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CCP\"/>
    </mc:Choice>
  </mc:AlternateContent>
  <xr:revisionPtr revIDLastSave="0" documentId="13_ncr:1_{6A3D9EE4-1F25-43EE-B84A-E616025FE45A}" xr6:coauthVersionLast="47" xr6:coauthVersionMax="47" xr10:uidLastSave="{00000000-0000-0000-0000-000000000000}"/>
  <bookViews>
    <workbookView xWindow="-110" yWindow="-110" windowWidth="19420" windowHeight="10300" tabRatio="668" firstSheet="4" activeTab="11" xr2:uid="{DF548417-97D8-4C46-816A-13DE48AA32F0}"/>
  </bookViews>
  <sheets>
    <sheet name="Capacity" sheetId="13" r:id="rId1"/>
    <sheet name="Summary" sheetId="10" r:id="rId2"/>
    <sheet name="x" sheetId="3" state="hidden" r:id="rId3"/>
    <sheet name="Screen Printing" sheetId="1" r:id="rId4"/>
    <sheet name="Auto Print" sheetId="8" r:id="rId5"/>
    <sheet name="Emboss" sheetId="6" r:id="rId6"/>
    <sheet name="Cut Press" sheetId="7" r:id="rId7"/>
    <sheet name="Nosew 411V4" sheetId="9" state="hidden" r:id="rId8"/>
    <sheet name="Nosew" sheetId="5" r:id="rId9"/>
    <sheet name="Embroidery" sheetId="4" r:id="rId10"/>
    <sheet name="RCCP" sheetId="14" r:id="rId11"/>
    <sheet name="RCCP Total" sheetId="17" r:id="rId12"/>
    <sheet name="484 Order" sheetId="15" r:id="rId13"/>
    <sheet name="BLC Subcont" sheetId="16" r:id="rId14"/>
  </sheets>
  <externalReferences>
    <externalReference r:id="rId15"/>
  </externalReferences>
  <definedNames>
    <definedName name="\A" localSheetId="9">#REF!</definedName>
    <definedName name="\A">#REF!</definedName>
    <definedName name="\C" localSheetId="9">#REF!</definedName>
    <definedName name="\C">#REF!</definedName>
    <definedName name="\F" localSheetId="9">#REF!</definedName>
    <definedName name="\F">#REF!</definedName>
    <definedName name="\G" localSheetId="9">#REF!</definedName>
    <definedName name="\G">#REF!</definedName>
    <definedName name="\p" localSheetId="9">#REF!</definedName>
    <definedName name="\p">#REF!</definedName>
    <definedName name="\Q" localSheetId="9">#REF!</definedName>
    <definedName name="\Q">#REF!</definedName>
    <definedName name="\Z" localSheetId="9">#REF!</definedName>
    <definedName name="\Z">#REF!</definedName>
    <definedName name="_?" localSheetId="9">#REF!</definedName>
    <definedName name="_?">#REF!</definedName>
    <definedName name="__" localSheetId="9">#REF!</definedName>
    <definedName name="__">#REF!</definedName>
    <definedName name="__?" localSheetId="9">#REF!</definedName>
    <definedName name="__?">#REF!</definedName>
    <definedName name="___?" localSheetId="9">#REF!</definedName>
    <definedName name="___?">#REF!</definedName>
    <definedName name="____?" localSheetId="9">#REF!</definedName>
    <definedName name="____?">#REF!</definedName>
    <definedName name="_____?" localSheetId="9">#REF!</definedName>
    <definedName name="_____?">#REF!</definedName>
    <definedName name="______?" localSheetId="9">#REF!</definedName>
    <definedName name="______?">#REF!</definedName>
    <definedName name="_______?" localSheetId="9">#REF!</definedName>
    <definedName name="_______?">#REF!</definedName>
    <definedName name="________?" localSheetId="9">#REF!</definedName>
    <definedName name="________?">#REF!</definedName>
    <definedName name="_________?" localSheetId="9">#REF!</definedName>
    <definedName name="_________?">#REF!</definedName>
    <definedName name="__________?" localSheetId="9">#REF!</definedName>
    <definedName name="__________?">#REF!</definedName>
    <definedName name="____________________MAX61" localSheetId="9">#REF!</definedName>
    <definedName name="____________________MAX61">#REF!</definedName>
    <definedName name="___________________acv456">#N/A</definedName>
    <definedName name="___________________MAX61" localSheetId="9">#REF!</definedName>
    <definedName name="___________________MAX61">#REF!</definedName>
    <definedName name="__________________acv456">#N/A</definedName>
    <definedName name="__________________MAX61" localSheetId="9">#REF!</definedName>
    <definedName name="__________________MAX61">#REF!</definedName>
    <definedName name="_________________acv456">#N/A</definedName>
    <definedName name="_________________MAX61" localSheetId="9">#REF!</definedName>
    <definedName name="_________________MAX61">#REF!</definedName>
    <definedName name="________________acv456">#N/A</definedName>
    <definedName name="________________awe122" localSheetId="9">#REF!</definedName>
    <definedName name="________________awe122">#REF!</definedName>
    <definedName name="________________MAX61" localSheetId="9">#REF!</definedName>
    <definedName name="________________MAX61">#REF!</definedName>
    <definedName name="_______________acv456" localSheetId="4">#REF!</definedName>
    <definedName name="_______________acv456" localSheetId="0">#REF!</definedName>
    <definedName name="_______________acv456" localSheetId="6">#REF!</definedName>
    <definedName name="_______________acv456" localSheetId="5">#REF!</definedName>
    <definedName name="_______________acv456" localSheetId="9">#REF!</definedName>
    <definedName name="_______________acv456" localSheetId="8">#REF!</definedName>
    <definedName name="_______________acv456" localSheetId="7">#REF!</definedName>
    <definedName name="_______________acv456" localSheetId="3">#REF!</definedName>
    <definedName name="_______________acv456" localSheetId="1">#REF!</definedName>
    <definedName name="_______________acv456" localSheetId="2">#REF!</definedName>
    <definedName name="_______________acv456">#REF!</definedName>
    <definedName name="_______________awe122" localSheetId="9">#REF!</definedName>
    <definedName name="_______________awe122">#REF!</definedName>
    <definedName name="_______________MAX61" localSheetId="9">#REF!</definedName>
    <definedName name="_______________MAX61">#REF!</definedName>
    <definedName name="______________ACT1" localSheetId="9">#REF!</definedName>
    <definedName name="______________ACT1">#REF!</definedName>
    <definedName name="______________ACT2" localSheetId="9">#REF!</definedName>
    <definedName name="______________ACT2">#REF!</definedName>
    <definedName name="______________ACT3" localSheetId="9">#REF!</definedName>
    <definedName name="______________ACT3">#REF!</definedName>
    <definedName name="______________acv456" localSheetId="4">#REF!</definedName>
    <definedName name="______________acv456" localSheetId="0">#REF!</definedName>
    <definedName name="______________acv456" localSheetId="6">#REF!</definedName>
    <definedName name="______________acv456" localSheetId="5">#REF!</definedName>
    <definedName name="______________acv456" localSheetId="9">#REF!</definedName>
    <definedName name="______________acv456" localSheetId="8">#REF!</definedName>
    <definedName name="______________acv456" localSheetId="7">#REF!</definedName>
    <definedName name="______________acv456" localSheetId="3">#REF!</definedName>
    <definedName name="______________acv456" localSheetId="1">#REF!</definedName>
    <definedName name="______________acv456" localSheetId="2">#REF!</definedName>
    <definedName name="______________acv456">#REF!</definedName>
    <definedName name="______________acv457" localSheetId="4">#REF!</definedName>
    <definedName name="______________acv457" localSheetId="0">#REF!</definedName>
    <definedName name="______________acv457" localSheetId="6">#REF!</definedName>
    <definedName name="______________acv457" localSheetId="5">#REF!</definedName>
    <definedName name="______________acv457" localSheetId="9">#REF!</definedName>
    <definedName name="______________acv457" localSheetId="8">#REF!</definedName>
    <definedName name="______________acv457" localSheetId="7">#REF!</definedName>
    <definedName name="______________acv457" localSheetId="3">#REF!</definedName>
    <definedName name="______________acv457" localSheetId="1">#REF!</definedName>
    <definedName name="______________acv457" localSheetId="2">#REF!</definedName>
    <definedName name="______________acv457">#REF!</definedName>
    <definedName name="______________awe122" localSheetId="9">#REF!</definedName>
    <definedName name="______________awe122">#REF!</definedName>
    <definedName name="______________end1" localSheetId="9">#REF!</definedName>
    <definedName name="______________end1">#REF!</definedName>
    <definedName name="______________MAX61" localSheetId="9">#REF!</definedName>
    <definedName name="______________MAX61">#REF!</definedName>
    <definedName name="_____________ACT1" localSheetId="9">#REF!</definedName>
    <definedName name="_____________ACT1">#REF!</definedName>
    <definedName name="_____________ACT2" localSheetId="9">#REF!</definedName>
    <definedName name="_____________ACT2">#REF!</definedName>
    <definedName name="_____________ACT3" localSheetId="9">#REF!</definedName>
    <definedName name="_____________ACT3">#REF!</definedName>
    <definedName name="_____________acv456" localSheetId="4">#REF!</definedName>
    <definedName name="_____________acv456" localSheetId="0">#REF!</definedName>
    <definedName name="_____________acv456" localSheetId="6">#REF!</definedName>
    <definedName name="_____________acv456" localSheetId="5">#REF!</definedName>
    <definedName name="_____________acv456" localSheetId="9">#REF!</definedName>
    <definedName name="_____________acv456" localSheetId="8">#REF!</definedName>
    <definedName name="_____________acv456" localSheetId="7">#REF!</definedName>
    <definedName name="_____________acv456" localSheetId="3">#REF!</definedName>
    <definedName name="_____________acv456" localSheetId="1">#REF!</definedName>
    <definedName name="_____________acv456" localSheetId="2">#REF!</definedName>
    <definedName name="_____________acv456">#REF!</definedName>
    <definedName name="_____________acv457" localSheetId="4">#REF!</definedName>
    <definedName name="_____________acv457" localSheetId="0">#REF!</definedName>
    <definedName name="_____________acv457" localSheetId="6">#REF!</definedName>
    <definedName name="_____________acv457" localSheetId="5">#REF!</definedName>
    <definedName name="_____________acv457" localSheetId="9">#REF!</definedName>
    <definedName name="_____________acv457" localSheetId="8">#REF!</definedName>
    <definedName name="_____________acv457" localSheetId="7">#REF!</definedName>
    <definedName name="_____________acv457" localSheetId="3">#REF!</definedName>
    <definedName name="_____________acv457" localSheetId="1">#REF!</definedName>
    <definedName name="_____________acv457" localSheetId="2">#REF!</definedName>
    <definedName name="_____________acv457">#REF!</definedName>
    <definedName name="_____________awe122" localSheetId="9">#REF!</definedName>
    <definedName name="_____________awe122">#REF!</definedName>
    <definedName name="_____________end1" localSheetId="9">#REF!</definedName>
    <definedName name="_____________end1">#REF!</definedName>
    <definedName name="_____________MAX61" localSheetId="9">#REF!</definedName>
    <definedName name="_____________MAX61">#REF!</definedName>
    <definedName name="____________ACT1" localSheetId="9">#REF!</definedName>
    <definedName name="____________ACT1">#REF!</definedName>
    <definedName name="____________ACT2" localSheetId="9">#REF!</definedName>
    <definedName name="____________ACT2">#REF!</definedName>
    <definedName name="____________ACT3" localSheetId="9">#REF!</definedName>
    <definedName name="____________ACT3">#REF!</definedName>
    <definedName name="____________acv456" localSheetId="4">#REF!</definedName>
    <definedName name="____________acv456" localSheetId="0">#REF!</definedName>
    <definedName name="____________acv456" localSheetId="6">#REF!</definedName>
    <definedName name="____________acv456" localSheetId="5">#REF!</definedName>
    <definedName name="____________acv456" localSheetId="9">#REF!</definedName>
    <definedName name="____________acv456" localSheetId="8">#REF!</definedName>
    <definedName name="____________acv456" localSheetId="7">#REF!</definedName>
    <definedName name="____________acv456" localSheetId="3">#REF!</definedName>
    <definedName name="____________acv456" localSheetId="1">#REF!</definedName>
    <definedName name="____________acv456" localSheetId="2">#REF!</definedName>
    <definedName name="____________acv456">#REF!</definedName>
    <definedName name="____________acv457" localSheetId="4">#REF!</definedName>
    <definedName name="____________acv457" localSheetId="0">#REF!</definedName>
    <definedName name="____________acv457" localSheetId="6">#REF!</definedName>
    <definedName name="____________acv457" localSheetId="5">#REF!</definedName>
    <definedName name="____________acv457" localSheetId="9">#REF!</definedName>
    <definedName name="____________acv457" localSheetId="8">#REF!</definedName>
    <definedName name="____________acv457" localSheetId="7">#REF!</definedName>
    <definedName name="____________acv457" localSheetId="3">#REF!</definedName>
    <definedName name="____________acv457" localSheetId="1">#REF!</definedName>
    <definedName name="____________acv457" localSheetId="2">#REF!</definedName>
    <definedName name="____________acv457">#REF!</definedName>
    <definedName name="____________awe122" localSheetId="9">#REF!</definedName>
    <definedName name="____________awe122">#REF!</definedName>
    <definedName name="____________end1" localSheetId="9">#REF!</definedName>
    <definedName name="____________end1">#REF!</definedName>
    <definedName name="____________fob0301" localSheetId="9">#REF!</definedName>
    <definedName name="____________fob0301">#REF!</definedName>
    <definedName name="____________fob0302" localSheetId="9">#REF!</definedName>
    <definedName name="____________fob0302">#REF!</definedName>
    <definedName name="____________fob0303" localSheetId="9">#REF!</definedName>
    <definedName name="____________fob0303">#REF!</definedName>
    <definedName name="____________fob0304" localSheetId="9">#REF!</definedName>
    <definedName name="____________fob0304">#REF!</definedName>
    <definedName name="____________fob0305" localSheetId="9">#REF!</definedName>
    <definedName name="____________fob0305">#REF!</definedName>
    <definedName name="____________fob0306" localSheetId="9">#REF!</definedName>
    <definedName name="____________fob0306">#REF!</definedName>
    <definedName name="____________fob0307" localSheetId="9">#REF!</definedName>
    <definedName name="____________fob0307">#REF!</definedName>
    <definedName name="____________fob0308" localSheetId="9">#REF!</definedName>
    <definedName name="____________fob0308">#REF!</definedName>
    <definedName name="____________fob0309" localSheetId="9">#REF!</definedName>
    <definedName name="____________fob0309">#REF!</definedName>
    <definedName name="____________fob0310" localSheetId="9">#REF!</definedName>
    <definedName name="____________fob0310">#REF!</definedName>
    <definedName name="____________fob0311" localSheetId="9">#REF!</definedName>
    <definedName name="____________fob0311">#REF!</definedName>
    <definedName name="____________fob0312" localSheetId="9">#REF!</definedName>
    <definedName name="____________fob0312">#REF!</definedName>
    <definedName name="____________fob0401" localSheetId="9">#REF!</definedName>
    <definedName name="____________fob0401">#REF!</definedName>
    <definedName name="____________fob0402" localSheetId="9">#REF!</definedName>
    <definedName name="____________fob0402">#REF!</definedName>
    <definedName name="____________fob0403" localSheetId="9">#REF!</definedName>
    <definedName name="____________fob0403">#REF!</definedName>
    <definedName name="____________fob0404" localSheetId="9">#REF!</definedName>
    <definedName name="____________fob0404">#REF!</definedName>
    <definedName name="____________fob0405" localSheetId="9">#REF!</definedName>
    <definedName name="____________fob0405">#REF!</definedName>
    <definedName name="____________fob0406" localSheetId="9">#REF!</definedName>
    <definedName name="____________fob0406">#REF!</definedName>
    <definedName name="____________fob0407" localSheetId="9">#REF!</definedName>
    <definedName name="____________fob0407">#REF!</definedName>
    <definedName name="____________fob0408" localSheetId="9">#REF!</definedName>
    <definedName name="____________fob0408">#REF!</definedName>
    <definedName name="____________fob0409" localSheetId="9">#REF!</definedName>
    <definedName name="____________fob0409">#REF!</definedName>
    <definedName name="____________fob0410" localSheetId="9">#REF!</definedName>
    <definedName name="____________fob0410">#REF!</definedName>
    <definedName name="____________fob0411" localSheetId="9">#REF!</definedName>
    <definedName name="____________fob0411">#REF!</definedName>
    <definedName name="____________fob0412" localSheetId="9">#REF!</definedName>
    <definedName name="____________fob0412">#REF!</definedName>
    <definedName name="____________jm5510" localSheetId="9">#REF!</definedName>
    <definedName name="____________jm5510">#REF!</definedName>
    <definedName name="____________MAX61" localSheetId="9">#REF!</definedName>
    <definedName name="____________MAX61">#REF!</definedName>
    <definedName name="____________mj5510" localSheetId="9">#REF!</definedName>
    <definedName name="____________mj5510">#REF!</definedName>
    <definedName name="____________pr0301" localSheetId="9">#REF!</definedName>
    <definedName name="____________pr0301">#REF!</definedName>
    <definedName name="____________pr0302" localSheetId="9">#REF!</definedName>
    <definedName name="____________pr0302">#REF!</definedName>
    <definedName name="____________pr0303" localSheetId="9">#REF!</definedName>
    <definedName name="____________pr0303">#REF!</definedName>
    <definedName name="____________pr0304" localSheetId="9">#REF!</definedName>
    <definedName name="____________pr0304">#REF!</definedName>
    <definedName name="____________pr0305" localSheetId="9">#REF!</definedName>
    <definedName name="____________pr0305">#REF!</definedName>
    <definedName name="____________pr0306" localSheetId="9">#REF!</definedName>
    <definedName name="____________pr0306">#REF!</definedName>
    <definedName name="____________pr0307" localSheetId="9">#REF!</definedName>
    <definedName name="____________pr0307">#REF!</definedName>
    <definedName name="____________pr0308" localSheetId="9">#REF!</definedName>
    <definedName name="____________pr0308">#REF!</definedName>
    <definedName name="____________pr0309" localSheetId="9">#REF!</definedName>
    <definedName name="____________pr0309">#REF!</definedName>
    <definedName name="____________pr0310" localSheetId="9">#REF!</definedName>
    <definedName name="____________pr0310">#REF!</definedName>
    <definedName name="____________pr0311" localSheetId="9">#REF!</definedName>
    <definedName name="____________pr0311">#REF!</definedName>
    <definedName name="____________pr0312" localSheetId="9">#REF!</definedName>
    <definedName name="____________pr0312">#REF!</definedName>
    <definedName name="____________pr0401" localSheetId="9">#REF!</definedName>
    <definedName name="____________pr0401">#REF!</definedName>
    <definedName name="____________pr0402" localSheetId="9">#REF!</definedName>
    <definedName name="____________pr0402">#REF!</definedName>
    <definedName name="____________pr0403" localSheetId="9">#REF!</definedName>
    <definedName name="____________pr0403">#REF!</definedName>
    <definedName name="____________pr0404" localSheetId="9">#REF!</definedName>
    <definedName name="____________pr0404">#REF!</definedName>
    <definedName name="____________pr0405" localSheetId="9">#REF!</definedName>
    <definedName name="____________pr0405">#REF!</definedName>
    <definedName name="____________pr0406" localSheetId="9">#REF!</definedName>
    <definedName name="____________pr0406">#REF!</definedName>
    <definedName name="____________pr0407" localSheetId="9">#REF!</definedName>
    <definedName name="____________pr0407">#REF!</definedName>
    <definedName name="____________pr0408" localSheetId="9">#REF!</definedName>
    <definedName name="____________pr0408">#REF!</definedName>
    <definedName name="____________pr0409" localSheetId="9">#REF!</definedName>
    <definedName name="____________pr0409">#REF!</definedName>
    <definedName name="____________pr0410" localSheetId="9">#REF!</definedName>
    <definedName name="____________pr0410">#REF!</definedName>
    <definedName name="____________pr0411" localSheetId="9">#REF!</definedName>
    <definedName name="____________pr0411">#REF!</definedName>
    <definedName name="____________pr0412" localSheetId="9">#REF!</definedName>
    <definedName name="____________pr0412">#REF!</definedName>
    <definedName name="___________ACT1" localSheetId="9">#REF!</definedName>
    <definedName name="___________ACT1">#REF!</definedName>
    <definedName name="___________ACT2" localSheetId="9">#REF!</definedName>
    <definedName name="___________ACT2">#REF!</definedName>
    <definedName name="___________ACT3" localSheetId="9">#REF!</definedName>
    <definedName name="___________ACT3">#REF!</definedName>
    <definedName name="___________acv456" localSheetId="4">#REF!</definedName>
    <definedName name="___________acv456" localSheetId="0">#REF!</definedName>
    <definedName name="___________acv456" localSheetId="6">#REF!</definedName>
    <definedName name="___________acv456" localSheetId="5">#REF!</definedName>
    <definedName name="___________acv456" localSheetId="9">#REF!</definedName>
    <definedName name="___________acv456" localSheetId="8">#REF!</definedName>
    <definedName name="___________acv456" localSheetId="7">#REF!</definedName>
    <definedName name="___________acv456" localSheetId="3">#REF!</definedName>
    <definedName name="___________acv456" localSheetId="1">#REF!</definedName>
    <definedName name="___________acv456" localSheetId="2">#REF!</definedName>
    <definedName name="___________acv456">#REF!</definedName>
    <definedName name="___________acv457" localSheetId="4">#REF!</definedName>
    <definedName name="___________acv457" localSheetId="0">#REF!</definedName>
    <definedName name="___________acv457" localSheetId="6">#REF!</definedName>
    <definedName name="___________acv457" localSheetId="5">#REF!</definedName>
    <definedName name="___________acv457" localSheetId="9">#REF!</definedName>
    <definedName name="___________acv457" localSheetId="8">#REF!</definedName>
    <definedName name="___________acv457" localSheetId="7">#REF!</definedName>
    <definedName name="___________acv457" localSheetId="3">#REF!</definedName>
    <definedName name="___________acv457" localSheetId="1">#REF!</definedName>
    <definedName name="___________acv457" localSheetId="2">#REF!</definedName>
    <definedName name="___________acv457">#REF!</definedName>
    <definedName name="___________awe122" localSheetId="9">#REF!</definedName>
    <definedName name="___________awe122">#REF!</definedName>
    <definedName name="___________end1" localSheetId="9">#REF!</definedName>
    <definedName name="___________end1">#REF!</definedName>
    <definedName name="___________fob0301" localSheetId="9">#REF!</definedName>
    <definedName name="___________fob0301">#REF!</definedName>
    <definedName name="___________fob0302" localSheetId="9">#REF!</definedName>
    <definedName name="___________fob0302">#REF!</definedName>
    <definedName name="___________fob0303" localSheetId="9">#REF!</definedName>
    <definedName name="___________fob0303">#REF!</definedName>
    <definedName name="___________fob0304" localSheetId="9">#REF!</definedName>
    <definedName name="___________fob0304">#REF!</definedName>
    <definedName name="___________fob0305" localSheetId="9">#REF!</definedName>
    <definedName name="___________fob0305">#REF!</definedName>
    <definedName name="___________fob0306" localSheetId="9">#REF!</definedName>
    <definedName name="___________fob0306">#REF!</definedName>
    <definedName name="___________fob0307" localSheetId="9">#REF!</definedName>
    <definedName name="___________fob0307">#REF!</definedName>
    <definedName name="___________fob0308" localSheetId="9">#REF!</definedName>
    <definedName name="___________fob0308">#REF!</definedName>
    <definedName name="___________fob0309" localSheetId="9">#REF!</definedName>
    <definedName name="___________fob0309">#REF!</definedName>
    <definedName name="___________fob0310" localSheetId="9">#REF!</definedName>
    <definedName name="___________fob0310">#REF!</definedName>
    <definedName name="___________fob0311" localSheetId="9">#REF!</definedName>
    <definedName name="___________fob0311">#REF!</definedName>
    <definedName name="___________fob0312" localSheetId="9">#REF!</definedName>
    <definedName name="___________fob0312">#REF!</definedName>
    <definedName name="___________fob0401" localSheetId="9">#REF!</definedName>
    <definedName name="___________fob0401">#REF!</definedName>
    <definedName name="___________fob0402" localSheetId="9">#REF!</definedName>
    <definedName name="___________fob0402">#REF!</definedName>
    <definedName name="___________fob0403" localSheetId="9">#REF!</definedName>
    <definedName name="___________fob0403">#REF!</definedName>
    <definedName name="___________fob0404" localSheetId="9">#REF!</definedName>
    <definedName name="___________fob0404">#REF!</definedName>
    <definedName name="___________fob0405" localSheetId="9">#REF!</definedName>
    <definedName name="___________fob0405">#REF!</definedName>
    <definedName name="___________fob0406" localSheetId="9">#REF!</definedName>
    <definedName name="___________fob0406">#REF!</definedName>
    <definedName name="___________fob0407" localSheetId="9">#REF!</definedName>
    <definedName name="___________fob0407">#REF!</definedName>
    <definedName name="___________fob0408" localSheetId="9">#REF!</definedName>
    <definedName name="___________fob0408">#REF!</definedName>
    <definedName name="___________fob0409" localSheetId="9">#REF!</definedName>
    <definedName name="___________fob0409">#REF!</definedName>
    <definedName name="___________fob0410" localSheetId="9">#REF!</definedName>
    <definedName name="___________fob0410">#REF!</definedName>
    <definedName name="___________fob0411" localSheetId="9">#REF!</definedName>
    <definedName name="___________fob0411">#REF!</definedName>
    <definedName name="___________fob0412" localSheetId="9">#REF!</definedName>
    <definedName name="___________fob0412">#REF!</definedName>
    <definedName name="___________jm5510" localSheetId="9">#REF!</definedName>
    <definedName name="___________jm5510">#REF!</definedName>
    <definedName name="___________MAX61" localSheetId="9">#REF!</definedName>
    <definedName name="___________MAX61">#REF!</definedName>
    <definedName name="___________mj5510" localSheetId="9">#REF!</definedName>
    <definedName name="___________mj5510">#REF!</definedName>
    <definedName name="___________pr0301" localSheetId="9">#REF!</definedName>
    <definedName name="___________pr0301">#REF!</definedName>
    <definedName name="___________pr0302" localSheetId="9">#REF!</definedName>
    <definedName name="___________pr0302">#REF!</definedName>
    <definedName name="___________pr0303" localSheetId="9">#REF!</definedName>
    <definedName name="___________pr0303">#REF!</definedName>
    <definedName name="___________pr0304" localSheetId="9">#REF!</definedName>
    <definedName name="___________pr0304">#REF!</definedName>
    <definedName name="___________pr0305" localSheetId="9">#REF!</definedName>
    <definedName name="___________pr0305">#REF!</definedName>
    <definedName name="___________pr0306" localSheetId="9">#REF!</definedName>
    <definedName name="___________pr0306">#REF!</definedName>
    <definedName name="___________pr0307" localSheetId="9">#REF!</definedName>
    <definedName name="___________pr0307">#REF!</definedName>
    <definedName name="___________pr0308" localSheetId="9">#REF!</definedName>
    <definedName name="___________pr0308">#REF!</definedName>
    <definedName name="___________pr0309" localSheetId="9">#REF!</definedName>
    <definedName name="___________pr0309">#REF!</definedName>
    <definedName name="___________pr0310" localSheetId="9">#REF!</definedName>
    <definedName name="___________pr0310">#REF!</definedName>
    <definedName name="___________pr0311" localSheetId="9">#REF!</definedName>
    <definedName name="___________pr0311">#REF!</definedName>
    <definedName name="___________pr0312" localSheetId="9">#REF!</definedName>
    <definedName name="___________pr0312">#REF!</definedName>
    <definedName name="___________pr0401" localSheetId="9">#REF!</definedName>
    <definedName name="___________pr0401">#REF!</definedName>
    <definedName name="___________pr0402" localSheetId="9">#REF!</definedName>
    <definedName name="___________pr0402">#REF!</definedName>
    <definedName name="___________pr0403" localSheetId="9">#REF!</definedName>
    <definedName name="___________pr0403">#REF!</definedName>
    <definedName name="___________pr0404" localSheetId="9">#REF!</definedName>
    <definedName name="___________pr0404">#REF!</definedName>
    <definedName name="___________pr0405" localSheetId="9">#REF!</definedName>
    <definedName name="___________pr0405">#REF!</definedName>
    <definedName name="___________pr0406" localSheetId="9">#REF!</definedName>
    <definedName name="___________pr0406">#REF!</definedName>
    <definedName name="___________pr0407" localSheetId="9">#REF!</definedName>
    <definedName name="___________pr0407">#REF!</definedName>
    <definedName name="___________pr0408" localSheetId="9">#REF!</definedName>
    <definedName name="___________pr0408">#REF!</definedName>
    <definedName name="___________pr0409" localSheetId="9">#REF!</definedName>
    <definedName name="___________pr0409">#REF!</definedName>
    <definedName name="___________pr0410" localSheetId="9">#REF!</definedName>
    <definedName name="___________pr0410">#REF!</definedName>
    <definedName name="___________pr0411" localSheetId="9">#REF!</definedName>
    <definedName name="___________pr0411">#REF!</definedName>
    <definedName name="___________pr0412" localSheetId="9">#REF!</definedName>
    <definedName name="___________pr0412">#REF!</definedName>
    <definedName name="__________ACT1" localSheetId="9">#REF!</definedName>
    <definedName name="__________ACT1">#REF!</definedName>
    <definedName name="__________ACT2" localSheetId="9">#REF!</definedName>
    <definedName name="__________ACT2">#REF!</definedName>
    <definedName name="__________ACT3" localSheetId="9">#REF!</definedName>
    <definedName name="__________ACT3">#REF!</definedName>
    <definedName name="__________acv456" localSheetId="4">#REF!</definedName>
    <definedName name="__________acv456" localSheetId="0">#REF!</definedName>
    <definedName name="__________acv456" localSheetId="6">#REF!</definedName>
    <definedName name="__________acv456" localSheetId="5">#REF!</definedName>
    <definedName name="__________acv456" localSheetId="9">#REF!</definedName>
    <definedName name="__________acv456" localSheetId="8">#REF!</definedName>
    <definedName name="__________acv456" localSheetId="7">#REF!</definedName>
    <definedName name="__________acv456" localSheetId="3">#REF!</definedName>
    <definedName name="__________acv456" localSheetId="1">#REF!</definedName>
    <definedName name="__________acv456" localSheetId="2">#REF!</definedName>
    <definedName name="__________acv456">#REF!</definedName>
    <definedName name="__________acv457" localSheetId="4">#REF!</definedName>
    <definedName name="__________acv457" localSheetId="0">#REF!</definedName>
    <definedName name="__________acv457" localSheetId="6">#REF!</definedName>
    <definedName name="__________acv457" localSheetId="5">#REF!</definedName>
    <definedName name="__________acv457" localSheetId="9">#REF!</definedName>
    <definedName name="__________acv457" localSheetId="8">#REF!</definedName>
    <definedName name="__________acv457" localSheetId="7">#REF!</definedName>
    <definedName name="__________acv457" localSheetId="3">#REF!</definedName>
    <definedName name="__________acv457" localSheetId="1">#REF!</definedName>
    <definedName name="__________acv457" localSheetId="2">#REF!</definedName>
    <definedName name="__________acv457">#REF!</definedName>
    <definedName name="__________awe122" localSheetId="9">#REF!</definedName>
    <definedName name="__________awe122">#REF!</definedName>
    <definedName name="__________end1" localSheetId="9">#REF!</definedName>
    <definedName name="__________end1">#REF!</definedName>
    <definedName name="__________fob0301" localSheetId="9">#REF!</definedName>
    <definedName name="__________fob0301">#REF!</definedName>
    <definedName name="__________fob0302" localSheetId="9">#REF!</definedName>
    <definedName name="__________fob0302">#REF!</definedName>
    <definedName name="__________fob0303" localSheetId="9">#REF!</definedName>
    <definedName name="__________fob0303">#REF!</definedName>
    <definedName name="__________fob0304" localSheetId="9">#REF!</definedName>
    <definedName name="__________fob0304">#REF!</definedName>
    <definedName name="__________fob0305" localSheetId="9">#REF!</definedName>
    <definedName name="__________fob0305">#REF!</definedName>
    <definedName name="__________fob0306" localSheetId="9">#REF!</definedName>
    <definedName name="__________fob0306">#REF!</definedName>
    <definedName name="__________fob0307" localSheetId="9">#REF!</definedName>
    <definedName name="__________fob0307">#REF!</definedName>
    <definedName name="__________fob0308" localSheetId="9">#REF!</definedName>
    <definedName name="__________fob0308">#REF!</definedName>
    <definedName name="__________fob0309" localSheetId="9">#REF!</definedName>
    <definedName name="__________fob0309">#REF!</definedName>
    <definedName name="__________fob0310" localSheetId="9">#REF!</definedName>
    <definedName name="__________fob0310">#REF!</definedName>
    <definedName name="__________fob0311" localSheetId="9">#REF!</definedName>
    <definedName name="__________fob0311">#REF!</definedName>
    <definedName name="__________fob0312" localSheetId="9">#REF!</definedName>
    <definedName name="__________fob0312">#REF!</definedName>
    <definedName name="__________fob0401" localSheetId="9">#REF!</definedName>
    <definedName name="__________fob0401">#REF!</definedName>
    <definedName name="__________fob0402" localSheetId="9">#REF!</definedName>
    <definedName name="__________fob0402">#REF!</definedName>
    <definedName name="__________fob0403" localSheetId="9">#REF!</definedName>
    <definedName name="__________fob0403">#REF!</definedName>
    <definedName name="__________fob0404" localSheetId="9">#REF!</definedName>
    <definedName name="__________fob0404">#REF!</definedName>
    <definedName name="__________fob0405" localSheetId="9">#REF!</definedName>
    <definedName name="__________fob0405">#REF!</definedName>
    <definedName name="__________fob0406" localSheetId="9">#REF!</definedName>
    <definedName name="__________fob0406">#REF!</definedName>
    <definedName name="__________fob0407" localSheetId="9">#REF!</definedName>
    <definedName name="__________fob0407">#REF!</definedName>
    <definedName name="__________fob0408" localSheetId="9">#REF!</definedName>
    <definedName name="__________fob0408">#REF!</definedName>
    <definedName name="__________fob0409" localSheetId="9">#REF!</definedName>
    <definedName name="__________fob0409">#REF!</definedName>
    <definedName name="__________fob0410" localSheetId="9">#REF!</definedName>
    <definedName name="__________fob0410">#REF!</definedName>
    <definedName name="__________fob0411" localSheetId="9">#REF!</definedName>
    <definedName name="__________fob0411">#REF!</definedName>
    <definedName name="__________fob0412" localSheetId="9">#REF!</definedName>
    <definedName name="__________fob0412">#REF!</definedName>
    <definedName name="__________J1" localSheetId="9">#REF!</definedName>
    <definedName name="__________J1">#REF!</definedName>
    <definedName name="__________jm5510" localSheetId="9">#REF!</definedName>
    <definedName name="__________jm5510">#REF!</definedName>
    <definedName name="__________MAX61" localSheetId="9">#REF!</definedName>
    <definedName name="__________MAX61">#REF!</definedName>
    <definedName name="__________mj5510" localSheetId="9">#REF!</definedName>
    <definedName name="__________mj5510">#REF!</definedName>
    <definedName name="__________pr0301" localSheetId="9">#REF!</definedName>
    <definedName name="__________pr0301">#REF!</definedName>
    <definedName name="__________pr0302" localSheetId="9">#REF!</definedName>
    <definedName name="__________pr0302">#REF!</definedName>
    <definedName name="__________pr0303" localSheetId="9">#REF!</definedName>
    <definedName name="__________pr0303">#REF!</definedName>
    <definedName name="__________pr0304" localSheetId="9">#REF!</definedName>
    <definedName name="__________pr0304">#REF!</definedName>
    <definedName name="__________pr0305" localSheetId="9">#REF!</definedName>
    <definedName name="__________pr0305">#REF!</definedName>
    <definedName name="__________pr0306" localSheetId="9">#REF!</definedName>
    <definedName name="__________pr0306">#REF!</definedName>
    <definedName name="__________pr0307" localSheetId="9">#REF!</definedName>
    <definedName name="__________pr0307">#REF!</definedName>
    <definedName name="__________pr0308" localSheetId="9">#REF!</definedName>
    <definedName name="__________pr0308">#REF!</definedName>
    <definedName name="__________pr0309" localSheetId="9">#REF!</definedName>
    <definedName name="__________pr0309">#REF!</definedName>
    <definedName name="__________pr0310" localSheetId="9">#REF!</definedName>
    <definedName name="__________pr0310">#REF!</definedName>
    <definedName name="__________pr0311" localSheetId="9">#REF!</definedName>
    <definedName name="__________pr0311">#REF!</definedName>
    <definedName name="__________pr0312" localSheetId="9">#REF!</definedName>
    <definedName name="__________pr0312">#REF!</definedName>
    <definedName name="__________pr0401" localSheetId="9">#REF!</definedName>
    <definedName name="__________pr0401">#REF!</definedName>
    <definedName name="__________pr0402" localSheetId="9">#REF!</definedName>
    <definedName name="__________pr0402">#REF!</definedName>
    <definedName name="__________pr0403" localSheetId="9">#REF!</definedName>
    <definedName name="__________pr0403">#REF!</definedName>
    <definedName name="__________pr0404" localSheetId="9">#REF!</definedName>
    <definedName name="__________pr0404">#REF!</definedName>
    <definedName name="__________pr0405" localSheetId="9">#REF!</definedName>
    <definedName name="__________pr0405">#REF!</definedName>
    <definedName name="__________pr0406" localSheetId="9">#REF!</definedName>
    <definedName name="__________pr0406">#REF!</definedName>
    <definedName name="__________pr0407" localSheetId="9">#REF!</definedName>
    <definedName name="__________pr0407">#REF!</definedName>
    <definedName name="__________pr0408" localSheetId="9">#REF!</definedName>
    <definedName name="__________pr0408">#REF!</definedName>
    <definedName name="__________pr0409" localSheetId="9">#REF!</definedName>
    <definedName name="__________pr0409">#REF!</definedName>
    <definedName name="__________pr0410" localSheetId="9">#REF!</definedName>
    <definedName name="__________pr0410">#REF!</definedName>
    <definedName name="__________pr0411" localSheetId="9">#REF!</definedName>
    <definedName name="__________pr0411">#REF!</definedName>
    <definedName name="__________pr0412" localSheetId="9">#REF!</definedName>
    <definedName name="__________pr0412">#REF!</definedName>
    <definedName name="_________ACT1" localSheetId="9">#REF!</definedName>
    <definedName name="_________ACT1">#REF!</definedName>
    <definedName name="_________ACT2" localSheetId="9">#REF!</definedName>
    <definedName name="_________ACT2">#REF!</definedName>
    <definedName name="_________ACT3" localSheetId="9">#REF!</definedName>
    <definedName name="_________ACT3">#REF!</definedName>
    <definedName name="_________acv456" localSheetId="4">#REF!</definedName>
    <definedName name="_________acv456" localSheetId="0">#REF!</definedName>
    <definedName name="_________acv456" localSheetId="6">#REF!</definedName>
    <definedName name="_________acv456" localSheetId="5">#REF!</definedName>
    <definedName name="_________acv456" localSheetId="9">#REF!</definedName>
    <definedName name="_________acv456" localSheetId="8">#REF!</definedName>
    <definedName name="_________acv456" localSheetId="7">#REF!</definedName>
    <definedName name="_________acv456" localSheetId="3">#REF!</definedName>
    <definedName name="_________acv456" localSheetId="1">#REF!</definedName>
    <definedName name="_________acv456" localSheetId="2">#REF!</definedName>
    <definedName name="_________acv456">#REF!</definedName>
    <definedName name="_________acv457" localSheetId="4">#REF!</definedName>
    <definedName name="_________acv457" localSheetId="0">#REF!</definedName>
    <definedName name="_________acv457" localSheetId="6">#REF!</definedName>
    <definedName name="_________acv457" localSheetId="5">#REF!</definedName>
    <definedName name="_________acv457" localSheetId="9">#REF!</definedName>
    <definedName name="_________acv457" localSheetId="8">#REF!</definedName>
    <definedName name="_________acv457" localSheetId="7">#REF!</definedName>
    <definedName name="_________acv457" localSheetId="3">#REF!</definedName>
    <definedName name="_________acv457" localSheetId="1">#REF!</definedName>
    <definedName name="_________acv457" localSheetId="2">#REF!</definedName>
    <definedName name="_________acv457">#REF!</definedName>
    <definedName name="_________awe122" localSheetId="9">#REF!</definedName>
    <definedName name="_________awe122">#REF!</definedName>
    <definedName name="_________end1" localSheetId="9">#REF!</definedName>
    <definedName name="_________end1">#REF!</definedName>
    <definedName name="_________fob0301" localSheetId="9">#REF!</definedName>
    <definedName name="_________fob0301">#REF!</definedName>
    <definedName name="_________fob0302" localSheetId="9">#REF!</definedName>
    <definedName name="_________fob0302">#REF!</definedName>
    <definedName name="_________fob0303" localSheetId="9">#REF!</definedName>
    <definedName name="_________fob0303">#REF!</definedName>
    <definedName name="_________fob0304" localSheetId="9">#REF!</definedName>
    <definedName name="_________fob0304">#REF!</definedName>
    <definedName name="_________fob0305" localSheetId="9">#REF!</definedName>
    <definedName name="_________fob0305">#REF!</definedName>
    <definedName name="_________fob0306" localSheetId="9">#REF!</definedName>
    <definedName name="_________fob0306">#REF!</definedName>
    <definedName name="_________fob0307" localSheetId="9">#REF!</definedName>
    <definedName name="_________fob0307">#REF!</definedName>
    <definedName name="_________fob0308" localSheetId="9">#REF!</definedName>
    <definedName name="_________fob0308">#REF!</definedName>
    <definedName name="_________fob0309" localSheetId="9">#REF!</definedName>
    <definedName name="_________fob0309">#REF!</definedName>
    <definedName name="_________fob0310" localSheetId="9">#REF!</definedName>
    <definedName name="_________fob0310">#REF!</definedName>
    <definedName name="_________fob0311" localSheetId="9">#REF!</definedName>
    <definedName name="_________fob0311">#REF!</definedName>
    <definedName name="_________fob0312" localSheetId="9">#REF!</definedName>
    <definedName name="_________fob0312">#REF!</definedName>
    <definedName name="_________fob0401" localSheetId="9">#REF!</definedName>
    <definedName name="_________fob0401">#REF!</definedName>
    <definedName name="_________fob0402" localSheetId="9">#REF!</definedName>
    <definedName name="_________fob0402">#REF!</definedName>
    <definedName name="_________fob0403" localSheetId="9">#REF!</definedName>
    <definedName name="_________fob0403">#REF!</definedName>
    <definedName name="_________fob0404" localSheetId="9">#REF!</definedName>
    <definedName name="_________fob0404">#REF!</definedName>
    <definedName name="_________fob0405" localSheetId="9">#REF!</definedName>
    <definedName name="_________fob0405">#REF!</definedName>
    <definedName name="_________fob0406" localSheetId="9">#REF!</definedName>
    <definedName name="_________fob0406">#REF!</definedName>
    <definedName name="_________fob0407" localSheetId="9">#REF!</definedName>
    <definedName name="_________fob0407">#REF!</definedName>
    <definedName name="_________fob0408" localSheetId="9">#REF!</definedName>
    <definedName name="_________fob0408">#REF!</definedName>
    <definedName name="_________fob0409" localSheetId="9">#REF!</definedName>
    <definedName name="_________fob0409">#REF!</definedName>
    <definedName name="_________fob0410" localSheetId="9">#REF!</definedName>
    <definedName name="_________fob0410">#REF!</definedName>
    <definedName name="_________fob0411" localSheetId="9">#REF!</definedName>
    <definedName name="_________fob0411">#REF!</definedName>
    <definedName name="_________fob0412" localSheetId="9">#REF!</definedName>
    <definedName name="_________fob0412">#REF!</definedName>
    <definedName name="_________J1" localSheetId="9">#REF!</definedName>
    <definedName name="_________J1">#REF!</definedName>
    <definedName name="_________jm5510" localSheetId="9">#REF!</definedName>
    <definedName name="_________jm5510">#REF!</definedName>
    <definedName name="_________MAX61" localSheetId="9">#REF!</definedName>
    <definedName name="_________MAX61">#REF!</definedName>
    <definedName name="_________mj5510" localSheetId="9">#REF!</definedName>
    <definedName name="_________mj5510">#REF!</definedName>
    <definedName name="_________pr0301" localSheetId="9">#REF!</definedName>
    <definedName name="_________pr0301">#REF!</definedName>
    <definedName name="_________pr0302" localSheetId="9">#REF!</definedName>
    <definedName name="_________pr0302">#REF!</definedName>
    <definedName name="_________pr0303" localSheetId="9">#REF!</definedName>
    <definedName name="_________pr0303">#REF!</definedName>
    <definedName name="_________pr0304" localSheetId="9">#REF!</definedName>
    <definedName name="_________pr0304">#REF!</definedName>
    <definedName name="_________pr0305" localSheetId="9">#REF!</definedName>
    <definedName name="_________pr0305">#REF!</definedName>
    <definedName name="_________pr0306" localSheetId="9">#REF!</definedName>
    <definedName name="_________pr0306">#REF!</definedName>
    <definedName name="_________pr0307" localSheetId="9">#REF!</definedName>
    <definedName name="_________pr0307">#REF!</definedName>
    <definedName name="_________pr0308" localSheetId="9">#REF!</definedName>
    <definedName name="_________pr0308">#REF!</definedName>
    <definedName name="_________pr0309" localSheetId="9">#REF!</definedName>
    <definedName name="_________pr0309">#REF!</definedName>
    <definedName name="_________pr0310" localSheetId="9">#REF!</definedName>
    <definedName name="_________pr0310">#REF!</definedName>
    <definedName name="_________pr0311" localSheetId="9">#REF!</definedName>
    <definedName name="_________pr0311">#REF!</definedName>
    <definedName name="_________pr0312" localSheetId="9">#REF!</definedName>
    <definedName name="_________pr0312">#REF!</definedName>
    <definedName name="_________pr0401" localSheetId="9">#REF!</definedName>
    <definedName name="_________pr0401">#REF!</definedName>
    <definedName name="_________pr0402" localSheetId="9">#REF!</definedName>
    <definedName name="_________pr0402">#REF!</definedName>
    <definedName name="_________pr0403" localSheetId="9">#REF!</definedName>
    <definedName name="_________pr0403">#REF!</definedName>
    <definedName name="_________pr0404" localSheetId="9">#REF!</definedName>
    <definedName name="_________pr0404">#REF!</definedName>
    <definedName name="_________pr0405" localSheetId="9">#REF!</definedName>
    <definedName name="_________pr0405">#REF!</definedName>
    <definedName name="_________pr0406" localSheetId="9">#REF!</definedName>
    <definedName name="_________pr0406">#REF!</definedName>
    <definedName name="_________pr0407" localSheetId="9">#REF!</definedName>
    <definedName name="_________pr0407">#REF!</definedName>
    <definedName name="_________pr0408" localSheetId="9">#REF!</definedName>
    <definedName name="_________pr0408">#REF!</definedName>
    <definedName name="_________pr0409" localSheetId="9">#REF!</definedName>
    <definedName name="_________pr0409">#REF!</definedName>
    <definedName name="_________pr0410" localSheetId="9">#REF!</definedName>
    <definedName name="_________pr0410">#REF!</definedName>
    <definedName name="_________pr0411" localSheetId="9">#REF!</definedName>
    <definedName name="_________pr0411">#REF!</definedName>
    <definedName name="_________pr0412" localSheetId="9">#REF!</definedName>
    <definedName name="_________pr0412">#REF!</definedName>
    <definedName name="________ACT1" localSheetId="9">#REF!</definedName>
    <definedName name="________ACT1">#REF!</definedName>
    <definedName name="________ACT2" localSheetId="9">#REF!</definedName>
    <definedName name="________ACT2">#REF!</definedName>
    <definedName name="________ACT3" localSheetId="9">#REF!</definedName>
    <definedName name="________ACT3">#REF!</definedName>
    <definedName name="________acv456" localSheetId="4">#REF!</definedName>
    <definedName name="________acv456" localSheetId="0">#REF!</definedName>
    <definedName name="________acv456" localSheetId="6">#REF!</definedName>
    <definedName name="________acv456" localSheetId="5">#REF!</definedName>
    <definedName name="________acv456" localSheetId="9">#REF!</definedName>
    <definedName name="________acv456" localSheetId="8">#REF!</definedName>
    <definedName name="________acv456" localSheetId="7">#REF!</definedName>
    <definedName name="________acv456" localSheetId="3">#REF!</definedName>
    <definedName name="________acv456" localSheetId="1">#REF!</definedName>
    <definedName name="________acv456" localSheetId="2">#REF!</definedName>
    <definedName name="________acv456">#REF!</definedName>
    <definedName name="________acv457" localSheetId="4">#REF!</definedName>
    <definedName name="________acv457" localSheetId="0">#REF!</definedName>
    <definedName name="________acv457" localSheetId="6">#REF!</definedName>
    <definedName name="________acv457" localSheetId="5">#REF!</definedName>
    <definedName name="________acv457" localSheetId="9">#REF!</definedName>
    <definedName name="________acv457" localSheetId="8">#REF!</definedName>
    <definedName name="________acv457" localSheetId="7">#REF!</definedName>
    <definedName name="________acv457" localSheetId="3">#REF!</definedName>
    <definedName name="________acv457" localSheetId="1">#REF!</definedName>
    <definedName name="________acv457" localSheetId="2">#REF!</definedName>
    <definedName name="________acv457">#REF!</definedName>
    <definedName name="________awe122" localSheetId="9">#REF!</definedName>
    <definedName name="________awe122">#REF!</definedName>
    <definedName name="________end1" localSheetId="9">#REF!</definedName>
    <definedName name="________end1">#REF!</definedName>
    <definedName name="________fob0301" localSheetId="9">#REF!</definedName>
    <definedName name="________fob0301">#REF!</definedName>
    <definedName name="________fob0302" localSheetId="9">#REF!</definedName>
    <definedName name="________fob0302">#REF!</definedName>
    <definedName name="________fob0303" localSheetId="9">#REF!</definedName>
    <definedName name="________fob0303">#REF!</definedName>
    <definedName name="________fob0304" localSheetId="9">#REF!</definedName>
    <definedName name="________fob0304">#REF!</definedName>
    <definedName name="________fob0305" localSheetId="9">#REF!</definedName>
    <definedName name="________fob0305">#REF!</definedName>
    <definedName name="________fob0306" localSheetId="9">#REF!</definedName>
    <definedName name="________fob0306">#REF!</definedName>
    <definedName name="________fob0307" localSheetId="9">#REF!</definedName>
    <definedName name="________fob0307">#REF!</definedName>
    <definedName name="________fob0308" localSheetId="9">#REF!</definedName>
    <definedName name="________fob0308">#REF!</definedName>
    <definedName name="________fob0309" localSheetId="9">#REF!</definedName>
    <definedName name="________fob0309">#REF!</definedName>
    <definedName name="________fob0310" localSheetId="9">#REF!</definedName>
    <definedName name="________fob0310">#REF!</definedName>
    <definedName name="________fob0311" localSheetId="9">#REF!</definedName>
    <definedName name="________fob0311">#REF!</definedName>
    <definedName name="________fob0312" localSheetId="9">#REF!</definedName>
    <definedName name="________fob0312">#REF!</definedName>
    <definedName name="________fob0401" localSheetId="9">#REF!</definedName>
    <definedName name="________fob0401">#REF!</definedName>
    <definedName name="________fob0402" localSheetId="9">#REF!</definedName>
    <definedName name="________fob0402">#REF!</definedName>
    <definedName name="________fob0403" localSheetId="9">#REF!</definedName>
    <definedName name="________fob0403">#REF!</definedName>
    <definedName name="________fob0404" localSheetId="9">#REF!</definedName>
    <definedName name="________fob0404">#REF!</definedName>
    <definedName name="________fob0405" localSheetId="9">#REF!</definedName>
    <definedName name="________fob0405">#REF!</definedName>
    <definedName name="________fob0406" localSheetId="9">#REF!</definedName>
    <definedName name="________fob0406">#REF!</definedName>
    <definedName name="________fob0407" localSheetId="9">#REF!</definedName>
    <definedName name="________fob0407">#REF!</definedName>
    <definedName name="________fob0408" localSheetId="9">#REF!</definedName>
    <definedName name="________fob0408">#REF!</definedName>
    <definedName name="________fob0409" localSheetId="9">#REF!</definedName>
    <definedName name="________fob0409">#REF!</definedName>
    <definedName name="________fob0410" localSheetId="9">#REF!</definedName>
    <definedName name="________fob0410">#REF!</definedName>
    <definedName name="________fob0411" localSheetId="9">#REF!</definedName>
    <definedName name="________fob0411">#REF!</definedName>
    <definedName name="________fob0412" localSheetId="9">#REF!</definedName>
    <definedName name="________fob0412">#REF!</definedName>
    <definedName name="________J1" localSheetId="9">#REF!</definedName>
    <definedName name="________J1">#REF!</definedName>
    <definedName name="________jm5510" localSheetId="9">#REF!</definedName>
    <definedName name="________jm5510">#REF!</definedName>
    <definedName name="________MAX61" localSheetId="9">#REF!</definedName>
    <definedName name="________MAX61">#REF!</definedName>
    <definedName name="________mj5510" localSheetId="9">#REF!</definedName>
    <definedName name="________mj5510">#REF!</definedName>
    <definedName name="________pr0301" localSheetId="9">#REF!</definedName>
    <definedName name="________pr0301">#REF!</definedName>
    <definedName name="________pr0302" localSheetId="9">#REF!</definedName>
    <definedName name="________pr0302">#REF!</definedName>
    <definedName name="________pr0303" localSheetId="9">#REF!</definedName>
    <definedName name="________pr0303">#REF!</definedName>
    <definedName name="________pr0304" localSheetId="9">#REF!</definedName>
    <definedName name="________pr0304">#REF!</definedName>
    <definedName name="________pr0305" localSheetId="9">#REF!</definedName>
    <definedName name="________pr0305">#REF!</definedName>
    <definedName name="________pr0306" localSheetId="9">#REF!</definedName>
    <definedName name="________pr0306">#REF!</definedName>
    <definedName name="________pr0307" localSheetId="9">#REF!</definedName>
    <definedName name="________pr0307">#REF!</definedName>
    <definedName name="________pr0308" localSheetId="9">#REF!</definedName>
    <definedName name="________pr0308">#REF!</definedName>
    <definedName name="________pr0309" localSheetId="9">#REF!</definedName>
    <definedName name="________pr0309">#REF!</definedName>
    <definedName name="________pr0310" localSheetId="9">#REF!</definedName>
    <definedName name="________pr0310">#REF!</definedName>
    <definedName name="________pr0311" localSheetId="9">#REF!</definedName>
    <definedName name="________pr0311">#REF!</definedName>
    <definedName name="________pr0312" localSheetId="9">#REF!</definedName>
    <definedName name="________pr0312">#REF!</definedName>
    <definedName name="________pr0401" localSheetId="9">#REF!</definedName>
    <definedName name="________pr0401">#REF!</definedName>
    <definedName name="________pr0402" localSheetId="9">#REF!</definedName>
    <definedName name="________pr0402">#REF!</definedName>
    <definedName name="________pr0403" localSheetId="9">#REF!</definedName>
    <definedName name="________pr0403">#REF!</definedName>
    <definedName name="________pr0404" localSheetId="9">#REF!</definedName>
    <definedName name="________pr0404">#REF!</definedName>
    <definedName name="________pr0405" localSheetId="9">#REF!</definedName>
    <definedName name="________pr0405">#REF!</definedName>
    <definedName name="________pr0406" localSheetId="9">#REF!</definedName>
    <definedName name="________pr0406">#REF!</definedName>
    <definedName name="________pr0407" localSheetId="9">#REF!</definedName>
    <definedName name="________pr0407">#REF!</definedName>
    <definedName name="________pr0408" localSheetId="9">#REF!</definedName>
    <definedName name="________pr0408">#REF!</definedName>
    <definedName name="________pr0409" localSheetId="9">#REF!</definedName>
    <definedName name="________pr0409">#REF!</definedName>
    <definedName name="________pr0410" localSheetId="9">#REF!</definedName>
    <definedName name="________pr0410">#REF!</definedName>
    <definedName name="________pr0411" localSheetId="9">#REF!</definedName>
    <definedName name="________pr0411">#REF!</definedName>
    <definedName name="________pr0412" localSheetId="9">#REF!</definedName>
    <definedName name="________pr0412">#REF!</definedName>
    <definedName name="_______ACT1" localSheetId="9">#REF!</definedName>
    <definedName name="_______ACT1">#REF!</definedName>
    <definedName name="_______ACT2" localSheetId="9">#REF!</definedName>
    <definedName name="_______ACT2">#REF!</definedName>
    <definedName name="_______ACT3" localSheetId="9">#REF!</definedName>
    <definedName name="_______ACT3">#REF!</definedName>
    <definedName name="_______acv456" localSheetId="4">#REF!</definedName>
    <definedName name="_______acv456" localSheetId="0">#REF!</definedName>
    <definedName name="_______acv456" localSheetId="6">#REF!</definedName>
    <definedName name="_______acv456" localSheetId="5">#REF!</definedName>
    <definedName name="_______acv456" localSheetId="9">#REF!</definedName>
    <definedName name="_______acv456" localSheetId="8">#REF!</definedName>
    <definedName name="_______acv456" localSheetId="7">#REF!</definedName>
    <definedName name="_______acv456" localSheetId="3">#REF!</definedName>
    <definedName name="_______acv456" localSheetId="1">#REF!</definedName>
    <definedName name="_______acv456" localSheetId="2">#REF!</definedName>
    <definedName name="_______acv456">#REF!</definedName>
    <definedName name="_______acv457" localSheetId="4">#REF!</definedName>
    <definedName name="_______acv457" localSheetId="0">#REF!</definedName>
    <definedName name="_______acv457" localSheetId="6">#REF!</definedName>
    <definedName name="_______acv457" localSheetId="5">#REF!</definedName>
    <definedName name="_______acv457" localSheetId="9">#REF!</definedName>
    <definedName name="_______acv457" localSheetId="8">#REF!</definedName>
    <definedName name="_______acv457" localSheetId="7">#REF!</definedName>
    <definedName name="_______acv457" localSheetId="3">#REF!</definedName>
    <definedName name="_______acv457" localSheetId="1">#REF!</definedName>
    <definedName name="_______acv457" localSheetId="2">#REF!</definedName>
    <definedName name="_______acv457">#REF!</definedName>
    <definedName name="_______awe122" localSheetId="9">#REF!</definedName>
    <definedName name="_______awe122">#REF!</definedName>
    <definedName name="_______end1" localSheetId="9">#REF!</definedName>
    <definedName name="_______end1">#REF!</definedName>
    <definedName name="_______fob0301" localSheetId="9">#REF!</definedName>
    <definedName name="_______fob0301">#REF!</definedName>
    <definedName name="_______fob0302" localSheetId="9">#REF!</definedName>
    <definedName name="_______fob0302">#REF!</definedName>
    <definedName name="_______fob0303" localSheetId="9">#REF!</definedName>
    <definedName name="_______fob0303">#REF!</definedName>
    <definedName name="_______fob0304" localSheetId="9">#REF!</definedName>
    <definedName name="_______fob0304">#REF!</definedName>
    <definedName name="_______fob0305" localSheetId="9">#REF!</definedName>
    <definedName name="_______fob0305">#REF!</definedName>
    <definedName name="_______fob0306" localSheetId="9">#REF!</definedName>
    <definedName name="_______fob0306">#REF!</definedName>
    <definedName name="_______fob0307" localSheetId="9">#REF!</definedName>
    <definedName name="_______fob0307">#REF!</definedName>
    <definedName name="_______fob0308" localSheetId="9">#REF!</definedName>
    <definedName name="_______fob0308">#REF!</definedName>
    <definedName name="_______fob0309" localSheetId="9">#REF!</definedName>
    <definedName name="_______fob0309">#REF!</definedName>
    <definedName name="_______fob0310" localSheetId="9">#REF!</definedName>
    <definedName name="_______fob0310">#REF!</definedName>
    <definedName name="_______fob0311" localSheetId="9">#REF!</definedName>
    <definedName name="_______fob0311">#REF!</definedName>
    <definedName name="_______fob0312" localSheetId="9">#REF!</definedName>
    <definedName name="_______fob0312">#REF!</definedName>
    <definedName name="_______fob0401" localSheetId="9">#REF!</definedName>
    <definedName name="_______fob0401">#REF!</definedName>
    <definedName name="_______fob0402" localSheetId="9">#REF!</definedName>
    <definedName name="_______fob0402">#REF!</definedName>
    <definedName name="_______fob0403" localSheetId="9">#REF!</definedName>
    <definedName name="_______fob0403">#REF!</definedName>
    <definedName name="_______fob0404" localSheetId="9">#REF!</definedName>
    <definedName name="_______fob0404">#REF!</definedName>
    <definedName name="_______fob0405" localSheetId="9">#REF!</definedName>
    <definedName name="_______fob0405">#REF!</definedName>
    <definedName name="_______fob0406" localSheetId="9">#REF!</definedName>
    <definedName name="_______fob0406">#REF!</definedName>
    <definedName name="_______fob0407" localSheetId="9">#REF!</definedName>
    <definedName name="_______fob0407">#REF!</definedName>
    <definedName name="_______fob0408" localSheetId="9">#REF!</definedName>
    <definedName name="_______fob0408">#REF!</definedName>
    <definedName name="_______fob0409" localSheetId="9">#REF!</definedName>
    <definedName name="_______fob0409">#REF!</definedName>
    <definedName name="_______fob0410" localSheetId="9">#REF!</definedName>
    <definedName name="_______fob0410">#REF!</definedName>
    <definedName name="_______fob0411" localSheetId="9">#REF!</definedName>
    <definedName name="_______fob0411">#REF!</definedName>
    <definedName name="_______fob0412" localSheetId="9">#REF!</definedName>
    <definedName name="_______fob0412">#REF!</definedName>
    <definedName name="_______inv2" localSheetId="9">#REF!</definedName>
    <definedName name="_______inv2">#REF!</definedName>
    <definedName name="_______J1" localSheetId="9">#REF!</definedName>
    <definedName name="_______J1">#REF!</definedName>
    <definedName name="_______jm5510" localSheetId="9">#REF!</definedName>
    <definedName name="_______jm5510">#REF!</definedName>
    <definedName name="_______MAX61" localSheetId="9">#REF!</definedName>
    <definedName name="_______MAX61">#REF!</definedName>
    <definedName name="_______mj5510" localSheetId="9">#REF!</definedName>
    <definedName name="_______mj5510">#REF!</definedName>
    <definedName name="_______pr0301" localSheetId="9">#REF!</definedName>
    <definedName name="_______pr0301">#REF!</definedName>
    <definedName name="_______pr0302" localSheetId="9">#REF!</definedName>
    <definedName name="_______pr0302">#REF!</definedName>
    <definedName name="_______pr0303" localSheetId="9">#REF!</definedName>
    <definedName name="_______pr0303">#REF!</definedName>
    <definedName name="_______pr0304" localSheetId="9">#REF!</definedName>
    <definedName name="_______pr0304">#REF!</definedName>
    <definedName name="_______pr0305" localSheetId="9">#REF!</definedName>
    <definedName name="_______pr0305">#REF!</definedName>
    <definedName name="_______pr0306" localSheetId="9">#REF!</definedName>
    <definedName name="_______pr0306">#REF!</definedName>
    <definedName name="_______pr0307" localSheetId="9">#REF!</definedName>
    <definedName name="_______pr0307">#REF!</definedName>
    <definedName name="_______pr0308" localSheetId="9">#REF!</definedName>
    <definedName name="_______pr0308">#REF!</definedName>
    <definedName name="_______pr0309" localSheetId="9">#REF!</definedName>
    <definedName name="_______pr0309">#REF!</definedName>
    <definedName name="_______pr0310" localSheetId="9">#REF!</definedName>
    <definedName name="_______pr0310">#REF!</definedName>
    <definedName name="_______pr0311" localSheetId="9">#REF!</definedName>
    <definedName name="_______pr0311">#REF!</definedName>
    <definedName name="_______pr0312" localSheetId="9">#REF!</definedName>
    <definedName name="_______pr0312">#REF!</definedName>
    <definedName name="_______pr0401" localSheetId="9">#REF!</definedName>
    <definedName name="_______pr0401">#REF!</definedName>
    <definedName name="_______pr0402" localSheetId="9">#REF!</definedName>
    <definedName name="_______pr0402">#REF!</definedName>
    <definedName name="_______pr0403" localSheetId="9">#REF!</definedName>
    <definedName name="_______pr0403">#REF!</definedName>
    <definedName name="_______pr0404" localSheetId="9">#REF!</definedName>
    <definedName name="_______pr0404">#REF!</definedName>
    <definedName name="_______pr0405" localSheetId="9">#REF!</definedName>
    <definedName name="_______pr0405">#REF!</definedName>
    <definedName name="_______pr0406" localSheetId="9">#REF!</definedName>
    <definedName name="_______pr0406">#REF!</definedName>
    <definedName name="_______pr0407" localSheetId="9">#REF!</definedName>
    <definedName name="_______pr0407">#REF!</definedName>
    <definedName name="_______pr0408" localSheetId="9">#REF!</definedName>
    <definedName name="_______pr0408">#REF!</definedName>
    <definedName name="_______pr0409" localSheetId="9">#REF!</definedName>
    <definedName name="_______pr0409">#REF!</definedName>
    <definedName name="_______pr0410" localSheetId="9">#REF!</definedName>
    <definedName name="_______pr0410">#REF!</definedName>
    <definedName name="_______pr0411" localSheetId="9">#REF!</definedName>
    <definedName name="_______pr0411">#REF!</definedName>
    <definedName name="_______pr0412" localSheetId="9">#REF!</definedName>
    <definedName name="_______pr0412">#REF!</definedName>
    <definedName name="______ACT1" localSheetId="9">#REF!</definedName>
    <definedName name="______ACT1">#REF!</definedName>
    <definedName name="______ACT2" localSheetId="9">#REF!</definedName>
    <definedName name="______ACT2">#REF!</definedName>
    <definedName name="______ACT3" localSheetId="9">#REF!</definedName>
    <definedName name="______ACT3">#REF!</definedName>
    <definedName name="______acv456" localSheetId="4">#REF!</definedName>
    <definedName name="______acv456" localSheetId="0">#REF!</definedName>
    <definedName name="______acv456" localSheetId="6">#REF!</definedName>
    <definedName name="______acv456" localSheetId="5">#REF!</definedName>
    <definedName name="______acv456" localSheetId="9">#REF!</definedName>
    <definedName name="______acv456" localSheetId="8">#REF!</definedName>
    <definedName name="______acv456" localSheetId="7">#REF!</definedName>
    <definedName name="______acv456" localSheetId="3">#REF!</definedName>
    <definedName name="______acv456" localSheetId="1">#REF!</definedName>
    <definedName name="______acv456" localSheetId="2">#REF!</definedName>
    <definedName name="______acv456">#REF!</definedName>
    <definedName name="______acv457" localSheetId="4">#REF!</definedName>
    <definedName name="______acv457" localSheetId="0">#REF!</definedName>
    <definedName name="______acv457" localSheetId="6">#REF!</definedName>
    <definedName name="______acv457" localSheetId="5">#REF!</definedName>
    <definedName name="______acv457" localSheetId="9">#REF!</definedName>
    <definedName name="______acv457" localSheetId="8">#REF!</definedName>
    <definedName name="______acv457" localSheetId="7">#REF!</definedName>
    <definedName name="______acv457" localSheetId="3">#REF!</definedName>
    <definedName name="______acv457" localSheetId="1">#REF!</definedName>
    <definedName name="______acv457" localSheetId="2">#REF!</definedName>
    <definedName name="______acv457">#REF!</definedName>
    <definedName name="______awe122" localSheetId="9">#REF!</definedName>
    <definedName name="______awe122">#REF!</definedName>
    <definedName name="______end1" localSheetId="9">#REF!</definedName>
    <definedName name="______end1">#REF!</definedName>
    <definedName name="______fob0301" localSheetId="9">#REF!</definedName>
    <definedName name="______fob0301">#REF!</definedName>
    <definedName name="______fob0302" localSheetId="9">#REF!</definedName>
    <definedName name="______fob0302">#REF!</definedName>
    <definedName name="______fob0303" localSheetId="9">#REF!</definedName>
    <definedName name="______fob0303">#REF!</definedName>
    <definedName name="______fob0304" localSheetId="9">#REF!</definedName>
    <definedName name="______fob0304">#REF!</definedName>
    <definedName name="______fob0305" localSheetId="9">#REF!</definedName>
    <definedName name="______fob0305">#REF!</definedName>
    <definedName name="______fob0306" localSheetId="9">#REF!</definedName>
    <definedName name="______fob0306">#REF!</definedName>
    <definedName name="______fob0307" localSheetId="9">#REF!</definedName>
    <definedName name="______fob0307">#REF!</definedName>
    <definedName name="______fob0308" localSheetId="9">#REF!</definedName>
    <definedName name="______fob0308">#REF!</definedName>
    <definedName name="______fob0309" localSheetId="9">#REF!</definedName>
    <definedName name="______fob0309">#REF!</definedName>
    <definedName name="______fob0310" localSheetId="9">#REF!</definedName>
    <definedName name="______fob0310">#REF!</definedName>
    <definedName name="______fob0311" localSheetId="9">#REF!</definedName>
    <definedName name="______fob0311">#REF!</definedName>
    <definedName name="______fob0312" localSheetId="9">#REF!</definedName>
    <definedName name="______fob0312">#REF!</definedName>
    <definedName name="______fob0401" localSheetId="9">#REF!</definedName>
    <definedName name="______fob0401">#REF!</definedName>
    <definedName name="______fob0402" localSheetId="9">#REF!</definedName>
    <definedName name="______fob0402">#REF!</definedName>
    <definedName name="______fob0403" localSheetId="9">#REF!</definedName>
    <definedName name="______fob0403">#REF!</definedName>
    <definedName name="______fob0404" localSheetId="9">#REF!</definedName>
    <definedName name="______fob0404">#REF!</definedName>
    <definedName name="______fob0405" localSheetId="9">#REF!</definedName>
    <definedName name="______fob0405">#REF!</definedName>
    <definedName name="______fob0406" localSheetId="9">#REF!</definedName>
    <definedName name="______fob0406">#REF!</definedName>
    <definedName name="______fob0407" localSheetId="9">#REF!</definedName>
    <definedName name="______fob0407">#REF!</definedName>
    <definedName name="______fob0408" localSheetId="9">#REF!</definedName>
    <definedName name="______fob0408">#REF!</definedName>
    <definedName name="______fob0409" localSheetId="9">#REF!</definedName>
    <definedName name="______fob0409">#REF!</definedName>
    <definedName name="______fob0410" localSheetId="9">#REF!</definedName>
    <definedName name="______fob0410">#REF!</definedName>
    <definedName name="______fob0411" localSheetId="9">#REF!</definedName>
    <definedName name="______fob0411">#REF!</definedName>
    <definedName name="______fob0412" localSheetId="9">#REF!</definedName>
    <definedName name="______fob0412">#REF!</definedName>
    <definedName name="______inv2" localSheetId="9">#REF!</definedName>
    <definedName name="______inv2">#REF!</definedName>
    <definedName name="______J1" localSheetId="9">#REF!</definedName>
    <definedName name="______J1">#REF!</definedName>
    <definedName name="______jm5510" localSheetId="9">#REF!</definedName>
    <definedName name="______jm5510">#REF!</definedName>
    <definedName name="______Key1" localSheetId="9">#REF!</definedName>
    <definedName name="______Key1">#REF!</definedName>
    <definedName name="______Key2" localSheetId="9">#REF!</definedName>
    <definedName name="______Key2">#REF!</definedName>
    <definedName name="______Key3" localSheetId="9">#REF!</definedName>
    <definedName name="______Key3">#REF!</definedName>
    <definedName name="______MAX61" localSheetId="9">#REF!</definedName>
    <definedName name="______MAX61">#REF!</definedName>
    <definedName name="______mj5510" localSheetId="9">#REF!</definedName>
    <definedName name="______mj5510">#REF!</definedName>
    <definedName name="______pr0301" localSheetId="9">#REF!</definedName>
    <definedName name="______pr0301">#REF!</definedName>
    <definedName name="______pr0302" localSheetId="9">#REF!</definedName>
    <definedName name="______pr0302">#REF!</definedName>
    <definedName name="______pr0303" localSheetId="9">#REF!</definedName>
    <definedName name="______pr0303">#REF!</definedName>
    <definedName name="______pr0304" localSheetId="9">#REF!</definedName>
    <definedName name="______pr0304">#REF!</definedName>
    <definedName name="______pr0305" localSheetId="9">#REF!</definedName>
    <definedName name="______pr0305">#REF!</definedName>
    <definedName name="______pr0306" localSheetId="9">#REF!</definedName>
    <definedName name="______pr0306">#REF!</definedName>
    <definedName name="______pr0307" localSheetId="9">#REF!</definedName>
    <definedName name="______pr0307">#REF!</definedName>
    <definedName name="______pr0308" localSheetId="9">#REF!</definedName>
    <definedName name="______pr0308">#REF!</definedName>
    <definedName name="______pr0309" localSheetId="9">#REF!</definedName>
    <definedName name="______pr0309">#REF!</definedName>
    <definedName name="______pr0310" localSheetId="9">#REF!</definedName>
    <definedName name="______pr0310">#REF!</definedName>
    <definedName name="______pr0311" localSheetId="9">#REF!</definedName>
    <definedName name="______pr0311">#REF!</definedName>
    <definedName name="______pr0312" localSheetId="9">#REF!</definedName>
    <definedName name="______pr0312">#REF!</definedName>
    <definedName name="______pr0401" localSheetId="9">#REF!</definedName>
    <definedName name="______pr0401">#REF!</definedName>
    <definedName name="______pr0402" localSheetId="9">#REF!</definedName>
    <definedName name="______pr0402">#REF!</definedName>
    <definedName name="______pr0403" localSheetId="9">#REF!</definedName>
    <definedName name="______pr0403">#REF!</definedName>
    <definedName name="______pr0404" localSheetId="9">#REF!</definedName>
    <definedName name="______pr0404">#REF!</definedName>
    <definedName name="______pr0405" localSheetId="9">#REF!</definedName>
    <definedName name="______pr0405">#REF!</definedName>
    <definedName name="______pr0406" localSheetId="9">#REF!</definedName>
    <definedName name="______pr0406">#REF!</definedName>
    <definedName name="______pr0407" localSheetId="9">#REF!</definedName>
    <definedName name="______pr0407">#REF!</definedName>
    <definedName name="______pr0408" localSheetId="9">#REF!</definedName>
    <definedName name="______pr0408">#REF!</definedName>
    <definedName name="______pr0409" localSheetId="9">#REF!</definedName>
    <definedName name="______pr0409">#REF!</definedName>
    <definedName name="______pr0410" localSheetId="9">#REF!</definedName>
    <definedName name="______pr0410">#REF!</definedName>
    <definedName name="______pr0411" localSheetId="9">#REF!</definedName>
    <definedName name="______pr0411">#REF!</definedName>
    <definedName name="______pr0412" localSheetId="9">#REF!</definedName>
    <definedName name="______pr0412">#REF!</definedName>
    <definedName name="_____ACT1" localSheetId="9">#REF!</definedName>
    <definedName name="_____ACT1">#REF!</definedName>
    <definedName name="_____ACT2" localSheetId="9">#REF!</definedName>
    <definedName name="_____ACT2">#REF!</definedName>
    <definedName name="_____ACT3" localSheetId="9">#REF!</definedName>
    <definedName name="_____ACT3">#REF!</definedName>
    <definedName name="_____acv456" localSheetId="4">#REF!</definedName>
    <definedName name="_____acv456" localSheetId="0">#REF!</definedName>
    <definedName name="_____acv456" localSheetId="6">#REF!</definedName>
    <definedName name="_____acv456" localSheetId="5">#REF!</definedName>
    <definedName name="_____acv456" localSheetId="9">#REF!</definedName>
    <definedName name="_____acv456" localSheetId="8">#REF!</definedName>
    <definedName name="_____acv456" localSheetId="7">#REF!</definedName>
    <definedName name="_____acv456" localSheetId="3">#REF!</definedName>
    <definedName name="_____acv456" localSheetId="1">#REF!</definedName>
    <definedName name="_____acv456" localSheetId="2">#REF!</definedName>
    <definedName name="_____acv456">#REF!</definedName>
    <definedName name="_____acv457" localSheetId="4">#REF!</definedName>
    <definedName name="_____acv457" localSheetId="0">#REF!</definedName>
    <definedName name="_____acv457" localSheetId="6">#REF!</definedName>
    <definedName name="_____acv457" localSheetId="5">#REF!</definedName>
    <definedName name="_____acv457" localSheetId="9">#REF!</definedName>
    <definedName name="_____acv457" localSheetId="8">#REF!</definedName>
    <definedName name="_____acv457" localSheetId="7">#REF!</definedName>
    <definedName name="_____acv457" localSheetId="3">#REF!</definedName>
    <definedName name="_____acv457" localSheetId="1">#REF!</definedName>
    <definedName name="_____acv457" localSheetId="2">#REF!</definedName>
    <definedName name="_____acv457">#REF!</definedName>
    <definedName name="_____awe122" localSheetId="9">#REF!</definedName>
    <definedName name="_____awe122">#REF!</definedName>
    <definedName name="_____end1" localSheetId="9">#REF!</definedName>
    <definedName name="_____end1">#REF!</definedName>
    <definedName name="_____fob0301" localSheetId="9">#REF!</definedName>
    <definedName name="_____fob0301">#REF!</definedName>
    <definedName name="_____fob0302" localSheetId="9">#REF!</definedName>
    <definedName name="_____fob0302">#REF!</definedName>
    <definedName name="_____fob0303" localSheetId="9">#REF!</definedName>
    <definedName name="_____fob0303">#REF!</definedName>
    <definedName name="_____fob0304" localSheetId="9">#REF!</definedName>
    <definedName name="_____fob0304">#REF!</definedName>
    <definedName name="_____fob0305" localSheetId="9">#REF!</definedName>
    <definedName name="_____fob0305">#REF!</definedName>
    <definedName name="_____fob0306" localSheetId="9">#REF!</definedName>
    <definedName name="_____fob0306">#REF!</definedName>
    <definedName name="_____fob0307" localSheetId="9">#REF!</definedName>
    <definedName name="_____fob0307">#REF!</definedName>
    <definedName name="_____fob0308" localSheetId="9">#REF!</definedName>
    <definedName name="_____fob0308">#REF!</definedName>
    <definedName name="_____fob0309" localSheetId="9">#REF!</definedName>
    <definedName name="_____fob0309">#REF!</definedName>
    <definedName name="_____fob0310" localSheetId="9">#REF!</definedName>
    <definedName name="_____fob0310">#REF!</definedName>
    <definedName name="_____fob0311" localSheetId="9">#REF!</definedName>
    <definedName name="_____fob0311">#REF!</definedName>
    <definedName name="_____fob0312" localSheetId="9">#REF!</definedName>
    <definedName name="_____fob0312">#REF!</definedName>
    <definedName name="_____fob0401" localSheetId="9">#REF!</definedName>
    <definedName name="_____fob0401">#REF!</definedName>
    <definedName name="_____fob0402" localSheetId="9">#REF!</definedName>
    <definedName name="_____fob0402">#REF!</definedName>
    <definedName name="_____fob0403" localSheetId="9">#REF!</definedName>
    <definedName name="_____fob0403">#REF!</definedName>
    <definedName name="_____fob0404" localSheetId="9">#REF!</definedName>
    <definedName name="_____fob0404">#REF!</definedName>
    <definedName name="_____fob0405" localSheetId="9">#REF!</definedName>
    <definedName name="_____fob0405">#REF!</definedName>
    <definedName name="_____fob0406" localSheetId="9">#REF!</definedName>
    <definedName name="_____fob0406">#REF!</definedName>
    <definedName name="_____fob0407" localSheetId="9">#REF!</definedName>
    <definedName name="_____fob0407">#REF!</definedName>
    <definedName name="_____fob0408" localSheetId="9">#REF!</definedName>
    <definedName name="_____fob0408">#REF!</definedName>
    <definedName name="_____fob0409" localSheetId="9">#REF!</definedName>
    <definedName name="_____fob0409">#REF!</definedName>
    <definedName name="_____fob0410" localSheetId="9">#REF!</definedName>
    <definedName name="_____fob0410">#REF!</definedName>
    <definedName name="_____fob0411" localSheetId="9">#REF!</definedName>
    <definedName name="_____fob0411">#REF!</definedName>
    <definedName name="_____fob0412" localSheetId="9">#REF!</definedName>
    <definedName name="_____fob0412">#REF!</definedName>
    <definedName name="_____inv2" localSheetId="9">#REF!</definedName>
    <definedName name="_____inv2">#REF!</definedName>
    <definedName name="_____J1" localSheetId="9">#REF!</definedName>
    <definedName name="_____J1">#REF!</definedName>
    <definedName name="_____jm5510" localSheetId="9">#REF!</definedName>
    <definedName name="_____jm5510">#REF!</definedName>
    <definedName name="_____Key1" localSheetId="9">#REF!</definedName>
    <definedName name="_____Key1">#REF!</definedName>
    <definedName name="_____Key2" localSheetId="9">#REF!</definedName>
    <definedName name="_____Key2">#REF!</definedName>
    <definedName name="_____Key3" localSheetId="9">#REF!</definedName>
    <definedName name="_____Key3">#REF!</definedName>
    <definedName name="_____MAX61" localSheetId="9">#REF!</definedName>
    <definedName name="_____MAX61">#REF!</definedName>
    <definedName name="_____mj5510" localSheetId="9">#REF!</definedName>
    <definedName name="_____mj5510">#REF!</definedName>
    <definedName name="_____pr0301" localSheetId="9">#REF!</definedName>
    <definedName name="_____pr0301">#REF!</definedName>
    <definedName name="_____pr0302" localSheetId="9">#REF!</definedName>
    <definedName name="_____pr0302">#REF!</definedName>
    <definedName name="_____pr0303" localSheetId="9">#REF!</definedName>
    <definedName name="_____pr0303">#REF!</definedName>
    <definedName name="_____pr0304" localSheetId="9">#REF!</definedName>
    <definedName name="_____pr0304">#REF!</definedName>
    <definedName name="_____pr0305" localSheetId="9">#REF!</definedName>
    <definedName name="_____pr0305">#REF!</definedName>
    <definedName name="_____pr0306" localSheetId="9">#REF!</definedName>
    <definedName name="_____pr0306">#REF!</definedName>
    <definedName name="_____pr0307" localSheetId="9">#REF!</definedName>
    <definedName name="_____pr0307">#REF!</definedName>
    <definedName name="_____pr0308" localSheetId="9">#REF!</definedName>
    <definedName name="_____pr0308">#REF!</definedName>
    <definedName name="_____pr0309" localSheetId="9">#REF!</definedName>
    <definedName name="_____pr0309">#REF!</definedName>
    <definedName name="_____pr0310" localSheetId="9">#REF!</definedName>
    <definedName name="_____pr0310">#REF!</definedName>
    <definedName name="_____pr0311" localSheetId="9">#REF!</definedName>
    <definedName name="_____pr0311">#REF!</definedName>
    <definedName name="_____pr0312" localSheetId="9">#REF!</definedName>
    <definedName name="_____pr0312">#REF!</definedName>
    <definedName name="_____pr0401" localSheetId="9">#REF!</definedName>
    <definedName name="_____pr0401">#REF!</definedName>
    <definedName name="_____pr0402" localSheetId="9">#REF!</definedName>
    <definedName name="_____pr0402">#REF!</definedName>
    <definedName name="_____pr0403" localSheetId="9">#REF!</definedName>
    <definedName name="_____pr0403">#REF!</definedName>
    <definedName name="_____pr0404" localSheetId="9">#REF!</definedName>
    <definedName name="_____pr0404">#REF!</definedName>
    <definedName name="_____pr0405" localSheetId="9">#REF!</definedName>
    <definedName name="_____pr0405">#REF!</definedName>
    <definedName name="_____pr0406" localSheetId="9">#REF!</definedName>
    <definedName name="_____pr0406">#REF!</definedName>
    <definedName name="_____pr0407" localSheetId="9">#REF!</definedName>
    <definedName name="_____pr0407">#REF!</definedName>
    <definedName name="_____pr0408" localSheetId="9">#REF!</definedName>
    <definedName name="_____pr0408">#REF!</definedName>
    <definedName name="_____pr0409" localSheetId="9">#REF!</definedName>
    <definedName name="_____pr0409">#REF!</definedName>
    <definedName name="_____pr0410" localSheetId="9">#REF!</definedName>
    <definedName name="_____pr0410">#REF!</definedName>
    <definedName name="_____pr0411" localSheetId="9">#REF!</definedName>
    <definedName name="_____pr0411">#REF!</definedName>
    <definedName name="_____pr0412" localSheetId="9">#REF!</definedName>
    <definedName name="_____pr0412">#REF!</definedName>
    <definedName name="____ACT1" localSheetId="9">#REF!</definedName>
    <definedName name="____ACT1">#REF!</definedName>
    <definedName name="____ACT2" localSheetId="9">#REF!</definedName>
    <definedName name="____ACT2">#REF!</definedName>
    <definedName name="____ACT3" localSheetId="9">#REF!</definedName>
    <definedName name="____ACT3">#REF!</definedName>
    <definedName name="____acv456" localSheetId="4">#REF!</definedName>
    <definedName name="____acv456" localSheetId="0">#REF!</definedName>
    <definedName name="____acv456" localSheetId="6">#REF!</definedName>
    <definedName name="____acv456" localSheetId="5">#REF!</definedName>
    <definedName name="____acv456" localSheetId="9">#REF!</definedName>
    <definedName name="____acv456" localSheetId="8">#REF!</definedName>
    <definedName name="____acv456" localSheetId="7">#REF!</definedName>
    <definedName name="____acv456" localSheetId="3">#REF!</definedName>
    <definedName name="____acv456" localSheetId="1">#REF!</definedName>
    <definedName name="____acv456" localSheetId="2">#REF!</definedName>
    <definedName name="____acv456">#REF!</definedName>
    <definedName name="____acv457" localSheetId="4">#REF!</definedName>
    <definedName name="____acv457" localSheetId="0">#REF!</definedName>
    <definedName name="____acv457" localSheetId="6">#REF!</definedName>
    <definedName name="____acv457" localSheetId="5">#REF!</definedName>
    <definedName name="____acv457" localSheetId="9">#REF!</definedName>
    <definedName name="____acv457" localSheetId="8">#REF!</definedName>
    <definedName name="____acv457" localSheetId="7">#REF!</definedName>
    <definedName name="____acv457" localSheetId="3">#REF!</definedName>
    <definedName name="____acv457" localSheetId="1">#REF!</definedName>
    <definedName name="____acv457" localSheetId="2">#REF!</definedName>
    <definedName name="____acv457">#REF!</definedName>
    <definedName name="____awe122" localSheetId="9">#REF!</definedName>
    <definedName name="____awe122">#REF!</definedName>
    <definedName name="____end1" localSheetId="9">#REF!</definedName>
    <definedName name="____end1">#REF!</definedName>
    <definedName name="____fob0301" localSheetId="9">#REF!</definedName>
    <definedName name="____fob0301">#REF!</definedName>
    <definedName name="____fob0302" localSheetId="9">#REF!</definedName>
    <definedName name="____fob0302">#REF!</definedName>
    <definedName name="____fob0303" localSheetId="9">#REF!</definedName>
    <definedName name="____fob0303">#REF!</definedName>
    <definedName name="____fob0304" localSheetId="9">#REF!</definedName>
    <definedName name="____fob0304">#REF!</definedName>
    <definedName name="____fob0305" localSheetId="9">#REF!</definedName>
    <definedName name="____fob0305">#REF!</definedName>
    <definedName name="____fob0306" localSheetId="9">#REF!</definedName>
    <definedName name="____fob0306">#REF!</definedName>
    <definedName name="____fob0307" localSheetId="9">#REF!</definedName>
    <definedName name="____fob0307">#REF!</definedName>
    <definedName name="____fob0308" localSheetId="9">#REF!</definedName>
    <definedName name="____fob0308">#REF!</definedName>
    <definedName name="____fob0309" localSheetId="9">#REF!</definedName>
    <definedName name="____fob0309">#REF!</definedName>
    <definedName name="____fob0310" localSheetId="9">#REF!</definedName>
    <definedName name="____fob0310">#REF!</definedName>
    <definedName name="____fob0311" localSheetId="9">#REF!</definedName>
    <definedName name="____fob0311">#REF!</definedName>
    <definedName name="____fob0312" localSheetId="9">#REF!</definedName>
    <definedName name="____fob0312">#REF!</definedName>
    <definedName name="____fob0401" localSheetId="9">#REF!</definedName>
    <definedName name="____fob0401">#REF!</definedName>
    <definedName name="____fob0402" localSheetId="9">#REF!</definedName>
    <definedName name="____fob0402">#REF!</definedName>
    <definedName name="____fob0403" localSheetId="9">#REF!</definedName>
    <definedName name="____fob0403">#REF!</definedName>
    <definedName name="____fob0404" localSheetId="9">#REF!</definedName>
    <definedName name="____fob0404">#REF!</definedName>
    <definedName name="____fob0405" localSheetId="9">#REF!</definedName>
    <definedName name="____fob0405">#REF!</definedName>
    <definedName name="____fob0406" localSheetId="9">#REF!</definedName>
    <definedName name="____fob0406">#REF!</definedName>
    <definedName name="____fob0407" localSheetId="9">#REF!</definedName>
    <definedName name="____fob0407">#REF!</definedName>
    <definedName name="____fob0408" localSheetId="9">#REF!</definedName>
    <definedName name="____fob0408">#REF!</definedName>
    <definedName name="____fob0409" localSheetId="9">#REF!</definedName>
    <definedName name="____fob0409">#REF!</definedName>
    <definedName name="____fob0410" localSheetId="9">#REF!</definedName>
    <definedName name="____fob0410">#REF!</definedName>
    <definedName name="____fob0411" localSheetId="9">#REF!</definedName>
    <definedName name="____fob0411">#REF!</definedName>
    <definedName name="____fob0412" localSheetId="9">#REF!</definedName>
    <definedName name="____fob0412">#REF!</definedName>
    <definedName name="____inv2" localSheetId="9">#REF!</definedName>
    <definedName name="____inv2">#REF!</definedName>
    <definedName name="____J1" localSheetId="9">#REF!</definedName>
    <definedName name="____J1">#REF!</definedName>
    <definedName name="____jm5510" localSheetId="9">#REF!</definedName>
    <definedName name="____jm5510">#REF!</definedName>
    <definedName name="____Key1" localSheetId="9">#REF!</definedName>
    <definedName name="____Key1">#REF!</definedName>
    <definedName name="____Key2" localSheetId="9">#REF!</definedName>
    <definedName name="____Key2">#REF!</definedName>
    <definedName name="____Key3" localSheetId="9">#REF!</definedName>
    <definedName name="____Key3">#REF!</definedName>
    <definedName name="____MAX61" localSheetId="9">#REF!</definedName>
    <definedName name="____MAX61">#REF!</definedName>
    <definedName name="____mj5510" localSheetId="9">#REF!</definedName>
    <definedName name="____mj5510">#REF!</definedName>
    <definedName name="____P71" hidden="1">39253.4473611111</definedName>
    <definedName name="____pr0301" localSheetId="9">#REF!</definedName>
    <definedName name="____pr0301">#REF!</definedName>
    <definedName name="____pr0302" localSheetId="9">#REF!</definedName>
    <definedName name="____pr0302">#REF!</definedName>
    <definedName name="____pr0303" localSheetId="9">#REF!</definedName>
    <definedName name="____pr0303">#REF!</definedName>
    <definedName name="____pr0304" localSheetId="9">#REF!</definedName>
    <definedName name="____pr0304">#REF!</definedName>
    <definedName name="____pr0305" localSheetId="9">#REF!</definedName>
    <definedName name="____pr0305">#REF!</definedName>
    <definedName name="____pr0306" localSheetId="9">#REF!</definedName>
    <definedName name="____pr0306">#REF!</definedName>
    <definedName name="____pr0307" localSheetId="9">#REF!</definedName>
    <definedName name="____pr0307">#REF!</definedName>
    <definedName name="____pr0308" localSheetId="9">#REF!</definedName>
    <definedName name="____pr0308">#REF!</definedName>
    <definedName name="____pr0309" localSheetId="9">#REF!</definedName>
    <definedName name="____pr0309">#REF!</definedName>
    <definedName name="____pr0310" localSheetId="9">#REF!</definedName>
    <definedName name="____pr0310">#REF!</definedName>
    <definedName name="____pr0311" localSheetId="9">#REF!</definedName>
    <definedName name="____pr0311">#REF!</definedName>
    <definedName name="____pr0312" localSheetId="9">#REF!</definedName>
    <definedName name="____pr0312">#REF!</definedName>
    <definedName name="____pr0401" localSheetId="9">#REF!</definedName>
    <definedName name="____pr0401">#REF!</definedName>
    <definedName name="____pr0402" localSheetId="9">#REF!</definedName>
    <definedName name="____pr0402">#REF!</definedName>
    <definedName name="____pr0403" localSheetId="9">#REF!</definedName>
    <definedName name="____pr0403">#REF!</definedName>
    <definedName name="____pr0404" localSheetId="9">#REF!</definedName>
    <definedName name="____pr0404">#REF!</definedName>
    <definedName name="____pr0405" localSheetId="9">#REF!</definedName>
    <definedName name="____pr0405">#REF!</definedName>
    <definedName name="____pr0406" localSheetId="9">#REF!</definedName>
    <definedName name="____pr0406">#REF!</definedName>
    <definedName name="____pr0407" localSheetId="9">#REF!</definedName>
    <definedName name="____pr0407">#REF!</definedName>
    <definedName name="____pr0408" localSheetId="9">#REF!</definedName>
    <definedName name="____pr0408">#REF!</definedName>
    <definedName name="____pr0409" localSheetId="9">#REF!</definedName>
    <definedName name="____pr0409">#REF!</definedName>
    <definedName name="____pr0410" localSheetId="9">#REF!</definedName>
    <definedName name="____pr0410">#REF!</definedName>
    <definedName name="____pr0411" localSheetId="9">#REF!</definedName>
    <definedName name="____pr0411">#REF!</definedName>
    <definedName name="____pr0412" localSheetId="9">#REF!</definedName>
    <definedName name="____pr0412">#REF!</definedName>
    <definedName name="___ACT1" localSheetId="9">#REF!</definedName>
    <definedName name="___ACT1">#REF!</definedName>
    <definedName name="___ACT2" localSheetId="9">#REF!</definedName>
    <definedName name="___ACT2">#REF!</definedName>
    <definedName name="___ACT3" localSheetId="9">#REF!</definedName>
    <definedName name="___ACT3">#REF!</definedName>
    <definedName name="___acv456" localSheetId="4">#REF!</definedName>
    <definedName name="___acv456" localSheetId="0">#REF!</definedName>
    <definedName name="___acv456" localSheetId="6">#REF!</definedName>
    <definedName name="___acv456" localSheetId="5">#REF!</definedName>
    <definedName name="___acv456" localSheetId="9">#REF!</definedName>
    <definedName name="___acv456" localSheetId="8">#REF!</definedName>
    <definedName name="___acv456" localSheetId="7">#REF!</definedName>
    <definedName name="___acv456" localSheetId="3">#REF!</definedName>
    <definedName name="___acv456" localSheetId="1">#REF!</definedName>
    <definedName name="___acv456" localSheetId="2">#REF!</definedName>
    <definedName name="___acv456">#REF!</definedName>
    <definedName name="___acv457" localSheetId="4">#REF!</definedName>
    <definedName name="___acv457" localSheetId="0">#REF!</definedName>
    <definedName name="___acv457" localSheetId="6">#REF!</definedName>
    <definedName name="___acv457" localSheetId="5">#REF!</definedName>
    <definedName name="___acv457" localSheetId="9">#REF!</definedName>
    <definedName name="___acv457" localSheetId="8">#REF!</definedName>
    <definedName name="___acv457" localSheetId="7">#REF!</definedName>
    <definedName name="___acv457" localSheetId="3">#REF!</definedName>
    <definedName name="___acv457" localSheetId="1">#REF!</definedName>
    <definedName name="___acv457" localSheetId="2">#REF!</definedName>
    <definedName name="___acv457">#REF!</definedName>
    <definedName name="___aL06" localSheetId="9">#REF!</definedName>
    <definedName name="___aL06">#REF!</definedName>
    <definedName name="___awe122" localSheetId="9">#REF!</definedName>
    <definedName name="___awe122">#REF!</definedName>
    <definedName name="___end1" localSheetId="9">#REF!</definedName>
    <definedName name="___end1">#REF!</definedName>
    <definedName name="___fob0301" localSheetId="9">#REF!</definedName>
    <definedName name="___fob0301">#REF!</definedName>
    <definedName name="___fob0302" localSheetId="9">#REF!</definedName>
    <definedName name="___fob0302">#REF!</definedName>
    <definedName name="___fob0303" localSheetId="9">#REF!</definedName>
    <definedName name="___fob0303">#REF!</definedName>
    <definedName name="___fob0304" localSheetId="9">#REF!</definedName>
    <definedName name="___fob0304">#REF!</definedName>
    <definedName name="___fob0305" localSheetId="9">#REF!</definedName>
    <definedName name="___fob0305">#REF!</definedName>
    <definedName name="___fob0306" localSheetId="9">#REF!</definedName>
    <definedName name="___fob0306">#REF!</definedName>
    <definedName name="___fob0307" localSheetId="9">#REF!</definedName>
    <definedName name="___fob0307">#REF!</definedName>
    <definedName name="___fob0308" localSheetId="9">#REF!</definedName>
    <definedName name="___fob0308">#REF!</definedName>
    <definedName name="___fob0309" localSheetId="9">#REF!</definedName>
    <definedName name="___fob0309">#REF!</definedName>
    <definedName name="___fob0310" localSheetId="9">#REF!</definedName>
    <definedName name="___fob0310">#REF!</definedName>
    <definedName name="___fob0311" localSheetId="9">#REF!</definedName>
    <definedName name="___fob0311">#REF!</definedName>
    <definedName name="___fob0312" localSheetId="9">#REF!</definedName>
    <definedName name="___fob0312">#REF!</definedName>
    <definedName name="___fob0401" localSheetId="9">#REF!</definedName>
    <definedName name="___fob0401">#REF!</definedName>
    <definedName name="___fob0402" localSheetId="9">#REF!</definedName>
    <definedName name="___fob0402">#REF!</definedName>
    <definedName name="___fob0403" localSheetId="9">#REF!</definedName>
    <definedName name="___fob0403">#REF!</definedName>
    <definedName name="___fob0404" localSheetId="9">#REF!</definedName>
    <definedName name="___fob0404">#REF!</definedName>
    <definedName name="___fob0405" localSheetId="9">#REF!</definedName>
    <definedName name="___fob0405">#REF!</definedName>
    <definedName name="___fob0406" localSheetId="9">#REF!</definedName>
    <definedName name="___fob0406">#REF!</definedName>
    <definedName name="___fob0407" localSheetId="9">#REF!</definedName>
    <definedName name="___fob0407">#REF!</definedName>
    <definedName name="___fob0408" localSheetId="9">#REF!</definedName>
    <definedName name="___fob0408">#REF!</definedName>
    <definedName name="___fob0409" localSheetId="9">#REF!</definedName>
    <definedName name="___fob0409">#REF!</definedName>
    <definedName name="___fob0410" localSheetId="9">#REF!</definedName>
    <definedName name="___fob0410">#REF!</definedName>
    <definedName name="___fob0411" localSheetId="9">#REF!</definedName>
    <definedName name="___fob0411">#REF!</definedName>
    <definedName name="___fob0412" localSheetId="9">#REF!</definedName>
    <definedName name="___fob0412">#REF!</definedName>
    <definedName name="___inv2" localSheetId="9">#REF!</definedName>
    <definedName name="___inv2">#REF!</definedName>
    <definedName name="___J1" localSheetId="9">#REF!</definedName>
    <definedName name="___J1">#REF!</definedName>
    <definedName name="___jm5510" localSheetId="9">#REF!</definedName>
    <definedName name="___jm5510">#REF!</definedName>
    <definedName name="___k22" localSheetId="9">#REF!</definedName>
    <definedName name="___k22">#REF!</definedName>
    <definedName name="___Key1" localSheetId="9">#REF!</definedName>
    <definedName name="___Key1">#REF!</definedName>
    <definedName name="___Key2" localSheetId="9">#REF!</definedName>
    <definedName name="___Key2">#REF!</definedName>
    <definedName name="___Key3" localSheetId="9">#REF!</definedName>
    <definedName name="___Key3">#REF!</definedName>
    <definedName name="___MAX61" localSheetId="9">#REF!</definedName>
    <definedName name="___MAX61">#REF!</definedName>
    <definedName name="___mj5510" localSheetId="9">#REF!</definedName>
    <definedName name="___mj5510">#REF!</definedName>
    <definedName name="___P71" hidden="1">39253.4473611111</definedName>
    <definedName name="___pr0301" localSheetId="9">#REF!</definedName>
    <definedName name="___pr0301">#REF!</definedName>
    <definedName name="___pr0302" localSheetId="9">#REF!</definedName>
    <definedName name="___pr0302">#REF!</definedName>
    <definedName name="___pr0303" localSheetId="9">#REF!</definedName>
    <definedName name="___pr0303">#REF!</definedName>
    <definedName name="___pr0304" localSheetId="9">#REF!</definedName>
    <definedName name="___pr0304">#REF!</definedName>
    <definedName name="___pr0305" localSheetId="9">#REF!</definedName>
    <definedName name="___pr0305">#REF!</definedName>
    <definedName name="___pr0306" localSheetId="9">#REF!</definedName>
    <definedName name="___pr0306">#REF!</definedName>
    <definedName name="___pr0307" localSheetId="9">#REF!</definedName>
    <definedName name="___pr0307">#REF!</definedName>
    <definedName name="___pr0308" localSheetId="9">#REF!</definedName>
    <definedName name="___pr0308">#REF!</definedName>
    <definedName name="___pr0309" localSheetId="9">#REF!</definedName>
    <definedName name="___pr0309">#REF!</definedName>
    <definedName name="___pr0310" localSheetId="9">#REF!</definedName>
    <definedName name="___pr0310">#REF!</definedName>
    <definedName name="___pr0311" localSheetId="9">#REF!</definedName>
    <definedName name="___pr0311">#REF!</definedName>
    <definedName name="___pr0312" localSheetId="9">#REF!</definedName>
    <definedName name="___pr0312">#REF!</definedName>
    <definedName name="___pr0401" localSheetId="9">#REF!</definedName>
    <definedName name="___pr0401">#REF!</definedName>
    <definedName name="___pr0402" localSheetId="9">#REF!</definedName>
    <definedName name="___pr0402">#REF!</definedName>
    <definedName name="___pr0403" localSheetId="9">#REF!</definedName>
    <definedName name="___pr0403">#REF!</definedName>
    <definedName name="___pr0404" localSheetId="9">#REF!</definedName>
    <definedName name="___pr0404">#REF!</definedName>
    <definedName name="___pr0405" localSheetId="9">#REF!</definedName>
    <definedName name="___pr0405">#REF!</definedName>
    <definedName name="___pr0406" localSheetId="9">#REF!</definedName>
    <definedName name="___pr0406">#REF!</definedName>
    <definedName name="___pr0407" localSheetId="9">#REF!</definedName>
    <definedName name="___pr0407">#REF!</definedName>
    <definedName name="___pr0408" localSheetId="9">#REF!</definedName>
    <definedName name="___pr0408">#REF!</definedName>
    <definedName name="___pr0409" localSheetId="9">#REF!</definedName>
    <definedName name="___pr0409">#REF!</definedName>
    <definedName name="___pr0410" localSheetId="9">#REF!</definedName>
    <definedName name="___pr0410">#REF!</definedName>
    <definedName name="___pr0411" localSheetId="9">#REF!</definedName>
    <definedName name="___pr0411">#REF!</definedName>
    <definedName name="___pr0412" localSheetId="9">#REF!</definedName>
    <definedName name="___pr0412">#REF!</definedName>
    <definedName name="___VSL05">"'http://vtgw.t2group.co.kr/Jung%2520San%2520Team%2520Member%255CVT05%2520NOS%2520implementation%255CPlan%255CKE%2520HOACH%2520VSL05%25204%25205%25206%25207.xls'#$XL4Poppy.$C$39"</definedName>
    <definedName name="__1_Excel_BuiltIn_Print_Area_4_1" localSheetId="9">#REF!</definedName>
    <definedName name="__1_Excel_BuiltIn_Print_Area_4_1">#REF!</definedName>
    <definedName name="__1SMU__t2f_Total_Bookings" localSheetId="9">#REF!</definedName>
    <definedName name="__1SMU__t2f_Total_Bookings">#REF!</definedName>
    <definedName name="__2_?" localSheetId="9">#REF!</definedName>
    <definedName name="__2_?">#REF!</definedName>
    <definedName name="__abs02" localSheetId="9">#REF!</definedName>
    <definedName name="__abs02">#REF!</definedName>
    <definedName name="__ABS08" localSheetId="9">#REF!</definedName>
    <definedName name="__ABS08">#REF!</definedName>
    <definedName name="__ABS12" localSheetId="9">#REF!</definedName>
    <definedName name="__ABS12">#REF!</definedName>
    <definedName name="__abs123" localSheetId="9">#REF!</definedName>
    <definedName name="__abs123">#REF!</definedName>
    <definedName name="__abs1253" localSheetId="9">#REF!</definedName>
    <definedName name="__abs1253">#REF!</definedName>
    <definedName name="__ABS16" localSheetId="9">#REF!</definedName>
    <definedName name="__ABS16">#REF!</definedName>
    <definedName name="__ABS269" localSheetId="9">#REF!</definedName>
    <definedName name="__ABS269">#REF!</definedName>
    <definedName name="__abs28" localSheetId="9">#REF!</definedName>
    <definedName name="__abs28">#REF!</definedName>
    <definedName name="__ACT1" localSheetId="9">#REF!</definedName>
    <definedName name="__ACT1">#REF!</definedName>
    <definedName name="__ACT2" localSheetId="9">#REF!</definedName>
    <definedName name="__ACT2">#REF!</definedName>
    <definedName name="__ACT3" localSheetId="9">#REF!</definedName>
    <definedName name="__ACT3">#REF!</definedName>
    <definedName name="__acv456" localSheetId="4">#REF!</definedName>
    <definedName name="__acv456" localSheetId="0">#REF!</definedName>
    <definedName name="__acv456" localSheetId="6">#REF!</definedName>
    <definedName name="__acv456" localSheetId="5">#REF!</definedName>
    <definedName name="__acv456" localSheetId="9">#REF!</definedName>
    <definedName name="__acv456" localSheetId="8">#REF!</definedName>
    <definedName name="__acv456" localSheetId="7">#REF!</definedName>
    <definedName name="__acv456" localSheetId="3">#REF!</definedName>
    <definedName name="__acv456" localSheetId="1">#REF!</definedName>
    <definedName name="__acv456" localSheetId="2">#REF!</definedName>
    <definedName name="__acv456">#REF!</definedName>
    <definedName name="__acv457" localSheetId="4">#REF!</definedName>
    <definedName name="__acv457" localSheetId="0">#REF!</definedName>
    <definedName name="__acv457" localSheetId="6">#REF!</definedName>
    <definedName name="__acv457" localSheetId="5">#REF!</definedName>
    <definedName name="__acv457" localSheetId="9">#REF!</definedName>
    <definedName name="__acv457" localSheetId="8">#REF!</definedName>
    <definedName name="__acv457" localSheetId="7">#REF!</definedName>
    <definedName name="__acv457" localSheetId="3">#REF!</definedName>
    <definedName name="__acv457" localSheetId="1">#REF!</definedName>
    <definedName name="__acv457" localSheetId="2">#REF!</definedName>
    <definedName name="__acv457">#REF!</definedName>
    <definedName name="__aL06" localSheetId="9">#REF!</definedName>
    <definedName name="__aL06">#REF!</definedName>
    <definedName name="__awe122" localSheetId="9">#REF!</definedName>
    <definedName name="__awe122">#REF!</definedName>
    <definedName name="__end1" localSheetId="9">#REF!</definedName>
    <definedName name="__end1">#REF!</definedName>
    <definedName name="__FDS_HYPERLINK_TOGGLE_STATE__" hidden="1">"ON"</definedName>
    <definedName name="__fob0301" localSheetId="9">#REF!</definedName>
    <definedName name="__fob0301">#REF!</definedName>
    <definedName name="__fob0302" localSheetId="9">#REF!</definedName>
    <definedName name="__fob0302">#REF!</definedName>
    <definedName name="__fob0303" localSheetId="9">#REF!</definedName>
    <definedName name="__fob0303">#REF!</definedName>
    <definedName name="__fob0304" localSheetId="9">#REF!</definedName>
    <definedName name="__fob0304">#REF!</definedName>
    <definedName name="__fob0305" localSheetId="9">#REF!</definedName>
    <definedName name="__fob0305">#REF!</definedName>
    <definedName name="__fob0306" localSheetId="9">#REF!</definedName>
    <definedName name="__fob0306">#REF!</definedName>
    <definedName name="__fob0307" localSheetId="9">#REF!</definedName>
    <definedName name="__fob0307">#REF!</definedName>
    <definedName name="__fob0308" localSheetId="9">#REF!</definedName>
    <definedName name="__fob0308">#REF!</definedName>
    <definedName name="__fob0309" localSheetId="9">#REF!</definedName>
    <definedName name="__fob0309">#REF!</definedName>
    <definedName name="__fob0310" localSheetId="9">#REF!</definedName>
    <definedName name="__fob0310">#REF!</definedName>
    <definedName name="__fob0311" localSheetId="9">#REF!</definedName>
    <definedName name="__fob0311">#REF!</definedName>
    <definedName name="__fob0312" localSheetId="9">#REF!</definedName>
    <definedName name="__fob0312">#REF!</definedName>
    <definedName name="__fob0401">#N/A</definedName>
    <definedName name="__fob0402">#N/A</definedName>
    <definedName name="__fob0403">#N/A</definedName>
    <definedName name="__fob0404">#N/A</definedName>
    <definedName name="__fob0405">#N/A</definedName>
    <definedName name="__fob0406">#N/A</definedName>
    <definedName name="__fob0407">#N/A</definedName>
    <definedName name="__fob0408">#N/A</definedName>
    <definedName name="__fob0409">#N/A</definedName>
    <definedName name="__fob0410">#N/A</definedName>
    <definedName name="__fob0411">#N/A</definedName>
    <definedName name="__fob0412">#N/A</definedName>
    <definedName name="__IDA014" localSheetId="9">#REF!</definedName>
    <definedName name="__IDA014">#REF!</definedName>
    <definedName name="__inv2" localSheetId="9">#REF!</definedName>
    <definedName name="__inv2">#REF!</definedName>
    <definedName name="__J1" localSheetId="9">#REF!</definedName>
    <definedName name="__J1">#REF!</definedName>
    <definedName name="__jm5510" localSheetId="9">#REF!</definedName>
    <definedName name="__jm5510">#REF!</definedName>
    <definedName name="__Key1" localSheetId="9">#REF!</definedName>
    <definedName name="__Key1">#REF!</definedName>
    <definedName name="__Key2" localSheetId="9">#REF!</definedName>
    <definedName name="__Key2">#REF!</definedName>
    <definedName name="__Key3" localSheetId="9">#REF!</definedName>
    <definedName name="__Key3">#REF!</definedName>
    <definedName name="__MAX61">#N/A</definedName>
    <definedName name="__mj5510">#N/A</definedName>
    <definedName name="__P71" hidden="1">39253.4473611111</definedName>
    <definedName name="__pr0301" localSheetId="9">#REF!</definedName>
    <definedName name="__pr0301">#REF!</definedName>
    <definedName name="__pr0302" localSheetId="9">#REF!</definedName>
    <definedName name="__pr0302">#REF!</definedName>
    <definedName name="__pr0303" localSheetId="9">#REF!</definedName>
    <definedName name="__pr0303">#REF!</definedName>
    <definedName name="__pr0304" localSheetId="9">#REF!</definedName>
    <definedName name="__pr0304">#REF!</definedName>
    <definedName name="__pr0305" localSheetId="9">#REF!</definedName>
    <definedName name="__pr0305">#REF!</definedName>
    <definedName name="__pr0306" localSheetId="9">#REF!</definedName>
    <definedName name="__pr0306">#REF!</definedName>
    <definedName name="__pr0307" localSheetId="9">#REF!</definedName>
    <definedName name="__pr0307">#REF!</definedName>
    <definedName name="__pr0308" localSheetId="9">#REF!</definedName>
    <definedName name="__pr0308">#REF!</definedName>
    <definedName name="__pr0309" localSheetId="9">#REF!</definedName>
    <definedName name="__pr0309">#REF!</definedName>
    <definedName name="__pr0310" localSheetId="9">#REF!</definedName>
    <definedName name="__pr0310">#REF!</definedName>
    <definedName name="__pr0311" localSheetId="9">#REF!</definedName>
    <definedName name="__pr0311">#REF!</definedName>
    <definedName name="__pr0312" localSheetId="9">#REF!</definedName>
    <definedName name="__pr0312">#REF!</definedName>
    <definedName name="__pr0401">#N/A</definedName>
    <definedName name="__pr0402">#N/A</definedName>
    <definedName name="__pr0403">#N/A</definedName>
    <definedName name="__pr0404">#N/A</definedName>
    <definedName name="__pr0405">#N/A</definedName>
    <definedName name="__pr0406">#N/A</definedName>
    <definedName name="__pr0407">#N/A</definedName>
    <definedName name="__pr0408">#N/A</definedName>
    <definedName name="__pr0409">#N/A</definedName>
    <definedName name="__pr0410">#N/A</definedName>
    <definedName name="__pr0411">#N/A</definedName>
    <definedName name="__pr0412">#N/A</definedName>
    <definedName name="__sdi2" localSheetId="9">#REF!</definedName>
    <definedName name="__sdi2">#REF!</definedName>
    <definedName name="__SDI2222" localSheetId="9">#REF!</definedName>
    <definedName name="__SDI2222">#REF!</definedName>
    <definedName name="__sg1" localSheetId="9">#REF!</definedName>
    <definedName name="__sg1">#REF!</definedName>
    <definedName name="__VSL05">"'http://vtgw.t2group.co.kr/Jung%2520San%2520Team%2520Member%255CVT05%2520NOS%2520implementation%255CPlan%255CKE%2520HOACH%2520VSL05%25204%25205%25206%25207.xls'#$XL4Poppy.$C$39"</definedName>
    <definedName name="__xlnm.Print_Area_1" localSheetId="9">#REF!</definedName>
    <definedName name="__xlnm.Print_Area_1">#REF!</definedName>
    <definedName name="__xlnm.Print_Area_49">#N/A</definedName>
    <definedName name="__xlnm.Print_Area_56">#N/A</definedName>
    <definedName name="_1_____Excel_BuiltIn_Print_Area_4_1" localSheetId="9">#REF!</definedName>
    <definedName name="_1_____Excel_BuiltIn_Print_Area_4_1">#REF!</definedName>
    <definedName name="_1___Excel_BuiltIn_Print_Area_14_1" localSheetId="9">#REF!</definedName>
    <definedName name="_1___Excel_BuiltIn_Print_Area_14_1">#REF!</definedName>
    <definedName name="_1_Excel_BuiltIn_Print_Area_14_1" localSheetId="9">#REF!</definedName>
    <definedName name="_1_Excel_BuiltIn_Print_Area_14_1">#REF!</definedName>
    <definedName name="_1_Excel_BuiltIn_Print_Area_4_1" localSheetId="9">#REF!</definedName>
    <definedName name="_1_Excel_BuiltIn_Print_Area_4_1">#REF!</definedName>
    <definedName name="_10_?" localSheetId="9">#REF!</definedName>
    <definedName name="_10_?">#REF!</definedName>
    <definedName name="_10__________SMU__t2f_Total_Bookings" localSheetId="9">#REF!</definedName>
    <definedName name="_10__________SMU__t2f_Total_Bookings">#REF!</definedName>
    <definedName name="_10___SMU__t2f_Total_Bookings" localSheetId="9">#REF!</definedName>
    <definedName name="_10___SMU__t2f_Total_Bookings">#REF!</definedName>
    <definedName name="_10__Excel_BuiltIn_Print_Area_3_1_1_1_1_1_1_1">"$#REF!.$A$45:$M$67"</definedName>
    <definedName name="_102____________________________________SMU__t2f_Total_Bookings" localSheetId="9">#REF!</definedName>
    <definedName name="_102____________________________________SMU__t2f_Total_Bookings">#REF!</definedName>
    <definedName name="_105_____________________________________SMU__t2f_Total_Bookings" localSheetId="9">#REF!</definedName>
    <definedName name="_105_____________________________________SMU__t2f_Total_Bookings">#REF!</definedName>
    <definedName name="_108______________________________________SMU__t2f_Total_Bookings" localSheetId="9">#REF!</definedName>
    <definedName name="_108______________________________________SMU__t2f_Total_Bookings">#REF!</definedName>
    <definedName name="_11___________SMU__t2f_Total_Bookings" localSheetId="9">#REF!</definedName>
    <definedName name="_11___________SMU__t2f_Total_Bookings">#REF!</definedName>
    <definedName name="_11__Excel_BuiltIn_Print_Area_4_1" localSheetId="9">#REF!</definedName>
    <definedName name="_11__Excel_BuiltIn_Print_Area_4_1">#REF!</definedName>
    <definedName name="_12__Excel_BuiltIn_Print_Area_5_1" localSheetId="9">#REF!</definedName>
    <definedName name="_12__Excel_BuiltIn_Print_Area_5_1">#REF!</definedName>
    <definedName name="_123" localSheetId="9">#REF!</definedName>
    <definedName name="_123">#REF!</definedName>
    <definedName name="_123_2" localSheetId="9">#REF!</definedName>
    <definedName name="_123_2">#REF!</definedName>
    <definedName name="_123_2_1">"$#REF!.$C$2"</definedName>
    <definedName name="_123_2_2">"$#REF!.$C$2"</definedName>
    <definedName name="_123_2_5">"$#REF!.$C$2"</definedName>
    <definedName name="_123_2_7">"$#REF!.$C$2"</definedName>
    <definedName name="_123_3" localSheetId="9">#REF!</definedName>
    <definedName name="_123_3">#REF!</definedName>
    <definedName name="_123_3_2">"$#REF!.$C$2"</definedName>
    <definedName name="_123_3_5">"$#REF!.$C$2"</definedName>
    <definedName name="_123_3_7">"$#REF!.$C$2"</definedName>
    <definedName name="_123_4" localSheetId="9">#REF!</definedName>
    <definedName name="_123_4">#REF!</definedName>
    <definedName name="_123_4_2">"$#REF!.$C$2"</definedName>
    <definedName name="_123_4_5">"$#REF!.$C$2"</definedName>
    <definedName name="_123_4_7">"$#REF!.$C$2"</definedName>
    <definedName name="_123_5" localSheetId="9">#REF!</definedName>
    <definedName name="_123_5">#REF!</definedName>
    <definedName name="_123_5_1">"$#REF!.$C$2"</definedName>
    <definedName name="_123_5_2">"$#REF!.$C$2"</definedName>
    <definedName name="_123_5_5">"$#REF!.$C$2"</definedName>
    <definedName name="_123_5_7">"$#REF!.$C$2"</definedName>
    <definedName name="_123_6" localSheetId="9">#REF!</definedName>
    <definedName name="_123_6">#REF!</definedName>
    <definedName name="_123_6_2">"$#REF!.$C$2"</definedName>
    <definedName name="_123_6_5">"$#REF!.$C$2"</definedName>
    <definedName name="_123_6_7">"$#REF!.$C$2"</definedName>
    <definedName name="_123_7" localSheetId="9">#REF!</definedName>
    <definedName name="_123_7">#REF!</definedName>
    <definedName name="_123_7_1">"$#REF!.$C$2"</definedName>
    <definedName name="_123_7_2">"$#REF!.$C$2"</definedName>
    <definedName name="_123_7_5">"$#REF!.$C$2"</definedName>
    <definedName name="_123_7_7">"$#REF!.$C$2"</definedName>
    <definedName name="_123_8" localSheetId="9">#REF!</definedName>
    <definedName name="_123_8">#REF!</definedName>
    <definedName name="_123_8_2">"$#REF!.$C$2"</definedName>
    <definedName name="_123_8_5">"$#REF!.$C$2"</definedName>
    <definedName name="_123_8_7">"$#REF!.$C$2"</definedName>
    <definedName name="_12J1_" localSheetId="9">#REF!</definedName>
    <definedName name="_12J1_">#REF!</definedName>
    <definedName name="_13__Excel_BuiltIn_Print_Area_8_1_1_1_1" localSheetId="9">#REF!</definedName>
    <definedName name="_13__Excel_BuiltIn_Print_Area_8_1_1_1_1">#REF!</definedName>
    <definedName name="_14____SMU__t2f_Total_Bookings" localSheetId="9">#REF!</definedName>
    <definedName name="_14____SMU__t2f_Total_Bookings">#REF!</definedName>
    <definedName name="_14_Excel_BuiltIn_Print_Area_2_1_1" localSheetId="9">#REF!</definedName>
    <definedName name="_14_Excel_BuiltIn_Print_Area_2_1_1">#REF!</definedName>
    <definedName name="_15_Excel_BuiltIn_Print_Area_3_1_1_1_1_1_1_1">"$#REF!.$A$45:$M$67"</definedName>
    <definedName name="_16_Excel_BuiltIn_Print_Area_8_1_1_1_1" localSheetId="9">#REF!</definedName>
    <definedName name="_16_Excel_BuiltIn_Print_Area_8_1_1_1_1">#REF!</definedName>
    <definedName name="_18_____SMU__t2f_Total_Bookings" localSheetId="9">#REF!</definedName>
    <definedName name="_18_____SMU__t2f_Total_Bookings">#REF!</definedName>
    <definedName name="_19_135036" localSheetId="9">#REF!</definedName>
    <definedName name="_19_135036">#REF!</definedName>
    <definedName name="_1Excel_BuiltIn__FilterDatabase_1_1" localSheetId="9">#REF!</definedName>
    <definedName name="_1Excel_BuiltIn__FilterDatabase_1_1">#REF!</definedName>
    <definedName name="_1Excel_BuiltIn_Print_Area_1_1">"$#REF!.$A$1:$BK$1710"</definedName>
    <definedName name="_1Excel_BuiltIn_Print_Area_1_1_1_1" localSheetId="9">#REF!</definedName>
    <definedName name="_1Excel_BuiltIn_Print_Area_1_1_1_1">#REF!</definedName>
    <definedName name="_1Excel_BuiltIn_Print_Area_14_1" localSheetId="9">#REF!</definedName>
    <definedName name="_1Excel_BuiltIn_Print_Area_14_1">#REF!</definedName>
    <definedName name="_1SMU__t2f_Total_Bookings" localSheetId="9">#REF!</definedName>
    <definedName name="_1SMU__t2f_Total_Bookings">#REF!</definedName>
    <definedName name="_2_?" localSheetId="9">#REF!</definedName>
    <definedName name="_2_?">#REF!</definedName>
    <definedName name="_2____Excel_BuiltIn_Print_Area_14_1" localSheetId="9">#REF!</definedName>
    <definedName name="_2____Excel_BuiltIn_Print_Area_14_1">#REF!</definedName>
    <definedName name="_2___Excel_BuiltIn_Print_Area_4_1" localSheetId="9">#REF!</definedName>
    <definedName name="_2___Excel_BuiltIn_Print_Area_4_1">#REF!</definedName>
    <definedName name="_2_Excel_BuiltIn_Print_Area_4_1" localSheetId="9">#REF!</definedName>
    <definedName name="_2_Excel_BuiltIn_Print_Area_4_1">#REF!</definedName>
    <definedName name="_2_Excel_BuiltIn_Print_Area_4_1_1" localSheetId="9">#REF!</definedName>
    <definedName name="_2_Excel_BuiltIn_Print_Area_4_1_1">#REF!</definedName>
    <definedName name="_22______SMU__t2f_Total_Bookings" localSheetId="9">#REF!</definedName>
    <definedName name="_22______SMU__t2f_Total_Bookings">#REF!</definedName>
    <definedName name="_26_______SMU__t2f_Total_Bookings" localSheetId="9">#REF!</definedName>
    <definedName name="_26_______SMU__t2f_Total_Bookings">#REF!</definedName>
    <definedName name="_2Excel_BuiltIn_Print_Area_2_1">"$#REF!.$A$1:$BK$1710"</definedName>
    <definedName name="_2Excel_BuiltIn_Print_Area_4_1" localSheetId="9">#REF!</definedName>
    <definedName name="_2Excel_BuiltIn_Print_Area_4_1">#REF!</definedName>
    <definedName name="_2Excel_BuiltIn_Print_Area_6_1_1_1_1_1">"$#REF!.$#REF!$#REF!:$#REF!$#REF!"</definedName>
    <definedName name="_3____Excel_BuiltIn_Print_Area_4_1" localSheetId="9">#REF!</definedName>
    <definedName name="_3____Excel_BuiltIn_Print_Area_4_1">#REF!</definedName>
    <definedName name="_3___Excel_BuiltIn_Print_Area_5_1" localSheetId="9">#REF!</definedName>
    <definedName name="_3___Excel_BuiltIn_Print_Area_5_1">#REF!</definedName>
    <definedName name="_3___SMU__t2f_Total_Bookings" localSheetId="9">#REF!</definedName>
    <definedName name="_3___SMU__t2f_Total_Bookings">#REF!</definedName>
    <definedName name="_3_Excel_BuiltIn_Print_Area_5_1" localSheetId="9">#REF!</definedName>
    <definedName name="_3_Excel_BuiltIn_Print_Area_5_1">#REF!</definedName>
    <definedName name="_3_Excel_BuiltIn_Print_Titles_4_1" localSheetId="9">#REF!</definedName>
    <definedName name="_3_Excel_BuiltIn_Print_Titles_4_1">#REF!</definedName>
    <definedName name="_30________SMU__t2f_Total_Bookings" localSheetId="9">#REF!</definedName>
    <definedName name="_30________SMU__t2f_Total_Bookings">#REF!</definedName>
    <definedName name="_325__EBITDA" localSheetId="9">#REF!</definedName>
    <definedName name="_325__EBITDA">#REF!</definedName>
    <definedName name="_34_________SMU__t2f_Total_Bookings" localSheetId="9">#REF!</definedName>
    <definedName name="_34_________SMU__t2f_Total_Bookings">#REF!</definedName>
    <definedName name="_35__________SMU__t2f_Total_Bookings" localSheetId="9">#REF!</definedName>
    <definedName name="_35__________SMU__t2f_Total_Bookings">#REF!</definedName>
    <definedName name="_36___________SMU__t2f_Total_Bookings" localSheetId="9">#REF!</definedName>
    <definedName name="_36___________SMU__t2f_Total_Bookings">#REF!</definedName>
    <definedName name="_38____________SMU__t2f_Total_Bookings" localSheetId="9">#REF!</definedName>
    <definedName name="_38____________SMU__t2f_Total_Bookings">#REF!</definedName>
    <definedName name="_3Excel_BuiltIn_Print_Area_5_1" localSheetId="9">#REF!</definedName>
    <definedName name="_3Excel_BuiltIn_Print_Area_5_1">#REF!</definedName>
    <definedName name="_3J1_" localSheetId="9">#REF!</definedName>
    <definedName name="_3J1_">#REF!</definedName>
    <definedName name="_3SMU__t2f_Total_Bookings" localSheetId="9">#REF!</definedName>
    <definedName name="_3SMU__t2f_Total_Bookings">#REF!</definedName>
    <definedName name="_4_?" localSheetId="9">#REF!</definedName>
    <definedName name="_4_?">#REF!</definedName>
    <definedName name="_4____Excel_BuiltIn_Print_Area_5_1" localSheetId="9">#REF!</definedName>
    <definedName name="_4____Excel_BuiltIn_Print_Area_5_1">#REF!</definedName>
    <definedName name="_4____SMU__t2f_Total_Bookings" localSheetId="9">#REF!</definedName>
    <definedName name="_4____SMU__t2f_Total_Bookings">#REF!</definedName>
    <definedName name="_4__Excel_BuiltIn_Print_Area_14_1" localSheetId="9">#REF!</definedName>
    <definedName name="_4__Excel_BuiltIn_Print_Area_14_1">#REF!</definedName>
    <definedName name="_40_____________SMU__t2f_Total_Bookings" localSheetId="9">#REF!</definedName>
    <definedName name="_40_____________SMU__t2f_Total_Bookings">#REF!</definedName>
    <definedName name="_42______________SMU__t2f_Total_Bookings" localSheetId="9">#REF!</definedName>
    <definedName name="_42______________SMU__t2f_Total_Bookings">#REF!</definedName>
    <definedName name="_44_______________SMU__t2f_Total_Bookings" localSheetId="9">#REF!</definedName>
    <definedName name="_44_______________SMU__t2f_Total_Bookings">#REF!</definedName>
    <definedName name="_46________________SMU__t2f_Total_Bookings" localSheetId="9">#REF!</definedName>
    <definedName name="_46________________SMU__t2f_Total_Bookings">#REF!</definedName>
    <definedName name="_48_________________SMU__t2f_Total_Bookings" localSheetId="9">#REF!</definedName>
    <definedName name="_48_________________SMU__t2f_Total_Bookings">#REF!</definedName>
    <definedName name="_4Excel_BuiltIn_Print_Area_14_1" localSheetId="9">#REF!</definedName>
    <definedName name="_4Excel_BuiltIn_Print_Area_14_1">#REF!</definedName>
    <definedName name="_4Excel_BuiltIn_Print_Area_7_1">"$#REF!.$A$1:$BK$1710"</definedName>
    <definedName name="_5_____SMU__t2f_Total_Bookings" localSheetId="9">#REF!</definedName>
    <definedName name="_5_____SMU__t2f_Total_Bookings">#REF!</definedName>
    <definedName name="_5___Excel_BuiltIn_Print_Area_14_1" localSheetId="9">#REF!</definedName>
    <definedName name="_5___Excel_BuiltIn_Print_Area_14_1">#REF!</definedName>
    <definedName name="_5__Excel_BuiltIn_Print_Area_4_1" localSheetId="9">#REF!</definedName>
    <definedName name="_5__Excel_BuiltIn_Print_Area_4_1">#REF!</definedName>
    <definedName name="_50__________________SMU__t2f_Total_Bookings" localSheetId="9">#REF!</definedName>
    <definedName name="_50__________________SMU__t2f_Total_Bookings">#REF!</definedName>
    <definedName name="_52___________________SMU__t2f_Total_Bookings" localSheetId="9">#REF!</definedName>
    <definedName name="_52___________________SMU__t2f_Total_Bookings">#REF!</definedName>
    <definedName name="_54____________________SMU__t2f_Total_Bookings" localSheetId="9">#REF!</definedName>
    <definedName name="_54____________________SMU__t2f_Total_Bookings">#REF!</definedName>
    <definedName name="_57_____________________SMU__t2f_Total_Bookings" localSheetId="9">#REF!</definedName>
    <definedName name="_57_____________________SMU__t2f_Total_Bookings">#REF!</definedName>
    <definedName name="_5Excel_BuiltIn_Print_Area_2_1_1" localSheetId="9">#REF!</definedName>
    <definedName name="_5Excel_BuiltIn_Print_Area_2_1_1">#REF!</definedName>
    <definedName name="_5Excel_BuiltIn_Print_Titles_2_1">"$#REF!.$A$4:$AMJ$5"</definedName>
    <definedName name="_5SMU__t2f_Total_Bookings" localSheetId="9">#REF!</definedName>
    <definedName name="_5SMU__t2f_Total_Bookings">#REF!</definedName>
    <definedName name="_6______SMU__t2f_Total_Bookings" localSheetId="9">#REF!</definedName>
    <definedName name="_6______SMU__t2f_Total_Bookings">#REF!</definedName>
    <definedName name="_6___Excel_BuiltIn_Print_Area_4_1" localSheetId="9">#REF!</definedName>
    <definedName name="_6___Excel_BuiltIn_Print_Area_4_1">#REF!</definedName>
    <definedName name="_6__Excel_BuiltIn_Print_Area_5_1" localSheetId="9">#REF!</definedName>
    <definedName name="_6__Excel_BuiltIn_Print_Area_5_1">#REF!</definedName>
    <definedName name="_60______________________SMU__t2f_Total_Bookings" localSheetId="9">#REF!</definedName>
    <definedName name="_60______________________SMU__t2f_Total_Bookings">#REF!</definedName>
    <definedName name="_63_______________________SMU__t2f_Total_Bookings" localSheetId="9">#REF!</definedName>
    <definedName name="_63_______________________SMU__t2f_Total_Bookings">#REF!</definedName>
    <definedName name="_66________________________SMU__t2f_Total_Bookings" localSheetId="9">#REF!</definedName>
    <definedName name="_66________________________SMU__t2f_Total_Bookings">#REF!</definedName>
    <definedName name="_6665915" localSheetId="9">#REF!</definedName>
    <definedName name="_6665915">#REF!</definedName>
    <definedName name="_69_________________________SMU__t2f_Total_Bookings" localSheetId="9">#REF!</definedName>
    <definedName name="_69_________________________SMU__t2f_Total_Bookings">#REF!</definedName>
    <definedName name="_6Excel_BuiltIn_Print_Area_3_1_1_1_1_1_1_1">"$#REF!.$A$45:$M$67"</definedName>
    <definedName name="_6Excel_BuiltIn_Print_Titles_4_1">"$#REF!.$A$2:$AMJ$20"</definedName>
    <definedName name="_7_______SMU__t2f_Total_Bookings" localSheetId="9">#REF!</definedName>
    <definedName name="_7_______SMU__t2f_Total_Bookings">#REF!</definedName>
    <definedName name="_7___Excel_BuiltIn_Print_Area_5_1" localSheetId="9">#REF!</definedName>
    <definedName name="_7___Excel_BuiltIn_Print_Area_5_1">#REF!</definedName>
    <definedName name="_7__SMU__t2f_Total_Bookings" localSheetId="9">#REF!</definedName>
    <definedName name="_7__SMU__t2f_Total_Bookings">#REF!</definedName>
    <definedName name="_72__________________________SMU__t2f_Total_Bookings" localSheetId="9">#REF!</definedName>
    <definedName name="_72__________________________SMU__t2f_Total_Bookings">#REF!</definedName>
    <definedName name="_75___________________________SMU__t2f_Total_Bookings" localSheetId="9">#REF!</definedName>
    <definedName name="_75___________________________SMU__t2f_Total_Bookings">#REF!</definedName>
    <definedName name="_78____________________________SMU__t2f_Total_Bookings" localSheetId="9">#REF!</definedName>
    <definedName name="_78____________________________SMU__t2f_Total_Bookings">#REF!</definedName>
    <definedName name="_7Excel_BuiltIn_Print_Area_4_1" localSheetId="9">#REF!</definedName>
    <definedName name="_7Excel_BuiltIn_Print_Area_4_1">#REF!</definedName>
    <definedName name="_7Excel_BuiltIn_Print_Titles_5_1">"$#REF!.$A$2:$AMJ$3"</definedName>
    <definedName name="_8________SMU__t2f_Total_Bookings" localSheetId="9">#REF!</definedName>
    <definedName name="_8________SMU__t2f_Total_Bookings">#REF!</definedName>
    <definedName name="_8__Excel_BuiltIn_Print_Area_14_1" localSheetId="9">#REF!</definedName>
    <definedName name="_8__Excel_BuiltIn_Print_Area_14_1">#REF!</definedName>
    <definedName name="_81_____________________________SMU__t2f_Total_Bookings" localSheetId="9">#REF!</definedName>
    <definedName name="_81_____________________________SMU__t2f_Total_Bookings">#REF!</definedName>
    <definedName name="_84______________________________SMU__t2f_Total_Bookings" localSheetId="9">#REF!</definedName>
    <definedName name="_84______________________________SMU__t2f_Total_Bookings">#REF!</definedName>
    <definedName name="_87_______________________________SMU__t2f_Total_Bookings" localSheetId="9">#REF!</definedName>
    <definedName name="_87_______________________________SMU__t2f_Total_Bookings">#REF!</definedName>
    <definedName name="_8Excel_BuiltIn_Print_Area_5_1" localSheetId="9">#REF!</definedName>
    <definedName name="_8Excel_BuiltIn_Print_Area_5_1">#REF!</definedName>
    <definedName name="_9_________SMU__t2f_Total_Bookings" localSheetId="9">#REF!</definedName>
    <definedName name="_9_________SMU__t2f_Total_Bookings">#REF!</definedName>
    <definedName name="_9__Excel_BuiltIn_Print_Area_2_1_1" localSheetId="9">#REF!</definedName>
    <definedName name="_9__Excel_BuiltIn_Print_Area_2_1_1">#REF!</definedName>
    <definedName name="_90________________________________SMU__t2f_Total_Bookings" localSheetId="9">#REF!</definedName>
    <definedName name="_90________________________________SMU__t2f_Total_Bookings">#REF!</definedName>
    <definedName name="_93_________________________________SMU__t2f_Total_Bookings" localSheetId="9">#REF!</definedName>
    <definedName name="_93_________________________________SMU__t2f_Total_Bookings">#REF!</definedName>
    <definedName name="_96__________________________________SMU__t2f_Total_Bookings" localSheetId="9">#REF!</definedName>
    <definedName name="_96__________________________________SMU__t2f_Total_Bookings">#REF!</definedName>
    <definedName name="_99___________________________________SMU__t2f_Total_Bookings" localSheetId="9">#REF!</definedName>
    <definedName name="_99___________________________________SMU__t2f_Total_Bookings">#REF!</definedName>
    <definedName name="_9Excel_BuiltIn_Print_Area_8_1_1_1_1" localSheetId="9">#REF!</definedName>
    <definedName name="_9Excel_BuiltIn_Print_Area_8_1_1_1_1">#REF!</definedName>
    <definedName name="_A" localSheetId="9">#REF!</definedName>
    <definedName name="_A">#REF!</definedName>
    <definedName name="_A_1">"$#REF!.$HG$1"</definedName>
    <definedName name="_A_5" localSheetId="9">#REF!</definedName>
    <definedName name="_A_5">#REF!</definedName>
    <definedName name="_A_8" localSheetId="9">#REF!</definedName>
    <definedName name="_A_8">#REF!</definedName>
    <definedName name="_abs02" localSheetId="9">#REF!</definedName>
    <definedName name="_abs02">#REF!</definedName>
    <definedName name="_ABS08" localSheetId="9">#REF!</definedName>
    <definedName name="_ABS08">#REF!</definedName>
    <definedName name="_ABS12" localSheetId="9">#REF!</definedName>
    <definedName name="_ABS12">#REF!</definedName>
    <definedName name="_abs123" localSheetId="9">#REF!</definedName>
    <definedName name="_abs123">#REF!</definedName>
    <definedName name="_abs1253" localSheetId="9">#REF!</definedName>
    <definedName name="_abs1253">#REF!</definedName>
    <definedName name="_ABS16" localSheetId="9">#REF!</definedName>
    <definedName name="_ABS16">#REF!</definedName>
    <definedName name="_ABS269" localSheetId="9">#REF!</definedName>
    <definedName name="_ABS269">#REF!</definedName>
    <definedName name="_abs28" localSheetId="9">#REF!</definedName>
    <definedName name="_abs28">#REF!</definedName>
    <definedName name="_ACT1" localSheetId="9">#REF!</definedName>
    <definedName name="_ACT1">#REF!</definedName>
    <definedName name="_ACT2" localSheetId="9">#REF!</definedName>
    <definedName name="_ACT2">#REF!</definedName>
    <definedName name="_ACT3" localSheetId="9">#REF!</definedName>
    <definedName name="_ACT3">#REF!</definedName>
    <definedName name="_acv456" localSheetId="4">#REF!</definedName>
    <definedName name="_acv456" localSheetId="0">#REF!</definedName>
    <definedName name="_acv456" localSheetId="6">#REF!</definedName>
    <definedName name="_acv456" localSheetId="5">#REF!</definedName>
    <definedName name="_acv456" localSheetId="9">#REF!</definedName>
    <definedName name="_acv456" localSheetId="8">#REF!</definedName>
    <definedName name="_acv456" localSheetId="7">#REF!</definedName>
    <definedName name="_acv456" localSheetId="3">#REF!</definedName>
    <definedName name="_acv456" localSheetId="1">#REF!</definedName>
    <definedName name="_acv456" localSheetId="2">#REF!</definedName>
    <definedName name="_acv456">#REF!</definedName>
    <definedName name="_acv457" localSheetId="4">#REF!</definedName>
    <definedName name="_acv457" localSheetId="0">#REF!</definedName>
    <definedName name="_acv457" localSheetId="6">#REF!</definedName>
    <definedName name="_acv457" localSheetId="5">#REF!</definedName>
    <definedName name="_acv457" localSheetId="9">#REF!</definedName>
    <definedName name="_acv457" localSheetId="8">#REF!</definedName>
    <definedName name="_acv457" localSheetId="7">#REF!</definedName>
    <definedName name="_acv457" localSheetId="3">#REF!</definedName>
    <definedName name="_acv457" localSheetId="1">#REF!</definedName>
    <definedName name="_acv457" localSheetId="2">#REF!</definedName>
    <definedName name="_acv457">#REF!</definedName>
    <definedName name="_aL06" localSheetId="9">#REF!</definedName>
    <definedName name="_aL06">#REF!</definedName>
    <definedName name="_awe122" localSheetId="9">#REF!</definedName>
    <definedName name="_awe122">#REF!</definedName>
    <definedName name="_C" localSheetId="9">#REF!</definedName>
    <definedName name="_C">#REF!</definedName>
    <definedName name="_C_1">"$#REF!.$IV$8154"</definedName>
    <definedName name="_C_5" localSheetId="9">#REF!</definedName>
    <definedName name="_C_5">#REF!</definedName>
    <definedName name="_C_8" localSheetId="9">#REF!</definedName>
    <definedName name="_C_8">#REF!</definedName>
    <definedName name="_DAT1" localSheetId="9">#REF!</definedName>
    <definedName name="_DAT1">#REF!</definedName>
    <definedName name="_DAT10" localSheetId="9">#REF!</definedName>
    <definedName name="_DAT10">#REF!</definedName>
    <definedName name="_DAT11" localSheetId="9">#REF!</definedName>
    <definedName name="_DAT11">#REF!</definedName>
    <definedName name="_DAT12" localSheetId="9">#REF!</definedName>
    <definedName name="_DAT12">#REF!</definedName>
    <definedName name="_DAT13" localSheetId="9">#REF!</definedName>
    <definedName name="_DAT13">#REF!</definedName>
    <definedName name="_DAT14" localSheetId="9">#REF!</definedName>
    <definedName name="_DAT14">#REF!</definedName>
    <definedName name="_DAT15" localSheetId="9">#REF!</definedName>
    <definedName name="_DAT15">#REF!</definedName>
    <definedName name="_DAT16" localSheetId="9">#REF!</definedName>
    <definedName name="_DAT16">#REF!</definedName>
    <definedName name="_DAT17" localSheetId="9">#REF!</definedName>
    <definedName name="_DAT17">#REF!</definedName>
    <definedName name="_DAT18" localSheetId="9">#REF!</definedName>
    <definedName name="_DAT18">#REF!</definedName>
    <definedName name="_DAT19" localSheetId="9">#REF!</definedName>
    <definedName name="_DAT19">#REF!</definedName>
    <definedName name="_DAT2" localSheetId="9">#REF!</definedName>
    <definedName name="_DAT2">#REF!</definedName>
    <definedName name="_DAT3" localSheetId="9">#REF!</definedName>
    <definedName name="_DAT3">#REF!</definedName>
    <definedName name="_DAT4" localSheetId="9">#REF!</definedName>
    <definedName name="_DAT4">#REF!</definedName>
    <definedName name="_DAT5" localSheetId="9">#REF!</definedName>
    <definedName name="_DAT5">#REF!</definedName>
    <definedName name="_DAT6" localSheetId="9">#REF!</definedName>
    <definedName name="_DAT6">#REF!</definedName>
    <definedName name="_DAT7" localSheetId="9">#REF!</definedName>
    <definedName name="_DAT7">#REF!</definedName>
    <definedName name="_DAT8" localSheetId="9">#REF!</definedName>
    <definedName name="_DAT8">#REF!</definedName>
    <definedName name="_DAT9" localSheetId="9">#REF!</definedName>
    <definedName name="_DAT9">#REF!</definedName>
    <definedName name="_end1" localSheetId="9">#REF!</definedName>
    <definedName name="_end1">#REF!</definedName>
    <definedName name="_F" localSheetId="9">#REF!</definedName>
    <definedName name="_F">#REF!</definedName>
    <definedName name="_F_1">"$#REF!.$HG$#REF!"</definedName>
    <definedName name="_F_5" localSheetId="9">#REF!</definedName>
    <definedName name="_F_5">#REF!</definedName>
    <definedName name="_F_8" localSheetId="9">#REF!</definedName>
    <definedName name="_F_8">#REF!</definedName>
    <definedName name="_Fill" localSheetId="9" hidden="1">#REF!</definedName>
    <definedName name="_Fill" hidden="1">#REF!</definedName>
    <definedName name="_xlnm._FilterDatabase" localSheetId="12" hidden="1">'484 Order'!$A$8:$CK$37</definedName>
    <definedName name="_xlnm._FilterDatabase" localSheetId="4" hidden="1">'Auto Print'!$A$13:$AS$29</definedName>
    <definedName name="_xlnm._FilterDatabase" localSheetId="13" hidden="1">'BLC Subcont'!$A$7:$WMI$2058</definedName>
    <definedName name="_xlnm._FilterDatabase" localSheetId="0" hidden="1">Capacity!$A$1:$AO$1</definedName>
    <definedName name="_xlnm._FilterDatabase" localSheetId="5" hidden="1">Emboss!$A$13:$AB$63</definedName>
    <definedName name="_xlnm._FilterDatabase" localSheetId="9" hidden="1">Embroidery!$A$13:$AO$38</definedName>
    <definedName name="_xlnm._FilterDatabase" localSheetId="8" hidden="1">Nosew!$A$14:$AO$24</definedName>
    <definedName name="_xlnm._FilterDatabase" localSheetId="7" hidden="1">'Nosew 411V4'!$A$14:$AO$18</definedName>
    <definedName name="_xlnm._FilterDatabase" localSheetId="10" hidden="1">RCCP!$A$8:$JP$137</definedName>
    <definedName name="_xlnm._FilterDatabase" localSheetId="11" hidden="1">'RCCP Total'!$A$8:$JT$137</definedName>
    <definedName name="_xlnm._FilterDatabase" localSheetId="3" hidden="1">'Screen Printing'!$A$13:$AU$86</definedName>
    <definedName name="_xlnm._FilterDatabase" localSheetId="1" hidden="1">Summary!$A$1:$AO$1</definedName>
    <definedName name="_xlnm._FilterDatabase" localSheetId="2" hidden="1">x!$A$1:$AO$1</definedName>
    <definedName name="_xlnm._FilterDatabase" hidden="1">#REF!</definedName>
    <definedName name="_fob0301" localSheetId="9">#REF!</definedName>
    <definedName name="_fob0301">#REF!</definedName>
    <definedName name="_fob0302" localSheetId="9">#REF!</definedName>
    <definedName name="_fob0302">#REF!</definedName>
    <definedName name="_fob0303" localSheetId="9">#REF!</definedName>
    <definedName name="_fob0303">#REF!</definedName>
    <definedName name="_fob0304" localSheetId="9">#REF!</definedName>
    <definedName name="_fob0304">#REF!</definedName>
    <definedName name="_fob0305" localSheetId="9">#REF!</definedName>
    <definedName name="_fob0305">#REF!</definedName>
    <definedName name="_fob0306" localSheetId="9">#REF!</definedName>
    <definedName name="_fob0306">#REF!</definedName>
    <definedName name="_fob0307" localSheetId="9">#REF!</definedName>
    <definedName name="_fob0307">#REF!</definedName>
    <definedName name="_fob0308" localSheetId="9">#REF!</definedName>
    <definedName name="_fob0308">#REF!</definedName>
    <definedName name="_fob0309" localSheetId="9">#REF!</definedName>
    <definedName name="_fob0309">#REF!</definedName>
    <definedName name="_fob0310" localSheetId="9">#REF!</definedName>
    <definedName name="_fob0310">#REF!</definedName>
    <definedName name="_fob0311" localSheetId="9">#REF!</definedName>
    <definedName name="_fob0311">#REF!</definedName>
    <definedName name="_fob0312" localSheetId="9">#REF!</definedName>
    <definedName name="_fob0312">#REF!</definedName>
    <definedName name="_fob0401">#N/A</definedName>
    <definedName name="_fob0402">#N/A</definedName>
    <definedName name="_fob0403">#N/A</definedName>
    <definedName name="_fob0404">#N/A</definedName>
    <definedName name="_fob0405">#N/A</definedName>
    <definedName name="_fob0406">#N/A</definedName>
    <definedName name="_fob0407">#N/A</definedName>
    <definedName name="_fob0408">#N/A</definedName>
    <definedName name="_fob0409">#N/A</definedName>
    <definedName name="_fob0410">#N/A</definedName>
    <definedName name="_fob0411">#N/A</definedName>
    <definedName name="_fob0412">#N/A</definedName>
    <definedName name="_G" localSheetId="9">#REF!</definedName>
    <definedName name="_G">#REF!</definedName>
    <definedName name="_G_1">"$#REF!.$HG$7700"</definedName>
    <definedName name="_G_5" localSheetId="9">#REF!</definedName>
    <definedName name="_G_5">#REF!</definedName>
    <definedName name="_G_8" localSheetId="9">#REF!</definedName>
    <definedName name="_G_8">#REF!</definedName>
    <definedName name="_IDA014" localSheetId="9">#REF!</definedName>
    <definedName name="_IDA014">#REF!</definedName>
    <definedName name="_inv2" localSheetId="9">#REF!</definedName>
    <definedName name="_inv2">#REF!</definedName>
    <definedName name="_J1" localSheetId="9">#REF!</definedName>
    <definedName name="_J1">#REF!</definedName>
    <definedName name="_jm5510" localSheetId="9">#REF!</definedName>
    <definedName name="_jm5510">#REF!</definedName>
    <definedName name="_k22" localSheetId="9">#REF!</definedName>
    <definedName name="_k22">#REF!</definedName>
    <definedName name="_Key1" localSheetId="9">#REF!</definedName>
    <definedName name="_Key1">#REF!</definedName>
    <definedName name="_Key2" localSheetId="9">#REF!</definedName>
    <definedName name="_Key2">#REF!</definedName>
    <definedName name="_Key3" localSheetId="9">#REF!</definedName>
    <definedName name="_Key3">#REF!</definedName>
    <definedName name="_LTD11" localSheetId="4">#REF!</definedName>
    <definedName name="_LTD11" localSheetId="0">#REF!</definedName>
    <definedName name="_LTD11" localSheetId="6">#REF!</definedName>
    <definedName name="_LTD11" localSheetId="5">#REF!</definedName>
    <definedName name="_LTD11" localSheetId="9">#REF!</definedName>
    <definedName name="_LTD11" localSheetId="8">#REF!</definedName>
    <definedName name="_LTD11" localSheetId="7">#REF!</definedName>
    <definedName name="_LTD11" localSheetId="3">#REF!</definedName>
    <definedName name="_LTD11" localSheetId="1">#REF!</definedName>
    <definedName name="_LTD11" localSheetId="2">#REF!</definedName>
    <definedName name="_LTD11">#REF!</definedName>
    <definedName name="_MAX61">#N/A</definedName>
    <definedName name="_mj5510">#N/A</definedName>
    <definedName name="_MX510" localSheetId="9">#REF!</definedName>
    <definedName name="_MX510">#REF!</definedName>
    <definedName name="_Order1" hidden="1">0</definedName>
    <definedName name="_Order2" hidden="1">255</definedName>
    <definedName name="_P71" hidden="1">39253.4473611111</definedName>
    <definedName name="_pr0301" localSheetId="9">#REF!</definedName>
    <definedName name="_pr0301">#REF!</definedName>
    <definedName name="_pr0302" localSheetId="9">#REF!</definedName>
    <definedName name="_pr0302">#REF!</definedName>
    <definedName name="_pr0303" localSheetId="9">#REF!</definedName>
    <definedName name="_pr0303">#REF!</definedName>
    <definedName name="_pr0304" localSheetId="9">#REF!</definedName>
    <definedName name="_pr0304">#REF!</definedName>
    <definedName name="_pr0305" localSheetId="9">#REF!</definedName>
    <definedName name="_pr0305">#REF!</definedName>
    <definedName name="_pr0306" localSheetId="9">#REF!</definedName>
    <definedName name="_pr0306">#REF!</definedName>
    <definedName name="_pr0307" localSheetId="9">#REF!</definedName>
    <definedName name="_pr0307">#REF!</definedName>
    <definedName name="_pr0308" localSheetId="9">#REF!</definedName>
    <definedName name="_pr0308">#REF!</definedName>
    <definedName name="_pr0309" localSheetId="9">#REF!</definedName>
    <definedName name="_pr0309">#REF!</definedName>
    <definedName name="_pr0310" localSheetId="9">#REF!</definedName>
    <definedName name="_pr0310">#REF!</definedName>
    <definedName name="_pr0311" localSheetId="9">#REF!</definedName>
    <definedName name="_pr0311">#REF!</definedName>
    <definedName name="_pr0312" localSheetId="9">#REF!</definedName>
    <definedName name="_pr0312">#REF!</definedName>
    <definedName name="_pr0401">#N/A</definedName>
    <definedName name="_pr0402">#N/A</definedName>
    <definedName name="_pr0403">#N/A</definedName>
    <definedName name="_pr0404">#N/A</definedName>
    <definedName name="_pr0405">#N/A</definedName>
    <definedName name="_pr0406">#N/A</definedName>
    <definedName name="_pr0407">#N/A</definedName>
    <definedName name="_pr0408">#N/A</definedName>
    <definedName name="_pr0409">#N/A</definedName>
    <definedName name="_pr0410">#N/A</definedName>
    <definedName name="_pr0411">#N/A</definedName>
    <definedName name="_pr0412">#N/A</definedName>
    <definedName name="_Q" localSheetId="9">#REF!</definedName>
    <definedName name="_Q">#REF!</definedName>
    <definedName name="_Q_1">"$#REF!.$IV$8154"</definedName>
    <definedName name="_Q_5" localSheetId="9">#REF!</definedName>
    <definedName name="_Q_5">#REF!</definedName>
    <definedName name="_Q_8" localSheetId="9">#REF!</definedName>
    <definedName name="_Q_8">#REF!</definedName>
    <definedName name="_sdi2" localSheetId="9">#REF!</definedName>
    <definedName name="_sdi2">#REF!</definedName>
    <definedName name="_SDI2222" localSheetId="9">#REF!</definedName>
    <definedName name="_SDI2222">#REF!</definedName>
    <definedName name="_sg1" localSheetId="9">#REF!</definedName>
    <definedName name="_sg1">#REF!</definedName>
    <definedName name="_SMU__t2f_Total_Bookings">#N/A</definedName>
    <definedName name="_Sort" localSheetId="9" hidden="1">#REF!</definedName>
    <definedName name="_Sort" hidden="1">#REF!</definedName>
    <definedName name="_TY14" localSheetId="9" xml:space="preserve"> IF(#REF! = "", "",#REF!)</definedName>
    <definedName name="_TY14" xml:space="preserve"> IF(#REF! = "", "",#REF!)</definedName>
    <definedName name="_VSL05">"'http://vtgw.t2group.co.kr/Jung%2520San%2520Team%2520Member%255CVT05%2520NOS%2520implementation%255CPlan%255CKE%2520HOACH%2520VSL05%25204%25205%25206%25207.xls'#$XL4Poppy.$C$39"</definedName>
    <definedName name="_Z" localSheetId="9">#REF!</definedName>
    <definedName name="_Z">#REF!</definedName>
    <definedName name="_Z_1">"$#REF!.$HG$3"</definedName>
    <definedName name="_Z_5" localSheetId="9">#REF!</definedName>
    <definedName name="_Z_5">#REF!</definedName>
    <definedName name="_Z_8" localSheetId="9">#REF!</definedName>
    <definedName name="_Z_8">#REF!</definedName>
    <definedName name="_查詢1" localSheetId="9">#REF!</definedName>
    <definedName name="_查詢1">#REF!</definedName>
    <definedName name="_查询1" localSheetId="9">#REF!</definedName>
    <definedName name="_查询1">#REF!</definedName>
    <definedName name="a" localSheetId="9">#REF!</definedName>
    <definedName name="a">#REF!</definedName>
    <definedName name="a??u55_Click">#N/A</definedName>
    <definedName name="a??u55_Click_5">"'smb://Walter/upper/TECH/MERRY/178049A.XLS'#a??u55_Click"</definedName>
    <definedName name="a??u55_Click_8">"'smb://Walter/upper/TECH/MERRY/178049A.XLS'#a??u55_Click"</definedName>
    <definedName name="A_5" localSheetId="9">#REF!</definedName>
    <definedName name="A_5">#REF!</definedName>
    <definedName name="A_8" localSheetId="9">#REF!</definedName>
    <definedName name="A_8">#REF!</definedName>
    <definedName name="A_ANALYSIS">#N/A</definedName>
    <definedName name="A_ANALYSIS_12">NA()</definedName>
    <definedName name="A_ANALYSIS_12_5">NA()</definedName>
    <definedName name="A_ANALYSIS_12_8">NA()</definedName>
    <definedName name="A_ANALYSIS_13">NA()</definedName>
    <definedName name="A_ANALYSIS_13_5">NA()</definedName>
    <definedName name="A_ANALYSIS_13_8">NA()</definedName>
    <definedName name="A_ANALYSIS_14">NA()</definedName>
    <definedName name="A_ANALYSIS_14_5">NA()</definedName>
    <definedName name="A_ANALYSIS_14_8">NA()</definedName>
    <definedName name="A_ANALYSIS_3">#N/A</definedName>
    <definedName name="A_ANALYSIS_4">#N/A</definedName>
    <definedName name="A_ANALYSIS_42">#N/A</definedName>
    <definedName name="A_ANALYSIS_49">#N/A</definedName>
    <definedName name="A_ANALYSIS_5">"'smb://Ujang/mst/My%252520Documents/spec/MST/TERRA%252520SEBEC%2525205%252520ZIP/GS/My%252520Documents/new%252520CSS%252520PU%252520form(95).xls'#A_ANALYSIS"</definedName>
    <definedName name="A_ANALYSIS_6">NA()</definedName>
    <definedName name="A_ANALYSIS_6_5">NA()</definedName>
    <definedName name="A_ANALYSIS_6_8">NA()</definedName>
    <definedName name="A_ANALYSIS_7">NA()</definedName>
    <definedName name="A_ANALYSIS_7_5">NA()</definedName>
    <definedName name="A_ANALYSIS_7_8">NA()</definedName>
    <definedName name="A_ANALYSIS_8">"'smb://Ujang/mst/My%2520Documents/spec/MST/TERRA%2520SEBEC%25205%2520ZIP/GS/My%2520Documents/new%2520CSS%2520PU%2520form(95).xls'#A_ANALYSIS"</definedName>
    <definedName name="A_ANALYSIS_8_5">NA()</definedName>
    <definedName name="A_ANALYSIS_8_8">NA()</definedName>
    <definedName name="A_HARDNESS">#N/A</definedName>
    <definedName name="A_HARDNESS_12">NA()</definedName>
    <definedName name="A_HARDNESS_12_5">NA()</definedName>
    <definedName name="A_HARDNESS_12_8">NA()</definedName>
    <definedName name="A_HARDNESS_13">NA()</definedName>
    <definedName name="A_HARDNESS_13_5">NA()</definedName>
    <definedName name="A_HARDNESS_13_8">NA()</definedName>
    <definedName name="A_HARDNESS_14">NA()</definedName>
    <definedName name="A_HARDNESS_14_5">NA()</definedName>
    <definedName name="A_HARDNESS_14_8">NA()</definedName>
    <definedName name="A_HARDNESS_3">#N/A</definedName>
    <definedName name="A_HARDNESS_4">#N/A</definedName>
    <definedName name="A_HARDNESS_42">#N/A</definedName>
    <definedName name="A_HARDNESS_49">#N/A</definedName>
    <definedName name="A_HARDNESS_5">"'smb://Ujang/mst/My%252520Documents/spec/MST/TERRA%252520SEBEC%2525205%252520ZIP/GS/My%252520Documents/new%252520CSS%252520PU%252520form(95).xls'#A_HARDNESS"</definedName>
    <definedName name="A_HARDNESS_6">NA()</definedName>
    <definedName name="A_HARDNESS_6_5">NA()</definedName>
    <definedName name="A_HARDNESS_6_8">NA()</definedName>
    <definedName name="A_HARDNESS_7">NA()</definedName>
    <definedName name="A_HARDNESS_7_5">NA()</definedName>
    <definedName name="A_HARDNESS_7_8">NA()</definedName>
    <definedName name="A_HARDNESS_8">"'smb://Ujang/mst/My%2520Documents/spec/MST/TERRA%2520SEBEC%25205%2520ZIP/GS/My%2520Documents/new%2520CSS%2520PU%2520form(95).xls'#A_HARDNESS"</definedName>
    <definedName name="A_HARDNESS_8_5">NA()</definedName>
    <definedName name="A_HARDNESS_8_8">NA()</definedName>
    <definedName name="A_SG">#N/A</definedName>
    <definedName name="A_SG_12">NA()</definedName>
    <definedName name="A_SG_12_5">NA()</definedName>
    <definedName name="A_SG_12_8">NA()</definedName>
    <definedName name="A_SG_13">NA()</definedName>
    <definedName name="A_SG_13_5">NA()</definedName>
    <definedName name="A_SG_13_8">NA()</definedName>
    <definedName name="A_SG_14">NA()</definedName>
    <definedName name="A_SG_14_5">NA()</definedName>
    <definedName name="A_SG_14_8">NA()</definedName>
    <definedName name="A_SG_3">#N/A</definedName>
    <definedName name="A_SG_4">#N/A</definedName>
    <definedName name="A_SG_42">#N/A</definedName>
    <definedName name="A_SG_49">#N/A</definedName>
    <definedName name="A_SG_5">"'smb://Ujang/mst/My%252520Documents/spec/MST/TERRA%252520SEBEC%2525205%252520ZIP/GS/My%252520Documents/new%252520CSS%252520PU%252520form(95).xls'#A_SG"</definedName>
    <definedName name="A_SG_6">NA()</definedName>
    <definedName name="A_SG_6_5">NA()</definedName>
    <definedName name="A_SG_6_8">NA()</definedName>
    <definedName name="A_SG_7">NA()</definedName>
    <definedName name="A_SG_7_5">NA()</definedName>
    <definedName name="A_SG_7_8">NA()</definedName>
    <definedName name="A_SG_8">"'smb://Ujang/mst/My%2520Documents/spec/MST/TERRA%2520SEBEC%25205%2520ZIP/GS/My%2520Documents/new%2520CSS%2520PU%2520form(95).xls'#A_SG"</definedName>
    <definedName name="A_SG_8_5">NA()</definedName>
    <definedName name="A_SG_8_8">NA()</definedName>
    <definedName name="A_VOLUME">#N/A</definedName>
    <definedName name="A_VOLUME_12">NA()</definedName>
    <definedName name="A_VOLUME_12_5">NA()</definedName>
    <definedName name="A_VOLUME_12_8">NA()</definedName>
    <definedName name="A_VOLUME_13">NA()</definedName>
    <definedName name="A_VOLUME_13_5">NA()</definedName>
    <definedName name="A_VOLUME_13_8">NA()</definedName>
    <definedName name="A_VOLUME_14">NA()</definedName>
    <definedName name="A_VOLUME_14_5">NA()</definedName>
    <definedName name="A_VOLUME_14_8">NA()</definedName>
    <definedName name="A_VOLUME_3">#N/A</definedName>
    <definedName name="A_VOLUME_4">#N/A</definedName>
    <definedName name="A_VOLUME_42">#N/A</definedName>
    <definedName name="A_VOLUME_49">#N/A</definedName>
    <definedName name="A_VOLUME_5">"'smb://Ujang/mst/My%252520Documents/spec/MST/TERRA%252520SEBEC%2525205%252520ZIP/GS/My%252520Documents/new%252520CSS%252520PU%252520form(95).xls'#A_VOLUME"</definedName>
    <definedName name="A_VOLUME_6">NA()</definedName>
    <definedName name="A_VOLUME_6_5">NA()</definedName>
    <definedName name="A_VOLUME_6_8">NA()</definedName>
    <definedName name="A_VOLUME_7">NA()</definedName>
    <definedName name="A_VOLUME_7_5">NA()</definedName>
    <definedName name="A_VOLUME_7_8">NA()</definedName>
    <definedName name="A_VOLUME_8">"'smb://Ujang/mst/My%2520Documents/spec/MST/TERRA%2520SEBEC%25205%2520ZIP/GS/My%2520Documents/new%2520CSS%2520PU%2520form(95).xls'#A_VOLUME"</definedName>
    <definedName name="A_VOLUME_8_5">NA()</definedName>
    <definedName name="A_VOLUME_8_8">NA()</definedName>
    <definedName name="A_WEIGHTS">#N/A</definedName>
    <definedName name="A_WEIGHTS_12">NA()</definedName>
    <definedName name="A_WEIGHTS_12_5">NA()</definedName>
    <definedName name="A_WEIGHTS_12_8">NA()</definedName>
    <definedName name="A_WEIGHTS_13">NA()</definedName>
    <definedName name="A_WEIGHTS_13_5">NA()</definedName>
    <definedName name="A_WEIGHTS_13_8">NA()</definedName>
    <definedName name="A_WEIGHTS_14">NA()</definedName>
    <definedName name="A_WEIGHTS_14_5">NA()</definedName>
    <definedName name="A_WEIGHTS_14_8">NA()</definedName>
    <definedName name="A_WEIGHTS_3">#N/A</definedName>
    <definedName name="A_WEIGHTS_4">#N/A</definedName>
    <definedName name="A_WEIGHTS_42">#N/A</definedName>
    <definedName name="A_WEIGHTS_49">#N/A</definedName>
    <definedName name="A_WEIGHTS_5">"'smb://Ujang/mst/My%252520Documents/spec/MST/TERRA%252520SEBEC%2525205%252520ZIP/GS/My%252520Documents/new%252520CSS%252520PU%252520form(95).xls'#A_WEIGHTS"</definedName>
    <definedName name="A_WEIGHTS_6">NA()</definedName>
    <definedName name="A_WEIGHTS_6_5">NA()</definedName>
    <definedName name="A_WEIGHTS_6_8">NA()</definedName>
    <definedName name="A_WEIGHTS_7">NA()</definedName>
    <definedName name="A_WEIGHTS_7_5">NA()</definedName>
    <definedName name="A_WEIGHTS_7_8">NA()</definedName>
    <definedName name="A_WEIGHTS_8">"'smb://Ujang/mst/My%2520Documents/spec/MST/TERRA%2520SEBEC%25205%2520ZIP/GS/My%2520Documents/new%2520CSS%2520PU%2520form(95).xls'#A_WEIGHTS"</definedName>
    <definedName name="A_WEIGHTS_8_5">NA()</definedName>
    <definedName name="A_WEIGHTS_8_8">NA()</definedName>
    <definedName name="A4PAPER">#N/A</definedName>
    <definedName name="A4PAPER_12">NA()</definedName>
    <definedName name="A4PAPER_12_5">NA()</definedName>
    <definedName name="A4PAPER_12_8">NA()</definedName>
    <definedName name="A4PAPER_13">NA()</definedName>
    <definedName name="A4PAPER_13_5">NA()</definedName>
    <definedName name="A4PAPER_13_8">NA()</definedName>
    <definedName name="A4PAPER_14">NA()</definedName>
    <definedName name="A4PAPER_14_5">NA()</definedName>
    <definedName name="A4PAPER_14_8">NA()</definedName>
    <definedName name="A4PAPER_3">#N/A</definedName>
    <definedName name="A4PAPER_4">#N/A</definedName>
    <definedName name="A4PAPER_42">#N/A</definedName>
    <definedName name="A4PAPER_49">#N/A</definedName>
    <definedName name="A4PAPER_5">"'smb://Ujang/mst/My%252520Documents/spec/MST/TERRA%252520SEBEC%2525205%252520ZIP/GS/My%252520Documents/new%252520CSS%252520PU%252520form(95).xls'#A4PAPER"</definedName>
    <definedName name="A4PAPER_6">NA()</definedName>
    <definedName name="A4PAPER_6_5">NA()</definedName>
    <definedName name="A4PAPER_6_8">NA()</definedName>
    <definedName name="A4PAPER_7">NA()</definedName>
    <definedName name="A4PAPER_7_5">NA()</definedName>
    <definedName name="A4PAPER_7_8">NA()</definedName>
    <definedName name="A4PAPER_8">"'smb://Ujang/mst/My%2520Documents/spec/MST/TERRA%2520SEBEC%25205%2520ZIP/GS/My%2520Documents/new%2520CSS%2520PU%2520form(95).xls'#A4PAPER"</definedName>
    <definedName name="A4PAPER_8_5">NA()</definedName>
    <definedName name="A4PAPER_8_8">NA()</definedName>
    <definedName name="aa">#N/A</definedName>
    <definedName name="aa_5" localSheetId="9">#REF!</definedName>
    <definedName name="aa_5">#REF!</definedName>
    <definedName name="aa_8" localSheetId="9">#REF!</definedName>
    <definedName name="aa_8">#REF!</definedName>
    <definedName name="aaa" localSheetId="9">#REF!</definedName>
    <definedName name="aaa">#REF!</definedName>
    <definedName name="aaa." localSheetId="9">#REF!</definedName>
    <definedName name="aaa.">#REF!</definedName>
    <definedName name="aaaa" localSheetId="9">#REF!</definedName>
    <definedName name="aaaa">#REF!</definedName>
    <definedName name="aaaaa" localSheetId="9">#REF!</definedName>
    <definedName name="aaaaa">#REF!</definedName>
    <definedName name="aaaaaa" localSheetId="9">#REF!</definedName>
    <definedName name="aaaaaa">#REF!</definedName>
    <definedName name="aaaaaaa">#N/A</definedName>
    <definedName name="AAAAAAAAAA" localSheetId="9">#REF!</definedName>
    <definedName name="AAAAAAAAAA">#REF!</definedName>
    <definedName name="AAAAAAAAAAA" localSheetId="9">#REF!</definedName>
    <definedName name="AAAAAAAAAAA">#REF!</definedName>
    <definedName name="aaabbb" localSheetId="9">#REF!</definedName>
    <definedName name="aaabbb">#REF!</definedName>
    <definedName name="ab">#N/A</definedName>
    <definedName name="ab_4">#N/A</definedName>
    <definedName name="ab_42">#N/A</definedName>
    <definedName name="ab_49">#N/A</definedName>
    <definedName name="ab_5">"'smb://Ayu/MY%252520DOCUMENTS/My%252520Documents/new%252520CSS%252520PU%252520form(95).xls'#A4PAPER"</definedName>
    <definedName name="ab_8">"'smb://Ayu/MY%2520DOCUMENTS/My%2520Documents/new%2520CSS%2520PU%2520form(95).xls'#A4PAPER"</definedName>
    <definedName name="ABBB" localSheetId="9">#REF!</definedName>
    <definedName name="ABBB">#REF!</definedName>
    <definedName name="abc">#N/A</definedName>
    <definedName name="abcd" localSheetId="9">#REF!</definedName>
    <definedName name="abcd">#REF!</definedName>
    <definedName name="ABDSN" localSheetId="9">#REF!</definedName>
    <definedName name="ABDSN">#REF!</definedName>
    <definedName name="abg" localSheetId="9">#REF!</definedName>
    <definedName name="abg">#REF!</definedName>
    <definedName name="ABNSIDA.." localSheetId="9">#REF!</definedName>
    <definedName name="ABNSIDA..">#REF!</definedName>
    <definedName name="ABS" localSheetId="9">#REF!</definedName>
    <definedName name="ABS">#REF!</definedName>
    <definedName name="ABSD" localSheetId="9">#REF!</definedName>
    <definedName name="ABSD">#REF!</definedName>
    <definedName name="absda" localSheetId="9">#REF!</definedName>
    <definedName name="absda">#REF!</definedName>
    <definedName name="ABSDG" localSheetId="9">#REF!</definedName>
    <definedName name="ABSDG">#REF!</definedName>
    <definedName name="ABSEN" localSheetId="9">#REF!</definedName>
    <definedName name="ABSEN">#REF!</definedName>
    <definedName name="absen12345" localSheetId="9">#REF!</definedName>
    <definedName name="absen12345">#REF!</definedName>
    <definedName name="absen279" localSheetId="9">#REF!</definedName>
    <definedName name="absen279">#REF!</definedName>
    <definedName name="absenayu" localSheetId="9">#REF!</definedName>
    <definedName name="absenayu">#REF!</definedName>
    <definedName name="absencut" localSheetId="9">#REF!</definedName>
    <definedName name="absencut">#REF!</definedName>
    <definedName name="ABSENF" localSheetId="9">#REF!</definedName>
    <definedName name="ABSENF">#REF!</definedName>
    <definedName name="absenfantasi" localSheetId="9">#REF!</definedName>
    <definedName name="absenfantasi">#REF!</definedName>
    <definedName name="ABSENFF" localSheetId="9">#REF!</definedName>
    <definedName name="ABSENFF">#REF!</definedName>
    <definedName name="ABSENIDA" localSheetId="9">#REF!</definedName>
    <definedName name="ABSENIDA">#REF!</definedName>
    <definedName name="absennnnnn" localSheetId="9">#REF!</definedName>
    <definedName name="absennnnnn">#REF!</definedName>
    <definedName name="ABSENSD" localSheetId="9">#REF!</definedName>
    <definedName name="ABSENSD">#REF!</definedName>
    <definedName name="ABSENSDI" localSheetId="9">#REF!</definedName>
    <definedName name="ABSENSDI">#REF!</definedName>
    <definedName name="absensdi2" localSheetId="9">#REF!</definedName>
    <definedName name="absensdi2">#REF!</definedName>
    <definedName name="ABSENSDI212" localSheetId="9">#REF!</definedName>
    <definedName name="ABSENSDI212">#REF!</definedName>
    <definedName name="absensdi2ind" localSheetId="9">#REF!</definedName>
    <definedName name="absensdi2ind">#REF!</definedName>
    <definedName name="ABSENSI" localSheetId="9">#REF!</definedName>
    <definedName name="ABSENSI">#REF!</definedName>
    <definedName name="ABSENSI07" localSheetId="9">#REF!</definedName>
    <definedName name="ABSENSI07">#REF!</definedName>
    <definedName name="ABSENSI10" localSheetId="9">#REF!</definedName>
    <definedName name="ABSENSI10">#REF!</definedName>
    <definedName name="ABSENSI12" localSheetId="9">#REF!</definedName>
    <definedName name="ABSENSI12">#REF!</definedName>
    <definedName name="ABSENSI123" localSheetId="9">#REF!</definedName>
    <definedName name="ABSENSI123">#REF!</definedName>
    <definedName name="absensi1234" localSheetId="9">#REF!</definedName>
    <definedName name="absensi1234">#REF!</definedName>
    <definedName name="absensi14" localSheetId="9">#REF!</definedName>
    <definedName name="absensi14">#REF!</definedName>
    <definedName name="ABSENSI16" localSheetId="9">#REF!</definedName>
    <definedName name="ABSENSI16">#REF!</definedName>
    <definedName name="ABSENSIA" localSheetId="9">#REF!</definedName>
    <definedName name="ABSENSIA">#REF!</definedName>
    <definedName name="absensiaa" localSheetId="9">#REF!</definedName>
    <definedName name="absensiaa">#REF!</definedName>
    <definedName name="absensiaaa" localSheetId="9">#REF!</definedName>
    <definedName name="absensiaaa">#REF!</definedName>
    <definedName name="absensiaaaa" localSheetId="9">#REF!</definedName>
    <definedName name="absensiaaaa">#REF!</definedName>
    <definedName name="absensiabc" localSheetId="9">#REF!</definedName>
    <definedName name="absensiabc">#REF!</definedName>
    <definedName name="ABSENSIDA" localSheetId="9">#REF!</definedName>
    <definedName name="ABSENSIDA">#REF!</definedName>
    <definedName name="absensiiiiiiiiiiiiiiiiiiiiiiii" localSheetId="9">#REF!</definedName>
    <definedName name="absensiiiiiiiiiiiiiiiiiiiiiiii">#REF!</definedName>
    <definedName name="ABSENSIINDO" localSheetId="9">#REF!</definedName>
    <definedName name="ABSENSIINDO">#REF!</definedName>
    <definedName name="ABSENSIKARY" localSheetId="9">#REF!</definedName>
    <definedName name="ABSENSIKARY">#REF!</definedName>
    <definedName name="ABSENSISDI" localSheetId="9">#REF!</definedName>
    <definedName name="ABSENSISDI">#REF!</definedName>
    <definedName name="ABSENSOOCT" localSheetId="9">#REF!</definedName>
    <definedName name="ABSENSOOCT">#REF!</definedName>
    <definedName name="absg" localSheetId="9">#REF!</definedName>
    <definedName name="absg">#REF!</definedName>
    <definedName name="absgggg" localSheetId="9">#REF!</definedName>
    <definedName name="absgggg">#REF!</definedName>
    <definedName name="ABSIDA" localSheetId="9">#REF!</definedName>
    <definedName name="ABSIDA">#REF!</definedName>
    <definedName name="ABSIDASDI2" localSheetId="9">#REF!</definedName>
    <definedName name="ABSIDASDI2">#REF!</definedName>
    <definedName name="absidasdi22" localSheetId="9">#REF!</definedName>
    <definedName name="absidasdi22">#REF!</definedName>
    <definedName name="ABSN" localSheetId="9">#REF!</definedName>
    <definedName name="ABSN">#REF!</definedName>
    <definedName name="ABSN....." localSheetId="9">#REF!</definedName>
    <definedName name="ABSN.....">#REF!</definedName>
    <definedName name="ABSN011" localSheetId="9">#REF!</definedName>
    <definedName name="ABSN011">#REF!</definedName>
    <definedName name="ABSN10" localSheetId="9">#REF!</definedName>
    <definedName name="ABSN10">#REF!</definedName>
    <definedName name="ABSN12" localSheetId="9">#REF!</definedName>
    <definedName name="ABSN12">#REF!</definedName>
    <definedName name="absn14" localSheetId="9">#REF!</definedName>
    <definedName name="absn14">#REF!</definedName>
    <definedName name="ABSN16" localSheetId="9">#REF!</definedName>
    <definedName name="ABSN16">#REF!</definedName>
    <definedName name="ABSN1616" localSheetId="9">#REF!</definedName>
    <definedName name="ABSN1616">#REF!</definedName>
    <definedName name="ABSN166" localSheetId="9">#REF!</definedName>
    <definedName name="ABSN166">#REF!</definedName>
    <definedName name="ABSN18888" localSheetId="9">#REF!</definedName>
    <definedName name="ABSN18888">#REF!</definedName>
    <definedName name="ABSN2" localSheetId="9">#REF!</definedName>
    <definedName name="ABSN2">#REF!</definedName>
    <definedName name="absn2313" localSheetId="9">#REF!</definedName>
    <definedName name="absn2313">#REF!</definedName>
    <definedName name="absn28" localSheetId="9">#REF!</definedName>
    <definedName name="absn28">#REF!</definedName>
    <definedName name="ABSN9" localSheetId="9">#REF!</definedName>
    <definedName name="ABSN9">#REF!</definedName>
    <definedName name="ABSNAYU" localSheetId="9">#REF!</definedName>
    <definedName name="ABSNAYU">#REF!</definedName>
    <definedName name="ABSND" localSheetId="9">#REF!</definedName>
    <definedName name="ABSND">#REF!</definedName>
    <definedName name="absndi2" localSheetId="9">#REF!</definedName>
    <definedName name="absndi2">#REF!</definedName>
    <definedName name="ABSNDNF" localSheetId="9">#REF!</definedName>
    <definedName name="ABSNDNF">#REF!</definedName>
    <definedName name="ABSNES" localSheetId="9">#REF!</definedName>
    <definedName name="ABSNES">#REF!</definedName>
    <definedName name="ABSNF" localSheetId="9">#REF!</definedName>
    <definedName name="ABSNF">#REF!</definedName>
    <definedName name="ABSNID.." localSheetId="9">#REF!</definedName>
    <definedName name="ABSNID..">#REF!</definedName>
    <definedName name="ABSNID..." localSheetId="9">#REF!</definedName>
    <definedName name="ABSNID...">#REF!</definedName>
    <definedName name="ABSNID10" localSheetId="9">#REF!</definedName>
    <definedName name="ABSNID10">#REF!</definedName>
    <definedName name="ABSNIDA" localSheetId="9">#REF!</definedName>
    <definedName name="ABSNIDA">#REF!</definedName>
    <definedName name="ABSNIDA.." localSheetId="9">#REF!</definedName>
    <definedName name="ABSNIDA..">#REF!</definedName>
    <definedName name="ABSNIDSDI" localSheetId="9">#REF!</definedName>
    <definedName name="ABSNIDSDI">#REF!</definedName>
    <definedName name="ABSNIY" localSheetId="9">#REF!</definedName>
    <definedName name="ABSNIY">#REF!</definedName>
    <definedName name="absnmmmmmmm" localSheetId="9">#REF!</definedName>
    <definedName name="absnmmmmmmm">#REF!</definedName>
    <definedName name="ABSNOKT" localSheetId="9">#REF!</definedName>
    <definedName name="ABSNOKT">#REF!</definedName>
    <definedName name="ABSNSDI" localSheetId="9">#REF!</definedName>
    <definedName name="ABSNSDI">#REF!</definedName>
    <definedName name="ABSNSDI.." localSheetId="9">#REF!</definedName>
    <definedName name="ABSNSDI..">#REF!</definedName>
    <definedName name="ABSNSDI10" localSheetId="9">#REF!</definedName>
    <definedName name="ABSNSDI10">#REF!</definedName>
    <definedName name="ABSNSDI1234" localSheetId="9">#REF!</definedName>
    <definedName name="ABSNSDI1234">#REF!</definedName>
    <definedName name="ABSNSDI2" localSheetId="9">#REF!</definedName>
    <definedName name="ABSNSDI2">#REF!</definedName>
    <definedName name="ABSNSDIIDA" localSheetId="9">#REF!</definedName>
    <definedName name="ABSNSDIIDA">#REF!</definedName>
    <definedName name="ABSNSI09" localSheetId="9">#REF!</definedName>
    <definedName name="ABSNSI09">#REF!</definedName>
    <definedName name="ABSNSID" localSheetId="9">#REF!</definedName>
    <definedName name="ABSNSID">#REF!</definedName>
    <definedName name="ABSNSIFF" localSheetId="9">#REF!</definedName>
    <definedName name="ABSNSIFF">#REF!</definedName>
    <definedName name="ABSNSIID" localSheetId="9">#REF!</definedName>
    <definedName name="ABSNSIID">#REF!</definedName>
    <definedName name="absnstaff" localSheetId="9">#REF!</definedName>
    <definedName name="absnstaff">#REF!</definedName>
    <definedName name="ABSNTOK" localSheetId="9">#REF!</definedName>
    <definedName name="ABSNTOK">#REF!</definedName>
    <definedName name="ABSOCT09" localSheetId="9">#REF!</definedName>
    <definedName name="ABSOCT09">#REF!</definedName>
    <definedName name="ABSOCT11" localSheetId="9">#REF!</definedName>
    <definedName name="ABSOCT11">#REF!</definedName>
    <definedName name="absoct23" localSheetId="9">#REF!</definedName>
    <definedName name="absoct23">#REF!</definedName>
    <definedName name="abssaedong" localSheetId="9">#REF!</definedName>
    <definedName name="abssaedong">#REF!</definedName>
    <definedName name="ABSSDI" localSheetId="9">#REF!</definedName>
    <definedName name="ABSSDI">#REF!</definedName>
    <definedName name="ACCT" localSheetId="9">#REF!</definedName>
    <definedName name="ACCT">#REF!</definedName>
    <definedName name="ACSAW" localSheetId="9">#REF!</definedName>
    <definedName name="ACSAW">#REF!</definedName>
    <definedName name="ACT_CUR" localSheetId="9">#REF!</definedName>
    <definedName name="ACT_CUR">#REF!</definedName>
    <definedName name="ACT_YTD" localSheetId="9">#REF!</definedName>
    <definedName name="ACT_YTD">#REF!</definedName>
    <definedName name="ActualColumnTitles" localSheetId="9">#REF!</definedName>
    <definedName name="ActualColumnTitles">#REF!</definedName>
    <definedName name="ad" localSheetId="9">#REF!</definedName>
    <definedName name="ad">#REF!</definedName>
    <definedName name="ada" localSheetId="9">#REF!</definedName>
    <definedName name="ada">#REF!</definedName>
    <definedName name="adadc" localSheetId="9">#REF!</definedName>
    <definedName name="adadc">#REF!</definedName>
    <definedName name="add">#N/A</definedName>
    <definedName name="ADD_153" localSheetId="9">#REF!</definedName>
    <definedName name="ADD_153">#REF!</definedName>
    <definedName name="add_5" localSheetId="9">#REF!</definedName>
    <definedName name="add_5">#REF!</definedName>
    <definedName name="add_8" localSheetId="9">#REF!</definedName>
    <definedName name="add_8">#REF!</definedName>
    <definedName name="added" localSheetId="9">#REF!</definedName>
    <definedName name="added">#REF!</definedName>
    <definedName name="added_5" localSheetId="9">#REF!</definedName>
    <definedName name="added_5">#REF!</definedName>
    <definedName name="added_8" localSheetId="9">#REF!</definedName>
    <definedName name="added_8">#REF!</definedName>
    <definedName name="Address" localSheetId="9">#REF!</definedName>
    <definedName name="Address">#REF!</definedName>
    <definedName name="ADE" localSheetId="9">#REF!</definedName>
    <definedName name="ADE">#REF!</definedName>
    <definedName name="adfadf" localSheetId="9">#REF!</definedName>
    <definedName name="adfadf">#REF!</definedName>
    <definedName name="adfadfdafa">#N/A</definedName>
    <definedName name="adfadgr">#N/A</definedName>
    <definedName name="ADFAEFADF" localSheetId="9">#REF!</definedName>
    <definedName name="ADFAEFADF">#REF!</definedName>
    <definedName name="ADFAEFQDF" localSheetId="9">#REF!</definedName>
    <definedName name="ADFAEFQDF">#REF!</definedName>
    <definedName name="ADFDAD" localSheetId="9">#REF!</definedName>
    <definedName name="ADFDAD">#REF!</definedName>
    <definedName name="adfeada">#N/A</definedName>
    <definedName name="ADFECADF" localSheetId="9">#REF!</definedName>
    <definedName name="ADFECADF">#REF!</definedName>
    <definedName name="adfefadf">#N/A</definedName>
    <definedName name="ADFEFQWTFQEFA">#N/A</definedName>
    <definedName name="adfqaefad">#N/A</definedName>
    <definedName name="adfqdadfa" localSheetId="9">#REF!</definedName>
    <definedName name="adfqdadfa">#REF!</definedName>
    <definedName name="adfqefad" localSheetId="9">#REF!</definedName>
    <definedName name="adfqefad">#REF!</definedName>
    <definedName name="adfqefadf">#N/A</definedName>
    <definedName name="adfqefadfaef" localSheetId="9">#REF!</definedName>
    <definedName name="adfqefadfaef">#REF!</definedName>
    <definedName name="adfqfadf" localSheetId="9">#REF!</definedName>
    <definedName name="adfqfadf">#REF!</definedName>
    <definedName name="adfqfaf" localSheetId="9">#REF!</definedName>
    <definedName name="adfqfaf">#REF!</definedName>
    <definedName name="ADFQFQEFQ" localSheetId="9">#REF!</definedName>
    <definedName name="ADFQFQEFQ">#REF!</definedName>
    <definedName name="ADFZZXC" localSheetId="9">#REF!</definedName>
    <definedName name="ADFZZXC">#REF!</definedName>
    <definedName name="ADGEGAEG">#N/A</definedName>
    <definedName name="ADI" localSheetId="9">#REF!</definedName>
    <definedName name="ADI">#REF!</definedName>
    <definedName name="ADI_2">"#REF!"</definedName>
    <definedName name="Adicolor2" localSheetId="9">#REF!</definedName>
    <definedName name="Adicolor2">#REF!</definedName>
    <definedName name="Adicolor2Low" localSheetId="9">#REF!</definedName>
    <definedName name="Adicolor2Low">#REF!</definedName>
    <definedName name="adsa" localSheetId="9" hidden="1">#REF!</definedName>
    <definedName name="adsa" hidden="1">#REF!</definedName>
    <definedName name="ADSDDD" localSheetId="9">#REF!</definedName>
    <definedName name="ADSDDD">#REF!</definedName>
    <definedName name="ADSF">#N/A</definedName>
    <definedName name="adsgez" localSheetId="9">#REF!</definedName>
    <definedName name="adsgez">#REF!</definedName>
    <definedName name="ady" localSheetId="4">#REF!</definedName>
    <definedName name="ady" localSheetId="0">#REF!</definedName>
    <definedName name="ady" localSheetId="6">#REF!</definedName>
    <definedName name="ady" localSheetId="5">#REF!</definedName>
    <definedName name="ady" localSheetId="9">#REF!</definedName>
    <definedName name="ady" localSheetId="8">#REF!</definedName>
    <definedName name="ady" localSheetId="7">#REF!</definedName>
    <definedName name="ady" localSheetId="3">#REF!</definedName>
    <definedName name="ady" localSheetId="1">#REF!</definedName>
    <definedName name="ady" localSheetId="2">#REF!</definedName>
    <definedName name="ady">#REF!</definedName>
    <definedName name="ae">#N/A</definedName>
    <definedName name="afadf">#N/A</definedName>
    <definedName name="AFAEFADFADF" localSheetId="9">#REF!</definedName>
    <definedName name="AFAEFADFADF">#REF!</definedName>
    <definedName name="afd" localSheetId="4">BlankMacro1</definedName>
    <definedName name="afd" localSheetId="0">BlankMacro1</definedName>
    <definedName name="afd" localSheetId="6">BlankMacro1</definedName>
    <definedName name="afd" localSheetId="5">BlankMacro1</definedName>
    <definedName name="afd" localSheetId="9">BlankMacro1</definedName>
    <definedName name="afd" localSheetId="8">BlankMacro1</definedName>
    <definedName name="afd" localSheetId="7">BlankMacro1</definedName>
    <definedName name="afd" localSheetId="11">BlankMacro1</definedName>
    <definedName name="afd" localSheetId="3">BlankMacro1</definedName>
    <definedName name="afd" localSheetId="1">BlankMacro1</definedName>
    <definedName name="afd" localSheetId="2">BlankMacro1</definedName>
    <definedName name="afd">BlankMacro1</definedName>
    <definedName name="affafa" localSheetId="9">#REF!</definedName>
    <definedName name="affafa">#REF!</definedName>
    <definedName name="afgafg">#N/A</definedName>
    <definedName name="agefaefa">#N/A</definedName>
    <definedName name="AGEFQEFQEFA" localSheetId="9">#REF!</definedName>
    <definedName name="AGEFQEFQEFA">#REF!</definedName>
    <definedName name="ageqfa">#N/A</definedName>
    <definedName name="agggegr" localSheetId="9">#REF!</definedName>
    <definedName name="agggegr">#REF!</definedName>
    <definedName name="AI" localSheetId="9">#REF!</definedName>
    <definedName name="AI">#REF!</definedName>
    <definedName name="AKU" localSheetId="9">#REF!</definedName>
    <definedName name="AKU">#REF!</definedName>
    <definedName name="AL41\" localSheetId="9">#REF!</definedName>
    <definedName name="AL41\">#REF!</definedName>
    <definedName name="alan" localSheetId="4">BlankMacro1</definedName>
    <definedName name="alan" localSheetId="0">BlankMacro1</definedName>
    <definedName name="alan" localSheetId="6">BlankMacro1</definedName>
    <definedName name="alan" localSheetId="5">BlankMacro1</definedName>
    <definedName name="alan" localSheetId="9">BlankMacro1</definedName>
    <definedName name="alan" localSheetId="8">BlankMacro1</definedName>
    <definedName name="alan" localSheetId="7">BlankMacro1</definedName>
    <definedName name="alan" localSheetId="11">BlankMacro1</definedName>
    <definedName name="alan" localSheetId="3">BlankMacro1</definedName>
    <definedName name="alan" localSheetId="1">BlankMacro1</definedName>
    <definedName name="alan" localSheetId="2">BlankMacro1</definedName>
    <definedName name="alan">BlankMacro1</definedName>
    <definedName name="ALFAOMEGA" localSheetId="9">#REF!</definedName>
    <definedName name="ALFAOMEGA">#REF!</definedName>
    <definedName name="alpha" localSheetId="9">#REF!</definedName>
    <definedName name="alpha">#REF!</definedName>
    <definedName name="aLPVSLE" localSheetId="9">#REF!</definedName>
    <definedName name="aLPVSLE">#REF!</definedName>
    <definedName name="already" localSheetId="9">#REF!</definedName>
    <definedName name="already">#REF!</definedName>
    <definedName name="amount0301" localSheetId="9">#REF!</definedName>
    <definedName name="amount0301">#REF!</definedName>
    <definedName name="amount0302" localSheetId="9">#REF!</definedName>
    <definedName name="amount0302">#REF!</definedName>
    <definedName name="amount0303" localSheetId="9">#REF!</definedName>
    <definedName name="amount0303">#REF!</definedName>
    <definedName name="amount0304" localSheetId="9">#REF!</definedName>
    <definedName name="amount0304">#REF!</definedName>
    <definedName name="amount0305" localSheetId="9">#REF!</definedName>
    <definedName name="amount0305">#REF!</definedName>
    <definedName name="amount0306" localSheetId="9">#REF!</definedName>
    <definedName name="amount0306">#REF!</definedName>
    <definedName name="amount0307" localSheetId="9">#REF!</definedName>
    <definedName name="amount0307">#REF!</definedName>
    <definedName name="amount0308" localSheetId="9">#REF!</definedName>
    <definedName name="amount0308">#REF!</definedName>
    <definedName name="amount0309" localSheetId="9">#REF!</definedName>
    <definedName name="amount0309">#REF!</definedName>
    <definedName name="amount0310" localSheetId="9">#REF!</definedName>
    <definedName name="amount0310">#REF!</definedName>
    <definedName name="amount0311" localSheetId="9">#REF!</definedName>
    <definedName name="amount0311">#REF!</definedName>
    <definedName name="amount0312" localSheetId="9">#REF!</definedName>
    <definedName name="amount0312">#REF!</definedName>
    <definedName name="amount0401">#N/A</definedName>
    <definedName name="amount0402">#N/A</definedName>
    <definedName name="amount0403">#N/A</definedName>
    <definedName name="amount0404">#N/A</definedName>
    <definedName name="amount0405">#N/A</definedName>
    <definedName name="amount0406">#N/A</definedName>
    <definedName name="amount0407">#N/A</definedName>
    <definedName name="amount0408">#N/A</definedName>
    <definedName name="amount0409">#N/A</definedName>
    <definedName name="amount0410">#N/A</definedName>
    <definedName name="amount0411">#N/A</definedName>
    <definedName name="amount0412">#N/A</definedName>
    <definedName name="ANDI" localSheetId="9">#REF!</definedName>
    <definedName name="ANDI">#REF!</definedName>
    <definedName name="ANDI_12">"$#REF!.$#REF!$#REF!"</definedName>
    <definedName name="ANDI_12_5">"$#REF!.$#REF!$#REF!"</definedName>
    <definedName name="ANDI_13">"$#REF!.$#REF!$#REF!"</definedName>
    <definedName name="ANDI_13_5">"$#REF!.$#REF!$#REF!"</definedName>
    <definedName name="ANDI_14">"$#REF!.$#REF!$#REF!"</definedName>
    <definedName name="ANDI_14_5">"$#REF!.$#REF!$#REF!"</definedName>
    <definedName name="ANDI_3" localSheetId="9">#REF!</definedName>
    <definedName name="ANDI_3">#REF!</definedName>
    <definedName name="ANDI_3_5" localSheetId="9">#REF!</definedName>
    <definedName name="ANDI_3_5">#REF!</definedName>
    <definedName name="ANDI_5" localSheetId="9">#REF!</definedName>
    <definedName name="ANDI_5">#REF!</definedName>
    <definedName name="ANDI_5_5" localSheetId="9">#REF!</definedName>
    <definedName name="ANDI_5_5">#REF!</definedName>
    <definedName name="ANDI_8" localSheetId="9">#REF!</definedName>
    <definedName name="ANDI_8">#REF!</definedName>
    <definedName name="anha" localSheetId="9">#REF!</definedName>
    <definedName name="anha">#REF!</definedName>
    <definedName name="apparelrep" localSheetId="9">#REF!</definedName>
    <definedName name="apparelrep">#REF!</definedName>
    <definedName name="Aprint03v04sga" localSheetId="9">#REF!</definedName>
    <definedName name="Aprint03v04sga">#REF!</definedName>
    <definedName name="APRINTMONTH" localSheetId="9">#REF!</definedName>
    <definedName name="APRINTMONTH">#REF!</definedName>
    <definedName name="APRINTYTDAP" localSheetId="9">#REF!</definedName>
    <definedName name="APRINTYTDAP">#REF!</definedName>
    <definedName name="APRINTYTDSGA" localSheetId="9">#REF!</definedName>
    <definedName name="APRINTYTDSGA">#REF!</definedName>
    <definedName name="aqqq" localSheetId="9">#REF!</definedName>
    <definedName name="aqqq">#REF!</definedName>
    <definedName name="Area" localSheetId="9">OFFSET(#REF!,,,COUNTA(#REF!))</definedName>
    <definedName name="Area">OFFSET(#REF!,,,COUNTA(#REF!))</definedName>
    <definedName name="argreg">#N/A</definedName>
    <definedName name="AS" localSheetId="9">#REF!</definedName>
    <definedName name="AS">#REF!</definedName>
    <definedName name="AS2DocOpenMode" hidden="1">"AS2DocumentEdit"</definedName>
    <definedName name="asasasa" localSheetId="9">#REF!</definedName>
    <definedName name="asasasa">#REF!</definedName>
    <definedName name="asasdasd" localSheetId="9">#REF!</definedName>
    <definedName name="asasdasd">#REF!</definedName>
    <definedName name="asb" localSheetId="9">#REF!</definedName>
    <definedName name="asb">#REF!</definedName>
    <definedName name="ASD">#N/A</definedName>
    <definedName name="asdf" localSheetId="9">#REF!</definedName>
    <definedName name="asdf">#REF!</definedName>
    <definedName name="asdfg">#N/A</definedName>
    <definedName name="asdfg1" localSheetId="9">#REF!</definedName>
    <definedName name="asdfg1">#REF!</definedName>
    <definedName name="asdfsdafsdfsdaf" localSheetId="9">#REF!</definedName>
    <definedName name="asdfsdafsdfsdaf">#REF!</definedName>
    <definedName name="ASDG" localSheetId="9">#REF!</definedName>
    <definedName name="ASDG">#REF!</definedName>
    <definedName name="ASDG_3" localSheetId="9">#REF!</definedName>
    <definedName name="ASDG_3">#REF!</definedName>
    <definedName name="ASDG_4" localSheetId="9">#REF!</definedName>
    <definedName name="ASDG_4">#REF!</definedName>
    <definedName name="ASDSA">#N/A</definedName>
    <definedName name="ASEDW" localSheetId="9">#REF!</definedName>
    <definedName name="ASEDW">#REF!</definedName>
    <definedName name="asep" localSheetId="4">BlankMacro1</definedName>
    <definedName name="asep" localSheetId="0">BlankMacro1</definedName>
    <definedName name="asep" localSheetId="6">BlankMacro1</definedName>
    <definedName name="asep" localSheetId="5">BlankMacro1</definedName>
    <definedName name="asep" localSheetId="9">BlankMacro1</definedName>
    <definedName name="asep" localSheetId="8">BlankMacro1</definedName>
    <definedName name="asep" localSheetId="7">BlankMacro1</definedName>
    <definedName name="asep" localSheetId="11">BlankMacro1</definedName>
    <definedName name="asep" localSheetId="3">BlankMacro1</definedName>
    <definedName name="asep" localSheetId="1">BlankMacro1</definedName>
    <definedName name="asep" localSheetId="2">BlankMacro1</definedName>
    <definedName name="asep">BlankMacro1</definedName>
    <definedName name="ASG">#N/A</definedName>
    <definedName name="asl" localSheetId="4">#REF!</definedName>
    <definedName name="asl" localSheetId="0">#REF!</definedName>
    <definedName name="asl" localSheetId="6">#REF!</definedName>
    <definedName name="asl" localSheetId="5">#REF!</definedName>
    <definedName name="asl" localSheetId="9">#REF!</definedName>
    <definedName name="asl" localSheetId="8">#REF!</definedName>
    <definedName name="asl" localSheetId="7">#REF!</definedName>
    <definedName name="asl" localSheetId="3">#REF!</definedName>
    <definedName name="asl" localSheetId="1">#REF!</definedName>
    <definedName name="asl" localSheetId="2">#REF!</definedName>
    <definedName name="asl">#REF!</definedName>
    <definedName name="ASS" localSheetId="9">#REF!</definedName>
    <definedName name="ASS">#REF!</definedName>
    <definedName name="ASSEM" localSheetId="9">#REF!</definedName>
    <definedName name="ASSEM">#REF!</definedName>
    <definedName name="ASSEM_12">"$#REF!.$E$62:$F$62"</definedName>
    <definedName name="ASSEM_13">"$#REF!.$E$62:$F$62"</definedName>
    <definedName name="ASSEM_14">"$#REF!.$E$62:$F$62"</definedName>
    <definedName name="ASSEM_3" localSheetId="9">#REF!</definedName>
    <definedName name="ASSEM_3">#REF!</definedName>
    <definedName name="ASSEM_3_5" localSheetId="9">#REF!</definedName>
    <definedName name="ASSEM_3_5">#REF!</definedName>
    <definedName name="ASSEM_6">"$#REF!.$E$62:$F$62"</definedName>
    <definedName name="ASSEM_7">"$#REF!.$E$62:$F$62"</definedName>
    <definedName name="ASSEM_8">"$#REF!.$E$62:$F$62"</definedName>
    <definedName name="ASSM" localSheetId="9">#REF!</definedName>
    <definedName name="ASSM">#REF!</definedName>
    <definedName name="ASSU">#N/A</definedName>
    <definedName name="Assy_Begin" localSheetId="9">#REF!</definedName>
    <definedName name="Assy_Begin">#REF!</definedName>
    <definedName name="Assy_Begin_12" localSheetId="9">#REF!</definedName>
    <definedName name="Assy_Begin_12">#REF!</definedName>
    <definedName name="Assy_Begin_12_5" localSheetId="9">#REF!</definedName>
    <definedName name="Assy_Begin_12_5">#REF!</definedName>
    <definedName name="Assy_Begin_12_5_5" localSheetId="9">#REF!</definedName>
    <definedName name="Assy_Begin_12_5_5">#REF!</definedName>
    <definedName name="Assy_Begin_12_8" localSheetId="9">#REF!</definedName>
    <definedName name="Assy_Begin_12_8">#REF!</definedName>
    <definedName name="Assy_Begin_13" localSheetId="9">#REF!</definedName>
    <definedName name="Assy_Begin_13">#REF!</definedName>
    <definedName name="Assy_Begin_13_5" localSheetId="9">#REF!</definedName>
    <definedName name="Assy_Begin_13_5">#REF!</definedName>
    <definedName name="Assy_Begin_13_5_5" localSheetId="9">#REF!</definedName>
    <definedName name="Assy_Begin_13_5_5">#REF!</definedName>
    <definedName name="Assy_Begin_13_8" localSheetId="9">#REF!</definedName>
    <definedName name="Assy_Begin_13_8">#REF!</definedName>
    <definedName name="Assy_Begin_14" localSheetId="9">#REF!</definedName>
    <definedName name="Assy_Begin_14">#REF!</definedName>
    <definedName name="Assy_Begin_14_5" localSheetId="9">#REF!</definedName>
    <definedName name="Assy_Begin_14_5">#REF!</definedName>
    <definedName name="Assy_Begin_14_5_5" localSheetId="9">#REF!</definedName>
    <definedName name="Assy_Begin_14_5_5">#REF!</definedName>
    <definedName name="Assy_Begin_14_8" localSheetId="9">#REF!</definedName>
    <definedName name="Assy_Begin_14_8">#REF!</definedName>
    <definedName name="Assy_Begin_3" localSheetId="9">#REF!</definedName>
    <definedName name="Assy_Begin_3">#REF!</definedName>
    <definedName name="Assy_Begin_5" localSheetId="9">#REF!</definedName>
    <definedName name="Assy_Begin_5">#REF!</definedName>
    <definedName name="Assy_Begin_8" localSheetId="9">#REF!</definedName>
    <definedName name="Assy_Begin_8">#REF!</definedName>
    <definedName name="Assy_End" localSheetId="9">#REF!</definedName>
    <definedName name="Assy_End">#REF!</definedName>
    <definedName name="Assy_End_12" localSheetId="9">#REF!</definedName>
    <definedName name="Assy_End_12">#REF!</definedName>
    <definedName name="Assy_End_12_5" localSheetId="9">#REF!</definedName>
    <definedName name="Assy_End_12_5">#REF!</definedName>
    <definedName name="Assy_End_12_5_5" localSheetId="9">#REF!</definedName>
    <definedName name="Assy_End_12_5_5">#REF!</definedName>
    <definedName name="Assy_End_12_8" localSheetId="9">#REF!</definedName>
    <definedName name="Assy_End_12_8">#REF!</definedName>
    <definedName name="Assy_End_13" localSheetId="9">#REF!</definedName>
    <definedName name="Assy_End_13">#REF!</definedName>
    <definedName name="Assy_End_13_5" localSheetId="9">#REF!</definedName>
    <definedName name="Assy_End_13_5">#REF!</definedName>
    <definedName name="Assy_End_13_5_5" localSheetId="9">#REF!</definedName>
    <definedName name="Assy_End_13_5_5">#REF!</definedName>
    <definedName name="Assy_End_13_8" localSheetId="9">#REF!</definedName>
    <definedName name="Assy_End_13_8">#REF!</definedName>
    <definedName name="Assy_End_14" localSheetId="9">#REF!</definedName>
    <definedName name="Assy_End_14">#REF!</definedName>
    <definedName name="Assy_End_14_5" localSheetId="9">#REF!</definedName>
    <definedName name="Assy_End_14_5">#REF!</definedName>
    <definedName name="Assy_End_14_5_5" localSheetId="9">#REF!</definedName>
    <definedName name="Assy_End_14_5_5">#REF!</definedName>
    <definedName name="Assy_End_14_8" localSheetId="9">#REF!</definedName>
    <definedName name="Assy_End_14_8">#REF!</definedName>
    <definedName name="Assy_End_3" localSheetId="9">#REF!</definedName>
    <definedName name="Assy_End_3">#REF!</definedName>
    <definedName name="Assy_End_5" localSheetId="9">#REF!</definedName>
    <definedName name="Assy_End_5">#REF!</definedName>
    <definedName name="Assy_End_8" localSheetId="9">#REF!</definedName>
    <definedName name="Assy_End_8">#REF!</definedName>
    <definedName name="ATEP" localSheetId="4">BlankMacro1</definedName>
    <definedName name="ATEP" localSheetId="0">BlankMacro1</definedName>
    <definedName name="ATEP" localSheetId="6">BlankMacro1</definedName>
    <definedName name="ATEP" localSheetId="5">BlankMacro1</definedName>
    <definedName name="ATEP" localSheetId="9">BlankMacro1</definedName>
    <definedName name="ATEP" localSheetId="8">BlankMacro1</definedName>
    <definedName name="ATEP" localSheetId="7">BlankMacro1</definedName>
    <definedName name="ATEP" localSheetId="11">BlankMacro1</definedName>
    <definedName name="ATEP" localSheetId="3">BlankMacro1</definedName>
    <definedName name="ATEP" localSheetId="1">BlankMacro1</definedName>
    <definedName name="ATEP" localSheetId="2">BlankMacro1</definedName>
    <definedName name="ATEP">BlankMacro1</definedName>
    <definedName name="Attach" localSheetId="9">#REF!</definedName>
    <definedName name="Attach">#REF!</definedName>
    <definedName name="ATTACHING" localSheetId="9">#REF!</definedName>
    <definedName name="ATTACHING">#REF!</definedName>
    <definedName name="AveSizeTable">#N/A</definedName>
    <definedName name="AveSizeTable_3" localSheetId="9">#REF!</definedName>
    <definedName name="AveSizeTable_3">#REF!</definedName>
    <definedName name="AveSizeTable_4" localSheetId="9">#REF!</definedName>
    <definedName name="AveSizeTable_4">#REF!</definedName>
    <definedName name="AveSizeTable_5" localSheetId="9">#REF!</definedName>
    <definedName name="AveSizeTable_5">#REF!</definedName>
    <definedName name="AveSizeTable_8" localSheetId="9">#REF!</definedName>
    <definedName name="AveSizeTable_8">#REF!</definedName>
    <definedName name="aw" localSheetId="9">#REF!</definedName>
    <definedName name="aw">#REF!</definedName>
    <definedName name="awi" localSheetId="9">#REF!</definedName>
    <definedName name="awi">#REF!</definedName>
    <definedName name="awi_12">"$#REF!.$A$#REF!"</definedName>
    <definedName name="awi_13">"$#REF!.$A$#REF!"</definedName>
    <definedName name="awi_14">"$#REF!.$A$#REF!"</definedName>
    <definedName name="awi_3" localSheetId="9">#REF!</definedName>
    <definedName name="awi_3">#REF!</definedName>
    <definedName name="AWQ">#N/A</definedName>
    <definedName name="ayeby">#N/A</definedName>
    <definedName name="AYU" localSheetId="9">#REF!</definedName>
    <definedName name="AYU">#REF!</definedName>
    <definedName name="B" localSheetId="9">#REF!</definedName>
    <definedName name="B">#REF!</definedName>
    <definedName name="B_5" localSheetId="9">#REF!</definedName>
    <definedName name="B_5">#REF!</definedName>
    <definedName name="B_5_1">#N/A</definedName>
    <definedName name="B_5_5" localSheetId="9">#REF!</definedName>
    <definedName name="B_5_5">#REF!</definedName>
    <definedName name="B_8" localSheetId="9">#REF!</definedName>
    <definedName name="B_8">#REF!</definedName>
    <definedName name="BA" localSheetId="9">#REF!</definedName>
    <definedName name="BA">#REF!</definedName>
    <definedName name="BABY">#N/A</definedName>
    <definedName name="BABY_4" localSheetId="9">#REF!</definedName>
    <definedName name="BABY_4">#REF!</definedName>
    <definedName name="BABY_42" localSheetId="9">#REF!</definedName>
    <definedName name="BABY_42">#REF!</definedName>
    <definedName name="BABY_49" localSheetId="9">#REF!</definedName>
    <definedName name="BABY_49">#REF!</definedName>
    <definedName name="bal" localSheetId="9">#REF!</definedName>
    <definedName name="bal">#REF!</definedName>
    <definedName name="BALANCE" localSheetId="9">#REF!</definedName>
    <definedName name="BALANCE">#REF!</definedName>
    <definedName name="BALL_HM" localSheetId="9">#REF!</definedName>
    <definedName name="BALL_HM">#REF!</definedName>
    <definedName name="BANGKEP">#N/A</definedName>
    <definedName name="BaseRange" localSheetId="9">#REF!</definedName>
    <definedName name="BaseRange">#REF!</definedName>
    <definedName name="bb" localSheetId="9">#REF!</definedName>
    <definedName name="bb">#REF!</definedName>
    <definedName name="bbb">#N/A</definedName>
    <definedName name="bbbb" localSheetId="9">#REF!</definedName>
    <definedName name="bbbb">#REF!</definedName>
    <definedName name="bbbbb" localSheetId="9">#REF!</definedName>
    <definedName name="bbbbb">#REF!</definedName>
    <definedName name="bbbbbb" localSheetId="9">#REF!</definedName>
    <definedName name="bbbbbb">#REF!</definedName>
    <definedName name="bbbbbbbbbbb" localSheetId="9">#REF!</definedName>
    <definedName name="bbbbbbbbbbb">#REF!</definedName>
    <definedName name="BCV" localSheetId="9">#REF!</definedName>
    <definedName name="BCV">#REF!</definedName>
    <definedName name="BD" localSheetId="9">#REF!</definedName>
    <definedName name="BD">#REF!</definedName>
    <definedName name="bebek" localSheetId="9">#REF!</definedName>
    <definedName name="bebek">#REF!</definedName>
    <definedName name="Belgium" localSheetId="9">#REF!</definedName>
    <definedName name="Belgium">#REF!</definedName>
    <definedName name="BHBGHJ">#N/A</definedName>
    <definedName name="bi" localSheetId="9">#REF!</definedName>
    <definedName name="bi">#REF!</definedName>
    <definedName name="BINDING" localSheetId="9">#REF!</definedName>
    <definedName name="BINDING">#REF!</definedName>
    <definedName name="BINDING_ZZ" localSheetId="9">#REF!</definedName>
    <definedName name="BINDING_ZZ">#REF!</definedName>
    <definedName name="binh">#N/A</definedName>
    <definedName name="bj" localSheetId="9">#REF!</definedName>
    <definedName name="bj">#REF!</definedName>
    <definedName name="BLPH1" localSheetId="9" hidden="1">#REF!</definedName>
    <definedName name="BLPH1" hidden="1">#REF!</definedName>
    <definedName name="BLPH10" localSheetId="9" hidden="1">#REF!</definedName>
    <definedName name="BLPH10" hidden="1">#REF!</definedName>
    <definedName name="BLPH2" localSheetId="9" hidden="1">#REF!</definedName>
    <definedName name="BLPH2" hidden="1">#REF!</definedName>
    <definedName name="BLPH3" localSheetId="9" hidden="1">#REF!</definedName>
    <definedName name="BLPH3" hidden="1">#REF!</definedName>
    <definedName name="BLPH4" localSheetId="9" hidden="1">#REF!</definedName>
    <definedName name="BLPH4" hidden="1">#REF!</definedName>
    <definedName name="BLPH5" localSheetId="9" hidden="1">#REF!</definedName>
    <definedName name="BLPH5" hidden="1">#REF!</definedName>
    <definedName name="BLPH6" localSheetId="9" hidden="1">#REF!</definedName>
    <definedName name="BLPH6" hidden="1">#REF!</definedName>
    <definedName name="BLPH7" localSheetId="9" hidden="1">#REF!</definedName>
    <definedName name="BLPH7" hidden="1">#REF!</definedName>
    <definedName name="BLPH8" localSheetId="9" hidden="1">#REF!</definedName>
    <definedName name="BLPH8" hidden="1">#REF!</definedName>
    <definedName name="BLPH9" localSheetId="9" hidden="1">#REF!</definedName>
    <definedName name="BLPH9" hidden="1">#REF!</definedName>
    <definedName name="bnjmbnjbnk" localSheetId="9">#REF!</definedName>
    <definedName name="bnjmbnjbnk">#REF!</definedName>
    <definedName name="bo" localSheetId="9">#REF!</definedName>
    <definedName name="bo">#REF!</definedName>
    <definedName name="bom" localSheetId="9">#REF!</definedName>
    <definedName name="bom">#REF!</definedName>
    <definedName name="BOTTOM" localSheetId="9">#REF!</definedName>
    <definedName name="BOTTOM">#REF!</definedName>
    <definedName name="bpfc" localSheetId="9">#REF!</definedName>
    <definedName name="bpfc">#REF!</definedName>
    <definedName name="bpfc_5" localSheetId="9">#REF!</definedName>
    <definedName name="bpfc_5">#REF!</definedName>
    <definedName name="bpfc_8" localSheetId="9">#REF!</definedName>
    <definedName name="bpfc_8">#REF!</definedName>
    <definedName name="BPFC1" localSheetId="9">#REF!</definedName>
    <definedName name="BPFC1">#REF!</definedName>
    <definedName name="Brand" localSheetId="9">OFFSET(#REF!,,,COUNTA(#REF!))</definedName>
    <definedName name="Brand">OFFSET(#REF!,,,COUNTA(#REF!))</definedName>
    <definedName name="Brand.Print.Range" localSheetId="9">#REF!</definedName>
    <definedName name="Brand.Print.Range">#REF!</definedName>
    <definedName name="Brand_2004" localSheetId="9">#REF!</definedName>
    <definedName name="Brand_2004">#REF!</definedName>
    <definedName name="brezx" localSheetId="9">#REF!</definedName>
    <definedName name="brezx">#REF!</definedName>
    <definedName name="brk" localSheetId="9">#REF!</definedName>
    <definedName name="brk">#REF!</definedName>
    <definedName name="brk_2">"#REF!"</definedName>
    <definedName name="browek" localSheetId="9">#REF!</definedName>
    <definedName name="browek">#REF!</definedName>
    <definedName name="brty" localSheetId="9">#REF!</definedName>
    <definedName name="brty">#REF!</definedName>
    <definedName name="brtybe">#N/A</definedName>
    <definedName name="bsom" localSheetId="4">BlankMacro1</definedName>
    <definedName name="bsom" localSheetId="0">BlankMacro1</definedName>
    <definedName name="bsom" localSheetId="6">BlankMacro1</definedName>
    <definedName name="bsom" localSheetId="5">BlankMacro1</definedName>
    <definedName name="bsom" localSheetId="9">BlankMacro1</definedName>
    <definedName name="bsom" localSheetId="8">BlankMacro1</definedName>
    <definedName name="bsom" localSheetId="7">BlankMacro1</definedName>
    <definedName name="bsom" localSheetId="11">BlankMacro1</definedName>
    <definedName name="bsom" localSheetId="3">BlankMacro1</definedName>
    <definedName name="bsom" localSheetId="1">BlankMacro1</definedName>
    <definedName name="bsom" localSheetId="2">BlankMacro1</definedName>
    <definedName name="bsom">BlankMacro1</definedName>
    <definedName name="BTRS">#N/A</definedName>
    <definedName name="BTRSS">#N/A</definedName>
    <definedName name="BTRTSS">#N/A</definedName>
    <definedName name="BUD_CUR" localSheetId="9">#REF!</definedName>
    <definedName name="BUD_CUR">#REF!</definedName>
    <definedName name="BUD_YTD" localSheetId="9">#REF!</definedName>
    <definedName name="BUD_YTD">#REF!</definedName>
    <definedName name="Bust">#N/A</definedName>
    <definedName name="BUTTON">#N/A</definedName>
    <definedName name="button1">"Option Button 4"</definedName>
    <definedName name="buy" localSheetId="9">#REF!</definedName>
    <definedName name="buy">#REF!</definedName>
    <definedName name="BVT" localSheetId="9">#REF!</definedName>
    <definedName name="BVT">#REF!</definedName>
    <definedName name="bvv" localSheetId="9">#REF!</definedName>
    <definedName name="bvv">#REF!</definedName>
    <definedName name="byr5btyx">#N/A</definedName>
    <definedName name="byrbtrb">#N/A</definedName>
    <definedName name="C_D" localSheetId="9">#REF!</definedName>
    <definedName name="C_D">#REF!</definedName>
    <definedName name="C_D_12" localSheetId="9">#REF!</definedName>
    <definedName name="C_D_12">#REF!</definedName>
    <definedName name="C_D_12_5" localSheetId="9">#REF!</definedName>
    <definedName name="C_D_12_5">#REF!</definedName>
    <definedName name="C_D_12_5_5" localSheetId="9">#REF!</definedName>
    <definedName name="C_D_12_5_5">#REF!</definedName>
    <definedName name="C_D_12_8" localSheetId="9">#REF!</definedName>
    <definedName name="C_D_12_8">#REF!</definedName>
    <definedName name="C_D_13" localSheetId="9">#REF!</definedName>
    <definedName name="C_D_13">#REF!</definedName>
    <definedName name="C_D_13_5" localSheetId="9">#REF!</definedName>
    <definedName name="C_D_13_5">#REF!</definedName>
    <definedName name="C_D_13_5_5" localSheetId="9">#REF!</definedName>
    <definedName name="C_D_13_5_5">#REF!</definedName>
    <definedName name="C_D_13_8" localSheetId="9">#REF!</definedName>
    <definedName name="C_D_13_8">#REF!</definedName>
    <definedName name="C_D_14" localSheetId="9">#REF!</definedName>
    <definedName name="C_D_14">#REF!</definedName>
    <definedName name="C_D_14_5" localSheetId="9">#REF!</definedName>
    <definedName name="C_D_14_5">#REF!</definedName>
    <definedName name="C_D_14_5_5" localSheetId="9">#REF!</definedName>
    <definedName name="C_D_14_5_5">#REF!</definedName>
    <definedName name="C_D_14_8" localSheetId="9">#REF!</definedName>
    <definedName name="C_D_14_8">#REF!</definedName>
    <definedName name="C_D_3" localSheetId="9">#REF!</definedName>
    <definedName name="C_D_3">#REF!</definedName>
    <definedName name="C_D_5" localSheetId="9">#REF!</definedName>
    <definedName name="C_D_5">#REF!</definedName>
    <definedName name="C_D_8" localSheetId="9">#REF!</definedName>
    <definedName name="C_D_8">#REF!</definedName>
    <definedName name="cal" localSheetId="9">#REF!</definedName>
    <definedName name="cal">#REF!</definedName>
    <definedName name="Calendar" localSheetId="9">#REF!</definedName>
    <definedName name="Calendar">#REF!</definedName>
    <definedName name="Cancelled" localSheetId="9">#REF!</definedName>
    <definedName name="Cancelled">#REF!</definedName>
    <definedName name="Category" localSheetId="9">OFFSET(#REF!,,,COUNTA(#REF!))</definedName>
    <definedName name="Category">OFFSET(#REF!,,,COUNTA(#REF!))</definedName>
    <definedName name="cc" localSheetId="9">#REF!</definedName>
    <definedName name="cc">#REF!</definedName>
    <definedName name="CCBB" localSheetId="9">#REF!</definedName>
    <definedName name="CCBB">#REF!</definedName>
    <definedName name="ccc">#N/A</definedName>
    <definedName name="cccc" localSheetId="9">#REF!</definedName>
    <definedName name="cccc">#REF!</definedName>
    <definedName name="CCCCC" localSheetId="9">#REF!</definedName>
    <definedName name="CCCCC">#REF!</definedName>
    <definedName name="cdc" localSheetId="9">#REF!</definedName>
    <definedName name="cdc">#REF!</definedName>
    <definedName name="cdcd" localSheetId="9">#REF!</definedName>
    <definedName name="cdcd">#REF!</definedName>
    <definedName name="CDD">#N/A</definedName>
    <definedName name="CDD_12">"$#REF!.$#REF!$#REF!"</definedName>
    <definedName name="CDD_12_5">"$#REF!.$#REF!$#REF!"</definedName>
    <definedName name="CDD_13">"$#REF!.$#REF!$#REF!"</definedName>
    <definedName name="CDD_13_5">"$#REF!.$#REF!$#REF!"</definedName>
    <definedName name="CDD_14">"$#REF!.$#REF!$#REF!"</definedName>
    <definedName name="CDD_14_5">"$#REF!.$#REF!$#REF!"</definedName>
    <definedName name="CDD_3" localSheetId="9">#REF!</definedName>
    <definedName name="CDD_3">#REF!</definedName>
    <definedName name="CDD_3_5" localSheetId="9">#REF!</definedName>
    <definedName name="CDD_3_5">#REF!</definedName>
    <definedName name="CDD_4" localSheetId="9">#REF!</definedName>
    <definedName name="CDD_4">#REF!</definedName>
    <definedName name="CDD_42" localSheetId="9">#REF!</definedName>
    <definedName name="CDD_42">#REF!</definedName>
    <definedName name="CDD_49" localSheetId="9">#REF!</definedName>
    <definedName name="CDD_49">#REF!</definedName>
    <definedName name="CDD_5" localSheetId="9">#REF!</definedName>
    <definedName name="CDD_5">#REF!</definedName>
    <definedName name="CDD_5_5" localSheetId="9">#REF!</definedName>
    <definedName name="CDD_5_5">#REF!</definedName>
    <definedName name="CDD_6">"$#REF!.$#REF!$#REF!"</definedName>
    <definedName name="CDD_6_5">"$#REF!.$#REF!$#REF!"</definedName>
    <definedName name="CDD_7">"$#REF!.$#REF!$#REF!"</definedName>
    <definedName name="CDD_7_5">"$#REF!.$#REF!$#REF!"</definedName>
    <definedName name="CDD_8" localSheetId="9">#REF!</definedName>
    <definedName name="CDD_8">#REF!</definedName>
    <definedName name="CDD_8_5">"$#REF!.$#REF!$#REF!"</definedName>
    <definedName name="cde" localSheetId="9">#REF!</definedName>
    <definedName name="cde">#REF!</definedName>
    <definedName name="CFDSAD" localSheetId="9">#REF!</definedName>
    <definedName name="CFDSAD">#REF!</definedName>
    <definedName name="CFM" localSheetId="9">#REF!</definedName>
    <definedName name="CFM">#REF!</definedName>
    <definedName name="CFM_12" localSheetId="9">#REF!</definedName>
    <definedName name="CFM_12">#REF!</definedName>
    <definedName name="CFM_12_5" localSheetId="9">#REF!</definedName>
    <definedName name="CFM_12_5">#REF!</definedName>
    <definedName name="CFM_12_5_5" localSheetId="9">#REF!</definedName>
    <definedName name="CFM_12_5_5">#REF!</definedName>
    <definedName name="CFM_12_8" localSheetId="9">#REF!</definedName>
    <definedName name="CFM_12_8">#REF!</definedName>
    <definedName name="CFM_13" localSheetId="9">#REF!</definedName>
    <definedName name="CFM_13">#REF!</definedName>
    <definedName name="CFM_13_5" localSheetId="9">#REF!</definedName>
    <definedName name="CFM_13_5">#REF!</definedName>
    <definedName name="CFM_13_5_5" localSheetId="9">#REF!</definedName>
    <definedName name="CFM_13_5_5">#REF!</definedName>
    <definedName name="CFM_13_8" localSheetId="9">#REF!</definedName>
    <definedName name="CFM_13_8">#REF!</definedName>
    <definedName name="CFM_14" localSheetId="9">#REF!</definedName>
    <definedName name="CFM_14">#REF!</definedName>
    <definedName name="CFM_14_5" localSheetId="9">#REF!</definedName>
    <definedName name="CFM_14_5">#REF!</definedName>
    <definedName name="CFM_14_5_5" localSheetId="9">#REF!</definedName>
    <definedName name="CFM_14_5_5">#REF!</definedName>
    <definedName name="CFM_14_8" localSheetId="9">#REF!</definedName>
    <definedName name="CFM_14_8">#REF!</definedName>
    <definedName name="CFM_3" localSheetId="9">#REF!</definedName>
    <definedName name="CFM_3">#REF!</definedName>
    <definedName name="CFM_5" localSheetId="9">#REF!</definedName>
    <definedName name="CFM_5">#REF!</definedName>
    <definedName name="CFM_8" localSheetId="9">#REF!</definedName>
    <definedName name="CFM_8">#REF!</definedName>
    <definedName name="CFMD" localSheetId="9">#REF!</definedName>
    <definedName name="CFMD">#REF!</definedName>
    <definedName name="CFMD_12" localSheetId="9">#REF!</definedName>
    <definedName name="CFMD_12">#REF!</definedName>
    <definedName name="CFMD_12_5" localSheetId="9">#REF!</definedName>
    <definedName name="CFMD_12_5">#REF!</definedName>
    <definedName name="CFMD_12_5_5" localSheetId="9">#REF!</definedName>
    <definedName name="CFMD_12_5_5">#REF!</definedName>
    <definedName name="CFMD_12_8" localSheetId="9">#REF!</definedName>
    <definedName name="CFMD_12_8">#REF!</definedName>
    <definedName name="CFMD_13" localSheetId="9">#REF!</definedName>
    <definedName name="CFMD_13">#REF!</definedName>
    <definedName name="CFMD_13_5" localSheetId="9">#REF!</definedName>
    <definedName name="CFMD_13_5">#REF!</definedName>
    <definedName name="CFMD_13_5_5" localSheetId="9">#REF!</definedName>
    <definedName name="CFMD_13_5_5">#REF!</definedName>
    <definedName name="CFMD_13_8" localSheetId="9">#REF!</definedName>
    <definedName name="CFMD_13_8">#REF!</definedName>
    <definedName name="CFMD_14" localSheetId="9">#REF!</definedName>
    <definedName name="CFMD_14">#REF!</definedName>
    <definedName name="CFMD_14_5" localSheetId="9">#REF!</definedName>
    <definedName name="CFMD_14_5">#REF!</definedName>
    <definedName name="CFMD_14_5_5" localSheetId="9">#REF!</definedName>
    <definedName name="CFMD_14_5_5">#REF!</definedName>
    <definedName name="CFMD_14_8" localSheetId="9">#REF!</definedName>
    <definedName name="CFMD_14_8">#REF!</definedName>
    <definedName name="CFMD_3" localSheetId="9">#REF!</definedName>
    <definedName name="CFMD_3">#REF!</definedName>
    <definedName name="CFMD_5" localSheetId="9">#REF!</definedName>
    <definedName name="CFMD_5">#REF!</definedName>
    <definedName name="CFMD_8" localSheetId="9">#REF!</definedName>
    <definedName name="CFMD_8">#REF!</definedName>
    <definedName name="CGWGS">#N/A</definedName>
    <definedName name="cha" localSheetId="4">BlankMacro1</definedName>
    <definedName name="cha" localSheetId="0">BlankMacro1</definedName>
    <definedName name="cha" localSheetId="6">BlankMacro1</definedName>
    <definedName name="cha" localSheetId="5">BlankMacro1</definedName>
    <definedName name="cha" localSheetId="9">BlankMacro1</definedName>
    <definedName name="cha" localSheetId="8">BlankMacro1</definedName>
    <definedName name="cha" localSheetId="7">BlankMacro1</definedName>
    <definedName name="cha" localSheetId="11">BlankMacro1</definedName>
    <definedName name="cha" localSheetId="3">BlankMacro1</definedName>
    <definedName name="cha" localSheetId="1">BlankMacro1</definedName>
    <definedName name="cha" localSheetId="2">BlankMacro1</definedName>
    <definedName name="cha">BlankMacro1</definedName>
    <definedName name="change" localSheetId="9">#REF!</definedName>
    <definedName name="change">#REF!</definedName>
    <definedName name="Changes" localSheetId="9">#REF!</definedName>
    <definedName name="Changes">#REF!</definedName>
    <definedName name="Chart" localSheetId="9">#REF!</definedName>
    <definedName name="Chart">#REF!</definedName>
    <definedName name="Chart2" localSheetId="9">#REF!</definedName>
    <definedName name="Chart2">#REF!</definedName>
    <definedName name="check" localSheetId="9">#REF!</definedName>
    <definedName name="check">#REF!</definedName>
    <definedName name="CHIU" localSheetId="9">#REF!</definedName>
    <definedName name="CHIU">#REF!</definedName>
    <definedName name="ChooseSize" localSheetId="9">#REF!</definedName>
    <definedName name="ChooseSize">#REF!</definedName>
    <definedName name="ChosenSzRng" localSheetId="9">#REF!</definedName>
    <definedName name="ChosenSzRng">#REF!</definedName>
    <definedName name="citeras" localSheetId="9">#REF!</definedName>
    <definedName name="citeras">#REF!</definedName>
    <definedName name="citeras2" localSheetId="9">#REF!</definedName>
    <definedName name="citeras2">#REF!</definedName>
    <definedName name="City">#N/A</definedName>
    <definedName name="ck" localSheetId="9">#REF!</definedName>
    <definedName name="ck">#REF!</definedName>
    <definedName name="Cleaning" localSheetId="9">#REF!</definedName>
    <definedName name="Cleaning">#REF!</definedName>
    <definedName name="CLEMENTE" localSheetId="9">#REF!</definedName>
    <definedName name="CLEMENTE">#REF!</definedName>
    <definedName name="co" localSheetId="9">#REF!</definedName>
    <definedName name="co">#REF!</definedName>
    <definedName name="coba">#N/A</definedName>
    <definedName name="coba_12">"$#REF!.$#REF!$#REF!"</definedName>
    <definedName name="coba_12_5">"$#REF!.$#REF!$#REF!"</definedName>
    <definedName name="coba_13">"$#REF!.$#REF!$#REF!"</definedName>
    <definedName name="coba_13_5">"$#REF!.$#REF!$#REF!"</definedName>
    <definedName name="coba_14">"$#REF!.$#REF!$#REF!"</definedName>
    <definedName name="coba_14_5">"$#REF!.$#REF!$#REF!"</definedName>
    <definedName name="coba_3" localSheetId="9">#REF!</definedName>
    <definedName name="coba_3">#REF!</definedName>
    <definedName name="coba_3_5" localSheetId="9">#REF!</definedName>
    <definedName name="coba_3_5">#REF!</definedName>
    <definedName name="coba_4" localSheetId="9">#REF!</definedName>
    <definedName name="coba_4">#REF!</definedName>
    <definedName name="coba_42" localSheetId="9">#REF!</definedName>
    <definedName name="coba_42">#REF!</definedName>
    <definedName name="coba_49" localSheetId="9">#REF!</definedName>
    <definedName name="coba_49">#REF!</definedName>
    <definedName name="coba_5" localSheetId="9">#REF!</definedName>
    <definedName name="coba_5">#REF!</definedName>
    <definedName name="coba_5_5" localSheetId="9">#REF!</definedName>
    <definedName name="coba_5_5">#REF!</definedName>
    <definedName name="coba_6">"$#REF!.$#REF!$#REF!"</definedName>
    <definedName name="coba_6_5">"$#REF!.$#REF!$#REF!"</definedName>
    <definedName name="coba_7">"$#REF!.$#REF!$#REF!"</definedName>
    <definedName name="coba_7_5">"$#REF!.$#REF!$#REF!"</definedName>
    <definedName name="coba_8" localSheetId="9">#REF!</definedName>
    <definedName name="coba_8">#REF!</definedName>
    <definedName name="coba_8_5">"$#REF!.$#REF!$#REF!"</definedName>
    <definedName name="Code" localSheetId="9" hidden="1">#REF!</definedName>
    <definedName name="Code" hidden="1">#REF!</definedName>
    <definedName name="colgroup" localSheetId="9">#REF!</definedName>
    <definedName name="colgroup">#REF!</definedName>
    <definedName name="color" localSheetId="9">#REF!</definedName>
    <definedName name="color">#REF!</definedName>
    <definedName name="color_4" localSheetId="9">#REF!</definedName>
    <definedName name="color_4">#REF!</definedName>
    <definedName name="color_42" localSheetId="9">#REF!</definedName>
    <definedName name="color_42">#REF!</definedName>
    <definedName name="color_49" localSheetId="9">#REF!</definedName>
    <definedName name="color_49">#REF!</definedName>
    <definedName name="color_list" localSheetId="9">#REF!</definedName>
    <definedName name="color_list">#REF!</definedName>
    <definedName name="colsegment" localSheetId="9">#REF!</definedName>
    <definedName name="colsegment">#REF!</definedName>
    <definedName name="ColumnTitles" localSheetId="9">#REF!</definedName>
    <definedName name="ColumnTitles">#REF!</definedName>
    <definedName name="comment" localSheetId="9">#REF!</definedName>
    <definedName name="comment">#REF!</definedName>
    <definedName name="COMMISSION" localSheetId="9">#REF!</definedName>
    <definedName name="COMMISSION">#REF!</definedName>
    <definedName name="commit">#N/A</definedName>
    <definedName name="commodity_type" localSheetId="9">#REF!</definedName>
    <definedName name="commodity_type">#REF!</definedName>
    <definedName name="COMP" localSheetId="9">#REF!</definedName>
    <definedName name="COMP">#REF!</definedName>
    <definedName name="Company">#N/A</definedName>
    <definedName name="Component" localSheetId="9">#REF!</definedName>
    <definedName name="Component">#REF!</definedName>
    <definedName name="comrate" localSheetId="9">#REF!</definedName>
    <definedName name="comrate">#REF!</definedName>
    <definedName name="comrate06" localSheetId="9">#REF!</definedName>
    <definedName name="comrate06">#REF!</definedName>
    <definedName name="Concated" localSheetId="9">OFFSET(#REF!,0,0,COUNTIF((#REF!),"&gt;0"))</definedName>
    <definedName name="Concated">OFFSET(#REF!,0,0,COUNTIF((#REF!),"&gt;0"))</definedName>
    <definedName name="CONSIDERED_RATINGS" localSheetId="9">#REF!</definedName>
    <definedName name="CONSIDERED_RATINGS">#REF!</definedName>
    <definedName name="CONSUMER_FOCUS" localSheetId="9">#REF!</definedName>
    <definedName name="CONSUMER_FOCUS">#REF!</definedName>
    <definedName name="CONSUMER_GROUP" localSheetId="9">#REF!</definedName>
    <definedName name="CONSUMER_GROUP">#REF!</definedName>
    <definedName name="Continue">#N/A</definedName>
    <definedName name="COS" localSheetId="9">#REF!</definedName>
    <definedName name="COS">#REF!</definedName>
    <definedName name="COTA" localSheetId="9">#REF!</definedName>
    <definedName name="COTA">#REF!</definedName>
    <definedName name="COTC" localSheetId="9">#REF!</definedName>
    <definedName name="COTC">#REF!</definedName>
    <definedName name="cou" localSheetId="9">#REF!</definedName>
    <definedName name="cou">#REF!</definedName>
    <definedName name="cou_1">#N/A</definedName>
    <definedName name="cou_21" localSheetId="9">#REF!</definedName>
    <definedName name="cou_21">#REF!</definedName>
    <definedName name="cou_5" localSheetId="9">#REF!</definedName>
    <definedName name="cou_5">#REF!</definedName>
    <definedName name="cou_8" localSheetId="9">#REF!</definedName>
    <definedName name="cou_8">#REF!</definedName>
    <definedName name="cou_9" localSheetId="9">#REF!</definedName>
    <definedName name="cou_9">#REF!</definedName>
    <definedName name="Countries" localSheetId="9">OFFSET(#REF!,,,COUNTA(#REF!))</definedName>
    <definedName name="Countries">OFFSET(#REF!,,,COUNTA(#REF!))</definedName>
    <definedName name="Country">#N/A</definedName>
    <definedName name="Country_1" localSheetId="9">#REF!</definedName>
    <definedName name="Country_1">#REF!</definedName>
    <definedName name="Country_10" localSheetId="9">#REF!</definedName>
    <definedName name="Country_10">#REF!</definedName>
    <definedName name="Country_2" localSheetId="9">#REF!</definedName>
    <definedName name="Country_2">#REF!</definedName>
    <definedName name="Country_21" localSheetId="9">#REF!</definedName>
    <definedName name="Country_21">#REF!</definedName>
    <definedName name="Country_3" localSheetId="9">#REF!</definedName>
    <definedName name="Country_3">#REF!</definedName>
    <definedName name="Country_4" localSheetId="9">#REF!</definedName>
    <definedName name="Country_4">#REF!</definedName>
    <definedName name="Country_5" localSheetId="9">#REF!</definedName>
    <definedName name="Country_5">#REF!</definedName>
    <definedName name="Country_8" localSheetId="9">#REF!</definedName>
    <definedName name="Country_8">#REF!</definedName>
    <definedName name="Country_9" localSheetId="9">#REF!</definedName>
    <definedName name="Country_9">#REF!</definedName>
    <definedName name="country1" localSheetId="9">#REF!</definedName>
    <definedName name="country1">#REF!</definedName>
    <definedName name="cover">#N/A</definedName>
    <definedName name="cover_12">"$#REF!.$E$62:$F$62"</definedName>
    <definedName name="cover_13">"$#REF!.$E$62:$F$62"</definedName>
    <definedName name="cover_14">"$#REF!.$E$62:$F$62"</definedName>
    <definedName name="cover_3" localSheetId="9">#REF!</definedName>
    <definedName name="cover_3">#REF!</definedName>
    <definedName name="cover_4" localSheetId="9">#REF!</definedName>
    <definedName name="cover_4">#REF!</definedName>
    <definedName name="cover_6">"$#REF!.$E$62:$F$62"</definedName>
    <definedName name="cover_7">"$#REF!.$E$62:$F$62"</definedName>
    <definedName name="cover_8">"$#REF!.$E$62:$F$62"</definedName>
    <definedName name="COVER1" localSheetId="9">#REF!</definedName>
    <definedName name="COVER1">#REF!</definedName>
    <definedName name="Cover2" localSheetId="9">#REF!</definedName>
    <definedName name="Cover2">#REF!</definedName>
    <definedName name="CTAF" localSheetId="9">OFFSET(#REF!,0,0,COUNT(#REF!)-1,1)</definedName>
    <definedName name="CTAF">OFFSET(#REF!,0,0,COUNT(#REF!)-1,1)</definedName>
    <definedName name="CTBCal" localSheetId="9">#REF!</definedName>
    <definedName name="CTBCal">#REF!</definedName>
    <definedName name="CTBF" localSheetId="9">OFFSET(#REF!,0,0,COUNT(#REF!)-1,1)</definedName>
    <definedName name="CTBF">OFFSET(#REF!,0,0,COUNT(#REF!)-1,1)</definedName>
    <definedName name="ctk" localSheetId="9">#REF!</definedName>
    <definedName name="ctk">#REF!</definedName>
    <definedName name="Cum" localSheetId="9">OFFSET(#REF!,0,0,COUNTIF((#REF!),"&gt;0"))</definedName>
    <definedName name="Cum">OFFSET(#REF!,0,0,COUNTIF((#REF!),"&gt;0"))</definedName>
    <definedName name="cuo" localSheetId="9">#REF!</definedName>
    <definedName name="cuo">#REF!</definedName>
    <definedName name="CURRENCY" localSheetId="9">#REF!</definedName>
    <definedName name="CURRENCY">#REF!</definedName>
    <definedName name="CustomID" localSheetId="9">#REF!</definedName>
    <definedName name="CustomID">#REF!</definedName>
    <definedName name="CustomID_12">"'smb://Emmanuel/D_Base%2520%2520%2520P_P_I_C/My%2520Documents/cvs/CONVERSE%2520ORDER.xls'#$APL.$A$#REF!:'smb://Emmanuel/D_Base%2520%2520%2520P_P_I_C/My%2520Documents/cvs/CONVERSE%2520ORDER.xls'#$APL.$A$88"</definedName>
    <definedName name="CustomID_12_5">"'smb://Emmanuel/D_Base%2520%2520%2520P_P_I_C/My%2520Documents/cvs/CONVERSE%2520ORDER.xls'#$APL.$C$#REF!:'smb://Emmanuel/D_Base%2520%2520%2520P_P_I_C/My%2520Documents/cvs/CONVERSE%2520ORDER.xls'#$APL.$CM$88"</definedName>
    <definedName name="CustomID_12_5_5">"'smb://Emmanuel/D_Base%25252520%25252520%25252520P_P_I_C/My%25252520Documents/cvs/CONVERSE%25252520ORDER.xls'#$APL.$C$#REF!:'smb://Emmanuel/D_Base%25252520%25252520%25252520P_P_I_C/My%25252520Documents/cvs/CONVERSE%25252520ORDER.xls'#$APL.$CM$88"</definedName>
    <definedName name="CustomID_12_8">"'smb://Emmanuel/D_Base%252520%252520%252520P_P_I_C/My%252520Documents/cvs/CONVERSE%252520ORDER.xls'#$APL.$A$#REF!:'smb://Emmanuel/D_Base%252520%252520%252520P_P_I_C/My%252520Documents/cvs/CONVERSE%252520ORDER.xls'#$APL.$A$88"</definedName>
    <definedName name="CustomID_13">"'smb://Emmanuel/D_Base%2520%2520%2520P_P_I_C/My%2520Documents/cvs/CONVERSE%2520ORDER.xls'#$APL.$A$#REF!:'smb://Emmanuel/D_Base%2520%2520%2520P_P_I_C/My%2520Documents/cvs/CONVERSE%2520ORDER.xls'#$APL.$A$88"</definedName>
    <definedName name="CustomID_13_5">"'smb://Emmanuel/D_Base%2520%2520%2520P_P_I_C/My%2520Documents/cvs/CONVERSE%2520ORDER.xls'#$APL.$C$#REF!:'smb://Emmanuel/D_Base%2520%2520%2520P_P_I_C/My%2520Documents/cvs/CONVERSE%2520ORDER.xls'#$APL.$CM$88"</definedName>
    <definedName name="CustomID_13_5_5">"'smb://Emmanuel/D_Base%25252520%25252520%25252520P_P_I_C/My%25252520Documents/cvs/CONVERSE%25252520ORDER.xls'#$APL.$C$#REF!:'smb://Emmanuel/D_Base%25252520%25252520%25252520P_P_I_C/My%25252520Documents/cvs/CONVERSE%25252520ORDER.xls'#$APL.$CM$88"</definedName>
    <definedName name="CustomID_13_8">"'smb://Emmanuel/D_Base%252520%252520%252520P_P_I_C/My%252520Documents/cvs/CONVERSE%252520ORDER.xls'#$APL.$A$#REF!:'smb://Emmanuel/D_Base%252520%252520%252520P_P_I_C/My%252520Documents/cvs/CONVERSE%252520ORDER.xls'#$APL.$A$88"</definedName>
    <definedName name="CustomID_14">"'smb://Emmanuel/D_Base%2520%2520%2520P_P_I_C/My%2520Documents/cvs/CONVERSE%2520ORDER.xls'#$APL.$A$#REF!:'smb://Emmanuel/D_Base%2520%2520%2520P_P_I_C/My%2520Documents/cvs/CONVERSE%2520ORDER.xls'#$APL.$A$88"</definedName>
    <definedName name="CustomID_14_5">"'smb://Emmanuel/D_Base%2520%2520%2520P_P_I_C/My%2520Documents/cvs/CONVERSE%2520ORDER.xls'#$APL.$C$#REF!:'smb://Emmanuel/D_Base%2520%2520%2520P_P_I_C/My%2520Documents/cvs/CONVERSE%2520ORDER.xls'#$APL.$CM$88"</definedName>
    <definedName name="CustomID_14_5_5">"'smb://Emmanuel/D_Base%25252520%25252520%25252520P_P_I_C/My%25252520Documents/cvs/CONVERSE%25252520ORDER.xls'#$APL.$C$#REF!:'smb://Emmanuel/D_Base%25252520%25252520%25252520P_P_I_C/My%25252520Documents/cvs/CONVERSE%25252520ORDER.xls'#$APL.$CM$88"</definedName>
    <definedName name="CustomID_14_8">"'smb://Emmanuel/D_Base%252520%252520%252520P_P_I_C/My%252520Documents/cvs/CONVERSE%252520ORDER.xls'#$APL.$A$#REF!:'smb://Emmanuel/D_Base%252520%252520%252520P_P_I_C/My%252520Documents/cvs/CONVERSE%252520ORDER.xls'#$APL.$A$88"</definedName>
    <definedName name="CustomID_3">"'smb://Emmanuel/D_Base%2520%2520%2520P_P_I_C/My%2520Documents/cvs/CONVERSE%2520ORDER.xls'#$APL.$C$#REF!:'smb://Emmanuel/D_Base%2520%2520%2520P_P_I_C/My%2520Documents/cvs/CONVERSE%2520ORDER.xls'#$APL.$CM$88"</definedName>
    <definedName name="CustomID_5">"'smb://Emmanuel/D_Base%252520%252520%252520P_P_I_C/My%252520Documents/cvs/CONVERSE%252520ORDER.xls'#$APL.$C$#REF!:'smb://Emmanuel/D_Base%252520%252520%252520P_P_I_C/My%252520Documents/cvs/CONVERSE%252520ORDER.xls'#$APL.$CM$88"</definedName>
    <definedName name="CustomID_8">"'smb://Emmanuel/D_Base%2520%2520%2520P_P_I_C/My%2520Documents/cvs/CONVERSE%2520ORDER.xls'#$APL.$C$#REF!:'smb://Emmanuel/D_Base%2520%2520%2520P_P_I_C/My%2520Documents/cvs/CONVERSE%2520ORDER.xls'#$APL.$CM$88"</definedName>
    <definedName name="Cut_Begin" localSheetId="9">#REF!</definedName>
    <definedName name="Cut_Begin">#REF!</definedName>
    <definedName name="Cut_Begin_12" localSheetId="9">#REF!</definedName>
    <definedName name="Cut_Begin_12">#REF!</definedName>
    <definedName name="Cut_Begin_12_5" localSheetId="9">#REF!</definedName>
    <definedName name="Cut_Begin_12_5">#REF!</definedName>
    <definedName name="Cut_Begin_12_5_5" localSheetId="9">#REF!</definedName>
    <definedName name="Cut_Begin_12_5_5">#REF!</definedName>
    <definedName name="Cut_Begin_12_8" localSheetId="9">#REF!</definedName>
    <definedName name="Cut_Begin_12_8">#REF!</definedName>
    <definedName name="Cut_Begin_13" localSheetId="9">#REF!</definedName>
    <definedName name="Cut_Begin_13">#REF!</definedName>
    <definedName name="Cut_Begin_13_5" localSheetId="9">#REF!</definedName>
    <definedName name="Cut_Begin_13_5">#REF!</definedName>
    <definedName name="Cut_Begin_13_5_5" localSheetId="9">#REF!</definedName>
    <definedName name="Cut_Begin_13_5_5">#REF!</definedName>
    <definedName name="Cut_Begin_13_8" localSheetId="9">#REF!</definedName>
    <definedName name="Cut_Begin_13_8">#REF!</definedName>
    <definedName name="Cut_Begin_14" localSheetId="9">#REF!</definedName>
    <definedName name="Cut_Begin_14">#REF!</definedName>
    <definedName name="Cut_Begin_14_5" localSheetId="9">#REF!</definedName>
    <definedName name="Cut_Begin_14_5">#REF!</definedName>
    <definedName name="Cut_Begin_14_5_5" localSheetId="9">#REF!</definedName>
    <definedName name="Cut_Begin_14_5_5">#REF!</definedName>
    <definedName name="Cut_Begin_14_8" localSheetId="9">#REF!</definedName>
    <definedName name="Cut_Begin_14_8">#REF!</definedName>
    <definedName name="Cut_Begin_3" localSheetId="9">#REF!</definedName>
    <definedName name="Cut_Begin_3">#REF!</definedName>
    <definedName name="Cut_Begin_5" localSheetId="9">#REF!</definedName>
    <definedName name="Cut_Begin_5">#REF!</definedName>
    <definedName name="Cut_Begin_8" localSheetId="9">#REF!</definedName>
    <definedName name="Cut_Begin_8">#REF!</definedName>
    <definedName name="Cut_End" localSheetId="9">#REF!</definedName>
    <definedName name="Cut_End">#REF!</definedName>
    <definedName name="Cut_End_12" localSheetId="9">#REF!</definedName>
    <definedName name="Cut_End_12">#REF!</definedName>
    <definedName name="Cut_End_12_5" localSheetId="9">#REF!</definedName>
    <definedName name="Cut_End_12_5">#REF!</definedName>
    <definedName name="Cut_End_12_5_5" localSheetId="9">#REF!</definedName>
    <definedName name="Cut_End_12_5_5">#REF!</definedName>
    <definedName name="Cut_End_12_8" localSheetId="9">#REF!</definedName>
    <definedName name="Cut_End_12_8">#REF!</definedName>
    <definedName name="Cut_End_13" localSheetId="9">#REF!</definedName>
    <definedName name="Cut_End_13">#REF!</definedName>
    <definedName name="Cut_End_13_5" localSheetId="9">#REF!</definedName>
    <definedName name="Cut_End_13_5">#REF!</definedName>
    <definedName name="Cut_End_13_5_5" localSheetId="9">#REF!</definedName>
    <definedName name="Cut_End_13_5_5">#REF!</definedName>
    <definedName name="Cut_End_13_8" localSheetId="9">#REF!</definedName>
    <definedName name="Cut_End_13_8">#REF!</definedName>
    <definedName name="Cut_End_14" localSheetId="9">#REF!</definedName>
    <definedName name="Cut_End_14">#REF!</definedName>
    <definedName name="Cut_End_14_5" localSheetId="9">#REF!</definedName>
    <definedName name="Cut_End_14_5">#REF!</definedName>
    <definedName name="Cut_End_14_5_5" localSheetId="9">#REF!</definedName>
    <definedName name="Cut_End_14_5_5">#REF!</definedName>
    <definedName name="Cut_End_14_8" localSheetId="9">#REF!</definedName>
    <definedName name="Cut_End_14_8">#REF!</definedName>
    <definedName name="Cut_End_3" localSheetId="9">#REF!</definedName>
    <definedName name="Cut_End_3">#REF!</definedName>
    <definedName name="Cut_End_5" localSheetId="9">#REF!</definedName>
    <definedName name="Cut_End_5">#REF!</definedName>
    <definedName name="Cut_End_8" localSheetId="9">#REF!</definedName>
    <definedName name="Cut_End_8">#REF!</definedName>
    <definedName name="cuting" localSheetId="9">#REF!</definedName>
    <definedName name="cuting">#REF!</definedName>
    <definedName name="CUTTING">#N/A</definedName>
    <definedName name="CUTTING_5" localSheetId="9">#REF!</definedName>
    <definedName name="CUTTING_5">#REF!</definedName>
    <definedName name="CUTTING_5_1">#N/A</definedName>
    <definedName name="CUTTING_5_5" localSheetId="9">#REF!</definedName>
    <definedName name="CUTTING_5_5">#REF!</definedName>
    <definedName name="CUTTING_8" localSheetId="9">#REF!</definedName>
    <definedName name="CUTTING_8">#REF!</definedName>
    <definedName name="Cutting1">#N/A</definedName>
    <definedName name="cvg" localSheetId="9">#REF!</definedName>
    <definedName name="cvg">#REF!</definedName>
    <definedName name="CVHJS" localSheetId="9">#REF!</definedName>
    <definedName name="CVHJS">#REF!</definedName>
    <definedName name="cvncncncncnccnc" localSheetId="4">#REF!</definedName>
    <definedName name="cvncncncncnccnc" localSheetId="0">#REF!</definedName>
    <definedName name="cvncncncncnccnc" localSheetId="6">#REF!</definedName>
    <definedName name="cvncncncncnccnc" localSheetId="5">#REF!</definedName>
    <definedName name="cvncncncncnccnc" localSheetId="9">#REF!</definedName>
    <definedName name="cvncncncncnccnc" localSheetId="8">#REF!</definedName>
    <definedName name="cvncncncncnccnc" localSheetId="7">#REF!</definedName>
    <definedName name="cvncncncncnccnc" localSheetId="3">#REF!</definedName>
    <definedName name="cvncncncncnccnc" localSheetId="1">#REF!</definedName>
    <definedName name="cvncncncncnccnc" localSheetId="2">#REF!</definedName>
    <definedName name="cvncncncncnccnc">#REF!</definedName>
    <definedName name="cxl" localSheetId="9">#REF!</definedName>
    <definedName name="cxl">#REF!</definedName>
    <definedName name="CZCCZC" localSheetId="9">#REF!</definedName>
    <definedName name="CZCCZC">#REF!</definedName>
    <definedName name="d" localSheetId="9">#REF!</definedName>
    <definedName name="d">#REF!</definedName>
    <definedName name="D_5" localSheetId="9">#REF!</definedName>
    <definedName name="D_5">#REF!</definedName>
    <definedName name="D_8" localSheetId="9">#REF!</definedName>
    <definedName name="D_8">#REF!</definedName>
    <definedName name="dadali" localSheetId="9">#REF!</definedName>
    <definedName name="dadali">#REF!</definedName>
    <definedName name="dadf">#N/A</definedName>
    <definedName name="DAEQ" localSheetId="9">#REF!</definedName>
    <definedName name="DAEQ">#REF!</definedName>
    <definedName name="DAFAF3EFD">#N/A</definedName>
    <definedName name="DAFAFEDADFA">#N/A</definedName>
    <definedName name="DAFDFA" localSheetId="9">#REF!</definedName>
    <definedName name="DAFDFA">#REF!</definedName>
    <definedName name="dafdfahbr" localSheetId="9">#REF!</definedName>
    <definedName name="dafdfahbr">#REF!</definedName>
    <definedName name="DAFEAD4E">#N/A</definedName>
    <definedName name="daily" localSheetId="4">BlankMacro1</definedName>
    <definedName name="daily" localSheetId="0">BlankMacro1</definedName>
    <definedName name="daily" localSheetId="6">BlankMacro1</definedName>
    <definedName name="daily" localSheetId="5">BlankMacro1</definedName>
    <definedName name="daily" localSheetId="9">BlankMacro1</definedName>
    <definedName name="daily" localSheetId="8">BlankMacro1</definedName>
    <definedName name="daily" localSheetId="7">BlankMacro1</definedName>
    <definedName name="daily" localSheetId="11">BlankMacro1</definedName>
    <definedName name="daily" localSheetId="3">BlankMacro1</definedName>
    <definedName name="daily" localSheetId="1">BlankMacro1</definedName>
    <definedName name="daily" localSheetId="2">BlankMacro1</definedName>
    <definedName name="daily">BlankMacro1</definedName>
    <definedName name="daily1" localSheetId="4">BlankMacro1</definedName>
    <definedName name="daily1" localSheetId="0">BlankMacro1</definedName>
    <definedName name="daily1" localSheetId="6">BlankMacro1</definedName>
    <definedName name="daily1" localSheetId="5">BlankMacro1</definedName>
    <definedName name="daily1" localSheetId="9">BlankMacro1</definedName>
    <definedName name="daily1" localSheetId="8">BlankMacro1</definedName>
    <definedName name="daily1" localSheetId="7">BlankMacro1</definedName>
    <definedName name="daily1" localSheetId="11">BlankMacro1</definedName>
    <definedName name="daily1" localSheetId="3">BlankMacro1</definedName>
    <definedName name="daily1" localSheetId="1">BlankMacro1</definedName>
    <definedName name="daily1" localSheetId="2">BlankMacro1</definedName>
    <definedName name="daily1">BlankMacro1</definedName>
    <definedName name="damn" localSheetId="4">BlankMacro1</definedName>
    <definedName name="damn" localSheetId="0">BlankMacro1</definedName>
    <definedName name="damn" localSheetId="6">BlankMacro1</definedName>
    <definedName name="damn" localSheetId="5">BlankMacro1</definedName>
    <definedName name="damn" localSheetId="9">BlankMacro1</definedName>
    <definedName name="damn" localSheetId="8">BlankMacro1</definedName>
    <definedName name="damn" localSheetId="7">BlankMacro1</definedName>
    <definedName name="damn" localSheetId="11">BlankMacro1</definedName>
    <definedName name="damn" localSheetId="3">BlankMacro1</definedName>
    <definedName name="damn" localSheetId="1">BlankMacro1</definedName>
    <definedName name="damn" localSheetId="2">BlankMacro1</definedName>
    <definedName name="damn">BlankMacro1</definedName>
    <definedName name="DASDIII" localSheetId="9">#REF!</definedName>
    <definedName name="DASDIII">#REF!</definedName>
    <definedName name="dat" localSheetId="9">#REF!</definedName>
    <definedName name="dat">#REF!</definedName>
    <definedName name="data" localSheetId="9">#REF!</definedName>
    <definedName name="data">#REF!</definedName>
    <definedName name="DATA_01" localSheetId="9" hidden="1">#REF!</definedName>
    <definedName name="DATA_01" hidden="1">#REF!</definedName>
    <definedName name="DATA_02" localSheetId="9" hidden="1">#REF!</definedName>
    <definedName name="DATA_02" hidden="1">#REF!</definedName>
    <definedName name="DATA_03" localSheetId="9" hidden="1">#REF!</definedName>
    <definedName name="DATA_03" hidden="1">#REF!</definedName>
    <definedName name="DATA_04" localSheetId="9" hidden="1">#REF!</definedName>
    <definedName name="DATA_04" hidden="1">#REF!</definedName>
    <definedName name="DATA_05" localSheetId="9" hidden="1">#REF!</definedName>
    <definedName name="DATA_05" hidden="1">#REF!</definedName>
    <definedName name="data1" localSheetId="9" hidden="1">#REF!</definedName>
    <definedName name="data1" hidden="1">#REF!</definedName>
    <definedName name="data2" localSheetId="9" hidden="1">#REF!</definedName>
    <definedName name="data2" hidden="1">#REF!</definedName>
    <definedName name="data3" localSheetId="9" hidden="1">#REF!</definedName>
    <definedName name="data3" hidden="1">#REF!</definedName>
    <definedName name="Data4" localSheetId="9">OFFSET(#REF!,0,0,COUNTIF((#REF!),"&gt;0"))</definedName>
    <definedName name="Data4">OFFSET(#REF!,0,0,COUNTIF((#REF!),"&gt;0"))</definedName>
    <definedName name="_xlnm.Database" localSheetId="9">#REF!</definedName>
    <definedName name="_xlnm.Database">#REF!</definedName>
    <definedName name="DATAKU" localSheetId="9" hidden="1">#REF!</definedName>
    <definedName name="DATAKU" hidden="1">#REF!</definedName>
    <definedName name="DateLastUpdated" localSheetId="9">#REF!</definedName>
    <definedName name="DateLastUpdated">#REF!</definedName>
    <definedName name="DCODE" localSheetId="9">#REF!</definedName>
    <definedName name="DCODE">#REF!</definedName>
    <definedName name="dd">#N/A</definedName>
    <definedName name="dd_2">"#REF!"</definedName>
    <definedName name="ddd">#N/A</definedName>
    <definedName name="dddd" localSheetId="4">#REF!</definedName>
    <definedName name="dddd" localSheetId="0">#REF!</definedName>
    <definedName name="dddd" localSheetId="6">#REF!</definedName>
    <definedName name="dddd" localSheetId="5">#REF!</definedName>
    <definedName name="dddd" localSheetId="9">#REF!</definedName>
    <definedName name="dddd" localSheetId="8">#REF!</definedName>
    <definedName name="dddd" localSheetId="7">#REF!</definedName>
    <definedName name="dddd" localSheetId="3">#REF!</definedName>
    <definedName name="dddd" localSheetId="1">#REF!</definedName>
    <definedName name="dddd" localSheetId="2">#REF!</definedName>
    <definedName name="dddd">#REF!</definedName>
    <definedName name="DDDDDD" localSheetId="9">#REF!</definedName>
    <definedName name="DDDDDD">#REF!</definedName>
    <definedName name="ddddddd">#N/A</definedName>
    <definedName name="ddddddddd" localSheetId="9">#REF!</definedName>
    <definedName name="ddddddddd">#REF!</definedName>
    <definedName name="ddddddddddddd" localSheetId="9">#REF!</definedName>
    <definedName name="ddddddddddddd">#REF!</definedName>
    <definedName name="dddddddddddddd" localSheetId="9">#REF!</definedName>
    <definedName name="dddddddddddddd">#REF!</definedName>
    <definedName name="ddddddddddddddd" localSheetId="4">#REF!</definedName>
    <definedName name="ddddddddddddddd" localSheetId="0">#REF!</definedName>
    <definedName name="ddddddddddddddd" localSheetId="6">#REF!</definedName>
    <definedName name="ddddddddddddddd" localSheetId="5">#REF!</definedName>
    <definedName name="ddddddddddddddd" localSheetId="9">#REF!</definedName>
    <definedName name="ddddddddddddddd" localSheetId="8">#REF!</definedName>
    <definedName name="ddddddddddddddd" localSheetId="7">#REF!</definedName>
    <definedName name="ddddddddddddddd" localSheetId="3">#REF!</definedName>
    <definedName name="ddddddddddddddd" localSheetId="1">#REF!</definedName>
    <definedName name="ddddddddddddddd" localSheetId="2">#REF!</definedName>
    <definedName name="ddddddddddddddd">#REF!</definedName>
    <definedName name="ddddds" localSheetId="9">#REF!</definedName>
    <definedName name="ddddds">#REF!</definedName>
    <definedName name="ddf" localSheetId="9">#REF!</definedName>
    <definedName name="ddf">#REF!</definedName>
    <definedName name="de">#N/A</definedName>
    <definedName name="DE_PF" localSheetId="9">#REF!</definedName>
    <definedName name="DE_PF">#REF!</definedName>
    <definedName name="DED" localSheetId="9">#REF!</definedName>
    <definedName name="DED">#REF!</definedName>
    <definedName name="dede" localSheetId="9">#REF!</definedName>
    <definedName name="dede">#REF!</definedName>
    <definedName name="DeepWellPressing" localSheetId="9">#REF!</definedName>
    <definedName name="DeepWellPressing">#REF!</definedName>
    <definedName name="del" localSheetId="9">#REF!</definedName>
    <definedName name="del">#REF!</definedName>
    <definedName name="Delay" localSheetId="9">#REF!</definedName>
    <definedName name="Delay">#REF!</definedName>
    <definedName name="Delay_12" localSheetId="9">#REF!</definedName>
    <definedName name="Delay_12">#REF!</definedName>
    <definedName name="Delay_12_5" localSheetId="9">#REF!</definedName>
    <definedName name="Delay_12_5">#REF!</definedName>
    <definedName name="Delay_12_5_5" localSheetId="9">#REF!</definedName>
    <definedName name="Delay_12_5_5">#REF!</definedName>
    <definedName name="Delay_12_8" localSheetId="9">#REF!</definedName>
    <definedName name="Delay_12_8">#REF!</definedName>
    <definedName name="Delay_13" localSheetId="9">#REF!</definedName>
    <definedName name="Delay_13">#REF!</definedName>
    <definedName name="Delay_13_5" localSheetId="9">#REF!</definedName>
    <definedName name="Delay_13_5">#REF!</definedName>
    <definedName name="Delay_13_5_5" localSheetId="9">#REF!</definedName>
    <definedName name="Delay_13_5_5">#REF!</definedName>
    <definedName name="Delay_13_8" localSheetId="9">#REF!</definedName>
    <definedName name="Delay_13_8">#REF!</definedName>
    <definedName name="Delay_14" localSheetId="9">#REF!</definedName>
    <definedName name="Delay_14">#REF!</definedName>
    <definedName name="Delay_14_5" localSheetId="9">#REF!</definedName>
    <definedName name="Delay_14_5">#REF!</definedName>
    <definedName name="Delay_14_5_5" localSheetId="9">#REF!</definedName>
    <definedName name="Delay_14_5_5">#REF!</definedName>
    <definedName name="Delay_14_8" localSheetId="9">#REF!</definedName>
    <definedName name="Delay_14_8">#REF!</definedName>
    <definedName name="Delay_3" localSheetId="9">#REF!</definedName>
    <definedName name="Delay_3">#REF!</definedName>
    <definedName name="Delay_5" localSheetId="9">#REF!</definedName>
    <definedName name="Delay_5">#REF!</definedName>
    <definedName name="Delay_8" localSheetId="9">#REF!</definedName>
    <definedName name="Delay_8">#REF!</definedName>
    <definedName name="demand02" localSheetId="9">#REF!</definedName>
    <definedName name="demand02">#REF!</definedName>
    <definedName name="demand04" localSheetId="9">#REF!</definedName>
    <definedName name="demand04">#REF!</definedName>
    <definedName name="demand05" localSheetId="9">#REF!</definedName>
    <definedName name="demand05">#REF!</definedName>
    <definedName name="demandapp04" localSheetId="9">#REF!</definedName>
    <definedName name="demandapp04">#REF!</definedName>
    <definedName name="demandapp05" localSheetId="9">#REF!</definedName>
    <definedName name="demandapp05">#REF!</definedName>
    <definedName name="DEPT" localSheetId="9">#REF!</definedName>
    <definedName name="DEPT">#REF!</definedName>
    <definedName name="deq" localSheetId="9">#REF!</definedName>
    <definedName name="deq">#REF!</definedName>
    <definedName name="des" localSheetId="9">#REF!</definedName>
    <definedName name="des">#REF!</definedName>
    <definedName name="DEST" localSheetId="9">#REF!</definedName>
    <definedName name="DEST">#REF!</definedName>
    <definedName name="DEVI" localSheetId="9">#REF!</definedName>
    <definedName name="DEVI">#REF!</definedName>
    <definedName name="DF" localSheetId="9">#REF!</definedName>
    <definedName name="DF">#REF!</definedName>
    <definedName name="DF_3" localSheetId="9">#REF!</definedName>
    <definedName name="DF_3">#REF!</definedName>
    <definedName name="DF_4" localSheetId="9">#REF!</definedName>
    <definedName name="DF_4">#REF!</definedName>
    <definedName name="DFA" localSheetId="9">#REF!</definedName>
    <definedName name="DFA">#REF!</definedName>
    <definedName name="DFAD" localSheetId="9">#REF!</definedName>
    <definedName name="DFAD">#REF!</definedName>
    <definedName name="DFADF" localSheetId="9">#REF!</definedName>
    <definedName name="DFADF">#REF!</definedName>
    <definedName name="DFADFA">#N/A</definedName>
    <definedName name="dfadfaf" localSheetId="9">#REF!</definedName>
    <definedName name="dfadfaf">#REF!</definedName>
    <definedName name="DFADFD">#N/A</definedName>
    <definedName name="DFADFDAFADF">#N/A</definedName>
    <definedName name="DFADFDFAFE" localSheetId="9">#REF!</definedName>
    <definedName name="DFADFDFAFE">#REF!</definedName>
    <definedName name="dfadfefa">#N/A</definedName>
    <definedName name="dfadfqf" localSheetId="9">#REF!</definedName>
    <definedName name="dfadfqf">#REF!</definedName>
    <definedName name="DFAEADFAE" localSheetId="9">#REF!</definedName>
    <definedName name="DFAEADFAE">#REF!</definedName>
    <definedName name="DFAEFAE" localSheetId="9">#REF!</definedName>
    <definedName name="DFAEFAE">#REF!</definedName>
    <definedName name="dfaf" localSheetId="9">#REF!</definedName>
    <definedName name="dfaf">#REF!</definedName>
    <definedName name="DFAFADF" localSheetId="9">#REF!</definedName>
    <definedName name="DFAFADF">#REF!</definedName>
    <definedName name="dfafdaf">#N/A</definedName>
    <definedName name="DFAFDFA">#N/A</definedName>
    <definedName name="dfafdfadfa">#N/A</definedName>
    <definedName name="dfafefad">#N/A</definedName>
    <definedName name="dfaqaf" localSheetId="9" hidden="1">#REF!</definedName>
    <definedName name="dfaqaf" hidden="1">#REF!</definedName>
    <definedName name="DFD">#N/A</definedName>
    <definedName name="DFDF" localSheetId="9">#REF!</definedName>
    <definedName name="DFDF">#REF!</definedName>
    <definedName name="DFDFADFA">#N/A</definedName>
    <definedName name="dfdfagxc" localSheetId="9">#REF!</definedName>
    <definedName name="dfdfagxc">#REF!</definedName>
    <definedName name="DFDFD">#N/A</definedName>
    <definedName name="dfdsfef">#N/A</definedName>
    <definedName name="DFDSGSDG" localSheetId="9">#REF!</definedName>
    <definedName name="DFDSGSDG">#REF!</definedName>
    <definedName name="DFE335RG">#N/A</definedName>
    <definedName name="DFEAAEFAEF" localSheetId="9">#REF!</definedName>
    <definedName name="DFEAAEFAEF">#REF!</definedName>
    <definedName name="dfefadfe" localSheetId="9">#REF!</definedName>
    <definedName name="dfefadfe">#REF!</definedName>
    <definedName name="DFEFR" localSheetId="9">#REF!</definedName>
    <definedName name="DFEFR">#REF!</definedName>
    <definedName name="DFF" localSheetId="9">#REF!</definedName>
    <definedName name="DFF">#REF!</definedName>
    <definedName name="dfgeax" localSheetId="9">#REF!</definedName>
    <definedName name="dfgeax">#REF!</definedName>
    <definedName name="dfgegzdfz" localSheetId="9">#REF!</definedName>
    <definedName name="dfgegzdfz">#REF!</definedName>
    <definedName name="DFHFSH" localSheetId="9">#REF!</definedName>
    <definedName name="DFHFSH">#REF!</definedName>
    <definedName name="dfhgjfg" localSheetId="9">#REF!</definedName>
    <definedName name="dfhgjfg">#REF!</definedName>
    <definedName name="DFHRS" localSheetId="9">#REF!</definedName>
    <definedName name="DFHRS">#REF!</definedName>
    <definedName name="dfqefadfq">#N/A</definedName>
    <definedName name="dfqefadfqaef">#N/A</definedName>
    <definedName name="dfqefagqfa" localSheetId="9">#REF!</definedName>
    <definedName name="dfqefagqfa">#REF!</definedName>
    <definedName name="DFQEFQEDFA" localSheetId="9">#REF!</definedName>
    <definedName name="DFQEFQEDFA">#REF!</definedName>
    <definedName name="dfqfa" localSheetId="9">#REF!</definedName>
    <definedName name="dfqfa">#REF!</definedName>
    <definedName name="dfqfadfq" localSheetId="9">#REF!</definedName>
    <definedName name="dfqfadfq">#REF!</definedName>
    <definedName name="dfqfadfqf">#N/A</definedName>
    <definedName name="dfsd" localSheetId="9">#REF!</definedName>
    <definedName name="dfsd">#REF!</definedName>
    <definedName name="dfsdf" localSheetId="9">#REF!</definedName>
    <definedName name="dfsdf">#REF!</definedName>
    <definedName name="dfsdgc" localSheetId="9">#REF!</definedName>
    <definedName name="dfsdgc">#REF!</definedName>
    <definedName name="DFSF" localSheetId="9">#REF!</definedName>
    <definedName name="DFSF">#REF!</definedName>
    <definedName name="dg" localSheetId="9">#REF!</definedName>
    <definedName name="dg">#REF!</definedName>
    <definedName name="dgdgg" localSheetId="9">#REF!</definedName>
    <definedName name="dgdgg">#REF!</definedName>
    <definedName name="dges" localSheetId="9">#REF!</definedName>
    <definedName name="dges">#REF!</definedName>
    <definedName name="DGFGEAFE" localSheetId="9">#REF!</definedName>
    <definedName name="DGFGEAFE">#REF!</definedName>
    <definedName name="DGHDFJHFGK">#N/A</definedName>
    <definedName name="dhdff" localSheetId="9">#REF!</definedName>
    <definedName name="dhdff">#REF!</definedName>
    <definedName name="dhdfhdzhf" localSheetId="9">#REF!</definedName>
    <definedName name="dhdfhdzhf">#REF!</definedName>
    <definedName name="DHFGKHG">#N/A</definedName>
    <definedName name="dhghfghfghfhsf" localSheetId="4">#REF!</definedName>
    <definedName name="dhghfghfghfhsf" localSheetId="0">#REF!</definedName>
    <definedName name="dhghfghfghfhsf" localSheetId="6">#REF!</definedName>
    <definedName name="dhghfghfghfhsf" localSheetId="5">#REF!</definedName>
    <definedName name="dhghfghfghfhsf" localSheetId="9">#REF!</definedName>
    <definedName name="dhghfghfghfhsf" localSheetId="8">#REF!</definedName>
    <definedName name="dhghfghfghfhsf" localSheetId="7">#REF!</definedName>
    <definedName name="dhghfghfghfhsf" localSheetId="3">#REF!</definedName>
    <definedName name="dhghfghfghfhsf" localSheetId="1">#REF!</definedName>
    <definedName name="dhghfghfghfhsf" localSheetId="2">#REF!</definedName>
    <definedName name="dhghfghfghfhsf">#REF!</definedName>
    <definedName name="diane" localSheetId="9">#REF!</definedName>
    <definedName name="diane">#REF!</definedName>
    <definedName name="diii" localSheetId="9">#REF!</definedName>
    <definedName name="diii">#REF!</definedName>
    <definedName name="Dim_CV_Range" localSheetId="9">#REF!</definedName>
    <definedName name="Dim_CV_Range">#REF!</definedName>
    <definedName name="Dim_Name_Range" localSheetId="9">#REF!</definedName>
    <definedName name="Dim_Name_Range">#REF!</definedName>
    <definedName name="Direct" localSheetId="9">#REF!</definedName>
    <definedName name="Direct">#REF!</definedName>
    <definedName name="DIRECT_LABOR" localSheetId="9">#REF!</definedName>
    <definedName name="DIRECT_LABOR">#REF!</definedName>
    <definedName name="disc04" localSheetId="9">#REF!</definedName>
    <definedName name="disc04">#REF!</definedName>
    <definedName name="disc05" localSheetId="9">#REF!</definedName>
    <definedName name="disc05">#REF!</definedName>
    <definedName name="disc06" localSheetId="9">#REF!</definedName>
    <definedName name="disc06">#REF!</definedName>
    <definedName name="discap05" localSheetId="9">#REF!</definedName>
    <definedName name="discap05">#REF!</definedName>
    <definedName name="discap06" localSheetId="9">#REF!</definedName>
    <definedName name="discap06">#REF!</definedName>
    <definedName name="Discount" localSheetId="9" hidden="1">#REF!</definedName>
    <definedName name="Discount" hidden="1">#REF!</definedName>
    <definedName name="display_area_2" localSheetId="9" hidden="1">#REF!</definedName>
    <definedName name="display_area_2" hidden="1">#REF!</definedName>
    <definedName name="djdd" localSheetId="9">#REF!</definedName>
    <definedName name="djdd">#REF!</definedName>
    <definedName name="djfjhg">#N/A</definedName>
    <definedName name="dji" localSheetId="9">#REF!</definedName>
    <definedName name="dji">#REF!</definedName>
    <definedName name="document">#N/A</definedName>
    <definedName name="document_5" localSheetId="9">#REF!</definedName>
    <definedName name="document_5">#REF!</definedName>
    <definedName name="document_8" localSheetId="9">#REF!</definedName>
    <definedName name="document_8">#REF!</definedName>
    <definedName name="documnt" localSheetId="9">#REF!</definedName>
    <definedName name="documnt">#REF!</definedName>
    <definedName name="documnt_5" localSheetId="9">#REF!</definedName>
    <definedName name="documnt_5">#REF!</definedName>
    <definedName name="documnt_5_1">#N/A</definedName>
    <definedName name="documnt_5_5" localSheetId="9">#REF!</definedName>
    <definedName name="documnt_5_5">#REF!</definedName>
    <definedName name="documnt_6">"$#REF!.$E$62:$F$62"</definedName>
    <definedName name="documnt_7">"$#REF!.$E$62:$F$62"</definedName>
    <definedName name="documnt_8" localSheetId="9">#REF!</definedName>
    <definedName name="documnt_8">#REF!</definedName>
    <definedName name="doi" localSheetId="9">#REF!</definedName>
    <definedName name="doi">#REF!</definedName>
    <definedName name="DOUBLE_FOLDING" localSheetId="9">#REF!</definedName>
    <definedName name="DOUBLE_FOLDING">#REF!</definedName>
    <definedName name="DPMO" localSheetId="9">#REF!</definedName>
    <definedName name="DPMO">#REF!</definedName>
    <definedName name="DPO" localSheetId="9">#REF!</definedName>
    <definedName name="DPO">#REF!</definedName>
    <definedName name="DPU" localSheetId="9">#REF!</definedName>
    <definedName name="DPU">#REF!</definedName>
    <definedName name="dqa">#N/A</definedName>
    <definedName name="dqadfadfq" localSheetId="9">#REF!</definedName>
    <definedName name="dqadfadfq">#REF!</definedName>
    <definedName name="DQF">#N/A</definedName>
    <definedName name="dqfadfqf">#N/A</definedName>
    <definedName name="DQFEA" localSheetId="9">#REF!</definedName>
    <definedName name="DQFEA">#REF!</definedName>
    <definedName name="DQSADD" localSheetId="9">#REF!</definedName>
    <definedName name="DQSADD">#REF!</definedName>
    <definedName name="drdo">"Drop Down 10"</definedName>
    <definedName name="drlFilter" localSheetId="9">#REF!</definedName>
    <definedName name="drlFilter">#REF!</definedName>
    <definedName name="droplist1" localSheetId="9">#REF!</definedName>
    <definedName name="droplist1">#REF!</definedName>
    <definedName name="droplist2" localSheetId="9">#REF!</definedName>
    <definedName name="droplist2">#REF!</definedName>
    <definedName name="droplist3" localSheetId="9">#REF!</definedName>
    <definedName name="droplist3">#REF!</definedName>
    <definedName name="DSAFGH" localSheetId="9">#REF!</definedName>
    <definedName name="DSAFGH">#REF!</definedName>
    <definedName name="DSAWDQWDADa" localSheetId="9" hidden="1">#REF!</definedName>
    <definedName name="DSAWDQWDADa" hidden="1">#REF!</definedName>
    <definedName name="dsd" localSheetId="4">BlankMacro1</definedName>
    <definedName name="dsd" localSheetId="0">BlankMacro1</definedName>
    <definedName name="dsd" localSheetId="6">BlankMacro1</definedName>
    <definedName name="dsd" localSheetId="5">BlankMacro1</definedName>
    <definedName name="dsd" localSheetId="9">BlankMacro1</definedName>
    <definedName name="dsd" localSheetId="8">BlankMacro1</definedName>
    <definedName name="dsd" localSheetId="7">BlankMacro1</definedName>
    <definedName name="dsd" localSheetId="11">BlankMacro1</definedName>
    <definedName name="dsd" localSheetId="3">BlankMacro1</definedName>
    <definedName name="dsd" localSheetId="1">BlankMacro1</definedName>
    <definedName name="dsd" localSheetId="2">BlankMacro1</definedName>
    <definedName name="dsd">BlankMacro1</definedName>
    <definedName name="DSDF" localSheetId="9">#REF!</definedName>
    <definedName name="DSDF">#REF!</definedName>
    <definedName name="dsdfsdf" localSheetId="9" hidden="1">#REF!</definedName>
    <definedName name="dsdfsdf" hidden="1">#REF!</definedName>
    <definedName name="DSF">#N/A</definedName>
    <definedName name="dsfds" localSheetId="9">#REF!</definedName>
    <definedName name="dsfds">#REF!</definedName>
    <definedName name="DSFGDSFG" localSheetId="9">#REF!</definedName>
    <definedName name="DSFGDSFG">#REF!</definedName>
    <definedName name="dsfrg" localSheetId="9">#REF!</definedName>
    <definedName name="dsfrg">#REF!</definedName>
    <definedName name="dsjg">#N/A</definedName>
    <definedName name="DTY" localSheetId="9">#REF!</definedName>
    <definedName name="DTY">#REF!</definedName>
    <definedName name="dtyjght" localSheetId="9">#REF!</definedName>
    <definedName name="dtyjght">#REF!</definedName>
    <definedName name="DVDVDV" localSheetId="9">#REF!</definedName>
    <definedName name="DVDVDV">#REF!</definedName>
    <definedName name="dwqdd" localSheetId="9">#REF!</definedName>
    <definedName name="dwqdd">#REF!</definedName>
    <definedName name="DXF" localSheetId="9">#REF!</definedName>
    <definedName name="DXF">#REF!</definedName>
    <definedName name="DYHTFKHJL">#N/A</definedName>
    <definedName name="dyjg">#N/A</definedName>
    <definedName name="dykuh">#N/A</definedName>
    <definedName name="DYNAMIC_FLYWIRE" localSheetId="9">#REF!</definedName>
    <definedName name="DYNAMIC_FLYWIRE">#REF!</definedName>
    <definedName name="E" localSheetId="9">#REF!</definedName>
    <definedName name="E">#REF!</definedName>
    <definedName name="E_5" localSheetId="9">#REF!</definedName>
    <definedName name="E_5">#REF!</definedName>
    <definedName name="E_5_1">#N/A</definedName>
    <definedName name="E_5_5" localSheetId="9">#REF!</definedName>
    <definedName name="E_5_5">#REF!</definedName>
    <definedName name="E_6">"$#REF!.$E$62:$F$62"</definedName>
    <definedName name="E_7">"$#REF!.$E$62:$F$62"</definedName>
    <definedName name="E_8" localSheetId="9">#REF!</definedName>
    <definedName name="E_8">#REF!</definedName>
    <definedName name="eagdxzdf3e" localSheetId="9">#REF!</definedName>
    <definedName name="eagdxzdf3e">#REF!</definedName>
    <definedName name="ebgvyh">#N/A</definedName>
    <definedName name="EBITDA_FIXCH" localSheetId="9">#REF!</definedName>
    <definedName name="EBITDA_FIXCH">#REF!</definedName>
    <definedName name="ed" localSheetId="9">#REF!</definedName>
    <definedName name="ed">#REF!</definedName>
    <definedName name="ed_12">"$#REF!.$A$1:$AMJ$6"</definedName>
    <definedName name="ed_13">"$#REF!.$A$1:$AMJ$6"</definedName>
    <definedName name="ed_14">"$#REF!.$A$1:$AMJ$6"</definedName>
    <definedName name="ed_3" localSheetId="9">#REF!</definedName>
    <definedName name="ed_3">#REF!</definedName>
    <definedName name="ee">#N/A</definedName>
    <definedName name="eee" localSheetId="9">#REF!</definedName>
    <definedName name="eee">#REF!</definedName>
    <definedName name="ef" localSheetId="9">#REF!</definedName>
    <definedName name="ef">#REF!</definedName>
    <definedName name="EFADAFE">#N/A</definedName>
    <definedName name="efaf" localSheetId="9">#REF!</definedName>
    <definedName name="efaf">#REF!</definedName>
    <definedName name="EFE" localSheetId="9">#REF!</definedName>
    <definedName name="EFE">#REF!</definedName>
    <definedName name="EFEAFE" localSheetId="9">#REF!</definedName>
    <definedName name="EFEAFE">#REF!</definedName>
    <definedName name="efvtreby">#N/A</definedName>
    <definedName name="EFWFAFA" localSheetId="9">#REF!</definedName>
    <definedName name="EFWFAFA">#REF!</definedName>
    <definedName name="egeacxgger">#N/A</definedName>
    <definedName name="egg" localSheetId="9">#REF!</definedName>
    <definedName name="egg">#REF!</definedName>
    <definedName name="eka" localSheetId="9">#REF!</definedName>
    <definedName name="eka">#REF!</definedName>
    <definedName name="eka_2" localSheetId="9">#REF!</definedName>
    <definedName name="eka_2">#REF!</definedName>
    <definedName name="eka_2_1">"$#REF!.$A$1:$BI$38"</definedName>
    <definedName name="eka_2_2">"$#REF!.$A$1:$BI$38"</definedName>
    <definedName name="eka_2_5">"$#REF!.$A$1:$BI$38"</definedName>
    <definedName name="eka_2_7">"$#REF!.$A$1:$BI$38"</definedName>
    <definedName name="eka_3" localSheetId="9">#REF!</definedName>
    <definedName name="eka_3">#REF!</definedName>
    <definedName name="eka_3_2">"$#REF!.$A$1:$BI$38"</definedName>
    <definedName name="eka_3_5">"$#REF!.$A$1:$BI$38"</definedName>
    <definedName name="eka_3_7">"$#REF!.$A$1:$BI$38"</definedName>
    <definedName name="eka_4" localSheetId="9">#REF!</definedName>
    <definedName name="eka_4">#REF!</definedName>
    <definedName name="eka_4_2">"$#REF!.$A$1:$BI$38"</definedName>
    <definedName name="eka_4_5">"$#REF!.$A$1:$BI$38"</definedName>
    <definedName name="eka_4_7">"$#REF!.$A$1:$BI$38"</definedName>
    <definedName name="eka_5" localSheetId="9">#REF!</definedName>
    <definedName name="eka_5">#REF!</definedName>
    <definedName name="eka_5_1">"$#REF!.$A$1:$BI$38"</definedName>
    <definedName name="eka_5_2">"$#REF!.$A$1:$BI$38"</definedName>
    <definedName name="eka_5_5">"$#REF!.$A$1:$BI$38"</definedName>
    <definedName name="eka_5_7">"$#REF!.$A$1:$BI$38"</definedName>
    <definedName name="eka_6" localSheetId="9">#REF!</definedName>
    <definedName name="eka_6">#REF!</definedName>
    <definedName name="eka_6_2">"$#REF!.$A$1:$BI$38"</definedName>
    <definedName name="eka_6_5">"$#REF!.$A$1:$BI$38"</definedName>
    <definedName name="eka_6_7">"$#REF!.$A$1:$BI$38"</definedName>
    <definedName name="eka_7" localSheetId="9">#REF!</definedName>
    <definedName name="eka_7">#REF!</definedName>
    <definedName name="eka_7_1">"$#REF!.$A$1:$BI$38"</definedName>
    <definedName name="eka_7_2">"$#REF!.$A$1:$BI$38"</definedName>
    <definedName name="eka_7_5">"$#REF!.$A$1:$BI$38"</definedName>
    <definedName name="eka_7_7">"$#REF!.$A$1:$BI$38"</definedName>
    <definedName name="eka_8" localSheetId="9">#REF!</definedName>
    <definedName name="eka_8">#REF!</definedName>
    <definedName name="eka_8_2">"$#REF!.$A$1:$BI$38"</definedName>
    <definedName name="eka_8_5">"$#REF!.$A$1:$BI$38"</definedName>
    <definedName name="eka_8_7">"$#REF!.$A$1:$BI$38"</definedName>
    <definedName name="eka_9" localSheetId="9">#REF!</definedName>
    <definedName name="eka_9">#REF!</definedName>
    <definedName name="eka_9_2">"$#REF!.$A$1:$BI$38"</definedName>
    <definedName name="eka_9_5">"$#REF!.$A$1:$BI$38"</definedName>
    <definedName name="eka_9_7">"$#REF!.$A$1:$BI$38"</definedName>
    <definedName name="ELLA" localSheetId="9">#REF!</definedName>
    <definedName name="ELLA">#REF!</definedName>
    <definedName name="ELSADAY" localSheetId="9">#REF!</definedName>
    <definedName name="ELSADAY">#REF!</definedName>
    <definedName name="em">#N/A</definedName>
    <definedName name="Email">#N/A</definedName>
    <definedName name="EMB" localSheetId="9">#REF!</definedName>
    <definedName name="EMB">#REF!</definedName>
    <definedName name="EMI_Staff" localSheetId="9">#REF!</definedName>
    <definedName name="EMI_Staff">#REF!</definedName>
    <definedName name="EMI_Staff_12">"'smb://Emmanuel/D_Base%2520%2520%2520P_P_I_C/My%2520Documents/cvs/CONVERSE%2520ORDER.xls'#$APL.$B$#REF!:'smb://Emmanuel/D_Base%2520%2520%2520P_P_I_C/My%2520Documents/cvs/CONVERSE%2520ORDER.xls'#$APL.$B$88"</definedName>
    <definedName name="EMI_Staff_12_5">"'smb://Emmanuel/D_Base%2520%2520%2520P_P_I_C/My%2520Documents/cvs/CONVERSE%2520ORDER.xls'#$APL.$C$#REF!:'smb://Emmanuel/D_Base%2520%2520%2520P_P_I_C/My%2520Documents/cvs/CONVERSE%2520ORDER.xls'#$APL.$CM$88"</definedName>
    <definedName name="EMI_Staff_12_5_5">"'smb://Emmanuel/D_Base%25252520%25252520%25252520P_P_I_C/My%25252520Documents/cvs/CONVERSE%25252520ORDER.xls'#$APL.$C$#REF!:'smb://Emmanuel/D_Base%25252520%25252520%25252520P_P_I_C/My%25252520Documents/cvs/CONVERSE%25252520ORDER.xls'#$APL.$CM$88"</definedName>
    <definedName name="EMI_Staff_12_8">"'smb://Emmanuel/D_Base%252520%252520%252520P_P_I_C/My%252520Documents/cvs/CONVERSE%252520ORDER.xls'#$APL.$B$#REF!:'smb://Emmanuel/D_Base%252520%252520%252520P_P_I_C/My%252520Documents/cvs/CONVERSE%252520ORDER.xls'#$APL.$B$88"</definedName>
    <definedName name="EMI_Staff_13">"'smb://Emmanuel/D_Base%2520%2520%2520P_P_I_C/My%2520Documents/cvs/CONVERSE%2520ORDER.xls'#$APL.$B$#REF!:'smb://Emmanuel/D_Base%2520%2520%2520P_P_I_C/My%2520Documents/cvs/CONVERSE%2520ORDER.xls'#$APL.$B$88"</definedName>
    <definedName name="EMI_Staff_13_5">"'smb://Emmanuel/D_Base%2520%2520%2520P_P_I_C/My%2520Documents/cvs/CONVERSE%2520ORDER.xls'#$APL.$C$#REF!:'smb://Emmanuel/D_Base%2520%2520%2520P_P_I_C/My%2520Documents/cvs/CONVERSE%2520ORDER.xls'#$APL.$CM$88"</definedName>
    <definedName name="EMI_Staff_13_5_5">"'smb://Emmanuel/D_Base%25252520%25252520%25252520P_P_I_C/My%25252520Documents/cvs/CONVERSE%25252520ORDER.xls'#$APL.$C$#REF!:'smb://Emmanuel/D_Base%25252520%25252520%25252520P_P_I_C/My%25252520Documents/cvs/CONVERSE%25252520ORDER.xls'#$APL.$CM$88"</definedName>
    <definedName name="EMI_Staff_13_8">"'smb://Emmanuel/D_Base%252520%252520%252520P_P_I_C/My%252520Documents/cvs/CONVERSE%252520ORDER.xls'#$APL.$B$#REF!:'smb://Emmanuel/D_Base%252520%252520%252520P_P_I_C/My%252520Documents/cvs/CONVERSE%252520ORDER.xls'#$APL.$B$88"</definedName>
    <definedName name="EMI_Staff_14">"'smb://Emmanuel/D_Base%2520%2520%2520P_P_I_C/My%2520Documents/cvs/CONVERSE%2520ORDER.xls'#$APL.$B$#REF!:'smb://Emmanuel/D_Base%2520%2520%2520P_P_I_C/My%2520Documents/cvs/CONVERSE%2520ORDER.xls'#$APL.$B$88"</definedName>
    <definedName name="EMI_Staff_14_5">"'smb://Emmanuel/D_Base%2520%2520%2520P_P_I_C/My%2520Documents/cvs/CONVERSE%2520ORDER.xls'#$APL.$C$#REF!:'smb://Emmanuel/D_Base%2520%2520%2520P_P_I_C/My%2520Documents/cvs/CONVERSE%2520ORDER.xls'#$APL.$CM$88"</definedName>
    <definedName name="EMI_Staff_14_5_5">"'smb://Emmanuel/D_Base%25252520%25252520%25252520P_P_I_C/My%25252520Documents/cvs/CONVERSE%25252520ORDER.xls'#$APL.$C$#REF!:'smb://Emmanuel/D_Base%25252520%25252520%25252520P_P_I_C/My%25252520Documents/cvs/CONVERSE%25252520ORDER.xls'#$APL.$CM$88"</definedName>
    <definedName name="EMI_Staff_14_8">"'smb://Emmanuel/D_Base%252520%252520%252520P_P_I_C/My%252520Documents/cvs/CONVERSE%252520ORDER.xls'#$APL.$B$#REF!:'smb://Emmanuel/D_Base%252520%252520%252520P_P_I_C/My%252520Documents/cvs/CONVERSE%252520ORDER.xls'#$APL.$B$88"</definedName>
    <definedName name="EMI_Staff_3">"'smb://Emmanuel/D_Base%2520%2520%2520P_P_I_C/My%2520Documents/cvs/CONVERSE%2520ORDER.xls'#$APL.$C$#REF!:'smb://Emmanuel/D_Base%2520%2520%2520P_P_I_C/My%2520Documents/cvs/CONVERSE%2520ORDER.xls'#$APL.$CM$88"</definedName>
    <definedName name="EMI_Staff_5">"'smb://Emmanuel/D_Base%252520%252520%252520P_P_I_C/My%252520Documents/cvs/CONVERSE%252520ORDER.xls'#$APL.$C$#REF!:'smb://Emmanuel/D_Base%252520%252520%252520P_P_I_C/My%252520Documents/cvs/CONVERSE%252520ORDER.xls'#$APL.$CM$88"</definedName>
    <definedName name="EMI_Staff_8">"'smb://Emmanuel/D_Base%2520%2520%2520P_P_I_C/My%2520Documents/cvs/CONVERSE%2520ORDER.xls'#$APL.$C$#REF!:'smb://Emmanuel/D_Base%2520%2520%2520P_P_I_C/My%2520Documents/cvs/CONVERSE%2520ORDER.xls'#$APL.$CM$88"</definedName>
    <definedName name="End" localSheetId="9">#REF!</definedName>
    <definedName name="End">#REF!</definedName>
    <definedName name="eq" localSheetId="9">#REF!</definedName>
    <definedName name="eq">#REF!</definedName>
    <definedName name="EQD" localSheetId="9">#REF!</definedName>
    <definedName name="EQD">#REF!</definedName>
    <definedName name="eqfa">#N/A</definedName>
    <definedName name="EQFADFA" localSheetId="9">#REF!</definedName>
    <definedName name="EQFADFA">#REF!</definedName>
    <definedName name="EQFAF" localSheetId="9">#REF!</definedName>
    <definedName name="EQFAF">#REF!</definedName>
    <definedName name="EQFAZC" localSheetId="9">#REF!</definedName>
    <definedName name="EQFAZC">#REF!</definedName>
    <definedName name="EQFEFAE">#N/A</definedName>
    <definedName name="ER">#N/A</definedName>
    <definedName name="ERER3" localSheetId="9">#REF!</definedName>
    <definedName name="ERER3">#REF!</definedName>
    <definedName name="ErrName014017641" localSheetId="9">#REF!</definedName>
    <definedName name="ErrName014017641">#REF!</definedName>
    <definedName name="ErrName045352756" localSheetId="9">#REF!</definedName>
    <definedName name="ErrName045352756">#REF!</definedName>
    <definedName name="ErrName053504526" localSheetId="9">#REF!</definedName>
    <definedName name="ErrName053504526">#REF!</definedName>
    <definedName name="ErrName056236863" localSheetId="9">#REF!</definedName>
    <definedName name="ErrName056236863">#REF!</definedName>
    <definedName name="ErrName155663072">#N/A</definedName>
    <definedName name="ErrName257267653" localSheetId="9">#REF!</definedName>
    <definedName name="ErrName257267653">#REF!</definedName>
    <definedName name="ErrName263792931" localSheetId="9">#REF!</definedName>
    <definedName name="ErrName263792931">#REF!</definedName>
    <definedName name="ErrName279342055" localSheetId="9">#REF!</definedName>
    <definedName name="ErrName279342055">#REF!</definedName>
    <definedName name="ErrName289562463">#N/A</definedName>
    <definedName name="ErrName301948010">#N/A</definedName>
    <definedName name="ErrName364018678" localSheetId="9">#REF!</definedName>
    <definedName name="ErrName364018678">#REF!</definedName>
    <definedName name="ErrName373536169" localSheetId="9">#REF!</definedName>
    <definedName name="ErrName373536169">#REF!</definedName>
    <definedName name="ErrName414032697" localSheetId="9">#REF!</definedName>
    <definedName name="ErrName414032697">#REF!</definedName>
    <definedName name="ErrName533424019" localSheetId="9">#REF!</definedName>
    <definedName name="ErrName533424019">#REF!</definedName>
    <definedName name="ErrName579518615" localSheetId="9">#REF!</definedName>
    <definedName name="ErrName579518615">#REF!</definedName>
    <definedName name="ErrName592458247" localSheetId="9">#REF!</definedName>
    <definedName name="ErrName592458247">#REF!</definedName>
    <definedName name="ErrName705547510" localSheetId="9">#REF!</definedName>
    <definedName name="ErrName705547510">#REF!</definedName>
    <definedName name="ErrName709037899" localSheetId="9">#REF!</definedName>
    <definedName name="ErrName709037899">#REF!</definedName>
    <definedName name="ErrName760723590" localSheetId="9">#REF!</definedName>
    <definedName name="ErrName760723590">#REF!</definedName>
    <definedName name="ErrName774740099">#N/A</definedName>
    <definedName name="ErrName790480016" localSheetId="9">#REF!</definedName>
    <definedName name="ErrName790480016">#REF!</definedName>
    <definedName name="ErrName862619339" localSheetId="9">#REF!</definedName>
    <definedName name="ErrName862619339">#REF!</definedName>
    <definedName name="ErrName961953162" localSheetId="9">#REF!</definedName>
    <definedName name="ErrName961953162">#REF!</definedName>
    <definedName name="erwas" localSheetId="9">#REF!</definedName>
    <definedName name="erwas">#REF!</definedName>
    <definedName name="ERYHFRYUD" localSheetId="9">#REF!</definedName>
    <definedName name="ERYHFRYUD">#REF!</definedName>
    <definedName name="ESFEWWW" localSheetId="9">#REF!</definedName>
    <definedName name="ESFEWWW">#REF!</definedName>
    <definedName name="ET" localSheetId="9">#REF!</definedName>
    <definedName name="ET">#REF!</definedName>
    <definedName name="ETA" localSheetId="9">#REF!</definedName>
    <definedName name="ETA">#REF!</definedName>
    <definedName name="ETA_12" localSheetId="9">#REF!</definedName>
    <definedName name="ETA_12">#REF!</definedName>
    <definedName name="ETA_12_5" localSheetId="9">#REF!</definedName>
    <definedName name="ETA_12_5">#REF!</definedName>
    <definedName name="ETA_12_5_5" localSheetId="9">#REF!</definedName>
    <definedName name="ETA_12_5_5">#REF!</definedName>
    <definedName name="ETA_12_8" localSheetId="9">#REF!</definedName>
    <definedName name="ETA_12_8">#REF!</definedName>
    <definedName name="ETA_13" localSheetId="9">#REF!</definedName>
    <definedName name="ETA_13">#REF!</definedName>
    <definedName name="ETA_13_5" localSheetId="9">#REF!</definedName>
    <definedName name="ETA_13_5">#REF!</definedName>
    <definedName name="ETA_13_5_5" localSheetId="9">#REF!</definedName>
    <definedName name="ETA_13_5_5">#REF!</definedName>
    <definedName name="ETA_13_8" localSheetId="9">#REF!</definedName>
    <definedName name="ETA_13_8">#REF!</definedName>
    <definedName name="ETA_14" localSheetId="9">#REF!</definedName>
    <definedName name="ETA_14">#REF!</definedName>
    <definedName name="ETA_14_5" localSheetId="9">#REF!</definedName>
    <definedName name="ETA_14_5">#REF!</definedName>
    <definedName name="ETA_14_5_5" localSheetId="9">#REF!</definedName>
    <definedName name="ETA_14_5_5">#REF!</definedName>
    <definedName name="ETA_14_8" localSheetId="9">#REF!</definedName>
    <definedName name="ETA_14_8">#REF!</definedName>
    <definedName name="ETA_3" localSheetId="9">#REF!</definedName>
    <definedName name="ETA_3">#REF!</definedName>
    <definedName name="ETA_5" localSheetId="9">#REF!</definedName>
    <definedName name="ETA_5">#REF!</definedName>
    <definedName name="ETA_8" localSheetId="9">#REF!</definedName>
    <definedName name="ETA_8">#REF!</definedName>
    <definedName name="ETC1_amort" localSheetId="9">#REF!</definedName>
    <definedName name="ETC1_amort">#REF!</definedName>
    <definedName name="ETC1_Charge" localSheetId="9">#REF!</definedName>
    <definedName name="ETC1_Charge">#REF!</definedName>
    <definedName name="ETC1_item" localSheetId="9">#REF!</definedName>
    <definedName name="ETC1_item">#REF!</definedName>
    <definedName name="ETC1_price" localSheetId="9">#REF!</definedName>
    <definedName name="ETC1_price">#REF!</definedName>
    <definedName name="ETC1_qty" localSheetId="9">#REF!</definedName>
    <definedName name="ETC1_qty">#REF!</definedName>
    <definedName name="ETC1_Years" localSheetId="9">#REF!</definedName>
    <definedName name="ETC1_Years">#REF!</definedName>
    <definedName name="ETC10_amort" localSheetId="9">#REF!</definedName>
    <definedName name="ETC10_amort">#REF!</definedName>
    <definedName name="ETC10_Charge" localSheetId="9">#REF!</definedName>
    <definedName name="ETC10_Charge">#REF!</definedName>
    <definedName name="ETC10_item" localSheetId="9">#REF!</definedName>
    <definedName name="ETC10_item">#REF!</definedName>
    <definedName name="ETC10_price" localSheetId="9">#REF!</definedName>
    <definedName name="ETC10_price">#REF!</definedName>
    <definedName name="ETC10_qty" localSheetId="9">#REF!</definedName>
    <definedName name="ETC10_qty">#REF!</definedName>
    <definedName name="ETC10_Years" localSheetId="9">#REF!</definedName>
    <definedName name="ETC10_Years">#REF!</definedName>
    <definedName name="ETC11_amort" localSheetId="9">#REF!</definedName>
    <definedName name="ETC11_amort">#REF!</definedName>
    <definedName name="ETC11_Charge" localSheetId="9">#REF!</definedName>
    <definedName name="ETC11_Charge">#REF!</definedName>
    <definedName name="ETC11_item" localSheetId="9">#REF!</definedName>
    <definedName name="ETC11_item">#REF!</definedName>
    <definedName name="ETC11_price" localSheetId="9">#REF!</definedName>
    <definedName name="ETC11_price">#REF!</definedName>
    <definedName name="ETC11_qty" localSheetId="9">#REF!</definedName>
    <definedName name="ETC11_qty">#REF!</definedName>
    <definedName name="ETC11_Years" localSheetId="9">#REF!</definedName>
    <definedName name="ETC11_Years">#REF!</definedName>
    <definedName name="ETC12_amort" localSheetId="9">#REF!</definedName>
    <definedName name="ETC12_amort">#REF!</definedName>
    <definedName name="ETC12_Charge" localSheetId="9">#REF!</definedName>
    <definedName name="ETC12_Charge">#REF!</definedName>
    <definedName name="ETC12_item" localSheetId="9">#REF!</definedName>
    <definedName name="ETC12_item">#REF!</definedName>
    <definedName name="ETC12_price" localSheetId="9">#REF!</definedName>
    <definedName name="ETC12_price">#REF!</definedName>
    <definedName name="ETC12_qty" localSheetId="9">#REF!</definedName>
    <definedName name="ETC12_qty">#REF!</definedName>
    <definedName name="ETC12_Years" localSheetId="9">#REF!</definedName>
    <definedName name="ETC12_Years">#REF!</definedName>
    <definedName name="ETC13_amort" localSheetId="9">#REF!</definedName>
    <definedName name="ETC13_amort">#REF!</definedName>
    <definedName name="ETC13_Charge" localSheetId="9">#REF!</definedName>
    <definedName name="ETC13_Charge">#REF!</definedName>
    <definedName name="ETC13_item" localSheetId="9">#REF!</definedName>
    <definedName name="ETC13_item">#REF!</definedName>
    <definedName name="ETC13_price" localSheetId="9">#REF!</definedName>
    <definedName name="ETC13_price">#REF!</definedName>
    <definedName name="ETC13_qty" localSheetId="9">#REF!</definedName>
    <definedName name="ETC13_qty">#REF!</definedName>
    <definedName name="ETC13_Years" localSheetId="9">#REF!</definedName>
    <definedName name="ETC13_Years">#REF!</definedName>
    <definedName name="ETC14_amort" localSheetId="9">#REF!</definedName>
    <definedName name="ETC14_amort">#REF!</definedName>
    <definedName name="ETC14_Charge" localSheetId="9">#REF!</definedName>
    <definedName name="ETC14_Charge">#REF!</definedName>
    <definedName name="ETC14_item" localSheetId="9">#REF!</definedName>
    <definedName name="ETC14_item">#REF!</definedName>
    <definedName name="ETC14_price" localSheetId="9">#REF!</definedName>
    <definedName name="ETC14_price">#REF!</definedName>
    <definedName name="ETC14_qty" localSheetId="9">#REF!</definedName>
    <definedName name="ETC14_qty">#REF!</definedName>
    <definedName name="ETC14_Years" localSheetId="9">#REF!</definedName>
    <definedName name="ETC14_Years">#REF!</definedName>
    <definedName name="ETC15_amort" localSheetId="9">#REF!</definedName>
    <definedName name="ETC15_amort">#REF!</definedName>
    <definedName name="ETC15_Charge" localSheetId="9">#REF!</definedName>
    <definedName name="ETC15_Charge">#REF!</definedName>
    <definedName name="ETC15_item" localSheetId="9">#REF!</definedName>
    <definedName name="ETC15_item">#REF!</definedName>
    <definedName name="ETC15_price" localSheetId="9">#REF!</definedName>
    <definedName name="ETC15_price">#REF!</definedName>
    <definedName name="ETC15_qty" localSheetId="9">#REF!</definedName>
    <definedName name="ETC15_qty">#REF!</definedName>
    <definedName name="ETC15_Years" localSheetId="9">#REF!</definedName>
    <definedName name="ETC15_Years">#REF!</definedName>
    <definedName name="ETC2_amort" localSheetId="9">#REF!</definedName>
    <definedName name="ETC2_amort">#REF!</definedName>
    <definedName name="ETC2_Charge" localSheetId="9">#REF!</definedName>
    <definedName name="ETC2_Charge">#REF!</definedName>
    <definedName name="ETC2_item" localSheetId="9">#REF!</definedName>
    <definedName name="ETC2_item">#REF!</definedName>
    <definedName name="ETC2_price" localSheetId="9">#REF!</definedName>
    <definedName name="ETC2_price">#REF!</definedName>
    <definedName name="ETC2_qty" localSheetId="9">#REF!</definedName>
    <definedName name="ETC2_qty">#REF!</definedName>
    <definedName name="ETC2_Years" localSheetId="9">#REF!</definedName>
    <definedName name="ETC2_Years">#REF!</definedName>
    <definedName name="ETC3_amort" localSheetId="9">#REF!</definedName>
    <definedName name="ETC3_amort">#REF!</definedName>
    <definedName name="ETC3_Charge" localSheetId="9">#REF!</definedName>
    <definedName name="ETC3_Charge">#REF!</definedName>
    <definedName name="ETC3_item" localSheetId="9">#REF!</definedName>
    <definedName name="ETC3_item">#REF!</definedName>
    <definedName name="ETC3_price" localSheetId="9">#REF!</definedName>
    <definedName name="ETC3_price">#REF!</definedName>
    <definedName name="ETC3_qty" localSheetId="9">#REF!</definedName>
    <definedName name="ETC3_qty">#REF!</definedName>
    <definedName name="ETC3_Years" localSheetId="9">#REF!</definedName>
    <definedName name="ETC3_Years">#REF!</definedName>
    <definedName name="ETC4_amort" localSheetId="9">#REF!</definedName>
    <definedName name="ETC4_amort">#REF!</definedName>
    <definedName name="ETC4_Charge" localSheetId="9">#REF!</definedName>
    <definedName name="ETC4_Charge">#REF!</definedName>
    <definedName name="ETC4_item" localSheetId="9">#REF!</definedName>
    <definedName name="ETC4_item">#REF!</definedName>
    <definedName name="ETC4_price" localSheetId="9">#REF!</definedName>
    <definedName name="ETC4_price">#REF!</definedName>
    <definedName name="ETC4_qty" localSheetId="9">#REF!</definedName>
    <definedName name="ETC4_qty">#REF!</definedName>
    <definedName name="ETC4_Years" localSheetId="9">#REF!</definedName>
    <definedName name="ETC4_Years">#REF!</definedName>
    <definedName name="ETC5_amort" localSheetId="9">#REF!</definedName>
    <definedName name="ETC5_amort">#REF!</definedName>
    <definedName name="ETC5_Charge" localSheetId="9">#REF!</definedName>
    <definedName name="ETC5_Charge">#REF!</definedName>
    <definedName name="ETC5_item" localSheetId="9">#REF!</definedName>
    <definedName name="ETC5_item">#REF!</definedName>
    <definedName name="ETC5_price" localSheetId="9">#REF!</definedName>
    <definedName name="ETC5_price">#REF!</definedName>
    <definedName name="ETC5_qty" localSheetId="9">#REF!</definedName>
    <definedName name="ETC5_qty">#REF!</definedName>
    <definedName name="ETC5_Years" localSheetId="9">#REF!</definedName>
    <definedName name="ETC5_Years">#REF!</definedName>
    <definedName name="ETC6_amort" localSheetId="9">#REF!</definedName>
    <definedName name="ETC6_amort">#REF!</definedName>
    <definedName name="ETC6_Charge" localSheetId="9">#REF!</definedName>
    <definedName name="ETC6_Charge">#REF!</definedName>
    <definedName name="ETC6_item" localSheetId="9">#REF!</definedName>
    <definedName name="ETC6_item">#REF!</definedName>
    <definedName name="ETC6_price" localSheetId="9">#REF!</definedName>
    <definedName name="ETC6_price">#REF!</definedName>
    <definedName name="ETC6_qty" localSheetId="9">#REF!</definedName>
    <definedName name="ETC6_qty">#REF!</definedName>
    <definedName name="ETC6_Years" localSheetId="9">#REF!</definedName>
    <definedName name="ETC6_Years">#REF!</definedName>
    <definedName name="ETC7_amort" localSheetId="9">#REF!</definedName>
    <definedName name="ETC7_amort">#REF!</definedName>
    <definedName name="ETC7_Charge" localSheetId="9">#REF!</definedName>
    <definedName name="ETC7_Charge">#REF!</definedName>
    <definedName name="ETC7_item" localSheetId="9">#REF!</definedName>
    <definedName name="ETC7_item">#REF!</definedName>
    <definedName name="ETC7_price" localSheetId="9">#REF!</definedName>
    <definedName name="ETC7_price">#REF!</definedName>
    <definedName name="ETC7_qty" localSheetId="9">#REF!</definedName>
    <definedName name="ETC7_qty">#REF!</definedName>
    <definedName name="ETC7_Years" localSheetId="9">#REF!</definedName>
    <definedName name="ETC7_Years">#REF!</definedName>
    <definedName name="ETC8_amort" localSheetId="9">#REF!</definedName>
    <definedName name="ETC8_amort">#REF!</definedName>
    <definedName name="ETC8_Charge" localSheetId="9">#REF!</definedName>
    <definedName name="ETC8_Charge">#REF!</definedName>
    <definedName name="ETC8_item" localSheetId="9">#REF!</definedName>
    <definedName name="ETC8_item">#REF!</definedName>
    <definedName name="ETC8_price" localSheetId="9">#REF!</definedName>
    <definedName name="ETC8_price">#REF!</definedName>
    <definedName name="ETC8_qty" localSheetId="9">#REF!</definedName>
    <definedName name="ETC8_qty">#REF!</definedName>
    <definedName name="ETC8_Years" localSheetId="9">#REF!</definedName>
    <definedName name="ETC8_Years">#REF!</definedName>
    <definedName name="ETC9_amort" localSheetId="9">#REF!</definedName>
    <definedName name="ETC9_amort">#REF!</definedName>
    <definedName name="ETC9_Charge" localSheetId="9">#REF!</definedName>
    <definedName name="ETC9_Charge">#REF!</definedName>
    <definedName name="ETC9_item" localSheetId="9">#REF!</definedName>
    <definedName name="ETC9_item">#REF!</definedName>
    <definedName name="ETC9_price" localSheetId="9">#REF!</definedName>
    <definedName name="ETC9_price">#REF!</definedName>
    <definedName name="ETC9_qty" localSheetId="9">#REF!</definedName>
    <definedName name="ETC9_qty">#REF!</definedName>
    <definedName name="ETC9_Years" localSheetId="9">#REF!</definedName>
    <definedName name="ETC9_Years">#REF!</definedName>
    <definedName name="ETRY">#N/A</definedName>
    <definedName name="etx" localSheetId="9">#REF!</definedName>
    <definedName name="etx">#REF!</definedName>
    <definedName name="EV__EVCOM_OPTIONS__" hidden="1">8</definedName>
    <definedName name="EV__EXPOPTIONS__" hidden="1">0</definedName>
    <definedName name="EV__LASTREFTIME__" hidden="1">41066.701400463</definedName>
    <definedName name="EV__MAXEXPCOLS__" hidden="1">100</definedName>
    <definedName name="EV__MAXEXPROWS__" hidden="1">1000</definedName>
    <definedName name="EV__MEMORYCVW__" hidden="1">0</definedName>
    <definedName name="EV__WBEVMODE__" hidden="1">0</definedName>
    <definedName name="EV__WBREFOPTIONS__" hidden="1">63</definedName>
    <definedName name="EV__WBVERSION__" hidden="1">0</definedName>
    <definedName name="EVDRE_Report_B46">0</definedName>
    <definedName name="EVDRE_Report_B47">0</definedName>
    <definedName name="EVDRE_Report_B48">0</definedName>
    <definedName name="EVDRE_Report_B49">0</definedName>
    <definedName name="EWT">#N/A</definedName>
    <definedName name="EWTE">#N/A</definedName>
    <definedName name="EWWEFF" localSheetId="9">#REF!</definedName>
    <definedName name="EWWEFF">#REF!</definedName>
    <definedName name="EX_COMMISSION" localSheetId="9">#REF!</definedName>
    <definedName name="EX_COMMISSION">#REF!</definedName>
    <definedName name="EX_LASTING" localSheetId="9">#REF!</definedName>
    <definedName name="EX_LASTING">#REF!</definedName>
    <definedName name="Excel" localSheetId="9">#REF!</definedName>
    <definedName name="Excel">#REF!</definedName>
    <definedName name="Excel_BuiltIn__FilterDatabase" localSheetId="9">#REF!</definedName>
    <definedName name="Excel_BuiltIn__FilterDatabase">#REF!</definedName>
    <definedName name="Excel_BuiltIn__FilterDatabase_1" localSheetId="9">#REF!</definedName>
    <definedName name="Excel_BuiltIn__FilterDatabase_1">#REF!</definedName>
    <definedName name="Excel_BuiltIn__FilterDatabase_1_1">"$#REF!.$A$3:$T$3"</definedName>
    <definedName name="Excel_BuiltIn__FilterDatabase_1_1_1">"'file:///D:/%CE%94%20Smad-Lock%20(Brankas%20Smadav)%20%CE%94/blc%20ip%2008%20jan.xls'#$''.$A$3:$T$3"</definedName>
    <definedName name="Excel_BuiltIn__FilterDatabase_1_10">"'file:///D:/%CE%94%20Smad-Lock%20(Brankas%20Smadav)%20%CE%94/PUNYA%20SITI/email%20balance/BALANCE%20IP%20UA%2009%20OKT''09.xls'#$''.$A$3:$T$3"</definedName>
    <definedName name="Excel_BuiltIn__FilterDatabase_1_11">"'file:///D:/%CE%94%20Smad-Lock%20(Brankas%20Smadav)%20%CE%94/PUNYA%20SITI/email%20balance/BALANCE%20IP%20UA%2009%20OKT''09.xls'#$''.$A$3:$T$3"</definedName>
    <definedName name="Excel_BuiltIn__FilterDatabase_1_12">"'file:///D:/%CE%94%20Smad-Lock%20(Brankas%20Smadav)%20%CE%94/PUNYA%20SITI/email%20balance/BALANCE%20IP%20UA%2009%20OKT''09.xls'#$''.$A$3:$T$3"</definedName>
    <definedName name="Excel_BuiltIn__FilterDatabase_1_2">"$#REF!.$A$3:$T$3"</definedName>
    <definedName name="Excel_BuiltIn__FilterDatabase_1_4">"'file:///C:/DOCUME~1/ADMINI~1/LOCALS~1/Temp/Rar$DI00.828/OKT/email%20balance/BALANCE%20IP%20UA%2009%20OKT''09.xls'#$''.$A$3:$T$3"</definedName>
    <definedName name="Excel_BuiltIn__FilterDatabase_1_5">"$#REF!.$A$3:$T$3"</definedName>
    <definedName name="Excel_BuiltIn__FilterDatabase_1_6">"'file:///C:/DOCUME~1/ADMINI~1/LOCALS~1/Temp/Rar$DI00.828/OKT/email%20balance/BALANCE%20IP%20UA%2009%20OKT''09.xls'#$''.$A$3:$T$3"</definedName>
    <definedName name="Excel_BuiltIn__FilterDatabase_1_7">"$#REF!.$A$3:$T$3"</definedName>
    <definedName name="Excel_BuiltIn__FilterDatabase_1_8">"'file:///C:/Documents%20and%20Settings/S%20I%20T%20I/Local%20Settings/Temporary%20Internet%20Files/Content.IE5/ADS12XMJ/ambil%20ip%201221.xls'#$''.$A$3:$T$3"</definedName>
    <definedName name="Excel_BuiltIn__FilterDatabase_1_9">"'file:///D:/%CE%94%20Smad-Lock%20(Brankas%20Smadav)%20%CE%94/PUNYA%20SITI/email%20balance/BALANCE%20IP%20UA%2009%20OKT''09.xls'#$''.$A$3:$T$3"</definedName>
    <definedName name="Excel_BuiltIn__FilterDatabase_18">"$#REF!.$A$1:$M$1"</definedName>
    <definedName name="Excel_BuiltIn__FilterDatabase_2" localSheetId="9">#REF!</definedName>
    <definedName name="Excel_BuiltIn__FilterDatabase_2">#REF!</definedName>
    <definedName name="Excel_BuiltIn__FilterDatabase_2_1">"$#REF!.$B$6:$AN$6"</definedName>
    <definedName name="Excel_BuiltIn__FilterDatabase_2_1_1">"$#REF!.$B$6:$AN$6"</definedName>
    <definedName name="Excel_BuiltIn__FilterDatabase_4" localSheetId="9">#REF!</definedName>
    <definedName name="Excel_BuiltIn__FilterDatabase_4">#REF!</definedName>
    <definedName name="Excel_BuiltIn__FilterDatabase_42" localSheetId="9">#REF!</definedName>
    <definedName name="Excel_BuiltIn__FilterDatabase_42">#REF!</definedName>
    <definedName name="Excel_BuiltIn__FilterDatabase_49" localSheetId="9">#REF!</definedName>
    <definedName name="Excel_BuiltIn__FilterDatabase_49">#REF!</definedName>
    <definedName name="Excel_BuiltIn__FilterDatabase_5">#N/A</definedName>
    <definedName name="Excel_BuiltIn__FilterDatabase_6">#N/A</definedName>
    <definedName name="Excel_BuiltIn__FilterDatabase_7" localSheetId="9">#REF!</definedName>
    <definedName name="Excel_BuiltIn__FilterDatabase_7">#REF!</definedName>
    <definedName name="Excel_BuiltIn_Print_Area" localSheetId="9">#REF!</definedName>
    <definedName name="Excel_BuiltIn_Print_Area">#REF!</definedName>
    <definedName name="Excel_builtin_Print_Area_" localSheetId="9">#REF!</definedName>
    <definedName name="Excel_builtin_Print_Area_">#REF!</definedName>
    <definedName name="Excel_BuiltIn_Print_Area_1">"$#REF!.$A$1:$Z$37"</definedName>
    <definedName name="Excel_BuiltIn_Print_Area_1_1" localSheetId="9">#REF!</definedName>
    <definedName name="Excel_BuiltIn_Print_Area_1_1">#REF!</definedName>
    <definedName name="Excel_BuiltIn_Print_Area_1_1_1" localSheetId="9">#REF!</definedName>
    <definedName name="Excel_BuiltIn_Print_Area_1_1_1">#REF!</definedName>
    <definedName name="Excel_BuiltIn_Print_Area_1_1_1_1" localSheetId="9">#REF!</definedName>
    <definedName name="Excel_BuiltIn_Print_Area_1_1_1_1">#REF!</definedName>
    <definedName name="Excel_Builtin_Print_Area_1_1_1_1." localSheetId="9">#REF!</definedName>
    <definedName name="Excel_Builtin_Print_Area_1_1_1_1.">#REF!</definedName>
    <definedName name="Excel_BuiltIn_Print_Area_1_1_1_1_1" localSheetId="9">#REF!</definedName>
    <definedName name="Excel_BuiltIn_Print_Area_1_1_1_1_1">#REF!</definedName>
    <definedName name="Excel_BuiltIn_Print_Area_1_1_1_1_1_1" localSheetId="9">#REF!</definedName>
    <definedName name="Excel_BuiltIn_Print_Area_1_1_1_1_1_1">#REF!</definedName>
    <definedName name="Excel_builtin_Print_Area_1_1_1_1_1_1." localSheetId="9">#REF!</definedName>
    <definedName name="Excel_builtin_Print_Area_1_1_1_1_1_1.">#REF!</definedName>
    <definedName name="Excel_BuiltIn_Print_Area_1_1_1_1_1_1_1" localSheetId="9">#REF!</definedName>
    <definedName name="Excel_BuiltIn_Print_Area_1_1_1_1_1_1_1">#REF!</definedName>
    <definedName name="Excel_builtin_Print_Area_1_1_1_1_1_1_1." localSheetId="9">#REF!</definedName>
    <definedName name="Excel_builtin_Print_Area_1_1_1_1_1_1_1.">#REF!</definedName>
    <definedName name="Excel_BuiltIn_Print_Area_1_1_1_1_1_1_1_1" localSheetId="9">#REF!</definedName>
    <definedName name="Excel_BuiltIn_Print_Area_1_1_1_1_1_1_1_1">#REF!</definedName>
    <definedName name="Excel_builtin_Print_Area_1_1_1_1_1_1_1_1." localSheetId="9">#REF!</definedName>
    <definedName name="Excel_builtin_Print_Area_1_1_1_1_1_1_1_1.">#REF!</definedName>
    <definedName name="Excel_BuiltIn_Print_Area_1_1_1_1_1_1_1_1_1" localSheetId="9">#REF!</definedName>
    <definedName name="Excel_BuiltIn_Print_Area_1_1_1_1_1_1_1_1_1">#REF!</definedName>
    <definedName name="Excel_builtin_Print_Area_1_1_1_1_1_1_1_1_1." localSheetId="9">#REF!</definedName>
    <definedName name="Excel_builtin_Print_Area_1_1_1_1_1_1_1_1_1.">#REF!</definedName>
    <definedName name="Excel_BuiltIn_Print_Area_1_1_1_1_1_1_1_1_1_1" localSheetId="9">#REF!</definedName>
    <definedName name="Excel_BuiltIn_Print_Area_1_1_1_1_1_1_1_1_1_1">#REF!</definedName>
    <definedName name="Excel_builtin_Print_Area_1_1_1_1_1_1_1_1_1_1." localSheetId="9">#REF!</definedName>
    <definedName name="Excel_builtin_Print_Area_1_1_1_1_1_1_1_1_1_1.">#REF!</definedName>
    <definedName name="Excel_builtin_Print_Area_1_1_1_1_1_1_1_1_1_1.." localSheetId="9">#REF!</definedName>
    <definedName name="Excel_builtin_Print_Area_1_1_1_1_1_1_1_1_1_1..">#REF!</definedName>
    <definedName name="Excel_builtin_Print_Area_1_1_1_1_1_1_1_1_1_1...." localSheetId="9">(#REF!,#REF!)</definedName>
    <definedName name="Excel_builtin_Print_Area_1_1_1_1_1_1_1_1_1_1....">(#REF!,#REF!)</definedName>
    <definedName name="Excel_builtin_Print_Area_1_1_1_1_1_1_1_1_1_1....." localSheetId="9">#REF!</definedName>
    <definedName name="Excel_builtin_Print_Area_1_1_1_1_1_1_1_1_1_1.....">#REF!</definedName>
    <definedName name="Excel_builtin_Print_Area_1_1_1_1_1_1_1_1_1_1......" localSheetId="9">#REF!</definedName>
    <definedName name="Excel_builtin_Print_Area_1_1_1_1_1_1_1_1_1_1......">#REF!</definedName>
    <definedName name="Excel_builtin_Print_Area_1_1_1_1_1_1_1_1_1_1......." localSheetId="9">#REF!</definedName>
    <definedName name="Excel_builtin_Print_Area_1_1_1_1_1_1_1_1_1_1.......">#REF!</definedName>
    <definedName name="Excel_builtin_Print_Area_1_1_1_1_1_1_1_1_1_1__" localSheetId="9">#REF!</definedName>
    <definedName name="Excel_builtin_Print_Area_1_1_1_1_1_1_1_1_1_1__">#REF!</definedName>
    <definedName name="Excel_builtin_Print_Area_1_1_1_1_1_1_1_1_1_1___" localSheetId="9">#REF!</definedName>
    <definedName name="Excel_builtin_Print_Area_1_1_1_1_1_1_1_1_1_1___">#REF!</definedName>
    <definedName name="Excel_BuiltIn_Print_Area_1_1_1_1_1_1_1_1_1_1_1" localSheetId="9">#REF!</definedName>
    <definedName name="Excel_BuiltIn_Print_Area_1_1_1_1_1_1_1_1_1_1_1">#REF!</definedName>
    <definedName name="Excel_builtin_Print_Area_1_1_1_1_1_1_1_1_1_1_1." localSheetId="9">#REF!</definedName>
    <definedName name="Excel_builtin_Print_Area_1_1_1_1_1_1_1_1_1_1_1.">#REF!</definedName>
    <definedName name="Excel_BuiltIn_Print_Area_1_1_1_1_1_1_1_1_1_1_1_1" localSheetId="9">#REF!</definedName>
    <definedName name="Excel_BuiltIn_Print_Area_1_1_1_1_1_1_1_1_1_1_1_1">#REF!</definedName>
    <definedName name="Excel_BuiltIn_Print_Area_1_1_1_1_1_1_1_1_1_1_1_1_1" localSheetId="9">#REF!</definedName>
    <definedName name="Excel_BuiltIn_Print_Area_1_1_1_1_1_1_1_1_1_1_1_1_1">#REF!</definedName>
    <definedName name="Excel_BuiltIn_Print_Area_1_1_1_1_1_1_1_1_1_1_1_1_1_1" localSheetId="9">#REF!</definedName>
    <definedName name="Excel_BuiltIn_Print_Area_1_1_1_1_1_1_1_1_1_1_1_1_1_1">#REF!</definedName>
    <definedName name="Excel_BuiltIn_Print_Area_1_1_1_1_1_1_1_1_1_1_1_1_1_1_1" localSheetId="9">#REF!</definedName>
    <definedName name="Excel_BuiltIn_Print_Area_1_1_1_1_1_1_1_1_1_1_1_1_1_1_1">#REF!</definedName>
    <definedName name="Excel_BuiltIn_Print_Area_1_1_1_1_1_1_1_1_1_1_1_1_1_1_1_1" localSheetId="9">#REF!</definedName>
    <definedName name="Excel_BuiltIn_Print_Area_1_1_1_1_1_1_1_1_1_1_1_1_1_1_1_1">#REF!</definedName>
    <definedName name="Excel_BuiltIn_Print_Area_1_1_1_1_1_1_1_1_1_1_1_1_1_1_1_1_1" localSheetId="9">#REF!</definedName>
    <definedName name="Excel_BuiltIn_Print_Area_1_1_1_1_1_1_1_1_1_1_1_1_1_1_1_1_1">#REF!</definedName>
    <definedName name="Excel_BuiltIn_Print_Area_1_1_1_1_1_1_1_1_1_1_1_1_1_1_1_1_1_1" localSheetId="9">#REF!</definedName>
    <definedName name="Excel_BuiltIn_Print_Area_1_1_1_1_1_1_1_1_1_1_1_1_1_1_1_1_1_1">#REF!</definedName>
    <definedName name="Excel_BuiltIn_Print_Area_1_1_1_1_1_1_1_1_1_1_1_1_1_1_1_1_1_1_1" localSheetId="9">#REF!</definedName>
    <definedName name="Excel_BuiltIn_Print_Area_1_1_1_1_1_1_1_1_1_1_1_1_1_1_1_1_1_1_1">#REF!</definedName>
    <definedName name="Excel_BuiltIn_Print_Area_1_1_1_1_1_1_1_1_1_1_1_1_1_1_1_1_1_1_1_1" localSheetId="9">#REF!</definedName>
    <definedName name="Excel_BuiltIn_Print_Area_1_1_1_1_1_1_1_1_1_1_1_1_1_1_1_1_1_1_1_1">#REF!</definedName>
    <definedName name="Excel_BuiltIn_Print_Area_1_1_1_1_1_1_1_1_1_1_1_1_1_1_1_1_1_1_1_1_1" localSheetId="9">#REF!</definedName>
    <definedName name="Excel_BuiltIn_Print_Area_1_1_1_1_1_1_1_1_1_1_1_1_1_1_1_1_1_1_1_1_1">#REF!</definedName>
    <definedName name="Excel_BuiltIn_Print_Area_1_1_1_1_1_1_1_1_1_1_1_1_1_1_1_1_1_1_1_1_1_1" localSheetId="9">#REF!</definedName>
    <definedName name="Excel_BuiltIn_Print_Area_1_1_1_1_1_1_1_1_1_1_1_1_1_1_1_1_1_1_1_1_1_1">#REF!</definedName>
    <definedName name="Excel_BuiltIn_Print_Area_1_1_1_1_1_1_1_1_1_1_1_1_1_1_1_1_1_1_1_1_1_1_1" localSheetId="9">#REF!</definedName>
    <definedName name="Excel_BuiltIn_Print_Area_1_1_1_1_1_1_1_1_1_1_1_1_1_1_1_1_1_1_1_1_1_1_1">#REF!</definedName>
    <definedName name="Excel_BuiltIn_Print_Area_1_1_1_1_1_1_1_1_1_1_1_1_1_1_1_1_1_1_1_1_1_1_1_1" localSheetId="9">(#REF!,#REF!)</definedName>
    <definedName name="Excel_BuiltIn_Print_Area_1_1_1_1_1_1_1_1_1_1_1_1_1_1_1_1_1_1_1_1_1_1_1_1">(#REF!,#REF!)</definedName>
    <definedName name="Excel_BuiltIn_Print_Area_1_1_1_1_1_1_1_1_1_1_1_1_1_1_1_1_1_1_1_1_1_1_1_1_1" localSheetId="9">#REF!</definedName>
    <definedName name="Excel_BuiltIn_Print_Area_1_1_1_1_1_1_1_1_1_1_1_1_1_1_1_1_1_1_1_1_1_1_1_1_1">#REF!</definedName>
    <definedName name="Excel_BuiltIn_Print_Area_1_1_1_1_1_1_1_1_1_1_1_1_1_1_1_1_1_1_1_1_1_1_1_1_1_1" localSheetId="9">#REF!</definedName>
    <definedName name="Excel_BuiltIn_Print_Area_1_1_1_1_1_1_1_1_1_1_1_1_1_1_1_1_1_1_1_1_1_1_1_1_1_1">#REF!</definedName>
    <definedName name="Excel_BuiltIn_Print_Area_1_1_1_1_1_1_1_1_1_1_1_1_1_1_1_1_1_1_1_1_1_1_1_1_1_1_1">NA()</definedName>
    <definedName name="Excel_BuiltIn_Print_Area_1_1_1_1_1_1_1_1_1_1_1_1_1_1_1_1_1_1_1_1_1_1_1_1_1_1_1_1" localSheetId="9">#REF!</definedName>
    <definedName name="Excel_BuiltIn_Print_Area_1_1_1_1_1_1_1_1_1_1_1_1_1_1_1_1_1_1_1_1_1_1_1_1_1_1_1_1">#REF!</definedName>
    <definedName name="Excel_builtin_Print_Area_1_1_1_1_1_1_1_1_1_2" localSheetId="9">#REF!</definedName>
    <definedName name="Excel_builtin_Print_Area_1_1_1_1_1_1_1_1_1_2">#REF!</definedName>
    <definedName name="Excel_BuiltIn_Print_Area_1_1_2" localSheetId="9">#REF!</definedName>
    <definedName name="Excel_BuiltIn_Print_Area_1_1_2">#REF!</definedName>
    <definedName name="Excel_BuiltIn_Print_Area_1_1_2_1">"$#REF!.$A$1:$BI$38"</definedName>
    <definedName name="Excel_BuiltIn_Print_Area_1_1_2_2">"$#REF!.$A$1:$BI$38"</definedName>
    <definedName name="Excel_BuiltIn_Print_Area_1_1_2_5">"$#REF!.$A$1:$BI$38"</definedName>
    <definedName name="Excel_BuiltIn_Print_Area_1_1_2_7">"$#REF!.$A$1:$BI$38"</definedName>
    <definedName name="Excel_BuiltIn_Print_Area_1_1_3" localSheetId="9">#REF!</definedName>
    <definedName name="Excel_BuiltIn_Print_Area_1_1_3">#REF!</definedName>
    <definedName name="Excel_BuiltIn_Print_Area_1_1_3_2">"$#REF!.$A$1:$BI$38"</definedName>
    <definedName name="Excel_BuiltIn_Print_Area_1_1_3_5">"$#REF!.$A$1:$BI$38"</definedName>
    <definedName name="Excel_BuiltIn_Print_Area_1_1_3_7">"$#REF!.$A$1:$BI$38"</definedName>
    <definedName name="Excel_BuiltIn_Print_Area_1_1_4" localSheetId="9">#REF!</definedName>
    <definedName name="Excel_BuiltIn_Print_Area_1_1_4">#REF!</definedName>
    <definedName name="Excel_BuiltIn_Print_Area_1_1_4_2">"$#REF!.$A$1:$BI$38"</definedName>
    <definedName name="Excel_BuiltIn_Print_Area_1_1_4_5">"$#REF!.$A$1:$BI$38"</definedName>
    <definedName name="Excel_BuiltIn_Print_Area_1_1_4_7">"$#REF!.$A$1:$BI$38"</definedName>
    <definedName name="Excel_BuiltIn_Print_Area_1_1_5" localSheetId="9">#REF!</definedName>
    <definedName name="Excel_BuiltIn_Print_Area_1_1_5">#REF!</definedName>
    <definedName name="Excel_BuiltIn_Print_Area_1_1_5_1">"$#REF!.$A$1:$BI$38"</definedName>
    <definedName name="Excel_BuiltIn_Print_Area_1_1_5_2">"$#REF!.$A$1:$BI$38"</definedName>
    <definedName name="Excel_BuiltIn_Print_Area_1_1_5_5">"$#REF!.$A$1:$BI$38"</definedName>
    <definedName name="Excel_BuiltIn_Print_Area_1_1_5_7">"$#REF!.$A$1:$BI$38"</definedName>
    <definedName name="Excel_BuiltIn_Print_Area_1_1_6" localSheetId="9">#REF!</definedName>
    <definedName name="Excel_BuiltIn_Print_Area_1_1_6">#REF!</definedName>
    <definedName name="Excel_BuiltIn_Print_Area_1_1_6_2">"$#REF!.$A$1:$BI$38"</definedName>
    <definedName name="Excel_BuiltIn_Print_Area_1_1_6_5">"$#REF!.$A$1:$BI$38"</definedName>
    <definedName name="Excel_BuiltIn_Print_Area_1_1_6_7">"$#REF!.$A$1:$BI$38"</definedName>
    <definedName name="Excel_BuiltIn_Print_Area_1_1_7" localSheetId="9">#REF!</definedName>
    <definedName name="Excel_BuiltIn_Print_Area_1_1_7">#REF!</definedName>
    <definedName name="Excel_BuiltIn_Print_Area_1_1_7_1">"$#REF!.$A$1:$BI$38"</definedName>
    <definedName name="Excel_BuiltIn_Print_Area_1_1_7_2">"$#REF!.$A$1:$BI$38"</definedName>
    <definedName name="Excel_BuiltIn_Print_Area_1_1_7_5">"$#REF!.$A$1:$BI$38"</definedName>
    <definedName name="Excel_BuiltIn_Print_Area_1_1_7_7">"$#REF!.$A$1:$BI$38"</definedName>
    <definedName name="Excel_BuiltIn_Print_Area_1_1_8" localSheetId="9">#REF!</definedName>
    <definedName name="Excel_BuiltIn_Print_Area_1_1_8">#REF!</definedName>
    <definedName name="Excel_BuiltIn_Print_Area_1_1_8_2">"$#REF!.$A$1:$BI$38"</definedName>
    <definedName name="Excel_BuiltIn_Print_Area_1_1_8_5">"$#REF!.$A$1:$BI$38"</definedName>
    <definedName name="Excel_BuiltIn_Print_Area_1_1_8_7">"$#REF!.$A$1:$BI$38"</definedName>
    <definedName name="Excel_BuiltIn_Print_Area_10">"$#REF!.$A$1:$IV$64932"</definedName>
    <definedName name="Excel_BuiltIn_Print_Area_10_1" localSheetId="9">#REF!</definedName>
    <definedName name="Excel_BuiltIn_Print_Area_10_1">#REF!</definedName>
    <definedName name="Excel_BuiltIn_Print_Area_12">"$#REF!.$A$1:$Z$48"</definedName>
    <definedName name="Excel_BuiltIn_Print_Area_12_1" localSheetId="9">#REF!</definedName>
    <definedName name="Excel_BuiltIn_Print_Area_12_1">#REF!</definedName>
    <definedName name="Excel_BuiltIn_Print_Area_13">"$#REF!.$A$1:$Z$48"</definedName>
    <definedName name="Excel_BuiltIn_Print_Area_13_1" localSheetId="9">#REF!</definedName>
    <definedName name="Excel_BuiltIn_Print_Area_13_1">#REF!</definedName>
    <definedName name="Excel_BuiltIn_Print_Area_14">"$#REF!.$A$1:$Z$48"</definedName>
    <definedName name="Excel_BuiltIn_Print_Area_15" localSheetId="9">#REF!</definedName>
    <definedName name="Excel_BuiltIn_Print_Area_15">#REF!</definedName>
    <definedName name="Excel_BuiltIn_Print_Area_16" localSheetId="9">#REF!</definedName>
    <definedName name="Excel_BuiltIn_Print_Area_16">#REF!</definedName>
    <definedName name="Excel_BuiltIn_Print_Area_2" localSheetId="9">#REF!</definedName>
    <definedName name="Excel_BuiltIn_Print_Area_2">#REF!</definedName>
    <definedName name="Excel_BuiltIn_Print_Area_2_1">"$#REF!.$A$45:$M$67"</definedName>
    <definedName name="Excel_BuiltIn_Print_Area_2_1_1" localSheetId="9">#REF!</definedName>
    <definedName name="Excel_BuiltIn_Print_Area_2_1_1">#REF!</definedName>
    <definedName name="Excel_BuiltIn_Print_Area_2_1_1_1" localSheetId="9">#REF!</definedName>
    <definedName name="Excel_BuiltIn_Print_Area_2_1_1_1">#REF!</definedName>
    <definedName name="Excel_BuiltIn_Print_Area_2_1_1_1_1" localSheetId="9">#REF!</definedName>
    <definedName name="Excel_BuiltIn_Print_Area_2_1_1_1_1">#REF!</definedName>
    <definedName name="Excel_BuiltIn_Print_Area_2_1_1_1_1_1" localSheetId="9">#REF!</definedName>
    <definedName name="Excel_BuiltIn_Print_Area_2_1_1_1_1_1">#REF!</definedName>
    <definedName name="Excel_BuiltIn_Print_Area_2_1_1_1_1_1_1" localSheetId="9">#REF!</definedName>
    <definedName name="Excel_BuiltIn_Print_Area_2_1_1_1_1_1_1">#REF!</definedName>
    <definedName name="Excel_BuiltIn_Print_Area_2_1_1_1_1_1_1_1" localSheetId="9">#REF!</definedName>
    <definedName name="Excel_BuiltIn_Print_Area_2_1_1_1_1_1_1_1">#REF!</definedName>
    <definedName name="Excel_BuiltIn_Print_Area_2_1_1_1_1_1_1_1_1" localSheetId="9">#REF!</definedName>
    <definedName name="Excel_BuiltIn_Print_Area_2_1_1_1_1_1_1_1_1">#REF!</definedName>
    <definedName name="Excel_BuiltIn_Print_Area_2_1_1_1_1_1_1_1_1_1" localSheetId="9">#REF!</definedName>
    <definedName name="Excel_BuiltIn_Print_Area_2_1_1_1_1_1_1_1_1_1">#REF!</definedName>
    <definedName name="Excel_BuiltIn_Print_Area_2_1_1_1_1_1_1_1_1_1_1" localSheetId="9">#REF!</definedName>
    <definedName name="Excel_BuiltIn_Print_Area_2_1_1_1_1_1_1_1_1_1_1">#REF!</definedName>
    <definedName name="Excel_BuiltIn_Print_Area_2_1_1_1_1_1_1_1_1_1_1_1" localSheetId="9">#REF!</definedName>
    <definedName name="Excel_BuiltIn_Print_Area_2_1_1_1_1_1_1_1_1_1_1_1">#REF!</definedName>
    <definedName name="Excel_BuiltIn_Print_Area_2_1_1_1_1_1_1_1_1_1_1_1_1" localSheetId="9">#REF!</definedName>
    <definedName name="Excel_BuiltIn_Print_Area_2_1_1_1_1_1_1_1_1_1_1_1_1">#REF!</definedName>
    <definedName name="Excel_BuiltIn_Print_Area_2_1_1_1_1_1_1_1_1_1_1_1_1_1" localSheetId="9">#REF!</definedName>
    <definedName name="Excel_BuiltIn_Print_Area_2_1_1_1_1_1_1_1_1_1_1_1_1_1">#REF!</definedName>
    <definedName name="Excel_BuiltIn_Print_Area_2_1_1_1_1_1_1_1_1_1_1_1_1_1_1" localSheetId="9">#REF!</definedName>
    <definedName name="Excel_BuiltIn_Print_Area_2_1_1_1_1_1_1_1_1_1_1_1_1_1_1">#REF!</definedName>
    <definedName name="Excel_BuiltIn_Print_Area_2_1_1_1_1_1_1_1_1_1_1_1_1_1_1_1" localSheetId="9">#REF!</definedName>
    <definedName name="Excel_BuiltIn_Print_Area_2_1_1_1_1_1_1_1_1_1_1_1_1_1_1_1">#REF!</definedName>
    <definedName name="Excel_BuiltIn_Print_Area_2_1_1_1_1_1_1_1_1_1_1_1_1_1_1_1_1" localSheetId="9">#REF!</definedName>
    <definedName name="Excel_BuiltIn_Print_Area_2_1_1_1_1_1_1_1_1_1_1_1_1_1_1_1_1">#REF!</definedName>
    <definedName name="Excel_BuiltIn_Print_Area_2_1_1_1_1_1_1_1_1_1_1_1_1_1_1_1_1_1" localSheetId="9">#REF!</definedName>
    <definedName name="Excel_BuiltIn_Print_Area_2_1_1_1_1_1_1_1_1_1_1_1_1_1_1_1_1_1">#REF!</definedName>
    <definedName name="Excel_BuiltIn_Print_Area_2_1_1_1_1_1_1_1_1_1_1_1_1_1_1_1_1_1_1" localSheetId="9">#REF!</definedName>
    <definedName name="Excel_BuiltIn_Print_Area_2_1_1_1_1_1_1_1_1_1_1_1_1_1_1_1_1_1_1">#REF!</definedName>
    <definedName name="Excel_BuiltIn_Print_Area_2_1_1_1_1_1_1_1_1_1_1_1_1_1_1_1_1_1_1_1" localSheetId="9">#REF!</definedName>
    <definedName name="Excel_BuiltIn_Print_Area_2_1_1_1_1_1_1_1_1_1_1_1_1_1_1_1_1_1_1_1">#REF!</definedName>
    <definedName name="Excel_BuiltIn_Print_Area_2_1_1_1_1_1_1_1_1_1_1_1_1_1_1_1_1_1_1_1_1" localSheetId="9">#REF!</definedName>
    <definedName name="Excel_BuiltIn_Print_Area_2_1_1_1_1_1_1_1_1_1_1_1_1_1_1_1_1_1_1_1_1">#REF!</definedName>
    <definedName name="Excel_BuiltIn_Print_Area_2_1_1_1_1_1_1_1_1_1_1_1_1_1_1_1_1_1_1_1_1_1" localSheetId="9">#REF!</definedName>
    <definedName name="Excel_BuiltIn_Print_Area_2_1_1_1_1_1_1_1_1_1_1_1_1_1_1_1_1_1_1_1_1_1">#REF!</definedName>
    <definedName name="Excel_BuiltIn_Print_Area_2_1_1_1_1_1_1_1_1_1_1_1_1_1_1_1_1_1_1_1_1_1_1" localSheetId="9">#REF!</definedName>
    <definedName name="Excel_BuiltIn_Print_Area_2_1_1_1_1_1_1_1_1_1_1_1_1_1_1_1_1_1_1_1_1_1_1">#REF!</definedName>
    <definedName name="Excel_BuiltIn_Print_Area_2_1_1_1_1_1_1_1_1_1_1_1_1_1_1_1_1_1_1_1_1_1_1_1" localSheetId="9">#REF!</definedName>
    <definedName name="Excel_BuiltIn_Print_Area_2_1_1_1_1_1_1_1_1_1_1_1_1_1_1_1_1_1_1_1_1_1_1_1">#REF!</definedName>
    <definedName name="Excel_BuiltIn_Print_Area_2_1_1_1_1_1_1_1_1_1_1_1_1_1_1_1_1_1_1_1_1_1_1_1_1" localSheetId="9">#REF!</definedName>
    <definedName name="Excel_BuiltIn_Print_Area_2_1_1_1_1_1_1_1_1_1_1_1_1_1_1_1_1_1_1_1_1_1_1_1_1">#REF!</definedName>
    <definedName name="Excel_BuiltIn_Print_Area_2_1_1_1_1_1_1_1_1_1_1_1_1_1_1_1_1_1_1_1_1_1_1_1_1_1" localSheetId="9">#REF!</definedName>
    <definedName name="Excel_BuiltIn_Print_Area_2_1_1_1_1_1_1_1_1_1_1_1_1_1_1_1_1_1_1_1_1_1_1_1_1_1">#REF!</definedName>
    <definedName name="Excel_BuiltIn_Print_Area_2_1_1_1_1_1_1_1_1_1_1_1_1_1_1_1_1_1_1_1_1_1_1_1_1_1_1" localSheetId="9">#REF!</definedName>
    <definedName name="Excel_BuiltIn_Print_Area_2_1_1_1_1_1_1_1_1_1_1_1_1_1_1_1_1_1_1_1_1_1_1_1_1_1_1">#REF!</definedName>
    <definedName name="Excel_BuiltIn_Print_Area_2_1_1_1_1_1_1_1_1_1_1_1_1_1_1_1_1_1_1_1_1_1_1_1_1_1_1_1" localSheetId="9">#REF!</definedName>
    <definedName name="Excel_BuiltIn_Print_Area_2_1_1_1_1_1_1_1_1_1_1_1_1_1_1_1_1_1_1_1_1_1_1_1_1_1_1_1">#REF!</definedName>
    <definedName name="Excel_BuiltIn_Print_Area_2_1_1_1_1_1_1_1_1_1_1_1_1_1_1_1_1_1_1_1_1_1_1_1_1_1_1_1_1" localSheetId="9">#REF!</definedName>
    <definedName name="Excel_BuiltIn_Print_Area_2_1_1_1_1_1_1_1_1_1_1_1_1_1_1_1_1_1_1_1_1_1_1_1_1_1_1_1_1">#REF!</definedName>
    <definedName name="Excel_BuiltIn_Print_Area_2_1_1_1_1_1_1_1_1_1_1_1_1_1_1_1_1_1_1_1_1_1_1_1_1_1_1_1_1_1" localSheetId="9">#REF!</definedName>
    <definedName name="Excel_BuiltIn_Print_Area_2_1_1_1_1_1_1_1_1_1_1_1_1_1_1_1_1_1_1_1_1_1_1_1_1_1_1_1_1_1">#REF!</definedName>
    <definedName name="Excel_BuiltIn_Print_Area_2_1_1_1_1_1_1_1_1_1_1_1_1_1_1_1_1_1_1_1_1_1_1_1_1_1_1_1_1_1_1" localSheetId="9">#REF!</definedName>
    <definedName name="Excel_BuiltIn_Print_Area_2_1_1_1_1_1_1_1_1_1_1_1_1_1_1_1_1_1_1_1_1_1_1_1_1_1_1_1_1_1_1">#REF!</definedName>
    <definedName name="Excel_BuiltIn_Print_Area_2_1_1_1_1_1_1_1_1_1_1_1_1_1_1_1_1_1_1_1_1_1_1_1_1_1_1_1_1_1_1_1">"$#REF!.$#REF!$#REF!:$#REF!$#REF!"</definedName>
    <definedName name="Excel_BuiltIn_Print_Area_2_1_1_1_1_1_1_1_1_1_1_1_1_1_1_1_1_1_1_1_1_1_1_1_1_1_1_1_1_1_1_1_1">"$#REF!.$A$1:$AE$4"</definedName>
    <definedName name="Excel_BuiltIn_Print_Area_2_1_1_1_1_1_1_1_1_1_1_1_1_1_1_1_1_1_1_1_1_1_1_1_1_1_1_1_1_1_1_1_1_1">"$#REF!.$#REF!$#REF!:$#REF!$#REF!"</definedName>
    <definedName name="Excel_BuiltIn_Print_Area_2_1_1_1_1_1_1_1_1_1_1_1_1_1_1_1_1_1_1_1_1_1_1_1_1_1_1_1_1_1_1_1_1_1_1_1">"$#REF!.$A$1:$AC$50"</definedName>
    <definedName name="Excel_BuiltIn_Print_Area_2_1_1_1_1_1_1_1_1_1_1_1_1_1_1_1_1_1_1_1_1_1_1_1_1_1_1_1_1_1_1_1_1_1_1_1_1">"$#REF!.$A$7:$AC$54"</definedName>
    <definedName name="Excel_BuiltIn_Print_Area_2_1_1_1_1_1_1_1_1_1_1_1_1_1_1_1_1_1_1_1_1_1_1_1_1_1_1_1_1_1_1_1_1_1_1_1_1_1">"$#REF!.$A$1:$AC$6"</definedName>
    <definedName name="Excel_builtin_Print_Area_2_1_2" localSheetId="9">#REF!</definedName>
    <definedName name="Excel_builtin_Print_Area_2_1_2">#REF!</definedName>
    <definedName name="Excel_BuiltIn_Print_Area_2_1_4">"$#REF!.$A$1:$BK$6"</definedName>
    <definedName name="Excel_builtin_Print_Area_2_10" localSheetId="9">#REF!</definedName>
    <definedName name="Excel_builtin_Print_Area_2_10">#REF!</definedName>
    <definedName name="Excel_builtin_Print_Area_2_11" localSheetId="9">#REF!</definedName>
    <definedName name="Excel_builtin_Print_Area_2_11">#REF!</definedName>
    <definedName name="Excel_builtin_Print_Area_2_111" localSheetId="9">#REF!</definedName>
    <definedName name="Excel_builtin_Print_Area_2_111">#REF!</definedName>
    <definedName name="Excel_builtin_Print_Area_2_112" localSheetId="9">#REF!</definedName>
    <definedName name="Excel_builtin_Print_Area_2_112">#REF!</definedName>
    <definedName name="Excel_builtin_Print_Area_2_113" localSheetId="9">#REF!</definedName>
    <definedName name="Excel_builtin_Print_Area_2_113">#REF!</definedName>
    <definedName name="Excel_builtin_Print_Area_2_114" localSheetId="9">#REF!</definedName>
    <definedName name="Excel_builtin_Print_Area_2_114">#REF!</definedName>
    <definedName name="Excel_builtin_Print_Area_2_115" localSheetId="9">#REF!</definedName>
    <definedName name="Excel_builtin_Print_Area_2_115">#REF!</definedName>
    <definedName name="Excel_builtin_Print_Area_2_116" localSheetId="9">#REF!</definedName>
    <definedName name="Excel_builtin_Print_Area_2_116">#REF!</definedName>
    <definedName name="Excel_builtin_Print_Area_2_117" localSheetId="9">#REF!</definedName>
    <definedName name="Excel_builtin_Print_Area_2_117">#REF!</definedName>
    <definedName name="Excel_builtin_Print_Area_2_118" localSheetId="9">#REF!</definedName>
    <definedName name="Excel_builtin_Print_Area_2_118">#REF!</definedName>
    <definedName name="Excel_builtin_Print_Area_2_119" localSheetId="9">#REF!</definedName>
    <definedName name="Excel_builtin_Print_Area_2_119">#REF!</definedName>
    <definedName name="Excel_builtin_Print_Area_2_12" localSheetId="9">#REF!</definedName>
    <definedName name="Excel_builtin_Print_Area_2_12">#REF!</definedName>
    <definedName name="Excel_builtin_Print_Area_2_13" localSheetId="9">#REF!</definedName>
    <definedName name="Excel_builtin_Print_Area_2_13">#REF!</definedName>
    <definedName name="Excel_builtin_Print_Area_2_14" localSheetId="9">#REF!</definedName>
    <definedName name="Excel_builtin_Print_Area_2_14">#REF!</definedName>
    <definedName name="Excel_builtin_Print_Area_2_15" localSheetId="9">#REF!</definedName>
    <definedName name="Excel_builtin_Print_Area_2_15">#REF!</definedName>
    <definedName name="Excel_builtin_Print_Area_2_16" localSheetId="9">#REF!</definedName>
    <definedName name="Excel_builtin_Print_Area_2_16">#REF!</definedName>
    <definedName name="Excel_builtin_Print_Area_2_17" localSheetId="9">#REF!</definedName>
    <definedName name="Excel_builtin_Print_Area_2_17">#REF!</definedName>
    <definedName name="Excel_builtin_Print_Area_2_19" localSheetId="9">#REF!</definedName>
    <definedName name="Excel_builtin_Print_Area_2_19">#REF!</definedName>
    <definedName name="Excel_builtin_Print_Area_2_20" localSheetId="9">#REF!</definedName>
    <definedName name="Excel_builtin_Print_Area_2_20">#REF!</definedName>
    <definedName name="Excel_builtin_Print_Area_2_3" localSheetId="9">#REF!</definedName>
    <definedName name="Excel_builtin_Print_Area_2_3">#REF!</definedName>
    <definedName name="Excel_builtin_Print_Area_2_5" localSheetId="9">#REF!</definedName>
    <definedName name="Excel_builtin_Print_Area_2_5">#REF!</definedName>
    <definedName name="Excel_builtin_Print_Area_2_6" localSheetId="9">#REF!</definedName>
    <definedName name="Excel_builtin_Print_Area_2_6">#REF!</definedName>
    <definedName name="Excel_builtin_Print_Area_2_7" localSheetId="9">#REF!</definedName>
    <definedName name="Excel_builtin_Print_Area_2_7">#REF!</definedName>
    <definedName name="Excel_builtin_Print_Area_2_8" localSheetId="9">#REF!</definedName>
    <definedName name="Excel_builtin_Print_Area_2_8">#REF!</definedName>
    <definedName name="Excel_builtin_Print_Area_2_9" localSheetId="9">#REF!</definedName>
    <definedName name="Excel_builtin_Print_Area_2_9">#REF!</definedName>
    <definedName name="Excel_BuiltIn_Print_Area_21" localSheetId="9">#REF!</definedName>
    <definedName name="Excel_BuiltIn_Print_Area_21">#REF!</definedName>
    <definedName name="Excel_BuiltIn_Print_Area_22" localSheetId="9">#REF!</definedName>
    <definedName name="Excel_BuiltIn_Print_Area_22">#REF!</definedName>
    <definedName name="Excel_BuiltIn_Print_Area_23" localSheetId="9">#REF!</definedName>
    <definedName name="Excel_BuiltIn_Print_Area_23">#REF!</definedName>
    <definedName name="Excel_BuiltIn_Print_Area_3" localSheetId="9">#REF!</definedName>
    <definedName name="Excel_BuiltIn_Print_Area_3">#REF!</definedName>
    <definedName name="Excel_BuiltIn_Print_Area_3_1">"$#REF!.$A$46:$T$46"</definedName>
    <definedName name="Excel_BuiltIn_Print_Area_3_1_1">"$#REF!.$#REF!$#REF!:$#REF!$#REF!"</definedName>
    <definedName name="Excel_BuiltIn_Print_Area_3_1_1_1">"$#REF!.$A$1:$T$44"</definedName>
    <definedName name="Excel_BuiltIn_Print_Area_3_1_1_1_1">"$#REF!.$#REF!$#REF!:$#REF!$#REF!"</definedName>
    <definedName name="Excel_BuiltIn_Print_Area_3_1_1_1_1_1">"$#REF!.$#REF!$#REF!:$#REF!$#REF!"</definedName>
    <definedName name="Excel_BuiltIn_Print_Area_3_1_1_1_1_1_1">"$#REF!.$#REF!$#REF!:$#REF!$#REF!"</definedName>
    <definedName name="Excel_BuiltIn_Print_Area_3_1_1_1_1_1_1_1">"$#REF!.$A$45:$M$67"</definedName>
    <definedName name="Excel_BuiltIn_Print_Area_3_1_4" localSheetId="9">#REF!</definedName>
    <definedName name="Excel_BuiltIn_Print_Area_3_1_4">#REF!</definedName>
    <definedName name="Excel_BuiltIn_Print_Area_3_1_4_1" localSheetId="9">#REF!</definedName>
    <definedName name="Excel_BuiltIn_Print_Area_3_1_4_1">#REF!</definedName>
    <definedName name="Excel_BuiltIn_Print_Area_3_1_42" localSheetId="9">#REF!</definedName>
    <definedName name="Excel_BuiltIn_Print_Area_3_1_42">#REF!</definedName>
    <definedName name="Excel_BuiltIn_Print_Area_3_1_42_1" localSheetId="9">#REF!</definedName>
    <definedName name="Excel_BuiltIn_Print_Area_3_1_42_1">#REF!</definedName>
    <definedName name="Excel_BuiltIn_Print_Area_3_1_49" localSheetId="9">#REF!</definedName>
    <definedName name="Excel_BuiltIn_Print_Area_3_1_49">#REF!</definedName>
    <definedName name="Excel_BuiltIn_Print_Area_3_1_49_1" localSheetId="9">#REF!</definedName>
    <definedName name="Excel_BuiltIn_Print_Area_3_1_49_1">#REF!</definedName>
    <definedName name="Excel_builtin_Print_Area_3_11" localSheetId="9">#REF!</definedName>
    <definedName name="Excel_builtin_Print_Area_3_11">#REF!</definedName>
    <definedName name="Excel_BuiltIn_Print_Area_4" localSheetId="9">#REF!</definedName>
    <definedName name="Excel_BuiltIn_Print_Area_4">#REF!</definedName>
    <definedName name="Excel_BuiltIn_Print_Area_4_1" localSheetId="9">#REF!</definedName>
    <definedName name="Excel_BuiltIn_Print_Area_4_1">#REF!</definedName>
    <definedName name="Excel_BuiltIn_Print_Area_4_1_1">"$#REF!.$A$1:$M$38"</definedName>
    <definedName name="Excel_BuiltIn_Print_Area_4_1_1_1">"$#REF!.$A$1:$BK$29"</definedName>
    <definedName name="Excel_BuiltIn_Print_Area_4_1_1_2" localSheetId="9">#REF!</definedName>
    <definedName name="Excel_BuiltIn_Print_Area_4_1_1_2">#REF!</definedName>
    <definedName name="Excel_BuiltIn_Print_Area_4_1_1_2_1">"$#REF!.$A$1:$BI$38"</definedName>
    <definedName name="Excel_BuiltIn_Print_Area_4_1_1_2_2">"$#REF!.$A$1:$BI$38"</definedName>
    <definedName name="Excel_BuiltIn_Print_Area_4_1_1_2_5">"$#REF!.$A$1:$BI$38"</definedName>
    <definedName name="Excel_BuiltIn_Print_Area_4_1_1_2_7">"$#REF!.$A$1:$BI$38"</definedName>
    <definedName name="Excel_BuiltIn_Print_Area_4_1_1_3" localSheetId="9">#REF!</definedName>
    <definedName name="Excel_BuiltIn_Print_Area_4_1_1_3">#REF!</definedName>
    <definedName name="Excel_BuiltIn_Print_Area_4_1_1_3_2">"$#REF!.$A$1:$BI$38"</definedName>
    <definedName name="Excel_BuiltIn_Print_Area_4_1_1_3_5">"$#REF!.$A$1:$BI$38"</definedName>
    <definedName name="Excel_BuiltIn_Print_Area_4_1_1_3_7">"$#REF!.$A$1:$BI$38"</definedName>
    <definedName name="Excel_BuiltIn_Print_Area_4_1_1_4" localSheetId="9">#REF!</definedName>
    <definedName name="Excel_BuiltIn_Print_Area_4_1_1_4">#REF!</definedName>
    <definedName name="Excel_BuiltIn_Print_Area_4_1_1_4_2">"$#REF!.$A$1:$BI$38"</definedName>
    <definedName name="Excel_BuiltIn_Print_Area_4_1_1_4_5">"$#REF!.$A$1:$BI$38"</definedName>
    <definedName name="Excel_BuiltIn_Print_Area_4_1_1_4_7">"$#REF!.$A$1:$BI$38"</definedName>
    <definedName name="Excel_BuiltIn_Print_Area_4_1_1_5" localSheetId="9">#REF!</definedName>
    <definedName name="Excel_BuiltIn_Print_Area_4_1_1_5">#REF!</definedName>
    <definedName name="Excel_BuiltIn_Print_Area_4_1_1_5_1">"$#REF!.$A$1:$BI$38"</definedName>
    <definedName name="Excel_BuiltIn_Print_Area_4_1_1_5_2">"$#REF!.$A$1:$BI$38"</definedName>
    <definedName name="Excel_BuiltIn_Print_Area_4_1_1_5_5">"$#REF!.$A$1:$BI$38"</definedName>
    <definedName name="Excel_BuiltIn_Print_Area_4_1_1_5_7">"$#REF!.$A$1:$BI$38"</definedName>
    <definedName name="Excel_BuiltIn_Print_Area_4_1_1_6" localSheetId="9">#REF!</definedName>
    <definedName name="Excel_BuiltIn_Print_Area_4_1_1_6">#REF!</definedName>
    <definedName name="Excel_BuiltIn_Print_Area_4_1_1_6_2">"$#REF!.$A$1:$BI$38"</definedName>
    <definedName name="Excel_BuiltIn_Print_Area_4_1_1_6_5">"$#REF!.$A$1:$BI$38"</definedName>
    <definedName name="Excel_BuiltIn_Print_Area_4_1_1_6_7">"$#REF!.$A$1:$BI$38"</definedName>
    <definedName name="Excel_BuiltIn_Print_Area_4_1_1_7" localSheetId="9">#REF!</definedName>
    <definedName name="Excel_BuiltIn_Print_Area_4_1_1_7">#REF!</definedName>
    <definedName name="Excel_BuiltIn_Print_Area_4_1_1_7_1">"$#REF!.$A$1:$BI$38"</definedName>
    <definedName name="Excel_BuiltIn_Print_Area_4_1_1_7_2">"$#REF!.$A$1:$BI$38"</definedName>
    <definedName name="Excel_BuiltIn_Print_Area_4_1_1_7_5">"$#REF!.$A$1:$BI$38"</definedName>
    <definedName name="Excel_BuiltIn_Print_Area_4_1_1_7_7">"$#REF!.$A$1:$BI$38"</definedName>
    <definedName name="Excel_BuiltIn_Print_Area_4_1_1_8" localSheetId="9">#REF!</definedName>
    <definedName name="Excel_BuiltIn_Print_Area_4_1_1_8">#REF!</definedName>
    <definedName name="Excel_BuiltIn_Print_Area_4_1_1_8_2">"$#REF!.$A$1:$BI$38"</definedName>
    <definedName name="Excel_BuiltIn_Print_Area_4_1_1_8_5">"$#REF!.$A$1:$BI$38"</definedName>
    <definedName name="Excel_BuiltIn_Print_Area_4_1_1_8_7">"$#REF!.$A$1:$BI$38"</definedName>
    <definedName name="Excel_BuiltIn_Print_Area_4_1_2" localSheetId="9">#REF!</definedName>
    <definedName name="Excel_BuiltIn_Print_Area_4_1_2">#REF!</definedName>
    <definedName name="Excel_BuiltIn_Print_Area_4_1_2_1">"$#REF!.$A$1:$BI$43"</definedName>
    <definedName name="Excel_BuiltIn_Print_Area_4_1_2_2">"$#REF!.$A$1:$BI$43"</definedName>
    <definedName name="Excel_BuiltIn_Print_Area_4_1_2_5">"$#REF!.$A$1:$BI$43"</definedName>
    <definedName name="Excel_BuiltIn_Print_Area_4_1_2_7">"$#REF!.$A$1:$BI$43"</definedName>
    <definedName name="Excel_BuiltIn_Print_Area_4_1_3" localSheetId="9">#REF!</definedName>
    <definedName name="Excel_BuiltIn_Print_Area_4_1_3">#REF!</definedName>
    <definedName name="Excel_BuiltIn_Print_Area_4_1_3_2">"$#REF!.$A$1:$BI$43"</definedName>
    <definedName name="Excel_BuiltIn_Print_Area_4_1_3_5">"$#REF!.$A$1:$BI$43"</definedName>
    <definedName name="Excel_BuiltIn_Print_Area_4_1_3_7">"$#REF!.$A$1:$BI$43"</definedName>
    <definedName name="Excel_BuiltIn_Print_Area_4_1_4" localSheetId="9">#REF!</definedName>
    <definedName name="Excel_BuiltIn_Print_Area_4_1_4">#REF!</definedName>
    <definedName name="Excel_BuiltIn_Print_Area_4_1_4_2">"$#REF!.$A$1:$BI$43"</definedName>
    <definedName name="Excel_BuiltIn_Print_Area_4_1_4_5">"$#REF!.$A$1:$BI$43"</definedName>
    <definedName name="Excel_BuiltIn_Print_Area_4_1_4_7">"$#REF!.$A$1:$BI$43"</definedName>
    <definedName name="Excel_BuiltIn_Print_Area_4_1_5" localSheetId="9">#REF!</definedName>
    <definedName name="Excel_BuiltIn_Print_Area_4_1_5">#REF!</definedName>
    <definedName name="Excel_BuiltIn_Print_Area_4_1_5_1">"$#REF!.$A$1:$BI$43"</definedName>
    <definedName name="Excel_BuiltIn_Print_Area_4_1_5_2">"$#REF!.$A$1:$BI$43"</definedName>
    <definedName name="Excel_BuiltIn_Print_Area_4_1_5_5">"$#REF!.$A$1:$BI$43"</definedName>
    <definedName name="Excel_BuiltIn_Print_Area_4_1_5_7">"$#REF!.$A$1:$BI$43"</definedName>
    <definedName name="Excel_BuiltIn_Print_Area_4_1_6" localSheetId="9">#REF!</definedName>
    <definedName name="Excel_BuiltIn_Print_Area_4_1_6">#REF!</definedName>
    <definedName name="Excel_BuiltIn_Print_Area_4_1_6_2">"$#REF!.$A$1:$BI$43"</definedName>
    <definedName name="Excel_BuiltIn_Print_Area_4_1_6_5">"$#REF!.$A$1:$BI$43"</definedName>
    <definedName name="Excel_BuiltIn_Print_Area_4_1_6_7">"$#REF!.$A$1:$BI$43"</definedName>
    <definedName name="Excel_BuiltIn_Print_Area_4_1_7" localSheetId="9">#REF!</definedName>
    <definedName name="Excel_BuiltIn_Print_Area_4_1_7">#REF!</definedName>
    <definedName name="Excel_BuiltIn_Print_Area_4_1_7_1">"$#REF!.$A$1:$BI$43"</definedName>
    <definedName name="Excel_BuiltIn_Print_Area_4_1_7_2">"$#REF!.$A$1:$BI$43"</definedName>
    <definedName name="Excel_BuiltIn_Print_Area_4_1_7_5">"$#REF!.$A$1:$BI$43"</definedName>
    <definedName name="Excel_BuiltIn_Print_Area_4_1_7_7">"$#REF!.$A$1:$BI$43"</definedName>
    <definedName name="Excel_BuiltIn_Print_Area_4_1_8" localSheetId="9">#REF!</definedName>
    <definedName name="Excel_BuiltIn_Print_Area_4_1_8">#REF!</definedName>
    <definedName name="Excel_BuiltIn_Print_Area_4_1_8_2">"$#REF!.$A$1:$BI$43"</definedName>
    <definedName name="Excel_BuiltIn_Print_Area_4_1_8_5">"$#REF!.$A$1:$BI$43"</definedName>
    <definedName name="Excel_BuiltIn_Print_Area_4_1_8_7">"$#REF!.$A$1:$BI$43"</definedName>
    <definedName name="Excel_BuiltIn_Print_Area_5">"$#REF!.$#REF!$#REF!:$#REF!$#REF!"</definedName>
    <definedName name="Excel_BuiltIn_Print_Area_5_1">"$'Stitching Instructions'.$#REF!$#REF!:$#REF!$#REF!"</definedName>
    <definedName name="Excel_BuiltIn_Print_Area_5_1_1">"$#REF!.$#REF!$#REF!:$#REF!$#REF!"</definedName>
    <definedName name="Excel_BuiltIn_Print_Area_5_1_1_1">"$#REF!.$#REF!$#REF!:$#REF!$#REF!"</definedName>
    <definedName name="Excel_BuiltIn_Print_Area_5_1_1_1_1">"$#REF!.$A$1:$AJ$4"</definedName>
    <definedName name="Excel_BuiltIn_Print_Area_5_1_1_1_1_1">"$'Material MW'.$#REF!$#REF!:$#REF!$#REF!"</definedName>
    <definedName name="Excel_BuiltIn_Print_Area_5_1_1_1_1_1_1">"$#REF!.$#REF!$#REF!:$#REF!$#REF!"</definedName>
    <definedName name="Excel_builtin_Print_Area_5_11" localSheetId="9">#REF!</definedName>
    <definedName name="Excel_builtin_Print_Area_5_11">#REF!</definedName>
    <definedName name="Excel_BuiltIn_Print_Area_5_6">"$'Stitching Instructions'.$#REF!$#REF!:$#REF!$#REF!"</definedName>
    <definedName name="Excel_BuiltIn_Print_Area_5_7">"$'Stitching Instructions'.$#REF!$#REF!:$#REF!$#REF!"</definedName>
    <definedName name="Excel_BuiltIn_Print_Area_6">"$#REF!.$A$1:$P$25"</definedName>
    <definedName name="Excel_BuiltIn_Print_Area_6_1">"$#REF!.$A$108:$I$149"</definedName>
    <definedName name="Excel_BuiltIn_Print_Area_6_1_1">"$#REF!.$A$1:$M$51"</definedName>
    <definedName name="Excel_BuiltIn_Print_Area_6_1_1_1">"$#REF!.$A$53:$IV$89"</definedName>
    <definedName name="Excel_BuiltIn_Print_Area_6_1_1_1_1">"$#REF!.$A$44:$M$75"</definedName>
    <definedName name="Excel_BuiltIn_Print_Area_6_1_1_1_1_1">"$#REF!.$A$53:$M$89"</definedName>
    <definedName name="Excel_BuiltIn_Print_Area_6_1_1_1_1_1_1">"$#REF!.$A$20:$C$61"</definedName>
    <definedName name="Excel_BuiltIn_Print_Area_6_1_1_2">"$#REF!.$A$1:$X$139"</definedName>
    <definedName name="Excel_BuiltIn_Print_Area_6_1_1_4">"'file:///media/YNET/06-08/NTY/PHYLON/DAILY%20BLC%20IP/03-05/MARET/BLC%20IP%2011%20MARET.xls'#$''.$A$1:$X$139"</definedName>
    <definedName name="Excel_BuiltIn_Print_Area_6_1_1_5">"$#REF!.$A$1:$X$139"</definedName>
    <definedName name="Excel_BuiltIn_Print_Area_6_1_1_6">"'file:///media/YNET/06-08/NTY/PHYLON/DAILY%20BLC%20IP/03-05/MARET/BLC%20IP%2011%20MARET.xls'#$''.$A$1:$X$139"</definedName>
    <definedName name="Excel_BuiltIn_Print_Area_6_1_1_7">"$#REF!.$A$1:$X$139"</definedName>
    <definedName name="Excel_BuiltIn_Print_Area_6_1_2">"$#REF!.$A$1:$V$235"</definedName>
    <definedName name="Excel_BuiltIn_Print_Area_6_1_4">"'file:///media/YNET/06-08/NTY/PHYLON/DAILY%20BLC%20IP/03-05/MARET/BLC%20IP%2011%20MARET.xls'#$''.$A$1:$V$235"</definedName>
    <definedName name="Excel_BuiltIn_Print_Area_6_1_5">"$#REF!.$A$1:$V$235"</definedName>
    <definedName name="Excel_BuiltIn_Print_Area_6_1_6">"'file:///media/YNET/06-08/NTY/PHYLON/DAILY%20BLC%20IP/03-05/MARET/BLC%20IP%2011%20MARET.xls'#$''.$A$1:$V$235"</definedName>
    <definedName name="Excel_BuiltIn_Print_Area_6_1_7">"$#REF!.$A$1:$V$235"</definedName>
    <definedName name="Excel_BuiltIn_Print_Area_7">"$#REF!.$A$36:$G$36"</definedName>
    <definedName name="Excel_BuiltIn_Print_Area_7_1">"$#REF!.$A$1:$V$36"</definedName>
    <definedName name="Excel_BuiltIn_Print_Area_7_1_1">"$#REF!.$A$72:$V$112"</definedName>
    <definedName name="Excel_BuiltIn_Print_Area_7_1_1_1">"$#REF!.$#REF!$#REF!:$#REF!$#REF!"</definedName>
    <definedName name="Excel_BuiltIn_Print_Area_7_1_1_1_1">"$'Cutting Die MW'.$#REF!$#REF!:$#REF!$#REF!"</definedName>
    <definedName name="Excel_BuiltIn_Print_Area_7_1_1_1_1_1">"$'Cutting Die MW'.$#REF!$#REF!:$#REF!$#REF!"</definedName>
    <definedName name="Excel_BuiltIn_Print_Area_8_1" localSheetId="9">#REF!</definedName>
    <definedName name="Excel_BuiltIn_Print_Area_8_1">#REF!</definedName>
    <definedName name="Excel_BuiltIn_Print_Area_8_1_1" localSheetId="9">#REF!</definedName>
    <definedName name="Excel_BuiltIn_Print_Area_8_1_1">#REF!</definedName>
    <definedName name="Excel_BuiltIn_Print_Area_8_1_1_1" localSheetId="9">#REF!</definedName>
    <definedName name="Excel_BuiltIn_Print_Area_8_1_1_1">#REF!</definedName>
    <definedName name="Excel_BuiltIn_Print_Area_8_1_1_1_1">"$#REF!.$A$1:$V$36"</definedName>
    <definedName name="Excel_BuiltIn_Print_Area_8_1_1_1_1_1">"$#REF!.$A$72:$V$111"</definedName>
    <definedName name="Excel_BuiltIn_Print_Area_8_1_1_1_1_1_1">"$#REF!.$A$1:$V$112"</definedName>
    <definedName name="Excel_BuiltIn_Print_Area_8_1_1_2">"$#REF!.$A$1:$V$232"</definedName>
    <definedName name="Excel_BuiltIn_Print_Area_8_1_1_4">"'file:///media/YNET/06-08/NTY/PHYLON/DAILY%20BLC%20IP/03-05/MARET/BLC%20IP%2011%20MARET.xls'#$''.$A$1:$V$232"</definedName>
    <definedName name="Excel_BuiltIn_Print_Area_8_1_1_5">"$#REF!.$A$1:$V$232"</definedName>
    <definedName name="Excel_BuiltIn_Print_Area_8_1_1_6">"'file:///media/YNET/06-08/NTY/PHYLON/DAILY%20BLC%20IP/03-05/MARET/BLC%20IP%2011%20MARET.xls'#$''.$A$1:$V$232"</definedName>
    <definedName name="Excel_BuiltIn_Print_Area_8_1_1_7">"$#REF!.$A$1:$V$232"</definedName>
    <definedName name="Excel_BuiltIn_Print_Area_8_1_2">"$#REF!.$A$1:$V$273"</definedName>
    <definedName name="Excel_BuiltIn_Print_Area_8_1_4">"'file:///media/YNET/06-08/NTY/PHYLON/DAILY%20BLC%20IP/03-05/MARET/BLC%20IP%2011%20MARET.xls'#$''.$A$1:$V$273"</definedName>
    <definedName name="Excel_BuiltIn_Print_Area_8_1_5">"$#REF!.$A$1:$V$273"</definedName>
    <definedName name="Excel_BuiltIn_Print_Area_8_1_6">"'file:///media/YNET/06-08/NTY/PHYLON/DAILY%20BLC%20IP/03-05/MARET/BLC%20IP%2011%20MARET.xls'#$''.$A$1:$V$273"</definedName>
    <definedName name="Excel_BuiltIn_Print_Area_8_1_7">"$#REF!.$A$1:$V$273"</definedName>
    <definedName name="Excel_BuiltIn_Print_Area_9" localSheetId="9">#REF!</definedName>
    <definedName name="Excel_BuiltIn_Print_Area_9">#REF!</definedName>
    <definedName name="Excel_BuiltIn_Print_Area_9_1">"$#REF!.$A$1:$V$4"</definedName>
    <definedName name="Excel_BuiltIn_Print_Area_9_1_1">"$#REF!.$#REF!$#REF!:$#REF!$#REF!"</definedName>
    <definedName name="Excel_builtin_Print_Area2" localSheetId="9">#REF!</definedName>
    <definedName name="Excel_builtin_Print_Area2">#REF!</definedName>
    <definedName name="Excel_BuiltIn_Print_Titles" localSheetId="9">#REF!</definedName>
    <definedName name="Excel_BuiltIn_Print_Titles">#REF!</definedName>
    <definedName name="Excel_BuiltIn_Print_Titles_1">"$#REF!.$A$1:$AMJ$6"</definedName>
    <definedName name="Excel_BuiltIn_Print_Titles_1_1" localSheetId="9">#REF!</definedName>
    <definedName name="Excel_BuiltIn_Print_Titles_1_1">#REF!</definedName>
    <definedName name="Excel_BuiltIn_Print_Titles_1_1_1" localSheetId="9">#REF!</definedName>
    <definedName name="Excel_BuiltIn_Print_Titles_1_1_1">#REF!</definedName>
    <definedName name="Excel_BuiltIn_Print_Titles_1_1_1_1">"$#REF!.$A$5:$HF$6"</definedName>
    <definedName name="Excel_BuiltIn_Print_Titles_1_1_1_1_1">"$#REF!.$B$5:$HA$6"</definedName>
    <definedName name="Excel_BuiltIn_Print_Titles_10_1">"$#REF!.$A$1:$IT$4"</definedName>
    <definedName name="Excel_BuiltIn_Print_Titles_11" localSheetId="9">#REF!</definedName>
    <definedName name="Excel_BuiltIn_Print_Titles_11">#REF!</definedName>
    <definedName name="Excel_BuiltIn_Print_Titles_11_1">"$#REF!.$A$1:$IT$4"</definedName>
    <definedName name="Excel_BuiltIn_Print_Titles_12">"$#REF!.$A$1:$AMJ$6"</definedName>
    <definedName name="Excel_BuiltIn_Print_Titles_13">"$#REF!.$A$1:$AMJ$6"</definedName>
    <definedName name="Excel_BuiltIn_Print_Titles_13_1">"$#REF!.$A$1:$IT$4"</definedName>
    <definedName name="Excel_BuiltIn_Print_Titles_14">"$#REF!.$A$1:$AMJ$6"</definedName>
    <definedName name="Excel_BuiltIn_Print_Titles_18">"$#REF!.$A$1:$IT$4"</definedName>
    <definedName name="Excel_BuiltIn_Print_Titles_2">"$#REF!.$A$4:$AMJ$5"</definedName>
    <definedName name="Excel_BuiltIn_Print_Titles_2_1" localSheetId="9">#REF!</definedName>
    <definedName name="Excel_BuiltIn_Print_Titles_2_1">#REF!</definedName>
    <definedName name="Excel_BuiltIn_Print_Titles_2_1_1" localSheetId="9">#REF!</definedName>
    <definedName name="Excel_BuiltIn_Print_Titles_2_1_1">#REF!</definedName>
    <definedName name="Excel_BuiltIn_Print_Titles_2_1_1_1" localSheetId="9">#REF!</definedName>
    <definedName name="Excel_BuiltIn_Print_Titles_2_1_1_1">#REF!</definedName>
    <definedName name="Excel_BuiltIn_Print_Titles_2_1_1_1_1">"$#REF!.$A$1:$FP$4"</definedName>
    <definedName name="Excel_BuiltIn_Print_Titles_2_1_2">"$#REF!.$A$2:$IT$5"</definedName>
    <definedName name="Excel_BuiltIn_Print_Titles_2_1_4">"'file:///media/YNET/06-08/NTY/PHYLON/DAILY%20BLC%20IP/03-05/MARET/BLC%20IP%2011%20MARET.xls'#$''.$A$2:$IT$5"</definedName>
    <definedName name="Excel_BuiltIn_Print_Titles_2_1_5">"$#REF!.$A$2:$IT$5"</definedName>
    <definedName name="Excel_BuiltIn_Print_Titles_2_1_6">"'file:///media/YNET/06-08/NTY/PHYLON/DAILY%20BLC%20IP/03-05/MARET/BLC%20IP%2011%20MARET.xls'#$''.$A$2:$IT$5"</definedName>
    <definedName name="Excel_BuiltIn_Print_Titles_2_1_7">"$#REF!.$A$2:$IT$5"</definedName>
    <definedName name="Excel_BuiltIn_Print_Titles_2_2" localSheetId="9">#REF!</definedName>
    <definedName name="Excel_BuiltIn_Print_Titles_2_2">#REF!</definedName>
    <definedName name="Excel_BuiltIn_Print_Titles_2_2_1" localSheetId="9">#REF!</definedName>
    <definedName name="Excel_BuiltIn_Print_Titles_2_2_1">#REF!</definedName>
    <definedName name="Excel_BuiltIn_Print_Titles_2_2_1_1">"'file:///D:/%CE%94%20Smad-Lock%20(Brankas%20Smadav)%20%CE%94/blc%20ip%2008%20jan.xls'#$''.$A$1:$HY$10"</definedName>
    <definedName name="Excel_BuiltIn_Print_Titles_2_2_2">"$#REF!.$A$1:$HY$10"</definedName>
    <definedName name="Excel_BuiltIn_Print_Titles_2_2_4">"'file:///media/YNET/06-08/NTY/PHYLON/DAILY%20BLC%20IP/03-05/MARET/BLC%20IP%2011%20MARET.xls'#$''.$A$1:$HY$10"</definedName>
    <definedName name="Excel_BuiltIn_Print_Titles_2_2_5">"$#REF!.$A$1:$HY$10"</definedName>
    <definedName name="Excel_BuiltIn_Print_Titles_2_2_6">"'file:///media/YNET/06-08/NTY/PHYLON/DAILY%20BLC%20IP/03-05/MARET/BLC%20IP%2011%20MARET.xls'#$''.$A$1:$HY$10"</definedName>
    <definedName name="Excel_BuiltIn_Print_Titles_2_2_7">"$#REF!.$A$1:$HY$10"</definedName>
    <definedName name="Excel_BuiltIn_Print_Titles_21">"$#REF!.$A$1:$IT$4"</definedName>
    <definedName name="Excel_BuiltIn_Print_Titles_22">"$#REF!.$A$1:$IT$4"</definedName>
    <definedName name="Excel_BuiltIn_Print_Titles_23">"$#REF!.$A$1:$IT$4"</definedName>
    <definedName name="Excel_BuiltIn_Print_Titles_24">"$#REF!.$A$1:$IT$4"</definedName>
    <definedName name="Excel_BuiltIn_Print_Titles_25">"$#REF!.$A$1:$IT$4"</definedName>
    <definedName name="Excel_BuiltIn_Print_Titles_26">"$#REF!.$A$1:$IT$4"</definedName>
    <definedName name="Excel_BuiltIn_Print_Titles_27">"$#REF!.$A$1:$IT$4"</definedName>
    <definedName name="Excel_BuiltIn_Print_Titles_28">"$#REF!.$A$1:$IT$4"</definedName>
    <definedName name="Excel_BuiltIn_Print_Titles_3" localSheetId="9">#REF!</definedName>
    <definedName name="Excel_BuiltIn_Print_Titles_3">#REF!</definedName>
    <definedName name="Excel_BuiltIn_Print_Titles_3_1" localSheetId="9">#REF!</definedName>
    <definedName name="Excel_BuiltIn_Print_Titles_3_1">#REF!</definedName>
    <definedName name="Excel_BuiltIn_Print_Titles_3_1_1">"$#REF!.$A$1:$IT$4"</definedName>
    <definedName name="Excel_BuiltIn_Print_Titles_3_1_1_1">"$#REF!.$A$1:$IT$4"</definedName>
    <definedName name="Excel_BuiltIn_Print_Titles_3_1_1_1_1">"$#REF!.$A$1:$AMJ$4"</definedName>
    <definedName name="Excel_BuiltIn_Print_Titles_3_1_1_1_1_1_1" localSheetId="9">#REF!</definedName>
    <definedName name="Excel_BuiltIn_Print_Titles_3_1_1_1_1_1_1">#REF!</definedName>
    <definedName name="Excel_BuiltIn_Print_Titles_4" localSheetId="9">#REF!</definedName>
    <definedName name="Excel_BuiltIn_Print_Titles_4">#REF!</definedName>
    <definedName name="Excel_BuiltIn_Print_Titles_4_1">"$#REF!.$A$1:$IT$4"</definedName>
    <definedName name="Excel_BuiltIn_Print_Titles_4_1_1">"$#REF!.$A$5:$AMJ$6"</definedName>
    <definedName name="Excel_BuiltIn_Print_Titles_4_1_1_1">"'file:///D:/%CE%94%20Smad-Lock%20(Brankas%20Smadav)%20%CE%94/blc%20ip%2008%20jan.xls'#$''.$A$2:$AMJ$20"</definedName>
    <definedName name="Excel_BuiltIn_Print_Titles_4_1_2" localSheetId="9">#REF!</definedName>
    <definedName name="Excel_BuiltIn_Print_Titles_4_1_2">#REF!</definedName>
    <definedName name="Excel_BuiltIn_Print_Titles_4_1_2_1">"$#REF!.$A$5:$GV$7"</definedName>
    <definedName name="Excel_BuiltIn_Print_Titles_4_1_2_2">"$#REF!.$A$5:$GV$7"</definedName>
    <definedName name="Excel_BuiltIn_Print_Titles_4_1_2_5">"$#REF!.$A$5:$GV$7"</definedName>
    <definedName name="Excel_BuiltIn_Print_Titles_4_1_2_7">"$#REF!.$A$5:$GV$7"</definedName>
    <definedName name="Excel_BuiltIn_Print_Titles_4_1_3" localSheetId="9">#REF!</definedName>
    <definedName name="Excel_BuiltIn_Print_Titles_4_1_3">#REF!</definedName>
    <definedName name="Excel_BuiltIn_Print_Titles_4_1_3_2">"$#REF!.$A$5:$GV$7"</definedName>
    <definedName name="Excel_BuiltIn_Print_Titles_4_1_3_5">"$#REF!.$A$5:$GV$7"</definedName>
    <definedName name="Excel_BuiltIn_Print_Titles_4_1_3_7">"$#REF!.$A$5:$GV$7"</definedName>
    <definedName name="Excel_BuiltIn_Print_Titles_4_1_4" localSheetId="9">#REF!</definedName>
    <definedName name="Excel_BuiltIn_Print_Titles_4_1_4">#REF!</definedName>
    <definedName name="Excel_BuiltIn_Print_Titles_4_1_4_2">"$#REF!.$A$5:$GV$7"</definedName>
    <definedName name="Excel_BuiltIn_Print_Titles_4_1_4_5">"$#REF!.$A$5:$GV$7"</definedName>
    <definedName name="Excel_BuiltIn_Print_Titles_4_1_4_7">"$#REF!.$A$5:$GV$7"</definedName>
    <definedName name="Excel_BuiltIn_Print_Titles_4_1_5" localSheetId="9">#REF!</definedName>
    <definedName name="Excel_BuiltIn_Print_Titles_4_1_5">#REF!</definedName>
    <definedName name="Excel_BuiltIn_Print_Titles_4_1_5_1">"$#REF!.$A$5:$GV$7"</definedName>
    <definedName name="Excel_BuiltIn_Print_Titles_4_1_5_2">"$#REF!.$A$5:$GV$7"</definedName>
    <definedName name="Excel_BuiltIn_Print_Titles_4_1_5_5">"$#REF!.$A$5:$GV$7"</definedName>
    <definedName name="Excel_BuiltIn_Print_Titles_4_1_5_7">"$#REF!.$A$5:$GV$7"</definedName>
    <definedName name="Excel_BuiltIn_Print_Titles_4_1_6" localSheetId="9">#REF!</definedName>
    <definedName name="Excel_BuiltIn_Print_Titles_4_1_6">#REF!</definedName>
    <definedName name="Excel_BuiltIn_Print_Titles_4_1_6_2">"$#REF!.$A$5:$GV$7"</definedName>
    <definedName name="Excel_BuiltIn_Print_Titles_4_1_6_5">"$#REF!.$A$5:$GV$7"</definedName>
    <definedName name="Excel_BuiltIn_Print_Titles_4_1_6_7">"$#REF!.$A$5:$GV$7"</definedName>
    <definedName name="Excel_BuiltIn_Print_Titles_4_1_7" localSheetId="9">#REF!</definedName>
    <definedName name="Excel_BuiltIn_Print_Titles_4_1_7">#REF!</definedName>
    <definedName name="Excel_BuiltIn_Print_Titles_4_1_7_1">"$#REF!.$A$5:$GV$7"</definedName>
    <definedName name="Excel_BuiltIn_Print_Titles_4_1_7_2">"$#REF!.$A$5:$GV$7"</definedName>
    <definedName name="Excel_BuiltIn_Print_Titles_4_1_7_5">"$#REF!.$A$5:$GV$7"</definedName>
    <definedName name="Excel_BuiltIn_Print_Titles_4_1_7_7">"$#REF!.$A$5:$GV$7"</definedName>
    <definedName name="Excel_BuiltIn_Print_Titles_4_1_8" localSheetId="9">#REF!</definedName>
    <definedName name="Excel_BuiltIn_Print_Titles_4_1_8">#REF!</definedName>
    <definedName name="Excel_BuiltIn_Print_Titles_4_1_8_2">"$#REF!.$A$5:$GV$7"</definedName>
    <definedName name="Excel_BuiltIn_Print_Titles_4_1_8_5">"$#REF!.$A$5:$GV$7"</definedName>
    <definedName name="Excel_BuiltIn_Print_Titles_4_1_8_7">"$#REF!.$A$5:$GV$7"</definedName>
    <definedName name="Excel_BuiltIn_Print_Titles_4_2">"$#REF!.$A$2:$AMJ$20"</definedName>
    <definedName name="Excel_BuiltIn_Print_Titles_4_4">"'file:///media/YNET/06-08/NTY/PHYLON/DAILY%20BLC%20IP/03-05/MARET/BLC%20IP%2011%20MARET.xls'#$''.$A$2:$AMJ$20"</definedName>
    <definedName name="Excel_BuiltIn_Print_Titles_4_5">"$#REF!.$A$2:$AMJ$20"</definedName>
    <definedName name="Excel_BuiltIn_Print_Titles_4_6">"'file:///media/YNET/06-08/NTY/PHYLON/DAILY%20BLC%20IP/03-05/MARET/BLC%20IP%2011%20MARET.xls'#$''.$A$2:$AMJ$20"</definedName>
    <definedName name="Excel_BuiltIn_Print_Titles_4_7">"$#REF!.$A$2:$AMJ$20"</definedName>
    <definedName name="Excel_BuiltIn_Print_Titles_5" localSheetId="9">#REF!</definedName>
    <definedName name="Excel_BuiltIn_Print_Titles_5">#REF!</definedName>
    <definedName name="Excel_BuiltIn_Print_Titles_5_1">"$#REF!.$A$1:$IT$4"</definedName>
    <definedName name="Excel_BuiltIn_Print_Titles_5_1_1">"$#REF!.$A$1:$IT$4"</definedName>
    <definedName name="Excel_BuiltIn_Print_Titles_5_1_1_1">"$#REF!.$A$1:$IP$4"</definedName>
    <definedName name="Excel_BuiltIn_Print_Titles_5_2">"$#REF!.$A$2:$AMJ$3"</definedName>
    <definedName name="Excel_BuiltIn_Print_Titles_5_4">"'file:///media/YNET/06-08/NTY/PHYLON/DAILY%20BLC%20IP/03-05/MARET/BLC%20IP%2011%20MARET.xls'#$''.$A$2:$AMJ$3"</definedName>
    <definedName name="Excel_BuiltIn_Print_Titles_5_5">"$#REF!.$A$2:$AMJ$3"</definedName>
    <definedName name="Excel_BuiltIn_Print_Titles_5_6">"'file:///media/YNET/06-08/NTY/PHYLON/DAILY%20BLC%20IP/03-05/MARET/BLC%20IP%2011%20MARET.xls'#$''.$A$2:$AMJ$3"</definedName>
    <definedName name="Excel_BuiltIn_Print_Titles_5_7">"$#REF!.$A$2:$AMJ$3"</definedName>
    <definedName name="Excel_BuiltIn_Print_Titles_6" localSheetId="9">#REF!</definedName>
    <definedName name="Excel_BuiltIn_Print_Titles_6">#REF!</definedName>
    <definedName name="Excel_BuiltIn_Print_Titles_7" localSheetId="9">#REF!</definedName>
    <definedName name="Excel_BuiltIn_Print_Titles_7">#REF!</definedName>
    <definedName name="Excel_BuiltIn_Print_Titles_7_1">"$#REF!.$A$1:$IT$4"</definedName>
    <definedName name="Excel_BuiltIn_Print_Titles_8" localSheetId="9">#REF!</definedName>
    <definedName name="Excel_BuiltIn_Print_Titles_8">#REF!</definedName>
    <definedName name="Excel_BuiltIn_Print_Titles_9" localSheetId="9">#REF!</definedName>
    <definedName name="Excel_BuiltIn_Print_Titles_9">#REF!</definedName>
    <definedName name="Excel_BuiltIn_Print_Titles_9_1">"$#REF!.$A$1:$IT$4"</definedName>
    <definedName name="Excel_BuiltIn_Print_Titles_9_10" localSheetId="9">#REF!</definedName>
    <definedName name="Excel_BuiltIn_Print_Titles_9_10">#REF!</definedName>
    <definedName name="Excel_BuiltIn_Print_Titles_9_10_11" localSheetId="9">#REF!</definedName>
    <definedName name="Excel_BuiltIn_Print_Titles_9_10_11">#REF!</definedName>
    <definedName name="Excel_BuiltIn_Print_Titles_9_10_12" localSheetId="9">#REF!</definedName>
    <definedName name="Excel_BuiltIn_Print_Titles_9_10_12">#REF!</definedName>
    <definedName name="Excel_Worksheet_Sheet1_List" localSheetId="9">#REF!</definedName>
    <definedName name="Excel_Worksheet_Sheet1_List">#REF!</definedName>
    <definedName name="EXP" localSheetId="9">#REF!</definedName>
    <definedName name="EXP">#REF!</definedName>
    <definedName name="Extreme" localSheetId="9">#REF!</definedName>
    <definedName name="Extreme">#REF!</definedName>
    <definedName name="EYELET_PUNCH" localSheetId="9">#REF!</definedName>
    <definedName name="EYELET_PUNCH">#REF!</definedName>
    <definedName name="f" localSheetId="9">#REF!</definedName>
    <definedName name="f">#REF!</definedName>
    <definedName name="F_5" localSheetId="9">#REF!</definedName>
    <definedName name="F_5">#REF!</definedName>
    <definedName name="F_8" localSheetId="9">#REF!</definedName>
    <definedName name="F_8">#REF!</definedName>
    <definedName name="F1_" localSheetId="9">#REF!</definedName>
    <definedName name="F1_">#REF!</definedName>
    <definedName name="F2_" localSheetId="9">#REF!</definedName>
    <definedName name="F2_">#REF!</definedName>
    <definedName name="f2_PF" localSheetId="9">#REF!</definedName>
    <definedName name="f2_PF">#REF!</definedName>
    <definedName name="F245a" localSheetId="9">#REF!</definedName>
    <definedName name="F245a">#REF!</definedName>
    <definedName name="F4_" localSheetId="9">#REF!</definedName>
    <definedName name="F4_">#REF!</definedName>
    <definedName name="fa" localSheetId="9">#REF!</definedName>
    <definedName name="fa">#REF!</definedName>
    <definedName name="faa" localSheetId="9">#REF!</definedName>
    <definedName name="faa">#REF!</definedName>
    <definedName name="Factory" localSheetId="9">#REF!</definedName>
    <definedName name="Factory">#REF!</definedName>
    <definedName name="Factory_3" localSheetId="9">#REF!</definedName>
    <definedName name="Factory_3">#REF!</definedName>
    <definedName name="Factory_4" localSheetId="9">#REF!</definedName>
    <definedName name="Factory_4">#REF!</definedName>
    <definedName name="FACTORY_OVERHEAD" localSheetId="9">#REF!</definedName>
    <definedName name="FACTORY_OVERHEAD">#REF!</definedName>
    <definedName name="Factory1" localSheetId="9">#REF!</definedName>
    <definedName name="Factory1">#REF!</definedName>
    <definedName name="FactoryCode" localSheetId="9">OFFSET(#REF!,,,COUNTA(#REF!))</definedName>
    <definedName name="FactoryCode">OFFSET(#REF!,,,COUNTA(#REF!))</definedName>
    <definedName name="FactoryStatus" localSheetId="9">OFFSET(#REF!,,,COUNTA(#REF!))</definedName>
    <definedName name="FactoryStatus">OFFSET(#REF!,,,COUNTA(#REF!))</definedName>
    <definedName name="FarRightColumnNumber" localSheetId="9">#REF!</definedName>
    <definedName name="FarRightColumnNumber">#REF!</definedName>
    <definedName name="FAUJANABSN" localSheetId="9">#REF!</definedName>
    <definedName name="FAUJANABSN">#REF!</definedName>
    <definedName name="fauz" localSheetId="9">#REF!</definedName>
    <definedName name="fauz">#REF!</definedName>
    <definedName name="FAUZAN" localSheetId="9">#REF!</definedName>
    <definedName name="FAUZAN">#REF!</definedName>
    <definedName name="fauzan01" localSheetId="9">#REF!</definedName>
    <definedName name="fauzan01">#REF!</definedName>
    <definedName name="FAUZANABS" localSheetId="9">#REF!</definedName>
    <definedName name="FAUZANABS">#REF!</definedName>
    <definedName name="FAUZSDIABS" localSheetId="9">#REF!</definedName>
    <definedName name="FAUZSDIABS">#REF!</definedName>
    <definedName name="Fax">#N/A</definedName>
    <definedName name="FCALWC">#N/A</definedName>
    <definedName name="FCEWF" localSheetId="9">#REF!</definedName>
    <definedName name="FCEWF">#REF!</definedName>
    <definedName name="FCode" localSheetId="9" hidden="1">#REF!</definedName>
    <definedName name="FCode" hidden="1">#REF!</definedName>
    <definedName name="fcsfh" localSheetId="9">#REF!</definedName>
    <definedName name="fcsfh">#REF!</definedName>
    <definedName name="FctyGROUPs" localSheetId="9">#REF!</definedName>
    <definedName name="FctyGROUPs">#REF!</definedName>
    <definedName name="fdf">#N/A</definedName>
    <definedName name="fdfdf" localSheetId="9">#REF!</definedName>
    <definedName name="fdfdf">#REF!</definedName>
    <definedName name="FDFVGDS" localSheetId="9">#REF!</definedName>
    <definedName name="FDFVGDS">#REF!</definedName>
    <definedName name="fdgfg" localSheetId="9">#REF!</definedName>
    <definedName name="fdgfg">#REF!</definedName>
    <definedName name="fdjk" localSheetId="9">#REF!</definedName>
    <definedName name="fdjk">#REF!</definedName>
    <definedName name="fds" localSheetId="9">#REF!</definedName>
    <definedName name="fds">#REF!</definedName>
    <definedName name="fdsa" localSheetId="9" hidden="1">#REF!</definedName>
    <definedName name="fdsa" hidden="1">#REF!</definedName>
    <definedName name="FDSFDS" localSheetId="9">#REF!</definedName>
    <definedName name="FDSFDS">#REF!</definedName>
    <definedName name="fdwsedf" localSheetId="9">#REF!</definedName>
    <definedName name="fdwsedf">#REF!</definedName>
    <definedName name="feb" localSheetId="4">BlankMacro1</definedName>
    <definedName name="feb" localSheetId="0">BlankMacro1</definedName>
    <definedName name="feb" localSheetId="6">BlankMacro1</definedName>
    <definedName name="feb" localSheetId="5">BlankMacro1</definedName>
    <definedName name="feb" localSheetId="9">BlankMacro1</definedName>
    <definedName name="feb" localSheetId="8">BlankMacro1</definedName>
    <definedName name="feb" localSheetId="7">BlankMacro1</definedName>
    <definedName name="feb" localSheetId="11">BlankMacro1</definedName>
    <definedName name="feb" localSheetId="3">BlankMacro1</definedName>
    <definedName name="feb" localSheetId="1">BlankMacro1</definedName>
    <definedName name="feb" localSheetId="2">BlankMacro1</definedName>
    <definedName name="feb">BlankMacro1</definedName>
    <definedName name="fewfae" localSheetId="9" hidden="1">#REF!</definedName>
    <definedName name="fewfae" hidden="1">#REF!</definedName>
    <definedName name="FF" localSheetId="9" hidden="1">#REF!</definedName>
    <definedName name="FF" hidden="1">#REF!</definedName>
    <definedName name="FFF">#N/A</definedName>
    <definedName name="ffff" localSheetId="9">#REF!</definedName>
    <definedName name="ffff">#REF!</definedName>
    <definedName name="fffffffff" localSheetId="9">#REF!</definedName>
    <definedName name="fffffffff">#REF!</definedName>
    <definedName name="fffffffffffffffffffffffff" localSheetId="9">#REF!</definedName>
    <definedName name="fffffffffffffffffffffffff">#REF!</definedName>
    <definedName name="ffffffffffffffffffffffffffffffffffffff" localSheetId="9">#REF!</definedName>
    <definedName name="ffffffffffffffffffffffffffffffffffffff">#REF!</definedName>
    <definedName name="FFG" localSheetId="9">#REF!</definedName>
    <definedName name="FFG">#REF!</definedName>
    <definedName name="FFSFS" localSheetId="9">#REF!</definedName>
    <definedName name="FFSFS">#REF!</definedName>
    <definedName name="FG" localSheetId="9">#REF!</definedName>
    <definedName name="FG">#REF!</definedName>
    <definedName name="fg_2">"#REF!"</definedName>
    <definedName name="FGADG" localSheetId="9">#REF!</definedName>
    <definedName name="FGADG">#REF!</definedName>
    <definedName name="fged">#N/A</definedName>
    <definedName name="FGEER" localSheetId="9">#REF!</definedName>
    <definedName name="FGEER">#REF!</definedName>
    <definedName name="fgf">#N/A</definedName>
    <definedName name="FGFG" localSheetId="9">#REF!</definedName>
    <definedName name="FGFG">#REF!</definedName>
    <definedName name="fgfgfgf" localSheetId="9">#REF!</definedName>
    <definedName name="fgfgfgf">#REF!</definedName>
    <definedName name="FGFGHH" localSheetId="9">#REF!</definedName>
    <definedName name="FGFGHH">#REF!</definedName>
    <definedName name="FGG" localSheetId="9">#REF!</definedName>
    <definedName name="FGG">#REF!</definedName>
    <definedName name="FGGF" localSheetId="9">#REF!</definedName>
    <definedName name="FGGF">#REF!</definedName>
    <definedName name="FGGFG" localSheetId="9">#REF!</definedName>
    <definedName name="FGGFG">#REF!</definedName>
    <definedName name="FGGH" localSheetId="9">#REF!</definedName>
    <definedName name="FGGH">#REF!</definedName>
    <definedName name="fghfdh" localSheetId="9">#REF!</definedName>
    <definedName name="fghfdh">#REF!</definedName>
    <definedName name="fghfghsghsfghsfghsfgh" localSheetId="4">#REF!</definedName>
    <definedName name="fghfghsghsfghsfghsfgh" localSheetId="0">#REF!</definedName>
    <definedName name="fghfghsghsfghsfghsfgh" localSheetId="6">#REF!</definedName>
    <definedName name="fghfghsghsfghsfghsfgh" localSheetId="5">#REF!</definedName>
    <definedName name="fghfghsghsfghsfghsfgh" localSheetId="9">#REF!</definedName>
    <definedName name="fghfghsghsfghsfghsfgh" localSheetId="8">#REF!</definedName>
    <definedName name="fghfghsghsfghsfghsfgh" localSheetId="7">#REF!</definedName>
    <definedName name="fghfghsghsfghsfghsfgh" localSheetId="3">#REF!</definedName>
    <definedName name="fghfghsghsfghsfghsfgh" localSheetId="1">#REF!</definedName>
    <definedName name="fghfghsghsfghsfghsfgh" localSheetId="2">#REF!</definedName>
    <definedName name="fghfghsghsfghsfghsfgh">#REF!</definedName>
    <definedName name="FGHH" localSheetId="9">#REF!</definedName>
    <definedName name="FGHH">#REF!</definedName>
    <definedName name="fgihf" localSheetId="9">#REF!</definedName>
    <definedName name="fgihf">#REF!</definedName>
    <definedName name="FHFCJHGK" localSheetId="9">#REF!</definedName>
    <definedName name="FHFCJHGK">#REF!</definedName>
    <definedName name="fhrh">#N/A</definedName>
    <definedName name="fhrh_5">"$#REF!.$E$51:$F$51"</definedName>
    <definedName name="fhrh_8" localSheetId="9">#REF!</definedName>
    <definedName name="fhrh_8">#REF!</definedName>
    <definedName name="Filename" localSheetId="9">#REF!</definedName>
    <definedName name="Filename">#REF!</definedName>
    <definedName name="FILL">#N/A</definedName>
    <definedName name="filter" localSheetId="9">#REF!</definedName>
    <definedName name="filter">#REF!</definedName>
    <definedName name="Final" localSheetId="4">IF(#REF!="",#REF!,OFFSET(#REF!,0,(MATCH(#REF!,#REF!,0)-1)*3,ROWS(#REF!),3))</definedName>
    <definedName name="Final" localSheetId="0">IF(#REF!="",#REF!,OFFSET(#REF!,0,(MATCH(#REF!,#REF!,0)-1)*3,ROWS(#REF!),3))</definedName>
    <definedName name="Final" localSheetId="6">IF([0]!ChosenSzRng="",[0]!BaseRange,OFFSET([0]!BaseRange,0,(MATCH([0]!ChooseSize,[0]!SizePull,0)-1)*3,ROWS([0]!BaseRange),3))</definedName>
    <definedName name="Final" localSheetId="5">IF([0]!ChosenSzRng="",[0]!BaseRange,OFFSET([0]!BaseRange,0,(MATCH([0]!ChooseSize,[0]!SizePull,0)-1)*3,ROWS([0]!BaseRange),3))</definedName>
    <definedName name="Final" localSheetId="9">IF(#REF!="",#REF!,OFFSET(#REF!,0,(MATCH(#REF!,#REF!,0)-1)*3,ROWS(#REF!),3))</definedName>
    <definedName name="Final" localSheetId="8">IF(#REF!="",#REF!,OFFSET(#REF!,0,(MATCH(#REF!,#REF!,0)-1)*3,ROWS(#REF!),3))</definedName>
    <definedName name="Final" localSheetId="7">IF(#REF!="",#REF!,OFFSET(#REF!,0,(MATCH(#REF!,#REF!,0)-1)*3,ROWS(#REF!),3))</definedName>
    <definedName name="Final" localSheetId="11">IF(ChosenSzRng="",BaseRange,OFFSET(BaseRange,0,(MATCH(ChooseSize,#REF!,0)-1)*3,ROWS(BaseRange),3))</definedName>
    <definedName name="Final" localSheetId="3">IF(#REF!="",#REF!,OFFSET(#REF!,0,(MATCH(#REF!,#REF!,0)-1)*3,ROWS(#REF!),3))</definedName>
    <definedName name="Final" localSheetId="1">IF(#REF!="",#REF!,OFFSET(#REF!,0,(MATCH(#REF!,#REF!,0)-1)*3,ROWS(#REF!),3))</definedName>
    <definedName name="Final" localSheetId="2">IF(#REF!="",#REF!,OFFSET(#REF!,0,(MATCH(#REF!,#REF!,0)-1)*3,ROWS(#REF!),3))</definedName>
    <definedName name="Final">IF(ChosenSzRng="",BaseRange,OFFSET(BaseRange,0,(MATCH(ChooseSize,#REF!,0)-1)*3,ROWS(BaseRange),3))</definedName>
    <definedName name="FINAL_ICON" localSheetId="9">#REF!</definedName>
    <definedName name="FINAL_ICON">#REF!</definedName>
    <definedName name="FIRST_FOB" localSheetId="9">#REF!</definedName>
    <definedName name="FIRST_FOB">#REF!</definedName>
    <definedName name="FIRST_ICON" localSheetId="9">#REF!</definedName>
    <definedName name="FIRST_ICON">#REF!</definedName>
    <definedName name="FirstReleaseWeekColumn" localSheetId="9">#REF!</definedName>
    <definedName name="FirstReleaseWeekColumn">#REF!</definedName>
    <definedName name="FirstWeeklyColumn" localSheetId="9">#REF!</definedName>
    <definedName name="FirstWeeklyColumn">#REF!</definedName>
    <definedName name="FJHBKJN" localSheetId="9">#REF!</definedName>
    <definedName name="FJHBKJN">#REF!</definedName>
    <definedName name="FOB" localSheetId="9">#REF!</definedName>
    <definedName name="FOB">#REF!</definedName>
    <definedName name="FOB_FINAL" localSheetId="9">#REF!</definedName>
    <definedName name="FOB_FINAL">#REF!</definedName>
    <definedName name="FOB_FIRST" localSheetId="9">#REF!</definedName>
    <definedName name="FOB_FIRST">#REF!</definedName>
    <definedName name="FOB_NEGO" localSheetId="9">#REF!</definedName>
    <definedName name="FOB_NEGO">#REF!</definedName>
    <definedName name="FOB_PHT" localSheetId="9">#REF!</definedName>
    <definedName name="FOB_PHT">#REF!</definedName>
    <definedName name="FOB_SECOND" localSheetId="9">#REF!</definedName>
    <definedName name="FOB_SECOND">#REF!</definedName>
    <definedName name="FOB_SLS" localSheetId="9">#REF!</definedName>
    <definedName name="FOB_SLS">#REF!</definedName>
    <definedName name="FOB_THIRD" localSheetId="9">#REF!</definedName>
    <definedName name="FOB_THIRD">#REF!</definedName>
    <definedName name="FOLDING" localSheetId="9">#REF!</definedName>
    <definedName name="FOLDING">#REF!</definedName>
    <definedName name="force1" localSheetId="9">#REF!</definedName>
    <definedName name="force1">#REF!</definedName>
    <definedName name="force1_4" localSheetId="9">#REF!</definedName>
    <definedName name="force1_4">#REF!</definedName>
    <definedName name="force1_42" localSheetId="9">#REF!</definedName>
    <definedName name="force1_42">#REF!</definedName>
    <definedName name="force1_49" localSheetId="9">#REF!</definedName>
    <definedName name="force1_49">#REF!</definedName>
    <definedName name="force2" localSheetId="9">#REF!</definedName>
    <definedName name="force2">#REF!</definedName>
    <definedName name="force3" localSheetId="9">#REF!</definedName>
    <definedName name="force3">#REF!</definedName>
    <definedName name="force4" localSheetId="9">#REF!</definedName>
    <definedName name="force4">#REF!</definedName>
    <definedName name="force4_4" localSheetId="9">#REF!</definedName>
    <definedName name="force4_4">#REF!</definedName>
    <definedName name="force4_42" localSheetId="9">#REF!</definedName>
    <definedName name="force4_42">#REF!</definedName>
    <definedName name="force4_49" localSheetId="9">#REF!</definedName>
    <definedName name="force4_49">#REF!</definedName>
    <definedName name="force402" localSheetId="9">#REF!</definedName>
    <definedName name="force402">#REF!</definedName>
    <definedName name="FORECAST" localSheetId="9">#REF!</definedName>
    <definedName name="FORECAST">#REF!</definedName>
    <definedName name="FORMULA_PO_COUNT" localSheetId="9" xml:space="preserve"> IF(#REF! = "", "",#REF!)</definedName>
    <definedName name="FORMULA_PO_COUNT" xml:space="preserve"> IF(#REF! = "", "",#REF!)</definedName>
    <definedName name="FORMULA_ROLLUP_FORECAST" localSheetId="9">#REF! +#REF! +#REF! +#REF! +#REF! +#REF! +#REF! +#REF!</definedName>
    <definedName name="FORMULA_ROLLUP_FORECAST">#REF! +#REF! +#REF! +#REF! +#REF! +#REF! +#REF! +#REF!</definedName>
    <definedName name="FORMULA_ROLLUP_FORECAST1" localSheetId="9">#REF! +#REF! +#REF! +#REF! +#REF!</definedName>
    <definedName name="FORMULA_ROLLUP_FORECAST1">#REF! +#REF! +#REF! +#REF! +#REF!</definedName>
    <definedName name="FORMULA_TD_CODE" localSheetId="9" xml:space="preserve"> IF(#REF! = "", "",#REF!)</definedName>
    <definedName name="FORMULA_TD_CODE" xml:space="preserve"> IF(#REF! = "", "",#REF!)</definedName>
    <definedName name="FORMULA_TD_DESCRIPTION" localSheetId="9">IF(#REF!="","",VLOOKUP(#REF!,#REF!,2,FALSE))</definedName>
    <definedName name="FORMULA_TD_DESCRIPTION">IF(#REF!="","",VLOOKUP(#REF!,#REF!,2,FALSE))</definedName>
    <definedName name="fqefadfqfa" localSheetId="9">#REF!</definedName>
    <definedName name="fqefadfqfa">#REF!</definedName>
    <definedName name="fqefq" localSheetId="9">#REF!</definedName>
    <definedName name="fqefq">#REF!</definedName>
    <definedName name="fqfa">#N/A</definedName>
    <definedName name="fqfadfq" localSheetId="9">#REF!</definedName>
    <definedName name="fqfadfq">#REF!</definedName>
    <definedName name="fqfagfgqefq">#N/A</definedName>
    <definedName name="fqgadfq">#N/A</definedName>
    <definedName name="Fred" localSheetId="9">#REF!</definedName>
    <definedName name="Fred">#REF!</definedName>
    <definedName name="FRF" localSheetId="9">#REF!</definedName>
    <definedName name="FRF">#REF!</definedName>
    <definedName name="fri" localSheetId="9">#REF!</definedName>
    <definedName name="fri">#REF!</definedName>
    <definedName name="FRR" localSheetId="9">#REF!</definedName>
    <definedName name="FRR">#REF!</definedName>
    <definedName name="FSDFSD" localSheetId="9" hidden="1">#REF!</definedName>
    <definedName name="FSDFSD" hidden="1">#REF!</definedName>
    <definedName name="FSFF" localSheetId="9">#REF!</definedName>
    <definedName name="FSFF">#REF!</definedName>
    <definedName name="FSNTNHG">#N/A</definedName>
    <definedName name="fty" localSheetId="9">#REF!</definedName>
    <definedName name="fty">#REF!</definedName>
    <definedName name="FTY_PO" localSheetId="9">#REF!</definedName>
    <definedName name="FTY_PO">#REF!</definedName>
    <definedName name="FTY_PO_5" localSheetId="9">#REF!</definedName>
    <definedName name="FTY_PO_5">#REF!</definedName>
    <definedName name="FTY_PO_8" localSheetId="9">#REF!</definedName>
    <definedName name="FTY_PO_8">#REF!</definedName>
    <definedName name="fuse" localSheetId="4">#REF!</definedName>
    <definedName name="fuse" localSheetId="0">#REF!</definedName>
    <definedName name="fuse" localSheetId="6">#REF!</definedName>
    <definedName name="fuse" localSheetId="5">#REF!</definedName>
    <definedName name="fuse" localSheetId="9">#REF!</definedName>
    <definedName name="fuse" localSheetId="8">#REF!</definedName>
    <definedName name="fuse" localSheetId="7">#REF!</definedName>
    <definedName name="fuse" localSheetId="3">#REF!</definedName>
    <definedName name="fuse" localSheetId="1">#REF!</definedName>
    <definedName name="fuse" localSheetId="2">#REF!</definedName>
    <definedName name="fuse">#REF!</definedName>
    <definedName name="fv" localSheetId="9" hidden="1">#REF!</definedName>
    <definedName name="fv" hidden="1">#REF!</definedName>
    <definedName name="fwefwefwfw" localSheetId="9">#REF!</definedName>
    <definedName name="fwefwefwfw">#REF!</definedName>
    <definedName name="FYF" localSheetId="9">#REF!</definedName>
    <definedName name="FYF">#REF!</definedName>
    <definedName name="fykjghl">#N/A</definedName>
    <definedName name="g" localSheetId="9">#REF!</definedName>
    <definedName name="g">#REF!</definedName>
    <definedName name="GAI" localSheetId="9">#REF!</definedName>
    <definedName name="GAI">#REF!</definedName>
    <definedName name="ganbhy" localSheetId="9">#REF!</definedName>
    <definedName name="ganbhy">#REF!</definedName>
    <definedName name="GASDV" localSheetId="9">#REF!</definedName>
    <definedName name="GASDV">#REF!</definedName>
    <definedName name="GATHERING" localSheetId="9">#REF!</definedName>
    <definedName name="GATHERING">#REF!</definedName>
    <definedName name="GDAFEF">#N/A</definedName>
    <definedName name="GDFGFG" localSheetId="9">#REF!</definedName>
    <definedName name="GDFGFG">#REF!</definedName>
    <definedName name="GDGDFG" hidden="1">#N/A</definedName>
    <definedName name="GDGSD" localSheetId="9">#REF!</definedName>
    <definedName name="GDGSD">#REF!</definedName>
    <definedName name="ge">#N/A</definedName>
    <definedName name="gea" localSheetId="9">#REF!</definedName>
    <definedName name="gea">#REF!</definedName>
    <definedName name="GEAEQ" localSheetId="9">#REF!</definedName>
    <definedName name="GEAEQ">#REF!</definedName>
    <definedName name="geax">#N/A</definedName>
    <definedName name="gee" localSheetId="9">#REF!</definedName>
    <definedName name="gee">#REF!</definedName>
    <definedName name="GEEZ" localSheetId="9">#REF!</definedName>
    <definedName name="GEEZ">#REF!</definedName>
    <definedName name="GEFA" localSheetId="9">#REF!</definedName>
    <definedName name="GEFA">#REF!</definedName>
    <definedName name="GEN" localSheetId="9">#REF!</definedName>
    <definedName name="GEN">#REF!</definedName>
    <definedName name="GENDER" localSheetId="9">#REF!</definedName>
    <definedName name="GENDER">#REF!</definedName>
    <definedName name="GEQ">#N/A</definedName>
    <definedName name="GEQAFQ" localSheetId="9">#REF!</definedName>
    <definedName name="GEQAFQ">#REF!</definedName>
    <definedName name="GEQAZ" localSheetId="9">#REF!</definedName>
    <definedName name="GEQAZ">#REF!</definedName>
    <definedName name="GEQF" localSheetId="9">#REF!</definedName>
    <definedName name="GEQF">#REF!</definedName>
    <definedName name="geqfa" localSheetId="9">#REF!</definedName>
    <definedName name="geqfa">#REF!</definedName>
    <definedName name="geqfaf" localSheetId="9">#REF!</definedName>
    <definedName name="geqfaf">#REF!</definedName>
    <definedName name="GEQFAFZ" localSheetId="9">#REF!</definedName>
    <definedName name="GEQFAFZ">#REF!</definedName>
    <definedName name="GERGEWWQF" localSheetId="9">#REF!</definedName>
    <definedName name="GERGEWWQF">#REF!</definedName>
    <definedName name="GERQA" localSheetId="9">#REF!</definedName>
    <definedName name="GERQA">#REF!</definedName>
    <definedName name="GF" localSheetId="9">#REF!</definedName>
    <definedName name="GF">#REF!</definedName>
    <definedName name="gfasgngfh" localSheetId="9" xml:space="preserve"> IF(#REF! = "", "",#REF!)</definedName>
    <definedName name="gfasgngfh" xml:space="preserve"> IF(#REF! = "", "",#REF!)</definedName>
    <definedName name="GFDGDSGDS" localSheetId="9">#REF!</definedName>
    <definedName name="GFDGDSGDS">#REF!</definedName>
    <definedName name="GFDGFG" localSheetId="9">#REF!</definedName>
    <definedName name="GFDGFG">#REF!</definedName>
    <definedName name="GFH" localSheetId="9">#REF!</definedName>
    <definedName name="GFH">#REF!</definedName>
    <definedName name="gfhjgfh" localSheetId="9">#REF!</definedName>
    <definedName name="gfhjgfh">#REF!</definedName>
    <definedName name="gfsdgd" localSheetId="9">#REF!</definedName>
    <definedName name="gfsdgd">#REF!</definedName>
    <definedName name="gg">#N/A</definedName>
    <definedName name="gg_1">#N/A</definedName>
    <definedName name="ggds" localSheetId="9">#REF!</definedName>
    <definedName name="ggds">#REF!</definedName>
    <definedName name="GGEE">#N/A</definedName>
    <definedName name="GGG" localSheetId="9">#REF!</definedName>
    <definedName name="GGG">#REF!</definedName>
    <definedName name="gggg" localSheetId="9">#REF!</definedName>
    <definedName name="gggg">#REF!</definedName>
    <definedName name="GGGGE" localSheetId="9">#REF!</definedName>
    <definedName name="GGGGE">#REF!</definedName>
    <definedName name="ggggg" localSheetId="9" hidden="1">#REF!</definedName>
    <definedName name="ggggg" hidden="1">#REF!</definedName>
    <definedName name="ggggggggg" localSheetId="4">#REF!</definedName>
    <definedName name="ggggggggg" localSheetId="0">#REF!</definedName>
    <definedName name="ggggggggg" localSheetId="6">#REF!</definedName>
    <definedName name="ggggggggg" localSheetId="5">#REF!</definedName>
    <definedName name="ggggggggg" localSheetId="9">#REF!</definedName>
    <definedName name="ggggggggg" localSheetId="8">#REF!</definedName>
    <definedName name="ggggggggg" localSheetId="7">#REF!</definedName>
    <definedName name="ggggggggg" localSheetId="3">#REF!</definedName>
    <definedName name="ggggggggg" localSheetId="1">#REF!</definedName>
    <definedName name="ggggggggg" localSheetId="2">#REF!</definedName>
    <definedName name="ggggggggg">#REF!</definedName>
    <definedName name="gggggggggggg">#N/A</definedName>
    <definedName name="ggggggggggggggggggggg">#N/A</definedName>
    <definedName name="gggggggggggggggggggggg" localSheetId="4">#REF!</definedName>
    <definedName name="gggggggggggggggggggggg" localSheetId="0">#REF!</definedName>
    <definedName name="gggggggggggggggggggggg" localSheetId="6">#REF!</definedName>
    <definedName name="gggggggggggggggggggggg" localSheetId="5">#REF!</definedName>
    <definedName name="gggggggggggggggggggggg" localSheetId="9">#REF!</definedName>
    <definedName name="gggggggggggggggggggggg" localSheetId="8">#REF!</definedName>
    <definedName name="gggggggggggggggggggggg" localSheetId="7">#REF!</definedName>
    <definedName name="gggggggggggggggggggggg" localSheetId="3">#REF!</definedName>
    <definedName name="gggggggggggggggggggggg" localSheetId="1">#REF!</definedName>
    <definedName name="gggggggggggggggggggggg" localSheetId="2">#REF!</definedName>
    <definedName name="gggggggggggggggggggggg">#REF!</definedName>
    <definedName name="ggh" localSheetId="9">#REF!</definedName>
    <definedName name="ggh">#REF!</definedName>
    <definedName name="ggh_2">"#REF!"</definedName>
    <definedName name="gghxbkx" localSheetId="9">#REF!</definedName>
    <definedName name="gghxbkx">#REF!</definedName>
    <definedName name="gh" localSheetId="9">#REF!</definedName>
    <definedName name="gh">#REF!</definedName>
    <definedName name="ghdjgh23" localSheetId="9">#REF!</definedName>
    <definedName name="ghdjgh23">#REF!</definedName>
    <definedName name="GHDTHWSTH">#N/A</definedName>
    <definedName name="ghgfn" localSheetId="9">#REF!</definedName>
    <definedName name="ghgfn">#REF!</definedName>
    <definedName name="GHGHFJGH" localSheetId="9">#REF!</definedName>
    <definedName name="GHGHFJGH">#REF!</definedName>
    <definedName name="ghghh">#N/A</definedName>
    <definedName name="ghj" localSheetId="9" xml:space="preserve"> IF(#REF! = "", "",#REF!)</definedName>
    <definedName name="ghj" xml:space="preserve"> IF(#REF! = "", "",#REF!)</definedName>
    <definedName name="GHJSYT">#N/A</definedName>
    <definedName name="ghqfafq">#N/A</definedName>
    <definedName name="ghqrfafq" localSheetId="9">#REF!</definedName>
    <definedName name="ghqrfafq">#REF!</definedName>
    <definedName name="GHST">#N/A</definedName>
    <definedName name="ght" localSheetId="9">#REF!</definedName>
    <definedName name="ght">#REF!</definedName>
    <definedName name="GHTHGHSFG" localSheetId="9">#REF!</definedName>
    <definedName name="GHTHGHSFG">#REF!</definedName>
    <definedName name="ghtjf" localSheetId="9">#REF!</definedName>
    <definedName name="ghtjf">#REF!</definedName>
    <definedName name="GJGH256" localSheetId="9" xml:space="preserve"> IF(#REF! = "", "",#REF!)</definedName>
    <definedName name="GJGH256" xml:space="preserve"> IF(#REF! = "", "",#REF!)</definedName>
    <definedName name="gjgvkh" localSheetId="9">#REF!</definedName>
    <definedName name="gjgvkh">#REF!</definedName>
    <definedName name="GJHGK" localSheetId="9">#REF!</definedName>
    <definedName name="GJHGK">#REF!</definedName>
    <definedName name="GKL" localSheetId="9">#REF!</definedName>
    <definedName name="GKL">#REF!</definedName>
    <definedName name="gnh" localSheetId="9">#REF!</definedName>
    <definedName name="gnh">#REF!</definedName>
    <definedName name="gnth" localSheetId="9">#REF!</definedName>
    <definedName name="gnth">#REF!</definedName>
    <definedName name="GQEADFQ" localSheetId="9">#REF!</definedName>
    <definedName name="GQEADFQ">#REF!</definedName>
    <definedName name="gqefadfqf" localSheetId="9">#REF!</definedName>
    <definedName name="gqefadfqf">#REF!</definedName>
    <definedName name="GQEFADQ" localSheetId="9">#REF!</definedName>
    <definedName name="GQEFADQ">#REF!</definedName>
    <definedName name="gqefaefq" localSheetId="9">#REF!</definedName>
    <definedName name="gqefaefq">#REF!</definedName>
    <definedName name="GQEFAEFQFQAAF" localSheetId="9">#REF!</definedName>
    <definedName name="GQEFAEFQFQAAF">#REF!</definedName>
    <definedName name="gqefaegfgqrfgq" localSheetId="9">#REF!</definedName>
    <definedName name="gqefaegfgqrfgq">#REF!</definedName>
    <definedName name="gqefaf">#N/A</definedName>
    <definedName name="gqefafq">#N/A</definedName>
    <definedName name="GQEFAFQFQAF">#N/A</definedName>
    <definedName name="GQEFAQFQ">#N/A</definedName>
    <definedName name="gqefazfq" localSheetId="9">#REF!</definedName>
    <definedName name="gqefazfq">#REF!</definedName>
    <definedName name="GQEFQ" localSheetId="9">#REF!</definedName>
    <definedName name="GQEFQ">#REF!</definedName>
    <definedName name="GQEFQF" localSheetId="9">#REF!</definedName>
    <definedName name="GQEFQF">#REF!</definedName>
    <definedName name="GQERFGAGF">#N/A</definedName>
    <definedName name="GQEZ" localSheetId="9">#REF!</definedName>
    <definedName name="GQEZ">#REF!</definedName>
    <definedName name="GQFADF" localSheetId="9">#REF!</definedName>
    <definedName name="GQFADF">#REF!</definedName>
    <definedName name="gqfadfqf" localSheetId="9">#REF!</definedName>
    <definedName name="gqfadfqf">#REF!</definedName>
    <definedName name="gqfadgqrfgqrf" localSheetId="9">#REF!</definedName>
    <definedName name="gqfadgqrfgqrf">#REF!</definedName>
    <definedName name="gqfaefq" localSheetId="9">#REF!</definedName>
    <definedName name="gqfaefq">#REF!</definedName>
    <definedName name="gqfaf" localSheetId="9">#REF!</definedName>
    <definedName name="gqfaf">#REF!</definedName>
    <definedName name="GQFAFQ" localSheetId="9">#REF!</definedName>
    <definedName name="GQFAFQ">#REF!</definedName>
    <definedName name="GQFAFQEFAF">#N/A</definedName>
    <definedName name="gqfafqf" localSheetId="9">#REF!</definedName>
    <definedName name="gqfafqf">#REF!</definedName>
    <definedName name="gqfafqfadfq">#N/A</definedName>
    <definedName name="GQREFADF">#N/A</definedName>
    <definedName name="gqrfadfq" localSheetId="9">#REF!</definedName>
    <definedName name="gqrfadfq">#REF!</definedName>
    <definedName name="gqrfadfqf" localSheetId="9">#REF!</definedName>
    <definedName name="gqrfadfqf">#REF!</definedName>
    <definedName name="GQRFAEFQF">#N/A</definedName>
    <definedName name="GQRFAF" localSheetId="9">#REF!</definedName>
    <definedName name="GQRFAF">#REF!</definedName>
    <definedName name="gqrfqfqf" localSheetId="9">#REF!</definedName>
    <definedName name="gqrfqfqf">#REF!</definedName>
    <definedName name="gqrfqrfgq" localSheetId="9">#REF!</definedName>
    <definedName name="gqrfqrfgq">#REF!</definedName>
    <definedName name="GQRGFG" localSheetId="9">#REF!</definedName>
    <definedName name="GQRGFG">#REF!</definedName>
    <definedName name="grfaefzD" localSheetId="9">#REF!</definedName>
    <definedName name="grfaefzD">#REF!</definedName>
    <definedName name="grfasfqf" localSheetId="9">#REF!</definedName>
    <definedName name="grfasfqf">#REF!</definedName>
    <definedName name="GRGERGWW" localSheetId="9">#REF!</definedName>
    <definedName name="GRGERGWW">#REF!</definedName>
    <definedName name="GroupCode" localSheetId="9">OFFSET(#REF!,,,COUNTA(#REF!))</definedName>
    <definedName name="GroupCode">OFFSET(#REF!,,,COUNTA(#REF!))</definedName>
    <definedName name="GRQG">#N/A</definedName>
    <definedName name="GS" localSheetId="9">#REF!</definedName>
    <definedName name="GS">#REF!</definedName>
    <definedName name="GSBRTYGB">#N/A</definedName>
    <definedName name="GSDHGFVB" localSheetId="9">#REF!</definedName>
    <definedName name="GSDHGFVB">#REF!</definedName>
    <definedName name="GSHGH" localSheetId="9">#REF!</definedName>
    <definedName name="GSHGH">#REF!</definedName>
    <definedName name="GSHSYSGH" localSheetId="9">#REF!</definedName>
    <definedName name="GSHSYSGH">#REF!</definedName>
    <definedName name="gu">#N/A</definedName>
    <definedName name="guli" localSheetId="4">BlankMacro1</definedName>
    <definedName name="guli" localSheetId="0">BlankMacro1</definedName>
    <definedName name="guli" localSheetId="6">BlankMacro1</definedName>
    <definedName name="guli" localSheetId="5">BlankMacro1</definedName>
    <definedName name="guli" localSheetId="9">BlankMacro1</definedName>
    <definedName name="guli" localSheetId="8">BlankMacro1</definedName>
    <definedName name="guli" localSheetId="7">BlankMacro1</definedName>
    <definedName name="guli" localSheetId="11">BlankMacro1</definedName>
    <definedName name="guli" localSheetId="3">BlankMacro1</definedName>
    <definedName name="guli" localSheetId="1">BlankMacro1</definedName>
    <definedName name="guli" localSheetId="2">BlankMacro1</definedName>
    <definedName name="guli">BlankMacro1</definedName>
    <definedName name="gwrfadfqef" localSheetId="9">#REF!</definedName>
    <definedName name="gwrfadfqef">#REF!</definedName>
    <definedName name="gwrfadfqfqa" localSheetId="9">#REF!</definedName>
    <definedName name="gwrfadfqfqa">#REF!</definedName>
    <definedName name="h" localSheetId="9">#REF!</definedName>
    <definedName name="h">#REF!</definedName>
    <definedName name="ha" localSheetId="9">#REF!</definedName>
    <definedName name="ha">#REF!</definedName>
    <definedName name="hai" localSheetId="9">#REF!</definedName>
    <definedName name="hai">#REF!</definedName>
    <definedName name="HAMMERING" localSheetId="9">#REF!</definedName>
    <definedName name="HAMMERING">#REF!</definedName>
    <definedName name="han" localSheetId="9">#REF!</definedName>
    <definedName name="han">#REF!</definedName>
    <definedName name="hanh" localSheetId="9">#REF!</definedName>
    <definedName name="hanh">#REF!</definedName>
    <definedName name="HASBA" localSheetId="9">#REF!</definedName>
    <definedName name="HASBA">#REF!</definedName>
    <definedName name="hashas" localSheetId="9">#REF!</definedName>
    <definedName name="hashas">#REF!</definedName>
    <definedName name="hate" localSheetId="4">BlankMacro1</definedName>
    <definedName name="hate" localSheetId="0">BlankMacro1</definedName>
    <definedName name="hate" localSheetId="6">BlankMacro1</definedName>
    <definedName name="hate" localSheetId="5">BlankMacro1</definedName>
    <definedName name="hate" localSheetId="9">BlankMacro1</definedName>
    <definedName name="hate" localSheetId="8">BlankMacro1</definedName>
    <definedName name="hate" localSheetId="7">BlankMacro1</definedName>
    <definedName name="hate" localSheetId="11">BlankMacro1</definedName>
    <definedName name="hate" localSheetId="3">BlankMacro1</definedName>
    <definedName name="hate" localSheetId="1">BlankMacro1</definedName>
    <definedName name="hate" localSheetId="2">BlankMacro1</definedName>
    <definedName name="hate">BlankMacro1</definedName>
    <definedName name="HAU" localSheetId="9">#REF!</definedName>
    <definedName name="HAU">#REF!</definedName>
    <definedName name="HAUHASBSAHJSA" localSheetId="9">#REF!</definedName>
    <definedName name="HAUHASBSAHJSA">#REF!</definedName>
    <definedName name="HBJ">#N/A</definedName>
    <definedName name="HC" localSheetId="9">#REF!</definedName>
    <definedName name="HC">#REF!</definedName>
    <definedName name="hcergqag" localSheetId="9">#REF!</definedName>
    <definedName name="hcergqag">#REF!</definedName>
    <definedName name="HDFGHSG" localSheetId="9">#REF!</definedName>
    <definedName name="HDFGHSG">#REF!</definedName>
    <definedName name="HDJKHGJKDGH" localSheetId="9">#REF!</definedName>
    <definedName name="HDJKHGJKDGH">#REF!</definedName>
    <definedName name="he" localSheetId="9">#REF!</definedName>
    <definedName name="he">#REF!</definedName>
    <definedName name="HEADER" localSheetId="9">#REF!</definedName>
    <definedName name="HEADER">#REF!</definedName>
    <definedName name="HEEL_HEIGHT" localSheetId="9">#REF!</definedName>
    <definedName name="HEEL_HEIGHT">#REF!</definedName>
    <definedName name="HENDRO" localSheetId="9">#REF!</definedName>
    <definedName name="HENDRO">#REF!</definedName>
    <definedName name="hfg">#N/A</definedName>
    <definedName name="hfudmk" localSheetId="9">#REF!</definedName>
    <definedName name="hfudmk">#REF!</definedName>
    <definedName name="HFW" localSheetId="9">#REF!</definedName>
    <definedName name="HFW">#REF!</definedName>
    <definedName name="hfwelding" localSheetId="9">#REF!</definedName>
    <definedName name="hfwelding">#REF!</definedName>
    <definedName name="hg" localSheetId="9">#REF!</definedName>
    <definedName name="hg">#REF!</definedName>
    <definedName name="HGB" localSheetId="9">#REF!</definedName>
    <definedName name="HGB">#REF!</definedName>
    <definedName name="HGH">#N/A</definedName>
    <definedName name="HGHJKH" localSheetId="9">#REF!</definedName>
    <definedName name="HGHJKH">#REF!</definedName>
    <definedName name="hgqrfafqf">#N/A</definedName>
    <definedName name="hh" localSheetId="9">#REF!</definedName>
    <definedName name="hh">#REF!</definedName>
    <definedName name="hhdhas" localSheetId="9">#REF!</definedName>
    <definedName name="hhdhas">#REF!</definedName>
    <definedName name="HHH" localSheetId="9">#REF!</definedName>
    <definedName name="HHH">#REF!</definedName>
    <definedName name="hhhhhhhhhhhhhfffffffffffffff" localSheetId="9">#REF!</definedName>
    <definedName name="hhhhhhhhhhhhhfffffffffffffff">#REF!</definedName>
    <definedName name="HHRE" localSheetId="9">#REF!</definedName>
    <definedName name="HHRE">#REF!</definedName>
    <definedName name="HI" localSheetId="9">#REF!</definedName>
    <definedName name="HI">#REF!</definedName>
    <definedName name="HiddenRows" localSheetId="9" hidden="1">#REF!</definedName>
    <definedName name="HiddenRows" hidden="1">#REF!</definedName>
    <definedName name="hj" localSheetId="9">#REF!</definedName>
    <definedName name="hj">#REF!</definedName>
    <definedName name="hjhkggmkcgmk" localSheetId="9">#REF!</definedName>
    <definedName name="hjhkggmkcgmk">#REF!</definedName>
    <definedName name="hkk" localSheetId="9">#REF!</definedName>
    <definedName name="hkk">#REF!</definedName>
    <definedName name="HLHG">#N/A</definedName>
    <definedName name="HLL" localSheetId="9">#REF!</definedName>
    <definedName name="HLL">#REF!</definedName>
    <definedName name="HM" localSheetId="9">#REF!</definedName>
    <definedName name="HM">#REF!</definedName>
    <definedName name="hmfuky">#N/A</definedName>
    <definedName name="hnaaean" localSheetId="9">#REF!</definedName>
    <definedName name="hnaaean">#REF!</definedName>
    <definedName name="hnfgffnf" localSheetId="4">#REF!</definedName>
    <definedName name="hnfgffnf" localSheetId="0">#REF!</definedName>
    <definedName name="hnfgffnf" localSheetId="6">#REF!</definedName>
    <definedName name="hnfgffnf" localSheetId="5">#REF!</definedName>
    <definedName name="hnfgffnf" localSheetId="9">#REF!</definedName>
    <definedName name="hnfgffnf" localSheetId="8">#REF!</definedName>
    <definedName name="hnfgffnf" localSheetId="7">#REF!</definedName>
    <definedName name="hnfgffnf" localSheetId="3">#REF!</definedName>
    <definedName name="hnfgffnf" localSheetId="1">#REF!</definedName>
    <definedName name="hnfgffnf" localSheetId="2">#REF!</definedName>
    <definedName name="hnfgffnf">#REF!</definedName>
    <definedName name="hnjgn" localSheetId="9">#REF!</definedName>
    <definedName name="hnjgn">#REF!</definedName>
    <definedName name="hnt" localSheetId="9">#REF!</definedName>
    <definedName name="hnt">#REF!</definedName>
    <definedName name="hnxy" localSheetId="9">#REF!</definedName>
    <definedName name="hnxy">#REF!</definedName>
    <definedName name="HOA" localSheetId="9">#REF!</definedName>
    <definedName name="HOA">#REF!</definedName>
    <definedName name="hold" localSheetId="9">#REF!</definedName>
    <definedName name="hold">#REF!</definedName>
    <definedName name="holland" localSheetId="9">#REF!</definedName>
    <definedName name="holland">#REF!</definedName>
    <definedName name="HPH" localSheetId="9">#REF!</definedName>
    <definedName name="HPH">#REF!</definedName>
    <definedName name="hqrfadfqf">#N/A</definedName>
    <definedName name="hqrfafq" localSheetId="9">#REF!</definedName>
    <definedName name="hqrfafq">#REF!</definedName>
    <definedName name="HQRFQFAFQF">#N/A</definedName>
    <definedName name="hr">#N/A</definedName>
    <definedName name="HRFQ">#N/A</definedName>
    <definedName name="HRFQF">#N/A</definedName>
    <definedName name="HRGAFEQ" localSheetId="9">#REF!</definedName>
    <definedName name="HRGAFEQ">#REF!</definedName>
    <definedName name="HRGRA">#N/A</definedName>
    <definedName name="HRGRGW" localSheetId="9">#REF!</definedName>
    <definedName name="HRGRGW">#REF!</definedName>
    <definedName name="hrqgfgrwqg">#N/A</definedName>
    <definedName name="HRRRZAF" localSheetId="9">#REF!</definedName>
    <definedName name="HRRRZAF">#REF!</definedName>
    <definedName name="HRWEQF" localSheetId="9">#REF!</definedName>
    <definedName name="HRWEQF">#REF!</definedName>
    <definedName name="hs.park" localSheetId="9">#REF!</definedName>
    <definedName name="hs.park">#REF!</definedName>
    <definedName name="hSBAH" localSheetId="9">#REF!</definedName>
    <definedName name="hSBAH">#REF!</definedName>
    <definedName name="hsdhshs" localSheetId="9">#REF!</definedName>
    <definedName name="hsdhshs">#REF!</definedName>
    <definedName name="hspark" localSheetId="9">#REF!</definedName>
    <definedName name="hspark">#REF!</definedName>
    <definedName name="htgsdgw" localSheetId="9">#REF!</definedName>
    <definedName name="htgsdgw">#REF!</definedName>
    <definedName name="htmjdnuj" localSheetId="9">#REF!</definedName>
    <definedName name="htmjdnuj">#REF!</definedName>
    <definedName name="htwgsfqf" localSheetId="9">#REF!</definedName>
    <definedName name="htwgsfqf">#REF!</definedName>
    <definedName name="htxn">#N/A</definedName>
    <definedName name="HUONGPRESS">#N/A</definedName>
    <definedName name="HUY" localSheetId="9">#REF!</definedName>
    <definedName name="HUY">#REF!</definedName>
    <definedName name="HWGWGWXZ">#N/A</definedName>
    <definedName name="hwrgsfgqw" localSheetId="9">#REF!</definedName>
    <definedName name="hwrgsfgqw">#REF!</definedName>
    <definedName name="HWRGSW">#N/A</definedName>
    <definedName name="HWRGW" localSheetId="9">#REF!</definedName>
    <definedName name="HWRGW">#REF!</definedName>
    <definedName name="hxgnzth">#N/A</definedName>
    <definedName name="hynbtr" localSheetId="9">#REF!</definedName>
    <definedName name="hynbtr">#REF!</definedName>
    <definedName name="i">#N/A</definedName>
    <definedName name="IDA" localSheetId="9">#REF!</definedName>
    <definedName name="IDA">#REF!</definedName>
    <definedName name="IDA....02" localSheetId="9">#REF!</definedName>
    <definedName name="IDA....02">#REF!</definedName>
    <definedName name="IDAAA" localSheetId="9">#REF!</definedName>
    <definedName name="IDAAA">#REF!</definedName>
    <definedName name="idaaaabs" localSheetId="9">#REF!</definedName>
    <definedName name="idaaaabs">#REF!</definedName>
    <definedName name="IDAABS" localSheetId="9">#REF!</definedName>
    <definedName name="IDAABS">#REF!</definedName>
    <definedName name="IDAABSEN" localSheetId="9">#REF!</definedName>
    <definedName name="IDAABSEN">#REF!</definedName>
    <definedName name="idaabsen1234" localSheetId="9">#REF!</definedName>
    <definedName name="idaabsen1234">#REF!</definedName>
    <definedName name="IDAABSENSI16" localSheetId="9">#REF!</definedName>
    <definedName name="IDAABSENSI16">#REF!</definedName>
    <definedName name="IDAABSN" localSheetId="9">#REF!</definedName>
    <definedName name="IDAABSN">#REF!</definedName>
    <definedName name="IDAABSNSDI.." localSheetId="9">#REF!</definedName>
    <definedName name="IDAABSNSDI..">#REF!</definedName>
    <definedName name="IDAB" localSheetId="9">#REF!</definedName>
    <definedName name="IDAB">#REF!</definedName>
    <definedName name="IDAHSABS" localSheetId="9">#REF!</definedName>
    <definedName name="IDAHSABS">#REF!</definedName>
    <definedName name="idasdi2" localSheetId="9">#REF!</definedName>
    <definedName name="idasdi2">#REF!</definedName>
    <definedName name="IDASDI2ABSOCT" localSheetId="9">#REF!</definedName>
    <definedName name="IDASDI2ABSOCT">#REF!</definedName>
    <definedName name="IDASDI2ABSOCTB" localSheetId="9">#REF!</definedName>
    <definedName name="IDASDI2ABSOCTB">#REF!</definedName>
    <definedName name="IDASDIAB" localSheetId="9">#REF!</definedName>
    <definedName name="IDASDIAB">#REF!</definedName>
    <definedName name="IDASDIABS" localSheetId="9">#REF!</definedName>
    <definedName name="IDASDIABS">#REF!</definedName>
    <definedName name="IDASDIABSENNNN" localSheetId="9">#REF!</definedName>
    <definedName name="IDASDIABSENNNN">#REF!</definedName>
    <definedName name="IDASDIABSN" localSheetId="9">#REF!</definedName>
    <definedName name="IDASDIABSN">#REF!</definedName>
    <definedName name="IDASDIABSNN" localSheetId="9">#REF!</definedName>
    <definedName name="IDASDIABSNN">#REF!</definedName>
    <definedName name="IDSDI2ABS" localSheetId="9">#REF!</definedName>
    <definedName name="IDSDI2ABS">#REF!</definedName>
    <definedName name="IDSDIABS" localSheetId="9">#REF!</definedName>
    <definedName name="IDSDIABS">#REF!</definedName>
    <definedName name="IIII" localSheetId="9">#REF!</definedName>
    <definedName name="IIII">#REF!</definedName>
    <definedName name="ikuvik" localSheetId="9">#REF!</definedName>
    <definedName name="ikuvik">#REF!</definedName>
    <definedName name="ilhlijg">#N/A</definedName>
    <definedName name="IMPHEAD" localSheetId="9">#REF!</definedName>
    <definedName name="IMPHEAD">#REF!</definedName>
    <definedName name="IMPSPEC" localSheetId="9">#REF!</definedName>
    <definedName name="IMPSPEC">#REF!</definedName>
    <definedName name="IMPX" localSheetId="9">#REF!</definedName>
    <definedName name="IMPX">#REF!</definedName>
    <definedName name="IMPX_4" localSheetId="9">#REF!</definedName>
    <definedName name="IMPX_4">#REF!</definedName>
    <definedName name="IMPX_42" localSheetId="9">#REF!</definedName>
    <definedName name="IMPX_42">#REF!</definedName>
    <definedName name="IMPX_49" localSheetId="9">#REF!</definedName>
    <definedName name="IMPX_49">#REF!</definedName>
    <definedName name="IMPX_5" localSheetId="9">#REF!</definedName>
    <definedName name="IMPX_5">#REF!</definedName>
    <definedName name="IMPX_5_5" localSheetId="9">#REF!</definedName>
    <definedName name="IMPX_5_5">#REF!</definedName>
    <definedName name="IMPX_8" localSheetId="9">#REF!</definedName>
    <definedName name="IMPX_8">#REF!</definedName>
    <definedName name="INAM" localSheetId="9">#REF!</definedName>
    <definedName name="INAM">#REF!</definedName>
    <definedName name="IND" localSheetId="9">#REF!</definedName>
    <definedName name="IND">#REF!</definedName>
    <definedName name="INDAHNM" localSheetId="9">#REF!</definedName>
    <definedName name="INDAHNM">#REF!</definedName>
    <definedName name="INDAHSKLI" localSheetId="9">#REF!</definedName>
    <definedName name="INDAHSKLI">#REF!</definedName>
    <definedName name="INDD" localSheetId="9">#REF!</definedName>
    <definedName name="INDD">#REF!</definedName>
    <definedName name="Indirect" localSheetId="9">#REF!</definedName>
    <definedName name="Indirect">#REF!</definedName>
    <definedName name="INDO" localSheetId="9">#REF!</definedName>
    <definedName name="INDO">#REF!</definedName>
    <definedName name="INDOABS" localSheetId="9">#REF!</definedName>
    <definedName name="INDOABS">#REF!</definedName>
    <definedName name="INDONESIA" localSheetId="9">#REF!</definedName>
    <definedName name="INDONESIA">#REF!</definedName>
    <definedName name="indonesia2" localSheetId="9">#REF!</definedName>
    <definedName name="indonesia2">#REF!</definedName>
    <definedName name="information" localSheetId="9">#REF!</definedName>
    <definedName name="information">#REF!</definedName>
    <definedName name="INOUT" localSheetId="9">#REF!</definedName>
    <definedName name="INOUT">#REF!</definedName>
    <definedName name="INSP" localSheetId="9">#REF!</definedName>
    <definedName name="INSP">#REF!</definedName>
    <definedName name="InspectionStampingProductionDate" localSheetId="9">#REF!</definedName>
    <definedName name="InspectionStampingProductionDate">#REF!</definedName>
    <definedName name="INTFC" localSheetId="9">#REF!</definedName>
    <definedName name="INTFC">#REF!</definedName>
    <definedName name="IntroPrintArea" localSheetId="9" hidden="1">#REF!</definedName>
    <definedName name="IntroPrintArea" hidden="1">#REF!</definedName>
    <definedName name="invoice" localSheetId="9">#REF!</definedName>
    <definedName name="invoice">#REF!</definedName>
    <definedName name="Invoice_Data_Table" localSheetId="9">#REF!</definedName>
    <definedName name="Invoice_Data_Table">#REF!</definedName>
    <definedName name="invoice3" localSheetId="9">#REF!</definedName>
    <definedName name="invoice3">#REF!</definedName>
    <definedName name="invoice4" localSheetId="9">#REF!</definedName>
    <definedName name="invoice4">#REF!</definedName>
    <definedName name="Ip_Cont" localSheetId="9">COUNTA(#REF!)-COUNTA(#REF!)</definedName>
    <definedName name="Ip_Cont">COUNTA(#REF!)-COUNTA(#REF!)</definedName>
    <definedName name="iqq" localSheetId="9">#REF!</definedName>
    <definedName name="iqq">#REF!</definedName>
    <definedName name="ISD" localSheetId="9">#REF!</definedName>
    <definedName name="ISD">#REF!</definedName>
    <definedName name="ISO" localSheetId="9">#REF!</definedName>
    <definedName name="ISO">#REF!</definedName>
    <definedName name="iyouabsen" localSheetId="9">#REF!</definedName>
    <definedName name="iyouabsen">#REF!</definedName>
    <definedName name="IYOUSDIABSN" localSheetId="9">#REF!</definedName>
    <definedName name="IYOUSDIABSN">#REF!</definedName>
    <definedName name="j">#N/A</definedName>
    <definedName name="J1_42">#NAME?</definedName>
    <definedName name="January_2011" localSheetId="9">#REF!</definedName>
    <definedName name="January_2011">#REF!</definedName>
    <definedName name="jbihijhuni" localSheetId="9">#REF!</definedName>
    <definedName name="jbihijhuni">#REF!</definedName>
    <definedName name="jbyun">#N/A</definedName>
    <definedName name="jdyjdgfh">#N/A</definedName>
    <definedName name="JF" localSheetId="9" hidden="1">#REF!</definedName>
    <definedName name="JF" hidden="1">#REF!</definedName>
    <definedName name="JFG" localSheetId="9">#REF!</definedName>
    <definedName name="JFG">#REF!</definedName>
    <definedName name="JHJHDF" localSheetId="9">#REF!</definedName>
    <definedName name="JHJHDF">#REF!</definedName>
    <definedName name="JI" localSheetId="9" xml:space="preserve"> IF(#REF! = "", "",#REF!)</definedName>
    <definedName name="JI" xml:space="preserve"> IF(#REF! = "", "",#REF!)</definedName>
    <definedName name="JIHUA" localSheetId="9">#REF!</definedName>
    <definedName name="JIHUA">#REF!</definedName>
    <definedName name="JIJIJIJIJIJI" localSheetId="9">#REF!</definedName>
    <definedName name="JIJIJIJIJIJI">#REF!</definedName>
    <definedName name="JJ">#N/A</definedName>
    <definedName name="jjg" localSheetId="9" hidden="1">#REF!</definedName>
    <definedName name="jjg" hidden="1">#REF!</definedName>
    <definedName name="jjjj" localSheetId="9">#REF!</definedName>
    <definedName name="jjjj">#REF!</definedName>
    <definedName name="jjjj_2">"$#REF!.$A$2:$AMJ$3"</definedName>
    <definedName name="jjjj_5">"$#REF!.$A$2:$AMJ$3"</definedName>
    <definedName name="jjjj_7">"$#REF!.$A$2:$AMJ$3"</definedName>
    <definedName name="jjjjjjjjjjjjjjjjjjjjjjjjj">#N/A</definedName>
    <definedName name="JJM" localSheetId="9">#REF!</definedName>
    <definedName name="JJM">#REF!</definedName>
    <definedName name="jk">#N/A</definedName>
    <definedName name="JKBNH" localSheetId="9">#REF!</definedName>
    <definedName name="JKBNH">#REF!</definedName>
    <definedName name="jkgnkfhk" localSheetId="9">#REF!</definedName>
    <definedName name="jkgnkfhk">#REF!</definedName>
    <definedName name="JKHKH" localSheetId="9">#REF!</definedName>
    <definedName name="JKHKH">#REF!</definedName>
    <definedName name="jo" localSheetId="9">#REF!</definedName>
    <definedName name="jo">#REF!</definedName>
    <definedName name="jojo" localSheetId="9">#REF!</definedName>
    <definedName name="jojo">#REF!</definedName>
    <definedName name="jt" localSheetId="9">#REF!</definedName>
    <definedName name="jt">#REF!</definedName>
    <definedName name="jtegsdg" localSheetId="9">#REF!</definedName>
    <definedName name="jtegsdg">#REF!</definedName>
    <definedName name="jtx" localSheetId="9">#REF!</definedName>
    <definedName name="jtx">#REF!</definedName>
    <definedName name="jtxgsg" localSheetId="9">#REF!</definedName>
    <definedName name="jtxgsg">#REF!</definedName>
    <definedName name="jtxs" localSheetId="9">#REF!</definedName>
    <definedName name="jtxs">#REF!</definedName>
    <definedName name="jtydj" localSheetId="9">#REF!</definedName>
    <definedName name="jtydj">#REF!</definedName>
    <definedName name="JTYJYTHGH" localSheetId="9">#REF!</definedName>
    <definedName name="JTYJYTHGH">#REF!</definedName>
    <definedName name="juli" localSheetId="4">BlankMacro1</definedName>
    <definedName name="juli" localSheetId="0">BlankMacro1</definedName>
    <definedName name="juli" localSheetId="6">BlankMacro1</definedName>
    <definedName name="juli" localSheetId="5">BlankMacro1</definedName>
    <definedName name="juli" localSheetId="9">BlankMacro1</definedName>
    <definedName name="juli" localSheetId="8">BlankMacro1</definedName>
    <definedName name="juli" localSheetId="7">BlankMacro1</definedName>
    <definedName name="juli" localSheetId="11">BlankMacro1</definedName>
    <definedName name="juli" localSheetId="3">BlankMacro1</definedName>
    <definedName name="juli" localSheetId="1">BlankMacro1</definedName>
    <definedName name="juli" localSheetId="2">BlankMacro1</definedName>
    <definedName name="juli">BlankMacro1</definedName>
    <definedName name="july" localSheetId="4">BlankMacro1</definedName>
    <definedName name="july" localSheetId="0">BlankMacro1</definedName>
    <definedName name="july" localSheetId="6">BlankMacro1</definedName>
    <definedName name="july" localSheetId="5">BlankMacro1</definedName>
    <definedName name="july" localSheetId="9">BlankMacro1</definedName>
    <definedName name="july" localSheetId="8">BlankMacro1</definedName>
    <definedName name="july" localSheetId="7">BlankMacro1</definedName>
    <definedName name="july" localSheetId="11">BlankMacro1</definedName>
    <definedName name="july" localSheetId="3">BlankMacro1</definedName>
    <definedName name="july" localSheetId="1">BlankMacro1</definedName>
    <definedName name="july" localSheetId="2">BlankMacro1</definedName>
    <definedName name="july">BlankMacro1</definedName>
    <definedName name="JUN" localSheetId="9">#REF!</definedName>
    <definedName name="JUN">#REF!</definedName>
    <definedName name="JUN_5" localSheetId="9">#REF!</definedName>
    <definedName name="JUN_5">#REF!</definedName>
    <definedName name="JUN_8" localSheetId="9">#REF!</definedName>
    <definedName name="JUN_8">#REF!</definedName>
    <definedName name="JYHJ" localSheetId="9">#REF!</definedName>
    <definedName name="JYHJ">#REF!</definedName>
    <definedName name="k" localSheetId="9">#REF!</definedName>
    <definedName name="k">#REF!</definedName>
    <definedName name="k_5" localSheetId="9">#REF!</definedName>
    <definedName name="k_5">#REF!</definedName>
    <definedName name="k_8" localSheetId="9">#REF!</definedName>
    <definedName name="k_8">#REF!</definedName>
    <definedName name="k22_12" localSheetId="9">#REF!</definedName>
    <definedName name="k22_12">#REF!</definedName>
    <definedName name="k22_12_5" localSheetId="9">#REF!</definedName>
    <definedName name="k22_12_5">#REF!</definedName>
    <definedName name="k22_12_5_5" localSheetId="9">#REF!</definedName>
    <definedName name="k22_12_5_5">#REF!</definedName>
    <definedName name="k22_12_8" localSheetId="9">#REF!</definedName>
    <definedName name="k22_12_8">#REF!</definedName>
    <definedName name="k22_13" localSheetId="9">#REF!</definedName>
    <definedName name="k22_13">#REF!</definedName>
    <definedName name="k22_13_5" localSheetId="9">#REF!</definedName>
    <definedName name="k22_13_5">#REF!</definedName>
    <definedName name="k22_13_5_5" localSheetId="9">#REF!</definedName>
    <definedName name="k22_13_5_5">#REF!</definedName>
    <definedName name="k22_13_8" localSheetId="9">#REF!</definedName>
    <definedName name="k22_13_8">#REF!</definedName>
    <definedName name="k22_14" localSheetId="9">#REF!</definedName>
    <definedName name="k22_14">#REF!</definedName>
    <definedName name="k22_14_5" localSheetId="9">#REF!</definedName>
    <definedName name="k22_14_5">#REF!</definedName>
    <definedName name="k22_14_5_5" localSheetId="9">#REF!</definedName>
    <definedName name="k22_14_5_5">#REF!</definedName>
    <definedName name="k22_14_8" localSheetId="9">#REF!</definedName>
    <definedName name="k22_14_8">#REF!</definedName>
    <definedName name="k22_3" localSheetId="9">#REF!</definedName>
    <definedName name="k22_3">#REF!</definedName>
    <definedName name="k22_3_5" localSheetId="9">#REF!</definedName>
    <definedName name="k22_3_5">#REF!</definedName>
    <definedName name="k22_5" localSheetId="9">#REF!</definedName>
    <definedName name="k22_5">#REF!</definedName>
    <definedName name="k22_5_5" localSheetId="9">#REF!</definedName>
    <definedName name="k22_5_5">#REF!</definedName>
    <definedName name="k22_8" localSheetId="9">#REF!</definedName>
    <definedName name="k22_8">#REF!</definedName>
    <definedName name="ka" localSheetId="4">BlankMacro1</definedName>
    <definedName name="ka" localSheetId="0">BlankMacro1</definedName>
    <definedName name="ka" localSheetId="6">BlankMacro1</definedName>
    <definedName name="ka" localSheetId="5">BlankMacro1</definedName>
    <definedName name="ka" localSheetId="9">BlankMacro1</definedName>
    <definedName name="ka" localSheetId="8">BlankMacro1</definedName>
    <definedName name="ka" localSheetId="7">BlankMacro1</definedName>
    <definedName name="ka" localSheetId="11">BlankMacro1</definedName>
    <definedName name="ka" localSheetId="3">BlankMacro1</definedName>
    <definedName name="ka" localSheetId="1">BlankMacro1</definedName>
    <definedName name="ka" localSheetId="2">BlankMacro1</definedName>
    <definedName name="ka">BlankMacro1</definedName>
    <definedName name="KAMPUNGABS" localSheetId="9">#REF!</definedName>
    <definedName name="KAMPUNGABS">#REF!</definedName>
    <definedName name="kiki" localSheetId="9">#REF!</definedName>
    <definedName name="kiki">#REF!</definedName>
    <definedName name="KJ" localSheetId="9">#REF!</definedName>
    <definedName name="KJ">#REF!</definedName>
    <definedName name="KJHLJLHFDJ" localSheetId="9">#REF!</definedName>
    <definedName name="KJHLJLHFDJ">#REF!</definedName>
    <definedName name="KJYJ" localSheetId="9">#REF!</definedName>
    <definedName name="KJYJ">#REF!</definedName>
    <definedName name="KK" localSheetId="9">#REF!</definedName>
    <definedName name="KK">#REF!</definedName>
    <definedName name="KKK" localSheetId="9">#REF!</definedName>
    <definedName name="KKK">#REF!</definedName>
    <definedName name="KLK" localSheetId="9">#REF!</definedName>
    <definedName name="KLK">#REF!</definedName>
    <definedName name="KP.SENA" localSheetId="9">#REF!</definedName>
    <definedName name="KP.SENA">#REF!</definedName>
    <definedName name="KS">#N/A</definedName>
    <definedName name="kuff">#N/A</definedName>
    <definedName name="kufyr" localSheetId="9">#REF!</definedName>
    <definedName name="kufyr">#REF!</definedName>
    <definedName name="kuyrfj">#N/A</definedName>
    <definedName name="kybx" localSheetId="9">#REF!</definedName>
    <definedName name="kybx">#REF!</definedName>
    <definedName name="kyurfj">#N/A</definedName>
    <definedName name="L">#N/A</definedName>
    <definedName name="L.T._Z_value" localSheetId="9">#REF!</definedName>
    <definedName name="L.T._Z_value">#REF!</definedName>
    <definedName name="l_1">#N/A</definedName>
    <definedName name="l_3">#N/A</definedName>
    <definedName name="l_4">#N/A</definedName>
    <definedName name="l_5">#N/A</definedName>
    <definedName name="l_6">#N/A</definedName>
    <definedName name="l_6_1">NA()</definedName>
    <definedName name="l_6_3">NA()</definedName>
    <definedName name="l_6_4">NA()</definedName>
    <definedName name="l_6_5">#N/A</definedName>
    <definedName name="l_6_6">#N/A</definedName>
    <definedName name="l_6_7">#N/A</definedName>
    <definedName name="l_6_8">#N/A</definedName>
    <definedName name="l_7">#N/A</definedName>
    <definedName name="l_8">#N/A</definedName>
    <definedName name="L_C" localSheetId="9">#REF!</definedName>
    <definedName name="L_C">#REF!</definedName>
    <definedName name="L_C_12" localSheetId="9">#REF!</definedName>
    <definedName name="L_C_12">#REF!</definedName>
    <definedName name="L_C_12_5" localSheetId="9">#REF!</definedName>
    <definedName name="L_C_12_5">#REF!</definedName>
    <definedName name="L_C_12_5_5" localSheetId="9">#REF!</definedName>
    <definedName name="L_C_12_5_5">#REF!</definedName>
    <definedName name="L_C_12_8" localSheetId="9">#REF!</definedName>
    <definedName name="L_C_12_8">#REF!</definedName>
    <definedName name="L_C_13" localSheetId="9">#REF!</definedName>
    <definedName name="L_C_13">#REF!</definedName>
    <definedName name="L_C_13_5" localSheetId="9">#REF!</definedName>
    <definedName name="L_C_13_5">#REF!</definedName>
    <definedName name="L_C_13_5_5" localSheetId="9">#REF!</definedName>
    <definedName name="L_C_13_5_5">#REF!</definedName>
    <definedName name="L_C_13_8" localSheetId="9">#REF!</definedName>
    <definedName name="L_C_13_8">#REF!</definedName>
    <definedName name="L_C_14" localSheetId="9">#REF!</definedName>
    <definedName name="L_C_14">#REF!</definedName>
    <definedName name="L_C_14_5" localSheetId="9">#REF!</definedName>
    <definedName name="L_C_14_5">#REF!</definedName>
    <definedName name="L_C_14_5_5" localSheetId="9">#REF!</definedName>
    <definedName name="L_C_14_5_5">#REF!</definedName>
    <definedName name="L_C_14_8" localSheetId="9">#REF!</definedName>
    <definedName name="L_C_14_8">#REF!</definedName>
    <definedName name="L_C_3" localSheetId="9">#REF!</definedName>
    <definedName name="L_C_3">#REF!</definedName>
    <definedName name="L_C_5" localSheetId="9">#REF!</definedName>
    <definedName name="L_C_5">#REF!</definedName>
    <definedName name="L_C_8" localSheetId="9">#REF!</definedName>
    <definedName name="L_C_8">#REF!</definedName>
    <definedName name="la">#N/A</definedName>
    <definedName name="la_4">#NAME?</definedName>
    <definedName name="la_42">#NAME?</definedName>
    <definedName name="la_49">#NAME?</definedName>
    <definedName name="LABEL12">#N/A</definedName>
    <definedName name="lala" localSheetId="9">#REF!</definedName>
    <definedName name="lala">#REF!</definedName>
    <definedName name="LAM" localSheetId="9">#REF!</definedName>
    <definedName name="LAM">#REF!</definedName>
    <definedName name="laporan" localSheetId="4">BlankMacro1</definedName>
    <definedName name="laporan" localSheetId="0">BlankMacro1</definedName>
    <definedName name="laporan" localSheetId="6">BlankMacro1</definedName>
    <definedName name="laporan" localSheetId="5">BlankMacro1</definedName>
    <definedName name="laporan" localSheetId="9">BlankMacro1</definedName>
    <definedName name="laporan" localSheetId="8">BlankMacro1</definedName>
    <definedName name="laporan" localSheetId="7">BlankMacro1</definedName>
    <definedName name="laporan" localSheetId="11">BlankMacro1</definedName>
    <definedName name="laporan" localSheetId="3">BlankMacro1</definedName>
    <definedName name="laporan" localSheetId="1">BlankMacro1</definedName>
    <definedName name="laporan" localSheetId="2">BlankMacro1</definedName>
    <definedName name="laporan">BlankMacro1</definedName>
    <definedName name="LASTING" localSheetId="9">#REF!</definedName>
    <definedName name="LASTING">#REF!</definedName>
    <definedName name="LastWeeklyColumn" localSheetId="9">#REF!</definedName>
    <definedName name="LastWeeklyColumn">#REF!</definedName>
    <definedName name="layout" localSheetId="9">#REF!</definedName>
    <definedName name="layout">#REF!</definedName>
    <definedName name="lboCATEGORY" localSheetId="9">#REF!</definedName>
    <definedName name="lboCATEGORY">#REF!</definedName>
    <definedName name="lboCATEGORY_RowSource" localSheetId="9">#REF!</definedName>
    <definedName name="lboCATEGORY_RowSource">#REF!</definedName>
    <definedName name="lboCOUNTRY" localSheetId="9">#REF!</definedName>
    <definedName name="lboCOUNTRY">#REF!</definedName>
    <definedName name="lboCOUNTRY_RowSource" localSheetId="9">#REF!</definedName>
    <definedName name="lboCOUNTRY_RowSource">#REF!</definedName>
    <definedName name="lboFctyGROUP" localSheetId="9">#REF!</definedName>
    <definedName name="lboFctyGROUP">#REF!</definedName>
    <definedName name="lboFctyGROUP_RowSource" localSheetId="9">#REF!</definedName>
    <definedName name="lboFctyGROUP_RowSource">#REF!</definedName>
    <definedName name="LCBFWC">#N/A</definedName>
    <definedName name="LDPO" localSheetId="9">#REF!</definedName>
    <definedName name="LDPO">#REF!</definedName>
    <definedName name="Letter">#N/A</definedName>
    <definedName name="Letter_12">NA()</definedName>
    <definedName name="Letter_12_5">NA()</definedName>
    <definedName name="Letter_12_8">NA()</definedName>
    <definedName name="Letter_13">NA()</definedName>
    <definedName name="Letter_13_5">NA()</definedName>
    <definedName name="Letter_13_8">NA()</definedName>
    <definedName name="Letter_14">NA()</definedName>
    <definedName name="Letter_14_5">NA()</definedName>
    <definedName name="Letter_14_8">NA()</definedName>
    <definedName name="Letter_3">#N/A</definedName>
    <definedName name="Letter_4">#N/A</definedName>
    <definedName name="Letter_42">#N/A</definedName>
    <definedName name="Letter_49">#N/A</definedName>
    <definedName name="Letter_5">"'smb://Ujang/mst/My%252520Documents/spec/MST/TERRA%252520SEBEC%2525205%252520ZIP/GS/My%252520Documents/new%252520CSS%252520PU%252520form(95).xls'#Letter"</definedName>
    <definedName name="Letter_6">NA()</definedName>
    <definedName name="Letter_6_5">NA()</definedName>
    <definedName name="Letter_6_8">NA()</definedName>
    <definedName name="Letter_7">NA()</definedName>
    <definedName name="Letter_7_5">NA()</definedName>
    <definedName name="Letter_7_8">NA()</definedName>
    <definedName name="Letter_8">"'smb://Ujang/mst/My%2520Documents/spec/MST/TERRA%2520SEBEC%25205%2520ZIP/GS/My%2520Documents/new%2520CSS%2520PU%2520form(95).xls'#Letter"</definedName>
    <definedName name="Letter_8_5">NA()</definedName>
    <definedName name="Letter_8_8">NA()</definedName>
    <definedName name="letters" localSheetId="4">#REF!</definedName>
    <definedName name="letters" localSheetId="0">#REF!</definedName>
    <definedName name="letters" localSheetId="6">#REF!</definedName>
    <definedName name="letters" localSheetId="5">#REF!</definedName>
    <definedName name="letters" localSheetId="9">#REF!</definedName>
    <definedName name="letters" localSheetId="8">#REF!</definedName>
    <definedName name="letters" localSheetId="7">#REF!</definedName>
    <definedName name="letters" localSheetId="3">#REF!</definedName>
    <definedName name="letters" localSheetId="1">#REF!</definedName>
    <definedName name="letters" localSheetId="2">#REF!</definedName>
    <definedName name="letters">#REF!</definedName>
    <definedName name="li">#N/A</definedName>
    <definedName name="lid" localSheetId="9">#REF!</definedName>
    <definedName name="lid">#REF!</definedName>
    <definedName name="lida" localSheetId="9">#REF!</definedName>
    <definedName name="lida">#REF!</definedName>
    <definedName name="lineab">"'file:///C:/Users/Administrator/Desktop/%06//Qa_tthanh/mr%20kha/Jung%20San%20Team%20Member/VT05%20NOS%20implementation/Plan/KE%20HOACH%2021%2022%2024%2025%20VSL05%20chu.xls'#$XL4Poppy.$C$27"</definedName>
    <definedName name="LinePlan" localSheetId="9">#REF!</definedName>
    <definedName name="LinePlan">#REF!</definedName>
    <definedName name="list" localSheetId="9">#REF!</definedName>
    <definedName name="list">#REF!</definedName>
    <definedName name="lista" localSheetId="9">#REF!</definedName>
    <definedName name="lista">#REF!</definedName>
    <definedName name="LL" localSheetId="9">#REF!</definedName>
    <definedName name="LL">#REF!</definedName>
    <definedName name="lll">#N/A</definedName>
    <definedName name="lllll" localSheetId="9">#REF!</definedName>
    <definedName name="lllll">#REF!</definedName>
    <definedName name="lo" localSheetId="9">#REF!</definedName>
    <definedName name="lo">#REF!</definedName>
    <definedName name="Location" localSheetId="9">#REF!</definedName>
    <definedName name="Location">#REF!</definedName>
    <definedName name="Logo">#N/A</definedName>
    <definedName name="Logo_5">"'smb://Ayu/D/My%252520Documents/new%252520CSS%252520PU%252520form(95).xls'#A_ANALYSIS"</definedName>
    <definedName name="Logo_8">"'smb://Ayu/D/My%2520Documents/new%2520CSS%2520PU%2520form(95).xls'#A_ANALYSIS"</definedName>
    <definedName name="LONG" localSheetId="9">#REF!</definedName>
    <definedName name="LONG">#REF!</definedName>
    <definedName name="Look1Area" localSheetId="9">#REF!</definedName>
    <definedName name="Look1Area">#REF!</definedName>
    <definedName name="Look2Area" localSheetId="9">#REF!</definedName>
    <definedName name="Look2Area">#REF!</definedName>
    <definedName name="Look3Area" localSheetId="9">#REF!</definedName>
    <definedName name="Look3Area">#REF!</definedName>
    <definedName name="Look4Area" localSheetId="9">#REF!</definedName>
    <definedName name="Look4Area">#REF!</definedName>
    <definedName name="Look5Area" localSheetId="9">#REF!</definedName>
    <definedName name="Look5Area">#REF!</definedName>
    <definedName name="lotus123" localSheetId="9">#REF!</definedName>
    <definedName name="lotus123">#REF!</definedName>
    <definedName name="Lsigmal" localSheetId="9">#REF!</definedName>
    <definedName name="Lsigmal">#REF!</definedName>
    <definedName name="LST_AGE" localSheetId="9">#REF!</definedName>
    <definedName name="LST_AGE">#REF!</definedName>
    <definedName name="LST_BIZ_ORG" localSheetId="9">OFFSET(#REF!,0,0,COUNTA(#REF!),1)</definedName>
    <definedName name="LST_BIZ_ORG">OFFSET(#REF!,0,0,COUNTA(#REF!),1)</definedName>
    <definedName name="LST_CATEGORY" localSheetId="9">OFFSET(#REF!,0,0,COUNTA(#REF!),1)</definedName>
    <definedName name="LST_CATEGORY">OFFSET(#REF!,0,0,COUNTA(#REF!),1)</definedName>
    <definedName name="LST_CONSIDERED_INTENT" localSheetId="9">OFFSET(#REF!,0,0,COUNTA(#REF!),1)</definedName>
    <definedName name="LST_CONSIDERED_INTENT">OFFSET(#REF!,0,0,COUNTA(#REF!),1)</definedName>
    <definedName name="LST_CONSUMER_FOCUS" localSheetId="9">OFFSET(#REF!,0,0,COUNTA(#REF!),1)</definedName>
    <definedName name="LST_CONSUMER_FOCUS">OFFSET(#REF!,0,0,COUNTA(#REF!),1)</definedName>
    <definedName name="LST_CONSUMER_GROUP" localSheetId="9">OFFSET(#REF!,0,0,COUNTA(#REF!),1)</definedName>
    <definedName name="LST_CONSUMER_GROUP">OFFSET(#REF!,0,0,COUNTA(#REF!),1)</definedName>
    <definedName name="LST_CONSUMER_PURPOSE" localSheetId="9">OFFSET(#REF!,0,0,COUNTA(#REF!),1)</definedName>
    <definedName name="LST_CONSUMER_PURPOSE">OFFSET(#REF!,0,0,COUNTA(#REF!),1)</definedName>
    <definedName name="LST_FAC" localSheetId="9">OFFSET(#REF!,0,0,COUNTA(#REF!),1)</definedName>
    <definedName name="LST_FAC">OFFSET(#REF!,0,0,COUNTA(#REF!),1)</definedName>
    <definedName name="LST_GENDER" localSheetId="9">#REF!</definedName>
    <definedName name="LST_GENDER">#REF!</definedName>
    <definedName name="LST_PCC" localSheetId="9">OFFSET(#REF!,0,0,COUNTA(#REF!),1)</definedName>
    <definedName name="LST_PCC">OFFSET(#REF!,0,0,COUNTA(#REF!),1)</definedName>
    <definedName name="LST_PRIMARY_PLATFORM" localSheetId="9">OFFSET(#REF!,0,0,COUNTA(#REF!),1)</definedName>
    <definedName name="LST_PRIMARY_PLATFORM">OFFSET(#REF!,0,0,COUNTA(#REF!),1)</definedName>
    <definedName name="LST_SEASON" localSheetId="9">OFFSET(#REF!,0,0,COUNTA(#REF!),1)</definedName>
    <definedName name="LST_SEASON">OFFSET(#REF!,0,0,COUNTA(#REF!),1)</definedName>
    <definedName name="LST_SILHOUETTE" localSheetId="9">OFFSET(#REF!,0,0,COUNTA(#REF!),1)</definedName>
    <definedName name="LST_SILHOUETTE">OFFSET(#REF!,0,0,COUNTA(#REF!),1)</definedName>
    <definedName name="LST_TD_CODE" localSheetId="9">OFFSET(#REF!,0,0,COUNTA(#REF!),1)</definedName>
    <definedName name="LST_TD_CODE">OFFSET(#REF!,0,0,COUNTA(#REF!),1)</definedName>
    <definedName name="LST_TIER" localSheetId="9">OFFSET(#REF!,0,0,COUNTA(#REF!),1)</definedName>
    <definedName name="LST_TIER">OFFSET(#REF!,0,0,COUNTA(#REF!),1)</definedName>
    <definedName name="LST_UPPER_TECHNOLOGY" localSheetId="9">#REF!</definedName>
    <definedName name="LST_UPPER_TECHNOLOGY">#REF!</definedName>
    <definedName name="M">"'file:///tmp/TECH/MERRY/178049A.XLS'#直線55_Click"</definedName>
    <definedName name="M_1">#N/A</definedName>
    <definedName name="makananan" localSheetId="9">#REF!</definedName>
    <definedName name="makananan">#REF!</definedName>
    <definedName name="manpower" localSheetId="4">BlankMacro1</definedName>
    <definedName name="manpower" localSheetId="0">BlankMacro1</definedName>
    <definedName name="manpower" localSheetId="6">BlankMacro1</definedName>
    <definedName name="manpower" localSheetId="5">BlankMacro1</definedName>
    <definedName name="manpower" localSheetId="9">BlankMacro1</definedName>
    <definedName name="manpower" localSheetId="8">BlankMacro1</definedName>
    <definedName name="manpower" localSheetId="7">BlankMacro1</definedName>
    <definedName name="manpower" localSheetId="11">BlankMacro1</definedName>
    <definedName name="manpower" localSheetId="3">BlankMacro1</definedName>
    <definedName name="manpower" localSheetId="1">BlankMacro1</definedName>
    <definedName name="manpower" localSheetId="2">BlankMacro1</definedName>
    <definedName name="manpower">BlankMacro1</definedName>
    <definedName name="MAR" localSheetId="9">#REF!</definedName>
    <definedName name="MAR">#REF!</definedName>
    <definedName name="MARCOGS" localSheetId="9">#REF!</definedName>
    <definedName name="MARCOGS">#REF!</definedName>
    <definedName name="MARDET" localSheetId="9">#REF!</definedName>
    <definedName name="MARDET">#REF!</definedName>
    <definedName name="marihot" localSheetId="9">#REF!</definedName>
    <definedName name="marihot">#REF!</definedName>
    <definedName name="marihot_5" localSheetId="9">#REF!</definedName>
    <definedName name="marihot_5">#REF!</definedName>
    <definedName name="marihot_5_5" localSheetId="9">#REF!</definedName>
    <definedName name="marihot_5_5">#REF!</definedName>
    <definedName name="marihot_8" localSheetId="9">#REF!</definedName>
    <definedName name="marihot_8">#REF!</definedName>
    <definedName name="Marking">#N/A</definedName>
    <definedName name="marking_4" localSheetId="9">#REF!</definedName>
    <definedName name="marking_4">#REF!</definedName>
    <definedName name="marking_42" localSheetId="9">#REF!</definedName>
    <definedName name="marking_42">#REF!</definedName>
    <definedName name="marking_49" localSheetId="9">#REF!</definedName>
    <definedName name="marking_49">#REF!</definedName>
    <definedName name="Marking_5" localSheetId="9">#REF!</definedName>
    <definedName name="Marking_5">#REF!</definedName>
    <definedName name="Marking_5_5" localSheetId="9">#REF!</definedName>
    <definedName name="Marking_5_5">#REF!</definedName>
    <definedName name="Marking_8" localSheetId="9">#REF!</definedName>
    <definedName name="Marking_8">#REF!</definedName>
    <definedName name="master_def" localSheetId="9">#REF!</definedName>
    <definedName name="master_def">#REF!</definedName>
    <definedName name="master_def1" localSheetId="9">#REF!</definedName>
    <definedName name="master_def1">#REF!</definedName>
    <definedName name="MASTER2" localSheetId="9">#REF!</definedName>
    <definedName name="MASTER2">#REF!</definedName>
    <definedName name="Material" localSheetId="9">#REF!</definedName>
    <definedName name="Material">#REF!</definedName>
    <definedName name="Material_3" localSheetId="9">#REF!</definedName>
    <definedName name="Material_3">#REF!</definedName>
    <definedName name="Material_4" localSheetId="9">#REF!</definedName>
    <definedName name="Material_4">#REF!</definedName>
    <definedName name="MATERIAL_TOTAL" localSheetId="9">#REF!</definedName>
    <definedName name="MATERIAL_TOTAL">#REF!</definedName>
    <definedName name="materialpackage" localSheetId="9">#REF!</definedName>
    <definedName name="materialpackage">#REF!</definedName>
    <definedName name="matl" localSheetId="9">#REF!</definedName>
    <definedName name="matl">#REF!</definedName>
    <definedName name="matl_4" localSheetId="9">#REF!</definedName>
    <definedName name="matl_4">#REF!</definedName>
    <definedName name="matl_42" localSheetId="9">#REF!</definedName>
    <definedName name="matl_42">#REF!</definedName>
    <definedName name="matl_49" localSheetId="9">#REF!</definedName>
    <definedName name="matl_49">#REF!</definedName>
    <definedName name="MAX61_42" localSheetId="9">#REF!</definedName>
    <definedName name="MAX61_42">#REF!</definedName>
    <definedName name="may" localSheetId="9">#REF!</definedName>
    <definedName name="may">#REF!</definedName>
    <definedName name="MCAF" localSheetId="9">OFFSET(#REF!,0,0,COUNT(#REF!)-1,1)</definedName>
    <definedName name="MCAF">OFFSET(#REF!,0,0,COUNT(#REF!)-1,1)</definedName>
    <definedName name="MCBF" localSheetId="9">OFFSET(#REF!,0,0,COUNT(#REF!)-1,1)</definedName>
    <definedName name="MCBF">OFFSET(#REF!,0,0,COUNT(#REF!)-1,1)</definedName>
    <definedName name="MCS" localSheetId="9">#REF!</definedName>
    <definedName name="MCS">#REF!</definedName>
    <definedName name="MCS_3" localSheetId="9">#REF!</definedName>
    <definedName name="MCS_3">#REF!</definedName>
    <definedName name="MCS_4" localSheetId="9">#REF!</definedName>
    <definedName name="MCS_4">#REF!</definedName>
    <definedName name="mdd" localSheetId="9">#REF!</definedName>
    <definedName name="mdd">#REF!</definedName>
    <definedName name="me" localSheetId="9">#REF!</definedName>
    <definedName name="me">#REF!</definedName>
    <definedName name="mekarsari" localSheetId="9">#REF!</definedName>
    <definedName name="mekarsari">#REF!</definedName>
    <definedName name="meof" localSheetId="9">#REF!</definedName>
    <definedName name="meof">#REF!</definedName>
    <definedName name="merpati" localSheetId="9">#REF!</definedName>
    <definedName name="merpati">#REF!</definedName>
    <definedName name="MESIN" localSheetId="9">#REF!</definedName>
    <definedName name="MESIN">#REF!</definedName>
    <definedName name="MetaSet" localSheetId="9">#REF!</definedName>
    <definedName name="MetaSet">#REF!</definedName>
    <definedName name="MEWarning" hidden="1">1</definedName>
    <definedName name="midsole" localSheetId="4">#REF!</definedName>
    <definedName name="midsole" localSheetId="0">#REF!</definedName>
    <definedName name="midsole" localSheetId="6">#REF!</definedName>
    <definedName name="midsole" localSheetId="5">#REF!</definedName>
    <definedName name="midsole" localSheetId="9">#REF!</definedName>
    <definedName name="midsole" localSheetId="8">#REF!</definedName>
    <definedName name="midsole" localSheetId="7">#REF!</definedName>
    <definedName name="midsole" localSheetId="3">#REF!</definedName>
    <definedName name="midsole" localSheetId="1">#REF!</definedName>
    <definedName name="midsole" localSheetId="2">#REF!</definedName>
    <definedName name="midsole">#REF!</definedName>
    <definedName name="MIDSOLE_amort" localSheetId="9">#REF!</definedName>
    <definedName name="MIDSOLE_amort">#REF!</definedName>
    <definedName name="MIDSOLE_Charge" localSheetId="9">#REF!</definedName>
    <definedName name="MIDSOLE_Charge">#REF!</definedName>
    <definedName name="MIDSOLE_item" localSheetId="9">#REF!</definedName>
    <definedName name="MIDSOLE_item">#REF!</definedName>
    <definedName name="MIDSOLE_price" localSheetId="9">#REF!</definedName>
    <definedName name="MIDSOLE_price">#REF!</definedName>
    <definedName name="MIDSOLE_qty" localSheetId="9">#REF!</definedName>
    <definedName name="MIDSOLE_qty">#REF!</definedName>
    <definedName name="MIDSOLE_Years" localSheetId="9">#REF!</definedName>
    <definedName name="MIDSOLE_Years">#REF!</definedName>
    <definedName name="MidsolePrimingCementingDifficult" localSheetId="9">#REF!</definedName>
    <definedName name="MidsolePrimingCementingDifficult">#REF!</definedName>
    <definedName name="MidsolePrimingCementingEasy" localSheetId="9">#REF!</definedName>
    <definedName name="MidsolePrimingCementingEasy">#REF!</definedName>
    <definedName name="min" localSheetId="9">#REF!</definedName>
    <definedName name="min">#REF!</definedName>
    <definedName name="minh" localSheetId="9">#REF!</definedName>
    <definedName name="minh">#REF!</definedName>
    <definedName name="MinOutput" localSheetId="9">#REF!</definedName>
    <definedName name="MinOutput">#REF!</definedName>
    <definedName name="MinOutput_1">#N/A</definedName>
    <definedName name="MinOutput_28" localSheetId="9">#REF!</definedName>
    <definedName name="MinOutput_28">#REF!</definedName>
    <definedName name="MinOutput_28_1">#N/A</definedName>
    <definedName name="MinOutput_5" localSheetId="9">#REF!</definedName>
    <definedName name="MinOutput_5">#REF!</definedName>
    <definedName name="MinOutput_5_1">#N/A</definedName>
    <definedName name="MinOutput_5_5" localSheetId="9">#REF!</definedName>
    <definedName name="MinOutput_5_5">#REF!</definedName>
    <definedName name="MinOutput_8" localSheetId="9">#REF!</definedName>
    <definedName name="MinOutput_8">#REF!</definedName>
    <definedName name="MinOutputCT" localSheetId="9">#REF!</definedName>
    <definedName name="MinOutputCT">#REF!</definedName>
    <definedName name="MinOutputCT_1">#N/A</definedName>
    <definedName name="MinOutputCT_28" localSheetId="9">#REF!</definedName>
    <definedName name="MinOutputCT_28">#REF!</definedName>
    <definedName name="MinOutputCT_28_1">#N/A</definedName>
    <definedName name="MinOutputCT_5" localSheetId="9">#REF!</definedName>
    <definedName name="MinOutputCT_5">#REF!</definedName>
    <definedName name="MinOutputCT_5_1">#N/A</definedName>
    <definedName name="MinOutputCT_5_5" localSheetId="9">#REF!</definedName>
    <definedName name="MinOutputCT_5_5">#REF!</definedName>
    <definedName name="MinOutputCT_8" localSheetId="9">#REF!</definedName>
    <definedName name="MinOutputCT_8">#REF!</definedName>
    <definedName name="MM" localSheetId="9">#REF!</definedName>
    <definedName name="MM">#REF!</definedName>
    <definedName name="Mmaterial" localSheetId="9">#REF!</definedName>
    <definedName name="Mmaterial">#REF!</definedName>
    <definedName name="mmm" localSheetId="9">#REF!</definedName>
    <definedName name="mmm">#REF!</definedName>
    <definedName name="mmmmm" localSheetId="9">#REF!</definedName>
    <definedName name="mmmmm">#REF!</definedName>
    <definedName name="MODEL" localSheetId="9">#REF!</definedName>
    <definedName name="MODEL">#REF!</definedName>
    <definedName name="Model_Name" localSheetId="9">#REF!</definedName>
    <definedName name="Model_Name">#REF!</definedName>
    <definedName name="ModelTable">#N/A</definedName>
    <definedName name="ModelTable_12" localSheetId="9">#REF!</definedName>
    <definedName name="ModelTable_12">#REF!</definedName>
    <definedName name="ModelTable_12_1">#N/A</definedName>
    <definedName name="ModelTable_13" localSheetId="9">#REF!</definedName>
    <definedName name="ModelTable_13">#REF!</definedName>
    <definedName name="ModelTable_13_1">#N/A</definedName>
    <definedName name="ModelTable_14" localSheetId="9">#REF!</definedName>
    <definedName name="ModelTable_14">#REF!</definedName>
    <definedName name="ModelTable_14_1">#N/A</definedName>
    <definedName name="ModelTable_3" localSheetId="9">#REF!</definedName>
    <definedName name="ModelTable_3">#REF!</definedName>
    <definedName name="ModelTable_5" localSheetId="9">#REF!</definedName>
    <definedName name="ModelTable_5">#REF!</definedName>
    <definedName name="ModelTable_6" localSheetId="9">#REF!</definedName>
    <definedName name="ModelTable_6">#REF!</definedName>
    <definedName name="ModelTable_7" localSheetId="9">#REF!</definedName>
    <definedName name="ModelTable_7">#REF!</definedName>
    <definedName name="ModelTable_8" localSheetId="9">#REF!</definedName>
    <definedName name="ModelTable_8">#REF!</definedName>
    <definedName name="MOLD_AMORT" localSheetId="9">#REF!</definedName>
    <definedName name="MOLD_AMORT">#REF!</definedName>
    <definedName name="MOLD_AMORTIZATION" localSheetId="9">#REF!</definedName>
    <definedName name="MOLD_AMORTIZATION">#REF!</definedName>
    <definedName name="MOLD_CHARGE_CHECK" localSheetId="9">#REF!</definedName>
    <definedName name="MOLD_CHARGE_CHECK">#REF!</definedName>
    <definedName name="MOLD_CHARGE_US" localSheetId="9">#REF!</definedName>
    <definedName name="MOLD_CHARGE_US">#REF!</definedName>
    <definedName name="MOLD_END" localSheetId="9">#REF!</definedName>
    <definedName name="MOLD_END">#REF!</definedName>
    <definedName name="MOLD_ITEM" localSheetId="9">#REF!</definedName>
    <definedName name="MOLD_ITEM">#REF!</definedName>
    <definedName name="MOLD_NEW_KBN" localSheetId="9">#REF!</definedName>
    <definedName name="MOLD_NEW_KBN">#REF!</definedName>
    <definedName name="MOLD_NUM" localSheetId="9">#REF!</definedName>
    <definedName name="MOLD_NUM">#REF!</definedName>
    <definedName name="MOLD_PARTS" localSheetId="9">#REF!</definedName>
    <definedName name="MOLD_PARTS">#REF!</definedName>
    <definedName name="MOLD_PARTS_LOCATION" localSheetId="9">#REF!</definedName>
    <definedName name="MOLD_PARTS_LOCATION">#REF!</definedName>
    <definedName name="MOLD_PRICE" localSheetId="9">#REF!</definedName>
    <definedName name="MOLD_PRICE">#REF!</definedName>
    <definedName name="MOLD_QTY" localSheetId="9">#REF!</definedName>
    <definedName name="MOLD_QTY">#REF!</definedName>
    <definedName name="MOLD_RATE" localSheetId="9">#REF!</definedName>
    <definedName name="MOLD_RATE">#REF!</definedName>
    <definedName name="MOLD_RATE_CURRENCY" localSheetId="9">#REF!</definedName>
    <definedName name="MOLD_RATE_CURRENCY">#REF!</definedName>
    <definedName name="MOLD_RATE_CURRENCY_KBN" localSheetId="9">#REF!</definedName>
    <definedName name="MOLD_RATE_CURRENCY_KBN">#REF!</definedName>
    <definedName name="MOLD_SUB_LOCATION" localSheetId="9">#REF!</definedName>
    <definedName name="MOLD_SUB_LOCATION">#REF!</definedName>
    <definedName name="MOLD_TOTAL" localSheetId="9">#REF!</definedName>
    <definedName name="MOLD_TOTAL">#REF!</definedName>
    <definedName name="MOLD_YEAR" localSheetId="9">#REF!</definedName>
    <definedName name="MOLD_YEAR">#REF!</definedName>
    <definedName name="MOLD_YEARS" localSheetId="9">#REF!</definedName>
    <definedName name="MOLD_YEARS">#REF!</definedName>
    <definedName name="MON" localSheetId="4">{"Jan";"Feb";"Mar";"Apr";"May";"Jun";"Jul";"Aug";"Sep";"Oct";"Nov";"Dec"}</definedName>
    <definedName name="MON" localSheetId="0">{"Jan";"Feb";"Mar";"Apr";"May";"Jun";"Jul";"Aug";"Sep";"Oct";"Nov";"Dec"}</definedName>
    <definedName name="MON" localSheetId="6">{"Jan";"Feb";"Mar";"Apr";"May";"Jun";"Jul";"Aug";"Sep";"Oct";"Nov";"Dec"}</definedName>
    <definedName name="MON" localSheetId="5">{"Jan";"Feb";"Mar";"Apr";"May";"Jun";"Jul";"Aug";"Sep";"Oct";"Nov";"Dec"}</definedName>
    <definedName name="MON" localSheetId="9">{"Jan";"Feb";"Mar";"Apr";"May";"Jun";"Jul";"Aug";"Sep";"Oct";"Nov";"Dec"}</definedName>
    <definedName name="MON" localSheetId="8">{"Jan";"Feb";"Mar";"Apr";"May";"Jun";"Jul";"Aug";"Sep";"Oct";"Nov";"Dec"}</definedName>
    <definedName name="MON" localSheetId="7">{"Jan";"Feb";"Mar";"Apr";"May";"Jun";"Jul";"Aug";"Sep";"Oct";"Nov";"Dec"}</definedName>
    <definedName name="MON" localSheetId="11">{"Jan";"Feb";"Mar";"Apr";"May";"Jun";"Jul";"Aug";"Sep";"Oct";"Nov";"Dec"}</definedName>
    <definedName name="MON" localSheetId="3">{"Jan";"Feb";"Mar";"Apr";"May";"Jun";"Jul";"Aug";"Sep";"Oct";"Nov";"Dec"}</definedName>
    <definedName name="MON" localSheetId="1">{"Jan";"Feb";"Mar";"Apr";"May";"Jun";"Jul";"Aug";"Sep";"Oct";"Nov";"Dec"}</definedName>
    <definedName name="MON" localSheetId="2">{"Jan";"Feb";"Mar";"Apr";"May";"Jun";"Jul";"Aug";"Sep";"Oct";"Nov";"Dec"}</definedName>
    <definedName name="MON">{"Jan";"Feb";"Mar";"Apr";"May";"Jun";"Jul";"Aug";"Sep";"Oct";"Nov";"Dec"}</definedName>
    <definedName name="MONO">#N/A</definedName>
    <definedName name="MONTHLY_INSP_STAT_01_03" localSheetId="9">#REF!</definedName>
    <definedName name="MONTHLY_INSP_STAT_01_03">#REF!</definedName>
    <definedName name="MONTHLY_INSP_STAT_12_02" localSheetId="9">#REF!</definedName>
    <definedName name="MONTHLY_INSP_STAT_12_02">#REF!</definedName>
    <definedName name="mot" localSheetId="9">#REF!</definedName>
    <definedName name="mot">#REF!</definedName>
    <definedName name="MPAGE" localSheetId="9">#REF!</definedName>
    <definedName name="MPAGE">#REF!</definedName>
    <definedName name="MRDOM" localSheetId="9">#REF!</definedName>
    <definedName name="MRDOM">#REF!</definedName>
    <definedName name="MS" localSheetId="9">#REF!</definedName>
    <definedName name="MS">#REF!</definedName>
    <definedName name="MTFfeedback" localSheetId="9">#REF!</definedName>
    <definedName name="MTFfeedback">#REF!</definedName>
    <definedName name="Multi_Press" localSheetId="9">#REF!</definedName>
    <definedName name="Multi_Press">#REF!</definedName>
    <definedName name="myuhnts" localSheetId="9">#REF!</definedName>
    <definedName name="myuhnts">#REF!</definedName>
    <definedName name="NAM" localSheetId="9">#REF!</definedName>
    <definedName name="NAM">#REF!</definedName>
    <definedName name="Name">#N/A</definedName>
    <definedName name="NART" localSheetId="9">#REF!</definedName>
    <definedName name="NART">#REF!</definedName>
    <definedName name="ndf">"#REF!"</definedName>
    <definedName name="ndf_2">"#REF!"</definedName>
    <definedName name="NEGO_ICON" localSheetId="9">#REF!</definedName>
    <definedName name="NEGO_ICON">#REF!</definedName>
    <definedName name="NET_WORTH" localSheetId="9">#REF!</definedName>
    <definedName name="NET_WORTH">#REF!</definedName>
    <definedName name="new" localSheetId="9">#REF!</definedName>
    <definedName name="new">#REF!</definedName>
    <definedName name="new_5" localSheetId="9">#REF!</definedName>
    <definedName name="new_5">#REF!</definedName>
    <definedName name="new_5_1">#N/A</definedName>
    <definedName name="new_5_5" localSheetId="9">#REF!</definedName>
    <definedName name="new_5_5">#REF!</definedName>
    <definedName name="new_8" localSheetId="9">#REF!</definedName>
    <definedName name="new_8">#REF!</definedName>
    <definedName name="nffffhff" localSheetId="4">#REF!</definedName>
    <definedName name="nffffhff" localSheetId="0">#REF!</definedName>
    <definedName name="nffffhff" localSheetId="6">#REF!</definedName>
    <definedName name="nffffhff" localSheetId="5">#REF!</definedName>
    <definedName name="nffffhff" localSheetId="9">#REF!</definedName>
    <definedName name="nffffhff" localSheetId="8">#REF!</definedName>
    <definedName name="nffffhff" localSheetId="7">#REF!</definedName>
    <definedName name="nffffhff" localSheetId="3">#REF!</definedName>
    <definedName name="nffffhff" localSheetId="1">#REF!</definedName>
    <definedName name="nffffhff" localSheetId="2">#REF!</definedName>
    <definedName name="nffffhff">#REF!</definedName>
    <definedName name="ngan">#N/A</definedName>
    <definedName name="nhb">#N/A</definedName>
    <definedName name="NN" localSheetId="9">#REF!</definedName>
    <definedName name="NN">#REF!</definedName>
    <definedName name="nnb" localSheetId="9">#REF!</definedName>
    <definedName name="nnb">#REF!</definedName>
    <definedName name="NNN" localSheetId="9">#REF!</definedName>
    <definedName name="NNN">#REF!</definedName>
    <definedName name="nnnn" localSheetId="9">#REF!</definedName>
    <definedName name="nnnn">#REF!</definedName>
    <definedName name="NNNNNN" localSheetId="9">#REF!</definedName>
    <definedName name="NNNNNN">#REF!</definedName>
    <definedName name="nnnnnnnnn">#N/A</definedName>
    <definedName name="no" localSheetId="9">#REF!</definedName>
    <definedName name="no">#REF!</definedName>
    <definedName name="Normal" localSheetId="9">#REF!</definedName>
    <definedName name="Normal">#REF!</definedName>
    <definedName name="NOSEW" localSheetId="9">#REF!</definedName>
    <definedName name="NOSEW">#REF!</definedName>
    <definedName name="NS" localSheetId="9">#REF!</definedName>
    <definedName name="NS">#REF!</definedName>
    <definedName name="NVAAF" localSheetId="9">OFFSET(#REF!,0,0,COUNT(#REF!)-1,1)</definedName>
    <definedName name="NVAAF">OFFSET(#REF!,0,0,COUNT(#REF!)-1,1)</definedName>
    <definedName name="NVAAF." localSheetId="9">OFFSET(#REF!,0,0,COUNT(#REF!)-1,1)</definedName>
    <definedName name="NVAAF.">OFFSET(#REF!,0,0,COUNT(#REF!)-1,1)</definedName>
    <definedName name="NVABF" localSheetId="9">OFFSET(#REF!,0,0,COUNT(#REF!)-1,1)</definedName>
    <definedName name="NVABF">OFFSET(#REF!,0,0,COUNT(#REF!)-1,1)</definedName>
    <definedName name="NVANAF" localSheetId="9">OFFSET(#REF!,0,0,COUNT(#REF!)-1,1)</definedName>
    <definedName name="NVANAF">OFFSET(#REF!,0,0,COUNT(#REF!)-1,1)</definedName>
    <definedName name="NVANBF" localSheetId="9">OFFSET(#REF!,0,0,COUNT(#REF!)-1,1)</definedName>
    <definedName name="NVANBF">OFFSET(#REF!,0,0,COUNT(#REF!)-1,1)</definedName>
    <definedName name="nxlv.xm">#N/A</definedName>
    <definedName name="oh" localSheetId="9">#REF!</definedName>
    <definedName name="oh">#REF!</definedName>
    <definedName name="OK" localSheetId="9">#REF!</definedName>
    <definedName name="OK">#REF!</definedName>
    <definedName name="okt.absen" localSheetId="9">#REF!</definedName>
    <definedName name="okt.absen">#REF!</definedName>
    <definedName name="olive" localSheetId="9">#REF!</definedName>
    <definedName name="olive">#REF!</definedName>
    <definedName name="ONE">#N/A</definedName>
    <definedName name="ONE_12">"$#REF!.$A$1:$V$1"</definedName>
    <definedName name="ONE_13">"$#REF!.$A$1:$V$1"</definedName>
    <definedName name="ONE_14">"$#REF!.$A$1:$V$1"</definedName>
    <definedName name="ONE_3" localSheetId="9">#REF!</definedName>
    <definedName name="ONE_3">#REF!</definedName>
    <definedName name="ONE_4" localSheetId="9">#REF!</definedName>
    <definedName name="ONE_4">#REF!</definedName>
    <definedName name="ONE_6">"$#REF!.$A$1:$V$1"</definedName>
    <definedName name="ONE_7">"$#REF!.$A$1:$V$1"</definedName>
    <definedName name="ONE_8">"$#REF!.$A$1:$V$1"</definedName>
    <definedName name="oo" localSheetId="9">#REF!</definedName>
    <definedName name="oo">#REF!</definedName>
    <definedName name="OP" localSheetId="9">#REF!</definedName>
    <definedName name="OP">#REF!</definedName>
    <definedName name="OptBtn1">"OptBtn1"</definedName>
    <definedName name="OptBtn2">"OptBtn2"</definedName>
    <definedName name="OptBtn3">"OptBtn1"</definedName>
    <definedName name="Option" localSheetId="9">#REF!</definedName>
    <definedName name="Option">#REF!</definedName>
    <definedName name="OrderTable" localSheetId="9" hidden="1">#REF!</definedName>
    <definedName name="OrderTable" hidden="1">#REF!</definedName>
    <definedName name="OS" localSheetId="9">#REF!</definedName>
    <definedName name="OS">#REF!</definedName>
    <definedName name="OT">#N/A</definedName>
    <definedName name="OTHER_COMMENT" localSheetId="9">#REF!</definedName>
    <definedName name="OTHER_COMMENT">#REF!</definedName>
    <definedName name="OTHER_COST" localSheetId="9">#REF!</definedName>
    <definedName name="OTHER_COST">#REF!</definedName>
    <definedName name="OTHER_END" localSheetId="9">#REF!</definedName>
    <definedName name="OTHER_END">#REF!</definedName>
    <definedName name="OTHER_FREIGHT" localSheetId="9">#REF!</definedName>
    <definedName name="OTHER_FREIGHT">#REF!</definedName>
    <definedName name="OTHER_MATERIAL" localSheetId="9">#REF!</definedName>
    <definedName name="OTHER_MATERIAL">#REF!</definedName>
    <definedName name="OTHER_MATERIAL_LOSS" localSheetId="9">#REF!</definedName>
    <definedName name="OTHER_MATERIAL_LOSS">#REF!</definedName>
    <definedName name="OTHER_MATERIAL_NO" localSheetId="9">#REF!</definedName>
    <definedName name="OTHER_MATERIAL_NO">#REF!</definedName>
    <definedName name="OTHER_MATERIAL_SUB_TOTAL" localSheetId="9">#REF!</definedName>
    <definedName name="OTHER_MATERIAL_SUB_TOTAL">#REF!</definedName>
    <definedName name="OTHER_NEW_MATERIAL" localSheetId="9">#REF!</definedName>
    <definedName name="OTHER_NEW_MATERIAL">#REF!</definedName>
    <definedName name="OTHER_NO" localSheetId="9">#REF!</definedName>
    <definedName name="OTHER_NO">#REF!</definedName>
    <definedName name="OTHER_PARTS" localSheetId="9">#REF!</definedName>
    <definedName name="OTHER_PARTS">#REF!</definedName>
    <definedName name="OTHER_PRICE_MST" localSheetId="9">#REF!</definedName>
    <definedName name="OTHER_PRICE_MST">#REF!</definedName>
    <definedName name="OTHER_PRICE_TUR" localSheetId="9">#REF!</definedName>
    <definedName name="OTHER_PRICE_TUR">#REF!</definedName>
    <definedName name="OTHER_STANDARD" localSheetId="9">#REF!</definedName>
    <definedName name="OTHER_STANDARD">#REF!</definedName>
    <definedName name="OTHER_SUB_MATERIAL" localSheetId="9">#REF!</definedName>
    <definedName name="OTHER_SUB_MATERIAL">#REF!</definedName>
    <definedName name="OTHER_SUPPLIER" localSheetId="9">#REF!</definedName>
    <definedName name="OTHER_SUPPLIER">#REF!</definedName>
    <definedName name="OTHER_USAGE1" localSheetId="9">#REF!</definedName>
    <definedName name="OTHER_USAGE1">#REF!</definedName>
    <definedName name="OTHER_USAGE2" localSheetId="9">#REF!</definedName>
    <definedName name="OTHER_USAGE2">#REF!</definedName>
    <definedName name="OTHER_WIDTH" localSheetId="9">#REF!</definedName>
    <definedName name="OTHER_WIDTH">#REF!</definedName>
    <definedName name="OUTPUT" localSheetId="9">#REF!</definedName>
    <definedName name="OUTPUT">#REF!</definedName>
    <definedName name="Outsole" localSheetId="9">#REF!</definedName>
    <definedName name="Outsole">#REF!</definedName>
    <definedName name="OUTSOLE_amort" localSheetId="9">#REF!</definedName>
    <definedName name="OUTSOLE_amort">#REF!</definedName>
    <definedName name="OUTSOLE_ASSEMBLY" localSheetId="9">#REF!</definedName>
    <definedName name="OUTSOLE_ASSEMBLY">#REF!</definedName>
    <definedName name="OUTSOLE_Charge" localSheetId="9">#REF!</definedName>
    <definedName name="OUTSOLE_Charge">#REF!</definedName>
    <definedName name="OUTSOLE_item" localSheetId="9">#REF!</definedName>
    <definedName name="OUTSOLE_item">#REF!</definedName>
    <definedName name="OUTSOLE_price" localSheetId="9">#REF!</definedName>
    <definedName name="OUTSOLE_price">#REF!</definedName>
    <definedName name="OUTSOLE_qty" localSheetId="9">#REF!</definedName>
    <definedName name="OUTSOLE_qty">#REF!</definedName>
    <definedName name="OUTSOLE_Years" localSheetId="9">#REF!</definedName>
    <definedName name="OUTSOLE_Years">#REF!</definedName>
    <definedName name="OutsoleCutting" localSheetId="9">#REF!</definedName>
    <definedName name="OutsoleCutting">#REF!</definedName>
    <definedName name="OutsolePrimingCementing" localSheetId="9">#REF!</definedName>
    <definedName name="OutsolePrimingCementing">#REF!</definedName>
    <definedName name="OVA" localSheetId="9">#REF!</definedName>
    <definedName name="OVA">#REF!</definedName>
    <definedName name="OVERALL" localSheetId="9">#REF!</definedName>
    <definedName name="OVERALL">#REF!</definedName>
    <definedName name="Overhead" localSheetId="9">#REF!</definedName>
    <definedName name="Overhead">#REF!</definedName>
    <definedName name="OVERLOCK" localSheetId="9">#REF!</definedName>
    <definedName name="OVERLOCK">#REF!</definedName>
    <definedName name="ox" localSheetId="9">#REF!</definedName>
    <definedName name="ox">#REF!</definedName>
    <definedName name="P">#N/A</definedName>
    <definedName name="P_12" localSheetId="9">#REF!</definedName>
    <definedName name="P_12">#REF!</definedName>
    <definedName name="P_12_5" localSheetId="9">#REF!</definedName>
    <definedName name="P_12_5">#REF!</definedName>
    <definedName name="P_12_5_5" localSheetId="9">#REF!</definedName>
    <definedName name="P_12_5_5">#REF!</definedName>
    <definedName name="P_12_8" localSheetId="9">#REF!</definedName>
    <definedName name="P_12_8">#REF!</definedName>
    <definedName name="P_13" localSheetId="9">#REF!</definedName>
    <definedName name="P_13">#REF!</definedName>
    <definedName name="P_13_5" localSheetId="9">#REF!</definedName>
    <definedName name="P_13_5">#REF!</definedName>
    <definedName name="P_13_5_5" localSheetId="9">#REF!</definedName>
    <definedName name="P_13_5_5">#REF!</definedName>
    <definedName name="P_13_8" localSheetId="9">#REF!</definedName>
    <definedName name="P_13_8">#REF!</definedName>
    <definedName name="P_14" localSheetId="9">#REF!</definedName>
    <definedName name="P_14">#REF!</definedName>
    <definedName name="P_14_5" localSheetId="9">#REF!</definedName>
    <definedName name="P_14_5">#REF!</definedName>
    <definedName name="P_14_5_5" localSheetId="9">#REF!</definedName>
    <definedName name="P_14_5_5">#REF!</definedName>
    <definedName name="P_14_8" localSheetId="9">#REF!</definedName>
    <definedName name="P_14_8">#REF!</definedName>
    <definedName name="P_3" localSheetId="9">#REF!</definedName>
    <definedName name="P_3">#REF!</definedName>
    <definedName name="P_5" localSheetId="9">#REF!</definedName>
    <definedName name="P_5">#REF!</definedName>
    <definedName name="P_8" localSheetId="9">#REF!</definedName>
    <definedName name="P_8">#REF!</definedName>
    <definedName name="P1_" localSheetId="9">#REF!</definedName>
    <definedName name="P1_">#REF!</definedName>
    <definedName name="P2_" localSheetId="9">#REF!</definedName>
    <definedName name="P2_">#REF!</definedName>
    <definedName name="Packing" localSheetId="9">#REF!</definedName>
    <definedName name="Packing">#REF!</definedName>
    <definedName name="Page" localSheetId="9">#REF!</definedName>
    <definedName name="Page">#REF!</definedName>
    <definedName name="Page_1">#N/A</definedName>
    <definedName name="PAGE_WIDTH">#N/A</definedName>
    <definedName name="PAGE_WIDTH_12">NA()</definedName>
    <definedName name="PAGE_WIDTH_12_5">NA()</definedName>
    <definedName name="PAGE_WIDTH_12_8">NA()</definedName>
    <definedName name="PAGE_WIDTH_13">NA()</definedName>
    <definedName name="PAGE_WIDTH_13_5">NA()</definedName>
    <definedName name="PAGE_WIDTH_13_8">NA()</definedName>
    <definedName name="PAGE_WIDTH_14">NA()</definedName>
    <definedName name="PAGE_WIDTH_14_5">NA()</definedName>
    <definedName name="PAGE_WIDTH_14_8">NA()</definedName>
    <definedName name="PAGE_WIDTH_3">#N/A</definedName>
    <definedName name="PAGE_WIDTH_4">#N/A</definedName>
    <definedName name="PAGE_WIDTH_42">#N/A</definedName>
    <definedName name="PAGE_WIDTH_49">#N/A</definedName>
    <definedName name="PAGE_WIDTH_5">"'smb://Ujang/mst/My%252520Documents/spec/MST/TERRA%252520SEBEC%2525205%252520ZIP/GS/My%252520Documents/new%252520CSS%252520PU%252520form(95).xls'#PAGE_WIDTH"</definedName>
    <definedName name="PAGE_WIDTH_6">NA()</definedName>
    <definedName name="PAGE_WIDTH_6_5">NA()</definedName>
    <definedName name="PAGE_WIDTH_6_8">NA()</definedName>
    <definedName name="PAGE_WIDTH_7">NA()</definedName>
    <definedName name="PAGE_WIDTH_7_5">NA()</definedName>
    <definedName name="PAGE_WIDTH_7_8">NA()</definedName>
    <definedName name="PAGE_WIDTH_8">"'smb://Ujang/mst/My%2520Documents/spec/MST/TERRA%2520SEBEC%25205%2520ZIP/GS/My%2520Documents/new%2520CSS%2520PU%2520form(95).xls'#PAGE_WIDTH"</definedName>
    <definedName name="PAGE_WIDTH_8_5">NA()</definedName>
    <definedName name="PAGE_WIDTH_8_8">NA()</definedName>
    <definedName name="page_with" localSheetId="4">#REF!</definedName>
    <definedName name="page_with" localSheetId="0">#REF!</definedName>
    <definedName name="page_with" localSheetId="6">#REF!</definedName>
    <definedName name="page_with" localSheetId="5">#REF!</definedName>
    <definedName name="page_with" localSheetId="9">#REF!</definedName>
    <definedName name="page_with" localSheetId="8">#REF!</definedName>
    <definedName name="page_with" localSheetId="7">#REF!</definedName>
    <definedName name="page_with" localSheetId="3">#REF!</definedName>
    <definedName name="page_with" localSheetId="1">#REF!</definedName>
    <definedName name="page_with" localSheetId="2">#REF!</definedName>
    <definedName name="page_with">#REF!</definedName>
    <definedName name="PAITO" localSheetId="9" hidden="1">#REF!</definedName>
    <definedName name="PAITO" hidden="1">#REF!</definedName>
    <definedName name="parkhs" localSheetId="9">#REF!</definedName>
    <definedName name="parkhs">#REF!</definedName>
    <definedName name="parkhyunsigh" localSheetId="9">#REF!</definedName>
    <definedName name="parkhyunsigh">#REF!</definedName>
    <definedName name="PART" localSheetId="9">#REF!</definedName>
    <definedName name="PART">#REF!</definedName>
    <definedName name="Pasanqui" localSheetId="9">#REF!</definedName>
    <definedName name="Pasanqui">#REF!</definedName>
    <definedName name="PCC" localSheetId="9">#REF!</definedName>
    <definedName name="PCC">#REF!</definedName>
    <definedName name="Percent_of_total" localSheetId="9">OFFSET(#REF!,0,0,COUNTIF((#REF!),"&gt;0")),#REF!</definedName>
    <definedName name="Percent_of_total">OFFSET(#REF!,0,0,COUNTIF((#REF!),"&gt;0")),#REF!</definedName>
    <definedName name="PERHITUNGAN_MOLD_ADIDAS" localSheetId="9">#REF!</definedName>
    <definedName name="PERHITUNGAN_MOLD_ADIDAS">#REF!</definedName>
    <definedName name="PFC_No" localSheetId="9">#REF!</definedName>
    <definedName name="PFC_No">#REF!</definedName>
    <definedName name="pgsc" localSheetId="9">#REF!</definedName>
    <definedName name="pgsc">#REF!</definedName>
    <definedName name="pham" localSheetId="9">#REF!</definedName>
    <definedName name="pham">#REF!</definedName>
    <definedName name="phi" localSheetId="9">#REF!</definedName>
    <definedName name="phi">#REF!</definedName>
    <definedName name="Phone">#N/A</definedName>
    <definedName name="PHT_ICON" localSheetId="9">#REF!</definedName>
    <definedName name="PHT_ICON">#REF!</definedName>
    <definedName name="phuong" localSheetId="9">#REF!</definedName>
    <definedName name="phuong">#REF!</definedName>
    <definedName name="PHY" localSheetId="9">#REF!</definedName>
    <definedName name="PHY">#REF!</definedName>
    <definedName name="PHY_2">"#REF!"</definedName>
    <definedName name="PINT_AREA" localSheetId="9">#REF!</definedName>
    <definedName name="PINT_AREA">#REF!</definedName>
    <definedName name="PINT_ASEA" localSheetId="9">#REF!</definedName>
    <definedName name="PINT_ASEA">#REF!</definedName>
    <definedName name="pipih" localSheetId="9">#REF!</definedName>
    <definedName name="pipih">#REF!</definedName>
    <definedName name="PIPIT" localSheetId="9">#REF!</definedName>
    <definedName name="PIPIT">#REF!</definedName>
    <definedName name="PJM">#N/A</definedName>
    <definedName name="PLATFORM" localSheetId="9">#REF!</definedName>
    <definedName name="PLATFORM">#REF!</definedName>
    <definedName name="PLN">"#REF!"</definedName>
    <definedName name="PLN_2">"#REF!"</definedName>
    <definedName name="PN" localSheetId="9">#REF!</definedName>
    <definedName name="PN">#REF!</definedName>
    <definedName name="po" localSheetId="9">#REF!</definedName>
    <definedName name="po">#REF!</definedName>
    <definedName name="PO_5" localSheetId="9">#REF!</definedName>
    <definedName name="PO_5">#REF!</definedName>
    <definedName name="PO_8" localSheetId="9">#REF!</definedName>
    <definedName name="PO_8">#REF!</definedName>
    <definedName name="POE" localSheetId="9">#REF!</definedName>
    <definedName name="POE">#REF!</definedName>
    <definedName name="POE_5" localSheetId="9">#REF!</definedName>
    <definedName name="POE_5">#REF!</definedName>
    <definedName name="POE_8" localSheetId="9">#REF!</definedName>
    <definedName name="POE_8">#REF!</definedName>
    <definedName name="PointofDetection" localSheetId="9">#REF!</definedName>
    <definedName name="PointofDetection">#REF!</definedName>
    <definedName name="POJIHUA" localSheetId="9" xml:space="preserve"> IF(#REF! = "", "",#REF!)</definedName>
    <definedName name="POJIHUA" xml:space="preserve"> IF(#REF! = "", "",#REF!)</definedName>
    <definedName name="polifilatex" localSheetId="9">#REF!</definedName>
    <definedName name="polifilatex">#REF!</definedName>
    <definedName name="pp" localSheetId="9">#REF!</definedName>
    <definedName name="pp">#REF!</definedName>
    <definedName name="pph" localSheetId="4">BlankMacro1</definedName>
    <definedName name="pph" localSheetId="0">BlankMacro1</definedName>
    <definedName name="pph" localSheetId="6">BlankMacro1</definedName>
    <definedName name="pph" localSheetId="5">BlankMacro1</definedName>
    <definedName name="pph" localSheetId="9">BlankMacro1</definedName>
    <definedName name="pph" localSheetId="8">BlankMacro1</definedName>
    <definedName name="pph" localSheetId="7">BlankMacro1</definedName>
    <definedName name="pph" localSheetId="11">BlankMacro1</definedName>
    <definedName name="pph" localSheetId="3">BlankMacro1</definedName>
    <definedName name="pph" localSheetId="1">BlankMacro1</definedName>
    <definedName name="pph" localSheetId="2">BlankMacro1</definedName>
    <definedName name="pph">BlankMacro1</definedName>
    <definedName name="PPH값" localSheetId="9">#REF!:INDEX(#REF!,COUNTA(#REF!))</definedName>
    <definedName name="PPH값">#REF!:INDEX(#REF!,COUNTA(#REF!))</definedName>
    <definedName name="PPH개발단계별" localSheetId="9">#REF!:INDEX(#REF!,COUNTA(#REF!))</definedName>
    <definedName name="PPH개발단계별">#REF!:INDEX(#REF!,COUNTA(#REF!))</definedName>
    <definedName name="pre" localSheetId="9">#REF!</definedName>
    <definedName name="pre">#REF!</definedName>
    <definedName name="PREFORM">#N/A</definedName>
    <definedName name="price" localSheetId="9">#REF!</definedName>
    <definedName name="price">#REF!</definedName>
    <definedName name="primtbl" localSheetId="9">#REF!</definedName>
    <definedName name="primtbl">#REF!</definedName>
    <definedName name="print" localSheetId="9">#REF!</definedName>
    <definedName name="print">#REF!</definedName>
    <definedName name="_xlnm.Print_Area" localSheetId="4">'Auto Print'!$A$1:$AJ$6</definedName>
    <definedName name="_xlnm.Print_Area" localSheetId="13">'BLC Subcont'!$B$1:$DN$750</definedName>
    <definedName name="_xlnm.Print_Area" localSheetId="0">Capacity!$A$1:$AD$9</definedName>
    <definedName name="_xlnm.Print_Area" localSheetId="5">Emboss!$A$1:$AB$60</definedName>
    <definedName name="_xlnm.Print_Area" localSheetId="9">Embroidery!$A$1:$AD$47</definedName>
    <definedName name="_xlnm.Print_Area" localSheetId="8">Nosew!$A$2:$AD$30</definedName>
    <definedName name="_xlnm.Print_Area" localSheetId="7">'Nosew 411V4'!$A$2:$AD$24</definedName>
    <definedName name="_xlnm.Print_Area" localSheetId="10">RCCP!$A$137:$CO$202</definedName>
    <definedName name="_xlnm.Print_Area" localSheetId="11">'RCCP Total'!$A$137:$CO$202</definedName>
    <definedName name="_xlnm.Print_Area" localSheetId="3">'Screen Printing'!$A$1:$AF$94</definedName>
    <definedName name="_xlnm.Print_Area" localSheetId="1">Summary!$A$1:$AD$9</definedName>
    <definedName name="_xlnm.Print_Area" localSheetId="2">x!$A$1:$AD$7</definedName>
    <definedName name="_xlnm.Print_Area">#REF!</definedName>
    <definedName name="Print_Area_MI" localSheetId="9">#REF!</definedName>
    <definedName name="Print_Area_MI">#REF!</definedName>
    <definedName name="Print_Area_MI_12" localSheetId="9">#REF!</definedName>
    <definedName name="Print_Area_MI_12">#REF!</definedName>
    <definedName name="Print_Area_MI_12_5" localSheetId="9">#REF!</definedName>
    <definedName name="Print_Area_MI_12_5">#REF!</definedName>
    <definedName name="Print_Area_MI_13" localSheetId="9">#REF!</definedName>
    <definedName name="Print_Area_MI_13">#REF!</definedName>
    <definedName name="Print_Area_MI_13_5" localSheetId="9">#REF!</definedName>
    <definedName name="Print_Area_MI_13_5">#REF!</definedName>
    <definedName name="Print_Area_MI_14" localSheetId="9">#REF!</definedName>
    <definedName name="Print_Area_MI_14">#REF!</definedName>
    <definedName name="Print_Area_MI_14_5" localSheetId="9">#REF!</definedName>
    <definedName name="Print_Area_MI_14_5">#REF!</definedName>
    <definedName name="Print_Area_MI_3" localSheetId="9">#REF!</definedName>
    <definedName name="Print_Area_MI_3">#REF!</definedName>
    <definedName name="Print_Area_MI_3_5" localSheetId="9">#REF!</definedName>
    <definedName name="Print_Area_MI_3_5">#REF!</definedName>
    <definedName name="Print_Area_MI_5" localSheetId="9">#REF!</definedName>
    <definedName name="Print_Area_MI_5">#REF!</definedName>
    <definedName name="Print_Area_MI_5_5" localSheetId="9">#REF!</definedName>
    <definedName name="Print_Area_MI_5_5">#REF!</definedName>
    <definedName name="Print_Area_MI_8" localSheetId="9">#REF!</definedName>
    <definedName name="Print_Area_MI_8">#REF!</definedName>
    <definedName name="PRINT_AREA_MI1" localSheetId="9">#REF!</definedName>
    <definedName name="PRINT_AREA_MI1">#REF!</definedName>
    <definedName name="_xlnm.Print_Titles" localSheetId="0">Capacity!#REF!</definedName>
    <definedName name="_xlnm.Print_Titles" localSheetId="9">Embroidery!$7:$12</definedName>
    <definedName name="_xlnm.Print_Titles" localSheetId="8">Nosew!$8:$13</definedName>
    <definedName name="_xlnm.Print_Titles" localSheetId="7">'Nosew 411V4'!$8:$13</definedName>
    <definedName name="_xlnm.Print_Titles" localSheetId="3">'Screen Printing'!$7:$12</definedName>
    <definedName name="_xlnm.Print_Titles" localSheetId="1">Summary!#REF!</definedName>
    <definedName name="_xlnm.Print_Titles" localSheetId="2">x!#REF!</definedName>
    <definedName name="_xlnm.Print_Titles">#N/A</definedName>
    <definedName name="PRINT_TITLES_MI" localSheetId="9">#REF!</definedName>
    <definedName name="PRINT_TITLES_MI">#REF!</definedName>
    <definedName name="PRINT_TITLES_MI_12">"$#REF!.$A$1:$AMJ$6"</definedName>
    <definedName name="PRINT_TITLES_MI_13">"$#REF!.$A$1:$AMJ$6"</definedName>
    <definedName name="PRINT_TITLES_MI_14">"$#REF!.$A$1:$AMJ$6"</definedName>
    <definedName name="PRINT_TITLES_MI_3" localSheetId="9">#REF!</definedName>
    <definedName name="PRINT_TITLES_MI_3">#REF!</definedName>
    <definedName name="PRINT_TITLES_MI_4" localSheetId="9">#REF!</definedName>
    <definedName name="PRINT_TITLES_MI_4">#REF!</definedName>
    <definedName name="PRINT_TITLES_MI_6">"$#REF!.$A$1:$AMJ$6"</definedName>
    <definedName name="PRINT_TITLES_MI_7">"$#REF!.$A$1:$AMJ$6"</definedName>
    <definedName name="PRINT_TITLES_MI_8">"$#REF!.$A$1:$AMJ$6"</definedName>
    <definedName name="Priority" localSheetId="9">#REF!</definedName>
    <definedName name="Priority">#REF!</definedName>
    <definedName name="PRIORITY_DEBT" localSheetId="9">#REF!</definedName>
    <definedName name="PRIORITY_DEBT">#REF!</definedName>
    <definedName name="PRIORTITY" localSheetId="9">#REF!</definedName>
    <definedName name="PRIORTITY">#REF!</definedName>
    <definedName name="pro" localSheetId="9">#REF!</definedName>
    <definedName name="pro">#REF!</definedName>
    <definedName name="prod" localSheetId="4">BlankMacro1</definedName>
    <definedName name="prod" localSheetId="0">BlankMacro1</definedName>
    <definedName name="prod" localSheetId="6">BlankMacro1</definedName>
    <definedName name="prod" localSheetId="5">BlankMacro1</definedName>
    <definedName name="prod" localSheetId="9">BlankMacro1</definedName>
    <definedName name="prod" localSheetId="8">BlankMacro1</definedName>
    <definedName name="prod" localSheetId="7">BlankMacro1</definedName>
    <definedName name="prod" localSheetId="11">BlankMacro1</definedName>
    <definedName name="prod" localSheetId="3">BlankMacro1</definedName>
    <definedName name="prod" localSheetId="1">BlankMacro1</definedName>
    <definedName name="prod" localSheetId="2">BlankMacro1</definedName>
    <definedName name="prod">BlankMacro1</definedName>
    <definedName name="ProdForm" localSheetId="9" hidden="1">#REF!</definedName>
    <definedName name="ProdForm" hidden="1">#REF!</definedName>
    <definedName name="Product" localSheetId="9" hidden="1">#REF!</definedName>
    <definedName name="Product" hidden="1">#REF!</definedName>
    <definedName name="PROFIT" localSheetId="9">#REF!</definedName>
    <definedName name="PROFIT">#REF!</definedName>
    <definedName name="PRT" localSheetId="9">#REF!</definedName>
    <definedName name="PRT">#REF!</definedName>
    <definedName name="PTM" localSheetId="9">#REF!</definedName>
    <definedName name="PTM">#REF!</definedName>
    <definedName name="PTRSS" localSheetId="9">#REF!</definedName>
    <definedName name="PTRSS">#REF!</definedName>
    <definedName name="PUNCH" localSheetId="9">#REF!</definedName>
    <definedName name="PUNCH">#REF!</definedName>
    <definedName name="q" localSheetId="9">#REF!</definedName>
    <definedName name="q">#REF!</definedName>
    <definedName name="Q_12" localSheetId="9">#REF!</definedName>
    <definedName name="Q_12">#REF!</definedName>
    <definedName name="Q_12_5" localSheetId="9">#REF!</definedName>
    <definedName name="Q_12_5">#REF!</definedName>
    <definedName name="Q_12_5_5" localSheetId="9">#REF!</definedName>
    <definedName name="Q_12_5_5">#REF!</definedName>
    <definedName name="Q_12_8" localSheetId="9">#REF!</definedName>
    <definedName name="Q_12_8">#REF!</definedName>
    <definedName name="Q_13" localSheetId="9">#REF!</definedName>
    <definedName name="Q_13">#REF!</definedName>
    <definedName name="Q_13_5" localSheetId="9">#REF!</definedName>
    <definedName name="Q_13_5">#REF!</definedName>
    <definedName name="Q_13_5_5" localSheetId="9">#REF!</definedName>
    <definedName name="Q_13_5_5">#REF!</definedName>
    <definedName name="Q_13_8" localSheetId="9">#REF!</definedName>
    <definedName name="Q_13_8">#REF!</definedName>
    <definedName name="Q_14" localSheetId="9">#REF!</definedName>
    <definedName name="Q_14">#REF!</definedName>
    <definedName name="Q_14_5" localSheetId="9">#REF!</definedName>
    <definedName name="Q_14_5">#REF!</definedName>
    <definedName name="Q_14_5_5" localSheetId="9">#REF!</definedName>
    <definedName name="Q_14_5_5">#REF!</definedName>
    <definedName name="Q_14_8" localSheetId="9">#REF!</definedName>
    <definedName name="Q_14_8">#REF!</definedName>
    <definedName name="Q_3" localSheetId="9">#REF!</definedName>
    <definedName name="Q_3">#REF!</definedName>
    <definedName name="Q_5" localSheetId="9">#REF!</definedName>
    <definedName name="Q_5">#REF!</definedName>
    <definedName name="Q_8" localSheetId="9">#REF!</definedName>
    <definedName name="Q_8">#REF!</definedName>
    <definedName name="Q_CHECK_WHAT_FLATFILE_DEMAND_IS_IN_OUT_ENGINE" localSheetId="9">#REF!</definedName>
    <definedName name="Q_CHECK_WHAT_FLATFILE_DEMAND_IS_IN_OUT_ENGINE">#REF!</definedName>
    <definedName name="Q_LRPS_ASIA_VIEW">#N/A</definedName>
    <definedName name="Q3FD" localSheetId="9">#REF!</definedName>
    <definedName name="Q3FD">#REF!</definedName>
    <definedName name="qcccc" localSheetId="9">#REF!</definedName>
    <definedName name="qcccc">#REF!</definedName>
    <definedName name="qefa">#N/A</definedName>
    <definedName name="QEFADF" localSheetId="9">#REF!</definedName>
    <definedName name="QEFADF">#REF!</definedName>
    <definedName name="qefadfa">#N/A</definedName>
    <definedName name="qefadfqfdf">#N/A</definedName>
    <definedName name="QEFAEFA">#N/A</definedName>
    <definedName name="QEFAEQ">#N/A</definedName>
    <definedName name="qefafdqaef" localSheetId="9">#REF!</definedName>
    <definedName name="qefafdqaef">#REF!</definedName>
    <definedName name="qefqfq">#N/A</definedName>
    <definedName name="QEGDAFA">#N/A</definedName>
    <definedName name="qerfaf">#N/A</definedName>
    <definedName name="qq">#N/A</definedName>
    <definedName name="qqa" localSheetId="9">#REF!</definedName>
    <definedName name="qqa">#REF!</definedName>
    <definedName name="qqq" localSheetId="9">#REF!</definedName>
    <definedName name="qqq">#REF!</definedName>
    <definedName name="qqqq" localSheetId="9">#REF!</definedName>
    <definedName name="qqqq">#REF!</definedName>
    <definedName name="qqqqqqqqqqqqqqq" localSheetId="9">#REF!</definedName>
    <definedName name="qqqqqqqqqqqqqqq">#REF!</definedName>
    <definedName name="qsss" localSheetId="9">#REF!</definedName>
    <definedName name="qsss">#REF!</definedName>
    <definedName name="qtadcafqef" localSheetId="9">#REF!</definedName>
    <definedName name="qtadcafqef">#REF!</definedName>
    <definedName name="QTAMOUNT0301" localSheetId="9">#REF!</definedName>
    <definedName name="QTAMOUNT0301">#REF!</definedName>
    <definedName name="QTAMOUNT0302" localSheetId="9">#REF!</definedName>
    <definedName name="QTAMOUNT0302">#REF!</definedName>
    <definedName name="QTAMOUNT0303" localSheetId="9">#REF!</definedName>
    <definedName name="QTAMOUNT0303">#REF!</definedName>
    <definedName name="QTAMOUNT0304" localSheetId="9">#REF!</definedName>
    <definedName name="QTAMOUNT0304">#REF!</definedName>
    <definedName name="QTAMOUNT0305" localSheetId="9">#REF!</definedName>
    <definedName name="QTAMOUNT0305">#REF!</definedName>
    <definedName name="QTAMOUNT0306" localSheetId="9">#REF!</definedName>
    <definedName name="QTAMOUNT0306">#REF!</definedName>
    <definedName name="QTAMOUNT0307" localSheetId="9">#REF!</definedName>
    <definedName name="QTAMOUNT0307">#REF!</definedName>
    <definedName name="QTAMOUNT0308" localSheetId="9">#REF!</definedName>
    <definedName name="QTAMOUNT0308">#REF!</definedName>
    <definedName name="QTAMOUNT0309" localSheetId="9">#REF!</definedName>
    <definedName name="QTAMOUNT0309">#REF!</definedName>
    <definedName name="QTAMOUNT0310" localSheetId="9">#REF!</definedName>
    <definedName name="QTAMOUNT0310">#REF!</definedName>
    <definedName name="QTAMOUNT0311" localSheetId="9">#REF!</definedName>
    <definedName name="QTAMOUNT0311">#REF!</definedName>
    <definedName name="QTAMOUNT0312" localSheetId="9">#REF!</definedName>
    <definedName name="QTAMOUNT0312">#REF!</definedName>
    <definedName name="QTAMOUNT03TL" localSheetId="9">#REF!</definedName>
    <definedName name="QTAMOUNT03TL">#REF!</definedName>
    <definedName name="QTAMOUNT0401">#N/A</definedName>
    <definedName name="QTAMOUNT0402">#N/A</definedName>
    <definedName name="QTAMOUNT0403">#N/A</definedName>
    <definedName name="QTAMOUNT0404">#N/A</definedName>
    <definedName name="QTAMOUNT0405">#N/A</definedName>
    <definedName name="QTAMOUNT0406">#N/A</definedName>
    <definedName name="QTAMOUNT0407">#N/A</definedName>
    <definedName name="QTAMOUNT0408">#N/A</definedName>
    <definedName name="QTAMOUNT0409">#N/A</definedName>
    <definedName name="QTAMOUNT0410">#N/A</definedName>
    <definedName name="QTAMOUNT0411">#N/A</definedName>
    <definedName name="QTAMOUNT0412">#N/A</definedName>
    <definedName name="QTAMOUNT04TL">#N/A</definedName>
    <definedName name="QTPR0301" localSheetId="9">#REF!</definedName>
    <definedName name="QTPR0301">#REF!</definedName>
    <definedName name="QTPR0302" localSheetId="9">#REF!</definedName>
    <definedName name="QTPR0302">#REF!</definedName>
    <definedName name="QTPR0303" localSheetId="9">#REF!</definedName>
    <definedName name="QTPR0303">#REF!</definedName>
    <definedName name="QTPR0304" localSheetId="9">#REF!</definedName>
    <definedName name="QTPR0304">#REF!</definedName>
    <definedName name="QTPR0305" localSheetId="9">#REF!</definedName>
    <definedName name="QTPR0305">#REF!</definedName>
    <definedName name="QTPR0306" localSheetId="9">#REF!</definedName>
    <definedName name="QTPR0306">#REF!</definedName>
    <definedName name="QTPR0307" localSheetId="9">#REF!</definedName>
    <definedName name="QTPR0307">#REF!</definedName>
    <definedName name="QTPR0308" localSheetId="9">#REF!</definedName>
    <definedName name="QTPR0308">#REF!</definedName>
    <definedName name="QTPR0309" localSheetId="9">#REF!</definedName>
    <definedName name="QTPR0309">#REF!</definedName>
    <definedName name="QTPR0310" localSheetId="9">#REF!</definedName>
    <definedName name="QTPR0310">#REF!</definedName>
    <definedName name="QTPR0311" localSheetId="9">#REF!</definedName>
    <definedName name="QTPR0311">#REF!</definedName>
    <definedName name="QTPR0312" localSheetId="9">#REF!</definedName>
    <definedName name="QTPR0312">#REF!</definedName>
    <definedName name="QTPR03TL" localSheetId="9">#REF!</definedName>
    <definedName name="QTPR03TL">#REF!</definedName>
    <definedName name="QTPR0401">#N/A</definedName>
    <definedName name="QTPR0402">#N/A</definedName>
    <definedName name="QTPR0403">#N/A</definedName>
    <definedName name="QTPR0404">#N/A</definedName>
    <definedName name="QTPR0405">#N/A</definedName>
    <definedName name="QTPR0406">#N/A</definedName>
    <definedName name="QTPR0407">#N/A</definedName>
    <definedName name="QTPR0408">#N/A</definedName>
    <definedName name="QTPR0409">#N/A</definedName>
    <definedName name="QTPR0410">#N/A</definedName>
    <definedName name="QTPR0411">#N/A</definedName>
    <definedName name="QTPR0412">#N/A</definedName>
    <definedName name="QTPR04TL">#N/A</definedName>
    <definedName name="Qty" localSheetId="9">#REF!</definedName>
    <definedName name="Qty">#REF!</definedName>
    <definedName name="Qty_5" localSheetId="9">#REF!</definedName>
    <definedName name="Qty_5">#REF!</definedName>
    <definedName name="Qty_8" localSheetId="9">#REF!</definedName>
    <definedName name="Qty_8">#REF!</definedName>
    <definedName name="Quantity" localSheetId="9">OFFSET(#REF!,0,0,COUNTIF((#REF!),"&gt;0"))</definedName>
    <definedName name="Quantity">OFFSET(#REF!,0,0,COUNTIF((#REF!),"&gt;0"))</definedName>
    <definedName name="QuantityPlot" localSheetId="9">OFFSET(#REF!,0,0,COUNTIF((#REF!),"&gt;0"))</definedName>
    <definedName name="QuantityPlot">OFFSET(#REF!,0,0,COUNTIF((#REF!),"&gt;0"))</definedName>
    <definedName name="Query1">#N/A</definedName>
    <definedName name="qw" localSheetId="9">#REF!</definedName>
    <definedName name="qw">#REF!</definedName>
    <definedName name="qwe" localSheetId="9">#REF!</definedName>
    <definedName name="qwe">#REF!</definedName>
    <definedName name="QWER" localSheetId="9">#REF!</definedName>
    <definedName name="QWER">#REF!</definedName>
    <definedName name="qwerty" localSheetId="9">#REF!</definedName>
    <definedName name="qwerty">#REF!</definedName>
    <definedName name="QWQW" localSheetId="9">#REF!</definedName>
    <definedName name="QWQW">#REF!</definedName>
    <definedName name="QWR" localSheetId="9">#REF!</definedName>
    <definedName name="QWR">#REF!</definedName>
    <definedName name="RANGE_TD_DESCRIPTION" localSheetId="9">(OFFSET(#REF!,0,0):OFFSET(#REF!,0,0))</definedName>
    <definedName name="RANGE_TD_DESCRIPTION">(OFFSET(#REF!,0,0):OFFSET(#REF!,0,0))</definedName>
    <definedName name="RANGKAS" localSheetId="9">#REF!</definedName>
    <definedName name="RANGKAS">#REF!</definedName>
    <definedName name="rantg">#N/A</definedName>
    <definedName name="rbk" localSheetId="9">#REF!</definedName>
    <definedName name="rbk">#REF!</definedName>
    <definedName name="rbyrb">#N/A</definedName>
    <definedName name="RCArea" localSheetId="9" hidden="1">#REF!</definedName>
    <definedName name="RCArea" hidden="1">#REF!</definedName>
    <definedName name="re">#N/A</definedName>
    <definedName name="re_5" localSheetId="9">#REF!</definedName>
    <definedName name="re_5">#REF!</definedName>
    <definedName name="re_5_1">#N/A</definedName>
    <definedName name="re_5_5" localSheetId="9">#REF!</definedName>
    <definedName name="re_5_5">#REF!</definedName>
    <definedName name="re_8" localSheetId="9">#REF!</definedName>
    <definedName name="re_8">#REF!</definedName>
    <definedName name="red" localSheetId="9">#REF!</definedName>
    <definedName name="red">#REF!</definedName>
    <definedName name="reg" localSheetId="9">#REF!</definedName>
    <definedName name="reg">#REF!</definedName>
    <definedName name="REKAP" localSheetId="9">#REF!</definedName>
    <definedName name="REKAP">#REF!</definedName>
    <definedName name="REKAP_2">"$#REF!.$A$3:$T$3"</definedName>
    <definedName name="REKAP_5">"$#REF!.$A$3:$T$3"</definedName>
    <definedName name="REKAP_7">"$#REF!.$A$3:$T$3"</definedName>
    <definedName name="REMARKS" localSheetId="9">#REF!</definedName>
    <definedName name="REMARKS">#REF!</definedName>
    <definedName name="remix21" hidden="1">#N/A</definedName>
    <definedName name="REPORT">#N/A</definedName>
    <definedName name="REPORT_5" localSheetId="9">#REF!</definedName>
    <definedName name="REPORT_5">#REF!</definedName>
    <definedName name="REPORT_5_1">#N/A</definedName>
    <definedName name="REPORT_5_5" localSheetId="9">#REF!</definedName>
    <definedName name="REPORT_5_5">#REF!</definedName>
    <definedName name="REPORT_6">"$#REF!.$E$62:$F$62"</definedName>
    <definedName name="REPORT_7">"$#REF!.$E$62:$F$62"</definedName>
    <definedName name="REPORT_8" localSheetId="9">#REF!</definedName>
    <definedName name="REPORT_8">#REF!</definedName>
    <definedName name="report_type" localSheetId="9">#REF!</definedName>
    <definedName name="report_type">#REF!</definedName>
    <definedName name="REPORT1">#N/A</definedName>
    <definedName name="ReportVersion" localSheetId="9">#REF!</definedName>
    <definedName name="ReportVersion">#REF!</definedName>
    <definedName name="REQ_ETA" localSheetId="9">#REF!</definedName>
    <definedName name="REQ_ETA">#REF!</definedName>
    <definedName name="REQ_ETA_12" localSheetId="9">#REF!</definedName>
    <definedName name="REQ_ETA_12">#REF!</definedName>
    <definedName name="REQ_ETA_12_5" localSheetId="9">#REF!</definedName>
    <definedName name="REQ_ETA_12_5">#REF!</definedName>
    <definedName name="REQ_ETA_12_5_5" localSheetId="9">#REF!</definedName>
    <definedName name="REQ_ETA_12_5_5">#REF!</definedName>
    <definedName name="REQ_ETA_12_8" localSheetId="9">#REF!</definedName>
    <definedName name="REQ_ETA_12_8">#REF!</definedName>
    <definedName name="REQ_ETA_13" localSheetId="9">#REF!</definedName>
    <definedName name="REQ_ETA_13">#REF!</definedName>
    <definedName name="REQ_ETA_13_5" localSheetId="9">#REF!</definedName>
    <definedName name="REQ_ETA_13_5">#REF!</definedName>
    <definedName name="REQ_ETA_13_5_5" localSheetId="9">#REF!</definedName>
    <definedName name="REQ_ETA_13_5_5">#REF!</definedName>
    <definedName name="REQ_ETA_13_8" localSheetId="9">#REF!</definedName>
    <definedName name="REQ_ETA_13_8">#REF!</definedName>
    <definedName name="REQ_ETA_14" localSheetId="9">#REF!</definedName>
    <definedName name="REQ_ETA_14">#REF!</definedName>
    <definedName name="REQ_ETA_14_5" localSheetId="9">#REF!</definedName>
    <definedName name="REQ_ETA_14_5">#REF!</definedName>
    <definedName name="REQ_ETA_14_5_5" localSheetId="9">#REF!</definedName>
    <definedName name="REQ_ETA_14_5_5">#REF!</definedName>
    <definedName name="REQ_ETA_14_8" localSheetId="9">#REF!</definedName>
    <definedName name="REQ_ETA_14_8">#REF!</definedName>
    <definedName name="REQ_ETA_3" localSheetId="9">#REF!</definedName>
    <definedName name="REQ_ETA_3">#REF!</definedName>
    <definedName name="REQ_ETA_5" localSheetId="9">#REF!</definedName>
    <definedName name="REQ_ETA_5">#REF!</definedName>
    <definedName name="REQ_ETA_8" localSheetId="9">#REF!</definedName>
    <definedName name="REQ_ETA_8">#REF!</definedName>
    <definedName name="resgsg" localSheetId="9">#REF!</definedName>
    <definedName name="resgsg">#REF!</definedName>
    <definedName name="retail03" localSheetId="9">#REF!</definedName>
    <definedName name="retail03">#REF!</definedName>
    <definedName name="retail04">#N/A</definedName>
    <definedName name="Revision">#N/A</definedName>
    <definedName name="rfddg" localSheetId="4">BlankMacro1</definedName>
    <definedName name="rfddg" localSheetId="0">BlankMacro1</definedName>
    <definedName name="rfddg" localSheetId="6">BlankMacro1</definedName>
    <definedName name="rfddg" localSheetId="5">BlankMacro1</definedName>
    <definedName name="rfddg" localSheetId="9">BlankMacro1</definedName>
    <definedName name="rfddg" localSheetId="8">BlankMacro1</definedName>
    <definedName name="rfddg" localSheetId="7">BlankMacro1</definedName>
    <definedName name="rfddg" localSheetId="11">BlankMacro1</definedName>
    <definedName name="rfddg" localSheetId="3">BlankMacro1</definedName>
    <definedName name="rfddg" localSheetId="1">BlankMacro1</definedName>
    <definedName name="rfddg" localSheetId="2">BlankMacro1</definedName>
    <definedName name="rfddg">BlankMacro1</definedName>
    <definedName name="RGB153S4" localSheetId="9">#REF!</definedName>
    <definedName name="RGB153S4">#REF!</definedName>
    <definedName name="rgr" localSheetId="9">#REF!</definedName>
    <definedName name="rgr">#REF!</definedName>
    <definedName name="ri" localSheetId="4">BlankMacro1</definedName>
    <definedName name="ri" localSheetId="0">BlankMacro1</definedName>
    <definedName name="ri" localSheetId="6">BlankMacro1</definedName>
    <definedName name="ri" localSheetId="5">BlankMacro1</definedName>
    <definedName name="ri" localSheetId="9">BlankMacro1</definedName>
    <definedName name="ri" localSheetId="8">BlankMacro1</definedName>
    <definedName name="ri" localSheetId="7">BlankMacro1</definedName>
    <definedName name="ri" localSheetId="11">BlankMacro1</definedName>
    <definedName name="ri" localSheetId="3">BlankMacro1</definedName>
    <definedName name="ri" localSheetId="1">BlankMacro1</definedName>
    <definedName name="ri" localSheetId="2">BlankMacro1</definedName>
    <definedName name="ri">BlankMacro1</definedName>
    <definedName name="rngBodyText" localSheetId="9">#REF!</definedName>
    <definedName name="rngBodyText">#REF!</definedName>
    <definedName name="RngBottomRight" localSheetId="9">#REF!</definedName>
    <definedName name="RngBottomRight">#REF!</definedName>
    <definedName name="rngColDelChars" localSheetId="9">#REF!</definedName>
    <definedName name="rngColDelChars">#REF!</definedName>
    <definedName name="rngColumnDelete" localSheetId="9">#REF!</definedName>
    <definedName name="rngColumnDelete">#REF!</definedName>
    <definedName name="rngCreateLog" localSheetId="9">#REF!</definedName>
    <definedName name="rngCreateLog">#REF!</definedName>
    <definedName name="rngDeleteColumns" localSheetId="9">#REF!</definedName>
    <definedName name="rngDeleteColumns">#REF!</definedName>
    <definedName name="rngDeleteRows" localSheetId="9">#REF!</definedName>
    <definedName name="rngDeleteRows">#REF!</definedName>
    <definedName name="rngEmail" localSheetId="9">#REF!</definedName>
    <definedName name="rngEmail">#REF!</definedName>
    <definedName name="rngFileDir" localSheetId="9">#REF!</definedName>
    <definedName name="rngFileDir">#REF!</definedName>
    <definedName name="rngFileFormat" localSheetId="9">#REF!</definedName>
    <definedName name="rngFileFormat">#REF!</definedName>
    <definedName name="rngFileName" localSheetId="9">#REF!</definedName>
    <definedName name="rngFileName">#REF!</definedName>
    <definedName name="rngFilePassword" localSheetId="9">#REF!</definedName>
    <definedName name="rngFilePassword">#REF!</definedName>
    <definedName name="rngPassword" localSheetId="9">#REF!</definedName>
    <definedName name="rngPassword">#REF!</definedName>
    <definedName name="rngPasswordProtect" localSheetId="9">#REF!</definedName>
    <definedName name="rngPasswordProtect">#REF!</definedName>
    <definedName name="rngPrint" localSheetId="9">#REF!</definedName>
    <definedName name="rngPrint">#REF!</definedName>
    <definedName name="rngRetainFormulas" localSheetId="9">#REF!</definedName>
    <definedName name="rngRetainFormulas">#REF!</definedName>
    <definedName name="rngSaveFile" localSheetId="9">#REF!</definedName>
    <definedName name="rngSaveFile">#REF!</definedName>
    <definedName name="rngSourceTab" localSheetId="9">#REF!</definedName>
    <definedName name="rngSourceTab">#REF!</definedName>
    <definedName name="rngSubjectLine" localSheetId="9">#REF!</definedName>
    <definedName name="rngSubjectLine">#REF!</definedName>
    <definedName name="rngTabName" localSheetId="9">#REF!</definedName>
    <definedName name="rngTabName">#REF!</definedName>
    <definedName name="rngTopLeft" localSheetId="9">#REF!</definedName>
    <definedName name="rngTopLeft">#REF!</definedName>
    <definedName name="road" localSheetId="9">#REF!</definedName>
    <definedName name="road">#REF!</definedName>
    <definedName name="roi" localSheetId="9">#REF!</definedName>
    <definedName name="roi">#REF!</definedName>
    <definedName name="ROLL_HM" localSheetId="9">#REF!</definedName>
    <definedName name="ROLL_HM">#REF!</definedName>
    <definedName name="rowgroup" localSheetId="9">#REF!</definedName>
    <definedName name="rowgroup">#REF!</definedName>
    <definedName name="rowsegment" localSheetId="9">#REF!</definedName>
    <definedName name="rowsegment">#REF!</definedName>
    <definedName name="RptEmailAddress" localSheetId="9">#REF!</definedName>
    <definedName name="RptEmailAddress">#REF!</definedName>
    <definedName name="RQSD" localSheetId="9">#REF!</definedName>
    <definedName name="RQSD">#REF!</definedName>
    <definedName name="RQSD_12" localSheetId="9">#REF!</definedName>
    <definedName name="RQSD_12">#REF!</definedName>
    <definedName name="RQSD_12_5" localSheetId="9">#REF!</definedName>
    <definedName name="RQSD_12_5">#REF!</definedName>
    <definedName name="RQSD_12_5_5" localSheetId="9">#REF!</definedName>
    <definedName name="RQSD_12_5_5">#REF!</definedName>
    <definedName name="RQSD_12_8" localSheetId="9">#REF!</definedName>
    <definedName name="RQSD_12_8">#REF!</definedName>
    <definedName name="RQSD_13" localSheetId="9">#REF!</definedName>
    <definedName name="RQSD_13">#REF!</definedName>
    <definedName name="RQSD_13_5" localSheetId="9">#REF!</definedName>
    <definedName name="RQSD_13_5">#REF!</definedName>
    <definedName name="RQSD_13_5_5" localSheetId="9">#REF!</definedName>
    <definedName name="RQSD_13_5_5">#REF!</definedName>
    <definedName name="RQSD_13_8" localSheetId="9">#REF!</definedName>
    <definedName name="RQSD_13_8">#REF!</definedName>
    <definedName name="RQSD_14" localSheetId="9">#REF!</definedName>
    <definedName name="RQSD_14">#REF!</definedName>
    <definedName name="RQSD_14_5" localSheetId="9">#REF!</definedName>
    <definedName name="RQSD_14_5">#REF!</definedName>
    <definedName name="RQSD_14_5_5" localSheetId="9">#REF!</definedName>
    <definedName name="RQSD_14_5_5">#REF!</definedName>
    <definedName name="RQSD_14_8" localSheetId="9">#REF!</definedName>
    <definedName name="RQSD_14_8">#REF!</definedName>
    <definedName name="RQSD_3" localSheetId="9">#REF!</definedName>
    <definedName name="RQSD_3">#REF!</definedName>
    <definedName name="RQSD_5" localSheetId="9">#REF!</definedName>
    <definedName name="RQSD_5">#REF!</definedName>
    <definedName name="RQSD_8" localSheetId="9">#REF!</definedName>
    <definedName name="RQSD_8">#REF!</definedName>
    <definedName name="rr" localSheetId="9">#REF!</definedName>
    <definedName name="rr">#REF!</definedName>
    <definedName name="rr_2">"#REF!"</definedName>
    <definedName name="RRR" localSheetId="9">#REF!</definedName>
    <definedName name="RRR">#REF!</definedName>
    <definedName name="rrrrrrrrrrrrrrrrr" localSheetId="9">#REF!</definedName>
    <definedName name="rrrrrrrrrrrrrrrrr">#REF!</definedName>
    <definedName name="RSGNBF" localSheetId="9">#REF!</definedName>
    <definedName name="RSGNBF">#REF!</definedName>
    <definedName name="rt" localSheetId="9">#REF!</definedName>
    <definedName name="rt">#REF!</definedName>
    <definedName name="rtd" localSheetId="9">#REF!</definedName>
    <definedName name="rtd">#REF!</definedName>
    <definedName name="RTGH" localSheetId="9">#REF!</definedName>
    <definedName name="RTGH">#REF!</definedName>
    <definedName name="RVSD" localSheetId="9">#REF!</definedName>
    <definedName name="RVSD">#REF!</definedName>
    <definedName name="RVSD_12" localSheetId="9">#REF!</definedName>
    <definedName name="RVSD_12">#REF!</definedName>
    <definedName name="RVSD_12_5" localSheetId="9">#REF!</definedName>
    <definedName name="RVSD_12_5">#REF!</definedName>
    <definedName name="RVSD_12_5_5" localSheetId="9">#REF!</definedName>
    <definedName name="RVSD_12_5_5">#REF!</definedName>
    <definedName name="RVSD_12_8" localSheetId="9">#REF!</definedName>
    <definedName name="RVSD_12_8">#REF!</definedName>
    <definedName name="RVSD_13" localSheetId="9">#REF!</definedName>
    <definedName name="RVSD_13">#REF!</definedName>
    <definedName name="RVSD_13_5" localSheetId="9">#REF!</definedName>
    <definedName name="RVSD_13_5">#REF!</definedName>
    <definedName name="RVSD_13_5_5" localSheetId="9">#REF!</definedName>
    <definedName name="RVSD_13_5_5">#REF!</definedName>
    <definedName name="RVSD_13_8" localSheetId="9">#REF!</definedName>
    <definedName name="RVSD_13_8">#REF!</definedName>
    <definedName name="RVSD_14" localSheetId="9">#REF!</definedName>
    <definedName name="RVSD_14">#REF!</definedName>
    <definedName name="RVSD_14_5" localSheetId="9">#REF!</definedName>
    <definedName name="RVSD_14_5">#REF!</definedName>
    <definedName name="RVSD_14_5_5" localSheetId="9">#REF!</definedName>
    <definedName name="RVSD_14_5_5">#REF!</definedName>
    <definedName name="RVSD_14_8" localSheetId="9">#REF!</definedName>
    <definedName name="RVSD_14_8">#REF!</definedName>
    <definedName name="RVSD_3" localSheetId="9">#REF!</definedName>
    <definedName name="RVSD_3">#REF!</definedName>
    <definedName name="RVSD_5" localSheetId="9">#REF!</definedName>
    <definedName name="RVSD_5">#REF!</definedName>
    <definedName name="RVSD_8" localSheetId="9">#REF!</definedName>
    <definedName name="RVSD_8">#REF!</definedName>
    <definedName name="RX4U">#N/A</definedName>
    <definedName name="RYGFTJ" localSheetId="9">#REF!</definedName>
    <definedName name="RYGFTJ">#REF!</definedName>
    <definedName name="RYTRU">#N/A</definedName>
    <definedName name="RYTU">#N/A</definedName>
    <definedName name="RYTUJ" localSheetId="9">#REF!</definedName>
    <definedName name="RYTUJ">#REF!</definedName>
    <definedName name="rzdbyh">#N/A</definedName>
    <definedName name="S" localSheetId="9">#REF!</definedName>
    <definedName name="S">#REF!</definedName>
    <definedName name="s_5">"'smb://Walter/upper/TECH/MERRY/178049A.XLS'#直線55_Click"</definedName>
    <definedName name="s_8">"'smb://Walter/upper/TECH/MERRY/178049A.XLS'#直線55_Click"</definedName>
    <definedName name="S_D" localSheetId="9">#REF!</definedName>
    <definedName name="S_D">#REF!</definedName>
    <definedName name="S_D_12" localSheetId="9">#REF!</definedName>
    <definedName name="S_D_12">#REF!</definedName>
    <definedName name="S_D_12_5" localSheetId="9">#REF!</definedName>
    <definedName name="S_D_12_5">#REF!</definedName>
    <definedName name="S_D_12_5_5" localSheetId="9">#REF!</definedName>
    <definedName name="S_D_12_5_5">#REF!</definedName>
    <definedName name="S_D_12_8" localSheetId="9">#REF!</definedName>
    <definedName name="S_D_12_8">#REF!</definedName>
    <definedName name="S_D_13" localSheetId="9">#REF!</definedName>
    <definedName name="S_D_13">#REF!</definedName>
    <definedName name="S_D_13_5" localSheetId="9">#REF!</definedName>
    <definedName name="S_D_13_5">#REF!</definedName>
    <definedName name="S_D_13_5_5" localSheetId="9">#REF!</definedName>
    <definedName name="S_D_13_5_5">#REF!</definedName>
    <definedName name="S_D_13_8" localSheetId="9">#REF!</definedName>
    <definedName name="S_D_13_8">#REF!</definedName>
    <definedName name="S_D_14" localSheetId="9">#REF!</definedName>
    <definedName name="S_D_14">#REF!</definedName>
    <definedName name="S_D_14_5" localSheetId="9">#REF!</definedName>
    <definedName name="S_D_14_5">#REF!</definedName>
    <definedName name="S_D_14_5_5" localSheetId="9">#REF!</definedName>
    <definedName name="S_D_14_5_5">#REF!</definedName>
    <definedName name="S_D_14_8" localSheetId="9">#REF!</definedName>
    <definedName name="S_D_14_8">#REF!</definedName>
    <definedName name="S_D_3" localSheetId="9">#REF!</definedName>
    <definedName name="S_D_3">#REF!</definedName>
    <definedName name="S_D_5" localSheetId="9">#REF!</definedName>
    <definedName name="S_D_5">#REF!</definedName>
    <definedName name="S_D_8" localSheetId="9">#REF!</definedName>
    <definedName name="S_D_8">#REF!</definedName>
    <definedName name="sa" localSheetId="9">#REF!</definedName>
    <definedName name="sa">#REF!</definedName>
    <definedName name="sa_lah" localSheetId="9">#REF!</definedName>
    <definedName name="sa_lah">#REF!</definedName>
    <definedName name="SABRYGB" localSheetId="9">#REF!</definedName>
    <definedName name="SABRYGB">#REF!</definedName>
    <definedName name="sabvy">#N/A</definedName>
    <definedName name="saed" localSheetId="9">#REF!</definedName>
    <definedName name="saed">#REF!</definedName>
    <definedName name="SAEDONG" localSheetId="9">#REF!</definedName>
    <definedName name="SAEDONG">#REF!</definedName>
    <definedName name="saedong2" localSheetId="9">#REF!</definedName>
    <definedName name="saedong2">#REF!</definedName>
    <definedName name="saedongabsensi" localSheetId="9">#REF!</definedName>
    <definedName name="saedongabsensi">#REF!</definedName>
    <definedName name="saedongindonesai2" localSheetId="9">#REF!</definedName>
    <definedName name="saedongindonesai2">#REF!</definedName>
    <definedName name="saedongindonesia" localSheetId="9">#REF!</definedName>
    <definedName name="saedongindonesia">#REF!</definedName>
    <definedName name="safaqv" localSheetId="9">#REF!</definedName>
    <definedName name="safaqv">#REF!</definedName>
    <definedName name="SAPBEXdnldView" hidden="1">"48CDVDAERUCGESWUZB9B7IPXM"</definedName>
    <definedName name="SAPBEXsysID" hidden="1">"BOP"</definedName>
    <definedName name="sas" localSheetId="9">#REF!</definedName>
    <definedName name="sas">#REF!</definedName>
    <definedName name="sasasd" localSheetId="9">#REF!</definedName>
    <definedName name="sasasd">#REF!</definedName>
    <definedName name="sau" localSheetId="9">#REF!</definedName>
    <definedName name="sau">#REF!</definedName>
    <definedName name="sbhry" localSheetId="9">#REF!</definedName>
    <definedName name="sbhry">#REF!</definedName>
    <definedName name="scdul" localSheetId="9">#REF!</definedName>
    <definedName name="scdul">#REF!</definedName>
    <definedName name="SD" localSheetId="9">#REF!</definedName>
    <definedName name="SD">#REF!</definedName>
    <definedName name="SDAEFADAEF">#N/A</definedName>
    <definedName name="sdddd" localSheetId="9">#REF!</definedName>
    <definedName name="sdddd">#REF!</definedName>
    <definedName name="SDES" localSheetId="9">#REF!</definedName>
    <definedName name="SDES">#REF!</definedName>
    <definedName name="sdf" localSheetId="9">#REF!</definedName>
    <definedName name="sdf">#REF!</definedName>
    <definedName name="sdf_4">#N/A</definedName>
    <definedName name="sdf_42">#N/A</definedName>
    <definedName name="sdf_49">#N/A</definedName>
    <definedName name="SDFDSF" localSheetId="9">#REF!</definedName>
    <definedName name="SDFDSF">#REF!</definedName>
    <definedName name="sdfgfgs">#N/A</definedName>
    <definedName name="SDFSSDF" localSheetId="9">#REF!</definedName>
    <definedName name="SDFSSDF">#REF!</definedName>
    <definedName name="SDGDFJHGK">#N/A</definedName>
    <definedName name="SDGDJUK" localSheetId="9">#REF!</definedName>
    <definedName name="SDGDJUK">#REF!</definedName>
    <definedName name="SDGTDH">#N/A</definedName>
    <definedName name="sdi" localSheetId="9">#REF!</definedName>
    <definedName name="sdi">#REF!</definedName>
    <definedName name="sdi2idab" localSheetId="9">#REF!</definedName>
    <definedName name="sdi2idab">#REF!</definedName>
    <definedName name="sdi2indonesia" localSheetId="9">#REF!</definedName>
    <definedName name="sdi2indonesia">#REF!</definedName>
    <definedName name="sdi2rangkas" localSheetId="9">#REF!</definedName>
    <definedName name="sdi2rangkas">#REF!</definedName>
    <definedName name="SDIABS" localSheetId="9">#REF!</definedName>
    <definedName name="SDIABS">#REF!</definedName>
    <definedName name="sdiabsenida" localSheetId="9">#REF!</definedName>
    <definedName name="sdiabsenida">#REF!</definedName>
    <definedName name="SDIABSN" localSheetId="9">#REF!</definedName>
    <definedName name="SDIABSN">#REF!</definedName>
    <definedName name="SDIABSNF" localSheetId="9">#REF!</definedName>
    <definedName name="SDIABSNF">#REF!</definedName>
    <definedName name="SDIABSNIDA" localSheetId="9">#REF!</definedName>
    <definedName name="SDIABSNIDA">#REF!</definedName>
    <definedName name="SDIIDA22" localSheetId="9">#REF!</definedName>
    <definedName name="SDIIDA22">#REF!</definedName>
    <definedName name="SDIIDAAAAAA" localSheetId="9">#REF!</definedName>
    <definedName name="SDIIDAAAAAA">#REF!</definedName>
    <definedName name="sdirangkas" localSheetId="9">#REF!</definedName>
    <definedName name="sdirangkas">#REF!</definedName>
    <definedName name="sds" localSheetId="9">#REF!</definedName>
    <definedName name="sds">#REF!</definedName>
    <definedName name="sdsad" localSheetId="9">#REF!</definedName>
    <definedName name="sdsad">#REF!</definedName>
    <definedName name="SDSD" localSheetId="9">#REF!</definedName>
    <definedName name="SDSD">#REF!</definedName>
    <definedName name="SDSDW" localSheetId="9">#REF!</definedName>
    <definedName name="SDSDW">#REF!</definedName>
    <definedName name="sdsfsdfsdf">#N/A</definedName>
    <definedName name="Season" localSheetId="9">#REF!</definedName>
    <definedName name="Season">#REF!</definedName>
    <definedName name="Seasons" localSheetId="9">#REF!</definedName>
    <definedName name="Seasons">#REF!</definedName>
    <definedName name="sebel" localSheetId="9">#REF!</definedName>
    <definedName name="sebel">#REF!</definedName>
    <definedName name="SECOND_FOB" localSheetId="9">#REF!</definedName>
    <definedName name="SECOND_FOB">#REF!</definedName>
    <definedName name="SECOND_ICON" localSheetId="9">#REF!</definedName>
    <definedName name="SECOND_ICON">#REF!</definedName>
    <definedName name="SED">#N/A</definedName>
    <definedName name="SED_12">"$#REF!.$H$#REF!"</definedName>
    <definedName name="SED_13">"$#REF!.$H$#REF!"</definedName>
    <definedName name="SED_14">"$#REF!.$H$#REF!"</definedName>
    <definedName name="SED_3" localSheetId="9">#REF!</definedName>
    <definedName name="SED_3">#REF!</definedName>
    <definedName name="SED_4" localSheetId="9">#REF!</definedName>
    <definedName name="SED_4">#REF!</definedName>
    <definedName name="SED_6">"$#REF!.$H$#REF!"</definedName>
    <definedName name="SED_7">"$#REF!.$H$#REF!"</definedName>
    <definedName name="SED_8">"$#REF!.$H$#REF!"</definedName>
    <definedName name="SENA" localSheetId="9">#REF!</definedName>
    <definedName name="SENA">#REF!</definedName>
    <definedName name="SequenceAF" localSheetId="9">OFFSET(#REF!,0,0,COUNTA(#REF!)-5,1)</definedName>
    <definedName name="SequenceAF">OFFSET(#REF!,0,0,COUNTA(#REF!)-5,1)</definedName>
    <definedName name="SequenceBF" localSheetId="9">OFFSET(#REF!,0,0,COUNTA(#REF!)-5,1)</definedName>
    <definedName name="SequenceBF">OFFSET(#REF!,0,0,COUNTA(#REF!)-5,1)</definedName>
    <definedName name="Sequential_Group" localSheetId="9">#REF!</definedName>
    <definedName name="Sequential_Group">#REF!</definedName>
    <definedName name="Sequential_Segment" localSheetId="9">#REF!</definedName>
    <definedName name="Sequential_Segment">#REF!</definedName>
    <definedName name="Sequential_Sort" localSheetId="9">#REF!</definedName>
    <definedName name="Sequential_Sort">#REF!</definedName>
    <definedName name="sertsdg" localSheetId="9" hidden="1">#REF!</definedName>
    <definedName name="sertsdg" hidden="1">#REF!</definedName>
    <definedName name="sewing" localSheetId="9">#REF!</definedName>
    <definedName name="sewing">#REF!</definedName>
    <definedName name="SF" localSheetId="9">#REF!</definedName>
    <definedName name="SF">#REF!</definedName>
    <definedName name="SFGBRBG">#N/A</definedName>
    <definedName name="SFGH" localSheetId="9">#REF!</definedName>
    <definedName name="SFGH">#REF!</definedName>
    <definedName name="sfsd" localSheetId="9">#REF!</definedName>
    <definedName name="sfsd">#REF!</definedName>
    <definedName name="SFSDF">#N/A</definedName>
    <definedName name="SFSDF_3" localSheetId="9">#REF!</definedName>
    <definedName name="SFSDF_3">#REF!</definedName>
    <definedName name="SFSDF_4" localSheetId="9">#REF!</definedName>
    <definedName name="SFSDF_4">#REF!</definedName>
    <definedName name="SFSDS" hidden="1">#N/A</definedName>
    <definedName name="SGCBB" localSheetId="9">#REF!</definedName>
    <definedName name="SGCBB">#REF!</definedName>
    <definedName name="SGEDTRG" localSheetId="9">#REF!</definedName>
    <definedName name="SGEDTRG">#REF!</definedName>
    <definedName name="SGHGH" localSheetId="9">#REF!</definedName>
    <definedName name="SGHGH">#REF!</definedName>
    <definedName name="SGHS">#N/A</definedName>
    <definedName name="sgyr" localSheetId="4">BlankMacro1</definedName>
    <definedName name="sgyr" localSheetId="0">BlankMacro1</definedName>
    <definedName name="sgyr" localSheetId="6">BlankMacro1</definedName>
    <definedName name="sgyr" localSheetId="5">BlankMacro1</definedName>
    <definedName name="sgyr" localSheetId="9">BlankMacro1</definedName>
    <definedName name="sgyr" localSheetId="8">BlankMacro1</definedName>
    <definedName name="sgyr" localSheetId="7">BlankMacro1</definedName>
    <definedName name="sgyr" localSheetId="11">BlankMacro1</definedName>
    <definedName name="sgyr" localSheetId="3">BlankMacro1</definedName>
    <definedName name="sgyr" localSheetId="1">BlankMacro1</definedName>
    <definedName name="sgyr" localSheetId="2">BlankMacro1</definedName>
    <definedName name="sgyr">BlankMacro1</definedName>
    <definedName name="shdfg" localSheetId="9">#REF!</definedName>
    <definedName name="shdfg">#REF!</definedName>
    <definedName name="sheet">#N/A</definedName>
    <definedName name="sheet_5" localSheetId="9">#REF!</definedName>
    <definedName name="sheet_5">#REF!</definedName>
    <definedName name="sheet_5_1">#N/A</definedName>
    <definedName name="sheet_5_5" localSheetId="9">#REF!</definedName>
    <definedName name="sheet_5_5">#REF!</definedName>
    <definedName name="sheet_8" localSheetId="9">#REF!</definedName>
    <definedName name="sheet_8">#REF!</definedName>
    <definedName name="SHEET10" localSheetId="9">#REF!</definedName>
    <definedName name="SHEET10">#REF!</definedName>
    <definedName name="SHG" localSheetId="9">#REF!</definedName>
    <definedName name="SHG">#REF!</definedName>
    <definedName name="SHGH">#N/A</definedName>
    <definedName name="Shift" localSheetId="9">#REF!</definedName>
    <definedName name="Shift">#REF!</definedName>
    <definedName name="ship" localSheetId="9">#REF!</definedName>
    <definedName name="ship">#REF!</definedName>
    <definedName name="Ship_Qty" localSheetId="9">#REF!</definedName>
    <definedName name="Ship_Qty">#REF!</definedName>
    <definedName name="Ship_Qty_12" localSheetId="9">#REF!</definedName>
    <definedName name="Ship_Qty_12">#REF!</definedName>
    <definedName name="Ship_Qty_12_5" localSheetId="9">#REF!</definedName>
    <definedName name="Ship_Qty_12_5">#REF!</definedName>
    <definedName name="Ship_Qty_12_5_5" localSheetId="9">#REF!</definedName>
    <definedName name="Ship_Qty_12_5_5">#REF!</definedName>
    <definedName name="Ship_Qty_12_8" localSheetId="9">#REF!</definedName>
    <definedName name="Ship_Qty_12_8">#REF!</definedName>
    <definedName name="Ship_Qty_13" localSheetId="9">#REF!</definedName>
    <definedName name="Ship_Qty_13">#REF!</definedName>
    <definedName name="Ship_Qty_13_5" localSheetId="9">#REF!</definedName>
    <definedName name="Ship_Qty_13_5">#REF!</definedName>
    <definedName name="Ship_Qty_13_5_5" localSheetId="9">#REF!</definedName>
    <definedName name="Ship_Qty_13_5_5">#REF!</definedName>
    <definedName name="Ship_Qty_13_8" localSheetId="9">#REF!</definedName>
    <definedName name="Ship_Qty_13_8">#REF!</definedName>
    <definedName name="Ship_Qty_14" localSheetId="9">#REF!</definedName>
    <definedName name="Ship_Qty_14">#REF!</definedName>
    <definedName name="Ship_Qty_14_5" localSheetId="9">#REF!</definedName>
    <definedName name="Ship_Qty_14_5">#REF!</definedName>
    <definedName name="Ship_Qty_14_5_5" localSheetId="9">#REF!</definedName>
    <definedName name="Ship_Qty_14_5_5">#REF!</definedName>
    <definedName name="Ship_Qty_14_8" localSheetId="9">#REF!</definedName>
    <definedName name="Ship_Qty_14_8">#REF!</definedName>
    <definedName name="Ship_Qty_3" localSheetId="9">#REF!</definedName>
    <definedName name="Ship_Qty_3">#REF!</definedName>
    <definedName name="Ship_Qty_5" localSheetId="9">#REF!</definedName>
    <definedName name="Ship_Qty_5">#REF!</definedName>
    <definedName name="Ship_Qty_8" localSheetId="9">#REF!</definedName>
    <definedName name="Ship_Qty_8">#REF!</definedName>
    <definedName name="ShoeCleaning" localSheetId="9">#REF!</definedName>
    <definedName name="ShoeCleaning">#REF!</definedName>
    <definedName name="ShoeColor" localSheetId="9">#REF!</definedName>
    <definedName name="ShoeColor">#REF!</definedName>
    <definedName name="ShoeColor_5" localSheetId="9">#REF!</definedName>
    <definedName name="ShoeColor_5">#REF!</definedName>
    <definedName name="ShoeColor_8" localSheetId="9">#REF!</definedName>
    <definedName name="ShoeColor_8">#REF!</definedName>
    <definedName name="ShoeName" localSheetId="9">#REF!</definedName>
    <definedName name="ShoeName">#REF!</definedName>
    <definedName name="ShoeName_5" localSheetId="9">#REF!</definedName>
    <definedName name="ShoeName_5">#REF!</definedName>
    <definedName name="ShoeName_8" localSheetId="9">#REF!</definedName>
    <definedName name="ShoeName_8">#REF!</definedName>
    <definedName name="shoerep" localSheetId="9">#REF!</definedName>
    <definedName name="shoerep">#REF!</definedName>
    <definedName name="shqeg" localSheetId="9">#REF!</definedName>
    <definedName name="shqeg">#REF!</definedName>
    <definedName name="SHT" localSheetId="9" hidden="1">#REF!</definedName>
    <definedName name="SHT" hidden="1">#REF!</definedName>
    <definedName name="SHYGHGF">#N/A</definedName>
    <definedName name="sidiaabs" localSheetId="9">#REF!</definedName>
    <definedName name="sidiaabs">#REF!</definedName>
    <definedName name="Sigma" localSheetId="9">#REF!</definedName>
    <definedName name="Sigma">#REF!</definedName>
    <definedName name="SILHOUETTE" localSheetId="9">#REF!</definedName>
    <definedName name="SILHOUETTE">#REF!</definedName>
    <definedName name="SILO" localSheetId="9">#REF!</definedName>
    <definedName name="SILO">#REF!</definedName>
    <definedName name="SILVIA" localSheetId="9">#REF!</definedName>
    <definedName name="SILVIA">#REF!</definedName>
    <definedName name="silvia1" localSheetId="9">#REF!</definedName>
    <definedName name="silvia1">#REF!</definedName>
    <definedName name="SIX">#N/A</definedName>
    <definedName name="SIX_12">"$#REF!.$A$#REF!:$F$#REF!"</definedName>
    <definedName name="SIX_13">"$#REF!.$A$#REF!:$F$#REF!"</definedName>
    <definedName name="SIX_14">"$#REF!.$A$#REF!:$F$#REF!"</definedName>
    <definedName name="SIX_3" localSheetId="9">#REF!</definedName>
    <definedName name="SIX_3">#REF!</definedName>
    <definedName name="SIX_4" localSheetId="9">#REF!</definedName>
    <definedName name="SIX_4">#REF!</definedName>
    <definedName name="SIX_6">"$#REF!.$A$#REF!:$F$#REF!"</definedName>
    <definedName name="SIX_7">"$#REF!.$A$#REF!:$F$#REF!"</definedName>
    <definedName name="SIX_8">"$#REF!.$A$#REF!:$F$#REF!"</definedName>
    <definedName name="SizePull" localSheetId="9">#REF!</definedName>
    <definedName name="SizePull">#REF!</definedName>
    <definedName name="SizeRange" localSheetId="9">#REF!</definedName>
    <definedName name="SizeRange">#REF!</definedName>
    <definedName name="SizeTable">#N/A</definedName>
    <definedName name="SizeTable_3" localSheetId="9">#REF!</definedName>
    <definedName name="SizeTable_3">#REF!</definedName>
    <definedName name="SizeTable_4" localSheetId="9">#REF!</definedName>
    <definedName name="SizeTable_4">#REF!</definedName>
    <definedName name="SizeTable_5" localSheetId="9">#REF!</definedName>
    <definedName name="SizeTable_5">#REF!</definedName>
    <definedName name="SizeTable_8" localSheetId="9">#REF!</definedName>
    <definedName name="SizeTable_8">#REF!</definedName>
    <definedName name="SizeUp">#N/A</definedName>
    <definedName name="SizeUp_12">"$#REF!.$B$40:$D$68"</definedName>
    <definedName name="SizeUp_13">"$#REF!.$B$40:$D$68"</definedName>
    <definedName name="SizeUp_14">"$#REF!.$B$40:$D$68"</definedName>
    <definedName name="SizeUp_3" localSheetId="9">#REF!</definedName>
    <definedName name="SizeUp_3">#REF!</definedName>
    <definedName name="SizeUp_6">"$#REF!.$B$40:$D$68"</definedName>
    <definedName name="SizeUp_7">"$#REF!.$B$40:$D$68"</definedName>
    <definedName name="SizeUp_8">"$#REF!.$B$40:$D$68"</definedName>
    <definedName name="SJ" localSheetId="9">#REF!</definedName>
    <definedName name="SJ">#REF!</definedName>
    <definedName name="SK" localSheetId="9">#REF!</definedName>
    <definedName name="SK">#REF!</definedName>
    <definedName name="SK_5" localSheetId="9">#REF!</definedName>
    <definedName name="SK_5">#REF!</definedName>
    <definedName name="SK_5_1">#N/A</definedName>
    <definedName name="SK_5_5" localSheetId="9">#REF!</definedName>
    <definedName name="SK_5_5">#REF!</definedName>
    <definedName name="SK_8" localSheetId="9">#REF!</definedName>
    <definedName name="SK_8">#REF!</definedName>
    <definedName name="SKU" localSheetId="9">#REF!</definedName>
    <definedName name="SKU">#REF!</definedName>
    <definedName name="SKU_5" localSheetId="9">#REF!</definedName>
    <definedName name="SKU_5">#REF!</definedName>
    <definedName name="SKU_8" localSheetId="9">#REF!</definedName>
    <definedName name="SKU_8">#REF!</definedName>
    <definedName name="slkjfsjh" localSheetId="9">#REF!</definedName>
    <definedName name="slkjfsjh">#REF!</definedName>
    <definedName name="SLS_ICON" localSheetId="9">#REF!</definedName>
    <definedName name="SLS_ICON">#REF!</definedName>
    <definedName name="snhsb" localSheetId="9">#REF!</definedName>
    <definedName name="snhsb">#REF!</definedName>
    <definedName name="SOCK">#N/A</definedName>
    <definedName name="SOCK_4">#N/A</definedName>
    <definedName name="SOCK_42">#N/A</definedName>
    <definedName name="SOCK_49">#N/A</definedName>
    <definedName name="SOCK_5">"'smb://Yekti/hermin/My%252520Documents/hermin/My%252520Documents/new%252520CSS%252520PU%252520form(95).xls'#A_ANALYSIS"</definedName>
    <definedName name="SOCK_8">"'smb://Yekti/hermin/My%2520Documents/hermin/My%2520Documents/new%2520CSS%2520PU%2520form(95).xls'#A_ANALYSIS"</definedName>
    <definedName name="SOLE_COLOR" localSheetId="9">#REF!</definedName>
    <definedName name="SOLE_COLOR">#REF!</definedName>
    <definedName name="SOLE_COMMENT" localSheetId="9">#REF!</definedName>
    <definedName name="SOLE_COMMENT">#REF!</definedName>
    <definedName name="SOLE_COST" localSheetId="9">#REF!</definedName>
    <definedName name="SOLE_COST">#REF!</definedName>
    <definedName name="SOLE_END" localSheetId="9">#REF!</definedName>
    <definedName name="SOLE_END">#REF!</definedName>
    <definedName name="SOLE_FREIGHT" localSheetId="9">#REF!</definedName>
    <definedName name="SOLE_FREIGHT">#REF!</definedName>
    <definedName name="SOLE_HC_HA" localSheetId="9">#REF!</definedName>
    <definedName name="SOLE_HC_HA">#REF!</definedName>
    <definedName name="SOLE_MATERIAL" localSheetId="9">#REF!</definedName>
    <definedName name="SOLE_MATERIAL">#REF!</definedName>
    <definedName name="SOLE_MATERIAL_LOSS" localSheetId="9">#REF!</definedName>
    <definedName name="SOLE_MATERIAL_LOSS">#REF!</definedName>
    <definedName name="SOLE_MATERIAL_NO" localSheetId="9">#REF!</definedName>
    <definedName name="SOLE_MATERIAL_NO">#REF!</definedName>
    <definedName name="SOLE_MATERIAL_SUB_TOTAL" localSheetId="9">#REF!</definedName>
    <definedName name="SOLE_MATERIAL_SUB_TOTAL">#REF!</definedName>
    <definedName name="SOLE_MOLD_NO" localSheetId="9">#REF!</definedName>
    <definedName name="SOLE_MOLD_NO">#REF!</definedName>
    <definedName name="SOLE_NEW_MATERIAL" localSheetId="9">#REF!</definedName>
    <definedName name="SOLE_NEW_MATERIAL">#REF!</definedName>
    <definedName name="SOLE_NO" localSheetId="9">#REF!</definedName>
    <definedName name="SOLE_NO">#REF!</definedName>
    <definedName name="SOLE_PARTS" localSheetId="9">#REF!</definedName>
    <definedName name="SOLE_PARTS">#REF!</definedName>
    <definedName name="SOLE_PARTS_LOCATION" localSheetId="9">#REF!</definedName>
    <definedName name="SOLE_PARTS_LOCATION">#REF!</definedName>
    <definedName name="SOLE_PRICE_MST" localSheetId="9">#REF!</definedName>
    <definedName name="SOLE_PRICE_MST">#REF!</definedName>
    <definedName name="SOLE_PRICE_TUR" localSheetId="9">#REF!</definedName>
    <definedName name="SOLE_PRICE_TUR">#REF!</definedName>
    <definedName name="SOLE_SEC" localSheetId="9">#REF!</definedName>
    <definedName name="SOLE_SEC">#REF!</definedName>
    <definedName name="SOLE_STANDARD" localSheetId="9">#REF!</definedName>
    <definedName name="SOLE_STANDARD">#REF!</definedName>
    <definedName name="SOLE_SUB_LOCATION" localSheetId="9">#REF!</definedName>
    <definedName name="SOLE_SUB_LOCATION">#REF!</definedName>
    <definedName name="SOLE_SUB_MATERIAL" localSheetId="9">#REF!</definedName>
    <definedName name="SOLE_SUB_MATERIAL">#REF!</definedName>
    <definedName name="SOLE_SUPPLIER" localSheetId="9">#REF!</definedName>
    <definedName name="SOLE_SUPPLIER">#REF!</definedName>
    <definedName name="SOLE_USAGE1" localSheetId="9">#REF!</definedName>
    <definedName name="SOLE_USAGE1">#REF!</definedName>
    <definedName name="SOLE_USAGE2" localSheetId="9">#REF!</definedName>
    <definedName name="SOLE_USAGE2">#REF!</definedName>
    <definedName name="SOLE_WIDTH" localSheetId="9">#REF!</definedName>
    <definedName name="SOLE_WIDTH">#REF!</definedName>
    <definedName name="sop" localSheetId="4">BlankMacro1</definedName>
    <definedName name="sop" localSheetId="0">BlankMacro1</definedName>
    <definedName name="sop" localSheetId="6">BlankMacro1</definedName>
    <definedName name="sop" localSheetId="5">BlankMacro1</definedName>
    <definedName name="sop" localSheetId="9">BlankMacro1</definedName>
    <definedName name="sop" localSheetId="8">BlankMacro1</definedName>
    <definedName name="sop" localSheetId="7">BlankMacro1</definedName>
    <definedName name="sop" localSheetId="11">BlankMacro1</definedName>
    <definedName name="sop" localSheetId="3">BlankMacro1</definedName>
    <definedName name="sop" localSheetId="1">BlankMacro1</definedName>
    <definedName name="sop" localSheetId="2">BlankMacro1</definedName>
    <definedName name="sop">BlankMacro1</definedName>
    <definedName name="SORCHEAD" localSheetId="9">#REF!</definedName>
    <definedName name="SORCHEAD">#REF!</definedName>
    <definedName name="SORCSPEC" localSheetId="9">#REF!</definedName>
    <definedName name="SORCSPEC">#REF!</definedName>
    <definedName name="sortcol" localSheetId="9">#REF!</definedName>
    <definedName name="sortcol">#REF!</definedName>
    <definedName name="SortsAndSubs" localSheetId="9">#REF!</definedName>
    <definedName name="SortsAndSubs">#REF!</definedName>
    <definedName name="spec" localSheetId="9">#REF!</definedName>
    <definedName name="spec">#REF!</definedName>
    <definedName name="spec_5" localSheetId="9">#REF!</definedName>
    <definedName name="spec_5">#REF!</definedName>
    <definedName name="spec_8" localSheetId="9">#REF!</definedName>
    <definedName name="spec_8">#REF!</definedName>
    <definedName name="SPECBODY" localSheetId="9">#REF!</definedName>
    <definedName name="SPECBODY">#REF!</definedName>
    <definedName name="Special" localSheetId="9">#REF!</definedName>
    <definedName name="Special">#REF!</definedName>
    <definedName name="SpecialPrice" localSheetId="9" hidden="1">#REF!</definedName>
    <definedName name="SpecialPrice" hidden="1">#REF!</definedName>
    <definedName name="SQ" localSheetId="9">#REF!</definedName>
    <definedName name="SQ">#REF!</definedName>
    <definedName name="SRC" localSheetId="9">#REF!</definedName>
    <definedName name="SRC">#REF!</definedName>
    <definedName name="SRC_Budget_Name" localSheetId="9">#REF!</definedName>
    <definedName name="SRC_Budget_Name">#REF!</definedName>
    <definedName name="SRCAA" localSheetId="9">#REF!</definedName>
    <definedName name="SRCAA">#REF!</definedName>
    <definedName name="ss">#N/A</definedName>
    <definedName name="ss_12">NA()</definedName>
    <definedName name="ss_12_5">NA()</definedName>
    <definedName name="ss_12_8">NA()</definedName>
    <definedName name="ss_13">NA()</definedName>
    <definedName name="ss_13_5">NA()</definedName>
    <definedName name="ss_13_8">NA()</definedName>
    <definedName name="ss_14">NA()</definedName>
    <definedName name="ss_14_5">NA()</definedName>
    <definedName name="ss_14_8">NA()</definedName>
    <definedName name="ss_3">"'smb://Ayu/D/My%2520Documents/new%2520CSS%2520PU%2520form(95).xls'#A_SG"</definedName>
    <definedName name="ss_5">"'smb://Walter/upper/TECH/MERRY/178049A.XLS'#直線55_Click"</definedName>
    <definedName name="ss_6">NA()</definedName>
    <definedName name="ss_6_5">NA()</definedName>
    <definedName name="ss_6_8">NA()</definedName>
    <definedName name="ss_7">NA()</definedName>
    <definedName name="ss_7_5">NA()</definedName>
    <definedName name="ss_7_8">NA()</definedName>
    <definedName name="ss_8">"'smb://Walter/upper/TECH/MERRY/178049A.XLS'#直線55_Click"</definedName>
    <definedName name="ss_8_5">NA()</definedName>
    <definedName name="ss_8_8">NA()</definedName>
    <definedName name="ssfd" localSheetId="9">#REF!</definedName>
    <definedName name="ssfd">#REF!</definedName>
    <definedName name="SSFSSDF" localSheetId="9">#REF!</definedName>
    <definedName name="SSFSSDF">#REF!</definedName>
    <definedName name="sss">#N/A</definedName>
    <definedName name="SSSS" localSheetId="9">#REF!</definedName>
    <definedName name="SSSS">#REF!</definedName>
    <definedName name="sssss" localSheetId="9">#REF!</definedName>
    <definedName name="sssss">#REF!</definedName>
    <definedName name="ssssss" localSheetId="9">#REF!</definedName>
    <definedName name="ssssss">#REF!</definedName>
    <definedName name="START_MOLD" localSheetId="9">#REF!</definedName>
    <definedName name="START_MOLD">#REF!</definedName>
    <definedName name="START_OTHERS" localSheetId="9">#REF!</definedName>
    <definedName name="START_OTHERS">#REF!</definedName>
    <definedName name="START_SOLE" localSheetId="9">#REF!</definedName>
    <definedName name="START_SOLE">#REF!</definedName>
    <definedName name="START_UPPER" localSheetId="9">#REF!</definedName>
    <definedName name="START_UPPER">#REF!</definedName>
    <definedName name="State">#N/A</definedName>
    <definedName name="Status" localSheetId="9">OFFSET(#REF!,,,COUNTA(#REF!))</definedName>
    <definedName name="Status">OFFSET(#REF!,,,COUNTA(#REF!))</definedName>
    <definedName name="STBHT">#N/A</definedName>
    <definedName name="stc">#N/A</definedName>
    <definedName name="stc_12">"$#REF!.$#REF!$#REF!"</definedName>
    <definedName name="stc_12_5">"$#REF!.$#REF!$#REF!"</definedName>
    <definedName name="stc_13">"$#REF!.$#REF!$#REF!"</definedName>
    <definedName name="stc_13_5">"$#REF!.$#REF!$#REF!"</definedName>
    <definedName name="stc_14">"$#REF!.$#REF!$#REF!"</definedName>
    <definedName name="stc_14_5">"$#REF!.$#REF!$#REF!"</definedName>
    <definedName name="stc_3" localSheetId="9">#REF!</definedName>
    <definedName name="stc_3">#REF!</definedName>
    <definedName name="stc_3_5" localSheetId="9">#REF!</definedName>
    <definedName name="stc_3_5">#REF!</definedName>
    <definedName name="stc_4" localSheetId="9">#REF!</definedName>
    <definedName name="stc_4">#REF!</definedName>
    <definedName name="stc_42" localSheetId="9">#REF!</definedName>
    <definedName name="stc_42">#REF!</definedName>
    <definedName name="stc_49" localSheetId="9">#REF!</definedName>
    <definedName name="stc_49">#REF!</definedName>
    <definedName name="stc_5" localSheetId="9">#REF!</definedName>
    <definedName name="stc_5">#REF!</definedName>
    <definedName name="stc_5_5" localSheetId="9">#REF!</definedName>
    <definedName name="stc_5_5">#REF!</definedName>
    <definedName name="stc_6">"$#REF!.$#REF!$#REF!"</definedName>
    <definedName name="stc_6_5">"$#REF!.$#REF!$#REF!"</definedName>
    <definedName name="stc_7">"$#REF!.$#REF!$#REF!"</definedName>
    <definedName name="stc_7_5">"$#REF!.$#REF!$#REF!"</definedName>
    <definedName name="stc_8" localSheetId="9">#REF!</definedName>
    <definedName name="stc_8">#REF!</definedName>
    <definedName name="stc_8_5">"$#REF!.$#REF!$#REF!"</definedName>
    <definedName name="STDMP_EMBOSS" localSheetId="4">BlankMacro1</definedName>
    <definedName name="STDMP_EMBOSS" localSheetId="0">BlankMacro1</definedName>
    <definedName name="STDMP_EMBOSS" localSheetId="6">BlankMacro1</definedName>
    <definedName name="STDMP_EMBOSS" localSheetId="5">BlankMacro1</definedName>
    <definedName name="STDMP_EMBOSS" localSheetId="9">BlankMacro1</definedName>
    <definedName name="STDMP_EMBOSS" localSheetId="8">BlankMacro1</definedName>
    <definedName name="STDMP_EMBOSS" localSheetId="7">BlankMacro1</definedName>
    <definedName name="STDMP_EMBOSS" localSheetId="11">BlankMacro1</definedName>
    <definedName name="STDMP_EMBOSS" localSheetId="3">BlankMacro1</definedName>
    <definedName name="STDMP_EMBOSS" localSheetId="1">BlankMacro1</definedName>
    <definedName name="STDMP_EMBOSS" localSheetId="2">BlankMacro1</definedName>
    <definedName name="STDMP_EMBOSS">BlankMacro1</definedName>
    <definedName name="Stfit">#N/A</definedName>
    <definedName name="Stfit_4">#N/A</definedName>
    <definedName name="Stfit_42">#N/A</definedName>
    <definedName name="Stfit_49">#N/A</definedName>
    <definedName name="STICHING" localSheetId="9">#REF!</definedName>
    <definedName name="STICHING">#REF!</definedName>
    <definedName name="stitch" localSheetId="9">#REF!</definedName>
    <definedName name="stitch">#REF!</definedName>
    <definedName name="Stitch_Begin" localSheetId="9">#REF!</definedName>
    <definedName name="Stitch_Begin">#REF!</definedName>
    <definedName name="Stitch_Begin_12" localSheetId="9">#REF!</definedName>
    <definedName name="Stitch_Begin_12">#REF!</definedName>
    <definedName name="Stitch_Begin_12_5" localSheetId="9">#REF!</definedName>
    <definedName name="Stitch_Begin_12_5">#REF!</definedName>
    <definedName name="Stitch_Begin_12_5_5" localSheetId="9">#REF!</definedName>
    <definedName name="Stitch_Begin_12_5_5">#REF!</definedName>
    <definedName name="Stitch_Begin_12_8" localSheetId="9">#REF!</definedName>
    <definedName name="Stitch_Begin_12_8">#REF!</definedName>
    <definedName name="Stitch_Begin_13" localSheetId="9">#REF!</definedName>
    <definedName name="Stitch_Begin_13">#REF!</definedName>
    <definedName name="Stitch_Begin_13_5" localSheetId="9">#REF!</definedName>
    <definedName name="Stitch_Begin_13_5">#REF!</definedName>
    <definedName name="Stitch_Begin_13_5_5" localSheetId="9">#REF!</definedName>
    <definedName name="Stitch_Begin_13_5_5">#REF!</definedName>
    <definedName name="Stitch_Begin_13_8" localSheetId="9">#REF!</definedName>
    <definedName name="Stitch_Begin_13_8">#REF!</definedName>
    <definedName name="Stitch_Begin_14" localSheetId="9">#REF!</definedName>
    <definedName name="Stitch_Begin_14">#REF!</definedName>
    <definedName name="Stitch_Begin_14_5" localSheetId="9">#REF!</definedName>
    <definedName name="Stitch_Begin_14_5">#REF!</definedName>
    <definedName name="Stitch_Begin_14_5_5" localSheetId="9">#REF!</definedName>
    <definedName name="Stitch_Begin_14_5_5">#REF!</definedName>
    <definedName name="Stitch_Begin_14_8" localSheetId="9">#REF!</definedName>
    <definedName name="Stitch_Begin_14_8">#REF!</definedName>
    <definedName name="Stitch_Begin_3" localSheetId="9">#REF!</definedName>
    <definedName name="Stitch_Begin_3">#REF!</definedName>
    <definedName name="Stitch_Begin_5" localSheetId="9">#REF!</definedName>
    <definedName name="Stitch_Begin_5">#REF!</definedName>
    <definedName name="Stitch_Begin_8" localSheetId="9">#REF!</definedName>
    <definedName name="Stitch_Begin_8">#REF!</definedName>
    <definedName name="Stitch_End" localSheetId="9">#REF!</definedName>
    <definedName name="Stitch_End">#REF!</definedName>
    <definedName name="Stitch_End_12" localSheetId="9">#REF!</definedName>
    <definedName name="Stitch_End_12">#REF!</definedName>
    <definedName name="Stitch_End_12_5" localSheetId="9">#REF!</definedName>
    <definedName name="Stitch_End_12_5">#REF!</definedName>
    <definedName name="Stitch_End_12_5_5" localSheetId="9">#REF!</definedName>
    <definedName name="Stitch_End_12_5_5">#REF!</definedName>
    <definedName name="Stitch_End_12_8" localSheetId="9">#REF!</definedName>
    <definedName name="Stitch_End_12_8">#REF!</definedName>
    <definedName name="Stitch_End_13" localSheetId="9">#REF!</definedName>
    <definedName name="Stitch_End_13">#REF!</definedName>
    <definedName name="Stitch_End_13_5" localSheetId="9">#REF!</definedName>
    <definedName name="Stitch_End_13_5">#REF!</definedName>
    <definedName name="Stitch_End_13_5_5" localSheetId="9">#REF!</definedName>
    <definedName name="Stitch_End_13_5_5">#REF!</definedName>
    <definedName name="Stitch_End_13_8" localSheetId="9">#REF!</definedName>
    <definedName name="Stitch_End_13_8">#REF!</definedName>
    <definedName name="Stitch_End_14" localSheetId="9">#REF!</definedName>
    <definedName name="Stitch_End_14">#REF!</definedName>
    <definedName name="Stitch_End_14_5" localSheetId="9">#REF!</definedName>
    <definedName name="Stitch_End_14_5">#REF!</definedName>
    <definedName name="Stitch_End_14_5_5" localSheetId="9">#REF!</definedName>
    <definedName name="Stitch_End_14_5_5">#REF!</definedName>
    <definedName name="Stitch_End_14_8" localSheetId="9">#REF!</definedName>
    <definedName name="Stitch_End_14_8">#REF!</definedName>
    <definedName name="Stitch_End_3" localSheetId="9">#REF!</definedName>
    <definedName name="Stitch_End_3">#REF!</definedName>
    <definedName name="Stitch_End_5" localSheetId="9">#REF!</definedName>
    <definedName name="Stitch_End_5">#REF!</definedName>
    <definedName name="Stitch_End_8" localSheetId="9">#REF!</definedName>
    <definedName name="Stitch_End_8">#REF!</definedName>
    <definedName name="stitch2">#N/A</definedName>
    <definedName name="Stitching" localSheetId="9">#REF!</definedName>
    <definedName name="Stitching">#REF!</definedName>
    <definedName name="stngn" localSheetId="9">#REF!</definedName>
    <definedName name="stngn">#REF!</definedName>
    <definedName name="stockfit" localSheetId="9">#REF!</definedName>
    <definedName name="stockfit">#REF!</definedName>
    <definedName name="street" localSheetId="9">#REF!</definedName>
    <definedName name="street">#REF!</definedName>
    <definedName name="SUB_TOTAL" localSheetId="9">#REF!</definedName>
    <definedName name="SUB_TOTAL">#REF!</definedName>
    <definedName name="Sub_Total__Adult_Classic" localSheetId="9">#REF!</definedName>
    <definedName name="Sub_Total__Adult_Classic">#REF!</definedName>
    <definedName name="Sub_Total__Adult_In_Line" localSheetId="9">#REF!</definedName>
    <definedName name="Sub_Total__Adult_In_Line">#REF!</definedName>
    <definedName name="Sub_Total__Adult_Sandals" localSheetId="9">#REF!</definedName>
    <definedName name="Sub_Total__Adult_Sandals">#REF!</definedName>
    <definedName name="Sub_Total__Adult_Trail" localSheetId="9">#REF!</definedName>
    <definedName name="Sub_Total__Adult_Trail">#REF!</definedName>
    <definedName name="Sub_Total__Custom" localSheetId="9">#REF!</definedName>
    <definedName name="Sub_Total__Custom">#REF!</definedName>
    <definedName name="Sub_Total__Kids_Classic" localSheetId="9">#REF!</definedName>
    <definedName name="Sub_Total__Kids_Classic">#REF!</definedName>
    <definedName name="Sub_Total__Kids_Inline" localSheetId="9">#REF!</definedName>
    <definedName name="Sub_Total__Kids_Inline">#REF!</definedName>
    <definedName name="SubA" localSheetId="9">#REF!</definedName>
    <definedName name="SubA">#REF!</definedName>
    <definedName name="SubB" localSheetId="9">#REF!</definedName>
    <definedName name="SubB">#REF!</definedName>
    <definedName name="SubC" localSheetId="9">#REF!</definedName>
    <definedName name="SubC">#REF!</definedName>
    <definedName name="SubD" localSheetId="9">#REF!</definedName>
    <definedName name="SubD">#REF!</definedName>
    <definedName name="SubE" localSheetId="9">#REF!</definedName>
    <definedName name="SubE">#REF!</definedName>
    <definedName name="SubF" localSheetId="9">#REF!</definedName>
    <definedName name="SubF">#REF!</definedName>
    <definedName name="sum" localSheetId="4">BlankMacro1</definedName>
    <definedName name="sum" localSheetId="0">BlankMacro1</definedName>
    <definedName name="sum" localSheetId="6">BlankMacro1</definedName>
    <definedName name="sum" localSheetId="5">BlankMacro1</definedName>
    <definedName name="sum" localSheetId="9">BlankMacro1</definedName>
    <definedName name="sum" localSheetId="8">BlankMacro1</definedName>
    <definedName name="sum" localSheetId="7">BlankMacro1</definedName>
    <definedName name="sum" localSheetId="11">BlankMacro1</definedName>
    <definedName name="sum" localSheetId="3">BlankMacro1</definedName>
    <definedName name="sum" localSheetId="1">BlankMacro1</definedName>
    <definedName name="sum" localSheetId="2">BlankMacro1</definedName>
    <definedName name="sum">BlankMacro1</definedName>
    <definedName name="sumari" localSheetId="9">#REF!</definedName>
    <definedName name="sumari">#REF!</definedName>
    <definedName name="summary" localSheetId="4">BlankMacro1</definedName>
    <definedName name="summary" localSheetId="0">BlankMacro1</definedName>
    <definedName name="summary" localSheetId="6">BlankMacro1</definedName>
    <definedName name="summary" localSheetId="5">BlankMacro1</definedName>
    <definedName name="summary" localSheetId="9">BlankMacro1</definedName>
    <definedName name="summary" localSheetId="8">BlankMacro1</definedName>
    <definedName name="summary" localSheetId="7">BlankMacro1</definedName>
    <definedName name="summary" localSheetId="11">BlankMacro1</definedName>
    <definedName name="summary" localSheetId="3">BlankMacro1</definedName>
    <definedName name="summary" localSheetId="1">BlankMacro1</definedName>
    <definedName name="summary" localSheetId="2">BlankMacro1</definedName>
    <definedName name="summary">BlankMacro1</definedName>
    <definedName name="suong" localSheetId="9">#REF!</definedName>
    <definedName name="suong">#REF!</definedName>
    <definedName name="SUONG10" localSheetId="9">#REF!</definedName>
    <definedName name="SUONG10">#REF!</definedName>
    <definedName name="Supplemental_Filter" localSheetId="9">#REF!</definedName>
    <definedName name="Supplemental_Filter">#REF!</definedName>
    <definedName name="Supplier" localSheetId="9">#REF!</definedName>
    <definedName name="Supplier">#REF!</definedName>
    <definedName name="SUU" localSheetId="9">#REF!</definedName>
    <definedName name="SUU">#REF!</definedName>
    <definedName name="SW_PF" localSheetId="9">#REF!</definedName>
    <definedName name="SW_PF">#REF!</definedName>
    <definedName name="SWWWWE" localSheetId="9">#REF!</definedName>
    <definedName name="SWWWWE">#REF!</definedName>
    <definedName name="SzTable">#N/A</definedName>
    <definedName name="SzTable_12">"$#REF!.$O$40:$R$68"</definedName>
    <definedName name="SzTable_13">"$#REF!.$O$40:$R$68"</definedName>
    <definedName name="SzTable_14">"$#REF!.$O$40:$R$68"</definedName>
    <definedName name="SzTable_3" localSheetId="9">#REF!</definedName>
    <definedName name="SzTable_3">#REF!</definedName>
    <definedName name="SzTable_6">"$#REF!.$O$40:$R$68"</definedName>
    <definedName name="SzTable_7">"$#REF!.$O$40:$R$68"</definedName>
    <definedName name="SzTable_8">"$#REF!.$O$40:$R$68"</definedName>
    <definedName name="T">#N/A</definedName>
    <definedName name="T2AMOUNT0301" localSheetId="9">#REF!</definedName>
    <definedName name="T2AMOUNT0301">#REF!</definedName>
    <definedName name="T2AMOUNT0302" localSheetId="9">#REF!</definedName>
    <definedName name="T2AMOUNT0302">#REF!</definedName>
    <definedName name="T2AMOUNT0303" localSheetId="9">#REF!</definedName>
    <definedName name="T2AMOUNT0303">#REF!</definedName>
    <definedName name="T2AMOUNT0304" localSheetId="9">#REF!</definedName>
    <definedName name="T2AMOUNT0304">#REF!</definedName>
    <definedName name="T2AMOUNT0305" localSheetId="9">#REF!</definedName>
    <definedName name="T2AMOUNT0305">#REF!</definedName>
    <definedName name="T2AMOUNT0306" localSheetId="9">#REF!</definedName>
    <definedName name="T2AMOUNT0306">#REF!</definedName>
    <definedName name="T2AMOUNT0307" localSheetId="9">#REF!</definedName>
    <definedName name="T2AMOUNT0307">#REF!</definedName>
    <definedName name="T2AMOUNT0308" localSheetId="9">#REF!</definedName>
    <definedName name="T2AMOUNT0308">#REF!</definedName>
    <definedName name="T2AMOUNT0309" localSheetId="9">#REF!</definedName>
    <definedName name="T2AMOUNT0309">#REF!</definedName>
    <definedName name="T2AMOUNT0310" localSheetId="9">#REF!</definedName>
    <definedName name="T2AMOUNT0310">#REF!</definedName>
    <definedName name="T2AMOUNT0311" localSheetId="9">#REF!</definedName>
    <definedName name="T2AMOUNT0311">#REF!</definedName>
    <definedName name="T2AMOUNT0312" localSheetId="9">#REF!</definedName>
    <definedName name="T2AMOUNT0312">#REF!</definedName>
    <definedName name="T2AMOUNT03TL" localSheetId="9">#REF!</definedName>
    <definedName name="T2AMOUNT03TL">#REF!</definedName>
    <definedName name="T2AMOUNT0401">#N/A</definedName>
    <definedName name="T2AMOUNT0402">#N/A</definedName>
    <definedName name="T2AMOUNT0403">#N/A</definedName>
    <definedName name="T2AMOUNT0404">#N/A</definedName>
    <definedName name="T2AMOUNT0405">#N/A</definedName>
    <definedName name="T2AMOUNT0406">#N/A</definedName>
    <definedName name="T2AMOUNT0407">#N/A</definedName>
    <definedName name="T2AMOUNT0408">#N/A</definedName>
    <definedName name="T2AMOUNT0409">#N/A</definedName>
    <definedName name="T2AMOUNT0410">#N/A</definedName>
    <definedName name="T2AMOUNT0411">#N/A</definedName>
    <definedName name="T2AMOUNT0412">#N/A</definedName>
    <definedName name="T2AMOUNT04TL">#N/A</definedName>
    <definedName name="T2PR0301" localSheetId="9">#REF!</definedName>
    <definedName name="T2PR0301">#REF!</definedName>
    <definedName name="T2PR0302" localSheetId="9">#REF!</definedName>
    <definedName name="T2PR0302">#REF!</definedName>
    <definedName name="T2PR0303" localSheetId="9">#REF!</definedName>
    <definedName name="T2PR0303">#REF!</definedName>
    <definedName name="T2PR0304" localSheetId="9">#REF!</definedName>
    <definedName name="T2PR0304">#REF!</definedName>
    <definedName name="T2PR0305" localSheetId="9">#REF!</definedName>
    <definedName name="T2PR0305">#REF!</definedName>
    <definedName name="T2PR0306" localSheetId="9">#REF!</definedName>
    <definedName name="T2PR0306">#REF!</definedName>
    <definedName name="T2PR0307" localSheetId="9">#REF!</definedName>
    <definedName name="T2PR0307">#REF!</definedName>
    <definedName name="T2PR0308" localSheetId="9">#REF!</definedName>
    <definedName name="T2PR0308">#REF!</definedName>
    <definedName name="T2PR0309" localSheetId="9">#REF!</definedName>
    <definedName name="T2PR0309">#REF!</definedName>
    <definedName name="T2PR0310" localSheetId="9">#REF!</definedName>
    <definedName name="T2PR0310">#REF!</definedName>
    <definedName name="T2PR0311" localSheetId="9">#REF!</definedName>
    <definedName name="T2PR0311">#REF!</definedName>
    <definedName name="T2PR0312" localSheetId="9">#REF!</definedName>
    <definedName name="T2PR0312">#REF!</definedName>
    <definedName name="T2PR03TL" localSheetId="9">#REF!</definedName>
    <definedName name="T2PR03TL">#REF!</definedName>
    <definedName name="T2PR0401">#N/A</definedName>
    <definedName name="T2PR0402">#N/A</definedName>
    <definedName name="T2PR0403">#N/A</definedName>
    <definedName name="T2PR0404">#N/A</definedName>
    <definedName name="T2PR0405">#N/A</definedName>
    <definedName name="T2PR0406">#N/A</definedName>
    <definedName name="T2PR0407">#N/A</definedName>
    <definedName name="T2PR0408">#N/A</definedName>
    <definedName name="T2PR0409">#N/A</definedName>
    <definedName name="T2PR0410">#N/A</definedName>
    <definedName name="T2PR0411">#N/A</definedName>
    <definedName name="T2PR0412">#N/A</definedName>
    <definedName name="T2PR04TL">#N/A</definedName>
    <definedName name="TABLE" localSheetId="9">#REF!</definedName>
    <definedName name="TABLE">#REF!</definedName>
    <definedName name="tabledate" localSheetId="9">#REF!</definedName>
    <definedName name="tabledate">#REF!</definedName>
    <definedName name="talaria" localSheetId="9">#REF!</definedName>
    <definedName name="talaria">#REF!</definedName>
    <definedName name="TAPE">#N/A</definedName>
    <definedName name="TAPE_12">"$#REF!.$A$1:$J$1464"</definedName>
    <definedName name="TAPE_13">"$#REF!.$A$1:$J$1464"</definedName>
    <definedName name="TAPE_14">"$#REF!.$A$1:$J$1464"</definedName>
    <definedName name="TAPE_3" localSheetId="9">#REF!</definedName>
    <definedName name="TAPE_3">#REF!</definedName>
    <definedName name="TAPE_4" localSheetId="9">#REF!</definedName>
    <definedName name="TAPE_4">#REF!</definedName>
    <definedName name="TAPE_6">"$#REF!.$A$1:$J$1464"</definedName>
    <definedName name="TAPE_7">"$#REF!.$A$1:$J$1464"</definedName>
    <definedName name="TAPE_8">"$#REF!.$A$1:$J$1464"</definedName>
    <definedName name="tape1234" localSheetId="9">#REF!</definedName>
    <definedName name="tape1234">#REF!</definedName>
    <definedName name="TAPE2" localSheetId="9">#REF!</definedName>
    <definedName name="TAPE2">#REF!</definedName>
    <definedName name="target" localSheetId="4">BlankMacro1</definedName>
    <definedName name="target" localSheetId="0">BlankMacro1</definedName>
    <definedName name="target" localSheetId="6">BlankMacro1</definedName>
    <definedName name="target" localSheetId="5">BlankMacro1</definedName>
    <definedName name="target" localSheetId="9">BlankMacro1</definedName>
    <definedName name="target" localSheetId="8">BlankMacro1</definedName>
    <definedName name="target" localSheetId="7">BlankMacro1</definedName>
    <definedName name="target" localSheetId="11">BlankMacro1</definedName>
    <definedName name="target" localSheetId="3">BlankMacro1</definedName>
    <definedName name="target" localSheetId="1">BlankMacro1</definedName>
    <definedName name="target" localSheetId="2">BlankMacro1</definedName>
    <definedName name="target">BlankMacro1</definedName>
    <definedName name="TARGET_PRICE" localSheetId="9">#REF!</definedName>
    <definedName name="TARGET_PRICE">#REF!</definedName>
    <definedName name="tbl_ProdInfo" localSheetId="9" hidden="1">#REF!</definedName>
    <definedName name="tbl_ProdInfo" hidden="1">#REF!</definedName>
    <definedName name="tblExportProdSch" localSheetId="9">#REF!</definedName>
    <definedName name="tblExportProdSch">#REF!</definedName>
    <definedName name="tblExportProdSch_5" localSheetId="9">#REF!</definedName>
    <definedName name="tblExportProdSch_5">#REF!</definedName>
    <definedName name="tblExportProdSch_8" localSheetId="9">#REF!</definedName>
    <definedName name="tblExportProdSch_8">#REF!</definedName>
    <definedName name="TBRSYHGTB">#N/A</definedName>
    <definedName name="TD_CODE" localSheetId="9">#REF!</definedName>
    <definedName name="TD_CODE">#REF!</definedName>
    <definedName name="Technology" localSheetId="9">OFFSET(#REF!,,,COUNTA(#REF!))</definedName>
    <definedName name="Technology">OFFSET(#REF!,,,COUNTA(#REF!))</definedName>
    <definedName name="teghsgw" localSheetId="9">#REF!</definedName>
    <definedName name="teghsgw">#REF!</definedName>
    <definedName name="TemplatePrintArea" localSheetId="9">#REF!</definedName>
    <definedName name="TemplatePrintArea">#REF!</definedName>
    <definedName name="TerDem04" localSheetId="9">#REF!</definedName>
    <definedName name="TerDem04">#REF!</definedName>
    <definedName name="TerDem05" localSheetId="9">#REF!</definedName>
    <definedName name="TerDem05">#REF!</definedName>
    <definedName name="TerDemApp04" localSheetId="9">#REF!</definedName>
    <definedName name="TerDemApp04">#REF!</definedName>
    <definedName name="TerDemApp05" localSheetId="9">#REF!</definedName>
    <definedName name="TerDemApp05">#REF!</definedName>
    <definedName name="TEST">#N/A</definedName>
    <definedName name="TEST_12">"$#REF!.$#REF!$#REF!"</definedName>
    <definedName name="TEST_12_5">"$#REF!.$#REF!$#REF!"</definedName>
    <definedName name="TEST_13">"$#REF!.$#REF!$#REF!"</definedName>
    <definedName name="TEST_13_5">"$#REF!.$#REF!$#REF!"</definedName>
    <definedName name="TEST_14">"$#REF!.$#REF!$#REF!"</definedName>
    <definedName name="TEST_14_5">"$#REF!.$#REF!$#REF!"</definedName>
    <definedName name="TEST_3" localSheetId="9">#REF!</definedName>
    <definedName name="TEST_3">#REF!</definedName>
    <definedName name="TEST_3_5" localSheetId="9">#REF!</definedName>
    <definedName name="TEST_3_5">#REF!</definedName>
    <definedName name="TEST_4" localSheetId="9">#REF!</definedName>
    <definedName name="TEST_4">#REF!</definedName>
    <definedName name="TEST_42" localSheetId="9">#REF!</definedName>
    <definedName name="TEST_42">#REF!</definedName>
    <definedName name="TEST_49" localSheetId="9">#REF!</definedName>
    <definedName name="TEST_49">#REF!</definedName>
    <definedName name="TEST_5">"$#REF!.$#REF!$#REF!"</definedName>
    <definedName name="TEST_5_5">"$#REF!.$#REF!$#REF!"</definedName>
    <definedName name="TEST_6">"$#REF!.$#REF!$#REF!"</definedName>
    <definedName name="TEST_6_5">"$#REF!.$#REF!$#REF!"</definedName>
    <definedName name="TEST_7">"$#REF!.$#REF!$#REF!"</definedName>
    <definedName name="TEST_7_5">"$#REF!.$#REF!$#REF!"</definedName>
    <definedName name="TEST_8">"$#REF!.$#REF!$#REF!"</definedName>
    <definedName name="TEST_8_5">"$#REF!.$#REF!$#REF!"</definedName>
    <definedName name="test1" localSheetId="9">#REF!</definedName>
    <definedName name="test1">#REF!</definedName>
    <definedName name="TESTE" localSheetId="9">#REF!</definedName>
    <definedName name="TESTE">#REF!</definedName>
    <definedName name="TESTE_12">"$#REF!.$#REF!$#REF!"</definedName>
    <definedName name="TESTE_12_5">"$#REF!.$#REF!$#REF!"</definedName>
    <definedName name="TESTE_13">"$#REF!.$#REF!$#REF!"</definedName>
    <definedName name="TESTE_13_5">"$#REF!.$#REF!$#REF!"</definedName>
    <definedName name="TESTE_14">"$#REF!.$#REF!$#REF!"</definedName>
    <definedName name="TESTE_14_5">"$#REF!.$#REF!$#REF!"</definedName>
    <definedName name="TESTE_3" localSheetId="9">#REF!</definedName>
    <definedName name="TESTE_3">#REF!</definedName>
    <definedName name="TESTE_3_5" localSheetId="9">#REF!</definedName>
    <definedName name="TESTE_3_5">#REF!</definedName>
    <definedName name="TESTE_4" localSheetId="9">#REF!</definedName>
    <definedName name="TESTE_4">#REF!</definedName>
    <definedName name="TESTE_42" localSheetId="9">#REF!</definedName>
    <definedName name="TESTE_42">#REF!</definedName>
    <definedName name="TESTE_49" localSheetId="9">#REF!</definedName>
    <definedName name="TESTE_49">#REF!</definedName>
    <definedName name="TESTE_5">"$#REF!.$#REF!$#REF!"</definedName>
    <definedName name="TESTE_5_5">"$#REF!.$#REF!$#REF!"</definedName>
    <definedName name="TESTE_6">"$#REF!.$#REF!$#REF!"</definedName>
    <definedName name="TESTE_6_5">"$#REF!.$#REF!$#REF!"</definedName>
    <definedName name="TESTE_7">"$#REF!.$#REF!$#REF!"</definedName>
    <definedName name="TESTE_7_5">"$#REF!.$#REF!$#REF!"</definedName>
    <definedName name="TESTE_8">"$#REF!.$#REF!$#REF!"</definedName>
    <definedName name="TESTE_8_5">"$#REF!.$#REF!$#REF!"</definedName>
    <definedName name="TESTHKEY" localSheetId="9">#REF!</definedName>
    <definedName name="TESTHKEY">#REF!</definedName>
    <definedName name="TESTKEYS" localSheetId="9">#REF!</definedName>
    <definedName name="TESTKEYS">#REF!</definedName>
    <definedName name="TESTVKEY" localSheetId="9">#REF!</definedName>
    <definedName name="TESTVKEY">#REF!</definedName>
    <definedName name="textddd" localSheetId="9">#REF!</definedName>
    <definedName name="textddd">#REF!</definedName>
    <definedName name="tgaer" localSheetId="9">#REF!</definedName>
    <definedName name="tgaer">#REF!</definedName>
    <definedName name="TGSH">#N/A</definedName>
    <definedName name="TGSHT">#N/A</definedName>
    <definedName name="tgt">"#REF!"</definedName>
    <definedName name="tgt_2">"#REF!"</definedName>
    <definedName name="TH">#N/A</definedName>
    <definedName name="THANG1" localSheetId="9">#REF!</definedName>
    <definedName name="THANG1">#REF!</definedName>
    <definedName name="thanh" localSheetId="9">#REF!</definedName>
    <definedName name="thanh">#REF!</definedName>
    <definedName name="them" localSheetId="9">#REF!</definedName>
    <definedName name="them">#REF!</definedName>
    <definedName name="thfrgfj" localSheetId="9">#REF!</definedName>
    <definedName name="thfrgfj">#REF!</definedName>
    <definedName name="THIRD_ICON" localSheetId="9">#REF!</definedName>
    <definedName name="THIRD_ICON">#REF!</definedName>
    <definedName name="three">#N/A</definedName>
    <definedName name="three_12">"$#REF!.$A$#REF!"</definedName>
    <definedName name="three_13">"$#REF!.$A$#REF!"</definedName>
    <definedName name="three_14">"$#REF!.$A$#REF!"</definedName>
    <definedName name="three_3" localSheetId="9">#REF!</definedName>
    <definedName name="three_3">#REF!</definedName>
    <definedName name="three_4" localSheetId="9">#REF!</definedName>
    <definedName name="three_4">#REF!</definedName>
    <definedName name="three_6">"$#REF!.$A$#REF!"</definedName>
    <definedName name="three_7">"$#REF!.$A$#REF!"</definedName>
    <definedName name="three_8">"$#REF!.$A$#REF!"</definedName>
    <definedName name="THWTHG">#N/A</definedName>
    <definedName name="thyfg" localSheetId="9">#REF!</definedName>
    <definedName name="thyfg">#REF!</definedName>
    <definedName name="ti" localSheetId="9">#REF!</definedName>
    <definedName name="ti">#REF!</definedName>
    <definedName name="TIER" localSheetId="9">#REF!</definedName>
    <definedName name="TIER">#REF!</definedName>
    <definedName name="timeseries" localSheetId="9">#REF!</definedName>
    <definedName name="timeseries">#REF!</definedName>
    <definedName name="tinh" localSheetId="9">#REF!</definedName>
    <definedName name="tinh">#REF!</definedName>
    <definedName name="tls" localSheetId="4">BlankMacro1</definedName>
    <definedName name="tls" localSheetId="0">BlankMacro1</definedName>
    <definedName name="tls" localSheetId="6">BlankMacro1</definedName>
    <definedName name="tls" localSheetId="5">BlankMacro1</definedName>
    <definedName name="tls" localSheetId="9">BlankMacro1</definedName>
    <definedName name="tls" localSheetId="8">BlankMacro1</definedName>
    <definedName name="tls" localSheetId="7">BlankMacro1</definedName>
    <definedName name="tls" localSheetId="11">BlankMacro1</definedName>
    <definedName name="tls" localSheetId="3">BlankMacro1</definedName>
    <definedName name="tls" localSheetId="1">BlankMacro1</definedName>
    <definedName name="tls" localSheetId="2">BlankMacro1</definedName>
    <definedName name="tls">BlankMacro1</definedName>
    <definedName name="tmh" localSheetId="9">#REF!</definedName>
    <definedName name="tmh">#REF!</definedName>
    <definedName name="TMI" localSheetId="9">#REF!</definedName>
    <definedName name="TMI">#REF!</definedName>
    <definedName name="TNT" localSheetId="9" hidden="1">#REF!</definedName>
    <definedName name="TNT" hidden="1">#REF!</definedName>
    <definedName name="Tongue">#N/A</definedName>
    <definedName name="TOP" localSheetId="9">#REF!</definedName>
    <definedName name="TOP">#REF!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ChangeThreshold">0.01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al" localSheetId="9">#REF!</definedName>
    <definedName name="total">#REF!</definedName>
    <definedName name="Total___NB_Shoe" localSheetId="9">#REF!</definedName>
    <definedName name="Total___NB_Shoe">#REF!</definedName>
    <definedName name="TOTAL_ABC" localSheetId="9">#REF!</definedName>
    <definedName name="TOTAL_ABC">#REF!</definedName>
    <definedName name="TOTAL_ABCD" localSheetId="9">#REF!</definedName>
    <definedName name="TOTAL_ABCD">#REF!</definedName>
    <definedName name="totalct1" localSheetId="9">#REF!</definedName>
    <definedName name="totalct1">#REF!</definedName>
    <definedName name="totalct1_1">#N/A</definedName>
    <definedName name="totalct1_28" localSheetId="9">#REF!</definedName>
    <definedName name="totalct1_28">#REF!</definedName>
    <definedName name="totalct1_28_1">#N/A</definedName>
    <definedName name="totalct1_5" localSheetId="9">#REF!</definedName>
    <definedName name="totalct1_5">#REF!</definedName>
    <definedName name="totalct1_5_1">#N/A</definedName>
    <definedName name="totalct1_5_5" localSheetId="9">#REF!</definedName>
    <definedName name="totalct1_5_5">#REF!</definedName>
    <definedName name="totalct1_8" localSheetId="9">#REF!</definedName>
    <definedName name="totalct1_8">#REF!</definedName>
    <definedName name="totalct2" localSheetId="9">#REF!</definedName>
    <definedName name="totalct2">#REF!</definedName>
    <definedName name="totalct2_1">#N/A</definedName>
    <definedName name="totalct2_28" localSheetId="9">#REF!</definedName>
    <definedName name="totalct2_28">#REF!</definedName>
    <definedName name="totalct2_28_1">#N/A</definedName>
    <definedName name="totalct2_5" localSheetId="9">#REF!</definedName>
    <definedName name="totalct2_5">#REF!</definedName>
    <definedName name="totalct2_5_1">#N/A</definedName>
    <definedName name="totalct2_5_5" localSheetId="9">#REF!</definedName>
    <definedName name="totalct2_5_5">#REF!</definedName>
    <definedName name="totalct2_8" localSheetId="9">#REF!</definedName>
    <definedName name="totalct2_8">#REF!</definedName>
    <definedName name="totalct3" localSheetId="9">#REF!</definedName>
    <definedName name="totalct3">#REF!</definedName>
    <definedName name="totalct3_1">#N/A</definedName>
    <definedName name="totalct3_28" localSheetId="9">#REF!</definedName>
    <definedName name="totalct3_28">#REF!</definedName>
    <definedName name="totalct3_28_1">#N/A</definedName>
    <definedName name="totalct3_5" localSheetId="9">#REF!</definedName>
    <definedName name="totalct3_5">#REF!</definedName>
    <definedName name="totalct3_5_1">#N/A</definedName>
    <definedName name="totalct3_5_5" localSheetId="9">#REF!</definedName>
    <definedName name="totalct3_5_5">#REF!</definedName>
    <definedName name="totalct3_8" localSheetId="9">#REF!</definedName>
    <definedName name="totalct3_8">#REF!</definedName>
    <definedName name="tran" localSheetId="9">#REF!</definedName>
    <definedName name="tran">#REF!</definedName>
    <definedName name="TRAX" localSheetId="9">#REF!</definedName>
    <definedName name="TRAX">#REF!</definedName>
    <definedName name="TRBYH5TR" localSheetId="9">#REF!</definedName>
    <definedName name="TRBYH5TR">#REF!</definedName>
    <definedName name="TRBYHTH" localSheetId="9">#REF!</definedName>
    <definedName name="TRBYHTH">#REF!</definedName>
    <definedName name="TRSBYTY" localSheetId="9">#REF!</definedName>
    <definedName name="TRSBYTY">#REF!</definedName>
    <definedName name="TRUC" localSheetId="9">#REF!</definedName>
    <definedName name="TRUC">#REF!</definedName>
    <definedName name="TRY" localSheetId="9">#REF!</definedName>
    <definedName name="TRY">#REF!</definedName>
    <definedName name="tryhbse">#N/A</definedName>
    <definedName name="TSHG">#N/A</definedName>
    <definedName name="tshv">#N/A</definedName>
    <definedName name="TT" localSheetId="9">#REF!</definedName>
    <definedName name="TT">#REF!</definedName>
    <definedName name="TTAF" localSheetId="9">OFFSET(#REF!,0,0,COUNT(#REF!)-1,1)</definedName>
    <definedName name="TTAF">OFFSET(#REF!,0,0,COUNT(#REF!)-1,1)</definedName>
    <definedName name="TTBF" localSheetId="9">OFFSET(#REF!,0,0,COUNT(#REF!)-1,1)</definedName>
    <definedName name="TTBF">OFFSET(#REF!,0,0,COUNT(#REF!)-1,1)</definedName>
    <definedName name="TTEST">#N/A</definedName>
    <definedName name="TTEST_12">"$#REF!.$#REF!$#REF!"</definedName>
    <definedName name="TTEST_12_5">"$#REF!.$#REF!$#REF!"</definedName>
    <definedName name="TTEST_13">"$#REF!.$#REF!$#REF!"</definedName>
    <definedName name="TTEST_13_5">"$#REF!.$#REF!$#REF!"</definedName>
    <definedName name="TTEST_14">"$#REF!.$#REF!$#REF!"</definedName>
    <definedName name="TTEST_14_5">"$#REF!.$#REF!$#REF!"</definedName>
    <definedName name="TTEST_3" localSheetId="9">#REF!</definedName>
    <definedName name="TTEST_3">#REF!</definedName>
    <definedName name="TTEST_3_5" localSheetId="9">#REF!</definedName>
    <definedName name="TTEST_3_5">#REF!</definedName>
    <definedName name="TTEST_4" localSheetId="9">#REF!</definedName>
    <definedName name="TTEST_4">#REF!</definedName>
    <definedName name="TTEST_42" localSheetId="9">#REF!</definedName>
    <definedName name="TTEST_42">#REF!</definedName>
    <definedName name="TTEST_49" localSheetId="9">#REF!</definedName>
    <definedName name="TTEST_49">#REF!</definedName>
    <definedName name="TTEST_5" localSheetId="9">#REF!</definedName>
    <definedName name="TTEST_5">#REF!</definedName>
    <definedName name="TTEST_5_5" localSheetId="9">#REF!</definedName>
    <definedName name="TTEST_5_5">#REF!</definedName>
    <definedName name="TTEST_6">"$#REF!.$#REF!$#REF!"</definedName>
    <definedName name="TTEST_6_5">"$#REF!.$#REF!$#REF!"</definedName>
    <definedName name="TTEST_7">"$#REF!.$#REF!$#REF!"</definedName>
    <definedName name="TTEST_7_5">"$#REF!.$#REF!$#REF!"</definedName>
    <definedName name="TTEST_8" localSheetId="9">#REF!</definedName>
    <definedName name="TTEST_8">#REF!</definedName>
    <definedName name="TTEST_8_5">"$#REF!.$#REF!$#REF!"</definedName>
    <definedName name="TTL_Labor" localSheetId="9">#REF!</definedName>
    <definedName name="TTL_Labor">#REF!</definedName>
    <definedName name="TTTTTT" localSheetId="9">#REF!</definedName>
    <definedName name="TTTTTT">#REF!</definedName>
    <definedName name="ttwtfwyufayuaws" localSheetId="9">#REF!</definedName>
    <definedName name="ttwtfwyufayuaws">#REF!</definedName>
    <definedName name="TU" localSheetId="9">#REF!</definedName>
    <definedName name="TU">#REF!</definedName>
    <definedName name="TURNOVER" localSheetId="9">#REF!</definedName>
    <definedName name="TURNOVER">#REF!</definedName>
    <definedName name="TUU">#N/A</definedName>
    <definedName name="two">#N/A</definedName>
    <definedName name="two_12">"$#REF!.$A$12:$F$12"</definedName>
    <definedName name="two_13">"$#REF!.$A$12:$F$12"</definedName>
    <definedName name="two_14">"$#REF!.$A$12:$F$12"</definedName>
    <definedName name="two_3" localSheetId="9">#REF!</definedName>
    <definedName name="two_3">#REF!</definedName>
    <definedName name="two_4" localSheetId="9">#REF!</definedName>
    <definedName name="two_4">#REF!</definedName>
    <definedName name="two_6">"$#REF!.$A$12:$F$12"</definedName>
    <definedName name="two_7">"$#REF!.$A$12:$F$12"</definedName>
    <definedName name="two_8">"$#REF!.$A$12:$F$12"</definedName>
    <definedName name="tydjgyh">#N/A</definedName>
    <definedName name="type" localSheetId="9">#REF!</definedName>
    <definedName name="type">#REF!</definedName>
    <definedName name="TypeList" localSheetId="9">#REF!</definedName>
    <definedName name="TypeList">#REF!</definedName>
    <definedName name="tytttttttttttt" localSheetId="9">#REF!</definedName>
    <definedName name="tytttttttttttt">#REF!</definedName>
    <definedName name="tyu" localSheetId="4">BlankMacro1</definedName>
    <definedName name="tyu" localSheetId="0">BlankMacro1</definedName>
    <definedName name="tyu" localSheetId="6">BlankMacro1</definedName>
    <definedName name="tyu" localSheetId="5">BlankMacro1</definedName>
    <definedName name="tyu" localSheetId="9">BlankMacro1</definedName>
    <definedName name="tyu" localSheetId="8">BlankMacro1</definedName>
    <definedName name="tyu" localSheetId="7">BlankMacro1</definedName>
    <definedName name="tyu" localSheetId="11">BlankMacro1</definedName>
    <definedName name="tyu" localSheetId="3">BlankMacro1</definedName>
    <definedName name="tyu" localSheetId="1">BlankMacro1</definedName>
    <definedName name="tyu" localSheetId="2">BlankMacro1</definedName>
    <definedName name="tyu">BlankMacro1</definedName>
    <definedName name="TYUIYO" localSheetId="9">#REF!</definedName>
    <definedName name="TYUIYO">#REF!</definedName>
    <definedName name="U" localSheetId="9">#REF!</definedName>
    <definedName name="U">#REF!</definedName>
    <definedName name="U_1">#N/A</definedName>
    <definedName name="UDPO" localSheetId="9">#REF!</definedName>
    <definedName name="UDPO">#REF!</definedName>
    <definedName name="uged">#N/A</definedName>
    <definedName name="uged_5">"'smb://Ayu/MY%252520DOCUMENTS/My%252520Documents/new%252520CSS%252520PU%252520form(95).xls'#A_VOLUME"</definedName>
    <definedName name="uged_8">"'smb://Ayu/MY%2520DOCUMENTS/My%2520Documents/new%2520CSS%2520PU%2520form(95).xls'#A_VOLUME"</definedName>
    <definedName name="UHSASADGXSADJASDC" localSheetId="9">#REF!</definedName>
    <definedName name="UHSASADGXSADJASDC">#REF!</definedName>
    <definedName name="UIGHFUI" localSheetId="9">#REF!</definedName>
    <definedName name="UIGHFUI">#REF!</definedName>
    <definedName name="UJJ" localSheetId="9">#REF!</definedName>
    <definedName name="UJJ">#REF!</definedName>
    <definedName name="uku">#N/A</definedName>
    <definedName name="UNTUNG" localSheetId="9">#REF!</definedName>
    <definedName name="UNTUNG">#REF!</definedName>
    <definedName name="Up_Down_Press" localSheetId="9">#REF!</definedName>
    <definedName name="Up_Down_Press">#REF!</definedName>
    <definedName name="updated" localSheetId="9">#REF!</definedName>
    <definedName name="updated">#REF!</definedName>
    <definedName name="UPPER_BOTTOM_STT" localSheetId="9">#REF!</definedName>
    <definedName name="UPPER_BOTTOM_STT">#REF!</definedName>
    <definedName name="UPPER_COLOR" localSheetId="9">#REF!</definedName>
    <definedName name="UPPER_COLOR">#REF!</definedName>
    <definedName name="UPPER_COMMENT" localSheetId="9">#REF!</definedName>
    <definedName name="UPPER_COMMENT">#REF!</definedName>
    <definedName name="UPPER_COST" localSheetId="9">#REF!</definedName>
    <definedName name="UPPER_COST">#REF!</definedName>
    <definedName name="UPPER_END" localSheetId="9">#REF!</definedName>
    <definedName name="UPPER_END">#REF!</definedName>
    <definedName name="UPPER_FREIGHT" localSheetId="9">#REF!</definedName>
    <definedName name="UPPER_FREIGHT">#REF!</definedName>
    <definedName name="UPPER_MATERIAL" localSheetId="9">#REF!</definedName>
    <definedName name="UPPER_MATERIAL">#REF!</definedName>
    <definedName name="UPPER_MATERIAL_LOSS" localSheetId="9">#REF!</definedName>
    <definedName name="UPPER_MATERIAL_LOSS">#REF!</definedName>
    <definedName name="UPPER_MATERIAL_NO" localSheetId="9">#REF!</definedName>
    <definedName name="UPPER_MATERIAL_NO">#REF!</definedName>
    <definedName name="UPPER_MATERIAL_SUB_TOTAL" localSheetId="9">#REF!</definedName>
    <definedName name="UPPER_MATERIAL_SUB_TOTAL">#REF!</definedName>
    <definedName name="UPPER_NEW_MATERIAL" localSheetId="9">#REF!</definedName>
    <definedName name="UPPER_NEW_MATERIAL">#REF!</definedName>
    <definedName name="UPPER_NO" localSheetId="9">#REF!</definedName>
    <definedName name="UPPER_NO">#REF!</definedName>
    <definedName name="UPPER_PARTS" localSheetId="9">#REF!</definedName>
    <definedName name="UPPER_PARTS">#REF!</definedName>
    <definedName name="UPPER_PRICE_MST" localSheetId="9">#REF!</definedName>
    <definedName name="UPPER_PRICE_MST">#REF!</definedName>
    <definedName name="UPPER_PRICE_TUR" localSheetId="9">#REF!</definedName>
    <definedName name="UPPER_PRICE_TUR">#REF!</definedName>
    <definedName name="UPPER_STANDARD" localSheetId="9">#REF!</definedName>
    <definedName name="UPPER_STANDARD">#REF!</definedName>
    <definedName name="UPPER_SUB_MATERIAL" localSheetId="9">#REF!</definedName>
    <definedName name="UPPER_SUB_MATERIAL">#REF!</definedName>
    <definedName name="UPPER_SUPPLIER" localSheetId="9">#REF!</definedName>
    <definedName name="UPPER_SUPPLIER">#REF!</definedName>
    <definedName name="UPPER_USAGE1" localSheetId="9">#REF!</definedName>
    <definedName name="UPPER_USAGE1">#REF!</definedName>
    <definedName name="UPPER_USAGE2" localSheetId="9">#REF!</definedName>
    <definedName name="UPPER_USAGE2">#REF!</definedName>
    <definedName name="UPPER_WIDTH" localSheetId="9">#REF!</definedName>
    <definedName name="UPPER_WIDTH">#REF!</definedName>
    <definedName name="US" localSheetId="9">#REF!</definedName>
    <definedName name="US">#REF!</definedName>
    <definedName name="USER" localSheetId="9">#REF!</definedName>
    <definedName name="USER">#REF!</definedName>
    <definedName name="Usigma" localSheetId="9">#REF!</definedName>
    <definedName name="Usigma">#REF!</definedName>
    <definedName name="utukf">#N/A</definedName>
    <definedName name="UU" localSheetId="9">#REF!</definedName>
    <definedName name="UU">#REF!</definedName>
    <definedName name="UUUUU" localSheetId="9">#REF!</definedName>
    <definedName name="UUUUU">#REF!</definedName>
    <definedName name="UYY" localSheetId="9">#REF!</definedName>
    <definedName name="UYY">#REF!</definedName>
    <definedName name="v" localSheetId="9">#REF!</definedName>
    <definedName name="v">#REF!</definedName>
    <definedName name="VAAF" localSheetId="9">OFFSET(#REF!,0,0,COUNT(#REF!)-4,1)</definedName>
    <definedName name="VAAF">OFFSET(#REF!,0,0,COUNT(#REF!)-4,1)</definedName>
    <definedName name="VABF" localSheetId="9">OFFSET(#REF!,0,0,COUNT(#REF!)-4,1)</definedName>
    <definedName name="VABF">OFFSET(#REF!,0,0,COUNT(#REF!)-4,1)</definedName>
    <definedName name="valid" localSheetId="4">BlankMacro1</definedName>
    <definedName name="valid" localSheetId="0">BlankMacro1</definedName>
    <definedName name="valid" localSheetId="6">BlankMacro1</definedName>
    <definedName name="valid" localSheetId="5">BlankMacro1</definedName>
    <definedName name="valid" localSheetId="9">BlankMacro1</definedName>
    <definedName name="valid" localSheetId="8">BlankMacro1</definedName>
    <definedName name="valid" localSheetId="7">BlankMacro1</definedName>
    <definedName name="valid" localSheetId="11">BlankMacro1</definedName>
    <definedName name="valid" localSheetId="3">BlankMacro1</definedName>
    <definedName name="valid" localSheetId="1">BlankMacro1</definedName>
    <definedName name="valid" localSheetId="2">BlankMacro1</definedName>
    <definedName name="valid">BlankMacro1</definedName>
    <definedName name="ValidFormats" localSheetId="9">#REF!</definedName>
    <definedName name="ValidFormats">#REF!</definedName>
    <definedName name="VBF" localSheetId="9">#REF!</definedName>
    <definedName name="VBF">#REF!</definedName>
    <definedName name="VBNMHG" localSheetId="9">#REF!</definedName>
    <definedName name="VBNMHG">#REF!</definedName>
    <definedName name="VCF" localSheetId="9">#REF!</definedName>
    <definedName name="VCF">#REF!</definedName>
    <definedName name="vcscs" localSheetId="9">#REF!</definedName>
    <definedName name="vcscs">#REF!</definedName>
    <definedName name="Vendor" localSheetId="9">#REF!</definedName>
    <definedName name="Vendor">#REF!</definedName>
    <definedName name="Vendor_1" localSheetId="9">#REF!</definedName>
    <definedName name="Vendor_1">#REF!</definedName>
    <definedName name="Vendor_10" localSheetId="9">#REF!</definedName>
    <definedName name="Vendor_10">#REF!</definedName>
    <definedName name="Vendor_2" localSheetId="9">#REF!</definedName>
    <definedName name="Vendor_2">#REF!</definedName>
    <definedName name="Vendor_21" localSheetId="9">#REF!</definedName>
    <definedName name="Vendor_21">#REF!</definedName>
    <definedName name="Vendor_3" localSheetId="9">#REF!</definedName>
    <definedName name="Vendor_3">#REF!</definedName>
    <definedName name="Vendor_4" localSheetId="9">#REF!</definedName>
    <definedName name="Vendor_4">#REF!</definedName>
    <definedName name="Vendor_5" localSheetId="9">#REF!</definedName>
    <definedName name="Vendor_5">#REF!</definedName>
    <definedName name="Vendor_8" localSheetId="9">#REF!</definedName>
    <definedName name="Vendor_8">#REF!</definedName>
    <definedName name="Vendor_9" localSheetId="9">#REF!</definedName>
    <definedName name="Vendor_9">#REF!</definedName>
    <definedName name="VERSION" localSheetId="9">#REF!</definedName>
    <definedName name="VERSION">#REF!</definedName>
    <definedName name="Versions" localSheetId="9">#REF!</definedName>
    <definedName name="Versions">#REF!</definedName>
    <definedName name="Vessel_Name" localSheetId="9">#REF!</definedName>
    <definedName name="Vessel_Name">#REF!</definedName>
    <definedName name="Vessel_Name_12" localSheetId="9">#REF!</definedName>
    <definedName name="Vessel_Name_12">#REF!</definedName>
    <definedName name="Vessel_Name_12_5" localSheetId="9">#REF!</definedName>
    <definedName name="Vessel_Name_12_5">#REF!</definedName>
    <definedName name="Vessel_Name_12_5_5" localSheetId="9">#REF!</definedName>
    <definedName name="Vessel_Name_12_5_5">#REF!</definedName>
    <definedName name="Vessel_Name_12_8" localSheetId="9">#REF!</definedName>
    <definedName name="Vessel_Name_12_8">#REF!</definedName>
    <definedName name="Vessel_Name_13" localSheetId="9">#REF!</definedName>
    <definedName name="Vessel_Name_13">#REF!</definedName>
    <definedName name="Vessel_Name_13_5" localSheetId="9">#REF!</definedName>
    <definedName name="Vessel_Name_13_5">#REF!</definedName>
    <definedName name="Vessel_Name_13_5_5" localSheetId="9">#REF!</definedName>
    <definedName name="Vessel_Name_13_5_5">#REF!</definedName>
    <definedName name="Vessel_Name_13_8" localSheetId="9">#REF!</definedName>
    <definedName name="Vessel_Name_13_8">#REF!</definedName>
    <definedName name="Vessel_Name_14" localSheetId="9">#REF!</definedName>
    <definedName name="Vessel_Name_14">#REF!</definedName>
    <definedName name="Vessel_Name_14_5" localSheetId="9">#REF!</definedName>
    <definedName name="Vessel_Name_14_5">#REF!</definedName>
    <definedName name="Vessel_Name_14_5_5" localSheetId="9">#REF!</definedName>
    <definedName name="Vessel_Name_14_5_5">#REF!</definedName>
    <definedName name="Vessel_Name_14_8" localSheetId="9">#REF!</definedName>
    <definedName name="Vessel_Name_14_8">#REF!</definedName>
    <definedName name="Vessel_Name_3" localSheetId="9">#REF!</definedName>
    <definedName name="Vessel_Name_3">#REF!</definedName>
    <definedName name="Vessel_Name_5" localSheetId="9">#REF!</definedName>
    <definedName name="Vessel_Name_5">#REF!</definedName>
    <definedName name="Vessel_Name_8" localSheetId="9">#REF!</definedName>
    <definedName name="Vessel_Name_8">#REF!</definedName>
    <definedName name="vicky" localSheetId="9">#REF!</definedName>
    <definedName name="vicky">#REF!</definedName>
    <definedName name="VIE" localSheetId="9">#REF!</definedName>
    <definedName name="VIE">#REF!</definedName>
    <definedName name="view100">#N/A</definedName>
    <definedName name="view100_12">NA()</definedName>
    <definedName name="view100_12_5">NA()</definedName>
    <definedName name="view100_12_8">NA()</definedName>
    <definedName name="view100_13">NA()</definedName>
    <definedName name="view100_13_5">NA()</definedName>
    <definedName name="view100_13_8">NA()</definedName>
    <definedName name="view100_14">NA()</definedName>
    <definedName name="view100_14_5">NA()</definedName>
    <definedName name="view100_14_8">NA()</definedName>
    <definedName name="view100_3">#N/A</definedName>
    <definedName name="view100_4">#N/A</definedName>
    <definedName name="view100_42">#N/A</definedName>
    <definedName name="view100_49">#N/A</definedName>
    <definedName name="view100_5">"'smb://Ujang/mst/My%252520Documents/spec/MST/TERRA%252520SEBEC%2525205%252520ZIP/GS/My%252520Documents/new%252520CSS%252520PU%252520form(95).xls'#view100"</definedName>
    <definedName name="view100_6">NA()</definedName>
    <definedName name="view100_6_5">NA()</definedName>
    <definedName name="view100_6_8">NA()</definedName>
    <definedName name="view100_7">NA()</definedName>
    <definedName name="view100_7_5">NA()</definedName>
    <definedName name="view100_7_8">NA()</definedName>
    <definedName name="view100_8">"'smb://Ujang/mst/My%2520Documents/spec/MST/TERRA%2520SEBEC%25205%2520ZIP/GS/My%2520Documents/new%2520CSS%2520PU%2520form(95).xls'#view100"</definedName>
    <definedName name="view100_8_5">NA()</definedName>
    <definedName name="view100_8_8">NA()</definedName>
    <definedName name="vinh" localSheetId="9">#REF!</definedName>
    <definedName name="vinh">#REF!</definedName>
    <definedName name="VSVSS" localSheetId="9">#REF!</definedName>
    <definedName name="VSVSS">#REF!</definedName>
    <definedName name="VTAMOUNT0301" localSheetId="9">#REF!</definedName>
    <definedName name="VTAMOUNT0301">#REF!</definedName>
    <definedName name="VTAMOUNT0302" localSheetId="9">#REF!</definedName>
    <definedName name="VTAMOUNT0302">#REF!</definedName>
    <definedName name="VTAMOUNT0303" localSheetId="9">#REF!</definedName>
    <definedName name="VTAMOUNT0303">#REF!</definedName>
    <definedName name="VTAMOUNT0304" localSheetId="9">#REF!</definedName>
    <definedName name="VTAMOUNT0304">#REF!</definedName>
    <definedName name="VTAMOUNT0305" localSheetId="9">#REF!</definedName>
    <definedName name="VTAMOUNT0305">#REF!</definedName>
    <definedName name="VTAMOUNT0306" localSheetId="9">#REF!</definedName>
    <definedName name="VTAMOUNT0306">#REF!</definedName>
    <definedName name="VTAMOUNT0307" localSheetId="9">#REF!</definedName>
    <definedName name="VTAMOUNT0307">#REF!</definedName>
    <definedName name="VTAMOUNT0308" localSheetId="9">#REF!</definedName>
    <definedName name="VTAMOUNT0308">#REF!</definedName>
    <definedName name="VTAMOUNT0309" localSheetId="9">#REF!</definedName>
    <definedName name="VTAMOUNT0309">#REF!</definedName>
    <definedName name="VTAMOUNT0310" localSheetId="9">#REF!</definedName>
    <definedName name="VTAMOUNT0310">#REF!</definedName>
    <definedName name="VTAMOUNT0311" localSheetId="9">#REF!</definedName>
    <definedName name="VTAMOUNT0311">#REF!</definedName>
    <definedName name="VTAMOUNT0312" localSheetId="9">#REF!</definedName>
    <definedName name="VTAMOUNT0312">#REF!</definedName>
    <definedName name="VTAMOUNT03TL" localSheetId="9">#REF!</definedName>
    <definedName name="VTAMOUNT03TL">#REF!</definedName>
    <definedName name="VTAMOUNT0401">#N/A</definedName>
    <definedName name="VTAMOUNT0402">#N/A</definedName>
    <definedName name="VTAMOUNT0403">#N/A</definedName>
    <definedName name="VTAMOUNT0404">#N/A</definedName>
    <definedName name="VTAMOUNT0405">#N/A</definedName>
    <definedName name="VTAMOUNT0406">#N/A</definedName>
    <definedName name="VTAMOUNT0407">#N/A</definedName>
    <definedName name="VTAMOUNT0408">#N/A</definedName>
    <definedName name="VTAMOUNT0409">#N/A</definedName>
    <definedName name="VTAMOUNT0410">#N/A</definedName>
    <definedName name="VTAMOUNT0411">#N/A</definedName>
    <definedName name="VTAMOUNT0412">#N/A</definedName>
    <definedName name="VTAMOUNT04TL">#N/A</definedName>
    <definedName name="VTPR0301" localSheetId="9">#REF!</definedName>
    <definedName name="VTPR0301">#REF!</definedName>
    <definedName name="VTPR0302" localSheetId="9">#REF!</definedName>
    <definedName name="VTPR0302">#REF!</definedName>
    <definedName name="VTPR0303" localSheetId="9">#REF!</definedName>
    <definedName name="VTPR0303">#REF!</definedName>
    <definedName name="VTPR0304" localSheetId="9">#REF!</definedName>
    <definedName name="VTPR0304">#REF!</definedName>
    <definedName name="VTPR0305" localSheetId="9">#REF!</definedName>
    <definedName name="VTPR0305">#REF!</definedName>
    <definedName name="VTPR0306" localSheetId="9">#REF!</definedName>
    <definedName name="VTPR0306">#REF!</definedName>
    <definedName name="VTPR0307" localSheetId="9">#REF!</definedName>
    <definedName name="VTPR0307">#REF!</definedName>
    <definedName name="VTPR0308" localSheetId="9">#REF!</definedName>
    <definedName name="VTPR0308">#REF!</definedName>
    <definedName name="VTPR0309" localSheetId="9">#REF!</definedName>
    <definedName name="VTPR0309">#REF!</definedName>
    <definedName name="VTPR0310" localSheetId="9">#REF!</definedName>
    <definedName name="VTPR0310">#REF!</definedName>
    <definedName name="VTPR0311" localSheetId="9">#REF!</definedName>
    <definedName name="VTPR0311">#REF!</definedName>
    <definedName name="VTPR0312" localSheetId="9">#REF!</definedName>
    <definedName name="VTPR0312">#REF!</definedName>
    <definedName name="VTPR03TL" localSheetId="9">#REF!</definedName>
    <definedName name="VTPR03TL">#REF!</definedName>
    <definedName name="VTPR0401">#N/A</definedName>
    <definedName name="VTPR0402">#N/A</definedName>
    <definedName name="VTPR0403">#N/A</definedName>
    <definedName name="VTPR0404">#N/A</definedName>
    <definedName name="VTPR0405">#N/A</definedName>
    <definedName name="VTPR0406">#N/A</definedName>
    <definedName name="VTPR0407">#N/A</definedName>
    <definedName name="VTPR0408">#N/A</definedName>
    <definedName name="VTPR0409">#N/A</definedName>
    <definedName name="VTPR0410">#N/A</definedName>
    <definedName name="VTPR0411">#N/A</definedName>
    <definedName name="VTPR0412">#N/A</definedName>
    <definedName name="VTRUST">#N/A</definedName>
    <definedName name="VV" localSheetId="9">#REF!</definedName>
    <definedName name="VV">#REF!</definedName>
    <definedName name="W" localSheetId="9">#REF!</definedName>
    <definedName name="W">#REF!</definedName>
    <definedName name="w_12">"$#REF!.$A$1:$AMJ$6"</definedName>
    <definedName name="w_13">"$#REF!.$A$1:$AMJ$6"</definedName>
    <definedName name="w_14">"$#REF!.$A$1:$AMJ$6"</definedName>
    <definedName name="w_3" localSheetId="9">#REF!</definedName>
    <definedName name="w_3">#REF!</definedName>
    <definedName name="w_6">"$#REF!.$A$1:$AMJ$6"</definedName>
    <definedName name="w_7">"$#REF!.$A$1:$AMJ$6"</definedName>
    <definedName name="w_8">"$#REF!.$A$1:$AMJ$6"</definedName>
    <definedName name="W4.23" localSheetId="9">#REF!</definedName>
    <definedName name="W4.23">#REF!</definedName>
    <definedName name="WANG" localSheetId="9" xml:space="preserve"> IF(#REF! = "", "",#REF!)</definedName>
    <definedName name="WANG" xml:space="preserve"> IF(#REF! = "", "",#REF!)</definedName>
    <definedName name="WARW" localSheetId="9">#REF!</definedName>
    <definedName name="WARW">#REF!</definedName>
    <definedName name="we" localSheetId="9" hidden="1">#REF!</definedName>
    <definedName name="we" hidden="1">#REF!</definedName>
    <definedName name="WE_D_LIKE_TO_REPORT_THAT_OUR_DEPT_HOLIDAY_WORKING__AS_FOLLOWING" localSheetId="9">#REF!</definedName>
    <definedName name="WE_D_LIKE_TO_REPORT_THAT_OUR_DEPT_HOLIDAY_WORKING__AS_FOLLOWING">#REF!</definedName>
    <definedName name="wedy" localSheetId="9">#REF!</definedName>
    <definedName name="wedy">#REF!</definedName>
    <definedName name="weedy" localSheetId="9">#REF!</definedName>
    <definedName name="weedy">#REF!</definedName>
    <definedName name="Week" localSheetId="9">#REF!</definedName>
    <definedName name="Week">#REF!</definedName>
    <definedName name="Week_12" localSheetId="9">#REF!</definedName>
    <definedName name="Week_12">#REF!</definedName>
    <definedName name="Week_12_5" localSheetId="9">#REF!</definedName>
    <definedName name="Week_12_5">#REF!</definedName>
    <definedName name="Week_12_5_5" localSheetId="9">#REF!</definedName>
    <definedName name="Week_12_5_5">#REF!</definedName>
    <definedName name="Week_12_8" localSheetId="9">#REF!</definedName>
    <definedName name="Week_12_8">#REF!</definedName>
    <definedName name="Week_13" localSheetId="9">#REF!</definedName>
    <definedName name="Week_13">#REF!</definedName>
    <definedName name="Week_13_5" localSheetId="9">#REF!</definedName>
    <definedName name="Week_13_5">#REF!</definedName>
    <definedName name="Week_13_5_5" localSheetId="9">#REF!</definedName>
    <definedName name="Week_13_5_5">#REF!</definedName>
    <definedName name="Week_13_8" localSheetId="9">#REF!</definedName>
    <definedName name="Week_13_8">#REF!</definedName>
    <definedName name="Week_14" localSheetId="9">#REF!</definedName>
    <definedName name="Week_14">#REF!</definedName>
    <definedName name="Week_14_5" localSheetId="9">#REF!</definedName>
    <definedName name="Week_14_5">#REF!</definedName>
    <definedName name="Week_14_5_5" localSheetId="9">#REF!</definedName>
    <definedName name="Week_14_5_5">#REF!</definedName>
    <definedName name="Week_14_8" localSheetId="9">#REF!</definedName>
    <definedName name="Week_14_8">#REF!</definedName>
    <definedName name="Week_3" localSheetId="9">#REF!</definedName>
    <definedName name="Week_3">#REF!</definedName>
    <definedName name="Week_5" localSheetId="9">#REF!</definedName>
    <definedName name="Week_5">#REF!</definedName>
    <definedName name="Week_8" localSheetId="9">#REF!</definedName>
    <definedName name="Week_8">#REF!</definedName>
    <definedName name="werw" localSheetId="9">#REF!</definedName>
    <definedName name="werw">#REF!</definedName>
    <definedName name="wfwfwfwwf" localSheetId="4">#REF!</definedName>
    <definedName name="wfwfwfwwf" localSheetId="0">#REF!</definedName>
    <definedName name="wfwfwfwwf" localSheetId="6">#REF!</definedName>
    <definedName name="wfwfwfwwf" localSheetId="5">#REF!</definedName>
    <definedName name="wfwfwfwwf" localSheetId="9">#REF!</definedName>
    <definedName name="wfwfwfwwf" localSheetId="8">#REF!</definedName>
    <definedName name="wfwfwfwwf" localSheetId="7">#REF!</definedName>
    <definedName name="wfwfwfwwf" localSheetId="3">#REF!</definedName>
    <definedName name="wfwfwfwwf" localSheetId="1">#REF!</definedName>
    <definedName name="wfwfwfwwf" localSheetId="2">#REF!</definedName>
    <definedName name="wfwfwfwwf">#REF!</definedName>
    <definedName name="WHAT">#N/A</definedName>
    <definedName name="why" localSheetId="9">#REF!</definedName>
    <definedName name="why">#REF!</definedName>
    <definedName name="why_4" localSheetId="9">#REF!</definedName>
    <definedName name="why_4">#REF!</definedName>
    <definedName name="why_42" localSheetId="9">#REF!</definedName>
    <definedName name="why_42">#REF!</definedName>
    <definedName name="why_49" localSheetId="9">#REF!</definedName>
    <definedName name="why_49">#REF!</definedName>
    <definedName name="Wide" localSheetId="9">#REF!</definedName>
    <definedName name="Wide">#REF!</definedName>
    <definedName name="work" localSheetId="9">#REF!</definedName>
    <definedName name="work">#REF!</definedName>
    <definedName name="work_12">"$#REF!.$#REF!$#REF!"</definedName>
    <definedName name="work_12_5">"$#REF!.$#REF!$#REF!"</definedName>
    <definedName name="work_13">"$#REF!.$#REF!$#REF!"</definedName>
    <definedName name="work_13_5">"$#REF!.$#REF!$#REF!"</definedName>
    <definedName name="work_14">"$#REF!.$#REF!$#REF!"</definedName>
    <definedName name="work_14_5">"$#REF!.$#REF!$#REF!"</definedName>
    <definedName name="work_3" localSheetId="9">#REF!</definedName>
    <definedName name="work_3">#REF!</definedName>
    <definedName name="work_3_5" localSheetId="9">#REF!</definedName>
    <definedName name="work_3_5">#REF!</definedName>
    <definedName name="work_5" localSheetId="9">#REF!</definedName>
    <definedName name="work_5">#REF!</definedName>
    <definedName name="work_5_5" localSheetId="9">#REF!</definedName>
    <definedName name="work_5_5">#REF!</definedName>
    <definedName name="work_8" localSheetId="9">#REF!</definedName>
    <definedName name="work_8">#REF!</definedName>
    <definedName name="worker" localSheetId="9">#REF!</definedName>
    <definedName name="worker">#REF!</definedName>
    <definedName name="ws" localSheetId="9">#REF!</definedName>
    <definedName name="ws">#REF!</definedName>
    <definedName name="ww" localSheetId="9">#REF!</definedName>
    <definedName name="ww">#REF!</definedName>
    <definedName name="www" localSheetId="9">#REF!</definedName>
    <definedName name="www">#REF!</definedName>
    <definedName name="WWWW" localSheetId="9">#REF!</definedName>
    <definedName name="WWWW">#REF!</definedName>
    <definedName name="WWWWWWWWWSA" localSheetId="9">#REF!</definedName>
    <definedName name="WWWWWWWWWSA">#REF!</definedName>
    <definedName name="WWWWWWWWWWWWWWW" localSheetId="9">#REF!</definedName>
    <definedName name="WWWWWWWWWWWWWWW">#REF!</definedName>
    <definedName name="WWWWWWWWWWWWWWWWWW" localSheetId="9">#REF!</definedName>
    <definedName name="WWWWWWWWWWWWWWWWWW">#REF!</definedName>
    <definedName name="x" localSheetId="9">#REF!</definedName>
    <definedName name="x">#REF!</definedName>
    <definedName name="XAJHABCA" localSheetId="9">#REF!</definedName>
    <definedName name="XAJHABCA">#REF!</definedName>
    <definedName name="XAZSGEQFAE">#N/A</definedName>
    <definedName name="xbnhy" localSheetId="9">#REF!</definedName>
    <definedName name="xbnhy">#REF!</definedName>
    <definedName name="XCEFAEF" localSheetId="9">#REF!</definedName>
    <definedName name="XCEFAEF">#REF!</definedName>
    <definedName name="xd" localSheetId="4">BlankMacro1</definedName>
    <definedName name="xd" localSheetId="0">BlankMacro1</definedName>
    <definedName name="xd" localSheetId="6">BlankMacro1</definedName>
    <definedName name="xd" localSheetId="5">BlankMacro1</definedName>
    <definedName name="xd" localSheetId="9">BlankMacro1</definedName>
    <definedName name="xd" localSheetId="8">BlankMacro1</definedName>
    <definedName name="xd" localSheetId="7">BlankMacro1</definedName>
    <definedName name="xd" localSheetId="11">BlankMacro1</definedName>
    <definedName name="xd" localSheetId="3">BlankMacro1</definedName>
    <definedName name="xd" localSheetId="1">BlankMacro1</definedName>
    <definedName name="xd" localSheetId="2">BlankMacro1</definedName>
    <definedName name="xd">BlankMacro1</definedName>
    <definedName name="XDHGFJG">#N/A</definedName>
    <definedName name="XEFQ" localSheetId="9">#REF!</definedName>
    <definedName name="XEFQ">#REF!</definedName>
    <definedName name="xeq" localSheetId="9">#REF!</definedName>
    <definedName name="xeq">#REF!</definedName>
    <definedName name="XFADFAE" localSheetId="9">#REF!</definedName>
    <definedName name="XFADFAE">#REF!</definedName>
    <definedName name="xgzn">#N/A</definedName>
    <definedName name="xhznt">#N/A</definedName>
    <definedName name="XIJIHUANSHU" localSheetId="9" xml:space="preserve"> IF(#REF! = "", "",#REF!)</definedName>
    <definedName name="XIJIHUANSHU" xml:space="preserve"> IF(#REF! = "", "",#REF!)</definedName>
    <definedName name="xnbdtrynh">#N/A</definedName>
    <definedName name="xnbh">#N/A</definedName>
    <definedName name="xndhzg">#N/A</definedName>
    <definedName name="xperiod" localSheetId="9">#REF!</definedName>
    <definedName name="xperiod">#REF!</definedName>
    <definedName name="xtabin" localSheetId="9">#REF!</definedName>
    <definedName name="xtabin">#REF!</definedName>
    <definedName name="XVCXB">#N/A</definedName>
    <definedName name="XX" localSheetId="9">#REF!</definedName>
    <definedName name="XX">#REF!</definedName>
    <definedName name="XXX" localSheetId="9">#REF!</definedName>
    <definedName name="XXX">#REF!</definedName>
    <definedName name="xxxxx" localSheetId="9">#REF!</definedName>
    <definedName name="xxxxx">#REF!</definedName>
    <definedName name="xxxxxxxxxxxxxxx" localSheetId="9">#REF!</definedName>
    <definedName name="xxxxxxxxxxxxxxx">#REF!</definedName>
    <definedName name="xyz" localSheetId="9">#REF!</definedName>
    <definedName name="xyz">#REF!</definedName>
    <definedName name="XZA" localSheetId="9">#REF!</definedName>
    <definedName name="XZA">#REF!</definedName>
    <definedName name="XZCVX" localSheetId="9">#REF!</definedName>
    <definedName name="XZCVX">#REF!</definedName>
    <definedName name="xzrtnyh" localSheetId="9">#REF!</definedName>
    <definedName name="xzrtnyh">#REF!</definedName>
    <definedName name="y" localSheetId="9">#REF!</definedName>
    <definedName name="y">#REF!</definedName>
    <definedName name="yanti">"'smb://Ujang/mst/My%20Documents/spec/MST/TERRA%20SEBEC%205%20ZIP/GS/My%20Documents/new%20CSS%20PU%20form(95).xls'#A_WEIGHTS"</definedName>
    <definedName name="yanti_5">"'smb://Ujang/mst/My%252520Documents/spec/MST/TERRA%252520SEBEC%2525205%252520ZIP/GS/My%252520Documents/new%252520CSS%252520PU%252520form(95).xls'#A_WEIGHTS"</definedName>
    <definedName name="yanti_8">"'smb://Ujang/mst/My%2520Documents/spec/MST/TERRA%2520SEBEC%25205%2520ZIP/GS/My%2520Documents/new%2520CSS%2520PU%2520form(95).xls'#A_WEIGHTS"</definedName>
    <definedName name="ydtkjhgjh">#N/A</definedName>
    <definedName name="Year" localSheetId="9">#REF!</definedName>
    <definedName name="Year">#REF!</definedName>
    <definedName name="YES">#N/A</definedName>
    <definedName name="yesaya" localSheetId="9">#REF!</definedName>
    <definedName name="yesaya">#REF!</definedName>
    <definedName name="Yesno" localSheetId="9">#REF!</definedName>
    <definedName name="Yesno">#REF!</definedName>
    <definedName name="YESS">#N/A</definedName>
    <definedName name="ygh" localSheetId="9">#REF!</definedName>
    <definedName name="ygh">#REF!</definedName>
    <definedName name="YHHRY" localSheetId="4">#REF!</definedName>
    <definedName name="YHHRY" localSheetId="0">#REF!</definedName>
    <definedName name="YHHRY" localSheetId="6">#REF!</definedName>
    <definedName name="YHHRY" localSheetId="5">#REF!</definedName>
    <definedName name="YHHRY" localSheetId="9">#REF!</definedName>
    <definedName name="YHHRY" localSheetId="8">#REF!</definedName>
    <definedName name="YHHRY" localSheetId="7">#REF!</definedName>
    <definedName name="YHHRY" localSheetId="3">#REF!</definedName>
    <definedName name="YHHRY" localSheetId="1">#REF!</definedName>
    <definedName name="YHHRY" localSheetId="2">#REF!</definedName>
    <definedName name="YHHRY">#REF!</definedName>
    <definedName name="yhjy" localSheetId="9">#REF!</definedName>
    <definedName name="yhjy">#REF!</definedName>
    <definedName name="Yield" localSheetId="9">#REF!</definedName>
    <definedName name="Yield">#REF!</definedName>
    <definedName name="yiels" localSheetId="9">#REF!</definedName>
    <definedName name="yiels">#REF!</definedName>
    <definedName name="yilong" localSheetId="9">#REF!</definedName>
    <definedName name="yilong">#REF!</definedName>
    <definedName name="yilong_1">#N/A</definedName>
    <definedName name="yilong_5" localSheetId="9">#REF!</definedName>
    <definedName name="yilong_5">#REF!</definedName>
    <definedName name="yj" localSheetId="9">#REF!</definedName>
    <definedName name="yj">#REF!</definedName>
    <definedName name="ykdgh">#N/A</definedName>
    <definedName name="yl" localSheetId="9">#REF!</definedName>
    <definedName name="yl">#REF!</definedName>
    <definedName name="yl_1">#N/A</definedName>
    <definedName name="yl_5" localSheetId="9">#REF!</definedName>
    <definedName name="yl_5">#REF!</definedName>
    <definedName name="YU" localSheetId="9">#REF!</definedName>
    <definedName name="YU">#REF!</definedName>
    <definedName name="YULI" localSheetId="9">#REF!</definedName>
    <definedName name="YULI">#REF!</definedName>
    <definedName name="yuyu" localSheetId="9">#REF!</definedName>
    <definedName name="yuyu">#REF!</definedName>
    <definedName name="YY" localSheetId="9">#REF!</definedName>
    <definedName name="YY">#REF!</definedName>
    <definedName name="yyyyyyyyyyyyyyyyyy" localSheetId="9">#REF!</definedName>
    <definedName name="yyyyyyyyyyyyyyyyyy">#REF!</definedName>
    <definedName name="z" localSheetId="9">#REF!</definedName>
    <definedName name="z">#REF!</definedName>
    <definedName name="ZAAXASD" localSheetId="9">#REF!</definedName>
    <definedName name="ZAAXASD">#REF!</definedName>
    <definedName name="ZAS" localSheetId="9">#REF!</definedName>
    <definedName name="ZAS">#REF!</definedName>
    <definedName name="zde" localSheetId="9">#REF!</definedName>
    <definedName name="zde">#REF!</definedName>
    <definedName name="zdfafaf">#N/A</definedName>
    <definedName name="ZDFEZ">#N/A</definedName>
    <definedName name="zdfezdf">#N/A</definedName>
    <definedName name="zdfqfadf">#N/A</definedName>
    <definedName name="zdgra">#N/A</definedName>
    <definedName name="ZE" localSheetId="9">#REF!</definedName>
    <definedName name="ZE">#REF!</definedName>
    <definedName name="zea" localSheetId="9">#REF!</definedName>
    <definedName name="zea">#REF!</definedName>
    <definedName name="zefafq" localSheetId="9">#REF!</definedName>
    <definedName name="zefafq">#REF!</definedName>
    <definedName name="ZEQFA">#N/A</definedName>
    <definedName name="ZFDGAG">#N/A</definedName>
    <definedName name="zgarfaf" localSheetId="9">#REF!</definedName>
    <definedName name="zgarfaf">#REF!</definedName>
    <definedName name="zgeqf">#N/A</definedName>
    <definedName name="zgerez" localSheetId="9">#REF!</definedName>
    <definedName name="zgerez">#REF!</definedName>
    <definedName name="zgqrgqf" localSheetId="9">#REF!</definedName>
    <definedName name="zgqrgqf">#REF!</definedName>
    <definedName name="Zip" localSheetId="9">#REF!</definedName>
    <definedName name="Zip">#REF!</definedName>
    <definedName name="ZSA" localSheetId="9">#REF!</definedName>
    <definedName name="ZSA">#REF!</definedName>
    <definedName name="ZSXZ" localSheetId="9">#REF!</definedName>
    <definedName name="ZSXZ">#REF!</definedName>
    <definedName name="zx" localSheetId="9">#REF!</definedName>
    <definedName name="zx">#REF!</definedName>
    <definedName name="ZXC" localSheetId="9">#REF!</definedName>
    <definedName name="ZXC">#REF!</definedName>
    <definedName name="ZZ" localSheetId="9">#REF!</definedName>
    <definedName name="ZZ">#REF!</definedName>
    <definedName name="zzMG_Chart1" comment="Mekko Graphics Chart. Please do not change text below_x000a_~MGGRH Range Name zzMG_Chart1~~_x000a_Range Id 336cf162-f963-478c-84e4-d52770567bc1~~_x000a_Location ='Global 2016 Pop by Age &amp; Gender'!$H$15:$J$23~~_x000a_Last Changed 636354013515828018~~" localSheetId="9">#REF!</definedName>
    <definedName name="zzMG_Chart1" comment="Mekko Graphics Chart. Please do not change text below_x000a_~MGGRH Range Name zzMG_Chart1~~_x000a_Range Id 336cf162-f963-478c-84e4-d52770567bc1~~_x000a_Location ='Global 2016 Pop by Age &amp; Gender'!$H$15:$J$23~~_x000a_Last Changed 636354013515828018~~">#REF!</definedName>
    <definedName name="zzMG_Chart2" comment="Mekko Graphics Chart. Please do not change text below_x000a_~MGGRH Range Name zzMG_Chart2~~_x000a_Range Id cf4cc288-9625-44dd-a095-73d8a8b7240b~~_x000a_Location ='Global 2016 Pop by Age &amp; Gender'!$H$15:$J$22~~_x000a_Last Changed 636354013516308066~~" localSheetId="9">#REF!</definedName>
    <definedName name="zzMG_Chart2" comment="Mekko Graphics Chart. Please do not change text below_x000a_~MGGRH Range Name zzMG_Chart2~~_x000a_Range Id cf4cc288-9625-44dd-a095-73d8a8b7240b~~_x000a_Location ='Global 2016 Pop by Age &amp; Gender'!$H$15:$J$22~~_x000a_Last Changed 636354013516308066~~">#REF!</definedName>
    <definedName name="zzMG_Chart3" comment="Mekko Graphics Chart. Please do not change text below_x000a_~MGGRH Range Name zzMG_Chart3~~_x000a_Range Id 985bb4ff-f27b-4dd7-9520-b4d9d1e6da48~~_x000a_Location ='2016 by Region Chart'!$A$1:$C$6~~_x000a_Last Changed 636365889343670400~~" localSheetId="9">#REF!</definedName>
    <definedName name="zzMG_Chart3" comment="Mekko Graphics Chart. Please do not change text below_x000a_~MGGRH Range Name zzMG_Chart3~~_x000a_Range Id 985bb4ff-f27b-4dd7-9520-b4d9d1e6da48~~_x000a_Location ='2016 by Region Chart'!$A$1:$C$6~~_x000a_Last Changed 636365889343670400~~">#REF!</definedName>
    <definedName name="ZZZ" localSheetId="9">#REF!</definedName>
    <definedName name="ZZZ">#REF!</definedName>
    <definedName name="강대은" localSheetId="9">#REF!</definedName>
    <definedName name="강대은">#REF!</definedName>
    <definedName name="개발단계별" localSheetId="9">#REF!:INDEX(#REF!,COUNTA(#REF!))</definedName>
    <definedName name="개발단계별">#REF!:INDEX(#REF!,COUNTA(#REF!))</definedName>
    <definedName name="견본" localSheetId="9">#REF!</definedName>
    <definedName name="견본">#REF!</definedName>
    <definedName name="나염2" localSheetId="9">#REF!</definedName>
    <definedName name="나염2">#REF!</definedName>
    <definedName name="나이키" localSheetId="9">#REF!</definedName>
    <definedName name="나이키">#REF!</definedName>
    <definedName name="단가">#N/A</definedName>
    <definedName name="데이터" localSheetId="9">INDIRECT(#REF!)</definedName>
    <definedName name="데이터">INDIRECT(#REF!)</definedName>
    <definedName name="도레미" localSheetId="9">#REF!</definedName>
    <definedName name="도레미">#REF!</definedName>
    <definedName name="ㄸㄱ구믇045352756" localSheetId="9">#REF!</definedName>
    <definedName name="ㄸㄱ구믇045352756">#REF!</definedName>
    <definedName name="ㄸㄱ구믇053504526" localSheetId="9">#REF!</definedName>
    <definedName name="ㄸㄱ구믇053504526">#REF!</definedName>
    <definedName name="ㄸㄱ구믇056236863" localSheetId="9">#REF!</definedName>
    <definedName name="ㄸㄱ구믇056236863">#REF!</definedName>
    <definedName name="ㄸㄱ구믇533424019" localSheetId="9">#REF!</definedName>
    <definedName name="ㄸㄱ구믇533424019">#REF!</definedName>
    <definedName name="ㄸㄱ구믇579518615" localSheetId="9">#REF!</definedName>
    <definedName name="ㄸㄱ구믇579518615">#REF!</definedName>
    <definedName name="ㄸㄱ구믇705547510" localSheetId="9">#REF!</definedName>
    <definedName name="ㄸㄱ구믇705547510">#REF!</definedName>
    <definedName name="ㄸㄱ구믇774740099">#N/A</definedName>
    <definedName name="ㄹㄹ">#N/A</definedName>
    <definedName name="ㄹㄹ_12">"$#REF!.$E$62:$F$62"</definedName>
    <definedName name="ㄹㄹ_13">"$#REF!.$E$62:$F$62"</definedName>
    <definedName name="ㄹㄹ_14">"$#REF!.$E$62:$F$62"</definedName>
    <definedName name="ㄹㄹ_3" localSheetId="9">#REF!</definedName>
    <definedName name="ㄹㄹ_3">#REF!</definedName>
    <definedName name="ㄹㄹ_3_5" localSheetId="9">#REF!</definedName>
    <definedName name="ㄹㄹ_3_5">#REF!</definedName>
    <definedName name="ㄹㄹ_4" localSheetId="9">#REF!</definedName>
    <definedName name="ㄹㄹ_4">#REF!</definedName>
    <definedName name="ㄹㄹ_6">"$#REF!.$E$62:$F$62"</definedName>
    <definedName name="ㄹㄹ_7">"$#REF!.$E$62:$F$62"</definedName>
    <definedName name="ㄹㄹ_8">"$#REF!.$E$62:$F$62"</definedName>
    <definedName name="ㅁ1" localSheetId="9">#REF!</definedName>
    <definedName name="ㅁ1">#REF!</definedName>
    <definedName name="ㅁㅁ" localSheetId="9">#REF!</definedName>
    <definedName name="ㅁㅁ">#REF!</definedName>
    <definedName name="ㅂ" localSheetId="4">BlankMacro1</definedName>
    <definedName name="ㅂ" localSheetId="0">BlankMacro1</definedName>
    <definedName name="ㅂ" localSheetId="6">BlankMacro1</definedName>
    <definedName name="ㅂ" localSheetId="5">BlankMacro1</definedName>
    <definedName name="ㅂ" localSheetId="9">BlankMacro1</definedName>
    <definedName name="ㅂ" localSheetId="8">BlankMacro1</definedName>
    <definedName name="ㅂ" localSheetId="7">BlankMacro1</definedName>
    <definedName name="ㅂ" localSheetId="11">BlankMacro1</definedName>
    <definedName name="ㅂ" localSheetId="3">BlankMacro1</definedName>
    <definedName name="ㅂ" localSheetId="1">BlankMacro1</definedName>
    <definedName name="ㅂ" localSheetId="2">BlankMacro1</definedName>
    <definedName name="ㅂ">BlankMacro1</definedName>
    <definedName name="반제품기말">#N/A</definedName>
    <definedName name="반제품기초">#N/A</definedName>
    <definedName name="범위">#N/A</definedName>
    <definedName name="변수들" localSheetId="9">#REF!</definedName>
    <definedName name="변수들">#REF!</definedName>
    <definedName name="비중">#N/A</definedName>
    <definedName name="생산계획">#N/A</definedName>
    <definedName name="생산계획소모품">#N/A</definedName>
    <definedName name="신" localSheetId="9">#REF!</definedName>
    <definedName name="신">#REF!</definedName>
    <definedName name="ㅇㅇ" localSheetId="9">#REF!</definedName>
    <definedName name="ㅇㅇ">#REF!</definedName>
    <definedName name="ㅇㅇㅇ">#N/A</definedName>
    <definedName name="알파벳" localSheetId="9">#REF!</definedName>
    <definedName name="알파벳">#REF!</definedName>
    <definedName name="알파벳2" localSheetId="9">#REF!</definedName>
    <definedName name="알파벳2">#REF!</definedName>
    <definedName name="업퍼" localSheetId="9">#REF!</definedName>
    <definedName name="업퍼">#REF!</definedName>
    <definedName name="옵션" localSheetId="4">#REF!</definedName>
    <definedName name="옵션" localSheetId="0">#REF!</definedName>
    <definedName name="옵션" localSheetId="6">#REF!</definedName>
    <definedName name="옵션" localSheetId="5">#REF!</definedName>
    <definedName name="옵션" localSheetId="9">#REF!</definedName>
    <definedName name="옵션" localSheetId="8">#REF!</definedName>
    <definedName name="옵션" localSheetId="7">#REF!</definedName>
    <definedName name="옵션" localSheetId="3">#REF!</definedName>
    <definedName name="옵션" localSheetId="1">#REF!</definedName>
    <definedName name="옵션" localSheetId="2">#REF!</definedName>
    <definedName name="옵션">#REF!</definedName>
    <definedName name="완제기말">#N/A</definedName>
    <definedName name="완제기초">#N/A</definedName>
    <definedName name="원가" localSheetId="9">#REF!</definedName>
    <definedName name="원가">#REF!</definedName>
    <definedName name="원본데이터" localSheetId="9">OFFSET(#REF!,0,0,COUNTA(#REF!),11)</definedName>
    <definedName name="원본데이터">OFFSET(#REF!,0,0,COUNTA(#REF!),11)</definedName>
    <definedName name="원재료" localSheetId="4">#REF!</definedName>
    <definedName name="원재료" localSheetId="0">#REF!</definedName>
    <definedName name="원재료" localSheetId="6">#REF!</definedName>
    <definedName name="원재료" localSheetId="5">#REF!</definedName>
    <definedName name="원재료" localSheetId="9">#REF!</definedName>
    <definedName name="원재료" localSheetId="8">#REF!</definedName>
    <definedName name="원재료" localSheetId="7">#REF!</definedName>
    <definedName name="원재료" localSheetId="3">#REF!</definedName>
    <definedName name="원재료" localSheetId="1">#REF!</definedName>
    <definedName name="원재료" localSheetId="2">#REF!</definedName>
    <definedName name="원재료">#REF!</definedName>
    <definedName name="원재료기말">#N/A</definedName>
    <definedName name="원재료기초">#N/A</definedName>
    <definedName name="은성" localSheetId="4">#REF!</definedName>
    <definedName name="은성" localSheetId="0">#REF!</definedName>
    <definedName name="은성" localSheetId="6">#REF!</definedName>
    <definedName name="은성" localSheetId="5">#REF!</definedName>
    <definedName name="은성" localSheetId="9">#REF!</definedName>
    <definedName name="은성" localSheetId="8">#REF!</definedName>
    <definedName name="은성" localSheetId="7">#REF!</definedName>
    <definedName name="은성" localSheetId="3">#REF!</definedName>
    <definedName name="은성" localSheetId="1">#REF!</definedName>
    <definedName name="은성" localSheetId="2">#REF!</definedName>
    <definedName name="은성">#REF!</definedName>
    <definedName name="인원" localSheetId="9">#REF!:INDEX(#REF!,COUNTA(#REF!))</definedName>
    <definedName name="인원">#REF!:INDEX(#REF!,COUNTA(#REF!))</definedName>
    <definedName name="일">#N/A</definedName>
    <definedName name="ㅈㅈㅈㅈㅈㅈ" localSheetId="4">#REF!</definedName>
    <definedName name="ㅈㅈㅈㅈㅈㅈ" localSheetId="0">#REF!</definedName>
    <definedName name="ㅈㅈㅈㅈㅈㅈ" localSheetId="6">#REF!</definedName>
    <definedName name="ㅈㅈㅈㅈㅈㅈ" localSheetId="5">#REF!</definedName>
    <definedName name="ㅈㅈㅈㅈㅈㅈ" localSheetId="9">#REF!</definedName>
    <definedName name="ㅈㅈㅈㅈㅈㅈ" localSheetId="8">#REF!</definedName>
    <definedName name="ㅈㅈㅈㅈㅈㅈ" localSheetId="7">#REF!</definedName>
    <definedName name="ㅈㅈㅈㅈㅈㅈ" localSheetId="3">#REF!</definedName>
    <definedName name="ㅈㅈㅈㅈㅈㅈ" localSheetId="1">#REF!</definedName>
    <definedName name="ㅈㅈㅈㅈㅈㅈ" localSheetId="2">#REF!</definedName>
    <definedName name="ㅈㅈㅈㅈㅈㅈ">#REF!</definedName>
    <definedName name="재공품기말">#N/A</definedName>
    <definedName name="재공품기초">#N/A</definedName>
    <definedName name="재단부품" localSheetId="4">#REF!</definedName>
    <definedName name="재단부품" localSheetId="0">#REF!</definedName>
    <definedName name="재단부품" localSheetId="6">#REF!</definedName>
    <definedName name="재단부품" localSheetId="5">#REF!</definedName>
    <definedName name="재단부품" localSheetId="9">#REF!</definedName>
    <definedName name="재단부품" localSheetId="8">#REF!</definedName>
    <definedName name="재단부품" localSheetId="7">#REF!</definedName>
    <definedName name="재단부품" localSheetId="3">#REF!</definedName>
    <definedName name="재단부품" localSheetId="1">#REF!</definedName>
    <definedName name="재단부품" localSheetId="2">#REF!</definedName>
    <definedName name="재단부품">#REF!</definedName>
    <definedName name="재봉" localSheetId="9">#REF!</definedName>
    <definedName name="재봉">#REF!</definedName>
    <definedName name="재질">#N/A</definedName>
    <definedName name="제조" localSheetId="9">#REF!</definedName>
    <definedName name="제조">#REF!</definedName>
    <definedName name="참조" localSheetId="4">#REF!</definedName>
    <definedName name="참조" localSheetId="0">#REF!</definedName>
    <definedName name="참조" localSheetId="6">#REF!</definedName>
    <definedName name="참조" localSheetId="5">#REF!</definedName>
    <definedName name="참조" localSheetId="9">#REF!</definedName>
    <definedName name="참조" localSheetId="8">#REF!</definedName>
    <definedName name="참조" localSheetId="7">#REF!</definedName>
    <definedName name="참조" localSheetId="3">#REF!</definedName>
    <definedName name="참조" localSheetId="1">#REF!</definedName>
    <definedName name="참조" localSheetId="2">#REF!</definedName>
    <definedName name="참조">#REF!</definedName>
    <definedName name="총계정원장">#N/A</definedName>
    <definedName name="츠" localSheetId="9">#REF!</definedName>
    <definedName name="츠">#REF!</definedName>
    <definedName name="템플리트모듈1" localSheetId="4">BlankMacro1</definedName>
    <definedName name="템플리트모듈1" localSheetId="0">BlankMacro1</definedName>
    <definedName name="템플리트모듈1" localSheetId="6">BlankMacro1</definedName>
    <definedName name="템플리트모듈1" localSheetId="5">BlankMacro1</definedName>
    <definedName name="템플리트모듈1" localSheetId="9">BlankMacro1</definedName>
    <definedName name="템플리트모듈1" localSheetId="8">BlankMacro1</definedName>
    <definedName name="템플리트모듈1" localSheetId="7">BlankMacro1</definedName>
    <definedName name="템플리트모듈1" localSheetId="11">BlankMacro1</definedName>
    <definedName name="템플리트모듈1" localSheetId="3">BlankMacro1</definedName>
    <definedName name="템플리트모듈1" localSheetId="1">BlankMacro1</definedName>
    <definedName name="템플리트모듈1" localSheetId="2">BlankMacro1</definedName>
    <definedName name="템플리트모듈1">BlankMacro1</definedName>
    <definedName name="템플리트모듈2" localSheetId="4">BlankMacro1</definedName>
    <definedName name="템플리트모듈2" localSheetId="0">BlankMacro1</definedName>
    <definedName name="템플리트모듈2" localSheetId="6">BlankMacro1</definedName>
    <definedName name="템플리트모듈2" localSheetId="5">BlankMacro1</definedName>
    <definedName name="템플리트모듈2" localSheetId="9">BlankMacro1</definedName>
    <definedName name="템플리트모듈2" localSheetId="8">BlankMacro1</definedName>
    <definedName name="템플리트모듈2" localSheetId="7">BlankMacro1</definedName>
    <definedName name="템플리트모듈2" localSheetId="11">BlankMacro1</definedName>
    <definedName name="템플리트모듈2" localSheetId="3">BlankMacro1</definedName>
    <definedName name="템플리트모듈2" localSheetId="1">BlankMacro1</definedName>
    <definedName name="템플리트모듈2" localSheetId="2">BlankMacro1</definedName>
    <definedName name="템플리트모듈2">BlankMacro1</definedName>
    <definedName name="템플리트모듈3" localSheetId="4">BlankMacro1</definedName>
    <definedName name="템플리트모듈3" localSheetId="0">BlankMacro1</definedName>
    <definedName name="템플리트모듈3" localSheetId="6">BlankMacro1</definedName>
    <definedName name="템플리트모듈3" localSheetId="5">BlankMacro1</definedName>
    <definedName name="템플리트모듈3" localSheetId="9">BlankMacro1</definedName>
    <definedName name="템플리트모듈3" localSheetId="8">BlankMacro1</definedName>
    <definedName name="템플리트모듈3" localSheetId="7">BlankMacro1</definedName>
    <definedName name="템플리트모듈3" localSheetId="11">BlankMacro1</definedName>
    <definedName name="템플리트모듈3" localSheetId="3">BlankMacro1</definedName>
    <definedName name="템플리트모듈3" localSheetId="1">BlankMacro1</definedName>
    <definedName name="템플리트모듈3" localSheetId="2">BlankMacro1</definedName>
    <definedName name="템플리트모듈3">BlankMacro1</definedName>
    <definedName name="템플리트모듈4" localSheetId="4">BlankMacro1</definedName>
    <definedName name="템플리트모듈4" localSheetId="0">BlankMacro1</definedName>
    <definedName name="템플리트모듈4" localSheetId="6">BlankMacro1</definedName>
    <definedName name="템플리트모듈4" localSheetId="5">BlankMacro1</definedName>
    <definedName name="템플리트모듈4" localSheetId="9">BlankMacro1</definedName>
    <definedName name="템플리트모듈4" localSheetId="8">BlankMacro1</definedName>
    <definedName name="템플리트모듈4" localSheetId="7">BlankMacro1</definedName>
    <definedName name="템플리트모듈4" localSheetId="11">BlankMacro1</definedName>
    <definedName name="템플리트모듈4" localSheetId="3">BlankMacro1</definedName>
    <definedName name="템플리트모듈4" localSheetId="1">BlankMacro1</definedName>
    <definedName name="템플리트모듈4" localSheetId="2">BlankMacro1</definedName>
    <definedName name="템플리트모듈4">BlankMacro1</definedName>
    <definedName name="템플리트모듈5" localSheetId="4">BlankMacro1</definedName>
    <definedName name="템플리트모듈5" localSheetId="0">BlankMacro1</definedName>
    <definedName name="템플리트모듈5" localSheetId="6">BlankMacro1</definedName>
    <definedName name="템플리트모듈5" localSheetId="5">BlankMacro1</definedName>
    <definedName name="템플리트모듈5" localSheetId="9">BlankMacro1</definedName>
    <definedName name="템플리트모듈5" localSheetId="8">BlankMacro1</definedName>
    <definedName name="템플리트모듈5" localSheetId="7">BlankMacro1</definedName>
    <definedName name="템플리트모듈5" localSheetId="11">BlankMacro1</definedName>
    <definedName name="템플리트모듈5" localSheetId="3">BlankMacro1</definedName>
    <definedName name="템플리트모듈5" localSheetId="1">BlankMacro1</definedName>
    <definedName name="템플리트모듈5" localSheetId="2">BlankMacro1</definedName>
    <definedName name="템플리트모듈5">BlankMacro1</definedName>
    <definedName name="템플리트모듈6" localSheetId="4">BlankMacro1</definedName>
    <definedName name="템플리트모듈6" localSheetId="0">BlankMacro1</definedName>
    <definedName name="템플리트모듈6" localSheetId="6">BlankMacro1</definedName>
    <definedName name="템플리트모듈6" localSheetId="5">BlankMacro1</definedName>
    <definedName name="템플리트모듈6" localSheetId="9">BlankMacro1</definedName>
    <definedName name="템플리트모듈6" localSheetId="8">BlankMacro1</definedName>
    <definedName name="템플리트모듈6" localSheetId="7">BlankMacro1</definedName>
    <definedName name="템플리트모듈6" localSheetId="11">BlankMacro1</definedName>
    <definedName name="템플리트모듈6" localSheetId="3">BlankMacro1</definedName>
    <definedName name="템플리트모듈6" localSheetId="1">BlankMacro1</definedName>
    <definedName name="템플리트모듈6" localSheetId="2">BlankMacro1</definedName>
    <definedName name="템플리트모듈6">BlankMacro1</definedName>
    <definedName name="퓨즈" localSheetId="4">#REF!</definedName>
    <definedName name="퓨즈" localSheetId="0">#REF!</definedName>
    <definedName name="퓨즈" localSheetId="6">#REF!</definedName>
    <definedName name="퓨즈" localSheetId="5">#REF!</definedName>
    <definedName name="퓨즈" localSheetId="9">#REF!</definedName>
    <definedName name="퓨즈" localSheetId="8">#REF!</definedName>
    <definedName name="퓨즈" localSheetId="7">#REF!</definedName>
    <definedName name="퓨즈" localSheetId="3">#REF!</definedName>
    <definedName name="퓨즈" localSheetId="1">#REF!</definedName>
    <definedName name="퓨즈" localSheetId="2">#REF!</definedName>
    <definedName name="퓨즈">#REF!</definedName>
    <definedName name="퓨즈분석자료" localSheetId="9">#REF!</definedName>
    <definedName name="퓨즈분석자료">#REF!</definedName>
    <definedName name="ㅏㅏ" localSheetId="9">#REF!</definedName>
    <definedName name="ㅏㅏ">#REF!</definedName>
    <definedName name="一" localSheetId="9">#REF!</definedName>
    <definedName name="一">#REF!</definedName>
    <definedName name="三" localSheetId="9">#REF!</definedName>
    <definedName name="三">#REF!</definedName>
    <definedName name="上" localSheetId="9" xml:space="preserve"> IF(#REF! = "", "",#REF!)</definedName>
    <definedName name="上" xml:space="preserve"> IF(#REF! = "", "",#REF!)</definedName>
    <definedName name="二" localSheetId="9">#REF!</definedName>
    <definedName name="二">#REF!</definedName>
    <definedName name="寺">#N/A</definedName>
    <definedName name="寺_42">#NAME?</definedName>
    <definedName name="干活撒地方就合缝" localSheetId="9">#REF!</definedName>
    <definedName name="干活撒地方就合缝">#REF!</definedName>
    <definedName name="改善活動" localSheetId="9">#REF!</definedName>
    <definedName name="改善活動">#REF!</definedName>
    <definedName name="新" localSheetId="9" xml:space="preserve"> IF(#REF! = "", "",#REF!)</definedName>
    <definedName name="新" xml:space="preserve"> IF(#REF! = "", "",#REF!)</definedName>
    <definedName name="新改计划书" localSheetId="9" xml:space="preserve"> IF(#REF! = "", "",#REF!)</definedName>
    <definedName name="新改计划书" xml:space="preserve"> IF(#REF! = "", "",#REF!)</definedName>
    <definedName name="新格式" localSheetId="9">#REF!</definedName>
    <definedName name="新格式">#REF!</definedName>
    <definedName name="新计划书" localSheetId="9">#REF!</definedName>
    <definedName name="新计划书">#REF!</definedName>
    <definedName name="查詢1" localSheetId="9">#REF!</definedName>
    <definedName name="查詢1">#REF!</definedName>
    <definedName name="查詢1_1">#N/A</definedName>
    <definedName name="查詢1_5" localSheetId="9">#REF!</definedName>
    <definedName name="查詢1_5">#REF!</definedName>
    <definedName name="淘宝" localSheetId="9">#REF!+#REF!+#REF!+#REF!</definedName>
    <definedName name="淘宝">#REF!+#REF!+#REF!+#REF!</definedName>
    <definedName name="直線55_Click">#N/A</definedName>
    <definedName name="直線55_Click_5">"'smb://Walter/upper/TECH/MERRY/178049A.XLS'#直線55_Click"</definedName>
    <definedName name="直線55_Click_8">"'smb://Walter/upper/TECH/MERRY/178049A.XLS'#直線55_Click"</definedName>
    <definedName name="矗線56_Click">#N/A</definedName>
    <definedName name="矗線56_Click_5">"'smb://Walter/upper/TECH/MERRY/178049A.XLS'#直線55_Click"</definedName>
    <definedName name="矗線56_Click_8">"'smb://Walter/upper/TECH/MERRY/178049A.XLS'#直線55_Click"</definedName>
    <definedName name="破计划" localSheetId="9">#REF!</definedName>
    <definedName name="破计划">#REF!</definedName>
    <definedName name="第二階段生產報表" localSheetId="9">#REF!</definedName>
    <definedName name="第二階段生產報表">#REF!</definedName>
    <definedName name="表4_23">"$#REF!.$A$18:$AG$30"</definedName>
    <definedName name="裁断分析表" localSheetId="4">#REF!</definedName>
    <definedName name="裁断分析表" localSheetId="0">#REF!</definedName>
    <definedName name="裁断分析表" localSheetId="6">#REF!</definedName>
    <definedName name="裁断分析表" localSheetId="5">#REF!</definedName>
    <definedName name="裁断分析表" localSheetId="9">#REF!</definedName>
    <definedName name="裁断分析表" localSheetId="8">#REF!</definedName>
    <definedName name="裁断分析表" localSheetId="7">#REF!</definedName>
    <definedName name="裁断分析表" localSheetId="3">#REF!</definedName>
    <definedName name="裁断分析表" localSheetId="1">#REF!</definedName>
    <definedName name="裁断分析表" localSheetId="2">#REF!</definedName>
    <definedName name="裁断分析表">#REF!</definedName>
    <definedName name="裁断分析表2" localSheetId="4">#REF!</definedName>
    <definedName name="裁断分析表2" localSheetId="0">#REF!</definedName>
    <definedName name="裁断分析表2" localSheetId="6">#REF!</definedName>
    <definedName name="裁断分析表2" localSheetId="5">#REF!</definedName>
    <definedName name="裁断分析表2" localSheetId="9">#REF!</definedName>
    <definedName name="裁断分析表2" localSheetId="8">#REF!</definedName>
    <definedName name="裁断分析表2" localSheetId="7">#REF!</definedName>
    <definedName name="裁断分析表2" localSheetId="3">#REF!</definedName>
    <definedName name="裁断分析表2" localSheetId="1">#REF!</definedName>
    <definedName name="裁断分析表2" localSheetId="2">#REF!</definedName>
    <definedName name="裁断分析表2">#REF!</definedName>
    <definedName name="计划书" localSheetId="9" xml:space="preserve"> IF(#REF! = "", "",#REF!)</definedName>
    <definedName name="计划书" xml:space="preserve"> IF(#REF! = "", "",#REF!)</definedName>
    <definedName name="账龄分析表" localSheetId="9">#REF!</definedName>
    <definedName name="账龄分析表">#REF!</definedName>
    <definedName name="预算单据资料" localSheetId="9">#REF!</definedName>
    <definedName name="预算单据资料">#REF!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F135" i="17" l="1"/>
  <c r="IW135" i="17"/>
  <c r="IM135" i="17"/>
  <c r="ID135" i="17"/>
  <c r="JF134" i="17"/>
  <c r="IW134" i="17"/>
  <c r="IM134" i="17"/>
  <c r="ID134" i="17"/>
  <c r="JF133" i="17"/>
  <c r="IW133" i="17"/>
  <c r="IM133" i="17"/>
  <c r="ID133" i="17"/>
  <c r="JF132" i="17"/>
  <c r="IW132" i="17"/>
  <c r="IM132" i="17"/>
  <c r="ID132" i="17"/>
  <c r="JF131" i="17"/>
  <c r="IW131" i="17"/>
  <c r="IM131" i="17"/>
  <c r="ID131" i="17"/>
  <c r="JF130" i="17"/>
  <c r="IW130" i="17"/>
  <c r="IM130" i="17"/>
  <c r="ID130" i="17"/>
  <c r="JF129" i="17"/>
  <c r="IW129" i="17"/>
  <c r="IM129" i="17"/>
  <c r="ID129" i="17"/>
  <c r="JF128" i="17"/>
  <c r="IW128" i="17"/>
  <c r="IM128" i="17"/>
  <c r="ID128" i="17"/>
  <c r="JF127" i="17"/>
  <c r="IW127" i="17"/>
  <c r="IM127" i="17"/>
  <c r="ID127" i="17"/>
  <c r="JF126" i="17"/>
  <c r="IW126" i="17"/>
  <c r="IM126" i="17"/>
  <c r="ID126" i="17"/>
  <c r="JF125" i="17"/>
  <c r="IW125" i="17"/>
  <c r="IM125" i="17"/>
  <c r="ID125" i="17"/>
  <c r="JF124" i="17"/>
  <c r="IW124" i="17"/>
  <c r="IM124" i="17"/>
  <c r="ID124" i="17"/>
  <c r="JF123" i="17"/>
  <c r="IW123" i="17"/>
  <c r="IM123" i="17"/>
  <c r="ID123" i="17"/>
  <c r="JF122" i="17"/>
  <c r="IW122" i="17"/>
  <c r="IM122" i="17"/>
  <c r="ID122" i="17"/>
  <c r="JF121" i="17"/>
  <c r="IW121" i="17"/>
  <c r="IM121" i="17"/>
  <c r="ID121" i="17"/>
  <c r="JF120" i="17"/>
  <c r="IW120" i="17"/>
  <c r="IM120" i="17"/>
  <c r="ID120" i="17"/>
  <c r="JF119" i="17"/>
  <c r="IW119" i="17"/>
  <c r="IM119" i="17"/>
  <c r="ID119" i="17"/>
  <c r="JF118" i="17"/>
  <c r="IW118" i="17"/>
  <c r="IM118" i="17"/>
  <c r="ID118" i="17"/>
  <c r="JF117" i="17"/>
  <c r="IW117" i="17"/>
  <c r="IM117" i="17"/>
  <c r="ID117" i="17"/>
  <c r="JF116" i="17"/>
  <c r="IW116" i="17"/>
  <c r="IM116" i="17"/>
  <c r="ID116" i="17"/>
  <c r="JF115" i="17"/>
  <c r="IW115" i="17"/>
  <c r="IM115" i="17"/>
  <c r="ID115" i="17"/>
  <c r="JF114" i="17"/>
  <c r="IW114" i="17"/>
  <c r="IM114" i="17"/>
  <c r="ID114" i="17"/>
  <c r="JF113" i="17"/>
  <c r="IW113" i="17"/>
  <c r="IM113" i="17"/>
  <c r="ID113" i="17"/>
  <c r="JF112" i="17"/>
  <c r="IW112" i="17"/>
  <c r="IM112" i="17"/>
  <c r="ID112" i="17"/>
  <c r="JF111" i="17"/>
  <c r="IW111" i="17"/>
  <c r="IM111" i="17"/>
  <c r="ID111" i="17"/>
  <c r="JF110" i="17"/>
  <c r="IW110" i="17"/>
  <c r="IM110" i="17"/>
  <c r="ID110" i="17"/>
  <c r="JF109" i="17"/>
  <c r="IW109" i="17"/>
  <c r="IM109" i="17"/>
  <c r="ID109" i="17"/>
  <c r="JF108" i="17"/>
  <c r="IW108" i="17"/>
  <c r="IM108" i="17"/>
  <c r="ID108" i="17"/>
  <c r="JF107" i="17"/>
  <c r="IW107" i="17"/>
  <c r="IM107" i="17"/>
  <c r="ID107" i="17"/>
  <c r="JF106" i="17"/>
  <c r="IW106" i="17"/>
  <c r="IM106" i="17"/>
  <c r="ID106" i="17"/>
  <c r="JF105" i="17"/>
  <c r="IW105" i="17"/>
  <c r="IM105" i="17"/>
  <c r="ID105" i="17"/>
  <c r="JF104" i="17"/>
  <c r="IW104" i="17"/>
  <c r="IM104" i="17"/>
  <c r="ID104" i="17"/>
  <c r="JF103" i="17"/>
  <c r="IW103" i="17"/>
  <c r="IM103" i="17"/>
  <c r="ID103" i="17"/>
  <c r="JF102" i="17"/>
  <c r="IW102" i="17"/>
  <c r="IM102" i="17"/>
  <c r="ID102" i="17"/>
  <c r="JF101" i="17"/>
  <c r="IW101" i="17"/>
  <c r="IM101" i="17"/>
  <c r="ID101" i="17"/>
  <c r="JF100" i="17"/>
  <c r="IW100" i="17"/>
  <c r="IM100" i="17"/>
  <c r="ID100" i="17"/>
  <c r="JF99" i="17"/>
  <c r="IW99" i="17"/>
  <c r="IM99" i="17"/>
  <c r="ID99" i="17"/>
  <c r="JF98" i="17"/>
  <c r="IW98" i="17"/>
  <c r="IM98" i="17"/>
  <c r="ID98" i="17"/>
  <c r="JF97" i="17"/>
  <c r="IW97" i="17"/>
  <c r="IM97" i="17"/>
  <c r="ID97" i="17"/>
  <c r="JF96" i="17"/>
  <c r="IW96" i="17"/>
  <c r="IM96" i="17"/>
  <c r="ID96" i="17"/>
  <c r="JF95" i="17"/>
  <c r="IW95" i="17"/>
  <c r="IM95" i="17"/>
  <c r="ID95" i="17"/>
  <c r="JF94" i="17"/>
  <c r="IW94" i="17"/>
  <c r="IM94" i="17"/>
  <c r="ID94" i="17"/>
  <c r="JF93" i="17"/>
  <c r="IW93" i="17"/>
  <c r="IM93" i="17"/>
  <c r="ID93" i="17"/>
  <c r="JF92" i="17"/>
  <c r="IW92" i="17"/>
  <c r="IM92" i="17"/>
  <c r="ID92" i="17"/>
  <c r="JF91" i="17"/>
  <c r="IW91" i="17"/>
  <c r="IM91" i="17"/>
  <c r="ID91" i="17"/>
  <c r="JF90" i="17"/>
  <c r="IW90" i="17"/>
  <c r="IM90" i="17"/>
  <c r="ID90" i="17"/>
  <c r="JF89" i="17"/>
  <c r="IW89" i="17"/>
  <c r="IM89" i="17"/>
  <c r="ID89" i="17"/>
  <c r="JF88" i="17"/>
  <c r="IW88" i="17"/>
  <c r="IM88" i="17"/>
  <c r="ID88" i="17"/>
  <c r="JF87" i="17"/>
  <c r="IW87" i="17"/>
  <c r="IM87" i="17"/>
  <c r="ID87" i="17"/>
  <c r="JF86" i="17"/>
  <c r="IW86" i="17"/>
  <c r="IM86" i="17"/>
  <c r="ID86" i="17"/>
  <c r="JF85" i="17"/>
  <c r="IW85" i="17"/>
  <c r="IM85" i="17"/>
  <c r="ID85" i="17"/>
  <c r="JF84" i="17"/>
  <c r="IW84" i="17"/>
  <c r="IM84" i="17"/>
  <c r="ID84" i="17"/>
  <c r="JF83" i="17"/>
  <c r="IW83" i="17"/>
  <c r="IM83" i="17"/>
  <c r="ID83" i="17"/>
  <c r="JF82" i="17"/>
  <c r="IW82" i="17"/>
  <c r="IM82" i="17"/>
  <c r="ID82" i="17"/>
  <c r="JF81" i="17"/>
  <c r="IW81" i="17"/>
  <c r="IM81" i="17"/>
  <c r="ID81" i="17"/>
  <c r="JF80" i="17"/>
  <c r="IW80" i="17"/>
  <c r="IM80" i="17"/>
  <c r="ID80" i="17"/>
  <c r="JF79" i="17"/>
  <c r="IW79" i="17"/>
  <c r="IM79" i="17"/>
  <c r="ID79" i="17"/>
  <c r="JF78" i="17"/>
  <c r="IW78" i="17"/>
  <c r="IM78" i="17"/>
  <c r="ID78" i="17"/>
  <c r="JF77" i="17"/>
  <c r="IW77" i="17"/>
  <c r="IM77" i="17"/>
  <c r="ID77" i="17"/>
  <c r="JF76" i="17"/>
  <c r="IW76" i="17"/>
  <c r="IM76" i="17"/>
  <c r="ID76" i="17"/>
  <c r="JF75" i="17"/>
  <c r="IW75" i="17"/>
  <c r="IM75" i="17"/>
  <c r="ID75" i="17"/>
  <c r="JF74" i="17"/>
  <c r="IW74" i="17"/>
  <c r="IM74" i="17"/>
  <c r="ID74" i="17"/>
  <c r="JF73" i="17"/>
  <c r="IW73" i="17"/>
  <c r="IM73" i="17"/>
  <c r="ID73" i="17"/>
  <c r="JF72" i="17"/>
  <c r="IW72" i="17"/>
  <c r="IM72" i="17"/>
  <c r="ID72" i="17"/>
  <c r="JF71" i="17"/>
  <c r="IW71" i="17"/>
  <c r="IM71" i="17"/>
  <c r="ID71" i="17"/>
  <c r="JF70" i="17"/>
  <c r="IW70" i="17"/>
  <c r="IM70" i="17"/>
  <c r="ID70" i="17"/>
  <c r="JF69" i="17"/>
  <c r="IW69" i="17"/>
  <c r="IM69" i="17"/>
  <c r="ID69" i="17"/>
  <c r="JF68" i="17"/>
  <c r="IW68" i="17"/>
  <c r="IM68" i="17"/>
  <c r="ID68" i="17"/>
  <c r="JF67" i="17"/>
  <c r="IW67" i="17"/>
  <c r="IM67" i="17"/>
  <c r="ID67" i="17"/>
  <c r="JF66" i="17"/>
  <c r="IW66" i="17"/>
  <c r="IM66" i="17"/>
  <c r="ID66" i="17"/>
  <c r="JF65" i="17"/>
  <c r="IW65" i="17"/>
  <c r="IM65" i="17"/>
  <c r="ID65" i="17"/>
  <c r="JF64" i="17"/>
  <c r="IW64" i="17"/>
  <c r="IM64" i="17"/>
  <c r="ID64" i="17"/>
  <c r="JF63" i="17"/>
  <c r="IW63" i="17"/>
  <c r="IM63" i="17"/>
  <c r="ID63" i="17"/>
  <c r="JF62" i="17"/>
  <c r="IW62" i="17"/>
  <c r="IM62" i="17"/>
  <c r="ID62" i="17"/>
  <c r="JF61" i="17"/>
  <c r="IW61" i="17"/>
  <c r="IM61" i="17"/>
  <c r="ID61" i="17"/>
  <c r="JF60" i="17"/>
  <c r="IW60" i="17"/>
  <c r="IM60" i="17"/>
  <c r="ID60" i="17"/>
  <c r="JF59" i="17"/>
  <c r="IW59" i="17"/>
  <c r="IM59" i="17"/>
  <c r="ID59" i="17"/>
  <c r="JF58" i="17"/>
  <c r="IW58" i="17"/>
  <c r="IM58" i="17"/>
  <c r="ID58" i="17"/>
  <c r="JF57" i="17"/>
  <c r="IW57" i="17"/>
  <c r="IM57" i="17"/>
  <c r="ID57" i="17"/>
  <c r="JF56" i="17"/>
  <c r="IW56" i="17"/>
  <c r="IM56" i="17"/>
  <c r="ID56" i="17"/>
  <c r="JF55" i="17"/>
  <c r="IW55" i="17"/>
  <c r="IM55" i="17"/>
  <c r="ID55" i="17"/>
  <c r="JF54" i="17"/>
  <c r="IW54" i="17"/>
  <c r="IM54" i="17"/>
  <c r="ID54" i="17"/>
  <c r="JF53" i="17"/>
  <c r="IW53" i="17"/>
  <c r="IM53" i="17"/>
  <c r="ID53" i="17"/>
  <c r="JF52" i="17"/>
  <c r="IW52" i="17"/>
  <c r="IM52" i="17"/>
  <c r="ID52" i="17"/>
  <c r="JF51" i="17"/>
  <c r="IW51" i="17"/>
  <c r="IM51" i="17"/>
  <c r="ID51" i="17"/>
  <c r="JF50" i="17"/>
  <c r="IW50" i="17"/>
  <c r="IM50" i="17"/>
  <c r="ID50" i="17"/>
  <c r="JF49" i="17"/>
  <c r="IW49" i="17"/>
  <c r="IM49" i="17"/>
  <c r="ID49" i="17"/>
  <c r="JF48" i="17"/>
  <c r="IW48" i="17"/>
  <c r="IM48" i="17"/>
  <c r="ID48" i="17"/>
  <c r="JF47" i="17"/>
  <c r="IW47" i="17"/>
  <c r="IM47" i="17"/>
  <c r="ID47" i="17"/>
  <c r="JF46" i="17"/>
  <c r="IW46" i="17"/>
  <c r="IM46" i="17"/>
  <c r="ID46" i="17"/>
  <c r="JF45" i="17"/>
  <c r="IW45" i="17"/>
  <c r="IM45" i="17"/>
  <c r="ID45" i="17"/>
  <c r="JF44" i="17"/>
  <c r="IW44" i="17"/>
  <c r="IM44" i="17"/>
  <c r="ID44" i="17"/>
  <c r="JF43" i="17"/>
  <c r="IW43" i="17"/>
  <c r="IM43" i="17"/>
  <c r="ID43" i="17"/>
  <c r="JF42" i="17"/>
  <c r="IW42" i="17"/>
  <c r="IM42" i="17"/>
  <c r="ID42" i="17"/>
  <c r="JF41" i="17"/>
  <c r="IW41" i="17"/>
  <c r="IM41" i="17"/>
  <c r="ID41" i="17"/>
  <c r="JF40" i="17"/>
  <c r="IW40" i="17"/>
  <c r="IM40" i="17"/>
  <c r="ID40" i="17"/>
  <c r="JF39" i="17"/>
  <c r="IW39" i="17"/>
  <c r="IM39" i="17"/>
  <c r="ID39" i="17"/>
  <c r="JF38" i="17"/>
  <c r="IW38" i="17"/>
  <c r="IM38" i="17"/>
  <c r="ID38" i="17"/>
  <c r="JF37" i="17"/>
  <c r="IW37" i="17"/>
  <c r="IM37" i="17"/>
  <c r="ID37" i="17"/>
  <c r="JF36" i="17"/>
  <c r="IW36" i="17"/>
  <c r="IM36" i="17"/>
  <c r="ID36" i="17"/>
  <c r="JF35" i="17"/>
  <c r="IW35" i="17"/>
  <c r="IM35" i="17"/>
  <c r="ID35" i="17"/>
  <c r="JF34" i="17"/>
  <c r="IW34" i="17"/>
  <c r="IM34" i="17"/>
  <c r="ID34" i="17"/>
  <c r="JF33" i="17"/>
  <c r="IW33" i="17"/>
  <c r="IM33" i="17"/>
  <c r="ID33" i="17"/>
  <c r="JF32" i="17"/>
  <c r="IW32" i="17"/>
  <c r="IM32" i="17"/>
  <c r="ID32" i="17"/>
  <c r="JF31" i="17"/>
  <c r="IW31" i="17"/>
  <c r="IM31" i="17"/>
  <c r="ID31" i="17"/>
  <c r="JF30" i="17"/>
  <c r="IW30" i="17"/>
  <c r="IM30" i="17"/>
  <c r="ID30" i="17"/>
  <c r="JF29" i="17"/>
  <c r="IW29" i="17"/>
  <c r="IM29" i="17"/>
  <c r="ID29" i="17"/>
  <c r="JF28" i="17"/>
  <c r="IW28" i="17"/>
  <c r="IM28" i="17"/>
  <c r="ID28" i="17"/>
  <c r="JF27" i="17"/>
  <c r="IW27" i="17"/>
  <c r="IM27" i="17"/>
  <c r="ID27" i="17"/>
  <c r="JF26" i="17"/>
  <c r="IW26" i="17"/>
  <c r="IM26" i="17"/>
  <c r="ID26" i="17"/>
  <c r="JF25" i="17"/>
  <c r="IW25" i="17"/>
  <c r="IM25" i="17"/>
  <c r="ID25" i="17"/>
  <c r="JF24" i="17"/>
  <c r="IW24" i="17"/>
  <c r="IM24" i="17"/>
  <c r="ID24" i="17"/>
  <c r="JF23" i="17"/>
  <c r="IW23" i="17"/>
  <c r="IM23" i="17"/>
  <c r="ID23" i="17"/>
  <c r="JF22" i="17"/>
  <c r="IW22" i="17"/>
  <c r="IM22" i="17"/>
  <c r="ID22" i="17"/>
  <c r="JF21" i="17"/>
  <c r="IW21" i="17"/>
  <c r="IM21" i="17"/>
  <c r="ID21" i="17"/>
  <c r="JF20" i="17"/>
  <c r="IW20" i="17"/>
  <c r="IM20" i="17"/>
  <c r="ID20" i="17"/>
  <c r="JF19" i="17"/>
  <c r="IW19" i="17"/>
  <c r="IM19" i="17"/>
  <c r="ID19" i="17"/>
  <c r="JF18" i="17"/>
  <c r="IW18" i="17"/>
  <c r="IM18" i="17"/>
  <c r="ID18" i="17"/>
  <c r="JF17" i="17"/>
  <c r="IW17" i="17"/>
  <c r="IM17" i="17"/>
  <c r="ID17" i="17"/>
  <c r="JF16" i="17"/>
  <c r="IW16" i="17"/>
  <c r="IM16" i="17"/>
  <c r="ID16" i="17"/>
  <c r="JF15" i="17"/>
  <c r="IW15" i="17"/>
  <c r="IM15" i="17"/>
  <c r="ID15" i="17"/>
  <c r="JF14" i="17"/>
  <c r="IW14" i="17"/>
  <c r="IM14" i="17"/>
  <c r="ID14" i="17"/>
  <c r="JF13" i="17"/>
  <c r="IW13" i="17"/>
  <c r="IM13" i="17"/>
  <c r="ID13" i="17"/>
  <c r="JF12" i="17"/>
  <c r="IW12" i="17"/>
  <c r="IM12" i="17"/>
  <c r="ID12" i="17"/>
  <c r="JF11" i="17"/>
  <c r="IW11" i="17"/>
  <c r="IM11" i="17"/>
  <c r="ID11" i="17"/>
  <c r="JF10" i="17"/>
  <c r="IW10" i="17"/>
  <c r="IM10" i="17"/>
  <c r="ID10" i="17"/>
  <c r="JF9" i="17"/>
  <c r="IW9" i="17"/>
  <c r="IM9" i="17"/>
  <c r="ID9" i="17"/>
  <c r="D65" i="8"/>
  <c r="D64" i="8"/>
  <c r="DH26" i="8"/>
  <c r="CK7" i="15"/>
  <c r="CK6" i="15"/>
  <c r="CK5" i="15"/>
  <c r="AZ46" i="13"/>
  <c r="CM54" i="13"/>
  <c r="CM51" i="13"/>
  <c r="AW54" i="13"/>
  <c r="AT54" i="13"/>
  <c r="AQ54" i="13"/>
  <c r="AW51" i="13"/>
  <c r="AT51" i="13"/>
  <c r="AQ51" i="13"/>
  <c r="S54" i="13"/>
  <c r="P54" i="13"/>
  <c r="M54" i="13"/>
  <c r="S53" i="13"/>
  <c r="P53" i="13"/>
  <c r="M53" i="13"/>
  <c r="S52" i="13"/>
  <c r="P52" i="13"/>
  <c r="M52" i="13"/>
  <c r="J52" i="13"/>
  <c r="J54" i="13" s="1"/>
  <c r="S51" i="13"/>
  <c r="P51" i="13"/>
  <c r="M51" i="13"/>
  <c r="J51" i="13"/>
  <c r="S50" i="13"/>
  <c r="P50" i="13"/>
  <c r="M50" i="13"/>
  <c r="J50" i="13"/>
  <c r="BR54" i="10"/>
  <c r="BR53" i="10"/>
  <c r="BO53" i="10"/>
  <c r="BL53" i="10"/>
  <c r="BI53" i="10"/>
  <c r="BF53" i="10"/>
  <c r="BC53" i="10"/>
  <c r="AZ53" i="10"/>
  <c r="AW53" i="10"/>
  <c r="AT53" i="10"/>
  <c r="AQ53" i="10"/>
  <c r="AN53" i="10"/>
  <c r="AK53" i="10"/>
  <c r="AH53" i="10"/>
  <c r="BR52" i="10"/>
  <c r="BR51" i="10"/>
  <c r="AE53" i="10"/>
  <c r="AB54" i="10"/>
  <c r="Y54" i="10"/>
  <c r="V54" i="10"/>
  <c r="S54" i="10"/>
  <c r="P54" i="10"/>
  <c r="M54" i="10"/>
  <c r="AB53" i="10"/>
  <c r="Y53" i="10"/>
  <c r="V53" i="10"/>
  <c r="S53" i="10"/>
  <c r="P53" i="10"/>
  <c r="M53" i="10"/>
  <c r="AB52" i="10"/>
  <c r="Y52" i="10"/>
  <c r="V52" i="10"/>
  <c r="S52" i="10"/>
  <c r="P52" i="10"/>
  <c r="M52" i="10"/>
  <c r="J52" i="10"/>
  <c r="J54" i="10" s="1"/>
  <c r="AB51" i="10"/>
  <c r="Y51" i="10"/>
  <c r="V51" i="10"/>
  <c r="S51" i="10"/>
  <c r="P51" i="10"/>
  <c r="M51" i="10"/>
  <c r="J51" i="10"/>
  <c r="S50" i="10"/>
  <c r="P50" i="10"/>
  <c r="M50" i="10"/>
  <c r="J50" i="10"/>
  <c r="JB137" i="14"/>
  <c r="IX137" i="14"/>
  <c r="IY137" i="14"/>
  <c r="IZ137" i="14"/>
  <c r="JA137" i="14"/>
  <c r="IW137" i="14"/>
  <c r="JA136" i="14"/>
  <c r="IZ136" i="14"/>
  <c r="IY136" i="14"/>
  <c r="IX136" i="14"/>
  <c r="IW136" i="14"/>
  <c r="JB136" i="14"/>
  <c r="BD57" i="6" l="1"/>
  <c r="BC57" i="6"/>
  <c r="BD56" i="6"/>
  <c r="BC56" i="6"/>
  <c r="BD55" i="6"/>
  <c r="BC55" i="6"/>
  <c r="BD54" i="6"/>
  <c r="BC54" i="6"/>
  <c r="BA57" i="6"/>
  <c r="AZ57" i="6"/>
  <c r="BA56" i="6"/>
  <c r="AZ56" i="6"/>
  <c r="BA55" i="6"/>
  <c r="AZ55" i="6"/>
  <c r="BA54" i="6"/>
  <c r="AZ54" i="6"/>
  <c r="AR82" i="4" a="1"/>
  <c r="AR82" i="4" s="1"/>
  <c r="AQ82" i="4" a="1"/>
  <c r="AQ82" i="4" s="1"/>
  <c r="AU82" i="4" a="1"/>
  <c r="AU82" i="4" s="1"/>
  <c r="AT82" i="4" a="1"/>
  <c r="AT82" i="4" s="1"/>
  <c r="AH82" i="4" a="1"/>
  <c r="AH82" i="4" s="1"/>
  <c r="T82" i="4" a="1"/>
  <c r="T82" i="4" s="1"/>
  <c r="AE82" i="4" a="1"/>
  <c r="AE82" i="4" s="1"/>
  <c r="Z82" i="4" a="1"/>
  <c r="Z82" i="4" s="1"/>
  <c r="AK82" i="4" a="1"/>
  <c r="AK82" i="4" s="1"/>
  <c r="AI82" i="4" a="1"/>
  <c r="AI82" i="4" s="1"/>
  <c r="S82" i="4" a="1"/>
  <c r="S82" i="4" s="1"/>
  <c r="AB82" i="4" a="1"/>
  <c r="AB82" i="4" s="1"/>
  <c r="AC82" i="4" a="1"/>
  <c r="AC82" i="4" s="1"/>
  <c r="Q82" i="4" a="1"/>
  <c r="Q82" i="4" s="1"/>
  <c r="Y82" i="4" a="1"/>
  <c r="Y82" i="4" s="1"/>
  <c r="AO82" i="4" a="1"/>
  <c r="AO82" i="4" s="1"/>
  <c r="AN82" i="4" a="1"/>
  <c r="AN82" i="4" s="1"/>
  <c r="AL82" i="4" a="1"/>
  <c r="AL82" i="4" s="1"/>
  <c r="AF82" i="4" a="1"/>
  <c r="AF82" i="4" s="1"/>
  <c r="J82" i="4" a="1"/>
  <c r="J82" i="4" s="1"/>
  <c r="M82" i="4" a="1"/>
  <c r="M82" i="4" s="1"/>
  <c r="P82" i="4" a="1"/>
  <c r="P82" i="4" s="1"/>
  <c r="N82" i="4" a="1"/>
  <c r="N82" i="4" s="1"/>
  <c r="K82" i="4" a="1"/>
  <c r="K82" i="4" s="1"/>
  <c r="AN66" i="4" a="1"/>
  <c r="AN66" i="4" s="1"/>
  <c r="AT66" i="4" a="1"/>
  <c r="AT66" i="4" s="1"/>
  <c r="AR66" i="4" a="1"/>
  <c r="AR66" i="4" s="1"/>
  <c r="AQ66" i="4" a="1"/>
  <c r="AQ66" i="4" s="1"/>
  <c r="AO66" i="4" a="1"/>
  <c r="AO66" i="4" s="1"/>
  <c r="AU66" i="4" a="1"/>
  <c r="AU66" i="4" s="1"/>
  <c r="AH66" i="4" a="1"/>
  <c r="AH66" i="4" s="1"/>
  <c r="S66" i="4" a="1"/>
  <c r="S66" i="4" s="1"/>
  <c r="AE66" i="4" a="1"/>
  <c r="AE66" i="4" s="1"/>
  <c r="AC66" i="4" a="1"/>
  <c r="AC66" i="4" s="1"/>
  <c r="AB66" i="4" a="1"/>
  <c r="AB66" i="4" s="1"/>
  <c r="Z66" i="4" a="1"/>
  <c r="Z66" i="4" s="1"/>
  <c r="J66" i="4" a="1"/>
  <c r="J66" i="4" s="1"/>
  <c r="Y66" i="4" a="1"/>
  <c r="Y66" i="4" s="1"/>
  <c r="M66" i="4" a="1"/>
  <c r="M66" i="4" s="1"/>
  <c r="K66" i="4" a="1"/>
  <c r="K66" i="4" s="1"/>
  <c r="N66" i="4" a="1"/>
  <c r="N66" i="4" s="1"/>
  <c r="T66" i="4" a="1"/>
  <c r="T66" i="4" s="1"/>
  <c r="P66" i="4" a="1"/>
  <c r="P66" i="4" s="1"/>
  <c r="AK66" i="4" a="1"/>
  <c r="AK66" i="4" s="1"/>
  <c r="AL66" i="4" a="1"/>
  <c r="AL66" i="4" s="1"/>
  <c r="AF66" i="4" a="1"/>
  <c r="AF66" i="4" s="1"/>
  <c r="AI66" i="4" a="1"/>
  <c r="AI66" i="4" s="1"/>
  <c r="Q66" i="4" a="1"/>
  <c r="Q66" i="4" s="1"/>
  <c r="AT30" i="4" a="1"/>
  <c r="AT30" i="4" s="1"/>
  <c r="AU30" i="4" a="1"/>
  <c r="AU30" i="4" s="1"/>
  <c r="AR30" i="4" a="1"/>
  <c r="AR30" i="4" s="1"/>
  <c r="AQ30" i="4" a="1"/>
  <c r="AQ30" i="4" s="1"/>
  <c r="AH30" i="4" a="1"/>
  <c r="AH30" i="4" s="1"/>
  <c r="Y30" i="4" a="1"/>
  <c r="Y30" i="4" s="1"/>
  <c r="AO30" i="4" a="1"/>
  <c r="AO30" i="4" s="1"/>
  <c r="AI30" i="4" a="1"/>
  <c r="AI30" i="4" s="1"/>
  <c r="AF30" i="4" a="1"/>
  <c r="AF30" i="4" s="1"/>
  <c r="Z30" i="4" a="1"/>
  <c r="Z30" i="4" s="1"/>
  <c r="T30" i="4" a="1"/>
  <c r="T30" i="4" s="1"/>
  <c r="AK30" i="4" a="1"/>
  <c r="AK30" i="4" s="1"/>
  <c r="S30" i="4" a="1"/>
  <c r="S30" i="4" s="1"/>
  <c r="AN30" i="4" a="1"/>
  <c r="AN30" i="4" s="1"/>
  <c r="AC30" i="4" a="1"/>
  <c r="AC30" i="4" s="1"/>
  <c r="AB30" i="4" a="1"/>
  <c r="AB30" i="4" s="1"/>
  <c r="AL30" i="4" a="1"/>
  <c r="AL30" i="4" s="1"/>
  <c r="AE30" i="4" a="1"/>
  <c r="AE30" i="4" s="1"/>
  <c r="Q30" i="4" a="1"/>
  <c r="Q30" i="4" s="1"/>
  <c r="N30" i="4" a="1"/>
  <c r="N30" i="4" s="1"/>
  <c r="M30" i="4" a="1"/>
  <c r="M30" i="4" s="1"/>
  <c r="K30" i="4" a="1"/>
  <c r="K30" i="4" s="1"/>
  <c r="J30" i="4" a="1"/>
  <c r="J30" i="4" s="1"/>
  <c r="P30" i="4" a="1"/>
  <c r="P30" i="4" s="1"/>
  <c r="AO14" i="4" a="1"/>
  <c r="AO14" i="4" s="1"/>
  <c r="AF14" i="4" a="1"/>
  <c r="AF14" i="4" s="1"/>
  <c r="AU14" i="4" a="1"/>
  <c r="AU14" i="4" s="1"/>
  <c r="AR14" i="4" a="1"/>
  <c r="AR14" i="4" s="1"/>
  <c r="AN14" i="4" a="1"/>
  <c r="AN14" i="4" s="1"/>
  <c r="AT14" i="4" a="1"/>
  <c r="AT14" i="4" s="1"/>
  <c r="AL14" i="4" a="1"/>
  <c r="AL14" i="4" s="1"/>
  <c r="AQ14" i="4" a="1"/>
  <c r="AQ14" i="4" s="1"/>
  <c r="AH14" i="4" a="1"/>
  <c r="AH14" i="4" s="1"/>
  <c r="AK14" i="4" a="1"/>
  <c r="AK14" i="4" s="1"/>
  <c r="AI14" i="4" a="1"/>
  <c r="AI14" i="4" s="1"/>
  <c r="P14" i="4" a="1"/>
  <c r="P14" i="4" s="1"/>
  <c r="M14" i="4" a="1"/>
  <c r="M14" i="4" s="1"/>
  <c r="N14" i="4" a="1"/>
  <c r="N14" i="4" s="1"/>
  <c r="J14" i="4" a="1"/>
  <c r="J14" i="4" s="1"/>
  <c r="K14" i="4" a="1"/>
  <c r="K14" i="4" s="1"/>
  <c r="S14" i="4" a="1"/>
  <c r="S14" i="4" s="1"/>
  <c r="AE14" i="4" a="1"/>
  <c r="AE14" i="4" s="1"/>
  <c r="AC14" i="4" a="1"/>
  <c r="AC14" i="4" s="1"/>
  <c r="AB14" i="4" a="1"/>
  <c r="AB14" i="4" s="1"/>
  <c r="Z14" i="4" a="1"/>
  <c r="Z14" i="4" s="1"/>
  <c r="Y14" i="4" a="1"/>
  <c r="Y14" i="4" s="1"/>
  <c r="T14" i="4" a="1"/>
  <c r="T14" i="4" s="1"/>
  <c r="Q14" i="4" a="1"/>
  <c r="Q14" i="4" s="1"/>
  <c r="AU85" i="4"/>
  <c r="AT85" i="4"/>
  <c r="AR85" i="4"/>
  <c r="AQ85" i="4"/>
  <c r="AO85" i="4"/>
  <c r="AN85" i="4"/>
  <c r="AL85" i="4"/>
  <c r="AK85" i="4"/>
  <c r="AI85" i="4"/>
  <c r="AH85" i="4"/>
  <c r="AF85" i="4"/>
  <c r="AE85" i="4"/>
  <c r="AC85" i="4"/>
  <c r="AB85" i="4"/>
  <c r="Z85" i="4"/>
  <c r="Y85" i="4"/>
  <c r="AU84" i="4"/>
  <c r="AT84" i="4"/>
  <c r="AR84" i="4"/>
  <c r="AQ84" i="4"/>
  <c r="AO84" i="4"/>
  <c r="AN84" i="4"/>
  <c r="AL84" i="4"/>
  <c r="AK84" i="4"/>
  <c r="AI84" i="4"/>
  <c r="AH84" i="4"/>
  <c r="AF84" i="4"/>
  <c r="AE84" i="4"/>
  <c r="AC84" i="4"/>
  <c r="AB84" i="4"/>
  <c r="Z84" i="4"/>
  <c r="Y84" i="4"/>
  <c r="AU83" i="4"/>
  <c r="AT83" i="4"/>
  <c r="AR83" i="4"/>
  <c r="AQ83" i="4"/>
  <c r="AO83" i="4"/>
  <c r="AN83" i="4"/>
  <c r="AL83" i="4"/>
  <c r="AK83" i="4"/>
  <c r="AI83" i="4"/>
  <c r="AH83" i="4"/>
  <c r="AF83" i="4"/>
  <c r="AE83" i="4"/>
  <c r="AC83" i="4"/>
  <c r="AB83" i="4"/>
  <c r="Z83" i="4"/>
  <c r="Y83" i="4"/>
  <c r="AU81" i="4"/>
  <c r="AT81" i="4"/>
  <c r="AR81" i="4"/>
  <c r="AQ81" i="4"/>
  <c r="AO81" i="4"/>
  <c r="AN81" i="4"/>
  <c r="AL81" i="4"/>
  <c r="AK81" i="4"/>
  <c r="AI81" i="4"/>
  <c r="AH81" i="4"/>
  <c r="AF81" i="4"/>
  <c r="AE81" i="4"/>
  <c r="AC81" i="4"/>
  <c r="AB81" i="4"/>
  <c r="Z81" i="4"/>
  <c r="Y81" i="4"/>
  <c r="AU80" i="4"/>
  <c r="AT80" i="4"/>
  <c r="AR80" i="4"/>
  <c r="AQ80" i="4"/>
  <c r="AO80" i="4"/>
  <c r="AN80" i="4"/>
  <c r="AL80" i="4"/>
  <c r="AK80" i="4"/>
  <c r="AI80" i="4"/>
  <c r="AH80" i="4"/>
  <c r="AF80" i="4"/>
  <c r="AE80" i="4"/>
  <c r="AC80" i="4"/>
  <c r="AB80" i="4"/>
  <c r="Z80" i="4"/>
  <c r="Y80" i="4"/>
  <c r="AU79" i="4"/>
  <c r="AT79" i="4"/>
  <c r="AR79" i="4"/>
  <c r="AQ79" i="4"/>
  <c r="AO79" i="4"/>
  <c r="AN79" i="4"/>
  <c r="AL79" i="4"/>
  <c r="AK79" i="4"/>
  <c r="AI79" i="4"/>
  <c r="AH79" i="4"/>
  <c r="AF79" i="4"/>
  <c r="AE79" i="4"/>
  <c r="AC79" i="4"/>
  <c r="AB79" i="4"/>
  <c r="Z79" i="4"/>
  <c r="Y79" i="4"/>
  <c r="AU78" i="4"/>
  <c r="AT78" i="4"/>
  <c r="AR78" i="4"/>
  <c r="AQ78" i="4"/>
  <c r="AO78" i="4"/>
  <c r="AN78" i="4"/>
  <c r="AL78" i="4"/>
  <c r="AK78" i="4"/>
  <c r="AI78" i="4"/>
  <c r="AH78" i="4"/>
  <c r="AF78" i="4"/>
  <c r="AE78" i="4"/>
  <c r="AC78" i="4"/>
  <c r="AB78" i="4"/>
  <c r="Z78" i="4"/>
  <c r="Y78" i="4"/>
  <c r="AU77" i="4"/>
  <c r="AT77" i="4"/>
  <c r="AR77" i="4"/>
  <c r="AQ77" i="4"/>
  <c r="AO77" i="4"/>
  <c r="AN77" i="4"/>
  <c r="AL77" i="4"/>
  <c r="AK77" i="4"/>
  <c r="AI77" i="4"/>
  <c r="AH77" i="4"/>
  <c r="AF77" i="4"/>
  <c r="AE77" i="4"/>
  <c r="AC77" i="4"/>
  <c r="AB77" i="4"/>
  <c r="Z77" i="4"/>
  <c r="Y77" i="4"/>
  <c r="AU76" i="4"/>
  <c r="AT76" i="4"/>
  <c r="AR76" i="4"/>
  <c r="AQ76" i="4"/>
  <c r="AO76" i="4"/>
  <c r="AN76" i="4"/>
  <c r="AL76" i="4"/>
  <c r="AK76" i="4"/>
  <c r="AI76" i="4"/>
  <c r="AH76" i="4"/>
  <c r="AF76" i="4"/>
  <c r="AE76" i="4"/>
  <c r="AC76" i="4"/>
  <c r="AB76" i="4"/>
  <c r="Z76" i="4"/>
  <c r="Y76" i="4"/>
  <c r="AU75" i="4"/>
  <c r="AT75" i="4"/>
  <c r="AR75" i="4"/>
  <c r="AQ75" i="4"/>
  <c r="AO75" i="4"/>
  <c r="AN75" i="4"/>
  <c r="AL75" i="4"/>
  <c r="AK75" i="4"/>
  <c r="AI75" i="4"/>
  <c r="AH75" i="4"/>
  <c r="AF75" i="4"/>
  <c r="AE75" i="4"/>
  <c r="AC75" i="4"/>
  <c r="AB75" i="4"/>
  <c r="Z75" i="4"/>
  <c r="Y75" i="4"/>
  <c r="AU74" i="4"/>
  <c r="AT74" i="4"/>
  <c r="AR74" i="4"/>
  <c r="AQ74" i="4"/>
  <c r="AO74" i="4"/>
  <c r="AN74" i="4"/>
  <c r="AL74" i="4"/>
  <c r="AK74" i="4"/>
  <c r="AI74" i="4"/>
  <c r="AH74" i="4"/>
  <c r="AF74" i="4"/>
  <c r="AE74" i="4"/>
  <c r="AC74" i="4"/>
  <c r="AB74" i="4"/>
  <c r="Z74" i="4"/>
  <c r="Y74" i="4"/>
  <c r="AU73" i="4"/>
  <c r="AT73" i="4"/>
  <c r="AR73" i="4"/>
  <c r="AQ73" i="4"/>
  <c r="AO73" i="4"/>
  <c r="AN73" i="4"/>
  <c r="AL73" i="4"/>
  <c r="AK73" i="4"/>
  <c r="AI73" i="4"/>
  <c r="AH73" i="4"/>
  <c r="AF73" i="4"/>
  <c r="AE73" i="4"/>
  <c r="AC73" i="4"/>
  <c r="AB73" i="4"/>
  <c r="Z73" i="4"/>
  <c r="Y73" i="4"/>
  <c r="AU72" i="4"/>
  <c r="AT72" i="4"/>
  <c r="AR72" i="4"/>
  <c r="AQ72" i="4"/>
  <c r="AO72" i="4"/>
  <c r="AN72" i="4"/>
  <c r="AL72" i="4"/>
  <c r="AK72" i="4"/>
  <c r="AI72" i="4"/>
  <c r="AH72" i="4"/>
  <c r="AF72" i="4"/>
  <c r="AE72" i="4"/>
  <c r="AC72" i="4"/>
  <c r="AB72" i="4"/>
  <c r="Z72" i="4"/>
  <c r="Y72" i="4"/>
  <c r="AU71" i="4"/>
  <c r="AT71" i="4"/>
  <c r="AR71" i="4"/>
  <c r="AQ71" i="4"/>
  <c r="AO71" i="4"/>
  <c r="AN71" i="4"/>
  <c r="AL71" i="4"/>
  <c r="AK71" i="4"/>
  <c r="AI71" i="4"/>
  <c r="AH71" i="4"/>
  <c r="AF71" i="4"/>
  <c r="AE71" i="4"/>
  <c r="AC71" i="4"/>
  <c r="AB71" i="4"/>
  <c r="Z71" i="4"/>
  <c r="Y71" i="4"/>
  <c r="AU70" i="4"/>
  <c r="AT70" i="4"/>
  <c r="AR70" i="4"/>
  <c r="AQ70" i="4"/>
  <c r="AO70" i="4"/>
  <c r="AN70" i="4"/>
  <c r="AL70" i="4"/>
  <c r="AK70" i="4"/>
  <c r="AI70" i="4"/>
  <c r="AH70" i="4"/>
  <c r="AF70" i="4"/>
  <c r="AE70" i="4"/>
  <c r="AC70" i="4"/>
  <c r="AB70" i="4"/>
  <c r="Z70" i="4"/>
  <c r="Y70" i="4"/>
  <c r="AU69" i="4"/>
  <c r="AT69" i="4"/>
  <c r="AR69" i="4"/>
  <c r="AQ69" i="4"/>
  <c r="AO69" i="4"/>
  <c r="AN69" i="4"/>
  <c r="AL69" i="4"/>
  <c r="AK69" i="4"/>
  <c r="AI69" i="4"/>
  <c r="AH69" i="4"/>
  <c r="AF69" i="4"/>
  <c r="AE69" i="4"/>
  <c r="AC69" i="4"/>
  <c r="AB69" i="4"/>
  <c r="Z69" i="4"/>
  <c r="Y69" i="4"/>
  <c r="AU68" i="4"/>
  <c r="AT68" i="4"/>
  <c r="AR68" i="4"/>
  <c r="AQ68" i="4"/>
  <c r="AO68" i="4"/>
  <c r="AN68" i="4"/>
  <c r="AL68" i="4"/>
  <c r="AK68" i="4"/>
  <c r="AI68" i="4"/>
  <c r="AH68" i="4"/>
  <c r="AF68" i="4"/>
  <c r="AE68" i="4"/>
  <c r="AC68" i="4"/>
  <c r="AB68" i="4"/>
  <c r="Z68" i="4"/>
  <c r="Y68" i="4"/>
  <c r="AU67" i="4"/>
  <c r="AT67" i="4"/>
  <c r="AR67" i="4"/>
  <c r="AQ67" i="4"/>
  <c r="AO67" i="4"/>
  <c r="AN67" i="4"/>
  <c r="AL67" i="4"/>
  <c r="AK67" i="4"/>
  <c r="AI67" i="4"/>
  <c r="AH67" i="4"/>
  <c r="AF67" i="4"/>
  <c r="AE67" i="4"/>
  <c r="AC67" i="4"/>
  <c r="AB67" i="4"/>
  <c r="Z67" i="4"/>
  <c r="Y67" i="4"/>
  <c r="T88" i="4"/>
  <c r="S88" i="4"/>
  <c r="Q88" i="4"/>
  <c r="P88" i="4"/>
  <c r="N88" i="4"/>
  <c r="M88" i="4"/>
  <c r="K88" i="4"/>
  <c r="J88" i="4"/>
  <c r="T87" i="4"/>
  <c r="S87" i="4"/>
  <c r="Q87" i="4"/>
  <c r="P87" i="4"/>
  <c r="N87" i="4"/>
  <c r="M87" i="4"/>
  <c r="K87" i="4"/>
  <c r="J87" i="4"/>
  <c r="T86" i="4"/>
  <c r="S86" i="4"/>
  <c r="Q86" i="4"/>
  <c r="P86" i="4"/>
  <c r="N86" i="4"/>
  <c r="M86" i="4"/>
  <c r="K86" i="4"/>
  <c r="J86" i="4"/>
  <c r="T85" i="4"/>
  <c r="S85" i="4"/>
  <c r="Q85" i="4"/>
  <c r="P85" i="4"/>
  <c r="N85" i="4"/>
  <c r="M85" i="4"/>
  <c r="K85" i="4"/>
  <c r="J85" i="4"/>
  <c r="T84" i="4"/>
  <c r="S84" i="4"/>
  <c r="Q84" i="4"/>
  <c r="P84" i="4"/>
  <c r="N84" i="4"/>
  <c r="M84" i="4"/>
  <c r="K84" i="4"/>
  <c r="J84" i="4"/>
  <c r="T83" i="4"/>
  <c r="S83" i="4"/>
  <c r="Q83" i="4"/>
  <c r="P83" i="4"/>
  <c r="N83" i="4"/>
  <c r="M83" i="4"/>
  <c r="K83" i="4"/>
  <c r="J83" i="4"/>
  <c r="T81" i="4"/>
  <c r="S81" i="4"/>
  <c r="Q81" i="4"/>
  <c r="P81" i="4"/>
  <c r="N81" i="4"/>
  <c r="M81" i="4"/>
  <c r="K81" i="4"/>
  <c r="J81" i="4"/>
  <c r="T80" i="4"/>
  <c r="S80" i="4"/>
  <c r="Q80" i="4"/>
  <c r="P80" i="4"/>
  <c r="N80" i="4"/>
  <c r="M80" i="4"/>
  <c r="K80" i="4"/>
  <c r="J80" i="4"/>
  <c r="T79" i="4"/>
  <c r="S79" i="4"/>
  <c r="Q79" i="4"/>
  <c r="P79" i="4"/>
  <c r="N79" i="4"/>
  <c r="M79" i="4"/>
  <c r="K79" i="4"/>
  <c r="J79" i="4"/>
  <c r="T78" i="4"/>
  <c r="S78" i="4"/>
  <c r="Q78" i="4"/>
  <c r="P78" i="4"/>
  <c r="N78" i="4"/>
  <c r="M78" i="4"/>
  <c r="K78" i="4"/>
  <c r="J78" i="4"/>
  <c r="T77" i="4"/>
  <c r="S77" i="4"/>
  <c r="Q77" i="4"/>
  <c r="P77" i="4"/>
  <c r="N77" i="4"/>
  <c r="M77" i="4"/>
  <c r="K77" i="4"/>
  <c r="J77" i="4"/>
  <c r="T76" i="4"/>
  <c r="S76" i="4"/>
  <c r="Q76" i="4"/>
  <c r="P76" i="4"/>
  <c r="N76" i="4"/>
  <c r="M76" i="4"/>
  <c r="K76" i="4"/>
  <c r="J76" i="4"/>
  <c r="T75" i="4"/>
  <c r="S75" i="4"/>
  <c r="Q75" i="4"/>
  <c r="P75" i="4"/>
  <c r="N75" i="4"/>
  <c r="M75" i="4"/>
  <c r="K75" i="4"/>
  <c r="J75" i="4"/>
  <c r="T74" i="4"/>
  <c r="S74" i="4"/>
  <c r="Q74" i="4"/>
  <c r="P74" i="4"/>
  <c r="N74" i="4"/>
  <c r="M74" i="4"/>
  <c r="K74" i="4"/>
  <c r="J74" i="4"/>
  <c r="T73" i="4"/>
  <c r="S73" i="4"/>
  <c r="Q73" i="4"/>
  <c r="P73" i="4"/>
  <c r="N73" i="4"/>
  <c r="M73" i="4"/>
  <c r="K73" i="4"/>
  <c r="J73" i="4"/>
  <c r="T72" i="4"/>
  <c r="S72" i="4"/>
  <c r="Q72" i="4"/>
  <c r="P72" i="4"/>
  <c r="N72" i="4"/>
  <c r="M72" i="4"/>
  <c r="K72" i="4"/>
  <c r="J72" i="4"/>
  <c r="T71" i="4"/>
  <c r="S71" i="4"/>
  <c r="Q71" i="4"/>
  <c r="P71" i="4"/>
  <c r="N71" i="4"/>
  <c r="M71" i="4"/>
  <c r="K71" i="4"/>
  <c r="J71" i="4"/>
  <c r="T70" i="4"/>
  <c r="S70" i="4"/>
  <c r="Q70" i="4"/>
  <c r="P70" i="4"/>
  <c r="N70" i="4"/>
  <c r="M70" i="4"/>
  <c r="K70" i="4"/>
  <c r="J70" i="4"/>
  <c r="T69" i="4"/>
  <c r="S69" i="4"/>
  <c r="Q69" i="4"/>
  <c r="P69" i="4"/>
  <c r="N69" i="4"/>
  <c r="M69" i="4"/>
  <c r="K69" i="4"/>
  <c r="J69" i="4"/>
  <c r="T68" i="4"/>
  <c r="S68" i="4"/>
  <c r="Q68" i="4"/>
  <c r="P68" i="4"/>
  <c r="N68" i="4"/>
  <c r="M68" i="4"/>
  <c r="K68" i="4"/>
  <c r="J68" i="4"/>
  <c r="T67" i="4"/>
  <c r="S67" i="4"/>
  <c r="Q67" i="4"/>
  <c r="P67" i="4"/>
  <c r="N67" i="4"/>
  <c r="M67" i="4"/>
  <c r="K67" i="4"/>
  <c r="J67" i="4"/>
  <c r="L61" i="4"/>
  <c r="DK44" i="4"/>
  <c r="DH44" i="4"/>
  <c r="DE44" i="4"/>
  <c r="DB44" i="4"/>
  <c r="CY44" i="4"/>
  <c r="CV44" i="4"/>
  <c r="CS44" i="4"/>
  <c r="CP44" i="4"/>
  <c r="CM44" i="4"/>
  <c r="CJ44" i="4"/>
  <c r="CG44" i="4"/>
  <c r="CD44" i="4"/>
  <c r="CA44" i="4"/>
  <c r="BX44" i="4"/>
  <c r="BU44" i="4"/>
  <c r="BR44" i="4"/>
  <c r="BO44" i="4"/>
  <c r="BL44" i="4"/>
  <c r="BI44" i="4"/>
  <c r="BF44" i="4"/>
  <c r="BC44" i="4"/>
  <c r="AZ44" i="4"/>
  <c r="AW44" i="4"/>
  <c r="AT44" i="4"/>
  <c r="AQ44" i="4"/>
  <c r="AN44" i="4"/>
  <c r="AK44" i="4"/>
  <c r="AH44" i="4"/>
  <c r="AE44" i="4"/>
  <c r="AB44" i="4"/>
  <c r="Y44" i="4"/>
  <c r="S44" i="4"/>
  <c r="P44" i="4"/>
  <c r="M44" i="4"/>
  <c r="J44" i="4"/>
  <c r="AU33" i="4"/>
  <c r="AT33" i="4"/>
  <c r="AR33" i="4"/>
  <c r="AQ33" i="4"/>
  <c r="AO33" i="4"/>
  <c r="AN33" i="4"/>
  <c r="AL33" i="4"/>
  <c r="AK33" i="4"/>
  <c r="AI33" i="4"/>
  <c r="AH33" i="4"/>
  <c r="AF33" i="4"/>
  <c r="AE33" i="4"/>
  <c r="AC33" i="4"/>
  <c r="AB33" i="4"/>
  <c r="Z33" i="4"/>
  <c r="Y33" i="4"/>
  <c r="AU32" i="4"/>
  <c r="AT32" i="4"/>
  <c r="AR32" i="4"/>
  <c r="AQ32" i="4"/>
  <c r="AO32" i="4"/>
  <c r="AN32" i="4"/>
  <c r="AL32" i="4"/>
  <c r="AK32" i="4"/>
  <c r="AI32" i="4"/>
  <c r="AH32" i="4"/>
  <c r="AF32" i="4"/>
  <c r="AE32" i="4"/>
  <c r="AC32" i="4"/>
  <c r="AB32" i="4"/>
  <c r="Z32" i="4"/>
  <c r="Y32" i="4"/>
  <c r="AU31" i="4"/>
  <c r="AT31" i="4"/>
  <c r="AR31" i="4"/>
  <c r="AQ31" i="4"/>
  <c r="AO31" i="4"/>
  <c r="AN31" i="4"/>
  <c r="AL31" i="4"/>
  <c r="AK31" i="4"/>
  <c r="AI31" i="4"/>
  <c r="AH31" i="4"/>
  <c r="AF31" i="4"/>
  <c r="AE31" i="4"/>
  <c r="AC31" i="4"/>
  <c r="AB31" i="4"/>
  <c r="Z31" i="4"/>
  <c r="Y31" i="4"/>
  <c r="AU29" i="4"/>
  <c r="AT29" i="4"/>
  <c r="AR29" i="4"/>
  <c r="AQ29" i="4"/>
  <c r="AO29" i="4"/>
  <c r="AN29" i="4"/>
  <c r="AL29" i="4"/>
  <c r="AK29" i="4"/>
  <c r="AI29" i="4"/>
  <c r="AH29" i="4"/>
  <c r="AF29" i="4"/>
  <c r="AE29" i="4"/>
  <c r="AC29" i="4"/>
  <c r="AB29" i="4"/>
  <c r="Z29" i="4"/>
  <c r="Y29" i="4"/>
  <c r="AU28" i="4"/>
  <c r="AT28" i="4"/>
  <c r="AR28" i="4"/>
  <c r="AQ28" i="4"/>
  <c r="AO28" i="4"/>
  <c r="AN28" i="4"/>
  <c r="AL28" i="4"/>
  <c r="AK28" i="4"/>
  <c r="AI28" i="4"/>
  <c r="AH28" i="4"/>
  <c r="AF28" i="4"/>
  <c r="AE28" i="4"/>
  <c r="AC28" i="4"/>
  <c r="AB28" i="4"/>
  <c r="Z28" i="4"/>
  <c r="Y28" i="4"/>
  <c r="AU27" i="4"/>
  <c r="AT27" i="4"/>
  <c r="AR27" i="4"/>
  <c r="AQ27" i="4"/>
  <c r="AO27" i="4"/>
  <c r="AN27" i="4"/>
  <c r="AL27" i="4"/>
  <c r="AK27" i="4"/>
  <c r="AI27" i="4"/>
  <c r="AH27" i="4"/>
  <c r="AF27" i="4"/>
  <c r="AE27" i="4"/>
  <c r="AC27" i="4"/>
  <c r="AB27" i="4"/>
  <c r="Z27" i="4"/>
  <c r="Y27" i="4"/>
  <c r="AU26" i="4"/>
  <c r="AT26" i="4"/>
  <c r="AR26" i="4"/>
  <c r="AQ26" i="4"/>
  <c r="AO26" i="4"/>
  <c r="AN26" i="4"/>
  <c r="AL26" i="4"/>
  <c r="AK26" i="4"/>
  <c r="AI26" i="4"/>
  <c r="AH26" i="4"/>
  <c r="AF26" i="4"/>
  <c r="AE26" i="4"/>
  <c r="AC26" i="4"/>
  <c r="AB26" i="4"/>
  <c r="Z26" i="4"/>
  <c r="Y26" i="4"/>
  <c r="AU25" i="4"/>
  <c r="AT25" i="4"/>
  <c r="AR25" i="4"/>
  <c r="AQ25" i="4"/>
  <c r="AO25" i="4"/>
  <c r="AN25" i="4"/>
  <c r="AL25" i="4"/>
  <c r="AK25" i="4"/>
  <c r="AI25" i="4"/>
  <c r="AH25" i="4"/>
  <c r="AF25" i="4"/>
  <c r="AE25" i="4"/>
  <c r="AC25" i="4"/>
  <c r="AB25" i="4"/>
  <c r="Z25" i="4"/>
  <c r="Y25" i="4"/>
  <c r="AU24" i="4"/>
  <c r="AT24" i="4"/>
  <c r="AR24" i="4"/>
  <c r="AQ24" i="4"/>
  <c r="AO24" i="4"/>
  <c r="AN24" i="4"/>
  <c r="AL24" i="4"/>
  <c r="AK24" i="4"/>
  <c r="AI24" i="4"/>
  <c r="AH24" i="4"/>
  <c r="AF24" i="4"/>
  <c r="AE24" i="4"/>
  <c r="AC24" i="4"/>
  <c r="AB24" i="4"/>
  <c r="Z24" i="4"/>
  <c r="Y24" i="4"/>
  <c r="AU23" i="4"/>
  <c r="AT23" i="4"/>
  <c r="AR23" i="4"/>
  <c r="AQ23" i="4"/>
  <c r="AO23" i="4"/>
  <c r="AN23" i="4"/>
  <c r="AL23" i="4"/>
  <c r="AK23" i="4"/>
  <c r="AI23" i="4"/>
  <c r="AH23" i="4"/>
  <c r="AF23" i="4"/>
  <c r="AE23" i="4"/>
  <c r="AC23" i="4"/>
  <c r="AB23" i="4"/>
  <c r="Z23" i="4"/>
  <c r="Y23" i="4"/>
  <c r="AU22" i="4"/>
  <c r="AT22" i="4"/>
  <c r="AR22" i="4"/>
  <c r="AQ22" i="4"/>
  <c r="AO22" i="4"/>
  <c r="AN22" i="4"/>
  <c r="AL22" i="4"/>
  <c r="AK22" i="4"/>
  <c r="AI22" i="4"/>
  <c r="AH22" i="4"/>
  <c r="AF22" i="4"/>
  <c r="AE22" i="4"/>
  <c r="AC22" i="4"/>
  <c r="AB22" i="4"/>
  <c r="Z22" i="4"/>
  <c r="Y22" i="4"/>
  <c r="AU21" i="4"/>
  <c r="AT21" i="4"/>
  <c r="AR21" i="4"/>
  <c r="AQ21" i="4"/>
  <c r="AO21" i="4"/>
  <c r="AN21" i="4"/>
  <c r="AL21" i="4"/>
  <c r="AK21" i="4"/>
  <c r="AI21" i="4"/>
  <c r="AH21" i="4"/>
  <c r="AF21" i="4"/>
  <c r="AE21" i="4"/>
  <c r="AC21" i="4"/>
  <c r="AB21" i="4"/>
  <c r="Z21" i="4"/>
  <c r="Y21" i="4"/>
  <c r="AU20" i="4"/>
  <c r="AT20" i="4"/>
  <c r="AR20" i="4"/>
  <c r="AQ20" i="4"/>
  <c r="AO20" i="4"/>
  <c r="AN20" i="4"/>
  <c r="AL20" i="4"/>
  <c r="AK20" i="4"/>
  <c r="AI20" i="4"/>
  <c r="AH20" i="4"/>
  <c r="AF20" i="4"/>
  <c r="AE20" i="4"/>
  <c r="AC20" i="4"/>
  <c r="AB20" i="4"/>
  <c r="Z20" i="4"/>
  <c r="Y20" i="4"/>
  <c r="AU19" i="4"/>
  <c r="AT19" i="4"/>
  <c r="AR19" i="4"/>
  <c r="AQ19" i="4"/>
  <c r="AO19" i="4"/>
  <c r="AN19" i="4"/>
  <c r="AL19" i="4"/>
  <c r="AK19" i="4"/>
  <c r="AI19" i="4"/>
  <c r="AH19" i="4"/>
  <c r="AF19" i="4"/>
  <c r="AE19" i="4"/>
  <c r="AC19" i="4"/>
  <c r="AB19" i="4"/>
  <c r="Z19" i="4"/>
  <c r="Y19" i="4"/>
  <c r="AU18" i="4"/>
  <c r="AT18" i="4"/>
  <c r="AR18" i="4"/>
  <c r="AQ18" i="4"/>
  <c r="AO18" i="4"/>
  <c r="AN18" i="4"/>
  <c r="AL18" i="4"/>
  <c r="AK18" i="4"/>
  <c r="AI18" i="4"/>
  <c r="AH18" i="4"/>
  <c r="AF18" i="4"/>
  <c r="AE18" i="4"/>
  <c r="AC18" i="4"/>
  <c r="AB18" i="4"/>
  <c r="Z18" i="4"/>
  <c r="Y18" i="4"/>
  <c r="AU17" i="4"/>
  <c r="AT17" i="4"/>
  <c r="AR17" i="4"/>
  <c r="AQ17" i="4"/>
  <c r="AO17" i="4"/>
  <c r="AN17" i="4"/>
  <c r="AL17" i="4"/>
  <c r="AK17" i="4"/>
  <c r="AI17" i="4"/>
  <c r="AH17" i="4"/>
  <c r="AF17" i="4"/>
  <c r="AE17" i="4"/>
  <c r="AC17" i="4"/>
  <c r="AB17" i="4"/>
  <c r="Z17" i="4"/>
  <c r="Y17" i="4"/>
  <c r="AU16" i="4"/>
  <c r="AT16" i="4"/>
  <c r="AR16" i="4"/>
  <c r="AQ16" i="4"/>
  <c r="AO16" i="4"/>
  <c r="AN16" i="4"/>
  <c r="AL16" i="4"/>
  <c r="AK16" i="4"/>
  <c r="AI16" i="4"/>
  <c r="AH16" i="4"/>
  <c r="AF16" i="4"/>
  <c r="AE16" i="4"/>
  <c r="AC16" i="4"/>
  <c r="AB16" i="4"/>
  <c r="Z16" i="4"/>
  <c r="Y16" i="4"/>
  <c r="AU15" i="4"/>
  <c r="AT15" i="4"/>
  <c r="AR15" i="4"/>
  <c r="AQ15" i="4"/>
  <c r="AO15" i="4"/>
  <c r="AN15" i="4"/>
  <c r="AL15" i="4"/>
  <c r="AK15" i="4"/>
  <c r="AI15" i="4"/>
  <c r="AH15" i="4"/>
  <c r="AF15" i="4"/>
  <c r="AE15" i="4"/>
  <c r="AC15" i="4"/>
  <c r="AB15" i="4"/>
  <c r="Z15" i="4"/>
  <c r="Y15" i="4"/>
  <c r="T36" i="4"/>
  <c r="S36" i="4"/>
  <c r="Q36" i="4"/>
  <c r="P36" i="4"/>
  <c r="N36" i="4"/>
  <c r="M36" i="4"/>
  <c r="K36" i="4"/>
  <c r="J36" i="4"/>
  <c r="T35" i="4"/>
  <c r="S35" i="4"/>
  <c r="Q35" i="4"/>
  <c r="P35" i="4"/>
  <c r="N35" i="4"/>
  <c r="M35" i="4"/>
  <c r="K35" i="4"/>
  <c r="J35" i="4"/>
  <c r="T34" i="4"/>
  <c r="S34" i="4"/>
  <c r="Q34" i="4"/>
  <c r="P34" i="4"/>
  <c r="N34" i="4"/>
  <c r="M34" i="4"/>
  <c r="K34" i="4"/>
  <c r="J34" i="4"/>
  <c r="T33" i="4"/>
  <c r="S33" i="4"/>
  <c r="Q33" i="4"/>
  <c r="P33" i="4"/>
  <c r="N33" i="4"/>
  <c r="M33" i="4"/>
  <c r="K33" i="4"/>
  <c r="J33" i="4"/>
  <c r="T32" i="4"/>
  <c r="S32" i="4"/>
  <c r="Q32" i="4"/>
  <c r="P32" i="4"/>
  <c r="N32" i="4"/>
  <c r="M32" i="4"/>
  <c r="K32" i="4"/>
  <c r="J32" i="4"/>
  <c r="T31" i="4"/>
  <c r="S31" i="4"/>
  <c r="Q31" i="4"/>
  <c r="P31" i="4"/>
  <c r="N31" i="4"/>
  <c r="M31" i="4"/>
  <c r="K31" i="4"/>
  <c r="J31" i="4"/>
  <c r="T29" i="4"/>
  <c r="S29" i="4"/>
  <c r="Q29" i="4"/>
  <c r="P29" i="4"/>
  <c r="N29" i="4"/>
  <c r="M29" i="4"/>
  <c r="K29" i="4"/>
  <c r="J29" i="4"/>
  <c r="T28" i="4"/>
  <c r="S28" i="4"/>
  <c r="Q28" i="4"/>
  <c r="P28" i="4"/>
  <c r="N28" i="4"/>
  <c r="M28" i="4"/>
  <c r="K28" i="4"/>
  <c r="J28" i="4"/>
  <c r="T27" i="4"/>
  <c r="S27" i="4"/>
  <c r="Q27" i="4"/>
  <c r="P27" i="4"/>
  <c r="N27" i="4"/>
  <c r="M27" i="4"/>
  <c r="K27" i="4"/>
  <c r="J27" i="4"/>
  <c r="T26" i="4"/>
  <c r="S26" i="4"/>
  <c r="Q26" i="4"/>
  <c r="P26" i="4"/>
  <c r="N26" i="4"/>
  <c r="M26" i="4"/>
  <c r="K26" i="4"/>
  <c r="J26" i="4"/>
  <c r="T25" i="4"/>
  <c r="S25" i="4"/>
  <c r="Q25" i="4"/>
  <c r="P25" i="4"/>
  <c r="N25" i="4"/>
  <c r="M25" i="4"/>
  <c r="K25" i="4"/>
  <c r="J25" i="4"/>
  <c r="T24" i="4"/>
  <c r="S24" i="4"/>
  <c r="Q24" i="4"/>
  <c r="P24" i="4"/>
  <c r="N24" i="4"/>
  <c r="M24" i="4"/>
  <c r="K24" i="4"/>
  <c r="J24" i="4"/>
  <c r="T23" i="4"/>
  <c r="S23" i="4"/>
  <c r="Q23" i="4"/>
  <c r="P23" i="4"/>
  <c r="N23" i="4"/>
  <c r="M23" i="4"/>
  <c r="K23" i="4"/>
  <c r="J23" i="4"/>
  <c r="T22" i="4"/>
  <c r="S22" i="4"/>
  <c r="Q22" i="4"/>
  <c r="P22" i="4"/>
  <c r="N22" i="4"/>
  <c r="M22" i="4"/>
  <c r="K22" i="4"/>
  <c r="J22" i="4"/>
  <c r="T21" i="4"/>
  <c r="S21" i="4"/>
  <c r="Q21" i="4"/>
  <c r="P21" i="4"/>
  <c r="N21" i="4"/>
  <c r="M21" i="4"/>
  <c r="K21" i="4"/>
  <c r="J21" i="4"/>
  <c r="T20" i="4"/>
  <c r="S20" i="4"/>
  <c r="Q20" i="4"/>
  <c r="P20" i="4"/>
  <c r="N20" i="4"/>
  <c r="M20" i="4"/>
  <c r="K20" i="4"/>
  <c r="J20" i="4"/>
  <c r="T19" i="4"/>
  <c r="S19" i="4"/>
  <c r="Q19" i="4"/>
  <c r="P19" i="4"/>
  <c r="N19" i="4"/>
  <c r="M19" i="4"/>
  <c r="K19" i="4"/>
  <c r="J19" i="4"/>
  <c r="T18" i="4"/>
  <c r="S18" i="4"/>
  <c r="Q18" i="4"/>
  <c r="P18" i="4"/>
  <c r="N18" i="4"/>
  <c r="M18" i="4"/>
  <c r="K18" i="4"/>
  <c r="J18" i="4"/>
  <c r="T17" i="4"/>
  <c r="S17" i="4"/>
  <c r="Q17" i="4"/>
  <c r="P17" i="4"/>
  <c r="N17" i="4"/>
  <c r="M17" i="4"/>
  <c r="K17" i="4"/>
  <c r="J17" i="4"/>
  <c r="T16" i="4"/>
  <c r="S16" i="4"/>
  <c r="Q16" i="4"/>
  <c r="P16" i="4"/>
  <c r="N16" i="4"/>
  <c r="M16" i="4"/>
  <c r="K16" i="4"/>
  <c r="J16" i="4"/>
  <c r="T15" i="4"/>
  <c r="S15" i="4"/>
  <c r="Q15" i="4"/>
  <c r="P15" i="4"/>
  <c r="N15" i="4"/>
  <c r="M15" i="4"/>
  <c r="K15" i="4"/>
  <c r="J15" i="4"/>
  <c r="L9" i="4"/>
  <c r="AR54" i="5"/>
  <c r="AQ54" i="5"/>
  <c r="AO54" i="5"/>
  <c r="AN54" i="5"/>
  <c r="AL54" i="5"/>
  <c r="AK54" i="5"/>
  <c r="AI54" i="5"/>
  <c r="AH54" i="5"/>
  <c r="AF54" i="5"/>
  <c r="AE54" i="5"/>
  <c r="AC54" i="5"/>
  <c r="AB54" i="5"/>
  <c r="Z54" i="5"/>
  <c r="Y54" i="5"/>
  <c r="AR53" i="5"/>
  <c r="AQ53" i="5"/>
  <c r="AO53" i="5"/>
  <c r="AN53" i="5"/>
  <c r="AL53" i="5"/>
  <c r="AK53" i="5"/>
  <c r="AI53" i="5"/>
  <c r="AH53" i="5"/>
  <c r="AF53" i="5"/>
  <c r="AE53" i="5"/>
  <c r="AC53" i="5"/>
  <c r="AB53" i="5"/>
  <c r="Z53" i="5"/>
  <c r="Y53" i="5"/>
  <c r="AR52" i="5"/>
  <c r="AQ52" i="5"/>
  <c r="AO52" i="5"/>
  <c r="AN52" i="5"/>
  <c r="AL52" i="5"/>
  <c r="AK52" i="5"/>
  <c r="AI52" i="5"/>
  <c r="AH52" i="5"/>
  <c r="AF52" i="5"/>
  <c r="AE52" i="5"/>
  <c r="AC52" i="5"/>
  <c r="AB52" i="5"/>
  <c r="Z52" i="5"/>
  <c r="Y52" i="5"/>
  <c r="AR51" i="5"/>
  <c r="AQ51" i="5"/>
  <c r="AO51" i="5"/>
  <c r="AN51" i="5"/>
  <c r="AL51" i="5"/>
  <c r="AK51" i="5"/>
  <c r="AI51" i="5"/>
  <c r="AH51" i="5"/>
  <c r="AF51" i="5"/>
  <c r="AE51" i="5"/>
  <c r="AC51" i="5"/>
  <c r="AB51" i="5"/>
  <c r="Z51" i="5"/>
  <c r="Y51" i="5"/>
  <c r="AR50" i="5"/>
  <c r="AQ50" i="5"/>
  <c r="AO50" i="5"/>
  <c r="AN50" i="5"/>
  <c r="AL50" i="5"/>
  <c r="AK50" i="5"/>
  <c r="AI50" i="5"/>
  <c r="AH50" i="5"/>
  <c r="AF50" i="5"/>
  <c r="AE50" i="5"/>
  <c r="AC50" i="5"/>
  <c r="AB50" i="5"/>
  <c r="Z50" i="5"/>
  <c r="Y50" i="5"/>
  <c r="AR49" i="5"/>
  <c r="AQ49" i="5"/>
  <c r="AO49" i="5"/>
  <c r="AN49" i="5"/>
  <c r="AL49" i="5"/>
  <c r="AK49" i="5"/>
  <c r="AI49" i="5"/>
  <c r="AH49" i="5"/>
  <c r="AF49" i="5"/>
  <c r="AE49" i="5"/>
  <c r="AC49" i="5"/>
  <c r="AB49" i="5"/>
  <c r="Z49" i="5"/>
  <c r="Y49" i="5"/>
  <c r="AR48" i="5"/>
  <c r="AQ48" i="5"/>
  <c r="AO48" i="5"/>
  <c r="AN48" i="5"/>
  <c r="AL48" i="5"/>
  <c r="AK48" i="5"/>
  <c r="AI48" i="5"/>
  <c r="AH48" i="5"/>
  <c r="AF48" i="5"/>
  <c r="AE48" i="5"/>
  <c r="AC48" i="5"/>
  <c r="AB48" i="5"/>
  <c r="Z48" i="5"/>
  <c r="Y48" i="5"/>
  <c r="AR47" i="5"/>
  <c r="AQ47" i="5"/>
  <c r="AO47" i="5"/>
  <c r="AN47" i="5"/>
  <c r="AL47" i="5"/>
  <c r="AK47" i="5"/>
  <c r="AI47" i="5"/>
  <c r="AH47" i="5"/>
  <c r="AF47" i="5"/>
  <c r="AE47" i="5"/>
  <c r="AC47" i="5"/>
  <c r="AB47" i="5"/>
  <c r="Z47" i="5"/>
  <c r="Y47" i="5"/>
  <c r="T54" i="5"/>
  <c r="S54" i="5"/>
  <c r="Q54" i="5"/>
  <c r="P54" i="5"/>
  <c r="N54" i="5"/>
  <c r="M54" i="5"/>
  <c r="K54" i="5"/>
  <c r="J54" i="5"/>
  <c r="T53" i="5"/>
  <c r="S53" i="5"/>
  <c r="Q53" i="5"/>
  <c r="P53" i="5"/>
  <c r="N53" i="5"/>
  <c r="M53" i="5"/>
  <c r="K53" i="5"/>
  <c r="J53" i="5"/>
  <c r="T52" i="5"/>
  <c r="S52" i="5"/>
  <c r="Q52" i="5"/>
  <c r="P52" i="5"/>
  <c r="N52" i="5"/>
  <c r="M52" i="5"/>
  <c r="K52" i="5"/>
  <c r="J52" i="5"/>
  <c r="T51" i="5"/>
  <c r="S51" i="5"/>
  <c r="Q51" i="5"/>
  <c r="P51" i="5"/>
  <c r="N51" i="5"/>
  <c r="M51" i="5"/>
  <c r="K51" i="5"/>
  <c r="J51" i="5"/>
  <c r="T50" i="5"/>
  <c r="S50" i="5"/>
  <c r="Q50" i="5"/>
  <c r="P50" i="5"/>
  <c r="N50" i="5"/>
  <c r="M50" i="5"/>
  <c r="K50" i="5"/>
  <c r="J50" i="5"/>
  <c r="T49" i="5"/>
  <c r="S49" i="5"/>
  <c r="Q49" i="5"/>
  <c r="P49" i="5"/>
  <c r="N49" i="5"/>
  <c r="M49" i="5"/>
  <c r="K49" i="5"/>
  <c r="J49" i="5"/>
  <c r="T48" i="5"/>
  <c r="S48" i="5"/>
  <c r="Q48" i="5"/>
  <c r="P48" i="5"/>
  <c r="N48" i="5"/>
  <c r="M48" i="5"/>
  <c r="K48" i="5"/>
  <c r="J48" i="5"/>
  <c r="T47" i="5"/>
  <c r="S47" i="5"/>
  <c r="Q47" i="5"/>
  <c r="P47" i="5"/>
  <c r="N47" i="5"/>
  <c r="M47" i="5"/>
  <c r="K47" i="5"/>
  <c r="J47" i="5"/>
  <c r="AR22" i="5"/>
  <c r="AQ22" i="5"/>
  <c r="AO22" i="5"/>
  <c r="AN22" i="5"/>
  <c r="AL22" i="5"/>
  <c r="AK22" i="5"/>
  <c r="AI22" i="5"/>
  <c r="AH22" i="5"/>
  <c r="AF22" i="5"/>
  <c r="AE22" i="5"/>
  <c r="AC22" i="5"/>
  <c r="AB22" i="5"/>
  <c r="Z22" i="5"/>
  <c r="Y22" i="5"/>
  <c r="AR21" i="5"/>
  <c r="AQ21" i="5"/>
  <c r="AO21" i="5"/>
  <c r="AN21" i="5"/>
  <c r="AL21" i="5"/>
  <c r="AK21" i="5"/>
  <c r="AI21" i="5"/>
  <c r="AH21" i="5"/>
  <c r="AF21" i="5"/>
  <c r="AE21" i="5"/>
  <c r="AC21" i="5"/>
  <c r="AB21" i="5"/>
  <c r="Z21" i="5"/>
  <c r="Y21" i="5"/>
  <c r="AR20" i="5"/>
  <c r="AQ20" i="5"/>
  <c r="AO20" i="5"/>
  <c r="AN20" i="5"/>
  <c r="AL20" i="5"/>
  <c r="AK20" i="5"/>
  <c r="AI20" i="5"/>
  <c r="AH20" i="5"/>
  <c r="AF20" i="5"/>
  <c r="AE20" i="5"/>
  <c r="AC20" i="5"/>
  <c r="AB20" i="5"/>
  <c r="Z20" i="5"/>
  <c r="Y20" i="5"/>
  <c r="AR19" i="5"/>
  <c r="AQ19" i="5"/>
  <c r="AO19" i="5"/>
  <c r="AN19" i="5"/>
  <c r="AL19" i="5"/>
  <c r="AK19" i="5"/>
  <c r="AI19" i="5"/>
  <c r="AH19" i="5"/>
  <c r="AF19" i="5"/>
  <c r="AE19" i="5"/>
  <c r="AC19" i="5"/>
  <c r="AB19" i="5"/>
  <c r="Z19" i="5"/>
  <c r="Y19" i="5"/>
  <c r="AR18" i="5"/>
  <c r="AQ18" i="5"/>
  <c r="AO18" i="5"/>
  <c r="AN18" i="5"/>
  <c r="AL18" i="5"/>
  <c r="AK18" i="5"/>
  <c r="AI18" i="5"/>
  <c r="AH18" i="5"/>
  <c r="AF18" i="5"/>
  <c r="AE18" i="5"/>
  <c r="AC18" i="5"/>
  <c r="AB18" i="5"/>
  <c r="Z18" i="5"/>
  <c r="Y18" i="5"/>
  <c r="AR17" i="5"/>
  <c r="AQ17" i="5"/>
  <c r="AO17" i="5"/>
  <c r="AN17" i="5"/>
  <c r="AL17" i="5"/>
  <c r="AK17" i="5"/>
  <c r="AI17" i="5"/>
  <c r="AH17" i="5"/>
  <c r="AF17" i="5"/>
  <c r="AE17" i="5"/>
  <c r="AC17" i="5"/>
  <c r="AB17" i="5"/>
  <c r="Z17" i="5"/>
  <c r="Y17" i="5"/>
  <c r="AR16" i="5"/>
  <c r="AQ16" i="5"/>
  <c r="AO16" i="5"/>
  <c r="AN16" i="5"/>
  <c r="AL16" i="5"/>
  <c r="AK16" i="5"/>
  <c r="AI16" i="5"/>
  <c r="AH16" i="5"/>
  <c r="AF16" i="5"/>
  <c r="AE16" i="5"/>
  <c r="AC16" i="5"/>
  <c r="AB16" i="5"/>
  <c r="Z16" i="5"/>
  <c r="Y16" i="5"/>
  <c r="AR15" i="5"/>
  <c r="AQ15" i="5"/>
  <c r="AO15" i="5"/>
  <c r="AN15" i="5"/>
  <c r="AL15" i="5"/>
  <c r="AK15" i="5"/>
  <c r="AI15" i="5"/>
  <c r="AH15" i="5"/>
  <c r="AF15" i="5"/>
  <c r="AE15" i="5"/>
  <c r="AC15" i="5"/>
  <c r="AB15" i="5"/>
  <c r="Z15" i="5"/>
  <c r="Y15" i="5"/>
  <c r="T22" i="5"/>
  <c r="S22" i="5"/>
  <c r="Q22" i="5"/>
  <c r="P22" i="5"/>
  <c r="N22" i="5"/>
  <c r="M22" i="5"/>
  <c r="K22" i="5"/>
  <c r="J22" i="5"/>
  <c r="T21" i="5"/>
  <c r="S21" i="5"/>
  <c r="Q21" i="5"/>
  <c r="P21" i="5"/>
  <c r="N21" i="5"/>
  <c r="M21" i="5"/>
  <c r="K21" i="5"/>
  <c r="J21" i="5"/>
  <c r="T20" i="5"/>
  <c r="S20" i="5"/>
  <c r="Q20" i="5"/>
  <c r="P20" i="5"/>
  <c r="N20" i="5"/>
  <c r="M20" i="5"/>
  <c r="K20" i="5"/>
  <c r="J20" i="5"/>
  <c r="T19" i="5"/>
  <c r="S19" i="5"/>
  <c r="Q19" i="5"/>
  <c r="P19" i="5"/>
  <c r="N19" i="5"/>
  <c r="M19" i="5"/>
  <c r="K19" i="5"/>
  <c r="J19" i="5"/>
  <c r="T18" i="5"/>
  <c r="S18" i="5"/>
  <c r="Q18" i="5"/>
  <c r="P18" i="5"/>
  <c r="N18" i="5"/>
  <c r="M18" i="5"/>
  <c r="K18" i="5"/>
  <c r="J18" i="5"/>
  <c r="T17" i="5"/>
  <c r="S17" i="5"/>
  <c r="Q17" i="5"/>
  <c r="P17" i="5"/>
  <c r="N17" i="5"/>
  <c r="M17" i="5"/>
  <c r="K17" i="5"/>
  <c r="J17" i="5"/>
  <c r="T16" i="5"/>
  <c r="S16" i="5"/>
  <c r="Q16" i="5"/>
  <c r="P16" i="5"/>
  <c r="N16" i="5"/>
  <c r="M16" i="5"/>
  <c r="K16" i="5"/>
  <c r="J16" i="5"/>
  <c r="T15" i="5"/>
  <c r="S15" i="5"/>
  <c r="Q15" i="5"/>
  <c r="P15" i="5"/>
  <c r="N15" i="5"/>
  <c r="M15" i="5"/>
  <c r="K15" i="5"/>
  <c r="J15" i="5"/>
  <c r="AR16" i="9"/>
  <c r="AQ16" i="9"/>
  <c r="AO16" i="9"/>
  <c r="AN16" i="9"/>
  <c r="AL16" i="9"/>
  <c r="AK16" i="9"/>
  <c r="AI16" i="9"/>
  <c r="AH16" i="9"/>
  <c r="AF16" i="9"/>
  <c r="AE16" i="9"/>
  <c r="AC16" i="9"/>
  <c r="AB16" i="9"/>
  <c r="Z16" i="9"/>
  <c r="Y16" i="9"/>
  <c r="AR15" i="9"/>
  <c r="AQ15" i="9"/>
  <c r="AO15" i="9"/>
  <c r="AN15" i="9"/>
  <c r="AL15" i="9"/>
  <c r="AK15" i="9"/>
  <c r="AI15" i="9"/>
  <c r="AH15" i="9"/>
  <c r="AF15" i="9"/>
  <c r="AE15" i="9"/>
  <c r="AC15" i="9"/>
  <c r="AB15" i="9"/>
  <c r="Z15" i="9"/>
  <c r="Y15" i="9"/>
  <c r="T16" i="9"/>
  <c r="S16" i="9"/>
  <c r="Q16" i="9"/>
  <c r="P16" i="9"/>
  <c r="N16" i="9"/>
  <c r="M16" i="9"/>
  <c r="K16" i="9"/>
  <c r="J16" i="9"/>
  <c r="T15" i="9"/>
  <c r="S15" i="9"/>
  <c r="Q15" i="9"/>
  <c r="P15" i="9"/>
  <c r="N15" i="9"/>
  <c r="M15" i="9"/>
  <c r="K15" i="9"/>
  <c r="J15" i="9"/>
  <c r="T174" i="7"/>
  <c r="S174" i="7"/>
  <c r="Q174" i="7"/>
  <c r="P174" i="7"/>
  <c r="N174" i="7"/>
  <c r="M174" i="7"/>
  <c r="K174" i="7"/>
  <c r="J174" i="7"/>
  <c r="T173" i="7"/>
  <c r="S173" i="7"/>
  <c r="Q173" i="7"/>
  <c r="P173" i="7"/>
  <c r="N173" i="7"/>
  <c r="M173" i="7"/>
  <c r="K173" i="7"/>
  <c r="J173" i="7"/>
  <c r="T131" i="7"/>
  <c r="S131" i="7"/>
  <c r="Q131" i="7"/>
  <c r="P131" i="7"/>
  <c r="N131" i="7"/>
  <c r="M131" i="7"/>
  <c r="K131" i="7"/>
  <c r="J131" i="7"/>
  <c r="T130" i="7"/>
  <c r="S130" i="7"/>
  <c r="Q130" i="7"/>
  <c r="P130" i="7"/>
  <c r="N130" i="7"/>
  <c r="M130" i="7"/>
  <c r="K130" i="7"/>
  <c r="J130" i="7"/>
  <c r="T129" i="7"/>
  <c r="S129" i="7"/>
  <c r="Q129" i="7"/>
  <c r="P129" i="7"/>
  <c r="N129" i="7"/>
  <c r="M129" i="7"/>
  <c r="K129" i="7"/>
  <c r="J129" i="7"/>
  <c r="T128" i="7"/>
  <c r="S128" i="7"/>
  <c r="Q128" i="7"/>
  <c r="P128" i="7"/>
  <c r="N128" i="7"/>
  <c r="M128" i="7"/>
  <c r="K128" i="7"/>
  <c r="J128" i="7"/>
  <c r="T127" i="7"/>
  <c r="S127" i="7"/>
  <c r="Q127" i="7"/>
  <c r="P127" i="7"/>
  <c r="N127" i="7"/>
  <c r="M127" i="7"/>
  <c r="K127" i="7"/>
  <c r="J127" i="7"/>
  <c r="T126" i="7"/>
  <c r="S126" i="7"/>
  <c r="Q126" i="7"/>
  <c r="P126" i="7"/>
  <c r="N126" i="7"/>
  <c r="M126" i="7"/>
  <c r="K126" i="7"/>
  <c r="J126" i="7"/>
  <c r="T125" i="7"/>
  <c r="S125" i="7"/>
  <c r="Q125" i="7"/>
  <c r="P125" i="7"/>
  <c r="N125" i="7"/>
  <c r="M125" i="7"/>
  <c r="K125" i="7"/>
  <c r="J125" i="7"/>
  <c r="T124" i="7"/>
  <c r="S124" i="7"/>
  <c r="Q124" i="7"/>
  <c r="P124" i="7"/>
  <c r="N124" i="7"/>
  <c r="M124" i="7"/>
  <c r="K124" i="7"/>
  <c r="J124" i="7"/>
  <c r="T123" i="7"/>
  <c r="S123" i="7"/>
  <c r="Q123" i="7"/>
  <c r="P123" i="7"/>
  <c r="N123" i="7"/>
  <c r="M123" i="7"/>
  <c r="K123" i="7"/>
  <c r="J123" i="7"/>
  <c r="T122" i="7"/>
  <c r="S122" i="7"/>
  <c r="Q122" i="7"/>
  <c r="P122" i="7"/>
  <c r="N122" i="7"/>
  <c r="M122" i="7"/>
  <c r="K122" i="7"/>
  <c r="J122" i="7"/>
  <c r="T121" i="7"/>
  <c r="S121" i="7"/>
  <c r="Q121" i="7"/>
  <c r="P121" i="7"/>
  <c r="N121" i="7"/>
  <c r="M121" i="7"/>
  <c r="K121" i="7"/>
  <c r="J121" i="7"/>
  <c r="T120" i="7"/>
  <c r="S120" i="7"/>
  <c r="Q120" i="7"/>
  <c r="P120" i="7"/>
  <c r="N120" i="7"/>
  <c r="M120" i="7"/>
  <c r="K120" i="7"/>
  <c r="J120" i="7"/>
  <c r="T119" i="7"/>
  <c r="S119" i="7"/>
  <c r="Q119" i="7"/>
  <c r="P119" i="7"/>
  <c r="N119" i="7"/>
  <c r="M119" i="7"/>
  <c r="K119" i="7"/>
  <c r="J119" i="7"/>
  <c r="T118" i="7"/>
  <c r="S118" i="7"/>
  <c r="Q118" i="7"/>
  <c r="P118" i="7"/>
  <c r="N118" i="7"/>
  <c r="M118" i="7"/>
  <c r="K118" i="7"/>
  <c r="J118" i="7"/>
  <c r="T117" i="7"/>
  <c r="S117" i="7"/>
  <c r="Q117" i="7"/>
  <c r="P117" i="7"/>
  <c r="N117" i="7"/>
  <c r="M117" i="7"/>
  <c r="K117" i="7"/>
  <c r="J117" i="7"/>
  <c r="AU26" i="7"/>
  <c r="AT26" i="7"/>
  <c r="AR26" i="7"/>
  <c r="AQ26" i="7"/>
  <c r="AO26" i="7"/>
  <c r="AN26" i="7"/>
  <c r="AL26" i="7"/>
  <c r="AK26" i="7"/>
  <c r="AI26" i="7"/>
  <c r="AH26" i="7"/>
  <c r="AF26" i="7"/>
  <c r="AE26" i="7"/>
  <c r="AC26" i="7"/>
  <c r="AB26" i="7"/>
  <c r="AU25" i="7"/>
  <c r="AT25" i="7"/>
  <c r="AR25" i="7"/>
  <c r="AQ25" i="7"/>
  <c r="AO25" i="7"/>
  <c r="AN25" i="7"/>
  <c r="AL25" i="7"/>
  <c r="AK25" i="7"/>
  <c r="AI25" i="7"/>
  <c r="AH25" i="7"/>
  <c r="AF25" i="7"/>
  <c r="AE25" i="7"/>
  <c r="AC25" i="7"/>
  <c r="AB25" i="7"/>
  <c r="AU24" i="7"/>
  <c r="AT24" i="7"/>
  <c r="AR24" i="7"/>
  <c r="AQ24" i="7"/>
  <c r="AO24" i="7"/>
  <c r="AN24" i="7"/>
  <c r="AL24" i="7"/>
  <c r="AK24" i="7"/>
  <c r="AI24" i="7"/>
  <c r="AH24" i="7"/>
  <c r="AF24" i="7"/>
  <c r="AE24" i="7"/>
  <c r="AC24" i="7"/>
  <c r="AB24" i="7"/>
  <c r="AU23" i="7"/>
  <c r="AT23" i="7"/>
  <c r="AR23" i="7"/>
  <c r="AQ23" i="7"/>
  <c r="AO23" i="7"/>
  <c r="AN23" i="7"/>
  <c r="AL23" i="7"/>
  <c r="AK23" i="7"/>
  <c r="AI23" i="7"/>
  <c r="AH23" i="7"/>
  <c r="AF23" i="7"/>
  <c r="AE23" i="7"/>
  <c r="AC23" i="7"/>
  <c r="AB23" i="7"/>
  <c r="AU22" i="7"/>
  <c r="AT22" i="7"/>
  <c r="AR22" i="7"/>
  <c r="AQ22" i="7"/>
  <c r="AO22" i="7"/>
  <c r="AN22" i="7"/>
  <c r="AL22" i="7"/>
  <c r="AK22" i="7"/>
  <c r="AI22" i="7"/>
  <c r="AH22" i="7"/>
  <c r="AF22" i="7"/>
  <c r="AE22" i="7"/>
  <c r="AC22" i="7"/>
  <c r="AB22" i="7"/>
  <c r="AU21" i="7"/>
  <c r="AT21" i="7"/>
  <c r="AR21" i="7"/>
  <c r="AQ21" i="7"/>
  <c r="AO21" i="7"/>
  <c r="AN21" i="7"/>
  <c r="AL21" i="7"/>
  <c r="AK21" i="7"/>
  <c r="AI21" i="7"/>
  <c r="AH21" i="7"/>
  <c r="AF21" i="7"/>
  <c r="AE21" i="7"/>
  <c r="AC21" i="7"/>
  <c r="AB21" i="7"/>
  <c r="AU20" i="7"/>
  <c r="AT20" i="7"/>
  <c r="AR20" i="7"/>
  <c r="AQ20" i="7"/>
  <c r="AO20" i="7"/>
  <c r="AN20" i="7"/>
  <c r="AL20" i="7"/>
  <c r="AK20" i="7"/>
  <c r="AI20" i="7"/>
  <c r="AH20" i="7"/>
  <c r="AF20" i="7"/>
  <c r="AE20" i="7"/>
  <c r="AC20" i="7"/>
  <c r="AB20" i="7"/>
  <c r="AU19" i="7"/>
  <c r="AT19" i="7"/>
  <c r="AR19" i="7"/>
  <c r="AQ19" i="7"/>
  <c r="AO19" i="7"/>
  <c r="AN19" i="7"/>
  <c r="AL19" i="7"/>
  <c r="AK19" i="7"/>
  <c r="AI19" i="7"/>
  <c r="AH19" i="7"/>
  <c r="AF19" i="7"/>
  <c r="AE19" i="7"/>
  <c r="AC19" i="7"/>
  <c r="AB19" i="7"/>
  <c r="AU18" i="7"/>
  <c r="AT18" i="7"/>
  <c r="AR18" i="7"/>
  <c r="AQ18" i="7"/>
  <c r="AO18" i="7"/>
  <c r="AN18" i="7"/>
  <c r="AL18" i="7"/>
  <c r="AK18" i="7"/>
  <c r="AI18" i="7"/>
  <c r="AH18" i="7"/>
  <c r="AF18" i="7"/>
  <c r="AE18" i="7"/>
  <c r="AC18" i="7"/>
  <c r="AB18" i="7"/>
  <c r="AU17" i="7"/>
  <c r="AT17" i="7"/>
  <c r="AR17" i="7"/>
  <c r="AQ17" i="7"/>
  <c r="AO17" i="7"/>
  <c r="AN17" i="7"/>
  <c r="AL17" i="7"/>
  <c r="AK17" i="7"/>
  <c r="AI17" i="7"/>
  <c r="AH17" i="7"/>
  <c r="AF17" i="7"/>
  <c r="AE17" i="7"/>
  <c r="AC17" i="7"/>
  <c r="AB17" i="7"/>
  <c r="AU16" i="7"/>
  <c r="AT16" i="7"/>
  <c r="AR16" i="7"/>
  <c r="AQ16" i="7"/>
  <c r="AO16" i="7"/>
  <c r="AN16" i="7"/>
  <c r="AL16" i="7"/>
  <c r="AK16" i="7"/>
  <c r="AI16" i="7"/>
  <c r="AH16" i="7"/>
  <c r="AF16" i="7"/>
  <c r="AE16" i="7"/>
  <c r="AC16" i="7"/>
  <c r="AB16" i="7"/>
  <c r="AU15" i="7"/>
  <c r="AT15" i="7"/>
  <c r="AR15" i="7"/>
  <c r="AQ15" i="7"/>
  <c r="AO15" i="7"/>
  <c r="AN15" i="7"/>
  <c r="AL15" i="7"/>
  <c r="AK15" i="7"/>
  <c r="AI15" i="7"/>
  <c r="AH15" i="7"/>
  <c r="AF15" i="7"/>
  <c r="AE15" i="7"/>
  <c r="AC15" i="7"/>
  <c r="AB15" i="7"/>
  <c r="AU14" i="7"/>
  <c r="AT14" i="7"/>
  <c r="AR14" i="7"/>
  <c r="AQ14" i="7"/>
  <c r="AO14" i="7"/>
  <c r="AN14" i="7"/>
  <c r="AL14" i="7"/>
  <c r="AK14" i="7"/>
  <c r="AI14" i="7"/>
  <c r="AH14" i="7"/>
  <c r="AF14" i="7"/>
  <c r="AE14" i="7"/>
  <c r="AC14" i="7"/>
  <c r="AB14" i="7"/>
  <c r="T28" i="7"/>
  <c r="S28" i="7"/>
  <c r="Q28" i="7"/>
  <c r="P28" i="7"/>
  <c r="N28" i="7"/>
  <c r="M28" i="7"/>
  <c r="K28" i="7"/>
  <c r="J28" i="7"/>
  <c r="T27" i="7"/>
  <c r="S27" i="7"/>
  <c r="Q27" i="7"/>
  <c r="P27" i="7"/>
  <c r="N27" i="7"/>
  <c r="M27" i="7"/>
  <c r="K27" i="7"/>
  <c r="J27" i="7"/>
  <c r="T26" i="7"/>
  <c r="S26" i="7"/>
  <c r="Q26" i="7"/>
  <c r="P26" i="7"/>
  <c r="N26" i="7"/>
  <c r="M26" i="7"/>
  <c r="K26" i="7"/>
  <c r="J26" i="7"/>
  <c r="T25" i="7"/>
  <c r="S25" i="7"/>
  <c r="Q25" i="7"/>
  <c r="P25" i="7"/>
  <c r="N25" i="7"/>
  <c r="M25" i="7"/>
  <c r="K25" i="7"/>
  <c r="J25" i="7"/>
  <c r="T24" i="7"/>
  <c r="S24" i="7"/>
  <c r="Q24" i="7"/>
  <c r="P24" i="7"/>
  <c r="N24" i="7"/>
  <c r="M24" i="7"/>
  <c r="K24" i="7"/>
  <c r="J24" i="7"/>
  <c r="T23" i="7"/>
  <c r="S23" i="7"/>
  <c r="Q23" i="7"/>
  <c r="P23" i="7"/>
  <c r="N23" i="7"/>
  <c r="M23" i="7"/>
  <c r="K23" i="7"/>
  <c r="J23" i="7"/>
  <c r="T22" i="7"/>
  <c r="S22" i="7"/>
  <c r="Q22" i="7"/>
  <c r="P22" i="7"/>
  <c r="N22" i="7"/>
  <c r="M22" i="7"/>
  <c r="K22" i="7"/>
  <c r="J22" i="7"/>
  <c r="T21" i="7"/>
  <c r="S21" i="7"/>
  <c r="Q21" i="7"/>
  <c r="P21" i="7"/>
  <c r="N21" i="7"/>
  <c r="M21" i="7"/>
  <c r="K21" i="7"/>
  <c r="J21" i="7"/>
  <c r="T20" i="7"/>
  <c r="S20" i="7"/>
  <c r="Q20" i="7"/>
  <c r="P20" i="7"/>
  <c r="N20" i="7"/>
  <c r="M20" i="7"/>
  <c r="K20" i="7"/>
  <c r="J20" i="7"/>
  <c r="T19" i="7"/>
  <c r="S19" i="7"/>
  <c r="Q19" i="7"/>
  <c r="P19" i="7"/>
  <c r="N19" i="7"/>
  <c r="M19" i="7"/>
  <c r="K19" i="7"/>
  <c r="J19" i="7"/>
  <c r="T18" i="7"/>
  <c r="S18" i="7"/>
  <c r="Q18" i="7"/>
  <c r="P18" i="7"/>
  <c r="N18" i="7"/>
  <c r="M18" i="7"/>
  <c r="K18" i="7"/>
  <c r="J18" i="7"/>
  <c r="T17" i="7"/>
  <c r="S17" i="7"/>
  <c r="Q17" i="7"/>
  <c r="P17" i="7"/>
  <c r="N17" i="7"/>
  <c r="M17" i="7"/>
  <c r="K17" i="7"/>
  <c r="J17" i="7"/>
  <c r="T16" i="7"/>
  <c r="S16" i="7"/>
  <c r="Q16" i="7"/>
  <c r="P16" i="7"/>
  <c r="N16" i="7"/>
  <c r="M16" i="7"/>
  <c r="K16" i="7"/>
  <c r="J16" i="7"/>
  <c r="T15" i="7"/>
  <c r="S15" i="7"/>
  <c r="Q15" i="7"/>
  <c r="P15" i="7"/>
  <c r="N15" i="7"/>
  <c r="M15" i="7"/>
  <c r="K15" i="7"/>
  <c r="J15" i="7"/>
  <c r="T14" i="7"/>
  <c r="S14" i="7"/>
  <c r="Q14" i="7"/>
  <c r="P14" i="7"/>
  <c r="N14" i="7"/>
  <c r="M14" i="7"/>
  <c r="K14" i="7"/>
  <c r="J14" i="7"/>
  <c r="AF46" i="6" a="1"/>
  <c r="AF46" i="6" s="1"/>
  <c r="AE46" i="6" a="1"/>
  <c r="AE46" i="6"/>
  <c r="AC46" i="6" a="1"/>
  <c r="AC46" i="6"/>
  <c r="AB46" i="6" a="1"/>
  <c r="AB46" i="6" s="1"/>
  <c r="AH46" i="6" a="1"/>
  <c r="AH46" i="6" s="1"/>
  <c r="T46" i="6" a="1"/>
  <c r="T46" i="6"/>
  <c r="P46" i="6" a="1"/>
  <c r="P46" i="6" s="1"/>
  <c r="Q46" i="6" a="1"/>
  <c r="Q46" i="6" s="1"/>
  <c r="N46" i="6" a="1"/>
  <c r="N46" i="6" s="1"/>
  <c r="K46" i="6" a="1"/>
  <c r="K46" i="6"/>
  <c r="W46" i="6" a="1"/>
  <c r="W46" i="6" s="1"/>
  <c r="J46" i="6" a="1"/>
  <c r="J46" i="6" s="1"/>
  <c r="V46" i="6" a="1"/>
  <c r="V46" i="6" s="1"/>
  <c r="S46" i="6" a="1"/>
  <c r="S46" i="6"/>
  <c r="M46" i="6" a="1"/>
  <c r="M46" i="6" s="1"/>
  <c r="Q47" i="6" a="1"/>
  <c r="Q47" i="6" s="1"/>
  <c r="K47" i="6" a="1"/>
  <c r="K47" i="6" s="1"/>
  <c r="P47" i="6" a="1"/>
  <c r="P47" i="6"/>
  <c r="N47" i="6" a="1"/>
  <c r="N47" i="6" s="1"/>
  <c r="M47" i="6" a="1"/>
  <c r="M47" i="6" s="1"/>
  <c r="J47" i="6" a="1"/>
  <c r="J47" i="6" s="1"/>
  <c r="AX46" i="6" a="1"/>
  <c r="AX46" i="6"/>
  <c r="AU46" i="6" a="1"/>
  <c r="AU46" i="6" s="1"/>
  <c r="BD46" i="6" s="1"/>
  <c r="AR46" i="6" a="1"/>
  <c r="AR46" i="6" s="1"/>
  <c r="BA46" i="6" s="1"/>
  <c r="AT46" i="6" a="1"/>
  <c r="AT46" i="6" s="1"/>
  <c r="BC46" i="6" s="1"/>
  <c r="AW46" i="6" a="1"/>
  <c r="AW46" i="6"/>
  <c r="AO46" i="6" a="1"/>
  <c r="AO46" i="6" s="1"/>
  <c r="AQ46" i="6" a="1"/>
  <c r="AQ46" i="6" s="1"/>
  <c r="AZ46" i="6" s="1"/>
  <c r="AL46" i="6" a="1"/>
  <c r="AL46" i="6" s="1"/>
  <c r="AK46" i="6" a="1"/>
  <c r="AK46" i="6"/>
  <c r="AN46" i="6" a="1"/>
  <c r="AN46" i="6" s="1"/>
  <c r="AI46" i="6" a="1"/>
  <c r="AI46" i="6" s="1"/>
  <c r="V56" i="6" a="1"/>
  <c r="V56" i="6" s="1"/>
  <c r="W56" i="6" a="1"/>
  <c r="W56" i="6"/>
  <c r="Q56" i="6" a="1"/>
  <c r="Q56" i="6" s="1"/>
  <c r="N56" i="6" a="1"/>
  <c r="N56" i="6" s="1"/>
  <c r="T56" i="6" a="1"/>
  <c r="T56" i="6" s="1"/>
  <c r="M56" i="6" a="1"/>
  <c r="M56" i="6"/>
  <c r="P56" i="6" a="1"/>
  <c r="P56" i="6" s="1"/>
  <c r="S56" i="6" a="1"/>
  <c r="S56" i="6" s="1"/>
  <c r="J56" i="6" a="1"/>
  <c r="J56" i="6" s="1"/>
  <c r="W54" i="6" a="1"/>
  <c r="W54" i="6"/>
  <c r="V54" i="6" a="1"/>
  <c r="V54" i="6" s="1"/>
  <c r="K56" i="6" a="1"/>
  <c r="K56" i="6" s="1"/>
  <c r="P54" i="6" a="1"/>
  <c r="P54" i="6" s="1"/>
  <c r="K54" i="6" a="1"/>
  <c r="K54" i="6"/>
  <c r="J54" i="6" a="1"/>
  <c r="J54" i="6" s="1"/>
  <c r="M54" i="6" a="1"/>
  <c r="M54" i="6" s="1"/>
  <c r="N54" i="6" a="1"/>
  <c r="N54" i="6" s="1"/>
  <c r="T54" i="6" a="1"/>
  <c r="T54" i="6"/>
  <c r="S54" i="6" a="1"/>
  <c r="S54" i="6" s="1"/>
  <c r="Q54" i="6" a="1"/>
  <c r="Q54" i="6" s="1"/>
  <c r="AO52" i="6" a="1"/>
  <c r="AO52" i="6" s="1"/>
  <c r="AQ52" i="6" a="1"/>
  <c r="AQ52" i="6"/>
  <c r="AZ52" i="6" s="1"/>
  <c r="AR52" i="6" a="1"/>
  <c r="AR52" i="6" s="1"/>
  <c r="BA52" i="6" s="1"/>
  <c r="AT52" i="6" a="1"/>
  <c r="AT52" i="6" s="1"/>
  <c r="BC52" i="6" s="1"/>
  <c r="AX52" i="6" a="1"/>
  <c r="AX52" i="6" s="1"/>
  <c r="AW52" i="6" a="1"/>
  <c r="AW52" i="6"/>
  <c r="AU52" i="6" a="1"/>
  <c r="AU52" i="6" s="1"/>
  <c r="BD52" i="6" s="1"/>
  <c r="AH52" i="6" a="1"/>
  <c r="AH52" i="6" s="1"/>
  <c r="AE52" i="6" a="1"/>
  <c r="AE52" i="6" s="1"/>
  <c r="AB52" i="6" a="1"/>
  <c r="AB52" i="6"/>
  <c r="T52" i="6" a="1"/>
  <c r="T52" i="6" s="1"/>
  <c r="AN52" i="6" a="1"/>
  <c r="AN52" i="6" s="1"/>
  <c r="AC52" i="6" a="1"/>
  <c r="AC52" i="6" s="1"/>
  <c r="W52" i="6" a="1"/>
  <c r="W52" i="6"/>
  <c r="AL52" i="6" a="1"/>
  <c r="AL52" i="6" s="1"/>
  <c r="AK52" i="6" a="1"/>
  <c r="AK52" i="6" s="1"/>
  <c r="AI52" i="6" a="1"/>
  <c r="AI52" i="6" s="1"/>
  <c r="AF52" i="6" a="1"/>
  <c r="AF52" i="6"/>
  <c r="V52" i="6" a="1"/>
  <c r="V52" i="6" s="1"/>
  <c r="S52" i="6" a="1"/>
  <c r="S52" i="6" s="1"/>
  <c r="N52" i="6" a="1"/>
  <c r="N52" i="6" s="1"/>
  <c r="Q52" i="6" a="1"/>
  <c r="Q52" i="6"/>
  <c r="P52" i="6" a="1"/>
  <c r="P52" i="6" s="1"/>
  <c r="M52" i="6" a="1"/>
  <c r="M52" i="6" s="1"/>
  <c r="K52" i="6" a="1"/>
  <c r="K52" i="6" s="1"/>
  <c r="J52" i="6" a="1"/>
  <c r="J52" i="6"/>
  <c r="AX49" i="6" a="1"/>
  <c r="AX49" i="6" s="1"/>
  <c r="AU49" i="6" a="1"/>
  <c r="AU49" i="6" s="1"/>
  <c r="BD49" i="6" s="1"/>
  <c r="AW49" i="6" a="1"/>
  <c r="AW49" i="6" s="1"/>
  <c r="AT49" i="6" a="1"/>
  <c r="AT49" i="6"/>
  <c r="BC49" i="6" s="1"/>
  <c r="AR49" i="6" a="1"/>
  <c r="AR49" i="6" s="1"/>
  <c r="BA49" i="6" s="1"/>
  <c r="W49" i="6" a="1"/>
  <c r="W49" i="6" s="1"/>
  <c r="T49" i="6" a="1"/>
  <c r="T49" i="6" s="1"/>
  <c r="V49" i="6" a="1"/>
  <c r="V49" i="6"/>
  <c r="AQ49" i="6" a="1"/>
  <c r="AQ49" i="6" s="1"/>
  <c r="AZ49" i="6" s="1"/>
  <c r="AN49" i="6" a="1"/>
  <c r="AN49" i="6" s="1"/>
  <c r="AC49" i="6" a="1"/>
  <c r="AC49" i="6" s="1"/>
  <c r="AK49" i="6" a="1"/>
  <c r="AK49" i="6"/>
  <c r="AO49" i="6" a="1"/>
  <c r="AO49" i="6" s="1"/>
  <c r="AL49" i="6" a="1"/>
  <c r="AL49" i="6" s="1"/>
  <c r="AH49" i="6" a="1"/>
  <c r="AH49" i="6" s="1"/>
  <c r="AI49" i="6" a="1"/>
  <c r="AI49" i="6"/>
  <c r="AF49" i="6" a="1"/>
  <c r="AF49" i="6" s="1"/>
  <c r="AE49" i="6" a="1"/>
  <c r="AE49" i="6" s="1"/>
  <c r="AB49" i="6" a="1"/>
  <c r="AB49" i="6" s="1"/>
  <c r="S49" i="6" a="1"/>
  <c r="S49" i="6"/>
  <c r="T48" i="6" a="1"/>
  <c r="T48" i="6" s="1"/>
  <c r="Q49" i="6" a="1"/>
  <c r="Q49" i="6" s="1"/>
  <c r="P49" i="6" a="1"/>
  <c r="P49" i="6" s="1"/>
  <c r="N49" i="6" a="1"/>
  <c r="N49" i="6"/>
  <c r="M49" i="6" a="1"/>
  <c r="M49" i="6" s="1"/>
  <c r="K49" i="6" a="1"/>
  <c r="K49" i="6" s="1"/>
  <c r="J49" i="6" a="1"/>
  <c r="J49" i="6" s="1"/>
  <c r="AX48" i="6" a="1"/>
  <c r="AX48" i="6"/>
  <c r="AR48" i="6" a="1"/>
  <c r="AR48" i="6" s="1"/>
  <c r="BA48" i="6" s="1"/>
  <c r="AE48" i="6" a="1"/>
  <c r="AE48" i="6" s="1"/>
  <c r="AT48" i="6" a="1"/>
  <c r="AT48" i="6" s="1"/>
  <c r="BC48" i="6" s="1"/>
  <c r="AN48" i="6" a="1"/>
  <c r="AN48" i="6"/>
  <c r="AL48" i="6" a="1"/>
  <c r="AL48" i="6" s="1"/>
  <c r="AB48" i="6" a="1"/>
  <c r="AB48" i="6" s="1"/>
  <c r="V48" i="6" a="1"/>
  <c r="V48" i="6" s="1"/>
  <c r="AU48" i="6" a="1"/>
  <c r="AU48" i="6"/>
  <c r="BD48" i="6" s="1"/>
  <c r="W48" i="6" a="1"/>
  <c r="W48" i="6" s="1"/>
  <c r="AK48" i="6" a="1"/>
  <c r="AK48" i="6" s="1"/>
  <c r="AW48" i="6" a="1"/>
  <c r="AW48" i="6" s="1"/>
  <c r="AQ48" i="6" a="1"/>
  <c r="AQ48" i="6" s="1"/>
  <c r="AZ48" i="6" s="1"/>
  <c r="AO48" i="6" a="1"/>
  <c r="AO48" i="6" s="1"/>
  <c r="AI48" i="6" a="1"/>
  <c r="AI48" i="6" s="1"/>
  <c r="AH48" i="6" a="1"/>
  <c r="AH48" i="6" s="1"/>
  <c r="AF48" i="6" a="1"/>
  <c r="AF48" i="6" s="1"/>
  <c r="AC48" i="6" a="1"/>
  <c r="AC48" i="6" s="1"/>
  <c r="Q48" i="6" a="1"/>
  <c r="Q48" i="6" s="1"/>
  <c r="M48" i="6" a="1"/>
  <c r="M48" i="6" s="1"/>
  <c r="K48" i="6" a="1"/>
  <c r="K48" i="6" s="1"/>
  <c r="AX47" i="6" a="1"/>
  <c r="AX47" i="6" s="1"/>
  <c r="AW47" i="6" a="1"/>
  <c r="AW47" i="6" s="1"/>
  <c r="P48" i="6" a="1"/>
  <c r="P48" i="6" s="1"/>
  <c r="S48" i="6" a="1"/>
  <c r="S48" i="6" s="1"/>
  <c r="J48" i="6" a="1"/>
  <c r="J48" i="6" s="1"/>
  <c r="N48" i="6" a="1"/>
  <c r="N48" i="6" s="1"/>
  <c r="AI47" i="6" a="1"/>
  <c r="AI47" i="6" s="1"/>
  <c r="AH47" i="6" a="1"/>
  <c r="AH47" i="6" s="1"/>
  <c r="AB47" i="6" a="1"/>
  <c r="AB47" i="6" s="1"/>
  <c r="AE47" i="6" a="1"/>
  <c r="AE47" i="6" s="1"/>
  <c r="AF47" i="6" a="1"/>
  <c r="AF47" i="6" s="1"/>
  <c r="T47" i="6" a="1"/>
  <c r="T47" i="6" s="1"/>
  <c r="AC47" i="6" a="1"/>
  <c r="AC47" i="6" s="1"/>
  <c r="W47" i="6" a="1"/>
  <c r="W47" i="6" s="1"/>
  <c r="AL47" i="6" a="1"/>
  <c r="AL47" i="6" s="1"/>
  <c r="V47" i="6" a="1"/>
  <c r="V47" i="6" s="1"/>
  <c r="AU47" i="6" a="1"/>
  <c r="AU47" i="6" s="1"/>
  <c r="BD47" i="6" s="1"/>
  <c r="AK47" i="6" a="1"/>
  <c r="AK47" i="6" s="1"/>
  <c r="AT47" i="6" a="1"/>
  <c r="AT47" i="6" s="1"/>
  <c r="BC47" i="6" s="1"/>
  <c r="AR47" i="6" a="1"/>
  <c r="AR47" i="6" s="1"/>
  <c r="BA47" i="6" s="1"/>
  <c r="AQ47" i="6" a="1"/>
  <c r="AQ47" i="6" s="1"/>
  <c r="AZ47" i="6" s="1"/>
  <c r="S47" i="6" a="1"/>
  <c r="S47" i="6" s="1"/>
  <c r="AO47" i="6" a="1"/>
  <c r="AO47" i="6" s="1"/>
  <c r="AN47" i="6" a="1"/>
  <c r="AN47" i="6" s="1"/>
  <c r="AX53" i="6"/>
  <c r="AW53" i="6"/>
  <c r="AU53" i="6"/>
  <c r="BD53" i="6" s="1"/>
  <c r="AT53" i="6"/>
  <c r="BC53" i="6" s="1"/>
  <c r="AR53" i="6"/>
  <c r="BA53" i="6" s="1"/>
  <c r="AQ53" i="6"/>
  <c r="AZ53" i="6" s="1"/>
  <c r="AO53" i="6"/>
  <c r="AN53" i="6"/>
  <c r="AL53" i="6"/>
  <c r="AK53" i="6"/>
  <c r="AI53" i="6"/>
  <c r="AH53" i="6"/>
  <c r="AF53" i="6"/>
  <c r="AE53" i="6"/>
  <c r="AC53" i="6"/>
  <c r="AB53" i="6"/>
  <c r="AX51" i="6"/>
  <c r="AW51" i="6"/>
  <c r="AU51" i="6"/>
  <c r="BD51" i="6" s="1"/>
  <c r="AT51" i="6"/>
  <c r="BC51" i="6" s="1"/>
  <c r="AR51" i="6"/>
  <c r="BA51" i="6" s="1"/>
  <c r="AQ51" i="6"/>
  <c r="AZ51" i="6" s="1"/>
  <c r="AO51" i="6"/>
  <c r="AN51" i="6"/>
  <c r="AL51" i="6"/>
  <c r="AK51" i="6"/>
  <c r="AI51" i="6"/>
  <c r="AH51" i="6"/>
  <c r="AF51" i="6"/>
  <c r="AE51" i="6"/>
  <c r="AC51" i="6"/>
  <c r="AB51" i="6"/>
  <c r="AX50" i="6"/>
  <c r="AW50" i="6"/>
  <c r="AU50" i="6"/>
  <c r="BD50" i="6" s="1"/>
  <c r="AT50" i="6"/>
  <c r="BC50" i="6" s="1"/>
  <c r="AR50" i="6"/>
  <c r="BA50" i="6" s="1"/>
  <c r="AQ50" i="6"/>
  <c r="AZ50" i="6" s="1"/>
  <c r="AO50" i="6"/>
  <c r="AN50" i="6"/>
  <c r="AL50" i="6"/>
  <c r="AK50" i="6"/>
  <c r="AI50" i="6"/>
  <c r="AH50" i="6"/>
  <c r="AF50" i="6"/>
  <c r="AE50" i="6"/>
  <c r="AC50" i="6"/>
  <c r="AB50" i="6"/>
  <c r="W57" i="6"/>
  <c r="V57" i="6"/>
  <c r="T57" i="6"/>
  <c r="S57" i="6"/>
  <c r="Q57" i="6"/>
  <c r="P57" i="6"/>
  <c r="N57" i="6"/>
  <c r="M57" i="6"/>
  <c r="K57" i="6"/>
  <c r="J57" i="6"/>
  <c r="W55" i="6"/>
  <c r="V55" i="6"/>
  <c r="T55" i="6"/>
  <c r="S55" i="6"/>
  <c r="Q55" i="6"/>
  <c r="P55" i="6"/>
  <c r="N55" i="6"/>
  <c r="M55" i="6"/>
  <c r="K55" i="6"/>
  <c r="J55" i="6"/>
  <c r="W53" i="6"/>
  <c r="V53" i="6"/>
  <c r="T53" i="6"/>
  <c r="S53" i="6"/>
  <c r="Q53" i="6"/>
  <c r="P53" i="6"/>
  <c r="N53" i="6"/>
  <c r="M53" i="6"/>
  <c r="K53" i="6"/>
  <c r="J53" i="6"/>
  <c r="W51" i="6"/>
  <c r="V51" i="6"/>
  <c r="T51" i="6"/>
  <c r="S51" i="6"/>
  <c r="Q51" i="6"/>
  <c r="P51" i="6"/>
  <c r="N51" i="6"/>
  <c r="M51" i="6"/>
  <c r="K51" i="6"/>
  <c r="J51" i="6"/>
  <c r="W50" i="6"/>
  <c r="V50" i="6"/>
  <c r="T50" i="6"/>
  <c r="S50" i="6"/>
  <c r="Q50" i="6"/>
  <c r="P50" i="6"/>
  <c r="N50" i="6"/>
  <c r="M50" i="6"/>
  <c r="K50" i="6"/>
  <c r="J50" i="6"/>
  <c r="AX45" i="6"/>
  <c r="AW45" i="6"/>
  <c r="AU45" i="6"/>
  <c r="BD45" i="6" s="1"/>
  <c r="AT45" i="6"/>
  <c r="BC45" i="6" s="1"/>
  <c r="AR45" i="6"/>
  <c r="BA45" i="6" s="1"/>
  <c r="AQ45" i="6"/>
  <c r="AZ45" i="6" s="1"/>
  <c r="AO45" i="6"/>
  <c r="AN45" i="6"/>
  <c r="AL45" i="6"/>
  <c r="AK45" i="6"/>
  <c r="AI45" i="6"/>
  <c r="AH45" i="6"/>
  <c r="AF45" i="6"/>
  <c r="AE45" i="6"/>
  <c r="AC45" i="6"/>
  <c r="AB45" i="6"/>
  <c r="AX44" i="6"/>
  <c r="AW44" i="6"/>
  <c r="AU44" i="6"/>
  <c r="BD44" i="6" s="1"/>
  <c r="AT44" i="6"/>
  <c r="BC44" i="6" s="1"/>
  <c r="AR44" i="6"/>
  <c r="BA44" i="6" s="1"/>
  <c r="AQ44" i="6"/>
  <c r="AZ44" i="6" s="1"/>
  <c r="AO44" i="6"/>
  <c r="AN44" i="6"/>
  <c r="AL44" i="6"/>
  <c r="AK44" i="6"/>
  <c r="AI44" i="6"/>
  <c r="AH44" i="6"/>
  <c r="AF44" i="6"/>
  <c r="AE44" i="6"/>
  <c r="AC44" i="6"/>
  <c r="AB44" i="6"/>
  <c r="AX43" i="6"/>
  <c r="AW43" i="6"/>
  <c r="AU43" i="6"/>
  <c r="BD43" i="6" s="1"/>
  <c r="AT43" i="6"/>
  <c r="BC43" i="6" s="1"/>
  <c r="AR43" i="6"/>
  <c r="BA43" i="6" s="1"/>
  <c r="AQ43" i="6"/>
  <c r="AZ43" i="6" s="1"/>
  <c r="AO43" i="6"/>
  <c r="AN43" i="6"/>
  <c r="AL43" i="6"/>
  <c r="AK43" i="6"/>
  <c r="AI43" i="6"/>
  <c r="AH43" i="6"/>
  <c r="AF43" i="6"/>
  <c r="AE43" i="6"/>
  <c r="AC43" i="6"/>
  <c r="AB43" i="6"/>
  <c r="AX42" i="6"/>
  <c r="AW42" i="6"/>
  <c r="AU42" i="6"/>
  <c r="BD42" i="6" s="1"/>
  <c r="AT42" i="6"/>
  <c r="BC42" i="6" s="1"/>
  <c r="AR42" i="6"/>
  <c r="BA42" i="6" s="1"/>
  <c r="AQ42" i="6"/>
  <c r="AZ42" i="6" s="1"/>
  <c r="AO42" i="6"/>
  <c r="AN42" i="6"/>
  <c r="AL42" i="6"/>
  <c r="AK42" i="6"/>
  <c r="AI42" i="6"/>
  <c r="AH42" i="6"/>
  <c r="AF42" i="6"/>
  <c r="AE42" i="6"/>
  <c r="AC42" i="6"/>
  <c r="AB42" i="6"/>
  <c r="AX41" i="6"/>
  <c r="AW41" i="6"/>
  <c r="AU41" i="6"/>
  <c r="BD41" i="6" s="1"/>
  <c r="AT41" i="6"/>
  <c r="BC41" i="6" s="1"/>
  <c r="AR41" i="6"/>
  <c r="BA41" i="6" s="1"/>
  <c r="AQ41" i="6"/>
  <c r="AZ41" i="6" s="1"/>
  <c r="AO41" i="6"/>
  <c r="AN41" i="6"/>
  <c r="AL41" i="6"/>
  <c r="AK41" i="6"/>
  <c r="AI41" i="6"/>
  <c r="AH41" i="6"/>
  <c r="AF41" i="6"/>
  <c r="AE41" i="6"/>
  <c r="AC41" i="6"/>
  <c r="AB41" i="6"/>
  <c r="AX40" i="6"/>
  <c r="AW40" i="6"/>
  <c r="AU40" i="6"/>
  <c r="BD40" i="6" s="1"/>
  <c r="AT40" i="6"/>
  <c r="BC40" i="6" s="1"/>
  <c r="AR40" i="6"/>
  <c r="BA40" i="6" s="1"/>
  <c r="AQ40" i="6"/>
  <c r="AZ40" i="6" s="1"/>
  <c r="AO40" i="6"/>
  <c r="AN40" i="6"/>
  <c r="AL40" i="6"/>
  <c r="AK40" i="6"/>
  <c r="AI40" i="6"/>
  <c r="AH40" i="6"/>
  <c r="AF40" i="6"/>
  <c r="AE40" i="6"/>
  <c r="AC40" i="6"/>
  <c r="AB40" i="6"/>
  <c r="AX39" i="6"/>
  <c r="AW39" i="6"/>
  <c r="AU39" i="6"/>
  <c r="BD39" i="6" s="1"/>
  <c r="AT39" i="6"/>
  <c r="BC39" i="6" s="1"/>
  <c r="AR39" i="6"/>
  <c r="BA39" i="6" s="1"/>
  <c r="AQ39" i="6"/>
  <c r="AZ39" i="6" s="1"/>
  <c r="AO39" i="6"/>
  <c r="AN39" i="6"/>
  <c r="AL39" i="6"/>
  <c r="AK39" i="6"/>
  <c r="AI39" i="6"/>
  <c r="AH39" i="6"/>
  <c r="AF39" i="6"/>
  <c r="AE39" i="6"/>
  <c r="AC39" i="6"/>
  <c r="AB39" i="6"/>
  <c r="AX38" i="6"/>
  <c r="AW38" i="6"/>
  <c r="AU38" i="6"/>
  <c r="BD38" i="6" s="1"/>
  <c r="AT38" i="6"/>
  <c r="BC38" i="6" s="1"/>
  <c r="AR38" i="6"/>
  <c r="BA38" i="6" s="1"/>
  <c r="AQ38" i="6"/>
  <c r="AZ38" i="6" s="1"/>
  <c r="AO38" i="6"/>
  <c r="AN38" i="6"/>
  <c r="AL38" i="6"/>
  <c r="AK38" i="6"/>
  <c r="AI38" i="6"/>
  <c r="AH38" i="6"/>
  <c r="AF38" i="6"/>
  <c r="AE38" i="6"/>
  <c r="AC38" i="6"/>
  <c r="AB38" i="6"/>
  <c r="AX37" i="6"/>
  <c r="AW37" i="6"/>
  <c r="AU37" i="6"/>
  <c r="BD37" i="6" s="1"/>
  <c r="AT37" i="6"/>
  <c r="BC37" i="6" s="1"/>
  <c r="AR37" i="6"/>
  <c r="BA37" i="6" s="1"/>
  <c r="AQ37" i="6"/>
  <c r="AZ37" i="6" s="1"/>
  <c r="AO37" i="6"/>
  <c r="AN37" i="6"/>
  <c r="AL37" i="6"/>
  <c r="AK37" i="6"/>
  <c r="AI37" i="6"/>
  <c r="AH37" i="6"/>
  <c r="AF37" i="6"/>
  <c r="AE37" i="6"/>
  <c r="AC37" i="6"/>
  <c r="AB37" i="6"/>
  <c r="AX36" i="6"/>
  <c r="AW36" i="6"/>
  <c r="AU36" i="6"/>
  <c r="BD36" i="6" s="1"/>
  <c r="AT36" i="6"/>
  <c r="BC36" i="6" s="1"/>
  <c r="AR36" i="6"/>
  <c r="BA36" i="6" s="1"/>
  <c r="AQ36" i="6"/>
  <c r="AZ36" i="6" s="1"/>
  <c r="AO36" i="6"/>
  <c r="AN36" i="6"/>
  <c r="AL36" i="6"/>
  <c r="AK36" i="6"/>
  <c r="AI36" i="6"/>
  <c r="AH36" i="6"/>
  <c r="AF36" i="6"/>
  <c r="AE36" i="6"/>
  <c r="AC36" i="6"/>
  <c r="AB36" i="6"/>
  <c r="AX35" i="6"/>
  <c r="AW35" i="6"/>
  <c r="AU35" i="6"/>
  <c r="BD35" i="6" s="1"/>
  <c r="AT35" i="6"/>
  <c r="BC35" i="6" s="1"/>
  <c r="AR35" i="6"/>
  <c r="BA35" i="6" s="1"/>
  <c r="AQ35" i="6"/>
  <c r="AZ35" i="6" s="1"/>
  <c r="AO35" i="6"/>
  <c r="AN35" i="6"/>
  <c r="AL35" i="6"/>
  <c r="AK35" i="6"/>
  <c r="AI35" i="6"/>
  <c r="AH35" i="6"/>
  <c r="AF35" i="6"/>
  <c r="AE35" i="6"/>
  <c r="AC35" i="6"/>
  <c r="AB35" i="6"/>
  <c r="AX34" i="6"/>
  <c r="AW34" i="6"/>
  <c r="AU34" i="6"/>
  <c r="BD34" i="6" s="1"/>
  <c r="AT34" i="6"/>
  <c r="BC34" i="6" s="1"/>
  <c r="AR34" i="6"/>
  <c r="BA34" i="6" s="1"/>
  <c r="AQ34" i="6"/>
  <c r="AZ34" i="6" s="1"/>
  <c r="AO34" i="6"/>
  <c r="AN34" i="6"/>
  <c r="AL34" i="6"/>
  <c r="AK34" i="6"/>
  <c r="AI34" i="6"/>
  <c r="AH34" i="6"/>
  <c r="AF34" i="6"/>
  <c r="AE34" i="6"/>
  <c r="AC34" i="6"/>
  <c r="AB34" i="6"/>
  <c r="AX33" i="6"/>
  <c r="AW33" i="6"/>
  <c r="AU33" i="6"/>
  <c r="BD33" i="6" s="1"/>
  <c r="AT33" i="6"/>
  <c r="BC33" i="6" s="1"/>
  <c r="AR33" i="6"/>
  <c r="BA33" i="6" s="1"/>
  <c r="AQ33" i="6"/>
  <c r="AZ33" i="6" s="1"/>
  <c r="AO33" i="6"/>
  <c r="AN33" i="6"/>
  <c r="AL33" i="6"/>
  <c r="AK33" i="6"/>
  <c r="AI33" i="6"/>
  <c r="AH33" i="6"/>
  <c r="AF33" i="6"/>
  <c r="AE33" i="6"/>
  <c r="AC33" i="6"/>
  <c r="AB33" i="6"/>
  <c r="AX32" i="6"/>
  <c r="AW32" i="6"/>
  <c r="AU32" i="6"/>
  <c r="BD32" i="6" s="1"/>
  <c r="AT32" i="6"/>
  <c r="BC32" i="6" s="1"/>
  <c r="AR32" i="6"/>
  <c r="BA32" i="6" s="1"/>
  <c r="AQ32" i="6"/>
  <c r="AZ32" i="6" s="1"/>
  <c r="AO32" i="6"/>
  <c r="AN32" i="6"/>
  <c r="AL32" i="6"/>
  <c r="AK32" i="6"/>
  <c r="AI32" i="6"/>
  <c r="AH32" i="6"/>
  <c r="AF32" i="6"/>
  <c r="AE32" i="6"/>
  <c r="AC32" i="6"/>
  <c r="AB32" i="6"/>
  <c r="AX31" i="6"/>
  <c r="AW31" i="6"/>
  <c r="AU31" i="6"/>
  <c r="BD31" i="6" s="1"/>
  <c r="AT31" i="6"/>
  <c r="BC31" i="6" s="1"/>
  <c r="AR31" i="6"/>
  <c r="BA31" i="6" s="1"/>
  <c r="AQ31" i="6"/>
  <c r="AZ31" i="6" s="1"/>
  <c r="AO31" i="6"/>
  <c r="AN31" i="6"/>
  <c r="AL31" i="6"/>
  <c r="AK31" i="6"/>
  <c r="AI31" i="6"/>
  <c r="AH31" i="6"/>
  <c r="AF31" i="6"/>
  <c r="AE31" i="6"/>
  <c r="AC31" i="6"/>
  <c r="AB31" i="6"/>
  <c r="AX30" i="6"/>
  <c r="AW30" i="6"/>
  <c r="AU30" i="6"/>
  <c r="BD30" i="6" s="1"/>
  <c r="AT30" i="6"/>
  <c r="BC30" i="6" s="1"/>
  <c r="AR30" i="6"/>
  <c r="BA30" i="6" s="1"/>
  <c r="AQ30" i="6"/>
  <c r="AZ30" i="6" s="1"/>
  <c r="AO30" i="6"/>
  <c r="AN30" i="6"/>
  <c r="AL30" i="6"/>
  <c r="AK30" i="6"/>
  <c r="AI30" i="6"/>
  <c r="AH30" i="6"/>
  <c r="AF30" i="6"/>
  <c r="AE30" i="6"/>
  <c r="AC30" i="6"/>
  <c r="AB30" i="6"/>
  <c r="AX29" i="6"/>
  <c r="AW29" i="6"/>
  <c r="AU29" i="6"/>
  <c r="BD29" i="6" s="1"/>
  <c r="AT29" i="6"/>
  <c r="BC29" i="6" s="1"/>
  <c r="AR29" i="6"/>
  <c r="BA29" i="6" s="1"/>
  <c r="AQ29" i="6"/>
  <c r="AZ29" i="6" s="1"/>
  <c r="AO29" i="6"/>
  <c r="AN29" i="6"/>
  <c r="AL29" i="6"/>
  <c r="AK29" i="6"/>
  <c r="AI29" i="6"/>
  <c r="AH29" i="6"/>
  <c r="AF29" i="6"/>
  <c r="AE29" i="6"/>
  <c r="AC29" i="6"/>
  <c r="AB29" i="6"/>
  <c r="AX28" i="6"/>
  <c r="AW28" i="6"/>
  <c r="AU28" i="6"/>
  <c r="BD28" i="6" s="1"/>
  <c r="AT28" i="6"/>
  <c r="BC28" i="6" s="1"/>
  <c r="AR28" i="6"/>
  <c r="BA28" i="6" s="1"/>
  <c r="AQ28" i="6"/>
  <c r="AZ28" i="6" s="1"/>
  <c r="AO28" i="6"/>
  <c r="AN28" i="6"/>
  <c r="AL28" i="6"/>
  <c r="AK28" i="6"/>
  <c r="AI28" i="6"/>
  <c r="AH28" i="6"/>
  <c r="AF28" i="6"/>
  <c r="AE28" i="6"/>
  <c r="AC28" i="6"/>
  <c r="AB28" i="6"/>
  <c r="AX27" i="6"/>
  <c r="AW27" i="6"/>
  <c r="AU27" i="6"/>
  <c r="BD27" i="6" s="1"/>
  <c r="AT27" i="6"/>
  <c r="BC27" i="6" s="1"/>
  <c r="AR27" i="6"/>
  <c r="BA27" i="6" s="1"/>
  <c r="AQ27" i="6"/>
  <c r="AZ27" i="6" s="1"/>
  <c r="AO27" i="6"/>
  <c r="AN27" i="6"/>
  <c r="AL27" i="6"/>
  <c r="AK27" i="6"/>
  <c r="AI27" i="6"/>
  <c r="AH27" i="6"/>
  <c r="AF27" i="6"/>
  <c r="AE27" i="6"/>
  <c r="AC27" i="6"/>
  <c r="AB27" i="6"/>
  <c r="AX26" i="6"/>
  <c r="AW26" i="6"/>
  <c r="AU26" i="6"/>
  <c r="BD26" i="6" s="1"/>
  <c r="AT26" i="6"/>
  <c r="BC26" i="6" s="1"/>
  <c r="AR26" i="6"/>
  <c r="BA26" i="6" s="1"/>
  <c r="AQ26" i="6"/>
  <c r="AZ26" i="6" s="1"/>
  <c r="AO26" i="6"/>
  <c r="AN26" i="6"/>
  <c r="AL26" i="6"/>
  <c r="AK26" i="6"/>
  <c r="AI26" i="6"/>
  <c r="AH26" i="6"/>
  <c r="AF26" i="6"/>
  <c r="AE26" i="6"/>
  <c r="AC26" i="6"/>
  <c r="AB26" i="6"/>
  <c r="AX25" i="6"/>
  <c r="AW25" i="6"/>
  <c r="AU25" i="6"/>
  <c r="BD25" i="6" s="1"/>
  <c r="AT25" i="6"/>
  <c r="BC25" i="6" s="1"/>
  <c r="AR25" i="6"/>
  <c r="BA25" i="6" s="1"/>
  <c r="AQ25" i="6"/>
  <c r="AZ25" i="6" s="1"/>
  <c r="AO25" i="6"/>
  <c r="AN25" i="6"/>
  <c r="AL25" i="6"/>
  <c r="AK25" i="6"/>
  <c r="AI25" i="6"/>
  <c r="AH25" i="6"/>
  <c r="AF25" i="6"/>
  <c r="AE25" i="6"/>
  <c r="AC25" i="6"/>
  <c r="AB25" i="6"/>
  <c r="AX24" i="6"/>
  <c r="AW24" i="6"/>
  <c r="AU24" i="6"/>
  <c r="BD24" i="6" s="1"/>
  <c r="AT24" i="6"/>
  <c r="BC24" i="6" s="1"/>
  <c r="AR24" i="6"/>
  <c r="BA24" i="6" s="1"/>
  <c r="AQ24" i="6"/>
  <c r="AZ24" i="6" s="1"/>
  <c r="AO24" i="6"/>
  <c r="AN24" i="6"/>
  <c r="AL24" i="6"/>
  <c r="AK24" i="6"/>
  <c r="AI24" i="6"/>
  <c r="AH24" i="6"/>
  <c r="AF24" i="6"/>
  <c r="AE24" i="6"/>
  <c r="AC24" i="6"/>
  <c r="AB24" i="6"/>
  <c r="AX23" i="6"/>
  <c r="AW23" i="6"/>
  <c r="AU23" i="6"/>
  <c r="BD23" i="6" s="1"/>
  <c r="AT23" i="6"/>
  <c r="BC23" i="6" s="1"/>
  <c r="AR23" i="6"/>
  <c r="BA23" i="6" s="1"/>
  <c r="AQ23" i="6"/>
  <c r="AZ23" i="6" s="1"/>
  <c r="AO23" i="6"/>
  <c r="AN23" i="6"/>
  <c r="AL23" i="6"/>
  <c r="AK23" i="6"/>
  <c r="AI23" i="6"/>
  <c r="AH23" i="6"/>
  <c r="AF23" i="6"/>
  <c r="AE23" i="6"/>
  <c r="AC23" i="6"/>
  <c r="AB23" i="6"/>
  <c r="AX22" i="6"/>
  <c r="AW22" i="6"/>
  <c r="AU22" i="6"/>
  <c r="BD22" i="6" s="1"/>
  <c r="AT22" i="6"/>
  <c r="BC22" i="6" s="1"/>
  <c r="AR22" i="6"/>
  <c r="BA22" i="6" s="1"/>
  <c r="AQ22" i="6"/>
  <c r="AZ22" i="6" s="1"/>
  <c r="AO22" i="6"/>
  <c r="AN22" i="6"/>
  <c r="AL22" i="6"/>
  <c r="AK22" i="6"/>
  <c r="AI22" i="6"/>
  <c r="AH22" i="6"/>
  <c r="AF22" i="6"/>
  <c r="AE22" i="6"/>
  <c r="AC22" i="6"/>
  <c r="AB22" i="6"/>
  <c r="AX21" i="6"/>
  <c r="AW21" i="6"/>
  <c r="AU21" i="6"/>
  <c r="BD21" i="6" s="1"/>
  <c r="AT21" i="6"/>
  <c r="BC21" i="6" s="1"/>
  <c r="AR21" i="6"/>
  <c r="BA21" i="6" s="1"/>
  <c r="AQ21" i="6"/>
  <c r="AZ21" i="6" s="1"/>
  <c r="AO21" i="6"/>
  <c r="AN21" i="6"/>
  <c r="AL21" i="6"/>
  <c r="AK21" i="6"/>
  <c r="AI21" i="6"/>
  <c r="AH21" i="6"/>
  <c r="AF21" i="6"/>
  <c r="AE21" i="6"/>
  <c r="AC21" i="6"/>
  <c r="AB21" i="6"/>
  <c r="AX20" i="6"/>
  <c r="AW20" i="6"/>
  <c r="AU20" i="6"/>
  <c r="BD20" i="6" s="1"/>
  <c r="AT20" i="6"/>
  <c r="BC20" i="6" s="1"/>
  <c r="AR20" i="6"/>
  <c r="BA20" i="6" s="1"/>
  <c r="AQ20" i="6"/>
  <c r="AZ20" i="6" s="1"/>
  <c r="AO20" i="6"/>
  <c r="AN20" i="6"/>
  <c r="AL20" i="6"/>
  <c r="AK20" i="6"/>
  <c r="AI20" i="6"/>
  <c r="AH20" i="6"/>
  <c r="AF20" i="6"/>
  <c r="AE20" i="6"/>
  <c r="AC20" i="6"/>
  <c r="AB20" i="6"/>
  <c r="AX19" i="6"/>
  <c r="AW19" i="6"/>
  <c r="AU19" i="6"/>
  <c r="BD19" i="6" s="1"/>
  <c r="AT19" i="6"/>
  <c r="BC19" i="6" s="1"/>
  <c r="AR19" i="6"/>
  <c r="BA19" i="6" s="1"/>
  <c r="AQ19" i="6"/>
  <c r="AZ19" i="6" s="1"/>
  <c r="AO19" i="6"/>
  <c r="AN19" i="6"/>
  <c r="AL19" i="6"/>
  <c r="AK19" i="6"/>
  <c r="AI19" i="6"/>
  <c r="AH19" i="6"/>
  <c r="AF19" i="6"/>
  <c r="AE19" i="6"/>
  <c r="AC19" i="6"/>
  <c r="AB19" i="6"/>
  <c r="AX18" i="6"/>
  <c r="AW18" i="6"/>
  <c r="AU18" i="6"/>
  <c r="BD18" i="6" s="1"/>
  <c r="AT18" i="6"/>
  <c r="BC18" i="6" s="1"/>
  <c r="AR18" i="6"/>
  <c r="BA18" i="6" s="1"/>
  <c r="AQ18" i="6"/>
  <c r="AZ18" i="6" s="1"/>
  <c r="AO18" i="6"/>
  <c r="AN18" i="6"/>
  <c r="AL18" i="6"/>
  <c r="AK18" i="6"/>
  <c r="AI18" i="6"/>
  <c r="AH18" i="6"/>
  <c r="AF18" i="6"/>
  <c r="AE18" i="6"/>
  <c r="AC18" i="6"/>
  <c r="AB18" i="6"/>
  <c r="AX17" i="6"/>
  <c r="AW17" i="6"/>
  <c r="AU17" i="6"/>
  <c r="BD17" i="6" s="1"/>
  <c r="AT17" i="6"/>
  <c r="BC17" i="6" s="1"/>
  <c r="AR17" i="6"/>
  <c r="BA17" i="6" s="1"/>
  <c r="AQ17" i="6"/>
  <c r="AZ17" i="6" s="1"/>
  <c r="AO17" i="6"/>
  <c r="AN17" i="6"/>
  <c r="AL17" i="6"/>
  <c r="AK17" i="6"/>
  <c r="AI17" i="6"/>
  <c r="AH17" i="6"/>
  <c r="AF17" i="6"/>
  <c r="AE17" i="6"/>
  <c r="AC17" i="6"/>
  <c r="AB17" i="6"/>
  <c r="AX16" i="6"/>
  <c r="AW16" i="6"/>
  <c r="AU16" i="6"/>
  <c r="BD16" i="6" s="1"/>
  <c r="AT16" i="6"/>
  <c r="BC16" i="6" s="1"/>
  <c r="AR16" i="6"/>
  <c r="BA16" i="6" s="1"/>
  <c r="AQ16" i="6"/>
  <c r="AZ16" i="6" s="1"/>
  <c r="AO16" i="6"/>
  <c r="AN16" i="6"/>
  <c r="AL16" i="6"/>
  <c r="AK16" i="6"/>
  <c r="AI16" i="6"/>
  <c r="AH16" i="6"/>
  <c r="AF16" i="6"/>
  <c r="AE16" i="6"/>
  <c r="AC16" i="6"/>
  <c r="AB16" i="6"/>
  <c r="AX15" i="6"/>
  <c r="AW15" i="6"/>
  <c r="AU15" i="6"/>
  <c r="BD15" i="6" s="1"/>
  <c r="AT15" i="6"/>
  <c r="BC15" i="6" s="1"/>
  <c r="AR15" i="6"/>
  <c r="BA15" i="6" s="1"/>
  <c r="AQ15" i="6"/>
  <c r="AZ15" i="6" s="1"/>
  <c r="AO15" i="6"/>
  <c r="AN15" i="6"/>
  <c r="AL15" i="6"/>
  <c r="AK15" i="6"/>
  <c r="AI15" i="6"/>
  <c r="AH15" i="6"/>
  <c r="AF15" i="6"/>
  <c r="AE15" i="6"/>
  <c r="AC15" i="6"/>
  <c r="AB15" i="6"/>
  <c r="AX14" i="6"/>
  <c r="AW14" i="6"/>
  <c r="AU14" i="6"/>
  <c r="BD14" i="6" s="1"/>
  <c r="AT14" i="6"/>
  <c r="BC14" i="6" s="1"/>
  <c r="AR14" i="6"/>
  <c r="BA14" i="6" s="1"/>
  <c r="AQ14" i="6"/>
  <c r="AZ14" i="6" s="1"/>
  <c r="AO14" i="6"/>
  <c r="AN14" i="6"/>
  <c r="AL14" i="6"/>
  <c r="AK14" i="6"/>
  <c r="AI14" i="6"/>
  <c r="AH14" i="6"/>
  <c r="AF14" i="6"/>
  <c r="AE14" i="6"/>
  <c r="AC14" i="6"/>
  <c r="AB14" i="6"/>
  <c r="W45" i="6"/>
  <c r="V45" i="6"/>
  <c r="T45" i="6"/>
  <c r="S45" i="6"/>
  <c r="Q45" i="6"/>
  <c r="P45" i="6"/>
  <c r="N45" i="6"/>
  <c r="M45" i="6"/>
  <c r="K45" i="6"/>
  <c r="J45" i="6"/>
  <c r="W44" i="6"/>
  <c r="V44" i="6"/>
  <c r="T44" i="6"/>
  <c r="S44" i="6"/>
  <c r="Q44" i="6"/>
  <c r="P44" i="6"/>
  <c r="N44" i="6"/>
  <c r="M44" i="6"/>
  <c r="K44" i="6"/>
  <c r="J44" i="6"/>
  <c r="W43" i="6"/>
  <c r="V43" i="6"/>
  <c r="T43" i="6"/>
  <c r="S43" i="6"/>
  <c r="Q43" i="6"/>
  <c r="P43" i="6"/>
  <c r="N43" i="6"/>
  <c r="M43" i="6"/>
  <c r="K43" i="6"/>
  <c r="J43" i="6"/>
  <c r="W42" i="6"/>
  <c r="V42" i="6"/>
  <c r="T42" i="6"/>
  <c r="S42" i="6"/>
  <c r="Q42" i="6"/>
  <c r="P42" i="6"/>
  <c r="N42" i="6"/>
  <c r="M42" i="6"/>
  <c r="K42" i="6"/>
  <c r="J42" i="6"/>
  <c r="W41" i="6"/>
  <c r="V41" i="6"/>
  <c r="T41" i="6"/>
  <c r="S41" i="6"/>
  <c r="Q41" i="6"/>
  <c r="P41" i="6"/>
  <c r="N41" i="6"/>
  <c r="M41" i="6"/>
  <c r="K41" i="6"/>
  <c r="J41" i="6"/>
  <c r="W40" i="6"/>
  <c r="V40" i="6"/>
  <c r="T40" i="6"/>
  <c r="S40" i="6"/>
  <c r="Q40" i="6"/>
  <c r="P40" i="6"/>
  <c r="N40" i="6"/>
  <c r="M40" i="6"/>
  <c r="K40" i="6"/>
  <c r="J40" i="6"/>
  <c r="W39" i="6"/>
  <c r="V39" i="6"/>
  <c r="T39" i="6"/>
  <c r="S39" i="6"/>
  <c r="Q39" i="6"/>
  <c r="P39" i="6"/>
  <c r="N39" i="6"/>
  <c r="M39" i="6"/>
  <c r="K39" i="6"/>
  <c r="J39" i="6"/>
  <c r="W38" i="6"/>
  <c r="V38" i="6"/>
  <c r="T38" i="6"/>
  <c r="S38" i="6"/>
  <c r="Q38" i="6"/>
  <c r="P38" i="6"/>
  <c r="N38" i="6"/>
  <c r="M38" i="6"/>
  <c r="K38" i="6"/>
  <c r="J38" i="6"/>
  <c r="W37" i="6"/>
  <c r="V37" i="6"/>
  <c r="T37" i="6"/>
  <c r="S37" i="6"/>
  <c r="Q37" i="6"/>
  <c r="P37" i="6"/>
  <c r="N37" i="6"/>
  <c r="M37" i="6"/>
  <c r="K37" i="6"/>
  <c r="J37" i="6"/>
  <c r="W36" i="6"/>
  <c r="V36" i="6"/>
  <c r="T36" i="6"/>
  <c r="S36" i="6"/>
  <c r="Q36" i="6"/>
  <c r="P36" i="6"/>
  <c r="N36" i="6"/>
  <c r="M36" i="6"/>
  <c r="K36" i="6"/>
  <c r="J36" i="6"/>
  <c r="W35" i="6"/>
  <c r="V35" i="6"/>
  <c r="T35" i="6"/>
  <c r="S35" i="6"/>
  <c r="Q35" i="6"/>
  <c r="P35" i="6"/>
  <c r="N35" i="6"/>
  <c r="M35" i="6"/>
  <c r="K35" i="6"/>
  <c r="J35" i="6"/>
  <c r="W34" i="6"/>
  <c r="V34" i="6"/>
  <c r="T34" i="6"/>
  <c r="S34" i="6"/>
  <c r="Q34" i="6"/>
  <c r="P34" i="6"/>
  <c r="N34" i="6"/>
  <c r="M34" i="6"/>
  <c r="K34" i="6"/>
  <c r="J34" i="6"/>
  <c r="W33" i="6"/>
  <c r="V33" i="6"/>
  <c r="T33" i="6"/>
  <c r="S33" i="6"/>
  <c r="Q33" i="6"/>
  <c r="P33" i="6"/>
  <c r="N33" i="6"/>
  <c r="M33" i="6"/>
  <c r="K33" i="6"/>
  <c r="J33" i="6"/>
  <c r="W32" i="6"/>
  <c r="V32" i="6"/>
  <c r="T32" i="6"/>
  <c r="S32" i="6"/>
  <c r="Q32" i="6"/>
  <c r="P32" i="6"/>
  <c r="N32" i="6"/>
  <c r="M32" i="6"/>
  <c r="K32" i="6"/>
  <c r="J32" i="6"/>
  <c r="W31" i="6"/>
  <c r="V31" i="6"/>
  <c r="T31" i="6"/>
  <c r="S31" i="6"/>
  <c r="Q31" i="6"/>
  <c r="P31" i="6"/>
  <c r="N31" i="6"/>
  <c r="M31" i="6"/>
  <c r="K31" i="6"/>
  <c r="J31" i="6"/>
  <c r="W30" i="6"/>
  <c r="V30" i="6"/>
  <c r="T30" i="6"/>
  <c r="S30" i="6"/>
  <c r="Q30" i="6"/>
  <c r="P30" i="6"/>
  <c r="N30" i="6"/>
  <c r="M30" i="6"/>
  <c r="K30" i="6"/>
  <c r="J30" i="6"/>
  <c r="W29" i="6"/>
  <c r="V29" i="6"/>
  <c r="T29" i="6"/>
  <c r="S29" i="6"/>
  <c r="Q29" i="6"/>
  <c r="P29" i="6"/>
  <c r="N29" i="6"/>
  <c r="M29" i="6"/>
  <c r="K29" i="6"/>
  <c r="J29" i="6"/>
  <c r="W28" i="6"/>
  <c r="V28" i="6"/>
  <c r="T28" i="6"/>
  <c r="S28" i="6"/>
  <c r="Q28" i="6"/>
  <c r="P28" i="6"/>
  <c r="N28" i="6"/>
  <c r="M28" i="6"/>
  <c r="K28" i="6"/>
  <c r="J28" i="6"/>
  <c r="W27" i="6"/>
  <c r="V27" i="6"/>
  <c r="T27" i="6"/>
  <c r="S27" i="6"/>
  <c r="Q27" i="6"/>
  <c r="P27" i="6"/>
  <c r="N27" i="6"/>
  <c r="M27" i="6"/>
  <c r="K27" i="6"/>
  <c r="J27" i="6"/>
  <c r="W26" i="6"/>
  <c r="V26" i="6"/>
  <c r="T26" i="6"/>
  <c r="S26" i="6"/>
  <c r="Q26" i="6"/>
  <c r="P26" i="6"/>
  <c r="N26" i="6"/>
  <c r="M26" i="6"/>
  <c r="K26" i="6"/>
  <c r="J26" i="6"/>
  <c r="W25" i="6"/>
  <c r="V25" i="6"/>
  <c r="T25" i="6"/>
  <c r="S25" i="6"/>
  <c r="Q25" i="6"/>
  <c r="P25" i="6"/>
  <c r="N25" i="6"/>
  <c r="M25" i="6"/>
  <c r="K25" i="6"/>
  <c r="J25" i="6"/>
  <c r="W24" i="6"/>
  <c r="V24" i="6"/>
  <c r="T24" i="6"/>
  <c r="S24" i="6"/>
  <c r="Q24" i="6"/>
  <c r="P24" i="6"/>
  <c r="N24" i="6"/>
  <c r="M24" i="6"/>
  <c r="K24" i="6"/>
  <c r="J24" i="6"/>
  <c r="W23" i="6"/>
  <c r="V23" i="6"/>
  <c r="T23" i="6"/>
  <c r="S23" i="6"/>
  <c r="Q23" i="6"/>
  <c r="P23" i="6"/>
  <c r="N23" i="6"/>
  <c r="M23" i="6"/>
  <c r="K23" i="6"/>
  <c r="J23" i="6"/>
  <c r="W22" i="6"/>
  <c r="V22" i="6"/>
  <c r="T22" i="6"/>
  <c r="S22" i="6"/>
  <c r="Q22" i="6"/>
  <c r="P22" i="6"/>
  <c r="N22" i="6"/>
  <c r="M22" i="6"/>
  <c r="K22" i="6"/>
  <c r="J22" i="6"/>
  <c r="W21" i="6"/>
  <c r="V21" i="6"/>
  <c r="T21" i="6"/>
  <c r="S21" i="6"/>
  <c r="Q21" i="6"/>
  <c r="P21" i="6"/>
  <c r="N21" i="6"/>
  <c r="M21" i="6"/>
  <c r="K21" i="6"/>
  <c r="J21" i="6"/>
  <c r="W20" i="6"/>
  <c r="V20" i="6"/>
  <c r="T20" i="6"/>
  <c r="S20" i="6"/>
  <c r="Q20" i="6"/>
  <c r="P20" i="6"/>
  <c r="N20" i="6"/>
  <c r="M20" i="6"/>
  <c r="K20" i="6"/>
  <c r="J20" i="6"/>
  <c r="W19" i="6"/>
  <c r="V19" i="6"/>
  <c r="T19" i="6"/>
  <c r="S19" i="6"/>
  <c r="Q19" i="6"/>
  <c r="P19" i="6"/>
  <c r="N19" i="6"/>
  <c r="M19" i="6"/>
  <c r="K19" i="6"/>
  <c r="J19" i="6"/>
  <c r="W18" i="6"/>
  <c r="V18" i="6"/>
  <c r="T18" i="6"/>
  <c r="S18" i="6"/>
  <c r="Q18" i="6"/>
  <c r="P18" i="6"/>
  <c r="N18" i="6"/>
  <c r="M18" i="6"/>
  <c r="K18" i="6"/>
  <c r="J18" i="6"/>
  <c r="W17" i="6"/>
  <c r="V17" i="6"/>
  <c r="T17" i="6"/>
  <c r="S17" i="6"/>
  <c r="Q17" i="6"/>
  <c r="P17" i="6"/>
  <c r="N17" i="6"/>
  <c r="M17" i="6"/>
  <c r="K17" i="6"/>
  <c r="J17" i="6"/>
  <c r="W16" i="6"/>
  <c r="V16" i="6"/>
  <c r="T16" i="6"/>
  <c r="S16" i="6"/>
  <c r="Q16" i="6"/>
  <c r="P16" i="6"/>
  <c r="N16" i="6"/>
  <c r="M16" i="6"/>
  <c r="K16" i="6"/>
  <c r="J16" i="6"/>
  <c r="W15" i="6"/>
  <c r="V15" i="6"/>
  <c r="T15" i="6"/>
  <c r="S15" i="6"/>
  <c r="Q15" i="6"/>
  <c r="P15" i="6"/>
  <c r="N15" i="6"/>
  <c r="M15" i="6"/>
  <c r="K15" i="6"/>
  <c r="J15" i="6"/>
  <c r="W14" i="6"/>
  <c r="V14" i="6"/>
  <c r="T14" i="6"/>
  <c r="S14" i="6"/>
  <c r="Q14" i="6"/>
  <c r="P14" i="6"/>
  <c r="N14" i="6"/>
  <c r="M14" i="6"/>
  <c r="K14" i="6"/>
  <c r="J14" i="6"/>
  <c r="AU63" i="8"/>
  <c r="AT63" i="8"/>
  <c r="AR63" i="8"/>
  <c r="AQ63" i="8"/>
  <c r="AO63" i="8"/>
  <c r="AN63" i="8"/>
  <c r="AL63" i="8"/>
  <c r="AK63" i="8"/>
  <c r="AI63" i="8"/>
  <c r="AH63" i="8"/>
  <c r="AF63" i="8"/>
  <c r="AE63" i="8"/>
  <c r="AC63" i="8"/>
  <c r="AB63" i="8"/>
  <c r="AU62" i="8"/>
  <c r="AT62" i="8"/>
  <c r="AR62" i="8"/>
  <c r="AQ62" i="8"/>
  <c r="AO62" i="8"/>
  <c r="AN62" i="8"/>
  <c r="AL62" i="8"/>
  <c r="AK62" i="8"/>
  <c r="AI62" i="8"/>
  <c r="AH62" i="8"/>
  <c r="AF62" i="8"/>
  <c r="AE62" i="8"/>
  <c r="AC62" i="8"/>
  <c r="AB62" i="8"/>
  <c r="AU61" i="8"/>
  <c r="AT61" i="8"/>
  <c r="AR61" i="8"/>
  <c r="AQ61" i="8"/>
  <c r="AO61" i="8"/>
  <c r="AN61" i="8"/>
  <c r="AL61" i="8"/>
  <c r="AK61" i="8"/>
  <c r="AI61" i="8"/>
  <c r="AH61" i="8"/>
  <c r="AF61" i="8"/>
  <c r="AE61" i="8"/>
  <c r="AC61" i="8"/>
  <c r="AB61" i="8"/>
  <c r="AU60" i="8"/>
  <c r="AT60" i="8"/>
  <c r="AR60" i="8"/>
  <c r="AQ60" i="8"/>
  <c r="AO60" i="8"/>
  <c r="AN60" i="8"/>
  <c r="AL60" i="8"/>
  <c r="AK60" i="8"/>
  <c r="AI60" i="8"/>
  <c r="AH60" i="8"/>
  <c r="AF60" i="8"/>
  <c r="AE60" i="8"/>
  <c r="AC60" i="8"/>
  <c r="AB60" i="8"/>
  <c r="AU59" i="8"/>
  <c r="AT59" i="8"/>
  <c r="AR59" i="8"/>
  <c r="AQ59" i="8"/>
  <c r="AO59" i="8"/>
  <c r="AN59" i="8"/>
  <c r="AL59" i="8"/>
  <c r="AK59" i="8"/>
  <c r="AI59" i="8"/>
  <c r="AH59" i="8"/>
  <c r="AF59" i="8"/>
  <c r="AE59" i="8"/>
  <c r="AC59" i="8"/>
  <c r="AB59" i="8"/>
  <c r="AU58" i="8"/>
  <c r="AT58" i="8"/>
  <c r="AR58" i="8"/>
  <c r="AQ58" i="8"/>
  <c r="AO58" i="8"/>
  <c r="AN58" i="8"/>
  <c r="AL58" i="8"/>
  <c r="AK58" i="8"/>
  <c r="AI58" i="8"/>
  <c r="AH58" i="8"/>
  <c r="AF58" i="8"/>
  <c r="AE58" i="8"/>
  <c r="AC58" i="8"/>
  <c r="AB58" i="8"/>
  <c r="AU57" i="8"/>
  <c r="AT57" i="8"/>
  <c r="AR57" i="8"/>
  <c r="AQ57" i="8"/>
  <c r="AO57" i="8"/>
  <c r="AN57" i="8"/>
  <c r="AL57" i="8"/>
  <c r="AK57" i="8"/>
  <c r="AI57" i="8"/>
  <c r="AH57" i="8"/>
  <c r="AF57" i="8"/>
  <c r="AE57" i="8"/>
  <c r="AC57" i="8"/>
  <c r="AB57" i="8"/>
  <c r="AU56" i="8"/>
  <c r="AT56" i="8"/>
  <c r="AR56" i="8"/>
  <c r="AQ56" i="8"/>
  <c r="AO56" i="8"/>
  <c r="AN56" i="8"/>
  <c r="AL56" i="8"/>
  <c r="AK56" i="8"/>
  <c r="AI56" i="8"/>
  <c r="AH56" i="8"/>
  <c r="AF56" i="8"/>
  <c r="AE56" i="8"/>
  <c r="AC56" i="8"/>
  <c r="AB56" i="8"/>
  <c r="AU55" i="8"/>
  <c r="AT55" i="8"/>
  <c r="AR55" i="8"/>
  <c r="AQ55" i="8"/>
  <c r="AO55" i="8"/>
  <c r="AN55" i="8"/>
  <c r="AL55" i="8"/>
  <c r="AK55" i="8"/>
  <c r="AI55" i="8"/>
  <c r="AH55" i="8"/>
  <c r="AF55" i="8"/>
  <c r="AE55" i="8"/>
  <c r="AC55" i="8"/>
  <c r="AB55" i="8"/>
  <c r="AU54" i="8"/>
  <c r="AT54" i="8"/>
  <c r="AR54" i="8"/>
  <c r="AQ54" i="8"/>
  <c r="AO54" i="8"/>
  <c r="AN54" i="8"/>
  <c r="AL54" i="8"/>
  <c r="AK54" i="8"/>
  <c r="AI54" i="8"/>
  <c r="AH54" i="8"/>
  <c r="AF54" i="8"/>
  <c r="AE54" i="8"/>
  <c r="AC54" i="8"/>
  <c r="AB54" i="8"/>
  <c r="AU53" i="8"/>
  <c r="AT53" i="8"/>
  <c r="AR53" i="8"/>
  <c r="AQ53" i="8"/>
  <c r="AO53" i="8"/>
  <c r="AN53" i="8"/>
  <c r="AL53" i="8"/>
  <c r="AK53" i="8"/>
  <c r="AI53" i="8"/>
  <c r="AH53" i="8"/>
  <c r="AF53" i="8"/>
  <c r="AE53" i="8"/>
  <c r="AC53" i="8"/>
  <c r="AB53" i="8"/>
  <c r="AU52" i="8"/>
  <c r="AT52" i="8"/>
  <c r="AR52" i="8"/>
  <c r="AQ52" i="8"/>
  <c r="AO52" i="8"/>
  <c r="AN52" i="8"/>
  <c r="AL52" i="8"/>
  <c r="AK52" i="8"/>
  <c r="AI52" i="8"/>
  <c r="AH52" i="8"/>
  <c r="AF52" i="8"/>
  <c r="AE52" i="8"/>
  <c r="AC52" i="8"/>
  <c r="AB52" i="8"/>
  <c r="W65" i="8"/>
  <c r="V65" i="8"/>
  <c r="T65" i="8"/>
  <c r="S65" i="8"/>
  <c r="Q65" i="8"/>
  <c r="P65" i="8"/>
  <c r="N65" i="8"/>
  <c r="M65" i="8"/>
  <c r="K65" i="8"/>
  <c r="J65" i="8"/>
  <c r="W64" i="8"/>
  <c r="V64" i="8"/>
  <c r="T64" i="8"/>
  <c r="S64" i="8"/>
  <c r="Q64" i="8"/>
  <c r="P64" i="8"/>
  <c r="N64" i="8"/>
  <c r="M64" i="8"/>
  <c r="K64" i="8"/>
  <c r="J64" i="8"/>
  <c r="W63" i="8"/>
  <c r="V63" i="8"/>
  <c r="T63" i="8"/>
  <c r="S63" i="8"/>
  <c r="Q63" i="8"/>
  <c r="P63" i="8"/>
  <c r="N63" i="8"/>
  <c r="M63" i="8"/>
  <c r="K63" i="8"/>
  <c r="J63" i="8"/>
  <c r="W62" i="8"/>
  <c r="V62" i="8"/>
  <c r="T62" i="8"/>
  <c r="S62" i="8"/>
  <c r="Q62" i="8"/>
  <c r="P62" i="8"/>
  <c r="N62" i="8"/>
  <c r="M62" i="8"/>
  <c r="K62" i="8"/>
  <c r="J62" i="8"/>
  <c r="W61" i="8"/>
  <c r="V61" i="8"/>
  <c r="T61" i="8"/>
  <c r="S61" i="8"/>
  <c r="Q61" i="8"/>
  <c r="P61" i="8"/>
  <c r="N61" i="8"/>
  <c r="M61" i="8"/>
  <c r="K61" i="8"/>
  <c r="J61" i="8"/>
  <c r="W60" i="8"/>
  <c r="V60" i="8"/>
  <c r="T60" i="8"/>
  <c r="S60" i="8"/>
  <c r="Q60" i="8"/>
  <c r="P60" i="8"/>
  <c r="N60" i="8"/>
  <c r="M60" i="8"/>
  <c r="K60" i="8"/>
  <c r="J60" i="8"/>
  <c r="W59" i="8"/>
  <c r="V59" i="8"/>
  <c r="T59" i="8"/>
  <c r="S59" i="8"/>
  <c r="Q59" i="8"/>
  <c r="P59" i="8"/>
  <c r="N59" i="8"/>
  <c r="M59" i="8"/>
  <c r="K59" i="8"/>
  <c r="J59" i="8"/>
  <c r="W58" i="8"/>
  <c r="V58" i="8"/>
  <c r="T58" i="8"/>
  <c r="S58" i="8"/>
  <c r="Q58" i="8"/>
  <c r="P58" i="8"/>
  <c r="N58" i="8"/>
  <c r="M58" i="8"/>
  <c r="K58" i="8"/>
  <c r="J58" i="8"/>
  <c r="W57" i="8"/>
  <c r="V57" i="8"/>
  <c r="T57" i="8"/>
  <c r="S57" i="8"/>
  <c r="Q57" i="8"/>
  <c r="P57" i="8"/>
  <c r="N57" i="8"/>
  <c r="M57" i="8"/>
  <c r="K57" i="8"/>
  <c r="J57" i="8"/>
  <c r="W56" i="8"/>
  <c r="V56" i="8"/>
  <c r="T56" i="8"/>
  <c r="S56" i="8"/>
  <c r="Q56" i="8"/>
  <c r="P56" i="8"/>
  <c r="N56" i="8"/>
  <c r="M56" i="8"/>
  <c r="K56" i="8"/>
  <c r="J56" i="8"/>
  <c r="W55" i="8"/>
  <c r="V55" i="8"/>
  <c r="T55" i="8"/>
  <c r="S55" i="8"/>
  <c r="Q55" i="8"/>
  <c r="P55" i="8"/>
  <c r="N55" i="8"/>
  <c r="M55" i="8"/>
  <c r="K55" i="8"/>
  <c r="J55" i="8"/>
  <c r="W54" i="8"/>
  <c r="V54" i="8"/>
  <c r="T54" i="8"/>
  <c r="S54" i="8"/>
  <c r="Q54" i="8"/>
  <c r="P54" i="8"/>
  <c r="N54" i="8"/>
  <c r="M54" i="8"/>
  <c r="K54" i="8"/>
  <c r="J54" i="8"/>
  <c r="W53" i="8"/>
  <c r="V53" i="8"/>
  <c r="T53" i="8"/>
  <c r="S53" i="8"/>
  <c r="Q53" i="8"/>
  <c r="P53" i="8"/>
  <c r="N53" i="8"/>
  <c r="M53" i="8"/>
  <c r="K53" i="8"/>
  <c r="J53" i="8"/>
  <c r="W52" i="8"/>
  <c r="V52" i="8"/>
  <c r="T52" i="8"/>
  <c r="S52" i="8"/>
  <c r="Q52" i="8"/>
  <c r="P52" i="8"/>
  <c r="N52" i="8"/>
  <c r="M52" i="8"/>
  <c r="K52" i="8"/>
  <c r="J52" i="8"/>
  <c r="AU25" i="8"/>
  <c r="AT25" i="8"/>
  <c r="AR25" i="8"/>
  <c r="AQ25" i="8"/>
  <c r="AO25" i="8"/>
  <c r="AN25" i="8"/>
  <c r="AL25" i="8"/>
  <c r="AK25" i="8"/>
  <c r="AI25" i="8"/>
  <c r="AH25" i="8"/>
  <c r="AF25" i="8"/>
  <c r="AE25" i="8"/>
  <c r="AC25" i="8"/>
  <c r="AB25" i="8"/>
  <c r="AU24" i="8"/>
  <c r="AT24" i="8"/>
  <c r="AR24" i="8"/>
  <c r="AQ24" i="8"/>
  <c r="AO24" i="8"/>
  <c r="AN24" i="8"/>
  <c r="AL24" i="8"/>
  <c r="AK24" i="8"/>
  <c r="AI24" i="8"/>
  <c r="AH24" i="8"/>
  <c r="AF24" i="8"/>
  <c r="AE24" i="8"/>
  <c r="AC24" i="8"/>
  <c r="AB24" i="8"/>
  <c r="AU23" i="8"/>
  <c r="AT23" i="8"/>
  <c r="AR23" i="8"/>
  <c r="AQ23" i="8"/>
  <c r="AO23" i="8"/>
  <c r="AN23" i="8"/>
  <c r="AL23" i="8"/>
  <c r="AK23" i="8"/>
  <c r="AI23" i="8"/>
  <c r="AH23" i="8"/>
  <c r="AF23" i="8"/>
  <c r="AE23" i="8"/>
  <c r="AC23" i="8"/>
  <c r="AB23" i="8"/>
  <c r="AU22" i="8"/>
  <c r="AT22" i="8"/>
  <c r="AR22" i="8"/>
  <c r="AQ22" i="8"/>
  <c r="AO22" i="8"/>
  <c r="AN22" i="8"/>
  <c r="AL22" i="8"/>
  <c r="AK22" i="8"/>
  <c r="AI22" i="8"/>
  <c r="AH22" i="8"/>
  <c r="AF22" i="8"/>
  <c r="AE22" i="8"/>
  <c r="AC22" i="8"/>
  <c r="AB22" i="8"/>
  <c r="AU21" i="8"/>
  <c r="AT21" i="8"/>
  <c r="AR21" i="8"/>
  <c r="AQ21" i="8"/>
  <c r="AO21" i="8"/>
  <c r="AN21" i="8"/>
  <c r="AL21" i="8"/>
  <c r="AK21" i="8"/>
  <c r="AI21" i="8"/>
  <c r="AH21" i="8"/>
  <c r="AF21" i="8"/>
  <c r="AE21" i="8"/>
  <c r="AC21" i="8"/>
  <c r="AB21" i="8"/>
  <c r="AU20" i="8"/>
  <c r="AT20" i="8"/>
  <c r="AR20" i="8"/>
  <c r="AQ20" i="8"/>
  <c r="AO20" i="8"/>
  <c r="AN20" i="8"/>
  <c r="AL20" i="8"/>
  <c r="AK20" i="8"/>
  <c r="AI20" i="8"/>
  <c r="AH20" i="8"/>
  <c r="AF20" i="8"/>
  <c r="AE20" i="8"/>
  <c r="AC20" i="8"/>
  <c r="AB20" i="8"/>
  <c r="AU19" i="8"/>
  <c r="AT19" i="8"/>
  <c r="AR19" i="8"/>
  <c r="AQ19" i="8"/>
  <c r="AO19" i="8"/>
  <c r="AN19" i="8"/>
  <c r="AL19" i="8"/>
  <c r="AK19" i="8"/>
  <c r="AI19" i="8"/>
  <c r="AH19" i="8"/>
  <c r="AF19" i="8"/>
  <c r="AE19" i="8"/>
  <c r="AC19" i="8"/>
  <c r="AB19" i="8"/>
  <c r="AU18" i="8"/>
  <c r="AT18" i="8"/>
  <c r="AR18" i="8"/>
  <c r="AQ18" i="8"/>
  <c r="AO18" i="8"/>
  <c r="AN18" i="8"/>
  <c r="AL18" i="8"/>
  <c r="AK18" i="8"/>
  <c r="AI18" i="8"/>
  <c r="AH18" i="8"/>
  <c r="AF18" i="8"/>
  <c r="AE18" i="8"/>
  <c r="AC18" i="8"/>
  <c r="AB18" i="8"/>
  <c r="AU17" i="8"/>
  <c r="AT17" i="8"/>
  <c r="AR17" i="8"/>
  <c r="AQ17" i="8"/>
  <c r="AO17" i="8"/>
  <c r="AN17" i="8"/>
  <c r="AL17" i="8"/>
  <c r="AK17" i="8"/>
  <c r="AI17" i="8"/>
  <c r="AH17" i="8"/>
  <c r="AF17" i="8"/>
  <c r="AE17" i="8"/>
  <c r="AC17" i="8"/>
  <c r="AB17" i="8"/>
  <c r="AU16" i="8"/>
  <c r="AT16" i="8"/>
  <c r="AR16" i="8"/>
  <c r="AQ16" i="8"/>
  <c r="AO16" i="8"/>
  <c r="AN16" i="8"/>
  <c r="AL16" i="8"/>
  <c r="AK16" i="8"/>
  <c r="AI16" i="8"/>
  <c r="AH16" i="8"/>
  <c r="AF16" i="8"/>
  <c r="AE16" i="8"/>
  <c r="AC16" i="8"/>
  <c r="AB16" i="8"/>
  <c r="AU15" i="8"/>
  <c r="AT15" i="8"/>
  <c r="AR15" i="8"/>
  <c r="AQ15" i="8"/>
  <c r="AO15" i="8"/>
  <c r="AN15" i="8"/>
  <c r="AL15" i="8"/>
  <c r="AK15" i="8"/>
  <c r="AI15" i="8"/>
  <c r="AH15" i="8"/>
  <c r="AF15" i="8"/>
  <c r="AE15" i="8"/>
  <c r="AC15" i="8"/>
  <c r="AB15" i="8"/>
  <c r="AU14" i="8"/>
  <c r="AT14" i="8"/>
  <c r="AR14" i="8"/>
  <c r="AQ14" i="8"/>
  <c r="AO14" i="8"/>
  <c r="AN14" i="8"/>
  <c r="AL14" i="8"/>
  <c r="AK14" i="8"/>
  <c r="AI14" i="8"/>
  <c r="AH14" i="8"/>
  <c r="AF14" i="8"/>
  <c r="AE14" i="8"/>
  <c r="AC14" i="8"/>
  <c r="AB14" i="8"/>
  <c r="W27" i="8"/>
  <c r="V27" i="8"/>
  <c r="T27" i="8"/>
  <c r="S27" i="8"/>
  <c r="Q27" i="8"/>
  <c r="P27" i="8"/>
  <c r="N27" i="8"/>
  <c r="M27" i="8"/>
  <c r="K27" i="8"/>
  <c r="J27" i="8"/>
  <c r="W26" i="8"/>
  <c r="V26" i="8"/>
  <c r="T26" i="8"/>
  <c r="S26" i="8"/>
  <c r="Q26" i="8"/>
  <c r="P26" i="8"/>
  <c r="N26" i="8"/>
  <c r="M26" i="8"/>
  <c r="K26" i="8"/>
  <c r="J26" i="8"/>
  <c r="W25" i="8"/>
  <c r="V25" i="8"/>
  <c r="T25" i="8"/>
  <c r="S25" i="8"/>
  <c r="Q25" i="8"/>
  <c r="P25" i="8"/>
  <c r="N25" i="8"/>
  <c r="M25" i="8"/>
  <c r="K25" i="8"/>
  <c r="J25" i="8"/>
  <c r="W24" i="8"/>
  <c r="V24" i="8"/>
  <c r="T24" i="8"/>
  <c r="S24" i="8"/>
  <c r="Q24" i="8"/>
  <c r="P24" i="8"/>
  <c r="N24" i="8"/>
  <c r="M24" i="8"/>
  <c r="K24" i="8"/>
  <c r="J24" i="8"/>
  <c r="W23" i="8"/>
  <c r="V23" i="8"/>
  <c r="T23" i="8"/>
  <c r="S23" i="8"/>
  <c r="Q23" i="8"/>
  <c r="P23" i="8"/>
  <c r="N23" i="8"/>
  <c r="M23" i="8"/>
  <c r="K23" i="8"/>
  <c r="J23" i="8"/>
  <c r="W22" i="8"/>
  <c r="V22" i="8"/>
  <c r="T22" i="8"/>
  <c r="S22" i="8"/>
  <c r="Q22" i="8"/>
  <c r="P22" i="8"/>
  <c r="N22" i="8"/>
  <c r="M22" i="8"/>
  <c r="K22" i="8"/>
  <c r="J22" i="8"/>
  <c r="W21" i="8"/>
  <c r="V21" i="8"/>
  <c r="T21" i="8"/>
  <c r="S21" i="8"/>
  <c r="Q21" i="8"/>
  <c r="P21" i="8"/>
  <c r="N21" i="8"/>
  <c r="M21" i="8"/>
  <c r="K21" i="8"/>
  <c r="J21" i="8"/>
  <c r="W20" i="8"/>
  <c r="V20" i="8"/>
  <c r="T20" i="8"/>
  <c r="S20" i="8"/>
  <c r="Q20" i="8"/>
  <c r="P20" i="8"/>
  <c r="N20" i="8"/>
  <c r="M20" i="8"/>
  <c r="K20" i="8"/>
  <c r="J20" i="8"/>
  <c r="W19" i="8"/>
  <c r="V19" i="8"/>
  <c r="T19" i="8"/>
  <c r="S19" i="8"/>
  <c r="Q19" i="8"/>
  <c r="P19" i="8"/>
  <c r="N19" i="8"/>
  <c r="M19" i="8"/>
  <c r="K19" i="8"/>
  <c r="J19" i="8"/>
  <c r="W18" i="8"/>
  <c r="V18" i="8"/>
  <c r="T18" i="8"/>
  <c r="S18" i="8"/>
  <c r="Q18" i="8"/>
  <c r="P18" i="8"/>
  <c r="N18" i="8"/>
  <c r="M18" i="8"/>
  <c r="K18" i="8"/>
  <c r="J18" i="8"/>
  <c r="W17" i="8"/>
  <c r="V17" i="8"/>
  <c r="T17" i="8"/>
  <c r="S17" i="8"/>
  <c r="Q17" i="8"/>
  <c r="P17" i="8"/>
  <c r="N17" i="8"/>
  <c r="M17" i="8"/>
  <c r="K17" i="8"/>
  <c r="J17" i="8"/>
  <c r="W16" i="8"/>
  <c r="V16" i="8"/>
  <c r="T16" i="8"/>
  <c r="S16" i="8"/>
  <c r="Q16" i="8"/>
  <c r="P16" i="8"/>
  <c r="N16" i="8"/>
  <c r="M16" i="8"/>
  <c r="K16" i="8"/>
  <c r="J16" i="8"/>
  <c r="W15" i="8"/>
  <c r="V15" i="8"/>
  <c r="T15" i="8"/>
  <c r="S15" i="8"/>
  <c r="Q15" i="8"/>
  <c r="P15" i="8"/>
  <c r="N15" i="8"/>
  <c r="M15" i="8"/>
  <c r="K15" i="8"/>
  <c r="J15" i="8"/>
  <c r="W14" i="8"/>
  <c r="V14" i="8"/>
  <c r="T14" i="8"/>
  <c r="S14" i="8"/>
  <c r="Q14" i="8"/>
  <c r="P14" i="8"/>
  <c r="N14" i="8"/>
  <c r="M14" i="8"/>
  <c r="K14" i="8"/>
  <c r="J14" i="8"/>
  <c r="K79" i="1" a="1"/>
  <c r="K79" i="1" s="1"/>
  <c r="BC75" i="1" a="1"/>
  <c r="BC75" i="1" s="1"/>
  <c r="BB75" i="1" a="1"/>
  <c r="BB75" i="1"/>
  <c r="J79" i="1" a="1"/>
  <c r="J79" i="1" s="1"/>
  <c r="K80" i="1" a="1"/>
  <c r="K80" i="1" s="1"/>
  <c r="J80" i="1" a="1"/>
  <c r="J80" i="1" s="1"/>
  <c r="AT75" i="1" a="1"/>
  <c r="AT75" i="1"/>
  <c r="AP75" i="1" a="1"/>
  <c r="AP75" i="1" s="1"/>
  <c r="K75" i="1" a="1"/>
  <c r="K75" i="1" s="1"/>
  <c r="AT74" i="1" a="1"/>
  <c r="AT74" i="1" s="1"/>
  <c r="AP74" i="1" a="1"/>
  <c r="AP74" i="1" s="1"/>
  <c r="AI75" i="1" a="1"/>
  <c r="AI75" i="1" s="1"/>
  <c r="AH75" i="1" a="1"/>
  <c r="AH75" i="1" s="1"/>
  <c r="AU74" i="1" a="1"/>
  <c r="AU74" i="1" s="1"/>
  <c r="Q75" i="1" a="1"/>
  <c r="Q75" i="1" s="1"/>
  <c r="N75" i="1" a="1"/>
  <c r="N75" i="1" s="1"/>
  <c r="AM75" i="1" a="1"/>
  <c r="AM75" i="1" s="1"/>
  <c r="AY74" i="1" a="1"/>
  <c r="AY74" i="1" s="1"/>
  <c r="BB74" i="1" a="1"/>
  <c r="BB74" i="1" s="1"/>
  <c r="AQ75" i="1" a="1"/>
  <c r="AQ75" i="1" s="1"/>
  <c r="AL75" i="1" a="1"/>
  <c r="AL75" i="1" s="1"/>
  <c r="AL74" i="1" a="1"/>
  <c r="AL74" i="1" s="1"/>
  <c r="AE75" i="1" a="1"/>
  <c r="AE75" i="1" s="1"/>
  <c r="S75" i="1" a="1"/>
  <c r="S75" i="1" s="1"/>
  <c r="AA75" i="1" a="1"/>
  <c r="AA75" i="1" s="1"/>
  <c r="AD75" i="1" a="1"/>
  <c r="AD75" i="1" s="1"/>
  <c r="BC74" i="1" a="1"/>
  <c r="BC74" i="1" s="1"/>
  <c r="T75" i="1" a="1"/>
  <c r="T75" i="1" s="1"/>
  <c r="J75" i="1" a="1"/>
  <c r="J75" i="1" s="1"/>
  <c r="M75" i="1" a="1"/>
  <c r="M75" i="1" s="1"/>
  <c r="AX74" i="1" a="1"/>
  <c r="AX74" i="1" s="1"/>
  <c r="AQ74" i="1" a="1"/>
  <c r="AQ74" i="1" s="1"/>
  <c r="AM74" i="1" a="1"/>
  <c r="AM74" i="1" s="1"/>
  <c r="AY75" i="1" a="1"/>
  <c r="AY75" i="1" s="1"/>
  <c r="AX75" i="1" a="1"/>
  <c r="AX75" i="1" s="1"/>
  <c r="P75" i="1" a="1"/>
  <c r="P75" i="1" s="1"/>
  <c r="Z75" i="1" a="1"/>
  <c r="Z75" i="1" s="1"/>
  <c r="AU75" i="1" a="1"/>
  <c r="AU75" i="1" s="1"/>
  <c r="AH73" i="1" a="1"/>
  <c r="AH73" i="1" s="1"/>
  <c r="AL73" i="1" a="1"/>
  <c r="AL73" i="1" s="1"/>
  <c r="T73" i="1" a="1"/>
  <c r="T73" i="1" s="1"/>
  <c r="AI74" i="1" a="1"/>
  <c r="AI74" i="1" s="1"/>
  <c r="M74" i="1" a="1"/>
  <c r="M74" i="1" s="1"/>
  <c r="AH74" i="1" a="1"/>
  <c r="AH74" i="1" s="1"/>
  <c r="Z73" i="1" a="1"/>
  <c r="Z73" i="1" s="1"/>
  <c r="Z74" i="1" a="1"/>
  <c r="Z74" i="1" s="1"/>
  <c r="AE74" i="1" a="1"/>
  <c r="AE74" i="1" s="1"/>
  <c r="AD74" i="1" a="1"/>
  <c r="AD74" i="1" s="1"/>
  <c r="S74" i="1" a="1"/>
  <c r="S74" i="1" s="1"/>
  <c r="P74" i="1" a="1"/>
  <c r="P74" i="1" s="1"/>
  <c r="J74" i="1" a="1"/>
  <c r="J74" i="1" s="1"/>
  <c r="BC73" i="1" a="1"/>
  <c r="BC73" i="1" s="1"/>
  <c r="AP73" i="1" a="1"/>
  <c r="AP73" i="1" s="1"/>
  <c r="AU73" i="1" a="1"/>
  <c r="AU73" i="1" s="1"/>
  <c r="AE73" i="1" a="1"/>
  <c r="AE73" i="1" s="1"/>
  <c r="AX73" i="1" a="1"/>
  <c r="AX73" i="1" s="1"/>
  <c r="AI73" i="1" a="1"/>
  <c r="AI73" i="1" s="1"/>
  <c r="BB73" i="1" a="1"/>
  <c r="BB73" i="1" s="1"/>
  <c r="AT73" i="1" a="1"/>
  <c r="AT73" i="1" s="1"/>
  <c r="AM73" i="1" a="1"/>
  <c r="AM73" i="1" s="1"/>
  <c r="AA73" i="1" a="1"/>
  <c r="AA73" i="1" s="1"/>
  <c r="AA74" i="1" a="1"/>
  <c r="AA74" i="1" s="1"/>
  <c r="AQ73" i="1" a="1"/>
  <c r="AQ73" i="1" s="1"/>
  <c r="T74" i="1" a="1"/>
  <c r="T74" i="1" s="1"/>
  <c r="Q74" i="1" a="1"/>
  <c r="Q74" i="1" s="1"/>
  <c r="N74" i="1" a="1"/>
  <c r="N74" i="1" s="1"/>
  <c r="AD73" i="1" a="1"/>
  <c r="AD73" i="1" s="1"/>
  <c r="K74" i="1" a="1"/>
  <c r="K74" i="1" s="1"/>
  <c r="AY73" i="1" a="1"/>
  <c r="AY73" i="1" s="1"/>
  <c r="M73" i="1" a="1"/>
  <c r="M73" i="1" s="1"/>
  <c r="S73" i="1" a="1"/>
  <c r="S73" i="1" s="1"/>
  <c r="N73" i="1" a="1"/>
  <c r="N73" i="1" s="1"/>
  <c r="Q73" i="1" a="1"/>
  <c r="Q73" i="1" s="1"/>
  <c r="P73" i="1" a="1"/>
  <c r="P73" i="1" s="1"/>
  <c r="J73" i="1" a="1"/>
  <c r="J73" i="1" s="1"/>
  <c r="K73" i="1" a="1"/>
  <c r="K73" i="1" s="1"/>
  <c r="AH67" i="1" a="1"/>
  <c r="AH67" i="1" s="1"/>
  <c r="AM67" i="1" a="1"/>
  <c r="AM67" i="1" s="1"/>
  <c r="AI67" i="1" a="1"/>
  <c r="AI67" i="1" s="1"/>
  <c r="AY67" i="1" a="1"/>
  <c r="AY67" i="1" s="1"/>
  <c r="AX67" i="1" a="1"/>
  <c r="AX67" i="1" s="1"/>
  <c r="AL67" i="1" a="1"/>
  <c r="AL67" i="1" s="1"/>
  <c r="AU67" i="1" a="1"/>
  <c r="AU67" i="1" s="1"/>
  <c r="AE67" i="1" a="1"/>
  <c r="AE67" i="1" s="1"/>
  <c r="AP67" i="1" a="1"/>
  <c r="AP67" i="1" s="1"/>
  <c r="BC67" i="1" a="1"/>
  <c r="BC67" i="1" s="1"/>
  <c r="AT67" i="1" a="1"/>
  <c r="AT67" i="1" s="1"/>
  <c r="BB67" i="1" a="1"/>
  <c r="BB67" i="1" s="1"/>
  <c r="AQ67" i="1" a="1"/>
  <c r="AQ67" i="1" s="1"/>
  <c r="Z67" i="1" a="1"/>
  <c r="Z67" i="1" s="1"/>
  <c r="AL66" i="1" a="1"/>
  <c r="AL66" i="1" s="1"/>
  <c r="AI66" i="1" a="1"/>
  <c r="AI66" i="1" s="1"/>
  <c r="AD66" i="1" a="1"/>
  <c r="AD66" i="1" s="1"/>
  <c r="AH66" i="1" a="1"/>
  <c r="AH66" i="1" s="1"/>
  <c r="S66" i="1" a="1"/>
  <c r="S66" i="1" s="1"/>
  <c r="P66" i="1" a="1"/>
  <c r="P66" i="1" s="1"/>
  <c r="BC66" i="1" a="1"/>
  <c r="BC66" i="1" s="1"/>
  <c r="AQ66" i="1" a="1"/>
  <c r="AQ66" i="1" s="1"/>
  <c r="T66" i="1" a="1"/>
  <c r="T66" i="1" s="1"/>
  <c r="N67" i="1" a="1"/>
  <c r="N67" i="1" s="1"/>
  <c r="M67" i="1" a="1"/>
  <c r="M67" i="1" s="1"/>
  <c r="Z66" i="1" a="1"/>
  <c r="Z66" i="1" s="1"/>
  <c r="BB66" i="1" a="1"/>
  <c r="BB66" i="1" s="1"/>
  <c r="AM66" i="1" a="1"/>
  <c r="AM66" i="1" s="1"/>
  <c r="N66" i="1" a="1"/>
  <c r="N66" i="1" s="1"/>
  <c r="T67" i="1" a="1"/>
  <c r="T67" i="1" s="1"/>
  <c r="S67" i="1" a="1"/>
  <c r="S67" i="1" s="1"/>
  <c r="J67" i="1" a="1"/>
  <c r="J67" i="1" s="1"/>
  <c r="K67" i="1" a="1"/>
  <c r="K67" i="1" s="1"/>
  <c r="AA67" i="1" a="1"/>
  <c r="AA67" i="1" s="1"/>
  <c r="AX66" i="1" a="1"/>
  <c r="AX66" i="1" s="1"/>
  <c r="AP66" i="1" a="1"/>
  <c r="AP66" i="1" s="1"/>
  <c r="Q66" i="1" a="1"/>
  <c r="Q66" i="1" s="1"/>
  <c r="AE66" i="1" a="1"/>
  <c r="AE66" i="1" s="1"/>
  <c r="AT66" i="1" a="1"/>
  <c r="AT66" i="1" s="1"/>
  <c r="Q67" i="1" a="1"/>
  <c r="Q67" i="1" s="1"/>
  <c r="AA66" i="1" a="1"/>
  <c r="AA66" i="1" s="1"/>
  <c r="P67" i="1" a="1"/>
  <c r="P67" i="1" s="1"/>
  <c r="AU66" i="1" a="1"/>
  <c r="AU66" i="1" s="1"/>
  <c r="AD67" i="1" a="1"/>
  <c r="AD67" i="1" s="1"/>
  <c r="AY66" i="1" a="1"/>
  <c r="AY66" i="1" s="1"/>
  <c r="T65" i="1" a="1"/>
  <c r="T65" i="1" s="1"/>
  <c r="S65" i="1" a="1"/>
  <c r="S65" i="1" s="1"/>
  <c r="M66" i="1" a="1"/>
  <c r="M66" i="1" s="1"/>
  <c r="J66" i="1" a="1"/>
  <c r="J66" i="1" s="1"/>
  <c r="AL65" i="1" a="1"/>
  <c r="AL65" i="1" s="1"/>
  <c r="K66" i="1" a="1"/>
  <c r="K66" i="1" s="1"/>
  <c r="AA65" i="1" a="1"/>
  <c r="AA65" i="1" s="1"/>
  <c r="BC65" i="1" a="1"/>
  <c r="BC65" i="1" s="1"/>
  <c r="AY65" i="1" a="1"/>
  <c r="AY65" i="1" s="1"/>
  <c r="Q65" i="1" a="1"/>
  <c r="Q65" i="1" s="1"/>
  <c r="AX65" i="1" a="1"/>
  <c r="AX65" i="1" s="1"/>
  <c r="AU65" i="1" a="1"/>
  <c r="AU65" i="1" s="1"/>
  <c r="AT65" i="1" a="1"/>
  <c r="AT65" i="1" s="1"/>
  <c r="AQ65" i="1" a="1"/>
  <c r="AQ65" i="1" s="1"/>
  <c r="P65" i="1" a="1"/>
  <c r="P65" i="1" s="1"/>
  <c r="AP65" i="1" a="1"/>
  <c r="AP65" i="1" s="1"/>
  <c r="AH65" i="1" a="1"/>
  <c r="AH65" i="1" s="1"/>
  <c r="Z65" i="1" a="1"/>
  <c r="Z65" i="1" s="1"/>
  <c r="AI65" i="1" a="1"/>
  <c r="AI65" i="1" s="1"/>
  <c r="AD65" i="1" a="1"/>
  <c r="AD65" i="1" s="1"/>
  <c r="AE65" i="1" a="1"/>
  <c r="AE65" i="1" s="1"/>
  <c r="BB65" i="1" a="1"/>
  <c r="BB65" i="1" s="1"/>
  <c r="AM65" i="1" a="1"/>
  <c r="AM65" i="1" s="1"/>
  <c r="N65" i="1" a="1"/>
  <c r="N65" i="1" s="1"/>
  <c r="M65" i="1" a="1"/>
  <c r="M65" i="1" s="1"/>
  <c r="K65" i="1" a="1"/>
  <c r="K65" i="1" s="1"/>
  <c r="J65" i="1" a="1"/>
  <c r="J65" i="1" s="1"/>
  <c r="J15" i="1" a="1"/>
  <c r="J15" i="1" s="1"/>
  <c r="K15" i="1" a="1"/>
  <c r="K15" i="1" s="1"/>
  <c r="AI15" i="1" a="1"/>
  <c r="AI15" i="1" s="1"/>
  <c r="AM15" i="1" a="1"/>
  <c r="AM15" i="1" s="1"/>
  <c r="T15" i="1" a="1"/>
  <c r="T15" i="1" s="1"/>
  <c r="P15" i="1" a="1"/>
  <c r="P15" i="1" s="1"/>
  <c r="AU15" i="1" a="1"/>
  <c r="AU15" i="1" s="1"/>
  <c r="AL15" i="1" a="1"/>
  <c r="AL15" i="1" s="1"/>
  <c r="AA15" i="1" a="1"/>
  <c r="AA15" i="1" s="1"/>
  <c r="N15" i="1" a="1"/>
  <c r="N15" i="1" s="1"/>
  <c r="M15" i="1" a="1"/>
  <c r="M15" i="1" s="1"/>
  <c r="AT15" i="1" a="1"/>
  <c r="AT15" i="1" s="1"/>
  <c r="AH15" i="1" a="1"/>
  <c r="AH15" i="1" s="1"/>
  <c r="AX15" i="1" a="1"/>
  <c r="AX15" i="1" s="1"/>
  <c r="BC15" i="1" a="1"/>
  <c r="BC15" i="1" s="1"/>
  <c r="AD15" i="1" a="1"/>
  <c r="AD15" i="1" s="1"/>
  <c r="BB15" i="1" a="1"/>
  <c r="BB15" i="1" s="1"/>
  <c r="S15" i="1" a="1"/>
  <c r="S15" i="1" s="1"/>
  <c r="AY15" i="1" a="1"/>
  <c r="AY15" i="1" s="1"/>
  <c r="AQ15" i="1" a="1"/>
  <c r="AQ15" i="1" s="1"/>
  <c r="AP15" i="1" a="1"/>
  <c r="AP15" i="1" s="1"/>
  <c r="Z15" i="1" a="1"/>
  <c r="Z15" i="1" s="1"/>
  <c r="Q15" i="1" a="1"/>
  <c r="Q15" i="1" s="1"/>
  <c r="AE15" i="1" a="1"/>
  <c r="AE15" i="1" s="1"/>
  <c r="BC84" i="1"/>
  <c r="BB84" i="1"/>
  <c r="AY84" i="1"/>
  <c r="AX84" i="1"/>
  <c r="AU84" i="1"/>
  <c r="AT84" i="1"/>
  <c r="AQ84" i="1"/>
  <c r="AP84" i="1"/>
  <c r="AM84" i="1"/>
  <c r="AL84" i="1"/>
  <c r="AI84" i="1"/>
  <c r="AH84" i="1"/>
  <c r="AE84" i="1"/>
  <c r="AD84" i="1"/>
  <c r="AA84" i="1"/>
  <c r="Z84" i="1"/>
  <c r="BC83" i="1"/>
  <c r="BB83" i="1"/>
  <c r="AY83" i="1"/>
  <c r="AX83" i="1"/>
  <c r="AU83" i="1"/>
  <c r="AT83" i="1"/>
  <c r="AQ83" i="1"/>
  <c r="AP83" i="1"/>
  <c r="AM83" i="1"/>
  <c r="AL83" i="1"/>
  <c r="AI83" i="1"/>
  <c r="AH83" i="1"/>
  <c r="AE83" i="1"/>
  <c r="AD83" i="1"/>
  <c r="AA83" i="1"/>
  <c r="Z83" i="1"/>
  <c r="BC82" i="1"/>
  <c r="BB82" i="1"/>
  <c r="AY82" i="1"/>
  <c r="AX82" i="1"/>
  <c r="AU82" i="1"/>
  <c r="AT82" i="1"/>
  <c r="AQ82" i="1"/>
  <c r="AP82" i="1"/>
  <c r="AM82" i="1"/>
  <c r="AL82" i="1"/>
  <c r="AI82" i="1"/>
  <c r="AH82" i="1"/>
  <c r="AE82" i="1"/>
  <c r="AD82" i="1"/>
  <c r="AA82" i="1"/>
  <c r="Z82" i="1"/>
  <c r="BC81" i="1"/>
  <c r="BB81" i="1"/>
  <c r="AY81" i="1"/>
  <c r="AX81" i="1"/>
  <c r="AU81" i="1"/>
  <c r="AT81" i="1"/>
  <c r="AQ81" i="1"/>
  <c r="AP81" i="1"/>
  <c r="AM81" i="1"/>
  <c r="AL81" i="1"/>
  <c r="AI81" i="1"/>
  <c r="AH81" i="1"/>
  <c r="AE81" i="1"/>
  <c r="AD81" i="1"/>
  <c r="AA81" i="1"/>
  <c r="Z81" i="1"/>
  <c r="BC80" i="1"/>
  <c r="BB80" i="1"/>
  <c r="AY80" i="1"/>
  <c r="AX80" i="1"/>
  <c r="AU80" i="1"/>
  <c r="AT80" i="1"/>
  <c r="AQ80" i="1"/>
  <c r="AP80" i="1"/>
  <c r="AM80" i="1"/>
  <c r="AL80" i="1"/>
  <c r="AI80" i="1"/>
  <c r="AH80" i="1"/>
  <c r="AE80" i="1"/>
  <c r="AD80" i="1"/>
  <c r="AA80" i="1"/>
  <c r="Z80" i="1"/>
  <c r="BC79" i="1"/>
  <c r="BB79" i="1"/>
  <c r="AY79" i="1"/>
  <c r="AX79" i="1"/>
  <c r="AU79" i="1"/>
  <c r="AT79" i="1"/>
  <c r="AQ79" i="1"/>
  <c r="AP79" i="1"/>
  <c r="AM79" i="1"/>
  <c r="AL79" i="1"/>
  <c r="AI79" i="1"/>
  <c r="AH79" i="1"/>
  <c r="AE79" i="1"/>
  <c r="AD79" i="1"/>
  <c r="AA79" i="1"/>
  <c r="Z79" i="1"/>
  <c r="BC78" i="1"/>
  <c r="BB78" i="1"/>
  <c r="AY78" i="1"/>
  <c r="AX78" i="1"/>
  <c r="AU78" i="1"/>
  <c r="AT78" i="1"/>
  <c r="AQ78" i="1"/>
  <c r="AP78" i="1"/>
  <c r="AM78" i="1"/>
  <c r="AL78" i="1"/>
  <c r="AI78" i="1"/>
  <c r="AH78" i="1"/>
  <c r="AE78" i="1"/>
  <c r="AD78" i="1"/>
  <c r="AA78" i="1"/>
  <c r="Z78" i="1"/>
  <c r="BC77" i="1"/>
  <c r="BB77" i="1"/>
  <c r="AY77" i="1"/>
  <c r="AX77" i="1"/>
  <c r="AU77" i="1"/>
  <c r="AT77" i="1"/>
  <c r="AQ77" i="1"/>
  <c r="AP77" i="1"/>
  <c r="AM77" i="1"/>
  <c r="AL77" i="1"/>
  <c r="AI77" i="1"/>
  <c r="AH77" i="1"/>
  <c r="AE77" i="1"/>
  <c r="AD77" i="1"/>
  <c r="AA77" i="1"/>
  <c r="Z77" i="1"/>
  <c r="BC76" i="1"/>
  <c r="BB76" i="1"/>
  <c r="AY76" i="1"/>
  <c r="AX76" i="1"/>
  <c r="AU76" i="1"/>
  <c r="AT76" i="1"/>
  <c r="AQ76" i="1"/>
  <c r="AP76" i="1"/>
  <c r="AM76" i="1"/>
  <c r="AL76" i="1"/>
  <c r="AI76" i="1"/>
  <c r="AH76" i="1"/>
  <c r="AE76" i="1"/>
  <c r="AD76" i="1"/>
  <c r="AA76" i="1"/>
  <c r="Z76" i="1"/>
  <c r="T84" i="1"/>
  <c r="S84" i="1"/>
  <c r="Q84" i="1"/>
  <c r="P84" i="1"/>
  <c r="N84" i="1"/>
  <c r="M84" i="1"/>
  <c r="K84" i="1"/>
  <c r="J84" i="1"/>
  <c r="T83" i="1"/>
  <c r="S83" i="1"/>
  <c r="Q83" i="1"/>
  <c r="P83" i="1"/>
  <c r="N83" i="1"/>
  <c r="M83" i="1"/>
  <c r="K83" i="1"/>
  <c r="J83" i="1"/>
  <c r="T82" i="1"/>
  <c r="S82" i="1"/>
  <c r="Q82" i="1"/>
  <c r="P82" i="1"/>
  <c r="N82" i="1"/>
  <c r="M82" i="1"/>
  <c r="K82" i="1"/>
  <c r="J82" i="1"/>
  <c r="T81" i="1"/>
  <c r="S81" i="1"/>
  <c r="Q81" i="1"/>
  <c r="P81" i="1"/>
  <c r="N81" i="1"/>
  <c r="M81" i="1"/>
  <c r="K81" i="1"/>
  <c r="J81" i="1"/>
  <c r="T80" i="1"/>
  <c r="S80" i="1"/>
  <c r="Q80" i="1"/>
  <c r="P80" i="1"/>
  <c r="N80" i="1"/>
  <c r="M80" i="1"/>
  <c r="T79" i="1"/>
  <c r="S79" i="1"/>
  <c r="Q79" i="1"/>
  <c r="P79" i="1"/>
  <c r="N79" i="1"/>
  <c r="M79" i="1"/>
  <c r="T78" i="1"/>
  <c r="S78" i="1"/>
  <c r="Q78" i="1"/>
  <c r="P78" i="1"/>
  <c r="N78" i="1"/>
  <c r="M78" i="1"/>
  <c r="K78" i="1"/>
  <c r="J78" i="1"/>
  <c r="T77" i="1"/>
  <c r="S77" i="1"/>
  <c r="Q77" i="1"/>
  <c r="P77" i="1"/>
  <c r="N77" i="1"/>
  <c r="M77" i="1"/>
  <c r="K77" i="1"/>
  <c r="J77" i="1"/>
  <c r="T76" i="1"/>
  <c r="S76" i="1"/>
  <c r="Q76" i="1"/>
  <c r="P76" i="1"/>
  <c r="N76" i="1"/>
  <c r="M76" i="1"/>
  <c r="K76" i="1"/>
  <c r="J76" i="1"/>
  <c r="BC72" i="1"/>
  <c r="BB72" i="1"/>
  <c r="AY72" i="1"/>
  <c r="AX72" i="1"/>
  <c r="AU72" i="1"/>
  <c r="AT72" i="1"/>
  <c r="AQ72" i="1"/>
  <c r="AP72" i="1"/>
  <c r="AM72" i="1"/>
  <c r="AL72" i="1"/>
  <c r="AI72" i="1"/>
  <c r="AH72" i="1"/>
  <c r="AE72" i="1"/>
  <c r="AD72" i="1"/>
  <c r="AA72" i="1"/>
  <c r="Z72" i="1"/>
  <c r="BC71" i="1"/>
  <c r="BB71" i="1"/>
  <c r="AY71" i="1"/>
  <c r="AX71" i="1"/>
  <c r="AU71" i="1"/>
  <c r="AT71" i="1"/>
  <c r="AQ71" i="1"/>
  <c r="AP71" i="1"/>
  <c r="AM71" i="1"/>
  <c r="AL71" i="1"/>
  <c r="AI71" i="1"/>
  <c r="AH71" i="1"/>
  <c r="AE71" i="1"/>
  <c r="AD71" i="1"/>
  <c r="AA71" i="1"/>
  <c r="Z71" i="1"/>
  <c r="BC70" i="1"/>
  <c r="BB70" i="1"/>
  <c r="AY70" i="1"/>
  <c r="AX70" i="1"/>
  <c r="AU70" i="1"/>
  <c r="AT70" i="1"/>
  <c r="AQ70" i="1"/>
  <c r="AP70" i="1"/>
  <c r="AM70" i="1"/>
  <c r="AL70" i="1"/>
  <c r="AI70" i="1"/>
  <c r="AH70" i="1"/>
  <c r="AE70" i="1"/>
  <c r="AD70" i="1"/>
  <c r="AA70" i="1"/>
  <c r="Z70" i="1"/>
  <c r="BC69" i="1"/>
  <c r="BB69" i="1"/>
  <c r="AY69" i="1"/>
  <c r="AX69" i="1"/>
  <c r="AU69" i="1"/>
  <c r="AT69" i="1"/>
  <c r="AQ69" i="1"/>
  <c r="AP69" i="1"/>
  <c r="AM69" i="1"/>
  <c r="AL69" i="1"/>
  <c r="AI69" i="1"/>
  <c r="AH69" i="1"/>
  <c r="AE69" i="1"/>
  <c r="AD69" i="1"/>
  <c r="AA69" i="1"/>
  <c r="Z69" i="1"/>
  <c r="BC68" i="1"/>
  <c r="BB68" i="1"/>
  <c r="AY68" i="1"/>
  <c r="AX68" i="1"/>
  <c r="AU68" i="1"/>
  <c r="AT68" i="1"/>
  <c r="AQ68" i="1"/>
  <c r="AP68" i="1"/>
  <c r="AM68" i="1"/>
  <c r="AL68" i="1"/>
  <c r="AI68" i="1"/>
  <c r="AH68" i="1"/>
  <c r="AE68" i="1"/>
  <c r="AD68" i="1"/>
  <c r="AA68" i="1"/>
  <c r="Z68" i="1"/>
  <c r="T72" i="1"/>
  <c r="S72" i="1"/>
  <c r="Q72" i="1"/>
  <c r="P72" i="1"/>
  <c r="N72" i="1"/>
  <c r="M72" i="1"/>
  <c r="K72" i="1"/>
  <c r="J72" i="1"/>
  <c r="T71" i="1"/>
  <c r="S71" i="1"/>
  <c r="Q71" i="1"/>
  <c r="P71" i="1"/>
  <c r="N71" i="1"/>
  <c r="M71" i="1"/>
  <c r="K71" i="1"/>
  <c r="J71" i="1"/>
  <c r="T70" i="1"/>
  <c r="S70" i="1"/>
  <c r="Q70" i="1"/>
  <c r="P70" i="1"/>
  <c r="N70" i="1"/>
  <c r="M70" i="1"/>
  <c r="K70" i="1"/>
  <c r="J70" i="1"/>
  <c r="T69" i="1"/>
  <c r="S69" i="1"/>
  <c r="Q69" i="1"/>
  <c r="P69" i="1"/>
  <c r="N69" i="1"/>
  <c r="M69" i="1"/>
  <c r="K69" i="1"/>
  <c r="J69" i="1"/>
  <c r="T68" i="1"/>
  <c r="S68" i="1"/>
  <c r="Q68" i="1"/>
  <c r="P68" i="1"/>
  <c r="N68" i="1"/>
  <c r="M68" i="1"/>
  <c r="K68" i="1"/>
  <c r="J68" i="1"/>
  <c r="BC64" i="1"/>
  <c r="BB64" i="1"/>
  <c r="AY64" i="1"/>
  <c r="AX64" i="1"/>
  <c r="AU64" i="1"/>
  <c r="AT64" i="1"/>
  <c r="AQ64" i="1"/>
  <c r="AP64" i="1"/>
  <c r="AM64" i="1"/>
  <c r="AL64" i="1"/>
  <c r="AI64" i="1"/>
  <c r="AH64" i="1"/>
  <c r="AE64" i="1"/>
  <c r="AD64" i="1"/>
  <c r="AA64" i="1"/>
  <c r="Z64" i="1"/>
  <c r="BC63" i="1"/>
  <c r="BB63" i="1"/>
  <c r="AY63" i="1"/>
  <c r="AX63" i="1"/>
  <c r="AU63" i="1"/>
  <c r="AT63" i="1"/>
  <c r="AQ63" i="1"/>
  <c r="AP63" i="1"/>
  <c r="AM63" i="1"/>
  <c r="AL63" i="1"/>
  <c r="AI63" i="1"/>
  <c r="AH63" i="1"/>
  <c r="AE63" i="1"/>
  <c r="AD63" i="1"/>
  <c r="AA63" i="1"/>
  <c r="Z63" i="1"/>
  <c r="BC62" i="1"/>
  <c r="BB62" i="1"/>
  <c r="AY62" i="1"/>
  <c r="AX62" i="1"/>
  <c r="AU62" i="1"/>
  <c r="AT62" i="1"/>
  <c r="AQ62" i="1"/>
  <c r="AP62" i="1"/>
  <c r="AM62" i="1"/>
  <c r="AL62" i="1"/>
  <c r="AI62" i="1"/>
  <c r="AH62" i="1"/>
  <c r="AE62" i="1"/>
  <c r="AD62" i="1"/>
  <c r="AA62" i="1"/>
  <c r="Z62" i="1"/>
  <c r="BC61" i="1"/>
  <c r="BB61" i="1"/>
  <c r="AY61" i="1"/>
  <c r="AX61" i="1"/>
  <c r="AU61" i="1"/>
  <c r="AT61" i="1"/>
  <c r="AQ61" i="1"/>
  <c r="AP61" i="1"/>
  <c r="AM61" i="1"/>
  <c r="AL61" i="1"/>
  <c r="AI61" i="1"/>
  <c r="AH61" i="1"/>
  <c r="AE61" i="1"/>
  <c r="AD61" i="1"/>
  <c r="AA61" i="1"/>
  <c r="Z61" i="1"/>
  <c r="BC60" i="1"/>
  <c r="BB60" i="1"/>
  <c r="AY60" i="1"/>
  <c r="AX60" i="1"/>
  <c r="AU60" i="1"/>
  <c r="AT60" i="1"/>
  <c r="AQ60" i="1"/>
  <c r="AP60" i="1"/>
  <c r="AM60" i="1"/>
  <c r="AL60" i="1"/>
  <c r="AI60" i="1"/>
  <c r="AH60" i="1"/>
  <c r="AE60" i="1"/>
  <c r="AD60" i="1"/>
  <c r="AA60" i="1"/>
  <c r="Z60" i="1"/>
  <c r="BC59" i="1"/>
  <c r="BB59" i="1"/>
  <c r="AY59" i="1"/>
  <c r="AX59" i="1"/>
  <c r="AU59" i="1"/>
  <c r="AT59" i="1"/>
  <c r="AQ59" i="1"/>
  <c r="AP59" i="1"/>
  <c r="AM59" i="1"/>
  <c r="AL59" i="1"/>
  <c r="AI59" i="1"/>
  <c r="AH59" i="1"/>
  <c r="AE59" i="1"/>
  <c r="AD59" i="1"/>
  <c r="AA59" i="1"/>
  <c r="Z59" i="1"/>
  <c r="BC58" i="1"/>
  <c r="BB58" i="1"/>
  <c r="AY58" i="1"/>
  <c r="AX58" i="1"/>
  <c r="AU58" i="1"/>
  <c r="AT58" i="1"/>
  <c r="AQ58" i="1"/>
  <c r="AP58" i="1"/>
  <c r="AM58" i="1"/>
  <c r="AL58" i="1"/>
  <c r="AI58" i="1"/>
  <c r="AH58" i="1"/>
  <c r="AE58" i="1"/>
  <c r="AD58" i="1"/>
  <c r="AA58" i="1"/>
  <c r="Z58" i="1"/>
  <c r="BC57" i="1"/>
  <c r="BB57" i="1"/>
  <c r="AY57" i="1"/>
  <c r="AX57" i="1"/>
  <c r="AU57" i="1"/>
  <c r="AT57" i="1"/>
  <c r="AQ57" i="1"/>
  <c r="AP57" i="1"/>
  <c r="AM57" i="1"/>
  <c r="AL57" i="1"/>
  <c r="AI57" i="1"/>
  <c r="AH57" i="1"/>
  <c r="AE57" i="1"/>
  <c r="AD57" i="1"/>
  <c r="AA57" i="1"/>
  <c r="Z57" i="1"/>
  <c r="BC56" i="1"/>
  <c r="BB56" i="1"/>
  <c r="AY56" i="1"/>
  <c r="AX56" i="1"/>
  <c r="AU56" i="1"/>
  <c r="AT56" i="1"/>
  <c r="AQ56" i="1"/>
  <c r="AP56" i="1"/>
  <c r="AM56" i="1"/>
  <c r="AL56" i="1"/>
  <c r="AI56" i="1"/>
  <c r="AH56" i="1"/>
  <c r="AE56" i="1"/>
  <c r="AD56" i="1"/>
  <c r="AA56" i="1"/>
  <c r="Z56" i="1"/>
  <c r="BC55" i="1"/>
  <c r="BB55" i="1"/>
  <c r="AY55" i="1"/>
  <c r="AX55" i="1"/>
  <c r="AU55" i="1"/>
  <c r="AT55" i="1"/>
  <c r="AQ55" i="1"/>
  <c r="AP55" i="1"/>
  <c r="AM55" i="1"/>
  <c r="AL55" i="1"/>
  <c r="AI55" i="1"/>
  <c r="AH55" i="1"/>
  <c r="AE55" i="1"/>
  <c r="AD55" i="1"/>
  <c r="AA55" i="1"/>
  <c r="Z55" i="1"/>
  <c r="BC54" i="1"/>
  <c r="BB54" i="1"/>
  <c r="AY54" i="1"/>
  <c r="AX54" i="1"/>
  <c r="AU54" i="1"/>
  <c r="AT54" i="1"/>
  <c r="AQ54" i="1"/>
  <c r="AP54" i="1"/>
  <c r="AM54" i="1"/>
  <c r="AL54" i="1"/>
  <c r="AI54" i="1"/>
  <c r="AH54" i="1"/>
  <c r="AE54" i="1"/>
  <c r="AD54" i="1"/>
  <c r="AA54" i="1"/>
  <c r="Z54" i="1"/>
  <c r="BC53" i="1"/>
  <c r="BB53" i="1"/>
  <c r="AY53" i="1"/>
  <c r="AX53" i="1"/>
  <c r="AU53" i="1"/>
  <c r="AT53" i="1"/>
  <c r="AQ53" i="1"/>
  <c r="AP53" i="1"/>
  <c r="AM53" i="1"/>
  <c r="AL53" i="1"/>
  <c r="AI53" i="1"/>
  <c r="AH53" i="1"/>
  <c r="AE53" i="1"/>
  <c r="AD53" i="1"/>
  <c r="AA53" i="1"/>
  <c r="Z53" i="1"/>
  <c r="BC52" i="1"/>
  <c r="BB52" i="1"/>
  <c r="AY52" i="1"/>
  <c r="AX52" i="1"/>
  <c r="AU52" i="1"/>
  <c r="AT52" i="1"/>
  <c r="AQ52" i="1"/>
  <c r="AP52" i="1"/>
  <c r="AM52" i="1"/>
  <c r="AL52" i="1"/>
  <c r="AI52" i="1"/>
  <c r="AH52" i="1"/>
  <c r="AE52" i="1"/>
  <c r="AD52" i="1"/>
  <c r="AA52" i="1"/>
  <c r="Z52" i="1"/>
  <c r="BC51" i="1"/>
  <c r="BB51" i="1"/>
  <c r="AY51" i="1"/>
  <c r="AX51" i="1"/>
  <c r="AU51" i="1"/>
  <c r="AT51" i="1"/>
  <c r="AQ51" i="1"/>
  <c r="AP51" i="1"/>
  <c r="AM51" i="1"/>
  <c r="AL51" i="1"/>
  <c r="AI51" i="1"/>
  <c r="AH51" i="1"/>
  <c r="AE51" i="1"/>
  <c r="AD51" i="1"/>
  <c r="AA51" i="1"/>
  <c r="Z51" i="1"/>
  <c r="BC50" i="1"/>
  <c r="BB50" i="1"/>
  <c r="AY50" i="1"/>
  <c r="AX50" i="1"/>
  <c r="AU50" i="1"/>
  <c r="AT50" i="1"/>
  <c r="AQ50" i="1"/>
  <c r="AP50" i="1"/>
  <c r="AM50" i="1"/>
  <c r="AL50" i="1"/>
  <c r="AI50" i="1"/>
  <c r="AH50" i="1"/>
  <c r="AE50" i="1"/>
  <c r="AD50" i="1"/>
  <c r="AA50" i="1"/>
  <c r="Z50" i="1"/>
  <c r="BC49" i="1"/>
  <c r="BB49" i="1"/>
  <c r="AY49" i="1"/>
  <c r="AX49" i="1"/>
  <c r="AU49" i="1"/>
  <c r="AT49" i="1"/>
  <c r="AQ49" i="1"/>
  <c r="AP49" i="1"/>
  <c r="AM49" i="1"/>
  <c r="AL49" i="1"/>
  <c r="AI49" i="1"/>
  <c r="AH49" i="1"/>
  <c r="AE49" i="1"/>
  <c r="AD49" i="1"/>
  <c r="AA49" i="1"/>
  <c r="Z49" i="1"/>
  <c r="BC48" i="1"/>
  <c r="BB48" i="1"/>
  <c r="AY48" i="1"/>
  <c r="AX48" i="1"/>
  <c r="AU48" i="1"/>
  <c r="AT48" i="1"/>
  <c r="AQ48" i="1"/>
  <c r="AP48" i="1"/>
  <c r="AM48" i="1"/>
  <c r="AL48" i="1"/>
  <c r="AI48" i="1"/>
  <c r="AH48" i="1"/>
  <c r="AE48" i="1"/>
  <c r="AD48" i="1"/>
  <c r="AA48" i="1"/>
  <c r="Z48" i="1"/>
  <c r="BC47" i="1"/>
  <c r="BB47" i="1"/>
  <c r="AY47" i="1"/>
  <c r="AX47" i="1"/>
  <c r="AU47" i="1"/>
  <c r="AT47" i="1"/>
  <c r="AQ47" i="1"/>
  <c r="AP47" i="1"/>
  <c r="AM47" i="1"/>
  <c r="AL47" i="1"/>
  <c r="AI47" i="1"/>
  <c r="AH47" i="1"/>
  <c r="AE47" i="1"/>
  <c r="AD47" i="1"/>
  <c r="AA47" i="1"/>
  <c r="Z47" i="1"/>
  <c r="BC46" i="1"/>
  <c r="BB46" i="1"/>
  <c r="AY46" i="1"/>
  <c r="AX46" i="1"/>
  <c r="AU46" i="1"/>
  <c r="AT46" i="1"/>
  <c r="AQ46" i="1"/>
  <c r="AP46" i="1"/>
  <c r="AM46" i="1"/>
  <c r="AL46" i="1"/>
  <c r="AI46" i="1"/>
  <c r="AH46" i="1"/>
  <c r="AE46" i="1"/>
  <c r="AD46" i="1"/>
  <c r="AA46" i="1"/>
  <c r="Z46" i="1"/>
  <c r="BC45" i="1"/>
  <c r="BB45" i="1"/>
  <c r="AY45" i="1"/>
  <c r="AX45" i="1"/>
  <c r="AU45" i="1"/>
  <c r="AT45" i="1"/>
  <c r="AQ45" i="1"/>
  <c r="AP45" i="1"/>
  <c r="AM45" i="1"/>
  <c r="AL45" i="1"/>
  <c r="AI45" i="1"/>
  <c r="AH45" i="1"/>
  <c r="AE45" i="1"/>
  <c r="AD45" i="1"/>
  <c r="AA45" i="1"/>
  <c r="Z45" i="1"/>
  <c r="BC44" i="1"/>
  <c r="BB44" i="1"/>
  <c r="AY44" i="1"/>
  <c r="AX44" i="1"/>
  <c r="AU44" i="1"/>
  <c r="AT44" i="1"/>
  <c r="AQ44" i="1"/>
  <c r="AP44" i="1"/>
  <c r="AM44" i="1"/>
  <c r="AL44" i="1"/>
  <c r="AI44" i="1"/>
  <c r="AH44" i="1"/>
  <c r="AE44" i="1"/>
  <c r="AD44" i="1"/>
  <c r="AA44" i="1"/>
  <c r="Z44" i="1"/>
  <c r="BC43" i="1"/>
  <c r="BB43" i="1"/>
  <c r="AY43" i="1"/>
  <c r="AX43" i="1"/>
  <c r="AU43" i="1"/>
  <c r="AT43" i="1"/>
  <c r="AQ43" i="1"/>
  <c r="AP43" i="1"/>
  <c r="AM43" i="1"/>
  <c r="AL43" i="1"/>
  <c r="AI43" i="1"/>
  <c r="AH43" i="1"/>
  <c r="AE43" i="1"/>
  <c r="AD43" i="1"/>
  <c r="AA43" i="1"/>
  <c r="Z43" i="1"/>
  <c r="BC42" i="1"/>
  <c r="BB42" i="1"/>
  <c r="AY42" i="1"/>
  <c r="AX42" i="1"/>
  <c r="AU42" i="1"/>
  <c r="AT42" i="1"/>
  <c r="AQ42" i="1"/>
  <c r="AP42" i="1"/>
  <c r="AM42" i="1"/>
  <c r="AL42" i="1"/>
  <c r="AI42" i="1"/>
  <c r="AH42" i="1"/>
  <c r="AE42" i="1"/>
  <c r="AD42" i="1"/>
  <c r="AA42" i="1"/>
  <c r="Z42" i="1"/>
  <c r="BC41" i="1"/>
  <c r="BB41" i="1"/>
  <c r="AY41" i="1"/>
  <c r="AX41" i="1"/>
  <c r="AU41" i="1"/>
  <c r="AT41" i="1"/>
  <c r="AQ41" i="1"/>
  <c r="AP41" i="1"/>
  <c r="AM41" i="1"/>
  <c r="AL41" i="1"/>
  <c r="AI41" i="1"/>
  <c r="AH41" i="1"/>
  <c r="AE41" i="1"/>
  <c r="AD41" i="1"/>
  <c r="AA41" i="1"/>
  <c r="Z41" i="1"/>
  <c r="BC40" i="1"/>
  <c r="BB40" i="1"/>
  <c r="AY40" i="1"/>
  <c r="AX40" i="1"/>
  <c r="AU40" i="1"/>
  <c r="AT40" i="1"/>
  <c r="AQ40" i="1"/>
  <c r="AP40" i="1"/>
  <c r="AM40" i="1"/>
  <c r="AL40" i="1"/>
  <c r="AI40" i="1"/>
  <c r="AH40" i="1"/>
  <c r="AE40" i="1"/>
  <c r="AD40" i="1"/>
  <c r="AA40" i="1"/>
  <c r="Z40" i="1"/>
  <c r="BC39" i="1"/>
  <c r="BB39" i="1"/>
  <c r="AY39" i="1"/>
  <c r="AX39" i="1"/>
  <c r="AU39" i="1"/>
  <c r="AT39" i="1"/>
  <c r="AQ39" i="1"/>
  <c r="AP39" i="1"/>
  <c r="AM39" i="1"/>
  <c r="AL39" i="1"/>
  <c r="AI39" i="1"/>
  <c r="AH39" i="1"/>
  <c r="AE39" i="1"/>
  <c r="AD39" i="1"/>
  <c r="AA39" i="1"/>
  <c r="Z39" i="1"/>
  <c r="BC38" i="1"/>
  <c r="BB38" i="1"/>
  <c r="AY38" i="1"/>
  <c r="AX38" i="1"/>
  <c r="AU38" i="1"/>
  <c r="AT38" i="1"/>
  <c r="AQ38" i="1"/>
  <c r="AP38" i="1"/>
  <c r="AM38" i="1"/>
  <c r="AL38" i="1"/>
  <c r="AI38" i="1"/>
  <c r="AH38" i="1"/>
  <c r="AE38" i="1"/>
  <c r="AD38" i="1"/>
  <c r="AA38" i="1"/>
  <c r="Z38" i="1"/>
  <c r="BC37" i="1"/>
  <c r="BB37" i="1"/>
  <c r="AY37" i="1"/>
  <c r="AX37" i="1"/>
  <c r="AU37" i="1"/>
  <c r="AT37" i="1"/>
  <c r="AQ37" i="1"/>
  <c r="AP37" i="1"/>
  <c r="AM37" i="1"/>
  <c r="AL37" i="1"/>
  <c r="AI37" i="1"/>
  <c r="AH37" i="1"/>
  <c r="AE37" i="1"/>
  <c r="AD37" i="1"/>
  <c r="AA37" i="1"/>
  <c r="Z37" i="1"/>
  <c r="BC36" i="1"/>
  <c r="BB36" i="1"/>
  <c r="AY36" i="1"/>
  <c r="AX36" i="1"/>
  <c r="AU36" i="1"/>
  <c r="AT36" i="1"/>
  <c r="AQ36" i="1"/>
  <c r="AP36" i="1"/>
  <c r="AM36" i="1"/>
  <c r="AL36" i="1"/>
  <c r="AI36" i="1"/>
  <c r="AH36" i="1"/>
  <c r="AE36" i="1"/>
  <c r="AD36" i="1"/>
  <c r="AA36" i="1"/>
  <c r="Z36" i="1"/>
  <c r="BC35" i="1"/>
  <c r="BB35" i="1"/>
  <c r="AY35" i="1"/>
  <c r="AX35" i="1"/>
  <c r="AU35" i="1"/>
  <c r="AT35" i="1"/>
  <c r="AQ35" i="1"/>
  <c r="AP35" i="1"/>
  <c r="AM35" i="1"/>
  <c r="AL35" i="1"/>
  <c r="AI35" i="1"/>
  <c r="AH35" i="1"/>
  <c r="AE35" i="1"/>
  <c r="AD35" i="1"/>
  <c r="AA35" i="1"/>
  <c r="Z35" i="1"/>
  <c r="BC34" i="1"/>
  <c r="BB34" i="1"/>
  <c r="AY34" i="1"/>
  <c r="AX34" i="1"/>
  <c r="AU34" i="1"/>
  <c r="AT34" i="1"/>
  <c r="AQ34" i="1"/>
  <c r="AP34" i="1"/>
  <c r="AM34" i="1"/>
  <c r="AL34" i="1"/>
  <c r="AI34" i="1"/>
  <c r="AH34" i="1"/>
  <c r="AE34" i="1"/>
  <c r="AD34" i="1"/>
  <c r="AA34" i="1"/>
  <c r="Z34" i="1"/>
  <c r="BC33" i="1"/>
  <c r="BB33" i="1"/>
  <c r="AY33" i="1"/>
  <c r="AX33" i="1"/>
  <c r="AU33" i="1"/>
  <c r="AT33" i="1"/>
  <c r="AQ33" i="1"/>
  <c r="AP33" i="1"/>
  <c r="AM33" i="1"/>
  <c r="AL33" i="1"/>
  <c r="AI33" i="1"/>
  <c r="AH33" i="1"/>
  <c r="AE33" i="1"/>
  <c r="AD33" i="1"/>
  <c r="AA33" i="1"/>
  <c r="Z33" i="1"/>
  <c r="BC32" i="1"/>
  <c r="BB32" i="1"/>
  <c r="AY32" i="1"/>
  <c r="AX32" i="1"/>
  <c r="AU32" i="1"/>
  <c r="AT32" i="1"/>
  <c r="AQ32" i="1"/>
  <c r="AP32" i="1"/>
  <c r="AM32" i="1"/>
  <c r="AL32" i="1"/>
  <c r="AI32" i="1"/>
  <c r="AH32" i="1"/>
  <c r="AE32" i="1"/>
  <c r="AD32" i="1"/>
  <c r="AA32" i="1"/>
  <c r="Z32" i="1"/>
  <c r="BC31" i="1"/>
  <c r="BB31" i="1"/>
  <c r="AY31" i="1"/>
  <c r="AX31" i="1"/>
  <c r="AU31" i="1"/>
  <c r="AT31" i="1"/>
  <c r="AQ31" i="1"/>
  <c r="AP31" i="1"/>
  <c r="AM31" i="1"/>
  <c r="AL31" i="1"/>
  <c r="AI31" i="1"/>
  <c r="AH31" i="1"/>
  <c r="AE31" i="1"/>
  <c r="AD31" i="1"/>
  <c r="AA31" i="1"/>
  <c r="Z31" i="1"/>
  <c r="BC30" i="1"/>
  <c r="BB30" i="1"/>
  <c r="AY30" i="1"/>
  <c r="AX30" i="1"/>
  <c r="AU30" i="1"/>
  <c r="AT30" i="1"/>
  <c r="AQ30" i="1"/>
  <c r="AP30" i="1"/>
  <c r="AM30" i="1"/>
  <c r="AL30" i="1"/>
  <c r="AI30" i="1"/>
  <c r="AH30" i="1"/>
  <c r="AE30" i="1"/>
  <c r="AD30" i="1"/>
  <c r="AA30" i="1"/>
  <c r="Z30" i="1"/>
  <c r="BC29" i="1"/>
  <c r="BB29" i="1"/>
  <c r="AY29" i="1"/>
  <c r="AX29" i="1"/>
  <c r="AU29" i="1"/>
  <c r="AT29" i="1"/>
  <c r="AQ29" i="1"/>
  <c r="AP29" i="1"/>
  <c r="AM29" i="1"/>
  <c r="AL29" i="1"/>
  <c r="AI29" i="1"/>
  <c r="AH29" i="1"/>
  <c r="AE29" i="1"/>
  <c r="AD29" i="1"/>
  <c r="AA29" i="1"/>
  <c r="Z29" i="1"/>
  <c r="BC28" i="1"/>
  <c r="BB28" i="1"/>
  <c r="AY28" i="1"/>
  <c r="AX28" i="1"/>
  <c r="AU28" i="1"/>
  <c r="AT28" i="1"/>
  <c r="AQ28" i="1"/>
  <c r="AP28" i="1"/>
  <c r="AM28" i="1"/>
  <c r="AL28" i="1"/>
  <c r="AI28" i="1"/>
  <c r="AH28" i="1"/>
  <c r="AE28" i="1"/>
  <c r="AD28" i="1"/>
  <c r="AA28" i="1"/>
  <c r="Z28" i="1"/>
  <c r="BC27" i="1"/>
  <c r="BB27" i="1"/>
  <c r="AY27" i="1"/>
  <c r="AX27" i="1"/>
  <c r="AU27" i="1"/>
  <c r="AT27" i="1"/>
  <c r="AQ27" i="1"/>
  <c r="AP27" i="1"/>
  <c r="AM27" i="1"/>
  <c r="AL27" i="1"/>
  <c r="AI27" i="1"/>
  <c r="AH27" i="1"/>
  <c r="AE27" i="1"/>
  <c r="AD27" i="1"/>
  <c r="AA27" i="1"/>
  <c r="Z27" i="1"/>
  <c r="BC26" i="1"/>
  <c r="BB26" i="1"/>
  <c r="AY26" i="1"/>
  <c r="AX26" i="1"/>
  <c r="AU26" i="1"/>
  <c r="AT26" i="1"/>
  <c r="AQ26" i="1"/>
  <c r="AP26" i="1"/>
  <c r="AM26" i="1"/>
  <c r="AL26" i="1"/>
  <c r="AI26" i="1"/>
  <c r="AH26" i="1"/>
  <c r="AE26" i="1"/>
  <c r="AD26" i="1"/>
  <c r="AA26" i="1"/>
  <c r="Z26" i="1"/>
  <c r="BC25" i="1"/>
  <c r="BB25" i="1"/>
  <c r="AY25" i="1"/>
  <c r="AX25" i="1"/>
  <c r="AU25" i="1"/>
  <c r="AT25" i="1"/>
  <c r="AQ25" i="1"/>
  <c r="AP25" i="1"/>
  <c r="AM25" i="1"/>
  <c r="AL25" i="1"/>
  <c r="AI25" i="1"/>
  <c r="AH25" i="1"/>
  <c r="AE25" i="1"/>
  <c r="AD25" i="1"/>
  <c r="AA25" i="1"/>
  <c r="Z25" i="1"/>
  <c r="BC24" i="1"/>
  <c r="BB24" i="1"/>
  <c r="AY24" i="1"/>
  <c r="AX24" i="1"/>
  <c r="AU24" i="1"/>
  <c r="AT24" i="1"/>
  <c r="AQ24" i="1"/>
  <c r="AP24" i="1"/>
  <c r="AM24" i="1"/>
  <c r="AL24" i="1"/>
  <c r="AI24" i="1"/>
  <c r="AH24" i="1"/>
  <c r="AE24" i="1"/>
  <c r="AD24" i="1"/>
  <c r="AA24" i="1"/>
  <c r="Z24" i="1"/>
  <c r="BC23" i="1"/>
  <c r="BB23" i="1"/>
  <c r="AY23" i="1"/>
  <c r="AX23" i="1"/>
  <c r="AU23" i="1"/>
  <c r="AT23" i="1"/>
  <c r="AQ23" i="1"/>
  <c r="AP23" i="1"/>
  <c r="AM23" i="1"/>
  <c r="AL23" i="1"/>
  <c r="AI23" i="1"/>
  <c r="AH23" i="1"/>
  <c r="AE23" i="1"/>
  <c r="AD23" i="1"/>
  <c r="AA23" i="1"/>
  <c r="Z23" i="1"/>
  <c r="BC22" i="1"/>
  <c r="BB22" i="1"/>
  <c r="AY22" i="1"/>
  <c r="AX22" i="1"/>
  <c r="AU22" i="1"/>
  <c r="AT22" i="1"/>
  <c r="AQ22" i="1"/>
  <c r="AP22" i="1"/>
  <c r="AM22" i="1"/>
  <c r="AL22" i="1"/>
  <c r="AI22" i="1"/>
  <c r="AH22" i="1"/>
  <c r="AE22" i="1"/>
  <c r="AD22" i="1"/>
  <c r="AA22" i="1"/>
  <c r="Z22" i="1"/>
  <c r="BC21" i="1"/>
  <c r="BB21" i="1"/>
  <c r="AY21" i="1"/>
  <c r="AX21" i="1"/>
  <c r="AU21" i="1"/>
  <c r="AT21" i="1"/>
  <c r="AQ21" i="1"/>
  <c r="AP21" i="1"/>
  <c r="AM21" i="1"/>
  <c r="AL21" i="1"/>
  <c r="AI21" i="1"/>
  <c r="AH21" i="1"/>
  <c r="AE21" i="1"/>
  <c r="AD21" i="1"/>
  <c r="AA21" i="1"/>
  <c r="Z21" i="1"/>
  <c r="BC20" i="1"/>
  <c r="BB20" i="1"/>
  <c r="AY20" i="1"/>
  <c r="AX20" i="1"/>
  <c r="AU20" i="1"/>
  <c r="AT20" i="1"/>
  <c r="AQ20" i="1"/>
  <c r="AP20" i="1"/>
  <c r="AM20" i="1"/>
  <c r="AL20" i="1"/>
  <c r="AI20" i="1"/>
  <c r="AH20" i="1"/>
  <c r="AE20" i="1"/>
  <c r="AD20" i="1"/>
  <c r="AA20" i="1"/>
  <c r="Z20" i="1"/>
  <c r="BC19" i="1"/>
  <c r="BB19" i="1"/>
  <c r="AY19" i="1"/>
  <c r="AX19" i="1"/>
  <c r="AU19" i="1"/>
  <c r="AT19" i="1"/>
  <c r="AQ19" i="1"/>
  <c r="AP19" i="1"/>
  <c r="AM19" i="1"/>
  <c r="AL19" i="1"/>
  <c r="AI19" i="1"/>
  <c r="AH19" i="1"/>
  <c r="AE19" i="1"/>
  <c r="AD19" i="1"/>
  <c r="AA19" i="1"/>
  <c r="Z19" i="1"/>
  <c r="BC18" i="1"/>
  <c r="BB18" i="1"/>
  <c r="AY18" i="1"/>
  <c r="AX18" i="1"/>
  <c r="AU18" i="1"/>
  <c r="AT18" i="1"/>
  <c r="AQ18" i="1"/>
  <c r="AP18" i="1"/>
  <c r="AM18" i="1"/>
  <c r="AL18" i="1"/>
  <c r="AI18" i="1"/>
  <c r="AH18" i="1"/>
  <c r="AE18" i="1"/>
  <c r="AD18" i="1"/>
  <c r="AA18" i="1"/>
  <c r="Z18" i="1"/>
  <c r="BC17" i="1"/>
  <c r="BB17" i="1"/>
  <c r="AY17" i="1"/>
  <c r="AX17" i="1"/>
  <c r="AU17" i="1"/>
  <c r="AT17" i="1"/>
  <c r="AQ17" i="1"/>
  <c r="AP17" i="1"/>
  <c r="AM17" i="1"/>
  <c r="AL17" i="1"/>
  <c r="AI17" i="1"/>
  <c r="AH17" i="1"/>
  <c r="AE17" i="1"/>
  <c r="AD17" i="1"/>
  <c r="AA17" i="1"/>
  <c r="Z17" i="1"/>
  <c r="BC16" i="1"/>
  <c r="BB16" i="1"/>
  <c r="AY16" i="1"/>
  <c r="AX16" i="1"/>
  <c r="AU16" i="1"/>
  <c r="AT16" i="1"/>
  <c r="AQ16" i="1"/>
  <c r="AP16" i="1"/>
  <c r="AM16" i="1"/>
  <c r="AL16" i="1"/>
  <c r="AI16" i="1"/>
  <c r="AH16" i="1"/>
  <c r="AE16" i="1"/>
  <c r="AD16" i="1"/>
  <c r="AA16" i="1"/>
  <c r="Z16" i="1"/>
  <c r="BC14" i="1"/>
  <c r="BB14" i="1"/>
  <c r="AY14" i="1"/>
  <c r="AX14" i="1"/>
  <c r="AU14" i="1"/>
  <c r="AT14" i="1"/>
  <c r="AQ14" i="1"/>
  <c r="AP14" i="1"/>
  <c r="AM14" i="1"/>
  <c r="AL14" i="1"/>
  <c r="AI14" i="1"/>
  <c r="AH14" i="1"/>
  <c r="AE14" i="1"/>
  <c r="AD14" i="1"/>
  <c r="AA14" i="1"/>
  <c r="Z14" i="1"/>
  <c r="T64" i="1"/>
  <c r="S64" i="1"/>
  <c r="Q64" i="1"/>
  <c r="P64" i="1"/>
  <c r="N64" i="1"/>
  <c r="M64" i="1"/>
  <c r="K64" i="1"/>
  <c r="J64" i="1"/>
  <c r="T63" i="1"/>
  <c r="S63" i="1"/>
  <c r="Q63" i="1"/>
  <c r="P63" i="1"/>
  <c r="N63" i="1"/>
  <c r="M63" i="1"/>
  <c r="K63" i="1"/>
  <c r="J63" i="1"/>
  <c r="T62" i="1"/>
  <c r="S62" i="1"/>
  <c r="Q62" i="1"/>
  <c r="P62" i="1"/>
  <c r="N62" i="1"/>
  <c r="M62" i="1"/>
  <c r="K62" i="1"/>
  <c r="J62" i="1"/>
  <c r="T61" i="1"/>
  <c r="S61" i="1"/>
  <c r="Q61" i="1"/>
  <c r="P61" i="1"/>
  <c r="N61" i="1"/>
  <c r="M61" i="1"/>
  <c r="K61" i="1"/>
  <c r="J61" i="1"/>
  <c r="T60" i="1"/>
  <c r="S60" i="1"/>
  <c r="Q60" i="1"/>
  <c r="P60" i="1"/>
  <c r="N60" i="1"/>
  <c r="M60" i="1"/>
  <c r="K60" i="1"/>
  <c r="J60" i="1"/>
  <c r="T59" i="1"/>
  <c r="S59" i="1"/>
  <c r="Q59" i="1"/>
  <c r="P59" i="1"/>
  <c r="N59" i="1"/>
  <c r="M59" i="1"/>
  <c r="K59" i="1"/>
  <c r="J59" i="1"/>
  <c r="T58" i="1"/>
  <c r="S58" i="1"/>
  <c r="Q58" i="1"/>
  <c r="P58" i="1"/>
  <c r="N58" i="1"/>
  <c r="M58" i="1"/>
  <c r="K58" i="1"/>
  <c r="J58" i="1"/>
  <c r="T57" i="1"/>
  <c r="S57" i="1"/>
  <c r="Q57" i="1"/>
  <c r="P57" i="1"/>
  <c r="N57" i="1"/>
  <c r="M57" i="1"/>
  <c r="K57" i="1"/>
  <c r="J57" i="1"/>
  <c r="T56" i="1"/>
  <c r="S56" i="1"/>
  <c r="Q56" i="1"/>
  <c r="P56" i="1"/>
  <c r="N56" i="1"/>
  <c r="M56" i="1"/>
  <c r="K56" i="1"/>
  <c r="J56" i="1"/>
  <c r="T55" i="1"/>
  <c r="S55" i="1"/>
  <c r="Q55" i="1"/>
  <c r="P55" i="1"/>
  <c r="N55" i="1"/>
  <c r="M55" i="1"/>
  <c r="K55" i="1"/>
  <c r="J55" i="1"/>
  <c r="T54" i="1"/>
  <c r="S54" i="1"/>
  <c r="Q54" i="1"/>
  <c r="P54" i="1"/>
  <c r="N54" i="1"/>
  <c r="M54" i="1"/>
  <c r="K54" i="1"/>
  <c r="J54" i="1"/>
  <c r="T53" i="1"/>
  <c r="S53" i="1"/>
  <c r="Q53" i="1"/>
  <c r="P53" i="1"/>
  <c r="N53" i="1"/>
  <c r="M53" i="1"/>
  <c r="K53" i="1"/>
  <c r="J53" i="1"/>
  <c r="T52" i="1"/>
  <c r="S52" i="1"/>
  <c r="Q52" i="1"/>
  <c r="P52" i="1"/>
  <c r="N52" i="1"/>
  <c r="M52" i="1"/>
  <c r="K52" i="1"/>
  <c r="J52" i="1"/>
  <c r="T51" i="1"/>
  <c r="S51" i="1"/>
  <c r="Q51" i="1"/>
  <c r="P51" i="1"/>
  <c r="N51" i="1"/>
  <c r="M51" i="1"/>
  <c r="K51" i="1"/>
  <c r="J51" i="1"/>
  <c r="T50" i="1"/>
  <c r="S50" i="1"/>
  <c r="Q50" i="1"/>
  <c r="P50" i="1"/>
  <c r="N50" i="1"/>
  <c r="M50" i="1"/>
  <c r="K50" i="1"/>
  <c r="J50" i="1"/>
  <c r="T49" i="1"/>
  <c r="S49" i="1"/>
  <c r="Q49" i="1"/>
  <c r="P49" i="1"/>
  <c r="N49" i="1"/>
  <c r="M49" i="1"/>
  <c r="K49" i="1"/>
  <c r="J49" i="1"/>
  <c r="T48" i="1"/>
  <c r="S48" i="1"/>
  <c r="Q48" i="1"/>
  <c r="P48" i="1"/>
  <c r="N48" i="1"/>
  <c r="M48" i="1"/>
  <c r="K48" i="1"/>
  <c r="J48" i="1"/>
  <c r="T47" i="1"/>
  <c r="S47" i="1"/>
  <c r="Q47" i="1"/>
  <c r="P47" i="1"/>
  <c r="N47" i="1"/>
  <c r="M47" i="1"/>
  <c r="K47" i="1"/>
  <c r="J47" i="1"/>
  <c r="T46" i="1"/>
  <c r="S46" i="1"/>
  <c r="Q46" i="1"/>
  <c r="P46" i="1"/>
  <c r="N46" i="1"/>
  <c r="M46" i="1"/>
  <c r="K46" i="1"/>
  <c r="J46" i="1"/>
  <c r="T45" i="1"/>
  <c r="S45" i="1"/>
  <c r="Q45" i="1"/>
  <c r="P45" i="1"/>
  <c r="N45" i="1"/>
  <c r="M45" i="1"/>
  <c r="K45" i="1"/>
  <c r="J45" i="1"/>
  <c r="T44" i="1"/>
  <c r="S44" i="1"/>
  <c r="Q44" i="1"/>
  <c r="P44" i="1"/>
  <c r="N44" i="1"/>
  <c r="M44" i="1"/>
  <c r="K44" i="1"/>
  <c r="J44" i="1"/>
  <c r="T43" i="1"/>
  <c r="S43" i="1"/>
  <c r="Q43" i="1"/>
  <c r="P43" i="1"/>
  <c r="N43" i="1"/>
  <c r="M43" i="1"/>
  <c r="K43" i="1"/>
  <c r="J43" i="1"/>
  <c r="T42" i="1"/>
  <c r="S42" i="1"/>
  <c r="Q42" i="1"/>
  <c r="P42" i="1"/>
  <c r="N42" i="1"/>
  <c r="M42" i="1"/>
  <c r="K42" i="1"/>
  <c r="J42" i="1"/>
  <c r="T41" i="1"/>
  <c r="S41" i="1"/>
  <c r="Q41" i="1"/>
  <c r="P41" i="1"/>
  <c r="N41" i="1"/>
  <c r="M41" i="1"/>
  <c r="K41" i="1"/>
  <c r="J41" i="1"/>
  <c r="T40" i="1"/>
  <c r="S40" i="1"/>
  <c r="Q40" i="1"/>
  <c r="P40" i="1"/>
  <c r="N40" i="1"/>
  <c r="M40" i="1"/>
  <c r="K40" i="1"/>
  <c r="J40" i="1"/>
  <c r="T39" i="1"/>
  <c r="S39" i="1"/>
  <c r="Q39" i="1"/>
  <c r="P39" i="1"/>
  <c r="N39" i="1"/>
  <c r="M39" i="1"/>
  <c r="K39" i="1"/>
  <c r="J39" i="1"/>
  <c r="T38" i="1"/>
  <c r="S38" i="1"/>
  <c r="Q38" i="1"/>
  <c r="P38" i="1"/>
  <c r="N38" i="1"/>
  <c r="M38" i="1"/>
  <c r="K38" i="1"/>
  <c r="J38" i="1"/>
  <c r="T37" i="1"/>
  <c r="S37" i="1"/>
  <c r="Q37" i="1"/>
  <c r="P37" i="1"/>
  <c r="N37" i="1"/>
  <c r="M37" i="1"/>
  <c r="K37" i="1"/>
  <c r="J37" i="1"/>
  <c r="T36" i="1"/>
  <c r="S36" i="1"/>
  <c r="Q36" i="1"/>
  <c r="P36" i="1"/>
  <c r="N36" i="1"/>
  <c r="M36" i="1"/>
  <c r="K36" i="1"/>
  <c r="J36" i="1"/>
  <c r="T35" i="1"/>
  <c r="S35" i="1"/>
  <c r="Q35" i="1"/>
  <c r="P35" i="1"/>
  <c r="N35" i="1"/>
  <c r="M35" i="1"/>
  <c r="K35" i="1"/>
  <c r="J35" i="1"/>
  <c r="T34" i="1"/>
  <c r="S34" i="1"/>
  <c r="Q34" i="1"/>
  <c r="P34" i="1"/>
  <c r="N34" i="1"/>
  <c r="M34" i="1"/>
  <c r="K34" i="1"/>
  <c r="J34" i="1"/>
  <c r="T33" i="1"/>
  <c r="S33" i="1"/>
  <c r="Q33" i="1"/>
  <c r="P33" i="1"/>
  <c r="N33" i="1"/>
  <c r="M33" i="1"/>
  <c r="K33" i="1"/>
  <c r="J33" i="1"/>
  <c r="T32" i="1"/>
  <c r="S32" i="1"/>
  <c r="Q32" i="1"/>
  <c r="P32" i="1"/>
  <c r="N32" i="1"/>
  <c r="M32" i="1"/>
  <c r="K32" i="1"/>
  <c r="J32" i="1"/>
  <c r="T31" i="1"/>
  <c r="S31" i="1"/>
  <c r="Q31" i="1"/>
  <c r="P31" i="1"/>
  <c r="N31" i="1"/>
  <c r="M31" i="1"/>
  <c r="K31" i="1"/>
  <c r="J31" i="1"/>
  <c r="T30" i="1"/>
  <c r="S30" i="1"/>
  <c r="Q30" i="1"/>
  <c r="P30" i="1"/>
  <c r="N30" i="1"/>
  <c r="M30" i="1"/>
  <c r="K30" i="1"/>
  <c r="J30" i="1"/>
  <c r="T29" i="1"/>
  <c r="S29" i="1"/>
  <c r="Q29" i="1"/>
  <c r="P29" i="1"/>
  <c r="N29" i="1"/>
  <c r="M29" i="1"/>
  <c r="K29" i="1"/>
  <c r="J29" i="1"/>
  <c r="T28" i="1"/>
  <c r="S28" i="1"/>
  <c r="Q28" i="1"/>
  <c r="P28" i="1"/>
  <c r="N28" i="1"/>
  <c r="M28" i="1"/>
  <c r="K28" i="1"/>
  <c r="J28" i="1"/>
  <c r="T27" i="1"/>
  <c r="S27" i="1"/>
  <c r="Q27" i="1"/>
  <c r="P27" i="1"/>
  <c r="N27" i="1"/>
  <c r="M27" i="1"/>
  <c r="K27" i="1"/>
  <c r="J27" i="1"/>
  <c r="T26" i="1"/>
  <c r="S26" i="1"/>
  <c r="Q26" i="1"/>
  <c r="P26" i="1"/>
  <c r="N26" i="1"/>
  <c r="M26" i="1"/>
  <c r="K26" i="1"/>
  <c r="J26" i="1"/>
  <c r="T25" i="1"/>
  <c r="S25" i="1"/>
  <c r="Q25" i="1"/>
  <c r="P25" i="1"/>
  <c r="N25" i="1"/>
  <c r="M25" i="1"/>
  <c r="K25" i="1"/>
  <c r="J25" i="1"/>
  <c r="T24" i="1"/>
  <c r="S24" i="1"/>
  <c r="Q24" i="1"/>
  <c r="P24" i="1"/>
  <c r="N24" i="1"/>
  <c r="M24" i="1"/>
  <c r="K24" i="1"/>
  <c r="J24" i="1"/>
  <c r="T23" i="1"/>
  <c r="S23" i="1"/>
  <c r="Q23" i="1"/>
  <c r="P23" i="1"/>
  <c r="N23" i="1"/>
  <c r="M23" i="1"/>
  <c r="K23" i="1"/>
  <c r="J23" i="1"/>
  <c r="T22" i="1"/>
  <c r="S22" i="1"/>
  <c r="Q22" i="1"/>
  <c r="P22" i="1"/>
  <c r="N22" i="1"/>
  <c r="M22" i="1"/>
  <c r="K22" i="1"/>
  <c r="J22" i="1"/>
  <c r="T21" i="1"/>
  <c r="S21" i="1"/>
  <c r="Q21" i="1"/>
  <c r="P21" i="1"/>
  <c r="N21" i="1"/>
  <c r="M21" i="1"/>
  <c r="K21" i="1"/>
  <c r="J21" i="1"/>
  <c r="T20" i="1"/>
  <c r="S20" i="1"/>
  <c r="Q20" i="1"/>
  <c r="P20" i="1"/>
  <c r="N20" i="1"/>
  <c r="M20" i="1"/>
  <c r="K20" i="1"/>
  <c r="J20" i="1"/>
  <c r="T19" i="1"/>
  <c r="S19" i="1"/>
  <c r="Q19" i="1"/>
  <c r="P19" i="1"/>
  <c r="N19" i="1"/>
  <c r="M19" i="1"/>
  <c r="K19" i="1"/>
  <c r="J19" i="1"/>
  <c r="T18" i="1"/>
  <c r="S18" i="1"/>
  <c r="Q18" i="1"/>
  <c r="P18" i="1"/>
  <c r="N18" i="1"/>
  <c r="M18" i="1"/>
  <c r="K18" i="1"/>
  <c r="J18" i="1"/>
  <c r="T17" i="1"/>
  <c r="S17" i="1"/>
  <c r="Q17" i="1"/>
  <c r="P17" i="1"/>
  <c r="N17" i="1"/>
  <c r="M17" i="1"/>
  <c r="K17" i="1"/>
  <c r="J17" i="1"/>
  <c r="T16" i="1"/>
  <c r="S16" i="1"/>
  <c r="Q16" i="1"/>
  <c r="P16" i="1"/>
  <c r="N16" i="1"/>
  <c r="M16" i="1"/>
  <c r="K16" i="1"/>
  <c r="J16" i="1"/>
  <c r="T14" i="1"/>
  <c r="S14" i="1"/>
  <c r="Q14" i="1"/>
  <c r="P14" i="1"/>
  <c r="N14" i="1"/>
  <c r="M14" i="1"/>
  <c r="K14" i="1"/>
  <c r="J14" i="1"/>
  <c r="R9" i="1"/>
  <c r="O9" i="1"/>
  <c r="L9" i="1"/>
  <c r="DF174" i="7"/>
  <c r="DE174" i="7"/>
  <c r="DC174" i="7"/>
  <c r="DB174" i="7"/>
  <c r="CZ174" i="7"/>
  <c r="CY174" i="7"/>
  <c r="CW174" i="7"/>
  <c r="CV174" i="7"/>
  <c r="CT174" i="7"/>
  <c r="CS174" i="7"/>
  <c r="CQ174" i="7"/>
  <c r="CP174" i="7"/>
  <c r="CN174" i="7"/>
  <c r="CM174" i="7"/>
  <c r="CK174" i="7"/>
  <c r="CJ174" i="7"/>
  <c r="CH174" i="7"/>
  <c r="CG174" i="7"/>
  <c r="CE174" i="7"/>
  <c r="CD174" i="7"/>
  <c r="CB174" i="7"/>
  <c r="CA174" i="7"/>
  <c r="BY174" i="7"/>
  <c r="BX174" i="7"/>
  <c r="BV174" i="7"/>
  <c r="BU174" i="7"/>
  <c r="DF173" i="7"/>
  <c r="DE173" i="7"/>
  <c r="DC173" i="7"/>
  <c r="DB173" i="7"/>
  <c r="CZ173" i="7"/>
  <c r="CY173" i="7"/>
  <c r="CW173" i="7"/>
  <c r="CV173" i="7"/>
  <c r="CT173" i="7"/>
  <c r="CS173" i="7"/>
  <c r="CQ173" i="7"/>
  <c r="CP173" i="7"/>
  <c r="CN173" i="7"/>
  <c r="CM173" i="7"/>
  <c r="CK173" i="7"/>
  <c r="CJ173" i="7"/>
  <c r="CH173" i="7"/>
  <c r="CG173" i="7"/>
  <c r="CE173" i="7"/>
  <c r="CD173" i="7"/>
  <c r="CB173" i="7"/>
  <c r="CA173" i="7"/>
  <c r="BY173" i="7"/>
  <c r="BX173" i="7"/>
  <c r="BV173" i="7"/>
  <c r="BU173" i="7"/>
  <c r="DL57" i="6"/>
  <c r="DK57" i="6"/>
  <c r="DI57" i="6"/>
  <c r="DH57" i="6"/>
  <c r="DF57" i="6"/>
  <c r="DE57" i="6"/>
  <c r="DC57" i="6"/>
  <c r="DB57" i="6"/>
  <c r="CZ57" i="6"/>
  <c r="CY57" i="6"/>
  <c r="CW57" i="6"/>
  <c r="CV57" i="6"/>
  <c r="CT57" i="6"/>
  <c r="CS57" i="6"/>
  <c r="CQ57" i="6"/>
  <c r="CP57" i="6"/>
  <c r="CN57" i="6"/>
  <c r="CM57" i="6"/>
  <c r="CK57" i="6"/>
  <c r="CJ57" i="6"/>
  <c r="CH57" i="6"/>
  <c r="CG57" i="6"/>
  <c r="CE57" i="6"/>
  <c r="CD57" i="6"/>
  <c r="CB57" i="6"/>
  <c r="CA57" i="6"/>
  <c r="DL56" i="6"/>
  <c r="DK56" i="6"/>
  <c r="DI56" i="6"/>
  <c r="DH56" i="6"/>
  <c r="DF56" i="6"/>
  <c r="DE56" i="6"/>
  <c r="DC56" i="6"/>
  <c r="DB56" i="6"/>
  <c r="CZ56" i="6"/>
  <c r="CY56" i="6"/>
  <c r="CW56" i="6"/>
  <c r="CV56" i="6"/>
  <c r="CT56" i="6"/>
  <c r="CS56" i="6"/>
  <c r="CQ56" i="6"/>
  <c r="CP56" i="6"/>
  <c r="CN56" i="6"/>
  <c r="CM56" i="6"/>
  <c r="CK56" i="6"/>
  <c r="CJ56" i="6"/>
  <c r="CH56" i="6"/>
  <c r="CG56" i="6"/>
  <c r="CE56" i="6"/>
  <c r="CD56" i="6"/>
  <c r="CB56" i="6"/>
  <c r="CA56" i="6"/>
  <c r="DL55" i="6"/>
  <c r="DK55" i="6"/>
  <c r="DI55" i="6"/>
  <c r="DH55" i="6"/>
  <c r="DF55" i="6"/>
  <c r="DE55" i="6"/>
  <c r="DC55" i="6"/>
  <c r="DB55" i="6"/>
  <c r="CZ55" i="6"/>
  <c r="CY55" i="6"/>
  <c r="CW55" i="6"/>
  <c r="CV55" i="6"/>
  <c r="CT55" i="6"/>
  <c r="CS55" i="6"/>
  <c r="CQ55" i="6"/>
  <c r="CP55" i="6"/>
  <c r="CN55" i="6"/>
  <c r="CM55" i="6"/>
  <c r="CK55" i="6"/>
  <c r="CJ55" i="6"/>
  <c r="CH55" i="6"/>
  <c r="CG55" i="6"/>
  <c r="CE55" i="6"/>
  <c r="CD55" i="6"/>
  <c r="CB55" i="6"/>
  <c r="CA55" i="6"/>
  <c r="DL54" i="6"/>
  <c r="DK54" i="6"/>
  <c r="DI54" i="6"/>
  <c r="DH54" i="6"/>
  <c r="DF54" i="6"/>
  <c r="DE54" i="6"/>
  <c r="DC54" i="6"/>
  <c r="DB54" i="6"/>
  <c r="CZ54" i="6"/>
  <c r="CY54" i="6"/>
  <c r="CW54" i="6"/>
  <c r="CV54" i="6"/>
  <c r="CT54" i="6"/>
  <c r="CS54" i="6"/>
  <c r="CQ54" i="6"/>
  <c r="CP54" i="6"/>
  <c r="CN54" i="6"/>
  <c r="CM54" i="6"/>
  <c r="CK54" i="6"/>
  <c r="CJ54" i="6"/>
  <c r="CH54" i="6"/>
  <c r="CG54" i="6"/>
  <c r="CE54" i="6"/>
  <c r="CD54" i="6"/>
  <c r="CB54" i="6"/>
  <c r="CA54" i="6"/>
  <c r="DC65" i="8"/>
  <c r="DB65" i="8"/>
  <c r="CZ65" i="8"/>
  <c r="CY65" i="8"/>
  <c r="CW65" i="8"/>
  <c r="CV65" i="8"/>
  <c r="CT65" i="8"/>
  <c r="CS65" i="8"/>
  <c r="CQ65" i="8"/>
  <c r="CP65" i="8"/>
  <c r="CN65" i="8"/>
  <c r="CM65" i="8"/>
  <c r="CK65" i="8"/>
  <c r="CJ65" i="8"/>
  <c r="CH65" i="8"/>
  <c r="CG65" i="8"/>
  <c r="CE65" i="8"/>
  <c r="CD65" i="8"/>
  <c r="CB65" i="8"/>
  <c r="CA65" i="8"/>
  <c r="BY65" i="8"/>
  <c r="BX65" i="8"/>
  <c r="BV65" i="8"/>
  <c r="BU65" i="8"/>
  <c r="BS65" i="8"/>
  <c r="BR65" i="8"/>
  <c r="DC64" i="8"/>
  <c r="DB64" i="8"/>
  <c r="CZ64" i="8"/>
  <c r="CY64" i="8"/>
  <c r="CW64" i="8"/>
  <c r="CV64" i="8"/>
  <c r="CT64" i="8"/>
  <c r="CS64" i="8"/>
  <c r="CQ64" i="8"/>
  <c r="CP64" i="8"/>
  <c r="CN64" i="8"/>
  <c r="CM64" i="8"/>
  <c r="CK64" i="8"/>
  <c r="CJ64" i="8"/>
  <c r="CH64" i="8"/>
  <c r="CG64" i="8"/>
  <c r="CE64" i="8"/>
  <c r="CD64" i="8"/>
  <c r="CB64" i="8"/>
  <c r="CA64" i="8"/>
  <c r="BY64" i="8"/>
  <c r="BX64" i="8"/>
  <c r="BV64" i="8"/>
  <c r="BU64" i="8"/>
  <c r="BS64" i="8"/>
  <c r="BR64" i="8"/>
  <c r="DC27" i="8"/>
  <c r="DB27" i="8"/>
  <c r="CZ27" i="8"/>
  <c r="CY27" i="8"/>
  <c r="CW27" i="8"/>
  <c r="CV27" i="8"/>
  <c r="CT27" i="8"/>
  <c r="CS27" i="8"/>
  <c r="CQ27" i="8"/>
  <c r="CP27" i="8"/>
  <c r="CN27" i="8"/>
  <c r="CM27" i="8"/>
  <c r="CK27" i="8"/>
  <c r="CJ27" i="8"/>
  <c r="CH27" i="8"/>
  <c r="CG27" i="8"/>
  <c r="CE27" i="8"/>
  <c r="CD27" i="8"/>
  <c r="CB27" i="8"/>
  <c r="CA27" i="8"/>
  <c r="BY27" i="8"/>
  <c r="BX27" i="8"/>
  <c r="BV27" i="8"/>
  <c r="BU27" i="8"/>
  <c r="BS27" i="8"/>
  <c r="BR27" i="8"/>
  <c r="DC26" i="8"/>
  <c r="DB26" i="8"/>
  <c r="CZ26" i="8"/>
  <c r="CY26" i="8"/>
  <c r="CW26" i="8"/>
  <c r="CV26" i="8"/>
  <c r="CT26" i="8"/>
  <c r="CS26" i="8"/>
  <c r="CQ26" i="8"/>
  <c r="CP26" i="8"/>
  <c r="CN26" i="8"/>
  <c r="CM26" i="8"/>
  <c r="CK26" i="8"/>
  <c r="CJ26" i="8"/>
  <c r="CH26" i="8"/>
  <c r="CG26" i="8"/>
  <c r="CE26" i="8"/>
  <c r="CD26" i="8"/>
  <c r="CB26" i="8"/>
  <c r="CA26" i="8"/>
  <c r="BY26" i="8"/>
  <c r="BX26" i="8"/>
  <c r="BV26" i="8"/>
  <c r="BU26" i="8"/>
  <c r="BS26" i="8"/>
  <c r="BR26" i="8"/>
  <c r="EP79" i="1"/>
  <c r="EO79" i="1"/>
  <c r="EL79" i="1"/>
  <c r="EK79" i="1"/>
  <c r="EH79" i="1"/>
  <c r="EG79" i="1"/>
  <c r="ED79" i="1"/>
  <c r="EC79" i="1"/>
  <c r="DZ79" i="1"/>
  <c r="DY79" i="1"/>
  <c r="DV79" i="1"/>
  <c r="DU79" i="1"/>
  <c r="DR79" i="1"/>
  <c r="DQ79" i="1"/>
  <c r="DN79" i="1"/>
  <c r="DM79" i="1"/>
  <c r="DJ79" i="1"/>
  <c r="DI79" i="1"/>
  <c r="DF79" i="1"/>
  <c r="DE79" i="1"/>
  <c r="DB79" i="1"/>
  <c r="DA79" i="1"/>
  <c r="CX79" i="1"/>
  <c r="CW79" i="1"/>
  <c r="CT79" i="1"/>
  <c r="CS79" i="1"/>
  <c r="DL82" i="4" a="1"/>
  <c r="DL82" i="4"/>
  <c r="DB82" i="4" a="1"/>
  <c r="DB82" i="4" s="1"/>
  <c r="CZ82" i="4" a="1"/>
  <c r="CZ82" i="4" s="1"/>
  <c r="DK82" i="4" a="1"/>
  <c r="DK82" i="4"/>
  <c r="DF82" i="4" a="1"/>
  <c r="DF82" i="4"/>
  <c r="CY82" i="4" a="1"/>
  <c r="CY82" i="4" s="1"/>
  <c r="DI82" i="4" a="1"/>
  <c r="DI82" i="4" s="1"/>
  <c r="DE82" i="4" a="1"/>
  <c r="DE82" i="4"/>
  <c r="DH82" i="4" a="1"/>
  <c r="DH82" i="4"/>
  <c r="DC82" i="4" a="1"/>
  <c r="DC82" i="4" s="1"/>
  <c r="CT82" i="4" a="1"/>
  <c r="CT82" i="4" s="1"/>
  <c r="CE82" i="4" a="1"/>
  <c r="CE82" i="4"/>
  <c r="CQ82" i="4" a="1"/>
  <c r="CQ82" i="4"/>
  <c r="CP82" i="4" a="1"/>
  <c r="CP82" i="4" s="1"/>
  <c r="CN82" i="4" a="1"/>
  <c r="CN82" i="4" s="1"/>
  <c r="CK82" i="4" a="1"/>
  <c r="CK82" i="4"/>
  <c r="CJ82" i="4" a="1"/>
  <c r="CJ82" i="4"/>
  <c r="CD82" i="4" a="1"/>
  <c r="CD82" i="4" s="1"/>
  <c r="CH82" i="4" a="1"/>
  <c r="CH82" i="4" s="1"/>
  <c r="CS82" i="4" a="1"/>
  <c r="CS82" i="4"/>
  <c r="CW82" i="4" a="1"/>
  <c r="CW82" i="4"/>
  <c r="CV82" i="4" a="1"/>
  <c r="CV82" i="4" s="1"/>
  <c r="CM82" i="4" a="1"/>
  <c r="CM82" i="4" s="1"/>
  <c r="CG82" i="4" a="1"/>
  <c r="CG82" i="4"/>
  <c r="CB82" i="4" a="1"/>
  <c r="CB82" i="4"/>
  <c r="CA82" i="4" a="1"/>
  <c r="CA82" i="4" s="1"/>
  <c r="DI66" i="4" a="1"/>
  <c r="DI66" i="4" s="1"/>
  <c r="DL66" i="4" a="1"/>
  <c r="DL66" i="4"/>
  <c r="DC66" i="4" a="1"/>
  <c r="DC66" i="4"/>
  <c r="DH66" i="4" a="1"/>
  <c r="DH66" i="4" s="1"/>
  <c r="DE66" i="4" a="1"/>
  <c r="DE66" i="4" s="1"/>
  <c r="CZ66" i="4" a="1"/>
  <c r="CZ66" i="4"/>
  <c r="CV66" i="4" a="1"/>
  <c r="CV66" i="4" s="1"/>
  <c r="DB66" i="4" a="1"/>
  <c r="DB66" i="4" s="1"/>
  <c r="DK66" i="4" a="1"/>
  <c r="DK66" i="4" s="1"/>
  <c r="CW66" i="4" a="1"/>
  <c r="CW66" i="4"/>
  <c r="DF66" i="4" a="1"/>
  <c r="DF66" i="4" s="1"/>
  <c r="CY66" i="4" a="1"/>
  <c r="CY66" i="4" s="1"/>
  <c r="CT66" i="4" a="1"/>
  <c r="CT66" i="4" s="1"/>
  <c r="CM66" i="4" a="1"/>
  <c r="CM66" i="4"/>
  <c r="CA66" i="4" a="1"/>
  <c r="CA66" i="4" s="1"/>
  <c r="CQ66" i="4" a="1"/>
  <c r="CQ66" i="4" s="1"/>
  <c r="CK66" i="4" a="1"/>
  <c r="CK66" i="4" s="1"/>
  <c r="CS66" i="4" a="1"/>
  <c r="CS66" i="4"/>
  <c r="CN66" i="4" a="1"/>
  <c r="CN66" i="4" s="1"/>
  <c r="CG66" i="4" a="1"/>
  <c r="CG66" i="4" s="1"/>
  <c r="CE66" i="4" a="1"/>
  <c r="CE66" i="4" s="1"/>
  <c r="CB66" i="4" a="1"/>
  <c r="CB66" i="4"/>
  <c r="CD66" i="4" a="1"/>
  <c r="CD66" i="4" s="1"/>
  <c r="CP66" i="4" a="1"/>
  <c r="CP66" i="4" s="1"/>
  <c r="CJ66" i="4" a="1"/>
  <c r="CJ66" i="4" s="1"/>
  <c r="CH66" i="4" a="1"/>
  <c r="CH66" i="4"/>
  <c r="DC30" i="4" a="1"/>
  <c r="DC30" i="4" s="1"/>
  <c r="DI30" i="4" a="1"/>
  <c r="DI30" i="4" s="1"/>
  <c r="DH30" i="4" a="1"/>
  <c r="DH30" i="4" s="1"/>
  <c r="DF30" i="4" a="1"/>
  <c r="DF30" i="4"/>
  <c r="DL30" i="4" a="1"/>
  <c r="DL30" i="4" s="1"/>
  <c r="DK30" i="4" a="1"/>
  <c r="DK30" i="4" s="1"/>
  <c r="DE30" i="4" a="1"/>
  <c r="DE30" i="4" s="1"/>
  <c r="CP30" i="4" a="1"/>
  <c r="CP30" i="4"/>
  <c r="CK30" i="4" a="1"/>
  <c r="CK30" i="4" s="1"/>
  <c r="CN30" i="4" a="1"/>
  <c r="CN30" i="4" s="1"/>
  <c r="CD30" i="4" a="1"/>
  <c r="CD30" i="4" s="1"/>
  <c r="DB30" i="4" a="1"/>
  <c r="DB30" i="4"/>
  <c r="CZ30" i="4" a="1"/>
  <c r="CZ30" i="4" s="1"/>
  <c r="CW30" i="4" a="1"/>
  <c r="CW30" i="4" s="1"/>
  <c r="CB30" i="4" a="1"/>
  <c r="CB30" i="4" s="1"/>
  <c r="CS30" i="4" a="1"/>
  <c r="CS30" i="4"/>
  <c r="CH30" i="4" a="1"/>
  <c r="CH30" i="4" s="1"/>
  <c r="CT30" i="4" a="1"/>
  <c r="CT30" i="4" s="1"/>
  <c r="CV30" i="4" a="1"/>
  <c r="CV30" i="4" s="1"/>
  <c r="CJ30" i="4" a="1"/>
  <c r="CJ30" i="4"/>
  <c r="CE30" i="4" a="1"/>
  <c r="CE30" i="4" s="1"/>
  <c r="CA30" i="4" a="1"/>
  <c r="CA30" i="4" s="1"/>
  <c r="CQ30" i="4" a="1"/>
  <c r="CQ30" i="4" s="1"/>
  <c r="CM30" i="4" a="1"/>
  <c r="CM30" i="4"/>
  <c r="CG30" i="4" a="1"/>
  <c r="CG30" i="4" s="1"/>
  <c r="CY30" i="4" a="1"/>
  <c r="CY30" i="4" s="1"/>
  <c r="DL85" i="4"/>
  <c r="DK85" i="4"/>
  <c r="DI85" i="4"/>
  <c r="DH85" i="4"/>
  <c r="DF85" i="4"/>
  <c r="DE85" i="4"/>
  <c r="DC85" i="4"/>
  <c r="DB85" i="4"/>
  <c r="CZ85" i="4"/>
  <c r="CY85" i="4"/>
  <c r="CW85" i="4"/>
  <c r="CV85" i="4"/>
  <c r="CT85" i="4"/>
  <c r="CS85" i="4"/>
  <c r="CQ85" i="4"/>
  <c r="CP85" i="4"/>
  <c r="CN85" i="4"/>
  <c r="CM85" i="4"/>
  <c r="CK85" i="4"/>
  <c r="CJ85" i="4"/>
  <c r="CH85" i="4"/>
  <c r="CG85" i="4"/>
  <c r="CE85" i="4"/>
  <c r="CD85" i="4"/>
  <c r="CB85" i="4"/>
  <c r="CA85" i="4"/>
  <c r="BY85" i="4"/>
  <c r="BX85" i="4"/>
  <c r="BV85" i="4"/>
  <c r="BU85" i="4"/>
  <c r="BS85" i="4"/>
  <c r="BR85" i="4"/>
  <c r="BP85" i="4"/>
  <c r="BO85" i="4"/>
  <c r="BM85" i="4"/>
  <c r="BL85" i="4"/>
  <c r="BJ85" i="4"/>
  <c r="BI85" i="4"/>
  <c r="BG85" i="4"/>
  <c r="BF85" i="4"/>
  <c r="BD85" i="4"/>
  <c r="BC85" i="4"/>
  <c r="DL84" i="4"/>
  <c r="DK84" i="4"/>
  <c r="DI84" i="4"/>
  <c r="DH84" i="4"/>
  <c r="DF84" i="4"/>
  <c r="DE84" i="4"/>
  <c r="DC84" i="4"/>
  <c r="DB84" i="4"/>
  <c r="CZ84" i="4"/>
  <c r="CY84" i="4"/>
  <c r="CW84" i="4"/>
  <c r="CV84" i="4"/>
  <c r="CT84" i="4"/>
  <c r="CS84" i="4"/>
  <c r="CQ84" i="4"/>
  <c r="CP84" i="4"/>
  <c r="CN84" i="4"/>
  <c r="CM84" i="4"/>
  <c r="CK84" i="4"/>
  <c r="CJ84" i="4"/>
  <c r="CH84" i="4"/>
  <c r="CG84" i="4"/>
  <c r="CE84" i="4"/>
  <c r="CD84" i="4"/>
  <c r="CB84" i="4"/>
  <c r="CA84" i="4"/>
  <c r="BY84" i="4"/>
  <c r="BX84" i="4"/>
  <c r="BV84" i="4"/>
  <c r="BU84" i="4"/>
  <c r="BS84" i="4"/>
  <c r="BR84" i="4"/>
  <c r="BP84" i="4"/>
  <c r="BO84" i="4"/>
  <c r="BM84" i="4"/>
  <c r="BL84" i="4"/>
  <c r="BJ84" i="4"/>
  <c r="BI84" i="4"/>
  <c r="BG84" i="4"/>
  <c r="BF84" i="4"/>
  <c r="BD84" i="4"/>
  <c r="BC84" i="4"/>
  <c r="DL83" i="4"/>
  <c r="DK83" i="4"/>
  <c r="DI83" i="4"/>
  <c r="DH83" i="4"/>
  <c r="DF83" i="4"/>
  <c r="DE83" i="4"/>
  <c r="DC83" i="4"/>
  <c r="DB83" i="4"/>
  <c r="CZ83" i="4"/>
  <c r="CY83" i="4"/>
  <c r="CW83" i="4"/>
  <c r="CV83" i="4"/>
  <c r="CT83" i="4"/>
  <c r="CS83" i="4"/>
  <c r="CQ83" i="4"/>
  <c r="CP83" i="4"/>
  <c r="CN83" i="4"/>
  <c r="CM83" i="4"/>
  <c r="CK83" i="4"/>
  <c r="CJ83" i="4"/>
  <c r="CH83" i="4"/>
  <c r="CG83" i="4"/>
  <c r="CE83" i="4"/>
  <c r="CD83" i="4"/>
  <c r="CB83" i="4"/>
  <c r="CA83" i="4"/>
  <c r="BY83" i="4"/>
  <c r="BX83" i="4"/>
  <c r="BV83" i="4"/>
  <c r="BU83" i="4"/>
  <c r="BS83" i="4"/>
  <c r="BR83" i="4"/>
  <c r="BP83" i="4"/>
  <c r="BO83" i="4"/>
  <c r="BM83" i="4"/>
  <c r="BL83" i="4"/>
  <c r="BJ83" i="4"/>
  <c r="BI83" i="4"/>
  <c r="BG83" i="4"/>
  <c r="BF83" i="4"/>
  <c r="BD83" i="4"/>
  <c r="BC83" i="4"/>
  <c r="BY82" i="4"/>
  <c r="BX82" i="4"/>
  <c r="BV82" i="4"/>
  <c r="BU82" i="4"/>
  <c r="BS82" i="4"/>
  <c r="BR82" i="4"/>
  <c r="BP82" i="4"/>
  <c r="BO82" i="4"/>
  <c r="BM82" i="4"/>
  <c r="BL82" i="4"/>
  <c r="BJ82" i="4"/>
  <c r="BI82" i="4"/>
  <c r="BG82" i="4"/>
  <c r="BF82" i="4"/>
  <c r="BD82" i="4"/>
  <c r="BC82" i="4"/>
  <c r="DL79" i="4"/>
  <c r="DK79" i="4"/>
  <c r="DI79" i="4"/>
  <c r="DH79" i="4"/>
  <c r="DF79" i="4"/>
  <c r="DE79" i="4"/>
  <c r="DC79" i="4"/>
  <c r="DB79" i="4"/>
  <c r="CZ79" i="4"/>
  <c r="CY79" i="4"/>
  <c r="CW79" i="4"/>
  <c r="CV79" i="4"/>
  <c r="CT79" i="4"/>
  <c r="CS79" i="4"/>
  <c r="CQ79" i="4"/>
  <c r="CP79" i="4"/>
  <c r="CN79" i="4"/>
  <c r="CM79" i="4"/>
  <c r="CK79" i="4"/>
  <c r="CJ79" i="4"/>
  <c r="CH79" i="4"/>
  <c r="CG79" i="4"/>
  <c r="CE79" i="4"/>
  <c r="CD79" i="4"/>
  <c r="CB79" i="4"/>
  <c r="CA79" i="4"/>
  <c r="BY79" i="4"/>
  <c r="BX79" i="4"/>
  <c r="BV79" i="4"/>
  <c r="BU79" i="4"/>
  <c r="BS79" i="4"/>
  <c r="BR79" i="4"/>
  <c r="BP79" i="4"/>
  <c r="BO79" i="4"/>
  <c r="BM79" i="4"/>
  <c r="BL79" i="4"/>
  <c r="BJ79" i="4"/>
  <c r="BI79" i="4"/>
  <c r="BG79" i="4"/>
  <c r="BF79" i="4"/>
  <c r="BD79" i="4"/>
  <c r="BC79" i="4"/>
  <c r="DL78" i="4"/>
  <c r="DK78" i="4"/>
  <c r="DI78" i="4"/>
  <c r="DH78" i="4"/>
  <c r="DF78" i="4"/>
  <c r="DE78" i="4"/>
  <c r="DC78" i="4"/>
  <c r="DB78" i="4"/>
  <c r="CZ78" i="4"/>
  <c r="CY78" i="4"/>
  <c r="CW78" i="4"/>
  <c r="CV78" i="4"/>
  <c r="CT78" i="4"/>
  <c r="CS78" i="4"/>
  <c r="CQ78" i="4"/>
  <c r="CP78" i="4"/>
  <c r="CN78" i="4"/>
  <c r="CM78" i="4"/>
  <c r="CK78" i="4"/>
  <c r="CJ78" i="4"/>
  <c r="CH78" i="4"/>
  <c r="CG78" i="4"/>
  <c r="CE78" i="4"/>
  <c r="CD78" i="4"/>
  <c r="CB78" i="4"/>
  <c r="CA78" i="4"/>
  <c r="BY78" i="4"/>
  <c r="BX78" i="4"/>
  <c r="BV78" i="4"/>
  <c r="BU78" i="4"/>
  <c r="BS78" i="4"/>
  <c r="BR78" i="4"/>
  <c r="BP78" i="4"/>
  <c r="BO78" i="4"/>
  <c r="BM78" i="4"/>
  <c r="BL78" i="4"/>
  <c r="BJ78" i="4"/>
  <c r="BI78" i="4"/>
  <c r="BG78" i="4"/>
  <c r="BF78" i="4"/>
  <c r="BD78" i="4"/>
  <c r="BC78" i="4"/>
  <c r="DL77" i="4"/>
  <c r="DK77" i="4"/>
  <c r="DI77" i="4"/>
  <c r="DH77" i="4"/>
  <c r="DF77" i="4"/>
  <c r="DE77" i="4"/>
  <c r="DC77" i="4"/>
  <c r="DB77" i="4"/>
  <c r="CZ77" i="4"/>
  <c r="CY77" i="4"/>
  <c r="CW77" i="4"/>
  <c r="CV77" i="4"/>
  <c r="CT77" i="4"/>
  <c r="CS77" i="4"/>
  <c r="CQ77" i="4"/>
  <c r="CP77" i="4"/>
  <c r="CN77" i="4"/>
  <c r="CM77" i="4"/>
  <c r="CK77" i="4"/>
  <c r="CJ77" i="4"/>
  <c r="CH77" i="4"/>
  <c r="CG77" i="4"/>
  <c r="CE77" i="4"/>
  <c r="CD77" i="4"/>
  <c r="CB77" i="4"/>
  <c r="CA77" i="4"/>
  <c r="BY77" i="4"/>
  <c r="BX77" i="4"/>
  <c r="BV77" i="4"/>
  <c r="BU77" i="4"/>
  <c r="BS77" i="4"/>
  <c r="BR77" i="4"/>
  <c r="BP77" i="4"/>
  <c r="BO77" i="4"/>
  <c r="BM77" i="4"/>
  <c r="BL77" i="4"/>
  <c r="BJ77" i="4"/>
  <c r="BI77" i="4"/>
  <c r="BG77" i="4"/>
  <c r="BF77" i="4"/>
  <c r="BD77" i="4"/>
  <c r="BC77" i="4"/>
  <c r="DL76" i="4"/>
  <c r="DK76" i="4"/>
  <c r="DI76" i="4"/>
  <c r="DH76" i="4"/>
  <c r="DF76" i="4"/>
  <c r="DE76" i="4"/>
  <c r="DC76" i="4"/>
  <c r="DB76" i="4"/>
  <c r="CZ76" i="4"/>
  <c r="CY76" i="4"/>
  <c r="CW76" i="4"/>
  <c r="CV76" i="4"/>
  <c r="CT76" i="4"/>
  <c r="CS76" i="4"/>
  <c r="CQ76" i="4"/>
  <c r="CP76" i="4"/>
  <c r="CN76" i="4"/>
  <c r="CM76" i="4"/>
  <c r="CK76" i="4"/>
  <c r="CJ76" i="4"/>
  <c r="CH76" i="4"/>
  <c r="CG76" i="4"/>
  <c r="CE76" i="4"/>
  <c r="CD76" i="4"/>
  <c r="CB76" i="4"/>
  <c r="CA76" i="4"/>
  <c r="BY76" i="4"/>
  <c r="BX76" i="4"/>
  <c r="BV76" i="4"/>
  <c r="BU76" i="4"/>
  <c r="BS76" i="4"/>
  <c r="BR76" i="4"/>
  <c r="BP76" i="4"/>
  <c r="BO76" i="4"/>
  <c r="BM76" i="4"/>
  <c r="BL76" i="4"/>
  <c r="BJ76" i="4"/>
  <c r="BI76" i="4"/>
  <c r="BG76" i="4"/>
  <c r="BF76" i="4"/>
  <c r="BD76" i="4"/>
  <c r="BC76" i="4"/>
  <c r="DL75" i="4"/>
  <c r="DK75" i="4"/>
  <c r="DI75" i="4"/>
  <c r="DH75" i="4"/>
  <c r="DF75" i="4"/>
  <c r="DE75" i="4"/>
  <c r="DC75" i="4"/>
  <c r="DB75" i="4"/>
  <c r="CZ75" i="4"/>
  <c r="CY75" i="4"/>
  <c r="CW75" i="4"/>
  <c r="CV75" i="4"/>
  <c r="CT75" i="4"/>
  <c r="CS75" i="4"/>
  <c r="CQ75" i="4"/>
  <c r="CP75" i="4"/>
  <c r="CN75" i="4"/>
  <c r="CM75" i="4"/>
  <c r="CK75" i="4"/>
  <c r="CJ75" i="4"/>
  <c r="CH75" i="4"/>
  <c r="CG75" i="4"/>
  <c r="CE75" i="4"/>
  <c r="CD75" i="4"/>
  <c r="CB75" i="4"/>
  <c r="CA75" i="4"/>
  <c r="BY75" i="4"/>
  <c r="BX75" i="4"/>
  <c r="BV75" i="4"/>
  <c r="BU75" i="4"/>
  <c r="BS75" i="4"/>
  <c r="BR75" i="4"/>
  <c r="BP75" i="4"/>
  <c r="BO75" i="4"/>
  <c r="BM75" i="4"/>
  <c r="BL75" i="4"/>
  <c r="BJ75" i="4"/>
  <c r="BI75" i="4"/>
  <c r="BG75" i="4"/>
  <c r="BF75" i="4"/>
  <c r="BD75" i="4"/>
  <c r="BC75" i="4"/>
  <c r="DL74" i="4"/>
  <c r="DK74" i="4"/>
  <c r="DI74" i="4"/>
  <c r="DH74" i="4"/>
  <c r="DF74" i="4"/>
  <c r="DE74" i="4"/>
  <c r="DC74" i="4"/>
  <c r="DB74" i="4"/>
  <c r="CZ74" i="4"/>
  <c r="CY74" i="4"/>
  <c r="CW74" i="4"/>
  <c r="CV74" i="4"/>
  <c r="CT74" i="4"/>
  <c r="CS74" i="4"/>
  <c r="CQ74" i="4"/>
  <c r="CP74" i="4"/>
  <c r="CN74" i="4"/>
  <c r="CM74" i="4"/>
  <c r="CK74" i="4"/>
  <c r="CJ74" i="4"/>
  <c r="CH74" i="4"/>
  <c r="CG74" i="4"/>
  <c r="CE74" i="4"/>
  <c r="CD74" i="4"/>
  <c r="CB74" i="4"/>
  <c r="CA74" i="4"/>
  <c r="BY74" i="4"/>
  <c r="BX74" i="4"/>
  <c r="BV74" i="4"/>
  <c r="BU74" i="4"/>
  <c r="BS74" i="4"/>
  <c r="BR74" i="4"/>
  <c r="BP74" i="4"/>
  <c r="BO74" i="4"/>
  <c r="BM74" i="4"/>
  <c r="BL74" i="4"/>
  <c r="BJ74" i="4"/>
  <c r="BI74" i="4"/>
  <c r="BG74" i="4"/>
  <c r="BF74" i="4"/>
  <c r="BD74" i="4"/>
  <c r="BC74" i="4"/>
  <c r="DL73" i="4"/>
  <c r="DK73" i="4"/>
  <c r="DI73" i="4"/>
  <c r="DH73" i="4"/>
  <c r="DF73" i="4"/>
  <c r="DE73" i="4"/>
  <c r="DC73" i="4"/>
  <c r="DB73" i="4"/>
  <c r="CZ73" i="4"/>
  <c r="CY73" i="4"/>
  <c r="CW73" i="4"/>
  <c r="CV73" i="4"/>
  <c r="CT73" i="4"/>
  <c r="CS73" i="4"/>
  <c r="CQ73" i="4"/>
  <c r="CP73" i="4"/>
  <c r="CN73" i="4"/>
  <c r="CM73" i="4"/>
  <c r="CK73" i="4"/>
  <c r="CJ73" i="4"/>
  <c r="CH73" i="4"/>
  <c r="CG73" i="4"/>
  <c r="CE73" i="4"/>
  <c r="CD73" i="4"/>
  <c r="CB73" i="4"/>
  <c r="CA73" i="4"/>
  <c r="BY73" i="4"/>
  <c r="BX73" i="4"/>
  <c r="BV73" i="4"/>
  <c r="BU73" i="4"/>
  <c r="BS73" i="4"/>
  <c r="BR73" i="4"/>
  <c r="BP73" i="4"/>
  <c r="BO73" i="4"/>
  <c r="BM73" i="4"/>
  <c r="BL73" i="4"/>
  <c r="BJ73" i="4"/>
  <c r="BI73" i="4"/>
  <c r="BG73" i="4"/>
  <c r="BF73" i="4"/>
  <c r="BD73" i="4"/>
  <c r="BC73" i="4"/>
  <c r="DL72" i="4"/>
  <c r="DK72" i="4"/>
  <c r="DI72" i="4"/>
  <c r="DH72" i="4"/>
  <c r="DF72" i="4"/>
  <c r="DE72" i="4"/>
  <c r="DC72" i="4"/>
  <c r="DB72" i="4"/>
  <c r="CZ72" i="4"/>
  <c r="CY72" i="4"/>
  <c r="CW72" i="4"/>
  <c r="CV72" i="4"/>
  <c r="CT72" i="4"/>
  <c r="CS72" i="4"/>
  <c r="CQ72" i="4"/>
  <c r="CP72" i="4"/>
  <c r="CN72" i="4"/>
  <c r="CM72" i="4"/>
  <c r="CK72" i="4"/>
  <c r="CJ72" i="4"/>
  <c r="CH72" i="4"/>
  <c r="CG72" i="4"/>
  <c r="CE72" i="4"/>
  <c r="CD72" i="4"/>
  <c r="CB72" i="4"/>
  <c r="CA72" i="4"/>
  <c r="BY72" i="4"/>
  <c r="BX72" i="4"/>
  <c r="BV72" i="4"/>
  <c r="BU72" i="4"/>
  <c r="BS72" i="4"/>
  <c r="BR72" i="4"/>
  <c r="BP72" i="4"/>
  <c r="BO72" i="4"/>
  <c r="BM72" i="4"/>
  <c r="BL72" i="4"/>
  <c r="BJ72" i="4"/>
  <c r="BI72" i="4"/>
  <c r="BG72" i="4"/>
  <c r="BF72" i="4"/>
  <c r="BD72" i="4"/>
  <c r="BC72" i="4"/>
  <c r="DL71" i="4"/>
  <c r="DK71" i="4"/>
  <c r="DI71" i="4"/>
  <c r="DH71" i="4"/>
  <c r="DF71" i="4"/>
  <c r="DE71" i="4"/>
  <c r="DC71" i="4"/>
  <c r="DB71" i="4"/>
  <c r="CZ71" i="4"/>
  <c r="CY71" i="4"/>
  <c r="CW71" i="4"/>
  <c r="CV71" i="4"/>
  <c r="CT71" i="4"/>
  <c r="CS71" i="4"/>
  <c r="CQ71" i="4"/>
  <c r="CP71" i="4"/>
  <c r="CN71" i="4"/>
  <c r="CM71" i="4"/>
  <c r="CK71" i="4"/>
  <c r="CJ71" i="4"/>
  <c r="CH71" i="4"/>
  <c r="CG71" i="4"/>
  <c r="CE71" i="4"/>
  <c r="CD71" i="4"/>
  <c r="CB71" i="4"/>
  <c r="CA71" i="4"/>
  <c r="BY71" i="4"/>
  <c r="BX71" i="4"/>
  <c r="BV71" i="4"/>
  <c r="BU71" i="4"/>
  <c r="BS71" i="4"/>
  <c r="BR71" i="4"/>
  <c r="BP71" i="4"/>
  <c r="BO71" i="4"/>
  <c r="BM71" i="4"/>
  <c r="BL71" i="4"/>
  <c r="BJ71" i="4"/>
  <c r="BI71" i="4"/>
  <c r="BG71" i="4"/>
  <c r="BF71" i="4"/>
  <c r="BD71" i="4"/>
  <c r="BC71" i="4"/>
  <c r="DL70" i="4"/>
  <c r="DK70" i="4"/>
  <c r="DI70" i="4"/>
  <c r="DH70" i="4"/>
  <c r="DF70" i="4"/>
  <c r="DE70" i="4"/>
  <c r="DC70" i="4"/>
  <c r="DB70" i="4"/>
  <c r="CZ70" i="4"/>
  <c r="CY70" i="4"/>
  <c r="CW70" i="4"/>
  <c r="CV70" i="4"/>
  <c r="CT70" i="4"/>
  <c r="CS70" i="4"/>
  <c r="CQ70" i="4"/>
  <c r="CP70" i="4"/>
  <c r="CN70" i="4"/>
  <c r="CM70" i="4"/>
  <c r="CK70" i="4"/>
  <c r="CJ70" i="4"/>
  <c r="CH70" i="4"/>
  <c r="CG70" i="4"/>
  <c r="CE70" i="4"/>
  <c r="CD70" i="4"/>
  <c r="CB70" i="4"/>
  <c r="CA70" i="4"/>
  <c r="BY70" i="4"/>
  <c r="BX70" i="4"/>
  <c r="BV70" i="4"/>
  <c r="BU70" i="4"/>
  <c r="BS70" i="4"/>
  <c r="BR70" i="4"/>
  <c r="BP70" i="4"/>
  <c r="BO70" i="4"/>
  <c r="BM70" i="4"/>
  <c r="BL70" i="4"/>
  <c r="BJ70" i="4"/>
  <c r="BI70" i="4"/>
  <c r="BG70" i="4"/>
  <c r="BF70" i="4"/>
  <c r="BD70" i="4"/>
  <c r="BC70" i="4"/>
  <c r="DL68" i="4"/>
  <c r="DK68" i="4"/>
  <c r="DI68" i="4"/>
  <c r="DH68" i="4"/>
  <c r="DF68" i="4"/>
  <c r="DE68" i="4"/>
  <c r="DC68" i="4"/>
  <c r="DB68" i="4"/>
  <c r="CZ68" i="4"/>
  <c r="CY68" i="4"/>
  <c r="CW68" i="4"/>
  <c r="CV68" i="4"/>
  <c r="CT68" i="4"/>
  <c r="CS68" i="4"/>
  <c r="CQ68" i="4"/>
  <c r="CP68" i="4"/>
  <c r="CN68" i="4"/>
  <c r="CM68" i="4"/>
  <c r="CK68" i="4"/>
  <c r="CJ68" i="4"/>
  <c r="CH68" i="4"/>
  <c r="CG68" i="4"/>
  <c r="CE68" i="4"/>
  <c r="CD68" i="4"/>
  <c r="CB68" i="4"/>
  <c r="CA68" i="4"/>
  <c r="BY68" i="4"/>
  <c r="BX68" i="4"/>
  <c r="BV68" i="4"/>
  <c r="BU68" i="4"/>
  <c r="BS68" i="4"/>
  <c r="BR68" i="4"/>
  <c r="BP68" i="4"/>
  <c r="BO68" i="4"/>
  <c r="BM68" i="4"/>
  <c r="BL68" i="4"/>
  <c r="BJ68" i="4"/>
  <c r="BI68" i="4"/>
  <c r="BG68" i="4"/>
  <c r="BF68" i="4"/>
  <c r="BD68" i="4"/>
  <c r="BC68" i="4"/>
  <c r="DL67" i="4"/>
  <c r="DK67" i="4"/>
  <c r="DI67" i="4"/>
  <c r="DH67" i="4"/>
  <c r="DF67" i="4"/>
  <c r="DE67" i="4"/>
  <c r="DC67" i="4"/>
  <c r="DB67" i="4"/>
  <c r="CZ67" i="4"/>
  <c r="CY67" i="4"/>
  <c r="CW67" i="4"/>
  <c r="CV67" i="4"/>
  <c r="CT67" i="4"/>
  <c r="CS67" i="4"/>
  <c r="CQ67" i="4"/>
  <c r="CP67" i="4"/>
  <c r="CN67" i="4"/>
  <c r="CM67" i="4"/>
  <c r="CK67" i="4"/>
  <c r="CJ67" i="4"/>
  <c r="CH67" i="4"/>
  <c r="CG67" i="4"/>
  <c r="CE67" i="4"/>
  <c r="CD67" i="4"/>
  <c r="CB67" i="4"/>
  <c r="CA67" i="4"/>
  <c r="BY67" i="4"/>
  <c r="BX67" i="4"/>
  <c r="BV67" i="4"/>
  <c r="BU67" i="4"/>
  <c r="BS67" i="4"/>
  <c r="BR67" i="4"/>
  <c r="BP67" i="4"/>
  <c r="BO67" i="4"/>
  <c r="BM67" i="4"/>
  <c r="BL67" i="4"/>
  <c r="BJ67" i="4"/>
  <c r="BI67" i="4"/>
  <c r="BG67" i="4"/>
  <c r="BF67" i="4"/>
  <c r="BD67" i="4"/>
  <c r="BC67" i="4"/>
  <c r="BY66" i="4"/>
  <c r="BX66" i="4"/>
  <c r="BV66" i="4"/>
  <c r="BU66" i="4"/>
  <c r="BS66" i="4"/>
  <c r="BR66" i="4"/>
  <c r="BP66" i="4"/>
  <c r="BO66" i="4"/>
  <c r="BM66" i="4"/>
  <c r="BL66" i="4"/>
  <c r="BJ66" i="4"/>
  <c r="BI66" i="4"/>
  <c r="BG66" i="4"/>
  <c r="BF66" i="4"/>
  <c r="BD66" i="4"/>
  <c r="BC66" i="4"/>
  <c r="DL33" i="4"/>
  <c r="DK33" i="4"/>
  <c r="DI33" i="4"/>
  <c r="DH33" i="4"/>
  <c r="DF33" i="4"/>
  <c r="DE33" i="4"/>
  <c r="DC33" i="4"/>
  <c r="DB33" i="4"/>
  <c r="CZ33" i="4"/>
  <c r="CY33" i="4"/>
  <c r="CW33" i="4"/>
  <c r="CV33" i="4"/>
  <c r="CT33" i="4"/>
  <c r="CS33" i="4"/>
  <c r="CQ33" i="4"/>
  <c r="CP33" i="4"/>
  <c r="CN33" i="4"/>
  <c r="CM33" i="4"/>
  <c r="CK33" i="4"/>
  <c r="CJ33" i="4"/>
  <c r="CH33" i="4"/>
  <c r="CG33" i="4"/>
  <c r="CE33" i="4"/>
  <c r="CD33" i="4"/>
  <c r="CB33" i="4"/>
  <c r="CA33" i="4"/>
  <c r="BY33" i="4"/>
  <c r="BX33" i="4"/>
  <c r="BV33" i="4"/>
  <c r="BU33" i="4"/>
  <c r="BS33" i="4"/>
  <c r="BR33" i="4"/>
  <c r="BP33" i="4"/>
  <c r="BO33" i="4"/>
  <c r="BM33" i="4"/>
  <c r="BL33" i="4"/>
  <c r="BJ33" i="4"/>
  <c r="BI33" i="4"/>
  <c r="BG33" i="4"/>
  <c r="BF33" i="4"/>
  <c r="BD33" i="4"/>
  <c r="BC33" i="4"/>
  <c r="DL32" i="4"/>
  <c r="DK32" i="4"/>
  <c r="DI32" i="4"/>
  <c r="DH32" i="4"/>
  <c r="DF32" i="4"/>
  <c r="DE32" i="4"/>
  <c r="DC32" i="4"/>
  <c r="DB32" i="4"/>
  <c r="CZ32" i="4"/>
  <c r="CY32" i="4"/>
  <c r="CW32" i="4"/>
  <c r="CV32" i="4"/>
  <c r="CT32" i="4"/>
  <c r="CS32" i="4"/>
  <c r="CQ32" i="4"/>
  <c r="CP32" i="4"/>
  <c r="CN32" i="4"/>
  <c r="CM32" i="4"/>
  <c r="CK32" i="4"/>
  <c r="CJ32" i="4"/>
  <c r="CH32" i="4"/>
  <c r="CG32" i="4"/>
  <c r="CE32" i="4"/>
  <c r="CD32" i="4"/>
  <c r="CB32" i="4"/>
  <c r="CA32" i="4"/>
  <c r="BY32" i="4"/>
  <c r="BX32" i="4"/>
  <c r="BV32" i="4"/>
  <c r="BU32" i="4"/>
  <c r="BS32" i="4"/>
  <c r="BR32" i="4"/>
  <c r="BP32" i="4"/>
  <c r="BO32" i="4"/>
  <c r="BM32" i="4"/>
  <c r="BL32" i="4"/>
  <c r="BJ32" i="4"/>
  <c r="BI32" i="4"/>
  <c r="BG32" i="4"/>
  <c r="BF32" i="4"/>
  <c r="BD32" i="4"/>
  <c r="BC32" i="4"/>
  <c r="DL31" i="4"/>
  <c r="DK31" i="4"/>
  <c r="DI31" i="4"/>
  <c r="DH31" i="4"/>
  <c r="DF31" i="4"/>
  <c r="DE31" i="4"/>
  <c r="DC31" i="4"/>
  <c r="DB31" i="4"/>
  <c r="CZ31" i="4"/>
  <c r="CY31" i="4"/>
  <c r="CW31" i="4"/>
  <c r="CV31" i="4"/>
  <c r="CT31" i="4"/>
  <c r="CS31" i="4"/>
  <c r="CQ31" i="4"/>
  <c r="CP31" i="4"/>
  <c r="CN31" i="4"/>
  <c r="CM31" i="4"/>
  <c r="CK31" i="4"/>
  <c r="CJ31" i="4"/>
  <c r="CH31" i="4"/>
  <c r="CG31" i="4"/>
  <c r="CE31" i="4"/>
  <c r="CD31" i="4"/>
  <c r="CB31" i="4"/>
  <c r="CA31" i="4"/>
  <c r="BY31" i="4"/>
  <c r="BX31" i="4"/>
  <c r="BV31" i="4"/>
  <c r="BU31" i="4"/>
  <c r="BS31" i="4"/>
  <c r="BR31" i="4"/>
  <c r="BP31" i="4"/>
  <c r="BO31" i="4"/>
  <c r="BM31" i="4"/>
  <c r="BL31" i="4"/>
  <c r="BJ31" i="4"/>
  <c r="BI31" i="4"/>
  <c r="BG31" i="4"/>
  <c r="BF31" i="4"/>
  <c r="BD31" i="4"/>
  <c r="BC31" i="4"/>
  <c r="BY30" i="4"/>
  <c r="BX30" i="4"/>
  <c r="BV30" i="4"/>
  <c r="BU30" i="4"/>
  <c r="BS30" i="4"/>
  <c r="BR30" i="4"/>
  <c r="BP30" i="4"/>
  <c r="BO30" i="4"/>
  <c r="BM30" i="4"/>
  <c r="BL30" i="4"/>
  <c r="BJ30" i="4"/>
  <c r="BI30" i="4"/>
  <c r="BG30" i="4"/>
  <c r="BF30" i="4"/>
  <c r="BD30" i="4"/>
  <c r="BC30" i="4"/>
  <c r="DL27" i="4"/>
  <c r="DK27" i="4"/>
  <c r="DI27" i="4"/>
  <c r="DH27" i="4"/>
  <c r="DF27" i="4"/>
  <c r="DE27" i="4"/>
  <c r="DC27" i="4"/>
  <c r="DB27" i="4"/>
  <c r="CZ27" i="4"/>
  <c r="CY27" i="4"/>
  <c r="CW27" i="4"/>
  <c r="CV27" i="4"/>
  <c r="CT27" i="4"/>
  <c r="CS27" i="4"/>
  <c r="CQ27" i="4"/>
  <c r="CP27" i="4"/>
  <c r="CN27" i="4"/>
  <c r="CM27" i="4"/>
  <c r="CK27" i="4"/>
  <c r="CJ27" i="4"/>
  <c r="CH27" i="4"/>
  <c r="CG27" i="4"/>
  <c r="CE27" i="4"/>
  <c r="CD27" i="4"/>
  <c r="CB27" i="4"/>
  <c r="CA27" i="4"/>
  <c r="BY27" i="4"/>
  <c r="BX27" i="4"/>
  <c r="BV27" i="4"/>
  <c r="BU27" i="4"/>
  <c r="BS27" i="4"/>
  <c r="BR27" i="4"/>
  <c r="BP27" i="4"/>
  <c r="BO27" i="4"/>
  <c r="BM27" i="4"/>
  <c r="BL27" i="4"/>
  <c r="BJ27" i="4"/>
  <c r="BI27" i="4"/>
  <c r="BG27" i="4"/>
  <c r="BF27" i="4"/>
  <c r="BD27" i="4"/>
  <c r="BC27" i="4"/>
  <c r="DL26" i="4"/>
  <c r="DK26" i="4"/>
  <c r="DI26" i="4"/>
  <c r="DH26" i="4"/>
  <c r="DF26" i="4"/>
  <c r="DE26" i="4"/>
  <c r="DC26" i="4"/>
  <c r="DB26" i="4"/>
  <c r="CZ26" i="4"/>
  <c r="CY26" i="4"/>
  <c r="CW26" i="4"/>
  <c r="CV26" i="4"/>
  <c r="CT26" i="4"/>
  <c r="CS26" i="4"/>
  <c r="CQ26" i="4"/>
  <c r="CP26" i="4"/>
  <c r="CN26" i="4"/>
  <c r="CM26" i="4"/>
  <c r="CK26" i="4"/>
  <c r="CJ26" i="4"/>
  <c r="CH26" i="4"/>
  <c r="CG26" i="4"/>
  <c r="CE26" i="4"/>
  <c r="CD26" i="4"/>
  <c r="CB26" i="4"/>
  <c r="CA26" i="4"/>
  <c r="BY26" i="4"/>
  <c r="BX26" i="4"/>
  <c r="BV26" i="4"/>
  <c r="BU26" i="4"/>
  <c r="BS26" i="4"/>
  <c r="BR26" i="4"/>
  <c r="BP26" i="4"/>
  <c r="BO26" i="4"/>
  <c r="BM26" i="4"/>
  <c r="BL26" i="4"/>
  <c r="BJ26" i="4"/>
  <c r="BI26" i="4"/>
  <c r="BG26" i="4"/>
  <c r="BF26" i="4"/>
  <c r="BD26" i="4"/>
  <c r="BC26" i="4"/>
  <c r="DL25" i="4"/>
  <c r="DK25" i="4"/>
  <c r="DI25" i="4"/>
  <c r="DH25" i="4"/>
  <c r="DF25" i="4"/>
  <c r="DE25" i="4"/>
  <c r="DC25" i="4"/>
  <c r="DB25" i="4"/>
  <c r="CZ25" i="4"/>
  <c r="CY25" i="4"/>
  <c r="CW25" i="4"/>
  <c r="CV25" i="4"/>
  <c r="CT25" i="4"/>
  <c r="CS25" i="4"/>
  <c r="CQ25" i="4"/>
  <c r="CP25" i="4"/>
  <c r="CN25" i="4"/>
  <c r="CM25" i="4"/>
  <c r="CK25" i="4"/>
  <c r="CJ25" i="4"/>
  <c r="CH25" i="4"/>
  <c r="CG25" i="4"/>
  <c r="CE25" i="4"/>
  <c r="CD25" i="4"/>
  <c r="CB25" i="4"/>
  <c r="CA25" i="4"/>
  <c r="BY25" i="4"/>
  <c r="BX25" i="4"/>
  <c r="BV25" i="4"/>
  <c r="BU25" i="4"/>
  <c r="BS25" i="4"/>
  <c r="BR25" i="4"/>
  <c r="BP25" i="4"/>
  <c r="BO25" i="4"/>
  <c r="BM25" i="4"/>
  <c r="BL25" i="4"/>
  <c r="BJ25" i="4"/>
  <c r="BI25" i="4"/>
  <c r="BG25" i="4"/>
  <c r="BF25" i="4"/>
  <c r="BD25" i="4"/>
  <c r="BC25" i="4"/>
  <c r="DL24" i="4"/>
  <c r="DK24" i="4"/>
  <c r="DI24" i="4"/>
  <c r="DH24" i="4"/>
  <c r="DF24" i="4"/>
  <c r="DE24" i="4"/>
  <c r="DC24" i="4"/>
  <c r="DB24" i="4"/>
  <c r="CZ24" i="4"/>
  <c r="CY24" i="4"/>
  <c r="CW24" i="4"/>
  <c r="CV24" i="4"/>
  <c r="CT24" i="4"/>
  <c r="CS24" i="4"/>
  <c r="CQ24" i="4"/>
  <c r="CP24" i="4"/>
  <c r="CN24" i="4"/>
  <c r="CM24" i="4"/>
  <c r="CK24" i="4"/>
  <c r="CJ24" i="4"/>
  <c r="CH24" i="4"/>
  <c r="CG24" i="4"/>
  <c r="CE24" i="4"/>
  <c r="CD24" i="4"/>
  <c r="CB24" i="4"/>
  <c r="CA24" i="4"/>
  <c r="BY24" i="4"/>
  <c r="BX24" i="4"/>
  <c r="BV24" i="4"/>
  <c r="BU24" i="4"/>
  <c r="BS24" i="4"/>
  <c r="BR24" i="4"/>
  <c r="BP24" i="4"/>
  <c r="BO24" i="4"/>
  <c r="BM24" i="4"/>
  <c r="BL24" i="4"/>
  <c r="BJ24" i="4"/>
  <c r="BI24" i="4"/>
  <c r="BG24" i="4"/>
  <c r="BF24" i="4"/>
  <c r="BD24" i="4"/>
  <c r="BC24" i="4"/>
  <c r="DL23" i="4"/>
  <c r="DK23" i="4"/>
  <c r="DI23" i="4"/>
  <c r="DH23" i="4"/>
  <c r="DF23" i="4"/>
  <c r="DE23" i="4"/>
  <c r="DC23" i="4"/>
  <c r="DB23" i="4"/>
  <c r="CZ23" i="4"/>
  <c r="CY23" i="4"/>
  <c r="CW23" i="4"/>
  <c r="CV23" i="4"/>
  <c r="CT23" i="4"/>
  <c r="CS23" i="4"/>
  <c r="CQ23" i="4"/>
  <c r="CP23" i="4"/>
  <c r="CN23" i="4"/>
  <c r="CM23" i="4"/>
  <c r="CK23" i="4"/>
  <c r="CJ23" i="4"/>
  <c r="CH23" i="4"/>
  <c r="CG23" i="4"/>
  <c r="CE23" i="4"/>
  <c r="CD23" i="4"/>
  <c r="CB23" i="4"/>
  <c r="CA23" i="4"/>
  <c r="BY23" i="4"/>
  <c r="BX23" i="4"/>
  <c r="BV23" i="4"/>
  <c r="BU23" i="4"/>
  <c r="BS23" i="4"/>
  <c r="BR23" i="4"/>
  <c r="BP23" i="4"/>
  <c r="BO23" i="4"/>
  <c r="BM23" i="4"/>
  <c r="BL23" i="4"/>
  <c r="BJ23" i="4"/>
  <c r="BI23" i="4"/>
  <c r="BG23" i="4"/>
  <c r="BF23" i="4"/>
  <c r="BD23" i="4"/>
  <c r="BC23" i="4"/>
  <c r="DL22" i="4"/>
  <c r="DK22" i="4"/>
  <c r="DI22" i="4"/>
  <c r="DH22" i="4"/>
  <c r="DF22" i="4"/>
  <c r="DE22" i="4"/>
  <c r="DC22" i="4"/>
  <c r="DB22" i="4"/>
  <c r="CZ22" i="4"/>
  <c r="CY22" i="4"/>
  <c r="CW22" i="4"/>
  <c r="CV22" i="4"/>
  <c r="CT22" i="4"/>
  <c r="CS22" i="4"/>
  <c r="CQ22" i="4"/>
  <c r="CP22" i="4"/>
  <c r="CN22" i="4"/>
  <c r="CM22" i="4"/>
  <c r="CK22" i="4"/>
  <c r="CJ22" i="4"/>
  <c r="CH22" i="4"/>
  <c r="CG22" i="4"/>
  <c r="CE22" i="4"/>
  <c r="CD22" i="4"/>
  <c r="CB22" i="4"/>
  <c r="CA22" i="4"/>
  <c r="BY22" i="4"/>
  <c r="BX22" i="4"/>
  <c r="BV22" i="4"/>
  <c r="BU22" i="4"/>
  <c r="BS22" i="4"/>
  <c r="BR22" i="4"/>
  <c r="BP22" i="4"/>
  <c r="BO22" i="4"/>
  <c r="BM22" i="4"/>
  <c r="BL22" i="4"/>
  <c r="BJ22" i="4"/>
  <c r="BI22" i="4"/>
  <c r="BG22" i="4"/>
  <c r="BF22" i="4"/>
  <c r="BD22" i="4"/>
  <c r="BC22" i="4"/>
  <c r="DL21" i="4"/>
  <c r="DK21" i="4"/>
  <c r="DI21" i="4"/>
  <c r="DH21" i="4"/>
  <c r="DF21" i="4"/>
  <c r="DE21" i="4"/>
  <c r="DC21" i="4"/>
  <c r="DB21" i="4"/>
  <c r="CZ21" i="4"/>
  <c r="CY21" i="4"/>
  <c r="CW21" i="4"/>
  <c r="CV21" i="4"/>
  <c r="CT21" i="4"/>
  <c r="CS21" i="4"/>
  <c r="CQ21" i="4"/>
  <c r="CP21" i="4"/>
  <c r="CN21" i="4"/>
  <c r="CM21" i="4"/>
  <c r="CK21" i="4"/>
  <c r="CJ21" i="4"/>
  <c r="CH21" i="4"/>
  <c r="CG21" i="4"/>
  <c r="CE21" i="4"/>
  <c r="CD21" i="4"/>
  <c r="CB21" i="4"/>
  <c r="CA21" i="4"/>
  <c r="BY21" i="4"/>
  <c r="BX21" i="4"/>
  <c r="BV21" i="4"/>
  <c r="BU21" i="4"/>
  <c r="BS21" i="4"/>
  <c r="BR21" i="4"/>
  <c r="BP21" i="4"/>
  <c r="BO21" i="4"/>
  <c r="BM21" i="4"/>
  <c r="BL21" i="4"/>
  <c r="BJ21" i="4"/>
  <c r="BI21" i="4"/>
  <c r="BG21" i="4"/>
  <c r="BF21" i="4"/>
  <c r="BD21" i="4"/>
  <c r="BC21" i="4"/>
  <c r="DL20" i="4"/>
  <c r="DK20" i="4"/>
  <c r="DI20" i="4"/>
  <c r="DH20" i="4"/>
  <c r="DF20" i="4"/>
  <c r="DE20" i="4"/>
  <c r="DC20" i="4"/>
  <c r="DB20" i="4"/>
  <c r="CZ20" i="4"/>
  <c r="CY20" i="4"/>
  <c r="CW20" i="4"/>
  <c r="CV20" i="4"/>
  <c r="CT20" i="4"/>
  <c r="CS20" i="4"/>
  <c r="CQ20" i="4"/>
  <c r="CP20" i="4"/>
  <c r="CN20" i="4"/>
  <c r="CM20" i="4"/>
  <c r="CK20" i="4"/>
  <c r="CJ20" i="4"/>
  <c r="CH20" i="4"/>
  <c r="CG20" i="4"/>
  <c r="CE20" i="4"/>
  <c r="CD20" i="4"/>
  <c r="CB20" i="4"/>
  <c r="CA20" i="4"/>
  <c r="BY20" i="4"/>
  <c r="BX20" i="4"/>
  <c r="BV20" i="4"/>
  <c r="BU20" i="4"/>
  <c r="BS20" i="4"/>
  <c r="BR20" i="4"/>
  <c r="BP20" i="4"/>
  <c r="BO20" i="4"/>
  <c r="BM20" i="4"/>
  <c r="BL20" i="4"/>
  <c r="BJ20" i="4"/>
  <c r="BI20" i="4"/>
  <c r="BG20" i="4"/>
  <c r="BF20" i="4"/>
  <c r="BD20" i="4"/>
  <c r="BC20" i="4"/>
  <c r="DL19" i="4"/>
  <c r="DK19" i="4"/>
  <c r="DI19" i="4"/>
  <c r="DH19" i="4"/>
  <c r="DF19" i="4"/>
  <c r="DE19" i="4"/>
  <c r="DC19" i="4"/>
  <c r="DB19" i="4"/>
  <c r="CZ19" i="4"/>
  <c r="CY19" i="4"/>
  <c r="CW19" i="4"/>
  <c r="CV19" i="4"/>
  <c r="CT19" i="4"/>
  <c r="CS19" i="4"/>
  <c r="CQ19" i="4"/>
  <c r="CP19" i="4"/>
  <c r="CN19" i="4"/>
  <c r="CM19" i="4"/>
  <c r="CK19" i="4"/>
  <c r="CJ19" i="4"/>
  <c r="CH19" i="4"/>
  <c r="CG19" i="4"/>
  <c r="CE19" i="4"/>
  <c r="CD19" i="4"/>
  <c r="CB19" i="4"/>
  <c r="CA19" i="4"/>
  <c r="BY19" i="4"/>
  <c r="BX19" i="4"/>
  <c r="BV19" i="4"/>
  <c r="BU19" i="4"/>
  <c r="BS19" i="4"/>
  <c r="BR19" i="4"/>
  <c r="BP19" i="4"/>
  <c r="BO19" i="4"/>
  <c r="BM19" i="4"/>
  <c r="BL19" i="4"/>
  <c r="BJ19" i="4"/>
  <c r="BI19" i="4"/>
  <c r="BG19" i="4"/>
  <c r="BF19" i="4"/>
  <c r="BD19" i="4"/>
  <c r="BC19" i="4"/>
  <c r="DL18" i="4"/>
  <c r="DK18" i="4"/>
  <c r="DI18" i="4"/>
  <c r="DH18" i="4"/>
  <c r="DF18" i="4"/>
  <c r="DE18" i="4"/>
  <c r="DC18" i="4"/>
  <c r="DB18" i="4"/>
  <c r="CZ18" i="4"/>
  <c r="CY18" i="4"/>
  <c r="CW18" i="4"/>
  <c r="CV18" i="4"/>
  <c r="CT18" i="4"/>
  <c r="CS18" i="4"/>
  <c r="CQ18" i="4"/>
  <c r="CP18" i="4"/>
  <c r="CN18" i="4"/>
  <c r="CM18" i="4"/>
  <c r="CK18" i="4"/>
  <c r="CJ18" i="4"/>
  <c r="CH18" i="4"/>
  <c r="CG18" i="4"/>
  <c r="CE18" i="4"/>
  <c r="CD18" i="4"/>
  <c r="CB18" i="4"/>
  <c r="CA18" i="4"/>
  <c r="BY18" i="4"/>
  <c r="BX18" i="4"/>
  <c r="BV18" i="4"/>
  <c r="BU18" i="4"/>
  <c r="BS18" i="4"/>
  <c r="BR18" i="4"/>
  <c r="BP18" i="4"/>
  <c r="BO18" i="4"/>
  <c r="BM18" i="4"/>
  <c r="BL18" i="4"/>
  <c r="BJ18" i="4"/>
  <c r="BI18" i="4"/>
  <c r="BG18" i="4"/>
  <c r="BF18" i="4"/>
  <c r="BD18" i="4"/>
  <c r="BC18" i="4"/>
  <c r="DL16" i="4"/>
  <c r="DK16" i="4"/>
  <c r="DI16" i="4"/>
  <c r="DH16" i="4"/>
  <c r="DF16" i="4"/>
  <c r="DE16" i="4"/>
  <c r="DC16" i="4"/>
  <c r="DB16" i="4"/>
  <c r="CZ16" i="4"/>
  <c r="CY16" i="4"/>
  <c r="CW16" i="4"/>
  <c r="CV16" i="4"/>
  <c r="CT16" i="4"/>
  <c r="CS16" i="4"/>
  <c r="CQ16" i="4"/>
  <c r="CP16" i="4"/>
  <c r="CN16" i="4"/>
  <c r="CM16" i="4"/>
  <c r="CK16" i="4"/>
  <c r="CJ16" i="4"/>
  <c r="CH16" i="4"/>
  <c r="CG16" i="4"/>
  <c r="CE16" i="4"/>
  <c r="CD16" i="4"/>
  <c r="CB16" i="4"/>
  <c r="CA16" i="4"/>
  <c r="BY16" i="4"/>
  <c r="BX16" i="4"/>
  <c r="BV16" i="4"/>
  <c r="BU16" i="4"/>
  <c r="BS16" i="4"/>
  <c r="BR16" i="4"/>
  <c r="BP16" i="4"/>
  <c r="BO16" i="4"/>
  <c r="BM16" i="4"/>
  <c r="BL16" i="4"/>
  <c r="BJ16" i="4"/>
  <c r="BI16" i="4"/>
  <c r="BG16" i="4"/>
  <c r="BF16" i="4"/>
  <c r="BD16" i="4"/>
  <c r="BC16" i="4"/>
  <c r="DL15" i="4"/>
  <c r="DK15" i="4"/>
  <c r="DI15" i="4"/>
  <c r="DH15" i="4"/>
  <c r="DF15" i="4"/>
  <c r="DE15" i="4"/>
  <c r="DC15" i="4"/>
  <c r="DB15" i="4"/>
  <c r="CZ15" i="4"/>
  <c r="CY15" i="4"/>
  <c r="CW15" i="4"/>
  <c r="CV15" i="4"/>
  <c r="CT15" i="4"/>
  <c r="CS15" i="4"/>
  <c r="CQ15" i="4"/>
  <c r="CP15" i="4"/>
  <c r="CN15" i="4"/>
  <c r="CM15" i="4"/>
  <c r="CK15" i="4"/>
  <c r="CJ15" i="4"/>
  <c r="CH15" i="4"/>
  <c r="CG15" i="4"/>
  <c r="CE15" i="4"/>
  <c r="CD15" i="4"/>
  <c r="CB15" i="4"/>
  <c r="CA15" i="4"/>
  <c r="BY15" i="4"/>
  <c r="BX15" i="4"/>
  <c r="BV15" i="4"/>
  <c r="BU15" i="4"/>
  <c r="BS15" i="4"/>
  <c r="BR15" i="4"/>
  <c r="BP15" i="4"/>
  <c r="BO15" i="4"/>
  <c r="BM15" i="4"/>
  <c r="BL15" i="4"/>
  <c r="BJ15" i="4"/>
  <c r="BI15" i="4"/>
  <c r="BG15" i="4"/>
  <c r="BF15" i="4"/>
  <c r="BD15" i="4"/>
  <c r="BC15" i="4"/>
  <c r="DL14" i="4"/>
  <c r="DK14" i="4"/>
  <c r="DI14" i="4"/>
  <c r="DH14" i="4"/>
  <c r="DF14" i="4"/>
  <c r="DE14" i="4"/>
  <c r="DC14" i="4"/>
  <c r="DB14" i="4"/>
  <c r="CZ14" i="4"/>
  <c r="DA14" i="4" s="1"/>
  <c r="CY14" i="4"/>
  <c r="CW14" i="4"/>
  <c r="CV14" i="4"/>
  <c r="CT14" i="4"/>
  <c r="CS14" i="4"/>
  <c r="CQ14" i="4"/>
  <c r="CP14" i="4"/>
  <c r="CN14" i="4"/>
  <c r="CM14" i="4"/>
  <c r="CK14" i="4"/>
  <c r="CJ14" i="4"/>
  <c r="CH14" i="4"/>
  <c r="CG14" i="4"/>
  <c r="CE14" i="4"/>
  <c r="CD14" i="4"/>
  <c r="CB14" i="4"/>
  <c r="CA14" i="4"/>
  <c r="BY14" i="4"/>
  <c r="BX14" i="4"/>
  <c r="BV14" i="4"/>
  <c r="BU14" i="4"/>
  <c r="BS14" i="4"/>
  <c r="BR14" i="4"/>
  <c r="BP14" i="4"/>
  <c r="BO14" i="4"/>
  <c r="BM14" i="4"/>
  <c r="BL14" i="4"/>
  <c r="BJ14" i="4"/>
  <c r="BI14" i="4"/>
  <c r="BG14" i="4"/>
  <c r="BF14" i="4"/>
  <c r="BD14" i="4"/>
  <c r="BC14" i="4"/>
  <c r="DF54" i="5"/>
  <c r="DE54" i="5"/>
  <c r="DC54" i="5"/>
  <c r="DB54" i="5"/>
  <c r="CZ54" i="5"/>
  <c r="CY54" i="5"/>
  <c r="CW54" i="5"/>
  <c r="CV54" i="5"/>
  <c r="CT54" i="5"/>
  <c r="CS54" i="5"/>
  <c r="CQ54" i="5"/>
  <c r="CP54" i="5"/>
  <c r="CN54" i="5"/>
  <c r="CM54" i="5"/>
  <c r="CK54" i="5"/>
  <c r="CJ54" i="5"/>
  <c r="CH54" i="5"/>
  <c r="CG54" i="5"/>
  <c r="CE54" i="5"/>
  <c r="CD54" i="5"/>
  <c r="CB54" i="5"/>
  <c r="CA54" i="5"/>
  <c r="BY54" i="5"/>
  <c r="BX54" i="5"/>
  <c r="BV54" i="5"/>
  <c r="BU54" i="5"/>
  <c r="DF53" i="5"/>
  <c r="DE53" i="5"/>
  <c r="DC53" i="5"/>
  <c r="DB53" i="5"/>
  <c r="CZ53" i="5"/>
  <c r="CY53" i="5"/>
  <c r="CW53" i="5"/>
  <c r="CV53" i="5"/>
  <c r="CT53" i="5"/>
  <c r="CS53" i="5"/>
  <c r="CQ53" i="5"/>
  <c r="CP53" i="5"/>
  <c r="CN53" i="5"/>
  <c r="CM53" i="5"/>
  <c r="CK53" i="5"/>
  <c r="CJ53" i="5"/>
  <c r="CH53" i="5"/>
  <c r="CG53" i="5"/>
  <c r="CE53" i="5"/>
  <c r="CD53" i="5"/>
  <c r="CB53" i="5"/>
  <c r="CA53" i="5"/>
  <c r="BY53" i="5"/>
  <c r="BX53" i="5"/>
  <c r="BV53" i="5"/>
  <c r="BU53" i="5"/>
  <c r="DF52" i="5"/>
  <c r="DE52" i="5"/>
  <c r="DC52" i="5"/>
  <c r="DB52" i="5"/>
  <c r="CZ52" i="5"/>
  <c r="CY52" i="5"/>
  <c r="CW52" i="5"/>
  <c r="CV52" i="5"/>
  <c r="CT52" i="5"/>
  <c r="CS52" i="5"/>
  <c r="CQ52" i="5"/>
  <c r="CP52" i="5"/>
  <c r="CN52" i="5"/>
  <c r="CM52" i="5"/>
  <c r="CK52" i="5"/>
  <c r="CJ52" i="5"/>
  <c r="CH52" i="5"/>
  <c r="CG52" i="5"/>
  <c r="CE52" i="5"/>
  <c r="CD52" i="5"/>
  <c r="CB52" i="5"/>
  <c r="CA52" i="5"/>
  <c r="BY52" i="5"/>
  <c r="BX52" i="5"/>
  <c r="BV52" i="5"/>
  <c r="BU52" i="5"/>
  <c r="DF51" i="5"/>
  <c r="DE51" i="5"/>
  <c r="DC51" i="5"/>
  <c r="DB51" i="5"/>
  <c r="CZ51" i="5"/>
  <c r="CY51" i="5"/>
  <c r="CW51" i="5"/>
  <c r="CV51" i="5"/>
  <c r="CT51" i="5"/>
  <c r="CS51" i="5"/>
  <c r="CQ51" i="5"/>
  <c r="CP51" i="5"/>
  <c r="CN51" i="5"/>
  <c r="CM51" i="5"/>
  <c r="CK51" i="5"/>
  <c r="CJ51" i="5"/>
  <c r="CH51" i="5"/>
  <c r="CG51" i="5"/>
  <c r="CE51" i="5"/>
  <c r="CD51" i="5"/>
  <c r="CB51" i="5"/>
  <c r="CA51" i="5"/>
  <c r="BY51" i="5"/>
  <c r="BX51" i="5"/>
  <c r="BV51" i="5"/>
  <c r="BU51" i="5"/>
  <c r="DF50" i="5"/>
  <c r="DE50" i="5"/>
  <c r="DC50" i="5"/>
  <c r="DB50" i="5"/>
  <c r="CZ50" i="5"/>
  <c r="CY50" i="5"/>
  <c r="CW50" i="5"/>
  <c r="CV50" i="5"/>
  <c r="CT50" i="5"/>
  <c r="CS50" i="5"/>
  <c r="CQ50" i="5"/>
  <c r="CP50" i="5"/>
  <c r="CN50" i="5"/>
  <c r="CM50" i="5"/>
  <c r="CK50" i="5"/>
  <c r="CJ50" i="5"/>
  <c r="CH50" i="5"/>
  <c r="CG50" i="5"/>
  <c r="CE50" i="5"/>
  <c r="CD50" i="5"/>
  <c r="CB50" i="5"/>
  <c r="CA50" i="5"/>
  <c r="BY50" i="5"/>
  <c r="BX50" i="5"/>
  <c r="BV50" i="5"/>
  <c r="BU50" i="5"/>
  <c r="DF49" i="5"/>
  <c r="DE49" i="5"/>
  <c r="DC49" i="5"/>
  <c r="DB49" i="5"/>
  <c r="CZ49" i="5"/>
  <c r="CY49" i="5"/>
  <c r="CW49" i="5"/>
  <c r="CV49" i="5"/>
  <c r="CT49" i="5"/>
  <c r="CS49" i="5"/>
  <c r="CQ49" i="5"/>
  <c r="CP49" i="5"/>
  <c r="CN49" i="5"/>
  <c r="CM49" i="5"/>
  <c r="CK49" i="5"/>
  <c r="CJ49" i="5"/>
  <c r="CH49" i="5"/>
  <c r="CG49" i="5"/>
  <c r="CE49" i="5"/>
  <c r="CD49" i="5"/>
  <c r="CB49" i="5"/>
  <c r="CA49" i="5"/>
  <c r="BY49" i="5"/>
  <c r="BX49" i="5"/>
  <c r="BV49" i="5"/>
  <c r="BU49" i="5"/>
  <c r="DF48" i="5"/>
  <c r="DE48" i="5"/>
  <c r="DC48" i="5"/>
  <c r="DB48" i="5"/>
  <c r="CZ48" i="5"/>
  <c r="CY48" i="5"/>
  <c r="CW48" i="5"/>
  <c r="CV48" i="5"/>
  <c r="CT48" i="5"/>
  <c r="CS48" i="5"/>
  <c r="CQ48" i="5"/>
  <c r="CP48" i="5"/>
  <c r="CN48" i="5"/>
  <c r="CM48" i="5"/>
  <c r="CK48" i="5"/>
  <c r="CJ48" i="5"/>
  <c r="CH48" i="5"/>
  <c r="CG48" i="5"/>
  <c r="CE48" i="5"/>
  <c r="CD48" i="5"/>
  <c r="CB48" i="5"/>
  <c r="CA48" i="5"/>
  <c r="BY48" i="5"/>
  <c r="BX48" i="5"/>
  <c r="BV48" i="5"/>
  <c r="BU48" i="5"/>
  <c r="DF47" i="5"/>
  <c r="DE47" i="5"/>
  <c r="DC47" i="5"/>
  <c r="DB47" i="5"/>
  <c r="CZ47" i="5"/>
  <c r="CY47" i="5"/>
  <c r="CW47" i="5"/>
  <c r="CV47" i="5"/>
  <c r="CT47" i="5"/>
  <c r="CS47" i="5"/>
  <c r="CQ47" i="5"/>
  <c r="CP47" i="5"/>
  <c r="CN47" i="5"/>
  <c r="CM47" i="5"/>
  <c r="CK47" i="5"/>
  <c r="CJ47" i="5"/>
  <c r="CH47" i="5"/>
  <c r="CG47" i="5"/>
  <c r="CE47" i="5"/>
  <c r="CD47" i="5"/>
  <c r="CB47" i="5"/>
  <c r="CA47" i="5"/>
  <c r="BY47" i="5"/>
  <c r="BX47" i="5"/>
  <c r="BV47" i="5"/>
  <c r="BU47" i="5"/>
  <c r="BS54" i="5"/>
  <c r="BR54" i="5"/>
  <c r="BP54" i="5"/>
  <c r="BO54" i="5"/>
  <c r="BM54" i="5"/>
  <c r="BL54" i="5"/>
  <c r="BJ54" i="5"/>
  <c r="BI54" i="5"/>
  <c r="BS53" i="5"/>
  <c r="BR53" i="5"/>
  <c r="BP53" i="5"/>
  <c r="BO53" i="5"/>
  <c r="BM53" i="5"/>
  <c r="BL53" i="5"/>
  <c r="BJ53" i="5"/>
  <c r="BI53" i="5"/>
  <c r="BS52" i="5"/>
  <c r="BR52" i="5"/>
  <c r="BP52" i="5"/>
  <c r="BO52" i="5"/>
  <c r="BM52" i="5"/>
  <c r="BL52" i="5"/>
  <c r="BJ52" i="5"/>
  <c r="BI52" i="5"/>
  <c r="BS51" i="5"/>
  <c r="BR51" i="5"/>
  <c r="BP51" i="5"/>
  <c r="BO51" i="5"/>
  <c r="BM51" i="5"/>
  <c r="BL51" i="5"/>
  <c r="BJ51" i="5"/>
  <c r="BI51" i="5"/>
  <c r="BS50" i="5"/>
  <c r="BR50" i="5"/>
  <c r="BP50" i="5"/>
  <c r="BO50" i="5"/>
  <c r="BM50" i="5"/>
  <c r="BL50" i="5"/>
  <c r="BJ50" i="5"/>
  <c r="BI50" i="5"/>
  <c r="BS49" i="5"/>
  <c r="BR49" i="5"/>
  <c r="BP49" i="5"/>
  <c r="BO49" i="5"/>
  <c r="BM49" i="5"/>
  <c r="BL49" i="5"/>
  <c r="BJ49" i="5"/>
  <c r="BI49" i="5"/>
  <c r="BS48" i="5"/>
  <c r="BR48" i="5"/>
  <c r="BP48" i="5"/>
  <c r="BO48" i="5"/>
  <c r="BM48" i="5"/>
  <c r="BL48" i="5"/>
  <c r="BJ48" i="5"/>
  <c r="BI48" i="5"/>
  <c r="BJ47" i="5"/>
  <c r="BI47" i="5"/>
  <c r="BG54" i="5"/>
  <c r="BF54" i="5"/>
  <c r="BD54" i="5"/>
  <c r="BC54" i="5"/>
  <c r="BA54" i="5"/>
  <c r="AZ54" i="5"/>
  <c r="AX54" i="5"/>
  <c r="AW54" i="5"/>
  <c r="BG53" i="5"/>
  <c r="BF53" i="5"/>
  <c r="BD53" i="5"/>
  <c r="BC53" i="5"/>
  <c r="BA53" i="5"/>
  <c r="AZ53" i="5"/>
  <c r="AX53" i="5"/>
  <c r="AW53" i="5"/>
  <c r="BG52" i="5"/>
  <c r="BF52" i="5"/>
  <c r="BD52" i="5"/>
  <c r="BC52" i="5"/>
  <c r="BA52" i="5"/>
  <c r="AZ52" i="5"/>
  <c r="AX52" i="5"/>
  <c r="AW52" i="5"/>
  <c r="BG51" i="5"/>
  <c r="BF51" i="5"/>
  <c r="BD51" i="5"/>
  <c r="BC51" i="5"/>
  <c r="BA51" i="5"/>
  <c r="AZ51" i="5"/>
  <c r="AX51" i="5"/>
  <c r="AW51" i="5"/>
  <c r="BG50" i="5"/>
  <c r="BF50" i="5"/>
  <c r="BD50" i="5"/>
  <c r="BC50" i="5"/>
  <c r="BA50" i="5"/>
  <c r="AZ50" i="5"/>
  <c r="AX50" i="5"/>
  <c r="AW50" i="5"/>
  <c r="BG49" i="5"/>
  <c r="BF49" i="5"/>
  <c r="BD49" i="5"/>
  <c r="BC49" i="5"/>
  <c r="BA49" i="5"/>
  <c r="AZ49" i="5"/>
  <c r="AX49" i="5"/>
  <c r="AW49" i="5"/>
  <c r="BG48" i="5"/>
  <c r="BF48" i="5"/>
  <c r="BD48" i="5"/>
  <c r="BC48" i="5"/>
  <c r="BA48" i="5"/>
  <c r="AZ48" i="5"/>
  <c r="AX48" i="5"/>
  <c r="AW48" i="5"/>
  <c r="BA47" i="5"/>
  <c r="AZ47" i="5"/>
  <c r="AX47" i="5"/>
  <c r="AW47" i="5"/>
  <c r="DF22" i="5"/>
  <c r="DE22" i="5"/>
  <c r="DC22" i="5"/>
  <c r="DB22" i="5"/>
  <c r="CZ22" i="5"/>
  <c r="CY22" i="5"/>
  <c r="CW22" i="5"/>
  <c r="CV22" i="5"/>
  <c r="CT22" i="5"/>
  <c r="CS22" i="5"/>
  <c r="CQ22" i="5"/>
  <c r="CP22" i="5"/>
  <c r="CN22" i="5"/>
  <c r="CM22" i="5"/>
  <c r="CK22" i="5"/>
  <c r="CJ22" i="5"/>
  <c r="CH22" i="5"/>
  <c r="CG22" i="5"/>
  <c r="CE22" i="5"/>
  <c r="CD22" i="5"/>
  <c r="CB22" i="5"/>
  <c r="CA22" i="5"/>
  <c r="BY22" i="5"/>
  <c r="BX22" i="5"/>
  <c r="BV22" i="5"/>
  <c r="BU22" i="5"/>
  <c r="DF21" i="5"/>
  <c r="DE21" i="5"/>
  <c r="DC21" i="5"/>
  <c r="DB21" i="5"/>
  <c r="CZ21" i="5"/>
  <c r="CY21" i="5"/>
  <c r="CW21" i="5"/>
  <c r="CV21" i="5"/>
  <c r="CT21" i="5"/>
  <c r="CS21" i="5"/>
  <c r="CQ21" i="5"/>
  <c r="CP21" i="5"/>
  <c r="CN21" i="5"/>
  <c r="CM21" i="5"/>
  <c r="CK21" i="5"/>
  <c r="CJ21" i="5"/>
  <c r="CH21" i="5"/>
  <c r="CG21" i="5"/>
  <c r="CE21" i="5"/>
  <c r="CD21" i="5"/>
  <c r="CB21" i="5"/>
  <c r="CA21" i="5"/>
  <c r="BY21" i="5"/>
  <c r="BX21" i="5"/>
  <c r="BV21" i="5"/>
  <c r="BU21" i="5"/>
  <c r="DF20" i="5"/>
  <c r="DE20" i="5"/>
  <c r="DC20" i="5"/>
  <c r="DB20" i="5"/>
  <c r="CZ20" i="5"/>
  <c r="CY20" i="5"/>
  <c r="CW20" i="5"/>
  <c r="CV20" i="5"/>
  <c r="CT20" i="5"/>
  <c r="CS20" i="5"/>
  <c r="CQ20" i="5"/>
  <c r="CP20" i="5"/>
  <c r="CN20" i="5"/>
  <c r="CM20" i="5"/>
  <c r="CK20" i="5"/>
  <c r="CJ20" i="5"/>
  <c r="CH20" i="5"/>
  <c r="CG20" i="5"/>
  <c r="CE20" i="5"/>
  <c r="CD20" i="5"/>
  <c r="CB20" i="5"/>
  <c r="CA20" i="5"/>
  <c r="BY20" i="5"/>
  <c r="BX20" i="5"/>
  <c r="BV20" i="5"/>
  <c r="BU20" i="5"/>
  <c r="DF19" i="5"/>
  <c r="DE19" i="5"/>
  <c r="DC19" i="5"/>
  <c r="DB19" i="5"/>
  <c r="CZ19" i="5"/>
  <c r="CY19" i="5"/>
  <c r="CW19" i="5"/>
  <c r="CV19" i="5"/>
  <c r="CT19" i="5"/>
  <c r="CS19" i="5"/>
  <c r="CQ19" i="5"/>
  <c r="CP19" i="5"/>
  <c r="CN19" i="5"/>
  <c r="CM19" i="5"/>
  <c r="CK19" i="5"/>
  <c r="CJ19" i="5"/>
  <c r="CH19" i="5"/>
  <c r="CG19" i="5"/>
  <c r="CE19" i="5"/>
  <c r="CD19" i="5"/>
  <c r="CB19" i="5"/>
  <c r="CA19" i="5"/>
  <c r="BY19" i="5"/>
  <c r="BX19" i="5"/>
  <c r="BV19" i="5"/>
  <c r="BU19" i="5"/>
  <c r="DF18" i="5"/>
  <c r="DE18" i="5"/>
  <c r="DC18" i="5"/>
  <c r="DB18" i="5"/>
  <c r="CZ18" i="5"/>
  <c r="CY18" i="5"/>
  <c r="CW18" i="5"/>
  <c r="CV18" i="5"/>
  <c r="CT18" i="5"/>
  <c r="CS18" i="5"/>
  <c r="CQ18" i="5"/>
  <c r="CP18" i="5"/>
  <c r="CN18" i="5"/>
  <c r="CM18" i="5"/>
  <c r="CK18" i="5"/>
  <c r="CJ18" i="5"/>
  <c r="CH18" i="5"/>
  <c r="CG18" i="5"/>
  <c r="CE18" i="5"/>
  <c r="CD18" i="5"/>
  <c r="CB18" i="5"/>
  <c r="CA18" i="5"/>
  <c r="BY18" i="5"/>
  <c r="BX18" i="5"/>
  <c r="BV18" i="5"/>
  <c r="BU18" i="5"/>
  <c r="DF17" i="5"/>
  <c r="DE17" i="5"/>
  <c r="DC17" i="5"/>
  <c r="DB17" i="5"/>
  <c r="CZ17" i="5"/>
  <c r="CY17" i="5"/>
  <c r="CW17" i="5"/>
  <c r="CV17" i="5"/>
  <c r="CT17" i="5"/>
  <c r="CS17" i="5"/>
  <c r="CQ17" i="5"/>
  <c r="CP17" i="5"/>
  <c r="CN17" i="5"/>
  <c r="CM17" i="5"/>
  <c r="CK17" i="5"/>
  <c r="CJ17" i="5"/>
  <c r="CH17" i="5"/>
  <c r="CG17" i="5"/>
  <c r="CE17" i="5"/>
  <c r="CD17" i="5"/>
  <c r="CB17" i="5"/>
  <c r="CA17" i="5"/>
  <c r="BY17" i="5"/>
  <c r="BX17" i="5"/>
  <c r="BV17" i="5"/>
  <c r="BU17" i="5"/>
  <c r="DF16" i="5"/>
  <c r="DE16" i="5"/>
  <c r="DC16" i="5"/>
  <c r="DB16" i="5"/>
  <c r="CZ16" i="5"/>
  <c r="CY16" i="5"/>
  <c r="CW16" i="5"/>
  <c r="CV16" i="5"/>
  <c r="CT16" i="5"/>
  <c r="CS16" i="5"/>
  <c r="CQ16" i="5"/>
  <c r="CP16" i="5"/>
  <c r="CN16" i="5"/>
  <c r="CM16" i="5"/>
  <c r="CK16" i="5"/>
  <c r="CJ16" i="5"/>
  <c r="CH16" i="5"/>
  <c r="CG16" i="5"/>
  <c r="CE16" i="5"/>
  <c r="CD16" i="5"/>
  <c r="CB16" i="5"/>
  <c r="CA16" i="5"/>
  <c r="BY16" i="5"/>
  <c r="BX16" i="5"/>
  <c r="BV16" i="5"/>
  <c r="BU16" i="5"/>
  <c r="DF15" i="5"/>
  <c r="DE15" i="5"/>
  <c r="DC15" i="5"/>
  <c r="DB15" i="5"/>
  <c r="CZ15" i="5"/>
  <c r="CY15" i="5"/>
  <c r="CW15" i="5"/>
  <c r="CV15" i="5"/>
  <c r="CT15" i="5"/>
  <c r="CS15" i="5"/>
  <c r="CQ15" i="5"/>
  <c r="CP15" i="5"/>
  <c r="CN15" i="5"/>
  <c r="CM15" i="5"/>
  <c r="CK15" i="5"/>
  <c r="CJ15" i="5"/>
  <c r="CH15" i="5"/>
  <c r="CG15" i="5"/>
  <c r="CE15" i="5"/>
  <c r="CD15" i="5"/>
  <c r="CB15" i="5"/>
  <c r="CA15" i="5"/>
  <c r="BY15" i="5"/>
  <c r="BX15" i="5"/>
  <c r="BV15" i="5"/>
  <c r="BU15" i="5"/>
  <c r="BS22" i="5"/>
  <c r="BR22" i="5"/>
  <c r="BP22" i="5"/>
  <c r="BO22" i="5"/>
  <c r="BM22" i="5"/>
  <c r="BL22" i="5"/>
  <c r="BJ22" i="5"/>
  <c r="BI22" i="5"/>
  <c r="BS21" i="5"/>
  <c r="BR21" i="5"/>
  <c r="BP21" i="5"/>
  <c r="BO21" i="5"/>
  <c r="BM21" i="5"/>
  <c r="BL21" i="5"/>
  <c r="BJ21" i="5"/>
  <c r="BI21" i="5"/>
  <c r="BS20" i="5"/>
  <c r="BR20" i="5"/>
  <c r="BP20" i="5"/>
  <c r="BO20" i="5"/>
  <c r="BM20" i="5"/>
  <c r="BL20" i="5"/>
  <c r="BJ20" i="5"/>
  <c r="BI20" i="5"/>
  <c r="BS19" i="5"/>
  <c r="BR19" i="5"/>
  <c r="BP19" i="5"/>
  <c r="BO19" i="5"/>
  <c r="BM19" i="5"/>
  <c r="BL19" i="5"/>
  <c r="BJ19" i="5"/>
  <c r="BI19" i="5"/>
  <c r="BS18" i="5"/>
  <c r="BR18" i="5"/>
  <c r="BP18" i="5"/>
  <c r="BO18" i="5"/>
  <c r="BM18" i="5"/>
  <c r="BL18" i="5"/>
  <c r="BJ18" i="5"/>
  <c r="BI18" i="5"/>
  <c r="BS17" i="5"/>
  <c r="BR17" i="5"/>
  <c r="BP17" i="5"/>
  <c r="BO17" i="5"/>
  <c r="BM17" i="5"/>
  <c r="BL17" i="5"/>
  <c r="BJ17" i="5"/>
  <c r="BI17" i="5"/>
  <c r="BS16" i="5"/>
  <c r="BR16" i="5"/>
  <c r="BP16" i="5"/>
  <c r="BO16" i="5"/>
  <c r="BM16" i="5"/>
  <c r="BL16" i="5"/>
  <c r="BJ16" i="5"/>
  <c r="BI16" i="5"/>
  <c r="BJ15" i="5"/>
  <c r="BI15" i="5"/>
  <c r="BG22" i="5"/>
  <c r="BF22" i="5"/>
  <c r="BD22" i="5"/>
  <c r="BC22" i="5"/>
  <c r="BA22" i="5"/>
  <c r="AZ22" i="5"/>
  <c r="AX22" i="5"/>
  <c r="AW22" i="5"/>
  <c r="BG21" i="5"/>
  <c r="BF21" i="5"/>
  <c r="BD21" i="5"/>
  <c r="BC21" i="5"/>
  <c r="BA21" i="5"/>
  <c r="AZ21" i="5"/>
  <c r="AX21" i="5"/>
  <c r="AW21" i="5"/>
  <c r="BG20" i="5"/>
  <c r="BF20" i="5"/>
  <c r="BD20" i="5"/>
  <c r="BC20" i="5"/>
  <c r="BA20" i="5"/>
  <c r="AZ20" i="5"/>
  <c r="AX20" i="5"/>
  <c r="AW20" i="5"/>
  <c r="BG19" i="5"/>
  <c r="BF19" i="5"/>
  <c r="BD19" i="5"/>
  <c r="BC19" i="5"/>
  <c r="BA19" i="5"/>
  <c r="AZ19" i="5"/>
  <c r="AX19" i="5"/>
  <c r="AW19" i="5"/>
  <c r="BG18" i="5"/>
  <c r="BF18" i="5"/>
  <c r="BD18" i="5"/>
  <c r="BC18" i="5"/>
  <c r="BA18" i="5"/>
  <c r="AZ18" i="5"/>
  <c r="AX18" i="5"/>
  <c r="AW18" i="5"/>
  <c r="BG17" i="5"/>
  <c r="BF17" i="5"/>
  <c r="BD17" i="5"/>
  <c r="BC17" i="5"/>
  <c r="BA17" i="5"/>
  <c r="AZ17" i="5"/>
  <c r="AX17" i="5"/>
  <c r="AW17" i="5"/>
  <c r="BG16" i="5"/>
  <c r="BF16" i="5"/>
  <c r="BD16" i="5"/>
  <c r="BC16" i="5"/>
  <c r="BA16" i="5"/>
  <c r="AZ16" i="5"/>
  <c r="AX16" i="5"/>
  <c r="AW16" i="5"/>
  <c r="BA15" i="5"/>
  <c r="AZ15" i="5"/>
  <c r="AX15" i="5"/>
  <c r="AW15" i="5"/>
  <c r="DF16" i="9"/>
  <c r="DE16" i="9"/>
  <c r="DC16" i="9"/>
  <c r="DB16" i="9"/>
  <c r="CZ16" i="9"/>
  <c r="CY16" i="9"/>
  <c r="CW16" i="9"/>
  <c r="CV16" i="9"/>
  <c r="CT16" i="9"/>
  <c r="CS16" i="9"/>
  <c r="CQ16" i="9"/>
  <c r="CP16" i="9"/>
  <c r="CN16" i="9"/>
  <c r="CM16" i="9"/>
  <c r="CK16" i="9"/>
  <c r="CJ16" i="9"/>
  <c r="CH16" i="9"/>
  <c r="CG16" i="9"/>
  <c r="CE16" i="9"/>
  <c r="CD16" i="9"/>
  <c r="CB16" i="9"/>
  <c r="CA16" i="9"/>
  <c r="BY16" i="9"/>
  <c r="BX16" i="9"/>
  <c r="BV16" i="9"/>
  <c r="BU16" i="9"/>
  <c r="BS16" i="9"/>
  <c r="BR16" i="9"/>
  <c r="BP16" i="9"/>
  <c r="BO16" i="9"/>
  <c r="BM16" i="9"/>
  <c r="BL16" i="9"/>
  <c r="BJ16" i="9"/>
  <c r="BI16" i="9"/>
  <c r="BG16" i="9"/>
  <c r="BF16" i="9"/>
  <c r="BD16" i="9"/>
  <c r="BC16" i="9"/>
  <c r="BA16" i="9"/>
  <c r="AZ16" i="9"/>
  <c r="AX16" i="9"/>
  <c r="AW16" i="9"/>
  <c r="DF15" i="9"/>
  <c r="DE15" i="9"/>
  <c r="DC15" i="9"/>
  <c r="DB15" i="9"/>
  <c r="CZ15" i="9"/>
  <c r="CY15" i="9"/>
  <c r="CW15" i="9"/>
  <c r="CV15" i="9"/>
  <c r="CT15" i="9"/>
  <c r="CS15" i="9"/>
  <c r="CQ15" i="9"/>
  <c r="CP15" i="9"/>
  <c r="CN15" i="9"/>
  <c r="CM15" i="9"/>
  <c r="CK15" i="9"/>
  <c r="CJ15" i="9"/>
  <c r="CH15" i="9"/>
  <c r="CG15" i="9"/>
  <c r="CE15" i="9"/>
  <c r="CD15" i="9"/>
  <c r="CB15" i="9"/>
  <c r="CA15" i="9"/>
  <c r="BY15" i="9"/>
  <c r="BX15" i="9"/>
  <c r="BV15" i="9"/>
  <c r="BU15" i="9"/>
  <c r="BS15" i="9"/>
  <c r="BR15" i="9"/>
  <c r="BP15" i="9"/>
  <c r="BO15" i="9"/>
  <c r="BM15" i="9"/>
  <c r="BL15" i="9"/>
  <c r="BJ15" i="9"/>
  <c r="BI15" i="9"/>
  <c r="BG15" i="9"/>
  <c r="BF15" i="9"/>
  <c r="BD15" i="9"/>
  <c r="BC15" i="9"/>
  <c r="BA15" i="9"/>
  <c r="AZ15" i="9"/>
  <c r="AX15" i="9"/>
  <c r="AW15" i="9"/>
  <c r="DI129" i="7"/>
  <c r="DH129" i="7"/>
  <c r="DF129" i="7"/>
  <c r="DE129" i="7"/>
  <c r="DC129" i="7"/>
  <c r="DB129" i="7"/>
  <c r="CZ129" i="7"/>
  <c r="CY129" i="7"/>
  <c r="CW129" i="7"/>
  <c r="CV129" i="7"/>
  <c r="CT129" i="7"/>
  <c r="CS129" i="7"/>
  <c r="CQ129" i="7"/>
  <c r="CP129" i="7"/>
  <c r="CN129" i="7"/>
  <c r="CM129" i="7"/>
  <c r="CK129" i="7"/>
  <c r="CJ129" i="7"/>
  <c r="CH129" i="7"/>
  <c r="CG129" i="7"/>
  <c r="CE129" i="7"/>
  <c r="CD129" i="7"/>
  <c r="CB129" i="7"/>
  <c r="CA129" i="7"/>
  <c r="BY129" i="7"/>
  <c r="BX129" i="7"/>
  <c r="BV129" i="7"/>
  <c r="BU129" i="7"/>
  <c r="BS129" i="7"/>
  <c r="BR129" i="7"/>
  <c r="BP129" i="7"/>
  <c r="BO129" i="7"/>
  <c r="BM129" i="7"/>
  <c r="BL129" i="7"/>
  <c r="DI128" i="7"/>
  <c r="DH128" i="7"/>
  <c r="DF128" i="7"/>
  <c r="DE128" i="7"/>
  <c r="DC128" i="7"/>
  <c r="DB128" i="7"/>
  <c r="CZ128" i="7"/>
  <c r="CY128" i="7"/>
  <c r="CW128" i="7"/>
  <c r="CV128" i="7"/>
  <c r="CT128" i="7"/>
  <c r="CS128" i="7"/>
  <c r="CQ128" i="7"/>
  <c r="CP128" i="7"/>
  <c r="CN128" i="7"/>
  <c r="CM128" i="7"/>
  <c r="CK128" i="7"/>
  <c r="CJ128" i="7"/>
  <c r="CH128" i="7"/>
  <c r="CG128" i="7"/>
  <c r="CE128" i="7"/>
  <c r="CD128" i="7"/>
  <c r="CB128" i="7"/>
  <c r="CA128" i="7"/>
  <c r="BY128" i="7"/>
  <c r="BX128" i="7"/>
  <c r="BV128" i="7"/>
  <c r="BU128" i="7"/>
  <c r="BS128" i="7"/>
  <c r="BR128" i="7"/>
  <c r="BP128" i="7"/>
  <c r="BO128" i="7"/>
  <c r="BM128" i="7"/>
  <c r="BL128" i="7"/>
  <c r="DI127" i="7"/>
  <c r="DH127" i="7"/>
  <c r="DF127" i="7"/>
  <c r="DE127" i="7"/>
  <c r="DC127" i="7"/>
  <c r="DB127" i="7"/>
  <c r="CZ127" i="7"/>
  <c r="CY127" i="7"/>
  <c r="CW127" i="7"/>
  <c r="CV127" i="7"/>
  <c r="CT127" i="7"/>
  <c r="CS127" i="7"/>
  <c r="CQ127" i="7"/>
  <c r="CP127" i="7"/>
  <c r="CN127" i="7"/>
  <c r="CM127" i="7"/>
  <c r="CK127" i="7"/>
  <c r="CJ127" i="7"/>
  <c r="CH127" i="7"/>
  <c r="CG127" i="7"/>
  <c r="CE127" i="7"/>
  <c r="CD127" i="7"/>
  <c r="CB127" i="7"/>
  <c r="CA127" i="7"/>
  <c r="BY127" i="7"/>
  <c r="BX127" i="7"/>
  <c r="BV127" i="7"/>
  <c r="BU127" i="7"/>
  <c r="BS127" i="7"/>
  <c r="BR127" i="7"/>
  <c r="BP127" i="7"/>
  <c r="BO127" i="7"/>
  <c r="BM127" i="7"/>
  <c r="BL127" i="7"/>
  <c r="DI126" i="7"/>
  <c r="DH126" i="7"/>
  <c r="DF126" i="7"/>
  <c r="DE126" i="7"/>
  <c r="DC126" i="7"/>
  <c r="DB126" i="7"/>
  <c r="CZ126" i="7"/>
  <c r="CY126" i="7"/>
  <c r="CW126" i="7"/>
  <c r="CV126" i="7"/>
  <c r="CT126" i="7"/>
  <c r="CS126" i="7"/>
  <c r="CQ126" i="7"/>
  <c r="CP126" i="7"/>
  <c r="CN126" i="7"/>
  <c r="CM126" i="7"/>
  <c r="CK126" i="7"/>
  <c r="CJ126" i="7"/>
  <c r="CH126" i="7"/>
  <c r="CG126" i="7"/>
  <c r="CE126" i="7"/>
  <c r="CD126" i="7"/>
  <c r="CB126" i="7"/>
  <c r="CA126" i="7"/>
  <c r="BY126" i="7"/>
  <c r="BX126" i="7"/>
  <c r="BV126" i="7"/>
  <c r="BU126" i="7"/>
  <c r="BS126" i="7"/>
  <c r="BR126" i="7"/>
  <c r="BP126" i="7"/>
  <c r="BO126" i="7"/>
  <c r="BM126" i="7"/>
  <c r="BL126" i="7"/>
  <c r="DI125" i="7"/>
  <c r="DH125" i="7"/>
  <c r="DF125" i="7"/>
  <c r="DE125" i="7"/>
  <c r="DC125" i="7"/>
  <c r="DB125" i="7"/>
  <c r="CZ125" i="7"/>
  <c r="CY125" i="7"/>
  <c r="CW125" i="7"/>
  <c r="CV125" i="7"/>
  <c r="CT125" i="7"/>
  <c r="CS125" i="7"/>
  <c r="CQ125" i="7"/>
  <c r="CP125" i="7"/>
  <c r="CN125" i="7"/>
  <c r="CM125" i="7"/>
  <c r="CK125" i="7"/>
  <c r="CJ125" i="7"/>
  <c r="CH125" i="7"/>
  <c r="CG125" i="7"/>
  <c r="CE125" i="7"/>
  <c r="CD125" i="7"/>
  <c r="CB125" i="7"/>
  <c r="CA125" i="7"/>
  <c r="BY125" i="7"/>
  <c r="BX125" i="7"/>
  <c r="BV125" i="7"/>
  <c r="BU125" i="7"/>
  <c r="BS125" i="7"/>
  <c r="BR125" i="7"/>
  <c r="BP125" i="7"/>
  <c r="BO125" i="7"/>
  <c r="BM125" i="7"/>
  <c r="BL125" i="7"/>
  <c r="DI124" i="7"/>
  <c r="DH124" i="7"/>
  <c r="DF124" i="7"/>
  <c r="DE124" i="7"/>
  <c r="DC124" i="7"/>
  <c r="DB124" i="7"/>
  <c r="CZ124" i="7"/>
  <c r="CY124" i="7"/>
  <c r="CW124" i="7"/>
  <c r="CV124" i="7"/>
  <c r="CT124" i="7"/>
  <c r="CS124" i="7"/>
  <c r="CQ124" i="7"/>
  <c r="CP124" i="7"/>
  <c r="CN124" i="7"/>
  <c r="CM124" i="7"/>
  <c r="CK124" i="7"/>
  <c r="CJ124" i="7"/>
  <c r="CH124" i="7"/>
  <c r="CG124" i="7"/>
  <c r="CE124" i="7"/>
  <c r="CD124" i="7"/>
  <c r="CB124" i="7"/>
  <c r="CA124" i="7"/>
  <c r="BY124" i="7"/>
  <c r="BX124" i="7"/>
  <c r="BV124" i="7"/>
  <c r="BU124" i="7"/>
  <c r="BS124" i="7"/>
  <c r="BR124" i="7"/>
  <c r="BP124" i="7"/>
  <c r="BO124" i="7"/>
  <c r="BM124" i="7"/>
  <c r="BL124" i="7"/>
  <c r="DI123" i="7"/>
  <c r="DH123" i="7"/>
  <c r="DF123" i="7"/>
  <c r="DE123" i="7"/>
  <c r="DC123" i="7"/>
  <c r="DB123" i="7"/>
  <c r="CZ123" i="7"/>
  <c r="CY123" i="7"/>
  <c r="CW123" i="7"/>
  <c r="CV123" i="7"/>
  <c r="CT123" i="7"/>
  <c r="CS123" i="7"/>
  <c r="CQ123" i="7"/>
  <c r="CP123" i="7"/>
  <c r="CN123" i="7"/>
  <c r="CM123" i="7"/>
  <c r="CK123" i="7"/>
  <c r="CJ123" i="7"/>
  <c r="CH123" i="7"/>
  <c r="CG123" i="7"/>
  <c r="CE123" i="7"/>
  <c r="CD123" i="7"/>
  <c r="CB123" i="7"/>
  <c r="CA123" i="7"/>
  <c r="BY123" i="7"/>
  <c r="BX123" i="7"/>
  <c r="BV123" i="7"/>
  <c r="BU123" i="7"/>
  <c r="BS123" i="7"/>
  <c r="BR123" i="7"/>
  <c r="BP123" i="7"/>
  <c r="BO123" i="7"/>
  <c r="BM123" i="7"/>
  <c r="BL123" i="7"/>
  <c r="DI122" i="7"/>
  <c r="DH122" i="7"/>
  <c r="DF122" i="7"/>
  <c r="DE122" i="7"/>
  <c r="DC122" i="7"/>
  <c r="DB122" i="7"/>
  <c r="CZ122" i="7"/>
  <c r="CY122" i="7"/>
  <c r="CW122" i="7"/>
  <c r="CV122" i="7"/>
  <c r="CT122" i="7"/>
  <c r="CS122" i="7"/>
  <c r="CQ122" i="7"/>
  <c r="CP122" i="7"/>
  <c r="CN122" i="7"/>
  <c r="CM122" i="7"/>
  <c r="CK122" i="7"/>
  <c r="CJ122" i="7"/>
  <c r="CH122" i="7"/>
  <c r="CG122" i="7"/>
  <c r="CE122" i="7"/>
  <c r="CD122" i="7"/>
  <c r="CB122" i="7"/>
  <c r="CA122" i="7"/>
  <c r="BY122" i="7"/>
  <c r="BX122" i="7"/>
  <c r="BV122" i="7"/>
  <c r="BU122" i="7"/>
  <c r="BS122" i="7"/>
  <c r="BR122" i="7"/>
  <c r="BP122" i="7"/>
  <c r="BO122" i="7"/>
  <c r="BM122" i="7"/>
  <c r="BL122" i="7"/>
  <c r="DI121" i="7"/>
  <c r="DH121" i="7"/>
  <c r="DF121" i="7"/>
  <c r="DE121" i="7"/>
  <c r="DC121" i="7"/>
  <c r="DB121" i="7"/>
  <c r="CZ121" i="7"/>
  <c r="CY121" i="7"/>
  <c r="CW121" i="7"/>
  <c r="CV121" i="7"/>
  <c r="CT121" i="7"/>
  <c r="CS121" i="7"/>
  <c r="CQ121" i="7"/>
  <c r="CP121" i="7"/>
  <c r="CN121" i="7"/>
  <c r="CM121" i="7"/>
  <c r="CK121" i="7"/>
  <c r="CJ121" i="7"/>
  <c r="CH121" i="7"/>
  <c r="CG121" i="7"/>
  <c r="CE121" i="7"/>
  <c r="CD121" i="7"/>
  <c r="CB121" i="7"/>
  <c r="CA121" i="7"/>
  <c r="BY121" i="7"/>
  <c r="BX121" i="7"/>
  <c r="BV121" i="7"/>
  <c r="BU121" i="7"/>
  <c r="BS121" i="7"/>
  <c r="BR121" i="7"/>
  <c r="BP121" i="7"/>
  <c r="BO121" i="7"/>
  <c r="BM121" i="7"/>
  <c r="BL121" i="7"/>
  <c r="DI120" i="7"/>
  <c r="DH120" i="7"/>
  <c r="DF120" i="7"/>
  <c r="DE120" i="7"/>
  <c r="DC120" i="7"/>
  <c r="DB120" i="7"/>
  <c r="CZ120" i="7"/>
  <c r="CY120" i="7"/>
  <c r="CW120" i="7"/>
  <c r="CV120" i="7"/>
  <c r="CT120" i="7"/>
  <c r="CS120" i="7"/>
  <c r="CQ120" i="7"/>
  <c r="CP120" i="7"/>
  <c r="CN120" i="7"/>
  <c r="CM120" i="7"/>
  <c r="CK120" i="7"/>
  <c r="CJ120" i="7"/>
  <c r="CH120" i="7"/>
  <c r="CG120" i="7"/>
  <c r="CE120" i="7"/>
  <c r="CD120" i="7"/>
  <c r="CB120" i="7"/>
  <c r="CA120" i="7"/>
  <c r="BY120" i="7"/>
  <c r="BX120" i="7"/>
  <c r="BV120" i="7"/>
  <c r="BU120" i="7"/>
  <c r="BS120" i="7"/>
  <c r="BR120" i="7"/>
  <c r="BP120" i="7"/>
  <c r="BO120" i="7"/>
  <c r="BM120" i="7"/>
  <c r="BL120" i="7"/>
  <c r="DI119" i="7"/>
  <c r="DH119" i="7"/>
  <c r="DF119" i="7"/>
  <c r="DE119" i="7"/>
  <c r="DC119" i="7"/>
  <c r="DB119" i="7"/>
  <c r="CZ119" i="7"/>
  <c r="CY119" i="7"/>
  <c r="CW119" i="7"/>
  <c r="CV119" i="7"/>
  <c r="CT119" i="7"/>
  <c r="CS119" i="7"/>
  <c r="CQ119" i="7"/>
  <c r="CP119" i="7"/>
  <c r="CN119" i="7"/>
  <c r="CM119" i="7"/>
  <c r="CK119" i="7"/>
  <c r="CJ119" i="7"/>
  <c r="CH119" i="7"/>
  <c r="CG119" i="7"/>
  <c r="CE119" i="7"/>
  <c r="CD119" i="7"/>
  <c r="CB119" i="7"/>
  <c r="CA119" i="7"/>
  <c r="BY119" i="7"/>
  <c r="BX119" i="7"/>
  <c r="BV119" i="7"/>
  <c r="BU119" i="7"/>
  <c r="BS119" i="7"/>
  <c r="BR119" i="7"/>
  <c r="BP119" i="7"/>
  <c r="BO119" i="7"/>
  <c r="BM119" i="7"/>
  <c r="BL119" i="7"/>
  <c r="DI118" i="7"/>
  <c r="DH118" i="7"/>
  <c r="DF118" i="7"/>
  <c r="DE118" i="7"/>
  <c r="DC118" i="7"/>
  <c r="DB118" i="7"/>
  <c r="CZ118" i="7"/>
  <c r="CY118" i="7"/>
  <c r="CW118" i="7"/>
  <c r="CV118" i="7"/>
  <c r="CT118" i="7"/>
  <c r="CS118" i="7"/>
  <c r="CQ118" i="7"/>
  <c r="CP118" i="7"/>
  <c r="CN118" i="7"/>
  <c r="CM118" i="7"/>
  <c r="CK118" i="7"/>
  <c r="CJ118" i="7"/>
  <c r="CH118" i="7"/>
  <c r="CG118" i="7"/>
  <c r="CE118" i="7"/>
  <c r="CD118" i="7"/>
  <c r="CB118" i="7"/>
  <c r="CA118" i="7"/>
  <c r="BY118" i="7"/>
  <c r="BX118" i="7"/>
  <c r="BV118" i="7"/>
  <c r="BU118" i="7"/>
  <c r="BS118" i="7"/>
  <c r="BR118" i="7"/>
  <c r="BP118" i="7"/>
  <c r="BO118" i="7"/>
  <c r="BM118" i="7"/>
  <c r="BL118" i="7"/>
  <c r="DI117" i="7"/>
  <c r="DH117" i="7"/>
  <c r="DF117" i="7"/>
  <c r="DE117" i="7"/>
  <c r="DC117" i="7"/>
  <c r="DB117" i="7"/>
  <c r="CZ117" i="7"/>
  <c r="CY117" i="7"/>
  <c r="CW117" i="7"/>
  <c r="CV117" i="7"/>
  <c r="CT117" i="7"/>
  <c r="CS117" i="7"/>
  <c r="CQ117" i="7"/>
  <c r="CP117" i="7"/>
  <c r="CN117" i="7"/>
  <c r="CM117" i="7"/>
  <c r="CK117" i="7"/>
  <c r="CJ117" i="7"/>
  <c r="CH117" i="7"/>
  <c r="CG117" i="7"/>
  <c r="CE117" i="7"/>
  <c r="CD117" i="7"/>
  <c r="CB117" i="7"/>
  <c r="CA117" i="7"/>
  <c r="BY117" i="7"/>
  <c r="BX117" i="7"/>
  <c r="BV117" i="7"/>
  <c r="BU117" i="7"/>
  <c r="BS117" i="7"/>
  <c r="BR117" i="7"/>
  <c r="BP117" i="7"/>
  <c r="BO117" i="7"/>
  <c r="BM117" i="7"/>
  <c r="BL117" i="7"/>
  <c r="DI26" i="7"/>
  <c r="DH26" i="7"/>
  <c r="DF26" i="7"/>
  <c r="DE26" i="7"/>
  <c r="DC26" i="7"/>
  <c r="DB26" i="7"/>
  <c r="CZ26" i="7"/>
  <c r="CY26" i="7"/>
  <c r="CW26" i="7"/>
  <c r="CV26" i="7"/>
  <c r="CT26" i="7"/>
  <c r="CS26" i="7"/>
  <c r="CQ26" i="7"/>
  <c r="CP26" i="7"/>
  <c r="CN26" i="7"/>
  <c r="CM26" i="7"/>
  <c r="CK26" i="7"/>
  <c r="CJ26" i="7"/>
  <c r="CH26" i="7"/>
  <c r="CG26" i="7"/>
  <c r="CE26" i="7"/>
  <c r="CD26" i="7"/>
  <c r="CB26" i="7"/>
  <c r="CA26" i="7"/>
  <c r="BY26" i="7"/>
  <c r="BX26" i="7"/>
  <c r="BV26" i="7"/>
  <c r="BU26" i="7"/>
  <c r="BS26" i="7"/>
  <c r="BR26" i="7"/>
  <c r="BP26" i="7"/>
  <c r="BO26" i="7"/>
  <c r="BM26" i="7"/>
  <c r="BL26" i="7"/>
  <c r="BJ26" i="7"/>
  <c r="BI26" i="7"/>
  <c r="BG26" i="7"/>
  <c r="BF26" i="7"/>
  <c r="BD26" i="7"/>
  <c r="BC26" i="7"/>
  <c r="BA26" i="7"/>
  <c r="AZ26" i="7"/>
  <c r="DI25" i="7"/>
  <c r="DH25" i="7"/>
  <c r="DF25" i="7"/>
  <c r="DE25" i="7"/>
  <c r="DC25" i="7"/>
  <c r="DB25" i="7"/>
  <c r="CZ25" i="7"/>
  <c r="CY25" i="7"/>
  <c r="CW25" i="7"/>
  <c r="CV25" i="7"/>
  <c r="CT25" i="7"/>
  <c r="CS25" i="7"/>
  <c r="CQ25" i="7"/>
  <c r="CP25" i="7"/>
  <c r="CN25" i="7"/>
  <c r="CM25" i="7"/>
  <c r="CK25" i="7"/>
  <c r="CJ25" i="7"/>
  <c r="CH25" i="7"/>
  <c r="CG25" i="7"/>
  <c r="CE25" i="7"/>
  <c r="CD25" i="7"/>
  <c r="CB25" i="7"/>
  <c r="CA25" i="7"/>
  <c r="BY25" i="7"/>
  <c r="BX25" i="7"/>
  <c r="BV25" i="7"/>
  <c r="BU25" i="7"/>
  <c r="BS25" i="7"/>
  <c r="BR25" i="7"/>
  <c r="BP25" i="7"/>
  <c r="BO25" i="7"/>
  <c r="BM25" i="7"/>
  <c r="BL25" i="7"/>
  <c r="BJ25" i="7"/>
  <c r="BI25" i="7"/>
  <c r="BG25" i="7"/>
  <c r="BF25" i="7"/>
  <c r="BD25" i="7"/>
  <c r="BC25" i="7"/>
  <c r="BA25" i="7"/>
  <c r="AZ25" i="7"/>
  <c r="DI24" i="7"/>
  <c r="DH24" i="7"/>
  <c r="DF24" i="7"/>
  <c r="DE24" i="7"/>
  <c r="DC24" i="7"/>
  <c r="DB24" i="7"/>
  <c r="CZ24" i="7"/>
  <c r="CY24" i="7"/>
  <c r="CW24" i="7"/>
  <c r="CV24" i="7"/>
  <c r="CT24" i="7"/>
  <c r="CS24" i="7"/>
  <c r="CQ24" i="7"/>
  <c r="CP24" i="7"/>
  <c r="CN24" i="7"/>
  <c r="CM24" i="7"/>
  <c r="CK24" i="7"/>
  <c r="CJ24" i="7"/>
  <c r="CH24" i="7"/>
  <c r="CG24" i="7"/>
  <c r="CE24" i="7"/>
  <c r="CD24" i="7"/>
  <c r="CB24" i="7"/>
  <c r="CA24" i="7"/>
  <c r="BY24" i="7"/>
  <c r="BX24" i="7"/>
  <c r="BV24" i="7"/>
  <c r="BU24" i="7"/>
  <c r="BS24" i="7"/>
  <c r="BR24" i="7"/>
  <c r="BP24" i="7"/>
  <c r="BO24" i="7"/>
  <c r="BM24" i="7"/>
  <c r="BL24" i="7"/>
  <c r="BJ24" i="7"/>
  <c r="BI24" i="7"/>
  <c r="BG24" i="7"/>
  <c r="BF24" i="7"/>
  <c r="BD24" i="7"/>
  <c r="BC24" i="7"/>
  <c r="BA24" i="7"/>
  <c r="AZ24" i="7"/>
  <c r="DI23" i="7"/>
  <c r="DH23" i="7"/>
  <c r="DF23" i="7"/>
  <c r="DE23" i="7"/>
  <c r="DC23" i="7"/>
  <c r="DB23" i="7"/>
  <c r="CZ23" i="7"/>
  <c r="CY23" i="7"/>
  <c r="CW23" i="7"/>
  <c r="CV23" i="7"/>
  <c r="CT23" i="7"/>
  <c r="CS23" i="7"/>
  <c r="CQ23" i="7"/>
  <c r="CP23" i="7"/>
  <c r="CN23" i="7"/>
  <c r="CM23" i="7"/>
  <c r="CK23" i="7"/>
  <c r="CJ23" i="7"/>
  <c r="CH23" i="7"/>
  <c r="CG23" i="7"/>
  <c r="CE23" i="7"/>
  <c r="CD23" i="7"/>
  <c r="CB23" i="7"/>
  <c r="CA23" i="7"/>
  <c r="BY23" i="7"/>
  <c r="BX23" i="7"/>
  <c r="BV23" i="7"/>
  <c r="BU23" i="7"/>
  <c r="BS23" i="7"/>
  <c r="BR23" i="7"/>
  <c r="BP23" i="7"/>
  <c r="BO23" i="7"/>
  <c r="BM23" i="7"/>
  <c r="BL23" i="7"/>
  <c r="BJ23" i="7"/>
  <c r="BI23" i="7"/>
  <c r="BG23" i="7"/>
  <c r="BF23" i="7"/>
  <c r="BD23" i="7"/>
  <c r="BC23" i="7"/>
  <c r="BA23" i="7"/>
  <c r="AZ23" i="7"/>
  <c r="DI22" i="7"/>
  <c r="DH22" i="7"/>
  <c r="DF22" i="7"/>
  <c r="DE22" i="7"/>
  <c r="DC22" i="7"/>
  <c r="DB22" i="7"/>
  <c r="CZ22" i="7"/>
  <c r="CY22" i="7"/>
  <c r="CW22" i="7"/>
  <c r="CV22" i="7"/>
  <c r="CT22" i="7"/>
  <c r="CS22" i="7"/>
  <c r="CQ22" i="7"/>
  <c r="CP22" i="7"/>
  <c r="CN22" i="7"/>
  <c r="CM22" i="7"/>
  <c r="CK22" i="7"/>
  <c r="CJ22" i="7"/>
  <c r="CH22" i="7"/>
  <c r="CG22" i="7"/>
  <c r="CE22" i="7"/>
  <c r="CD22" i="7"/>
  <c r="CB22" i="7"/>
  <c r="CA22" i="7"/>
  <c r="BY22" i="7"/>
  <c r="BX22" i="7"/>
  <c r="BV22" i="7"/>
  <c r="BU22" i="7"/>
  <c r="BS22" i="7"/>
  <c r="BR22" i="7"/>
  <c r="BP22" i="7"/>
  <c r="BO22" i="7"/>
  <c r="BM22" i="7"/>
  <c r="BL22" i="7"/>
  <c r="BJ22" i="7"/>
  <c r="BI22" i="7"/>
  <c r="BG22" i="7"/>
  <c r="BF22" i="7"/>
  <c r="BD22" i="7"/>
  <c r="BC22" i="7"/>
  <c r="BA22" i="7"/>
  <c r="AZ22" i="7"/>
  <c r="DI21" i="7"/>
  <c r="DH21" i="7"/>
  <c r="DF21" i="7"/>
  <c r="DE21" i="7"/>
  <c r="DC21" i="7"/>
  <c r="DB21" i="7"/>
  <c r="CZ21" i="7"/>
  <c r="CY21" i="7"/>
  <c r="CW21" i="7"/>
  <c r="CV21" i="7"/>
  <c r="CT21" i="7"/>
  <c r="CS21" i="7"/>
  <c r="CQ21" i="7"/>
  <c r="CP21" i="7"/>
  <c r="CN21" i="7"/>
  <c r="CM21" i="7"/>
  <c r="CK21" i="7"/>
  <c r="CJ21" i="7"/>
  <c r="CH21" i="7"/>
  <c r="CG21" i="7"/>
  <c r="CE21" i="7"/>
  <c r="CD21" i="7"/>
  <c r="CB21" i="7"/>
  <c r="CA21" i="7"/>
  <c r="BY21" i="7"/>
  <c r="BX21" i="7"/>
  <c r="BV21" i="7"/>
  <c r="BU21" i="7"/>
  <c r="BS21" i="7"/>
  <c r="BR21" i="7"/>
  <c r="BP21" i="7"/>
  <c r="BO21" i="7"/>
  <c r="BM21" i="7"/>
  <c r="BL21" i="7"/>
  <c r="BJ21" i="7"/>
  <c r="BI21" i="7"/>
  <c r="BG21" i="7"/>
  <c r="BF21" i="7"/>
  <c r="BD21" i="7"/>
  <c r="BC21" i="7"/>
  <c r="BA21" i="7"/>
  <c r="AZ21" i="7"/>
  <c r="DI20" i="7"/>
  <c r="DH20" i="7"/>
  <c r="DF20" i="7"/>
  <c r="DE20" i="7"/>
  <c r="DC20" i="7"/>
  <c r="DB20" i="7"/>
  <c r="CZ20" i="7"/>
  <c r="CY20" i="7"/>
  <c r="CW20" i="7"/>
  <c r="CV20" i="7"/>
  <c r="CT20" i="7"/>
  <c r="CS20" i="7"/>
  <c r="CQ20" i="7"/>
  <c r="CP20" i="7"/>
  <c r="CN20" i="7"/>
  <c r="CM20" i="7"/>
  <c r="CK20" i="7"/>
  <c r="CJ20" i="7"/>
  <c r="CH20" i="7"/>
  <c r="CG20" i="7"/>
  <c r="CE20" i="7"/>
  <c r="CD20" i="7"/>
  <c r="CB20" i="7"/>
  <c r="CA20" i="7"/>
  <c r="BY20" i="7"/>
  <c r="BX20" i="7"/>
  <c r="BV20" i="7"/>
  <c r="BU20" i="7"/>
  <c r="BS20" i="7"/>
  <c r="BR20" i="7"/>
  <c r="BP20" i="7"/>
  <c r="BO20" i="7"/>
  <c r="BM20" i="7"/>
  <c r="BL20" i="7"/>
  <c r="BJ20" i="7"/>
  <c r="BI20" i="7"/>
  <c r="BG20" i="7"/>
  <c r="BF20" i="7"/>
  <c r="BD20" i="7"/>
  <c r="BC20" i="7"/>
  <c r="BA20" i="7"/>
  <c r="AZ20" i="7"/>
  <c r="DI19" i="7"/>
  <c r="DH19" i="7"/>
  <c r="DF19" i="7"/>
  <c r="DE19" i="7"/>
  <c r="DC19" i="7"/>
  <c r="DB19" i="7"/>
  <c r="CZ19" i="7"/>
  <c r="CY19" i="7"/>
  <c r="CW19" i="7"/>
  <c r="CV19" i="7"/>
  <c r="CT19" i="7"/>
  <c r="CS19" i="7"/>
  <c r="CQ19" i="7"/>
  <c r="CP19" i="7"/>
  <c r="CN19" i="7"/>
  <c r="CM19" i="7"/>
  <c r="CK19" i="7"/>
  <c r="CJ19" i="7"/>
  <c r="CH19" i="7"/>
  <c r="CG19" i="7"/>
  <c r="CE19" i="7"/>
  <c r="CD19" i="7"/>
  <c r="CB19" i="7"/>
  <c r="CA19" i="7"/>
  <c r="BY19" i="7"/>
  <c r="BX19" i="7"/>
  <c r="BV19" i="7"/>
  <c r="BU19" i="7"/>
  <c r="BS19" i="7"/>
  <c r="BR19" i="7"/>
  <c r="BP19" i="7"/>
  <c r="BO19" i="7"/>
  <c r="BM19" i="7"/>
  <c r="BL19" i="7"/>
  <c r="BJ19" i="7"/>
  <c r="BI19" i="7"/>
  <c r="BG19" i="7"/>
  <c r="BF19" i="7"/>
  <c r="BD19" i="7"/>
  <c r="BC19" i="7"/>
  <c r="BA19" i="7"/>
  <c r="AZ19" i="7"/>
  <c r="DI18" i="7"/>
  <c r="DH18" i="7"/>
  <c r="DF18" i="7"/>
  <c r="DE18" i="7"/>
  <c r="DC18" i="7"/>
  <c r="DB18" i="7"/>
  <c r="CZ18" i="7"/>
  <c r="CY18" i="7"/>
  <c r="CW18" i="7"/>
  <c r="CV18" i="7"/>
  <c r="CT18" i="7"/>
  <c r="CS18" i="7"/>
  <c r="CQ18" i="7"/>
  <c r="CP18" i="7"/>
  <c r="CN18" i="7"/>
  <c r="CM18" i="7"/>
  <c r="CK18" i="7"/>
  <c r="CJ18" i="7"/>
  <c r="CH18" i="7"/>
  <c r="CG18" i="7"/>
  <c r="CE18" i="7"/>
  <c r="CD18" i="7"/>
  <c r="CB18" i="7"/>
  <c r="CA18" i="7"/>
  <c r="BY18" i="7"/>
  <c r="BX18" i="7"/>
  <c r="BV18" i="7"/>
  <c r="BU18" i="7"/>
  <c r="BS18" i="7"/>
  <c r="BR18" i="7"/>
  <c r="BP18" i="7"/>
  <c r="BO18" i="7"/>
  <c r="BM18" i="7"/>
  <c r="BL18" i="7"/>
  <c r="BJ18" i="7"/>
  <c r="BI18" i="7"/>
  <c r="BG18" i="7"/>
  <c r="BF18" i="7"/>
  <c r="BD18" i="7"/>
  <c r="BC18" i="7"/>
  <c r="BA18" i="7"/>
  <c r="AZ18" i="7"/>
  <c r="DI17" i="7"/>
  <c r="DH17" i="7"/>
  <c r="DF17" i="7"/>
  <c r="DE17" i="7"/>
  <c r="DC17" i="7"/>
  <c r="DB17" i="7"/>
  <c r="CZ17" i="7"/>
  <c r="CY17" i="7"/>
  <c r="CW17" i="7"/>
  <c r="CV17" i="7"/>
  <c r="CT17" i="7"/>
  <c r="CS17" i="7"/>
  <c r="CQ17" i="7"/>
  <c r="CP17" i="7"/>
  <c r="CN17" i="7"/>
  <c r="CM17" i="7"/>
  <c r="CK17" i="7"/>
  <c r="CJ17" i="7"/>
  <c r="CH17" i="7"/>
  <c r="CG17" i="7"/>
  <c r="CE17" i="7"/>
  <c r="CD17" i="7"/>
  <c r="CB17" i="7"/>
  <c r="CA17" i="7"/>
  <c r="BY17" i="7"/>
  <c r="BX17" i="7"/>
  <c r="BV17" i="7"/>
  <c r="BU17" i="7"/>
  <c r="BS17" i="7"/>
  <c r="BR17" i="7"/>
  <c r="BP17" i="7"/>
  <c r="BO17" i="7"/>
  <c r="BM17" i="7"/>
  <c r="BL17" i="7"/>
  <c r="BJ17" i="7"/>
  <c r="BI17" i="7"/>
  <c r="BG17" i="7"/>
  <c r="BF17" i="7"/>
  <c r="BD17" i="7"/>
  <c r="BC17" i="7"/>
  <c r="BA17" i="7"/>
  <c r="AZ17" i="7"/>
  <c r="DI16" i="7"/>
  <c r="DH16" i="7"/>
  <c r="DF16" i="7"/>
  <c r="DE16" i="7"/>
  <c r="DC16" i="7"/>
  <c r="DB16" i="7"/>
  <c r="CZ16" i="7"/>
  <c r="CY16" i="7"/>
  <c r="CW16" i="7"/>
  <c r="CV16" i="7"/>
  <c r="CT16" i="7"/>
  <c r="CS16" i="7"/>
  <c r="CQ16" i="7"/>
  <c r="CP16" i="7"/>
  <c r="CN16" i="7"/>
  <c r="CM16" i="7"/>
  <c r="CK16" i="7"/>
  <c r="CJ16" i="7"/>
  <c r="CH16" i="7"/>
  <c r="CG16" i="7"/>
  <c r="CE16" i="7"/>
  <c r="CD16" i="7"/>
  <c r="CB16" i="7"/>
  <c r="CA16" i="7"/>
  <c r="BY16" i="7"/>
  <c r="BX16" i="7"/>
  <c r="BV16" i="7"/>
  <c r="BU16" i="7"/>
  <c r="BS16" i="7"/>
  <c r="BR16" i="7"/>
  <c r="BP16" i="7"/>
  <c r="BO16" i="7"/>
  <c r="BM16" i="7"/>
  <c r="BL16" i="7"/>
  <c r="BJ16" i="7"/>
  <c r="BI16" i="7"/>
  <c r="BG16" i="7"/>
  <c r="BF16" i="7"/>
  <c r="BD16" i="7"/>
  <c r="BC16" i="7"/>
  <c r="BA16" i="7"/>
  <c r="AZ16" i="7"/>
  <c r="DI15" i="7"/>
  <c r="DH15" i="7"/>
  <c r="DF15" i="7"/>
  <c r="DE15" i="7"/>
  <c r="DC15" i="7"/>
  <c r="DB15" i="7"/>
  <c r="CZ15" i="7"/>
  <c r="CY15" i="7"/>
  <c r="CW15" i="7"/>
  <c r="CV15" i="7"/>
  <c r="CT15" i="7"/>
  <c r="CS15" i="7"/>
  <c r="CQ15" i="7"/>
  <c r="CP15" i="7"/>
  <c r="CN15" i="7"/>
  <c r="CM15" i="7"/>
  <c r="CK15" i="7"/>
  <c r="CJ15" i="7"/>
  <c r="CH15" i="7"/>
  <c r="CG15" i="7"/>
  <c r="CE15" i="7"/>
  <c r="CD15" i="7"/>
  <c r="CB15" i="7"/>
  <c r="CA15" i="7"/>
  <c r="BY15" i="7"/>
  <c r="BX15" i="7"/>
  <c r="BV15" i="7"/>
  <c r="BU15" i="7"/>
  <c r="BS15" i="7"/>
  <c r="BR15" i="7"/>
  <c r="BP15" i="7"/>
  <c r="BO15" i="7"/>
  <c r="BM15" i="7"/>
  <c r="BL15" i="7"/>
  <c r="BJ15" i="7"/>
  <c r="BI15" i="7"/>
  <c r="BG15" i="7"/>
  <c r="BF15" i="7"/>
  <c r="BD15" i="7"/>
  <c r="BC15" i="7"/>
  <c r="BA15" i="7"/>
  <c r="AZ15" i="7"/>
  <c r="DI14" i="7"/>
  <c r="DH14" i="7"/>
  <c r="DF14" i="7"/>
  <c r="DE14" i="7"/>
  <c r="DC14" i="7"/>
  <c r="DB14" i="7"/>
  <c r="CZ14" i="7"/>
  <c r="CY14" i="7"/>
  <c r="CW14" i="7"/>
  <c r="CV14" i="7"/>
  <c r="CT14" i="7"/>
  <c r="CS14" i="7"/>
  <c r="CQ14" i="7"/>
  <c r="CP14" i="7"/>
  <c r="CN14" i="7"/>
  <c r="CM14" i="7"/>
  <c r="CK14" i="7"/>
  <c r="CJ14" i="7"/>
  <c r="CH14" i="7"/>
  <c r="CG14" i="7"/>
  <c r="CE14" i="7"/>
  <c r="CD14" i="7"/>
  <c r="CB14" i="7"/>
  <c r="CA14" i="7"/>
  <c r="BY14" i="7"/>
  <c r="BX14" i="7"/>
  <c r="BV14" i="7"/>
  <c r="BU14" i="7"/>
  <c r="BS14" i="7"/>
  <c r="BR14" i="7"/>
  <c r="BP14" i="7"/>
  <c r="BO14" i="7"/>
  <c r="BM14" i="7"/>
  <c r="BL14" i="7"/>
  <c r="BJ14" i="7"/>
  <c r="BI14" i="7"/>
  <c r="BG14" i="7"/>
  <c r="BF14" i="7"/>
  <c r="BD14" i="7"/>
  <c r="BC14" i="7"/>
  <c r="BA14" i="7"/>
  <c r="AZ14" i="7"/>
  <c r="DO51" i="6"/>
  <c r="DN51" i="6"/>
  <c r="DL51" i="6"/>
  <c r="DK51" i="6"/>
  <c r="DI51" i="6"/>
  <c r="DH51" i="6"/>
  <c r="DF51" i="6"/>
  <c r="DE51" i="6"/>
  <c r="DC51" i="6"/>
  <c r="DB51" i="6"/>
  <c r="CZ51" i="6"/>
  <c r="CY51" i="6"/>
  <c r="CW51" i="6"/>
  <c r="CV51" i="6"/>
  <c r="CT51" i="6"/>
  <c r="CS51" i="6"/>
  <c r="CQ51" i="6"/>
  <c r="CP51" i="6"/>
  <c r="CN51" i="6"/>
  <c r="CM51" i="6"/>
  <c r="CK51" i="6"/>
  <c r="CJ51" i="6"/>
  <c r="CH51" i="6"/>
  <c r="CG51" i="6"/>
  <c r="CE51" i="6"/>
  <c r="CD51" i="6"/>
  <c r="CB51" i="6"/>
  <c r="CA51" i="6"/>
  <c r="BY51" i="6"/>
  <c r="BX51" i="6"/>
  <c r="BV51" i="6"/>
  <c r="BU51" i="6"/>
  <c r="BS51" i="6"/>
  <c r="BR51" i="6"/>
  <c r="BP51" i="6"/>
  <c r="BO51" i="6"/>
  <c r="BM51" i="6"/>
  <c r="BL51" i="6"/>
  <c r="BJ51" i="6"/>
  <c r="BI51" i="6"/>
  <c r="BG51" i="6"/>
  <c r="BF51" i="6"/>
  <c r="DO50" i="6"/>
  <c r="DN50" i="6"/>
  <c r="DL50" i="6"/>
  <c r="DK50" i="6"/>
  <c r="DI50" i="6"/>
  <c r="DH50" i="6"/>
  <c r="DF50" i="6"/>
  <c r="DE50" i="6"/>
  <c r="DC50" i="6"/>
  <c r="DB50" i="6"/>
  <c r="CZ50" i="6"/>
  <c r="CY50" i="6"/>
  <c r="CW50" i="6"/>
  <c r="CV50" i="6"/>
  <c r="CT50" i="6"/>
  <c r="CS50" i="6"/>
  <c r="CQ50" i="6"/>
  <c r="CP50" i="6"/>
  <c r="CN50" i="6"/>
  <c r="CM50" i="6"/>
  <c r="CK50" i="6"/>
  <c r="CJ50" i="6"/>
  <c r="CH50" i="6"/>
  <c r="CG50" i="6"/>
  <c r="CE50" i="6"/>
  <c r="CD50" i="6"/>
  <c r="CB50" i="6"/>
  <c r="CA50" i="6"/>
  <c r="BY50" i="6"/>
  <c r="BX50" i="6"/>
  <c r="BV50" i="6"/>
  <c r="BU50" i="6"/>
  <c r="BS50" i="6"/>
  <c r="BR50" i="6"/>
  <c r="BP50" i="6"/>
  <c r="BO50" i="6"/>
  <c r="BM50" i="6"/>
  <c r="BL50" i="6"/>
  <c r="BJ50" i="6"/>
  <c r="BI50" i="6"/>
  <c r="BG50" i="6"/>
  <c r="BF50" i="6"/>
  <c r="DO49" i="6"/>
  <c r="DN49" i="6"/>
  <c r="DL49" i="6"/>
  <c r="DK49" i="6"/>
  <c r="DI49" i="6"/>
  <c r="DH49" i="6"/>
  <c r="DF49" i="6"/>
  <c r="DE49" i="6"/>
  <c r="DC49" i="6"/>
  <c r="DB49" i="6"/>
  <c r="CZ49" i="6"/>
  <c r="CY49" i="6"/>
  <c r="CW49" i="6"/>
  <c r="CV49" i="6"/>
  <c r="CT49" i="6"/>
  <c r="CS49" i="6"/>
  <c r="CQ49" i="6"/>
  <c r="CP49" i="6"/>
  <c r="CN49" i="6"/>
  <c r="CM49" i="6"/>
  <c r="CK49" i="6"/>
  <c r="CJ49" i="6"/>
  <c r="CH49" i="6"/>
  <c r="CG49" i="6"/>
  <c r="CE49" i="6"/>
  <c r="CD49" i="6"/>
  <c r="CB49" i="6"/>
  <c r="CA49" i="6"/>
  <c r="BY49" i="6"/>
  <c r="BX49" i="6"/>
  <c r="BV49" i="6"/>
  <c r="BU49" i="6"/>
  <c r="BS49" i="6"/>
  <c r="BR49" i="6"/>
  <c r="BP49" i="6"/>
  <c r="BO49" i="6"/>
  <c r="BM49" i="6"/>
  <c r="BL49" i="6"/>
  <c r="BJ49" i="6"/>
  <c r="BI49" i="6"/>
  <c r="BG49" i="6"/>
  <c r="BF49" i="6"/>
  <c r="DO48" i="6"/>
  <c r="DN48" i="6"/>
  <c r="DL48" i="6"/>
  <c r="DK48" i="6"/>
  <c r="DI48" i="6"/>
  <c r="DH48" i="6"/>
  <c r="DF48" i="6"/>
  <c r="DE48" i="6"/>
  <c r="DC48" i="6"/>
  <c r="DB48" i="6"/>
  <c r="CZ48" i="6"/>
  <c r="CY48" i="6"/>
  <c r="CW48" i="6"/>
  <c r="CV48" i="6"/>
  <c r="CT48" i="6"/>
  <c r="CS48" i="6"/>
  <c r="CQ48" i="6"/>
  <c r="CP48" i="6"/>
  <c r="CN48" i="6"/>
  <c r="CM48" i="6"/>
  <c r="CK48" i="6"/>
  <c r="CJ48" i="6"/>
  <c r="CH48" i="6"/>
  <c r="CG48" i="6"/>
  <c r="CE48" i="6"/>
  <c r="CD48" i="6"/>
  <c r="CB48" i="6"/>
  <c r="CA48" i="6"/>
  <c r="BY48" i="6"/>
  <c r="BX48" i="6"/>
  <c r="BV48" i="6"/>
  <c r="BU48" i="6"/>
  <c r="BS48" i="6"/>
  <c r="BR48" i="6"/>
  <c r="BP48" i="6"/>
  <c r="BO48" i="6"/>
  <c r="BM48" i="6"/>
  <c r="BL48" i="6"/>
  <c r="BJ48" i="6"/>
  <c r="BI48" i="6"/>
  <c r="BG48" i="6"/>
  <c r="BF48" i="6"/>
  <c r="DO47" i="6"/>
  <c r="DN47" i="6"/>
  <c r="DL47" i="6"/>
  <c r="DK47" i="6"/>
  <c r="DI47" i="6"/>
  <c r="DH47" i="6"/>
  <c r="DF47" i="6"/>
  <c r="DE47" i="6"/>
  <c r="DC47" i="6"/>
  <c r="DB47" i="6"/>
  <c r="CZ47" i="6"/>
  <c r="CY47" i="6"/>
  <c r="CW47" i="6"/>
  <c r="CV47" i="6"/>
  <c r="CT47" i="6"/>
  <c r="CS47" i="6"/>
  <c r="CQ47" i="6"/>
  <c r="CP47" i="6"/>
  <c r="CN47" i="6"/>
  <c r="CM47" i="6"/>
  <c r="CK47" i="6"/>
  <c r="CJ47" i="6"/>
  <c r="CH47" i="6"/>
  <c r="CG47" i="6"/>
  <c r="CE47" i="6"/>
  <c r="CD47" i="6"/>
  <c r="CB47" i="6"/>
  <c r="CA47" i="6"/>
  <c r="BY47" i="6"/>
  <c r="BX47" i="6"/>
  <c r="BV47" i="6"/>
  <c r="BU47" i="6"/>
  <c r="BS47" i="6"/>
  <c r="BR47" i="6"/>
  <c r="BP47" i="6"/>
  <c r="BO47" i="6"/>
  <c r="BM47" i="6"/>
  <c r="BL47" i="6"/>
  <c r="BJ47" i="6"/>
  <c r="BI47" i="6"/>
  <c r="BG47" i="6"/>
  <c r="BF47" i="6"/>
  <c r="DO46" i="6"/>
  <c r="DN46" i="6"/>
  <c r="DL46" i="6"/>
  <c r="DK46" i="6"/>
  <c r="DI46" i="6"/>
  <c r="DH46" i="6"/>
  <c r="DF46" i="6"/>
  <c r="DE46" i="6"/>
  <c r="DC46" i="6"/>
  <c r="DB46" i="6"/>
  <c r="CZ46" i="6"/>
  <c r="CY46" i="6"/>
  <c r="CW46" i="6"/>
  <c r="CV46" i="6"/>
  <c r="CT46" i="6"/>
  <c r="CS46" i="6"/>
  <c r="CQ46" i="6"/>
  <c r="CP46" i="6"/>
  <c r="CN46" i="6"/>
  <c r="CM46" i="6"/>
  <c r="CK46" i="6"/>
  <c r="CJ46" i="6"/>
  <c r="CH46" i="6"/>
  <c r="CG46" i="6"/>
  <c r="CE46" i="6"/>
  <c r="CD46" i="6"/>
  <c r="CB46" i="6"/>
  <c r="CA46" i="6"/>
  <c r="BY46" i="6"/>
  <c r="BX46" i="6"/>
  <c r="BV46" i="6"/>
  <c r="BU46" i="6"/>
  <c r="BS46" i="6"/>
  <c r="BR46" i="6"/>
  <c r="BP46" i="6"/>
  <c r="BO46" i="6"/>
  <c r="BM46" i="6"/>
  <c r="BL46" i="6"/>
  <c r="BJ46" i="6"/>
  <c r="BI46" i="6"/>
  <c r="BG46" i="6"/>
  <c r="BF46" i="6"/>
  <c r="DN45" i="6"/>
  <c r="DL45" i="6"/>
  <c r="DK45" i="6"/>
  <c r="DI45" i="6"/>
  <c r="DH45" i="6"/>
  <c r="DF45" i="6"/>
  <c r="DE45" i="6"/>
  <c r="DC45" i="6"/>
  <c r="DB45" i="6"/>
  <c r="CZ45" i="6"/>
  <c r="CY45" i="6"/>
  <c r="CW45" i="6"/>
  <c r="CV45" i="6"/>
  <c r="CT45" i="6"/>
  <c r="CS45" i="6"/>
  <c r="CQ45" i="6"/>
  <c r="CP45" i="6"/>
  <c r="CN45" i="6"/>
  <c r="CM45" i="6"/>
  <c r="CK45" i="6"/>
  <c r="CJ45" i="6"/>
  <c r="CH45" i="6"/>
  <c r="CG45" i="6"/>
  <c r="CE45" i="6"/>
  <c r="CD45" i="6"/>
  <c r="CB45" i="6"/>
  <c r="CA45" i="6"/>
  <c r="BY45" i="6"/>
  <c r="BX45" i="6"/>
  <c r="BV45" i="6"/>
  <c r="BU45" i="6"/>
  <c r="BS45" i="6"/>
  <c r="BR45" i="6"/>
  <c r="BP45" i="6"/>
  <c r="BO45" i="6"/>
  <c r="BM45" i="6"/>
  <c r="BL45" i="6"/>
  <c r="BJ45" i="6"/>
  <c r="BI45" i="6"/>
  <c r="BG45" i="6"/>
  <c r="BF45" i="6"/>
  <c r="DN44" i="6"/>
  <c r="DL44" i="6"/>
  <c r="DK44" i="6"/>
  <c r="DI44" i="6"/>
  <c r="DH44" i="6"/>
  <c r="DF44" i="6"/>
  <c r="DE44" i="6"/>
  <c r="DC44" i="6"/>
  <c r="DB44" i="6"/>
  <c r="CZ44" i="6"/>
  <c r="CY44" i="6"/>
  <c r="CW44" i="6"/>
  <c r="CV44" i="6"/>
  <c r="CT44" i="6"/>
  <c r="CS44" i="6"/>
  <c r="CQ44" i="6"/>
  <c r="CP44" i="6"/>
  <c r="CN44" i="6"/>
  <c r="CM44" i="6"/>
  <c r="CK44" i="6"/>
  <c r="CJ44" i="6"/>
  <c r="CH44" i="6"/>
  <c r="CG44" i="6"/>
  <c r="CE44" i="6"/>
  <c r="CD44" i="6"/>
  <c r="CB44" i="6"/>
  <c r="CA44" i="6"/>
  <c r="BY44" i="6"/>
  <c r="BX44" i="6"/>
  <c r="BV44" i="6"/>
  <c r="BU44" i="6"/>
  <c r="BS44" i="6"/>
  <c r="BR44" i="6"/>
  <c r="BP44" i="6"/>
  <c r="BO44" i="6"/>
  <c r="BM44" i="6"/>
  <c r="BL44" i="6"/>
  <c r="BJ44" i="6"/>
  <c r="BI44" i="6"/>
  <c r="BG44" i="6"/>
  <c r="BF44" i="6"/>
  <c r="DN43" i="6"/>
  <c r="DL43" i="6"/>
  <c r="DK43" i="6"/>
  <c r="DI43" i="6"/>
  <c r="DH43" i="6"/>
  <c r="DF43" i="6"/>
  <c r="DE43" i="6"/>
  <c r="DC43" i="6"/>
  <c r="DB43" i="6"/>
  <c r="CZ43" i="6"/>
  <c r="CY43" i="6"/>
  <c r="CW43" i="6"/>
  <c r="CV43" i="6"/>
  <c r="CT43" i="6"/>
  <c r="CS43" i="6"/>
  <c r="CQ43" i="6"/>
  <c r="CP43" i="6"/>
  <c r="CN43" i="6"/>
  <c r="CM43" i="6"/>
  <c r="CK43" i="6"/>
  <c r="CJ43" i="6"/>
  <c r="CH43" i="6"/>
  <c r="CG43" i="6"/>
  <c r="CE43" i="6"/>
  <c r="CD43" i="6"/>
  <c r="CB43" i="6"/>
  <c r="CA43" i="6"/>
  <c r="BY43" i="6"/>
  <c r="BX43" i="6"/>
  <c r="BV43" i="6"/>
  <c r="BU43" i="6"/>
  <c r="BS43" i="6"/>
  <c r="BR43" i="6"/>
  <c r="BP43" i="6"/>
  <c r="BO43" i="6"/>
  <c r="BM43" i="6"/>
  <c r="BL43" i="6"/>
  <c r="BJ43" i="6"/>
  <c r="BI43" i="6"/>
  <c r="BG43" i="6"/>
  <c r="BF43" i="6"/>
  <c r="DN42" i="6"/>
  <c r="DL42" i="6"/>
  <c r="DK42" i="6"/>
  <c r="DI42" i="6"/>
  <c r="DH42" i="6"/>
  <c r="DF42" i="6"/>
  <c r="DE42" i="6"/>
  <c r="DC42" i="6"/>
  <c r="DB42" i="6"/>
  <c r="CZ42" i="6"/>
  <c r="CY42" i="6"/>
  <c r="CW42" i="6"/>
  <c r="CV42" i="6"/>
  <c r="CT42" i="6"/>
  <c r="CS42" i="6"/>
  <c r="CQ42" i="6"/>
  <c r="CP42" i="6"/>
  <c r="CN42" i="6"/>
  <c r="CM42" i="6"/>
  <c r="CK42" i="6"/>
  <c r="CJ42" i="6"/>
  <c r="CH42" i="6"/>
  <c r="CG42" i="6"/>
  <c r="CE42" i="6"/>
  <c r="CD42" i="6"/>
  <c r="CB42" i="6"/>
  <c r="CA42" i="6"/>
  <c r="BY42" i="6"/>
  <c r="BX42" i="6"/>
  <c r="BV42" i="6"/>
  <c r="BU42" i="6"/>
  <c r="BS42" i="6"/>
  <c r="BR42" i="6"/>
  <c r="BP42" i="6"/>
  <c r="BO42" i="6"/>
  <c r="BM42" i="6"/>
  <c r="BL42" i="6"/>
  <c r="BJ42" i="6"/>
  <c r="BI42" i="6"/>
  <c r="BG42" i="6"/>
  <c r="BF42" i="6"/>
  <c r="DN41" i="6"/>
  <c r="DL41" i="6"/>
  <c r="DK41" i="6"/>
  <c r="DI41" i="6"/>
  <c r="DH41" i="6"/>
  <c r="DF41" i="6"/>
  <c r="DE41" i="6"/>
  <c r="DC41" i="6"/>
  <c r="DB41" i="6"/>
  <c r="CZ41" i="6"/>
  <c r="CY41" i="6"/>
  <c r="CW41" i="6"/>
  <c r="CV41" i="6"/>
  <c r="CT41" i="6"/>
  <c r="CS41" i="6"/>
  <c r="CQ41" i="6"/>
  <c r="CP41" i="6"/>
  <c r="CN41" i="6"/>
  <c r="CM41" i="6"/>
  <c r="CK41" i="6"/>
  <c r="CJ41" i="6"/>
  <c r="CH41" i="6"/>
  <c r="CG41" i="6"/>
  <c r="CE41" i="6"/>
  <c r="CD41" i="6"/>
  <c r="CB41" i="6"/>
  <c r="CA41" i="6"/>
  <c r="BY41" i="6"/>
  <c r="BX41" i="6"/>
  <c r="BV41" i="6"/>
  <c r="BU41" i="6"/>
  <c r="BS41" i="6"/>
  <c r="BR41" i="6"/>
  <c r="BP41" i="6"/>
  <c r="BO41" i="6"/>
  <c r="BM41" i="6"/>
  <c r="BL41" i="6"/>
  <c r="BJ41" i="6"/>
  <c r="BI41" i="6"/>
  <c r="BG41" i="6"/>
  <c r="BF41" i="6"/>
  <c r="DN40" i="6"/>
  <c r="DL40" i="6"/>
  <c r="DK40" i="6"/>
  <c r="DI40" i="6"/>
  <c r="DH40" i="6"/>
  <c r="DF40" i="6"/>
  <c r="DE40" i="6"/>
  <c r="DC40" i="6"/>
  <c r="DB40" i="6"/>
  <c r="CZ40" i="6"/>
  <c r="CY40" i="6"/>
  <c r="CW40" i="6"/>
  <c r="CV40" i="6"/>
  <c r="CT40" i="6"/>
  <c r="CS40" i="6"/>
  <c r="CQ40" i="6"/>
  <c r="CP40" i="6"/>
  <c r="CN40" i="6"/>
  <c r="CM40" i="6"/>
  <c r="CK40" i="6"/>
  <c r="CJ40" i="6"/>
  <c r="CH40" i="6"/>
  <c r="CG40" i="6"/>
  <c r="CE40" i="6"/>
  <c r="CD40" i="6"/>
  <c r="CB40" i="6"/>
  <c r="CA40" i="6"/>
  <c r="BY40" i="6"/>
  <c r="BX40" i="6"/>
  <c r="BV40" i="6"/>
  <c r="BU40" i="6"/>
  <c r="BS40" i="6"/>
  <c r="BR40" i="6"/>
  <c r="BP40" i="6"/>
  <c r="BO40" i="6"/>
  <c r="BM40" i="6"/>
  <c r="BL40" i="6"/>
  <c r="BJ40" i="6"/>
  <c r="BI40" i="6"/>
  <c r="BG40" i="6"/>
  <c r="BF40" i="6"/>
  <c r="DO39" i="6"/>
  <c r="DN39" i="6"/>
  <c r="DL39" i="6"/>
  <c r="DK39" i="6"/>
  <c r="DI39" i="6"/>
  <c r="DH39" i="6"/>
  <c r="DF39" i="6"/>
  <c r="DE39" i="6"/>
  <c r="DC39" i="6"/>
  <c r="DB39" i="6"/>
  <c r="CZ39" i="6"/>
  <c r="CY39" i="6"/>
  <c r="CW39" i="6"/>
  <c r="CV39" i="6"/>
  <c r="CT39" i="6"/>
  <c r="CS39" i="6"/>
  <c r="CQ39" i="6"/>
  <c r="CP39" i="6"/>
  <c r="CN39" i="6"/>
  <c r="CM39" i="6"/>
  <c r="CK39" i="6"/>
  <c r="CJ39" i="6"/>
  <c r="CH39" i="6"/>
  <c r="CG39" i="6"/>
  <c r="CE39" i="6"/>
  <c r="CD39" i="6"/>
  <c r="CB39" i="6"/>
  <c r="CA39" i="6"/>
  <c r="BY39" i="6"/>
  <c r="BX39" i="6"/>
  <c r="BV39" i="6"/>
  <c r="BU39" i="6"/>
  <c r="BS39" i="6"/>
  <c r="BR39" i="6"/>
  <c r="BP39" i="6"/>
  <c r="BO39" i="6"/>
  <c r="BM39" i="6"/>
  <c r="BL39" i="6"/>
  <c r="BJ39" i="6"/>
  <c r="BI39" i="6"/>
  <c r="BG39" i="6"/>
  <c r="BF39" i="6"/>
  <c r="DO38" i="6"/>
  <c r="DN38" i="6"/>
  <c r="DL38" i="6"/>
  <c r="DK38" i="6"/>
  <c r="DI38" i="6"/>
  <c r="DH38" i="6"/>
  <c r="DF38" i="6"/>
  <c r="DE38" i="6"/>
  <c r="DC38" i="6"/>
  <c r="DB38" i="6"/>
  <c r="CZ38" i="6"/>
  <c r="CY38" i="6"/>
  <c r="CW38" i="6"/>
  <c r="CV38" i="6"/>
  <c r="CT38" i="6"/>
  <c r="CS38" i="6"/>
  <c r="CQ38" i="6"/>
  <c r="CP38" i="6"/>
  <c r="CN38" i="6"/>
  <c r="CM38" i="6"/>
  <c r="CK38" i="6"/>
  <c r="CJ38" i="6"/>
  <c r="CH38" i="6"/>
  <c r="CG38" i="6"/>
  <c r="CE38" i="6"/>
  <c r="CD38" i="6"/>
  <c r="CB38" i="6"/>
  <c r="CA38" i="6"/>
  <c r="BY38" i="6"/>
  <c r="BX38" i="6"/>
  <c r="BV38" i="6"/>
  <c r="BU38" i="6"/>
  <c r="BS38" i="6"/>
  <c r="BR38" i="6"/>
  <c r="BP38" i="6"/>
  <c r="BO38" i="6"/>
  <c r="BM38" i="6"/>
  <c r="BL38" i="6"/>
  <c r="BJ38" i="6"/>
  <c r="BI38" i="6"/>
  <c r="BG38" i="6"/>
  <c r="BF38" i="6"/>
  <c r="DO37" i="6"/>
  <c r="DN37" i="6"/>
  <c r="DL37" i="6"/>
  <c r="DK37" i="6"/>
  <c r="DI37" i="6"/>
  <c r="DH37" i="6"/>
  <c r="DF37" i="6"/>
  <c r="DE37" i="6"/>
  <c r="DC37" i="6"/>
  <c r="DB37" i="6"/>
  <c r="CZ37" i="6"/>
  <c r="CY37" i="6"/>
  <c r="CW37" i="6"/>
  <c r="CV37" i="6"/>
  <c r="CT37" i="6"/>
  <c r="CS37" i="6"/>
  <c r="CQ37" i="6"/>
  <c r="CP37" i="6"/>
  <c r="CN37" i="6"/>
  <c r="CM37" i="6"/>
  <c r="CK37" i="6"/>
  <c r="CJ37" i="6"/>
  <c r="CH37" i="6"/>
  <c r="CG37" i="6"/>
  <c r="CE37" i="6"/>
  <c r="CD37" i="6"/>
  <c r="CB37" i="6"/>
  <c r="CA37" i="6"/>
  <c r="BY37" i="6"/>
  <c r="BX37" i="6"/>
  <c r="BV37" i="6"/>
  <c r="BU37" i="6"/>
  <c r="BS37" i="6"/>
  <c r="BR37" i="6"/>
  <c r="BP37" i="6"/>
  <c r="BO37" i="6"/>
  <c r="BM37" i="6"/>
  <c r="BL37" i="6"/>
  <c r="BJ37" i="6"/>
  <c r="BI37" i="6"/>
  <c r="BG37" i="6"/>
  <c r="BF37" i="6"/>
  <c r="DO33" i="6"/>
  <c r="DN33" i="6"/>
  <c r="DL33" i="6"/>
  <c r="DK33" i="6"/>
  <c r="DI33" i="6"/>
  <c r="DH33" i="6"/>
  <c r="DF33" i="6"/>
  <c r="DE33" i="6"/>
  <c r="DC33" i="6"/>
  <c r="DB33" i="6"/>
  <c r="CZ33" i="6"/>
  <c r="CY33" i="6"/>
  <c r="CW33" i="6"/>
  <c r="CV33" i="6"/>
  <c r="CT33" i="6"/>
  <c r="CS33" i="6"/>
  <c r="CQ33" i="6"/>
  <c r="CP33" i="6"/>
  <c r="CN33" i="6"/>
  <c r="CM33" i="6"/>
  <c r="CK33" i="6"/>
  <c r="CJ33" i="6"/>
  <c r="CH33" i="6"/>
  <c r="CG33" i="6"/>
  <c r="CE33" i="6"/>
  <c r="CD33" i="6"/>
  <c r="CB33" i="6"/>
  <c r="CA33" i="6"/>
  <c r="BY33" i="6"/>
  <c r="BX33" i="6"/>
  <c r="BV33" i="6"/>
  <c r="BU33" i="6"/>
  <c r="BS33" i="6"/>
  <c r="BR33" i="6"/>
  <c r="BP33" i="6"/>
  <c r="BO33" i="6"/>
  <c r="BM33" i="6"/>
  <c r="BL33" i="6"/>
  <c r="BJ33" i="6"/>
  <c r="BI33" i="6"/>
  <c r="BG33" i="6"/>
  <c r="BF33" i="6"/>
  <c r="DO32" i="6"/>
  <c r="DN32" i="6"/>
  <c r="DL32" i="6"/>
  <c r="DK32" i="6"/>
  <c r="DI32" i="6"/>
  <c r="DH32" i="6"/>
  <c r="DF32" i="6"/>
  <c r="DE32" i="6"/>
  <c r="DC32" i="6"/>
  <c r="DB32" i="6"/>
  <c r="CZ32" i="6"/>
  <c r="CY32" i="6"/>
  <c r="CW32" i="6"/>
  <c r="CV32" i="6"/>
  <c r="CT32" i="6"/>
  <c r="CS32" i="6"/>
  <c r="CQ32" i="6"/>
  <c r="CP32" i="6"/>
  <c r="CN32" i="6"/>
  <c r="CM32" i="6"/>
  <c r="CK32" i="6"/>
  <c r="CJ32" i="6"/>
  <c r="CH32" i="6"/>
  <c r="CG32" i="6"/>
  <c r="CE32" i="6"/>
  <c r="CD32" i="6"/>
  <c r="CB32" i="6"/>
  <c r="CA32" i="6"/>
  <c r="BY32" i="6"/>
  <c r="BX32" i="6"/>
  <c r="BV32" i="6"/>
  <c r="BU32" i="6"/>
  <c r="BS32" i="6"/>
  <c r="BR32" i="6"/>
  <c r="BP32" i="6"/>
  <c r="BO32" i="6"/>
  <c r="BM32" i="6"/>
  <c r="BL32" i="6"/>
  <c r="BJ32" i="6"/>
  <c r="BI32" i="6"/>
  <c r="BG32" i="6"/>
  <c r="BF32" i="6"/>
  <c r="DO31" i="6"/>
  <c r="DN31" i="6"/>
  <c r="DL31" i="6"/>
  <c r="DK31" i="6"/>
  <c r="DI31" i="6"/>
  <c r="DH31" i="6"/>
  <c r="DF31" i="6"/>
  <c r="DE31" i="6"/>
  <c r="DC31" i="6"/>
  <c r="DB31" i="6"/>
  <c r="CZ31" i="6"/>
  <c r="CY31" i="6"/>
  <c r="CW31" i="6"/>
  <c r="CV31" i="6"/>
  <c r="CT31" i="6"/>
  <c r="CS31" i="6"/>
  <c r="CQ31" i="6"/>
  <c r="CP31" i="6"/>
  <c r="CN31" i="6"/>
  <c r="CM31" i="6"/>
  <c r="CK31" i="6"/>
  <c r="CJ31" i="6"/>
  <c r="CH31" i="6"/>
  <c r="CG31" i="6"/>
  <c r="CE31" i="6"/>
  <c r="CD31" i="6"/>
  <c r="CB31" i="6"/>
  <c r="CA31" i="6"/>
  <c r="BY31" i="6"/>
  <c r="BX31" i="6"/>
  <c r="BV31" i="6"/>
  <c r="BU31" i="6"/>
  <c r="BS31" i="6"/>
  <c r="BR31" i="6"/>
  <c r="BP31" i="6"/>
  <c r="BO31" i="6"/>
  <c r="BM31" i="6"/>
  <c r="BL31" i="6"/>
  <c r="BJ31" i="6"/>
  <c r="BI31" i="6"/>
  <c r="BG31" i="6"/>
  <c r="BF31" i="6"/>
  <c r="DO27" i="6"/>
  <c r="DN27" i="6"/>
  <c r="DL27" i="6"/>
  <c r="DK27" i="6"/>
  <c r="DI27" i="6"/>
  <c r="DH27" i="6"/>
  <c r="DF27" i="6"/>
  <c r="DE27" i="6"/>
  <c r="DC27" i="6"/>
  <c r="DB27" i="6"/>
  <c r="CZ27" i="6"/>
  <c r="CY27" i="6"/>
  <c r="CW27" i="6"/>
  <c r="CV27" i="6"/>
  <c r="CT27" i="6"/>
  <c r="CS27" i="6"/>
  <c r="CQ27" i="6"/>
  <c r="CP27" i="6"/>
  <c r="CN27" i="6"/>
  <c r="CM27" i="6"/>
  <c r="CK27" i="6"/>
  <c r="CJ27" i="6"/>
  <c r="CH27" i="6"/>
  <c r="CG27" i="6"/>
  <c r="CE27" i="6"/>
  <c r="CD27" i="6"/>
  <c r="CB27" i="6"/>
  <c r="CA27" i="6"/>
  <c r="BY27" i="6"/>
  <c r="BX27" i="6"/>
  <c r="BV27" i="6"/>
  <c r="BU27" i="6"/>
  <c r="BS27" i="6"/>
  <c r="BR27" i="6"/>
  <c r="BP27" i="6"/>
  <c r="BO27" i="6"/>
  <c r="BM27" i="6"/>
  <c r="BL27" i="6"/>
  <c r="BJ27" i="6"/>
  <c r="BI27" i="6"/>
  <c r="BG27" i="6"/>
  <c r="BF27" i="6"/>
  <c r="DO26" i="6"/>
  <c r="DN26" i="6"/>
  <c r="DL26" i="6"/>
  <c r="DK26" i="6"/>
  <c r="DI26" i="6"/>
  <c r="DH26" i="6"/>
  <c r="DF26" i="6"/>
  <c r="DE26" i="6"/>
  <c r="DC26" i="6"/>
  <c r="DB26" i="6"/>
  <c r="CZ26" i="6"/>
  <c r="CY26" i="6"/>
  <c r="CW26" i="6"/>
  <c r="CV26" i="6"/>
  <c r="CT26" i="6"/>
  <c r="CS26" i="6"/>
  <c r="CQ26" i="6"/>
  <c r="CP26" i="6"/>
  <c r="CN26" i="6"/>
  <c r="CM26" i="6"/>
  <c r="CK26" i="6"/>
  <c r="CJ26" i="6"/>
  <c r="CH26" i="6"/>
  <c r="CG26" i="6"/>
  <c r="CE26" i="6"/>
  <c r="CD26" i="6"/>
  <c r="CB26" i="6"/>
  <c r="CA26" i="6"/>
  <c r="BY26" i="6"/>
  <c r="BX26" i="6"/>
  <c r="BV26" i="6"/>
  <c r="BU26" i="6"/>
  <c r="BS26" i="6"/>
  <c r="BR26" i="6"/>
  <c r="BP26" i="6"/>
  <c r="BO26" i="6"/>
  <c r="BM26" i="6"/>
  <c r="BL26" i="6"/>
  <c r="BJ26" i="6"/>
  <c r="BI26" i="6"/>
  <c r="BG26" i="6"/>
  <c r="BF26" i="6"/>
  <c r="DO25" i="6"/>
  <c r="DN25" i="6"/>
  <c r="DL25" i="6"/>
  <c r="DK25" i="6"/>
  <c r="DI25" i="6"/>
  <c r="DH25" i="6"/>
  <c r="DF25" i="6"/>
  <c r="DE25" i="6"/>
  <c r="DC25" i="6"/>
  <c r="DB25" i="6"/>
  <c r="CZ25" i="6"/>
  <c r="CY25" i="6"/>
  <c r="CW25" i="6"/>
  <c r="CV25" i="6"/>
  <c r="CT25" i="6"/>
  <c r="CS25" i="6"/>
  <c r="CQ25" i="6"/>
  <c r="CP25" i="6"/>
  <c r="CN25" i="6"/>
  <c r="CM25" i="6"/>
  <c r="CK25" i="6"/>
  <c r="CJ25" i="6"/>
  <c r="CH25" i="6"/>
  <c r="CG25" i="6"/>
  <c r="CE25" i="6"/>
  <c r="CD25" i="6"/>
  <c r="CB25" i="6"/>
  <c r="CA25" i="6"/>
  <c r="BY25" i="6"/>
  <c r="BX25" i="6"/>
  <c r="BV25" i="6"/>
  <c r="BU25" i="6"/>
  <c r="BS25" i="6"/>
  <c r="BR25" i="6"/>
  <c r="BP25" i="6"/>
  <c r="BO25" i="6"/>
  <c r="BM25" i="6"/>
  <c r="BL25" i="6"/>
  <c r="BJ25" i="6"/>
  <c r="BI25" i="6"/>
  <c r="BG25" i="6"/>
  <c r="BF25" i="6"/>
  <c r="DO24" i="6"/>
  <c r="DN24" i="6"/>
  <c r="DL24" i="6"/>
  <c r="DK24" i="6"/>
  <c r="DI24" i="6"/>
  <c r="DH24" i="6"/>
  <c r="DF24" i="6"/>
  <c r="DE24" i="6"/>
  <c r="DC24" i="6"/>
  <c r="DB24" i="6"/>
  <c r="CZ24" i="6"/>
  <c r="CY24" i="6"/>
  <c r="CW24" i="6"/>
  <c r="CV24" i="6"/>
  <c r="CT24" i="6"/>
  <c r="CS24" i="6"/>
  <c r="CQ24" i="6"/>
  <c r="CP24" i="6"/>
  <c r="CN24" i="6"/>
  <c r="CM24" i="6"/>
  <c r="CK24" i="6"/>
  <c r="CJ24" i="6"/>
  <c r="CH24" i="6"/>
  <c r="CG24" i="6"/>
  <c r="CE24" i="6"/>
  <c r="CD24" i="6"/>
  <c r="CB24" i="6"/>
  <c r="CA24" i="6"/>
  <c r="BY24" i="6"/>
  <c r="BX24" i="6"/>
  <c r="BV24" i="6"/>
  <c r="BU24" i="6"/>
  <c r="BS24" i="6"/>
  <c r="BR24" i="6"/>
  <c r="BP24" i="6"/>
  <c r="BO24" i="6"/>
  <c r="BM24" i="6"/>
  <c r="BL24" i="6"/>
  <c r="BJ24" i="6"/>
  <c r="BI24" i="6"/>
  <c r="BG24" i="6"/>
  <c r="BF24" i="6"/>
  <c r="DO20" i="6"/>
  <c r="DN20" i="6"/>
  <c r="DL20" i="6"/>
  <c r="DK20" i="6"/>
  <c r="DI20" i="6"/>
  <c r="DH20" i="6"/>
  <c r="DF20" i="6"/>
  <c r="DE20" i="6"/>
  <c r="DC20" i="6"/>
  <c r="DB20" i="6"/>
  <c r="CZ20" i="6"/>
  <c r="CY20" i="6"/>
  <c r="CW20" i="6"/>
  <c r="CV20" i="6"/>
  <c r="CT20" i="6"/>
  <c r="CS20" i="6"/>
  <c r="CQ20" i="6"/>
  <c r="CP20" i="6"/>
  <c r="CN20" i="6"/>
  <c r="CM20" i="6"/>
  <c r="CK20" i="6"/>
  <c r="CJ20" i="6"/>
  <c r="CH20" i="6"/>
  <c r="CG20" i="6"/>
  <c r="CE20" i="6"/>
  <c r="CD20" i="6"/>
  <c r="CB20" i="6"/>
  <c r="CA20" i="6"/>
  <c r="BY20" i="6"/>
  <c r="BX20" i="6"/>
  <c r="BV20" i="6"/>
  <c r="BU20" i="6"/>
  <c r="BS20" i="6"/>
  <c r="BR20" i="6"/>
  <c r="BP20" i="6"/>
  <c r="BO20" i="6"/>
  <c r="BM20" i="6"/>
  <c r="BL20" i="6"/>
  <c r="BJ20" i="6"/>
  <c r="BI20" i="6"/>
  <c r="BG20" i="6"/>
  <c r="BF20" i="6"/>
  <c r="DO19" i="6"/>
  <c r="DN19" i="6"/>
  <c r="DL19" i="6"/>
  <c r="DK19" i="6"/>
  <c r="DI19" i="6"/>
  <c r="DH19" i="6"/>
  <c r="DF19" i="6"/>
  <c r="DE19" i="6"/>
  <c r="DC19" i="6"/>
  <c r="DB19" i="6"/>
  <c r="CZ19" i="6"/>
  <c r="CY19" i="6"/>
  <c r="CW19" i="6"/>
  <c r="CV19" i="6"/>
  <c r="CT19" i="6"/>
  <c r="CS19" i="6"/>
  <c r="CQ19" i="6"/>
  <c r="CP19" i="6"/>
  <c r="CN19" i="6"/>
  <c r="CM19" i="6"/>
  <c r="CK19" i="6"/>
  <c r="CJ19" i="6"/>
  <c r="CH19" i="6"/>
  <c r="CG19" i="6"/>
  <c r="CE19" i="6"/>
  <c r="CD19" i="6"/>
  <c r="CB19" i="6"/>
  <c r="CA19" i="6"/>
  <c r="BY19" i="6"/>
  <c r="BX19" i="6"/>
  <c r="BV19" i="6"/>
  <c r="BU19" i="6"/>
  <c r="BS19" i="6"/>
  <c r="BR19" i="6"/>
  <c r="BP19" i="6"/>
  <c r="BO19" i="6"/>
  <c r="BM19" i="6"/>
  <c r="BL19" i="6"/>
  <c r="BJ19" i="6"/>
  <c r="BI19" i="6"/>
  <c r="BG19" i="6"/>
  <c r="BF19" i="6"/>
  <c r="DO18" i="6"/>
  <c r="DN18" i="6"/>
  <c r="DL18" i="6"/>
  <c r="DK18" i="6"/>
  <c r="DI18" i="6"/>
  <c r="DH18" i="6"/>
  <c r="DF18" i="6"/>
  <c r="DE18" i="6"/>
  <c r="DC18" i="6"/>
  <c r="DB18" i="6"/>
  <c r="CZ18" i="6"/>
  <c r="CY18" i="6"/>
  <c r="CW18" i="6"/>
  <c r="CV18" i="6"/>
  <c r="CT18" i="6"/>
  <c r="CS18" i="6"/>
  <c r="CQ18" i="6"/>
  <c r="CP18" i="6"/>
  <c r="CN18" i="6"/>
  <c r="CM18" i="6"/>
  <c r="CK18" i="6"/>
  <c r="CJ18" i="6"/>
  <c r="CH18" i="6"/>
  <c r="CG18" i="6"/>
  <c r="CE18" i="6"/>
  <c r="CD18" i="6"/>
  <c r="CB18" i="6"/>
  <c r="CA18" i="6"/>
  <c r="BY18" i="6"/>
  <c r="BX18" i="6"/>
  <c r="BV18" i="6"/>
  <c r="BU18" i="6"/>
  <c r="BS18" i="6"/>
  <c r="BR18" i="6"/>
  <c r="BP18" i="6"/>
  <c r="BO18" i="6"/>
  <c r="BM18" i="6"/>
  <c r="BL18" i="6"/>
  <c r="BJ18" i="6"/>
  <c r="BI18" i="6"/>
  <c r="BG18" i="6"/>
  <c r="BF18" i="6"/>
  <c r="DO17" i="6"/>
  <c r="DN17" i="6"/>
  <c r="DL17" i="6"/>
  <c r="DK17" i="6"/>
  <c r="DI17" i="6"/>
  <c r="DH17" i="6"/>
  <c r="DF17" i="6"/>
  <c r="DE17" i="6"/>
  <c r="DC17" i="6"/>
  <c r="DB17" i="6"/>
  <c r="CZ17" i="6"/>
  <c r="CY17" i="6"/>
  <c r="CW17" i="6"/>
  <c r="CV17" i="6"/>
  <c r="CT17" i="6"/>
  <c r="CS17" i="6"/>
  <c r="CQ17" i="6"/>
  <c r="CP17" i="6"/>
  <c r="CN17" i="6"/>
  <c r="CM17" i="6"/>
  <c r="CK17" i="6"/>
  <c r="CJ17" i="6"/>
  <c r="CH17" i="6"/>
  <c r="CG17" i="6"/>
  <c r="CE17" i="6"/>
  <c r="CD17" i="6"/>
  <c r="CB17" i="6"/>
  <c r="CA17" i="6"/>
  <c r="BY17" i="6"/>
  <c r="BX17" i="6"/>
  <c r="BV17" i="6"/>
  <c r="BU17" i="6"/>
  <c r="BS17" i="6"/>
  <c r="BR17" i="6"/>
  <c r="BP17" i="6"/>
  <c r="BO17" i="6"/>
  <c r="BM17" i="6"/>
  <c r="BL17" i="6"/>
  <c r="BJ17" i="6"/>
  <c r="BI17" i="6"/>
  <c r="BG17" i="6"/>
  <c r="BF17" i="6"/>
  <c r="DF61" i="8"/>
  <c r="DE61" i="8"/>
  <c r="DC61" i="8"/>
  <c r="DB61" i="8"/>
  <c r="CZ61" i="8"/>
  <c r="CY61" i="8"/>
  <c r="CW61" i="8"/>
  <c r="CV61" i="8"/>
  <c r="CT61" i="8"/>
  <c r="CS61" i="8"/>
  <c r="CQ61" i="8"/>
  <c r="CP61" i="8"/>
  <c r="CN61" i="8"/>
  <c r="CM61" i="8"/>
  <c r="CK61" i="8"/>
  <c r="CJ61" i="8"/>
  <c r="CH61" i="8"/>
  <c r="CG61" i="8"/>
  <c r="CE61" i="8"/>
  <c r="CD61" i="8"/>
  <c r="CB61" i="8"/>
  <c r="CA61" i="8"/>
  <c r="BY61" i="8"/>
  <c r="BX61" i="8"/>
  <c r="BV61" i="8"/>
  <c r="BU61" i="8"/>
  <c r="BS61" i="8"/>
  <c r="BR61" i="8"/>
  <c r="BP61" i="8"/>
  <c r="BO61" i="8"/>
  <c r="BM61" i="8"/>
  <c r="BL61" i="8"/>
  <c r="BJ61" i="8"/>
  <c r="BI61" i="8"/>
  <c r="BG61" i="8"/>
  <c r="BF61" i="8"/>
  <c r="BD61" i="8"/>
  <c r="BC61" i="8"/>
  <c r="BA61" i="8"/>
  <c r="AZ61" i="8"/>
  <c r="AX61" i="8"/>
  <c r="AW61" i="8"/>
  <c r="DF60" i="8"/>
  <c r="DE60" i="8"/>
  <c r="DC60" i="8"/>
  <c r="DB60" i="8"/>
  <c r="CZ60" i="8"/>
  <c r="CY60" i="8"/>
  <c r="CW60" i="8"/>
  <c r="CV60" i="8"/>
  <c r="CT60" i="8"/>
  <c r="CS60" i="8"/>
  <c r="CQ60" i="8"/>
  <c r="CP60" i="8"/>
  <c r="CN60" i="8"/>
  <c r="CM60" i="8"/>
  <c r="CK60" i="8"/>
  <c r="CJ60" i="8"/>
  <c r="CH60" i="8"/>
  <c r="CG60" i="8"/>
  <c r="CE60" i="8"/>
  <c r="CD60" i="8"/>
  <c r="CB60" i="8"/>
  <c r="CA60" i="8"/>
  <c r="BY60" i="8"/>
  <c r="BX60" i="8"/>
  <c r="BV60" i="8"/>
  <c r="BU60" i="8"/>
  <c r="BS60" i="8"/>
  <c r="BR60" i="8"/>
  <c r="BP60" i="8"/>
  <c r="BO60" i="8"/>
  <c r="BM60" i="8"/>
  <c r="BL60" i="8"/>
  <c r="BJ60" i="8"/>
  <c r="BI60" i="8"/>
  <c r="BG60" i="8"/>
  <c r="BF60" i="8"/>
  <c r="BD60" i="8"/>
  <c r="BC60" i="8"/>
  <c r="BA60" i="8"/>
  <c r="AZ60" i="8"/>
  <c r="AX60" i="8"/>
  <c r="AW60" i="8"/>
  <c r="DF57" i="8"/>
  <c r="DE57" i="8"/>
  <c r="DC57" i="8"/>
  <c r="DB57" i="8"/>
  <c r="CZ57" i="8"/>
  <c r="CY57" i="8"/>
  <c r="CW57" i="8"/>
  <c r="CV57" i="8"/>
  <c r="CT57" i="8"/>
  <c r="CS57" i="8"/>
  <c r="CQ57" i="8"/>
  <c r="CP57" i="8"/>
  <c r="CN57" i="8"/>
  <c r="CM57" i="8"/>
  <c r="CK57" i="8"/>
  <c r="CJ57" i="8"/>
  <c r="CH57" i="8"/>
  <c r="CG57" i="8"/>
  <c r="CE57" i="8"/>
  <c r="CD57" i="8"/>
  <c r="CB57" i="8"/>
  <c r="CA57" i="8"/>
  <c r="BY57" i="8"/>
  <c r="BX57" i="8"/>
  <c r="BV57" i="8"/>
  <c r="BU57" i="8"/>
  <c r="BS57" i="8"/>
  <c r="BR57" i="8"/>
  <c r="BP57" i="8"/>
  <c r="BO57" i="8"/>
  <c r="BM57" i="8"/>
  <c r="BL57" i="8"/>
  <c r="BJ57" i="8"/>
  <c r="BI57" i="8"/>
  <c r="BG57" i="8"/>
  <c r="BF57" i="8"/>
  <c r="BD57" i="8"/>
  <c r="BC57" i="8"/>
  <c r="BA57" i="8"/>
  <c r="AZ57" i="8"/>
  <c r="AX57" i="8"/>
  <c r="AW57" i="8"/>
  <c r="DF56" i="8"/>
  <c r="DE56" i="8"/>
  <c r="DC56" i="8"/>
  <c r="DB56" i="8"/>
  <c r="CZ56" i="8"/>
  <c r="CY56" i="8"/>
  <c r="CW56" i="8"/>
  <c r="CV56" i="8"/>
  <c r="CT56" i="8"/>
  <c r="CS56" i="8"/>
  <c r="CQ56" i="8"/>
  <c r="CP56" i="8"/>
  <c r="CN56" i="8"/>
  <c r="CM56" i="8"/>
  <c r="CK56" i="8"/>
  <c r="CJ56" i="8"/>
  <c r="CH56" i="8"/>
  <c r="CG56" i="8"/>
  <c r="CE56" i="8"/>
  <c r="CD56" i="8"/>
  <c r="CB56" i="8"/>
  <c r="CA56" i="8"/>
  <c r="BY56" i="8"/>
  <c r="BX56" i="8"/>
  <c r="BV56" i="8"/>
  <c r="BU56" i="8"/>
  <c r="BS56" i="8"/>
  <c r="BR56" i="8"/>
  <c r="BP56" i="8"/>
  <c r="BO56" i="8"/>
  <c r="BM56" i="8"/>
  <c r="BL56" i="8"/>
  <c r="BJ56" i="8"/>
  <c r="BI56" i="8"/>
  <c r="BG56" i="8"/>
  <c r="BF56" i="8"/>
  <c r="BD56" i="8"/>
  <c r="BC56" i="8"/>
  <c r="BA56" i="8"/>
  <c r="AZ56" i="8"/>
  <c r="AX56" i="8"/>
  <c r="AW56" i="8"/>
  <c r="DF53" i="8"/>
  <c r="DE53" i="8"/>
  <c r="DC53" i="8"/>
  <c r="DB53" i="8"/>
  <c r="CZ53" i="8"/>
  <c r="CY53" i="8"/>
  <c r="CW53" i="8"/>
  <c r="CV53" i="8"/>
  <c r="CT53" i="8"/>
  <c r="CS53" i="8"/>
  <c r="CQ53" i="8"/>
  <c r="CP53" i="8"/>
  <c r="CN53" i="8"/>
  <c r="CM53" i="8"/>
  <c r="CK53" i="8"/>
  <c r="CJ53" i="8"/>
  <c r="CH53" i="8"/>
  <c r="CG53" i="8"/>
  <c r="CE53" i="8"/>
  <c r="CD53" i="8"/>
  <c r="CB53" i="8"/>
  <c r="CA53" i="8"/>
  <c r="BY53" i="8"/>
  <c r="BX53" i="8"/>
  <c r="BV53" i="8"/>
  <c r="BU53" i="8"/>
  <c r="BS53" i="8"/>
  <c r="BR53" i="8"/>
  <c r="BP53" i="8"/>
  <c r="BO53" i="8"/>
  <c r="BM53" i="8"/>
  <c r="BL53" i="8"/>
  <c r="BJ53" i="8"/>
  <c r="BI53" i="8"/>
  <c r="BG53" i="8"/>
  <c r="BF53" i="8"/>
  <c r="BD53" i="8"/>
  <c r="BC53" i="8"/>
  <c r="BA53" i="8"/>
  <c r="AZ53" i="8"/>
  <c r="AX53" i="8"/>
  <c r="AW53" i="8"/>
  <c r="DF52" i="8"/>
  <c r="DE52" i="8"/>
  <c r="DC52" i="8"/>
  <c r="DB52" i="8"/>
  <c r="CZ52" i="8"/>
  <c r="CY52" i="8"/>
  <c r="CW52" i="8"/>
  <c r="CV52" i="8"/>
  <c r="CT52" i="8"/>
  <c r="CS52" i="8"/>
  <c r="CQ52" i="8"/>
  <c r="CP52" i="8"/>
  <c r="CN52" i="8"/>
  <c r="CM52" i="8"/>
  <c r="CK52" i="8"/>
  <c r="CJ52" i="8"/>
  <c r="CH52" i="8"/>
  <c r="CG52" i="8"/>
  <c r="CE52" i="8"/>
  <c r="CD52" i="8"/>
  <c r="CB52" i="8"/>
  <c r="CA52" i="8"/>
  <c r="BY52" i="8"/>
  <c r="BX52" i="8"/>
  <c r="BV52" i="8"/>
  <c r="BU52" i="8"/>
  <c r="BS52" i="8"/>
  <c r="BR52" i="8"/>
  <c r="BP52" i="8"/>
  <c r="BO52" i="8"/>
  <c r="BM52" i="8"/>
  <c r="BL52" i="8"/>
  <c r="BJ52" i="8"/>
  <c r="BI52" i="8"/>
  <c r="BG52" i="8"/>
  <c r="BF52" i="8"/>
  <c r="BD52" i="8"/>
  <c r="BC52" i="8"/>
  <c r="BA52" i="8"/>
  <c r="AZ52" i="8"/>
  <c r="AX52" i="8"/>
  <c r="AW52" i="8"/>
  <c r="DF23" i="8"/>
  <c r="DE23" i="8"/>
  <c r="DC23" i="8"/>
  <c r="DB23" i="8"/>
  <c r="CZ23" i="8"/>
  <c r="CY23" i="8"/>
  <c r="CW23" i="8"/>
  <c r="CV23" i="8"/>
  <c r="CT23" i="8"/>
  <c r="CS23" i="8"/>
  <c r="CQ23" i="8"/>
  <c r="CP23" i="8"/>
  <c r="CN23" i="8"/>
  <c r="CM23" i="8"/>
  <c r="CK23" i="8"/>
  <c r="CJ23" i="8"/>
  <c r="CH23" i="8"/>
  <c r="CG23" i="8"/>
  <c r="CE23" i="8"/>
  <c r="CD23" i="8"/>
  <c r="CB23" i="8"/>
  <c r="CA23" i="8"/>
  <c r="BY23" i="8"/>
  <c r="BX23" i="8"/>
  <c r="BV23" i="8"/>
  <c r="BU23" i="8"/>
  <c r="BS23" i="8"/>
  <c r="BR23" i="8"/>
  <c r="BP23" i="8"/>
  <c r="BO23" i="8"/>
  <c r="BM23" i="8"/>
  <c r="BL23" i="8"/>
  <c r="BJ23" i="8"/>
  <c r="BI23" i="8"/>
  <c r="BG23" i="8"/>
  <c r="BF23" i="8"/>
  <c r="BD23" i="8"/>
  <c r="BC23" i="8"/>
  <c r="BA23" i="8"/>
  <c r="AZ23" i="8"/>
  <c r="AX23" i="8"/>
  <c r="AW23" i="8"/>
  <c r="DF22" i="8"/>
  <c r="DE22" i="8"/>
  <c r="DC22" i="8"/>
  <c r="DB22" i="8"/>
  <c r="CZ22" i="8"/>
  <c r="CY22" i="8"/>
  <c r="CW22" i="8"/>
  <c r="CV22" i="8"/>
  <c r="CT22" i="8"/>
  <c r="CS22" i="8"/>
  <c r="CQ22" i="8"/>
  <c r="CP22" i="8"/>
  <c r="CN22" i="8"/>
  <c r="CM22" i="8"/>
  <c r="CK22" i="8"/>
  <c r="CJ22" i="8"/>
  <c r="CH22" i="8"/>
  <c r="CG22" i="8"/>
  <c r="CE22" i="8"/>
  <c r="CD22" i="8"/>
  <c r="CB22" i="8"/>
  <c r="CA22" i="8"/>
  <c r="BY22" i="8"/>
  <c r="BX22" i="8"/>
  <c r="BV22" i="8"/>
  <c r="BU22" i="8"/>
  <c r="BS22" i="8"/>
  <c r="BR22" i="8"/>
  <c r="BP22" i="8"/>
  <c r="BO22" i="8"/>
  <c r="BM22" i="8"/>
  <c r="BL22" i="8"/>
  <c r="BJ22" i="8"/>
  <c r="BI22" i="8"/>
  <c r="BG22" i="8"/>
  <c r="BF22" i="8"/>
  <c r="BD22" i="8"/>
  <c r="BC22" i="8"/>
  <c r="BA22" i="8"/>
  <c r="AZ22" i="8"/>
  <c r="AX22" i="8"/>
  <c r="AW22" i="8"/>
  <c r="DF19" i="8"/>
  <c r="DE19" i="8"/>
  <c r="DC19" i="8"/>
  <c r="DB19" i="8"/>
  <c r="CZ19" i="8"/>
  <c r="CY19" i="8"/>
  <c r="CW19" i="8"/>
  <c r="CV19" i="8"/>
  <c r="CT19" i="8"/>
  <c r="CS19" i="8"/>
  <c r="CQ19" i="8"/>
  <c r="CP19" i="8"/>
  <c r="CN19" i="8"/>
  <c r="CM19" i="8"/>
  <c r="CK19" i="8"/>
  <c r="CJ19" i="8"/>
  <c r="CH19" i="8"/>
  <c r="CG19" i="8"/>
  <c r="CE19" i="8"/>
  <c r="CD19" i="8"/>
  <c r="CB19" i="8"/>
  <c r="CA19" i="8"/>
  <c r="BY19" i="8"/>
  <c r="BX19" i="8"/>
  <c r="BV19" i="8"/>
  <c r="BU19" i="8"/>
  <c r="BS19" i="8"/>
  <c r="BR19" i="8"/>
  <c r="BP19" i="8"/>
  <c r="BO19" i="8"/>
  <c r="BM19" i="8"/>
  <c r="BL19" i="8"/>
  <c r="BJ19" i="8"/>
  <c r="BI19" i="8"/>
  <c r="BG19" i="8"/>
  <c r="BF19" i="8"/>
  <c r="BD19" i="8"/>
  <c r="BC19" i="8"/>
  <c r="BA19" i="8"/>
  <c r="AZ19" i="8"/>
  <c r="AX19" i="8"/>
  <c r="AW19" i="8"/>
  <c r="DF18" i="8"/>
  <c r="DE18" i="8"/>
  <c r="DC18" i="8"/>
  <c r="DB18" i="8"/>
  <c r="CZ18" i="8"/>
  <c r="CY18" i="8"/>
  <c r="CW18" i="8"/>
  <c r="CV18" i="8"/>
  <c r="CT18" i="8"/>
  <c r="CS18" i="8"/>
  <c r="CQ18" i="8"/>
  <c r="CP18" i="8"/>
  <c r="CN18" i="8"/>
  <c r="CM18" i="8"/>
  <c r="CK18" i="8"/>
  <c r="CJ18" i="8"/>
  <c r="CH18" i="8"/>
  <c r="CG18" i="8"/>
  <c r="CE18" i="8"/>
  <c r="CD18" i="8"/>
  <c r="CB18" i="8"/>
  <c r="CA18" i="8"/>
  <c r="BY18" i="8"/>
  <c r="BX18" i="8"/>
  <c r="BV18" i="8"/>
  <c r="BU18" i="8"/>
  <c r="BS18" i="8"/>
  <c r="BR18" i="8"/>
  <c r="BP18" i="8"/>
  <c r="BO18" i="8"/>
  <c r="BM18" i="8"/>
  <c r="BL18" i="8"/>
  <c r="BJ18" i="8"/>
  <c r="BI18" i="8"/>
  <c r="BG18" i="8"/>
  <c r="BF18" i="8"/>
  <c r="BD18" i="8"/>
  <c r="BC18" i="8"/>
  <c r="BA18" i="8"/>
  <c r="AZ18" i="8"/>
  <c r="AX18" i="8"/>
  <c r="AW18" i="8"/>
  <c r="DF15" i="8"/>
  <c r="DE15" i="8"/>
  <c r="DC15" i="8"/>
  <c r="DB15" i="8"/>
  <c r="CZ15" i="8"/>
  <c r="CY15" i="8"/>
  <c r="CW15" i="8"/>
  <c r="CV15" i="8"/>
  <c r="CT15" i="8"/>
  <c r="CS15" i="8"/>
  <c r="CQ15" i="8"/>
  <c r="CP15" i="8"/>
  <c r="CN15" i="8"/>
  <c r="CM15" i="8"/>
  <c r="CK15" i="8"/>
  <c r="CJ15" i="8"/>
  <c r="CH15" i="8"/>
  <c r="CG15" i="8"/>
  <c r="CE15" i="8"/>
  <c r="CD15" i="8"/>
  <c r="CB15" i="8"/>
  <c r="CA15" i="8"/>
  <c r="BY15" i="8"/>
  <c r="BX15" i="8"/>
  <c r="BV15" i="8"/>
  <c r="BU15" i="8"/>
  <c r="BS15" i="8"/>
  <c r="BR15" i="8"/>
  <c r="BP15" i="8"/>
  <c r="BO15" i="8"/>
  <c r="BM15" i="8"/>
  <c r="BL15" i="8"/>
  <c r="BJ15" i="8"/>
  <c r="BI15" i="8"/>
  <c r="BG15" i="8"/>
  <c r="BF15" i="8"/>
  <c r="BD15" i="8"/>
  <c r="BC15" i="8"/>
  <c r="BA15" i="8"/>
  <c r="AZ15" i="8"/>
  <c r="AX15" i="8"/>
  <c r="AW15" i="8"/>
  <c r="DF14" i="8"/>
  <c r="DE14" i="8"/>
  <c r="DC14" i="8"/>
  <c r="DB14" i="8"/>
  <c r="CZ14" i="8"/>
  <c r="CY14" i="8"/>
  <c r="CW14" i="8"/>
  <c r="CV14" i="8"/>
  <c r="CT14" i="8"/>
  <c r="CS14" i="8"/>
  <c r="CQ14" i="8"/>
  <c r="CP14" i="8"/>
  <c r="CN14" i="8"/>
  <c r="CM14" i="8"/>
  <c r="CK14" i="8"/>
  <c r="CJ14" i="8"/>
  <c r="CH14" i="8"/>
  <c r="CG14" i="8"/>
  <c r="CE14" i="8"/>
  <c r="CD14" i="8"/>
  <c r="CB14" i="8"/>
  <c r="CA14" i="8"/>
  <c r="BY14" i="8"/>
  <c r="BX14" i="8"/>
  <c r="BV14" i="8"/>
  <c r="BU14" i="8"/>
  <c r="BS14" i="8"/>
  <c r="BR14" i="8"/>
  <c r="BP14" i="8"/>
  <c r="BO14" i="8"/>
  <c r="BM14" i="8"/>
  <c r="BL14" i="8"/>
  <c r="BJ14" i="8"/>
  <c r="BI14" i="8"/>
  <c r="BG14" i="8"/>
  <c r="BF14" i="8"/>
  <c r="BD14" i="8"/>
  <c r="BC14" i="8"/>
  <c r="BA14" i="8"/>
  <c r="AZ14" i="8"/>
  <c r="AX14" i="8"/>
  <c r="AW14" i="8"/>
  <c r="ES64" i="1" a="1"/>
  <c r="ES64" i="1"/>
  <c r="EK64" i="1" a="1"/>
  <c r="EK64" i="1"/>
  <c r="ET64" i="1" a="1"/>
  <c r="ET64" i="1"/>
  <c r="EH64" i="1" a="1"/>
  <c r="EH64" i="1" s="1"/>
  <c r="ED64" i="1" a="1"/>
  <c r="ED64" i="1"/>
  <c r="EC64" i="1" a="1"/>
  <c r="EC64" i="1"/>
  <c r="EG64" i="1" a="1"/>
  <c r="EG64" i="1"/>
  <c r="EL64" i="1" a="1"/>
  <c r="EL64" i="1" s="1"/>
  <c r="EP64" i="1" a="1"/>
  <c r="EP64" i="1"/>
  <c r="EO64" i="1" a="1"/>
  <c r="EO64" i="1"/>
  <c r="DZ64" i="1" a="1"/>
  <c r="DZ64" i="1"/>
  <c r="DU64" i="1" a="1"/>
  <c r="DU64" i="1" s="1"/>
  <c r="DQ64" i="1" a="1"/>
  <c r="DQ64" i="1"/>
  <c r="DM64" i="1" a="1"/>
  <c r="DM64" i="1"/>
  <c r="DB64" i="1" a="1"/>
  <c r="DB64" i="1"/>
  <c r="DN64" i="1" a="1"/>
  <c r="DN64" i="1" s="1"/>
  <c r="DF64" i="1" a="1"/>
  <c r="DF64" i="1"/>
  <c r="DE64" i="1" a="1"/>
  <c r="DE64" i="1"/>
  <c r="DJ64" i="1" a="1"/>
  <c r="DJ64" i="1"/>
  <c r="CT64" i="1" a="1"/>
  <c r="CT64" i="1" s="1"/>
  <c r="DA64" i="1" a="1"/>
  <c r="DA64" i="1"/>
  <c r="DI64" i="1" a="1"/>
  <c r="DI64" i="1"/>
  <c r="DY64" i="1" a="1"/>
  <c r="DY64" i="1"/>
  <c r="CW64" i="1" a="1"/>
  <c r="CW64" i="1" s="1"/>
  <c r="DV64" i="1" a="1"/>
  <c r="DV64" i="1"/>
  <c r="DR64" i="1" a="1"/>
  <c r="DR64" i="1"/>
  <c r="CX64" i="1" a="1"/>
  <c r="CX64" i="1"/>
  <c r="CD64" i="1" a="1"/>
  <c r="CD64" i="1" s="1"/>
  <c r="BZ64" i="1" a="1"/>
  <c r="BZ64" i="1"/>
  <c r="CH64" i="1" a="1"/>
  <c r="CH64" i="1"/>
  <c r="CG64" i="1" a="1"/>
  <c r="CG64" i="1" s="1"/>
  <c r="BY64" i="1" a="1"/>
  <c r="BY64" i="1" s="1"/>
  <c r="CS64" i="1" a="1"/>
  <c r="CS64" i="1"/>
  <c r="CP64" i="1" a="1"/>
  <c r="CP64" i="1"/>
  <c r="CK64" i="1" a="1"/>
  <c r="CK64" i="1" s="1"/>
  <c r="CC64" i="1" a="1"/>
  <c r="CC64" i="1" s="1"/>
  <c r="CO64" i="1" a="1"/>
  <c r="CO64" i="1"/>
  <c r="CL64" i="1" a="1"/>
  <c r="CL64" i="1"/>
  <c r="BR64" i="1" a="1"/>
  <c r="BR64" i="1" s="1"/>
  <c r="BV64" i="1" a="1"/>
  <c r="BV64" i="1" s="1"/>
  <c r="BU64" i="1" a="1"/>
  <c r="BU64" i="1"/>
  <c r="BQ64" i="1" a="1"/>
  <c r="BQ64" i="1"/>
  <c r="BV84" i="1"/>
  <c r="BU84" i="1"/>
  <c r="BR84" i="1"/>
  <c r="BQ84" i="1"/>
  <c r="BV83" i="1"/>
  <c r="BU83" i="1"/>
  <c r="BR83" i="1"/>
  <c r="BQ83" i="1"/>
  <c r="BV82" i="1"/>
  <c r="BU82" i="1"/>
  <c r="BR82" i="1"/>
  <c r="BQ82" i="1"/>
  <c r="BV81" i="1"/>
  <c r="BU81" i="1"/>
  <c r="BR81" i="1"/>
  <c r="BQ81" i="1"/>
  <c r="BV80" i="1"/>
  <c r="BU80" i="1"/>
  <c r="BR80" i="1"/>
  <c r="BQ80" i="1"/>
  <c r="BV79" i="1"/>
  <c r="BU79" i="1"/>
  <c r="BR79" i="1"/>
  <c r="BQ79" i="1"/>
  <c r="ET78" i="1"/>
  <c r="ES78" i="1"/>
  <c r="EP78" i="1"/>
  <c r="EO78" i="1"/>
  <c r="EL78" i="1"/>
  <c r="EK78" i="1"/>
  <c r="EH78" i="1"/>
  <c r="EG78" i="1"/>
  <c r="ED78" i="1"/>
  <c r="EC78" i="1"/>
  <c r="DZ78" i="1"/>
  <c r="DY78" i="1"/>
  <c r="DV78" i="1"/>
  <c r="DU78" i="1"/>
  <c r="DR78" i="1"/>
  <c r="DQ78" i="1"/>
  <c r="DN78" i="1"/>
  <c r="DM78" i="1"/>
  <c r="DJ78" i="1"/>
  <c r="DI78" i="1"/>
  <c r="DF78" i="1"/>
  <c r="DE78" i="1"/>
  <c r="DB78" i="1"/>
  <c r="DA78" i="1"/>
  <c r="CX78" i="1"/>
  <c r="CW78" i="1"/>
  <c r="CT78" i="1"/>
  <c r="CS78" i="1"/>
  <c r="CP78" i="1"/>
  <c r="CO78" i="1"/>
  <c r="CL78" i="1"/>
  <c r="CK78" i="1"/>
  <c r="CH78" i="1"/>
  <c r="CG78" i="1"/>
  <c r="CD78" i="1"/>
  <c r="CC78" i="1"/>
  <c r="BZ78" i="1"/>
  <c r="BY78" i="1"/>
  <c r="BV78" i="1"/>
  <c r="BU78" i="1"/>
  <c r="BR78" i="1"/>
  <c r="BQ78" i="1"/>
  <c r="ET77" i="1"/>
  <c r="ES77" i="1"/>
  <c r="EP77" i="1"/>
  <c r="EO77" i="1"/>
  <c r="EL77" i="1"/>
  <c r="EK77" i="1"/>
  <c r="EH77" i="1"/>
  <c r="EG77" i="1"/>
  <c r="ED77" i="1"/>
  <c r="EC77" i="1"/>
  <c r="DZ77" i="1"/>
  <c r="DY77" i="1"/>
  <c r="DV77" i="1"/>
  <c r="DU77" i="1"/>
  <c r="DR77" i="1"/>
  <c r="DQ77" i="1"/>
  <c r="DN77" i="1"/>
  <c r="DM77" i="1"/>
  <c r="DJ77" i="1"/>
  <c r="DI77" i="1"/>
  <c r="DF77" i="1"/>
  <c r="DE77" i="1"/>
  <c r="DB77" i="1"/>
  <c r="DA77" i="1"/>
  <c r="CX77" i="1"/>
  <c r="CW77" i="1"/>
  <c r="CT77" i="1"/>
  <c r="CS77" i="1"/>
  <c r="CP77" i="1"/>
  <c r="CO77" i="1"/>
  <c r="CL77" i="1"/>
  <c r="CK77" i="1"/>
  <c r="CH77" i="1"/>
  <c r="CG77" i="1"/>
  <c r="CD77" i="1"/>
  <c r="CC77" i="1"/>
  <c r="BZ77" i="1"/>
  <c r="BY77" i="1"/>
  <c r="BV77" i="1"/>
  <c r="BU77" i="1"/>
  <c r="BR77" i="1"/>
  <c r="BQ77" i="1"/>
  <c r="ET76" i="1"/>
  <c r="ES76" i="1"/>
  <c r="EP76" i="1"/>
  <c r="EO76" i="1"/>
  <c r="EL76" i="1"/>
  <c r="EK76" i="1"/>
  <c r="EH76" i="1"/>
  <c r="EG76" i="1"/>
  <c r="ED76" i="1"/>
  <c r="EC76" i="1"/>
  <c r="DZ76" i="1"/>
  <c r="DY76" i="1"/>
  <c r="DV76" i="1"/>
  <c r="DU76" i="1"/>
  <c r="DR76" i="1"/>
  <c r="DQ76" i="1"/>
  <c r="DN76" i="1"/>
  <c r="DM76" i="1"/>
  <c r="DJ76" i="1"/>
  <c r="DI76" i="1"/>
  <c r="DF76" i="1"/>
  <c r="DE76" i="1"/>
  <c r="DB76" i="1"/>
  <c r="DA76" i="1"/>
  <c r="CX76" i="1"/>
  <c r="CW76" i="1"/>
  <c r="CT76" i="1"/>
  <c r="CS76" i="1"/>
  <c r="CP76" i="1"/>
  <c r="CO76" i="1"/>
  <c r="CL76" i="1"/>
  <c r="CK76" i="1"/>
  <c r="CH76" i="1"/>
  <c r="CG76" i="1"/>
  <c r="CD76" i="1"/>
  <c r="CC76" i="1"/>
  <c r="BZ76" i="1"/>
  <c r="BY76" i="1"/>
  <c r="BV76" i="1"/>
  <c r="BU76" i="1"/>
  <c r="BR76" i="1"/>
  <c r="BQ76" i="1"/>
  <c r="ET75" i="1"/>
  <c r="ES75" i="1"/>
  <c r="EP75" i="1"/>
  <c r="EO75" i="1"/>
  <c r="EL75" i="1"/>
  <c r="EK75" i="1"/>
  <c r="EH75" i="1"/>
  <c r="EG75" i="1"/>
  <c r="ED75" i="1"/>
  <c r="EC75" i="1"/>
  <c r="DZ75" i="1"/>
  <c r="DY75" i="1"/>
  <c r="DV75" i="1"/>
  <c r="DU75" i="1"/>
  <c r="DR75" i="1"/>
  <c r="DQ75" i="1"/>
  <c r="DN75" i="1"/>
  <c r="DM75" i="1"/>
  <c r="DJ75" i="1"/>
  <c r="DI75" i="1"/>
  <c r="DF75" i="1"/>
  <c r="DE75" i="1"/>
  <c r="DB75" i="1"/>
  <c r="DA75" i="1"/>
  <c r="CX75" i="1"/>
  <c r="CW75" i="1"/>
  <c r="CT75" i="1"/>
  <c r="CS75" i="1"/>
  <c r="CP75" i="1"/>
  <c r="CO75" i="1"/>
  <c r="CL75" i="1"/>
  <c r="CK75" i="1"/>
  <c r="CH75" i="1"/>
  <c r="CG75" i="1"/>
  <c r="CD75" i="1"/>
  <c r="CC75" i="1"/>
  <c r="BZ75" i="1"/>
  <c r="BY75" i="1"/>
  <c r="BV75" i="1"/>
  <c r="BU75" i="1"/>
  <c r="BR75" i="1"/>
  <c r="BQ75" i="1"/>
  <c r="ET74" i="1"/>
  <c r="ES74" i="1"/>
  <c r="EP74" i="1"/>
  <c r="EO74" i="1"/>
  <c r="EL74" i="1"/>
  <c r="EK74" i="1"/>
  <c r="EH74" i="1"/>
  <c r="EG74" i="1"/>
  <c r="ED74" i="1"/>
  <c r="EC74" i="1"/>
  <c r="DZ74" i="1"/>
  <c r="DY74" i="1"/>
  <c r="DV74" i="1"/>
  <c r="DU74" i="1"/>
  <c r="DR74" i="1"/>
  <c r="DQ74" i="1"/>
  <c r="DN74" i="1"/>
  <c r="DM74" i="1"/>
  <c r="DJ74" i="1"/>
  <c r="DI74" i="1"/>
  <c r="DF74" i="1"/>
  <c r="DE74" i="1"/>
  <c r="DB74" i="1"/>
  <c r="DA74" i="1"/>
  <c r="CX74" i="1"/>
  <c r="CW74" i="1"/>
  <c r="CT74" i="1"/>
  <c r="CS74" i="1"/>
  <c r="CP74" i="1"/>
  <c r="CO74" i="1"/>
  <c r="CL74" i="1"/>
  <c r="CK74" i="1"/>
  <c r="CH74" i="1"/>
  <c r="CG74" i="1"/>
  <c r="CD74" i="1"/>
  <c r="CC74" i="1"/>
  <c r="BZ74" i="1"/>
  <c r="BY74" i="1"/>
  <c r="BV74" i="1"/>
  <c r="BU74" i="1"/>
  <c r="BR74" i="1"/>
  <c r="BQ74" i="1"/>
  <c r="ET73" i="1"/>
  <c r="ES73" i="1"/>
  <c r="EP73" i="1"/>
  <c r="EO73" i="1"/>
  <c r="EL73" i="1"/>
  <c r="EK73" i="1"/>
  <c r="EH73" i="1"/>
  <c r="EG73" i="1"/>
  <c r="ED73" i="1"/>
  <c r="EC73" i="1"/>
  <c r="DZ73" i="1"/>
  <c r="DY73" i="1"/>
  <c r="DV73" i="1"/>
  <c r="DU73" i="1"/>
  <c r="DR73" i="1"/>
  <c r="DQ73" i="1"/>
  <c r="DN73" i="1"/>
  <c r="DM73" i="1"/>
  <c r="DJ73" i="1"/>
  <c r="DI73" i="1"/>
  <c r="DF73" i="1"/>
  <c r="DE73" i="1"/>
  <c r="DB73" i="1"/>
  <c r="DA73" i="1"/>
  <c r="CX73" i="1"/>
  <c r="CW73" i="1"/>
  <c r="CT73" i="1"/>
  <c r="CS73" i="1"/>
  <c r="CP73" i="1"/>
  <c r="CO73" i="1"/>
  <c r="CL73" i="1"/>
  <c r="CK73" i="1"/>
  <c r="CH73" i="1"/>
  <c r="CG73" i="1"/>
  <c r="CD73" i="1"/>
  <c r="CC73" i="1"/>
  <c r="BZ73" i="1"/>
  <c r="BY73" i="1"/>
  <c r="BV73" i="1"/>
  <c r="BU73" i="1"/>
  <c r="BR73" i="1"/>
  <c r="BQ73" i="1"/>
  <c r="ET72" i="1"/>
  <c r="ES72" i="1"/>
  <c r="EP72" i="1"/>
  <c r="EO72" i="1"/>
  <c r="EL72" i="1"/>
  <c r="EK72" i="1"/>
  <c r="EH72" i="1"/>
  <c r="EG72" i="1"/>
  <c r="ED72" i="1"/>
  <c r="EC72" i="1"/>
  <c r="DZ72" i="1"/>
  <c r="DY72" i="1"/>
  <c r="DV72" i="1"/>
  <c r="DU72" i="1"/>
  <c r="DR72" i="1"/>
  <c r="DQ72" i="1"/>
  <c r="DN72" i="1"/>
  <c r="DM72" i="1"/>
  <c r="DJ72" i="1"/>
  <c r="DI72" i="1"/>
  <c r="DF72" i="1"/>
  <c r="DE72" i="1"/>
  <c r="DB72" i="1"/>
  <c r="DA72" i="1"/>
  <c r="CX72" i="1"/>
  <c r="CW72" i="1"/>
  <c r="CT72" i="1"/>
  <c r="CS72" i="1"/>
  <c r="CP72" i="1"/>
  <c r="CO72" i="1"/>
  <c r="CL72" i="1"/>
  <c r="CK72" i="1"/>
  <c r="CH72" i="1"/>
  <c r="CG72" i="1"/>
  <c r="CD72" i="1"/>
  <c r="CC72" i="1"/>
  <c r="BZ72" i="1"/>
  <c r="BY72" i="1"/>
  <c r="BV72" i="1"/>
  <c r="BU72" i="1"/>
  <c r="BR72" i="1"/>
  <c r="BQ72" i="1"/>
  <c r="ET71" i="1"/>
  <c r="ES71" i="1"/>
  <c r="EP71" i="1"/>
  <c r="EO71" i="1"/>
  <c r="EL71" i="1"/>
  <c r="EK71" i="1"/>
  <c r="EH71" i="1"/>
  <c r="EG71" i="1"/>
  <c r="ED71" i="1"/>
  <c r="EC71" i="1"/>
  <c r="DZ71" i="1"/>
  <c r="DY71" i="1"/>
  <c r="DV71" i="1"/>
  <c r="DU71" i="1"/>
  <c r="DR71" i="1"/>
  <c r="DQ71" i="1"/>
  <c r="DN71" i="1"/>
  <c r="DM71" i="1"/>
  <c r="DJ71" i="1"/>
  <c r="DI71" i="1"/>
  <c r="DF71" i="1"/>
  <c r="DE71" i="1"/>
  <c r="DB71" i="1"/>
  <c r="DA71" i="1"/>
  <c r="CX71" i="1"/>
  <c r="CW71" i="1"/>
  <c r="CT71" i="1"/>
  <c r="CS71" i="1"/>
  <c r="CP71" i="1"/>
  <c r="CO71" i="1"/>
  <c r="CL71" i="1"/>
  <c r="CK71" i="1"/>
  <c r="CH71" i="1"/>
  <c r="CG71" i="1"/>
  <c r="CD71" i="1"/>
  <c r="CC71" i="1"/>
  <c r="BZ71" i="1"/>
  <c r="BY71" i="1"/>
  <c r="BV71" i="1"/>
  <c r="BU71" i="1"/>
  <c r="BR71" i="1"/>
  <c r="BQ71" i="1"/>
  <c r="ET70" i="1"/>
  <c r="ES70" i="1"/>
  <c r="EP70" i="1"/>
  <c r="EO70" i="1"/>
  <c r="EL70" i="1"/>
  <c r="EK70" i="1"/>
  <c r="EH70" i="1"/>
  <c r="EG70" i="1"/>
  <c r="ED70" i="1"/>
  <c r="EC70" i="1"/>
  <c r="DZ70" i="1"/>
  <c r="DY70" i="1"/>
  <c r="DV70" i="1"/>
  <c r="DU70" i="1"/>
  <c r="DR70" i="1"/>
  <c r="DQ70" i="1"/>
  <c r="DN70" i="1"/>
  <c r="DM70" i="1"/>
  <c r="DJ70" i="1"/>
  <c r="DI70" i="1"/>
  <c r="DF70" i="1"/>
  <c r="DE70" i="1"/>
  <c r="DB70" i="1"/>
  <c r="DA70" i="1"/>
  <c r="CX70" i="1"/>
  <c r="CW70" i="1"/>
  <c r="CT70" i="1"/>
  <c r="CS70" i="1"/>
  <c r="CP70" i="1"/>
  <c r="CO70" i="1"/>
  <c r="CL70" i="1"/>
  <c r="CK70" i="1"/>
  <c r="CH70" i="1"/>
  <c r="CG70" i="1"/>
  <c r="CD70" i="1"/>
  <c r="CC70" i="1"/>
  <c r="BZ70" i="1"/>
  <c r="BY70" i="1"/>
  <c r="BV70" i="1"/>
  <c r="BU70" i="1"/>
  <c r="BR70" i="1"/>
  <c r="BQ70" i="1"/>
  <c r="ET69" i="1"/>
  <c r="ES69" i="1"/>
  <c r="EP69" i="1"/>
  <c r="EO69" i="1"/>
  <c r="EL69" i="1"/>
  <c r="EK69" i="1"/>
  <c r="EH69" i="1"/>
  <c r="EG69" i="1"/>
  <c r="ED69" i="1"/>
  <c r="EC69" i="1"/>
  <c r="DZ69" i="1"/>
  <c r="DY69" i="1"/>
  <c r="DV69" i="1"/>
  <c r="DU69" i="1"/>
  <c r="DR69" i="1"/>
  <c r="DQ69" i="1"/>
  <c r="DN69" i="1"/>
  <c r="DM69" i="1"/>
  <c r="DJ69" i="1"/>
  <c r="DI69" i="1"/>
  <c r="DF69" i="1"/>
  <c r="DE69" i="1"/>
  <c r="DB69" i="1"/>
  <c r="DA69" i="1"/>
  <c r="CX69" i="1"/>
  <c r="CW69" i="1"/>
  <c r="CT69" i="1"/>
  <c r="CS69" i="1"/>
  <c r="CP69" i="1"/>
  <c r="CO69" i="1"/>
  <c r="CL69" i="1"/>
  <c r="CK69" i="1"/>
  <c r="CH69" i="1"/>
  <c r="CG69" i="1"/>
  <c r="CD69" i="1"/>
  <c r="CC69" i="1"/>
  <c r="BZ69" i="1"/>
  <c r="BY69" i="1"/>
  <c r="BV69" i="1"/>
  <c r="BU69" i="1"/>
  <c r="BR69" i="1"/>
  <c r="BQ69" i="1"/>
  <c r="ET67" i="1"/>
  <c r="ES67" i="1"/>
  <c r="EP67" i="1"/>
  <c r="EO67" i="1"/>
  <c r="EL67" i="1"/>
  <c r="EK67" i="1"/>
  <c r="EH67" i="1"/>
  <c r="EG67" i="1"/>
  <c r="ED67" i="1"/>
  <c r="EC67" i="1"/>
  <c r="DZ67" i="1"/>
  <c r="DY67" i="1"/>
  <c r="DV67" i="1"/>
  <c r="DU67" i="1"/>
  <c r="DR67" i="1"/>
  <c r="DQ67" i="1"/>
  <c r="DN67" i="1"/>
  <c r="DM67" i="1"/>
  <c r="DJ67" i="1"/>
  <c r="DI67" i="1"/>
  <c r="DF67" i="1"/>
  <c r="DE67" i="1"/>
  <c r="DB67" i="1"/>
  <c r="DA67" i="1"/>
  <c r="CX67" i="1"/>
  <c r="CW67" i="1"/>
  <c r="CT67" i="1"/>
  <c r="CS67" i="1"/>
  <c r="CP67" i="1"/>
  <c r="CO67" i="1"/>
  <c r="CL67" i="1"/>
  <c r="CK67" i="1"/>
  <c r="CH67" i="1"/>
  <c r="CG67" i="1"/>
  <c r="CD67" i="1"/>
  <c r="CC67" i="1"/>
  <c r="BZ67" i="1"/>
  <c r="BY67" i="1"/>
  <c r="BV67" i="1"/>
  <c r="BU67" i="1"/>
  <c r="BR67" i="1"/>
  <c r="BQ67" i="1"/>
  <c r="ET66" i="1"/>
  <c r="ES66" i="1"/>
  <c r="EP66" i="1"/>
  <c r="EO66" i="1"/>
  <c r="EL66" i="1"/>
  <c r="EK66" i="1"/>
  <c r="EH66" i="1"/>
  <c r="EG66" i="1"/>
  <c r="ED66" i="1"/>
  <c r="EC66" i="1"/>
  <c r="DZ66" i="1"/>
  <c r="DY66" i="1"/>
  <c r="DV66" i="1"/>
  <c r="DU66" i="1"/>
  <c r="DR66" i="1"/>
  <c r="DQ66" i="1"/>
  <c r="DN66" i="1"/>
  <c r="DM66" i="1"/>
  <c r="DJ66" i="1"/>
  <c r="DI66" i="1"/>
  <c r="DF66" i="1"/>
  <c r="DE66" i="1"/>
  <c r="DB66" i="1"/>
  <c r="DA66" i="1"/>
  <c r="CX66" i="1"/>
  <c r="CW66" i="1"/>
  <c r="CT66" i="1"/>
  <c r="CS66" i="1"/>
  <c r="CP66" i="1"/>
  <c r="CO66" i="1"/>
  <c r="CL66" i="1"/>
  <c r="CK66" i="1"/>
  <c r="CH66" i="1"/>
  <c r="CG66" i="1"/>
  <c r="CD66" i="1"/>
  <c r="CC66" i="1"/>
  <c r="BZ66" i="1"/>
  <c r="BY66" i="1"/>
  <c r="BV66" i="1"/>
  <c r="BU66" i="1"/>
  <c r="BR66" i="1"/>
  <c r="BQ66" i="1"/>
  <c r="ET65" i="1"/>
  <c r="ES65" i="1"/>
  <c r="EP65" i="1"/>
  <c r="EO65" i="1"/>
  <c r="EL65" i="1"/>
  <c r="EK65" i="1"/>
  <c r="EH65" i="1"/>
  <c r="EG65" i="1"/>
  <c r="ED65" i="1"/>
  <c r="EC65" i="1"/>
  <c r="DZ65" i="1"/>
  <c r="DY65" i="1"/>
  <c r="DV65" i="1"/>
  <c r="DU65" i="1"/>
  <c r="DR65" i="1"/>
  <c r="DQ65" i="1"/>
  <c r="DN65" i="1"/>
  <c r="DM65" i="1"/>
  <c r="DJ65" i="1"/>
  <c r="DI65" i="1"/>
  <c r="DF65" i="1"/>
  <c r="DE65" i="1"/>
  <c r="DB65" i="1"/>
  <c r="DA65" i="1"/>
  <c r="CX65" i="1"/>
  <c r="CW65" i="1"/>
  <c r="CT65" i="1"/>
  <c r="CS65" i="1"/>
  <c r="CP65" i="1"/>
  <c r="CO65" i="1"/>
  <c r="CL65" i="1"/>
  <c r="CK65" i="1"/>
  <c r="CH65" i="1"/>
  <c r="CG65" i="1"/>
  <c r="CD65" i="1"/>
  <c r="CC65" i="1"/>
  <c r="BZ65" i="1"/>
  <c r="BY65" i="1"/>
  <c r="BV65" i="1"/>
  <c r="BU65" i="1"/>
  <c r="BR65" i="1"/>
  <c r="BQ65" i="1"/>
  <c r="ET63" i="1"/>
  <c r="ES63" i="1"/>
  <c r="EP63" i="1"/>
  <c r="EO63" i="1"/>
  <c r="EL63" i="1"/>
  <c r="EK63" i="1"/>
  <c r="EH63" i="1"/>
  <c r="EG63" i="1"/>
  <c r="ED63" i="1"/>
  <c r="EC63" i="1"/>
  <c r="DZ63" i="1"/>
  <c r="DY63" i="1"/>
  <c r="DV63" i="1"/>
  <c r="DU63" i="1"/>
  <c r="DR63" i="1"/>
  <c r="DQ63" i="1"/>
  <c r="DN63" i="1"/>
  <c r="DM63" i="1"/>
  <c r="DJ63" i="1"/>
  <c r="DI63" i="1"/>
  <c r="DF63" i="1"/>
  <c r="DE63" i="1"/>
  <c r="DB63" i="1"/>
  <c r="DA63" i="1"/>
  <c r="CX63" i="1"/>
  <c r="CW63" i="1"/>
  <c r="CT63" i="1"/>
  <c r="CS63" i="1"/>
  <c r="CP63" i="1"/>
  <c r="CO63" i="1"/>
  <c r="CL63" i="1"/>
  <c r="CK63" i="1"/>
  <c r="CH63" i="1"/>
  <c r="CG63" i="1"/>
  <c r="CD63" i="1"/>
  <c r="CC63" i="1"/>
  <c r="BZ63" i="1"/>
  <c r="BY63" i="1"/>
  <c r="BV63" i="1"/>
  <c r="BU63" i="1"/>
  <c r="BR63" i="1"/>
  <c r="BQ63" i="1"/>
  <c r="ET62" i="1"/>
  <c r="ES62" i="1"/>
  <c r="EP62" i="1"/>
  <c r="EO62" i="1"/>
  <c r="EL62" i="1"/>
  <c r="EK62" i="1"/>
  <c r="EH62" i="1"/>
  <c r="EG62" i="1"/>
  <c r="ED62" i="1"/>
  <c r="EC62" i="1"/>
  <c r="DZ62" i="1"/>
  <c r="DY62" i="1"/>
  <c r="DV62" i="1"/>
  <c r="DU62" i="1"/>
  <c r="DR62" i="1"/>
  <c r="DQ62" i="1"/>
  <c r="DN62" i="1"/>
  <c r="DM62" i="1"/>
  <c r="DJ62" i="1"/>
  <c r="DI62" i="1"/>
  <c r="DF62" i="1"/>
  <c r="DE62" i="1"/>
  <c r="DB62" i="1"/>
  <c r="DA62" i="1"/>
  <c r="CX62" i="1"/>
  <c r="CW62" i="1"/>
  <c r="CT62" i="1"/>
  <c r="CS62" i="1"/>
  <c r="CP62" i="1"/>
  <c r="CO62" i="1"/>
  <c r="CL62" i="1"/>
  <c r="CK62" i="1"/>
  <c r="CH62" i="1"/>
  <c r="CG62" i="1"/>
  <c r="CD62" i="1"/>
  <c r="CC62" i="1"/>
  <c r="BZ62" i="1"/>
  <c r="BY62" i="1"/>
  <c r="BV62" i="1"/>
  <c r="BU62" i="1"/>
  <c r="BR62" i="1"/>
  <c r="BQ62" i="1"/>
  <c r="ET61" i="1"/>
  <c r="ES61" i="1"/>
  <c r="EP61" i="1"/>
  <c r="EO61" i="1"/>
  <c r="EL61" i="1"/>
  <c r="EK61" i="1"/>
  <c r="EH61" i="1"/>
  <c r="EG61" i="1"/>
  <c r="ED61" i="1"/>
  <c r="EC61" i="1"/>
  <c r="DZ61" i="1"/>
  <c r="DY61" i="1"/>
  <c r="DV61" i="1"/>
  <c r="DU61" i="1"/>
  <c r="DR61" i="1"/>
  <c r="DQ61" i="1"/>
  <c r="DN61" i="1"/>
  <c r="DM61" i="1"/>
  <c r="DJ61" i="1"/>
  <c r="DI61" i="1"/>
  <c r="DF61" i="1"/>
  <c r="DE61" i="1"/>
  <c r="DB61" i="1"/>
  <c r="DA61" i="1"/>
  <c r="CX61" i="1"/>
  <c r="CW61" i="1"/>
  <c r="CT61" i="1"/>
  <c r="CS61" i="1"/>
  <c r="CP61" i="1"/>
  <c r="CO61" i="1"/>
  <c r="CL61" i="1"/>
  <c r="CK61" i="1"/>
  <c r="CH61" i="1"/>
  <c r="CG61" i="1"/>
  <c r="CD61" i="1"/>
  <c r="CC61" i="1"/>
  <c r="BZ61" i="1"/>
  <c r="BY61" i="1"/>
  <c r="BV61" i="1"/>
  <c r="BU61" i="1"/>
  <c r="BR61" i="1"/>
  <c r="BQ61" i="1"/>
  <c r="ET60" i="1"/>
  <c r="ES60" i="1"/>
  <c r="EP60" i="1"/>
  <c r="EO60" i="1"/>
  <c r="EL60" i="1"/>
  <c r="EK60" i="1"/>
  <c r="EH60" i="1"/>
  <c r="EG60" i="1"/>
  <c r="ED60" i="1"/>
  <c r="EC60" i="1"/>
  <c r="DZ60" i="1"/>
  <c r="DY60" i="1"/>
  <c r="DV60" i="1"/>
  <c r="DU60" i="1"/>
  <c r="DR60" i="1"/>
  <c r="DQ60" i="1"/>
  <c r="DN60" i="1"/>
  <c r="DM60" i="1"/>
  <c r="DJ60" i="1"/>
  <c r="DI60" i="1"/>
  <c r="DF60" i="1"/>
  <c r="DE60" i="1"/>
  <c r="DB60" i="1"/>
  <c r="DA60" i="1"/>
  <c r="CX60" i="1"/>
  <c r="CW60" i="1"/>
  <c r="CT60" i="1"/>
  <c r="CS60" i="1"/>
  <c r="CP60" i="1"/>
  <c r="CO60" i="1"/>
  <c r="CL60" i="1"/>
  <c r="CK60" i="1"/>
  <c r="CH60" i="1"/>
  <c r="CG60" i="1"/>
  <c r="CD60" i="1"/>
  <c r="CC60" i="1"/>
  <c r="BZ60" i="1"/>
  <c r="BY60" i="1"/>
  <c r="BV60" i="1"/>
  <c r="BU60" i="1"/>
  <c r="BR60" i="1"/>
  <c r="BQ60" i="1"/>
  <c r="ET57" i="1"/>
  <c r="ES57" i="1"/>
  <c r="EP57" i="1"/>
  <c r="EO57" i="1"/>
  <c r="EL57" i="1"/>
  <c r="EK57" i="1"/>
  <c r="EH57" i="1"/>
  <c r="EG57" i="1"/>
  <c r="ED57" i="1"/>
  <c r="EC57" i="1"/>
  <c r="DZ57" i="1"/>
  <c r="DY57" i="1"/>
  <c r="DV57" i="1"/>
  <c r="DU57" i="1"/>
  <c r="DR57" i="1"/>
  <c r="DQ57" i="1"/>
  <c r="DN57" i="1"/>
  <c r="DM57" i="1"/>
  <c r="DJ57" i="1"/>
  <c r="DI57" i="1"/>
  <c r="DF57" i="1"/>
  <c r="DE57" i="1"/>
  <c r="DB57" i="1"/>
  <c r="DA57" i="1"/>
  <c r="CX57" i="1"/>
  <c r="CW57" i="1"/>
  <c r="CT57" i="1"/>
  <c r="CS57" i="1"/>
  <c r="CP57" i="1"/>
  <c r="CO57" i="1"/>
  <c r="CL57" i="1"/>
  <c r="CK57" i="1"/>
  <c r="CH57" i="1"/>
  <c r="CG57" i="1"/>
  <c r="CD57" i="1"/>
  <c r="CC57" i="1"/>
  <c r="BZ57" i="1"/>
  <c r="BY57" i="1"/>
  <c r="BV57" i="1"/>
  <c r="BU57" i="1"/>
  <c r="BR57" i="1"/>
  <c r="BQ57" i="1"/>
  <c r="ET56" i="1"/>
  <c r="ES56" i="1"/>
  <c r="EP56" i="1"/>
  <c r="EO56" i="1"/>
  <c r="EL56" i="1"/>
  <c r="EK56" i="1"/>
  <c r="EH56" i="1"/>
  <c r="EG56" i="1"/>
  <c r="ED56" i="1"/>
  <c r="EC56" i="1"/>
  <c r="DZ56" i="1"/>
  <c r="DY56" i="1"/>
  <c r="DV56" i="1"/>
  <c r="DU56" i="1"/>
  <c r="DR56" i="1"/>
  <c r="DQ56" i="1"/>
  <c r="DN56" i="1"/>
  <c r="DM56" i="1"/>
  <c r="DJ56" i="1"/>
  <c r="DI56" i="1"/>
  <c r="DF56" i="1"/>
  <c r="DE56" i="1"/>
  <c r="DB56" i="1"/>
  <c r="DA56" i="1"/>
  <c r="CX56" i="1"/>
  <c r="CW56" i="1"/>
  <c r="CT56" i="1"/>
  <c r="CS56" i="1"/>
  <c r="CP56" i="1"/>
  <c r="CO56" i="1"/>
  <c r="CL56" i="1"/>
  <c r="CK56" i="1"/>
  <c r="CH56" i="1"/>
  <c r="CG56" i="1"/>
  <c r="CD56" i="1"/>
  <c r="CC56" i="1"/>
  <c r="BZ56" i="1"/>
  <c r="BY56" i="1"/>
  <c r="BV56" i="1"/>
  <c r="BU56" i="1"/>
  <c r="BR56" i="1"/>
  <c r="BQ56" i="1"/>
  <c r="ET53" i="1"/>
  <c r="ES53" i="1"/>
  <c r="EP53" i="1"/>
  <c r="EO53" i="1"/>
  <c r="EL53" i="1"/>
  <c r="EK53" i="1"/>
  <c r="EH53" i="1"/>
  <c r="EG53" i="1"/>
  <c r="ED53" i="1"/>
  <c r="EC53" i="1"/>
  <c r="DZ53" i="1"/>
  <c r="DY53" i="1"/>
  <c r="DV53" i="1"/>
  <c r="DU53" i="1"/>
  <c r="DR53" i="1"/>
  <c r="DQ53" i="1"/>
  <c r="DN53" i="1"/>
  <c r="DM53" i="1"/>
  <c r="DJ53" i="1"/>
  <c r="DI53" i="1"/>
  <c r="DF53" i="1"/>
  <c r="DE53" i="1"/>
  <c r="DB53" i="1"/>
  <c r="DA53" i="1"/>
  <c r="CX53" i="1"/>
  <c r="CW53" i="1"/>
  <c r="CT53" i="1"/>
  <c r="CS53" i="1"/>
  <c r="CP53" i="1"/>
  <c r="CO53" i="1"/>
  <c r="CL53" i="1"/>
  <c r="CK53" i="1"/>
  <c r="CH53" i="1"/>
  <c r="CG53" i="1"/>
  <c r="CD53" i="1"/>
  <c r="CC53" i="1"/>
  <c r="BZ53" i="1"/>
  <c r="BY53" i="1"/>
  <c r="BV53" i="1"/>
  <c r="BU53" i="1"/>
  <c r="BR53" i="1"/>
  <c r="BQ53" i="1"/>
  <c r="ET52" i="1"/>
  <c r="ES52" i="1"/>
  <c r="EP52" i="1"/>
  <c r="EO52" i="1"/>
  <c r="EL52" i="1"/>
  <c r="EK52" i="1"/>
  <c r="EH52" i="1"/>
  <c r="EG52" i="1"/>
  <c r="ED52" i="1"/>
  <c r="EC52" i="1"/>
  <c r="DZ52" i="1"/>
  <c r="DY52" i="1"/>
  <c r="DV52" i="1"/>
  <c r="DU52" i="1"/>
  <c r="DR52" i="1"/>
  <c r="DQ52" i="1"/>
  <c r="DN52" i="1"/>
  <c r="DM52" i="1"/>
  <c r="DJ52" i="1"/>
  <c r="DI52" i="1"/>
  <c r="DF52" i="1"/>
  <c r="DE52" i="1"/>
  <c r="DB52" i="1"/>
  <c r="DA52" i="1"/>
  <c r="CX52" i="1"/>
  <c r="CW52" i="1"/>
  <c r="CT52" i="1"/>
  <c r="CS52" i="1"/>
  <c r="CP52" i="1"/>
  <c r="CO52" i="1"/>
  <c r="CL52" i="1"/>
  <c r="CK52" i="1"/>
  <c r="CH52" i="1"/>
  <c r="CG52" i="1"/>
  <c r="CD52" i="1"/>
  <c r="CC52" i="1"/>
  <c r="BZ52" i="1"/>
  <c r="BY52" i="1"/>
  <c r="BV52" i="1"/>
  <c r="BU52" i="1"/>
  <c r="BR52" i="1"/>
  <c r="BQ52" i="1"/>
  <c r="ET51" i="1"/>
  <c r="ES51" i="1"/>
  <c r="EP51" i="1"/>
  <c r="EO51" i="1"/>
  <c r="EL51" i="1"/>
  <c r="EK51" i="1"/>
  <c r="EH51" i="1"/>
  <c r="EG51" i="1"/>
  <c r="ED51" i="1"/>
  <c r="EC51" i="1"/>
  <c r="DZ51" i="1"/>
  <c r="DY51" i="1"/>
  <c r="DV51" i="1"/>
  <c r="DU51" i="1"/>
  <c r="DR51" i="1"/>
  <c r="DQ51" i="1"/>
  <c r="DN51" i="1"/>
  <c r="DM51" i="1"/>
  <c r="DJ51" i="1"/>
  <c r="DI51" i="1"/>
  <c r="DF51" i="1"/>
  <c r="DE51" i="1"/>
  <c r="DB51" i="1"/>
  <c r="DA51" i="1"/>
  <c r="CX51" i="1"/>
  <c r="CW51" i="1"/>
  <c r="CT51" i="1"/>
  <c r="CS51" i="1"/>
  <c r="CP51" i="1"/>
  <c r="CO51" i="1"/>
  <c r="CL51" i="1"/>
  <c r="CK51" i="1"/>
  <c r="CH51" i="1"/>
  <c r="CG51" i="1"/>
  <c r="CD51" i="1"/>
  <c r="CC51" i="1"/>
  <c r="BZ51" i="1"/>
  <c r="BY51" i="1"/>
  <c r="BV51" i="1"/>
  <c r="BU51" i="1"/>
  <c r="BR51" i="1"/>
  <c r="BQ51" i="1"/>
  <c r="ET48" i="1"/>
  <c r="ES48" i="1"/>
  <c r="EP48" i="1"/>
  <c r="EO48" i="1"/>
  <c r="EL48" i="1"/>
  <c r="EK48" i="1"/>
  <c r="EH48" i="1"/>
  <c r="EG48" i="1"/>
  <c r="ED48" i="1"/>
  <c r="EC48" i="1"/>
  <c r="DZ48" i="1"/>
  <c r="DY48" i="1"/>
  <c r="DV48" i="1"/>
  <c r="DU48" i="1"/>
  <c r="DR48" i="1"/>
  <c r="DQ48" i="1"/>
  <c r="DN48" i="1"/>
  <c r="DM48" i="1"/>
  <c r="DJ48" i="1"/>
  <c r="DI48" i="1"/>
  <c r="DF48" i="1"/>
  <c r="DE48" i="1"/>
  <c r="DB48" i="1"/>
  <c r="DA48" i="1"/>
  <c r="CX48" i="1"/>
  <c r="CW48" i="1"/>
  <c r="CT48" i="1"/>
  <c r="CS48" i="1"/>
  <c r="CP48" i="1"/>
  <c r="CO48" i="1"/>
  <c r="CL48" i="1"/>
  <c r="CK48" i="1"/>
  <c r="CH48" i="1"/>
  <c r="CG48" i="1"/>
  <c r="CD48" i="1"/>
  <c r="CC48" i="1"/>
  <c r="BZ48" i="1"/>
  <c r="BY48" i="1"/>
  <c r="BV48" i="1"/>
  <c r="BU48" i="1"/>
  <c r="BR48" i="1"/>
  <c r="BQ48" i="1"/>
  <c r="ET47" i="1"/>
  <c r="ES47" i="1"/>
  <c r="EP47" i="1"/>
  <c r="EO47" i="1"/>
  <c r="EL47" i="1"/>
  <c r="EK47" i="1"/>
  <c r="EH47" i="1"/>
  <c r="EG47" i="1"/>
  <c r="ED47" i="1"/>
  <c r="EC47" i="1"/>
  <c r="DZ47" i="1"/>
  <c r="DY47" i="1"/>
  <c r="DV47" i="1"/>
  <c r="DU47" i="1"/>
  <c r="DR47" i="1"/>
  <c r="DQ47" i="1"/>
  <c r="DN47" i="1"/>
  <c r="DM47" i="1"/>
  <c r="DJ47" i="1"/>
  <c r="DI47" i="1"/>
  <c r="DF47" i="1"/>
  <c r="DE47" i="1"/>
  <c r="DB47" i="1"/>
  <c r="DA47" i="1"/>
  <c r="CX47" i="1"/>
  <c r="CW47" i="1"/>
  <c r="CT47" i="1"/>
  <c r="CS47" i="1"/>
  <c r="CP47" i="1"/>
  <c r="CO47" i="1"/>
  <c r="CL47" i="1"/>
  <c r="CK47" i="1"/>
  <c r="CH47" i="1"/>
  <c r="CG47" i="1"/>
  <c r="CD47" i="1"/>
  <c r="CC47" i="1"/>
  <c r="BZ47" i="1"/>
  <c r="BY47" i="1"/>
  <c r="BV47" i="1"/>
  <c r="BU47" i="1"/>
  <c r="BR47" i="1"/>
  <c r="BQ47" i="1"/>
  <c r="ET46" i="1"/>
  <c r="ES46" i="1"/>
  <c r="EP46" i="1"/>
  <c r="EO46" i="1"/>
  <c r="EL46" i="1"/>
  <c r="EK46" i="1"/>
  <c r="EH46" i="1"/>
  <c r="EG46" i="1"/>
  <c r="ED46" i="1"/>
  <c r="EC46" i="1"/>
  <c r="DZ46" i="1"/>
  <c r="DY46" i="1"/>
  <c r="DV46" i="1"/>
  <c r="DU46" i="1"/>
  <c r="DR46" i="1"/>
  <c r="DQ46" i="1"/>
  <c r="DN46" i="1"/>
  <c r="DM46" i="1"/>
  <c r="DJ46" i="1"/>
  <c r="DI46" i="1"/>
  <c r="DF46" i="1"/>
  <c r="DE46" i="1"/>
  <c r="DB46" i="1"/>
  <c r="DA46" i="1"/>
  <c r="CX46" i="1"/>
  <c r="CW46" i="1"/>
  <c r="CT46" i="1"/>
  <c r="CS46" i="1"/>
  <c r="CP46" i="1"/>
  <c r="CO46" i="1"/>
  <c r="CL46" i="1"/>
  <c r="CK46" i="1"/>
  <c r="CH46" i="1"/>
  <c r="CG46" i="1"/>
  <c r="CD46" i="1"/>
  <c r="CC46" i="1"/>
  <c r="BZ46" i="1"/>
  <c r="BY46" i="1"/>
  <c r="BV46" i="1"/>
  <c r="BU46" i="1"/>
  <c r="BR46" i="1"/>
  <c r="BQ46" i="1"/>
  <c r="ET45" i="1"/>
  <c r="ES45" i="1"/>
  <c r="EP45" i="1"/>
  <c r="EO45" i="1"/>
  <c r="EL45" i="1"/>
  <c r="EK45" i="1"/>
  <c r="EH45" i="1"/>
  <c r="EG45" i="1"/>
  <c r="ED45" i="1"/>
  <c r="EC45" i="1"/>
  <c r="DZ45" i="1"/>
  <c r="DY45" i="1"/>
  <c r="DV45" i="1"/>
  <c r="DU45" i="1"/>
  <c r="DR45" i="1"/>
  <c r="DQ45" i="1"/>
  <c r="DN45" i="1"/>
  <c r="DM45" i="1"/>
  <c r="DJ45" i="1"/>
  <c r="DI45" i="1"/>
  <c r="DF45" i="1"/>
  <c r="DE45" i="1"/>
  <c r="DB45" i="1"/>
  <c r="DA45" i="1"/>
  <c r="CX45" i="1"/>
  <c r="CW45" i="1"/>
  <c r="CT45" i="1"/>
  <c r="CS45" i="1"/>
  <c r="CP45" i="1"/>
  <c r="CO45" i="1"/>
  <c r="CL45" i="1"/>
  <c r="CK45" i="1"/>
  <c r="CH45" i="1"/>
  <c r="CG45" i="1"/>
  <c r="CD45" i="1"/>
  <c r="CC45" i="1"/>
  <c r="BZ45" i="1"/>
  <c r="BY45" i="1"/>
  <c r="BV45" i="1"/>
  <c r="BU45" i="1"/>
  <c r="BR45" i="1"/>
  <c r="BQ45" i="1"/>
  <c r="ET44" i="1"/>
  <c r="ES44" i="1"/>
  <c r="EP44" i="1"/>
  <c r="EO44" i="1"/>
  <c r="EL44" i="1"/>
  <c r="EK44" i="1"/>
  <c r="EH44" i="1"/>
  <c r="EG44" i="1"/>
  <c r="ED44" i="1"/>
  <c r="EC44" i="1"/>
  <c r="DZ44" i="1"/>
  <c r="DY44" i="1"/>
  <c r="DV44" i="1"/>
  <c r="DU44" i="1"/>
  <c r="DR44" i="1"/>
  <c r="DQ44" i="1"/>
  <c r="DN44" i="1"/>
  <c r="DM44" i="1"/>
  <c r="DJ44" i="1"/>
  <c r="DI44" i="1"/>
  <c r="DF44" i="1"/>
  <c r="DE44" i="1"/>
  <c r="DB44" i="1"/>
  <c r="DA44" i="1"/>
  <c r="CX44" i="1"/>
  <c r="CW44" i="1"/>
  <c r="CT44" i="1"/>
  <c r="CS44" i="1"/>
  <c r="CP44" i="1"/>
  <c r="CO44" i="1"/>
  <c r="CL44" i="1"/>
  <c r="CK44" i="1"/>
  <c r="CH44" i="1"/>
  <c r="CG44" i="1"/>
  <c r="CD44" i="1"/>
  <c r="CC44" i="1"/>
  <c r="BZ44" i="1"/>
  <c r="BY44" i="1"/>
  <c r="BV44" i="1"/>
  <c r="BU44" i="1"/>
  <c r="BR44" i="1"/>
  <c r="BQ44" i="1"/>
  <c r="ET43" i="1"/>
  <c r="ES43" i="1"/>
  <c r="EP43" i="1"/>
  <c r="EO43" i="1"/>
  <c r="EL43" i="1"/>
  <c r="EK43" i="1"/>
  <c r="EH43" i="1"/>
  <c r="EG43" i="1"/>
  <c r="ED43" i="1"/>
  <c r="EC43" i="1"/>
  <c r="DZ43" i="1"/>
  <c r="DY43" i="1"/>
  <c r="DV43" i="1"/>
  <c r="DU43" i="1"/>
  <c r="DR43" i="1"/>
  <c r="DQ43" i="1"/>
  <c r="DN43" i="1"/>
  <c r="DM43" i="1"/>
  <c r="DJ43" i="1"/>
  <c r="DI43" i="1"/>
  <c r="DF43" i="1"/>
  <c r="DE43" i="1"/>
  <c r="DB43" i="1"/>
  <c r="DA43" i="1"/>
  <c r="CX43" i="1"/>
  <c r="CW43" i="1"/>
  <c r="CT43" i="1"/>
  <c r="CS43" i="1"/>
  <c r="CP43" i="1"/>
  <c r="CO43" i="1"/>
  <c r="CL43" i="1"/>
  <c r="CK43" i="1"/>
  <c r="CH43" i="1"/>
  <c r="CG43" i="1"/>
  <c r="CD43" i="1"/>
  <c r="CC43" i="1"/>
  <c r="BZ43" i="1"/>
  <c r="BY43" i="1"/>
  <c r="BV43" i="1"/>
  <c r="BU43" i="1"/>
  <c r="BR43" i="1"/>
  <c r="BQ43" i="1"/>
  <c r="ET42" i="1"/>
  <c r="ES42" i="1"/>
  <c r="EP42" i="1"/>
  <c r="EO42" i="1"/>
  <c r="EL42" i="1"/>
  <c r="EK42" i="1"/>
  <c r="EH42" i="1"/>
  <c r="EG42" i="1"/>
  <c r="ED42" i="1"/>
  <c r="EC42" i="1"/>
  <c r="DZ42" i="1"/>
  <c r="DY42" i="1"/>
  <c r="DV42" i="1"/>
  <c r="DU42" i="1"/>
  <c r="DR42" i="1"/>
  <c r="DQ42" i="1"/>
  <c r="DN42" i="1"/>
  <c r="DM42" i="1"/>
  <c r="DJ42" i="1"/>
  <c r="DI42" i="1"/>
  <c r="DF42" i="1"/>
  <c r="DE42" i="1"/>
  <c r="DB42" i="1"/>
  <c r="DA42" i="1"/>
  <c r="CX42" i="1"/>
  <c r="CW42" i="1"/>
  <c r="CT42" i="1"/>
  <c r="CS42" i="1"/>
  <c r="CP42" i="1"/>
  <c r="CO42" i="1"/>
  <c r="CL42" i="1"/>
  <c r="CK42" i="1"/>
  <c r="CH42" i="1"/>
  <c r="CG42" i="1"/>
  <c r="CD42" i="1"/>
  <c r="CC42" i="1"/>
  <c r="BZ42" i="1"/>
  <c r="BY42" i="1"/>
  <c r="BV42" i="1"/>
  <c r="BU42" i="1"/>
  <c r="BR42" i="1"/>
  <c r="BQ42" i="1"/>
  <c r="ET41" i="1"/>
  <c r="ES41" i="1"/>
  <c r="EP41" i="1"/>
  <c r="EO41" i="1"/>
  <c r="EL41" i="1"/>
  <c r="EK41" i="1"/>
  <c r="EH41" i="1"/>
  <c r="EG41" i="1"/>
  <c r="ED41" i="1"/>
  <c r="EC41" i="1"/>
  <c r="DZ41" i="1"/>
  <c r="DY41" i="1"/>
  <c r="DV41" i="1"/>
  <c r="DU41" i="1"/>
  <c r="DR41" i="1"/>
  <c r="DQ41" i="1"/>
  <c r="DN41" i="1"/>
  <c r="DM41" i="1"/>
  <c r="DJ41" i="1"/>
  <c r="DI41" i="1"/>
  <c r="DF41" i="1"/>
  <c r="DE41" i="1"/>
  <c r="DB41" i="1"/>
  <c r="DA41" i="1"/>
  <c r="CX41" i="1"/>
  <c r="CW41" i="1"/>
  <c r="CT41" i="1"/>
  <c r="CS41" i="1"/>
  <c r="CP41" i="1"/>
  <c r="CO41" i="1"/>
  <c r="CL41" i="1"/>
  <c r="CK41" i="1"/>
  <c r="CH41" i="1"/>
  <c r="CG41" i="1"/>
  <c r="CD41" i="1"/>
  <c r="CC41" i="1"/>
  <c r="BZ41" i="1"/>
  <c r="BY41" i="1"/>
  <c r="BV41" i="1"/>
  <c r="BU41" i="1"/>
  <c r="BR41" i="1"/>
  <c r="BQ41" i="1"/>
  <c r="ET40" i="1"/>
  <c r="ES40" i="1"/>
  <c r="EP40" i="1"/>
  <c r="EO40" i="1"/>
  <c r="EL40" i="1"/>
  <c r="EK40" i="1"/>
  <c r="EH40" i="1"/>
  <c r="EG40" i="1"/>
  <c r="ED40" i="1"/>
  <c r="EC40" i="1"/>
  <c r="DZ40" i="1"/>
  <c r="DY40" i="1"/>
  <c r="DV40" i="1"/>
  <c r="DU40" i="1"/>
  <c r="DR40" i="1"/>
  <c r="DQ40" i="1"/>
  <c r="DN40" i="1"/>
  <c r="DM40" i="1"/>
  <c r="DJ40" i="1"/>
  <c r="DI40" i="1"/>
  <c r="DF40" i="1"/>
  <c r="DE40" i="1"/>
  <c r="DB40" i="1"/>
  <c r="DA40" i="1"/>
  <c r="CX40" i="1"/>
  <c r="CW40" i="1"/>
  <c r="CT40" i="1"/>
  <c r="CS40" i="1"/>
  <c r="CP40" i="1"/>
  <c r="CO40" i="1"/>
  <c r="CL40" i="1"/>
  <c r="CK40" i="1"/>
  <c r="CH40" i="1"/>
  <c r="CG40" i="1"/>
  <c r="CD40" i="1"/>
  <c r="CC40" i="1"/>
  <c r="BZ40" i="1"/>
  <c r="BY40" i="1"/>
  <c r="BV40" i="1"/>
  <c r="BU40" i="1"/>
  <c r="BR40" i="1"/>
  <c r="BQ40" i="1"/>
  <c r="ET39" i="1"/>
  <c r="ES39" i="1"/>
  <c r="EP39" i="1"/>
  <c r="EO39" i="1"/>
  <c r="EL39" i="1"/>
  <c r="EK39" i="1"/>
  <c r="EH39" i="1"/>
  <c r="EG39" i="1"/>
  <c r="ED39" i="1"/>
  <c r="EC39" i="1"/>
  <c r="DZ39" i="1"/>
  <c r="DY39" i="1"/>
  <c r="DV39" i="1"/>
  <c r="DU39" i="1"/>
  <c r="DR39" i="1"/>
  <c r="DQ39" i="1"/>
  <c r="DN39" i="1"/>
  <c r="DM39" i="1"/>
  <c r="DJ39" i="1"/>
  <c r="DI39" i="1"/>
  <c r="DF39" i="1"/>
  <c r="DE39" i="1"/>
  <c r="DB39" i="1"/>
  <c r="DA39" i="1"/>
  <c r="CX39" i="1"/>
  <c r="CW39" i="1"/>
  <c r="CT39" i="1"/>
  <c r="CS39" i="1"/>
  <c r="CP39" i="1"/>
  <c r="CO39" i="1"/>
  <c r="CL39" i="1"/>
  <c r="CK39" i="1"/>
  <c r="CH39" i="1"/>
  <c r="CG39" i="1"/>
  <c r="CD39" i="1"/>
  <c r="CC39" i="1"/>
  <c r="BZ39" i="1"/>
  <c r="BY39" i="1"/>
  <c r="BV39" i="1"/>
  <c r="BU39" i="1"/>
  <c r="BR39" i="1"/>
  <c r="BQ39" i="1"/>
  <c r="ET38" i="1"/>
  <c r="ES38" i="1"/>
  <c r="EP38" i="1"/>
  <c r="EO38" i="1"/>
  <c r="EL38" i="1"/>
  <c r="EK38" i="1"/>
  <c r="EH38" i="1"/>
  <c r="EG38" i="1"/>
  <c r="ED38" i="1"/>
  <c r="EC38" i="1"/>
  <c r="DZ38" i="1"/>
  <c r="DY38" i="1"/>
  <c r="DV38" i="1"/>
  <c r="DU38" i="1"/>
  <c r="DR38" i="1"/>
  <c r="DQ38" i="1"/>
  <c r="DN38" i="1"/>
  <c r="DM38" i="1"/>
  <c r="DJ38" i="1"/>
  <c r="DI38" i="1"/>
  <c r="DF38" i="1"/>
  <c r="DE38" i="1"/>
  <c r="DB38" i="1"/>
  <c r="DA38" i="1"/>
  <c r="CX38" i="1"/>
  <c r="CW38" i="1"/>
  <c r="CT38" i="1"/>
  <c r="CS38" i="1"/>
  <c r="CP38" i="1"/>
  <c r="CO38" i="1"/>
  <c r="CL38" i="1"/>
  <c r="CK38" i="1"/>
  <c r="CH38" i="1"/>
  <c r="CG38" i="1"/>
  <c r="CD38" i="1"/>
  <c r="CC38" i="1"/>
  <c r="BZ38" i="1"/>
  <c r="BY38" i="1"/>
  <c r="BV38" i="1"/>
  <c r="BU38" i="1"/>
  <c r="BR38" i="1"/>
  <c r="BQ38" i="1"/>
  <c r="ET37" i="1"/>
  <c r="ES37" i="1"/>
  <c r="EP37" i="1"/>
  <c r="EO37" i="1"/>
  <c r="EL37" i="1"/>
  <c r="EK37" i="1"/>
  <c r="EH37" i="1"/>
  <c r="EG37" i="1"/>
  <c r="ED37" i="1"/>
  <c r="EC37" i="1"/>
  <c r="DZ37" i="1"/>
  <c r="DY37" i="1"/>
  <c r="DV37" i="1"/>
  <c r="DU37" i="1"/>
  <c r="DR37" i="1"/>
  <c r="DQ37" i="1"/>
  <c r="DN37" i="1"/>
  <c r="DM37" i="1"/>
  <c r="DJ37" i="1"/>
  <c r="DI37" i="1"/>
  <c r="DF37" i="1"/>
  <c r="DE37" i="1"/>
  <c r="DB37" i="1"/>
  <c r="DA37" i="1"/>
  <c r="CX37" i="1"/>
  <c r="CW37" i="1"/>
  <c r="CT37" i="1"/>
  <c r="CS37" i="1"/>
  <c r="CP37" i="1"/>
  <c r="CO37" i="1"/>
  <c r="CL37" i="1"/>
  <c r="CK37" i="1"/>
  <c r="CH37" i="1"/>
  <c r="CG37" i="1"/>
  <c r="CD37" i="1"/>
  <c r="CC37" i="1"/>
  <c r="BZ37" i="1"/>
  <c r="BY37" i="1"/>
  <c r="BV37" i="1"/>
  <c r="BU37" i="1"/>
  <c r="BR37" i="1"/>
  <c r="BQ37" i="1"/>
  <c r="ET36" i="1"/>
  <c r="ES36" i="1"/>
  <c r="EP36" i="1"/>
  <c r="EO36" i="1"/>
  <c r="EL36" i="1"/>
  <c r="EK36" i="1"/>
  <c r="EH36" i="1"/>
  <c r="EG36" i="1"/>
  <c r="ED36" i="1"/>
  <c r="EC36" i="1"/>
  <c r="DZ36" i="1"/>
  <c r="DY36" i="1"/>
  <c r="DV36" i="1"/>
  <c r="DU36" i="1"/>
  <c r="DR36" i="1"/>
  <c r="DQ36" i="1"/>
  <c r="DN36" i="1"/>
  <c r="DM36" i="1"/>
  <c r="DJ36" i="1"/>
  <c r="DI36" i="1"/>
  <c r="DF36" i="1"/>
  <c r="DE36" i="1"/>
  <c r="DB36" i="1"/>
  <c r="DA36" i="1"/>
  <c r="CX36" i="1"/>
  <c r="CW36" i="1"/>
  <c r="CT36" i="1"/>
  <c r="CS36" i="1"/>
  <c r="CP36" i="1"/>
  <c r="CO36" i="1"/>
  <c r="CL36" i="1"/>
  <c r="CK36" i="1"/>
  <c r="CH36" i="1"/>
  <c r="CG36" i="1"/>
  <c r="CD36" i="1"/>
  <c r="CC36" i="1"/>
  <c r="BZ36" i="1"/>
  <c r="BY36" i="1"/>
  <c r="BV36" i="1"/>
  <c r="BU36" i="1"/>
  <c r="BR36" i="1"/>
  <c r="BQ36" i="1"/>
  <c r="ET35" i="1"/>
  <c r="ES35" i="1"/>
  <c r="EP35" i="1"/>
  <c r="EO35" i="1"/>
  <c r="EL35" i="1"/>
  <c r="EK35" i="1"/>
  <c r="EH35" i="1"/>
  <c r="EG35" i="1"/>
  <c r="ED35" i="1"/>
  <c r="EC35" i="1"/>
  <c r="DZ35" i="1"/>
  <c r="DY35" i="1"/>
  <c r="DV35" i="1"/>
  <c r="DU35" i="1"/>
  <c r="DR35" i="1"/>
  <c r="DQ35" i="1"/>
  <c r="DN35" i="1"/>
  <c r="DM35" i="1"/>
  <c r="DJ35" i="1"/>
  <c r="DI35" i="1"/>
  <c r="DF35" i="1"/>
  <c r="DE35" i="1"/>
  <c r="DB35" i="1"/>
  <c r="DA35" i="1"/>
  <c r="CX35" i="1"/>
  <c r="CW35" i="1"/>
  <c r="CT35" i="1"/>
  <c r="CS35" i="1"/>
  <c r="CP35" i="1"/>
  <c r="CO35" i="1"/>
  <c r="CL35" i="1"/>
  <c r="CK35" i="1"/>
  <c r="CH35" i="1"/>
  <c r="CG35" i="1"/>
  <c r="CD35" i="1"/>
  <c r="CC35" i="1"/>
  <c r="BZ35" i="1"/>
  <c r="BY35" i="1"/>
  <c r="BV35" i="1"/>
  <c r="BU35" i="1"/>
  <c r="BR35" i="1"/>
  <c r="BQ35" i="1"/>
  <c r="ET31" i="1"/>
  <c r="ES31" i="1"/>
  <c r="EP31" i="1"/>
  <c r="EO31" i="1"/>
  <c r="EL31" i="1"/>
  <c r="EK31" i="1"/>
  <c r="EH31" i="1"/>
  <c r="EG31" i="1"/>
  <c r="ED31" i="1"/>
  <c r="EC31" i="1"/>
  <c r="DZ31" i="1"/>
  <c r="DY31" i="1"/>
  <c r="DV31" i="1"/>
  <c r="DU31" i="1"/>
  <c r="DR31" i="1"/>
  <c r="DQ31" i="1"/>
  <c r="DN31" i="1"/>
  <c r="DM31" i="1"/>
  <c r="DJ31" i="1"/>
  <c r="DI31" i="1"/>
  <c r="DF31" i="1"/>
  <c r="DE31" i="1"/>
  <c r="DB31" i="1"/>
  <c r="DA31" i="1"/>
  <c r="CX31" i="1"/>
  <c r="CW31" i="1"/>
  <c r="CT31" i="1"/>
  <c r="CS31" i="1"/>
  <c r="CP31" i="1"/>
  <c r="CO31" i="1"/>
  <c r="CL31" i="1"/>
  <c r="CK31" i="1"/>
  <c r="CH31" i="1"/>
  <c r="CG31" i="1"/>
  <c r="CD31" i="1"/>
  <c r="CC31" i="1"/>
  <c r="BZ31" i="1"/>
  <c r="BY31" i="1"/>
  <c r="BV31" i="1"/>
  <c r="BU31" i="1"/>
  <c r="BR31" i="1"/>
  <c r="BQ31" i="1"/>
  <c r="ET30" i="1"/>
  <c r="ES30" i="1"/>
  <c r="EP30" i="1"/>
  <c r="EO30" i="1"/>
  <c r="EL30" i="1"/>
  <c r="EK30" i="1"/>
  <c r="EH30" i="1"/>
  <c r="EG30" i="1"/>
  <c r="ED30" i="1"/>
  <c r="EC30" i="1"/>
  <c r="DZ30" i="1"/>
  <c r="DY30" i="1"/>
  <c r="DV30" i="1"/>
  <c r="DU30" i="1"/>
  <c r="DR30" i="1"/>
  <c r="DQ30" i="1"/>
  <c r="DN30" i="1"/>
  <c r="DM30" i="1"/>
  <c r="DJ30" i="1"/>
  <c r="DI30" i="1"/>
  <c r="DF30" i="1"/>
  <c r="DE30" i="1"/>
  <c r="DB30" i="1"/>
  <c r="DA30" i="1"/>
  <c r="CX30" i="1"/>
  <c r="CW30" i="1"/>
  <c r="CT30" i="1"/>
  <c r="CS30" i="1"/>
  <c r="CP30" i="1"/>
  <c r="CO30" i="1"/>
  <c r="CL30" i="1"/>
  <c r="CK30" i="1"/>
  <c r="CH30" i="1"/>
  <c r="CG30" i="1"/>
  <c r="CD30" i="1"/>
  <c r="CC30" i="1"/>
  <c r="BZ30" i="1"/>
  <c r="BY30" i="1"/>
  <c r="BV30" i="1"/>
  <c r="BU30" i="1"/>
  <c r="BR30" i="1"/>
  <c r="BQ30" i="1"/>
  <c r="ET29" i="1"/>
  <c r="ES29" i="1"/>
  <c r="EP29" i="1"/>
  <c r="EO29" i="1"/>
  <c r="EL29" i="1"/>
  <c r="EK29" i="1"/>
  <c r="EH29" i="1"/>
  <c r="EG29" i="1"/>
  <c r="ED29" i="1"/>
  <c r="EC29" i="1"/>
  <c r="DZ29" i="1"/>
  <c r="DY29" i="1"/>
  <c r="DV29" i="1"/>
  <c r="DU29" i="1"/>
  <c r="DR29" i="1"/>
  <c r="DQ29" i="1"/>
  <c r="DN29" i="1"/>
  <c r="DM29" i="1"/>
  <c r="DJ29" i="1"/>
  <c r="DI29" i="1"/>
  <c r="DF29" i="1"/>
  <c r="DE29" i="1"/>
  <c r="DB29" i="1"/>
  <c r="DA29" i="1"/>
  <c r="CX29" i="1"/>
  <c r="CW29" i="1"/>
  <c r="CT29" i="1"/>
  <c r="CS29" i="1"/>
  <c r="CP29" i="1"/>
  <c r="CO29" i="1"/>
  <c r="CL29" i="1"/>
  <c r="CK29" i="1"/>
  <c r="CH29" i="1"/>
  <c r="CG29" i="1"/>
  <c r="CD29" i="1"/>
  <c r="CC29" i="1"/>
  <c r="BZ29" i="1"/>
  <c r="BY29" i="1"/>
  <c r="BV29" i="1"/>
  <c r="BU29" i="1"/>
  <c r="BR29" i="1"/>
  <c r="BQ29" i="1"/>
  <c r="ET26" i="1"/>
  <c r="ES26" i="1"/>
  <c r="EP26" i="1"/>
  <c r="EO26" i="1"/>
  <c r="EL26" i="1"/>
  <c r="EK26" i="1"/>
  <c r="EH26" i="1"/>
  <c r="EG26" i="1"/>
  <c r="ED26" i="1"/>
  <c r="EC26" i="1"/>
  <c r="DZ26" i="1"/>
  <c r="DY26" i="1"/>
  <c r="DV26" i="1"/>
  <c r="DU26" i="1"/>
  <c r="DR26" i="1"/>
  <c r="DQ26" i="1"/>
  <c r="DN26" i="1"/>
  <c r="DM26" i="1"/>
  <c r="DJ26" i="1"/>
  <c r="DI26" i="1"/>
  <c r="DF26" i="1"/>
  <c r="DE26" i="1"/>
  <c r="DB26" i="1"/>
  <c r="DA26" i="1"/>
  <c r="CX26" i="1"/>
  <c r="CW26" i="1"/>
  <c r="CT26" i="1"/>
  <c r="CS26" i="1"/>
  <c r="CP26" i="1"/>
  <c r="CO26" i="1"/>
  <c r="CL26" i="1"/>
  <c r="CK26" i="1"/>
  <c r="CH26" i="1"/>
  <c r="CG26" i="1"/>
  <c r="CD26" i="1"/>
  <c r="CC26" i="1"/>
  <c r="BZ26" i="1"/>
  <c r="BY26" i="1"/>
  <c r="BV26" i="1"/>
  <c r="BU26" i="1"/>
  <c r="BR26" i="1"/>
  <c r="BQ26" i="1"/>
  <c r="ET25" i="1"/>
  <c r="ES25" i="1"/>
  <c r="EP25" i="1"/>
  <c r="EO25" i="1"/>
  <c r="EL25" i="1"/>
  <c r="EK25" i="1"/>
  <c r="EH25" i="1"/>
  <c r="EG25" i="1"/>
  <c r="ED25" i="1"/>
  <c r="EC25" i="1"/>
  <c r="DZ25" i="1"/>
  <c r="DY25" i="1"/>
  <c r="DV25" i="1"/>
  <c r="DU25" i="1"/>
  <c r="DR25" i="1"/>
  <c r="DQ25" i="1"/>
  <c r="DN25" i="1"/>
  <c r="DM25" i="1"/>
  <c r="DJ25" i="1"/>
  <c r="DI25" i="1"/>
  <c r="DF25" i="1"/>
  <c r="DE25" i="1"/>
  <c r="DB25" i="1"/>
  <c r="DA25" i="1"/>
  <c r="CX25" i="1"/>
  <c r="CW25" i="1"/>
  <c r="CT25" i="1"/>
  <c r="CS25" i="1"/>
  <c r="CP25" i="1"/>
  <c r="CO25" i="1"/>
  <c r="CL25" i="1"/>
  <c r="CK25" i="1"/>
  <c r="CH25" i="1"/>
  <c r="CG25" i="1"/>
  <c r="CD25" i="1"/>
  <c r="CC25" i="1"/>
  <c r="BZ25" i="1"/>
  <c r="BY25" i="1"/>
  <c r="BV25" i="1"/>
  <c r="BU25" i="1"/>
  <c r="BR25" i="1"/>
  <c r="BQ25" i="1"/>
  <c r="ET24" i="1"/>
  <c r="ES24" i="1"/>
  <c r="EP24" i="1"/>
  <c r="EO24" i="1"/>
  <c r="EL24" i="1"/>
  <c r="EK24" i="1"/>
  <c r="EH24" i="1"/>
  <c r="EG24" i="1"/>
  <c r="ED24" i="1"/>
  <c r="EC24" i="1"/>
  <c r="DZ24" i="1"/>
  <c r="DY24" i="1"/>
  <c r="DV24" i="1"/>
  <c r="DU24" i="1"/>
  <c r="DR24" i="1"/>
  <c r="DQ24" i="1"/>
  <c r="DN24" i="1"/>
  <c r="DM24" i="1"/>
  <c r="DJ24" i="1"/>
  <c r="DI24" i="1"/>
  <c r="DF24" i="1"/>
  <c r="DE24" i="1"/>
  <c r="DB24" i="1"/>
  <c r="DA24" i="1"/>
  <c r="CX24" i="1"/>
  <c r="CW24" i="1"/>
  <c r="CT24" i="1"/>
  <c r="CS24" i="1"/>
  <c r="CP24" i="1"/>
  <c r="CO24" i="1"/>
  <c r="CL24" i="1"/>
  <c r="CK24" i="1"/>
  <c r="CH24" i="1"/>
  <c r="CG24" i="1"/>
  <c r="CD24" i="1"/>
  <c r="CC24" i="1"/>
  <c r="BZ24" i="1"/>
  <c r="BY24" i="1"/>
  <c r="BV24" i="1"/>
  <c r="BU24" i="1"/>
  <c r="BR24" i="1"/>
  <c r="BQ24" i="1"/>
  <c r="ET23" i="1"/>
  <c r="ES23" i="1"/>
  <c r="EP23" i="1"/>
  <c r="EO23" i="1"/>
  <c r="EL23" i="1"/>
  <c r="EK23" i="1"/>
  <c r="EH23" i="1"/>
  <c r="EG23" i="1"/>
  <c r="ED23" i="1"/>
  <c r="EC23" i="1"/>
  <c r="DZ23" i="1"/>
  <c r="DY23" i="1"/>
  <c r="DV23" i="1"/>
  <c r="DU23" i="1"/>
  <c r="DR23" i="1"/>
  <c r="DQ23" i="1"/>
  <c r="DN23" i="1"/>
  <c r="DM23" i="1"/>
  <c r="DJ23" i="1"/>
  <c r="DI23" i="1"/>
  <c r="DF23" i="1"/>
  <c r="DE23" i="1"/>
  <c r="DB23" i="1"/>
  <c r="DA23" i="1"/>
  <c r="CX23" i="1"/>
  <c r="CW23" i="1"/>
  <c r="CT23" i="1"/>
  <c r="CS23" i="1"/>
  <c r="CP23" i="1"/>
  <c r="CO23" i="1"/>
  <c r="CL23" i="1"/>
  <c r="CK23" i="1"/>
  <c r="CH23" i="1"/>
  <c r="CG23" i="1"/>
  <c r="CD23" i="1"/>
  <c r="CC23" i="1"/>
  <c r="BZ23" i="1"/>
  <c r="BY23" i="1"/>
  <c r="BV23" i="1"/>
  <c r="BU23" i="1"/>
  <c r="BR23" i="1"/>
  <c r="BQ23" i="1"/>
  <c r="ET22" i="1"/>
  <c r="ES22" i="1"/>
  <c r="EP22" i="1"/>
  <c r="EO22" i="1"/>
  <c r="EL22" i="1"/>
  <c r="EK22" i="1"/>
  <c r="EH22" i="1"/>
  <c r="EG22" i="1"/>
  <c r="ED22" i="1"/>
  <c r="EC22" i="1"/>
  <c r="DZ22" i="1"/>
  <c r="DY22" i="1"/>
  <c r="DV22" i="1"/>
  <c r="DU22" i="1"/>
  <c r="DR22" i="1"/>
  <c r="DQ22" i="1"/>
  <c r="DN22" i="1"/>
  <c r="DM22" i="1"/>
  <c r="DJ22" i="1"/>
  <c r="DI22" i="1"/>
  <c r="DF22" i="1"/>
  <c r="DE22" i="1"/>
  <c r="DB22" i="1"/>
  <c r="DA22" i="1"/>
  <c r="CX22" i="1"/>
  <c r="CW22" i="1"/>
  <c r="CT22" i="1"/>
  <c r="CS22" i="1"/>
  <c r="CP22" i="1"/>
  <c r="CO22" i="1"/>
  <c r="CL22" i="1"/>
  <c r="CK22" i="1"/>
  <c r="CH22" i="1"/>
  <c r="CG22" i="1"/>
  <c r="CD22" i="1"/>
  <c r="CC22" i="1"/>
  <c r="BZ22" i="1"/>
  <c r="BY22" i="1"/>
  <c r="BV22" i="1"/>
  <c r="BU22" i="1"/>
  <c r="BR22" i="1"/>
  <c r="BQ22" i="1"/>
  <c r="ET21" i="1"/>
  <c r="ES21" i="1"/>
  <c r="EP21" i="1"/>
  <c r="EO21" i="1"/>
  <c r="EL21" i="1"/>
  <c r="EK21" i="1"/>
  <c r="EH21" i="1"/>
  <c r="EG21" i="1"/>
  <c r="ED21" i="1"/>
  <c r="EC21" i="1"/>
  <c r="DZ21" i="1"/>
  <c r="DY21" i="1"/>
  <c r="DV21" i="1"/>
  <c r="DU21" i="1"/>
  <c r="DR21" i="1"/>
  <c r="DQ21" i="1"/>
  <c r="DN21" i="1"/>
  <c r="DM21" i="1"/>
  <c r="DJ21" i="1"/>
  <c r="DI21" i="1"/>
  <c r="DF21" i="1"/>
  <c r="DE21" i="1"/>
  <c r="DB21" i="1"/>
  <c r="DA21" i="1"/>
  <c r="CX21" i="1"/>
  <c r="CW21" i="1"/>
  <c r="CT21" i="1"/>
  <c r="CS21" i="1"/>
  <c r="CP21" i="1"/>
  <c r="CO21" i="1"/>
  <c r="CL21" i="1"/>
  <c r="CK21" i="1"/>
  <c r="CH21" i="1"/>
  <c r="CG21" i="1"/>
  <c r="CD21" i="1"/>
  <c r="CC21" i="1"/>
  <c r="BZ21" i="1"/>
  <c r="BY21" i="1"/>
  <c r="BV21" i="1"/>
  <c r="BU21" i="1"/>
  <c r="BR21" i="1"/>
  <c r="BQ21" i="1"/>
  <c r="ET20" i="1"/>
  <c r="ES20" i="1"/>
  <c r="EP20" i="1"/>
  <c r="EO20" i="1"/>
  <c r="EL20" i="1"/>
  <c r="EK20" i="1"/>
  <c r="EH20" i="1"/>
  <c r="EG20" i="1"/>
  <c r="ED20" i="1"/>
  <c r="EC20" i="1"/>
  <c r="DZ20" i="1"/>
  <c r="DY20" i="1"/>
  <c r="DV20" i="1"/>
  <c r="DU20" i="1"/>
  <c r="DR20" i="1"/>
  <c r="DQ20" i="1"/>
  <c r="DN20" i="1"/>
  <c r="DM20" i="1"/>
  <c r="DJ20" i="1"/>
  <c r="DI20" i="1"/>
  <c r="DF20" i="1"/>
  <c r="DE20" i="1"/>
  <c r="DB20" i="1"/>
  <c r="DA20" i="1"/>
  <c r="CX20" i="1"/>
  <c r="CW20" i="1"/>
  <c r="CT20" i="1"/>
  <c r="CS20" i="1"/>
  <c r="CP20" i="1"/>
  <c r="CO20" i="1"/>
  <c r="CL20" i="1"/>
  <c r="CK20" i="1"/>
  <c r="CH20" i="1"/>
  <c r="CG20" i="1"/>
  <c r="CD20" i="1"/>
  <c r="CC20" i="1"/>
  <c r="BZ20" i="1"/>
  <c r="BY20" i="1"/>
  <c r="BV20" i="1"/>
  <c r="BU20" i="1"/>
  <c r="BR20" i="1"/>
  <c r="BQ20" i="1"/>
  <c r="ET19" i="1"/>
  <c r="ES19" i="1"/>
  <c r="EP19" i="1"/>
  <c r="EO19" i="1"/>
  <c r="EL19" i="1"/>
  <c r="EK19" i="1"/>
  <c r="EH19" i="1"/>
  <c r="EG19" i="1"/>
  <c r="ED19" i="1"/>
  <c r="EC19" i="1"/>
  <c r="DZ19" i="1"/>
  <c r="DY19" i="1"/>
  <c r="DV19" i="1"/>
  <c r="DU19" i="1"/>
  <c r="DR19" i="1"/>
  <c r="DQ19" i="1"/>
  <c r="DN19" i="1"/>
  <c r="DM19" i="1"/>
  <c r="DJ19" i="1"/>
  <c r="DI19" i="1"/>
  <c r="DF19" i="1"/>
  <c r="DE19" i="1"/>
  <c r="DB19" i="1"/>
  <c r="DA19" i="1"/>
  <c r="CX19" i="1"/>
  <c r="CW19" i="1"/>
  <c r="CT19" i="1"/>
  <c r="CS19" i="1"/>
  <c r="CP19" i="1"/>
  <c r="CO19" i="1"/>
  <c r="CL19" i="1"/>
  <c r="CK19" i="1"/>
  <c r="CH19" i="1"/>
  <c r="CG19" i="1"/>
  <c r="CD19" i="1"/>
  <c r="CC19" i="1"/>
  <c r="BZ19" i="1"/>
  <c r="BY19" i="1"/>
  <c r="BV19" i="1"/>
  <c r="BU19" i="1"/>
  <c r="BR19" i="1"/>
  <c r="BQ19" i="1"/>
  <c r="ET18" i="1"/>
  <c r="ES18" i="1"/>
  <c r="EP18" i="1"/>
  <c r="EO18" i="1"/>
  <c r="EL18" i="1"/>
  <c r="EK18" i="1"/>
  <c r="EH18" i="1"/>
  <c r="EG18" i="1"/>
  <c r="ED18" i="1"/>
  <c r="EC18" i="1"/>
  <c r="DZ18" i="1"/>
  <c r="DY18" i="1"/>
  <c r="DV18" i="1"/>
  <c r="DU18" i="1"/>
  <c r="DR18" i="1"/>
  <c r="DQ18" i="1"/>
  <c r="DN18" i="1"/>
  <c r="DM18" i="1"/>
  <c r="DJ18" i="1"/>
  <c r="DI18" i="1"/>
  <c r="DF18" i="1"/>
  <c r="DE18" i="1"/>
  <c r="DB18" i="1"/>
  <c r="DA18" i="1"/>
  <c r="CX18" i="1"/>
  <c r="CW18" i="1"/>
  <c r="CT18" i="1"/>
  <c r="CS18" i="1"/>
  <c r="CP18" i="1"/>
  <c r="CO18" i="1"/>
  <c r="CL18" i="1"/>
  <c r="CK18" i="1"/>
  <c r="CH18" i="1"/>
  <c r="CG18" i="1"/>
  <c r="CD18" i="1"/>
  <c r="CC18" i="1"/>
  <c r="BZ18" i="1"/>
  <c r="BY18" i="1"/>
  <c r="BV18" i="1"/>
  <c r="BU18" i="1"/>
  <c r="BR18" i="1"/>
  <c r="BQ18" i="1"/>
  <c r="ET17" i="1"/>
  <c r="ES17" i="1"/>
  <c r="EP17" i="1"/>
  <c r="EO17" i="1"/>
  <c r="EL17" i="1"/>
  <c r="EK17" i="1"/>
  <c r="EH17" i="1"/>
  <c r="EG17" i="1"/>
  <c r="ED17" i="1"/>
  <c r="EC17" i="1"/>
  <c r="DZ17" i="1"/>
  <c r="DY17" i="1"/>
  <c r="DV17" i="1"/>
  <c r="DU17" i="1"/>
  <c r="DR17" i="1"/>
  <c r="DQ17" i="1"/>
  <c r="DN17" i="1"/>
  <c r="DM17" i="1"/>
  <c r="DJ17" i="1"/>
  <c r="DI17" i="1"/>
  <c r="DF17" i="1"/>
  <c r="DE17" i="1"/>
  <c r="DB17" i="1"/>
  <c r="DA17" i="1"/>
  <c r="CX17" i="1"/>
  <c r="CW17" i="1"/>
  <c r="CT17" i="1"/>
  <c r="CS17" i="1"/>
  <c r="CP17" i="1"/>
  <c r="CO17" i="1"/>
  <c r="CL17" i="1"/>
  <c r="CK17" i="1"/>
  <c r="CH17" i="1"/>
  <c r="CG17" i="1"/>
  <c r="CD17" i="1"/>
  <c r="CC17" i="1"/>
  <c r="BZ17" i="1"/>
  <c r="BY17" i="1"/>
  <c r="BV17" i="1"/>
  <c r="BU17" i="1"/>
  <c r="BR17" i="1"/>
  <c r="BQ17" i="1"/>
  <c r="ET16" i="1"/>
  <c r="ES16" i="1"/>
  <c r="EP16" i="1"/>
  <c r="EO16" i="1"/>
  <c r="EL16" i="1"/>
  <c r="EK16" i="1"/>
  <c r="EH16" i="1"/>
  <c r="EG16" i="1"/>
  <c r="ED16" i="1"/>
  <c r="EC16" i="1"/>
  <c r="DZ16" i="1"/>
  <c r="DY16" i="1"/>
  <c r="DV16" i="1"/>
  <c r="DU16" i="1"/>
  <c r="DR16" i="1"/>
  <c r="DQ16" i="1"/>
  <c r="DN16" i="1"/>
  <c r="DM16" i="1"/>
  <c r="DJ16" i="1"/>
  <c r="DI16" i="1"/>
  <c r="DF16" i="1"/>
  <c r="DE16" i="1"/>
  <c r="DB16" i="1"/>
  <c r="DA16" i="1"/>
  <c r="CX16" i="1"/>
  <c r="CW16" i="1"/>
  <c r="CT16" i="1"/>
  <c r="CS16" i="1"/>
  <c r="CP16" i="1"/>
  <c r="CO16" i="1"/>
  <c r="CL16" i="1"/>
  <c r="CK16" i="1"/>
  <c r="CH16" i="1"/>
  <c r="CG16" i="1"/>
  <c r="CD16" i="1"/>
  <c r="CC16" i="1"/>
  <c r="BZ16" i="1"/>
  <c r="BY16" i="1"/>
  <c r="BV16" i="1"/>
  <c r="BU16" i="1"/>
  <c r="BR16" i="1"/>
  <c r="BQ16" i="1"/>
  <c r="ET15" i="1"/>
  <c r="ES15" i="1"/>
  <c r="EP15" i="1"/>
  <c r="EO15" i="1"/>
  <c r="EL15" i="1"/>
  <c r="EK15" i="1"/>
  <c r="EH15" i="1"/>
  <c r="EG15" i="1"/>
  <c r="ED15" i="1"/>
  <c r="EC15" i="1"/>
  <c r="DZ15" i="1"/>
  <c r="DY15" i="1"/>
  <c r="DV15" i="1"/>
  <c r="DU15" i="1"/>
  <c r="DR15" i="1"/>
  <c r="DQ15" i="1"/>
  <c r="DN15" i="1"/>
  <c r="DM15" i="1"/>
  <c r="DJ15" i="1"/>
  <c r="DI15" i="1"/>
  <c r="DF15" i="1"/>
  <c r="DE15" i="1"/>
  <c r="DB15" i="1"/>
  <c r="DA15" i="1"/>
  <c r="CX15" i="1"/>
  <c r="CW15" i="1"/>
  <c r="CT15" i="1"/>
  <c r="CS15" i="1"/>
  <c r="CP15" i="1"/>
  <c r="CO15" i="1"/>
  <c r="CL15" i="1"/>
  <c r="CK15" i="1"/>
  <c r="CH15" i="1"/>
  <c r="CG15" i="1"/>
  <c r="CD15" i="1"/>
  <c r="CC15" i="1"/>
  <c r="BZ15" i="1"/>
  <c r="BY15" i="1"/>
  <c r="BV15" i="1"/>
  <c r="BU15" i="1"/>
  <c r="BR15" i="1"/>
  <c r="BQ15" i="1"/>
  <c r="IK1939" i="16"/>
  <c r="IG1939" i="16"/>
  <c r="HN1939" i="16"/>
  <c r="IK1938" i="16"/>
  <c r="IG1938" i="16"/>
  <c r="HN1938" i="16"/>
  <c r="IK1937" i="16"/>
  <c r="IG1937" i="16"/>
  <c r="HN1937" i="16"/>
  <c r="IK1936" i="16"/>
  <c r="IG1936" i="16"/>
  <c r="HN1936" i="16"/>
  <c r="IK1935" i="16"/>
  <c r="IG1935" i="16"/>
  <c r="HN1935" i="16"/>
  <c r="IK1934" i="16"/>
  <c r="IG1934" i="16"/>
  <c r="HN1934" i="16"/>
  <c r="IK1933" i="16"/>
  <c r="IG1933" i="16"/>
  <c r="HN1933" i="16"/>
  <c r="IK1932" i="16"/>
  <c r="IG1932" i="16"/>
  <c r="HN1932" i="16"/>
  <c r="IK1931" i="16"/>
  <c r="IG1931" i="16"/>
  <c r="HN1931" i="16"/>
  <c r="IK1930" i="16"/>
  <c r="IG1930" i="16"/>
  <c r="HN1930" i="16"/>
  <c r="IK1929" i="16"/>
  <c r="IG1929" i="16"/>
  <c r="HN1929" i="16"/>
  <c r="IK1928" i="16"/>
  <c r="IG1928" i="16"/>
  <c r="HN1928" i="16"/>
  <c r="IK1927" i="16"/>
  <c r="IG1927" i="16"/>
  <c r="HN1927" i="16"/>
  <c r="IK1926" i="16"/>
  <c r="IG1926" i="16"/>
  <c r="HN1926" i="16"/>
  <c r="IK1925" i="16"/>
  <c r="IG1925" i="16"/>
  <c r="HN1925" i="16"/>
  <c r="IK1924" i="16"/>
  <c r="IG1924" i="16"/>
  <c r="HN1924" i="16"/>
  <c r="IK1923" i="16"/>
  <c r="IG1923" i="16"/>
  <c r="HN1923" i="16"/>
  <c r="IK1922" i="16"/>
  <c r="IG1922" i="16"/>
  <c r="HN1922" i="16"/>
  <c r="IK1921" i="16"/>
  <c r="IG1921" i="16"/>
  <c r="HN1921" i="16"/>
  <c r="IK1920" i="16"/>
  <c r="IG1920" i="16"/>
  <c r="HN1920" i="16"/>
  <c r="IK1919" i="16"/>
  <c r="IG1919" i="16"/>
  <c r="HN1919" i="16"/>
  <c r="IK1918" i="16"/>
  <c r="IG1918" i="16"/>
  <c r="HN1918" i="16"/>
  <c r="IK1917" i="16"/>
  <c r="IG1917" i="16"/>
  <c r="HN1917" i="16"/>
  <c r="IK1916" i="16"/>
  <c r="IG1916" i="16"/>
  <c r="HN1916" i="16"/>
  <c r="IK1915" i="16"/>
  <c r="IG1915" i="16"/>
  <c r="HN1915" i="16"/>
  <c r="IK1914" i="16"/>
  <c r="IG1914" i="16"/>
  <c r="HN1914" i="16"/>
  <c r="IK1913" i="16"/>
  <c r="IG1913" i="16"/>
  <c r="HN1913" i="16"/>
  <c r="IK1912" i="16"/>
  <c r="IG1912" i="16"/>
  <c r="HN1912" i="16"/>
  <c r="IK1911" i="16"/>
  <c r="IG1911" i="16"/>
  <c r="HN1911" i="16"/>
  <c r="IK1910" i="16"/>
  <c r="IG1910" i="16"/>
  <c r="HN1910" i="16"/>
  <c r="IK1909" i="16"/>
  <c r="IG1909" i="16"/>
  <c r="HN1909" i="16"/>
  <c r="IK1908" i="16"/>
  <c r="IG1908" i="16"/>
  <c r="HN1908" i="16"/>
  <c r="IK1907" i="16"/>
  <c r="IG1907" i="16"/>
  <c r="HN1907" i="16"/>
  <c r="IK1906" i="16"/>
  <c r="IG1906" i="16"/>
  <c r="HN1906" i="16"/>
  <c r="IK1905" i="16"/>
  <c r="IG1905" i="16"/>
  <c r="HN1905" i="16"/>
  <c r="IK1893" i="16"/>
  <c r="IG1893" i="16"/>
  <c r="HN1893" i="16"/>
  <c r="IK1892" i="16"/>
  <c r="IG1892" i="16"/>
  <c r="HN1892" i="16"/>
  <c r="IK1891" i="16"/>
  <c r="IG1891" i="16"/>
  <c r="HN1891" i="16"/>
  <c r="IK1890" i="16"/>
  <c r="IG1890" i="16"/>
  <c r="HN1890" i="16"/>
  <c r="IK1889" i="16"/>
  <c r="IG1889" i="16"/>
  <c r="HN1889" i="16"/>
  <c r="IK1888" i="16"/>
  <c r="IG1888" i="16"/>
  <c r="HN1888" i="16"/>
  <c r="IK1887" i="16"/>
  <c r="IG1887" i="16"/>
  <c r="HN1887" i="16"/>
  <c r="IK1886" i="16"/>
  <c r="IG1886" i="16"/>
  <c r="HN1886" i="16"/>
  <c r="IK1885" i="16"/>
  <c r="IG1885" i="16"/>
  <c r="HN1885" i="16"/>
  <c r="IK1884" i="16"/>
  <c r="IG1884" i="16"/>
  <c r="HN1884" i="16"/>
  <c r="IK1883" i="16"/>
  <c r="IG1883" i="16"/>
  <c r="HN1883" i="16"/>
  <c r="IK1882" i="16"/>
  <c r="IG1882" i="16"/>
  <c r="HN1882" i="16"/>
  <c r="IK1881" i="16"/>
  <c r="IG1881" i="16"/>
  <c r="HN1881" i="16"/>
  <c r="IK1880" i="16"/>
  <c r="IG1880" i="16"/>
  <c r="HN1880" i="16"/>
  <c r="IK1879" i="16"/>
  <c r="IG1879" i="16"/>
  <c r="HN1879" i="16"/>
  <c r="IK1878" i="16"/>
  <c r="IG1878" i="16"/>
  <c r="HN1878" i="16"/>
  <c r="IK1877" i="16"/>
  <c r="IG1877" i="16"/>
  <c r="HN1877" i="16"/>
  <c r="IK1876" i="16"/>
  <c r="IG1876" i="16"/>
  <c r="HN1876" i="16"/>
  <c r="IK1875" i="16"/>
  <c r="IG1875" i="16"/>
  <c r="HN1875" i="16"/>
  <c r="IK1874" i="16"/>
  <c r="IG1874" i="16"/>
  <c r="HN1874" i="16"/>
  <c r="IK1873" i="16"/>
  <c r="IG1873" i="16"/>
  <c r="HN1873" i="16"/>
  <c r="IK1872" i="16"/>
  <c r="IG1872" i="16"/>
  <c r="HN1872" i="16"/>
  <c r="IK1871" i="16"/>
  <c r="IG1871" i="16"/>
  <c r="HN1871" i="16"/>
  <c r="IK1870" i="16"/>
  <c r="IG1870" i="16"/>
  <c r="HN1870" i="16"/>
  <c r="IK1869" i="16"/>
  <c r="IG1869" i="16"/>
  <c r="HN1869" i="16"/>
  <c r="IK1868" i="16"/>
  <c r="IG1868" i="16"/>
  <c r="HN1868" i="16"/>
  <c r="IK1867" i="16"/>
  <c r="IG1867" i="16"/>
  <c r="HN1867" i="16"/>
  <c r="IK1866" i="16"/>
  <c r="IG1866" i="16"/>
  <c r="HN1866" i="16"/>
  <c r="IK1865" i="16"/>
  <c r="IG1865" i="16"/>
  <c r="HN1865" i="16"/>
  <c r="IK1864" i="16"/>
  <c r="IG1864" i="16"/>
  <c r="HN1864" i="16"/>
  <c r="IK1863" i="16"/>
  <c r="IG1863" i="16"/>
  <c r="HN1863" i="16"/>
  <c r="IK1862" i="16"/>
  <c r="IG1862" i="16"/>
  <c r="HN1862" i="16"/>
  <c r="IK1861" i="16"/>
  <c r="IG1861" i="16"/>
  <c r="HN1861" i="16"/>
  <c r="IK1860" i="16"/>
  <c r="IG1860" i="16"/>
  <c r="HN1860" i="16"/>
  <c r="IK1859" i="16"/>
  <c r="IG1859" i="16"/>
  <c r="HN1859" i="16"/>
  <c r="IK1858" i="16"/>
  <c r="IG1858" i="16"/>
  <c r="HN1858" i="16"/>
  <c r="IK1857" i="16"/>
  <c r="IG1857" i="16"/>
  <c r="HN1857" i="16"/>
  <c r="IK1838" i="16"/>
  <c r="IG1838" i="16"/>
  <c r="HN1838" i="16"/>
  <c r="IK1837" i="16"/>
  <c r="IG1837" i="16"/>
  <c r="HN1837" i="16"/>
  <c r="IK1836" i="16"/>
  <c r="IG1836" i="16"/>
  <c r="HN1836" i="16"/>
  <c r="IK1835" i="16"/>
  <c r="IG1835" i="16"/>
  <c r="HN1835" i="16"/>
  <c r="IK1834" i="16"/>
  <c r="IG1834" i="16"/>
  <c r="HN1834" i="16"/>
  <c r="IK1833" i="16"/>
  <c r="IG1833" i="16"/>
  <c r="HN1833" i="16"/>
  <c r="IK1832" i="16"/>
  <c r="IG1832" i="16"/>
  <c r="HN1832" i="16"/>
  <c r="IK1831" i="16"/>
  <c r="IG1831" i="16"/>
  <c r="HN1831" i="16"/>
  <c r="IK1830" i="16"/>
  <c r="IG1830" i="16"/>
  <c r="HN1830" i="16"/>
  <c r="IK1829" i="16"/>
  <c r="IG1829" i="16"/>
  <c r="HN1829" i="16"/>
  <c r="IK1828" i="16"/>
  <c r="IG1828" i="16"/>
  <c r="HN1828" i="16"/>
  <c r="IK1827" i="16"/>
  <c r="IG1827" i="16"/>
  <c r="HN1827" i="16"/>
  <c r="IK1826" i="16"/>
  <c r="IG1826" i="16"/>
  <c r="HN1826" i="16"/>
  <c r="IK1825" i="16"/>
  <c r="IG1825" i="16"/>
  <c r="HN1825" i="16"/>
  <c r="IK1824" i="16"/>
  <c r="IG1824" i="16"/>
  <c r="HN1824" i="16"/>
  <c r="IK1823" i="16"/>
  <c r="IG1823" i="16"/>
  <c r="HN1823" i="16"/>
  <c r="IK1822" i="16"/>
  <c r="IG1822" i="16"/>
  <c r="HN1822" i="16"/>
  <c r="IK1821" i="16"/>
  <c r="IG1821" i="16"/>
  <c r="HN1821" i="16"/>
  <c r="IK1820" i="16"/>
  <c r="IG1820" i="16"/>
  <c r="HN1820" i="16"/>
  <c r="IK1819" i="16"/>
  <c r="IG1819" i="16"/>
  <c r="HN1819" i="16"/>
  <c r="IK1818" i="16"/>
  <c r="IG1818" i="16"/>
  <c r="HN1818" i="16"/>
  <c r="IK1817" i="16"/>
  <c r="IG1817" i="16"/>
  <c r="HN1817" i="16"/>
  <c r="IK1816" i="16"/>
  <c r="IG1816" i="16"/>
  <c r="HN1816" i="16"/>
  <c r="IK1815" i="16"/>
  <c r="IG1815" i="16"/>
  <c r="HN1815" i="16"/>
  <c r="IK1789" i="16"/>
  <c r="IG1789" i="16"/>
  <c r="HN1789" i="16"/>
  <c r="IK1788" i="16"/>
  <c r="IG1788" i="16"/>
  <c r="HN1788" i="16"/>
  <c r="IK1787" i="16"/>
  <c r="IG1787" i="16"/>
  <c r="HN1787" i="16"/>
  <c r="IK1786" i="16"/>
  <c r="IG1786" i="16"/>
  <c r="HN1786" i="16"/>
  <c r="IK1785" i="16"/>
  <c r="IG1785" i="16"/>
  <c r="HN1785" i="16"/>
  <c r="IK1784" i="16"/>
  <c r="IG1784" i="16"/>
  <c r="HN1784" i="16"/>
  <c r="IK1783" i="16"/>
  <c r="IG1783" i="16"/>
  <c r="HN1783" i="16"/>
  <c r="IK1782" i="16"/>
  <c r="IG1782" i="16"/>
  <c r="HN1782" i="16"/>
  <c r="IK1781" i="16"/>
  <c r="IG1781" i="16"/>
  <c r="HN1781" i="16"/>
  <c r="IK1780" i="16"/>
  <c r="IG1780" i="16"/>
  <c r="HN1780" i="16"/>
  <c r="IK1779" i="16"/>
  <c r="IG1779" i="16"/>
  <c r="HN1779" i="16"/>
  <c r="IK1778" i="16"/>
  <c r="IG1778" i="16"/>
  <c r="HN1778" i="16"/>
  <c r="IK1777" i="16"/>
  <c r="IG1777" i="16"/>
  <c r="HN1777" i="16"/>
  <c r="IK1776" i="16"/>
  <c r="IG1776" i="16"/>
  <c r="HN1776" i="16"/>
  <c r="IK1775" i="16"/>
  <c r="IG1775" i="16"/>
  <c r="HN1775" i="16"/>
  <c r="IK1774" i="16"/>
  <c r="IG1774" i="16"/>
  <c r="HN1774" i="16"/>
  <c r="IK1773" i="16"/>
  <c r="IG1773" i="16"/>
  <c r="HN1773" i="16"/>
  <c r="IK1772" i="16"/>
  <c r="IG1772" i="16"/>
  <c r="HN1772" i="16"/>
  <c r="IK1771" i="16"/>
  <c r="IG1771" i="16"/>
  <c r="HN1771" i="16"/>
  <c r="IK1770" i="16"/>
  <c r="IG1770" i="16"/>
  <c r="HN1770" i="16"/>
  <c r="IK1769" i="16"/>
  <c r="IG1769" i="16"/>
  <c r="HN1769" i="16"/>
  <c r="IK1768" i="16"/>
  <c r="IG1768" i="16"/>
  <c r="HN1768" i="16"/>
  <c r="IK1767" i="16"/>
  <c r="IG1767" i="16"/>
  <c r="HN1767" i="16"/>
  <c r="IK1731" i="16"/>
  <c r="IG1731" i="16"/>
  <c r="HN1731" i="16"/>
  <c r="IK1730" i="16"/>
  <c r="IG1730" i="16"/>
  <c r="HN1730" i="16"/>
  <c r="IK1729" i="16"/>
  <c r="IG1729" i="16"/>
  <c r="HN1729" i="16"/>
  <c r="IK1728" i="16"/>
  <c r="IG1728" i="16"/>
  <c r="HN1728" i="16"/>
  <c r="IK1727" i="16"/>
  <c r="IG1727" i="16"/>
  <c r="HN1727" i="16"/>
  <c r="IK1726" i="16"/>
  <c r="IG1726" i="16"/>
  <c r="HN1726" i="16"/>
  <c r="IK1725" i="16"/>
  <c r="IG1725" i="16"/>
  <c r="IK1724" i="16"/>
  <c r="IG1724" i="16"/>
  <c r="HN1724" i="16"/>
  <c r="IK1723" i="16"/>
  <c r="IG1723" i="16"/>
  <c r="HN1723" i="16"/>
  <c r="IK1722" i="16"/>
  <c r="IG1722" i="16"/>
  <c r="HN1722" i="16"/>
  <c r="IK1721" i="16"/>
  <c r="HN1721" i="16"/>
  <c r="IK1720" i="16"/>
  <c r="HN1720" i="16"/>
  <c r="IK1719" i="16"/>
  <c r="IG1719" i="16"/>
  <c r="HN1719" i="16"/>
  <c r="IK1718" i="16"/>
  <c r="IG1718" i="16"/>
  <c r="IK1717" i="16"/>
  <c r="IG1717" i="16"/>
  <c r="HN1717" i="16"/>
  <c r="IK1716" i="16"/>
  <c r="IG1716" i="16"/>
  <c r="HN1716" i="16"/>
  <c r="IK1715" i="16"/>
  <c r="IG1715" i="16"/>
  <c r="HN1715" i="16"/>
  <c r="IK1714" i="16"/>
  <c r="IG1714" i="16"/>
  <c r="HN1714" i="16"/>
  <c r="IK1713" i="16"/>
  <c r="IG1713" i="16"/>
  <c r="HN1713" i="16"/>
  <c r="IK1712" i="16"/>
  <c r="IG1712" i="16"/>
  <c r="HN1712" i="16"/>
  <c r="IK1711" i="16"/>
  <c r="IG1711" i="16"/>
  <c r="HN1711" i="16"/>
  <c r="IK1710" i="16"/>
  <c r="IG1710" i="16"/>
  <c r="HN1710" i="16"/>
  <c r="IK1709" i="16"/>
  <c r="IG1709" i="16"/>
  <c r="HN1709" i="16"/>
  <c r="IK1690" i="16"/>
  <c r="IG1690" i="16"/>
  <c r="HN1690" i="16"/>
  <c r="IK1689" i="16"/>
  <c r="IG1689" i="16"/>
  <c r="HN1689" i="16"/>
  <c r="IK1688" i="16"/>
  <c r="IG1688" i="16"/>
  <c r="HN1688" i="16"/>
  <c r="IK1687" i="16"/>
  <c r="IG1687" i="16"/>
  <c r="HN1687" i="16"/>
  <c r="IK1686" i="16"/>
  <c r="IG1686" i="16"/>
  <c r="HN1686" i="16"/>
  <c r="IK1685" i="16"/>
  <c r="IG1685" i="16"/>
  <c r="HN1685" i="16"/>
  <c r="IK1684" i="16"/>
  <c r="IG1684" i="16"/>
  <c r="HN1684" i="16"/>
  <c r="IK1683" i="16"/>
  <c r="IG1683" i="16"/>
  <c r="HN1683" i="16"/>
  <c r="IK1682" i="16"/>
  <c r="IG1682" i="16"/>
  <c r="HN1682" i="16"/>
  <c r="IK1681" i="16"/>
  <c r="IG1681" i="16"/>
  <c r="HN1681" i="16"/>
  <c r="IK1680" i="16"/>
  <c r="IG1680" i="16"/>
  <c r="HN1680" i="16"/>
  <c r="IK1679" i="16"/>
  <c r="IG1679" i="16"/>
  <c r="HN1679" i="16"/>
  <c r="IK1678" i="16"/>
  <c r="IG1678" i="16"/>
  <c r="HN1678" i="16"/>
  <c r="IK1677" i="16"/>
  <c r="IG1677" i="16"/>
  <c r="HN1677" i="16"/>
  <c r="IK1676" i="16"/>
  <c r="IG1676" i="16"/>
  <c r="HN1676" i="16"/>
  <c r="IK1675" i="16"/>
  <c r="IG1675" i="16"/>
  <c r="HN1675" i="16"/>
  <c r="IK1674" i="16"/>
  <c r="IG1674" i="16"/>
  <c r="HN1674" i="16"/>
  <c r="IK1673" i="16"/>
  <c r="IG1673" i="16"/>
  <c r="HN1673" i="16"/>
  <c r="IK1672" i="16"/>
  <c r="IG1672" i="16"/>
  <c r="HN1672" i="16"/>
  <c r="IK1671" i="16"/>
  <c r="IG1671" i="16"/>
  <c r="HN1671" i="16"/>
  <c r="IK1670" i="16"/>
  <c r="IG1670" i="16"/>
  <c r="HN1670" i="16"/>
  <c r="IK1669" i="16"/>
  <c r="IG1669" i="16"/>
  <c r="HN1669" i="16"/>
  <c r="IK1668" i="16"/>
  <c r="IG1668" i="16"/>
  <c r="HN1668" i="16"/>
  <c r="IK1667" i="16"/>
  <c r="IG1667" i="16"/>
  <c r="HN1667" i="16"/>
  <c r="IK1666" i="16"/>
  <c r="IG1666" i="16"/>
  <c r="HN1666" i="16"/>
  <c r="IK1665" i="16"/>
  <c r="IG1665" i="16"/>
  <c r="HN1665" i="16"/>
  <c r="IK1664" i="16"/>
  <c r="IG1664" i="16"/>
  <c r="HN1664" i="16"/>
  <c r="IK1663" i="16"/>
  <c r="IG1663" i="16"/>
  <c r="HN1663" i="16"/>
  <c r="IK1640" i="16"/>
  <c r="IG1640" i="16"/>
  <c r="HN1640" i="16"/>
  <c r="IK1639" i="16"/>
  <c r="IG1639" i="16"/>
  <c r="HN1639" i="16"/>
  <c r="IK1638" i="16"/>
  <c r="IG1638" i="16"/>
  <c r="HN1638" i="16"/>
  <c r="IK1637" i="16"/>
  <c r="IG1637" i="16"/>
  <c r="HN1637" i="16"/>
  <c r="IK1636" i="16"/>
  <c r="IG1636" i="16"/>
  <c r="HN1636" i="16"/>
  <c r="IK1635" i="16"/>
  <c r="IG1635" i="16"/>
  <c r="HN1635" i="16"/>
  <c r="IK1634" i="16"/>
  <c r="IG1634" i="16"/>
  <c r="HN1634" i="16"/>
  <c r="IK1633" i="16"/>
  <c r="IG1633" i="16"/>
  <c r="HN1633" i="16"/>
  <c r="IK1632" i="16"/>
  <c r="IG1632" i="16"/>
  <c r="HN1632" i="16"/>
  <c r="IK1631" i="16"/>
  <c r="IG1631" i="16"/>
  <c r="HN1631" i="16"/>
  <c r="IK1630" i="16"/>
  <c r="IG1630" i="16"/>
  <c r="HN1630" i="16"/>
  <c r="IK1629" i="16"/>
  <c r="IG1629" i="16"/>
  <c r="HN1629" i="16"/>
  <c r="IK1628" i="16"/>
  <c r="IG1628" i="16"/>
  <c r="HN1628" i="16"/>
  <c r="IK1627" i="16"/>
  <c r="IG1627" i="16"/>
  <c r="HN1627" i="16"/>
  <c r="IK1626" i="16"/>
  <c r="IG1626" i="16"/>
  <c r="HN1626" i="16"/>
  <c r="IK1625" i="16"/>
  <c r="IG1625" i="16"/>
  <c r="HN1625" i="16"/>
  <c r="IK1624" i="16"/>
  <c r="IG1624" i="16"/>
  <c r="HN1624" i="16"/>
  <c r="IK1623" i="16"/>
  <c r="IG1623" i="16"/>
  <c r="HN1623" i="16"/>
  <c r="IK1622" i="16"/>
  <c r="IG1622" i="16"/>
  <c r="HN1622" i="16"/>
  <c r="IK1621" i="16"/>
  <c r="IG1621" i="16"/>
  <c r="HN1621" i="16"/>
  <c r="IK1620" i="16"/>
  <c r="IG1620" i="16"/>
  <c r="HN1620" i="16"/>
  <c r="IK1619" i="16"/>
  <c r="IG1619" i="16"/>
  <c r="HN1619" i="16"/>
  <c r="IK1618" i="16"/>
  <c r="IG1618" i="16"/>
  <c r="HN1618" i="16"/>
  <c r="IK1617" i="16"/>
  <c r="IG1617" i="16"/>
  <c r="HN1617" i="16"/>
  <c r="IK1616" i="16"/>
  <c r="IG1616" i="16"/>
  <c r="HN1616" i="16"/>
  <c r="IK1615" i="16"/>
  <c r="IG1615" i="16"/>
  <c r="HN1615" i="16"/>
  <c r="IK1614" i="16"/>
  <c r="IG1614" i="16"/>
  <c r="HN1614" i="16"/>
  <c r="IK1613" i="16"/>
  <c r="IG1613" i="16"/>
  <c r="HN1613" i="16"/>
  <c r="IK1612" i="16"/>
  <c r="IG1612" i="16"/>
  <c r="HN1612" i="16"/>
  <c r="IK1611" i="16"/>
  <c r="IG1611" i="16"/>
  <c r="HN1611" i="16"/>
  <c r="IK1610" i="16"/>
  <c r="IG1610" i="16"/>
  <c r="HN1610" i="16"/>
  <c r="IK1592" i="16"/>
  <c r="IG1592" i="16"/>
  <c r="HN1592" i="16"/>
  <c r="IK1591" i="16"/>
  <c r="IG1591" i="16"/>
  <c r="HN1591" i="16"/>
  <c r="IK1590" i="16"/>
  <c r="IG1590" i="16"/>
  <c r="HN1590" i="16"/>
  <c r="IK1589" i="16"/>
  <c r="IG1589" i="16"/>
  <c r="HN1589" i="16"/>
  <c r="IK1588" i="16"/>
  <c r="IG1588" i="16"/>
  <c r="HN1588" i="16"/>
  <c r="IK1587" i="16"/>
  <c r="IG1587" i="16"/>
  <c r="HN1587" i="16"/>
  <c r="IK1586" i="16"/>
  <c r="IG1586" i="16"/>
  <c r="HN1586" i="16"/>
  <c r="IK1585" i="16"/>
  <c r="IG1585" i="16"/>
  <c r="HN1585" i="16"/>
  <c r="IK1584" i="16"/>
  <c r="IG1584" i="16"/>
  <c r="HN1584" i="16"/>
  <c r="IK1583" i="16"/>
  <c r="IG1583" i="16"/>
  <c r="HN1583" i="16"/>
  <c r="IK1582" i="16"/>
  <c r="IG1582" i="16"/>
  <c r="HN1582" i="16"/>
  <c r="IK1581" i="16"/>
  <c r="IG1581" i="16"/>
  <c r="HN1581" i="16"/>
  <c r="IK1580" i="16"/>
  <c r="IG1580" i="16"/>
  <c r="HN1580" i="16"/>
  <c r="IK1579" i="16"/>
  <c r="IG1579" i="16"/>
  <c r="HN1579" i="16"/>
  <c r="IK1578" i="16"/>
  <c r="IG1578" i="16"/>
  <c r="HN1578" i="16"/>
  <c r="IK1577" i="16"/>
  <c r="IG1577" i="16"/>
  <c r="HN1577" i="16"/>
  <c r="IK1576" i="16"/>
  <c r="IG1576" i="16"/>
  <c r="HN1576" i="16"/>
  <c r="IK1575" i="16"/>
  <c r="IG1575" i="16"/>
  <c r="HN1575" i="16"/>
  <c r="IK1574" i="16"/>
  <c r="IG1574" i="16"/>
  <c r="HN1574" i="16"/>
  <c r="IK1573" i="16"/>
  <c r="IG1573" i="16"/>
  <c r="HN1573" i="16"/>
  <c r="IK1572" i="16"/>
  <c r="IG1572" i="16"/>
  <c r="HN1572" i="16"/>
  <c r="IK1571" i="16"/>
  <c r="IG1571" i="16"/>
  <c r="HN1571" i="16"/>
  <c r="IK1570" i="16"/>
  <c r="IG1570" i="16"/>
  <c r="HN1570" i="16"/>
  <c r="IK1569" i="16"/>
  <c r="IG1569" i="16"/>
  <c r="HN1569" i="16"/>
  <c r="IK1568" i="16"/>
  <c r="IG1568" i="16"/>
  <c r="HN1568" i="16"/>
  <c r="IK1567" i="16"/>
  <c r="IG1567" i="16"/>
  <c r="HN1567" i="16"/>
  <c r="IK1566" i="16"/>
  <c r="IG1566" i="16"/>
  <c r="HN1566" i="16"/>
  <c r="IK1533" i="16"/>
  <c r="IG1533" i="16"/>
  <c r="HN1533" i="16"/>
  <c r="IK1532" i="16"/>
  <c r="IG1532" i="16"/>
  <c r="HN1532" i="16"/>
  <c r="IK1531" i="16"/>
  <c r="IG1531" i="16"/>
  <c r="HN1531" i="16"/>
  <c r="IK1530" i="16"/>
  <c r="IG1530" i="16"/>
  <c r="HN1530" i="16"/>
  <c r="IK1529" i="16"/>
  <c r="IG1529" i="16"/>
  <c r="HN1529" i="16"/>
  <c r="IK1528" i="16"/>
  <c r="HN1528" i="16"/>
  <c r="IK1527" i="16"/>
  <c r="HN1527" i="16"/>
  <c r="IK1526" i="16"/>
  <c r="IG1526" i="16"/>
  <c r="HN1526" i="16"/>
  <c r="IK1525" i="16"/>
  <c r="IG1525" i="16"/>
  <c r="HN1525" i="16"/>
  <c r="IK1524" i="16"/>
  <c r="IG1524" i="16"/>
  <c r="HN1524" i="16"/>
  <c r="IK1523" i="16"/>
  <c r="IG1523" i="16"/>
  <c r="HN1523" i="16"/>
  <c r="IK1522" i="16"/>
  <c r="IG1522" i="16"/>
  <c r="HN1522" i="16"/>
  <c r="IK1521" i="16"/>
  <c r="IG1521" i="16"/>
  <c r="HN1521" i="16"/>
  <c r="IK1520" i="16"/>
  <c r="HN1520" i="16"/>
  <c r="IK1519" i="16"/>
  <c r="HN1519" i="16"/>
  <c r="IK1518" i="16"/>
  <c r="IG1518" i="16"/>
  <c r="HN1518" i="16"/>
  <c r="IK1517" i="16"/>
  <c r="IG1517" i="16"/>
  <c r="HN1517" i="16"/>
  <c r="IK1516" i="16"/>
  <c r="IG1516" i="16"/>
  <c r="HN1516" i="16"/>
  <c r="IK1515" i="16"/>
  <c r="IG1515" i="16"/>
  <c r="HN1515" i="16"/>
  <c r="IK1514" i="16"/>
  <c r="IG1514" i="16"/>
  <c r="HN1514" i="16"/>
  <c r="IK1513" i="16"/>
  <c r="IG1513" i="16"/>
  <c r="HN1513" i="16"/>
  <c r="IK1512" i="16"/>
  <c r="IG1512" i="16"/>
  <c r="HN1512" i="16"/>
  <c r="IK1511" i="16"/>
  <c r="IG1511" i="16"/>
  <c r="HN1511" i="16"/>
  <c r="IK1510" i="16"/>
  <c r="HN1510" i="16"/>
  <c r="IK1509" i="16"/>
  <c r="IG1509" i="16"/>
  <c r="HN1509" i="16"/>
  <c r="IK1508" i="16"/>
  <c r="IG1508" i="16"/>
  <c r="HN1508" i="16"/>
  <c r="IK1507" i="16"/>
  <c r="IG1507" i="16"/>
  <c r="HN1507" i="16"/>
  <c r="IK1506" i="16"/>
  <c r="IG1506" i="16"/>
  <c r="HN1506" i="16"/>
  <c r="IK1505" i="16"/>
  <c r="HN1505" i="16"/>
  <c r="IK1504" i="16"/>
  <c r="IG1504" i="16"/>
  <c r="HN1504" i="16"/>
  <c r="IK1479" i="16"/>
  <c r="HN1479" i="16"/>
  <c r="IK1478" i="16"/>
  <c r="HN1478" i="16"/>
  <c r="IK1477" i="16"/>
  <c r="IG1477" i="16"/>
  <c r="HN1477" i="16"/>
  <c r="IK1476" i="16"/>
  <c r="IG1476" i="16"/>
  <c r="HN1476" i="16"/>
  <c r="IK1475" i="16"/>
  <c r="IG1475" i="16"/>
  <c r="IK1474" i="16"/>
  <c r="IG1474" i="16"/>
  <c r="HN1474" i="16"/>
  <c r="IK1473" i="16"/>
  <c r="HN1473" i="16"/>
  <c r="IK1472" i="16"/>
  <c r="IG1472" i="16"/>
  <c r="HN1472" i="16"/>
  <c r="IK1471" i="16"/>
  <c r="IG1471" i="16"/>
  <c r="HN1471" i="16"/>
  <c r="IK1470" i="16"/>
  <c r="IG1470" i="16"/>
  <c r="HN1470" i="16"/>
  <c r="IK1469" i="16"/>
  <c r="IG1469" i="16"/>
  <c r="HN1469" i="16"/>
  <c r="IK1468" i="16"/>
  <c r="IG1468" i="16"/>
  <c r="HN1468" i="16"/>
  <c r="IK1467" i="16"/>
  <c r="IG1467" i="16"/>
  <c r="HN1467" i="16"/>
  <c r="IK1466" i="16"/>
  <c r="IG1466" i="16"/>
  <c r="HN1466" i="16"/>
  <c r="IK1465" i="16"/>
  <c r="IG1465" i="16"/>
  <c r="HN1465" i="16"/>
  <c r="IK1464" i="16"/>
  <c r="IG1464" i="16"/>
  <c r="HN1464" i="16"/>
  <c r="IK1463" i="16"/>
  <c r="IG1463" i="16"/>
  <c r="HN1463" i="16"/>
  <c r="IK1462" i="16"/>
  <c r="IG1462" i="16"/>
  <c r="HN1462" i="16"/>
  <c r="IK1461" i="16"/>
  <c r="IG1461" i="16"/>
  <c r="HN1461" i="16"/>
  <c r="IK1460" i="16"/>
  <c r="IG1460" i="16"/>
  <c r="HN1460" i="16"/>
  <c r="IK1459" i="16"/>
  <c r="IG1459" i="16"/>
  <c r="HN1459" i="16"/>
  <c r="IK1458" i="16"/>
  <c r="IG1458" i="16"/>
  <c r="HN1458" i="16"/>
  <c r="IK1457" i="16"/>
  <c r="IG1457" i="16"/>
  <c r="HN1457" i="16"/>
  <c r="IK1456" i="16"/>
  <c r="IG1456" i="16"/>
  <c r="HN1456" i="16"/>
  <c r="IK1455" i="16"/>
  <c r="IG1455" i="16"/>
  <c r="HN1455" i="16"/>
  <c r="IK1454" i="16"/>
  <c r="IG1454" i="16"/>
  <c r="HN1454" i="16"/>
  <c r="IK1453" i="16"/>
  <c r="IG1453" i="16"/>
  <c r="HN1453" i="16"/>
  <c r="IK1452" i="16"/>
  <c r="IG1452" i="16"/>
  <c r="HN1452" i="16"/>
  <c r="IK1439" i="16"/>
  <c r="IK1438" i="16"/>
  <c r="HN1438" i="16"/>
  <c r="IK1437" i="16"/>
  <c r="IK1436" i="16"/>
  <c r="HN1436" i="16"/>
  <c r="IK1435" i="16"/>
  <c r="HN1435" i="16"/>
  <c r="IK1434" i="16"/>
  <c r="HN1434" i="16"/>
  <c r="IK1433" i="16"/>
  <c r="IK1432" i="16"/>
  <c r="IG1432" i="16"/>
  <c r="IK1431" i="16"/>
  <c r="IK1430" i="16"/>
  <c r="IG1430" i="16"/>
  <c r="HN1430" i="16"/>
  <c r="IK1429" i="16"/>
  <c r="IG1429" i="16"/>
  <c r="HN1429" i="16"/>
  <c r="IK1428" i="16"/>
  <c r="HN1428" i="16"/>
  <c r="IK1427" i="16"/>
  <c r="IG1427" i="16"/>
  <c r="HN1427" i="16"/>
  <c r="IK1426" i="16"/>
  <c r="HN1426" i="16"/>
  <c r="IK1425" i="16"/>
  <c r="IG1425" i="16"/>
  <c r="IK1424" i="16"/>
  <c r="IG1424" i="16"/>
  <c r="HN1424" i="16"/>
  <c r="IK1423" i="16"/>
  <c r="IG1423" i="16"/>
  <c r="IK1422" i="16"/>
  <c r="IG1422" i="16"/>
  <c r="HN1422" i="16"/>
  <c r="IK1421" i="16"/>
  <c r="IG1421" i="16"/>
  <c r="IK1420" i="16"/>
  <c r="HN1420" i="16"/>
  <c r="IK1419" i="16"/>
  <c r="IG1419" i="16"/>
  <c r="HN1419" i="16"/>
  <c r="IK1418" i="16"/>
  <c r="HN1418" i="16"/>
  <c r="IK1417" i="16"/>
  <c r="IG1417" i="16"/>
  <c r="HN1417" i="16"/>
  <c r="IK1416" i="16"/>
  <c r="IK1415" i="16"/>
  <c r="IG1415" i="16"/>
  <c r="IK1414" i="16"/>
  <c r="IG1414" i="16"/>
  <c r="HN1414" i="16"/>
  <c r="IK1413" i="16"/>
  <c r="IG1413" i="16"/>
  <c r="HN1413" i="16"/>
  <c r="IK1412" i="16"/>
  <c r="IG1412" i="16"/>
  <c r="IK1411" i="16"/>
  <c r="HN1411" i="16"/>
  <c r="IK1410" i="16"/>
  <c r="IK1409" i="16"/>
  <c r="IG1409" i="16"/>
  <c r="HN1409" i="16"/>
  <c r="IK1408" i="16"/>
  <c r="IG1408" i="16"/>
  <c r="IK1407" i="16"/>
  <c r="IK1406" i="16"/>
  <c r="IG1406" i="16"/>
  <c r="IK1405" i="16"/>
  <c r="IK1404" i="16"/>
  <c r="IG1404" i="16"/>
  <c r="IK1403" i="16"/>
  <c r="HN1403" i="16"/>
  <c r="IK1402" i="16"/>
  <c r="IK1378" i="16"/>
  <c r="IK1377" i="16"/>
  <c r="IG1377" i="16"/>
  <c r="HN1377" i="16"/>
  <c r="IK1376" i="16"/>
  <c r="IG1376" i="16"/>
  <c r="HN1376" i="16"/>
  <c r="IK1375" i="16"/>
  <c r="IG1375" i="16"/>
  <c r="HN1375" i="16"/>
  <c r="IK1374" i="16"/>
  <c r="IG1374" i="16"/>
  <c r="HN1374" i="16"/>
  <c r="IK1373" i="16"/>
  <c r="IG1373" i="16"/>
  <c r="HN1373" i="16"/>
  <c r="IK1372" i="16"/>
  <c r="IG1372" i="16"/>
  <c r="HN1372" i="16"/>
  <c r="IK1371" i="16"/>
  <c r="IG1371" i="16"/>
  <c r="HN1371" i="16"/>
  <c r="IK1370" i="16"/>
  <c r="IG1370" i="16"/>
  <c r="HN1370" i="16"/>
  <c r="IK1369" i="16"/>
  <c r="IG1369" i="16"/>
  <c r="HN1369" i="16"/>
  <c r="IK1368" i="16"/>
  <c r="IG1368" i="16"/>
  <c r="HN1368" i="16"/>
  <c r="IK1367" i="16"/>
  <c r="IG1367" i="16"/>
  <c r="HN1367" i="16"/>
  <c r="IK1366" i="16"/>
  <c r="IG1366" i="16"/>
  <c r="HN1366" i="16"/>
  <c r="IK1365" i="16"/>
  <c r="IG1365" i="16"/>
  <c r="HN1365" i="16"/>
  <c r="IK1364" i="16"/>
  <c r="IG1364" i="16"/>
  <c r="HN1364" i="16"/>
  <c r="IK1363" i="16"/>
  <c r="IG1363" i="16"/>
  <c r="HN1363" i="16"/>
  <c r="IK1362" i="16"/>
  <c r="IG1362" i="16"/>
  <c r="HN1362" i="16"/>
  <c r="IK1361" i="16"/>
  <c r="IG1361" i="16"/>
  <c r="HN1361" i="16"/>
  <c r="IK1360" i="16"/>
  <c r="IG1360" i="16"/>
  <c r="HN1360" i="16"/>
  <c r="IK1359" i="16"/>
  <c r="IG1359" i="16"/>
  <c r="HN1359" i="16"/>
  <c r="IK1358" i="16"/>
  <c r="IG1358" i="16"/>
  <c r="HN1358" i="16"/>
  <c r="IK1357" i="16"/>
  <c r="IG1357" i="16"/>
  <c r="HN1357" i="16"/>
  <c r="IK1356" i="16"/>
  <c r="IG1356" i="16"/>
  <c r="HN1356" i="16"/>
  <c r="IK1355" i="16"/>
  <c r="IG1355" i="16"/>
  <c r="HN1355" i="16"/>
  <c r="IK1354" i="16"/>
  <c r="IG1354" i="16"/>
  <c r="HN1354" i="16"/>
  <c r="IK1353" i="16"/>
  <c r="IG1353" i="16"/>
  <c r="HN1353" i="16"/>
  <c r="IK1352" i="16"/>
  <c r="IG1352" i="16"/>
  <c r="HN1352" i="16"/>
  <c r="IK1351" i="16"/>
  <c r="IG1351" i="16"/>
  <c r="HN1351" i="16"/>
  <c r="IK1350" i="16"/>
  <c r="IG1350" i="16"/>
  <c r="HN1350" i="16"/>
  <c r="IK1349" i="16"/>
  <c r="IG1349" i="16"/>
  <c r="HN1349" i="16"/>
  <c r="IK1348" i="16"/>
  <c r="IG1348" i="16"/>
  <c r="HN1348" i="16"/>
  <c r="IK1347" i="16"/>
  <c r="IG1347" i="16"/>
  <c r="HN1347" i="16"/>
  <c r="IK1346" i="16"/>
  <c r="IG1346" i="16"/>
  <c r="HN1346" i="16"/>
  <c r="IK1345" i="16"/>
  <c r="IG1345" i="16"/>
  <c r="HN1345" i="16"/>
  <c r="IK1344" i="16"/>
  <c r="IG1344" i="16"/>
  <c r="HN1344" i="16"/>
  <c r="IK1343" i="16"/>
  <c r="IG1343" i="16"/>
  <c r="HN1343" i="16"/>
  <c r="IK1342" i="16"/>
  <c r="IG1342" i="16"/>
  <c r="HN1342" i="16"/>
  <c r="IK1341" i="16"/>
  <c r="IG1341" i="16"/>
  <c r="HN1341" i="16"/>
  <c r="IK1318" i="16"/>
  <c r="IG1318" i="16"/>
  <c r="HN1318" i="16"/>
  <c r="IK1317" i="16"/>
  <c r="IG1317" i="16"/>
  <c r="HN1317" i="16"/>
  <c r="IK1316" i="16"/>
  <c r="IG1316" i="16"/>
  <c r="HN1316" i="16"/>
  <c r="IK1315" i="16"/>
  <c r="IG1315" i="16"/>
  <c r="IK1314" i="16"/>
  <c r="IG1314" i="16"/>
  <c r="IK1313" i="16"/>
  <c r="IG1313" i="16"/>
  <c r="IK1312" i="16"/>
  <c r="IG1312" i="16"/>
  <c r="IK1311" i="16"/>
  <c r="IG1311" i="16"/>
  <c r="HN1311" i="16"/>
  <c r="IK1310" i="16"/>
  <c r="IG1310" i="16"/>
  <c r="HN1310" i="16"/>
  <c r="IK1309" i="16"/>
  <c r="IG1309" i="16"/>
  <c r="HN1309" i="16"/>
  <c r="IK1308" i="16"/>
  <c r="IG1308" i="16"/>
  <c r="HN1308" i="16"/>
  <c r="IK1307" i="16"/>
  <c r="IG1307" i="16"/>
  <c r="IK1306" i="16"/>
  <c r="IG1306" i="16"/>
  <c r="IK1305" i="16"/>
  <c r="IG1305" i="16"/>
  <c r="IK1304" i="16"/>
  <c r="IG1304" i="16"/>
  <c r="IK1303" i="16"/>
  <c r="IG1303" i="16"/>
  <c r="HN1303" i="16"/>
  <c r="IK1302" i="16"/>
  <c r="IG1302" i="16"/>
  <c r="HN1302" i="16"/>
  <c r="IK1301" i="16"/>
  <c r="IG1301" i="16"/>
  <c r="HN1301" i="16"/>
  <c r="IK1300" i="16"/>
  <c r="IG1300" i="16"/>
  <c r="HN1300" i="16"/>
  <c r="IK1299" i="16"/>
  <c r="IG1299" i="16"/>
  <c r="HN1299" i="16"/>
  <c r="IK1298" i="16"/>
  <c r="IG1298" i="16"/>
  <c r="HN1298" i="16"/>
  <c r="IK1297" i="16"/>
  <c r="IG1297" i="16"/>
  <c r="HN1297" i="16"/>
  <c r="IK1296" i="16"/>
  <c r="IG1296" i="16"/>
  <c r="HN1296" i="16"/>
  <c r="IK1295" i="16"/>
  <c r="IG1295" i="16"/>
  <c r="HN1295" i="16"/>
  <c r="IK1294" i="16"/>
  <c r="IG1294" i="16"/>
  <c r="HN1294" i="16"/>
  <c r="IK1293" i="16"/>
  <c r="IG1293" i="16"/>
  <c r="HN1293" i="16"/>
  <c r="IK1292" i="16"/>
  <c r="IG1292" i="16"/>
  <c r="HN1292" i="16"/>
  <c r="IK1291" i="16"/>
  <c r="IG1291" i="16"/>
  <c r="HN1291" i="16"/>
  <c r="IK1290" i="16"/>
  <c r="IG1290" i="16"/>
  <c r="HN1290" i="16"/>
  <c r="IK1289" i="16"/>
  <c r="IG1289" i="16"/>
  <c r="HN1289" i="16"/>
  <c r="IK1288" i="16"/>
  <c r="IG1288" i="16"/>
  <c r="HN1288" i="16"/>
  <c r="IK1287" i="16"/>
  <c r="IG1287" i="16"/>
  <c r="HN1287" i="16"/>
  <c r="IK1286" i="16"/>
  <c r="IG1286" i="16"/>
  <c r="HN1286" i="16"/>
  <c r="IK1285" i="16"/>
  <c r="IG1285" i="16"/>
  <c r="HN1285" i="16"/>
  <c r="IK1260" i="16"/>
  <c r="IG1260" i="16"/>
  <c r="HN1260" i="16"/>
  <c r="IK1259" i="16"/>
  <c r="IG1259" i="16"/>
  <c r="HN1259" i="16"/>
  <c r="IK1258" i="16"/>
  <c r="HN1258" i="16"/>
  <c r="IK1257" i="16"/>
  <c r="IG1257" i="16"/>
  <c r="HN1257" i="16"/>
  <c r="IK1256" i="16"/>
  <c r="IG1256" i="16"/>
  <c r="HN1256" i="16"/>
  <c r="IK1255" i="16"/>
  <c r="IG1255" i="16"/>
  <c r="HN1255" i="16"/>
  <c r="IK1254" i="16"/>
  <c r="IG1254" i="16"/>
  <c r="HN1254" i="16"/>
  <c r="IK1253" i="16"/>
  <c r="IG1253" i="16"/>
  <c r="HN1253" i="16"/>
  <c r="IK1252" i="16"/>
  <c r="IG1252" i="16"/>
  <c r="HN1252" i="16"/>
  <c r="IK1251" i="16"/>
  <c r="IG1251" i="16"/>
  <c r="HN1251" i="16"/>
  <c r="IK1250" i="16"/>
  <c r="HN1250" i="16"/>
  <c r="IK1249" i="16"/>
  <c r="IG1249" i="16"/>
  <c r="HN1249" i="16"/>
  <c r="IK1248" i="16"/>
  <c r="IG1248" i="16"/>
  <c r="HN1248" i="16"/>
  <c r="IK1247" i="16"/>
  <c r="IG1247" i="16"/>
  <c r="HN1247" i="16"/>
  <c r="IK1246" i="16"/>
  <c r="IG1246" i="16"/>
  <c r="HN1246" i="16"/>
  <c r="IK1245" i="16"/>
  <c r="IG1245" i="16"/>
  <c r="HN1245" i="16"/>
  <c r="IK1244" i="16"/>
  <c r="IG1244" i="16"/>
  <c r="HN1244" i="16"/>
  <c r="IK1243" i="16"/>
  <c r="IG1243" i="16"/>
  <c r="HN1243" i="16"/>
  <c r="IK1242" i="16"/>
  <c r="HN1242" i="16"/>
  <c r="IK1241" i="16"/>
  <c r="IG1241" i="16"/>
  <c r="HN1241" i="16"/>
  <c r="IK1240" i="16"/>
  <c r="IG1240" i="16"/>
  <c r="HN1240" i="16"/>
  <c r="IK1239" i="16"/>
  <c r="IG1239" i="16"/>
  <c r="HN1239" i="16"/>
  <c r="IK1238" i="16"/>
  <c r="IG1238" i="16"/>
  <c r="HN1238" i="16"/>
  <c r="IK1237" i="16"/>
  <c r="IG1237" i="16"/>
  <c r="HN1237" i="16"/>
  <c r="IK1236" i="16"/>
  <c r="IG1236" i="16"/>
  <c r="HN1236" i="16"/>
  <c r="IK1235" i="16"/>
  <c r="IG1235" i="16"/>
  <c r="HN1235" i="16"/>
  <c r="IK1234" i="16"/>
  <c r="IG1234" i="16"/>
  <c r="HN1234" i="16"/>
  <c r="IK1233" i="16"/>
  <c r="IG1233" i="16"/>
  <c r="HN1233" i="16"/>
  <c r="IK1232" i="16"/>
  <c r="IG1232" i="16"/>
  <c r="HN1232" i="16"/>
  <c r="IK1231" i="16"/>
  <c r="IG1231" i="16"/>
  <c r="HN1231" i="16"/>
  <c r="IK1217" i="16"/>
  <c r="IG1217" i="16"/>
  <c r="HN1217" i="16"/>
  <c r="IK1216" i="16"/>
  <c r="IG1216" i="16"/>
  <c r="HN1216" i="16"/>
  <c r="IK1215" i="16"/>
  <c r="HN1215" i="16"/>
  <c r="IK1214" i="16"/>
  <c r="IG1214" i="16"/>
  <c r="HN1214" i="16"/>
  <c r="IK1213" i="16"/>
  <c r="IG1213" i="16"/>
  <c r="HN1213" i="16"/>
  <c r="IK1212" i="16"/>
  <c r="IG1212" i="16"/>
  <c r="HN1212" i="16"/>
  <c r="IK1211" i="16"/>
  <c r="IG1211" i="16"/>
  <c r="HN1211" i="16"/>
  <c r="IK1210" i="16"/>
  <c r="IG1210" i="16"/>
  <c r="HN1210" i="16"/>
  <c r="IK1209" i="16"/>
  <c r="IG1209" i="16"/>
  <c r="HN1209" i="16"/>
  <c r="IK1208" i="16"/>
  <c r="IG1208" i="16"/>
  <c r="HN1208" i="16"/>
  <c r="IK1207" i="16"/>
  <c r="HN1207" i="16"/>
  <c r="IK1206" i="16"/>
  <c r="IG1206" i="16"/>
  <c r="HN1206" i="16"/>
  <c r="IK1205" i="16"/>
  <c r="IG1205" i="16"/>
  <c r="HN1205" i="16"/>
  <c r="IK1204" i="16"/>
  <c r="IG1204" i="16"/>
  <c r="HN1204" i="16"/>
  <c r="IK1203" i="16"/>
  <c r="IK1202" i="16"/>
  <c r="IG1202" i="16"/>
  <c r="HN1202" i="16"/>
  <c r="IK1201" i="16"/>
  <c r="HN1201" i="16"/>
  <c r="IK1200" i="16"/>
  <c r="IG1200" i="16"/>
  <c r="HN1200" i="16"/>
  <c r="IK1199" i="16"/>
  <c r="IG1199" i="16"/>
  <c r="HN1199" i="16"/>
  <c r="IK1198" i="16"/>
  <c r="IG1198" i="16"/>
  <c r="HN1198" i="16"/>
  <c r="IK1197" i="16"/>
  <c r="IG1197" i="16"/>
  <c r="HN1197" i="16"/>
  <c r="IK1196" i="16"/>
  <c r="IG1196" i="16"/>
  <c r="HN1196" i="16"/>
  <c r="IK1195" i="16"/>
  <c r="IG1195" i="16"/>
  <c r="HN1195" i="16"/>
  <c r="IK1194" i="16"/>
  <c r="HN1194" i="16"/>
  <c r="IK1193" i="16"/>
  <c r="IG1193" i="16"/>
  <c r="HN1193" i="16"/>
  <c r="IK1192" i="16"/>
  <c r="IG1192" i="16"/>
  <c r="HN1192" i="16"/>
  <c r="IK1191" i="16"/>
  <c r="IG1191" i="16"/>
  <c r="HN1191" i="16"/>
  <c r="IK1182" i="16"/>
  <c r="IG1182" i="16"/>
  <c r="HN1182" i="16"/>
  <c r="IK1181" i="16"/>
  <c r="IG1181" i="16"/>
  <c r="HN1181" i="16"/>
  <c r="IK1180" i="16"/>
  <c r="IG1180" i="16"/>
  <c r="HN1180" i="16"/>
  <c r="IK1179" i="16"/>
  <c r="IG1179" i="16"/>
  <c r="HN1179" i="16"/>
  <c r="IK1178" i="16"/>
  <c r="HN1178" i="16"/>
  <c r="IK1177" i="16"/>
  <c r="IG1177" i="16"/>
  <c r="HN1177" i="16"/>
  <c r="IK1176" i="16"/>
  <c r="IG1176" i="16"/>
  <c r="HN1176" i="16"/>
  <c r="IK1175" i="16"/>
  <c r="HN1175" i="16"/>
  <c r="IK1174" i="16"/>
  <c r="IG1174" i="16"/>
  <c r="HN1174" i="16"/>
  <c r="IK1173" i="16"/>
  <c r="IG1173" i="16"/>
  <c r="HN1173" i="16"/>
  <c r="IK1172" i="16"/>
  <c r="IG1172" i="16"/>
  <c r="HN1172" i="16"/>
  <c r="IK1171" i="16"/>
  <c r="HN1171" i="16"/>
  <c r="IK1170" i="16"/>
  <c r="HN1170" i="16"/>
  <c r="IK1169" i="16"/>
  <c r="IG1169" i="16"/>
  <c r="HN1169" i="16"/>
  <c r="IK1168" i="16"/>
  <c r="IG1168" i="16"/>
  <c r="HN1168" i="16"/>
  <c r="IK1167" i="16"/>
  <c r="IG1167" i="16"/>
  <c r="IK1166" i="16"/>
  <c r="IG1166" i="16"/>
  <c r="HN1166" i="16"/>
  <c r="IK1165" i="16"/>
  <c r="IG1165" i="16"/>
  <c r="HN1165" i="16"/>
  <c r="IK1164" i="16"/>
  <c r="IG1164" i="16"/>
  <c r="HN1164" i="16"/>
  <c r="IK1163" i="16"/>
  <c r="IG1163" i="16"/>
  <c r="IK1162" i="16"/>
  <c r="IG1162" i="16"/>
  <c r="HN1162" i="16"/>
  <c r="IK1161" i="16"/>
  <c r="HN1161" i="16"/>
  <c r="IK1160" i="16"/>
  <c r="IG1160" i="16"/>
  <c r="HN1160" i="16"/>
  <c r="IK1159" i="16"/>
  <c r="IG1159" i="16"/>
  <c r="HN1159" i="16"/>
  <c r="IK1158" i="16"/>
  <c r="IG1158" i="16"/>
  <c r="HN1158" i="16"/>
  <c r="IK1157" i="16"/>
  <c r="IG1157" i="16"/>
  <c r="HN1157" i="16"/>
  <c r="IK1156" i="16"/>
  <c r="IG1156" i="16"/>
  <c r="HN1156" i="16"/>
  <c r="IK1155" i="16"/>
  <c r="IK1154" i="16"/>
  <c r="HN1154" i="16"/>
  <c r="IK1153" i="16"/>
  <c r="IG1153" i="16"/>
  <c r="HN1153" i="16"/>
  <c r="IK1152" i="16"/>
  <c r="IG1152" i="16"/>
  <c r="HN1152" i="16"/>
  <c r="IK1151" i="16"/>
  <c r="HN1151" i="16"/>
  <c r="IK1150" i="16"/>
  <c r="IG1150" i="16"/>
  <c r="HN1150" i="16"/>
  <c r="IK1149" i="16"/>
  <c r="IG1149" i="16"/>
  <c r="HN1149" i="16"/>
  <c r="IK1148" i="16"/>
  <c r="IG1148" i="16"/>
  <c r="IK1147" i="16"/>
  <c r="HN1147" i="16"/>
  <c r="IK1146" i="16"/>
  <c r="IG1146" i="16"/>
  <c r="HN1146" i="16"/>
  <c r="IK1145" i="16"/>
  <c r="IG1145" i="16"/>
  <c r="HN1145" i="16"/>
  <c r="IK1144" i="16"/>
  <c r="IG1144" i="16"/>
  <c r="HN1144" i="16"/>
  <c r="IK1143" i="16"/>
  <c r="IG1143" i="16"/>
  <c r="HN1143" i="16"/>
  <c r="IK1142" i="16"/>
  <c r="IG1142" i="16"/>
  <c r="HN1142" i="16"/>
  <c r="IK1141" i="16"/>
  <c r="IG1141" i="16"/>
  <c r="HN1141" i="16"/>
  <c r="IK1140" i="16"/>
  <c r="IG1140" i="16"/>
  <c r="HN1140" i="16"/>
  <c r="IK1139" i="16"/>
  <c r="IG1139" i="16"/>
  <c r="HN1139" i="16"/>
  <c r="IK1138" i="16"/>
  <c r="IG1138" i="16"/>
  <c r="HN1138" i="16"/>
  <c r="IK1137" i="16"/>
  <c r="IG1137" i="16"/>
  <c r="HN1137" i="16"/>
  <c r="IK1136" i="16"/>
  <c r="IG1136" i="16"/>
  <c r="HN1136" i="16"/>
  <c r="IK1135" i="16"/>
  <c r="IG1135" i="16"/>
  <c r="HN1135" i="16"/>
  <c r="IK1134" i="16"/>
  <c r="IG1134" i="16"/>
  <c r="HN1134" i="16"/>
  <c r="IK1133" i="16"/>
  <c r="IG1133" i="16"/>
  <c r="HN1133" i="16"/>
  <c r="IK1132" i="16"/>
  <c r="IG1132" i="16"/>
  <c r="HN1132" i="16"/>
  <c r="IK1131" i="16"/>
  <c r="IG1131" i="16"/>
  <c r="HN1131" i="16"/>
  <c r="IK1130" i="16"/>
  <c r="IG1130" i="16"/>
  <c r="HN1130" i="16"/>
  <c r="IK1129" i="16"/>
  <c r="IG1129" i="16"/>
  <c r="HN1129" i="16"/>
  <c r="IK1128" i="16"/>
  <c r="IG1128" i="16"/>
  <c r="HN1128" i="16"/>
  <c r="IK1127" i="16"/>
  <c r="IG1127" i="16"/>
  <c r="HN1127" i="16"/>
  <c r="IK1126" i="16"/>
  <c r="IG1126" i="16"/>
  <c r="HN1126" i="16"/>
  <c r="IK1125" i="16"/>
  <c r="IG1125" i="16"/>
  <c r="HN1125" i="16"/>
  <c r="IK1124" i="16"/>
  <c r="IG1124" i="16"/>
  <c r="HN1124" i="16"/>
  <c r="IK1123" i="16"/>
  <c r="IG1123" i="16"/>
  <c r="HN1123" i="16"/>
  <c r="IK1122" i="16"/>
  <c r="IG1122" i="16"/>
  <c r="HN1122" i="16"/>
  <c r="IK1112" i="16"/>
  <c r="IG1112" i="16"/>
  <c r="HN1112" i="16"/>
  <c r="IK1111" i="16"/>
  <c r="IG1111" i="16"/>
  <c r="HN1111" i="16"/>
  <c r="IK1110" i="16"/>
  <c r="IG1110" i="16"/>
  <c r="HN1110" i="16"/>
  <c r="IK1109" i="16"/>
  <c r="IG1109" i="16"/>
  <c r="HN1109" i="16"/>
  <c r="IK1108" i="16"/>
  <c r="IG1108" i="16"/>
  <c r="HN1108" i="16"/>
  <c r="IK1107" i="16"/>
  <c r="IG1107" i="16"/>
  <c r="HN1107" i="16"/>
  <c r="IK1106" i="16"/>
  <c r="IG1106" i="16"/>
  <c r="HN1106" i="16"/>
  <c r="IK1105" i="16"/>
  <c r="IG1105" i="16"/>
  <c r="HN1105" i="16"/>
  <c r="IK1104" i="16"/>
  <c r="IG1104" i="16"/>
  <c r="HN1104" i="16"/>
  <c r="IK1103" i="16"/>
  <c r="IG1103" i="16"/>
  <c r="HN1103" i="16"/>
  <c r="IK1102" i="16"/>
  <c r="IG1102" i="16"/>
  <c r="HN1102" i="16"/>
  <c r="IK1101" i="16"/>
  <c r="IG1101" i="16"/>
  <c r="HN1101" i="16"/>
  <c r="IK1100" i="16"/>
  <c r="IG1100" i="16"/>
  <c r="HN1100" i="16"/>
  <c r="IK1099" i="16"/>
  <c r="IG1099" i="16"/>
  <c r="HN1099" i="16"/>
  <c r="IK1098" i="16"/>
  <c r="IG1098" i="16"/>
  <c r="HN1098" i="16"/>
  <c r="IK1097" i="16"/>
  <c r="IG1097" i="16"/>
  <c r="HN1097" i="16"/>
  <c r="IK1096" i="16"/>
  <c r="IG1096" i="16"/>
  <c r="HN1096" i="16"/>
  <c r="IK1095" i="16"/>
  <c r="IG1095" i="16"/>
  <c r="HN1095" i="16"/>
  <c r="IK1094" i="16"/>
  <c r="IG1094" i="16"/>
  <c r="HN1094" i="16"/>
  <c r="IK1093" i="16"/>
  <c r="IG1093" i="16"/>
  <c r="HN1093" i="16"/>
  <c r="IK1092" i="16"/>
  <c r="IG1092" i="16"/>
  <c r="HN1092" i="16"/>
  <c r="IK1091" i="16"/>
  <c r="IG1091" i="16"/>
  <c r="HN1091" i="16"/>
  <c r="IK1090" i="16"/>
  <c r="IG1090" i="16"/>
  <c r="HN1090" i="16"/>
  <c r="IK1089" i="16"/>
  <c r="IG1089" i="16"/>
  <c r="HN1089" i="16"/>
  <c r="IK1088" i="16"/>
  <c r="IG1088" i="16"/>
  <c r="HN1088" i="16"/>
  <c r="IK1087" i="16"/>
  <c r="IG1087" i="16"/>
  <c r="HN1087" i="16"/>
  <c r="IK1086" i="16"/>
  <c r="IG1086" i="16"/>
  <c r="HN1086" i="16"/>
  <c r="IK1085" i="16"/>
  <c r="IG1085" i="16"/>
  <c r="HN1085" i="16"/>
  <c r="IK1084" i="16"/>
  <c r="IG1084" i="16"/>
  <c r="HN1084" i="16"/>
  <c r="IK1083" i="16"/>
  <c r="IG1083" i="16"/>
  <c r="HN1083" i="16"/>
  <c r="IK1082" i="16"/>
  <c r="IG1082" i="16"/>
  <c r="HN1082" i="16"/>
  <c r="IK1081" i="16"/>
  <c r="IG1081" i="16"/>
  <c r="HN1081" i="16"/>
  <c r="IK1080" i="16"/>
  <c r="IG1080" i="16"/>
  <c r="HN1080" i="16"/>
  <c r="IK1079" i="16"/>
  <c r="IG1079" i="16"/>
  <c r="HN1079" i="16"/>
  <c r="IK1078" i="16"/>
  <c r="IG1078" i="16"/>
  <c r="HN1078" i="16"/>
  <c r="IK1077" i="16"/>
  <c r="IG1077" i="16"/>
  <c r="HN1077" i="16"/>
  <c r="IK1076" i="16"/>
  <c r="IG1076" i="16"/>
  <c r="HN1076" i="16"/>
  <c r="IK1075" i="16"/>
  <c r="IG1075" i="16"/>
  <c r="HN1075" i="16"/>
  <c r="IK1074" i="16"/>
  <c r="IG1074" i="16"/>
  <c r="HN1074" i="16"/>
  <c r="IK1073" i="16"/>
  <c r="IG1073" i="16"/>
  <c r="HN1073" i="16"/>
  <c r="IK1072" i="16"/>
  <c r="IG1072" i="16"/>
  <c r="HN1072" i="16"/>
  <c r="IK1071" i="16"/>
  <c r="IG1071" i="16"/>
  <c r="HN1071" i="16"/>
  <c r="IK1070" i="16"/>
  <c r="IG1070" i="16"/>
  <c r="HN1070" i="16"/>
  <c r="IK1069" i="16"/>
  <c r="IG1069" i="16"/>
  <c r="HN1069" i="16"/>
  <c r="IK1068" i="16"/>
  <c r="IG1068" i="16"/>
  <c r="HN1068" i="16"/>
  <c r="IK1067" i="16"/>
  <c r="IG1067" i="16"/>
  <c r="HN1067" i="16"/>
  <c r="IK1046" i="16"/>
  <c r="IG1046" i="16"/>
  <c r="HN1046" i="16"/>
  <c r="IK1045" i="16"/>
  <c r="IG1045" i="16"/>
  <c r="HN1045" i="16"/>
  <c r="IK1044" i="16"/>
  <c r="IG1044" i="16"/>
  <c r="HN1044" i="16"/>
  <c r="IK1043" i="16"/>
  <c r="IG1043" i="16"/>
  <c r="HN1043" i="16"/>
  <c r="IK1042" i="16"/>
  <c r="IG1042" i="16"/>
  <c r="HN1042" i="16"/>
  <c r="IK1041" i="16"/>
  <c r="IG1041" i="16"/>
  <c r="HN1041" i="16"/>
  <c r="IK1040" i="16"/>
  <c r="IG1040" i="16"/>
  <c r="HN1040" i="16"/>
  <c r="IK1039" i="16"/>
  <c r="IG1039" i="16"/>
  <c r="HN1039" i="16"/>
  <c r="IK1038" i="16"/>
  <c r="IG1038" i="16"/>
  <c r="HN1038" i="16"/>
  <c r="IK1037" i="16"/>
  <c r="IG1037" i="16"/>
  <c r="HN1037" i="16"/>
  <c r="IK1036" i="16"/>
  <c r="IG1036" i="16"/>
  <c r="HN1036" i="16"/>
  <c r="IK1035" i="16"/>
  <c r="IG1035" i="16"/>
  <c r="HN1035" i="16"/>
  <c r="IK1034" i="16"/>
  <c r="IG1034" i="16"/>
  <c r="HN1034" i="16"/>
  <c r="IK1033" i="16"/>
  <c r="IG1033" i="16"/>
  <c r="HN1033" i="16"/>
  <c r="IK1032" i="16"/>
  <c r="IG1032" i="16"/>
  <c r="HN1032" i="16"/>
  <c r="IK1031" i="16"/>
  <c r="IG1031" i="16"/>
  <c r="HN1031" i="16"/>
  <c r="IK1030" i="16"/>
  <c r="IG1030" i="16"/>
  <c r="HN1030" i="16"/>
  <c r="IK1029" i="16"/>
  <c r="IG1029" i="16"/>
  <c r="HN1029" i="16"/>
  <c r="IK1028" i="16"/>
  <c r="IG1028" i="16"/>
  <c r="HN1028" i="16"/>
  <c r="IK1027" i="16"/>
  <c r="IG1027" i="16"/>
  <c r="IK1026" i="16"/>
  <c r="IG1026" i="16"/>
  <c r="HN1026" i="16"/>
  <c r="IK1025" i="16"/>
  <c r="IG1025" i="16"/>
  <c r="HN1025" i="16"/>
  <c r="IK1024" i="16"/>
  <c r="IG1024" i="16"/>
  <c r="HN1024" i="16"/>
  <c r="IK1023" i="16"/>
  <c r="IG1023" i="16"/>
  <c r="HN1023" i="16"/>
  <c r="IK1022" i="16"/>
  <c r="IG1022" i="16"/>
  <c r="HN1022" i="16"/>
  <c r="IK1021" i="16"/>
  <c r="IG1021" i="16"/>
  <c r="HN1021" i="16"/>
  <c r="IK1020" i="16"/>
  <c r="IG1020" i="16"/>
  <c r="HN1020" i="16"/>
  <c r="IK1019" i="16"/>
  <c r="IG1019" i="16"/>
  <c r="IK1018" i="16"/>
  <c r="IG1018" i="16"/>
  <c r="HN1018" i="16"/>
  <c r="IK1017" i="16"/>
  <c r="IG1017" i="16"/>
  <c r="HN1017" i="16"/>
  <c r="IK1016" i="16"/>
  <c r="IG1016" i="16"/>
  <c r="HN1016" i="16"/>
  <c r="IK1015" i="16"/>
  <c r="IG1015" i="16"/>
  <c r="HN1015" i="16"/>
  <c r="IK1014" i="16"/>
  <c r="IG1014" i="16"/>
  <c r="HN1014" i="16"/>
  <c r="IK1013" i="16"/>
  <c r="HN1013" i="16"/>
  <c r="IK1012" i="16"/>
  <c r="IG1012" i="16"/>
  <c r="HN1012" i="16"/>
  <c r="IK1011" i="16"/>
  <c r="IK1010" i="16"/>
  <c r="IG1010" i="16"/>
  <c r="HN1010" i="16"/>
  <c r="IK1009" i="16"/>
  <c r="IG1009" i="16"/>
  <c r="HN1009" i="16"/>
  <c r="IK1008" i="16"/>
  <c r="IG1008" i="16"/>
  <c r="HN1008" i="16"/>
  <c r="IK1007" i="16"/>
  <c r="IG1007" i="16"/>
  <c r="HN1007" i="16"/>
  <c r="IK1006" i="16"/>
  <c r="IG1006" i="16"/>
  <c r="HN1006" i="16"/>
  <c r="IK1005" i="16"/>
  <c r="HN1005" i="16"/>
  <c r="IK1004" i="16"/>
  <c r="IG1004" i="16"/>
  <c r="HN1004" i="16"/>
  <c r="IK1003" i="16"/>
  <c r="IG1003" i="16"/>
  <c r="IK1002" i="16"/>
  <c r="IG1002" i="16"/>
  <c r="HN1002" i="16"/>
  <c r="IK1001" i="16"/>
  <c r="IG1001" i="16"/>
  <c r="HN1001" i="16"/>
  <c r="IK1000" i="16"/>
  <c r="IG1000" i="16"/>
  <c r="HN1000" i="16"/>
  <c r="IK999" i="16"/>
  <c r="IG999" i="16"/>
  <c r="IK998" i="16"/>
  <c r="IK997" i="16"/>
  <c r="HN997" i="16"/>
  <c r="IK996" i="16"/>
  <c r="IG996" i="16"/>
  <c r="HN996" i="16"/>
  <c r="IK979" i="16"/>
  <c r="HN979" i="16"/>
  <c r="IK978" i="16"/>
  <c r="IG978" i="16"/>
  <c r="HN978" i="16"/>
  <c r="IK977" i="16"/>
  <c r="IG977" i="16"/>
  <c r="HN977" i="16"/>
  <c r="IK976" i="16"/>
  <c r="IG976" i="16"/>
  <c r="HN976" i="16"/>
  <c r="IK975" i="16"/>
  <c r="IG975" i="16"/>
  <c r="HN975" i="16"/>
  <c r="IK974" i="16"/>
  <c r="IG974" i="16"/>
  <c r="HN974" i="16"/>
  <c r="IK973" i="16"/>
  <c r="IG973" i="16"/>
  <c r="HN973" i="16"/>
  <c r="IK972" i="16"/>
  <c r="IG972" i="16"/>
  <c r="HN972" i="16"/>
  <c r="IK971" i="16"/>
  <c r="IG971" i="16"/>
  <c r="HN971" i="16"/>
  <c r="IK970" i="16"/>
  <c r="IG970" i="16"/>
  <c r="HN970" i="16"/>
  <c r="IK969" i="16"/>
  <c r="IG969" i="16"/>
  <c r="HN969" i="16"/>
  <c r="IK968" i="16"/>
  <c r="IG968" i="16"/>
  <c r="HN968" i="16"/>
  <c r="IK967" i="16"/>
  <c r="IG967" i="16"/>
  <c r="HN967" i="16"/>
  <c r="IK966" i="16"/>
  <c r="IG966" i="16"/>
  <c r="HN966" i="16"/>
  <c r="IK965" i="16"/>
  <c r="IG965" i="16"/>
  <c r="HN965" i="16"/>
  <c r="IK964" i="16"/>
  <c r="IG964" i="16"/>
  <c r="HN964" i="16"/>
  <c r="IK963" i="16"/>
  <c r="IG963" i="16"/>
  <c r="HN963" i="16"/>
  <c r="IK962" i="16"/>
  <c r="IG962" i="16"/>
  <c r="HN962" i="16"/>
  <c r="IK961" i="16"/>
  <c r="IG961" i="16"/>
  <c r="HN961" i="16"/>
  <c r="IK960" i="16"/>
  <c r="IG960" i="16"/>
  <c r="HN960" i="16"/>
  <c r="IK959" i="16"/>
  <c r="IG959" i="16"/>
  <c r="HN959" i="16"/>
  <c r="IK958" i="16"/>
  <c r="IG958" i="16"/>
  <c r="HN958" i="16"/>
  <c r="IK957" i="16"/>
  <c r="IG957" i="16"/>
  <c r="HN957" i="16"/>
  <c r="IK956" i="16"/>
  <c r="IG956" i="16"/>
  <c r="HN956" i="16"/>
  <c r="IK955" i="16"/>
  <c r="IG955" i="16"/>
  <c r="HN955" i="16"/>
  <c r="IK954" i="16"/>
  <c r="IG954" i="16"/>
  <c r="HN954" i="16"/>
  <c r="IK953" i="16"/>
  <c r="IG953" i="16"/>
  <c r="HN953" i="16"/>
  <c r="IK952" i="16"/>
  <c r="IG952" i="16"/>
  <c r="HN952" i="16"/>
  <c r="IK951" i="16"/>
  <c r="IG951" i="16"/>
  <c r="HN951" i="16"/>
  <c r="IK950" i="16"/>
  <c r="IG950" i="16"/>
  <c r="HN950" i="16"/>
  <c r="IK949" i="16"/>
  <c r="IG949" i="16"/>
  <c r="HN949" i="16"/>
  <c r="IK948" i="16"/>
  <c r="IG948" i="16"/>
  <c r="HN948" i="16"/>
  <c r="IK947" i="16"/>
  <c r="IG947" i="16"/>
  <c r="HN947" i="16"/>
  <c r="IK946" i="16"/>
  <c r="IG946" i="16"/>
  <c r="HN946" i="16"/>
  <c r="IK945" i="16"/>
  <c r="IG945" i="16"/>
  <c r="HN945" i="16"/>
  <c r="IK910" i="16"/>
  <c r="IG910" i="16"/>
  <c r="IK909" i="16"/>
  <c r="IG909" i="16"/>
  <c r="HN909" i="16"/>
  <c r="IK908" i="16"/>
  <c r="IG908" i="16"/>
  <c r="HN908" i="16"/>
  <c r="IK907" i="16"/>
  <c r="IG907" i="16"/>
  <c r="HN907" i="16"/>
  <c r="IK906" i="16"/>
  <c r="IG906" i="16"/>
  <c r="HN906" i="16"/>
  <c r="IK905" i="16"/>
  <c r="IG905" i="16"/>
  <c r="HN905" i="16"/>
  <c r="IK904" i="16"/>
  <c r="IG904" i="16"/>
  <c r="HN904" i="16"/>
  <c r="IK903" i="16"/>
  <c r="IG903" i="16"/>
  <c r="HN903" i="16"/>
  <c r="IK902" i="16"/>
  <c r="IG902" i="16"/>
  <c r="HN902" i="16"/>
  <c r="IK901" i="16"/>
  <c r="IG901" i="16"/>
  <c r="IK900" i="16"/>
  <c r="IG900" i="16"/>
  <c r="HN900" i="16"/>
  <c r="IK899" i="16"/>
  <c r="IG899" i="16"/>
  <c r="HN899" i="16"/>
  <c r="IK898" i="16"/>
  <c r="IG898" i="16"/>
  <c r="HN898" i="16"/>
  <c r="IK897" i="16"/>
  <c r="IG897" i="16"/>
  <c r="IK896" i="16"/>
  <c r="HN896" i="16"/>
  <c r="IK895" i="16"/>
  <c r="IG895" i="16"/>
  <c r="HN895" i="16"/>
  <c r="IK894" i="16"/>
  <c r="HN894" i="16"/>
  <c r="IK893" i="16"/>
  <c r="IG893" i="16"/>
  <c r="IK892" i="16"/>
  <c r="HN892" i="16"/>
  <c r="IK891" i="16"/>
  <c r="IG891" i="16"/>
  <c r="IK890" i="16"/>
  <c r="IG890" i="16"/>
  <c r="HN890" i="16"/>
  <c r="IK889" i="16"/>
  <c r="IG889" i="16"/>
  <c r="IK888" i="16"/>
  <c r="IK887" i="16"/>
  <c r="IG887" i="16"/>
  <c r="HN887" i="16"/>
  <c r="IK886" i="16"/>
  <c r="HN886" i="16"/>
  <c r="IK885" i="16"/>
  <c r="IG885" i="16"/>
  <c r="IK884" i="16"/>
  <c r="HN884" i="16"/>
  <c r="IK883" i="16"/>
  <c r="IG883" i="16"/>
  <c r="IK882" i="16"/>
  <c r="IG882" i="16"/>
  <c r="HN882" i="16"/>
  <c r="IK881" i="16"/>
  <c r="IG881" i="16"/>
  <c r="IK880" i="16"/>
  <c r="IK879" i="16"/>
  <c r="IG879" i="16"/>
  <c r="HN879" i="16"/>
  <c r="IK878" i="16"/>
  <c r="HN878" i="16"/>
  <c r="IK877" i="16"/>
  <c r="IG877" i="16"/>
  <c r="HN877" i="16"/>
  <c r="IK861" i="16"/>
  <c r="IG861" i="16"/>
  <c r="HN861" i="16"/>
  <c r="IK860" i="16"/>
  <c r="IG860" i="16"/>
  <c r="HN860" i="16"/>
  <c r="IK859" i="16"/>
  <c r="HN859" i="16"/>
  <c r="IK858" i="16"/>
  <c r="IG858" i="16"/>
  <c r="HN858" i="16"/>
  <c r="IK857" i="16"/>
  <c r="HN857" i="16"/>
  <c r="IK856" i="16"/>
  <c r="IG856" i="16"/>
  <c r="HN856" i="16"/>
  <c r="IK855" i="16"/>
  <c r="IG855" i="16"/>
  <c r="HN855" i="16"/>
  <c r="IK854" i="16"/>
  <c r="HN854" i="16"/>
  <c r="IK853" i="16"/>
  <c r="IG853" i="16"/>
  <c r="IK852" i="16"/>
  <c r="HN852" i="16"/>
  <c r="IK851" i="16"/>
  <c r="HN851" i="16"/>
  <c r="IK850" i="16"/>
  <c r="HN850" i="16"/>
  <c r="IK849" i="16"/>
  <c r="HN849" i="16"/>
  <c r="IK848" i="16"/>
  <c r="IG848" i="16"/>
  <c r="HN848" i="16"/>
  <c r="IK847" i="16"/>
  <c r="IG847" i="16"/>
  <c r="HN847" i="16"/>
  <c r="IK846" i="16"/>
  <c r="IG846" i="16"/>
  <c r="HN846" i="16"/>
  <c r="IK845" i="16"/>
  <c r="IG845" i="16"/>
  <c r="HN845" i="16"/>
  <c r="IK844" i="16"/>
  <c r="IG844" i="16"/>
  <c r="HN844" i="16"/>
  <c r="IK843" i="16"/>
  <c r="IG843" i="16"/>
  <c r="HN843" i="16"/>
  <c r="IK842" i="16"/>
  <c r="IG842" i="16"/>
  <c r="HN842" i="16"/>
  <c r="IK841" i="16"/>
  <c r="IG841" i="16"/>
  <c r="HN841" i="16"/>
  <c r="IK840" i="16"/>
  <c r="IG840" i="16"/>
  <c r="HN840" i="16"/>
  <c r="IK839" i="16"/>
  <c r="IG839" i="16"/>
  <c r="HN839" i="16"/>
  <c r="IK838" i="16"/>
  <c r="IG838" i="16"/>
  <c r="HN838" i="16"/>
  <c r="IK837" i="16"/>
  <c r="IG837" i="16"/>
  <c r="HN837" i="16"/>
  <c r="IK836" i="16"/>
  <c r="IG836" i="16"/>
  <c r="IK835" i="16"/>
  <c r="IG835" i="16"/>
  <c r="HN835" i="16"/>
  <c r="IK834" i="16"/>
  <c r="IG834" i="16"/>
  <c r="HN834" i="16"/>
  <c r="IK833" i="16"/>
  <c r="IG833" i="16"/>
  <c r="HN833" i="16"/>
  <c r="IK832" i="16"/>
  <c r="IG832" i="16"/>
  <c r="HN832" i="16"/>
  <c r="IK831" i="16"/>
  <c r="IG831" i="16"/>
  <c r="HN831" i="16"/>
  <c r="IK830" i="16"/>
  <c r="IG830" i="16"/>
  <c r="HN830" i="16"/>
  <c r="IK829" i="16"/>
  <c r="IG829" i="16"/>
  <c r="HN829" i="16"/>
  <c r="IK828" i="16"/>
  <c r="IG828" i="16"/>
  <c r="HN828" i="16"/>
  <c r="IK827" i="16"/>
  <c r="IG827" i="16"/>
  <c r="HN827" i="16"/>
  <c r="IK826" i="16"/>
  <c r="IG826" i="16"/>
  <c r="HN826" i="16"/>
  <c r="IK825" i="16"/>
  <c r="IG825" i="16"/>
  <c r="HN825" i="16"/>
  <c r="IK824" i="16"/>
  <c r="IG824" i="16"/>
  <c r="HN824" i="16"/>
  <c r="IK823" i="16"/>
  <c r="IG823" i="16"/>
  <c r="HN823" i="16"/>
  <c r="IK822" i="16"/>
  <c r="IG822" i="16"/>
  <c r="HN822" i="16"/>
  <c r="IK821" i="16"/>
  <c r="IG821" i="16"/>
  <c r="HN821" i="16"/>
  <c r="IK790" i="16"/>
  <c r="IG790" i="16"/>
  <c r="HN790" i="16"/>
  <c r="IK789" i="16"/>
  <c r="IG789" i="16"/>
  <c r="HN789" i="16"/>
  <c r="IK788" i="16"/>
  <c r="IG788" i="16"/>
  <c r="HN788" i="16"/>
  <c r="IK787" i="16"/>
  <c r="IG787" i="16"/>
  <c r="HN787" i="16"/>
  <c r="IK786" i="16"/>
  <c r="IG786" i="16"/>
  <c r="HN786" i="16"/>
  <c r="IK785" i="16"/>
  <c r="IG785" i="16"/>
  <c r="HN785" i="16"/>
  <c r="IK784" i="16"/>
  <c r="IG784" i="16"/>
  <c r="HN784" i="16"/>
  <c r="IK783" i="16"/>
  <c r="IG783" i="16"/>
  <c r="HN783" i="16"/>
  <c r="IK782" i="16"/>
  <c r="IG782" i="16"/>
  <c r="HN782" i="16"/>
  <c r="IK781" i="16"/>
  <c r="IG781" i="16"/>
  <c r="HN781" i="16"/>
  <c r="IK780" i="16"/>
  <c r="IG780" i="16"/>
  <c r="HN780" i="16"/>
  <c r="IK779" i="16"/>
  <c r="IG779" i="16"/>
  <c r="HN779" i="16"/>
  <c r="IK778" i="16"/>
  <c r="IG778" i="16"/>
  <c r="HN778" i="16"/>
  <c r="IK777" i="16"/>
  <c r="IG777" i="16"/>
  <c r="HN777" i="16"/>
  <c r="IK776" i="16"/>
  <c r="IG776" i="16"/>
  <c r="HN776" i="16"/>
  <c r="IK775" i="16"/>
  <c r="IG775" i="16"/>
  <c r="HN775" i="16"/>
  <c r="IK774" i="16"/>
  <c r="IG774" i="16"/>
  <c r="HN774" i="16"/>
  <c r="IK773" i="16"/>
  <c r="IG773" i="16"/>
  <c r="HN773" i="16"/>
  <c r="IK772" i="16"/>
  <c r="IG772" i="16"/>
  <c r="HN772" i="16"/>
  <c r="IK771" i="16"/>
  <c r="IG771" i="16"/>
  <c r="HN771" i="16"/>
  <c r="IK770" i="16"/>
  <c r="IG770" i="16"/>
  <c r="HN770" i="16"/>
  <c r="IK769" i="16"/>
  <c r="IG769" i="16"/>
  <c r="HN769" i="16"/>
  <c r="IK768" i="16"/>
  <c r="IG768" i="16"/>
  <c r="HN768" i="16"/>
  <c r="IK767" i="16"/>
  <c r="IG767" i="16"/>
  <c r="HN767" i="16"/>
  <c r="IK766" i="16"/>
  <c r="IG766" i="16"/>
  <c r="HN766" i="16"/>
  <c r="IK765" i="16"/>
  <c r="IG765" i="16"/>
  <c r="HN765" i="16"/>
  <c r="IK764" i="16"/>
  <c r="IG764" i="16"/>
  <c r="HN764" i="16"/>
  <c r="IK763" i="16"/>
  <c r="IG763" i="16"/>
  <c r="HN763" i="16"/>
  <c r="IK762" i="16"/>
  <c r="IG762" i="16"/>
  <c r="HN762" i="16"/>
  <c r="IK761" i="16"/>
  <c r="IG761" i="16"/>
  <c r="HN761" i="16"/>
  <c r="IK760" i="16"/>
  <c r="IG760" i="16"/>
  <c r="HN760" i="16"/>
  <c r="IK759" i="16"/>
  <c r="IG759" i="16"/>
  <c r="HN759" i="16"/>
  <c r="IK758" i="16"/>
  <c r="IG758" i="16"/>
  <c r="HN758" i="16"/>
  <c r="IK757" i="16"/>
  <c r="IG757" i="16"/>
  <c r="HN757" i="16"/>
  <c r="IK756" i="16"/>
  <c r="IG756" i="16"/>
  <c r="HN756" i="16"/>
  <c r="IK755" i="16"/>
  <c r="IG755" i="16"/>
  <c r="HN755" i="16"/>
  <c r="IK754" i="16"/>
  <c r="IG754" i="16"/>
  <c r="HN754" i="16"/>
  <c r="IK753" i="16"/>
  <c r="IG753" i="16"/>
  <c r="HN753" i="16"/>
  <c r="IK752" i="16"/>
  <c r="IG752" i="16"/>
  <c r="HN752" i="16"/>
  <c r="IK751" i="16"/>
  <c r="IG751" i="16"/>
  <c r="HN751" i="16"/>
  <c r="IK750" i="16"/>
  <c r="IG750" i="16"/>
  <c r="HN750" i="16"/>
  <c r="IK749" i="16"/>
  <c r="IG749" i="16"/>
  <c r="HN749" i="16"/>
  <c r="IK748" i="16"/>
  <c r="IG748" i="16"/>
  <c r="HN748" i="16"/>
  <c r="IK747" i="16"/>
  <c r="IG747" i="16"/>
  <c r="HN747" i="16"/>
  <c r="IK715" i="16"/>
  <c r="IG715" i="16"/>
  <c r="HN715" i="16"/>
  <c r="IK714" i="16"/>
  <c r="IG714" i="16"/>
  <c r="HN714" i="16"/>
  <c r="IK713" i="16"/>
  <c r="IG713" i="16"/>
  <c r="HN713" i="16"/>
  <c r="IK712" i="16"/>
  <c r="IG712" i="16"/>
  <c r="HN712" i="16"/>
  <c r="IK711" i="16"/>
  <c r="IG711" i="16"/>
  <c r="HN711" i="16"/>
  <c r="IK710" i="16"/>
  <c r="IG710" i="16"/>
  <c r="HN710" i="16"/>
  <c r="IK709" i="16"/>
  <c r="IG709" i="16"/>
  <c r="HN709" i="16"/>
  <c r="IK708" i="16"/>
  <c r="IG708" i="16"/>
  <c r="HN708" i="16"/>
  <c r="IK707" i="16"/>
  <c r="IG707" i="16"/>
  <c r="HN707" i="16"/>
  <c r="IK706" i="16"/>
  <c r="IG706" i="16"/>
  <c r="HN706" i="16"/>
  <c r="IK705" i="16"/>
  <c r="IG705" i="16"/>
  <c r="HN705" i="16"/>
  <c r="IK704" i="16"/>
  <c r="IG704" i="16"/>
  <c r="HN704" i="16"/>
  <c r="IK703" i="16"/>
  <c r="IG703" i="16"/>
  <c r="HN703" i="16"/>
  <c r="IK702" i="16"/>
  <c r="IG702" i="16"/>
  <c r="HN702" i="16"/>
  <c r="IK701" i="16"/>
  <c r="IG701" i="16"/>
  <c r="HN701" i="16"/>
  <c r="IK700" i="16"/>
  <c r="IG700" i="16"/>
  <c r="HN700" i="16"/>
  <c r="IK699" i="16"/>
  <c r="IG699" i="16"/>
  <c r="HN699" i="16"/>
  <c r="IK698" i="16"/>
  <c r="IG698" i="16"/>
  <c r="HN698" i="16"/>
  <c r="IK697" i="16"/>
  <c r="IG697" i="16"/>
  <c r="HN697" i="16"/>
  <c r="IK696" i="16"/>
  <c r="IG696" i="16"/>
  <c r="HN696" i="16"/>
  <c r="IK695" i="16"/>
  <c r="IG695" i="16"/>
  <c r="HN695" i="16"/>
  <c r="IK694" i="16"/>
  <c r="IG694" i="16"/>
  <c r="HN694" i="16"/>
  <c r="IK693" i="16"/>
  <c r="IG693" i="16"/>
  <c r="HN693" i="16"/>
  <c r="IK692" i="16"/>
  <c r="IG692" i="16"/>
  <c r="HN692" i="16"/>
  <c r="IK691" i="16"/>
  <c r="IG691" i="16"/>
  <c r="HN691" i="16"/>
  <c r="IK690" i="16"/>
  <c r="IG690" i="16"/>
  <c r="HN690" i="16"/>
  <c r="IK689" i="16"/>
  <c r="IG689" i="16"/>
  <c r="HN689" i="16"/>
  <c r="IK688" i="16"/>
  <c r="IG688" i="16"/>
  <c r="HN688" i="16"/>
  <c r="IK659" i="16"/>
  <c r="IG659" i="16"/>
  <c r="HN659" i="16"/>
  <c r="IK658" i="16"/>
  <c r="IG658" i="16"/>
  <c r="HN658" i="16"/>
  <c r="IK657" i="16"/>
  <c r="IG657" i="16"/>
  <c r="HN657" i="16"/>
  <c r="IK656" i="16"/>
  <c r="IG656" i="16"/>
  <c r="HN656" i="16"/>
  <c r="IK655" i="16"/>
  <c r="IG655" i="16"/>
  <c r="HN655" i="16"/>
  <c r="IK654" i="16"/>
  <c r="IG654" i="16"/>
  <c r="HN654" i="16"/>
  <c r="IK653" i="16"/>
  <c r="IG653" i="16"/>
  <c r="HN653" i="16"/>
  <c r="IK652" i="16"/>
  <c r="IG652" i="16"/>
  <c r="HN652" i="16"/>
  <c r="IK651" i="16"/>
  <c r="IG651" i="16"/>
  <c r="HN651" i="16"/>
  <c r="IK650" i="16"/>
  <c r="IG650" i="16"/>
  <c r="HN650" i="16"/>
  <c r="IK649" i="16"/>
  <c r="IG649" i="16"/>
  <c r="HN649" i="16"/>
  <c r="IK648" i="16"/>
  <c r="IG648" i="16"/>
  <c r="HN648" i="16"/>
  <c r="IK647" i="16"/>
  <c r="IG647" i="16"/>
  <c r="HN647" i="16"/>
  <c r="IK646" i="16"/>
  <c r="IG646" i="16"/>
  <c r="HN646" i="16"/>
  <c r="IK645" i="16"/>
  <c r="IG645" i="16"/>
  <c r="HN645" i="16"/>
  <c r="IK644" i="16"/>
  <c r="IG644" i="16"/>
  <c r="HN644" i="16"/>
  <c r="IK643" i="16"/>
  <c r="IG643" i="16"/>
  <c r="HN643" i="16"/>
  <c r="IK642" i="16"/>
  <c r="IG642" i="16"/>
  <c r="HN642" i="16"/>
  <c r="IK641" i="16"/>
  <c r="IG641" i="16"/>
  <c r="HN641" i="16"/>
  <c r="IK640" i="16"/>
  <c r="IG640" i="16"/>
  <c r="IK639" i="16"/>
  <c r="IG639" i="16"/>
  <c r="HN639" i="16"/>
  <c r="IK638" i="16"/>
  <c r="IG638" i="16"/>
  <c r="HN638" i="16"/>
  <c r="IK637" i="16"/>
  <c r="IG637" i="16"/>
  <c r="HN637" i="16"/>
  <c r="IK636" i="16"/>
  <c r="HN636" i="16"/>
  <c r="IK635" i="16"/>
  <c r="HN635" i="16"/>
  <c r="IK634" i="16"/>
  <c r="IG634" i="16"/>
  <c r="HN634" i="16"/>
  <c r="IK633" i="16"/>
  <c r="IG633" i="16"/>
  <c r="IK632" i="16"/>
  <c r="IK615" i="16"/>
  <c r="IG615" i="16"/>
  <c r="HN615" i="16"/>
  <c r="IK614" i="16"/>
  <c r="HN614" i="16"/>
  <c r="IK613" i="16"/>
  <c r="IG613" i="16"/>
  <c r="HN613" i="16"/>
  <c r="IK612" i="16"/>
  <c r="IG612" i="16"/>
  <c r="HN612" i="16"/>
  <c r="IK611" i="16"/>
  <c r="IG611" i="16"/>
  <c r="HN611" i="16"/>
  <c r="IK610" i="16"/>
  <c r="IG610" i="16"/>
  <c r="HN610" i="16"/>
  <c r="IK609" i="16"/>
  <c r="IG609" i="16"/>
  <c r="HN609" i="16"/>
  <c r="IK608" i="16"/>
  <c r="HN608" i="16"/>
  <c r="IK607" i="16"/>
  <c r="IG607" i="16"/>
  <c r="HN607" i="16"/>
  <c r="IK606" i="16"/>
  <c r="IG606" i="16"/>
  <c r="HN606" i="16"/>
  <c r="IK605" i="16"/>
  <c r="IG605" i="16"/>
  <c r="HN605" i="16"/>
  <c r="IK604" i="16"/>
  <c r="IG604" i="16"/>
  <c r="HN604" i="16"/>
  <c r="IK603" i="16"/>
  <c r="IG603" i="16"/>
  <c r="HN603" i="16"/>
  <c r="IK602" i="16"/>
  <c r="IG602" i="16"/>
  <c r="HN602" i="16"/>
  <c r="IK601" i="16"/>
  <c r="IG601" i="16"/>
  <c r="HN601" i="16"/>
  <c r="IK600" i="16"/>
  <c r="HN600" i="16"/>
  <c r="IK599" i="16"/>
  <c r="IG599" i="16"/>
  <c r="HN599" i="16"/>
  <c r="IK598" i="16"/>
  <c r="IG598" i="16"/>
  <c r="HN598" i="16"/>
  <c r="IK597" i="16"/>
  <c r="IG597" i="16"/>
  <c r="HN597" i="16"/>
  <c r="IK596" i="16"/>
  <c r="IG596" i="16"/>
  <c r="HN596" i="16"/>
  <c r="IK595" i="16"/>
  <c r="IG595" i="16"/>
  <c r="HN595" i="16"/>
  <c r="IK594" i="16"/>
  <c r="IG594" i="16"/>
  <c r="HN594" i="16"/>
  <c r="IK593" i="16"/>
  <c r="IG593" i="16"/>
  <c r="HN593" i="16"/>
  <c r="IK592" i="16"/>
  <c r="IG592" i="16"/>
  <c r="HN592" i="16"/>
  <c r="IK591" i="16"/>
  <c r="IG591" i="16"/>
  <c r="HN591" i="16"/>
  <c r="IK590" i="16"/>
  <c r="IG590" i="16"/>
  <c r="HN590" i="16"/>
  <c r="IK589" i="16"/>
  <c r="IG589" i="16"/>
  <c r="HN589" i="16"/>
  <c r="IK588" i="16"/>
  <c r="IG588" i="16"/>
  <c r="HN588" i="16"/>
  <c r="IK587" i="16"/>
  <c r="IG587" i="16"/>
  <c r="HN587" i="16"/>
  <c r="IK574" i="16"/>
  <c r="IG574" i="16"/>
  <c r="HN574" i="16"/>
  <c r="IK573" i="16"/>
  <c r="IG573" i="16"/>
  <c r="HN573" i="16"/>
  <c r="IK572" i="16"/>
  <c r="IG572" i="16"/>
  <c r="HN572" i="16"/>
  <c r="IK571" i="16"/>
  <c r="IG571" i="16"/>
  <c r="HN571" i="16"/>
  <c r="IK570" i="16"/>
  <c r="IG570" i="16"/>
  <c r="HN570" i="16"/>
  <c r="IK569" i="16"/>
  <c r="IG569" i="16"/>
  <c r="HN569" i="16"/>
  <c r="IK568" i="16"/>
  <c r="IG568" i="16"/>
  <c r="HN568" i="16"/>
  <c r="IK567" i="16"/>
  <c r="IG567" i="16"/>
  <c r="HN567" i="16"/>
  <c r="IK566" i="16"/>
  <c r="IG566" i="16"/>
  <c r="HN566" i="16"/>
  <c r="IK565" i="16"/>
  <c r="IG565" i="16"/>
  <c r="HN565" i="16"/>
  <c r="IK564" i="16"/>
  <c r="IG564" i="16"/>
  <c r="HN564" i="16"/>
  <c r="IK563" i="16"/>
  <c r="IG563" i="16"/>
  <c r="HN563" i="16"/>
  <c r="IK562" i="16"/>
  <c r="IG562" i="16"/>
  <c r="HN562" i="16"/>
  <c r="IK561" i="16"/>
  <c r="IG561" i="16"/>
  <c r="HN561" i="16"/>
  <c r="IK560" i="16"/>
  <c r="IG560" i="16"/>
  <c r="HN560" i="16"/>
  <c r="IK559" i="16"/>
  <c r="IG559" i="16"/>
  <c r="HN559" i="16"/>
  <c r="IK558" i="16"/>
  <c r="IG558" i="16"/>
  <c r="HN558" i="16"/>
  <c r="IK557" i="16"/>
  <c r="IG557" i="16"/>
  <c r="HN557" i="16"/>
  <c r="IK556" i="16"/>
  <c r="IG556" i="16"/>
  <c r="HN556" i="16"/>
  <c r="IK555" i="16"/>
  <c r="IG555" i="16"/>
  <c r="HN555" i="16"/>
  <c r="IK554" i="16"/>
  <c r="IG554" i="16"/>
  <c r="HN554" i="16"/>
  <c r="IK553" i="16"/>
  <c r="IG553" i="16"/>
  <c r="HN553" i="16"/>
  <c r="IK552" i="16"/>
  <c r="IG552" i="16"/>
  <c r="HN552" i="16"/>
  <c r="IK551" i="16"/>
  <c r="IG551" i="16"/>
  <c r="HN551" i="16"/>
  <c r="IK550" i="16"/>
  <c r="IG550" i="16"/>
  <c r="HN550" i="16"/>
  <c r="IK549" i="16"/>
  <c r="IG549" i="16"/>
  <c r="HN549" i="16"/>
  <c r="IK548" i="16"/>
  <c r="IG548" i="16"/>
  <c r="HN548" i="16"/>
  <c r="IK547" i="16"/>
  <c r="IG547" i="16"/>
  <c r="HN547" i="16"/>
  <c r="IK546" i="16"/>
  <c r="IG546" i="16"/>
  <c r="HN546" i="16"/>
  <c r="IK545" i="16"/>
  <c r="IG545" i="16"/>
  <c r="HN545" i="16"/>
  <c r="IK544" i="16"/>
  <c r="IG544" i="16"/>
  <c r="HN544" i="16"/>
  <c r="IK525" i="16"/>
  <c r="IG525" i="16"/>
  <c r="HN525" i="16"/>
  <c r="IK524" i="16"/>
  <c r="IG524" i="16"/>
  <c r="HN524" i="16"/>
  <c r="IK523" i="16"/>
  <c r="IG523" i="16"/>
  <c r="HN523" i="16"/>
  <c r="IK522" i="16"/>
  <c r="IG522" i="16"/>
  <c r="HN522" i="16"/>
  <c r="IK521" i="16"/>
  <c r="IG521" i="16"/>
  <c r="HN521" i="16"/>
  <c r="IK520" i="16"/>
  <c r="IG520" i="16"/>
  <c r="HN520" i="16"/>
  <c r="IK519" i="16"/>
  <c r="IG519" i="16"/>
  <c r="HN519" i="16"/>
  <c r="IK518" i="16"/>
  <c r="IG518" i="16"/>
  <c r="HN518" i="16"/>
  <c r="IK517" i="16"/>
  <c r="IG517" i="16"/>
  <c r="HN517" i="16"/>
  <c r="IK516" i="16"/>
  <c r="IG516" i="16"/>
  <c r="HN516" i="16"/>
  <c r="IK515" i="16"/>
  <c r="IG515" i="16"/>
  <c r="HN515" i="16"/>
  <c r="IK514" i="16"/>
  <c r="IG514" i="16"/>
  <c r="HN514" i="16"/>
  <c r="IK513" i="16"/>
  <c r="IG513" i="16"/>
  <c r="HN513" i="16"/>
  <c r="IK512" i="16"/>
  <c r="IG512" i="16"/>
  <c r="HN512" i="16"/>
  <c r="IK511" i="16"/>
  <c r="IG511" i="16"/>
  <c r="HN511" i="16"/>
  <c r="IK510" i="16"/>
  <c r="IG510" i="16"/>
  <c r="HN510" i="16"/>
  <c r="IK509" i="16"/>
  <c r="IG509" i="16"/>
  <c r="HN509" i="16"/>
  <c r="IK508" i="16"/>
  <c r="IG508" i="16"/>
  <c r="HN508" i="16"/>
  <c r="IK507" i="16"/>
  <c r="IG507" i="16"/>
  <c r="HN507" i="16"/>
  <c r="IK506" i="16"/>
  <c r="IG506" i="16"/>
  <c r="HN506" i="16"/>
  <c r="IK505" i="16"/>
  <c r="IG505" i="16"/>
  <c r="HN505" i="16"/>
  <c r="IK504" i="16"/>
  <c r="IG504" i="16"/>
  <c r="HN504" i="16"/>
  <c r="IK503" i="16"/>
  <c r="IG503" i="16"/>
  <c r="HN503" i="16"/>
  <c r="IK502" i="16"/>
  <c r="IG502" i="16"/>
  <c r="HN502" i="16"/>
  <c r="IK501" i="16"/>
  <c r="IG501" i="16"/>
  <c r="HN501" i="16"/>
  <c r="IK500" i="16"/>
  <c r="IG500" i="16"/>
  <c r="HN500" i="16"/>
  <c r="IK499" i="16"/>
  <c r="IG499" i="16"/>
  <c r="HN499" i="16"/>
  <c r="IK498" i="16"/>
  <c r="IG498" i="16"/>
  <c r="HN498" i="16"/>
  <c r="IK497" i="16"/>
  <c r="IG497" i="16"/>
  <c r="HN497" i="16"/>
  <c r="IK496" i="16"/>
  <c r="IG496" i="16"/>
  <c r="HN496" i="16"/>
  <c r="IK495" i="16"/>
  <c r="IG495" i="16"/>
  <c r="HN495" i="16"/>
  <c r="IK494" i="16"/>
  <c r="IG494" i="16"/>
  <c r="HN494" i="16"/>
  <c r="IK493" i="16"/>
  <c r="IG493" i="16"/>
  <c r="HN493" i="16"/>
  <c r="IK492" i="16"/>
  <c r="IG492" i="16"/>
  <c r="HN492" i="16"/>
  <c r="IK491" i="16"/>
  <c r="IG491" i="16"/>
  <c r="HN491" i="16"/>
  <c r="IK474" i="16"/>
  <c r="IG474" i="16"/>
  <c r="HN474" i="16"/>
  <c r="IK473" i="16"/>
  <c r="IG473" i="16"/>
  <c r="HN473" i="16"/>
  <c r="IK472" i="16"/>
  <c r="IG472" i="16"/>
  <c r="HN472" i="16"/>
  <c r="IK471" i="16"/>
  <c r="IG471" i="16"/>
  <c r="HN471" i="16"/>
  <c r="IK470" i="16"/>
  <c r="IG470" i="16"/>
  <c r="HN470" i="16"/>
  <c r="IK469" i="16"/>
  <c r="IG469" i="16"/>
  <c r="HN469" i="16"/>
  <c r="IK468" i="16"/>
  <c r="IG468" i="16"/>
  <c r="HN468" i="16"/>
  <c r="IK467" i="16"/>
  <c r="IG467" i="16"/>
  <c r="HN467" i="16"/>
  <c r="IK466" i="16"/>
  <c r="IG466" i="16"/>
  <c r="HN466" i="16"/>
  <c r="IK465" i="16"/>
  <c r="IG465" i="16"/>
  <c r="HN465" i="16"/>
  <c r="IK464" i="16"/>
  <c r="IG464" i="16"/>
  <c r="HN464" i="16"/>
  <c r="IK463" i="16"/>
  <c r="IG463" i="16"/>
  <c r="HN463" i="16"/>
  <c r="IK462" i="16"/>
  <c r="IG462" i="16"/>
  <c r="HN462" i="16"/>
  <c r="IK461" i="16"/>
  <c r="IG461" i="16"/>
  <c r="HN461" i="16"/>
  <c r="IK460" i="16"/>
  <c r="IG460" i="16"/>
  <c r="HN460" i="16"/>
  <c r="IK459" i="16"/>
  <c r="IG459" i="16"/>
  <c r="HN459" i="16"/>
  <c r="IK458" i="16"/>
  <c r="IG458" i="16"/>
  <c r="HN458" i="16"/>
  <c r="IK457" i="16"/>
  <c r="IG457" i="16"/>
  <c r="HN457" i="16"/>
  <c r="IK456" i="16"/>
  <c r="IG456" i="16"/>
  <c r="HN456" i="16"/>
  <c r="IK455" i="16"/>
  <c r="IG455" i="16"/>
  <c r="HN455" i="16"/>
  <c r="IK454" i="16"/>
  <c r="IG454" i="16"/>
  <c r="HN454" i="16"/>
  <c r="IK453" i="16"/>
  <c r="IG453" i="16"/>
  <c r="HN453" i="16"/>
  <c r="IK452" i="16"/>
  <c r="IG452" i="16"/>
  <c r="HN452" i="16"/>
  <c r="IK451" i="16"/>
  <c r="IG451" i="16"/>
  <c r="HN451" i="16"/>
  <c r="IK450" i="16"/>
  <c r="IG450" i="16"/>
  <c r="HN450" i="16"/>
  <c r="IK449" i="16"/>
  <c r="IG449" i="16"/>
  <c r="HN449" i="16"/>
  <c r="IK448" i="16"/>
  <c r="IG448" i="16"/>
  <c r="HN448" i="16"/>
  <c r="IK447" i="16"/>
  <c r="IG447" i="16"/>
  <c r="HN447" i="16"/>
  <c r="IK446" i="16"/>
  <c r="IG446" i="16"/>
  <c r="HN446" i="16"/>
  <c r="IK445" i="16"/>
  <c r="IG445" i="16"/>
  <c r="HN445" i="16"/>
  <c r="IK444" i="16"/>
  <c r="IG444" i="16"/>
  <c r="HN444" i="16"/>
  <c r="IK443" i="16"/>
  <c r="IG443" i="16"/>
  <c r="HN443" i="16"/>
  <c r="IK442" i="16"/>
  <c r="IG442" i="16"/>
  <c r="HN442" i="16"/>
  <c r="IK441" i="16"/>
  <c r="IG441" i="16"/>
  <c r="HN441" i="16"/>
  <c r="IK440" i="16"/>
  <c r="IG440" i="16"/>
  <c r="HN440" i="16"/>
  <c r="IK439" i="16"/>
  <c r="IG439" i="16"/>
  <c r="HN439" i="16"/>
  <c r="IK438" i="16"/>
  <c r="IG438" i="16"/>
  <c r="HN438" i="16"/>
  <c r="IK437" i="16"/>
  <c r="IG437" i="16"/>
  <c r="HN437" i="16"/>
  <c r="IK436" i="16"/>
  <c r="IG436" i="16"/>
  <c r="HN436" i="16"/>
  <c r="IK435" i="16"/>
  <c r="IG435" i="16"/>
  <c r="HN435" i="16"/>
  <c r="IK434" i="16"/>
  <c r="IG434" i="16"/>
  <c r="HN434" i="16"/>
  <c r="IK433" i="16"/>
  <c r="IG433" i="16"/>
  <c r="HN433" i="16"/>
  <c r="IK432" i="16"/>
  <c r="IG432" i="16"/>
  <c r="HN432" i="16"/>
  <c r="IK431" i="16"/>
  <c r="IG431" i="16"/>
  <c r="HN431" i="16"/>
  <c r="IK430" i="16"/>
  <c r="IG430" i="16"/>
  <c r="HN430" i="16"/>
  <c r="IK429" i="16"/>
  <c r="IG429" i="16"/>
  <c r="HN429" i="16"/>
  <c r="IK428" i="16"/>
  <c r="IG428" i="16"/>
  <c r="HN428" i="16"/>
  <c r="IK427" i="16"/>
  <c r="IG427" i="16"/>
  <c r="HN427" i="16"/>
  <c r="IK426" i="16"/>
  <c r="IG426" i="16"/>
  <c r="HN426" i="16"/>
  <c r="IK425" i="16"/>
  <c r="IG425" i="16"/>
  <c r="HN425" i="16"/>
  <c r="IK424" i="16"/>
  <c r="IG424" i="16"/>
  <c r="HN424" i="16"/>
  <c r="IK423" i="16"/>
  <c r="IG423" i="16"/>
  <c r="HN423" i="16"/>
  <c r="IK401" i="16"/>
  <c r="IG401" i="16"/>
  <c r="HN401" i="16"/>
  <c r="IK400" i="16"/>
  <c r="IG400" i="16"/>
  <c r="HN400" i="16"/>
  <c r="IK399" i="16"/>
  <c r="IG399" i="16"/>
  <c r="HN399" i="16"/>
  <c r="IK398" i="16"/>
  <c r="IG398" i="16"/>
  <c r="HN398" i="16"/>
  <c r="IK397" i="16"/>
  <c r="IG397" i="16"/>
  <c r="HN397" i="16"/>
  <c r="IK396" i="16"/>
  <c r="IG396" i="16"/>
  <c r="HN396" i="16"/>
  <c r="IK395" i="16"/>
  <c r="IG395" i="16"/>
  <c r="HN395" i="16"/>
  <c r="IK394" i="16"/>
  <c r="IG394" i="16"/>
  <c r="HN394" i="16"/>
  <c r="IK393" i="16"/>
  <c r="IG393" i="16"/>
  <c r="HN393" i="16"/>
  <c r="IK392" i="16"/>
  <c r="IG392" i="16"/>
  <c r="HN392" i="16"/>
  <c r="IK391" i="16"/>
  <c r="IG391" i="16"/>
  <c r="HN391" i="16"/>
  <c r="IK390" i="16"/>
  <c r="IG390" i="16"/>
  <c r="HN390" i="16"/>
  <c r="IK389" i="16"/>
  <c r="IG389" i="16"/>
  <c r="HN389" i="16"/>
  <c r="IK388" i="16"/>
  <c r="IG388" i="16"/>
  <c r="HN388" i="16"/>
  <c r="IK387" i="16"/>
  <c r="IG387" i="16"/>
  <c r="HN387" i="16"/>
  <c r="IK386" i="16"/>
  <c r="IG386" i="16"/>
  <c r="HN386" i="16"/>
  <c r="IK385" i="16"/>
  <c r="IG385" i="16"/>
  <c r="HN385" i="16"/>
  <c r="IK384" i="16"/>
  <c r="IG384" i="16"/>
  <c r="HN384" i="16"/>
  <c r="IK383" i="16"/>
  <c r="IG383" i="16"/>
  <c r="HN383" i="16"/>
  <c r="IK382" i="16"/>
  <c r="IG382" i="16"/>
  <c r="HN382" i="16"/>
  <c r="IK381" i="16"/>
  <c r="IG381" i="16"/>
  <c r="HN381" i="16"/>
  <c r="IK380" i="16"/>
  <c r="IG380" i="16"/>
  <c r="HN380" i="16"/>
  <c r="IK379" i="16"/>
  <c r="IG379" i="16"/>
  <c r="HN379" i="16"/>
  <c r="IK378" i="16"/>
  <c r="IG378" i="16"/>
  <c r="HN378" i="16"/>
  <c r="IK377" i="16"/>
  <c r="IG377" i="16"/>
  <c r="HN377" i="16"/>
  <c r="IK376" i="16"/>
  <c r="IG376" i="16"/>
  <c r="HN376" i="16"/>
  <c r="IK375" i="16"/>
  <c r="IG375" i="16"/>
  <c r="HN375" i="16"/>
  <c r="IK374" i="16"/>
  <c r="IG374" i="16"/>
  <c r="HN374" i="16"/>
  <c r="IK373" i="16"/>
  <c r="IG373" i="16"/>
  <c r="HN373" i="16"/>
  <c r="IK372" i="16"/>
  <c r="IG372" i="16"/>
  <c r="HN372" i="16"/>
  <c r="IK371" i="16"/>
  <c r="IG371" i="16"/>
  <c r="HN371" i="16"/>
  <c r="IK370" i="16"/>
  <c r="IG370" i="16"/>
  <c r="HN370" i="16"/>
  <c r="IK369" i="16"/>
  <c r="IG369" i="16"/>
  <c r="HN369" i="16"/>
  <c r="IK368" i="16"/>
  <c r="IG368" i="16"/>
  <c r="HN368" i="16"/>
  <c r="IK367" i="16"/>
  <c r="IG367" i="16"/>
  <c r="HN367" i="16"/>
  <c r="IK366" i="16"/>
  <c r="IG366" i="16"/>
  <c r="HN366" i="16"/>
  <c r="IK365" i="16"/>
  <c r="IG365" i="16"/>
  <c r="HN365" i="16"/>
  <c r="IK364" i="16"/>
  <c r="IG364" i="16"/>
  <c r="HN364" i="16"/>
  <c r="IK363" i="16"/>
  <c r="IG363" i="16"/>
  <c r="HN363" i="16"/>
  <c r="IK362" i="16"/>
  <c r="IG362" i="16"/>
  <c r="HN362" i="16"/>
  <c r="IK361" i="16"/>
  <c r="IG361" i="16"/>
  <c r="HN361" i="16"/>
  <c r="IK360" i="16"/>
  <c r="IG360" i="16"/>
  <c r="HN360" i="16"/>
  <c r="IK359" i="16"/>
  <c r="IG359" i="16"/>
  <c r="HN359" i="16"/>
  <c r="IK358" i="16"/>
  <c r="IG358" i="16"/>
  <c r="HN358" i="16"/>
  <c r="IK357" i="16"/>
  <c r="IG357" i="16"/>
  <c r="HN357" i="16"/>
  <c r="IK356" i="16"/>
  <c r="IG356" i="16"/>
  <c r="HN356" i="16"/>
  <c r="IK355" i="16"/>
  <c r="IG355" i="16"/>
  <c r="HN355" i="16"/>
  <c r="IK354" i="16"/>
  <c r="IG354" i="16"/>
  <c r="HN354" i="16"/>
  <c r="IK353" i="16"/>
  <c r="IG353" i="16"/>
  <c r="HN353" i="16"/>
  <c r="IK352" i="16"/>
  <c r="IG352" i="16"/>
  <c r="HN352" i="16"/>
  <c r="IK351" i="16"/>
  <c r="IG351" i="16"/>
  <c r="HN351" i="16"/>
  <c r="IK350" i="16"/>
  <c r="IG350" i="16"/>
  <c r="HN350" i="16"/>
  <c r="IK324" i="16"/>
  <c r="IG324" i="16"/>
  <c r="HN324" i="16"/>
  <c r="IK323" i="16"/>
  <c r="IG323" i="16"/>
  <c r="HN323" i="16"/>
  <c r="IK322" i="16"/>
  <c r="IG322" i="16"/>
  <c r="HN322" i="16"/>
  <c r="IK321" i="16"/>
  <c r="IG321" i="16"/>
  <c r="HN321" i="16"/>
  <c r="IK320" i="16"/>
  <c r="IG320" i="16"/>
  <c r="HN320" i="16"/>
  <c r="IK319" i="16"/>
  <c r="IG319" i="16"/>
  <c r="HN319" i="16"/>
  <c r="IK318" i="16"/>
  <c r="IG318" i="16"/>
  <c r="HN318" i="16"/>
  <c r="IK317" i="16"/>
  <c r="IG317" i="16"/>
  <c r="HN317" i="16"/>
  <c r="IK316" i="16"/>
  <c r="IG316" i="16"/>
  <c r="HN316" i="16"/>
  <c r="IK315" i="16"/>
  <c r="IG315" i="16"/>
  <c r="HN315" i="16"/>
  <c r="IK314" i="16"/>
  <c r="IG314" i="16"/>
  <c r="HN314" i="16"/>
  <c r="IK313" i="16"/>
  <c r="IG313" i="16"/>
  <c r="HN313" i="16"/>
  <c r="IK312" i="16"/>
  <c r="IG312" i="16"/>
  <c r="HN312" i="16"/>
  <c r="IK311" i="16"/>
  <c r="IG311" i="16"/>
  <c r="HN311" i="16"/>
  <c r="IK310" i="16"/>
  <c r="IG310" i="16"/>
  <c r="HN310" i="16"/>
  <c r="IK309" i="16"/>
  <c r="IG309" i="16"/>
  <c r="HN309" i="16"/>
  <c r="IK308" i="16"/>
  <c r="IG308" i="16"/>
  <c r="HN308" i="16"/>
  <c r="IK307" i="16"/>
  <c r="IG307" i="16"/>
  <c r="HN307" i="16"/>
  <c r="IK306" i="16"/>
  <c r="IG306" i="16"/>
  <c r="HN306" i="16"/>
  <c r="IK305" i="16"/>
  <c r="IG305" i="16"/>
  <c r="HN305" i="16"/>
  <c r="IK304" i="16"/>
  <c r="IG304" i="16"/>
  <c r="HN304" i="16"/>
  <c r="IK303" i="16"/>
  <c r="IG303" i="16"/>
  <c r="HN303" i="16"/>
  <c r="IK302" i="16"/>
  <c r="IG302" i="16"/>
  <c r="HN302" i="16"/>
  <c r="IK301" i="16"/>
  <c r="IG301" i="16"/>
  <c r="HN301" i="16"/>
  <c r="IK300" i="16"/>
  <c r="IG300" i="16"/>
  <c r="HN300" i="16"/>
  <c r="IK299" i="16"/>
  <c r="IG299" i="16"/>
  <c r="HN299" i="16"/>
  <c r="IK298" i="16"/>
  <c r="IG298" i="16"/>
  <c r="HN298" i="16"/>
  <c r="IK297" i="16"/>
  <c r="IG297" i="16"/>
  <c r="HN297" i="16"/>
  <c r="IK296" i="16"/>
  <c r="IG296" i="16"/>
  <c r="HN296" i="16"/>
  <c r="IK295" i="16"/>
  <c r="IG295" i="16"/>
  <c r="HN295" i="16"/>
  <c r="IK294" i="16"/>
  <c r="IG294" i="16"/>
  <c r="HN294" i="16"/>
  <c r="IK293" i="16"/>
  <c r="IG293" i="16"/>
  <c r="HN293" i="16"/>
  <c r="IK292" i="16"/>
  <c r="IG292" i="16"/>
  <c r="HN292" i="16"/>
  <c r="IK291" i="16"/>
  <c r="IG291" i="16"/>
  <c r="HN291" i="16"/>
  <c r="IK290" i="16"/>
  <c r="IG290" i="16"/>
  <c r="HN290" i="16"/>
  <c r="IK289" i="16"/>
  <c r="IG289" i="16"/>
  <c r="HN289" i="16"/>
  <c r="IK288" i="16"/>
  <c r="IG288" i="16"/>
  <c r="HN288" i="16"/>
  <c r="IK287" i="16"/>
  <c r="IG287" i="16"/>
  <c r="HN287" i="16"/>
  <c r="IK286" i="16"/>
  <c r="IG286" i="16"/>
  <c r="HN286" i="16"/>
  <c r="IK285" i="16"/>
  <c r="IG285" i="16"/>
  <c r="HN285" i="16"/>
  <c r="IK284" i="16"/>
  <c r="IG284" i="16"/>
  <c r="HN284" i="16"/>
  <c r="IK283" i="16"/>
  <c r="IG283" i="16"/>
  <c r="HN283" i="16"/>
  <c r="IK282" i="16"/>
  <c r="IG282" i="16"/>
  <c r="HN282" i="16"/>
  <c r="IK281" i="16"/>
  <c r="IG281" i="16"/>
  <c r="HN281" i="16"/>
  <c r="IK280" i="16"/>
  <c r="IG280" i="16"/>
  <c r="HN280" i="16"/>
  <c r="IK279" i="16"/>
  <c r="IG279" i="16"/>
  <c r="HN279" i="16"/>
  <c r="IK247" i="16"/>
  <c r="IG247" i="16"/>
  <c r="HN247" i="16"/>
  <c r="IK246" i="16"/>
  <c r="IG246" i="16"/>
  <c r="HN246" i="16"/>
  <c r="IK245" i="16"/>
  <c r="IG245" i="16"/>
  <c r="HN245" i="16"/>
  <c r="IK244" i="16"/>
  <c r="IG244" i="16"/>
  <c r="HN244" i="16"/>
  <c r="IK243" i="16"/>
  <c r="IG243" i="16"/>
  <c r="HN243" i="16"/>
  <c r="IK242" i="16"/>
  <c r="IG242" i="16"/>
  <c r="HN242" i="16"/>
  <c r="IK241" i="16"/>
  <c r="IG241" i="16"/>
  <c r="HN241" i="16"/>
  <c r="IK240" i="16"/>
  <c r="IG240" i="16"/>
  <c r="HN240" i="16"/>
  <c r="IK239" i="16"/>
  <c r="IG239" i="16"/>
  <c r="HN239" i="16"/>
  <c r="IK238" i="16"/>
  <c r="IG238" i="16"/>
  <c r="HN238" i="16"/>
  <c r="IK237" i="16"/>
  <c r="IG237" i="16"/>
  <c r="HN237" i="16"/>
  <c r="IK236" i="16"/>
  <c r="IG236" i="16"/>
  <c r="HN236" i="16"/>
  <c r="IK235" i="16"/>
  <c r="IG235" i="16"/>
  <c r="HN235" i="16"/>
  <c r="IK234" i="16"/>
  <c r="IG234" i="16"/>
  <c r="HN234" i="16"/>
  <c r="IK233" i="16"/>
  <c r="IG233" i="16"/>
  <c r="HN233" i="16"/>
  <c r="IK232" i="16"/>
  <c r="IG232" i="16"/>
  <c r="HN232" i="16"/>
  <c r="IK231" i="16"/>
  <c r="HN231" i="16"/>
  <c r="IK230" i="16"/>
  <c r="IG230" i="16"/>
  <c r="HN230" i="16"/>
  <c r="IK229" i="16"/>
  <c r="IG229" i="16"/>
  <c r="HN229" i="16"/>
  <c r="IK228" i="16"/>
  <c r="IG228" i="16"/>
  <c r="HN228" i="16"/>
  <c r="IK227" i="16"/>
  <c r="IG227" i="16"/>
  <c r="HN227" i="16"/>
  <c r="IK226" i="16"/>
  <c r="HN226" i="16"/>
  <c r="IK225" i="16"/>
  <c r="IG225" i="16"/>
  <c r="HN225" i="16"/>
  <c r="IK224" i="16"/>
  <c r="IG224" i="16"/>
  <c r="HN224" i="16"/>
  <c r="IK223" i="16"/>
  <c r="IG223" i="16"/>
  <c r="HN223" i="16"/>
  <c r="IK222" i="16"/>
  <c r="IG222" i="16"/>
  <c r="HN222" i="16"/>
  <c r="IK221" i="16"/>
  <c r="IG221" i="16"/>
  <c r="HN221" i="16"/>
  <c r="IK220" i="16"/>
  <c r="IG220" i="16"/>
  <c r="HN220" i="16"/>
  <c r="IK219" i="16"/>
  <c r="IG219" i="16"/>
  <c r="HN219" i="16"/>
  <c r="IK218" i="16"/>
  <c r="IG218" i="16"/>
  <c r="HN218" i="16"/>
  <c r="IK217" i="16"/>
  <c r="IG217" i="16"/>
  <c r="HN217" i="16"/>
  <c r="IK216" i="16"/>
  <c r="IG216" i="16"/>
  <c r="HN216" i="16"/>
  <c r="IK215" i="16"/>
  <c r="IG215" i="16"/>
  <c r="HN215" i="16"/>
  <c r="IK214" i="16"/>
  <c r="IG214" i="16"/>
  <c r="HN214" i="16"/>
  <c r="IK213" i="16"/>
  <c r="IG213" i="16"/>
  <c r="HN213" i="16"/>
  <c r="IK212" i="16"/>
  <c r="IG212" i="16"/>
  <c r="HN212" i="16"/>
  <c r="IK211" i="16"/>
  <c r="IG211" i="16"/>
  <c r="HN211" i="16"/>
  <c r="IK210" i="16"/>
  <c r="IG210" i="16"/>
  <c r="HN210" i="16"/>
  <c r="IK209" i="16"/>
  <c r="IG209" i="16"/>
  <c r="HN209" i="16"/>
  <c r="IK208" i="16"/>
  <c r="IG208" i="16"/>
  <c r="HN208" i="16"/>
  <c r="IK207" i="16"/>
  <c r="IG207" i="16"/>
  <c r="HN207" i="16"/>
  <c r="IK185" i="16"/>
  <c r="IG185" i="16"/>
  <c r="HN185" i="16"/>
  <c r="IK184" i="16"/>
  <c r="IG184" i="16"/>
  <c r="HN184" i="16"/>
  <c r="IK183" i="16"/>
  <c r="IG183" i="16"/>
  <c r="HN183" i="16"/>
  <c r="IK182" i="16"/>
  <c r="IG182" i="16"/>
  <c r="HN182" i="16"/>
  <c r="IK181" i="16"/>
  <c r="IG181" i="16"/>
  <c r="HN181" i="16"/>
  <c r="IK180" i="16"/>
  <c r="IG180" i="16"/>
  <c r="HN180" i="16"/>
  <c r="IK179" i="16"/>
  <c r="IG179" i="16"/>
  <c r="HN179" i="16"/>
  <c r="IK178" i="16"/>
  <c r="IG178" i="16"/>
  <c r="HN178" i="16"/>
  <c r="IK177" i="16"/>
  <c r="IG177" i="16"/>
  <c r="HN177" i="16"/>
  <c r="IK176" i="16"/>
  <c r="IG176" i="16"/>
  <c r="HN176" i="16"/>
  <c r="IK175" i="16"/>
  <c r="IG175" i="16"/>
  <c r="HN175" i="16"/>
  <c r="IK174" i="16"/>
  <c r="IG174" i="16"/>
  <c r="HN174" i="16"/>
  <c r="IK173" i="16"/>
  <c r="IG173" i="16"/>
  <c r="HN173" i="16"/>
  <c r="IK172" i="16"/>
  <c r="IG172" i="16"/>
  <c r="HN172" i="16"/>
  <c r="IK171" i="16"/>
  <c r="IG171" i="16"/>
  <c r="HN171" i="16"/>
  <c r="IK170" i="16"/>
  <c r="IG170" i="16"/>
  <c r="HN170" i="16"/>
  <c r="IK169" i="16"/>
  <c r="IG169" i="16"/>
  <c r="HN169" i="16"/>
  <c r="IK168" i="16"/>
  <c r="IG168" i="16"/>
  <c r="HN168" i="16"/>
  <c r="IK167" i="16"/>
  <c r="IG167" i="16"/>
  <c r="HN167" i="16"/>
  <c r="IK166" i="16"/>
  <c r="IG166" i="16"/>
  <c r="HN166" i="16"/>
  <c r="IK165" i="16"/>
  <c r="IG165" i="16"/>
  <c r="HN165" i="16"/>
  <c r="IK164" i="16"/>
  <c r="IG164" i="16"/>
  <c r="HN164" i="16"/>
  <c r="IK163" i="16"/>
  <c r="IG163" i="16"/>
  <c r="HN163" i="16"/>
  <c r="IK162" i="16"/>
  <c r="IG162" i="16"/>
  <c r="HN162" i="16"/>
  <c r="IK161" i="16"/>
  <c r="IG161" i="16"/>
  <c r="HN161" i="16"/>
  <c r="IK160" i="16"/>
  <c r="IG160" i="16"/>
  <c r="HN160" i="16"/>
  <c r="IK159" i="16"/>
  <c r="IG159" i="16"/>
  <c r="HN159" i="16"/>
  <c r="IK158" i="16"/>
  <c r="IG158" i="16"/>
  <c r="HN158" i="16"/>
  <c r="IK157" i="16"/>
  <c r="IG157" i="16"/>
  <c r="HN157" i="16"/>
  <c r="IK156" i="16"/>
  <c r="IG156" i="16"/>
  <c r="HN156" i="16"/>
  <c r="IK155" i="16"/>
  <c r="IG155" i="16"/>
  <c r="HN155" i="16"/>
  <c r="IK154" i="16"/>
  <c r="IG154" i="16"/>
  <c r="HN154" i="16"/>
  <c r="IK153" i="16"/>
  <c r="IG153" i="16"/>
  <c r="HN153" i="16"/>
  <c r="IK152" i="16"/>
  <c r="IG152" i="16"/>
  <c r="HN152" i="16"/>
  <c r="IK151" i="16"/>
  <c r="IG151" i="16"/>
  <c r="HN151" i="16"/>
  <c r="IK150" i="16"/>
  <c r="IG150" i="16"/>
  <c r="HN150" i="16"/>
  <c r="IK149" i="16"/>
  <c r="IG149" i="16"/>
  <c r="HN149" i="16"/>
  <c r="IK148" i="16"/>
  <c r="IG148" i="16"/>
  <c r="HN148" i="16"/>
  <c r="IK147" i="16"/>
  <c r="IG147" i="16"/>
  <c r="HN147" i="16"/>
  <c r="IK146" i="16"/>
  <c r="IG146" i="16"/>
  <c r="HN146" i="16"/>
  <c r="IK145" i="16"/>
  <c r="IG145" i="16"/>
  <c r="HN145" i="16"/>
  <c r="IK144" i="16"/>
  <c r="IG144" i="16"/>
  <c r="HN144" i="16"/>
  <c r="IK143" i="16"/>
  <c r="IG143" i="16"/>
  <c r="HN143" i="16"/>
  <c r="IK142" i="16"/>
  <c r="IG142" i="16"/>
  <c r="HN142" i="16"/>
  <c r="IK141" i="16"/>
  <c r="IG141" i="16"/>
  <c r="HN141" i="16"/>
  <c r="IK140" i="16"/>
  <c r="IG140" i="16"/>
  <c r="HN140" i="16"/>
  <c r="IK139" i="16"/>
  <c r="IG139" i="16"/>
  <c r="HN139" i="16"/>
  <c r="IK138" i="16"/>
  <c r="IG138" i="16"/>
  <c r="HN138" i="16"/>
  <c r="IK137" i="16"/>
  <c r="IG137" i="16"/>
  <c r="HN137" i="16"/>
  <c r="IK118" i="16"/>
  <c r="IG118" i="16"/>
  <c r="HN118" i="16"/>
  <c r="IK117" i="16"/>
  <c r="IG117" i="16"/>
  <c r="HN117" i="16"/>
  <c r="IK116" i="16"/>
  <c r="IG116" i="16"/>
  <c r="HN116" i="16"/>
  <c r="IK115" i="16"/>
  <c r="IG115" i="16"/>
  <c r="HN115" i="16"/>
  <c r="IK114" i="16"/>
  <c r="IG114" i="16"/>
  <c r="HN114" i="16"/>
  <c r="IK113" i="16"/>
  <c r="IG113" i="16"/>
  <c r="HN113" i="16"/>
  <c r="IK112" i="16"/>
  <c r="IG112" i="16"/>
  <c r="HN112" i="16"/>
  <c r="IK111" i="16"/>
  <c r="IG111" i="16"/>
  <c r="HN111" i="16"/>
  <c r="IK110" i="16"/>
  <c r="IG110" i="16"/>
  <c r="HN110" i="16"/>
  <c r="IK109" i="16"/>
  <c r="IG109" i="16"/>
  <c r="HN109" i="16"/>
  <c r="IK108" i="16"/>
  <c r="IG108" i="16"/>
  <c r="HN108" i="16"/>
  <c r="IK107" i="16"/>
  <c r="IG107" i="16"/>
  <c r="HN107" i="16"/>
  <c r="IK106" i="16"/>
  <c r="IG106" i="16"/>
  <c r="HN106" i="16"/>
  <c r="IK105" i="16"/>
  <c r="IG105" i="16"/>
  <c r="HN105" i="16"/>
  <c r="IK104" i="16"/>
  <c r="IG104" i="16"/>
  <c r="HN104" i="16"/>
  <c r="IK103" i="16"/>
  <c r="IG103" i="16"/>
  <c r="HN103" i="16"/>
  <c r="IK102" i="16"/>
  <c r="IG102" i="16"/>
  <c r="HN102" i="16"/>
  <c r="IK101" i="16"/>
  <c r="IG101" i="16"/>
  <c r="HN101" i="16"/>
  <c r="IK100" i="16"/>
  <c r="IG100" i="16"/>
  <c r="HN100" i="16"/>
  <c r="IK99" i="16"/>
  <c r="IG99" i="16"/>
  <c r="HN99" i="16"/>
  <c r="IK98" i="16"/>
  <c r="IG98" i="16"/>
  <c r="HN98" i="16"/>
  <c r="IK97" i="16"/>
  <c r="IG97" i="16"/>
  <c r="HN97" i="16"/>
  <c r="IK96" i="16"/>
  <c r="IG96" i="16"/>
  <c r="HN96" i="16"/>
  <c r="IK95" i="16"/>
  <c r="IG95" i="16"/>
  <c r="HN95" i="16"/>
  <c r="IK94" i="16"/>
  <c r="IG94" i="16"/>
  <c r="HN94" i="16"/>
  <c r="IK93" i="16"/>
  <c r="IG93" i="16"/>
  <c r="HN93" i="16"/>
  <c r="IK92" i="16"/>
  <c r="IG92" i="16"/>
  <c r="HN92" i="16"/>
  <c r="IK91" i="16"/>
  <c r="IG91" i="16"/>
  <c r="HN91" i="16"/>
  <c r="IK90" i="16"/>
  <c r="IG90" i="16"/>
  <c r="HN90" i="16"/>
  <c r="IK89" i="16"/>
  <c r="IG89" i="16"/>
  <c r="HN89" i="16"/>
  <c r="IK88" i="16"/>
  <c r="IG88" i="16"/>
  <c r="HN88" i="16"/>
  <c r="IK87" i="16"/>
  <c r="IG87" i="16"/>
  <c r="HN87" i="16"/>
  <c r="IK86" i="16"/>
  <c r="IG86" i="16"/>
  <c r="HN86" i="16"/>
  <c r="IK85" i="16"/>
  <c r="IG85" i="16"/>
  <c r="HN85" i="16"/>
  <c r="IK84" i="16"/>
  <c r="IG84" i="16"/>
  <c r="HN84" i="16"/>
  <c r="IK83" i="16"/>
  <c r="IG83" i="16"/>
  <c r="HN83" i="16"/>
  <c r="IK82" i="16"/>
  <c r="IG82" i="16"/>
  <c r="HN82" i="16"/>
  <c r="IK81" i="16"/>
  <c r="IG81" i="16"/>
  <c r="HN81" i="16"/>
  <c r="IK80" i="16"/>
  <c r="IG80" i="16"/>
  <c r="HN80" i="16"/>
  <c r="IK79" i="16"/>
  <c r="IG79" i="16"/>
  <c r="HN79" i="16"/>
  <c r="IK64" i="16"/>
  <c r="IG64" i="16"/>
  <c r="HN64" i="16"/>
  <c r="IK63" i="16"/>
  <c r="IG63" i="16"/>
  <c r="HN63" i="16"/>
  <c r="IK62" i="16"/>
  <c r="IG62" i="16"/>
  <c r="HN62" i="16"/>
  <c r="IK61" i="16"/>
  <c r="IG61" i="16"/>
  <c r="HN61" i="16"/>
  <c r="IK60" i="16"/>
  <c r="IG60" i="16"/>
  <c r="HN60" i="16"/>
  <c r="IK59" i="16"/>
  <c r="IG59" i="16"/>
  <c r="HN59" i="16"/>
  <c r="IK58" i="16"/>
  <c r="IG58" i="16"/>
  <c r="HN58" i="16"/>
  <c r="IK57" i="16"/>
  <c r="IG57" i="16"/>
  <c r="HN57" i="16"/>
  <c r="IK56" i="16"/>
  <c r="IG56" i="16"/>
  <c r="HN56" i="16"/>
  <c r="IK55" i="16"/>
  <c r="IG55" i="16"/>
  <c r="HN55" i="16"/>
  <c r="IK54" i="16"/>
  <c r="IG54" i="16"/>
  <c r="HN54" i="16"/>
  <c r="IK53" i="16"/>
  <c r="IG53" i="16"/>
  <c r="HN53" i="16"/>
  <c r="IK52" i="16"/>
  <c r="IG52" i="16"/>
  <c r="HN52" i="16"/>
  <c r="IK51" i="16"/>
  <c r="IG51" i="16"/>
  <c r="HN51" i="16"/>
  <c r="IK50" i="16"/>
  <c r="IG50" i="16"/>
  <c r="HN50" i="16"/>
  <c r="IK49" i="16"/>
  <c r="IG49" i="16"/>
  <c r="HN49" i="16"/>
  <c r="IK48" i="16"/>
  <c r="IG48" i="16"/>
  <c r="HN48" i="16"/>
  <c r="IK47" i="16"/>
  <c r="IG47" i="16"/>
  <c r="HN47" i="16"/>
  <c r="IK46" i="16"/>
  <c r="IG46" i="16"/>
  <c r="HN46" i="16"/>
  <c r="IK45" i="16"/>
  <c r="IG45" i="16"/>
  <c r="HN45" i="16"/>
  <c r="IK44" i="16"/>
  <c r="IG44" i="16"/>
  <c r="HN44" i="16"/>
  <c r="IK43" i="16"/>
  <c r="IG43" i="16"/>
  <c r="HN43" i="16"/>
  <c r="IK42" i="16"/>
  <c r="IG42" i="16"/>
  <c r="HN42" i="16"/>
  <c r="IK41" i="16"/>
  <c r="IG41" i="16"/>
  <c r="HN41" i="16"/>
  <c r="IK40" i="16"/>
  <c r="IG40" i="16"/>
  <c r="HN40" i="16"/>
  <c r="IK39" i="16"/>
  <c r="IG39" i="16"/>
  <c r="IK38" i="16"/>
  <c r="IG38" i="16"/>
  <c r="HN38" i="16"/>
  <c r="IK37" i="16"/>
  <c r="IG37" i="16"/>
  <c r="HN37" i="16"/>
  <c r="IK36" i="16"/>
  <c r="IG36" i="16"/>
  <c r="HN36" i="16"/>
  <c r="IK35" i="16"/>
  <c r="IG35" i="16"/>
  <c r="HN35" i="16"/>
  <c r="IK34" i="16"/>
  <c r="IG34" i="16"/>
  <c r="HN34" i="16"/>
  <c r="IK33" i="16"/>
  <c r="IG33" i="16"/>
  <c r="HN33" i="16"/>
  <c r="IK32" i="16"/>
  <c r="IG32" i="16"/>
  <c r="HN32" i="16"/>
  <c r="IK31" i="16"/>
  <c r="IG31" i="16"/>
  <c r="HN31" i="16"/>
  <c r="IK30" i="16"/>
  <c r="IG30" i="16"/>
  <c r="HN30" i="16"/>
  <c r="IK29" i="16"/>
  <c r="IG29" i="16"/>
  <c r="HN29" i="16"/>
  <c r="IK28" i="16"/>
  <c r="IG28" i="16"/>
  <c r="HN28" i="16"/>
  <c r="IK27" i="16"/>
  <c r="IG27" i="16"/>
  <c r="HN27" i="16"/>
  <c r="IK26" i="16"/>
  <c r="IG26" i="16"/>
  <c r="HN26" i="16"/>
  <c r="IK25" i="16"/>
  <c r="IG25" i="16"/>
  <c r="HN25" i="16"/>
  <c r="IK24" i="16"/>
  <c r="IG24" i="16"/>
  <c r="HN24" i="16"/>
  <c r="IK23" i="16"/>
  <c r="IG23" i="16"/>
  <c r="HN23" i="16"/>
  <c r="IK22" i="16"/>
  <c r="IG22" i="16"/>
  <c r="HN22" i="16"/>
  <c r="IK21" i="16"/>
  <c r="IG21" i="16"/>
  <c r="HN21" i="16"/>
  <c r="IK20" i="16"/>
  <c r="IG20" i="16"/>
  <c r="HN20" i="16"/>
  <c r="IK19" i="16"/>
  <c r="IG19" i="16"/>
  <c r="HN19" i="16"/>
  <c r="IK18" i="16"/>
  <c r="IG18" i="16"/>
  <c r="HN18" i="16"/>
  <c r="IK17" i="16"/>
  <c r="IG17" i="16"/>
  <c r="HN17" i="16"/>
  <c r="IK16" i="16"/>
  <c r="IG16" i="16"/>
  <c r="HN16" i="16"/>
  <c r="IK15" i="16"/>
  <c r="IG15" i="16"/>
  <c r="HN15" i="16"/>
  <c r="IK14" i="16"/>
  <c r="IG14" i="16"/>
  <c r="HN14" i="16"/>
  <c r="IK13" i="16"/>
  <c r="IG13" i="16"/>
  <c r="HN13" i="16"/>
  <c r="IK12" i="16"/>
  <c r="IG12" i="16"/>
  <c r="HN12" i="16"/>
  <c r="IK11" i="16"/>
  <c r="IG11" i="16"/>
  <c r="HN11" i="16"/>
  <c r="IK10" i="16"/>
  <c r="IG10" i="16"/>
  <c r="HN10" i="16"/>
  <c r="IK9" i="16"/>
  <c r="IG9" i="16"/>
  <c r="HN9" i="16"/>
  <c r="IK8" i="16"/>
  <c r="IG8" i="16"/>
  <c r="HN8" i="16"/>
  <c r="JF4" i="16"/>
  <c r="JE4" i="16"/>
  <c r="JC4" i="16"/>
  <c r="IZ4" i="16"/>
  <c r="IO4" i="16"/>
  <c r="HW4" i="16"/>
  <c r="HJ4" i="16"/>
  <c r="HI4" i="16"/>
  <c r="HH4" i="16"/>
  <c r="HG4" i="16"/>
  <c r="HF4" i="16"/>
  <c r="HE4" i="16"/>
  <c r="HB4" i="16"/>
  <c r="BI3" i="15"/>
  <c r="BJ3" i="15" s="1"/>
  <c r="BK3" i="15" s="1"/>
  <c r="BP3" i="15" s="1"/>
  <c r="CV35" i="10"/>
  <c r="CS35" i="10"/>
  <c r="CP35" i="10"/>
  <c r="CM35" i="10"/>
  <c r="CJ35" i="10"/>
  <c r="CG35" i="10"/>
  <c r="CD35" i="10"/>
  <c r="CA35" i="10"/>
  <c r="BX35" i="10"/>
  <c r="BU35" i="10"/>
  <c r="BR35" i="10"/>
  <c r="BO35" i="10"/>
  <c r="BL35" i="10"/>
  <c r="BI35" i="10"/>
  <c r="BF35" i="10"/>
  <c r="BC35" i="10"/>
  <c r="AZ35" i="10"/>
  <c r="CL14" i="4"/>
  <c r="CF14" i="4"/>
  <c r="DM14" i="4"/>
  <c r="DJ14" i="4"/>
  <c r="DG14" i="4"/>
  <c r="DD14" i="4"/>
  <c r="CX14" i="4"/>
  <c r="CU14" i="4"/>
  <c r="CR14" i="4"/>
  <c r="CO14" i="4"/>
  <c r="CI14" i="4"/>
  <c r="CC14" i="4"/>
  <c r="BZ14" i="4"/>
  <c r="BW14" i="4"/>
  <c r="BT14" i="4"/>
  <c r="BQ14" i="4"/>
  <c r="BN14" i="4"/>
  <c r="BK14" i="4"/>
  <c r="DH92" i="4"/>
  <c r="DE92" i="4"/>
  <c r="DB92" i="4"/>
  <c r="DK92" i="4"/>
  <c r="DK40" i="4"/>
  <c r="DH40" i="4"/>
  <c r="DE40" i="4"/>
  <c r="DB40" i="4"/>
  <c r="AQ71" i="10"/>
  <c r="AN71" i="10"/>
  <c r="V62" i="10"/>
  <c r="CR47" i="5"/>
  <c r="S71" i="13"/>
  <c r="P71" i="13"/>
  <c r="M71" i="13"/>
  <c r="J71" i="13"/>
  <c r="J72" i="13" s="1"/>
  <c r="J70" i="13"/>
  <c r="J69" i="13"/>
  <c r="S68" i="13"/>
  <c r="P68" i="13"/>
  <c r="M68" i="13"/>
  <c r="J68" i="13"/>
  <c r="S62" i="13"/>
  <c r="P62" i="13"/>
  <c r="M62" i="13"/>
  <c r="J62" i="13"/>
  <c r="J61" i="13"/>
  <c r="J60" i="13"/>
  <c r="S59" i="13"/>
  <c r="P59" i="13"/>
  <c r="M59" i="13"/>
  <c r="J59" i="13"/>
  <c r="S45" i="13"/>
  <c r="S44" i="13"/>
  <c r="P44" i="13"/>
  <c r="M44" i="13"/>
  <c r="S43" i="13"/>
  <c r="J43" i="13"/>
  <c r="J45" i="13" s="1"/>
  <c r="S42" i="13"/>
  <c r="J42" i="13"/>
  <c r="S41" i="13"/>
  <c r="P41" i="13"/>
  <c r="M41" i="13"/>
  <c r="J41" i="13"/>
  <c r="D36" i="13"/>
  <c r="S35" i="13"/>
  <c r="P35" i="13"/>
  <c r="M35" i="13"/>
  <c r="J34" i="13"/>
  <c r="J36" i="13" s="1"/>
  <c r="J33" i="13"/>
  <c r="S32" i="13"/>
  <c r="P32" i="13"/>
  <c r="M32" i="13"/>
  <c r="J32" i="13"/>
  <c r="S26" i="13"/>
  <c r="P26" i="13"/>
  <c r="M26" i="13"/>
  <c r="J26" i="13"/>
  <c r="J27" i="13" s="1"/>
  <c r="J25" i="13"/>
  <c r="J24" i="13"/>
  <c r="S23" i="13"/>
  <c r="P23" i="13"/>
  <c r="M23" i="13"/>
  <c r="J23" i="13"/>
  <c r="J17" i="13"/>
  <c r="J16" i="13"/>
  <c r="J15" i="13"/>
  <c r="J14" i="13"/>
  <c r="S8" i="13"/>
  <c r="P8" i="13"/>
  <c r="M8" i="13"/>
  <c r="J8" i="13"/>
  <c r="D8" i="13"/>
  <c r="AW4" i="13"/>
  <c r="AT4" i="13"/>
  <c r="AQ4" i="13"/>
  <c r="CV44" i="10"/>
  <c r="CS44" i="10"/>
  <c r="CP44" i="10"/>
  <c r="CM44" i="10"/>
  <c r="CJ44" i="10"/>
  <c r="CG44" i="10"/>
  <c r="CD44" i="10"/>
  <c r="CA44" i="10"/>
  <c r="BX44" i="10"/>
  <c r="BU44" i="10"/>
  <c r="BR44" i="10"/>
  <c r="BO44" i="10"/>
  <c r="BL44" i="10"/>
  <c r="BI44" i="10"/>
  <c r="BF44" i="10"/>
  <c r="BC44" i="10"/>
  <c r="AZ44" i="10"/>
  <c r="AW44" i="10"/>
  <c r="AT44" i="10"/>
  <c r="AQ44" i="10"/>
  <c r="BR71" i="10"/>
  <c r="BO71" i="10"/>
  <c r="BL71" i="10"/>
  <c r="BX71" i="10"/>
  <c r="BU71" i="10"/>
  <c r="BI71" i="10"/>
  <c r="BF71" i="10"/>
  <c r="BC71" i="10"/>
  <c r="AZ71" i="10"/>
  <c r="AW71" i="10"/>
  <c r="AT71" i="10"/>
  <c r="AB61" i="5"/>
  <c r="AB58" i="5"/>
  <c r="AB29" i="5"/>
  <c r="D36" i="10"/>
  <c r="D8" i="10"/>
  <c r="J63" i="13" l="1"/>
  <c r="J18" i="13"/>
  <c r="HA4" i="16"/>
  <c r="HA3" i="16" s="1"/>
  <c r="HN39" i="16"/>
  <c r="HD4" i="16"/>
  <c r="HC4" i="16"/>
  <c r="IG226" i="16"/>
  <c r="IG231" i="16"/>
  <c r="IG600" i="16"/>
  <c r="IG636" i="16"/>
  <c r="HN640" i="16"/>
  <c r="HN633" i="16"/>
  <c r="IG608" i="16"/>
  <c r="IG635" i="16"/>
  <c r="IG614" i="16"/>
  <c r="HN632" i="16"/>
  <c r="IG632" i="16"/>
  <c r="IG849" i="16"/>
  <c r="IG857" i="16"/>
  <c r="IG859" i="16"/>
  <c r="IG878" i="16"/>
  <c r="HN883" i="16"/>
  <c r="IG886" i="16"/>
  <c r="HN891" i="16"/>
  <c r="IG894" i="16"/>
  <c r="HN881" i="16"/>
  <c r="IG884" i="16"/>
  <c r="HN889" i="16"/>
  <c r="IG892" i="16"/>
  <c r="HN897" i="16"/>
  <c r="HN901" i="16"/>
  <c r="IG852" i="16"/>
  <c r="IG854" i="16"/>
  <c r="IG851" i="16"/>
  <c r="IG880" i="16"/>
  <c r="HN885" i="16"/>
  <c r="IG888" i="16"/>
  <c r="HN893" i="16"/>
  <c r="IG896" i="16"/>
  <c r="HN910" i="16"/>
  <c r="HN836" i="16"/>
  <c r="IG850" i="16"/>
  <c r="HN853" i="16"/>
  <c r="HN880" i="16"/>
  <c r="HN888" i="16"/>
  <c r="IG979" i="16"/>
  <c r="HN1027" i="16"/>
  <c r="HN999" i="16"/>
  <c r="HN1003" i="16"/>
  <c r="IG1005" i="16"/>
  <c r="IG997" i="16"/>
  <c r="HN1019" i="16"/>
  <c r="IG1011" i="16"/>
  <c r="HN998" i="16"/>
  <c r="IG998" i="16"/>
  <c r="HN1011" i="16"/>
  <c r="IG1013" i="16"/>
  <c r="IG1201" i="16"/>
  <c r="HN1203" i="16"/>
  <c r="HN1148" i="16"/>
  <c r="IG1151" i="16"/>
  <c r="HN1155" i="16"/>
  <c r="IG1170" i="16"/>
  <c r="IG1203" i="16"/>
  <c r="IG1155" i="16"/>
  <c r="IG1178" i="16"/>
  <c r="IG1207" i="16"/>
  <c r="IG1215" i="16"/>
  <c r="IG1242" i="16"/>
  <c r="IG1161" i="16"/>
  <c r="HN1163" i="16"/>
  <c r="IG1194" i="16"/>
  <c r="IG1250" i="16"/>
  <c r="IG1258" i="16"/>
  <c r="HN1167" i="16"/>
  <c r="IG1147" i="16"/>
  <c r="IG1171" i="16"/>
  <c r="IG1154" i="16"/>
  <c r="IG1175" i="16"/>
  <c r="HN1305" i="16"/>
  <c r="HN1313" i="16"/>
  <c r="HN1307" i="16"/>
  <c r="HN1315" i="16"/>
  <c r="HN1304" i="16"/>
  <c r="HN1312" i="16"/>
  <c r="HN1306" i="16"/>
  <c r="HN1314" i="16"/>
  <c r="IG1403" i="16"/>
  <c r="HN1408" i="16"/>
  <c r="IG1411" i="16"/>
  <c r="HN1416" i="16"/>
  <c r="HN1432" i="16"/>
  <c r="IG1435" i="16"/>
  <c r="HN1437" i="16"/>
  <c r="IG1437" i="16"/>
  <c r="HN1439" i="16"/>
  <c r="IG1439" i="16"/>
  <c r="HN1378" i="16"/>
  <c r="IG1378" i="16"/>
  <c r="HN1406" i="16"/>
  <c r="IG1433" i="16"/>
  <c r="IG1420" i="16"/>
  <c r="HN1425" i="16"/>
  <c r="IG1428" i="16"/>
  <c r="HN1433" i="16"/>
  <c r="HN1404" i="16"/>
  <c r="IG1407" i="16"/>
  <c r="HN1412" i="16"/>
  <c r="IG1431" i="16"/>
  <c r="IG1402" i="16"/>
  <c r="HN1407" i="16"/>
  <c r="IG1410" i="16"/>
  <c r="HN1415" i="16"/>
  <c r="IG1418" i="16"/>
  <c r="HN1423" i="16"/>
  <c r="IG1426" i="16"/>
  <c r="HN1431" i="16"/>
  <c r="IG1434" i="16"/>
  <c r="IG1436" i="16"/>
  <c r="IG1438" i="16"/>
  <c r="HN1402" i="16"/>
  <c r="IG1405" i="16"/>
  <c r="HN1410" i="16"/>
  <c r="HN1405" i="16"/>
  <c r="IG1416" i="16"/>
  <c r="HN1421" i="16"/>
  <c r="IG1519" i="16"/>
  <c r="IG1505" i="16"/>
  <c r="IG1478" i="16"/>
  <c r="IG1520" i="16"/>
  <c r="IG1473" i="16"/>
  <c r="IG1527" i="16"/>
  <c r="HN1475" i="16"/>
  <c r="IG1479" i="16"/>
  <c r="IG1510" i="16"/>
  <c r="IG1528" i="16"/>
  <c r="IG1721" i="16"/>
  <c r="HN1718" i="16"/>
  <c r="IG1720" i="16"/>
  <c r="HN1725" i="16"/>
  <c r="CM97" i="4"/>
  <c r="DK97" i="4" l="1"/>
  <c r="DH97" i="4"/>
  <c r="DE97" i="4"/>
  <c r="DB97" i="4"/>
  <c r="CY97" i="4"/>
  <c r="CV97" i="4"/>
  <c r="CS97" i="4"/>
  <c r="CP97" i="4"/>
  <c r="CJ97" i="4"/>
  <c r="CG97" i="4"/>
  <c r="CD97" i="4"/>
  <c r="CA97" i="4"/>
  <c r="BX97" i="4"/>
  <c r="BU97" i="4"/>
  <c r="BR97" i="4"/>
  <c r="BO97" i="4"/>
  <c r="BL97" i="4"/>
  <c r="BI97" i="4"/>
  <c r="BF97" i="4"/>
  <c r="BC97" i="4"/>
  <c r="AZ97" i="4"/>
  <c r="AW97" i="4"/>
  <c r="AT97" i="4"/>
  <c r="AQ97" i="4"/>
  <c r="AN97" i="4"/>
  <c r="AK97" i="4"/>
  <c r="AH97" i="4"/>
  <c r="AE97" i="4"/>
  <c r="AB97" i="4"/>
  <c r="Y97" i="4"/>
  <c r="V97" i="4"/>
  <c r="S97" i="4"/>
  <c r="P97" i="4"/>
  <c r="M97" i="4"/>
  <c r="J97" i="4"/>
  <c r="CY92" i="4"/>
  <c r="CV92" i="4"/>
  <c r="CS92" i="4"/>
  <c r="CP92" i="4"/>
  <c r="CM92" i="4"/>
  <c r="CJ92" i="4"/>
  <c r="CG92" i="4"/>
  <c r="CD92" i="4"/>
  <c r="CA92" i="4"/>
  <c r="BX92" i="4"/>
  <c r="BU92" i="4"/>
  <c r="BR92" i="4"/>
  <c r="BO92" i="4"/>
  <c r="BL92" i="4"/>
  <c r="BI92" i="4"/>
  <c r="BF92" i="4"/>
  <c r="BC92" i="4"/>
  <c r="H88" i="4"/>
  <c r="I88" i="4" s="1"/>
  <c r="E88" i="4"/>
  <c r="E87" i="4"/>
  <c r="H87" i="4" s="1"/>
  <c r="I87" i="4" s="1"/>
  <c r="C87" i="4"/>
  <c r="C88" i="4" s="1"/>
  <c r="A87" i="4"/>
  <c r="M92" i="4"/>
  <c r="J92" i="4"/>
  <c r="E86" i="4"/>
  <c r="H86" i="4" s="1"/>
  <c r="I86" i="4" s="1"/>
  <c r="E85" i="4"/>
  <c r="H85" i="4" s="1"/>
  <c r="I85" i="4" s="1"/>
  <c r="CX85" i="4" s="1"/>
  <c r="E84" i="4"/>
  <c r="H83" i="4"/>
  <c r="I83" i="4" s="1"/>
  <c r="E83" i="4"/>
  <c r="H82" i="4"/>
  <c r="I82" i="4" s="1"/>
  <c r="E82" i="4"/>
  <c r="E81" i="4"/>
  <c r="E80" i="4"/>
  <c r="E79" i="4"/>
  <c r="H79" i="4" s="1"/>
  <c r="I79" i="4" s="1"/>
  <c r="B79" i="4"/>
  <c r="E78" i="4"/>
  <c r="H78" i="4" s="1"/>
  <c r="I78" i="4" s="1"/>
  <c r="E77" i="4"/>
  <c r="H77" i="4" s="1"/>
  <c r="I77" i="4" s="1"/>
  <c r="E76" i="4"/>
  <c r="H76" i="4" s="1"/>
  <c r="I76" i="4" s="1"/>
  <c r="E75" i="4"/>
  <c r="H75" i="4" s="1"/>
  <c r="I75" i="4" s="1"/>
  <c r="B75" i="4"/>
  <c r="H74" i="4"/>
  <c r="I74" i="4" s="1"/>
  <c r="E74" i="4"/>
  <c r="E73" i="4"/>
  <c r="H72" i="4"/>
  <c r="I72" i="4" s="1"/>
  <c r="E72" i="4"/>
  <c r="E71" i="4"/>
  <c r="H71" i="4" s="1"/>
  <c r="I71" i="4" s="1"/>
  <c r="E70" i="4"/>
  <c r="E69" i="4"/>
  <c r="H69" i="4" s="1"/>
  <c r="I69" i="4" s="1"/>
  <c r="E68" i="4"/>
  <c r="H68" i="4" s="1"/>
  <c r="I68" i="4" s="1"/>
  <c r="H67" i="4"/>
  <c r="I67" i="4" s="1"/>
  <c r="E67" i="4"/>
  <c r="H66" i="4"/>
  <c r="I66" i="4" s="1"/>
  <c r="U63" i="4"/>
  <c r="DJ62" i="4"/>
  <c r="DJ61" i="4" s="1"/>
  <c r="CU62" i="4"/>
  <c r="CS60" i="4" s="1"/>
  <c r="CS94" i="4" s="1"/>
  <c r="CF62" i="4"/>
  <c r="CF61" i="4" s="1"/>
  <c r="BH62" i="4"/>
  <c r="BK62" i="4" s="1"/>
  <c r="BB62" i="4"/>
  <c r="AZ60" i="4" s="1"/>
  <c r="AZ94" i="4" s="1"/>
  <c r="R62" i="4"/>
  <c r="R61" i="4" s="1"/>
  <c r="DG61" i="4"/>
  <c r="DD61" i="4"/>
  <c r="CR61" i="4"/>
  <c r="CC61" i="4"/>
  <c r="BE61" i="4"/>
  <c r="AY61" i="4"/>
  <c r="O61" i="4"/>
  <c r="DE60" i="4"/>
  <c r="DE94" i="4" s="1"/>
  <c r="DB60" i="4"/>
  <c r="DB94" i="4" s="1"/>
  <c r="CP60" i="4"/>
  <c r="CP94" i="4" s="1"/>
  <c r="CA60" i="4"/>
  <c r="CA94" i="4" s="1"/>
  <c r="BC60" i="4"/>
  <c r="BC94" i="4" s="1"/>
  <c r="AW60" i="4"/>
  <c r="AW94" i="4" s="1"/>
  <c r="M60" i="4"/>
  <c r="M94" i="4" s="1"/>
  <c r="J60" i="4"/>
  <c r="J94" i="4" s="1"/>
  <c r="AW14" i="7"/>
  <c r="M15" i="13"/>
  <c r="M14" i="13"/>
  <c r="CR83" i="4" l="1"/>
  <c r="DH60" i="4"/>
  <c r="DH94" i="4" s="1"/>
  <c r="BZ67" i="4"/>
  <c r="CX74" i="4"/>
  <c r="BB61" i="4"/>
  <c r="DM62" i="4"/>
  <c r="DK60" i="4" s="1"/>
  <c r="DK94" i="4" s="1"/>
  <c r="CU72" i="4"/>
  <c r="BH85" i="4"/>
  <c r="BT85" i="4"/>
  <c r="CU61" i="4"/>
  <c r="DJ74" i="4"/>
  <c r="BF60" i="4"/>
  <c r="BF94" i="4" s="1"/>
  <c r="CX62" i="4"/>
  <c r="CV60" i="4" s="1"/>
  <c r="CV94" i="4" s="1"/>
  <c r="BZ74" i="4"/>
  <c r="BK85" i="4"/>
  <c r="CD60" i="4"/>
  <c r="CD94" i="4" s="1"/>
  <c r="O87" i="4"/>
  <c r="O67" i="4"/>
  <c r="BQ78" i="4"/>
  <c r="CC83" i="4"/>
  <c r="CO83" i="4"/>
  <c r="DA83" i="4"/>
  <c r="DM83" i="4"/>
  <c r="BH67" i="4"/>
  <c r="CF67" i="4"/>
  <c r="DD67" i="4"/>
  <c r="CO82" i="4"/>
  <c r="L72" i="4"/>
  <c r="CF74" i="4"/>
  <c r="BH83" i="4"/>
  <c r="CF83" i="4"/>
  <c r="CI85" i="4"/>
  <c r="CU85" i="4"/>
  <c r="DG85" i="4"/>
  <c r="CO67" i="4"/>
  <c r="BK67" i="4"/>
  <c r="DD74" i="4"/>
  <c r="BN85" i="4"/>
  <c r="DA72" i="4"/>
  <c r="BK74" i="4"/>
  <c r="CI74" i="4"/>
  <c r="CU78" i="4"/>
  <c r="BK83" i="4"/>
  <c r="O85" i="4"/>
  <c r="BZ85" i="4"/>
  <c r="CL85" i="4"/>
  <c r="CX67" i="4"/>
  <c r="CF72" i="4"/>
  <c r="DG74" i="4"/>
  <c r="BQ67" i="4"/>
  <c r="L67" i="4"/>
  <c r="CR72" i="4"/>
  <c r="BN74" i="4"/>
  <c r="BK77" i="4"/>
  <c r="BW77" i="4"/>
  <c r="L83" i="4"/>
  <c r="DJ83" i="4"/>
  <c r="BE66" i="4"/>
  <c r="BW66" i="4"/>
  <c r="BZ66" i="4"/>
  <c r="BH66" i="4"/>
  <c r="DM66" i="4"/>
  <c r="BQ66" i="4"/>
  <c r="DA66" i="4"/>
  <c r="CU66" i="4"/>
  <c r="CR71" i="4"/>
  <c r="BT71" i="4"/>
  <c r="CX71" i="4"/>
  <c r="BZ71" i="4"/>
  <c r="CC71" i="4"/>
  <c r="CU71" i="4"/>
  <c r="BE71" i="4"/>
  <c r="DA71" i="4"/>
  <c r="BW71" i="4"/>
  <c r="BH71" i="4"/>
  <c r="CF71" i="4"/>
  <c r="DD71" i="4"/>
  <c r="L66" i="4"/>
  <c r="O66" i="4"/>
  <c r="CF66" i="4"/>
  <c r="DG66" i="4"/>
  <c r="DD66" i="4"/>
  <c r="CI66" i="4"/>
  <c r="CX66" i="4"/>
  <c r="CC66" i="4"/>
  <c r="BN62" i="4"/>
  <c r="BK61" i="4"/>
  <c r="BI60" i="4"/>
  <c r="BI94" i="4" s="1"/>
  <c r="CF69" i="4"/>
  <c r="BH69" i="4"/>
  <c r="CC69" i="4"/>
  <c r="BE69" i="4"/>
  <c r="BW69" i="4"/>
  <c r="CL69" i="4"/>
  <c r="BN69" i="4"/>
  <c r="CO69" i="4"/>
  <c r="CI69" i="4"/>
  <c r="BZ69" i="4"/>
  <c r="BT69" i="4"/>
  <c r="BQ69" i="4"/>
  <c r="BK69" i="4"/>
  <c r="L71" i="4"/>
  <c r="DJ71" i="4"/>
  <c r="DD75" i="4"/>
  <c r="CF75" i="4"/>
  <c r="BH75" i="4"/>
  <c r="DM75" i="4"/>
  <c r="L75" i="4"/>
  <c r="DJ75" i="4"/>
  <c r="DA75" i="4"/>
  <c r="CR75" i="4"/>
  <c r="CI75" i="4"/>
  <c r="BZ75" i="4"/>
  <c r="BQ75" i="4"/>
  <c r="BW75" i="4"/>
  <c r="BN75" i="4"/>
  <c r="BE75" i="4"/>
  <c r="DG75" i="4"/>
  <c r="CX75" i="4"/>
  <c r="CO75" i="4"/>
  <c r="O75" i="4"/>
  <c r="B76" i="4"/>
  <c r="U62" i="4"/>
  <c r="BT67" i="4"/>
  <c r="CC67" i="4"/>
  <c r="CU67" i="4"/>
  <c r="BK71" i="4"/>
  <c r="P60" i="4"/>
  <c r="P94" i="4" s="1"/>
  <c r="BN71" i="4"/>
  <c r="DM71" i="4"/>
  <c r="BW72" i="4"/>
  <c r="DD72" i="4"/>
  <c r="H73" i="4"/>
  <c r="I73" i="4" s="1"/>
  <c r="BK75" i="4"/>
  <c r="CI62" i="4"/>
  <c r="BK66" i="4"/>
  <c r="CO66" i="4"/>
  <c r="BE67" i="4"/>
  <c r="BN67" i="4"/>
  <c r="DG67" i="4"/>
  <c r="O71" i="4"/>
  <c r="CI71" i="4"/>
  <c r="BT75" i="4"/>
  <c r="DA77" i="4"/>
  <c r="CC77" i="4"/>
  <c r="BE77" i="4"/>
  <c r="DG77" i="4"/>
  <c r="CU77" i="4"/>
  <c r="CL77" i="4"/>
  <c r="DM77" i="4"/>
  <c r="BQ77" i="4"/>
  <c r="CI77" i="4"/>
  <c r="DJ77" i="4"/>
  <c r="BN77" i="4"/>
  <c r="DA78" i="4"/>
  <c r="CR78" i="4"/>
  <c r="BT78" i="4"/>
  <c r="BZ78" i="4"/>
  <c r="BE78" i="4"/>
  <c r="DJ78" i="4"/>
  <c r="CF78" i="4"/>
  <c r="CX78" i="4"/>
  <c r="L78" i="4"/>
  <c r="CL78" i="4"/>
  <c r="CC78" i="4"/>
  <c r="BH78" i="4"/>
  <c r="DJ79" i="4"/>
  <c r="DM79" i="4"/>
  <c r="DD79" i="4"/>
  <c r="CU79" i="4"/>
  <c r="CL79" i="4"/>
  <c r="BN79" i="4"/>
  <c r="DA79" i="4"/>
  <c r="CR79" i="4"/>
  <c r="BT79" i="4"/>
  <c r="CI79" i="4"/>
  <c r="BK79" i="4"/>
  <c r="O79" i="4"/>
  <c r="BZ79" i="4"/>
  <c r="CF79" i="4"/>
  <c r="BH79" i="4"/>
  <c r="L79" i="4"/>
  <c r="CX79" i="4"/>
  <c r="CC79" i="4"/>
  <c r="BE79" i="4"/>
  <c r="BW79" i="4"/>
  <c r="CO79" i="4"/>
  <c r="BQ79" i="4"/>
  <c r="DG79" i="4"/>
  <c r="DM67" i="4"/>
  <c r="BH61" i="4"/>
  <c r="BT66" i="4"/>
  <c r="BW67" i="4"/>
  <c r="BQ71" i="4"/>
  <c r="BE72" i="4"/>
  <c r="BZ72" i="4"/>
  <c r="CL74" i="4"/>
  <c r="CC75" i="4"/>
  <c r="DD78" i="4"/>
  <c r="CR66" i="4"/>
  <c r="CL67" i="4"/>
  <c r="DJ67" i="4"/>
  <c r="CL71" i="4"/>
  <c r="CL75" i="4"/>
  <c r="CX82" i="4"/>
  <c r="BW82" i="4"/>
  <c r="CC82" i="4"/>
  <c r="DA82" i="4"/>
  <c r="DM82" i="4"/>
  <c r="BZ82" i="4"/>
  <c r="BT82" i="4"/>
  <c r="L82" i="4"/>
  <c r="BN66" i="4"/>
  <c r="CL66" i="4"/>
  <c r="DJ66" i="4"/>
  <c r="CI67" i="4"/>
  <c r="CR67" i="4"/>
  <c r="DA67" i="4"/>
  <c r="H70" i="4"/>
  <c r="I70" i="4" s="1"/>
  <c r="DG71" i="4"/>
  <c r="DG72" i="4"/>
  <c r="CI72" i="4"/>
  <c r="BK72" i="4"/>
  <c r="O72" i="4"/>
  <c r="DM72" i="4"/>
  <c r="CO72" i="4"/>
  <c r="BQ72" i="4"/>
  <c r="DJ72" i="4"/>
  <c r="CL72" i="4"/>
  <c r="BN72" i="4"/>
  <c r="BH72" i="4"/>
  <c r="CC72" i="4"/>
  <c r="CX72" i="4"/>
  <c r="DM74" i="4"/>
  <c r="CO74" i="4"/>
  <c r="BQ74" i="4"/>
  <c r="CU74" i="4"/>
  <c r="BW74" i="4"/>
  <c r="CC74" i="4"/>
  <c r="BE74" i="4"/>
  <c r="CR74" i="4"/>
  <c r="BT74" i="4"/>
  <c r="CU75" i="4"/>
  <c r="CO71" i="4"/>
  <c r="BT72" i="4"/>
  <c r="DA74" i="4"/>
  <c r="CO77" i="4"/>
  <c r="BN78" i="4"/>
  <c r="BE82" i="4"/>
  <c r="CR77" i="4"/>
  <c r="DG78" i="4"/>
  <c r="BH77" i="4"/>
  <c r="BZ77" i="4"/>
  <c r="DD77" i="4"/>
  <c r="BK78" i="4"/>
  <c r="H81" i="4"/>
  <c r="I81" i="4" s="1"/>
  <c r="BW78" i="4"/>
  <c r="CO78" i="4"/>
  <c r="O78" i="4"/>
  <c r="BK82" i="4"/>
  <c r="BH74" i="4"/>
  <c r="BT77" i="4"/>
  <c r="O82" i="4"/>
  <c r="CF77" i="4"/>
  <c r="CX77" i="4"/>
  <c r="CI78" i="4"/>
  <c r="DM78" i="4"/>
  <c r="CF82" i="4"/>
  <c r="CU82" i="4"/>
  <c r="DD82" i="4"/>
  <c r="BH82" i="4"/>
  <c r="DG82" i="4"/>
  <c r="H80" i="4"/>
  <c r="I80" i="4" s="1"/>
  <c r="O83" i="4"/>
  <c r="BT83" i="4"/>
  <c r="CI82" i="4"/>
  <c r="H84" i="4"/>
  <c r="I84" i="4" s="1"/>
  <c r="BH84" i="4" s="1"/>
  <c r="BQ85" i="4"/>
  <c r="DJ85" i="4"/>
  <c r="DJ82" i="4"/>
  <c r="CX83" i="4"/>
  <c r="BZ83" i="4"/>
  <c r="BN83" i="4"/>
  <c r="BW83" i="4"/>
  <c r="CI83" i="4"/>
  <c r="DD83" i="4"/>
  <c r="L85" i="4"/>
  <c r="DA85" i="4"/>
  <c r="CC85" i="4"/>
  <c r="BE85" i="4"/>
  <c r="CO85" i="4"/>
  <c r="O86" i="4"/>
  <c r="BN82" i="4"/>
  <c r="BE83" i="4"/>
  <c r="DM85" i="4"/>
  <c r="BQ83" i="4"/>
  <c r="CL83" i="4"/>
  <c r="CU83" i="4"/>
  <c r="DG83" i="4"/>
  <c r="CF85" i="4"/>
  <c r="CR85" i="4"/>
  <c r="BQ82" i="4"/>
  <c r="CL82" i="4"/>
  <c r="CR82" i="4"/>
  <c r="BW85" i="4"/>
  <c r="DD85" i="4"/>
  <c r="L87" i="4"/>
  <c r="A88" i="4"/>
  <c r="L86" i="4"/>
  <c r="M16" i="13" l="1"/>
  <c r="M17" i="13"/>
  <c r="P16" i="13"/>
  <c r="P17" i="13"/>
  <c r="P14" i="13"/>
  <c r="P15" i="13"/>
  <c r="S14" i="13"/>
  <c r="S15" i="13"/>
  <c r="S16" i="13"/>
  <c r="S17" i="13"/>
  <c r="DM61" i="4"/>
  <c r="L80" i="4"/>
  <c r="CX61" i="4"/>
  <c r="DM73" i="4"/>
  <c r="BT73" i="4"/>
  <c r="L84" i="4"/>
  <c r="BZ84" i="4"/>
  <c r="BW73" i="4"/>
  <c r="DA62" i="4"/>
  <c r="DA61" i="4" s="1"/>
  <c r="CR84" i="4"/>
  <c r="CX84" i="4"/>
  <c r="L81" i="4"/>
  <c r="CU84" i="4"/>
  <c r="BW84" i="4"/>
  <c r="CU73" i="4"/>
  <c r="CF84" i="4"/>
  <c r="CR73" i="4"/>
  <c r="DD84" i="4"/>
  <c r="BT84" i="4"/>
  <c r="CO73" i="4"/>
  <c r="BQ73" i="4"/>
  <c r="BW70" i="4"/>
  <c r="CR70" i="4"/>
  <c r="BT70" i="4"/>
  <c r="CF80" i="4"/>
  <c r="BH80" i="4"/>
  <c r="CO80" i="4"/>
  <c r="BQ80" i="4"/>
  <c r="CL80" i="4"/>
  <c r="BE80" i="4"/>
  <c r="CC80" i="4"/>
  <c r="BZ80" i="4"/>
  <c r="BW80" i="4"/>
  <c r="BN80" i="4"/>
  <c r="O80" i="4"/>
  <c r="CI80" i="4"/>
  <c r="BT80" i="4"/>
  <c r="BK80" i="4"/>
  <c r="CX73" i="4"/>
  <c r="BZ73" i="4"/>
  <c r="DD73" i="4"/>
  <c r="CF73" i="4"/>
  <c r="BH73" i="4"/>
  <c r="L73" i="4"/>
  <c r="DJ73" i="4"/>
  <c r="CL73" i="4"/>
  <c r="BN73" i="4"/>
  <c r="DA73" i="4"/>
  <c r="CC73" i="4"/>
  <c r="BE73" i="4"/>
  <c r="CI73" i="4"/>
  <c r="BK73" i="4"/>
  <c r="DG73" i="4"/>
  <c r="O73" i="4"/>
  <c r="CU70" i="4"/>
  <c r="BZ70" i="4"/>
  <c r="BQ62" i="4"/>
  <c r="BN61" i="4"/>
  <c r="BL60" i="4"/>
  <c r="BL94" i="4" s="1"/>
  <c r="DM70" i="4"/>
  <c r="CO70" i="4"/>
  <c r="DM84" i="4"/>
  <c r="CO84" i="4"/>
  <c r="BQ84" i="4"/>
  <c r="DJ84" i="4"/>
  <c r="CL84" i="4"/>
  <c r="DA84" i="4"/>
  <c r="CC84" i="4"/>
  <c r="BE84" i="4"/>
  <c r="DG84" i="4"/>
  <c r="BN84" i="4"/>
  <c r="CI84" i="4"/>
  <c r="BK84" i="4"/>
  <c r="O84" i="4"/>
  <c r="DA70" i="4"/>
  <c r="CC70" i="4"/>
  <c r="BE70" i="4"/>
  <c r="DJ70" i="4"/>
  <c r="BN70" i="4"/>
  <c r="O70" i="4"/>
  <c r="CF70" i="4"/>
  <c r="DG70" i="4"/>
  <c r="BK70" i="4"/>
  <c r="CL70" i="4"/>
  <c r="L70" i="4"/>
  <c r="BQ70" i="4"/>
  <c r="CI70" i="4"/>
  <c r="DD70" i="4"/>
  <c r="BH70" i="4"/>
  <c r="CX70" i="4"/>
  <c r="O88" i="4"/>
  <c r="L88" i="4"/>
  <c r="CI81" i="4"/>
  <c r="BK81" i="4"/>
  <c r="BT81" i="4"/>
  <c r="CO81" i="4"/>
  <c r="BQ81" i="4"/>
  <c r="CC81" i="4"/>
  <c r="BZ81" i="4"/>
  <c r="BW81" i="4"/>
  <c r="BN81" i="4"/>
  <c r="BH81" i="4"/>
  <c r="CL81" i="4"/>
  <c r="CF81" i="4"/>
  <c r="BE81" i="4"/>
  <c r="O81" i="4"/>
  <c r="CI61" i="4"/>
  <c r="CL62" i="4"/>
  <c r="CG60" i="4"/>
  <c r="CG94" i="4" s="1"/>
  <c r="L76" i="4"/>
  <c r="DG76" i="4"/>
  <c r="CX76" i="4"/>
  <c r="CO76" i="4"/>
  <c r="CF76" i="4"/>
  <c r="CC76" i="4"/>
  <c r="DD76" i="4"/>
  <c r="CU76" i="4"/>
  <c r="O76" i="4"/>
  <c r="DA76" i="4"/>
  <c r="CI76" i="4"/>
  <c r="X61" i="4"/>
  <c r="V60" i="4"/>
  <c r="V94" i="4" s="1"/>
  <c r="S60" i="4"/>
  <c r="S94" i="4" s="1"/>
  <c r="AA62" i="4"/>
  <c r="U61" i="4"/>
  <c r="M18" i="13" l="1"/>
  <c r="P18" i="13"/>
  <c r="S18" i="13"/>
  <c r="AC55" i="5"/>
  <c r="AB59" i="5" s="1"/>
  <c r="AB55" i="5"/>
  <c r="CY60" i="4"/>
  <c r="CY94" i="4" s="1"/>
  <c r="BK76" i="4"/>
  <c r="BE76" i="4"/>
  <c r="DJ76" i="4"/>
  <c r="BQ76" i="4"/>
  <c r="BO60" i="4"/>
  <c r="BO94" i="4" s="1"/>
  <c r="BT62" i="4"/>
  <c r="BQ61" i="4"/>
  <c r="BT76" i="4"/>
  <c r="BZ76" i="4"/>
  <c r="DM76" i="4"/>
  <c r="BH76" i="4"/>
  <c r="BN76" i="4"/>
  <c r="CR76" i="4"/>
  <c r="CL61" i="4"/>
  <c r="CO62" i="4"/>
  <c r="CJ60" i="4"/>
  <c r="CJ94" i="4" s="1"/>
  <c r="Y60" i="4"/>
  <c r="Y94" i="4" s="1"/>
  <c r="AD62" i="4"/>
  <c r="AA61" i="4"/>
  <c r="BW76" i="4"/>
  <c r="CL76" i="4"/>
  <c r="AB60" i="4" l="1"/>
  <c r="AB94" i="4" s="1"/>
  <c r="AG62" i="4"/>
  <c r="AD61" i="4"/>
  <c r="CM60" i="4"/>
  <c r="CM94" i="4" s="1"/>
  <c r="CO61" i="4"/>
  <c r="BW62" i="4"/>
  <c r="BT61" i="4"/>
  <c r="BR60" i="4"/>
  <c r="BR94" i="4" s="1"/>
  <c r="AJ62" i="4" l="1"/>
  <c r="AG61" i="4"/>
  <c r="AE60" i="4"/>
  <c r="AE94" i="4" s="1"/>
  <c r="BU60" i="4"/>
  <c r="BU94" i="4" s="1"/>
  <c r="BZ62" i="4"/>
  <c r="BW61" i="4"/>
  <c r="BX60" i="4" l="1"/>
  <c r="BX94" i="4" s="1"/>
  <c r="BZ61" i="4"/>
  <c r="AM62" i="4"/>
  <c r="AJ61" i="4"/>
  <c r="AH60" i="4"/>
  <c r="AH94" i="4" s="1"/>
  <c r="AM61" i="4" l="1"/>
  <c r="AP62" i="4"/>
  <c r="AK60" i="4"/>
  <c r="AK94" i="4" s="1"/>
  <c r="AP61" i="4" l="1"/>
  <c r="AS62" i="4"/>
  <c r="AN60" i="4"/>
  <c r="AN94" i="4" s="1"/>
  <c r="AQ60" i="4" l="1"/>
  <c r="AQ94" i="4" s="1"/>
  <c r="AS61" i="4"/>
  <c r="AV62" i="4"/>
  <c r="AV61" i="4" l="1"/>
  <c r="AT60" i="4"/>
  <c r="AT94" i="4" s="1"/>
  <c r="L77" i="4" l="1"/>
  <c r="O74" i="4"/>
  <c r="O77" i="4"/>
  <c r="L69" i="4"/>
  <c r="O69" i="4"/>
  <c r="M89" i="4" l="1"/>
  <c r="L68" i="4"/>
  <c r="L74" i="4"/>
  <c r="O68" i="4"/>
  <c r="O89" i="4" s="1"/>
  <c r="N89" i="4"/>
  <c r="M95" i="4" s="1"/>
  <c r="L89" i="4" l="1"/>
  <c r="J89" i="4"/>
  <c r="K89" i="4"/>
  <c r="J95" i="4" s="1"/>
  <c r="L90" i="4"/>
  <c r="J96" i="4"/>
  <c r="J98" i="4" s="1"/>
  <c r="M96" i="4"/>
  <c r="M98" i="4" s="1"/>
  <c r="O90" i="4"/>
  <c r="CY40" i="4" l="1"/>
  <c r="CV40" i="4"/>
  <c r="CS40" i="4"/>
  <c r="CP40" i="4"/>
  <c r="CM40" i="4"/>
  <c r="CJ40" i="4"/>
  <c r="CG40" i="4"/>
  <c r="CD40" i="4"/>
  <c r="CA40" i="4"/>
  <c r="BX40" i="4"/>
  <c r="BU40" i="4"/>
  <c r="BR40" i="4"/>
  <c r="BO40" i="4"/>
  <c r="BL40" i="4"/>
  <c r="BI40" i="4"/>
  <c r="AW4" i="10"/>
  <c r="AT4" i="10"/>
  <c r="AQ4" i="10"/>
  <c r="BO89" i="4" l="1"/>
  <c r="CS89" i="4"/>
  <c r="BR89" i="4"/>
  <c r="CV89" i="4"/>
  <c r="BU89" i="4"/>
  <c r="CA89" i="4"/>
  <c r="CY89" i="4"/>
  <c r="CD89" i="4"/>
  <c r="BX89" i="4"/>
  <c r="DB89" i="4"/>
  <c r="CP89" i="4"/>
  <c r="CG89" i="4"/>
  <c r="DE89" i="4"/>
  <c r="BL89" i="4"/>
  <c r="CJ89" i="4"/>
  <c r="DH89" i="4"/>
  <c r="BI89" i="4"/>
  <c r="CM89" i="4"/>
  <c r="DK89" i="4"/>
  <c r="CM26" i="10"/>
  <c r="CJ26" i="10"/>
  <c r="BO26" i="10"/>
  <c r="BL26" i="10"/>
  <c r="AQ26" i="10"/>
  <c r="AN26" i="10"/>
  <c r="J17" i="10"/>
  <c r="J16" i="10"/>
  <c r="J15" i="10"/>
  <c r="J14" i="10"/>
  <c r="DE72" i="8"/>
  <c r="CV26" i="10" s="1"/>
  <c r="DB72" i="8"/>
  <c r="CS26" i="10" s="1"/>
  <c r="CY72" i="8"/>
  <c r="CP26" i="10" s="1"/>
  <c r="CV72" i="8"/>
  <c r="CS72" i="8"/>
  <c r="CP72" i="8"/>
  <c r="CG26" i="10" s="1"/>
  <c r="CM72" i="8"/>
  <c r="CD26" i="10" s="1"/>
  <c r="CJ72" i="8"/>
  <c r="CA26" i="10" s="1"/>
  <c r="CG72" i="8"/>
  <c r="BX26" i="10" s="1"/>
  <c r="CD72" i="8"/>
  <c r="BU26" i="10" s="1"/>
  <c r="CA72" i="8"/>
  <c r="BR26" i="10" s="1"/>
  <c r="BX72" i="8"/>
  <c r="BU72" i="8"/>
  <c r="BR72" i="8"/>
  <c r="BI26" i="10" s="1"/>
  <c r="BO72" i="8"/>
  <c r="BF26" i="10" s="1"/>
  <c r="BL72" i="8"/>
  <c r="BC26" i="10" s="1"/>
  <c r="BI72" i="8"/>
  <c r="AZ26" i="10" s="1"/>
  <c r="BF72" i="8"/>
  <c r="AW26" i="10" s="1"/>
  <c r="BC72" i="8"/>
  <c r="AT26" i="10" s="1"/>
  <c r="AZ72" i="8"/>
  <c r="AW72" i="8"/>
  <c r="AT72" i="8"/>
  <c r="AQ72" i="8"/>
  <c r="AN72" i="8"/>
  <c r="AK26" i="10" s="1"/>
  <c r="AK72" i="8"/>
  <c r="AH26" i="10" s="1"/>
  <c r="AH72" i="8"/>
  <c r="AE26" i="10" s="1"/>
  <c r="AE72" i="8"/>
  <c r="AB26" i="10" s="1"/>
  <c r="AB72" i="8"/>
  <c r="Y26" i="10" s="1"/>
  <c r="Y72" i="8"/>
  <c r="V26" i="10" s="1"/>
  <c r="V72" i="8"/>
  <c r="S72" i="8"/>
  <c r="P72" i="8"/>
  <c r="M72" i="8"/>
  <c r="J72" i="8"/>
  <c r="H26" i="8"/>
  <c r="DM68" i="4" l="1"/>
  <c r="DM89" i="4" s="1"/>
  <c r="DL89" i="4"/>
  <c r="DK95" i="4" s="1"/>
  <c r="DA68" i="4"/>
  <c r="DA89" i="4" s="1"/>
  <c r="CZ89" i="4"/>
  <c r="CY95" i="4" s="1"/>
  <c r="CR68" i="4"/>
  <c r="CR89" i="4" s="1"/>
  <c r="CQ89" i="4"/>
  <c r="CP95" i="4" s="1"/>
  <c r="BZ68" i="4"/>
  <c r="BZ89" i="4" s="1"/>
  <c r="BY89" i="4"/>
  <c r="BX95" i="4" s="1"/>
  <c r="CI68" i="4"/>
  <c r="CI89" i="4" s="1"/>
  <c r="CH89" i="4"/>
  <c r="CG95" i="4" s="1"/>
  <c r="CO68" i="4"/>
  <c r="CO89" i="4" s="1"/>
  <c r="CN89" i="4"/>
  <c r="CM95" i="4" s="1"/>
  <c r="DJ68" i="4"/>
  <c r="DJ89" i="4" s="1"/>
  <c r="DI89" i="4"/>
  <c r="DH95" i="4" s="1"/>
  <c r="BF89" i="4"/>
  <c r="CX68" i="4"/>
  <c r="CX89" i="4" s="1"/>
  <c r="CW89" i="4"/>
  <c r="CV95" i="4" s="1"/>
  <c r="CU68" i="4"/>
  <c r="CU89" i="4" s="1"/>
  <c r="CT89" i="4"/>
  <c r="CS95" i="4" s="1"/>
  <c r="BH68" i="4"/>
  <c r="BH89" i="4" s="1"/>
  <c r="BG89" i="4"/>
  <c r="BF95" i="4" s="1"/>
  <c r="DG68" i="4"/>
  <c r="DG89" i="4" s="1"/>
  <c r="DF89" i="4"/>
  <c r="DE95" i="4" s="1"/>
  <c r="BC89" i="4"/>
  <c r="CF68" i="4"/>
  <c r="CF89" i="4" s="1"/>
  <c r="CE89" i="4"/>
  <c r="CD95" i="4" s="1"/>
  <c r="CC68" i="4"/>
  <c r="CC89" i="4" s="1"/>
  <c r="CB89" i="4"/>
  <c r="CA95" i="4" s="1"/>
  <c r="BE68" i="4"/>
  <c r="BE89" i="4" s="1"/>
  <c r="BD89" i="4"/>
  <c r="BC95" i="4" s="1"/>
  <c r="DD68" i="4"/>
  <c r="DD89" i="4" s="1"/>
  <c r="DC89" i="4"/>
  <c r="DB95" i="4" s="1"/>
  <c r="BQ68" i="4"/>
  <c r="BQ89" i="4" s="1"/>
  <c r="BP89" i="4"/>
  <c r="BO95" i="4" s="1"/>
  <c r="BW68" i="4"/>
  <c r="BW89" i="4" s="1"/>
  <c r="BV89" i="4"/>
  <c r="BU95" i="4" s="1"/>
  <c r="BT68" i="4"/>
  <c r="BT89" i="4" s="1"/>
  <c r="BS89" i="4"/>
  <c r="BR95" i="4" s="1"/>
  <c r="BK68" i="4"/>
  <c r="BK89" i="4" s="1"/>
  <c r="BJ89" i="4"/>
  <c r="BI95" i="4" s="1"/>
  <c r="CL68" i="4"/>
  <c r="CL89" i="4" s="1"/>
  <c r="CK89" i="4"/>
  <c r="CJ95" i="4" s="1"/>
  <c r="BN68" i="4"/>
  <c r="BN89" i="4" s="1"/>
  <c r="BM89" i="4"/>
  <c r="BL95" i="4" s="1"/>
  <c r="J18" i="10"/>
  <c r="AT69" i="13" l="1"/>
  <c r="AT69" i="10"/>
  <c r="BC69" i="10"/>
  <c r="BC69" i="13"/>
  <c r="BF69" i="13"/>
  <c r="BF69" i="10"/>
  <c r="BL69" i="13"/>
  <c r="BL69" i="10"/>
  <c r="BI69" i="13"/>
  <c r="BI69" i="10"/>
  <c r="AZ69" i="10"/>
  <c r="AZ69" i="13"/>
  <c r="BO69" i="13"/>
  <c r="BO69" i="10"/>
  <c r="BR69" i="13"/>
  <c r="BR69" i="10"/>
  <c r="AW69" i="10"/>
  <c r="AW69" i="13"/>
  <c r="BR96" i="4"/>
  <c r="BT90" i="4"/>
  <c r="BC96" i="4"/>
  <c r="BC98" i="4" s="1"/>
  <c r="BE90" i="4"/>
  <c r="DG90" i="4"/>
  <c r="DE96" i="4"/>
  <c r="DE98" i="4" s="1"/>
  <c r="BX96" i="4"/>
  <c r="BZ90" i="4"/>
  <c r="BU96" i="4"/>
  <c r="BW90" i="4"/>
  <c r="DH96" i="4"/>
  <c r="DH98" i="4" s="1"/>
  <c r="DJ90" i="4"/>
  <c r="CJ96" i="4"/>
  <c r="CJ98" i="4" s="1"/>
  <c r="CL90" i="4"/>
  <c r="BQ90" i="4"/>
  <c r="BO96" i="4"/>
  <c r="CR90" i="4"/>
  <c r="CP96" i="4"/>
  <c r="CP98" i="4" s="1"/>
  <c r="CD96" i="4"/>
  <c r="CF90" i="4"/>
  <c r="CS96" i="4"/>
  <c r="CS98" i="4" s="1"/>
  <c r="CU90" i="4"/>
  <c r="CM96" i="4"/>
  <c r="CM98" i="4" s="1"/>
  <c r="CO90" i="4"/>
  <c r="CY96" i="4"/>
  <c r="CY98" i="4" s="1"/>
  <c r="DA90" i="4"/>
  <c r="BF96" i="4"/>
  <c r="BF98" i="4" s="1"/>
  <c r="BH90" i="4"/>
  <c r="BI96" i="4"/>
  <c r="BK90" i="4"/>
  <c r="DD90" i="4"/>
  <c r="DB96" i="4"/>
  <c r="DB98" i="4" s="1"/>
  <c r="BL96" i="4"/>
  <c r="BN90" i="4"/>
  <c r="CA96" i="4"/>
  <c r="CC90" i="4"/>
  <c r="CV96" i="4"/>
  <c r="CV98" i="4" s="1"/>
  <c r="CX90" i="4"/>
  <c r="CG96" i="4"/>
  <c r="CI90" i="4"/>
  <c r="DM90" i="4"/>
  <c r="DK96" i="4"/>
  <c r="DK98" i="4" s="1"/>
  <c r="DH182" i="7"/>
  <c r="DE182" i="7"/>
  <c r="DB182" i="7"/>
  <c r="CY182" i="7"/>
  <c r="CV182" i="7"/>
  <c r="CS182" i="7"/>
  <c r="CP182" i="7"/>
  <c r="CM182" i="7"/>
  <c r="CJ182" i="7"/>
  <c r="CG182" i="7"/>
  <c r="CD182" i="7"/>
  <c r="CA182" i="7"/>
  <c r="BX182" i="7"/>
  <c r="BU182" i="7"/>
  <c r="BR182" i="7"/>
  <c r="BO182" i="7"/>
  <c r="BL182" i="7"/>
  <c r="H173" i="7"/>
  <c r="I173" i="7" s="1"/>
  <c r="G174" i="7"/>
  <c r="F174" i="7"/>
  <c r="W175" i="7"/>
  <c r="V175" i="7"/>
  <c r="U174" i="7"/>
  <c r="R174" i="7"/>
  <c r="O174" i="7"/>
  <c r="L174" i="7"/>
  <c r="U173" i="7"/>
  <c r="U175" i="7" s="1"/>
  <c r="U176" i="7" s="1"/>
  <c r="R173" i="7"/>
  <c r="R175" i="7" s="1"/>
  <c r="R176" i="7" s="1"/>
  <c r="O173" i="7"/>
  <c r="O175" i="7" s="1"/>
  <c r="O176" i="7" s="1"/>
  <c r="L173" i="7"/>
  <c r="L175" i="7" s="1"/>
  <c r="L176" i="7" s="1"/>
  <c r="DJ157" i="7"/>
  <c r="DD157" i="7"/>
  <c r="DA157" i="7"/>
  <c r="CX157" i="7"/>
  <c r="CU157" i="7"/>
  <c r="CR157" i="7"/>
  <c r="CI157" i="7"/>
  <c r="CF157" i="7"/>
  <c r="CC157" i="7"/>
  <c r="BZ157" i="7"/>
  <c r="BW157" i="7"/>
  <c r="BT157" i="7"/>
  <c r="BQ157" i="7"/>
  <c r="BN157" i="7"/>
  <c r="X157" i="7"/>
  <c r="DD156" i="7"/>
  <c r="DA156" i="7"/>
  <c r="CO156" i="7"/>
  <c r="BZ156" i="7"/>
  <c r="DG155" i="7"/>
  <c r="CR155" i="7"/>
  <c r="CC155" i="7"/>
  <c r="O155" i="7"/>
  <c r="R155" i="7" s="1"/>
  <c r="U155" i="7" s="1"/>
  <c r="DB154" i="7"/>
  <c r="DB178" i="7" s="1"/>
  <c r="CY154" i="7"/>
  <c r="CY178" i="7" s="1"/>
  <c r="CM154" i="7"/>
  <c r="CM178" i="7" s="1"/>
  <c r="BX154" i="7"/>
  <c r="BX178" i="7" s="1"/>
  <c r="J154" i="7"/>
  <c r="J178" i="7" s="1"/>
  <c r="B150" i="7"/>
  <c r="B149" i="7"/>
  <c r="U55" i="6"/>
  <c r="R55" i="6"/>
  <c r="O55" i="6"/>
  <c r="L55" i="6"/>
  <c r="E55" i="6"/>
  <c r="H55" i="6" s="1"/>
  <c r="I55" i="6" s="1"/>
  <c r="U54" i="6"/>
  <c r="R54" i="6"/>
  <c r="O54" i="6"/>
  <c r="L54" i="6"/>
  <c r="E54" i="6"/>
  <c r="H54" i="6" s="1"/>
  <c r="I54" i="6" s="1"/>
  <c r="AA48" i="8"/>
  <c r="H65" i="8"/>
  <c r="I65" i="8" s="1"/>
  <c r="H64" i="8"/>
  <c r="I64" i="8" s="1"/>
  <c r="H63" i="8"/>
  <c r="I63" i="8" s="1"/>
  <c r="H62" i="8"/>
  <c r="I62" i="8" s="1"/>
  <c r="H61" i="8"/>
  <c r="I61" i="8" s="1"/>
  <c r="H60" i="8"/>
  <c r="I60" i="8" s="1"/>
  <c r="H59" i="8"/>
  <c r="I59" i="8" s="1"/>
  <c r="H58" i="8"/>
  <c r="I58" i="8" s="1"/>
  <c r="B58" i="8"/>
  <c r="H57" i="8"/>
  <c r="I57" i="8" s="1"/>
  <c r="H56" i="8"/>
  <c r="I56" i="8" s="1"/>
  <c r="H55" i="8"/>
  <c r="I55" i="8" s="1"/>
  <c r="H54" i="8"/>
  <c r="I54" i="8" s="1"/>
  <c r="H53" i="8"/>
  <c r="I53" i="8" s="1"/>
  <c r="DF66" i="8"/>
  <c r="DE66" i="8"/>
  <c r="DC66" i="8"/>
  <c r="DB66" i="8"/>
  <c r="CZ66" i="8"/>
  <c r="CY66" i="8"/>
  <c r="CW66" i="8"/>
  <c r="CV66" i="8"/>
  <c r="CT66" i="8"/>
  <c r="CS66" i="8"/>
  <c r="CQ66" i="8"/>
  <c r="CP66" i="8"/>
  <c r="CN66" i="8"/>
  <c r="CM66" i="8"/>
  <c r="CK66" i="8"/>
  <c r="CJ66" i="8"/>
  <c r="CH66" i="8"/>
  <c r="CG66" i="8"/>
  <c r="CE66" i="8"/>
  <c r="CD66" i="8"/>
  <c r="CB66" i="8"/>
  <c r="CA66" i="8"/>
  <c r="BY66" i="8"/>
  <c r="BX66" i="8"/>
  <c r="BV66" i="8"/>
  <c r="BU66" i="8"/>
  <c r="BS66" i="8"/>
  <c r="BR66" i="8"/>
  <c r="BP66" i="8"/>
  <c r="BO66" i="8"/>
  <c r="BM66" i="8"/>
  <c r="BL66" i="8"/>
  <c r="BJ66" i="8"/>
  <c r="BI66" i="8"/>
  <c r="BG66" i="8"/>
  <c r="BF66" i="8"/>
  <c r="BD66" i="8"/>
  <c r="BC66" i="8"/>
  <c r="BA66" i="8"/>
  <c r="AZ66" i="8"/>
  <c r="AX66" i="8"/>
  <c r="AW66" i="8"/>
  <c r="H52" i="8"/>
  <c r="I52" i="8" s="1"/>
  <c r="DG49" i="8"/>
  <c r="DA49" i="8"/>
  <c r="CX49" i="8"/>
  <c r="CU49" i="8"/>
  <c r="CR49" i="8"/>
  <c r="CO49" i="8"/>
  <c r="CI49" i="8"/>
  <c r="CF49" i="8"/>
  <c r="CC49" i="8"/>
  <c r="BZ49" i="8"/>
  <c r="BQ49" i="8"/>
  <c r="BN49" i="8"/>
  <c r="BK49" i="8"/>
  <c r="BH49" i="8"/>
  <c r="AV49" i="8"/>
  <c r="AS49" i="8"/>
  <c r="AP49" i="8"/>
  <c r="AM49" i="8"/>
  <c r="AJ49" i="8"/>
  <c r="AG49" i="8"/>
  <c r="X49" i="8"/>
  <c r="DD48" i="8"/>
  <c r="DG48" i="8" s="1"/>
  <c r="CO48" i="8"/>
  <c r="CR48" i="8" s="1"/>
  <c r="CU48" i="8" s="1"/>
  <c r="CU47" i="8" s="1"/>
  <c r="BZ48" i="8"/>
  <c r="CC48" i="8" s="1"/>
  <c r="CF48" i="8" s="1"/>
  <c r="CI48" i="8" s="1"/>
  <c r="CI47" i="8" s="1"/>
  <c r="BB48" i="8"/>
  <c r="BE48" i="8" s="1"/>
  <c r="BH48" i="8" s="1"/>
  <c r="BK48" i="8" s="1"/>
  <c r="BN48" i="8" s="1"/>
  <c r="BQ48" i="8" s="1"/>
  <c r="BT48" i="8" s="1"/>
  <c r="BT47" i="8" s="1"/>
  <c r="O48" i="8"/>
  <c r="R48" i="8" s="1"/>
  <c r="U48" i="8" s="1"/>
  <c r="X48" i="8" s="1"/>
  <c r="AD48" i="8" s="1"/>
  <c r="AG48" i="8" s="1"/>
  <c r="AJ48" i="8" s="1"/>
  <c r="AM48" i="8" s="1"/>
  <c r="AP48" i="8" s="1"/>
  <c r="AS48" i="8" s="1"/>
  <c r="AV48" i="8" s="1"/>
  <c r="DG47" i="8"/>
  <c r="DA47" i="8"/>
  <c r="CX47" i="8"/>
  <c r="CR47" i="8"/>
  <c r="CO47" i="8"/>
  <c r="CL47" i="8"/>
  <c r="BW47" i="8"/>
  <c r="AY47" i="8"/>
  <c r="AV47" i="8"/>
  <c r="AS47" i="8"/>
  <c r="AP47" i="8"/>
  <c r="AM47" i="8"/>
  <c r="AJ47" i="8"/>
  <c r="AG47" i="8"/>
  <c r="AD47" i="8"/>
  <c r="X47" i="8"/>
  <c r="AA47" i="8" s="1"/>
  <c r="U47" i="8"/>
  <c r="R47" i="8"/>
  <c r="O47" i="8"/>
  <c r="L47" i="8"/>
  <c r="DE46" i="8"/>
  <c r="DE69" i="8" s="1"/>
  <c r="DB46" i="8"/>
  <c r="DB69" i="8" s="1"/>
  <c r="CY46" i="8"/>
  <c r="CY69" i="8" s="1"/>
  <c r="CV46" i="8"/>
  <c r="CV69" i="8" s="1"/>
  <c r="CS46" i="8"/>
  <c r="CS69" i="8" s="1"/>
  <c r="CP46" i="8"/>
  <c r="CP69" i="8" s="1"/>
  <c r="CJ46" i="8"/>
  <c r="CJ69" i="8" s="1"/>
  <c r="BU46" i="8"/>
  <c r="BU69" i="8" s="1"/>
  <c r="BR46" i="8"/>
  <c r="BR69" i="8" s="1"/>
  <c r="AW46" i="8"/>
  <c r="AW69" i="8" s="1"/>
  <c r="AT46" i="8"/>
  <c r="AT69" i="8" s="1"/>
  <c r="AQ46" i="8"/>
  <c r="AQ69" i="8" s="1"/>
  <c r="AN46" i="8"/>
  <c r="AN69" i="8" s="1"/>
  <c r="AK46" i="8"/>
  <c r="AK69" i="8" s="1"/>
  <c r="AH46" i="8"/>
  <c r="AH69" i="8" s="1"/>
  <c r="AE46" i="8"/>
  <c r="AE69" i="8" s="1"/>
  <c r="AB46" i="8"/>
  <c r="AB69" i="8" s="1"/>
  <c r="Y46" i="8"/>
  <c r="Y69" i="8" s="1"/>
  <c r="V46" i="8"/>
  <c r="V69" i="8" s="1"/>
  <c r="S46" i="8"/>
  <c r="S69" i="8" s="1"/>
  <c r="P46" i="8"/>
  <c r="P69" i="8" s="1"/>
  <c r="M46" i="8"/>
  <c r="M69" i="8" s="1"/>
  <c r="J46" i="8"/>
  <c r="J69" i="8" s="1"/>
  <c r="ES88" i="1"/>
  <c r="EO88" i="1"/>
  <c r="EG88" i="1"/>
  <c r="EK88" i="1"/>
  <c r="DM88" i="1"/>
  <c r="DI88" i="1"/>
  <c r="DE88" i="1"/>
  <c r="DA88" i="1"/>
  <c r="CW88" i="1"/>
  <c r="BY88" i="1"/>
  <c r="EC88" i="1"/>
  <c r="DY88" i="1"/>
  <c r="DU88" i="1"/>
  <c r="DQ88" i="1"/>
  <c r="CS88" i="1"/>
  <c r="CO88" i="1"/>
  <c r="CK88" i="1"/>
  <c r="CG88" i="1"/>
  <c r="CC88" i="1"/>
  <c r="BU88" i="1"/>
  <c r="AZ73" i="10" l="1"/>
  <c r="BC73" i="10"/>
  <c r="BI98" i="4"/>
  <c r="AT70" i="10"/>
  <c r="CA98" i="4"/>
  <c r="BL70" i="10"/>
  <c r="CD98" i="4"/>
  <c r="BO70" i="10"/>
  <c r="BC73" i="13"/>
  <c r="BL98" i="4"/>
  <c r="AW70" i="10"/>
  <c r="BU98" i="4"/>
  <c r="BF70" i="10"/>
  <c r="BR98" i="4"/>
  <c r="BC70" i="10"/>
  <c r="BO98" i="4"/>
  <c r="AZ70" i="10"/>
  <c r="CG98" i="4"/>
  <c r="BR70" i="10"/>
  <c r="BX98" i="4"/>
  <c r="BI70" i="10"/>
  <c r="BI46" i="8"/>
  <c r="BI69" i="8" s="1"/>
  <c r="CG46" i="8"/>
  <c r="CG69" i="8" s="1"/>
  <c r="BH47" i="8"/>
  <c r="CF47" i="8"/>
  <c r="DD47" i="8"/>
  <c r="BQ47" i="8"/>
  <c r="BL46" i="8"/>
  <c r="BL69" i="8" s="1"/>
  <c r="BK47" i="8"/>
  <c r="BO46" i="8"/>
  <c r="BO69" i="8" s="1"/>
  <c r="CM46" i="8"/>
  <c r="CM69" i="8" s="1"/>
  <c r="BN47" i="8"/>
  <c r="AZ46" i="8"/>
  <c r="AZ69" i="8" s="1"/>
  <c r="BX46" i="8"/>
  <c r="BX69" i="8" s="1"/>
  <c r="BC46" i="8"/>
  <c r="BC69" i="8" s="1"/>
  <c r="CA46" i="8"/>
  <c r="CA69" i="8" s="1"/>
  <c r="BB47" i="8"/>
  <c r="BZ47" i="8"/>
  <c r="BF46" i="8"/>
  <c r="BF69" i="8" s="1"/>
  <c r="CD46" i="8"/>
  <c r="CD69" i="8" s="1"/>
  <c r="BE47" i="8"/>
  <c r="CC47" i="8"/>
  <c r="U156" i="7"/>
  <c r="X155" i="7"/>
  <c r="CC156" i="7"/>
  <c r="CF155" i="7"/>
  <c r="CR156" i="7"/>
  <c r="CU155" i="7"/>
  <c r="DG156" i="7"/>
  <c r="DJ155" i="7"/>
  <c r="DJ156" i="7" s="1"/>
  <c r="CL173" i="7"/>
  <c r="CO173" i="7"/>
  <c r="DG173" i="7"/>
  <c r="H174" i="7"/>
  <c r="I174" i="7" s="1"/>
  <c r="CC54" i="6"/>
  <c r="CF54" i="6"/>
  <c r="CU54" i="6"/>
  <c r="DM54" i="6"/>
  <c r="CC55" i="6"/>
  <c r="CF55" i="6"/>
  <c r="CU55" i="6"/>
  <c r="DM55" i="6"/>
  <c r="L52" i="8"/>
  <c r="AW70" i="8"/>
  <c r="AY52" i="8"/>
  <c r="AZ70" i="8"/>
  <c r="BB52" i="8"/>
  <c r="BC70" i="8"/>
  <c r="BE52" i="8"/>
  <c r="BF70" i="8"/>
  <c r="BI70" i="8"/>
  <c r="BL70" i="8"/>
  <c r="BO70" i="8"/>
  <c r="BR70" i="8"/>
  <c r="BT52" i="8"/>
  <c r="BU70" i="8"/>
  <c r="BW52" i="8"/>
  <c r="BX70" i="8"/>
  <c r="CA70" i="8"/>
  <c r="CD70" i="8"/>
  <c r="CG70" i="8"/>
  <c r="CJ70" i="8"/>
  <c r="CL52" i="8"/>
  <c r="CM70" i="8"/>
  <c r="CP70" i="8"/>
  <c r="CS70" i="8"/>
  <c r="CV70" i="8"/>
  <c r="CY70" i="8"/>
  <c r="DB70" i="8"/>
  <c r="DD52" i="8"/>
  <c r="DE70" i="8"/>
  <c r="L53" i="8"/>
  <c r="AY53" i="8"/>
  <c r="BB53" i="8"/>
  <c r="BE53" i="8"/>
  <c r="BT53" i="8"/>
  <c r="BW53" i="8"/>
  <c r="CL53" i="8"/>
  <c r="DD53" i="8"/>
  <c r="L54" i="8"/>
  <c r="L55" i="8"/>
  <c r="L56" i="8"/>
  <c r="AY56" i="8"/>
  <c r="BB56" i="8"/>
  <c r="BE56" i="8"/>
  <c r="BT56" i="8"/>
  <c r="BW56" i="8"/>
  <c r="CL56" i="8"/>
  <c r="DD56" i="8"/>
  <c r="L57" i="8"/>
  <c r="AY57" i="8"/>
  <c r="BB57" i="8"/>
  <c r="BE57" i="8"/>
  <c r="BT57" i="8"/>
  <c r="BW57" i="8"/>
  <c r="CL57" i="8"/>
  <c r="DD57" i="8"/>
  <c r="B59" i="8"/>
  <c r="L60" i="8"/>
  <c r="AY60" i="8"/>
  <c r="BB60" i="8"/>
  <c r="BE60" i="8"/>
  <c r="BT60" i="8"/>
  <c r="BW60" i="8"/>
  <c r="CL60" i="8"/>
  <c r="DD60" i="8"/>
  <c r="L61" i="8"/>
  <c r="AY61" i="8"/>
  <c r="BB61" i="8"/>
  <c r="BE61" i="8"/>
  <c r="BT61" i="8"/>
  <c r="BW61" i="8"/>
  <c r="CL61" i="8"/>
  <c r="DD61" i="8"/>
  <c r="L64" i="8"/>
  <c r="BT64" i="8"/>
  <c r="BW64" i="8"/>
  <c r="CL64" i="8"/>
  <c r="DD64" i="8"/>
  <c r="L65" i="8"/>
  <c r="BT65" i="8"/>
  <c r="BW65" i="8"/>
  <c r="CL65" i="8"/>
  <c r="DD65" i="8"/>
  <c r="BR24" i="10" l="1"/>
  <c r="BR24" i="13"/>
  <c r="CJ24" i="10"/>
  <c r="CJ24" i="13"/>
  <c r="BO24" i="10"/>
  <c r="BO24" i="13"/>
  <c r="AW24" i="10"/>
  <c r="AW24" i="13"/>
  <c r="CP24" i="10"/>
  <c r="CP24" i="13"/>
  <c r="CG24" i="10"/>
  <c r="CG24" i="13"/>
  <c r="CD24" i="10"/>
  <c r="CD24" i="13"/>
  <c r="BL24" i="10"/>
  <c r="BL24" i="13"/>
  <c r="AT24" i="10"/>
  <c r="AT24" i="13"/>
  <c r="BU24" i="10"/>
  <c r="BU24" i="13"/>
  <c r="CM24" i="10"/>
  <c r="CM24" i="13"/>
  <c r="AZ24" i="10"/>
  <c r="AZ24" i="13"/>
  <c r="CV24" i="10"/>
  <c r="CV24" i="13"/>
  <c r="AN24" i="10"/>
  <c r="AN24" i="13"/>
  <c r="CA24" i="10"/>
  <c r="CA28" i="10" s="1"/>
  <c r="CA24" i="13"/>
  <c r="BI24" i="10"/>
  <c r="BI24" i="13"/>
  <c r="AQ24" i="10"/>
  <c r="AQ24" i="13"/>
  <c r="BC24" i="10"/>
  <c r="BC24" i="13"/>
  <c r="CS24" i="10"/>
  <c r="CS24" i="13"/>
  <c r="BX24" i="10"/>
  <c r="BX24" i="13"/>
  <c r="BF24" i="10"/>
  <c r="BF24" i="13"/>
  <c r="BO72" i="10"/>
  <c r="BO72" i="13"/>
  <c r="BF72" i="10"/>
  <c r="BF72" i="13"/>
  <c r="AZ72" i="10"/>
  <c r="AZ72" i="13"/>
  <c r="BI72" i="13"/>
  <c r="BI72" i="10"/>
  <c r="BL72" i="13"/>
  <c r="BL72" i="10"/>
  <c r="AW72" i="10"/>
  <c r="AW72" i="13" s="1"/>
  <c r="BR72" i="10"/>
  <c r="BR72" i="13"/>
  <c r="BC72" i="10"/>
  <c r="BC72" i="13"/>
  <c r="AT72" i="10"/>
  <c r="AT72" i="13" s="1"/>
  <c r="CO174" i="7"/>
  <c r="CL174" i="7"/>
  <c r="DG174" i="7"/>
  <c r="DG175" i="7" s="1"/>
  <c r="DD66" i="8"/>
  <c r="DD67" i="8" s="1"/>
  <c r="CL66" i="8"/>
  <c r="CL67" i="8" s="1"/>
  <c r="BW66" i="8"/>
  <c r="BW67" i="8" s="1"/>
  <c r="BT66" i="8"/>
  <c r="BT67" i="8" s="1"/>
  <c r="BE66" i="8"/>
  <c r="BE67" i="8" s="1"/>
  <c r="BB66" i="8"/>
  <c r="BB67" i="8" s="1"/>
  <c r="AY66" i="8"/>
  <c r="AY67" i="8" s="1"/>
  <c r="J175" i="7"/>
  <c r="K175" i="7"/>
  <c r="BL175" i="7"/>
  <c r="BM175" i="7"/>
  <c r="BL180" i="7" s="1"/>
  <c r="BO175" i="7"/>
  <c r="BP175" i="7"/>
  <c r="BO180" i="7" s="1"/>
  <c r="BR175" i="7"/>
  <c r="BS175" i="7"/>
  <c r="BR180" i="7" s="1"/>
  <c r="BU175" i="7"/>
  <c r="BV175" i="7"/>
  <c r="BU180" i="7" s="1"/>
  <c r="AE51" i="10" s="1"/>
  <c r="BX175" i="7"/>
  <c r="BY175" i="7"/>
  <c r="BX180" i="7" s="1"/>
  <c r="AH51" i="10" s="1"/>
  <c r="BC51" i="13" s="1"/>
  <c r="CA175" i="7"/>
  <c r="CB175" i="7"/>
  <c r="CA180" i="7" s="1"/>
  <c r="AK51" i="10" s="1"/>
  <c r="CD175" i="7"/>
  <c r="CE175" i="7"/>
  <c r="CD180" i="7" s="1"/>
  <c r="AN51" i="10" s="1"/>
  <c r="BI51" i="13" s="1"/>
  <c r="CG175" i="7"/>
  <c r="CH175" i="7"/>
  <c r="CG180" i="7" s="1"/>
  <c r="AQ51" i="10" s="1"/>
  <c r="BL51" i="13" s="1"/>
  <c r="CJ175" i="7"/>
  <c r="CK175" i="7"/>
  <c r="CJ180" i="7" s="1"/>
  <c r="AT51" i="10" s="1"/>
  <c r="CM175" i="7"/>
  <c r="CN175" i="7"/>
  <c r="CM180" i="7" s="1"/>
  <c r="AW51" i="10" s="1"/>
  <c r="CP175" i="7"/>
  <c r="CQ175" i="7"/>
  <c r="CP180" i="7" s="1"/>
  <c r="AZ51" i="10" s="1"/>
  <c r="CS175" i="7"/>
  <c r="CT175" i="7"/>
  <c r="CS180" i="7" s="1"/>
  <c r="BC51" i="10" s="1"/>
  <c r="BX51" i="13" s="1"/>
  <c r="CV175" i="7"/>
  <c r="CW175" i="7"/>
  <c r="CV180" i="7" s="1"/>
  <c r="BF51" i="10" s="1"/>
  <c r="CA51" i="13" s="1"/>
  <c r="CY175" i="7"/>
  <c r="CZ175" i="7"/>
  <c r="CY180" i="7" s="1"/>
  <c r="BI51" i="10" s="1"/>
  <c r="DB175" i="7"/>
  <c r="DC175" i="7"/>
  <c r="DB180" i="7" s="1"/>
  <c r="BL51" i="10" s="1"/>
  <c r="DE175" i="7"/>
  <c r="DF175" i="7"/>
  <c r="DE180" i="7" s="1"/>
  <c r="BO51" i="10" s="1"/>
  <c r="CJ51" i="13" s="1"/>
  <c r="DH175" i="7"/>
  <c r="DI175" i="7"/>
  <c r="DH180" i="7" s="1"/>
  <c r="CO175" i="7"/>
  <c r="CL175" i="7"/>
  <c r="BQ175" i="7"/>
  <c r="BN175" i="7"/>
  <c r="CU156" i="7"/>
  <c r="CX155" i="7"/>
  <c r="CX156" i="7" s="1"/>
  <c r="CF156" i="7"/>
  <c r="CI155" i="7"/>
  <c r="X156" i="7"/>
  <c r="L58" i="8"/>
  <c r="B62" i="8"/>
  <c r="J66" i="8"/>
  <c r="AZ51" i="13" l="1"/>
  <c r="AT55" i="13" s="1"/>
  <c r="V55" i="10"/>
  <c r="Y55" i="10"/>
  <c r="CG51" i="13"/>
  <c r="CG55" i="13" s="1"/>
  <c r="BL55" i="10"/>
  <c r="BU51" i="13"/>
  <c r="AZ55" i="10"/>
  <c r="AH55" i="10"/>
  <c r="BO51" i="13"/>
  <c r="BI55" i="10"/>
  <c r="CD51" i="13"/>
  <c r="AW55" i="10"/>
  <c r="BR51" i="13"/>
  <c r="BF51" i="13"/>
  <c r="AK55" i="10"/>
  <c r="AZ28" i="10"/>
  <c r="BL28" i="10"/>
  <c r="CM28" i="10"/>
  <c r="CD28" i="10"/>
  <c r="BO28" i="10"/>
  <c r="BC28" i="10"/>
  <c r="AN28" i="10"/>
  <c r="AQ28" i="10"/>
  <c r="CP28" i="10"/>
  <c r="CD28" i="13"/>
  <c r="BO28" i="13"/>
  <c r="BC28" i="13"/>
  <c r="AQ28" i="13"/>
  <c r="CP28" i="13"/>
  <c r="AZ73" i="13"/>
  <c r="BN176" i="7"/>
  <c r="BL181" i="7"/>
  <c r="BL183" i="7" s="1"/>
  <c r="BO181" i="7"/>
  <c r="BO183" i="7" s="1"/>
  <c r="BQ176" i="7"/>
  <c r="CL176" i="7"/>
  <c r="CJ181" i="7"/>
  <c r="CO176" i="7"/>
  <c r="CM181" i="7"/>
  <c r="DG176" i="7"/>
  <c r="DE181" i="7"/>
  <c r="BN155" i="7"/>
  <c r="CI156" i="7"/>
  <c r="CL155" i="7"/>
  <c r="CL156" i="7" s="1"/>
  <c r="AW71" i="8"/>
  <c r="AZ71" i="8"/>
  <c r="BC71" i="8"/>
  <c r="BR71" i="8"/>
  <c r="BU71" i="8"/>
  <c r="CJ71" i="8"/>
  <c r="DB71" i="8"/>
  <c r="L59" i="8"/>
  <c r="L66" i="8" s="1"/>
  <c r="L67" i="8" s="1"/>
  <c r="K66" i="8"/>
  <c r="J70" i="8" s="1"/>
  <c r="B63" i="8"/>
  <c r="L62" i="8"/>
  <c r="BU55" i="13" l="1"/>
  <c r="CM183" i="7"/>
  <c r="AW54" i="10" s="1"/>
  <c r="BR54" i="13" s="1"/>
  <c r="AW52" i="10"/>
  <c r="BF55" i="13"/>
  <c r="CJ183" i="7"/>
  <c r="AT54" i="10" s="1"/>
  <c r="BO54" i="13" s="1"/>
  <c r="AT52" i="10"/>
  <c r="DE183" i="7"/>
  <c r="BO54" i="10" s="1"/>
  <c r="CJ54" i="13" s="1"/>
  <c r="BO52" i="10"/>
  <c r="DB73" i="8"/>
  <c r="CS25" i="10"/>
  <c r="CJ73" i="8"/>
  <c r="CA25" i="10"/>
  <c r="BU73" i="8"/>
  <c r="BL25" i="10"/>
  <c r="BR73" i="8"/>
  <c r="BI25" i="10"/>
  <c r="BC73" i="8"/>
  <c r="AT25" i="10"/>
  <c r="AZ73" i="8"/>
  <c r="AQ25" i="10"/>
  <c r="AW73" i="8"/>
  <c r="AN25" i="10"/>
  <c r="BN156" i="7"/>
  <c r="BQ155" i="7"/>
  <c r="L63" i="8"/>
  <c r="J71" i="8"/>
  <c r="J73" i="8" s="1"/>
  <c r="BI27" i="10" l="1"/>
  <c r="BI27" i="13"/>
  <c r="AN27" i="10"/>
  <c r="AN27" i="13"/>
  <c r="AQ27" i="10"/>
  <c r="AQ27" i="13"/>
  <c r="CA27" i="10"/>
  <c r="CA27" i="13"/>
  <c r="BL27" i="10"/>
  <c r="BL27" i="13"/>
  <c r="AT27" i="10"/>
  <c r="AT27" i="13"/>
  <c r="CS27" i="10"/>
  <c r="CS27" i="13"/>
  <c r="BQ156" i="7"/>
  <c r="BT155" i="7"/>
  <c r="BT156" i="7" l="1"/>
  <c r="BW155" i="7"/>
  <c r="BW156" i="7" s="1"/>
  <c r="DF28" i="8" l="1"/>
  <c r="DE28" i="8"/>
  <c r="BP28" i="8"/>
  <c r="BO28" i="8"/>
  <c r="BM28" i="8"/>
  <c r="BL28" i="8"/>
  <c r="BJ28" i="8"/>
  <c r="BI28" i="8"/>
  <c r="BG28" i="8"/>
  <c r="BF28" i="8"/>
  <c r="BD28" i="8"/>
  <c r="BC28" i="8"/>
  <c r="BA28" i="8"/>
  <c r="AZ28" i="8"/>
  <c r="AX28" i="8"/>
  <c r="AW28" i="8"/>
  <c r="BQ88" i="1"/>
  <c r="BR28" i="8" l="1"/>
  <c r="BS28" i="8"/>
  <c r="BU28" i="8"/>
  <c r="BV28" i="8"/>
  <c r="BX28" i="8"/>
  <c r="BY28" i="8"/>
  <c r="CA28" i="8"/>
  <c r="CB28" i="8"/>
  <c r="CD28" i="8"/>
  <c r="CE28" i="8"/>
  <c r="CG28" i="8"/>
  <c r="CH28" i="8"/>
  <c r="CJ28" i="8"/>
  <c r="CK28" i="8"/>
  <c r="CM28" i="8"/>
  <c r="CN28" i="8"/>
  <c r="CP28" i="8"/>
  <c r="CQ28" i="8"/>
  <c r="CS28" i="8"/>
  <c r="CT28" i="8"/>
  <c r="CV28" i="8"/>
  <c r="CW28" i="8"/>
  <c r="CY28" i="8"/>
  <c r="CZ28" i="8"/>
  <c r="DB28" i="8"/>
  <c r="DC28" i="8"/>
  <c r="CT80" i="1"/>
  <c r="CT81" i="1" s="1"/>
  <c r="CT82" i="1" s="1"/>
  <c r="CT83" i="1" s="1"/>
  <c r="CT84" i="1" s="1"/>
  <c r="CS80" i="1"/>
  <c r="CS81" i="1" s="1"/>
  <c r="CS82" i="1" s="1"/>
  <c r="CS83" i="1" s="1"/>
  <c r="CS84" i="1" s="1"/>
  <c r="BF40" i="4" l="1"/>
  <c r="BC40" i="4"/>
  <c r="J40" i="4"/>
  <c r="BU93" i="1" l="1"/>
  <c r="DO45" i="6"/>
  <c r="DO44" i="6"/>
  <c r="DO43" i="6"/>
  <c r="DO42" i="6"/>
  <c r="DO41" i="6"/>
  <c r="DO40" i="6"/>
  <c r="BO64" i="6" l="1"/>
  <c r="BU64" i="6"/>
  <c r="BX64" i="6"/>
  <c r="CA64" i="6"/>
  <c r="CD64" i="6"/>
  <c r="CG64" i="6"/>
  <c r="CJ64" i="6"/>
  <c r="CM64" i="6"/>
  <c r="CP64" i="6"/>
  <c r="CS64" i="6"/>
  <c r="CV64" i="6"/>
  <c r="CY64" i="6"/>
  <c r="DB64" i="6"/>
  <c r="DE64" i="6"/>
  <c r="DH64" i="6"/>
  <c r="DK64" i="6"/>
  <c r="DN64" i="6"/>
  <c r="BR64" i="6"/>
  <c r="DI93" i="1"/>
  <c r="BU8" i="10" s="1"/>
  <c r="Y61" i="5"/>
  <c r="V61" i="5"/>
  <c r="BR55" i="5"/>
  <c r="BS55" i="5"/>
  <c r="BR59" i="5" s="1"/>
  <c r="BO55" i="5"/>
  <c r="BM55" i="5"/>
  <c r="BL59" i="5" s="1"/>
  <c r="BL55" i="5"/>
  <c r="BG55" i="5"/>
  <c r="BF59" i="5" s="1"/>
  <c r="BC55" i="5"/>
  <c r="DE55" i="5"/>
  <c r="DC55" i="5"/>
  <c r="DB59" i="5" s="1"/>
  <c r="DB55" i="5"/>
  <c r="CZ55" i="5"/>
  <c r="CY59" i="5" s="1"/>
  <c r="CY55" i="5"/>
  <c r="CW55" i="5"/>
  <c r="CV59" i="5" s="1"/>
  <c r="CV55" i="5"/>
  <c r="CS55" i="5"/>
  <c r="CP55" i="5"/>
  <c r="CM55" i="5"/>
  <c r="CK55" i="5"/>
  <c r="CJ59" i="5" s="1"/>
  <c r="CG55" i="5"/>
  <c r="CE55" i="5"/>
  <c r="CD59" i="5" s="1"/>
  <c r="CD55" i="5"/>
  <c r="CB55" i="5"/>
  <c r="CA59" i="5" s="1"/>
  <c r="CA55" i="5"/>
  <c r="BY55" i="5"/>
  <c r="BX59" i="5" s="1"/>
  <c r="BU55" i="5"/>
  <c r="BI55" i="5"/>
  <c r="AZ55" i="5"/>
  <c r="AW55" i="5"/>
  <c r="DD43" i="5"/>
  <c r="CO43" i="5"/>
  <c r="CO42" i="5" s="1"/>
  <c r="BZ43" i="5"/>
  <c r="CC43" i="5" s="1"/>
  <c r="BB43" i="5"/>
  <c r="BB42" i="5" s="1"/>
  <c r="DA42" i="5"/>
  <c r="CX42" i="5"/>
  <c r="CL42" i="5"/>
  <c r="CC42" i="5"/>
  <c r="BW42" i="5"/>
  <c r="AY42" i="5"/>
  <c r="AV42" i="5"/>
  <c r="CY41" i="5"/>
  <c r="CY58" i="5" s="1"/>
  <c r="CV41" i="5"/>
  <c r="CV58" i="5" s="1"/>
  <c r="CJ41" i="5"/>
  <c r="CJ58" i="5" s="1"/>
  <c r="BX41" i="5"/>
  <c r="BX58" i="5" s="1"/>
  <c r="BU41" i="5"/>
  <c r="BU58" i="5" s="1"/>
  <c r="AZ41" i="5"/>
  <c r="AZ58" i="5" s="1"/>
  <c r="AW41" i="5"/>
  <c r="AW58" i="5" s="1"/>
  <c r="AT41" i="5"/>
  <c r="AT58" i="5" s="1"/>
  <c r="B4" i="9"/>
  <c r="B3" i="4"/>
  <c r="B55" i="4" s="1"/>
  <c r="B4" i="5"/>
  <c r="B36" i="5" s="1"/>
  <c r="B3" i="7"/>
  <c r="B3" i="6"/>
  <c r="B3" i="8"/>
  <c r="B41" i="8" s="1"/>
  <c r="CR43" i="5" l="1"/>
  <c r="CR42" i="5" s="1"/>
  <c r="CM41" i="5"/>
  <c r="CM58" i="5" s="1"/>
  <c r="BE43" i="5"/>
  <c r="CH55" i="5"/>
  <c r="CG59" i="5" s="1"/>
  <c r="BX55" i="5"/>
  <c r="CF43" i="5"/>
  <c r="CA41" i="5"/>
  <c r="CA58" i="5" s="1"/>
  <c r="BD55" i="5"/>
  <c r="BC59" i="5" s="1"/>
  <c r="BF55" i="5"/>
  <c r="CJ55" i="5"/>
  <c r="CT55" i="5"/>
  <c r="CS59" i="5" s="1"/>
  <c r="DF55" i="5"/>
  <c r="DE59" i="5" s="1"/>
  <c r="BV55" i="5"/>
  <c r="BU59" i="5" s="1"/>
  <c r="CN55" i="5"/>
  <c r="CM59" i="5" s="1"/>
  <c r="CU43" i="5"/>
  <c r="CP41" i="5"/>
  <c r="CP58" i="5" s="1"/>
  <c r="AX55" i="5"/>
  <c r="AW59" i="5" s="1"/>
  <c r="BP55" i="5"/>
  <c r="BO59" i="5" s="1"/>
  <c r="BJ55" i="5"/>
  <c r="BI59" i="5" s="1"/>
  <c r="DB41" i="5"/>
  <c r="DB58" i="5" s="1"/>
  <c r="DG43" i="5"/>
  <c r="DD42" i="5"/>
  <c r="BZ42" i="5"/>
  <c r="BA55" i="5"/>
  <c r="AZ59" i="5" s="1"/>
  <c r="CQ55" i="5"/>
  <c r="CP59" i="5" s="1"/>
  <c r="BC41" i="5" l="1"/>
  <c r="BC58" i="5" s="1"/>
  <c r="BH43" i="5"/>
  <c r="BE42" i="5"/>
  <c r="CD41" i="5"/>
  <c r="CD58" i="5" s="1"/>
  <c r="CF42" i="5"/>
  <c r="CI43" i="5"/>
  <c r="DG42" i="5"/>
  <c r="DE41" i="5"/>
  <c r="DE58" i="5" s="1"/>
  <c r="CU42" i="5"/>
  <c r="CS41" i="5"/>
  <c r="CS58" i="5" s="1"/>
  <c r="BF41" i="5" l="1"/>
  <c r="BF58" i="5" s="1"/>
  <c r="BH42" i="5"/>
  <c r="BK43" i="5"/>
  <c r="CI42" i="5"/>
  <c r="CG41" i="5"/>
  <c r="CG58" i="5" s="1"/>
  <c r="BK42" i="5" l="1"/>
  <c r="BI41" i="5"/>
  <c r="BI58" i="5" s="1"/>
  <c r="BN43" i="5"/>
  <c r="BQ43" i="5" l="1"/>
  <c r="BN42" i="5"/>
  <c r="BL41" i="5"/>
  <c r="BL58" i="5" s="1"/>
  <c r="BQ42" i="5" l="1"/>
  <c r="BO41" i="5"/>
  <c r="BO58" i="5" s="1"/>
  <c r="BT43" i="5"/>
  <c r="ES93" i="1"/>
  <c r="CV8" i="10" s="1"/>
  <c r="EO93" i="1"/>
  <c r="CS8" i="10" s="1"/>
  <c r="EK93" i="1"/>
  <c r="CP8" i="10" s="1"/>
  <c r="EG93" i="1"/>
  <c r="CM8" i="10" s="1"/>
  <c r="EC93" i="1"/>
  <c r="CJ8" i="10" s="1"/>
  <c r="DY93" i="1"/>
  <c r="CG8" i="10" s="1"/>
  <c r="DU93" i="1"/>
  <c r="CD8" i="10" s="1"/>
  <c r="DQ93" i="1"/>
  <c r="CA8" i="10" s="1"/>
  <c r="DM93" i="1"/>
  <c r="BX8" i="10" s="1"/>
  <c r="DE93" i="1"/>
  <c r="BR8" i="10" s="1"/>
  <c r="DA93" i="1"/>
  <c r="BO8" i="10" s="1"/>
  <c r="CW93" i="1"/>
  <c r="BL8" i="10" s="1"/>
  <c r="CS93" i="1"/>
  <c r="BI8" i="10" s="1"/>
  <c r="CO93" i="1"/>
  <c r="BF8" i="10" s="1"/>
  <c r="CK93" i="1"/>
  <c r="BC8" i="10" s="1"/>
  <c r="CG93" i="1"/>
  <c r="AZ8" i="10" s="1"/>
  <c r="CC93" i="1"/>
  <c r="AW8" i="10" s="1"/>
  <c r="BY93" i="1"/>
  <c r="AT8" i="10" s="1"/>
  <c r="BQ93" i="1"/>
  <c r="BM93" i="1"/>
  <c r="AQ8" i="10" s="1"/>
  <c r="S44" i="10"/>
  <c r="P44" i="10"/>
  <c r="M44" i="10"/>
  <c r="S35" i="10"/>
  <c r="P35" i="10"/>
  <c r="M35" i="10"/>
  <c r="J71" i="10"/>
  <c r="J70" i="10"/>
  <c r="J69" i="10"/>
  <c r="J68" i="10"/>
  <c r="J62" i="10"/>
  <c r="J61" i="10"/>
  <c r="J60" i="10"/>
  <c r="J59" i="10"/>
  <c r="J43" i="10"/>
  <c r="J45" i="10" s="1"/>
  <c r="J42" i="10"/>
  <c r="J41" i="10"/>
  <c r="J34" i="10"/>
  <c r="J36" i="10" s="1"/>
  <c r="J33" i="10"/>
  <c r="J32" i="10"/>
  <c r="J26" i="10"/>
  <c r="J25" i="10"/>
  <c r="J24" i="10"/>
  <c r="J23" i="10"/>
  <c r="H47" i="5"/>
  <c r="I47" i="5" s="1"/>
  <c r="CI47" i="5" l="1"/>
  <c r="BZ47" i="5"/>
  <c r="BH47" i="5"/>
  <c r="DD47" i="5"/>
  <c r="BE47" i="5"/>
  <c r="DG47" i="5"/>
  <c r="CF47" i="5"/>
  <c r="BB47" i="5"/>
  <c r="BT47" i="5"/>
  <c r="DA47" i="5"/>
  <c r="BQ47" i="5"/>
  <c r="CC47" i="5"/>
  <c r="BN47" i="5"/>
  <c r="CL47" i="5"/>
  <c r="BK47" i="5"/>
  <c r="CX47" i="5"/>
  <c r="CO47" i="5"/>
  <c r="BW47" i="5"/>
  <c r="CU47" i="5"/>
  <c r="AY47" i="5"/>
  <c r="L47" i="5"/>
  <c r="BR41" i="5"/>
  <c r="BR58" i="5" s="1"/>
  <c r="BT42" i="5"/>
  <c r="J27" i="10"/>
  <c r="J63" i="10"/>
  <c r="J72" i="10"/>
  <c r="H15" i="5" l="1"/>
  <c r="I15" i="5" s="1"/>
  <c r="Y11" i="1"/>
  <c r="AT93" i="1"/>
  <c r="AP93" i="1"/>
  <c r="AK8" i="10" s="1" a="1"/>
  <c r="AL93" i="1"/>
  <c r="AH8" i="10" s="1" a="1"/>
  <c r="AH93" i="1"/>
  <c r="AE8" i="10" s="1" a="1"/>
  <c r="AD93" i="1"/>
  <c r="AB8" i="10" s="1" a="1"/>
  <c r="BI93" i="1"/>
  <c r="AN8" i="10" s="1"/>
  <c r="BW15" i="5" l="1"/>
  <c r="CO15" i="5"/>
  <c r="CX15" i="5"/>
  <c r="DA15" i="5"/>
  <c r="DG15" i="5"/>
  <c r="CU15" i="5"/>
  <c r="DD15" i="5"/>
  <c r="CR15" i="5"/>
  <c r="L15" i="5"/>
  <c r="CI15" i="5"/>
  <c r="BZ15" i="5"/>
  <c r="BK15" i="5"/>
  <c r="BB15" i="5"/>
  <c r="AY15" i="5"/>
  <c r="BN15" i="5"/>
  <c r="CL15" i="5"/>
  <c r="BT15" i="5"/>
  <c r="BE15" i="5"/>
  <c r="BQ15" i="5"/>
  <c r="CC15" i="5"/>
  <c r="BH15" i="5"/>
  <c r="CF15" i="5"/>
  <c r="CW8" i="1"/>
  <c r="CW90" i="1" s="1"/>
  <c r="DQ8" i="1"/>
  <c r="DQ90" i="1" s="1"/>
  <c r="EG8" i="1"/>
  <c r="EG90" i="1" s="1"/>
  <c r="EK8" i="1"/>
  <c r="EK90" i="1" s="1"/>
  <c r="BI8" i="1"/>
  <c r="BI90" i="1" s="1"/>
  <c r="BE11" i="1"/>
  <c r="BE10" i="1"/>
  <c r="BA11" i="1"/>
  <c r="BA10" i="1"/>
  <c r="AW11" i="1"/>
  <c r="AW10" i="1"/>
  <c r="EV59" i="1"/>
  <c r="EV58" i="1"/>
  <c r="EV55" i="1"/>
  <c r="EV54" i="1"/>
  <c r="EV50" i="1"/>
  <c r="EV49" i="1"/>
  <c r="EV32" i="1"/>
  <c r="EV11" i="1"/>
  <c r="EV10" i="1"/>
  <c r="ER59" i="1"/>
  <c r="ER58" i="1"/>
  <c r="ER55" i="1"/>
  <c r="ER54" i="1"/>
  <c r="ER50" i="1"/>
  <c r="ER49" i="1"/>
  <c r="ER32" i="1"/>
  <c r="ER11" i="1"/>
  <c r="ER10" i="1"/>
  <c r="EN59" i="1"/>
  <c r="EN58" i="1"/>
  <c r="EN55" i="1"/>
  <c r="EN54" i="1"/>
  <c r="EN50" i="1"/>
  <c r="EN49" i="1"/>
  <c r="EN32" i="1"/>
  <c r="EN11" i="1"/>
  <c r="EN10" i="1"/>
  <c r="EJ59" i="1"/>
  <c r="EJ58" i="1"/>
  <c r="EJ55" i="1"/>
  <c r="EJ54" i="1"/>
  <c r="EJ50" i="1"/>
  <c r="EJ49" i="1"/>
  <c r="EJ32" i="1"/>
  <c r="EJ11" i="1"/>
  <c r="EJ10" i="1"/>
  <c r="EF59" i="1"/>
  <c r="EF58" i="1"/>
  <c r="EF55" i="1"/>
  <c r="EF54" i="1"/>
  <c r="EF50" i="1"/>
  <c r="EF49" i="1"/>
  <c r="EF32" i="1"/>
  <c r="EF11" i="1"/>
  <c r="EF10" i="1"/>
  <c r="EB59" i="1"/>
  <c r="EB58" i="1"/>
  <c r="EB55" i="1"/>
  <c r="EB54" i="1"/>
  <c r="EB50" i="1"/>
  <c r="EB49" i="1"/>
  <c r="EB32" i="1"/>
  <c r="EB11" i="1"/>
  <c r="EB10" i="1"/>
  <c r="DX59" i="1"/>
  <c r="DX58" i="1"/>
  <c r="DX55" i="1"/>
  <c r="DX54" i="1"/>
  <c r="DX50" i="1"/>
  <c r="DX49" i="1"/>
  <c r="DX32" i="1"/>
  <c r="DX11" i="1"/>
  <c r="DX10" i="1"/>
  <c r="DT59" i="1"/>
  <c r="DT58" i="1"/>
  <c r="DT55" i="1"/>
  <c r="DT54" i="1"/>
  <c r="DT50" i="1"/>
  <c r="DT49" i="1"/>
  <c r="DT32" i="1"/>
  <c r="DT11" i="1"/>
  <c r="DT10" i="1"/>
  <c r="DP59" i="1"/>
  <c r="DP58" i="1"/>
  <c r="DP55" i="1"/>
  <c r="DP54" i="1"/>
  <c r="DP50" i="1"/>
  <c r="DP49" i="1"/>
  <c r="DP32" i="1"/>
  <c r="DP11" i="1"/>
  <c r="DP10" i="1"/>
  <c r="DL59" i="1"/>
  <c r="DL58" i="1"/>
  <c r="DL55" i="1"/>
  <c r="DL54" i="1"/>
  <c r="DL50" i="1"/>
  <c r="DL49" i="1"/>
  <c r="DL32" i="1"/>
  <c r="DL11" i="1"/>
  <c r="DL10" i="1"/>
  <c r="DH59" i="1"/>
  <c r="DH58" i="1"/>
  <c r="DH55" i="1"/>
  <c r="DH54" i="1"/>
  <c r="DH50" i="1"/>
  <c r="DH49" i="1"/>
  <c r="DH32" i="1"/>
  <c r="DH11" i="1"/>
  <c r="DH10" i="1"/>
  <c r="DD59" i="1"/>
  <c r="DD58" i="1"/>
  <c r="DD55" i="1"/>
  <c r="DD54" i="1"/>
  <c r="DD50" i="1"/>
  <c r="DD49" i="1"/>
  <c r="DD32" i="1"/>
  <c r="DD11" i="1"/>
  <c r="DD10" i="1"/>
  <c r="CZ59" i="1"/>
  <c r="CZ58" i="1"/>
  <c r="CZ55" i="1"/>
  <c r="CZ54" i="1"/>
  <c r="CZ50" i="1"/>
  <c r="CZ49" i="1"/>
  <c r="CZ32" i="1"/>
  <c r="CZ11" i="1"/>
  <c r="CZ10" i="1"/>
  <c r="CV59" i="1"/>
  <c r="CV58" i="1"/>
  <c r="CV55" i="1"/>
  <c r="CV54" i="1"/>
  <c r="CV50" i="1"/>
  <c r="CV49" i="1"/>
  <c r="CV32" i="1"/>
  <c r="CV11" i="1"/>
  <c r="CV10" i="1"/>
  <c r="CR59" i="1"/>
  <c r="CR58" i="1"/>
  <c r="CR55" i="1"/>
  <c r="CR54" i="1"/>
  <c r="CR50" i="1"/>
  <c r="CR49" i="1"/>
  <c r="CR32" i="1"/>
  <c r="CR11" i="1"/>
  <c r="CR10" i="1"/>
  <c r="CN59" i="1"/>
  <c r="CN58" i="1"/>
  <c r="CN55" i="1"/>
  <c r="CN54" i="1"/>
  <c r="CN50" i="1"/>
  <c r="CN49" i="1"/>
  <c r="CN32" i="1"/>
  <c r="CN11" i="1"/>
  <c r="CN10" i="1"/>
  <c r="CJ59" i="1"/>
  <c r="CJ58" i="1"/>
  <c r="CJ55" i="1"/>
  <c r="CJ54" i="1"/>
  <c r="CJ50" i="1"/>
  <c r="CJ49" i="1"/>
  <c r="CJ32" i="1"/>
  <c r="CJ11" i="1"/>
  <c r="CJ10" i="1"/>
  <c r="CF59" i="1"/>
  <c r="CF58" i="1"/>
  <c r="CF55" i="1"/>
  <c r="CF54" i="1"/>
  <c r="CF50" i="1"/>
  <c r="CF49" i="1"/>
  <c r="CF32" i="1"/>
  <c r="CF11" i="1"/>
  <c r="CF10" i="1"/>
  <c r="CB59" i="1"/>
  <c r="CB58" i="1"/>
  <c r="CB55" i="1"/>
  <c r="CB54" i="1"/>
  <c r="CB50" i="1"/>
  <c r="CB49" i="1"/>
  <c r="CB32" i="1"/>
  <c r="CB11" i="1"/>
  <c r="CB10" i="1"/>
  <c r="BX59" i="1"/>
  <c r="BX58" i="1"/>
  <c r="BX55" i="1"/>
  <c r="BX54" i="1"/>
  <c r="BX50" i="1"/>
  <c r="BX49" i="1"/>
  <c r="BX32" i="1"/>
  <c r="BX11" i="1"/>
  <c r="BX10" i="1"/>
  <c r="BT59" i="1"/>
  <c r="BT58" i="1"/>
  <c r="BT55" i="1"/>
  <c r="BT54" i="1"/>
  <c r="BT50" i="1"/>
  <c r="BT49" i="1"/>
  <c r="BT32" i="1"/>
  <c r="BT11" i="1"/>
  <c r="BT10" i="1"/>
  <c r="BP11" i="1"/>
  <c r="BP10" i="1"/>
  <c r="BL11" i="1"/>
  <c r="BL10" i="1"/>
  <c r="AK11" i="1"/>
  <c r="AS11" i="1"/>
  <c r="AS10" i="1"/>
  <c r="AO11" i="1"/>
  <c r="AO10" i="1"/>
  <c r="AK10" i="1"/>
  <c r="AG11" i="1"/>
  <c r="AG10" i="1"/>
  <c r="AG9" i="1"/>
  <c r="AC9" i="1"/>
  <c r="AC11" i="1"/>
  <c r="J8" i="1" l="1"/>
  <c r="AC10" i="1"/>
  <c r="DF17" i="9" l="1"/>
  <c r="DE17" i="9"/>
  <c r="DE21" i="9" s="1"/>
  <c r="DC17" i="9"/>
  <c r="DB17" i="9"/>
  <c r="DB21" i="9" s="1"/>
  <c r="CW17" i="9"/>
  <c r="CV17" i="9"/>
  <c r="CV21" i="9" s="1"/>
  <c r="CS17" i="9"/>
  <c r="CS21" i="9" s="1"/>
  <c r="CP17" i="9"/>
  <c r="CP21" i="9" s="1"/>
  <c r="CV9" i="9"/>
  <c r="CX10" i="9"/>
  <c r="DA11" i="9"/>
  <c r="CY9" i="9" s="1"/>
  <c r="CY20" i="9" s="1"/>
  <c r="CY17" i="9"/>
  <c r="CY21" i="9" s="1"/>
  <c r="CV20" i="9"/>
  <c r="CJ9" i="9"/>
  <c r="CJ20" i="9" s="1"/>
  <c r="CL10" i="9"/>
  <c r="CO11" i="9"/>
  <c r="CM9" i="9" s="1"/>
  <c r="CM20" i="9" s="1"/>
  <c r="CQ17" i="9"/>
  <c r="CM17" i="9"/>
  <c r="CM21" i="9" s="1"/>
  <c r="CR11" i="7"/>
  <c r="CR174" i="7" l="1"/>
  <c r="CR173" i="7"/>
  <c r="CJ17" i="9"/>
  <c r="CJ21" i="9" s="1"/>
  <c r="CN17" i="9"/>
  <c r="DA10" i="9"/>
  <c r="CZ17" i="9"/>
  <c r="DD11" i="9"/>
  <c r="CO10" i="9"/>
  <c r="CT17" i="9"/>
  <c r="CK17" i="9"/>
  <c r="CR11" i="9"/>
  <c r="DH139" i="7"/>
  <c r="DE139" i="7"/>
  <c r="DB139" i="7"/>
  <c r="CY139" i="7"/>
  <c r="CV139" i="7"/>
  <c r="CS139" i="7"/>
  <c r="CP139" i="7"/>
  <c r="CM139" i="7"/>
  <c r="CJ139" i="7"/>
  <c r="CG139" i="7"/>
  <c r="CD139" i="7"/>
  <c r="CA139" i="7"/>
  <c r="BX139" i="7"/>
  <c r="BU139" i="7"/>
  <c r="BR139" i="7"/>
  <c r="BO139" i="7"/>
  <c r="BL139" i="7"/>
  <c r="W132" i="7"/>
  <c r="V132" i="7"/>
  <c r="U131" i="7"/>
  <c r="R131" i="7"/>
  <c r="O131" i="7"/>
  <c r="L131" i="7"/>
  <c r="G131" i="7"/>
  <c r="F131" i="7"/>
  <c r="E131" i="7"/>
  <c r="U130" i="7"/>
  <c r="R130" i="7"/>
  <c r="O130" i="7"/>
  <c r="L130" i="7"/>
  <c r="G130" i="7"/>
  <c r="F130" i="7"/>
  <c r="E130" i="7"/>
  <c r="U129" i="7"/>
  <c r="R129" i="7"/>
  <c r="O129" i="7"/>
  <c r="L129" i="7"/>
  <c r="G129" i="7"/>
  <c r="F129" i="7"/>
  <c r="E129" i="7"/>
  <c r="D129" i="7"/>
  <c r="B128" i="7"/>
  <c r="B127" i="7"/>
  <c r="U126" i="7"/>
  <c r="R126" i="7"/>
  <c r="O126" i="7"/>
  <c r="L126" i="7"/>
  <c r="G126" i="7"/>
  <c r="F126" i="7"/>
  <c r="E126" i="7"/>
  <c r="D126" i="7"/>
  <c r="B125" i="7"/>
  <c r="B124" i="7"/>
  <c r="U123" i="7"/>
  <c r="R123" i="7"/>
  <c r="O123" i="7"/>
  <c r="L123" i="7"/>
  <c r="G123" i="7"/>
  <c r="F123" i="7"/>
  <c r="E123" i="7"/>
  <c r="D123" i="7"/>
  <c r="B122" i="7"/>
  <c r="B121" i="7"/>
  <c r="U120" i="7"/>
  <c r="R120" i="7"/>
  <c r="O120" i="7"/>
  <c r="L120" i="7"/>
  <c r="G120" i="7"/>
  <c r="F120" i="7"/>
  <c r="E120" i="7"/>
  <c r="D120" i="7"/>
  <c r="U117" i="7"/>
  <c r="R117" i="7"/>
  <c r="O117" i="7"/>
  <c r="L117" i="7"/>
  <c r="H117" i="7"/>
  <c r="I117" i="7" s="1"/>
  <c r="DJ114" i="7"/>
  <c r="DG114" i="7"/>
  <c r="DD114" i="7"/>
  <c r="DA114" i="7"/>
  <c r="CX114" i="7"/>
  <c r="CU114" i="7"/>
  <c r="CR114" i="7"/>
  <c r="CO114" i="7"/>
  <c r="CL114" i="7"/>
  <c r="CI114" i="7"/>
  <c r="CF114" i="7"/>
  <c r="CC114" i="7"/>
  <c r="BZ114" i="7"/>
  <c r="BW114" i="7"/>
  <c r="BT114" i="7"/>
  <c r="BQ114" i="7"/>
  <c r="BN114" i="7"/>
  <c r="X114" i="7"/>
  <c r="DD113" i="7"/>
  <c r="DA113" i="7"/>
  <c r="CO113" i="7"/>
  <c r="BZ113" i="7"/>
  <c r="DG112" i="7"/>
  <c r="DG113" i="7" s="1"/>
  <c r="CR112" i="7"/>
  <c r="CU112" i="7" s="1"/>
  <c r="CC112" i="7"/>
  <c r="CC113" i="7" s="1"/>
  <c r="O112" i="7"/>
  <c r="R112" i="7" s="1"/>
  <c r="U112" i="7" s="1"/>
  <c r="DB111" i="7"/>
  <c r="DB135" i="7" s="1"/>
  <c r="CY111" i="7"/>
  <c r="CY135" i="7" s="1"/>
  <c r="CM111" i="7"/>
  <c r="CM135" i="7" s="1"/>
  <c r="BX111" i="7"/>
  <c r="BX135" i="7" s="1"/>
  <c r="J111" i="7"/>
  <c r="J135" i="7" s="1"/>
  <c r="B107" i="7"/>
  <c r="H14" i="7"/>
  <c r="CR175" i="7" l="1"/>
  <c r="DB9" i="9"/>
  <c r="DB20" i="9" s="1"/>
  <c r="DG11" i="9"/>
  <c r="DD10" i="9"/>
  <c r="CP9" i="9"/>
  <c r="CP20" i="9" s="1"/>
  <c r="CR10" i="9"/>
  <c r="CU11" i="9"/>
  <c r="H131" i="7"/>
  <c r="I131" i="7" s="1"/>
  <c r="H123" i="7"/>
  <c r="I123" i="7" s="1"/>
  <c r="CO123" i="7" s="1"/>
  <c r="U132" i="7"/>
  <c r="U133" i="7" s="1"/>
  <c r="H130" i="7"/>
  <c r="I130" i="7" s="1"/>
  <c r="H126" i="7"/>
  <c r="I126" i="7" s="1"/>
  <c r="DG126" i="7" s="1"/>
  <c r="R132" i="7"/>
  <c r="R133" i="7" s="1"/>
  <c r="L132" i="7"/>
  <c r="L133" i="7" s="1"/>
  <c r="H120" i="7"/>
  <c r="I120" i="7" s="1"/>
  <c r="O132" i="7"/>
  <c r="O133" i="7" s="1"/>
  <c r="CR117" i="7"/>
  <c r="CX112" i="7"/>
  <c r="CX113" i="7" s="1"/>
  <c r="CU113" i="7"/>
  <c r="CL120" i="7"/>
  <c r="CL123" i="7"/>
  <c r="CO120" i="7"/>
  <c r="U113" i="7"/>
  <c r="X112" i="7"/>
  <c r="DG123" i="7"/>
  <c r="CR123" i="7"/>
  <c r="CL117" i="7"/>
  <c r="DJ112" i="7"/>
  <c r="DJ113" i="7" s="1"/>
  <c r="CF112" i="7"/>
  <c r="CR126" i="7"/>
  <c r="H129" i="7"/>
  <c r="I129" i="7" s="1"/>
  <c r="CR113" i="7"/>
  <c r="CO117" i="7"/>
  <c r="DG117" i="7"/>
  <c r="CO126" i="7"/>
  <c r="DG129" i="7"/>
  <c r="CR176" i="7" l="1"/>
  <c r="CP181" i="7"/>
  <c r="DB132" i="7"/>
  <c r="DE9" i="9"/>
  <c r="DE20" i="9" s="1"/>
  <c r="DG10" i="9"/>
  <c r="CU10" i="9"/>
  <c r="CS9" i="9"/>
  <c r="CS20" i="9" s="1"/>
  <c r="CL126" i="7"/>
  <c r="CY132" i="7"/>
  <c r="BY132" i="7"/>
  <c r="DC132" i="7"/>
  <c r="CM132" i="7"/>
  <c r="BX132" i="7"/>
  <c r="CR120" i="7"/>
  <c r="DG120" i="7"/>
  <c r="CO129" i="7"/>
  <c r="BZ129" i="7"/>
  <c r="J132" i="7"/>
  <c r="CR129" i="7"/>
  <c r="CF113" i="7"/>
  <c r="CI112" i="7"/>
  <c r="X113" i="7"/>
  <c r="K132" i="7"/>
  <c r="CP183" i="7" l="1"/>
  <c r="AZ54" i="10" s="1"/>
  <c r="BU54" i="13" s="1"/>
  <c r="AZ52" i="10"/>
  <c r="CO132" i="7"/>
  <c r="CZ132" i="7"/>
  <c r="CN132" i="7"/>
  <c r="CL112" i="7"/>
  <c r="CL113" i="7" s="1"/>
  <c r="CI113" i="7"/>
  <c r="BN112" i="7"/>
  <c r="CO133" i="7" l="1"/>
  <c r="CM138" i="7"/>
  <c r="BQ112" i="7"/>
  <c r="BN113" i="7"/>
  <c r="CM140" i="7" l="1"/>
  <c r="BT112" i="7"/>
  <c r="BQ113" i="7"/>
  <c r="BT113" i="7" l="1"/>
  <c r="BW112" i="7"/>
  <c r="BW113" i="7" s="1"/>
  <c r="D61" i="5" l="1"/>
  <c r="E54" i="5"/>
  <c r="H54" i="5" s="1"/>
  <c r="I54" i="5" s="1"/>
  <c r="A54" i="5"/>
  <c r="E53" i="5"/>
  <c r="H53" i="5" s="1"/>
  <c r="I53" i="5" s="1"/>
  <c r="E52" i="5"/>
  <c r="H52" i="5" s="1"/>
  <c r="I52" i="5" s="1"/>
  <c r="E51" i="5"/>
  <c r="H51" i="5" s="1"/>
  <c r="I51" i="5" s="1"/>
  <c r="E50" i="5"/>
  <c r="H50" i="5" s="1"/>
  <c r="I50" i="5" s="1"/>
  <c r="H49" i="5"/>
  <c r="I49" i="5" s="1"/>
  <c r="E49" i="5"/>
  <c r="H48" i="5"/>
  <c r="I48" i="5" s="1"/>
  <c r="U44" i="5"/>
  <c r="O43" i="5"/>
  <c r="M41" i="5" s="1"/>
  <c r="M58" i="5" s="1"/>
  <c r="J41" i="5"/>
  <c r="J58" i="5" s="1"/>
  <c r="B37" i="5"/>
  <c r="EM9" i="1"/>
  <c r="EN9" i="1" s="1"/>
  <c r="EI9" i="1"/>
  <c r="EJ9" i="1" s="1"/>
  <c r="DS9" i="1"/>
  <c r="DT9" i="1" s="1"/>
  <c r="CY9" i="1"/>
  <c r="CZ9" i="1" s="1"/>
  <c r="DB8" i="4"/>
  <c r="DB42" i="4" s="1"/>
  <c r="CP40" i="3" s="1"/>
  <c r="DD9" i="4"/>
  <c r="DB46" i="4"/>
  <c r="DE46" i="4"/>
  <c r="DH46" i="4"/>
  <c r="CV43" i="3" s="1"/>
  <c r="DK46" i="4"/>
  <c r="CY43" i="3" s="1"/>
  <c r="CP8" i="4"/>
  <c r="CP42" i="4" s="1"/>
  <c r="CD40" i="3" s="1"/>
  <c r="CR9" i="4"/>
  <c r="CU10" i="4"/>
  <c r="CP46" i="4"/>
  <c r="CS46" i="4"/>
  <c r="CV46" i="4"/>
  <c r="CY46" i="4"/>
  <c r="DD10" i="7"/>
  <c r="DA10" i="7"/>
  <c r="CO10" i="7"/>
  <c r="BZ10" i="7"/>
  <c r="CF10" i="6"/>
  <c r="DJ10" i="6"/>
  <c r="DG10" i="6"/>
  <c r="CU10" i="6"/>
  <c r="DA9" i="8"/>
  <c r="CX9" i="8"/>
  <c r="CL9" i="8"/>
  <c r="BW9" i="8"/>
  <c r="DA10" i="5"/>
  <c r="CX10" i="5"/>
  <c r="CL10" i="5"/>
  <c r="BW10" i="5"/>
  <c r="CV9" i="5"/>
  <c r="CV26" i="5" s="1"/>
  <c r="CP32" i="3" s="1"/>
  <c r="CY9" i="5"/>
  <c r="CY26" i="5" s="1"/>
  <c r="CS32" i="3" s="1"/>
  <c r="CJ9" i="5"/>
  <c r="CJ26" i="5" s="1"/>
  <c r="CD32" i="3" s="1"/>
  <c r="CO11" i="5"/>
  <c r="CM9" i="5" s="1"/>
  <c r="CM26" i="5" s="1"/>
  <c r="CG32" i="3" s="1"/>
  <c r="CD27" i="3"/>
  <c r="CV27" i="3"/>
  <c r="CY8" i="7"/>
  <c r="CY32" i="7" s="1"/>
  <c r="CP24" i="3" s="1"/>
  <c r="DB8" i="7"/>
  <c r="DB32" i="7" s="1"/>
  <c r="CS24" i="3" s="1"/>
  <c r="DA11" i="7"/>
  <c r="DD11" i="7"/>
  <c r="DJ11" i="7"/>
  <c r="CY36" i="7"/>
  <c r="DB36" i="7"/>
  <c r="DE36" i="7"/>
  <c r="DH36" i="7"/>
  <c r="CY27" i="3" s="1"/>
  <c r="CM8" i="7"/>
  <c r="CM32" i="7" s="1"/>
  <c r="CD24" i="3" s="1"/>
  <c r="CR9" i="7"/>
  <c r="CP154" i="7" s="1"/>
  <c r="CP178" i="7" s="1"/>
  <c r="CU11" i="7"/>
  <c r="CX11" i="7"/>
  <c r="CM36" i="7"/>
  <c r="CP36" i="7"/>
  <c r="CS36" i="7"/>
  <c r="CV36" i="7"/>
  <c r="CD20" i="3"/>
  <c r="CG20" i="3"/>
  <c r="CJ20" i="3"/>
  <c r="CM20" i="3"/>
  <c r="CP20" i="3"/>
  <c r="CS20" i="3"/>
  <c r="CV20" i="3"/>
  <c r="CY20" i="3"/>
  <c r="DE8" i="6"/>
  <c r="DH8" i="6"/>
  <c r="DH61" i="6" s="1"/>
  <c r="CS17" i="3" s="1"/>
  <c r="DG11" i="6"/>
  <c r="DJ11" i="6"/>
  <c r="DP11" i="6"/>
  <c r="DE61" i="6"/>
  <c r="CP17" i="3" s="1"/>
  <c r="CS8" i="6"/>
  <c r="CX9" i="6"/>
  <c r="CX11" i="6"/>
  <c r="DA11" i="6"/>
  <c r="DD11" i="6"/>
  <c r="CS61" i="6"/>
  <c r="CD17" i="3" s="1"/>
  <c r="CD13" i="3"/>
  <c r="CG13" i="3"/>
  <c r="CM13" i="3"/>
  <c r="CS13" i="3"/>
  <c r="CV8" i="8"/>
  <c r="CV31" i="8" s="1"/>
  <c r="CP10" i="3" s="1"/>
  <c r="CY8" i="8"/>
  <c r="CY31" i="8" s="1"/>
  <c r="CS10" i="3" s="1"/>
  <c r="CX11" i="8"/>
  <c r="DA11" i="8"/>
  <c r="DG11" i="8"/>
  <c r="CV34" i="8"/>
  <c r="CM17" i="10" s="1"/>
  <c r="CY34" i="8"/>
  <c r="CP17" i="10" s="1"/>
  <c r="DB34" i="8"/>
  <c r="CS17" i="10" s="1"/>
  <c r="DE34" i="8"/>
  <c r="CV17" i="10" s="1"/>
  <c r="CJ8" i="8"/>
  <c r="CJ31" i="8" s="1"/>
  <c r="CD10" i="3" s="1"/>
  <c r="CO10" i="8"/>
  <c r="CO11" i="8"/>
  <c r="CR11" i="8"/>
  <c r="CU11" i="8"/>
  <c r="CJ34" i="8"/>
  <c r="CA17" i="10" s="1"/>
  <c r="CM34" i="8"/>
  <c r="CD17" i="10" s="1"/>
  <c r="CP34" i="8"/>
  <c r="CG17" i="10" s="1"/>
  <c r="CS34" i="8"/>
  <c r="CJ17" i="10" s="1"/>
  <c r="CP3" i="3"/>
  <c r="CS3" i="3"/>
  <c r="CP6" i="3"/>
  <c r="CS6" i="3"/>
  <c r="CV6" i="3"/>
  <c r="CY6" i="3"/>
  <c r="CD3" i="3"/>
  <c r="DW10" i="1"/>
  <c r="CD6" i="3"/>
  <c r="CG6" i="3"/>
  <c r="CJ6" i="3"/>
  <c r="CM6" i="3"/>
  <c r="CW80" i="1"/>
  <c r="CW81" i="1" s="1"/>
  <c r="CW82" i="1" s="1"/>
  <c r="CW83" i="1" s="1"/>
  <c r="CW84" i="1" s="1"/>
  <c r="CO49" i="5" l="1"/>
  <c r="BQ49" i="5"/>
  <c r="BT49" i="5"/>
  <c r="CL49" i="5"/>
  <c r="BN49" i="5"/>
  <c r="CR49" i="5"/>
  <c r="DG49" i="5"/>
  <c r="CI49" i="5"/>
  <c r="BK49" i="5"/>
  <c r="DD49" i="5"/>
  <c r="CF49" i="5"/>
  <c r="BH49" i="5"/>
  <c r="DA49" i="5"/>
  <c r="CC49" i="5"/>
  <c r="BE49" i="5"/>
  <c r="CX49" i="5"/>
  <c r="BZ49" i="5"/>
  <c r="BB49" i="5"/>
  <c r="CU49" i="5"/>
  <c r="BW49" i="5"/>
  <c r="AY49" i="5"/>
  <c r="CX57" i="8"/>
  <c r="CX65" i="8"/>
  <c r="CX60" i="8"/>
  <c r="CX61" i="8"/>
  <c r="CX53" i="8"/>
  <c r="CX64" i="8"/>
  <c r="CX52" i="8"/>
  <c r="CX56" i="8"/>
  <c r="CJ13" i="3"/>
  <c r="CJ27" i="3"/>
  <c r="CM43" i="3"/>
  <c r="CP71" i="10"/>
  <c r="CX50" i="5"/>
  <c r="BZ50" i="5"/>
  <c r="BB50" i="5"/>
  <c r="CC50" i="5"/>
  <c r="CU50" i="5"/>
  <c r="BW50" i="5"/>
  <c r="AY50" i="5"/>
  <c r="CR50" i="5"/>
  <c r="BT50" i="5"/>
  <c r="CO50" i="5"/>
  <c r="BQ50" i="5"/>
  <c r="CL50" i="5"/>
  <c r="BN50" i="5"/>
  <c r="DG50" i="5"/>
  <c r="CI50" i="5"/>
  <c r="BK50" i="5"/>
  <c r="BE50" i="5"/>
  <c r="DD50" i="5"/>
  <c r="CF50" i="5"/>
  <c r="BH50" i="5"/>
  <c r="DA50" i="5"/>
  <c r="DA52" i="8"/>
  <c r="DA64" i="8"/>
  <c r="DA56" i="8"/>
  <c r="DA57" i="8"/>
  <c r="DA65" i="8"/>
  <c r="DA53" i="8"/>
  <c r="DA60" i="8"/>
  <c r="DA61" i="8"/>
  <c r="CM27" i="3"/>
  <c r="CG27" i="3"/>
  <c r="CJ43" i="3"/>
  <c r="CM71" i="10"/>
  <c r="CS43" i="3"/>
  <c r="CV71" i="10"/>
  <c r="DD51" i="5"/>
  <c r="CF51" i="5"/>
  <c r="BK51" i="5"/>
  <c r="DG51" i="5"/>
  <c r="DA51" i="5"/>
  <c r="CC51" i="5"/>
  <c r="BH51" i="5"/>
  <c r="BN51" i="5"/>
  <c r="CX51" i="5"/>
  <c r="BZ51" i="5"/>
  <c r="BE51" i="5"/>
  <c r="CU51" i="5"/>
  <c r="BW51" i="5"/>
  <c r="BB51" i="5"/>
  <c r="CR51" i="5"/>
  <c r="BT51" i="5"/>
  <c r="AY51" i="5"/>
  <c r="CO51" i="5"/>
  <c r="CI51" i="5"/>
  <c r="CL51" i="5"/>
  <c r="BQ51" i="5"/>
  <c r="CS27" i="3"/>
  <c r="CG43" i="3"/>
  <c r="CJ71" i="10"/>
  <c r="CP43" i="3"/>
  <c r="CS71" i="10"/>
  <c r="CO52" i="5"/>
  <c r="BQ52" i="5"/>
  <c r="CL52" i="5"/>
  <c r="BN52" i="5"/>
  <c r="BT52" i="5"/>
  <c r="DG52" i="5"/>
  <c r="CI52" i="5"/>
  <c r="BK52" i="5"/>
  <c r="DD52" i="5"/>
  <c r="CF52" i="5"/>
  <c r="BH52" i="5"/>
  <c r="DA52" i="5"/>
  <c r="CC52" i="5"/>
  <c r="BE52" i="5"/>
  <c r="CX52" i="5"/>
  <c r="BZ52" i="5"/>
  <c r="BB52" i="5"/>
  <c r="CR52" i="5"/>
  <c r="CU52" i="5"/>
  <c r="BW52" i="5"/>
  <c r="AY52" i="5"/>
  <c r="CY13" i="3"/>
  <c r="CP27" i="3"/>
  <c r="CD43" i="3"/>
  <c r="CG71" i="10"/>
  <c r="CX53" i="5"/>
  <c r="BZ53" i="5"/>
  <c r="BB53" i="5"/>
  <c r="CC53" i="5"/>
  <c r="CU53" i="5"/>
  <c r="BW53" i="5"/>
  <c r="AY53" i="5"/>
  <c r="DA53" i="5"/>
  <c r="CR53" i="5"/>
  <c r="BT53" i="5"/>
  <c r="CO53" i="5"/>
  <c r="BQ53" i="5"/>
  <c r="CL53" i="5"/>
  <c r="BN53" i="5"/>
  <c r="DG53" i="5"/>
  <c r="CI53" i="5"/>
  <c r="BK53" i="5"/>
  <c r="DD53" i="5"/>
  <c r="CF53" i="5"/>
  <c r="BH53" i="5"/>
  <c r="BE53" i="5"/>
  <c r="CO52" i="8"/>
  <c r="CO53" i="8"/>
  <c r="CO60" i="8"/>
  <c r="CO57" i="8"/>
  <c r="CO65" i="8"/>
  <c r="CO61" i="8"/>
  <c r="CO56" i="8"/>
  <c r="CO64" i="8"/>
  <c r="CV13" i="3"/>
  <c r="CX173" i="7"/>
  <c r="CX174" i="7"/>
  <c r="CX123" i="7"/>
  <c r="CX126" i="7"/>
  <c r="CX117" i="7"/>
  <c r="CX120" i="7"/>
  <c r="CX129" i="7"/>
  <c r="DJ174" i="7"/>
  <c r="DJ173" i="7"/>
  <c r="DJ117" i="7"/>
  <c r="DJ123" i="7"/>
  <c r="DJ129" i="7"/>
  <c r="DJ126" i="7"/>
  <c r="DJ120" i="7"/>
  <c r="CC54" i="5"/>
  <c r="CL54" i="5"/>
  <c r="CI54" i="5"/>
  <c r="DD54" i="5"/>
  <c r="CR54" i="5"/>
  <c r="CF54" i="5"/>
  <c r="BQ54" i="5"/>
  <c r="BH54" i="5"/>
  <c r="CO54" i="5"/>
  <c r="BE54" i="5"/>
  <c r="DA54" i="5"/>
  <c r="BW54" i="5"/>
  <c r="AY54" i="5"/>
  <c r="BN54" i="5"/>
  <c r="BK54" i="5"/>
  <c r="BB54" i="5"/>
  <c r="BZ54" i="5"/>
  <c r="CU54" i="5"/>
  <c r="CX54" i="5"/>
  <c r="DG54" i="5"/>
  <c r="BT54" i="5"/>
  <c r="CU174" i="7"/>
  <c r="CU173" i="7"/>
  <c r="CU123" i="7"/>
  <c r="CU117" i="7"/>
  <c r="CU126" i="7"/>
  <c r="CU120" i="7"/>
  <c r="CU129" i="7"/>
  <c r="DA48" i="5"/>
  <c r="CC48" i="5"/>
  <c r="CF48" i="5"/>
  <c r="CX48" i="5"/>
  <c r="BZ48" i="5"/>
  <c r="BK48" i="5"/>
  <c r="CU48" i="5"/>
  <c r="BW48" i="5"/>
  <c r="BH48" i="5"/>
  <c r="CR48" i="5"/>
  <c r="BT48" i="5"/>
  <c r="CO48" i="5"/>
  <c r="CL48" i="5"/>
  <c r="BB48" i="5"/>
  <c r="DG48" i="5"/>
  <c r="CI48" i="5"/>
  <c r="BN48" i="5"/>
  <c r="AY48" i="5"/>
  <c r="DD48" i="5"/>
  <c r="BQ48" i="5"/>
  <c r="BE48" i="5"/>
  <c r="CU56" i="8"/>
  <c r="CU57" i="8"/>
  <c r="CU53" i="8"/>
  <c r="CU60" i="8"/>
  <c r="CU65" i="8"/>
  <c r="CU52" i="8"/>
  <c r="CU61" i="8"/>
  <c r="CU64" i="8"/>
  <c r="DD173" i="7"/>
  <c r="DD174" i="7"/>
  <c r="DD117" i="7"/>
  <c r="DD129" i="7"/>
  <c r="DD126" i="7"/>
  <c r="DD123" i="7"/>
  <c r="DD120" i="7"/>
  <c r="CR61" i="8"/>
  <c r="CR64" i="8"/>
  <c r="CR53" i="8"/>
  <c r="CR60" i="8"/>
  <c r="CR52" i="8"/>
  <c r="CR56" i="8"/>
  <c r="CR57" i="8"/>
  <c r="CR65" i="8"/>
  <c r="DG61" i="8"/>
  <c r="DG64" i="8"/>
  <c r="DG56" i="8"/>
  <c r="DG57" i="8"/>
  <c r="DG52" i="8"/>
  <c r="DG65" i="8"/>
  <c r="DG53" i="8"/>
  <c r="DG60" i="8"/>
  <c r="CP13" i="3"/>
  <c r="DA173" i="7"/>
  <c r="DA174" i="7"/>
  <c r="DA117" i="7"/>
  <c r="DA123" i="7"/>
  <c r="DA120" i="7"/>
  <c r="DA129" i="7"/>
  <c r="DA126" i="7"/>
  <c r="DD54" i="6"/>
  <c r="DD55" i="6"/>
  <c r="DA54" i="6"/>
  <c r="DA55" i="6"/>
  <c r="CX54" i="6"/>
  <c r="CX55" i="6"/>
  <c r="DA9" i="6"/>
  <c r="DA10" i="6" s="1"/>
  <c r="CX10" i="6"/>
  <c r="CV8" i="6"/>
  <c r="CV61" i="6" s="1"/>
  <c r="CG17" i="3" s="1"/>
  <c r="DP54" i="6"/>
  <c r="DP55" i="6"/>
  <c r="DJ54" i="6"/>
  <c r="DJ55" i="6"/>
  <c r="DG54" i="6"/>
  <c r="DG55" i="6"/>
  <c r="CM8" i="8"/>
  <c r="CM31" i="8" s="1"/>
  <c r="CG10" i="3" s="1"/>
  <c r="CO9" i="8"/>
  <c r="DV80" i="1"/>
  <c r="CP8" i="7"/>
  <c r="CP32" i="7" s="1"/>
  <c r="CG24" i="3" s="1"/>
  <c r="CP111" i="7"/>
  <c r="CP135" i="7" s="1"/>
  <c r="CR10" i="7"/>
  <c r="L54" i="5"/>
  <c r="J55" i="5"/>
  <c r="DU8" i="1"/>
  <c r="DU90" i="1" s="1"/>
  <c r="CG3" i="3" s="1"/>
  <c r="DW9" i="1"/>
  <c r="DX9" i="1" s="1"/>
  <c r="DE8" i="4"/>
  <c r="DE42" i="4" s="1"/>
  <c r="CS40" i="3" s="1"/>
  <c r="CS8" i="4"/>
  <c r="CS42" i="4" s="1"/>
  <c r="CG40" i="3" s="1"/>
  <c r="CX80" i="1"/>
  <c r="CX81" i="1" s="1"/>
  <c r="CO10" i="5"/>
  <c r="L48" i="5"/>
  <c r="L50" i="5"/>
  <c r="L49" i="5"/>
  <c r="L52" i="5"/>
  <c r="L51" i="5"/>
  <c r="R43" i="5"/>
  <c r="L53" i="5"/>
  <c r="DG9" i="4"/>
  <c r="DJ10" i="4"/>
  <c r="CU9" i="4"/>
  <c r="CX10" i="4"/>
  <c r="DD11" i="5"/>
  <c r="CR11" i="5"/>
  <c r="DB29" i="7"/>
  <c r="DB179" i="7" s="1"/>
  <c r="CY29" i="7"/>
  <c r="CY179" i="7" s="1"/>
  <c r="DG9" i="7"/>
  <c r="DE154" i="7" s="1"/>
  <c r="DE178" i="7" s="1"/>
  <c r="CU9" i="7"/>
  <c r="CS154" i="7" s="1"/>
  <c r="CS178" i="7" s="1"/>
  <c r="DM9" i="6"/>
  <c r="DM10" i="6" s="1"/>
  <c r="DP9" i="6"/>
  <c r="DP10" i="6" s="1"/>
  <c r="CY8" i="6"/>
  <c r="CY61" i="6" s="1"/>
  <c r="CJ17" i="3" s="1"/>
  <c r="DD9" i="6"/>
  <c r="DD10" i="6" s="1"/>
  <c r="DD10" i="8"/>
  <c r="DD9" i="8" s="1"/>
  <c r="CR10" i="8"/>
  <c r="CR9" i="8" s="1"/>
  <c r="EK80" i="1"/>
  <c r="EK81" i="1" s="1"/>
  <c r="EK82" i="1" s="1"/>
  <c r="EK83" i="1" s="1"/>
  <c r="EK84" i="1" s="1"/>
  <c r="EG80" i="1"/>
  <c r="EG81" i="1" s="1"/>
  <c r="EG82" i="1" s="1"/>
  <c r="EG83" i="1" s="1"/>
  <c r="EG84" i="1" s="1"/>
  <c r="EH80" i="1"/>
  <c r="EL80" i="1"/>
  <c r="EQ10" i="1"/>
  <c r="DQ80" i="1"/>
  <c r="DQ81" i="1" s="1"/>
  <c r="DQ82" i="1" s="1"/>
  <c r="DQ83" i="1" s="1"/>
  <c r="DQ84" i="1" s="1"/>
  <c r="DR80" i="1"/>
  <c r="EA10" i="1"/>
  <c r="CO55" i="5" l="1"/>
  <c r="CM60" i="5" s="1"/>
  <c r="BZ55" i="5"/>
  <c r="BX60" i="5" s="1"/>
  <c r="DA55" i="5"/>
  <c r="CY60" i="5" s="1"/>
  <c r="BN55" i="5"/>
  <c r="BL60" i="5" s="1"/>
  <c r="DA175" i="7"/>
  <c r="DA176" i="7" s="1"/>
  <c r="DD175" i="7"/>
  <c r="DD176" i="7" s="1"/>
  <c r="BK55" i="5"/>
  <c r="BI60" i="5" s="1"/>
  <c r="CL55" i="5"/>
  <c r="CJ60" i="5" s="1"/>
  <c r="CR55" i="5"/>
  <c r="CP60" i="5" s="1"/>
  <c r="DA66" i="8"/>
  <c r="DA67" i="8" s="1"/>
  <c r="BB55" i="5"/>
  <c r="AZ60" i="5" s="1"/>
  <c r="BE55" i="5"/>
  <c r="BC60" i="5" s="1"/>
  <c r="DD132" i="7"/>
  <c r="BQ55" i="5"/>
  <c r="BO60" i="5" s="1"/>
  <c r="CX55" i="5"/>
  <c r="CV60" i="5" s="1"/>
  <c r="CU66" i="8"/>
  <c r="DD55" i="5"/>
  <c r="DB60" i="5" s="1"/>
  <c r="BT55" i="5"/>
  <c r="BR60" i="5" s="1"/>
  <c r="CF55" i="5"/>
  <c r="CD60" i="5" s="1"/>
  <c r="CU175" i="7"/>
  <c r="AY55" i="5"/>
  <c r="AW60" i="5" s="1"/>
  <c r="CC55" i="5"/>
  <c r="CA60" i="5" s="1"/>
  <c r="DG66" i="8"/>
  <c r="CR66" i="8"/>
  <c r="BH55" i="5"/>
  <c r="BF60" i="5" s="1"/>
  <c r="CX66" i="8"/>
  <c r="DA132" i="7"/>
  <c r="CI55" i="5"/>
  <c r="CG60" i="5" s="1"/>
  <c r="BW55" i="5"/>
  <c r="BU60" i="5" s="1"/>
  <c r="DJ175" i="7"/>
  <c r="CX175" i="7"/>
  <c r="DG55" i="5"/>
  <c r="DE60" i="5" s="1"/>
  <c r="CU55" i="5"/>
  <c r="CS60" i="5" s="1"/>
  <c r="CO66" i="8"/>
  <c r="EO8" i="1"/>
  <c r="EO90" i="1" s="1"/>
  <c r="CV3" i="3" s="1"/>
  <c r="CS111" i="7"/>
  <c r="CS135" i="7" s="1"/>
  <c r="CU10" i="7"/>
  <c r="CP132" i="7"/>
  <c r="DE111" i="7"/>
  <c r="DE135" i="7" s="1"/>
  <c r="DG10" i="7"/>
  <c r="K55" i="5"/>
  <c r="J59" i="5" s="1"/>
  <c r="EA9" i="1"/>
  <c r="EB9" i="1" s="1"/>
  <c r="DY8" i="1"/>
  <c r="DY90" i="1" s="1"/>
  <c r="EQ9" i="1"/>
  <c r="ER9" i="1" s="1"/>
  <c r="DU80" i="1"/>
  <c r="DU81" i="1" s="1"/>
  <c r="DU82" i="1" s="1"/>
  <c r="DU83" i="1" s="1"/>
  <c r="DU84" i="1" s="1"/>
  <c r="DU85" i="1" s="1"/>
  <c r="DB33" i="7"/>
  <c r="DB136" i="7"/>
  <c r="CY33" i="7"/>
  <c r="CY136" i="7"/>
  <c r="CR10" i="5"/>
  <c r="DD10" i="5"/>
  <c r="L55" i="5"/>
  <c r="J60" i="5" s="1"/>
  <c r="P41" i="5"/>
  <c r="P58" i="5" s="1"/>
  <c r="U43" i="5"/>
  <c r="DH8" i="4"/>
  <c r="DH42" i="4" s="1"/>
  <c r="CV40" i="3" s="1"/>
  <c r="DM10" i="4"/>
  <c r="DJ9" i="4"/>
  <c r="CV8" i="4"/>
  <c r="CV42" i="4" s="1"/>
  <c r="CJ40" i="3" s="1"/>
  <c r="DA10" i="4"/>
  <c r="CX9" i="4"/>
  <c r="DB9" i="5"/>
  <c r="DB26" i="5" s="1"/>
  <c r="CV32" i="3" s="1"/>
  <c r="DG11" i="5"/>
  <c r="CP9" i="5"/>
  <c r="CP26" i="5" s="1"/>
  <c r="CJ32" i="3" s="1"/>
  <c r="CU11" i="5"/>
  <c r="EG85" i="1"/>
  <c r="EK85" i="1"/>
  <c r="DQ85" i="1"/>
  <c r="DC29" i="7"/>
  <c r="DE8" i="7"/>
  <c r="DE32" i="7" s="1"/>
  <c r="CV24" i="3" s="1"/>
  <c r="DJ9" i="7"/>
  <c r="DH154" i="7" s="1"/>
  <c r="DH178" i="7" s="1"/>
  <c r="CZ29" i="7"/>
  <c r="CS8" i="7"/>
  <c r="CS32" i="7" s="1"/>
  <c r="CJ24" i="3" s="1"/>
  <c r="CX9" i="7"/>
  <c r="CV154" i="7" s="1"/>
  <c r="CV178" i="7" s="1"/>
  <c r="DK8" i="6"/>
  <c r="DK61" i="6" s="1"/>
  <c r="CV17" i="3" s="1"/>
  <c r="DN8" i="6"/>
  <c r="DN61" i="6" s="1"/>
  <c r="CY17" i="3" s="1"/>
  <c r="DB8" i="6"/>
  <c r="DB61" i="6" s="1"/>
  <c r="CM17" i="3" s="1"/>
  <c r="DB8" i="8"/>
  <c r="DB31" i="8" s="1"/>
  <c r="CV10" i="3" s="1"/>
  <c r="DG10" i="8"/>
  <c r="DG9" i="8" s="1"/>
  <c r="CP8" i="8"/>
  <c r="CP31" i="8" s="1"/>
  <c r="CJ10" i="3" s="1"/>
  <c r="CU10" i="8"/>
  <c r="CU9" i="8" s="1"/>
  <c r="EU10" i="1"/>
  <c r="EL81" i="1"/>
  <c r="EH81" i="1"/>
  <c r="CJ3" i="3"/>
  <c r="EE10" i="1"/>
  <c r="DV81" i="1"/>
  <c r="DR81" i="1"/>
  <c r="CX82" i="1"/>
  <c r="DB181" i="7" l="1"/>
  <c r="CY181" i="7"/>
  <c r="DB183" i="7"/>
  <c r="BL54" i="10" s="1"/>
  <c r="CG54" i="13" s="1"/>
  <c r="BL52" i="10"/>
  <c r="CY71" i="8"/>
  <c r="CP25" i="10" s="1"/>
  <c r="DJ176" i="7"/>
  <c r="DH181" i="7"/>
  <c r="DH183" i="7" s="1"/>
  <c r="DG67" i="8"/>
  <c r="DE71" i="8"/>
  <c r="CU67" i="8"/>
  <c r="CS71" i="8"/>
  <c r="X42" i="5"/>
  <c r="V41" i="5"/>
  <c r="V58" i="5" s="1"/>
  <c r="AA43" i="5"/>
  <c r="CR67" i="8"/>
  <c r="CP71" i="8"/>
  <c r="CO67" i="8"/>
  <c r="CM71" i="8"/>
  <c r="CY138" i="7"/>
  <c r="CY140" i="7" s="1"/>
  <c r="DA133" i="7"/>
  <c r="CX67" i="8"/>
  <c r="CV71" i="8"/>
  <c r="CU176" i="7"/>
  <c r="CS181" i="7"/>
  <c r="DD133" i="7"/>
  <c r="DB138" i="7"/>
  <c r="DB140" i="7" s="1"/>
  <c r="CY73" i="8"/>
  <c r="CX176" i="7"/>
  <c r="CV181" i="7"/>
  <c r="CQ132" i="7"/>
  <c r="DH111" i="7"/>
  <c r="DH135" i="7" s="1"/>
  <c r="DJ10" i="7"/>
  <c r="DE132" i="7"/>
  <c r="CV111" i="7"/>
  <c r="CV135" i="7" s="1"/>
  <c r="CX10" i="7"/>
  <c r="CS132" i="7"/>
  <c r="EU9" i="1"/>
  <c r="EV9" i="1" s="1"/>
  <c r="ES8" i="1"/>
  <c r="ES90" i="1" s="1"/>
  <c r="CY3" i="3" s="1"/>
  <c r="EE9" i="1"/>
  <c r="EF9" i="1" s="1"/>
  <c r="EC8" i="1"/>
  <c r="EC90" i="1" s="1"/>
  <c r="CM3" i="3" s="1"/>
  <c r="DB34" i="7"/>
  <c r="DB137" i="7"/>
  <c r="CY34" i="7"/>
  <c r="CY137" i="7"/>
  <c r="CU10" i="5"/>
  <c r="DG10" i="5"/>
  <c r="U42" i="5"/>
  <c r="S41" i="5"/>
  <c r="S58" i="5" s="1"/>
  <c r="DK8" i="4"/>
  <c r="DK42" i="4" s="1"/>
  <c r="CY40" i="3" s="1"/>
  <c r="DM9" i="4"/>
  <c r="DA9" i="4"/>
  <c r="CY8" i="4"/>
  <c r="CY42" i="4" s="1"/>
  <c r="CM40" i="3" s="1"/>
  <c r="DE9" i="5"/>
  <c r="DE26" i="5" s="1"/>
  <c r="CY32" i="3" s="1"/>
  <c r="CS9" i="5"/>
  <c r="CS26" i="5" s="1"/>
  <c r="CM32" i="3" s="1"/>
  <c r="DE29" i="7"/>
  <c r="DE179" i="7" s="1"/>
  <c r="DH8" i="7"/>
  <c r="DH32" i="7" s="1"/>
  <c r="CY24" i="3" s="1"/>
  <c r="CV8" i="7"/>
  <c r="CV32" i="7" s="1"/>
  <c r="CM24" i="3" s="1"/>
  <c r="DE8" i="8"/>
  <c r="DE31" i="8" s="1"/>
  <c r="CY10" i="3" s="1"/>
  <c r="CS8" i="8"/>
  <c r="CS31" i="8" s="1"/>
  <c r="CM10" i="3" s="1"/>
  <c r="EL82" i="1"/>
  <c r="EO80" i="1"/>
  <c r="EO81" i="1" s="1"/>
  <c r="EO82" i="1" s="1"/>
  <c r="EO83" i="1" s="1"/>
  <c r="EO84" i="1" s="1"/>
  <c r="EH82" i="1"/>
  <c r="DV82" i="1"/>
  <c r="DY80" i="1"/>
  <c r="DY81" i="1" s="1"/>
  <c r="DY82" i="1" s="1"/>
  <c r="DY83" i="1" s="1"/>
  <c r="DY84" i="1" s="1"/>
  <c r="DR82" i="1"/>
  <c r="CX83" i="1"/>
  <c r="CS183" i="7" l="1"/>
  <c r="BC54" i="10" s="1"/>
  <c r="BX54" i="13" s="1"/>
  <c r="BC52" i="10"/>
  <c r="CV183" i="7"/>
  <c r="BF54" i="10" s="1"/>
  <c r="CA54" i="13" s="1"/>
  <c r="BF52" i="10"/>
  <c r="CY183" i="7"/>
  <c r="BI54" i="10" s="1"/>
  <c r="CD54" i="13" s="1"/>
  <c r="CD55" i="13" s="1"/>
  <c r="BI52" i="10"/>
  <c r="CM42" i="10"/>
  <c r="CM42" i="13"/>
  <c r="CP27" i="10"/>
  <c r="CP27" i="13"/>
  <c r="CP42" i="13"/>
  <c r="CP42" i="10"/>
  <c r="CP73" i="8"/>
  <c r="CG25" i="10"/>
  <c r="CV73" i="8"/>
  <c r="CM25" i="10"/>
  <c r="CS73" i="8"/>
  <c r="CJ25" i="10"/>
  <c r="AA42" i="5"/>
  <c r="Y41" i="5"/>
  <c r="Y58" i="5" s="1"/>
  <c r="AD43" i="5"/>
  <c r="DE73" i="8"/>
  <c r="CV25" i="10"/>
  <c r="CM73" i="8"/>
  <c r="CD25" i="10"/>
  <c r="CP25" i="3"/>
  <c r="CS25" i="3"/>
  <c r="DG132" i="7"/>
  <c r="DF132" i="7"/>
  <c r="CT132" i="7"/>
  <c r="DH132" i="7"/>
  <c r="CV132" i="7"/>
  <c r="CR132" i="7"/>
  <c r="DE33" i="7"/>
  <c r="DE136" i="7"/>
  <c r="DH29" i="7"/>
  <c r="DH179" i="7" s="1"/>
  <c r="DF29" i="7"/>
  <c r="EO85" i="1"/>
  <c r="EP80" i="1"/>
  <c r="EH83" i="1"/>
  <c r="EL83" i="1"/>
  <c r="DY85" i="1"/>
  <c r="EC80" i="1"/>
  <c r="EC81" i="1" s="1"/>
  <c r="EC82" i="1" s="1"/>
  <c r="EC83" i="1" s="1"/>
  <c r="EC84" i="1" s="1"/>
  <c r="DZ80" i="1"/>
  <c r="DR83" i="1"/>
  <c r="DV83" i="1"/>
  <c r="CX84" i="1"/>
  <c r="BR55" i="13" l="1"/>
  <c r="CV27" i="10"/>
  <c r="CV27" i="13"/>
  <c r="CG27" i="10"/>
  <c r="CG27" i="13"/>
  <c r="CJ27" i="10"/>
  <c r="CJ27" i="13"/>
  <c r="CD27" i="10"/>
  <c r="CD27" i="13"/>
  <c r="CM27" i="10"/>
  <c r="CM27" i="13"/>
  <c r="CM28" i="13" s="1"/>
  <c r="AG43" i="5"/>
  <c r="AB41" i="5"/>
  <c r="AD42" i="5"/>
  <c r="CU132" i="7"/>
  <c r="CU133" i="7" s="1"/>
  <c r="DJ132" i="7"/>
  <c r="DI132" i="7"/>
  <c r="CR133" i="7"/>
  <c r="CP138" i="7"/>
  <c r="CW132" i="7"/>
  <c r="DG133" i="7"/>
  <c r="DE138" i="7"/>
  <c r="EC85" i="1"/>
  <c r="DE34" i="7"/>
  <c r="DE137" i="7"/>
  <c r="DH33" i="7"/>
  <c r="DH136" i="7"/>
  <c r="ES85" i="1"/>
  <c r="EH84" i="1"/>
  <c r="EH85" i="1" s="1"/>
  <c r="EG91" i="1" s="1"/>
  <c r="EP81" i="1"/>
  <c r="EL84" i="1"/>
  <c r="DV84" i="1"/>
  <c r="DZ81" i="1"/>
  <c r="ED80" i="1"/>
  <c r="DR84" i="1"/>
  <c r="CM6" i="10" l="1"/>
  <c r="CM6" i="13"/>
  <c r="CS138" i="7"/>
  <c r="CS42" i="13"/>
  <c r="CS42" i="10"/>
  <c r="CA28" i="13"/>
  <c r="AE41" i="5"/>
  <c r="AE58" i="5" s="1"/>
  <c r="AG42" i="5"/>
  <c r="AJ43" i="5"/>
  <c r="CV25" i="3"/>
  <c r="CP140" i="7"/>
  <c r="DE140" i="7"/>
  <c r="CS140" i="7"/>
  <c r="DJ133" i="7"/>
  <c r="DH138" i="7"/>
  <c r="CX132" i="7"/>
  <c r="CP4" i="3"/>
  <c r="DI29" i="7"/>
  <c r="EP82" i="1"/>
  <c r="EL85" i="1"/>
  <c r="EK91" i="1" s="1"/>
  <c r="DR85" i="1"/>
  <c r="DQ91" i="1" s="1"/>
  <c r="DZ82" i="1"/>
  <c r="ED81" i="1"/>
  <c r="DV85" i="1"/>
  <c r="DU91" i="1" s="1"/>
  <c r="CD6" i="10" l="1"/>
  <c r="CD6" i="13"/>
  <c r="CA6" i="10"/>
  <c r="CA6" i="13"/>
  <c r="CP6" i="10"/>
  <c r="CP6" i="13"/>
  <c r="AH41" i="5"/>
  <c r="AH58" i="5" s="1"/>
  <c r="AJ42" i="5"/>
  <c r="AM43" i="5"/>
  <c r="DH140" i="7"/>
  <c r="CX133" i="7"/>
  <c r="CV138" i="7"/>
  <c r="CD4" i="3"/>
  <c r="CS4" i="3"/>
  <c r="CG4" i="3"/>
  <c r="DH34" i="7"/>
  <c r="DH137" i="7"/>
  <c r="EP83" i="1"/>
  <c r="DZ83" i="1"/>
  <c r="ED82" i="1"/>
  <c r="CY25" i="3" l="1"/>
  <c r="CV42" i="13"/>
  <c r="CP46" i="13" s="1"/>
  <c r="CV42" i="10"/>
  <c r="AM42" i="5"/>
  <c r="AK41" i="5"/>
  <c r="AK58" i="5" s="1"/>
  <c r="AP43" i="5"/>
  <c r="CV140" i="7"/>
  <c r="EP84" i="1"/>
  <c r="DZ84" i="1"/>
  <c r="DZ85" i="1"/>
  <c r="DY91" i="1" s="1"/>
  <c r="ED83" i="1"/>
  <c r="CP46" i="10" l="1"/>
  <c r="CM46" i="10"/>
  <c r="CG6" i="10"/>
  <c r="CG6" i="13"/>
  <c r="AN41" i="5"/>
  <c r="AN58" i="5" s="1"/>
  <c r="AP42" i="5"/>
  <c r="AS43" i="5"/>
  <c r="CJ4" i="3"/>
  <c r="EP85" i="1"/>
  <c r="EO91" i="1" s="1"/>
  <c r="CS6" i="13" s="1"/>
  <c r="ED84" i="1"/>
  <c r="ED85" i="1"/>
  <c r="EC91" i="1" s="1"/>
  <c r="CJ6" i="10" l="1"/>
  <c r="CD10" i="10" s="1"/>
  <c r="CJ6" i="13"/>
  <c r="CD10" i="13" s="1"/>
  <c r="CS6" i="10"/>
  <c r="AQ41" i="5"/>
  <c r="AQ58" i="5" s="1"/>
  <c r="AS42" i="5"/>
  <c r="CV4" i="3"/>
  <c r="CM4" i="3"/>
  <c r="ET85" i="1"/>
  <c r="ES91" i="1" s="1"/>
  <c r="CV6" i="10" l="1"/>
  <c r="CP10" i="10" s="1"/>
  <c r="CV6" i="13"/>
  <c r="CP10" i="13" s="1"/>
  <c r="CY4" i="3"/>
  <c r="CM10" i="10" l="1"/>
  <c r="H25" i="8"/>
  <c r="I25" i="8" s="1"/>
  <c r="H24" i="8"/>
  <c r="I24" i="8" s="1"/>
  <c r="AT23" i="9"/>
  <c r="AB23" i="9"/>
  <c r="Y23" i="9"/>
  <c r="V23" i="9"/>
  <c r="M23" i="9"/>
  <c r="D23" i="9"/>
  <c r="BL23" i="9" s="1"/>
  <c r="BS17" i="9"/>
  <c r="BJ17" i="9"/>
  <c r="BG17" i="9"/>
  <c r="AW17" i="9"/>
  <c r="AW21" i="9" s="1"/>
  <c r="CE17" i="9"/>
  <c r="U12" i="9"/>
  <c r="BZ11" i="9"/>
  <c r="BX9" i="9" s="1"/>
  <c r="BX20" i="9" s="1"/>
  <c r="BB11" i="9"/>
  <c r="BB10" i="9" s="1"/>
  <c r="O11" i="9"/>
  <c r="BW10" i="9"/>
  <c r="AY10" i="9"/>
  <c r="BU9" i="9"/>
  <c r="BU20" i="9" s="1"/>
  <c r="AW9" i="9"/>
  <c r="AW20" i="9" s="1"/>
  <c r="J9" i="9"/>
  <c r="J20" i="9" s="1"/>
  <c r="AB62" i="10"/>
  <c r="Y29" i="5"/>
  <c r="Y62" i="10" s="1"/>
  <c r="V29" i="5"/>
  <c r="D29" i="5"/>
  <c r="S13" i="3"/>
  <c r="P13" i="3"/>
  <c r="M13" i="3"/>
  <c r="M14" i="3" s="1"/>
  <c r="J13" i="3"/>
  <c r="S12" i="3"/>
  <c r="P12" i="3"/>
  <c r="M12" i="3"/>
  <c r="J12" i="3"/>
  <c r="S11" i="3"/>
  <c r="P11" i="3"/>
  <c r="M11" i="3"/>
  <c r="J11" i="3"/>
  <c r="S10" i="3"/>
  <c r="P10" i="3"/>
  <c r="M10" i="3"/>
  <c r="J10" i="3"/>
  <c r="CI11" i="8"/>
  <c r="CG34" i="8"/>
  <c r="BZ11" i="8"/>
  <c r="CC11" i="8"/>
  <c r="CF11" i="8"/>
  <c r="BU34" i="8"/>
  <c r="BX34" i="8"/>
  <c r="CA34" i="8"/>
  <c r="CD34" i="8"/>
  <c r="AQ34" i="8"/>
  <c r="AN13" i="3" s="1"/>
  <c r="AT34" i="8"/>
  <c r="AW34" i="8"/>
  <c r="AZ34" i="8"/>
  <c r="BC34" i="8"/>
  <c r="BF34" i="8"/>
  <c r="BI34" i="8"/>
  <c r="BL34" i="8"/>
  <c r="BO34" i="8"/>
  <c r="BR34" i="8"/>
  <c r="AN34" i="8"/>
  <c r="BQ11" i="8"/>
  <c r="BN11" i="8"/>
  <c r="BK11" i="8"/>
  <c r="BH11" i="8"/>
  <c r="BB10" i="8"/>
  <c r="BB9" i="8" s="1"/>
  <c r="AY9" i="8"/>
  <c r="AW8" i="8"/>
  <c r="AW31" i="8" s="1"/>
  <c r="AQ10" i="3" s="1"/>
  <c r="AK13" i="3" l="1"/>
  <c r="AK17" i="10"/>
  <c r="AQ13" i="3"/>
  <c r="AN17" i="10"/>
  <c r="CC52" i="8"/>
  <c r="CC64" i="8"/>
  <c r="CC65" i="8"/>
  <c r="CC57" i="8"/>
  <c r="CC56" i="8"/>
  <c r="CC53" i="8"/>
  <c r="CC60" i="8"/>
  <c r="CC61" i="8"/>
  <c r="J14" i="3"/>
  <c r="BZ57" i="8"/>
  <c r="BZ65" i="8"/>
  <c r="BZ60" i="8"/>
  <c r="BZ53" i="8"/>
  <c r="BZ61" i="8"/>
  <c r="BZ64" i="8"/>
  <c r="BZ52" i="8"/>
  <c r="BZ56" i="8"/>
  <c r="BQ52" i="8"/>
  <c r="BQ53" i="8"/>
  <c r="BQ60" i="8"/>
  <c r="BQ61" i="8"/>
  <c r="BQ56" i="8"/>
  <c r="BQ57" i="8"/>
  <c r="CF56" i="8"/>
  <c r="CF64" i="8"/>
  <c r="CF53" i="8"/>
  <c r="CF61" i="8"/>
  <c r="CF65" i="8"/>
  <c r="CF60" i="8"/>
  <c r="CF52" i="8"/>
  <c r="CF57" i="8"/>
  <c r="CA13" i="3"/>
  <c r="BX17" i="10"/>
  <c r="P14" i="3"/>
  <c r="BX13" i="3"/>
  <c r="BU17" i="10"/>
  <c r="S14" i="3"/>
  <c r="BL13" i="3"/>
  <c r="BI17" i="10"/>
  <c r="BI13" i="3"/>
  <c r="BF17" i="10"/>
  <c r="BF13" i="3"/>
  <c r="BC17" i="10"/>
  <c r="CI61" i="8"/>
  <c r="CI56" i="8"/>
  <c r="CI64" i="8"/>
  <c r="CI57" i="8"/>
  <c r="CI65" i="8"/>
  <c r="CI52" i="8"/>
  <c r="CI53" i="8"/>
  <c r="CI60" i="8"/>
  <c r="BH56" i="8"/>
  <c r="BH52" i="8"/>
  <c r="BH57" i="8"/>
  <c r="BH53" i="8"/>
  <c r="BH61" i="8"/>
  <c r="BH60" i="8"/>
  <c r="BC13" i="3"/>
  <c r="AZ17" i="10"/>
  <c r="BU13" i="3"/>
  <c r="BR17" i="10"/>
  <c r="DE61" i="5"/>
  <c r="DE62" i="5" s="1"/>
  <c r="CG61" i="5"/>
  <c r="CG62" i="5" s="1"/>
  <c r="BI61" i="5"/>
  <c r="BI62" i="5" s="1"/>
  <c r="AK61" i="5"/>
  <c r="BL61" i="5"/>
  <c r="BL62" i="5" s="1"/>
  <c r="DB61" i="5"/>
  <c r="DB62" i="5" s="1"/>
  <c r="CD61" i="5"/>
  <c r="CD62" i="5" s="1"/>
  <c r="BF61" i="5"/>
  <c r="BF62" i="5" s="1"/>
  <c r="AH61" i="5"/>
  <c r="CJ61" i="5"/>
  <c r="CJ62" i="5" s="1"/>
  <c r="CY61" i="5"/>
  <c r="CY62" i="5" s="1"/>
  <c r="CA61" i="5"/>
  <c r="CA62" i="5" s="1"/>
  <c r="BC61" i="5"/>
  <c r="BC62" i="5" s="1"/>
  <c r="AE61" i="5"/>
  <c r="CV61" i="5"/>
  <c r="CV62" i="5" s="1"/>
  <c r="BX61" i="5"/>
  <c r="BX62" i="5" s="1"/>
  <c r="AZ61" i="5"/>
  <c r="AZ62" i="5" s="1"/>
  <c r="CS61" i="5"/>
  <c r="CS62" i="5" s="1"/>
  <c r="BU61" i="5"/>
  <c r="BU62" i="5" s="1"/>
  <c r="AW61" i="5"/>
  <c r="AW62" i="5" s="1"/>
  <c r="CP61" i="5"/>
  <c r="CP62" i="5" s="1"/>
  <c r="BR61" i="5"/>
  <c r="BR62" i="5" s="1"/>
  <c r="AT61" i="5"/>
  <c r="AN61" i="5"/>
  <c r="CM61" i="5"/>
  <c r="CM62" i="5" s="1"/>
  <c r="BO61" i="5"/>
  <c r="BO62" i="5" s="1"/>
  <c r="AQ61" i="5"/>
  <c r="BT56" i="5"/>
  <c r="BB56" i="5"/>
  <c r="CC56" i="5"/>
  <c r="CX56" i="5"/>
  <c r="CL56" i="5"/>
  <c r="CI56" i="5"/>
  <c r="BZ56" i="5"/>
  <c r="DA56" i="5"/>
  <c r="BW56" i="5"/>
  <c r="BN56" i="5"/>
  <c r="CO56" i="5"/>
  <c r="CU56" i="5"/>
  <c r="BH56" i="5"/>
  <c r="CR56" i="5"/>
  <c r="DG56" i="5"/>
  <c r="BE56" i="5"/>
  <c r="CF56" i="5"/>
  <c r="DD56" i="5"/>
  <c r="BQ56" i="5"/>
  <c r="BK56" i="5"/>
  <c r="AY56" i="5"/>
  <c r="AT13" i="3"/>
  <c r="AQ17" i="10"/>
  <c r="BR13" i="3"/>
  <c r="BO17" i="10"/>
  <c r="M9" i="9"/>
  <c r="M20" i="9" s="1"/>
  <c r="BK61" i="8"/>
  <c r="BK56" i="8"/>
  <c r="BK57" i="8"/>
  <c r="BK52" i="8"/>
  <c r="BK53" i="8"/>
  <c r="BK60" i="8"/>
  <c r="AZ13" i="3"/>
  <c r="AW17" i="10"/>
  <c r="BN53" i="8"/>
  <c r="BN61" i="8"/>
  <c r="BN56" i="8"/>
  <c r="BN57" i="8"/>
  <c r="BN52" i="8"/>
  <c r="BN60" i="8"/>
  <c r="AW13" i="3"/>
  <c r="AT17" i="10"/>
  <c r="BO13" i="3"/>
  <c r="BL17" i="10"/>
  <c r="BF23" i="9"/>
  <c r="DE23" i="9"/>
  <c r="CV23" i="9"/>
  <c r="DB23" i="9"/>
  <c r="CY23" i="9"/>
  <c r="M61" i="5"/>
  <c r="J61" i="5"/>
  <c r="J62" i="5" s="1"/>
  <c r="S61" i="5"/>
  <c r="P61" i="5"/>
  <c r="L56" i="5"/>
  <c r="AZ9" i="9"/>
  <c r="AZ20" i="9" s="1"/>
  <c r="P23" i="9"/>
  <c r="BR23" i="9"/>
  <c r="BX23" i="9"/>
  <c r="CJ23" i="9"/>
  <c r="CM23" i="9"/>
  <c r="CP23" i="9"/>
  <c r="CS23" i="9"/>
  <c r="BI23" i="9"/>
  <c r="BR17" i="9"/>
  <c r="BR21" i="9" s="1"/>
  <c r="BC17" i="9"/>
  <c r="BC21" i="9" s="1"/>
  <c r="BO17" i="9"/>
  <c r="BO21" i="9" s="1"/>
  <c r="CA17" i="9"/>
  <c r="CA21" i="9" s="1"/>
  <c r="CP29" i="5"/>
  <c r="CS29" i="5"/>
  <c r="CV29" i="5"/>
  <c r="CY29" i="5"/>
  <c r="DB29" i="5"/>
  <c r="DE29" i="5"/>
  <c r="CJ29" i="5"/>
  <c r="CM29" i="5"/>
  <c r="BL17" i="9"/>
  <c r="BL21" i="9" s="1"/>
  <c r="BX17" i="9"/>
  <c r="BX21" i="9" s="1"/>
  <c r="BD17" i="9"/>
  <c r="CB17" i="9"/>
  <c r="BE11" i="9"/>
  <c r="BH11" i="9" s="1"/>
  <c r="AH23" i="9"/>
  <c r="CD23" i="9"/>
  <c r="R11" i="9"/>
  <c r="AK23" i="9"/>
  <c r="CG23" i="9"/>
  <c r="J23" i="9"/>
  <c r="AN23" i="9"/>
  <c r="K17" i="9"/>
  <c r="J21" i="9" s="1"/>
  <c r="BM17" i="9"/>
  <c r="BU17" i="9"/>
  <c r="BU21" i="9" s="1"/>
  <c r="J17" i="9"/>
  <c r="AX17" i="9"/>
  <c r="BF17" i="9"/>
  <c r="BF21" i="9" s="1"/>
  <c r="BV17" i="9"/>
  <c r="CD17" i="9"/>
  <c r="CD21" i="9" s="1"/>
  <c r="CC11" i="9"/>
  <c r="BZ10" i="9"/>
  <c r="BA17" i="9"/>
  <c r="BI17" i="9"/>
  <c r="BI21" i="9" s="1"/>
  <c r="BY17" i="9"/>
  <c r="CG17" i="9"/>
  <c r="CG21" i="9" s="1"/>
  <c r="CH17" i="9"/>
  <c r="S23" i="9"/>
  <c r="AQ23" i="9"/>
  <c r="BO23" i="9"/>
  <c r="AZ17" i="9"/>
  <c r="AZ21" i="9" s="1"/>
  <c r="AW23" i="9"/>
  <c r="BU23" i="9"/>
  <c r="AZ23" i="9"/>
  <c r="AE23" i="9"/>
  <c r="BC23" i="9"/>
  <c r="CA23" i="9"/>
  <c r="BE10" i="8"/>
  <c r="BH10" i="8" s="1"/>
  <c r="BF8" i="8" s="1"/>
  <c r="BF31" i="8" s="1"/>
  <c r="AZ10" i="3" s="1"/>
  <c r="AZ8" i="8"/>
  <c r="AZ31" i="8" s="1"/>
  <c r="AT10" i="3" s="1"/>
  <c r="BK10" i="8"/>
  <c r="BE9" i="8"/>
  <c r="CS35" i="3" l="1"/>
  <c r="CP62" i="10"/>
  <c r="BN66" i="8"/>
  <c r="CP35" i="3"/>
  <c r="CM62" i="10"/>
  <c r="BQ66" i="8"/>
  <c r="BK66" i="8"/>
  <c r="BH9" i="8"/>
  <c r="CM35" i="3"/>
  <c r="CJ62" i="10"/>
  <c r="CI66" i="8"/>
  <c r="CC66" i="8"/>
  <c r="CJ35" i="3"/>
  <c r="CG62" i="10"/>
  <c r="BZ66" i="8"/>
  <c r="Q17" i="9"/>
  <c r="P21" i="9" s="1"/>
  <c r="CG35" i="3"/>
  <c r="CD62" i="10"/>
  <c r="CV35" i="3"/>
  <c r="CS62" i="10"/>
  <c r="CD35" i="3"/>
  <c r="CA62" i="10"/>
  <c r="CF66" i="8"/>
  <c r="CY35" i="3"/>
  <c r="CV62" i="10"/>
  <c r="BH66" i="8"/>
  <c r="M17" i="9"/>
  <c r="BC8" i="8"/>
  <c r="BC31" i="8" s="1"/>
  <c r="AW10" i="3" s="1"/>
  <c r="P9" i="9"/>
  <c r="P20" i="9" s="1"/>
  <c r="P17" i="9"/>
  <c r="U11" i="9"/>
  <c r="BC9" i="9"/>
  <c r="BC20" i="9" s="1"/>
  <c r="BE10" i="9"/>
  <c r="BP17" i="9"/>
  <c r="N17" i="9"/>
  <c r="M21" i="9" s="1"/>
  <c r="BK11" i="9"/>
  <c r="BH10" i="9"/>
  <c r="BF9" i="9"/>
  <c r="BF20" i="9" s="1"/>
  <c r="CA9" i="9"/>
  <c r="CA20" i="9" s="1"/>
  <c r="CC10" i="9"/>
  <c r="CF11" i="9"/>
  <c r="CI11" i="9" s="1"/>
  <c r="BN10" i="8"/>
  <c r="BK9" i="8"/>
  <c r="BI8" i="8"/>
  <c r="BI31" i="8" s="1"/>
  <c r="BC10" i="3" s="1"/>
  <c r="BZ67" i="8" l="1"/>
  <c r="BX71" i="8"/>
  <c r="BK67" i="8"/>
  <c r="BI71" i="8"/>
  <c r="BQ67" i="8"/>
  <c r="BO71" i="8"/>
  <c r="BH67" i="8"/>
  <c r="BF71" i="8"/>
  <c r="CC67" i="8"/>
  <c r="CA71" i="8"/>
  <c r="W16" i="9"/>
  <c r="CI67" i="8"/>
  <c r="CG71" i="8"/>
  <c r="BN67" i="8"/>
  <c r="BL71" i="8"/>
  <c r="CF67" i="8"/>
  <c r="CD71" i="8"/>
  <c r="S9" i="9"/>
  <c r="S20" i="9" s="1"/>
  <c r="X10" i="9"/>
  <c r="V16" i="9"/>
  <c r="U10" i="9"/>
  <c r="AA11" i="9"/>
  <c r="V9" i="9"/>
  <c r="V20" i="9" s="1"/>
  <c r="CF10" i="9"/>
  <c r="CD9" i="9"/>
  <c r="CD20" i="9" s="1"/>
  <c r="BN11" i="9"/>
  <c r="BK10" i="9"/>
  <c r="BI9" i="9"/>
  <c r="BI20" i="9" s="1"/>
  <c r="BQ10" i="8"/>
  <c r="BN9" i="8"/>
  <c r="BL8" i="8"/>
  <c r="BL31" i="8" s="1"/>
  <c r="BF10" i="3" s="1"/>
  <c r="BF73" i="8" l="1"/>
  <c r="AW25" i="10"/>
  <c r="BO73" i="8"/>
  <c r="BF25" i="10"/>
  <c r="CG73" i="8"/>
  <c r="BX25" i="10"/>
  <c r="CD73" i="8"/>
  <c r="BU25" i="10"/>
  <c r="BI73" i="8"/>
  <c r="AZ25" i="10"/>
  <c r="BX73" i="8"/>
  <c r="BO25" i="10"/>
  <c r="BL73" i="8"/>
  <c r="BC25" i="10"/>
  <c r="CA73" i="8"/>
  <c r="BR25" i="10"/>
  <c r="W15" i="9"/>
  <c r="W17" i="9" s="1"/>
  <c r="T17" i="9"/>
  <c r="S21" i="9" s="1"/>
  <c r="AA10" i="9"/>
  <c r="AD11" i="9"/>
  <c r="Y9" i="9"/>
  <c r="Y20" i="9" s="1"/>
  <c r="V15" i="9"/>
  <c r="V17" i="9" s="1"/>
  <c r="V21" i="9" s="1"/>
  <c r="S17" i="9"/>
  <c r="BL9" i="9"/>
  <c r="BL20" i="9" s="1"/>
  <c r="BQ11" i="9"/>
  <c r="BN10" i="9"/>
  <c r="CG9" i="9"/>
  <c r="CG20" i="9" s="1"/>
  <c r="CI10" i="9"/>
  <c r="BT10" i="8"/>
  <c r="BQ9" i="8"/>
  <c r="BO8" i="8"/>
  <c r="BO31" i="8" s="1"/>
  <c r="BI10" i="3" s="1"/>
  <c r="BR27" i="10" l="1"/>
  <c r="BR27" i="13"/>
  <c r="BU27" i="10"/>
  <c r="BU27" i="13"/>
  <c r="BC27" i="10"/>
  <c r="BC27" i="13"/>
  <c r="BO27" i="10"/>
  <c r="BO27" i="13"/>
  <c r="BF27" i="10"/>
  <c r="BF27" i="13"/>
  <c r="BX27" i="10"/>
  <c r="BX27" i="13"/>
  <c r="AZ27" i="10"/>
  <c r="AZ27" i="13"/>
  <c r="AW27" i="10"/>
  <c r="AW27" i="13"/>
  <c r="AN28" i="13" s="1"/>
  <c r="Y17" i="9"/>
  <c r="Y21" i="9" s="1"/>
  <c r="Z17" i="9"/>
  <c r="AG11" i="9"/>
  <c r="AD10" i="9"/>
  <c r="AB9" i="9"/>
  <c r="AB20" i="9" s="1"/>
  <c r="BO9" i="9"/>
  <c r="BO20" i="9" s="1"/>
  <c r="BT11" i="9"/>
  <c r="BQ10" i="9"/>
  <c r="BU8" i="8"/>
  <c r="BU31" i="8" s="1"/>
  <c r="BO10" i="3" s="1"/>
  <c r="BZ10" i="8"/>
  <c r="BZ9" i="8" s="1"/>
  <c r="BT9" i="8"/>
  <c r="BR8" i="8"/>
  <c r="BR31" i="8" s="1"/>
  <c r="BL10" i="3" s="1"/>
  <c r="BL28" i="13" l="1"/>
  <c r="AZ28" i="13"/>
  <c r="AB17" i="9"/>
  <c r="AB21" i="9" s="1"/>
  <c r="AC17" i="9"/>
  <c r="AG10" i="9"/>
  <c r="AJ11" i="9"/>
  <c r="AE9" i="9"/>
  <c r="AE20" i="9" s="1"/>
  <c r="BR9" i="9"/>
  <c r="BR20" i="9" s="1"/>
  <c r="BT10" i="9"/>
  <c r="BX8" i="8"/>
  <c r="BX31" i="8" s="1"/>
  <c r="BR10" i="3" s="1"/>
  <c r="CC10" i="8"/>
  <c r="CC9" i="8" s="1"/>
  <c r="AH9" i="9" l="1"/>
  <c r="AH20" i="9" s="1"/>
  <c r="AM11" i="9"/>
  <c r="AJ10" i="9"/>
  <c r="AE17" i="9"/>
  <c r="AE21" i="9" s="1"/>
  <c r="AF17" i="9"/>
  <c r="CA8" i="8"/>
  <c r="CA31" i="8" s="1"/>
  <c r="BU10" i="3" s="1"/>
  <c r="CF10" i="8"/>
  <c r="CF9" i="8" s="1"/>
  <c r="AP11" i="9" l="1"/>
  <c r="AK9" i="9"/>
  <c r="AK20" i="9" s="1"/>
  <c r="AM10" i="9"/>
  <c r="AH17" i="9"/>
  <c r="AH21" i="9" s="1"/>
  <c r="AI17" i="9"/>
  <c r="CI10" i="8"/>
  <c r="CI9" i="8" s="1"/>
  <c r="CD8" i="8"/>
  <c r="CD31" i="8" s="1"/>
  <c r="BX10" i="3" s="1"/>
  <c r="AS11" i="9" l="1"/>
  <c r="AN9" i="9"/>
  <c r="AN20" i="9" s="1"/>
  <c r="AP10" i="9"/>
  <c r="AK17" i="9"/>
  <c r="AK21" i="9" s="1"/>
  <c r="AL17" i="9"/>
  <c r="CG8" i="8"/>
  <c r="CG31" i="8" s="1"/>
  <c r="CA10" i="3" s="1"/>
  <c r="AQ9" i="9" l="1"/>
  <c r="AQ20" i="9" s="1"/>
  <c r="AS10" i="9"/>
  <c r="AU16" i="9"/>
  <c r="AT16" i="9"/>
  <c r="AV11" i="9"/>
  <c r="AN17" i="9"/>
  <c r="AN21" i="9" s="1"/>
  <c r="AO17" i="9"/>
  <c r="AT9" i="9" l="1"/>
  <c r="AT20" i="9" s="1"/>
  <c r="AV10" i="9"/>
  <c r="AT15" i="9"/>
  <c r="AT17" i="9" s="1"/>
  <c r="AT21" i="9" s="1"/>
  <c r="AQ17" i="9"/>
  <c r="AQ21" i="9" s="1"/>
  <c r="AU15" i="9"/>
  <c r="AU17" i="9" s="1"/>
  <c r="AR17" i="9"/>
  <c r="AK34" i="8" l="1"/>
  <c r="AH34" i="8"/>
  <c r="AE34" i="8"/>
  <c r="AB34" i="8"/>
  <c r="Y34" i="8"/>
  <c r="V34" i="8"/>
  <c r="S26" i="10" s="1"/>
  <c r="S34" i="8"/>
  <c r="P26" i="10" s="1"/>
  <c r="P34" i="8"/>
  <c r="M26" i="10" s="1"/>
  <c r="M34" i="8"/>
  <c r="J34" i="8"/>
  <c r="H27" i="8"/>
  <c r="I27" i="8" s="1"/>
  <c r="I26" i="8"/>
  <c r="H23" i="8"/>
  <c r="I23" i="8" s="1"/>
  <c r="H22" i="8"/>
  <c r="I22" i="8" s="1"/>
  <c r="H21" i="8"/>
  <c r="I21" i="8" s="1"/>
  <c r="H20" i="8"/>
  <c r="I20" i="8" s="1"/>
  <c r="B20" i="8"/>
  <c r="H19" i="8"/>
  <c r="I19" i="8" s="1"/>
  <c r="H18" i="8"/>
  <c r="I18" i="8" s="1"/>
  <c r="H17" i="8"/>
  <c r="I17" i="8" s="1"/>
  <c r="H16" i="8"/>
  <c r="I16" i="8" s="1"/>
  <c r="H15" i="8"/>
  <c r="I15" i="8" s="1"/>
  <c r="H14" i="8"/>
  <c r="I14" i="8" s="1"/>
  <c r="AV11" i="8"/>
  <c r="AS11" i="8"/>
  <c r="AP11" i="8"/>
  <c r="AM11" i="8"/>
  <c r="AJ11" i="8"/>
  <c r="AG11" i="8"/>
  <c r="X11" i="8"/>
  <c r="O10" i="8"/>
  <c r="L9" i="8"/>
  <c r="J8" i="8"/>
  <c r="J31" i="8" s="1"/>
  <c r="V13" i="3" l="1"/>
  <c r="V17" i="10"/>
  <c r="Y13" i="3"/>
  <c r="Y17" i="10"/>
  <c r="AB13" i="3"/>
  <c r="AB17" i="10"/>
  <c r="O55" i="8"/>
  <c r="O65" i="8"/>
  <c r="O54" i="8"/>
  <c r="O57" i="8"/>
  <c r="O64" i="8"/>
  <c r="O60" i="8"/>
  <c r="O56" i="8"/>
  <c r="O61" i="8"/>
  <c r="O53" i="8"/>
  <c r="O58" i="8"/>
  <c r="O59" i="8"/>
  <c r="M66" i="8"/>
  <c r="O62" i="8"/>
  <c r="O63" i="8"/>
  <c r="AE13" i="3"/>
  <c r="AE17" i="10"/>
  <c r="AH13" i="3"/>
  <c r="AH17" i="10"/>
  <c r="DD27" i="8"/>
  <c r="DA27" i="8"/>
  <c r="CX27" i="8"/>
  <c r="CR27" i="8"/>
  <c r="CO27" i="8"/>
  <c r="CL27" i="8"/>
  <c r="CF27" i="8"/>
  <c r="CC27" i="8"/>
  <c r="BZ27" i="8"/>
  <c r="BW27" i="8"/>
  <c r="DG27" i="8"/>
  <c r="CU27" i="8"/>
  <c r="CI27" i="8"/>
  <c r="BT27" i="8"/>
  <c r="DD26" i="8"/>
  <c r="DA26" i="8"/>
  <c r="CX26" i="8"/>
  <c r="CR26" i="8"/>
  <c r="CO26" i="8"/>
  <c r="CL26" i="8"/>
  <c r="CF26" i="8"/>
  <c r="CC26" i="8"/>
  <c r="BZ26" i="8"/>
  <c r="BW26" i="8"/>
  <c r="DG26" i="8"/>
  <c r="CU26" i="8"/>
  <c r="CI26" i="8"/>
  <c r="BT26" i="8"/>
  <c r="CR19" i="8"/>
  <c r="CL19" i="8"/>
  <c r="CX19" i="8"/>
  <c r="DD19" i="8"/>
  <c r="DG19" i="8"/>
  <c r="DA19" i="8"/>
  <c r="CU19" i="8"/>
  <c r="CO19" i="8"/>
  <c r="L22" i="8"/>
  <c r="CL23" i="8"/>
  <c r="CO23" i="8"/>
  <c r="DG23" i="8"/>
  <c r="CR23" i="8"/>
  <c r="CX23" i="8"/>
  <c r="DA23" i="8"/>
  <c r="DD23" i="8"/>
  <c r="CU23" i="8"/>
  <c r="CO22" i="8"/>
  <c r="CL22" i="8"/>
  <c r="DD22" i="8"/>
  <c r="DG22" i="8"/>
  <c r="DA22" i="8"/>
  <c r="CR22" i="8"/>
  <c r="CX22" i="8"/>
  <c r="CU22" i="8"/>
  <c r="CU14" i="8"/>
  <c r="CL14" i="8"/>
  <c r="CX14" i="8"/>
  <c r="CR14" i="8"/>
  <c r="CO14" i="8"/>
  <c r="DG14" i="8"/>
  <c r="DD14" i="8"/>
  <c r="DA14" i="8"/>
  <c r="CX15" i="8"/>
  <c r="CU15" i="8"/>
  <c r="DG15" i="8"/>
  <c r="DA15" i="8"/>
  <c r="DD15" i="8"/>
  <c r="CL15" i="8"/>
  <c r="CR15" i="8"/>
  <c r="CO15" i="8"/>
  <c r="CU18" i="8"/>
  <c r="CX18" i="8"/>
  <c r="DA18" i="8"/>
  <c r="CO18" i="8"/>
  <c r="DG18" i="8"/>
  <c r="CR18" i="8"/>
  <c r="DD18" i="8"/>
  <c r="CL18" i="8"/>
  <c r="B21" i="8"/>
  <c r="O21" i="8" s="1"/>
  <c r="L15" i="8"/>
  <c r="CF19" i="8"/>
  <c r="CC19" i="8"/>
  <c r="CI19" i="8"/>
  <c r="BH19" i="8"/>
  <c r="AY19" i="8"/>
  <c r="BB19" i="8"/>
  <c r="BE19" i="8"/>
  <c r="BT19" i="8"/>
  <c r="BK19" i="8"/>
  <c r="BN19" i="8"/>
  <c r="BQ19" i="8"/>
  <c r="BW19" i="8"/>
  <c r="BZ19" i="8"/>
  <c r="BW14" i="8"/>
  <c r="BK14" i="8"/>
  <c r="AY14" i="8"/>
  <c r="BB14" i="8"/>
  <c r="BN14" i="8"/>
  <c r="CI14" i="8"/>
  <c r="BH14" i="8"/>
  <c r="BE14" i="8"/>
  <c r="BT14" i="8"/>
  <c r="CC14" i="8"/>
  <c r="BQ14" i="8"/>
  <c r="BZ14" i="8"/>
  <c r="CF14" i="8"/>
  <c r="L23" i="8"/>
  <c r="CI15" i="8"/>
  <c r="BZ15" i="8"/>
  <c r="CC15" i="8"/>
  <c r="AY15" i="8"/>
  <c r="BB15" i="8"/>
  <c r="CF15" i="8"/>
  <c r="BK15" i="8"/>
  <c r="BQ15" i="8"/>
  <c r="BN15" i="8"/>
  <c r="BH15" i="8"/>
  <c r="BE15" i="8"/>
  <c r="BT15" i="8"/>
  <c r="BW15" i="8"/>
  <c r="L16" i="8"/>
  <c r="L14" i="8"/>
  <c r="O14" i="8"/>
  <c r="CI22" i="8"/>
  <c r="BW22" i="8"/>
  <c r="BQ22" i="8"/>
  <c r="CF22" i="8"/>
  <c r="BH22" i="8"/>
  <c r="AY22" i="8"/>
  <c r="CC22" i="8"/>
  <c r="BN22" i="8"/>
  <c r="BB22" i="8"/>
  <c r="BE22" i="8"/>
  <c r="BT22" i="8"/>
  <c r="BK22" i="8"/>
  <c r="BZ22" i="8"/>
  <c r="CC18" i="8"/>
  <c r="BQ18" i="8"/>
  <c r="BE18" i="8"/>
  <c r="BH18" i="8"/>
  <c r="BZ18" i="8"/>
  <c r="AY18" i="8"/>
  <c r="BB18" i="8"/>
  <c r="BT18" i="8"/>
  <c r="BK18" i="8"/>
  <c r="BN18" i="8"/>
  <c r="BW18" i="8"/>
  <c r="CF18" i="8"/>
  <c r="CI18" i="8"/>
  <c r="BK23" i="8"/>
  <c r="AY23" i="8"/>
  <c r="BN23" i="8"/>
  <c r="BQ23" i="8"/>
  <c r="CC23" i="8"/>
  <c r="BW23" i="8"/>
  <c r="BZ23" i="8"/>
  <c r="CI23" i="8"/>
  <c r="BB23" i="8"/>
  <c r="BE23" i="8"/>
  <c r="BT23" i="8"/>
  <c r="BH23" i="8"/>
  <c r="CF23" i="8"/>
  <c r="L26" i="8"/>
  <c r="L19" i="8"/>
  <c r="L17" i="8"/>
  <c r="L18" i="8"/>
  <c r="R10" i="8"/>
  <c r="M8" i="8"/>
  <c r="M31" i="8" s="1"/>
  <c r="L20" i="8"/>
  <c r="O22" i="8"/>
  <c r="O16" i="8"/>
  <c r="O26" i="8"/>
  <c r="O19" i="8"/>
  <c r="O18" i="8"/>
  <c r="O23" i="8"/>
  <c r="O17" i="8"/>
  <c r="O9" i="8"/>
  <c r="O15" i="8"/>
  <c r="O20" i="8"/>
  <c r="O52" i="8" l="1"/>
  <c r="O66" i="8" s="1"/>
  <c r="N66" i="8"/>
  <c r="M70" i="8" s="1"/>
  <c r="L21" i="8"/>
  <c r="B24" i="8"/>
  <c r="R61" i="8"/>
  <c r="R64" i="8"/>
  <c r="R56" i="8"/>
  <c r="R57" i="8"/>
  <c r="R60" i="8"/>
  <c r="R55" i="8"/>
  <c r="R53" i="8"/>
  <c r="R65" i="8"/>
  <c r="R54" i="8"/>
  <c r="R58" i="8"/>
  <c r="R59" i="8"/>
  <c r="P66" i="8"/>
  <c r="R62" i="8"/>
  <c r="R63" i="8"/>
  <c r="CF28" i="8"/>
  <c r="CF29" i="8" s="1"/>
  <c r="BZ28" i="8"/>
  <c r="BZ29" i="8" s="1"/>
  <c r="BQ28" i="8"/>
  <c r="BQ29" i="8" s="1"/>
  <c r="CC28" i="8"/>
  <c r="CC29" i="8" s="1"/>
  <c r="BT28" i="8"/>
  <c r="BT29" i="8" s="1"/>
  <c r="BE28" i="8"/>
  <c r="BE29" i="8" s="1"/>
  <c r="BH28" i="8"/>
  <c r="BH29" i="8" s="1"/>
  <c r="CI28" i="8"/>
  <c r="CI29" i="8" s="1"/>
  <c r="BN28" i="8"/>
  <c r="BN29" i="8" s="1"/>
  <c r="BB28" i="8"/>
  <c r="BB29" i="8" s="1"/>
  <c r="AY28" i="8"/>
  <c r="AY29" i="8" s="1"/>
  <c r="BK28" i="8"/>
  <c r="BK29" i="8" s="1"/>
  <c r="BW28" i="8"/>
  <c r="BW29" i="8" s="1"/>
  <c r="DA28" i="8"/>
  <c r="DA29" i="8" s="1"/>
  <c r="DD28" i="8"/>
  <c r="DD29" i="8" s="1"/>
  <c r="DG28" i="8"/>
  <c r="DG29" i="8" s="1"/>
  <c r="CO28" i="8"/>
  <c r="CO29" i="8" s="1"/>
  <c r="CR28" i="8"/>
  <c r="CR29" i="8" s="1"/>
  <c r="CX28" i="8"/>
  <c r="CX29" i="8" s="1"/>
  <c r="CL28" i="8"/>
  <c r="CL29" i="8" s="1"/>
  <c r="CU28" i="8"/>
  <c r="CU29" i="8" s="1"/>
  <c r="R24" i="8"/>
  <c r="M16" i="10"/>
  <c r="M15" i="10"/>
  <c r="M14" i="10"/>
  <c r="R20" i="8"/>
  <c r="R16" i="8"/>
  <c r="L27" i="8"/>
  <c r="O27" i="8"/>
  <c r="J28" i="8"/>
  <c r="B25" i="8"/>
  <c r="K28" i="8"/>
  <c r="J32" i="8" s="1"/>
  <c r="L28" i="8"/>
  <c r="L29" i="8" s="1"/>
  <c r="O28" i="8"/>
  <c r="R23" i="8"/>
  <c r="R22" i="8"/>
  <c r="R21" i="8"/>
  <c r="R15" i="8"/>
  <c r="R27" i="8"/>
  <c r="R26" i="8"/>
  <c r="R17" i="8"/>
  <c r="R9" i="8"/>
  <c r="P8" i="8"/>
  <c r="P31" i="8" s="1"/>
  <c r="M23" i="10" s="1"/>
  <c r="R19" i="8"/>
  <c r="U10" i="8"/>
  <c r="R18" i="8"/>
  <c r="M28" i="8"/>
  <c r="N28" i="8"/>
  <c r="M32" i="8" s="1"/>
  <c r="M17" i="10" l="1"/>
  <c r="R52" i="8"/>
  <c r="Q66" i="8"/>
  <c r="P70" i="8" s="1"/>
  <c r="R66" i="8"/>
  <c r="L24" i="8"/>
  <c r="O24" i="8"/>
  <c r="O67" i="8"/>
  <c r="M71" i="8"/>
  <c r="M73" i="8" s="1"/>
  <c r="U57" i="8"/>
  <c r="U53" i="8"/>
  <c r="U56" i="8"/>
  <c r="U55" i="8"/>
  <c r="U65" i="8"/>
  <c r="U54" i="8"/>
  <c r="U64" i="8"/>
  <c r="U61" i="8"/>
  <c r="U60" i="8"/>
  <c r="U58" i="8"/>
  <c r="U59" i="8"/>
  <c r="U62" i="8"/>
  <c r="U63" i="8"/>
  <c r="S66" i="8"/>
  <c r="R25" i="8"/>
  <c r="L25" i="8"/>
  <c r="M18" i="10"/>
  <c r="P17" i="10"/>
  <c r="P16" i="10"/>
  <c r="P15" i="10"/>
  <c r="P14" i="10"/>
  <c r="AZ32" i="8"/>
  <c r="J33" i="8"/>
  <c r="J35" i="8" s="1"/>
  <c r="P28" i="8"/>
  <c r="O25" i="8"/>
  <c r="U25" i="8"/>
  <c r="U24" i="8"/>
  <c r="AZ33" i="8"/>
  <c r="AQ16" i="10" s="1"/>
  <c r="R14" i="8"/>
  <c r="R28" i="8" s="1"/>
  <c r="Q28" i="8"/>
  <c r="P32" i="8" s="1"/>
  <c r="O29" i="8"/>
  <c r="M33" i="8"/>
  <c r="M35" i="8" s="1"/>
  <c r="U27" i="8"/>
  <c r="U20" i="8"/>
  <c r="U26" i="8"/>
  <c r="U19" i="8"/>
  <c r="U23" i="8"/>
  <c r="U21" i="8"/>
  <c r="U16" i="8"/>
  <c r="S8" i="8"/>
  <c r="S31" i="8" s="1"/>
  <c r="P23" i="10" s="1"/>
  <c r="U15" i="8"/>
  <c r="X10" i="8"/>
  <c r="U22" i="8"/>
  <c r="U9" i="8"/>
  <c r="U18" i="8"/>
  <c r="U17" i="8"/>
  <c r="M24" i="10" l="1"/>
  <c r="M24" i="13"/>
  <c r="AQ15" i="10"/>
  <c r="AQ15" i="13"/>
  <c r="X64" i="8"/>
  <c r="Y60" i="8"/>
  <c r="Y55" i="8"/>
  <c r="Y61" i="8"/>
  <c r="Y56" i="8"/>
  <c r="Y54" i="8"/>
  <c r="Y57" i="8"/>
  <c r="Y53" i="8"/>
  <c r="X65" i="8"/>
  <c r="Y58" i="8"/>
  <c r="Y59" i="8"/>
  <c r="Y62" i="8"/>
  <c r="Y63" i="8"/>
  <c r="U52" i="8"/>
  <c r="U66" i="8" s="1"/>
  <c r="T66" i="8"/>
  <c r="S70" i="8" s="1"/>
  <c r="R67" i="8"/>
  <c r="P71" i="8"/>
  <c r="P73" i="8" s="1"/>
  <c r="P18" i="10"/>
  <c r="S17" i="10"/>
  <c r="S16" i="10"/>
  <c r="S15" i="10"/>
  <c r="S14" i="10"/>
  <c r="Y21" i="8"/>
  <c r="Y17" i="8"/>
  <c r="AT11" i="3"/>
  <c r="AZ35" i="8"/>
  <c r="AT12" i="3"/>
  <c r="BL32" i="8"/>
  <c r="Y24" i="8"/>
  <c r="BC32" i="8"/>
  <c r="BI32" i="8"/>
  <c r="S28" i="8"/>
  <c r="Y19" i="8"/>
  <c r="Y18" i="8"/>
  <c r="Y23" i="8"/>
  <c r="Y8" i="8"/>
  <c r="Y31" i="8" s="1"/>
  <c r="V10" i="3" s="1"/>
  <c r="Y15" i="8"/>
  <c r="V8" i="8"/>
  <c r="V31" i="8" s="1"/>
  <c r="S23" i="10" s="1"/>
  <c r="Y22" i="8"/>
  <c r="AD10" i="8"/>
  <c r="Y20" i="8"/>
  <c r="X9" i="8"/>
  <c r="AA9" i="8" s="1"/>
  <c r="Y16" i="8"/>
  <c r="T28" i="8"/>
  <c r="S32" i="8" s="1"/>
  <c r="U14" i="8"/>
  <c r="U28" i="8" s="1"/>
  <c r="R29" i="8"/>
  <c r="P33" i="8"/>
  <c r="M25" i="13" s="1"/>
  <c r="M27" i="13" s="1"/>
  <c r="P24" i="10" l="1"/>
  <c r="P24" i="13"/>
  <c r="BC15" i="10"/>
  <c r="BC15" i="13"/>
  <c r="AQ18" i="10"/>
  <c r="AQ18" i="13"/>
  <c r="AZ15" i="10"/>
  <c r="AZ15" i="13"/>
  <c r="AT15" i="10"/>
  <c r="AT15" i="13"/>
  <c r="U67" i="8"/>
  <c r="S71" i="8"/>
  <c r="S73" i="8" s="1"/>
  <c r="Z52" i="8"/>
  <c r="W66" i="8"/>
  <c r="V70" i="8" s="1"/>
  <c r="X52" i="8"/>
  <c r="Z53" i="8"/>
  <c r="AA53" i="8" s="1"/>
  <c r="X53" i="8"/>
  <c r="Z56" i="8"/>
  <c r="AA56" i="8" s="1"/>
  <c r="X56" i="8"/>
  <c r="Z58" i="8"/>
  <c r="AA58" i="8" s="1"/>
  <c r="X58" i="8"/>
  <c r="Z57" i="8"/>
  <c r="AA57" i="8" s="1"/>
  <c r="X57" i="8"/>
  <c r="Z59" i="8"/>
  <c r="AA59" i="8" s="1"/>
  <c r="X59" i="8"/>
  <c r="Z54" i="8"/>
  <c r="AA54" i="8" s="1"/>
  <c r="X54" i="8"/>
  <c r="Y25" i="8"/>
  <c r="Z63" i="8"/>
  <c r="AA63" i="8" s="1"/>
  <c r="X63" i="8"/>
  <c r="Z55" i="8"/>
  <c r="AA55" i="8" s="1"/>
  <c r="X55" i="8"/>
  <c r="Z61" i="8"/>
  <c r="AA61" i="8" s="1"/>
  <c r="X61" i="8"/>
  <c r="Z60" i="8"/>
  <c r="AA60" i="8" s="1"/>
  <c r="X60" i="8"/>
  <c r="Y52" i="8"/>
  <c r="Y66" i="8" s="1"/>
  <c r="V66" i="8"/>
  <c r="AD55" i="8"/>
  <c r="AD54" i="8"/>
  <c r="AD57" i="8"/>
  <c r="AD60" i="8"/>
  <c r="AD61" i="8"/>
  <c r="AD56" i="8"/>
  <c r="AD52" i="8"/>
  <c r="AD53" i="8"/>
  <c r="AD58" i="8"/>
  <c r="AD59" i="8"/>
  <c r="AD62" i="8"/>
  <c r="Z62" i="8"/>
  <c r="AA62" i="8" s="1"/>
  <c r="X62" i="8"/>
  <c r="S18" i="10"/>
  <c r="AC28" i="8"/>
  <c r="AB28" i="8"/>
  <c r="AT14" i="3"/>
  <c r="P35" i="8"/>
  <c r="M25" i="10"/>
  <c r="M27" i="10" s="1"/>
  <c r="BF11" i="3"/>
  <c r="AW32" i="8"/>
  <c r="AW11" i="3"/>
  <c r="BF33" i="8"/>
  <c r="AW16" i="10" s="1"/>
  <c r="CG32" i="8"/>
  <c r="BX33" i="8"/>
  <c r="BO16" i="10" s="1"/>
  <c r="CG33" i="8"/>
  <c r="BX16" i="10" s="1"/>
  <c r="CA32" i="8"/>
  <c r="BF32" i="8"/>
  <c r="BR32" i="8"/>
  <c r="BO32" i="8"/>
  <c r="BR33" i="8"/>
  <c r="BI16" i="10" s="1"/>
  <c r="BO33" i="8"/>
  <c r="BF16" i="10" s="1"/>
  <c r="BC11" i="3"/>
  <c r="BX32" i="8"/>
  <c r="DB32" i="8"/>
  <c r="X24" i="8"/>
  <c r="Z24" i="8"/>
  <c r="AA24" i="8" s="1"/>
  <c r="Z25" i="8"/>
  <c r="AA25" i="8" s="1"/>
  <c r="X25" i="8"/>
  <c r="BL33" i="8"/>
  <c r="BC16" i="10" s="1"/>
  <c r="AD25" i="8"/>
  <c r="AD24" i="8"/>
  <c r="BC33" i="8"/>
  <c r="AT16" i="10" s="1"/>
  <c r="AW33" i="8"/>
  <c r="AN16" i="10" s="1"/>
  <c r="Z14" i="8"/>
  <c r="X14" i="8"/>
  <c r="W28" i="8"/>
  <c r="V32" i="8" s="1"/>
  <c r="Z15" i="8"/>
  <c r="AA15" i="8" s="1"/>
  <c r="X15" i="8"/>
  <c r="X23" i="8"/>
  <c r="Z23" i="8"/>
  <c r="AA23" i="8" s="1"/>
  <c r="X17" i="8"/>
  <c r="Z17" i="8"/>
  <c r="AA17" i="8" s="1"/>
  <c r="AD19" i="8"/>
  <c r="AD18" i="8"/>
  <c r="AB8" i="8"/>
  <c r="AB31" i="8" s="1"/>
  <c r="Y10" i="3" s="1"/>
  <c r="AD23" i="8"/>
  <c r="AD22" i="8"/>
  <c r="AD17" i="8"/>
  <c r="AG10" i="8"/>
  <c r="AD16" i="8"/>
  <c r="AD20" i="8"/>
  <c r="AD21" i="8"/>
  <c r="AD9" i="8"/>
  <c r="AD15" i="8"/>
  <c r="Z18" i="8"/>
  <c r="AA18" i="8" s="1"/>
  <c r="X18" i="8"/>
  <c r="Z21" i="8"/>
  <c r="AA21" i="8" s="1"/>
  <c r="X21" i="8"/>
  <c r="X16" i="8"/>
  <c r="Z16" i="8"/>
  <c r="AA16" i="8" s="1"/>
  <c r="Z20" i="8"/>
  <c r="AA20" i="8" s="1"/>
  <c r="X20" i="8"/>
  <c r="V28" i="8"/>
  <c r="Y14" i="8"/>
  <c r="Y28" i="8" s="1"/>
  <c r="Z22" i="8"/>
  <c r="AA22" i="8" s="1"/>
  <c r="X22" i="8"/>
  <c r="X26" i="8"/>
  <c r="X27" i="8"/>
  <c r="U29" i="8"/>
  <c r="S33" i="8"/>
  <c r="P25" i="13" s="1"/>
  <c r="P27" i="13" s="1"/>
  <c r="Z19" i="8"/>
  <c r="AA19" i="8" s="1"/>
  <c r="X19" i="8"/>
  <c r="BX15" i="10" l="1"/>
  <c r="BX15" i="13"/>
  <c r="S24" i="10"/>
  <c r="S24" i="13"/>
  <c r="BF15" i="10"/>
  <c r="BF15" i="13"/>
  <c r="BI15" i="10"/>
  <c r="BI15" i="13"/>
  <c r="AN15" i="10"/>
  <c r="AN15" i="13"/>
  <c r="AW15" i="10"/>
  <c r="AQ19" i="10" s="1"/>
  <c r="AW15" i="13"/>
  <c r="AQ19" i="13" s="1"/>
  <c r="CS15" i="10"/>
  <c r="CS15" i="13"/>
  <c r="BO15" i="10"/>
  <c r="BO15" i="13"/>
  <c r="BR15" i="10"/>
  <c r="BR15" i="13"/>
  <c r="X66" i="8"/>
  <c r="AB66" i="8"/>
  <c r="AG61" i="8"/>
  <c r="AG56" i="8"/>
  <c r="AG52" i="8"/>
  <c r="AG53" i="8"/>
  <c r="AG55" i="8"/>
  <c r="AG54" i="8"/>
  <c r="AG57" i="8"/>
  <c r="AG60" i="8"/>
  <c r="AG58" i="8"/>
  <c r="AG59" i="8"/>
  <c r="AG62" i="8"/>
  <c r="AC66" i="8"/>
  <c r="AB70" i="8" s="1"/>
  <c r="AD63" i="8"/>
  <c r="AD66" i="8" s="1"/>
  <c r="AA52" i="8"/>
  <c r="AA66" i="8" s="1"/>
  <c r="Z66" i="8"/>
  <c r="Y70" i="8" s="1"/>
  <c r="Z28" i="8"/>
  <c r="Y32" i="8" s="1"/>
  <c r="AG22" i="8"/>
  <c r="AG18" i="8"/>
  <c r="AF28" i="8"/>
  <c r="AE28" i="8"/>
  <c r="BR11" i="3"/>
  <c r="CA33" i="8"/>
  <c r="BR16" i="10" s="1"/>
  <c r="AZ11" i="3"/>
  <c r="BI33" i="8"/>
  <c r="AZ16" i="10" s="1"/>
  <c r="AQ11" i="3"/>
  <c r="S35" i="8"/>
  <c r="P25" i="10"/>
  <c r="P27" i="10" s="1"/>
  <c r="CV11" i="3"/>
  <c r="BI11" i="3"/>
  <c r="BU11" i="3"/>
  <c r="BL11" i="3"/>
  <c r="CA11" i="3"/>
  <c r="CS32" i="8"/>
  <c r="CV32" i="8"/>
  <c r="DB33" i="8"/>
  <c r="CS16" i="10" s="1"/>
  <c r="CY33" i="8"/>
  <c r="CP16" i="10" s="1"/>
  <c r="CJ32" i="8"/>
  <c r="CD32" i="8"/>
  <c r="DE32" i="8"/>
  <c r="CY32" i="8"/>
  <c r="CM32" i="8"/>
  <c r="BU32" i="8"/>
  <c r="CS33" i="8"/>
  <c r="CJ16" i="10" s="1"/>
  <c r="CV33" i="8"/>
  <c r="CM16" i="10" s="1"/>
  <c r="CP32" i="8"/>
  <c r="CA35" i="8"/>
  <c r="CG35" i="8"/>
  <c r="CA12" i="3"/>
  <c r="BF35" i="8"/>
  <c r="AZ12" i="3"/>
  <c r="BX35" i="8"/>
  <c r="BR12" i="3"/>
  <c r="BO35" i="8"/>
  <c r="BI12" i="3"/>
  <c r="BC35" i="8"/>
  <c r="AW12" i="3"/>
  <c r="BR35" i="8"/>
  <c r="BL12" i="3"/>
  <c r="BL35" i="8"/>
  <c r="BF12" i="3"/>
  <c r="AG24" i="8"/>
  <c r="AG25" i="8"/>
  <c r="AW35" i="8"/>
  <c r="AQ12" i="3"/>
  <c r="AB32" i="8"/>
  <c r="AD14" i="8"/>
  <c r="AD28" i="8" s="1"/>
  <c r="AD29" i="8" s="1"/>
  <c r="X28" i="8"/>
  <c r="AG23" i="8"/>
  <c r="AG17" i="8"/>
  <c r="AG16" i="8"/>
  <c r="AG21" i="8"/>
  <c r="AG15" i="8"/>
  <c r="AG20" i="8"/>
  <c r="AG9" i="8"/>
  <c r="AJ10" i="8"/>
  <c r="AE8" i="8"/>
  <c r="AE31" i="8" s="1"/>
  <c r="AB10" i="3" s="1"/>
  <c r="AG19" i="8"/>
  <c r="AA14" i="8"/>
  <c r="AA28" i="8" s="1"/>
  <c r="AA29" i="8" s="1"/>
  <c r="BU12" i="3" l="1"/>
  <c r="AZ19" i="10"/>
  <c r="AN19" i="10"/>
  <c r="BC12" i="3"/>
  <c r="CD15" i="10"/>
  <c r="CD15" i="13"/>
  <c r="CJ15" i="10"/>
  <c r="CJ15" i="13"/>
  <c r="CP15" i="10"/>
  <c r="CP15" i="13"/>
  <c r="V15" i="10"/>
  <c r="V19" i="10" s="1"/>
  <c r="V15" i="13"/>
  <c r="BF18" i="10"/>
  <c r="BF18" i="13"/>
  <c r="BX18" i="10"/>
  <c r="BX18" i="13"/>
  <c r="CV15" i="10"/>
  <c r="CV15" i="13"/>
  <c r="BR18" i="10"/>
  <c r="BR18" i="13"/>
  <c r="BC18" i="10"/>
  <c r="BC18" i="13"/>
  <c r="BO18" i="10"/>
  <c r="BO18" i="13"/>
  <c r="BU15" i="10"/>
  <c r="BU15" i="13"/>
  <c r="CG15" i="10"/>
  <c r="CG15" i="13"/>
  <c r="CA15" i="10"/>
  <c r="CA15" i="13"/>
  <c r="V24" i="10"/>
  <c r="V28" i="10" s="1"/>
  <c r="V24" i="13"/>
  <c r="Y15" i="10"/>
  <c r="Y15" i="13"/>
  <c r="BI18" i="10"/>
  <c r="BI18" i="13"/>
  <c r="AW18" i="10"/>
  <c r="AW18" i="13"/>
  <c r="AN18" i="10"/>
  <c r="AN18" i="13"/>
  <c r="AT18" i="10"/>
  <c r="AT18" i="13"/>
  <c r="BI35" i="8"/>
  <c r="BL15" i="10"/>
  <c r="BL15" i="13"/>
  <c r="BC19" i="13" s="1"/>
  <c r="CM15" i="10"/>
  <c r="CM15" i="13"/>
  <c r="Y24" i="10"/>
  <c r="Y24" i="13"/>
  <c r="AA67" i="8"/>
  <c r="Y71" i="8"/>
  <c r="AD67" i="8"/>
  <c r="AB71" i="8"/>
  <c r="AJ57" i="8"/>
  <c r="AJ53" i="8"/>
  <c r="AJ54" i="8"/>
  <c r="AJ55" i="8"/>
  <c r="AJ60" i="8"/>
  <c r="AJ52" i="8"/>
  <c r="AJ61" i="8"/>
  <c r="AJ56" i="8"/>
  <c r="AJ58" i="8"/>
  <c r="AJ59" i="8"/>
  <c r="AJ62" i="8"/>
  <c r="AE66" i="8"/>
  <c r="AF66" i="8"/>
  <c r="AE70" i="8" s="1"/>
  <c r="AG63" i="8"/>
  <c r="AG66" i="8" s="1"/>
  <c r="X67" i="8"/>
  <c r="V71" i="8"/>
  <c r="V73" i="8" s="1"/>
  <c r="AI28" i="8"/>
  <c r="AH28" i="8"/>
  <c r="CG11" i="3"/>
  <c r="V11" i="3"/>
  <c r="BL14" i="3"/>
  <c r="CS11" i="3"/>
  <c r="AQ14" i="3"/>
  <c r="AW14" i="3"/>
  <c r="BC14" i="3"/>
  <c r="CD11" i="3"/>
  <c r="BI14" i="3"/>
  <c r="CA14" i="3"/>
  <c r="CY11" i="3"/>
  <c r="AZ14" i="3"/>
  <c r="Y11" i="3"/>
  <c r="CP11" i="3"/>
  <c r="BX11" i="3"/>
  <c r="CJ11" i="3"/>
  <c r="BF14" i="3"/>
  <c r="BR14" i="3"/>
  <c r="BU14" i="3"/>
  <c r="CM11" i="3"/>
  <c r="BO11" i="3"/>
  <c r="CV35" i="8"/>
  <c r="CP12" i="3"/>
  <c r="CY35" i="8"/>
  <c r="CS12" i="3"/>
  <c r="CS35" i="8"/>
  <c r="CM12" i="3"/>
  <c r="DB35" i="8"/>
  <c r="CV12" i="3"/>
  <c r="CD33" i="8"/>
  <c r="BU16" i="10" s="1"/>
  <c r="DE33" i="8"/>
  <c r="CV16" i="10" s="1"/>
  <c r="CP33" i="8"/>
  <c r="CG16" i="10" s="1"/>
  <c r="CM33" i="8"/>
  <c r="CD16" i="10" s="1"/>
  <c r="CJ33" i="8"/>
  <c r="CA16" i="10" s="1"/>
  <c r="BU33" i="8"/>
  <c r="BL16" i="10" s="1"/>
  <c r="AJ25" i="8"/>
  <c r="AJ24" i="8"/>
  <c r="AG14" i="8"/>
  <c r="AG28" i="8" s="1"/>
  <c r="AG29" i="8" s="1"/>
  <c r="AE32" i="8"/>
  <c r="X29" i="8"/>
  <c r="V33" i="8"/>
  <c r="S25" i="13" s="1"/>
  <c r="S27" i="13" s="1"/>
  <c r="AJ20" i="8"/>
  <c r="AJ16" i="8"/>
  <c r="AJ23" i="8"/>
  <c r="AJ21" i="8"/>
  <c r="AJ15" i="8"/>
  <c r="AM10" i="8"/>
  <c r="AJ9" i="8"/>
  <c r="AJ17" i="8"/>
  <c r="AH8" i="8"/>
  <c r="AH31" i="8" s="1"/>
  <c r="AE10" i="3" s="1"/>
  <c r="AJ18" i="8"/>
  <c r="AJ19" i="8"/>
  <c r="AJ22" i="8"/>
  <c r="AB33" i="8"/>
  <c r="Y16" i="10" s="1"/>
  <c r="Y33" i="8"/>
  <c r="V16" i="10" s="1"/>
  <c r="BO19" i="10" l="1"/>
  <c r="BO19" i="13"/>
  <c r="CA19" i="10"/>
  <c r="CM19" i="10"/>
  <c r="BL19" i="10"/>
  <c r="CD19" i="10"/>
  <c r="BC19" i="10"/>
  <c r="CP19" i="10"/>
  <c r="CS18" i="10"/>
  <c r="CS18" i="13"/>
  <c r="AZ18" i="10"/>
  <c r="AZ18" i="13"/>
  <c r="AZ19" i="13" s="1"/>
  <c r="CP19" i="13"/>
  <c r="CJ18" i="10"/>
  <c r="CJ18" i="13"/>
  <c r="AN19" i="13"/>
  <c r="CP18" i="10"/>
  <c r="CP18" i="13"/>
  <c r="AB15" i="10"/>
  <c r="AB15" i="13"/>
  <c r="CD19" i="13"/>
  <c r="CM18" i="10"/>
  <c r="CM18" i="13"/>
  <c r="AB24" i="10"/>
  <c r="AB24" i="13"/>
  <c r="AG67" i="8"/>
  <c r="AE71" i="8"/>
  <c r="AI66" i="8"/>
  <c r="AH70" i="8" s="1"/>
  <c r="AJ63" i="8"/>
  <c r="AJ66" i="8" s="1"/>
  <c r="AB73" i="8"/>
  <c r="Y25" i="10"/>
  <c r="AM60" i="8"/>
  <c r="AM56" i="8"/>
  <c r="AM52" i="8"/>
  <c r="AM55" i="8"/>
  <c r="AM54" i="8"/>
  <c r="AM61" i="8"/>
  <c r="AM57" i="8"/>
  <c r="AM53" i="8"/>
  <c r="AM58" i="8"/>
  <c r="AM59" i="8"/>
  <c r="AM62" i="8"/>
  <c r="AK66" i="8"/>
  <c r="AH66" i="8"/>
  <c r="Y73" i="8"/>
  <c r="V25" i="10"/>
  <c r="AM18" i="8"/>
  <c r="AL28" i="8"/>
  <c r="AK28" i="8"/>
  <c r="CM14" i="3"/>
  <c r="AB11" i="3"/>
  <c r="CP14" i="3"/>
  <c r="CS14" i="3"/>
  <c r="CV14" i="3"/>
  <c r="V35" i="8"/>
  <c r="S25" i="10"/>
  <c r="S27" i="10" s="1"/>
  <c r="CM35" i="8"/>
  <c r="CG12" i="3"/>
  <c r="CP35" i="8"/>
  <c r="CJ12" i="3"/>
  <c r="DE35" i="8"/>
  <c r="CY12" i="3"/>
  <c r="CJ35" i="8"/>
  <c r="CD12" i="3"/>
  <c r="BU35" i="8"/>
  <c r="BO12" i="3"/>
  <c r="BX12" i="3"/>
  <c r="CD35" i="8"/>
  <c r="Y35" i="8"/>
  <c r="V12" i="3"/>
  <c r="AB35" i="8"/>
  <c r="Y12" i="3"/>
  <c r="AM25" i="8"/>
  <c r="AM24" i="8"/>
  <c r="AM19" i="8"/>
  <c r="AM23" i="8"/>
  <c r="AM17" i="8"/>
  <c r="AM9" i="8"/>
  <c r="AM22" i="8"/>
  <c r="AM21" i="8"/>
  <c r="AM20" i="8"/>
  <c r="AM15" i="8"/>
  <c r="AM16" i="8"/>
  <c r="AP10" i="8"/>
  <c r="AK8" i="8"/>
  <c r="AK31" i="8" s="1"/>
  <c r="AH10" i="3" s="1"/>
  <c r="AH32" i="8"/>
  <c r="AJ14" i="8"/>
  <c r="AJ28" i="8" s="1"/>
  <c r="AJ29" i="8" s="1"/>
  <c r="AE33" i="8"/>
  <c r="AB16" i="10" s="1"/>
  <c r="CA18" i="10" l="1"/>
  <c r="CA18" i="13"/>
  <c r="Y18" i="10"/>
  <c r="Y18" i="13"/>
  <c r="AE15" i="10"/>
  <c r="AE15" i="13"/>
  <c r="Y27" i="10"/>
  <c r="Y27" i="13"/>
  <c r="CV18" i="10"/>
  <c r="CV18" i="13"/>
  <c r="CM19" i="13" s="1"/>
  <c r="V27" i="10"/>
  <c r="V27" i="13"/>
  <c r="V28" i="13" s="1"/>
  <c r="BU18" i="10"/>
  <c r="BU18" i="13"/>
  <c r="AE24" i="10"/>
  <c r="AE24" i="13"/>
  <c r="CG18" i="10"/>
  <c r="CG18" i="13"/>
  <c r="V18" i="10"/>
  <c r="V18" i="13"/>
  <c r="V19" i="13" s="1"/>
  <c r="BL18" i="10"/>
  <c r="BL18" i="13"/>
  <c r="CD18" i="10"/>
  <c r="CD18" i="13"/>
  <c r="AL66" i="8"/>
  <c r="AK70" i="8" s="1"/>
  <c r="AM63" i="8"/>
  <c r="AM66" i="8" s="1"/>
  <c r="AJ67" i="8"/>
  <c r="AH71" i="8"/>
  <c r="AP55" i="8"/>
  <c r="AP54" i="8"/>
  <c r="AP57" i="8"/>
  <c r="AP61" i="8"/>
  <c r="AP53" i="8"/>
  <c r="AP60" i="8"/>
  <c r="AP56" i="8"/>
  <c r="AP52" i="8"/>
  <c r="AP58" i="8"/>
  <c r="AP59" i="8"/>
  <c r="AP62" i="8"/>
  <c r="AN66" i="8"/>
  <c r="AE73" i="8"/>
  <c r="AB25" i="10"/>
  <c r="AE11" i="3"/>
  <c r="AP25" i="8"/>
  <c r="AP21" i="8"/>
  <c r="AP17" i="8"/>
  <c r="AO28" i="8"/>
  <c r="AN28" i="8"/>
  <c r="BO14" i="3"/>
  <c r="CG14" i="3"/>
  <c r="CJ14" i="3"/>
  <c r="CY14" i="3"/>
  <c r="BX14" i="3"/>
  <c r="CD14" i="3"/>
  <c r="Y14" i="3"/>
  <c r="V14" i="3"/>
  <c r="AE35" i="8"/>
  <c r="AB12" i="3"/>
  <c r="AP24" i="8"/>
  <c r="AK32" i="8"/>
  <c r="AM14" i="8"/>
  <c r="AM28" i="8" s="1"/>
  <c r="AM29" i="8" s="1"/>
  <c r="AH33" i="8"/>
  <c r="AE16" i="10" s="1"/>
  <c r="AP23" i="8"/>
  <c r="AP22" i="8"/>
  <c r="AP16" i="8"/>
  <c r="AP15" i="8"/>
  <c r="AP18" i="8"/>
  <c r="AP19" i="8"/>
  <c r="AP9" i="8"/>
  <c r="AP20" i="8"/>
  <c r="AS10" i="8"/>
  <c r="AN8" i="8"/>
  <c r="AN31" i="8" s="1"/>
  <c r="AK10" i="3" s="1"/>
  <c r="BL19" i="13" l="1"/>
  <c r="AH15" i="10"/>
  <c r="AH15" i="13"/>
  <c r="AH24" i="10"/>
  <c r="AH24" i="13"/>
  <c r="AB18" i="10"/>
  <c r="AB18" i="13"/>
  <c r="AB27" i="10"/>
  <c r="AB27" i="13"/>
  <c r="CA19" i="13"/>
  <c r="AH73" i="8"/>
  <c r="AE25" i="10"/>
  <c r="AO66" i="8"/>
  <c r="AN70" i="8" s="1"/>
  <c r="AP63" i="8"/>
  <c r="AP66" i="8" s="1"/>
  <c r="AM67" i="8"/>
  <c r="AK71" i="8"/>
  <c r="AS61" i="8"/>
  <c r="AS56" i="8"/>
  <c r="AS52" i="8"/>
  <c r="AS57" i="8"/>
  <c r="AS53" i="8"/>
  <c r="AS60" i="8"/>
  <c r="AS55" i="8"/>
  <c r="AS54" i="8"/>
  <c r="AS58" i="8"/>
  <c r="AS59" i="8"/>
  <c r="AS62" i="8"/>
  <c r="AQ66" i="8"/>
  <c r="AR28" i="8"/>
  <c r="AQ28" i="8"/>
  <c r="AH11" i="3"/>
  <c r="AB14" i="3"/>
  <c r="AS25" i="8"/>
  <c r="AS24" i="8"/>
  <c r="AH35" i="8"/>
  <c r="AE12" i="3"/>
  <c r="AS20" i="8"/>
  <c r="AS19" i="8"/>
  <c r="AS23" i="8"/>
  <c r="AS9" i="8"/>
  <c r="AS16" i="8"/>
  <c r="AV10" i="8"/>
  <c r="AQ8" i="8"/>
  <c r="AQ31" i="8" s="1"/>
  <c r="AN10" i="3" s="1"/>
  <c r="AS18" i="8"/>
  <c r="AS22" i="8"/>
  <c r="AS21" i="8"/>
  <c r="AS15" i="8"/>
  <c r="AS17" i="8"/>
  <c r="AK33" i="8"/>
  <c r="AH16" i="10" s="1"/>
  <c r="AP14" i="8"/>
  <c r="AP28" i="8" s="1"/>
  <c r="AP29" i="8" s="1"/>
  <c r="AN32" i="8"/>
  <c r="AK24" i="10" l="1"/>
  <c r="AB28" i="10" s="1"/>
  <c r="AK24" i="13"/>
  <c r="AB28" i="13" s="1"/>
  <c r="AE18" i="10"/>
  <c r="AE18" i="13"/>
  <c r="AE27" i="10"/>
  <c r="AE27" i="13"/>
  <c r="AK15" i="10"/>
  <c r="Y19" i="10" s="1"/>
  <c r="AK15" i="13"/>
  <c r="AB19" i="13" s="1"/>
  <c r="AK73" i="8"/>
  <c r="AH25" i="10"/>
  <c r="AR66" i="8"/>
  <c r="AQ70" i="8" s="1"/>
  <c r="AS63" i="8"/>
  <c r="AS66" i="8" s="1"/>
  <c r="AP67" i="8"/>
  <c r="AN71" i="8"/>
  <c r="AV57" i="8"/>
  <c r="AV53" i="8"/>
  <c r="AV56" i="8"/>
  <c r="AV54" i="8"/>
  <c r="AV60" i="8"/>
  <c r="AV61" i="8"/>
  <c r="AV52" i="8"/>
  <c r="AV55" i="8"/>
  <c r="AV58" i="8"/>
  <c r="AV59" i="8"/>
  <c r="AV62" i="8"/>
  <c r="AT66" i="8"/>
  <c r="AV22" i="8"/>
  <c r="AV18" i="8"/>
  <c r="AU28" i="8"/>
  <c r="AT28" i="8"/>
  <c r="AK11" i="3"/>
  <c r="AE14" i="3"/>
  <c r="AK35" i="8"/>
  <c r="AH12" i="3"/>
  <c r="AV25" i="8"/>
  <c r="AV24" i="8"/>
  <c r="AV23" i="8"/>
  <c r="AV17" i="8"/>
  <c r="AV16" i="8"/>
  <c r="AV20" i="8"/>
  <c r="AV15" i="8"/>
  <c r="AV21" i="8"/>
  <c r="AT8" i="8"/>
  <c r="AT31" i="8" s="1"/>
  <c r="AV9" i="8"/>
  <c r="AV19" i="8"/>
  <c r="AN33" i="8"/>
  <c r="AK16" i="10" s="1"/>
  <c r="AQ32" i="8"/>
  <c r="AS14" i="8"/>
  <c r="AS28" i="8" s="1"/>
  <c r="AS29" i="8" s="1"/>
  <c r="Y28" i="10" l="1"/>
  <c r="AB19" i="10"/>
  <c r="AH27" i="10"/>
  <c r="AH27" i="13"/>
  <c r="AH18" i="10"/>
  <c r="AH18" i="13"/>
  <c r="AN73" i="8"/>
  <c r="AK25" i="10"/>
  <c r="AU66" i="8"/>
  <c r="AT70" i="8" s="1"/>
  <c r="AV63" i="8"/>
  <c r="AV66" i="8" s="1"/>
  <c r="AS67" i="8"/>
  <c r="AQ71" i="8"/>
  <c r="AQ73" i="8" s="1"/>
  <c r="AN11" i="3"/>
  <c r="AH14" i="3"/>
  <c r="AN35" i="8"/>
  <c r="AK12" i="3"/>
  <c r="AQ33" i="8"/>
  <c r="AT32" i="8"/>
  <c r="AV14" i="8"/>
  <c r="AV28" i="8" s="1"/>
  <c r="AV29" i="8" s="1"/>
  <c r="AK18" i="10" l="1"/>
  <c r="AK18" i="13"/>
  <c r="Y19" i="13" s="1"/>
  <c r="AK27" i="10"/>
  <c r="AK27" i="13"/>
  <c r="Y28" i="13" s="1"/>
  <c r="AV67" i="8"/>
  <c r="AT71" i="8"/>
  <c r="AT73" i="8" s="1"/>
  <c r="AK14" i="3"/>
  <c r="AQ35" i="8"/>
  <c r="AN12" i="3"/>
  <c r="AT33" i="8"/>
  <c r="AT35" i="8" s="1"/>
  <c r="AN14" i="3" l="1"/>
  <c r="S43" i="3"/>
  <c r="P43" i="3"/>
  <c r="M43" i="3"/>
  <c r="J43" i="3"/>
  <c r="S42" i="3"/>
  <c r="P42" i="3"/>
  <c r="M42" i="3"/>
  <c r="J42" i="3"/>
  <c r="S41" i="3"/>
  <c r="P41" i="3"/>
  <c r="M41" i="3"/>
  <c r="J41" i="3"/>
  <c r="S40" i="3"/>
  <c r="P40" i="3"/>
  <c r="M40" i="3"/>
  <c r="J40" i="3"/>
  <c r="AW8" i="4"/>
  <c r="AW42" i="4" s="1"/>
  <c r="AQ40" i="3" s="1"/>
  <c r="AY9" i="4"/>
  <c r="AW46" i="4"/>
  <c r="AZ46" i="4"/>
  <c r="BF46" i="4"/>
  <c r="BI46" i="4"/>
  <c r="BL46" i="4"/>
  <c r="BO46" i="4"/>
  <c r="BR46" i="4"/>
  <c r="BU46" i="4"/>
  <c r="BX46" i="4"/>
  <c r="CA46" i="4"/>
  <c r="CD46" i="4"/>
  <c r="CG46" i="4"/>
  <c r="CJ46" i="4"/>
  <c r="CM46" i="4"/>
  <c r="CD71" i="10" s="1"/>
  <c r="BC46" i="4"/>
  <c r="AE29" i="5"/>
  <c r="AE62" i="10" s="1"/>
  <c r="AH29" i="5"/>
  <c r="AH62" i="10" s="1"/>
  <c r="AK29" i="5"/>
  <c r="AK62" i="10" s="1"/>
  <c r="AN29" i="5"/>
  <c r="AN35" i="3" s="1"/>
  <c r="AQ29" i="5"/>
  <c r="AT29" i="5"/>
  <c r="AN62" i="10" s="1"/>
  <c r="AW29" i="5"/>
  <c r="AZ29" i="5"/>
  <c r="AQ62" i="10" s="1"/>
  <c r="BC29" i="5"/>
  <c r="BF29" i="5"/>
  <c r="BI29" i="5"/>
  <c r="AZ62" i="10" s="1"/>
  <c r="BL29" i="5"/>
  <c r="BC62" i="10" s="1"/>
  <c r="BO29" i="5"/>
  <c r="BF62" i="10" s="1"/>
  <c r="BR29" i="5"/>
  <c r="BI62" i="10" s="1"/>
  <c r="BU29" i="5"/>
  <c r="BX29" i="5"/>
  <c r="CA29" i="5"/>
  <c r="CD29" i="5"/>
  <c r="CG29" i="5"/>
  <c r="BX62" i="10" s="1"/>
  <c r="Y35" i="3"/>
  <c r="BI35" i="3"/>
  <c r="BU9" i="5"/>
  <c r="BU26" i="5" s="1"/>
  <c r="BZ11" i="5"/>
  <c r="AB35" i="3"/>
  <c r="AH35" i="3"/>
  <c r="AK35" i="3"/>
  <c r="AZ43" i="3" l="1"/>
  <c r="BU43" i="3"/>
  <c r="AW43" i="3"/>
  <c r="BR43" i="3"/>
  <c r="BO43" i="3"/>
  <c r="AT43" i="3"/>
  <c r="BX35" i="3"/>
  <c r="BU62" i="10"/>
  <c r="AZ35" i="3"/>
  <c r="AW62" i="10"/>
  <c r="BL43" i="3"/>
  <c r="AQ43" i="3"/>
  <c r="M44" i="3"/>
  <c r="BX43" i="3"/>
  <c r="CA71" i="10"/>
  <c r="BL35" i="3"/>
  <c r="BU35" i="3"/>
  <c r="BR62" i="10"/>
  <c r="AW35" i="3"/>
  <c r="AT62" i="10"/>
  <c r="BI43" i="3"/>
  <c r="AQ35" i="3"/>
  <c r="BF35" i="3"/>
  <c r="BR35" i="3"/>
  <c r="BO62" i="10"/>
  <c r="BF43" i="3"/>
  <c r="AT35" i="3"/>
  <c r="BO35" i="3"/>
  <c r="BL62" i="10"/>
  <c r="BC43" i="3"/>
  <c r="CA43" i="3"/>
  <c r="CC11" i="5"/>
  <c r="CC10" i="5" s="1"/>
  <c r="BZ10" i="5"/>
  <c r="J44" i="3"/>
  <c r="P44" i="3"/>
  <c r="S44" i="3"/>
  <c r="AE35" i="3"/>
  <c r="BB10" i="4"/>
  <c r="BC35" i="3"/>
  <c r="BO32" i="3"/>
  <c r="BX9" i="5"/>
  <c r="CA35" i="3"/>
  <c r="CF11" i="5" l="1"/>
  <c r="CI11" i="5" s="1"/>
  <c r="AZ8" i="4"/>
  <c r="AZ42" i="4" s="1"/>
  <c r="AT40" i="3" s="1"/>
  <c r="CA9" i="5"/>
  <c r="CA26" i="5" s="1"/>
  <c r="BU32" i="3" s="1"/>
  <c r="BX26" i="5"/>
  <c r="BR32" i="3" s="1"/>
  <c r="BB9" i="4"/>
  <c r="CI10" i="5" l="1"/>
  <c r="CG9" i="5"/>
  <c r="CG26" i="5" s="1"/>
  <c r="CA32" i="3" s="1"/>
  <c r="CF10" i="5"/>
  <c r="CD9" i="5"/>
  <c r="CD26" i="5" s="1"/>
  <c r="BX32" i="3" s="1"/>
  <c r="BB11" i="5" l="1"/>
  <c r="BB10" i="5" s="1"/>
  <c r="AY10" i="5"/>
  <c r="AW9" i="5"/>
  <c r="AW26" i="5" s="1"/>
  <c r="S35" i="3"/>
  <c r="P35" i="3"/>
  <c r="M35" i="3"/>
  <c r="M36" i="3" s="1"/>
  <c r="J35" i="3"/>
  <c r="S34" i="3"/>
  <c r="P34" i="3"/>
  <c r="M34" i="3"/>
  <c r="J34" i="3"/>
  <c r="S33" i="3"/>
  <c r="P33" i="3"/>
  <c r="M33" i="3"/>
  <c r="J33" i="3"/>
  <c r="S32" i="3"/>
  <c r="P32" i="3"/>
  <c r="M32" i="3"/>
  <c r="J32" i="3"/>
  <c r="S20" i="3"/>
  <c r="P20" i="3"/>
  <c r="M20" i="3"/>
  <c r="S27" i="3"/>
  <c r="P27" i="3"/>
  <c r="M27" i="3"/>
  <c r="J26" i="3"/>
  <c r="J28" i="3" s="1"/>
  <c r="J25" i="3"/>
  <c r="J24" i="3"/>
  <c r="CJ36" i="7"/>
  <c r="BX8" i="7"/>
  <c r="BX32" i="7" s="1"/>
  <c r="BO24" i="3" s="1"/>
  <c r="BZ11" i="7"/>
  <c r="CC11" i="7"/>
  <c r="CF11" i="7"/>
  <c r="CI11" i="7"/>
  <c r="BX36" i="7"/>
  <c r="CA36" i="7"/>
  <c r="CD36" i="7"/>
  <c r="CG36" i="7"/>
  <c r="BU36" i="7"/>
  <c r="BR36" i="7"/>
  <c r="BO36" i="7"/>
  <c r="BL36" i="7"/>
  <c r="BI36" i="7"/>
  <c r="BF36" i="7"/>
  <c r="BC36" i="7"/>
  <c r="R28" i="7"/>
  <c r="O28" i="7"/>
  <c r="L28" i="7"/>
  <c r="R27" i="7"/>
  <c r="O27" i="7"/>
  <c r="L27" i="7"/>
  <c r="R26" i="7"/>
  <c r="O26" i="7"/>
  <c r="L26" i="7"/>
  <c r="R23" i="7"/>
  <c r="O23" i="7"/>
  <c r="L23" i="7"/>
  <c r="R20" i="7"/>
  <c r="O20" i="7"/>
  <c r="L20" i="7"/>
  <c r="R17" i="7"/>
  <c r="O17" i="7"/>
  <c r="L17" i="7"/>
  <c r="R14" i="7"/>
  <c r="O14" i="7"/>
  <c r="L14" i="7"/>
  <c r="U28" i="7"/>
  <c r="U27" i="7"/>
  <c r="U26" i="7"/>
  <c r="U23" i="7"/>
  <c r="U20" i="7"/>
  <c r="U17" i="7"/>
  <c r="U14" i="7"/>
  <c r="AY11" i="7"/>
  <c r="AW36" i="7"/>
  <c r="AZ36" i="7"/>
  <c r="AZ35" i="7"/>
  <c r="BW11" i="7"/>
  <c r="BT11" i="7"/>
  <c r="BQ11" i="7"/>
  <c r="BN11" i="7"/>
  <c r="BK11" i="7"/>
  <c r="BH11" i="7"/>
  <c r="BE11" i="7"/>
  <c r="BB11" i="7"/>
  <c r="BB10" i="7"/>
  <c r="BE9" i="7"/>
  <c r="BE10" i="7" s="1"/>
  <c r="AZ8" i="7"/>
  <c r="AZ32" i="7" s="1"/>
  <c r="BT173" i="7" l="1"/>
  <c r="BT174" i="7"/>
  <c r="BT120" i="7"/>
  <c r="BT123" i="7"/>
  <c r="BT117" i="7"/>
  <c r="BT126" i="7"/>
  <c r="BL27" i="3"/>
  <c r="BZ173" i="7"/>
  <c r="BZ174" i="7"/>
  <c r="BZ123" i="7"/>
  <c r="BZ117" i="7"/>
  <c r="BZ126" i="7"/>
  <c r="BZ120" i="7"/>
  <c r="BQ123" i="7"/>
  <c r="BQ117" i="7"/>
  <c r="BQ126" i="7"/>
  <c r="BQ120" i="7"/>
  <c r="BI27" i="3"/>
  <c r="CC173" i="7"/>
  <c r="CC174" i="7"/>
  <c r="CC123" i="7"/>
  <c r="CC117" i="7"/>
  <c r="CC120" i="7"/>
  <c r="CC126" i="7"/>
  <c r="AT27" i="3"/>
  <c r="BU27" i="3"/>
  <c r="CA27" i="3"/>
  <c r="P36" i="3"/>
  <c r="BW173" i="7"/>
  <c r="BW174" i="7"/>
  <c r="BW117" i="7"/>
  <c r="BW126" i="7"/>
  <c r="BW123" i="7"/>
  <c r="BW120" i="7"/>
  <c r="AW27" i="3"/>
  <c r="BR27" i="3"/>
  <c r="S36" i="3"/>
  <c r="AZ27" i="3"/>
  <c r="BO27" i="3"/>
  <c r="AQ27" i="3"/>
  <c r="AN44" i="10"/>
  <c r="BC27" i="3"/>
  <c r="CI173" i="7"/>
  <c r="CI174" i="7"/>
  <c r="CI117" i="7"/>
  <c r="CI123" i="7"/>
  <c r="CI126" i="7"/>
  <c r="CI120" i="7"/>
  <c r="BX27" i="3"/>
  <c r="BN123" i="7"/>
  <c r="BN117" i="7"/>
  <c r="BN120" i="7"/>
  <c r="BN126" i="7"/>
  <c r="BF27" i="3"/>
  <c r="CF173" i="7"/>
  <c r="CF174" i="7"/>
  <c r="CF120" i="7"/>
  <c r="CF126" i="7"/>
  <c r="CF123" i="7"/>
  <c r="CF117" i="7"/>
  <c r="AZ9" i="5"/>
  <c r="AZ26" i="5" s="1"/>
  <c r="AT32" i="3" s="1"/>
  <c r="BE11" i="5"/>
  <c r="BH11" i="5" s="1"/>
  <c r="BK11" i="5" s="1"/>
  <c r="BH9" i="7"/>
  <c r="BK9" i="7" s="1"/>
  <c r="BC8" i="7"/>
  <c r="BC32" i="7" s="1"/>
  <c r="AT24" i="3" s="1"/>
  <c r="AZ37" i="7"/>
  <c r="J36" i="3"/>
  <c r="BF9" i="5"/>
  <c r="BF26" i="5" s="1"/>
  <c r="AZ32" i="3" s="1"/>
  <c r="CC9" i="7"/>
  <c r="CA154" i="7" s="1"/>
  <c r="CA178" i="7" s="1"/>
  <c r="BH10" i="7"/>
  <c r="BZ132" i="7" l="1"/>
  <c r="BZ175" i="7"/>
  <c r="BN9" i="7"/>
  <c r="BL154" i="7" s="1"/>
  <c r="BL178" i="7" s="1"/>
  <c r="BK10" i="7"/>
  <c r="BF8" i="7"/>
  <c r="BF32" i="7" s="1"/>
  <c r="AW24" i="3" s="1"/>
  <c r="CI175" i="7"/>
  <c r="CC175" i="7"/>
  <c r="BX138" i="7"/>
  <c r="BX140" i="7" s="1"/>
  <c r="BZ133" i="7"/>
  <c r="CF175" i="7"/>
  <c r="BW175" i="7"/>
  <c r="BZ176" i="7"/>
  <c r="BX181" i="7"/>
  <c r="BT175" i="7"/>
  <c r="BL111" i="7"/>
  <c r="BL135" i="7" s="1"/>
  <c r="BN129" i="7"/>
  <c r="CA111" i="7"/>
  <c r="CA135" i="7" s="1"/>
  <c r="CC129" i="7"/>
  <c r="CC10" i="7"/>
  <c r="BH10" i="5"/>
  <c r="BE10" i="5"/>
  <c r="BC9" i="5"/>
  <c r="BC26" i="5" s="1"/>
  <c r="AW32" i="3" s="1"/>
  <c r="BI8" i="7"/>
  <c r="BI32" i="7" s="1"/>
  <c r="AZ24" i="3" s="1"/>
  <c r="BL8" i="7"/>
  <c r="BL32" i="7" s="1"/>
  <c r="BC24" i="3" s="1"/>
  <c r="BN11" i="5"/>
  <c r="BK10" i="5"/>
  <c r="BI9" i="5"/>
  <c r="BI26" i="5" s="1"/>
  <c r="BC32" i="3" s="1"/>
  <c r="CA8" i="7"/>
  <c r="CA32" i="7" s="1"/>
  <c r="BR24" i="3" s="1"/>
  <c r="CF9" i="7"/>
  <c r="CD154" i="7" s="1"/>
  <c r="CD178" i="7" s="1"/>
  <c r="BQ9" i="7"/>
  <c r="BO154" i="7" s="1"/>
  <c r="BO178" i="7" s="1"/>
  <c r="BN10" i="7"/>
  <c r="BX183" i="7" l="1"/>
  <c r="AH54" i="10" s="1"/>
  <c r="BC54" i="13" s="1"/>
  <c r="AH52" i="10"/>
  <c r="CF176" i="7"/>
  <c r="CD181" i="7"/>
  <c r="CC176" i="7"/>
  <c r="CA181" i="7"/>
  <c r="BT176" i="7"/>
  <c r="BR181" i="7"/>
  <c r="BR183" i="7" s="1"/>
  <c r="CI176" i="7"/>
  <c r="CG181" i="7"/>
  <c r="BW176" i="7"/>
  <c r="BU181" i="7"/>
  <c r="BO111" i="7"/>
  <c r="BO135" i="7" s="1"/>
  <c r="BQ129" i="7"/>
  <c r="CD111" i="7"/>
  <c r="CD135" i="7" s="1"/>
  <c r="CF129" i="7"/>
  <c r="CF10" i="7"/>
  <c r="CA132" i="7"/>
  <c r="BL132" i="7"/>
  <c r="BO8" i="7"/>
  <c r="BO32" i="7" s="1"/>
  <c r="BF24" i="3" s="1"/>
  <c r="BQ11" i="5"/>
  <c r="BN10" i="5"/>
  <c r="BL9" i="5"/>
  <c r="BL26" i="5" s="1"/>
  <c r="BF32" i="3" s="1"/>
  <c r="CD8" i="7"/>
  <c r="CD32" i="7" s="1"/>
  <c r="BU24" i="3" s="1"/>
  <c r="CI9" i="7"/>
  <c r="CG154" i="7" s="1"/>
  <c r="CG178" i="7" s="1"/>
  <c r="BT9" i="7"/>
  <c r="BR154" i="7" s="1"/>
  <c r="BR178" i="7" s="1"/>
  <c r="BQ10" i="7"/>
  <c r="CG183" i="7" l="1"/>
  <c r="AQ54" i="10" s="1"/>
  <c r="BL54" i="13" s="1"/>
  <c r="AQ52" i="10"/>
  <c r="CA183" i="7"/>
  <c r="AK54" i="10" s="1"/>
  <c r="BF54" i="13" s="1"/>
  <c r="AK52" i="10"/>
  <c r="BU183" i="7"/>
  <c r="AE54" i="10" s="1"/>
  <c r="AZ54" i="13" s="1"/>
  <c r="AQ55" i="13" s="1"/>
  <c r="AE52" i="10"/>
  <c r="CD183" i="7"/>
  <c r="AN54" i="10" s="1"/>
  <c r="BI54" i="13" s="1"/>
  <c r="AN52" i="10"/>
  <c r="CD132" i="7"/>
  <c r="BR111" i="7"/>
  <c r="BR135" i="7" s="1"/>
  <c r="BT129" i="7"/>
  <c r="CG111" i="7"/>
  <c r="CG135" i="7" s="1"/>
  <c r="CI129" i="7"/>
  <c r="CI10" i="7"/>
  <c r="CB132" i="7"/>
  <c r="BO132" i="7"/>
  <c r="BM132" i="7"/>
  <c r="BR8" i="7"/>
  <c r="BR32" i="7" s="1"/>
  <c r="BI24" i="3" s="1"/>
  <c r="CL9" i="7"/>
  <c r="CJ154" i="7" s="1"/>
  <c r="CJ178" i="7" s="1"/>
  <c r="BT11" i="5"/>
  <c r="BQ10" i="5"/>
  <c r="BO9" i="5"/>
  <c r="BO26" i="5" s="1"/>
  <c r="BI32" i="3" s="1"/>
  <c r="CG8" i="7"/>
  <c r="CG32" i="7" s="1"/>
  <c r="BX24" i="3" s="1"/>
  <c r="BW9" i="7"/>
  <c r="BU154" i="7" s="1"/>
  <c r="BU178" i="7" s="1"/>
  <c r="BT10" i="7"/>
  <c r="BC55" i="13" l="1"/>
  <c r="BN132" i="7"/>
  <c r="CG132" i="7"/>
  <c r="CC132" i="7"/>
  <c r="BR132" i="7"/>
  <c r="CJ111" i="7"/>
  <c r="CJ135" i="7" s="1"/>
  <c r="CL129" i="7"/>
  <c r="CL10" i="7"/>
  <c r="BN133" i="7"/>
  <c r="BL138" i="7"/>
  <c r="CF132" i="7"/>
  <c r="CE132" i="7"/>
  <c r="BU111" i="7"/>
  <c r="BU135" i="7" s="1"/>
  <c r="BW129" i="7"/>
  <c r="BQ132" i="7"/>
  <c r="BP132" i="7"/>
  <c r="CJ8" i="7"/>
  <c r="CJ32" i="7" s="1"/>
  <c r="CA24" i="3" s="1"/>
  <c r="BU8" i="7"/>
  <c r="BU32" i="7" s="1"/>
  <c r="BL24" i="3" s="1"/>
  <c r="BT10" i="5"/>
  <c r="BR9" i="5"/>
  <c r="BR26" i="5" s="1"/>
  <c r="BL32" i="3" s="1"/>
  <c r="BW10" i="7"/>
  <c r="CF133" i="7" l="1"/>
  <c r="CD138" i="7"/>
  <c r="BO138" i="7"/>
  <c r="BQ133" i="7"/>
  <c r="BL140" i="7"/>
  <c r="BT132" i="7"/>
  <c r="BS132" i="7"/>
  <c r="CC133" i="7"/>
  <c r="CA138" i="7"/>
  <c r="BU132" i="7"/>
  <c r="CJ132" i="7"/>
  <c r="CH132" i="7"/>
  <c r="CI132" i="7"/>
  <c r="U57" i="6"/>
  <c r="R57" i="6"/>
  <c r="O57" i="6"/>
  <c r="L57" i="6"/>
  <c r="U56" i="6"/>
  <c r="R56" i="6"/>
  <c r="O56" i="6"/>
  <c r="L56" i="6"/>
  <c r="U53" i="6"/>
  <c r="R53" i="6"/>
  <c r="O53" i="6"/>
  <c r="L53" i="6"/>
  <c r="U52" i="6"/>
  <c r="R52" i="6"/>
  <c r="O52" i="6"/>
  <c r="L52" i="6"/>
  <c r="U51" i="6"/>
  <c r="R51" i="6"/>
  <c r="O51" i="6"/>
  <c r="L51" i="6"/>
  <c r="U50" i="6"/>
  <c r="R50" i="6"/>
  <c r="O50" i="6"/>
  <c r="L50" i="6"/>
  <c r="U49" i="6"/>
  <c r="R49" i="6"/>
  <c r="O49" i="6"/>
  <c r="L49" i="6"/>
  <c r="U48" i="6"/>
  <c r="R48" i="6"/>
  <c r="O48" i="6"/>
  <c r="L48" i="6"/>
  <c r="U47" i="6"/>
  <c r="R47" i="6"/>
  <c r="O47" i="6"/>
  <c r="L47" i="6"/>
  <c r="U46" i="6"/>
  <c r="R46" i="6"/>
  <c r="O46" i="6"/>
  <c r="L46" i="6"/>
  <c r="U45" i="6"/>
  <c r="R45" i="6"/>
  <c r="O45" i="6"/>
  <c r="L45" i="6"/>
  <c r="U44" i="6"/>
  <c r="R44" i="6"/>
  <c r="O44" i="6"/>
  <c r="L44" i="6"/>
  <c r="U43" i="6"/>
  <c r="R43" i="6"/>
  <c r="O43" i="6"/>
  <c r="L43" i="6"/>
  <c r="U42" i="6"/>
  <c r="R42" i="6"/>
  <c r="O42" i="6"/>
  <c r="L42" i="6"/>
  <c r="U41" i="6"/>
  <c r="R41" i="6"/>
  <c r="O41" i="6"/>
  <c r="L41" i="6"/>
  <c r="U40" i="6"/>
  <c r="R40" i="6"/>
  <c r="O40" i="6"/>
  <c r="L40" i="6"/>
  <c r="U39" i="6"/>
  <c r="R39" i="6"/>
  <c r="O39" i="6"/>
  <c r="L39" i="6"/>
  <c r="U38" i="6"/>
  <c r="R38" i="6"/>
  <c r="O38" i="6"/>
  <c r="L38" i="6"/>
  <c r="U37" i="6"/>
  <c r="R37" i="6"/>
  <c r="O37" i="6"/>
  <c r="L37" i="6"/>
  <c r="U36" i="6"/>
  <c r="R36" i="6"/>
  <c r="O36" i="6"/>
  <c r="L36" i="6"/>
  <c r="U35" i="6"/>
  <c r="R35" i="6"/>
  <c r="O35" i="6"/>
  <c r="L35" i="6"/>
  <c r="U34" i="6"/>
  <c r="R34" i="6"/>
  <c r="O34" i="6"/>
  <c r="L34" i="6"/>
  <c r="U33" i="6"/>
  <c r="R33" i="6"/>
  <c r="O33" i="6"/>
  <c r="L33" i="6"/>
  <c r="U32" i="6"/>
  <c r="R32" i="6"/>
  <c r="O32" i="6"/>
  <c r="L32" i="6"/>
  <c r="U31" i="6"/>
  <c r="R31" i="6"/>
  <c r="O31" i="6"/>
  <c r="L31" i="6"/>
  <c r="U30" i="6"/>
  <c r="R30" i="6"/>
  <c r="O30" i="6"/>
  <c r="L30" i="6"/>
  <c r="U29" i="6"/>
  <c r="R29" i="6"/>
  <c r="O29" i="6"/>
  <c r="L29" i="6"/>
  <c r="U28" i="6"/>
  <c r="R28" i="6"/>
  <c r="O28" i="6"/>
  <c r="L28" i="6"/>
  <c r="U27" i="6"/>
  <c r="R27" i="6"/>
  <c r="O27" i="6"/>
  <c r="L27" i="6"/>
  <c r="U26" i="6"/>
  <c r="R26" i="6"/>
  <c r="O26" i="6"/>
  <c r="L26" i="6"/>
  <c r="U25" i="6"/>
  <c r="R25" i="6"/>
  <c r="O25" i="6"/>
  <c r="L25" i="6"/>
  <c r="U24" i="6"/>
  <c r="R24" i="6"/>
  <c r="O24" i="6"/>
  <c r="L24" i="6"/>
  <c r="U23" i="6"/>
  <c r="R23" i="6"/>
  <c r="O23" i="6"/>
  <c r="L23" i="6"/>
  <c r="U22" i="6"/>
  <c r="R22" i="6"/>
  <c r="O22" i="6"/>
  <c r="L22" i="6"/>
  <c r="U21" i="6"/>
  <c r="R21" i="6"/>
  <c r="O21" i="6"/>
  <c r="L21" i="6"/>
  <c r="U20" i="6"/>
  <c r="R20" i="6"/>
  <c r="O20" i="6"/>
  <c r="L20" i="6"/>
  <c r="U19" i="6"/>
  <c r="R19" i="6"/>
  <c r="O19" i="6"/>
  <c r="L19" i="6"/>
  <c r="U18" i="6"/>
  <c r="R18" i="6"/>
  <c r="O18" i="6"/>
  <c r="L18" i="6"/>
  <c r="U17" i="6"/>
  <c r="R17" i="6"/>
  <c r="O17" i="6"/>
  <c r="L17" i="6"/>
  <c r="U16" i="6"/>
  <c r="R16" i="6"/>
  <c r="O16" i="6"/>
  <c r="L16" i="6"/>
  <c r="U15" i="6"/>
  <c r="R15" i="6"/>
  <c r="O15" i="6"/>
  <c r="L15" i="6"/>
  <c r="U14" i="6"/>
  <c r="R14" i="6"/>
  <c r="O14" i="6"/>
  <c r="L14" i="6"/>
  <c r="L58" i="6" l="1"/>
  <c r="BR138" i="7"/>
  <c r="BT133" i="7"/>
  <c r="BW132" i="7"/>
  <c r="BV132" i="7"/>
  <c r="CI133" i="7"/>
  <c r="CG138" i="7"/>
  <c r="CA140" i="7"/>
  <c r="BO140" i="7"/>
  <c r="CK132" i="7"/>
  <c r="CD140" i="7"/>
  <c r="O58" i="6"/>
  <c r="R58" i="6"/>
  <c r="U58" i="6"/>
  <c r="CG140" i="7" l="1"/>
  <c r="CL132" i="7"/>
  <c r="BU138" i="7"/>
  <c r="BW133" i="7"/>
  <c r="BR140" i="7"/>
  <c r="BF20" i="3"/>
  <c r="J19" i="3"/>
  <c r="J21" i="3" s="1"/>
  <c r="J18" i="3"/>
  <c r="J17" i="3"/>
  <c r="AZ8" i="6"/>
  <c r="AZ61" i="6" s="1"/>
  <c r="AQ17" i="3" s="1"/>
  <c r="BC64" i="6"/>
  <c r="AZ64" i="6"/>
  <c r="BE11" i="6"/>
  <c r="BB11" i="6"/>
  <c r="BB10" i="6"/>
  <c r="BE9" i="6"/>
  <c r="BC8" i="6" s="1"/>
  <c r="BI64" i="6"/>
  <c r="BL64" i="6"/>
  <c r="AW20" i="3" s="1"/>
  <c r="AZ20" i="3"/>
  <c r="BC20" i="3"/>
  <c r="BI20" i="3"/>
  <c r="BL20" i="3"/>
  <c r="BO20" i="3"/>
  <c r="BR20" i="3"/>
  <c r="BU20" i="3"/>
  <c r="BX20" i="3"/>
  <c r="CA20" i="3"/>
  <c r="BF64" i="6"/>
  <c r="AW35" i="10" s="1"/>
  <c r="CD8" i="6"/>
  <c r="CD61" i="6" s="1"/>
  <c r="BO17" i="3" s="1"/>
  <c r="BF8" i="6"/>
  <c r="BF61" i="6" s="1"/>
  <c r="CR11" i="6"/>
  <c r="CI11" i="6"/>
  <c r="CL11" i="6"/>
  <c r="CO11" i="6"/>
  <c r="CA6" i="3"/>
  <c r="BX6" i="3"/>
  <c r="BU6" i="3"/>
  <c r="BR6" i="3"/>
  <c r="BO6" i="3"/>
  <c r="BL6" i="3"/>
  <c r="BI6" i="3"/>
  <c r="BF6" i="3"/>
  <c r="BC6" i="3"/>
  <c r="AZ6" i="3"/>
  <c r="AW6" i="3"/>
  <c r="BO10" i="1"/>
  <c r="BM8" i="1" s="1"/>
  <c r="BM90" i="1" s="1"/>
  <c r="BZ11" i="6"/>
  <c r="BW11" i="6"/>
  <c r="BT11" i="6"/>
  <c r="BQ11" i="6"/>
  <c r="BN11" i="6"/>
  <c r="BK11" i="6"/>
  <c r="BH11" i="6"/>
  <c r="BH10" i="6"/>
  <c r="BK9" i="6"/>
  <c r="CO54" i="6" l="1"/>
  <c r="CO55" i="6"/>
  <c r="CL54" i="6"/>
  <c r="CL55" i="6"/>
  <c r="CI54" i="6"/>
  <c r="CI55" i="6"/>
  <c r="CR54" i="6"/>
  <c r="CR55" i="6"/>
  <c r="AQ20" i="3"/>
  <c r="AQ35" i="10"/>
  <c r="AT35" i="10"/>
  <c r="AT20" i="3"/>
  <c r="BU140" i="7"/>
  <c r="CJ138" i="7"/>
  <c r="CL133" i="7"/>
  <c r="BO9" i="1"/>
  <c r="BP9" i="1" s="1"/>
  <c r="BE10" i="6"/>
  <c r="BC61" i="6"/>
  <c r="AT17" i="3" s="1"/>
  <c r="BN9" i="6"/>
  <c r="BI8" i="6"/>
  <c r="BI61" i="6" s="1"/>
  <c r="BK10" i="6"/>
  <c r="CJ140" i="7" l="1"/>
  <c r="BL8" i="6"/>
  <c r="BL61" i="6" s="1"/>
  <c r="AW17" i="3" s="1"/>
  <c r="BN10" i="6"/>
  <c r="BQ9" i="6"/>
  <c r="BO8" i="6" l="1"/>
  <c r="BO61" i="6" s="1"/>
  <c r="AZ17" i="3" s="1"/>
  <c r="BT9" i="6"/>
  <c r="BQ10" i="6"/>
  <c r="BT10" i="6"/>
  <c r="BR8" i="6" l="1"/>
  <c r="BR61" i="6" s="1"/>
  <c r="BC17" i="3" s="1"/>
  <c r="BW9" i="6"/>
  <c r="BU8" i="6" l="1"/>
  <c r="BU61" i="6" s="1"/>
  <c r="BF17" i="3" s="1"/>
  <c r="BZ9" i="6"/>
  <c r="BW10" i="6"/>
  <c r="BX8" i="6" l="1"/>
  <c r="BX61" i="6" s="1"/>
  <c r="BI17" i="3" s="1"/>
  <c r="CC9" i="6"/>
  <c r="BZ10" i="6"/>
  <c r="CC10" i="6"/>
  <c r="CA8" i="6" l="1"/>
  <c r="CA61" i="6" s="1"/>
  <c r="BL17" i="3" s="1"/>
  <c r="CI9" i="6"/>
  <c r="CI10" i="6" s="1"/>
  <c r="CG8" i="6" l="1"/>
  <c r="CG61" i="6" s="1"/>
  <c r="BR17" i="3" s="1"/>
  <c r="CL9" i="6"/>
  <c r="CL10" i="6" s="1"/>
  <c r="CJ8" i="6" l="1"/>
  <c r="CJ61" i="6" s="1"/>
  <c r="BU17" i="3" s="1"/>
  <c r="CO9" i="6"/>
  <c r="CO10" i="6" s="1"/>
  <c r="CM8" i="6" l="1"/>
  <c r="CM61" i="6" s="1"/>
  <c r="BX17" i="3" s="1"/>
  <c r="CR9" i="6"/>
  <c r="CR10" i="6" s="1"/>
  <c r="CP8" i="6" l="1"/>
  <c r="CP61" i="6" s="1"/>
  <c r="CA17" i="3" s="1"/>
  <c r="DC10" i="1" l="1"/>
  <c r="BO3" i="3"/>
  <c r="BH10" i="4"/>
  <c r="BE9" i="4"/>
  <c r="BC8" i="4"/>
  <c r="BC42" i="4" s="1"/>
  <c r="BW10" i="1"/>
  <c r="BS9" i="1"/>
  <c r="BT9" i="1" s="1"/>
  <c r="BQ8" i="1"/>
  <c r="BQ90" i="1" s="1"/>
  <c r="DA8" i="1" l="1"/>
  <c r="DA90" i="1" s="1"/>
  <c r="DA80" i="1"/>
  <c r="DA81" i="1" s="1"/>
  <c r="DA82" i="1" s="1"/>
  <c r="DA83" i="1" s="1"/>
  <c r="DA84" i="1" s="1"/>
  <c r="CA10" i="1"/>
  <c r="BU8" i="1"/>
  <c r="BU90" i="1" s="1"/>
  <c r="DC9" i="1"/>
  <c r="DD9" i="1" s="1"/>
  <c r="BH9" i="4"/>
  <c r="BK10" i="4"/>
  <c r="BF8" i="4"/>
  <c r="BF42" i="4" s="1"/>
  <c r="BW9" i="1"/>
  <c r="BX9" i="1" s="1"/>
  <c r="CW85" i="1"/>
  <c r="DG10" i="1"/>
  <c r="BR3" i="3"/>
  <c r="DE8" i="1" l="1"/>
  <c r="DE90" i="1" s="1"/>
  <c r="BY8" i="1"/>
  <c r="BY90" i="1" s="1"/>
  <c r="AW3" i="3" s="1"/>
  <c r="CA9" i="1"/>
  <c r="CB9" i="1" s="1"/>
  <c r="CE10" i="1"/>
  <c r="DA85" i="1"/>
  <c r="DB80" i="1"/>
  <c r="DG9" i="1"/>
  <c r="DH9" i="1" s="1"/>
  <c r="BN10" i="4"/>
  <c r="BK9" i="4"/>
  <c r="BI8" i="4"/>
  <c r="BI42" i="4" s="1"/>
  <c r="AW40" i="3" s="1"/>
  <c r="DK10" i="1"/>
  <c r="BU3" i="3"/>
  <c r="CC8" i="1" l="1"/>
  <c r="CC90" i="1" s="1"/>
  <c r="AZ3" i="3" s="1"/>
  <c r="CE9" i="1"/>
  <c r="CF9" i="1" s="1"/>
  <c r="DK9" i="1"/>
  <c r="DL9" i="1" s="1"/>
  <c r="DI8" i="1"/>
  <c r="DI90" i="1" s="1"/>
  <c r="CI10" i="1"/>
  <c r="CI9" i="1" s="1"/>
  <c r="CJ9" i="1" s="1"/>
  <c r="CM10" i="1"/>
  <c r="DE80" i="1"/>
  <c r="DE81" i="1" s="1"/>
  <c r="DE82" i="1" s="1"/>
  <c r="DE83" i="1" s="1"/>
  <c r="DE84" i="1" s="1"/>
  <c r="DB81" i="1"/>
  <c r="DF80" i="1"/>
  <c r="DO10" i="1"/>
  <c r="BN9" i="4"/>
  <c r="BQ10" i="4"/>
  <c r="BL8" i="4"/>
  <c r="BL42" i="4" s="1"/>
  <c r="AZ40" i="3" s="1"/>
  <c r="BX3" i="3"/>
  <c r="DM8" i="1" l="1"/>
  <c r="DM90" i="1" s="1"/>
  <c r="CA3" i="3" s="1"/>
  <c r="DE85" i="1"/>
  <c r="CG8" i="1"/>
  <c r="CG90" i="1" s="1"/>
  <c r="BC3" i="3" s="1"/>
  <c r="CK8" i="1"/>
  <c r="CK90" i="1" s="1"/>
  <c r="BF3" i="3" s="1"/>
  <c r="CM9" i="1"/>
  <c r="CN9" i="1" s="1"/>
  <c r="CQ10" i="1"/>
  <c r="DO9" i="1"/>
  <c r="DP9" i="1" s="1"/>
  <c r="DF81" i="1"/>
  <c r="DB82" i="1"/>
  <c r="DI80" i="1"/>
  <c r="DI81" i="1" s="1"/>
  <c r="DI82" i="1" s="1"/>
  <c r="DI83" i="1" s="1"/>
  <c r="DI84" i="1" s="1"/>
  <c r="BQ9" i="4"/>
  <c r="BO8" i="4"/>
  <c r="BO42" i="4" s="1"/>
  <c r="BC40" i="3" s="1"/>
  <c r="BT10" i="4"/>
  <c r="CO8" i="1" l="1"/>
  <c r="CO90" i="1" s="1"/>
  <c r="BI3" i="3" s="1"/>
  <c r="CU10" i="1"/>
  <c r="CQ9" i="1"/>
  <c r="CR9" i="1" s="1"/>
  <c r="DI85" i="1"/>
  <c r="DM80" i="1"/>
  <c r="DB83" i="1"/>
  <c r="DF82" i="1"/>
  <c r="DJ80" i="1"/>
  <c r="DN80" i="1"/>
  <c r="BT9" i="4"/>
  <c r="BR8" i="4"/>
  <c r="BR42" i="4" s="1"/>
  <c r="BF40" i="3" s="1"/>
  <c r="BW10" i="4"/>
  <c r="CA8" i="4"/>
  <c r="CA42" i="4" s="1"/>
  <c r="BO40" i="3" s="1"/>
  <c r="CC9" i="4"/>
  <c r="CF10" i="4"/>
  <c r="CX85" i="1"/>
  <c r="CW91" i="1" s="1"/>
  <c r="BL6" i="10" l="1"/>
  <c r="BL6" i="13"/>
  <c r="BO4" i="3"/>
  <c r="CS8" i="1"/>
  <c r="CS90" i="1" s="1"/>
  <c r="BL3" i="3" s="1"/>
  <c r="CU9" i="1"/>
  <c r="CV9" i="1" s="1"/>
  <c r="DM81" i="1"/>
  <c r="DM82" i="1" s="1"/>
  <c r="DM83" i="1" s="1"/>
  <c r="DM84" i="1" s="1"/>
  <c r="DN81" i="1"/>
  <c r="DF83" i="1"/>
  <c r="DB84" i="1"/>
  <c r="DJ81" i="1"/>
  <c r="BZ10" i="4"/>
  <c r="BW9" i="4"/>
  <c r="BU8" i="4"/>
  <c r="BU42" i="4" s="1"/>
  <c r="BI40" i="3" s="1"/>
  <c r="CF9" i="4"/>
  <c r="CD8" i="4"/>
  <c r="CD42" i="4" s="1"/>
  <c r="BR40" i="3" s="1"/>
  <c r="CI10" i="4"/>
  <c r="B100" i="7"/>
  <c r="C70" i="7"/>
  <c r="C62" i="7"/>
  <c r="G59" i="7"/>
  <c r="C52" i="7"/>
  <c r="E49" i="7"/>
  <c r="E50" i="7" s="1"/>
  <c r="E51" i="7" s="1"/>
  <c r="E52" i="7" s="1"/>
  <c r="E53" i="7" s="1"/>
  <c r="E54" i="7" s="1"/>
  <c r="E55" i="7" s="1"/>
  <c r="E56" i="7" s="1"/>
  <c r="E57" i="7" s="1"/>
  <c r="E58" i="7" s="1"/>
  <c r="AT36" i="7"/>
  <c r="AQ36" i="7"/>
  <c r="AN27" i="3" s="1"/>
  <c r="AN36" i="7"/>
  <c r="AK36" i="7"/>
  <c r="AH36" i="7"/>
  <c r="AE36" i="7"/>
  <c r="AB36" i="7"/>
  <c r="Y36" i="7"/>
  <c r="W29" i="7"/>
  <c r="V29" i="7"/>
  <c r="G28" i="7"/>
  <c r="F28" i="7"/>
  <c r="E28" i="7"/>
  <c r="G27" i="7"/>
  <c r="F27" i="7"/>
  <c r="E27" i="7"/>
  <c r="G26" i="7"/>
  <c r="F26" i="7"/>
  <c r="E26" i="7"/>
  <c r="D26" i="7"/>
  <c r="B25" i="7"/>
  <c r="B24" i="7"/>
  <c r="G23" i="7"/>
  <c r="F23" i="7"/>
  <c r="E23" i="7"/>
  <c r="D23" i="7"/>
  <c r="B22" i="7"/>
  <c r="B21" i="7"/>
  <c r="G20" i="7"/>
  <c r="F20" i="7"/>
  <c r="E20" i="7"/>
  <c r="D20" i="7"/>
  <c r="B19" i="7"/>
  <c r="B18" i="7"/>
  <c r="G17" i="7"/>
  <c r="F17" i="7"/>
  <c r="E17" i="7"/>
  <c r="D17" i="7"/>
  <c r="U29" i="7"/>
  <c r="R29" i="7"/>
  <c r="O29" i="7"/>
  <c r="L29" i="7"/>
  <c r="I14" i="7"/>
  <c r="BH14" i="7" s="1"/>
  <c r="AV11" i="7"/>
  <c r="AS11" i="7"/>
  <c r="AP11" i="7"/>
  <c r="AM11" i="7"/>
  <c r="AJ11" i="7"/>
  <c r="AG11" i="7"/>
  <c r="AD11" i="7"/>
  <c r="X11" i="7"/>
  <c r="O9" i="7"/>
  <c r="J8" i="7"/>
  <c r="J32" i="7" s="1"/>
  <c r="AW64" i="6"/>
  <c r="AT64" i="6"/>
  <c r="AQ64" i="6"/>
  <c r="AN64" i="6"/>
  <c r="AK64" i="6"/>
  <c r="AH64" i="6"/>
  <c r="AE64" i="6"/>
  <c r="AB64" i="6"/>
  <c r="Y64" i="6"/>
  <c r="E57" i="6"/>
  <c r="H57" i="6" s="1"/>
  <c r="I57" i="6" s="1"/>
  <c r="E56" i="6"/>
  <c r="H56" i="6" s="1"/>
  <c r="I56" i="6" s="1"/>
  <c r="E53" i="6"/>
  <c r="H53" i="6" s="1"/>
  <c r="I53" i="6" s="1"/>
  <c r="E52" i="6"/>
  <c r="H52" i="6" s="1"/>
  <c r="I52" i="6" s="1"/>
  <c r="E51" i="6"/>
  <c r="H51" i="6" s="1"/>
  <c r="I51" i="6" s="1"/>
  <c r="B51" i="6"/>
  <c r="E50" i="6"/>
  <c r="H50" i="6" s="1"/>
  <c r="I50" i="6" s="1"/>
  <c r="E49" i="6"/>
  <c r="H49" i="6" s="1"/>
  <c r="I49" i="6" s="1"/>
  <c r="E48" i="6"/>
  <c r="H48" i="6" s="1"/>
  <c r="I48" i="6" s="1"/>
  <c r="E47" i="6"/>
  <c r="H47" i="6" s="1"/>
  <c r="I47" i="6" s="1"/>
  <c r="B47" i="6"/>
  <c r="E46" i="6"/>
  <c r="H46" i="6" s="1"/>
  <c r="I46" i="6" s="1"/>
  <c r="E45" i="6"/>
  <c r="H45" i="6" s="1"/>
  <c r="I45" i="6" s="1"/>
  <c r="E44" i="6"/>
  <c r="H44" i="6" s="1"/>
  <c r="I44" i="6" s="1"/>
  <c r="E43" i="6"/>
  <c r="H43" i="6" s="1"/>
  <c r="I43" i="6" s="1"/>
  <c r="E42" i="6"/>
  <c r="H42" i="6" s="1"/>
  <c r="I42" i="6" s="1"/>
  <c r="E41" i="6"/>
  <c r="H41" i="6" s="1"/>
  <c r="I41" i="6" s="1"/>
  <c r="E40" i="6"/>
  <c r="H40" i="6" s="1"/>
  <c r="I40" i="6" s="1"/>
  <c r="E39" i="6"/>
  <c r="H39" i="6" s="1"/>
  <c r="I39" i="6" s="1"/>
  <c r="E38" i="6"/>
  <c r="H38" i="6" s="1"/>
  <c r="I38" i="6" s="1"/>
  <c r="E37" i="6"/>
  <c r="H37" i="6" s="1"/>
  <c r="I37" i="6" s="1"/>
  <c r="E36" i="6"/>
  <c r="H36" i="6" s="1"/>
  <c r="I36" i="6" s="1"/>
  <c r="E35" i="6"/>
  <c r="H35" i="6" s="1"/>
  <c r="I35" i="6" s="1"/>
  <c r="B35" i="6"/>
  <c r="E34" i="6"/>
  <c r="H34" i="6" s="1"/>
  <c r="I34" i="6" s="1"/>
  <c r="E33" i="6"/>
  <c r="H33" i="6" s="1"/>
  <c r="I33" i="6" s="1"/>
  <c r="E32" i="6"/>
  <c r="H32" i="6" s="1"/>
  <c r="I32" i="6" s="1"/>
  <c r="E31" i="6"/>
  <c r="H31" i="6" s="1"/>
  <c r="I31" i="6" s="1"/>
  <c r="E30" i="6"/>
  <c r="H30" i="6" s="1"/>
  <c r="I30" i="6" s="1"/>
  <c r="E29" i="6"/>
  <c r="H29" i="6" s="1"/>
  <c r="I29" i="6" s="1"/>
  <c r="B29" i="6"/>
  <c r="E28" i="6"/>
  <c r="H28" i="6" s="1"/>
  <c r="I28" i="6" s="1"/>
  <c r="E27" i="6"/>
  <c r="H27" i="6" s="1"/>
  <c r="I27" i="6" s="1"/>
  <c r="E26" i="6"/>
  <c r="H26" i="6" s="1"/>
  <c r="I26" i="6" s="1"/>
  <c r="E25" i="6"/>
  <c r="H25" i="6" s="1"/>
  <c r="I25" i="6" s="1"/>
  <c r="E24" i="6"/>
  <c r="H24" i="6" s="1"/>
  <c r="I24" i="6" s="1"/>
  <c r="E23" i="6"/>
  <c r="H23" i="6" s="1"/>
  <c r="I23" i="6" s="1"/>
  <c r="E22" i="6"/>
  <c r="H22" i="6" s="1"/>
  <c r="I22" i="6" s="1"/>
  <c r="E21" i="6"/>
  <c r="H21" i="6" s="1"/>
  <c r="I21" i="6" s="1"/>
  <c r="E20" i="6"/>
  <c r="H20" i="6" s="1"/>
  <c r="I20" i="6" s="1"/>
  <c r="E19" i="6"/>
  <c r="H19" i="6" s="1"/>
  <c r="I19" i="6" s="1"/>
  <c r="E18" i="6"/>
  <c r="H18" i="6" s="1"/>
  <c r="I18" i="6" s="1"/>
  <c r="E17" i="6"/>
  <c r="H17" i="6" s="1"/>
  <c r="I17" i="6" s="1"/>
  <c r="E16" i="6"/>
  <c r="H16" i="6" s="1"/>
  <c r="I16" i="6" s="1"/>
  <c r="E15" i="6"/>
  <c r="H15" i="6" s="1"/>
  <c r="I15" i="6" s="1"/>
  <c r="E14" i="6"/>
  <c r="H14" i="6" s="1"/>
  <c r="I14" i="6" s="1"/>
  <c r="AY11" i="6"/>
  <c r="AV11" i="6"/>
  <c r="AS11" i="6"/>
  <c r="AP11" i="6"/>
  <c r="AM11" i="6"/>
  <c r="AJ11" i="6"/>
  <c r="AG11" i="6"/>
  <c r="AD11" i="6"/>
  <c r="X11" i="6"/>
  <c r="O9" i="6"/>
  <c r="J8" i="6"/>
  <c r="J61" i="6" s="1"/>
  <c r="V27" i="3" l="1"/>
  <c r="V44" i="10"/>
  <c r="Y27" i="3"/>
  <c r="Y44" i="10"/>
  <c r="AB27" i="3"/>
  <c r="AB44" i="10"/>
  <c r="AE27" i="3"/>
  <c r="AE44" i="10"/>
  <c r="AH27" i="3"/>
  <c r="AH44" i="10"/>
  <c r="AK27" i="3"/>
  <c r="AK44" i="10"/>
  <c r="X173" i="7"/>
  <c r="X175" i="7" s="1"/>
  <c r="X176" i="7" s="1"/>
  <c r="X174" i="7"/>
  <c r="N175" i="7"/>
  <c r="M175" i="7"/>
  <c r="M154" i="7"/>
  <c r="M178" i="7" s="1"/>
  <c r="J138" i="7"/>
  <c r="J140" i="7" s="1"/>
  <c r="J181" i="7"/>
  <c r="J183" i="7" s="1"/>
  <c r="M138" i="7"/>
  <c r="M140" i="7" s="1"/>
  <c r="M181" i="7"/>
  <c r="M183" i="7" s="1"/>
  <c r="P138" i="7"/>
  <c r="P140" i="7" s="1"/>
  <c r="P181" i="7"/>
  <c r="P183" i="7" s="1"/>
  <c r="S138" i="7"/>
  <c r="S140" i="7" s="1"/>
  <c r="S181" i="7"/>
  <c r="S183" i="7" s="1"/>
  <c r="V33" i="7"/>
  <c r="V179" i="7"/>
  <c r="V136" i="7"/>
  <c r="V34" i="7"/>
  <c r="V180" i="7"/>
  <c r="V137" i="7"/>
  <c r="DP17" i="6"/>
  <c r="DM17" i="6"/>
  <c r="DJ17" i="6"/>
  <c r="DG17" i="6"/>
  <c r="DD17" i="6"/>
  <c r="DA17" i="6"/>
  <c r="CX17" i="6"/>
  <c r="CU17" i="6"/>
  <c r="DP18" i="6"/>
  <c r="DM18" i="6"/>
  <c r="DJ18" i="6"/>
  <c r="DG18" i="6"/>
  <c r="DD18" i="6"/>
  <c r="DA18" i="6"/>
  <c r="CX18" i="6"/>
  <c r="CU18" i="6"/>
  <c r="DP19" i="6"/>
  <c r="DM19" i="6"/>
  <c r="DJ19" i="6"/>
  <c r="DG19" i="6"/>
  <c r="DD19" i="6"/>
  <c r="DA19" i="6"/>
  <c r="CX19" i="6"/>
  <c r="CU19" i="6"/>
  <c r="DP20" i="6"/>
  <c r="DM20" i="6"/>
  <c r="DJ20" i="6"/>
  <c r="DG20" i="6"/>
  <c r="DD20" i="6"/>
  <c r="DA20" i="6"/>
  <c r="CX20" i="6"/>
  <c r="CU20" i="6"/>
  <c r="DP24" i="6"/>
  <c r="DM24" i="6"/>
  <c r="DJ24" i="6"/>
  <c r="DG24" i="6"/>
  <c r="DD24" i="6"/>
  <c r="DA24" i="6"/>
  <c r="CX24" i="6"/>
  <c r="CU24" i="6"/>
  <c r="DP25" i="6"/>
  <c r="DM25" i="6"/>
  <c r="DJ25" i="6"/>
  <c r="DG25" i="6"/>
  <c r="DD25" i="6"/>
  <c r="DA25" i="6"/>
  <c r="CX25" i="6"/>
  <c r="CU25" i="6"/>
  <c r="DP26" i="6"/>
  <c r="DM26" i="6"/>
  <c r="DJ26" i="6"/>
  <c r="DG26" i="6"/>
  <c r="DD26" i="6"/>
  <c r="DA26" i="6"/>
  <c r="CX26" i="6"/>
  <c r="CU26" i="6"/>
  <c r="DP27" i="6"/>
  <c r="DM27" i="6"/>
  <c r="DJ27" i="6"/>
  <c r="DG27" i="6"/>
  <c r="DD27" i="6"/>
  <c r="DA27" i="6"/>
  <c r="CX27" i="6"/>
  <c r="CU27" i="6"/>
  <c r="DA40" i="6"/>
  <c r="DD40" i="6"/>
  <c r="DG40" i="6"/>
  <c r="DM40" i="6"/>
  <c r="BH40" i="6"/>
  <c r="BK40" i="6"/>
  <c r="BN40" i="6"/>
  <c r="BQ40" i="6"/>
  <c r="BT40" i="6"/>
  <c r="BW40" i="6"/>
  <c r="BZ40" i="6"/>
  <c r="CC40" i="6"/>
  <c r="CF40" i="6"/>
  <c r="CI40" i="6"/>
  <c r="CL40" i="6"/>
  <c r="CO40" i="6"/>
  <c r="CR40" i="6"/>
  <c r="CU40" i="6"/>
  <c r="CX40" i="6"/>
  <c r="DJ40" i="6"/>
  <c r="DP40" i="6"/>
  <c r="DP46" i="6"/>
  <c r="DM46" i="6"/>
  <c r="DJ46" i="6"/>
  <c r="DG46" i="6"/>
  <c r="DD46" i="6"/>
  <c r="DA46" i="6"/>
  <c r="CX46" i="6"/>
  <c r="CU46" i="6"/>
  <c r="DP50" i="6"/>
  <c r="DM50" i="6"/>
  <c r="DJ50" i="6"/>
  <c r="DG50" i="6"/>
  <c r="DD50" i="6"/>
  <c r="DA50" i="6"/>
  <c r="CX50" i="6"/>
  <c r="CU50" i="6"/>
  <c r="DP51" i="6"/>
  <c r="DM51" i="6"/>
  <c r="DJ51" i="6"/>
  <c r="DG51" i="6"/>
  <c r="DD51" i="6"/>
  <c r="DA51" i="6"/>
  <c r="CX51" i="6"/>
  <c r="CU51" i="6"/>
  <c r="DP56" i="6"/>
  <c r="DM56" i="6"/>
  <c r="DJ56" i="6"/>
  <c r="DG56" i="6"/>
  <c r="DD56" i="6"/>
  <c r="DA56" i="6"/>
  <c r="CX56" i="6"/>
  <c r="CU56" i="6"/>
  <c r="CR56" i="6"/>
  <c r="CO56" i="6"/>
  <c r="CL56" i="6"/>
  <c r="CI56" i="6"/>
  <c r="CF56" i="6"/>
  <c r="CC56" i="6"/>
  <c r="DM57" i="6"/>
  <c r="DP57" i="6"/>
  <c r="DJ57" i="6"/>
  <c r="DG57" i="6"/>
  <c r="DD57" i="6"/>
  <c r="DA57" i="6"/>
  <c r="CX57" i="6"/>
  <c r="CU57" i="6"/>
  <c r="CR57" i="6"/>
  <c r="CO57" i="6"/>
  <c r="CL57" i="6"/>
  <c r="CI57" i="6"/>
  <c r="CF57" i="6"/>
  <c r="CC57" i="6"/>
  <c r="V20" i="3"/>
  <c r="V35" i="10"/>
  <c r="Y20" i="3"/>
  <c r="Y35" i="10"/>
  <c r="AB20" i="3"/>
  <c r="AB35" i="10"/>
  <c r="AE20" i="3"/>
  <c r="AE35" i="10"/>
  <c r="AH20" i="3"/>
  <c r="AH35" i="10"/>
  <c r="AK20" i="3"/>
  <c r="AK35" i="10"/>
  <c r="AN20" i="3"/>
  <c r="AN35" i="10"/>
  <c r="M111" i="7"/>
  <c r="M135" i="7" s="1"/>
  <c r="X26" i="7"/>
  <c r="X117" i="7"/>
  <c r="X126" i="7"/>
  <c r="X129" i="7"/>
  <c r="X123" i="7"/>
  <c r="X120" i="7"/>
  <c r="X131" i="7"/>
  <c r="X130" i="7"/>
  <c r="DM85" i="1"/>
  <c r="DG14" i="7"/>
  <c r="CX14" i="7"/>
  <c r="DJ14" i="7"/>
  <c r="CO14" i="7"/>
  <c r="DA14" i="7"/>
  <c r="CR14" i="7"/>
  <c r="DD14" i="7"/>
  <c r="CU14" i="7"/>
  <c r="CV29" i="7"/>
  <c r="CV179" i="7" s="1"/>
  <c r="CL14" i="7"/>
  <c r="CI14" i="7"/>
  <c r="CC14" i="7"/>
  <c r="BZ14" i="7"/>
  <c r="CF14" i="7"/>
  <c r="H27" i="7"/>
  <c r="I27" i="7" s="1"/>
  <c r="H20" i="7"/>
  <c r="I20" i="7" s="1"/>
  <c r="BE20" i="7" s="1"/>
  <c r="H17" i="7"/>
  <c r="I17" i="7" s="1"/>
  <c r="BK17" i="7" s="1"/>
  <c r="CX47" i="6"/>
  <c r="DD47" i="6"/>
  <c r="CU47" i="6"/>
  <c r="DA47" i="6"/>
  <c r="DJ82" i="1"/>
  <c r="DF84" i="1"/>
  <c r="DF85" i="1" s="1"/>
  <c r="DE91" i="1" s="1"/>
  <c r="DB85" i="1"/>
  <c r="DA91" i="1" s="1"/>
  <c r="DN82" i="1"/>
  <c r="M8" i="6"/>
  <c r="M61" i="6" s="1"/>
  <c r="BX8" i="4"/>
  <c r="BX42" i="4" s="1"/>
  <c r="BL40" i="3" s="1"/>
  <c r="BZ9" i="4"/>
  <c r="CL10" i="4"/>
  <c r="CI9" i="4"/>
  <c r="CG8" i="4"/>
  <c r="CG42" i="4" s="1"/>
  <c r="BU40" i="3" s="1"/>
  <c r="BN17" i="7"/>
  <c r="BW17" i="7"/>
  <c r="BQ17" i="7"/>
  <c r="BB17" i="7"/>
  <c r="BB14" i="7"/>
  <c r="BW14" i="7"/>
  <c r="BK14" i="7"/>
  <c r="BT14" i="7"/>
  <c r="BE14" i="7"/>
  <c r="BQ14" i="7"/>
  <c r="BN14" i="7"/>
  <c r="H26" i="7"/>
  <c r="I26" i="7" s="1"/>
  <c r="H28" i="7"/>
  <c r="I28" i="7" s="1"/>
  <c r="H23" i="7"/>
  <c r="I23" i="7" s="1"/>
  <c r="BK20" i="7"/>
  <c r="AZ34" i="7"/>
  <c r="AZ33" i="7"/>
  <c r="M8" i="7"/>
  <c r="M32" i="7" s="1"/>
  <c r="CR27" i="6"/>
  <c r="CF27" i="6"/>
  <c r="BH27" i="6"/>
  <c r="BK27" i="6"/>
  <c r="BN27" i="6"/>
  <c r="BZ27" i="6"/>
  <c r="CI27" i="6"/>
  <c r="BT27" i="6"/>
  <c r="BW27" i="6"/>
  <c r="CL27" i="6"/>
  <c r="BQ27" i="6"/>
  <c r="CC27" i="6"/>
  <c r="CO27" i="6"/>
  <c r="CR18" i="6"/>
  <c r="CI18" i="6"/>
  <c r="CO18" i="6"/>
  <c r="BQ18" i="6"/>
  <c r="BH18" i="6"/>
  <c r="BW18" i="6"/>
  <c r="CL18" i="6"/>
  <c r="BZ18" i="6"/>
  <c r="CC18" i="6"/>
  <c r="BT18" i="6"/>
  <c r="CF18" i="6"/>
  <c r="BK18" i="6"/>
  <c r="BN18" i="6"/>
  <c r="CF24" i="6"/>
  <c r="BZ24" i="6"/>
  <c r="CC24" i="6"/>
  <c r="CL24" i="6"/>
  <c r="BQ24" i="6"/>
  <c r="BN24" i="6"/>
  <c r="CO24" i="6"/>
  <c r="BH24" i="6"/>
  <c r="BW24" i="6"/>
  <c r="CI24" i="6"/>
  <c r="BT24" i="6"/>
  <c r="CR24" i="6"/>
  <c r="BK24" i="6"/>
  <c r="BQ20" i="6"/>
  <c r="CR20" i="6"/>
  <c r="BK20" i="6"/>
  <c r="BW20" i="6"/>
  <c r="CL20" i="6"/>
  <c r="BZ20" i="6"/>
  <c r="BH20" i="6"/>
  <c r="BT20" i="6"/>
  <c r="CF20" i="6"/>
  <c r="CC20" i="6"/>
  <c r="CO20" i="6"/>
  <c r="BN20" i="6"/>
  <c r="CI20" i="6"/>
  <c r="BN17" i="6"/>
  <c r="BT17" i="6"/>
  <c r="CI17" i="6"/>
  <c r="CO17" i="6"/>
  <c r="BZ17" i="6"/>
  <c r="CC17" i="6"/>
  <c r="CL17" i="6"/>
  <c r="BK17" i="6"/>
  <c r="BQ17" i="6"/>
  <c r="BH17" i="6"/>
  <c r="BW17" i="6"/>
  <c r="CF17" i="6"/>
  <c r="CR17" i="6"/>
  <c r="BQ19" i="6"/>
  <c r="CO19" i="6"/>
  <c r="CL19" i="6"/>
  <c r="CF19" i="6"/>
  <c r="CI19" i="6"/>
  <c r="BZ19" i="6"/>
  <c r="CC19" i="6"/>
  <c r="CR19" i="6"/>
  <c r="BH19" i="6"/>
  <c r="BK19" i="6"/>
  <c r="BT19" i="6"/>
  <c r="BW19" i="6"/>
  <c r="BN19" i="6"/>
  <c r="CO47" i="6"/>
  <c r="CL47" i="6"/>
  <c r="CI47" i="6"/>
  <c r="CR47" i="6"/>
  <c r="CF47" i="6"/>
  <c r="BN50" i="6"/>
  <c r="CI50" i="6"/>
  <c r="BT50" i="6"/>
  <c r="CO50" i="6"/>
  <c r="CC50" i="6"/>
  <c r="BZ50" i="6"/>
  <c r="CL50" i="6"/>
  <c r="BK50" i="6"/>
  <c r="BH50" i="6"/>
  <c r="CR50" i="6"/>
  <c r="BQ50" i="6"/>
  <c r="CF50" i="6"/>
  <c r="BW50" i="6"/>
  <c r="BQ53" i="6"/>
  <c r="CC53" i="6"/>
  <c r="CO53" i="6"/>
  <c r="BH53" i="6"/>
  <c r="BT53" i="6"/>
  <c r="CF53" i="6"/>
  <c r="CL53" i="6"/>
  <c r="BK53" i="6"/>
  <c r="BW53" i="6"/>
  <c r="CI53" i="6"/>
  <c r="BN53" i="6"/>
  <c r="BZ53" i="6"/>
  <c r="CR53" i="6"/>
  <c r="CL46" i="6"/>
  <c r="CR46" i="6"/>
  <c r="CO46" i="6"/>
  <c r="BW46" i="6"/>
  <c r="CF46" i="6"/>
  <c r="CI46" i="6"/>
  <c r="BT46" i="6"/>
  <c r="BH46" i="6"/>
  <c r="BN46" i="6"/>
  <c r="BK46" i="6"/>
  <c r="CC46" i="6"/>
  <c r="BZ46" i="6"/>
  <c r="BQ46" i="6"/>
  <c r="B41" i="6"/>
  <c r="B32" i="6"/>
  <c r="BT26" i="6"/>
  <c r="BH26" i="6"/>
  <c r="BN26" i="6"/>
  <c r="CF26" i="6"/>
  <c r="CL26" i="6"/>
  <c r="BK26" i="6"/>
  <c r="BW26" i="6"/>
  <c r="BZ26" i="6"/>
  <c r="CO26" i="6"/>
  <c r="BQ26" i="6"/>
  <c r="CR26" i="6"/>
  <c r="CI26" i="6"/>
  <c r="CC26" i="6"/>
  <c r="S63" i="6"/>
  <c r="CI25" i="6"/>
  <c r="CL25" i="6"/>
  <c r="BW25" i="6"/>
  <c r="CF25" i="6"/>
  <c r="BK25" i="6"/>
  <c r="BQ25" i="6"/>
  <c r="CR25" i="6"/>
  <c r="BT25" i="6"/>
  <c r="CC25" i="6"/>
  <c r="BN25" i="6"/>
  <c r="CO25" i="6"/>
  <c r="BZ25" i="6"/>
  <c r="BH25" i="6"/>
  <c r="CL51" i="6"/>
  <c r="BT51" i="6"/>
  <c r="CR51" i="6"/>
  <c r="CF51" i="6"/>
  <c r="CC51" i="6"/>
  <c r="BQ51" i="6"/>
  <c r="CO51" i="6"/>
  <c r="BZ51" i="6"/>
  <c r="BN51" i="6"/>
  <c r="CI51" i="6"/>
  <c r="BW51" i="6"/>
  <c r="R9" i="6"/>
  <c r="B48" i="6"/>
  <c r="BW47" i="6"/>
  <c r="BT47" i="6"/>
  <c r="CC47" i="6"/>
  <c r="BQ47" i="6"/>
  <c r="BZ47" i="6"/>
  <c r="BN47" i="6"/>
  <c r="M35" i="7"/>
  <c r="M37" i="7" s="1"/>
  <c r="O30" i="7"/>
  <c r="R30" i="7"/>
  <c r="P35" i="7"/>
  <c r="U30" i="7"/>
  <c r="S35" i="7"/>
  <c r="J35" i="7"/>
  <c r="J37" i="7" s="1"/>
  <c r="L30" i="7"/>
  <c r="R9" i="7"/>
  <c r="X20" i="7"/>
  <c r="X28" i="7"/>
  <c r="X23" i="7"/>
  <c r="X27" i="7"/>
  <c r="X14" i="7"/>
  <c r="X17" i="7"/>
  <c r="P63" i="6"/>
  <c r="R59" i="6"/>
  <c r="B36" i="6"/>
  <c r="B38" i="6"/>
  <c r="B30" i="6"/>
  <c r="M34" i="10" l="1"/>
  <c r="M34" i="13"/>
  <c r="BR6" i="10"/>
  <c r="BR6" i="13"/>
  <c r="P43" i="10"/>
  <c r="P43" i="13"/>
  <c r="M43" i="10"/>
  <c r="M43" i="13"/>
  <c r="BO6" i="10"/>
  <c r="BO6" i="13"/>
  <c r="P34" i="10"/>
  <c r="P34" i="13"/>
  <c r="BW20" i="7"/>
  <c r="BN20" i="7"/>
  <c r="BT17" i="7"/>
  <c r="BT20" i="7"/>
  <c r="BH17" i="7"/>
  <c r="BB20" i="7"/>
  <c r="BH20" i="7"/>
  <c r="BE17" i="7"/>
  <c r="BQ20" i="7"/>
  <c r="Q175" i="7"/>
  <c r="P175" i="7"/>
  <c r="P154" i="7"/>
  <c r="P178" i="7" s="1"/>
  <c r="S25" i="3"/>
  <c r="S42" i="10"/>
  <c r="DP38" i="6"/>
  <c r="DM38" i="6"/>
  <c r="DJ38" i="6"/>
  <c r="DG38" i="6"/>
  <c r="DD38" i="6"/>
  <c r="DA38" i="6"/>
  <c r="CX38" i="6"/>
  <c r="CU38" i="6"/>
  <c r="CI38" i="6"/>
  <c r="BW38" i="6"/>
  <c r="DJ48" i="6"/>
  <c r="CX48" i="6"/>
  <c r="BZ48" i="6"/>
  <c r="BN48" i="6"/>
  <c r="DP32" i="6"/>
  <c r="DM32" i="6"/>
  <c r="DJ32" i="6"/>
  <c r="DG32" i="6"/>
  <c r="DD32" i="6"/>
  <c r="DA32" i="6"/>
  <c r="CX32" i="6"/>
  <c r="CU32" i="6"/>
  <c r="CO32" i="6"/>
  <c r="CC32" i="6"/>
  <c r="BQ32" i="6"/>
  <c r="CL41" i="6"/>
  <c r="BZ41" i="6"/>
  <c r="DM41" i="6"/>
  <c r="DA41" i="6"/>
  <c r="CC41" i="6"/>
  <c r="BQ41" i="6"/>
  <c r="N132" i="7"/>
  <c r="M132" i="7"/>
  <c r="P111" i="7"/>
  <c r="P135" i="7" s="1"/>
  <c r="BR4" i="3"/>
  <c r="BU4" i="3"/>
  <c r="X132" i="7"/>
  <c r="X133" i="7" s="1"/>
  <c r="CV33" i="7"/>
  <c r="CV136" i="7"/>
  <c r="CR20" i="7"/>
  <c r="DD20" i="7"/>
  <c r="CU20" i="7"/>
  <c r="DG20" i="7"/>
  <c r="CX20" i="7"/>
  <c r="CO20" i="7"/>
  <c r="DJ20" i="7"/>
  <c r="DA20" i="7"/>
  <c r="DA26" i="7"/>
  <c r="CU26" i="7"/>
  <c r="CX26" i="7"/>
  <c r="DD26" i="7"/>
  <c r="CO26" i="7"/>
  <c r="DG26" i="7"/>
  <c r="DJ26" i="7"/>
  <c r="CR26" i="7"/>
  <c r="DA17" i="7"/>
  <c r="DD17" i="7"/>
  <c r="CU17" i="7"/>
  <c r="DG17" i="7"/>
  <c r="CX17" i="7"/>
  <c r="DJ17" i="7"/>
  <c r="CO17" i="7"/>
  <c r="CR17" i="7"/>
  <c r="CX23" i="7"/>
  <c r="CO23" i="7"/>
  <c r="DJ23" i="7"/>
  <c r="DA23" i="7"/>
  <c r="CR23" i="7"/>
  <c r="DD23" i="7"/>
  <c r="CU23" i="7"/>
  <c r="DG23" i="7"/>
  <c r="BZ26" i="7"/>
  <c r="CL26" i="7"/>
  <c r="CC26" i="7"/>
  <c r="CF26" i="7"/>
  <c r="CI26" i="7"/>
  <c r="CD29" i="7"/>
  <c r="CD179" i="7" s="1"/>
  <c r="CT29" i="7"/>
  <c r="S37" i="7"/>
  <c r="P45" i="13" s="1"/>
  <c r="P26" i="3"/>
  <c r="BZ17" i="7"/>
  <c r="CF17" i="7"/>
  <c r="CL17" i="7"/>
  <c r="CC17" i="7"/>
  <c r="CI17" i="7"/>
  <c r="BX29" i="7"/>
  <c r="BX179" i="7" s="1"/>
  <c r="CS29" i="7"/>
  <c r="CS179" i="7" s="1"/>
  <c r="CH29" i="7"/>
  <c r="P37" i="7"/>
  <c r="M45" i="13" s="1"/>
  <c r="M26" i="3"/>
  <c r="CF23" i="7"/>
  <c r="BZ23" i="7"/>
  <c r="CI23" i="7"/>
  <c r="CL23" i="7"/>
  <c r="CC23" i="7"/>
  <c r="CJ29" i="7"/>
  <c r="CJ179" i="7" s="1"/>
  <c r="CQ29" i="7"/>
  <c r="BY29" i="7"/>
  <c r="CP29" i="7"/>
  <c r="CP179" i="7" s="1"/>
  <c r="CK29" i="7"/>
  <c r="CN29" i="7"/>
  <c r="CE29" i="7"/>
  <c r="CA29" i="7"/>
  <c r="CA179" i="7" s="1"/>
  <c r="CW29" i="7"/>
  <c r="CI20" i="7"/>
  <c r="CC20" i="7"/>
  <c r="CF20" i="7"/>
  <c r="BZ20" i="7"/>
  <c r="CL20" i="7"/>
  <c r="CG29" i="7"/>
  <c r="CG179" i="7" s="1"/>
  <c r="CB29" i="7"/>
  <c r="CM29" i="7"/>
  <c r="CM179" i="7" s="1"/>
  <c r="DJ41" i="6"/>
  <c r="CX41" i="6"/>
  <c r="DP41" i="6"/>
  <c r="DG41" i="6"/>
  <c r="DD41" i="6"/>
  <c r="CU41" i="6"/>
  <c r="DJ47" i="6"/>
  <c r="DP47" i="6"/>
  <c r="DG47" i="6"/>
  <c r="DM47" i="6"/>
  <c r="DP48" i="6"/>
  <c r="DD48" i="6"/>
  <c r="CU48" i="6"/>
  <c r="DM48" i="6"/>
  <c r="DA48" i="6"/>
  <c r="DG48" i="6"/>
  <c r="BG29" i="7"/>
  <c r="BF34" i="7" s="1"/>
  <c r="BD29" i="7"/>
  <c r="BC34" i="7" s="1"/>
  <c r="BS29" i="7"/>
  <c r="BP29" i="7"/>
  <c r="AZ29" i="7"/>
  <c r="BL29" i="7"/>
  <c r="BL179" i="7" s="1"/>
  <c r="BF29" i="7"/>
  <c r="BF33" i="7" s="1"/>
  <c r="BI29" i="7"/>
  <c r="BI33" i="7" s="1"/>
  <c r="BA29" i="7"/>
  <c r="BR29" i="7"/>
  <c r="BR179" i="7" s="1"/>
  <c r="BU29" i="7"/>
  <c r="BU179" i="7" s="1"/>
  <c r="BM29" i="7"/>
  <c r="BJ29" i="7"/>
  <c r="BI34" i="7" s="1"/>
  <c r="BC29" i="7"/>
  <c r="BC33" i="7" s="1"/>
  <c r="BV29" i="7"/>
  <c r="BO29" i="7"/>
  <c r="BO179" i="7" s="1"/>
  <c r="DN83" i="1"/>
  <c r="DJ83" i="1"/>
  <c r="S65" i="6"/>
  <c r="P36" i="13" s="1"/>
  <c r="P19" i="3"/>
  <c r="P65" i="6"/>
  <c r="M36" i="13" s="1"/>
  <c r="M19" i="3"/>
  <c r="CO10" i="4"/>
  <c r="CJ8" i="4"/>
  <c r="CJ42" i="4" s="1"/>
  <c r="BX40" i="3" s="1"/>
  <c r="CL9" i="4"/>
  <c r="J29" i="7"/>
  <c r="J179" i="7" s="1"/>
  <c r="BE23" i="7"/>
  <c r="BW23" i="7"/>
  <c r="BQ23" i="7"/>
  <c r="BK23" i="7"/>
  <c r="BB23" i="7"/>
  <c r="BH23" i="7"/>
  <c r="BN23" i="7"/>
  <c r="BT23" i="7"/>
  <c r="BE26" i="7"/>
  <c r="BK26" i="7"/>
  <c r="BH26" i="7"/>
  <c r="BB26" i="7"/>
  <c r="BN26" i="7"/>
  <c r="BQ26" i="7"/>
  <c r="BT26" i="7"/>
  <c r="BW26" i="7"/>
  <c r="K29" i="7"/>
  <c r="J180" i="7" s="1"/>
  <c r="M29" i="7"/>
  <c r="M179" i="7" s="1"/>
  <c r="N29" i="7"/>
  <c r="M180" i="7" s="1"/>
  <c r="BH51" i="6"/>
  <c r="BH47" i="6"/>
  <c r="BK51" i="6"/>
  <c r="BK47" i="6"/>
  <c r="U59" i="6"/>
  <c r="CO48" i="6"/>
  <c r="CL48" i="6"/>
  <c r="CI48" i="6"/>
  <c r="CR48" i="6"/>
  <c r="CF48" i="6"/>
  <c r="B37" i="6"/>
  <c r="CO38" i="6"/>
  <c r="CL38" i="6"/>
  <c r="BT38" i="6"/>
  <c r="CR38" i="6"/>
  <c r="CC38" i="6"/>
  <c r="BQ38" i="6"/>
  <c r="BZ38" i="6"/>
  <c r="CF38" i="6"/>
  <c r="BN38" i="6"/>
  <c r="B42" i="6"/>
  <c r="CR41" i="6"/>
  <c r="CF41" i="6"/>
  <c r="CO41" i="6"/>
  <c r="BW41" i="6"/>
  <c r="BT41" i="6"/>
  <c r="BN41" i="6"/>
  <c r="CI41" i="6"/>
  <c r="B31" i="6"/>
  <c r="CR32" i="6"/>
  <c r="CF32" i="6"/>
  <c r="BW32" i="6"/>
  <c r="BT32" i="6"/>
  <c r="CL32" i="6"/>
  <c r="CI32" i="6"/>
  <c r="BZ32" i="6"/>
  <c r="BN32" i="6"/>
  <c r="P8" i="6"/>
  <c r="P61" i="6" s="1"/>
  <c r="R10" i="6"/>
  <c r="U9" i="6"/>
  <c r="B49" i="6"/>
  <c r="BT48" i="6"/>
  <c r="BW48" i="6"/>
  <c r="CC48" i="6"/>
  <c r="BQ48" i="6"/>
  <c r="X29" i="7"/>
  <c r="P8" i="7"/>
  <c r="P32" i="7" s="1"/>
  <c r="U9" i="7"/>
  <c r="M63" i="6"/>
  <c r="M65" i="6" s="1"/>
  <c r="O59" i="6"/>
  <c r="J63" i="6"/>
  <c r="J65" i="6" s="1"/>
  <c r="L59" i="6"/>
  <c r="AW42" i="13" l="1"/>
  <c r="AW42" i="10"/>
  <c r="AQ42" i="13"/>
  <c r="AQ42" i="10"/>
  <c r="AT42" i="13"/>
  <c r="AT42" i="10"/>
  <c r="T175" i="7"/>
  <c r="S175" i="7"/>
  <c r="S154" i="7"/>
  <c r="S178" i="7" s="1"/>
  <c r="V138" i="7"/>
  <c r="V140" i="7" s="1"/>
  <c r="V181" i="7"/>
  <c r="V183" i="7" s="1"/>
  <c r="M17" i="3"/>
  <c r="M32" i="10"/>
  <c r="DP31" i="6"/>
  <c r="DM31" i="6"/>
  <c r="DJ31" i="6"/>
  <c r="DG31" i="6"/>
  <c r="DD31" i="6"/>
  <c r="DA31" i="6"/>
  <c r="CX31" i="6"/>
  <c r="CU31" i="6"/>
  <c r="DP37" i="6"/>
  <c r="DM37" i="6"/>
  <c r="DJ37" i="6"/>
  <c r="DG37" i="6"/>
  <c r="DD37" i="6"/>
  <c r="DA37" i="6"/>
  <c r="CX37" i="6"/>
  <c r="CU37" i="6"/>
  <c r="CF42" i="6"/>
  <c r="BN42" i="6"/>
  <c r="Q132" i="7"/>
  <c r="P132" i="7"/>
  <c r="Z23" i="7"/>
  <c r="Z22" i="7"/>
  <c r="Z16" i="7"/>
  <c r="Z15" i="7"/>
  <c r="Y22" i="7"/>
  <c r="Y21" i="7"/>
  <c r="Y20" i="7"/>
  <c r="Y16" i="7"/>
  <c r="Y14" i="7"/>
  <c r="S111" i="7"/>
  <c r="S135" i="7" s="1"/>
  <c r="M24" i="3"/>
  <c r="M41" i="10"/>
  <c r="AT25" i="3"/>
  <c r="M21" i="3"/>
  <c r="M36" i="10"/>
  <c r="M28" i="3"/>
  <c r="M45" i="10"/>
  <c r="P28" i="3"/>
  <c r="P45" i="10"/>
  <c r="P21" i="3"/>
  <c r="P36" i="10"/>
  <c r="AW25" i="3"/>
  <c r="AZ25" i="3"/>
  <c r="BU34" i="7"/>
  <c r="BU137" i="7"/>
  <c r="CG33" i="7"/>
  <c r="CG136" i="7"/>
  <c r="CD34" i="7"/>
  <c r="CD137" i="7"/>
  <c r="BL33" i="7"/>
  <c r="BL136" i="7"/>
  <c r="CM34" i="7"/>
  <c r="CM137" i="7"/>
  <c r="CO29" i="7"/>
  <c r="CO30" i="7" s="1"/>
  <c r="CJ34" i="7"/>
  <c r="CJ137" i="7"/>
  <c r="CP33" i="7"/>
  <c r="CP136" i="7"/>
  <c r="M34" i="7"/>
  <c r="M137" i="7"/>
  <c r="BL34" i="7"/>
  <c r="BL137" i="7"/>
  <c r="BO34" i="7"/>
  <c r="BO137" i="7"/>
  <c r="BX34" i="7"/>
  <c r="BX137" i="7"/>
  <c r="M33" i="7"/>
  <c r="M136" i="7"/>
  <c r="BU33" i="7"/>
  <c r="BU136" i="7"/>
  <c r="BR34" i="7"/>
  <c r="BR137" i="7"/>
  <c r="CP34" i="7"/>
  <c r="CP137" i="7"/>
  <c r="J34" i="7"/>
  <c r="J137" i="7"/>
  <c r="BR33" i="7"/>
  <c r="BR136" i="7"/>
  <c r="CJ33" i="7"/>
  <c r="CJ136" i="7"/>
  <c r="CG34" i="7"/>
  <c r="CG137" i="7"/>
  <c r="CS33" i="7"/>
  <c r="CS136" i="7"/>
  <c r="J33" i="7"/>
  <c r="J136" i="7"/>
  <c r="CM33" i="7"/>
  <c r="CM136" i="7"/>
  <c r="CV34" i="7"/>
  <c r="CV137" i="7"/>
  <c r="BX33" i="7"/>
  <c r="BX136" i="7"/>
  <c r="CS34" i="7"/>
  <c r="CS137" i="7"/>
  <c r="BO33" i="7"/>
  <c r="BO136" i="7"/>
  <c r="CA34" i="7"/>
  <c r="CA137" i="7"/>
  <c r="CA33" i="7"/>
  <c r="CA136" i="7"/>
  <c r="CD33" i="7"/>
  <c r="CD136" i="7"/>
  <c r="DA29" i="7"/>
  <c r="DA30" i="7" s="1"/>
  <c r="BE29" i="7"/>
  <c r="BE30" i="7" s="1"/>
  <c r="DD29" i="7"/>
  <c r="DD30" i="7" s="1"/>
  <c r="CU29" i="7"/>
  <c r="CU30" i="7" s="1"/>
  <c r="DG29" i="7"/>
  <c r="DG30" i="7" s="1"/>
  <c r="DJ29" i="7"/>
  <c r="DJ30" i="7" s="1"/>
  <c r="CX29" i="7"/>
  <c r="CX30" i="7" s="1"/>
  <c r="BZ29" i="7"/>
  <c r="BZ30" i="7" s="1"/>
  <c r="CL29" i="7"/>
  <c r="CL30" i="7" s="1"/>
  <c r="CC29" i="7"/>
  <c r="CC30" i="7" s="1"/>
  <c r="CF29" i="7"/>
  <c r="CF30" i="7" s="1"/>
  <c r="CR29" i="7"/>
  <c r="CR30" i="7" s="1"/>
  <c r="CI29" i="7"/>
  <c r="CI30" i="7" s="1"/>
  <c r="DD42" i="6"/>
  <c r="CU42" i="6"/>
  <c r="DM42" i="6"/>
  <c r="DJ42" i="6"/>
  <c r="DA42" i="6"/>
  <c r="CX42" i="6"/>
  <c r="DP42" i="6"/>
  <c r="DG42" i="6"/>
  <c r="DA49" i="6"/>
  <c r="DJ49" i="6"/>
  <c r="DG49" i="6"/>
  <c r="CX49" i="6"/>
  <c r="DP49" i="6"/>
  <c r="DD49" i="6"/>
  <c r="CU49" i="6"/>
  <c r="DM49" i="6"/>
  <c r="BB29" i="7"/>
  <c r="BB30" i="7" s="1"/>
  <c r="BK29" i="7"/>
  <c r="BQ29" i="7"/>
  <c r="BW29" i="7"/>
  <c r="BC35" i="7"/>
  <c r="AQ43" i="10" s="1"/>
  <c r="BT29" i="7"/>
  <c r="BN29" i="7"/>
  <c r="BH29" i="7"/>
  <c r="DJ84" i="1"/>
  <c r="DJ85" i="1" s="1"/>
  <c r="DI91" i="1" s="1"/>
  <c r="DN84" i="1"/>
  <c r="CM8" i="4"/>
  <c r="CM42" i="4" s="1"/>
  <c r="CA40" i="3" s="1"/>
  <c r="CO9" i="4"/>
  <c r="Y25" i="7"/>
  <c r="Z21" i="7"/>
  <c r="Y18" i="7"/>
  <c r="Z24" i="7"/>
  <c r="Y24" i="7"/>
  <c r="Z17" i="7"/>
  <c r="Z26" i="7"/>
  <c r="AA26" i="7" s="1"/>
  <c r="Z20" i="7"/>
  <c r="Y15" i="7"/>
  <c r="Y26" i="7"/>
  <c r="Z19" i="7"/>
  <c r="Z25" i="7"/>
  <c r="Y19" i="7"/>
  <c r="Z18" i="7"/>
  <c r="Y23" i="7"/>
  <c r="Y17" i="7"/>
  <c r="P29" i="7"/>
  <c r="P179" i="7" s="1"/>
  <c r="Q29" i="7"/>
  <c r="P180" i="7" s="1"/>
  <c r="BK41" i="6"/>
  <c r="BH38" i="6"/>
  <c r="BH48" i="6"/>
  <c r="BK32" i="6"/>
  <c r="BK48" i="6"/>
  <c r="BK38" i="6"/>
  <c r="BH32" i="6"/>
  <c r="BH41" i="6"/>
  <c r="CL49" i="6"/>
  <c r="CI49" i="6"/>
  <c r="CR49" i="6"/>
  <c r="CF49" i="6"/>
  <c r="CO49" i="6"/>
  <c r="B33" i="6"/>
  <c r="B43" i="6"/>
  <c r="CO42" i="6"/>
  <c r="CL42" i="6"/>
  <c r="BW42" i="6"/>
  <c r="CR42" i="6"/>
  <c r="BT42" i="6"/>
  <c r="CI42" i="6"/>
  <c r="CC42" i="6"/>
  <c r="BQ42" i="6"/>
  <c r="BZ42" i="6"/>
  <c r="B39" i="6"/>
  <c r="CR37" i="6"/>
  <c r="CF37" i="6"/>
  <c r="CO37" i="6"/>
  <c r="CL37" i="6"/>
  <c r="BW37" i="6"/>
  <c r="CI37" i="6"/>
  <c r="BT37" i="6"/>
  <c r="CC37" i="6"/>
  <c r="BQ37" i="6"/>
  <c r="BZ37" i="6"/>
  <c r="BN37" i="6"/>
  <c r="AA9" i="6"/>
  <c r="S8" i="6"/>
  <c r="S61" i="6" s="1"/>
  <c r="X9" i="6"/>
  <c r="U10" i="6"/>
  <c r="BW49" i="6"/>
  <c r="CC49" i="6"/>
  <c r="S8" i="7"/>
  <c r="S32" i="7" s="1"/>
  <c r="U10" i="7"/>
  <c r="AA9" i="7"/>
  <c r="X9" i="7"/>
  <c r="X30" i="7"/>
  <c r="V35" i="7"/>
  <c r="S43" i="10" s="1"/>
  <c r="BO42" i="10" l="1"/>
  <c r="BO42" i="13"/>
  <c r="CJ42" i="10"/>
  <c r="CJ42" i="13"/>
  <c r="BR42" i="13"/>
  <c r="BR42" i="10"/>
  <c r="CD42" i="13"/>
  <c r="CD46" i="13" s="1"/>
  <c r="CD42" i="10"/>
  <c r="BF42" i="13"/>
  <c r="BF42" i="10"/>
  <c r="BC42" i="13"/>
  <c r="BC42" i="10"/>
  <c r="BX42" i="13"/>
  <c r="BX42" i="10"/>
  <c r="BU42" i="13"/>
  <c r="BU42" i="10"/>
  <c r="CG42" i="10"/>
  <c r="CG42" i="13"/>
  <c r="AZ42" i="13"/>
  <c r="AZ42" i="10"/>
  <c r="BU6" i="10"/>
  <c r="BU6" i="13"/>
  <c r="CA42" i="13"/>
  <c r="CA42" i="10"/>
  <c r="BI42" i="10"/>
  <c r="BI42" i="13"/>
  <c r="AQ46" i="13"/>
  <c r="BL42" i="10"/>
  <c r="BL42" i="13"/>
  <c r="BR25" i="3"/>
  <c r="CJ25" i="3"/>
  <c r="CM25" i="3"/>
  <c r="BX25" i="3"/>
  <c r="CG25" i="3"/>
  <c r="BI25" i="3"/>
  <c r="BO25" i="3"/>
  <c r="BF25" i="3"/>
  <c r="BC25" i="3"/>
  <c r="CA25" i="3"/>
  <c r="CD25" i="3"/>
  <c r="BU25" i="3"/>
  <c r="BL25" i="3"/>
  <c r="V111" i="7"/>
  <c r="V135" i="7" s="1"/>
  <c r="V154" i="7"/>
  <c r="V178" i="7" s="1"/>
  <c r="X55" i="6"/>
  <c r="X54" i="6"/>
  <c r="X49" i="6"/>
  <c r="P17" i="3"/>
  <c r="P32" i="10"/>
  <c r="DP39" i="6"/>
  <c r="DM39" i="6"/>
  <c r="DJ39" i="6"/>
  <c r="DG39" i="6"/>
  <c r="DD39" i="6"/>
  <c r="DA39" i="6"/>
  <c r="CX39" i="6"/>
  <c r="CU39" i="6"/>
  <c r="DP33" i="6"/>
  <c r="DM33" i="6"/>
  <c r="DJ33" i="6"/>
  <c r="DG33" i="6"/>
  <c r="DD33" i="6"/>
  <c r="DA33" i="6"/>
  <c r="CX33" i="6"/>
  <c r="CU33" i="6"/>
  <c r="BT43" i="6"/>
  <c r="CI43" i="6"/>
  <c r="BW43" i="6"/>
  <c r="S132" i="7"/>
  <c r="P24" i="3"/>
  <c r="P41" i="10"/>
  <c r="CY35" i="7"/>
  <c r="CM43" i="10" s="1"/>
  <c r="T132" i="7"/>
  <c r="CS35" i="7"/>
  <c r="CG43" i="10" s="1"/>
  <c r="BC37" i="7"/>
  <c r="BX35" i="7"/>
  <c r="BL43" i="10" s="1"/>
  <c r="CM35" i="7"/>
  <c r="CA43" i="10" s="1"/>
  <c r="BX4" i="3"/>
  <c r="DE35" i="7"/>
  <c r="P33" i="7"/>
  <c r="P136" i="7"/>
  <c r="P34" i="7"/>
  <c r="M42" i="13" s="1"/>
  <c r="P137" i="7"/>
  <c r="DB35" i="7"/>
  <c r="CP43" i="10" s="1"/>
  <c r="DH35" i="7"/>
  <c r="CV35" i="7"/>
  <c r="CJ43" i="10" s="1"/>
  <c r="BL35" i="7"/>
  <c r="AZ43" i="10" s="1"/>
  <c r="BN30" i="7"/>
  <c r="BU35" i="7"/>
  <c r="BI43" i="10" s="1"/>
  <c r="BW30" i="7"/>
  <c r="BR35" i="7"/>
  <c r="BF43" i="10" s="1"/>
  <c r="BT30" i="7"/>
  <c r="BO35" i="7"/>
  <c r="BC43" i="10" s="1"/>
  <c r="BQ30" i="7"/>
  <c r="BF35" i="7"/>
  <c r="AT43" i="10" s="1"/>
  <c r="BH30" i="7"/>
  <c r="BI35" i="7"/>
  <c r="AW43" i="10" s="1"/>
  <c r="BK30" i="7"/>
  <c r="CJ35" i="7"/>
  <c r="BX43" i="10" s="1"/>
  <c r="AT26" i="3"/>
  <c r="CG35" i="7"/>
  <c r="BU43" i="10" s="1"/>
  <c r="V37" i="7"/>
  <c r="S26" i="3"/>
  <c r="CP35" i="7"/>
  <c r="CD43" i="10" s="1"/>
  <c r="CD35" i="7"/>
  <c r="BR43" i="10" s="1"/>
  <c r="CA35" i="7"/>
  <c r="BO43" i="10" s="1"/>
  <c r="DJ43" i="6"/>
  <c r="DA43" i="6"/>
  <c r="CX43" i="6"/>
  <c r="DG43" i="6"/>
  <c r="DP43" i="6"/>
  <c r="DD43" i="6"/>
  <c r="CU43" i="6"/>
  <c r="DM43" i="6"/>
  <c r="N58" i="6"/>
  <c r="M62" i="6" s="1"/>
  <c r="K58" i="6"/>
  <c r="J62" i="6" s="1"/>
  <c r="CL31" i="6"/>
  <c r="BT31" i="6"/>
  <c r="BQ31" i="6"/>
  <c r="CC31" i="6"/>
  <c r="CI31" i="6"/>
  <c r="BZ31" i="6"/>
  <c r="CF31" i="6"/>
  <c r="BN31" i="6"/>
  <c r="CR31" i="6"/>
  <c r="CO31" i="6"/>
  <c r="BW31" i="6"/>
  <c r="DN85" i="1"/>
  <c r="DM91" i="1" s="1"/>
  <c r="S58" i="6"/>
  <c r="X53" i="6"/>
  <c r="Y52" i="6"/>
  <c r="Y51" i="6"/>
  <c r="Y43" i="6"/>
  <c r="X39" i="6"/>
  <c r="X28" i="6"/>
  <c r="X23" i="6"/>
  <c r="Y22" i="6"/>
  <c r="Y53" i="6"/>
  <c r="Y47" i="6"/>
  <c r="X46" i="6"/>
  <c r="X44" i="6"/>
  <c r="X34" i="6"/>
  <c r="Y28" i="6"/>
  <c r="Y23" i="6"/>
  <c r="Y46" i="6"/>
  <c r="X45" i="6"/>
  <c r="Y44" i="6"/>
  <c r="X40" i="6"/>
  <c r="X57" i="6"/>
  <c r="Y45" i="6"/>
  <c r="X41" i="6"/>
  <c r="Y40" i="6"/>
  <c r="X30" i="6"/>
  <c r="X50" i="6"/>
  <c r="Y49" i="6"/>
  <c r="Y50" i="6"/>
  <c r="X48" i="6"/>
  <c r="Y42" i="6"/>
  <c r="X37" i="6"/>
  <c r="X32" i="6"/>
  <c r="X27" i="6"/>
  <c r="Y26" i="6"/>
  <c r="X52" i="6"/>
  <c r="X51" i="6"/>
  <c r="Y48" i="6"/>
  <c r="X47" i="6"/>
  <c r="X43" i="6"/>
  <c r="X38" i="6"/>
  <c r="Y37" i="6"/>
  <c r="X33" i="6"/>
  <c r="Y27" i="6"/>
  <c r="X22" i="6"/>
  <c r="Y21" i="6"/>
  <c r="Y16" i="6"/>
  <c r="X29" i="6"/>
  <c r="X31" i="6"/>
  <c r="X26" i="6"/>
  <c r="X25" i="6"/>
  <c r="Y17" i="6"/>
  <c r="X42" i="6"/>
  <c r="X36" i="6"/>
  <c r="Y31" i="6"/>
  <c r="Y25" i="6"/>
  <c r="Y14" i="6"/>
  <c r="Y36" i="6"/>
  <c r="X20" i="6"/>
  <c r="X15" i="6"/>
  <c r="X35" i="6"/>
  <c r="X24" i="6"/>
  <c r="Y20" i="6"/>
  <c r="X18" i="6"/>
  <c r="Y15" i="6"/>
  <c r="Y34" i="6"/>
  <c r="Y24" i="6"/>
  <c r="X14" i="6"/>
  <c r="X19" i="6"/>
  <c r="Y19" i="6"/>
  <c r="X16" i="6"/>
  <c r="Z51" i="6"/>
  <c r="AA51" i="6" s="1"/>
  <c r="Y35" i="6"/>
  <c r="Y41" i="6"/>
  <c r="Z40" i="6"/>
  <c r="AA40" i="6" s="1"/>
  <c r="Y30" i="6"/>
  <c r="Z28" i="6"/>
  <c r="AA28" i="6" s="1"/>
  <c r="Y32" i="6"/>
  <c r="Z34" i="6"/>
  <c r="AA34" i="6" s="1"/>
  <c r="Y29" i="6"/>
  <c r="Y33" i="6"/>
  <c r="T58" i="6"/>
  <c r="S62" i="6" s="1"/>
  <c r="Z23" i="6"/>
  <c r="AA23" i="6" s="1"/>
  <c r="Z35" i="6"/>
  <c r="AA35" i="6" s="1"/>
  <c r="Z30" i="6"/>
  <c r="AA30" i="6" s="1"/>
  <c r="Z44" i="6"/>
  <c r="AA44" i="6" s="1"/>
  <c r="Y38" i="6"/>
  <c r="Z32" i="6"/>
  <c r="AA32" i="6" s="1"/>
  <c r="Z42" i="6"/>
  <c r="AA42" i="6" s="1"/>
  <c r="T29" i="7"/>
  <c r="S180" i="7" s="1"/>
  <c r="Z14" i="7"/>
  <c r="AA23" i="7"/>
  <c r="S29" i="7"/>
  <c r="S179" i="7" s="1"/>
  <c r="AA17" i="7"/>
  <c r="AA20" i="7"/>
  <c r="Y29" i="7"/>
  <c r="Y33" i="7" s="1"/>
  <c r="BK37" i="6"/>
  <c r="BH31" i="6"/>
  <c r="BH42" i="6"/>
  <c r="BH37" i="6"/>
  <c r="BK42" i="6"/>
  <c r="BK31" i="6"/>
  <c r="BQ49" i="6"/>
  <c r="CO33" i="6"/>
  <c r="BW33" i="6"/>
  <c r="CL33" i="6"/>
  <c r="BT33" i="6"/>
  <c r="CI33" i="6"/>
  <c r="CC33" i="6"/>
  <c r="BQ33" i="6"/>
  <c r="CR33" i="6"/>
  <c r="CF33" i="6"/>
  <c r="BN33" i="6"/>
  <c r="BZ33" i="6"/>
  <c r="BK49" i="6"/>
  <c r="CL43" i="6"/>
  <c r="CR43" i="6"/>
  <c r="CO43" i="6"/>
  <c r="CF43" i="6"/>
  <c r="CC43" i="6"/>
  <c r="BQ43" i="6"/>
  <c r="BZ43" i="6"/>
  <c r="BN43" i="6"/>
  <c r="B45" i="6"/>
  <c r="B44" i="6"/>
  <c r="BH49" i="6"/>
  <c r="BN49" i="6"/>
  <c r="BZ49" i="6"/>
  <c r="BT49" i="6"/>
  <c r="CL39" i="6"/>
  <c r="CI39" i="6"/>
  <c r="BW39" i="6"/>
  <c r="CR39" i="6"/>
  <c r="CO39" i="6"/>
  <c r="BT39" i="6"/>
  <c r="CF39" i="6"/>
  <c r="CC39" i="6"/>
  <c r="BQ39" i="6"/>
  <c r="BZ39" i="6"/>
  <c r="BN39" i="6"/>
  <c r="AD9" i="6"/>
  <c r="Y8" i="6"/>
  <c r="Y61" i="6" s="1"/>
  <c r="V17" i="3" s="1"/>
  <c r="X10" i="6"/>
  <c r="AA10" i="6" s="1"/>
  <c r="V8" i="6"/>
  <c r="V61" i="6" s="1"/>
  <c r="V8" i="7"/>
  <c r="V32" i="7" s="1"/>
  <c r="Y8" i="7"/>
  <c r="Y32" i="7" s="1"/>
  <c r="V24" i="3" s="1"/>
  <c r="X10" i="7"/>
  <c r="AA10" i="7" s="1"/>
  <c r="AD9" i="7"/>
  <c r="BL46" i="10" l="1"/>
  <c r="AZ46" i="10"/>
  <c r="BC46" i="10"/>
  <c r="BO46" i="10"/>
  <c r="CA46" i="10"/>
  <c r="CD46" i="10"/>
  <c r="AQ46" i="10"/>
  <c r="CY26" i="3"/>
  <c r="CV43" i="10"/>
  <c r="AQ45" i="10"/>
  <c r="AQ45" i="13"/>
  <c r="P33" i="10"/>
  <c r="P33" i="13"/>
  <c r="BC46" i="13"/>
  <c r="BX6" i="10"/>
  <c r="BX6" i="13"/>
  <c r="BO10" i="13" s="1"/>
  <c r="BO46" i="13"/>
  <c r="CV26" i="3"/>
  <c r="CS43" i="10"/>
  <c r="CY37" i="7"/>
  <c r="CP26" i="3"/>
  <c r="CA26" i="3"/>
  <c r="AZ26" i="3"/>
  <c r="BF37" i="7"/>
  <c r="BO37" i="7"/>
  <c r="BR37" i="7"/>
  <c r="BC26" i="3"/>
  <c r="CM26" i="3"/>
  <c r="DB37" i="7"/>
  <c r="DE37" i="7"/>
  <c r="CD26" i="3"/>
  <c r="BO26" i="3"/>
  <c r="CS37" i="7"/>
  <c r="S17" i="3"/>
  <c r="S32" i="10"/>
  <c r="DD45" i="6"/>
  <c r="CR45" i="6"/>
  <c r="CF45" i="6"/>
  <c r="CJ26" i="3"/>
  <c r="CV37" i="7"/>
  <c r="CM37" i="7"/>
  <c r="BX37" i="7"/>
  <c r="S24" i="3"/>
  <c r="S41" i="10"/>
  <c r="AT28" i="3"/>
  <c r="M25" i="3"/>
  <c r="M42" i="10"/>
  <c r="BI37" i="7"/>
  <c r="AW26" i="3"/>
  <c r="S28" i="3"/>
  <c r="S45" i="10"/>
  <c r="CA4" i="3"/>
  <c r="DH37" i="7"/>
  <c r="J58" i="6"/>
  <c r="S34" i="7"/>
  <c r="P42" i="13" s="1"/>
  <c r="S137" i="7"/>
  <c r="BL37" i="7"/>
  <c r="Z31" i="6"/>
  <c r="AA31" i="6" s="1"/>
  <c r="S33" i="7"/>
  <c r="S136" i="7"/>
  <c r="CJ37" i="7"/>
  <c r="CS26" i="3"/>
  <c r="BF26" i="3"/>
  <c r="Z24" i="6"/>
  <c r="AA24" i="6" s="1"/>
  <c r="P58" i="6"/>
  <c r="Z52" i="6"/>
  <c r="AA52" i="6" s="1"/>
  <c r="Y39" i="6"/>
  <c r="M58" i="6"/>
  <c r="BI26" i="3"/>
  <c r="BU37" i="7"/>
  <c r="BL26" i="3"/>
  <c r="CP37" i="7"/>
  <c r="CG26" i="3"/>
  <c r="BU26" i="3"/>
  <c r="CD37" i="7"/>
  <c r="CG37" i="7"/>
  <c r="BX26" i="3"/>
  <c r="BR26" i="3"/>
  <c r="CA37" i="7"/>
  <c r="DD44" i="6"/>
  <c r="CU44" i="6"/>
  <c r="DA44" i="6"/>
  <c r="CX44" i="6"/>
  <c r="DP45" i="6"/>
  <c r="CU45" i="6"/>
  <c r="DM45" i="6"/>
  <c r="DA45" i="6"/>
  <c r="DJ45" i="6"/>
  <c r="CY58" i="6"/>
  <c r="CX45" i="6"/>
  <c r="DG45" i="6"/>
  <c r="CV58" i="6"/>
  <c r="Z45" i="6"/>
  <c r="AA45" i="6" s="1"/>
  <c r="Q58" i="6"/>
  <c r="P62" i="6" s="1"/>
  <c r="M33" i="13" s="1"/>
  <c r="Z15" i="6"/>
  <c r="AA15" i="6" s="1"/>
  <c r="AD52" i="6"/>
  <c r="AD49" i="6"/>
  <c r="AD48" i="6"/>
  <c r="AD51" i="6"/>
  <c r="AD46" i="6"/>
  <c r="AD42" i="6"/>
  <c r="AD41" i="6"/>
  <c r="AD39" i="6"/>
  <c r="AD36" i="6"/>
  <c r="AD21" i="6"/>
  <c r="AD40" i="6"/>
  <c r="AD33" i="6"/>
  <c r="AD50" i="6"/>
  <c r="AD44" i="6"/>
  <c r="AD37" i="6"/>
  <c r="AD30" i="6"/>
  <c r="AD20" i="6"/>
  <c r="AD15" i="6"/>
  <c r="AD34" i="6"/>
  <c r="AD53" i="6"/>
  <c r="AD45" i="6"/>
  <c r="AD38" i="6"/>
  <c r="AD27" i="6"/>
  <c r="AD43" i="6"/>
  <c r="AD28" i="6"/>
  <c r="AD25" i="6"/>
  <c r="AD18" i="6"/>
  <c r="AD47" i="6"/>
  <c r="AD29" i="6"/>
  <c r="AD23" i="6"/>
  <c r="AD31" i="6"/>
  <c r="AD24" i="6"/>
  <c r="AD16" i="6"/>
  <c r="AD22" i="6"/>
  <c r="AD17" i="6"/>
  <c r="AD35" i="6"/>
  <c r="AD32" i="6"/>
  <c r="AD19" i="6"/>
  <c r="AD26" i="6"/>
  <c r="V58" i="6"/>
  <c r="W58" i="6"/>
  <c r="V62" i="6" s="1"/>
  <c r="S33" i="13" s="1"/>
  <c r="X17" i="6"/>
  <c r="Z17" i="6"/>
  <c r="AA17" i="6" s="1"/>
  <c r="Z37" i="6"/>
  <c r="AA37" i="6" s="1"/>
  <c r="Z29" i="6"/>
  <c r="AA29" i="6" s="1"/>
  <c r="Z49" i="6"/>
  <c r="AA49" i="6" s="1"/>
  <c r="Z25" i="6"/>
  <c r="AA25" i="6" s="1"/>
  <c r="P18" i="3"/>
  <c r="Z18" i="6"/>
  <c r="AA18" i="6" s="1"/>
  <c r="Z53" i="6"/>
  <c r="AA53" i="6" s="1"/>
  <c r="Z20" i="6"/>
  <c r="AA20" i="6" s="1"/>
  <c r="Z14" i="6"/>
  <c r="Z27" i="6"/>
  <c r="AA27" i="6" s="1"/>
  <c r="Z19" i="6"/>
  <c r="AA19" i="6" s="1"/>
  <c r="Z48" i="6"/>
  <c r="AA48" i="6" s="1"/>
  <c r="Z39" i="6"/>
  <c r="AA39" i="6" s="1"/>
  <c r="Z22" i="6"/>
  <c r="AA22" i="6" s="1"/>
  <c r="Z50" i="6"/>
  <c r="AA50" i="6" s="1"/>
  <c r="Y18" i="6"/>
  <c r="Y58" i="6" s="1"/>
  <c r="Z33" i="6"/>
  <c r="AA33" i="6" s="1"/>
  <c r="X21" i="6"/>
  <c r="Z21" i="6"/>
  <c r="AA21" i="6" s="1"/>
  <c r="X56" i="6"/>
  <c r="Z41" i="6"/>
  <c r="AA41" i="6" s="1"/>
  <c r="Z47" i="6"/>
  <c r="AA47" i="6" s="1"/>
  <c r="Z38" i="6"/>
  <c r="AA38" i="6" s="1"/>
  <c r="Z36" i="6"/>
  <c r="AA36" i="6" s="1"/>
  <c r="Z43" i="6"/>
  <c r="AA43" i="6" s="1"/>
  <c r="Z16" i="6"/>
  <c r="AA16" i="6" s="1"/>
  <c r="Z46" i="6"/>
  <c r="AA46" i="6" s="1"/>
  <c r="Z26" i="6"/>
  <c r="AA26" i="6" s="1"/>
  <c r="AD26" i="7"/>
  <c r="Z29" i="7"/>
  <c r="Y34" i="7" s="1"/>
  <c r="V42" i="13" s="1"/>
  <c r="AA14" i="7"/>
  <c r="AA29" i="7" s="1"/>
  <c r="AA30" i="7" s="1"/>
  <c r="BK39" i="6"/>
  <c r="BK33" i="6"/>
  <c r="BH43" i="6"/>
  <c r="BH39" i="6"/>
  <c r="BH33" i="6"/>
  <c r="BK43" i="6"/>
  <c r="CO45" i="6"/>
  <c r="BW45" i="6"/>
  <c r="BT45" i="6"/>
  <c r="CL45" i="6"/>
  <c r="CI45" i="6"/>
  <c r="CC45" i="6"/>
  <c r="BQ45" i="6"/>
  <c r="BZ45" i="6"/>
  <c r="BN45" i="6"/>
  <c r="BW44" i="6"/>
  <c r="CC44" i="6"/>
  <c r="BP58" i="6"/>
  <c r="CO44" i="6"/>
  <c r="CL44" i="6"/>
  <c r="CL58" i="6" s="1"/>
  <c r="CL59" i="6" s="1"/>
  <c r="BZ44" i="6"/>
  <c r="BM58" i="6"/>
  <c r="AD10" i="6"/>
  <c r="AG9" i="6"/>
  <c r="AB8" i="6"/>
  <c r="AB61" i="6" s="1"/>
  <c r="Y17" i="3" s="1"/>
  <c r="AD10" i="7"/>
  <c r="AG9" i="7"/>
  <c r="AB8" i="7"/>
  <c r="AB32" i="7" s="1"/>
  <c r="Y24" i="3" s="1"/>
  <c r="CO58" i="6" l="1"/>
  <c r="CO59" i="6" s="1"/>
  <c r="Y62" i="6"/>
  <c r="V18" i="3" s="1"/>
  <c r="CD45" i="13"/>
  <c r="CD45" i="10"/>
  <c r="AW45" i="10"/>
  <c r="AW45" i="13"/>
  <c r="CJ45" i="13"/>
  <c r="CJ45" i="10"/>
  <c r="AT45" i="13"/>
  <c r="AT45" i="10"/>
  <c r="BO45" i="10"/>
  <c r="BO45" i="13"/>
  <c r="CM45" i="10"/>
  <c r="CM45" i="13"/>
  <c r="BI45" i="13"/>
  <c r="BI45" i="10"/>
  <c r="CS45" i="10"/>
  <c r="CS45" i="13"/>
  <c r="BX45" i="13"/>
  <c r="BX45" i="10"/>
  <c r="CY28" i="3"/>
  <c r="CV45" i="13"/>
  <c r="CV45" i="10"/>
  <c r="CP45" i="10"/>
  <c r="CP45" i="13"/>
  <c r="CP28" i="3"/>
  <c r="BU45" i="10"/>
  <c r="BU45" i="13"/>
  <c r="BR45" i="10"/>
  <c r="BR45" i="13"/>
  <c r="BL45" i="13"/>
  <c r="BL45" i="10"/>
  <c r="BF45" i="13"/>
  <c r="BF45" i="10"/>
  <c r="AZ45" i="13"/>
  <c r="AZ45" i="10"/>
  <c r="CA45" i="13"/>
  <c r="CA45" i="10"/>
  <c r="CG45" i="13"/>
  <c r="CG45" i="10"/>
  <c r="BC45" i="13"/>
  <c r="BC45" i="10"/>
  <c r="AW28" i="3"/>
  <c r="BR28" i="3"/>
  <c r="BX28" i="3"/>
  <c r="BU28" i="3"/>
  <c r="CG28" i="3"/>
  <c r="BL28" i="3"/>
  <c r="CA28" i="3"/>
  <c r="BC28" i="3"/>
  <c r="BO28" i="3"/>
  <c r="CD28" i="3"/>
  <c r="CM28" i="3"/>
  <c r="CJ28" i="3"/>
  <c r="CV28" i="3"/>
  <c r="CS28" i="3"/>
  <c r="BI28" i="3"/>
  <c r="BF28" i="3"/>
  <c r="CA10" i="10"/>
  <c r="BO10" i="10"/>
  <c r="AG49" i="6"/>
  <c r="DD58" i="6"/>
  <c r="DD59" i="6" s="1"/>
  <c r="BZ58" i="6"/>
  <c r="BZ59" i="6" s="1"/>
  <c r="CC58" i="6"/>
  <c r="CC59" i="6" s="1"/>
  <c r="P25" i="3"/>
  <c r="P42" i="10"/>
  <c r="V25" i="3"/>
  <c r="V42" i="10"/>
  <c r="V46" i="10" s="1"/>
  <c r="M18" i="3"/>
  <c r="M33" i="10"/>
  <c r="V33" i="10"/>
  <c r="S18" i="3"/>
  <c r="S33" i="10"/>
  <c r="AZ28" i="3"/>
  <c r="CX58" i="6"/>
  <c r="CX59" i="6" s="1"/>
  <c r="AB29" i="7"/>
  <c r="AB33" i="7" s="1"/>
  <c r="AC29" i="7"/>
  <c r="AB34" i="7" s="1"/>
  <c r="Y42" i="13" s="1"/>
  <c r="AD20" i="7"/>
  <c r="DA58" i="6"/>
  <c r="CE58" i="6"/>
  <c r="CD62" i="6" s="1"/>
  <c r="BL33" i="10" s="1"/>
  <c r="CQ58" i="6"/>
  <c r="BW58" i="6"/>
  <c r="DC58" i="6"/>
  <c r="DB62" i="6" s="1"/>
  <c r="CJ33" i="10" s="1"/>
  <c r="CJ33" i="13" s="1"/>
  <c r="CU58" i="6"/>
  <c r="CW58" i="6"/>
  <c r="CV62" i="6" s="1"/>
  <c r="CD33" i="10" s="1"/>
  <c r="DH58" i="6"/>
  <c r="DN58" i="6"/>
  <c r="DK58" i="6"/>
  <c r="DE58" i="6"/>
  <c r="BS58" i="6"/>
  <c r="BR62" i="6" s="1"/>
  <c r="AZ33" i="10" s="1"/>
  <c r="CS58" i="6"/>
  <c r="CT58" i="6"/>
  <c r="CS62" i="6" s="1"/>
  <c r="CA33" i="10" s="1"/>
  <c r="DM44" i="6"/>
  <c r="DM58" i="6" s="1"/>
  <c r="DM59" i="6" s="1"/>
  <c r="DL58" i="6"/>
  <c r="DK62" i="6" s="1"/>
  <c r="CS33" i="10" s="1"/>
  <c r="CS33" i="13" s="1"/>
  <c r="DG44" i="6"/>
  <c r="DG58" i="6" s="1"/>
  <c r="DG59" i="6" s="1"/>
  <c r="DF58" i="6"/>
  <c r="DE62" i="6" s="1"/>
  <c r="CM33" i="10" s="1"/>
  <c r="CH58" i="6"/>
  <c r="CG62" i="6" s="1"/>
  <c r="BO33" i="10" s="1"/>
  <c r="DJ44" i="6"/>
  <c r="DJ58" i="6" s="1"/>
  <c r="DJ59" i="6" s="1"/>
  <c r="DI58" i="6"/>
  <c r="DH62" i="6" s="1"/>
  <c r="CP33" i="10" s="1"/>
  <c r="DP44" i="6"/>
  <c r="DP58" i="6" s="1"/>
  <c r="DP59" i="6" s="1"/>
  <c r="DO58" i="6"/>
  <c r="DN62" i="6" s="1"/>
  <c r="CV33" i="10" s="1"/>
  <c r="CV33" i="13" s="1"/>
  <c r="CZ58" i="6"/>
  <c r="CY62" i="6" s="1"/>
  <c r="CG33" i="10" s="1"/>
  <c r="CG33" i="13" s="1"/>
  <c r="DB58" i="6"/>
  <c r="BJ58" i="6"/>
  <c r="BI62" i="6" s="1"/>
  <c r="BI58" i="6"/>
  <c r="BL58" i="6"/>
  <c r="CG58" i="6"/>
  <c r="BF58" i="6"/>
  <c r="BX58" i="6"/>
  <c r="CJ58" i="6"/>
  <c r="BU58" i="6"/>
  <c r="BR58" i="6"/>
  <c r="CM58" i="6"/>
  <c r="BO58" i="6"/>
  <c r="BG58" i="6"/>
  <c r="BF62" i="6" s="1"/>
  <c r="CD58" i="6"/>
  <c r="CA58" i="6"/>
  <c r="CP58" i="6"/>
  <c r="CB58" i="6"/>
  <c r="CA62" i="6" s="1"/>
  <c r="BI33" i="10" s="1"/>
  <c r="BI33" i="13" s="1"/>
  <c r="CN58" i="6"/>
  <c r="CM62" i="6" s="1"/>
  <c r="BU33" i="10" s="1"/>
  <c r="BU33" i="13" s="1"/>
  <c r="CK58" i="6"/>
  <c r="CJ62" i="6" s="1"/>
  <c r="BR33" i="10" s="1"/>
  <c r="BR33" i="13" s="1"/>
  <c r="BY58" i="6"/>
  <c r="BX62" i="6" s="1"/>
  <c r="BF33" i="10" s="1"/>
  <c r="BF33" i="13" s="1"/>
  <c r="BV58" i="6"/>
  <c r="BU62" i="6" s="1"/>
  <c r="BC33" i="10" s="1"/>
  <c r="AG52" i="6"/>
  <c r="AG53" i="6"/>
  <c r="AG45" i="6"/>
  <c r="AG23" i="6"/>
  <c r="AG41" i="6"/>
  <c r="AG38" i="6"/>
  <c r="AG47" i="6"/>
  <c r="AG42" i="6"/>
  <c r="AG31" i="6"/>
  <c r="AG24" i="6"/>
  <c r="AG21" i="6"/>
  <c r="AG16" i="6"/>
  <c r="AG35" i="6"/>
  <c r="AG17" i="6"/>
  <c r="AG39" i="6"/>
  <c r="AG28" i="6"/>
  <c r="AG22" i="6"/>
  <c r="AG18" i="6"/>
  <c r="AG48" i="6"/>
  <c r="AG51" i="6"/>
  <c r="AG40" i="6"/>
  <c r="AG33" i="6"/>
  <c r="AG30" i="6"/>
  <c r="AG20" i="6"/>
  <c r="AG34" i="6"/>
  <c r="AG15" i="6"/>
  <c r="AG43" i="6"/>
  <c r="AG37" i="6"/>
  <c r="AG29" i="6"/>
  <c r="AG32" i="6"/>
  <c r="AG25" i="6"/>
  <c r="AG26" i="6"/>
  <c r="AG19" i="6"/>
  <c r="AG46" i="6"/>
  <c r="AG50" i="6"/>
  <c r="AG44" i="6"/>
  <c r="AG27" i="6"/>
  <c r="AG36" i="6"/>
  <c r="X58" i="6"/>
  <c r="AB58" i="6"/>
  <c r="Z58" i="6"/>
  <c r="AA14" i="6"/>
  <c r="AA58" i="6" s="1"/>
  <c r="AD14" i="6"/>
  <c r="AD58" i="6" s="1"/>
  <c r="AC58" i="6"/>
  <c r="AB62" i="6" s="1"/>
  <c r="Y35" i="7"/>
  <c r="V43" i="10" s="1"/>
  <c r="AD23" i="7"/>
  <c r="AD14" i="7"/>
  <c r="AG26" i="7"/>
  <c r="AD17" i="7"/>
  <c r="BK45" i="6"/>
  <c r="BH45" i="6"/>
  <c r="BH44" i="6"/>
  <c r="CJ63" i="6"/>
  <c r="BR34" i="10" s="1"/>
  <c r="CM63" i="6"/>
  <c r="BU34" i="10" s="1"/>
  <c r="BX63" i="6"/>
  <c r="BF34" i="10" s="1"/>
  <c r="CF44" i="6"/>
  <c r="CF58" i="6" s="1"/>
  <c r="CF59" i="6" s="1"/>
  <c r="BT44" i="6"/>
  <c r="BT58" i="6" s="1"/>
  <c r="BT59" i="6" s="1"/>
  <c r="CR44" i="6"/>
  <c r="CR58" i="6" s="1"/>
  <c r="CR59" i="6" s="1"/>
  <c r="CP62" i="6"/>
  <c r="BX33" i="10" s="1"/>
  <c r="BX33" i="13" s="1"/>
  <c r="BK44" i="6"/>
  <c r="CI44" i="6"/>
  <c r="CI58" i="6" s="1"/>
  <c r="CI59" i="6" s="1"/>
  <c r="BN44" i="6"/>
  <c r="BN58" i="6" s="1"/>
  <c r="BL62" i="6"/>
  <c r="AW18" i="3" s="1"/>
  <c r="BQ44" i="6"/>
  <c r="BQ58" i="6" s="1"/>
  <c r="BO62" i="6"/>
  <c r="AZ18" i="3" s="1"/>
  <c r="AG10" i="6"/>
  <c r="AJ9" i="6"/>
  <c r="AE8" i="6"/>
  <c r="AE61" i="6" s="1"/>
  <c r="AB17" i="3" s="1"/>
  <c r="AJ9" i="7"/>
  <c r="AE8" i="7"/>
  <c r="AE32" i="7" s="1"/>
  <c r="AB24" i="3" s="1"/>
  <c r="AG10" i="7"/>
  <c r="CM37" i="10" l="1"/>
  <c r="CM33" i="13"/>
  <c r="BL37" i="10"/>
  <c r="BL33" i="13"/>
  <c r="BC37" i="13" s="1"/>
  <c r="DB63" i="6"/>
  <c r="CJ34" i="10" s="1"/>
  <c r="V37" i="10"/>
  <c r="V33" i="13"/>
  <c r="CD37" i="10"/>
  <c r="CD33" i="13"/>
  <c r="BC33" i="13"/>
  <c r="BC37" i="10"/>
  <c r="CA33" i="13"/>
  <c r="CA37" i="10"/>
  <c r="CP33" i="13"/>
  <c r="CP37" i="13" s="1"/>
  <c r="CP37" i="10"/>
  <c r="AZ33" i="13"/>
  <c r="AZ37" i="10"/>
  <c r="BO37" i="10"/>
  <c r="BO33" i="13"/>
  <c r="CV63" i="6"/>
  <c r="CD34" i="10" s="1"/>
  <c r="BL46" i="13"/>
  <c r="AW33" i="10"/>
  <c r="AW33" i="13" s="1"/>
  <c r="CM46" i="13"/>
  <c r="CD37" i="13"/>
  <c r="CA46" i="13"/>
  <c r="AJ18" i="6"/>
  <c r="CA63" i="6"/>
  <c r="BI34" i="10" s="1"/>
  <c r="AJ17" i="7"/>
  <c r="Y18" i="3"/>
  <c r="Y33" i="10"/>
  <c r="Y25" i="3"/>
  <c r="Y42" i="10"/>
  <c r="CY63" i="6"/>
  <c r="CG34" i="10" s="1"/>
  <c r="DA59" i="6"/>
  <c r="CV18" i="3"/>
  <c r="BF18" i="3"/>
  <c r="CY18" i="3"/>
  <c r="CG18" i="3"/>
  <c r="BI18" i="3"/>
  <c r="CD18" i="3"/>
  <c r="CS63" i="6"/>
  <c r="CA34" i="10" s="1"/>
  <c r="CU59" i="6"/>
  <c r="BU18" i="3"/>
  <c r="CS18" i="3"/>
  <c r="CM18" i="3"/>
  <c r="BO18" i="3"/>
  <c r="CJ18" i="3"/>
  <c r="BX18" i="3"/>
  <c r="BC18" i="3"/>
  <c r="BU63" i="6"/>
  <c r="BC34" i="10" s="1"/>
  <c r="BW59" i="6"/>
  <c r="CP18" i="3"/>
  <c r="CA18" i="3"/>
  <c r="BL18" i="3"/>
  <c r="BR18" i="3"/>
  <c r="AG20" i="7"/>
  <c r="DB65" i="6"/>
  <c r="CJ36" i="10" s="1"/>
  <c r="CJ36" i="13" s="1"/>
  <c r="CM19" i="3"/>
  <c r="AF29" i="7"/>
  <c r="AE34" i="7" s="1"/>
  <c r="AB42" i="13" s="1"/>
  <c r="AD29" i="7"/>
  <c r="AE29" i="7"/>
  <c r="AE33" i="7" s="1"/>
  <c r="Y37" i="7"/>
  <c r="V45" i="13" s="1"/>
  <c r="V46" i="13" s="1"/>
  <c r="V26" i="3"/>
  <c r="DH63" i="6"/>
  <c r="CP34" i="10" s="1"/>
  <c r="DE63" i="6"/>
  <c r="CM34" i="10" s="1"/>
  <c r="DK63" i="6"/>
  <c r="CS34" i="10" s="1"/>
  <c r="DN63" i="6"/>
  <c r="CV34" i="10" s="1"/>
  <c r="BH58" i="6"/>
  <c r="BK58" i="6"/>
  <c r="BK59" i="6" s="1"/>
  <c r="Y63" i="6"/>
  <c r="V34" i="10" s="1"/>
  <c r="AA59" i="6"/>
  <c r="V63" i="6"/>
  <c r="X59" i="6"/>
  <c r="AB63" i="6"/>
  <c r="Y34" i="10" s="1"/>
  <c r="AD59" i="6"/>
  <c r="AE58" i="6"/>
  <c r="AJ50" i="6"/>
  <c r="AJ49" i="6"/>
  <c r="AJ46" i="6"/>
  <c r="AJ31" i="6"/>
  <c r="AJ30" i="6"/>
  <c r="AJ28" i="6"/>
  <c r="AJ25" i="6"/>
  <c r="AJ48" i="6"/>
  <c r="AJ39" i="6"/>
  <c r="AJ52" i="6"/>
  <c r="AJ43" i="6"/>
  <c r="AJ32" i="6"/>
  <c r="AJ22" i="6"/>
  <c r="AJ17" i="6"/>
  <c r="AJ36" i="6"/>
  <c r="AJ19" i="6"/>
  <c r="AJ51" i="6"/>
  <c r="AJ40" i="6"/>
  <c r="AJ29" i="6"/>
  <c r="AJ20" i="6"/>
  <c r="AJ47" i="6"/>
  <c r="AJ41" i="6"/>
  <c r="AJ38" i="6"/>
  <c r="AJ27" i="6"/>
  <c r="AJ16" i="6"/>
  <c r="AJ37" i="6"/>
  <c r="AJ24" i="6"/>
  <c r="AJ15" i="6"/>
  <c r="AJ35" i="6"/>
  <c r="AJ26" i="6"/>
  <c r="AJ44" i="6"/>
  <c r="AJ33" i="6"/>
  <c r="AJ21" i="6"/>
  <c r="AJ53" i="6"/>
  <c r="AJ42" i="6"/>
  <c r="AJ23" i="6"/>
  <c r="AJ45" i="6"/>
  <c r="AJ34" i="6"/>
  <c r="AG14" i="6"/>
  <c r="AG58" i="6" s="1"/>
  <c r="AF58" i="6"/>
  <c r="AE62" i="6" s="1"/>
  <c r="AG17" i="7"/>
  <c r="AG14" i="7"/>
  <c r="AG23" i="7"/>
  <c r="AJ26" i="7"/>
  <c r="BX65" i="6"/>
  <c r="BF36" i="10" s="1"/>
  <c r="BF36" i="13" s="1"/>
  <c r="BI19" i="3"/>
  <c r="CJ65" i="6"/>
  <c r="BR36" i="10" s="1"/>
  <c r="BR36" i="13" s="1"/>
  <c r="BU19" i="3"/>
  <c r="CM65" i="6"/>
  <c r="BU36" i="10" s="1"/>
  <c r="BU36" i="13" s="1"/>
  <c r="BX19" i="3"/>
  <c r="BR63" i="6"/>
  <c r="AZ34" i="10" s="1"/>
  <c r="CD63" i="6"/>
  <c r="BL34" i="10" s="1"/>
  <c r="CG63" i="6"/>
  <c r="BO34" i="10" s="1"/>
  <c r="BQ59" i="6"/>
  <c r="BO63" i="6"/>
  <c r="BO65" i="6" s="1"/>
  <c r="BN59" i="6"/>
  <c r="BL63" i="6"/>
  <c r="CP63" i="6"/>
  <c r="BX34" i="10" s="1"/>
  <c r="AJ10" i="6"/>
  <c r="AH8" i="6"/>
  <c r="AH61" i="6" s="1"/>
  <c r="AE17" i="3" s="1"/>
  <c r="AM9" i="6"/>
  <c r="AH8" i="7"/>
  <c r="AH32" i="7" s="1"/>
  <c r="AE24" i="3" s="1"/>
  <c r="AJ10" i="7"/>
  <c r="AM9" i="7"/>
  <c r="BO37" i="13" l="1"/>
  <c r="CG19" i="3"/>
  <c r="CV65" i="6"/>
  <c r="CD36" i="10" s="1"/>
  <c r="CD36" i="13" s="1"/>
  <c r="CA65" i="6"/>
  <c r="BI36" i="10" s="1"/>
  <c r="BI36" i="13" s="1"/>
  <c r="Y33" i="13"/>
  <c r="BL19" i="3"/>
  <c r="S34" i="10"/>
  <c r="S34" i="13"/>
  <c r="CJ19" i="3"/>
  <c r="AM20" i="7"/>
  <c r="BF19" i="3"/>
  <c r="AB25" i="3"/>
  <c r="AB42" i="10"/>
  <c r="AB18" i="3"/>
  <c r="AB33" i="10"/>
  <c r="BU65" i="6"/>
  <c r="BC36" i="10" s="1"/>
  <c r="BC36" i="13" s="1"/>
  <c r="CY65" i="6"/>
  <c r="CG36" i="10" s="1"/>
  <c r="CG36" i="13" s="1"/>
  <c r="CD19" i="3"/>
  <c r="CS65" i="6"/>
  <c r="CA36" i="10" s="1"/>
  <c r="CA36" i="13" s="1"/>
  <c r="CM21" i="3"/>
  <c r="BX21" i="3"/>
  <c r="BU21" i="3"/>
  <c r="V28" i="3"/>
  <c r="V45" i="10"/>
  <c r="DN65" i="6"/>
  <c r="CV36" i="10" s="1"/>
  <c r="CV36" i="13" s="1"/>
  <c r="CY19" i="3"/>
  <c r="DK65" i="6"/>
  <c r="CS36" i="10" s="1"/>
  <c r="CS36" i="13" s="1"/>
  <c r="CV19" i="3"/>
  <c r="DH65" i="6"/>
  <c r="CP36" i="10" s="1"/>
  <c r="CP36" i="13" s="1"/>
  <c r="CS19" i="3"/>
  <c r="DE65" i="6"/>
  <c r="CM36" i="10" s="1"/>
  <c r="CM36" i="13" s="1"/>
  <c r="CP19" i="3"/>
  <c r="AH29" i="7"/>
  <c r="AH33" i="7" s="1"/>
  <c r="AG29" i="7"/>
  <c r="AI29" i="7"/>
  <c r="AH34" i="7" s="1"/>
  <c r="AE42" i="13" s="1"/>
  <c r="BI63" i="6"/>
  <c r="Y19" i="3"/>
  <c r="AB65" i="6"/>
  <c r="AE63" i="6"/>
  <c r="AB34" i="10" s="1"/>
  <c r="AG59" i="6"/>
  <c r="AH58" i="6"/>
  <c r="V65" i="6"/>
  <c r="S36" i="13" s="1"/>
  <c r="S19" i="3"/>
  <c r="AJ14" i="6"/>
  <c r="AJ58" i="6" s="1"/>
  <c r="AI58" i="6"/>
  <c r="AH62" i="6" s="1"/>
  <c r="AM48" i="6"/>
  <c r="AM47" i="6"/>
  <c r="AM51" i="6"/>
  <c r="AM40" i="6"/>
  <c r="AM38" i="6"/>
  <c r="AM37" i="6"/>
  <c r="AM20" i="6"/>
  <c r="AM36" i="6"/>
  <c r="AM49" i="6"/>
  <c r="AM44" i="6"/>
  <c r="AM29" i="6"/>
  <c r="AM23" i="6"/>
  <c r="AM33" i="6"/>
  <c r="AM26" i="6"/>
  <c r="AM15" i="6"/>
  <c r="AM41" i="6"/>
  <c r="AM30" i="6"/>
  <c r="AM27" i="6"/>
  <c r="AM46" i="6"/>
  <c r="AM45" i="6"/>
  <c r="AM53" i="6"/>
  <c r="AM50" i="6"/>
  <c r="AM39" i="6"/>
  <c r="AM28" i="6"/>
  <c r="AM17" i="6"/>
  <c r="AM43" i="6"/>
  <c r="AM19" i="6"/>
  <c r="AM18" i="6"/>
  <c r="AM35" i="6"/>
  <c r="AM32" i="6"/>
  <c r="AM25" i="6"/>
  <c r="AM21" i="6"/>
  <c r="AM24" i="6"/>
  <c r="AM22" i="6"/>
  <c r="AM42" i="6"/>
  <c r="AM52" i="6"/>
  <c r="AM34" i="6"/>
  <c r="AM31" i="6"/>
  <c r="AM16" i="6"/>
  <c r="Y65" i="6"/>
  <c r="V19" i="3"/>
  <c r="AJ14" i="7"/>
  <c r="AJ20" i="7"/>
  <c r="AM26" i="7"/>
  <c r="AM23" i="7"/>
  <c r="AB35" i="7"/>
  <c r="Y43" i="10" s="1"/>
  <c r="AD30" i="7"/>
  <c r="AJ23" i="7"/>
  <c r="CP65" i="6"/>
  <c r="BX36" i="10" s="1"/>
  <c r="BX36" i="13" s="1"/>
  <c r="CA19" i="3"/>
  <c r="BL21" i="3"/>
  <c r="CG65" i="6"/>
  <c r="BO36" i="10" s="1"/>
  <c r="BO36" i="13" s="1"/>
  <c r="BR19" i="3"/>
  <c r="CD65" i="6"/>
  <c r="BL36" i="10" s="1"/>
  <c r="BL36" i="13" s="1"/>
  <c r="BO19" i="3"/>
  <c r="AZ19" i="3"/>
  <c r="BR65" i="6"/>
  <c r="AZ36" i="10" s="1"/>
  <c r="AZ36" i="13" s="1"/>
  <c r="BC19" i="3"/>
  <c r="BL65" i="6"/>
  <c r="AW19" i="3"/>
  <c r="BI21" i="3"/>
  <c r="BH59" i="6"/>
  <c r="BF63" i="6"/>
  <c r="AP9" i="6"/>
  <c r="AK8" i="6"/>
  <c r="AK61" i="6" s="1"/>
  <c r="AH17" i="3" s="1"/>
  <c r="AM10" i="6"/>
  <c r="AK8" i="7"/>
  <c r="AK32" i="7" s="1"/>
  <c r="AH24" i="3" s="1"/>
  <c r="AM10" i="7"/>
  <c r="AP9" i="7"/>
  <c r="CG21" i="3" l="1"/>
  <c r="AB33" i="13"/>
  <c r="BL37" i="13"/>
  <c r="CM37" i="13"/>
  <c r="CA37" i="13"/>
  <c r="AP47" i="6"/>
  <c r="AP43" i="6"/>
  <c r="AP39" i="6"/>
  <c r="AP35" i="6"/>
  <c r="AP31" i="6"/>
  <c r="AP27" i="6"/>
  <c r="AP19" i="6"/>
  <c r="AP15" i="6"/>
  <c r="BF21" i="3"/>
  <c r="BF65" i="6"/>
  <c r="AW34" i="10"/>
  <c r="BI65" i="6"/>
  <c r="AZ37" i="13" s="1"/>
  <c r="CJ21" i="3"/>
  <c r="Y21" i="3"/>
  <c r="Y36" i="10"/>
  <c r="Y36" i="13" s="1"/>
  <c r="AE18" i="3"/>
  <c r="AE33" i="10"/>
  <c r="AE33" i="13" s="1"/>
  <c r="AE25" i="3"/>
  <c r="AE42" i="10"/>
  <c r="CV21" i="3"/>
  <c r="CY21" i="3"/>
  <c r="CD21" i="3"/>
  <c r="CS21" i="3"/>
  <c r="BO21" i="3"/>
  <c r="BR21" i="3"/>
  <c r="CA21" i="3"/>
  <c r="CP21" i="3"/>
  <c r="V21" i="3"/>
  <c r="V36" i="10"/>
  <c r="V36" i="13" s="1"/>
  <c r="V37" i="13" s="1"/>
  <c r="S21" i="3"/>
  <c r="S36" i="10"/>
  <c r="AK29" i="7"/>
  <c r="AK33" i="7" s="1"/>
  <c r="AB37" i="7"/>
  <c r="Y45" i="13" s="1"/>
  <c r="Y26" i="3"/>
  <c r="AL29" i="7"/>
  <c r="AK34" i="7" s="1"/>
  <c r="AH42" i="13" s="1"/>
  <c r="AJ29" i="7"/>
  <c r="AK58" i="6"/>
  <c r="AH63" i="6"/>
  <c r="AE34" i="10" s="1"/>
  <c r="AJ59" i="6"/>
  <c r="AM14" i="6"/>
  <c r="AM58" i="6" s="1"/>
  <c r="AL58" i="6"/>
  <c r="AK62" i="6" s="1"/>
  <c r="AP48" i="6"/>
  <c r="AP52" i="6"/>
  <c r="AP23" i="6"/>
  <c r="AP22" i="6"/>
  <c r="AP37" i="6"/>
  <c r="AP41" i="6"/>
  <c r="AP30" i="6"/>
  <c r="AP51" i="6"/>
  <c r="AP46" i="6"/>
  <c r="AP45" i="6"/>
  <c r="AP34" i="6"/>
  <c r="AP24" i="6"/>
  <c r="AP21" i="6"/>
  <c r="AP16" i="6"/>
  <c r="AP50" i="6"/>
  <c r="AP38" i="6"/>
  <c r="AP28" i="6"/>
  <c r="AP17" i="6"/>
  <c r="AP53" i="6"/>
  <c r="AP49" i="6"/>
  <c r="AP40" i="6"/>
  <c r="AP29" i="6"/>
  <c r="AP20" i="6"/>
  <c r="AP26" i="6"/>
  <c r="AP44" i="6"/>
  <c r="AP33" i="6"/>
  <c r="AP36" i="6"/>
  <c r="AP18" i="6"/>
  <c r="AP42" i="6"/>
  <c r="AP32" i="6"/>
  <c r="AP25" i="6"/>
  <c r="AE65" i="6"/>
  <c r="AB19" i="3"/>
  <c r="AM17" i="7"/>
  <c r="AG30" i="7"/>
  <c r="AE35" i="7"/>
  <c r="AB43" i="10" s="1"/>
  <c r="AP26" i="7"/>
  <c r="AM14" i="7"/>
  <c r="AZ21" i="3"/>
  <c r="BC21" i="3"/>
  <c r="AW21" i="3"/>
  <c r="AP10" i="6"/>
  <c r="AS9" i="6"/>
  <c r="AN8" i="6"/>
  <c r="AN61" i="6" s="1"/>
  <c r="AK17" i="3" s="1"/>
  <c r="AN8" i="7"/>
  <c r="AN32" i="7" s="1"/>
  <c r="AK24" i="3" s="1"/>
  <c r="AP10" i="7"/>
  <c r="AS9" i="7"/>
  <c r="AX26" i="7" l="1"/>
  <c r="AW26" i="7"/>
  <c r="AX25" i="7"/>
  <c r="AW25" i="7"/>
  <c r="AX24" i="7"/>
  <c r="AW24" i="7"/>
  <c r="AX23" i="7"/>
  <c r="AW23" i="7"/>
  <c r="AX22" i="7"/>
  <c r="AW22" i="7"/>
  <c r="AX21" i="7"/>
  <c r="AW21" i="7"/>
  <c r="AX20" i="7"/>
  <c r="AW20" i="7"/>
  <c r="AX19" i="7"/>
  <c r="AW19" i="7"/>
  <c r="AX18" i="7"/>
  <c r="AW18" i="7"/>
  <c r="AX17" i="7"/>
  <c r="AW17" i="7"/>
  <c r="AX16" i="7"/>
  <c r="AW16" i="7"/>
  <c r="AX15" i="7"/>
  <c r="AW15" i="7"/>
  <c r="AX14" i="7"/>
  <c r="AS18" i="6"/>
  <c r="AW36" i="10"/>
  <c r="AW36" i="13" s="1"/>
  <c r="AH18" i="3"/>
  <c r="AH33" i="10"/>
  <c r="AH33" i="13" s="1"/>
  <c r="Y28" i="3"/>
  <c r="Y45" i="10"/>
  <c r="AB21" i="3"/>
  <c r="AB36" i="10"/>
  <c r="AB36" i="13" s="1"/>
  <c r="AH25" i="3"/>
  <c r="AH42" i="10"/>
  <c r="AP20" i="7"/>
  <c r="AN29" i="7"/>
  <c r="AN33" i="7" s="1"/>
  <c r="AO29" i="7"/>
  <c r="AN34" i="7" s="1"/>
  <c r="AK42" i="13" s="1"/>
  <c r="AE37" i="7"/>
  <c r="AB45" i="13" s="1"/>
  <c r="AB26" i="3"/>
  <c r="AM29" i="7"/>
  <c r="AK35" i="7" s="1"/>
  <c r="AH43" i="10" s="1"/>
  <c r="AN58" i="6"/>
  <c r="AK63" i="6"/>
  <c r="AH34" i="10" s="1"/>
  <c r="AM59" i="6"/>
  <c r="AH65" i="6"/>
  <c r="AE19" i="3"/>
  <c r="AS53" i="6"/>
  <c r="AS50" i="6"/>
  <c r="AS32" i="6"/>
  <c r="AS29" i="6"/>
  <c r="AS27" i="6"/>
  <c r="AS26" i="6"/>
  <c r="AS51" i="6"/>
  <c r="AS48" i="6"/>
  <c r="AS38" i="6"/>
  <c r="AS42" i="6"/>
  <c r="AS35" i="6"/>
  <c r="AS28" i="6"/>
  <c r="AS17" i="6"/>
  <c r="AS39" i="6"/>
  <c r="AS36" i="6"/>
  <c r="AS40" i="6"/>
  <c r="AS25" i="6"/>
  <c r="AS22" i="6"/>
  <c r="AS19" i="6"/>
  <c r="AS52" i="6"/>
  <c r="AS49" i="6"/>
  <c r="AS47" i="6"/>
  <c r="AS41" i="6"/>
  <c r="AS30" i="6"/>
  <c r="AS23" i="6"/>
  <c r="AS15" i="6"/>
  <c r="AS21" i="6"/>
  <c r="AS46" i="6"/>
  <c r="AS44" i="6"/>
  <c r="AS33" i="6"/>
  <c r="AS16" i="6"/>
  <c r="AS45" i="6"/>
  <c r="AS37" i="6"/>
  <c r="AS34" i="6"/>
  <c r="AS31" i="6"/>
  <c r="AS24" i="6"/>
  <c r="AS43" i="6"/>
  <c r="AS20" i="6"/>
  <c r="AP14" i="6"/>
  <c r="AP58" i="6" s="1"/>
  <c r="AO58" i="6"/>
  <c r="AN62" i="6" s="1"/>
  <c r="AP14" i="7"/>
  <c r="AS26" i="7"/>
  <c r="AP17" i="7"/>
  <c r="AP23" i="7"/>
  <c r="AJ30" i="7"/>
  <c r="AH35" i="7"/>
  <c r="AE43" i="10" s="1"/>
  <c r="AV9" i="6"/>
  <c r="AQ8" i="6"/>
  <c r="AQ61" i="6" s="1"/>
  <c r="AN17" i="3" s="1"/>
  <c r="AS10" i="6"/>
  <c r="AQ8" i="7"/>
  <c r="AQ32" i="7" s="1"/>
  <c r="AN24" i="3" s="1"/>
  <c r="AS10" i="7"/>
  <c r="AV9" i="7"/>
  <c r="AK18" i="3" l="1"/>
  <c r="AK33" i="10"/>
  <c r="AK33" i="13" s="1"/>
  <c r="AB28" i="3"/>
  <c r="AB45" i="10"/>
  <c r="AK25" i="3"/>
  <c r="AK42" i="10"/>
  <c r="Y46" i="10" s="1"/>
  <c r="AE21" i="3"/>
  <c r="AE36" i="10"/>
  <c r="AE36" i="13" s="1"/>
  <c r="AM30" i="7"/>
  <c r="AH37" i="7"/>
  <c r="AE45" i="13" s="1"/>
  <c r="AE26" i="3"/>
  <c r="AR29" i="7"/>
  <c r="AQ34" i="7" s="1"/>
  <c r="AS20" i="7"/>
  <c r="AK37" i="7"/>
  <c r="AH45" i="13" s="1"/>
  <c r="AH26" i="3"/>
  <c r="AP29" i="7"/>
  <c r="AQ29" i="7"/>
  <c r="AQ33" i="7" s="1"/>
  <c r="AN63" i="6"/>
  <c r="AK34" i="10" s="1"/>
  <c r="AP59" i="6"/>
  <c r="AQ58" i="6"/>
  <c r="AS14" i="6"/>
  <c r="AS58" i="6" s="1"/>
  <c r="AR58" i="6"/>
  <c r="AQ62" i="6" s="1"/>
  <c r="AK65" i="6"/>
  <c r="AH19" i="3"/>
  <c r="AS14" i="7"/>
  <c r="AS23" i="7"/>
  <c r="AS17" i="7"/>
  <c r="AT8" i="6"/>
  <c r="AT61" i="6" s="1"/>
  <c r="AY9" i="6"/>
  <c r="AV10" i="6"/>
  <c r="AT8" i="7"/>
  <c r="AT32" i="7" s="1"/>
  <c r="AV10" i="7"/>
  <c r="Y37" i="10" l="1"/>
  <c r="AN18" i="3"/>
  <c r="AN33" i="10"/>
  <c r="AH28" i="3"/>
  <c r="AH45" i="10"/>
  <c r="AN25" i="3"/>
  <c r="AE28" i="3"/>
  <c r="AE45" i="10"/>
  <c r="AH21" i="3"/>
  <c r="AH36" i="10"/>
  <c r="AH36" i="13" s="1"/>
  <c r="AU29" i="7"/>
  <c r="AT34" i="7" s="1"/>
  <c r="AT29" i="7"/>
  <c r="AT33" i="7" s="1"/>
  <c r="AS29" i="7"/>
  <c r="AW29" i="7"/>
  <c r="AV18" i="6"/>
  <c r="BB18" i="6"/>
  <c r="AV38" i="6"/>
  <c r="BB38" i="6"/>
  <c r="AV24" i="6"/>
  <c r="BB24" i="6"/>
  <c r="AV42" i="6"/>
  <c r="BB42" i="6"/>
  <c r="AV49" i="6"/>
  <c r="BB49" i="6"/>
  <c r="AV21" i="6"/>
  <c r="BB21" i="6"/>
  <c r="AV20" i="6"/>
  <c r="BB20" i="6"/>
  <c r="AV45" i="6"/>
  <c r="BB45" i="6"/>
  <c r="AV17" i="6"/>
  <c r="BB17" i="6"/>
  <c r="AV52" i="6"/>
  <c r="AV44" i="6"/>
  <c r="BB44" i="6"/>
  <c r="AV23" i="6"/>
  <c r="BB23" i="6"/>
  <c r="AV53" i="6"/>
  <c r="AV27" i="6"/>
  <c r="BB27" i="6"/>
  <c r="AV15" i="6"/>
  <c r="BB15" i="6"/>
  <c r="AV48" i="6"/>
  <c r="BB48" i="6"/>
  <c r="AV19" i="6"/>
  <c r="BB19" i="6"/>
  <c r="AZ58" i="6"/>
  <c r="AT58" i="6"/>
  <c r="AV30" i="6"/>
  <c r="BB30" i="6"/>
  <c r="AV25" i="6"/>
  <c r="BB25" i="6"/>
  <c r="AV32" i="6"/>
  <c r="BB32" i="6"/>
  <c r="AV34" i="6"/>
  <c r="BB34" i="6"/>
  <c r="AV22" i="6"/>
  <c r="BB22" i="6"/>
  <c r="AV40" i="6"/>
  <c r="BB40" i="6"/>
  <c r="AV26" i="6"/>
  <c r="BB26" i="6"/>
  <c r="AV47" i="6"/>
  <c r="BB47" i="6"/>
  <c r="AS59" i="6"/>
  <c r="AQ63" i="6"/>
  <c r="AN34" i="10" s="1"/>
  <c r="AV37" i="6"/>
  <c r="BB37" i="6"/>
  <c r="AV41" i="6"/>
  <c r="BB41" i="6"/>
  <c r="AV36" i="6"/>
  <c r="BB36" i="6"/>
  <c r="AV29" i="6"/>
  <c r="BB29" i="6"/>
  <c r="AV33" i="6"/>
  <c r="BB33" i="6"/>
  <c r="AV28" i="6"/>
  <c r="BB28" i="6"/>
  <c r="AV39" i="6"/>
  <c r="BB39" i="6"/>
  <c r="AV16" i="6"/>
  <c r="BB16" i="6"/>
  <c r="AV51" i="6"/>
  <c r="BB51" i="6"/>
  <c r="AV43" i="6"/>
  <c r="BB43" i="6"/>
  <c r="AV31" i="6"/>
  <c r="BB31" i="6"/>
  <c r="AV50" i="6"/>
  <c r="BB50" i="6"/>
  <c r="AV35" i="6"/>
  <c r="BB35" i="6"/>
  <c r="AV14" i="6"/>
  <c r="AU58" i="6"/>
  <c r="AT62" i="6" s="1"/>
  <c r="AV46" i="6"/>
  <c r="BB46" i="6"/>
  <c r="AK19" i="3"/>
  <c r="AN65" i="6"/>
  <c r="AV20" i="7"/>
  <c r="AV26" i="7"/>
  <c r="AY26" i="7"/>
  <c r="AV17" i="7"/>
  <c r="AV23" i="7"/>
  <c r="AP30" i="7"/>
  <c r="AN35" i="7"/>
  <c r="AK43" i="10" s="1"/>
  <c r="AW8" i="7"/>
  <c r="AW32" i="7" s="1"/>
  <c r="AQ24" i="3" s="1"/>
  <c r="AY23" i="7"/>
  <c r="AY10" i="7"/>
  <c r="AV14" i="7"/>
  <c r="AY10" i="6"/>
  <c r="AW8" i="6"/>
  <c r="AW61" i="6" s="1"/>
  <c r="V35" i="3"/>
  <c r="S29" i="5"/>
  <c r="S62" i="10" s="1"/>
  <c r="P29" i="5"/>
  <c r="P62" i="10" s="1"/>
  <c r="M29" i="5"/>
  <c r="M62" i="10" s="1"/>
  <c r="J29" i="5"/>
  <c r="G22" i="5"/>
  <c r="F22" i="5"/>
  <c r="E22" i="5"/>
  <c r="A22" i="5"/>
  <c r="G21" i="5"/>
  <c r="F21" i="5"/>
  <c r="E21" i="5"/>
  <c r="G20" i="5"/>
  <c r="F20" i="5"/>
  <c r="E20" i="5"/>
  <c r="G19" i="5"/>
  <c r="F19" i="5"/>
  <c r="E19" i="5"/>
  <c r="G18" i="5"/>
  <c r="F18" i="5"/>
  <c r="E18" i="5"/>
  <c r="G17" i="5"/>
  <c r="F17" i="5"/>
  <c r="E17" i="5"/>
  <c r="H16" i="5"/>
  <c r="I16" i="5" s="1"/>
  <c r="O11" i="5"/>
  <c r="J9" i="5"/>
  <c r="J26" i="5" s="1"/>
  <c r="AT46" i="4"/>
  <c r="AQ46" i="4"/>
  <c r="AN46" i="4"/>
  <c r="AK46" i="4"/>
  <c r="AK71" i="10" s="1"/>
  <c r="AH46" i="4"/>
  <c r="AH71" i="10" s="1"/>
  <c r="AE46" i="4"/>
  <c r="AE71" i="10" s="1"/>
  <c r="AB46" i="4"/>
  <c r="AB71" i="10" s="1"/>
  <c r="Y46" i="4"/>
  <c r="Y71" i="10" s="1"/>
  <c r="V46" i="4"/>
  <c r="V71" i="10" s="1"/>
  <c r="S46" i="4"/>
  <c r="S71" i="10" s="1"/>
  <c r="P46" i="4"/>
  <c r="P71" i="10" s="1"/>
  <c r="M46" i="4"/>
  <c r="M71" i="10" s="1"/>
  <c r="J46" i="4"/>
  <c r="G36" i="4"/>
  <c r="F36" i="4"/>
  <c r="E36" i="4"/>
  <c r="G35" i="4"/>
  <c r="F35" i="4"/>
  <c r="E35" i="4"/>
  <c r="C35" i="4"/>
  <c r="C36" i="4" s="1"/>
  <c r="A35" i="4"/>
  <c r="G34" i="4"/>
  <c r="F34" i="4"/>
  <c r="E34" i="4"/>
  <c r="G33" i="4"/>
  <c r="F33" i="4"/>
  <c r="E33" i="4"/>
  <c r="G32" i="4"/>
  <c r="F32" i="4"/>
  <c r="E32" i="4"/>
  <c r="G31" i="4"/>
  <c r="F31" i="4"/>
  <c r="E31" i="4"/>
  <c r="G30" i="4"/>
  <c r="F30" i="4"/>
  <c r="E30" i="4"/>
  <c r="G29" i="4"/>
  <c r="F29" i="4"/>
  <c r="E29" i="4"/>
  <c r="G28" i="4"/>
  <c r="F28" i="4"/>
  <c r="E28" i="4"/>
  <c r="G27" i="4"/>
  <c r="F27" i="4"/>
  <c r="E27" i="4"/>
  <c r="B27" i="4"/>
  <c r="G26" i="4"/>
  <c r="F26" i="4"/>
  <c r="E26" i="4"/>
  <c r="G25" i="4"/>
  <c r="F25" i="4"/>
  <c r="E25" i="4"/>
  <c r="G24" i="4"/>
  <c r="F24" i="4"/>
  <c r="E24" i="4"/>
  <c r="G23" i="4"/>
  <c r="F23" i="4"/>
  <c r="E23" i="4"/>
  <c r="B23" i="4"/>
  <c r="G22" i="4"/>
  <c r="F22" i="4"/>
  <c r="E22" i="4"/>
  <c r="G21" i="4"/>
  <c r="F21" i="4"/>
  <c r="E21" i="4"/>
  <c r="G20" i="4"/>
  <c r="F20" i="4"/>
  <c r="E20" i="4"/>
  <c r="G19" i="4"/>
  <c r="F19" i="4"/>
  <c r="E19" i="4"/>
  <c r="G18" i="4"/>
  <c r="F18" i="4"/>
  <c r="E18" i="4"/>
  <c r="G17" i="4"/>
  <c r="F17" i="4"/>
  <c r="E17" i="4"/>
  <c r="G16" i="4"/>
  <c r="F16" i="4"/>
  <c r="E16" i="4"/>
  <c r="G15" i="4"/>
  <c r="F15" i="4"/>
  <c r="E15" i="4"/>
  <c r="H14" i="4"/>
  <c r="I14" i="4" s="1"/>
  <c r="U11" i="4"/>
  <c r="J8" i="4"/>
  <c r="J42" i="4" s="1"/>
  <c r="AN33" i="13" l="1"/>
  <c r="AB37" i="13" s="1"/>
  <c r="AB37" i="10"/>
  <c r="M40" i="4"/>
  <c r="O49" i="5"/>
  <c r="AK43" i="3"/>
  <c r="AN43" i="3"/>
  <c r="AH43" i="3"/>
  <c r="V43" i="3"/>
  <c r="Y43" i="3"/>
  <c r="AB43" i="3"/>
  <c r="AE43" i="3"/>
  <c r="AK21" i="3"/>
  <c r="AK36" i="10"/>
  <c r="AK36" i="13" s="1"/>
  <c r="Y37" i="13" s="1"/>
  <c r="O47" i="5"/>
  <c r="O15" i="5"/>
  <c r="O54" i="5"/>
  <c r="O52" i="5"/>
  <c r="DD16" i="5"/>
  <c r="CU16" i="5"/>
  <c r="CL16" i="5"/>
  <c r="DG16" i="5"/>
  <c r="CX16" i="5"/>
  <c r="DA16" i="5"/>
  <c r="CR16" i="5"/>
  <c r="CO16" i="5"/>
  <c r="CC16" i="5"/>
  <c r="CF16" i="5"/>
  <c r="CI16" i="5"/>
  <c r="BW16" i="5"/>
  <c r="BZ16" i="5"/>
  <c r="BQ16" i="5"/>
  <c r="BT16" i="5"/>
  <c r="J23" i="5"/>
  <c r="CM23" i="5"/>
  <c r="CW23" i="5"/>
  <c r="CV27" i="5" s="1"/>
  <c r="CK23" i="5"/>
  <c r="CJ27" i="5" s="1"/>
  <c r="CD33" i="3" s="1"/>
  <c r="CV23" i="5"/>
  <c r="CJ23" i="5"/>
  <c r="DF23" i="5"/>
  <c r="DE27" i="5" s="1"/>
  <c r="CT23" i="5"/>
  <c r="CS27" i="5" s="1"/>
  <c r="DC23" i="5"/>
  <c r="DB27" i="5" s="1"/>
  <c r="CQ23" i="5"/>
  <c r="CP27" i="5" s="1"/>
  <c r="DB23" i="5"/>
  <c r="CP23" i="5"/>
  <c r="CZ23" i="5"/>
  <c r="CY27" i="5" s="1"/>
  <c r="CN23" i="5"/>
  <c r="CM27" i="5" s="1"/>
  <c r="H25" i="4"/>
  <c r="I25" i="4" s="1"/>
  <c r="BN25" i="4" s="1"/>
  <c r="H23" i="4"/>
  <c r="I23" i="4" s="1"/>
  <c r="O23" i="4" s="1"/>
  <c r="O53" i="5"/>
  <c r="O50" i="5"/>
  <c r="O51" i="5"/>
  <c r="H28" i="4"/>
  <c r="I28" i="4" s="1"/>
  <c r="CL28" i="4" s="1"/>
  <c r="H22" i="4"/>
  <c r="I22" i="4" s="1"/>
  <c r="BN22" i="4" s="1"/>
  <c r="L16" i="5"/>
  <c r="AY16" i="5"/>
  <c r="BE16" i="5"/>
  <c r="BK16" i="5"/>
  <c r="BB16" i="5"/>
  <c r="BH16" i="5"/>
  <c r="BN16" i="5"/>
  <c r="CE23" i="5"/>
  <c r="CD27" i="5" s="1"/>
  <c r="H22" i="5"/>
  <c r="I22" i="5" s="1"/>
  <c r="AV29" i="7"/>
  <c r="AV30" i="7" s="1"/>
  <c r="AN37" i="7"/>
  <c r="AK45" i="13" s="1"/>
  <c r="Y46" i="13" s="1"/>
  <c r="AK26" i="3"/>
  <c r="AX29" i="7"/>
  <c r="AW34" i="7" s="1"/>
  <c r="BC58" i="6"/>
  <c r="AW58" i="6"/>
  <c r="AY44" i="6"/>
  <c r="BE44" i="6"/>
  <c r="AY18" i="6"/>
  <c r="BE18" i="6"/>
  <c r="AY36" i="6"/>
  <c r="BE36" i="6"/>
  <c r="AY42" i="6"/>
  <c r="BE42" i="6"/>
  <c r="AY39" i="6"/>
  <c r="BE39" i="6"/>
  <c r="AY25" i="6"/>
  <c r="BE25" i="6"/>
  <c r="AY38" i="6"/>
  <c r="BE38" i="6"/>
  <c r="AY17" i="6"/>
  <c r="BE17" i="6"/>
  <c r="AY14" i="6"/>
  <c r="AX58" i="6"/>
  <c r="AW62" i="6" s="1"/>
  <c r="AY27" i="6"/>
  <c r="BE27" i="6"/>
  <c r="AY53" i="6"/>
  <c r="AY45" i="6"/>
  <c r="BE45" i="6"/>
  <c r="AY19" i="6"/>
  <c r="BE19" i="6"/>
  <c r="AY52" i="6"/>
  <c r="AY23" i="6"/>
  <c r="BE23" i="6"/>
  <c r="AY49" i="6"/>
  <c r="BE49" i="6"/>
  <c r="AY32" i="6"/>
  <c r="BE32" i="6"/>
  <c r="AY15" i="6"/>
  <c r="BE15" i="6"/>
  <c r="AY48" i="6"/>
  <c r="BE48" i="6"/>
  <c r="AY24" i="6"/>
  <c r="BE24" i="6"/>
  <c r="AY21" i="6"/>
  <c r="BE21" i="6"/>
  <c r="AY28" i="6"/>
  <c r="BE28" i="6"/>
  <c r="AY34" i="6"/>
  <c r="BE34" i="6"/>
  <c r="AY20" i="6"/>
  <c r="BE20" i="6"/>
  <c r="AY26" i="6"/>
  <c r="BE26" i="6"/>
  <c r="AY30" i="6"/>
  <c r="BE30" i="6"/>
  <c r="AY41" i="6"/>
  <c r="BE41" i="6"/>
  <c r="AY22" i="6"/>
  <c r="BE22" i="6"/>
  <c r="AY33" i="6"/>
  <c r="BE33" i="6"/>
  <c r="AQ65" i="6"/>
  <c r="AN19" i="3"/>
  <c r="AY47" i="6"/>
  <c r="BE47" i="6"/>
  <c r="BB14" i="6"/>
  <c r="BB58" i="6" s="1"/>
  <c r="BA58" i="6"/>
  <c r="AZ62" i="6" s="1"/>
  <c r="AV58" i="6"/>
  <c r="AY37" i="6"/>
  <c r="BE37" i="6"/>
  <c r="AY51" i="6"/>
  <c r="BE51" i="6"/>
  <c r="AY43" i="6"/>
  <c r="BE43" i="6"/>
  <c r="AY29" i="6"/>
  <c r="BE29" i="6"/>
  <c r="AY50" i="6"/>
  <c r="BE50" i="6"/>
  <c r="AY35" i="6"/>
  <c r="BE35" i="6"/>
  <c r="AY16" i="6"/>
  <c r="BE16" i="6"/>
  <c r="AY46" i="6"/>
  <c r="BE46" i="6"/>
  <c r="AY31" i="6"/>
  <c r="BE31" i="6"/>
  <c r="AY40" i="6"/>
  <c r="BE40" i="6"/>
  <c r="R11" i="5"/>
  <c r="H20" i="4"/>
  <c r="I20" i="4" s="1"/>
  <c r="BK20" i="4" s="1"/>
  <c r="H17" i="4"/>
  <c r="I17" i="4" s="1"/>
  <c r="BE17" i="4" s="1"/>
  <c r="H27" i="4"/>
  <c r="I27" i="4" s="1"/>
  <c r="CX27" i="4" s="1"/>
  <c r="H16" i="4"/>
  <c r="I16" i="4" s="1"/>
  <c r="H24" i="4"/>
  <c r="I24" i="4" s="1"/>
  <c r="BH20" i="4"/>
  <c r="CO25" i="4"/>
  <c r="CC25" i="4"/>
  <c r="CI25" i="4"/>
  <c r="CL25" i="4"/>
  <c r="BE25" i="4"/>
  <c r="BK25" i="4"/>
  <c r="B24" i="4"/>
  <c r="H30" i="4"/>
  <c r="I30" i="4" s="1"/>
  <c r="L30" i="4" s="1"/>
  <c r="H33" i="4"/>
  <c r="I33" i="4" s="1"/>
  <c r="L33" i="4" s="1"/>
  <c r="H29" i="4"/>
  <c r="I29" i="4" s="1"/>
  <c r="BH29" i="4" s="1"/>
  <c r="BH14" i="4"/>
  <c r="BE14" i="4"/>
  <c r="H19" i="4"/>
  <c r="I19" i="4" s="1"/>
  <c r="H15" i="4"/>
  <c r="I15" i="4" s="1"/>
  <c r="O15" i="4" s="1"/>
  <c r="CO22" i="4"/>
  <c r="CC22" i="4"/>
  <c r="CL22" i="4"/>
  <c r="BE22" i="4"/>
  <c r="BQ22" i="4"/>
  <c r="BZ22" i="4"/>
  <c r="BT22" i="4"/>
  <c r="BW22" i="4"/>
  <c r="BN29" i="4"/>
  <c r="BW29" i="4"/>
  <c r="BZ28" i="4"/>
  <c r="BH28" i="4"/>
  <c r="BK28" i="4"/>
  <c r="BN28" i="4"/>
  <c r="BQ28" i="4"/>
  <c r="BW28" i="4"/>
  <c r="M8" i="4"/>
  <c r="M42" i="4" s="1"/>
  <c r="M68" i="10" s="1"/>
  <c r="O9" i="4"/>
  <c r="H20" i="5"/>
  <c r="I20" i="5" s="1"/>
  <c r="O20" i="5" s="1"/>
  <c r="H18" i="5"/>
  <c r="I18" i="5" s="1"/>
  <c r="M9" i="5"/>
  <c r="M26" i="5" s="1"/>
  <c r="M59" i="10" s="1"/>
  <c r="H21" i="5"/>
  <c r="I21" i="5" s="1"/>
  <c r="H17" i="5"/>
  <c r="I17" i="5" s="1"/>
  <c r="AY20" i="7"/>
  <c r="AS30" i="7"/>
  <c r="AQ35" i="7"/>
  <c r="AY14" i="7"/>
  <c r="AW33" i="7"/>
  <c r="AY17" i="7"/>
  <c r="H19" i="5"/>
  <c r="I19" i="5" s="1"/>
  <c r="L14" i="4"/>
  <c r="H18" i="4"/>
  <c r="I18" i="4" s="1"/>
  <c r="H21" i="4"/>
  <c r="I21" i="4" s="1"/>
  <c r="O21" i="4" s="1"/>
  <c r="L22" i="4"/>
  <c r="R10" i="4"/>
  <c r="H34" i="4"/>
  <c r="I34" i="4" s="1"/>
  <c r="A36" i="4"/>
  <c r="H26" i="4"/>
  <c r="I26" i="4" s="1"/>
  <c r="H32" i="4"/>
  <c r="I32" i="4" s="1"/>
  <c r="H35" i="4"/>
  <c r="I35" i="4" s="1"/>
  <c r="H31" i="4"/>
  <c r="I31" i="4" s="1"/>
  <c r="H36" i="4"/>
  <c r="I36" i="4" s="1"/>
  <c r="AT6" i="3"/>
  <c r="AQ6" i="3"/>
  <c r="BB93" i="1"/>
  <c r="AX93" i="1"/>
  <c r="AN6" i="3"/>
  <c r="AK6" i="3"/>
  <c r="AH6" i="3"/>
  <c r="AE6" i="3"/>
  <c r="AB6" i="3"/>
  <c r="Z93" i="1"/>
  <c r="V93" i="1"/>
  <c r="S93" i="1"/>
  <c r="P93" i="1"/>
  <c r="M93" i="1"/>
  <c r="J93" i="1"/>
  <c r="H84" i="1"/>
  <c r="I84" i="1" s="1"/>
  <c r="CY84" i="1" s="1"/>
  <c r="CZ84" i="1" s="1"/>
  <c r="H83" i="1"/>
  <c r="I83" i="1" s="1"/>
  <c r="H82" i="1"/>
  <c r="I82" i="1" s="1"/>
  <c r="H81" i="1"/>
  <c r="I81" i="1" s="1"/>
  <c r="B81" i="1"/>
  <c r="A81" i="1"/>
  <c r="H80" i="1"/>
  <c r="I80" i="1" s="1"/>
  <c r="B80" i="1"/>
  <c r="B82" i="1" s="1"/>
  <c r="B84" i="1" s="1"/>
  <c r="A80" i="1"/>
  <c r="H79" i="1"/>
  <c r="I79" i="1" s="1"/>
  <c r="H78" i="1"/>
  <c r="I78" i="1" s="1"/>
  <c r="H77" i="1"/>
  <c r="I77" i="1" s="1"/>
  <c r="H76" i="1"/>
  <c r="I76" i="1" s="1"/>
  <c r="H75" i="1"/>
  <c r="I75" i="1" s="1"/>
  <c r="H74" i="1"/>
  <c r="I74" i="1" s="1"/>
  <c r="H73" i="1"/>
  <c r="I73" i="1" s="1"/>
  <c r="H72" i="1"/>
  <c r="I72" i="1" s="1"/>
  <c r="H71" i="1"/>
  <c r="I71" i="1" s="1"/>
  <c r="H70" i="1"/>
  <c r="I70" i="1" s="1"/>
  <c r="H69" i="1"/>
  <c r="I69" i="1" s="1"/>
  <c r="H68" i="1"/>
  <c r="I68" i="1" s="1"/>
  <c r="H67" i="1"/>
  <c r="I67" i="1" s="1"/>
  <c r="H66" i="1"/>
  <c r="I66" i="1" s="1"/>
  <c r="H65" i="1"/>
  <c r="I65" i="1" s="1"/>
  <c r="H64" i="1"/>
  <c r="I64" i="1" s="1"/>
  <c r="H63" i="1"/>
  <c r="I63" i="1" s="1"/>
  <c r="H62" i="1"/>
  <c r="I62" i="1" s="1"/>
  <c r="H61" i="1"/>
  <c r="I61" i="1" s="1"/>
  <c r="H60" i="1"/>
  <c r="I60" i="1" s="1"/>
  <c r="H59" i="1"/>
  <c r="I59" i="1" s="1"/>
  <c r="H58" i="1"/>
  <c r="I58" i="1" s="1"/>
  <c r="H57" i="1"/>
  <c r="I57" i="1" s="1"/>
  <c r="H56" i="1"/>
  <c r="I56" i="1" s="1"/>
  <c r="H55" i="1"/>
  <c r="I55" i="1" s="1"/>
  <c r="H54" i="1"/>
  <c r="I54" i="1" s="1"/>
  <c r="H53" i="1"/>
  <c r="I53" i="1" s="1"/>
  <c r="H52" i="1"/>
  <c r="I52" i="1" s="1"/>
  <c r="H51" i="1"/>
  <c r="I51" i="1" s="1"/>
  <c r="H50" i="1"/>
  <c r="I50" i="1" s="1"/>
  <c r="H49" i="1"/>
  <c r="I49" i="1" s="1"/>
  <c r="H48" i="1"/>
  <c r="I48" i="1" s="1"/>
  <c r="H47" i="1"/>
  <c r="I47" i="1" s="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H32" i="1"/>
  <c r="I32" i="1" s="1"/>
  <c r="H31" i="1"/>
  <c r="I31" i="1" s="1"/>
  <c r="H30" i="1"/>
  <c r="I30" i="1" s="1"/>
  <c r="H29" i="1"/>
  <c r="I29" i="1" s="1"/>
  <c r="H28" i="1"/>
  <c r="I28" i="1" s="1"/>
  <c r="H27" i="1"/>
  <c r="I27" i="1" s="1"/>
  <c r="H26" i="1"/>
  <c r="I26" i="1" s="1"/>
  <c r="H25" i="1"/>
  <c r="I25" i="1" s="1"/>
  <c r="H24" i="1"/>
  <c r="I24" i="1" s="1"/>
  <c r="H23" i="1"/>
  <c r="I23" i="1" s="1"/>
  <c r="H22" i="1"/>
  <c r="I22" i="1" s="1"/>
  <c r="H21" i="1"/>
  <c r="I21" i="1" s="1"/>
  <c r="H20" i="1"/>
  <c r="I20" i="1" s="1"/>
  <c r="H19" i="1"/>
  <c r="I19" i="1" s="1"/>
  <c r="H18" i="1"/>
  <c r="I18" i="1" s="1"/>
  <c r="H17" i="1"/>
  <c r="I17" i="1" s="1"/>
  <c r="H16" i="1"/>
  <c r="I16" i="1" s="1"/>
  <c r="H15" i="1"/>
  <c r="I15" i="1" s="1"/>
  <c r="H14" i="1"/>
  <c r="I14" i="1" s="1"/>
  <c r="U11" i="1"/>
  <c r="O10" i="1"/>
  <c r="J90" i="1"/>
  <c r="B4" i="1"/>
  <c r="CV33" i="3" l="1"/>
  <c r="AN42" i="10"/>
  <c r="AN42" i="13"/>
  <c r="AB46" i="13" s="1"/>
  <c r="BU60" i="10"/>
  <c r="BU60" i="13"/>
  <c r="CD60" i="10"/>
  <c r="CD60" i="13"/>
  <c r="CG60" i="10"/>
  <c r="CG60" i="13"/>
  <c r="CJ60" i="10"/>
  <c r="CJ60" i="13"/>
  <c r="CM60" i="10"/>
  <c r="CM60" i="13"/>
  <c r="CP33" i="3"/>
  <c r="CP60" i="10"/>
  <c r="CP64" i="10" s="1"/>
  <c r="CP60" i="13"/>
  <c r="CS60" i="10"/>
  <c r="CS60" i="13"/>
  <c r="CV60" i="10"/>
  <c r="CV60" i="13"/>
  <c r="CA60" i="10"/>
  <c r="CA60" i="13"/>
  <c r="J5" i="13"/>
  <c r="O52" i="1"/>
  <c r="O45" i="1"/>
  <c r="O42" i="1"/>
  <c r="O41" i="1"/>
  <c r="O37" i="1"/>
  <c r="O34" i="1"/>
  <c r="O33" i="1"/>
  <c r="O24" i="1"/>
  <c r="O21" i="1"/>
  <c r="O20" i="1"/>
  <c r="O16" i="1"/>
  <c r="AT35" i="7"/>
  <c r="AT37" i="7" s="1"/>
  <c r="BT25" i="4"/>
  <c r="BQ17" i="4"/>
  <c r="DJ24" i="4"/>
  <c r="BX37" i="4"/>
  <c r="BH24" i="4"/>
  <c r="CO24" i="4"/>
  <c r="L36" i="4"/>
  <c r="L15" i="4"/>
  <c r="BW25" i="4"/>
  <c r="CF25" i="4"/>
  <c r="R78" i="4"/>
  <c r="R81" i="4"/>
  <c r="R68" i="4"/>
  <c r="R83" i="4"/>
  <c r="R80" i="4"/>
  <c r="R74" i="4"/>
  <c r="R72" i="4"/>
  <c r="R85" i="4"/>
  <c r="R77" i="4"/>
  <c r="R70" i="4"/>
  <c r="R67" i="4"/>
  <c r="R82" i="4"/>
  <c r="R69" i="4"/>
  <c r="R84" i="4"/>
  <c r="R73" i="4"/>
  <c r="R71" i="4"/>
  <c r="R30" i="4"/>
  <c r="P40" i="4"/>
  <c r="R26" i="4"/>
  <c r="R20" i="4"/>
  <c r="R35" i="4"/>
  <c r="R28" i="4"/>
  <c r="R21" i="4"/>
  <c r="R29" i="4"/>
  <c r="R31" i="4"/>
  <c r="R23" i="4"/>
  <c r="R15" i="4"/>
  <c r="R36" i="4"/>
  <c r="R24" i="4"/>
  <c r="R79" i="4"/>
  <c r="R75" i="4"/>
  <c r="R87" i="4"/>
  <c r="R76" i="4"/>
  <c r="R88" i="4"/>
  <c r="BZ25" i="4"/>
  <c r="CI17" i="4"/>
  <c r="BQ25" i="4"/>
  <c r="BK17" i="4"/>
  <c r="BS64" i="1"/>
  <c r="BT64" i="1" s="1"/>
  <c r="DG64" i="1"/>
  <c r="DH64" i="1" s="1"/>
  <c r="EQ64" i="1"/>
  <c r="ER64" i="1" s="1"/>
  <c r="CQ64" i="1"/>
  <c r="CR64" i="1" s="1"/>
  <c r="EM64" i="1"/>
  <c r="EN64" i="1" s="1"/>
  <c r="CE64" i="1"/>
  <c r="CF64" i="1" s="1"/>
  <c r="DK64" i="1"/>
  <c r="DL64" i="1" s="1"/>
  <c r="EI64" i="1"/>
  <c r="EJ64" i="1" s="1"/>
  <c r="DO64" i="1"/>
  <c r="DP64" i="1" s="1"/>
  <c r="CM64" i="1"/>
  <c r="CN64" i="1" s="1"/>
  <c r="EE64" i="1"/>
  <c r="EF64" i="1" s="1"/>
  <c r="DW64" i="1"/>
  <c r="DX64" i="1" s="1"/>
  <c r="CI64" i="1"/>
  <c r="CJ64" i="1" s="1"/>
  <c r="EA64" i="1"/>
  <c r="EB64" i="1" s="1"/>
  <c r="CU64" i="1"/>
  <c r="CV64" i="1" s="1"/>
  <c r="CA64" i="1"/>
  <c r="CB64" i="1" s="1"/>
  <c r="CY64" i="1"/>
  <c r="CZ64" i="1" s="1"/>
  <c r="DS64" i="1"/>
  <c r="DT64" i="1" s="1"/>
  <c r="BW64" i="1"/>
  <c r="BX64" i="1" s="1"/>
  <c r="DC64" i="1"/>
  <c r="DD64" i="1" s="1"/>
  <c r="EU64" i="1"/>
  <c r="EV64" i="1" s="1"/>
  <c r="CC27" i="4"/>
  <c r="EM65" i="1"/>
  <c r="EN65" i="1" s="1"/>
  <c r="EA65" i="1"/>
  <c r="EB65" i="1" s="1"/>
  <c r="CQ65" i="1"/>
  <c r="CR65" i="1" s="1"/>
  <c r="EU65" i="1"/>
  <c r="EV65" i="1" s="1"/>
  <c r="CE65" i="1"/>
  <c r="CF65" i="1" s="1"/>
  <c r="CA65" i="1"/>
  <c r="CB65" i="1" s="1"/>
  <c r="EI65" i="1"/>
  <c r="EJ65" i="1" s="1"/>
  <c r="CY65" i="1"/>
  <c r="CZ65" i="1" s="1"/>
  <c r="DG65" i="1"/>
  <c r="DH65" i="1" s="1"/>
  <c r="EQ65" i="1"/>
  <c r="ER65" i="1" s="1"/>
  <c r="DW65" i="1"/>
  <c r="DX65" i="1" s="1"/>
  <c r="DK65" i="1"/>
  <c r="DL65" i="1" s="1"/>
  <c r="CM65" i="1"/>
  <c r="CN65" i="1" s="1"/>
  <c r="DC65" i="1"/>
  <c r="DD65" i="1" s="1"/>
  <c r="EE65" i="1"/>
  <c r="EF65" i="1" s="1"/>
  <c r="DS65" i="1"/>
  <c r="DT65" i="1" s="1"/>
  <c r="CU65" i="1"/>
  <c r="CV65" i="1" s="1"/>
  <c r="BW65" i="1"/>
  <c r="BX65" i="1" s="1"/>
  <c r="DO65" i="1"/>
  <c r="DP65" i="1" s="1"/>
  <c r="CI65" i="1"/>
  <c r="CJ65" i="1" s="1"/>
  <c r="CL17" i="4"/>
  <c r="O20" i="4"/>
  <c r="EM66" i="1"/>
  <c r="EN66" i="1" s="1"/>
  <c r="EA66" i="1"/>
  <c r="EB66" i="1" s="1"/>
  <c r="DC66" i="1"/>
  <c r="DD66" i="1" s="1"/>
  <c r="CQ66" i="1"/>
  <c r="CR66" i="1" s="1"/>
  <c r="EI66" i="1"/>
  <c r="EJ66" i="1" s="1"/>
  <c r="EU66" i="1"/>
  <c r="EV66" i="1" s="1"/>
  <c r="DO66" i="1"/>
  <c r="DP66" i="1" s="1"/>
  <c r="CE66" i="1"/>
  <c r="CF66" i="1" s="1"/>
  <c r="CY66" i="1"/>
  <c r="CZ66" i="1" s="1"/>
  <c r="DW66" i="1"/>
  <c r="DX66" i="1" s="1"/>
  <c r="DK66" i="1"/>
  <c r="DL66" i="1" s="1"/>
  <c r="CM66" i="1"/>
  <c r="CN66" i="1" s="1"/>
  <c r="EE66" i="1"/>
  <c r="EF66" i="1" s="1"/>
  <c r="EQ66" i="1"/>
  <c r="ER66" i="1" s="1"/>
  <c r="CA66" i="1"/>
  <c r="CB66" i="1" s="1"/>
  <c r="DS66" i="1"/>
  <c r="DT66" i="1" s="1"/>
  <c r="CU66" i="1"/>
  <c r="CV66" i="1" s="1"/>
  <c r="DG66" i="1"/>
  <c r="DH66" i="1" s="1"/>
  <c r="CI66" i="1"/>
  <c r="CJ66" i="1" s="1"/>
  <c r="BW66" i="1"/>
  <c r="BX66" i="1" s="1"/>
  <c r="BN17" i="4"/>
  <c r="O28" i="4"/>
  <c r="EU67" i="1"/>
  <c r="EV67" i="1" s="1"/>
  <c r="DO67" i="1"/>
  <c r="DP67" i="1" s="1"/>
  <c r="CE67" i="1"/>
  <c r="CF67" i="1" s="1"/>
  <c r="DK67" i="1"/>
  <c r="DL67" i="1" s="1"/>
  <c r="CM67" i="1"/>
  <c r="CN67" i="1" s="1"/>
  <c r="EI67" i="1"/>
  <c r="EJ67" i="1" s="1"/>
  <c r="CY67" i="1"/>
  <c r="CZ67" i="1" s="1"/>
  <c r="DW67" i="1"/>
  <c r="DX67" i="1" s="1"/>
  <c r="EQ67" i="1"/>
  <c r="ER67" i="1" s="1"/>
  <c r="CA67" i="1"/>
  <c r="CB67" i="1" s="1"/>
  <c r="DG67" i="1"/>
  <c r="DH67" i="1" s="1"/>
  <c r="CI67" i="1"/>
  <c r="CJ67" i="1" s="1"/>
  <c r="EE67" i="1"/>
  <c r="EF67" i="1" s="1"/>
  <c r="DS67" i="1"/>
  <c r="DT67" i="1" s="1"/>
  <c r="CU67" i="1"/>
  <c r="CV67" i="1" s="1"/>
  <c r="BW67" i="1"/>
  <c r="BX67" i="1" s="1"/>
  <c r="EM67" i="1"/>
  <c r="EN67" i="1" s="1"/>
  <c r="EA67" i="1"/>
  <c r="EB67" i="1" s="1"/>
  <c r="DC67" i="1"/>
  <c r="DD67" i="1" s="1"/>
  <c r="CQ67" i="1"/>
  <c r="CR67" i="1" s="1"/>
  <c r="O30" i="4"/>
  <c r="BK27" i="4"/>
  <c r="BW17" i="4"/>
  <c r="CJ33" i="3"/>
  <c r="CI69" i="1"/>
  <c r="CJ69" i="1" s="1"/>
  <c r="BS69" i="1"/>
  <c r="BT69" i="1" s="1"/>
  <c r="DS69" i="1"/>
  <c r="DT69" i="1" s="1"/>
  <c r="CM69" i="1"/>
  <c r="CN69" i="1" s="1"/>
  <c r="EQ69" i="1"/>
  <c r="ER69" i="1" s="1"/>
  <c r="EU69" i="1"/>
  <c r="EV69" i="1" s="1"/>
  <c r="DO69" i="1"/>
  <c r="DP69" i="1" s="1"/>
  <c r="CE69" i="1"/>
  <c r="CF69" i="1" s="1"/>
  <c r="DK69" i="1"/>
  <c r="DL69" i="1" s="1"/>
  <c r="CA69" i="1"/>
  <c r="CB69" i="1" s="1"/>
  <c r="EM69" i="1"/>
  <c r="EN69" i="1" s="1"/>
  <c r="DG69" i="1"/>
  <c r="DH69" i="1" s="1"/>
  <c r="BW69" i="1"/>
  <c r="BX69" i="1" s="1"/>
  <c r="EE69" i="1"/>
  <c r="EF69" i="1" s="1"/>
  <c r="EI69" i="1"/>
  <c r="EJ69" i="1" s="1"/>
  <c r="DC69" i="1"/>
  <c r="DD69" i="1" s="1"/>
  <c r="CY69" i="1"/>
  <c r="CZ69" i="1" s="1"/>
  <c r="CQ69" i="1"/>
  <c r="CR69" i="1" s="1"/>
  <c r="EA69" i="1"/>
  <c r="EB69" i="1" s="1"/>
  <c r="CU69" i="1"/>
  <c r="CV69" i="1" s="1"/>
  <c r="DW69" i="1"/>
  <c r="DX69" i="1" s="1"/>
  <c r="BS15" i="1"/>
  <c r="BT15" i="1" s="1"/>
  <c r="CU15" i="1"/>
  <c r="CV15" i="1" s="1"/>
  <c r="EA15" i="1"/>
  <c r="EB15" i="1" s="1"/>
  <c r="CM15" i="1"/>
  <c r="CN15" i="1" s="1"/>
  <c r="CQ15" i="1"/>
  <c r="CR15" i="1" s="1"/>
  <c r="DW15" i="1"/>
  <c r="DX15" i="1" s="1"/>
  <c r="DS15" i="1"/>
  <c r="DT15" i="1" s="1"/>
  <c r="CA15" i="1"/>
  <c r="CB15" i="1" s="1"/>
  <c r="CI15" i="1"/>
  <c r="CJ15" i="1" s="1"/>
  <c r="DO15" i="1"/>
  <c r="DP15" i="1" s="1"/>
  <c r="EM15" i="1"/>
  <c r="EN15" i="1" s="1"/>
  <c r="EE15" i="1"/>
  <c r="EF15" i="1" s="1"/>
  <c r="CE15" i="1"/>
  <c r="CF15" i="1" s="1"/>
  <c r="EQ15" i="1"/>
  <c r="ER15" i="1" s="1"/>
  <c r="DK15" i="1"/>
  <c r="DL15" i="1" s="1"/>
  <c r="CY15" i="1"/>
  <c r="CZ15" i="1" s="1"/>
  <c r="DC15" i="1"/>
  <c r="DD15" i="1" s="1"/>
  <c r="BW15" i="1"/>
  <c r="BX15" i="1" s="1"/>
  <c r="EI15" i="1"/>
  <c r="EJ15" i="1" s="1"/>
  <c r="DG15" i="1"/>
  <c r="DH15" i="1" s="1"/>
  <c r="EE79" i="1"/>
  <c r="EF79" i="1" s="1"/>
  <c r="CY79" i="1"/>
  <c r="CZ79" i="1" s="1"/>
  <c r="DW79" i="1"/>
  <c r="DX79" i="1" s="1"/>
  <c r="EA79" i="1"/>
  <c r="EB79" i="1" s="1"/>
  <c r="DK79" i="1"/>
  <c r="DL79" i="1" s="1"/>
  <c r="DS79" i="1"/>
  <c r="DT79" i="1" s="1"/>
  <c r="DO79" i="1"/>
  <c r="DP79" i="1" s="1"/>
  <c r="DC79" i="1"/>
  <c r="DD79" i="1" s="1"/>
  <c r="EQ79" i="1"/>
  <c r="ER79" i="1" s="1"/>
  <c r="EM79" i="1"/>
  <c r="EN79" i="1" s="1"/>
  <c r="DG79" i="1"/>
  <c r="DH79" i="1" s="1"/>
  <c r="EI79" i="1"/>
  <c r="EJ79" i="1" s="1"/>
  <c r="L17" i="4"/>
  <c r="BN20" i="4"/>
  <c r="R22" i="5"/>
  <c r="R21" i="5"/>
  <c r="R20" i="5"/>
  <c r="R19" i="5"/>
  <c r="R18" i="5"/>
  <c r="R17" i="5"/>
  <c r="R16" i="5"/>
  <c r="R15" i="5"/>
  <c r="M8" i="1"/>
  <c r="L23" i="4"/>
  <c r="O29" i="4"/>
  <c r="BE29" i="4"/>
  <c r="L20" i="4"/>
  <c r="BZ20" i="4"/>
  <c r="CI20" i="4"/>
  <c r="O33" i="4"/>
  <c r="BT28" i="4"/>
  <c r="BZ29" i="4"/>
  <c r="BH22" i="4"/>
  <c r="CF22" i="4"/>
  <c r="L25" i="4"/>
  <c r="BH25" i="4"/>
  <c r="BH17" i="4"/>
  <c r="BQ20" i="4"/>
  <c r="O24" i="4"/>
  <c r="BT29" i="4"/>
  <c r="BE20" i="4"/>
  <c r="L29" i="4"/>
  <c r="BQ29" i="4"/>
  <c r="BK22" i="4"/>
  <c r="CI22" i="4"/>
  <c r="BT20" i="4"/>
  <c r="CR16" i="4"/>
  <c r="DD16" i="4"/>
  <c r="CC16" i="4"/>
  <c r="DG16" i="4"/>
  <c r="BW16" i="4"/>
  <c r="CU16" i="4"/>
  <c r="CX16" i="4"/>
  <c r="DJ16" i="4"/>
  <c r="DA16" i="4"/>
  <c r="DM16" i="4"/>
  <c r="BE16" i="4"/>
  <c r="BH16" i="4"/>
  <c r="BK16" i="4"/>
  <c r="BN16" i="4"/>
  <c r="BQ16" i="4"/>
  <c r="CF16" i="4"/>
  <c r="BZ16" i="4"/>
  <c r="BT16" i="4"/>
  <c r="CI16" i="4"/>
  <c r="CL16" i="4"/>
  <c r="CO16" i="4"/>
  <c r="L16" i="4"/>
  <c r="CZ37" i="4"/>
  <c r="CY43" i="4" s="1"/>
  <c r="CJ69" i="13" s="1"/>
  <c r="CA37" i="4"/>
  <c r="DH37" i="4"/>
  <c r="CV37" i="4"/>
  <c r="BK29" i="4"/>
  <c r="BW20" i="4"/>
  <c r="L28" i="4"/>
  <c r="BE28" i="4"/>
  <c r="CO17" i="4"/>
  <c r="CF17" i="4"/>
  <c r="DW70" i="1"/>
  <c r="DX70" i="1" s="1"/>
  <c r="CQ70" i="1"/>
  <c r="CR70" i="1" s="1"/>
  <c r="BW70" i="1"/>
  <c r="BX70" i="1" s="1"/>
  <c r="EI70" i="1"/>
  <c r="EJ70" i="1" s="1"/>
  <c r="DS70" i="1"/>
  <c r="DT70" i="1" s="1"/>
  <c r="CM70" i="1"/>
  <c r="CN70" i="1" s="1"/>
  <c r="EU70" i="1"/>
  <c r="EV70" i="1" s="1"/>
  <c r="DO70" i="1"/>
  <c r="DP70" i="1" s="1"/>
  <c r="CA70" i="1"/>
  <c r="CB70" i="1" s="1"/>
  <c r="EA70" i="1"/>
  <c r="EB70" i="1" s="1"/>
  <c r="CU70" i="1"/>
  <c r="CV70" i="1" s="1"/>
  <c r="EQ70" i="1"/>
  <c r="ER70" i="1" s="1"/>
  <c r="DK70" i="1"/>
  <c r="DL70" i="1" s="1"/>
  <c r="CE70" i="1"/>
  <c r="CF70" i="1" s="1"/>
  <c r="DG70" i="1"/>
  <c r="DH70" i="1" s="1"/>
  <c r="DC70" i="1"/>
  <c r="DD70" i="1" s="1"/>
  <c r="EM70" i="1"/>
  <c r="EN70" i="1" s="1"/>
  <c r="EE70" i="1"/>
  <c r="EF70" i="1" s="1"/>
  <c r="CI70" i="1"/>
  <c r="CJ70" i="1" s="1"/>
  <c r="BS70" i="1"/>
  <c r="BT70" i="1" s="1"/>
  <c r="CY70" i="1"/>
  <c r="CZ70" i="1" s="1"/>
  <c r="EM71" i="1"/>
  <c r="EN71" i="1" s="1"/>
  <c r="DG71" i="1"/>
  <c r="DH71" i="1" s="1"/>
  <c r="CA71" i="1"/>
  <c r="CB71" i="1" s="1"/>
  <c r="CQ71" i="1"/>
  <c r="CR71" i="1" s="1"/>
  <c r="EI71" i="1"/>
  <c r="EJ71" i="1" s="1"/>
  <c r="DC71" i="1"/>
  <c r="DD71" i="1" s="1"/>
  <c r="BW71" i="1"/>
  <c r="BX71" i="1" s="1"/>
  <c r="DW71" i="1"/>
  <c r="DX71" i="1" s="1"/>
  <c r="DS71" i="1"/>
  <c r="DT71" i="1" s="1"/>
  <c r="EE71" i="1"/>
  <c r="EF71" i="1" s="1"/>
  <c r="CY71" i="1"/>
  <c r="CZ71" i="1" s="1"/>
  <c r="CM71" i="1"/>
  <c r="CN71" i="1" s="1"/>
  <c r="EQ71" i="1"/>
  <c r="ER71" i="1" s="1"/>
  <c r="DK71" i="1"/>
  <c r="DL71" i="1" s="1"/>
  <c r="CE71" i="1"/>
  <c r="CF71" i="1" s="1"/>
  <c r="EA71" i="1"/>
  <c r="EB71" i="1" s="1"/>
  <c r="CU71" i="1"/>
  <c r="CV71" i="1" s="1"/>
  <c r="BS71" i="1"/>
  <c r="BT71" i="1" s="1"/>
  <c r="EU71" i="1"/>
  <c r="EV71" i="1" s="1"/>
  <c r="DO71" i="1"/>
  <c r="DP71" i="1" s="1"/>
  <c r="CI71" i="1"/>
  <c r="CJ71" i="1" s="1"/>
  <c r="DS72" i="1"/>
  <c r="DT72" i="1" s="1"/>
  <c r="CM72" i="1"/>
  <c r="CN72" i="1" s="1"/>
  <c r="EE72" i="1"/>
  <c r="EF72" i="1" s="1"/>
  <c r="EU72" i="1"/>
  <c r="EV72" i="1" s="1"/>
  <c r="DO72" i="1"/>
  <c r="DP72" i="1" s="1"/>
  <c r="CI72" i="1"/>
  <c r="CJ72" i="1" s="1"/>
  <c r="EQ72" i="1"/>
  <c r="ER72" i="1" s="1"/>
  <c r="DK72" i="1"/>
  <c r="DL72" i="1" s="1"/>
  <c r="CE72" i="1"/>
  <c r="CF72" i="1" s="1"/>
  <c r="BW72" i="1"/>
  <c r="BX72" i="1" s="1"/>
  <c r="DW72" i="1"/>
  <c r="DX72" i="1" s="1"/>
  <c r="CQ72" i="1"/>
  <c r="CR72" i="1" s="1"/>
  <c r="EM72" i="1"/>
  <c r="EN72" i="1" s="1"/>
  <c r="DG72" i="1"/>
  <c r="DH72" i="1" s="1"/>
  <c r="CA72" i="1"/>
  <c r="CB72" i="1" s="1"/>
  <c r="DC72" i="1"/>
  <c r="DD72" i="1" s="1"/>
  <c r="CY72" i="1"/>
  <c r="CZ72" i="1" s="1"/>
  <c r="EI72" i="1"/>
  <c r="EJ72" i="1" s="1"/>
  <c r="BS72" i="1"/>
  <c r="BT72" i="1" s="1"/>
  <c r="EA72" i="1"/>
  <c r="EB72" i="1" s="1"/>
  <c r="CU72" i="1"/>
  <c r="CV72" i="1" s="1"/>
  <c r="BW20" i="1"/>
  <c r="BX20" i="1" s="1"/>
  <c r="DS20" i="1"/>
  <c r="DT20" i="1" s="1"/>
  <c r="DG20" i="1"/>
  <c r="DH20" i="1" s="1"/>
  <c r="EQ20" i="1"/>
  <c r="ER20" i="1" s="1"/>
  <c r="CY20" i="1"/>
  <c r="CZ20" i="1" s="1"/>
  <c r="EI20" i="1"/>
  <c r="EJ20" i="1" s="1"/>
  <c r="CU20" i="1"/>
  <c r="CV20" i="1" s="1"/>
  <c r="DW20" i="1"/>
  <c r="DX20" i="1" s="1"/>
  <c r="BS20" i="1"/>
  <c r="BT20" i="1" s="1"/>
  <c r="CM20" i="1"/>
  <c r="CN20" i="1" s="1"/>
  <c r="DO20" i="1"/>
  <c r="DP20" i="1" s="1"/>
  <c r="EM20" i="1"/>
  <c r="EN20" i="1" s="1"/>
  <c r="EA20" i="1"/>
  <c r="EB20" i="1" s="1"/>
  <c r="CQ20" i="1"/>
  <c r="CR20" i="1" s="1"/>
  <c r="EE20" i="1"/>
  <c r="EF20" i="1" s="1"/>
  <c r="CA20" i="1"/>
  <c r="CB20" i="1" s="1"/>
  <c r="CE20" i="1"/>
  <c r="CF20" i="1" s="1"/>
  <c r="CI20" i="1"/>
  <c r="CJ20" i="1" s="1"/>
  <c r="DC20" i="1"/>
  <c r="DD20" i="1" s="1"/>
  <c r="DK20" i="1"/>
  <c r="DL20" i="1" s="1"/>
  <c r="EU20" i="1"/>
  <c r="EV20" i="1" s="1"/>
  <c r="S6" i="3"/>
  <c r="S8" i="10"/>
  <c r="P6" i="3"/>
  <c r="P8" i="10"/>
  <c r="DG21" i="1"/>
  <c r="DH21" i="1" s="1"/>
  <c r="DK21" i="1"/>
  <c r="DL21" i="1" s="1"/>
  <c r="DC21" i="1"/>
  <c r="DD21" i="1" s="1"/>
  <c r="DW21" i="1"/>
  <c r="DX21" i="1" s="1"/>
  <c r="CA21" i="1"/>
  <c r="CB21" i="1" s="1"/>
  <c r="EI21" i="1"/>
  <c r="EJ21" i="1" s="1"/>
  <c r="CE21" i="1"/>
  <c r="CF21" i="1" s="1"/>
  <c r="EQ21" i="1"/>
  <c r="ER21" i="1" s="1"/>
  <c r="CU21" i="1"/>
  <c r="CV21" i="1" s="1"/>
  <c r="DO21" i="1"/>
  <c r="DP21" i="1" s="1"/>
  <c r="EE21" i="1"/>
  <c r="EF21" i="1" s="1"/>
  <c r="EA21" i="1"/>
  <c r="EB21" i="1" s="1"/>
  <c r="EU21" i="1"/>
  <c r="EV21" i="1" s="1"/>
  <c r="CI21" i="1"/>
  <c r="CJ21" i="1" s="1"/>
  <c r="DS21" i="1"/>
  <c r="DT21" i="1" s="1"/>
  <c r="EM21" i="1"/>
  <c r="EN21" i="1" s="1"/>
  <c r="BS21" i="1"/>
  <c r="BT21" i="1" s="1"/>
  <c r="BW21" i="1"/>
  <c r="BX21" i="1" s="1"/>
  <c r="CM21" i="1"/>
  <c r="CN21" i="1" s="1"/>
  <c r="CY21" i="1"/>
  <c r="CZ21" i="1" s="1"/>
  <c r="CQ21" i="1"/>
  <c r="CR21" i="1" s="1"/>
  <c r="V6" i="3"/>
  <c r="V8" i="10" a="1"/>
  <c r="DS22" i="1"/>
  <c r="DT22" i="1" s="1"/>
  <c r="DW22" i="1"/>
  <c r="DX22" i="1" s="1"/>
  <c r="BS22" i="1"/>
  <c r="BT22" i="1" s="1"/>
  <c r="DG22" i="1"/>
  <c r="DH22" i="1" s="1"/>
  <c r="EI22" i="1"/>
  <c r="EJ22" i="1" s="1"/>
  <c r="EM22" i="1"/>
  <c r="EN22" i="1" s="1"/>
  <c r="DK22" i="1"/>
  <c r="DL22" i="1" s="1"/>
  <c r="EU22" i="1"/>
  <c r="EV22" i="1" s="1"/>
  <c r="DC22" i="1"/>
  <c r="DD22" i="1" s="1"/>
  <c r="CY22" i="1"/>
  <c r="CZ22" i="1" s="1"/>
  <c r="CI22" i="1"/>
  <c r="CJ22" i="1" s="1"/>
  <c r="EA22" i="1"/>
  <c r="EB22" i="1" s="1"/>
  <c r="CA22" i="1"/>
  <c r="CB22" i="1" s="1"/>
  <c r="BW22" i="1"/>
  <c r="BX22" i="1" s="1"/>
  <c r="EE22" i="1"/>
  <c r="EF22" i="1" s="1"/>
  <c r="CU22" i="1"/>
  <c r="CV22" i="1" s="1"/>
  <c r="EQ22" i="1"/>
  <c r="ER22" i="1" s="1"/>
  <c r="DO22" i="1"/>
  <c r="DP22" i="1" s="1"/>
  <c r="CQ22" i="1"/>
  <c r="CR22" i="1" s="1"/>
  <c r="CE22" i="1"/>
  <c r="CF22" i="1" s="1"/>
  <c r="CM22" i="1"/>
  <c r="CN22" i="1" s="1"/>
  <c r="Y6" i="3"/>
  <c r="Y8" i="10" a="1"/>
  <c r="EM19" i="1"/>
  <c r="EN19" i="1" s="1"/>
  <c r="DW19" i="1"/>
  <c r="DX19" i="1" s="1"/>
  <c r="CY19" i="1"/>
  <c r="CZ19" i="1" s="1"/>
  <c r="CE19" i="1"/>
  <c r="CF19" i="1" s="1"/>
  <c r="BS19" i="1"/>
  <c r="BT19" i="1" s="1"/>
  <c r="BW19" i="1"/>
  <c r="BX19" i="1" s="1"/>
  <c r="DS19" i="1"/>
  <c r="DT19" i="1" s="1"/>
  <c r="CI19" i="1"/>
  <c r="CJ19" i="1" s="1"/>
  <c r="CM19" i="1"/>
  <c r="CN19" i="1" s="1"/>
  <c r="DG19" i="1"/>
  <c r="DH19" i="1" s="1"/>
  <c r="CA19" i="1"/>
  <c r="CB19" i="1" s="1"/>
  <c r="DC19" i="1"/>
  <c r="DD19" i="1" s="1"/>
  <c r="CU19" i="1"/>
  <c r="CV19" i="1" s="1"/>
  <c r="EA19" i="1"/>
  <c r="EB19" i="1" s="1"/>
  <c r="EE19" i="1"/>
  <c r="EF19" i="1" s="1"/>
  <c r="CQ19" i="1"/>
  <c r="CR19" i="1" s="1"/>
  <c r="EI19" i="1"/>
  <c r="EJ19" i="1" s="1"/>
  <c r="DK19" i="1"/>
  <c r="DL19" i="1" s="1"/>
  <c r="DO19" i="1"/>
  <c r="DP19" i="1" s="1"/>
  <c r="EQ19" i="1"/>
  <c r="ER19" i="1" s="1"/>
  <c r="EU19" i="1"/>
  <c r="EV19" i="1" s="1"/>
  <c r="DW23" i="1"/>
  <c r="DX23" i="1" s="1"/>
  <c r="DK23" i="1"/>
  <c r="DL23" i="1" s="1"/>
  <c r="EE23" i="1"/>
  <c r="EF23" i="1" s="1"/>
  <c r="EU23" i="1"/>
  <c r="EV23" i="1" s="1"/>
  <c r="EM23" i="1"/>
  <c r="EN23" i="1" s="1"/>
  <c r="EA23" i="1"/>
  <c r="EB23" i="1" s="1"/>
  <c r="DO23" i="1"/>
  <c r="DP23" i="1" s="1"/>
  <c r="DG23" i="1"/>
  <c r="DH23" i="1" s="1"/>
  <c r="EQ23" i="1"/>
  <c r="ER23" i="1" s="1"/>
  <c r="BS23" i="1"/>
  <c r="BT23" i="1" s="1"/>
  <c r="BW23" i="1"/>
  <c r="BX23" i="1" s="1"/>
  <c r="CI23" i="1"/>
  <c r="CJ23" i="1" s="1"/>
  <c r="CM23" i="1"/>
  <c r="CN23" i="1" s="1"/>
  <c r="DS23" i="1"/>
  <c r="DT23" i="1" s="1"/>
  <c r="CE23" i="1"/>
  <c r="CF23" i="1" s="1"/>
  <c r="CU23" i="1"/>
  <c r="CV23" i="1" s="1"/>
  <c r="CY23" i="1"/>
  <c r="CZ23" i="1" s="1"/>
  <c r="DC23" i="1"/>
  <c r="DD23" i="1" s="1"/>
  <c r="CA23" i="1"/>
  <c r="CB23" i="1" s="1"/>
  <c r="CQ23" i="1"/>
  <c r="CR23" i="1" s="1"/>
  <c r="EI23" i="1"/>
  <c r="EJ23" i="1" s="1"/>
  <c r="EU79" i="1"/>
  <c r="EV79" i="1" s="1"/>
  <c r="CA79" i="1"/>
  <c r="CE79" i="1"/>
  <c r="CF79" i="1" s="1"/>
  <c r="CI79" i="1"/>
  <c r="CJ79" i="1" s="1"/>
  <c r="CM79" i="1"/>
  <c r="CN79" i="1" s="1"/>
  <c r="CQ79" i="1"/>
  <c r="CR79" i="1" s="1"/>
  <c r="CU79" i="1"/>
  <c r="CV79" i="1" s="1"/>
  <c r="J3" i="3"/>
  <c r="J5" i="10"/>
  <c r="EI24" i="1"/>
  <c r="EJ24" i="1" s="1"/>
  <c r="CE24" i="1"/>
  <c r="CF24" i="1" s="1"/>
  <c r="CI24" i="1"/>
  <c r="CJ24" i="1" s="1"/>
  <c r="DO24" i="1"/>
  <c r="DP24" i="1" s="1"/>
  <c r="DS24" i="1"/>
  <c r="DT24" i="1" s="1"/>
  <c r="EQ24" i="1"/>
  <c r="ER24" i="1" s="1"/>
  <c r="CU24" i="1"/>
  <c r="CV24" i="1" s="1"/>
  <c r="CY24" i="1"/>
  <c r="CZ24" i="1" s="1"/>
  <c r="BW24" i="1"/>
  <c r="BX24" i="1" s="1"/>
  <c r="DK24" i="1"/>
  <c r="DL24" i="1" s="1"/>
  <c r="EM24" i="1"/>
  <c r="EN24" i="1" s="1"/>
  <c r="BS24" i="1"/>
  <c r="BT24" i="1" s="1"/>
  <c r="CM24" i="1"/>
  <c r="CN24" i="1" s="1"/>
  <c r="CA24" i="1"/>
  <c r="CB24" i="1" s="1"/>
  <c r="EA24" i="1"/>
  <c r="EB24" i="1" s="1"/>
  <c r="EE24" i="1"/>
  <c r="EF24" i="1" s="1"/>
  <c r="EU24" i="1"/>
  <c r="EV24" i="1" s="1"/>
  <c r="DC24" i="1"/>
  <c r="DD24" i="1" s="1"/>
  <c r="CQ24" i="1"/>
  <c r="CR24" i="1" s="1"/>
  <c r="DG24" i="1"/>
  <c r="DH24" i="1" s="1"/>
  <c r="DW24" i="1"/>
  <c r="DX24" i="1" s="1"/>
  <c r="CQ16" i="1"/>
  <c r="CR16" i="1" s="1"/>
  <c r="EU16" i="1"/>
  <c r="EV16" i="1" s="1"/>
  <c r="CU16" i="1"/>
  <c r="CV16" i="1" s="1"/>
  <c r="BW16" i="1"/>
  <c r="BX16" i="1" s="1"/>
  <c r="DO16" i="1"/>
  <c r="DP16" i="1" s="1"/>
  <c r="DG16" i="1"/>
  <c r="DH16" i="1" s="1"/>
  <c r="DK16" i="1"/>
  <c r="DL16" i="1" s="1"/>
  <c r="CI16" i="1"/>
  <c r="CJ16" i="1" s="1"/>
  <c r="CM16" i="1"/>
  <c r="CN16" i="1" s="1"/>
  <c r="DW16" i="1"/>
  <c r="DX16" i="1" s="1"/>
  <c r="EA16" i="1"/>
  <c r="EB16" i="1" s="1"/>
  <c r="DC16" i="1"/>
  <c r="DD16" i="1" s="1"/>
  <c r="CY16" i="1"/>
  <c r="CZ16" i="1" s="1"/>
  <c r="EM16" i="1"/>
  <c r="EN16" i="1" s="1"/>
  <c r="EQ16" i="1"/>
  <c r="ER16" i="1" s="1"/>
  <c r="BS16" i="1"/>
  <c r="BT16" i="1" s="1"/>
  <c r="CE16" i="1"/>
  <c r="CF16" i="1" s="1"/>
  <c r="DS16" i="1"/>
  <c r="DT16" i="1" s="1"/>
  <c r="EI16" i="1"/>
  <c r="EJ16" i="1" s="1"/>
  <c r="EE16" i="1"/>
  <c r="EF16" i="1" s="1"/>
  <c r="CA16" i="1"/>
  <c r="CB16" i="1" s="1"/>
  <c r="BS17" i="1"/>
  <c r="BT17" i="1" s="1"/>
  <c r="DS17" i="1"/>
  <c r="DT17" i="1" s="1"/>
  <c r="CQ17" i="1"/>
  <c r="CR17" i="1" s="1"/>
  <c r="CU17" i="1"/>
  <c r="CV17" i="1" s="1"/>
  <c r="EA17" i="1"/>
  <c r="EB17" i="1" s="1"/>
  <c r="BW17" i="1"/>
  <c r="BX17" i="1" s="1"/>
  <c r="CI17" i="1"/>
  <c r="CJ17" i="1" s="1"/>
  <c r="DG17" i="1"/>
  <c r="DH17" i="1" s="1"/>
  <c r="DK17" i="1"/>
  <c r="DL17" i="1" s="1"/>
  <c r="CY17" i="1"/>
  <c r="CZ17" i="1" s="1"/>
  <c r="DW17" i="1"/>
  <c r="DX17" i="1" s="1"/>
  <c r="CM17" i="1"/>
  <c r="CN17" i="1" s="1"/>
  <c r="DC17" i="1"/>
  <c r="DD17" i="1" s="1"/>
  <c r="DO17" i="1"/>
  <c r="DP17" i="1" s="1"/>
  <c r="EM17" i="1"/>
  <c r="EN17" i="1" s="1"/>
  <c r="EI17" i="1"/>
  <c r="EJ17" i="1" s="1"/>
  <c r="EQ17" i="1"/>
  <c r="ER17" i="1" s="1"/>
  <c r="EE17" i="1"/>
  <c r="EF17" i="1" s="1"/>
  <c r="EU17" i="1"/>
  <c r="EV17" i="1" s="1"/>
  <c r="CA17" i="1"/>
  <c r="CB17" i="1" s="1"/>
  <c r="CE17" i="1"/>
  <c r="CF17" i="1" s="1"/>
  <c r="EA25" i="1"/>
  <c r="EB25" i="1" s="1"/>
  <c r="CI25" i="1"/>
  <c r="CJ25" i="1" s="1"/>
  <c r="DC25" i="1"/>
  <c r="DD25" i="1" s="1"/>
  <c r="CQ25" i="1"/>
  <c r="CR25" i="1" s="1"/>
  <c r="EQ25" i="1"/>
  <c r="ER25" i="1" s="1"/>
  <c r="BW25" i="1"/>
  <c r="BX25" i="1" s="1"/>
  <c r="CA25" i="1"/>
  <c r="CB25" i="1" s="1"/>
  <c r="CY25" i="1"/>
  <c r="CZ25" i="1" s="1"/>
  <c r="DS25" i="1"/>
  <c r="DT25" i="1" s="1"/>
  <c r="DG25" i="1"/>
  <c r="DH25" i="1" s="1"/>
  <c r="DO25" i="1"/>
  <c r="DP25" i="1" s="1"/>
  <c r="EI25" i="1"/>
  <c r="EJ25" i="1" s="1"/>
  <c r="DW25" i="1"/>
  <c r="DX25" i="1" s="1"/>
  <c r="DK25" i="1"/>
  <c r="DL25" i="1" s="1"/>
  <c r="CU25" i="1"/>
  <c r="CV25" i="1" s="1"/>
  <c r="CM25" i="1"/>
  <c r="CN25" i="1" s="1"/>
  <c r="EE25" i="1"/>
  <c r="EF25" i="1" s="1"/>
  <c r="EM25" i="1"/>
  <c r="EN25" i="1" s="1"/>
  <c r="CE25" i="1"/>
  <c r="CF25" i="1" s="1"/>
  <c r="EU25" i="1"/>
  <c r="EV25" i="1" s="1"/>
  <c r="BS25" i="1"/>
  <c r="BT25" i="1" s="1"/>
  <c r="J6" i="3"/>
  <c r="J8" i="10"/>
  <c r="DW35" i="1"/>
  <c r="DX35" i="1" s="1"/>
  <c r="CQ35" i="1"/>
  <c r="CR35" i="1" s="1"/>
  <c r="DS35" i="1"/>
  <c r="DT35" i="1" s="1"/>
  <c r="CM35" i="1"/>
  <c r="CN35" i="1" s="1"/>
  <c r="EU35" i="1"/>
  <c r="EV35" i="1" s="1"/>
  <c r="DO35" i="1"/>
  <c r="DP35" i="1" s="1"/>
  <c r="EQ35" i="1"/>
  <c r="ER35" i="1" s="1"/>
  <c r="EE35" i="1"/>
  <c r="EF35" i="1" s="1"/>
  <c r="CY35" i="1"/>
  <c r="CZ35" i="1" s="1"/>
  <c r="EA35" i="1"/>
  <c r="EB35" i="1" s="1"/>
  <c r="EI35" i="1"/>
  <c r="EJ35" i="1" s="1"/>
  <c r="EM35" i="1"/>
  <c r="EN35" i="1" s="1"/>
  <c r="CI35" i="1"/>
  <c r="CJ35" i="1" s="1"/>
  <c r="DG35" i="1"/>
  <c r="DH35" i="1" s="1"/>
  <c r="DK35" i="1"/>
  <c r="DL35" i="1" s="1"/>
  <c r="CA35" i="1"/>
  <c r="CB35" i="1" s="1"/>
  <c r="DC35" i="1"/>
  <c r="DD35" i="1" s="1"/>
  <c r="CU35" i="1"/>
  <c r="CV35" i="1" s="1"/>
  <c r="CE35" i="1"/>
  <c r="CF35" i="1" s="1"/>
  <c r="B5" i="5"/>
  <c r="B4" i="7"/>
  <c r="B5" i="9"/>
  <c r="B4" i="6"/>
  <c r="B4" i="4"/>
  <c r="B56" i="4" s="1"/>
  <c r="B4" i="8"/>
  <c r="B42" i="8" s="1"/>
  <c r="DK18" i="1"/>
  <c r="DL18" i="1" s="1"/>
  <c r="DO18" i="1"/>
  <c r="DP18" i="1" s="1"/>
  <c r="EI18" i="1"/>
  <c r="EJ18" i="1" s="1"/>
  <c r="EM18" i="1"/>
  <c r="EN18" i="1" s="1"/>
  <c r="BS18" i="1"/>
  <c r="BT18" i="1" s="1"/>
  <c r="EA18" i="1"/>
  <c r="EB18" i="1" s="1"/>
  <c r="CI18" i="1"/>
  <c r="CJ18" i="1" s="1"/>
  <c r="DW18" i="1"/>
  <c r="DX18" i="1" s="1"/>
  <c r="EQ18" i="1"/>
  <c r="ER18" i="1" s="1"/>
  <c r="EE18" i="1"/>
  <c r="EF18" i="1" s="1"/>
  <c r="CM18" i="1"/>
  <c r="CN18" i="1" s="1"/>
  <c r="CQ18" i="1"/>
  <c r="CR18" i="1" s="1"/>
  <c r="DC18" i="1"/>
  <c r="DD18" i="1" s="1"/>
  <c r="DG18" i="1"/>
  <c r="DH18" i="1" s="1"/>
  <c r="DS18" i="1"/>
  <c r="DT18" i="1" s="1"/>
  <c r="BW18" i="1"/>
  <c r="BX18" i="1" s="1"/>
  <c r="CY18" i="1"/>
  <c r="CZ18" i="1" s="1"/>
  <c r="CA18" i="1"/>
  <c r="CB18" i="1" s="1"/>
  <c r="EU18" i="1"/>
  <c r="EV18" i="1" s="1"/>
  <c r="CE18" i="1"/>
  <c r="CF18" i="1" s="1"/>
  <c r="CU18" i="1"/>
  <c r="CV18" i="1" s="1"/>
  <c r="DW26" i="1"/>
  <c r="DX26" i="1" s="1"/>
  <c r="DK26" i="1"/>
  <c r="DL26" i="1" s="1"/>
  <c r="DS26" i="1"/>
  <c r="DT26" i="1" s="1"/>
  <c r="CQ26" i="1"/>
  <c r="CR26" i="1" s="1"/>
  <c r="EM26" i="1"/>
  <c r="EN26" i="1" s="1"/>
  <c r="CA26" i="1"/>
  <c r="CB26" i="1" s="1"/>
  <c r="EA26" i="1"/>
  <c r="EB26" i="1" s="1"/>
  <c r="EI26" i="1"/>
  <c r="EJ26" i="1" s="1"/>
  <c r="EQ26" i="1"/>
  <c r="ER26" i="1" s="1"/>
  <c r="CE26" i="1"/>
  <c r="CF26" i="1" s="1"/>
  <c r="DO26" i="1"/>
  <c r="DP26" i="1" s="1"/>
  <c r="CU26" i="1"/>
  <c r="CV26" i="1" s="1"/>
  <c r="CM26" i="1"/>
  <c r="CN26" i="1" s="1"/>
  <c r="BS26" i="1"/>
  <c r="BT26" i="1" s="1"/>
  <c r="EE26" i="1"/>
  <c r="EF26" i="1" s="1"/>
  <c r="DG26" i="1"/>
  <c r="DH26" i="1" s="1"/>
  <c r="CI26" i="1"/>
  <c r="CJ26" i="1" s="1"/>
  <c r="CY26" i="1"/>
  <c r="CZ26" i="1" s="1"/>
  <c r="BW26" i="1"/>
  <c r="BX26" i="1" s="1"/>
  <c r="DC26" i="1"/>
  <c r="DD26" i="1" s="1"/>
  <c r="EU26" i="1"/>
  <c r="EV26" i="1" s="1"/>
  <c r="M6" i="3"/>
  <c r="M8" i="10"/>
  <c r="CG33" i="3"/>
  <c r="AQ18" i="3"/>
  <c r="AQ33" i="10"/>
  <c r="AQ25" i="3"/>
  <c r="AK28" i="3"/>
  <c r="AK45" i="10"/>
  <c r="AN21" i="3"/>
  <c r="AN36" i="10"/>
  <c r="AN36" i="13" s="1"/>
  <c r="BR23" i="5"/>
  <c r="BE22" i="5"/>
  <c r="BD23" i="5"/>
  <c r="BC27" i="5" s="1"/>
  <c r="BT22" i="5"/>
  <c r="BS23" i="5"/>
  <c r="BR27" i="5" s="1"/>
  <c r="BZ22" i="5"/>
  <c r="BY23" i="5"/>
  <c r="BX27" i="5" s="1"/>
  <c r="BW22" i="5"/>
  <c r="BV23" i="5"/>
  <c r="BU27" i="5" s="1"/>
  <c r="O18" i="5"/>
  <c r="BZ18" i="5"/>
  <c r="BO23" i="5"/>
  <c r="AZ23" i="5"/>
  <c r="BX23" i="5"/>
  <c r="AW23" i="5"/>
  <c r="BI23" i="5"/>
  <c r="CG23" i="5"/>
  <c r="CA23" i="5"/>
  <c r="BN22" i="5"/>
  <c r="BM23" i="5"/>
  <c r="BL27" i="5" s="1"/>
  <c r="BB22" i="5"/>
  <c r="BA23" i="5"/>
  <c r="AZ27" i="5" s="1"/>
  <c r="BQ22" i="5"/>
  <c r="BP23" i="5"/>
  <c r="BO27" i="5" s="1"/>
  <c r="CC22" i="5"/>
  <c r="CB23" i="5"/>
  <c r="CA27" i="5" s="1"/>
  <c r="CS23" i="5"/>
  <c r="CM33" i="3" s="1"/>
  <c r="BC23" i="5"/>
  <c r="BH22" i="5"/>
  <c r="BG23" i="5"/>
  <c r="BF27" i="5" s="1"/>
  <c r="R47" i="5"/>
  <c r="BK22" i="5"/>
  <c r="BJ23" i="5"/>
  <c r="BI27" i="5" s="1"/>
  <c r="AY22" i="5"/>
  <c r="AX23" i="5"/>
  <c r="AW27" i="5" s="1"/>
  <c r="BU23" i="5"/>
  <c r="BX33" i="3"/>
  <c r="CD23" i="5"/>
  <c r="DE23" i="5"/>
  <c r="CY33" i="3" s="1"/>
  <c r="CY23" i="5"/>
  <c r="CS33" i="3" s="1"/>
  <c r="O22" i="5"/>
  <c r="BL23" i="5"/>
  <c r="BF23" i="5"/>
  <c r="CI22" i="5"/>
  <c r="CH23" i="5"/>
  <c r="CG27" i="5" s="1"/>
  <c r="CF22" i="5"/>
  <c r="CO22" i="5"/>
  <c r="CU22" i="5"/>
  <c r="DA22" i="5"/>
  <c r="DG22" i="5"/>
  <c r="CU17" i="5"/>
  <c r="CO17" i="5"/>
  <c r="CR17" i="5"/>
  <c r="DA17" i="5"/>
  <c r="DD17" i="5"/>
  <c r="DG17" i="5"/>
  <c r="CL17" i="5"/>
  <c r="CX17" i="5"/>
  <c r="CF17" i="5"/>
  <c r="CI17" i="5"/>
  <c r="CC17" i="5"/>
  <c r="BW17" i="5"/>
  <c r="BZ17" i="5"/>
  <c r="BQ17" i="5"/>
  <c r="BT17" i="5"/>
  <c r="CR22" i="5"/>
  <c r="CL22" i="5"/>
  <c r="DD22" i="5"/>
  <c r="CX22" i="5"/>
  <c r="DG19" i="5"/>
  <c r="CR19" i="5"/>
  <c r="CO19" i="5"/>
  <c r="DD19" i="5"/>
  <c r="CL19" i="5"/>
  <c r="CU19" i="5"/>
  <c r="CX19" i="5"/>
  <c r="DA19" i="5"/>
  <c r="CF19" i="5"/>
  <c r="CI19" i="5"/>
  <c r="BW19" i="5"/>
  <c r="BZ19" i="5"/>
  <c r="CC19" i="5"/>
  <c r="BT19" i="5"/>
  <c r="BQ19" i="5"/>
  <c r="DA21" i="5"/>
  <c r="CO21" i="5"/>
  <c r="CR21" i="5"/>
  <c r="DD21" i="5"/>
  <c r="CU21" i="5"/>
  <c r="CL21" i="5"/>
  <c r="DG21" i="5"/>
  <c r="CX21" i="5"/>
  <c r="BW21" i="5"/>
  <c r="BZ21" i="5"/>
  <c r="CC21" i="5"/>
  <c r="CF21" i="5"/>
  <c r="CI21" i="5"/>
  <c r="BT21" i="5"/>
  <c r="BQ21" i="5"/>
  <c r="DA18" i="5"/>
  <c r="DD18" i="5"/>
  <c r="CO18" i="5"/>
  <c r="CL18" i="5"/>
  <c r="CX18" i="5"/>
  <c r="CU18" i="5"/>
  <c r="CR18" i="5"/>
  <c r="DG18" i="5"/>
  <c r="CC18" i="5"/>
  <c r="CF18" i="5"/>
  <c r="CI18" i="5"/>
  <c r="BW18" i="5"/>
  <c r="BT18" i="5"/>
  <c r="BQ18" i="5"/>
  <c r="DA20" i="5"/>
  <c r="CR20" i="5"/>
  <c r="DD20" i="5"/>
  <c r="CU20" i="5"/>
  <c r="CL20" i="5"/>
  <c r="DG20" i="5"/>
  <c r="CO20" i="5"/>
  <c r="CX20" i="5"/>
  <c r="BW20" i="5"/>
  <c r="BZ20" i="5"/>
  <c r="CC20" i="5"/>
  <c r="CF20" i="5"/>
  <c r="CI20" i="5"/>
  <c r="BT20" i="5"/>
  <c r="BQ20" i="5"/>
  <c r="P9" i="5"/>
  <c r="P26" i="5" s="1"/>
  <c r="P59" i="10" s="1"/>
  <c r="R54" i="5"/>
  <c r="O74" i="1"/>
  <c r="O75" i="1"/>
  <c r="O81" i="1"/>
  <c r="O73" i="1"/>
  <c r="O80" i="1"/>
  <c r="O71" i="1"/>
  <c r="O72" i="1"/>
  <c r="O64" i="1"/>
  <c r="O63" i="1"/>
  <c r="O57" i="1"/>
  <c r="O56" i="1"/>
  <c r="O53" i="1"/>
  <c r="O51" i="1"/>
  <c r="O46" i="1"/>
  <c r="O47" i="1"/>
  <c r="O40" i="1"/>
  <c r="O39" i="1"/>
  <c r="O36" i="1"/>
  <c r="O35" i="1"/>
  <c r="O32" i="1"/>
  <c r="O26" i="1"/>
  <c r="O25" i="1"/>
  <c r="O23" i="1"/>
  <c r="O22" i="1"/>
  <c r="O19" i="1"/>
  <c r="O18" i="1"/>
  <c r="O17" i="1"/>
  <c r="O44" i="1"/>
  <c r="L35" i="4"/>
  <c r="DD31" i="4"/>
  <c r="CU31" i="4"/>
  <c r="CR31" i="4"/>
  <c r="DG31" i="4"/>
  <c r="DA31" i="4"/>
  <c r="CX31" i="4"/>
  <c r="DM31" i="4"/>
  <c r="DJ31" i="4"/>
  <c r="CC30" i="4"/>
  <c r="CO30" i="4"/>
  <c r="CU30" i="4"/>
  <c r="DG30" i="4"/>
  <c r="DM30" i="4"/>
  <c r="DJ30" i="4"/>
  <c r="CR30" i="4"/>
  <c r="DD30" i="4"/>
  <c r="CI30" i="4"/>
  <c r="DA30" i="4"/>
  <c r="CL30" i="4"/>
  <c r="CF30" i="4"/>
  <c r="CX30" i="4"/>
  <c r="CR27" i="4"/>
  <c r="DD23" i="4"/>
  <c r="L27" i="4"/>
  <c r="DJ23" i="4"/>
  <c r="CX15" i="4"/>
  <c r="DM15" i="4"/>
  <c r="DJ15" i="4"/>
  <c r="DA15" i="4"/>
  <c r="CU15" i="4"/>
  <c r="DD15" i="4"/>
  <c r="DG15" i="4"/>
  <c r="CR15" i="4"/>
  <c r="CF28" i="4"/>
  <c r="DJ27" i="4"/>
  <c r="CU23" i="4"/>
  <c r="DG25" i="4"/>
  <c r="DJ25" i="4"/>
  <c r="CR25" i="4"/>
  <c r="DA25" i="4"/>
  <c r="DD25" i="4"/>
  <c r="CX25" i="4"/>
  <c r="DM25" i="4"/>
  <c r="CU25" i="4"/>
  <c r="L19" i="4"/>
  <c r="CX19" i="4"/>
  <c r="DA19" i="4"/>
  <c r="DD19" i="4"/>
  <c r="DM19" i="4"/>
  <c r="CU19" i="4"/>
  <c r="DJ19" i="4"/>
  <c r="CR19" i="4"/>
  <c r="DG19" i="4"/>
  <c r="CX24" i="4"/>
  <c r="DG24" i="4"/>
  <c r="CU24" i="4"/>
  <c r="DD24" i="4"/>
  <c r="CR24" i="4"/>
  <c r="DB37" i="4"/>
  <c r="CP37" i="4"/>
  <c r="DM24" i="4"/>
  <c r="DA24" i="4"/>
  <c r="DK37" i="4"/>
  <c r="CC28" i="4"/>
  <c r="CC20" i="4"/>
  <c r="DG20" i="4"/>
  <c r="DM20" i="4"/>
  <c r="CR20" i="4"/>
  <c r="DA20" i="4"/>
  <c r="DD20" i="4"/>
  <c r="DJ20" i="4"/>
  <c r="CU20" i="4"/>
  <c r="CX20" i="4"/>
  <c r="DD27" i="4"/>
  <c r="DA23" i="4"/>
  <c r="CR26" i="4"/>
  <c r="CX26" i="4"/>
  <c r="DJ26" i="4"/>
  <c r="CU26" i="4"/>
  <c r="DG26" i="4"/>
  <c r="DM26" i="4"/>
  <c r="DD26" i="4"/>
  <c r="DA26" i="4"/>
  <c r="CI28" i="4"/>
  <c r="CU27" i="4"/>
  <c r="CR21" i="4"/>
  <c r="CX21" i="4"/>
  <c r="CU21" i="4"/>
  <c r="DA21" i="4"/>
  <c r="DM21" i="4"/>
  <c r="DG21" i="4"/>
  <c r="DD21" i="4"/>
  <c r="DJ21" i="4"/>
  <c r="CO20" i="4"/>
  <c r="CR23" i="4"/>
  <c r="DG23" i="4"/>
  <c r="DJ32" i="4"/>
  <c r="DG32" i="4"/>
  <c r="CR32" i="4"/>
  <c r="DA32" i="4"/>
  <c r="DD32" i="4"/>
  <c r="CU32" i="4"/>
  <c r="CX32" i="4"/>
  <c r="DM32" i="4"/>
  <c r="DJ18" i="4"/>
  <c r="CR18" i="4"/>
  <c r="DD18" i="4"/>
  <c r="CU18" i="4"/>
  <c r="DA18" i="4"/>
  <c r="CX18" i="4"/>
  <c r="DM18" i="4"/>
  <c r="DG18" i="4"/>
  <c r="CF20" i="4"/>
  <c r="DA27" i="4"/>
  <c r="CX23" i="4"/>
  <c r="CW37" i="4"/>
  <c r="CV43" i="4" s="1"/>
  <c r="CG69" i="13" s="1"/>
  <c r="CX33" i="4"/>
  <c r="CR33" i="4"/>
  <c r="DJ33" i="4"/>
  <c r="CU33" i="4"/>
  <c r="DM33" i="4"/>
  <c r="DG33" i="4"/>
  <c r="DD33" i="4"/>
  <c r="DA33" i="4"/>
  <c r="CU22" i="4"/>
  <c r="CR22" i="4"/>
  <c r="DG22" i="4"/>
  <c r="DD22" i="4"/>
  <c r="CX22" i="4"/>
  <c r="DA22" i="4"/>
  <c r="DM22" i="4"/>
  <c r="DJ22" i="4"/>
  <c r="DM27" i="4"/>
  <c r="DG27" i="4"/>
  <c r="DM23" i="4"/>
  <c r="U11" i="5"/>
  <c r="R52" i="5"/>
  <c r="R49" i="5"/>
  <c r="R51" i="5"/>
  <c r="R53" i="5"/>
  <c r="R50" i="5"/>
  <c r="M55" i="5"/>
  <c r="O48" i="5"/>
  <c r="O55" i="5" s="1"/>
  <c r="N55" i="5"/>
  <c r="M59" i="5" s="1"/>
  <c r="CO28" i="4"/>
  <c r="BW27" i="4"/>
  <c r="CO27" i="4"/>
  <c r="BN27" i="4"/>
  <c r="CI27" i="4"/>
  <c r="BZ27" i="4"/>
  <c r="CF27" i="4"/>
  <c r="CL20" i="4"/>
  <c r="BH27" i="4"/>
  <c r="O27" i="4"/>
  <c r="BT27" i="4"/>
  <c r="CL27" i="4"/>
  <c r="BE27" i="4"/>
  <c r="BQ27" i="4"/>
  <c r="O19" i="5"/>
  <c r="O21" i="5"/>
  <c r="L18" i="5"/>
  <c r="BB18" i="5"/>
  <c r="BH18" i="5"/>
  <c r="BN18" i="5"/>
  <c r="AY18" i="5"/>
  <c r="BE18" i="5"/>
  <c r="BK18" i="5"/>
  <c r="L19" i="5"/>
  <c r="BB19" i="5"/>
  <c r="BH19" i="5"/>
  <c r="BN19" i="5"/>
  <c r="BK19" i="5"/>
  <c r="AY19" i="5"/>
  <c r="BE19" i="5"/>
  <c r="L20" i="5"/>
  <c r="AY20" i="5"/>
  <c r="BE20" i="5"/>
  <c r="BK20" i="5"/>
  <c r="BB20" i="5"/>
  <c r="BH20" i="5"/>
  <c r="BN20" i="5"/>
  <c r="L21" i="5"/>
  <c r="AY21" i="5"/>
  <c r="BE21" i="5"/>
  <c r="BK21" i="5"/>
  <c r="BB21" i="5"/>
  <c r="BH21" i="5"/>
  <c r="BN21" i="5"/>
  <c r="L17" i="5"/>
  <c r="AY17" i="5"/>
  <c r="BE17" i="5"/>
  <c r="BK17" i="5"/>
  <c r="BB17" i="5"/>
  <c r="BH17" i="5"/>
  <c r="BN17" i="5"/>
  <c r="O17" i="5"/>
  <c r="L22" i="5"/>
  <c r="K23" i="5"/>
  <c r="J27" i="5" s="1"/>
  <c r="EI14" i="1"/>
  <c r="EJ14" i="1" s="1"/>
  <c r="EM14" i="1"/>
  <c r="EN14" i="1" s="1"/>
  <c r="EQ14" i="1"/>
  <c r="ER14" i="1" s="1"/>
  <c r="EU14" i="1"/>
  <c r="EV14" i="1" s="1"/>
  <c r="EI33" i="1"/>
  <c r="EJ33" i="1" s="1"/>
  <c r="EM33" i="1"/>
  <c r="EN33" i="1" s="1"/>
  <c r="EQ33" i="1"/>
  <c r="ER33" i="1" s="1"/>
  <c r="EU33" i="1"/>
  <c r="EV33" i="1" s="1"/>
  <c r="EU15" i="1"/>
  <c r="EV15" i="1" s="1"/>
  <c r="EQ31" i="1"/>
  <c r="ER31" i="1" s="1"/>
  <c r="EU31" i="1"/>
  <c r="EV31" i="1" s="1"/>
  <c r="EM31" i="1"/>
  <c r="EN31" i="1" s="1"/>
  <c r="EI31" i="1"/>
  <c r="EJ31" i="1" s="1"/>
  <c r="EI39" i="1"/>
  <c r="EJ39" i="1" s="1"/>
  <c r="EM39" i="1"/>
  <c r="EN39" i="1" s="1"/>
  <c r="EQ39" i="1"/>
  <c r="ER39" i="1" s="1"/>
  <c r="EU39" i="1"/>
  <c r="EV39" i="1" s="1"/>
  <c r="EI47" i="1"/>
  <c r="EJ47" i="1" s="1"/>
  <c r="EM47" i="1"/>
  <c r="EN47" i="1" s="1"/>
  <c r="EQ47" i="1"/>
  <c r="ER47" i="1" s="1"/>
  <c r="EU47" i="1"/>
  <c r="EV47" i="1" s="1"/>
  <c r="EI63" i="1"/>
  <c r="EJ63" i="1" s="1"/>
  <c r="EM63" i="1"/>
  <c r="EN63" i="1" s="1"/>
  <c r="EQ63" i="1"/>
  <c r="ER63" i="1" s="1"/>
  <c r="EU63" i="1"/>
  <c r="EV63" i="1" s="1"/>
  <c r="EM27" i="1"/>
  <c r="EN27" i="1" s="1"/>
  <c r="EQ27" i="1"/>
  <c r="ER27" i="1" s="1"/>
  <c r="EU27" i="1"/>
  <c r="EV27" i="1" s="1"/>
  <c r="EI27" i="1"/>
  <c r="EJ27" i="1" s="1"/>
  <c r="EI74" i="1"/>
  <c r="EJ74" i="1" s="1"/>
  <c r="EM74" i="1"/>
  <c r="EN74" i="1" s="1"/>
  <c r="EQ74" i="1"/>
  <c r="ER74" i="1" s="1"/>
  <c r="EU74" i="1"/>
  <c r="EV74" i="1" s="1"/>
  <c r="EQ34" i="1"/>
  <c r="ER34" i="1" s="1"/>
  <c r="EU34" i="1"/>
  <c r="EV34" i="1" s="1"/>
  <c r="EI34" i="1"/>
  <c r="EJ34" i="1" s="1"/>
  <c r="EM34" i="1"/>
  <c r="EN34" i="1" s="1"/>
  <c r="EU42" i="1"/>
  <c r="EV42" i="1" s="1"/>
  <c r="EI42" i="1"/>
  <c r="EJ42" i="1" s="1"/>
  <c r="EM42" i="1"/>
  <c r="EN42" i="1" s="1"/>
  <c r="EQ42" i="1"/>
  <c r="ER42" i="1" s="1"/>
  <c r="EQ29" i="1"/>
  <c r="ER29" i="1" s="1"/>
  <c r="EI29" i="1"/>
  <c r="EJ29" i="1" s="1"/>
  <c r="EU29" i="1"/>
  <c r="EV29" i="1" s="1"/>
  <c r="EM29" i="1"/>
  <c r="EN29" i="1" s="1"/>
  <c r="EI37" i="1"/>
  <c r="EJ37" i="1" s="1"/>
  <c r="EM37" i="1"/>
  <c r="EN37" i="1" s="1"/>
  <c r="EQ37" i="1"/>
  <c r="ER37" i="1" s="1"/>
  <c r="EU37" i="1"/>
  <c r="EV37" i="1" s="1"/>
  <c r="EI45" i="1"/>
  <c r="EJ45" i="1" s="1"/>
  <c r="EM45" i="1"/>
  <c r="EN45" i="1" s="1"/>
  <c r="EQ45" i="1"/>
  <c r="ER45" i="1" s="1"/>
  <c r="EU45" i="1"/>
  <c r="EV45" i="1" s="1"/>
  <c r="EI53" i="1"/>
  <c r="EJ53" i="1" s="1"/>
  <c r="EM53" i="1"/>
  <c r="EN53" i="1" s="1"/>
  <c r="EQ53" i="1"/>
  <c r="ER53" i="1" s="1"/>
  <c r="EU53" i="1"/>
  <c r="EV53" i="1" s="1"/>
  <c r="EI61" i="1"/>
  <c r="EJ61" i="1" s="1"/>
  <c r="EM61" i="1"/>
  <c r="EN61" i="1" s="1"/>
  <c r="EQ61" i="1"/>
  <c r="ER61" i="1" s="1"/>
  <c r="EU61" i="1"/>
  <c r="EV61" i="1" s="1"/>
  <c r="EM77" i="1"/>
  <c r="EN77" i="1" s="1"/>
  <c r="EQ77" i="1"/>
  <c r="ER77" i="1" s="1"/>
  <c r="EI77" i="1"/>
  <c r="EJ77" i="1" s="1"/>
  <c r="EU77" i="1"/>
  <c r="EV77" i="1" s="1"/>
  <c r="EI81" i="1"/>
  <c r="EJ81" i="1" s="1"/>
  <c r="EM81" i="1"/>
  <c r="EN81" i="1" s="1"/>
  <c r="EQ81" i="1"/>
  <c r="ER81" i="1" s="1"/>
  <c r="EU81" i="1"/>
  <c r="EV81" i="1" s="1"/>
  <c r="EU40" i="1"/>
  <c r="EV40" i="1" s="1"/>
  <c r="EI40" i="1"/>
  <c r="EJ40" i="1" s="1"/>
  <c r="EM40" i="1"/>
  <c r="EN40" i="1" s="1"/>
  <c r="EQ40" i="1"/>
  <c r="ER40" i="1" s="1"/>
  <c r="EU48" i="1"/>
  <c r="EV48" i="1" s="1"/>
  <c r="EI48" i="1"/>
  <c r="EJ48" i="1" s="1"/>
  <c r="EM48" i="1"/>
  <c r="EN48" i="1" s="1"/>
  <c r="EQ48" i="1"/>
  <c r="ER48" i="1" s="1"/>
  <c r="EU56" i="1"/>
  <c r="EV56" i="1" s="1"/>
  <c r="EI56" i="1"/>
  <c r="EJ56" i="1" s="1"/>
  <c r="EM56" i="1"/>
  <c r="EN56" i="1" s="1"/>
  <c r="EQ56" i="1"/>
  <c r="ER56" i="1" s="1"/>
  <c r="EI82" i="1"/>
  <c r="EJ82" i="1" s="1"/>
  <c r="EM82" i="1"/>
  <c r="EN82" i="1" s="1"/>
  <c r="EQ82" i="1"/>
  <c r="ER82" i="1" s="1"/>
  <c r="EU82" i="1"/>
  <c r="EV82" i="1" s="1"/>
  <c r="EI43" i="1"/>
  <c r="EJ43" i="1" s="1"/>
  <c r="EM43" i="1"/>
  <c r="EN43" i="1" s="1"/>
  <c r="EQ43" i="1"/>
  <c r="ER43" i="1" s="1"/>
  <c r="EU43" i="1"/>
  <c r="EV43" i="1" s="1"/>
  <c r="EI51" i="1"/>
  <c r="EJ51" i="1" s="1"/>
  <c r="EM51" i="1"/>
  <c r="EN51" i="1" s="1"/>
  <c r="EQ51" i="1"/>
  <c r="ER51" i="1" s="1"/>
  <c r="EU51" i="1"/>
  <c r="EV51" i="1" s="1"/>
  <c r="EU75" i="1"/>
  <c r="EV75" i="1" s="1"/>
  <c r="EI75" i="1"/>
  <c r="EJ75" i="1" s="1"/>
  <c r="EM75" i="1"/>
  <c r="EN75" i="1" s="1"/>
  <c r="EQ75" i="1"/>
  <c r="ER75" i="1" s="1"/>
  <c r="EI83" i="1"/>
  <c r="EJ83" i="1" s="1"/>
  <c r="EM83" i="1"/>
  <c r="EN83" i="1" s="1"/>
  <c r="EQ83" i="1"/>
  <c r="ER83" i="1" s="1"/>
  <c r="EU83" i="1"/>
  <c r="EV83" i="1" s="1"/>
  <c r="EI30" i="1"/>
  <c r="EJ30" i="1" s="1"/>
  <c r="EQ30" i="1"/>
  <c r="ER30" i="1" s="1"/>
  <c r="EU30" i="1"/>
  <c r="EV30" i="1" s="1"/>
  <c r="EM30" i="1"/>
  <c r="EN30" i="1" s="1"/>
  <c r="EU38" i="1"/>
  <c r="EV38" i="1" s="1"/>
  <c r="EI38" i="1"/>
  <c r="EJ38" i="1" s="1"/>
  <c r="EM38" i="1"/>
  <c r="EN38" i="1" s="1"/>
  <c r="EQ38" i="1"/>
  <c r="ER38" i="1" s="1"/>
  <c r="EU46" i="1"/>
  <c r="EV46" i="1" s="1"/>
  <c r="EI46" i="1"/>
  <c r="EJ46" i="1" s="1"/>
  <c r="EM46" i="1"/>
  <c r="EN46" i="1" s="1"/>
  <c r="EQ46" i="1"/>
  <c r="ER46" i="1" s="1"/>
  <c r="EU62" i="1"/>
  <c r="EV62" i="1" s="1"/>
  <c r="EI62" i="1"/>
  <c r="EJ62" i="1" s="1"/>
  <c r="EM62" i="1"/>
  <c r="EN62" i="1" s="1"/>
  <c r="EQ62" i="1"/>
  <c r="ER62" i="1" s="1"/>
  <c r="EI78" i="1"/>
  <c r="EJ78" i="1" s="1"/>
  <c r="EM78" i="1"/>
  <c r="EN78" i="1" s="1"/>
  <c r="EQ78" i="1"/>
  <c r="ER78" i="1" s="1"/>
  <c r="EU78" i="1"/>
  <c r="EV78" i="1" s="1"/>
  <c r="EM80" i="1"/>
  <c r="EN80" i="1" s="1"/>
  <c r="EI80" i="1"/>
  <c r="EJ80" i="1" s="1"/>
  <c r="EQ80" i="1"/>
  <c r="ER80" i="1" s="1"/>
  <c r="EU80" i="1"/>
  <c r="EV80" i="1" s="1"/>
  <c r="EI84" i="1"/>
  <c r="EJ84" i="1" s="1"/>
  <c r="EM84" i="1"/>
  <c r="EN84" i="1" s="1"/>
  <c r="EQ84" i="1"/>
  <c r="ER84" i="1" s="1"/>
  <c r="EU84" i="1"/>
  <c r="EV84" i="1" s="1"/>
  <c r="EI57" i="1"/>
  <c r="EJ57" i="1" s="1"/>
  <c r="EM57" i="1"/>
  <c r="EN57" i="1" s="1"/>
  <c r="EQ57" i="1"/>
  <c r="ER57" i="1" s="1"/>
  <c r="EU57" i="1"/>
  <c r="EV57" i="1" s="1"/>
  <c r="EU73" i="1"/>
  <c r="EV73" i="1" s="1"/>
  <c r="EI73" i="1"/>
  <c r="EJ73" i="1" s="1"/>
  <c r="EM73" i="1"/>
  <c r="EN73" i="1" s="1"/>
  <c r="EQ73" i="1"/>
  <c r="ER73" i="1" s="1"/>
  <c r="EI41" i="1"/>
  <c r="EJ41" i="1" s="1"/>
  <c r="EM41" i="1"/>
  <c r="EN41" i="1" s="1"/>
  <c r="EQ41" i="1"/>
  <c r="ER41" i="1" s="1"/>
  <c r="EU41" i="1"/>
  <c r="EV41" i="1" s="1"/>
  <c r="EI28" i="1"/>
  <c r="EJ28" i="1" s="1"/>
  <c r="EM28" i="1"/>
  <c r="EN28" i="1" s="1"/>
  <c r="EQ28" i="1"/>
  <c r="ER28" i="1" s="1"/>
  <c r="EU28" i="1"/>
  <c r="EV28" i="1" s="1"/>
  <c r="EQ36" i="1"/>
  <c r="ER36" i="1" s="1"/>
  <c r="EU36" i="1"/>
  <c r="EV36" i="1" s="1"/>
  <c r="EI36" i="1"/>
  <c r="EJ36" i="1" s="1"/>
  <c r="EM36" i="1"/>
  <c r="EN36" i="1" s="1"/>
  <c r="EU44" i="1"/>
  <c r="EV44" i="1" s="1"/>
  <c r="EI44" i="1"/>
  <c r="EJ44" i="1" s="1"/>
  <c r="EM44" i="1"/>
  <c r="EN44" i="1" s="1"/>
  <c r="EQ44" i="1"/>
  <c r="ER44" i="1" s="1"/>
  <c r="EU52" i="1"/>
  <c r="EV52" i="1" s="1"/>
  <c r="EI52" i="1"/>
  <c r="EJ52" i="1" s="1"/>
  <c r="EM52" i="1"/>
  <c r="EN52" i="1" s="1"/>
  <c r="EQ52" i="1"/>
  <c r="ER52" i="1" s="1"/>
  <c r="EU60" i="1"/>
  <c r="EV60" i="1" s="1"/>
  <c r="EI60" i="1"/>
  <c r="EJ60" i="1" s="1"/>
  <c r="EM60" i="1"/>
  <c r="EN60" i="1" s="1"/>
  <c r="EQ60" i="1"/>
  <c r="ER60" i="1" s="1"/>
  <c r="EI68" i="1"/>
  <c r="EJ68" i="1" s="1"/>
  <c r="EM68" i="1"/>
  <c r="EN68" i="1" s="1"/>
  <c r="EQ68" i="1"/>
  <c r="ER68" i="1" s="1"/>
  <c r="EU68" i="1"/>
  <c r="EV68" i="1" s="1"/>
  <c r="EI76" i="1"/>
  <c r="EJ76" i="1" s="1"/>
  <c r="EM76" i="1"/>
  <c r="EN76" i="1" s="1"/>
  <c r="EQ76" i="1"/>
  <c r="ER76" i="1" s="1"/>
  <c r="EU76" i="1"/>
  <c r="EV76" i="1" s="1"/>
  <c r="AQ37" i="7"/>
  <c r="AN26" i="3"/>
  <c r="AY29" i="7"/>
  <c r="DS76" i="1"/>
  <c r="DT76" i="1" s="1"/>
  <c r="DW76" i="1"/>
  <c r="DX76" i="1" s="1"/>
  <c r="EA76" i="1"/>
  <c r="EB76" i="1" s="1"/>
  <c r="EE76" i="1"/>
  <c r="EF76" i="1" s="1"/>
  <c r="EA44" i="1"/>
  <c r="EB44" i="1" s="1"/>
  <c r="EE44" i="1"/>
  <c r="EF44" i="1" s="1"/>
  <c r="DW44" i="1"/>
  <c r="DX44" i="1" s="1"/>
  <c r="DS44" i="1"/>
  <c r="DT44" i="1" s="1"/>
  <c r="EE30" i="1"/>
  <c r="EF30" i="1" s="1"/>
  <c r="DW30" i="1"/>
  <c r="DX30" i="1" s="1"/>
  <c r="EA30" i="1"/>
  <c r="EB30" i="1" s="1"/>
  <c r="DS30" i="1"/>
  <c r="DT30" i="1" s="1"/>
  <c r="EA33" i="1"/>
  <c r="EB33" i="1" s="1"/>
  <c r="EE33" i="1"/>
  <c r="EF33" i="1" s="1"/>
  <c r="DW33" i="1"/>
  <c r="DX33" i="1" s="1"/>
  <c r="DS33" i="1"/>
  <c r="DT33" i="1" s="1"/>
  <c r="EE41" i="1"/>
  <c r="EF41" i="1" s="1"/>
  <c r="DW41" i="1"/>
  <c r="DX41" i="1" s="1"/>
  <c r="EA41" i="1"/>
  <c r="EB41" i="1" s="1"/>
  <c r="DS41" i="1"/>
  <c r="DT41" i="1" s="1"/>
  <c r="DW57" i="1"/>
  <c r="DX57" i="1" s="1"/>
  <c r="EE57" i="1"/>
  <c r="EF57" i="1" s="1"/>
  <c r="EA57" i="1"/>
  <c r="EB57" i="1" s="1"/>
  <c r="DS57" i="1"/>
  <c r="DT57" i="1" s="1"/>
  <c r="CY83" i="1"/>
  <c r="CZ83" i="1" s="1"/>
  <c r="DS83" i="1"/>
  <c r="DT83" i="1" s="1"/>
  <c r="DW83" i="1"/>
  <c r="DX83" i="1" s="1"/>
  <c r="EA83" i="1"/>
  <c r="EB83" i="1" s="1"/>
  <c r="EE83" i="1"/>
  <c r="EF83" i="1" s="1"/>
  <c r="DC83" i="1"/>
  <c r="DD83" i="1" s="1"/>
  <c r="DG83" i="1"/>
  <c r="DH83" i="1" s="1"/>
  <c r="CI83" i="1"/>
  <c r="CJ83" i="1" s="1"/>
  <c r="CM83" i="1"/>
  <c r="CN83" i="1" s="1"/>
  <c r="DK83" i="1"/>
  <c r="DL83" i="1" s="1"/>
  <c r="CQ83" i="1"/>
  <c r="CR83" i="1" s="1"/>
  <c r="DO83" i="1"/>
  <c r="DP83" i="1" s="1"/>
  <c r="CU83" i="1"/>
  <c r="CV83" i="1" s="1"/>
  <c r="EE73" i="1"/>
  <c r="EF73" i="1" s="1"/>
  <c r="DS73" i="1"/>
  <c r="DT73" i="1" s="1"/>
  <c r="EA73" i="1"/>
  <c r="EB73" i="1" s="1"/>
  <c r="DW73" i="1"/>
  <c r="DX73" i="1" s="1"/>
  <c r="EA78" i="1"/>
  <c r="EB78" i="1" s="1"/>
  <c r="EE78" i="1"/>
  <c r="EF78" i="1" s="1"/>
  <c r="DW78" i="1"/>
  <c r="DX78" i="1" s="1"/>
  <c r="DS78" i="1"/>
  <c r="DT78" i="1" s="1"/>
  <c r="CY80" i="1"/>
  <c r="CZ80" i="1" s="1"/>
  <c r="DW80" i="1"/>
  <c r="DX80" i="1" s="1"/>
  <c r="DS80" i="1"/>
  <c r="DT80" i="1" s="1"/>
  <c r="EA80" i="1"/>
  <c r="EB80" i="1" s="1"/>
  <c r="EE80" i="1"/>
  <c r="EF80" i="1" s="1"/>
  <c r="DC80" i="1"/>
  <c r="DD80" i="1" s="1"/>
  <c r="CI80" i="1"/>
  <c r="CJ80" i="1" s="1"/>
  <c r="DG80" i="1"/>
  <c r="DH80" i="1" s="1"/>
  <c r="CM80" i="1"/>
  <c r="CN80" i="1" s="1"/>
  <c r="CQ80" i="1"/>
  <c r="CR80" i="1" s="1"/>
  <c r="DO80" i="1"/>
  <c r="DP80" i="1" s="1"/>
  <c r="DK80" i="1"/>
  <c r="DL80" i="1" s="1"/>
  <c r="CU80" i="1"/>
  <c r="CV80" i="1" s="1"/>
  <c r="DS84" i="1"/>
  <c r="DT84" i="1" s="1"/>
  <c r="DW84" i="1"/>
  <c r="DX84" i="1" s="1"/>
  <c r="EA84" i="1"/>
  <c r="EB84" i="1" s="1"/>
  <c r="EE84" i="1"/>
  <c r="EF84" i="1" s="1"/>
  <c r="DC84" i="1"/>
  <c r="DD84" i="1" s="1"/>
  <c r="CI84" i="1"/>
  <c r="CJ84" i="1" s="1"/>
  <c r="DG84" i="1"/>
  <c r="DH84" i="1" s="1"/>
  <c r="CM84" i="1"/>
  <c r="CN84" i="1" s="1"/>
  <c r="DO84" i="1"/>
  <c r="DP84" i="1" s="1"/>
  <c r="CQ84" i="1"/>
  <c r="CR84" i="1" s="1"/>
  <c r="DK84" i="1"/>
  <c r="DL84" i="1" s="1"/>
  <c r="CU84" i="1"/>
  <c r="CV84" i="1" s="1"/>
  <c r="DS52" i="1"/>
  <c r="DT52" i="1" s="1"/>
  <c r="EE52" i="1"/>
  <c r="EF52" i="1" s="1"/>
  <c r="DW52" i="1"/>
  <c r="DX52" i="1" s="1"/>
  <c r="EA52" i="1"/>
  <c r="EB52" i="1" s="1"/>
  <c r="EA60" i="1"/>
  <c r="EB60" i="1" s="1"/>
  <c r="DS60" i="1"/>
  <c r="DT60" i="1" s="1"/>
  <c r="DW60" i="1"/>
  <c r="DX60" i="1" s="1"/>
  <c r="EE60" i="1"/>
  <c r="EF60" i="1" s="1"/>
  <c r="EA31" i="1"/>
  <c r="EB31" i="1" s="1"/>
  <c r="DS31" i="1"/>
  <c r="DT31" i="1" s="1"/>
  <c r="EE31" i="1"/>
  <c r="EF31" i="1" s="1"/>
  <c r="DW31" i="1"/>
  <c r="DX31" i="1" s="1"/>
  <c r="EE39" i="1"/>
  <c r="EF39" i="1" s="1"/>
  <c r="DS39" i="1"/>
  <c r="DT39" i="1" s="1"/>
  <c r="EA39" i="1"/>
  <c r="EB39" i="1" s="1"/>
  <c r="DW39" i="1"/>
  <c r="DX39" i="1" s="1"/>
  <c r="EE47" i="1"/>
  <c r="EF47" i="1" s="1"/>
  <c r="EA47" i="1"/>
  <c r="EB47" i="1" s="1"/>
  <c r="DS47" i="1"/>
  <c r="DT47" i="1" s="1"/>
  <c r="DW47" i="1"/>
  <c r="DX47" i="1" s="1"/>
  <c r="EE63" i="1"/>
  <c r="EF63" i="1" s="1"/>
  <c r="DW63" i="1"/>
  <c r="DX63" i="1" s="1"/>
  <c r="EA63" i="1"/>
  <c r="EB63" i="1" s="1"/>
  <c r="DS63" i="1"/>
  <c r="DT63" i="1" s="1"/>
  <c r="DS68" i="1"/>
  <c r="DT68" i="1" s="1"/>
  <c r="DW68" i="1"/>
  <c r="DX68" i="1" s="1"/>
  <c r="EA68" i="1"/>
  <c r="EB68" i="1" s="1"/>
  <c r="EE68" i="1"/>
  <c r="EF68" i="1" s="1"/>
  <c r="EE28" i="1"/>
  <c r="EF28" i="1" s="1"/>
  <c r="DS28" i="1"/>
  <c r="DT28" i="1" s="1"/>
  <c r="DW28" i="1"/>
  <c r="DX28" i="1" s="1"/>
  <c r="EA28" i="1"/>
  <c r="EB28" i="1" s="1"/>
  <c r="EA36" i="1"/>
  <c r="EB36" i="1" s="1"/>
  <c r="DS36" i="1"/>
  <c r="DT36" i="1" s="1"/>
  <c r="DW36" i="1"/>
  <c r="DX36" i="1" s="1"/>
  <c r="EE36" i="1"/>
  <c r="EF36" i="1" s="1"/>
  <c r="DS34" i="1"/>
  <c r="DT34" i="1" s="1"/>
  <c r="DW34" i="1"/>
  <c r="DX34" i="1" s="1"/>
  <c r="EA34" i="1"/>
  <c r="EB34" i="1" s="1"/>
  <c r="EE34" i="1"/>
  <c r="EF34" i="1" s="1"/>
  <c r="DS42" i="1"/>
  <c r="DT42" i="1" s="1"/>
  <c r="EE42" i="1"/>
  <c r="EF42" i="1" s="1"/>
  <c r="EA42" i="1"/>
  <c r="EB42" i="1" s="1"/>
  <c r="DW42" i="1"/>
  <c r="DX42" i="1" s="1"/>
  <c r="DS29" i="1"/>
  <c r="DT29" i="1" s="1"/>
  <c r="EA29" i="1"/>
  <c r="EB29" i="1" s="1"/>
  <c r="DW29" i="1"/>
  <c r="DX29" i="1" s="1"/>
  <c r="EE29" i="1"/>
  <c r="EF29" i="1" s="1"/>
  <c r="DW37" i="1"/>
  <c r="DX37" i="1" s="1"/>
  <c r="EE37" i="1"/>
  <c r="EF37" i="1" s="1"/>
  <c r="DS37" i="1"/>
  <c r="DT37" i="1" s="1"/>
  <c r="EA37" i="1"/>
  <c r="EB37" i="1" s="1"/>
  <c r="DW45" i="1"/>
  <c r="DX45" i="1" s="1"/>
  <c r="EA45" i="1"/>
  <c r="EB45" i="1" s="1"/>
  <c r="EE45" i="1"/>
  <c r="EF45" i="1" s="1"/>
  <c r="DS45" i="1"/>
  <c r="DT45" i="1" s="1"/>
  <c r="DW53" i="1"/>
  <c r="DX53" i="1" s="1"/>
  <c r="EE53" i="1"/>
  <c r="EF53" i="1" s="1"/>
  <c r="DS53" i="1"/>
  <c r="DT53" i="1" s="1"/>
  <c r="EA53" i="1"/>
  <c r="EB53" i="1" s="1"/>
  <c r="EE61" i="1"/>
  <c r="EF61" i="1" s="1"/>
  <c r="EA61" i="1"/>
  <c r="EB61" i="1" s="1"/>
  <c r="DS61" i="1"/>
  <c r="DT61" i="1" s="1"/>
  <c r="DW61" i="1"/>
  <c r="DX61" i="1" s="1"/>
  <c r="DS74" i="1"/>
  <c r="DT74" i="1" s="1"/>
  <c r="EA74" i="1"/>
  <c r="EB74" i="1" s="1"/>
  <c r="EE74" i="1"/>
  <c r="EF74" i="1" s="1"/>
  <c r="DW74" i="1"/>
  <c r="DX74" i="1" s="1"/>
  <c r="EA40" i="1"/>
  <c r="EB40" i="1" s="1"/>
  <c r="DS40" i="1"/>
  <c r="DT40" i="1" s="1"/>
  <c r="DW40" i="1"/>
  <c r="DX40" i="1" s="1"/>
  <c r="EE40" i="1"/>
  <c r="EF40" i="1" s="1"/>
  <c r="EA48" i="1"/>
  <c r="EB48" i="1" s="1"/>
  <c r="DS48" i="1"/>
  <c r="DT48" i="1" s="1"/>
  <c r="EE48" i="1"/>
  <c r="EF48" i="1" s="1"/>
  <c r="DW48" i="1"/>
  <c r="DX48" i="1" s="1"/>
  <c r="EA56" i="1"/>
  <c r="EB56" i="1" s="1"/>
  <c r="EE56" i="1"/>
  <c r="EF56" i="1" s="1"/>
  <c r="DS56" i="1"/>
  <c r="DT56" i="1" s="1"/>
  <c r="DW56" i="1"/>
  <c r="DX56" i="1" s="1"/>
  <c r="EE43" i="1"/>
  <c r="EF43" i="1" s="1"/>
  <c r="DW43" i="1"/>
  <c r="DX43" i="1" s="1"/>
  <c r="DS43" i="1"/>
  <c r="DT43" i="1" s="1"/>
  <c r="EA43" i="1"/>
  <c r="EB43" i="1" s="1"/>
  <c r="DW51" i="1"/>
  <c r="DX51" i="1" s="1"/>
  <c r="EE51" i="1"/>
  <c r="EF51" i="1" s="1"/>
  <c r="EA51" i="1"/>
  <c r="EB51" i="1" s="1"/>
  <c r="DS51" i="1"/>
  <c r="DT51" i="1" s="1"/>
  <c r="DW77" i="1"/>
  <c r="DX77" i="1" s="1"/>
  <c r="DS77" i="1"/>
  <c r="DT77" i="1" s="1"/>
  <c r="EE77" i="1"/>
  <c r="EF77" i="1" s="1"/>
  <c r="EA77" i="1"/>
  <c r="EB77" i="1" s="1"/>
  <c r="CY81" i="1"/>
  <c r="CZ81" i="1" s="1"/>
  <c r="DW81" i="1"/>
  <c r="DX81" i="1" s="1"/>
  <c r="DS81" i="1"/>
  <c r="DT81" i="1" s="1"/>
  <c r="EA81" i="1"/>
  <c r="EB81" i="1" s="1"/>
  <c r="EE81" i="1"/>
  <c r="EF81" i="1" s="1"/>
  <c r="DC81" i="1"/>
  <c r="DD81" i="1" s="1"/>
  <c r="DG81" i="1"/>
  <c r="DH81" i="1" s="1"/>
  <c r="CI81" i="1"/>
  <c r="CJ81" i="1" s="1"/>
  <c r="CM81" i="1"/>
  <c r="CN81" i="1" s="1"/>
  <c r="DO81" i="1"/>
  <c r="DP81" i="1" s="1"/>
  <c r="DK81" i="1"/>
  <c r="DL81" i="1" s="1"/>
  <c r="CQ81" i="1"/>
  <c r="CR81" i="1" s="1"/>
  <c r="CU81" i="1"/>
  <c r="CV81" i="1" s="1"/>
  <c r="DS27" i="1"/>
  <c r="DT27" i="1" s="1"/>
  <c r="DW27" i="1"/>
  <c r="DX27" i="1" s="1"/>
  <c r="EA27" i="1"/>
  <c r="EB27" i="1" s="1"/>
  <c r="EE27" i="1"/>
  <c r="EF27" i="1" s="1"/>
  <c r="DS14" i="1"/>
  <c r="DT14" i="1" s="1"/>
  <c r="DW14" i="1"/>
  <c r="DX14" i="1" s="1"/>
  <c r="EA14" i="1"/>
  <c r="EB14" i="1" s="1"/>
  <c r="EE14" i="1"/>
  <c r="EF14" i="1" s="1"/>
  <c r="EA38" i="1"/>
  <c r="EB38" i="1" s="1"/>
  <c r="DS38" i="1"/>
  <c r="DT38" i="1" s="1"/>
  <c r="DW38" i="1"/>
  <c r="DX38" i="1" s="1"/>
  <c r="EE38" i="1"/>
  <c r="EF38" i="1" s="1"/>
  <c r="DS46" i="1"/>
  <c r="DT46" i="1" s="1"/>
  <c r="EA46" i="1"/>
  <c r="EB46" i="1" s="1"/>
  <c r="DW46" i="1"/>
  <c r="DX46" i="1" s="1"/>
  <c r="EE46" i="1"/>
  <c r="EF46" i="1" s="1"/>
  <c r="DS62" i="1"/>
  <c r="DT62" i="1" s="1"/>
  <c r="EA62" i="1"/>
  <c r="EB62" i="1" s="1"/>
  <c r="EE62" i="1"/>
  <c r="EF62" i="1" s="1"/>
  <c r="DW62" i="1"/>
  <c r="DX62" i="1" s="1"/>
  <c r="EA75" i="1"/>
  <c r="EB75" i="1" s="1"/>
  <c r="EE75" i="1"/>
  <c r="EF75" i="1" s="1"/>
  <c r="DW75" i="1"/>
  <c r="DX75" i="1" s="1"/>
  <c r="DS75" i="1"/>
  <c r="DT75" i="1" s="1"/>
  <c r="CY82" i="1"/>
  <c r="CZ82" i="1" s="1"/>
  <c r="DW82" i="1"/>
  <c r="DX82" i="1" s="1"/>
  <c r="DS82" i="1"/>
  <c r="DT82" i="1" s="1"/>
  <c r="EA82" i="1"/>
  <c r="EB82" i="1" s="1"/>
  <c r="EE82" i="1"/>
  <c r="EF82" i="1" s="1"/>
  <c r="DC82" i="1"/>
  <c r="DD82" i="1" s="1"/>
  <c r="CI82" i="1"/>
  <c r="CJ82" i="1" s="1"/>
  <c r="DG82" i="1"/>
  <c r="DH82" i="1" s="1"/>
  <c r="CM82" i="1"/>
  <c r="CN82" i="1" s="1"/>
  <c r="DO82" i="1"/>
  <c r="DP82" i="1" s="1"/>
  <c r="CQ82" i="1"/>
  <c r="CR82" i="1" s="1"/>
  <c r="DK82" i="1"/>
  <c r="DL82" i="1" s="1"/>
  <c r="CU82" i="1"/>
  <c r="CV82" i="1" s="1"/>
  <c r="AV59" i="6"/>
  <c r="AT63" i="6"/>
  <c r="AT65" i="6" s="1"/>
  <c r="BB59" i="6"/>
  <c r="AZ63" i="6"/>
  <c r="AQ34" i="10" s="1"/>
  <c r="BE14" i="6"/>
  <c r="BE58" i="6" s="1"/>
  <c r="BD58" i="6"/>
  <c r="BC62" i="6" s="1"/>
  <c r="AY58" i="6"/>
  <c r="X10" i="5"/>
  <c r="O16" i="5"/>
  <c r="N23" i="5"/>
  <c r="M27" i="5" s="1"/>
  <c r="M23" i="5"/>
  <c r="U10" i="5"/>
  <c r="AA11" i="5"/>
  <c r="L43" i="1"/>
  <c r="L51" i="1"/>
  <c r="L47" i="1"/>
  <c r="L73" i="1"/>
  <c r="BT17" i="4"/>
  <c r="CC17" i="4"/>
  <c r="BZ17" i="4"/>
  <c r="O35" i="4"/>
  <c r="O19" i="4"/>
  <c r="CO33" i="4"/>
  <c r="CC33" i="4"/>
  <c r="CL33" i="4"/>
  <c r="CF33" i="4"/>
  <c r="CI33" i="4"/>
  <c r="BK33" i="4"/>
  <c r="BH33" i="4"/>
  <c r="BW33" i="4"/>
  <c r="BT33" i="4"/>
  <c r="BE33" i="4"/>
  <c r="BN33" i="4"/>
  <c r="BQ33" i="4"/>
  <c r="BZ33" i="4"/>
  <c r="BE23" i="4"/>
  <c r="BK23" i="4"/>
  <c r="CC23" i="4"/>
  <c r="BZ30" i="4"/>
  <c r="BW30" i="4"/>
  <c r="BH30" i="4"/>
  <c r="BT30" i="4"/>
  <c r="BN30" i="4"/>
  <c r="BQ30" i="4"/>
  <c r="BK30" i="4"/>
  <c r="BE30" i="4"/>
  <c r="BQ23" i="4"/>
  <c r="BW23" i="4"/>
  <c r="CO23" i="4"/>
  <c r="CI23" i="4"/>
  <c r="CC18" i="4"/>
  <c r="CL18" i="4"/>
  <c r="CO18" i="4"/>
  <c r="CF18" i="4"/>
  <c r="CI18" i="4"/>
  <c r="BE18" i="4"/>
  <c r="BN18" i="4"/>
  <c r="BQ18" i="4"/>
  <c r="BZ18" i="4"/>
  <c r="BK18" i="4"/>
  <c r="BW18" i="4"/>
  <c r="BH18" i="4"/>
  <c r="BT18" i="4"/>
  <c r="L32" i="4"/>
  <c r="CO32" i="4"/>
  <c r="CC32" i="4"/>
  <c r="CL32" i="4"/>
  <c r="CF32" i="4"/>
  <c r="CI32" i="4"/>
  <c r="BH32" i="4"/>
  <c r="BT32" i="4"/>
  <c r="BE32" i="4"/>
  <c r="BN32" i="4"/>
  <c r="BQ32" i="4"/>
  <c r="BZ32" i="4"/>
  <c r="BK32" i="4"/>
  <c r="BW32" i="4"/>
  <c r="L31" i="4"/>
  <c r="CI31" i="4"/>
  <c r="CF31" i="4"/>
  <c r="CO31" i="4"/>
  <c r="CC31" i="4"/>
  <c r="CL31" i="4"/>
  <c r="BE31" i="4"/>
  <c r="BN31" i="4"/>
  <c r="BQ31" i="4"/>
  <c r="BK31" i="4"/>
  <c r="BW31" i="4"/>
  <c r="BH31" i="4"/>
  <c r="BT31" i="4"/>
  <c r="BZ31" i="4"/>
  <c r="O18" i="4"/>
  <c r="BN23" i="4"/>
  <c r="CF23" i="4"/>
  <c r="BZ23" i="4"/>
  <c r="BH23" i="4"/>
  <c r="L24" i="4"/>
  <c r="CC24" i="4"/>
  <c r="CL24" i="4"/>
  <c r="CJ37" i="4"/>
  <c r="CI24" i="4"/>
  <c r="CG37" i="4"/>
  <c r="CF24" i="4"/>
  <c r="BW24" i="4"/>
  <c r="BK24" i="4"/>
  <c r="BU37" i="4"/>
  <c r="BT24" i="4"/>
  <c r="BQ24" i="4"/>
  <c r="BE24" i="4"/>
  <c r="BC37" i="4"/>
  <c r="BZ24" i="4"/>
  <c r="BN24" i="4"/>
  <c r="CL15" i="4"/>
  <c r="CC15" i="4"/>
  <c r="CO15" i="4"/>
  <c r="CI15" i="4"/>
  <c r="CF15" i="4"/>
  <c r="BK15" i="4"/>
  <c r="BW15" i="4"/>
  <c r="BT15" i="4"/>
  <c r="BE15" i="4"/>
  <c r="BN15" i="4"/>
  <c r="BQ15" i="4"/>
  <c r="BH15" i="4"/>
  <c r="BZ15" i="4"/>
  <c r="CL29" i="4"/>
  <c r="CO29" i="4"/>
  <c r="CC29" i="4"/>
  <c r="CF29" i="4"/>
  <c r="CI29" i="4"/>
  <c r="BT23" i="4"/>
  <c r="CL23" i="4"/>
  <c r="CF19" i="4"/>
  <c r="CO19" i="4"/>
  <c r="CL19" i="4"/>
  <c r="CI19" i="4"/>
  <c r="CC19" i="4"/>
  <c r="BH19" i="4"/>
  <c r="BT19" i="4"/>
  <c r="BN19" i="4"/>
  <c r="BQ19" i="4"/>
  <c r="BW19" i="4"/>
  <c r="BE19" i="4"/>
  <c r="BZ19" i="4"/>
  <c r="BK19" i="4"/>
  <c r="CM37" i="4"/>
  <c r="L26" i="4"/>
  <c r="CC26" i="4"/>
  <c r="CI26" i="4"/>
  <c r="CL26" i="4"/>
  <c r="CO26" i="4"/>
  <c r="CF26" i="4"/>
  <c r="BK26" i="4"/>
  <c r="BW26" i="4"/>
  <c r="BT26" i="4"/>
  <c r="BE26" i="4"/>
  <c r="BN26" i="4"/>
  <c r="BQ26" i="4"/>
  <c r="BZ26" i="4"/>
  <c r="BH26" i="4"/>
  <c r="L34" i="4"/>
  <c r="O26" i="4"/>
  <c r="L21" i="4"/>
  <c r="CI21" i="4"/>
  <c r="CL21" i="4"/>
  <c r="CO21" i="4"/>
  <c r="CC21" i="4"/>
  <c r="CF21" i="4"/>
  <c r="BZ21" i="4"/>
  <c r="BK21" i="4"/>
  <c r="BW21" i="4"/>
  <c r="BH21" i="4"/>
  <c r="BT21" i="4"/>
  <c r="BE21" i="4"/>
  <c r="BN21" i="4"/>
  <c r="BQ21" i="4"/>
  <c r="L18" i="4"/>
  <c r="U12" i="5"/>
  <c r="CY29" i="1"/>
  <c r="CZ29" i="1" s="1"/>
  <c r="CI29" i="1"/>
  <c r="CJ29" i="1" s="1"/>
  <c r="CM29" i="1"/>
  <c r="CN29" i="1" s="1"/>
  <c r="DK29" i="1"/>
  <c r="DL29" i="1" s="1"/>
  <c r="DO29" i="1"/>
  <c r="DP29" i="1" s="1"/>
  <c r="CE29" i="1"/>
  <c r="CF29" i="1" s="1"/>
  <c r="CU29" i="1"/>
  <c r="CV29" i="1" s="1"/>
  <c r="BW29" i="1"/>
  <c r="BX29" i="1" s="1"/>
  <c r="CA29" i="1"/>
  <c r="CB29" i="1" s="1"/>
  <c r="DC29" i="1"/>
  <c r="DD29" i="1" s="1"/>
  <c r="BS29" i="1"/>
  <c r="BT29" i="1" s="1"/>
  <c r="DG29" i="1"/>
  <c r="DH29" i="1" s="1"/>
  <c r="CQ29" i="1"/>
  <c r="CR29" i="1" s="1"/>
  <c r="DO78" i="1"/>
  <c r="DP78" i="1" s="1"/>
  <c r="CQ78" i="1"/>
  <c r="CR78" i="1" s="1"/>
  <c r="CA78" i="1"/>
  <c r="CB78" i="1" s="1"/>
  <c r="CM78" i="1"/>
  <c r="CN78" i="1" s="1"/>
  <c r="BW78" i="1"/>
  <c r="BX78" i="1" s="1"/>
  <c r="CY78" i="1"/>
  <c r="CZ78" i="1" s="1"/>
  <c r="CE78" i="1"/>
  <c r="CF78" i="1" s="1"/>
  <c r="BS78" i="1"/>
  <c r="BT78" i="1" s="1"/>
  <c r="CU78" i="1"/>
  <c r="CV78" i="1" s="1"/>
  <c r="CI78" i="1"/>
  <c r="CJ78" i="1" s="1"/>
  <c r="DC78" i="1"/>
  <c r="DD78" i="1" s="1"/>
  <c r="DK78" i="1"/>
  <c r="DL78" i="1" s="1"/>
  <c r="DG78" i="1"/>
  <c r="DH78" i="1" s="1"/>
  <c r="CY28" i="1"/>
  <c r="CZ28" i="1" s="1"/>
  <c r="DO28" i="1"/>
  <c r="DP28" i="1" s="1"/>
  <c r="BW28" i="1"/>
  <c r="BX28" i="1" s="1"/>
  <c r="CA28" i="1"/>
  <c r="CB28" i="1" s="1"/>
  <c r="CQ28" i="1"/>
  <c r="CR28" i="1" s="1"/>
  <c r="DG28" i="1"/>
  <c r="DH28" i="1" s="1"/>
  <c r="BS28" i="1"/>
  <c r="BT28" i="1" s="1"/>
  <c r="CI28" i="1"/>
  <c r="CJ28" i="1" s="1"/>
  <c r="DK28" i="1"/>
  <c r="DL28" i="1" s="1"/>
  <c r="CU28" i="1"/>
  <c r="CV28" i="1" s="1"/>
  <c r="DC28" i="1"/>
  <c r="DD28" i="1" s="1"/>
  <c r="CE28" i="1"/>
  <c r="CF28" i="1" s="1"/>
  <c r="CM28" i="1"/>
  <c r="CN28" i="1" s="1"/>
  <c r="CQ48" i="1"/>
  <c r="CR48" i="1" s="1"/>
  <c r="CU48" i="1"/>
  <c r="CV48" i="1" s="1"/>
  <c r="DG48" i="1"/>
  <c r="DH48" i="1" s="1"/>
  <c r="DO48" i="1"/>
  <c r="DP48" i="1" s="1"/>
  <c r="BS48" i="1"/>
  <c r="BT48" i="1" s="1"/>
  <c r="DC48" i="1"/>
  <c r="DD48" i="1" s="1"/>
  <c r="CY48" i="1"/>
  <c r="CZ48" i="1" s="1"/>
  <c r="CI48" i="1"/>
  <c r="CJ48" i="1" s="1"/>
  <c r="BW48" i="1"/>
  <c r="BX48" i="1" s="1"/>
  <c r="CE48" i="1"/>
  <c r="CF48" i="1" s="1"/>
  <c r="CM48" i="1"/>
  <c r="CN48" i="1" s="1"/>
  <c r="CA48" i="1"/>
  <c r="CB48" i="1" s="1"/>
  <c r="DK48" i="1"/>
  <c r="DL48" i="1" s="1"/>
  <c r="L67" i="1"/>
  <c r="DO77" i="1"/>
  <c r="DP77" i="1" s="1"/>
  <c r="BW77" i="1"/>
  <c r="BX77" i="1" s="1"/>
  <c r="CA77" i="1"/>
  <c r="CB77" i="1" s="1"/>
  <c r="CU77" i="1"/>
  <c r="CV77" i="1" s="1"/>
  <c r="CQ77" i="1"/>
  <c r="CR77" i="1" s="1"/>
  <c r="CY77" i="1"/>
  <c r="CZ77" i="1" s="1"/>
  <c r="DC77" i="1"/>
  <c r="DD77" i="1" s="1"/>
  <c r="DK77" i="1"/>
  <c r="DL77" i="1" s="1"/>
  <c r="BS77" i="1"/>
  <c r="BT77" i="1" s="1"/>
  <c r="CI77" i="1"/>
  <c r="CJ77" i="1" s="1"/>
  <c r="CE77" i="1"/>
  <c r="CF77" i="1" s="1"/>
  <c r="DG77" i="1"/>
  <c r="DH77" i="1" s="1"/>
  <c r="CM77" i="1"/>
  <c r="CN77" i="1" s="1"/>
  <c r="L81" i="1"/>
  <c r="BW79" i="1"/>
  <c r="BX79" i="1" s="1"/>
  <c r="CB79" i="1"/>
  <c r="BS79" i="1"/>
  <c r="BT79" i="1" s="1"/>
  <c r="DO30" i="1"/>
  <c r="DP30" i="1" s="1"/>
  <c r="CA30" i="1"/>
  <c r="CB30" i="1" s="1"/>
  <c r="BS30" i="1"/>
  <c r="BT30" i="1" s="1"/>
  <c r="CM30" i="1"/>
  <c r="CN30" i="1" s="1"/>
  <c r="CE30" i="1"/>
  <c r="CF30" i="1" s="1"/>
  <c r="DK30" i="1"/>
  <c r="DL30" i="1" s="1"/>
  <c r="CI30" i="1"/>
  <c r="CJ30" i="1" s="1"/>
  <c r="DC30" i="1"/>
  <c r="DD30" i="1" s="1"/>
  <c r="CU30" i="1"/>
  <c r="CV30" i="1" s="1"/>
  <c r="BW30" i="1"/>
  <c r="BX30" i="1" s="1"/>
  <c r="CQ30" i="1"/>
  <c r="CR30" i="1" s="1"/>
  <c r="DG30" i="1"/>
  <c r="DH30" i="1" s="1"/>
  <c r="CY30" i="1"/>
  <c r="CZ30" i="1" s="1"/>
  <c r="DK40" i="1"/>
  <c r="DL40" i="1" s="1"/>
  <c r="DG40" i="1"/>
  <c r="DH40" i="1" s="1"/>
  <c r="DC40" i="1"/>
  <c r="DD40" i="1" s="1"/>
  <c r="CY40" i="1"/>
  <c r="CZ40" i="1" s="1"/>
  <c r="DO40" i="1"/>
  <c r="DP40" i="1" s="1"/>
  <c r="BW40" i="1"/>
  <c r="BX40" i="1" s="1"/>
  <c r="BS40" i="1"/>
  <c r="BT40" i="1" s="1"/>
  <c r="CM40" i="1"/>
  <c r="CN40" i="1" s="1"/>
  <c r="CA40" i="1"/>
  <c r="CB40" i="1" s="1"/>
  <c r="CI40" i="1"/>
  <c r="CJ40" i="1" s="1"/>
  <c r="CQ40" i="1"/>
  <c r="CR40" i="1" s="1"/>
  <c r="CU40" i="1"/>
  <c r="CV40" i="1" s="1"/>
  <c r="CE40" i="1"/>
  <c r="CF40" i="1" s="1"/>
  <c r="DO63" i="1"/>
  <c r="DP63" i="1" s="1"/>
  <c r="CI63" i="1"/>
  <c r="CJ63" i="1" s="1"/>
  <c r="BS63" i="1"/>
  <c r="BT63" i="1" s="1"/>
  <c r="DK63" i="1"/>
  <c r="DL63" i="1" s="1"/>
  <c r="CE63" i="1"/>
  <c r="CF63" i="1" s="1"/>
  <c r="CY63" i="1"/>
  <c r="CZ63" i="1" s="1"/>
  <c r="DG63" i="1"/>
  <c r="DH63" i="1" s="1"/>
  <c r="BW63" i="1"/>
  <c r="BX63" i="1" s="1"/>
  <c r="CM63" i="1"/>
  <c r="CN63" i="1" s="1"/>
  <c r="CA63" i="1"/>
  <c r="CB63" i="1" s="1"/>
  <c r="CQ63" i="1"/>
  <c r="CR63" i="1" s="1"/>
  <c r="DC63" i="1"/>
  <c r="DD63" i="1" s="1"/>
  <c r="CU63" i="1"/>
  <c r="CV63" i="1" s="1"/>
  <c r="L65" i="1"/>
  <c r="DK68" i="1"/>
  <c r="DL68" i="1" s="1"/>
  <c r="DG68" i="1"/>
  <c r="DH68" i="1" s="1"/>
  <c r="DC68" i="1"/>
  <c r="DD68" i="1" s="1"/>
  <c r="DO68" i="1"/>
  <c r="DP68" i="1" s="1"/>
  <c r="CY68" i="1"/>
  <c r="CZ68" i="1" s="1"/>
  <c r="CE68" i="1"/>
  <c r="CF68" i="1" s="1"/>
  <c r="CQ68" i="1"/>
  <c r="CR68" i="1" s="1"/>
  <c r="BS68" i="1"/>
  <c r="BT68" i="1" s="1"/>
  <c r="CU68" i="1"/>
  <c r="CV68" i="1" s="1"/>
  <c r="CA68" i="1"/>
  <c r="CB68" i="1" s="1"/>
  <c r="CI68" i="1"/>
  <c r="CJ68" i="1" s="1"/>
  <c r="CM68" i="1"/>
  <c r="CN68" i="1" s="1"/>
  <c r="BW68" i="1"/>
  <c r="BX68" i="1" s="1"/>
  <c r="BS75" i="1"/>
  <c r="BT75" i="1" s="1"/>
  <c r="CM75" i="1"/>
  <c r="CN75" i="1" s="1"/>
  <c r="DO75" i="1"/>
  <c r="DP75" i="1" s="1"/>
  <c r="DG75" i="1"/>
  <c r="DH75" i="1" s="1"/>
  <c r="CI75" i="1"/>
  <c r="CJ75" i="1" s="1"/>
  <c r="CE75" i="1"/>
  <c r="CF75" i="1" s="1"/>
  <c r="DC75" i="1"/>
  <c r="DD75" i="1" s="1"/>
  <c r="DK75" i="1"/>
  <c r="DL75" i="1" s="1"/>
  <c r="CU75" i="1"/>
  <c r="CV75" i="1" s="1"/>
  <c r="CY75" i="1"/>
  <c r="CZ75" i="1" s="1"/>
  <c r="BW75" i="1"/>
  <c r="BX75" i="1" s="1"/>
  <c r="CA75" i="1"/>
  <c r="CB75" i="1" s="1"/>
  <c r="CQ75" i="1"/>
  <c r="CR75" i="1" s="1"/>
  <c r="DG60" i="1"/>
  <c r="DH60" i="1" s="1"/>
  <c r="CA60" i="1"/>
  <c r="CB60" i="1" s="1"/>
  <c r="CU60" i="1"/>
  <c r="CV60" i="1" s="1"/>
  <c r="BS60" i="1"/>
  <c r="BT60" i="1" s="1"/>
  <c r="CI60" i="1"/>
  <c r="CJ60" i="1" s="1"/>
  <c r="DC60" i="1"/>
  <c r="DD60" i="1" s="1"/>
  <c r="CE60" i="1"/>
  <c r="CF60" i="1" s="1"/>
  <c r="BW60" i="1"/>
  <c r="BX60" i="1" s="1"/>
  <c r="CM60" i="1"/>
  <c r="CN60" i="1" s="1"/>
  <c r="DO60" i="1"/>
  <c r="DP60" i="1" s="1"/>
  <c r="CY60" i="1"/>
  <c r="CZ60" i="1" s="1"/>
  <c r="CQ60" i="1"/>
  <c r="CR60" i="1" s="1"/>
  <c r="DK60" i="1"/>
  <c r="DL60" i="1" s="1"/>
  <c r="BW35" i="1"/>
  <c r="BX35" i="1" s="1"/>
  <c r="BS35" i="1"/>
  <c r="BT35" i="1" s="1"/>
  <c r="CE53" i="1"/>
  <c r="CF53" i="1" s="1"/>
  <c r="BW53" i="1"/>
  <c r="BX53" i="1" s="1"/>
  <c r="CA53" i="1"/>
  <c r="CB53" i="1" s="1"/>
  <c r="CM53" i="1"/>
  <c r="CN53" i="1" s="1"/>
  <c r="CQ53" i="1"/>
  <c r="CR53" i="1" s="1"/>
  <c r="DO53" i="1"/>
  <c r="DP53" i="1" s="1"/>
  <c r="DK53" i="1"/>
  <c r="DL53" i="1" s="1"/>
  <c r="CU53" i="1"/>
  <c r="CV53" i="1" s="1"/>
  <c r="BS53" i="1"/>
  <c r="BT53" i="1" s="1"/>
  <c r="CI53" i="1"/>
  <c r="CJ53" i="1" s="1"/>
  <c r="DC53" i="1"/>
  <c r="DD53" i="1" s="1"/>
  <c r="DG53" i="1"/>
  <c r="DH53" i="1" s="1"/>
  <c r="CY53" i="1"/>
  <c r="CZ53" i="1" s="1"/>
  <c r="CQ43" i="1"/>
  <c r="CR43" i="1" s="1"/>
  <c r="CE43" i="1"/>
  <c r="CF43" i="1" s="1"/>
  <c r="BW43" i="1"/>
  <c r="BX43" i="1" s="1"/>
  <c r="DG43" i="1"/>
  <c r="DH43" i="1" s="1"/>
  <c r="CM43" i="1"/>
  <c r="CN43" i="1" s="1"/>
  <c r="BS43" i="1"/>
  <c r="BT43" i="1" s="1"/>
  <c r="DK43" i="1"/>
  <c r="DL43" i="1" s="1"/>
  <c r="CA43" i="1"/>
  <c r="CB43" i="1" s="1"/>
  <c r="CI43" i="1"/>
  <c r="CJ43" i="1" s="1"/>
  <c r="CU43" i="1"/>
  <c r="CV43" i="1" s="1"/>
  <c r="DO43" i="1"/>
  <c r="DP43" i="1" s="1"/>
  <c r="DC43" i="1"/>
  <c r="DD43" i="1" s="1"/>
  <c r="CY43" i="1"/>
  <c r="CZ43" i="1" s="1"/>
  <c r="L30" i="1"/>
  <c r="DO33" i="1"/>
  <c r="DP33" i="1" s="1"/>
  <c r="DG33" i="1"/>
  <c r="DH33" i="1" s="1"/>
  <c r="BS33" i="1"/>
  <c r="BT33" i="1" s="1"/>
  <c r="DK33" i="1"/>
  <c r="DL33" i="1" s="1"/>
  <c r="DC33" i="1"/>
  <c r="DD33" i="1" s="1"/>
  <c r="CI33" i="1"/>
  <c r="CJ33" i="1" s="1"/>
  <c r="CY33" i="1"/>
  <c r="CZ33" i="1" s="1"/>
  <c r="CU33" i="1"/>
  <c r="CV33" i="1" s="1"/>
  <c r="CQ33" i="1"/>
  <c r="CR33" i="1" s="1"/>
  <c r="BW33" i="1"/>
  <c r="BX33" i="1" s="1"/>
  <c r="CM33" i="1"/>
  <c r="CN33" i="1" s="1"/>
  <c r="CE33" i="1"/>
  <c r="CF33" i="1" s="1"/>
  <c r="CA33" i="1"/>
  <c r="CB33" i="1" s="1"/>
  <c r="DK38" i="1"/>
  <c r="DL38" i="1" s="1"/>
  <c r="BS38" i="1"/>
  <c r="BT38" i="1" s="1"/>
  <c r="CI38" i="1"/>
  <c r="CJ38" i="1" s="1"/>
  <c r="CY38" i="1"/>
  <c r="CZ38" i="1" s="1"/>
  <c r="DC38" i="1"/>
  <c r="DD38" i="1" s="1"/>
  <c r="BW38" i="1"/>
  <c r="BX38" i="1" s="1"/>
  <c r="CQ38" i="1"/>
  <c r="CR38" i="1" s="1"/>
  <c r="DO38" i="1"/>
  <c r="DP38" i="1" s="1"/>
  <c r="DG38" i="1"/>
  <c r="DH38" i="1" s="1"/>
  <c r="CU38" i="1"/>
  <c r="CV38" i="1" s="1"/>
  <c r="CE38" i="1"/>
  <c r="CF38" i="1" s="1"/>
  <c r="CA38" i="1"/>
  <c r="CB38" i="1" s="1"/>
  <c r="CM38" i="1"/>
  <c r="CN38" i="1" s="1"/>
  <c r="DO46" i="1"/>
  <c r="DP46" i="1" s="1"/>
  <c r="DK46" i="1"/>
  <c r="DL46" i="1" s="1"/>
  <c r="BS46" i="1"/>
  <c r="BT46" i="1" s="1"/>
  <c r="CU46" i="1"/>
  <c r="CV46" i="1" s="1"/>
  <c r="CI46" i="1"/>
  <c r="CJ46" i="1" s="1"/>
  <c r="CQ46" i="1"/>
  <c r="CR46" i="1" s="1"/>
  <c r="CA46" i="1"/>
  <c r="CB46" i="1" s="1"/>
  <c r="BW46" i="1"/>
  <c r="BX46" i="1" s="1"/>
  <c r="CE46" i="1"/>
  <c r="CF46" i="1" s="1"/>
  <c r="CM46" i="1"/>
  <c r="CN46" i="1" s="1"/>
  <c r="CY46" i="1"/>
  <c r="CZ46" i="1" s="1"/>
  <c r="DC46" i="1"/>
  <c r="DD46" i="1" s="1"/>
  <c r="DG46" i="1"/>
  <c r="DH46" i="1" s="1"/>
  <c r="BS51" i="1"/>
  <c r="BT51" i="1" s="1"/>
  <c r="BW51" i="1"/>
  <c r="BX51" i="1" s="1"/>
  <c r="DC51" i="1"/>
  <c r="DD51" i="1" s="1"/>
  <c r="CE51" i="1"/>
  <c r="CF51" i="1" s="1"/>
  <c r="CY51" i="1"/>
  <c r="CZ51" i="1" s="1"/>
  <c r="CI51" i="1"/>
  <c r="CJ51" i="1" s="1"/>
  <c r="CM51" i="1"/>
  <c r="CN51" i="1" s="1"/>
  <c r="CA51" i="1"/>
  <c r="CB51" i="1" s="1"/>
  <c r="CU51" i="1"/>
  <c r="CV51" i="1" s="1"/>
  <c r="DK51" i="1"/>
  <c r="DL51" i="1" s="1"/>
  <c r="DO51" i="1"/>
  <c r="DP51" i="1" s="1"/>
  <c r="CQ51" i="1"/>
  <c r="CR51" i="1" s="1"/>
  <c r="DG51" i="1"/>
  <c r="DH51" i="1" s="1"/>
  <c r="CM61" i="1"/>
  <c r="CN61" i="1" s="1"/>
  <c r="CA61" i="1"/>
  <c r="CB61" i="1" s="1"/>
  <c r="DC61" i="1"/>
  <c r="DD61" i="1" s="1"/>
  <c r="DK61" i="1"/>
  <c r="DL61" i="1" s="1"/>
  <c r="DO61" i="1"/>
  <c r="DP61" i="1" s="1"/>
  <c r="CQ61" i="1"/>
  <c r="CR61" i="1" s="1"/>
  <c r="CY61" i="1"/>
  <c r="CZ61" i="1" s="1"/>
  <c r="DG61" i="1"/>
  <c r="DH61" i="1" s="1"/>
  <c r="BS61" i="1"/>
  <c r="BT61" i="1" s="1"/>
  <c r="CE61" i="1"/>
  <c r="CF61" i="1" s="1"/>
  <c r="CI61" i="1"/>
  <c r="CJ61" i="1" s="1"/>
  <c r="CU61" i="1"/>
  <c r="CV61" i="1" s="1"/>
  <c r="BW61" i="1"/>
  <c r="BX61" i="1" s="1"/>
  <c r="CY73" i="1"/>
  <c r="CZ73" i="1" s="1"/>
  <c r="CQ73" i="1"/>
  <c r="CR73" i="1" s="1"/>
  <c r="CI73" i="1"/>
  <c r="CJ73" i="1" s="1"/>
  <c r="CU73" i="1"/>
  <c r="CV73" i="1" s="1"/>
  <c r="BS73" i="1"/>
  <c r="BT73" i="1" s="1"/>
  <c r="DC73" i="1"/>
  <c r="DD73" i="1" s="1"/>
  <c r="DG73" i="1"/>
  <c r="DH73" i="1" s="1"/>
  <c r="CA73" i="1"/>
  <c r="CB73" i="1" s="1"/>
  <c r="CM73" i="1"/>
  <c r="CN73" i="1" s="1"/>
  <c r="BW73" i="1"/>
  <c r="BX73" i="1" s="1"/>
  <c r="DO73" i="1"/>
  <c r="DP73" i="1" s="1"/>
  <c r="DK73" i="1"/>
  <c r="DL73" i="1" s="1"/>
  <c r="CE73" i="1"/>
  <c r="CF73" i="1" s="1"/>
  <c r="L77" i="1"/>
  <c r="CY37" i="1"/>
  <c r="CZ37" i="1" s="1"/>
  <c r="CI37" i="1"/>
  <c r="CJ37" i="1" s="1"/>
  <c r="DC37" i="1"/>
  <c r="DD37" i="1" s="1"/>
  <c r="CE37" i="1"/>
  <c r="CF37" i="1" s="1"/>
  <c r="DG37" i="1"/>
  <c r="DH37" i="1" s="1"/>
  <c r="CU37" i="1"/>
  <c r="CV37" i="1" s="1"/>
  <c r="CA37" i="1"/>
  <c r="CB37" i="1" s="1"/>
  <c r="DO37" i="1"/>
  <c r="DP37" i="1" s="1"/>
  <c r="BW37" i="1"/>
  <c r="BX37" i="1" s="1"/>
  <c r="CQ37" i="1"/>
  <c r="CR37" i="1" s="1"/>
  <c r="DK37" i="1"/>
  <c r="DL37" i="1" s="1"/>
  <c r="CM37" i="1"/>
  <c r="CN37" i="1" s="1"/>
  <c r="BS37" i="1"/>
  <c r="BT37" i="1" s="1"/>
  <c r="BS65" i="1"/>
  <c r="BT65" i="1" s="1"/>
  <c r="DO31" i="1"/>
  <c r="DP31" i="1" s="1"/>
  <c r="CQ31" i="1"/>
  <c r="CR31" i="1" s="1"/>
  <c r="DC31" i="1"/>
  <c r="DD31" i="1" s="1"/>
  <c r="DG31" i="1"/>
  <c r="DH31" i="1" s="1"/>
  <c r="CM31" i="1"/>
  <c r="CN31" i="1" s="1"/>
  <c r="CE31" i="1"/>
  <c r="CF31" i="1" s="1"/>
  <c r="DK31" i="1"/>
  <c r="DL31" i="1" s="1"/>
  <c r="CY31" i="1"/>
  <c r="CZ31" i="1" s="1"/>
  <c r="BS31" i="1"/>
  <c r="BT31" i="1" s="1"/>
  <c r="CI31" i="1"/>
  <c r="CJ31" i="1" s="1"/>
  <c r="CU31" i="1"/>
  <c r="CV31" i="1" s="1"/>
  <c r="BW31" i="1"/>
  <c r="BX31" i="1" s="1"/>
  <c r="CA31" i="1"/>
  <c r="CB31" i="1" s="1"/>
  <c r="CY41" i="1"/>
  <c r="CZ41" i="1" s="1"/>
  <c r="CQ41" i="1"/>
  <c r="CR41" i="1" s="1"/>
  <c r="CE41" i="1"/>
  <c r="CF41" i="1" s="1"/>
  <c r="CU41" i="1"/>
  <c r="CV41" i="1" s="1"/>
  <c r="DC41" i="1"/>
  <c r="DD41" i="1" s="1"/>
  <c r="DG41" i="1"/>
  <c r="DH41" i="1" s="1"/>
  <c r="DK41" i="1"/>
  <c r="DL41" i="1" s="1"/>
  <c r="BW41" i="1"/>
  <c r="BX41" i="1" s="1"/>
  <c r="BS41" i="1"/>
  <c r="BT41" i="1" s="1"/>
  <c r="DO41" i="1"/>
  <c r="DP41" i="1" s="1"/>
  <c r="CI41" i="1"/>
  <c r="CJ41" i="1" s="1"/>
  <c r="CM41" i="1"/>
  <c r="CN41" i="1" s="1"/>
  <c r="CA41" i="1"/>
  <c r="CB41" i="1" s="1"/>
  <c r="CE56" i="1"/>
  <c r="CF56" i="1" s="1"/>
  <c r="CU56" i="1"/>
  <c r="CV56" i="1" s="1"/>
  <c r="DG56" i="1"/>
  <c r="DH56" i="1" s="1"/>
  <c r="DC56" i="1"/>
  <c r="DD56" i="1" s="1"/>
  <c r="DO56" i="1"/>
  <c r="DP56" i="1" s="1"/>
  <c r="BS56" i="1"/>
  <c r="BT56" i="1" s="1"/>
  <c r="DK56" i="1"/>
  <c r="DL56" i="1" s="1"/>
  <c r="CI56" i="1"/>
  <c r="CJ56" i="1" s="1"/>
  <c r="BW56" i="1"/>
  <c r="BX56" i="1" s="1"/>
  <c r="CA56" i="1"/>
  <c r="CB56" i="1" s="1"/>
  <c r="CM56" i="1"/>
  <c r="CN56" i="1" s="1"/>
  <c r="CY56" i="1"/>
  <c r="CZ56" i="1" s="1"/>
  <c r="CQ56" i="1"/>
  <c r="CR56" i="1" s="1"/>
  <c r="BS66" i="1"/>
  <c r="BT66" i="1" s="1"/>
  <c r="CM36" i="1"/>
  <c r="CN36" i="1" s="1"/>
  <c r="DC36" i="1"/>
  <c r="DD36" i="1" s="1"/>
  <c r="CE36" i="1"/>
  <c r="CF36" i="1" s="1"/>
  <c r="CU36" i="1"/>
  <c r="CV36" i="1" s="1"/>
  <c r="CA36" i="1"/>
  <c r="CB36" i="1" s="1"/>
  <c r="CQ36" i="1"/>
  <c r="CR36" i="1" s="1"/>
  <c r="DG36" i="1"/>
  <c r="DH36" i="1" s="1"/>
  <c r="BW36" i="1"/>
  <c r="BX36" i="1" s="1"/>
  <c r="BS36" i="1"/>
  <c r="BT36" i="1" s="1"/>
  <c r="CI36" i="1"/>
  <c r="CJ36" i="1" s="1"/>
  <c r="DK36" i="1"/>
  <c r="DL36" i="1" s="1"/>
  <c r="DO36" i="1"/>
  <c r="DP36" i="1" s="1"/>
  <c r="CY36" i="1"/>
  <c r="CZ36" i="1" s="1"/>
  <c r="DG44" i="1"/>
  <c r="DH44" i="1" s="1"/>
  <c r="CA44" i="1"/>
  <c r="CB44" i="1" s="1"/>
  <c r="CQ44" i="1"/>
  <c r="CR44" i="1" s="1"/>
  <c r="CY44" i="1"/>
  <c r="CZ44" i="1" s="1"/>
  <c r="CE44" i="1"/>
  <c r="CF44" i="1" s="1"/>
  <c r="BW44" i="1"/>
  <c r="BX44" i="1" s="1"/>
  <c r="CU44" i="1"/>
  <c r="CV44" i="1" s="1"/>
  <c r="CM44" i="1"/>
  <c r="CN44" i="1" s="1"/>
  <c r="DK44" i="1"/>
  <c r="DL44" i="1" s="1"/>
  <c r="BS44" i="1"/>
  <c r="BT44" i="1" s="1"/>
  <c r="CI44" i="1"/>
  <c r="CJ44" i="1" s="1"/>
  <c r="DC44" i="1"/>
  <c r="DD44" i="1" s="1"/>
  <c r="DO44" i="1"/>
  <c r="DP44" i="1" s="1"/>
  <c r="L16" i="1"/>
  <c r="DC27" i="1"/>
  <c r="DD27" i="1" s="1"/>
  <c r="DO27" i="1"/>
  <c r="DP27" i="1" s="1"/>
  <c r="BW27" i="1"/>
  <c r="BX27" i="1" s="1"/>
  <c r="DG27" i="1"/>
  <c r="DH27" i="1" s="1"/>
  <c r="CU27" i="1"/>
  <c r="CV27" i="1" s="1"/>
  <c r="CY27" i="1"/>
  <c r="CZ27" i="1" s="1"/>
  <c r="CA27" i="1"/>
  <c r="CB27" i="1" s="1"/>
  <c r="CQ27" i="1"/>
  <c r="CR27" i="1" s="1"/>
  <c r="BS27" i="1"/>
  <c r="BT27" i="1" s="1"/>
  <c r="CI27" i="1"/>
  <c r="CJ27" i="1" s="1"/>
  <c r="DK27" i="1"/>
  <c r="DL27" i="1" s="1"/>
  <c r="CE27" i="1"/>
  <c r="CF27" i="1" s="1"/>
  <c r="CM27" i="1"/>
  <c r="CN27" i="1" s="1"/>
  <c r="L31" i="1"/>
  <c r="CY34" i="1"/>
  <c r="CZ34" i="1" s="1"/>
  <c r="DO34" i="1"/>
  <c r="DP34" i="1" s="1"/>
  <c r="DK34" i="1"/>
  <c r="DL34" i="1" s="1"/>
  <c r="CI34" i="1"/>
  <c r="CJ34" i="1" s="1"/>
  <c r="DG34" i="1"/>
  <c r="DH34" i="1" s="1"/>
  <c r="BS34" i="1"/>
  <c r="BT34" i="1" s="1"/>
  <c r="CU34" i="1"/>
  <c r="CV34" i="1" s="1"/>
  <c r="BW34" i="1"/>
  <c r="BX34" i="1" s="1"/>
  <c r="CM34" i="1"/>
  <c r="CN34" i="1" s="1"/>
  <c r="CE34" i="1"/>
  <c r="CF34" i="1" s="1"/>
  <c r="DC34" i="1"/>
  <c r="DD34" i="1" s="1"/>
  <c r="CA34" i="1"/>
  <c r="CB34" i="1" s="1"/>
  <c r="CQ34" i="1"/>
  <c r="CR34" i="1" s="1"/>
  <c r="CY39" i="1"/>
  <c r="CZ39" i="1" s="1"/>
  <c r="BW39" i="1"/>
  <c r="BX39" i="1" s="1"/>
  <c r="CM39" i="1"/>
  <c r="CN39" i="1" s="1"/>
  <c r="DK39" i="1"/>
  <c r="DL39" i="1" s="1"/>
  <c r="DG39" i="1"/>
  <c r="DH39" i="1" s="1"/>
  <c r="BS39" i="1"/>
  <c r="BT39" i="1" s="1"/>
  <c r="CI39" i="1"/>
  <c r="CJ39" i="1" s="1"/>
  <c r="CQ39" i="1"/>
  <c r="CR39" i="1" s="1"/>
  <c r="DO39" i="1"/>
  <c r="DP39" i="1" s="1"/>
  <c r="CU39" i="1"/>
  <c r="CV39" i="1" s="1"/>
  <c r="CE39" i="1"/>
  <c r="CF39" i="1" s="1"/>
  <c r="CA39" i="1"/>
  <c r="CB39" i="1" s="1"/>
  <c r="DC39" i="1"/>
  <c r="DD39" i="1" s="1"/>
  <c r="CI47" i="1"/>
  <c r="CJ47" i="1" s="1"/>
  <c r="DG47" i="1"/>
  <c r="DH47" i="1" s="1"/>
  <c r="BS47" i="1"/>
  <c r="BT47" i="1" s="1"/>
  <c r="CY47" i="1"/>
  <c r="CZ47" i="1" s="1"/>
  <c r="DC47" i="1"/>
  <c r="DD47" i="1" s="1"/>
  <c r="DK47" i="1"/>
  <c r="DL47" i="1" s="1"/>
  <c r="DO47" i="1"/>
  <c r="DP47" i="1" s="1"/>
  <c r="BW47" i="1"/>
  <c r="BX47" i="1" s="1"/>
  <c r="CE47" i="1"/>
  <c r="CF47" i="1" s="1"/>
  <c r="CQ47" i="1"/>
  <c r="CR47" i="1" s="1"/>
  <c r="CA47" i="1"/>
  <c r="CB47" i="1" s="1"/>
  <c r="CM47" i="1"/>
  <c r="CN47" i="1" s="1"/>
  <c r="CU47" i="1"/>
  <c r="CV47" i="1" s="1"/>
  <c r="BW52" i="1"/>
  <c r="BX52" i="1" s="1"/>
  <c r="CQ52" i="1"/>
  <c r="CR52" i="1" s="1"/>
  <c r="DK52" i="1"/>
  <c r="DL52" i="1" s="1"/>
  <c r="DG52" i="1"/>
  <c r="DH52" i="1" s="1"/>
  <c r="CY52" i="1"/>
  <c r="CZ52" i="1" s="1"/>
  <c r="DC52" i="1"/>
  <c r="DD52" i="1" s="1"/>
  <c r="CE52" i="1"/>
  <c r="CF52" i="1" s="1"/>
  <c r="BS52" i="1"/>
  <c r="BT52" i="1" s="1"/>
  <c r="CU52" i="1"/>
  <c r="CV52" i="1" s="1"/>
  <c r="CM52" i="1"/>
  <c r="CN52" i="1" s="1"/>
  <c r="CA52" i="1"/>
  <c r="CB52" i="1" s="1"/>
  <c r="CI52" i="1"/>
  <c r="CJ52" i="1" s="1"/>
  <c r="DO52" i="1"/>
  <c r="DP52" i="1" s="1"/>
  <c r="CQ62" i="1"/>
  <c r="CR62" i="1" s="1"/>
  <c r="BW62" i="1"/>
  <c r="BX62" i="1" s="1"/>
  <c r="DC62" i="1"/>
  <c r="DD62" i="1" s="1"/>
  <c r="DK62" i="1"/>
  <c r="DL62" i="1" s="1"/>
  <c r="CM62" i="1"/>
  <c r="CN62" i="1" s="1"/>
  <c r="DG62" i="1"/>
  <c r="DH62" i="1" s="1"/>
  <c r="CA62" i="1"/>
  <c r="CB62" i="1" s="1"/>
  <c r="BS62" i="1"/>
  <c r="BT62" i="1" s="1"/>
  <c r="CE62" i="1"/>
  <c r="CF62" i="1" s="1"/>
  <c r="CI62" i="1"/>
  <c r="CJ62" i="1" s="1"/>
  <c r="CU62" i="1"/>
  <c r="CV62" i="1" s="1"/>
  <c r="DO62" i="1"/>
  <c r="DP62" i="1" s="1"/>
  <c r="CY62" i="1"/>
  <c r="CZ62" i="1" s="1"/>
  <c r="DG74" i="1"/>
  <c r="DH74" i="1" s="1"/>
  <c r="CQ74" i="1"/>
  <c r="CR74" i="1" s="1"/>
  <c r="CE74" i="1"/>
  <c r="CF74" i="1" s="1"/>
  <c r="BS74" i="1"/>
  <c r="BT74" i="1" s="1"/>
  <c r="CU74" i="1"/>
  <c r="CV74" i="1" s="1"/>
  <c r="CI74" i="1"/>
  <c r="CJ74" i="1" s="1"/>
  <c r="DO74" i="1"/>
  <c r="DP74" i="1" s="1"/>
  <c r="CA74" i="1"/>
  <c r="CB74" i="1" s="1"/>
  <c r="DC74" i="1"/>
  <c r="DD74" i="1" s="1"/>
  <c r="BW74" i="1"/>
  <c r="BX74" i="1" s="1"/>
  <c r="DK74" i="1"/>
  <c r="DL74" i="1" s="1"/>
  <c r="CM74" i="1"/>
  <c r="CN74" i="1" s="1"/>
  <c r="CY74" i="1"/>
  <c r="CZ74" i="1" s="1"/>
  <c r="DG76" i="1"/>
  <c r="DH76" i="1" s="1"/>
  <c r="DO76" i="1"/>
  <c r="DP76" i="1" s="1"/>
  <c r="CM76" i="1"/>
  <c r="CN76" i="1" s="1"/>
  <c r="CA76" i="1"/>
  <c r="CB76" i="1" s="1"/>
  <c r="CI76" i="1"/>
  <c r="CJ76" i="1" s="1"/>
  <c r="BW76" i="1"/>
  <c r="BX76" i="1" s="1"/>
  <c r="CQ76" i="1"/>
  <c r="CR76" i="1" s="1"/>
  <c r="CU76" i="1"/>
  <c r="CV76" i="1" s="1"/>
  <c r="DK76" i="1"/>
  <c r="DL76" i="1" s="1"/>
  <c r="BS76" i="1"/>
  <c r="BT76" i="1" s="1"/>
  <c r="DC76" i="1"/>
  <c r="DD76" i="1" s="1"/>
  <c r="CE76" i="1"/>
  <c r="CF76" i="1" s="1"/>
  <c r="CY76" i="1"/>
  <c r="CZ76" i="1" s="1"/>
  <c r="CI45" i="1"/>
  <c r="CJ45" i="1" s="1"/>
  <c r="CA45" i="1"/>
  <c r="CB45" i="1" s="1"/>
  <c r="DO45" i="1"/>
  <c r="DP45" i="1" s="1"/>
  <c r="BW45" i="1"/>
  <c r="BX45" i="1" s="1"/>
  <c r="CQ45" i="1"/>
  <c r="CR45" i="1" s="1"/>
  <c r="CE45" i="1"/>
  <c r="CF45" i="1" s="1"/>
  <c r="CM45" i="1"/>
  <c r="CN45" i="1" s="1"/>
  <c r="DK45" i="1"/>
  <c r="DL45" i="1" s="1"/>
  <c r="CU45" i="1"/>
  <c r="CV45" i="1" s="1"/>
  <c r="DC45" i="1"/>
  <c r="DD45" i="1" s="1"/>
  <c r="DG45" i="1"/>
  <c r="DH45" i="1" s="1"/>
  <c r="BS45" i="1"/>
  <c r="BT45" i="1" s="1"/>
  <c r="CY45" i="1"/>
  <c r="CZ45" i="1" s="1"/>
  <c r="DC14" i="1"/>
  <c r="DD14" i="1" s="1"/>
  <c r="DO14" i="1"/>
  <c r="DP14" i="1" s="1"/>
  <c r="DG14" i="1"/>
  <c r="DH14" i="1" s="1"/>
  <c r="CM14" i="1"/>
  <c r="CN14" i="1" s="1"/>
  <c r="CY14" i="1"/>
  <c r="CZ14" i="1" s="1"/>
  <c r="BS14" i="1"/>
  <c r="BT14" i="1" s="1"/>
  <c r="CA14" i="1"/>
  <c r="CB14" i="1" s="1"/>
  <c r="CI14" i="1"/>
  <c r="CJ14" i="1" s="1"/>
  <c r="CU14" i="1"/>
  <c r="CV14" i="1" s="1"/>
  <c r="BW14" i="1"/>
  <c r="BX14" i="1" s="1"/>
  <c r="DK14" i="1"/>
  <c r="DL14" i="1" s="1"/>
  <c r="CE14" i="1"/>
  <c r="CF14" i="1" s="1"/>
  <c r="CQ14" i="1"/>
  <c r="CR14" i="1" s="1"/>
  <c r="DO42" i="1"/>
  <c r="DP42" i="1" s="1"/>
  <c r="DG42" i="1"/>
  <c r="DH42" i="1" s="1"/>
  <c r="DK42" i="1"/>
  <c r="DL42" i="1" s="1"/>
  <c r="CE42" i="1"/>
  <c r="CF42" i="1" s="1"/>
  <c r="BW42" i="1"/>
  <c r="BX42" i="1" s="1"/>
  <c r="CY42" i="1"/>
  <c r="CZ42" i="1" s="1"/>
  <c r="BS42" i="1"/>
  <c r="BT42" i="1" s="1"/>
  <c r="CM42" i="1"/>
  <c r="CN42" i="1" s="1"/>
  <c r="CA42" i="1"/>
  <c r="CB42" i="1" s="1"/>
  <c r="CI42" i="1"/>
  <c r="CJ42" i="1" s="1"/>
  <c r="CQ42" i="1"/>
  <c r="CR42" i="1" s="1"/>
  <c r="CU42" i="1"/>
  <c r="CV42" i="1" s="1"/>
  <c r="DC42" i="1"/>
  <c r="DD42" i="1" s="1"/>
  <c r="CQ57" i="1"/>
  <c r="CR57" i="1" s="1"/>
  <c r="DO57" i="1"/>
  <c r="DP57" i="1" s="1"/>
  <c r="CE57" i="1"/>
  <c r="CF57" i="1" s="1"/>
  <c r="CI57" i="1"/>
  <c r="CJ57" i="1" s="1"/>
  <c r="CA57" i="1"/>
  <c r="CB57" i="1" s="1"/>
  <c r="CU57" i="1"/>
  <c r="CV57" i="1" s="1"/>
  <c r="CY57" i="1"/>
  <c r="CZ57" i="1" s="1"/>
  <c r="DC57" i="1"/>
  <c r="DD57" i="1" s="1"/>
  <c r="BW57" i="1"/>
  <c r="BX57" i="1" s="1"/>
  <c r="BS57" i="1"/>
  <c r="BT57" i="1" s="1"/>
  <c r="DG57" i="1"/>
  <c r="DH57" i="1" s="1"/>
  <c r="DK57" i="1"/>
  <c r="DL57" i="1" s="1"/>
  <c r="CM57" i="1"/>
  <c r="CN57" i="1" s="1"/>
  <c r="BS67" i="1"/>
  <c r="BT67" i="1" s="1"/>
  <c r="L44" i="1"/>
  <c r="L28" i="1"/>
  <c r="L55" i="1"/>
  <c r="L71" i="1"/>
  <c r="L75" i="1"/>
  <c r="L37" i="1"/>
  <c r="L53" i="1"/>
  <c r="L62" i="1"/>
  <c r="L69" i="1"/>
  <c r="L33" i="1"/>
  <c r="L58" i="1"/>
  <c r="L60" i="1"/>
  <c r="A82" i="1"/>
  <c r="BW80" i="1"/>
  <c r="BX80" i="1" s="1"/>
  <c r="CA80" i="1"/>
  <c r="CB80" i="1" s="1"/>
  <c r="CE80" i="1"/>
  <c r="CF80" i="1" s="1"/>
  <c r="L22" i="1"/>
  <c r="L42" i="1"/>
  <c r="L74" i="1"/>
  <c r="L80" i="1"/>
  <c r="L19" i="1"/>
  <c r="L40" i="1"/>
  <c r="L23" i="1"/>
  <c r="L29" i="1"/>
  <c r="L38" i="1"/>
  <c r="L54" i="1"/>
  <c r="L56" i="1"/>
  <c r="L63" i="1"/>
  <c r="L72" i="1"/>
  <c r="CE81" i="1"/>
  <c r="CF81" i="1" s="1"/>
  <c r="BW81" i="1"/>
  <c r="BX81" i="1" s="1"/>
  <c r="CA81" i="1"/>
  <c r="CB81" i="1" s="1"/>
  <c r="L18" i="1"/>
  <c r="L25" i="1"/>
  <c r="L39" i="1"/>
  <c r="L48" i="1"/>
  <c r="L61" i="1"/>
  <c r="L78" i="1"/>
  <c r="L32" i="1"/>
  <c r="L27" i="1"/>
  <c r="L76" i="1"/>
  <c r="L21" i="1"/>
  <c r="L41" i="1"/>
  <c r="L52" i="1"/>
  <c r="L24" i="1"/>
  <c r="L35" i="1"/>
  <c r="L57" i="1"/>
  <c r="L59" i="1"/>
  <c r="L68" i="1"/>
  <c r="L45" i="1"/>
  <c r="O32" i="4"/>
  <c r="O34" i="4"/>
  <c r="O31" i="4"/>
  <c r="R34" i="4"/>
  <c r="R32" i="4"/>
  <c r="R33" i="4"/>
  <c r="P8" i="4"/>
  <c r="P42" i="4" s="1"/>
  <c r="P68" i="10" s="1"/>
  <c r="R19" i="4"/>
  <c r="U10" i="4"/>
  <c r="R9" i="4"/>
  <c r="R18" i="4"/>
  <c r="R27" i="4"/>
  <c r="O36" i="4"/>
  <c r="O14" i="4"/>
  <c r="L15" i="1"/>
  <c r="L20" i="1"/>
  <c r="R10" i="1"/>
  <c r="L36" i="1"/>
  <c r="L17" i="1"/>
  <c r="O79" i="1"/>
  <c r="O68" i="1"/>
  <c r="O69" i="1"/>
  <c r="O70" i="1"/>
  <c r="O62" i="1"/>
  <c r="O60" i="1"/>
  <c r="O61" i="1"/>
  <c r="O43" i="1"/>
  <c r="O38" i="1"/>
  <c r="L26" i="1"/>
  <c r="L14" i="1"/>
  <c r="M90" i="1"/>
  <c r="O15" i="1"/>
  <c r="L34" i="1"/>
  <c r="L46" i="1"/>
  <c r="L50" i="1"/>
  <c r="L49" i="1"/>
  <c r="L64" i="1"/>
  <c r="L66" i="1"/>
  <c r="L70" i="1"/>
  <c r="L79" i="1"/>
  <c r="B83" i="1"/>
  <c r="CD64" i="10" l="1"/>
  <c r="CA64" i="10"/>
  <c r="AQ33" i="13"/>
  <c r="CM64" i="10"/>
  <c r="AW33" i="3"/>
  <c r="AN46" i="10"/>
  <c r="AB46" i="10"/>
  <c r="CP64" i="13"/>
  <c r="AT60" i="10"/>
  <c r="AT60" i="13"/>
  <c r="BR60" i="10"/>
  <c r="BR60" i="13"/>
  <c r="BC60" i="10"/>
  <c r="BC60" i="13"/>
  <c r="AZ60" i="10"/>
  <c r="AZ60" i="13"/>
  <c r="BL60" i="10"/>
  <c r="BL60" i="13"/>
  <c r="BF60" i="10"/>
  <c r="BF60" i="13"/>
  <c r="BO60" i="10"/>
  <c r="BO60" i="13"/>
  <c r="AW60" i="10"/>
  <c r="AW60" i="13"/>
  <c r="AQ60" i="10"/>
  <c r="AQ60" i="13"/>
  <c r="BR33" i="3"/>
  <c r="M60" i="10"/>
  <c r="M60" i="13"/>
  <c r="BX60" i="10"/>
  <c r="BX60" i="13"/>
  <c r="BI60" i="10"/>
  <c r="BI60" i="13"/>
  <c r="CD64" i="13"/>
  <c r="R44" i="1"/>
  <c r="R33" i="1"/>
  <c r="R20" i="1"/>
  <c r="R75" i="1"/>
  <c r="R74" i="1"/>
  <c r="M5" i="13"/>
  <c r="R86" i="4"/>
  <c r="P92" i="4"/>
  <c r="R66" i="4"/>
  <c r="Q89" i="4"/>
  <c r="P95" i="4" s="1"/>
  <c r="V81" i="4"/>
  <c r="V68" i="4"/>
  <c r="V83" i="4"/>
  <c r="V80" i="4"/>
  <c r="V74" i="4"/>
  <c r="V72" i="4"/>
  <c r="V85" i="4"/>
  <c r="V77" i="4"/>
  <c r="V70" i="4"/>
  <c r="V82" i="4"/>
  <c r="V67" i="4"/>
  <c r="V69" i="4"/>
  <c r="V84" i="4"/>
  <c r="V73" i="4"/>
  <c r="V71" i="4"/>
  <c r="V30" i="4"/>
  <c r="V78" i="4"/>
  <c r="V32" i="4"/>
  <c r="V31" i="4"/>
  <c r="V28" i="4"/>
  <c r="V27" i="4"/>
  <c r="V26" i="4"/>
  <c r="V24" i="4"/>
  <c r="V19" i="4"/>
  <c r="V18" i="4"/>
  <c r="V15" i="4"/>
  <c r="S40" i="4"/>
  <c r="U87" i="4"/>
  <c r="V75" i="4"/>
  <c r="V79" i="4"/>
  <c r="V76" i="4"/>
  <c r="U88" i="4"/>
  <c r="P89" i="4"/>
  <c r="R89" i="4"/>
  <c r="J88" i="1"/>
  <c r="BN23" i="5"/>
  <c r="BH23" i="5"/>
  <c r="BH24" i="5" s="1"/>
  <c r="BO33" i="3"/>
  <c r="AZ33" i="3"/>
  <c r="BF33" i="3"/>
  <c r="AY23" i="5"/>
  <c r="AY24" i="5" s="1"/>
  <c r="M88" i="1"/>
  <c r="CJ41" i="3"/>
  <c r="CG69" i="10"/>
  <c r="CM41" i="3"/>
  <c r="CJ69" i="10"/>
  <c r="V29" i="4"/>
  <c r="V21" i="4"/>
  <c r="AA10" i="5"/>
  <c r="AA54" i="5"/>
  <c r="AA53" i="5"/>
  <c r="AA52" i="5"/>
  <c r="AA51" i="5"/>
  <c r="AA50" i="5"/>
  <c r="AA49" i="5"/>
  <c r="AA48" i="5"/>
  <c r="Y55" i="5"/>
  <c r="AA21" i="5"/>
  <c r="AA17" i="5"/>
  <c r="W53" i="5"/>
  <c r="X53" i="5" s="1"/>
  <c r="W49" i="5"/>
  <c r="X49" i="5" s="1"/>
  <c r="V49" i="5"/>
  <c r="V21" i="5"/>
  <c r="W17" i="5"/>
  <c r="X17" i="5" s="1"/>
  <c r="CI23" i="5"/>
  <c r="CI24" i="5" s="1"/>
  <c r="CF23" i="5"/>
  <c r="CL23" i="5"/>
  <c r="CJ28" i="5" s="1"/>
  <c r="CU23" i="5"/>
  <c r="CS28" i="5" s="1"/>
  <c r="BT23" i="5"/>
  <c r="BT24" i="5" s="1"/>
  <c r="AT33" i="3"/>
  <c r="BI33" i="3"/>
  <c r="R73" i="1"/>
  <c r="P88" i="1"/>
  <c r="R81" i="1"/>
  <c r="R70" i="1"/>
  <c r="R63" i="1"/>
  <c r="R55" i="1"/>
  <c r="R51" i="1"/>
  <c r="R43" i="1"/>
  <c r="R39" i="1"/>
  <c r="R35" i="1"/>
  <c r="R23" i="1"/>
  <c r="R19" i="1"/>
  <c r="DL85" i="1"/>
  <c r="V20" i="4"/>
  <c r="M3" i="3"/>
  <c r="M5" i="10"/>
  <c r="BQ23" i="5"/>
  <c r="BO28" i="5" s="1"/>
  <c r="DG23" i="5"/>
  <c r="DE28" i="5" s="1"/>
  <c r="DD23" i="5"/>
  <c r="BW23" i="5"/>
  <c r="BU28" i="5" s="1"/>
  <c r="DA23" i="5"/>
  <c r="CY28" i="5" s="1"/>
  <c r="BU33" i="3"/>
  <c r="CC23" i="5"/>
  <c r="CC24" i="5" s="1"/>
  <c r="CR23" i="5"/>
  <c r="CP28" i="5" s="1"/>
  <c r="CA33" i="3"/>
  <c r="BL33" i="3"/>
  <c r="BB23" i="5"/>
  <c r="CO23" i="5"/>
  <c r="CM28" i="5" s="1"/>
  <c r="BC33" i="3"/>
  <c r="BK23" i="5"/>
  <c r="BK24" i="5" s="1"/>
  <c r="BE23" i="5"/>
  <c r="BC28" i="5" s="1"/>
  <c r="CX23" i="5"/>
  <c r="CV28" i="5" s="1"/>
  <c r="AN28" i="3"/>
  <c r="AT18" i="3"/>
  <c r="AT33" i="10"/>
  <c r="AT33" i="13" s="1"/>
  <c r="AQ37" i="13" s="1"/>
  <c r="U20" i="5"/>
  <c r="U19" i="5"/>
  <c r="U21" i="5"/>
  <c r="U18" i="5"/>
  <c r="U16" i="5"/>
  <c r="U22" i="5"/>
  <c r="U15" i="5"/>
  <c r="W47" i="5"/>
  <c r="V47" i="5"/>
  <c r="Y9" i="5"/>
  <c r="Y26" i="5" s="1"/>
  <c r="Y32" i="3" s="1"/>
  <c r="AD11" i="5"/>
  <c r="S9" i="5"/>
  <c r="S26" i="5" s="1"/>
  <c r="S59" i="10" s="1"/>
  <c r="V9" i="5"/>
  <c r="V26" i="5" s="1"/>
  <c r="V32" i="3" s="1"/>
  <c r="AA15" i="5"/>
  <c r="BZ23" i="5"/>
  <c r="BX28" i="5" s="1"/>
  <c r="V15" i="5"/>
  <c r="W54" i="5"/>
  <c r="X54" i="5" s="1"/>
  <c r="W52" i="5"/>
  <c r="X52" i="5" s="1"/>
  <c r="W51" i="5"/>
  <c r="X51" i="5" s="1"/>
  <c r="W50" i="5"/>
  <c r="X50" i="5" s="1"/>
  <c r="W48" i="5"/>
  <c r="X48" i="5" s="1"/>
  <c r="V54" i="5"/>
  <c r="V53" i="5"/>
  <c r="V52" i="5"/>
  <c r="V51" i="5"/>
  <c r="V50" i="5"/>
  <c r="V48" i="5"/>
  <c r="P8" i="1"/>
  <c r="Y10" i="1"/>
  <c r="BR37" i="4"/>
  <c r="DF37" i="4"/>
  <c r="DE43" i="4" s="1"/>
  <c r="EV85" i="1"/>
  <c r="ER85" i="1"/>
  <c r="EN85" i="1"/>
  <c r="EJ85" i="1"/>
  <c r="EF85" i="1"/>
  <c r="EB85" i="1"/>
  <c r="DX85" i="1"/>
  <c r="DT85" i="1"/>
  <c r="DP85" i="1"/>
  <c r="DH85" i="1"/>
  <c r="DD85" i="1"/>
  <c r="CZ85" i="1"/>
  <c r="CV85" i="1"/>
  <c r="CJ85" i="1"/>
  <c r="CR85" i="1"/>
  <c r="CN85" i="1"/>
  <c r="BS81" i="1"/>
  <c r="BT81" i="1" s="1"/>
  <c r="BS80" i="1"/>
  <c r="BT80" i="1" s="1"/>
  <c r="DE37" i="4"/>
  <c r="DG37" i="4"/>
  <c r="DE45" i="4" s="1"/>
  <c r="R72" i="1"/>
  <c r="R69" i="1"/>
  <c r="R82" i="1"/>
  <c r="R79" i="1"/>
  <c r="R64" i="1"/>
  <c r="R62" i="1"/>
  <c r="R60" i="1"/>
  <c r="R57" i="1"/>
  <c r="R56" i="1"/>
  <c r="R54" i="1"/>
  <c r="R52" i="1"/>
  <c r="R46" i="1"/>
  <c r="R42" i="1"/>
  <c r="R41" i="1"/>
  <c r="R40" i="1"/>
  <c r="R37" i="1"/>
  <c r="R36" i="1"/>
  <c r="R34" i="1"/>
  <c r="R32" i="1"/>
  <c r="R26" i="1"/>
  <c r="R25" i="1"/>
  <c r="R24" i="1"/>
  <c r="R21" i="1"/>
  <c r="R18" i="1"/>
  <c r="R17" i="1"/>
  <c r="R16" i="1"/>
  <c r="A83" i="1"/>
  <c r="L82" i="1"/>
  <c r="L23" i="5"/>
  <c r="J28" i="5" s="1"/>
  <c r="J30" i="5" s="1"/>
  <c r="O23" i="5"/>
  <c r="O24" i="5" s="1"/>
  <c r="CX37" i="4"/>
  <c r="CX38" i="4" s="1"/>
  <c r="CQ37" i="4"/>
  <c r="CP43" i="4" s="1"/>
  <c r="CA69" i="13" s="1"/>
  <c r="DA37" i="4"/>
  <c r="DA38" i="4" s="1"/>
  <c r="CR37" i="4"/>
  <c r="CR38" i="4" s="1"/>
  <c r="BB24" i="5"/>
  <c r="DM37" i="4"/>
  <c r="DM38" i="4" s="1"/>
  <c r="BF37" i="4"/>
  <c r="CU37" i="4"/>
  <c r="CS45" i="4" s="1"/>
  <c r="CJ70" i="10" s="1"/>
  <c r="DL37" i="4"/>
  <c r="DK43" i="4" s="1"/>
  <c r="DD37" i="4"/>
  <c r="DB45" i="4" s="1"/>
  <c r="CY37" i="4"/>
  <c r="CS37" i="4"/>
  <c r="BL37" i="4"/>
  <c r="BL28" i="5"/>
  <c r="DI37" i="4"/>
  <c r="DH43" i="4" s="1"/>
  <c r="DC37" i="4"/>
  <c r="DB43" i="4" s="1"/>
  <c r="DJ37" i="4"/>
  <c r="CT37" i="4"/>
  <c r="CS43" i="4" s="1"/>
  <c r="CD69" i="13" s="1"/>
  <c r="J37" i="4"/>
  <c r="R48" i="5"/>
  <c r="R55" i="5" s="1"/>
  <c r="Q55" i="5"/>
  <c r="P59" i="5" s="1"/>
  <c r="O56" i="5"/>
  <c r="M60" i="5"/>
  <c r="M62" i="5" s="1"/>
  <c r="P55" i="5"/>
  <c r="L37" i="4"/>
  <c r="J45" i="4" s="1"/>
  <c r="J47" i="4" s="1"/>
  <c r="BS37" i="4"/>
  <c r="BR43" i="4" s="1"/>
  <c r="BI37" i="4"/>
  <c r="CK37" i="4"/>
  <c r="CJ43" i="4" s="1"/>
  <c r="CD37" i="4"/>
  <c r="DB28" i="5"/>
  <c r="DD24" i="5"/>
  <c r="BE24" i="5"/>
  <c r="V19" i="5"/>
  <c r="EU85" i="1"/>
  <c r="EQ85" i="1"/>
  <c r="EM85" i="1"/>
  <c r="EI85" i="1"/>
  <c r="BZ37" i="4"/>
  <c r="BZ38" i="4" s="1"/>
  <c r="EA85" i="1"/>
  <c r="DS85" i="1"/>
  <c r="EE85" i="1"/>
  <c r="EE86" i="1" s="1"/>
  <c r="DW85" i="1"/>
  <c r="AW63" i="6"/>
  <c r="AW65" i="6" s="1"/>
  <c r="AY59" i="6"/>
  <c r="BE59" i="6"/>
  <c r="BC63" i="6"/>
  <c r="AT34" i="10" s="1"/>
  <c r="AQ19" i="3"/>
  <c r="AZ65" i="6"/>
  <c r="V16" i="5"/>
  <c r="S23" i="5"/>
  <c r="AA19" i="5"/>
  <c r="AA18" i="5"/>
  <c r="AA22" i="5"/>
  <c r="AA20" i="5"/>
  <c r="V17" i="5"/>
  <c r="W18" i="5"/>
  <c r="X18" i="5" s="1"/>
  <c r="P23" i="5"/>
  <c r="V18" i="5"/>
  <c r="W19" i="5"/>
  <c r="X19" i="5" s="1"/>
  <c r="W20" i="5"/>
  <c r="X20" i="5" s="1"/>
  <c r="V20" i="5"/>
  <c r="W21" i="5"/>
  <c r="X21" i="5" s="1"/>
  <c r="W22" i="5"/>
  <c r="X22" i="5" s="1"/>
  <c r="R23" i="5"/>
  <c r="P28" i="5" s="1"/>
  <c r="P61" i="13" s="1"/>
  <c r="P63" i="13" s="1"/>
  <c r="Q23" i="5"/>
  <c r="V22" i="5"/>
  <c r="A84" i="1"/>
  <c r="BN37" i="4"/>
  <c r="BN38" i="4" s="1"/>
  <c r="BH37" i="4"/>
  <c r="BH38" i="4" s="1"/>
  <c r="CF37" i="4"/>
  <c r="BE37" i="4"/>
  <c r="BE38" i="4" s="1"/>
  <c r="CL37" i="4"/>
  <c r="BO37" i="4"/>
  <c r="BQ37" i="4"/>
  <c r="BQ38" i="4" s="1"/>
  <c r="BT37" i="4"/>
  <c r="BW37" i="4"/>
  <c r="BW38" i="4" s="1"/>
  <c r="BK37" i="4"/>
  <c r="BK38" i="4" s="1"/>
  <c r="BY37" i="4"/>
  <c r="BX43" i="4" s="1"/>
  <c r="CB37" i="4"/>
  <c r="CA43" i="4" s="1"/>
  <c r="CE37" i="4"/>
  <c r="CD43" i="4" s="1"/>
  <c r="CN37" i="4"/>
  <c r="CM43" i="4" s="1"/>
  <c r="BJ37" i="4"/>
  <c r="BI43" i="4" s="1"/>
  <c r="CI37" i="4"/>
  <c r="CI38" i="4" s="1"/>
  <c r="CH37" i="4"/>
  <c r="CG43" i="4" s="1"/>
  <c r="BV37" i="4"/>
  <c r="BU43" i="4" s="1"/>
  <c r="BD37" i="4"/>
  <c r="BC43" i="4" s="1"/>
  <c r="CO37" i="4"/>
  <c r="CO38" i="4" s="1"/>
  <c r="BG37" i="4"/>
  <c r="BF43" i="4" s="1"/>
  <c r="CC37" i="4"/>
  <c r="CC38" i="4" s="1"/>
  <c r="BM37" i="4"/>
  <c r="BL43" i="4" s="1"/>
  <c r="BP37" i="4"/>
  <c r="BO43" i="4" s="1"/>
  <c r="AY30" i="7"/>
  <c r="AW35" i="7"/>
  <c r="AN43" i="10" s="1"/>
  <c r="DK85" i="1"/>
  <c r="DG85" i="1"/>
  <c r="DO85" i="1"/>
  <c r="DC85" i="1"/>
  <c r="CY85" i="1"/>
  <c r="CE83" i="1"/>
  <c r="CF83" i="1" s="1"/>
  <c r="CA83" i="1"/>
  <c r="CB83" i="1" s="1"/>
  <c r="BW82" i="1"/>
  <c r="BX82" i="1" s="1"/>
  <c r="CA82" i="1"/>
  <c r="CB82" i="1" s="1"/>
  <c r="CE82" i="1"/>
  <c r="CF82" i="1" s="1"/>
  <c r="CA84" i="1"/>
  <c r="CB84" i="1" s="1"/>
  <c r="CE84" i="1"/>
  <c r="CF84" i="1" s="1"/>
  <c r="AB9" i="5"/>
  <c r="AB26" i="5" s="1"/>
  <c r="AB32" i="3" s="1"/>
  <c r="AD10" i="5"/>
  <c r="AG11" i="5"/>
  <c r="K37" i="4"/>
  <c r="J43" i="4" s="1"/>
  <c r="R14" i="4"/>
  <c r="V44" i="4"/>
  <c r="V33" i="4"/>
  <c r="V8" i="4"/>
  <c r="V42" i="4" s="1"/>
  <c r="V40" i="3" s="1"/>
  <c r="X9" i="4"/>
  <c r="S8" i="4"/>
  <c r="S42" i="4" s="1"/>
  <c r="S68" i="10" s="1"/>
  <c r="V23" i="4"/>
  <c r="AA10" i="4"/>
  <c r="U9" i="4"/>
  <c r="R80" i="1"/>
  <c r="R71" i="1"/>
  <c r="R68" i="1"/>
  <c r="R53" i="1"/>
  <c r="R61" i="1"/>
  <c r="R45" i="1"/>
  <c r="R38" i="1"/>
  <c r="R22" i="1"/>
  <c r="P90" i="1"/>
  <c r="U10" i="1"/>
  <c r="R15" i="1"/>
  <c r="O14" i="1"/>
  <c r="AZ64" i="10" l="1"/>
  <c r="BC64" i="10"/>
  <c r="AQ64" i="13"/>
  <c r="CU24" i="5"/>
  <c r="BO64" i="13"/>
  <c r="BO64" i="10"/>
  <c r="DG24" i="5"/>
  <c r="AN37" i="10"/>
  <c r="AQ64" i="10"/>
  <c r="BL64" i="10"/>
  <c r="AQ37" i="10"/>
  <c r="CV45" i="4"/>
  <c r="CM70" i="10" s="1"/>
  <c r="BC64" i="13"/>
  <c r="DA24" i="5"/>
  <c r="CO24" i="5"/>
  <c r="BU69" i="10"/>
  <c r="BU69" i="13"/>
  <c r="BX69" i="10"/>
  <c r="BX69" i="13"/>
  <c r="CV69" i="13"/>
  <c r="CS69" i="13"/>
  <c r="CP69" i="13"/>
  <c r="CV70" i="10"/>
  <c r="CS70" i="10"/>
  <c r="CM69" i="13"/>
  <c r="CD73" i="13" s="1"/>
  <c r="CR24" i="5"/>
  <c r="CX24" i="5"/>
  <c r="AT61" i="10"/>
  <c r="BC61" i="10"/>
  <c r="BO61" i="10"/>
  <c r="BF61" i="10"/>
  <c r="BL61" i="10"/>
  <c r="CD61" i="10"/>
  <c r="CG61" i="10"/>
  <c r="CJ61" i="10"/>
  <c r="CM61" i="10"/>
  <c r="CP61" i="10"/>
  <c r="CS61" i="10"/>
  <c r="CV61" i="10"/>
  <c r="CA61" i="10"/>
  <c r="V60" i="1"/>
  <c r="V44" i="1"/>
  <c r="V36" i="1"/>
  <c r="V23" i="1"/>
  <c r="P5" i="13"/>
  <c r="P96" i="4"/>
  <c r="P98" i="4" s="1"/>
  <c r="R90" i="4"/>
  <c r="T89" i="4"/>
  <c r="S95" i="4" s="1"/>
  <c r="W76" i="4"/>
  <c r="X76" i="4" s="1"/>
  <c r="U76" i="4"/>
  <c r="S92" i="4"/>
  <c r="U86" i="4"/>
  <c r="W69" i="4"/>
  <c r="X69" i="4" s="1"/>
  <c r="U69" i="4"/>
  <c r="W74" i="4"/>
  <c r="X74" i="4" s="1"/>
  <c r="U74" i="4"/>
  <c r="W81" i="4"/>
  <c r="X81" i="4" s="1"/>
  <c r="U81" i="4"/>
  <c r="V66" i="4"/>
  <c r="V89" i="4" s="1"/>
  <c r="S89" i="4"/>
  <c r="W80" i="4"/>
  <c r="X80" i="4" s="1"/>
  <c r="U80" i="4"/>
  <c r="W71" i="4"/>
  <c r="X71" i="4" s="1"/>
  <c r="U71" i="4"/>
  <c r="U67" i="4"/>
  <c r="W67" i="4"/>
  <c r="X67" i="4" s="1"/>
  <c r="W77" i="4"/>
  <c r="X77" i="4" s="1"/>
  <c r="U77" i="4"/>
  <c r="DG38" i="4"/>
  <c r="W73" i="4"/>
  <c r="X73" i="4" s="1"/>
  <c r="U73" i="4"/>
  <c r="W83" i="4"/>
  <c r="X83" i="4" s="1"/>
  <c r="U83" i="4"/>
  <c r="W75" i="4"/>
  <c r="X75" i="4" s="1"/>
  <c r="U75" i="4"/>
  <c r="W84" i="4"/>
  <c r="X84" i="4" s="1"/>
  <c r="U84" i="4"/>
  <c r="W66" i="4"/>
  <c r="U66" i="4"/>
  <c r="W82" i="4"/>
  <c r="X82" i="4" s="1"/>
  <c r="U82" i="4"/>
  <c r="W85" i="4"/>
  <c r="X85" i="4" s="1"/>
  <c r="U85" i="4"/>
  <c r="AA82" i="4"/>
  <c r="AA67" i="4"/>
  <c r="AA69" i="4"/>
  <c r="AA73" i="4"/>
  <c r="AA71" i="4"/>
  <c r="AA84" i="4"/>
  <c r="AA78" i="4"/>
  <c r="AA68" i="4"/>
  <c r="AA81" i="4"/>
  <c r="AA83" i="4"/>
  <c r="AA80" i="4"/>
  <c r="AA74" i="4"/>
  <c r="AA72" i="4"/>
  <c r="AA70" i="4"/>
  <c r="AA85" i="4"/>
  <c r="AA77" i="4"/>
  <c r="AA33" i="4"/>
  <c r="AA28" i="4"/>
  <c r="AA26" i="4"/>
  <c r="AA24" i="4"/>
  <c r="AA20" i="4"/>
  <c r="AA18" i="4"/>
  <c r="AA75" i="4"/>
  <c r="AA79" i="4"/>
  <c r="AA76" i="4"/>
  <c r="W78" i="4"/>
  <c r="X78" i="4" s="1"/>
  <c r="U78" i="4"/>
  <c r="U79" i="4"/>
  <c r="W79" i="4"/>
  <c r="X79" i="4" s="1"/>
  <c r="W68" i="4"/>
  <c r="X68" i="4" s="1"/>
  <c r="U68" i="4"/>
  <c r="W70" i="4"/>
  <c r="X70" i="4" s="1"/>
  <c r="U70" i="4"/>
  <c r="W72" i="4"/>
  <c r="X72" i="4" s="1"/>
  <c r="U72" i="4"/>
  <c r="CL24" i="5"/>
  <c r="O82" i="1"/>
  <c r="U17" i="5"/>
  <c r="U23" i="5" s="1"/>
  <c r="P3" i="3"/>
  <c r="P5" i="10"/>
  <c r="L83" i="1"/>
  <c r="V73" i="1"/>
  <c r="BC41" i="3"/>
  <c r="AZ41" i="3"/>
  <c r="BI41" i="3"/>
  <c r="BU41" i="3"/>
  <c r="AW41" i="3"/>
  <c r="CA41" i="3"/>
  <c r="BR41" i="3"/>
  <c r="BO41" i="3"/>
  <c r="BL41" i="3"/>
  <c r="BX41" i="3"/>
  <c r="BF41" i="3"/>
  <c r="CG41" i="3"/>
  <c r="CD69" i="10"/>
  <c r="CD73" i="10" s="1"/>
  <c r="CP41" i="3"/>
  <c r="CM69" i="10"/>
  <c r="CV41" i="3"/>
  <c r="CS69" i="10"/>
  <c r="CY41" i="3"/>
  <c r="CV69" i="10"/>
  <c r="CD41" i="3"/>
  <c r="CA69" i="10"/>
  <c r="CA73" i="10" s="1"/>
  <c r="CS41" i="3"/>
  <c r="CP69" i="10"/>
  <c r="AA30" i="4"/>
  <c r="AA29" i="4"/>
  <c r="AA21" i="4"/>
  <c r="AG54" i="5"/>
  <c r="AG53" i="5"/>
  <c r="AG52" i="5"/>
  <c r="AG51" i="5"/>
  <c r="AG50" i="5"/>
  <c r="AG49" i="5"/>
  <c r="AG48" i="5"/>
  <c r="AE55" i="5"/>
  <c r="AG21" i="5"/>
  <c r="AG17" i="5"/>
  <c r="AD54" i="5"/>
  <c r="AD53" i="5"/>
  <c r="AD52" i="5"/>
  <c r="AD51" i="5"/>
  <c r="AD50" i="5"/>
  <c r="AD49" i="5"/>
  <c r="AD48" i="5"/>
  <c r="AD22" i="5"/>
  <c r="AD21" i="5"/>
  <c r="AD20" i="5"/>
  <c r="AD19" i="5"/>
  <c r="AD18" i="5"/>
  <c r="AD17" i="5"/>
  <c r="Z55" i="5"/>
  <c r="Y59" i="5" s="1"/>
  <c r="AA47" i="5"/>
  <c r="AA55" i="5" s="1"/>
  <c r="S8" i="1"/>
  <c r="V74" i="1"/>
  <c r="V75" i="1"/>
  <c r="S88" i="1"/>
  <c r="V81" i="1"/>
  <c r="V70" i="1"/>
  <c r="V63" i="1"/>
  <c r="V51" i="1"/>
  <c r="V43" i="1"/>
  <c r="V35" i="1"/>
  <c r="V19" i="1"/>
  <c r="DD38" i="4"/>
  <c r="CY45" i="4"/>
  <c r="CP70" i="10" s="1"/>
  <c r="AA27" i="4"/>
  <c r="AA15" i="4"/>
  <c r="BW83" i="1"/>
  <c r="BX83" i="1" s="1"/>
  <c r="R84" i="1"/>
  <c r="BO30" i="5"/>
  <c r="BI36" i="3" s="1"/>
  <c r="AW34" i="3"/>
  <c r="V55" i="5"/>
  <c r="W55" i="5"/>
  <c r="V59" i="5" s="1"/>
  <c r="X47" i="5"/>
  <c r="X55" i="5" s="1"/>
  <c r="AQ21" i="3"/>
  <c r="AQ36" i="10"/>
  <c r="AQ36" i="13" s="1"/>
  <c r="P27" i="5"/>
  <c r="CJ86" i="1"/>
  <c r="CG92" i="1"/>
  <c r="AZ7" i="10" s="1"/>
  <c r="CV86" i="1"/>
  <c r="CS92" i="1"/>
  <c r="BI7" i="10" s="1"/>
  <c r="EB86" i="1"/>
  <c r="DY92" i="1"/>
  <c r="CG7" i="10" s="1"/>
  <c r="CZ86" i="1"/>
  <c r="CW92" i="1"/>
  <c r="BL7" i="10" s="1"/>
  <c r="EF86" i="1"/>
  <c r="EC92" i="1"/>
  <c r="CJ7" i="10" s="1"/>
  <c r="CR86" i="1"/>
  <c r="CO92" i="1"/>
  <c r="BF7" i="10" s="1"/>
  <c r="DD86" i="1"/>
  <c r="DA92" i="1"/>
  <c r="BO7" i="10" s="1"/>
  <c r="EJ86" i="1"/>
  <c r="EG92" i="1"/>
  <c r="CM7" i="10" s="1"/>
  <c r="DH86" i="1"/>
  <c r="DE92" i="1"/>
  <c r="BR7" i="10" s="1"/>
  <c r="EN86" i="1"/>
  <c r="EK92" i="1"/>
  <c r="CP7" i="10" s="1"/>
  <c r="DX86" i="1"/>
  <c r="DU92" i="1"/>
  <c r="CD7" i="10" s="1"/>
  <c r="DL86" i="1"/>
  <c r="DI92" i="1"/>
  <c r="BU7" i="10" s="1"/>
  <c r="ER86" i="1"/>
  <c r="EO92" i="1"/>
  <c r="CS7" i="10" s="1"/>
  <c r="DT86" i="1"/>
  <c r="DQ92" i="1"/>
  <c r="CA7" i="10" s="1"/>
  <c r="CN86" i="1"/>
  <c r="CK92" i="1"/>
  <c r="BC7" i="10" s="1"/>
  <c r="DP86" i="1"/>
  <c r="DM92" i="1"/>
  <c r="BX7" i="10" s="1"/>
  <c r="EV86" i="1"/>
  <c r="ES92" i="1"/>
  <c r="CV7" i="10" s="1"/>
  <c r="P30" i="5"/>
  <c r="P61" i="10"/>
  <c r="P63" i="10" s="1"/>
  <c r="M28" i="5"/>
  <c r="M61" i="13" s="1"/>
  <c r="M63" i="13" s="1"/>
  <c r="L24" i="5"/>
  <c r="T23" i="5"/>
  <c r="AB23" i="5"/>
  <c r="W16" i="5"/>
  <c r="X16" i="5" s="1"/>
  <c r="Z23" i="5"/>
  <c r="Y27" i="5" s="1"/>
  <c r="V23" i="5"/>
  <c r="Y23" i="5"/>
  <c r="U47" i="5"/>
  <c r="W15" i="5"/>
  <c r="AG20" i="5"/>
  <c r="BN24" i="5"/>
  <c r="BL30" i="5"/>
  <c r="BF34" i="3"/>
  <c r="BC30" i="5"/>
  <c r="BI28" i="5"/>
  <c r="AW28" i="5"/>
  <c r="AW30" i="5" s="1"/>
  <c r="CF85" i="1"/>
  <c r="CB85" i="1"/>
  <c r="BS82" i="1"/>
  <c r="BT82" i="1" s="1"/>
  <c r="BS83" i="1"/>
  <c r="BT83" i="1" s="1"/>
  <c r="CU38" i="4"/>
  <c r="BF45" i="4"/>
  <c r="DK45" i="4"/>
  <c r="CY42" i="3" s="1"/>
  <c r="CG28" i="5"/>
  <c r="BQ85" i="1"/>
  <c r="BW84" i="1"/>
  <c r="BX84" i="1" s="1"/>
  <c r="O83" i="1"/>
  <c r="V69" i="1"/>
  <c r="V68" i="1"/>
  <c r="V80" i="1"/>
  <c r="V82" i="1"/>
  <c r="V15" i="1"/>
  <c r="V64" i="1"/>
  <c r="V41" i="1"/>
  <c r="V40" i="1"/>
  <c r="V39" i="1"/>
  <c r="V34" i="1"/>
  <c r="V33" i="1"/>
  <c r="V32" i="1"/>
  <c r="V26" i="1"/>
  <c r="V25" i="1"/>
  <c r="V24" i="1"/>
  <c r="V22" i="1"/>
  <c r="V20" i="1"/>
  <c r="V18" i="1"/>
  <c r="V17" i="1"/>
  <c r="V16" i="1"/>
  <c r="V42" i="1"/>
  <c r="V45" i="1"/>
  <c r="L84" i="1"/>
  <c r="J85" i="1"/>
  <c r="O84" i="1"/>
  <c r="R83" i="1"/>
  <c r="V83" i="1"/>
  <c r="L38" i="4"/>
  <c r="BR28" i="5"/>
  <c r="CA28" i="5"/>
  <c r="BW24" i="5"/>
  <c r="AZ28" i="5"/>
  <c r="BZ24" i="5"/>
  <c r="BF28" i="5"/>
  <c r="BQ24" i="5"/>
  <c r="CP45" i="4"/>
  <c r="BR45" i="4"/>
  <c r="BF42" i="3" s="1"/>
  <c r="BT38" i="4"/>
  <c r="DE47" i="4"/>
  <c r="CS42" i="3"/>
  <c r="CM42" i="3"/>
  <c r="BX45" i="4"/>
  <c r="BC45" i="4"/>
  <c r="CJ45" i="4"/>
  <c r="CJ47" i="4" s="1"/>
  <c r="CA72" i="13" s="1"/>
  <c r="CL38" i="4"/>
  <c r="CJ42" i="3"/>
  <c r="CV47" i="4"/>
  <c r="CM72" i="13" s="1"/>
  <c r="DB47" i="4"/>
  <c r="CP42" i="3"/>
  <c r="CD45" i="4"/>
  <c r="BU70" i="10" s="1"/>
  <c r="CF38" i="4"/>
  <c r="CS47" i="4"/>
  <c r="CJ72" i="13" s="1"/>
  <c r="CG42" i="3"/>
  <c r="DJ38" i="4"/>
  <c r="DH45" i="4"/>
  <c r="U53" i="5"/>
  <c r="U54" i="5"/>
  <c r="S55" i="5"/>
  <c r="U49" i="5"/>
  <c r="U51" i="5"/>
  <c r="U50" i="5"/>
  <c r="U48" i="5"/>
  <c r="T55" i="5"/>
  <c r="S59" i="5" s="1"/>
  <c r="U52" i="5"/>
  <c r="R56" i="5"/>
  <c r="P60" i="5"/>
  <c r="P62" i="5" s="1"/>
  <c r="DB30" i="5"/>
  <c r="CV34" i="3"/>
  <c r="CP30" i="5"/>
  <c r="CJ34" i="3"/>
  <c r="DE30" i="5"/>
  <c r="CY34" i="3"/>
  <c r="CV30" i="5"/>
  <c r="CP34" i="3"/>
  <c r="CY30" i="5"/>
  <c r="CS34" i="3"/>
  <c r="CS30" i="5"/>
  <c r="CM34" i="3"/>
  <c r="CJ30" i="5"/>
  <c r="CD34" i="3"/>
  <c r="CM30" i="5"/>
  <c r="CG34" i="3"/>
  <c r="BL45" i="4"/>
  <c r="BU45" i="4"/>
  <c r="CD28" i="5"/>
  <c r="CF24" i="5"/>
  <c r="BU30" i="5"/>
  <c r="BO34" i="3"/>
  <c r="BX30" i="5"/>
  <c r="BR34" i="3"/>
  <c r="R24" i="5"/>
  <c r="EI86" i="1"/>
  <c r="EM86" i="1"/>
  <c r="EQ86" i="1"/>
  <c r="EU86" i="1"/>
  <c r="AW37" i="7"/>
  <c r="AQ26" i="3"/>
  <c r="BO45" i="4"/>
  <c r="EA86" i="1"/>
  <c r="DW86" i="1"/>
  <c r="DS86" i="1"/>
  <c r="BC65" i="6"/>
  <c r="AT19" i="3"/>
  <c r="Y33" i="3"/>
  <c r="AG19" i="5"/>
  <c r="AG18" i="5"/>
  <c r="AG22" i="5"/>
  <c r="AD16" i="5"/>
  <c r="AA16" i="5"/>
  <c r="AA23" i="5" s="1"/>
  <c r="BU5" i="3"/>
  <c r="BI45" i="4"/>
  <c r="CA45" i="4"/>
  <c r="CG45" i="4"/>
  <c r="BX70" i="10" s="1"/>
  <c r="CM45" i="4"/>
  <c r="BI34" i="3"/>
  <c r="CY86" i="1"/>
  <c r="DC86" i="1"/>
  <c r="DO86" i="1"/>
  <c r="DG86" i="1"/>
  <c r="DK86" i="1"/>
  <c r="CG85" i="1"/>
  <c r="CC85" i="1"/>
  <c r="CO85" i="1"/>
  <c r="CQ85" i="1"/>
  <c r="CS85" i="1"/>
  <c r="BU85" i="1"/>
  <c r="CI85" i="1"/>
  <c r="CK85" i="1"/>
  <c r="BY85" i="1"/>
  <c r="CM85" i="1"/>
  <c r="CH85" i="1"/>
  <c r="CG91" i="1" s="1"/>
  <c r="CL85" i="1"/>
  <c r="CK91" i="1" s="1"/>
  <c r="AG10" i="5"/>
  <c r="AJ11" i="5"/>
  <c r="AE9" i="5"/>
  <c r="AE26" i="5" s="1"/>
  <c r="AE32" i="3" s="1"/>
  <c r="U20" i="4"/>
  <c r="W20" i="4"/>
  <c r="X20" i="4" s="1"/>
  <c r="U34" i="4"/>
  <c r="W19" i="4"/>
  <c r="X19" i="4" s="1"/>
  <c r="U19" i="4"/>
  <c r="U27" i="4"/>
  <c r="W27" i="4"/>
  <c r="X27" i="4" s="1"/>
  <c r="W26" i="4"/>
  <c r="X26" i="4" s="1"/>
  <c r="U26" i="4"/>
  <c r="W29" i="4"/>
  <c r="X29" i="4" s="1"/>
  <c r="U29" i="4"/>
  <c r="W24" i="4"/>
  <c r="X24" i="4" s="1"/>
  <c r="U24" i="4"/>
  <c r="U36" i="4"/>
  <c r="U18" i="4"/>
  <c r="W18" i="4"/>
  <c r="X18" i="4" s="1"/>
  <c r="W33" i="4"/>
  <c r="X33" i="4" s="1"/>
  <c r="U33" i="4"/>
  <c r="W14" i="4"/>
  <c r="U14" i="4"/>
  <c r="W31" i="4"/>
  <c r="X31" i="4" s="1"/>
  <c r="U31" i="4"/>
  <c r="V14" i="4"/>
  <c r="U30" i="4"/>
  <c r="W30" i="4"/>
  <c r="X30" i="4" s="1"/>
  <c r="U21" i="4"/>
  <c r="W21" i="4"/>
  <c r="X21" i="4" s="1"/>
  <c r="U15" i="4"/>
  <c r="W15" i="4"/>
  <c r="X15" i="4" s="1"/>
  <c r="AA31" i="4"/>
  <c r="AA32" i="4"/>
  <c r="Y8" i="4"/>
  <c r="Y42" i="4" s="1"/>
  <c r="Y40" i="3" s="1"/>
  <c r="AA9" i="4"/>
  <c r="AA23" i="4"/>
  <c r="AA19" i="4"/>
  <c r="AD10" i="4"/>
  <c r="U35" i="4"/>
  <c r="W23" i="4"/>
  <c r="X23" i="4" s="1"/>
  <c r="U23" i="4"/>
  <c r="U32" i="4"/>
  <c r="W32" i="4"/>
  <c r="X32" i="4" s="1"/>
  <c r="W28" i="4"/>
  <c r="X28" i="4" s="1"/>
  <c r="U28" i="4"/>
  <c r="R14" i="1"/>
  <c r="V71" i="1"/>
  <c r="V52" i="1"/>
  <c r="V79" i="1"/>
  <c r="V72" i="1"/>
  <c r="V62" i="1"/>
  <c r="V57" i="1"/>
  <c r="V56" i="1"/>
  <c r="V53" i="1"/>
  <c r="V61" i="1"/>
  <c r="V46" i="1"/>
  <c r="V37" i="1"/>
  <c r="V21" i="1"/>
  <c r="U9" i="1"/>
  <c r="AB10" i="1"/>
  <c r="V8" i="1"/>
  <c r="V90" i="1" s="1"/>
  <c r="V3" i="3" s="1"/>
  <c r="V38" i="1"/>
  <c r="S90" i="1"/>
  <c r="X9" i="1"/>
  <c r="Y9" i="1" s="1"/>
  <c r="CP73" i="10" l="1"/>
  <c r="BL73" i="10"/>
  <c r="BO73" i="10"/>
  <c r="CM73" i="10"/>
  <c r="CA5" i="3"/>
  <c r="BO73" i="13"/>
  <c r="AZ6" i="10"/>
  <c r="AZ6" i="13"/>
  <c r="AN45" i="10"/>
  <c r="AN45" i="13"/>
  <c r="AN46" i="13" s="1"/>
  <c r="BC6" i="10"/>
  <c r="BC6" i="13"/>
  <c r="Y60" i="10"/>
  <c r="Y60" i="13"/>
  <c r="P60" i="10"/>
  <c r="P60" i="13"/>
  <c r="CP73" i="13"/>
  <c r="CV72" i="13"/>
  <c r="CS72" i="13"/>
  <c r="AZ61" i="10"/>
  <c r="AQ61" i="10"/>
  <c r="BR61" i="10"/>
  <c r="BC63" i="10"/>
  <c r="BC63" i="13"/>
  <c r="BF63" i="10"/>
  <c r="BF63" i="13"/>
  <c r="AT63" i="10"/>
  <c r="AT63" i="13"/>
  <c r="BU61" i="10"/>
  <c r="BI61" i="10"/>
  <c r="BO63" i="10"/>
  <c r="BO63" i="13"/>
  <c r="AW61" i="10"/>
  <c r="BX61" i="10"/>
  <c r="BL63" i="10"/>
  <c r="BL63" i="13"/>
  <c r="CD63" i="10"/>
  <c r="CD63" i="13"/>
  <c r="CG63" i="10"/>
  <c r="CG63" i="13"/>
  <c r="CJ63" i="10"/>
  <c r="CJ63" i="13"/>
  <c r="CM63" i="10"/>
  <c r="CM63" i="13"/>
  <c r="CP63" i="10"/>
  <c r="CP63" i="13"/>
  <c r="CS63" i="10"/>
  <c r="CS63" i="13"/>
  <c r="CV63" i="10"/>
  <c r="CV63" i="13"/>
  <c r="CA63" i="10"/>
  <c r="CA63" i="13"/>
  <c r="AB83" i="1"/>
  <c r="AC83" i="1" s="1"/>
  <c r="AB68" i="1"/>
  <c r="AC68" i="1" s="1"/>
  <c r="AB60" i="1"/>
  <c r="AC60" i="1" s="1"/>
  <c r="AB23" i="1"/>
  <c r="AC23" i="1" s="1"/>
  <c r="AB22" i="1"/>
  <c r="AC22" i="1" s="1"/>
  <c r="AB19" i="1"/>
  <c r="AC19" i="1" s="1"/>
  <c r="AB73" i="1"/>
  <c r="AC73" i="1" s="1"/>
  <c r="AB78" i="1"/>
  <c r="S5" i="10"/>
  <c r="S5" i="13"/>
  <c r="Y89" i="4"/>
  <c r="AD73" i="4"/>
  <c r="AD71" i="4"/>
  <c r="AD84" i="4"/>
  <c r="AD78" i="4"/>
  <c r="AD68" i="4"/>
  <c r="AD81" i="4"/>
  <c r="AD83" i="4"/>
  <c r="AD80" i="4"/>
  <c r="AD74" i="4"/>
  <c r="AD72" i="4"/>
  <c r="AD70" i="4"/>
  <c r="AD85" i="4"/>
  <c r="AD77" i="4"/>
  <c r="AD82" i="4"/>
  <c r="AD67" i="4"/>
  <c r="AD69" i="4"/>
  <c r="AD33" i="4"/>
  <c r="AD32" i="4"/>
  <c r="AD27" i="4"/>
  <c r="AD26" i="4"/>
  <c r="AD25" i="4"/>
  <c r="AD24" i="4"/>
  <c r="AD23" i="4"/>
  <c r="AD20" i="4"/>
  <c r="AD19" i="4"/>
  <c r="AD17" i="4"/>
  <c r="AD16" i="4"/>
  <c r="AD15" i="4"/>
  <c r="AD75" i="4"/>
  <c r="AD79" i="4"/>
  <c r="AD76" i="4"/>
  <c r="U89" i="4"/>
  <c r="AA66" i="4"/>
  <c r="AA89" i="4" s="1"/>
  <c r="Z89" i="4"/>
  <c r="Y95" i="4" s="1"/>
  <c r="CY47" i="4"/>
  <c r="CM44" i="3" s="1"/>
  <c r="X66" i="4"/>
  <c r="X89" i="4" s="1"/>
  <c r="W89" i="4"/>
  <c r="V95" i="4" s="1"/>
  <c r="DK47" i="4"/>
  <c r="CY44" i="3" s="1"/>
  <c r="BI30" i="5"/>
  <c r="BC36" i="3" s="1"/>
  <c r="AB74" i="1"/>
  <c r="AC74" i="1" s="1"/>
  <c r="BX85" i="1"/>
  <c r="BU92" i="1" s="1"/>
  <c r="BU94" i="1" s="1"/>
  <c r="CM47" i="4"/>
  <c r="CD70" i="10"/>
  <c r="BX44" i="3"/>
  <c r="CA72" i="10"/>
  <c r="BU47" i="4"/>
  <c r="AZ42" i="3"/>
  <c r="CG44" i="3"/>
  <c r="CJ72" i="10"/>
  <c r="CD47" i="4"/>
  <c r="CP44" i="3"/>
  <c r="CS72" i="10"/>
  <c r="CJ44" i="3"/>
  <c r="CM72" i="10"/>
  <c r="BX42" i="3"/>
  <c r="CA70" i="10"/>
  <c r="BC47" i="4"/>
  <c r="BX47" i="4"/>
  <c r="CS44" i="3"/>
  <c r="CV72" i="10"/>
  <c r="BR47" i="4"/>
  <c r="CP47" i="4"/>
  <c r="CG72" i="13" s="1"/>
  <c r="CG70" i="10"/>
  <c r="BF47" i="4"/>
  <c r="BX5" i="3"/>
  <c r="BO5" i="3"/>
  <c r="AJ54" i="5"/>
  <c r="AJ53" i="5"/>
  <c r="AJ52" i="5"/>
  <c r="AJ51" i="5"/>
  <c r="AJ50" i="5"/>
  <c r="AJ49" i="5"/>
  <c r="AJ48" i="5"/>
  <c r="AH55" i="5"/>
  <c r="AJ20" i="5"/>
  <c r="Y60" i="5"/>
  <c r="Y62" i="5" s="1"/>
  <c r="AA56" i="5"/>
  <c r="AD47" i="5"/>
  <c r="AD55" i="5" s="1"/>
  <c r="AG47" i="5"/>
  <c r="AG55" i="5" s="1"/>
  <c r="AF55" i="5"/>
  <c r="AE59" i="5" s="1"/>
  <c r="AB64" i="1"/>
  <c r="AC64" i="1" s="1"/>
  <c r="AB56" i="1"/>
  <c r="AC56" i="1" s="1"/>
  <c r="AB40" i="1"/>
  <c r="AC40" i="1" s="1"/>
  <c r="AB39" i="1"/>
  <c r="AC39" i="1" s="1"/>
  <c r="AB79" i="1"/>
  <c r="AC79" i="1" s="1"/>
  <c r="AB72" i="1"/>
  <c r="AC72" i="1" s="1"/>
  <c r="AB18" i="1"/>
  <c r="AC18" i="1" s="1"/>
  <c r="AD21" i="4"/>
  <c r="AD31" i="4"/>
  <c r="S3" i="3"/>
  <c r="Z8" i="1"/>
  <c r="Z90" i="1" s="1"/>
  <c r="Y3" i="3" s="1"/>
  <c r="CS36" i="3"/>
  <c r="CV36" i="3"/>
  <c r="CA34" i="3"/>
  <c r="CA30" i="5"/>
  <c r="BC34" i="3"/>
  <c r="BR36" i="3"/>
  <c r="CG36" i="3"/>
  <c r="CP36" i="3"/>
  <c r="BR30" i="5"/>
  <c r="AW36" i="3"/>
  <c r="BO36" i="3"/>
  <c r="CD36" i="3"/>
  <c r="CY36" i="3"/>
  <c r="BF36" i="3"/>
  <c r="BR42" i="3"/>
  <c r="CM36" i="3"/>
  <c r="CJ36" i="3"/>
  <c r="AE23" i="5"/>
  <c r="S27" i="5"/>
  <c r="AT21" i="3"/>
  <c r="AT36" i="10"/>
  <c r="AT36" i="13" s="1"/>
  <c r="AN37" i="13" s="1"/>
  <c r="M30" i="5"/>
  <c r="M61" i="10"/>
  <c r="M63" i="10" s="1"/>
  <c r="V60" i="5"/>
  <c r="V62" i="5" s="1"/>
  <c r="X56" i="5"/>
  <c r="AQ28" i="3"/>
  <c r="DM94" i="1"/>
  <c r="BX9" i="13" s="1"/>
  <c r="CB86" i="1"/>
  <c r="BY92" i="1"/>
  <c r="AT7" i="10" s="1"/>
  <c r="EG94" i="1"/>
  <c r="CF86" i="1"/>
  <c r="CC92" i="1"/>
  <c r="AW7" i="10" s="1"/>
  <c r="CK94" i="1"/>
  <c r="DU94" i="1"/>
  <c r="DA94" i="1"/>
  <c r="DY94" i="1"/>
  <c r="DQ94" i="1"/>
  <c r="CD7" i="3" s="1"/>
  <c r="EK94" i="1"/>
  <c r="CO94" i="1"/>
  <c r="CS94" i="1"/>
  <c r="CW94" i="1"/>
  <c r="BR5" i="3"/>
  <c r="ES94" i="1"/>
  <c r="EO94" i="1"/>
  <c r="DE94" i="1"/>
  <c r="EC94" i="1"/>
  <c r="CG94" i="1"/>
  <c r="DI94" i="1"/>
  <c r="CJ5" i="3"/>
  <c r="AG15" i="5"/>
  <c r="AF23" i="5"/>
  <c r="AE27" i="5" s="1"/>
  <c r="AD15" i="5"/>
  <c r="AD23" i="5" s="1"/>
  <c r="AD24" i="5" s="1"/>
  <c r="AC23" i="5"/>
  <c r="AB27" i="5" s="1"/>
  <c r="CG30" i="5"/>
  <c r="X15" i="5"/>
  <c r="X23" i="5" s="1"/>
  <c r="X24" i="5" s="1"/>
  <c r="W23" i="5"/>
  <c r="V27" i="5" s="1"/>
  <c r="V60" i="13" s="1"/>
  <c r="BL34" i="3"/>
  <c r="AJ21" i="5"/>
  <c r="AJ17" i="5"/>
  <c r="AJ22" i="5"/>
  <c r="AJ18" i="5"/>
  <c r="BU34" i="3"/>
  <c r="BF4" i="3"/>
  <c r="BC4" i="3"/>
  <c r="BS84" i="1"/>
  <c r="BT84" i="1" s="1"/>
  <c r="BT85" i="1" s="1"/>
  <c r="V84" i="1"/>
  <c r="AB15" i="1"/>
  <c r="AC15" i="1" s="1"/>
  <c r="AB82" i="1"/>
  <c r="AC82" i="1" s="1"/>
  <c r="AB75" i="1"/>
  <c r="AC75" i="1" s="1"/>
  <c r="AB57" i="1"/>
  <c r="AC57" i="1" s="1"/>
  <c r="AB62" i="1"/>
  <c r="AC62" i="1" s="1"/>
  <c r="AB84" i="1"/>
  <c r="AC84" i="1" s="1"/>
  <c r="AB81" i="1"/>
  <c r="AC81" i="1" s="1"/>
  <c r="AB70" i="1"/>
  <c r="AC70" i="1" s="1"/>
  <c r="AB61" i="1"/>
  <c r="AC61" i="1" s="1"/>
  <c r="AB44" i="1"/>
  <c r="AC44" i="1" s="1"/>
  <c r="AB36" i="1"/>
  <c r="AC36" i="1" s="1"/>
  <c r="AB43" i="1"/>
  <c r="AC43" i="1" s="1"/>
  <c r="AB35" i="1"/>
  <c r="AC35" i="1" s="1"/>
  <c r="AB32" i="1"/>
  <c r="AC32" i="1" s="1"/>
  <c r="AB26" i="1"/>
  <c r="AC26" i="1" s="1"/>
  <c r="AB25" i="1"/>
  <c r="AC25" i="1" s="1"/>
  <c r="AB21" i="1"/>
  <c r="AC21" i="1" s="1"/>
  <c r="AB20" i="1"/>
  <c r="AC20" i="1" s="1"/>
  <c r="AB17" i="1"/>
  <c r="AC17" i="1" s="1"/>
  <c r="AB16" i="1"/>
  <c r="AC16" i="1" s="1"/>
  <c r="AB42" i="1"/>
  <c r="AC42" i="1" s="1"/>
  <c r="AB38" i="1"/>
  <c r="AC38" i="1" s="1"/>
  <c r="AB33" i="1"/>
  <c r="AC33" i="1" s="1"/>
  <c r="AB46" i="1"/>
  <c r="AC46" i="1" s="1"/>
  <c r="AB45" i="1"/>
  <c r="AC45" i="1" s="1"/>
  <c r="AB41" i="1"/>
  <c r="AC41" i="1" s="1"/>
  <c r="AB37" i="1"/>
  <c r="AC37" i="1" s="1"/>
  <c r="AB34" i="1"/>
  <c r="AC34" i="1" s="1"/>
  <c r="CD42" i="3"/>
  <c r="BF30" i="5"/>
  <c r="AZ34" i="3"/>
  <c r="AZ30" i="5"/>
  <c r="AT34" i="3"/>
  <c r="DH47" i="4"/>
  <c r="CV44" i="3" s="1"/>
  <c r="CV42" i="3"/>
  <c r="BL42" i="3"/>
  <c r="BL47" i="4"/>
  <c r="U55" i="5"/>
  <c r="BI42" i="3"/>
  <c r="CD30" i="5"/>
  <c r="BX34" i="3"/>
  <c r="CD5" i="3"/>
  <c r="CV5" i="3"/>
  <c r="CS5" i="3"/>
  <c r="CM5" i="3"/>
  <c r="CG5" i="3"/>
  <c r="CP5" i="3"/>
  <c r="CY5" i="3"/>
  <c r="CG47" i="4"/>
  <c r="BU42" i="3"/>
  <c r="CA47" i="4"/>
  <c r="BO42" i="3"/>
  <c r="BI47" i="4"/>
  <c r="AW42" i="3"/>
  <c r="BO47" i="4"/>
  <c r="BC42" i="3"/>
  <c r="CA42" i="3"/>
  <c r="AG16" i="5"/>
  <c r="AA24" i="5"/>
  <c r="Y28" i="5"/>
  <c r="AJ19" i="5"/>
  <c r="BC5" i="3"/>
  <c r="BI5" i="3"/>
  <c r="BF5" i="3"/>
  <c r="BF7" i="3"/>
  <c r="S28" i="5"/>
  <c r="S61" i="13" s="1"/>
  <c r="S63" i="13" s="1"/>
  <c r="U24" i="5"/>
  <c r="CE85" i="1"/>
  <c r="BW85" i="1"/>
  <c r="BV85" i="1"/>
  <c r="BU91" i="1" s="1"/>
  <c r="CA85" i="1"/>
  <c r="CA86" i="1" s="1"/>
  <c r="CI86" i="1"/>
  <c r="CQ86" i="1"/>
  <c r="CM86" i="1"/>
  <c r="CD85" i="1"/>
  <c r="CC91" i="1" s="1"/>
  <c r="CU85" i="1"/>
  <c r="CT85" i="1"/>
  <c r="CS91" i="1" s="1"/>
  <c r="BI6" i="13" s="1"/>
  <c r="CP85" i="1"/>
  <c r="CO91" i="1" s="1"/>
  <c r="BF6" i="13" s="1"/>
  <c r="BS85" i="1"/>
  <c r="BR85" i="1"/>
  <c r="BQ91" i="1" s="1"/>
  <c r="BZ85" i="1"/>
  <c r="BY91" i="1" s="1"/>
  <c r="AM11" i="5"/>
  <c r="AJ10" i="5"/>
  <c r="AH9" i="5"/>
  <c r="AH26" i="5" s="1"/>
  <c r="AH32" i="3" s="1"/>
  <c r="X14" i="4"/>
  <c r="AD30" i="4"/>
  <c r="AD29" i="4"/>
  <c r="AD18" i="4"/>
  <c r="AD9" i="4"/>
  <c r="AG10" i="4"/>
  <c r="AD28" i="4"/>
  <c r="AB8" i="4"/>
  <c r="AB42" i="4" s="1"/>
  <c r="AB40" i="3" s="1"/>
  <c r="AA14" i="4"/>
  <c r="W52" i="1"/>
  <c r="X52" i="1" s="1"/>
  <c r="Y52" i="1" s="1"/>
  <c r="U52" i="1"/>
  <c r="W69" i="1"/>
  <c r="X69" i="1" s="1"/>
  <c r="Y69" i="1" s="1"/>
  <c r="U69" i="1"/>
  <c r="U53" i="1"/>
  <c r="W53" i="1"/>
  <c r="X53" i="1" s="1"/>
  <c r="Y53" i="1" s="1"/>
  <c r="U72" i="1"/>
  <c r="W72" i="1"/>
  <c r="X72" i="1" s="1"/>
  <c r="Y72" i="1" s="1"/>
  <c r="V14" i="1"/>
  <c r="U21" i="1"/>
  <c r="W21" i="1"/>
  <c r="X21" i="1" s="1"/>
  <c r="Y21" i="1" s="1"/>
  <c r="U16" i="1"/>
  <c r="W16" i="1"/>
  <c r="X16" i="1" s="1"/>
  <c r="Y16" i="1" s="1"/>
  <c r="W41" i="1"/>
  <c r="X41" i="1" s="1"/>
  <c r="Y41" i="1" s="1"/>
  <c r="U41" i="1"/>
  <c r="U24" i="1"/>
  <c r="W24" i="1"/>
  <c r="X24" i="1" s="1"/>
  <c r="Y24" i="1" s="1"/>
  <c r="U56" i="1"/>
  <c r="W56" i="1"/>
  <c r="X56" i="1" s="1"/>
  <c r="Y56" i="1" s="1"/>
  <c r="U57" i="1"/>
  <c r="W57" i="1"/>
  <c r="X57" i="1" s="1"/>
  <c r="Y57" i="1" s="1"/>
  <c r="W74" i="1"/>
  <c r="X74" i="1" s="1"/>
  <c r="Y74" i="1" s="1"/>
  <c r="U74" i="1"/>
  <c r="U70" i="1"/>
  <c r="W70" i="1"/>
  <c r="X70" i="1" s="1"/>
  <c r="Y70" i="1" s="1"/>
  <c r="U15" i="1"/>
  <c r="W15" i="1"/>
  <c r="X15" i="1" s="1"/>
  <c r="Y15" i="1" s="1"/>
  <c r="U18" i="1"/>
  <c r="W18" i="1"/>
  <c r="X18" i="1" s="1"/>
  <c r="Y18" i="1" s="1"/>
  <c r="W17" i="1"/>
  <c r="X17" i="1" s="1"/>
  <c r="Y17" i="1" s="1"/>
  <c r="U17" i="1"/>
  <c r="U62" i="1"/>
  <c r="W62" i="1"/>
  <c r="X62" i="1" s="1"/>
  <c r="Y62" i="1" s="1"/>
  <c r="W81" i="1"/>
  <c r="X81" i="1" s="1"/>
  <c r="Y81" i="1" s="1"/>
  <c r="U81" i="1"/>
  <c r="W79" i="1"/>
  <c r="X79" i="1" s="1"/>
  <c r="Y79" i="1" s="1"/>
  <c r="U79" i="1"/>
  <c r="W36" i="1"/>
  <c r="X36" i="1" s="1"/>
  <c r="Y36" i="1" s="1"/>
  <c r="U36" i="1"/>
  <c r="W32" i="1"/>
  <c r="X32" i="1" s="1"/>
  <c r="Y32" i="1" s="1"/>
  <c r="U32" i="1"/>
  <c r="U61" i="1"/>
  <c r="W61" i="1"/>
  <c r="X61" i="1" s="1"/>
  <c r="Y61" i="1" s="1"/>
  <c r="W80" i="1"/>
  <c r="X80" i="1" s="1"/>
  <c r="Y80" i="1" s="1"/>
  <c r="U80" i="1"/>
  <c r="W22" i="1"/>
  <c r="X22" i="1" s="1"/>
  <c r="Y22" i="1" s="1"/>
  <c r="U22" i="1"/>
  <c r="W40" i="1"/>
  <c r="X40" i="1" s="1"/>
  <c r="Y40" i="1" s="1"/>
  <c r="U40" i="1"/>
  <c r="W19" i="1"/>
  <c r="X19" i="1" s="1"/>
  <c r="Y19" i="1" s="1"/>
  <c r="U19" i="1"/>
  <c r="W37" i="1"/>
  <c r="X37" i="1" s="1"/>
  <c r="Y37" i="1" s="1"/>
  <c r="U37" i="1"/>
  <c r="W38" i="1"/>
  <c r="X38" i="1" s="1"/>
  <c r="Y38" i="1" s="1"/>
  <c r="U38" i="1"/>
  <c r="U26" i="1"/>
  <c r="W26" i="1"/>
  <c r="X26" i="1" s="1"/>
  <c r="Y26" i="1" s="1"/>
  <c r="U25" i="1"/>
  <c r="W25" i="1"/>
  <c r="X25" i="1" s="1"/>
  <c r="Y25" i="1" s="1"/>
  <c r="U64" i="1"/>
  <c r="W64" i="1"/>
  <c r="X64" i="1" s="1"/>
  <c r="Y64" i="1" s="1"/>
  <c r="W68" i="1"/>
  <c r="X68" i="1" s="1"/>
  <c r="Y68" i="1" s="1"/>
  <c r="U68" i="1"/>
  <c r="W82" i="1"/>
  <c r="X82" i="1" s="1"/>
  <c r="Y82" i="1" s="1"/>
  <c r="U82" i="1"/>
  <c r="U83" i="1"/>
  <c r="W83" i="1"/>
  <c r="X83" i="1" s="1"/>
  <c r="Y83" i="1" s="1"/>
  <c r="W23" i="1"/>
  <c r="X23" i="1" s="1"/>
  <c r="Y23" i="1" s="1"/>
  <c r="U23" i="1"/>
  <c r="L85" i="1"/>
  <c r="K85" i="1"/>
  <c r="J91" i="1" s="1"/>
  <c r="U43" i="1"/>
  <c r="W43" i="1"/>
  <c r="X43" i="1" s="1"/>
  <c r="Y43" i="1" s="1"/>
  <c r="W51" i="1"/>
  <c r="X51" i="1" s="1"/>
  <c r="Y51" i="1" s="1"/>
  <c r="U51" i="1"/>
  <c r="W60" i="1"/>
  <c r="X60" i="1" s="1"/>
  <c r="Y60" i="1" s="1"/>
  <c r="U60" i="1"/>
  <c r="W71" i="1"/>
  <c r="X71" i="1" s="1"/>
  <c r="Y71" i="1" s="1"/>
  <c r="U71" i="1"/>
  <c r="W14" i="1"/>
  <c r="U14" i="1"/>
  <c r="W39" i="1"/>
  <c r="X39" i="1" s="1"/>
  <c r="Y39" i="1" s="1"/>
  <c r="U39" i="1"/>
  <c r="U34" i="1"/>
  <c r="W34" i="1"/>
  <c r="X34" i="1" s="1"/>
  <c r="Y34" i="1" s="1"/>
  <c r="U33" i="1"/>
  <c r="W33" i="1"/>
  <c r="X33" i="1" s="1"/>
  <c r="Y33" i="1" s="1"/>
  <c r="W42" i="1"/>
  <c r="X42" i="1" s="1"/>
  <c r="Y42" i="1" s="1"/>
  <c r="U42" i="1"/>
  <c r="W46" i="1"/>
  <c r="X46" i="1" s="1"/>
  <c r="Y46" i="1" s="1"/>
  <c r="U46" i="1"/>
  <c r="U84" i="1"/>
  <c r="W84" i="1"/>
  <c r="X84" i="1" s="1"/>
  <c r="Y84" i="1" s="1"/>
  <c r="AB80" i="1"/>
  <c r="AC80" i="1" s="1"/>
  <c r="AB69" i="1"/>
  <c r="AC69" i="1" s="1"/>
  <c r="AB63" i="1"/>
  <c r="AC63" i="1" s="1"/>
  <c r="AB51" i="1"/>
  <c r="AC51" i="1" s="1"/>
  <c r="AB71" i="1"/>
  <c r="AC71" i="1" s="1"/>
  <c r="AB52" i="1"/>
  <c r="AC52" i="1" s="1"/>
  <c r="AB53" i="1"/>
  <c r="AC53" i="1" s="1"/>
  <c r="AB24" i="1"/>
  <c r="AC24" i="1" s="1"/>
  <c r="AF10" i="1"/>
  <c r="W20" i="1"/>
  <c r="X20" i="1" s="1"/>
  <c r="Y20" i="1" s="1"/>
  <c r="U20" i="1"/>
  <c r="W35" i="1"/>
  <c r="X35" i="1" s="1"/>
  <c r="Y35" i="1" s="1"/>
  <c r="U35" i="1"/>
  <c r="U45" i="1"/>
  <c r="W45" i="1"/>
  <c r="X45" i="1" s="1"/>
  <c r="Y45" i="1" s="1"/>
  <c r="W44" i="1"/>
  <c r="X44" i="1" s="1"/>
  <c r="Y44" i="1" s="1"/>
  <c r="U44" i="1"/>
  <c r="W63" i="1"/>
  <c r="X63" i="1" s="1"/>
  <c r="Y63" i="1" s="1"/>
  <c r="U63" i="1"/>
  <c r="W75" i="1"/>
  <c r="X75" i="1" s="1"/>
  <c r="Y75" i="1" s="1"/>
  <c r="U75" i="1"/>
  <c r="U73" i="1"/>
  <c r="W73" i="1"/>
  <c r="X73" i="1" s="1"/>
  <c r="Y73" i="1" s="1"/>
  <c r="AB28" i="5" l="1"/>
  <c r="BL9" i="10"/>
  <c r="BL9" i="13"/>
  <c r="BC9" i="10"/>
  <c r="BC9" i="13"/>
  <c r="BX86" i="1"/>
  <c r="BC10" i="13"/>
  <c r="AW6" i="10"/>
  <c r="AW6" i="13"/>
  <c r="CD9" i="10"/>
  <c r="CD9" i="13"/>
  <c r="BX72" i="10"/>
  <c r="BX72" i="13"/>
  <c r="AZ9" i="10"/>
  <c r="AZ9" i="13"/>
  <c r="BF9" i="10"/>
  <c r="BF9" i="13"/>
  <c r="CP72" i="10"/>
  <c r="CP72" i="13"/>
  <c r="CM73" i="13" s="1"/>
  <c r="AT6" i="10"/>
  <c r="AT6" i="13"/>
  <c r="CD72" i="10"/>
  <c r="CD72" i="13"/>
  <c r="CA73" i="13" s="1"/>
  <c r="CP9" i="10"/>
  <c r="CP9" i="13"/>
  <c r="V28" i="5"/>
  <c r="AB60" i="10"/>
  <c r="AB60" i="13"/>
  <c r="BR9" i="10"/>
  <c r="BR9" i="13"/>
  <c r="CA9" i="10"/>
  <c r="CA9" i="13"/>
  <c r="BU9" i="10"/>
  <c r="BU9" i="13"/>
  <c r="BI9" i="10"/>
  <c r="BI9" i="13"/>
  <c r="BU72" i="13"/>
  <c r="BL73" i="13" s="1"/>
  <c r="BU72" i="10"/>
  <c r="CG9" i="10"/>
  <c r="CG9" i="13"/>
  <c r="CJ9" i="10"/>
  <c r="CJ9" i="13"/>
  <c r="CM9" i="10"/>
  <c r="CM9" i="13"/>
  <c r="CS9" i="10"/>
  <c r="CS9" i="13"/>
  <c r="CG7" i="3"/>
  <c r="AE60" i="10"/>
  <c r="AE60" i="13"/>
  <c r="CV9" i="10"/>
  <c r="CV9" i="13"/>
  <c r="BO9" i="10"/>
  <c r="BO9" i="13"/>
  <c r="S60" i="10"/>
  <c r="S60" i="13"/>
  <c r="AQ63" i="10"/>
  <c r="AQ63" i="13"/>
  <c r="Y61" i="10"/>
  <c r="BR63" i="10"/>
  <c r="BR63" i="13"/>
  <c r="AW63" i="10"/>
  <c r="AW63" i="13"/>
  <c r="BI63" i="10"/>
  <c r="BI63" i="13"/>
  <c r="CA64" i="13"/>
  <c r="BX63" i="10"/>
  <c r="BX63" i="13"/>
  <c r="BU63" i="10"/>
  <c r="BU63" i="13"/>
  <c r="V61" i="10"/>
  <c r="CM64" i="13"/>
  <c r="AB61" i="10"/>
  <c r="AZ63" i="10"/>
  <c r="AZ63" i="13"/>
  <c r="AF37" i="1"/>
  <c r="AG37" i="1" s="1"/>
  <c r="AF73" i="1"/>
  <c r="AG73" i="1" s="1"/>
  <c r="AF17" i="1"/>
  <c r="AG17" i="1" s="1"/>
  <c r="AF31" i="1"/>
  <c r="AG31" i="1" s="1"/>
  <c r="J6" i="13"/>
  <c r="AE33" i="3"/>
  <c r="AB60" i="5"/>
  <c r="AB62" i="5" s="1"/>
  <c r="AD56" i="5"/>
  <c r="AB89" i="4"/>
  <c r="AG78" i="4"/>
  <c r="AG68" i="4"/>
  <c r="AG81" i="4"/>
  <c r="AG83" i="4"/>
  <c r="AG80" i="4"/>
  <c r="AG74" i="4"/>
  <c r="AG72" i="4"/>
  <c r="AG70" i="4"/>
  <c r="AG85" i="4"/>
  <c r="AG77" i="4"/>
  <c r="AG82" i="4"/>
  <c r="AG67" i="4"/>
  <c r="AG69" i="4"/>
  <c r="AG73" i="4"/>
  <c r="AG71" i="4"/>
  <c r="AG84" i="4"/>
  <c r="AG31" i="4"/>
  <c r="AG24" i="4"/>
  <c r="AG27" i="4"/>
  <c r="AG23" i="4"/>
  <c r="AG26" i="4"/>
  <c r="AG17" i="4"/>
  <c r="AG79" i="4"/>
  <c r="AG75" i="4"/>
  <c r="AG76" i="4"/>
  <c r="CA44" i="3"/>
  <c r="Y96" i="4"/>
  <c r="Y98" i="4" s="1"/>
  <c r="AA90" i="4"/>
  <c r="AD66" i="4"/>
  <c r="AD89" i="4" s="1"/>
  <c r="AC89" i="4"/>
  <c r="AB95" i="4" s="1"/>
  <c r="X90" i="4"/>
  <c r="V96" i="4"/>
  <c r="V98" i="4" s="1"/>
  <c r="S96" i="4"/>
  <c r="S98" i="4" s="1"/>
  <c r="U90" i="4"/>
  <c r="BF6" i="10"/>
  <c r="BL10" i="10"/>
  <c r="BI6" i="10"/>
  <c r="CA7" i="3"/>
  <c r="BX9" i="10"/>
  <c r="V30" i="5"/>
  <c r="AF74" i="1"/>
  <c r="AG74" i="1" s="1"/>
  <c r="BC44" i="3"/>
  <c r="AW44" i="3"/>
  <c r="BO44" i="3"/>
  <c r="BU44" i="3"/>
  <c r="AZ44" i="3"/>
  <c r="CD44" i="3"/>
  <c r="CG72" i="10"/>
  <c r="BF44" i="3"/>
  <c r="BL44" i="3"/>
  <c r="BR44" i="3"/>
  <c r="BI44" i="3"/>
  <c r="V33" i="3"/>
  <c r="V60" i="10"/>
  <c r="V64" i="10" s="1"/>
  <c r="AG19" i="4"/>
  <c r="AG15" i="4"/>
  <c r="AM54" i="5"/>
  <c r="AM53" i="5"/>
  <c r="AM52" i="5"/>
  <c r="AM51" i="5"/>
  <c r="AM50" i="5"/>
  <c r="AM49" i="5"/>
  <c r="AM48" i="5"/>
  <c r="AK55" i="5"/>
  <c r="AM19" i="5"/>
  <c r="AM15" i="5"/>
  <c r="AG56" i="5"/>
  <c r="AE60" i="5"/>
  <c r="AE62" i="5" s="1"/>
  <c r="AJ47" i="5"/>
  <c r="AJ55" i="5" s="1"/>
  <c r="AI55" i="5"/>
  <c r="AH59" i="5" s="1"/>
  <c r="AF15" i="1"/>
  <c r="AG15" i="1" s="1"/>
  <c r="AF61" i="1"/>
  <c r="AG61" i="1" s="1"/>
  <c r="AF53" i="1"/>
  <c r="AG53" i="1" s="1"/>
  <c r="AF45" i="1"/>
  <c r="AG45" i="1" s="1"/>
  <c r="AF82" i="1"/>
  <c r="AG82" i="1" s="1"/>
  <c r="AF71" i="1"/>
  <c r="AG71" i="1" s="1"/>
  <c r="AF33" i="1"/>
  <c r="AG33" i="1" s="1"/>
  <c r="AF29" i="1"/>
  <c r="AG29" i="1" s="1"/>
  <c r="AF25" i="1"/>
  <c r="AG25" i="1" s="1"/>
  <c r="AF21" i="1"/>
  <c r="AG21" i="1" s="1"/>
  <c r="AG32" i="4"/>
  <c r="AG28" i="4"/>
  <c r="CS7" i="3"/>
  <c r="CM7" i="3"/>
  <c r="BI7" i="3"/>
  <c r="CY7" i="3"/>
  <c r="BC7" i="3"/>
  <c r="BU36" i="3"/>
  <c r="CA36" i="3"/>
  <c r="BT86" i="1"/>
  <c r="BQ92" i="1"/>
  <c r="BQ94" i="1" s="1"/>
  <c r="BX36" i="3"/>
  <c r="AT36" i="3"/>
  <c r="AZ36" i="3"/>
  <c r="BL36" i="3"/>
  <c r="AH23" i="5"/>
  <c r="J4" i="3"/>
  <c r="J6" i="10"/>
  <c r="AB33" i="3"/>
  <c r="CC94" i="1"/>
  <c r="BY94" i="1"/>
  <c r="BX7" i="3"/>
  <c r="BR7" i="3"/>
  <c r="CJ7" i="3"/>
  <c r="CP7" i="3"/>
  <c r="CV7" i="3"/>
  <c r="BO7" i="3"/>
  <c r="BU7" i="3"/>
  <c r="S30" i="5"/>
  <c r="S61" i="10"/>
  <c r="S63" i="10" s="1"/>
  <c r="V34" i="3"/>
  <c r="AI23" i="5"/>
  <c r="AH27" i="5" s="1"/>
  <c r="AJ15" i="5"/>
  <c r="AG23" i="5"/>
  <c r="AE28" i="5" s="1"/>
  <c r="AM22" i="5"/>
  <c r="AM18" i="5"/>
  <c r="BI4" i="3"/>
  <c r="BL4" i="3"/>
  <c r="AZ4" i="3"/>
  <c r="AW4" i="3"/>
  <c r="AD8" i="1"/>
  <c r="AD90" i="1" s="1"/>
  <c r="AF69" i="1"/>
  <c r="AG69" i="1" s="1"/>
  <c r="AF60" i="1"/>
  <c r="AG60" i="1" s="1"/>
  <c r="AF44" i="1"/>
  <c r="AG44" i="1" s="1"/>
  <c r="AF41" i="1"/>
  <c r="AG41" i="1" s="1"/>
  <c r="AF38" i="1"/>
  <c r="AG38" i="1" s="1"/>
  <c r="AF36" i="1"/>
  <c r="AG36" i="1" s="1"/>
  <c r="AF83" i="1"/>
  <c r="AG83" i="1" s="1"/>
  <c r="AF72" i="1"/>
  <c r="AG72" i="1" s="1"/>
  <c r="AF70" i="1"/>
  <c r="AG70" i="1" s="1"/>
  <c r="AF68" i="1"/>
  <c r="AG68" i="1" s="1"/>
  <c r="AF51" i="1"/>
  <c r="AG51" i="1" s="1"/>
  <c r="AF64" i="1"/>
  <c r="AG64" i="1" s="1"/>
  <c r="AF32" i="1"/>
  <c r="AG32" i="1" s="1"/>
  <c r="AF28" i="1"/>
  <c r="AG28" i="1" s="1"/>
  <c r="AF26" i="1"/>
  <c r="AG26" i="1" s="1"/>
  <c r="AF24" i="1"/>
  <c r="AG24" i="1" s="1"/>
  <c r="AF23" i="1"/>
  <c r="AG23" i="1" s="1"/>
  <c r="AF20" i="1"/>
  <c r="AG20" i="1" s="1"/>
  <c r="AF19" i="1"/>
  <c r="AG19" i="1" s="1"/>
  <c r="AF18" i="1"/>
  <c r="AG18" i="1" s="1"/>
  <c r="AF16" i="1"/>
  <c r="AG16" i="1" s="1"/>
  <c r="AF62" i="1"/>
  <c r="AG62" i="1" s="1"/>
  <c r="AF46" i="1"/>
  <c r="AG46" i="1" s="1"/>
  <c r="AF34" i="1"/>
  <c r="AG34" i="1" s="1"/>
  <c r="S60" i="5"/>
  <c r="S62" i="5" s="1"/>
  <c r="U56" i="5"/>
  <c r="AM21" i="5"/>
  <c r="AM20" i="5"/>
  <c r="AM17" i="5"/>
  <c r="AB34" i="3"/>
  <c r="AB30" i="5"/>
  <c r="AJ16" i="5"/>
  <c r="Y30" i="5"/>
  <c r="Y34" i="3"/>
  <c r="AW5" i="3"/>
  <c r="BL7" i="3"/>
  <c r="BL5" i="3"/>
  <c r="AZ5" i="3"/>
  <c r="CE86" i="1"/>
  <c r="BW86" i="1"/>
  <c r="CU86" i="1"/>
  <c r="BS86" i="1"/>
  <c r="AP11" i="5"/>
  <c r="AM10" i="5"/>
  <c r="AK9" i="5"/>
  <c r="AK26" i="5" s="1"/>
  <c r="AK32" i="3" s="1"/>
  <c r="AD14" i="4"/>
  <c r="AG29" i="4"/>
  <c r="AG30" i="4"/>
  <c r="AG33" i="4"/>
  <c r="AJ10" i="4"/>
  <c r="AG20" i="4"/>
  <c r="AG21" i="4"/>
  <c r="AG18" i="4"/>
  <c r="AG9" i="4"/>
  <c r="AE8" i="4"/>
  <c r="AE42" i="4" s="1"/>
  <c r="AE40" i="3" s="1"/>
  <c r="AB14" i="1"/>
  <c r="AC14" i="1" s="1"/>
  <c r="AF84" i="1"/>
  <c r="AG84" i="1" s="1"/>
  <c r="AF80" i="1"/>
  <c r="AG80" i="1" s="1"/>
  <c r="AF75" i="1"/>
  <c r="AG75" i="1" s="1"/>
  <c r="AF79" i="1"/>
  <c r="AG79" i="1" s="1"/>
  <c r="AF81" i="1"/>
  <c r="AG81" i="1" s="1"/>
  <c r="AF57" i="1"/>
  <c r="AG57" i="1" s="1"/>
  <c r="AF63" i="1"/>
  <c r="AG63" i="1" s="1"/>
  <c r="AF56" i="1"/>
  <c r="AG56" i="1" s="1"/>
  <c r="AF58" i="1"/>
  <c r="AG58" i="1" s="1"/>
  <c r="AF52" i="1"/>
  <c r="AG52" i="1" s="1"/>
  <c r="AF59" i="1"/>
  <c r="AG59" i="1" s="1"/>
  <c r="AF43" i="1"/>
  <c r="AG43" i="1" s="1"/>
  <c r="AF42" i="1"/>
  <c r="AG42" i="1" s="1"/>
  <c r="AF35" i="1"/>
  <c r="AG35" i="1" s="1"/>
  <c r="AF27" i="1"/>
  <c r="AG27" i="1" s="1"/>
  <c r="AF40" i="1"/>
  <c r="AG40" i="1" s="1"/>
  <c r="AF39" i="1"/>
  <c r="AG39" i="1" s="1"/>
  <c r="AF30" i="1"/>
  <c r="AG30" i="1" s="1"/>
  <c r="AJ10" i="1"/>
  <c r="AF22" i="1"/>
  <c r="AG22" i="1" s="1"/>
  <c r="AB3" i="3"/>
  <c r="X14" i="1"/>
  <c r="Y14" i="1" s="1"/>
  <c r="L86" i="1"/>
  <c r="J92" i="1"/>
  <c r="AZ10" i="10" l="1"/>
  <c r="BL64" i="13"/>
  <c r="AZ10" i="13"/>
  <c r="CA10" i="13"/>
  <c r="AH60" i="10"/>
  <c r="AH60" i="13"/>
  <c r="AT9" i="10"/>
  <c r="AT9" i="13"/>
  <c r="AW9" i="10"/>
  <c r="AW9" i="13"/>
  <c r="AH33" i="3"/>
  <c r="CM10" i="13"/>
  <c r="AZ64" i="13"/>
  <c r="BL10" i="13"/>
  <c r="AB63" i="10"/>
  <c r="AB63" i="13"/>
  <c r="AE61" i="10"/>
  <c r="V63" i="10"/>
  <c r="V63" i="13"/>
  <c r="V64" i="13" s="1"/>
  <c r="Y63" i="10"/>
  <c r="Y63" i="13"/>
  <c r="AJ46" i="1"/>
  <c r="AK46" i="1" s="1"/>
  <c r="AJ60" i="1"/>
  <c r="AK60" i="1" s="1"/>
  <c r="AJ32" i="1"/>
  <c r="AK32" i="1" s="1"/>
  <c r="AJ51" i="1"/>
  <c r="AK51" i="1" s="1"/>
  <c r="AJ19" i="1"/>
  <c r="AK19" i="1" s="1"/>
  <c r="AJ27" i="1"/>
  <c r="AK27" i="1" s="1"/>
  <c r="J7" i="10"/>
  <c r="J7" i="13"/>
  <c r="V36" i="3"/>
  <c r="AB96" i="4"/>
  <c r="AB98" i="4" s="1"/>
  <c r="AD90" i="4"/>
  <c r="AG66" i="4"/>
  <c r="AG89" i="4" s="1"/>
  <c r="AF89" i="4"/>
  <c r="AE95" i="4" s="1"/>
  <c r="AJ83" i="4"/>
  <c r="AJ82" i="4"/>
  <c r="AJ80" i="4"/>
  <c r="AJ74" i="4"/>
  <c r="AJ72" i="4"/>
  <c r="AJ70" i="4"/>
  <c r="AJ85" i="4"/>
  <c r="AJ77" i="4"/>
  <c r="AJ30" i="4"/>
  <c r="AJ67" i="4"/>
  <c r="AJ69" i="4"/>
  <c r="AJ73" i="4"/>
  <c r="AJ71" i="4"/>
  <c r="AJ84" i="4"/>
  <c r="AJ78" i="4"/>
  <c r="AJ68" i="4"/>
  <c r="AJ81" i="4"/>
  <c r="AJ27" i="4"/>
  <c r="AJ23" i="4"/>
  <c r="AJ19" i="4"/>
  <c r="AJ15" i="4"/>
  <c r="AJ18" i="4"/>
  <c r="AJ33" i="4"/>
  <c r="AJ32" i="4"/>
  <c r="AJ31" i="4"/>
  <c r="AJ29" i="4"/>
  <c r="AJ17" i="4"/>
  <c r="AJ28" i="4"/>
  <c r="AJ20" i="4"/>
  <c r="AJ75" i="4"/>
  <c r="AJ79" i="4"/>
  <c r="AJ76" i="4"/>
  <c r="AE89" i="4"/>
  <c r="BC10" i="10"/>
  <c r="AG24" i="5"/>
  <c r="AJ75" i="1"/>
  <c r="AK75" i="1" s="1"/>
  <c r="AJ21" i="4"/>
  <c r="AP54" i="5"/>
  <c r="AP53" i="5"/>
  <c r="AP52" i="5"/>
  <c r="AP51" i="5"/>
  <c r="AP50" i="5"/>
  <c r="AP49" i="5"/>
  <c r="AP48" i="5"/>
  <c r="AN55" i="5"/>
  <c r="AU22" i="5"/>
  <c r="AT22" i="5"/>
  <c r="AU21" i="5"/>
  <c r="AT21" i="5"/>
  <c r="AU20" i="5"/>
  <c r="AT20" i="5"/>
  <c r="AU19" i="5"/>
  <c r="AT19" i="5"/>
  <c r="AU18" i="5"/>
  <c r="AT18" i="5"/>
  <c r="AU17" i="5"/>
  <c r="AT17" i="5"/>
  <c r="AU16" i="5"/>
  <c r="AT16" i="5"/>
  <c r="AU15" i="5"/>
  <c r="AT15" i="5"/>
  <c r="AJ56" i="5"/>
  <c r="AH60" i="5"/>
  <c r="AH62" i="5" s="1"/>
  <c r="AM47" i="5"/>
  <c r="AM55" i="5" s="1"/>
  <c r="AL55" i="5"/>
  <c r="AK59" i="5" s="1"/>
  <c r="AH8" i="1"/>
  <c r="AH90" i="1" s="1"/>
  <c r="AJ64" i="1"/>
  <c r="AK64" i="1" s="1"/>
  <c r="AJ56" i="1"/>
  <c r="AK56" i="1" s="1"/>
  <c r="AJ20" i="1"/>
  <c r="AK20" i="1" s="1"/>
  <c r="AJ24" i="4"/>
  <c r="AZ7" i="3"/>
  <c r="AW7" i="3"/>
  <c r="Y36" i="3"/>
  <c r="AB36" i="3"/>
  <c r="AJ23" i="5"/>
  <c r="AH28" i="5" s="1"/>
  <c r="AK23" i="5"/>
  <c r="AL23" i="5"/>
  <c r="AK27" i="5" s="1"/>
  <c r="AP20" i="5"/>
  <c r="AJ15" i="1"/>
  <c r="AK15" i="1" s="1"/>
  <c r="AJ53" i="1"/>
  <c r="AK53" i="1" s="1"/>
  <c r="AJ42" i="1"/>
  <c r="AK42" i="1" s="1"/>
  <c r="AJ40" i="1"/>
  <c r="AK40" i="1" s="1"/>
  <c r="AJ39" i="1"/>
  <c r="AK39" i="1" s="1"/>
  <c r="AJ34" i="1"/>
  <c r="AK34" i="1" s="1"/>
  <c r="AJ33" i="1"/>
  <c r="AK33" i="1" s="1"/>
  <c r="AJ84" i="1"/>
  <c r="AK84" i="1" s="1"/>
  <c r="AJ63" i="1"/>
  <c r="AK63" i="1" s="1"/>
  <c r="AJ70" i="1"/>
  <c r="AK70" i="1" s="1"/>
  <c r="AJ61" i="1"/>
  <c r="AK61" i="1" s="1"/>
  <c r="AJ52" i="1"/>
  <c r="AK52" i="1" s="1"/>
  <c r="AJ28" i="1"/>
  <c r="AK28" i="1" s="1"/>
  <c r="AJ26" i="1"/>
  <c r="AK26" i="1" s="1"/>
  <c r="AJ25" i="1"/>
  <c r="AK25" i="1" s="1"/>
  <c r="AJ24" i="1"/>
  <c r="AK24" i="1" s="1"/>
  <c r="AJ23" i="1"/>
  <c r="AK23" i="1" s="1"/>
  <c r="AJ22" i="1"/>
  <c r="AK22" i="1" s="1"/>
  <c r="AJ21" i="1"/>
  <c r="AK21" i="1" s="1"/>
  <c r="AJ18" i="1"/>
  <c r="AK18" i="1" s="1"/>
  <c r="AJ17" i="1"/>
  <c r="AK17" i="1" s="1"/>
  <c r="AJ16" i="1"/>
  <c r="AK16" i="1" s="1"/>
  <c r="AP22" i="5"/>
  <c r="AP19" i="5"/>
  <c r="AP18" i="5"/>
  <c r="AM16" i="5"/>
  <c r="AM23" i="5" s="1"/>
  <c r="AE34" i="3"/>
  <c r="AE30" i="5"/>
  <c r="AS11" i="5"/>
  <c r="AP10" i="5"/>
  <c r="AN9" i="5"/>
  <c r="AN26" i="5" s="1"/>
  <c r="AN32" i="3" s="1"/>
  <c r="J94" i="1"/>
  <c r="J5" i="3"/>
  <c r="AJ26" i="4"/>
  <c r="AM10" i="4"/>
  <c r="AH8" i="4"/>
  <c r="AH42" i="4" s="1"/>
  <c r="AH40" i="3" s="1"/>
  <c r="AJ9" i="4"/>
  <c r="AG14" i="4"/>
  <c r="AJ81" i="1"/>
  <c r="AK81" i="1" s="1"/>
  <c r="AJ80" i="1"/>
  <c r="AK80" i="1" s="1"/>
  <c r="AJ79" i="1"/>
  <c r="AK79" i="1" s="1"/>
  <c r="AJ83" i="1"/>
  <c r="AK83" i="1" s="1"/>
  <c r="AJ82" i="1"/>
  <c r="AK82" i="1" s="1"/>
  <c r="AJ74" i="1"/>
  <c r="AK74" i="1" s="1"/>
  <c r="AJ69" i="1"/>
  <c r="AK69" i="1" s="1"/>
  <c r="AJ68" i="1"/>
  <c r="AK68" i="1" s="1"/>
  <c r="AJ71" i="1"/>
  <c r="AK71" i="1" s="1"/>
  <c r="AJ73" i="1"/>
  <c r="AK73" i="1" s="1"/>
  <c r="AJ62" i="1"/>
  <c r="AK62" i="1" s="1"/>
  <c r="AJ57" i="1"/>
  <c r="AK57" i="1" s="1"/>
  <c r="AJ44" i="1"/>
  <c r="AK44" i="1" s="1"/>
  <c r="AJ36" i="1"/>
  <c r="AK36" i="1" s="1"/>
  <c r="AJ37" i="1"/>
  <c r="AK37" i="1" s="1"/>
  <c r="AJ41" i="1"/>
  <c r="AK41" i="1" s="1"/>
  <c r="AJ38" i="1"/>
  <c r="AK38" i="1" s="1"/>
  <c r="AJ72" i="1"/>
  <c r="AK72" i="1" s="1"/>
  <c r="AJ45" i="1"/>
  <c r="AK45" i="1" s="1"/>
  <c r="AJ43" i="1"/>
  <c r="AK43" i="1" s="1"/>
  <c r="AN10" i="1"/>
  <c r="AE3" i="3"/>
  <c r="AJ9" i="1"/>
  <c r="AK9" i="1" s="1"/>
  <c r="AJ35" i="1"/>
  <c r="AK35" i="1" s="1"/>
  <c r="AF14" i="1"/>
  <c r="AG14" i="1" s="1"/>
  <c r="AK60" i="10" l="1"/>
  <c r="AK60" i="13"/>
  <c r="AE63" i="10"/>
  <c r="AE63" i="13"/>
  <c r="AH61" i="10"/>
  <c r="J9" i="13"/>
  <c r="AN69" i="1"/>
  <c r="AO69" i="1" s="1"/>
  <c r="AN73" i="1"/>
  <c r="AO73" i="1" s="1"/>
  <c r="AN18" i="1"/>
  <c r="AO18" i="1" s="1"/>
  <c r="AN34" i="1"/>
  <c r="AO34" i="1" s="1"/>
  <c r="AN36" i="1"/>
  <c r="AO36" i="1" s="1"/>
  <c r="AK33" i="3"/>
  <c r="AE96" i="4"/>
  <c r="AE98" i="4" s="1"/>
  <c r="AG90" i="4"/>
  <c r="AH89" i="4"/>
  <c r="AM67" i="4"/>
  <c r="AM69" i="4"/>
  <c r="AM73" i="4"/>
  <c r="AM71" i="4"/>
  <c r="AM84" i="4"/>
  <c r="AM82" i="4"/>
  <c r="AM78" i="4"/>
  <c r="AM68" i="4"/>
  <c r="AM81" i="4"/>
  <c r="AM83" i="4"/>
  <c r="AM80" i="4"/>
  <c r="AM74" i="4"/>
  <c r="AM72" i="4"/>
  <c r="AM70" i="4"/>
  <c r="AM85" i="4"/>
  <c r="AM77" i="4"/>
  <c r="AM33" i="4"/>
  <c r="AM32" i="4"/>
  <c r="AM24" i="4"/>
  <c r="AM23" i="4"/>
  <c r="AM21" i="4"/>
  <c r="AM17" i="4"/>
  <c r="AM15" i="4"/>
  <c r="AM30" i="4"/>
  <c r="AM75" i="4"/>
  <c r="AM79" i="4"/>
  <c r="AM76" i="4"/>
  <c r="AJ66" i="4"/>
  <c r="AJ89" i="4" s="1"/>
  <c r="AI89" i="4"/>
  <c r="AH95" i="4" s="1"/>
  <c r="AP21" i="5"/>
  <c r="AJ24" i="5"/>
  <c r="AP17" i="5"/>
  <c r="AT54" i="5"/>
  <c r="AT53" i="5"/>
  <c r="AT52" i="5"/>
  <c r="AT51" i="5"/>
  <c r="AT50" i="5"/>
  <c r="AT49" i="5"/>
  <c r="AT48" i="5"/>
  <c r="AK60" i="5"/>
  <c r="AK62" i="5" s="1"/>
  <c r="AM56" i="5"/>
  <c r="AP47" i="5"/>
  <c r="AP55" i="5" s="1"/>
  <c r="AO55" i="5"/>
  <c r="AN59" i="5" s="1"/>
  <c r="AL8" i="1"/>
  <c r="AL90" i="1" s="1"/>
  <c r="AH3" i="3" s="1"/>
  <c r="AN15" i="1"/>
  <c r="AO15" i="1" s="1"/>
  <c r="AN60" i="1"/>
  <c r="AO60" i="1" s="1"/>
  <c r="AN52" i="1"/>
  <c r="AO52" i="1" s="1"/>
  <c r="AN46" i="1"/>
  <c r="AO46" i="1" s="1"/>
  <c r="AN44" i="1"/>
  <c r="AO44" i="1" s="1"/>
  <c r="AN81" i="1"/>
  <c r="AO81" i="1" s="1"/>
  <c r="AN70" i="1"/>
  <c r="AO70" i="1" s="1"/>
  <c r="AN32" i="1"/>
  <c r="AO32" i="1" s="1"/>
  <c r="AN28" i="1"/>
  <c r="AO28" i="1" s="1"/>
  <c r="AN24" i="1"/>
  <c r="AO24" i="1" s="1"/>
  <c r="AN21" i="1"/>
  <c r="AO21" i="1" s="1"/>
  <c r="AN20" i="1"/>
  <c r="AO20" i="1" s="1"/>
  <c r="AN17" i="1"/>
  <c r="AO17" i="1" s="1"/>
  <c r="AN16" i="1"/>
  <c r="AO16" i="1" s="1"/>
  <c r="AM29" i="4"/>
  <c r="AM28" i="4"/>
  <c r="AM20" i="4"/>
  <c r="J7" i="3"/>
  <c r="J9" i="10"/>
  <c r="AE36" i="3"/>
  <c r="AN23" i="5"/>
  <c r="AP15" i="5"/>
  <c r="AO23" i="5"/>
  <c r="AN27" i="5" s="1"/>
  <c r="AN33" i="3" s="1"/>
  <c r="AN57" i="1"/>
  <c r="AO57" i="1" s="1"/>
  <c r="AN64" i="1"/>
  <c r="AO64" i="1" s="1"/>
  <c r="AN53" i="1"/>
  <c r="AO53" i="1" s="1"/>
  <c r="AN39" i="1"/>
  <c r="AO39" i="1" s="1"/>
  <c r="AN35" i="1"/>
  <c r="AO35" i="1" s="1"/>
  <c r="AN33" i="1"/>
  <c r="AO33" i="1" s="1"/>
  <c r="AN42" i="1"/>
  <c r="AO42" i="1" s="1"/>
  <c r="AN38" i="1"/>
  <c r="AO38" i="1" s="1"/>
  <c r="AN41" i="1"/>
  <c r="AO41" i="1" s="1"/>
  <c r="AN45" i="1"/>
  <c r="AO45" i="1" s="1"/>
  <c r="AN27" i="1"/>
  <c r="AO27" i="1" s="1"/>
  <c r="AN26" i="1"/>
  <c r="AO26" i="1" s="1"/>
  <c r="AN25" i="1"/>
  <c r="AO25" i="1" s="1"/>
  <c r="AN22" i="1"/>
  <c r="AO22" i="1" s="1"/>
  <c r="AN19" i="1"/>
  <c r="AO19" i="1" s="1"/>
  <c r="AH30" i="5"/>
  <c r="AH34" i="3"/>
  <c r="AP16" i="5"/>
  <c r="AK28" i="5"/>
  <c r="AM24" i="5"/>
  <c r="AS10" i="5"/>
  <c r="AQ9" i="5"/>
  <c r="AQ26" i="5" s="1"/>
  <c r="AJ14" i="4"/>
  <c r="AM27" i="4"/>
  <c r="AM31" i="4"/>
  <c r="AM18" i="4"/>
  <c r="AM19" i="4"/>
  <c r="AM26" i="4"/>
  <c r="AK8" i="4"/>
  <c r="AK42" i="4" s="1"/>
  <c r="AK40" i="3" s="1"/>
  <c r="AP10" i="4"/>
  <c r="AM9" i="4"/>
  <c r="AN84" i="1"/>
  <c r="AO84" i="1" s="1"/>
  <c r="AN82" i="1"/>
  <c r="AO82" i="1" s="1"/>
  <c r="AN80" i="1"/>
  <c r="AO80" i="1" s="1"/>
  <c r="AN75" i="1"/>
  <c r="AO75" i="1" s="1"/>
  <c r="AN83" i="1"/>
  <c r="AO83" i="1" s="1"/>
  <c r="AN74" i="1"/>
  <c r="AO74" i="1" s="1"/>
  <c r="AN72" i="1"/>
  <c r="AO72" i="1" s="1"/>
  <c r="AN79" i="1"/>
  <c r="AO79" i="1" s="1"/>
  <c r="AN62" i="1"/>
  <c r="AO62" i="1" s="1"/>
  <c r="AN68" i="1"/>
  <c r="AO68" i="1" s="1"/>
  <c r="AN63" i="1"/>
  <c r="AO63" i="1" s="1"/>
  <c r="AN61" i="1"/>
  <c r="AO61" i="1" s="1"/>
  <c r="AN51" i="1"/>
  <c r="AO51" i="1" s="1"/>
  <c r="AN23" i="1"/>
  <c r="AO23" i="1" s="1"/>
  <c r="AN71" i="1"/>
  <c r="AO71" i="1" s="1"/>
  <c r="AN43" i="1"/>
  <c r="AO43" i="1" s="1"/>
  <c r="AN56" i="1"/>
  <c r="AO56" i="1" s="1"/>
  <c r="AN40" i="1"/>
  <c r="AO40" i="1" s="1"/>
  <c r="AN37" i="1"/>
  <c r="AO37" i="1" s="1"/>
  <c r="AN9" i="1"/>
  <c r="AO9" i="1" s="1"/>
  <c r="AR10" i="1"/>
  <c r="AJ14" i="1"/>
  <c r="AK14" i="1" s="1"/>
  <c r="Y64" i="10" l="1"/>
  <c r="AK61" i="10"/>
  <c r="AH63" i="10"/>
  <c r="AH63" i="13"/>
  <c r="AR83" i="1"/>
  <c r="AS83" i="1" s="1"/>
  <c r="AR81" i="1"/>
  <c r="AS81" i="1" s="1"/>
  <c r="AR80" i="1"/>
  <c r="AS80" i="1" s="1"/>
  <c r="AR62" i="1"/>
  <c r="AS62" i="1" s="1"/>
  <c r="AR60" i="1"/>
  <c r="AS60" i="1" s="1"/>
  <c r="AR26" i="1"/>
  <c r="AS26" i="1" s="1"/>
  <c r="AR71" i="1"/>
  <c r="AS71" i="1" s="1"/>
  <c r="AR69" i="1"/>
  <c r="AS69" i="1" s="1"/>
  <c r="AR70" i="1"/>
  <c r="AS70" i="1" s="1"/>
  <c r="AR40" i="1"/>
  <c r="AS40" i="1" s="1"/>
  <c r="AR56" i="1"/>
  <c r="AS56" i="1" s="1"/>
  <c r="AR33" i="1"/>
  <c r="AS33" i="1" s="1"/>
  <c r="AR25" i="1"/>
  <c r="AS25" i="1" s="1"/>
  <c r="AR24" i="1"/>
  <c r="AS24" i="1" s="1"/>
  <c r="AR20" i="1"/>
  <c r="AS20" i="1" s="1"/>
  <c r="AR18" i="1"/>
  <c r="AS18" i="1" s="1"/>
  <c r="AR17" i="1"/>
  <c r="AS17" i="1" s="1"/>
  <c r="AR16" i="1"/>
  <c r="AS16" i="1" s="1"/>
  <c r="AR44" i="1"/>
  <c r="AS44" i="1" s="1"/>
  <c r="AR15" i="1"/>
  <c r="AS15" i="1" s="1"/>
  <c r="AM85" i="1"/>
  <c r="AH96" i="4"/>
  <c r="AH98" i="4" s="1"/>
  <c r="AJ90" i="4"/>
  <c r="AM66" i="4"/>
  <c r="AM89" i="4" s="1"/>
  <c r="AL89" i="4"/>
  <c r="AK95" i="4" s="1"/>
  <c r="AK89" i="4"/>
  <c r="AW69" i="4"/>
  <c r="AW73" i="4"/>
  <c r="AW71" i="4"/>
  <c r="AX14" i="4"/>
  <c r="AW84" i="4"/>
  <c r="AW82" i="4"/>
  <c r="AW78" i="4"/>
  <c r="AW68" i="4"/>
  <c r="AW81" i="4"/>
  <c r="AW83" i="4"/>
  <c r="AW80" i="4"/>
  <c r="AW74" i="4"/>
  <c r="AW72" i="4"/>
  <c r="AW70" i="4"/>
  <c r="AW85" i="4"/>
  <c r="AW77" i="4"/>
  <c r="AW67" i="4"/>
  <c r="AW14" i="4"/>
  <c r="AX30" i="4"/>
  <c r="AX33" i="4"/>
  <c r="AX29" i="4"/>
  <c r="AP27" i="4"/>
  <c r="AP26" i="4"/>
  <c r="AX25" i="4"/>
  <c r="AX24" i="4"/>
  <c r="AX21" i="4"/>
  <c r="AP19" i="4"/>
  <c r="AP18" i="4"/>
  <c r="AX17" i="4"/>
  <c r="AX16" i="4"/>
  <c r="AW26" i="4"/>
  <c r="AW22" i="4"/>
  <c r="AW33" i="4"/>
  <c r="AW32" i="4"/>
  <c r="AW31" i="4"/>
  <c r="AW29" i="4"/>
  <c r="AW17" i="4"/>
  <c r="AW24" i="4"/>
  <c r="AW20" i="4"/>
  <c r="AW16" i="4"/>
  <c r="AW27" i="4"/>
  <c r="AW23" i="4"/>
  <c r="AW19" i="4"/>
  <c r="AW15" i="4"/>
  <c r="AW79" i="4"/>
  <c r="AW75" i="4"/>
  <c r="AW76" i="4"/>
  <c r="AW30" i="4"/>
  <c r="AX32" i="4"/>
  <c r="AX31" i="4"/>
  <c r="AX28" i="4"/>
  <c r="AW28" i="4"/>
  <c r="AX27" i="4"/>
  <c r="AX26" i="4"/>
  <c r="AW25" i="4"/>
  <c r="AX23" i="4"/>
  <c r="AX22" i="4"/>
  <c r="AW21" i="4"/>
  <c r="AX20" i="4"/>
  <c r="AX18" i="4"/>
  <c r="AW18" i="4"/>
  <c r="AX15" i="4"/>
  <c r="AN60" i="5"/>
  <c r="AN62" i="5" s="1"/>
  <c r="AP56" i="5"/>
  <c r="AQ55" i="5"/>
  <c r="AT47" i="5"/>
  <c r="AT55" i="5" s="1"/>
  <c r="AU47" i="5"/>
  <c r="AS47" i="5"/>
  <c r="AR55" i="5"/>
  <c r="AQ59" i="5" s="1"/>
  <c r="AU48" i="5"/>
  <c r="AV48" i="5" s="1"/>
  <c r="AS48" i="5"/>
  <c r="AS49" i="5"/>
  <c r="AU49" i="5"/>
  <c r="AV49" i="5" s="1"/>
  <c r="AS50" i="5"/>
  <c r="AU50" i="5"/>
  <c r="AV50" i="5" s="1"/>
  <c r="AU51" i="5"/>
  <c r="AV51" i="5" s="1"/>
  <c r="AS51" i="5"/>
  <c r="AU52" i="5"/>
  <c r="AV52" i="5" s="1"/>
  <c r="AS52" i="5"/>
  <c r="AS53" i="5"/>
  <c r="AU53" i="5"/>
  <c r="AV53" i="5" s="1"/>
  <c r="AS54" i="5"/>
  <c r="AU54" i="5"/>
  <c r="AV54" i="5" s="1"/>
  <c r="AR73" i="1"/>
  <c r="AS73" i="1" s="1"/>
  <c r="AR64" i="1"/>
  <c r="AS64" i="1" s="1"/>
  <c r="AR57" i="1"/>
  <c r="AS57" i="1" s="1"/>
  <c r="AR41" i="1"/>
  <c r="AS41" i="1" s="1"/>
  <c r="AP28" i="4"/>
  <c r="AP8" i="1"/>
  <c r="AP90" i="1" s="1"/>
  <c r="AK3" i="3" s="1"/>
  <c r="AH36" i="3"/>
  <c r="AR23" i="5"/>
  <c r="AQ27" i="5" s="1"/>
  <c r="AQ23" i="5"/>
  <c r="AP23" i="5"/>
  <c r="AN28" i="5" s="1"/>
  <c r="AS15" i="5"/>
  <c r="AR74" i="1"/>
  <c r="AS74" i="1" s="1"/>
  <c r="AR72" i="1"/>
  <c r="AS72" i="1" s="1"/>
  <c r="AR84" i="1"/>
  <c r="AS84" i="1" s="1"/>
  <c r="AR52" i="1"/>
  <c r="AS52" i="1" s="1"/>
  <c r="AR53" i="1"/>
  <c r="AS53" i="1" s="1"/>
  <c r="AR42" i="1"/>
  <c r="AS42" i="1" s="1"/>
  <c r="AR38" i="1"/>
  <c r="AS38" i="1" s="1"/>
  <c r="AR34" i="1"/>
  <c r="AS34" i="1" s="1"/>
  <c r="AR37" i="1"/>
  <c r="AS37" i="1" s="1"/>
  <c r="AR21" i="1"/>
  <c r="AS21" i="1" s="1"/>
  <c r="AR51" i="1"/>
  <c r="AS51" i="1" s="1"/>
  <c r="AR36" i="1"/>
  <c r="AS36" i="1" s="1"/>
  <c r="AR32" i="1"/>
  <c r="AS32" i="1" s="1"/>
  <c r="AR43" i="1"/>
  <c r="AS43" i="1" s="1"/>
  <c r="AR39" i="1"/>
  <c r="AS39" i="1" s="1"/>
  <c r="AR35" i="1"/>
  <c r="AS35" i="1" s="1"/>
  <c r="AT9" i="5"/>
  <c r="AT26" i="5" s="1"/>
  <c r="AQ32" i="3" s="1"/>
  <c r="AV10" i="5"/>
  <c r="AS19" i="5"/>
  <c r="AV19" i="5"/>
  <c r="AS16" i="5"/>
  <c r="AK34" i="3"/>
  <c r="AK30" i="5"/>
  <c r="AV17" i="5"/>
  <c r="AS17" i="5"/>
  <c r="AV21" i="5"/>
  <c r="AS21" i="5"/>
  <c r="AS22" i="5"/>
  <c r="AV22" i="5"/>
  <c r="AS20" i="5"/>
  <c r="AV20" i="5"/>
  <c r="AS18" i="5"/>
  <c r="AV18" i="5"/>
  <c r="AM14" i="4"/>
  <c r="AP31" i="4"/>
  <c r="AP32" i="4"/>
  <c r="AP20" i="4"/>
  <c r="AP15" i="4"/>
  <c r="AP23" i="4"/>
  <c r="AP17" i="4"/>
  <c r="AN8" i="4"/>
  <c r="AN42" i="4" s="1"/>
  <c r="AN40" i="3" s="1"/>
  <c r="AS10" i="4"/>
  <c r="AP9" i="4"/>
  <c r="AR82" i="1"/>
  <c r="AS82" i="1" s="1"/>
  <c r="AR79" i="1"/>
  <c r="AS79" i="1" s="1"/>
  <c r="AR68" i="1"/>
  <c r="AS68" i="1" s="1"/>
  <c r="AR75" i="1"/>
  <c r="AS75" i="1" s="1"/>
  <c r="AR63" i="1"/>
  <c r="AS63" i="1" s="1"/>
  <c r="AR61" i="1"/>
  <c r="AS61" i="1" s="1"/>
  <c r="AR46" i="1"/>
  <c r="AS46" i="1" s="1"/>
  <c r="AR45" i="1"/>
  <c r="AS45" i="1" s="1"/>
  <c r="AR27" i="1"/>
  <c r="AS27" i="1" s="1"/>
  <c r="AR19" i="1"/>
  <c r="AS19" i="1" s="1"/>
  <c r="AR28" i="1"/>
  <c r="AS28" i="1" s="1"/>
  <c r="AR22" i="1"/>
  <c r="AS22" i="1" s="1"/>
  <c r="AR23" i="1"/>
  <c r="AS23" i="1" s="1"/>
  <c r="AR9" i="1"/>
  <c r="AS9" i="1" s="1"/>
  <c r="AV10" i="1"/>
  <c r="AN14" i="1"/>
  <c r="AO14" i="1" s="1"/>
  <c r="AP16" i="4" l="1"/>
  <c r="AP30" i="4"/>
  <c r="AX19" i="4"/>
  <c r="AK63" i="10"/>
  <c r="AK63" i="13"/>
  <c r="Y64" i="13" s="1"/>
  <c r="BI72" i="1"/>
  <c r="BI70" i="1"/>
  <c r="BI61" i="1"/>
  <c r="BI80" i="1"/>
  <c r="BI78" i="1"/>
  <c r="BJ55" i="1"/>
  <c r="AV53" i="1"/>
  <c r="AW53" i="1" s="1"/>
  <c r="BJ45" i="1"/>
  <c r="BI47" i="1"/>
  <c r="AV40" i="1"/>
  <c r="AW40" i="1" s="1"/>
  <c r="BJ39" i="1"/>
  <c r="AV37" i="1"/>
  <c r="AW37" i="1" s="1"/>
  <c r="BJ32" i="1"/>
  <c r="BJ31" i="1"/>
  <c r="BJ84" i="1"/>
  <c r="AV79" i="1"/>
  <c r="AW79" i="1" s="1"/>
  <c r="BJ78" i="1"/>
  <c r="BJ70" i="1"/>
  <c r="BJ63" i="1"/>
  <c r="BI50" i="1"/>
  <c r="BJ48" i="1"/>
  <c r="BI43" i="1"/>
  <c r="BJ27" i="1"/>
  <c r="BJ71" i="1"/>
  <c r="BJ62" i="1"/>
  <c r="BI57" i="1"/>
  <c r="AV68" i="1"/>
  <c r="AW68" i="1" s="1"/>
  <c r="AV59" i="1"/>
  <c r="AW59" i="1" s="1"/>
  <c r="BI56" i="1"/>
  <c r="BJ49" i="1"/>
  <c r="BJ24" i="1"/>
  <c r="AV23" i="1"/>
  <c r="AW23" i="1" s="1"/>
  <c r="BJ22" i="1"/>
  <c r="AV17" i="1"/>
  <c r="AW17" i="1" s="1"/>
  <c r="AV16" i="1"/>
  <c r="AW16" i="1" s="1"/>
  <c r="BJ14" i="1"/>
  <c r="AV72" i="1"/>
  <c r="AW72" i="1" s="1"/>
  <c r="BI29" i="1"/>
  <c r="AV60" i="1"/>
  <c r="AW60" i="1" s="1"/>
  <c r="BI58" i="1"/>
  <c r="BI52" i="1"/>
  <c r="BI21" i="1"/>
  <c r="BI20" i="1"/>
  <c r="BI19" i="1"/>
  <c r="BI18" i="1"/>
  <c r="BI34" i="1"/>
  <c r="BJ26" i="1"/>
  <c r="BI36" i="1"/>
  <c r="AV28" i="1"/>
  <c r="AW28" i="1" s="1"/>
  <c r="BI51" i="1"/>
  <c r="BI15" i="1"/>
  <c r="BI73" i="1"/>
  <c r="BJ74" i="1"/>
  <c r="BI77" i="1"/>
  <c r="BI67" i="1"/>
  <c r="BJ66" i="1"/>
  <c r="BJ65" i="1"/>
  <c r="BI66" i="1"/>
  <c r="BI65" i="1"/>
  <c r="AP33" i="4"/>
  <c r="AZ84" i="4"/>
  <c r="AZ78" i="4"/>
  <c r="AZ68" i="4"/>
  <c r="BA14" i="4"/>
  <c r="AZ81" i="4"/>
  <c r="AZ83" i="4"/>
  <c r="AZ80" i="4"/>
  <c r="AZ74" i="4"/>
  <c r="AZ72" i="4"/>
  <c r="AZ70" i="4"/>
  <c r="AZ85" i="4"/>
  <c r="AZ77" i="4"/>
  <c r="AZ67" i="4"/>
  <c r="AZ69" i="4"/>
  <c r="AZ82" i="4"/>
  <c r="AZ73" i="4"/>
  <c r="AZ71" i="4"/>
  <c r="BA30" i="4"/>
  <c r="BA31" i="4"/>
  <c r="BA29" i="4"/>
  <c r="AZ26" i="4"/>
  <c r="AZ22" i="4"/>
  <c r="AZ18" i="4"/>
  <c r="AZ14" i="4"/>
  <c r="BA17" i="4"/>
  <c r="AZ33" i="4"/>
  <c r="AZ32" i="4"/>
  <c r="AZ31" i="4"/>
  <c r="AZ29" i="4"/>
  <c r="BA28" i="4"/>
  <c r="BA24" i="4"/>
  <c r="BA20" i="4"/>
  <c r="BA16" i="4"/>
  <c r="AZ30" i="4"/>
  <c r="AZ20" i="4"/>
  <c r="AZ16" i="4"/>
  <c r="BA27" i="4"/>
  <c r="BA23" i="4"/>
  <c r="BA19" i="4"/>
  <c r="BA15" i="4"/>
  <c r="AZ19" i="4"/>
  <c r="AZ15" i="4"/>
  <c r="BA26" i="4"/>
  <c r="BA22" i="4"/>
  <c r="BA18" i="4"/>
  <c r="AZ75" i="4"/>
  <c r="AZ79" i="4"/>
  <c r="AZ76" i="4"/>
  <c r="AX69" i="4"/>
  <c r="AY69" i="4" s="1"/>
  <c r="AP69" i="4"/>
  <c r="AP77" i="4"/>
  <c r="AX77" i="4"/>
  <c r="AY77" i="4" s="1"/>
  <c r="AX80" i="4"/>
  <c r="AY80" i="4" s="1"/>
  <c r="AP80" i="4"/>
  <c r="AP78" i="4"/>
  <c r="AX78" i="4"/>
  <c r="AY78" i="4" s="1"/>
  <c r="AX71" i="4"/>
  <c r="AY71" i="4" s="1"/>
  <c r="AP71" i="4"/>
  <c r="AX73" i="4"/>
  <c r="AY73" i="4" s="1"/>
  <c r="AP73" i="4"/>
  <c r="AX75" i="4"/>
  <c r="AY75" i="4" s="1"/>
  <c r="AP75" i="4"/>
  <c r="AP76" i="4"/>
  <c r="AX76" i="4"/>
  <c r="AY76" i="4" s="1"/>
  <c r="AX67" i="4"/>
  <c r="AY67" i="4" s="1"/>
  <c r="AP67" i="4"/>
  <c r="AP83" i="4"/>
  <c r="AX83" i="4"/>
  <c r="AY83" i="4" s="1"/>
  <c r="AP82" i="4"/>
  <c r="AX82" i="4"/>
  <c r="AY82" i="4" s="1"/>
  <c r="AX85" i="4"/>
  <c r="AY85" i="4" s="1"/>
  <c r="AP85" i="4"/>
  <c r="AX79" i="4"/>
  <c r="AY79" i="4" s="1"/>
  <c r="AP79" i="4"/>
  <c r="AW66" i="4"/>
  <c r="AW89" i="4" s="1"/>
  <c r="AN89" i="4"/>
  <c r="AP24" i="4"/>
  <c r="AX70" i="4"/>
  <c r="AY70" i="4" s="1"/>
  <c r="AP70" i="4"/>
  <c r="AX81" i="4"/>
  <c r="AY81" i="4" s="1"/>
  <c r="AP81" i="4"/>
  <c r="AK96" i="4"/>
  <c r="AK98" i="4" s="1"/>
  <c r="AM90" i="4"/>
  <c r="AP72" i="4"/>
  <c r="AX72" i="4"/>
  <c r="AY72" i="4" s="1"/>
  <c r="AX66" i="4"/>
  <c r="AP66" i="4"/>
  <c r="AO89" i="4"/>
  <c r="AN95" i="4" s="1"/>
  <c r="AX84" i="4"/>
  <c r="AY84" i="4" s="1"/>
  <c r="AP84" i="4"/>
  <c r="AP21" i="4"/>
  <c r="AX74" i="4"/>
  <c r="AY74" i="4" s="1"/>
  <c r="AP74" i="4"/>
  <c r="AP68" i="4"/>
  <c r="AX68" i="4"/>
  <c r="AY68" i="4" s="1"/>
  <c r="AP24" i="5"/>
  <c r="AP25" i="4"/>
  <c r="AP29" i="4"/>
  <c r="BA33" i="4"/>
  <c r="BA32" i="4"/>
  <c r="AZ28" i="4"/>
  <c r="AZ27" i="4"/>
  <c r="BA25" i="4"/>
  <c r="AZ25" i="4"/>
  <c r="AZ24" i="4"/>
  <c r="AZ23" i="4"/>
  <c r="BA21" i="4"/>
  <c r="AZ21" i="4"/>
  <c r="AZ17" i="4"/>
  <c r="AS55" i="5"/>
  <c r="AU55" i="5"/>
  <c r="AT59" i="5" s="1"/>
  <c r="AV47" i="5"/>
  <c r="AV55" i="5" s="1"/>
  <c r="AT8" i="1"/>
  <c r="AT90" i="1" s="1"/>
  <c r="AN3" i="3" s="1"/>
  <c r="BJ15" i="1"/>
  <c r="BI74" i="1"/>
  <c r="BJ73" i="1"/>
  <c r="BJ67" i="1"/>
  <c r="BI75" i="1"/>
  <c r="BI64" i="1"/>
  <c r="BI63" i="1"/>
  <c r="BI62" i="1"/>
  <c r="BI60" i="1"/>
  <c r="BI59" i="1"/>
  <c r="BI55" i="1"/>
  <c r="BI54" i="1"/>
  <c r="BI53" i="1"/>
  <c r="BI49" i="1"/>
  <c r="BI48" i="1"/>
  <c r="BI46" i="1"/>
  <c r="BI45" i="1"/>
  <c r="BI44" i="1"/>
  <c r="BI42" i="1"/>
  <c r="BI41" i="1"/>
  <c r="BI40" i="1"/>
  <c r="BI39" i="1"/>
  <c r="BI38" i="1"/>
  <c r="BI37" i="1"/>
  <c r="BI35" i="1"/>
  <c r="BI33" i="1"/>
  <c r="BJ64" i="1"/>
  <c r="BJ61" i="1"/>
  <c r="BJ58" i="1"/>
  <c r="BJ57" i="1"/>
  <c r="BJ56" i="1"/>
  <c r="BJ54" i="1"/>
  <c r="BJ53" i="1"/>
  <c r="BJ52" i="1"/>
  <c r="BJ51" i="1"/>
  <c r="BJ50" i="1"/>
  <c r="BJ47" i="1"/>
  <c r="BJ46" i="1"/>
  <c r="BJ44" i="1"/>
  <c r="BJ43" i="1"/>
  <c r="BJ42" i="1"/>
  <c r="BJ41" i="1"/>
  <c r="BJ38" i="1"/>
  <c r="BJ36" i="1"/>
  <c r="BJ35" i="1"/>
  <c r="BJ34" i="1"/>
  <c r="BJ33" i="1"/>
  <c r="BI84" i="1"/>
  <c r="BJ83" i="1"/>
  <c r="BI83" i="1"/>
  <c r="BJ82" i="1"/>
  <c r="BI82" i="1"/>
  <c r="BJ81" i="1"/>
  <c r="BI81" i="1"/>
  <c r="BJ80" i="1"/>
  <c r="BJ79" i="1"/>
  <c r="BI79" i="1"/>
  <c r="BJ77" i="1"/>
  <c r="BJ76" i="1"/>
  <c r="BI76" i="1"/>
  <c r="BJ72" i="1"/>
  <c r="BI71" i="1"/>
  <c r="BJ69" i="1"/>
  <c r="BI69" i="1"/>
  <c r="BJ68" i="1"/>
  <c r="BI68" i="1"/>
  <c r="BI32" i="1"/>
  <c r="BI31" i="1"/>
  <c r="BJ30" i="1"/>
  <c r="BI30" i="1"/>
  <c r="BJ29" i="1"/>
  <c r="BI28" i="1"/>
  <c r="BI27" i="1"/>
  <c r="BI26" i="1"/>
  <c r="BJ25" i="1"/>
  <c r="BI25" i="1"/>
  <c r="BI24" i="1"/>
  <c r="BI23" i="1"/>
  <c r="BI22" i="1"/>
  <c r="BJ21" i="1"/>
  <c r="BJ20" i="1"/>
  <c r="BJ19" i="1"/>
  <c r="BJ18" i="1"/>
  <c r="BJ17" i="1"/>
  <c r="BI17" i="1"/>
  <c r="BI16" i="1"/>
  <c r="BI14" i="1"/>
  <c r="AK36" i="3"/>
  <c r="AS23" i="5"/>
  <c r="AV15" i="5"/>
  <c r="AU23" i="5"/>
  <c r="AT27" i="5" s="1"/>
  <c r="AT23" i="5"/>
  <c r="AV73" i="1"/>
  <c r="AW73" i="1" s="1"/>
  <c r="AV15" i="1"/>
  <c r="AW15" i="1" s="1"/>
  <c r="AV43" i="1"/>
  <c r="AW43" i="1" s="1"/>
  <c r="AV42" i="1"/>
  <c r="AW42" i="1" s="1"/>
  <c r="AV35" i="1"/>
  <c r="AW35" i="1" s="1"/>
  <c r="AV34" i="1"/>
  <c r="AW34" i="1" s="1"/>
  <c r="AV58" i="1"/>
  <c r="AW58" i="1" s="1"/>
  <c r="AV51" i="1"/>
  <c r="AW51" i="1" s="1"/>
  <c r="AV25" i="1"/>
  <c r="AW25" i="1" s="1"/>
  <c r="AV21" i="1"/>
  <c r="AW21" i="1" s="1"/>
  <c r="AV20" i="1"/>
  <c r="AW20" i="1" s="1"/>
  <c r="AV18" i="1"/>
  <c r="AW18" i="1" s="1"/>
  <c r="AV52" i="1"/>
  <c r="AW52" i="1" s="1"/>
  <c r="AV33" i="1"/>
  <c r="AW33" i="1" s="1"/>
  <c r="AV16" i="5"/>
  <c r="AN30" i="5"/>
  <c r="AN34" i="3"/>
  <c r="AP14" i="4"/>
  <c r="AQ8" i="4"/>
  <c r="AQ42" i="4" s="1"/>
  <c r="AV10" i="4"/>
  <c r="AS9" i="4"/>
  <c r="AR14" i="1"/>
  <c r="AS14" i="1" s="1"/>
  <c r="AV83" i="1"/>
  <c r="AW83" i="1" s="1"/>
  <c r="AV82" i="1"/>
  <c r="AW82" i="1" s="1"/>
  <c r="AV81" i="1"/>
  <c r="AW81" i="1" s="1"/>
  <c r="AV57" i="1"/>
  <c r="AW57" i="1" s="1"/>
  <c r="AV70" i="1"/>
  <c r="AW70" i="1" s="1"/>
  <c r="AV62" i="1"/>
  <c r="AW62" i="1" s="1"/>
  <c r="AV54" i="1"/>
  <c r="AW54" i="1" s="1"/>
  <c r="AV44" i="1"/>
  <c r="AW44" i="1" s="1"/>
  <c r="AV29" i="1"/>
  <c r="AW29" i="1" s="1"/>
  <c r="AV38" i="1"/>
  <c r="AW38" i="1" s="1"/>
  <c r="AV46" i="1"/>
  <c r="AW46" i="1" s="1"/>
  <c r="AV41" i="1"/>
  <c r="AW41" i="1" s="1"/>
  <c r="AV61" i="1"/>
  <c r="AW61" i="1" s="1"/>
  <c r="AV27" i="1"/>
  <c r="AW27" i="1" s="1"/>
  <c r="AZ10" i="1"/>
  <c r="AV19" i="1"/>
  <c r="AW19" i="1" s="1"/>
  <c r="AV9" i="1"/>
  <c r="AW9" i="1" s="1"/>
  <c r="AV36" i="1"/>
  <c r="AW36" i="1" s="1"/>
  <c r="AV63" i="1" l="1"/>
  <c r="AW63" i="1" s="1"/>
  <c r="BJ28" i="1"/>
  <c r="BJ23" i="1"/>
  <c r="BJ37" i="1"/>
  <c r="AV24" i="1"/>
  <c r="AW24" i="1" s="1"/>
  <c r="AV71" i="1"/>
  <c r="AW71" i="1" s="1"/>
  <c r="BJ16" i="1"/>
  <c r="BJ59" i="1"/>
  <c r="AQ33" i="3"/>
  <c r="AN60" i="13"/>
  <c r="AB64" i="13" s="1"/>
  <c r="BJ60" i="1"/>
  <c r="AV39" i="1"/>
  <c r="AW39" i="1" s="1"/>
  <c r="AV55" i="1"/>
  <c r="AW55" i="1" s="1"/>
  <c r="AV31" i="1"/>
  <c r="AW31" i="1" s="1"/>
  <c r="AV74" i="1"/>
  <c r="AW74" i="1" s="1"/>
  <c r="AV32" i="1"/>
  <c r="AW32" i="1" s="1"/>
  <c r="BJ40" i="1"/>
  <c r="BM80" i="1"/>
  <c r="BM78" i="1"/>
  <c r="BM58" i="1"/>
  <c r="BM49" i="1"/>
  <c r="BM71" i="1"/>
  <c r="BN55" i="1"/>
  <c r="BN82" i="1"/>
  <c r="BN81" i="1"/>
  <c r="BN80" i="1"/>
  <c r="BN77" i="1"/>
  <c r="BN68" i="1"/>
  <c r="BN76" i="1"/>
  <c r="BN62" i="1"/>
  <c r="BM50" i="1"/>
  <c r="BM48" i="1"/>
  <c r="BM46" i="1"/>
  <c r="BN29" i="1"/>
  <c r="BM27" i="1"/>
  <c r="BN71" i="1"/>
  <c r="BN40" i="1"/>
  <c r="BN36" i="1"/>
  <c r="BN32" i="1"/>
  <c r="BN60" i="1"/>
  <c r="BN45" i="1"/>
  <c r="BM40" i="1"/>
  <c r="BM36" i="1"/>
  <c r="BN51" i="1"/>
  <c r="BN42" i="1"/>
  <c r="BN38" i="1"/>
  <c r="BN34" i="1"/>
  <c r="BN23" i="1"/>
  <c r="BN19" i="1"/>
  <c r="BN14" i="1"/>
  <c r="BM54" i="1"/>
  <c r="BM47" i="1"/>
  <c r="BM41" i="1"/>
  <c r="BM21" i="1"/>
  <c r="BM19" i="1"/>
  <c r="BM14" i="1"/>
  <c r="BM42" i="1"/>
  <c r="BM34" i="1"/>
  <c r="BM26" i="1"/>
  <c r="BN35" i="1"/>
  <c r="BN59" i="1"/>
  <c r="BN37" i="1"/>
  <c r="BM59" i="1"/>
  <c r="BN63" i="1"/>
  <c r="BM55" i="1"/>
  <c r="BM51" i="1"/>
  <c r="BN48" i="1"/>
  <c r="BN39" i="1"/>
  <c r="BM15" i="1"/>
  <c r="BM75" i="1"/>
  <c r="BM74" i="1"/>
  <c r="BN67" i="1"/>
  <c r="BM65" i="1"/>
  <c r="BN65" i="1"/>
  <c r="BN66" i="1"/>
  <c r="BM67" i="1"/>
  <c r="BM66" i="1"/>
  <c r="AV45" i="1"/>
  <c r="AW45" i="1" s="1"/>
  <c r="AS75" i="4"/>
  <c r="BA75" i="4"/>
  <c r="BB75" i="4" s="1"/>
  <c r="BA84" i="4"/>
  <c r="BB84" i="4" s="1"/>
  <c r="AS84" i="4"/>
  <c r="BA85" i="4"/>
  <c r="BB85" i="4" s="1"/>
  <c r="AS85" i="4"/>
  <c r="AZ66" i="4"/>
  <c r="AZ89" i="4" s="1"/>
  <c r="AQ89" i="4"/>
  <c r="AR89" i="4"/>
  <c r="AQ95" i="4" s="1"/>
  <c r="AS76" i="4"/>
  <c r="BA76" i="4"/>
  <c r="BB76" i="4" s="1"/>
  <c r="AV83" i="4"/>
  <c r="AV80" i="4"/>
  <c r="AV74" i="4"/>
  <c r="AV72" i="4"/>
  <c r="AV70" i="4"/>
  <c r="AV85" i="4"/>
  <c r="AV77" i="4"/>
  <c r="AV67" i="4"/>
  <c r="AV82" i="4"/>
  <c r="AV69" i="4"/>
  <c r="AV73" i="4"/>
  <c r="AV71" i="4"/>
  <c r="AV84" i="4"/>
  <c r="AV78" i="4"/>
  <c r="AV68" i="4"/>
  <c r="AV81" i="4"/>
  <c r="AV75" i="4"/>
  <c r="AV79" i="4"/>
  <c r="AV76" i="4"/>
  <c r="BA70" i="4"/>
  <c r="BB70" i="4" s="1"/>
  <c r="AS70" i="4"/>
  <c r="AP89" i="4"/>
  <c r="AY66" i="4"/>
  <c r="AY89" i="4" s="1"/>
  <c r="AY90" i="4" s="1"/>
  <c r="AX89" i="4"/>
  <c r="AW95" i="4" s="1"/>
  <c r="AN69" i="10" s="1"/>
  <c r="BA71" i="4"/>
  <c r="BB71" i="4" s="1"/>
  <c r="AS71" i="4"/>
  <c r="AS72" i="4"/>
  <c r="BA72" i="4"/>
  <c r="BB72" i="4" s="1"/>
  <c r="AS79" i="4"/>
  <c r="BA79" i="4"/>
  <c r="BB79" i="4" s="1"/>
  <c r="BA73" i="4"/>
  <c r="BB73" i="4" s="1"/>
  <c r="AS73" i="4"/>
  <c r="BA74" i="4"/>
  <c r="BB74" i="4" s="1"/>
  <c r="AS74" i="4"/>
  <c r="BA81" i="4"/>
  <c r="BB81" i="4" s="1"/>
  <c r="AS81" i="4"/>
  <c r="BA82" i="4"/>
  <c r="BB82" i="4" s="1"/>
  <c r="AS82" i="4"/>
  <c r="BA80" i="4"/>
  <c r="BB80" i="4" s="1"/>
  <c r="AS80" i="4"/>
  <c r="AS66" i="4"/>
  <c r="BA66" i="4"/>
  <c r="AS77" i="4"/>
  <c r="BA77" i="4"/>
  <c r="BB77" i="4" s="1"/>
  <c r="BA68" i="4"/>
  <c r="BB68" i="4" s="1"/>
  <c r="AS68" i="4"/>
  <c r="BA69" i="4"/>
  <c r="BB69" i="4" s="1"/>
  <c r="AS69" i="4"/>
  <c r="BA83" i="4"/>
  <c r="BB83" i="4" s="1"/>
  <c r="AS83" i="4"/>
  <c r="BA78" i="4"/>
  <c r="BB78" i="4" s="1"/>
  <c r="AS78" i="4"/>
  <c r="AS67" i="4"/>
  <c r="BA67" i="4"/>
  <c r="BB67" i="4" s="1"/>
  <c r="BJ75" i="1"/>
  <c r="AV75" i="1"/>
  <c r="AW75" i="1" s="1"/>
  <c r="AV69" i="1"/>
  <c r="AW69" i="1" s="1"/>
  <c r="AV22" i="1"/>
  <c r="AW22" i="1" s="1"/>
  <c r="AV84" i="1"/>
  <c r="AW84" i="1" s="1"/>
  <c r="AV56" i="1"/>
  <c r="AW56" i="1" s="1"/>
  <c r="AV64" i="1"/>
  <c r="AW64" i="1" s="1"/>
  <c r="AV76" i="1"/>
  <c r="AW76" i="1" s="1"/>
  <c r="AV26" i="1"/>
  <c r="AW26" i="1" s="1"/>
  <c r="BN74" i="1"/>
  <c r="AV30" i="1"/>
  <c r="AW30" i="1" s="1"/>
  <c r="AV80" i="1"/>
  <c r="AW80" i="1" s="1"/>
  <c r="AN60" i="10"/>
  <c r="AT60" i="5"/>
  <c r="AT62" i="5" s="1"/>
  <c r="AV56" i="5"/>
  <c r="AQ60" i="5"/>
  <c r="AQ62" i="5" s="1"/>
  <c r="AS56" i="5"/>
  <c r="AX8" i="1"/>
  <c r="BN15" i="1"/>
  <c r="BM73" i="1"/>
  <c r="BN73" i="1"/>
  <c r="BN75" i="1"/>
  <c r="BM64" i="1"/>
  <c r="BM63" i="1"/>
  <c r="BM62" i="1"/>
  <c r="BM61" i="1"/>
  <c r="BM60" i="1"/>
  <c r="BM57" i="1"/>
  <c r="BM56" i="1"/>
  <c r="BM53" i="1"/>
  <c r="BM52" i="1"/>
  <c r="BM45" i="1"/>
  <c r="BM44" i="1"/>
  <c r="BM43" i="1"/>
  <c r="BM39" i="1"/>
  <c r="BM38" i="1"/>
  <c r="BM37" i="1"/>
  <c r="BM35" i="1"/>
  <c r="BM33" i="1"/>
  <c r="BN64" i="1"/>
  <c r="BN61" i="1"/>
  <c r="BN58" i="1"/>
  <c r="BN57" i="1"/>
  <c r="BN56" i="1"/>
  <c r="BN54" i="1"/>
  <c r="BN53" i="1"/>
  <c r="BN52" i="1"/>
  <c r="BN50" i="1"/>
  <c r="BN49" i="1"/>
  <c r="BN47" i="1"/>
  <c r="BN46" i="1"/>
  <c r="BN44" i="1"/>
  <c r="BN43" i="1"/>
  <c r="BN41" i="1"/>
  <c r="BN33" i="1"/>
  <c r="BN84" i="1"/>
  <c r="BM84" i="1"/>
  <c r="BN83" i="1"/>
  <c r="BM83" i="1"/>
  <c r="BM82" i="1"/>
  <c r="BM81" i="1"/>
  <c r="BN79" i="1"/>
  <c r="BM79" i="1"/>
  <c r="BN78" i="1"/>
  <c r="BM77" i="1"/>
  <c r="BM76" i="1"/>
  <c r="BN72" i="1"/>
  <c r="BM72" i="1"/>
  <c r="BN70" i="1"/>
  <c r="BM70" i="1"/>
  <c r="BN69" i="1"/>
  <c r="BM69" i="1"/>
  <c r="BM68" i="1"/>
  <c r="BM32" i="1"/>
  <c r="BN31" i="1"/>
  <c r="BM31" i="1"/>
  <c r="BN30" i="1"/>
  <c r="BM30" i="1"/>
  <c r="BM29" i="1"/>
  <c r="BN28" i="1"/>
  <c r="BM28" i="1"/>
  <c r="BN27" i="1"/>
  <c r="BN26" i="1"/>
  <c r="BN25" i="1"/>
  <c r="BM25" i="1"/>
  <c r="BN24" i="1"/>
  <c r="BM24" i="1"/>
  <c r="BM23" i="1"/>
  <c r="BN22" i="1"/>
  <c r="BM22" i="1"/>
  <c r="BN21" i="1"/>
  <c r="BN20" i="1"/>
  <c r="BM20" i="1"/>
  <c r="BN18" i="1"/>
  <c r="BM18" i="1"/>
  <c r="BN17" i="1"/>
  <c r="BM17" i="1"/>
  <c r="BN16" i="1"/>
  <c r="BM16" i="1"/>
  <c r="AN36" i="3"/>
  <c r="AV23" i="5"/>
  <c r="AV24" i="5" s="1"/>
  <c r="AW37" i="4"/>
  <c r="AS24" i="5"/>
  <c r="AQ28" i="5"/>
  <c r="AQ30" i="5" s="1"/>
  <c r="AS30" i="4"/>
  <c r="AY30" i="4"/>
  <c r="AS19" i="4"/>
  <c r="AY19" i="4"/>
  <c r="AS28" i="4"/>
  <c r="AY28" i="4"/>
  <c r="AS15" i="4"/>
  <c r="AY15" i="4"/>
  <c r="AS23" i="4"/>
  <c r="AY23" i="4"/>
  <c r="AS27" i="4"/>
  <c r="AY27" i="4"/>
  <c r="AS17" i="4"/>
  <c r="AY17" i="4"/>
  <c r="AS32" i="4"/>
  <c r="AY32" i="4"/>
  <c r="AS26" i="4"/>
  <c r="AY26" i="4"/>
  <c r="AS25" i="4"/>
  <c r="AY25" i="4"/>
  <c r="AS18" i="4"/>
  <c r="AY18" i="4"/>
  <c r="AS31" i="4"/>
  <c r="AY31" i="4"/>
  <c r="AS24" i="4"/>
  <c r="AY24" i="4"/>
  <c r="AS16" i="4"/>
  <c r="AY16" i="4"/>
  <c r="AS21" i="4"/>
  <c r="AY21" i="4"/>
  <c r="AS22" i="4"/>
  <c r="AY22" i="4"/>
  <c r="AS29" i="4"/>
  <c r="AY29" i="4"/>
  <c r="AS33" i="4"/>
  <c r="AY33" i="4"/>
  <c r="AY14" i="4"/>
  <c r="AS20" i="4"/>
  <c r="AY20" i="4"/>
  <c r="AQ37" i="4"/>
  <c r="AR37" i="4"/>
  <c r="AQ43" i="4" s="1"/>
  <c r="AS14" i="4"/>
  <c r="AT8" i="4"/>
  <c r="AT42" i="4" s="1"/>
  <c r="AV9" i="4"/>
  <c r="AZ9" i="1"/>
  <c r="BA9" i="1" s="1"/>
  <c r="BD10" i="1"/>
  <c r="AX90" i="1"/>
  <c r="AV14" i="1"/>
  <c r="AW14" i="1" s="1"/>
  <c r="AN64" i="10" l="1"/>
  <c r="AB64" i="10"/>
  <c r="AT28" i="5"/>
  <c r="AQ34" i="3" s="1"/>
  <c r="AP90" i="4"/>
  <c r="AN96" i="4"/>
  <c r="AN98" i="4" s="1"/>
  <c r="AW96" i="4"/>
  <c r="AT89" i="4"/>
  <c r="BB66" i="4"/>
  <c r="BB89" i="4" s="1"/>
  <c r="BA89" i="4"/>
  <c r="AZ95" i="4" s="1"/>
  <c r="AQ69" i="10" s="1"/>
  <c r="AQ73" i="10" s="1"/>
  <c r="AV66" i="4"/>
  <c r="AV89" i="4" s="1"/>
  <c r="AU89" i="4"/>
  <c r="AT95" i="4" s="1"/>
  <c r="AS89" i="4"/>
  <c r="BB8" i="1"/>
  <c r="AS37" i="4"/>
  <c r="AQ45" i="4" s="1"/>
  <c r="AQ47" i="4" s="1"/>
  <c r="AY37" i="4"/>
  <c r="AY38" i="4" s="1"/>
  <c r="AZ37" i="4"/>
  <c r="AZ75" i="1"/>
  <c r="BA75" i="1" s="1"/>
  <c r="AZ15" i="1"/>
  <c r="BA15" i="1" s="1"/>
  <c r="AZ36" i="1"/>
  <c r="BA36" i="1" s="1"/>
  <c r="AZ68" i="1"/>
  <c r="BA68" i="1" s="1"/>
  <c r="AZ23" i="1"/>
  <c r="BA23" i="1" s="1"/>
  <c r="AZ24" i="1"/>
  <c r="BA24" i="1" s="1"/>
  <c r="AZ71" i="1"/>
  <c r="BA71" i="1" s="1"/>
  <c r="AZ72" i="1"/>
  <c r="BA72" i="1" s="1"/>
  <c r="AZ25" i="1"/>
  <c r="BA25" i="1" s="1"/>
  <c r="AZ73" i="1"/>
  <c r="BA73" i="1" s="1"/>
  <c r="AZ74" i="1"/>
  <c r="BA74" i="1" s="1"/>
  <c r="AZ70" i="1"/>
  <c r="BA70" i="1" s="1"/>
  <c r="AZ22" i="1"/>
  <c r="BA22" i="1" s="1"/>
  <c r="AZ26" i="1"/>
  <c r="BA26" i="1" s="1"/>
  <c r="AZ31" i="1"/>
  <c r="BA31" i="1" s="1"/>
  <c r="AZ34" i="1"/>
  <c r="BA34" i="1" s="1"/>
  <c r="AZ48" i="1"/>
  <c r="BA48" i="1" s="1"/>
  <c r="AZ55" i="1"/>
  <c r="BA55" i="1" s="1"/>
  <c r="AZ69" i="1"/>
  <c r="BA69" i="1" s="1"/>
  <c r="AZ83" i="1"/>
  <c r="BA83" i="1" s="1"/>
  <c r="AZ18" i="1"/>
  <c r="BA18" i="1" s="1"/>
  <c r="AZ35" i="1"/>
  <c r="BA35" i="1" s="1"/>
  <c r="AZ37" i="1"/>
  <c r="BA37" i="1" s="1"/>
  <c r="AZ16" i="1"/>
  <c r="BA16" i="1" s="1"/>
  <c r="AZ38" i="1"/>
  <c r="BA38" i="1" s="1"/>
  <c r="AZ17" i="1"/>
  <c r="BA17" i="1" s="1"/>
  <c r="AZ42" i="1"/>
  <c r="BA42" i="1" s="1"/>
  <c r="AZ50" i="1"/>
  <c r="BA50" i="1" s="1"/>
  <c r="AZ61" i="1"/>
  <c r="BA61" i="1" s="1"/>
  <c r="AZ76" i="1"/>
  <c r="BA76" i="1" s="1"/>
  <c r="AZ63" i="1"/>
  <c r="BA63" i="1" s="1"/>
  <c r="AZ21" i="1"/>
  <c r="BA21" i="1" s="1"/>
  <c r="AZ39" i="1"/>
  <c r="BA39" i="1" s="1"/>
  <c r="AZ40" i="1"/>
  <c r="BA40" i="1" s="1"/>
  <c r="AZ46" i="1"/>
  <c r="BA46" i="1" s="1"/>
  <c r="AZ78" i="1"/>
  <c r="BA78" i="1" s="1"/>
  <c r="AZ84" i="1"/>
  <c r="BA84" i="1" s="1"/>
  <c r="AZ29" i="1"/>
  <c r="BA29" i="1" s="1"/>
  <c r="AZ51" i="1"/>
  <c r="BA51" i="1" s="1"/>
  <c r="AZ59" i="1"/>
  <c r="BA59" i="1" s="1"/>
  <c r="AZ52" i="1"/>
  <c r="BA52" i="1" s="1"/>
  <c r="AZ58" i="1"/>
  <c r="BA58" i="1" s="1"/>
  <c r="AZ32" i="1"/>
  <c r="BA32" i="1" s="1"/>
  <c r="AZ54" i="1"/>
  <c r="BA54" i="1" s="1"/>
  <c r="AZ64" i="1"/>
  <c r="BA64" i="1" s="1"/>
  <c r="AZ79" i="1"/>
  <c r="BA79" i="1" s="1"/>
  <c r="AZ43" i="1"/>
  <c r="BA43" i="1" s="1"/>
  <c r="AZ20" i="1"/>
  <c r="BA20" i="1" s="1"/>
  <c r="AZ33" i="1"/>
  <c r="BA33" i="1" s="1"/>
  <c r="AZ56" i="1"/>
  <c r="BA56" i="1" s="1"/>
  <c r="AZ53" i="1"/>
  <c r="BA53" i="1" s="1"/>
  <c r="AZ27" i="1"/>
  <c r="BA27" i="1" s="1"/>
  <c r="AZ41" i="1"/>
  <c r="BA41" i="1" s="1"/>
  <c r="AZ44" i="1"/>
  <c r="BA44" i="1" s="1"/>
  <c r="AZ57" i="1"/>
  <c r="BA57" i="1" s="1"/>
  <c r="AZ82" i="1"/>
  <c r="BA82" i="1" s="1"/>
  <c r="AZ81" i="1"/>
  <c r="BA81" i="1" s="1"/>
  <c r="AZ19" i="1"/>
  <c r="BA19" i="1" s="1"/>
  <c r="AZ30" i="1"/>
  <c r="BA30" i="1" s="1"/>
  <c r="AZ28" i="1"/>
  <c r="BA28" i="1" s="1"/>
  <c r="AZ47" i="1"/>
  <c r="BA47" i="1" s="1"/>
  <c r="AZ45" i="1"/>
  <c r="BA45" i="1" s="1"/>
  <c r="AZ49" i="1"/>
  <c r="BA49" i="1" s="1"/>
  <c r="AZ62" i="1"/>
  <c r="BA62" i="1" s="1"/>
  <c r="AZ60" i="1"/>
  <c r="BA60" i="1" s="1"/>
  <c r="AZ80" i="1"/>
  <c r="BA80" i="1" s="1"/>
  <c r="AV21" i="4"/>
  <c r="BB21" i="4"/>
  <c r="AV32" i="4"/>
  <c r="BB32" i="4"/>
  <c r="AV31" i="4"/>
  <c r="BB31" i="4"/>
  <c r="AV22" i="4"/>
  <c r="BB22" i="4"/>
  <c r="AV24" i="4"/>
  <c r="BB24" i="4"/>
  <c r="AV28" i="4"/>
  <c r="BB28" i="4"/>
  <c r="AV20" i="4"/>
  <c r="BB20" i="4"/>
  <c r="AV19" i="4"/>
  <c r="BB19" i="4"/>
  <c r="AV25" i="4"/>
  <c r="BB25" i="4"/>
  <c r="AV30" i="4"/>
  <c r="BB30" i="4"/>
  <c r="AV26" i="4"/>
  <c r="BB26" i="4"/>
  <c r="BB14" i="4"/>
  <c r="AV33" i="4"/>
  <c r="BB33" i="4"/>
  <c r="AX37" i="4"/>
  <c r="AW43" i="4" s="1"/>
  <c r="AN69" i="13" s="1"/>
  <c r="AV18" i="4"/>
  <c r="BB18" i="4"/>
  <c r="AV27" i="4"/>
  <c r="BB27" i="4"/>
  <c r="AV15" i="4"/>
  <c r="BB15" i="4"/>
  <c r="AV16" i="4"/>
  <c r="BB16" i="4"/>
  <c r="AV17" i="4"/>
  <c r="BB17" i="4"/>
  <c r="AV23" i="4"/>
  <c r="BB23" i="4"/>
  <c r="AV29" i="4"/>
  <c r="BB29" i="4"/>
  <c r="AT37" i="4"/>
  <c r="AU37" i="4"/>
  <c r="AT43" i="4" s="1"/>
  <c r="AV14" i="4"/>
  <c r="BD9" i="1"/>
  <c r="BE9" i="1" s="1"/>
  <c r="BB90" i="1"/>
  <c r="AZ14" i="1"/>
  <c r="BA14" i="1" s="1"/>
  <c r="AT30" i="5" l="1"/>
  <c r="AN73" i="10"/>
  <c r="AW98" i="4"/>
  <c r="AN72" i="10" s="1"/>
  <c r="AN72" i="13" s="1"/>
  <c r="AN70" i="10"/>
  <c r="AN63" i="10"/>
  <c r="AN63" i="13"/>
  <c r="AN64" i="13" s="1"/>
  <c r="AN61" i="10"/>
  <c r="BB90" i="4"/>
  <c r="AZ96" i="4"/>
  <c r="AS90" i="4"/>
  <c r="AQ96" i="4"/>
  <c r="AQ98" i="4" s="1"/>
  <c r="AV90" i="4"/>
  <c r="AT96" i="4"/>
  <c r="AT98" i="4" s="1"/>
  <c r="AQ41" i="3"/>
  <c r="AQ36" i="3"/>
  <c r="AW45" i="4"/>
  <c r="AS38" i="4"/>
  <c r="BD15" i="1"/>
  <c r="BE15" i="1" s="1"/>
  <c r="BD72" i="1"/>
  <c r="BE72" i="1" s="1"/>
  <c r="BD70" i="1"/>
  <c r="BE70" i="1" s="1"/>
  <c r="BD68" i="1"/>
  <c r="BE68" i="1" s="1"/>
  <c r="BD23" i="1"/>
  <c r="BE23" i="1" s="1"/>
  <c r="BD36" i="1"/>
  <c r="BE36" i="1" s="1"/>
  <c r="BD74" i="1"/>
  <c r="BE74" i="1" s="1"/>
  <c r="BD73" i="1"/>
  <c r="BE73" i="1" s="1"/>
  <c r="BD26" i="1"/>
  <c r="BE26" i="1" s="1"/>
  <c r="BD71" i="1"/>
  <c r="BE71" i="1" s="1"/>
  <c r="BD22" i="1"/>
  <c r="BE22" i="1" s="1"/>
  <c r="BD25" i="1"/>
  <c r="BE25" i="1" s="1"/>
  <c r="BD75" i="1"/>
  <c r="BE75" i="1" s="1"/>
  <c r="BD24" i="1"/>
  <c r="BE24" i="1" s="1"/>
  <c r="BD32" i="1"/>
  <c r="BE32" i="1" s="1"/>
  <c r="BD42" i="1"/>
  <c r="BE42" i="1" s="1"/>
  <c r="BD61" i="1"/>
  <c r="BE61" i="1" s="1"/>
  <c r="BD53" i="1"/>
  <c r="BE53" i="1" s="1"/>
  <c r="BD60" i="1"/>
  <c r="BE60" i="1" s="1"/>
  <c r="BD57" i="1"/>
  <c r="BE57" i="1" s="1"/>
  <c r="BD77" i="1"/>
  <c r="BE77" i="1" s="1"/>
  <c r="BD31" i="1"/>
  <c r="BE31" i="1" s="1"/>
  <c r="BD43" i="1"/>
  <c r="BE43" i="1" s="1"/>
  <c r="BD27" i="1"/>
  <c r="BE27" i="1" s="1"/>
  <c r="BD54" i="1"/>
  <c r="BE54" i="1" s="1"/>
  <c r="BD44" i="1"/>
  <c r="BE44" i="1" s="1"/>
  <c r="BD55" i="1"/>
  <c r="BE55" i="1" s="1"/>
  <c r="BD83" i="1"/>
  <c r="BE83" i="1" s="1"/>
  <c r="BD82" i="1"/>
  <c r="BE82" i="1" s="1"/>
  <c r="BD49" i="1"/>
  <c r="BE49" i="1" s="1"/>
  <c r="BD64" i="1"/>
  <c r="BE64" i="1" s="1"/>
  <c r="BD79" i="1"/>
  <c r="BE79" i="1" s="1"/>
  <c r="BD78" i="1"/>
  <c r="BE78" i="1" s="1"/>
  <c r="BD33" i="1"/>
  <c r="BE33" i="1" s="1"/>
  <c r="BD35" i="1"/>
  <c r="BE35" i="1" s="1"/>
  <c r="BD52" i="1"/>
  <c r="BE52" i="1" s="1"/>
  <c r="BD63" i="1"/>
  <c r="BE63" i="1" s="1"/>
  <c r="BD39" i="1"/>
  <c r="BE39" i="1" s="1"/>
  <c r="BD40" i="1"/>
  <c r="BE40" i="1" s="1"/>
  <c r="BD19" i="1"/>
  <c r="BE19" i="1" s="1"/>
  <c r="BD34" i="1"/>
  <c r="BE34" i="1" s="1"/>
  <c r="BD28" i="1"/>
  <c r="BE28" i="1" s="1"/>
  <c r="BD58" i="1"/>
  <c r="BE58" i="1" s="1"/>
  <c r="BD41" i="1"/>
  <c r="BE41" i="1" s="1"/>
  <c r="BD84" i="1"/>
  <c r="BE84" i="1" s="1"/>
  <c r="BD18" i="1"/>
  <c r="BE18" i="1" s="1"/>
  <c r="BD45" i="1"/>
  <c r="BE45" i="1" s="1"/>
  <c r="BD48" i="1"/>
  <c r="BE48" i="1" s="1"/>
  <c r="BD29" i="1"/>
  <c r="BE29" i="1" s="1"/>
  <c r="BD46" i="1"/>
  <c r="BE46" i="1" s="1"/>
  <c r="BD50" i="1"/>
  <c r="BE50" i="1" s="1"/>
  <c r="BD56" i="1"/>
  <c r="BE56" i="1" s="1"/>
  <c r="BD80" i="1"/>
  <c r="BE80" i="1" s="1"/>
  <c r="BD16" i="1"/>
  <c r="BE16" i="1" s="1"/>
  <c r="BD20" i="1"/>
  <c r="BE20" i="1" s="1"/>
  <c r="BD21" i="1"/>
  <c r="BE21" i="1" s="1"/>
  <c r="BD47" i="1"/>
  <c r="BE47" i="1" s="1"/>
  <c r="BD59" i="1"/>
  <c r="BE59" i="1" s="1"/>
  <c r="BD17" i="1"/>
  <c r="BE17" i="1" s="1"/>
  <c r="BD30" i="1"/>
  <c r="BE30" i="1" s="1"/>
  <c r="BD38" i="1"/>
  <c r="BE38" i="1" s="1"/>
  <c r="BD37" i="1"/>
  <c r="BE37" i="1" s="1"/>
  <c r="BD51" i="1"/>
  <c r="BE51" i="1" s="1"/>
  <c r="BD62" i="1"/>
  <c r="BE62" i="1" s="1"/>
  <c r="BD76" i="1"/>
  <c r="BE76" i="1" s="1"/>
  <c r="BD69" i="1"/>
  <c r="BE69" i="1" s="1"/>
  <c r="BD81" i="1"/>
  <c r="BE81" i="1" s="1"/>
  <c r="AV37" i="4"/>
  <c r="AT45" i="4" s="1"/>
  <c r="AT47" i="4" s="1"/>
  <c r="BB37" i="4"/>
  <c r="BA37" i="4"/>
  <c r="AZ43" i="4" s="1"/>
  <c r="AQ69" i="13" s="1"/>
  <c r="AQ73" i="13" s="1"/>
  <c r="BK79" i="1"/>
  <c r="BL79" i="1" s="1"/>
  <c r="BK83" i="1"/>
  <c r="BL83" i="1" s="1"/>
  <c r="BK82" i="1"/>
  <c r="BL82" i="1" s="1"/>
  <c r="BK81" i="1"/>
  <c r="BL81" i="1" s="1"/>
  <c r="BK73" i="1"/>
  <c r="BL73" i="1" s="1"/>
  <c r="BK72" i="1"/>
  <c r="BL72" i="1" s="1"/>
  <c r="BK84" i="1"/>
  <c r="BL84" i="1" s="1"/>
  <c r="BK80" i="1"/>
  <c r="BL80" i="1" s="1"/>
  <c r="BK78" i="1"/>
  <c r="BL78" i="1" s="1"/>
  <c r="BK69" i="1"/>
  <c r="BL69" i="1" s="1"/>
  <c r="BK74" i="1"/>
  <c r="BL74" i="1" s="1"/>
  <c r="BK68" i="1"/>
  <c r="BL68" i="1" s="1"/>
  <c r="BK64" i="1"/>
  <c r="BL64" i="1" s="1"/>
  <c r="BK75" i="1"/>
  <c r="BL75" i="1" s="1"/>
  <c r="BK71" i="1"/>
  <c r="BL71" i="1" s="1"/>
  <c r="BK58" i="1"/>
  <c r="BL58" i="1" s="1"/>
  <c r="BK60" i="1"/>
  <c r="BL60" i="1" s="1"/>
  <c r="BK63" i="1"/>
  <c r="BL63" i="1" s="1"/>
  <c r="BK59" i="1"/>
  <c r="BL59" i="1" s="1"/>
  <c r="BK54" i="1"/>
  <c r="BL54" i="1" s="1"/>
  <c r="BK62" i="1"/>
  <c r="BL62" i="1" s="1"/>
  <c r="BK61" i="1"/>
  <c r="BL61" i="1" s="1"/>
  <c r="BK56" i="1"/>
  <c r="BL56" i="1" s="1"/>
  <c r="BK70" i="1"/>
  <c r="BL70" i="1" s="1"/>
  <c r="BK53" i="1"/>
  <c r="BL53" i="1" s="1"/>
  <c r="BK44" i="1"/>
  <c r="BL44" i="1" s="1"/>
  <c r="BK76" i="1"/>
  <c r="BL76" i="1" s="1"/>
  <c r="BK57" i="1"/>
  <c r="BL57" i="1" s="1"/>
  <c r="BK55" i="1"/>
  <c r="BL55" i="1" s="1"/>
  <c r="BK52" i="1"/>
  <c r="BL52" i="1" s="1"/>
  <c r="BK51" i="1"/>
  <c r="BL51" i="1" s="1"/>
  <c r="BK43" i="1"/>
  <c r="BL43" i="1" s="1"/>
  <c r="BK49" i="1"/>
  <c r="BL49" i="1" s="1"/>
  <c r="BK47" i="1"/>
  <c r="BL47" i="1" s="1"/>
  <c r="BK50" i="1"/>
  <c r="BL50" i="1" s="1"/>
  <c r="BK42" i="1"/>
  <c r="BL42" i="1" s="1"/>
  <c r="BK38" i="1"/>
  <c r="BL38" i="1" s="1"/>
  <c r="BK30" i="1"/>
  <c r="BL30" i="1" s="1"/>
  <c r="BK45" i="1"/>
  <c r="BL45" i="1" s="1"/>
  <c r="BK40" i="1"/>
  <c r="BL40" i="1" s="1"/>
  <c r="BK31" i="1"/>
  <c r="BL31" i="1" s="1"/>
  <c r="BK23" i="1"/>
  <c r="BL23" i="1" s="1"/>
  <c r="BK39" i="1"/>
  <c r="BL39" i="1" s="1"/>
  <c r="BK32" i="1"/>
  <c r="BL32" i="1" s="1"/>
  <c r="BK24" i="1"/>
  <c r="BL24" i="1" s="1"/>
  <c r="BK41" i="1"/>
  <c r="BL41" i="1" s="1"/>
  <c r="BK34" i="1"/>
  <c r="BL34" i="1" s="1"/>
  <c r="BK26" i="1"/>
  <c r="BL26" i="1" s="1"/>
  <c r="BK46" i="1"/>
  <c r="BL46" i="1" s="1"/>
  <c r="BK36" i="1"/>
  <c r="BL36" i="1" s="1"/>
  <c r="BK28" i="1"/>
  <c r="BL28" i="1" s="1"/>
  <c r="BK9" i="1"/>
  <c r="BL9" i="1" s="1"/>
  <c r="BK33" i="1"/>
  <c r="BL33" i="1" s="1"/>
  <c r="BK35" i="1"/>
  <c r="BL35" i="1" s="1"/>
  <c r="BK21" i="1"/>
  <c r="BL21" i="1" s="1"/>
  <c r="BK20" i="1"/>
  <c r="BL20" i="1" s="1"/>
  <c r="BK18" i="1"/>
  <c r="BL18" i="1" s="1"/>
  <c r="BK25" i="1"/>
  <c r="BL25" i="1" s="1"/>
  <c r="BK17" i="1"/>
  <c r="BL17" i="1" s="1"/>
  <c r="BK16" i="1"/>
  <c r="BL16" i="1" s="1"/>
  <c r="BK19" i="1"/>
  <c r="BL19" i="1" s="1"/>
  <c r="BK29" i="1"/>
  <c r="BL29" i="1" s="1"/>
  <c r="BK27" i="1"/>
  <c r="BL27" i="1" s="1"/>
  <c r="BK22" i="1"/>
  <c r="BL22" i="1" s="1"/>
  <c r="BK48" i="1"/>
  <c r="BL48" i="1" s="1"/>
  <c r="BK37" i="1"/>
  <c r="BL37" i="1" s="1"/>
  <c r="AQ3" i="3"/>
  <c r="BK15" i="1"/>
  <c r="BL15" i="1" s="1"/>
  <c r="BD14" i="1"/>
  <c r="BE14" i="1" s="1"/>
  <c r="AZ98" i="4" l="1"/>
  <c r="AQ72" i="10" s="1"/>
  <c r="AQ72" i="13" s="1"/>
  <c r="AN73" i="13" s="1"/>
  <c r="AQ70" i="10"/>
  <c r="AT41" i="3"/>
  <c r="AW47" i="4"/>
  <c r="AQ42" i="3"/>
  <c r="AV38" i="4"/>
  <c r="BB38" i="4"/>
  <c r="AZ45" i="4"/>
  <c r="BO84" i="1"/>
  <c r="BP84" i="1" s="1"/>
  <c r="BO78" i="1"/>
  <c r="BP78" i="1" s="1"/>
  <c r="BO83" i="1"/>
  <c r="BP83" i="1" s="1"/>
  <c r="BO82" i="1"/>
  <c r="BP82" i="1" s="1"/>
  <c r="BO80" i="1"/>
  <c r="BP80" i="1" s="1"/>
  <c r="BO76" i="1"/>
  <c r="BP76" i="1" s="1"/>
  <c r="BO75" i="1"/>
  <c r="BP75" i="1" s="1"/>
  <c r="BO81" i="1"/>
  <c r="BP81" i="1" s="1"/>
  <c r="BO74" i="1"/>
  <c r="BP74" i="1" s="1"/>
  <c r="BO77" i="1"/>
  <c r="BP77" i="1" s="1"/>
  <c r="BO79" i="1"/>
  <c r="BP79" i="1" s="1"/>
  <c r="BO73" i="1"/>
  <c r="BP73" i="1" s="1"/>
  <c r="BO72" i="1"/>
  <c r="BP72" i="1" s="1"/>
  <c r="BO64" i="1"/>
  <c r="BP64" i="1" s="1"/>
  <c r="BO70" i="1"/>
  <c r="BP70" i="1" s="1"/>
  <c r="BO69" i="1"/>
  <c r="BP69" i="1" s="1"/>
  <c r="BO61" i="1"/>
  <c r="BP61" i="1" s="1"/>
  <c r="BO63" i="1"/>
  <c r="BP63" i="1" s="1"/>
  <c r="BO71" i="1"/>
  <c r="BP71" i="1" s="1"/>
  <c r="BO68" i="1"/>
  <c r="BP68" i="1" s="1"/>
  <c r="BO54" i="1"/>
  <c r="BP54" i="1" s="1"/>
  <c r="BO58" i="1"/>
  <c r="BP58" i="1" s="1"/>
  <c r="BO62" i="1"/>
  <c r="BP62" i="1" s="1"/>
  <c r="BO57" i="1"/>
  <c r="BP57" i="1" s="1"/>
  <c r="BO59" i="1"/>
  <c r="BP59" i="1" s="1"/>
  <c r="BO47" i="1"/>
  <c r="BP47" i="1" s="1"/>
  <c r="BO50" i="1"/>
  <c r="BP50" i="1" s="1"/>
  <c r="BO53" i="1"/>
  <c r="BP53" i="1" s="1"/>
  <c r="BO49" i="1"/>
  <c r="BP49" i="1" s="1"/>
  <c r="BO60" i="1"/>
  <c r="BP60" i="1" s="1"/>
  <c r="BO46" i="1"/>
  <c r="BP46" i="1" s="1"/>
  <c r="BO56" i="1"/>
  <c r="BP56" i="1" s="1"/>
  <c r="BO55" i="1"/>
  <c r="BP55" i="1" s="1"/>
  <c r="BO45" i="1"/>
  <c r="BP45" i="1" s="1"/>
  <c r="BO39" i="1"/>
  <c r="BP39" i="1" s="1"/>
  <c r="BO52" i="1"/>
  <c r="BP52" i="1" s="1"/>
  <c r="BO43" i="1"/>
  <c r="BP43" i="1" s="1"/>
  <c r="BO33" i="1"/>
  <c r="BP33" i="1" s="1"/>
  <c r="BO25" i="1"/>
  <c r="BP25" i="1" s="1"/>
  <c r="BO34" i="1"/>
  <c r="BP34" i="1" s="1"/>
  <c r="BO26" i="1"/>
  <c r="BP26" i="1" s="1"/>
  <c r="BO18" i="1"/>
  <c r="BP18" i="1" s="1"/>
  <c r="BO41" i="1"/>
  <c r="BP41" i="1" s="1"/>
  <c r="BO35" i="1"/>
  <c r="BP35" i="1" s="1"/>
  <c r="BO27" i="1"/>
  <c r="BP27" i="1" s="1"/>
  <c r="BO48" i="1"/>
  <c r="BP48" i="1" s="1"/>
  <c r="BO44" i="1"/>
  <c r="BP44" i="1" s="1"/>
  <c r="BO36" i="1"/>
  <c r="BP36" i="1" s="1"/>
  <c r="BO37" i="1"/>
  <c r="BP37" i="1" s="1"/>
  <c r="BO29" i="1"/>
  <c r="BP29" i="1" s="1"/>
  <c r="BO21" i="1"/>
  <c r="BP21" i="1" s="1"/>
  <c r="BO42" i="1"/>
  <c r="BP42" i="1" s="1"/>
  <c r="BO40" i="1"/>
  <c r="BP40" i="1" s="1"/>
  <c r="BO31" i="1"/>
  <c r="BP31" i="1" s="1"/>
  <c r="BO23" i="1"/>
  <c r="BP23" i="1" s="1"/>
  <c r="BO17" i="1"/>
  <c r="BP17" i="1" s="1"/>
  <c r="AT3" i="3"/>
  <c r="BO16" i="1"/>
  <c r="BP16" i="1" s="1"/>
  <c r="BO15" i="1"/>
  <c r="BP15" i="1" s="1"/>
  <c r="BO51" i="1"/>
  <c r="BP51" i="1" s="1"/>
  <c r="BO22" i="1"/>
  <c r="BP22" i="1" s="1"/>
  <c r="BO19" i="1"/>
  <c r="BP19" i="1" s="1"/>
  <c r="BO30" i="1"/>
  <c r="BP30" i="1" s="1"/>
  <c r="BO32" i="1"/>
  <c r="BP32" i="1" s="1"/>
  <c r="BO20" i="1"/>
  <c r="BP20" i="1" s="1"/>
  <c r="BO24" i="1"/>
  <c r="BP24" i="1" s="1"/>
  <c r="BO28" i="1"/>
  <c r="BP28" i="1" s="1"/>
  <c r="BO38" i="1"/>
  <c r="BP38" i="1" s="1"/>
  <c r="BK14" i="1"/>
  <c r="BL14" i="1" s="1"/>
  <c r="AQ44" i="3" l="1"/>
  <c r="AZ47" i="4"/>
  <c r="AT42" i="3"/>
  <c r="BO14" i="1"/>
  <c r="BP14" i="1" s="1"/>
  <c r="AT44" i="3" l="1"/>
  <c r="O77" i="1"/>
  <c r="R77" i="1"/>
  <c r="AB77" i="1"/>
  <c r="AC77" i="1" s="1"/>
  <c r="AF77" i="1"/>
  <c r="AG77" i="1" s="1"/>
  <c r="AJ77" i="1"/>
  <c r="AK77" i="1" s="1"/>
  <c r="AN77" i="1"/>
  <c r="AO77" i="1" s="1"/>
  <c r="AR77" i="1"/>
  <c r="AS77" i="1" s="1"/>
  <c r="AV77" i="1"/>
  <c r="AW77" i="1" s="1"/>
  <c r="O76" i="1"/>
  <c r="R76" i="1"/>
  <c r="AB76" i="1"/>
  <c r="AC76" i="1" s="1"/>
  <c r="AF76" i="1"/>
  <c r="AG76" i="1" s="1"/>
  <c r="AJ76" i="1"/>
  <c r="AK76" i="1" s="1"/>
  <c r="AN76" i="1"/>
  <c r="AO76" i="1" s="1"/>
  <c r="AR76" i="1"/>
  <c r="AS76" i="1" s="1"/>
  <c r="O78" i="1"/>
  <c r="R78" i="1"/>
  <c r="AF78" i="1"/>
  <c r="AG78" i="1" s="1"/>
  <c r="AJ78" i="1"/>
  <c r="AK78" i="1" s="1"/>
  <c r="AN78" i="1"/>
  <c r="AO78" i="1" s="1"/>
  <c r="AR78" i="1"/>
  <c r="AS78" i="1" s="1"/>
  <c r="AV78" i="1"/>
  <c r="AW78" i="1" s="1"/>
  <c r="AC78" i="1"/>
  <c r="AR30" i="1"/>
  <c r="AS30" i="1" s="1"/>
  <c r="AR31" i="1"/>
  <c r="AS31" i="1" s="1"/>
  <c r="O29" i="1"/>
  <c r="O30" i="1"/>
  <c r="O31" i="1"/>
  <c r="R29" i="1"/>
  <c r="R30" i="1"/>
  <c r="R31" i="1"/>
  <c r="AN30" i="1"/>
  <c r="AO30" i="1" s="1"/>
  <c r="AN31" i="1"/>
  <c r="AO31" i="1" s="1"/>
  <c r="O28" i="1"/>
  <c r="O17" i="4"/>
  <c r="R28" i="1"/>
  <c r="R17" i="4"/>
  <c r="AB29" i="1"/>
  <c r="AC29" i="1" s="1"/>
  <c r="AB30" i="1"/>
  <c r="AC30" i="1" s="1"/>
  <c r="AB31" i="1"/>
  <c r="AC31" i="1" s="1"/>
  <c r="AF49" i="1"/>
  <c r="AG49" i="1" s="1"/>
  <c r="AF50" i="1"/>
  <c r="AG50" i="1" s="1"/>
  <c r="AF48" i="1"/>
  <c r="AG48" i="1" s="1"/>
  <c r="AB37" i="4"/>
  <c r="AJ49" i="1"/>
  <c r="AK49" i="1" s="1"/>
  <c r="AJ50" i="1"/>
  <c r="AK50" i="1" s="1"/>
  <c r="AJ47" i="1"/>
  <c r="AK47" i="1" s="1"/>
  <c r="AJ48" i="1"/>
  <c r="AK48" i="1" s="1"/>
  <c r="AG22" i="4"/>
  <c r="AN49" i="1"/>
  <c r="AO49" i="1" s="1"/>
  <c r="AN50" i="1"/>
  <c r="AO50" i="1" s="1"/>
  <c r="AN47" i="1"/>
  <c r="AO47" i="1" s="1"/>
  <c r="AN48" i="1"/>
  <c r="AO48" i="1" s="1"/>
  <c r="AJ22" i="4"/>
  <c r="AR49" i="1"/>
  <c r="AS49" i="1" s="1"/>
  <c r="AR50" i="1"/>
  <c r="AS50" i="1" s="1"/>
  <c r="AR47" i="1"/>
  <c r="AS47" i="1" s="1"/>
  <c r="AR48" i="1"/>
  <c r="AS48" i="1" s="1"/>
  <c r="AM22" i="4"/>
  <c r="AV49" i="1"/>
  <c r="AW49" i="1" s="1"/>
  <c r="AV50" i="1"/>
  <c r="AW50" i="1" s="1"/>
  <c r="AV48" i="1"/>
  <c r="AW48" i="1" s="1"/>
  <c r="AN37" i="4"/>
  <c r="AB28" i="1"/>
  <c r="AC28" i="1" s="1"/>
  <c r="AA17" i="4"/>
  <c r="AB49" i="1"/>
  <c r="AC49" i="1" s="1"/>
  <c r="AB50" i="1"/>
  <c r="AC50" i="1" s="1"/>
  <c r="AB47" i="1"/>
  <c r="AC47" i="1" s="1"/>
  <c r="AB48" i="1"/>
  <c r="AC48" i="1" s="1"/>
  <c r="AA22" i="4"/>
  <c r="O49" i="1"/>
  <c r="O50" i="1"/>
  <c r="O48" i="1"/>
  <c r="O22" i="4"/>
  <c r="R49" i="1"/>
  <c r="R50" i="1"/>
  <c r="R47" i="1"/>
  <c r="R48" i="1"/>
  <c r="R22" i="4"/>
  <c r="O58" i="1"/>
  <c r="O59" i="1"/>
  <c r="O25" i="4"/>
  <c r="R58" i="1"/>
  <c r="R59" i="1"/>
  <c r="R25" i="4"/>
  <c r="O54" i="1"/>
  <c r="O55" i="1"/>
  <c r="AB54" i="1"/>
  <c r="AC54" i="1" s="1"/>
  <c r="AB55" i="1"/>
  <c r="AC55" i="1" s="1"/>
  <c r="AF54" i="1"/>
  <c r="AG54" i="1" s="1"/>
  <c r="AF55" i="1"/>
  <c r="AG55" i="1" s="1"/>
  <c r="AJ54" i="1"/>
  <c r="AK54" i="1" s="1"/>
  <c r="AJ55" i="1"/>
  <c r="AK55" i="1" s="1"/>
  <c r="AJ58" i="1"/>
  <c r="AK58" i="1" s="1"/>
  <c r="AJ59" i="1"/>
  <c r="AK59" i="1" s="1"/>
  <c r="AG25" i="4"/>
  <c r="AN58" i="1"/>
  <c r="AO58" i="1" s="1"/>
  <c r="AN59" i="1"/>
  <c r="AO59" i="1" s="1"/>
  <c r="AJ25" i="4"/>
  <c r="AR58" i="1"/>
  <c r="AS58" i="1" s="1"/>
  <c r="AR59" i="1"/>
  <c r="AS59" i="1" s="1"/>
  <c r="AM25" i="4"/>
  <c r="AN54" i="1"/>
  <c r="AO54" i="1" s="1"/>
  <c r="AN55" i="1"/>
  <c r="AO55" i="1" s="1"/>
  <c r="AR54" i="1"/>
  <c r="AS54" i="1" s="1"/>
  <c r="AR55" i="1"/>
  <c r="AS55" i="1" s="1"/>
  <c r="AB58" i="1"/>
  <c r="AC58" i="1" s="1"/>
  <c r="AB59" i="1"/>
  <c r="AC59" i="1" s="1"/>
  <c r="AA25" i="4"/>
  <c r="R66" i="1"/>
  <c r="R67" i="1"/>
  <c r="R65" i="1"/>
  <c r="AV66" i="1"/>
  <c r="AW66" i="1" s="1"/>
  <c r="AV67" i="1"/>
  <c r="AW67" i="1" s="1"/>
  <c r="AV65" i="1"/>
  <c r="AW65" i="1" s="1"/>
  <c r="AJ30" i="1"/>
  <c r="AK30" i="1" s="1"/>
  <c r="AJ31" i="1"/>
  <c r="AK31" i="1" s="1"/>
  <c r="AJ67" i="1"/>
  <c r="AK67" i="1" s="1"/>
  <c r="AJ65" i="1"/>
  <c r="AK65" i="1" s="1"/>
  <c r="AJ66" i="1"/>
  <c r="AK66" i="1" s="1"/>
  <c r="AN65" i="1"/>
  <c r="AO65" i="1" s="1"/>
  <c r="AN66" i="1"/>
  <c r="AO66" i="1" s="1"/>
  <c r="AN67" i="1"/>
  <c r="AO67" i="1" s="1"/>
  <c r="AF65" i="1"/>
  <c r="AG65" i="1" s="1"/>
  <c r="AF67" i="1"/>
  <c r="AG67" i="1" s="1"/>
  <c r="AF66" i="1"/>
  <c r="AG66" i="1" s="1"/>
  <c r="AB65" i="1"/>
  <c r="AC65" i="1" s="1"/>
  <c r="AB67" i="1"/>
  <c r="AC67" i="1" s="1"/>
  <c r="AB66" i="1"/>
  <c r="AC66" i="1" s="1"/>
  <c r="BK65" i="1"/>
  <c r="BL65" i="1" s="1"/>
  <c r="AR66" i="1"/>
  <c r="AS66" i="1" s="1"/>
  <c r="AR65" i="1"/>
  <c r="AS65" i="1" s="1"/>
  <c r="AR67" i="1"/>
  <c r="AS67" i="1" s="1"/>
  <c r="O65" i="1"/>
  <c r="O67" i="1"/>
  <c r="O66" i="1"/>
  <c r="BD66" i="1" l="1"/>
  <c r="BE66" i="1" s="1"/>
  <c r="BO66" i="1"/>
  <c r="BP66" i="1" s="1"/>
  <c r="AZ67" i="1"/>
  <c r="BA67" i="1" s="1"/>
  <c r="BK67" i="1"/>
  <c r="BL67" i="1" s="1"/>
  <c r="BM85" i="1"/>
  <c r="BI85" i="1"/>
  <c r="BO65" i="1"/>
  <c r="BD67" i="1"/>
  <c r="BE67" i="1" s="1"/>
  <c r="BO67" i="1"/>
  <c r="BP67" i="1" s="1"/>
  <c r="AZ66" i="1"/>
  <c r="BA66" i="1" s="1"/>
  <c r="BK66" i="1"/>
  <c r="BL66" i="1" s="1"/>
  <c r="AZ77" i="1"/>
  <c r="BA77" i="1" s="1"/>
  <c r="AE37" i="4"/>
  <c r="V30" i="1"/>
  <c r="V31" i="1"/>
  <c r="V29" i="1"/>
  <c r="V77" i="1"/>
  <c r="V78" i="1"/>
  <c r="V76" i="1"/>
  <c r="V50" i="1"/>
  <c r="V25" i="4"/>
  <c r="V59" i="1"/>
  <c r="V48" i="1"/>
  <c r="V28" i="1"/>
  <c r="V67" i="1"/>
  <c r="V55" i="1"/>
  <c r="V58" i="1"/>
  <c r="AT85" i="1"/>
  <c r="M85" i="1"/>
  <c r="AL85" i="1"/>
  <c r="V17" i="4"/>
  <c r="AD85" i="1"/>
  <c r="P37" i="4"/>
  <c r="V47" i="1"/>
  <c r="V22" i="4"/>
  <c r="Z85" i="1"/>
  <c r="AK37" i="4"/>
  <c r="V65" i="1"/>
  <c r="AH37" i="4"/>
  <c r="AP85" i="1"/>
  <c r="V66" i="1"/>
  <c r="V54" i="1"/>
  <c r="Y37" i="4"/>
  <c r="AX85" i="1"/>
  <c r="AH85" i="1"/>
  <c r="V49" i="1"/>
  <c r="M37" i="4"/>
  <c r="BB85" i="1"/>
  <c r="P85" i="1"/>
  <c r="AG16" i="4"/>
  <c r="AG37" i="4" s="1"/>
  <c r="AF37" i="4"/>
  <c r="AE43" i="4" s="1"/>
  <c r="AZ65" i="1"/>
  <c r="BA65" i="1" s="1"/>
  <c r="BA85" i="1" s="1"/>
  <c r="BA86" i="1" s="1"/>
  <c r="AY85" i="1"/>
  <c r="AX91" i="1" s="1"/>
  <c r="W65" i="1"/>
  <c r="X65" i="1" s="1"/>
  <c r="Y65" i="1" s="1"/>
  <c r="U65" i="1"/>
  <c r="U67" i="1"/>
  <c r="W67" i="1"/>
  <c r="X67" i="1" s="1"/>
  <c r="Y67" i="1" s="1"/>
  <c r="U66" i="1"/>
  <c r="W66" i="1"/>
  <c r="X66" i="1" s="1"/>
  <c r="Y66" i="1" s="1"/>
  <c r="BD65" i="1"/>
  <c r="BE65" i="1" s="1"/>
  <c r="BC85" i="1"/>
  <c r="BB91" i="1" s="1"/>
  <c r="AJ29" i="1"/>
  <c r="AK29" i="1" s="1"/>
  <c r="AK85" i="1" s="1"/>
  <c r="AI85" i="1"/>
  <c r="W55" i="1"/>
  <c r="X55" i="1" s="1"/>
  <c r="Y55" i="1" s="1"/>
  <c r="U55" i="1"/>
  <c r="U54" i="1"/>
  <c r="W54" i="1"/>
  <c r="X54" i="1" s="1"/>
  <c r="Y54" i="1" s="1"/>
  <c r="W25" i="4"/>
  <c r="X25" i="4" s="1"/>
  <c r="U25" i="4"/>
  <c r="W59" i="1"/>
  <c r="X59" i="1" s="1"/>
  <c r="Y59" i="1" s="1"/>
  <c r="U59" i="1"/>
  <c r="W58" i="1"/>
  <c r="X58" i="1" s="1"/>
  <c r="Y58" i="1" s="1"/>
  <c r="U58" i="1"/>
  <c r="W22" i="4"/>
  <c r="X22" i="4" s="1"/>
  <c r="U22" i="4"/>
  <c r="U48" i="1"/>
  <c r="W48" i="1"/>
  <c r="X48" i="1" s="1"/>
  <c r="Y48" i="1" s="1"/>
  <c r="U47" i="1"/>
  <c r="W47" i="1"/>
  <c r="X47" i="1" s="1"/>
  <c r="Y47" i="1" s="1"/>
  <c r="U50" i="1"/>
  <c r="W50" i="1"/>
  <c r="X50" i="1" s="1"/>
  <c r="Y50" i="1" s="1"/>
  <c r="U49" i="1"/>
  <c r="W49" i="1"/>
  <c r="X49" i="1" s="1"/>
  <c r="Y49" i="1" s="1"/>
  <c r="AB27" i="1"/>
  <c r="AC27" i="1" s="1"/>
  <c r="AA85" i="1"/>
  <c r="Z91" i="1" s="1"/>
  <c r="AP22" i="4"/>
  <c r="AP37" i="4" s="1"/>
  <c r="AO37" i="4"/>
  <c r="AN43" i="4" s="1"/>
  <c r="AV47" i="1"/>
  <c r="AU85" i="1"/>
  <c r="AD22" i="4"/>
  <c r="AD37" i="4" s="1"/>
  <c r="AC37" i="4"/>
  <c r="AB43" i="4" s="1"/>
  <c r="AF47" i="1"/>
  <c r="AG47" i="1" s="1"/>
  <c r="AG85" i="1" s="1"/>
  <c r="AE85" i="1"/>
  <c r="AA16" i="4"/>
  <c r="AA37" i="4" s="1"/>
  <c r="Z37" i="4"/>
  <c r="Y43" i="4" s="1"/>
  <c r="R27" i="1"/>
  <c r="R85" i="1" s="1"/>
  <c r="Q85" i="1"/>
  <c r="P91" i="1" s="1"/>
  <c r="O27" i="1"/>
  <c r="O85" i="1" s="1"/>
  <c r="N85" i="1"/>
  <c r="M91" i="1" s="1"/>
  <c r="AJ16" i="4"/>
  <c r="AJ37" i="4" s="1"/>
  <c r="AI37" i="4"/>
  <c r="AH43" i="4" s="1"/>
  <c r="AN29" i="1"/>
  <c r="AO29" i="1" s="1"/>
  <c r="AO85" i="1" s="1"/>
  <c r="AL91" i="1"/>
  <c r="V16" i="4"/>
  <c r="S37" i="4"/>
  <c r="W16" i="4"/>
  <c r="U16" i="4"/>
  <c r="T37" i="4"/>
  <c r="S43" i="4" s="1"/>
  <c r="W30" i="1"/>
  <c r="X30" i="1" s="1"/>
  <c r="Y30" i="1" s="1"/>
  <c r="U30" i="1"/>
  <c r="U29" i="1"/>
  <c r="W29" i="1"/>
  <c r="X29" i="1" s="1"/>
  <c r="Y29" i="1" s="1"/>
  <c r="U17" i="4"/>
  <c r="W17" i="4"/>
  <c r="X17" i="4" s="1"/>
  <c r="W31" i="1"/>
  <c r="X31" i="1" s="1"/>
  <c r="Y31" i="1" s="1"/>
  <c r="U31" i="1"/>
  <c r="W28" i="1"/>
  <c r="X28" i="1" s="1"/>
  <c r="Y28" i="1" s="1"/>
  <c r="U28" i="1"/>
  <c r="W27" i="1"/>
  <c r="U27" i="1"/>
  <c r="T85" i="1"/>
  <c r="S91" i="1" s="1"/>
  <c r="V27" i="1"/>
  <c r="S85" i="1"/>
  <c r="R16" i="4"/>
  <c r="R37" i="4" s="1"/>
  <c r="Q37" i="4"/>
  <c r="P43" i="4" s="1"/>
  <c r="O16" i="4"/>
  <c r="O37" i="4" s="1"/>
  <c r="N37" i="4"/>
  <c r="M43" i="4" s="1"/>
  <c r="AM16" i="4"/>
  <c r="AM37" i="4" s="1"/>
  <c r="AL37" i="4"/>
  <c r="AK43" i="4" s="1"/>
  <c r="AR29" i="1"/>
  <c r="AS29" i="1" s="1"/>
  <c r="AS85" i="1" s="1"/>
  <c r="AQ85" i="1"/>
  <c r="U78" i="1"/>
  <c r="W78" i="1"/>
  <c r="X78" i="1" s="1"/>
  <c r="Y78" i="1" s="1"/>
  <c r="U76" i="1"/>
  <c r="W76" i="1"/>
  <c r="X76" i="1" s="1"/>
  <c r="Y76" i="1" s="1"/>
  <c r="W77" i="1"/>
  <c r="X77" i="1" s="1"/>
  <c r="Y77" i="1" s="1"/>
  <c r="U77" i="1"/>
  <c r="AK69" i="10" l="1"/>
  <c r="AK69" i="13"/>
  <c r="M69" i="10"/>
  <c r="M69" i="13"/>
  <c r="Y69" i="10"/>
  <c r="Y69" i="13"/>
  <c r="P69" i="10"/>
  <c r="P69" i="13"/>
  <c r="AB69" i="10"/>
  <c r="AB69" i="13"/>
  <c r="AE69" i="10"/>
  <c r="AE69" i="13"/>
  <c r="S69" i="10"/>
  <c r="S69" i="13"/>
  <c r="AH69" i="10"/>
  <c r="AH69" i="13"/>
  <c r="AH6" i="10" a="1"/>
  <c r="AH6" i="13" a="1"/>
  <c r="Y6" i="13" a="1"/>
  <c r="M6" i="13"/>
  <c r="S6" i="13"/>
  <c r="P6" i="13"/>
  <c r="BE85" i="1"/>
  <c r="BE86" i="1" s="1"/>
  <c r="Y41" i="3"/>
  <c r="AN41" i="3"/>
  <c r="AO86" i="1"/>
  <c r="AL92" i="1"/>
  <c r="AK86" i="1"/>
  <c r="AH92" i="1"/>
  <c r="AH41" i="3"/>
  <c r="Y4" i="3"/>
  <c r="Y6" i="10" a="1"/>
  <c r="M4" i="3"/>
  <c r="M6" i="10"/>
  <c r="AB41" i="3"/>
  <c r="AE41" i="3"/>
  <c r="AK41" i="3"/>
  <c r="S4" i="3"/>
  <c r="S6" i="10"/>
  <c r="P4" i="3"/>
  <c r="P6" i="10"/>
  <c r="AG86" i="1"/>
  <c r="AD92" i="1"/>
  <c r="AS86" i="1"/>
  <c r="AP92" i="1"/>
  <c r="AH91" i="1"/>
  <c r="AD91" i="1"/>
  <c r="AP91" i="1"/>
  <c r="AT91" i="1"/>
  <c r="AV85" i="1"/>
  <c r="AW47" i="1"/>
  <c r="AW85" i="1" s="1"/>
  <c r="BN85" i="1"/>
  <c r="BM91" i="1" s="1"/>
  <c r="BO85" i="1"/>
  <c r="BP65" i="1"/>
  <c r="BP85" i="1" s="1"/>
  <c r="AR85" i="1"/>
  <c r="AN85" i="1"/>
  <c r="AL94" i="1" s="1"/>
  <c r="BD85" i="1"/>
  <c r="BB92" i="1" s="1"/>
  <c r="AZ85" i="1"/>
  <c r="AZ86" i="1" s="1"/>
  <c r="AJ85" i="1"/>
  <c r="AF85" i="1"/>
  <c r="AB85" i="1"/>
  <c r="AC85" i="1"/>
  <c r="V37" i="4"/>
  <c r="V85" i="1"/>
  <c r="AH4" i="3"/>
  <c r="BK77" i="1"/>
  <c r="BJ85" i="1"/>
  <c r="U37" i="4"/>
  <c r="U38" i="4" s="1"/>
  <c r="U85" i="1"/>
  <c r="U86" i="1" s="1"/>
  <c r="AM38" i="4"/>
  <c r="AK45" i="4"/>
  <c r="AK70" i="10" s="1"/>
  <c r="M45" i="4"/>
  <c r="M70" i="13" s="1"/>
  <c r="O38" i="4"/>
  <c r="P45" i="4"/>
  <c r="P70" i="13" s="1"/>
  <c r="R38" i="4"/>
  <c r="X27" i="1"/>
  <c r="W85" i="1"/>
  <c r="V91" i="1" s="1"/>
  <c r="X16" i="4"/>
  <c r="X37" i="4" s="1"/>
  <c r="W37" i="4"/>
  <c r="V43" i="4" s="1"/>
  <c r="AH45" i="4"/>
  <c r="AH70" i="10" s="1"/>
  <c r="AJ38" i="4"/>
  <c r="O86" i="1"/>
  <c r="M92" i="1"/>
  <c r="R86" i="1"/>
  <c r="P92" i="1"/>
  <c r="Y45" i="4"/>
  <c r="Y70" i="10" s="1"/>
  <c r="AA38" i="4"/>
  <c r="AD38" i="4"/>
  <c r="AB45" i="4"/>
  <c r="AB70" i="10" s="1"/>
  <c r="AN45" i="4"/>
  <c r="AP38" i="4"/>
  <c r="AG38" i="4"/>
  <c r="AE45" i="4"/>
  <c r="AE70" i="10" s="1"/>
  <c r="Y73" i="10" l="1"/>
  <c r="AB73" i="10"/>
  <c r="AB73" i="13"/>
  <c r="V69" i="10"/>
  <c r="V73" i="10" s="1"/>
  <c r="V69" i="13"/>
  <c r="AH9" i="10" a="1"/>
  <c r="AH9" i="13" a="1"/>
  <c r="AK6" i="10" a="1"/>
  <c r="AK6" i="13" a="1"/>
  <c r="AB6" i="13" a="1"/>
  <c r="AE6" i="10" a="1"/>
  <c r="AE6" i="13" a="1"/>
  <c r="P7" i="10"/>
  <c r="P7" i="13"/>
  <c r="AK7" i="10" a="1"/>
  <c r="AE7" i="10" a="1"/>
  <c r="V6" i="13" a="1"/>
  <c r="AQ6" i="10"/>
  <c r="AQ6" i="13"/>
  <c r="AQ10" i="13" s="1"/>
  <c r="M7" i="10"/>
  <c r="M7" i="13"/>
  <c r="AB7" i="10" a="1"/>
  <c r="AH7" i="10" a="1"/>
  <c r="AN86" i="1"/>
  <c r="AH94" i="1"/>
  <c r="AE7" i="3" s="1"/>
  <c r="AK4" i="3"/>
  <c r="AN4" i="3"/>
  <c r="AC86" i="1"/>
  <c r="Z92" i="1"/>
  <c r="BP86" i="1"/>
  <c r="BM92" i="1"/>
  <c r="V4" i="3"/>
  <c r="V6" i="10" a="1"/>
  <c r="V10" i="10" s="1"/>
  <c r="AW86" i="1"/>
  <c r="AT92" i="1"/>
  <c r="AN5" i="3" s="1"/>
  <c r="AE4" i="3"/>
  <c r="P47" i="4"/>
  <c r="P70" i="10"/>
  <c r="M47" i="4"/>
  <c r="M70" i="10"/>
  <c r="V41" i="3"/>
  <c r="AB4" i="3"/>
  <c r="AB6" i="10" a="1"/>
  <c r="AR86" i="1"/>
  <c r="AP94" i="1"/>
  <c r="BO86" i="1"/>
  <c r="X85" i="1"/>
  <c r="X86" i="1" s="1"/>
  <c r="Y27" i="1"/>
  <c r="Y85" i="1" s="1"/>
  <c r="AF86" i="1"/>
  <c r="AD94" i="1"/>
  <c r="AT4" i="3"/>
  <c r="AV86" i="1"/>
  <c r="BI91" i="1"/>
  <c r="AX92" i="1"/>
  <c r="AX94" i="1" s="1"/>
  <c r="BK85" i="1"/>
  <c r="BL77" i="1"/>
  <c r="BL85" i="1" s="1"/>
  <c r="AJ86" i="1"/>
  <c r="BD86" i="1"/>
  <c r="AB86" i="1"/>
  <c r="S45" i="4"/>
  <c r="S70" i="13" s="1"/>
  <c r="AK47" i="4"/>
  <c r="AK42" i="3"/>
  <c r="AE47" i="4"/>
  <c r="AE42" i="3"/>
  <c r="AH47" i="4"/>
  <c r="AH42" i="3"/>
  <c r="AN47" i="4"/>
  <c r="AN42" i="3"/>
  <c r="Y47" i="4"/>
  <c r="Y42" i="3"/>
  <c r="AB47" i="4"/>
  <c r="AB42" i="3"/>
  <c r="S92" i="1"/>
  <c r="BB94" i="1"/>
  <c r="AE5" i="3"/>
  <c r="Y5" i="3"/>
  <c r="P94" i="1"/>
  <c r="P5" i="3"/>
  <c r="M94" i="1"/>
  <c r="M5" i="3"/>
  <c r="AH7" i="3"/>
  <c r="AH5" i="3"/>
  <c r="X38" i="4"/>
  <c r="V45" i="4"/>
  <c r="V70" i="10" s="1"/>
  <c r="AK5" i="3"/>
  <c r="AH72" i="10" l="1"/>
  <c r="AH72" i="13"/>
  <c r="AB72" i="10"/>
  <c r="AB72" i="13"/>
  <c r="M72" i="10"/>
  <c r="M72" i="13"/>
  <c r="AE72" i="10"/>
  <c r="AE72" i="13"/>
  <c r="Y72" i="10"/>
  <c r="Y72" i="13"/>
  <c r="AK72" i="10"/>
  <c r="AK72" i="13"/>
  <c r="P72" i="10"/>
  <c r="P72" i="13"/>
  <c r="AK9" i="10" a="1"/>
  <c r="AK9" i="13" a="1"/>
  <c r="AB9" i="13" a="1"/>
  <c r="M9" i="13"/>
  <c r="S7" i="13"/>
  <c r="AE9" i="10" a="1"/>
  <c r="AE9" i="13" a="1"/>
  <c r="Y7" i="10" a="1"/>
  <c r="P9" i="13"/>
  <c r="AQ7" i="10"/>
  <c r="AN6" i="10"/>
  <c r="AN10" i="10" s="1"/>
  <c r="AN6" i="13"/>
  <c r="AB10" i="13" s="1"/>
  <c r="Y10" i="10"/>
  <c r="AT94" i="1"/>
  <c r="Z94" i="1"/>
  <c r="Y9" i="10" s="1" a="1"/>
  <c r="AK7" i="3"/>
  <c r="AH44" i="3"/>
  <c r="BL86" i="1"/>
  <c r="BI92" i="1"/>
  <c r="Y86" i="1"/>
  <c r="V92" i="1"/>
  <c r="AE44" i="3"/>
  <c r="AB44" i="3"/>
  <c r="AQ4" i="3"/>
  <c r="AQ10" i="10"/>
  <c r="BM94" i="1"/>
  <c r="AK44" i="3"/>
  <c r="AN44" i="3"/>
  <c r="M7" i="3"/>
  <c r="M9" i="10"/>
  <c r="Y44" i="3"/>
  <c r="P7" i="3"/>
  <c r="P9" i="10"/>
  <c r="S5" i="3"/>
  <c r="S7" i="10"/>
  <c r="AT5" i="3"/>
  <c r="S47" i="4"/>
  <c r="S70" i="10"/>
  <c r="AB7" i="3"/>
  <c r="AB9" i="10" a="1"/>
  <c r="BK86" i="1"/>
  <c r="AB5" i="3"/>
  <c r="V47" i="4"/>
  <c r="V42" i="3"/>
  <c r="S94" i="1"/>
  <c r="V72" i="10" l="1"/>
  <c r="V72" i="13"/>
  <c r="V73" i="13" s="1"/>
  <c r="Y73" i="13"/>
  <c r="S72" i="10"/>
  <c r="S72" i="13"/>
  <c r="Y7" i="3"/>
  <c r="Y9" i="13" a="1"/>
  <c r="Y10" i="13" s="1"/>
  <c r="V94" i="1"/>
  <c r="V7" i="3" s="1"/>
  <c r="AB10" i="10"/>
  <c r="S9" i="13"/>
  <c r="AQ9" i="10"/>
  <c r="AQ9" i="13"/>
  <c r="AN7" i="10"/>
  <c r="AN7" i="3"/>
  <c r="BI94" i="1"/>
  <c r="S7" i="3"/>
  <c r="S9" i="10"/>
  <c r="V7" i="10" a="1"/>
  <c r="V5" i="3"/>
  <c r="AT7" i="3"/>
  <c r="V44" i="3"/>
  <c r="AQ5" i="3"/>
  <c r="V9" i="10" l="1" a="1"/>
  <c r="V9" i="13" a="1"/>
  <c r="V10" i="13" s="1"/>
  <c r="AN9" i="10"/>
  <c r="AN9" i="13"/>
  <c r="AN10" i="13" s="1"/>
  <c r="AQ7" i="3"/>
  <c r="E15" i="9" l="1"/>
  <c r="H15" i="9"/>
  <c r="I15" i="9"/>
  <c r="X15" i="9"/>
  <c r="X17" i="9"/>
  <c r="V22" i="9"/>
  <c r="V24" i="9"/>
  <c r="E16" i="9"/>
  <c r="H16" i="9"/>
  <c r="I16" i="9"/>
  <c r="DD16" i="9"/>
  <c r="BK16" i="9"/>
  <c r="X16" i="9"/>
  <c r="CR15" i="9"/>
  <c r="CR17" i="9"/>
  <c r="BE16" i="9"/>
  <c r="CI15" i="9"/>
  <c r="G15" i="9"/>
  <c r="BK15" i="9"/>
  <c r="BK17" i="9"/>
  <c r="BI22" i="9"/>
  <c r="BE15" i="9"/>
  <c r="BB16" i="9"/>
  <c r="CC15" i="9"/>
  <c r="BQ15" i="9"/>
  <c r="BQ17" i="9"/>
  <c r="BQ16" i="9"/>
  <c r="CC16" i="9"/>
  <c r="CX15" i="9"/>
  <c r="AA15" i="9"/>
  <c r="AS15" i="9"/>
  <c r="AM15" i="9"/>
  <c r="AM17" i="9"/>
  <c r="AK22" i="9"/>
  <c r="AK24" i="9"/>
  <c r="BI24" i="9"/>
  <c r="AV15" i="9"/>
  <c r="CR18" i="9"/>
  <c r="BT16" i="9"/>
  <c r="U16" i="9"/>
  <c r="AA16" i="9"/>
  <c r="BT15" i="9"/>
  <c r="CL16" i="9"/>
  <c r="AP16" i="9"/>
  <c r="CO15" i="9"/>
  <c r="R15" i="9"/>
  <c r="F15" i="9"/>
  <c r="BO22" i="9"/>
  <c r="AP15" i="9"/>
  <c r="L15" i="9"/>
  <c r="X18" i="9"/>
  <c r="U15" i="9"/>
  <c r="U17" i="9"/>
  <c r="AS17" i="9"/>
  <c r="BN15" i="9"/>
  <c r="BN17" i="9"/>
  <c r="AA17" i="9"/>
  <c r="AY15" i="9"/>
  <c r="O15" i="9"/>
  <c r="BH15" i="9"/>
  <c r="CC17" i="9"/>
  <c r="BH16" i="9"/>
  <c r="AJ16" i="9"/>
  <c r="CU16" i="9"/>
  <c r="BB15" i="9"/>
  <c r="BB17" i="9"/>
  <c r="R17" i="9"/>
  <c r="P22" i="9"/>
  <c r="AJ15" i="9"/>
  <c r="DG16" i="9"/>
  <c r="BW16" i="9"/>
  <c r="DA15" i="9"/>
  <c r="BT17" i="9"/>
  <c r="AD15" i="9"/>
  <c r="CF16" i="9"/>
  <c r="R16" i="9"/>
  <c r="AY16" i="9"/>
  <c r="CX16" i="9"/>
  <c r="DD15" i="9"/>
  <c r="DD17" i="9"/>
  <c r="AD17" i="9"/>
  <c r="BZ16" i="9"/>
  <c r="AS16" i="9"/>
  <c r="O17" i="9"/>
  <c r="CO17" i="9"/>
  <c r="M22" i="9"/>
  <c r="DB22" i="9"/>
  <c r="DA16" i="9"/>
  <c r="AV16" i="9"/>
  <c r="L17" i="9"/>
  <c r="BR22" i="9"/>
  <c r="BR24" i="9"/>
  <c r="R18" i="9"/>
  <c r="CI16" i="9"/>
  <c r="DA17" i="9"/>
  <c r="CY22" i="9"/>
  <c r="CY24" i="9"/>
  <c r="DG15" i="9"/>
  <c r="DG17" i="9"/>
  <c r="DE22" i="9"/>
  <c r="DE24" i="9"/>
  <c r="DB24" i="9"/>
  <c r="CU15" i="9"/>
  <c r="CU17" i="9"/>
  <c r="CS22" i="9"/>
  <c r="CS24" i="9"/>
  <c r="O18" i="9"/>
  <c r="DD18" i="9"/>
  <c r="CC18" i="9"/>
  <c r="AV17" i="9"/>
  <c r="AT22" i="9"/>
  <c r="AT24" i="9"/>
  <c r="CM22" i="9"/>
  <c r="AP17" i="9"/>
  <c r="J22" i="9"/>
  <c r="AD16" i="9"/>
  <c r="L16" i="9"/>
  <c r="BO24" i="9"/>
  <c r="CR16" i="9"/>
  <c r="CA22" i="9"/>
  <c r="AQ22" i="9"/>
  <c r="BW15" i="9"/>
  <c r="CX17" i="9"/>
  <c r="AD18" i="9"/>
  <c r="AM18" i="9"/>
  <c r="BE17" i="9"/>
  <c r="O16" i="9"/>
  <c r="BN16" i="9"/>
  <c r="BL22" i="9"/>
  <c r="BL24" i="9"/>
  <c r="Y22" i="9"/>
  <c r="AG16" i="9"/>
  <c r="CP22" i="9"/>
  <c r="BE18" i="9"/>
  <c r="CF15" i="9"/>
  <c r="CF17" i="9"/>
  <c r="DA18" i="9"/>
  <c r="J24" i="9"/>
  <c r="CO18" i="9"/>
  <c r="BK18" i="9"/>
  <c r="BZ15" i="9"/>
  <c r="AN22" i="9"/>
  <c r="CI17" i="9"/>
  <c r="BZ17" i="9"/>
  <c r="AM16" i="9"/>
  <c r="CV22" i="9"/>
  <c r="AY17" i="9"/>
  <c r="AW22" i="9"/>
  <c r="S22" i="9"/>
  <c r="AG15" i="9"/>
  <c r="AG17" i="9"/>
  <c r="AE22" i="9"/>
  <c r="AE24" i="9"/>
  <c r="AJ17" i="9"/>
  <c r="AH22" i="9"/>
  <c r="AB22" i="9"/>
  <c r="AB24" i="9"/>
  <c r="G16" i="9"/>
  <c r="AG18" i="9"/>
  <c r="F16" i="9"/>
  <c r="U18" i="9"/>
  <c r="AH24" i="9"/>
  <c r="P24" i="9"/>
  <c r="L18" i="9"/>
  <c r="CV24" i="9"/>
  <c r="CX18" i="9"/>
  <c r="BN18" i="9"/>
  <c r="CA24" i="9"/>
  <c r="CP24" i="9"/>
  <c r="CG22" i="9"/>
  <c r="CG24" i="9"/>
  <c r="BB18" i="9"/>
  <c r="CL15" i="9"/>
  <c r="CL17" i="9"/>
  <c r="CJ22" i="9"/>
  <c r="CJ24" i="9"/>
  <c r="CD22" i="9"/>
  <c r="BH17" i="9"/>
  <c r="BF22" i="9"/>
  <c r="BF24" i="9"/>
  <c r="BC22" i="9"/>
  <c r="BC24" i="9"/>
  <c r="AJ18" i="9"/>
  <c r="AQ24" i="9"/>
  <c r="BQ18" i="9"/>
  <c r="CL18" i="9"/>
  <c r="BW17" i="9"/>
  <c r="BU22" i="9"/>
  <c r="BU24" i="9"/>
  <c r="CO16" i="9"/>
  <c r="M24" i="9"/>
  <c r="AZ22" i="9"/>
  <c r="AZ24" i="9"/>
  <c r="AY18" i="9"/>
  <c r="BH18" i="9"/>
  <c r="BX22" i="9"/>
  <c r="CI18" i="9"/>
  <c r="AA18" i="9"/>
  <c r="BW18" i="9"/>
  <c r="BT18" i="9"/>
  <c r="AP18" i="9"/>
  <c r="AW24" i="9"/>
  <c r="CD24" i="9"/>
  <c r="CU18" i="9"/>
  <c r="AN24" i="9"/>
  <c r="AS18" i="9"/>
  <c r="CM24" i="9"/>
  <c r="Y24" i="9"/>
  <c r="S24" i="9"/>
  <c r="DG18" i="9"/>
  <c r="BZ18" i="9"/>
  <c r="AV18" i="9"/>
  <c r="CF18" i="9"/>
  <c r="BX2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<sst xmlns="http://schemas.openxmlformats.org/spreadsheetml/2006/main" count="106853" uniqueCount="3385">
  <si>
    <t>Simulation – Screen Printing Capacity (In House)</t>
  </si>
  <si>
    <t>Tanggal</t>
  </si>
  <si>
    <t>Balance</t>
  </si>
  <si>
    <t>Shift</t>
  </si>
  <si>
    <t>MODEL</t>
  </si>
  <si>
    <t>GENDER</t>
  </si>
  <si>
    <t>COMPONENT</t>
  </si>
  <si>
    <t>TARGET/JAM</t>
  </si>
  <si>
    <t>HARI AKTIF</t>
  </si>
  <si>
    <t>W/HOUR</t>
  </si>
  <si>
    <t>JUMLAH SHIFT</t>
  </si>
  <si>
    <t>TARGET/WEEK</t>
  </si>
  <si>
    <t>TARGET/DAY</t>
  </si>
  <si>
    <t>AUGUST</t>
  </si>
  <si>
    <t>SEPTEMBER</t>
  </si>
  <si>
    <t>OCTOBER</t>
  </si>
  <si>
    <t>NOVEMBER</t>
  </si>
  <si>
    <t>TARGET FINISH</t>
  </si>
  <si>
    <t>WEEK</t>
  </si>
  <si>
    <t>SISA HARI AKTIF</t>
  </si>
  <si>
    <t>QUANTITY ORDER</t>
  </si>
  <si>
    <t>BALANCE</t>
  </si>
  <si>
    <t>KEBUTUHAN MEJA</t>
  </si>
  <si>
    <t>M'S</t>
  </si>
  <si>
    <t xml:space="preserve">Collar </t>
  </si>
  <si>
    <t>KIDS</t>
  </si>
  <si>
    <t>Tongue olay</t>
  </si>
  <si>
    <t>N logo</t>
  </si>
  <si>
    <t>Sadel olay out</t>
  </si>
  <si>
    <t>Sadel olay in</t>
  </si>
  <si>
    <t>Vamp olay</t>
  </si>
  <si>
    <t>Throt stay</t>
  </si>
  <si>
    <t>Unisex</t>
  </si>
  <si>
    <t>Foxing (Split)</t>
  </si>
  <si>
    <t>Tongue (Split)</t>
  </si>
  <si>
    <t>Foxing (Action)</t>
  </si>
  <si>
    <t>Tongue (Action)</t>
  </si>
  <si>
    <t>Transpaper (AB5 &amp; 5PU)</t>
  </si>
  <si>
    <t>Foxing Logo</t>
  </si>
  <si>
    <t>Foxing</t>
  </si>
  <si>
    <t>Infant'S</t>
  </si>
  <si>
    <t>Vamp</t>
  </si>
  <si>
    <t>Eyestay</t>
  </si>
  <si>
    <t>Saddle</t>
  </si>
  <si>
    <t>Underlay</t>
  </si>
  <si>
    <t>Preschool</t>
  </si>
  <si>
    <t>Foxing logo</t>
  </si>
  <si>
    <t>Eyestay logo</t>
  </si>
  <si>
    <t>Collar strap logo</t>
  </si>
  <si>
    <t>Foxing accent</t>
  </si>
  <si>
    <t>Forefoot swybar</t>
  </si>
  <si>
    <t>Foxing strap</t>
  </si>
  <si>
    <t>Transpaper (Foxing)</t>
  </si>
  <si>
    <t>Gradeschool</t>
  </si>
  <si>
    <t>Backtab</t>
  </si>
  <si>
    <t>Backtab logo</t>
  </si>
  <si>
    <t>Back Counter Logo (Foxing)</t>
  </si>
  <si>
    <t>Back counter logo</t>
  </si>
  <si>
    <t>Tongue webing</t>
  </si>
  <si>
    <t>Foxing webing</t>
  </si>
  <si>
    <t>N Logo</t>
  </si>
  <si>
    <t>Tongue Window</t>
  </si>
  <si>
    <t>TOTAL KEBUTUHAN MEJA</t>
  </si>
  <si>
    <t>TOTAL MEJA SABLON</t>
  </si>
  <si>
    <t>BALANCE KOMPONEN</t>
  </si>
  <si>
    <t>BALANCE SET</t>
  </si>
  <si>
    <t>TOTAL KAPASITAS MEJA</t>
  </si>
  <si>
    <t>SURPLUS</t>
  </si>
  <si>
    <t xml:space="preserve"> </t>
  </si>
  <si>
    <t>Simulation – Embroidery Capacity (In House)</t>
  </si>
  <si>
    <t>KEBUTUHAN MESIN</t>
  </si>
  <si>
    <t>Collar</t>
  </si>
  <si>
    <t>Saddle Window</t>
  </si>
  <si>
    <t>N Logo &amp; Quarter L/M</t>
  </si>
  <si>
    <t>608 SPLIT</t>
  </si>
  <si>
    <t>Tongue</t>
  </si>
  <si>
    <t>Tongue Top</t>
  </si>
  <si>
    <t>N Logo (R9H4)</t>
  </si>
  <si>
    <t>Backtap</t>
  </si>
  <si>
    <t>Quarter Saddle N Logo</t>
  </si>
  <si>
    <t>TOTAL KEBUTUHAN MESIN</t>
  </si>
  <si>
    <t>TOTAL MESIN BORDIR</t>
  </si>
  <si>
    <t>OPSI II</t>
  </si>
  <si>
    <t>OPSI I</t>
  </si>
  <si>
    <t>Simulation – Nosew Capacity (In House)</t>
  </si>
  <si>
    <t>TOTAL MESIN NOSEW</t>
  </si>
  <si>
    <t>Simulation - Emboss Capacity</t>
  </si>
  <si>
    <t>TARGET/JAM
(ACTUAL PRODUKSI)</t>
  </si>
  <si>
    <t>TOTAL ORDER</t>
  </si>
  <si>
    <t>KEBUTUHAN
MESIN</t>
  </si>
  <si>
    <t>Eyestay L / M</t>
  </si>
  <si>
    <t>Collar Strap L / M</t>
  </si>
  <si>
    <t>Foxing Accent</t>
  </si>
  <si>
    <t>Heel Abzord</t>
  </si>
  <si>
    <t>Lateral Abzord</t>
  </si>
  <si>
    <t>Eyestay (L)</t>
  </si>
  <si>
    <t>Collar Strap (L)</t>
  </si>
  <si>
    <t>Foxing (Stamping)</t>
  </si>
  <si>
    <t>Throatstay</t>
  </si>
  <si>
    <t>Medial Saddle</t>
  </si>
  <si>
    <t>Lateral Saddle</t>
  </si>
  <si>
    <t>Vamp Overlay</t>
  </si>
  <si>
    <t>Backtab #1</t>
  </si>
  <si>
    <t>Collar Strap</t>
  </si>
  <si>
    <t>Preschool &amp; Infants 
(28Q, 2D9, &amp; 662)</t>
  </si>
  <si>
    <t>M'S (36K)</t>
  </si>
  <si>
    <t>TOTAL MESIN EMBOS</t>
  </si>
  <si>
    <t>TOTAL BALANCE KOMPONEN</t>
  </si>
  <si>
    <t>TOTAL KAPASITAS</t>
  </si>
  <si>
    <t>TOTAL</t>
  </si>
  <si>
    <t>Simulation - Cutting Press Capacity</t>
  </si>
  <si>
    <t>JUMLAH 
SHIFT</t>
  </si>
  <si>
    <t>TARGET/
WEEK</t>
  </si>
  <si>
    <t>TARGET/
DAY</t>
  </si>
  <si>
    <t>KEBUTUHAN
HOLD</t>
  </si>
  <si>
    <t>Toecap</t>
  </si>
  <si>
    <t>Saddle L/M</t>
  </si>
  <si>
    <t>Foxing O'Lay</t>
  </si>
  <si>
    <t>TOTAL HOLD</t>
  </si>
  <si>
    <t>TOTAL BALANCE</t>
  </si>
  <si>
    <t>TOTAL KEBUTUHAN HOLD</t>
  </si>
  <si>
    <t>Total Mold 880 Kids</t>
  </si>
  <si>
    <t>Total Mold 880 Unisex</t>
  </si>
  <si>
    <t>SIZE RUN</t>
  </si>
  <si>
    <t>MOLD</t>
  </si>
  <si>
    <t>35 - 4</t>
  </si>
  <si>
    <t>35  -  4</t>
  </si>
  <si>
    <t>45 - 5</t>
  </si>
  <si>
    <t>55 - 6</t>
  </si>
  <si>
    <t>65 - 7</t>
  </si>
  <si>
    <t>75 - 8</t>
  </si>
  <si>
    <t>02-025</t>
  </si>
  <si>
    <t>85 - 9</t>
  </si>
  <si>
    <t>03-035</t>
  </si>
  <si>
    <t>95 - 10</t>
  </si>
  <si>
    <t>04-045</t>
  </si>
  <si>
    <t>105 - 11</t>
  </si>
  <si>
    <t>05-055</t>
  </si>
  <si>
    <t>115 - 12</t>
  </si>
  <si>
    <t>06-065</t>
  </si>
  <si>
    <t>125 - 13</t>
  </si>
  <si>
    <t>07-075</t>
  </si>
  <si>
    <t>135 - 14</t>
  </si>
  <si>
    <t>08-085</t>
  </si>
  <si>
    <t>09-095</t>
  </si>
  <si>
    <t>10-105</t>
  </si>
  <si>
    <t>11-115</t>
  </si>
  <si>
    <t>12-125</t>
  </si>
  <si>
    <t>13-135</t>
  </si>
  <si>
    <t>01-015</t>
  </si>
  <si>
    <t>03</t>
  </si>
  <si>
    <t>Total Mold 1906</t>
  </si>
  <si>
    <t>DECEMBER</t>
  </si>
  <si>
    <t>Simulation – Screen Printing Capacity based on RCCP</t>
  </si>
  <si>
    <t>JANUARY</t>
  </si>
  <si>
    <t>Foxing U'Lay</t>
  </si>
  <si>
    <t>U Throat</t>
  </si>
  <si>
    <t>Men'S</t>
  </si>
  <si>
    <t>TOTAL KAPASITAS MESIN</t>
  </si>
  <si>
    <t>TOTAL MESIN</t>
  </si>
  <si>
    <t>Women</t>
  </si>
  <si>
    <t>Simulation - Auto Printing Capacity</t>
  </si>
  <si>
    <t>TARGET/
JAM</t>
  </si>
  <si>
    <t>HARI 
AKTIF</t>
  </si>
  <si>
    <t>JUMLAH
 SHIFT</t>
  </si>
  <si>
    <t>Swaybar</t>
  </si>
  <si>
    <t>Foxing Strap</t>
  </si>
  <si>
    <t>TOTAL MESIN AUTO PRINTING</t>
  </si>
  <si>
    <t>MESIN READY</t>
  </si>
  <si>
    <t>ADD 01/10</t>
  </si>
  <si>
    <t>411V4</t>
  </si>
  <si>
    <t>Simulation – Nosew Capacity Model 411V4</t>
  </si>
  <si>
    <t>Subcon Treatment Capacity Based on Production Week &amp; Week Ori (RCCP)</t>
  </si>
  <si>
    <t>Screen Printing</t>
  </si>
  <si>
    <t>Auto Printing</t>
  </si>
  <si>
    <t>Emboss</t>
  </si>
  <si>
    <t>Cutting Press</t>
  </si>
  <si>
    <t>Nosew</t>
  </si>
  <si>
    <t>Bordir</t>
  </si>
  <si>
    <t>Saddle Lat/Med</t>
  </si>
  <si>
    <t>FEBRUARY</t>
  </si>
  <si>
    <t>MARCH</t>
  </si>
  <si>
    <t>PLAN 2 SHIFT / 10 JAM KERJA</t>
  </si>
  <si>
    <t>SEPT</t>
  </si>
  <si>
    <t>W39</t>
  </si>
  <si>
    <t>W40</t>
  </si>
  <si>
    <t>W41</t>
  </si>
  <si>
    <t>W42</t>
  </si>
  <si>
    <t>W43</t>
  </si>
  <si>
    <t>W44</t>
  </si>
  <si>
    <t>W45</t>
  </si>
  <si>
    <t>W46</t>
  </si>
  <si>
    <t>W47</t>
  </si>
  <si>
    <t>W48</t>
  </si>
  <si>
    <t>W49</t>
  </si>
  <si>
    <t>W50</t>
  </si>
  <si>
    <t>W51</t>
  </si>
  <si>
    <t>W52</t>
  </si>
  <si>
    <t>W1</t>
  </si>
  <si>
    <t>W2</t>
  </si>
  <si>
    <t>W3</t>
  </si>
  <si>
    <t>W4</t>
  </si>
  <si>
    <t>W5</t>
  </si>
  <si>
    <t>W6</t>
  </si>
  <si>
    <t>W7</t>
  </si>
  <si>
    <t>W8</t>
  </si>
  <si>
    <t>W9</t>
  </si>
  <si>
    <t>W10</t>
  </si>
  <si>
    <t>W12</t>
  </si>
  <si>
    <t>W13</t>
  </si>
  <si>
    <t xml:space="preserve"> KAPASITAS MEJA</t>
  </si>
  <si>
    <t>+/-</t>
  </si>
  <si>
    <t xml:space="preserve"> KAPASITAS MESIN</t>
  </si>
  <si>
    <t>SUMMARY OF TREATMENT CAPACITY</t>
  </si>
  <si>
    <t>BASED ON WEEKLY PRODUCTION, UNSCHEDULE ORDERS &amp; RCCP</t>
  </si>
  <si>
    <t>SCREEN PRINTING</t>
  </si>
  <si>
    <t>AUTO PRINTING</t>
  </si>
  <si>
    <t>EMBOSS</t>
  </si>
  <si>
    <t>CUTTING PRESS</t>
  </si>
  <si>
    <t>NOSEW</t>
  </si>
  <si>
    <t>EMBRODERY</t>
  </si>
  <si>
    <t>BALANCE/WEEK</t>
  </si>
  <si>
    <t>CURRENT WEEK</t>
  </si>
  <si>
    <t>AVERAGE</t>
  </si>
  <si>
    <t>ADD MESIN 01,12</t>
  </si>
  <si>
    <t>ADD 01/12</t>
  </si>
  <si>
    <t>KERJA SDI</t>
  </si>
  <si>
    <t>RCCP</t>
  </si>
  <si>
    <t>Simulation - Auto Cutting Capacity (Digital Printing)</t>
  </si>
  <si>
    <t>Saddle Lat,Med</t>
  </si>
  <si>
    <t>Simulation - Cutting Press Capacity Model 484</t>
  </si>
  <si>
    <t>TOTAL MESIN AUTO CUTTING</t>
  </si>
  <si>
    <t>AUTO CUTTING</t>
  </si>
  <si>
    <t>KEBUTUHAN HOLD</t>
  </si>
  <si>
    <t xml:space="preserve"> KAPASITAS HOLD</t>
  </si>
  <si>
    <t>W11</t>
  </si>
  <si>
    <t>ADD (25 M)</t>
  </si>
  <si>
    <t>ADD (MESIN)</t>
  </si>
  <si>
    <t>ADD (2 MC)</t>
  </si>
  <si>
    <t>SDI</t>
  </si>
  <si>
    <t>MESIN SAI</t>
  </si>
  <si>
    <t>ADD 01/10 (W41)</t>
  </si>
  <si>
    <t>Plan 3 Shift (21 Jam)</t>
  </si>
  <si>
    <t>Plan  2 Shift (14 Jam)</t>
  </si>
  <si>
    <t>Add  2 Mesin</t>
  </si>
  <si>
    <t>SHIFT</t>
  </si>
  <si>
    <t>JAM KERJA</t>
  </si>
  <si>
    <t>Plan 3 Shift</t>
  </si>
  <si>
    <t>SDI-2 RCCP Download Status Summary (Jul 2026 to 2027) – Weekly Release Status</t>
  </si>
  <si>
    <t>RCCP Released</t>
  </si>
  <si>
    <t>New Model</t>
  </si>
  <si>
    <t>Model</t>
  </si>
  <si>
    <t>Gender</t>
  </si>
  <si>
    <t>Total</t>
  </si>
  <si>
    <t>Forecast</t>
  </si>
  <si>
    <t>Released (After RCCP)</t>
  </si>
  <si>
    <t>Regular order</t>
  </si>
  <si>
    <t>CKD order</t>
  </si>
  <si>
    <t>All Released Orders</t>
  </si>
  <si>
    <t>July Released in Pre-June Assy-Sch</t>
  </si>
  <si>
    <r>
      <t xml:space="preserve">July Released in Pre-June </t>
    </r>
    <r>
      <rPr>
        <b/>
        <sz val="10"/>
        <color rgb="FF0000FF"/>
        <rFont val="Cambria"/>
        <family val="1"/>
      </rPr>
      <t>Assy-Sch</t>
    </r>
  </si>
  <si>
    <t>July Released in June Assy-Schedule</t>
  </si>
  <si>
    <r>
      <t xml:space="preserve">July Released in June </t>
    </r>
    <r>
      <rPr>
        <b/>
        <sz val="10"/>
        <color rgb="FF0000FF"/>
        <rFont val="Cambria"/>
        <family val="1"/>
      </rPr>
      <t>Assy-Sch</t>
    </r>
  </si>
  <si>
    <t>July Released in July Assy-Schedule</t>
  </si>
  <si>
    <r>
      <t xml:space="preserve">July Released in July </t>
    </r>
    <r>
      <rPr>
        <b/>
        <sz val="10"/>
        <color rgb="FF0000FF"/>
        <rFont val="Cambria"/>
        <family val="1"/>
      </rPr>
      <t>Assy-Sch</t>
    </r>
  </si>
  <si>
    <t>Order SAI to SDI (CTB)</t>
  </si>
  <si>
    <t>Carry Over
July Released</t>
  </si>
  <si>
    <t>ATP Order (Tanpa Produksi)</t>
  </si>
  <si>
    <t>ATP Order</t>
  </si>
  <si>
    <t>Unscheduled July Released</t>
  </si>
  <si>
    <t>Aug Released in Pre-Jul Assy-Sch</t>
  </si>
  <si>
    <r>
      <t xml:space="preserve">Aug Released in Pre-Jul </t>
    </r>
    <r>
      <rPr>
        <b/>
        <sz val="10"/>
        <color rgb="FF0000FF"/>
        <rFont val="Cambria"/>
        <family val="1"/>
      </rPr>
      <t>Assy-Sch</t>
    </r>
  </si>
  <si>
    <t>Aug Released in Jul Assy-Sch</t>
  </si>
  <si>
    <r>
      <t xml:space="preserve">Aug Released in Jul </t>
    </r>
    <r>
      <rPr>
        <b/>
        <sz val="10"/>
        <color rgb="FF0000FF"/>
        <rFont val="Cambria"/>
        <family val="1"/>
      </rPr>
      <t>Assy-Sch</t>
    </r>
  </si>
  <si>
    <t>Aug Released in Aug Assy-Sch</t>
  </si>
  <si>
    <r>
      <t xml:space="preserve">Aug Released in Aug </t>
    </r>
    <r>
      <rPr>
        <b/>
        <sz val="10"/>
        <color rgb="FF0000FF"/>
        <rFont val="Cambria"/>
        <family val="1"/>
      </rPr>
      <t>Assy-Sch</t>
    </r>
  </si>
  <si>
    <t>Carry Over
Aug Released</t>
  </si>
  <si>
    <t>Unscheduled Aug Released</t>
  </si>
  <si>
    <t>Sep Released in Pre-Aug Assy-Sch</t>
  </si>
  <si>
    <r>
      <t xml:space="preserve">Aug Released in Pre-Aug </t>
    </r>
    <r>
      <rPr>
        <b/>
        <sz val="10"/>
        <color rgb="FF0000FF"/>
        <rFont val="Cambria"/>
        <family val="1"/>
      </rPr>
      <t>Assy-Sch</t>
    </r>
  </si>
  <si>
    <t>Sep Released in Aug Assy-Sch</t>
  </si>
  <si>
    <r>
      <t>Sep Released in Aug</t>
    </r>
    <r>
      <rPr>
        <b/>
        <sz val="10"/>
        <color rgb="FF0000FF"/>
        <rFont val="Cambria"/>
        <family val="1"/>
      </rPr>
      <t xml:space="preserve"> Assy-Sch</t>
    </r>
  </si>
  <si>
    <t>Sep Released in Sep Assy-Sch</t>
  </si>
  <si>
    <r>
      <t xml:space="preserve">Sep Released in Sep </t>
    </r>
    <r>
      <rPr>
        <b/>
        <sz val="10"/>
        <color rgb="FF0000FF"/>
        <rFont val="Cambria"/>
        <family val="1"/>
      </rPr>
      <t>Assy-Sch</t>
    </r>
  </si>
  <si>
    <t>Carry Over
Sep Released</t>
  </si>
  <si>
    <t>Unscheduled Sep Released</t>
  </si>
  <si>
    <t>Regular Orders</t>
  </si>
  <si>
    <t>CKD Orders</t>
  </si>
  <si>
    <t>Oct Released in Pre-Sep Assy-Sch</t>
  </si>
  <si>
    <r>
      <t xml:space="preserve">Oct Released in Pre-Sep </t>
    </r>
    <r>
      <rPr>
        <b/>
        <sz val="10"/>
        <color rgb="FF0000FF"/>
        <rFont val="Cambria"/>
        <family val="1"/>
      </rPr>
      <t>Assy-Sch</t>
    </r>
  </si>
  <si>
    <t>Oct Released in Sep Assy-Sch</t>
  </si>
  <si>
    <r>
      <t xml:space="preserve">Oct Released in Sep </t>
    </r>
    <r>
      <rPr>
        <b/>
        <sz val="10"/>
        <color rgb="FF0000FF"/>
        <rFont val="Cambria"/>
        <family val="1"/>
      </rPr>
      <t>Assy-Sch</t>
    </r>
  </si>
  <si>
    <t>Oct Released in Oct Assy-Sch</t>
  </si>
  <si>
    <r>
      <t xml:space="preserve">Oct Released in Oct </t>
    </r>
    <r>
      <rPr>
        <b/>
        <sz val="10"/>
        <color rgb="FF0000FF"/>
        <rFont val="Cambria"/>
        <family val="1"/>
      </rPr>
      <t>Assy-Sch</t>
    </r>
  </si>
  <si>
    <t>Carry Over
October Released</t>
  </si>
  <si>
    <t>Carry Over
Oct Released</t>
  </si>
  <si>
    <t>Unscheduled October Released</t>
  </si>
  <si>
    <t>Unscheduled Oct Released</t>
  </si>
  <si>
    <t>Nov Released in Pre-Oct Assy-Sch</t>
  </si>
  <si>
    <r>
      <t xml:space="preserve">Nov Released in Pre-Oct </t>
    </r>
    <r>
      <rPr>
        <b/>
        <sz val="10"/>
        <color rgb="FF0000FF"/>
        <rFont val="Cambria"/>
        <family val="1"/>
      </rPr>
      <t>Assy-Sch</t>
    </r>
  </si>
  <si>
    <t>Nov Released in Oct Assy-Sch</t>
  </si>
  <si>
    <r>
      <t>Nov Released in Oct</t>
    </r>
    <r>
      <rPr>
        <b/>
        <sz val="10"/>
        <color rgb="FF0000FF"/>
        <rFont val="Cambria"/>
        <family val="1"/>
      </rPr>
      <t xml:space="preserve"> Assy-Sch</t>
    </r>
  </si>
  <si>
    <t>Nov Released in Nov Assy-Sch</t>
  </si>
  <si>
    <r>
      <t xml:space="preserve">Nov Released in Nov </t>
    </r>
    <r>
      <rPr>
        <b/>
        <sz val="10"/>
        <color rgb="FF0000FF"/>
        <rFont val="Cambria"/>
        <family val="1"/>
      </rPr>
      <t>Assy-Sch</t>
    </r>
  </si>
  <si>
    <t>Carry Over
Nov Released</t>
  </si>
  <si>
    <t>Unscheduled Nov Released</t>
  </si>
  <si>
    <t>Total Released</t>
  </si>
  <si>
    <t>Top Volume Model</t>
  </si>
  <si>
    <t/>
  </si>
  <si>
    <t>Women'S</t>
  </si>
  <si>
    <t>Youth</t>
  </si>
  <si>
    <t>373 Total</t>
  </si>
  <si>
    <t>484 Total</t>
  </si>
  <si>
    <t>480 Total</t>
  </si>
  <si>
    <t>411 Total</t>
  </si>
  <si>
    <t>411V4 Total</t>
  </si>
  <si>
    <t>468 Total</t>
  </si>
  <si>
    <t>578 Total</t>
  </si>
  <si>
    <t>515 Total</t>
  </si>
  <si>
    <t>608 Total</t>
  </si>
  <si>
    <t>624 Total</t>
  </si>
  <si>
    <t>878 Total</t>
  </si>
  <si>
    <t>880 Total</t>
  </si>
  <si>
    <t>996 Total</t>
  </si>
  <si>
    <t>1906 Total</t>
  </si>
  <si>
    <t>All Model</t>
  </si>
  <si>
    <t>G. Total</t>
  </si>
  <si>
    <t>Summary Per Model</t>
  </si>
  <si>
    <t>Remark</t>
  </si>
  <si>
    <t>Top Volume Model (Forecast)</t>
  </si>
  <si>
    <t>Released</t>
  </si>
  <si>
    <t>Unscheduled</t>
  </si>
  <si>
    <t>SDI-2 RCCP Download Status Summary (2027) – Weekly Release Model 484</t>
  </si>
  <si>
    <t>Artikel 
(Data Order)</t>
  </si>
  <si>
    <t>Artikel 
(RCCP)</t>
  </si>
  <si>
    <t>Artikel</t>
  </si>
  <si>
    <t>Released (After RRCP)</t>
  </si>
  <si>
    <t>Top Volume Model 484</t>
  </si>
  <si>
    <t>W-4S5</t>
  </si>
  <si>
    <t>M-1FH</t>
  </si>
  <si>
    <t>M-442</t>
  </si>
  <si>
    <t>Top Volume Model 484 - Men'S</t>
  </si>
  <si>
    <t>M4841FH</t>
  </si>
  <si>
    <t>Sablon</t>
  </si>
  <si>
    <t>Embos Manual</t>
  </si>
  <si>
    <t>M4842H9</t>
  </si>
  <si>
    <t>M-2H9</t>
  </si>
  <si>
    <t>M484442</t>
  </si>
  <si>
    <t>Auto</t>
  </si>
  <si>
    <t>M4847CJ</t>
  </si>
  <si>
    <t>M-7CJ</t>
  </si>
  <si>
    <t>M4842GI</t>
  </si>
  <si>
    <t>M-2GI</t>
  </si>
  <si>
    <t>Tidak Sablon</t>
  </si>
  <si>
    <t>M4843GW</t>
  </si>
  <si>
    <t>M-3GW</t>
  </si>
  <si>
    <t>M4843Z4</t>
  </si>
  <si>
    <t>M-3Z4</t>
  </si>
  <si>
    <t>M48445C</t>
  </si>
  <si>
    <t>M-45C</t>
  </si>
  <si>
    <t>M48450O</t>
  </si>
  <si>
    <t>M-50O</t>
  </si>
  <si>
    <t>M4843H8</t>
  </si>
  <si>
    <t>M-3H8</t>
  </si>
  <si>
    <t>Total 484 - Men'S</t>
  </si>
  <si>
    <t>Top Volume Model 484 - Women'S</t>
  </si>
  <si>
    <t>W4844S5</t>
  </si>
  <si>
    <t>W4845KX</t>
  </si>
  <si>
    <t>W-5KX</t>
  </si>
  <si>
    <t>W4846AB</t>
  </si>
  <si>
    <t>W-6AB</t>
  </si>
  <si>
    <t>W4847YQ</t>
  </si>
  <si>
    <t>W-7YQ</t>
  </si>
  <si>
    <t>W4849SH</t>
  </si>
  <si>
    <t>W-9SH</t>
  </si>
  <si>
    <t>W4841EC</t>
  </si>
  <si>
    <t>W-1EC</t>
  </si>
  <si>
    <t>W4843UP</t>
  </si>
  <si>
    <t>W-3UP</t>
  </si>
  <si>
    <t>W4844AL</t>
  </si>
  <si>
    <t>W-4AL</t>
  </si>
  <si>
    <t>W4846UP</t>
  </si>
  <si>
    <t>W-6UP</t>
  </si>
  <si>
    <t>W4849XQ</t>
  </si>
  <si>
    <t>W-9XQ</t>
  </si>
  <si>
    <t>Total 484 - Women'S</t>
  </si>
  <si>
    <t>G. Total 484</t>
  </si>
  <si>
    <t>SUMMARY</t>
  </si>
  <si>
    <t>GS 22 -&gt; 24</t>
  </si>
  <si>
    <t>REQ A/F #21</t>
  </si>
  <si>
    <t>OK</t>
  </si>
  <si>
    <t>PS 23 -&gt; 22</t>
  </si>
  <si>
    <t>32-35</t>
  </si>
  <si>
    <t>REQ A/F #22</t>
  </si>
  <si>
    <t>ORDER AUG</t>
  </si>
  <si>
    <t>45-48</t>
  </si>
  <si>
    <t>ORDER NOV</t>
  </si>
  <si>
    <t>X</t>
  </si>
  <si>
    <t>IF 24 - 23</t>
  </si>
  <si>
    <t>36-39</t>
  </si>
  <si>
    <t>ORDER SEPT</t>
  </si>
  <si>
    <t>49-52</t>
  </si>
  <si>
    <t>ORDER DEC</t>
  </si>
  <si>
    <t>SUBCONT PRODUCTION SCHEDULE</t>
  </si>
  <si>
    <t>40-44</t>
  </si>
  <si>
    <t>ORDER OCT</t>
  </si>
  <si>
    <t>a</t>
  </si>
  <si>
    <t>PULL FORWARD</t>
  </si>
  <si>
    <t>CELL 1</t>
  </si>
  <si>
    <t>Update  :</t>
  </si>
  <si>
    <t>SEWING</t>
  </si>
  <si>
    <t>ASSY</t>
  </si>
  <si>
    <t>SEWING SDI</t>
  </si>
  <si>
    <t>SDI (608)</t>
  </si>
  <si>
    <t>CBMJ (608)</t>
  </si>
  <si>
    <t>SABLON TREATMENT (608)</t>
  </si>
  <si>
    <t>EMBOSS TREATMENT (880)</t>
  </si>
  <si>
    <t>AUTO PRINTING TREATMENT (880)</t>
  </si>
  <si>
    <t>SDI (578)</t>
  </si>
  <si>
    <t>PRINTING TREATMENT (373)</t>
  </si>
  <si>
    <t>BORDIR TREATMENT 608</t>
  </si>
  <si>
    <t>BORDIR TREATMENT 880</t>
  </si>
  <si>
    <t>Plan Baru</t>
  </si>
  <si>
    <t>BLC</t>
  </si>
  <si>
    <t>PLAN 411</t>
  </si>
  <si>
    <t>BLC BORDIR</t>
  </si>
  <si>
    <t>NO</t>
  </si>
  <si>
    <t>CELL SEWING</t>
  </si>
  <si>
    <t>CELL ASSY</t>
  </si>
  <si>
    <t>CELL</t>
  </si>
  <si>
    <t>Remark Packing</t>
  </si>
  <si>
    <t xml:space="preserve">COUNT PO </t>
  </si>
  <si>
    <t>RELEASE DATE</t>
  </si>
  <si>
    <t>WEEK PROD SEW</t>
  </si>
  <si>
    <t>WEEK PROD ASSY</t>
  </si>
  <si>
    <t>PO NB</t>
  </si>
  <si>
    <t>PO INT</t>
  </si>
  <si>
    <t>BORDIR</t>
  </si>
  <si>
    <t>SABLON</t>
  </si>
  <si>
    <t>EMBOS</t>
  </si>
  <si>
    <t>REG / WIDE</t>
  </si>
  <si>
    <t>STYLE</t>
  </si>
  <si>
    <t>TIPE</t>
  </si>
  <si>
    <t>ACTION/SPLIT</t>
  </si>
  <si>
    <t>REMARK</t>
  </si>
  <si>
    <t>BLC CUTTING PRESS / SABLON SDI / CBMJ</t>
  </si>
  <si>
    <t>BLC OUT</t>
  </si>
  <si>
    <t xml:space="preserve">BLC IN </t>
  </si>
  <si>
    <t>GD</t>
  </si>
  <si>
    <t>WIDTH</t>
  </si>
  <si>
    <t>DESTINATION</t>
  </si>
  <si>
    <t>QTY ORDER</t>
  </si>
  <si>
    <t>TAHAP ORDER</t>
  </si>
  <si>
    <t>ETA SETTING MATT (04/09)</t>
  </si>
  <si>
    <t>REQ SET</t>
  </si>
  <si>
    <t>REMARK XFD</t>
  </si>
  <si>
    <t>PRIORITY</t>
  </si>
  <si>
    <t>START CUTTING</t>
  </si>
  <si>
    <t xml:space="preserve">FINISH CUTTING </t>
  </si>
  <si>
    <t xml:space="preserve">BLC CUT SUBCONT (SABLON) </t>
  </si>
  <si>
    <t>BLC COLLAR</t>
  </si>
  <si>
    <t>BLC BACKTAP</t>
  </si>
  <si>
    <t>BLC FOXING ACCENT</t>
  </si>
  <si>
    <t>BLC FOXING STRAP</t>
  </si>
  <si>
    <t>BLC SWAYBAR</t>
  </si>
  <si>
    <t>BLC TONGUE</t>
  </si>
  <si>
    <t>BLC TRANSPAPER</t>
  </si>
  <si>
    <t>BLC TONGUE LABEL</t>
  </si>
  <si>
    <t>BLC HELL WEBING</t>
  </si>
  <si>
    <t>BLC TONGUE WEBING</t>
  </si>
  <si>
    <t xml:space="preserve">BLC T.STAY
</t>
  </si>
  <si>
    <t xml:space="preserve">BLC MED. SADDLE
</t>
  </si>
  <si>
    <t xml:space="preserve">BLC LAT. SADDLE
</t>
  </si>
  <si>
    <t xml:space="preserve">BLC TONGUE OLAY
</t>
  </si>
  <si>
    <t>BLC VAMP</t>
  </si>
  <si>
    <t>BLC FOXING</t>
  </si>
  <si>
    <t>BLC FOXING UNDERLAY</t>
  </si>
  <si>
    <t>BLC EYESTAY</t>
  </si>
  <si>
    <t>BLC N LOGO</t>
  </si>
  <si>
    <t>BLC SADDLE</t>
  </si>
  <si>
    <t>BLC COLLAR STRAP PV</t>
  </si>
  <si>
    <t xml:space="preserve">BLC SET SABLON </t>
  </si>
  <si>
    <t>REMARK SDI</t>
  </si>
  <si>
    <t>BLC CUT SUBCONT (BORDIR)</t>
  </si>
  <si>
    <t>T. TOP 880</t>
  </si>
  <si>
    <t>N LOGO 880</t>
  </si>
  <si>
    <t xml:space="preserve">BLC VAMP </t>
  </si>
  <si>
    <t xml:space="preserve">BLC TONGUE </t>
  </si>
  <si>
    <t xml:space="preserve">BLC FOXING </t>
  </si>
  <si>
    <t>BORDIR ALL MODEL</t>
  </si>
  <si>
    <t xml:space="preserve">BLC SET BORDIR </t>
  </si>
  <si>
    <t xml:space="preserve">BLC CUT SUBCONT (EMBOSS) </t>
  </si>
  <si>
    <t>EYESTAY</t>
  </si>
  <si>
    <t>COLLAR STRAP</t>
  </si>
  <si>
    <t>FOXING</t>
  </si>
  <si>
    <t>FOXING ACCENT</t>
  </si>
  <si>
    <t>NOSEW 468, 578, 1906</t>
  </si>
  <si>
    <t>QTR IN</t>
  </si>
  <si>
    <t>QTR OUT</t>
  </si>
  <si>
    <t>VAMP</t>
  </si>
  <si>
    <t>BACKTAP</t>
  </si>
  <si>
    <t>N LOGO 1906</t>
  </si>
  <si>
    <t>THROATSTAY</t>
  </si>
  <si>
    <t>TOECAP</t>
  </si>
  <si>
    <t>878 COLLAR</t>
  </si>
  <si>
    <t>878, 468, 373 N LOGO</t>
  </si>
  <si>
    <t>MDSOLE 880,878</t>
  </si>
  <si>
    <t>BLC EMBOSS</t>
  </si>
  <si>
    <t xml:space="preserve">BLC CUT SUBCONT (NOSEW) </t>
  </si>
  <si>
    <t>BLC NOSEW</t>
  </si>
  <si>
    <t xml:space="preserve">MIN BLC </t>
  </si>
  <si>
    <t>BLC SUBCONT GLOBAL</t>
  </si>
  <si>
    <t>BLC SEWING (12/09)</t>
  </si>
  <si>
    <t>BLC ASSY (03/09)</t>
  </si>
  <si>
    <t>MAIN MATERIAL</t>
  </si>
  <si>
    <t>STUFFING DATE (04/09)</t>
  </si>
  <si>
    <t>CLOSING DATE (11/07)</t>
  </si>
  <si>
    <t>ETA BOTTOM (12/06)</t>
  </si>
  <si>
    <t>REMARK BOTTOM</t>
  </si>
  <si>
    <t>ETA AWAL</t>
  </si>
  <si>
    <t>LAST ETA SUPPLIER NAME</t>
  </si>
  <si>
    <t>MATT
CARGO
READY</t>
  </si>
  <si>
    <t>SHIPMENT
WAY</t>
  </si>
  <si>
    <t>SHIPPING
SCHEDULE</t>
  </si>
  <si>
    <t>REQ ETA MAT</t>
    <phoneticPr fontId="0" type="noConversion"/>
  </si>
  <si>
    <t>Woven Label</t>
  </si>
  <si>
    <t>Webbing</t>
  </si>
  <si>
    <t>Shoelace</t>
  </si>
  <si>
    <t>Insole</t>
  </si>
  <si>
    <t>Inner</t>
  </si>
  <si>
    <t>C/T Box</t>
  </si>
  <si>
    <t>Material Issue</t>
  </si>
  <si>
    <t>ORIG CFM XFD</t>
  </si>
  <si>
    <t>Adjusment</t>
  </si>
  <si>
    <t>Curr GPS</t>
  </si>
  <si>
    <t>XFD</t>
  </si>
  <si>
    <t>RE</t>
  </si>
  <si>
    <t>XFD D-DAY SEWING</t>
  </si>
  <si>
    <t>XFD D-DAY ASSY</t>
  </si>
  <si>
    <t>PROD. START</t>
  </si>
  <si>
    <t>PROD. FINISH</t>
  </si>
  <si>
    <t>ORDER 
SABLON SDI
TONG / FOX</t>
  </si>
  <si>
    <t>ORDER 
SABLON
SET</t>
  </si>
  <si>
    <t>BLC
SET</t>
  </si>
  <si>
    <t>ORDER 
SABLON (TONGUE)</t>
  </si>
  <si>
    <t>ORDER 
SABLON (FOXING)</t>
  </si>
  <si>
    <t>ORDER 
SABLON (N LOGO)</t>
  </si>
  <si>
    <t xml:space="preserve">BLC </t>
  </si>
  <si>
    <t xml:space="preserve">SABLON
TREATMENT </t>
  </si>
  <si>
    <t>TONGUE</t>
  </si>
  <si>
    <t>N LOGO</t>
  </si>
  <si>
    <t>N LOGO BORDIR</t>
  </si>
  <si>
    <t>SWAYBAR</t>
  </si>
  <si>
    <t>FOXING STRAP</t>
  </si>
  <si>
    <t>UPPER</t>
  </si>
  <si>
    <t>BACKTAB LOGO</t>
  </si>
  <si>
    <t>QUARTER</t>
  </si>
  <si>
    <t>TONGUE TOP</t>
  </si>
  <si>
    <t>578 nosew</t>
  </si>
  <si>
    <t>578 sablon</t>
  </si>
  <si>
    <t>ORDER</t>
  </si>
  <si>
    <t>880 TONGUE</t>
  </si>
  <si>
    <t>608 N LOGO</t>
  </si>
  <si>
    <t>.</t>
  </si>
  <si>
    <t>H181299-01</t>
  </si>
  <si>
    <t>1</t>
  </si>
  <si>
    <t>12/ Pre Pack</t>
  </si>
  <si>
    <t>H181299</t>
  </si>
  <si>
    <t>M1906RER</t>
  </si>
  <si>
    <t>D</t>
  </si>
  <si>
    <t>TURKEY</t>
  </si>
  <si>
    <t>9 SEP@02.00</t>
  </si>
  <si>
    <t>IN HOUSE (MANUAL)</t>
  </si>
  <si>
    <t>H166524-01</t>
  </si>
  <si>
    <t>12/ Solid Pack</t>
  </si>
  <si>
    <t>H166524</t>
  </si>
  <si>
    <t>U480</t>
  </si>
  <si>
    <t>U480P5K1</t>
  </si>
  <si>
    <t>SWITZERLAND</t>
  </si>
  <si>
    <t>x</t>
  </si>
  <si>
    <t>21 SEP@00.00</t>
  </si>
  <si>
    <t>C134907-01</t>
  </si>
  <si>
    <t>C134907</t>
  </si>
  <si>
    <t>U480P5HU</t>
  </si>
  <si>
    <t>CANADA</t>
  </si>
  <si>
    <t>16 SEP@16.00</t>
  </si>
  <si>
    <t>7877791-01</t>
  </si>
  <si>
    <t>7877791</t>
  </si>
  <si>
    <t>U480P2FM</t>
  </si>
  <si>
    <t>NETHERLANDS</t>
  </si>
  <si>
    <t>16 SEP@08.00</t>
  </si>
  <si>
    <t>C134905-01</t>
  </si>
  <si>
    <t>C134905</t>
  </si>
  <si>
    <t>H170621-01</t>
  </si>
  <si>
    <t>H170621</t>
  </si>
  <si>
    <t>7876128-01</t>
  </si>
  <si>
    <t>7876128</t>
  </si>
  <si>
    <t>ITALY</t>
  </si>
  <si>
    <t>23 SEP@08.00</t>
  </si>
  <si>
    <t>H153694-01</t>
  </si>
  <si>
    <t>H153694</t>
  </si>
  <si>
    <t>U480P2YH</t>
  </si>
  <si>
    <t>THAILAND</t>
  </si>
  <si>
    <t>7876134-01</t>
  </si>
  <si>
    <t>7876134</t>
  </si>
  <si>
    <t>U480P8D8</t>
  </si>
  <si>
    <t>U151757-01</t>
  </si>
  <si>
    <t>U151757</t>
  </si>
  <si>
    <t>UNITED STATES</t>
  </si>
  <si>
    <t>30 SEP@16.00</t>
  </si>
  <si>
    <t>H181303-01</t>
  </si>
  <si>
    <t>H181303</t>
  </si>
  <si>
    <t>SOUTH AFRICA</t>
  </si>
  <si>
    <t>Improve</t>
  </si>
  <si>
    <t>Ortholite (CN)</t>
  </si>
  <si>
    <t>By Sea</t>
  </si>
  <si>
    <t>31/8 ETD~9/9 ETA</t>
  </si>
  <si>
    <t>H172340-01</t>
  </si>
  <si>
    <t>H172340</t>
  </si>
  <si>
    <t>MEXICO</t>
  </si>
  <si>
    <t>7880491-01</t>
  </si>
  <si>
    <t>7880491</t>
  </si>
  <si>
    <t>Yue Chang (CN)</t>
  </si>
  <si>
    <t>7884692-01</t>
  </si>
  <si>
    <t>7884692</t>
  </si>
  <si>
    <t>Make and Hold</t>
  </si>
  <si>
    <t>713621044-01</t>
  </si>
  <si>
    <t>7136210</t>
  </si>
  <si>
    <t>U1906</t>
  </si>
  <si>
    <t>U19069PK</t>
  </si>
  <si>
    <t>INDIA</t>
  </si>
  <si>
    <t>UPPER COMPLETE, INSOLE &amp; SOLE</t>
  </si>
  <si>
    <t>Paiho (IN) Webbing Reject Color</t>
  </si>
  <si>
    <t>By Truck</t>
  </si>
  <si>
    <t>Local</t>
  </si>
  <si>
    <t>713621045-01</t>
  </si>
  <si>
    <t>U19069BK</t>
  </si>
  <si>
    <t>Yuechang (CN)</t>
  </si>
  <si>
    <t>713621042-01</t>
  </si>
  <si>
    <t>U19065LI</t>
  </si>
  <si>
    <t>713621043-01</t>
  </si>
  <si>
    <t>U19066KX</t>
  </si>
  <si>
    <t>713621046-01</t>
  </si>
  <si>
    <t>U19063KX</t>
  </si>
  <si>
    <t>H177344-01</t>
  </si>
  <si>
    <t>H177344</t>
  </si>
  <si>
    <t>U19063P2</t>
  </si>
  <si>
    <t>UNITED ARAB EMIRATES</t>
  </si>
  <si>
    <t>TLC (TW)</t>
  </si>
  <si>
    <t>H177356-01</t>
  </si>
  <si>
    <t>H177356</t>
  </si>
  <si>
    <t>7875893-01</t>
  </si>
  <si>
    <t>7875893</t>
  </si>
  <si>
    <t>U19066VP</t>
  </si>
  <si>
    <t>7876755-01</t>
  </si>
  <si>
    <t>7876755</t>
  </si>
  <si>
    <t>POLAND</t>
  </si>
  <si>
    <t>H177262-01</t>
  </si>
  <si>
    <t>H177262</t>
  </si>
  <si>
    <t>U19069XS</t>
  </si>
  <si>
    <t>H177264-01</t>
  </si>
  <si>
    <t>H177264</t>
  </si>
  <si>
    <t>H172345-01</t>
  </si>
  <si>
    <t>H172345</t>
  </si>
  <si>
    <t>H181305-01</t>
  </si>
  <si>
    <t>H181305</t>
  </si>
  <si>
    <t>H181288-01</t>
  </si>
  <si>
    <t>H181288</t>
  </si>
  <si>
    <t>H174131-01</t>
  </si>
  <si>
    <t>H174131</t>
  </si>
  <si>
    <t>U19061SF</t>
  </si>
  <si>
    <t>KOREA, REPUBLIC OF</t>
  </si>
  <si>
    <t>Long Harmony (IN) Reject Color</t>
  </si>
  <si>
    <t>H174146-01</t>
  </si>
  <si>
    <t>H174146</t>
  </si>
  <si>
    <t>PHILIPPINES</t>
  </si>
  <si>
    <t>H174133-01</t>
  </si>
  <si>
    <t>H174133</t>
  </si>
  <si>
    <t>H174150-01</t>
  </si>
  <si>
    <t>H174150</t>
  </si>
  <si>
    <t>U19069T2</t>
  </si>
  <si>
    <t>KAZAKHSTAN</t>
  </si>
  <si>
    <t>Paiho (IN)</t>
  </si>
  <si>
    <t>H174085-01</t>
  </si>
  <si>
    <t>H174085</t>
  </si>
  <si>
    <t>H177225-01</t>
  </si>
  <si>
    <t>H177225</t>
  </si>
  <si>
    <t>H177069-01</t>
  </si>
  <si>
    <t>H177069</t>
  </si>
  <si>
    <t>HONG KONG SAR</t>
  </si>
  <si>
    <t>H177072-01</t>
  </si>
  <si>
    <t>H177072</t>
  </si>
  <si>
    <t>H177347-01</t>
  </si>
  <si>
    <t>H177347</t>
  </si>
  <si>
    <t>PF</t>
  </si>
  <si>
    <t>28/9 ETD~5/10 ETA</t>
  </si>
  <si>
    <t>H177358-01</t>
  </si>
  <si>
    <t>H177358</t>
  </si>
  <si>
    <t>H174040-01</t>
  </si>
  <si>
    <t>H174040</t>
  </si>
  <si>
    <t>MALAYSIA</t>
  </si>
  <si>
    <t>Long John (VN)</t>
  </si>
  <si>
    <t>7/9 ETD~20/9 ETA</t>
  </si>
  <si>
    <t>H174236-01</t>
  </si>
  <si>
    <t>H174236</t>
  </si>
  <si>
    <t>U190641T</t>
  </si>
  <si>
    <t>H173993-01</t>
  </si>
  <si>
    <t>H173993</t>
  </si>
  <si>
    <t>H174234-01</t>
  </si>
  <si>
    <t>H174234</t>
  </si>
  <si>
    <t>H172329-01</t>
  </si>
  <si>
    <t>H172329</t>
  </si>
  <si>
    <t>Godspeed, TLC (CN)</t>
  </si>
  <si>
    <t>24/8 ETD~09/9 ETA</t>
  </si>
  <si>
    <t>H172341-01</t>
  </si>
  <si>
    <t>H172341</t>
  </si>
  <si>
    <t>H172335-01</t>
  </si>
  <si>
    <t>H172335</t>
  </si>
  <si>
    <t>SINGAPORE</t>
  </si>
  <si>
    <t>H172332-01</t>
  </si>
  <si>
    <t>H172332</t>
  </si>
  <si>
    <t>H172333-01</t>
  </si>
  <si>
    <t>H172333</t>
  </si>
  <si>
    <t>H172336-01</t>
  </si>
  <si>
    <t>H172336</t>
  </si>
  <si>
    <t>H176846-01</t>
  </si>
  <si>
    <t>H176846</t>
  </si>
  <si>
    <t>PANAMA</t>
  </si>
  <si>
    <t>Delay</t>
  </si>
  <si>
    <t>H176846-02</t>
  </si>
  <si>
    <t>H176846-03</t>
  </si>
  <si>
    <t>H176846-04</t>
  </si>
  <si>
    <t>TLC (TW) Reject</t>
  </si>
  <si>
    <t>H176846-05</t>
  </si>
  <si>
    <t>H180736-01</t>
  </si>
  <si>
    <t>H180736</t>
  </si>
  <si>
    <t>U19063X4</t>
  </si>
  <si>
    <t>H180736-02</t>
  </si>
  <si>
    <t>H180738-01</t>
  </si>
  <si>
    <t>H180738</t>
  </si>
  <si>
    <t>H180738-02</t>
  </si>
  <si>
    <t>1, 2, 3, 4, 5, 6, 7, 8, 9, 10, 11, 12, 13, 14, 15, 16, 17, 18, 19, 20, 21, 22, 23, 24, 25, 26, 27, 28, 29, 30, 31, 32, 33, 34</t>
  </si>
  <si>
    <t xml:space="preserve">   , 25, 26, 27, 28</t>
  </si>
  <si>
    <t>TOTAL CELL-1</t>
  </si>
  <si>
    <t>CELL 2</t>
  </si>
  <si>
    <t>REQ ETA MAT</t>
  </si>
  <si>
    <t>7877648-01</t>
  </si>
  <si>
    <t>2</t>
  </si>
  <si>
    <t>7877648</t>
  </si>
  <si>
    <t>W4114GM</t>
  </si>
  <si>
    <t>B</t>
  </si>
  <si>
    <t>UNITED KINGDOM</t>
  </si>
  <si>
    <t>7878634-01</t>
  </si>
  <si>
    <t>7878634</t>
  </si>
  <si>
    <t>W411956</t>
  </si>
  <si>
    <t>7876634-01</t>
  </si>
  <si>
    <t>7876634</t>
  </si>
  <si>
    <t>W411835</t>
  </si>
  <si>
    <t>7874668-01</t>
  </si>
  <si>
    <t>6/ Pre Pack (5.5/1, 6.5/1, 7.5/1, 8/1, 8.5/1, 10/1)</t>
  </si>
  <si>
    <t>7874668</t>
  </si>
  <si>
    <t>W4119UH</t>
  </si>
  <si>
    <t>7876628-01</t>
  </si>
  <si>
    <t>7876628</t>
  </si>
  <si>
    <t>W4115L8</t>
  </si>
  <si>
    <t>Dewa Citra (Reject Color)</t>
  </si>
  <si>
    <t>7874536-01</t>
  </si>
  <si>
    <t>6/ Solid Pack</t>
  </si>
  <si>
    <t>7874536</t>
  </si>
  <si>
    <t>M4118K1</t>
  </si>
  <si>
    <t>7874524-01</t>
  </si>
  <si>
    <t>7874524</t>
  </si>
  <si>
    <t>M4114SQ</t>
  </si>
  <si>
    <t>7876536-01</t>
  </si>
  <si>
    <t>7876536</t>
  </si>
  <si>
    <t>M4115VI</t>
  </si>
  <si>
    <t>H174348-01</t>
  </si>
  <si>
    <t>H174348</t>
  </si>
  <si>
    <t>URUGUAY</t>
  </si>
  <si>
    <t>7880897-01</t>
  </si>
  <si>
    <t>7880897</t>
  </si>
  <si>
    <t>M4113IA</t>
  </si>
  <si>
    <t>30 SEP@08.00</t>
  </si>
  <si>
    <t>7880903-01</t>
  </si>
  <si>
    <t>7880903</t>
  </si>
  <si>
    <t>M4114JJ</t>
  </si>
  <si>
    <t>H174352-01</t>
  </si>
  <si>
    <t>H174352</t>
  </si>
  <si>
    <t>7880915-01</t>
  </si>
  <si>
    <t>7880915</t>
  </si>
  <si>
    <t>M4114WV</t>
  </si>
  <si>
    <t>H174399-01</t>
  </si>
  <si>
    <t>H174399</t>
  </si>
  <si>
    <t>7882858-01</t>
  </si>
  <si>
    <t>12/ Pre Pack (8.5/2, 9.5/3, 10/2, 10.5/2, 11/2, 12/1)</t>
  </si>
  <si>
    <t>7882858</t>
  </si>
  <si>
    <t>GERMANY</t>
  </si>
  <si>
    <t>Dewa Citra (Lace)</t>
  </si>
  <si>
    <t>7880921-01</t>
  </si>
  <si>
    <t>7880921</t>
  </si>
  <si>
    <t>H190878-01</t>
  </si>
  <si>
    <t>H190878</t>
  </si>
  <si>
    <t>BRAZIL</t>
  </si>
  <si>
    <t>7884752-01</t>
  </si>
  <si>
    <t>7884752</t>
  </si>
  <si>
    <t>713621038-01</t>
  </si>
  <si>
    <t>713621036-01</t>
  </si>
  <si>
    <t>M4115BS</t>
  </si>
  <si>
    <t>713621037-01</t>
  </si>
  <si>
    <t>M4118LI</t>
  </si>
  <si>
    <t>7882496-01</t>
  </si>
  <si>
    <t>7882496</t>
  </si>
  <si>
    <t>FRANCE</t>
  </si>
  <si>
    <t>7882498-01</t>
  </si>
  <si>
    <t>7882498</t>
  </si>
  <si>
    <t>7882497-01</t>
  </si>
  <si>
    <t>7882497</t>
  </si>
  <si>
    <t>7884675-01</t>
  </si>
  <si>
    <t>7884675</t>
  </si>
  <si>
    <t>W4111CE</t>
  </si>
  <si>
    <t>H189066-01</t>
  </si>
  <si>
    <t>H189066</t>
  </si>
  <si>
    <t>NEW ZEALAND</t>
  </si>
  <si>
    <t>7884653-01</t>
  </si>
  <si>
    <t>7884653</t>
  </si>
  <si>
    <t>7884705-01</t>
  </si>
  <si>
    <t>7884705</t>
  </si>
  <si>
    <t>7885640-01</t>
  </si>
  <si>
    <t>7885640</t>
  </si>
  <si>
    <t>H181878-01</t>
  </si>
  <si>
    <t>H181878</t>
  </si>
  <si>
    <t>UKRAINE</t>
  </si>
  <si>
    <t>7882500-01</t>
  </si>
  <si>
    <t>7882500</t>
  </si>
  <si>
    <t>7885628-01</t>
  </si>
  <si>
    <t>7885628</t>
  </si>
  <si>
    <t>7885609-01</t>
  </si>
  <si>
    <t>7885609</t>
  </si>
  <si>
    <t>7882499-01</t>
  </si>
  <si>
    <t>7882499</t>
  </si>
  <si>
    <t>H190885-01</t>
  </si>
  <si>
    <t>H190885</t>
  </si>
  <si>
    <t>CHILE</t>
  </si>
  <si>
    <t>H190880-01</t>
  </si>
  <si>
    <t>2, 6</t>
  </si>
  <si>
    <t>H190880</t>
  </si>
  <si>
    <t>7888840-01</t>
  </si>
  <si>
    <t>7888840</t>
  </si>
  <si>
    <t>Baiksan, Sanfang, Dongsan, Dongjin (IN)</t>
  </si>
  <si>
    <t>H174359-01</t>
  </si>
  <si>
    <t>H174359</t>
  </si>
  <si>
    <t>7886142-01</t>
  </si>
  <si>
    <t>7886142</t>
  </si>
  <si>
    <t>7886429-01</t>
  </si>
  <si>
    <t>7886429</t>
  </si>
  <si>
    <t>Improve, PF</t>
  </si>
  <si>
    <t>TOTAL CELL-2</t>
  </si>
  <si>
    <t>CELL 3</t>
  </si>
  <si>
    <t>7877779-01</t>
  </si>
  <si>
    <t>3</t>
  </si>
  <si>
    <t>7877779</t>
  </si>
  <si>
    <t>PS578</t>
  </si>
  <si>
    <t>P5789QK</t>
  </si>
  <si>
    <t>M</t>
  </si>
  <si>
    <t>7876551-01</t>
  </si>
  <si>
    <t>7876551</t>
  </si>
  <si>
    <t>7877713-01</t>
  </si>
  <si>
    <t>7877713</t>
  </si>
  <si>
    <t>PT578WW</t>
  </si>
  <si>
    <t>H170622-01</t>
  </si>
  <si>
    <t>H170622</t>
  </si>
  <si>
    <t>28 SEP@16.00</t>
  </si>
  <si>
    <t>7877808-01</t>
  </si>
  <si>
    <t>7877808</t>
  </si>
  <si>
    <t>PT578PK</t>
  </si>
  <si>
    <t>7876375-01</t>
  </si>
  <si>
    <t>7876375</t>
  </si>
  <si>
    <t>7876387-01</t>
  </si>
  <si>
    <t>7876387</t>
  </si>
  <si>
    <t>PT578NV</t>
  </si>
  <si>
    <t>H170623-01</t>
  </si>
  <si>
    <t>H170623</t>
  </si>
  <si>
    <t>PT578BB</t>
  </si>
  <si>
    <t>H187406-01</t>
  </si>
  <si>
    <t>H187406</t>
  </si>
  <si>
    <t>AUSTRALIA</t>
  </si>
  <si>
    <t>28 SEP@17.00</t>
  </si>
  <si>
    <t>Sincetech (CN)</t>
  </si>
  <si>
    <t>24/8 ETD~7/9 ETA</t>
  </si>
  <si>
    <t>H187406-02</t>
  </si>
  <si>
    <t>W</t>
  </si>
  <si>
    <t>H187340-01</t>
  </si>
  <si>
    <t>H187340</t>
  </si>
  <si>
    <t>7880837-01</t>
  </si>
  <si>
    <t>7880837</t>
  </si>
  <si>
    <t>H180770-01</t>
  </si>
  <si>
    <t>3, 8</t>
  </si>
  <si>
    <t>H180770</t>
  </si>
  <si>
    <t>P5788JU</t>
  </si>
  <si>
    <t>JAPAN</t>
  </si>
  <si>
    <t>H180774-01</t>
  </si>
  <si>
    <t>H180774</t>
  </si>
  <si>
    <t>SABLON KERJA SDI</t>
  </si>
  <si>
    <t>H180778-01</t>
  </si>
  <si>
    <t>H180778</t>
  </si>
  <si>
    <t>7881021-01</t>
  </si>
  <si>
    <t>7881021</t>
  </si>
  <si>
    <t>7881069-01</t>
  </si>
  <si>
    <t>7881069</t>
  </si>
  <si>
    <t>C134886-01</t>
  </si>
  <si>
    <t>C134886</t>
  </si>
  <si>
    <t>PT578BK</t>
  </si>
  <si>
    <t>C134886-02</t>
  </si>
  <si>
    <t>H170672-01</t>
  </si>
  <si>
    <t>H170672</t>
  </si>
  <si>
    <t>7881057-01</t>
  </si>
  <si>
    <t>7881057</t>
  </si>
  <si>
    <t>7881027-01</t>
  </si>
  <si>
    <t>7881027</t>
  </si>
  <si>
    <t>H170710-01</t>
  </si>
  <si>
    <t>H170710</t>
  </si>
  <si>
    <t>P57833R</t>
  </si>
  <si>
    <t>CBMJ</t>
  </si>
  <si>
    <t>Paiho (IN) Webbing</t>
  </si>
  <si>
    <t>H170714-01</t>
  </si>
  <si>
    <t>H170714</t>
  </si>
  <si>
    <t>P5787D3</t>
  </si>
  <si>
    <t>H170715-01</t>
  </si>
  <si>
    <t>H170715</t>
  </si>
  <si>
    <t>7884647-01</t>
  </si>
  <si>
    <t>7884647</t>
  </si>
  <si>
    <t>7884794-01</t>
  </si>
  <si>
    <t>7884794</t>
  </si>
  <si>
    <t>7884800-01</t>
  </si>
  <si>
    <t>7884800</t>
  </si>
  <si>
    <t>7884788-01</t>
  </si>
  <si>
    <t>7884788</t>
  </si>
  <si>
    <t>C134877-01</t>
  </si>
  <si>
    <t>12/ Pre Pack (1/2, 2/3, 3/3, 11/1, 12/1, 13/2)</t>
  </si>
  <si>
    <t>C134877</t>
  </si>
  <si>
    <t>H170612-01</t>
  </si>
  <si>
    <t>H170612</t>
  </si>
  <si>
    <t>H170617-01</t>
  </si>
  <si>
    <t>H170617</t>
  </si>
  <si>
    <t>7883863-01</t>
  </si>
  <si>
    <t>7883863</t>
  </si>
  <si>
    <t>7885771-01</t>
  </si>
  <si>
    <t>7885771</t>
  </si>
  <si>
    <t>7883857-01</t>
  </si>
  <si>
    <t>7883857</t>
  </si>
  <si>
    <t>7883869-01</t>
  </si>
  <si>
    <t>7883869</t>
  </si>
  <si>
    <t>H190887-01</t>
  </si>
  <si>
    <t>H190887</t>
  </si>
  <si>
    <t>7/9 ETD~16/9 ETA</t>
  </si>
  <si>
    <t>H191095-01</t>
  </si>
  <si>
    <t>H191095</t>
  </si>
  <si>
    <t>14/9 ETD~23/9 ETA</t>
  </si>
  <si>
    <t>H191093-01</t>
  </si>
  <si>
    <t>H191093</t>
  </si>
  <si>
    <t>7889046-01</t>
  </si>
  <si>
    <t>TBA</t>
  </si>
  <si>
    <t>7889046</t>
  </si>
  <si>
    <t>7889042-01</t>
  </si>
  <si>
    <t>7889042</t>
  </si>
  <si>
    <t>H180785-01</t>
  </si>
  <si>
    <t>H180785</t>
  </si>
  <si>
    <t>H180759-01</t>
  </si>
  <si>
    <t>H180759</t>
  </si>
  <si>
    <t>H190294-01</t>
  </si>
  <si>
    <t>H190294</t>
  </si>
  <si>
    <t>TAIWAN</t>
  </si>
  <si>
    <t>H190278-01</t>
  </si>
  <si>
    <t>H190278</t>
  </si>
  <si>
    <t>7889050-01</t>
  </si>
  <si>
    <t>7889050</t>
  </si>
  <si>
    <t>C135981-01</t>
  </si>
  <si>
    <t>C135981</t>
  </si>
  <si>
    <t>H170709-01</t>
  </si>
  <si>
    <t>H170709</t>
  </si>
  <si>
    <t>H170713-01</t>
  </si>
  <si>
    <t>H170713</t>
  </si>
  <si>
    <t>TOTAL CELL-3</t>
  </si>
  <si>
    <t>CELL 4</t>
  </si>
  <si>
    <t>7877984-01</t>
  </si>
  <si>
    <t>4</t>
  </si>
  <si>
    <t>7877984</t>
  </si>
  <si>
    <t>GS578</t>
  </si>
  <si>
    <t>GK578NV</t>
  </si>
  <si>
    <t>7878504-01</t>
  </si>
  <si>
    <t>7878504</t>
  </si>
  <si>
    <t>GK578BK</t>
  </si>
  <si>
    <t>7877732-01</t>
  </si>
  <si>
    <t>7877732</t>
  </si>
  <si>
    <t>7878570-01</t>
  </si>
  <si>
    <t>7878570</t>
  </si>
  <si>
    <t>7876295-01</t>
  </si>
  <si>
    <t>7876295</t>
  </si>
  <si>
    <t>7876289-01</t>
  </si>
  <si>
    <t>7876289</t>
  </si>
  <si>
    <t>G5787JC</t>
  </si>
  <si>
    <t>7876307-01</t>
  </si>
  <si>
    <t>7876307</t>
  </si>
  <si>
    <t>GK578PK</t>
  </si>
  <si>
    <t>7876301-01</t>
  </si>
  <si>
    <t>7876301</t>
  </si>
  <si>
    <t>H155647-01</t>
  </si>
  <si>
    <t>H155647</t>
  </si>
  <si>
    <t>GK578BB</t>
  </si>
  <si>
    <t>H187401-01</t>
  </si>
  <si>
    <t>H187401</t>
  </si>
  <si>
    <t>H187401-02</t>
  </si>
  <si>
    <t>7880883-01</t>
  </si>
  <si>
    <t>7880883</t>
  </si>
  <si>
    <t>H187342-01</t>
  </si>
  <si>
    <t>H187342</t>
  </si>
  <si>
    <t>7880871-01</t>
  </si>
  <si>
    <t>7880871</t>
  </si>
  <si>
    <t>G5782Q6</t>
  </si>
  <si>
    <t>7880877-01</t>
  </si>
  <si>
    <t>7880877</t>
  </si>
  <si>
    <t>7880895-01</t>
  </si>
  <si>
    <t>7880895</t>
  </si>
  <si>
    <t>GK578WW</t>
  </si>
  <si>
    <t>H187335-01</t>
  </si>
  <si>
    <t>H187335</t>
  </si>
  <si>
    <t>7880889-01</t>
  </si>
  <si>
    <t>7880889</t>
  </si>
  <si>
    <t>H187339-01</t>
  </si>
  <si>
    <t>H187339</t>
  </si>
  <si>
    <t>H170657-01</t>
  </si>
  <si>
    <t>H170657</t>
  </si>
  <si>
    <t>H170763-01</t>
  </si>
  <si>
    <t>H170763</t>
  </si>
  <si>
    <t>G5784UV</t>
  </si>
  <si>
    <t>Paiho (IN) Velcro Hoox</t>
  </si>
  <si>
    <t>H170772-01</t>
  </si>
  <si>
    <t>H170772</t>
  </si>
  <si>
    <t>H170774-01</t>
  </si>
  <si>
    <t>H170774</t>
  </si>
  <si>
    <t>H170767-01</t>
  </si>
  <si>
    <t>H170767</t>
  </si>
  <si>
    <t>G5786P5</t>
  </si>
  <si>
    <t>H170765-01</t>
  </si>
  <si>
    <t>H170765</t>
  </si>
  <si>
    <t>G5786MN</t>
  </si>
  <si>
    <t>7884823-01</t>
  </si>
  <si>
    <t>7884823</t>
  </si>
  <si>
    <t>H170783-01</t>
  </si>
  <si>
    <t>H170783</t>
  </si>
  <si>
    <t>G5788QX</t>
  </si>
  <si>
    <t>H170614-01</t>
  </si>
  <si>
    <t>H170614</t>
  </si>
  <si>
    <t>7883671-01</t>
  </si>
  <si>
    <t>7883671</t>
  </si>
  <si>
    <t>7883677-01</t>
  </si>
  <si>
    <t>7883677</t>
  </si>
  <si>
    <t>H170613-01</t>
  </si>
  <si>
    <t>H170613</t>
  </si>
  <si>
    <t>7885663-01</t>
  </si>
  <si>
    <t>7885663</t>
  </si>
  <si>
    <t>H191092-01</t>
  </si>
  <si>
    <t>H191092</t>
  </si>
  <si>
    <t>H190272-01</t>
  </si>
  <si>
    <t>H190272</t>
  </si>
  <si>
    <t>GT578BK</t>
  </si>
  <si>
    <t>24/8 ETD~9/9 ETA</t>
  </si>
  <si>
    <t>H170745-01</t>
  </si>
  <si>
    <t>H170745</t>
  </si>
  <si>
    <t>H170755-01</t>
  </si>
  <si>
    <t>H170755</t>
  </si>
  <si>
    <t>G5784IF</t>
  </si>
  <si>
    <t>H170759-01</t>
  </si>
  <si>
    <t>H170759</t>
  </si>
  <si>
    <t>H170764-01</t>
  </si>
  <si>
    <t>H170764</t>
  </si>
  <si>
    <t>H170766-01</t>
  </si>
  <si>
    <t>H170766</t>
  </si>
  <si>
    <t>H170769-01</t>
  </si>
  <si>
    <t>H170769</t>
  </si>
  <si>
    <t>H170780-01</t>
  </si>
  <si>
    <t>H170780</t>
  </si>
  <si>
    <t>TOTAL CELL-4</t>
  </si>
  <si>
    <t>CELL 5</t>
  </si>
  <si>
    <t>7878620-01</t>
  </si>
  <si>
    <t>5</t>
  </si>
  <si>
    <t>7878620</t>
  </si>
  <si>
    <t>7877441-01</t>
  </si>
  <si>
    <t>7877441</t>
  </si>
  <si>
    <t>7878623-01</t>
  </si>
  <si>
    <t>7878623</t>
  </si>
  <si>
    <t>7877660-01</t>
  </si>
  <si>
    <t>7877660</t>
  </si>
  <si>
    <t>7875938-01</t>
  </si>
  <si>
    <t>12/ Pre Pack (5.5/1, 6.5/1, 7/1, 7.5/2, 8/3, 8.5/2, 9/1, 9.5/1)</t>
  </si>
  <si>
    <t>7875938</t>
  </si>
  <si>
    <t>H174353-01</t>
  </si>
  <si>
    <t>H174353</t>
  </si>
  <si>
    <t>H174356-01</t>
  </si>
  <si>
    <t>H174356</t>
  </si>
  <si>
    <t>H187450-01</t>
  </si>
  <si>
    <t>H187450</t>
  </si>
  <si>
    <t>PARAGUAY</t>
  </si>
  <si>
    <t>H187375-01</t>
  </si>
  <si>
    <t>H187375</t>
  </si>
  <si>
    <t>H190882-01</t>
  </si>
  <si>
    <t>H190882</t>
  </si>
  <si>
    <t>7880927-01</t>
  </si>
  <si>
    <t>7880927</t>
  </si>
  <si>
    <t>7884635-01</t>
  </si>
  <si>
    <t>7884635</t>
  </si>
  <si>
    <t>H174396-01</t>
  </si>
  <si>
    <t>H174396</t>
  </si>
  <si>
    <t>7885759-01</t>
  </si>
  <si>
    <t>5, 6</t>
  </si>
  <si>
    <t>7885759</t>
  </si>
  <si>
    <t>7884770-01</t>
  </si>
  <si>
    <t>7884770</t>
  </si>
  <si>
    <t>713621040-01</t>
  </si>
  <si>
    <t>713621039-01</t>
  </si>
  <si>
    <t>W4118J9</t>
  </si>
  <si>
    <t>713621041-01</t>
  </si>
  <si>
    <t>713622355-01</t>
  </si>
  <si>
    <t>7136223</t>
  </si>
  <si>
    <t>H189142-01</t>
  </si>
  <si>
    <t>H189142</t>
  </si>
  <si>
    <t>Long Harmony (IN)</t>
  </si>
  <si>
    <t>7884699-01</t>
  </si>
  <si>
    <t>7884699</t>
  </si>
  <si>
    <t>7884677-01</t>
  </si>
  <si>
    <t>7884677</t>
  </si>
  <si>
    <t>H189449-02</t>
  </si>
  <si>
    <t>H189449</t>
  </si>
  <si>
    <t>H189386-02</t>
  </si>
  <si>
    <t>H189386</t>
  </si>
  <si>
    <t>H170857-01</t>
  </si>
  <si>
    <t>H170857</t>
  </si>
  <si>
    <t>H170857-02</t>
  </si>
  <si>
    <t>H170857-03</t>
  </si>
  <si>
    <t>H170857-04</t>
  </si>
  <si>
    <t>H190881-01</t>
  </si>
  <si>
    <t>H190881</t>
  </si>
  <si>
    <t>H153674-01</t>
  </si>
  <si>
    <t>H153674</t>
  </si>
  <si>
    <t>W41124M</t>
  </si>
  <si>
    <t>INDONESIA</t>
  </si>
  <si>
    <t>H170863-01</t>
  </si>
  <si>
    <t>H170863</t>
  </si>
  <si>
    <t>H170863-02</t>
  </si>
  <si>
    <t>H170629-01</t>
  </si>
  <si>
    <t>H170629</t>
  </si>
  <si>
    <t>7886417-01</t>
  </si>
  <si>
    <t>7886417</t>
  </si>
  <si>
    <t>H190892-01</t>
  </si>
  <si>
    <t>H190892</t>
  </si>
  <si>
    <t>H190890-01</t>
  </si>
  <si>
    <t>H190890</t>
  </si>
  <si>
    <t>H194624-01</t>
  </si>
  <si>
    <t>H194624</t>
  </si>
  <si>
    <t>W4116US</t>
  </si>
  <si>
    <t>7886052-01</t>
  </si>
  <si>
    <t>7886052</t>
  </si>
  <si>
    <t>7888854-01</t>
  </si>
  <si>
    <t>7888854</t>
  </si>
  <si>
    <t>H170641-01</t>
  </si>
  <si>
    <t>H170641</t>
  </si>
  <si>
    <t>7886238-01</t>
  </si>
  <si>
    <t>7886238</t>
  </si>
  <si>
    <t>7886282-01</t>
  </si>
  <si>
    <t>7886282</t>
  </si>
  <si>
    <t>7886250-01</t>
  </si>
  <si>
    <t>7886250</t>
  </si>
  <si>
    <t>7886262-01</t>
  </si>
  <si>
    <t>7886262</t>
  </si>
  <si>
    <t>H174365-01</t>
  </si>
  <si>
    <t>H174365</t>
  </si>
  <si>
    <t>7886402-01</t>
  </si>
  <si>
    <t>7886402</t>
  </si>
  <si>
    <t>TOTAL CELL-5</t>
  </si>
  <si>
    <t>CELL 6</t>
  </si>
  <si>
    <t>7877423-01</t>
  </si>
  <si>
    <t>6</t>
  </si>
  <si>
    <t>7877423</t>
  </si>
  <si>
    <t>7877435-01</t>
  </si>
  <si>
    <t>7877435</t>
  </si>
  <si>
    <t>7878631-01</t>
  </si>
  <si>
    <t>7878631</t>
  </si>
  <si>
    <t>7878617-01</t>
  </si>
  <si>
    <t>7878617</t>
  </si>
  <si>
    <t>7876640-01</t>
  </si>
  <si>
    <t>7876640</t>
  </si>
  <si>
    <t>7876589-01</t>
  </si>
  <si>
    <t>7876589</t>
  </si>
  <si>
    <t>7878637-01</t>
  </si>
  <si>
    <t>7878637</t>
  </si>
  <si>
    <t>7877624-02</t>
  </si>
  <si>
    <t>7877624</t>
  </si>
  <si>
    <t>2E</t>
  </si>
  <si>
    <t>7877630-02</t>
  </si>
  <si>
    <t>7877630</t>
  </si>
  <si>
    <t>7878590-01</t>
  </si>
  <si>
    <t>7878590</t>
  </si>
  <si>
    <t>7876761-01</t>
  </si>
  <si>
    <t>7876761</t>
  </si>
  <si>
    <t>7877630-01</t>
  </si>
  <si>
    <t>7876605-01</t>
  </si>
  <si>
    <t>7876605</t>
  </si>
  <si>
    <t>7875950-01</t>
  </si>
  <si>
    <t>7875950</t>
  </si>
  <si>
    <t>H187428-01</t>
  </si>
  <si>
    <t>H187428</t>
  </si>
  <si>
    <t>H190884-01</t>
  </si>
  <si>
    <t>H190884</t>
  </si>
  <si>
    <t>H190883-01</t>
  </si>
  <si>
    <t>H190883</t>
  </si>
  <si>
    <t>7884617-02</t>
  </si>
  <si>
    <t>7884617</t>
  </si>
  <si>
    <t>7884617-03</t>
  </si>
  <si>
    <t>4E</t>
  </si>
  <si>
    <t>H190884-02</t>
  </si>
  <si>
    <t>H190883-02</t>
  </si>
  <si>
    <t>7885753-01</t>
  </si>
  <si>
    <t>7885753</t>
  </si>
  <si>
    <t>7885006-01</t>
  </si>
  <si>
    <t>7885006</t>
  </si>
  <si>
    <t>SWEDEN</t>
  </si>
  <si>
    <t>7884629-01</t>
  </si>
  <si>
    <t>7884629</t>
  </si>
  <si>
    <t>7880909-01</t>
  </si>
  <si>
    <t>7880909</t>
  </si>
  <si>
    <t>713622356-01</t>
  </si>
  <si>
    <t>713622354-01</t>
  </si>
  <si>
    <t>7884687-01</t>
  </si>
  <si>
    <t>7884687</t>
  </si>
  <si>
    <t>7884665-01</t>
  </si>
  <si>
    <t>7884665</t>
  </si>
  <si>
    <t>H189144-01</t>
  </si>
  <si>
    <t>H189144</t>
  </si>
  <si>
    <t>H189063-01</t>
  </si>
  <si>
    <t>H189063</t>
  </si>
  <si>
    <t>H189059-01</t>
  </si>
  <si>
    <t>H189059</t>
  </si>
  <si>
    <t>7884623-01</t>
  </si>
  <si>
    <t>7884623</t>
  </si>
  <si>
    <t>7885747-01</t>
  </si>
  <si>
    <t>7885747</t>
  </si>
  <si>
    <t>H181884-01</t>
  </si>
  <si>
    <t>H181884</t>
  </si>
  <si>
    <t>H170858-01</t>
  </si>
  <si>
    <t>H170858</t>
  </si>
  <si>
    <t>H170858-02</t>
  </si>
  <si>
    <t>H190879-01</t>
  </si>
  <si>
    <t>H190879</t>
  </si>
  <si>
    <t>H174305-01</t>
  </si>
  <si>
    <t>H174305</t>
  </si>
  <si>
    <t>H174305-02</t>
  </si>
  <si>
    <t>H174305-03</t>
  </si>
  <si>
    <t>H174305-04</t>
  </si>
  <si>
    <t>7886402-02</t>
  </si>
  <si>
    <t>7886398-01</t>
  </si>
  <si>
    <t>7886398</t>
  </si>
  <si>
    <t>H170768-01</t>
  </si>
  <si>
    <t>H170768</t>
  </si>
  <si>
    <t>H170770-01</t>
  </si>
  <si>
    <t>H170770</t>
  </si>
  <si>
    <t>7886408-01</t>
  </si>
  <si>
    <t>7886408</t>
  </si>
  <si>
    <t>7886408-02</t>
  </si>
  <si>
    <t>7886402-03</t>
  </si>
  <si>
    <t>H190310-01</t>
  </si>
  <si>
    <t>H190310</t>
  </si>
  <si>
    <t>TOTAL CELL-6</t>
  </si>
  <si>
    <t>CELL 7</t>
  </si>
  <si>
    <t>7877796-01</t>
  </si>
  <si>
    <t>7</t>
  </si>
  <si>
    <t>7877796</t>
  </si>
  <si>
    <t>7877766-01</t>
  </si>
  <si>
    <t>7877766</t>
  </si>
  <si>
    <t>IF578</t>
  </si>
  <si>
    <t>IT578WW</t>
  </si>
  <si>
    <t>7876321-01</t>
  </si>
  <si>
    <t>7876321</t>
  </si>
  <si>
    <t>7876349-01</t>
  </si>
  <si>
    <t>7876349</t>
  </si>
  <si>
    <t>I57843Q</t>
  </si>
  <si>
    <t>U145985-01</t>
  </si>
  <si>
    <t>U145985</t>
  </si>
  <si>
    <t>IF468</t>
  </si>
  <si>
    <t>I4686V0</t>
  </si>
  <si>
    <t>25 SEP@24.00</t>
  </si>
  <si>
    <t>U151805-02</t>
  </si>
  <si>
    <t>U151805</t>
  </si>
  <si>
    <t>30 sep@08.00</t>
  </si>
  <si>
    <t>U151805-01</t>
  </si>
  <si>
    <t>U151800-02</t>
  </si>
  <si>
    <t>U151800</t>
  </si>
  <si>
    <t>I4689JG</t>
  </si>
  <si>
    <t>U151800-01</t>
  </si>
  <si>
    <t>U151786-01</t>
  </si>
  <si>
    <t>U151786</t>
  </si>
  <si>
    <t>PS468</t>
  </si>
  <si>
    <t>P468456</t>
  </si>
  <si>
    <t>1 OCT@16.00</t>
  </si>
  <si>
    <t>U151786-02</t>
  </si>
  <si>
    <t>U151801-02</t>
  </si>
  <si>
    <t>U151801</t>
  </si>
  <si>
    <t>P468662</t>
  </si>
  <si>
    <t>U151801-01</t>
  </si>
  <si>
    <t>U145780-01</t>
  </si>
  <si>
    <t>U145780</t>
  </si>
  <si>
    <t>I46828Q</t>
  </si>
  <si>
    <t>U145780-02</t>
  </si>
  <si>
    <t>9/ Pre Pack</t>
  </si>
  <si>
    <t>H180758-01</t>
  </si>
  <si>
    <t>7, 8</t>
  </si>
  <si>
    <t>H180758</t>
  </si>
  <si>
    <t>H180773-01</t>
  </si>
  <si>
    <t>H180773</t>
  </si>
  <si>
    <t>H170656-01</t>
  </si>
  <si>
    <t>H170656</t>
  </si>
  <si>
    <t>7881051-01</t>
  </si>
  <si>
    <t>7881051</t>
  </si>
  <si>
    <t>7881063-01</t>
  </si>
  <si>
    <t>7881063</t>
  </si>
  <si>
    <t>H180794-01</t>
  </si>
  <si>
    <t>H180794</t>
  </si>
  <si>
    <t>H180754-01</t>
  </si>
  <si>
    <t>H180754</t>
  </si>
  <si>
    <t>7884866-01</t>
  </si>
  <si>
    <t>7884866</t>
  </si>
  <si>
    <t>7884865-01</t>
  </si>
  <si>
    <t>7884865</t>
  </si>
  <si>
    <t>7884829-01</t>
  </si>
  <si>
    <t>7884829</t>
  </si>
  <si>
    <t>7884865-02</t>
  </si>
  <si>
    <t>H189124-01</t>
  </si>
  <si>
    <t>H189124</t>
  </si>
  <si>
    <t>P4682D9</t>
  </si>
  <si>
    <t>H189115-01</t>
  </si>
  <si>
    <t>H189115</t>
  </si>
  <si>
    <t>H189285-01</t>
  </si>
  <si>
    <t>H189285</t>
  </si>
  <si>
    <t>U152957-01</t>
  </si>
  <si>
    <t>U152957</t>
  </si>
  <si>
    <t>U156414-01</t>
  </si>
  <si>
    <t>U156414</t>
  </si>
  <si>
    <t>Sanfang, Dongsan, Dongjin, Long Harmoni (IN)</t>
  </si>
  <si>
    <t>U156414-02</t>
  </si>
  <si>
    <t>U156442-01</t>
  </si>
  <si>
    <t>U156442</t>
  </si>
  <si>
    <t>I4686WJ</t>
  </si>
  <si>
    <t>U156442-02</t>
  </si>
  <si>
    <t>U156445-01</t>
  </si>
  <si>
    <t>U156445</t>
  </si>
  <si>
    <t>I46897H</t>
  </si>
  <si>
    <t>U156445-02</t>
  </si>
  <si>
    <t>U156446-01</t>
  </si>
  <si>
    <t>U156446</t>
  </si>
  <si>
    <t>P4682BX</t>
  </si>
  <si>
    <t>U156446-02</t>
  </si>
  <si>
    <t>U156408-01</t>
  </si>
  <si>
    <t>U156408</t>
  </si>
  <si>
    <t>U156408-02</t>
  </si>
  <si>
    <t>U156448-01</t>
  </si>
  <si>
    <t>U156448</t>
  </si>
  <si>
    <t>U156448-02</t>
  </si>
  <si>
    <t>U156418-01</t>
  </si>
  <si>
    <t>U156418</t>
  </si>
  <si>
    <t>U156418-02</t>
  </si>
  <si>
    <t>U156410-01</t>
  </si>
  <si>
    <t>U156410</t>
  </si>
  <si>
    <t>P4687QI</t>
  </si>
  <si>
    <t>U156410-02</t>
  </si>
  <si>
    <t>U154841-01</t>
  </si>
  <si>
    <t>U154841</t>
  </si>
  <si>
    <t>H190889-01</t>
  </si>
  <si>
    <t>H190889</t>
  </si>
  <si>
    <t>GS468</t>
  </si>
  <si>
    <t>G4688Y7</t>
  </si>
  <si>
    <t>H194633-01</t>
  </si>
  <si>
    <t>H194633</t>
  </si>
  <si>
    <t>G4685M6</t>
  </si>
  <si>
    <t>Sanfang, Dongsan, Dongjin, Sambu, Long Harmoni (IN)</t>
  </si>
  <si>
    <t>H194649-01</t>
  </si>
  <si>
    <t>H194649</t>
  </si>
  <si>
    <t>H194635-01</t>
  </si>
  <si>
    <t>H194635</t>
  </si>
  <si>
    <t>G4688LL</t>
  </si>
  <si>
    <t>H190302-01</t>
  </si>
  <si>
    <t>H190302</t>
  </si>
  <si>
    <t>TOTAL CELL-7</t>
  </si>
  <si>
    <t>CELL 8</t>
  </si>
  <si>
    <t>7878467-01</t>
  </si>
  <si>
    <t>8</t>
  </si>
  <si>
    <t>7878467</t>
  </si>
  <si>
    <t>7877773-01</t>
  </si>
  <si>
    <t>7877773</t>
  </si>
  <si>
    <t>7877701-01</t>
  </si>
  <si>
    <t>7877701</t>
  </si>
  <si>
    <t>7878610-01</t>
  </si>
  <si>
    <t>7878610</t>
  </si>
  <si>
    <t>7877814-01</t>
  </si>
  <si>
    <t>7877814</t>
  </si>
  <si>
    <t>7878479-01</t>
  </si>
  <si>
    <t>7878479</t>
  </si>
  <si>
    <t>7878473-01</t>
  </si>
  <si>
    <t>7878473</t>
  </si>
  <si>
    <t>7876393-01</t>
  </si>
  <si>
    <t>7876393</t>
  </si>
  <si>
    <t>7876381-01</t>
  </si>
  <si>
    <t>7876381</t>
  </si>
  <si>
    <t>7876369-01</t>
  </si>
  <si>
    <t>7876369</t>
  </si>
  <si>
    <t>H170670-01</t>
  </si>
  <si>
    <t>H170670</t>
  </si>
  <si>
    <t>7881015-01</t>
  </si>
  <si>
    <t>7881015</t>
  </si>
  <si>
    <t>H170690-01</t>
  </si>
  <si>
    <t>8, 11</t>
  </si>
  <si>
    <t>H170690</t>
  </si>
  <si>
    <t>H170699-01</t>
  </si>
  <si>
    <t>H170699</t>
  </si>
  <si>
    <t>I5784EG</t>
  </si>
  <si>
    <t>H170693-01</t>
  </si>
  <si>
    <t>H170693</t>
  </si>
  <si>
    <t>H170688-01</t>
  </si>
  <si>
    <t>H170688</t>
  </si>
  <si>
    <t>I5781OT</t>
  </si>
  <si>
    <t>C134881-01</t>
  </si>
  <si>
    <t>C134881</t>
  </si>
  <si>
    <t>IT578BK</t>
  </si>
  <si>
    <t>H170642-01</t>
  </si>
  <si>
    <t>H170642</t>
  </si>
  <si>
    <t>H191094-01</t>
  </si>
  <si>
    <t>H191094</t>
  </si>
  <si>
    <t>H190273-01</t>
  </si>
  <si>
    <t>H190273</t>
  </si>
  <si>
    <t>H190275-01</t>
  </si>
  <si>
    <t>H190275</t>
  </si>
  <si>
    <t>IT578PK</t>
  </si>
  <si>
    <t>C135980-01</t>
  </si>
  <si>
    <t>C135980</t>
  </si>
  <si>
    <t>H190292-01</t>
  </si>
  <si>
    <t>H190292</t>
  </si>
  <si>
    <t>I57864T</t>
  </si>
  <si>
    <t>H190279-01</t>
  </si>
  <si>
    <t>H190279</t>
  </si>
  <si>
    <t>H170787-01</t>
  </si>
  <si>
    <t>H170787</t>
  </si>
  <si>
    <t>H170689-01</t>
  </si>
  <si>
    <t>H170689</t>
  </si>
  <si>
    <t>H170698-01</t>
  </si>
  <si>
    <t>H170698</t>
  </si>
  <si>
    <t>H170703-01</t>
  </si>
  <si>
    <t>H170703</t>
  </si>
  <si>
    <t>TOTAL CELL-8</t>
  </si>
  <si>
    <t>CELL 9</t>
  </si>
  <si>
    <t>7876898-01</t>
  </si>
  <si>
    <t>9, 10</t>
  </si>
  <si>
    <t>7876898</t>
  </si>
  <si>
    <t>CM878</t>
  </si>
  <si>
    <t>CM878BC1</t>
  </si>
  <si>
    <t>4-5T, 8T-13</t>
  </si>
  <si>
    <t>7873431-01</t>
  </si>
  <si>
    <t>9</t>
  </si>
  <si>
    <t>7873431</t>
  </si>
  <si>
    <t>7873448-01</t>
  </si>
  <si>
    <t>7873448</t>
  </si>
  <si>
    <t>6T-9</t>
  </si>
  <si>
    <t>7876151-01</t>
  </si>
  <si>
    <t>7876151</t>
  </si>
  <si>
    <t>PV878</t>
  </si>
  <si>
    <t>PV878PB1</t>
  </si>
  <si>
    <t>7876145-01</t>
  </si>
  <si>
    <t>7876145</t>
  </si>
  <si>
    <t>PV878GG1</t>
  </si>
  <si>
    <t>7876139-01</t>
  </si>
  <si>
    <t>7876139</t>
  </si>
  <si>
    <t>PV878BM1</t>
  </si>
  <si>
    <t>7876157-01</t>
  </si>
  <si>
    <t>7876157</t>
  </si>
  <si>
    <t>PV878ST1</t>
  </si>
  <si>
    <t>7880920-01</t>
  </si>
  <si>
    <t>7880920</t>
  </si>
  <si>
    <t>7880926-01</t>
  </si>
  <si>
    <t>7880926</t>
  </si>
  <si>
    <t>IHL (CN)</t>
  </si>
  <si>
    <t>7880932-01</t>
  </si>
  <si>
    <t>7880932</t>
  </si>
  <si>
    <t>7881478-01</t>
  </si>
  <si>
    <t>7881478</t>
  </si>
  <si>
    <t>7881497-01</t>
  </si>
  <si>
    <t>7881497</t>
  </si>
  <si>
    <t>IHL (TL)</t>
  </si>
  <si>
    <t>31/8 ETD~7/9 ETA</t>
  </si>
  <si>
    <t>7881466-01</t>
  </si>
  <si>
    <t>7881466</t>
  </si>
  <si>
    <t>7881470-01</t>
  </si>
  <si>
    <t>7881470</t>
  </si>
  <si>
    <t>7881474-01</t>
  </si>
  <si>
    <t>7881474</t>
  </si>
  <si>
    <t>7880307-01</t>
  </si>
  <si>
    <t>7880307</t>
  </si>
  <si>
    <t>CM878JS1</t>
  </si>
  <si>
    <t>7884701-01</t>
  </si>
  <si>
    <t>7884701</t>
  </si>
  <si>
    <t>7880420-01</t>
  </si>
  <si>
    <t>7880420</t>
  </si>
  <si>
    <t>7881487-01</t>
  </si>
  <si>
    <t>7881487</t>
  </si>
  <si>
    <t>7880306-01</t>
  </si>
  <si>
    <t>7880306</t>
  </si>
  <si>
    <t>San Fang (VN)</t>
  </si>
  <si>
    <t>7/9 ETD~21/9 ETA</t>
  </si>
  <si>
    <t>7885633-01</t>
  </si>
  <si>
    <t>7885633</t>
  </si>
  <si>
    <t>San Fang (VN), IHL (TL)</t>
  </si>
  <si>
    <t>7885639-01</t>
  </si>
  <si>
    <t>7885639</t>
  </si>
  <si>
    <t>CM878MG1</t>
  </si>
  <si>
    <t>7884806-01</t>
  </si>
  <si>
    <t>7884806</t>
  </si>
  <si>
    <t>30/8 ETD~12/9 ETA</t>
  </si>
  <si>
    <t>7884812-01</t>
  </si>
  <si>
    <t>7884812</t>
  </si>
  <si>
    <t>7884818-01</t>
  </si>
  <si>
    <t>7884818</t>
  </si>
  <si>
    <t>7881500-01</t>
  </si>
  <si>
    <t>7881500</t>
  </si>
  <si>
    <t>7881499-01</t>
  </si>
  <si>
    <t>7881499</t>
  </si>
  <si>
    <t>7881498-01</t>
  </si>
  <si>
    <t>7881498</t>
  </si>
  <si>
    <t>7888528-01</t>
  </si>
  <si>
    <t>7888528</t>
  </si>
  <si>
    <t>2/10 ETD~15/10 ETA</t>
  </si>
  <si>
    <t>H190888-01</t>
  </si>
  <si>
    <t>H190888</t>
  </si>
  <si>
    <t>PV878EVP</t>
  </si>
  <si>
    <t>CHINA</t>
  </si>
  <si>
    <t>28/8 ETD~16/9 ETA</t>
  </si>
  <si>
    <t>7888845-01</t>
  </si>
  <si>
    <t>7888845</t>
  </si>
  <si>
    <t>TOTAL CELL-9</t>
  </si>
  <si>
    <t>bantu cell 11</t>
  </si>
  <si>
    <t>CELL 10</t>
  </si>
  <si>
    <t>7877587-01</t>
  </si>
  <si>
    <t>10</t>
  </si>
  <si>
    <t>7877587</t>
  </si>
  <si>
    <t>IV878</t>
  </si>
  <si>
    <t>IV878GG1</t>
  </si>
  <si>
    <t>7877587-02</t>
  </si>
  <si>
    <t>7877593-01</t>
  </si>
  <si>
    <t>7877593</t>
  </si>
  <si>
    <t>IV878PB1</t>
  </si>
  <si>
    <t>7877593-02</t>
  </si>
  <si>
    <t>7877678-01</t>
  </si>
  <si>
    <t>7877678</t>
  </si>
  <si>
    <t>7878558-01</t>
  </si>
  <si>
    <t>7878558</t>
  </si>
  <si>
    <t>7876132-01</t>
  </si>
  <si>
    <t>7876132</t>
  </si>
  <si>
    <t>IV878BM1</t>
  </si>
  <si>
    <t>7876138-01</t>
  </si>
  <si>
    <t>7876138</t>
  </si>
  <si>
    <t>7876144-01</t>
  </si>
  <si>
    <t>7876144</t>
  </si>
  <si>
    <t>7876156-01</t>
  </si>
  <si>
    <t>7876156</t>
  </si>
  <si>
    <t>IV878ST1</t>
  </si>
  <si>
    <t>7881493-01</t>
  </si>
  <si>
    <t>7881493</t>
  </si>
  <si>
    <t>7881495-01</t>
  </si>
  <si>
    <t>7881495</t>
  </si>
  <si>
    <t>7881457-01</t>
  </si>
  <si>
    <t>7881457</t>
  </si>
  <si>
    <t>7881419-01</t>
  </si>
  <si>
    <t>7881419</t>
  </si>
  <si>
    <t>Grand Leather (CN)</t>
  </si>
  <si>
    <t>7881425-01</t>
  </si>
  <si>
    <t>7881425</t>
  </si>
  <si>
    <t>7881447-01</t>
  </si>
  <si>
    <t>7881447</t>
  </si>
  <si>
    <t>7881494-01</t>
  </si>
  <si>
    <t>7881494</t>
  </si>
  <si>
    <t>7881452-01</t>
  </si>
  <si>
    <t>7881452</t>
  </si>
  <si>
    <t>7884638-01</t>
  </si>
  <si>
    <t>7884638</t>
  </si>
  <si>
    <t>7884644-01</t>
  </si>
  <si>
    <t>7884644</t>
  </si>
  <si>
    <t>7885645-01</t>
  </si>
  <si>
    <t>7885645</t>
  </si>
  <si>
    <t>CM878MT1</t>
  </si>
  <si>
    <t>Yee Chain (TW)</t>
  </si>
  <si>
    <t>7/9 ETD~14/9 ETA</t>
  </si>
  <si>
    <t>7881489-01</t>
  </si>
  <si>
    <t>7881489</t>
  </si>
  <si>
    <t>7885627-01</t>
  </si>
  <si>
    <t>7885627</t>
  </si>
  <si>
    <t>H190886-01</t>
  </si>
  <si>
    <t>H190886</t>
  </si>
  <si>
    <t>IV878EVP</t>
  </si>
  <si>
    <t>TOTAL CELL-10</t>
  </si>
  <si>
    <t>CELL 11</t>
  </si>
  <si>
    <t>7878455-01</t>
  </si>
  <si>
    <t>11</t>
  </si>
  <si>
    <t>7878455</t>
  </si>
  <si>
    <t>7876785-01</t>
  </si>
  <si>
    <t>7876785</t>
  </si>
  <si>
    <t>7877772-01</t>
  </si>
  <si>
    <t>7877772</t>
  </si>
  <si>
    <t>7877978-01</t>
  </si>
  <si>
    <t>7877978</t>
  </si>
  <si>
    <t>IT578BB</t>
  </si>
  <si>
    <t>7877581-01</t>
  </si>
  <si>
    <t>7877581</t>
  </si>
  <si>
    <t>7877760-01</t>
  </si>
  <si>
    <t>7877760</t>
  </si>
  <si>
    <t>7878449-01</t>
  </si>
  <si>
    <t>7878449</t>
  </si>
  <si>
    <t>7876315-01</t>
  </si>
  <si>
    <t>7876315</t>
  </si>
  <si>
    <t>7876355-01</t>
  </si>
  <si>
    <t>7876355</t>
  </si>
  <si>
    <t>7876361-01</t>
  </si>
  <si>
    <t>7876361</t>
  </si>
  <si>
    <t>7880925-01</t>
  </si>
  <si>
    <t>7880925</t>
  </si>
  <si>
    <t>7880931-01</t>
  </si>
  <si>
    <t>7880931</t>
  </si>
  <si>
    <t>7880943-01</t>
  </si>
  <si>
    <t>7880943</t>
  </si>
  <si>
    <t>7880949-01</t>
  </si>
  <si>
    <t>7880949</t>
  </si>
  <si>
    <t>7880955-01</t>
  </si>
  <si>
    <t>7880955</t>
  </si>
  <si>
    <t>H170791-01</t>
  </si>
  <si>
    <t>H170791</t>
  </si>
  <si>
    <t>7884853-02</t>
  </si>
  <si>
    <t>7884853</t>
  </si>
  <si>
    <t>H170704-01</t>
  </si>
  <si>
    <t>H170704</t>
  </si>
  <si>
    <t>7884853-01</t>
  </si>
  <si>
    <t>7884809-01</t>
  </si>
  <si>
    <t>7884809</t>
  </si>
  <si>
    <t>7884815-01</t>
  </si>
  <si>
    <t>7884815</t>
  </si>
  <si>
    <t>7884815-02</t>
  </si>
  <si>
    <t>H170701-01</t>
  </si>
  <si>
    <t>H170701</t>
  </si>
  <si>
    <t>H170708-01</t>
  </si>
  <si>
    <t>H170708</t>
  </si>
  <si>
    <t>H194556-01</t>
  </si>
  <si>
    <t>H194556</t>
  </si>
  <si>
    <t>WIDE</t>
  </si>
  <si>
    <t>MX608BB5</t>
  </si>
  <si>
    <t>ACTION</t>
  </si>
  <si>
    <t>Pelangi (IN)</t>
  </si>
  <si>
    <t>C136339-02</t>
  </si>
  <si>
    <t>C136339</t>
  </si>
  <si>
    <t>608 SV5</t>
  </si>
  <si>
    <t>M608S5PU</t>
  </si>
  <si>
    <t>TOTAL CELL-11</t>
  </si>
  <si>
    <t>CELL 12</t>
  </si>
  <si>
    <t>U144885-03</t>
  </si>
  <si>
    <t>12</t>
  </si>
  <si>
    <t>U144885</t>
  </si>
  <si>
    <t>WID608K5</t>
  </si>
  <si>
    <t>U149943-02</t>
  </si>
  <si>
    <t>U149943</t>
  </si>
  <si>
    <t>WX608WP5</t>
  </si>
  <si>
    <t>BORDIR KERJA SDI</t>
  </si>
  <si>
    <t>16 SEP@02.00</t>
  </si>
  <si>
    <t>U144885-01</t>
  </si>
  <si>
    <t>REG</t>
  </si>
  <si>
    <t>U145768-01</t>
  </si>
  <si>
    <t>U145768</t>
  </si>
  <si>
    <t>W608S4YH</t>
  </si>
  <si>
    <t>U145770-01</t>
  </si>
  <si>
    <t>U145770</t>
  </si>
  <si>
    <t>U145768-02</t>
  </si>
  <si>
    <t>U145770-02</t>
  </si>
  <si>
    <t>U145759-01</t>
  </si>
  <si>
    <t>U145759</t>
  </si>
  <si>
    <t>U146000-01</t>
  </si>
  <si>
    <t>U146000</t>
  </si>
  <si>
    <t>W6082C9</t>
  </si>
  <si>
    <t>22 SEP@22.00</t>
  </si>
  <si>
    <t>C133770-01</t>
  </si>
  <si>
    <t>18</t>
  </si>
  <si>
    <t>C133770</t>
  </si>
  <si>
    <t>WX608WB5</t>
  </si>
  <si>
    <t>4 OCT@16.00</t>
  </si>
  <si>
    <t>U151781-02</t>
  </si>
  <si>
    <t>U151781</t>
  </si>
  <si>
    <t>U151781-01</t>
  </si>
  <si>
    <t>U145975-01</t>
  </si>
  <si>
    <t>12, 14</t>
  </si>
  <si>
    <t>U145975</t>
  </si>
  <si>
    <t>MX608UG5</t>
  </si>
  <si>
    <t>SPLIT</t>
  </si>
  <si>
    <t>U145978-01</t>
  </si>
  <si>
    <t>U145978</t>
  </si>
  <si>
    <t>U151783-01</t>
  </si>
  <si>
    <t>U151783</t>
  </si>
  <si>
    <t>U151784-01</t>
  </si>
  <si>
    <t>U151784</t>
  </si>
  <si>
    <t>U151779-03</t>
  </si>
  <si>
    <t>U151779</t>
  </si>
  <si>
    <t>H189118-01</t>
  </si>
  <si>
    <t>H189118</t>
  </si>
  <si>
    <t>7884755-01</t>
  </si>
  <si>
    <t>7884755</t>
  </si>
  <si>
    <t>H170782-01</t>
  </si>
  <si>
    <t>H170782</t>
  </si>
  <si>
    <t>7884749-01</t>
  </si>
  <si>
    <t>7884749</t>
  </si>
  <si>
    <t>7883683-01</t>
  </si>
  <si>
    <t>7883683</t>
  </si>
  <si>
    <t>H170754-01</t>
  </si>
  <si>
    <t>H170754</t>
  </si>
  <si>
    <t>H170778-01</t>
  </si>
  <si>
    <t>H170778</t>
  </si>
  <si>
    <t>H194562-01</t>
  </si>
  <si>
    <t>H194562</t>
  </si>
  <si>
    <t>MX608WN5</t>
  </si>
  <si>
    <t>H194563-01</t>
  </si>
  <si>
    <t>H194563</t>
  </si>
  <si>
    <t>C136339-03</t>
  </si>
  <si>
    <t>C136339-01</t>
  </si>
  <si>
    <t>TOTAL CELL-12</t>
  </si>
  <si>
    <t>CELL 13</t>
  </si>
  <si>
    <t>7875577-01</t>
  </si>
  <si>
    <t>13</t>
  </si>
  <si>
    <t>7875577</t>
  </si>
  <si>
    <t>7875559-01</t>
  </si>
  <si>
    <t>7875559</t>
  </si>
  <si>
    <t>7875583-01</t>
  </si>
  <si>
    <t>7875583</t>
  </si>
  <si>
    <t>MX608UN5</t>
  </si>
  <si>
    <t>7875565-01</t>
  </si>
  <si>
    <t>7875565</t>
  </si>
  <si>
    <t>U149951-01</t>
  </si>
  <si>
    <t>U149951</t>
  </si>
  <si>
    <t>MX608DG5</t>
  </si>
  <si>
    <t>23 SEP@16.00</t>
  </si>
  <si>
    <t>U149963-01</t>
  </si>
  <si>
    <t>U149963</t>
  </si>
  <si>
    <t>U149947-01</t>
  </si>
  <si>
    <t>U149947</t>
  </si>
  <si>
    <t>MX608UB5</t>
  </si>
  <si>
    <t>U149954-01</t>
  </si>
  <si>
    <t>U149954</t>
  </si>
  <si>
    <t>U145769-01</t>
  </si>
  <si>
    <t>U145769</t>
  </si>
  <si>
    <t>U151787-01</t>
  </si>
  <si>
    <t>U151787</t>
  </si>
  <si>
    <t>U151807-01</t>
  </si>
  <si>
    <t>U151807</t>
  </si>
  <si>
    <t>H170675-02</t>
  </si>
  <si>
    <t>H170675</t>
  </si>
  <si>
    <t>6E</t>
  </si>
  <si>
    <t>ISRAEL</t>
  </si>
  <si>
    <t>H170676-02</t>
  </si>
  <si>
    <t>H170676</t>
  </si>
  <si>
    <t>H170675-01</t>
  </si>
  <si>
    <t>H170676-01</t>
  </si>
  <si>
    <t>H187366-01</t>
  </si>
  <si>
    <t>H187366</t>
  </si>
  <si>
    <t>U151777-02</t>
  </si>
  <si>
    <t>U151777</t>
  </si>
  <si>
    <t>U151778-02</t>
  </si>
  <si>
    <t>U151778</t>
  </si>
  <si>
    <t>C134898-02</t>
  </si>
  <si>
    <t>C134898</t>
  </si>
  <si>
    <t>C134898-03</t>
  </si>
  <si>
    <t>H170596-02</t>
  </si>
  <si>
    <t>H170596</t>
  </si>
  <si>
    <t>H170597-02</t>
  </si>
  <si>
    <t>H170597</t>
  </si>
  <si>
    <t>C134889-03</t>
  </si>
  <si>
    <t>C134889</t>
  </si>
  <si>
    <t>MX608WR5</t>
  </si>
  <si>
    <t>C134889-04</t>
  </si>
  <si>
    <t>C134889-02</t>
  </si>
  <si>
    <t>C134888-01</t>
  </si>
  <si>
    <t>C134888</t>
  </si>
  <si>
    <t>H170596-01</t>
  </si>
  <si>
    <t>H170597-01</t>
  </si>
  <si>
    <t>U146002-01</t>
  </si>
  <si>
    <t>U146002</t>
  </si>
  <si>
    <t>MX608AB5</t>
  </si>
  <si>
    <t>C134889-01</t>
  </si>
  <si>
    <t>713623126-01</t>
  </si>
  <si>
    <t>7136231</t>
  </si>
  <si>
    <t>U880R8EU</t>
  </si>
  <si>
    <t>Yee Chain (TW), J-Tex (CN)</t>
  </si>
  <si>
    <t>H181188-01</t>
  </si>
  <si>
    <t>H181188</t>
  </si>
  <si>
    <t>U880R4PN</t>
  </si>
  <si>
    <t>Paiho (VN)</t>
  </si>
  <si>
    <t>Extra Lace</t>
  </si>
  <si>
    <t>31/8 ETD~13/9 ETA</t>
  </si>
  <si>
    <t>H177767-01</t>
  </si>
  <si>
    <t>H177767</t>
  </si>
  <si>
    <t>7883973-01</t>
  </si>
  <si>
    <t>13, 14</t>
  </si>
  <si>
    <t>7883973</t>
  </si>
  <si>
    <t>U880R9Z3</t>
  </si>
  <si>
    <t>10/9 ETD~26/9 ETA</t>
  </si>
  <si>
    <t>H187410-01</t>
  </si>
  <si>
    <t>H187410</t>
  </si>
  <si>
    <t>VIETNAM</t>
  </si>
  <si>
    <t>21/9 ETD~5/10 ETA</t>
  </si>
  <si>
    <t>H190081-01</t>
  </si>
  <si>
    <t>H190081</t>
  </si>
  <si>
    <t>U880R5XI</t>
  </si>
  <si>
    <t>H195452-01</t>
  </si>
  <si>
    <t>H195452</t>
  </si>
  <si>
    <t>20/9 ETD~3/10 ETA</t>
  </si>
  <si>
    <t>H187420-01</t>
  </si>
  <si>
    <t>H187420</t>
  </si>
  <si>
    <t>H177693-01</t>
  </si>
  <si>
    <t>H177693</t>
  </si>
  <si>
    <t>U880R3YD</t>
  </si>
  <si>
    <t>GB LIght (KR)</t>
  </si>
  <si>
    <t>H177694-01</t>
  </si>
  <si>
    <t>H177694</t>
  </si>
  <si>
    <t>H184451-01</t>
  </si>
  <si>
    <t>H184451</t>
  </si>
  <si>
    <t>U880R3PH</t>
  </si>
  <si>
    <t>7881136-01</t>
  </si>
  <si>
    <t>7881136</t>
  </si>
  <si>
    <t>GREECE</t>
  </si>
  <si>
    <t>7886184-01</t>
  </si>
  <si>
    <t>7886184</t>
  </si>
  <si>
    <t>H190171-01</t>
  </si>
  <si>
    <t>H190171</t>
  </si>
  <si>
    <t>TOTAL CELL-13</t>
  </si>
  <si>
    <t>CELL 14</t>
  </si>
  <si>
    <t>7878717-01</t>
  </si>
  <si>
    <t>14</t>
  </si>
  <si>
    <t>7878717</t>
  </si>
  <si>
    <t>H155653-01</t>
  </si>
  <si>
    <t>20</t>
  </si>
  <si>
    <t>H155653</t>
  </si>
  <si>
    <t>11 SEP@12.00</t>
  </si>
  <si>
    <t>U145763-02</t>
  </si>
  <si>
    <t>U145763</t>
  </si>
  <si>
    <t>MID608K5</t>
  </si>
  <si>
    <t>U149963-02</t>
  </si>
  <si>
    <t>U149947-02</t>
  </si>
  <si>
    <t>U149954-02</t>
  </si>
  <si>
    <t>U149951-03</t>
  </si>
  <si>
    <t>U149963-03</t>
  </si>
  <si>
    <t>U149947-03</t>
  </si>
  <si>
    <t>U149954-03</t>
  </si>
  <si>
    <t>U145986-01</t>
  </si>
  <si>
    <t>U145986</t>
  </si>
  <si>
    <t>U145769-02</t>
  </si>
  <si>
    <t>C135636-03</t>
  </si>
  <si>
    <t>C135636</t>
  </si>
  <si>
    <t>MX608AW5</t>
  </si>
  <si>
    <t>U151762-03</t>
  </si>
  <si>
    <t>U151762</t>
  </si>
  <si>
    <t>U151771-03</t>
  </si>
  <si>
    <t>U151771</t>
  </si>
  <si>
    <t>U151769-03</t>
  </si>
  <si>
    <t>U151769</t>
  </si>
  <si>
    <t>MX608HR5</t>
  </si>
  <si>
    <t>U151783-03</t>
  </si>
  <si>
    <t>U151784-03</t>
  </si>
  <si>
    <t>U151783-02</t>
  </si>
  <si>
    <t>U151784-02</t>
  </si>
  <si>
    <t>C135636-02</t>
  </si>
  <si>
    <t>U151762-02</t>
  </si>
  <si>
    <t>U151771-02</t>
  </si>
  <si>
    <t>H187347-01</t>
  </si>
  <si>
    <t>H187347</t>
  </si>
  <si>
    <t>C134898-01</t>
  </si>
  <si>
    <t>713623125-01</t>
  </si>
  <si>
    <t>U880R7A1</t>
  </si>
  <si>
    <t>713623127-01</t>
  </si>
  <si>
    <t>U880R3TR</t>
  </si>
  <si>
    <t>H181210-01</t>
  </si>
  <si>
    <t>14, 15</t>
  </si>
  <si>
    <t>H181210</t>
  </si>
  <si>
    <t>H177765-01</t>
  </si>
  <si>
    <t>H177765</t>
  </si>
  <si>
    <t>7882374-01</t>
  </si>
  <si>
    <t>7882374</t>
  </si>
  <si>
    <t>U156825-01</t>
  </si>
  <si>
    <t>U156825</t>
  </si>
  <si>
    <t>U157594-01</t>
  </si>
  <si>
    <t>U157594</t>
  </si>
  <si>
    <t>H195451-01</t>
  </si>
  <si>
    <t>H195451</t>
  </si>
  <si>
    <t>U880R2QR</t>
  </si>
  <si>
    <t>H195453-01</t>
  </si>
  <si>
    <t>H195453</t>
  </si>
  <si>
    <t>7889139-01</t>
  </si>
  <si>
    <t>7889139</t>
  </si>
  <si>
    <t>7889281-01</t>
  </si>
  <si>
    <t>7889281</t>
  </si>
  <si>
    <t>C136629-01</t>
  </si>
  <si>
    <t>C136629</t>
  </si>
  <si>
    <t>7889246-01</t>
  </si>
  <si>
    <t>7889246</t>
  </si>
  <si>
    <t>7889111-01</t>
  </si>
  <si>
    <t>7889111</t>
  </si>
  <si>
    <t>TOTAL CELL-14</t>
  </si>
  <si>
    <t>CELL 15</t>
  </si>
  <si>
    <t>H150006-01</t>
  </si>
  <si>
    <t>15</t>
  </si>
  <si>
    <t>16</t>
  </si>
  <si>
    <t>H150006</t>
  </si>
  <si>
    <t>U880R9U1</t>
  </si>
  <si>
    <t>14 SEP@23.00</t>
  </si>
  <si>
    <t>H150315-01</t>
  </si>
  <si>
    <t>15, 16</t>
  </si>
  <si>
    <t>12/ Solid Pack (New Ordr)</t>
  </si>
  <si>
    <t>H150315</t>
  </si>
  <si>
    <t>U880R9P0</t>
  </si>
  <si>
    <t>5-6, 9T-12</t>
  </si>
  <si>
    <t>7877162-01</t>
  </si>
  <si>
    <t>7877162</t>
  </si>
  <si>
    <t>U880R3PC</t>
  </si>
  <si>
    <t>U143938-01</t>
  </si>
  <si>
    <t>U143938</t>
  </si>
  <si>
    <t>U143940-01</t>
  </si>
  <si>
    <t>12/ Pre Pack (8/1, 8.5/1, 9/2, 9.5/2, 10/1, 10.5/1, 11/1, 11.5/1, 12/1, 13/1)</t>
  </si>
  <si>
    <t>U143940</t>
  </si>
  <si>
    <t>U143942-01</t>
  </si>
  <si>
    <t>U143942</t>
  </si>
  <si>
    <t>U143943-01</t>
  </si>
  <si>
    <t>U143943</t>
  </si>
  <si>
    <t>U151788-01</t>
  </si>
  <si>
    <t>U151788</t>
  </si>
  <si>
    <t>U151794-01</t>
  </si>
  <si>
    <t>U151794</t>
  </si>
  <si>
    <t>U151809-01</t>
  </si>
  <si>
    <t>U151809</t>
  </si>
  <si>
    <t>U880R9H4</t>
  </si>
  <si>
    <t>BORDIR N LOGO</t>
  </si>
  <si>
    <t>7880643-01</t>
  </si>
  <si>
    <t>7880643</t>
  </si>
  <si>
    <t>U880R2WJ</t>
  </si>
  <si>
    <t>FULL LEATHER</t>
  </si>
  <si>
    <t>Cisarua (IN)</t>
  </si>
  <si>
    <t>7884615-01</t>
  </si>
  <si>
    <t>7884615</t>
  </si>
  <si>
    <t>7884609-01</t>
  </si>
  <si>
    <t>7884609</t>
  </si>
  <si>
    <t>U880R2QF</t>
  </si>
  <si>
    <t>Sanfang, Dongsan (IN)</t>
  </si>
  <si>
    <t>7884964-01</t>
  </si>
  <si>
    <t>7884964</t>
  </si>
  <si>
    <t>H150004-01</t>
  </si>
  <si>
    <t>H150004</t>
  </si>
  <si>
    <t>U880R2W9</t>
  </si>
  <si>
    <t>713623128-01</t>
  </si>
  <si>
    <t>U880R4KJ</t>
  </si>
  <si>
    <t>713623129-01</t>
  </si>
  <si>
    <t>U880R789</t>
  </si>
  <si>
    <t>IHL (TL), Dongjin (IN) Reject</t>
  </si>
  <si>
    <t>713623131-01</t>
  </si>
  <si>
    <t>713623133-01</t>
  </si>
  <si>
    <t>IHL (TL), J-Tex (CN)</t>
  </si>
  <si>
    <t>21/8 ETD~2/9 ETA</t>
  </si>
  <si>
    <t>713623130-01</t>
  </si>
  <si>
    <t>713623132-01</t>
  </si>
  <si>
    <t>7883961-01</t>
  </si>
  <si>
    <t>12/ Pre Pack (8/2, 8.5/2, 9/2, 9.5/2, 10/2, 11/2)</t>
  </si>
  <si>
    <t>7883961</t>
  </si>
  <si>
    <t>7883967-01</t>
  </si>
  <si>
    <t>7883967</t>
  </si>
  <si>
    <t>7882376-01</t>
  </si>
  <si>
    <t>7882376</t>
  </si>
  <si>
    <t>7883949-01</t>
  </si>
  <si>
    <t>7883949</t>
  </si>
  <si>
    <t>H172405-01</t>
  </si>
  <si>
    <t>H172405</t>
  </si>
  <si>
    <t>H162456-01</t>
  </si>
  <si>
    <t>H162456</t>
  </si>
  <si>
    <t>U156823-01</t>
  </si>
  <si>
    <t>U156823</t>
  </si>
  <si>
    <t>C136626-01</t>
  </si>
  <si>
    <t>C136626</t>
  </si>
  <si>
    <t>7889247-01</t>
  </si>
  <si>
    <t>7889247</t>
  </si>
  <si>
    <t>7889114-01</t>
  </si>
  <si>
    <t>7889114</t>
  </si>
  <si>
    <t>C136411-01</t>
  </si>
  <si>
    <t>C136411</t>
  </si>
  <si>
    <t>C136414-01</t>
  </si>
  <si>
    <t>C136414</t>
  </si>
  <si>
    <t>TOTAL CELL-15</t>
  </si>
  <si>
    <t>CELL 16</t>
  </si>
  <si>
    <t>H181228-01</t>
  </si>
  <si>
    <t>H181228</t>
  </si>
  <si>
    <t>14 sep@00.00</t>
  </si>
  <si>
    <t>H177795-01</t>
  </si>
  <si>
    <t>H177795</t>
  </si>
  <si>
    <t>H150007-01</t>
  </si>
  <si>
    <t>H150007</t>
  </si>
  <si>
    <t>U880R6ZZ</t>
  </si>
  <si>
    <t>C134262-01</t>
  </si>
  <si>
    <t>C134262</t>
  </si>
  <si>
    <t>7876255-01</t>
  </si>
  <si>
    <t>7876255</t>
  </si>
  <si>
    <t>U143926-01</t>
  </si>
  <si>
    <t>12 Pre Pack (8/1, 8.5/1, 9/2, 9.5/2, 10/1, 10.5/1, 11/1, 11.5/1, 12/1, 13/1)</t>
  </si>
  <si>
    <t>U143926</t>
  </si>
  <si>
    <t>U143928-01</t>
  </si>
  <si>
    <t>U143928</t>
  </si>
  <si>
    <t>U143931-01</t>
  </si>
  <si>
    <t>U143931</t>
  </si>
  <si>
    <t>H184450-01</t>
  </si>
  <si>
    <t>H184450</t>
  </si>
  <si>
    <t>H162458-01</t>
  </si>
  <si>
    <t>H162458</t>
  </si>
  <si>
    <t>H181215-01</t>
  </si>
  <si>
    <t>H181215</t>
  </si>
  <si>
    <t>31/8 ETD~14/9 ETA</t>
  </si>
  <si>
    <t>7884627-01</t>
  </si>
  <si>
    <t>7884627</t>
  </si>
  <si>
    <t>H181219-01</t>
  </si>
  <si>
    <t>H181219</t>
  </si>
  <si>
    <t>U152964-01</t>
  </si>
  <si>
    <t>6/ Pre Pack</t>
  </si>
  <si>
    <t>U152964</t>
  </si>
  <si>
    <t>31/9 ETD~09/9 ETA</t>
  </si>
  <si>
    <t>U152966-01</t>
  </si>
  <si>
    <t>U152966</t>
  </si>
  <si>
    <t>U152968-01</t>
  </si>
  <si>
    <t>U152968</t>
  </si>
  <si>
    <t>U152969-01</t>
  </si>
  <si>
    <t>U152969</t>
  </si>
  <si>
    <t>U152970-01</t>
  </si>
  <si>
    <t>U152970</t>
  </si>
  <si>
    <t>U152972-01</t>
  </si>
  <si>
    <t>U152972</t>
  </si>
  <si>
    <t>U153886-01</t>
  </si>
  <si>
    <t>U153886</t>
  </si>
  <si>
    <t>U880R5I3</t>
  </si>
  <si>
    <t>11/9 ETD~22/9 ETA</t>
  </si>
  <si>
    <t>U153889-01</t>
  </si>
  <si>
    <t>U153889</t>
  </si>
  <si>
    <t>U153890-01</t>
  </si>
  <si>
    <t>U153890</t>
  </si>
  <si>
    <t>U153894-01</t>
  </si>
  <si>
    <t>U153894</t>
  </si>
  <si>
    <t>U156449-01</t>
  </si>
  <si>
    <t>U156449</t>
  </si>
  <si>
    <t xml:space="preserve">Unisex </t>
  </si>
  <si>
    <t>7888524-01</t>
  </si>
  <si>
    <t>7888524</t>
  </si>
  <si>
    <t>7889248-01</t>
  </si>
  <si>
    <t>7889248</t>
  </si>
  <si>
    <t>7889116-01</t>
  </si>
  <si>
    <t>7889116</t>
  </si>
  <si>
    <t>7880667-01</t>
  </si>
  <si>
    <t>7880667</t>
  </si>
  <si>
    <t>7880661-01</t>
  </si>
  <si>
    <t>7880661</t>
  </si>
  <si>
    <t>7881204-01</t>
  </si>
  <si>
    <t>7881204</t>
  </si>
  <si>
    <t>TLC (VN)</t>
  </si>
  <si>
    <t>28/9 ETD~12/10 ETA</t>
  </si>
  <si>
    <t>TOTAL CELL-16</t>
  </si>
  <si>
    <t>CELL 17</t>
  </si>
  <si>
    <t>7878614-01</t>
  </si>
  <si>
    <t>17</t>
  </si>
  <si>
    <t>7878614</t>
  </si>
  <si>
    <t>7878625-01</t>
  </si>
  <si>
    <t>7878625</t>
  </si>
  <si>
    <t>7876576-01</t>
  </si>
  <si>
    <t>7876576</t>
  </si>
  <si>
    <t>7877447-01</t>
  </si>
  <si>
    <t>7877447</t>
  </si>
  <si>
    <t>7876806-01</t>
  </si>
  <si>
    <t>7876806</t>
  </si>
  <si>
    <t>7875932-01</t>
  </si>
  <si>
    <t>17, 18</t>
  </si>
  <si>
    <t>7875932</t>
  </si>
  <si>
    <t>H170496-01</t>
  </si>
  <si>
    <t>H170496</t>
  </si>
  <si>
    <t>H170651-01</t>
  </si>
  <si>
    <t>H170651</t>
  </si>
  <si>
    <t>PERU</t>
  </si>
  <si>
    <t>H170494-01</t>
  </si>
  <si>
    <t>H170494</t>
  </si>
  <si>
    <t>7881073-01</t>
  </si>
  <si>
    <t>7881073</t>
  </si>
  <si>
    <t>7881049-01</t>
  </si>
  <si>
    <t>7881049</t>
  </si>
  <si>
    <t>7881061-01</t>
  </si>
  <si>
    <t>7881061</t>
  </si>
  <si>
    <t>7881067-01</t>
  </si>
  <si>
    <t>7881067</t>
  </si>
  <si>
    <t>H174402-01</t>
  </si>
  <si>
    <t>H174402</t>
  </si>
  <si>
    <t>H190877-01</t>
  </si>
  <si>
    <t>H190877</t>
  </si>
  <si>
    <t>7881055-01</t>
  </si>
  <si>
    <t>7881055</t>
  </si>
  <si>
    <t>7885622-01</t>
  </si>
  <si>
    <t>7885622</t>
  </si>
  <si>
    <t>7884659-01</t>
  </si>
  <si>
    <t>7884659</t>
  </si>
  <si>
    <t>7885603-01</t>
  </si>
  <si>
    <t>7885603</t>
  </si>
  <si>
    <t>7884681-01</t>
  </si>
  <si>
    <t>7884681</t>
  </si>
  <si>
    <t>7881079-01</t>
  </si>
  <si>
    <t>7881079</t>
  </si>
  <si>
    <t>H170631-01</t>
  </si>
  <si>
    <t>H170631</t>
  </si>
  <si>
    <t>7882512-01</t>
  </si>
  <si>
    <t>7882512</t>
  </si>
  <si>
    <t>7884693-01</t>
  </si>
  <si>
    <t>7884693</t>
  </si>
  <si>
    <t>7884671-01</t>
  </si>
  <si>
    <t>7884671</t>
  </si>
  <si>
    <t>H189449-01</t>
  </si>
  <si>
    <t>H189386-01</t>
  </si>
  <si>
    <t>7885634-01</t>
  </si>
  <si>
    <t>7885634</t>
  </si>
  <si>
    <t>H170861-01</t>
  </si>
  <si>
    <t>H170861</t>
  </si>
  <si>
    <t>H170861-02</t>
  </si>
  <si>
    <t>H170861-03</t>
  </si>
  <si>
    <t>H180757-01</t>
  </si>
  <si>
    <t>H180757</t>
  </si>
  <si>
    <t>H174307-01</t>
  </si>
  <si>
    <t>H174307</t>
  </si>
  <si>
    <t>H174307-02</t>
  </si>
  <si>
    <t>H174307-03</t>
  </si>
  <si>
    <t>H174307-04</t>
  </si>
  <si>
    <t>H181861-01</t>
  </si>
  <si>
    <t>H181861</t>
  </si>
  <si>
    <t>H195723-01</t>
  </si>
  <si>
    <t>H195723</t>
  </si>
  <si>
    <t>H174361-01</t>
  </si>
  <si>
    <t>H174361</t>
  </si>
  <si>
    <t>H174439-01</t>
  </si>
  <si>
    <t>H174439</t>
  </si>
  <si>
    <t>7886244-01</t>
  </si>
  <si>
    <t>7886244</t>
  </si>
  <si>
    <t>7886276-01</t>
  </si>
  <si>
    <t>7886276</t>
  </si>
  <si>
    <t>H194620-01</t>
  </si>
  <si>
    <t>H194620</t>
  </si>
  <si>
    <t>H170706-01</t>
  </si>
  <si>
    <t>H170706</t>
  </si>
  <si>
    <t>H190286-01</t>
  </si>
  <si>
    <t>H190286</t>
  </si>
  <si>
    <t>7886256-01</t>
  </si>
  <si>
    <t>7886256</t>
  </si>
  <si>
    <t>H194621-01</t>
  </si>
  <si>
    <t>H194621</t>
  </si>
  <si>
    <t>7888992-01</t>
  </si>
  <si>
    <t>7888992</t>
  </si>
  <si>
    <t>NORWAY</t>
  </si>
  <si>
    <t>7886288-01</t>
  </si>
  <si>
    <t>7886288</t>
  </si>
  <si>
    <t>7885012-01</t>
  </si>
  <si>
    <t>7885012</t>
  </si>
  <si>
    <t>7888855-01</t>
  </si>
  <si>
    <t>7888855</t>
  </si>
  <si>
    <t>TOTAL CELL-17</t>
  </si>
  <si>
    <t>CELL 18</t>
  </si>
  <si>
    <t>7878563-01</t>
  </si>
  <si>
    <t>7878563</t>
  </si>
  <si>
    <t>7878551-01</t>
  </si>
  <si>
    <t>7878551</t>
  </si>
  <si>
    <t>7877606-01</t>
  </si>
  <si>
    <t>7877606</t>
  </si>
  <si>
    <t>7876518-01</t>
  </si>
  <si>
    <t>7876518</t>
  </si>
  <si>
    <t>7876725-01</t>
  </si>
  <si>
    <t>7876725</t>
  </si>
  <si>
    <t>7877665-01</t>
  </si>
  <si>
    <t>7877665</t>
  </si>
  <si>
    <t>7878559-01</t>
  </si>
  <si>
    <t>7878559</t>
  </si>
  <si>
    <t>7877618-01</t>
  </si>
  <si>
    <t>7877618</t>
  </si>
  <si>
    <t>7877735-01</t>
  </si>
  <si>
    <t>18, 20</t>
  </si>
  <si>
    <t>7877735</t>
  </si>
  <si>
    <t>Adjustment</t>
  </si>
  <si>
    <t>7876542-01</t>
  </si>
  <si>
    <t>7876542</t>
  </si>
  <si>
    <t>7876524-01</t>
  </si>
  <si>
    <t>7876524</t>
  </si>
  <si>
    <t>H170649-01</t>
  </si>
  <si>
    <t>H170649</t>
  </si>
  <si>
    <t>H170501-01</t>
  </si>
  <si>
    <t>H170501</t>
  </si>
  <si>
    <t>H170493-01</t>
  </si>
  <si>
    <t>H170493</t>
  </si>
  <si>
    <t>H174358-01</t>
  </si>
  <si>
    <t>H174358</t>
  </si>
  <si>
    <t>H174360-01</t>
  </si>
  <si>
    <t>H174360</t>
  </si>
  <si>
    <t>7884617-01</t>
  </si>
  <si>
    <t>7882463-01</t>
  </si>
  <si>
    <t>7882463</t>
  </si>
  <si>
    <t>7885741-01</t>
  </si>
  <si>
    <t>7885741</t>
  </si>
  <si>
    <t>7884764-01</t>
  </si>
  <si>
    <t>7884764</t>
  </si>
  <si>
    <t>7884746-01</t>
  </si>
  <si>
    <t>7884746</t>
  </si>
  <si>
    <t>7884758-01</t>
  </si>
  <si>
    <t>7884758</t>
  </si>
  <si>
    <t>H189092-01</t>
  </si>
  <si>
    <t>H189092</t>
  </si>
  <si>
    <t>7884776-01</t>
  </si>
  <si>
    <t>7884776</t>
  </si>
  <si>
    <t>7884641-01</t>
  </si>
  <si>
    <t>7884641</t>
  </si>
  <si>
    <t>7884740-01</t>
  </si>
  <si>
    <t>7884740</t>
  </si>
  <si>
    <t>H181882-01</t>
  </si>
  <si>
    <t>H181882</t>
  </si>
  <si>
    <t>H153697-01</t>
  </si>
  <si>
    <t>H153697</t>
  </si>
  <si>
    <t>M41120U</t>
  </si>
  <si>
    <t>H181863-01</t>
  </si>
  <si>
    <t>H181863</t>
  </si>
  <si>
    <t>H174304-01</t>
  </si>
  <si>
    <t>H174304</t>
  </si>
  <si>
    <t>H174304-02</t>
  </si>
  <si>
    <t>H174304-03</t>
  </si>
  <si>
    <t>H195725-01</t>
  </si>
  <si>
    <t>H195725</t>
  </si>
  <si>
    <t>H170856-01</t>
  </si>
  <si>
    <t>H170856</t>
  </si>
  <si>
    <t>H170856-02</t>
  </si>
  <si>
    <t>H170856-03</t>
  </si>
  <si>
    <t>H181883-01</t>
  </si>
  <si>
    <t>H181883</t>
  </si>
  <si>
    <t>H195724-01</t>
  </si>
  <si>
    <t>H195724</t>
  </si>
  <si>
    <t>7889083-01</t>
  </si>
  <si>
    <t>7889083</t>
  </si>
  <si>
    <t>7888843-01</t>
  </si>
  <si>
    <t>7888843</t>
  </si>
  <si>
    <t>7888842-01</t>
  </si>
  <si>
    <t>7888842</t>
  </si>
  <si>
    <t>H174328-01</t>
  </si>
  <si>
    <t>H174328</t>
  </si>
  <si>
    <t>H174414-01</t>
  </si>
  <si>
    <t>H174414</t>
  </si>
  <si>
    <t>H174421-01</t>
  </si>
  <si>
    <t>H174421</t>
  </si>
  <si>
    <t>7886148-01</t>
  </si>
  <si>
    <t>7886148</t>
  </si>
  <si>
    <t>TOTAL CELL-18</t>
  </si>
  <si>
    <t>CELL 19</t>
  </si>
  <si>
    <t>7877683-01</t>
  </si>
  <si>
    <t>19</t>
  </si>
  <si>
    <t>7877683</t>
  </si>
  <si>
    <t>PSB480</t>
  </si>
  <si>
    <t>PB4804IB</t>
  </si>
  <si>
    <t>7877695-01</t>
  </si>
  <si>
    <t>7877695</t>
  </si>
  <si>
    <t>PB4808TP</t>
  </si>
  <si>
    <t>H170602-01</t>
  </si>
  <si>
    <t>H170602</t>
  </si>
  <si>
    <t>PB4806QJ</t>
  </si>
  <si>
    <t>7877708-01</t>
  </si>
  <si>
    <t>7877708</t>
  </si>
  <si>
    <t>GSB480</t>
  </si>
  <si>
    <t>GB4804M5</t>
  </si>
  <si>
    <t>H166566-01</t>
  </si>
  <si>
    <t>H166566</t>
  </si>
  <si>
    <t>7877714-01</t>
  </si>
  <si>
    <t>7877714</t>
  </si>
  <si>
    <t>GB4808E0</t>
  </si>
  <si>
    <t>7877720-01</t>
  </si>
  <si>
    <t>7877720</t>
  </si>
  <si>
    <t>GB4808GI</t>
  </si>
  <si>
    <t>C134895-01</t>
  </si>
  <si>
    <t>C134895</t>
  </si>
  <si>
    <t>H170603-01</t>
  </si>
  <si>
    <t>H170603</t>
  </si>
  <si>
    <t>7876280-01</t>
  </si>
  <si>
    <t>7876280</t>
  </si>
  <si>
    <t>7876286-01</t>
  </si>
  <si>
    <t>7876286</t>
  </si>
  <si>
    <t>7876270-01</t>
  </si>
  <si>
    <t>7876270</t>
  </si>
  <si>
    <t>7876276-01</t>
  </si>
  <si>
    <t>7876276</t>
  </si>
  <si>
    <t>7873460-01</t>
  </si>
  <si>
    <t>7873460</t>
  </si>
  <si>
    <t>PB4808U6</t>
  </si>
  <si>
    <t>7873442-01</t>
  </si>
  <si>
    <t>7873442</t>
  </si>
  <si>
    <t>Dinasira (IN)</t>
  </si>
  <si>
    <t>U151813-01</t>
  </si>
  <si>
    <t>U151813</t>
  </si>
  <si>
    <t>U151813-02</t>
  </si>
  <si>
    <t>7881485-01</t>
  </si>
  <si>
    <t>7881485</t>
  </si>
  <si>
    <t>BB480</t>
  </si>
  <si>
    <t>BB480PTN</t>
  </si>
  <si>
    <t>7880292-01</t>
  </si>
  <si>
    <t>7880292</t>
  </si>
  <si>
    <t>U480P28O</t>
  </si>
  <si>
    <t>IHL, Sincetech (CN)</t>
  </si>
  <si>
    <t>C134896-01</t>
  </si>
  <si>
    <t>C134896</t>
  </si>
  <si>
    <t>7881413-01</t>
  </si>
  <si>
    <t>7881413</t>
  </si>
  <si>
    <t>7881381-01</t>
  </si>
  <si>
    <t>7881381</t>
  </si>
  <si>
    <t>BB480PEN</t>
  </si>
  <si>
    <t>Suja (IN) Perforation</t>
  </si>
  <si>
    <t>7881387-01</t>
  </si>
  <si>
    <t>7881387</t>
  </si>
  <si>
    <t>BB480PEO</t>
  </si>
  <si>
    <t>7881496-01</t>
  </si>
  <si>
    <t>7881496</t>
  </si>
  <si>
    <t>Xiang Jiang (VN)</t>
  </si>
  <si>
    <t>7881462-01</t>
  </si>
  <si>
    <t>7881462</t>
  </si>
  <si>
    <t>7884782-01</t>
  </si>
  <si>
    <t>7884782</t>
  </si>
  <si>
    <t>7868621-01</t>
  </si>
  <si>
    <t>7868621</t>
  </si>
  <si>
    <t>H155667-01</t>
  </si>
  <si>
    <t>H155667</t>
  </si>
  <si>
    <t>H155672-01</t>
  </si>
  <si>
    <t>H155672</t>
  </si>
  <si>
    <t>H170872-01</t>
  </si>
  <si>
    <t>H170872</t>
  </si>
  <si>
    <t>H170872-02</t>
  </si>
  <si>
    <t>H170601-01</t>
  </si>
  <si>
    <t>H170601</t>
  </si>
  <si>
    <t>H189049-01</t>
  </si>
  <si>
    <t>H189049</t>
  </si>
  <si>
    <t>H189016-01</t>
  </si>
  <si>
    <t>H189016</t>
  </si>
  <si>
    <t>U480P8DS</t>
  </si>
  <si>
    <t>5/9 ETD~19/9 ETA</t>
  </si>
  <si>
    <t>H189051-01</t>
  </si>
  <si>
    <t>H189051</t>
  </si>
  <si>
    <t>7884695-01</t>
  </si>
  <si>
    <t>7884695</t>
  </si>
  <si>
    <t>H189340-01</t>
  </si>
  <si>
    <t>H189340</t>
  </si>
  <si>
    <t>H189339-01</t>
  </si>
  <si>
    <t>H189339</t>
  </si>
  <si>
    <t>H189316-01</t>
  </si>
  <si>
    <t>H189316</t>
  </si>
  <si>
    <t>7885568-01</t>
  </si>
  <si>
    <t>7885568</t>
  </si>
  <si>
    <t>3/9 ETD~12/9 ETA</t>
  </si>
  <si>
    <t>7885562-01</t>
  </si>
  <si>
    <t>7885562</t>
  </si>
  <si>
    <t>7877453-01</t>
  </si>
  <si>
    <t>7877453</t>
  </si>
  <si>
    <t>CCI (IN) Reject</t>
  </si>
  <si>
    <t>U153892-01</t>
  </si>
  <si>
    <t>U153892</t>
  </si>
  <si>
    <t>IHL (VN)</t>
  </si>
  <si>
    <t>U153893-01</t>
  </si>
  <si>
    <t>U153893</t>
  </si>
  <si>
    <t>U153897-01</t>
  </si>
  <si>
    <t>U153897</t>
  </si>
  <si>
    <t>H190893-01</t>
  </si>
  <si>
    <t>H190893</t>
  </si>
  <si>
    <t>U156423-01</t>
  </si>
  <si>
    <t>U156423</t>
  </si>
  <si>
    <t>Tonghong, Sanfang (IN)</t>
  </si>
  <si>
    <t>H190891-01</t>
  </si>
  <si>
    <t>H190891</t>
  </si>
  <si>
    <t>09/9 ETD~16/9 ETA</t>
  </si>
  <si>
    <t>H155668-01</t>
  </si>
  <si>
    <t>H155668</t>
  </si>
  <si>
    <t>Sanfang (IN)</t>
  </si>
  <si>
    <t>7886166-01</t>
  </si>
  <si>
    <t>7886166</t>
  </si>
  <si>
    <t>C135986-01</t>
  </si>
  <si>
    <t>C135986</t>
  </si>
  <si>
    <t>7886172-01</t>
  </si>
  <si>
    <t>7886172</t>
  </si>
  <si>
    <t>H190325-01</t>
  </si>
  <si>
    <t>H190325</t>
  </si>
  <si>
    <t>H194591-01</t>
  </si>
  <si>
    <t>H194591</t>
  </si>
  <si>
    <t>5/10 ETD~19/10</t>
  </si>
  <si>
    <t>7888478-01</t>
  </si>
  <si>
    <t>7888478</t>
  </si>
  <si>
    <t>H194587-01</t>
  </si>
  <si>
    <t>H194587</t>
  </si>
  <si>
    <t>Tonghong (IN)</t>
  </si>
  <si>
    <t>7888476-01</t>
  </si>
  <si>
    <t>7888476</t>
  </si>
  <si>
    <t>H194596-01</t>
  </si>
  <si>
    <t>H194596</t>
  </si>
  <si>
    <t>U153392-01</t>
  </si>
  <si>
    <t>U153392</t>
  </si>
  <si>
    <t>Dongjin (KR)</t>
  </si>
  <si>
    <t>14/9 ETD~21/9 ETA</t>
  </si>
  <si>
    <t>7889392-01</t>
  </si>
  <si>
    <t>7889392</t>
  </si>
  <si>
    <t>7888477-01</t>
  </si>
  <si>
    <t>7888477</t>
  </si>
  <si>
    <t>TOTAL CELL-19</t>
  </si>
  <si>
    <t>CELL 20</t>
  </si>
  <si>
    <t>H167166-01</t>
  </si>
  <si>
    <t>H167166</t>
  </si>
  <si>
    <t>H167743-01</t>
  </si>
  <si>
    <t>H167743</t>
  </si>
  <si>
    <t>9 SEP@16.00</t>
  </si>
  <si>
    <t>7877671-01</t>
  </si>
  <si>
    <t>7877671</t>
  </si>
  <si>
    <t>7878555-01</t>
  </si>
  <si>
    <t>7878555</t>
  </si>
  <si>
    <t>7877624-01</t>
  </si>
  <si>
    <t>7878598-01</t>
  </si>
  <si>
    <t>7878598</t>
  </si>
  <si>
    <t>7876530-01</t>
  </si>
  <si>
    <t>7876530</t>
  </si>
  <si>
    <t>7876611-01</t>
  </si>
  <si>
    <t>7876611</t>
  </si>
  <si>
    <t>7875962-01</t>
  </si>
  <si>
    <t>12/ Pre Pack (7.5/1, 8/1, 8.5/1, 9/2, 9.5/2, 10/2, 10.5/1, 11/1, 12/1)</t>
  </si>
  <si>
    <t>7875962</t>
  </si>
  <si>
    <t>7882461-01</t>
  </si>
  <si>
    <t>7882461</t>
  </si>
  <si>
    <t>7882462-01</t>
  </si>
  <si>
    <t>7882462</t>
  </si>
  <si>
    <t>H189133-01</t>
  </si>
  <si>
    <t>H189133</t>
  </si>
  <si>
    <t>7885580-01</t>
  </si>
  <si>
    <t>7885580</t>
  </si>
  <si>
    <t>7885574-01</t>
  </si>
  <si>
    <t>20, 21</t>
  </si>
  <si>
    <t>7885574</t>
  </si>
  <si>
    <t>7885573-01</t>
  </si>
  <si>
    <t>7885573</t>
  </si>
  <si>
    <t>C136030-01</t>
  </si>
  <si>
    <t>C136030</t>
  </si>
  <si>
    <t>U153879-01</t>
  </si>
  <si>
    <t>U153879</t>
  </si>
  <si>
    <t>U153885-01</t>
  </si>
  <si>
    <t>U153885</t>
  </si>
  <si>
    <t>U153891-01</t>
  </si>
  <si>
    <t>U153891</t>
  </si>
  <si>
    <t>U156432-01</t>
  </si>
  <si>
    <t>U156432</t>
  </si>
  <si>
    <t>C136031-01</t>
  </si>
  <si>
    <t>C136031</t>
  </si>
  <si>
    <t>H194619-01</t>
  </si>
  <si>
    <t>H194619</t>
  </si>
  <si>
    <t>H170815-01</t>
  </si>
  <si>
    <t>H170815</t>
  </si>
  <si>
    <t>H194618-01</t>
  </si>
  <si>
    <t>H194618</t>
  </si>
  <si>
    <t>H174363-01</t>
  </si>
  <si>
    <t>H174363</t>
  </si>
  <si>
    <t>7886154-01</t>
  </si>
  <si>
    <t>7886154</t>
  </si>
  <si>
    <t>TOTAL CELL-20</t>
  </si>
  <si>
    <t>CELL 21</t>
  </si>
  <si>
    <t>U148229-01</t>
  </si>
  <si>
    <t>21</t>
  </si>
  <si>
    <t>U148229</t>
  </si>
  <si>
    <t>GS880</t>
  </si>
  <si>
    <t>G880R29V</t>
  </si>
  <si>
    <t>U148231-01</t>
  </si>
  <si>
    <t>U148231</t>
  </si>
  <si>
    <t>U148236-01</t>
  </si>
  <si>
    <t>U148236</t>
  </si>
  <si>
    <t>U148230-01</t>
  </si>
  <si>
    <t>U148230</t>
  </si>
  <si>
    <t>G880R2QA</t>
  </si>
  <si>
    <t>7874344-01</t>
  </si>
  <si>
    <t>7874344</t>
  </si>
  <si>
    <t>7874945-01</t>
  </si>
  <si>
    <t>7874945</t>
  </si>
  <si>
    <t>H187378-01</t>
  </si>
  <si>
    <t>H187378</t>
  </si>
  <si>
    <t>U151806-01</t>
  </si>
  <si>
    <t>U151806</t>
  </si>
  <si>
    <t>7880294-01</t>
  </si>
  <si>
    <t>7880294</t>
  </si>
  <si>
    <t>IHL (TL), Sincetech (CN)</t>
  </si>
  <si>
    <t>U151815-01</t>
  </si>
  <si>
    <t>U151815</t>
  </si>
  <si>
    <t>24/8 ETD~2/9 ETA</t>
  </si>
  <si>
    <t>U151816-01</t>
  </si>
  <si>
    <t>U151816</t>
  </si>
  <si>
    <t>U151812-01</t>
  </si>
  <si>
    <t>U151812</t>
  </si>
  <si>
    <t>7881483-01</t>
  </si>
  <si>
    <t>7881483</t>
  </si>
  <si>
    <t>7884884-01</t>
  </si>
  <si>
    <t>7884884</t>
  </si>
  <si>
    <t>H188995-01</t>
  </si>
  <si>
    <t>H188995</t>
  </si>
  <si>
    <t>7884878-01</t>
  </si>
  <si>
    <t>7884878</t>
  </si>
  <si>
    <t>H189134-01</t>
  </si>
  <si>
    <t>H189134</t>
  </si>
  <si>
    <t>7884603-01</t>
  </si>
  <si>
    <t>7884603</t>
  </si>
  <si>
    <t>7884890-01</t>
  </si>
  <si>
    <t>7884890</t>
  </si>
  <si>
    <t>H170625-01</t>
  </si>
  <si>
    <t>H170625</t>
  </si>
  <si>
    <t>7881501-01</t>
  </si>
  <si>
    <t>7881501</t>
  </si>
  <si>
    <t>U153877-01</t>
  </si>
  <si>
    <t>U153877</t>
  </si>
  <si>
    <t>U153878-01</t>
  </si>
  <si>
    <t>U153878</t>
  </si>
  <si>
    <t>U153880-01</t>
  </si>
  <si>
    <t>U153880</t>
  </si>
  <si>
    <t>U153887-01</t>
  </si>
  <si>
    <t>U153887</t>
  </si>
  <si>
    <t>U153896-01</t>
  </si>
  <si>
    <t>U153896</t>
  </si>
  <si>
    <t>U153884-01</t>
  </si>
  <si>
    <t>U153884</t>
  </si>
  <si>
    <t>U156406-01</t>
  </si>
  <si>
    <t>U156406</t>
  </si>
  <si>
    <t>U156428-01</t>
  </si>
  <si>
    <t>U156428</t>
  </si>
  <si>
    <t>TOTAL CELL-21</t>
  </si>
  <si>
    <t>CELL 22</t>
  </si>
  <si>
    <t>H177493-01</t>
  </si>
  <si>
    <t>22</t>
  </si>
  <si>
    <t>23</t>
  </si>
  <si>
    <t>H177493</t>
  </si>
  <si>
    <t>PS880</t>
  </si>
  <si>
    <t>P880R2UF</t>
  </si>
  <si>
    <t>U148242-01</t>
  </si>
  <si>
    <t>U148242</t>
  </si>
  <si>
    <t>10 SEP@06.00</t>
  </si>
  <si>
    <t>U148249-01</t>
  </si>
  <si>
    <t>U148249</t>
  </si>
  <si>
    <t>7877150-01</t>
  </si>
  <si>
    <t>7877150</t>
  </si>
  <si>
    <t>P880R4UB</t>
  </si>
  <si>
    <t>U148232-01</t>
  </si>
  <si>
    <t>24</t>
  </si>
  <si>
    <t>U148232</t>
  </si>
  <si>
    <t>7875368-01</t>
  </si>
  <si>
    <t>7875368</t>
  </si>
  <si>
    <t>U148228-01</t>
  </si>
  <si>
    <t>U148228</t>
  </si>
  <si>
    <t>G880R5XH</t>
  </si>
  <si>
    <t>U148235-01</t>
  </si>
  <si>
    <t>U148235</t>
  </si>
  <si>
    <t>U148238-01</t>
  </si>
  <si>
    <t>U148238</t>
  </si>
  <si>
    <t>U148246-01</t>
  </si>
  <si>
    <t>U148246</t>
  </si>
  <si>
    <t>U148254-01</t>
  </si>
  <si>
    <t>U148254</t>
  </si>
  <si>
    <t>U148255-01</t>
  </si>
  <si>
    <t>U148255</t>
  </si>
  <si>
    <t>U148244-01</t>
  </si>
  <si>
    <t>U148244</t>
  </si>
  <si>
    <t>7874350-01</t>
  </si>
  <si>
    <t>7874350</t>
  </si>
  <si>
    <t>7875625-01</t>
  </si>
  <si>
    <t>7875625</t>
  </si>
  <si>
    <t>7874951-01</t>
  </si>
  <si>
    <t>7874951</t>
  </si>
  <si>
    <t>7875589-01</t>
  </si>
  <si>
    <t>7875589</t>
  </si>
  <si>
    <t>7885813-01</t>
  </si>
  <si>
    <t>7885813</t>
  </si>
  <si>
    <t>09/9 ETD~14/9 ETA</t>
  </si>
  <si>
    <t>U153278-01</t>
  </si>
  <si>
    <t>U153278</t>
  </si>
  <si>
    <t>7885819-01</t>
  </si>
  <si>
    <t>7885819</t>
  </si>
  <si>
    <t>P880R6JE</t>
  </si>
  <si>
    <t>U153280-01</t>
  </si>
  <si>
    <t>U153280</t>
  </si>
  <si>
    <t>7884010-01</t>
  </si>
  <si>
    <t>7884010</t>
  </si>
  <si>
    <t>P880R4F6</t>
  </si>
  <si>
    <t>Bu Wei (IN)</t>
  </si>
  <si>
    <t>7884016-01</t>
  </si>
  <si>
    <t>6/ Pre Pack (1/1, 2/1, 3/1, 11/1, 12/1, 13/1)</t>
  </si>
  <si>
    <t>7884016</t>
  </si>
  <si>
    <t>7884022-01</t>
  </si>
  <si>
    <t>7884022</t>
  </si>
  <si>
    <t>7884034-01</t>
  </si>
  <si>
    <t>7884034</t>
  </si>
  <si>
    <t>7882406-01</t>
  </si>
  <si>
    <t>7882406</t>
  </si>
  <si>
    <t>7885669-01</t>
  </si>
  <si>
    <t>7885669</t>
  </si>
  <si>
    <t>G880R4PT</t>
  </si>
  <si>
    <t>J-Tex (CN)</t>
  </si>
  <si>
    <t>Suede use THIN, eta 3/9</t>
  </si>
  <si>
    <t>7/9 ETD~12/9 ETA</t>
  </si>
  <si>
    <t>7882343-01</t>
  </si>
  <si>
    <t>12/ Pre Pack (4/1, 4.5/1, 5/2, 5.5/2, 6/2, 6.5/2, 7/2)</t>
  </si>
  <si>
    <t>7882343</t>
  </si>
  <si>
    <t>7884134-01</t>
  </si>
  <si>
    <t>7884134</t>
  </si>
  <si>
    <t>7882345-01</t>
  </si>
  <si>
    <t>7882345</t>
  </si>
  <si>
    <t>U153874-01</t>
  </si>
  <si>
    <t>U153874</t>
  </si>
  <si>
    <t>G880R7HQ</t>
  </si>
  <si>
    <t>U153875-01</t>
  </si>
  <si>
    <t>U153875</t>
  </si>
  <si>
    <t>U153876-01</t>
  </si>
  <si>
    <t>U153876</t>
  </si>
  <si>
    <t>U153881-01</t>
  </si>
  <si>
    <t>U153881</t>
  </si>
  <si>
    <t>TOTAL CELL-22</t>
  </si>
  <si>
    <t>CELL 23</t>
  </si>
  <si>
    <t>7875348-01</t>
  </si>
  <si>
    <t>7875348</t>
  </si>
  <si>
    <t>U148243-01</t>
  </si>
  <si>
    <t>U148243</t>
  </si>
  <si>
    <t>IS880</t>
  </si>
  <si>
    <t>I880R5SQ</t>
  </si>
  <si>
    <t>U148226-01</t>
  </si>
  <si>
    <t>U148226</t>
  </si>
  <si>
    <t>I880R4YS</t>
  </si>
  <si>
    <t>7875631-01</t>
  </si>
  <si>
    <t>7875631</t>
  </si>
  <si>
    <t>7873570-01</t>
  </si>
  <si>
    <t>7873570</t>
  </si>
  <si>
    <t>7875601-01</t>
  </si>
  <si>
    <t>7875601</t>
  </si>
  <si>
    <t>U148250-01</t>
  </si>
  <si>
    <t>U148250</t>
  </si>
  <si>
    <t>7874694-01</t>
  </si>
  <si>
    <t>7874694</t>
  </si>
  <si>
    <t>7875386-01</t>
  </si>
  <si>
    <t>7875386</t>
  </si>
  <si>
    <t>7873577-01</t>
  </si>
  <si>
    <t>7873577</t>
  </si>
  <si>
    <t>7875374-01</t>
  </si>
  <si>
    <t>7875374</t>
  </si>
  <si>
    <t>U148237-01</t>
  </si>
  <si>
    <t>U148237</t>
  </si>
  <si>
    <t>I880R6L7</t>
  </si>
  <si>
    <t>7874706-01</t>
  </si>
  <si>
    <t>7874706</t>
  </si>
  <si>
    <t>U148227-01</t>
  </si>
  <si>
    <t>U148227</t>
  </si>
  <si>
    <t>7875392-01</t>
  </si>
  <si>
    <t>7875392</t>
  </si>
  <si>
    <t>U151799-01</t>
  </si>
  <si>
    <t>U151799</t>
  </si>
  <si>
    <t>U151808-01</t>
  </si>
  <si>
    <t>U151808</t>
  </si>
  <si>
    <t>P880R2MB</t>
  </si>
  <si>
    <t>Paiho (IN) webbing</t>
  </si>
  <si>
    <t>H189847-01</t>
  </si>
  <si>
    <t>H189847</t>
  </si>
  <si>
    <t>7885807-01</t>
  </si>
  <si>
    <t>7885807</t>
  </si>
  <si>
    <t>U152981-01</t>
  </si>
  <si>
    <t>U152981</t>
  </si>
  <si>
    <t>P880R6PC</t>
  </si>
  <si>
    <t>U152987-01</t>
  </si>
  <si>
    <t>U152987</t>
  </si>
  <si>
    <t>U152986-01</t>
  </si>
  <si>
    <t>U152986</t>
  </si>
  <si>
    <t>I880R2NI</t>
  </si>
  <si>
    <t>U153276-01</t>
  </si>
  <si>
    <t>U153276</t>
  </si>
  <si>
    <t>I880R65T</t>
  </si>
  <si>
    <t>U153342-01</t>
  </si>
  <si>
    <t>12/ Pre Pack (4/1, 5/1, 6/2, 7/2, 8/2, 9/2, 10/2)</t>
  </si>
  <si>
    <t>U153342</t>
  </si>
  <si>
    <t>7883908-01</t>
  </si>
  <si>
    <t>6/ Pre Pack (5/1, 6/1, 7/1, 8/1, 9/1, 10/1)</t>
  </si>
  <si>
    <t>7883908</t>
  </si>
  <si>
    <t>I880R9KF</t>
  </si>
  <si>
    <t>7883920-01</t>
  </si>
  <si>
    <t>7883920</t>
  </si>
  <si>
    <t>7883938-01</t>
  </si>
  <si>
    <t>7883938</t>
  </si>
  <si>
    <t>7885681-01</t>
  </si>
  <si>
    <t>7885681</t>
  </si>
  <si>
    <t>7882383-01</t>
  </si>
  <si>
    <t>7882383</t>
  </si>
  <si>
    <t>H178618-01</t>
  </si>
  <si>
    <t>H178618</t>
  </si>
  <si>
    <t>U153888-01</t>
  </si>
  <si>
    <t>U153888</t>
  </si>
  <si>
    <t>H189979-01</t>
  </si>
  <si>
    <t>H189979</t>
  </si>
  <si>
    <t>U153339-01</t>
  </si>
  <si>
    <t>U153339</t>
  </si>
  <si>
    <t>U153872-01</t>
  </si>
  <si>
    <t>U153872</t>
  </si>
  <si>
    <t>U153895-01</t>
  </si>
  <si>
    <t>U153895</t>
  </si>
  <si>
    <t>H189989-01</t>
  </si>
  <si>
    <t>H189989</t>
  </si>
  <si>
    <t>H190026-01</t>
  </si>
  <si>
    <t>H190026</t>
  </si>
  <si>
    <t>H189974-01</t>
  </si>
  <si>
    <t>H189974</t>
  </si>
  <si>
    <t>TOTAL CELL-23</t>
  </si>
  <si>
    <t>CELL 24</t>
  </si>
  <si>
    <t>7877569-01</t>
  </si>
  <si>
    <t>7877569</t>
  </si>
  <si>
    <t>U148234-01</t>
  </si>
  <si>
    <t>U148234</t>
  </si>
  <si>
    <t>G880R1VO</t>
  </si>
  <si>
    <t>U148241-01</t>
  </si>
  <si>
    <t>U148241</t>
  </si>
  <si>
    <t>U148245-01</t>
  </si>
  <si>
    <t>U148245</t>
  </si>
  <si>
    <t>U148252-01</t>
  </si>
  <si>
    <t>U148252</t>
  </si>
  <si>
    <t>U148224-01</t>
  </si>
  <si>
    <t>U148224</t>
  </si>
  <si>
    <t>U148233-01</t>
  </si>
  <si>
    <t>U148233</t>
  </si>
  <si>
    <t>U148239-01</t>
  </si>
  <si>
    <t>U148239</t>
  </si>
  <si>
    <t>7874332-01</t>
  </si>
  <si>
    <t>7874332</t>
  </si>
  <si>
    <t>7875619-01</t>
  </si>
  <si>
    <t>7875619</t>
  </si>
  <si>
    <t>7875595-01</t>
  </si>
  <si>
    <t>7875595</t>
  </si>
  <si>
    <t>U148251-01</t>
  </si>
  <si>
    <t>U148251</t>
  </si>
  <si>
    <t>U148253-01</t>
  </si>
  <si>
    <t>U148253</t>
  </si>
  <si>
    <t>7874338-01</t>
  </si>
  <si>
    <t>7874338</t>
  </si>
  <si>
    <t>U151793-01</t>
  </si>
  <si>
    <t>U151793</t>
  </si>
  <si>
    <t>U151795-01</t>
  </si>
  <si>
    <t>U151795</t>
  </si>
  <si>
    <t>U151797-01</t>
  </si>
  <si>
    <t>U151797</t>
  </si>
  <si>
    <t>H178748-01</t>
  </si>
  <si>
    <t>H178748</t>
  </si>
  <si>
    <t>H178749-01</t>
  </si>
  <si>
    <t>H178749</t>
  </si>
  <si>
    <t>H178756-01</t>
  </si>
  <si>
    <t>H178756</t>
  </si>
  <si>
    <t>H178751-01</t>
  </si>
  <si>
    <t>H178751</t>
  </si>
  <si>
    <t>7882954-01</t>
  </si>
  <si>
    <t>7882954</t>
  </si>
  <si>
    <t>U153289-01</t>
  </si>
  <si>
    <t>U153289</t>
  </si>
  <si>
    <t>7884110-01</t>
  </si>
  <si>
    <t>7884110</t>
  </si>
  <si>
    <t>7884116-01</t>
  </si>
  <si>
    <t>7884116</t>
  </si>
  <si>
    <t>7884122-01</t>
  </si>
  <si>
    <t>6/ Pre Pack (4.5/1, 5/1, 5.5/1, 6/1, 6.5/1, 7/1)</t>
  </si>
  <si>
    <t>7884122</t>
  </si>
  <si>
    <t>7883438-01</t>
  </si>
  <si>
    <t>7883438</t>
  </si>
  <si>
    <t>H181211-01</t>
  </si>
  <si>
    <t>H181211</t>
  </si>
  <si>
    <t>H181198-01</t>
  </si>
  <si>
    <t>H181198</t>
  </si>
  <si>
    <t>7885586-01</t>
  </si>
  <si>
    <t>7885586</t>
  </si>
  <si>
    <t>H187423-01</t>
  </si>
  <si>
    <t>H187423</t>
  </si>
  <si>
    <t>U153882-01</t>
  </si>
  <si>
    <t>U153882</t>
  </si>
  <si>
    <t>U153883-01</t>
  </si>
  <si>
    <t>U153883</t>
  </si>
  <si>
    <t>U153348-01</t>
  </si>
  <si>
    <t>U153348</t>
  </si>
  <si>
    <t>U153869-01</t>
  </si>
  <si>
    <t>U153869</t>
  </si>
  <si>
    <t>U153870-01</t>
  </si>
  <si>
    <t>U153870</t>
  </si>
  <si>
    <t>U153871-01</t>
  </si>
  <si>
    <t>U153871</t>
  </si>
  <si>
    <t>U153873-01</t>
  </si>
  <si>
    <t>U153873</t>
  </si>
  <si>
    <t>TOTAL CELL-24</t>
  </si>
  <si>
    <t>CELL 25</t>
  </si>
  <si>
    <t>U149977-02</t>
  </si>
  <si>
    <t>25</t>
  </si>
  <si>
    <t>U149977</t>
  </si>
  <si>
    <t>IMPROVE</t>
  </si>
  <si>
    <t>U149943-01</t>
  </si>
  <si>
    <t>U146031-03</t>
  </si>
  <si>
    <t>U146031</t>
  </si>
  <si>
    <t>U145760-01</t>
  </si>
  <si>
    <t>U145760</t>
  </si>
  <si>
    <t>U145971-01</t>
  </si>
  <si>
    <t>U145971</t>
  </si>
  <si>
    <t>U145965-01</t>
  </si>
  <si>
    <t>U145965</t>
  </si>
  <si>
    <t>H187399-01</t>
  </si>
  <si>
    <t>H187399</t>
  </si>
  <si>
    <t>H187446-02</t>
  </si>
  <si>
    <t>H187446</t>
  </si>
  <si>
    <t>C135632-03</t>
  </si>
  <si>
    <t>C135632</t>
  </si>
  <si>
    <t>H187354-02</t>
  </si>
  <si>
    <t>H187354</t>
  </si>
  <si>
    <t>U151759-03</t>
  </si>
  <si>
    <t>U151759</t>
  </si>
  <si>
    <t>U151760-03</t>
  </si>
  <si>
    <t>U151760</t>
  </si>
  <si>
    <t>U151764-03</t>
  </si>
  <si>
    <t>U151764</t>
  </si>
  <si>
    <t>U151770-03</t>
  </si>
  <si>
    <t>U151770</t>
  </si>
  <si>
    <t>U151776-03</t>
  </si>
  <si>
    <t>U151776</t>
  </si>
  <si>
    <t>U151775-03</t>
  </si>
  <si>
    <t>U151775</t>
  </si>
  <si>
    <t>H187366-02</t>
  </si>
  <si>
    <t>H170692-01</t>
  </si>
  <si>
    <t>25, 26</t>
  </si>
  <si>
    <t>H170692</t>
  </si>
  <si>
    <t>PS373</t>
  </si>
  <si>
    <t>P3737ZW</t>
  </si>
  <si>
    <t>H170696-01</t>
  </si>
  <si>
    <t>H170696</t>
  </si>
  <si>
    <t>7884830-01</t>
  </si>
  <si>
    <t>7884830</t>
  </si>
  <si>
    <t>P3734P1</t>
  </si>
  <si>
    <t>Hyundae (KR)</t>
  </si>
  <si>
    <t>07/9 ETD~14/9 ETA</t>
  </si>
  <si>
    <t>7882445-01</t>
  </si>
  <si>
    <t>7882445</t>
  </si>
  <si>
    <t>P37384K</t>
  </si>
  <si>
    <t>7885777-01</t>
  </si>
  <si>
    <t>7885777</t>
  </si>
  <si>
    <t>P3734D1</t>
  </si>
  <si>
    <t>7885783-01</t>
  </si>
  <si>
    <t>7885783</t>
  </si>
  <si>
    <t>P3737UM</t>
  </si>
  <si>
    <t>7885795-01</t>
  </si>
  <si>
    <t>7885795</t>
  </si>
  <si>
    <t>7885789-01</t>
  </si>
  <si>
    <t>7885789</t>
  </si>
  <si>
    <t>P3737X0</t>
  </si>
  <si>
    <t>Hyundae (KR), Yee Chain (TW)</t>
  </si>
  <si>
    <t>26/8 ETA~4/9 ETA</t>
  </si>
  <si>
    <t>H194552-01</t>
  </si>
  <si>
    <t>H194552</t>
  </si>
  <si>
    <t>H194554-01</t>
  </si>
  <si>
    <t>H194554</t>
  </si>
  <si>
    <t>H194567-01</t>
  </si>
  <si>
    <t>H194567</t>
  </si>
  <si>
    <t>TOTAL CELL-25</t>
  </si>
  <si>
    <t>CELL 26</t>
  </si>
  <si>
    <t>U145984-01</t>
  </si>
  <si>
    <t>26</t>
  </si>
  <si>
    <t>U145984</t>
  </si>
  <si>
    <t>U145982-01</t>
  </si>
  <si>
    <t>U145982</t>
  </si>
  <si>
    <t>U145998-01</t>
  </si>
  <si>
    <t>U145998</t>
  </si>
  <si>
    <t>U145758-01</t>
  </si>
  <si>
    <t>U145758</t>
  </si>
  <si>
    <t>U146007-01</t>
  </si>
  <si>
    <t>26, 28</t>
  </si>
  <si>
    <t>U146007</t>
  </si>
  <si>
    <t>U145763-01</t>
  </si>
  <si>
    <t>U151791-02</t>
  </si>
  <si>
    <t>U151791</t>
  </si>
  <si>
    <t>H187341-01</t>
  </si>
  <si>
    <t>H187341</t>
  </si>
  <si>
    <t>WX608BB5</t>
  </si>
  <si>
    <t>U151763-02</t>
  </si>
  <si>
    <t>U151763</t>
  </si>
  <si>
    <t>U151767-02</t>
  </si>
  <si>
    <t>U151767</t>
  </si>
  <si>
    <t>U151774-02</t>
  </si>
  <si>
    <t>U151774</t>
  </si>
  <si>
    <t>H187345-01</t>
  </si>
  <si>
    <t>H187345</t>
  </si>
  <si>
    <t>C135631-02</t>
  </si>
  <si>
    <t>C135631</t>
  </si>
  <si>
    <t>H187343-01</t>
  </si>
  <si>
    <t>H187343</t>
  </si>
  <si>
    <t>U151758-02</t>
  </si>
  <si>
    <t>U151758</t>
  </si>
  <si>
    <t>U151761-02</t>
  </si>
  <si>
    <t>U151761</t>
  </si>
  <si>
    <t>C135635-02</t>
  </si>
  <si>
    <t>C135635</t>
  </si>
  <si>
    <t>U151780-02</t>
  </si>
  <si>
    <t>U151780</t>
  </si>
  <si>
    <t>H187395-01</t>
  </si>
  <si>
    <t>H187395</t>
  </si>
  <si>
    <t>U151777-03</t>
  </si>
  <si>
    <t>U151778-03</t>
  </si>
  <si>
    <t>7882443-01</t>
  </si>
  <si>
    <t>7882443</t>
  </si>
  <si>
    <t>H178691-01</t>
  </si>
  <si>
    <t>H178691</t>
  </si>
  <si>
    <t>P3735HN</t>
  </si>
  <si>
    <t>7884836-01</t>
  </si>
  <si>
    <t>7884836</t>
  </si>
  <si>
    <t>7885801-01</t>
  </si>
  <si>
    <t>7885801</t>
  </si>
  <si>
    <t>P3738F4</t>
  </si>
  <si>
    <t>7885801-02</t>
  </si>
  <si>
    <t>C136334-01</t>
  </si>
  <si>
    <t>C136334</t>
  </si>
  <si>
    <t>H188604-01</t>
  </si>
  <si>
    <t>H188604</t>
  </si>
  <si>
    <t>Chin LI(IN)</t>
  </si>
  <si>
    <t>C136323-02</t>
  </si>
  <si>
    <t>C136323</t>
  </si>
  <si>
    <t>TOTAL CELL-26</t>
  </si>
  <si>
    <t>CELL 27</t>
  </si>
  <si>
    <t>U139605-01</t>
  </si>
  <si>
    <t>27</t>
  </si>
  <si>
    <t>29</t>
  </si>
  <si>
    <t>U139605</t>
  </si>
  <si>
    <t>U149934-01</t>
  </si>
  <si>
    <t>U149934</t>
  </si>
  <si>
    <t>7875553-01</t>
  </si>
  <si>
    <t>7875553</t>
  </si>
  <si>
    <t>U146001-01</t>
  </si>
  <si>
    <t>27, 28</t>
  </si>
  <si>
    <t>U146001</t>
  </si>
  <si>
    <t>U146031-01</t>
  </si>
  <si>
    <t>7875571-01</t>
  </si>
  <si>
    <t>7875571</t>
  </si>
  <si>
    <t>U151791-03</t>
  </si>
  <si>
    <t>H187341-02</t>
  </si>
  <si>
    <t>U151758-03</t>
  </si>
  <si>
    <t>U151761-03</t>
  </si>
  <si>
    <t>C135635-03</t>
  </si>
  <si>
    <t>U151780-03</t>
  </si>
  <si>
    <t>U146005-01</t>
  </si>
  <si>
    <t>U146005</t>
  </si>
  <si>
    <t>7882744-01</t>
  </si>
  <si>
    <t>12/ Pre Pack (4/1, 4.5/1, 5.5/3, 6.5/3, 7/2, 8/2)</t>
  </si>
  <si>
    <t>7882744</t>
  </si>
  <si>
    <t>M3737WA</t>
  </si>
  <si>
    <t>Godspeed (CN)</t>
  </si>
  <si>
    <t>7874552-01</t>
  </si>
  <si>
    <t>12/ Pre Pack (8/1, 8.5/2, 9.5/2, 10/2, 10.5/1, 11/2, 12/2)</t>
  </si>
  <si>
    <t>7874552</t>
  </si>
  <si>
    <t>M37336K</t>
  </si>
  <si>
    <t>H177518-01</t>
  </si>
  <si>
    <t>H177518</t>
  </si>
  <si>
    <t>H177528-03</t>
  </si>
  <si>
    <t>H177528</t>
  </si>
  <si>
    <t>H177528-02</t>
  </si>
  <si>
    <t>H177528-01</t>
  </si>
  <si>
    <t>7874582-01</t>
  </si>
  <si>
    <t>12/ Pre Pack (4/1, 4.5/2, 5.5/2, 6.5/3, 7/2, 8/2)</t>
  </si>
  <si>
    <t>7874582</t>
  </si>
  <si>
    <t>7874739-01</t>
  </si>
  <si>
    <t>7874739</t>
  </si>
  <si>
    <t>U373</t>
  </si>
  <si>
    <t>U373741</t>
  </si>
  <si>
    <t>H177461-01</t>
  </si>
  <si>
    <t>H177461</t>
  </si>
  <si>
    <t>U158448-01</t>
  </si>
  <si>
    <t>U158448</t>
  </si>
  <si>
    <t>W3737AZ</t>
  </si>
  <si>
    <t>7877991-01</t>
  </si>
  <si>
    <t>7877991</t>
  </si>
  <si>
    <t>W373104</t>
  </si>
  <si>
    <t>C136334-02</t>
  </si>
  <si>
    <t>H188604-02</t>
  </si>
  <si>
    <t>C136323-03</t>
  </si>
  <si>
    <t>TOTAL CELL-27</t>
  </si>
  <si>
    <t>CELL 28</t>
  </si>
  <si>
    <t>U144884-01</t>
  </si>
  <si>
    <t>28</t>
  </si>
  <si>
    <t>U144884</t>
  </si>
  <si>
    <t>U144946-01</t>
  </si>
  <si>
    <t>U144946</t>
  </si>
  <si>
    <t>H187396-01</t>
  </si>
  <si>
    <t>H187396</t>
  </si>
  <si>
    <t>U151763-03</t>
  </si>
  <si>
    <t>U151767-03</t>
  </si>
  <si>
    <t>U151774-03</t>
  </si>
  <si>
    <t>H187345-02</t>
  </si>
  <si>
    <t>H187398-01</t>
  </si>
  <si>
    <t>H187398</t>
  </si>
  <si>
    <t>C135631-03</t>
  </si>
  <si>
    <t>H187343-02</t>
  </si>
  <si>
    <t>7880320-01</t>
  </si>
  <si>
    <t>7880320</t>
  </si>
  <si>
    <t>H177410-01</t>
  </si>
  <si>
    <t>H177410</t>
  </si>
  <si>
    <t>H178654-01</t>
  </si>
  <si>
    <t>H178654</t>
  </si>
  <si>
    <t>H177409-01</t>
  </si>
  <si>
    <t>H177409</t>
  </si>
  <si>
    <t>W37330S</t>
  </si>
  <si>
    <t>H177525-01</t>
  </si>
  <si>
    <t>H177525</t>
  </si>
  <si>
    <t>H177414-01</t>
  </si>
  <si>
    <t>H177414</t>
  </si>
  <si>
    <t>W3735IS</t>
  </si>
  <si>
    <t>H178754-01</t>
  </si>
  <si>
    <t>H178754</t>
  </si>
  <si>
    <t>H178626-01</t>
  </si>
  <si>
    <t>H178626</t>
  </si>
  <si>
    <t>H178627-01</t>
  </si>
  <si>
    <t>H178627</t>
  </si>
  <si>
    <t>H178635-01</t>
  </si>
  <si>
    <t>H178635</t>
  </si>
  <si>
    <t>H178753-01</t>
  </si>
  <si>
    <t>H178753</t>
  </si>
  <si>
    <t>W3735TR</t>
  </si>
  <si>
    <t>H178694-01</t>
  </si>
  <si>
    <t>H178694</t>
  </si>
  <si>
    <t>7876949-01</t>
  </si>
  <si>
    <t>7876949</t>
  </si>
  <si>
    <t>H177463-01</t>
  </si>
  <si>
    <t>H177463</t>
  </si>
  <si>
    <t>C136325-01</t>
  </si>
  <si>
    <t>C136325</t>
  </si>
  <si>
    <t>U152625-01</t>
  </si>
  <si>
    <t>U152625</t>
  </si>
  <si>
    <t>Long Harmony, Chin LI, Sheng Jeou(IN)</t>
  </si>
  <si>
    <t>TOTAL CELL-28</t>
  </si>
  <si>
    <t>CELL 29</t>
  </si>
  <si>
    <t>7877623-01</t>
  </si>
  <si>
    <t>34</t>
  </si>
  <si>
    <t>7877623</t>
  </si>
  <si>
    <t>IZ373</t>
  </si>
  <si>
    <t>I3734L0</t>
  </si>
  <si>
    <t>7878539-01</t>
  </si>
  <si>
    <t>33</t>
  </si>
  <si>
    <t>7878539</t>
  </si>
  <si>
    <t>I3735OA</t>
  </si>
  <si>
    <t>H170606-01</t>
  </si>
  <si>
    <t>H170606</t>
  </si>
  <si>
    <t>I3735Q9</t>
  </si>
  <si>
    <t>7876472-01</t>
  </si>
  <si>
    <t>7876472</t>
  </si>
  <si>
    <t>I3737X2</t>
  </si>
  <si>
    <t>H170616-01</t>
  </si>
  <si>
    <t>H170616</t>
  </si>
  <si>
    <t>7876466-01</t>
  </si>
  <si>
    <t>7876466</t>
  </si>
  <si>
    <t>I3737PK</t>
  </si>
  <si>
    <t>H170615-01</t>
  </si>
  <si>
    <t>H170615</t>
  </si>
  <si>
    <t>7877022-01</t>
  </si>
  <si>
    <t>7877022</t>
  </si>
  <si>
    <t>I3738M7</t>
  </si>
  <si>
    <t>7877028-01</t>
  </si>
  <si>
    <t>7877028</t>
  </si>
  <si>
    <t>I3739H9</t>
  </si>
  <si>
    <t>7877860-01</t>
  </si>
  <si>
    <t>7877860</t>
  </si>
  <si>
    <t>7876429-01</t>
  </si>
  <si>
    <t>7876429</t>
  </si>
  <si>
    <t>I37337E</t>
  </si>
  <si>
    <t>7876448-01</t>
  </si>
  <si>
    <t>7876448</t>
  </si>
  <si>
    <t>7876435-01</t>
  </si>
  <si>
    <t>7876435</t>
  </si>
  <si>
    <t>I3733HS</t>
  </si>
  <si>
    <t>H170737-01</t>
  </si>
  <si>
    <t>29, 30</t>
  </si>
  <si>
    <t>H170737</t>
  </si>
  <si>
    <t>I373113</t>
  </si>
  <si>
    <t>H170738-01</t>
  </si>
  <si>
    <t>H170738</t>
  </si>
  <si>
    <t>H170742-01</t>
  </si>
  <si>
    <t>H170742</t>
  </si>
  <si>
    <t>7880713-01</t>
  </si>
  <si>
    <t>7880713</t>
  </si>
  <si>
    <t>H170694-01</t>
  </si>
  <si>
    <t>H170694</t>
  </si>
  <si>
    <t>H178723-01</t>
  </si>
  <si>
    <t>H178723</t>
  </si>
  <si>
    <t>I3732VK</t>
  </si>
  <si>
    <t>H170743-01</t>
  </si>
  <si>
    <t>H170743</t>
  </si>
  <si>
    <t>H170753-01</t>
  </si>
  <si>
    <t>H170753</t>
  </si>
  <si>
    <t>H170748-01</t>
  </si>
  <si>
    <t>H170748</t>
  </si>
  <si>
    <t>H170747-01</t>
  </si>
  <si>
    <t>H170747</t>
  </si>
  <si>
    <t>H170736-01</t>
  </si>
  <si>
    <t>H170736</t>
  </si>
  <si>
    <t>7880707-01</t>
  </si>
  <si>
    <t>7880707</t>
  </si>
  <si>
    <t>H178727-01</t>
  </si>
  <si>
    <t>H178727</t>
  </si>
  <si>
    <t>I3739DL</t>
  </si>
  <si>
    <t>H180761-01</t>
  </si>
  <si>
    <t>H180761</t>
  </si>
  <si>
    <t>Yee Chain (TW), Hyundae (KR)</t>
  </si>
  <si>
    <t>H180765-01</t>
  </si>
  <si>
    <t>H180765</t>
  </si>
  <si>
    <t>TOTAL CELL-29</t>
  </si>
  <si>
    <t>CELL 30</t>
  </si>
  <si>
    <t>7877611-01</t>
  </si>
  <si>
    <t>30</t>
  </si>
  <si>
    <t>7877611</t>
  </si>
  <si>
    <t>7877629-01</t>
  </si>
  <si>
    <t>7877629</t>
  </si>
  <si>
    <t>H170624-01</t>
  </si>
  <si>
    <t>H170624</t>
  </si>
  <si>
    <t>7877854-01</t>
  </si>
  <si>
    <t>7877854</t>
  </si>
  <si>
    <t>7876454-01</t>
  </si>
  <si>
    <t>7876454</t>
  </si>
  <si>
    <t>7876441-01</t>
  </si>
  <si>
    <t>7876441</t>
  </si>
  <si>
    <t>7876447-01</t>
  </si>
  <si>
    <t>7876447</t>
  </si>
  <si>
    <t>7884662-01</t>
  </si>
  <si>
    <t>7884662</t>
  </si>
  <si>
    <t>7884668-01</t>
  </si>
  <si>
    <t>7884668</t>
  </si>
  <si>
    <t>H170739-01</t>
  </si>
  <si>
    <t>H170739</t>
  </si>
  <si>
    <t>7886974-01</t>
  </si>
  <si>
    <t>7886974</t>
  </si>
  <si>
    <t>I3731PI</t>
  </si>
  <si>
    <t>6/9 ETD~20/9 ETA</t>
  </si>
  <si>
    <t>7883963-01</t>
  </si>
  <si>
    <t>7883963</t>
  </si>
  <si>
    <t>H170741-01</t>
  </si>
  <si>
    <t>H170741</t>
  </si>
  <si>
    <t>H190283-01</t>
  </si>
  <si>
    <t>H190283</t>
  </si>
  <si>
    <t>H190326-01</t>
  </si>
  <si>
    <t>H190326</t>
  </si>
  <si>
    <t>I3736XK</t>
  </si>
  <si>
    <t>TOTAL CELL-30</t>
  </si>
  <si>
    <t>CELL 31</t>
  </si>
  <si>
    <t>7877100-01</t>
  </si>
  <si>
    <t>31</t>
  </si>
  <si>
    <t>7877100</t>
  </si>
  <si>
    <t>7878587-01</t>
  </si>
  <si>
    <t>7878587</t>
  </si>
  <si>
    <t>H174336-01</t>
  </si>
  <si>
    <t>H174336</t>
  </si>
  <si>
    <t>7876257-01</t>
  </si>
  <si>
    <t>7876257</t>
  </si>
  <si>
    <t>P37338J</t>
  </si>
  <si>
    <t>7880750-01</t>
  </si>
  <si>
    <t>7880750</t>
  </si>
  <si>
    <t>7880756-01</t>
  </si>
  <si>
    <t>7880756</t>
  </si>
  <si>
    <t>H170669-01</t>
  </si>
  <si>
    <t>H170669</t>
  </si>
  <si>
    <t>H170750-01</t>
  </si>
  <si>
    <t>31, 32</t>
  </si>
  <si>
    <t>H170750</t>
  </si>
  <si>
    <t>H170751-01</t>
  </si>
  <si>
    <t>H170751</t>
  </si>
  <si>
    <t>H170758-01</t>
  </si>
  <si>
    <t>H170758</t>
  </si>
  <si>
    <t>H170761-01</t>
  </si>
  <si>
    <t>H170761</t>
  </si>
  <si>
    <t>H170781-01</t>
  </si>
  <si>
    <t>H170781</t>
  </si>
  <si>
    <t>H170760-01</t>
  </si>
  <si>
    <t>H170760</t>
  </si>
  <si>
    <t>H170744-01</t>
  </si>
  <si>
    <t>H170744</t>
  </si>
  <si>
    <t>H174408-01</t>
  </si>
  <si>
    <t>H174408</t>
  </si>
  <si>
    <t>H180769-01</t>
  </si>
  <si>
    <t>H180769</t>
  </si>
  <si>
    <t>H170779-01</t>
  </si>
  <si>
    <t>H170779</t>
  </si>
  <si>
    <t>H170784-01</t>
  </si>
  <si>
    <t>H170784</t>
  </si>
  <si>
    <t>7888847-01</t>
  </si>
  <si>
    <t>7888847</t>
  </si>
  <si>
    <t>H170773-01</t>
  </si>
  <si>
    <t>H170773</t>
  </si>
  <si>
    <t>H170777-01</t>
  </si>
  <si>
    <t>H170777</t>
  </si>
  <si>
    <t>H174407-01</t>
  </si>
  <si>
    <t>H174407</t>
  </si>
  <si>
    <t>H178730-01</t>
  </si>
  <si>
    <t>H178730</t>
  </si>
  <si>
    <t>TOTAL CELL-31</t>
  </si>
  <si>
    <t>CELL 32</t>
  </si>
  <si>
    <t>7878579-01</t>
  </si>
  <si>
    <t>32</t>
  </si>
  <si>
    <t>7878579</t>
  </si>
  <si>
    <t>7877094-01</t>
  </si>
  <si>
    <t>7877094</t>
  </si>
  <si>
    <t>H170605-01</t>
  </si>
  <si>
    <t>H170605</t>
  </si>
  <si>
    <t>P3736GY</t>
  </si>
  <si>
    <t>7876263-01</t>
  </si>
  <si>
    <t>7876263</t>
  </si>
  <si>
    <t>7876269-01</t>
  </si>
  <si>
    <t>7876269</t>
  </si>
  <si>
    <t>P3737C0</t>
  </si>
  <si>
    <t>7876287-01</t>
  </si>
  <si>
    <t>7876287</t>
  </si>
  <si>
    <t>H170666-01</t>
  </si>
  <si>
    <t>H170666</t>
  </si>
  <si>
    <t>7884841-01</t>
  </si>
  <si>
    <t>7884841</t>
  </si>
  <si>
    <t>7884847-01</t>
  </si>
  <si>
    <t>7884847</t>
  </si>
  <si>
    <t>H180766-01</t>
  </si>
  <si>
    <t>H180766</t>
  </si>
  <si>
    <t>H170691-01</t>
  </si>
  <si>
    <t>H170691</t>
  </si>
  <si>
    <t>TOTAL CELL-32</t>
  </si>
  <si>
    <t>CELL 33</t>
  </si>
  <si>
    <t>7878523-01</t>
  </si>
  <si>
    <t>33, 34</t>
  </si>
  <si>
    <t>7878523</t>
  </si>
  <si>
    <t>GS373</t>
  </si>
  <si>
    <t>G3736CT</t>
  </si>
  <si>
    <t>4T-6</t>
  </si>
  <si>
    <t>7877902-01</t>
  </si>
  <si>
    <t>7877902</t>
  </si>
  <si>
    <t>H170609-01</t>
  </si>
  <si>
    <t>H170609</t>
  </si>
  <si>
    <t>7877767-01</t>
  </si>
  <si>
    <t>7877767</t>
  </si>
  <si>
    <t>7875944-01</t>
  </si>
  <si>
    <t>12/ Pre Pack (4/1, 4.5/2, 5/1, 5.5/3, 6/1, 6.5/4)</t>
  </si>
  <si>
    <t>7875944</t>
  </si>
  <si>
    <t>G37310G</t>
  </si>
  <si>
    <t>7875956-01</t>
  </si>
  <si>
    <t>7875956</t>
  </si>
  <si>
    <t>H170728-01</t>
  </si>
  <si>
    <t>H170728</t>
  </si>
  <si>
    <t>G3731FB</t>
  </si>
  <si>
    <t>H170730-01</t>
  </si>
  <si>
    <t>H170730</t>
  </si>
  <si>
    <t>G3732H6</t>
  </si>
  <si>
    <t>U148080-01</t>
  </si>
  <si>
    <t>U148080</t>
  </si>
  <si>
    <t>U151811-01</t>
  </si>
  <si>
    <t>U151811</t>
  </si>
  <si>
    <t>U151785-01</t>
  </si>
  <si>
    <t>U151785</t>
  </si>
  <si>
    <t>M373566</t>
  </si>
  <si>
    <t>Xiang Jiang (VN), Dongjin (IN)</t>
  </si>
  <si>
    <t>17/8 ETD~31/8 ETA</t>
  </si>
  <si>
    <t>7882412-01</t>
  </si>
  <si>
    <t>7882412</t>
  </si>
  <si>
    <t>G3732I2</t>
  </si>
  <si>
    <t>7882411-01</t>
  </si>
  <si>
    <t>7882411</t>
  </si>
  <si>
    <t>G3733O3</t>
  </si>
  <si>
    <t>H170733-01</t>
  </si>
  <si>
    <t>H170733</t>
  </si>
  <si>
    <t>H170735-01</t>
  </si>
  <si>
    <t>H170735</t>
  </si>
  <si>
    <t>G3739S0</t>
  </si>
  <si>
    <t>7884767-01</t>
  </si>
  <si>
    <t>7884767</t>
  </si>
  <si>
    <t>7886973-01</t>
  </si>
  <si>
    <t>7886973</t>
  </si>
  <si>
    <t>7886973-02</t>
  </si>
  <si>
    <t>7876281-01</t>
  </si>
  <si>
    <t>7876281</t>
  </si>
  <si>
    <t>H178725-01</t>
  </si>
  <si>
    <t>H178725</t>
  </si>
  <si>
    <t>H178726-01</t>
  </si>
  <si>
    <t>H178726</t>
  </si>
  <si>
    <t>H170757-01</t>
  </si>
  <si>
    <t>H170757</t>
  </si>
  <si>
    <t>H178721-01</t>
  </si>
  <si>
    <t>H178721</t>
  </si>
  <si>
    <t>H170746-01</t>
  </si>
  <si>
    <t>H170746</t>
  </si>
  <si>
    <t>H180767-01</t>
  </si>
  <si>
    <t>H180767</t>
  </si>
  <si>
    <t>H180764-01</t>
  </si>
  <si>
    <t>H180764</t>
  </si>
  <si>
    <t>G373344</t>
  </si>
  <si>
    <t>7885892-01</t>
  </si>
  <si>
    <t>7885892</t>
  </si>
  <si>
    <t>H170732-01</t>
  </si>
  <si>
    <t>H170732</t>
  </si>
  <si>
    <t>H178701-01</t>
  </si>
  <si>
    <t>H178701</t>
  </si>
  <si>
    <t>W3736JP</t>
  </si>
  <si>
    <t>H178702-01</t>
  </si>
  <si>
    <t>H178702</t>
  </si>
  <si>
    <t>H178707-01</t>
  </si>
  <si>
    <t>H178707</t>
  </si>
  <si>
    <t>H178712-01</t>
  </si>
  <si>
    <t>H178712</t>
  </si>
  <si>
    <t>H178604-01</t>
  </si>
  <si>
    <t>H178604</t>
  </si>
  <si>
    <t>H178697-01</t>
  </si>
  <si>
    <t>H178697</t>
  </si>
  <si>
    <t>H178699-01</t>
  </si>
  <si>
    <t>H178699</t>
  </si>
  <si>
    <t>H178705-01</t>
  </si>
  <si>
    <t>H178705</t>
  </si>
  <si>
    <t>H178708-01</t>
  </si>
  <si>
    <t>H178708</t>
  </si>
  <si>
    <t>TOTAL CELL-33</t>
  </si>
  <si>
    <t>CELL 34</t>
  </si>
  <si>
    <t>7877533-01</t>
  </si>
  <si>
    <t>7877533</t>
  </si>
  <si>
    <t>G373390</t>
  </si>
  <si>
    <t>7875896-01</t>
  </si>
  <si>
    <t>7875896</t>
  </si>
  <si>
    <t>7876284-01</t>
  </si>
  <si>
    <t>7876284</t>
  </si>
  <si>
    <t>G373576</t>
  </si>
  <si>
    <t>7876290-01</t>
  </si>
  <si>
    <t>7876290</t>
  </si>
  <si>
    <t>H170734-01</t>
  </si>
  <si>
    <t>H170734</t>
  </si>
  <si>
    <t>U148051-01</t>
  </si>
  <si>
    <t>U148051</t>
  </si>
  <si>
    <t>U151802-01</t>
  </si>
  <si>
    <t>U151802</t>
  </si>
  <si>
    <t>W3734W1</t>
  </si>
  <si>
    <t>Hongsung (IN) Perforation</t>
  </si>
  <si>
    <t>U151810-01</t>
  </si>
  <si>
    <t>U151810</t>
  </si>
  <si>
    <t>U151814-01</t>
  </si>
  <si>
    <t>U151814</t>
  </si>
  <si>
    <t>H170697-01</t>
  </si>
  <si>
    <t>H170697</t>
  </si>
  <si>
    <t>7876489-01</t>
  </si>
  <si>
    <t>12/ Pre Pack (1.5/2, 2.5/2, 3/2, 11/1, 11.5/1, 12/1, 13/1, 13.5/2)</t>
  </si>
  <si>
    <t>7876489</t>
  </si>
  <si>
    <t>H170700-01</t>
  </si>
  <si>
    <t>H170700</t>
  </si>
  <si>
    <t>7884860-01</t>
  </si>
  <si>
    <t>7884860</t>
  </si>
  <si>
    <t>H178602-01</t>
  </si>
  <si>
    <t>H178602</t>
  </si>
  <si>
    <t>H178602-02</t>
  </si>
  <si>
    <t>H178602-03</t>
  </si>
  <si>
    <t>H178603-01</t>
  </si>
  <si>
    <t>H178603</t>
  </si>
  <si>
    <t>H178603-02</t>
  </si>
  <si>
    <t>H178603-03</t>
  </si>
  <si>
    <t>TOTAL CELL-34</t>
  </si>
  <si>
    <t>Silver</t>
  </si>
  <si>
    <t>Black</t>
  </si>
  <si>
    <t>Non sablon(split version)</t>
  </si>
  <si>
    <t>Cambridge Burgundy</t>
  </si>
  <si>
    <t>Back Bay</t>
  </si>
  <si>
    <t>Sea Salt</t>
  </si>
  <si>
    <t>Quartz Grey</t>
  </si>
  <si>
    <t>White</t>
  </si>
  <si>
    <t>IN HOUSE (CUTTING PRESS)</t>
  </si>
  <si>
    <t>AUTO PRINTING + CUTTING</t>
  </si>
  <si>
    <t>(Model  880,1906)</t>
  </si>
  <si>
    <t>2 M/C</t>
  </si>
  <si>
    <t>M/C</t>
  </si>
  <si>
    <t xml:space="preserve">Add M/C </t>
  </si>
  <si>
    <t>(Model 484)</t>
  </si>
  <si>
    <t>COLOR</t>
  </si>
  <si>
    <t>TREATMENT</t>
  </si>
  <si>
    <t>TIDAK SABLON</t>
  </si>
  <si>
    <t>AUTO</t>
  </si>
  <si>
    <t>ADD</t>
  </si>
  <si>
    <t>RCCP Balance</t>
  </si>
  <si>
    <t>TOTAL QTY NOV</t>
  </si>
  <si>
    <t>TOTAL QTY DEC</t>
  </si>
  <si>
    <t>TOTAL QTY JAN</t>
  </si>
  <si>
    <t>TOTAL QTY FEB</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</si>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</sst>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_-;\-* #,##0_-;_-* &quot;-&quot;_-;_-@_-"/>
    <numFmt numFmtId="165" formatCode="_-* #,##0.0_-;\-* #,##0.0_-;_-* &quot;-&quot;_-;_-@_-"/>
    <numFmt numFmtId="166" formatCode="\:\ dd\-mmm"/>
    <numFmt numFmtId="167" formatCode="\:\ 0"/>
    <numFmt numFmtId="168" formatCode="[$-409]d\-mmm;@"/>
    <numFmt numFmtId="169" formatCode="_-* #,##0.00_-;\-* #,##0.00_-;_-* &quot;-&quot;_-;_-@_-"/>
    <numFmt numFmtId="170" formatCode="0.0"/>
    <numFmt numFmtId="171" formatCode="#"/>
    <numFmt numFmtId="172" formatCode="#.0"/>
    <numFmt numFmtId="173" formatCode="#,##0.0"/>
    <numFmt numFmtId="174" formatCode="#.#"/>
    <numFmt numFmtId="175" formatCode="[$-409]mmm&quot;-&quot;yy;@"/>
    <numFmt numFmtId="176" formatCode="m/d/yy\ h:mm;@"/>
  </numFmts>
  <fonts count="65" x14ac:knownFonts="1">
    <font>
      <sz val="11"/>
      <color theme="1"/>
      <name val="Aptos Narrow"/>
      <family val="2"/>
      <scheme val="minor"/>
    </font>
    <font>
      <sz val="11"/>
      <color theme="1"/>
      <name val="Aptos Narrow"/>
      <family val="2"/>
      <scheme val="minor"/>
    </font>
    <font>
      <b/>
      <sz val="26"/>
      <color theme="1"/>
      <name val="Cambria"/>
      <family val="1"/>
    </font>
    <font>
      <b/>
      <sz val="12"/>
      <color theme="1"/>
      <name val="Cambria"/>
      <family val="1"/>
    </font>
    <font>
      <sz val="10"/>
      <color theme="1"/>
      <name val="Cambria"/>
      <family val="1"/>
    </font>
    <font>
      <b/>
      <sz val="10"/>
      <color theme="1"/>
      <name val="Cambria"/>
      <family val="1"/>
    </font>
    <font>
      <sz val="18"/>
      <color theme="1"/>
      <name val="Cambria"/>
      <family val="1"/>
    </font>
    <font>
      <b/>
      <sz val="10"/>
      <color rgb="FF0000FF"/>
      <name val="Cambria"/>
      <family val="1"/>
    </font>
    <font>
      <sz val="10"/>
      <color theme="2"/>
      <name val="Cambria"/>
      <family val="1"/>
    </font>
    <font>
      <sz val="10"/>
      <name val="Cambria"/>
      <family val="1"/>
    </font>
    <font>
      <sz val="10"/>
      <color theme="2" tint="-9.9978637043366805E-2"/>
      <name val="Cambria"/>
      <family val="1"/>
    </font>
    <font>
      <b/>
      <sz val="11"/>
      <color theme="1"/>
      <name val="Cambria"/>
      <family val="1"/>
    </font>
    <font>
      <b/>
      <sz val="10"/>
      <color theme="0"/>
      <name val="Cambria"/>
      <family val="1"/>
    </font>
    <font>
      <b/>
      <sz val="11"/>
      <color rgb="FFFF0000"/>
      <name val="Cambria"/>
      <family val="1"/>
    </font>
    <font>
      <sz val="10"/>
      <color rgb="FFFF0000"/>
      <name val="Cambria"/>
      <family val="1"/>
    </font>
    <font>
      <b/>
      <sz val="14"/>
      <color rgb="FF0000CC"/>
      <name val="Cambria"/>
      <family val="1"/>
    </font>
    <font>
      <b/>
      <sz val="18"/>
      <color theme="1"/>
      <name val="Cambria"/>
      <family val="1"/>
    </font>
    <font>
      <sz val="10"/>
      <color theme="0"/>
      <name val="Cambria"/>
      <family val="1"/>
    </font>
    <font>
      <sz val="11"/>
      <color theme="1"/>
      <name val="Cambria"/>
      <family val="1"/>
    </font>
    <font>
      <b/>
      <sz val="10"/>
      <color rgb="FFFF0000"/>
      <name val="Cambria"/>
      <family val="1"/>
    </font>
    <font>
      <sz val="8"/>
      <name val="Aptos Narrow"/>
      <family val="2"/>
      <scheme val="minor"/>
    </font>
    <font>
      <b/>
      <sz val="20"/>
      <color theme="1"/>
      <name val="Cambria"/>
      <family val="1"/>
    </font>
    <font>
      <b/>
      <sz val="16"/>
      <color theme="1"/>
      <name val="Cambria"/>
      <family val="1"/>
    </font>
    <font>
      <sz val="11"/>
      <color rgb="FFFF0000"/>
      <name val="Aptos Narrow"/>
      <family val="2"/>
      <scheme val="minor"/>
    </font>
    <font>
      <sz val="11"/>
      <color theme="1"/>
      <name val="Arial"/>
      <family val="2"/>
    </font>
    <font>
      <sz val="10"/>
      <color theme="1"/>
      <name val="Arial"/>
      <family val="2"/>
    </font>
    <font>
      <b/>
      <sz val="10"/>
      <color theme="1"/>
      <name val="Arial"/>
      <family val="2"/>
    </font>
    <font>
      <b/>
      <sz val="11"/>
      <color theme="1"/>
      <name val="Arial"/>
      <family val="2"/>
    </font>
    <font>
      <sz val="10"/>
      <color rgb="FFFF0000"/>
      <name val="Arial"/>
      <family val="2"/>
    </font>
    <font>
      <sz val="10"/>
      <color theme="0"/>
      <name val="Arial"/>
      <family val="2"/>
    </font>
    <font>
      <b/>
      <sz val="24"/>
      <color theme="1"/>
      <name val="Arial"/>
      <family val="2"/>
    </font>
    <font>
      <b/>
      <sz val="14"/>
      <color rgb="FF0000FF"/>
      <name val="Arial"/>
      <family val="2"/>
    </font>
    <font>
      <b/>
      <sz val="16"/>
      <color theme="1"/>
      <name val="Arial"/>
      <family val="2"/>
    </font>
    <font>
      <sz val="11"/>
      <color rgb="FFFF0000"/>
      <name val="Cambria"/>
      <family val="1"/>
    </font>
    <font>
      <b/>
      <sz val="11"/>
      <color theme="1"/>
      <name val="Aptos Narrow"/>
      <family val="2"/>
      <scheme val="minor"/>
    </font>
    <font>
      <b/>
      <sz val="22"/>
      <color theme="1"/>
      <name val="Cambria"/>
      <family val="1"/>
    </font>
    <font>
      <b/>
      <sz val="11"/>
      <color rgb="FF0000FF"/>
      <name val="Cambria"/>
      <family val="1"/>
    </font>
    <font>
      <b/>
      <sz val="10"/>
      <name val="Cambria"/>
      <family val="1"/>
    </font>
    <font>
      <sz val="10"/>
      <color rgb="FF0000FF"/>
      <name val="Cambria"/>
      <family val="1"/>
    </font>
    <font>
      <b/>
      <sz val="10"/>
      <color rgb="FFFFFFCC"/>
      <name val="Cambria"/>
      <family val="1"/>
    </font>
    <font>
      <b/>
      <sz val="14"/>
      <color theme="1"/>
      <name val="Cambria"/>
      <family val="1"/>
    </font>
    <font>
      <sz val="14"/>
      <color theme="1"/>
      <name val="Aptos Narrow"/>
      <family val="2"/>
      <scheme val="minor"/>
    </font>
    <font>
      <sz val="12"/>
      <color theme="1"/>
      <name val="Aptos Narrow"/>
      <family val="2"/>
      <scheme val="minor"/>
    </font>
    <font>
      <sz val="12"/>
      <color theme="1"/>
      <name val="Cambria"/>
      <family val="1"/>
    </font>
    <font>
      <sz val="11"/>
      <color theme="2"/>
      <name val="Aptos Narrow"/>
      <family val="2"/>
      <scheme val="minor"/>
    </font>
    <font>
      <b/>
      <sz val="10"/>
      <color theme="2"/>
      <name val="Cambria"/>
      <family val="1"/>
    </font>
    <font>
      <sz val="10"/>
      <color theme="0"/>
      <name val="Arial Narrow"/>
      <family val="2"/>
    </font>
    <font>
      <sz val="10"/>
      <color theme="1"/>
      <name val="Arial Narrow"/>
      <family val="2"/>
    </font>
    <font>
      <sz val="10"/>
      <name val="Arial Narrow"/>
      <family val="2"/>
    </font>
    <font>
      <sz val="12"/>
      <color theme="1"/>
      <name val="Arial Narrow"/>
      <family val="2"/>
    </font>
    <font>
      <b/>
      <sz val="10"/>
      <color theme="1"/>
      <name val="Arial Narrow"/>
      <family val="2"/>
    </font>
    <font>
      <b/>
      <sz val="10"/>
      <name val="Arial Narrow"/>
      <family val="2"/>
    </font>
    <font>
      <sz val="10"/>
      <color theme="2"/>
      <name val="Arial Narrow"/>
      <family val="2"/>
    </font>
    <font>
      <sz val="11"/>
      <name val="돋움"/>
      <family val="2"/>
      <charset val="129"/>
    </font>
    <font>
      <b/>
      <sz val="18"/>
      <color theme="1"/>
      <name val="Arial Narrow"/>
      <family val="2"/>
    </font>
    <font>
      <sz val="10"/>
      <color theme="0" tint="-0.14999847407452621"/>
      <name val="Arial Narrow"/>
      <family val="2"/>
    </font>
    <font>
      <b/>
      <sz val="10"/>
      <color rgb="FFFF0000"/>
      <name val="Arial Narrow"/>
      <family val="2"/>
    </font>
    <font>
      <b/>
      <sz val="10"/>
      <color theme="2"/>
      <name val="Arial Narrow"/>
      <family val="2"/>
    </font>
    <font>
      <b/>
      <sz val="10"/>
      <color theme="0" tint="-0.14999847407452621"/>
      <name val="Arial Narrow"/>
      <family val="2"/>
    </font>
    <font>
      <b/>
      <sz val="10"/>
      <color theme="0"/>
      <name val="Arial Narrow"/>
      <family val="2"/>
    </font>
    <font>
      <b/>
      <sz val="10"/>
      <color rgb="FF1E49D2"/>
      <name val="Arial Narrow"/>
      <family val="2"/>
    </font>
    <font>
      <b/>
      <sz val="11"/>
      <color theme="1"/>
      <name val="Arial Narrow"/>
      <family val="2"/>
    </font>
    <font>
      <sz val="11"/>
      <color theme="1"/>
      <name val="Arial Narrow"/>
      <family val="2"/>
    </font>
    <font>
      <b/>
      <sz val="10"/>
      <color theme="7" tint="0.79998168889431442"/>
      <name val="Arial Narrow"/>
      <family val="2"/>
    </font>
    <font>
      <sz val="10"/>
      <color rgb="FFFF0000"/>
      <name val="Arial Narrow"/>
      <family val="2"/>
    </font>
  </fonts>
  <fills count="36">
    <fill>
      <patternFill patternType="none"/>
    </fill>
    <fill>
      <patternFill patternType="gray125"/>
    </fill>
    <fill>
      <patternFill patternType="solid">
        <fgColor rgb="FFCCECFF"/>
        <bgColor indexed="64"/>
      </patternFill>
    </fill>
    <fill>
      <patternFill patternType="solid">
        <fgColor rgb="FFFFFFCC"/>
        <bgColor indexed="64"/>
      </patternFill>
    </fill>
    <fill>
      <patternFill patternType="solid">
        <fgColor rgb="FFFFFF00"/>
        <bgColor indexed="64"/>
      </patternFill>
    </fill>
    <fill>
      <patternFill patternType="solid">
        <fgColor rgb="FFFFC000"/>
        <bgColor indexed="64"/>
      </patternFill>
    </fill>
    <fill>
      <patternFill patternType="solid">
        <fgColor rgb="FFDDFF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A9E2F9"/>
        <bgColor indexed="64"/>
      </patternFill>
    </fill>
    <fill>
      <patternFill patternType="solid">
        <fgColor rgb="FF9BDDF7"/>
        <bgColor indexed="64"/>
      </patternFill>
    </fill>
    <fill>
      <patternFill patternType="solid">
        <fgColor rgb="FFE7F7FD"/>
        <bgColor indexed="64"/>
      </patternFill>
    </fill>
    <fill>
      <patternFill patternType="solid">
        <fgColor rgb="FFFFFF99"/>
        <bgColor indexed="64"/>
      </patternFill>
    </fill>
    <fill>
      <patternFill patternType="solid">
        <fgColor rgb="FFFFFF66"/>
        <bgColor indexed="64"/>
      </patternFill>
    </fill>
    <fill>
      <patternFill patternType="solid">
        <fgColor theme="4" tint="0.59999389629810485"/>
        <bgColor indexed="64"/>
      </patternFill>
    </fill>
    <fill>
      <patternFill patternType="solid">
        <fgColor rgb="FF99CCFF"/>
        <bgColor indexed="64"/>
      </patternFill>
    </fill>
    <fill>
      <patternFill patternType="solid">
        <fgColor rgb="FFD9F1FF"/>
        <bgColor indexed="64"/>
      </patternFill>
    </fill>
    <fill>
      <patternFill patternType="solid">
        <fgColor theme="8" tint="0.59999389629810485"/>
        <bgColor indexed="64"/>
      </patternFill>
    </fill>
    <fill>
      <patternFill patternType="solid">
        <fgColor theme="7"/>
        <bgColor indexed="64"/>
      </patternFill>
    </fill>
    <fill>
      <patternFill patternType="solid">
        <fgColor rgb="FFFF9999"/>
        <bgColor indexed="64"/>
      </patternFill>
    </fill>
    <fill>
      <patternFill patternType="solid">
        <fgColor rgb="FFB3E4FF"/>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66FF33"/>
        <bgColor indexed="64"/>
      </patternFill>
    </fill>
    <fill>
      <patternFill patternType="solid">
        <fgColor theme="0"/>
        <bgColor indexed="64"/>
      </patternFill>
    </fill>
    <fill>
      <patternFill patternType="solid">
        <fgColor rgb="FFCCFF99"/>
        <bgColor indexed="64"/>
      </patternFill>
    </fill>
    <fill>
      <patternFill patternType="solid">
        <fgColor rgb="FFFFCCFF"/>
        <bgColor indexed="64"/>
      </patternFill>
    </fill>
    <fill>
      <patternFill patternType="solid">
        <fgColor theme="8" tint="0.39997558519241921"/>
        <bgColor indexed="64"/>
      </patternFill>
    </fill>
    <fill>
      <patternFill patternType="solid">
        <fgColor rgb="FFFF0000"/>
        <bgColor indexed="64"/>
      </patternFill>
    </fill>
    <fill>
      <patternFill patternType="solid">
        <fgColor rgb="FF66CCFF"/>
        <bgColor indexed="64"/>
      </patternFill>
    </fill>
    <fill>
      <patternFill patternType="solid">
        <fgColor rgb="FF92D050"/>
        <bgColor indexed="64"/>
      </patternFill>
    </fill>
    <fill>
      <patternFill patternType="solid">
        <fgColor rgb="FF00FFFF"/>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7C80"/>
        <bgColor indexed="64"/>
      </patternFill>
    </fill>
    <fill>
      <patternFill patternType="solid">
        <fgColor theme="9" tint="0.59999389629810485"/>
        <bgColor indexed="64"/>
      </patternFill>
    </fill>
  </fills>
  <borders count="139">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indexed="64"/>
      </left>
      <right/>
      <top style="thin">
        <color indexed="64"/>
      </top>
      <bottom style="hair">
        <color auto="1"/>
      </bottom>
      <diagonal/>
    </border>
    <border>
      <left/>
      <right/>
      <top style="thin">
        <color auto="1"/>
      </top>
      <bottom style="hair">
        <color auto="1"/>
      </bottom>
      <diagonal/>
    </border>
    <border>
      <left/>
      <right style="thin">
        <color auto="1"/>
      </right>
      <top style="thin">
        <color indexed="64"/>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top style="hair">
        <color auto="1"/>
      </top>
      <bottom/>
      <diagonal/>
    </border>
    <border>
      <left/>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style="thin">
        <color auto="1"/>
      </right>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hair">
        <color auto="1"/>
      </top>
      <bottom style="thin">
        <color auto="1"/>
      </bottom>
      <diagonal/>
    </border>
    <border>
      <left style="thin">
        <color indexed="64"/>
      </left>
      <right style="hair">
        <color auto="1"/>
      </right>
      <top style="thin">
        <color indexed="64"/>
      </top>
      <bottom/>
      <diagonal/>
    </border>
    <border>
      <left style="hair">
        <color auto="1"/>
      </left>
      <right style="hair">
        <color auto="1"/>
      </right>
      <top style="thin">
        <color auto="1"/>
      </top>
      <bottom/>
      <diagonal/>
    </border>
    <border>
      <left style="hair">
        <color auto="1"/>
      </left>
      <right/>
      <top style="thin">
        <color indexed="64"/>
      </top>
      <bottom/>
      <diagonal/>
    </border>
    <border>
      <left/>
      <right/>
      <top style="thin">
        <color auto="1"/>
      </top>
      <bottom/>
      <diagonal/>
    </border>
    <border>
      <left style="thin">
        <color indexed="64"/>
      </left>
      <right style="hair">
        <color auto="1"/>
      </right>
      <top style="thin">
        <color indexed="64"/>
      </top>
      <bottom style="thin">
        <color indexed="64"/>
      </bottom>
      <diagonal/>
    </border>
    <border>
      <left style="hair">
        <color indexed="64"/>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hair">
        <color auto="1"/>
      </left>
      <right/>
      <top style="thin">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auto="1"/>
      </top>
      <bottom style="hair">
        <color auto="1"/>
      </bottom>
      <diagonal/>
    </border>
    <border>
      <left/>
      <right style="hair">
        <color auto="1"/>
      </right>
      <top style="thin">
        <color indexed="64"/>
      </top>
      <bottom style="hair">
        <color auto="1"/>
      </bottom>
      <diagonal/>
    </border>
    <border>
      <left/>
      <right style="hair">
        <color auto="1"/>
      </right>
      <top style="hair">
        <color auto="1"/>
      </top>
      <bottom style="hair">
        <color auto="1"/>
      </bottom>
      <diagonal/>
    </border>
    <border>
      <left style="thin">
        <color indexed="64"/>
      </left>
      <right style="thin">
        <color indexed="64"/>
      </right>
      <top/>
      <bottom style="hair">
        <color auto="1"/>
      </bottom>
      <diagonal/>
    </border>
    <border>
      <left style="thin">
        <color auto="1"/>
      </left>
      <right style="thin">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diagonal/>
    </border>
    <border>
      <left style="thin">
        <color auto="1"/>
      </left>
      <right style="hair">
        <color auto="1"/>
      </right>
      <top/>
      <bottom style="hair">
        <color auto="1"/>
      </bottom>
      <diagonal/>
    </border>
    <border>
      <left style="hair">
        <color indexed="64"/>
      </left>
      <right style="thin">
        <color auto="1"/>
      </right>
      <top/>
      <bottom style="thin">
        <color auto="1"/>
      </bottom>
      <diagonal/>
    </border>
    <border>
      <left style="thin">
        <color auto="1"/>
      </left>
      <right style="hair">
        <color auto="1"/>
      </right>
      <top/>
      <bottom style="thin">
        <color auto="1"/>
      </bottom>
      <diagonal/>
    </border>
    <border>
      <left style="thin">
        <color auto="1"/>
      </left>
      <right style="thin">
        <color auto="1"/>
      </right>
      <top/>
      <bottom style="thin">
        <color auto="1"/>
      </bottom>
      <diagonal/>
    </border>
    <border>
      <left/>
      <right style="hair">
        <color auto="1"/>
      </right>
      <top/>
      <bottom/>
      <diagonal/>
    </border>
    <border>
      <left style="hair">
        <color auto="1"/>
      </left>
      <right/>
      <top/>
      <bottom/>
      <diagonal/>
    </border>
    <border>
      <left/>
      <right style="thin">
        <color indexed="64"/>
      </right>
      <top style="thin">
        <color indexed="64"/>
      </top>
      <bottom/>
      <diagonal/>
    </border>
    <border>
      <left/>
      <right style="hair">
        <color auto="1"/>
      </right>
      <top style="thin">
        <color indexed="64"/>
      </top>
      <bottom/>
      <diagonal/>
    </border>
    <border>
      <left/>
      <right style="hair">
        <color auto="1"/>
      </right>
      <top style="thin">
        <color indexed="64"/>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indexed="64"/>
      </left>
      <right/>
      <top/>
      <bottom style="thin">
        <color auto="1"/>
      </bottom>
      <diagonal/>
    </border>
    <border>
      <left style="hair">
        <color auto="1"/>
      </left>
      <right style="hair">
        <color auto="1"/>
      </right>
      <top style="thin">
        <color indexed="64"/>
      </top>
      <bottom style="thin">
        <color auto="1"/>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diagonal/>
    </border>
    <border>
      <left style="thin">
        <color auto="1"/>
      </left>
      <right style="thin">
        <color auto="1"/>
      </right>
      <top style="hair">
        <color auto="1"/>
      </top>
      <bottom/>
      <diagonal/>
    </border>
    <border>
      <left style="thin">
        <color indexed="64"/>
      </left>
      <right style="thin">
        <color indexed="64"/>
      </right>
      <top style="hair">
        <color indexed="64"/>
      </top>
      <bottom style="thin">
        <color auto="1"/>
      </bottom>
      <diagonal/>
    </border>
    <border>
      <left style="thin">
        <color auto="1"/>
      </left>
      <right style="thin">
        <color auto="1"/>
      </right>
      <top/>
      <bottom/>
      <diagonal/>
    </border>
    <border>
      <left style="hair">
        <color auto="1"/>
      </left>
      <right/>
      <top style="thin">
        <color auto="1"/>
      </top>
      <bottom style="hair">
        <color auto="1"/>
      </bottom>
      <diagonal/>
    </border>
    <border>
      <left style="hair">
        <color indexed="64"/>
      </left>
      <right style="thin">
        <color auto="1"/>
      </right>
      <top style="thin">
        <color indexed="64"/>
      </top>
      <bottom/>
      <diagonal/>
    </border>
    <border>
      <left style="thin">
        <color auto="1"/>
      </left>
      <right style="thin">
        <color auto="1"/>
      </right>
      <top style="thin">
        <color auto="1"/>
      </top>
      <bottom/>
      <diagonal/>
    </border>
    <border>
      <left/>
      <right style="thin">
        <color auto="1"/>
      </right>
      <top style="hair">
        <color auto="1"/>
      </top>
      <bottom style="hair">
        <color auto="1"/>
      </bottom>
      <diagonal/>
    </border>
    <border>
      <left/>
      <right style="thin">
        <color auto="1"/>
      </right>
      <top/>
      <bottom style="hair">
        <color auto="1"/>
      </bottom>
      <diagonal/>
    </border>
    <border>
      <left/>
      <right style="hair">
        <color auto="1"/>
      </right>
      <top style="hair">
        <color auto="1"/>
      </top>
      <bottom style="thin">
        <color auto="1"/>
      </bottom>
      <diagonal/>
    </border>
    <border>
      <left/>
      <right/>
      <top style="hair">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hair">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style="thin">
        <color auto="1"/>
      </right>
      <top style="hair">
        <color auto="1"/>
      </top>
      <bottom/>
      <diagonal/>
    </border>
    <border>
      <left style="thin">
        <color indexed="64"/>
      </left>
      <right/>
      <top style="hair">
        <color auto="1"/>
      </top>
      <bottom style="double">
        <color indexed="64"/>
      </bottom>
      <diagonal/>
    </border>
    <border>
      <left style="thin">
        <color indexed="64"/>
      </left>
      <right style="thin">
        <color indexed="64"/>
      </right>
      <top style="hair">
        <color auto="1"/>
      </top>
      <bottom style="double">
        <color indexed="64"/>
      </bottom>
      <diagonal/>
    </border>
    <border>
      <left/>
      <right style="hair">
        <color auto="1"/>
      </right>
      <top/>
      <bottom style="double">
        <color indexed="64"/>
      </bottom>
      <diagonal/>
    </border>
    <border>
      <left style="hair">
        <color auto="1"/>
      </left>
      <right style="hair">
        <color auto="1"/>
      </right>
      <top/>
      <bottom style="double">
        <color indexed="64"/>
      </bottom>
      <diagonal/>
    </border>
    <border>
      <left style="hair">
        <color auto="1"/>
      </left>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hair">
        <color auto="1"/>
      </top>
      <bottom style="double">
        <color indexed="64"/>
      </bottom>
      <diagonal/>
    </border>
    <border>
      <left style="thin">
        <color indexed="64"/>
      </left>
      <right style="hair">
        <color auto="1"/>
      </right>
      <top/>
      <bottom style="double">
        <color indexed="64"/>
      </bottom>
      <diagonal/>
    </border>
    <border>
      <left/>
      <right/>
      <top style="hair">
        <color auto="1"/>
      </top>
      <bottom style="double">
        <color indexed="64"/>
      </bottom>
      <diagonal/>
    </border>
    <border>
      <left style="thin">
        <color indexed="64"/>
      </left>
      <right style="hair">
        <color indexed="64"/>
      </right>
      <top style="thin">
        <color indexed="64"/>
      </top>
      <bottom style="double">
        <color indexed="64"/>
      </bottom>
      <diagonal/>
    </border>
    <border>
      <left style="hair">
        <color auto="1"/>
      </left>
      <right style="hair">
        <color auto="1"/>
      </right>
      <top style="thin">
        <color indexed="64"/>
      </top>
      <bottom style="double">
        <color indexed="64"/>
      </bottom>
      <diagonal/>
    </border>
    <border>
      <left style="hair">
        <color auto="1"/>
      </left>
      <right style="thin">
        <color indexed="64"/>
      </right>
      <top style="thin">
        <color indexed="64"/>
      </top>
      <bottom style="double">
        <color indexed="64"/>
      </bottom>
      <diagonal/>
    </border>
    <border>
      <left/>
      <right style="hair">
        <color auto="1"/>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hair">
        <color auto="1"/>
      </right>
      <top style="double">
        <color indexed="64"/>
      </top>
      <bottom/>
      <diagonal/>
    </border>
    <border>
      <left style="hair">
        <color auto="1"/>
      </left>
      <right style="hair">
        <color auto="1"/>
      </right>
      <top style="double">
        <color indexed="64"/>
      </top>
      <bottom/>
      <diagonal/>
    </border>
    <border>
      <left style="hair">
        <color indexed="64"/>
      </left>
      <right style="thin">
        <color indexed="64"/>
      </right>
      <top style="double">
        <color indexed="64"/>
      </top>
      <bottom/>
      <diagonal/>
    </border>
    <border>
      <left style="hair">
        <color auto="1"/>
      </left>
      <right/>
      <top style="double">
        <color indexed="64"/>
      </top>
      <bottom/>
      <diagonal/>
    </border>
    <border>
      <left style="thin">
        <color indexed="64"/>
      </left>
      <right style="thin">
        <color indexed="64"/>
      </right>
      <top style="double">
        <color indexed="64"/>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hair">
        <color auto="1"/>
      </left>
      <right style="thin">
        <color indexed="64"/>
      </right>
      <top/>
      <bottom style="double">
        <color indexed="64"/>
      </bottom>
      <diagonal/>
    </border>
    <border>
      <left/>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hair">
        <color auto="1"/>
      </right>
      <top style="double">
        <color indexed="64"/>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hair">
        <color auto="1"/>
      </right>
      <top style="double">
        <color indexed="64"/>
      </top>
      <bottom style="double">
        <color indexed="64"/>
      </bottom>
      <diagonal/>
    </border>
    <border>
      <left style="hair">
        <color auto="1"/>
      </left>
      <right style="hair">
        <color auto="1"/>
      </right>
      <top style="double">
        <color indexed="64"/>
      </top>
      <bottom style="double">
        <color indexed="64"/>
      </bottom>
      <diagonal/>
    </border>
    <border>
      <left style="hair">
        <color auto="1"/>
      </left>
      <right/>
      <top style="double">
        <color indexed="64"/>
      </top>
      <bottom style="double">
        <color indexed="64"/>
      </bottom>
      <diagonal/>
    </border>
    <border>
      <left style="thin">
        <color indexed="64"/>
      </left>
      <right style="hair">
        <color auto="1"/>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hair">
        <color auto="1"/>
      </left>
      <right style="hair">
        <color auto="1"/>
      </right>
      <top/>
      <bottom style="thin">
        <color auto="1"/>
      </bottom>
      <diagonal/>
    </border>
    <border>
      <left/>
      <right style="double">
        <color indexed="64"/>
      </right>
      <top style="thin">
        <color auto="1"/>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auto="1"/>
      </top>
      <bottom style="hair">
        <color auto="1"/>
      </bottom>
      <diagonal/>
    </border>
    <border>
      <left style="thin">
        <color indexed="64"/>
      </left>
      <right style="double">
        <color indexed="64"/>
      </right>
      <top style="hair">
        <color auto="1"/>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thin">
        <color indexed="64"/>
      </left>
      <right style="double">
        <color indexed="64"/>
      </right>
      <top/>
      <bottom style="hair">
        <color auto="1"/>
      </bottom>
      <diagonal/>
    </border>
    <border>
      <left/>
      <right style="double">
        <color auto="1"/>
      </right>
      <top/>
      <bottom style="hair">
        <color auto="1"/>
      </bottom>
      <diagonal/>
    </border>
    <border>
      <left/>
      <right style="double">
        <color auto="1"/>
      </right>
      <top/>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hair">
        <color auto="1"/>
      </top>
      <bottom style="hair">
        <color auto="1"/>
      </bottom>
      <diagonal/>
    </border>
    <border>
      <left/>
      <right style="double">
        <color auto="1"/>
      </right>
      <top style="hair">
        <color auto="1"/>
      </top>
      <bottom style="hair">
        <color auto="1"/>
      </bottom>
      <diagonal/>
    </border>
    <border>
      <left style="thin">
        <color indexed="64"/>
      </left>
      <right style="double">
        <color indexed="64"/>
      </right>
      <top style="hair">
        <color auto="1"/>
      </top>
      <bottom/>
      <diagonal/>
    </border>
    <border>
      <left/>
      <right style="double">
        <color auto="1"/>
      </right>
      <top style="hair">
        <color auto="1"/>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53" fillId="0" borderId="0">
      <alignment vertical="center"/>
    </xf>
    <xf numFmtId="43" fontId="1" fillId="0" borderId="0" applyFont="0" applyFill="0" applyBorder="0" applyAlignment="0" applyProtection="0">
      <alignment vertical="center"/>
    </xf>
  </cellStyleXfs>
  <cellXfs count="1477">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164" fontId="4" fillId="0" borderId="0" xfId="1" applyFont="1" applyAlignment="1">
      <alignment horizontal="center" vertical="center" wrapText="1"/>
    </xf>
    <xf numFmtId="165" fontId="4" fillId="0" borderId="0" xfId="1" applyNumberFormat="1" applyFont="1" applyAlignment="1">
      <alignment horizontal="center" vertical="center" wrapText="1"/>
    </xf>
    <xf numFmtId="0" fontId="5" fillId="0" borderId="0" xfId="0" applyFont="1" applyAlignment="1">
      <alignment vertical="center"/>
    </xf>
    <xf numFmtId="166" fontId="5" fillId="0" borderId="0" xfId="0" applyNumberFormat="1" applyFont="1" applyAlignment="1">
      <alignment horizontal="left" vertical="center" wrapText="1"/>
    </xf>
    <xf numFmtId="167" fontId="5" fillId="0" borderId="0" xfId="0" applyNumberFormat="1" applyFont="1" applyAlignment="1">
      <alignment horizontal="left" vertical="center" wrapText="1"/>
    </xf>
    <xf numFmtId="164" fontId="4" fillId="0" borderId="0" xfId="1" applyFont="1" applyFill="1" applyAlignment="1">
      <alignment horizontal="center" vertical="center" wrapText="1"/>
    </xf>
    <xf numFmtId="0" fontId="6" fillId="0" borderId="0" xfId="0" applyFont="1" applyAlignment="1">
      <alignment horizontal="center" vertical="center" wrapText="1"/>
    </xf>
    <xf numFmtId="168" fontId="5" fillId="4" borderId="15" xfId="1" applyNumberFormat="1" applyFont="1" applyFill="1" applyBorder="1" applyAlignment="1">
      <alignment horizontal="center" vertical="center" wrapText="1"/>
    </xf>
    <xf numFmtId="0" fontId="5" fillId="3" borderId="14" xfId="0" applyFont="1" applyFill="1" applyBorder="1" applyAlignment="1">
      <alignment horizontal="center" vertical="center" wrapText="1"/>
    </xf>
    <xf numFmtId="164" fontId="5" fillId="3" borderId="15" xfId="1" applyFont="1" applyFill="1" applyBorder="1" applyAlignment="1">
      <alignment horizontal="center" vertical="center" wrapText="1"/>
    </xf>
    <xf numFmtId="164" fontId="5" fillId="3" borderId="24" xfId="1" applyFont="1" applyFill="1" applyBorder="1" applyAlignment="1">
      <alignment horizontal="center" vertical="center" wrapText="1"/>
    </xf>
    <xf numFmtId="0" fontId="4" fillId="0" borderId="0" xfId="0" applyFont="1" applyAlignment="1">
      <alignment wrapText="1"/>
    </xf>
    <xf numFmtId="165" fontId="7" fillId="3" borderId="15" xfId="1" applyNumberFormat="1" applyFont="1" applyFill="1" applyBorder="1" applyAlignment="1">
      <alignment horizontal="center" vertical="center" wrapText="1"/>
    </xf>
    <xf numFmtId="0" fontId="7" fillId="3" borderId="15" xfId="1" applyNumberFormat="1" applyFont="1" applyFill="1" applyBorder="1" applyAlignment="1">
      <alignment horizontal="center" vertical="center" wrapText="1"/>
    </xf>
    <xf numFmtId="164" fontId="5" fillId="2" borderId="25" xfId="1" applyFont="1" applyFill="1" applyBorder="1" applyAlignment="1">
      <alignment horizontal="center" vertical="center" wrapText="1"/>
    </xf>
    <xf numFmtId="164" fontId="5" fillId="2" borderId="26" xfId="1" applyFont="1" applyFill="1" applyBorder="1" applyAlignment="1">
      <alignment horizontal="center" vertical="center" wrapText="1"/>
    </xf>
    <xf numFmtId="165" fontId="5" fillId="6" borderId="27" xfId="1" applyNumberFormat="1" applyFont="1" applyFill="1" applyBorder="1" applyAlignment="1">
      <alignment horizontal="center" vertical="center" wrapText="1"/>
    </xf>
    <xf numFmtId="164" fontId="5" fillId="5" borderId="19" xfId="1" applyFont="1" applyFill="1" applyBorder="1" applyAlignment="1">
      <alignment horizontal="center" vertical="center" wrapText="1"/>
    </xf>
    <xf numFmtId="164" fontId="5" fillId="5" borderId="20" xfId="1" applyFont="1" applyFill="1" applyBorder="1" applyAlignment="1">
      <alignment horizontal="center" vertical="center" wrapText="1"/>
    </xf>
    <xf numFmtId="165" fontId="5" fillId="5" borderId="18" xfId="1" applyNumberFormat="1" applyFont="1" applyFill="1" applyBorder="1" applyAlignment="1">
      <alignment horizontal="center" vertical="center" wrapText="1"/>
    </xf>
    <xf numFmtId="165" fontId="5" fillId="6" borderId="28" xfId="1" applyNumberFormat="1" applyFont="1" applyFill="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164" fontId="4" fillId="0" borderId="33" xfId="1" applyFont="1" applyFill="1" applyBorder="1" applyAlignment="1">
      <alignment horizontal="center" vertical="center" wrapText="1"/>
    </xf>
    <xf numFmtId="164" fontId="4" fillId="0" borderId="34" xfId="1" applyFont="1" applyFill="1" applyBorder="1" applyAlignment="1">
      <alignment horizontal="center" vertical="center" wrapText="1"/>
    </xf>
    <xf numFmtId="165" fontId="4" fillId="0" borderId="35" xfId="1" applyNumberFormat="1" applyFont="1" applyFill="1" applyBorder="1" applyAlignment="1">
      <alignment horizontal="center" vertical="center" wrapText="1"/>
    </xf>
    <xf numFmtId="164" fontId="4" fillId="0" borderId="1" xfId="1" applyFont="1" applyFill="1" applyBorder="1" applyAlignment="1">
      <alignment horizontal="center" vertical="center" wrapText="1"/>
    </xf>
    <xf numFmtId="164" fontId="4" fillId="0" borderId="3" xfId="1" applyFont="1" applyFill="1" applyBorder="1" applyAlignment="1">
      <alignment horizontal="center" vertical="center" wrapText="1"/>
    </xf>
    <xf numFmtId="165" fontId="4" fillId="0" borderId="36" xfId="1" applyNumberFormat="1" applyFont="1" applyFill="1" applyBorder="1" applyAlignment="1">
      <alignment horizontal="center" vertical="center" wrapText="1"/>
    </xf>
    <xf numFmtId="164" fontId="4" fillId="0" borderId="2" xfId="1" applyFont="1" applyFill="1" applyBorder="1" applyAlignment="1">
      <alignment horizontal="center" vertical="center" wrapText="1"/>
    </xf>
    <xf numFmtId="165" fontId="4" fillId="0" borderId="37" xfId="1" applyNumberFormat="1" applyFont="1" applyFill="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3" fontId="4" fillId="0" borderId="39" xfId="0" applyNumberFormat="1" applyFont="1" applyBorder="1" applyAlignment="1">
      <alignment horizontal="center" vertical="center" wrapText="1"/>
    </xf>
    <xf numFmtId="3" fontId="4" fillId="0" borderId="15" xfId="0" applyNumberFormat="1" applyFont="1" applyBorder="1" applyAlignment="1">
      <alignment horizontal="center" vertical="center" wrapText="1"/>
    </xf>
    <xf numFmtId="164" fontId="4" fillId="0" borderId="38" xfId="1" applyFont="1" applyFill="1" applyBorder="1" applyAlignment="1">
      <alignment horizontal="center" vertical="center" wrapText="1"/>
    </xf>
    <xf numFmtId="164" fontId="4" fillId="0" borderId="39" xfId="1" applyFont="1" applyFill="1" applyBorder="1" applyAlignment="1">
      <alignment horizontal="center" vertical="center" wrapText="1"/>
    </xf>
    <xf numFmtId="165" fontId="4" fillId="6" borderId="40" xfId="1" applyNumberFormat="1" applyFont="1" applyFill="1" applyBorder="1" applyAlignment="1">
      <alignment horizontal="center" vertical="center" wrapText="1"/>
    </xf>
    <xf numFmtId="164" fontId="4" fillId="0" borderId="41" xfId="1" applyFont="1" applyFill="1" applyBorder="1" applyAlignment="1">
      <alignment horizontal="center" vertical="center" wrapText="1"/>
    </xf>
    <xf numFmtId="165" fontId="4" fillId="3" borderId="40" xfId="1" applyNumberFormat="1" applyFont="1" applyFill="1" applyBorder="1" applyAlignment="1">
      <alignment horizontal="center" vertical="center" wrapText="1"/>
    </xf>
    <xf numFmtId="164" fontId="4" fillId="0" borderId="42" xfId="1" applyFont="1" applyFill="1" applyBorder="1" applyAlignment="1">
      <alignment horizontal="center" vertical="center" wrapText="1"/>
    </xf>
    <xf numFmtId="164" fontId="4" fillId="0" borderId="24" xfId="1" applyFont="1" applyFill="1" applyBorder="1" applyAlignment="1">
      <alignment horizontal="center" vertical="center" wrapText="1"/>
    </xf>
    <xf numFmtId="165" fontId="4" fillId="6" borderId="21" xfId="1" applyNumberFormat="1" applyFont="1" applyFill="1" applyBorder="1" applyAlignment="1">
      <alignment horizontal="center" vertical="center" wrapText="1"/>
    </xf>
    <xf numFmtId="165" fontId="4" fillId="6" borderId="43" xfId="1" applyNumberFormat="1" applyFont="1" applyFill="1" applyBorder="1" applyAlignment="1">
      <alignment horizontal="center" vertical="center" wrapText="1"/>
    </xf>
    <xf numFmtId="164" fontId="4" fillId="0" borderId="15" xfId="1" applyFont="1" applyFill="1" applyBorder="1" applyAlignment="1">
      <alignment horizontal="center" vertical="center" wrapText="1"/>
    </xf>
    <xf numFmtId="165" fontId="4" fillId="3" borderId="44" xfId="1" applyNumberFormat="1"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4" fillId="0" borderId="45" xfId="0" applyFont="1" applyBorder="1" applyAlignment="1">
      <alignment horizontal="center" vertical="center" wrapText="1"/>
    </xf>
    <xf numFmtId="0" fontId="9" fillId="0" borderId="38" xfId="0" applyFont="1" applyBorder="1" applyAlignment="1">
      <alignment horizontal="center" vertical="center" wrapText="1"/>
    </xf>
    <xf numFmtId="169" fontId="4" fillId="6" borderId="43" xfId="1" applyNumberFormat="1" applyFont="1" applyFill="1" applyBorder="1" applyAlignment="1">
      <alignment horizontal="center" vertical="center" wrapText="1"/>
    </xf>
    <xf numFmtId="165" fontId="4" fillId="6" borderId="44" xfId="1" applyNumberFormat="1" applyFont="1" applyFill="1" applyBorder="1" applyAlignment="1">
      <alignment horizontal="center" vertical="center" wrapText="1"/>
    </xf>
    <xf numFmtId="165" fontId="4" fillId="6" borderId="13" xfId="1" applyNumberFormat="1" applyFont="1" applyFill="1" applyBorder="1" applyAlignment="1">
      <alignment horizontal="center" vertical="center" wrapText="1"/>
    </xf>
    <xf numFmtId="164" fontId="4" fillId="0" borderId="46" xfId="1" applyFont="1" applyFill="1" applyBorder="1" applyAlignment="1">
      <alignment horizontal="center" vertical="center" wrapText="1"/>
    </xf>
    <xf numFmtId="164" fontId="4" fillId="0" borderId="19" xfId="1" applyFont="1" applyFill="1" applyBorder="1" applyAlignment="1">
      <alignment horizontal="center" vertical="center" wrapText="1"/>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0" borderId="47" xfId="0" applyFont="1" applyBorder="1" applyAlignment="1">
      <alignment horizontal="center" vertical="center" wrapText="1"/>
    </xf>
    <xf numFmtId="0" fontId="8" fillId="0" borderId="45" xfId="0" applyFont="1" applyBorder="1" applyAlignment="1">
      <alignment horizontal="center" vertical="center" wrapText="1"/>
    </xf>
    <xf numFmtId="164" fontId="4" fillId="0" borderId="52" xfId="1" applyFont="1" applyFill="1" applyBorder="1" applyAlignment="1">
      <alignment horizontal="center" vertical="center" wrapText="1"/>
    </xf>
    <xf numFmtId="164" fontId="4" fillId="0" borderId="7" xfId="1" applyFont="1" applyFill="1" applyBorder="1" applyAlignment="1">
      <alignment horizontal="center" vertical="center" wrapText="1"/>
    </xf>
    <xf numFmtId="0" fontId="11" fillId="3" borderId="36" xfId="0" applyFont="1" applyFill="1" applyBorder="1" applyAlignment="1">
      <alignment horizontal="left" vertical="center"/>
    </xf>
    <xf numFmtId="0" fontId="11" fillId="3" borderId="32" xfId="0" applyFont="1" applyFill="1" applyBorder="1" applyAlignment="1">
      <alignment horizontal="center" vertical="center"/>
    </xf>
    <xf numFmtId="0" fontId="11" fillId="3" borderId="53" xfId="0" applyFont="1" applyFill="1" applyBorder="1" applyAlignment="1">
      <alignment horizontal="center" vertical="center"/>
    </xf>
    <xf numFmtId="164" fontId="11" fillId="3" borderId="35" xfId="1" applyFont="1" applyFill="1" applyBorder="1" applyAlignment="1">
      <alignment horizontal="center" vertical="center" wrapText="1"/>
    </xf>
    <xf numFmtId="164" fontId="11" fillId="3" borderId="54" xfId="1" applyFont="1" applyFill="1" applyBorder="1" applyAlignment="1">
      <alignment horizontal="center" vertical="center" wrapText="1"/>
    </xf>
    <xf numFmtId="164" fontId="11" fillId="3" borderId="55" xfId="1" applyFont="1" applyFill="1" applyBorder="1" applyAlignment="1">
      <alignment horizontal="center" vertical="center" wrapText="1"/>
    </xf>
    <xf numFmtId="164" fontId="11" fillId="3" borderId="33" xfId="1" applyFont="1" applyFill="1" applyBorder="1" applyAlignment="1">
      <alignment horizontal="center" vertical="center" wrapText="1"/>
    </xf>
    <xf numFmtId="164" fontId="11" fillId="3" borderId="34" xfId="1" applyFont="1" applyFill="1" applyBorder="1" applyAlignment="1">
      <alignment horizontal="center" vertical="center" wrapText="1"/>
    </xf>
    <xf numFmtId="164" fontId="11" fillId="3" borderId="4" xfId="1" applyFont="1" applyFill="1" applyBorder="1" applyAlignment="1">
      <alignment horizontal="center" vertical="center" wrapText="1"/>
    </xf>
    <xf numFmtId="164" fontId="11" fillId="3" borderId="32" xfId="1" applyFont="1" applyFill="1" applyBorder="1" applyAlignment="1">
      <alignment horizontal="center" vertical="center" wrapText="1"/>
    </xf>
    <xf numFmtId="165" fontId="11" fillId="3" borderId="35" xfId="1" applyNumberFormat="1" applyFont="1" applyFill="1" applyBorder="1" applyAlignment="1">
      <alignment horizontal="center" vertical="center" wrapText="1"/>
    </xf>
    <xf numFmtId="164" fontId="11" fillId="3" borderId="37" xfId="1" applyFont="1" applyFill="1" applyBorder="1" applyAlignment="1">
      <alignment horizontal="center" vertical="center" wrapText="1"/>
    </xf>
    <xf numFmtId="165" fontId="11" fillId="3" borderId="4" xfId="1" applyNumberFormat="1" applyFont="1" applyFill="1" applyBorder="1" applyAlignment="1">
      <alignment horizontal="center" vertical="center" wrapText="1"/>
    </xf>
    <xf numFmtId="0" fontId="11" fillId="0" borderId="0" xfId="0" applyFont="1" applyAlignment="1">
      <alignment horizontal="center" vertical="center" wrapText="1"/>
    </xf>
    <xf numFmtId="0" fontId="11" fillId="3" borderId="56" xfId="0" applyFont="1" applyFill="1" applyBorder="1" applyAlignment="1">
      <alignment horizontal="center" vertical="center" wrapText="1"/>
    </xf>
    <xf numFmtId="0" fontId="11" fillId="3" borderId="57" xfId="0" applyFont="1" applyFill="1" applyBorder="1" applyAlignment="1">
      <alignment horizontal="center" vertical="center" wrapText="1"/>
    </xf>
    <xf numFmtId="0" fontId="11" fillId="3" borderId="58" xfId="0" applyFont="1" applyFill="1" applyBorder="1" applyAlignment="1">
      <alignment horizontal="center" vertical="center" wrapText="1"/>
    </xf>
    <xf numFmtId="165" fontId="11" fillId="3" borderId="5" xfId="1" applyNumberFormat="1" applyFont="1" applyFill="1" applyBorder="1" applyAlignment="1">
      <alignment horizontal="center" vertical="center" wrapText="1"/>
    </xf>
    <xf numFmtId="165" fontId="11" fillId="3" borderId="57" xfId="1" applyNumberFormat="1" applyFont="1" applyFill="1" applyBorder="1" applyAlignment="1">
      <alignment horizontal="center" vertical="center" wrapText="1"/>
    </xf>
    <xf numFmtId="165" fontId="11" fillId="3" borderId="48" xfId="1" applyNumberFormat="1" applyFont="1" applyFill="1" applyBorder="1" applyAlignment="1">
      <alignment horizontal="center" vertical="center" wrapText="1"/>
    </xf>
    <xf numFmtId="165" fontId="11" fillId="3" borderId="56" xfId="1" applyNumberFormat="1" applyFont="1" applyFill="1" applyBorder="1" applyAlignment="1">
      <alignment horizontal="center" vertical="center" wrapText="1"/>
    </xf>
    <xf numFmtId="165" fontId="11" fillId="3" borderId="50" xfId="1" applyNumberFormat="1" applyFont="1" applyFill="1" applyBorder="1" applyAlignment="1">
      <alignment horizontal="center" vertical="center" wrapText="1"/>
    </xf>
    <xf numFmtId="165" fontId="11" fillId="3" borderId="59" xfId="1" applyNumberFormat="1" applyFont="1" applyFill="1" applyBorder="1" applyAlignment="1">
      <alignment horizontal="center" vertical="center" wrapText="1"/>
    </xf>
    <xf numFmtId="165" fontId="11" fillId="3" borderId="33" xfId="1" applyNumberFormat="1" applyFont="1" applyFill="1" applyBorder="1" applyAlignment="1">
      <alignment horizontal="center" vertical="center" wrapText="1"/>
    </xf>
    <xf numFmtId="165" fontId="11" fillId="3" borderId="60" xfId="1" applyNumberFormat="1" applyFont="1" applyFill="1" applyBorder="1" applyAlignment="1">
      <alignment horizontal="center" vertical="center" wrapText="1"/>
    </xf>
    <xf numFmtId="0" fontId="3" fillId="2" borderId="42" xfId="0" applyFont="1" applyFill="1" applyBorder="1" applyAlignment="1">
      <alignment horizontal="center" vertical="center" wrapText="1"/>
    </xf>
    <xf numFmtId="0" fontId="5" fillId="0" borderId="0" xfId="0" applyFont="1" applyAlignment="1">
      <alignment vertical="center" wrapText="1"/>
    </xf>
    <xf numFmtId="164" fontId="14" fillId="0" borderId="39" xfId="1" applyFont="1" applyFill="1" applyBorder="1" applyAlignment="1">
      <alignment horizontal="center" vertical="center" wrapText="1"/>
    </xf>
    <xf numFmtId="0" fontId="4" fillId="4" borderId="39" xfId="0" applyFont="1" applyFill="1" applyBorder="1" applyAlignment="1">
      <alignment horizontal="center" vertical="center" wrapText="1"/>
    </xf>
    <xf numFmtId="164" fontId="13" fillId="3" borderId="54" xfId="1" applyFont="1" applyFill="1" applyBorder="1" applyAlignment="1">
      <alignment horizontal="center" vertical="center" wrapText="1"/>
    </xf>
    <xf numFmtId="0" fontId="15" fillId="0" borderId="0" xfId="0" applyFont="1" applyAlignment="1">
      <alignment vertical="center"/>
    </xf>
    <xf numFmtId="164" fontId="5" fillId="2" borderId="5" xfId="1" applyFont="1" applyFill="1" applyBorder="1" applyAlignment="1">
      <alignment vertical="center" wrapText="1"/>
    </xf>
    <xf numFmtId="164" fontId="5" fillId="2" borderId="6" xfId="1" applyFont="1" applyFill="1" applyBorder="1" applyAlignment="1">
      <alignment vertical="center" wrapText="1"/>
    </xf>
    <xf numFmtId="0" fontId="16" fillId="0" borderId="0" xfId="0" applyFont="1" applyAlignment="1">
      <alignment vertical="center"/>
    </xf>
    <xf numFmtId="0" fontId="17" fillId="0" borderId="0" xfId="0" applyFont="1" applyAlignment="1">
      <alignment horizontal="center" vertical="center" wrapText="1"/>
    </xf>
    <xf numFmtId="0" fontId="18" fillId="0" borderId="0" xfId="0" applyFont="1" applyAlignment="1">
      <alignment vertical="center"/>
    </xf>
    <xf numFmtId="166" fontId="18" fillId="0" borderId="0" xfId="0" applyNumberFormat="1" applyFont="1" applyAlignment="1">
      <alignment horizontal="left" vertical="center"/>
    </xf>
    <xf numFmtId="16" fontId="4" fillId="0" borderId="0" xfId="0" applyNumberFormat="1" applyFont="1" applyAlignment="1">
      <alignment horizontal="left" vertical="center" wrapText="1"/>
    </xf>
    <xf numFmtId="0" fontId="18" fillId="0" borderId="0" xfId="0" applyFont="1" applyAlignment="1">
      <alignment vertical="center" wrapText="1"/>
    </xf>
    <xf numFmtId="167" fontId="18" fillId="0" borderId="0" xfId="0" applyNumberFormat="1" applyFont="1" applyAlignment="1">
      <alignment horizontal="left" vertical="center"/>
    </xf>
    <xf numFmtId="1" fontId="4" fillId="0" borderId="0" xfId="0" applyNumberFormat="1" applyFont="1" applyAlignment="1">
      <alignment horizontal="left" vertical="center" wrapText="1"/>
    </xf>
    <xf numFmtId="1" fontId="5" fillId="3" borderId="15" xfId="1" applyNumberFormat="1" applyFont="1" applyFill="1" applyBorder="1" applyAlignment="1">
      <alignment horizontal="center" vertical="center" wrapText="1"/>
    </xf>
    <xf numFmtId="168" fontId="5" fillId="8" borderId="15" xfId="1" applyNumberFormat="1" applyFont="1" applyFill="1" applyBorder="1" applyAlignment="1">
      <alignment horizontal="center" vertical="center" wrapText="1"/>
    </xf>
    <xf numFmtId="170" fontId="5" fillId="3" borderId="15" xfId="1" applyNumberFormat="1" applyFont="1" applyFill="1" applyBorder="1" applyAlignment="1">
      <alignment horizontal="center" vertical="center" wrapText="1"/>
    </xf>
    <xf numFmtId="1" fontId="5" fillId="2" borderId="25" xfId="1" applyNumberFormat="1" applyFont="1" applyFill="1" applyBorder="1" applyAlignment="1">
      <alignment horizontal="center" vertical="center" wrapText="1"/>
    </xf>
    <xf numFmtId="1" fontId="5" fillId="2" borderId="26" xfId="1" applyNumberFormat="1" applyFont="1" applyFill="1" applyBorder="1" applyAlignment="1">
      <alignment horizontal="center" vertical="center" wrapText="1"/>
    </xf>
    <xf numFmtId="1" fontId="5" fillId="2" borderId="27" xfId="1" applyNumberFormat="1" applyFont="1" applyFill="1" applyBorder="1" applyAlignment="1">
      <alignment horizontal="center" vertical="center" wrapText="1"/>
    </xf>
    <xf numFmtId="1" fontId="5" fillId="5" borderId="25" xfId="1" applyNumberFormat="1" applyFont="1" applyFill="1" applyBorder="1" applyAlignment="1">
      <alignment horizontal="center" vertical="center" wrapText="1"/>
    </xf>
    <xf numFmtId="1" fontId="5" fillId="5" borderId="26" xfId="1" applyNumberFormat="1" applyFont="1" applyFill="1" applyBorder="1" applyAlignment="1">
      <alignment horizontal="center" vertical="center" wrapText="1"/>
    </xf>
    <xf numFmtId="1" fontId="5" fillId="5" borderId="27" xfId="1" applyNumberFormat="1" applyFont="1" applyFill="1" applyBorder="1" applyAlignment="1">
      <alignment horizontal="center" vertical="center" wrapText="1"/>
    </xf>
    <xf numFmtId="164" fontId="4" fillId="0" borderId="62" xfId="1" applyFont="1" applyFill="1" applyBorder="1" applyAlignment="1">
      <alignment horizontal="center" vertical="center" wrapText="1"/>
    </xf>
    <xf numFmtId="164" fontId="4" fillId="0" borderId="45" xfId="1" applyFont="1" applyFill="1" applyBorder="1" applyAlignment="1">
      <alignment horizontal="center" vertical="center" wrapText="1"/>
    </xf>
    <xf numFmtId="164" fontId="4" fillId="0" borderId="8" xfId="1" applyFont="1" applyFill="1" applyBorder="1" applyAlignment="1">
      <alignment horizontal="center" vertical="center" wrapText="1"/>
    </xf>
    <xf numFmtId="1" fontId="4" fillId="0" borderId="45" xfId="1" applyNumberFormat="1" applyFont="1" applyBorder="1" applyAlignment="1">
      <alignment horizontal="center" vertical="center" wrapText="1"/>
    </xf>
    <xf numFmtId="170" fontId="4" fillId="0" borderId="39" xfId="0" applyNumberFormat="1" applyFont="1" applyBorder="1" applyAlignment="1">
      <alignment horizontal="center" vertical="center" wrapText="1"/>
    </xf>
    <xf numFmtId="3" fontId="4" fillId="0" borderId="45" xfId="0" applyNumberFormat="1" applyFont="1" applyBorder="1" applyAlignment="1">
      <alignment horizontal="center" vertical="center" wrapText="1"/>
    </xf>
    <xf numFmtId="164" fontId="4" fillId="0" borderId="61" xfId="1" applyFont="1" applyFill="1" applyBorder="1" applyAlignment="1">
      <alignment horizontal="center" vertical="center" wrapText="1"/>
    </xf>
    <xf numFmtId="165" fontId="4" fillId="8" borderId="40" xfId="1" applyNumberFormat="1" applyFont="1" applyFill="1" applyBorder="1" applyAlignment="1">
      <alignment horizontal="center" vertical="center" wrapText="1"/>
    </xf>
    <xf numFmtId="1" fontId="4" fillId="0" borderId="39" xfId="1" applyNumberFormat="1" applyFont="1" applyBorder="1" applyAlignment="1">
      <alignment horizontal="center" vertical="center" wrapText="1"/>
    </xf>
    <xf numFmtId="165" fontId="4" fillId="8" borderId="44" xfId="1" applyNumberFormat="1" applyFont="1" applyFill="1" applyBorder="1" applyAlignment="1">
      <alignment horizontal="center" vertical="center" wrapText="1"/>
    </xf>
    <xf numFmtId="1" fontId="4" fillId="0" borderId="39" xfId="1" applyNumberFormat="1" applyFont="1" applyFill="1" applyBorder="1" applyAlignment="1">
      <alignment horizontal="center" vertical="center" wrapText="1"/>
    </xf>
    <xf numFmtId="16" fontId="4" fillId="0" borderId="24" xfId="1" applyNumberFormat="1" applyFont="1" applyFill="1" applyBorder="1" applyAlignment="1">
      <alignment horizontal="center" vertical="center" wrapText="1"/>
    </xf>
    <xf numFmtId="0" fontId="9" fillId="0" borderId="39"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4" fillId="0" borderId="20" xfId="0" applyFont="1" applyBorder="1" applyAlignment="1">
      <alignment horizontal="center" vertical="center" wrapText="1"/>
    </xf>
    <xf numFmtId="1" fontId="4" fillId="0" borderId="20" xfId="1" applyNumberFormat="1" applyFont="1" applyBorder="1" applyAlignment="1">
      <alignment horizontal="center" vertical="center" wrapText="1"/>
    </xf>
    <xf numFmtId="164" fontId="4" fillId="0" borderId="63" xfId="1" applyFont="1" applyFill="1" applyBorder="1" applyAlignment="1">
      <alignment horizontal="center" vertical="center" wrapText="1"/>
    </xf>
    <xf numFmtId="165" fontId="4" fillId="8" borderId="64" xfId="1" applyNumberFormat="1" applyFont="1" applyFill="1" applyBorder="1" applyAlignment="1">
      <alignment horizontal="center" vertical="center" wrapText="1"/>
    </xf>
    <xf numFmtId="164" fontId="4" fillId="0" borderId="20" xfId="1" applyFont="1" applyFill="1" applyBorder="1" applyAlignment="1">
      <alignment horizontal="center" vertical="center" wrapText="1"/>
    </xf>
    <xf numFmtId="164" fontId="4" fillId="0" borderId="25" xfId="1" applyFont="1" applyFill="1" applyBorder="1" applyAlignment="1">
      <alignment horizontal="center" vertical="center" wrapText="1"/>
    </xf>
    <xf numFmtId="164" fontId="4" fillId="0" borderId="26" xfId="1" applyFont="1" applyFill="1" applyBorder="1" applyAlignment="1">
      <alignment horizontal="center" vertical="center" wrapText="1"/>
    </xf>
    <xf numFmtId="165" fontId="4" fillId="8" borderId="65" xfId="1" applyNumberFormat="1" applyFont="1" applyFill="1" applyBorder="1" applyAlignment="1">
      <alignment horizontal="center" vertical="center" wrapText="1"/>
    </xf>
    <xf numFmtId="164" fontId="5" fillId="3" borderId="35" xfId="1" applyFont="1" applyFill="1" applyBorder="1" applyAlignment="1">
      <alignment horizontal="center" vertical="center" wrapText="1"/>
    </xf>
    <xf numFmtId="164" fontId="5" fillId="3" borderId="4" xfId="1" applyFont="1" applyFill="1" applyBorder="1" applyAlignment="1">
      <alignment horizontal="center" vertical="center" wrapText="1"/>
    </xf>
    <xf numFmtId="165" fontId="5" fillId="3" borderId="35" xfId="1" applyNumberFormat="1" applyFont="1" applyFill="1" applyBorder="1" applyAlignment="1">
      <alignment horizontal="center" vertical="center" wrapText="1"/>
    </xf>
    <xf numFmtId="164" fontId="5" fillId="5" borderId="35" xfId="1" applyFont="1" applyFill="1" applyBorder="1" applyAlignment="1">
      <alignment horizontal="center" vertical="center" wrapText="1"/>
    </xf>
    <xf numFmtId="164" fontId="5" fillId="5" borderId="4" xfId="1" applyFont="1" applyFill="1" applyBorder="1" applyAlignment="1">
      <alignment horizontal="center" vertical="center" wrapText="1"/>
    </xf>
    <xf numFmtId="165" fontId="5" fillId="5" borderId="35" xfId="1" applyNumberFormat="1" applyFont="1" applyFill="1" applyBorder="1" applyAlignment="1">
      <alignment horizontal="center" vertical="center" wrapText="1"/>
    </xf>
    <xf numFmtId="0" fontId="5" fillId="0" borderId="0" xfId="0" applyFont="1" applyAlignment="1">
      <alignment horizontal="center" vertical="center" wrapText="1"/>
    </xf>
    <xf numFmtId="165" fontId="5" fillId="3" borderId="4" xfId="1" applyNumberFormat="1" applyFont="1" applyFill="1" applyBorder="1" applyAlignment="1">
      <alignment horizontal="center" vertical="center" wrapText="1"/>
    </xf>
    <xf numFmtId="165" fontId="5" fillId="3" borderId="5" xfId="1" applyNumberFormat="1" applyFont="1" applyFill="1" applyBorder="1" applyAlignment="1">
      <alignment horizontal="center" vertical="center" wrapText="1"/>
    </xf>
    <xf numFmtId="164" fontId="0" fillId="0" borderId="0" xfId="0" applyNumberFormat="1"/>
    <xf numFmtId="164" fontId="4" fillId="6" borderId="44" xfId="1" applyFont="1" applyFill="1" applyBorder="1" applyAlignment="1">
      <alignment horizontal="center" vertical="center" wrapText="1"/>
    </xf>
    <xf numFmtId="164" fontId="5" fillId="2" borderId="4" xfId="1" applyFont="1" applyFill="1" applyBorder="1" applyAlignment="1">
      <alignment vertical="center" wrapText="1"/>
    </xf>
    <xf numFmtId="1" fontId="5" fillId="3" borderId="35" xfId="1" applyNumberFormat="1" applyFont="1" applyFill="1" applyBorder="1" applyAlignment="1">
      <alignment horizontal="center" vertical="center" wrapText="1"/>
    </xf>
    <xf numFmtId="168" fontId="5" fillId="4" borderId="35" xfId="1" applyNumberFormat="1" applyFont="1" applyFill="1" applyBorder="1" applyAlignment="1">
      <alignment horizontal="center" vertical="center" wrapText="1"/>
    </xf>
    <xf numFmtId="170" fontId="5" fillId="3" borderId="35" xfId="1" applyNumberFormat="1" applyFont="1" applyFill="1" applyBorder="1" applyAlignment="1">
      <alignment horizontal="center" vertical="center" wrapText="1"/>
    </xf>
    <xf numFmtId="1" fontId="5" fillId="2" borderId="35" xfId="1" applyNumberFormat="1" applyFont="1" applyFill="1" applyBorder="1" applyAlignment="1">
      <alignment horizontal="center" vertical="center" wrapText="1"/>
    </xf>
    <xf numFmtId="164" fontId="4" fillId="0" borderId="44" xfId="1" applyFont="1" applyFill="1" applyBorder="1" applyAlignment="1">
      <alignment horizontal="center" vertical="center" wrapText="1"/>
    </xf>
    <xf numFmtId="0" fontId="4" fillId="0" borderId="47" xfId="0" applyFont="1" applyBorder="1" applyAlignment="1">
      <alignment horizontal="center" vertical="center" wrapText="1"/>
    </xf>
    <xf numFmtId="165" fontId="4" fillId="6" borderId="66" xfId="1" applyNumberFormat="1" applyFont="1" applyFill="1" applyBorder="1" applyAlignment="1">
      <alignment horizontal="center" vertical="center" wrapText="1"/>
    </xf>
    <xf numFmtId="165" fontId="4" fillId="8" borderId="66" xfId="1" applyNumberFormat="1" applyFont="1" applyFill="1" applyBorder="1" applyAlignment="1">
      <alignment horizontal="center" vertical="center" wrapText="1"/>
    </xf>
    <xf numFmtId="3" fontId="4" fillId="0" borderId="22" xfId="0" applyNumberFormat="1" applyFont="1" applyBorder="1" applyAlignment="1">
      <alignment horizontal="center" vertical="center" wrapText="1"/>
    </xf>
    <xf numFmtId="170" fontId="4" fillId="0" borderId="45" xfId="1" applyNumberFormat="1" applyFont="1" applyBorder="1" applyAlignment="1">
      <alignment horizontal="center" vertical="center" wrapText="1"/>
    </xf>
    <xf numFmtId="170" fontId="4" fillId="0" borderId="45" xfId="0" applyNumberFormat="1" applyFont="1" applyBorder="1" applyAlignment="1">
      <alignment horizontal="center" vertical="center" wrapText="1"/>
    </xf>
    <xf numFmtId="165" fontId="5" fillId="3" borderId="49" xfId="1" applyNumberFormat="1" applyFont="1" applyFill="1" applyBorder="1" applyAlignment="1">
      <alignment horizontal="center" vertical="center" wrapText="1"/>
    </xf>
    <xf numFmtId="165" fontId="5" fillId="3" borderId="59" xfId="1" applyNumberFormat="1" applyFont="1" applyFill="1" applyBorder="1" applyAlignment="1">
      <alignment horizontal="center" vertical="center" wrapText="1"/>
    </xf>
    <xf numFmtId="165" fontId="5" fillId="3" borderId="50" xfId="1" applyNumberFormat="1" applyFont="1" applyFill="1" applyBorder="1" applyAlignment="1">
      <alignment horizontal="center" vertical="center" wrapText="1"/>
    </xf>
    <xf numFmtId="164" fontId="18" fillId="0" borderId="0" xfId="0" applyNumberFormat="1" applyFont="1"/>
    <xf numFmtId="0" fontId="18" fillId="0" borderId="0" xfId="0" applyFont="1"/>
    <xf numFmtId="0" fontId="5" fillId="0" borderId="47" xfId="0" applyFont="1" applyBorder="1" applyAlignment="1">
      <alignment horizontal="center" vertical="center" wrapText="1"/>
    </xf>
    <xf numFmtId="0" fontId="5" fillId="0" borderId="39"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5" xfId="0" applyFont="1" applyBorder="1" applyAlignment="1">
      <alignment horizontal="center" vertical="center" wrapText="1"/>
    </xf>
    <xf numFmtId="0" fontId="4" fillId="3" borderId="13" xfId="0" applyFont="1" applyFill="1" applyBorder="1" applyAlignment="1">
      <alignment vertical="center" wrapText="1"/>
    </xf>
    <xf numFmtId="0" fontId="5" fillId="3" borderId="42" xfId="0" applyFont="1" applyFill="1" applyBorder="1" applyAlignment="1">
      <alignment horizontal="center" vertical="center" wrapText="1"/>
    </xf>
    <xf numFmtId="0" fontId="4" fillId="3" borderId="24" xfId="0" applyFont="1" applyFill="1" applyBorder="1" applyAlignment="1">
      <alignment vertical="center" wrapText="1"/>
    </xf>
    <xf numFmtId="0" fontId="4" fillId="0" borderId="45" xfId="0" quotePrefix="1" applyFont="1" applyBorder="1" applyAlignment="1">
      <alignment horizontal="center" vertical="center" wrapText="1"/>
    </xf>
    <xf numFmtId="0" fontId="3" fillId="2" borderId="24" xfId="0" applyFont="1" applyFill="1" applyBorder="1" applyAlignment="1">
      <alignment horizontal="center" vertical="center" wrapText="1"/>
    </xf>
    <xf numFmtId="170" fontId="5" fillId="3" borderId="14" xfId="1" applyNumberFormat="1" applyFont="1" applyFill="1" applyBorder="1" applyAlignment="1">
      <alignment horizontal="center" vertical="center" wrapText="1"/>
    </xf>
    <xf numFmtId="164" fontId="4" fillId="0" borderId="28" xfId="1" applyFont="1" applyFill="1" applyBorder="1" applyAlignment="1">
      <alignment horizontal="center" vertical="center" wrapText="1"/>
    </xf>
    <xf numFmtId="165" fontId="4" fillId="6" borderId="65" xfId="1" applyNumberFormat="1" applyFont="1" applyFill="1" applyBorder="1" applyAlignment="1">
      <alignment horizontal="center" vertical="center" wrapText="1"/>
    </xf>
    <xf numFmtId="164" fontId="4" fillId="6" borderId="65" xfId="1" applyFont="1" applyFill="1" applyBorder="1" applyAlignment="1">
      <alignment horizontal="center" vertical="center" wrapText="1"/>
    </xf>
    <xf numFmtId="164" fontId="4" fillId="0" borderId="27" xfId="1" applyFont="1" applyFill="1" applyBorder="1" applyAlignment="1">
      <alignment horizontal="center" vertical="center" wrapText="1"/>
    </xf>
    <xf numFmtId="164" fontId="4" fillId="0" borderId="47" xfId="1" applyFont="1" applyFill="1" applyBorder="1" applyAlignment="1">
      <alignment horizontal="center" vertical="center" wrapText="1"/>
    </xf>
    <xf numFmtId="165" fontId="4" fillId="0" borderId="0" xfId="1" applyNumberFormat="1" applyFont="1" applyFill="1" applyAlignment="1">
      <alignment horizontal="center" vertical="center" wrapText="1"/>
    </xf>
    <xf numFmtId="168" fontId="5" fillId="4" borderId="3" xfId="1" applyNumberFormat="1" applyFont="1" applyFill="1" applyBorder="1" applyAlignment="1">
      <alignment horizontal="center" vertical="center" wrapText="1"/>
    </xf>
    <xf numFmtId="164" fontId="7" fillId="3" borderId="35" xfId="1" applyFont="1" applyFill="1" applyBorder="1" applyAlignment="1">
      <alignment horizontal="center" vertical="center" wrapText="1"/>
    </xf>
    <xf numFmtId="165" fontId="7" fillId="3" borderId="35" xfId="1" applyNumberFormat="1" applyFont="1" applyFill="1" applyBorder="1" applyAlignment="1">
      <alignment horizontal="center" vertical="center" wrapText="1"/>
    </xf>
    <xf numFmtId="164" fontId="5" fillId="2" borderId="49" xfId="1" applyFont="1" applyFill="1" applyBorder="1" applyAlignment="1">
      <alignment horizontal="center" vertical="center" wrapText="1"/>
    </xf>
    <xf numFmtId="164" fontId="5" fillId="2" borderId="34" xfId="1" applyFont="1" applyFill="1" applyBorder="1" applyAlignment="1">
      <alignment horizontal="center" vertical="center" wrapText="1"/>
    </xf>
    <xf numFmtId="165" fontId="5" fillId="6" borderId="50" xfId="1" applyNumberFormat="1" applyFont="1" applyFill="1" applyBorder="1" applyAlignment="1">
      <alignment horizontal="center" vertical="center" wrapText="1"/>
    </xf>
    <xf numFmtId="164" fontId="5" fillId="7" borderId="25" xfId="1" applyFont="1" applyFill="1" applyBorder="1" applyAlignment="1">
      <alignment horizontal="center" vertical="center" wrapText="1"/>
    </xf>
    <xf numFmtId="164" fontId="5" fillId="7" borderId="26" xfId="1" applyFont="1" applyFill="1" applyBorder="1" applyAlignment="1">
      <alignment horizontal="center" vertical="center" wrapText="1"/>
    </xf>
    <xf numFmtId="164" fontId="4" fillId="0" borderId="29" xfId="1" applyFont="1" applyFill="1" applyBorder="1" applyAlignment="1">
      <alignment horizontal="center" vertical="center" wrapText="1"/>
    </xf>
    <xf numFmtId="164" fontId="4" fillId="0" borderId="68" xfId="1" applyFont="1" applyFill="1" applyBorder="1" applyAlignment="1">
      <alignment horizontal="center" vertical="center" wrapText="1"/>
    </xf>
    <xf numFmtId="165" fontId="4" fillId="0" borderId="69" xfId="1" applyNumberFormat="1" applyFont="1" applyFill="1" applyBorder="1" applyAlignment="1">
      <alignment horizontal="center" vertical="center" wrapText="1"/>
    </xf>
    <xf numFmtId="0" fontId="4" fillId="0" borderId="39" xfId="0" applyFont="1" applyBorder="1" applyAlignment="1">
      <alignment horizontal="center" vertical="center" wrapText="1" shrinkToFit="1"/>
    </xf>
    <xf numFmtId="165" fontId="4" fillId="0" borderId="44" xfId="1" applyNumberFormat="1" applyFont="1" applyFill="1" applyBorder="1" applyAlignment="1">
      <alignment horizontal="center" vertical="center" wrapText="1"/>
    </xf>
    <xf numFmtId="165" fontId="4" fillId="0" borderId="70" xfId="1" applyNumberFormat="1" applyFont="1" applyFill="1" applyBorder="1" applyAlignment="1">
      <alignment horizontal="center" vertical="center" wrapText="1"/>
    </xf>
    <xf numFmtId="169" fontId="4" fillId="6" borderId="40" xfId="1" applyNumberFormat="1" applyFont="1" applyFill="1" applyBorder="1" applyAlignment="1">
      <alignment horizontal="center" vertical="center" wrapText="1"/>
    </xf>
    <xf numFmtId="165" fontId="4" fillId="6" borderId="38" xfId="1" applyNumberFormat="1" applyFont="1" applyFill="1" applyBorder="1" applyAlignment="1">
      <alignment horizontal="center" vertical="center" wrapText="1"/>
    </xf>
    <xf numFmtId="169" fontId="4" fillId="6" borderId="44" xfId="1" applyNumberFormat="1" applyFont="1" applyFill="1" applyBorder="1" applyAlignment="1">
      <alignment horizontal="center" vertical="center" wrapText="1"/>
    </xf>
    <xf numFmtId="164" fontId="4" fillId="0" borderId="23" xfId="1" applyFont="1" applyFill="1" applyBorder="1" applyAlignment="1">
      <alignment horizontal="center" vertical="center" wrapText="1"/>
    </xf>
    <xf numFmtId="165" fontId="4" fillId="0" borderId="71" xfId="1" applyNumberFormat="1" applyFont="1" applyFill="1" applyBorder="1" applyAlignment="1">
      <alignment horizontal="center" vertical="center" wrapText="1"/>
    </xf>
    <xf numFmtId="165" fontId="11" fillId="3" borderId="34" xfId="1" applyNumberFormat="1" applyFont="1" applyFill="1" applyBorder="1" applyAlignment="1">
      <alignment horizontal="center" vertical="center" wrapText="1"/>
    </xf>
    <xf numFmtId="164" fontId="11" fillId="3" borderId="29" xfId="1" applyFont="1" applyFill="1" applyBorder="1" applyAlignment="1">
      <alignment horizontal="center" vertical="center" wrapText="1"/>
    </xf>
    <xf numFmtId="164" fontId="11" fillId="3" borderId="68" xfId="1" applyFont="1" applyFill="1" applyBorder="1" applyAlignment="1">
      <alignment horizontal="center" vertical="center" wrapText="1"/>
    </xf>
    <xf numFmtId="165" fontId="4" fillId="6" borderId="70" xfId="1" applyNumberFormat="1" applyFont="1" applyFill="1" applyBorder="1" applyAlignment="1">
      <alignment horizontal="center" vertical="center" wrapText="1"/>
    </xf>
    <xf numFmtId="165" fontId="4" fillId="6" borderId="71" xfId="1" applyNumberFormat="1" applyFont="1" applyFill="1" applyBorder="1" applyAlignment="1">
      <alignment horizontal="center" vertical="center" wrapText="1"/>
    </xf>
    <xf numFmtId="0" fontId="21" fillId="0" borderId="0" xfId="0" applyFont="1" applyAlignment="1">
      <alignment vertical="center"/>
    </xf>
    <xf numFmtId="0" fontId="3" fillId="2" borderId="39" xfId="0" applyFont="1" applyFill="1" applyBorder="1" applyAlignment="1">
      <alignment horizontal="center" vertical="center" wrapText="1"/>
    </xf>
    <xf numFmtId="0" fontId="22" fillId="0" borderId="0" xfId="0" applyFont="1" applyAlignment="1">
      <alignment vertical="center"/>
    </xf>
    <xf numFmtId="0" fontId="22" fillId="0" borderId="51" xfId="0" applyFont="1" applyBorder="1" applyAlignment="1">
      <alignment vertical="center"/>
    </xf>
    <xf numFmtId="168" fontId="5" fillId="4" borderId="24" xfId="1" applyNumberFormat="1" applyFont="1" applyFill="1" applyBorder="1" applyAlignment="1">
      <alignment horizontal="center" vertical="center" wrapText="1"/>
    </xf>
    <xf numFmtId="171" fontId="4" fillId="3" borderId="14" xfId="1" applyNumberFormat="1" applyFont="1" applyFill="1" applyBorder="1" applyAlignment="1">
      <alignment horizontal="center" vertical="center" wrapText="1"/>
    </xf>
    <xf numFmtId="170" fontId="4" fillId="3" borderId="14" xfId="1" applyNumberFormat="1" applyFont="1" applyFill="1" applyBorder="1" applyAlignment="1">
      <alignment horizontal="center" vertical="center" wrapText="1"/>
    </xf>
    <xf numFmtId="164" fontId="5" fillId="2" borderId="5" xfId="1" applyFont="1" applyFill="1" applyBorder="1" applyAlignment="1">
      <alignment horizontal="center" vertical="center" wrapText="1"/>
    </xf>
    <xf numFmtId="164" fontId="5" fillId="2" borderId="22" xfId="1" applyFont="1" applyFill="1" applyBorder="1" applyAlignment="1">
      <alignment horizontal="center" vertical="center" wrapText="1"/>
    </xf>
    <xf numFmtId="3" fontId="19" fillId="3" borderId="14" xfId="1" applyNumberFormat="1" applyFont="1" applyFill="1" applyBorder="1" applyAlignment="1">
      <alignment horizontal="center" vertical="center" wrapText="1"/>
    </xf>
    <xf numFmtId="0" fontId="7" fillId="3" borderId="24" xfId="1" applyNumberFormat="1" applyFont="1" applyFill="1" applyBorder="1" applyAlignment="1">
      <alignment horizontal="center" vertical="center" wrapText="1"/>
    </xf>
    <xf numFmtId="168" fontId="5" fillId="4" borderId="44" xfId="1" applyNumberFormat="1" applyFont="1" applyFill="1" applyBorder="1" applyAlignment="1">
      <alignment horizontal="center" vertical="center" wrapText="1"/>
    </xf>
    <xf numFmtId="164" fontId="5" fillId="3" borderId="44" xfId="1" applyFont="1" applyFill="1" applyBorder="1" applyAlignment="1">
      <alignment horizontal="center" vertical="center" wrapText="1"/>
    </xf>
    <xf numFmtId="0" fontId="7" fillId="3" borderId="44" xfId="1" applyNumberFormat="1" applyFont="1" applyFill="1" applyBorder="1" applyAlignment="1">
      <alignment horizontal="center" vertical="center" wrapText="1"/>
    </xf>
    <xf numFmtId="165" fontId="5" fillId="6" borderId="65" xfId="1" applyNumberFormat="1" applyFont="1" applyFill="1" applyBorder="1" applyAlignment="1">
      <alignment horizontal="center" vertical="center" wrapText="1"/>
    </xf>
    <xf numFmtId="0" fontId="24" fillId="0" borderId="0" xfId="0" applyFont="1"/>
    <xf numFmtId="0" fontId="25" fillId="0" borderId="0" xfId="0" applyFont="1"/>
    <xf numFmtId="0" fontId="26" fillId="0" borderId="0" xfId="0" applyFont="1" applyAlignment="1">
      <alignment horizontal="center" vertical="center" wrapText="1"/>
    </xf>
    <xf numFmtId="0" fontId="27" fillId="0" borderId="0" xfId="0" applyFont="1"/>
    <xf numFmtId="0" fontId="25"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164" fontId="25" fillId="0" borderId="0" xfId="1" applyFont="1" applyAlignment="1">
      <alignment horizontal="center" vertical="center" wrapText="1"/>
    </xf>
    <xf numFmtId="165" fontId="25" fillId="0" borderId="0" xfId="1" applyNumberFormat="1" applyFont="1" applyAlignment="1">
      <alignment horizontal="center" vertical="center" wrapText="1"/>
    </xf>
    <xf numFmtId="3" fontId="25" fillId="0" borderId="0" xfId="0" applyNumberFormat="1" applyFont="1" applyAlignment="1">
      <alignment horizontal="center" vertical="center"/>
    </xf>
    <xf numFmtId="0" fontId="25" fillId="0" borderId="0" xfId="0" applyFont="1" applyAlignment="1">
      <alignment horizontal="center" vertical="center"/>
    </xf>
    <xf numFmtId="0" fontId="30"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horizontal="center" vertical="center" wrapText="1"/>
    </xf>
    <xf numFmtId="0" fontId="32" fillId="0" borderId="0" xfId="0" applyFont="1" applyAlignment="1">
      <alignment vertical="center"/>
    </xf>
    <xf numFmtId="0" fontId="26" fillId="0" borderId="0" xfId="0" applyFont="1" applyAlignment="1">
      <alignment vertical="center"/>
    </xf>
    <xf numFmtId="0" fontId="26" fillId="10" borderId="24" xfId="0" applyFont="1" applyFill="1" applyBorder="1" applyAlignment="1">
      <alignment horizontal="center" vertical="center" wrapText="1"/>
    </xf>
    <xf numFmtId="0" fontId="26" fillId="10" borderId="42" xfId="0" applyFont="1" applyFill="1" applyBorder="1" applyAlignment="1">
      <alignment horizontal="center" vertical="center" wrapText="1"/>
    </xf>
    <xf numFmtId="0" fontId="26" fillId="0" borderId="0" xfId="0" applyFont="1" applyAlignment="1">
      <alignment vertical="center" wrapText="1"/>
    </xf>
    <xf numFmtId="0" fontId="32" fillId="0" borderId="51" xfId="0" applyFont="1" applyBorder="1" applyAlignment="1">
      <alignment vertical="center"/>
    </xf>
    <xf numFmtId="0" fontId="26" fillId="10" borderId="39" xfId="0" applyFont="1" applyFill="1" applyBorder="1" applyAlignment="1">
      <alignment horizontal="center" vertical="center" wrapText="1"/>
    </xf>
    <xf numFmtId="0" fontId="24" fillId="13" borderId="0" xfId="0" applyFont="1" applyFill="1"/>
    <xf numFmtId="0" fontId="26" fillId="11" borderId="0" xfId="0" applyFont="1" applyFill="1" applyAlignment="1">
      <alignment horizontal="right" vertical="center"/>
    </xf>
    <xf numFmtId="3" fontId="28" fillId="0" borderId="0" xfId="0" applyNumberFormat="1" applyFont="1" applyAlignment="1">
      <alignment horizontal="center" vertical="center"/>
    </xf>
    <xf numFmtId="0" fontId="28" fillId="0" borderId="0" xfId="0" applyFont="1" applyAlignment="1">
      <alignment horizontal="center" vertical="center"/>
    </xf>
    <xf numFmtId="164" fontId="14" fillId="0" borderId="24" xfId="1" applyFont="1" applyFill="1" applyBorder="1" applyAlignment="1">
      <alignment horizontal="center" vertical="center" wrapText="1"/>
    </xf>
    <xf numFmtId="164" fontId="14" fillId="0" borderId="46" xfId="1" applyFont="1" applyFill="1" applyBorder="1" applyAlignment="1">
      <alignment horizontal="center" vertical="center" wrapText="1"/>
    </xf>
    <xf numFmtId="164" fontId="13" fillId="3" borderId="37" xfId="1" applyFont="1" applyFill="1" applyBorder="1" applyAlignment="1">
      <alignment horizontal="center" vertical="center" wrapText="1"/>
    </xf>
    <xf numFmtId="165" fontId="13" fillId="3" borderId="60" xfId="1" applyNumberFormat="1" applyFont="1" applyFill="1" applyBorder="1" applyAlignment="1">
      <alignment horizontal="center" vertical="center" wrapText="1"/>
    </xf>
    <xf numFmtId="0" fontId="23" fillId="0" borderId="0" xfId="0" applyFont="1"/>
    <xf numFmtId="166" fontId="4" fillId="0" borderId="0" xfId="0" applyNumberFormat="1" applyFont="1" applyAlignment="1">
      <alignment horizontal="left" vertical="center" wrapText="1"/>
    </xf>
    <xf numFmtId="165" fontId="13" fillId="3" borderId="59" xfId="1" applyNumberFormat="1" applyFont="1" applyFill="1" applyBorder="1" applyAlignment="1">
      <alignment horizontal="center" vertical="center" wrapText="1"/>
    </xf>
    <xf numFmtId="164" fontId="14" fillId="0" borderId="15" xfId="1" applyFont="1" applyFill="1" applyBorder="1" applyAlignment="1">
      <alignment horizontal="center" vertical="center" wrapText="1"/>
    </xf>
    <xf numFmtId="164" fontId="13" fillId="3" borderId="34" xfId="1" applyFont="1" applyFill="1" applyBorder="1" applyAlignment="1">
      <alignment horizontal="center" vertical="center" wrapText="1"/>
    </xf>
    <xf numFmtId="165" fontId="13" fillId="3" borderId="48" xfId="1" applyNumberFormat="1" applyFont="1" applyFill="1" applyBorder="1" applyAlignment="1">
      <alignment horizontal="center" vertical="center" wrapText="1"/>
    </xf>
    <xf numFmtId="164" fontId="14" fillId="0" borderId="34" xfId="1" applyFont="1" applyFill="1" applyBorder="1" applyAlignment="1">
      <alignment horizontal="center" vertical="center" wrapText="1"/>
    </xf>
    <xf numFmtId="165" fontId="13" fillId="3" borderId="34" xfId="1" applyNumberFormat="1" applyFont="1" applyFill="1" applyBorder="1" applyAlignment="1">
      <alignment horizontal="center" vertical="center" wrapText="1"/>
    </xf>
    <xf numFmtId="164" fontId="14" fillId="0" borderId="23" xfId="1" applyFont="1" applyFill="1" applyBorder="1" applyAlignment="1">
      <alignment horizontal="center" vertical="center" wrapText="1"/>
    </xf>
    <xf numFmtId="164" fontId="13" fillId="3" borderId="68" xfId="1" applyFont="1" applyFill="1" applyBorder="1" applyAlignment="1">
      <alignment horizontal="center" vertical="center" wrapText="1"/>
    </xf>
    <xf numFmtId="165" fontId="13" fillId="3" borderId="5" xfId="1" applyNumberFormat="1" applyFont="1" applyFill="1" applyBorder="1" applyAlignment="1">
      <alignment horizontal="center" vertical="center" wrapText="1"/>
    </xf>
    <xf numFmtId="164" fontId="14" fillId="0" borderId="61" xfId="1" applyFont="1" applyFill="1" applyBorder="1" applyAlignment="1">
      <alignment horizontal="center" vertical="center" wrapText="1"/>
    </xf>
    <xf numFmtId="164" fontId="19" fillId="3" borderId="4" xfId="1" applyFont="1" applyFill="1" applyBorder="1" applyAlignment="1">
      <alignment horizontal="center" vertical="center" wrapText="1"/>
    </xf>
    <xf numFmtId="165" fontId="19" fillId="3" borderId="5" xfId="1" applyNumberFormat="1" applyFont="1" applyFill="1" applyBorder="1" applyAlignment="1">
      <alignment horizontal="center" vertical="center" wrapText="1"/>
    </xf>
    <xf numFmtId="164" fontId="14" fillId="0" borderId="45" xfId="1" applyFont="1" applyFill="1" applyBorder="1" applyAlignment="1">
      <alignment horizontal="center" vertical="center" wrapText="1"/>
    </xf>
    <xf numFmtId="0" fontId="14" fillId="0" borderId="0" xfId="0" applyFont="1" applyAlignment="1">
      <alignment horizontal="center" vertical="center" wrapText="1"/>
    </xf>
    <xf numFmtId="164" fontId="14" fillId="0" borderId="52" xfId="1" applyFont="1" applyFill="1" applyBorder="1" applyAlignment="1">
      <alignment horizontal="center" vertical="center" wrapText="1"/>
    </xf>
    <xf numFmtId="164" fontId="19" fillId="3" borderId="35" xfId="1" applyFont="1" applyFill="1" applyBorder="1" applyAlignment="1">
      <alignment horizontal="center" vertical="center" wrapText="1"/>
    </xf>
    <xf numFmtId="165" fontId="19" fillId="3" borderId="59" xfId="1" applyNumberFormat="1" applyFont="1" applyFill="1" applyBorder="1" applyAlignment="1">
      <alignment horizontal="center" vertical="center" wrapText="1"/>
    </xf>
    <xf numFmtId="0" fontId="33" fillId="0" borderId="0" xfId="0" applyFont="1"/>
    <xf numFmtId="164" fontId="14" fillId="0" borderId="28" xfId="1" applyFont="1" applyFill="1" applyBorder="1" applyAlignment="1">
      <alignment horizontal="center" vertical="center" wrapText="1"/>
    </xf>
    <xf numFmtId="170" fontId="25" fillId="0" borderId="0" xfId="1" applyNumberFormat="1" applyFont="1" applyAlignment="1">
      <alignment horizontal="center" vertical="center" wrapText="1"/>
    </xf>
    <xf numFmtId="0" fontId="34" fillId="0" borderId="0" xfId="0" applyFont="1"/>
    <xf numFmtId="164" fontId="14" fillId="0" borderId="42" xfId="1" applyFont="1" applyFill="1" applyBorder="1" applyAlignment="1">
      <alignment horizontal="center" vertical="center" wrapText="1"/>
    </xf>
    <xf numFmtId="164" fontId="4" fillId="0" borderId="0" xfId="0" applyNumberFormat="1" applyFont="1" applyAlignment="1">
      <alignment horizontal="center" vertical="center" wrapText="1"/>
    </xf>
    <xf numFmtId="164" fontId="4" fillId="0" borderId="72" xfId="1" applyFont="1" applyFill="1" applyBorder="1" applyAlignment="1">
      <alignment horizontal="center" vertical="center" wrapText="1"/>
    </xf>
    <xf numFmtId="0" fontId="3" fillId="2" borderId="20" xfId="0" applyFont="1" applyFill="1" applyBorder="1" applyAlignment="1">
      <alignment vertical="center" wrapText="1"/>
    </xf>
    <xf numFmtId="170" fontId="11" fillId="3" borderId="35" xfId="1" applyNumberFormat="1" applyFont="1" applyFill="1" applyBorder="1" applyAlignment="1">
      <alignment horizontal="right" vertical="center" wrapText="1"/>
    </xf>
    <xf numFmtId="0" fontId="26" fillId="4" borderId="24" xfId="0" applyFont="1" applyFill="1" applyBorder="1" applyAlignment="1">
      <alignment horizontal="center" vertical="center" wrapText="1"/>
    </xf>
    <xf numFmtId="0" fontId="26" fillId="4" borderId="42" xfId="0" applyFont="1" applyFill="1" applyBorder="1" applyAlignment="1">
      <alignment horizontal="center" vertical="center" wrapText="1"/>
    </xf>
    <xf numFmtId="0" fontId="26" fillId="4" borderId="39" xfId="0" applyFont="1" applyFill="1" applyBorder="1" applyAlignment="1">
      <alignment horizontal="center" vertical="center" wrapText="1"/>
    </xf>
    <xf numFmtId="0" fontId="24" fillId="4" borderId="0" xfId="0" applyFont="1" applyFill="1"/>
    <xf numFmtId="0" fontId="25" fillId="4" borderId="0" xfId="0" applyFont="1" applyFill="1" applyAlignment="1">
      <alignment horizontal="left" vertical="center"/>
    </xf>
    <xf numFmtId="170" fontId="24" fillId="0" borderId="0" xfId="1" applyNumberFormat="1" applyFont="1"/>
    <xf numFmtId="170" fontId="25" fillId="0" borderId="0" xfId="1" applyNumberFormat="1" applyFont="1"/>
    <xf numFmtId="170" fontId="0" fillId="0" borderId="0" xfId="1" applyNumberFormat="1" applyFont="1"/>
    <xf numFmtId="0" fontId="11" fillId="14" borderId="0" xfId="0" applyFont="1" applyFill="1" applyAlignment="1">
      <alignment horizontal="center" vertical="center" wrapText="1"/>
    </xf>
    <xf numFmtId="16" fontId="11" fillId="14" borderId="0" xfId="0" applyNumberFormat="1" applyFont="1" applyFill="1" applyAlignment="1">
      <alignment horizontal="center" vertical="center" wrapText="1"/>
    </xf>
    <xf numFmtId="0" fontId="5" fillId="15" borderId="0" xfId="0" applyFont="1" applyFill="1" applyAlignment="1">
      <alignment horizontal="center" vertical="center" wrapText="1"/>
    </xf>
    <xf numFmtId="0" fontId="11" fillId="0" borderId="0" xfId="0" applyFont="1" applyAlignment="1">
      <alignment horizontal="center" vertical="center"/>
    </xf>
    <xf numFmtId="0" fontId="4" fillId="0" borderId="0" xfId="0" applyFont="1" applyAlignment="1">
      <alignment horizontal="left" vertical="center"/>
    </xf>
    <xf numFmtId="16" fontId="4" fillId="0" borderId="0" xfId="0" applyNumberFormat="1" applyFont="1" applyAlignment="1">
      <alignment horizontal="center" vertical="center" wrapText="1"/>
    </xf>
    <xf numFmtId="0" fontId="5" fillId="16" borderId="10" xfId="0" applyFont="1" applyFill="1" applyBorder="1" applyAlignment="1">
      <alignment horizontal="center" vertical="center" wrapText="1"/>
    </xf>
    <xf numFmtId="0" fontId="22" fillId="0" borderId="0" xfId="0" applyFont="1" applyAlignment="1">
      <alignment horizontal="center" vertical="center" wrapText="1"/>
    </xf>
    <xf numFmtId="0" fontId="5" fillId="16" borderId="13" xfId="0" applyFont="1" applyFill="1" applyBorder="1" applyAlignment="1">
      <alignment horizontal="center" vertical="center" wrapText="1"/>
    </xf>
    <xf numFmtId="0" fontId="5" fillId="16" borderId="84" xfId="0" applyFont="1" applyFill="1" applyBorder="1" applyAlignment="1">
      <alignment horizontal="center" vertical="center" wrapText="1"/>
    </xf>
    <xf numFmtId="0" fontId="5" fillId="16" borderId="86" xfId="0" applyFont="1" applyFill="1" applyBorder="1" applyAlignment="1">
      <alignment horizontal="center" vertical="center" wrapText="1"/>
    </xf>
    <xf numFmtId="0" fontId="5" fillId="16" borderId="87" xfId="0" applyFont="1" applyFill="1" applyBorder="1" applyAlignment="1">
      <alignment horizontal="center" vertical="center" wrapText="1"/>
    </xf>
    <xf numFmtId="0" fontId="5" fillId="16" borderId="88" xfId="0" applyFont="1" applyFill="1" applyBorder="1" applyAlignment="1">
      <alignment horizontal="center" vertical="center" wrapText="1"/>
    </xf>
    <xf numFmtId="0" fontId="5" fillId="4" borderId="89" xfId="0" applyFont="1" applyFill="1" applyBorder="1" applyAlignment="1">
      <alignment horizontal="center" vertical="center" wrapText="1"/>
    </xf>
    <xf numFmtId="0" fontId="5" fillId="17" borderId="86" xfId="0" applyFont="1" applyFill="1" applyBorder="1" applyAlignment="1">
      <alignment horizontal="center" vertical="center" wrapText="1"/>
    </xf>
    <xf numFmtId="0" fontId="5" fillId="17" borderId="87" xfId="0" applyFont="1" applyFill="1" applyBorder="1" applyAlignment="1">
      <alignment horizontal="center" vertical="center" wrapText="1"/>
    </xf>
    <xf numFmtId="0" fontId="5" fillId="17" borderId="88" xfId="0" applyFont="1" applyFill="1" applyBorder="1" applyAlignment="1">
      <alignment horizontal="center" vertical="center" wrapText="1"/>
    </xf>
    <xf numFmtId="0" fontId="5" fillId="18" borderId="86" xfId="0" applyFont="1" applyFill="1" applyBorder="1" applyAlignment="1">
      <alignment horizontal="center" vertical="center" wrapText="1"/>
    </xf>
    <xf numFmtId="0" fontId="5" fillId="18" borderId="87" xfId="0" applyFont="1" applyFill="1" applyBorder="1" applyAlignment="1">
      <alignment horizontal="center" vertical="center" wrapText="1"/>
    </xf>
    <xf numFmtId="0" fontId="5" fillId="18" borderId="88" xfId="0" applyFont="1" applyFill="1" applyBorder="1" applyAlignment="1">
      <alignment horizontal="center" vertical="center" wrapText="1"/>
    </xf>
    <xf numFmtId="0" fontId="7" fillId="16" borderId="86" xfId="0" applyFont="1" applyFill="1" applyBorder="1" applyAlignment="1">
      <alignment horizontal="center" vertical="center" wrapText="1"/>
    </xf>
    <xf numFmtId="0" fontId="7" fillId="16" borderId="87" xfId="0" applyFont="1" applyFill="1" applyBorder="1" applyAlignment="1">
      <alignment horizontal="center" vertical="center" wrapText="1"/>
    </xf>
    <xf numFmtId="0" fontId="7" fillId="16" borderId="88" xfId="0" applyFont="1" applyFill="1" applyBorder="1" applyAlignment="1">
      <alignment horizontal="center" vertical="center" wrapText="1"/>
    </xf>
    <xf numFmtId="0" fontId="19" fillId="3" borderId="86" xfId="0" applyFont="1" applyFill="1" applyBorder="1" applyAlignment="1">
      <alignment horizontal="center" vertical="center" wrapText="1"/>
    </xf>
    <xf numFmtId="0" fontId="19" fillId="3" borderId="87" xfId="0" applyFont="1" applyFill="1" applyBorder="1" applyAlignment="1">
      <alignment horizontal="center" vertical="center" wrapText="1"/>
    </xf>
    <xf numFmtId="0" fontId="19" fillId="3" borderId="88" xfId="0" applyFont="1" applyFill="1" applyBorder="1" applyAlignment="1">
      <alignment horizontal="center" vertical="center" wrapText="1"/>
    </xf>
    <xf numFmtId="0" fontId="5" fillId="19" borderId="86" xfId="0" applyFont="1" applyFill="1" applyBorder="1" applyAlignment="1">
      <alignment horizontal="center" vertical="center" wrapText="1"/>
    </xf>
    <xf numFmtId="0" fontId="5" fillId="19" borderId="87" xfId="0" applyFont="1" applyFill="1" applyBorder="1" applyAlignment="1">
      <alignment horizontal="center" vertical="center" wrapText="1"/>
    </xf>
    <xf numFmtId="0" fontId="5" fillId="19" borderId="88" xfId="0" applyFont="1" applyFill="1" applyBorder="1" applyAlignment="1">
      <alignment horizontal="center" vertical="center" wrapText="1"/>
    </xf>
    <xf numFmtId="0" fontId="5" fillId="16" borderId="91" xfId="0" applyFont="1" applyFill="1" applyBorder="1" applyAlignment="1">
      <alignment horizontal="center" vertical="center" wrapText="1"/>
    </xf>
    <xf numFmtId="0" fontId="5" fillId="16" borderId="93" xfId="0" applyFont="1" applyFill="1" applyBorder="1" applyAlignment="1">
      <alignment horizontal="center" vertical="center" wrapText="1"/>
    </xf>
    <xf numFmtId="0" fontId="5" fillId="16" borderId="94" xfId="0" applyFont="1" applyFill="1" applyBorder="1" applyAlignment="1">
      <alignment horizontal="center" vertical="center" wrapText="1"/>
    </xf>
    <xf numFmtId="0" fontId="5" fillId="16" borderId="95" xfId="0" applyFont="1" applyFill="1" applyBorder="1" applyAlignment="1">
      <alignment horizontal="center" vertical="center" wrapText="1"/>
    </xf>
    <xf numFmtId="0" fontId="5" fillId="16" borderId="96" xfId="0" applyFont="1" applyFill="1" applyBorder="1" applyAlignment="1">
      <alignment horizontal="center" vertical="center" wrapText="1"/>
    </xf>
    <xf numFmtId="0" fontId="5" fillId="17" borderId="93" xfId="0" applyFont="1" applyFill="1" applyBorder="1" applyAlignment="1">
      <alignment horizontal="center" vertical="center" wrapText="1"/>
    </xf>
    <xf numFmtId="0" fontId="5" fillId="17" borderId="94" xfId="0" applyFont="1" applyFill="1" applyBorder="1" applyAlignment="1">
      <alignment horizontal="center" vertical="center" wrapText="1"/>
    </xf>
    <xf numFmtId="0" fontId="5" fillId="17" borderId="95" xfId="0" applyFont="1" applyFill="1" applyBorder="1" applyAlignment="1">
      <alignment horizontal="center" vertical="center" wrapText="1"/>
    </xf>
    <xf numFmtId="0" fontId="5" fillId="14" borderId="66" xfId="0" applyFont="1" applyFill="1" applyBorder="1" applyAlignment="1">
      <alignment horizontal="center" vertical="center" wrapText="1"/>
    </xf>
    <xf numFmtId="0" fontId="5" fillId="16" borderId="51" xfId="0" applyFont="1" applyFill="1" applyBorder="1" applyAlignment="1">
      <alignment horizontal="center" vertical="center" wrapText="1"/>
    </xf>
    <xf numFmtId="0" fontId="5" fillId="16" borderId="8" xfId="0" applyFont="1" applyFill="1" applyBorder="1" applyAlignment="1">
      <alignment horizontal="center" vertical="center" wrapText="1"/>
    </xf>
    <xf numFmtId="0" fontId="5" fillId="16" borderId="52" xfId="0" applyFont="1" applyFill="1" applyBorder="1" applyAlignment="1">
      <alignment horizontal="center" vertical="center" wrapText="1"/>
    </xf>
    <xf numFmtId="0" fontId="5" fillId="4" borderId="66" xfId="0" applyFont="1" applyFill="1" applyBorder="1" applyAlignment="1">
      <alignment horizontal="center" vertical="center" wrapText="1"/>
    </xf>
    <xf numFmtId="0" fontId="5" fillId="17" borderId="51"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5" fillId="17" borderId="52" xfId="0" applyFont="1" applyFill="1" applyBorder="1" applyAlignment="1">
      <alignment horizontal="center" vertical="center" wrapText="1"/>
    </xf>
    <xf numFmtId="0" fontId="5" fillId="18" borderId="51" xfId="0" applyFont="1" applyFill="1" applyBorder="1" applyAlignment="1">
      <alignment horizontal="center" vertical="center" wrapText="1"/>
    </xf>
    <xf numFmtId="0" fontId="5" fillId="18" borderId="8" xfId="0" applyFont="1" applyFill="1" applyBorder="1" applyAlignment="1">
      <alignment horizontal="center" vertical="center" wrapText="1"/>
    </xf>
    <xf numFmtId="0" fontId="5" fillId="18" borderId="52"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52" xfId="0" applyFont="1" applyFill="1" applyBorder="1" applyAlignment="1">
      <alignment horizontal="center" vertical="center" wrapText="1"/>
    </xf>
    <xf numFmtId="0" fontId="5" fillId="19" borderId="51" xfId="0" applyFont="1" applyFill="1" applyBorder="1" applyAlignment="1">
      <alignment horizontal="center" vertical="center" wrapText="1"/>
    </xf>
    <xf numFmtId="0" fontId="5" fillId="19" borderId="8" xfId="0" applyFont="1" applyFill="1" applyBorder="1" applyAlignment="1">
      <alignment horizontal="center" vertical="center" wrapText="1"/>
    </xf>
    <xf numFmtId="0" fontId="5" fillId="19" borderId="52" xfId="0" applyFont="1" applyFill="1" applyBorder="1" applyAlignment="1">
      <alignment horizontal="center" vertical="center" wrapText="1"/>
    </xf>
    <xf numFmtId="0" fontId="5" fillId="8" borderId="66" xfId="0" applyFont="1" applyFill="1" applyBorder="1" applyAlignment="1">
      <alignment horizontal="center" vertical="center" wrapText="1"/>
    </xf>
    <xf numFmtId="0" fontId="5" fillId="16" borderId="98" xfId="0" applyFont="1" applyFill="1" applyBorder="1" applyAlignment="1">
      <alignment horizontal="center" vertical="center" wrapText="1"/>
    </xf>
    <xf numFmtId="0" fontId="5" fillId="14" borderId="97" xfId="0" applyFont="1" applyFill="1" applyBorder="1" applyAlignment="1">
      <alignment horizontal="center" vertical="center" wrapText="1"/>
    </xf>
    <xf numFmtId="0" fontId="5" fillId="16" borderId="99" xfId="0" applyFont="1" applyFill="1" applyBorder="1" applyAlignment="1">
      <alignment horizontal="center" vertical="center" wrapText="1"/>
    </xf>
    <xf numFmtId="0" fontId="5" fillId="16" borderId="100" xfId="0" applyFont="1" applyFill="1" applyBorder="1" applyAlignment="1">
      <alignment horizontal="center" vertical="center" wrapText="1"/>
    </xf>
    <xf numFmtId="0" fontId="5" fillId="16" borderId="101" xfId="0" applyFont="1" applyFill="1" applyBorder="1" applyAlignment="1">
      <alignment horizontal="center" vertical="center" wrapText="1"/>
    </xf>
    <xf numFmtId="0" fontId="5" fillId="14" borderId="0" xfId="0" applyFont="1" applyFill="1" applyAlignment="1">
      <alignment horizontal="center" vertical="center" wrapText="1"/>
    </xf>
    <xf numFmtId="0" fontId="5" fillId="16" borderId="7" xfId="0" applyFont="1" applyFill="1" applyBorder="1" applyAlignment="1">
      <alignment horizontal="center" vertical="center" wrapText="1"/>
    </xf>
    <xf numFmtId="0" fontId="5" fillId="16" borderId="9" xfId="0" applyFont="1" applyFill="1" applyBorder="1" applyAlignment="1">
      <alignment horizontal="center" vertical="center" wrapText="1"/>
    </xf>
    <xf numFmtId="0" fontId="5" fillId="17" borderId="7" xfId="0" applyFont="1" applyFill="1" applyBorder="1" applyAlignment="1">
      <alignment horizontal="center" vertical="center" wrapText="1"/>
    </xf>
    <xf numFmtId="0" fontId="5" fillId="17" borderId="9" xfId="0" applyFont="1" applyFill="1" applyBorder="1" applyAlignment="1">
      <alignment horizontal="center" vertical="center" wrapText="1"/>
    </xf>
    <xf numFmtId="0" fontId="5" fillId="16" borderId="66" xfId="0" applyFont="1" applyFill="1" applyBorder="1" applyAlignment="1">
      <alignment horizontal="center" vertical="center" wrapText="1"/>
    </xf>
    <xf numFmtId="0" fontId="5" fillId="16" borderId="102" xfId="0" applyFont="1" applyFill="1" applyBorder="1" applyAlignment="1">
      <alignment horizontal="center" vertical="center" wrapText="1"/>
    </xf>
    <xf numFmtId="0" fontId="5" fillId="4" borderId="103" xfId="0" applyFont="1" applyFill="1" applyBorder="1" applyAlignment="1">
      <alignment horizontal="center" vertical="center" wrapText="1"/>
    </xf>
    <xf numFmtId="0" fontId="4" fillId="16" borderId="104" xfId="0" applyFont="1" applyFill="1" applyBorder="1" applyAlignment="1">
      <alignment horizontal="center" vertical="center" wrapText="1"/>
    </xf>
    <xf numFmtId="0" fontId="4" fillId="16" borderId="105" xfId="0" applyFont="1" applyFill="1" applyBorder="1" applyAlignment="1">
      <alignment horizontal="center" vertical="center" wrapText="1"/>
    </xf>
    <xf numFmtId="0" fontId="4" fillId="14" borderId="105" xfId="0" applyFont="1" applyFill="1" applyBorder="1" applyAlignment="1">
      <alignment horizontal="center" vertical="center" wrapText="1"/>
    </xf>
    <xf numFmtId="0" fontId="4" fillId="16" borderId="86" xfId="0" applyFont="1" applyFill="1" applyBorder="1" applyAlignment="1">
      <alignment horizontal="center" vertical="center" wrapText="1"/>
    </xf>
    <xf numFmtId="0" fontId="4" fillId="16" borderId="87" xfId="0" applyFont="1" applyFill="1" applyBorder="1" applyAlignment="1">
      <alignment horizontal="center" vertical="center" wrapText="1"/>
    </xf>
    <xf numFmtId="0" fontId="4" fillId="16" borderId="88" xfId="0" applyFont="1" applyFill="1" applyBorder="1" applyAlignment="1">
      <alignment horizontal="center" vertical="center" wrapText="1"/>
    </xf>
    <xf numFmtId="0" fontId="4" fillId="4" borderId="105" xfId="0" applyFont="1" applyFill="1" applyBorder="1" applyAlignment="1">
      <alignment horizontal="center" vertical="center" wrapText="1"/>
    </xf>
    <xf numFmtId="0" fontId="4" fillId="17" borderId="86" xfId="0" applyFont="1" applyFill="1" applyBorder="1" applyAlignment="1">
      <alignment horizontal="center" vertical="center" wrapText="1"/>
    </xf>
    <xf numFmtId="0" fontId="4" fillId="17" borderId="87" xfId="0" applyFont="1" applyFill="1" applyBorder="1" applyAlignment="1">
      <alignment horizontal="center" vertical="center" wrapText="1"/>
    </xf>
    <xf numFmtId="0" fontId="4" fillId="17" borderId="88" xfId="0" applyFont="1" applyFill="1" applyBorder="1" applyAlignment="1">
      <alignment horizontal="center" vertical="center" wrapText="1"/>
    </xf>
    <xf numFmtId="0" fontId="4" fillId="18" borderId="86" xfId="0" applyFont="1" applyFill="1" applyBorder="1" applyAlignment="1">
      <alignment horizontal="center" vertical="center" wrapText="1"/>
    </xf>
    <xf numFmtId="0" fontId="4" fillId="18" borderId="87" xfId="0" applyFont="1" applyFill="1" applyBorder="1" applyAlignment="1">
      <alignment horizontal="center" vertical="center" wrapText="1"/>
    </xf>
    <xf numFmtId="0" fontId="4" fillId="18" borderId="88" xfId="0" applyFont="1" applyFill="1" applyBorder="1" applyAlignment="1">
      <alignment horizontal="center" vertical="center" wrapText="1"/>
    </xf>
    <xf numFmtId="0" fontId="4" fillId="3" borderId="105" xfId="0" applyFont="1" applyFill="1" applyBorder="1" applyAlignment="1">
      <alignment horizontal="center" vertical="center" wrapText="1"/>
    </xf>
    <xf numFmtId="0" fontId="4" fillId="3" borderId="86" xfId="0" applyFont="1" applyFill="1" applyBorder="1" applyAlignment="1">
      <alignment horizontal="center" vertical="center" wrapText="1"/>
    </xf>
    <xf numFmtId="0" fontId="4" fillId="3" borderId="87" xfId="0" applyFont="1" applyFill="1" applyBorder="1" applyAlignment="1">
      <alignment horizontal="center" vertical="center" wrapText="1"/>
    </xf>
    <xf numFmtId="0" fontId="4" fillId="3" borderId="88" xfId="0" applyFont="1" applyFill="1" applyBorder="1" applyAlignment="1">
      <alignment horizontal="center" vertical="center" wrapText="1"/>
    </xf>
    <xf numFmtId="0" fontId="4" fillId="19" borderId="86" xfId="0" applyFont="1" applyFill="1" applyBorder="1" applyAlignment="1">
      <alignment horizontal="center" vertical="center" wrapText="1"/>
    </xf>
    <xf numFmtId="0" fontId="4" fillId="19" borderId="87" xfId="0" applyFont="1" applyFill="1" applyBorder="1" applyAlignment="1">
      <alignment horizontal="center" vertical="center" wrapText="1"/>
    </xf>
    <xf numFmtId="0" fontId="4" fillId="19" borderId="88" xfId="0" applyFont="1" applyFill="1" applyBorder="1" applyAlignment="1">
      <alignment horizontal="center" vertical="center" wrapText="1"/>
    </xf>
    <xf numFmtId="0" fontId="4" fillId="8" borderId="105" xfId="0" applyFont="1" applyFill="1" applyBorder="1" applyAlignment="1">
      <alignment horizontal="center" vertical="center" wrapText="1"/>
    </xf>
    <xf numFmtId="0" fontId="4" fillId="16" borderId="106" xfId="0" applyFont="1" applyFill="1" applyBorder="1" applyAlignment="1">
      <alignment horizontal="center" vertical="center" wrapText="1"/>
    </xf>
    <xf numFmtId="0" fontId="4" fillId="14" borderId="104" xfId="0" applyFont="1" applyFill="1" applyBorder="1" applyAlignment="1">
      <alignment horizontal="center" vertical="center" wrapText="1"/>
    </xf>
    <xf numFmtId="0" fontId="4" fillId="16" borderId="91" xfId="0" applyFont="1" applyFill="1" applyBorder="1" applyAlignment="1">
      <alignment horizontal="center" vertical="center" wrapText="1"/>
    </xf>
    <xf numFmtId="0" fontId="4" fillId="16" borderId="107" xfId="0" applyFont="1" applyFill="1" applyBorder="1" applyAlignment="1">
      <alignment horizontal="center" vertical="center" wrapText="1"/>
    </xf>
    <xf numFmtId="0" fontId="4" fillId="14" borderId="108" xfId="0" applyFont="1" applyFill="1" applyBorder="1" applyAlignment="1">
      <alignment horizontal="center" vertical="center" wrapText="1"/>
    </xf>
    <xf numFmtId="0" fontId="4" fillId="17" borderId="91" xfId="0" applyFont="1" applyFill="1" applyBorder="1" applyAlignment="1">
      <alignment horizontal="center" vertical="center" wrapText="1"/>
    </xf>
    <xf numFmtId="0" fontId="4" fillId="17" borderId="107"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43" xfId="0" applyFont="1" applyBorder="1" applyAlignment="1">
      <alignment horizontal="center" vertical="center"/>
    </xf>
    <xf numFmtId="164" fontId="4" fillId="0" borderId="43" xfId="1" applyFont="1" applyBorder="1" applyAlignment="1">
      <alignment horizontal="center" vertical="center" wrapText="1"/>
    </xf>
    <xf numFmtId="164" fontId="4" fillId="0" borderId="62" xfId="1" applyFont="1" applyBorder="1" applyAlignment="1">
      <alignment horizontal="center" vertical="center" wrapText="1"/>
    </xf>
    <xf numFmtId="164" fontId="4" fillId="0" borderId="45" xfId="1" applyFont="1" applyBorder="1" applyAlignment="1">
      <alignment horizontal="center" vertical="center" wrapText="1"/>
    </xf>
    <xf numFmtId="164" fontId="4" fillId="0" borderId="61" xfId="1" applyFont="1" applyBorder="1" applyAlignment="1">
      <alignment horizontal="center" vertical="center" wrapText="1"/>
    </xf>
    <xf numFmtId="164" fontId="4" fillId="3" borderId="43" xfId="1" applyFont="1" applyFill="1" applyBorder="1" applyAlignment="1">
      <alignment horizontal="center" vertical="center" wrapText="1"/>
    </xf>
    <xf numFmtId="164" fontId="4" fillId="0" borderId="24" xfId="1" applyFont="1" applyBorder="1" applyAlignment="1">
      <alignment horizontal="center" vertical="center" wrapText="1"/>
    </xf>
    <xf numFmtId="164" fontId="4" fillId="8" borderId="43" xfId="1" applyFont="1" applyFill="1" applyBorder="1" applyAlignment="1">
      <alignment horizontal="center" vertical="center" wrapText="1"/>
    </xf>
    <xf numFmtId="164" fontId="4" fillId="0" borderId="71" xfId="1" applyFont="1" applyBorder="1" applyAlignment="1">
      <alignment horizontal="center" vertical="center" wrapText="1"/>
    </xf>
    <xf numFmtId="164" fontId="4" fillId="0" borderId="21" xfId="1" applyFont="1" applyBorder="1" applyAlignment="1">
      <alignment horizontal="center" vertical="center" wrapText="1"/>
    </xf>
    <xf numFmtId="164" fontId="4" fillId="0" borderId="47" xfId="1" applyFont="1" applyBorder="1" applyAlignment="1">
      <alignment horizontal="center" vertical="center" wrapText="1"/>
    </xf>
    <xf numFmtId="164" fontId="4" fillId="0" borderId="23" xfId="1" applyFont="1" applyBorder="1" applyAlignment="1">
      <alignment horizontal="center" vertical="center" wrapText="1"/>
    </xf>
    <xf numFmtId="164" fontId="4" fillId="0" borderId="22" xfId="1" applyFont="1" applyBorder="1" applyAlignment="1">
      <alignment horizontal="center" vertical="center" wrapText="1"/>
    </xf>
    <xf numFmtId="164" fontId="8" fillId="0" borderId="0" xfId="1" applyFont="1" applyAlignment="1">
      <alignment horizontal="center" vertical="center" wrapText="1"/>
    </xf>
    <xf numFmtId="0" fontId="8" fillId="0" borderId="13" xfId="0" applyFont="1" applyBorder="1" applyAlignment="1">
      <alignment horizontal="center" vertical="center"/>
    </xf>
    <xf numFmtId="0" fontId="4" fillId="0" borderId="44" xfId="0" applyFont="1" applyBorder="1" applyAlignment="1">
      <alignment horizontal="center" vertical="center"/>
    </xf>
    <xf numFmtId="164" fontId="4" fillId="0" borderId="44" xfId="1" applyFont="1" applyBorder="1" applyAlignment="1">
      <alignment horizontal="center" vertical="center" wrapText="1"/>
    </xf>
    <xf numFmtId="164" fontId="4" fillId="0" borderId="42" xfId="1" applyFont="1" applyBorder="1" applyAlignment="1">
      <alignment horizontal="center" vertical="center" wrapText="1"/>
    </xf>
    <xf numFmtId="164" fontId="4" fillId="0" borderId="39" xfId="1" applyFont="1" applyBorder="1" applyAlignment="1">
      <alignment horizontal="center" vertical="center" wrapText="1"/>
    </xf>
    <xf numFmtId="164" fontId="4" fillId="3" borderId="44" xfId="1" applyFont="1" applyFill="1" applyBorder="1" applyAlignment="1">
      <alignment horizontal="center" vertical="center" wrapText="1"/>
    </xf>
    <xf numFmtId="164" fontId="4" fillId="8" borderId="44" xfId="1" applyFont="1" applyFill="1" applyBorder="1" applyAlignment="1">
      <alignment horizontal="center" vertical="center" wrapText="1"/>
    </xf>
    <xf numFmtId="164" fontId="4" fillId="0" borderId="13" xfId="1" applyFont="1" applyBorder="1" applyAlignment="1">
      <alignment horizontal="center" vertical="center" wrapText="1"/>
    </xf>
    <xf numFmtId="164" fontId="4" fillId="0" borderId="14" xfId="1" applyFont="1" applyBorder="1" applyAlignment="1">
      <alignment horizontal="center" vertical="center" wrapText="1"/>
    </xf>
    <xf numFmtId="0" fontId="4" fillId="0" borderId="13" xfId="0" applyFont="1" applyBorder="1" applyAlignment="1">
      <alignment horizontal="center" vertical="center"/>
    </xf>
    <xf numFmtId="0" fontId="8" fillId="0" borderId="16" xfId="0" applyFont="1" applyBorder="1" applyAlignment="1">
      <alignment horizontal="center" vertical="center"/>
    </xf>
    <xf numFmtId="0" fontId="4" fillId="0" borderId="64" xfId="0" applyFont="1" applyBorder="1" applyAlignment="1">
      <alignment horizontal="center" vertical="center"/>
    </xf>
    <xf numFmtId="164" fontId="4" fillId="0" borderId="64" xfId="1" applyFont="1" applyBorder="1" applyAlignment="1">
      <alignment horizontal="center" vertical="center" wrapText="1"/>
    </xf>
    <xf numFmtId="164" fontId="4" fillId="0" borderId="63" xfId="1" applyFont="1" applyBorder="1" applyAlignment="1">
      <alignment horizontal="center" vertical="center" wrapText="1"/>
    </xf>
    <xf numFmtId="164" fontId="4" fillId="0" borderId="20" xfId="1" applyFont="1" applyBorder="1" applyAlignment="1">
      <alignment horizontal="center" vertical="center" wrapText="1"/>
    </xf>
    <xf numFmtId="164" fontId="4" fillId="0" borderId="46" xfId="1" applyFont="1" applyBorder="1" applyAlignment="1">
      <alignment horizontal="center" vertical="center" wrapText="1"/>
    </xf>
    <xf numFmtId="164" fontId="4" fillId="3" borderId="64" xfId="1" applyFont="1" applyFill="1" applyBorder="1" applyAlignment="1">
      <alignment horizontal="center" vertical="center" wrapText="1"/>
    </xf>
    <xf numFmtId="164" fontId="4" fillId="8" borderId="64" xfId="1" applyFont="1" applyFill="1" applyBorder="1" applyAlignment="1">
      <alignment horizontal="center" vertical="center" wrapText="1"/>
    </xf>
    <xf numFmtId="164" fontId="4" fillId="0" borderId="16" xfId="1" applyFont="1" applyBorder="1" applyAlignment="1">
      <alignment horizontal="center" vertical="center" wrapText="1"/>
    </xf>
    <xf numFmtId="164" fontId="4" fillId="0" borderId="17" xfId="1" applyFont="1" applyBorder="1" applyAlignment="1">
      <alignment horizontal="center" vertical="center" wrapText="1"/>
    </xf>
    <xf numFmtId="0" fontId="5" fillId="14" borderId="4" xfId="0" applyFont="1" applyFill="1" applyBorder="1" applyAlignment="1">
      <alignment horizontal="center" vertical="center"/>
    </xf>
    <xf numFmtId="0" fontId="5" fillId="14" borderId="35" xfId="0" applyFont="1" applyFill="1" applyBorder="1" applyAlignment="1">
      <alignment horizontal="center" vertical="center"/>
    </xf>
    <xf numFmtId="164" fontId="5" fillId="14" borderId="35" xfId="1" applyFont="1" applyFill="1" applyBorder="1" applyAlignment="1">
      <alignment horizontal="center" vertical="center" wrapText="1"/>
    </xf>
    <xf numFmtId="164" fontId="5" fillId="14" borderId="55" xfId="1" applyFont="1" applyFill="1" applyBorder="1" applyAlignment="1">
      <alignment horizontal="center" vertical="center" wrapText="1"/>
    </xf>
    <xf numFmtId="164" fontId="5" fillId="14" borderId="60" xfId="1" applyFont="1" applyFill="1" applyBorder="1" applyAlignment="1">
      <alignment horizontal="center" vertical="center" wrapText="1"/>
    </xf>
    <xf numFmtId="164" fontId="5" fillId="14" borderId="37" xfId="1" applyFont="1" applyFill="1" applyBorder="1" applyAlignment="1">
      <alignment horizontal="center" vertical="center" wrapText="1"/>
    </xf>
    <xf numFmtId="164" fontId="5" fillId="14" borderId="6" xfId="1" applyFont="1" applyFill="1" applyBorder="1" applyAlignment="1">
      <alignment horizontal="center" vertical="center" wrapText="1"/>
    </xf>
    <xf numFmtId="164" fontId="5" fillId="14" borderId="4" xfId="1" applyFont="1" applyFill="1" applyBorder="1" applyAlignment="1">
      <alignment horizontal="center" vertical="center" wrapText="1"/>
    </xf>
    <xf numFmtId="164" fontId="5" fillId="14" borderId="33" xfId="1" applyFont="1" applyFill="1" applyBorder="1" applyAlignment="1">
      <alignment horizontal="center" vertical="center" wrapText="1"/>
    </xf>
    <xf numFmtId="164" fontId="5" fillId="14" borderId="34" xfId="1" applyFont="1" applyFill="1" applyBorder="1" applyAlignment="1">
      <alignment horizontal="center" vertical="center" wrapText="1"/>
    </xf>
    <xf numFmtId="164" fontId="5" fillId="14" borderId="5" xfId="1" applyFont="1" applyFill="1" applyBorder="1" applyAlignment="1">
      <alignment horizontal="center" vertical="center" wrapText="1"/>
    </xf>
    <xf numFmtId="0" fontId="4" fillId="15" borderId="21" xfId="0" applyFont="1" applyFill="1" applyBorder="1" applyAlignment="1">
      <alignment horizontal="center" vertical="center"/>
    </xf>
    <xf numFmtId="0" fontId="9" fillId="0" borderId="13" xfId="0" applyFont="1" applyBorder="1" applyAlignment="1">
      <alignment horizontal="center" vertical="center"/>
    </xf>
    <xf numFmtId="0" fontId="4" fillId="0" borderId="21" xfId="0" quotePrefix="1" applyFont="1" applyBorder="1" applyAlignment="1">
      <alignment horizontal="center" vertical="center"/>
    </xf>
    <xf numFmtId="0" fontId="4" fillId="0" borderId="16" xfId="0" applyFont="1" applyBorder="1" applyAlignment="1">
      <alignment horizontal="center" vertical="center"/>
    </xf>
    <xf numFmtId="164" fontId="4" fillId="0" borderId="40" xfId="1" applyFont="1" applyBorder="1" applyAlignment="1">
      <alignment horizontal="center" vertical="center" wrapText="1"/>
    </xf>
    <xf numFmtId="0" fontId="4" fillId="15" borderId="44" xfId="0" applyFont="1" applyFill="1" applyBorder="1" applyAlignment="1">
      <alignment horizontal="center" vertical="center"/>
    </xf>
    <xf numFmtId="164" fontId="4" fillId="0" borderId="70" xfId="1" applyFont="1" applyBorder="1" applyAlignment="1">
      <alignment horizontal="center" vertical="center" wrapText="1"/>
    </xf>
    <xf numFmtId="164" fontId="4" fillId="0" borderId="38" xfId="1" applyFont="1" applyBorder="1" applyAlignment="1">
      <alignment horizontal="center" vertical="center" wrapText="1"/>
    </xf>
    <xf numFmtId="164" fontId="4" fillId="0" borderId="15" xfId="1" applyFont="1" applyBorder="1" applyAlignment="1">
      <alignment horizontal="center" vertical="center" wrapText="1"/>
    </xf>
    <xf numFmtId="164" fontId="4" fillId="0" borderId="83" xfId="1" applyFont="1" applyBorder="1" applyAlignment="1">
      <alignment horizontal="center" vertical="center" wrapText="1"/>
    </xf>
    <xf numFmtId="164" fontId="4" fillId="0" borderId="19" xfId="1" applyFont="1" applyBorder="1" applyAlignment="1">
      <alignment horizontal="center" vertical="center" wrapText="1"/>
    </xf>
    <xf numFmtId="164" fontId="4" fillId="0" borderId="18" xfId="1" applyFont="1" applyBorder="1" applyAlignment="1">
      <alignment horizontal="center" vertical="center" wrapText="1"/>
    </xf>
    <xf numFmtId="0" fontId="11" fillId="4" borderId="4" xfId="0" applyFont="1" applyFill="1" applyBorder="1" applyAlignment="1">
      <alignment horizontal="center" vertical="center"/>
    </xf>
    <xf numFmtId="0" fontId="11" fillId="4" borderId="35" xfId="0" applyFont="1" applyFill="1" applyBorder="1" applyAlignment="1">
      <alignment horizontal="center" vertical="center"/>
    </xf>
    <xf numFmtId="164" fontId="11" fillId="4" borderId="35" xfId="1" applyFont="1" applyFill="1" applyBorder="1" applyAlignment="1">
      <alignment horizontal="center" vertical="center" wrapText="1"/>
    </xf>
    <xf numFmtId="164" fontId="11" fillId="4" borderId="55" xfId="1" applyFont="1" applyFill="1" applyBorder="1" applyAlignment="1">
      <alignment horizontal="center" vertical="center" wrapText="1"/>
    </xf>
    <xf numFmtId="164" fontId="11" fillId="4" borderId="60" xfId="1" applyFont="1" applyFill="1" applyBorder="1" applyAlignment="1">
      <alignment horizontal="center" vertical="center" wrapText="1"/>
    </xf>
    <xf numFmtId="164" fontId="11" fillId="4" borderId="37" xfId="1" applyFont="1" applyFill="1" applyBorder="1" applyAlignment="1">
      <alignment horizontal="center" vertical="center" wrapText="1"/>
    </xf>
    <xf numFmtId="164" fontId="11" fillId="4" borderId="6" xfId="1" applyFont="1" applyFill="1" applyBorder="1" applyAlignment="1">
      <alignment horizontal="center" vertical="center" wrapText="1"/>
    </xf>
    <xf numFmtId="164" fontId="11" fillId="4" borderId="4" xfId="1" applyFont="1" applyFill="1" applyBorder="1" applyAlignment="1">
      <alignment horizontal="center" vertical="center" wrapText="1"/>
    </xf>
    <xf numFmtId="164" fontId="11" fillId="4" borderId="33" xfId="1" applyFont="1" applyFill="1" applyBorder="1" applyAlignment="1">
      <alignment horizontal="center" vertical="center" wrapText="1"/>
    </xf>
    <xf numFmtId="164" fontId="11" fillId="4" borderId="34" xfId="1" applyFont="1" applyFill="1" applyBorder="1" applyAlignment="1">
      <alignment horizontal="center" vertical="center" wrapText="1"/>
    </xf>
    <xf numFmtId="164" fontId="11" fillId="4" borderId="5" xfId="1" applyFont="1" applyFill="1" applyBorder="1" applyAlignment="1">
      <alignment horizontal="center" vertical="center" wrapText="1"/>
    </xf>
    <xf numFmtId="0" fontId="21" fillId="0" borderId="0" xfId="0" applyFont="1" applyAlignment="1">
      <alignment horizontal="left" vertical="center"/>
    </xf>
    <xf numFmtId="0" fontId="4" fillId="0" borderId="0" xfId="0" applyFont="1" applyAlignment="1">
      <alignment horizontal="center" vertical="center"/>
    </xf>
    <xf numFmtId="0" fontId="5" fillId="16" borderId="40" xfId="0" applyFont="1" applyFill="1" applyBorder="1" applyAlignment="1">
      <alignment horizontal="center" vertical="center"/>
    </xf>
    <xf numFmtId="0" fontId="5" fillId="20" borderId="5" xfId="0" applyFont="1" applyFill="1" applyBorder="1" applyAlignment="1">
      <alignment vertical="center" wrapText="1"/>
    </xf>
    <xf numFmtId="0" fontId="5" fillId="16" borderId="64" xfId="0" applyFont="1" applyFill="1" applyBorder="1" applyAlignment="1">
      <alignment horizontal="center" vertical="center"/>
    </xf>
    <xf numFmtId="17" fontId="5" fillId="16" borderId="35" xfId="0" applyNumberFormat="1" applyFont="1" applyFill="1" applyBorder="1" applyAlignment="1">
      <alignment horizontal="center" vertical="center"/>
    </xf>
    <xf numFmtId="17" fontId="5" fillId="16" borderId="50" xfId="0" applyNumberFormat="1" applyFont="1" applyFill="1" applyBorder="1" applyAlignment="1">
      <alignment horizontal="center" vertical="center"/>
    </xf>
    <xf numFmtId="1" fontId="5" fillId="18" borderId="35" xfId="0" applyNumberFormat="1" applyFont="1" applyFill="1" applyBorder="1" applyAlignment="1">
      <alignment vertical="center"/>
    </xf>
    <xf numFmtId="1" fontId="5" fillId="18" borderId="35" xfId="0" applyNumberFormat="1" applyFont="1" applyFill="1" applyBorder="1" applyAlignment="1">
      <alignment horizontal="center" vertical="center"/>
    </xf>
    <xf numFmtId="0" fontId="5" fillId="16" borderId="50" xfId="0" applyFont="1" applyFill="1" applyBorder="1" applyAlignment="1">
      <alignment horizontal="center" vertical="center"/>
    </xf>
    <xf numFmtId="0" fontId="5" fillId="16" borderId="50" xfId="0" applyFont="1" applyFill="1" applyBorder="1" applyAlignment="1">
      <alignment vertical="center"/>
    </xf>
    <xf numFmtId="17" fontId="4" fillId="16" borderId="50" xfId="0" applyNumberFormat="1" applyFont="1" applyFill="1" applyBorder="1" applyAlignment="1">
      <alignment horizontal="center" vertical="center"/>
    </xf>
    <xf numFmtId="164" fontId="5" fillId="0" borderId="43" xfId="0" applyNumberFormat="1" applyFont="1" applyBorder="1" applyAlignment="1">
      <alignment horizontal="center" vertical="center"/>
    </xf>
    <xf numFmtId="164" fontId="9" fillId="0" borderId="43" xfId="1" applyFont="1" applyBorder="1" applyAlignment="1">
      <alignment horizontal="center" vertical="center"/>
    </xf>
    <xf numFmtId="0" fontId="8" fillId="0" borderId="44" xfId="0" applyFont="1" applyBorder="1" applyAlignment="1">
      <alignment horizontal="center" vertical="center"/>
    </xf>
    <xf numFmtId="164" fontId="5" fillId="0" borderId="44" xfId="0" applyNumberFormat="1" applyFont="1" applyBorder="1" applyAlignment="1">
      <alignment horizontal="center" vertical="center"/>
    </xf>
    <xf numFmtId="0" fontId="9" fillId="0" borderId="44" xfId="0" applyFont="1" applyBorder="1" applyAlignment="1">
      <alignment horizontal="center" vertical="center"/>
    </xf>
    <xf numFmtId="164" fontId="37" fillId="0" borderId="44" xfId="0" applyNumberFormat="1" applyFont="1" applyBorder="1" applyAlignment="1">
      <alignment horizontal="center" vertical="center"/>
    </xf>
    <xf numFmtId="0" fontId="8" fillId="0" borderId="65" xfId="0" applyFont="1" applyBorder="1" applyAlignment="1">
      <alignment horizontal="center" vertical="center"/>
    </xf>
    <xf numFmtId="0" fontId="4" fillId="0" borderId="65" xfId="0" applyFont="1" applyBorder="1" applyAlignment="1">
      <alignment horizontal="center" vertical="center"/>
    </xf>
    <xf numFmtId="0" fontId="38" fillId="0" borderId="65" xfId="0" applyFont="1" applyBorder="1" applyAlignment="1">
      <alignment horizontal="center" vertical="center"/>
    </xf>
    <xf numFmtId="164" fontId="7" fillId="0" borderId="65" xfId="0" applyNumberFormat="1" applyFont="1" applyBorder="1" applyAlignment="1">
      <alignment horizontal="center" vertical="center"/>
    </xf>
    <xf numFmtId="164" fontId="38" fillId="0" borderId="65" xfId="1" applyFont="1" applyBorder="1" applyAlignment="1">
      <alignment horizontal="center" vertical="center"/>
    </xf>
    <xf numFmtId="0" fontId="4" fillId="20" borderId="43" xfId="0" applyFont="1" applyFill="1" applyBorder="1" applyAlignment="1">
      <alignment horizontal="center" vertical="center"/>
    </xf>
    <xf numFmtId="0" fontId="5" fillId="3" borderId="43" xfId="0" applyFont="1" applyFill="1" applyBorder="1" applyAlignment="1">
      <alignment horizontal="center" vertical="center"/>
    </xf>
    <xf numFmtId="164" fontId="5" fillId="3" borderId="43" xfId="0" applyNumberFormat="1" applyFont="1" applyFill="1" applyBorder="1" applyAlignment="1">
      <alignment horizontal="center" vertical="center"/>
    </xf>
    <xf numFmtId="164" fontId="5" fillId="3" borderId="43" xfId="1" applyFont="1" applyFill="1" applyBorder="1" applyAlignment="1">
      <alignment horizontal="center" vertical="center"/>
    </xf>
    <xf numFmtId="0" fontId="39" fillId="3" borderId="44" xfId="0" applyFont="1" applyFill="1" applyBorder="1" applyAlignment="1">
      <alignment horizontal="center" vertical="center"/>
    </xf>
    <xf numFmtId="0" fontId="5" fillId="3" borderId="44" xfId="0" applyFont="1" applyFill="1" applyBorder="1" applyAlignment="1">
      <alignment horizontal="center" vertical="center"/>
    </xf>
    <xf numFmtId="164" fontId="5" fillId="3" borderId="44" xfId="0" applyNumberFormat="1" applyFont="1" applyFill="1" applyBorder="1" applyAlignment="1">
      <alignment horizontal="center" vertical="center"/>
    </xf>
    <xf numFmtId="0" fontId="37" fillId="3" borderId="44" xfId="0" applyFont="1" applyFill="1" applyBorder="1" applyAlignment="1">
      <alignment horizontal="center" vertical="center"/>
    </xf>
    <xf numFmtId="164" fontId="37" fillId="3" borderId="44" xfId="0" applyNumberFormat="1" applyFont="1" applyFill="1" applyBorder="1" applyAlignment="1">
      <alignment horizontal="center" vertical="center"/>
    </xf>
    <xf numFmtId="164" fontId="37" fillId="3" borderId="43" xfId="1" applyFont="1" applyFill="1" applyBorder="1" applyAlignment="1">
      <alignment horizontal="center" vertical="center"/>
    </xf>
    <xf numFmtId="0" fontId="39" fillId="3" borderId="65" xfId="0" applyFont="1" applyFill="1" applyBorder="1" applyAlignment="1">
      <alignment horizontal="center" vertical="center"/>
    </xf>
    <xf numFmtId="0" fontId="5" fillId="3" borderId="65" xfId="0" applyFont="1" applyFill="1" applyBorder="1" applyAlignment="1">
      <alignment horizontal="center" vertical="center"/>
    </xf>
    <xf numFmtId="0" fontId="7" fillId="3" borderId="65" xfId="0" applyFont="1" applyFill="1" applyBorder="1" applyAlignment="1">
      <alignment horizontal="center" vertical="center"/>
    </xf>
    <xf numFmtId="164" fontId="7" fillId="3" borderId="65" xfId="0" applyNumberFormat="1" applyFont="1" applyFill="1" applyBorder="1" applyAlignment="1">
      <alignment horizontal="center" vertical="center"/>
    </xf>
    <xf numFmtId="164" fontId="7" fillId="3" borderId="65" xfId="1" applyFont="1" applyFill="1" applyBorder="1" applyAlignment="1">
      <alignment horizontal="center" vertical="center"/>
    </xf>
    <xf numFmtId="0" fontId="41" fillId="0" borderId="0" xfId="0" applyFont="1"/>
    <xf numFmtId="0" fontId="42" fillId="0" borderId="0" xfId="0" applyFont="1"/>
    <xf numFmtId="0" fontId="5" fillId="16" borderId="86" xfId="0" applyFont="1" applyFill="1" applyBorder="1" applyAlignment="1">
      <alignment horizontal="center" vertical="center"/>
    </xf>
    <xf numFmtId="0" fontId="5" fillId="16" borderId="87" xfId="0" applyFont="1" applyFill="1" applyBorder="1" applyAlignment="1">
      <alignment horizontal="center" vertical="center"/>
    </xf>
    <xf numFmtId="0" fontId="5" fillId="16" borderId="88" xfId="0" applyFont="1" applyFill="1" applyBorder="1" applyAlignment="1">
      <alignment horizontal="center" vertical="center"/>
    </xf>
    <xf numFmtId="0" fontId="5" fillId="3" borderId="89" xfId="0" applyFont="1" applyFill="1" applyBorder="1" applyAlignment="1">
      <alignment horizontal="center" vertical="center"/>
    </xf>
    <xf numFmtId="0" fontId="5" fillId="16" borderId="91" xfId="0" applyFont="1" applyFill="1" applyBorder="1" applyAlignment="1">
      <alignment horizontal="center" vertical="center"/>
    </xf>
    <xf numFmtId="0" fontId="5" fillId="16" borderId="109" xfId="0" applyFont="1" applyFill="1" applyBorder="1" applyAlignment="1">
      <alignment horizontal="right" vertical="center"/>
    </xf>
    <xf numFmtId="164" fontId="5" fillId="16" borderId="103" xfId="0" applyNumberFormat="1" applyFont="1" applyFill="1" applyBorder="1" applyAlignment="1">
      <alignment horizontal="center" vertical="center"/>
    </xf>
    <xf numFmtId="0" fontId="5" fillId="16" borderId="112" xfId="0" applyFont="1" applyFill="1" applyBorder="1" applyAlignment="1">
      <alignment horizontal="center" vertical="center"/>
    </xf>
    <xf numFmtId="0" fontId="5" fillId="16" borderId="100" xfId="0" applyFont="1" applyFill="1" applyBorder="1" applyAlignment="1">
      <alignment horizontal="center" vertical="center"/>
    </xf>
    <xf numFmtId="0" fontId="5" fillId="16" borderId="102" xfId="0" applyFont="1" applyFill="1" applyBorder="1" applyAlignment="1">
      <alignment horizontal="center" vertical="center"/>
    </xf>
    <xf numFmtId="0" fontId="5" fillId="3" borderId="103" xfId="0" applyFont="1" applyFill="1" applyBorder="1" applyAlignment="1">
      <alignment horizontal="center" vertical="center"/>
    </xf>
    <xf numFmtId="164" fontId="5" fillId="16" borderId="110" xfId="0" applyNumberFormat="1" applyFont="1" applyFill="1" applyBorder="1" applyAlignment="1">
      <alignment horizontal="center" vertical="center"/>
    </xf>
    <xf numFmtId="0" fontId="5" fillId="16" borderId="99" xfId="0" applyFont="1" applyFill="1" applyBorder="1" applyAlignment="1">
      <alignment horizontal="center" vertical="center"/>
    </xf>
    <xf numFmtId="164" fontId="5" fillId="3" borderId="111" xfId="0" applyNumberFormat="1" applyFont="1" applyFill="1" applyBorder="1" applyAlignment="1">
      <alignment horizontal="center" vertical="center"/>
    </xf>
    <xf numFmtId="164" fontId="5" fillId="3" borderId="103" xfId="0" applyNumberFormat="1" applyFont="1" applyFill="1" applyBorder="1" applyAlignment="1">
      <alignment horizontal="center" vertical="center"/>
    </xf>
    <xf numFmtId="0" fontId="43" fillId="16" borderId="105" xfId="0" applyFont="1" applyFill="1" applyBorder="1" applyAlignment="1">
      <alignment horizontal="center" vertical="center"/>
    </xf>
    <xf numFmtId="0" fontId="43" fillId="16" borderId="104" xfId="0" applyFont="1" applyFill="1" applyBorder="1" applyAlignment="1">
      <alignment horizontal="center" vertical="center"/>
    </xf>
    <xf numFmtId="0" fontId="4" fillId="16" borderId="105" xfId="0" applyFont="1" applyFill="1" applyBorder="1" applyAlignment="1">
      <alignment horizontal="center" vertical="center"/>
    </xf>
    <xf numFmtId="0" fontId="4" fillId="16" borderId="86" xfId="0" applyFont="1" applyFill="1" applyBorder="1" applyAlignment="1">
      <alignment horizontal="center" vertical="center"/>
    </xf>
    <xf numFmtId="0" fontId="4" fillId="16" borderId="87" xfId="0" applyFont="1" applyFill="1" applyBorder="1" applyAlignment="1">
      <alignment horizontal="center" vertical="center"/>
    </xf>
    <xf numFmtId="0" fontId="4" fillId="16" borderId="88" xfId="0" applyFont="1" applyFill="1" applyBorder="1" applyAlignment="1">
      <alignment horizontal="center" vertical="center"/>
    </xf>
    <xf numFmtId="0" fontId="4" fillId="3" borderId="105" xfId="0" applyFont="1" applyFill="1" applyBorder="1" applyAlignment="1">
      <alignment horizontal="center" vertical="center"/>
    </xf>
    <xf numFmtId="0" fontId="4" fillId="16" borderId="108" xfId="0" applyFont="1" applyFill="1" applyBorder="1" applyAlignment="1">
      <alignment horizontal="center" vertical="center"/>
    </xf>
    <xf numFmtId="0" fontId="4" fillId="16" borderId="91" xfId="0" applyFont="1" applyFill="1" applyBorder="1" applyAlignment="1">
      <alignment horizontal="center" vertical="center"/>
    </xf>
    <xf numFmtId="0" fontId="4" fillId="3" borderId="106" xfId="0" applyFont="1" applyFill="1" applyBorder="1" applyAlignment="1">
      <alignment horizontal="center" vertical="center"/>
    </xf>
    <xf numFmtId="0" fontId="5" fillId="16" borderId="113" xfId="0" applyFont="1" applyFill="1" applyBorder="1" applyAlignment="1">
      <alignment horizontal="right" vertical="center"/>
    </xf>
    <xf numFmtId="164" fontId="5" fillId="16" borderId="116" xfId="0" applyNumberFormat="1" applyFont="1" applyFill="1" applyBorder="1" applyAlignment="1">
      <alignment horizontal="center" vertical="center"/>
    </xf>
    <xf numFmtId="0" fontId="5" fillId="16" borderId="117" xfId="0" applyFont="1" applyFill="1" applyBorder="1" applyAlignment="1">
      <alignment horizontal="center" vertical="center"/>
    </xf>
    <xf numFmtId="0" fontId="5" fillId="16" borderId="118" xfId="0" applyFont="1" applyFill="1" applyBorder="1" applyAlignment="1">
      <alignment horizontal="center" vertical="center"/>
    </xf>
    <xf numFmtId="0" fontId="5" fillId="16" borderId="119" xfId="0" applyFont="1" applyFill="1" applyBorder="1" applyAlignment="1">
      <alignment horizontal="center" vertical="center"/>
    </xf>
    <xf numFmtId="0" fontId="5" fillId="3" borderId="116" xfId="0" applyFont="1" applyFill="1" applyBorder="1" applyAlignment="1">
      <alignment horizontal="center" vertical="center"/>
    </xf>
    <xf numFmtId="164" fontId="5" fillId="16" borderId="114" xfId="0" applyNumberFormat="1" applyFont="1" applyFill="1" applyBorder="1" applyAlignment="1">
      <alignment horizontal="center" vertical="center"/>
    </xf>
    <xf numFmtId="0" fontId="5" fillId="16" borderId="120" xfId="0" applyFont="1" applyFill="1" applyBorder="1" applyAlignment="1">
      <alignment horizontal="center" vertical="center"/>
    </xf>
    <xf numFmtId="164" fontId="5" fillId="3" borderId="115" xfId="0" applyNumberFormat="1" applyFont="1" applyFill="1" applyBorder="1" applyAlignment="1">
      <alignment horizontal="center" vertical="center"/>
    </xf>
    <xf numFmtId="164" fontId="5" fillId="3" borderId="116" xfId="0" applyNumberFormat="1" applyFont="1" applyFill="1" applyBorder="1" applyAlignment="1">
      <alignment horizontal="center" vertical="center"/>
    </xf>
    <xf numFmtId="164" fontId="4" fillId="0" borderId="43" xfId="1" applyFont="1" applyBorder="1" applyAlignment="1">
      <alignment horizontal="center" vertical="center"/>
    </xf>
    <xf numFmtId="164" fontId="4" fillId="0" borderId="22" xfId="1" applyFont="1" applyBorder="1" applyAlignment="1">
      <alignment horizontal="center" vertical="center"/>
    </xf>
    <xf numFmtId="164" fontId="4" fillId="0" borderId="62" xfId="1" applyFont="1" applyBorder="1" applyAlignment="1">
      <alignment horizontal="center" vertical="center"/>
    </xf>
    <xf numFmtId="164" fontId="4" fillId="0" borderId="45" xfId="1" applyFont="1" applyBorder="1" applyAlignment="1">
      <alignment horizontal="center" vertical="center"/>
    </xf>
    <xf numFmtId="164" fontId="4" fillId="0" borderId="61" xfId="1" applyFont="1" applyBorder="1" applyAlignment="1">
      <alignment horizontal="center" vertical="center"/>
    </xf>
    <xf numFmtId="164" fontId="4" fillId="0" borderId="47" xfId="1" applyFont="1" applyBorder="1" applyAlignment="1">
      <alignment horizontal="center" vertical="center"/>
    </xf>
    <xf numFmtId="164" fontId="4" fillId="0" borderId="71" xfId="1" applyFont="1" applyBorder="1" applyAlignment="1">
      <alignment horizontal="center" vertical="center"/>
    </xf>
    <xf numFmtId="164" fontId="4" fillId="0" borderId="44" xfId="1" applyFont="1" applyBorder="1" applyAlignment="1">
      <alignment horizontal="center" vertical="center"/>
    </xf>
    <xf numFmtId="164" fontId="4" fillId="0" borderId="42" xfId="1" applyFont="1" applyBorder="1" applyAlignment="1">
      <alignment horizontal="center" vertical="center"/>
    </xf>
    <xf numFmtId="164" fontId="4" fillId="0" borderId="39" xfId="1" applyFont="1" applyBorder="1" applyAlignment="1">
      <alignment horizontal="center" vertical="center"/>
    </xf>
    <xf numFmtId="164" fontId="4" fillId="0" borderId="24" xfId="1" applyFont="1" applyBorder="1" applyAlignment="1">
      <alignment horizontal="center" vertical="center"/>
    </xf>
    <xf numFmtId="164" fontId="4" fillId="0" borderId="38" xfId="1" applyFont="1" applyBorder="1" applyAlignment="1">
      <alignment horizontal="center" vertical="center"/>
    </xf>
    <xf numFmtId="164" fontId="4" fillId="0" borderId="70" xfId="1" applyFont="1" applyBorder="1" applyAlignment="1">
      <alignment horizontal="center" vertical="center"/>
    </xf>
    <xf numFmtId="0" fontId="5" fillId="14" borderId="4" xfId="0" applyFont="1" applyFill="1" applyBorder="1" applyAlignment="1">
      <alignment horizontal="right" vertical="center"/>
    </xf>
    <xf numFmtId="164" fontId="5" fillId="14" borderId="35" xfId="1" applyFont="1" applyFill="1" applyBorder="1" applyAlignment="1">
      <alignment horizontal="center" vertical="center"/>
    </xf>
    <xf numFmtId="164" fontId="5" fillId="14" borderId="55" xfId="1" applyFont="1" applyFill="1" applyBorder="1" applyAlignment="1">
      <alignment horizontal="center" vertical="center"/>
    </xf>
    <xf numFmtId="164" fontId="5" fillId="14" borderId="60" xfId="1" applyFont="1" applyFill="1" applyBorder="1" applyAlignment="1">
      <alignment horizontal="center" vertical="center"/>
    </xf>
    <xf numFmtId="164" fontId="5" fillId="14" borderId="37" xfId="1" applyFont="1" applyFill="1" applyBorder="1" applyAlignment="1">
      <alignment horizontal="center" vertical="center"/>
    </xf>
    <xf numFmtId="164" fontId="5" fillId="14" borderId="5" xfId="1" applyFont="1" applyFill="1" applyBorder="1" applyAlignment="1">
      <alignment horizontal="center" vertical="center"/>
    </xf>
    <xf numFmtId="164" fontId="5" fillId="14" borderId="33" xfId="1" applyFont="1" applyFill="1" applyBorder="1" applyAlignment="1">
      <alignment horizontal="center" vertical="center"/>
    </xf>
    <xf numFmtId="164" fontId="5" fillId="14" borderId="6" xfId="1" applyFont="1" applyFill="1" applyBorder="1" applyAlignment="1">
      <alignment horizontal="center" vertical="center"/>
    </xf>
    <xf numFmtId="0" fontId="5" fillId="4" borderId="4" xfId="0" applyFont="1" applyFill="1" applyBorder="1" applyAlignment="1">
      <alignment horizontal="right" vertical="center"/>
    </xf>
    <xf numFmtId="164" fontId="5" fillId="4" borderId="35" xfId="1" applyFont="1" applyFill="1" applyBorder="1" applyAlignment="1">
      <alignment horizontal="center" vertical="center"/>
    </xf>
    <xf numFmtId="164" fontId="5" fillId="4" borderId="55" xfId="1" applyFont="1" applyFill="1" applyBorder="1" applyAlignment="1">
      <alignment horizontal="center" vertical="center"/>
    </xf>
    <xf numFmtId="164" fontId="5" fillId="4" borderId="60" xfId="1" applyFont="1" applyFill="1" applyBorder="1" applyAlignment="1">
      <alignment horizontal="center" vertical="center"/>
    </xf>
    <xf numFmtId="164" fontId="5" fillId="4" borderId="37" xfId="1" applyFont="1" applyFill="1" applyBorder="1" applyAlignment="1">
      <alignment horizontal="center" vertical="center"/>
    </xf>
    <xf numFmtId="164" fontId="5" fillId="4" borderId="5" xfId="1" applyFont="1" applyFill="1" applyBorder="1" applyAlignment="1">
      <alignment horizontal="center" vertical="center"/>
    </xf>
    <xf numFmtId="164" fontId="5" fillId="4" borderId="33" xfId="1" applyFont="1" applyFill="1" applyBorder="1" applyAlignment="1">
      <alignment horizontal="center" vertical="center"/>
    </xf>
    <xf numFmtId="164" fontId="5" fillId="4" borderId="6" xfId="1" applyFont="1" applyFill="1" applyBorder="1" applyAlignment="1">
      <alignment horizontal="center" vertical="center"/>
    </xf>
    <xf numFmtId="0" fontId="44" fillId="0" borderId="0" xfId="0" applyFont="1"/>
    <xf numFmtId="0" fontId="22" fillId="0" borderId="0" xfId="0" applyFont="1" applyAlignment="1">
      <alignment horizontal="center" vertical="center"/>
    </xf>
    <xf numFmtId="0" fontId="8" fillId="0" borderId="0" xfId="0" applyFont="1" applyAlignment="1">
      <alignment horizontal="center" vertical="center"/>
    </xf>
    <xf numFmtId="0" fontId="5" fillId="16" borderId="41" xfId="0" applyFont="1" applyFill="1" applyBorder="1" applyAlignment="1">
      <alignment horizontal="center" vertical="center"/>
    </xf>
    <xf numFmtId="0" fontId="5" fillId="16" borderId="2" xfId="0" applyFont="1" applyFill="1" applyBorder="1" applyAlignment="1">
      <alignment horizontal="center" vertical="center"/>
    </xf>
    <xf numFmtId="0" fontId="5" fillId="16" borderId="11" xfId="0" applyFont="1" applyFill="1" applyBorder="1" applyAlignment="1">
      <alignment horizontal="center" vertical="center"/>
    </xf>
    <xf numFmtId="0" fontId="11" fillId="20" borderId="4" xfId="0" applyFont="1" applyFill="1" applyBorder="1"/>
    <xf numFmtId="0" fontId="11" fillId="20" borderId="5" xfId="0" applyFont="1" applyFill="1" applyBorder="1"/>
    <xf numFmtId="0" fontId="11" fillId="20" borderId="6" xfId="0" applyFont="1" applyFill="1" applyBorder="1"/>
    <xf numFmtId="0" fontId="5" fillId="16" borderId="72" xfId="0" applyFont="1" applyFill="1" applyBorder="1" applyAlignment="1">
      <alignment horizontal="center" vertical="center"/>
    </xf>
    <xf numFmtId="0" fontId="5" fillId="16" borderId="26" xfId="0" applyFont="1" applyFill="1" applyBorder="1" applyAlignment="1">
      <alignment horizontal="center" vertical="center"/>
    </xf>
    <xf numFmtId="0" fontId="5" fillId="16" borderId="73" xfId="0" applyFont="1" applyFill="1" applyBorder="1" applyAlignment="1">
      <alignment horizontal="center" vertical="center"/>
    </xf>
    <xf numFmtId="0" fontId="5" fillId="5" borderId="30" xfId="0" applyFont="1" applyFill="1" applyBorder="1" applyAlignment="1">
      <alignment vertical="center"/>
    </xf>
    <xf numFmtId="0" fontId="5" fillId="5" borderId="68" xfId="0" applyFont="1" applyFill="1" applyBorder="1" applyAlignment="1">
      <alignment horizontal="center" vertical="center"/>
    </xf>
    <xf numFmtId="0" fontId="4" fillId="5" borderId="32" xfId="0" applyFont="1" applyFill="1" applyBorder="1" applyAlignment="1">
      <alignment horizontal="center" vertical="center"/>
    </xf>
    <xf numFmtId="164" fontId="5" fillId="5" borderId="69" xfId="1" applyFont="1" applyFill="1" applyBorder="1" applyAlignment="1">
      <alignment horizontal="center" vertical="center" shrinkToFit="1"/>
    </xf>
    <xf numFmtId="0" fontId="5" fillId="16" borderId="33" xfId="0" applyFont="1" applyFill="1" applyBorder="1" applyAlignment="1">
      <alignment horizontal="center" vertical="center"/>
    </xf>
    <xf numFmtId="0" fontId="5" fillId="16" borderId="34" xfId="0" applyFont="1" applyFill="1" applyBorder="1" applyAlignment="1">
      <alignment horizontal="center" vertical="center"/>
    </xf>
    <xf numFmtId="0" fontId="5" fillId="16" borderId="5" xfId="0" applyFont="1" applyFill="1" applyBorder="1" applyAlignment="1">
      <alignment horizontal="center" vertical="center"/>
    </xf>
    <xf numFmtId="0" fontId="5" fillId="16" borderId="60" xfId="0" applyFont="1" applyFill="1" applyBorder="1" applyAlignment="1">
      <alignment horizontal="center" vertical="center"/>
    </xf>
    <xf numFmtId="0" fontId="4" fillId="16" borderId="5" xfId="0" applyFont="1" applyFill="1" applyBorder="1" applyAlignment="1">
      <alignment horizontal="center" vertical="center"/>
    </xf>
    <xf numFmtId="17" fontId="4" fillId="16" borderId="35" xfId="0" applyNumberFormat="1" applyFont="1" applyFill="1" applyBorder="1" applyAlignment="1">
      <alignment horizontal="center" vertical="center"/>
    </xf>
    <xf numFmtId="0" fontId="4" fillId="0" borderId="47" xfId="0" applyFont="1" applyBorder="1" applyAlignment="1">
      <alignment horizontal="center" vertical="center"/>
    </xf>
    <xf numFmtId="0" fontId="4" fillId="0" borderId="45" xfId="0" applyFont="1" applyBorder="1" applyAlignment="1">
      <alignment horizontal="center" vertical="center"/>
    </xf>
    <xf numFmtId="0" fontId="4" fillId="0" borderId="22" xfId="0" applyFont="1" applyBorder="1" applyAlignment="1">
      <alignment horizontal="center" vertical="center"/>
    </xf>
    <xf numFmtId="164" fontId="5" fillId="0" borderId="23" xfId="1"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14" xfId="0" applyFont="1" applyBorder="1" applyAlignment="1">
      <alignment horizontal="center" vertical="center"/>
    </xf>
    <xf numFmtId="0" fontId="4" fillId="0" borderId="39" xfId="0" applyFont="1" applyBorder="1" applyAlignment="1">
      <alignment horizontal="center" vertical="center"/>
    </xf>
    <xf numFmtId="164" fontId="5" fillId="0" borderId="15" xfId="1" applyFont="1" applyBorder="1" applyAlignment="1">
      <alignment horizontal="center" vertical="center"/>
    </xf>
    <xf numFmtId="0" fontId="4" fillId="0" borderId="14"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73" xfId="0" applyFont="1" applyBorder="1" applyAlignment="1">
      <alignment horizontal="center" vertical="center"/>
    </xf>
    <xf numFmtId="0" fontId="9" fillId="0" borderId="65" xfId="0" applyFont="1" applyBorder="1" applyAlignment="1">
      <alignment horizontal="center" vertical="center"/>
    </xf>
    <xf numFmtId="0" fontId="9" fillId="0" borderId="26" xfId="0" applyFont="1" applyBorder="1" applyAlignment="1">
      <alignment horizontal="center" vertical="center"/>
    </xf>
    <xf numFmtId="164" fontId="37" fillId="0" borderId="27" xfId="1" applyFont="1" applyBorder="1" applyAlignment="1">
      <alignment horizontal="center" vertical="center"/>
    </xf>
    <xf numFmtId="0" fontId="9" fillId="0" borderId="73" xfId="0" applyFont="1" applyBorder="1" applyAlignment="1">
      <alignment horizontal="center" vertical="center"/>
    </xf>
    <xf numFmtId="164" fontId="9" fillId="0" borderId="65" xfId="1" applyFont="1" applyBorder="1" applyAlignment="1">
      <alignment horizontal="center" vertical="center"/>
    </xf>
    <xf numFmtId="0" fontId="5" fillId="3" borderId="47"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22" xfId="0" applyFont="1" applyFill="1" applyBorder="1" applyAlignment="1">
      <alignment horizontal="center" vertical="center"/>
    </xf>
    <xf numFmtId="164" fontId="5" fillId="3" borderId="23" xfId="1" applyFont="1" applyFill="1" applyBorder="1" applyAlignment="1">
      <alignment horizontal="center" vertical="center"/>
    </xf>
    <xf numFmtId="0" fontId="39" fillId="3" borderId="38" xfId="0" applyFont="1" applyFill="1" applyBorder="1" applyAlignment="1">
      <alignment horizontal="center" vertical="center"/>
    </xf>
    <xf numFmtId="0" fontId="45" fillId="3" borderId="39" xfId="0" applyFont="1" applyFill="1" applyBorder="1" applyAlignment="1">
      <alignment horizontal="center" vertical="center"/>
    </xf>
    <xf numFmtId="0" fontId="45" fillId="3" borderId="14" xfId="0" applyFont="1" applyFill="1" applyBorder="1" applyAlignment="1">
      <alignment horizontal="center" vertical="center"/>
    </xf>
    <xf numFmtId="0" fontId="5" fillId="3" borderId="39" xfId="0" applyFont="1" applyFill="1" applyBorder="1" applyAlignment="1">
      <alignment horizontal="center" vertical="center"/>
    </xf>
    <xf numFmtId="164" fontId="5" fillId="3" borderId="15" xfId="1" applyFont="1" applyFill="1" applyBorder="1" applyAlignment="1">
      <alignment horizontal="center" vertical="center"/>
    </xf>
    <xf numFmtId="0" fontId="5" fillId="3" borderId="14" xfId="0" applyFont="1" applyFill="1" applyBorder="1" applyAlignment="1">
      <alignment horizontal="center" vertical="center"/>
    </xf>
    <xf numFmtId="164" fontId="5" fillId="3" borderId="44" xfId="1" applyFont="1" applyFill="1" applyBorder="1" applyAlignment="1">
      <alignment horizontal="center" vertical="center"/>
    </xf>
    <xf numFmtId="0" fontId="39" fillId="3" borderId="25" xfId="0" applyFont="1" applyFill="1" applyBorder="1" applyAlignment="1">
      <alignment horizontal="center" vertical="center"/>
    </xf>
    <xf numFmtId="0" fontId="45" fillId="3" borderId="26" xfId="0" applyFont="1" applyFill="1" applyBorder="1" applyAlignment="1">
      <alignment horizontal="center" vertical="center"/>
    </xf>
    <xf numFmtId="0" fontId="45" fillId="3" borderId="73" xfId="0" applyFont="1" applyFill="1" applyBorder="1" applyAlignment="1">
      <alignment horizontal="center" vertical="center"/>
    </xf>
    <xf numFmtId="0" fontId="37" fillId="3" borderId="65" xfId="0" applyFont="1" applyFill="1" applyBorder="1" applyAlignment="1">
      <alignment horizontal="center" vertical="center"/>
    </xf>
    <xf numFmtId="0" fontId="37" fillId="3" borderId="26" xfId="0" applyFont="1" applyFill="1" applyBorder="1" applyAlignment="1">
      <alignment horizontal="center" vertical="center"/>
    </xf>
    <xf numFmtId="164" fontId="37" fillId="3" borderId="27" xfId="1" applyFont="1" applyFill="1" applyBorder="1" applyAlignment="1">
      <alignment horizontal="center" vertical="center"/>
    </xf>
    <xf numFmtId="0" fontId="37" fillId="3" borderId="73" xfId="0" applyFont="1" applyFill="1" applyBorder="1" applyAlignment="1">
      <alignment horizontal="center" vertical="center"/>
    </xf>
    <xf numFmtId="164" fontId="37" fillId="3" borderId="65" xfId="1" applyFont="1" applyFill="1" applyBorder="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168" fontId="47" fillId="0" borderId="0" xfId="0" applyNumberFormat="1" applyFont="1" applyAlignment="1">
      <alignment horizontal="left" vertical="center"/>
    </xf>
    <xf numFmtId="16" fontId="47" fillId="0" borderId="0" xfId="0" applyNumberFormat="1" applyFont="1" applyAlignment="1">
      <alignment horizontal="center" vertical="center"/>
    </xf>
    <xf numFmtId="164" fontId="48" fillId="0" borderId="0" xfId="1" applyFont="1" applyAlignment="1">
      <alignment horizontal="center" vertical="center"/>
    </xf>
    <xf numFmtId="0" fontId="49" fillId="0" borderId="0" xfId="0" applyFont="1" applyAlignment="1">
      <alignment horizontal="center" vertical="center"/>
    </xf>
    <xf numFmtId="168" fontId="50" fillId="0" borderId="0" xfId="0" applyNumberFormat="1" applyFont="1" applyAlignment="1">
      <alignment horizontal="center" vertical="center"/>
    </xf>
    <xf numFmtId="0" fontId="48" fillId="0" borderId="0" xfId="0" applyFont="1" applyAlignment="1">
      <alignment horizontal="center" vertical="center"/>
    </xf>
    <xf numFmtId="0" fontId="51" fillId="0" borderId="0" xfId="0" applyFont="1" applyAlignment="1">
      <alignment horizontal="left" vertical="center"/>
    </xf>
    <xf numFmtId="0" fontId="51" fillId="0" borderId="0" xfId="0" applyFont="1" applyAlignment="1">
      <alignment horizontal="center" vertical="center"/>
    </xf>
    <xf numFmtId="1" fontId="47" fillId="0" borderId="0" xfId="0" applyNumberFormat="1" applyFont="1" applyAlignment="1">
      <alignment horizontal="center" vertical="center"/>
    </xf>
    <xf numFmtId="168" fontId="51" fillId="21" borderId="35" xfId="0" applyNumberFormat="1" applyFont="1" applyFill="1" applyBorder="1" applyAlignment="1">
      <alignment horizontal="left" vertical="center"/>
    </xf>
    <xf numFmtId="168" fontId="51" fillId="0" borderId="0" xfId="0" applyNumberFormat="1" applyFont="1" applyAlignment="1">
      <alignment horizontal="left" vertical="center"/>
    </xf>
    <xf numFmtId="0" fontId="47" fillId="0" borderId="0" xfId="0" applyFont="1" applyAlignment="1">
      <alignment horizontal="left" vertical="center"/>
    </xf>
    <xf numFmtId="0" fontId="47" fillId="0" borderId="0" xfId="0" applyFont="1" applyAlignment="1">
      <alignment vertical="center"/>
    </xf>
    <xf numFmtId="168" fontId="48" fillId="0" borderId="0" xfId="0" applyNumberFormat="1" applyFont="1" applyAlignment="1">
      <alignment horizontal="center" vertical="center"/>
    </xf>
    <xf numFmtId="168" fontId="51" fillId="0" borderId="0" xfId="0" applyNumberFormat="1" applyFont="1" applyAlignment="1">
      <alignment horizontal="center" vertical="center"/>
    </xf>
    <xf numFmtId="168" fontId="47" fillId="0" borderId="0" xfId="0" applyNumberFormat="1" applyFont="1" applyAlignment="1">
      <alignment horizontal="center" vertical="center"/>
    </xf>
    <xf numFmtId="0" fontId="52" fillId="0" borderId="0" xfId="0" applyFont="1" applyAlignment="1">
      <alignment horizontal="center" vertical="center" shrinkToFit="1"/>
    </xf>
    <xf numFmtId="0" fontId="50" fillId="0" borderId="0" xfId="0" applyFont="1" applyAlignment="1">
      <alignment horizontal="center" vertical="center"/>
    </xf>
    <xf numFmtId="12" fontId="47" fillId="0" borderId="0" xfId="1" applyNumberFormat="1" applyFont="1" applyAlignment="1">
      <alignment horizontal="center" vertical="center"/>
    </xf>
    <xf numFmtId="0" fontId="47" fillId="0" borderId="0" xfId="2" applyNumberFormat="1" applyFont="1" applyAlignment="1">
      <alignment horizontal="center" vertical="center"/>
    </xf>
    <xf numFmtId="16" fontId="48" fillId="22" borderId="39" xfId="3" quotePrefix="1" applyNumberFormat="1" applyFont="1" applyFill="1" applyBorder="1" applyAlignment="1">
      <alignment horizontal="center" vertical="center" wrapText="1"/>
    </xf>
    <xf numFmtId="168" fontId="51" fillId="23" borderId="35" xfId="0" applyNumberFormat="1" applyFont="1" applyFill="1" applyBorder="1" applyAlignment="1">
      <alignment horizontal="left" vertical="center"/>
    </xf>
    <xf numFmtId="164" fontId="47" fillId="0" borderId="0" xfId="1" applyFont="1" applyAlignment="1">
      <alignment horizontal="left" vertical="center"/>
    </xf>
    <xf numFmtId="0" fontId="51" fillId="24" borderId="0" xfId="3" applyFont="1" applyFill="1">
      <alignment vertical="center"/>
    </xf>
    <xf numFmtId="175" fontId="51" fillId="24" borderId="0" xfId="3" applyNumberFormat="1" applyFont="1" applyFill="1">
      <alignment vertical="center"/>
    </xf>
    <xf numFmtId="168" fontId="51" fillId="24" borderId="0" xfId="3" applyNumberFormat="1" applyFont="1" applyFill="1">
      <alignment vertical="center"/>
    </xf>
    <xf numFmtId="0" fontId="48" fillId="25" borderId="39" xfId="3" applyFont="1" applyFill="1" applyBorder="1" applyAlignment="1">
      <alignment horizontal="center" vertical="center" wrapText="1"/>
    </xf>
    <xf numFmtId="164" fontId="47" fillId="0" borderId="0" xfId="1" applyFont="1" applyAlignment="1">
      <alignment horizontal="center" vertical="center"/>
    </xf>
    <xf numFmtId="10" fontId="47" fillId="0" borderId="0" xfId="2" applyNumberFormat="1" applyFont="1" applyAlignment="1">
      <alignment horizontal="center" vertical="center"/>
    </xf>
    <xf numFmtId="0" fontId="48" fillId="26" borderId="39" xfId="0" applyFont="1" applyFill="1" applyBorder="1" applyAlignment="1">
      <alignment horizontal="center" vertical="center"/>
    </xf>
    <xf numFmtId="168" fontId="50" fillId="0" borderId="0" xfId="0" applyNumberFormat="1" applyFont="1" applyAlignment="1">
      <alignment horizontal="left" vertical="center"/>
    </xf>
    <xf numFmtId="168" fontId="48" fillId="0" borderId="0" xfId="1" applyNumberFormat="1" applyFont="1" applyAlignment="1">
      <alignment horizontal="center" vertical="center"/>
    </xf>
    <xf numFmtId="16" fontId="48" fillId="8" borderId="39" xfId="3" quotePrefix="1" applyNumberFormat="1" applyFont="1" applyFill="1" applyBorder="1" applyAlignment="1">
      <alignment horizontal="center" vertical="center" wrapText="1"/>
    </xf>
    <xf numFmtId="164" fontId="47" fillId="0" borderId="0" xfId="0" applyNumberFormat="1" applyFont="1" applyAlignment="1">
      <alignment horizontal="center" vertical="center"/>
    </xf>
    <xf numFmtId="0" fontId="54" fillId="0" borderId="0" xfId="0" applyFont="1" applyAlignment="1">
      <alignment horizontal="centerContinuous" vertical="center"/>
    </xf>
    <xf numFmtId="0" fontId="54" fillId="0" borderId="0" xfId="0" applyFont="1" applyAlignment="1">
      <alignment horizontal="left" vertical="center"/>
    </xf>
    <xf numFmtId="0" fontId="48" fillId="7" borderId="39" xfId="3" applyFont="1" applyFill="1" applyBorder="1" applyAlignment="1">
      <alignment horizontal="center" vertical="center" wrapText="1"/>
    </xf>
    <xf numFmtId="0" fontId="50" fillId="0" borderId="0" xfId="0" applyFont="1" applyAlignment="1">
      <alignment horizontal="left" vertical="center"/>
    </xf>
    <xf numFmtId="16" fontId="47" fillId="0" borderId="0" xfId="0" applyNumberFormat="1" applyFont="1" applyAlignment="1">
      <alignment horizontal="left" vertical="center"/>
    </xf>
    <xf numFmtId="0" fontId="55" fillId="21" borderId="39" xfId="3" applyFont="1" applyFill="1" applyBorder="1" applyAlignment="1">
      <alignment horizontal="center" vertical="center" wrapText="1"/>
    </xf>
    <xf numFmtId="164" fontId="50" fillId="0" borderId="0" xfId="1" applyFont="1" applyAlignment="1">
      <alignment horizontal="left" vertical="center"/>
    </xf>
    <xf numFmtId="164" fontId="56" fillId="0" borderId="0" xfId="1" applyFont="1" applyAlignment="1">
      <alignment horizontal="left" vertical="center"/>
    </xf>
    <xf numFmtId="164" fontId="57" fillId="0" borderId="0" xfId="1" applyFont="1" applyAlignment="1">
      <alignment horizontal="left" vertical="center" shrinkToFit="1"/>
    </xf>
    <xf numFmtId="164" fontId="56" fillId="0" borderId="0" xfId="1" applyFont="1" applyAlignment="1">
      <alignment horizontal="center" vertical="center"/>
    </xf>
    <xf numFmtId="0" fontId="50" fillId="4" borderId="35" xfId="0" applyFont="1" applyFill="1" applyBorder="1" applyAlignment="1">
      <alignment horizontal="center" vertical="center"/>
    </xf>
    <xf numFmtId="0" fontId="47" fillId="0" borderId="56" xfId="0" applyFont="1" applyBorder="1" applyAlignment="1">
      <alignment horizontal="center" vertical="center"/>
    </xf>
    <xf numFmtId="168" fontId="50" fillId="0" borderId="57" xfId="0" applyNumberFormat="1" applyFont="1" applyBorder="1" applyAlignment="1">
      <alignment horizontal="left" vertical="center"/>
    </xf>
    <xf numFmtId="176" fontId="50" fillId="0" borderId="57" xfId="0" applyNumberFormat="1" applyFont="1" applyBorder="1" applyAlignment="1">
      <alignment vertical="center"/>
    </xf>
    <xf numFmtId="0" fontId="58" fillId="0" borderId="57" xfId="0" applyFont="1" applyBorder="1" applyAlignment="1">
      <alignment vertical="center"/>
    </xf>
    <xf numFmtId="0" fontId="55" fillId="0" borderId="0" xfId="0" applyFont="1" applyAlignment="1">
      <alignment horizontal="center" vertical="center"/>
    </xf>
    <xf numFmtId="164" fontId="55" fillId="0" borderId="0" xfId="1" applyFont="1" applyAlignment="1">
      <alignment horizontal="center" vertical="center"/>
    </xf>
    <xf numFmtId="1" fontId="55" fillId="0" borderId="0" xfId="0" applyNumberFormat="1" applyFont="1" applyAlignment="1">
      <alignment horizontal="center" vertical="center"/>
    </xf>
    <xf numFmtId="0" fontId="55" fillId="0" borderId="0" xfId="0" applyFont="1" applyAlignment="1">
      <alignment vertical="center"/>
    </xf>
    <xf numFmtId="168" fontId="55" fillId="0" borderId="0" xfId="0" applyNumberFormat="1" applyFont="1" applyAlignment="1">
      <alignment horizontal="center" vertical="center"/>
    </xf>
    <xf numFmtId="0" fontId="50" fillId="0" borderId="35" xfId="0" applyFont="1" applyBorder="1" applyAlignment="1">
      <alignment horizontal="center" vertical="center"/>
    </xf>
    <xf numFmtId="1" fontId="50" fillId="0" borderId="35" xfId="0" applyNumberFormat="1" applyFont="1" applyBorder="1" applyAlignment="1">
      <alignment horizontal="center" vertical="center"/>
    </xf>
    <xf numFmtId="0" fontId="50" fillId="0" borderId="4" xfId="0" applyFont="1" applyBorder="1" applyAlignment="1">
      <alignment horizontal="center" vertical="center"/>
    </xf>
    <xf numFmtId="0" fontId="46" fillId="0" borderId="0" xfId="0" applyFont="1" applyAlignment="1">
      <alignment horizontal="center" vertical="center" wrapText="1"/>
    </xf>
    <xf numFmtId="0" fontId="50" fillId="0" borderId="35" xfId="0" applyFont="1" applyBorder="1" applyAlignment="1">
      <alignment horizontal="center" vertical="center" wrapText="1"/>
    </xf>
    <xf numFmtId="168" fontId="50" fillId="0" borderId="35" xfId="0" applyNumberFormat="1" applyFont="1" applyBorder="1" applyAlignment="1">
      <alignment horizontal="center" vertical="center" wrapText="1"/>
    </xf>
    <xf numFmtId="0" fontId="50" fillId="4" borderId="35" xfId="1" applyNumberFormat="1" applyFont="1" applyFill="1" applyBorder="1" applyAlignment="1">
      <alignment horizontal="center" vertical="center" wrapText="1"/>
    </xf>
    <xf numFmtId="0" fontId="50" fillId="4" borderId="35" xfId="0" applyFont="1" applyFill="1" applyBorder="1" applyAlignment="1">
      <alignment horizontal="center" vertical="center" wrapText="1"/>
    </xf>
    <xf numFmtId="0" fontId="51" fillId="4" borderId="35" xfId="0" applyFont="1" applyFill="1" applyBorder="1" applyAlignment="1">
      <alignment horizontal="center" vertical="center" wrapText="1"/>
    </xf>
    <xf numFmtId="164" fontId="51" fillId="4" borderId="35" xfId="1" applyFont="1" applyFill="1" applyBorder="1" applyAlignment="1">
      <alignment horizontal="center" vertical="center" wrapText="1"/>
    </xf>
    <xf numFmtId="0" fontId="51" fillId="0" borderId="35" xfId="0" applyFont="1" applyBorder="1" applyAlignment="1">
      <alignment horizontal="center" vertical="center" wrapText="1"/>
    </xf>
    <xf numFmtId="0" fontId="51" fillId="0" borderId="35" xfId="0" applyFont="1" applyBorder="1" applyAlignment="1">
      <alignment horizontal="left" vertical="center" wrapText="1"/>
    </xf>
    <xf numFmtId="168" fontId="51" fillId="0" borderId="35" xfId="1" applyNumberFormat="1" applyFont="1" applyBorder="1" applyAlignment="1">
      <alignment horizontal="center" vertical="center" wrapText="1"/>
    </xf>
    <xf numFmtId="164" fontId="51" fillId="18" borderId="35" xfId="1" applyFont="1" applyFill="1" applyBorder="1" applyAlignment="1">
      <alignment horizontal="center" vertical="center" wrapText="1"/>
    </xf>
    <xf numFmtId="164" fontId="51" fillId="0" borderId="35" xfId="1" applyFont="1" applyFill="1" applyBorder="1" applyAlignment="1">
      <alignment horizontal="center" vertical="center" wrapText="1"/>
    </xf>
    <xf numFmtId="164" fontId="51" fillId="0" borderId="35" xfId="1" applyFont="1" applyBorder="1" applyAlignment="1">
      <alignment horizontal="center" vertical="center" wrapText="1"/>
    </xf>
    <xf numFmtId="0" fontId="51" fillId="27" borderId="35" xfId="0" applyFont="1" applyFill="1" applyBorder="1" applyAlignment="1">
      <alignment horizontal="center" vertical="center" wrapText="1"/>
    </xf>
    <xf numFmtId="164" fontId="51" fillId="22" borderId="35" xfId="1" applyFont="1" applyFill="1" applyBorder="1" applyAlignment="1">
      <alignment horizontal="center" vertical="center" wrapText="1"/>
    </xf>
    <xf numFmtId="164" fontId="51" fillId="28" borderId="35" xfId="1" applyFont="1" applyFill="1" applyBorder="1" applyAlignment="1">
      <alignment horizontal="center" vertical="center" wrapText="1"/>
    </xf>
    <xf numFmtId="0" fontId="50" fillId="0" borderId="35" xfId="0" applyFont="1" applyBorder="1" applyAlignment="1">
      <alignment horizontal="left" vertical="center" wrapText="1"/>
    </xf>
    <xf numFmtId="168" fontId="51" fillId="29" borderId="35" xfId="0" applyNumberFormat="1" applyFont="1" applyFill="1" applyBorder="1" applyAlignment="1">
      <alignment horizontal="center" vertical="center" wrapText="1"/>
    </xf>
    <xf numFmtId="168" fontId="51" fillId="0" borderId="35" xfId="0" applyNumberFormat="1" applyFont="1" applyBorder="1" applyAlignment="1">
      <alignment horizontal="center" vertical="center" wrapText="1"/>
    </xf>
    <xf numFmtId="168" fontId="51" fillId="0" borderId="35" xfId="0" quotePrefix="1" applyNumberFormat="1" applyFont="1" applyBorder="1" applyAlignment="1">
      <alignment horizontal="left" vertical="center" wrapText="1"/>
    </xf>
    <xf numFmtId="168" fontId="51" fillId="0" borderId="35" xfId="0" quotePrefix="1" applyNumberFormat="1" applyFont="1" applyBorder="1" applyAlignment="1">
      <alignment horizontal="center" vertical="center" wrapText="1"/>
    </xf>
    <xf numFmtId="168" fontId="51" fillId="30" borderId="35" xfId="0" quotePrefix="1" applyNumberFormat="1" applyFont="1" applyFill="1" applyBorder="1" applyAlignment="1">
      <alignment horizontal="center" vertical="center" wrapText="1"/>
    </xf>
    <xf numFmtId="0" fontId="51" fillId="0" borderId="35" xfId="4" applyNumberFormat="1" applyFont="1" applyFill="1" applyBorder="1" applyAlignment="1">
      <alignment horizontal="center" vertical="center" wrapText="1"/>
    </xf>
    <xf numFmtId="168" fontId="51" fillId="0" borderId="35" xfId="4" applyNumberFormat="1" applyFont="1" applyFill="1" applyBorder="1" applyAlignment="1">
      <alignment horizontal="center" vertical="center" wrapText="1"/>
    </xf>
    <xf numFmtId="168" fontId="50" fillId="31" borderId="35" xfId="0" applyNumberFormat="1" applyFont="1" applyFill="1" applyBorder="1" applyAlignment="1">
      <alignment horizontal="center" vertical="center" wrapText="1"/>
    </xf>
    <xf numFmtId="168" fontId="50" fillId="32" borderId="35" xfId="0" applyNumberFormat="1" applyFont="1" applyFill="1" applyBorder="1" applyAlignment="1">
      <alignment horizontal="center" vertical="center" wrapText="1"/>
    </xf>
    <xf numFmtId="168" fontId="50" fillId="31" borderId="4" xfId="0" applyNumberFormat="1" applyFont="1" applyFill="1" applyBorder="1" applyAlignment="1">
      <alignment horizontal="center" vertical="center" wrapText="1"/>
    </xf>
    <xf numFmtId="168" fontId="50" fillId="32" borderId="4" xfId="0" applyNumberFormat="1" applyFont="1" applyFill="1" applyBorder="1" applyAlignment="1">
      <alignment horizontal="center" vertical="center" wrapText="1"/>
    </xf>
    <xf numFmtId="0" fontId="47" fillId="0" borderId="0" xfId="0" applyFont="1" applyAlignment="1">
      <alignment horizontal="center" vertical="center" wrapText="1"/>
    </xf>
    <xf numFmtId="1" fontId="51" fillId="18" borderId="35" xfId="0" applyNumberFormat="1" applyFont="1" applyFill="1" applyBorder="1" applyAlignment="1">
      <alignment horizontal="center" vertical="center" wrapText="1" shrinkToFit="1"/>
    </xf>
    <xf numFmtId="1" fontId="51" fillId="18" borderId="4" xfId="0" applyNumberFormat="1" applyFont="1" applyFill="1" applyBorder="1" applyAlignment="1">
      <alignment horizontal="center" vertical="center" wrapText="1"/>
    </xf>
    <xf numFmtId="1" fontId="51" fillId="33" borderId="4" xfId="0" applyNumberFormat="1" applyFont="1" applyFill="1" applyBorder="1" applyAlignment="1">
      <alignment horizontal="center" vertical="center" wrapText="1"/>
    </xf>
    <xf numFmtId="1" fontId="51" fillId="33" borderId="35" xfId="0" applyNumberFormat="1" applyFont="1" applyFill="1" applyBorder="1" applyAlignment="1">
      <alignment horizontal="center" vertical="center" wrapText="1"/>
    </xf>
    <xf numFmtId="0" fontId="50" fillId="34" borderId="35" xfId="0" applyFont="1" applyFill="1" applyBorder="1" applyAlignment="1">
      <alignment horizontal="center" vertical="center" wrapText="1"/>
    </xf>
    <xf numFmtId="0" fontId="50" fillId="34" borderId="35" xfId="0" applyFont="1" applyFill="1" applyBorder="1" applyAlignment="1">
      <alignment horizontal="center" vertical="center" shrinkToFit="1"/>
    </xf>
    <xf numFmtId="1" fontId="47" fillId="0" borderId="0" xfId="0" applyNumberFormat="1" applyFont="1" applyAlignment="1">
      <alignment horizontal="center" vertical="center" wrapText="1"/>
    </xf>
    <xf numFmtId="0" fontId="50" fillId="35" borderId="35" xfId="0" applyFont="1" applyFill="1" applyBorder="1" applyAlignment="1">
      <alignment horizontal="center" vertical="center" shrinkToFit="1"/>
    </xf>
    <xf numFmtId="0" fontId="50" fillId="30" borderId="35" xfId="0" applyFont="1" applyFill="1" applyBorder="1" applyAlignment="1">
      <alignment horizontal="center" vertical="center" wrapText="1"/>
    </xf>
    <xf numFmtId="0" fontId="50" fillId="7" borderId="35" xfId="0" applyFont="1" applyFill="1" applyBorder="1" applyAlignment="1">
      <alignment horizontal="center" vertical="center" wrapText="1"/>
    </xf>
    <xf numFmtId="0" fontId="56" fillId="7" borderId="35" xfId="0" applyFont="1" applyFill="1" applyBorder="1" applyAlignment="1">
      <alignment horizontal="center" vertical="center" wrapText="1"/>
    </xf>
    <xf numFmtId="168" fontId="50" fillId="0" borderId="35" xfId="0" applyNumberFormat="1" applyFont="1" applyBorder="1" applyAlignment="1">
      <alignment horizontal="left" vertical="center" wrapText="1"/>
    </xf>
    <xf numFmtId="0" fontId="48" fillId="0" borderId="35" xfId="0" applyFont="1" applyBorder="1" applyAlignment="1">
      <alignment horizontal="center" vertical="center" wrapText="1"/>
    </xf>
    <xf numFmtId="16" fontId="59" fillId="0" borderId="35" xfId="0" applyNumberFormat="1" applyFont="1" applyBorder="1" applyAlignment="1">
      <alignment horizontal="center" vertical="center" wrapText="1"/>
    </xf>
    <xf numFmtId="1" fontId="59" fillId="0" borderId="35" xfId="0" applyNumberFormat="1" applyFont="1" applyBorder="1" applyAlignment="1">
      <alignment horizontal="center" vertical="center" wrapText="1"/>
    </xf>
    <xf numFmtId="168" fontId="51" fillId="0" borderId="35" xfId="0" applyNumberFormat="1" applyFont="1" applyBorder="1" applyAlignment="1">
      <alignment vertical="center" wrapText="1"/>
    </xf>
    <xf numFmtId="168" fontId="51" fillId="0" borderId="35" xfId="0" applyNumberFormat="1" applyFont="1" applyBorder="1" applyAlignment="1">
      <alignment horizontal="left" vertical="center" wrapText="1"/>
    </xf>
    <xf numFmtId="0" fontId="51" fillId="0" borderId="35" xfId="4" applyNumberFormat="1" applyFont="1" applyFill="1" applyBorder="1" applyAlignment="1">
      <alignment vertical="center" wrapText="1"/>
    </xf>
    <xf numFmtId="168" fontId="50" fillId="0" borderId="4" xfId="0" applyNumberFormat="1" applyFont="1" applyBorder="1" applyAlignment="1">
      <alignment horizontal="center" vertical="center" wrapText="1"/>
    </xf>
    <xf numFmtId="1" fontId="51" fillId="0" borderId="35" xfId="0" applyNumberFormat="1" applyFont="1" applyBorder="1" applyAlignment="1">
      <alignment horizontal="center" vertical="center" wrapText="1"/>
    </xf>
    <xf numFmtId="0" fontId="47" fillId="0" borderId="35" xfId="0" applyFont="1" applyBorder="1" applyAlignment="1">
      <alignment horizontal="center" vertical="center" wrapText="1"/>
    </xf>
    <xf numFmtId="0" fontId="50" fillId="0" borderId="35" xfId="0" applyFont="1" applyBorder="1" applyAlignment="1">
      <alignment horizontal="center" vertical="center" shrinkToFit="1"/>
    </xf>
    <xf numFmtId="0" fontId="50" fillId="0" borderId="0" xfId="0" applyFont="1" applyAlignment="1">
      <alignment horizontal="center" vertical="center" shrinkToFit="1"/>
    </xf>
    <xf numFmtId="0" fontId="52" fillId="0" borderId="35" xfId="0" applyFont="1" applyBorder="1" applyAlignment="1">
      <alignment horizontal="center" vertical="center" shrinkToFit="1"/>
    </xf>
    <xf numFmtId="0" fontId="47" fillId="0" borderId="35" xfId="0" applyFont="1" applyBorder="1" applyAlignment="1">
      <alignment horizontal="center" vertical="center"/>
    </xf>
    <xf numFmtId="168" fontId="47" fillId="0" borderId="35" xfId="0" applyNumberFormat="1" applyFont="1" applyBorder="1" applyAlignment="1">
      <alignment horizontal="left" vertical="center"/>
    </xf>
    <xf numFmtId="0" fontId="47" fillId="0" borderId="69" xfId="1" applyNumberFormat="1" applyFont="1" applyBorder="1" applyAlignment="1">
      <alignment horizontal="center" vertical="center"/>
    </xf>
    <xf numFmtId="168" fontId="47" fillId="0" borderId="69" xfId="0" applyNumberFormat="1" applyFont="1" applyBorder="1" applyAlignment="1">
      <alignment horizontal="center" vertical="center"/>
    </xf>
    <xf numFmtId="0" fontId="47" fillId="26" borderId="69" xfId="0" applyFont="1" applyFill="1" applyBorder="1" applyAlignment="1">
      <alignment horizontal="center" vertical="center"/>
    </xf>
    <xf numFmtId="0" fontId="47" fillId="26" borderId="35" xfId="0" applyFont="1" applyFill="1" applyBorder="1" applyAlignment="1">
      <alignment horizontal="center" vertical="center"/>
    </xf>
    <xf numFmtId="164" fontId="47" fillId="26" borderId="69" xfId="1" applyFont="1" applyFill="1" applyBorder="1" applyAlignment="1">
      <alignment horizontal="center" vertical="center"/>
    </xf>
    <xf numFmtId="168" fontId="47" fillId="26" borderId="69" xfId="0" applyNumberFormat="1" applyFont="1" applyFill="1" applyBorder="1" applyAlignment="1">
      <alignment horizontal="center" vertical="center"/>
    </xf>
    <xf numFmtId="0" fontId="48" fillId="26" borderId="35" xfId="0" applyFont="1" applyFill="1" applyBorder="1" applyAlignment="1">
      <alignment horizontal="center" vertical="center"/>
    </xf>
    <xf numFmtId="0" fontId="51" fillId="26" borderId="69" xfId="0" applyFont="1" applyFill="1" applyBorder="1" applyAlignment="1">
      <alignment horizontal="left" vertical="center"/>
    </xf>
    <xf numFmtId="0" fontId="56" fillId="26" borderId="35" xfId="0" applyFont="1" applyFill="1" applyBorder="1" applyAlignment="1">
      <alignment horizontal="center" vertical="center"/>
    </xf>
    <xf numFmtId="0" fontId="51" fillId="26" borderId="69" xfId="0" applyFont="1" applyFill="1" applyBorder="1" applyAlignment="1">
      <alignment horizontal="center" vertical="center"/>
    </xf>
    <xf numFmtId="0" fontId="56" fillId="26" borderId="69" xfId="0" applyFont="1" applyFill="1" applyBorder="1" applyAlignment="1">
      <alignment horizontal="center" vertical="center"/>
    </xf>
    <xf numFmtId="164" fontId="56" fillId="26" borderId="69" xfId="1" applyFont="1" applyFill="1" applyBorder="1" applyAlignment="1">
      <alignment horizontal="center" vertical="center"/>
    </xf>
    <xf numFmtId="0" fontId="47" fillId="26" borderId="69" xfId="0" applyFont="1" applyFill="1" applyBorder="1" applyAlignment="1">
      <alignment horizontal="left" vertical="center"/>
    </xf>
    <xf numFmtId="168" fontId="48" fillId="26" borderId="69" xfId="0" applyNumberFormat="1" applyFont="1" applyFill="1" applyBorder="1" applyAlignment="1">
      <alignment horizontal="center" vertical="center"/>
    </xf>
    <xf numFmtId="168" fontId="48" fillId="26" borderId="69" xfId="0" applyNumberFormat="1" applyFont="1" applyFill="1" applyBorder="1" applyAlignment="1">
      <alignment vertical="center"/>
    </xf>
    <xf numFmtId="168" fontId="51" fillId="26" borderId="35" xfId="0" applyNumberFormat="1" applyFont="1" applyFill="1" applyBorder="1" applyAlignment="1">
      <alignment horizontal="left" vertical="center"/>
    </xf>
    <xf numFmtId="168" fontId="51" fillId="26" borderId="35" xfId="0" applyNumberFormat="1" applyFont="1" applyFill="1" applyBorder="1" applyAlignment="1">
      <alignment horizontal="center" vertical="center"/>
    </xf>
    <xf numFmtId="168" fontId="51" fillId="26" borderId="69" xfId="0" applyNumberFormat="1" applyFont="1" applyFill="1" applyBorder="1" applyAlignment="1">
      <alignment horizontal="center" vertical="center"/>
    </xf>
    <xf numFmtId="168" fontId="50" fillId="26" borderId="69" xfId="0" applyNumberFormat="1" applyFont="1" applyFill="1" applyBorder="1" applyAlignment="1">
      <alignment horizontal="center" vertical="center"/>
    </xf>
    <xf numFmtId="168" fontId="47" fillId="26" borderId="69" xfId="0" applyNumberFormat="1" applyFont="1" applyFill="1" applyBorder="1" applyAlignment="1">
      <alignment vertical="center"/>
    </xf>
    <xf numFmtId="168" fontId="51" fillId="0" borderId="35" xfId="0" applyNumberFormat="1" applyFont="1" applyBorder="1" applyAlignment="1">
      <alignment horizontal="center" vertical="center"/>
    </xf>
    <xf numFmtId="0" fontId="51" fillId="0" borderId="69" xfId="0" applyFont="1" applyBorder="1" applyAlignment="1">
      <alignment horizontal="center" vertical="center"/>
    </xf>
    <xf numFmtId="168" fontId="60" fillId="0" borderId="35" xfId="0" applyNumberFormat="1" applyFont="1" applyBorder="1" applyAlignment="1">
      <alignment horizontal="center" vertical="center"/>
    </xf>
    <xf numFmtId="168" fontId="60" fillId="0" borderId="4" xfId="0" applyNumberFormat="1" applyFont="1" applyBorder="1" applyAlignment="1">
      <alignment horizontal="center" vertical="center"/>
    </xf>
    <xf numFmtId="1" fontId="51" fillId="0" borderId="35" xfId="0" applyNumberFormat="1" applyFont="1" applyBorder="1" applyAlignment="1">
      <alignment horizontal="center" vertical="center"/>
    </xf>
    <xf numFmtId="1" fontId="50" fillId="0" borderId="69" xfId="0" applyNumberFormat="1" applyFont="1" applyBorder="1" applyAlignment="1">
      <alignment horizontal="center" vertical="center" shrinkToFit="1"/>
    </xf>
    <xf numFmtId="1" fontId="51" fillId="0" borderId="69" xfId="0" applyNumberFormat="1" applyFont="1" applyBorder="1" applyAlignment="1">
      <alignment horizontal="center" vertical="center"/>
    </xf>
    <xf numFmtId="1" fontId="57" fillId="0" borderId="35" xfId="0" applyNumberFormat="1" applyFont="1" applyBorder="1" applyAlignment="1">
      <alignment horizontal="center" vertical="center" shrinkToFit="1"/>
    </xf>
    <xf numFmtId="1" fontId="47" fillId="0" borderId="35" xfId="0" applyNumberFormat="1" applyFont="1" applyBorder="1" applyAlignment="1">
      <alignment horizontal="center" vertical="center" shrinkToFit="1"/>
    </xf>
    <xf numFmtId="1" fontId="47" fillId="0" borderId="6" xfId="0" applyNumberFormat="1" applyFont="1" applyBorder="1" applyAlignment="1">
      <alignment horizontal="center" vertical="center" shrinkToFit="1"/>
    </xf>
    <xf numFmtId="0" fontId="47" fillId="26" borderId="69" xfId="0" applyFont="1" applyFill="1" applyBorder="1" applyAlignment="1">
      <alignment vertical="center"/>
    </xf>
    <xf numFmtId="168" fontId="47" fillId="26" borderId="35" xfId="0" applyNumberFormat="1" applyFont="1" applyFill="1" applyBorder="1" applyAlignment="1">
      <alignment horizontal="center" vertical="center"/>
    </xf>
    <xf numFmtId="0" fontId="48" fillId="26" borderId="69" xfId="0" applyFont="1" applyFill="1" applyBorder="1" applyAlignment="1">
      <alignment horizontal="center" vertical="center"/>
    </xf>
    <xf numFmtId="0" fontId="51" fillId="26" borderId="35" xfId="0" applyFont="1" applyFill="1" applyBorder="1" applyAlignment="1">
      <alignment horizontal="left" vertical="center"/>
    </xf>
    <xf numFmtId="0" fontId="51" fillId="26" borderId="35" xfId="0" applyFont="1" applyFill="1" applyBorder="1" applyAlignment="1">
      <alignment horizontal="center" vertical="center"/>
    </xf>
    <xf numFmtId="164" fontId="56" fillId="26" borderId="35" xfId="1" applyFont="1" applyFill="1" applyBorder="1" applyAlignment="1">
      <alignment horizontal="center" vertical="center"/>
    </xf>
    <xf numFmtId="164" fontId="47" fillId="26" borderId="35" xfId="1" applyFont="1" applyFill="1" applyBorder="1" applyAlignment="1">
      <alignment horizontal="center" vertical="center"/>
    </xf>
    <xf numFmtId="0" fontId="47" fillId="26" borderId="35" xfId="0" applyFont="1" applyFill="1" applyBorder="1" applyAlignment="1">
      <alignment horizontal="left" vertical="center"/>
    </xf>
    <xf numFmtId="168" fontId="50" fillId="26" borderId="35" xfId="0" applyNumberFormat="1" applyFont="1" applyFill="1" applyBorder="1" applyAlignment="1">
      <alignment horizontal="center" vertical="center"/>
    </xf>
    <xf numFmtId="0" fontId="47" fillId="26" borderId="35" xfId="0" applyFont="1" applyFill="1" applyBorder="1" applyAlignment="1">
      <alignment vertical="center"/>
    </xf>
    <xf numFmtId="0" fontId="47" fillId="7" borderId="35" xfId="0" applyFont="1" applyFill="1" applyBorder="1" applyAlignment="1">
      <alignment horizontal="center" vertical="center"/>
    </xf>
    <xf numFmtId="164" fontId="47" fillId="7" borderId="35" xfId="1" applyFont="1" applyFill="1" applyBorder="1" applyAlignment="1">
      <alignment horizontal="center" vertical="center"/>
    </xf>
    <xf numFmtId="168" fontId="47" fillId="7" borderId="35" xfId="0" applyNumberFormat="1" applyFont="1" applyFill="1" applyBorder="1" applyAlignment="1">
      <alignment horizontal="center" vertical="center"/>
    </xf>
    <xf numFmtId="0" fontId="48" fillId="7" borderId="69" xfId="0" applyFont="1" applyFill="1" applyBorder="1" applyAlignment="1">
      <alignment horizontal="center" vertical="center"/>
    </xf>
    <xf numFmtId="168" fontId="47" fillId="7" borderId="69" xfId="0" applyNumberFormat="1" applyFont="1" applyFill="1" applyBorder="1" applyAlignment="1">
      <alignment horizontal="center" vertical="center"/>
    </xf>
    <xf numFmtId="0" fontId="51" fillId="7" borderId="35" xfId="0" applyFont="1" applyFill="1" applyBorder="1" applyAlignment="1">
      <alignment horizontal="left" vertical="center"/>
    </xf>
    <xf numFmtId="0" fontId="56" fillId="7" borderId="35" xfId="0" applyFont="1" applyFill="1" applyBorder="1" applyAlignment="1">
      <alignment horizontal="center" vertical="center"/>
    </xf>
    <xf numFmtId="0" fontId="51" fillId="7" borderId="35" xfId="0" applyFont="1" applyFill="1" applyBorder="1" applyAlignment="1">
      <alignment horizontal="center" vertical="center"/>
    </xf>
    <xf numFmtId="164" fontId="56" fillId="7" borderId="35" xfId="1" applyFont="1" applyFill="1" applyBorder="1" applyAlignment="1">
      <alignment horizontal="center" vertical="center"/>
    </xf>
    <xf numFmtId="0" fontId="47" fillId="7" borderId="35" xfId="0" applyFont="1" applyFill="1" applyBorder="1" applyAlignment="1">
      <alignment horizontal="left" vertical="center"/>
    </xf>
    <xf numFmtId="168" fontId="48" fillId="7" borderId="69" xfId="0" applyNumberFormat="1" applyFont="1" applyFill="1" applyBorder="1" applyAlignment="1">
      <alignment horizontal="center" vertical="center"/>
    </xf>
    <xf numFmtId="168" fontId="48" fillId="7" borderId="69" xfId="0" applyNumberFormat="1" applyFont="1" applyFill="1" applyBorder="1" applyAlignment="1">
      <alignment vertical="center"/>
    </xf>
    <xf numFmtId="168" fontId="51" fillId="7" borderId="35" xfId="0" applyNumberFormat="1" applyFont="1" applyFill="1" applyBorder="1" applyAlignment="1">
      <alignment horizontal="left" vertical="center"/>
    </xf>
    <xf numFmtId="168" fontId="51" fillId="7" borderId="35" xfId="0" applyNumberFormat="1" applyFont="1" applyFill="1" applyBorder="1" applyAlignment="1">
      <alignment horizontal="center" vertical="center"/>
    </xf>
    <xf numFmtId="168" fontId="50" fillId="7" borderId="35" xfId="0" applyNumberFormat="1" applyFont="1" applyFill="1" applyBorder="1" applyAlignment="1">
      <alignment horizontal="center" vertical="center"/>
    </xf>
    <xf numFmtId="0" fontId="47" fillId="7" borderId="35" xfId="0" applyFont="1" applyFill="1" applyBorder="1" applyAlignment="1">
      <alignment vertical="center"/>
    </xf>
    <xf numFmtId="0" fontId="47" fillId="12" borderId="35" xfId="0" applyFont="1" applyFill="1" applyBorder="1" applyAlignment="1">
      <alignment horizontal="center" vertical="center"/>
    </xf>
    <xf numFmtId="164" fontId="47" fillId="12" borderId="35" xfId="1" applyFont="1" applyFill="1" applyBorder="1" applyAlignment="1">
      <alignment horizontal="center" vertical="center"/>
    </xf>
    <xf numFmtId="168" fontId="47" fillId="12" borderId="35" xfId="0" applyNumberFormat="1" applyFont="1" applyFill="1" applyBorder="1" applyAlignment="1">
      <alignment horizontal="center" vertical="center"/>
    </xf>
    <xf numFmtId="0" fontId="48" fillId="12" borderId="69" xfId="0" applyFont="1" applyFill="1" applyBorder="1" applyAlignment="1">
      <alignment horizontal="center" vertical="center"/>
    </xf>
    <xf numFmtId="168" fontId="47" fillId="12" borderId="69" xfId="0" applyNumberFormat="1" applyFont="1" applyFill="1" applyBorder="1" applyAlignment="1">
      <alignment horizontal="center" vertical="center"/>
    </xf>
    <xf numFmtId="0" fontId="51" fillId="12" borderId="35" xfId="0" applyFont="1" applyFill="1" applyBorder="1" applyAlignment="1">
      <alignment horizontal="left" vertical="center"/>
    </xf>
    <xf numFmtId="0" fontId="56" fillId="12" borderId="35" xfId="0" applyFont="1" applyFill="1" applyBorder="1" applyAlignment="1">
      <alignment horizontal="center" vertical="center"/>
    </xf>
    <xf numFmtId="0" fontId="51" fillId="12" borderId="35" xfId="0" applyFont="1" applyFill="1" applyBorder="1" applyAlignment="1">
      <alignment horizontal="center" vertical="center"/>
    </xf>
    <xf numFmtId="164" fontId="56" fillId="12" borderId="35" xfId="1" applyFont="1" applyFill="1" applyBorder="1" applyAlignment="1">
      <alignment horizontal="center" vertical="center"/>
    </xf>
    <xf numFmtId="0" fontId="47" fillId="12" borderId="35" xfId="0" applyFont="1" applyFill="1" applyBorder="1" applyAlignment="1">
      <alignment horizontal="left" vertical="center"/>
    </xf>
    <xf numFmtId="168" fontId="48" fillId="12" borderId="69" xfId="0" applyNumberFormat="1" applyFont="1" applyFill="1" applyBorder="1" applyAlignment="1">
      <alignment horizontal="center" vertical="center"/>
    </xf>
    <xf numFmtId="168" fontId="48" fillId="12" borderId="69" xfId="0" applyNumberFormat="1" applyFont="1" applyFill="1" applyBorder="1" applyAlignment="1">
      <alignment vertical="center"/>
    </xf>
    <xf numFmtId="168" fontId="51" fillId="12" borderId="35" xfId="0" applyNumberFormat="1" applyFont="1" applyFill="1" applyBorder="1" applyAlignment="1">
      <alignment horizontal="left" vertical="center"/>
    </xf>
    <xf numFmtId="168" fontId="51" fillId="12" borderId="35" xfId="0" applyNumberFormat="1" applyFont="1" applyFill="1" applyBorder="1" applyAlignment="1">
      <alignment horizontal="center" vertical="center"/>
    </xf>
    <xf numFmtId="168" fontId="50" fillId="12" borderId="35" xfId="0" applyNumberFormat="1" applyFont="1" applyFill="1" applyBorder="1" applyAlignment="1">
      <alignment horizontal="center" vertical="center"/>
    </xf>
    <xf numFmtId="0" fontId="47" fillId="12" borderId="35" xfId="0" applyFont="1" applyFill="1" applyBorder="1" applyAlignment="1">
      <alignment vertical="center"/>
    </xf>
    <xf numFmtId="168" fontId="47" fillId="7" borderId="35" xfId="0" applyNumberFormat="1" applyFont="1" applyFill="1" applyBorder="1" applyAlignment="1">
      <alignment vertical="center"/>
    </xf>
    <xf numFmtId="0" fontId="47" fillId="25" borderId="35" xfId="0" applyFont="1" applyFill="1" applyBorder="1" applyAlignment="1">
      <alignment horizontal="center" vertical="center"/>
    </xf>
    <xf numFmtId="164" fontId="47" fillId="25" borderId="35" xfId="1" applyFont="1" applyFill="1" applyBorder="1" applyAlignment="1">
      <alignment horizontal="center" vertical="center"/>
    </xf>
    <xf numFmtId="168" fontId="47" fillId="25" borderId="35" xfId="0" applyNumberFormat="1" applyFont="1" applyFill="1" applyBorder="1" applyAlignment="1">
      <alignment horizontal="center" vertical="center"/>
    </xf>
    <xf numFmtId="0" fontId="48" fillId="25" borderId="69" xfId="0" applyFont="1" applyFill="1" applyBorder="1" applyAlignment="1">
      <alignment horizontal="center" vertical="center"/>
    </xf>
    <xf numFmtId="168" fontId="47" fillId="25" borderId="69" xfId="0" applyNumberFormat="1" applyFont="1" applyFill="1" applyBorder="1" applyAlignment="1">
      <alignment horizontal="center" vertical="center"/>
    </xf>
    <xf numFmtId="0" fontId="51" fillId="25" borderId="35" xfId="0" applyFont="1" applyFill="1" applyBorder="1" applyAlignment="1">
      <alignment horizontal="left" vertical="center"/>
    </xf>
    <xf numFmtId="0" fontId="56" fillId="25" borderId="35" xfId="0" applyFont="1" applyFill="1" applyBorder="1" applyAlignment="1">
      <alignment horizontal="center" vertical="center"/>
    </xf>
    <xf numFmtId="0" fontId="51" fillId="25" borderId="35" xfId="0" applyFont="1" applyFill="1" applyBorder="1" applyAlignment="1">
      <alignment horizontal="center" vertical="center"/>
    </xf>
    <xf numFmtId="164" fontId="56" fillId="25" borderId="35" xfId="1" applyFont="1" applyFill="1" applyBorder="1" applyAlignment="1">
      <alignment horizontal="center" vertical="center"/>
    </xf>
    <xf numFmtId="0" fontId="47" fillId="25" borderId="35" xfId="0" applyFont="1" applyFill="1" applyBorder="1" applyAlignment="1">
      <alignment horizontal="left" vertical="center"/>
    </xf>
    <xf numFmtId="168" fontId="48" fillId="25" borderId="69" xfId="0" applyNumberFormat="1" applyFont="1" applyFill="1" applyBorder="1" applyAlignment="1">
      <alignment horizontal="center" vertical="center"/>
    </xf>
    <xf numFmtId="168" fontId="48" fillId="25" borderId="69" xfId="0" applyNumberFormat="1" applyFont="1" applyFill="1" applyBorder="1" applyAlignment="1">
      <alignment vertical="center"/>
    </xf>
    <xf numFmtId="168" fontId="51" fillId="25" borderId="35" xfId="0" applyNumberFormat="1" applyFont="1" applyFill="1" applyBorder="1" applyAlignment="1">
      <alignment horizontal="left" vertical="center"/>
    </xf>
    <xf numFmtId="168" fontId="51" fillId="25" borderId="35" xfId="0" applyNumberFormat="1" applyFont="1" applyFill="1" applyBorder="1" applyAlignment="1">
      <alignment horizontal="center" vertical="center"/>
    </xf>
    <xf numFmtId="168" fontId="50" fillId="25" borderId="35" xfId="0" applyNumberFormat="1" applyFont="1" applyFill="1" applyBorder="1" applyAlignment="1">
      <alignment horizontal="center" vertical="center"/>
    </xf>
    <xf numFmtId="0" fontId="47" fillId="25" borderId="35" xfId="0" applyFont="1" applyFill="1" applyBorder="1" applyAlignment="1">
      <alignment vertical="center"/>
    </xf>
    <xf numFmtId="168" fontId="47" fillId="0" borderId="69" xfId="0" applyNumberFormat="1" applyFont="1" applyBorder="1" applyAlignment="1">
      <alignment horizontal="left" vertical="center"/>
    </xf>
    <xf numFmtId="1" fontId="47" fillId="25" borderId="35" xfId="0" applyNumberFormat="1" applyFont="1" applyFill="1" applyBorder="1" applyAlignment="1">
      <alignment horizontal="center" vertical="center"/>
    </xf>
    <xf numFmtId="0" fontId="61" fillId="0" borderId="35" xfId="0" applyFont="1" applyBorder="1" applyAlignment="1">
      <alignment horizontal="left" vertical="center"/>
    </xf>
    <xf numFmtId="0" fontId="47" fillId="0" borderId="69" xfId="0" applyFont="1" applyBorder="1" applyAlignment="1">
      <alignment horizontal="center" vertical="center"/>
    </xf>
    <xf numFmtId="168" fontId="50" fillId="0" borderId="69" xfId="0" applyNumberFormat="1" applyFont="1" applyBorder="1" applyAlignment="1">
      <alignment horizontal="left" vertical="center" wrapText="1"/>
    </xf>
    <xf numFmtId="168" fontId="47" fillId="0" borderId="35" xfId="0" applyNumberFormat="1" applyFont="1" applyBorder="1" applyAlignment="1">
      <alignment horizontal="center" vertical="center"/>
    </xf>
    <xf numFmtId="3" fontId="50" fillId="0" borderId="35" xfId="0" applyNumberFormat="1" applyFont="1" applyBorder="1" applyAlignment="1">
      <alignment horizontal="center" vertical="center"/>
    </xf>
    <xf numFmtId="0" fontId="51" fillId="0" borderId="35" xfId="0" applyFont="1" applyBorder="1" applyAlignment="1">
      <alignment horizontal="left" vertical="center"/>
    </xf>
    <xf numFmtId="0" fontId="51" fillId="0" borderId="35" xfId="0" applyFont="1" applyBorder="1" applyAlignment="1">
      <alignment horizontal="center" vertical="center"/>
    </xf>
    <xf numFmtId="0" fontId="47" fillId="0" borderId="35" xfId="0" applyFont="1" applyBorder="1" applyAlignment="1">
      <alignment horizontal="left" vertical="center"/>
    </xf>
    <xf numFmtId="168" fontId="48" fillId="0" borderId="35" xfId="0" applyNumberFormat="1" applyFont="1" applyBorder="1" applyAlignment="1">
      <alignment horizontal="center" vertical="center"/>
    </xf>
    <xf numFmtId="168" fontId="48" fillId="0" borderId="35" xfId="0" applyNumberFormat="1" applyFont="1" applyBorder="1" applyAlignment="1">
      <alignment vertical="center"/>
    </xf>
    <xf numFmtId="168" fontId="51" fillId="0" borderId="35" xfId="0" applyNumberFormat="1" applyFont="1" applyBorder="1" applyAlignment="1">
      <alignment horizontal="left" vertical="center"/>
    </xf>
    <xf numFmtId="168" fontId="50" fillId="0" borderId="35" xfId="0" applyNumberFormat="1" applyFont="1" applyBorder="1" applyAlignment="1">
      <alignment horizontal="center" vertical="center"/>
    </xf>
    <xf numFmtId="0" fontId="47" fillId="0" borderId="35" xfId="0" applyFont="1" applyBorder="1" applyAlignment="1">
      <alignment vertical="center"/>
    </xf>
    <xf numFmtId="0" fontId="48" fillId="0" borderId="35" xfId="0" applyFont="1" applyBorder="1" applyAlignment="1">
      <alignment horizontal="center" vertical="center"/>
    </xf>
    <xf numFmtId="168" fontId="47" fillId="0" borderId="4" xfId="0" applyNumberFormat="1" applyFont="1" applyBorder="1" applyAlignment="1">
      <alignment horizontal="center" vertical="center"/>
    </xf>
    <xf numFmtId="0" fontId="47" fillId="0" borderId="5" xfId="0" applyFont="1" applyBorder="1" applyAlignment="1">
      <alignment horizontal="center" vertical="center"/>
    </xf>
    <xf numFmtId="0" fontId="47" fillId="0" borderId="32" xfId="0" applyFont="1" applyBorder="1" applyAlignment="1">
      <alignment horizontal="center" vertical="center"/>
    </xf>
    <xf numFmtId="0" fontId="47" fillId="0" borderId="32" xfId="0" applyFont="1" applyBorder="1" applyAlignment="1">
      <alignment horizontal="left" vertical="center"/>
    </xf>
    <xf numFmtId="168" fontId="47" fillId="0" borderId="32" xfId="0" applyNumberFormat="1" applyFont="1" applyBorder="1" applyAlignment="1">
      <alignment horizontal="center" vertical="center"/>
    </xf>
    <xf numFmtId="168" fontId="48" fillId="0" borderId="0" xfId="0" applyNumberFormat="1" applyFont="1" applyAlignment="1">
      <alignment vertical="center"/>
    </xf>
    <xf numFmtId="0" fontId="47" fillId="0" borderId="57" xfId="0" applyFont="1" applyBorder="1" applyAlignment="1">
      <alignment horizontal="center" vertical="center"/>
    </xf>
    <xf numFmtId="168" fontId="47" fillId="0" borderId="57" xfId="0" applyNumberFormat="1" applyFont="1" applyBorder="1" applyAlignment="1">
      <alignment horizontal="center" vertical="center"/>
    </xf>
    <xf numFmtId="1" fontId="51" fillId="4" borderId="35" xfId="0" applyNumberFormat="1" applyFont="1" applyFill="1" applyBorder="1" applyAlignment="1">
      <alignment horizontal="center" vertical="center" wrapText="1"/>
    </xf>
    <xf numFmtId="0" fontId="50" fillId="0" borderId="35" xfId="0" applyFont="1" applyBorder="1" applyAlignment="1">
      <alignment vertical="center" wrapText="1"/>
    </xf>
    <xf numFmtId="168" fontId="47" fillId="0" borderId="0" xfId="0" applyNumberFormat="1" applyFont="1" applyAlignment="1">
      <alignment horizontal="center" vertical="center" wrapText="1"/>
    </xf>
    <xf numFmtId="0" fontId="50" fillId="0" borderId="50" xfId="0" applyFont="1" applyBorder="1" applyAlignment="1">
      <alignment horizontal="center" vertical="center" wrapText="1"/>
    </xf>
    <xf numFmtId="168" fontId="50" fillId="0" borderId="50" xfId="0" applyNumberFormat="1" applyFont="1" applyBorder="1" applyAlignment="1">
      <alignment horizontal="center" vertical="center" wrapText="1"/>
    </xf>
    <xf numFmtId="0" fontId="51" fillId="0" borderId="50" xfId="0" applyFont="1" applyBorder="1" applyAlignment="1">
      <alignment horizontal="center" vertical="center" wrapText="1"/>
    </xf>
    <xf numFmtId="0" fontId="51" fillId="0" borderId="50" xfId="0" applyFont="1" applyBorder="1" applyAlignment="1">
      <alignment horizontal="left" vertical="center" wrapText="1"/>
    </xf>
    <xf numFmtId="1" fontId="50" fillId="0" borderId="50" xfId="0" applyNumberFormat="1" applyFont="1" applyBorder="1" applyAlignment="1">
      <alignment horizontal="center" vertical="center" wrapText="1"/>
    </xf>
    <xf numFmtId="0" fontId="50" fillId="0" borderId="50" xfId="0" applyFont="1" applyBorder="1" applyAlignment="1">
      <alignment horizontal="left" vertical="center" wrapText="1"/>
    </xf>
    <xf numFmtId="168" fontId="51" fillId="0" borderId="50" xfId="0" applyNumberFormat="1" applyFont="1" applyBorder="1" applyAlignment="1">
      <alignment horizontal="center" vertical="center" wrapText="1"/>
    </xf>
    <xf numFmtId="168" fontId="51" fillId="0" borderId="50" xfId="0" applyNumberFormat="1" applyFont="1" applyBorder="1" applyAlignment="1">
      <alignment vertical="center" wrapText="1"/>
    </xf>
    <xf numFmtId="168" fontId="51" fillId="0" borderId="50" xfId="0" applyNumberFormat="1" applyFont="1" applyBorder="1" applyAlignment="1">
      <alignment horizontal="left" vertical="center" wrapText="1"/>
    </xf>
    <xf numFmtId="0" fontId="50" fillId="0" borderId="50" xfId="0" applyFont="1" applyBorder="1" applyAlignment="1">
      <alignment vertical="center" wrapText="1"/>
    </xf>
    <xf numFmtId="168" fontId="50" fillId="0" borderId="56" xfId="0" applyNumberFormat="1" applyFont="1" applyBorder="1" applyAlignment="1">
      <alignment horizontal="center" vertical="center" wrapText="1"/>
    </xf>
    <xf numFmtId="0" fontId="48" fillId="26" borderId="69" xfId="0" applyFont="1" applyFill="1" applyBorder="1" applyAlignment="1">
      <alignment vertical="center"/>
    </xf>
    <xf numFmtId="168" fontId="48" fillId="26" borderId="35" xfId="0" applyNumberFormat="1" applyFont="1" applyFill="1" applyBorder="1" applyAlignment="1">
      <alignment horizontal="center" vertical="center"/>
    </xf>
    <xf numFmtId="168" fontId="51" fillId="26" borderId="69" xfId="0" applyNumberFormat="1" applyFont="1" applyFill="1" applyBorder="1" applyAlignment="1">
      <alignment horizontal="left" vertical="center"/>
    </xf>
    <xf numFmtId="1" fontId="47" fillId="26" borderId="35" xfId="0" applyNumberFormat="1" applyFont="1" applyFill="1" applyBorder="1" applyAlignment="1">
      <alignment horizontal="center" vertical="center"/>
    </xf>
    <xf numFmtId="0" fontId="50" fillId="26" borderId="35" xfId="0" applyFont="1" applyFill="1" applyBorder="1" applyAlignment="1">
      <alignment horizontal="left" vertical="center"/>
    </xf>
    <xf numFmtId="0" fontId="48" fillId="7" borderId="35" xfId="0" applyFont="1" applyFill="1" applyBorder="1" applyAlignment="1">
      <alignment horizontal="center" vertical="center"/>
    </xf>
    <xf numFmtId="168" fontId="48" fillId="7" borderId="35" xfId="0" applyNumberFormat="1" applyFont="1" applyFill="1" applyBorder="1" applyAlignment="1">
      <alignment horizontal="center" vertical="center"/>
    </xf>
    <xf numFmtId="0" fontId="48" fillId="7" borderId="69" xfId="0" applyFont="1" applyFill="1" applyBorder="1" applyAlignment="1">
      <alignment vertical="center"/>
    </xf>
    <xf numFmtId="164" fontId="47" fillId="7" borderId="69" xfId="1" applyFont="1" applyFill="1" applyBorder="1" applyAlignment="1">
      <alignment horizontal="center" vertical="center"/>
    </xf>
    <xf numFmtId="0" fontId="47" fillId="7" borderId="69" xfId="0" applyFont="1" applyFill="1" applyBorder="1" applyAlignment="1">
      <alignment horizontal="center" vertical="center"/>
    </xf>
    <xf numFmtId="0" fontId="47" fillId="7" borderId="69" xfId="0" applyFont="1" applyFill="1" applyBorder="1" applyAlignment="1">
      <alignment horizontal="left" vertical="center"/>
    </xf>
    <xf numFmtId="168" fontId="51" fillId="7" borderId="69" xfId="0" applyNumberFormat="1" applyFont="1" applyFill="1" applyBorder="1" applyAlignment="1">
      <alignment horizontal="left" vertical="center"/>
    </xf>
    <xf numFmtId="168" fontId="51" fillId="7" borderId="69" xfId="0" applyNumberFormat="1" applyFont="1" applyFill="1" applyBorder="1" applyAlignment="1">
      <alignment horizontal="center" vertical="center"/>
    </xf>
    <xf numFmtId="168" fontId="50" fillId="7" borderId="69" xfId="0" applyNumberFormat="1" applyFont="1" applyFill="1" applyBorder="1" applyAlignment="1">
      <alignment horizontal="center" vertical="center"/>
    </xf>
    <xf numFmtId="0" fontId="47" fillId="7" borderId="69" xfId="0" applyFont="1" applyFill="1" applyBorder="1" applyAlignment="1">
      <alignment vertical="center"/>
    </xf>
    <xf numFmtId="1" fontId="47" fillId="12" borderId="35" xfId="0" applyNumberFormat="1" applyFont="1" applyFill="1" applyBorder="1" applyAlignment="1">
      <alignment horizontal="center" vertical="center"/>
    </xf>
    <xf numFmtId="0" fontId="48" fillId="12" borderId="35" xfId="0" applyFont="1" applyFill="1" applyBorder="1" applyAlignment="1">
      <alignment horizontal="center" vertical="center"/>
    </xf>
    <xf numFmtId="168" fontId="48" fillId="12" borderId="35" xfId="0" applyNumberFormat="1" applyFont="1" applyFill="1" applyBorder="1" applyAlignment="1">
      <alignment horizontal="center" vertical="center"/>
    </xf>
    <xf numFmtId="0" fontId="47" fillId="12" borderId="69" xfId="0" applyFont="1" applyFill="1" applyBorder="1" applyAlignment="1">
      <alignment horizontal="center" vertical="center"/>
    </xf>
    <xf numFmtId="1" fontId="47" fillId="12" borderId="69" xfId="0" applyNumberFormat="1" applyFont="1" applyFill="1" applyBorder="1" applyAlignment="1">
      <alignment horizontal="center" vertical="center"/>
    </xf>
    <xf numFmtId="0" fontId="47" fillId="12" borderId="69" xfId="0" applyFont="1" applyFill="1" applyBorder="1" applyAlignment="1">
      <alignment horizontal="left" vertical="center"/>
    </xf>
    <xf numFmtId="168" fontId="51" fillId="12" borderId="69" xfId="0" applyNumberFormat="1" applyFont="1" applyFill="1" applyBorder="1" applyAlignment="1">
      <alignment horizontal="left" vertical="center"/>
    </xf>
    <xf numFmtId="168" fontId="51" fillId="12" borderId="69" xfId="0" applyNumberFormat="1" applyFont="1" applyFill="1" applyBorder="1" applyAlignment="1">
      <alignment horizontal="center" vertical="center"/>
    </xf>
    <xf numFmtId="168" fontId="50" fillId="12" borderId="69" xfId="0" applyNumberFormat="1" applyFont="1" applyFill="1" applyBorder="1" applyAlignment="1">
      <alignment horizontal="center" vertical="center"/>
    </xf>
    <xf numFmtId="0" fontId="47" fillId="12" borderId="69" xfId="0" applyFont="1" applyFill="1" applyBorder="1" applyAlignment="1">
      <alignment vertical="center"/>
    </xf>
    <xf numFmtId="164" fontId="47" fillId="12" borderId="69" xfId="1" applyFont="1" applyFill="1" applyBorder="1" applyAlignment="1">
      <alignment horizontal="center" vertical="center"/>
    </xf>
    <xf numFmtId="1" fontId="47" fillId="7" borderId="69" xfId="0" applyNumberFormat="1" applyFont="1" applyFill="1" applyBorder="1" applyAlignment="1">
      <alignment horizontal="center" vertical="center"/>
    </xf>
    <xf numFmtId="1" fontId="47" fillId="7" borderId="35" xfId="0" applyNumberFormat="1" applyFont="1" applyFill="1" applyBorder="1" applyAlignment="1">
      <alignment horizontal="center" vertical="center"/>
    </xf>
    <xf numFmtId="12" fontId="56" fillId="7" borderId="35" xfId="1" applyNumberFormat="1" applyFont="1" applyFill="1" applyBorder="1" applyAlignment="1">
      <alignment horizontal="center" vertical="center"/>
    </xf>
    <xf numFmtId="0" fontId="47" fillId="0" borderId="35" xfId="0" applyFont="1" applyBorder="1" applyAlignment="1">
      <alignment vertical="center" wrapText="1"/>
    </xf>
    <xf numFmtId="168" fontId="47" fillId="0" borderId="35" xfId="0" applyNumberFormat="1" applyFont="1" applyBorder="1" applyAlignment="1">
      <alignment horizontal="center" vertical="center" wrapText="1"/>
    </xf>
    <xf numFmtId="168" fontId="50" fillId="0" borderId="50" xfId="0" applyNumberFormat="1" applyFont="1" applyBorder="1" applyAlignment="1">
      <alignment horizontal="left" vertical="center" wrapText="1"/>
    </xf>
    <xf numFmtId="168" fontId="48" fillId="26" borderId="35" xfId="0" applyNumberFormat="1" applyFont="1" applyFill="1" applyBorder="1" applyAlignment="1">
      <alignment vertical="center"/>
    </xf>
    <xf numFmtId="0" fontId="50" fillId="26" borderId="69" xfId="0" applyFont="1" applyFill="1" applyBorder="1" applyAlignment="1">
      <alignment horizontal="left" vertical="center"/>
    </xf>
    <xf numFmtId="0" fontId="50" fillId="7" borderId="69" xfId="0" applyFont="1" applyFill="1" applyBorder="1" applyAlignment="1">
      <alignment horizontal="left" vertical="center"/>
    </xf>
    <xf numFmtId="0" fontId="51" fillId="7" borderId="69" xfId="0" applyFont="1" applyFill="1" applyBorder="1" applyAlignment="1">
      <alignment horizontal="center" vertical="center"/>
    </xf>
    <xf numFmtId="0" fontId="56" fillId="7" borderId="69" xfId="0" applyFont="1" applyFill="1" applyBorder="1" applyAlignment="1">
      <alignment horizontal="center" vertical="center"/>
    </xf>
    <xf numFmtId="164" fontId="56" fillId="7" borderId="69" xfId="1" applyFont="1" applyFill="1" applyBorder="1" applyAlignment="1">
      <alignment horizontal="center" vertical="center"/>
    </xf>
    <xf numFmtId="12" fontId="56" fillId="7" borderId="69" xfId="1" applyNumberFormat="1" applyFont="1" applyFill="1" applyBorder="1" applyAlignment="1">
      <alignment horizontal="center" vertical="center"/>
    </xf>
    <xf numFmtId="0" fontId="50" fillId="7" borderId="35" xfId="0" applyFont="1" applyFill="1" applyBorder="1" applyAlignment="1">
      <alignment horizontal="left" vertical="center"/>
    </xf>
    <xf numFmtId="168" fontId="48" fillId="7" borderId="35" xfId="0" applyNumberFormat="1" applyFont="1" applyFill="1" applyBorder="1" applyAlignment="1">
      <alignment vertical="center"/>
    </xf>
    <xf numFmtId="0" fontId="48" fillId="7" borderId="35" xfId="0" applyFont="1" applyFill="1" applyBorder="1" applyAlignment="1">
      <alignment vertical="center"/>
    </xf>
    <xf numFmtId="164" fontId="48" fillId="7" borderId="35" xfId="1" applyFont="1" applyFill="1" applyBorder="1" applyAlignment="1">
      <alignment horizontal="center" vertical="center"/>
    </xf>
    <xf numFmtId="12" fontId="48" fillId="7" borderId="35" xfId="1" applyNumberFormat="1" applyFont="1" applyFill="1" applyBorder="1" applyAlignment="1">
      <alignment horizontal="center" vertical="center"/>
    </xf>
    <xf numFmtId="0" fontId="48" fillId="25" borderId="35" xfId="0" applyFont="1" applyFill="1" applyBorder="1" applyAlignment="1">
      <alignment horizontal="center" vertical="center"/>
    </xf>
    <xf numFmtId="0" fontId="50" fillId="25" borderId="35" xfId="0" applyFont="1" applyFill="1" applyBorder="1" applyAlignment="1">
      <alignment horizontal="left" vertical="center"/>
    </xf>
    <xf numFmtId="168" fontId="48" fillId="25" borderId="35" xfId="0" applyNumberFormat="1" applyFont="1" applyFill="1" applyBorder="1" applyAlignment="1">
      <alignment horizontal="center" vertical="center"/>
    </xf>
    <xf numFmtId="168" fontId="48" fillId="25" borderId="35" xfId="0" applyNumberFormat="1" applyFont="1" applyFill="1" applyBorder="1" applyAlignment="1">
      <alignment vertical="center"/>
    </xf>
    <xf numFmtId="0" fontId="47" fillId="25" borderId="69" xfId="0" applyFont="1" applyFill="1" applyBorder="1" applyAlignment="1">
      <alignment horizontal="center" vertical="center"/>
    </xf>
    <xf numFmtId="164" fontId="47" fillId="25" borderId="69" xfId="1" applyFont="1" applyFill="1" applyBorder="1" applyAlignment="1">
      <alignment horizontal="center" vertical="center"/>
    </xf>
    <xf numFmtId="0" fontId="51" fillId="25" borderId="69" xfId="0" applyFont="1" applyFill="1" applyBorder="1" applyAlignment="1">
      <alignment horizontal="center" vertical="center"/>
    </xf>
    <xf numFmtId="0" fontId="56" fillId="25" borderId="69" xfId="0" applyFont="1" applyFill="1" applyBorder="1" applyAlignment="1">
      <alignment horizontal="center" vertical="center"/>
    </xf>
    <xf numFmtId="164" fontId="56" fillId="25" borderId="69" xfId="1" applyFont="1" applyFill="1" applyBorder="1" applyAlignment="1">
      <alignment horizontal="center" vertical="center"/>
    </xf>
    <xf numFmtId="0" fontId="50" fillId="25" borderId="69" xfId="0" applyFont="1" applyFill="1" applyBorder="1" applyAlignment="1">
      <alignment horizontal="left" vertical="center"/>
    </xf>
    <xf numFmtId="168" fontId="51" fillId="25" borderId="69" xfId="0" applyNumberFormat="1" applyFont="1" applyFill="1" applyBorder="1" applyAlignment="1">
      <alignment horizontal="center" vertical="center"/>
    </xf>
    <xf numFmtId="168" fontId="50" fillId="25" borderId="69" xfId="0" applyNumberFormat="1" applyFont="1" applyFill="1" applyBorder="1" applyAlignment="1">
      <alignment horizontal="center" vertical="center"/>
    </xf>
    <xf numFmtId="0" fontId="47" fillId="25" borderId="69" xfId="0" applyFont="1" applyFill="1" applyBorder="1" applyAlignment="1">
      <alignment vertical="center"/>
    </xf>
    <xf numFmtId="0" fontId="48" fillId="25" borderId="35" xfId="0" applyFont="1" applyFill="1" applyBorder="1" applyAlignment="1">
      <alignment vertical="center"/>
    </xf>
    <xf numFmtId="168" fontId="47" fillId="0" borderId="32" xfId="0" applyNumberFormat="1" applyFont="1" applyBorder="1" applyAlignment="1">
      <alignment horizontal="left" vertical="center"/>
    </xf>
    <xf numFmtId="0" fontId="51" fillId="7" borderId="69" xfId="0" applyFont="1" applyFill="1" applyBorder="1" applyAlignment="1">
      <alignment horizontal="left" vertical="center"/>
    </xf>
    <xf numFmtId="0" fontId="51" fillId="25" borderId="69" xfId="0" applyFont="1" applyFill="1" applyBorder="1" applyAlignment="1">
      <alignment horizontal="left" vertical="center"/>
    </xf>
    <xf numFmtId="168" fontId="51" fillId="25" borderId="69" xfId="0" applyNumberFormat="1" applyFont="1" applyFill="1" applyBorder="1" applyAlignment="1">
      <alignment horizontal="left" vertical="center"/>
    </xf>
    <xf numFmtId="1" fontId="47" fillId="25" borderId="69" xfId="0" applyNumberFormat="1" applyFont="1" applyFill="1" applyBorder="1" applyAlignment="1">
      <alignment horizontal="center" vertical="center"/>
    </xf>
    <xf numFmtId="0" fontId="47" fillId="25" borderId="69" xfId="0" applyFont="1" applyFill="1" applyBorder="1" applyAlignment="1">
      <alignment horizontal="left" vertical="center"/>
    </xf>
    <xf numFmtId="0" fontId="48" fillId="25" borderId="69" xfId="0" applyFont="1" applyFill="1" applyBorder="1" applyAlignment="1">
      <alignment vertical="center"/>
    </xf>
    <xf numFmtId="0" fontId="48" fillId="12" borderId="69" xfId="0" applyFont="1" applyFill="1" applyBorder="1" applyAlignment="1">
      <alignment vertical="center"/>
    </xf>
    <xf numFmtId="1" fontId="51" fillId="0" borderId="50" xfId="0" applyNumberFormat="1" applyFont="1" applyBorder="1" applyAlignment="1">
      <alignment horizontal="center" vertical="center" wrapText="1"/>
    </xf>
    <xf numFmtId="1" fontId="47" fillId="26" borderId="69" xfId="0" applyNumberFormat="1" applyFont="1" applyFill="1" applyBorder="1" applyAlignment="1">
      <alignment horizontal="center" vertical="center"/>
    </xf>
    <xf numFmtId="3" fontId="47" fillId="12" borderId="35" xfId="0" applyNumberFormat="1" applyFont="1" applyFill="1" applyBorder="1" applyAlignment="1">
      <alignment horizontal="center" vertical="center"/>
    </xf>
    <xf numFmtId="3" fontId="48" fillId="12" borderId="35" xfId="0" applyNumberFormat="1" applyFont="1" applyFill="1" applyBorder="1" applyAlignment="1">
      <alignment horizontal="center" vertical="center"/>
    </xf>
    <xf numFmtId="1" fontId="50" fillId="0" borderId="35" xfId="0" applyNumberFormat="1" applyFont="1" applyBorder="1" applyAlignment="1">
      <alignment horizontal="center" vertical="center" wrapText="1"/>
    </xf>
    <xf numFmtId="164" fontId="48" fillId="26" borderId="69" xfId="1" applyFont="1" applyFill="1" applyBorder="1" applyAlignment="1">
      <alignment horizontal="center" vertical="center"/>
    </xf>
    <xf numFmtId="168" fontId="47" fillId="26" borderId="35" xfId="0" applyNumberFormat="1" applyFont="1" applyFill="1" applyBorder="1" applyAlignment="1">
      <alignment vertical="center"/>
    </xf>
    <xf numFmtId="12" fontId="47" fillId="7" borderId="35" xfId="1" applyNumberFormat="1" applyFont="1" applyFill="1" applyBorder="1" applyAlignment="1">
      <alignment horizontal="center" vertical="center"/>
    </xf>
    <xf numFmtId="176" fontId="61" fillId="0" borderId="57" xfId="0" applyNumberFormat="1" applyFont="1" applyBorder="1" applyAlignment="1">
      <alignment vertical="center"/>
    </xf>
    <xf numFmtId="0" fontId="62" fillId="0" borderId="0" xfId="0" applyFont="1" applyAlignment="1">
      <alignment horizontal="center" vertical="center"/>
    </xf>
    <xf numFmtId="12" fontId="47" fillId="26" borderId="35" xfId="1" applyNumberFormat="1" applyFont="1" applyFill="1" applyBorder="1" applyAlignment="1">
      <alignment horizontal="center" vertical="center"/>
    </xf>
    <xf numFmtId="168" fontId="47" fillId="7" borderId="69" xfId="0" applyNumberFormat="1" applyFont="1" applyFill="1" applyBorder="1" applyAlignment="1">
      <alignment vertical="center"/>
    </xf>
    <xf numFmtId="164" fontId="48" fillId="26" borderId="35" xfId="1" applyFont="1" applyFill="1" applyBorder="1" applyAlignment="1">
      <alignment horizontal="center" vertical="center"/>
    </xf>
    <xf numFmtId="0" fontId="47" fillId="8" borderId="35" xfId="0" applyFont="1" applyFill="1" applyBorder="1" applyAlignment="1">
      <alignment horizontal="center" vertical="center"/>
    </xf>
    <xf numFmtId="164" fontId="48" fillId="7" borderId="69" xfId="1" applyFont="1" applyFill="1" applyBorder="1" applyAlignment="1">
      <alignment horizontal="center" vertical="center"/>
    </xf>
    <xf numFmtId="16" fontId="51" fillId="26" borderId="35" xfId="0" applyNumberFormat="1" applyFont="1" applyFill="1" applyBorder="1" applyAlignment="1">
      <alignment horizontal="left" vertical="center"/>
    </xf>
    <xf numFmtId="0" fontId="48" fillId="26" borderId="35" xfId="0" applyFont="1" applyFill="1" applyBorder="1" applyAlignment="1">
      <alignment vertical="center"/>
    </xf>
    <xf numFmtId="16" fontId="51" fillId="26" borderId="69" xfId="0" applyNumberFormat="1" applyFont="1" applyFill="1" applyBorder="1" applyAlignment="1">
      <alignment horizontal="left" vertical="center"/>
    </xf>
    <xf numFmtId="168" fontId="47" fillId="26" borderId="35" xfId="0" applyNumberFormat="1" applyFont="1" applyFill="1" applyBorder="1" applyAlignment="1">
      <alignment horizontal="left" vertical="center"/>
    </xf>
    <xf numFmtId="168" fontId="47" fillId="26" borderId="69" xfId="0" applyNumberFormat="1" applyFont="1" applyFill="1" applyBorder="1" applyAlignment="1">
      <alignment horizontal="left" vertical="center"/>
    </xf>
    <xf numFmtId="12" fontId="56" fillId="26" borderId="69" xfId="1" applyNumberFormat="1" applyFont="1" applyFill="1" applyBorder="1" applyAlignment="1">
      <alignment horizontal="center" vertical="center"/>
    </xf>
    <xf numFmtId="0" fontId="63" fillId="26" borderId="69" xfId="0" applyFont="1" applyFill="1" applyBorder="1" applyAlignment="1">
      <alignment horizontal="left" vertical="center"/>
    </xf>
    <xf numFmtId="168" fontId="47" fillId="7" borderId="69" xfId="0" applyNumberFormat="1" applyFont="1" applyFill="1" applyBorder="1" applyAlignment="1">
      <alignment horizontal="left" vertical="center"/>
    </xf>
    <xf numFmtId="12" fontId="47" fillId="7" borderId="69" xfId="1" applyNumberFormat="1" applyFont="1" applyFill="1" applyBorder="1" applyAlignment="1">
      <alignment horizontal="center" vertical="center"/>
    </xf>
    <xf numFmtId="168" fontId="47" fillId="7" borderId="35" xfId="0" applyNumberFormat="1" applyFont="1" applyFill="1" applyBorder="1" applyAlignment="1">
      <alignment horizontal="left" vertical="center"/>
    </xf>
    <xf numFmtId="168" fontId="47" fillId="25" borderId="35" xfId="0" applyNumberFormat="1" applyFont="1" applyFill="1" applyBorder="1" applyAlignment="1">
      <alignment horizontal="left" vertical="center"/>
    </xf>
    <xf numFmtId="168" fontId="47" fillId="25" borderId="69" xfId="0" applyNumberFormat="1" applyFont="1" applyFill="1" applyBorder="1" applyAlignment="1">
      <alignment horizontal="left" vertical="center"/>
    </xf>
    <xf numFmtId="0" fontId="64" fillId="26" borderId="35" xfId="0" applyFont="1" applyFill="1" applyBorder="1" applyAlignment="1">
      <alignment horizontal="center" vertical="center"/>
    </xf>
    <xf numFmtId="164" fontId="64" fillId="26" borderId="35" xfId="1" applyFont="1" applyFill="1" applyBorder="1" applyAlignment="1">
      <alignment horizontal="center" vertical="center"/>
    </xf>
    <xf numFmtId="168" fontId="47" fillId="25" borderId="69" xfId="0" applyNumberFormat="1" applyFont="1" applyFill="1" applyBorder="1" applyAlignment="1">
      <alignment vertical="center"/>
    </xf>
    <xf numFmtId="168" fontId="47" fillId="25" borderId="35" xfId="0" applyNumberFormat="1" applyFont="1" applyFill="1" applyBorder="1" applyAlignment="1">
      <alignment vertical="center"/>
    </xf>
    <xf numFmtId="0" fontId="47" fillId="22" borderId="69" xfId="0" applyFont="1" applyFill="1" applyBorder="1" applyAlignment="1">
      <alignment horizontal="center" vertical="center"/>
    </xf>
    <xf numFmtId="1" fontId="47" fillId="22" borderId="69" xfId="0" applyNumberFormat="1" applyFont="1" applyFill="1" applyBorder="1" applyAlignment="1">
      <alignment horizontal="center" vertical="center"/>
    </xf>
    <xf numFmtId="0" fontId="48" fillId="22" borderId="69" xfId="0" applyFont="1" applyFill="1" applyBorder="1" applyAlignment="1">
      <alignment horizontal="center" vertical="center"/>
    </xf>
    <xf numFmtId="168" fontId="47" fillId="22" borderId="69" xfId="0" applyNumberFormat="1" applyFont="1" applyFill="1" applyBorder="1" applyAlignment="1">
      <alignment horizontal="center" vertical="center"/>
    </xf>
    <xf numFmtId="0" fontId="51" fillId="22" borderId="35" xfId="0" applyFont="1" applyFill="1" applyBorder="1" applyAlignment="1">
      <alignment horizontal="left" vertical="center"/>
    </xf>
    <xf numFmtId="0" fontId="56" fillId="22" borderId="35" xfId="0" applyFont="1" applyFill="1" applyBorder="1" applyAlignment="1">
      <alignment horizontal="center" vertical="center"/>
    </xf>
    <xf numFmtId="0" fontId="47" fillId="22" borderId="69" xfId="0" applyFont="1" applyFill="1" applyBorder="1" applyAlignment="1">
      <alignment horizontal="left" vertical="center"/>
    </xf>
    <xf numFmtId="168" fontId="48" fillId="22" borderId="69" xfId="0" applyNumberFormat="1" applyFont="1" applyFill="1" applyBorder="1" applyAlignment="1">
      <alignment horizontal="center" vertical="center"/>
    </xf>
    <xf numFmtId="168" fontId="48" fillId="22" borderId="69" xfId="0" applyNumberFormat="1" applyFont="1" applyFill="1" applyBorder="1" applyAlignment="1">
      <alignment vertical="center"/>
    </xf>
    <xf numFmtId="168" fontId="51" fillId="22" borderId="35" xfId="0" applyNumberFormat="1" applyFont="1" applyFill="1" applyBorder="1" applyAlignment="1">
      <alignment horizontal="left" vertical="center"/>
    </xf>
    <xf numFmtId="168" fontId="51" fillId="22" borderId="35" xfId="0" applyNumberFormat="1" applyFont="1" applyFill="1" applyBorder="1" applyAlignment="1">
      <alignment horizontal="center" vertical="center"/>
    </xf>
    <xf numFmtId="168" fontId="51" fillId="22" borderId="69" xfId="0" applyNumberFormat="1" applyFont="1" applyFill="1" applyBorder="1" applyAlignment="1">
      <alignment horizontal="center" vertical="center"/>
    </xf>
    <xf numFmtId="168" fontId="50" fillId="22" borderId="69" xfId="0" applyNumberFormat="1" applyFont="1" applyFill="1" applyBorder="1" applyAlignment="1">
      <alignment horizontal="center" vertical="center"/>
    </xf>
    <xf numFmtId="16" fontId="51" fillId="7" borderId="69" xfId="0" applyNumberFormat="1" applyFont="1" applyFill="1" applyBorder="1" applyAlignment="1">
      <alignment horizontal="left" vertical="center"/>
    </xf>
    <xf numFmtId="0" fontId="63" fillId="26" borderId="35" xfId="0" applyFont="1" applyFill="1" applyBorder="1" applyAlignment="1">
      <alignment horizontal="left" vertical="center"/>
    </xf>
    <xf numFmtId="12" fontId="56" fillId="26" borderId="35" xfId="1" applyNumberFormat="1" applyFont="1" applyFill="1" applyBorder="1" applyAlignment="1">
      <alignment horizontal="center" vertical="center"/>
    </xf>
    <xf numFmtId="0" fontId="63" fillId="7" borderId="35" xfId="0" applyFont="1" applyFill="1" applyBorder="1" applyAlignment="1">
      <alignment horizontal="left" vertical="center"/>
    </xf>
    <xf numFmtId="0" fontId="50" fillId="0" borderId="35" xfId="0" applyFont="1" applyBorder="1" applyAlignment="1">
      <alignment horizontal="left" vertical="center"/>
    </xf>
    <xf numFmtId="168" fontId="51" fillId="0" borderId="35" xfId="0" applyNumberFormat="1" applyFont="1" applyBorder="1" applyAlignment="1">
      <alignment vertical="center"/>
    </xf>
    <xf numFmtId="168" fontId="50" fillId="0" borderId="4" xfId="0" applyNumberFormat="1" applyFont="1" applyBorder="1" applyAlignment="1">
      <alignment horizontal="center" vertical="center"/>
    </xf>
    <xf numFmtId="168" fontId="47" fillId="23" borderId="35" xfId="0" applyNumberFormat="1" applyFont="1" applyFill="1" applyBorder="1" applyAlignment="1">
      <alignment horizontal="center" vertical="center"/>
    </xf>
    <xf numFmtId="164" fontId="47" fillId="4" borderId="35" xfId="1" applyFont="1" applyFill="1" applyBorder="1" applyAlignment="1">
      <alignment horizontal="center" vertical="center"/>
    </xf>
    <xf numFmtId="0" fontId="26" fillId="0" borderId="0" xfId="0" applyFont="1" applyAlignment="1">
      <alignment horizontal="right" vertical="center"/>
    </xf>
    <xf numFmtId="0" fontId="34" fillId="7" borderId="29"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49" xfId="0" applyBorder="1"/>
    <xf numFmtId="0" fontId="0" fillId="0" borderId="124" xfId="0" applyBorder="1"/>
    <xf numFmtId="0" fontId="0" fillId="0" borderId="48" xfId="0" applyBorder="1"/>
    <xf numFmtId="164" fontId="0" fillId="0" borderId="0" xfId="1" applyFont="1"/>
    <xf numFmtId="17" fontId="22" fillId="14" borderId="5" xfId="0" applyNumberFormat="1" applyFont="1" applyFill="1" applyBorder="1" applyAlignment="1">
      <alignment horizontal="center" vertical="center" wrapText="1"/>
    </xf>
    <xf numFmtId="0" fontId="35" fillId="0" borderId="0" xfId="0" applyFont="1" applyAlignment="1">
      <alignment horizontal="center" vertical="center"/>
    </xf>
    <xf numFmtId="0" fontId="11" fillId="16" borderId="40" xfId="0" applyFont="1" applyFill="1" applyBorder="1" applyAlignment="1">
      <alignment horizontal="center" vertical="center"/>
    </xf>
    <xf numFmtId="0" fontId="11" fillId="16" borderId="44" xfId="0" applyFont="1" applyFill="1" applyBorder="1" applyAlignment="1">
      <alignment horizontal="center" vertical="center"/>
    </xf>
    <xf numFmtId="0" fontId="11" fillId="16" borderId="85" xfId="0" applyFont="1" applyFill="1" applyBorder="1" applyAlignment="1">
      <alignment horizontal="center" vertical="center"/>
    </xf>
    <xf numFmtId="0" fontId="36" fillId="16" borderId="69" xfId="0" applyFont="1" applyFill="1" applyBorder="1" applyAlignment="1">
      <alignment horizontal="center" vertical="center" wrapText="1"/>
    </xf>
    <xf numFmtId="0" fontId="36" fillId="16" borderId="66" xfId="0" applyFont="1" applyFill="1" applyBorder="1" applyAlignment="1">
      <alignment horizontal="center" vertical="center"/>
    </xf>
    <xf numFmtId="0" fontId="36" fillId="16" borderId="105" xfId="0" applyFont="1" applyFill="1" applyBorder="1" applyAlignment="1">
      <alignment horizontal="center" vertical="center"/>
    </xf>
    <xf numFmtId="0" fontId="11" fillId="16" borderId="10" xfId="0" applyFont="1" applyFill="1" applyBorder="1" applyAlignment="1">
      <alignment horizontal="center" vertical="center"/>
    </xf>
    <xf numFmtId="0" fontId="11" fillId="16" borderId="13" xfId="0" applyFont="1" applyFill="1" applyBorder="1" applyAlignment="1">
      <alignment horizontal="center" vertical="center"/>
    </xf>
    <xf numFmtId="0" fontId="11" fillId="16" borderId="84" xfId="0" applyFont="1" applyFill="1" applyBorder="1" applyAlignment="1">
      <alignment horizontal="center" vertical="center"/>
    </xf>
    <xf numFmtId="0" fontId="3" fillId="16" borderId="10" xfId="0" applyFont="1" applyFill="1" applyBorder="1" applyAlignment="1">
      <alignment horizontal="center" vertical="center"/>
    </xf>
    <xf numFmtId="0" fontId="3" fillId="16" borderId="13" xfId="0" applyFont="1" applyFill="1" applyBorder="1" applyAlignment="1">
      <alignment horizontal="center" vertical="center"/>
    </xf>
    <xf numFmtId="0" fontId="3" fillId="16" borderId="84" xfId="0" applyFont="1" applyFill="1" applyBorder="1" applyAlignment="1">
      <alignment horizontal="center" vertical="center"/>
    </xf>
    <xf numFmtId="17" fontId="40" fillId="14" borderId="33" xfId="0" applyNumberFormat="1" applyFont="1" applyFill="1" applyBorder="1" applyAlignment="1">
      <alignment horizontal="center" vertical="center"/>
    </xf>
    <xf numFmtId="17" fontId="40" fillId="14" borderId="55" xfId="0" applyNumberFormat="1" applyFont="1" applyFill="1" applyBorder="1" applyAlignment="1">
      <alignment horizontal="center" vertical="center"/>
    </xf>
    <xf numFmtId="17" fontId="40" fillId="14" borderId="60" xfId="0" applyNumberFormat="1" applyFont="1" applyFill="1" applyBorder="1" applyAlignment="1">
      <alignment horizontal="center" vertical="center"/>
    </xf>
    <xf numFmtId="17" fontId="40" fillId="14" borderId="34" xfId="0" applyNumberFormat="1" applyFont="1" applyFill="1" applyBorder="1" applyAlignment="1">
      <alignment horizontal="center" vertical="center"/>
    </xf>
    <xf numFmtId="17" fontId="40" fillId="14" borderId="37" xfId="0" applyNumberFormat="1" applyFont="1" applyFill="1" applyBorder="1" applyAlignment="1">
      <alignment horizontal="center" vertical="center"/>
    </xf>
    <xf numFmtId="17" fontId="40" fillId="4" borderId="4" xfId="0" applyNumberFormat="1" applyFont="1" applyFill="1" applyBorder="1" applyAlignment="1">
      <alignment horizontal="center" vertical="center"/>
    </xf>
    <xf numFmtId="17" fontId="40" fillId="4" borderId="5" xfId="0" applyNumberFormat="1" applyFont="1" applyFill="1" applyBorder="1" applyAlignment="1">
      <alignment horizontal="center" vertical="center"/>
    </xf>
    <xf numFmtId="17" fontId="40" fillId="4" borderId="6" xfId="0" applyNumberFormat="1" applyFont="1" applyFill="1" applyBorder="1" applyAlignment="1">
      <alignment horizontal="center" vertical="center"/>
    </xf>
    <xf numFmtId="0" fontId="5" fillId="16" borderId="43" xfId="0" applyFont="1" applyFill="1" applyBorder="1" applyAlignment="1">
      <alignment horizontal="center" vertical="center"/>
    </xf>
    <xf numFmtId="0" fontId="5" fillId="16" borderId="85" xfId="0" applyFont="1" applyFill="1" applyBorder="1" applyAlignment="1">
      <alignment horizontal="center" vertical="center"/>
    </xf>
    <xf numFmtId="0" fontId="7" fillId="16" borderId="69" xfId="0" applyFont="1" applyFill="1" applyBorder="1" applyAlignment="1">
      <alignment horizontal="center" vertical="center" wrapText="1"/>
    </xf>
    <xf numFmtId="0" fontId="7" fillId="16" borderId="105" xfId="0" applyFont="1" applyFill="1" applyBorder="1" applyAlignment="1">
      <alignment horizontal="center" vertical="center" wrapText="1"/>
    </xf>
    <xf numFmtId="0" fontId="11" fillId="16" borderId="55" xfId="0" applyFont="1" applyFill="1" applyBorder="1" applyAlignment="1">
      <alignment horizontal="center" vertical="center"/>
    </xf>
    <xf numFmtId="0" fontId="11" fillId="16" borderId="60" xfId="0" applyFont="1" applyFill="1" applyBorder="1" applyAlignment="1">
      <alignment horizontal="center" vertical="center"/>
    </xf>
    <xf numFmtId="0" fontId="11" fillId="16" borderId="34" xfId="0" applyFont="1" applyFill="1" applyBorder="1" applyAlignment="1">
      <alignment horizontal="center" vertical="center"/>
    </xf>
    <xf numFmtId="0" fontId="5" fillId="16" borderId="69" xfId="0" applyFont="1" applyFill="1" applyBorder="1" applyAlignment="1">
      <alignment horizontal="center" vertical="center" wrapText="1"/>
    </xf>
    <xf numFmtId="0" fontId="5" fillId="16" borderId="105" xfId="0" applyFont="1" applyFill="1" applyBorder="1" applyAlignment="1">
      <alignment horizontal="center" vertical="center" wrapText="1"/>
    </xf>
    <xf numFmtId="0" fontId="5" fillId="16" borderId="40" xfId="0" applyFont="1" applyFill="1" applyBorder="1" applyAlignment="1">
      <alignment horizontal="center" vertical="center"/>
    </xf>
    <xf numFmtId="0" fontId="7" fillId="16" borderId="32" xfId="0" applyFont="1" applyFill="1" applyBorder="1" applyAlignment="1">
      <alignment horizontal="center" vertical="center" wrapText="1"/>
    </xf>
    <xf numFmtId="0" fontId="7" fillId="16" borderId="108" xfId="0" applyFont="1" applyFill="1" applyBorder="1" applyAlignment="1">
      <alignment horizontal="center" vertical="center" wrapText="1"/>
    </xf>
    <xf numFmtId="0" fontId="11" fillId="16" borderId="33" xfId="0" applyFont="1" applyFill="1" applyBorder="1" applyAlignment="1">
      <alignment horizontal="center" vertical="center"/>
    </xf>
    <xf numFmtId="17" fontId="40" fillId="14" borderId="4" xfId="0" applyNumberFormat="1" applyFont="1" applyFill="1" applyBorder="1" applyAlignment="1">
      <alignment horizontal="center" vertical="center"/>
    </xf>
    <xf numFmtId="17" fontId="40" fillId="14" borderId="5" xfId="0" applyNumberFormat="1" applyFont="1" applyFill="1" applyBorder="1" applyAlignment="1">
      <alignment horizontal="center" vertical="center"/>
    </xf>
    <xf numFmtId="17" fontId="40" fillId="14" borderId="6" xfId="0" applyNumberFormat="1" applyFont="1" applyFill="1" applyBorder="1" applyAlignment="1">
      <alignment horizontal="center" vertical="center"/>
    </xf>
    <xf numFmtId="0" fontId="5" fillId="16" borderId="69" xfId="0" applyFont="1" applyFill="1" applyBorder="1" applyAlignment="1">
      <alignment horizontal="center" vertical="center"/>
    </xf>
    <xf numFmtId="0" fontId="5" fillId="16" borderId="105" xfId="0" applyFont="1" applyFill="1" applyBorder="1" applyAlignment="1">
      <alignment horizontal="center" vertical="center"/>
    </xf>
    <xf numFmtId="0" fontId="11" fillId="16" borderId="4" xfId="0" applyFont="1" applyFill="1" applyBorder="1" applyAlignment="1">
      <alignment horizontal="center" vertical="center"/>
    </xf>
    <xf numFmtId="0" fontId="11" fillId="16" borderId="5" xfId="0" applyFont="1" applyFill="1" applyBorder="1" applyAlignment="1">
      <alignment horizontal="center" vertical="center"/>
    </xf>
    <xf numFmtId="0" fontId="11" fillId="16" borderId="6" xfId="0" applyFont="1" applyFill="1" applyBorder="1" applyAlignment="1">
      <alignment horizontal="center" vertical="center"/>
    </xf>
    <xf numFmtId="0" fontId="5" fillId="3" borderId="43" xfId="0" applyFont="1" applyFill="1" applyBorder="1" applyAlignment="1">
      <alignment horizontal="center" vertical="center" wrapText="1"/>
    </xf>
    <xf numFmtId="0" fontId="5" fillId="3" borderId="85" xfId="0" applyFont="1" applyFill="1" applyBorder="1" applyAlignment="1">
      <alignment horizontal="center" vertical="center" wrapText="1"/>
    </xf>
    <xf numFmtId="0" fontId="5" fillId="16" borderId="109" xfId="0" applyFont="1" applyFill="1" applyBorder="1" applyAlignment="1">
      <alignment horizontal="center" vertical="center"/>
    </xf>
    <xf numFmtId="0" fontId="5" fillId="16" borderId="110" xfId="0" applyFont="1" applyFill="1" applyBorder="1" applyAlignment="1">
      <alignment horizontal="center" vertical="center"/>
    </xf>
    <xf numFmtId="0" fontId="5" fillId="16" borderId="111" xfId="0" applyFont="1" applyFill="1" applyBorder="1" applyAlignment="1">
      <alignment horizontal="center" vertical="center"/>
    </xf>
    <xf numFmtId="0" fontId="5" fillId="16" borderId="113" xfId="0" applyFont="1" applyFill="1" applyBorder="1" applyAlignment="1">
      <alignment horizontal="center" vertical="center"/>
    </xf>
    <xf numFmtId="0" fontId="5" fillId="16" borderId="114" xfId="0" applyFont="1" applyFill="1" applyBorder="1" applyAlignment="1">
      <alignment horizontal="center" vertical="center"/>
    </xf>
    <xf numFmtId="0" fontId="5" fillId="16" borderId="115" xfId="0" applyFont="1" applyFill="1" applyBorder="1" applyAlignment="1">
      <alignment horizontal="center" vertical="center"/>
    </xf>
    <xf numFmtId="0" fontId="5" fillId="14" borderId="121" xfId="0" applyFont="1" applyFill="1" applyBorder="1" applyAlignment="1">
      <alignment horizontal="right" vertical="center"/>
    </xf>
    <xf numFmtId="0" fontId="5" fillId="14" borderId="122" xfId="0" applyFont="1" applyFill="1" applyBorder="1" applyAlignment="1">
      <alignment horizontal="right" vertical="center"/>
    </xf>
    <xf numFmtId="0" fontId="5" fillId="14" borderId="123" xfId="0" applyFont="1" applyFill="1" applyBorder="1" applyAlignment="1">
      <alignment horizontal="right" vertical="center"/>
    </xf>
    <xf numFmtId="0" fontId="5" fillId="3" borderId="71" xfId="0" applyFont="1" applyFill="1" applyBorder="1" applyAlignment="1">
      <alignment horizontal="center" vertical="center"/>
    </xf>
    <xf numFmtId="0" fontId="5" fillId="3" borderId="90" xfId="0" applyFont="1" applyFill="1" applyBorder="1" applyAlignment="1">
      <alignment horizontal="center" vertical="center"/>
    </xf>
    <xf numFmtId="0" fontId="7" fillId="3" borderId="69" xfId="0" applyFont="1" applyFill="1" applyBorder="1" applyAlignment="1">
      <alignment horizontal="center" vertical="center" wrapText="1"/>
    </xf>
    <xf numFmtId="0" fontId="7" fillId="3" borderId="105" xfId="0" applyFont="1" applyFill="1" applyBorder="1" applyAlignment="1">
      <alignment horizontal="center" vertical="center" wrapText="1"/>
    </xf>
    <xf numFmtId="0" fontId="5" fillId="3" borderId="43" xfId="0" applyFont="1" applyFill="1" applyBorder="1" applyAlignment="1">
      <alignment horizontal="center" vertical="center"/>
    </xf>
    <xf numFmtId="0" fontId="5" fillId="3" borderId="85" xfId="0" applyFont="1" applyFill="1" applyBorder="1" applyAlignment="1">
      <alignment horizontal="center" vertical="center"/>
    </xf>
    <xf numFmtId="0" fontId="34" fillId="7" borderId="30" xfId="0" applyFont="1" applyFill="1" applyBorder="1" applyAlignment="1">
      <alignment horizontal="center" vertical="center"/>
    </xf>
    <xf numFmtId="0" fontId="34" fillId="7" borderId="68"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55" xfId="0" applyFont="1" applyFill="1" applyBorder="1" applyAlignment="1">
      <alignment horizontal="center" vertical="center"/>
    </xf>
    <xf numFmtId="0" fontId="5" fillId="4" borderId="35" xfId="0" applyFont="1" applyFill="1" applyBorder="1" applyAlignment="1">
      <alignment horizontal="right" vertical="center"/>
    </xf>
    <xf numFmtId="0" fontId="5" fillId="4" borderId="4" xfId="0" applyFont="1" applyFill="1" applyBorder="1" applyAlignment="1">
      <alignment horizontal="right" vertical="center"/>
    </xf>
    <xf numFmtId="0" fontId="22" fillId="0" borderId="0" xfId="0" applyFont="1" applyAlignment="1">
      <alignment horizontal="center" vertical="center"/>
    </xf>
    <xf numFmtId="0" fontId="5" fillId="16" borderId="1" xfId="0" applyFont="1" applyFill="1" applyBorder="1" applyAlignment="1">
      <alignment horizontal="center" vertical="center"/>
    </xf>
    <xf numFmtId="0" fontId="5" fillId="16" borderId="25" xfId="0" applyFont="1" applyFill="1" applyBorder="1" applyAlignment="1">
      <alignment horizontal="center" vertical="center"/>
    </xf>
    <xf numFmtId="0" fontId="5" fillId="16" borderId="3" xfId="0" applyFont="1" applyFill="1" applyBorder="1" applyAlignment="1">
      <alignment horizontal="center" vertical="center"/>
    </xf>
    <xf numFmtId="0" fontId="5" fillId="16" borderId="27" xfId="0" applyFont="1" applyFill="1" applyBorder="1" applyAlignment="1">
      <alignment horizontal="center" vertical="center"/>
    </xf>
    <xf numFmtId="0" fontId="5" fillId="16" borderId="2" xfId="0" applyFont="1" applyFill="1" applyBorder="1" applyAlignment="1">
      <alignment horizontal="center" vertical="center"/>
    </xf>
    <xf numFmtId="0" fontId="5" fillId="16" borderId="26" xfId="0" applyFont="1" applyFill="1" applyBorder="1" applyAlignment="1">
      <alignment horizontal="center" vertical="center"/>
    </xf>
    <xf numFmtId="0" fontId="5" fillId="14" borderId="35" xfId="0" applyFont="1" applyFill="1" applyBorder="1" applyAlignment="1">
      <alignment horizontal="right" vertical="center"/>
    </xf>
    <xf numFmtId="0" fontId="5" fillId="14" borderId="4" xfId="0" applyFont="1" applyFill="1" applyBorder="1" applyAlignment="1">
      <alignment horizontal="right" vertical="center"/>
    </xf>
    <xf numFmtId="170" fontId="26" fillId="11" borderId="24" xfId="1" applyNumberFormat="1" applyFont="1" applyFill="1" applyBorder="1" applyAlignment="1">
      <alignment horizontal="right" vertical="center"/>
    </xf>
    <xf numFmtId="170" fontId="26" fillId="11" borderId="14" xfId="1" applyNumberFormat="1" applyFont="1" applyFill="1" applyBorder="1" applyAlignment="1">
      <alignment horizontal="right" vertical="center"/>
    </xf>
    <xf numFmtId="170" fontId="26" fillId="11" borderId="42" xfId="1" applyNumberFormat="1" applyFont="1" applyFill="1" applyBorder="1" applyAlignment="1">
      <alignment horizontal="right" vertical="center"/>
    </xf>
    <xf numFmtId="0" fontId="27" fillId="14" borderId="0" xfId="0" applyFont="1" applyFill="1" applyAlignment="1">
      <alignment horizontal="center"/>
    </xf>
    <xf numFmtId="0" fontId="27" fillId="14" borderId="51" xfId="0" applyFont="1" applyFill="1" applyBorder="1" applyAlignment="1">
      <alignment horizontal="center"/>
    </xf>
    <xf numFmtId="0" fontId="25" fillId="9" borderId="81" xfId="0" applyFont="1" applyFill="1" applyBorder="1" applyAlignment="1">
      <alignment horizontal="center" vertical="center"/>
    </xf>
    <xf numFmtId="170" fontId="25" fillId="0" borderId="82" xfId="1" applyNumberFormat="1" applyFont="1" applyBorder="1" applyAlignment="1">
      <alignment horizontal="center" vertical="center"/>
    </xf>
    <xf numFmtId="171" fontId="25" fillId="0" borderId="13" xfId="1" applyNumberFormat="1" applyFont="1" applyFill="1" applyBorder="1" applyAlignment="1">
      <alignment horizontal="center" vertical="center" wrapText="1"/>
    </xf>
    <xf numFmtId="171" fontId="25" fillId="0" borderId="14" xfId="1" applyNumberFormat="1" applyFont="1" applyFill="1" applyBorder="1" applyAlignment="1">
      <alignment horizontal="center" vertical="center" wrapText="1"/>
    </xf>
    <xf numFmtId="171" fontId="25" fillId="0" borderId="42" xfId="1" applyNumberFormat="1" applyFont="1" applyFill="1" applyBorder="1" applyAlignment="1">
      <alignment horizontal="center" vertical="center" wrapText="1"/>
    </xf>
    <xf numFmtId="171" fontId="25" fillId="0" borderId="24" xfId="1" applyNumberFormat="1" applyFont="1" applyFill="1" applyBorder="1" applyAlignment="1">
      <alignment horizontal="center" vertical="center" wrapText="1"/>
    </xf>
    <xf numFmtId="171" fontId="25" fillId="0" borderId="70" xfId="1" applyNumberFormat="1" applyFont="1" applyFill="1" applyBorder="1" applyAlignment="1">
      <alignment horizontal="center" vertical="center" wrapText="1"/>
    </xf>
    <xf numFmtId="0" fontId="26" fillId="7" borderId="24" xfId="0" quotePrefix="1" applyFont="1" applyFill="1" applyBorder="1" applyAlignment="1">
      <alignment horizontal="right" vertical="center" wrapText="1"/>
    </xf>
    <xf numFmtId="0" fontId="26" fillId="7" borderId="14" xfId="0" applyFont="1" applyFill="1" applyBorder="1" applyAlignment="1">
      <alignment horizontal="right" vertical="center" wrapText="1"/>
    </xf>
    <xf numFmtId="0" fontId="26" fillId="7" borderId="42" xfId="0" applyFont="1" applyFill="1" applyBorder="1" applyAlignment="1">
      <alignment horizontal="right" vertical="center" wrapText="1"/>
    </xf>
    <xf numFmtId="172" fontId="25" fillId="3" borderId="24" xfId="1" applyNumberFormat="1" applyFont="1" applyFill="1" applyBorder="1" applyAlignment="1">
      <alignment horizontal="center" vertical="center" wrapText="1"/>
    </xf>
    <xf numFmtId="172" fontId="25" fillId="3" borderId="14" xfId="1" applyNumberFormat="1" applyFont="1" applyFill="1" applyBorder="1" applyAlignment="1">
      <alignment horizontal="center" vertical="center" wrapText="1"/>
    </xf>
    <xf numFmtId="172" fontId="25" fillId="3" borderId="42" xfId="1" applyNumberFormat="1" applyFont="1" applyFill="1" applyBorder="1" applyAlignment="1">
      <alignment horizontal="center" vertical="center" wrapText="1"/>
    </xf>
    <xf numFmtId="170" fontId="29" fillId="3" borderId="77" xfId="1" applyNumberFormat="1" applyFont="1" applyFill="1" applyBorder="1" applyAlignment="1">
      <alignment horizontal="center" vertical="center" wrapText="1"/>
    </xf>
    <xf numFmtId="170" fontId="29" fillId="3" borderId="73" xfId="1" applyNumberFormat="1" applyFont="1" applyFill="1" applyBorder="1" applyAlignment="1">
      <alignment horizontal="center" vertical="center" wrapText="1"/>
    </xf>
    <xf numFmtId="170" fontId="29" fillId="3" borderId="72" xfId="1" applyNumberFormat="1" applyFont="1" applyFill="1" applyBorder="1" applyAlignment="1">
      <alignment horizontal="center" vertical="center" wrapText="1"/>
    </xf>
    <xf numFmtId="170" fontId="29" fillId="3" borderId="17" xfId="1" applyNumberFormat="1" applyFont="1" applyFill="1" applyBorder="1" applyAlignment="1">
      <alignment horizontal="center" vertical="center" wrapText="1"/>
    </xf>
    <xf numFmtId="170" fontId="29" fillId="3" borderId="63" xfId="1" applyNumberFormat="1" applyFont="1" applyFill="1" applyBorder="1" applyAlignment="1">
      <alignment horizontal="center" vertical="center" wrapText="1"/>
    </xf>
    <xf numFmtId="170" fontId="29" fillId="3" borderId="46" xfId="1" applyNumberFormat="1" applyFont="1" applyFill="1" applyBorder="1" applyAlignment="1">
      <alignment horizontal="center" vertical="center" wrapText="1"/>
    </xf>
    <xf numFmtId="170" fontId="29" fillId="3" borderId="83" xfId="1" applyNumberFormat="1" applyFont="1" applyFill="1" applyBorder="1" applyAlignment="1">
      <alignment horizontal="center" vertical="center" wrapText="1"/>
    </xf>
    <xf numFmtId="170" fontId="29" fillId="0" borderId="77" xfId="1" applyNumberFormat="1" applyFont="1" applyFill="1" applyBorder="1" applyAlignment="1">
      <alignment horizontal="center" vertical="center" wrapText="1"/>
    </xf>
    <xf numFmtId="170" fontId="29" fillId="0" borderId="73" xfId="1" applyNumberFormat="1" applyFont="1" applyFill="1" applyBorder="1" applyAlignment="1">
      <alignment horizontal="center" vertical="center" wrapText="1"/>
    </xf>
    <xf numFmtId="170" fontId="29" fillId="0" borderId="72" xfId="1" applyNumberFormat="1" applyFont="1" applyFill="1" applyBorder="1" applyAlignment="1">
      <alignment horizontal="center" vertical="center" wrapText="1"/>
    </xf>
    <xf numFmtId="170" fontId="25" fillId="0" borderId="13" xfId="1" applyNumberFormat="1" applyFont="1" applyFill="1" applyBorder="1" applyAlignment="1">
      <alignment horizontal="center" vertical="center" wrapText="1"/>
    </xf>
    <xf numFmtId="170" fontId="25" fillId="0" borderId="14" xfId="1" applyNumberFormat="1" applyFont="1" applyFill="1" applyBorder="1" applyAlignment="1">
      <alignment horizontal="center" vertical="center" wrapText="1"/>
    </xf>
    <xf numFmtId="170" fontId="25" fillId="0" borderId="42" xfId="1" applyNumberFormat="1" applyFont="1" applyFill="1" applyBorder="1" applyAlignment="1">
      <alignment horizontal="center" vertical="center" wrapText="1"/>
    </xf>
    <xf numFmtId="170" fontId="25" fillId="0" borderId="24" xfId="1" applyNumberFormat="1" applyFont="1" applyFill="1" applyBorder="1" applyAlignment="1">
      <alignment horizontal="center" vertical="center" wrapText="1"/>
    </xf>
    <xf numFmtId="170" fontId="25" fillId="0" borderId="70" xfId="1" applyNumberFormat="1" applyFont="1" applyFill="1" applyBorder="1" applyAlignment="1">
      <alignment horizontal="center" vertical="center" wrapText="1"/>
    </xf>
    <xf numFmtId="0" fontId="26" fillId="0" borderId="24" xfId="0" applyFont="1" applyBorder="1" applyAlignment="1">
      <alignment horizontal="right" vertical="center"/>
    </xf>
    <xf numFmtId="0" fontId="26" fillId="0" borderId="14" xfId="0" applyFont="1" applyBorder="1" applyAlignment="1">
      <alignment horizontal="right" vertical="center"/>
    </xf>
    <xf numFmtId="0" fontId="26" fillId="0" borderId="42" xfId="0" applyFont="1" applyBorder="1" applyAlignment="1">
      <alignment horizontal="right" vertical="center"/>
    </xf>
    <xf numFmtId="171" fontId="25" fillId="3" borderId="24" xfId="1" applyNumberFormat="1" applyFont="1" applyFill="1" applyBorder="1" applyAlignment="1">
      <alignment horizontal="center" vertical="center" wrapText="1"/>
    </xf>
    <xf numFmtId="171" fontId="25" fillId="3" borderId="14" xfId="1" applyNumberFormat="1" applyFont="1" applyFill="1" applyBorder="1" applyAlignment="1">
      <alignment horizontal="center" vertical="center" wrapText="1"/>
    </xf>
    <xf numFmtId="171" fontId="25" fillId="3" borderId="42" xfId="1" applyNumberFormat="1" applyFont="1" applyFill="1" applyBorder="1" applyAlignment="1">
      <alignment horizontal="center" vertical="center" wrapText="1"/>
    </xf>
    <xf numFmtId="164" fontId="26" fillId="7" borderId="67" xfId="1" applyFont="1" applyFill="1" applyBorder="1" applyAlignment="1">
      <alignment horizontal="center" vertical="center" wrapText="1"/>
    </xf>
    <xf numFmtId="164" fontId="26" fillId="7" borderId="11" xfId="1" applyFont="1" applyFill="1" applyBorder="1" applyAlignment="1">
      <alignment horizontal="center" vertical="center" wrapText="1"/>
    </xf>
    <xf numFmtId="164" fontId="26" fillId="7" borderId="12" xfId="1" applyFont="1" applyFill="1" applyBorder="1" applyAlignment="1">
      <alignment horizontal="center" vertical="center" wrapText="1"/>
    </xf>
    <xf numFmtId="164" fontId="26" fillId="7" borderId="10" xfId="1" applyFont="1" applyFill="1" applyBorder="1" applyAlignment="1">
      <alignment horizontal="center" vertical="center" wrapText="1"/>
    </xf>
    <xf numFmtId="164" fontId="26" fillId="7" borderId="41" xfId="1" applyFont="1" applyFill="1" applyBorder="1" applyAlignment="1">
      <alignment horizontal="center" vertical="center" wrapText="1"/>
    </xf>
    <xf numFmtId="3" fontId="28" fillId="0" borderId="13" xfId="1" applyNumberFormat="1" applyFont="1" applyFill="1" applyBorder="1" applyAlignment="1">
      <alignment horizontal="center" vertical="center" wrapText="1"/>
    </xf>
    <xf numFmtId="3" fontId="28" fillId="0" borderId="14" xfId="1" applyNumberFormat="1" applyFont="1" applyFill="1" applyBorder="1" applyAlignment="1">
      <alignment horizontal="center" vertical="center" wrapText="1"/>
    </xf>
    <xf numFmtId="3" fontId="28" fillId="0" borderId="42" xfId="1" applyNumberFormat="1" applyFont="1" applyFill="1" applyBorder="1" applyAlignment="1">
      <alignment horizontal="center" vertical="center" wrapText="1"/>
    </xf>
    <xf numFmtId="3" fontId="28" fillId="0" borderId="24" xfId="1" applyNumberFormat="1" applyFont="1" applyFill="1" applyBorder="1" applyAlignment="1">
      <alignment horizontal="center" vertical="center" wrapText="1"/>
    </xf>
    <xf numFmtId="3" fontId="28" fillId="0" borderId="70" xfId="1" applyNumberFormat="1" applyFont="1" applyFill="1" applyBorder="1" applyAlignment="1">
      <alignment horizontal="center" vertical="center" wrapText="1"/>
    </xf>
    <xf numFmtId="3" fontId="25" fillId="3" borderId="24" xfId="1" applyNumberFormat="1" applyFont="1" applyFill="1" applyBorder="1" applyAlignment="1">
      <alignment horizontal="center" vertical="center" wrapText="1"/>
    </xf>
    <xf numFmtId="3" fontId="25" fillId="3" borderId="14" xfId="1" applyNumberFormat="1" applyFont="1" applyFill="1" applyBorder="1" applyAlignment="1">
      <alignment horizontal="center" vertical="center" wrapText="1"/>
    </xf>
    <xf numFmtId="3" fontId="25" fillId="3" borderId="42" xfId="1" applyNumberFormat="1" applyFont="1" applyFill="1" applyBorder="1" applyAlignment="1">
      <alignment horizontal="center" vertical="center" wrapText="1"/>
    </xf>
    <xf numFmtId="3" fontId="28" fillId="3" borderId="24" xfId="1" applyNumberFormat="1" applyFont="1" applyFill="1" applyBorder="1" applyAlignment="1">
      <alignment horizontal="center" vertical="center" wrapText="1"/>
    </xf>
    <xf numFmtId="3" fontId="28" fillId="3" borderId="14" xfId="1" applyNumberFormat="1" applyFont="1" applyFill="1" applyBorder="1" applyAlignment="1">
      <alignment horizontal="center" vertical="center" wrapText="1"/>
    </xf>
    <xf numFmtId="3" fontId="28" fillId="3" borderId="42" xfId="1" applyNumberFormat="1" applyFont="1" applyFill="1" applyBorder="1" applyAlignment="1">
      <alignment horizontal="center" vertical="center" wrapText="1"/>
    </xf>
    <xf numFmtId="164" fontId="26" fillId="2" borderId="61" xfId="1" applyFont="1" applyFill="1" applyBorder="1" applyAlignment="1">
      <alignment horizontal="center" vertical="center" wrapText="1"/>
    </xf>
    <xf numFmtId="164" fontId="26" fillId="2" borderId="22" xfId="1" applyFont="1" applyFill="1" applyBorder="1" applyAlignment="1">
      <alignment horizontal="center" vertical="center" wrapText="1"/>
    </xf>
    <xf numFmtId="164" fontId="26" fillId="2" borderId="62" xfId="1" applyFont="1" applyFill="1" applyBorder="1" applyAlignment="1">
      <alignment horizontal="center" vertical="center" wrapText="1"/>
    </xf>
    <xf numFmtId="164" fontId="26" fillId="12" borderId="10" xfId="1" applyFont="1" applyFill="1" applyBorder="1" applyAlignment="1">
      <alignment horizontal="center" vertical="center" wrapText="1"/>
    </xf>
    <xf numFmtId="164" fontId="26" fillId="12" borderId="11" xfId="1" applyFont="1" applyFill="1" applyBorder="1" applyAlignment="1">
      <alignment horizontal="center" vertical="center" wrapText="1"/>
    </xf>
    <xf numFmtId="164" fontId="26" fillId="12" borderId="12" xfId="1" applyFont="1" applyFill="1" applyBorder="1" applyAlignment="1">
      <alignment horizontal="center" vertical="center" wrapText="1"/>
    </xf>
    <xf numFmtId="0" fontId="25" fillId="9" borderId="74" xfId="0" applyFont="1" applyFill="1" applyBorder="1" applyAlignment="1">
      <alignment horizontal="center" vertical="center"/>
    </xf>
    <xf numFmtId="0" fontId="25" fillId="9" borderId="75" xfId="0" applyFont="1" applyFill="1" applyBorder="1" applyAlignment="1">
      <alignment horizontal="center" vertical="center"/>
    </xf>
    <xf numFmtId="0" fontId="25" fillId="9" borderId="76" xfId="0" applyFont="1" applyFill="1" applyBorder="1" applyAlignment="1">
      <alignment horizontal="center" vertical="center"/>
    </xf>
    <xf numFmtId="0" fontId="32" fillId="0" borderId="0" xfId="0" applyFont="1" applyAlignment="1">
      <alignment horizontal="center" vertical="center" wrapText="1"/>
    </xf>
    <xf numFmtId="1" fontId="25" fillId="0" borderId="13" xfId="1" applyNumberFormat="1" applyFont="1" applyFill="1" applyBorder="1" applyAlignment="1">
      <alignment horizontal="center" vertical="center" wrapText="1"/>
    </xf>
    <xf numFmtId="1" fontId="25" fillId="0" borderId="14" xfId="1" applyNumberFormat="1" applyFont="1" applyFill="1" applyBorder="1" applyAlignment="1">
      <alignment horizontal="center" vertical="center" wrapText="1"/>
    </xf>
    <xf numFmtId="1" fontId="25" fillId="0" borderId="42" xfId="1" applyNumberFormat="1" applyFont="1" applyFill="1" applyBorder="1" applyAlignment="1">
      <alignment horizontal="center" vertical="center" wrapText="1"/>
    </xf>
    <xf numFmtId="170" fontId="25" fillId="3" borderId="24" xfId="1" applyNumberFormat="1" applyFont="1" applyFill="1" applyBorder="1" applyAlignment="1">
      <alignment horizontal="center" vertical="center" wrapText="1"/>
    </xf>
    <xf numFmtId="170" fontId="25" fillId="3" borderId="14" xfId="1" applyNumberFormat="1" applyFont="1" applyFill="1" applyBorder="1" applyAlignment="1">
      <alignment horizontal="center" vertical="center" wrapText="1"/>
    </xf>
    <xf numFmtId="170" fontId="25" fillId="3" borderId="42" xfId="1" applyNumberFormat="1" applyFont="1" applyFill="1" applyBorder="1" applyAlignment="1">
      <alignment horizontal="center" vertical="center" wrapText="1"/>
    </xf>
    <xf numFmtId="1" fontId="25" fillId="0" borderId="70" xfId="1" applyNumberFormat="1" applyFont="1" applyFill="1" applyBorder="1" applyAlignment="1">
      <alignment horizontal="center" vertical="center" wrapText="1"/>
    </xf>
    <xf numFmtId="1" fontId="25" fillId="0" borderId="24" xfId="1" applyNumberFormat="1" applyFont="1" applyFill="1" applyBorder="1" applyAlignment="1">
      <alignment horizontal="center" vertical="center" wrapText="1"/>
    </xf>
    <xf numFmtId="170" fontId="29" fillId="3" borderId="24" xfId="1" applyNumberFormat="1" applyFont="1" applyFill="1" applyBorder="1" applyAlignment="1">
      <alignment horizontal="center" vertical="center" wrapText="1"/>
    </xf>
    <xf numFmtId="170" fontId="29" fillId="3" borderId="14" xfId="1" applyNumberFormat="1" applyFont="1" applyFill="1" applyBorder="1" applyAlignment="1">
      <alignment horizontal="center" vertical="center" wrapText="1"/>
    </xf>
    <xf numFmtId="170" fontId="29" fillId="3" borderId="42" xfId="1" applyNumberFormat="1" applyFont="1" applyFill="1" applyBorder="1" applyAlignment="1">
      <alignment horizontal="center" vertical="center" wrapText="1"/>
    </xf>
    <xf numFmtId="170" fontId="25" fillId="0" borderId="78" xfId="1" applyNumberFormat="1" applyFont="1" applyBorder="1" applyAlignment="1">
      <alignment horizontal="center" vertical="center"/>
    </xf>
    <xf numFmtId="170" fontId="25" fillId="0" borderId="79" xfId="1" applyNumberFormat="1" applyFont="1" applyBorder="1" applyAlignment="1">
      <alignment horizontal="center" vertical="center"/>
    </xf>
    <xf numFmtId="170" fontId="25" fillId="0" borderId="80" xfId="1" applyNumberFormat="1" applyFont="1" applyBorder="1" applyAlignment="1">
      <alignment horizontal="center" vertical="center"/>
    </xf>
    <xf numFmtId="170" fontId="29" fillId="3" borderId="16" xfId="1" applyNumberFormat="1" applyFont="1" applyFill="1" applyBorder="1" applyAlignment="1">
      <alignment horizontal="center" vertical="center" wrapText="1"/>
    </xf>
    <xf numFmtId="164" fontId="26" fillId="2" borderId="52" xfId="1" applyFont="1" applyFill="1" applyBorder="1" applyAlignment="1">
      <alignment horizontal="center" vertical="center" wrapText="1"/>
    </xf>
    <xf numFmtId="164" fontId="26" fillId="2" borderId="0" xfId="1" applyFont="1" applyFill="1" applyBorder="1" applyAlignment="1">
      <alignment horizontal="center" vertical="center" wrapText="1"/>
    </xf>
    <xf numFmtId="164" fontId="26" fillId="2" borderId="71" xfId="1" applyFont="1" applyFill="1" applyBorder="1" applyAlignment="1">
      <alignment horizontal="center" vertical="center" wrapText="1"/>
    </xf>
    <xf numFmtId="3" fontId="25" fillId="3" borderId="39" xfId="1" applyNumberFormat="1" applyFont="1" applyFill="1" applyBorder="1" applyAlignment="1">
      <alignment horizontal="center" vertical="center" wrapText="1"/>
    </xf>
    <xf numFmtId="3" fontId="28" fillId="0" borderId="38" xfId="1" applyNumberFormat="1" applyFont="1" applyFill="1" applyBorder="1" applyAlignment="1">
      <alignment horizontal="center" vertical="center" wrapText="1"/>
    </xf>
    <xf numFmtId="3" fontId="28" fillId="0" borderId="39" xfId="1" applyNumberFormat="1" applyFont="1" applyFill="1" applyBorder="1" applyAlignment="1">
      <alignment horizontal="center" vertical="center" wrapText="1"/>
    </xf>
    <xf numFmtId="1" fontId="25" fillId="0" borderId="39" xfId="1" applyNumberFormat="1" applyFont="1" applyFill="1" applyBorder="1" applyAlignment="1">
      <alignment horizontal="center" vertical="center" wrapText="1"/>
    </xf>
    <xf numFmtId="1" fontId="25" fillId="0" borderId="15" xfId="1" applyNumberFormat="1" applyFont="1" applyFill="1" applyBorder="1" applyAlignment="1">
      <alignment horizontal="center" vertical="center" wrapText="1"/>
    </xf>
    <xf numFmtId="3" fontId="28" fillId="0" borderId="15" xfId="1" applyNumberFormat="1" applyFont="1" applyFill="1" applyBorder="1" applyAlignment="1">
      <alignment horizontal="center" vertical="center" wrapText="1"/>
    </xf>
    <xf numFmtId="170" fontId="25" fillId="3" borderId="39" xfId="1" applyNumberFormat="1" applyFont="1" applyFill="1" applyBorder="1" applyAlignment="1">
      <alignment horizontal="center" vertical="center" wrapText="1"/>
    </xf>
    <xf numFmtId="1" fontId="25" fillId="0" borderId="38" xfId="1" applyNumberFormat="1" applyFont="1" applyFill="1" applyBorder="1" applyAlignment="1">
      <alignment horizontal="center" vertical="center" wrapText="1"/>
    </xf>
    <xf numFmtId="170" fontId="25" fillId="0" borderId="39" xfId="1" applyNumberFormat="1" applyFont="1" applyFill="1" applyBorder="1" applyAlignment="1">
      <alignment horizontal="center" vertical="center" wrapText="1"/>
    </xf>
    <xf numFmtId="170" fontId="25" fillId="0" borderId="15" xfId="1" applyNumberFormat="1" applyFont="1" applyFill="1" applyBorder="1" applyAlignment="1">
      <alignment horizontal="center" vertical="center" wrapText="1"/>
    </xf>
    <xf numFmtId="171" fontId="25" fillId="3" borderId="39" xfId="1" applyNumberFormat="1" applyFont="1" applyFill="1" applyBorder="1" applyAlignment="1">
      <alignment horizontal="center" vertical="center" wrapText="1"/>
    </xf>
    <xf numFmtId="171" fontId="25" fillId="0" borderId="39" xfId="1" applyNumberFormat="1" applyFont="1" applyFill="1" applyBorder="1" applyAlignment="1">
      <alignment horizontal="center" vertical="center" wrapText="1"/>
    </xf>
    <xf numFmtId="171" fontId="25" fillId="0" borderId="15" xfId="1" applyNumberFormat="1" applyFont="1" applyFill="1" applyBorder="1" applyAlignment="1">
      <alignment horizontal="center" vertical="center" wrapText="1"/>
    </xf>
    <xf numFmtId="172" fontId="25" fillId="3" borderId="39" xfId="1" applyNumberFormat="1" applyFont="1" applyFill="1" applyBorder="1" applyAlignment="1">
      <alignment horizontal="center" vertical="center" wrapText="1"/>
    </xf>
    <xf numFmtId="170" fontId="29" fillId="3" borderId="39" xfId="1" applyNumberFormat="1" applyFont="1" applyFill="1" applyBorder="1" applyAlignment="1">
      <alignment horizontal="center" vertical="center" wrapText="1"/>
    </xf>
    <xf numFmtId="170" fontId="29" fillId="3" borderId="25" xfId="1" applyNumberFormat="1" applyFont="1" applyFill="1" applyBorder="1" applyAlignment="1">
      <alignment horizontal="center" vertical="center" wrapText="1"/>
    </xf>
    <xf numFmtId="170" fontId="29" fillId="3" borderId="26" xfId="1" applyNumberFormat="1" applyFont="1" applyFill="1" applyBorder="1" applyAlignment="1">
      <alignment horizontal="center" vertical="center" wrapText="1"/>
    </xf>
    <xf numFmtId="170" fontId="29" fillId="3" borderId="27" xfId="1" applyNumberFormat="1" applyFont="1" applyFill="1" applyBorder="1" applyAlignment="1">
      <alignment horizontal="center" vertical="center" wrapText="1"/>
    </xf>
    <xf numFmtId="170" fontId="29" fillId="0" borderId="25" xfId="1" applyNumberFormat="1" applyFont="1" applyFill="1" applyBorder="1" applyAlignment="1">
      <alignment horizontal="center" vertical="center" wrapText="1"/>
    </xf>
    <xf numFmtId="170" fontId="29" fillId="0" borderId="26" xfId="1" applyNumberFormat="1" applyFont="1" applyFill="1" applyBorder="1" applyAlignment="1">
      <alignment horizontal="center" vertical="center" wrapText="1"/>
    </xf>
    <xf numFmtId="164" fontId="26" fillId="2" borderId="24" xfId="1" applyFont="1" applyFill="1" applyBorder="1" applyAlignment="1">
      <alignment horizontal="center" vertical="center" wrapText="1"/>
    </xf>
    <xf numFmtId="164" fontId="26" fillId="2" borderId="14" xfId="1" applyFont="1" applyFill="1" applyBorder="1" applyAlignment="1">
      <alignment horizontal="center" vertical="center" wrapText="1"/>
    </xf>
    <xf numFmtId="164" fontId="26" fillId="2" borderId="42" xfId="1" applyFont="1" applyFill="1" applyBorder="1" applyAlignment="1">
      <alignment horizontal="center" vertical="center" wrapText="1"/>
    </xf>
    <xf numFmtId="170" fontId="29" fillId="0" borderId="16" xfId="1" applyNumberFormat="1" applyFont="1" applyFill="1" applyBorder="1" applyAlignment="1">
      <alignment horizontal="center" vertical="center" wrapText="1"/>
    </xf>
    <xf numFmtId="170" fontId="29" fillId="0" borderId="17" xfId="1" applyNumberFormat="1" applyFont="1" applyFill="1" applyBorder="1" applyAlignment="1">
      <alignment horizontal="center" vertical="center" wrapText="1"/>
    </xf>
    <xf numFmtId="170" fontId="29" fillId="0" borderId="63" xfId="1" applyNumberFormat="1" applyFont="1" applyFill="1" applyBorder="1" applyAlignment="1">
      <alignment horizontal="center" vertical="center" wrapText="1"/>
    </xf>
    <xf numFmtId="1" fontId="28" fillId="0" borderId="13" xfId="1" applyNumberFormat="1" applyFont="1" applyFill="1" applyBorder="1" applyAlignment="1">
      <alignment horizontal="center" vertical="center" wrapText="1"/>
    </xf>
    <xf numFmtId="1" fontId="28" fillId="0" borderId="14" xfId="1" applyNumberFormat="1" applyFont="1" applyFill="1" applyBorder="1" applyAlignment="1">
      <alignment horizontal="center" vertical="center" wrapText="1"/>
    </xf>
    <xf numFmtId="1" fontId="28" fillId="0" borderId="42" xfId="1" applyNumberFormat="1" applyFont="1" applyFill="1" applyBorder="1" applyAlignment="1">
      <alignment horizontal="center" vertical="center" wrapText="1"/>
    </xf>
    <xf numFmtId="0" fontId="26" fillId="11" borderId="24" xfId="0" applyFont="1" applyFill="1" applyBorder="1" applyAlignment="1">
      <alignment horizontal="right" vertical="center"/>
    </xf>
    <xf numFmtId="0" fontId="26" fillId="11" borderId="14" xfId="0" applyFont="1" applyFill="1" applyBorder="1" applyAlignment="1">
      <alignment horizontal="right" vertical="center"/>
    </xf>
    <xf numFmtId="0" fontId="26" fillId="11" borderId="42" xfId="0" applyFont="1" applyFill="1" applyBorder="1" applyAlignment="1">
      <alignment horizontal="right" vertical="center"/>
    </xf>
    <xf numFmtId="3" fontId="25" fillId="0" borderId="82" xfId="0" applyNumberFormat="1" applyFont="1" applyBorder="1" applyAlignment="1">
      <alignment horizontal="center" vertical="center"/>
    </xf>
    <xf numFmtId="3" fontId="25" fillId="0" borderId="78" xfId="0" applyNumberFormat="1" applyFont="1" applyBorder="1" applyAlignment="1">
      <alignment horizontal="center" vertical="center"/>
    </xf>
    <xf numFmtId="3" fontId="25" fillId="0" borderId="79" xfId="0" applyNumberFormat="1" applyFont="1" applyBorder="1" applyAlignment="1">
      <alignment horizontal="center" vertical="center"/>
    </xf>
    <xf numFmtId="3" fontId="25" fillId="0" borderId="80" xfId="0" applyNumberFormat="1" applyFont="1" applyBorder="1" applyAlignment="1">
      <alignment horizontal="center" vertical="center"/>
    </xf>
    <xf numFmtId="3" fontId="25" fillId="0" borderId="82" xfId="1" applyNumberFormat="1" applyFont="1" applyBorder="1" applyAlignment="1">
      <alignment horizontal="center" vertical="center"/>
    </xf>
    <xf numFmtId="174" fontId="28" fillId="0" borderId="13" xfId="1" applyNumberFormat="1" applyFont="1" applyFill="1" applyBorder="1" applyAlignment="1">
      <alignment horizontal="center" vertical="center" wrapText="1"/>
    </xf>
    <xf numFmtId="174" fontId="28" fillId="0" borderId="14" xfId="1" applyNumberFormat="1" applyFont="1" applyFill="1" applyBorder="1" applyAlignment="1">
      <alignment horizontal="center" vertical="center" wrapText="1"/>
    </xf>
    <xf numFmtId="174" fontId="28" fillId="0" borderId="42" xfId="1" applyNumberFormat="1" applyFont="1" applyFill="1" applyBorder="1" applyAlignment="1">
      <alignment horizontal="center" vertical="center" wrapText="1"/>
    </xf>
    <xf numFmtId="3" fontId="19" fillId="3" borderId="24" xfId="1" applyNumberFormat="1" applyFont="1" applyFill="1" applyBorder="1" applyAlignment="1">
      <alignment horizontal="center" vertical="center" wrapText="1"/>
    </xf>
    <xf numFmtId="3" fontId="19" fillId="3" borderId="14" xfId="1" applyNumberFormat="1" applyFont="1" applyFill="1" applyBorder="1" applyAlignment="1">
      <alignment horizontal="center" vertical="center" wrapText="1"/>
    </xf>
    <xf numFmtId="3" fontId="19" fillId="3" borderId="42" xfId="1" applyNumberFormat="1" applyFont="1" applyFill="1" applyBorder="1" applyAlignment="1">
      <alignment horizontal="center" vertical="center" wrapText="1"/>
    </xf>
    <xf numFmtId="0" fontId="5" fillId="3" borderId="24" xfId="0" applyFont="1" applyFill="1" applyBorder="1" applyAlignment="1">
      <alignment horizontal="right" vertical="center" wrapText="1"/>
    </xf>
    <xf numFmtId="0" fontId="5" fillId="3" borderId="14" xfId="0" applyFont="1" applyFill="1" applyBorder="1" applyAlignment="1">
      <alignment horizontal="right" vertical="center" wrapText="1"/>
    </xf>
    <xf numFmtId="0" fontId="5" fillId="3" borderId="42" xfId="0" applyFont="1" applyFill="1" applyBorder="1" applyAlignment="1">
      <alignment horizontal="right" vertical="center" wrapText="1"/>
    </xf>
    <xf numFmtId="170" fontId="12" fillId="3" borderId="24" xfId="1" applyNumberFormat="1" applyFont="1" applyFill="1" applyBorder="1" applyAlignment="1">
      <alignment horizontal="center" vertical="center" wrapText="1"/>
    </xf>
    <xf numFmtId="170" fontId="12" fillId="3" borderId="14" xfId="1" applyNumberFormat="1" applyFont="1" applyFill="1" applyBorder="1" applyAlignment="1">
      <alignment horizontal="center" vertical="center" wrapText="1"/>
    </xf>
    <xf numFmtId="170" fontId="12" fillId="3" borderId="42" xfId="1" applyNumberFormat="1" applyFont="1" applyFill="1" applyBorder="1" applyAlignment="1">
      <alignment horizontal="center" vertical="center" wrapText="1"/>
    </xf>
    <xf numFmtId="171" fontId="4" fillId="3" borderId="24" xfId="1" applyNumberFormat="1" applyFont="1" applyFill="1" applyBorder="1" applyAlignment="1">
      <alignment horizontal="center" vertical="center" wrapText="1"/>
    </xf>
    <xf numFmtId="171" fontId="4" fillId="3" borderId="14" xfId="1" applyNumberFormat="1" applyFont="1" applyFill="1" applyBorder="1" applyAlignment="1">
      <alignment horizontal="center" vertical="center" wrapText="1"/>
    </xf>
    <xf numFmtId="171" fontId="4" fillId="3" borderId="42" xfId="1" applyNumberFormat="1" applyFont="1" applyFill="1" applyBorder="1" applyAlignment="1">
      <alignment horizontal="center" vertical="center" wrapText="1"/>
    </xf>
    <xf numFmtId="0" fontId="5" fillId="3" borderId="24" xfId="0" applyFont="1" applyFill="1" applyBorder="1" applyAlignment="1">
      <alignment horizontal="right" vertical="center"/>
    </xf>
    <xf numFmtId="0" fontId="5" fillId="3" borderId="14" xfId="0" applyFont="1" applyFill="1" applyBorder="1" applyAlignment="1">
      <alignment horizontal="right" vertical="center"/>
    </xf>
    <xf numFmtId="0" fontId="5" fillId="3" borderId="42" xfId="0" applyFont="1" applyFill="1" applyBorder="1" applyAlignment="1">
      <alignment horizontal="right" vertical="center"/>
    </xf>
    <xf numFmtId="170" fontId="4" fillId="3" borderId="24" xfId="1" applyNumberFormat="1" applyFont="1" applyFill="1" applyBorder="1" applyAlignment="1">
      <alignment horizontal="center" vertical="center" wrapText="1"/>
    </xf>
    <xf numFmtId="170" fontId="4" fillId="3" borderId="14" xfId="1" applyNumberFormat="1" applyFont="1" applyFill="1" applyBorder="1" applyAlignment="1">
      <alignment horizontal="center" vertical="center" wrapText="1"/>
    </xf>
    <xf numFmtId="170" fontId="4" fillId="3" borderId="42" xfId="1" applyNumberFormat="1" applyFont="1" applyFill="1" applyBorder="1" applyAlignment="1">
      <alignment horizontal="center" vertical="center" wrapText="1"/>
    </xf>
    <xf numFmtId="3" fontId="5" fillId="3" borderId="24" xfId="1" applyNumberFormat="1" applyFont="1" applyFill="1" applyBorder="1" applyAlignment="1">
      <alignment horizontal="center" vertical="center" wrapText="1"/>
    </xf>
    <xf numFmtId="3" fontId="5" fillId="3" borderId="14" xfId="1" applyNumberFormat="1" applyFont="1" applyFill="1" applyBorder="1" applyAlignment="1">
      <alignment horizontal="center" vertical="center" wrapText="1"/>
    </xf>
    <xf numFmtId="3" fontId="5" fillId="3" borderId="42" xfId="1" applyNumberFormat="1" applyFont="1" applyFill="1" applyBorder="1" applyAlignment="1">
      <alignment horizontal="center" vertical="center" wrapText="1"/>
    </xf>
    <xf numFmtId="164" fontId="5" fillId="7" borderId="14" xfId="1" applyFont="1" applyFill="1" applyBorder="1" applyAlignment="1">
      <alignment horizontal="center" vertical="center" wrapText="1"/>
    </xf>
    <xf numFmtId="164" fontId="5" fillId="7" borderId="42" xfId="1" applyFont="1" applyFill="1" applyBorder="1" applyAlignment="1">
      <alignment horizontal="center" vertical="center" wrapText="1"/>
    </xf>
    <xf numFmtId="164" fontId="5" fillId="2" borderId="61" xfId="1" applyFont="1" applyFill="1" applyBorder="1" applyAlignment="1">
      <alignment horizontal="center" vertical="center" wrapText="1"/>
    </xf>
    <xf numFmtId="164" fontId="5" fillId="2" borderId="22" xfId="1" applyFont="1" applyFill="1" applyBorder="1" applyAlignment="1">
      <alignment horizontal="center" vertical="center" wrapText="1"/>
    </xf>
    <xf numFmtId="164" fontId="5" fillId="2" borderId="62" xfId="1" applyFont="1" applyFill="1" applyBorder="1" applyAlignment="1">
      <alignment horizontal="center" vertical="center" wrapText="1"/>
    </xf>
    <xf numFmtId="164" fontId="5" fillId="5" borderId="14" xfId="1" applyFont="1" applyFill="1" applyBorder="1" applyAlignment="1">
      <alignment horizontal="center" vertical="center" wrapText="1"/>
    </xf>
    <xf numFmtId="164" fontId="5" fillId="5" borderId="42" xfId="1" applyFont="1" applyFill="1" applyBorder="1" applyAlignment="1">
      <alignment horizontal="center" vertical="center" wrapText="1"/>
    </xf>
    <xf numFmtId="164" fontId="5" fillId="7" borderId="24" xfId="1" applyFont="1" applyFill="1" applyBorder="1" applyAlignment="1">
      <alignment horizontal="center" vertical="center" wrapText="1"/>
    </xf>
    <xf numFmtId="164" fontId="5" fillId="7" borderId="22" xfId="1" applyFont="1" applyFill="1" applyBorder="1" applyAlignment="1">
      <alignment horizontal="center" vertical="center" wrapText="1"/>
    </xf>
    <xf numFmtId="164" fontId="5" fillId="7" borderId="62" xfId="1" applyFont="1" applyFill="1" applyBorder="1" applyAlignment="1">
      <alignment horizontal="center" vertical="center" wrapText="1"/>
    </xf>
    <xf numFmtId="164" fontId="5" fillId="2" borderId="24" xfId="1" applyFont="1" applyFill="1" applyBorder="1" applyAlignment="1">
      <alignment horizontal="center" vertical="center" wrapText="1"/>
    </xf>
    <xf numFmtId="164" fontId="5" fillId="2" borderId="14" xfId="1" applyFont="1" applyFill="1" applyBorder="1" applyAlignment="1">
      <alignment horizontal="center" vertical="center" wrapText="1"/>
    </xf>
    <xf numFmtId="164" fontId="5" fillId="2" borderId="42" xfId="1" applyFont="1" applyFill="1" applyBorder="1" applyAlignment="1">
      <alignment horizontal="center" vertical="center" wrapText="1"/>
    </xf>
    <xf numFmtId="172" fontId="5" fillId="3" borderId="24" xfId="1" applyNumberFormat="1" applyFont="1" applyFill="1" applyBorder="1" applyAlignment="1">
      <alignment horizontal="center" vertical="center" wrapText="1"/>
    </xf>
    <xf numFmtId="172" fontId="5" fillId="3" borderId="14" xfId="1" applyNumberFormat="1" applyFont="1" applyFill="1" applyBorder="1" applyAlignment="1">
      <alignment horizontal="center" vertical="center" wrapText="1"/>
    </xf>
    <xf numFmtId="172" fontId="5" fillId="3" borderId="42" xfId="1" applyNumberFormat="1" applyFont="1" applyFill="1" applyBorder="1" applyAlignment="1">
      <alignment horizontal="center" vertical="center" wrapText="1"/>
    </xf>
    <xf numFmtId="172" fontId="4" fillId="3" borderId="24" xfId="1" applyNumberFormat="1" applyFont="1" applyFill="1" applyBorder="1" applyAlignment="1">
      <alignment horizontal="center" vertical="center" wrapText="1"/>
    </xf>
    <xf numFmtId="172" fontId="4" fillId="3" borderId="14" xfId="1" applyNumberFormat="1" applyFont="1" applyFill="1" applyBorder="1" applyAlignment="1">
      <alignment horizontal="center" vertical="center" wrapText="1"/>
    </xf>
    <xf numFmtId="172" fontId="4" fillId="3" borderId="42" xfId="1" applyNumberFormat="1" applyFont="1" applyFill="1" applyBorder="1" applyAlignment="1">
      <alignment horizontal="center" vertical="center" wrapText="1"/>
    </xf>
    <xf numFmtId="164" fontId="5" fillId="5" borderId="22" xfId="1" applyFont="1" applyFill="1" applyBorder="1" applyAlignment="1">
      <alignment horizontal="center" vertical="center" wrapText="1"/>
    </xf>
    <xf numFmtId="164" fontId="5" fillId="5" borderId="62" xfId="1" applyFont="1" applyFill="1" applyBorder="1" applyAlignment="1">
      <alignment horizontal="center" vertical="center" wrapText="1"/>
    </xf>
    <xf numFmtId="164" fontId="5" fillId="2" borderId="52" xfId="1" applyFont="1" applyFill="1" applyBorder="1" applyAlignment="1">
      <alignment horizontal="center" vertical="center" wrapText="1"/>
    </xf>
    <xf numFmtId="164" fontId="5" fillId="2" borderId="0" xfId="1" applyFont="1" applyFill="1" applyBorder="1" applyAlignment="1">
      <alignment horizontal="center" vertical="center" wrapText="1"/>
    </xf>
    <xf numFmtId="3" fontId="5" fillId="3" borderId="39" xfId="1" applyNumberFormat="1" applyFont="1" applyFill="1" applyBorder="1" applyAlignment="1">
      <alignment horizontal="center" vertical="center" wrapText="1"/>
    </xf>
    <xf numFmtId="170" fontId="4" fillId="3" borderId="39" xfId="1" applyNumberFormat="1" applyFont="1" applyFill="1" applyBorder="1" applyAlignment="1">
      <alignment horizontal="center" vertical="center" wrapText="1"/>
    </xf>
    <xf numFmtId="171" fontId="4" fillId="3" borderId="39" xfId="1" applyNumberFormat="1" applyFont="1" applyFill="1" applyBorder="1" applyAlignment="1">
      <alignment horizontal="center" vertical="center" wrapText="1"/>
    </xf>
    <xf numFmtId="170" fontId="5" fillId="3" borderId="24" xfId="1" applyNumberFormat="1" applyFont="1" applyFill="1" applyBorder="1" applyAlignment="1">
      <alignment horizontal="center" vertical="center" wrapText="1"/>
    </xf>
    <xf numFmtId="170" fontId="5" fillId="3" borderId="14" xfId="1" applyNumberFormat="1" applyFont="1" applyFill="1" applyBorder="1" applyAlignment="1">
      <alignment horizontal="center" vertical="center" wrapText="1"/>
    </xf>
    <xf numFmtId="170" fontId="5" fillId="3" borderId="42" xfId="1" applyNumberFormat="1" applyFont="1" applyFill="1" applyBorder="1" applyAlignment="1">
      <alignment horizontal="center" vertical="center" wrapText="1"/>
    </xf>
    <xf numFmtId="172" fontId="5" fillId="3" borderId="39" xfId="1" applyNumberFormat="1" applyFont="1" applyFill="1" applyBorder="1" applyAlignment="1">
      <alignment horizontal="center" vertical="center" wrapText="1"/>
    </xf>
    <xf numFmtId="170" fontId="5" fillId="3" borderId="39" xfId="1" applyNumberFormat="1" applyFont="1" applyFill="1" applyBorder="1" applyAlignment="1">
      <alignment horizontal="center" vertical="center" wrapText="1"/>
    </xf>
    <xf numFmtId="170" fontId="12" fillId="3" borderId="39" xfId="1" applyNumberFormat="1" applyFont="1" applyFill="1" applyBorder="1" applyAlignment="1">
      <alignment horizontal="center" vertical="center" wrapText="1"/>
    </xf>
    <xf numFmtId="3" fontId="5" fillId="0" borderId="24" xfId="1" applyNumberFormat="1" applyFont="1" applyFill="1" applyBorder="1" applyAlignment="1">
      <alignment horizontal="center" vertical="center" wrapText="1"/>
    </xf>
    <xf numFmtId="3" fontId="5" fillId="0" borderId="14" xfId="1" applyNumberFormat="1" applyFont="1" applyFill="1" applyBorder="1" applyAlignment="1">
      <alignment horizontal="center" vertical="center" wrapText="1"/>
    </xf>
    <xf numFmtId="3" fontId="5" fillId="0" borderId="42" xfId="1" applyNumberFormat="1" applyFont="1" applyFill="1" applyBorder="1" applyAlignment="1">
      <alignment horizontal="center" vertical="center" wrapText="1"/>
    </xf>
    <xf numFmtId="164" fontId="5" fillId="2" borderId="4" xfId="1" applyFont="1" applyFill="1" applyBorder="1" applyAlignment="1">
      <alignment horizontal="center" vertical="center" wrapText="1"/>
    </xf>
    <xf numFmtId="164" fontId="5" fillId="2" borderId="5" xfId="1" applyFont="1" applyFill="1" applyBorder="1" applyAlignment="1">
      <alignment horizontal="center" vertical="center" wrapText="1"/>
    </xf>
    <xf numFmtId="164" fontId="5" fillId="2" borderId="6" xfId="1"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20" xfId="0" applyFont="1" applyFill="1" applyBorder="1" applyAlignment="1">
      <alignment wrapText="1"/>
    </xf>
    <xf numFmtId="0" fontId="5" fillId="2" borderId="20"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8" xfId="0" applyFont="1" applyFill="1" applyBorder="1" applyAlignment="1">
      <alignment wrapText="1"/>
    </xf>
    <xf numFmtId="0" fontId="5" fillId="2" borderId="18"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9" xfId="0" applyFont="1" applyFill="1" applyBorder="1" applyAlignment="1">
      <alignment wrapText="1"/>
    </xf>
    <xf numFmtId="0" fontId="5" fillId="2" borderId="19" xfId="0" applyFont="1" applyFill="1" applyBorder="1" applyAlignment="1">
      <alignment horizontal="center" vertical="center" wrapText="1"/>
    </xf>
    <xf numFmtId="0" fontId="5" fillId="2" borderId="25" xfId="0" applyFont="1" applyFill="1" applyBorder="1" applyAlignment="1">
      <alignment horizontal="center" vertical="center" wrapText="1"/>
    </xf>
    <xf numFmtId="165" fontId="5" fillId="5" borderId="16" xfId="1" applyNumberFormat="1" applyFont="1" applyFill="1" applyBorder="1" applyAlignment="1">
      <alignment horizontal="center" vertical="center" wrapText="1"/>
    </xf>
    <xf numFmtId="165" fontId="5" fillId="5" borderId="17" xfId="1" applyNumberFormat="1" applyFont="1" applyFill="1" applyBorder="1" applyAlignment="1">
      <alignment horizontal="center" vertical="center" wrapText="1"/>
    </xf>
    <xf numFmtId="165" fontId="5" fillId="5" borderId="21" xfId="1" applyNumberFormat="1" applyFont="1" applyFill="1" applyBorder="1" applyAlignment="1">
      <alignment horizontal="center" vertical="center" wrapText="1"/>
    </xf>
    <xf numFmtId="165" fontId="5" fillId="5" borderId="22" xfId="1" applyNumberFormat="1" applyFont="1" applyFill="1" applyBorder="1" applyAlignment="1">
      <alignment horizontal="center" vertical="center" wrapText="1"/>
    </xf>
    <xf numFmtId="168" fontId="5" fillId="5" borderId="18" xfId="1" applyNumberFormat="1" applyFont="1" applyFill="1" applyBorder="1" applyAlignment="1">
      <alignment horizontal="center" vertical="center" wrapText="1"/>
    </xf>
    <xf numFmtId="168" fontId="5" fillId="5" borderId="23" xfId="1" applyNumberFormat="1" applyFont="1" applyFill="1" applyBorder="1" applyAlignment="1">
      <alignment horizontal="center" vertical="center" wrapText="1"/>
    </xf>
    <xf numFmtId="165" fontId="7" fillId="3" borderId="13" xfId="1" applyNumberFormat="1" applyFont="1" applyFill="1" applyBorder="1" applyAlignment="1">
      <alignment horizontal="center" vertical="center" wrapText="1"/>
    </xf>
    <xf numFmtId="165" fontId="7" fillId="3" borderId="14" xfId="1" applyNumberFormat="1" applyFont="1" applyFill="1" applyBorder="1" applyAlignment="1">
      <alignment horizontal="center" vertical="center" wrapText="1"/>
    </xf>
    <xf numFmtId="0" fontId="5" fillId="2" borderId="6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56" xfId="0" applyFont="1" applyFill="1" applyBorder="1" applyAlignment="1">
      <alignment horizontal="center" vertical="center" wrapText="1"/>
    </xf>
    <xf numFmtId="0" fontId="5" fillId="3" borderId="57"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8" xfId="0"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38"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7" fillId="3" borderId="38" xfId="0" applyFont="1" applyFill="1" applyBorder="1" applyAlignment="1">
      <alignment horizontal="center" vertical="center" wrapText="1"/>
    </xf>
    <xf numFmtId="0" fontId="7" fillId="3" borderId="39" xfId="0" applyFont="1" applyFill="1" applyBorder="1" applyAlignment="1">
      <alignment horizontal="center" vertical="center" wrapText="1"/>
    </xf>
    <xf numFmtId="165" fontId="7" fillId="3" borderId="38" xfId="1" applyNumberFormat="1" applyFont="1" applyFill="1" applyBorder="1" applyAlignment="1">
      <alignment horizontal="center" vertical="center" wrapText="1"/>
    </xf>
    <xf numFmtId="165" fontId="7" fillId="3" borderId="39" xfId="1" applyNumberFormat="1" applyFont="1" applyFill="1" applyBorder="1" applyAlignment="1">
      <alignment horizontal="center" vertical="center" wrapText="1"/>
    </xf>
    <xf numFmtId="165" fontId="7" fillId="3" borderId="25" xfId="1" applyNumberFormat="1" applyFont="1" applyFill="1" applyBorder="1" applyAlignment="1">
      <alignment horizontal="center" vertical="center" wrapText="1"/>
    </xf>
    <xf numFmtId="165" fontId="7" fillId="3" borderId="26" xfId="1"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165" fontId="7" fillId="3" borderId="15" xfId="1" applyNumberFormat="1" applyFont="1" applyFill="1" applyBorder="1" applyAlignment="1">
      <alignment horizontal="center" vertical="center" wrapText="1"/>
    </xf>
    <xf numFmtId="165" fontId="7" fillId="3" borderId="27" xfId="1" applyNumberFormat="1" applyFont="1" applyFill="1" applyBorder="1" applyAlignment="1">
      <alignment horizontal="center" vertical="center" wrapText="1"/>
    </xf>
    <xf numFmtId="164" fontId="5" fillId="2" borderId="35" xfId="1" applyFont="1" applyFill="1" applyBorder="1" applyAlignment="1">
      <alignment horizontal="center" vertical="center" wrapText="1"/>
    </xf>
    <xf numFmtId="3" fontId="19" fillId="3" borderId="39" xfId="1" applyNumberFormat="1" applyFont="1" applyFill="1" applyBorder="1" applyAlignment="1">
      <alignment horizontal="center" vertical="center" wrapText="1"/>
    </xf>
    <xf numFmtId="0" fontId="5" fillId="2" borderId="60" xfId="0" applyFont="1" applyFill="1" applyBorder="1" applyAlignment="1">
      <alignment horizontal="center" vertical="center" wrapText="1"/>
    </xf>
    <xf numFmtId="164" fontId="5" fillId="3" borderId="1" xfId="1" applyFont="1" applyFill="1" applyBorder="1" applyAlignment="1">
      <alignment horizontal="center" vertical="center" wrapText="1"/>
    </xf>
    <xf numFmtId="164" fontId="5" fillId="3" borderId="2" xfId="1" applyFont="1" applyFill="1" applyBorder="1" applyAlignment="1">
      <alignment horizontal="center" vertical="center" wrapText="1"/>
    </xf>
    <xf numFmtId="164" fontId="5" fillId="3" borderId="3" xfId="1" applyFont="1" applyFill="1" applyBorder="1" applyAlignment="1">
      <alignment horizontal="center" vertical="center" wrapText="1"/>
    </xf>
    <xf numFmtId="164" fontId="5" fillId="5" borderId="1" xfId="1" applyFont="1" applyFill="1" applyBorder="1" applyAlignment="1">
      <alignment horizontal="center" vertical="center" wrapText="1"/>
    </xf>
    <xf numFmtId="164" fontId="5" fillId="5" borderId="2" xfId="1" applyFont="1" applyFill="1" applyBorder="1" applyAlignment="1">
      <alignment horizontal="center" vertical="center" wrapText="1"/>
    </xf>
    <xf numFmtId="164" fontId="5" fillId="5" borderId="3" xfId="1" applyFont="1" applyFill="1" applyBorder="1" applyAlignment="1">
      <alignment horizontal="center" vertical="center" wrapText="1"/>
    </xf>
    <xf numFmtId="1" fontId="5" fillId="3" borderId="13" xfId="1" applyNumberFormat="1" applyFont="1" applyFill="1" applyBorder="1" applyAlignment="1">
      <alignment horizontal="center" vertical="center" wrapText="1"/>
    </xf>
    <xf numFmtId="1" fontId="5" fillId="3" borderId="14" xfId="1" applyNumberFormat="1" applyFont="1" applyFill="1" applyBorder="1" applyAlignment="1">
      <alignment horizontal="center" vertical="center" wrapText="1"/>
    </xf>
    <xf numFmtId="1" fontId="5" fillId="4" borderId="13" xfId="1" applyNumberFormat="1" applyFont="1" applyFill="1" applyBorder="1" applyAlignment="1">
      <alignment horizontal="center" vertical="center" wrapText="1"/>
    </xf>
    <xf numFmtId="1" fontId="5" fillId="4" borderId="14" xfId="1" applyNumberFormat="1" applyFont="1" applyFill="1" applyBorder="1" applyAlignment="1">
      <alignment horizontal="center" vertical="center" wrapText="1"/>
    </xf>
    <xf numFmtId="1" fontId="5" fillId="8" borderId="13" xfId="1" applyNumberFormat="1" applyFont="1" applyFill="1" applyBorder="1" applyAlignment="1">
      <alignment horizontal="center" vertical="center" wrapText="1"/>
    </xf>
    <xf numFmtId="1" fontId="5" fillId="8" borderId="14" xfId="1" applyNumberFormat="1" applyFont="1" applyFill="1" applyBorder="1" applyAlignment="1">
      <alignment horizontal="center" vertical="center" wrapText="1"/>
    </xf>
    <xf numFmtId="0" fontId="5" fillId="3" borderId="36" xfId="0" applyFont="1" applyFill="1" applyBorder="1" applyAlignment="1">
      <alignment horizontal="right" vertical="center"/>
    </xf>
    <xf numFmtId="0" fontId="5" fillId="3" borderId="32" xfId="0" applyFont="1" applyFill="1" applyBorder="1" applyAlignment="1">
      <alignment horizontal="right" vertical="center"/>
    </xf>
    <xf numFmtId="0" fontId="5" fillId="3" borderId="53" xfId="0" applyFont="1" applyFill="1" applyBorder="1" applyAlignment="1">
      <alignment horizontal="right" vertical="center"/>
    </xf>
    <xf numFmtId="0" fontId="5" fillId="3" borderId="56" xfId="0" applyFont="1" applyFill="1" applyBorder="1" applyAlignment="1">
      <alignment horizontal="right" vertical="center"/>
    </xf>
    <xf numFmtId="0" fontId="5" fillId="3" borderId="57" xfId="0" applyFont="1" applyFill="1" applyBorder="1" applyAlignment="1">
      <alignment horizontal="right" vertical="center"/>
    </xf>
    <xf numFmtId="0" fontId="5" fillId="3" borderId="58" xfId="0" applyFont="1" applyFill="1" applyBorder="1" applyAlignment="1">
      <alignment horizontal="right" vertical="center"/>
    </xf>
    <xf numFmtId="164" fontId="5" fillId="5" borderId="24" xfId="1"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3" xfId="0" applyFont="1" applyFill="1" applyBorder="1" applyAlignment="1">
      <alignment horizontal="center" vertical="center" wrapText="1"/>
    </xf>
    <xf numFmtId="173" fontId="4" fillId="3" borderId="24" xfId="1" applyNumberFormat="1" applyFont="1" applyFill="1" applyBorder="1" applyAlignment="1">
      <alignment horizontal="center" vertical="center" wrapText="1"/>
    </xf>
    <xf numFmtId="173" fontId="4" fillId="3" borderId="14" xfId="1" applyNumberFormat="1" applyFont="1" applyFill="1" applyBorder="1" applyAlignment="1">
      <alignment horizontal="center" vertical="center" wrapText="1"/>
    </xf>
    <xf numFmtId="173" fontId="4" fillId="3" borderId="42" xfId="1" applyNumberFormat="1" applyFont="1" applyFill="1" applyBorder="1" applyAlignment="1">
      <alignment horizontal="center" vertical="center" wrapText="1"/>
    </xf>
    <xf numFmtId="165" fontId="4" fillId="6" borderId="64" xfId="1" applyNumberFormat="1" applyFont="1" applyFill="1" applyBorder="1" applyAlignment="1">
      <alignment horizontal="center" vertical="center" wrapText="1"/>
    </xf>
    <xf numFmtId="165" fontId="4" fillId="6" borderId="66" xfId="1" applyNumberFormat="1" applyFont="1" applyFill="1" applyBorder="1" applyAlignment="1">
      <alignment horizontal="center" vertical="center" wrapText="1"/>
    </xf>
    <xf numFmtId="165" fontId="4" fillId="6" borderId="43" xfId="1" applyNumberFormat="1"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5" xfId="0" applyFont="1" applyBorder="1" applyAlignment="1">
      <alignment horizontal="center" vertical="center" wrapText="1"/>
    </xf>
    <xf numFmtId="3" fontId="4" fillId="0" borderId="20" xfId="0" applyNumberFormat="1" applyFont="1" applyBorder="1" applyAlignment="1">
      <alignment horizontal="center" vertical="center" wrapText="1"/>
    </xf>
    <xf numFmtId="3" fontId="4" fillId="0" borderId="8" xfId="0" applyNumberFormat="1" applyFont="1" applyBorder="1" applyAlignment="1">
      <alignment horizontal="center" vertical="center" wrapText="1"/>
    </xf>
    <xf numFmtId="3" fontId="4" fillId="0" borderId="45" xfId="0" applyNumberFormat="1" applyFont="1" applyBorder="1" applyAlignment="1">
      <alignment horizontal="center" vertical="center" wrapText="1"/>
    </xf>
    <xf numFmtId="3" fontId="4" fillId="0" borderId="17" xfId="0" applyNumberFormat="1" applyFont="1" applyBorder="1" applyAlignment="1">
      <alignment horizontal="center" vertical="center" wrapText="1"/>
    </xf>
    <xf numFmtId="3" fontId="4" fillId="0" borderId="0" xfId="0" applyNumberFormat="1" applyFont="1" applyAlignment="1">
      <alignment horizontal="center" vertical="center" wrapText="1"/>
    </xf>
    <xf numFmtId="3" fontId="4" fillId="0" borderId="22" xfId="0" applyNumberFormat="1" applyFont="1" applyBorder="1" applyAlignment="1">
      <alignment horizontal="center" vertical="center" wrapText="1"/>
    </xf>
    <xf numFmtId="0" fontId="5" fillId="3" borderId="39" xfId="0" applyFont="1" applyFill="1" applyBorder="1" applyAlignment="1">
      <alignment horizontal="right" vertical="center"/>
    </xf>
    <xf numFmtId="1" fontId="4" fillId="0" borderId="20" xfId="1" applyNumberFormat="1" applyFont="1" applyBorder="1" applyAlignment="1">
      <alignment horizontal="center" vertical="center" wrapText="1"/>
    </xf>
    <xf numFmtId="1" fontId="4" fillId="0" borderId="8" xfId="1" applyNumberFormat="1" applyFont="1" applyBorder="1" applyAlignment="1">
      <alignment horizontal="center" vertical="center" wrapText="1"/>
    </xf>
    <xf numFmtId="1" fontId="4" fillId="0" borderId="45" xfId="1" applyNumberFormat="1" applyFont="1" applyBorder="1" applyAlignment="1">
      <alignment horizontal="center" vertical="center" wrapText="1"/>
    </xf>
    <xf numFmtId="164" fontId="4" fillId="6" borderId="64" xfId="1" applyFont="1" applyFill="1" applyBorder="1" applyAlignment="1">
      <alignment horizontal="center" vertical="center" wrapText="1"/>
    </xf>
    <xf numFmtId="164" fontId="4" fillId="6" borderId="66" xfId="1" applyFont="1" applyFill="1" applyBorder="1" applyAlignment="1">
      <alignment horizontal="center" vertical="center" wrapText="1"/>
    </xf>
    <xf numFmtId="164" fontId="4" fillId="6" borderId="43" xfId="1" applyFont="1" applyFill="1" applyBorder="1" applyAlignment="1">
      <alignment horizontal="center" vertical="center" wrapText="1"/>
    </xf>
    <xf numFmtId="1" fontId="5" fillId="3" borderId="38" xfId="1" applyNumberFormat="1" applyFont="1" applyFill="1" applyBorder="1" applyAlignment="1">
      <alignment horizontal="center" vertical="center" wrapText="1"/>
    </xf>
    <xf numFmtId="1" fontId="5" fillId="3" borderId="39" xfId="1" applyNumberFormat="1" applyFont="1" applyFill="1" applyBorder="1" applyAlignment="1">
      <alignment horizontal="center" vertical="center" wrapText="1"/>
    </xf>
    <xf numFmtId="1" fontId="5" fillId="4" borderId="38" xfId="1" applyNumberFormat="1" applyFont="1" applyFill="1" applyBorder="1" applyAlignment="1">
      <alignment horizontal="center" vertical="center" wrapText="1"/>
    </xf>
    <xf numFmtId="1" fontId="5" fillId="4" borderId="39" xfId="1" applyNumberFormat="1" applyFont="1" applyFill="1" applyBorder="1" applyAlignment="1">
      <alignment horizontal="center" vertical="center" wrapText="1"/>
    </xf>
    <xf numFmtId="1" fontId="5" fillId="4" borderId="35" xfId="1" applyNumberFormat="1" applyFont="1" applyFill="1" applyBorder="1" applyAlignment="1">
      <alignment horizontal="center" vertical="center" wrapText="1"/>
    </xf>
    <xf numFmtId="1" fontId="5" fillId="4" borderId="4" xfId="1" applyNumberFormat="1" applyFont="1" applyFill="1" applyBorder="1" applyAlignment="1">
      <alignment horizontal="center" vertical="center" wrapText="1"/>
    </xf>
    <xf numFmtId="1" fontId="5" fillId="4" borderId="6" xfId="1" applyNumberFormat="1" applyFont="1" applyFill="1" applyBorder="1" applyAlignment="1">
      <alignment horizontal="center" vertical="center" wrapText="1"/>
    </xf>
    <xf numFmtId="164" fontId="5" fillId="3" borderId="50" xfId="1" applyFont="1" applyFill="1" applyBorder="1" applyAlignment="1">
      <alignment horizontal="center" vertical="center" wrapText="1"/>
    </xf>
    <xf numFmtId="164" fontId="5" fillId="3" borderId="4" xfId="1" applyFont="1" applyFill="1" applyBorder="1" applyAlignment="1">
      <alignment horizontal="center" vertical="center" wrapText="1"/>
    </xf>
    <xf numFmtId="164" fontId="5" fillId="3" borderId="5" xfId="1" applyFont="1" applyFill="1" applyBorder="1" applyAlignment="1">
      <alignment horizontal="center" vertical="center" wrapText="1"/>
    </xf>
    <xf numFmtId="164" fontId="5" fillId="3" borderId="6" xfId="1" applyFont="1" applyFill="1" applyBorder="1" applyAlignment="1">
      <alignment horizontal="center" vertical="center" wrapText="1"/>
    </xf>
    <xf numFmtId="165" fontId="4" fillId="8" borderId="64" xfId="1" applyNumberFormat="1" applyFont="1" applyFill="1" applyBorder="1" applyAlignment="1">
      <alignment horizontal="center" vertical="center" wrapText="1"/>
    </xf>
    <xf numFmtId="165" fontId="4" fillId="8" borderId="66" xfId="1" applyNumberFormat="1" applyFont="1" applyFill="1" applyBorder="1" applyAlignment="1">
      <alignment horizontal="center" vertical="center" wrapText="1"/>
    </xf>
    <xf numFmtId="165" fontId="4" fillId="8" borderId="43" xfId="1" applyNumberFormat="1" applyFont="1" applyFill="1" applyBorder="1" applyAlignment="1">
      <alignment horizontal="center" vertical="center" wrapText="1"/>
    </xf>
    <xf numFmtId="164" fontId="5" fillId="2" borderId="37" xfId="1" applyFont="1" applyFill="1" applyBorder="1" applyAlignment="1">
      <alignment horizontal="center" vertical="center" wrapText="1"/>
    </xf>
    <xf numFmtId="1" fontId="5" fillId="3" borderId="35" xfId="1" applyNumberFormat="1" applyFont="1" applyFill="1" applyBorder="1" applyAlignment="1">
      <alignment horizontal="center" vertical="center" wrapText="1"/>
    </xf>
    <xf numFmtId="1" fontId="5" fillId="3" borderId="4" xfId="1" applyNumberFormat="1" applyFont="1" applyFill="1" applyBorder="1" applyAlignment="1">
      <alignment horizontal="center" vertical="center" wrapText="1"/>
    </xf>
    <xf numFmtId="1" fontId="5" fillId="3" borderId="6" xfId="1" applyNumberFormat="1" applyFont="1" applyFill="1" applyBorder="1" applyAlignment="1">
      <alignment horizontal="center" vertical="center" wrapText="1"/>
    </xf>
    <xf numFmtId="1" fontId="5" fillId="8" borderId="38" xfId="1" applyNumberFormat="1" applyFont="1" applyFill="1" applyBorder="1" applyAlignment="1">
      <alignment horizontal="center" vertical="center" wrapText="1"/>
    </xf>
    <xf numFmtId="1" fontId="5" fillId="8" borderId="39" xfId="1" applyNumberFormat="1"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63" xfId="0" applyFont="1" applyFill="1" applyBorder="1" applyAlignment="1">
      <alignment horizontal="center" vertical="center" wrapText="1"/>
    </xf>
    <xf numFmtId="0" fontId="3" fillId="2" borderId="61" xfId="0" applyFont="1" applyFill="1" applyBorder="1" applyAlignment="1">
      <alignment horizontal="center" vertical="center" wrapText="1"/>
    </xf>
    <xf numFmtId="0" fontId="3" fillId="2" borderId="62"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45" xfId="0" applyFont="1" applyFill="1" applyBorder="1" applyAlignment="1">
      <alignment horizontal="center" vertical="center" wrapText="1"/>
    </xf>
    <xf numFmtId="164" fontId="12" fillId="0" borderId="0" xfId="1" applyFont="1" applyFill="1" applyBorder="1" applyAlignment="1">
      <alignment horizontal="center" vertical="center" wrapText="1"/>
    </xf>
    <xf numFmtId="3" fontId="12" fillId="0" borderId="0" xfId="1" applyNumberFormat="1" applyFont="1" applyFill="1" applyBorder="1" applyAlignment="1">
      <alignment horizontal="center" vertical="center" wrapText="1"/>
    </xf>
    <xf numFmtId="170" fontId="17" fillId="0" borderId="0" xfId="1" applyNumberFormat="1" applyFont="1" applyFill="1" applyBorder="1" applyAlignment="1">
      <alignment horizontal="center" vertical="center" wrapText="1"/>
    </xf>
    <xf numFmtId="171" fontId="17" fillId="0" borderId="0" xfId="1" applyNumberFormat="1" applyFont="1" applyFill="1" applyBorder="1" applyAlignment="1">
      <alignment horizontal="center" vertical="center" wrapText="1"/>
    </xf>
    <xf numFmtId="170" fontId="12" fillId="0" borderId="0" xfId="1" applyNumberFormat="1" applyFont="1" applyFill="1" applyBorder="1" applyAlignment="1">
      <alignment horizontal="center" vertical="center" wrapText="1"/>
    </xf>
    <xf numFmtId="0" fontId="35" fillId="0" borderId="0" xfId="0" applyFont="1" applyAlignment="1">
      <alignment horizontal="center" vertical="center" wrapText="1"/>
    </xf>
    <xf numFmtId="0" fontId="5" fillId="16" borderId="10" xfId="0" applyFont="1" applyFill="1" applyBorder="1" applyAlignment="1">
      <alignment horizontal="center" vertical="center" wrapText="1"/>
    </xf>
    <xf numFmtId="0" fontId="5" fillId="16" borderId="13" xfId="0" applyFont="1" applyFill="1" applyBorder="1" applyAlignment="1">
      <alignment horizontal="center" vertical="center" wrapText="1"/>
    </xf>
    <xf numFmtId="0" fontId="5" fillId="16" borderId="84" xfId="0" applyFont="1" applyFill="1" applyBorder="1" applyAlignment="1">
      <alignment horizontal="center" vertical="center" wrapText="1"/>
    </xf>
    <xf numFmtId="0" fontId="5" fillId="16" borderId="40" xfId="0" applyFont="1" applyFill="1" applyBorder="1" applyAlignment="1">
      <alignment horizontal="center" vertical="center" wrapText="1"/>
    </xf>
    <xf numFmtId="0" fontId="5" fillId="16" borderId="44" xfId="0" applyFont="1" applyFill="1" applyBorder="1" applyAlignment="1">
      <alignment horizontal="center" vertical="center" wrapText="1"/>
    </xf>
    <xf numFmtId="0" fontId="5" fillId="16" borderId="85" xfId="0" applyFont="1" applyFill="1" applyBorder="1" applyAlignment="1">
      <alignment horizontal="center" vertical="center" wrapText="1"/>
    </xf>
    <xf numFmtId="17" fontId="22" fillId="14" borderId="33" xfId="0" applyNumberFormat="1" applyFont="1" applyFill="1" applyBorder="1" applyAlignment="1">
      <alignment horizontal="center" vertical="center" wrapText="1"/>
    </xf>
    <xf numFmtId="17" fontId="22" fillId="14" borderId="55" xfId="0" applyNumberFormat="1" applyFont="1" applyFill="1" applyBorder="1" applyAlignment="1">
      <alignment horizontal="center" vertical="center" wrapText="1"/>
    </xf>
    <xf numFmtId="17" fontId="22" fillId="14" borderId="60" xfId="0" applyNumberFormat="1" applyFont="1" applyFill="1" applyBorder="1" applyAlignment="1">
      <alignment horizontal="center" vertical="center" wrapText="1"/>
    </xf>
    <xf numFmtId="17" fontId="22" fillId="14" borderId="34" xfId="0" applyNumberFormat="1" applyFont="1" applyFill="1" applyBorder="1" applyAlignment="1">
      <alignment horizontal="center" vertical="center" wrapText="1"/>
    </xf>
    <xf numFmtId="17" fontId="22" fillId="14" borderId="37" xfId="0" applyNumberFormat="1" applyFont="1" applyFill="1" applyBorder="1" applyAlignment="1">
      <alignment horizontal="center" vertical="center" wrapText="1"/>
    </xf>
    <xf numFmtId="17" fontId="22" fillId="14" borderId="4" xfId="0" applyNumberFormat="1" applyFont="1" applyFill="1" applyBorder="1" applyAlignment="1">
      <alignment horizontal="center" vertical="center" wrapText="1"/>
    </xf>
    <xf numFmtId="17" fontId="22" fillId="14" borderId="5" xfId="0" applyNumberFormat="1" applyFont="1" applyFill="1" applyBorder="1" applyAlignment="1">
      <alignment horizontal="center" vertical="center" wrapText="1"/>
    </xf>
    <xf numFmtId="17" fontId="22" fillId="14" borderId="6" xfId="0" applyNumberFormat="1" applyFont="1" applyFill="1" applyBorder="1" applyAlignment="1">
      <alignment horizontal="center" vertical="center" wrapText="1"/>
    </xf>
    <xf numFmtId="17" fontId="22" fillId="4" borderId="33" xfId="0" applyNumberFormat="1" applyFont="1" applyFill="1" applyBorder="1" applyAlignment="1">
      <alignment horizontal="center" vertical="center" wrapText="1"/>
    </xf>
    <xf numFmtId="17" fontId="22" fillId="4" borderId="55" xfId="0" applyNumberFormat="1" applyFont="1" applyFill="1" applyBorder="1" applyAlignment="1">
      <alignment horizontal="center" vertical="center" wrapText="1"/>
    </xf>
    <xf numFmtId="17" fontId="22" fillId="4" borderId="60" xfId="0" applyNumberFormat="1" applyFont="1" applyFill="1" applyBorder="1" applyAlignment="1">
      <alignment horizontal="center" vertical="center" wrapText="1"/>
    </xf>
    <xf numFmtId="17" fontId="22" fillId="4" borderId="34" xfId="0" applyNumberFormat="1" applyFont="1" applyFill="1" applyBorder="1" applyAlignment="1">
      <alignment horizontal="center" vertical="center" wrapText="1"/>
    </xf>
    <xf numFmtId="0" fontId="5" fillId="14" borderId="40" xfId="0" applyFont="1" applyFill="1" applyBorder="1" applyAlignment="1">
      <alignment horizontal="center" vertical="center" wrapText="1"/>
    </xf>
    <xf numFmtId="0" fontId="5" fillId="14" borderId="85" xfId="0" applyFont="1" applyFill="1" applyBorder="1" applyAlignment="1">
      <alignment horizontal="center" vertical="center" wrapText="1"/>
    </xf>
    <xf numFmtId="0" fontId="11" fillId="16" borderId="55" xfId="0" applyFont="1" applyFill="1" applyBorder="1" applyAlignment="1">
      <alignment horizontal="center" vertical="center" wrapText="1"/>
    </xf>
    <xf numFmtId="0" fontId="11" fillId="16" borderId="60" xfId="0" applyFont="1" applyFill="1" applyBorder="1" applyAlignment="1">
      <alignment horizontal="center" vertical="center" wrapText="1"/>
    </xf>
    <xf numFmtId="0" fontId="11" fillId="16" borderId="37" xfId="0" applyFont="1" applyFill="1" applyBorder="1" applyAlignment="1">
      <alignment horizontal="center" vertical="center" wrapText="1"/>
    </xf>
    <xf numFmtId="0" fontId="11" fillId="17" borderId="35"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55"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55" xfId="0" applyFont="1" applyFill="1" applyBorder="1" applyAlignment="1">
      <alignment horizontal="center" vertical="center" wrapText="1"/>
    </xf>
    <xf numFmtId="0" fontId="19" fillId="3" borderId="40" xfId="0" applyFont="1" applyFill="1" applyBorder="1" applyAlignment="1">
      <alignment horizontal="center" vertical="center" wrapText="1"/>
    </xf>
    <xf numFmtId="0" fontId="19" fillId="3" borderId="85"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5" xfId="0" applyFont="1" applyFill="1" applyBorder="1" applyAlignment="1">
      <alignment horizontal="center" vertical="center" wrapText="1"/>
    </xf>
    <xf numFmtId="0" fontId="36" fillId="16" borderId="55" xfId="0" applyFont="1" applyFill="1" applyBorder="1" applyAlignment="1">
      <alignment horizontal="center" vertical="center" wrapText="1"/>
    </xf>
    <xf numFmtId="0" fontId="11" fillId="19" borderId="4" xfId="0" applyFont="1" applyFill="1" applyBorder="1" applyAlignment="1">
      <alignment horizontal="center" vertical="center" wrapText="1"/>
    </xf>
    <xf numFmtId="0" fontId="11" fillId="19" borderId="5" xfId="0" applyFont="1" applyFill="1" applyBorder="1" applyAlignment="1">
      <alignment horizontal="center" vertical="center" wrapText="1"/>
    </xf>
    <xf numFmtId="0" fontId="11" fillId="19" borderId="55" xfId="0" applyFont="1" applyFill="1" applyBorder="1" applyAlignment="1">
      <alignment horizontal="center" vertical="center" wrapText="1"/>
    </xf>
    <xf numFmtId="0" fontId="5" fillId="8" borderId="40" xfId="0" applyFont="1" applyFill="1" applyBorder="1" applyAlignment="1">
      <alignment horizontal="center" vertical="center" wrapText="1"/>
    </xf>
    <xf numFmtId="0" fontId="5" fillId="8" borderId="85"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3" borderId="85" xfId="0" applyFont="1" applyFill="1" applyBorder="1" applyAlignment="1">
      <alignment horizontal="center" vertical="center" wrapText="1"/>
    </xf>
    <xf numFmtId="0" fontId="5" fillId="16" borderId="71" xfId="0" applyFont="1" applyFill="1" applyBorder="1" applyAlignment="1">
      <alignment horizontal="center" vertical="center" wrapText="1"/>
    </xf>
    <xf numFmtId="0" fontId="5" fillId="16" borderId="90"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14" borderId="84" xfId="0" applyFont="1" applyFill="1" applyBorder="1" applyAlignment="1">
      <alignment horizontal="center" vertical="center" wrapText="1"/>
    </xf>
    <xf numFmtId="0" fontId="11" fillId="16" borderId="33" xfId="0" applyFont="1" applyFill="1" applyBorder="1" applyAlignment="1">
      <alignment horizontal="center" vertical="center" wrapText="1"/>
    </xf>
    <xf numFmtId="0" fontId="11" fillId="16" borderId="34" xfId="0" applyFont="1" applyFill="1" applyBorder="1" applyAlignment="1">
      <alignment horizontal="center" vertical="center" wrapText="1"/>
    </xf>
    <xf numFmtId="0" fontId="5" fillId="14" borderId="22" xfId="0" applyFont="1" applyFill="1" applyBorder="1" applyAlignment="1">
      <alignment horizontal="center" vertical="center" wrapText="1"/>
    </xf>
    <xf numFmtId="0" fontId="5" fillId="14" borderId="92" xfId="0" applyFont="1" applyFill="1" applyBorder="1" applyAlignment="1">
      <alignment horizontal="center" vertical="center" wrapText="1"/>
    </xf>
    <xf numFmtId="0" fontId="11" fillId="17" borderId="33" xfId="0" applyFont="1" applyFill="1" applyBorder="1" applyAlignment="1">
      <alignment horizontal="center" vertical="center" wrapText="1"/>
    </xf>
    <xf numFmtId="0" fontId="11" fillId="17" borderId="60" xfId="0" applyFont="1" applyFill="1" applyBorder="1" applyAlignment="1">
      <alignment horizontal="center" vertical="center" wrapText="1"/>
    </xf>
    <xf numFmtId="0" fontId="11" fillId="17" borderId="34" xfId="0" applyFont="1" applyFill="1" applyBorder="1" applyAlignment="1">
      <alignment horizontal="center" vertical="center" wrapText="1"/>
    </xf>
    <xf numFmtId="0" fontId="11" fillId="4" borderId="40" xfId="0" applyFont="1" applyFill="1" applyBorder="1" applyAlignment="1">
      <alignment horizontal="center" vertical="center" wrapText="1"/>
    </xf>
    <xf numFmtId="0" fontId="11" fillId="4" borderId="85" xfId="0" applyFont="1" applyFill="1" applyBorder="1" applyAlignment="1">
      <alignment horizontal="center" vertical="center" wrapText="1"/>
    </xf>
    <xf numFmtId="0" fontId="11" fillId="16" borderId="97" xfId="0" applyFont="1" applyFill="1" applyBorder="1" applyAlignment="1">
      <alignment horizontal="center" vertical="center" wrapText="1"/>
    </xf>
    <xf numFmtId="0" fontId="11" fillId="16" borderId="0" xfId="0" applyFont="1" applyFill="1" applyAlignment="1">
      <alignment horizontal="center" vertical="center" wrapText="1"/>
    </xf>
    <xf numFmtId="0" fontId="11" fillId="16" borderId="98" xfId="0" applyFont="1" applyFill="1" applyBorder="1" applyAlignment="1">
      <alignment horizontal="center" vertical="center" wrapText="1"/>
    </xf>
    <xf numFmtId="0" fontId="5" fillId="16" borderId="64" xfId="0" applyFont="1" applyFill="1" applyBorder="1" applyAlignment="1">
      <alignment horizontal="center" vertical="center"/>
    </xf>
    <xf numFmtId="0" fontId="5" fillId="20" borderId="4" xfId="0" applyFont="1" applyFill="1" applyBorder="1" applyAlignment="1">
      <alignment horizontal="center" vertical="center" wrapText="1"/>
    </xf>
    <xf numFmtId="0" fontId="5" fillId="20" borderId="5" xfId="0" applyFont="1" applyFill="1" applyBorder="1" applyAlignment="1">
      <alignment horizontal="center" vertical="center" wrapText="1"/>
    </xf>
    <xf numFmtId="0" fontId="5" fillId="20" borderId="6" xfId="0" applyFont="1" applyFill="1" applyBorder="1" applyAlignment="1">
      <alignment horizontal="center" vertical="center" wrapText="1"/>
    </xf>
    <xf numFmtId="0" fontId="50" fillId="0" borderId="4" xfId="0" applyFont="1" applyBorder="1" applyAlignment="1">
      <alignment horizontal="center" vertical="center" shrinkToFit="1"/>
    </xf>
    <xf numFmtId="0" fontId="50" fillId="0" borderId="5" xfId="0" applyFont="1" applyBorder="1" applyAlignment="1">
      <alignment horizontal="center" vertical="center" shrinkToFit="1"/>
    </xf>
    <xf numFmtId="0" fontId="50" fillId="0" borderId="6" xfId="0" applyFont="1" applyBorder="1" applyAlignment="1">
      <alignment horizontal="center" vertical="center" shrinkToFit="1"/>
    </xf>
    <xf numFmtId="0" fontId="50" fillId="0" borderId="35" xfId="0" applyFont="1" applyBorder="1" applyAlignment="1">
      <alignment horizontal="center" vertical="center"/>
    </xf>
    <xf numFmtId="1" fontId="50" fillId="0" borderId="35" xfId="0" applyNumberFormat="1" applyFont="1" applyBorder="1" applyAlignment="1">
      <alignment horizontal="center" vertical="center"/>
    </xf>
    <xf numFmtId="0" fontId="50" fillId="0" borderId="4" xfId="0" applyFont="1" applyBorder="1" applyAlignment="1">
      <alignment horizontal="center" vertical="center"/>
    </xf>
    <xf numFmtId="0" fontId="50" fillId="0" borderId="5" xfId="0" applyFont="1" applyBorder="1" applyAlignment="1">
      <alignment horizontal="center" vertical="center"/>
    </xf>
    <xf numFmtId="0" fontId="50" fillId="0" borderId="6" xfId="0" applyFont="1" applyBorder="1" applyAlignment="1">
      <alignment horizontal="center" vertical="center"/>
    </xf>
    <xf numFmtId="0" fontId="56" fillId="0" borderId="4" xfId="0" applyFont="1" applyBorder="1" applyAlignment="1">
      <alignment horizontal="center" vertical="center"/>
    </xf>
    <xf numFmtId="0" fontId="56" fillId="0" borderId="5" xfId="0" applyFont="1" applyBorder="1" applyAlignment="1">
      <alignment horizontal="center" vertical="center"/>
    </xf>
    <xf numFmtId="17" fontId="22" fillId="14" borderId="125" xfId="0" applyNumberFormat="1" applyFont="1" applyFill="1" applyBorder="1" applyAlignment="1">
      <alignment horizontal="center" vertical="center" wrapText="1"/>
    </xf>
    <xf numFmtId="17" fontId="22" fillId="14" borderId="126" xfId="0" applyNumberFormat="1" applyFont="1" applyFill="1" applyBorder="1" applyAlignment="1">
      <alignment horizontal="center" vertical="center" wrapText="1"/>
    </xf>
    <xf numFmtId="0" fontId="5" fillId="4" borderId="127" xfId="0" applyFont="1" applyFill="1" applyBorder="1" applyAlignment="1">
      <alignment horizontal="center" vertical="center" wrapText="1"/>
    </xf>
    <xf numFmtId="0" fontId="5" fillId="4" borderId="128" xfId="0" applyFont="1" applyFill="1" applyBorder="1" applyAlignment="1">
      <alignment horizontal="center" vertical="center" wrapText="1"/>
    </xf>
    <xf numFmtId="0" fontId="5" fillId="16" borderId="129" xfId="0" applyFont="1" applyFill="1" applyBorder="1" applyAlignment="1">
      <alignment horizontal="center" vertical="center" wrapText="1"/>
    </xf>
    <xf numFmtId="0" fontId="5" fillId="16" borderId="97" xfId="0" applyFont="1" applyFill="1" applyBorder="1" applyAlignment="1">
      <alignment horizontal="center" vertical="center" wrapText="1"/>
    </xf>
    <xf numFmtId="0" fontId="4" fillId="16" borderId="130" xfId="0" applyFont="1" applyFill="1" applyBorder="1" applyAlignment="1">
      <alignment horizontal="center" vertical="center" wrapText="1"/>
    </xf>
    <xf numFmtId="164" fontId="4" fillId="0" borderId="131" xfId="1" applyFont="1" applyBorder="1" applyAlignment="1">
      <alignment horizontal="center" vertical="center" wrapText="1"/>
    </xf>
    <xf numFmtId="164" fontId="4" fillId="0" borderId="132" xfId="1" applyFont="1" applyBorder="1" applyAlignment="1">
      <alignment horizontal="center" vertical="center" wrapText="1"/>
    </xf>
    <xf numFmtId="164" fontId="4" fillId="0" borderId="129" xfId="1" applyFont="1" applyBorder="1" applyAlignment="1">
      <alignment horizontal="center" vertical="center" wrapText="1"/>
    </xf>
    <xf numFmtId="164" fontId="4" fillId="0" borderId="133" xfId="1" applyFont="1" applyBorder="1" applyAlignment="1">
      <alignment horizontal="center" vertical="center" wrapText="1"/>
    </xf>
    <xf numFmtId="164" fontId="4" fillId="0" borderId="0" xfId="1" applyFont="1" applyBorder="1" applyAlignment="1">
      <alignment horizontal="center" vertical="center" wrapText="1"/>
    </xf>
    <xf numFmtId="164" fontId="5" fillId="14" borderId="134" xfId="1" applyFont="1" applyFill="1" applyBorder="1" applyAlignment="1">
      <alignment horizontal="center" vertical="center" wrapText="1"/>
    </xf>
    <xf numFmtId="164" fontId="4" fillId="0" borderId="97" xfId="1" applyFont="1" applyBorder="1" applyAlignment="1">
      <alignment horizontal="center" vertical="center" wrapText="1"/>
    </xf>
    <xf numFmtId="164" fontId="4" fillId="0" borderId="135" xfId="1" applyFont="1" applyBorder="1" applyAlignment="1">
      <alignment horizontal="center" vertical="center" wrapText="1"/>
    </xf>
    <xf numFmtId="164" fontId="4" fillId="0" borderId="136" xfId="1" applyFont="1" applyBorder="1" applyAlignment="1">
      <alignment horizontal="center" vertical="center" wrapText="1"/>
    </xf>
    <xf numFmtId="164" fontId="4" fillId="0" borderId="137" xfId="1" applyFont="1" applyBorder="1" applyAlignment="1">
      <alignment horizontal="center" vertical="center" wrapText="1"/>
    </xf>
    <xf numFmtId="164" fontId="4" fillId="0" borderId="138" xfId="1" applyFont="1" applyBorder="1" applyAlignment="1">
      <alignment horizontal="center" vertical="center" wrapText="1"/>
    </xf>
    <xf numFmtId="164" fontId="11" fillId="4" borderId="134" xfId="1" applyFont="1" applyFill="1" applyBorder="1" applyAlignment="1">
      <alignment horizontal="center" vertical="center" wrapText="1"/>
    </xf>
    <xf numFmtId="164" fontId="11" fillId="4" borderId="125" xfId="1" applyFont="1" applyFill="1" applyBorder="1" applyAlignment="1">
      <alignment horizontal="center" vertical="center" wrapText="1"/>
    </xf>
  </cellXfs>
  <cellStyles count="5">
    <cellStyle name="Comma [0]" xfId="1" builtinId="6"/>
    <cellStyle name="Comma 2" xfId="4" xr:uid="{CDB75F39-11E9-46E5-A8F3-CCBF61233EAF}"/>
    <cellStyle name="Normal" xfId="0" builtinId="0"/>
    <cellStyle name="Percent" xfId="2" builtinId="5"/>
    <cellStyle name="표준 2" xfId="3" xr:uid="{62FF25CC-17D6-47DB-B79F-D8EF885F20AA}"/>
  </cellStyles>
  <dxfs count="462">
    <dxf>
      <font>
        <color rgb="FF9C0006"/>
      </font>
      <fill>
        <patternFill>
          <bgColor rgb="FFFFC7CE"/>
        </patternFill>
      </fill>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0000FF"/>
      </font>
    </dxf>
    <dxf>
      <font>
        <color rgb="FFFF0000"/>
      </font>
    </dxf>
    <dxf>
      <font>
        <color rgb="FFFF0000"/>
      </font>
    </dxf>
    <dxf>
      <font>
        <color rgb="FF0000FF"/>
      </font>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0000FF"/>
      </font>
    </dxf>
    <dxf>
      <font>
        <color rgb="FF0000FF"/>
      </font>
    </dxf>
    <dxf>
      <font>
        <color rgb="FF9C0006"/>
      </font>
      <fill>
        <patternFill>
          <bgColor rgb="FFFFC7CE"/>
        </patternFill>
      </fill>
    </dxf>
    <dxf>
      <font>
        <color theme="2" tint="-9.9948118533890809E-2"/>
      </font>
    </dxf>
    <dxf>
      <font>
        <b/>
        <i val="0"/>
        <color rgb="FF0000FF"/>
      </font>
    </dxf>
    <dxf>
      <font>
        <color theme="2" tint="-9.9948118533890809E-2"/>
      </font>
    </dxf>
    <dxf>
      <font>
        <b/>
        <i val="0"/>
        <color rgb="FF0000FF"/>
      </font>
    </dxf>
    <dxf>
      <font>
        <color theme="2" tint="-9.9948118533890809E-2"/>
      </font>
    </dxf>
    <dxf>
      <font>
        <b/>
        <i val="0"/>
        <color rgb="FF0000FF"/>
      </font>
    </dxf>
    <dxf>
      <font>
        <color theme="2" tint="-9.9948118533890809E-2"/>
      </font>
    </dxf>
    <dxf>
      <font>
        <b/>
        <i val="0"/>
        <color rgb="FF0000FF"/>
      </font>
    </dxf>
    <dxf>
      <font>
        <color theme="2" tint="-9.9948118533890809E-2"/>
      </font>
    </dxf>
    <dxf>
      <font>
        <b/>
        <i val="0"/>
        <color rgb="FF0000FF"/>
      </font>
    </dxf>
    <dxf>
      <font>
        <b/>
        <i val="0"/>
        <color rgb="FF0000FF"/>
      </font>
    </dxf>
    <dxf>
      <font>
        <color theme="2" tint="-9.9948118533890809E-2"/>
      </font>
    </dxf>
    <dxf>
      <font>
        <b/>
        <i val="0"/>
        <color rgb="FF0000FF"/>
      </font>
    </dxf>
    <dxf>
      <font>
        <color theme="2" tint="-9.9948118533890809E-2"/>
      </font>
    </dxf>
    <dxf>
      <font>
        <b/>
        <i val="0"/>
        <color rgb="FF0000FF"/>
      </font>
    </dxf>
    <dxf>
      <font>
        <color theme="2" tint="-9.9948118533890809E-2"/>
      </font>
    </dxf>
    <dxf>
      <font>
        <color theme="2" tint="-9.9948118533890809E-2"/>
      </font>
    </dxf>
    <dxf>
      <font>
        <b/>
        <i val="0"/>
        <color rgb="FF0000FF"/>
      </font>
    </dxf>
    <dxf>
      <font>
        <color theme="2" tint="-9.9948118533890809E-2"/>
      </font>
    </dxf>
    <dxf>
      <font>
        <b/>
        <i val="0"/>
        <color rgb="FF0000FF"/>
      </font>
    </dxf>
    <dxf>
      <font>
        <color theme="2" tint="-9.9948118533890809E-2"/>
      </font>
    </dxf>
    <dxf>
      <font>
        <b/>
        <i val="0"/>
        <color rgb="FF0000FF"/>
      </font>
    </dxf>
    <dxf>
      <font>
        <color theme="2" tint="-9.9948118533890809E-2"/>
      </font>
    </dxf>
    <dxf>
      <font>
        <b/>
        <i val="0"/>
        <color rgb="FF0000FF"/>
      </font>
    </dxf>
    <dxf>
      <font>
        <b/>
        <i val="0"/>
        <color rgb="FF0000FF"/>
      </font>
    </dxf>
    <dxf>
      <font>
        <color theme="2" tint="-9.9948118533890809E-2"/>
      </font>
    </dxf>
    <dxf>
      <font>
        <color theme="2" tint="-9.9948118533890809E-2"/>
      </font>
    </dxf>
    <dxf>
      <font>
        <b/>
        <i val="0"/>
        <color rgb="FF0000FF"/>
      </font>
    </dxf>
    <dxf>
      <font>
        <b/>
        <i val="0"/>
        <color rgb="FF0000FF"/>
      </font>
    </dxf>
    <dxf>
      <font>
        <b/>
        <i val="0"/>
        <color theme="0" tint="-0.14996795556505021"/>
      </font>
    </dxf>
    <dxf>
      <font>
        <b/>
        <i val="0"/>
        <color theme="0" tint="-0.14996795556505021"/>
      </font>
    </dxf>
    <dxf>
      <font>
        <b/>
        <i val="0"/>
        <color theme="1"/>
      </font>
      <fill>
        <patternFill patternType="none">
          <bgColor auto="1"/>
        </patternFill>
      </fill>
    </dxf>
    <dxf>
      <font>
        <color theme="0"/>
      </font>
    </dxf>
    <dxf>
      <font>
        <b/>
        <i val="0"/>
        <color theme="1"/>
      </font>
      <fill>
        <patternFill patternType="none">
          <bgColor auto="1"/>
        </patternFill>
      </fill>
    </dxf>
    <dxf>
      <font>
        <color theme="0"/>
      </font>
    </dxf>
    <dxf>
      <font>
        <b/>
        <i val="0"/>
        <color rgb="FF0000FF"/>
      </font>
    </dxf>
    <dxf>
      <font>
        <b/>
        <i val="0"/>
        <color rgb="FFFF0000"/>
      </font>
      <fill>
        <patternFill>
          <bgColor rgb="FFFFFF00"/>
        </patternFill>
      </fill>
    </dxf>
    <dxf>
      <font>
        <b/>
        <i val="0"/>
        <color rgb="FF0000FF"/>
      </font>
    </dxf>
    <dxf>
      <font>
        <color theme="2" tint="-9.9948118533890809E-2"/>
      </font>
    </dxf>
    <dxf>
      <font>
        <color theme="0"/>
      </font>
    </dxf>
    <dxf>
      <font>
        <b/>
        <i val="0"/>
        <color theme="1"/>
      </font>
      <fill>
        <patternFill patternType="none">
          <bgColor auto="1"/>
        </patternFill>
      </fill>
    </dxf>
    <dxf>
      <font>
        <b/>
        <i val="0"/>
        <color theme="0" tint="-0.14996795556505021"/>
      </font>
    </dxf>
    <dxf>
      <font>
        <b/>
        <i val="0"/>
        <color theme="0" tint="-0.14996795556505021"/>
      </font>
    </dxf>
    <dxf>
      <font>
        <b/>
        <i val="0"/>
        <color theme="1"/>
      </font>
      <fill>
        <patternFill patternType="none">
          <bgColor auto="1"/>
        </patternFill>
      </fill>
    </dxf>
    <dxf>
      <font>
        <color theme="0"/>
      </font>
    </dxf>
    <dxf>
      <font>
        <color theme="0"/>
      </font>
    </dxf>
    <dxf>
      <font>
        <b/>
        <i val="0"/>
        <color theme="0" tint="-0.14996795556505021"/>
      </font>
    </dxf>
    <dxf>
      <font>
        <b/>
        <i val="0"/>
        <color theme="1"/>
      </font>
      <fill>
        <patternFill patternType="none">
          <bgColor auto="1"/>
        </patternFill>
      </fill>
    </dxf>
    <dxf>
      <font>
        <b/>
        <i val="0"/>
        <color rgb="FFFF0000"/>
      </font>
    </dxf>
    <dxf>
      <font>
        <color theme="0"/>
      </font>
    </dxf>
    <dxf>
      <font>
        <color theme="1"/>
      </font>
    </dxf>
    <dxf>
      <font>
        <color theme="0" tint="-0.34998626667073579"/>
      </font>
    </dxf>
    <dxf>
      <font>
        <color theme="1"/>
      </font>
    </dxf>
    <dxf>
      <font>
        <color rgb="FF0000FF"/>
      </font>
    </dxf>
    <dxf>
      <font>
        <color theme="0"/>
      </font>
    </dxf>
    <dxf>
      <font>
        <color theme="0"/>
      </font>
    </dxf>
    <dxf>
      <font>
        <color theme="0"/>
      </font>
    </dxf>
    <dxf>
      <font>
        <color theme="0"/>
      </font>
    </dxf>
    <dxf>
      <font>
        <color auto="1"/>
      </font>
    </dxf>
    <dxf>
      <font>
        <color theme="0"/>
      </font>
    </dxf>
    <dxf>
      <font>
        <color theme="0"/>
      </font>
    </dxf>
    <dxf>
      <font>
        <color rgb="FFFF0000"/>
      </font>
    </dxf>
    <dxf>
      <font>
        <color theme="0"/>
      </font>
    </dxf>
    <dxf>
      <font>
        <color auto="1"/>
      </font>
    </dxf>
    <dxf>
      <font>
        <color rgb="FFFF0000"/>
      </font>
    </dxf>
    <dxf>
      <font>
        <color theme="0"/>
      </font>
    </dxf>
    <dxf>
      <font>
        <color theme="0"/>
      </font>
    </dxf>
    <dxf>
      <font>
        <color theme="0"/>
      </font>
    </dxf>
    <dxf>
      <font>
        <color theme="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color rgb="FFFF0000"/>
      </font>
    </dxf>
    <dxf>
      <font>
        <b val="0"/>
        <i val="0"/>
        <color rgb="FFFF0000"/>
      </font>
    </dxf>
    <dxf>
      <font>
        <b/>
        <i val="0"/>
        <color rgb="FFFF0000"/>
      </font>
    </dxf>
    <dxf>
      <font>
        <b val="0"/>
        <i val="0"/>
        <color rgb="FFFF0000"/>
      </font>
    </dxf>
    <dxf>
      <font>
        <b/>
        <i val="0"/>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0000FF"/>
      </font>
    </dxf>
    <dxf>
      <font>
        <color rgb="FFFF0000"/>
      </font>
    </dxf>
    <dxf>
      <font>
        <color rgb="FFFF0000"/>
      </font>
    </dxf>
    <dxf>
      <font>
        <color rgb="FF0000FF"/>
      </font>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0000FF"/>
      </font>
    </dxf>
    <dxf>
      <font>
        <color rgb="FF0000FF"/>
      </font>
    </dxf>
    <dxf>
      <font>
        <color rgb="FF9C0006"/>
      </font>
      <fill>
        <patternFill>
          <bgColor rgb="FFFFC7CE"/>
        </patternFill>
      </fill>
    </dxf>
    <dxf>
      <font>
        <b/>
        <i val="0"/>
        <color rgb="FF0000FF"/>
      </font>
    </dxf>
    <dxf>
      <font>
        <b/>
        <i val="0"/>
        <color rgb="FFFF0000"/>
      </font>
    </dxf>
    <dxf>
      <font>
        <b/>
        <i val="0"/>
        <color rgb="FF0000FF"/>
      </font>
    </dxf>
    <dxf>
      <font>
        <b/>
        <i val="0"/>
        <color rgb="FFFF0000"/>
      </font>
    </dxf>
    <dxf>
      <font>
        <b/>
        <i val="0"/>
        <color rgb="FF0000FF"/>
      </font>
    </dxf>
    <dxf>
      <font>
        <b/>
        <i val="0"/>
        <color rgb="FF0000FF"/>
      </font>
    </dxf>
    <dxf>
      <font>
        <b/>
        <i val="0"/>
        <color rgb="FFFF0000"/>
      </font>
    </dxf>
    <dxf>
      <font>
        <b/>
        <i val="0"/>
        <color rgb="FFFF0000"/>
      </font>
    </dxf>
    <dxf>
      <font>
        <b/>
        <i val="0"/>
        <color rgb="FF0000FF"/>
      </font>
    </dxf>
    <dxf>
      <font>
        <b/>
        <i val="0"/>
        <color rgb="FF0000FF"/>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00FF"/>
      </font>
    </dxf>
    <dxf>
      <font>
        <b/>
        <i val="0"/>
        <color rgb="FF0000FF"/>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b/>
        <i val="0"/>
        <color rgb="FFFF0000"/>
      </font>
    </dxf>
    <dxf>
      <font>
        <b/>
        <i val="0"/>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dxf>
    <dxf>
      <font>
        <b/>
        <i val="0"/>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b/>
        <i val="0"/>
        <color rgb="FFFF0000"/>
      </font>
    </dxf>
    <dxf>
      <font>
        <color rgb="FF006100"/>
      </font>
      <fill>
        <patternFill>
          <bgColor rgb="FFC6EFCE"/>
        </patternFill>
      </fill>
    </dxf>
    <dxf>
      <font>
        <color rgb="FF9C0006"/>
      </font>
      <fill>
        <patternFill>
          <bgColor rgb="FFFFC7CE"/>
        </patternFill>
      </fill>
    </dxf>
    <dxf>
      <font>
        <b/>
        <i val="0"/>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b/>
        <i val="0"/>
        <color rgb="FFFF0000"/>
      </font>
    </dxf>
    <dxf>
      <font>
        <b/>
        <i val="0"/>
        <color rgb="FFFF0000"/>
      </font>
    </dxf>
    <dxf>
      <font>
        <b/>
        <i val="0"/>
        <color rgb="FF0000FF"/>
      </font>
    </dxf>
    <dxf>
      <font>
        <b/>
        <i val="0"/>
        <color rgb="FF0000FF"/>
      </font>
    </dxf>
    <dxf>
      <font>
        <b/>
        <i val="0"/>
        <color rgb="FF0000FF"/>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rgb="FFFF0000"/>
      </font>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rgb="FFFF0000"/>
      </font>
    </dxf>
    <dxf>
      <font>
        <b/>
        <i val="0"/>
        <color rgb="FFFF0000"/>
      </font>
    </dxf>
    <dxf>
      <font>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dxf>
    <dxf>
      <font>
        <b/>
        <i val="0"/>
        <color rgb="FF0000FF"/>
      </font>
    </dxf>
    <dxf>
      <font>
        <b/>
        <i val="0"/>
        <color rgb="FFFF0000"/>
      </font>
    </dxf>
    <dxf>
      <font>
        <b/>
        <i val="0"/>
        <color rgb="FF0000FF"/>
      </font>
    </dxf>
    <dxf>
      <font>
        <b/>
        <i val="0"/>
        <color rgb="FF0000FF"/>
      </font>
    </dxf>
    <dxf>
      <font>
        <b/>
        <i val="0"/>
        <color rgb="FF0000FF"/>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00FF"/>
      </font>
    </dxf>
    <dxf>
      <font>
        <b/>
        <i val="0"/>
        <color rgb="FF0000FF"/>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00FF"/>
      </font>
    </dxf>
    <dxf>
      <font>
        <b/>
        <i val="0"/>
        <color rgb="FF0000FF"/>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00FF"/>
      </font>
    </dxf>
    <dxf>
      <font>
        <b/>
        <i val="0"/>
        <color rgb="FF0000FF"/>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dxf>
    <dxf>
      <font>
        <b/>
        <i val="0"/>
        <color rgb="FF0000FF"/>
      </font>
    </dxf>
    <dxf>
      <font>
        <b/>
        <i val="0"/>
        <color rgb="FFFF0000"/>
      </font>
    </dxf>
    <dxf>
      <font>
        <b/>
        <i val="0"/>
        <color rgb="FF0000FF"/>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dxf>
    <dxf>
      <font>
        <color rgb="FF9C0006"/>
      </font>
      <fill>
        <patternFill>
          <bgColor rgb="FFFFC7CE"/>
        </patternFill>
      </fill>
    </dxf>
    <dxf>
      <font>
        <color rgb="FF006100"/>
      </font>
      <fill>
        <patternFill>
          <bgColor rgb="FFC6EFCE"/>
        </patternFill>
      </fill>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b/>
        <i val="0"/>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RCCP\RCCP%20update%20total%20meeting%2014.09.xlsx" TargetMode="External"/><Relationship Id="rId1" Type="http://schemas.openxmlformats.org/officeDocument/2006/relationships/externalLinkPath" Target="RCCP%20update%20total%20meeting%2014.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CCP Total"/>
    </sheetNames>
    <sheetDataSet>
      <sheetData sheetId="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4AAB-1295-4C4D-AADF-A85E63267B44}">
  <sheetPr>
    <tabColor rgb="FFFFFFCC"/>
  </sheetPr>
  <dimension ref="A1:DD74"/>
  <sheetViews>
    <sheetView showGridLines="0" zoomScale="85" zoomScaleNormal="85" zoomScaleSheetLayoutView="85" workbookViewId="0">
      <pane xSplit="9" ySplit="5" topLeftCell="AQ54" activePane="bottomRight" state="frozen"/>
      <selection pane="topRight" activeCell="J1" sqref="J1"/>
      <selection pane="bottomLeft" activeCell="A4" sqref="A4"/>
      <selection pane="bottomRight" activeCell="BB79" sqref="BB79"/>
    </sheetView>
  </sheetViews>
  <sheetFormatPr defaultColWidth="9.1796875" defaultRowHeight="14" outlineLevelCol="2" x14ac:dyDescent="0.3"/>
  <cols>
    <col min="1" max="1" width="16.7265625" style="228" customWidth="1"/>
    <col min="2" max="2" width="12.7265625" style="228" customWidth="1"/>
    <col min="3" max="3" width="20.7265625" style="228" customWidth="1"/>
    <col min="4" max="4" width="4.54296875" style="228" customWidth="1"/>
    <col min="5" max="5" width="5.1796875" style="228" customWidth="1"/>
    <col min="6" max="6" width="9.54296875" style="228" hidden="1" customWidth="1"/>
    <col min="7" max="7" width="6.54296875" style="228" customWidth="1"/>
    <col min="8" max="8" width="6.7265625" style="228" customWidth="1"/>
    <col min="9" max="9" width="7.7265625" style="228" customWidth="1"/>
    <col min="10" max="10" width="15" style="231" hidden="1" customWidth="1" outlineLevel="2"/>
    <col min="11" max="11" width="11.54296875" style="231" hidden="1" customWidth="1" outlineLevel="2"/>
    <col min="12" max="12" width="12.26953125" style="232" hidden="1" customWidth="1" outlineLevel="2"/>
    <col min="13" max="13" width="10" style="231" hidden="1" customWidth="1" outlineLevel="1" collapsed="1"/>
    <col min="14" max="14" width="10" style="231" hidden="1" customWidth="1" outlineLevel="1"/>
    <col min="15" max="15" width="12.26953125" style="232" hidden="1" customWidth="1" outlineLevel="1"/>
    <col min="16" max="17" width="10" style="231" hidden="1" customWidth="1" outlineLevel="1"/>
    <col min="18" max="18" width="12.26953125" style="232" hidden="1" customWidth="1" outlineLevel="1"/>
    <col min="19" max="20" width="10" style="231" hidden="1" customWidth="1" outlineLevel="1"/>
    <col min="21" max="21" width="12.26953125" style="232" hidden="1" customWidth="1" outlineLevel="1"/>
    <col min="22" max="22" width="3.7265625" style="232" customWidth="1" collapsed="1"/>
    <col min="23" max="24" width="3.7265625" style="232" customWidth="1"/>
    <col min="25" max="26" width="3.7265625" style="231" customWidth="1"/>
    <col min="27" max="27" width="3.7265625" style="232" customWidth="1"/>
    <col min="28" max="66" width="3.7265625" style="224" customWidth="1"/>
    <col min="67" max="105" width="3.7265625" style="228" customWidth="1"/>
    <col min="106" max="16384" width="9.1796875" style="228"/>
  </cols>
  <sheetData>
    <row r="1" spans="1:108" s="224" customFormat="1" ht="30" x14ac:dyDescent="0.3">
      <c r="A1" s="235" t="s">
        <v>213</v>
      </c>
      <c r="C1" s="225"/>
      <c r="D1" s="225"/>
    </row>
    <row r="2" spans="1:108" s="224" customFormat="1" ht="18" x14ac:dyDescent="0.3">
      <c r="A2" s="236" t="s">
        <v>214</v>
      </c>
      <c r="C2" s="225"/>
      <c r="D2" s="225"/>
    </row>
    <row r="3" spans="1:108" s="224" customFormat="1" ht="18.5" thickBot="1" x14ac:dyDescent="0.35">
      <c r="A3" s="236"/>
      <c r="C3" s="225"/>
      <c r="D3" s="225"/>
    </row>
    <row r="4" spans="1:108" s="224" customFormat="1" ht="20.149999999999999" customHeight="1" x14ac:dyDescent="0.35">
      <c r="A4" s="245"/>
      <c r="B4" s="227" t="s">
        <v>222</v>
      </c>
      <c r="C4" s="225"/>
      <c r="D4" s="225"/>
      <c r="V4" s="1068" t="s">
        <v>183</v>
      </c>
      <c r="W4" s="1068"/>
      <c r="X4" s="1068"/>
      <c r="Y4" s="1124" t="s">
        <v>15</v>
      </c>
      <c r="Z4" s="1125"/>
      <c r="AA4" s="1125"/>
      <c r="AB4" s="1125"/>
      <c r="AC4" s="1125"/>
      <c r="AD4" s="1125"/>
      <c r="AE4" s="1125"/>
      <c r="AF4" s="1125"/>
      <c r="AG4" s="1125"/>
      <c r="AH4" s="1125"/>
      <c r="AI4" s="1125"/>
      <c r="AJ4" s="1125"/>
      <c r="AK4" s="1125"/>
      <c r="AL4" s="1125"/>
      <c r="AM4" s="1126"/>
      <c r="AN4" s="1068" t="s">
        <v>16</v>
      </c>
      <c r="AO4" s="1068"/>
      <c r="AP4" s="1068"/>
      <c r="AQ4" s="1068" t="e">
        <f>Embroidery!#REF!</f>
        <v>#REF!</v>
      </c>
      <c r="AR4" s="1068"/>
      <c r="AS4" s="1068"/>
      <c r="AT4" s="1068" t="e">
        <f>Embroidery!#REF!</f>
        <v>#REF!</v>
      </c>
      <c r="AU4" s="1068"/>
      <c r="AV4" s="1068"/>
      <c r="AW4" s="1068" t="e">
        <f>Embroidery!#REF!</f>
        <v>#REF!</v>
      </c>
      <c r="AX4" s="1068"/>
      <c r="AY4" s="1068"/>
      <c r="AZ4" s="1068" t="s">
        <v>152</v>
      </c>
      <c r="BA4" s="1068"/>
      <c r="BB4" s="1068"/>
      <c r="BC4" s="1068"/>
      <c r="BD4" s="1068"/>
      <c r="BE4" s="1068"/>
      <c r="BF4" s="1068"/>
      <c r="BG4" s="1068"/>
      <c r="BH4" s="1068"/>
      <c r="BI4" s="1068"/>
      <c r="BJ4" s="1068"/>
      <c r="BK4" s="1068"/>
      <c r="BL4" s="1068" t="s">
        <v>154</v>
      </c>
      <c r="BM4" s="1068"/>
      <c r="BN4" s="1068"/>
      <c r="BO4" s="1068"/>
      <c r="BP4" s="1068"/>
      <c r="BQ4" s="1068"/>
      <c r="BR4" s="1068"/>
      <c r="BS4" s="1068"/>
      <c r="BT4" s="1068"/>
      <c r="BU4" s="1068"/>
      <c r="BV4" s="1068"/>
      <c r="BW4" s="1068"/>
      <c r="BX4" s="1068"/>
      <c r="BY4" s="1068"/>
      <c r="BZ4" s="1068"/>
      <c r="CA4" s="1068" t="s">
        <v>180</v>
      </c>
      <c r="CB4" s="1068"/>
      <c r="CC4" s="1068"/>
      <c r="CD4" s="1068"/>
      <c r="CE4" s="1068"/>
      <c r="CF4" s="1068"/>
      <c r="CG4" s="1068"/>
      <c r="CH4" s="1068"/>
      <c r="CI4" s="1068"/>
      <c r="CJ4" s="1068"/>
      <c r="CK4" s="1068"/>
      <c r="CL4" s="1068"/>
      <c r="CM4" s="1068" t="s">
        <v>181</v>
      </c>
      <c r="CN4" s="1068"/>
      <c r="CO4" s="1068"/>
      <c r="CP4" s="1068"/>
      <c r="CQ4" s="1068"/>
      <c r="CR4" s="1068"/>
      <c r="CS4" s="1068"/>
      <c r="CT4" s="1068"/>
      <c r="CU4" s="1068"/>
      <c r="CV4" s="1068"/>
      <c r="CW4" s="1068"/>
      <c r="CX4" s="1068"/>
      <c r="CY4"/>
      <c r="CZ4"/>
      <c r="DA4"/>
    </row>
    <row r="5" spans="1:108" s="226" customFormat="1" ht="20.149999999999999" customHeight="1" x14ac:dyDescent="0.35">
      <c r="J5" s="1118" t="str">
        <f>'Screen Printing'!J90</f>
        <v>W. PROD  36</v>
      </c>
      <c r="K5" s="1119"/>
      <c r="L5" s="1120"/>
      <c r="M5" s="1118" t="str">
        <f>'Screen Printing'!M90</f>
        <v>W. PROD  37</v>
      </c>
      <c r="N5" s="1119"/>
      <c r="O5" s="1119"/>
      <c r="P5" s="1118" t="str">
        <f>'Screen Printing'!P90</f>
        <v>W. PROD  38</v>
      </c>
      <c r="Q5" s="1119"/>
      <c r="R5" s="1119"/>
      <c r="S5" s="1118" t="str">
        <f>'Screen Printing'!S90</f>
        <v>W. PROD  39</v>
      </c>
      <c r="T5" s="1119"/>
      <c r="U5" s="1119"/>
      <c r="V5" s="1121" t="s">
        <v>184</v>
      </c>
      <c r="W5" s="1122"/>
      <c r="X5" s="1123"/>
      <c r="Y5" s="1103" t="s">
        <v>185</v>
      </c>
      <c r="Z5" s="1103"/>
      <c r="AA5" s="1104"/>
      <c r="AB5" s="1102" t="s">
        <v>186</v>
      </c>
      <c r="AC5" s="1103"/>
      <c r="AD5" s="1104"/>
      <c r="AE5" s="1102" t="s">
        <v>187</v>
      </c>
      <c r="AF5" s="1103"/>
      <c r="AG5" s="1104"/>
      <c r="AH5" s="1102" t="s">
        <v>188</v>
      </c>
      <c r="AI5" s="1103"/>
      <c r="AJ5" s="1104"/>
      <c r="AK5" s="1102" t="s">
        <v>189</v>
      </c>
      <c r="AL5" s="1103"/>
      <c r="AM5" s="1104"/>
      <c r="AN5" s="1102" t="s">
        <v>190</v>
      </c>
      <c r="AO5" s="1103"/>
      <c r="AP5" s="1104"/>
      <c r="AQ5" s="1102" t="s">
        <v>191</v>
      </c>
      <c r="AR5" s="1103"/>
      <c r="AS5" s="1104"/>
      <c r="AT5" s="1102" t="s">
        <v>192</v>
      </c>
      <c r="AU5" s="1103"/>
      <c r="AV5" s="1104"/>
      <c r="AW5" s="1102" t="s">
        <v>193</v>
      </c>
      <c r="AX5" s="1103"/>
      <c r="AY5" s="1104"/>
      <c r="AZ5" s="1102" t="s">
        <v>194</v>
      </c>
      <c r="BA5" s="1103"/>
      <c r="BB5" s="1104"/>
      <c r="BC5" s="1102" t="s">
        <v>195</v>
      </c>
      <c r="BD5" s="1103"/>
      <c r="BE5" s="1104"/>
      <c r="BF5" s="1102" t="s">
        <v>196</v>
      </c>
      <c r="BG5" s="1103"/>
      <c r="BH5" s="1104"/>
      <c r="BI5" s="1102" t="s">
        <v>197</v>
      </c>
      <c r="BJ5" s="1103"/>
      <c r="BK5" s="1104"/>
      <c r="BL5" s="1102" t="s">
        <v>198</v>
      </c>
      <c r="BM5" s="1103"/>
      <c r="BN5" s="1104"/>
      <c r="BO5" s="1102" t="s">
        <v>199</v>
      </c>
      <c r="BP5" s="1103"/>
      <c r="BQ5" s="1104"/>
      <c r="BR5" s="1102" t="s">
        <v>200</v>
      </c>
      <c r="BS5" s="1103"/>
      <c r="BT5" s="1104"/>
      <c r="BU5" s="1102" t="s">
        <v>201</v>
      </c>
      <c r="BV5" s="1103"/>
      <c r="BW5" s="1104"/>
      <c r="BX5" s="1102" t="s">
        <v>202</v>
      </c>
      <c r="BY5" s="1103"/>
      <c r="BZ5" s="1104"/>
      <c r="CA5" s="1102" t="s">
        <v>203</v>
      </c>
      <c r="CB5" s="1103"/>
      <c r="CC5" s="1104"/>
      <c r="CD5" s="1102" t="s">
        <v>204</v>
      </c>
      <c r="CE5" s="1103"/>
      <c r="CF5" s="1104"/>
      <c r="CG5" s="1102" t="s">
        <v>205</v>
      </c>
      <c r="CH5" s="1103"/>
      <c r="CI5" s="1104"/>
      <c r="CJ5" s="1102" t="s">
        <v>206</v>
      </c>
      <c r="CK5" s="1103"/>
      <c r="CL5" s="1104"/>
      <c r="CM5" s="1102" t="s">
        <v>207</v>
      </c>
      <c r="CN5" s="1103"/>
      <c r="CO5" s="1104"/>
      <c r="CP5" s="1102" t="s">
        <v>235</v>
      </c>
      <c r="CQ5" s="1103"/>
      <c r="CR5" s="1104"/>
      <c r="CS5" s="1102" t="s">
        <v>208</v>
      </c>
      <c r="CT5" s="1103"/>
      <c r="CU5" s="1104"/>
      <c r="CV5" s="1102" t="s">
        <v>209</v>
      </c>
      <c r="CW5" s="1103"/>
      <c r="CX5" s="1104"/>
      <c r="CY5"/>
      <c r="CZ5"/>
      <c r="DA5"/>
      <c r="DB5" s="227"/>
      <c r="DC5" s="227"/>
      <c r="DD5" s="227"/>
    </row>
    <row r="6" spans="1:108" ht="20.149999999999999" customHeight="1" x14ac:dyDescent="0.35">
      <c r="A6" s="1127" t="s">
        <v>215</v>
      </c>
      <c r="B6" s="224"/>
      <c r="C6" s="240" t="s">
        <v>63</v>
      </c>
      <c r="D6" s="241">
        <v>31</v>
      </c>
      <c r="E6" s="239"/>
      <c r="F6" s="229"/>
      <c r="G6" s="1096" t="s">
        <v>221</v>
      </c>
      <c r="H6" s="1097"/>
      <c r="I6" s="1098"/>
      <c r="J6" s="1112">
        <f>'Screen Printing'!J91</f>
        <v>0</v>
      </c>
      <c r="K6" s="1113"/>
      <c r="L6" s="1114"/>
      <c r="M6" s="1115">
        <f>'Screen Printing'!M91</f>
        <v>12473</v>
      </c>
      <c r="N6" s="1116"/>
      <c r="O6" s="1117"/>
      <c r="P6" s="1115">
        <f>'Screen Printing'!P91</f>
        <v>43498</v>
      </c>
      <c r="Q6" s="1116"/>
      <c r="R6" s="1117"/>
      <c r="S6" s="1115">
        <f>'Screen Printing'!S91</f>
        <v>103641</v>
      </c>
      <c r="T6" s="1116"/>
      <c r="U6" s="1116"/>
      <c r="V6" s="1107" cm="1">
        <f t="array" ref="V6">INDEX('Screen Printing'!$V91:$ZZ91,1,1+INT((COLUMN()-COLUMN($V$112))/3)*4)</f>
        <v>159612</v>
      </c>
      <c r="W6" s="1108"/>
      <c r="X6" s="1111"/>
      <c r="Y6" s="1107" cm="1">
        <f t="array" ref="Y6">INDEX('Screen Printing'!$V91:$ZZ91,1,1+INT((COLUMN()-COLUMN($V$112))/3)*4)</f>
        <v>115413</v>
      </c>
      <c r="Z6" s="1108"/>
      <c r="AA6" s="1109"/>
      <c r="AB6" s="1108" cm="1">
        <f t="array" ref="AB6">INDEX('Screen Printing'!$V91:$ZZ91,1,1+INT((COLUMN()-COLUMN($V$112))/3)*4)</f>
        <v>216030</v>
      </c>
      <c r="AC6" s="1108"/>
      <c r="AD6" s="1109"/>
      <c r="AE6" s="1110" cm="1">
        <f t="array" ref="AE6">INDEX('Screen Printing'!$V91:$ZZ91,1,1+INT((COLUMN()-COLUMN($V$112))/3)*4)</f>
        <v>213024</v>
      </c>
      <c r="AF6" s="1108"/>
      <c r="AG6" s="1109"/>
      <c r="AH6" s="1110" cm="1">
        <f t="array" ref="AH6">INDEX('Screen Printing'!$V91:$ZZ91,1,1+INT((COLUMN()-COLUMN($V$112))/3)*4)</f>
        <v>148344</v>
      </c>
      <c r="AI6" s="1108"/>
      <c r="AJ6" s="1109"/>
      <c r="AK6" s="1110" cm="1">
        <f t="array" ref="AK6">INDEX('Screen Printing'!$V91:$ZZ91,1,1+INT((COLUMN()-COLUMN($V$112))/3)*4)</f>
        <v>57612</v>
      </c>
      <c r="AL6" s="1108"/>
      <c r="AM6" s="1111"/>
      <c r="AN6" s="1107">
        <f>'Screen Printing'!BI91</f>
        <v>257746.5</v>
      </c>
      <c r="AO6" s="1108"/>
      <c r="AP6" s="1109"/>
      <c r="AQ6" s="1108">
        <f>'Screen Printing'!BM91</f>
        <v>39700.5</v>
      </c>
      <c r="AR6" s="1108"/>
      <c r="AS6" s="1109"/>
      <c r="AT6" s="1110">
        <f>INDEX('Screen Printing'!$BY91:$ZZ91,1,1+INT((COLUMN()-COLUMN($AT$100))/3)*4)</f>
        <v>182037</v>
      </c>
      <c r="AU6" s="1108"/>
      <c r="AV6" s="1109"/>
      <c r="AW6" s="1110">
        <f>INDEX('Screen Printing'!$BY91:$ZZ91,1,1+INT((COLUMN()-COLUMN($AT$100))/3)*4)</f>
        <v>210093</v>
      </c>
      <c r="AX6" s="1108"/>
      <c r="AY6" s="1111"/>
      <c r="AZ6" s="1107">
        <f>INDEX('Screen Printing'!$BY91:$ZZ91,1,1+INT((COLUMN()-COLUMN($AT$100))/3)*4)</f>
        <v>171018</v>
      </c>
      <c r="BA6" s="1108"/>
      <c r="BB6" s="1109"/>
      <c r="BC6" s="1108">
        <f>INDEX('Screen Printing'!$BY91:$ZZ91,1,1+INT((COLUMN()-COLUMN($AT$100))/3)*4)</f>
        <v>203730</v>
      </c>
      <c r="BD6" s="1108"/>
      <c r="BE6" s="1109"/>
      <c r="BF6" s="1110">
        <f>INDEX('Screen Printing'!$BY91:$ZZ91,1,1+INT((COLUMN()-COLUMN($AT$100))/3)*4)</f>
        <v>136116</v>
      </c>
      <c r="BG6" s="1108"/>
      <c r="BH6" s="1109"/>
      <c r="BI6" s="1110">
        <f>INDEX('Screen Printing'!$BY91:$ZZ91,1,1+INT((COLUMN()-COLUMN($AT$100))/3)*4)</f>
        <v>210153.60000000003</v>
      </c>
      <c r="BJ6" s="1108"/>
      <c r="BK6" s="1111"/>
      <c r="BL6" s="1107">
        <f>INDEX('Screen Printing'!$BY91:$ZZ91,1,1+INT((COLUMN()-COLUMN($AT$100))/3)*4)</f>
        <v>253099.80000000005</v>
      </c>
      <c r="BM6" s="1108"/>
      <c r="BN6" s="1109"/>
      <c r="BO6" s="1108">
        <f>INDEX('Screen Printing'!$BY91:$ZZ91,1,1+INT((COLUMN()-COLUMN($AT$100))/3)*4)</f>
        <v>178735.80000000005</v>
      </c>
      <c r="BP6" s="1108"/>
      <c r="BQ6" s="1109"/>
      <c r="BR6" s="1110">
        <f>INDEX('Screen Printing'!$BY91:$ZZ91,1,1+INT((COLUMN()-COLUMN($AT$100))/3)*4)</f>
        <v>173695.80000000005</v>
      </c>
      <c r="BS6" s="1108"/>
      <c r="BT6" s="1109"/>
      <c r="BU6" s="1110">
        <f>INDEX('Screen Printing'!$BY91:$ZZ91,1,1+INT((COLUMN()-COLUMN($AT$100))/3)*4)</f>
        <v>176923.80000000005</v>
      </c>
      <c r="BV6" s="1108"/>
      <c r="BW6" s="1109"/>
      <c r="BX6" s="1110">
        <f>INDEX('Screen Printing'!$BY91:$ZZ91,1,1+INT((COLUMN()-COLUMN($AT$100))/3)*4)</f>
        <v>229123.20000000001</v>
      </c>
      <c r="BY6" s="1108"/>
      <c r="BZ6" s="1111"/>
      <c r="CA6" s="1107">
        <f>INDEX('Screen Printing'!$BY91:$ZZ91,1,1+INT((COLUMN()-COLUMN($AT$100))/3)*4)</f>
        <v>206524.5</v>
      </c>
      <c r="CB6" s="1108"/>
      <c r="CC6" s="1109"/>
      <c r="CD6" s="1108">
        <f>INDEX('Screen Printing'!$BY91:$ZZ91,1,1+INT((COLUMN()-COLUMN($AT$100))/3)*4)</f>
        <v>205510.5</v>
      </c>
      <c r="CE6" s="1108"/>
      <c r="CF6" s="1109"/>
      <c r="CG6" s="1110">
        <f>INDEX('Screen Printing'!$BY91:$ZZ91,1,1+INT((COLUMN()-COLUMN($AT$100))/3)*4)</f>
        <v>201760.5</v>
      </c>
      <c r="CH6" s="1108"/>
      <c r="CI6" s="1109"/>
      <c r="CJ6" s="1110">
        <f>INDEX('Screen Printing'!$BY91:$ZZ91,1,1+INT((COLUMN()-COLUMN($AT$100))/3)*4)</f>
        <v>159706.5</v>
      </c>
      <c r="CK6" s="1108"/>
      <c r="CL6" s="1111"/>
      <c r="CM6" s="1107">
        <f>INDEX('Screen Printing'!$BY91:$ZZ91,1,1+INT((COLUMN()-COLUMN($AT$100))/3)*4)</f>
        <v>252373.5</v>
      </c>
      <c r="CN6" s="1108"/>
      <c r="CO6" s="1109"/>
      <c r="CP6" s="1108">
        <f>INDEX('Screen Printing'!$BY91:$ZZ91,1,1+INT((COLUMN()-COLUMN($AT$100))/3)*4)</f>
        <v>253585.5</v>
      </c>
      <c r="CQ6" s="1108"/>
      <c r="CR6" s="1109"/>
      <c r="CS6" s="1110">
        <f>INDEX('Screen Printing'!$BY91:$ZZ91,1,1+INT((COLUMN()-COLUMN($AT$100))/3)*4)</f>
        <v>252757.5</v>
      </c>
      <c r="CT6" s="1108"/>
      <c r="CU6" s="1109"/>
      <c r="CV6" s="1110">
        <f>INDEX('Screen Printing'!$BY91:$ZZ91,1,1+INT((COLUMN()-COLUMN($AT$100))/3)*4)</f>
        <v>237520.5</v>
      </c>
      <c r="CW6" s="1108"/>
      <c r="CX6" s="1111"/>
      <c r="CY6"/>
      <c r="CZ6"/>
      <c r="DA6"/>
      <c r="DB6" s="224"/>
      <c r="DC6" s="224"/>
      <c r="DD6" s="224"/>
    </row>
    <row r="7" spans="1:108" s="224" customFormat="1" ht="20.149999999999999" customHeight="1" x14ac:dyDescent="0.35">
      <c r="A7" s="1127"/>
      <c r="C7" s="281" t="s">
        <v>236</v>
      </c>
      <c r="D7" s="282">
        <v>10</v>
      </c>
      <c r="E7" s="239"/>
      <c r="F7" s="229"/>
      <c r="G7" s="1096" t="s">
        <v>245</v>
      </c>
      <c r="H7" s="1097"/>
      <c r="I7" s="1098"/>
      <c r="J7" s="1131">
        <f>'Screen Printing'!J92</f>
        <v>0</v>
      </c>
      <c r="K7" s="1132"/>
      <c r="L7" s="1133"/>
      <c r="M7" s="1131">
        <f>'Screen Printing'!M92</f>
        <v>0</v>
      </c>
      <c r="N7" s="1132"/>
      <c r="O7" s="1133"/>
      <c r="P7" s="1131">
        <f>'Screen Printing'!P92</f>
        <v>0</v>
      </c>
      <c r="Q7" s="1132"/>
      <c r="R7" s="1133"/>
      <c r="S7" s="1131">
        <f>'Screen Printing'!S92</f>
        <v>10.995639611746176</v>
      </c>
      <c r="T7" s="1132"/>
      <c r="U7" s="1132"/>
      <c r="V7" s="1128">
        <v>3</v>
      </c>
      <c r="W7" s="1129"/>
      <c r="X7" s="1134"/>
      <c r="Y7" s="1128">
        <v>3</v>
      </c>
      <c r="Z7" s="1129"/>
      <c r="AA7" s="1130"/>
      <c r="AB7" s="1129">
        <v>3</v>
      </c>
      <c r="AC7" s="1129"/>
      <c r="AD7" s="1130"/>
      <c r="AE7" s="1135">
        <v>3</v>
      </c>
      <c r="AF7" s="1129"/>
      <c r="AG7" s="1130"/>
      <c r="AH7" s="1135">
        <v>3</v>
      </c>
      <c r="AI7" s="1129"/>
      <c r="AJ7" s="1130"/>
      <c r="AK7" s="1135">
        <v>3</v>
      </c>
      <c r="AL7" s="1129"/>
      <c r="AM7" s="1134"/>
      <c r="AN7" s="1128">
        <v>3</v>
      </c>
      <c r="AO7" s="1129"/>
      <c r="AP7" s="1130"/>
      <c r="AQ7" s="1129">
        <v>3</v>
      </c>
      <c r="AR7" s="1129"/>
      <c r="AS7" s="1130"/>
      <c r="AT7" s="1135">
        <v>3</v>
      </c>
      <c r="AU7" s="1129"/>
      <c r="AV7" s="1130"/>
      <c r="AW7" s="1135">
        <v>3</v>
      </c>
      <c r="AX7" s="1129"/>
      <c r="AY7" s="1134"/>
      <c r="AZ7" s="1128">
        <v>3</v>
      </c>
      <c r="BA7" s="1129"/>
      <c r="BB7" s="1130"/>
      <c r="BC7" s="1129">
        <v>3</v>
      </c>
      <c r="BD7" s="1129"/>
      <c r="BE7" s="1130"/>
      <c r="BF7" s="1135">
        <v>3</v>
      </c>
      <c r="BG7" s="1129"/>
      <c r="BH7" s="1130"/>
      <c r="BI7" s="1135">
        <v>3</v>
      </c>
      <c r="BJ7" s="1129"/>
      <c r="BK7" s="1134"/>
      <c r="BL7" s="1128">
        <v>3</v>
      </c>
      <c r="BM7" s="1129"/>
      <c r="BN7" s="1130"/>
      <c r="BO7" s="1129">
        <v>3</v>
      </c>
      <c r="BP7" s="1129"/>
      <c r="BQ7" s="1130"/>
      <c r="BR7" s="1135">
        <v>3</v>
      </c>
      <c r="BS7" s="1129"/>
      <c r="BT7" s="1130"/>
      <c r="BU7" s="1135">
        <v>3</v>
      </c>
      <c r="BV7" s="1129"/>
      <c r="BW7" s="1130"/>
      <c r="BX7" s="1135">
        <v>3</v>
      </c>
      <c r="BY7" s="1129"/>
      <c r="BZ7" s="1134"/>
      <c r="CA7" s="1128">
        <v>3</v>
      </c>
      <c r="CB7" s="1129"/>
      <c r="CC7" s="1130"/>
      <c r="CD7" s="1129">
        <v>3</v>
      </c>
      <c r="CE7" s="1129"/>
      <c r="CF7" s="1130"/>
      <c r="CG7" s="1135">
        <v>3</v>
      </c>
      <c r="CH7" s="1129"/>
      <c r="CI7" s="1130"/>
      <c r="CJ7" s="1135">
        <v>3</v>
      </c>
      <c r="CK7" s="1129"/>
      <c r="CL7" s="1134"/>
      <c r="CM7" s="1128">
        <v>3</v>
      </c>
      <c r="CN7" s="1129"/>
      <c r="CO7" s="1130"/>
      <c r="CP7" s="1129">
        <v>3</v>
      </c>
      <c r="CQ7" s="1129"/>
      <c r="CR7" s="1130"/>
      <c r="CS7" s="1135">
        <v>3</v>
      </c>
      <c r="CT7" s="1129"/>
      <c r="CU7" s="1130"/>
      <c r="CV7" s="1135">
        <v>3</v>
      </c>
      <c r="CW7" s="1129"/>
      <c r="CX7" s="1134"/>
      <c r="CY7"/>
      <c r="CZ7"/>
      <c r="DA7"/>
    </row>
    <row r="8" spans="1:108" s="224" customFormat="1" ht="20.149999999999999" customHeight="1" x14ac:dyDescent="0.35">
      <c r="A8" s="1127"/>
      <c r="B8" s="228"/>
      <c r="C8" s="240" t="s">
        <v>63</v>
      </c>
      <c r="D8" s="241">
        <f>SUM(D6:D7)</f>
        <v>41</v>
      </c>
      <c r="E8" s="239"/>
      <c r="F8" s="229"/>
      <c r="G8" s="1096" t="s">
        <v>246</v>
      </c>
      <c r="H8" s="1097"/>
      <c r="I8" s="1098"/>
      <c r="J8" s="1099">
        <f>'Screen Printing'!J93</f>
        <v>31</v>
      </c>
      <c r="K8" s="1100"/>
      <c r="L8" s="1101"/>
      <c r="M8" s="1099">
        <f>'Screen Printing'!M93</f>
        <v>31</v>
      </c>
      <c r="N8" s="1100"/>
      <c r="O8" s="1101"/>
      <c r="P8" s="1099">
        <f>'Screen Printing'!P93</f>
        <v>31</v>
      </c>
      <c r="Q8" s="1100"/>
      <c r="R8" s="1101"/>
      <c r="S8" s="1099">
        <f>'Screen Printing'!S93</f>
        <v>31</v>
      </c>
      <c r="T8" s="1100"/>
      <c r="U8" s="1100"/>
      <c r="V8" s="1070">
        <v>21</v>
      </c>
      <c r="W8" s="1071"/>
      <c r="X8" s="1074"/>
      <c r="Y8" s="1128">
        <v>21</v>
      </c>
      <c r="Z8" s="1129"/>
      <c r="AA8" s="1130"/>
      <c r="AB8" s="1129">
        <v>21</v>
      </c>
      <c r="AC8" s="1129"/>
      <c r="AD8" s="1130"/>
      <c r="AE8" s="1135">
        <v>21</v>
      </c>
      <c r="AF8" s="1129"/>
      <c r="AG8" s="1130"/>
      <c r="AH8" s="1135">
        <v>21</v>
      </c>
      <c r="AI8" s="1129"/>
      <c r="AJ8" s="1130"/>
      <c r="AK8" s="1135">
        <v>21</v>
      </c>
      <c r="AL8" s="1129"/>
      <c r="AM8" s="1134"/>
      <c r="AN8" s="1128">
        <v>21</v>
      </c>
      <c r="AO8" s="1129"/>
      <c r="AP8" s="1130"/>
      <c r="AQ8" s="1129">
        <v>21</v>
      </c>
      <c r="AR8" s="1129"/>
      <c r="AS8" s="1130"/>
      <c r="AT8" s="1135">
        <v>21</v>
      </c>
      <c r="AU8" s="1129"/>
      <c r="AV8" s="1130"/>
      <c r="AW8" s="1135">
        <v>21</v>
      </c>
      <c r="AX8" s="1129"/>
      <c r="AY8" s="1134"/>
      <c r="AZ8" s="1128">
        <v>21</v>
      </c>
      <c r="BA8" s="1129"/>
      <c r="BB8" s="1130"/>
      <c r="BC8" s="1129">
        <v>21</v>
      </c>
      <c r="BD8" s="1129"/>
      <c r="BE8" s="1130"/>
      <c r="BF8" s="1135">
        <v>21</v>
      </c>
      <c r="BG8" s="1129"/>
      <c r="BH8" s="1130"/>
      <c r="BI8" s="1135">
        <v>21</v>
      </c>
      <c r="BJ8" s="1129"/>
      <c r="BK8" s="1134"/>
      <c r="BL8" s="1128">
        <v>21</v>
      </c>
      <c r="BM8" s="1129"/>
      <c r="BN8" s="1130"/>
      <c r="BO8" s="1129">
        <v>21</v>
      </c>
      <c r="BP8" s="1129"/>
      <c r="BQ8" s="1130"/>
      <c r="BR8" s="1135">
        <v>21</v>
      </c>
      <c r="BS8" s="1129"/>
      <c r="BT8" s="1130"/>
      <c r="BU8" s="1135">
        <v>21</v>
      </c>
      <c r="BV8" s="1129"/>
      <c r="BW8" s="1130"/>
      <c r="BX8" s="1135">
        <v>21</v>
      </c>
      <c r="BY8" s="1129"/>
      <c r="BZ8" s="1134"/>
      <c r="CA8" s="1128">
        <v>21</v>
      </c>
      <c r="CB8" s="1129"/>
      <c r="CC8" s="1130"/>
      <c r="CD8" s="1129">
        <v>21</v>
      </c>
      <c r="CE8" s="1129"/>
      <c r="CF8" s="1130"/>
      <c r="CG8" s="1135">
        <v>21</v>
      </c>
      <c r="CH8" s="1129"/>
      <c r="CI8" s="1130"/>
      <c r="CJ8" s="1135">
        <v>21</v>
      </c>
      <c r="CK8" s="1129"/>
      <c r="CL8" s="1134"/>
      <c r="CM8" s="1128">
        <v>21</v>
      </c>
      <c r="CN8" s="1129"/>
      <c r="CO8" s="1130"/>
      <c r="CP8" s="1129">
        <v>21</v>
      </c>
      <c r="CQ8" s="1129"/>
      <c r="CR8" s="1130"/>
      <c r="CS8" s="1135">
        <v>21</v>
      </c>
      <c r="CT8" s="1129"/>
      <c r="CU8" s="1130"/>
      <c r="CV8" s="1135">
        <v>21</v>
      </c>
      <c r="CW8" s="1129"/>
      <c r="CX8" s="1134"/>
      <c r="CY8"/>
      <c r="CZ8"/>
      <c r="DA8"/>
    </row>
    <row r="9" spans="1:108" s="224" customFormat="1" ht="20.149999999999999" customHeight="1" x14ac:dyDescent="0.35">
      <c r="A9" s="1127"/>
      <c r="C9" s="225"/>
      <c r="D9" s="225"/>
      <c r="E9" s="242"/>
      <c r="F9" s="230"/>
      <c r="G9" s="1075" t="s">
        <v>211</v>
      </c>
      <c r="H9" s="1076"/>
      <c r="I9" s="1077"/>
      <c r="J9" s="1136">
        <f>'Screen Printing'!J94</f>
        <v>31</v>
      </c>
      <c r="K9" s="1137"/>
      <c r="L9" s="1138"/>
      <c r="M9" s="1136">
        <f>'Screen Printing'!M94</f>
        <v>31</v>
      </c>
      <c r="N9" s="1137"/>
      <c r="O9" s="1138"/>
      <c r="P9" s="1136">
        <f>'Screen Printing'!P94</f>
        <v>31</v>
      </c>
      <c r="Q9" s="1137"/>
      <c r="R9" s="1138"/>
      <c r="S9" s="1136">
        <f>'Screen Printing'!S94</f>
        <v>20.004360388253822</v>
      </c>
      <c r="T9" s="1137"/>
      <c r="U9" s="1137"/>
      <c r="V9" s="1142" cm="1">
        <f t="array" ref="V9">INDEX('Screen Printing'!$V94:$ZZ94,1,1+INT((COLUMN()-COLUMN($V$112))/3)*4)</f>
        <v>-3.5</v>
      </c>
      <c r="W9" s="1084"/>
      <c r="X9" s="1087"/>
      <c r="Y9" s="1081" cm="1">
        <f t="array" ref="Y9">INDEX('Screen Printing'!$V94:$ZZ94,1,1+INT((COLUMN()-COLUMN($V$112))/3)*4)</f>
        <v>4.5</v>
      </c>
      <c r="Z9" s="1082"/>
      <c r="AA9" s="1083"/>
      <c r="AB9" s="1084" cm="1">
        <f t="array" ref="AB9">INDEX('Screen Printing'!$V94:$ZZ94,1,1+INT((COLUMN()-COLUMN($V$112))/3)*4)</f>
        <v>-2</v>
      </c>
      <c r="AC9" s="1084"/>
      <c r="AD9" s="1085"/>
      <c r="AE9" s="1086" cm="1">
        <f t="array" ref="AE9">INDEX('Screen Printing'!$V94:$ZZ94,1,1+INT((COLUMN()-COLUMN($V$112))/3)*4)</f>
        <v>-2</v>
      </c>
      <c r="AF9" s="1084"/>
      <c r="AG9" s="1085"/>
      <c r="AH9" s="1086" cm="1">
        <f t="array" ref="AH9">INDEX('Screen Printing'!$V94:$ZZ94,1,1+INT((COLUMN()-COLUMN($V$112))/3)*4)</f>
        <v>6</v>
      </c>
      <c r="AI9" s="1084"/>
      <c r="AJ9" s="1085"/>
      <c r="AK9" s="1086" cm="1">
        <f t="array" ref="AK9">INDEX('Screen Printing'!$V94:$ZZ94,1,1+INT((COLUMN()-COLUMN($V$112))/3)*4)</f>
        <v>19</v>
      </c>
      <c r="AL9" s="1084"/>
      <c r="AM9" s="1087"/>
      <c r="AN9" s="1081">
        <f>'Screen Printing'!BI94</f>
        <v>-7</v>
      </c>
      <c r="AO9" s="1082"/>
      <c r="AP9" s="1083"/>
      <c r="AQ9" s="1084">
        <f>'Screen Printing'!BM94</f>
        <v>19</v>
      </c>
      <c r="AR9" s="1084"/>
      <c r="AS9" s="1085"/>
      <c r="AT9" s="1086">
        <f>INDEX('Screen Printing'!$BY94:$ZZ94,1,1+INT((COLUMN()-COLUMN($AT$100))/3)*4)</f>
        <v>3.5</v>
      </c>
      <c r="AU9" s="1084"/>
      <c r="AV9" s="1085"/>
      <c r="AW9" s="1086">
        <f>INDEX('Screen Printing'!$BY94:$ZZ94,1,1+INT((COLUMN()-COLUMN($AT$100))/3)*4)</f>
        <v>-1</v>
      </c>
      <c r="AX9" s="1084"/>
      <c r="AY9" s="1087"/>
      <c r="AZ9" s="1081">
        <f>INDEX('Screen Printing'!$BY94:$ZZ94,1,1+INT((COLUMN()-COLUMN($AT$100))/3)*4)</f>
        <v>-2</v>
      </c>
      <c r="BA9" s="1082"/>
      <c r="BB9" s="1083"/>
      <c r="BC9" s="1084">
        <f>INDEX('Screen Printing'!$BY94:$ZZ94,1,1+INT((COLUMN()-COLUMN($AT$100))/3)*4)</f>
        <v>0.5</v>
      </c>
      <c r="BD9" s="1084"/>
      <c r="BE9" s="1085"/>
      <c r="BF9" s="1086">
        <f>INDEX('Screen Printing'!$BY94:$ZZ94,1,1+INT((COLUMN()-COLUMN($AT$100))/3)*4)</f>
        <v>4.5</v>
      </c>
      <c r="BG9" s="1084"/>
      <c r="BH9" s="1085"/>
      <c r="BI9" s="1086">
        <f>INDEX('Screen Printing'!$BY94:$ZZ94,1,1+INT((COLUMN()-COLUMN($AT$100))/3)*4)</f>
        <v>-7.5</v>
      </c>
      <c r="BJ9" s="1084"/>
      <c r="BK9" s="1087"/>
      <c r="BL9" s="1081">
        <f>INDEX('Screen Printing'!$BY94:$ZZ94,1,1+INT((COLUMN()-COLUMN($AT$100))/3)*4)</f>
        <v>-9.5</v>
      </c>
      <c r="BM9" s="1082"/>
      <c r="BN9" s="1083"/>
      <c r="BO9" s="1084">
        <f>INDEX('Screen Printing'!$BY94:$ZZ94,1,1+INT((COLUMN()-COLUMN($AT$100))/3)*4)</f>
        <v>0.5</v>
      </c>
      <c r="BP9" s="1084"/>
      <c r="BQ9" s="1085"/>
      <c r="BR9" s="1086">
        <f>INDEX('Screen Printing'!$BY94:$ZZ94,1,1+INT((COLUMN()-COLUMN($AT$100))/3)*4)</f>
        <v>3</v>
      </c>
      <c r="BS9" s="1084"/>
      <c r="BT9" s="1085"/>
      <c r="BU9" s="1086">
        <f>INDEX('Screen Printing'!$BY94:$ZZ94,1,1+INT((COLUMN()-COLUMN($AT$100))/3)*4)</f>
        <v>3</v>
      </c>
      <c r="BV9" s="1084"/>
      <c r="BW9" s="1085"/>
      <c r="BX9" s="1086">
        <f>INDEX('Screen Printing'!$BY94:$ZZ94,1,1+INT((COLUMN()-COLUMN($AT$100))/3)*4)</f>
        <v>2</v>
      </c>
      <c r="BY9" s="1084"/>
      <c r="BZ9" s="1087"/>
      <c r="CA9" s="1088">
        <f>INDEX('Screen Printing'!$BY94:$ZZ94,1,1+INT((COLUMN()-COLUMN($AT$100))/3)*4)</f>
        <v>-6.5</v>
      </c>
      <c r="CB9" s="1089"/>
      <c r="CC9" s="1090"/>
      <c r="CD9" s="1084">
        <f>INDEX('Screen Printing'!$BY94:$ZZ94,1,1+INT((COLUMN()-COLUMN($AT$100))/3)*4)</f>
        <v>-2</v>
      </c>
      <c r="CE9" s="1084"/>
      <c r="CF9" s="1085"/>
      <c r="CG9" s="1086">
        <f>INDEX('Screen Printing'!$BY94:$ZZ94,1,1+INT((COLUMN()-COLUMN($AT$100))/3)*4)</f>
        <v>0.5</v>
      </c>
      <c r="CH9" s="1084"/>
      <c r="CI9" s="1085"/>
      <c r="CJ9" s="1086">
        <f>INDEX('Screen Printing'!$BY94:$ZZ94,1,1+INT((COLUMN()-COLUMN($AT$100))/3)*4)</f>
        <v>1</v>
      </c>
      <c r="CK9" s="1084"/>
      <c r="CL9" s="1087"/>
      <c r="CM9" s="1081">
        <f>INDEX('Screen Printing'!$BY94:$ZZ94,1,1+INT((COLUMN()-COLUMN($AT$100))/3)*4)</f>
        <v>-4</v>
      </c>
      <c r="CN9" s="1082"/>
      <c r="CO9" s="1083"/>
      <c r="CP9" s="1084">
        <f>INDEX('Screen Printing'!$BY94:$ZZ94,1,1+INT((COLUMN()-COLUMN($AT$100))/3)*4)</f>
        <v>-4.5</v>
      </c>
      <c r="CQ9" s="1084"/>
      <c r="CR9" s="1085"/>
      <c r="CS9" s="1086">
        <f>INDEX('Screen Printing'!$BY94:$ZZ94,1,1+INT((COLUMN()-COLUMN($AT$100))/3)*4)</f>
        <v>-12</v>
      </c>
      <c r="CT9" s="1084"/>
      <c r="CU9" s="1085"/>
      <c r="CV9" s="1086">
        <f>INDEX('Screen Printing'!$BY94:$ZZ94,1,1+INT((COLUMN()-COLUMN($AT$100))/3)*4)</f>
        <v>-1</v>
      </c>
      <c r="CW9" s="1084"/>
      <c r="CX9" s="1087"/>
      <c r="CY9"/>
      <c r="CZ9"/>
      <c r="DA9"/>
    </row>
    <row r="10" spans="1:108" s="286" customFormat="1" ht="20.149999999999999" customHeight="1" thickBot="1" x14ac:dyDescent="0.4">
      <c r="A10" s="1127"/>
      <c r="C10" s="287"/>
      <c r="D10" s="287"/>
      <c r="E10" s="274"/>
      <c r="F10" s="274"/>
      <c r="G10" s="1063" t="s">
        <v>223</v>
      </c>
      <c r="H10" s="1064"/>
      <c r="I10" s="1065"/>
      <c r="J10" s="274"/>
      <c r="K10" s="274"/>
      <c r="L10" s="274"/>
      <c r="M10" s="274"/>
      <c r="N10" s="274"/>
      <c r="O10" s="274"/>
      <c r="P10" s="274"/>
      <c r="Q10" s="274"/>
      <c r="R10" s="274"/>
      <c r="S10" s="274"/>
      <c r="T10" s="274"/>
      <c r="U10" s="274"/>
      <c r="V10" s="1069">
        <f>AVERAGE(V9)</f>
        <v>-3.5</v>
      </c>
      <c r="W10" s="1069"/>
      <c r="X10" s="1069"/>
      <c r="Y10" s="1139">
        <f>AVERAGE(Y9:AM9)</f>
        <v>5.0999999999999996</v>
      </c>
      <c r="Z10" s="1140"/>
      <c r="AA10" s="1140"/>
      <c r="AB10" s="1140">
        <f>SUM(AB6:AP6)</f>
        <v>892756.5</v>
      </c>
      <c r="AC10" s="1140"/>
      <c r="AD10" s="1140"/>
      <c r="AE10" s="1140"/>
      <c r="AF10" s="1140"/>
      <c r="AG10" s="1140"/>
      <c r="AH10" s="1140"/>
      <c r="AI10" s="1140"/>
      <c r="AJ10" s="1140"/>
      <c r="AK10" s="1140"/>
      <c r="AL10" s="1140"/>
      <c r="AM10" s="1141"/>
      <c r="AN10" s="1069">
        <f>AVERAGE(AN9:AY9)</f>
        <v>3.625</v>
      </c>
      <c r="AO10" s="1069"/>
      <c r="AP10" s="1069"/>
      <c r="AQ10" s="1069">
        <f>SUM(AQ6:BB6)</f>
        <v>602848.5</v>
      </c>
      <c r="AR10" s="1069"/>
      <c r="AS10" s="1069"/>
      <c r="AT10" s="1069"/>
      <c r="AU10" s="1069"/>
      <c r="AV10" s="1069"/>
      <c r="AW10" s="1069"/>
      <c r="AX10" s="1069"/>
      <c r="AY10" s="1069"/>
      <c r="AZ10" s="1069">
        <f>AVERAGE(AZ9:BK9)</f>
        <v>-1.125</v>
      </c>
      <c r="BA10" s="1069"/>
      <c r="BB10" s="1069"/>
      <c r="BC10" s="1069">
        <f>SUM(BC6:BN6)</f>
        <v>803099.40000000014</v>
      </c>
      <c r="BD10" s="1069"/>
      <c r="BE10" s="1069"/>
      <c r="BF10" s="1069"/>
      <c r="BG10" s="1069"/>
      <c r="BH10" s="1069"/>
      <c r="BI10" s="1069"/>
      <c r="BJ10" s="1069"/>
      <c r="BK10" s="1069"/>
      <c r="BL10" s="1069">
        <f>AVERAGE(BL9:BZ9)</f>
        <v>-0.2</v>
      </c>
      <c r="BM10" s="1069"/>
      <c r="BN10" s="1069"/>
      <c r="BO10" s="1069">
        <f>SUM(BO6:CC6)</f>
        <v>965003.10000000009</v>
      </c>
      <c r="BP10" s="1069"/>
      <c r="BQ10" s="1069"/>
      <c r="BR10" s="1069"/>
      <c r="BS10" s="1069"/>
      <c r="BT10" s="1069"/>
      <c r="BU10" s="1069"/>
      <c r="BV10" s="1069"/>
      <c r="BW10" s="1069"/>
      <c r="BX10" s="1069"/>
      <c r="BY10" s="1069"/>
      <c r="BZ10" s="1069"/>
      <c r="CA10" s="1069">
        <f>AVERAGE(CA9:CL9)</f>
        <v>-1.75</v>
      </c>
      <c r="CB10" s="1069"/>
      <c r="CC10" s="1069"/>
      <c r="CD10" s="1069">
        <f t="shared" ref="CD10" si="0">SUM(CD6:CO6)</f>
        <v>819351</v>
      </c>
      <c r="CE10" s="1069"/>
      <c r="CF10" s="1069"/>
      <c r="CG10" s="1069"/>
      <c r="CH10" s="1069"/>
      <c r="CI10" s="1069"/>
      <c r="CJ10" s="1069"/>
      <c r="CK10" s="1069"/>
      <c r="CL10" s="1069"/>
      <c r="CM10" s="1139">
        <f>AVERAGE(CM9:CX9)</f>
        <v>-5.375</v>
      </c>
      <c r="CN10" s="1140"/>
      <c r="CO10" s="1140"/>
      <c r="CP10" s="1140">
        <f t="shared" ref="CP10" si="1">SUM(CP6:DA6)</f>
        <v>743863.5</v>
      </c>
      <c r="CQ10" s="1140"/>
      <c r="CR10" s="1140"/>
      <c r="CS10" s="1140"/>
      <c r="CT10" s="1140"/>
      <c r="CU10" s="1140"/>
      <c r="CV10" s="1140"/>
      <c r="CW10" s="1140"/>
      <c r="CX10" s="1141"/>
      <c r="CY10" s="288"/>
      <c r="CZ10" s="288"/>
      <c r="DA10" s="288"/>
    </row>
    <row r="11" spans="1:108" s="224" customFormat="1" ht="20.149999999999999" customHeight="1" x14ac:dyDescent="0.3">
      <c r="A11" s="237"/>
      <c r="C11" s="225"/>
      <c r="D11" s="225"/>
      <c r="E11" s="228"/>
      <c r="F11" s="228"/>
      <c r="G11" s="246"/>
      <c r="H11" s="246"/>
      <c r="I11" s="246"/>
      <c r="J11" s="231"/>
      <c r="K11" s="231"/>
      <c r="L11" s="232"/>
      <c r="M11" s="231"/>
      <c r="N11" s="231"/>
      <c r="O11" s="232"/>
      <c r="P11" s="231"/>
      <c r="Q11" s="231"/>
      <c r="R11" s="232"/>
      <c r="S11" s="231"/>
      <c r="T11" s="231"/>
      <c r="U11" s="232"/>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c r="BG11" s="247"/>
      <c r="BH11" s="247"/>
      <c r="BI11" s="247"/>
      <c r="BJ11" s="247"/>
      <c r="BK11" s="247"/>
      <c r="BL11" s="247"/>
      <c r="BM11" s="247"/>
      <c r="BN11" s="247"/>
      <c r="BO11" s="247"/>
      <c r="BP11" s="247"/>
      <c r="BQ11" s="247"/>
      <c r="BR11" s="247"/>
      <c r="BS11" s="247"/>
      <c r="BT11" s="247"/>
      <c r="BU11" s="247"/>
      <c r="BV11" s="247"/>
      <c r="BW11" s="247"/>
      <c r="BX11" s="247"/>
      <c r="BY11" s="247"/>
      <c r="BZ11" s="247"/>
      <c r="CA11" s="247"/>
      <c r="CB11" s="247"/>
      <c r="CC11" s="247"/>
      <c r="CD11" s="247"/>
      <c r="CE11" s="247"/>
      <c r="CF11" s="247"/>
      <c r="CG11" s="247"/>
      <c r="CH11" s="247"/>
      <c r="CI11" s="247"/>
      <c r="CJ11" s="247"/>
      <c r="CK11" s="247"/>
      <c r="CL11" s="247"/>
      <c r="CM11" s="247"/>
      <c r="CN11" s="247"/>
      <c r="CO11" s="247"/>
      <c r="CP11" s="247"/>
      <c r="CQ11" s="247"/>
      <c r="CR11" s="247"/>
      <c r="CS11" s="247"/>
      <c r="CT11" s="247"/>
      <c r="CU11" s="247"/>
      <c r="CV11" s="247"/>
      <c r="CW11" s="247"/>
      <c r="CX11" s="247"/>
      <c r="CY11" s="247"/>
      <c r="CZ11" s="247"/>
      <c r="DA11" s="247"/>
    </row>
    <row r="12" spans="1:108" s="224" customFormat="1" ht="20.149999999999999" customHeight="1" thickBot="1" x14ac:dyDescent="0.35">
      <c r="C12" s="225"/>
      <c r="D12" s="225"/>
      <c r="E12" s="228"/>
      <c r="F12" s="228"/>
      <c r="G12" s="228"/>
      <c r="H12" s="228"/>
      <c r="I12" s="228"/>
      <c r="J12" s="231"/>
      <c r="K12" s="231"/>
      <c r="L12" s="232"/>
      <c r="M12" s="231"/>
      <c r="N12" s="231"/>
      <c r="O12" s="232"/>
      <c r="P12" s="231"/>
      <c r="Q12" s="231"/>
      <c r="R12" s="232"/>
      <c r="S12" s="231"/>
      <c r="T12" s="231"/>
      <c r="U12" s="232"/>
      <c r="V12" s="233"/>
      <c r="W12" s="234"/>
      <c r="X12" s="234"/>
      <c r="Y12" s="234"/>
      <c r="Z12" s="234"/>
      <c r="AA12" s="234"/>
      <c r="AB12" s="233"/>
      <c r="AC12" s="234"/>
      <c r="AD12" s="234"/>
      <c r="AE12" s="234"/>
      <c r="AF12" s="234"/>
      <c r="AG12" s="234"/>
      <c r="AH12" s="234"/>
      <c r="AI12" s="234"/>
      <c r="AJ12" s="234"/>
      <c r="AK12" s="234"/>
      <c r="AL12" s="234"/>
      <c r="AM12" s="234"/>
      <c r="AN12" s="234"/>
      <c r="AO12" s="234"/>
      <c r="AP12" s="234"/>
      <c r="AQ12" s="233"/>
      <c r="AR12" s="234"/>
      <c r="AS12" s="234"/>
      <c r="AT12" s="234"/>
      <c r="AU12" s="234"/>
      <c r="AV12" s="234"/>
      <c r="AW12" s="234"/>
      <c r="AX12" s="234"/>
      <c r="AY12" s="234"/>
      <c r="AZ12" s="234"/>
      <c r="BA12" s="234"/>
      <c r="BB12" s="234"/>
      <c r="BC12" s="233"/>
      <c r="BD12" s="234"/>
      <c r="BE12" s="234"/>
      <c r="BF12" s="234"/>
      <c r="BG12" s="234"/>
      <c r="BH12" s="234"/>
      <c r="BI12" s="234"/>
      <c r="BJ12" s="234"/>
      <c r="BK12" s="234"/>
      <c r="BL12" s="234"/>
      <c r="BM12" s="234"/>
      <c r="BN12" s="234"/>
      <c r="BO12" s="233"/>
      <c r="BP12" s="234"/>
      <c r="BQ12" s="234"/>
      <c r="BR12" s="234"/>
      <c r="BS12" s="234"/>
      <c r="BT12" s="234"/>
      <c r="BU12" s="234"/>
      <c r="BV12" s="234"/>
      <c r="BW12" s="234"/>
      <c r="BX12" s="234"/>
      <c r="BY12" s="234"/>
      <c r="BZ12" s="234"/>
      <c r="CA12" s="234"/>
      <c r="CB12" s="234"/>
      <c r="CC12" s="234"/>
      <c r="CD12" s="233"/>
      <c r="CE12" s="234"/>
      <c r="CF12" s="234"/>
      <c r="CG12" s="234"/>
      <c r="CH12" s="234"/>
      <c r="CI12" s="234"/>
      <c r="CJ12" s="234"/>
      <c r="CK12" s="234"/>
      <c r="CL12" s="234"/>
      <c r="CM12" s="234"/>
      <c r="CN12" s="234"/>
      <c r="CO12" s="234"/>
      <c r="CP12" s="233"/>
      <c r="CQ12" s="234"/>
      <c r="CR12" s="234"/>
      <c r="CS12" s="234"/>
      <c r="CT12" s="234"/>
      <c r="CU12" s="234"/>
      <c r="CV12" s="234"/>
      <c r="CW12" s="234"/>
      <c r="CX12" s="234"/>
      <c r="CY12" s="234"/>
      <c r="CZ12" s="234"/>
      <c r="DA12" s="234"/>
    </row>
    <row r="13" spans="1:108" s="224" customFormat="1" ht="20.149999999999999" customHeight="1" x14ac:dyDescent="0.35">
      <c r="C13" s="225"/>
      <c r="D13" s="225"/>
      <c r="V13" s="1068" t="s">
        <v>183</v>
      </c>
      <c r="W13" s="1068"/>
      <c r="X13" s="1068"/>
      <c r="Y13" s="1124" t="s">
        <v>15</v>
      </c>
      <c r="Z13" s="1125"/>
      <c r="AA13" s="1125"/>
      <c r="AB13" s="1125"/>
      <c r="AC13" s="1125"/>
      <c r="AD13" s="1125"/>
      <c r="AE13" s="1125"/>
      <c r="AF13" s="1125"/>
      <c r="AG13" s="1125"/>
      <c r="AH13" s="1125"/>
      <c r="AI13" s="1125"/>
      <c r="AJ13" s="1125"/>
      <c r="AK13" s="1125"/>
      <c r="AL13" s="1125"/>
      <c r="AM13" s="1126"/>
      <c r="AN13" s="1068" t="s">
        <v>16</v>
      </c>
      <c r="AO13" s="1068"/>
      <c r="AP13" s="1068"/>
      <c r="AQ13" s="1068"/>
      <c r="AR13" s="1068"/>
      <c r="AS13" s="1068"/>
      <c r="AT13" s="1068"/>
      <c r="AU13" s="1068"/>
      <c r="AV13" s="1068"/>
      <c r="AW13" s="1068"/>
      <c r="AX13" s="1068"/>
      <c r="AY13" s="1068"/>
      <c r="AZ13" s="1068" t="s">
        <v>152</v>
      </c>
      <c r="BA13" s="1068"/>
      <c r="BB13" s="1068"/>
      <c r="BC13" s="1068"/>
      <c r="BD13" s="1068"/>
      <c r="BE13" s="1068"/>
      <c r="BF13" s="1068"/>
      <c r="BG13" s="1068"/>
      <c r="BH13" s="1068"/>
      <c r="BI13" s="1068"/>
      <c r="BJ13" s="1068"/>
      <c r="BK13" s="1068"/>
      <c r="BL13" s="1068" t="s">
        <v>154</v>
      </c>
      <c r="BM13" s="1068"/>
      <c r="BN13" s="1068"/>
      <c r="BO13" s="1068"/>
      <c r="BP13" s="1068"/>
      <c r="BQ13" s="1068"/>
      <c r="BR13" s="1068"/>
      <c r="BS13" s="1068"/>
      <c r="BT13" s="1068"/>
      <c r="BU13" s="1068"/>
      <c r="BV13" s="1068"/>
      <c r="BW13" s="1068"/>
      <c r="BX13" s="1068"/>
      <c r="BY13" s="1068"/>
      <c r="BZ13" s="1068"/>
      <c r="CA13" s="1068" t="s">
        <v>180</v>
      </c>
      <c r="CB13" s="1068"/>
      <c r="CC13" s="1068"/>
      <c r="CD13" s="1068"/>
      <c r="CE13" s="1068"/>
      <c r="CF13" s="1068"/>
      <c r="CG13" s="1068"/>
      <c r="CH13" s="1068"/>
      <c r="CI13" s="1068"/>
      <c r="CJ13" s="1068"/>
      <c r="CK13" s="1068"/>
      <c r="CL13" s="1068"/>
      <c r="CM13" s="1068" t="s">
        <v>181</v>
      </c>
      <c r="CN13" s="1068"/>
      <c r="CO13" s="1068"/>
      <c r="CP13" s="1068"/>
      <c r="CQ13" s="1068"/>
      <c r="CR13" s="1068"/>
      <c r="CS13" s="1068"/>
      <c r="CT13" s="1068"/>
      <c r="CU13" s="1068"/>
      <c r="CV13" s="1068"/>
      <c r="CW13" s="1068"/>
      <c r="CX13" s="1068"/>
      <c r="CY13"/>
      <c r="CZ13"/>
      <c r="DA13"/>
    </row>
    <row r="14" spans="1:108" s="227" customFormat="1" ht="20.149999999999999" customHeight="1" x14ac:dyDescent="0.35">
      <c r="A14" s="224"/>
      <c r="B14" s="224"/>
      <c r="C14" s="225"/>
      <c r="D14" s="225"/>
      <c r="E14" s="224"/>
      <c r="G14" s="226"/>
      <c r="H14" s="226"/>
      <c r="I14" s="226"/>
      <c r="J14" s="1143" t="e">
        <f>+#REF!</f>
        <v>#REF!</v>
      </c>
      <c r="K14" s="1144"/>
      <c r="L14" s="1144"/>
      <c r="M14" s="1143">
        <f>'Auto Print'!P22</f>
        <v>0</v>
      </c>
      <c r="N14" s="1144"/>
      <c r="O14" s="1144"/>
      <c r="P14" s="1118">
        <f>'Auto Print'!S22</f>
        <v>2064</v>
      </c>
      <c r="Q14" s="1119"/>
      <c r="R14" s="1120"/>
      <c r="S14" s="1118">
        <f>'Auto Print'!V22</f>
        <v>3906</v>
      </c>
      <c r="T14" s="1119"/>
      <c r="U14" s="1145"/>
      <c r="V14" s="1121" t="s">
        <v>184</v>
      </c>
      <c r="W14" s="1122"/>
      <c r="X14" s="1123"/>
      <c r="Y14" s="1103" t="s">
        <v>185</v>
      </c>
      <c r="Z14" s="1103"/>
      <c r="AA14" s="1104"/>
      <c r="AB14" s="1102" t="s">
        <v>186</v>
      </c>
      <c r="AC14" s="1103"/>
      <c r="AD14" s="1104"/>
      <c r="AE14" s="1102" t="s">
        <v>187</v>
      </c>
      <c r="AF14" s="1103"/>
      <c r="AG14" s="1104"/>
      <c r="AH14" s="1102" t="s">
        <v>188</v>
      </c>
      <c r="AI14" s="1103"/>
      <c r="AJ14" s="1104"/>
      <c r="AK14" s="1102" t="s">
        <v>189</v>
      </c>
      <c r="AL14" s="1103"/>
      <c r="AM14" s="1104"/>
      <c r="AN14" s="1102" t="s">
        <v>190</v>
      </c>
      <c r="AO14" s="1103"/>
      <c r="AP14" s="1104"/>
      <c r="AQ14" s="1102" t="s">
        <v>191</v>
      </c>
      <c r="AR14" s="1103"/>
      <c r="AS14" s="1104"/>
      <c r="AT14" s="1102" t="s">
        <v>192</v>
      </c>
      <c r="AU14" s="1103"/>
      <c r="AV14" s="1104"/>
      <c r="AW14" s="1102" t="s">
        <v>193</v>
      </c>
      <c r="AX14" s="1103"/>
      <c r="AY14" s="1104"/>
      <c r="AZ14" s="1102" t="s">
        <v>194</v>
      </c>
      <c r="BA14" s="1103"/>
      <c r="BB14" s="1104"/>
      <c r="BC14" s="1102" t="s">
        <v>195</v>
      </c>
      <c r="BD14" s="1103"/>
      <c r="BE14" s="1104"/>
      <c r="BF14" s="1102" t="s">
        <v>196</v>
      </c>
      <c r="BG14" s="1103"/>
      <c r="BH14" s="1104"/>
      <c r="BI14" s="1102" t="s">
        <v>197</v>
      </c>
      <c r="BJ14" s="1103"/>
      <c r="BK14" s="1104"/>
      <c r="BL14" s="1102" t="s">
        <v>198</v>
      </c>
      <c r="BM14" s="1103"/>
      <c r="BN14" s="1104"/>
      <c r="BO14" s="1102" t="s">
        <v>199</v>
      </c>
      <c r="BP14" s="1103"/>
      <c r="BQ14" s="1104"/>
      <c r="BR14" s="1102" t="s">
        <v>200</v>
      </c>
      <c r="BS14" s="1103"/>
      <c r="BT14" s="1104"/>
      <c r="BU14" s="1102" t="s">
        <v>201</v>
      </c>
      <c r="BV14" s="1103"/>
      <c r="BW14" s="1104"/>
      <c r="BX14" s="1102" t="s">
        <v>202</v>
      </c>
      <c r="BY14" s="1103"/>
      <c r="BZ14" s="1104"/>
      <c r="CA14" s="1102" t="s">
        <v>203</v>
      </c>
      <c r="CB14" s="1103"/>
      <c r="CC14" s="1104"/>
      <c r="CD14" s="1102" t="s">
        <v>204</v>
      </c>
      <c r="CE14" s="1103"/>
      <c r="CF14" s="1104"/>
      <c r="CG14" s="1102" t="s">
        <v>205</v>
      </c>
      <c r="CH14" s="1103"/>
      <c r="CI14" s="1104"/>
      <c r="CJ14" s="1102" t="s">
        <v>206</v>
      </c>
      <c r="CK14" s="1103"/>
      <c r="CL14" s="1104"/>
      <c r="CM14" s="1102" t="s">
        <v>207</v>
      </c>
      <c r="CN14" s="1103"/>
      <c r="CO14" s="1104"/>
      <c r="CP14" s="1102" t="s">
        <v>235</v>
      </c>
      <c r="CQ14" s="1103"/>
      <c r="CR14" s="1104"/>
      <c r="CS14" s="1102" t="s">
        <v>208</v>
      </c>
      <c r="CT14" s="1103"/>
      <c r="CU14" s="1104"/>
      <c r="CV14" s="1102" t="s">
        <v>209</v>
      </c>
      <c r="CW14" s="1103"/>
      <c r="CX14" s="1104"/>
      <c r="CY14"/>
      <c r="CZ14"/>
      <c r="DA14"/>
    </row>
    <row r="15" spans="1:108" s="224" customFormat="1" ht="20.149999999999999" customHeight="1" x14ac:dyDescent="0.35">
      <c r="C15" s="240" t="s">
        <v>159</v>
      </c>
      <c r="D15" s="241">
        <v>1</v>
      </c>
      <c r="G15" s="1096" t="s">
        <v>221</v>
      </c>
      <c r="H15" s="1097"/>
      <c r="I15" s="1098"/>
      <c r="J15" s="1146" t="e">
        <f>#REF!</f>
        <v>#REF!</v>
      </c>
      <c r="K15" s="1146"/>
      <c r="L15" s="1146"/>
      <c r="M15" s="1146">
        <f>'Auto Print'!P23</f>
        <v>0</v>
      </c>
      <c r="N15" s="1146"/>
      <c r="O15" s="1146"/>
      <c r="P15" s="1146">
        <f>'Auto Print'!S23</f>
        <v>2064</v>
      </c>
      <c r="Q15" s="1146"/>
      <c r="R15" s="1146"/>
      <c r="S15" s="1146">
        <f>'Auto Print'!V23</f>
        <v>4782</v>
      </c>
      <c r="T15" s="1146"/>
      <c r="U15" s="1146"/>
      <c r="V15" s="1107">
        <f>'Auto Print'!Y32</f>
        <v>33935</v>
      </c>
      <c r="W15" s="1108"/>
      <c r="X15" s="1108"/>
      <c r="Y15" s="1147">
        <f>'Auto Print'!AB32</f>
        <v>13969</v>
      </c>
      <c r="Z15" s="1148"/>
      <c r="AA15" s="1148"/>
      <c r="AB15" s="1148">
        <f>'Auto Print'!AE32</f>
        <v>46578</v>
      </c>
      <c r="AC15" s="1148"/>
      <c r="AD15" s="1148"/>
      <c r="AE15" s="1148">
        <f>'Auto Print'!AH32</f>
        <v>43824</v>
      </c>
      <c r="AF15" s="1148"/>
      <c r="AG15" s="1148"/>
      <c r="AH15" s="1148">
        <f>'Auto Print'!AK32</f>
        <v>26214</v>
      </c>
      <c r="AI15" s="1148"/>
      <c r="AJ15" s="1148"/>
      <c r="AK15" s="1148">
        <f>'Auto Print'!AN32</f>
        <v>0</v>
      </c>
      <c r="AL15" s="1148"/>
      <c r="AM15" s="1151"/>
      <c r="AN15" s="1147">
        <f>'Auto Print'!AW32</f>
        <v>13317</v>
      </c>
      <c r="AO15" s="1148"/>
      <c r="AP15" s="1148"/>
      <c r="AQ15" s="1148">
        <f>'Auto Print'!AZ32</f>
        <v>2715</v>
      </c>
      <c r="AR15" s="1148"/>
      <c r="AS15" s="1148"/>
      <c r="AT15" s="1148">
        <f>'Auto Print'!BC32</f>
        <v>68733</v>
      </c>
      <c r="AU15" s="1148"/>
      <c r="AV15" s="1148"/>
      <c r="AW15" s="1148">
        <f>'Auto Print'!BF32</f>
        <v>10071</v>
      </c>
      <c r="AX15" s="1148"/>
      <c r="AY15" s="1151"/>
      <c r="AZ15" s="1147">
        <f>'Auto Print'!BI32</f>
        <v>31620</v>
      </c>
      <c r="BA15" s="1148"/>
      <c r="BB15" s="1148"/>
      <c r="BC15" s="1148">
        <f>'Auto Print'!BL32</f>
        <v>34512</v>
      </c>
      <c r="BD15" s="1148"/>
      <c r="BE15" s="1148"/>
      <c r="BF15" s="1148">
        <f>'Auto Print'!BO32</f>
        <v>26496</v>
      </c>
      <c r="BG15" s="1148"/>
      <c r="BH15" s="1148"/>
      <c r="BI15" s="1148">
        <f>'Auto Print'!BR32</f>
        <v>52852.800000000003</v>
      </c>
      <c r="BJ15" s="1148"/>
      <c r="BK15" s="1151"/>
      <c r="BL15" s="1147">
        <f>'Auto Print'!BU32</f>
        <v>16747.2</v>
      </c>
      <c r="BM15" s="1148"/>
      <c r="BN15" s="1148"/>
      <c r="BO15" s="1148">
        <f>'Auto Print'!BX32</f>
        <v>9031.1999999999989</v>
      </c>
      <c r="BP15" s="1148"/>
      <c r="BQ15" s="1148"/>
      <c r="BR15" s="1148">
        <f>'Auto Print'!CA32</f>
        <v>8467.1999999999989</v>
      </c>
      <c r="BS15" s="1148"/>
      <c r="BT15" s="1148"/>
      <c r="BU15" s="1148">
        <f>'Auto Print'!CD32</f>
        <v>11731.199999999999</v>
      </c>
      <c r="BV15" s="1148"/>
      <c r="BW15" s="1148"/>
      <c r="BX15" s="1148">
        <f>'Auto Print'!CG32</f>
        <v>31667.4</v>
      </c>
      <c r="BY15" s="1148"/>
      <c r="BZ15" s="1151"/>
      <c r="CA15" s="1147">
        <f>'Auto Print'!CJ32</f>
        <v>27861</v>
      </c>
      <c r="CB15" s="1148"/>
      <c r="CC15" s="1148"/>
      <c r="CD15" s="1148">
        <f>'Auto Print'!CM32</f>
        <v>27861</v>
      </c>
      <c r="CE15" s="1148"/>
      <c r="CF15" s="1148"/>
      <c r="CG15" s="1148">
        <f>'Auto Print'!CP32</f>
        <v>27861</v>
      </c>
      <c r="CH15" s="1148"/>
      <c r="CI15" s="1148"/>
      <c r="CJ15" s="1148">
        <f>'Auto Print'!CS32</f>
        <v>23992.5</v>
      </c>
      <c r="CK15" s="1148"/>
      <c r="CL15" s="1151"/>
      <c r="CM15" s="1147">
        <f>'Auto Print'!CV32</f>
        <v>55393.5</v>
      </c>
      <c r="CN15" s="1148"/>
      <c r="CO15" s="1148"/>
      <c r="CP15" s="1148">
        <f>'Auto Print'!CY32</f>
        <v>55393.5</v>
      </c>
      <c r="CQ15" s="1148"/>
      <c r="CR15" s="1148"/>
      <c r="CS15" s="1148">
        <f>'Auto Print'!DB32</f>
        <v>55393.5</v>
      </c>
      <c r="CT15" s="1148"/>
      <c r="CU15" s="1148"/>
      <c r="CV15" s="1148">
        <f>'Auto Print'!DE32</f>
        <v>38025</v>
      </c>
      <c r="CW15" s="1148"/>
      <c r="CX15" s="1151"/>
      <c r="CY15"/>
      <c r="CZ15"/>
      <c r="DA15"/>
    </row>
    <row r="16" spans="1:108" s="224" customFormat="1" ht="20.149999999999999" customHeight="1" x14ac:dyDescent="0.35">
      <c r="A16" s="238" t="s">
        <v>216</v>
      </c>
      <c r="B16" s="243"/>
      <c r="C16" s="281" t="s">
        <v>237</v>
      </c>
      <c r="D16" s="282">
        <v>2</v>
      </c>
      <c r="G16" s="1096" t="s">
        <v>245</v>
      </c>
      <c r="H16" s="1097"/>
      <c r="I16" s="1098"/>
      <c r="J16" s="1152" t="e">
        <f>#REF!</f>
        <v>#REF!</v>
      </c>
      <c r="K16" s="1152"/>
      <c r="L16" s="1152"/>
      <c r="M16" s="1152">
        <f>'Auto Print'!P24</f>
        <v>0</v>
      </c>
      <c r="N16" s="1152"/>
      <c r="O16" s="1152"/>
      <c r="P16" s="1152">
        <f>'Auto Print'!S24</f>
        <v>0</v>
      </c>
      <c r="Q16" s="1152"/>
      <c r="R16" s="1152"/>
      <c r="S16" s="1152">
        <f>'Auto Print'!V24</f>
        <v>0</v>
      </c>
      <c r="T16" s="1152"/>
      <c r="U16" s="1152"/>
      <c r="V16" s="1128">
        <v>2</v>
      </c>
      <c r="W16" s="1129"/>
      <c r="X16" s="1129"/>
      <c r="Y16" s="1153">
        <v>2</v>
      </c>
      <c r="Z16" s="1149"/>
      <c r="AA16" s="1149"/>
      <c r="AB16" s="1149">
        <v>2</v>
      </c>
      <c r="AC16" s="1149"/>
      <c r="AD16" s="1149"/>
      <c r="AE16" s="1149">
        <v>2</v>
      </c>
      <c r="AF16" s="1149"/>
      <c r="AG16" s="1149"/>
      <c r="AH16" s="1149">
        <v>2</v>
      </c>
      <c r="AI16" s="1149"/>
      <c r="AJ16" s="1149"/>
      <c r="AK16" s="1149">
        <v>2</v>
      </c>
      <c r="AL16" s="1149"/>
      <c r="AM16" s="1150"/>
      <c r="AN16" s="1153">
        <v>2</v>
      </c>
      <c r="AO16" s="1149"/>
      <c r="AP16" s="1149"/>
      <c r="AQ16" s="1149">
        <v>2</v>
      </c>
      <c r="AR16" s="1149"/>
      <c r="AS16" s="1149"/>
      <c r="AT16" s="1149">
        <v>2</v>
      </c>
      <c r="AU16" s="1149"/>
      <c r="AV16" s="1149"/>
      <c r="AW16" s="1149">
        <v>2</v>
      </c>
      <c r="AX16" s="1149"/>
      <c r="AY16" s="1150"/>
      <c r="AZ16" s="1153">
        <v>2</v>
      </c>
      <c r="BA16" s="1149"/>
      <c r="BB16" s="1149"/>
      <c r="BC16" s="1149">
        <v>2</v>
      </c>
      <c r="BD16" s="1149"/>
      <c r="BE16" s="1149"/>
      <c r="BF16" s="1149">
        <v>2</v>
      </c>
      <c r="BG16" s="1149"/>
      <c r="BH16" s="1149"/>
      <c r="BI16" s="1149">
        <v>2</v>
      </c>
      <c r="BJ16" s="1149"/>
      <c r="BK16" s="1150"/>
      <c r="BL16" s="1153">
        <v>2</v>
      </c>
      <c r="BM16" s="1149"/>
      <c r="BN16" s="1149"/>
      <c r="BO16" s="1149">
        <v>2</v>
      </c>
      <c r="BP16" s="1149"/>
      <c r="BQ16" s="1149"/>
      <c r="BR16" s="1149">
        <v>2</v>
      </c>
      <c r="BS16" s="1149"/>
      <c r="BT16" s="1149"/>
      <c r="BU16" s="1149">
        <v>2</v>
      </c>
      <c r="BV16" s="1149"/>
      <c r="BW16" s="1149"/>
      <c r="BX16" s="1149">
        <v>2</v>
      </c>
      <c r="BY16" s="1149"/>
      <c r="BZ16" s="1150"/>
      <c r="CA16" s="1153">
        <v>2</v>
      </c>
      <c r="CB16" s="1149"/>
      <c r="CC16" s="1149"/>
      <c r="CD16" s="1149">
        <v>2</v>
      </c>
      <c r="CE16" s="1149"/>
      <c r="CF16" s="1149"/>
      <c r="CG16" s="1149">
        <v>2</v>
      </c>
      <c r="CH16" s="1149"/>
      <c r="CI16" s="1149"/>
      <c r="CJ16" s="1149">
        <v>2</v>
      </c>
      <c r="CK16" s="1149"/>
      <c r="CL16" s="1150"/>
      <c r="CM16" s="1153">
        <v>2</v>
      </c>
      <c r="CN16" s="1149"/>
      <c r="CO16" s="1149"/>
      <c r="CP16" s="1149">
        <v>2</v>
      </c>
      <c r="CQ16" s="1149"/>
      <c r="CR16" s="1149"/>
      <c r="CS16" s="1149">
        <v>2</v>
      </c>
      <c r="CT16" s="1149"/>
      <c r="CU16" s="1149"/>
      <c r="CV16" s="1154">
        <v>2</v>
      </c>
      <c r="CW16" s="1154"/>
      <c r="CX16" s="1155"/>
      <c r="CY16"/>
      <c r="CZ16"/>
      <c r="DA16"/>
    </row>
    <row r="17" spans="1:107" s="224" customFormat="1" ht="20.149999999999999" customHeight="1" x14ac:dyDescent="0.35">
      <c r="C17" s="240" t="s">
        <v>109</v>
      </c>
      <c r="D17" s="241">
        <v>3</v>
      </c>
      <c r="G17" s="1096" t="s">
        <v>246</v>
      </c>
      <c r="H17" s="1097"/>
      <c r="I17" s="1098"/>
      <c r="J17" s="1156">
        <f>+$D$58</f>
        <v>0</v>
      </c>
      <c r="K17" s="1156"/>
      <c r="L17" s="1156"/>
      <c r="M17" s="1156">
        <f>'Auto Print'!P25</f>
        <v>0</v>
      </c>
      <c r="N17" s="1156"/>
      <c r="O17" s="1156"/>
      <c r="P17" s="1156">
        <f>'Auto Print'!S25</f>
        <v>2796</v>
      </c>
      <c r="Q17" s="1156"/>
      <c r="R17" s="1156"/>
      <c r="S17" s="1156">
        <f>'Auto Print'!V25</f>
        <v>4308</v>
      </c>
      <c r="T17" s="1156"/>
      <c r="U17" s="1156"/>
      <c r="V17" s="1128">
        <v>20</v>
      </c>
      <c r="W17" s="1129"/>
      <c r="X17" s="1129"/>
      <c r="Y17" s="1153">
        <v>20</v>
      </c>
      <c r="Z17" s="1149"/>
      <c r="AA17" s="1149"/>
      <c r="AB17" s="1149">
        <v>20</v>
      </c>
      <c r="AC17" s="1149"/>
      <c r="AD17" s="1149"/>
      <c r="AE17" s="1149">
        <v>20</v>
      </c>
      <c r="AF17" s="1149"/>
      <c r="AG17" s="1149"/>
      <c r="AH17" s="1149">
        <v>20</v>
      </c>
      <c r="AI17" s="1149"/>
      <c r="AJ17" s="1149"/>
      <c r="AK17" s="1149">
        <v>20</v>
      </c>
      <c r="AL17" s="1149"/>
      <c r="AM17" s="1150"/>
      <c r="AN17" s="1153">
        <v>20</v>
      </c>
      <c r="AO17" s="1149"/>
      <c r="AP17" s="1149"/>
      <c r="AQ17" s="1149">
        <v>20</v>
      </c>
      <c r="AR17" s="1149"/>
      <c r="AS17" s="1149"/>
      <c r="AT17" s="1149">
        <v>20</v>
      </c>
      <c r="AU17" s="1149"/>
      <c r="AV17" s="1149"/>
      <c r="AW17" s="1149">
        <v>20</v>
      </c>
      <c r="AX17" s="1149"/>
      <c r="AY17" s="1150"/>
      <c r="AZ17" s="1153">
        <v>20</v>
      </c>
      <c r="BA17" s="1149"/>
      <c r="BB17" s="1149"/>
      <c r="BC17" s="1149">
        <v>20</v>
      </c>
      <c r="BD17" s="1149"/>
      <c r="BE17" s="1149"/>
      <c r="BF17" s="1149">
        <v>20</v>
      </c>
      <c r="BG17" s="1149"/>
      <c r="BH17" s="1149"/>
      <c r="BI17" s="1149">
        <v>20</v>
      </c>
      <c r="BJ17" s="1149"/>
      <c r="BK17" s="1150"/>
      <c r="BL17" s="1153">
        <v>20</v>
      </c>
      <c r="BM17" s="1149"/>
      <c r="BN17" s="1149"/>
      <c r="BO17" s="1149">
        <v>20</v>
      </c>
      <c r="BP17" s="1149"/>
      <c r="BQ17" s="1149"/>
      <c r="BR17" s="1149">
        <v>20</v>
      </c>
      <c r="BS17" s="1149"/>
      <c r="BT17" s="1149"/>
      <c r="BU17" s="1149">
        <v>20</v>
      </c>
      <c r="BV17" s="1149"/>
      <c r="BW17" s="1149"/>
      <c r="BX17" s="1149">
        <v>20</v>
      </c>
      <c r="BY17" s="1149"/>
      <c r="BZ17" s="1150"/>
      <c r="CA17" s="1153">
        <v>20</v>
      </c>
      <c r="CB17" s="1149"/>
      <c r="CC17" s="1149"/>
      <c r="CD17" s="1149">
        <v>20</v>
      </c>
      <c r="CE17" s="1149"/>
      <c r="CF17" s="1149"/>
      <c r="CG17" s="1149">
        <v>20</v>
      </c>
      <c r="CH17" s="1149"/>
      <c r="CI17" s="1149"/>
      <c r="CJ17" s="1149">
        <v>20</v>
      </c>
      <c r="CK17" s="1149"/>
      <c r="CL17" s="1150"/>
      <c r="CM17" s="1153">
        <v>20</v>
      </c>
      <c r="CN17" s="1149"/>
      <c r="CO17" s="1149"/>
      <c r="CP17" s="1149">
        <v>20</v>
      </c>
      <c r="CQ17" s="1149"/>
      <c r="CR17" s="1149"/>
      <c r="CS17" s="1149">
        <v>20</v>
      </c>
      <c r="CT17" s="1149"/>
      <c r="CU17" s="1149"/>
      <c r="CV17" s="1157">
        <v>20</v>
      </c>
      <c r="CW17" s="1157"/>
      <c r="CX17" s="1158"/>
      <c r="CY17"/>
      <c r="CZ17"/>
      <c r="DA17"/>
    </row>
    <row r="18" spans="1:107" s="224" customFormat="1" ht="20.149999999999999" customHeight="1" x14ac:dyDescent="0.35">
      <c r="C18" s="225"/>
      <c r="D18" s="225"/>
      <c r="G18" s="1075" t="s">
        <v>211</v>
      </c>
      <c r="H18" s="1076"/>
      <c r="I18" s="1077"/>
      <c r="J18" s="1159" t="e">
        <f>J17-J16</f>
        <v>#REF!</v>
      </c>
      <c r="K18" s="1159"/>
      <c r="L18" s="1159"/>
      <c r="M18" s="1159">
        <f>M17-M16</f>
        <v>0</v>
      </c>
      <c r="N18" s="1159"/>
      <c r="O18" s="1159"/>
      <c r="P18" s="1152">
        <f t="shared" ref="P18" si="2">P17-P16</f>
        <v>2796</v>
      </c>
      <c r="Q18" s="1152"/>
      <c r="R18" s="1152"/>
      <c r="S18" s="1160">
        <f t="shared" ref="S18" si="3">S17-S16</f>
        <v>4308</v>
      </c>
      <c r="T18" s="1160"/>
      <c r="U18" s="1160"/>
      <c r="V18" s="1142">
        <f>'Auto Print'!Y35</f>
        <v>8.4663771697762957E-2</v>
      </c>
      <c r="W18" s="1084"/>
      <c r="X18" s="1084"/>
      <c r="Y18" s="1161">
        <f>'Auto Print'!AB35</f>
        <v>0.56222261382623218</v>
      </c>
      <c r="Z18" s="1162"/>
      <c r="AA18" s="1162"/>
      <c r="AB18" s="1162">
        <f>'Auto Print'!AE35</f>
        <v>-0.22254855889724334</v>
      </c>
      <c r="AC18" s="1162"/>
      <c r="AD18" s="1162"/>
      <c r="AE18" s="1162">
        <f>'Auto Print'!AH35</f>
        <v>-0.19083855472013367</v>
      </c>
      <c r="AF18" s="1162"/>
      <c r="AG18" s="1162"/>
      <c r="AH18" s="1162">
        <f>'Auto Print'!AK35</f>
        <v>0.23089894876079087</v>
      </c>
      <c r="AI18" s="1162"/>
      <c r="AJ18" s="1162"/>
      <c r="AK18" s="1162">
        <f>'Auto Print'!AN35</f>
        <v>1</v>
      </c>
      <c r="AL18" s="1162"/>
      <c r="AM18" s="1163"/>
      <c r="AN18" s="1161">
        <f>'Auto Print'!AW35</f>
        <v>0.56904207132414375</v>
      </c>
      <c r="AO18" s="1162"/>
      <c r="AP18" s="1162"/>
      <c r="AQ18" s="1162">
        <f>'Auto Print'!AZ35</f>
        <v>0.89810953164160401</v>
      </c>
      <c r="AR18" s="1162"/>
      <c r="AS18" s="1162"/>
      <c r="AT18" s="1162">
        <f>'Auto Print'!BC35</f>
        <v>-1.4617371336326928</v>
      </c>
      <c r="AU18" s="1162"/>
      <c r="AV18" s="1162"/>
      <c r="AW18" s="1162">
        <f>'Auto Print'!BF35</f>
        <v>0.62204828477443608</v>
      </c>
      <c r="AX18" s="1162"/>
      <c r="AY18" s="1163"/>
      <c r="AZ18" s="1161">
        <f>'Auto Print'!BI35</f>
        <v>-8.268065998329166E-2</v>
      </c>
      <c r="BA18" s="1162"/>
      <c r="BB18" s="1162"/>
      <c r="BC18" s="1162">
        <f>'Auto Print'!BL35</f>
        <v>-0.19121371136173781</v>
      </c>
      <c r="BD18" s="1162"/>
      <c r="BE18" s="1162"/>
      <c r="BF18" s="1162">
        <f>'Auto Print'!BO35</f>
        <v>0.10961648913951538</v>
      </c>
      <c r="BG18" s="1162"/>
      <c r="BH18" s="1162"/>
      <c r="BI18" s="1162">
        <f>'Auto Print'!BR35</f>
        <v>-1.2810849178860062</v>
      </c>
      <c r="BJ18" s="1162"/>
      <c r="BK18" s="1163"/>
      <c r="BL18" s="1161">
        <f>'Auto Print'!BU35</f>
        <v>0.26425713294141662</v>
      </c>
      <c r="BM18" s="1162"/>
      <c r="BN18" s="1162"/>
      <c r="BO18" s="1162">
        <f>'Auto Print'!BX35</f>
        <v>0.68290641412963937</v>
      </c>
      <c r="BP18" s="1162"/>
      <c r="BQ18" s="1162"/>
      <c r="BR18" s="1162">
        <f>'Auto Print'!CA35</f>
        <v>0.70407261087149398</v>
      </c>
      <c r="BS18" s="1162"/>
      <c r="BT18" s="1162"/>
      <c r="BU18" s="1162">
        <f>'Auto Print'!CD35</f>
        <v>0.58157887653565443</v>
      </c>
      <c r="BV18" s="1162"/>
      <c r="BW18" s="1162"/>
      <c r="BX18" s="1162">
        <f>'Auto Print'!CG35</f>
        <v>-0.17706694839115267</v>
      </c>
      <c r="BY18" s="1162"/>
      <c r="BZ18" s="1163"/>
      <c r="CA18" s="1164">
        <f>'Auto Print'!CJ35</f>
        <v>-0.25230395847606513</v>
      </c>
      <c r="CB18" s="1165"/>
      <c r="CC18" s="1165"/>
      <c r="CD18" s="1162">
        <f>'Auto Print'!CM35</f>
        <v>-3.2601509620615143E-2</v>
      </c>
      <c r="CE18" s="1162"/>
      <c r="CF18" s="1162"/>
      <c r="CG18" s="1162">
        <f>'Auto Print'!CP35</f>
        <v>-3.2601509620615143E-2</v>
      </c>
      <c r="CH18" s="1162"/>
      <c r="CI18" s="1162"/>
      <c r="CJ18" s="1162">
        <f>'Auto Print'!CS35</f>
        <v>0.11473508572508373</v>
      </c>
      <c r="CK18" s="1162"/>
      <c r="CL18" s="1163"/>
      <c r="CM18" s="1161">
        <f>'Auto Print'!CV35</f>
        <v>-0.93587429362607222</v>
      </c>
      <c r="CN18" s="1162"/>
      <c r="CO18" s="1162"/>
      <c r="CP18" s="1162">
        <f>'Auto Print'!CY35</f>
        <v>-0.93587429362607222</v>
      </c>
      <c r="CQ18" s="1162"/>
      <c r="CR18" s="1162"/>
      <c r="CS18" s="1162">
        <f>'Auto Print'!DB35</f>
        <v>-1.3477624412060876</v>
      </c>
      <c r="CT18" s="1162"/>
      <c r="CU18" s="1162"/>
      <c r="CV18" s="1162">
        <f>'Auto Print'!DE35</f>
        <v>-0.27437354236285172</v>
      </c>
      <c r="CW18" s="1162"/>
      <c r="CX18" s="1163"/>
      <c r="CY18"/>
      <c r="CZ18"/>
      <c r="DA18"/>
    </row>
    <row r="19" spans="1:107" s="286" customFormat="1" ht="20.149999999999999" customHeight="1" thickBot="1" x14ac:dyDescent="0.4">
      <c r="A19" s="224"/>
      <c r="C19" s="287"/>
      <c r="D19" s="287"/>
      <c r="E19" s="274"/>
      <c r="F19" s="274"/>
      <c r="G19" s="1063" t="s">
        <v>223</v>
      </c>
      <c r="H19" s="1064"/>
      <c r="I19" s="1065"/>
      <c r="J19" s="274"/>
      <c r="K19" s="274"/>
      <c r="L19" s="274"/>
      <c r="M19" s="274"/>
      <c r="N19" s="274"/>
      <c r="O19" s="274"/>
      <c r="P19" s="274"/>
      <c r="Q19" s="274"/>
      <c r="R19" s="274"/>
      <c r="S19" s="274"/>
      <c r="T19" s="274"/>
      <c r="U19" s="274"/>
      <c r="V19" s="1069">
        <f>AVERAGE(V18)</f>
        <v>8.4663771697762957E-2</v>
      </c>
      <c r="W19" s="1069"/>
      <c r="X19" s="1069"/>
      <c r="Y19" s="1139">
        <f>AVERAGE(Y18:AM18)</f>
        <v>0.27594688979392917</v>
      </c>
      <c r="Z19" s="1140"/>
      <c r="AA19" s="1140"/>
      <c r="AB19" s="1140">
        <f>SUM(AB15:AP15)</f>
        <v>129933</v>
      </c>
      <c r="AC19" s="1140"/>
      <c r="AD19" s="1140"/>
      <c r="AE19" s="1140"/>
      <c r="AF19" s="1140"/>
      <c r="AG19" s="1140"/>
      <c r="AH19" s="1140"/>
      <c r="AI19" s="1140"/>
      <c r="AJ19" s="1140"/>
      <c r="AK19" s="1140"/>
      <c r="AL19" s="1140"/>
      <c r="AM19" s="1141"/>
      <c r="AN19" s="1069">
        <f>AVERAGE(AN18:AY18)</f>
        <v>0.1568656885268728</v>
      </c>
      <c r="AO19" s="1069"/>
      <c r="AP19" s="1069"/>
      <c r="AQ19" s="1069">
        <f>SUM(AQ15:BB15)</f>
        <v>113139</v>
      </c>
      <c r="AR19" s="1069"/>
      <c r="AS19" s="1069"/>
      <c r="AT19" s="1069"/>
      <c r="AU19" s="1069"/>
      <c r="AV19" s="1069"/>
      <c r="AW19" s="1069"/>
      <c r="AX19" s="1069"/>
      <c r="AY19" s="1069"/>
      <c r="AZ19" s="1069">
        <f>AVERAGE(AZ18:BK18)</f>
        <v>-0.3613407000228801</v>
      </c>
      <c r="BA19" s="1069"/>
      <c r="BB19" s="1069"/>
      <c r="BC19" s="1069">
        <f>SUM(BC15:BN15)</f>
        <v>130608</v>
      </c>
      <c r="BD19" s="1069"/>
      <c r="BE19" s="1069"/>
      <c r="BF19" s="1069"/>
      <c r="BG19" s="1069"/>
      <c r="BH19" s="1069"/>
      <c r="BI19" s="1069"/>
      <c r="BJ19" s="1069"/>
      <c r="BK19" s="1069"/>
      <c r="BL19" s="1069">
        <f>AVERAGE(BL18:BZ18)</f>
        <v>0.41114961721741039</v>
      </c>
      <c r="BM19" s="1069"/>
      <c r="BN19" s="1069"/>
      <c r="BO19" s="1069">
        <f>SUM(BO15:CC15)</f>
        <v>88758</v>
      </c>
      <c r="BP19" s="1069"/>
      <c r="BQ19" s="1069"/>
      <c r="BR19" s="1069"/>
      <c r="BS19" s="1069"/>
      <c r="BT19" s="1069"/>
      <c r="BU19" s="1069"/>
      <c r="BV19" s="1069"/>
      <c r="BW19" s="1069"/>
      <c r="BX19" s="1069"/>
      <c r="BY19" s="1069"/>
      <c r="BZ19" s="1069"/>
      <c r="CA19" s="1069">
        <f>AVERAGE(CA18:CL18)</f>
        <v>-5.0692972998052921E-2</v>
      </c>
      <c r="CB19" s="1069"/>
      <c r="CC19" s="1069"/>
      <c r="CD19" s="1069">
        <f t="shared" ref="CD19" si="4">SUM(CD15:CO15)</f>
        <v>135108</v>
      </c>
      <c r="CE19" s="1069"/>
      <c r="CF19" s="1069"/>
      <c r="CG19" s="1069"/>
      <c r="CH19" s="1069"/>
      <c r="CI19" s="1069"/>
      <c r="CJ19" s="1069"/>
      <c r="CK19" s="1069"/>
      <c r="CL19" s="1069"/>
      <c r="CM19" s="1139">
        <f>AVERAGE(CM18:CX18)</f>
        <v>-0.87347114270527093</v>
      </c>
      <c r="CN19" s="1140"/>
      <c r="CO19" s="1140"/>
      <c r="CP19" s="1140">
        <f t="shared" ref="CP19" si="5">SUM(CP15:DA15)</f>
        <v>148812</v>
      </c>
      <c r="CQ19" s="1140"/>
      <c r="CR19" s="1140"/>
      <c r="CS19" s="1140"/>
      <c r="CT19" s="1140"/>
      <c r="CU19" s="1140"/>
      <c r="CV19" s="1140"/>
      <c r="CW19" s="1140"/>
      <c r="CX19" s="1141"/>
      <c r="CY19" s="288"/>
      <c r="CZ19" s="288"/>
      <c r="DA19" s="288"/>
    </row>
    <row r="20" spans="1:107" s="224" customFormat="1" ht="20.149999999999999" customHeight="1" x14ac:dyDescent="0.35">
      <c r="C20" s="225"/>
      <c r="D20" s="225"/>
      <c r="G20" s="246"/>
      <c r="H20" s="246"/>
      <c r="I20" s="246"/>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row>
    <row r="21" spans="1:107" s="224" customFormat="1" ht="20.149999999999999" customHeight="1" thickBot="1" x14ac:dyDescent="0.35">
      <c r="C21" s="225"/>
      <c r="D21" s="225"/>
    </row>
    <row r="22" spans="1:107" s="224" customFormat="1" ht="20.149999999999999" customHeight="1" x14ac:dyDescent="0.35">
      <c r="C22" s="225"/>
      <c r="D22" s="225"/>
      <c r="V22" s="1068" t="s">
        <v>183</v>
      </c>
      <c r="W22" s="1068"/>
      <c r="X22" s="1068"/>
      <c r="Y22" s="1124" t="s">
        <v>15</v>
      </c>
      <c r="Z22" s="1125"/>
      <c r="AA22" s="1125"/>
      <c r="AB22" s="1125"/>
      <c r="AC22" s="1125"/>
      <c r="AD22" s="1125"/>
      <c r="AE22" s="1125"/>
      <c r="AF22" s="1125"/>
      <c r="AG22" s="1125"/>
      <c r="AH22" s="1125"/>
      <c r="AI22" s="1125"/>
      <c r="AJ22" s="1125"/>
      <c r="AK22" s="1125"/>
      <c r="AL22" s="1125"/>
      <c r="AM22" s="1126"/>
      <c r="AN22" s="1068" t="s">
        <v>16</v>
      </c>
      <c r="AO22" s="1068"/>
      <c r="AP22" s="1068"/>
      <c r="AQ22" s="1068"/>
      <c r="AR22" s="1068"/>
      <c r="AS22" s="1068"/>
      <c r="AT22" s="1068"/>
      <c r="AU22" s="1068"/>
      <c r="AV22" s="1068"/>
      <c r="AW22" s="1068"/>
      <c r="AX22" s="1068"/>
      <c r="AY22" s="1068"/>
      <c r="AZ22" s="1068" t="s">
        <v>152</v>
      </c>
      <c r="BA22" s="1068"/>
      <c r="BB22" s="1068"/>
      <c r="BC22" s="1068"/>
      <c r="BD22" s="1068"/>
      <c r="BE22" s="1068"/>
      <c r="BF22" s="1068"/>
      <c r="BG22" s="1068"/>
      <c r="BH22" s="1068"/>
      <c r="BI22" s="1068"/>
      <c r="BJ22" s="1068"/>
      <c r="BK22" s="1068"/>
      <c r="BL22" s="1068" t="s">
        <v>154</v>
      </c>
      <c r="BM22" s="1068"/>
      <c r="BN22" s="1068"/>
      <c r="BO22" s="1068"/>
      <c r="BP22" s="1068"/>
      <c r="BQ22" s="1068"/>
      <c r="BR22" s="1068"/>
      <c r="BS22" s="1068"/>
      <c r="BT22" s="1068"/>
      <c r="BU22" s="1068"/>
      <c r="BV22" s="1068"/>
      <c r="BW22" s="1068"/>
      <c r="BX22" s="1068"/>
      <c r="BY22" s="1068"/>
      <c r="BZ22" s="1068"/>
      <c r="CA22" s="1068" t="s">
        <v>180</v>
      </c>
      <c r="CB22" s="1068"/>
      <c r="CC22" s="1068"/>
      <c r="CD22" s="1068"/>
      <c r="CE22" s="1068"/>
      <c r="CF22" s="1068"/>
      <c r="CG22" s="1068"/>
      <c r="CH22" s="1068"/>
      <c r="CI22" s="1068"/>
      <c r="CJ22" s="1068"/>
      <c r="CK22" s="1068"/>
      <c r="CL22" s="1068"/>
      <c r="CM22" s="1068" t="s">
        <v>181</v>
      </c>
      <c r="CN22" s="1068"/>
      <c r="CO22" s="1068"/>
      <c r="CP22" s="1068"/>
      <c r="CQ22" s="1068"/>
      <c r="CR22" s="1068"/>
      <c r="CS22" s="1068"/>
      <c r="CT22" s="1068"/>
      <c r="CU22" s="1068"/>
      <c r="CV22" s="1068"/>
      <c r="CW22" s="1068"/>
      <c r="CX22" s="1068"/>
      <c r="CY22"/>
      <c r="CZ22"/>
      <c r="DA22"/>
    </row>
    <row r="23" spans="1:107" s="227" customFormat="1" ht="20.149999999999999" customHeight="1" x14ac:dyDescent="0.35">
      <c r="A23" s="224"/>
      <c r="B23" s="224"/>
      <c r="C23" s="225"/>
      <c r="D23" s="225"/>
      <c r="E23" s="224"/>
      <c r="G23" s="226"/>
      <c r="H23" s="226"/>
      <c r="I23" s="226"/>
      <c r="J23" s="1143" t="e">
        <f>+#REF!</f>
        <v>#REF!</v>
      </c>
      <c r="K23" s="1144"/>
      <c r="L23" s="1144"/>
      <c r="M23" s="1143" t="str">
        <f>'Auto Print'!P31</f>
        <v>WEEK PRODUKSI   37</v>
      </c>
      <c r="N23" s="1144"/>
      <c r="O23" s="1144"/>
      <c r="P23" s="1118" t="str">
        <f>'Auto Print'!S31</f>
        <v>WEEK PRODUKSI   38</v>
      </c>
      <c r="Q23" s="1119"/>
      <c r="R23" s="1120"/>
      <c r="S23" s="1118" t="str">
        <f>'Auto Print'!V31</f>
        <v>WEEK PRODUKSI   39</v>
      </c>
      <c r="T23" s="1119"/>
      <c r="U23" s="1145"/>
      <c r="V23" s="1121" t="s">
        <v>184</v>
      </c>
      <c r="W23" s="1122"/>
      <c r="X23" s="1123"/>
      <c r="Y23" s="1103" t="s">
        <v>185</v>
      </c>
      <c r="Z23" s="1103"/>
      <c r="AA23" s="1104"/>
      <c r="AB23" s="1102" t="s">
        <v>186</v>
      </c>
      <c r="AC23" s="1103"/>
      <c r="AD23" s="1104"/>
      <c r="AE23" s="1102" t="s">
        <v>187</v>
      </c>
      <c r="AF23" s="1103"/>
      <c r="AG23" s="1104"/>
      <c r="AH23" s="1102" t="s">
        <v>188</v>
      </c>
      <c r="AI23" s="1103"/>
      <c r="AJ23" s="1104"/>
      <c r="AK23" s="1102" t="s">
        <v>189</v>
      </c>
      <c r="AL23" s="1103"/>
      <c r="AM23" s="1104"/>
      <c r="AN23" s="1102" t="s">
        <v>190</v>
      </c>
      <c r="AO23" s="1103"/>
      <c r="AP23" s="1104"/>
      <c r="AQ23" s="1102" t="s">
        <v>191</v>
      </c>
      <c r="AR23" s="1103"/>
      <c r="AS23" s="1104"/>
      <c r="AT23" s="1102" t="s">
        <v>192</v>
      </c>
      <c r="AU23" s="1103"/>
      <c r="AV23" s="1104"/>
      <c r="AW23" s="1102" t="s">
        <v>193</v>
      </c>
      <c r="AX23" s="1103"/>
      <c r="AY23" s="1104"/>
      <c r="AZ23" s="1102" t="s">
        <v>194</v>
      </c>
      <c r="BA23" s="1103"/>
      <c r="BB23" s="1104"/>
      <c r="BC23" s="1102" t="s">
        <v>195</v>
      </c>
      <c r="BD23" s="1103"/>
      <c r="BE23" s="1104"/>
      <c r="BF23" s="1102" t="s">
        <v>196</v>
      </c>
      <c r="BG23" s="1103"/>
      <c r="BH23" s="1104"/>
      <c r="BI23" s="1102" t="s">
        <v>197</v>
      </c>
      <c r="BJ23" s="1103"/>
      <c r="BK23" s="1104"/>
      <c r="BL23" s="1102" t="s">
        <v>198</v>
      </c>
      <c r="BM23" s="1103"/>
      <c r="BN23" s="1104"/>
      <c r="BO23" s="1102" t="s">
        <v>199</v>
      </c>
      <c r="BP23" s="1103"/>
      <c r="BQ23" s="1104"/>
      <c r="BR23" s="1102" t="s">
        <v>200</v>
      </c>
      <c r="BS23" s="1103"/>
      <c r="BT23" s="1104"/>
      <c r="BU23" s="1102" t="s">
        <v>201</v>
      </c>
      <c r="BV23" s="1103"/>
      <c r="BW23" s="1104"/>
      <c r="BX23" s="1102" t="s">
        <v>202</v>
      </c>
      <c r="BY23" s="1103"/>
      <c r="BZ23" s="1104"/>
      <c r="CA23" s="1102" t="s">
        <v>203</v>
      </c>
      <c r="CB23" s="1103"/>
      <c r="CC23" s="1104"/>
      <c r="CD23" s="1102" t="s">
        <v>204</v>
      </c>
      <c r="CE23" s="1103"/>
      <c r="CF23" s="1104"/>
      <c r="CG23" s="1102" t="s">
        <v>205</v>
      </c>
      <c r="CH23" s="1103"/>
      <c r="CI23" s="1104"/>
      <c r="CJ23" s="1102" t="s">
        <v>206</v>
      </c>
      <c r="CK23" s="1103"/>
      <c r="CL23" s="1104"/>
      <c r="CM23" s="1102" t="s">
        <v>207</v>
      </c>
      <c r="CN23" s="1103"/>
      <c r="CO23" s="1104"/>
      <c r="CP23" s="1102" t="s">
        <v>235</v>
      </c>
      <c r="CQ23" s="1103"/>
      <c r="CR23" s="1104"/>
      <c r="CS23" s="1102" t="s">
        <v>208</v>
      </c>
      <c r="CT23" s="1103"/>
      <c r="CU23" s="1104"/>
      <c r="CV23" s="1102" t="s">
        <v>209</v>
      </c>
      <c r="CW23" s="1103"/>
      <c r="CX23" s="1104"/>
      <c r="CY23"/>
      <c r="CZ23"/>
      <c r="DA23"/>
    </row>
    <row r="24" spans="1:107" s="224" customFormat="1" ht="20.149999999999999" customHeight="1" x14ac:dyDescent="0.35">
      <c r="C24" s="240" t="s">
        <v>159</v>
      </c>
      <c r="D24" s="241">
        <v>1</v>
      </c>
      <c r="G24" s="1096" t="s">
        <v>221</v>
      </c>
      <c r="H24" s="1097"/>
      <c r="I24" s="1098"/>
      <c r="J24" s="1146">
        <f>K9</f>
        <v>0</v>
      </c>
      <c r="K24" s="1146"/>
      <c r="L24" s="1146"/>
      <c r="M24" s="1146">
        <f>'Auto Print'!P32</f>
        <v>0</v>
      </c>
      <c r="N24" s="1146"/>
      <c r="O24" s="1146"/>
      <c r="P24" s="1146">
        <f>'Auto Print'!S32</f>
        <v>7575</v>
      </c>
      <c r="Q24" s="1146"/>
      <c r="R24" s="1146"/>
      <c r="S24" s="1146">
        <f>'Auto Print'!V32</f>
        <v>22052</v>
      </c>
      <c r="T24" s="1146"/>
      <c r="U24" s="1112"/>
      <c r="V24" s="1147">
        <f>'Auto Print'!Y70</f>
        <v>33935</v>
      </c>
      <c r="W24" s="1148"/>
      <c r="X24" s="1151"/>
      <c r="Y24" s="1147">
        <f>'Auto Print'!AB70</f>
        <v>13969</v>
      </c>
      <c r="Z24" s="1148"/>
      <c r="AA24" s="1148"/>
      <c r="AB24" s="1148">
        <f>'Auto Print'!AE70</f>
        <v>46578</v>
      </c>
      <c r="AC24" s="1148"/>
      <c r="AD24" s="1148"/>
      <c r="AE24" s="1148">
        <f>'Auto Print'!AH70</f>
        <v>43824</v>
      </c>
      <c r="AF24" s="1148"/>
      <c r="AG24" s="1148"/>
      <c r="AH24" s="1148">
        <f>'Auto Print'!AK70</f>
        <v>26214</v>
      </c>
      <c r="AI24" s="1148"/>
      <c r="AJ24" s="1148"/>
      <c r="AK24" s="1148">
        <f>'Auto Print'!AN70</f>
        <v>0</v>
      </c>
      <c r="AL24" s="1148"/>
      <c r="AM24" s="1151"/>
      <c r="AN24" s="1147">
        <f>'Auto Print'!AW70</f>
        <v>13317</v>
      </c>
      <c r="AO24" s="1148"/>
      <c r="AP24" s="1148"/>
      <c r="AQ24" s="1148">
        <f>'Auto Print'!AZ70</f>
        <v>2715</v>
      </c>
      <c r="AR24" s="1148"/>
      <c r="AS24" s="1148"/>
      <c r="AT24" s="1148">
        <f>'Auto Print'!BC70</f>
        <v>68733</v>
      </c>
      <c r="AU24" s="1148"/>
      <c r="AV24" s="1148"/>
      <c r="AW24" s="1148">
        <f>'Auto Print'!BF70</f>
        <v>10071</v>
      </c>
      <c r="AX24" s="1148"/>
      <c r="AY24" s="1151"/>
      <c r="AZ24" s="1147">
        <f>'Auto Print'!BI70</f>
        <v>31620</v>
      </c>
      <c r="BA24" s="1148"/>
      <c r="BB24" s="1148"/>
      <c r="BC24" s="1148">
        <f>'Auto Print'!BL70</f>
        <v>34512</v>
      </c>
      <c r="BD24" s="1148"/>
      <c r="BE24" s="1148"/>
      <c r="BF24" s="1148">
        <f>'Auto Print'!BO70</f>
        <v>26496</v>
      </c>
      <c r="BG24" s="1148"/>
      <c r="BH24" s="1148"/>
      <c r="BI24" s="1148">
        <f>'Auto Print'!BR70</f>
        <v>52852.800000000003</v>
      </c>
      <c r="BJ24" s="1148"/>
      <c r="BK24" s="1151"/>
      <c r="BL24" s="1147">
        <f>'Auto Print'!BU70</f>
        <v>16747.2</v>
      </c>
      <c r="BM24" s="1148"/>
      <c r="BN24" s="1148"/>
      <c r="BO24" s="1148">
        <f>'Auto Print'!BX70</f>
        <v>9031.1999999999989</v>
      </c>
      <c r="BP24" s="1148"/>
      <c r="BQ24" s="1148"/>
      <c r="BR24" s="1148">
        <f>'Auto Print'!CA70</f>
        <v>8467.1999999999989</v>
      </c>
      <c r="BS24" s="1148"/>
      <c r="BT24" s="1148"/>
      <c r="BU24" s="1148">
        <f>'Auto Print'!CD70</f>
        <v>11731.199999999999</v>
      </c>
      <c r="BV24" s="1148"/>
      <c r="BW24" s="1148"/>
      <c r="BX24" s="1148">
        <f>'Auto Print'!CG70</f>
        <v>31667.4</v>
      </c>
      <c r="BY24" s="1148"/>
      <c r="BZ24" s="1151"/>
      <c r="CA24" s="1147">
        <f>'Auto Print'!CJ70</f>
        <v>27861</v>
      </c>
      <c r="CB24" s="1148"/>
      <c r="CC24" s="1148"/>
      <c r="CD24" s="1148">
        <f>'Auto Print'!CM70</f>
        <v>27861</v>
      </c>
      <c r="CE24" s="1148"/>
      <c r="CF24" s="1148"/>
      <c r="CG24" s="1148">
        <f>'Auto Print'!CP70</f>
        <v>27861</v>
      </c>
      <c r="CH24" s="1148"/>
      <c r="CI24" s="1148"/>
      <c r="CJ24" s="1148">
        <f>'Auto Print'!CS70</f>
        <v>23992.5</v>
      </c>
      <c r="CK24" s="1148"/>
      <c r="CL24" s="1151"/>
      <c r="CM24" s="1147">
        <f>'Auto Print'!CV70</f>
        <v>55393.5</v>
      </c>
      <c r="CN24" s="1148"/>
      <c r="CO24" s="1148"/>
      <c r="CP24" s="1148">
        <f>'Auto Print'!CY70</f>
        <v>55393.5</v>
      </c>
      <c r="CQ24" s="1148"/>
      <c r="CR24" s="1148"/>
      <c r="CS24" s="1148">
        <f>'Auto Print'!DB70</f>
        <v>55393.5</v>
      </c>
      <c r="CT24" s="1148"/>
      <c r="CU24" s="1148"/>
      <c r="CV24" s="1148">
        <f>'Auto Print'!DE70</f>
        <v>38025</v>
      </c>
      <c r="CW24" s="1148"/>
      <c r="CX24" s="1151"/>
      <c r="CY24"/>
      <c r="CZ24"/>
      <c r="DA24"/>
    </row>
    <row r="25" spans="1:107" s="224" customFormat="1" ht="20.149999999999999" customHeight="1" x14ac:dyDescent="0.35">
      <c r="A25" s="238" t="s">
        <v>232</v>
      </c>
      <c r="B25" s="243"/>
      <c r="C25" s="281" t="s">
        <v>237</v>
      </c>
      <c r="D25" s="282">
        <v>2</v>
      </c>
      <c r="G25" s="1096" t="s">
        <v>245</v>
      </c>
      <c r="H25" s="1097"/>
      <c r="I25" s="1098"/>
      <c r="J25" s="1152">
        <f>L9</f>
        <v>0</v>
      </c>
      <c r="K25" s="1152"/>
      <c r="L25" s="1152"/>
      <c r="M25" s="1152">
        <f>'Auto Print'!P33</f>
        <v>0</v>
      </c>
      <c r="N25" s="1152"/>
      <c r="O25" s="1152"/>
      <c r="P25" s="1152">
        <f>'Auto Print'!S33</f>
        <v>0</v>
      </c>
      <c r="Q25" s="1152"/>
      <c r="R25" s="1152"/>
      <c r="S25" s="1152">
        <f>'Auto Print'!V33</f>
        <v>0.61674331952566597</v>
      </c>
      <c r="T25" s="1152"/>
      <c r="U25" s="1131"/>
      <c r="V25" s="1153">
        <v>2</v>
      </c>
      <c r="W25" s="1149"/>
      <c r="X25" s="1150"/>
      <c r="Y25" s="1153">
        <v>2</v>
      </c>
      <c r="Z25" s="1149"/>
      <c r="AA25" s="1149"/>
      <c r="AB25" s="1149">
        <v>2</v>
      </c>
      <c r="AC25" s="1149"/>
      <c r="AD25" s="1149"/>
      <c r="AE25" s="1149">
        <v>2</v>
      </c>
      <c r="AF25" s="1149"/>
      <c r="AG25" s="1149"/>
      <c r="AH25" s="1149">
        <v>2</v>
      </c>
      <c r="AI25" s="1149"/>
      <c r="AJ25" s="1149"/>
      <c r="AK25" s="1149">
        <v>2</v>
      </c>
      <c r="AL25" s="1149"/>
      <c r="AM25" s="1150"/>
      <c r="AN25" s="1153">
        <v>2</v>
      </c>
      <c r="AO25" s="1149"/>
      <c r="AP25" s="1149"/>
      <c r="AQ25" s="1149">
        <v>2</v>
      </c>
      <c r="AR25" s="1149"/>
      <c r="AS25" s="1149"/>
      <c r="AT25" s="1149">
        <v>2</v>
      </c>
      <c r="AU25" s="1149"/>
      <c r="AV25" s="1149"/>
      <c r="AW25" s="1149">
        <v>2</v>
      </c>
      <c r="AX25" s="1149"/>
      <c r="AY25" s="1150"/>
      <c r="AZ25" s="1153">
        <v>2</v>
      </c>
      <c r="BA25" s="1149"/>
      <c r="BB25" s="1149"/>
      <c r="BC25" s="1149">
        <v>2</v>
      </c>
      <c r="BD25" s="1149"/>
      <c r="BE25" s="1149"/>
      <c r="BF25" s="1149">
        <v>2</v>
      </c>
      <c r="BG25" s="1149"/>
      <c r="BH25" s="1149"/>
      <c r="BI25" s="1149">
        <v>2</v>
      </c>
      <c r="BJ25" s="1149"/>
      <c r="BK25" s="1150"/>
      <c r="BL25" s="1153">
        <v>2</v>
      </c>
      <c r="BM25" s="1149"/>
      <c r="BN25" s="1149"/>
      <c r="BO25" s="1149">
        <v>2</v>
      </c>
      <c r="BP25" s="1149"/>
      <c r="BQ25" s="1149"/>
      <c r="BR25" s="1149">
        <v>2</v>
      </c>
      <c r="BS25" s="1149"/>
      <c r="BT25" s="1149"/>
      <c r="BU25" s="1149">
        <v>2</v>
      </c>
      <c r="BV25" s="1149"/>
      <c r="BW25" s="1149"/>
      <c r="BX25" s="1149">
        <v>2</v>
      </c>
      <c r="BY25" s="1149"/>
      <c r="BZ25" s="1150"/>
      <c r="CA25" s="1153">
        <v>2</v>
      </c>
      <c r="CB25" s="1149"/>
      <c r="CC25" s="1149"/>
      <c r="CD25" s="1149">
        <v>2</v>
      </c>
      <c r="CE25" s="1149"/>
      <c r="CF25" s="1149"/>
      <c r="CG25" s="1149">
        <v>2</v>
      </c>
      <c r="CH25" s="1149"/>
      <c r="CI25" s="1149"/>
      <c r="CJ25" s="1149">
        <v>2</v>
      </c>
      <c r="CK25" s="1149"/>
      <c r="CL25" s="1150"/>
      <c r="CM25" s="1153">
        <v>2</v>
      </c>
      <c r="CN25" s="1149"/>
      <c r="CO25" s="1149"/>
      <c r="CP25" s="1149">
        <v>2</v>
      </c>
      <c r="CQ25" s="1149"/>
      <c r="CR25" s="1149"/>
      <c r="CS25" s="1149">
        <v>2</v>
      </c>
      <c r="CT25" s="1149"/>
      <c r="CU25" s="1149"/>
      <c r="CV25" s="1154">
        <v>2</v>
      </c>
      <c r="CW25" s="1154"/>
      <c r="CX25" s="1155"/>
      <c r="CY25"/>
      <c r="CZ25"/>
      <c r="DA25"/>
    </row>
    <row r="26" spans="1:107" s="224" customFormat="1" ht="20.149999999999999" customHeight="1" x14ac:dyDescent="0.35">
      <c r="C26" s="240" t="s">
        <v>109</v>
      </c>
      <c r="D26" s="241">
        <v>3</v>
      </c>
      <c r="G26" s="1096" t="s">
        <v>246</v>
      </c>
      <c r="H26" s="1097"/>
      <c r="I26" s="1098"/>
      <c r="J26" s="1156">
        <f>+$D$58</f>
        <v>0</v>
      </c>
      <c r="K26" s="1156"/>
      <c r="L26" s="1156"/>
      <c r="M26" s="1156">
        <f>'Auto Print'!P34</f>
        <v>1</v>
      </c>
      <c r="N26" s="1156"/>
      <c r="O26" s="1156"/>
      <c r="P26" s="1156">
        <f>'Auto Print'!S34</f>
        <v>1</v>
      </c>
      <c r="Q26" s="1156"/>
      <c r="R26" s="1156"/>
      <c r="S26" s="1156">
        <f>'Auto Print'!V34</f>
        <v>1</v>
      </c>
      <c r="T26" s="1156"/>
      <c r="U26" s="1099"/>
      <c r="V26" s="1153">
        <v>20</v>
      </c>
      <c r="W26" s="1149"/>
      <c r="X26" s="1150"/>
      <c r="Y26" s="1153">
        <v>20</v>
      </c>
      <c r="Z26" s="1149"/>
      <c r="AA26" s="1149"/>
      <c r="AB26" s="1149">
        <v>20</v>
      </c>
      <c r="AC26" s="1149"/>
      <c r="AD26" s="1149"/>
      <c r="AE26" s="1149">
        <v>20</v>
      </c>
      <c r="AF26" s="1149"/>
      <c r="AG26" s="1149"/>
      <c r="AH26" s="1149">
        <v>20</v>
      </c>
      <c r="AI26" s="1149"/>
      <c r="AJ26" s="1149"/>
      <c r="AK26" s="1149">
        <v>20</v>
      </c>
      <c r="AL26" s="1149"/>
      <c r="AM26" s="1150"/>
      <c r="AN26" s="1153">
        <v>20</v>
      </c>
      <c r="AO26" s="1149"/>
      <c r="AP26" s="1149"/>
      <c r="AQ26" s="1149">
        <v>20</v>
      </c>
      <c r="AR26" s="1149"/>
      <c r="AS26" s="1149"/>
      <c r="AT26" s="1149">
        <v>20</v>
      </c>
      <c r="AU26" s="1149"/>
      <c r="AV26" s="1149"/>
      <c r="AW26" s="1149">
        <v>20</v>
      </c>
      <c r="AX26" s="1149"/>
      <c r="AY26" s="1150"/>
      <c r="AZ26" s="1153">
        <v>20</v>
      </c>
      <c r="BA26" s="1149"/>
      <c r="BB26" s="1149"/>
      <c r="BC26" s="1149">
        <v>20</v>
      </c>
      <c r="BD26" s="1149"/>
      <c r="BE26" s="1149"/>
      <c r="BF26" s="1149">
        <v>20</v>
      </c>
      <c r="BG26" s="1149"/>
      <c r="BH26" s="1149"/>
      <c r="BI26" s="1149">
        <v>20</v>
      </c>
      <c r="BJ26" s="1149"/>
      <c r="BK26" s="1150"/>
      <c r="BL26" s="1153">
        <v>20</v>
      </c>
      <c r="BM26" s="1149"/>
      <c r="BN26" s="1149"/>
      <c r="BO26" s="1149">
        <v>20</v>
      </c>
      <c r="BP26" s="1149"/>
      <c r="BQ26" s="1149"/>
      <c r="BR26" s="1149">
        <v>20</v>
      </c>
      <c r="BS26" s="1149"/>
      <c r="BT26" s="1149"/>
      <c r="BU26" s="1149">
        <v>20</v>
      </c>
      <c r="BV26" s="1149"/>
      <c r="BW26" s="1149"/>
      <c r="BX26" s="1149">
        <v>20</v>
      </c>
      <c r="BY26" s="1149"/>
      <c r="BZ26" s="1150"/>
      <c r="CA26" s="1153">
        <v>20</v>
      </c>
      <c r="CB26" s="1149"/>
      <c r="CC26" s="1149"/>
      <c r="CD26" s="1149">
        <v>20</v>
      </c>
      <c r="CE26" s="1149"/>
      <c r="CF26" s="1149"/>
      <c r="CG26" s="1149">
        <v>20</v>
      </c>
      <c r="CH26" s="1149"/>
      <c r="CI26" s="1149"/>
      <c r="CJ26" s="1149">
        <v>20</v>
      </c>
      <c r="CK26" s="1149"/>
      <c r="CL26" s="1150"/>
      <c r="CM26" s="1153">
        <v>20</v>
      </c>
      <c r="CN26" s="1149"/>
      <c r="CO26" s="1149"/>
      <c r="CP26" s="1149">
        <v>20</v>
      </c>
      <c r="CQ26" s="1149"/>
      <c r="CR26" s="1149"/>
      <c r="CS26" s="1149">
        <v>20</v>
      </c>
      <c r="CT26" s="1149"/>
      <c r="CU26" s="1149"/>
      <c r="CV26" s="1157">
        <v>20</v>
      </c>
      <c r="CW26" s="1157"/>
      <c r="CX26" s="1158"/>
      <c r="CY26"/>
      <c r="CZ26"/>
      <c r="DA26"/>
    </row>
    <row r="27" spans="1:107" s="224" customFormat="1" ht="20.149999999999999" customHeight="1" x14ac:dyDescent="0.35">
      <c r="C27" s="225"/>
      <c r="D27" s="225"/>
      <c r="G27" s="1075" t="s">
        <v>211</v>
      </c>
      <c r="H27" s="1076"/>
      <c r="I27" s="1077"/>
      <c r="J27" s="1159">
        <f>J26-J25</f>
        <v>0</v>
      </c>
      <c r="K27" s="1159"/>
      <c r="L27" s="1159"/>
      <c r="M27" s="1159">
        <f>M26-M25</f>
        <v>1</v>
      </c>
      <c r="N27" s="1159"/>
      <c r="O27" s="1159"/>
      <c r="P27" s="1152">
        <f t="shared" ref="P27" si="6">P26-P25</f>
        <v>1</v>
      </c>
      <c r="Q27" s="1152"/>
      <c r="R27" s="1152"/>
      <c r="S27" s="1160">
        <f t="shared" ref="S27" si="7">S26-S25</f>
        <v>0.38325668047433403</v>
      </c>
      <c r="T27" s="1160"/>
      <c r="U27" s="1136"/>
      <c r="V27" s="1161">
        <f>'Auto Print'!Y73</f>
        <v>1.3076171712808171</v>
      </c>
      <c r="W27" s="1162"/>
      <c r="X27" s="1163"/>
      <c r="Y27" s="1161">
        <f>'Auto Print'!AB73</f>
        <v>1.7144149433887372</v>
      </c>
      <c r="Z27" s="1162"/>
      <c r="AA27" s="1162"/>
      <c r="AB27" s="1162">
        <f>'Auto Print'!AE73</f>
        <v>0.97635008819063307</v>
      </c>
      <c r="AC27" s="1162"/>
      <c r="AD27" s="1162"/>
      <c r="AE27" s="1162">
        <f>'Auto Print'!AH73</f>
        <v>1.0733557401792631</v>
      </c>
      <c r="AF27" s="1162"/>
      <c r="AG27" s="1162"/>
      <c r="AH27" s="1162">
        <f>'Auto Print'!AK73</f>
        <v>1.4369983983914538</v>
      </c>
      <c r="AI27" s="1162"/>
      <c r="AJ27" s="1162"/>
      <c r="AK27" s="1162">
        <f>'Auto Print'!AN73</f>
        <v>2</v>
      </c>
      <c r="AL27" s="1162"/>
      <c r="AM27" s="1163"/>
      <c r="AN27" s="1161">
        <f>'Auto Print'!AW73</f>
        <v>1.752620974817412</v>
      </c>
      <c r="AO27" s="1162"/>
      <c r="AP27" s="1162"/>
      <c r="AQ27" s="1162">
        <f>'Auto Print'!AZ73</f>
        <v>1.9495656639355166</v>
      </c>
      <c r="AR27" s="1162"/>
      <c r="AS27" s="1162"/>
      <c r="AT27" s="1162">
        <f>'Auto Print'!BC73</f>
        <v>0.72320323362057271</v>
      </c>
      <c r="AU27" s="1162"/>
      <c r="AV27" s="1162"/>
      <c r="AW27" s="1162">
        <f>'Auto Print'!BF73</f>
        <v>1.8129192639022418</v>
      </c>
      <c r="AX27" s="1162"/>
      <c r="AY27" s="1163"/>
      <c r="AZ27" s="1161">
        <f>'Auto Print'!BI73</f>
        <v>1.4126211026302142</v>
      </c>
      <c r="BA27" s="1162"/>
      <c r="BB27" s="1162"/>
      <c r="BC27" s="1162">
        <f>'Auto Print'!BL73</f>
        <v>1.3588987822256153</v>
      </c>
      <c r="BD27" s="1162"/>
      <c r="BE27" s="1162"/>
      <c r="BF27" s="1162">
        <f>'Auto Print'!BO73</f>
        <v>1.5078054628491508</v>
      </c>
      <c r="BG27" s="1162"/>
      <c r="BH27" s="1162"/>
      <c r="BI27" s="1162">
        <f>'Auto Print'!BR73</f>
        <v>0.63713413247681205</v>
      </c>
      <c r="BJ27" s="1162"/>
      <c r="BK27" s="1163"/>
      <c r="BL27" s="1161">
        <f>'Auto Print'!BU73</f>
        <v>1.4505413810952792</v>
      </c>
      <c r="BM27" s="1162"/>
      <c r="BN27" s="1162"/>
      <c r="BO27" s="1162">
        <f>'Auto Print'!BX73</f>
        <v>1.6902714558357128</v>
      </c>
      <c r="BP27" s="1162"/>
      <c r="BQ27" s="1162"/>
      <c r="BR27" s="1162">
        <f>'Auto Print'!CA73</f>
        <v>1.7007484228855723</v>
      </c>
      <c r="BS27" s="1162"/>
      <c r="BT27" s="1162"/>
      <c r="BU27" s="1162">
        <f>'Auto Print'!CD73</f>
        <v>1.6401157625119169</v>
      </c>
      <c r="BV27" s="1162"/>
      <c r="BW27" s="1162"/>
      <c r="BX27" s="1162">
        <f>'Auto Print'!CG73</f>
        <v>0.18856829061752478</v>
      </c>
      <c r="BY27" s="1162"/>
      <c r="BZ27" s="1163"/>
      <c r="CA27" s="1164">
        <f>'Auto Print'!CJ73</f>
        <v>-0.11108999293226374</v>
      </c>
      <c r="CB27" s="1165"/>
      <c r="CC27" s="1165"/>
      <c r="CD27" s="1162">
        <f>'Auto Print'!CM73</f>
        <v>0.2592766724944493</v>
      </c>
      <c r="CE27" s="1162"/>
      <c r="CF27" s="1162"/>
      <c r="CG27" s="1162">
        <f>'Auto Print'!CP73</f>
        <v>0.2592766724944493</v>
      </c>
      <c r="CH27" s="1162"/>
      <c r="CI27" s="1162"/>
      <c r="CJ27" s="1162">
        <f>'Auto Print'!CS73</f>
        <v>0.55394986318584705</v>
      </c>
      <c r="CK27" s="1162"/>
      <c r="CL27" s="1163"/>
      <c r="CM27" s="1161">
        <f>'Auto Print'!CV73</f>
        <v>-2.9360850169897645E-2</v>
      </c>
      <c r="CN27" s="1162"/>
      <c r="CO27" s="1162"/>
      <c r="CP27" s="1162">
        <f>'Auto Print'!CY73</f>
        <v>-2.9360850169897645E-2</v>
      </c>
      <c r="CQ27" s="1162"/>
      <c r="CR27" s="1162"/>
      <c r="CS27" s="1162">
        <f>'Auto Print'!DB73</f>
        <v>-0.46113975446136557</v>
      </c>
      <c r="CT27" s="1162"/>
      <c r="CU27" s="1162"/>
      <c r="CV27" s="1162">
        <f>'Auto Print'!DE73</f>
        <v>1.2936406523565431</v>
      </c>
      <c r="CW27" s="1162"/>
      <c r="CX27" s="1163"/>
      <c r="CY27"/>
      <c r="CZ27"/>
      <c r="DA27"/>
    </row>
    <row r="28" spans="1:107" s="286" customFormat="1" ht="20.149999999999999" customHeight="1" thickBot="1" x14ac:dyDescent="0.4">
      <c r="A28" s="224"/>
      <c r="C28" s="287"/>
      <c r="D28" s="287"/>
      <c r="E28" s="274"/>
      <c r="F28" s="274"/>
      <c r="G28" s="1063" t="s">
        <v>223</v>
      </c>
      <c r="H28" s="1064"/>
      <c r="I28" s="1065"/>
      <c r="J28" s="274"/>
      <c r="K28" s="274"/>
      <c r="L28" s="274"/>
      <c r="M28" s="274"/>
      <c r="N28" s="274"/>
      <c r="O28" s="274"/>
      <c r="P28" s="274"/>
      <c r="Q28" s="274"/>
      <c r="R28" s="274"/>
      <c r="S28" s="274"/>
      <c r="T28" s="274"/>
      <c r="U28" s="274"/>
      <c r="V28" s="1069">
        <f>AVERAGE(V27)</f>
        <v>1.3076171712808171</v>
      </c>
      <c r="W28" s="1069"/>
      <c r="X28" s="1069"/>
      <c r="Y28" s="1139">
        <f>AVERAGE(Y27:AM27)</f>
        <v>1.4402238340300175</v>
      </c>
      <c r="Z28" s="1140"/>
      <c r="AA28" s="1140"/>
      <c r="AB28" s="1140">
        <f>SUM(AB24:AP24)</f>
        <v>129933</v>
      </c>
      <c r="AC28" s="1140"/>
      <c r="AD28" s="1140"/>
      <c r="AE28" s="1140"/>
      <c r="AF28" s="1140"/>
      <c r="AG28" s="1140"/>
      <c r="AH28" s="1140"/>
      <c r="AI28" s="1140"/>
      <c r="AJ28" s="1140"/>
      <c r="AK28" s="1140"/>
      <c r="AL28" s="1140"/>
      <c r="AM28" s="1141"/>
      <c r="AN28" s="1069">
        <f>AVERAGE(AN27:AY27)</f>
        <v>1.5595772840689359</v>
      </c>
      <c r="AO28" s="1069"/>
      <c r="AP28" s="1069"/>
      <c r="AQ28" s="1069">
        <f>SUM(AQ24:BB24)</f>
        <v>113139</v>
      </c>
      <c r="AR28" s="1069"/>
      <c r="AS28" s="1069"/>
      <c r="AT28" s="1069"/>
      <c r="AU28" s="1069"/>
      <c r="AV28" s="1069"/>
      <c r="AW28" s="1069"/>
      <c r="AX28" s="1069"/>
      <c r="AY28" s="1069"/>
      <c r="AZ28" s="1069">
        <f>AVERAGE(AZ27:BK27)</f>
        <v>1.2291148700454482</v>
      </c>
      <c r="BA28" s="1069"/>
      <c r="BB28" s="1069"/>
      <c r="BC28" s="1069">
        <f>SUM(BC24:BN24)</f>
        <v>130608</v>
      </c>
      <c r="BD28" s="1069"/>
      <c r="BE28" s="1069"/>
      <c r="BF28" s="1069"/>
      <c r="BG28" s="1069"/>
      <c r="BH28" s="1069"/>
      <c r="BI28" s="1069"/>
      <c r="BJ28" s="1069"/>
      <c r="BK28" s="1069"/>
      <c r="BL28" s="1069">
        <f>AVERAGE(BL27:BZ27)</f>
        <v>1.3340490625892012</v>
      </c>
      <c r="BM28" s="1069"/>
      <c r="BN28" s="1069"/>
      <c r="BO28" s="1069">
        <f>SUM(BO24:CC24)</f>
        <v>88758</v>
      </c>
      <c r="BP28" s="1069"/>
      <c r="BQ28" s="1069"/>
      <c r="BR28" s="1069"/>
      <c r="BS28" s="1069"/>
      <c r="BT28" s="1069"/>
      <c r="BU28" s="1069"/>
      <c r="BV28" s="1069"/>
      <c r="BW28" s="1069"/>
      <c r="BX28" s="1069"/>
      <c r="BY28" s="1069"/>
      <c r="BZ28" s="1069"/>
      <c r="CA28" s="1069">
        <f>AVERAGE(CA27:CL27)</f>
        <v>0.24035330381062048</v>
      </c>
      <c r="CB28" s="1069"/>
      <c r="CC28" s="1069"/>
      <c r="CD28" s="1069">
        <f t="shared" ref="CD28" si="8">SUM(CD24:CO24)</f>
        <v>135108</v>
      </c>
      <c r="CE28" s="1069"/>
      <c r="CF28" s="1069"/>
      <c r="CG28" s="1069"/>
      <c r="CH28" s="1069"/>
      <c r="CI28" s="1069"/>
      <c r="CJ28" s="1069"/>
      <c r="CK28" s="1069"/>
      <c r="CL28" s="1069"/>
      <c r="CM28" s="1139">
        <f>AVERAGE(CM27:CX27)</f>
        <v>0.19344479938884557</v>
      </c>
      <c r="CN28" s="1140"/>
      <c r="CO28" s="1140"/>
      <c r="CP28" s="1140">
        <f t="shared" ref="CP28" si="9">SUM(CP24:DA24)</f>
        <v>148812</v>
      </c>
      <c r="CQ28" s="1140"/>
      <c r="CR28" s="1140"/>
      <c r="CS28" s="1140"/>
      <c r="CT28" s="1140"/>
      <c r="CU28" s="1140"/>
      <c r="CV28" s="1140"/>
      <c r="CW28" s="1140"/>
      <c r="CX28" s="1141"/>
      <c r="CY28" s="288"/>
      <c r="CZ28" s="288"/>
      <c r="DA28" s="288"/>
    </row>
    <row r="29" spans="1:107" s="224" customFormat="1" ht="20.149999999999999" customHeight="1" x14ac:dyDescent="0.3">
      <c r="C29" s="225"/>
      <c r="D29" s="225"/>
      <c r="G29" s="246"/>
      <c r="H29" s="246"/>
      <c r="I29" s="246"/>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7"/>
      <c r="BQ29" s="247"/>
      <c r="BR29" s="247"/>
      <c r="BS29" s="247"/>
      <c r="BT29" s="247"/>
      <c r="BU29" s="247"/>
      <c r="BV29" s="247"/>
      <c r="BW29" s="247"/>
      <c r="BX29" s="247"/>
      <c r="BY29" s="247"/>
      <c r="BZ29" s="247"/>
      <c r="CA29" s="247"/>
      <c r="CB29" s="247"/>
      <c r="CC29" s="247"/>
      <c r="CD29" s="247"/>
      <c r="CE29" s="247"/>
      <c r="CF29" s="247"/>
      <c r="CG29" s="247"/>
      <c r="CH29" s="247"/>
      <c r="CI29" s="247"/>
      <c r="CJ29" s="247"/>
      <c r="CK29" s="247"/>
      <c r="CL29" s="247"/>
      <c r="CM29" s="247"/>
      <c r="CN29" s="247"/>
      <c r="CO29" s="247"/>
      <c r="CP29" s="247"/>
      <c r="CQ29" s="247"/>
      <c r="CR29" s="247"/>
      <c r="CS29" s="247"/>
      <c r="CT29" s="247"/>
      <c r="CU29" s="247"/>
      <c r="CV29" s="247"/>
      <c r="CW29" s="247"/>
      <c r="CX29" s="247"/>
      <c r="CY29" s="247"/>
      <c r="CZ29" s="247"/>
      <c r="DA29" s="247"/>
    </row>
    <row r="30" spans="1:107" s="224" customFormat="1" ht="20.149999999999999" customHeight="1" thickBot="1" x14ac:dyDescent="0.35">
      <c r="C30" s="225"/>
      <c r="D30" s="225"/>
    </row>
    <row r="31" spans="1:107" s="224" customFormat="1" ht="20.149999999999999" customHeight="1" x14ac:dyDescent="0.35">
      <c r="C31" s="225"/>
      <c r="D31" s="225"/>
      <c r="V31" s="1068" t="s">
        <v>183</v>
      </c>
      <c r="W31" s="1068"/>
      <c r="X31" s="1068"/>
      <c r="Y31" s="1124" t="s">
        <v>15</v>
      </c>
      <c r="Z31" s="1125"/>
      <c r="AA31" s="1125"/>
      <c r="AB31" s="1125"/>
      <c r="AC31" s="1125"/>
      <c r="AD31" s="1125"/>
      <c r="AE31" s="1125"/>
      <c r="AF31" s="1125"/>
      <c r="AG31" s="1125"/>
      <c r="AH31" s="1125"/>
      <c r="AI31" s="1125"/>
      <c r="AJ31" s="1125"/>
      <c r="AK31" s="1125"/>
      <c r="AL31" s="1125"/>
      <c r="AM31" s="1126"/>
      <c r="AN31" s="1068" t="s">
        <v>16</v>
      </c>
      <c r="AO31" s="1068"/>
      <c r="AP31" s="1068"/>
      <c r="AQ31" s="1068"/>
      <c r="AR31" s="1068"/>
      <c r="AS31" s="1068"/>
      <c r="AT31" s="1068"/>
      <c r="AU31" s="1068"/>
      <c r="AV31" s="1068"/>
      <c r="AW31" s="1068"/>
      <c r="AX31" s="1068"/>
      <c r="AY31" s="1068"/>
      <c r="AZ31" s="1068" t="s">
        <v>152</v>
      </c>
      <c r="BA31" s="1068"/>
      <c r="BB31" s="1068"/>
      <c r="BC31" s="1068"/>
      <c r="BD31" s="1068"/>
      <c r="BE31" s="1068"/>
      <c r="BF31" s="1068"/>
      <c r="BG31" s="1068"/>
      <c r="BH31" s="1068"/>
      <c r="BI31" s="1068"/>
      <c r="BJ31" s="1068"/>
      <c r="BK31" s="1068"/>
      <c r="BL31" s="1068" t="s">
        <v>154</v>
      </c>
      <c r="BM31" s="1068"/>
      <c r="BN31" s="1068"/>
      <c r="BO31" s="1068"/>
      <c r="BP31" s="1068"/>
      <c r="BQ31" s="1068"/>
      <c r="BR31" s="1068"/>
      <c r="BS31" s="1068"/>
      <c r="BT31" s="1068"/>
      <c r="BU31" s="1068"/>
      <c r="BV31" s="1068"/>
      <c r="BW31" s="1068"/>
      <c r="BX31" s="1068"/>
      <c r="BY31" s="1068"/>
      <c r="BZ31" s="1068"/>
      <c r="CA31" s="1068" t="s">
        <v>180</v>
      </c>
      <c r="CB31" s="1068"/>
      <c r="CC31" s="1068"/>
      <c r="CD31" s="1068"/>
      <c r="CE31" s="1068"/>
      <c r="CF31" s="1068"/>
      <c r="CG31" s="1068"/>
      <c r="CH31" s="1068"/>
      <c r="CI31" s="1068"/>
      <c r="CJ31" s="1068"/>
      <c r="CK31" s="1068"/>
      <c r="CL31" s="1068"/>
      <c r="CM31" s="1068" t="s">
        <v>181</v>
      </c>
      <c r="CN31" s="1068"/>
      <c r="CO31" s="1068"/>
      <c r="CP31" s="1068"/>
      <c r="CQ31" s="1068"/>
      <c r="CR31" s="1068"/>
      <c r="CS31" s="1068"/>
      <c r="CT31" s="1068"/>
      <c r="CU31" s="1068"/>
      <c r="CV31" s="1068"/>
      <c r="CW31" s="1068"/>
      <c r="CX31" s="1068"/>
      <c r="CY31"/>
      <c r="CZ31"/>
      <c r="DA31"/>
    </row>
    <row r="32" spans="1:107" s="227" customFormat="1" ht="20.149999999999999" customHeight="1" x14ac:dyDescent="0.35">
      <c r="A32" s="224"/>
      <c r="B32" s="224"/>
      <c r="C32" s="225"/>
      <c r="D32" s="225"/>
      <c r="E32" s="224"/>
      <c r="G32" s="226"/>
      <c r="H32" s="226"/>
      <c r="I32" s="226"/>
      <c r="J32" s="1166" t="e">
        <f>+#REF!</f>
        <v>#REF!</v>
      </c>
      <c r="K32" s="1167"/>
      <c r="L32" s="1168"/>
      <c r="M32" s="1166" t="str">
        <f>Emboss!P61</f>
        <v>WEEK PRODUKSI  37</v>
      </c>
      <c r="N32" s="1167"/>
      <c r="O32" s="1168"/>
      <c r="P32" s="1166" t="str">
        <f>Emboss!S61</f>
        <v>WEEK PRODUKSI  38</v>
      </c>
      <c r="Q32" s="1167"/>
      <c r="R32" s="1168"/>
      <c r="S32" s="1166" t="str">
        <f>Emboss!V61</f>
        <v>WEEK PRODUKSI  39</v>
      </c>
      <c r="T32" s="1167"/>
      <c r="U32" s="1168"/>
      <c r="V32" s="1121" t="s">
        <v>184</v>
      </c>
      <c r="W32" s="1122"/>
      <c r="X32" s="1123"/>
      <c r="Y32" s="1103" t="s">
        <v>185</v>
      </c>
      <c r="Z32" s="1103"/>
      <c r="AA32" s="1104"/>
      <c r="AB32" s="1102" t="s">
        <v>186</v>
      </c>
      <c r="AC32" s="1103"/>
      <c r="AD32" s="1104"/>
      <c r="AE32" s="1102" t="s">
        <v>187</v>
      </c>
      <c r="AF32" s="1103"/>
      <c r="AG32" s="1104"/>
      <c r="AH32" s="1102" t="s">
        <v>188</v>
      </c>
      <c r="AI32" s="1103"/>
      <c r="AJ32" s="1104"/>
      <c r="AK32" s="1102" t="s">
        <v>189</v>
      </c>
      <c r="AL32" s="1103"/>
      <c r="AM32" s="1104"/>
      <c r="AN32" s="1102" t="s">
        <v>190</v>
      </c>
      <c r="AO32" s="1103"/>
      <c r="AP32" s="1104"/>
      <c r="AQ32" s="1102" t="s">
        <v>191</v>
      </c>
      <c r="AR32" s="1103"/>
      <c r="AS32" s="1104"/>
      <c r="AT32" s="1102" t="s">
        <v>192</v>
      </c>
      <c r="AU32" s="1103"/>
      <c r="AV32" s="1104"/>
      <c r="AW32" s="1102" t="s">
        <v>193</v>
      </c>
      <c r="AX32" s="1103"/>
      <c r="AY32" s="1104"/>
      <c r="AZ32" s="1102" t="s">
        <v>194</v>
      </c>
      <c r="BA32" s="1103"/>
      <c r="BB32" s="1104"/>
      <c r="BC32" s="1102" t="s">
        <v>195</v>
      </c>
      <c r="BD32" s="1103"/>
      <c r="BE32" s="1104"/>
      <c r="BF32" s="1102" t="s">
        <v>196</v>
      </c>
      <c r="BG32" s="1103"/>
      <c r="BH32" s="1104"/>
      <c r="BI32" s="1102" t="s">
        <v>197</v>
      </c>
      <c r="BJ32" s="1103"/>
      <c r="BK32" s="1104"/>
      <c r="BL32" s="1102" t="s">
        <v>198</v>
      </c>
      <c r="BM32" s="1103"/>
      <c r="BN32" s="1104"/>
      <c r="BO32" s="1102" t="s">
        <v>199</v>
      </c>
      <c r="BP32" s="1103"/>
      <c r="BQ32" s="1104"/>
      <c r="BR32" s="1102" t="s">
        <v>200</v>
      </c>
      <c r="BS32" s="1103"/>
      <c r="BT32" s="1104"/>
      <c r="BU32" s="1102" t="s">
        <v>201</v>
      </c>
      <c r="BV32" s="1103"/>
      <c r="BW32" s="1104"/>
      <c r="BX32" s="1102" t="s">
        <v>202</v>
      </c>
      <c r="BY32" s="1103"/>
      <c r="BZ32" s="1104"/>
      <c r="CA32" s="1102" t="s">
        <v>203</v>
      </c>
      <c r="CB32" s="1103"/>
      <c r="CC32" s="1104"/>
      <c r="CD32" s="1102" t="s">
        <v>204</v>
      </c>
      <c r="CE32" s="1103"/>
      <c r="CF32" s="1104"/>
      <c r="CG32" s="1102" t="s">
        <v>205</v>
      </c>
      <c r="CH32" s="1103"/>
      <c r="CI32" s="1104"/>
      <c r="CJ32" s="1102" t="s">
        <v>206</v>
      </c>
      <c r="CK32" s="1103"/>
      <c r="CL32" s="1104"/>
      <c r="CM32" s="1102" t="s">
        <v>207</v>
      </c>
      <c r="CN32" s="1103"/>
      <c r="CO32" s="1104"/>
      <c r="CP32" s="1102" t="s">
        <v>235</v>
      </c>
      <c r="CQ32" s="1103"/>
      <c r="CR32" s="1104"/>
      <c r="CS32" s="1102" t="s">
        <v>208</v>
      </c>
      <c r="CT32" s="1103"/>
      <c r="CU32" s="1104"/>
      <c r="CV32" s="1102" t="s">
        <v>209</v>
      </c>
      <c r="CW32" s="1103"/>
      <c r="CX32" s="1104"/>
      <c r="CY32"/>
      <c r="CZ32"/>
      <c r="DA32"/>
    </row>
    <row r="33" spans="1:105" s="224" customFormat="1" ht="20.149999999999999" customHeight="1" x14ac:dyDescent="0.35">
      <c r="C33" s="225"/>
      <c r="D33" s="225"/>
      <c r="G33" s="1096" t="s">
        <v>221</v>
      </c>
      <c r="H33" s="1097"/>
      <c r="I33" s="1098"/>
      <c r="J33" s="1112">
        <f>K$89</f>
        <v>0</v>
      </c>
      <c r="K33" s="1113"/>
      <c r="L33" s="1114"/>
      <c r="M33" s="1115">
        <f>Emboss!P62</f>
        <v>702</v>
      </c>
      <c r="N33" s="1116"/>
      <c r="O33" s="1117"/>
      <c r="P33" s="1115">
        <f>Emboss!S62</f>
        <v>14086</v>
      </c>
      <c r="Q33" s="1116"/>
      <c r="R33" s="1117"/>
      <c r="S33" s="1115">
        <f>Emboss!V62</f>
        <v>90290</v>
      </c>
      <c r="T33" s="1116"/>
      <c r="U33" s="1117"/>
      <c r="V33" s="1107">
        <f>Summary!V33</f>
        <v>106700</v>
      </c>
      <c r="W33" s="1108"/>
      <c r="X33" s="1111"/>
      <c r="Y33" s="1107">
        <f>Summary!Y33</f>
        <v>90332</v>
      </c>
      <c r="Z33" s="1108"/>
      <c r="AA33" s="1111"/>
      <c r="AB33" s="1107">
        <f>Summary!AB33</f>
        <v>165918</v>
      </c>
      <c r="AC33" s="1108"/>
      <c r="AD33" s="1109"/>
      <c r="AE33" s="1110">
        <f>Summary!AE33</f>
        <v>128246</v>
      </c>
      <c r="AF33" s="1108"/>
      <c r="AG33" s="1109"/>
      <c r="AH33" s="1110">
        <f>Summary!AH33</f>
        <v>140064</v>
      </c>
      <c r="AI33" s="1108"/>
      <c r="AJ33" s="1109"/>
      <c r="AK33" s="1110">
        <f>Summary!AK33</f>
        <v>32490</v>
      </c>
      <c r="AL33" s="1108"/>
      <c r="AM33" s="1111"/>
      <c r="AN33" s="1107">
        <f>Summary!AN33</f>
        <v>19800</v>
      </c>
      <c r="AO33" s="1108"/>
      <c r="AP33" s="1111"/>
      <c r="AQ33" s="1107">
        <f>Summary!AQ33</f>
        <v>53817</v>
      </c>
      <c r="AR33" s="1108"/>
      <c r="AS33" s="1109"/>
      <c r="AT33" s="1110">
        <f>Summary!AT33</f>
        <v>6813</v>
      </c>
      <c r="AU33" s="1108"/>
      <c r="AV33" s="1109"/>
      <c r="AW33" s="1110">
        <f>Summary!AW33</f>
        <v>34017</v>
      </c>
      <c r="AX33" s="1108"/>
      <c r="AY33" s="1111"/>
      <c r="AZ33" s="1107">
        <f>Summary!AZ33</f>
        <v>74365.5</v>
      </c>
      <c r="BA33" s="1108"/>
      <c r="BB33" s="1111"/>
      <c r="BC33" s="1107">
        <f>Summary!BC33</f>
        <v>83155.5</v>
      </c>
      <c r="BD33" s="1108"/>
      <c r="BE33" s="1109"/>
      <c r="BF33" s="1110">
        <f>Summary!BF33</f>
        <v>63523.5</v>
      </c>
      <c r="BG33" s="1108"/>
      <c r="BH33" s="1109"/>
      <c r="BI33" s="1110">
        <f>Summary!BI33</f>
        <v>117162.70000000001</v>
      </c>
      <c r="BJ33" s="1108"/>
      <c r="BK33" s="1111"/>
      <c r="BL33" s="1107">
        <f>Summary!BL33</f>
        <v>40788.399999999994</v>
      </c>
      <c r="BM33" s="1108"/>
      <c r="BN33" s="1111"/>
      <c r="BO33" s="1107">
        <f>Summary!BO33</f>
        <v>25356.399999999998</v>
      </c>
      <c r="BP33" s="1108"/>
      <c r="BQ33" s="1109"/>
      <c r="BR33" s="1110">
        <f>Summary!BR33</f>
        <v>24228.399999999998</v>
      </c>
      <c r="BS33" s="1108"/>
      <c r="BT33" s="1109"/>
      <c r="BU33" s="1110">
        <f>Summary!BU33</f>
        <v>30756.399999999991</v>
      </c>
      <c r="BV33" s="1108"/>
      <c r="BW33" s="1109"/>
      <c r="BX33" s="1110">
        <f>Summary!BX33</f>
        <v>87278.2</v>
      </c>
      <c r="BY33" s="1108"/>
      <c r="BZ33" s="1111"/>
      <c r="CA33" s="1107">
        <f>Summary!CA33</f>
        <v>81371.5</v>
      </c>
      <c r="CB33" s="1108"/>
      <c r="CC33" s="1111"/>
      <c r="CD33" s="1107">
        <f>Summary!CD33</f>
        <v>84143.5</v>
      </c>
      <c r="CE33" s="1108"/>
      <c r="CF33" s="1109"/>
      <c r="CG33" s="1110">
        <f>Summary!CG33</f>
        <v>79643.5</v>
      </c>
      <c r="CH33" s="1108"/>
      <c r="CI33" s="1109"/>
      <c r="CJ33" s="1110">
        <f>Summary!CJ33</f>
        <v>64305</v>
      </c>
      <c r="CK33" s="1108"/>
      <c r="CL33" s="1111"/>
      <c r="CM33" s="1107">
        <f>Summary!CM33</f>
        <v>127072.5</v>
      </c>
      <c r="CN33" s="1108"/>
      <c r="CO33" s="1111"/>
      <c r="CP33" s="1107">
        <f>Summary!CP33</f>
        <v>127072.5</v>
      </c>
      <c r="CQ33" s="1108"/>
      <c r="CR33" s="1109"/>
      <c r="CS33" s="1110">
        <f>Summary!CS33</f>
        <v>127072.5</v>
      </c>
      <c r="CT33" s="1108"/>
      <c r="CU33" s="1109"/>
      <c r="CV33" s="1110">
        <f>Summary!CV33</f>
        <v>82362</v>
      </c>
      <c r="CW33" s="1108"/>
      <c r="CX33" s="1111"/>
      <c r="CY33"/>
      <c r="CZ33"/>
      <c r="DA33"/>
    </row>
    <row r="34" spans="1:105" s="224" customFormat="1" ht="20.149999999999999" customHeight="1" x14ac:dyDescent="0.35">
      <c r="A34" s="238" t="s">
        <v>217</v>
      </c>
      <c r="C34" s="240" t="s">
        <v>159</v>
      </c>
      <c r="D34" s="241">
        <v>22</v>
      </c>
      <c r="G34" s="1096" t="s">
        <v>245</v>
      </c>
      <c r="H34" s="1097"/>
      <c r="I34" s="1098"/>
      <c r="J34" s="1131">
        <f>L$89</f>
        <v>0</v>
      </c>
      <c r="K34" s="1132"/>
      <c r="L34" s="1133"/>
      <c r="M34" s="1131">
        <f>Emboss!P63</f>
        <v>0</v>
      </c>
      <c r="N34" s="1132"/>
      <c r="O34" s="1133"/>
      <c r="P34" s="1131">
        <f>Emboss!S63</f>
        <v>0</v>
      </c>
      <c r="Q34" s="1132"/>
      <c r="R34" s="1133"/>
      <c r="S34" s="1131">
        <f>Emboss!V63</f>
        <v>12.538070025464981</v>
      </c>
      <c r="T34" s="1132"/>
      <c r="U34" s="1133"/>
      <c r="V34" s="1128">
        <v>2</v>
      </c>
      <c r="W34" s="1129"/>
      <c r="X34" s="1130"/>
      <c r="Y34" s="1129">
        <v>2</v>
      </c>
      <c r="Z34" s="1129"/>
      <c r="AA34" s="1130"/>
      <c r="AB34" s="1135">
        <v>2</v>
      </c>
      <c r="AC34" s="1129"/>
      <c r="AD34" s="1130"/>
      <c r="AE34" s="1135">
        <v>2</v>
      </c>
      <c r="AF34" s="1129"/>
      <c r="AG34" s="1130"/>
      <c r="AH34" s="1135">
        <v>2</v>
      </c>
      <c r="AI34" s="1129"/>
      <c r="AJ34" s="1134"/>
      <c r="AK34" s="1128">
        <v>2</v>
      </c>
      <c r="AL34" s="1129"/>
      <c r="AM34" s="1130"/>
      <c r="AN34" s="1129">
        <v>2</v>
      </c>
      <c r="AO34" s="1129"/>
      <c r="AP34" s="1130"/>
      <c r="AQ34" s="1135">
        <v>2</v>
      </c>
      <c r="AR34" s="1129"/>
      <c r="AS34" s="1130"/>
      <c r="AT34" s="1135">
        <v>2</v>
      </c>
      <c r="AU34" s="1129"/>
      <c r="AV34" s="1134"/>
      <c r="AW34" s="1128">
        <v>2</v>
      </c>
      <c r="AX34" s="1129"/>
      <c r="AY34" s="1130"/>
      <c r="AZ34" s="1129">
        <v>2</v>
      </c>
      <c r="BA34" s="1129"/>
      <c r="BB34" s="1130"/>
      <c r="BC34" s="1135">
        <v>2</v>
      </c>
      <c r="BD34" s="1129"/>
      <c r="BE34" s="1130"/>
      <c r="BF34" s="1135">
        <v>2</v>
      </c>
      <c r="BG34" s="1129"/>
      <c r="BH34" s="1134"/>
      <c r="BI34" s="1128">
        <v>2</v>
      </c>
      <c r="BJ34" s="1129"/>
      <c r="BK34" s="1130"/>
      <c r="BL34" s="1129">
        <v>2</v>
      </c>
      <c r="BM34" s="1129"/>
      <c r="BN34" s="1130"/>
      <c r="BO34" s="1135">
        <v>2</v>
      </c>
      <c r="BP34" s="1129"/>
      <c r="BQ34" s="1130"/>
      <c r="BR34" s="1135">
        <v>2</v>
      </c>
      <c r="BS34" s="1129"/>
      <c r="BT34" s="1130"/>
      <c r="BU34" s="1135">
        <v>2</v>
      </c>
      <c r="BV34" s="1129"/>
      <c r="BW34" s="1134"/>
      <c r="BX34" s="1128">
        <v>2</v>
      </c>
      <c r="BY34" s="1129"/>
      <c r="BZ34" s="1130"/>
      <c r="CA34" s="1129">
        <v>2</v>
      </c>
      <c r="CB34" s="1129"/>
      <c r="CC34" s="1130"/>
      <c r="CD34" s="1135">
        <v>2</v>
      </c>
      <c r="CE34" s="1129"/>
      <c r="CF34" s="1130"/>
      <c r="CG34" s="1135">
        <v>2</v>
      </c>
      <c r="CH34" s="1129"/>
      <c r="CI34" s="1134"/>
      <c r="CJ34" s="1128">
        <v>2</v>
      </c>
      <c r="CK34" s="1129"/>
      <c r="CL34" s="1130"/>
      <c r="CM34" s="1129">
        <v>2</v>
      </c>
      <c r="CN34" s="1129"/>
      <c r="CO34" s="1130"/>
      <c r="CP34" s="1135">
        <v>2</v>
      </c>
      <c r="CQ34" s="1129"/>
      <c r="CR34" s="1130"/>
      <c r="CS34" s="1135">
        <v>2</v>
      </c>
      <c r="CT34" s="1129"/>
      <c r="CU34" s="1134"/>
      <c r="CV34" s="1094">
        <v>2</v>
      </c>
      <c r="CW34" s="1092"/>
      <c r="CX34" s="1095"/>
      <c r="CY34"/>
      <c r="CZ34"/>
      <c r="DA34"/>
    </row>
    <row r="35" spans="1:105" s="224" customFormat="1" ht="20.149999999999999" customHeight="1" x14ac:dyDescent="0.35">
      <c r="C35" s="281" t="s">
        <v>225</v>
      </c>
      <c r="D35" s="283">
        <v>10</v>
      </c>
      <c r="G35" s="1096" t="s">
        <v>246</v>
      </c>
      <c r="H35" s="1097"/>
      <c r="I35" s="1098"/>
      <c r="J35" s="1099">
        <v>22</v>
      </c>
      <c r="K35" s="1100"/>
      <c r="L35" s="1101"/>
      <c r="M35" s="1099">
        <f>Emboss!P64</f>
        <v>22</v>
      </c>
      <c r="N35" s="1100"/>
      <c r="O35" s="1101"/>
      <c r="P35" s="1099">
        <f>Emboss!S64</f>
        <v>22</v>
      </c>
      <c r="Q35" s="1100"/>
      <c r="R35" s="1101"/>
      <c r="S35" s="1099">
        <f>Emboss!V64</f>
        <v>22</v>
      </c>
      <c r="T35" s="1100"/>
      <c r="U35" s="1101"/>
      <c r="V35" s="1128">
        <v>18</v>
      </c>
      <c r="W35" s="1129"/>
      <c r="X35" s="1130"/>
      <c r="Y35" s="1129">
        <v>18</v>
      </c>
      <c r="Z35" s="1129"/>
      <c r="AA35" s="1130"/>
      <c r="AB35" s="1135">
        <v>18</v>
      </c>
      <c r="AC35" s="1129"/>
      <c r="AD35" s="1130"/>
      <c r="AE35" s="1135">
        <v>18</v>
      </c>
      <c r="AF35" s="1129"/>
      <c r="AG35" s="1130"/>
      <c r="AH35" s="1135">
        <v>18</v>
      </c>
      <c r="AI35" s="1129"/>
      <c r="AJ35" s="1134"/>
      <c r="AK35" s="1128">
        <v>18</v>
      </c>
      <c r="AL35" s="1129"/>
      <c r="AM35" s="1130"/>
      <c r="AN35" s="1129">
        <v>18</v>
      </c>
      <c r="AO35" s="1129"/>
      <c r="AP35" s="1130"/>
      <c r="AQ35" s="1135">
        <v>18</v>
      </c>
      <c r="AR35" s="1129"/>
      <c r="AS35" s="1130"/>
      <c r="AT35" s="1135">
        <v>18</v>
      </c>
      <c r="AU35" s="1129"/>
      <c r="AV35" s="1134"/>
      <c r="AW35" s="1128">
        <v>18</v>
      </c>
      <c r="AX35" s="1129"/>
      <c r="AY35" s="1130"/>
      <c r="AZ35" s="1129">
        <v>18</v>
      </c>
      <c r="BA35" s="1129"/>
      <c r="BB35" s="1130"/>
      <c r="BC35" s="1135">
        <v>18</v>
      </c>
      <c r="BD35" s="1129"/>
      <c r="BE35" s="1130"/>
      <c r="BF35" s="1135">
        <v>18</v>
      </c>
      <c r="BG35" s="1129"/>
      <c r="BH35" s="1134"/>
      <c r="BI35" s="1128">
        <v>18</v>
      </c>
      <c r="BJ35" s="1129"/>
      <c r="BK35" s="1130"/>
      <c r="BL35" s="1129">
        <v>18</v>
      </c>
      <c r="BM35" s="1129"/>
      <c r="BN35" s="1130"/>
      <c r="BO35" s="1135">
        <v>18</v>
      </c>
      <c r="BP35" s="1129"/>
      <c r="BQ35" s="1130"/>
      <c r="BR35" s="1135">
        <v>18</v>
      </c>
      <c r="BS35" s="1129"/>
      <c r="BT35" s="1130"/>
      <c r="BU35" s="1135">
        <v>18</v>
      </c>
      <c r="BV35" s="1129"/>
      <c r="BW35" s="1134"/>
      <c r="BX35" s="1128">
        <v>18</v>
      </c>
      <c r="BY35" s="1129"/>
      <c r="BZ35" s="1130"/>
      <c r="CA35" s="1129">
        <v>18</v>
      </c>
      <c r="CB35" s="1129"/>
      <c r="CC35" s="1130"/>
      <c r="CD35" s="1135">
        <v>18</v>
      </c>
      <c r="CE35" s="1129"/>
      <c r="CF35" s="1130"/>
      <c r="CG35" s="1135">
        <v>18</v>
      </c>
      <c r="CH35" s="1129"/>
      <c r="CI35" s="1134"/>
      <c r="CJ35" s="1128">
        <v>18</v>
      </c>
      <c r="CK35" s="1129"/>
      <c r="CL35" s="1130"/>
      <c r="CM35" s="1129">
        <v>18</v>
      </c>
      <c r="CN35" s="1129"/>
      <c r="CO35" s="1130"/>
      <c r="CP35" s="1135">
        <v>18</v>
      </c>
      <c r="CQ35" s="1129"/>
      <c r="CR35" s="1130"/>
      <c r="CS35" s="1135">
        <v>18</v>
      </c>
      <c r="CT35" s="1129"/>
      <c r="CU35" s="1134"/>
      <c r="CV35" s="1073">
        <v>18</v>
      </c>
      <c r="CW35" s="1071"/>
      <c r="CX35" s="1074"/>
      <c r="CY35"/>
      <c r="CZ35"/>
      <c r="DA35"/>
    </row>
    <row r="36" spans="1:105" s="224" customFormat="1" ht="20.149999999999999" customHeight="1" x14ac:dyDescent="0.35">
      <c r="C36" s="240" t="s">
        <v>159</v>
      </c>
      <c r="D36" s="244">
        <f>SUM(D34:D35)</f>
        <v>32</v>
      </c>
      <c r="G36" s="1075" t="s">
        <v>211</v>
      </c>
      <c r="H36" s="1076"/>
      <c r="I36" s="1077"/>
      <c r="J36" s="1078">
        <f>J35-J34</f>
        <v>22</v>
      </c>
      <c r="K36" s="1079"/>
      <c r="L36" s="1080"/>
      <c r="M36" s="1078">
        <f>Emboss!P65</f>
        <v>22</v>
      </c>
      <c r="N36" s="1079"/>
      <c r="O36" s="1080"/>
      <c r="P36" s="1078">
        <f>Emboss!S65</f>
        <v>22</v>
      </c>
      <c r="Q36" s="1079"/>
      <c r="R36" s="1080"/>
      <c r="S36" s="1078">
        <f>Emboss!V65</f>
        <v>9.4619299745350194</v>
      </c>
      <c r="T36" s="1079"/>
      <c r="U36" s="1080"/>
      <c r="V36" s="1142">
        <f>Summary!V36</f>
        <v>7.1430359430404931</v>
      </c>
      <c r="W36" s="1084"/>
      <c r="X36" s="1087"/>
      <c r="Y36" s="1142">
        <f>Summary!Y36</f>
        <v>9.4266413901854467</v>
      </c>
      <c r="Z36" s="1084"/>
      <c r="AA36" s="1087"/>
      <c r="AB36" s="1142">
        <f>Summary!AB36</f>
        <v>-0.85150199563174667</v>
      </c>
      <c r="AC36" s="1084"/>
      <c r="AD36" s="1085"/>
      <c r="AE36" s="1086">
        <f>Summary!AE36</f>
        <v>3.1840382189278635</v>
      </c>
      <c r="AF36" s="1084"/>
      <c r="AG36" s="1085"/>
      <c r="AH36" s="1086">
        <f>Summary!AH36</f>
        <v>-1.0660165965835162</v>
      </c>
      <c r="AI36" s="1084"/>
      <c r="AJ36" s="1085"/>
      <c r="AK36" s="1086">
        <f>Summary!AK36</f>
        <v>16.457643889669697</v>
      </c>
      <c r="AL36" s="1084"/>
      <c r="AM36" s="1087"/>
      <c r="AN36" s="1142">
        <f>Summary!AN36</f>
        <v>18.83653846153846</v>
      </c>
      <c r="AO36" s="1084"/>
      <c r="AP36" s="1087"/>
      <c r="AQ36" s="1142">
        <f>Summary!AQ36</f>
        <v>14.107852855448517</v>
      </c>
      <c r="AR36" s="1084"/>
      <c r="AS36" s="1085"/>
      <c r="AT36" s="1086">
        <f>Summary!AT36</f>
        <v>21.148758671699976</v>
      </c>
      <c r="AU36" s="1084"/>
      <c r="AV36" s="1085"/>
      <c r="AW36" s="1086">
        <f>Summary!AW36</f>
        <v>17.271314393910053</v>
      </c>
      <c r="AX36" s="1084"/>
      <c r="AY36" s="1087"/>
      <c r="AZ36" s="1142">
        <f>Summary!AZ36</f>
        <v>22.381973544306561</v>
      </c>
      <c r="BA36" s="1084"/>
      <c r="BB36" s="1087"/>
      <c r="BC36" s="1142">
        <f>Summary!BC36</f>
        <v>21.194174035374857</v>
      </c>
      <c r="BD36" s="1084"/>
      <c r="BE36" s="1085"/>
      <c r="BF36" s="1086">
        <f>Summary!BF36</f>
        <v>23.767219978927351</v>
      </c>
      <c r="BG36" s="1084"/>
      <c r="BH36" s="1085"/>
      <c r="BI36" s="1086">
        <f>Summary!BI36</f>
        <v>14.175320961531032</v>
      </c>
      <c r="BJ36" s="1084"/>
      <c r="BK36" s="1087"/>
      <c r="BL36" s="1142">
        <f>Summary!BL36</f>
        <v>26.280682091455922</v>
      </c>
      <c r="BM36" s="1084"/>
      <c r="BN36" s="1087"/>
      <c r="BO36" s="1142">
        <f>Summary!BO36</f>
        <v>29.270574326105962</v>
      </c>
      <c r="BP36" s="1084"/>
      <c r="BQ36" s="1085"/>
      <c r="BR36" s="1086">
        <f>Summary!BR36</f>
        <v>29.413110506214956</v>
      </c>
      <c r="BS36" s="1084"/>
      <c r="BT36" s="1085"/>
      <c r="BU36" s="1086">
        <f>Summary!BU36</f>
        <v>28.588220272392686</v>
      </c>
      <c r="BV36" s="1084"/>
      <c r="BW36" s="1085"/>
      <c r="BX36" s="1086">
        <f>Summary!BX36</f>
        <v>25.521838836800828</v>
      </c>
      <c r="BY36" s="1084"/>
      <c r="BZ36" s="1087"/>
      <c r="CA36" s="1169">
        <f>Summary!CA36</f>
        <v>24.89265335346898</v>
      </c>
      <c r="CB36" s="1170"/>
      <c r="CC36" s="1171"/>
      <c r="CD36" s="1142">
        <f>Summary!CD36</f>
        <v>25.742013582908186</v>
      </c>
      <c r="CE36" s="1084"/>
      <c r="CF36" s="1085"/>
      <c r="CG36" s="1086">
        <f>Summary!CG36</f>
        <v>26.460982114376719</v>
      </c>
      <c r="CH36" s="1084"/>
      <c r="CI36" s="1085"/>
      <c r="CJ36" s="1086">
        <f>Summary!CJ36</f>
        <v>26.55888686559258</v>
      </c>
      <c r="CK36" s="1084"/>
      <c r="CL36" s="1087"/>
      <c r="CM36" s="1142">
        <f>Summary!CM36</f>
        <v>18.117961800251997</v>
      </c>
      <c r="CN36" s="1084"/>
      <c r="CO36" s="1087"/>
      <c r="CP36" s="1142">
        <f>Summary!CP36</f>
        <v>18.117961800251997</v>
      </c>
      <c r="CQ36" s="1084"/>
      <c r="CR36" s="1085"/>
      <c r="CS36" s="1086">
        <f>Summary!CS36</f>
        <v>15.033064422530224</v>
      </c>
      <c r="CT36" s="1084"/>
      <c r="CU36" s="1085"/>
      <c r="CV36" s="1086">
        <f>Summary!CV36</f>
        <v>21.105241149298013</v>
      </c>
      <c r="CW36" s="1084"/>
      <c r="CX36" s="1087"/>
      <c r="CY36"/>
      <c r="CZ36"/>
      <c r="DA36"/>
    </row>
    <row r="37" spans="1:105" s="286" customFormat="1" ht="20.149999999999999" customHeight="1" thickBot="1" x14ac:dyDescent="0.4">
      <c r="A37" s="224"/>
      <c r="C37" s="287"/>
      <c r="D37" s="287"/>
      <c r="E37" s="274"/>
      <c r="F37" s="274"/>
      <c r="G37" s="1063" t="s">
        <v>223</v>
      </c>
      <c r="H37" s="1064"/>
      <c r="I37" s="1065"/>
      <c r="J37" s="274"/>
      <c r="K37" s="274"/>
      <c r="L37" s="274"/>
      <c r="M37" s="274"/>
      <c r="N37" s="274"/>
      <c r="O37" s="274"/>
      <c r="P37" s="274"/>
      <c r="Q37" s="274"/>
      <c r="R37" s="274"/>
      <c r="S37" s="274"/>
      <c r="T37" s="274"/>
      <c r="U37" s="274"/>
      <c r="V37" s="1069">
        <f>AVERAGE(V36)</f>
        <v>7.1430359430404931</v>
      </c>
      <c r="W37" s="1069"/>
      <c r="X37" s="1069"/>
      <c r="Y37" s="1139">
        <f>AVERAGE(Y36:AM36)</f>
        <v>5.4301609813135485</v>
      </c>
      <c r="Z37" s="1140"/>
      <c r="AA37" s="1140"/>
      <c r="AB37" s="1140">
        <f>SUM(AB33:AP33)</f>
        <v>486518</v>
      </c>
      <c r="AC37" s="1140"/>
      <c r="AD37" s="1140"/>
      <c r="AE37" s="1140"/>
      <c r="AF37" s="1140"/>
      <c r="AG37" s="1140"/>
      <c r="AH37" s="1140"/>
      <c r="AI37" s="1140"/>
      <c r="AJ37" s="1140"/>
      <c r="AK37" s="1140"/>
      <c r="AL37" s="1140"/>
      <c r="AM37" s="1141"/>
      <c r="AN37" s="1069">
        <f>AVERAGE(AN36:AY36)</f>
        <v>17.841116095649255</v>
      </c>
      <c r="AO37" s="1069"/>
      <c r="AP37" s="1069"/>
      <c r="AQ37" s="1069">
        <f>SUM(AQ33:BB33)</f>
        <v>169012.5</v>
      </c>
      <c r="AR37" s="1069"/>
      <c r="AS37" s="1069"/>
      <c r="AT37" s="1069"/>
      <c r="AU37" s="1069"/>
      <c r="AV37" s="1069"/>
      <c r="AW37" s="1069"/>
      <c r="AX37" s="1069"/>
      <c r="AY37" s="1069"/>
      <c r="AZ37" s="1069">
        <f>AVERAGE(AZ36:BK36)</f>
        <v>20.379672130034951</v>
      </c>
      <c r="BA37" s="1069"/>
      <c r="BB37" s="1069"/>
      <c r="BC37" s="1069">
        <f>SUM(BC33:BN33)</f>
        <v>304630.09999999998</v>
      </c>
      <c r="BD37" s="1069"/>
      <c r="BE37" s="1069"/>
      <c r="BF37" s="1069"/>
      <c r="BG37" s="1069"/>
      <c r="BH37" s="1069"/>
      <c r="BI37" s="1069"/>
      <c r="BJ37" s="1069"/>
      <c r="BK37" s="1069"/>
      <c r="BL37" s="1069">
        <f>AVERAGE(BL36:BZ36)</f>
        <v>27.814885206594074</v>
      </c>
      <c r="BM37" s="1069"/>
      <c r="BN37" s="1069"/>
      <c r="BO37" s="1069">
        <f>SUM(BO33:CC33)</f>
        <v>248990.89999999997</v>
      </c>
      <c r="BP37" s="1069"/>
      <c r="BQ37" s="1069"/>
      <c r="BR37" s="1069"/>
      <c r="BS37" s="1069"/>
      <c r="BT37" s="1069"/>
      <c r="BU37" s="1069"/>
      <c r="BV37" s="1069"/>
      <c r="BW37" s="1069"/>
      <c r="BX37" s="1069"/>
      <c r="BY37" s="1069"/>
      <c r="BZ37" s="1069"/>
      <c r="CA37" s="1069">
        <f>AVERAGE(CA36:CL36)</f>
        <v>25.913633979086615</v>
      </c>
      <c r="CB37" s="1069"/>
      <c r="CC37" s="1069"/>
      <c r="CD37" s="1069">
        <f t="shared" ref="CD37" si="10">SUM(CD33:CO33)</f>
        <v>355164.5</v>
      </c>
      <c r="CE37" s="1069"/>
      <c r="CF37" s="1069"/>
      <c r="CG37" s="1069"/>
      <c r="CH37" s="1069"/>
      <c r="CI37" s="1069"/>
      <c r="CJ37" s="1069"/>
      <c r="CK37" s="1069"/>
      <c r="CL37" s="1069"/>
      <c r="CM37" s="1139">
        <f>AVERAGE(CM36:CX36)</f>
        <v>18.093557293083059</v>
      </c>
      <c r="CN37" s="1140"/>
      <c r="CO37" s="1140"/>
      <c r="CP37" s="1140">
        <f t="shared" ref="CP37" si="11">SUM(CP33:DA33)</f>
        <v>336507</v>
      </c>
      <c r="CQ37" s="1140"/>
      <c r="CR37" s="1140"/>
      <c r="CS37" s="1140"/>
      <c r="CT37" s="1140"/>
      <c r="CU37" s="1140"/>
      <c r="CV37" s="1140"/>
      <c r="CW37" s="1140"/>
      <c r="CX37" s="1141"/>
      <c r="CY37" s="288"/>
      <c r="CZ37" s="288"/>
      <c r="DA37" s="288"/>
    </row>
    <row r="38" spans="1:105" s="224" customFormat="1" ht="20.149999999999999" customHeight="1" x14ac:dyDescent="0.35">
      <c r="C38" s="225"/>
      <c r="D38" s="225"/>
      <c r="G38" s="246"/>
      <c r="H38" s="246"/>
      <c r="I38" s="246"/>
      <c r="V38" s="247"/>
      <c r="W38" s="248"/>
      <c r="X38" s="248"/>
      <c r="Y38" s="248"/>
      <c r="Z38" s="248"/>
      <c r="AA38" s="248"/>
      <c r="AB38" s="247"/>
      <c r="AC38" s="248"/>
      <c r="AD38" s="248"/>
      <c r="AE38" s="248"/>
      <c r="AF38" s="248"/>
      <c r="AG38" s="248"/>
      <c r="AH38" s="248"/>
      <c r="AI38" s="248"/>
      <c r="AJ38" s="248"/>
      <c r="AK38" s="248"/>
      <c r="AL38" s="248"/>
      <c r="AM38" s="248"/>
      <c r="AN38" s="248"/>
      <c r="AO38" s="248"/>
      <c r="AP38" s="248"/>
      <c r="AQ38" s="247"/>
      <c r="AR38" s="248"/>
      <c r="AS38" s="248"/>
      <c r="AT38" s="248"/>
      <c r="AU38" s="248"/>
      <c r="AV38" s="248"/>
      <c r="AW38" s="248"/>
      <c r="AX38" s="248"/>
      <c r="AY38" s="248"/>
      <c r="AZ38" s="248"/>
      <c r="BA38" s="248"/>
      <c r="BB38" s="248"/>
      <c r="BC38" s="247"/>
      <c r="BD38" s="248"/>
      <c r="BE38" s="248"/>
      <c r="BF38" s="248"/>
      <c r="BG38" s="248"/>
      <c r="BH38" s="248"/>
      <c r="BI38" s="248"/>
      <c r="BJ38" s="248"/>
      <c r="BK38" s="248"/>
      <c r="BL38" s="248"/>
      <c r="BM38" s="248"/>
      <c r="BN38" s="248"/>
      <c r="BO38" s="247"/>
      <c r="BP38" s="248"/>
      <c r="BQ38" s="248"/>
      <c r="BR38" s="248"/>
      <c r="BS38" s="248"/>
      <c r="BT38" s="248"/>
      <c r="BU38" s="248"/>
      <c r="BV38" s="248"/>
      <c r="BW38" s="248"/>
      <c r="BX38" s="248"/>
      <c r="BY38" s="248"/>
      <c r="BZ38" s="248"/>
      <c r="CA38" s="248"/>
      <c r="CB38" s="248"/>
      <c r="CC38" s="248"/>
      <c r="CD38" s="247"/>
      <c r="CE38" s="248"/>
      <c r="CF38" s="248"/>
      <c r="CG38" s="248"/>
      <c r="CH38" s="248"/>
      <c r="CI38" s="248"/>
      <c r="CJ38" s="248"/>
      <c r="CK38" s="248"/>
      <c r="CL38" s="248"/>
      <c r="CM38" s="248"/>
      <c r="CN38" s="248"/>
      <c r="CO38" s="248"/>
      <c r="CP38" s="247"/>
      <c r="CQ38" s="248"/>
      <c r="CR38" s="248"/>
      <c r="CS38" s="248"/>
      <c r="CT38" s="248"/>
      <c r="CU38" s="248"/>
      <c r="CV38" s="248"/>
      <c r="CW38" s="248"/>
      <c r="CX38" s="248"/>
      <c r="CY38"/>
      <c r="CZ38"/>
      <c r="DA38"/>
    </row>
    <row r="39" spans="1:105" s="224" customFormat="1" ht="20.149999999999999" customHeight="1" thickBot="1" x14ac:dyDescent="0.4">
      <c r="C39" s="225"/>
      <c r="D39" s="225"/>
      <c r="CY39"/>
      <c r="CZ39"/>
      <c r="DA39"/>
    </row>
    <row r="40" spans="1:105" s="224" customFormat="1" ht="20.149999999999999" customHeight="1" x14ac:dyDescent="0.35">
      <c r="C40" s="225"/>
      <c r="D40" s="225"/>
      <c r="V40" s="1068" t="s">
        <v>183</v>
      </c>
      <c r="W40" s="1068"/>
      <c r="X40" s="1068"/>
      <c r="Y40" s="1124" t="s">
        <v>15</v>
      </c>
      <c r="Z40" s="1125"/>
      <c r="AA40" s="1125"/>
      <c r="AB40" s="1125"/>
      <c r="AC40" s="1125"/>
      <c r="AD40" s="1125"/>
      <c r="AE40" s="1125"/>
      <c r="AF40" s="1125"/>
      <c r="AG40" s="1125"/>
      <c r="AH40" s="1125"/>
      <c r="AI40" s="1125"/>
      <c r="AJ40" s="1125"/>
      <c r="AK40" s="1125"/>
      <c r="AL40" s="1125"/>
      <c r="AM40" s="1126"/>
      <c r="AN40" s="1068" t="s">
        <v>16</v>
      </c>
      <c r="AO40" s="1068"/>
      <c r="AP40" s="1068"/>
      <c r="AQ40" s="1068"/>
      <c r="AR40" s="1068"/>
      <c r="AS40" s="1068"/>
      <c r="AT40" s="1068"/>
      <c r="AU40" s="1068"/>
      <c r="AV40" s="1068"/>
      <c r="AW40" s="1068"/>
      <c r="AX40" s="1068"/>
      <c r="AY40" s="1068"/>
      <c r="AZ40" s="1068" t="s">
        <v>152</v>
      </c>
      <c r="BA40" s="1068"/>
      <c r="BB40" s="1068"/>
      <c r="BC40" s="1068"/>
      <c r="BD40" s="1068"/>
      <c r="BE40" s="1068"/>
      <c r="BF40" s="1068"/>
      <c r="BG40" s="1068"/>
      <c r="BH40" s="1068"/>
      <c r="BI40" s="1068"/>
      <c r="BJ40" s="1068"/>
      <c r="BK40" s="1068"/>
      <c r="BL40" s="1068" t="s">
        <v>154</v>
      </c>
      <c r="BM40" s="1068"/>
      <c r="BN40" s="1068"/>
      <c r="BO40" s="1068"/>
      <c r="BP40" s="1068"/>
      <c r="BQ40" s="1068"/>
      <c r="BR40" s="1068"/>
      <c r="BS40" s="1068"/>
      <c r="BT40" s="1068"/>
      <c r="BU40" s="1068"/>
      <c r="BV40" s="1068"/>
      <c r="BW40" s="1068"/>
      <c r="BX40" s="1068"/>
      <c r="BY40" s="1068"/>
      <c r="BZ40" s="1068"/>
      <c r="CA40" s="1068" t="s">
        <v>180</v>
      </c>
      <c r="CB40" s="1068"/>
      <c r="CC40" s="1068"/>
      <c r="CD40" s="1068"/>
      <c r="CE40" s="1068"/>
      <c r="CF40" s="1068"/>
      <c r="CG40" s="1068"/>
      <c r="CH40" s="1068"/>
      <c r="CI40" s="1068"/>
      <c r="CJ40" s="1068"/>
      <c r="CK40" s="1068"/>
      <c r="CL40" s="1068"/>
      <c r="CM40" s="1068" t="s">
        <v>181</v>
      </c>
      <c r="CN40" s="1068"/>
      <c r="CO40" s="1068"/>
      <c r="CP40" s="1068"/>
      <c r="CQ40" s="1068"/>
      <c r="CR40" s="1068"/>
      <c r="CS40" s="1068"/>
      <c r="CT40" s="1068"/>
      <c r="CU40" s="1068"/>
      <c r="CV40" s="1068"/>
      <c r="CW40" s="1068"/>
      <c r="CX40" s="1068"/>
      <c r="CY40"/>
      <c r="CZ40"/>
      <c r="DA40"/>
    </row>
    <row r="41" spans="1:105" s="227" customFormat="1" ht="20.149999999999999" customHeight="1" x14ac:dyDescent="0.35">
      <c r="A41" s="224"/>
      <c r="B41" s="224"/>
      <c r="C41" s="225"/>
      <c r="D41" s="225"/>
      <c r="E41" s="224"/>
      <c r="G41" s="226"/>
      <c r="H41" s="226"/>
      <c r="I41" s="226"/>
      <c r="J41" s="1166" t="e">
        <f>+#REF!</f>
        <v>#REF!</v>
      </c>
      <c r="K41" s="1167"/>
      <c r="L41" s="1168"/>
      <c r="M41" s="1166" t="str">
        <f>'Cut Press'!P32</f>
        <v>WEEK PRODUKSI  37</v>
      </c>
      <c r="N41" s="1167"/>
      <c r="O41" s="1168"/>
      <c r="P41" s="1166" t="str">
        <f>'Cut Press'!S32</f>
        <v>WEEK PRODUKSI  38</v>
      </c>
      <c r="Q41" s="1167"/>
      <c r="R41" s="1168"/>
      <c r="S41" s="1166" t="str">
        <f>'Cut Press'!V32</f>
        <v>WEEK PRODUKSI  39</v>
      </c>
      <c r="T41" s="1167"/>
      <c r="U41" s="1168"/>
      <c r="V41" s="1121" t="s">
        <v>184</v>
      </c>
      <c r="W41" s="1122"/>
      <c r="X41" s="1123"/>
      <c r="Y41" s="1103" t="s">
        <v>185</v>
      </c>
      <c r="Z41" s="1103"/>
      <c r="AA41" s="1104"/>
      <c r="AB41" s="1102" t="s">
        <v>186</v>
      </c>
      <c r="AC41" s="1103"/>
      <c r="AD41" s="1104"/>
      <c r="AE41" s="1102" t="s">
        <v>187</v>
      </c>
      <c r="AF41" s="1103"/>
      <c r="AG41" s="1104"/>
      <c r="AH41" s="1102" t="s">
        <v>188</v>
      </c>
      <c r="AI41" s="1103"/>
      <c r="AJ41" s="1104"/>
      <c r="AK41" s="1102" t="s">
        <v>189</v>
      </c>
      <c r="AL41" s="1103"/>
      <c r="AM41" s="1104"/>
      <c r="AN41" s="1102" t="s">
        <v>190</v>
      </c>
      <c r="AO41" s="1103"/>
      <c r="AP41" s="1104"/>
      <c r="AQ41" s="1102" t="s">
        <v>191</v>
      </c>
      <c r="AR41" s="1103"/>
      <c r="AS41" s="1104"/>
      <c r="AT41" s="1102" t="s">
        <v>192</v>
      </c>
      <c r="AU41" s="1103"/>
      <c r="AV41" s="1104"/>
      <c r="AW41" s="1102" t="s">
        <v>193</v>
      </c>
      <c r="AX41" s="1103"/>
      <c r="AY41" s="1104"/>
      <c r="AZ41" s="1105" t="s">
        <v>194</v>
      </c>
      <c r="BA41" s="1103"/>
      <c r="BB41" s="1106"/>
      <c r="BC41" s="1103" t="s">
        <v>195</v>
      </c>
      <c r="BD41" s="1103"/>
      <c r="BE41" s="1104"/>
      <c r="BF41" s="1102" t="s">
        <v>196</v>
      </c>
      <c r="BG41" s="1103"/>
      <c r="BH41" s="1104"/>
      <c r="BI41" s="1102" t="s">
        <v>197</v>
      </c>
      <c r="BJ41" s="1103"/>
      <c r="BK41" s="1104"/>
      <c r="BL41" s="1105" t="s">
        <v>198</v>
      </c>
      <c r="BM41" s="1103"/>
      <c r="BN41" s="1106"/>
      <c r="BO41" s="1103" t="s">
        <v>199</v>
      </c>
      <c r="BP41" s="1103"/>
      <c r="BQ41" s="1104"/>
      <c r="BR41" s="1102" t="s">
        <v>200</v>
      </c>
      <c r="BS41" s="1103"/>
      <c r="BT41" s="1104"/>
      <c r="BU41" s="1102" t="s">
        <v>201</v>
      </c>
      <c r="BV41" s="1103"/>
      <c r="BW41" s="1104"/>
      <c r="BX41" s="1102" t="s">
        <v>202</v>
      </c>
      <c r="BY41" s="1103"/>
      <c r="BZ41" s="1104"/>
      <c r="CA41" s="1105" t="s">
        <v>203</v>
      </c>
      <c r="CB41" s="1103"/>
      <c r="CC41" s="1106"/>
      <c r="CD41" s="1103" t="s">
        <v>204</v>
      </c>
      <c r="CE41" s="1103"/>
      <c r="CF41" s="1104"/>
      <c r="CG41" s="1102" t="s">
        <v>205</v>
      </c>
      <c r="CH41" s="1103"/>
      <c r="CI41" s="1104"/>
      <c r="CJ41" s="1102" t="s">
        <v>206</v>
      </c>
      <c r="CK41" s="1103"/>
      <c r="CL41" s="1104"/>
      <c r="CM41" s="1105" t="s">
        <v>207</v>
      </c>
      <c r="CN41" s="1103"/>
      <c r="CO41" s="1106"/>
      <c r="CP41" s="1103" t="s">
        <v>235</v>
      </c>
      <c r="CQ41" s="1103"/>
      <c r="CR41" s="1104"/>
      <c r="CS41" s="1102" t="s">
        <v>208</v>
      </c>
      <c r="CT41" s="1103"/>
      <c r="CU41" s="1104"/>
      <c r="CV41" s="1102" t="s">
        <v>209</v>
      </c>
      <c r="CW41" s="1103"/>
      <c r="CX41" s="1104"/>
      <c r="CY41"/>
      <c r="CZ41"/>
      <c r="DA41"/>
    </row>
    <row r="42" spans="1:105" s="224" customFormat="1" ht="20.149999999999999" customHeight="1" x14ac:dyDescent="0.35">
      <c r="C42" s="225"/>
      <c r="D42" s="225"/>
      <c r="G42" s="1096" t="s">
        <v>221</v>
      </c>
      <c r="H42" s="1097"/>
      <c r="I42" s="1098"/>
      <c r="J42" s="1112">
        <f>K$62</f>
        <v>0</v>
      </c>
      <c r="K42" s="1113"/>
      <c r="L42" s="1114"/>
      <c r="M42" s="1115">
        <f>'Cut Press'!P34</f>
        <v>0</v>
      </c>
      <c r="N42" s="1116"/>
      <c r="O42" s="1117"/>
      <c r="P42" s="1115">
        <f>'Cut Press'!S34</f>
        <v>9462</v>
      </c>
      <c r="Q42" s="1116"/>
      <c r="R42" s="1117"/>
      <c r="S42" s="1115">
        <f>'Cut Press'!V34</f>
        <v>12324</v>
      </c>
      <c r="T42" s="1116"/>
      <c r="U42" s="1117"/>
      <c r="V42" s="1107">
        <f>'Cut Press'!Y34</f>
        <v>21786</v>
      </c>
      <c r="W42" s="1108"/>
      <c r="X42" s="1111"/>
      <c r="Y42" s="1107">
        <f>'Cut Press'!AB34</f>
        <v>36030</v>
      </c>
      <c r="Z42" s="1108"/>
      <c r="AA42" s="1109"/>
      <c r="AB42" s="1108">
        <f>'Cut Press'!AE34</f>
        <v>68376</v>
      </c>
      <c r="AC42" s="1108"/>
      <c r="AD42" s="1109"/>
      <c r="AE42" s="1110">
        <f>'Cut Press'!AH34</f>
        <v>55860</v>
      </c>
      <c r="AF42" s="1108"/>
      <c r="AG42" s="1109"/>
      <c r="AH42" s="1110">
        <f>'Cut Press'!AK34</f>
        <v>24456</v>
      </c>
      <c r="AI42" s="1108"/>
      <c r="AJ42" s="1109"/>
      <c r="AK42" s="1110">
        <f>'Cut Press'!AN34</f>
        <v>1362</v>
      </c>
      <c r="AL42" s="1108"/>
      <c r="AM42" s="1111"/>
      <c r="AN42" s="1107">
        <f>'Cut Press'!AW34</f>
        <v>32293.5</v>
      </c>
      <c r="AO42" s="1108"/>
      <c r="AP42" s="1109"/>
      <c r="AQ42" s="1108">
        <f>'Cut Press'!BC34</f>
        <v>4072.5</v>
      </c>
      <c r="AR42" s="1108"/>
      <c r="AS42" s="1109"/>
      <c r="AT42" s="1110">
        <f>'Cut Press'!BF34</f>
        <v>110947.5</v>
      </c>
      <c r="AU42" s="1108"/>
      <c r="AV42" s="1109"/>
      <c r="AW42" s="1110">
        <f>'Cut Press'!BI34</f>
        <v>26380.5</v>
      </c>
      <c r="AX42" s="1108"/>
      <c r="AY42" s="1111"/>
      <c r="AZ42" s="1107">
        <f>'Cut Press'!BL34</f>
        <v>56629.5</v>
      </c>
      <c r="BA42" s="1108"/>
      <c r="BB42" s="1109"/>
      <c r="BC42" s="1108">
        <f>'Cut Press'!BO34</f>
        <v>59863.5</v>
      </c>
      <c r="BD42" s="1108"/>
      <c r="BE42" s="1109"/>
      <c r="BF42" s="1110">
        <f>'Cut Press'!BR34</f>
        <v>44239.5</v>
      </c>
      <c r="BG42" s="1108"/>
      <c r="BH42" s="1109"/>
      <c r="BI42" s="1110">
        <f>'Cut Press'!BU34</f>
        <v>80077.5</v>
      </c>
      <c r="BJ42" s="1108"/>
      <c r="BK42" s="1111"/>
      <c r="BL42" s="1107">
        <f>'Cut Press'!BX34</f>
        <v>25533.599999999999</v>
      </c>
      <c r="BM42" s="1108"/>
      <c r="BN42" s="1109"/>
      <c r="BO42" s="1108">
        <f>'Cut Press'!CA34</f>
        <v>9849.6</v>
      </c>
      <c r="BP42" s="1108"/>
      <c r="BQ42" s="1109"/>
      <c r="BR42" s="1110">
        <f>'Cut Press'!CD34</f>
        <v>9003.6</v>
      </c>
      <c r="BS42" s="1108"/>
      <c r="BT42" s="1109"/>
      <c r="BU42" s="1110">
        <f>'Cut Press'!CG34</f>
        <v>13899.599999999999</v>
      </c>
      <c r="BV42" s="1108"/>
      <c r="BW42" s="1109"/>
      <c r="BX42" s="1110">
        <f>'Cut Press'!CJ34</f>
        <v>15645.599999999999</v>
      </c>
      <c r="BY42" s="1108"/>
      <c r="BZ42" s="1111"/>
      <c r="CA42" s="1107">
        <f>'Cut Press'!CM34</f>
        <v>10498.5</v>
      </c>
      <c r="CB42" s="1108"/>
      <c r="CC42" s="1109"/>
      <c r="CD42" s="1108">
        <f>'Cut Press'!CP34</f>
        <v>10960.5</v>
      </c>
      <c r="CE42" s="1108"/>
      <c r="CF42" s="1109"/>
      <c r="CG42" s="1110">
        <f>'Cut Press'!CS34</f>
        <v>10210.5</v>
      </c>
      <c r="CH42" s="1108"/>
      <c r="CI42" s="1109"/>
      <c r="CJ42" s="1110">
        <f>'Cut Press'!CV34</f>
        <v>10210.5</v>
      </c>
      <c r="CK42" s="1108"/>
      <c r="CL42" s="1111"/>
      <c r="CM42" s="1107">
        <f>'Cut Press'!CY34</f>
        <v>63454.5</v>
      </c>
      <c r="CN42" s="1108"/>
      <c r="CO42" s="1109"/>
      <c r="CP42" s="1108">
        <f>'Cut Press'!DB34</f>
        <v>63454.5</v>
      </c>
      <c r="CQ42" s="1108"/>
      <c r="CR42" s="1109"/>
      <c r="CS42" s="1110">
        <f>'Cut Press'!DE34</f>
        <v>63454.5</v>
      </c>
      <c r="CT42" s="1108"/>
      <c r="CU42" s="1109"/>
      <c r="CV42" s="1110">
        <f>'Cut Press'!DH34</f>
        <v>63454.5</v>
      </c>
      <c r="CW42" s="1108"/>
      <c r="CX42" s="1111"/>
      <c r="CY42"/>
      <c r="CZ42"/>
      <c r="DA42"/>
    </row>
    <row r="43" spans="1:105" s="224" customFormat="1" ht="20.149999999999999" customHeight="1" x14ac:dyDescent="0.35">
      <c r="A43" s="238" t="s">
        <v>218</v>
      </c>
      <c r="C43" s="240" t="s">
        <v>118</v>
      </c>
      <c r="D43" s="241">
        <v>16</v>
      </c>
      <c r="G43" s="1096" t="s">
        <v>245</v>
      </c>
      <c r="H43" s="1097"/>
      <c r="I43" s="1098"/>
      <c r="J43" s="1099">
        <f>L$62</f>
        <v>0</v>
      </c>
      <c r="K43" s="1100"/>
      <c r="L43" s="1101"/>
      <c r="M43" s="1099">
        <f>'Cut Press'!P35</f>
        <v>0</v>
      </c>
      <c r="N43" s="1100"/>
      <c r="O43" s="1101"/>
      <c r="P43" s="1099">
        <f>'Cut Press'!S35</f>
        <v>0</v>
      </c>
      <c r="Q43" s="1100"/>
      <c r="R43" s="1101"/>
      <c r="S43" s="1099">
        <f>'Cut Press'!V35</f>
        <v>2.7151515151515153</v>
      </c>
      <c r="T43" s="1100"/>
      <c r="U43" s="1101"/>
      <c r="V43" s="1128">
        <v>1</v>
      </c>
      <c r="W43" s="1129"/>
      <c r="X43" s="1134"/>
      <c r="Y43" s="1128">
        <v>1</v>
      </c>
      <c r="Z43" s="1129"/>
      <c r="AA43" s="1130"/>
      <c r="AB43" s="1129">
        <v>1</v>
      </c>
      <c r="AC43" s="1129"/>
      <c r="AD43" s="1130"/>
      <c r="AE43" s="1135">
        <v>1</v>
      </c>
      <c r="AF43" s="1129"/>
      <c r="AG43" s="1130"/>
      <c r="AH43" s="1135">
        <v>1</v>
      </c>
      <c r="AI43" s="1129"/>
      <c r="AJ43" s="1130"/>
      <c r="AK43" s="1135">
        <v>1</v>
      </c>
      <c r="AL43" s="1129"/>
      <c r="AM43" s="1134"/>
      <c r="AN43" s="1172">
        <v>1</v>
      </c>
      <c r="AO43" s="1173"/>
      <c r="AP43" s="1174"/>
      <c r="AQ43" s="1129">
        <v>1</v>
      </c>
      <c r="AR43" s="1129"/>
      <c r="AS43" s="1130"/>
      <c r="AT43" s="1135">
        <v>1</v>
      </c>
      <c r="AU43" s="1129"/>
      <c r="AV43" s="1130"/>
      <c r="AW43" s="1135">
        <v>1</v>
      </c>
      <c r="AX43" s="1129"/>
      <c r="AY43" s="1134"/>
      <c r="AZ43" s="1128">
        <v>1</v>
      </c>
      <c r="BA43" s="1129"/>
      <c r="BB43" s="1130"/>
      <c r="BC43" s="1129">
        <v>1</v>
      </c>
      <c r="BD43" s="1129"/>
      <c r="BE43" s="1130"/>
      <c r="BF43" s="1135">
        <v>1</v>
      </c>
      <c r="BG43" s="1129"/>
      <c r="BH43" s="1130"/>
      <c r="BI43" s="1135">
        <v>1</v>
      </c>
      <c r="BJ43" s="1129"/>
      <c r="BK43" s="1134"/>
      <c r="BL43" s="1128">
        <v>1</v>
      </c>
      <c r="BM43" s="1129"/>
      <c r="BN43" s="1130"/>
      <c r="BO43" s="1129">
        <v>1</v>
      </c>
      <c r="BP43" s="1129"/>
      <c r="BQ43" s="1130"/>
      <c r="BR43" s="1135">
        <v>1</v>
      </c>
      <c r="BS43" s="1129"/>
      <c r="BT43" s="1130"/>
      <c r="BU43" s="1135">
        <v>1</v>
      </c>
      <c r="BV43" s="1129"/>
      <c r="BW43" s="1130"/>
      <c r="BX43" s="1135">
        <v>1</v>
      </c>
      <c r="BY43" s="1129"/>
      <c r="BZ43" s="1134"/>
      <c r="CA43" s="1128">
        <v>1</v>
      </c>
      <c r="CB43" s="1129"/>
      <c r="CC43" s="1130"/>
      <c r="CD43" s="1129">
        <v>1</v>
      </c>
      <c r="CE43" s="1129"/>
      <c r="CF43" s="1130"/>
      <c r="CG43" s="1135">
        <v>1</v>
      </c>
      <c r="CH43" s="1129"/>
      <c r="CI43" s="1130"/>
      <c r="CJ43" s="1135">
        <v>1</v>
      </c>
      <c r="CK43" s="1129"/>
      <c r="CL43" s="1134"/>
      <c r="CM43" s="1128">
        <v>1</v>
      </c>
      <c r="CN43" s="1129"/>
      <c r="CO43" s="1130"/>
      <c r="CP43" s="1129">
        <v>1</v>
      </c>
      <c r="CQ43" s="1129"/>
      <c r="CR43" s="1130"/>
      <c r="CS43" s="1135">
        <v>1</v>
      </c>
      <c r="CT43" s="1129"/>
      <c r="CU43" s="1130"/>
      <c r="CV43" s="1135">
        <v>1</v>
      </c>
      <c r="CW43" s="1129"/>
      <c r="CX43" s="1134"/>
      <c r="CY43"/>
      <c r="CZ43"/>
      <c r="DA43"/>
    </row>
    <row r="44" spans="1:105" s="224" customFormat="1" ht="20.149999999999999" customHeight="1" x14ac:dyDescent="0.35">
      <c r="A44" s="1066" t="s">
        <v>3369</v>
      </c>
      <c r="B44" s="1067"/>
      <c r="C44" s="281" t="s">
        <v>238</v>
      </c>
      <c r="D44" s="282">
        <v>16</v>
      </c>
      <c r="G44" s="1096" t="s">
        <v>246</v>
      </c>
      <c r="H44" s="1097"/>
      <c r="I44" s="1098"/>
      <c r="J44" s="1099">
        <v>8</v>
      </c>
      <c r="K44" s="1100"/>
      <c r="L44" s="1101"/>
      <c r="M44" s="1099">
        <f>'Cut Press'!P36</f>
        <v>8</v>
      </c>
      <c r="N44" s="1100"/>
      <c r="O44" s="1101"/>
      <c r="P44" s="1099">
        <f>'Cut Press'!S36</f>
        <v>8</v>
      </c>
      <c r="Q44" s="1100"/>
      <c r="R44" s="1101"/>
      <c r="S44" s="1099">
        <f>'Cut Press'!V36</f>
        <v>8</v>
      </c>
      <c r="T44" s="1100"/>
      <c r="U44" s="1101"/>
      <c r="V44" s="1070">
        <v>7</v>
      </c>
      <c r="W44" s="1071"/>
      <c r="X44" s="1074"/>
      <c r="Y44" s="1070">
        <v>7</v>
      </c>
      <c r="Z44" s="1071"/>
      <c r="AA44" s="1072"/>
      <c r="AB44" s="1071">
        <v>7</v>
      </c>
      <c r="AC44" s="1071"/>
      <c r="AD44" s="1072"/>
      <c r="AE44" s="1073">
        <v>7</v>
      </c>
      <c r="AF44" s="1071"/>
      <c r="AG44" s="1072"/>
      <c r="AH44" s="1073">
        <v>7</v>
      </c>
      <c r="AI44" s="1071"/>
      <c r="AJ44" s="1072"/>
      <c r="AK44" s="1073">
        <v>7</v>
      </c>
      <c r="AL44" s="1071"/>
      <c r="AM44" s="1074"/>
      <c r="AN44" s="1070">
        <v>7</v>
      </c>
      <c r="AO44" s="1071"/>
      <c r="AP44" s="1072"/>
      <c r="AQ44" s="1071">
        <v>7</v>
      </c>
      <c r="AR44" s="1071"/>
      <c r="AS44" s="1072"/>
      <c r="AT44" s="1073">
        <v>7</v>
      </c>
      <c r="AU44" s="1071"/>
      <c r="AV44" s="1072"/>
      <c r="AW44" s="1073">
        <v>7</v>
      </c>
      <c r="AX44" s="1071"/>
      <c r="AY44" s="1074"/>
      <c r="AZ44" s="1070">
        <v>7</v>
      </c>
      <c r="BA44" s="1071"/>
      <c r="BB44" s="1072"/>
      <c r="BC44" s="1071">
        <v>7</v>
      </c>
      <c r="BD44" s="1071"/>
      <c r="BE44" s="1072"/>
      <c r="BF44" s="1073">
        <v>7</v>
      </c>
      <c r="BG44" s="1071"/>
      <c r="BH44" s="1072"/>
      <c r="BI44" s="1073">
        <v>7</v>
      </c>
      <c r="BJ44" s="1071"/>
      <c r="BK44" s="1074"/>
      <c r="BL44" s="1070">
        <v>7</v>
      </c>
      <c r="BM44" s="1071"/>
      <c r="BN44" s="1072"/>
      <c r="BO44" s="1071">
        <v>7</v>
      </c>
      <c r="BP44" s="1071"/>
      <c r="BQ44" s="1072"/>
      <c r="BR44" s="1073">
        <v>7</v>
      </c>
      <c r="BS44" s="1071"/>
      <c r="BT44" s="1072"/>
      <c r="BU44" s="1073">
        <v>7</v>
      </c>
      <c r="BV44" s="1071"/>
      <c r="BW44" s="1072"/>
      <c r="BX44" s="1073">
        <v>7</v>
      </c>
      <c r="BY44" s="1071"/>
      <c r="BZ44" s="1074"/>
      <c r="CA44" s="1070">
        <v>7</v>
      </c>
      <c r="CB44" s="1071"/>
      <c r="CC44" s="1072"/>
      <c r="CD44" s="1071">
        <v>7</v>
      </c>
      <c r="CE44" s="1071"/>
      <c r="CF44" s="1072"/>
      <c r="CG44" s="1073">
        <v>7</v>
      </c>
      <c r="CH44" s="1071"/>
      <c r="CI44" s="1072"/>
      <c r="CJ44" s="1073">
        <v>7</v>
      </c>
      <c r="CK44" s="1071"/>
      <c r="CL44" s="1074"/>
      <c r="CM44" s="1070">
        <v>7</v>
      </c>
      <c r="CN44" s="1071"/>
      <c r="CO44" s="1072"/>
      <c r="CP44" s="1071">
        <v>7</v>
      </c>
      <c r="CQ44" s="1071"/>
      <c r="CR44" s="1072"/>
      <c r="CS44" s="1073">
        <v>7</v>
      </c>
      <c r="CT44" s="1071"/>
      <c r="CU44" s="1072"/>
      <c r="CV44" s="1073">
        <v>7</v>
      </c>
      <c r="CW44" s="1071"/>
      <c r="CX44" s="1074"/>
      <c r="CY44"/>
      <c r="CZ44"/>
      <c r="DA44"/>
    </row>
    <row r="45" spans="1:105" s="224" customFormat="1" ht="20.149999999999999" customHeight="1" x14ac:dyDescent="0.35">
      <c r="C45" s="225"/>
      <c r="D45" s="225"/>
      <c r="G45" s="1075" t="s">
        <v>211</v>
      </c>
      <c r="H45" s="1076"/>
      <c r="I45" s="1077"/>
      <c r="J45" s="1078">
        <f>J44-J43</f>
        <v>8</v>
      </c>
      <c r="K45" s="1079"/>
      <c r="L45" s="1080"/>
      <c r="M45" s="1078">
        <f>'Cut Press'!P37</f>
        <v>8</v>
      </c>
      <c r="N45" s="1079"/>
      <c r="O45" s="1080"/>
      <c r="P45" s="1078">
        <f>'Cut Press'!S37</f>
        <v>8</v>
      </c>
      <c r="Q45" s="1079"/>
      <c r="R45" s="1080"/>
      <c r="S45" s="1078">
        <f>'Cut Press'!V37</f>
        <v>5.2848484848484851</v>
      </c>
      <c r="T45" s="1079"/>
      <c r="U45" s="1080"/>
      <c r="V45" s="1142">
        <f>'Cut Press'!Y37</f>
        <v>11.12034632034632</v>
      </c>
      <c r="W45" s="1084"/>
      <c r="X45" s="1087"/>
      <c r="Y45" s="1081">
        <f>'Cut Press'!AB37</f>
        <v>7.4955266955266957</v>
      </c>
      <c r="Z45" s="1082"/>
      <c r="AA45" s="1083"/>
      <c r="AB45" s="1084">
        <f>'Cut Press'!AE37</f>
        <v>-2.0779220779220786</v>
      </c>
      <c r="AC45" s="1084"/>
      <c r="AD45" s="1085"/>
      <c r="AE45" s="1086">
        <f>'Cut Press'!AH37</f>
        <v>3.6640692640692656</v>
      </c>
      <c r="AF45" s="1084"/>
      <c r="AG45" s="1085"/>
      <c r="AH45" s="1086">
        <f>'Cut Press'!AK37</f>
        <v>9.6207792207792213</v>
      </c>
      <c r="AI45" s="1084"/>
      <c r="AJ45" s="1085"/>
      <c r="AK45" s="1086">
        <f>'Cut Press'!AN37</f>
        <v>15.213852813852814</v>
      </c>
      <c r="AL45" s="1084"/>
      <c r="AM45" s="1087"/>
      <c r="AN45" s="1081">
        <f>'Cut Press'!AW37</f>
        <v>8.5168831168831165</v>
      </c>
      <c r="AO45" s="1082"/>
      <c r="AP45" s="1083"/>
      <c r="AQ45" s="1084">
        <f>'Cut Press'!BC37</f>
        <v>15.216450216450216</v>
      </c>
      <c r="AR45" s="1084"/>
      <c r="AS45" s="1085"/>
      <c r="AT45" s="1086">
        <f>'Cut Press'!BF37</f>
        <v>-5.9212121212121218</v>
      </c>
      <c r="AU45" s="1084"/>
      <c r="AV45" s="1085"/>
      <c r="AW45" s="1086">
        <f>'Cut Press'!BI37</f>
        <v>15.25436507936508</v>
      </c>
      <c r="AX45" s="1084"/>
      <c r="AY45" s="1087"/>
      <c r="AZ45" s="1081">
        <f>'Cut Press'!BL37</f>
        <v>5.628960155490768</v>
      </c>
      <c r="BA45" s="1082"/>
      <c r="BB45" s="1083"/>
      <c r="BC45" s="1084">
        <f>'Cut Press'!BO37</f>
        <v>4.4822510822510822</v>
      </c>
      <c r="BD45" s="1084"/>
      <c r="BE45" s="1085"/>
      <c r="BF45" s="1086">
        <f>'Cut Press'!BR37</f>
        <v>7.488311688311688</v>
      </c>
      <c r="BG45" s="1084"/>
      <c r="BH45" s="1085"/>
      <c r="BI45" s="1086">
        <f>'Cut Press'!BU37</f>
        <v>0.5930735930735942</v>
      </c>
      <c r="BJ45" s="1084"/>
      <c r="BK45" s="1087"/>
      <c r="BL45" s="1081">
        <f>'Cut Press'!BX37</f>
        <v>-1.1695238095238096</v>
      </c>
      <c r="BM45" s="1082"/>
      <c r="BN45" s="1083"/>
      <c r="BO45" s="1084">
        <f>'Cut Press'!CA37</f>
        <v>14.104935064935065</v>
      </c>
      <c r="BP45" s="1084"/>
      <c r="BQ45" s="1085"/>
      <c r="BR45" s="1086">
        <f>'Cut Press'!CD37</f>
        <v>14.267705627705627</v>
      </c>
      <c r="BS45" s="1084"/>
      <c r="BT45" s="1085"/>
      <c r="BU45" s="1086">
        <f>'Cut Press'!CG37</f>
        <v>13.325714285714286</v>
      </c>
      <c r="BV45" s="1084"/>
      <c r="BW45" s="1085"/>
      <c r="BX45" s="1086">
        <f>'Cut Press'!CJ37</f>
        <v>12.320846560846562</v>
      </c>
      <c r="BY45" s="1084"/>
      <c r="BZ45" s="1087"/>
      <c r="CA45" s="1088">
        <f>'Cut Press'!CM37</f>
        <v>13.395767195767196</v>
      </c>
      <c r="CB45" s="1089"/>
      <c r="CC45" s="1090"/>
      <c r="CD45" s="1084">
        <f>'Cut Press'!CP37</f>
        <v>13.602597402597404</v>
      </c>
      <c r="CE45" s="1084"/>
      <c r="CF45" s="1085"/>
      <c r="CG45" s="1086">
        <f>'Cut Press'!CS37</f>
        <v>14.035497835497836</v>
      </c>
      <c r="CH45" s="1084"/>
      <c r="CI45" s="1085"/>
      <c r="CJ45" s="1086">
        <f>'Cut Press'!CV37</f>
        <v>14.035497835497836</v>
      </c>
      <c r="CK45" s="1084"/>
      <c r="CL45" s="1087"/>
      <c r="CM45" s="1081">
        <f>'Cut Press'!CY37</f>
        <v>3.7913419913419908</v>
      </c>
      <c r="CN45" s="1082"/>
      <c r="CO45" s="1083"/>
      <c r="CP45" s="1084">
        <f>'Cut Press'!DB37</f>
        <v>3.7913419913419908</v>
      </c>
      <c r="CQ45" s="1084"/>
      <c r="CR45" s="1085"/>
      <c r="CS45" s="1086">
        <f>'Cut Press'!DE37</f>
        <v>1.0783068783068774</v>
      </c>
      <c r="CT45" s="1084"/>
      <c r="CU45" s="1085"/>
      <c r="CV45" s="1086">
        <f>'Cut Press'!DH37</f>
        <v>3.7913419913419908</v>
      </c>
      <c r="CW45" s="1084"/>
      <c r="CX45" s="1087"/>
      <c r="CY45"/>
      <c r="CZ45"/>
      <c r="DA45"/>
    </row>
    <row r="46" spans="1:105" s="286" customFormat="1" ht="20.149999999999999" customHeight="1" thickBot="1" x14ac:dyDescent="0.4">
      <c r="A46" s="224"/>
      <c r="B46" s="224"/>
      <c r="C46" s="287"/>
      <c r="D46" s="287"/>
      <c r="E46" s="274"/>
      <c r="F46" s="274"/>
      <c r="G46" s="1063" t="s">
        <v>223</v>
      </c>
      <c r="H46" s="1064"/>
      <c r="I46" s="1065"/>
      <c r="J46" s="274"/>
      <c r="K46" s="274"/>
      <c r="L46" s="274"/>
      <c r="M46" s="274"/>
      <c r="N46" s="274"/>
      <c r="O46" s="274"/>
      <c r="P46" s="274"/>
      <c r="Q46" s="274"/>
      <c r="R46" s="274"/>
      <c r="S46" s="274"/>
      <c r="T46" s="274"/>
      <c r="U46" s="274"/>
      <c r="V46" s="1069">
        <f>AVERAGE(V45)</f>
        <v>11.12034632034632</v>
      </c>
      <c r="W46" s="1069"/>
      <c r="X46" s="1069"/>
      <c r="Y46" s="1139">
        <f>AVERAGE(Y45:AM45)</f>
        <v>6.7832611832611835</v>
      </c>
      <c r="Z46" s="1140"/>
      <c r="AA46" s="1140"/>
      <c r="AB46" s="1140">
        <f>SUM(AB42:AP42)</f>
        <v>182347.5</v>
      </c>
      <c r="AC46" s="1140"/>
      <c r="AD46" s="1140"/>
      <c r="AE46" s="1140"/>
      <c r="AF46" s="1140"/>
      <c r="AG46" s="1140"/>
      <c r="AH46" s="1140"/>
      <c r="AI46" s="1140"/>
      <c r="AJ46" s="1140"/>
      <c r="AK46" s="1140"/>
      <c r="AL46" s="1140"/>
      <c r="AM46" s="1141"/>
      <c r="AN46" s="1069">
        <f>AVERAGE(AN45:AY45)</f>
        <v>8.2666215728715731</v>
      </c>
      <c r="AO46" s="1069"/>
      <c r="AP46" s="1069"/>
      <c r="AQ46" s="1069">
        <f>SUM(AQ42:BB42)</f>
        <v>198030</v>
      </c>
      <c r="AR46" s="1069"/>
      <c r="AS46" s="1069"/>
      <c r="AT46" s="1069"/>
      <c r="AU46" s="1069"/>
      <c r="AV46" s="1069"/>
      <c r="AW46" s="1069"/>
      <c r="AX46" s="1069"/>
      <c r="AY46" s="1069"/>
      <c r="AZ46" s="1069">
        <f>AVERAGE(AZ45:BK45)</f>
        <v>4.5481491297817831</v>
      </c>
      <c r="BA46" s="1069"/>
      <c r="BB46" s="1069"/>
      <c r="BC46" s="1069">
        <f>SUM(BC42:BN42)</f>
        <v>209714.1</v>
      </c>
      <c r="BD46" s="1069"/>
      <c r="BE46" s="1069"/>
      <c r="BF46" s="1069"/>
      <c r="BG46" s="1069"/>
      <c r="BH46" s="1069"/>
      <c r="BI46" s="1069"/>
      <c r="BJ46" s="1069"/>
      <c r="BK46" s="1069"/>
      <c r="BL46" s="1069">
        <f>AVERAGE(BL45:BZ45)</f>
        <v>10.569935545935547</v>
      </c>
      <c r="BM46" s="1069"/>
      <c r="BN46" s="1069"/>
      <c r="BO46" s="1069">
        <f>SUM(BO42:CC42)</f>
        <v>58896.899999999994</v>
      </c>
      <c r="BP46" s="1069"/>
      <c r="BQ46" s="1069"/>
      <c r="BR46" s="1069"/>
      <c r="BS46" s="1069"/>
      <c r="BT46" s="1069"/>
      <c r="BU46" s="1069"/>
      <c r="BV46" s="1069"/>
      <c r="BW46" s="1069"/>
      <c r="BX46" s="1069"/>
      <c r="BY46" s="1069"/>
      <c r="BZ46" s="1069"/>
      <c r="CA46" s="1069">
        <f>AVERAGE(CA45:CL45)</f>
        <v>13.767340067340069</v>
      </c>
      <c r="CB46" s="1069"/>
      <c r="CC46" s="1069"/>
      <c r="CD46" s="1069">
        <f t="shared" ref="CD46" si="12">SUM(CD42:CO42)</f>
        <v>94836</v>
      </c>
      <c r="CE46" s="1069"/>
      <c r="CF46" s="1069"/>
      <c r="CG46" s="1069"/>
      <c r="CH46" s="1069"/>
      <c r="CI46" s="1069"/>
      <c r="CJ46" s="1069"/>
      <c r="CK46" s="1069"/>
      <c r="CL46" s="1069"/>
      <c r="CM46" s="1139">
        <f>AVERAGE(CM45:CX45)</f>
        <v>3.1130832130832125</v>
      </c>
      <c r="CN46" s="1140"/>
      <c r="CO46" s="1140"/>
      <c r="CP46" s="1140">
        <f t="shared" ref="CP46" si="13">SUM(CP42:DA42)</f>
        <v>190363.5</v>
      </c>
      <c r="CQ46" s="1140"/>
      <c r="CR46" s="1140"/>
      <c r="CS46" s="1140"/>
      <c r="CT46" s="1140"/>
      <c r="CU46" s="1140"/>
      <c r="CV46" s="1140"/>
      <c r="CW46" s="1140"/>
      <c r="CX46" s="1141"/>
      <c r="CY46" s="288"/>
      <c r="CZ46" s="288"/>
      <c r="DA46" s="288"/>
    </row>
    <row r="47" spans="1:105" s="224" customFormat="1" ht="20.149999999999999" customHeight="1" x14ac:dyDescent="0.35">
      <c r="C47" s="225"/>
      <c r="D47" s="225"/>
      <c r="G47" s="246"/>
      <c r="H47" s="246"/>
      <c r="I47" s="246"/>
      <c r="V47" s="247"/>
      <c r="W47" s="248"/>
      <c r="X47" s="248"/>
      <c r="Y47" s="248"/>
      <c r="Z47" s="248"/>
      <c r="AA47" s="248"/>
      <c r="AB47" s="247"/>
      <c r="AC47" s="248"/>
      <c r="AD47" s="248"/>
      <c r="AE47" s="248"/>
      <c r="AF47" s="248"/>
      <c r="AG47" s="248"/>
      <c r="AH47" s="248"/>
      <c r="AI47" s="248"/>
      <c r="AJ47" s="248"/>
      <c r="AK47" s="248"/>
      <c r="AL47" s="248"/>
      <c r="AM47" s="248"/>
      <c r="AN47" s="248"/>
      <c r="AO47" s="248"/>
      <c r="AP47" s="248"/>
      <c r="AQ47" s="247"/>
      <c r="AR47" s="248"/>
      <c r="AS47" s="248"/>
      <c r="AT47" s="248"/>
      <c r="AU47" s="248"/>
      <c r="AV47" s="248"/>
      <c r="AW47" s="248"/>
      <c r="AX47" s="248"/>
      <c r="AY47" s="248"/>
      <c r="AZ47" s="248"/>
      <c r="BA47" s="248"/>
      <c r="BB47" s="248"/>
      <c r="BC47" s="247"/>
      <c r="BD47" s="248"/>
      <c r="BE47" s="248"/>
      <c r="BF47" s="248"/>
      <c r="BG47" s="248"/>
      <c r="BH47" s="248"/>
      <c r="BI47" s="248"/>
      <c r="BJ47" s="248"/>
      <c r="BK47" s="248"/>
      <c r="BL47" s="248"/>
      <c r="BM47" s="248"/>
      <c r="BN47" s="248"/>
      <c r="BO47" s="247"/>
      <c r="BP47" s="248"/>
      <c r="BQ47" s="248"/>
      <c r="BR47" s="248"/>
      <c r="BS47" s="248"/>
      <c r="BT47" s="248"/>
      <c r="BU47" s="248"/>
      <c r="BV47" s="248"/>
      <c r="BW47" s="248"/>
      <c r="BX47" s="248"/>
      <c r="BY47" s="248"/>
      <c r="BZ47" s="248"/>
      <c r="CA47" s="248"/>
      <c r="CB47" s="248"/>
      <c r="CC47" s="248"/>
      <c r="CD47" s="247"/>
      <c r="CE47" s="248"/>
      <c r="CF47" s="248"/>
      <c r="CG47" s="248"/>
      <c r="CH47" s="248"/>
      <c r="CI47" s="248"/>
      <c r="CJ47" s="248"/>
      <c r="CK47" s="248"/>
      <c r="CL47" s="248"/>
      <c r="CM47" s="248"/>
      <c r="CN47" s="248"/>
      <c r="CO47" s="248"/>
      <c r="CP47" s="247"/>
      <c r="CQ47" s="248"/>
      <c r="CR47" s="248"/>
      <c r="CS47" s="248"/>
      <c r="CT47" s="248"/>
      <c r="CU47" s="248"/>
      <c r="CV47" s="248"/>
      <c r="CW47" s="248"/>
      <c r="CX47" s="248"/>
      <c r="CY47"/>
      <c r="CZ47"/>
      <c r="DA47"/>
    </row>
    <row r="48" spans="1:105" s="224" customFormat="1" ht="20.149999999999999" customHeight="1" thickBot="1" x14ac:dyDescent="0.4">
      <c r="C48" s="225"/>
      <c r="D48" s="225"/>
      <c r="CY48"/>
      <c r="CZ48"/>
      <c r="DA48"/>
    </row>
    <row r="49" spans="1:105" s="224" customFormat="1" ht="20.149999999999999" customHeight="1" x14ac:dyDescent="0.35">
      <c r="C49" s="225"/>
      <c r="D49" s="225"/>
      <c r="V49"/>
      <c r="W49"/>
      <c r="X49"/>
      <c r="Y49"/>
      <c r="Z49"/>
      <c r="AA49"/>
      <c r="AB49"/>
      <c r="AC49"/>
      <c r="AD49"/>
      <c r="AE49"/>
      <c r="AF49"/>
      <c r="AG49"/>
      <c r="AH49"/>
      <c r="AI49"/>
      <c r="AJ49"/>
      <c r="AK49"/>
      <c r="AL49"/>
      <c r="AM49"/>
      <c r="AN49"/>
      <c r="AO49"/>
      <c r="AP49"/>
      <c r="AQ49" s="1068" t="s">
        <v>152</v>
      </c>
      <c r="AR49" s="1068"/>
      <c r="AS49" s="1068"/>
      <c r="AT49" s="1068"/>
      <c r="AU49" s="1068"/>
      <c r="AV49" s="1068"/>
      <c r="AW49" s="1068"/>
      <c r="AX49" s="1068"/>
      <c r="AY49" s="1068"/>
      <c r="AZ49" s="1068"/>
      <c r="BA49" s="1068"/>
      <c r="BB49" s="1068"/>
      <c r="BC49" s="1068" t="s">
        <v>154</v>
      </c>
      <c r="BD49" s="1068"/>
      <c r="BE49" s="1068"/>
      <c r="BF49" s="1068"/>
      <c r="BG49" s="1068"/>
      <c r="BH49" s="1068"/>
      <c r="BI49" s="1068"/>
      <c r="BJ49" s="1068"/>
      <c r="BK49" s="1068"/>
      <c r="BL49" s="1068"/>
      <c r="BM49" s="1068"/>
      <c r="BN49" s="1068"/>
      <c r="BO49" s="1068"/>
      <c r="BP49" s="1068"/>
      <c r="BQ49" s="1068"/>
      <c r="BR49" s="1068" t="s">
        <v>180</v>
      </c>
      <c r="BS49" s="1068"/>
      <c r="BT49" s="1068"/>
      <c r="BU49" s="1068"/>
      <c r="BV49" s="1068"/>
      <c r="BW49" s="1068"/>
      <c r="BX49" s="1068"/>
      <c r="BY49" s="1068"/>
      <c r="BZ49" s="1068"/>
      <c r="CA49" s="1068"/>
      <c r="CB49" s="1068"/>
      <c r="CC49" s="1068"/>
      <c r="CD49" s="1068" t="s">
        <v>181</v>
      </c>
      <c r="CE49" s="1068"/>
      <c r="CF49" s="1068"/>
      <c r="CG49" s="1068"/>
      <c r="CH49" s="1068"/>
      <c r="CI49" s="1068"/>
      <c r="CJ49" s="1068"/>
      <c r="CK49" s="1068"/>
      <c r="CL49" s="1068"/>
      <c r="CM49" s="1068"/>
      <c r="CN49" s="1068"/>
      <c r="CO49" s="1068"/>
      <c r="CP49"/>
      <c r="CQ49"/>
      <c r="CR49"/>
      <c r="CS49"/>
      <c r="CT49"/>
      <c r="CU49"/>
      <c r="CV49"/>
      <c r="CW49"/>
      <c r="CX49"/>
      <c r="CY49"/>
      <c r="CZ49"/>
      <c r="DA49"/>
    </row>
    <row r="50" spans="1:105" s="227" customFormat="1" ht="20.149999999999999" customHeight="1" x14ac:dyDescent="0.35">
      <c r="A50" s="224"/>
      <c r="B50" s="224"/>
      <c r="C50" s="225"/>
      <c r="D50" s="225"/>
      <c r="E50" s="224"/>
      <c r="G50" s="226"/>
      <c r="H50" s="226"/>
      <c r="I50" s="226"/>
      <c r="J50" s="1166" t="e">
        <f>+#REF!</f>
        <v>#REF!</v>
      </c>
      <c r="K50" s="1167"/>
      <c r="L50" s="1168"/>
      <c r="M50" s="1166">
        <f>'Cut Press'!P41</f>
        <v>0</v>
      </c>
      <c r="N50" s="1167"/>
      <c r="O50" s="1168"/>
      <c r="P50" s="1166">
        <f>'Cut Press'!S41</f>
        <v>0</v>
      </c>
      <c r="Q50" s="1167"/>
      <c r="R50" s="1168"/>
      <c r="S50" s="1166">
        <f>'Cut Press'!V41</f>
        <v>0</v>
      </c>
      <c r="T50" s="1167"/>
      <c r="U50" s="1168"/>
      <c r="V50"/>
      <c r="W50"/>
      <c r="X50"/>
      <c r="Y50"/>
      <c r="Z50"/>
      <c r="AA50"/>
      <c r="AB50"/>
      <c r="AC50"/>
      <c r="AD50"/>
      <c r="AE50"/>
      <c r="AF50"/>
      <c r="AG50"/>
      <c r="AH50"/>
      <c r="AI50"/>
      <c r="AJ50"/>
      <c r="AK50"/>
      <c r="AL50"/>
      <c r="AM50"/>
      <c r="AN50"/>
      <c r="AO50"/>
      <c r="AP50"/>
      <c r="AQ50" s="1105" t="s">
        <v>194</v>
      </c>
      <c r="AR50" s="1103"/>
      <c r="AS50" s="1106"/>
      <c r="AT50" s="1103" t="s">
        <v>195</v>
      </c>
      <c r="AU50" s="1103"/>
      <c r="AV50" s="1104"/>
      <c r="AW50" s="1102" t="s">
        <v>196</v>
      </c>
      <c r="AX50" s="1103"/>
      <c r="AY50" s="1104"/>
      <c r="AZ50" s="1102" t="s">
        <v>197</v>
      </c>
      <c r="BA50" s="1103"/>
      <c r="BB50" s="1104"/>
      <c r="BC50" s="1105" t="s">
        <v>198</v>
      </c>
      <c r="BD50" s="1103"/>
      <c r="BE50" s="1106"/>
      <c r="BF50" s="1103" t="s">
        <v>199</v>
      </c>
      <c r="BG50" s="1103"/>
      <c r="BH50" s="1104"/>
      <c r="BI50" s="1102" t="s">
        <v>200</v>
      </c>
      <c r="BJ50" s="1103"/>
      <c r="BK50" s="1104"/>
      <c r="BL50" s="1102" t="s">
        <v>201</v>
      </c>
      <c r="BM50" s="1103"/>
      <c r="BN50" s="1104"/>
      <c r="BO50" s="1102" t="s">
        <v>202</v>
      </c>
      <c r="BP50" s="1103"/>
      <c r="BQ50" s="1104"/>
      <c r="BR50" s="1105" t="s">
        <v>203</v>
      </c>
      <c r="BS50" s="1103"/>
      <c r="BT50" s="1106"/>
      <c r="BU50" s="1103" t="s">
        <v>204</v>
      </c>
      <c r="BV50" s="1103"/>
      <c r="BW50" s="1104"/>
      <c r="BX50" s="1102" t="s">
        <v>205</v>
      </c>
      <c r="BY50" s="1103"/>
      <c r="BZ50" s="1104"/>
      <c r="CA50" s="1102" t="s">
        <v>206</v>
      </c>
      <c r="CB50" s="1103"/>
      <c r="CC50" s="1104"/>
      <c r="CD50" s="1105" t="s">
        <v>207</v>
      </c>
      <c r="CE50" s="1103"/>
      <c r="CF50" s="1106"/>
      <c r="CG50" s="1103" t="s">
        <v>235</v>
      </c>
      <c r="CH50" s="1103"/>
      <c r="CI50" s="1104"/>
      <c r="CJ50" s="1102" t="s">
        <v>208</v>
      </c>
      <c r="CK50" s="1103"/>
      <c r="CL50" s="1104"/>
      <c r="CM50" s="1102" t="s">
        <v>209</v>
      </c>
      <c r="CN50" s="1103"/>
      <c r="CO50" s="1104"/>
      <c r="CP50"/>
      <c r="CQ50"/>
      <c r="CR50"/>
      <c r="CS50"/>
      <c r="CT50"/>
      <c r="CU50"/>
      <c r="CV50"/>
      <c r="CW50"/>
      <c r="CX50"/>
      <c r="CY50"/>
      <c r="CZ50"/>
      <c r="DA50"/>
    </row>
    <row r="51" spans="1:105" s="224" customFormat="1" ht="20.149999999999999" customHeight="1" x14ac:dyDescent="0.35">
      <c r="C51" s="225"/>
      <c r="D51" s="225"/>
      <c r="G51" s="1096" t="s">
        <v>221</v>
      </c>
      <c r="H51" s="1097"/>
      <c r="I51" s="1098"/>
      <c r="J51" s="1112">
        <f>K$62</f>
        <v>0</v>
      </c>
      <c r="K51" s="1113"/>
      <c r="L51" s="1114"/>
      <c r="M51" s="1115">
        <f>'Cut Press'!P43</f>
        <v>0</v>
      </c>
      <c r="N51" s="1116"/>
      <c r="O51" s="1117"/>
      <c r="P51" s="1115">
        <f>'Cut Press'!S43</f>
        <v>0</v>
      </c>
      <c r="Q51" s="1116"/>
      <c r="R51" s="1117"/>
      <c r="S51" s="1115">
        <f>'Cut Press'!V43</f>
        <v>0</v>
      </c>
      <c r="T51" s="1116"/>
      <c r="U51" s="1117"/>
      <c r="V51"/>
      <c r="W51"/>
      <c r="X51"/>
      <c r="Y51"/>
      <c r="Z51"/>
      <c r="AA51"/>
      <c r="AB51"/>
      <c r="AC51"/>
      <c r="AD51"/>
      <c r="AE51"/>
      <c r="AF51"/>
      <c r="AG51"/>
      <c r="AH51"/>
      <c r="AI51"/>
      <c r="AJ51"/>
      <c r="AK51"/>
      <c r="AL51"/>
      <c r="AM51"/>
      <c r="AN51"/>
      <c r="AO51"/>
      <c r="AP51"/>
      <c r="AQ51" s="1107">
        <f>'Cut Press'!CG43</f>
        <v>0</v>
      </c>
      <c r="AR51" s="1108"/>
      <c r="AS51" s="1109"/>
      <c r="AT51" s="1108">
        <f>'Cut Press'!CJ43</f>
        <v>0</v>
      </c>
      <c r="AU51" s="1108"/>
      <c r="AV51" s="1109"/>
      <c r="AW51" s="1110">
        <f>'Cut Press'!CM43</f>
        <v>0</v>
      </c>
      <c r="AX51" s="1108"/>
      <c r="AY51" s="1109"/>
      <c r="AZ51" s="1110">
        <f>Summary!AE51</f>
        <v>2464.8000000000002</v>
      </c>
      <c r="BA51" s="1108"/>
      <c r="BB51" s="1111"/>
      <c r="BC51" s="1107">
        <f>Summary!AH51</f>
        <v>2464.8000000000002</v>
      </c>
      <c r="BD51" s="1108"/>
      <c r="BE51" s="1109"/>
      <c r="BF51" s="1108">
        <f>Summary!AK51</f>
        <v>2464.8000000000002</v>
      </c>
      <c r="BG51" s="1108"/>
      <c r="BH51" s="1109"/>
      <c r="BI51" s="1110">
        <f>Summary!AN51</f>
        <v>2464.8000000000002</v>
      </c>
      <c r="BJ51" s="1108"/>
      <c r="BK51" s="1109"/>
      <c r="BL51" s="1110">
        <f>Summary!AQ51</f>
        <v>2464.8000000000002</v>
      </c>
      <c r="BM51" s="1108"/>
      <c r="BN51" s="1109"/>
      <c r="BO51" s="1110">
        <f>Summary!AT51</f>
        <v>21903</v>
      </c>
      <c r="BP51" s="1108"/>
      <c r="BQ51" s="1111"/>
      <c r="BR51" s="1107">
        <f>Summary!AW51</f>
        <v>21903</v>
      </c>
      <c r="BS51" s="1108"/>
      <c r="BT51" s="1109"/>
      <c r="BU51" s="1108">
        <f>Summary!AZ51</f>
        <v>21903</v>
      </c>
      <c r="BV51" s="1108"/>
      <c r="BW51" s="1109"/>
      <c r="BX51" s="1110">
        <f>Summary!BC51</f>
        <v>21903</v>
      </c>
      <c r="BY51" s="1108"/>
      <c r="BZ51" s="1109"/>
      <c r="CA51" s="1110">
        <f>Summary!BF51</f>
        <v>35008.5</v>
      </c>
      <c r="CB51" s="1108"/>
      <c r="CC51" s="1111"/>
      <c r="CD51" s="1107">
        <f>Summary!BI51</f>
        <v>35008.5</v>
      </c>
      <c r="CE51" s="1108"/>
      <c r="CF51" s="1109"/>
      <c r="CG51" s="1108">
        <f>Summary!BL51</f>
        <v>35008.5</v>
      </c>
      <c r="CH51" s="1108"/>
      <c r="CI51" s="1109"/>
      <c r="CJ51" s="1110">
        <f>Summary!BO51</f>
        <v>35008.5</v>
      </c>
      <c r="CK51" s="1108"/>
      <c r="CL51" s="1109"/>
      <c r="CM51" s="1110">
        <f>Summary!BR51</f>
        <v>0</v>
      </c>
      <c r="CN51" s="1108"/>
      <c r="CO51" s="1111"/>
      <c r="CP51"/>
      <c r="CQ51"/>
      <c r="CR51"/>
      <c r="CS51"/>
      <c r="CT51"/>
      <c r="CU51"/>
      <c r="CV51"/>
      <c r="CW51"/>
      <c r="CX51"/>
      <c r="CY51"/>
      <c r="CZ51"/>
      <c r="DA51"/>
    </row>
    <row r="52" spans="1:105" s="224" customFormat="1" ht="20.149999999999999" customHeight="1" x14ac:dyDescent="0.35">
      <c r="A52" s="238" t="s">
        <v>218</v>
      </c>
      <c r="C52" s="240" t="s">
        <v>118</v>
      </c>
      <c r="D52" s="241">
        <v>16</v>
      </c>
      <c r="G52" s="1096" t="s">
        <v>245</v>
      </c>
      <c r="H52" s="1097"/>
      <c r="I52" s="1098"/>
      <c r="J52" s="1099">
        <f>L$62</f>
        <v>0</v>
      </c>
      <c r="K52" s="1100"/>
      <c r="L52" s="1101"/>
      <c r="M52" s="1099">
        <f>'Cut Press'!P44</f>
        <v>0</v>
      </c>
      <c r="N52" s="1100"/>
      <c r="O52" s="1101"/>
      <c r="P52" s="1099">
        <f>'Cut Press'!S44</f>
        <v>0</v>
      </c>
      <c r="Q52" s="1100"/>
      <c r="R52" s="1101"/>
      <c r="S52" s="1099">
        <f>'Cut Press'!V44</f>
        <v>0</v>
      </c>
      <c r="T52" s="1100"/>
      <c r="U52" s="1101"/>
      <c r="V52"/>
      <c r="W52"/>
      <c r="X52"/>
      <c r="Y52"/>
      <c r="Z52"/>
      <c r="AA52"/>
      <c r="AB52"/>
      <c r="AC52"/>
      <c r="AD52"/>
      <c r="AE52"/>
      <c r="AF52"/>
      <c r="AG52"/>
      <c r="AH52"/>
      <c r="AI52"/>
      <c r="AJ52"/>
      <c r="AK52"/>
      <c r="AL52"/>
      <c r="AM52"/>
      <c r="AN52"/>
      <c r="AO52"/>
      <c r="AP52"/>
      <c r="AQ52" s="1091">
        <v>1</v>
      </c>
      <c r="AR52" s="1092"/>
      <c r="AS52" s="1093"/>
      <c r="AT52" s="1092">
        <v>1</v>
      </c>
      <c r="AU52" s="1092"/>
      <c r="AV52" s="1093"/>
      <c r="AW52" s="1094">
        <v>1</v>
      </c>
      <c r="AX52" s="1092"/>
      <c r="AY52" s="1093"/>
      <c r="AZ52" s="1094">
        <v>1</v>
      </c>
      <c r="BA52" s="1092"/>
      <c r="BB52" s="1095"/>
      <c r="BC52" s="1091">
        <v>1</v>
      </c>
      <c r="BD52" s="1092"/>
      <c r="BE52" s="1093"/>
      <c r="BF52" s="1092">
        <v>1</v>
      </c>
      <c r="BG52" s="1092"/>
      <c r="BH52" s="1093"/>
      <c r="BI52" s="1094">
        <v>1</v>
      </c>
      <c r="BJ52" s="1092"/>
      <c r="BK52" s="1093"/>
      <c r="BL52" s="1094">
        <v>1</v>
      </c>
      <c r="BM52" s="1092"/>
      <c r="BN52" s="1093"/>
      <c r="BO52" s="1094">
        <v>1</v>
      </c>
      <c r="BP52" s="1092"/>
      <c r="BQ52" s="1095"/>
      <c r="BR52" s="1091">
        <v>1</v>
      </c>
      <c r="BS52" s="1092"/>
      <c r="BT52" s="1093"/>
      <c r="BU52" s="1092">
        <v>1</v>
      </c>
      <c r="BV52" s="1092"/>
      <c r="BW52" s="1093"/>
      <c r="BX52" s="1094">
        <v>1</v>
      </c>
      <c r="BY52" s="1092"/>
      <c r="BZ52" s="1093"/>
      <c r="CA52" s="1094">
        <v>1</v>
      </c>
      <c r="CB52" s="1092"/>
      <c r="CC52" s="1095"/>
      <c r="CD52" s="1091">
        <v>1</v>
      </c>
      <c r="CE52" s="1092"/>
      <c r="CF52" s="1093"/>
      <c r="CG52" s="1092">
        <v>1</v>
      </c>
      <c r="CH52" s="1092"/>
      <c r="CI52" s="1093"/>
      <c r="CJ52" s="1094">
        <v>1</v>
      </c>
      <c r="CK52" s="1092"/>
      <c r="CL52" s="1093"/>
      <c r="CM52" s="1094">
        <v>1</v>
      </c>
      <c r="CN52" s="1092"/>
      <c r="CO52" s="1095"/>
      <c r="CP52"/>
      <c r="CQ52"/>
      <c r="CR52"/>
      <c r="CS52"/>
      <c r="CT52"/>
      <c r="CU52"/>
      <c r="CV52"/>
      <c r="CW52"/>
      <c r="CX52"/>
      <c r="CY52"/>
      <c r="CZ52"/>
      <c r="DA52"/>
    </row>
    <row r="53" spans="1:105" s="224" customFormat="1" ht="20.149999999999999" customHeight="1" x14ac:dyDescent="0.35">
      <c r="A53" s="1066" t="s">
        <v>3373</v>
      </c>
      <c r="B53" s="1067"/>
      <c r="C53" s="281" t="s">
        <v>238</v>
      </c>
      <c r="D53" s="282">
        <v>16</v>
      </c>
      <c r="G53" s="1096" t="s">
        <v>246</v>
      </c>
      <c r="H53" s="1097"/>
      <c r="I53" s="1098"/>
      <c r="J53" s="1099">
        <v>8</v>
      </c>
      <c r="K53" s="1100"/>
      <c r="L53" s="1101"/>
      <c r="M53" s="1099">
        <f>'Cut Press'!P45</f>
        <v>0</v>
      </c>
      <c r="N53" s="1100"/>
      <c r="O53" s="1101"/>
      <c r="P53" s="1099">
        <f>'Cut Press'!S45</f>
        <v>0</v>
      </c>
      <c r="Q53" s="1100"/>
      <c r="R53" s="1101"/>
      <c r="S53" s="1099">
        <f>'Cut Press'!V45</f>
        <v>0</v>
      </c>
      <c r="T53" s="1100"/>
      <c r="U53" s="1101"/>
      <c r="V53"/>
      <c r="W53"/>
      <c r="X53"/>
      <c r="Y53"/>
      <c r="Z53"/>
      <c r="AA53"/>
      <c r="AB53"/>
      <c r="AC53"/>
      <c r="AD53"/>
      <c r="AE53"/>
      <c r="AF53"/>
      <c r="AG53"/>
      <c r="AH53"/>
      <c r="AI53"/>
      <c r="AJ53"/>
      <c r="AK53"/>
      <c r="AL53"/>
      <c r="AM53"/>
      <c r="AN53"/>
      <c r="AO53"/>
      <c r="AP53"/>
      <c r="AQ53" s="1070">
        <v>7</v>
      </c>
      <c r="AR53" s="1071"/>
      <c r="AS53" s="1072"/>
      <c r="AT53" s="1071">
        <v>7</v>
      </c>
      <c r="AU53" s="1071"/>
      <c r="AV53" s="1072"/>
      <c r="AW53" s="1073">
        <v>7</v>
      </c>
      <c r="AX53" s="1071"/>
      <c r="AY53" s="1072"/>
      <c r="AZ53" s="1073">
        <v>7</v>
      </c>
      <c r="BA53" s="1071"/>
      <c r="BB53" s="1074"/>
      <c r="BC53" s="1070">
        <v>7</v>
      </c>
      <c r="BD53" s="1071"/>
      <c r="BE53" s="1072"/>
      <c r="BF53" s="1071">
        <v>7</v>
      </c>
      <c r="BG53" s="1071"/>
      <c r="BH53" s="1072"/>
      <c r="BI53" s="1073">
        <v>7</v>
      </c>
      <c r="BJ53" s="1071"/>
      <c r="BK53" s="1072"/>
      <c r="BL53" s="1073">
        <v>7</v>
      </c>
      <c r="BM53" s="1071"/>
      <c r="BN53" s="1072"/>
      <c r="BO53" s="1073">
        <v>7</v>
      </c>
      <c r="BP53" s="1071"/>
      <c r="BQ53" s="1074"/>
      <c r="BR53" s="1070">
        <v>7</v>
      </c>
      <c r="BS53" s="1071"/>
      <c r="BT53" s="1072"/>
      <c r="BU53" s="1071">
        <v>7</v>
      </c>
      <c r="BV53" s="1071"/>
      <c r="BW53" s="1072"/>
      <c r="BX53" s="1073">
        <v>7</v>
      </c>
      <c r="BY53" s="1071"/>
      <c r="BZ53" s="1072"/>
      <c r="CA53" s="1073">
        <v>7</v>
      </c>
      <c r="CB53" s="1071"/>
      <c r="CC53" s="1074"/>
      <c r="CD53" s="1070">
        <v>7</v>
      </c>
      <c r="CE53" s="1071"/>
      <c r="CF53" s="1072"/>
      <c r="CG53" s="1071">
        <v>7</v>
      </c>
      <c r="CH53" s="1071"/>
      <c r="CI53" s="1072"/>
      <c r="CJ53" s="1073">
        <v>7</v>
      </c>
      <c r="CK53" s="1071"/>
      <c r="CL53" s="1072"/>
      <c r="CM53" s="1073">
        <v>7</v>
      </c>
      <c r="CN53" s="1071"/>
      <c r="CO53" s="1074"/>
      <c r="CP53"/>
      <c r="CQ53"/>
      <c r="CR53"/>
      <c r="CS53"/>
      <c r="CT53"/>
      <c r="CU53"/>
      <c r="CV53"/>
      <c r="CW53"/>
      <c r="CX53"/>
      <c r="CY53"/>
      <c r="CZ53"/>
      <c r="DA53"/>
    </row>
    <row r="54" spans="1:105" s="224" customFormat="1" ht="20.149999999999999" customHeight="1" x14ac:dyDescent="0.35">
      <c r="C54" s="225"/>
      <c r="D54" s="225"/>
      <c r="G54" s="1075" t="s">
        <v>211</v>
      </c>
      <c r="H54" s="1076"/>
      <c r="I54" s="1077"/>
      <c r="J54" s="1078">
        <f>J53-J52</f>
        <v>8</v>
      </c>
      <c r="K54" s="1079"/>
      <c r="L54" s="1080"/>
      <c r="M54" s="1078">
        <f>'Cut Press'!P46</f>
        <v>0</v>
      </c>
      <c r="N54" s="1079"/>
      <c r="O54" s="1080"/>
      <c r="P54" s="1078">
        <f>'Cut Press'!S46</f>
        <v>0</v>
      </c>
      <c r="Q54" s="1079"/>
      <c r="R54" s="1080"/>
      <c r="S54" s="1078">
        <f>'Cut Press'!V46</f>
        <v>0</v>
      </c>
      <c r="T54" s="1079"/>
      <c r="U54" s="1080"/>
      <c r="V54"/>
      <c r="W54"/>
      <c r="X54"/>
      <c r="Y54"/>
      <c r="Z54"/>
      <c r="AA54"/>
      <c r="AB54"/>
      <c r="AC54"/>
      <c r="AD54"/>
      <c r="AE54"/>
      <c r="AF54"/>
      <c r="AG54"/>
      <c r="AH54"/>
      <c r="AI54"/>
      <c r="AJ54"/>
      <c r="AK54"/>
      <c r="AL54"/>
      <c r="AM54"/>
      <c r="AN54"/>
      <c r="AO54"/>
      <c r="AP54"/>
      <c r="AQ54" s="1081">
        <f>'Cut Press'!CG46</f>
        <v>0</v>
      </c>
      <c r="AR54" s="1082"/>
      <c r="AS54" s="1083"/>
      <c r="AT54" s="1084">
        <f>'Cut Press'!CJ46</f>
        <v>0</v>
      </c>
      <c r="AU54" s="1084"/>
      <c r="AV54" s="1085"/>
      <c r="AW54" s="1086">
        <f>'Cut Press'!CM46</f>
        <v>0</v>
      </c>
      <c r="AX54" s="1084"/>
      <c r="AY54" s="1085"/>
      <c r="AZ54" s="1086">
        <f>Summary!AE54</f>
        <v>14.932987012987013</v>
      </c>
      <c r="BA54" s="1084"/>
      <c r="BB54" s="1087"/>
      <c r="BC54" s="1081">
        <f>Summary!AH54</f>
        <v>14.932987012987013</v>
      </c>
      <c r="BD54" s="1082"/>
      <c r="BE54" s="1083"/>
      <c r="BF54" s="1084">
        <f>Summary!AK54</f>
        <v>14.932987012987013</v>
      </c>
      <c r="BG54" s="1084"/>
      <c r="BH54" s="1085"/>
      <c r="BI54" s="1086">
        <f>Summary!AN54</f>
        <v>14.932987012987013</v>
      </c>
      <c r="BJ54" s="1084"/>
      <c r="BK54" s="1085"/>
      <c r="BL54" s="1086">
        <f>Summary!AQ54</f>
        <v>14.932987012987013</v>
      </c>
      <c r="BM54" s="1084"/>
      <c r="BN54" s="1085"/>
      <c r="BO54" s="1086">
        <f>Summary!AT54</f>
        <v>4.4111111111111114</v>
      </c>
      <c r="BP54" s="1084"/>
      <c r="BQ54" s="1087"/>
      <c r="BR54" s="1088">
        <f>Summary!AW54</f>
        <v>4.4111111111111114</v>
      </c>
      <c r="BS54" s="1089"/>
      <c r="BT54" s="1090"/>
      <c r="BU54" s="1084">
        <f>Summary!AZ54</f>
        <v>6.5181818181818176</v>
      </c>
      <c r="BV54" s="1084"/>
      <c r="BW54" s="1085"/>
      <c r="BX54" s="1086">
        <f>Summary!BC54</f>
        <v>6.5181818181818176</v>
      </c>
      <c r="BY54" s="1084"/>
      <c r="BZ54" s="1085"/>
      <c r="CA54" s="1086">
        <f>Summary!BF54</f>
        <v>0.84480519480519511</v>
      </c>
      <c r="CB54" s="1084"/>
      <c r="CC54" s="1087"/>
      <c r="CD54" s="1081">
        <f>Summary!BI54</f>
        <v>0.84480519480519511</v>
      </c>
      <c r="CE54" s="1082"/>
      <c r="CF54" s="1083"/>
      <c r="CG54" s="1084">
        <f>Summary!BL54</f>
        <v>0.84480519480519511</v>
      </c>
      <c r="CH54" s="1084"/>
      <c r="CI54" s="1085"/>
      <c r="CJ54" s="1086">
        <f>Summary!BO54</f>
        <v>-2.523015873015872</v>
      </c>
      <c r="CK54" s="1084"/>
      <c r="CL54" s="1085"/>
      <c r="CM54" s="1086">
        <f>Summary!BR54</f>
        <v>16</v>
      </c>
      <c r="CN54" s="1084"/>
      <c r="CO54" s="1087"/>
      <c r="CP54"/>
      <c r="CQ54"/>
      <c r="CR54"/>
      <c r="CS54"/>
      <c r="CT54"/>
      <c r="CU54"/>
      <c r="CV54"/>
      <c r="CW54"/>
      <c r="CX54"/>
      <c r="CY54"/>
      <c r="CZ54"/>
      <c r="DA54"/>
    </row>
    <row r="55" spans="1:105" s="286" customFormat="1" ht="20.149999999999999" customHeight="1" thickBot="1" x14ac:dyDescent="0.4">
      <c r="A55" s="224"/>
      <c r="C55" s="287"/>
      <c r="D55" s="287"/>
      <c r="E55" s="274"/>
      <c r="F55" s="274"/>
      <c r="G55" s="1063" t="s">
        <v>223</v>
      </c>
      <c r="H55" s="1064"/>
      <c r="I55" s="1065"/>
      <c r="J55" s="274"/>
      <c r="K55" s="274"/>
      <c r="L55" s="274"/>
      <c r="M55" s="274"/>
      <c r="N55" s="274"/>
      <c r="O55" s="274"/>
      <c r="P55" s="274"/>
      <c r="Q55" s="274"/>
      <c r="R55" s="274"/>
      <c r="S55" s="274"/>
      <c r="T55" s="274"/>
      <c r="U55" s="274"/>
      <c r="V55"/>
      <c r="W55"/>
      <c r="X55"/>
      <c r="Y55"/>
      <c r="Z55"/>
      <c r="AA55"/>
      <c r="AB55"/>
      <c r="AC55"/>
      <c r="AD55"/>
      <c r="AE55"/>
      <c r="AF55"/>
      <c r="AG55"/>
      <c r="AH55"/>
      <c r="AI55"/>
      <c r="AJ55"/>
      <c r="AK55"/>
      <c r="AL55"/>
      <c r="AM55"/>
      <c r="AN55"/>
      <c r="AO55"/>
      <c r="AP55"/>
      <c r="AQ55" s="1069">
        <f>AVERAGE(AQ54:BB54)</f>
        <v>3.7332467532467533</v>
      </c>
      <c r="AR55" s="1069"/>
      <c r="AS55" s="1069"/>
      <c r="AT55" s="1069">
        <f>SUM(AT51:BE51)</f>
        <v>4929.6000000000004</v>
      </c>
      <c r="AU55" s="1069"/>
      <c r="AV55" s="1069"/>
      <c r="AW55" s="1069"/>
      <c r="AX55" s="1069"/>
      <c r="AY55" s="1069"/>
      <c r="AZ55" s="1069"/>
      <c r="BA55" s="1069"/>
      <c r="BB55" s="1069"/>
      <c r="BC55" s="1069">
        <f>AVERAGE(BC54:BQ54)</f>
        <v>12.828611832611832</v>
      </c>
      <c r="BD55" s="1069"/>
      <c r="BE55" s="1069"/>
      <c r="BF55" s="1069">
        <f>SUM(BF51:BT51)</f>
        <v>51200.4</v>
      </c>
      <c r="BG55" s="1069"/>
      <c r="BH55" s="1069"/>
      <c r="BI55" s="1069"/>
      <c r="BJ55" s="1069"/>
      <c r="BK55" s="1069"/>
      <c r="BL55" s="1069"/>
      <c r="BM55" s="1069"/>
      <c r="BN55" s="1069"/>
      <c r="BO55" s="1069"/>
      <c r="BP55" s="1069"/>
      <c r="BQ55" s="1069"/>
      <c r="BR55" s="1069">
        <f>AVERAGE(BR54:CC54)</f>
        <v>4.573069985569985</v>
      </c>
      <c r="BS55" s="1069"/>
      <c r="BT55" s="1069"/>
      <c r="BU55" s="1069">
        <f t="shared" ref="BU55" si="14">SUM(BU51:CF51)</f>
        <v>113823</v>
      </c>
      <c r="BV55" s="1069"/>
      <c r="BW55" s="1069"/>
      <c r="BX55" s="1069"/>
      <c r="BY55" s="1069"/>
      <c r="BZ55" s="1069"/>
      <c r="CA55" s="1069"/>
      <c r="CB55" s="1069"/>
      <c r="CC55" s="1069"/>
      <c r="CD55" s="1069">
        <f>AVERAGE(CD54:CO54)</f>
        <v>3.7916486291486295</v>
      </c>
      <c r="CE55" s="1069"/>
      <c r="CF55" s="1069"/>
      <c r="CG55" s="1069">
        <f t="shared" ref="CG55" si="15">SUM(CG51:CR51)</f>
        <v>70017</v>
      </c>
      <c r="CH55" s="1069"/>
      <c r="CI55" s="1069"/>
      <c r="CJ55" s="1069"/>
      <c r="CK55" s="1069"/>
      <c r="CL55" s="1069"/>
      <c r="CM55" s="1069"/>
      <c r="CN55" s="1069"/>
      <c r="CO55" s="1069"/>
      <c r="CP55"/>
      <c r="CQ55"/>
      <c r="CR55"/>
      <c r="CS55"/>
      <c r="CT55"/>
      <c r="CU55"/>
      <c r="CV55"/>
      <c r="CW55"/>
      <c r="CX55"/>
      <c r="CY55" s="288"/>
      <c r="CZ55" s="288"/>
      <c r="DA55" s="288"/>
    </row>
    <row r="56" spans="1:105" ht="20.149999999999999" customHeight="1" x14ac:dyDescent="0.35">
      <c r="C56" s="225"/>
      <c r="D56" s="225"/>
      <c r="CY56"/>
      <c r="CZ56"/>
      <c r="DA56"/>
    </row>
    <row r="57" spans="1:105" ht="20.149999999999999" customHeight="1" thickBot="1" x14ac:dyDescent="0.4">
      <c r="C57" s="225"/>
      <c r="D57" s="225"/>
      <c r="AB57" s="284" t="s">
        <v>244</v>
      </c>
      <c r="CY57"/>
      <c r="CZ57"/>
      <c r="DA57"/>
    </row>
    <row r="58" spans="1:105" ht="20.149999999999999" customHeight="1" x14ac:dyDescent="0.35">
      <c r="V58" s="1068" t="s">
        <v>183</v>
      </c>
      <c r="W58" s="1068"/>
      <c r="X58" s="1068"/>
      <c r="Y58" s="1124" t="s">
        <v>15</v>
      </c>
      <c r="Z58" s="1125"/>
      <c r="AA58" s="1125"/>
      <c r="AB58" s="1125"/>
      <c r="AC58" s="1125"/>
      <c r="AD58" s="1125"/>
      <c r="AE58" s="1125"/>
      <c r="AF58" s="1125"/>
      <c r="AG58" s="1125"/>
      <c r="AH58" s="1125"/>
      <c r="AI58" s="1125"/>
      <c r="AJ58" s="1125"/>
      <c r="AK58" s="1125"/>
      <c r="AL58" s="1125"/>
      <c r="AM58" s="1126"/>
      <c r="AN58" s="1068" t="s">
        <v>16</v>
      </c>
      <c r="AO58" s="1068"/>
      <c r="AP58" s="1068"/>
      <c r="AQ58" s="1068"/>
      <c r="AR58" s="1068"/>
      <c r="AS58" s="1068"/>
      <c r="AT58" s="1068"/>
      <c r="AU58" s="1068"/>
      <c r="AV58" s="1068"/>
      <c r="AW58" s="1068"/>
      <c r="AX58" s="1068"/>
      <c r="AY58" s="1068"/>
      <c r="AZ58" s="1068" t="s">
        <v>152</v>
      </c>
      <c r="BA58" s="1068"/>
      <c r="BB58" s="1068"/>
      <c r="BC58" s="1068"/>
      <c r="BD58" s="1068"/>
      <c r="BE58" s="1068"/>
      <c r="BF58" s="1068"/>
      <c r="BG58" s="1068"/>
      <c r="BH58" s="1068"/>
      <c r="BI58" s="1068"/>
      <c r="BJ58" s="1068"/>
      <c r="BK58" s="1068"/>
      <c r="BL58" s="1068" t="s">
        <v>154</v>
      </c>
      <c r="BM58" s="1068"/>
      <c r="BN58" s="1068"/>
      <c r="BO58" s="1068"/>
      <c r="BP58" s="1068"/>
      <c r="BQ58" s="1068"/>
      <c r="BR58" s="1068"/>
      <c r="BS58" s="1068"/>
      <c r="BT58" s="1068"/>
      <c r="BU58" s="1068"/>
      <c r="BV58" s="1068"/>
      <c r="BW58" s="1068"/>
      <c r="BX58" s="1068"/>
      <c r="BY58" s="1068"/>
      <c r="BZ58" s="1068"/>
      <c r="CA58" s="1068" t="s">
        <v>180</v>
      </c>
      <c r="CB58" s="1068"/>
      <c r="CC58" s="1068"/>
      <c r="CD58" s="1068"/>
      <c r="CE58" s="1068"/>
      <c r="CF58" s="1068"/>
      <c r="CG58" s="1068"/>
      <c r="CH58" s="1068"/>
      <c r="CI58" s="1068"/>
      <c r="CJ58" s="1068"/>
      <c r="CK58" s="1068"/>
      <c r="CL58" s="1068"/>
      <c r="CM58" s="1068" t="s">
        <v>181</v>
      </c>
      <c r="CN58" s="1068"/>
      <c r="CO58" s="1068"/>
      <c r="CP58" s="1068"/>
      <c r="CQ58" s="1068"/>
      <c r="CR58" s="1068"/>
      <c r="CS58" s="1068"/>
      <c r="CT58" s="1068"/>
      <c r="CU58" s="1068"/>
      <c r="CV58" s="1068"/>
      <c r="CW58" s="1068"/>
      <c r="CX58" s="1068"/>
      <c r="CY58"/>
      <c r="CZ58"/>
      <c r="DA58"/>
    </row>
    <row r="59" spans="1:105" s="226" customFormat="1" ht="20.149999999999999" customHeight="1" x14ac:dyDescent="0.35">
      <c r="A59" s="228"/>
      <c r="B59" s="228"/>
      <c r="C59" s="228"/>
      <c r="D59" s="228"/>
      <c r="E59" s="228"/>
      <c r="J59" s="1118">
        <f>+J22</f>
        <v>0</v>
      </c>
      <c r="K59" s="1119"/>
      <c r="L59" s="1120"/>
      <c r="M59" s="1118" t="str">
        <f>Nosew!M26</f>
        <v>WEEK  PRODUKSI  37</v>
      </c>
      <c r="N59" s="1119"/>
      <c r="O59" s="1119"/>
      <c r="P59" s="1118" t="str">
        <f>Nosew!P26</f>
        <v>WEEK  PRODUKSI  38</v>
      </c>
      <c r="Q59" s="1119"/>
      <c r="R59" s="1120"/>
      <c r="S59" s="1118" t="str">
        <f>Nosew!S26</f>
        <v>WEEK  PRODUKSI  39</v>
      </c>
      <c r="T59" s="1119"/>
      <c r="U59" s="1119"/>
      <c r="V59" s="1121" t="s">
        <v>184</v>
      </c>
      <c r="W59" s="1122"/>
      <c r="X59" s="1123"/>
      <c r="Y59" s="1103" t="s">
        <v>185</v>
      </c>
      <c r="Z59" s="1103"/>
      <c r="AA59" s="1104"/>
      <c r="AB59" s="1102" t="s">
        <v>186</v>
      </c>
      <c r="AC59" s="1103"/>
      <c r="AD59" s="1104"/>
      <c r="AE59" s="1102" t="s">
        <v>187</v>
      </c>
      <c r="AF59" s="1103"/>
      <c r="AG59" s="1104"/>
      <c r="AH59" s="1102" t="s">
        <v>188</v>
      </c>
      <c r="AI59" s="1103"/>
      <c r="AJ59" s="1104"/>
      <c r="AK59" s="1102" t="s">
        <v>189</v>
      </c>
      <c r="AL59" s="1103"/>
      <c r="AM59" s="1104"/>
      <c r="AN59" s="1102" t="s">
        <v>190</v>
      </c>
      <c r="AO59" s="1103"/>
      <c r="AP59" s="1104"/>
      <c r="AQ59" s="1102" t="s">
        <v>191</v>
      </c>
      <c r="AR59" s="1103"/>
      <c r="AS59" s="1104"/>
      <c r="AT59" s="1102" t="s">
        <v>192</v>
      </c>
      <c r="AU59" s="1103"/>
      <c r="AV59" s="1104"/>
      <c r="AW59" s="1102" t="s">
        <v>193</v>
      </c>
      <c r="AX59" s="1103"/>
      <c r="AY59" s="1104"/>
      <c r="AZ59" s="1105" t="s">
        <v>194</v>
      </c>
      <c r="BA59" s="1103"/>
      <c r="BB59" s="1106"/>
      <c r="BC59" s="1103" t="s">
        <v>195</v>
      </c>
      <c r="BD59" s="1103"/>
      <c r="BE59" s="1104"/>
      <c r="BF59" s="1102" t="s">
        <v>196</v>
      </c>
      <c r="BG59" s="1103"/>
      <c r="BH59" s="1104"/>
      <c r="BI59" s="1102" t="s">
        <v>197</v>
      </c>
      <c r="BJ59" s="1103"/>
      <c r="BK59" s="1104"/>
      <c r="BL59" s="1105" t="s">
        <v>198</v>
      </c>
      <c r="BM59" s="1103"/>
      <c r="BN59" s="1106"/>
      <c r="BO59" s="1103" t="s">
        <v>199</v>
      </c>
      <c r="BP59" s="1103"/>
      <c r="BQ59" s="1104"/>
      <c r="BR59" s="1102" t="s">
        <v>200</v>
      </c>
      <c r="BS59" s="1103"/>
      <c r="BT59" s="1104"/>
      <c r="BU59" s="1102" t="s">
        <v>201</v>
      </c>
      <c r="BV59" s="1103"/>
      <c r="BW59" s="1104"/>
      <c r="BX59" s="1102" t="s">
        <v>202</v>
      </c>
      <c r="BY59" s="1103"/>
      <c r="BZ59" s="1104"/>
      <c r="CA59" s="1105" t="s">
        <v>203</v>
      </c>
      <c r="CB59" s="1103"/>
      <c r="CC59" s="1106"/>
      <c r="CD59" s="1103" t="s">
        <v>204</v>
      </c>
      <c r="CE59" s="1103"/>
      <c r="CF59" s="1104"/>
      <c r="CG59" s="1102" t="s">
        <v>205</v>
      </c>
      <c r="CH59" s="1103"/>
      <c r="CI59" s="1104"/>
      <c r="CJ59" s="1102" t="s">
        <v>206</v>
      </c>
      <c r="CK59" s="1103"/>
      <c r="CL59" s="1104"/>
      <c r="CM59" s="1105" t="s">
        <v>207</v>
      </c>
      <c r="CN59" s="1103"/>
      <c r="CO59" s="1106"/>
      <c r="CP59" s="1103" t="s">
        <v>235</v>
      </c>
      <c r="CQ59" s="1103"/>
      <c r="CR59" s="1104"/>
      <c r="CS59" s="1102" t="s">
        <v>208</v>
      </c>
      <c r="CT59" s="1103"/>
      <c r="CU59" s="1104"/>
      <c r="CV59" s="1102" t="s">
        <v>209</v>
      </c>
      <c r="CW59" s="1103"/>
      <c r="CX59" s="1104"/>
      <c r="CY59"/>
      <c r="CZ59"/>
      <c r="DA59"/>
    </row>
    <row r="60" spans="1:105" ht="20.149999999999999" customHeight="1" x14ac:dyDescent="0.35">
      <c r="G60" s="1096" t="s">
        <v>221</v>
      </c>
      <c r="H60" s="1097"/>
      <c r="I60" s="1098"/>
      <c r="J60" s="1112">
        <f>K46</f>
        <v>0</v>
      </c>
      <c r="K60" s="1113"/>
      <c r="L60" s="1114"/>
      <c r="M60" s="1112">
        <f>Nosew!M27</f>
        <v>869.5</v>
      </c>
      <c r="N60" s="1113"/>
      <c r="O60" s="1114"/>
      <c r="P60" s="1112">
        <f>Nosew!P27</f>
        <v>7092.5</v>
      </c>
      <c r="Q60" s="1113"/>
      <c r="R60" s="1114"/>
      <c r="S60" s="1112">
        <f>Nosew!S27</f>
        <v>10657.5</v>
      </c>
      <c r="T60" s="1113"/>
      <c r="U60" s="1114"/>
      <c r="V60" s="1107">
        <f>Nosew!V27</f>
        <v>18619.5</v>
      </c>
      <c r="W60" s="1108"/>
      <c r="X60" s="1111"/>
      <c r="Y60" s="1107">
        <f>Nosew!Y27</f>
        <v>26924.5</v>
      </c>
      <c r="Z60" s="1108"/>
      <c r="AA60" s="1109"/>
      <c r="AB60" s="1108">
        <f>Nosew!AB27</f>
        <v>30432</v>
      </c>
      <c r="AC60" s="1108"/>
      <c r="AD60" s="1109"/>
      <c r="AE60" s="1110">
        <f>Nosew!AE27</f>
        <v>21996</v>
      </c>
      <c r="AF60" s="1108"/>
      <c r="AG60" s="1109"/>
      <c r="AH60" s="1110">
        <f>Nosew!AH27</f>
        <v>26742</v>
      </c>
      <c r="AI60" s="1108"/>
      <c r="AJ60" s="1109"/>
      <c r="AK60" s="1110">
        <f>Nosew!AK27</f>
        <v>8016</v>
      </c>
      <c r="AL60" s="1108"/>
      <c r="AM60" s="1111"/>
      <c r="AN60" s="1107">
        <f>Nosew!AT27</f>
        <v>14524.5</v>
      </c>
      <c r="AO60" s="1108"/>
      <c r="AP60" s="1109"/>
      <c r="AQ60" s="1108">
        <f>Nosew!AZ27</f>
        <v>5530.5</v>
      </c>
      <c r="AR60" s="1108"/>
      <c r="AS60" s="1109"/>
      <c r="AT60" s="1110">
        <f>Nosew!BC27</f>
        <v>16186.5</v>
      </c>
      <c r="AU60" s="1108"/>
      <c r="AV60" s="1109"/>
      <c r="AW60" s="1110">
        <f>Nosew!BF27</f>
        <v>36964.5</v>
      </c>
      <c r="AX60" s="1108"/>
      <c r="AY60" s="1111"/>
      <c r="AZ60" s="1107">
        <f>Nosew!BI27</f>
        <v>9255</v>
      </c>
      <c r="BA60" s="1108"/>
      <c r="BB60" s="1109"/>
      <c r="BC60" s="1108">
        <f>Nosew!BL27</f>
        <v>17859</v>
      </c>
      <c r="BD60" s="1108"/>
      <c r="BE60" s="1109"/>
      <c r="BF60" s="1110">
        <f>Nosew!BO27</f>
        <v>11457</v>
      </c>
      <c r="BG60" s="1108"/>
      <c r="BH60" s="1109"/>
      <c r="BI60" s="1110">
        <f>Nosew!BR27</f>
        <v>19785</v>
      </c>
      <c r="BJ60" s="1108"/>
      <c r="BK60" s="1111"/>
      <c r="BL60" s="1107">
        <f>Nosew!BU27</f>
        <v>91206</v>
      </c>
      <c r="BM60" s="1108"/>
      <c r="BN60" s="1109"/>
      <c r="BO60" s="1108">
        <f>Nosew!BX27</f>
        <v>29028</v>
      </c>
      <c r="BP60" s="1108"/>
      <c r="BQ60" s="1109"/>
      <c r="BR60" s="1110">
        <f>Nosew!CA27</f>
        <v>27372</v>
      </c>
      <c r="BS60" s="1108"/>
      <c r="BT60" s="1109"/>
      <c r="BU60" s="1110">
        <f>Nosew!CD27</f>
        <v>26886</v>
      </c>
      <c r="BV60" s="1108"/>
      <c r="BW60" s="1109"/>
      <c r="BX60" s="1110">
        <f>Nosew!CG27</f>
        <v>28944</v>
      </c>
      <c r="BY60" s="1108"/>
      <c r="BZ60" s="1111"/>
      <c r="CA60" s="1107">
        <f>Nosew!CJ27</f>
        <v>34956</v>
      </c>
      <c r="CB60" s="1108"/>
      <c r="CC60" s="1109"/>
      <c r="CD60" s="1108">
        <f>Nosew!CM27</f>
        <v>32382</v>
      </c>
      <c r="CE60" s="1108"/>
      <c r="CF60" s="1109"/>
      <c r="CG60" s="1110">
        <f>Nosew!CP27</f>
        <v>31632</v>
      </c>
      <c r="CH60" s="1108"/>
      <c r="CI60" s="1109"/>
      <c r="CJ60" s="1110">
        <f>Nosew!CS27</f>
        <v>32244</v>
      </c>
      <c r="CK60" s="1108"/>
      <c r="CL60" s="1111"/>
      <c r="CM60" s="1107">
        <f>Nosew!CV27</f>
        <v>45094.5</v>
      </c>
      <c r="CN60" s="1108"/>
      <c r="CO60" s="1109"/>
      <c r="CP60" s="1108">
        <f>Nosew!CY27</f>
        <v>45094.5</v>
      </c>
      <c r="CQ60" s="1108"/>
      <c r="CR60" s="1109"/>
      <c r="CS60" s="1110">
        <f>Nosew!DB27</f>
        <v>45094.5</v>
      </c>
      <c r="CT60" s="1108"/>
      <c r="CU60" s="1109"/>
      <c r="CV60" s="1110">
        <f>Nosew!DE27</f>
        <v>45094.5</v>
      </c>
      <c r="CW60" s="1108"/>
      <c r="CX60" s="1111"/>
      <c r="CY60"/>
      <c r="CZ60"/>
      <c r="DA60"/>
    </row>
    <row r="61" spans="1:105" ht="20.149999999999999" customHeight="1" x14ac:dyDescent="0.35">
      <c r="A61" s="238" t="s">
        <v>219</v>
      </c>
      <c r="C61" s="240" t="s">
        <v>168</v>
      </c>
      <c r="D61" s="244">
        <v>5</v>
      </c>
      <c r="G61" s="1096" t="s">
        <v>245</v>
      </c>
      <c r="H61" s="1097"/>
      <c r="I61" s="1098"/>
      <c r="J61" s="1131">
        <f>L46</f>
        <v>0</v>
      </c>
      <c r="K61" s="1132"/>
      <c r="L61" s="1133"/>
      <c r="M61" s="1131">
        <f>Nosew!M28</f>
        <v>0</v>
      </c>
      <c r="N61" s="1132"/>
      <c r="O61" s="1133"/>
      <c r="P61" s="1131">
        <f>Nosew!P28</f>
        <v>0</v>
      </c>
      <c r="Q61" s="1132"/>
      <c r="R61" s="1133"/>
      <c r="S61" s="1131">
        <f>Nosew!S28</f>
        <v>1.2931018981018982</v>
      </c>
      <c r="T61" s="1132"/>
      <c r="U61" s="1133"/>
      <c r="V61" s="1128">
        <v>2</v>
      </c>
      <c r="W61" s="1129"/>
      <c r="X61" s="1134"/>
      <c r="Y61" s="1128">
        <v>2</v>
      </c>
      <c r="Z61" s="1129"/>
      <c r="AA61" s="1130"/>
      <c r="AB61" s="1129">
        <v>2</v>
      </c>
      <c r="AC61" s="1129"/>
      <c r="AD61" s="1130"/>
      <c r="AE61" s="1135">
        <v>2</v>
      </c>
      <c r="AF61" s="1129"/>
      <c r="AG61" s="1130"/>
      <c r="AH61" s="1135">
        <v>2</v>
      </c>
      <c r="AI61" s="1129"/>
      <c r="AJ61" s="1130"/>
      <c r="AK61" s="1135">
        <v>2</v>
      </c>
      <c r="AL61" s="1129"/>
      <c r="AM61" s="1134"/>
      <c r="AN61" s="1128">
        <v>2</v>
      </c>
      <c r="AO61" s="1129"/>
      <c r="AP61" s="1130"/>
      <c r="AQ61" s="1129">
        <v>2</v>
      </c>
      <c r="AR61" s="1129"/>
      <c r="AS61" s="1130"/>
      <c r="AT61" s="1135">
        <v>2</v>
      </c>
      <c r="AU61" s="1129"/>
      <c r="AV61" s="1130"/>
      <c r="AW61" s="1135">
        <v>2</v>
      </c>
      <c r="AX61" s="1129"/>
      <c r="AY61" s="1134"/>
      <c r="AZ61" s="1128">
        <v>2</v>
      </c>
      <c r="BA61" s="1129"/>
      <c r="BB61" s="1130"/>
      <c r="BC61" s="1129">
        <v>2</v>
      </c>
      <c r="BD61" s="1129"/>
      <c r="BE61" s="1130"/>
      <c r="BF61" s="1135">
        <v>2</v>
      </c>
      <c r="BG61" s="1129"/>
      <c r="BH61" s="1130"/>
      <c r="BI61" s="1135">
        <v>2</v>
      </c>
      <c r="BJ61" s="1129"/>
      <c r="BK61" s="1134"/>
      <c r="BL61" s="1128">
        <v>2</v>
      </c>
      <c r="BM61" s="1129"/>
      <c r="BN61" s="1130"/>
      <c r="BO61" s="1129">
        <v>2</v>
      </c>
      <c r="BP61" s="1129"/>
      <c r="BQ61" s="1130"/>
      <c r="BR61" s="1135">
        <v>2</v>
      </c>
      <c r="BS61" s="1129"/>
      <c r="BT61" s="1130"/>
      <c r="BU61" s="1135">
        <v>2</v>
      </c>
      <c r="BV61" s="1129"/>
      <c r="BW61" s="1130"/>
      <c r="BX61" s="1135">
        <v>2</v>
      </c>
      <c r="BY61" s="1129"/>
      <c r="BZ61" s="1134"/>
      <c r="CA61" s="1128">
        <v>2</v>
      </c>
      <c r="CB61" s="1129"/>
      <c r="CC61" s="1130"/>
      <c r="CD61" s="1129">
        <v>2</v>
      </c>
      <c r="CE61" s="1129"/>
      <c r="CF61" s="1130"/>
      <c r="CG61" s="1135">
        <v>2</v>
      </c>
      <c r="CH61" s="1129"/>
      <c r="CI61" s="1130"/>
      <c r="CJ61" s="1135">
        <v>2</v>
      </c>
      <c r="CK61" s="1129"/>
      <c r="CL61" s="1134"/>
      <c r="CM61" s="1128">
        <v>2</v>
      </c>
      <c r="CN61" s="1129"/>
      <c r="CO61" s="1130"/>
      <c r="CP61" s="1129">
        <v>2</v>
      </c>
      <c r="CQ61" s="1129"/>
      <c r="CR61" s="1130"/>
      <c r="CS61" s="1135">
        <v>2</v>
      </c>
      <c r="CT61" s="1129"/>
      <c r="CU61" s="1130"/>
      <c r="CV61" s="1135">
        <v>2</v>
      </c>
      <c r="CW61" s="1129"/>
      <c r="CX61" s="1134"/>
      <c r="CY61"/>
      <c r="CZ61"/>
      <c r="DA61"/>
    </row>
    <row r="62" spans="1:105" ht="20.149999999999999" customHeight="1" x14ac:dyDescent="0.35">
      <c r="C62" s="281" t="s">
        <v>241</v>
      </c>
      <c r="D62" s="283">
        <v>2</v>
      </c>
      <c r="G62" s="1096" t="s">
        <v>246</v>
      </c>
      <c r="H62" s="1097"/>
      <c r="I62" s="1098"/>
      <c r="J62" s="1099">
        <f>+$D$61</f>
        <v>5</v>
      </c>
      <c r="K62" s="1100"/>
      <c r="L62" s="1101"/>
      <c r="M62" s="1099">
        <f>Nosew!M29</f>
        <v>6</v>
      </c>
      <c r="N62" s="1100"/>
      <c r="O62" s="1101"/>
      <c r="P62" s="1099">
        <f>Nosew!P29</f>
        <v>6</v>
      </c>
      <c r="Q62" s="1100"/>
      <c r="R62" s="1101"/>
      <c r="S62" s="1099">
        <f>Nosew!S29</f>
        <v>6</v>
      </c>
      <c r="T62" s="1100"/>
      <c r="U62" s="1101"/>
      <c r="V62" s="1070">
        <v>14</v>
      </c>
      <c r="W62" s="1071"/>
      <c r="X62" s="1074"/>
      <c r="Y62" s="1128">
        <v>14</v>
      </c>
      <c r="Z62" s="1129"/>
      <c r="AA62" s="1130"/>
      <c r="AB62" s="1129">
        <v>14</v>
      </c>
      <c r="AC62" s="1129"/>
      <c r="AD62" s="1130"/>
      <c r="AE62" s="1135">
        <v>14</v>
      </c>
      <c r="AF62" s="1129"/>
      <c r="AG62" s="1130"/>
      <c r="AH62" s="1135">
        <v>14</v>
      </c>
      <c r="AI62" s="1129"/>
      <c r="AJ62" s="1130"/>
      <c r="AK62" s="1135">
        <v>14</v>
      </c>
      <c r="AL62" s="1129"/>
      <c r="AM62" s="1134"/>
      <c r="AN62" s="1128">
        <v>14</v>
      </c>
      <c r="AO62" s="1129"/>
      <c r="AP62" s="1130"/>
      <c r="AQ62" s="1129">
        <v>14</v>
      </c>
      <c r="AR62" s="1129"/>
      <c r="AS62" s="1130"/>
      <c r="AT62" s="1135">
        <v>14</v>
      </c>
      <c r="AU62" s="1129"/>
      <c r="AV62" s="1130"/>
      <c r="AW62" s="1135">
        <v>14</v>
      </c>
      <c r="AX62" s="1129"/>
      <c r="AY62" s="1134"/>
      <c r="AZ62" s="1128">
        <v>14</v>
      </c>
      <c r="BA62" s="1129"/>
      <c r="BB62" s="1130"/>
      <c r="BC62" s="1129">
        <v>14</v>
      </c>
      <c r="BD62" s="1129"/>
      <c r="BE62" s="1130"/>
      <c r="BF62" s="1135">
        <v>14</v>
      </c>
      <c r="BG62" s="1129"/>
      <c r="BH62" s="1130"/>
      <c r="BI62" s="1135">
        <v>14</v>
      </c>
      <c r="BJ62" s="1129"/>
      <c r="BK62" s="1134"/>
      <c r="BL62" s="1128">
        <v>14</v>
      </c>
      <c r="BM62" s="1129"/>
      <c r="BN62" s="1130"/>
      <c r="BO62" s="1129">
        <v>14</v>
      </c>
      <c r="BP62" s="1129"/>
      <c r="BQ62" s="1130"/>
      <c r="BR62" s="1135">
        <v>14</v>
      </c>
      <c r="BS62" s="1129"/>
      <c r="BT62" s="1130"/>
      <c r="BU62" s="1135">
        <v>14</v>
      </c>
      <c r="BV62" s="1129"/>
      <c r="BW62" s="1130"/>
      <c r="BX62" s="1135">
        <v>14</v>
      </c>
      <c r="BY62" s="1129"/>
      <c r="BZ62" s="1134"/>
      <c r="CA62" s="1128">
        <v>14</v>
      </c>
      <c r="CB62" s="1129"/>
      <c r="CC62" s="1130"/>
      <c r="CD62" s="1129">
        <v>14</v>
      </c>
      <c r="CE62" s="1129"/>
      <c r="CF62" s="1130"/>
      <c r="CG62" s="1135">
        <v>14</v>
      </c>
      <c r="CH62" s="1129"/>
      <c r="CI62" s="1130"/>
      <c r="CJ62" s="1135">
        <v>14</v>
      </c>
      <c r="CK62" s="1129"/>
      <c r="CL62" s="1134"/>
      <c r="CM62" s="1128">
        <v>14</v>
      </c>
      <c r="CN62" s="1129"/>
      <c r="CO62" s="1130"/>
      <c r="CP62" s="1129">
        <v>14</v>
      </c>
      <c r="CQ62" s="1129"/>
      <c r="CR62" s="1130"/>
      <c r="CS62" s="1135">
        <v>14</v>
      </c>
      <c r="CT62" s="1129"/>
      <c r="CU62" s="1130"/>
      <c r="CV62" s="1135">
        <v>14</v>
      </c>
      <c r="CW62" s="1129"/>
      <c r="CX62" s="1134"/>
      <c r="CY62"/>
      <c r="CZ62"/>
      <c r="DA62"/>
    </row>
    <row r="63" spans="1:105" ht="20.149999999999999" customHeight="1" x14ac:dyDescent="0.35">
      <c r="C63" s="240" t="s">
        <v>159</v>
      </c>
      <c r="D63" s="244">
        <v>7</v>
      </c>
      <c r="G63" s="1075" t="s">
        <v>211</v>
      </c>
      <c r="H63" s="1076"/>
      <c r="I63" s="1077"/>
      <c r="J63" s="1136">
        <f>J62-J61</f>
        <v>5</v>
      </c>
      <c r="K63" s="1137"/>
      <c r="L63" s="1138"/>
      <c r="M63" s="1136">
        <f>M62-M61</f>
        <v>6</v>
      </c>
      <c r="N63" s="1137"/>
      <c r="O63" s="1138"/>
      <c r="P63" s="1136">
        <f t="shared" ref="P63" si="16">P62-P61</f>
        <v>6</v>
      </c>
      <c r="Q63" s="1137"/>
      <c r="R63" s="1138"/>
      <c r="S63" s="1136">
        <f t="shared" ref="S63" si="17">S62-S61</f>
        <v>4.7068981018981013</v>
      </c>
      <c r="T63" s="1137"/>
      <c r="U63" s="1138"/>
      <c r="V63" s="1142">
        <f>Nosew!V30</f>
        <v>1.6066783216783218</v>
      </c>
      <c r="W63" s="1084"/>
      <c r="X63" s="1087"/>
      <c r="Y63" s="1081">
        <f>Nosew!Y30</f>
        <v>0.51292207792207822</v>
      </c>
      <c r="Z63" s="1082"/>
      <c r="AA63" s="1083"/>
      <c r="AB63" s="1084">
        <f>Nosew!AB30</f>
        <v>1.7429661247843065</v>
      </c>
      <c r="AC63" s="1084"/>
      <c r="AD63" s="1085"/>
      <c r="AE63" s="1086">
        <f>Nosew!AE30</f>
        <v>2.6174589047316323</v>
      </c>
      <c r="AF63" s="1084"/>
      <c r="AG63" s="1085"/>
      <c r="AH63" s="1086">
        <f>Nosew!AH30</f>
        <v>1.6535337389882852</v>
      </c>
      <c r="AI63" s="1084"/>
      <c r="AJ63" s="1085"/>
      <c r="AK63" s="1086">
        <f>Nosew!AK30</f>
        <v>4.9951048951048946</v>
      </c>
      <c r="AL63" s="1084"/>
      <c r="AM63" s="1087"/>
      <c r="AN63" s="1081">
        <f>Nosew!AT30</f>
        <v>3.3631345926800478</v>
      </c>
      <c r="AO63" s="1082"/>
      <c r="AP63" s="1083"/>
      <c r="AQ63" s="1084">
        <f>Nosew!AZ30</f>
        <v>4.8824025974025975</v>
      </c>
      <c r="AR63" s="1084"/>
      <c r="AS63" s="1085"/>
      <c r="AT63" s="1086">
        <f>Nosew!BC30</f>
        <v>2.9057374443738078</v>
      </c>
      <c r="AU63" s="1084"/>
      <c r="AV63" s="1085"/>
      <c r="AW63" s="1086">
        <f>Nosew!BF30</f>
        <v>0.46611706475342807</v>
      </c>
      <c r="AX63" s="1084"/>
      <c r="AY63" s="1087"/>
      <c r="AZ63" s="1081">
        <f>Nosew!BI30</f>
        <v>4.5307565162110617</v>
      </c>
      <c r="BA63" s="1082"/>
      <c r="BB63" s="1083"/>
      <c r="BC63" s="1084">
        <f>Nosew!BL30</f>
        <v>2.6938842975206607</v>
      </c>
      <c r="BD63" s="1084"/>
      <c r="BE63" s="1085"/>
      <c r="BF63" s="1086">
        <f>Nosew!BO30</f>
        <v>3.405312868949232</v>
      </c>
      <c r="BG63" s="1084"/>
      <c r="BH63" s="1085"/>
      <c r="BI63" s="1086">
        <f>Nosew!BR30</f>
        <v>1.8941125541125539</v>
      </c>
      <c r="BJ63" s="1084"/>
      <c r="BK63" s="1087"/>
      <c r="BL63" s="1081">
        <f>Nosew!BU30</f>
        <v>-10.370395382395383</v>
      </c>
      <c r="BM63" s="1082"/>
      <c r="BN63" s="1083"/>
      <c r="BO63" s="1084">
        <f>Nosew!BX30</f>
        <v>0.6629922804468249</v>
      </c>
      <c r="BP63" s="1084"/>
      <c r="BQ63" s="1085"/>
      <c r="BR63" s="1086">
        <f>Nosew!CA30</f>
        <v>0.84452892561983361</v>
      </c>
      <c r="BS63" s="1084"/>
      <c r="BT63" s="1085"/>
      <c r="BU63" s="1086">
        <f>Nosew!CD30</f>
        <v>0.9592868949232578</v>
      </c>
      <c r="BV63" s="1084"/>
      <c r="BW63" s="1085"/>
      <c r="BX63" s="1086">
        <f>Nosew!CG30</f>
        <v>0.47333648170011777</v>
      </c>
      <c r="BY63" s="1084"/>
      <c r="BZ63" s="1087"/>
      <c r="CA63" s="1088">
        <f>Nosew!CJ30</f>
        <v>-2.2943639693639692</v>
      </c>
      <c r="CB63" s="1089"/>
      <c r="CC63" s="1090"/>
      <c r="CD63" s="1084">
        <f>Nosew!CM30</f>
        <v>0.84514117750381512</v>
      </c>
      <c r="CE63" s="1084"/>
      <c r="CF63" s="1085"/>
      <c r="CG63" s="1086">
        <f>Nosew!CP30</f>
        <v>1.3159952547452551</v>
      </c>
      <c r="CH63" s="1084"/>
      <c r="CI63" s="1085"/>
      <c r="CJ63" s="1086">
        <f>Nosew!CS30</f>
        <v>1.5445937395937399</v>
      </c>
      <c r="CK63" s="1084"/>
      <c r="CL63" s="1087"/>
      <c r="CM63" s="1081">
        <f>Nosew!CV30</f>
        <v>-0.10902597402597358</v>
      </c>
      <c r="CN63" s="1082"/>
      <c r="CO63" s="1083"/>
      <c r="CP63" s="1084">
        <f>Nosew!CY30</f>
        <v>0.4759090909090915</v>
      </c>
      <c r="CQ63" s="1084"/>
      <c r="CR63" s="1085"/>
      <c r="CS63" s="1086">
        <f>Nosew!DB30</f>
        <v>0.12323620823620907</v>
      </c>
      <c r="CT63" s="1084"/>
      <c r="CU63" s="1085"/>
      <c r="CV63" s="1086">
        <f>Nosew!DE30</f>
        <v>0.89371985157699463</v>
      </c>
      <c r="CW63" s="1084"/>
      <c r="CX63" s="1087"/>
      <c r="CY63"/>
      <c r="CZ63"/>
      <c r="DA63"/>
    </row>
    <row r="64" spans="1:105" s="286" customFormat="1" ht="20.149999999999999" customHeight="1" thickBot="1" x14ac:dyDescent="0.4">
      <c r="A64" s="224"/>
      <c r="C64" s="287"/>
      <c r="D64" s="287"/>
      <c r="E64" s="274"/>
      <c r="F64" s="274"/>
      <c r="G64" s="1063" t="s">
        <v>223</v>
      </c>
      <c r="H64" s="1064"/>
      <c r="I64" s="1065"/>
      <c r="J64" s="274"/>
      <c r="K64" s="274"/>
      <c r="L64" s="274"/>
      <c r="M64" s="274"/>
      <c r="N64" s="274"/>
      <c r="O64" s="274"/>
      <c r="P64" s="274"/>
      <c r="Q64" s="274"/>
      <c r="R64" s="274"/>
      <c r="S64" s="274"/>
      <c r="T64" s="274"/>
      <c r="U64" s="274"/>
      <c r="V64" s="1069">
        <f>AVERAGE(V63)</f>
        <v>1.6066783216783218</v>
      </c>
      <c r="W64" s="1069"/>
      <c r="X64" s="1069"/>
      <c r="Y64" s="1139">
        <f>AVERAGE(Y63:AM63)</f>
        <v>2.3043971483062391</v>
      </c>
      <c r="Z64" s="1140"/>
      <c r="AA64" s="1140"/>
      <c r="AB64" s="1140">
        <f>SUM(AB60:AP60)</f>
        <v>101710.5</v>
      </c>
      <c r="AC64" s="1140"/>
      <c r="AD64" s="1140"/>
      <c r="AE64" s="1140"/>
      <c r="AF64" s="1140"/>
      <c r="AG64" s="1140"/>
      <c r="AH64" s="1140"/>
      <c r="AI64" s="1140"/>
      <c r="AJ64" s="1140"/>
      <c r="AK64" s="1140"/>
      <c r="AL64" s="1140"/>
      <c r="AM64" s="1141"/>
      <c r="AN64" s="1069">
        <f>AVERAGE(AN63:AY63)</f>
        <v>2.9043479248024702</v>
      </c>
      <c r="AO64" s="1069"/>
      <c r="AP64" s="1069"/>
      <c r="AQ64" s="1069">
        <f>SUM(AQ60:BB60)</f>
        <v>67936.5</v>
      </c>
      <c r="AR64" s="1069"/>
      <c r="AS64" s="1069"/>
      <c r="AT64" s="1069"/>
      <c r="AU64" s="1069"/>
      <c r="AV64" s="1069"/>
      <c r="AW64" s="1069"/>
      <c r="AX64" s="1069"/>
      <c r="AY64" s="1069"/>
      <c r="AZ64" s="1069">
        <f>AVERAGE(AZ63:BK63)</f>
        <v>3.1310165591983772</v>
      </c>
      <c r="BA64" s="1069"/>
      <c r="BB64" s="1069"/>
      <c r="BC64" s="1069">
        <f>SUM(BC60:BN60)</f>
        <v>140307</v>
      </c>
      <c r="BD64" s="1069"/>
      <c r="BE64" s="1069"/>
      <c r="BF64" s="1069"/>
      <c r="BG64" s="1069"/>
      <c r="BH64" s="1069"/>
      <c r="BI64" s="1069"/>
      <c r="BJ64" s="1069"/>
      <c r="BK64" s="1069"/>
      <c r="BL64" s="1069">
        <f>AVERAGE(BL63:BZ63)</f>
        <v>-1.4860501599410696</v>
      </c>
      <c r="BM64" s="1069"/>
      <c r="BN64" s="1069"/>
      <c r="BO64" s="1069">
        <f>SUM(BO60:CC60)</f>
        <v>147186</v>
      </c>
      <c r="BP64" s="1069"/>
      <c r="BQ64" s="1069"/>
      <c r="BR64" s="1069"/>
      <c r="BS64" s="1069"/>
      <c r="BT64" s="1069"/>
      <c r="BU64" s="1069"/>
      <c r="BV64" s="1069"/>
      <c r="BW64" s="1069"/>
      <c r="BX64" s="1069"/>
      <c r="BY64" s="1069"/>
      <c r="BZ64" s="1069"/>
      <c r="CA64" s="1069">
        <f>AVERAGE(CA63:CL63)</f>
        <v>0.35284155061971023</v>
      </c>
      <c r="CB64" s="1069"/>
      <c r="CC64" s="1069"/>
      <c r="CD64" s="1069">
        <f t="shared" ref="CD64" si="18">SUM(CD60:CO60)</f>
        <v>141352.5</v>
      </c>
      <c r="CE64" s="1069"/>
      <c r="CF64" s="1069"/>
      <c r="CG64" s="1069"/>
      <c r="CH64" s="1069"/>
      <c r="CI64" s="1069"/>
      <c r="CJ64" s="1069"/>
      <c r="CK64" s="1069"/>
      <c r="CL64" s="1069"/>
      <c r="CM64" s="1139">
        <f>AVERAGE(CM63:CX63)</f>
        <v>0.3459597941740804</v>
      </c>
      <c r="CN64" s="1140"/>
      <c r="CO64" s="1140"/>
      <c r="CP64" s="1140">
        <f t="shared" ref="CP64" si="19">SUM(CP60:DA60)</f>
        <v>135283.5</v>
      </c>
      <c r="CQ64" s="1140"/>
      <c r="CR64" s="1140"/>
      <c r="CS64" s="1140"/>
      <c r="CT64" s="1140"/>
      <c r="CU64" s="1140"/>
      <c r="CV64" s="1140"/>
      <c r="CW64" s="1140"/>
      <c r="CX64" s="1141"/>
      <c r="CY64" s="288"/>
      <c r="CZ64" s="288"/>
      <c r="DA64" s="288"/>
    </row>
    <row r="65" spans="1:105" ht="20.149999999999999" customHeight="1" x14ac:dyDescent="0.35">
      <c r="CY65"/>
      <c r="CZ65"/>
      <c r="DA65"/>
    </row>
    <row r="66" spans="1:105" ht="20.149999999999999" customHeight="1" thickBot="1" x14ac:dyDescent="0.4">
      <c r="AN66" s="284" t="s">
        <v>242</v>
      </c>
      <c r="CA66" s="285" t="s">
        <v>243</v>
      </c>
      <c r="CY66"/>
      <c r="CZ66"/>
      <c r="DA66"/>
    </row>
    <row r="67" spans="1:105" ht="20.149999999999999" customHeight="1" x14ac:dyDescent="0.35">
      <c r="F67" s="224"/>
      <c r="G67" s="224"/>
      <c r="H67" s="224"/>
      <c r="I67" s="224"/>
      <c r="J67" s="224"/>
      <c r="K67" s="224"/>
      <c r="L67" s="224"/>
      <c r="M67" s="224"/>
      <c r="N67" s="224"/>
      <c r="O67" s="224"/>
      <c r="P67" s="224"/>
      <c r="Q67" s="224"/>
      <c r="R67" s="224"/>
      <c r="S67" s="224"/>
      <c r="T67" s="224"/>
      <c r="U67" s="224"/>
      <c r="V67" s="1068" t="s">
        <v>183</v>
      </c>
      <c r="W67" s="1068"/>
      <c r="X67" s="1068"/>
      <c r="Y67" s="1124" t="s">
        <v>15</v>
      </c>
      <c r="Z67" s="1125"/>
      <c r="AA67" s="1125"/>
      <c r="AB67" s="1125"/>
      <c r="AC67" s="1125"/>
      <c r="AD67" s="1125"/>
      <c r="AE67" s="1125"/>
      <c r="AF67" s="1125"/>
      <c r="AG67" s="1125"/>
      <c r="AH67" s="1125"/>
      <c r="AI67" s="1125"/>
      <c r="AJ67" s="1125"/>
      <c r="AK67" s="1125"/>
      <c r="AL67" s="1125"/>
      <c r="AM67" s="1126"/>
      <c r="AN67" s="1068" t="s">
        <v>16</v>
      </c>
      <c r="AO67" s="1068"/>
      <c r="AP67" s="1068"/>
      <c r="AQ67" s="1068"/>
      <c r="AR67" s="1068"/>
      <c r="AS67" s="1068"/>
      <c r="AT67" s="1068"/>
      <c r="AU67" s="1068"/>
      <c r="AV67" s="1068"/>
      <c r="AW67" s="1068"/>
      <c r="AX67" s="1068"/>
      <c r="AY67" s="1068"/>
      <c r="AZ67" s="1068" t="s">
        <v>152</v>
      </c>
      <c r="BA67" s="1068"/>
      <c r="BB67" s="1068"/>
      <c r="BC67" s="1068"/>
      <c r="BD67" s="1068"/>
      <c r="BE67" s="1068"/>
      <c r="BF67" s="1068"/>
      <c r="BG67" s="1068"/>
      <c r="BH67" s="1068"/>
      <c r="BI67" s="1068"/>
      <c r="BJ67" s="1068"/>
      <c r="BK67" s="1068"/>
      <c r="BL67" s="1068" t="s">
        <v>154</v>
      </c>
      <c r="BM67" s="1068"/>
      <c r="BN67" s="1068"/>
      <c r="BO67" s="1068"/>
      <c r="BP67" s="1068"/>
      <c r="BQ67" s="1068"/>
      <c r="BR67" s="1068"/>
      <c r="BS67" s="1068"/>
      <c r="BT67" s="1068"/>
      <c r="BU67" s="1068"/>
      <c r="BV67" s="1068"/>
      <c r="BW67" s="1068"/>
      <c r="BX67" s="1068"/>
      <c r="BY67" s="1068"/>
      <c r="BZ67" s="1068"/>
      <c r="CA67" s="1068" t="s">
        <v>180</v>
      </c>
      <c r="CB67" s="1068"/>
      <c r="CC67" s="1068"/>
      <c r="CD67" s="1068"/>
      <c r="CE67" s="1068"/>
      <c r="CF67" s="1068"/>
      <c r="CG67" s="1068"/>
      <c r="CH67" s="1068"/>
      <c r="CI67" s="1068"/>
      <c r="CJ67" s="1068"/>
      <c r="CK67" s="1068"/>
      <c r="CL67" s="1068"/>
      <c r="CM67" s="1068" t="s">
        <v>181</v>
      </c>
      <c r="CN67" s="1068"/>
      <c r="CO67" s="1068"/>
      <c r="CP67" s="1068"/>
      <c r="CQ67" s="1068"/>
      <c r="CR67" s="1068"/>
      <c r="CS67" s="1068"/>
      <c r="CT67" s="1068"/>
      <c r="CU67" s="1068"/>
      <c r="CV67" s="1068"/>
      <c r="CW67" s="1068"/>
      <c r="CX67" s="1068"/>
      <c r="CY67"/>
      <c r="CZ67"/>
      <c r="DA67"/>
    </row>
    <row r="68" spans="1:105" s="227" customFormat="1" ht="20.149999999999999" customHeight="1" x14ac:dyDescent="0.35">
      <c r="A68" s="228"/>
      <c r="B68" s="228"/>
      <c r="C68" s="228"/>
      <c r="D68" s="228"/>
      <c r="E68" s="228"/>
      <c r="G68" s="226"/>
      <c r="H68" s="226"/>
      <c r="I68" s="226"/>
      <c r="J68" s="1118">
        <f>+J10</f>
        <v>0</v>
      </c>
      <c r="K68" s="1119"/>
      <c r="L68" s="1120"/>
      <c r="M68" s="1118" t="str">
        <f>Embroidery!M42</f>
        <v>WEEK  PRODUKSI  37</v>
      </c>
      <c r="N68" s="1119"/>
      <c r="O68" s="1119"/>
      <c r="P68" s="1118" t="str">
        <f>Embroidery!P42</f>
        <v>WEEK  PRODUKSI  38</v>
      </c>
      <c r="Q68" s="1119"/>
      <c r="R68" s="1120"/>
      <c r="S68" s="1118" t="str">
        <f>Embroidery!S42</f>
        <v>WEEK  PRODUKSI  39</v>
      </c>
      <c r="T68" s="1119"/>
      <c r="U68" s="1119"/>
      <c r="V68" s="1121" t="s">
        <v>184</v>
      </c>
      <c r="W68" s="1122"/>
      <c r="X68" s="1123"/>
      <c r="Y68" s="1103" t="s">
        <v>185</v>
      </c>
      <c r="Z68" s="1103"/>
      <c r="AA68" s="1104"/>
      <c r="AB68" s="1102" t="s">
        <v>186</v>
      </c>
      <c r="AC68" s="1103"/>
      <c r="AD68" s="1104"/>
      <c r="AE68" s="1102" t="s">
        <v>187</v>
      </c>
      <c r="AF68" s="1103"/>
      <c r="AG68" s="1104"/>
      <c r="AH68" s="1102" t="s">
        <v>188</v>
      </c>
      <c r="AI68" s="1103"/>
      <c r="AJ68" s="1104"/>
      <c r="AK68" s="1102" t="s">
        <v>189</v>
      </c>
      <c r="AL68" s="1103"/>
      <c r="AM68" s="1104"/>
      <c r="AN68" s="1102" t="s">
        <v>190</v>
      </c>
      <c r="AO68" s="1103"/>
      <c r="AP68" s="1104"/>
      <c r="AQ68" s="1102" t="s">
        <v>191</v>
      </c>
      <c r="AR68" s="1103"/>
      <c r="AS68" s="1104"/>
      <c r="AT68" s="1102" t="s">
        <v>192</v>
      </c>
      <c r="AU68" s="1103"/>
      <c r="AV68" s="1104"/>
      <c r="AW68" s="1102" t="s">
        <v>193</v>
      </c>
      <c r="AX68" s="1103"/>
      <c r="AY68" s="1104"/>
      <c r="AZ68" s="1102" t="s">
        <v>194</v>
      </c>
      <c r="BA68" s="1103"/>
      <c r="BB68" s="1104"/>
      <c r="BC68" s="1102" t="s">
        <v>195</v>
      </c>
      <c r="BD68" s="1103"/>
      <c r="BE68" s="1104"/>
      <c r="BF68" s="1102" t="s">
        <v>196</v>
      </c>
      <c r="BG68" s="1103"/>
      <c r="BH68" s="1104"/>
      <c r="BI68" s="1102" t="s">
        <v>197</v>
      </c>
      <c r="BJ68" s="1103"/>
      <c r="BK68" s="1104"/>
      <c r="BL68" s="1102" t="s">
        <v>198</v>
      </c>
      <c r="BM68" s="1103"/>
      <c r="BN68" s="1104"/>
      <c r="BO68" s="1102" t="s">
        <v>199</v>
      </c>
      <c r="BP68" s="1103"/>
      <c r="BQ68" s="1104"/>
      <c r="BR68" s="1102" t="s">
        <v>200</v>
      </c>
      <c r="BS68" s="1103"/>
      <c r="BT68" s="1104"/>
      <c r="BU68" s="1102" t="s">
        <v>201</v>
      </c>
      <c r="BV68" s="1103"/>
      <c r="BW68" s="1104"/>
      <c r="BX68" s="1102" t="s">
        <v>202</v>
      </c>
      <c r="BY68" s="1103"/>
      <c r="BZ68" s="1104"/>
      <c r="CA68" s="1102" t="s">
        <v>203</v>
      </c>
      <c r="CB68" s="1103"/>
      <c r="CC68" s="1104"/>
      <c r="CD68" s="1102" t="s">
        <v>204</v>
      </c>
      <c r="CE68" s="1103"/>
      <c r="CF68" s="1104"/>
      <c r="CG68" s="1102" t="s">
        <v>205</v>
      </c>
      <c r="CH68" s="1103"/>
      <c r="CI68" s="1104"/>
      <c r="CJ68" s="1102" t="s">
        <v>206</v>
      </c>
      <c r="CK68" s="1103"/>
      <c r="CL68" s="1104"/>
      <c r="CM68" s="1102" t="s">
        <v>207</v>
      </c>
      <c r="CN68" s="1103"/>
      <c r="CO68" s="1104"/>
      <c r="CP68" s="1102" t="s">
        <v>235</v>
      </c>
      <c r="CQ68" s="1103"/>
      <c r="CR68" s="1104"/>
      <c r="CS68" s="1102" t="s">
        <v>208</v>
      </c>
      <c r="CT68" s="1103"/>
      <c r="CU68" s="1104"/>
      <c r="CV68" s="1102" t="s">
        <v>209</v>
      </c>
      <c r="CW68" s="1103"/>
      <c r="CX68" s="1104"/>
      <c r="CY68"/>
      <c r="CZ68"/>
      <c r="DA68"/>
    </row>
    <row r="69" spans="1:105" s="224" customFormat="1" ht="20.149999999999999" customHeight="1" x14ac:dyDescent="0.35">
      <c r="A69" s="228"/>
      <c r="B69" s="228"/>
      <c r="C69" s="228"/>
      <c r="D69" s="228"/>
      <c r="E69" s="228"/>
      <c r="G69" s="1096" t="s">
        <v>221</v>
      </c>
      <c r="H69" s="1097"/>
      <c r="I69" s="1098"/>
      <c r="J69" s="1112">
        <f>K64</f>
        <v>0</v>
      </c>
      <c r="K69" s="1113"/>
      <c r="L69" s="1114"/>
      <c r="M69" s="1112">
        <f>Embroidery!M43</f>
        <v>1411</v>
      </c>
      <c r="N69" s="1113"/>
      <c r="O69" s="1114"/>
      <c r="P69" s="1112">
        <f>Embroidery!P43</f>
        <v>12835</v>
      </c>
      <c r="Q69" s="1113"/>
      <c r="R69" s="1114"/>
      <c r="S69" s="1112">
        <f>Embroidery!S43</f>
        <v>35643</v>
      </c>
      <c r="T69" s="1113"/>
      <c r="U69" s="1114"/>
      <c r="V69" s="1107">
        <f>Embroidery!V43</f>
        <v>49889</v>
      </c>
      <c r="W69" s="1108"/>
      <c r="X69" s="1111"/>
      <c r="Y69" s="1107">
        <f>Embroidery!Y43</f>
        <v>48335</v>
      </c>
      <c r="Z69" s="1108"/>
      <c r="AA69" s="1109"/>
      <c r="AB69" s="1108">
        <f>Embroidery!AB43</f>
        <v>72446</v>
      </c>
      <c r="AC69" s="1108"/>
      <c r="AD69" s="1109"/>
      <c r="AE69" s="1110">
        <f>Embroidery!AE43</f>
        <v>53706</v>
      </c>
      <c r="AF69" s="1108"/>
      <c r="AG69" s="1109"/>
      <c r="AH69" s="1110">
        <f>Embroidery!AH43</f>
        <v>46416</v>
      </c>
      <c r="AI69" s="1108"/>
      <c r="AJ69" s="1109"/>
      <c r="AK69" s="1110">
        <f>Embroidery!AK43</f>
        <v>16008</v>
      </c>
      <c r="AL69" s="1108"/>
      <c r="AM69" s="1111"/>
      <c r="AN69" s="1107">
        <f>Embroidery!AW43</f>
        <v>74799.5</v>
      </c>
      <c r="AO69" s="1108"/>
      <c r="AP69" s="1109"/>
      <c r="AQ69" s="1108">
        <f>Embroidery!AZ43</f>
        <v>11022.5</v>
      </c>
      <c r="AR69" s="1108"/>
      <c r="AS69" s="1109"/>
      <c r="AT69" s="1110">
        <f>Embroidery!BI95</f>
        <v>112035.5</v>
      </c>
      <c r="AU69" s="1108"/>
      <c r="AV69" s="1109"/>
      <c r="AW69" s="1110">
        <f>Embroidery!BL95</f>
        <v>33852.5</v>
      </c>
      <c r="AX69" s="1108"/>
      <c r="AY69" s="1111"/>
      <c r="AZ69" s="1107">
        <f>Embroidery!BO95</f>
        <v>66746</v>
      </c>
      <c r="BA69" s="1108"/>
      <c r="BB69" s="1109"/>
      <c r="BC69" s="1108">
        <f>Embroidery!BR95</f>
        <v>66464</v>
      </c>
      <c r="BD69" s="1108"/>
      <c r="BE69" s="1109"/>
      <c r="BF69" s="1110">
        <f>Embroidery!BU95</f>
        <v>53446</v>
      </c>
      <c r="BG69" s="1108"/>
      <c r="BH69" s="1109"/>
      <c r="BI69" s="1110">
        <f>Embroidery!BX95</f>
        <v>91300</v>
      </c>
      <c r="BJ69" s="1108"/>
      <c r="BK69" s="1111"/>
      <c r="BL69" s="1107">
        <f>Embroidery!CA95</f>
        <v>51698.799999999988</v>
      </c>
      <c r="BM69" s="1108"/>
      <c r="BN69" s="1109"/>
      <c r="BO69" s="1108">
        <f>Embroidery!CD95</f>
        <v>40910.799999999996</v>
      </c>
      <c r="BP69" s="1108"/>
      <c r="BQ69" s="1109"/>
      <c r="BR69" s="1110">
        <f>Embroidery!CG95</f>
        <v>40796.799999999996</v>
      </c>
      <c r="BS69" s="1108"/>
      <c r="BT69" s="1109"/>
      <c r="BU69" s="1110">
        <f>Embroidery!CJ43</f>
        <v>41672.799999999996</v>
      </c>
      <c r="BV69" s="1108"/>
      <c r="BW69" s="1109"/>
      <c r="BX69" s="1110">
        <f>Embroidery!CM43</f>
        <v>43082.799999999996</v>
      </c>
      <c r="BY69" s="1108"/>
      <c r="BZ69" s="1111"/>
      <c r="CA69" s="1107">
        <f>Embroidery!CP43</f>
        <v>32736.5</v>
      </c>
      <c r="CB69" s="1108"/>
      <c r="CC69" s="1109"/>
      <c r="CD69" s="1108">
        <f>Embroidery!CS43</f>
        <v>33198.5</v>
      </c>
      <c r="CE69" s="1108"/>
      <c r="CF69" s="1109"/>
      <c r="CG69" s="1110">
        <f>Embroidery!CV43</f>
        <v>32448.5</v>
      </c>
      <c r="CH69" s="1108"/>
      <c r="CI69" s="1109"/>
      <c r="CJ69" s="1110">
        <f>Embroidery!CY43</f>
        <v>32448.5</v>
      </c>
      <c r="CK69" s="1108"/>
      <c r="CL69" s="1111"/>
      <c r="CM69" s="1107">
        <f>Embroidery!DB43</f>
        <v>72628.5</v>
      </c>
      <c r="CN69" s="1108"/>
      <c r="CO69" s="1109"/>
      <c r="CP69" s="1108">
        <f>Embroidery!DE43</f>
        <v>72832.5</v>
      </c>
      <c r="CQ69" s="1108"/>
      <c r="CR69" s="1109"/>
      <c r="CS69" s="1110">
        <f>Embroidery!DH43</f>
        <v>72652.5</v>
      </c>
      <c r="CT69" s="1108"/>
      <c r="CU69" s="1109"/>
      <c r="CV69" s="1110">
        <f>Embroidery!DK43</f>
        <v>72328.5</v>
      </c>
      <c r="CW69" s="1108"/>
      <c r="CX69" s="1111"/>
      <c r="CY69"/>
      <c r="CZ69"/>
      <c r="DA69"/>
    </row>
    <row r="70" spans="1:105" s="224" customFormat="1" ht="20.149999999999999" customHeight="1" x14ac:dyDescent="0.35">
      <c r="A70" s="238" t="s">
        <v>220</v>
      </c>
      <c r="B70" s="228"/>
      <c r="C70" s="240" t="s">
        <v>240</v>
      </c>
      <c r="D70" s="241">
        <v>8</v>
      </c>
      <c r="E70" s="228"/>
      <c r="G70" s="1096" t="s">
        <v>245</v>
      </c>
      <c r="H70" s="1097"/>
      <c r="I70" s="1098"/>
      <c r="J70" s="1131">
        <f>L64</f>
        <v>0</v>
      </c>
      <c r="K70" s="1132"/>
      <c r="L70" s="1133"/>
      <c r="M70" s="1131">
        <f>Embroidery!M45</f>
        <v>0</v>
      </c>
      <c r="N70" s="1132"/>
      <c r="O70" s="1133"/>
      <c r="P70" s="1131">
        <f>Embroidery!P45</f>
        <v>0</v>
      </c>
      <c r="Q70" s="1132"/>
      <c r="R70" s="1133"/>
      <c r="S70" s="1131">
        <f>Embroidery!S45</f>
        <v>4.3520434637387906</v>
      </c>
      <c r="T70" s="1132"/>
      <c r="U70" s="1133"/>
      <c r="V70" s="1128">
        <v>2</v>
      </c>
      <c r="W70" s="1129"/>
      <c r="X70" s="1134"/>
      <c r="Y70" s="1128">
        <v>2</v>
      </c>
      <c r="Z70" s="1129"/>
      <c r="AA70" s="1130"/>
      <c r="AB70" s="1129">
        <v>2</v>
      </c>
      <c r="AC70" s="1129"/>
      <c r="AD70" s="1130"/>
      <c r="AE70" s="1135">
        <v>2</v>
      </c>
      <c r="AF70" s="1129"/>
      <c r="AG70" s="1130"/>
      <c r="AH70" s="1135">
        <v>2</v>
      </c>
      <c r="AI70" s="1129"/>
      <c r="AJ70" s="1130"/>
      <c r="AK70" s="1135">
        <v>2</v>
      </c>
      <c r="AL70" s="1129"/>
      <c r="AM70" s="1134"/>
      <c r="AN70" s="1128">
        <v>3</v>
      </c>
      <c r="AO70" s="1129"/>
      <c r="AP70" s="1130"/>
      <c r="AQ70" s="1129">
        <v>3</v>
      </c>
      <c r="AR70" s="1129"/>
      <c r="AS70" s="1130"/>
      <c r="AT70" s="1135">
        <v>3</v>
      </c>
      <c r="AU70" s="1129"/>
      <c r="AV70" s="1130"/>
      <c r="AW70" s="1135">
        <v>3</v>
      </c>
      <c r="AX70" s="1129"/>
      <c r="AY70" s="1134"/>
      <c r="AZ70" s="1128">
        <v>3</v>
      </c>
      <c r="BA70" s="1129"/>
      <c r="BB70" s="1130"/>
      <c r="BC70" s="1129">
        <v>3</v>
      </c>
      <c r="BD70" s="1129"/>
      <c r="BE70" s="1130"/>
      <c r="BF70" s="1135">
        <v>3</v>
      </c>
      <c r="BG70" s="1129"/>
      <c r="BH70" s="1130"/>
      <c r="BI70" s="1135">
        <v>3</v>
      </c>
      <c r="BJ70" s="1129"/>
      <c r="BK70" s="1134"/>
      <c r="BL70" s="1128">
        <v>3</v>
      </c>
      <c r="BM70" s="1129"/>
      <c r="BN70" s="1130"/>
      <c r="BO70" s="1129">
        <v>3</v>
      </c>
      <c r="BP70" s="1129"/>
      <c r="BQ70" s="1130"/>
      <c r="BR70" s="1135">
        <v>3</v>
      </c>
      <c r="BS70" s="1129"/>
      <c r="BT70" s="1130"/>
      <c r="BU70" s="1135">
        <v>3</v>
      </c>
      <c r="BV70" s="1129"/>
      <c r="BW70" s="1130"/>
      <c r="BX70" s="1135">
        <v>3</v>
      </c>
      <c r="BY70" s="1129"/>
      <c r="BZ70" s="1134"/>
      <c r="CA70" s="1128">
        <v>2</v>
      </c>
      <c r="CB70" s="1129"/>
      <c r="CC70" s="1130"/>
      <c r="CD70" s="1129">
        <v>2</v>
      </c>
      <c r="CE70" s="1129"/>
      <c r="CF70" s="1130"/>
      <c r="CG70" s="1135">
        <v>2</v>
      </c>
      <c r="CH70" s="1129"/>
      <c r="CI70" s="1130"/>
      <c r="CJ70" s="1135">
        <v>2</v>
      </c>
      <c r="CK70" s="1129"/>
      <c r="CL70" s="1134"/>
      <c r="CM70" s="1128">
        <v>2</v>
      </c>
      <c r="CN70" s="1129"/>
      <c r="CO70" s="1130"/>
      <c r="CP70" s="1129">
        <v>2</v>
      </c>
      <c r="CQ70" s="1129"/>
      <c r="CR70" s="1130"/>
      <c r="CS70" s="1135">
        <v>2</v>
      </c>
      <c r="CT70" s="1129"/>
      <c r="CU70" s="1130"/>
      <c r="CV70" s="1135">
        <v>2</v>
      </c>
      <c r="CW70" s="1129"/>
      <c r="CX70" s="1134"/>
      <c r="CY70"/>
      <c r="CZ70"/>
      <c r="DA70"/>
    </row>
    <row r="71" spans="1:105" s="224" customFormat="1" ht="20.149999999999999" customHeight="1" x14ac:dyDescent="0.35">
      <c r="A71" s="228"/>
      <c r="B71" s="228"/>
      <c r="C71" s="240" t="s">
        <v>239</v>
      </c>
      <c r="D71" s="241">
        <v>4</v>
      </c>
      <c r="E71" s="228"/>
      <c r="G71" s="1096" t="s">
        <v>246</v>
      </c>
      <c r="H71" s="1097"/>
      <c r="I71" s="1098"/>
      <c r="J71" s="1099">
        <f>+$D$70</f>
        <v>8</v>
      </c>
      <c r="K71" s="1100"/>
      <c r="L71" s="1101"/>
      <c r="M71" s="1099">
        <f>Embroidery!M46</f>
        <v>8</v>
      </c>
      <c r="N71" s="1100"/>
      <c r="O71" s="1101"/>
      <c r="P71" s="1099">
        <f>Embroidery!P46</f>
        <v>8</v>
      </c>
      <c r="Q71" s="1100"/>
      <c r="R71" s="1101"/>
      <c r="S71" s="1099">
        <f>Embroidery!S46</f>
        <v>8</v>
      </c>
      <c r="T71" s="1100"/>
      <c r="U71" s="1101"/>
      <c r="V71" s="1070">
        <v>14</v>
      </c>
      <c r="W71" s="1071"/>
      <c r="X71" s="1074"/>
      <c r="Y71" s="1070">
        <v>14</v>
      </c>
      <c r="Z71" s="1071"/>
      <c r="AA71" s="1072"/>
      <c r="AB71" s="1071">
        <v>14</v>
      </c>
      <c r="AC71" s="1071"/>
      <c r="AD71" s="1072"/>
      <c r="AE71" s="1073">
        <v>14</v>
      </c>
      <c r="AF71" s="1071"/>
      <c r="AG71" s="1072"/>
      <c r="AH71" s="1073">
        <v>14</v>
      </c>
      <c r="AI71" s="1071"/>
      <c r="AJ71" s="1072"/>
      <c r="AK71" s="1073">
        <v>14</v>
      </c>
      <c r="AL71" s="1071"/>
      <c r="AM71" s="1074"/>
      <c r="AN71" s="1070">
        <v>21</v>
      </c>
      <c r="AO71" s="1071"/>
      <c r="AP71" s="1072"/>
      <c r="AQ71" s="1071">
        <v>21</v>
      </c>
      <c r="AR71" s="1071"/>
      <c r="AS71" s="1072"/>
      <c r="AT71" s="1073">
        <v>21</v>
      </c>
      <c r="AU71" s="1071"/>
      <c r="AV71" s="1072"/>
      <c r="AW71" s="1073">
        <v>21</v>
      </c>
      <c r="AX71" s="1071"/>
      <c r="AY71" s="1074"/>
      <c r="AZ71" s="1070">
        <v>21</v>
      </c>
      <c r="BA71" s="1071"/>
      <c r="BB71" s="1072"/>
      <c r="BC71" s="1071">
        <v>21</v>
      </c>
      <c r="BD71" s="1071"/>
      <c r="BE71" s="1072"/>
      <c r="BF71" s="1073">
        <v>21</v>
      </c>
      <c r="BG71" s="1071"/>
      <c r="BH71" s="1072"/>
      <c r="BI71" s="1073">
        <v>21</v>
      </c>
      <c r="BJ71" s="1071"/>
      <c r="BK71" s="1074"/>
      <c r="BL71" s="1070">
        <v>21</v>
      </c>
      <c r="BM71" s="1071"/>
      <c r="BN71" s="1072"/>
      <c r="BO71" s="1071">
        <v>21</v>
      </c>
      <c r="BP71" s="1071"/>
      <c r="BQ71" s="1072"/>
      <c r="BR71" s="1073">
        <v>21</v>
      </c>
      <c r="BS71" s="1071"/>
      <c r="BT71" s="1072"/>
      <c r="BU71" s="1073">
        <v>21</v>
      </c>
      <c r="BV71" s="1071"/>
      <c r="BW71" s="1072"/>
      <c r="BX71" s="1073">
        <v>21</v>
      </c>
      <c r="BY71" s="1071"/>
      <c r="BZ71" s="1074"/>
      <c r="CA71" s="1070">
        <v>14</v>
      </c>
      <c r="CB71" s="1071"/>
      <c r="CC71" s="1072"/>
      <c r="CD71" s="1071">
        <v>14</v>
      </c>
      <c r="CE71" s="1071"/>
      <c r="CF71" s="1072"/>
      <c r="CG71" s="1073">
        <v>14</v>
      </c>
      <c r="CH71" s="1071"/>
      <c r="CI71" s="1072"/>
      <c r="CJ71" s="1073">
        <v>14</v>
      </c>
      <c r="CK71" s="1071"/>
      <c r="CL71" s="1074"/>
      <c r="CM71" s="1070">
        <v>14</v>
      </c>
      <c r="CN71" s="1071"/>
      <c r="CO71" s="1072"/>
      <c r="CP71" s="1071">
        <v>14</v>
      </c>
      <c r="CQ71" s="1071"/>
      <c r="CR71" s="1072"/>
      <c r="CS71" s="1073">
        <v>14</v>
      </c>
      <c r="CT71" s="1071"/>
      <c r="CU71" s="1072"/>
      <c r="CV71" s="1073">
        <v>14</v>
      </c>
      <c r="CW71" s="1071"/>
      <c r="CX71" s="1074"/>
      <c r="CY71"/>
      <c r="CZ71"/>
      <c r="DA71"/>
    </row>
    <row r="72" spans="1:105" s="224" customFormat="1" ht="20.149999999999999" customHeight="1" x14ac:dyDescent="0.35">
      <c r="A72" s="228"/>
      <c r="B72" s="228"/>
      <c r="C72" s="240" t="s">
        <v>159</v>
      </c>
      <c r="D72" s="241">
        <v>12</v>
      </c>
      <c r="E72" s="228"/>
      <c r="G72" s="1075" t="s">
        <v>211</v>
      </c>
      <c r="H72" s="1076"/>
      <c r="I72" s="1077"/>
      <c r="J72" s="1136">
        <f>J71-J70</f>
        <v>8</v>
      </c>
      <c r="K72" s="1137"/>
      <c r="L72" s="1138"/>
      <c r="M72" s="1136">
        <f>Embroidery!M47</f>
        <v>8</v>
      </c>
      <c r="N72" s="1137"/>
      <c r="O72" s="1138"/>
      <c r="P72" s="1136">
        <f>Embroidery!P47</f>
        <v>8</v>
      </c>
      <c r="Q72" s="1137"/>
      <c r="R72" s="1138"/>
      <c r="S72" s="1136">
        <f>Embroidery!S47</f>
        <v>3.6479565362612094</v>
      </c>
      <c r="T72" s="1137"/>
      <c r="U72" s="1138"/>
      <c r="V72" s="1142">
        <f>Embroidery!V47</f>
        <v>1.4401501591625401</v>
      </c>
      <c r="W72" s="1084"/>
      <c r="X72" s="1087"/>
      <c r="Y72" s="1081">
        <f>Embroidery!Y47</f>
        <v>2.8844425695212363</v>
      </c>
      <c r="Z72" s="1082"/>
      <c r="AA72" s="1083"/>
      <c r="AB72" s="1084">
        <f>Embroidery!AB47</f>
        <v>-0.2534980815924559</v>
      </c>
      <c r="AC72" s="1084"/>
      <c r="AD72" s="1085"/>
      <c r="AE72" s="1086">
        <f>Embroidery!AE47</f>
        <v>1.4225760860950958</v>
      </c>
      <c r="AF72" s="1084"/>
      <c r="AG72" s="1085"/>
      <c r="AH72" s="1086">
        <f>Embroidery!AH47</f>
        <v>2.5337684004698158</v>
      </c>
      <c r="AI72" s="1084"/>
      <c r="AJ72" s="1085"/>
      <c r="AK72" s="1086">
        <f>Embroidery!AK47</f>
        <v>6.2381699483039252</v>
      </c>
      <c r="AL72" s="1084"/>
      <c r="AM72" s="1087"/>
      <c r="AN72" s="1081">
        <f>Summary!AN72</f>
        <v>-0.56921841410732021</v>
      </c>
      <c r="AO72" s="1082"/>
      <c r="AP72" s="1083"/>
      <c r="AQ72" s="1084">
        <f>Summary!AQ72</f>
        <v>6.9504882918922863</v>
      </c>
      <c r="AR72" s="1084"/>
      <c r="AS72" s="1085"/>
      <c r="AT72" s="1086">
        <f>Summary!AT72</f>
        <v>-3.4179375039176882</v>
      </c>
      <c r="AU72" s="1084"/>
      <c r="AV72" s="1085"/>
      <c r="AW72" s="1086">
        <f>Summary!AW72</f>
        <v>4.1134514439384571</v>
      </c>
      <c r="AX72" s="1084"/>
      <c r="AY72" s="1087"/>
      <c r="AZ72" s="1081">
        <f>Embroidery!BO98</f>
        <v>0.5610565769007323</v>
      </c>
      <c r="BA72" s="1082"/>
      <c r="BB72" s="1083"/>
      <c r="BC72" s="1084">
        <f>Embroidery!BR98</f>
        <v>0.83739280560709162</v>
      </c>
      <c r="BD72" s="1084"/>
      <c r="BE72" s="1085"/>
      <c r="BF72" s="1086">
        <f>Embroidery!BU98</f>
        <v>2.0613924026911041</v>
      </c>
      <c r="BG72" s="1084"/>
      <c r="BH72" s="1085"/>
      <c r="BI72" s="1086">
        <f>Embroidery!BX98</f>
        <v>-3.9348335967383594</v>
      </c>
      <c r="BJ72" s="1084"/>
      <c r="BK72" s="1087"/>
      <c r="BL72" s="1081">
        <f>Embroidery!CA98</f>
        <v>0.89099081024491333</v>
      </c>
      <c r="BM72" s="1082"/>
      <c r="BN72" s="1083"/>
      <c r="BO72" s="1084">
        <f>Embroidery!CD98</f>
        <v>3.2307218340076593</v>
      </c>
      <c r="BP72" s="1084"/>
      <c r="BQ72" s="1085"/>
      <c r="BR72" s="1086">
        <f>Embroidery!CG98</f>
        <v>3.3268837256287904</v>
      </c>
      <c r="BS72" s="1084"/>
      <c r="BT72" s="1085"/>
      <c r="BU72" s="1086">
        <f>Embroidery!CD47</f>
        <v>1.1157661925699323</v>
      </c>
      <c r="BV72" s="1084"/>
      <c r="BW72" s="1085"/>
      <c r="BX72" s="1086">
        <f>Embroidery!CG47</f>
        <v>1.2600090300016289</v>
      </c>
      <c r="BY72" s="1084"/>
      <c r="BZ72" s="1087"/>
      <c r="CA72" s="1088">
        <f>Embroidery!CJ47</f>
        <v>0.65730035079161819</v>
      </c>
      <c r="CB72" s="1089"/>
      <c r="CC72" s="1090"/>
      <c r="CD72" s="1084">
        <f>Embroidery!CM47</f>
        <v>1.6220418028219825</v>
      </c>
      <c r="CE72" s="1084"/>
      <c r="CF72" s="1085"/>
      <c r="CG72" s="1086">
        <f>Embroidery!CP47</f>
        <v>1.012000575482717</v>
      </c>
      <c r="CH72" s="1084"/>
      <c r="CI72" s="1085"/>
      <c r="CJ72" s="1086">
        <f>Embroidery!CS47</f>
        <v>2.1916368344858617</v>
      </c>
      <c r="CK72" s="1084"/>
      <c r="CL72" s="1087"/>
      <c r="CM72" s="1081">
        <f>Embroidery!CV47</f>
        <v>2.3392165275201</v>
      </c>
      <c r="CN72" s="1082"/>
      <c r="CO72" s="1083"/>
      <c r="CP72" s="1084">
        <f>Embroidery!CY47</f>
        <v>2.3392165275201</v>
      </c>
      <c r="CQ72" s="1084"/>
      <c r="CR72" s="1085"/>
      <c r="CS72" s="1086">
        <f>Embroidery!DB47</f>
        <v>-3.9178068711428597</v>
      </c>
      <c r="CT72" s="1084"/>
      <c r="CU72" s="1085"/>
      <c r="CV72" s="1086">
        <f>Embroidery!DE47</f>
        <v>-3.9935099194636514</v>
      </c>
      <c r="CW72" s="1084"/>
      <c r="CX72" s="1087"/>
      <c r="CY72"/>
      <c r="CZ72"/>
      <c r="DA72"/>
    </row>
    <row r="73" spans="1:105" s="286" customFormat="1" ht="20.149999999999999" customHeight="1" thickBot="1" x14ac:dyDescent="0.4">
      <c r="A73" s="224"/>
      <c r="C73" s="287"/>
      <c r="D73" s="287"/>
      <c r="E73" s="274"/>
      <c r="F73" s="274"/>
      <c r="G73" s="1063" t="s">
        <v>223</v>
      </c>
      <c r="H73" s="1064"/>
      <c r="I73" s="1065"/>
      <c r="J73" s="274"/>
      <c r="K73" s="274"/>
      <c r="L73" s="274"/>
      <c r="M73" s="274"/>
      <c r="N73" s="274"/>
      <c r="O73" s="274"/>
      <c r="P73" s="274"/>
      <c r="Q73" s="274"/>
      <c r="R73" s="274"/>
      <c r="S73" s="274"/>
      <c r="T73" s="274"/>
      <c r="U73" s="274"/>
      <c r="V73" s="1069">
        <f>AVERAGE(V72)</f>
        <v>1.4401501591625401</v>
      </c>
      <c r="W73" s="1069"/>
      <c r="X73" s="1069"/>
      <c r="Y73" s="1139">
        <f>AVERAGE(Y72:AM72)</f>
        <v>2.5650917845595234</v>
      </c>
      <c r="Z73" s="1140"/>
      <c r="AA73" s="1140"/>
      <c r="AB73" s="1140">
        <f>SUM(AB69:AP69)</f>
        <v>263375.5</v>
      </c>
      <c r="AC73" s="1140"/>
      <c r="AD73" s="1140"/>
      <c r="AE73" s="1140"/>
      <c r="AF73" s="1140"/>
      <c r="AG73" s="1140"/>
      <c r="AH73" s="1140"/>
      <c r="AI73" s="1140"/>
      <c r="AJ73" s="1140"/>
      <c r="AK73" s="1140"/>
      <c r="AL73" s="1140"/>
      <c r="AM73" s="1141"/>
      <c r="AN73" s="1069">
        <f>AVERAGE(AN72:AY72)</f>
        <v>1.7691959544514337</v>
      </c>
      <c r="AO73" s="1069"/>
      <c r="AP73" s="1069"/>
      <c r="AQ73" s="1069">
        <f>SUM(AQ69:BB69)</f>
        <v>223656.5</v>
      </c>
      <c r="AR73" s="1069"/>
      <c r="AS73" s="1069"/>
      <c r="AT73" s="1069"/>
      <c r="AU73" s="1069"/>
      <c r="AV73" s="1069"/>
      <c r="AW73" s="1069"/>
      <c r="AX73" s="1069"/>
      <c r="AY73" s="1069"/>
      <c r="AZ73" s="1069">
        <f>AVERAGE(AZ72:BK72)</f>
        <v>-0.11874795288485784</v>
      </c>
      <c r="BA73" s="1069"/>
      <c r="BB73" s="1069"/>
      <c r="BC73" s="1069">
        <f>SUM(BC69:BN69)</f>
        <v>262908.79999999999</v>
      </c>
      <c r="BD73" s="1069"/>
      <c r="BE73" s="1069"/>
      <c r="BF73" s="1069"/>
      <c r="BG73" s="1069"/>
      <c r="BH73" s="1069"/>
      <c r="BI73" s="1069"/>
      <c r="BJ73" s="1069"/>
      <c r="BK73" s="1069"/>
      <c r="BL73" s="1069">
        <f>AVERAGE(BL72:BZ72)</f>
        <v>1.9648743184905846</v>
      </c>
      <c r="BM73" s="1069"/>
      <c r="BN73" s="1069"/>
      <c r="BO73" s="1069">
        <f>SUM(BO69:CC69)</f>
        <v>199199.69999999998</v>
      </c>
      <c r="BP73" s="1069"/>
      <c r="BQ73" s="1069"/>
      <c r="BR73" s="1069"/>
      <c r="BS73" s="1069"/>
      <c r="BT73" s="1069"/>
      <c r="BU73" s="1069"/>
      <c r="BV73" s="1069"/>
      <c r="BW73" s="1069"/>
      <c r="BX73" s="1069"/>
      <c r="BY73" s="1069"/>
      <c r="BZ73" s="1069"/>
      <c r="CA73" s="1069">
        <f>AVERAGE(CA72:CL72)</f>
        <v>1.3707448908955449</v>
      </c>
      <c r="CB73" s="1069"/>
      <c r="CC73" s="1069"/>
      <c r="CD73" s="1069">
        <f t="shared" ref="CD73" si="20">SUM(CD69:CO69)</f>
        <v>170724</v>
      </c>
      <c r="CE73" s="1069"/>
      <c r="CF73" s="1069"/>
      <c r="CG73" s="1069"/>
      <c r="CH73" s="1069"/>
      <c r="CI73" s="1069"/>
      <c r="CJ73" s="1069"/>
      <c r="CK73" s="1069"/>
      <c r="CL73" s="1069"/>
      <c r="CM73" s="1139">
        <f>AVERAGE(CM72:CX72)</f>
        <v>-0.80822093389157779</v>
      </c>
      <c r="CN73" s="1140"/>
      <c r="CO73" s="1140"/>
      <c r="CP73" s="1140">
        <f t="shared" ref="CP73" si="21">SUM(CP69:DA69)</f>
        <v>217813.5</v>
      </c>
      <c r="CQ73" s="1140"/>
      <c r="CR73" s="1140"/>
      <c r="CS73" s="1140"/>
      <c r="CT73" s="1140"/>
      <c r="CU73" s="1140"/>
      <c r="CV73" s="1140"/>
      <c r="CW73" s="1140"/>
      <c r="CX73" s="1141"/>
      <c r="CY73" s="288"/>
      <c r="CZ73" s="288"/>
      <c r="DA73" s="288"/>
    </row>
    <row r="74" spans="1:105" x14ac:dyDescent="0.3">
      <c r="F74" s="224"/>
      <c r="G74" s="224"/>
      <c r="H74" s="224"/>
      <c r="I74" s="224"/>
      <c r="J74" s="224"/>
      <c r="K74" s="224"/>
      <c r="L74" s="224"/>
      <c r="M74" s="224"/>
      <c r="N74" s="224"/>
      <c r="O74" s="224"/>
      <c r="P74" s="224"/>
      <c r="Q74" s="224"/>
      <c r="R74" s="224"/>
      <c r="S74" s="224"/>
      <c r="T74" s="224"/>
      <c r="U74" s="224"/>
      <c r="V74" s="224"/>
      <c r="W74" s="224"/>
      <c r="X74" s="224"/>
      <c r="Y74" s="224"/>
      <c r="Z74" s="224"/>
      <c r="AA74" s="224"/>
    </row>
  </sheetData>
  <mergeCells count="1339">
    <mergeCell ref="BL73:BZ73"/>
    <mergeCell ref="CA73:CL73"/>
    <mergeCell ref="CM73:CX73"/>
    <mergeCell ref="CJ72:CL72"/>
    <mergeCell ref="CM72:CO72"/>
    <mergeCell ref="CP72:CR72"/>
    <mergeCell ref="CS72:CU72"/>
    <mergeCell ref="CV72:CX72"/>
    <mergeCell ref="G73:I73"/>
    <mergeCell ref="V73:X73"/>
    <mergeCell ref="Y73:AM73"/>
    <mergeCell ref="AN73:AY73"/>
    <mergeCell ref="AZ73:BK73"/>
    <mergeCell ref="BR72:BT72"/>
    <mergeCell ref="BU72:BW72"/>
    <mergeCell ref="BX72:BZ72"/>
    <mergeCell ref="CA72:CC72"/>
    <mergeCell ref="CD72:CF72"/>
    <mergeCell ref="CG72:CI72"/>
    <mergeCell ref="AZ72:BB72"/>
    <mergeCell ref="BC72:BE72"/>
    <mergeCell ref="BF72:BH72"/>
    <mergeCell ref="BI72:BK72"/>
    <mergeCell ref="BL72:BN72"/>
    <mergeCell ref="BO72:BQ72"/>
    <mergeCell ref="AH72:AJ72"/>
    <mergeCell ref="AK72:AM72"/>
    <mergeCell ref="AN72:AP72"/>
    <mergeCell ref="AQ72:AS72"/>
    <mergeCell ref="AT72:AV72"/>
    <mergeCell ref="AW72:AY72"/>
    <mergeCell ref="CV71:CX71"/>
    <mergeCell ref="G72:I72"/>
    <mergeCell ref="J72:L72"/>
    <mergeCell ref="M72:O72"/>
    <mergeCell ref="P72:R72"/>
    <mergeCell ref="S72:U72"/>
    <mergeCell ref="V72:X72"/>
    <mergeCell ref="Y72:AA72"/>
    <mergeCell ref="AB72:AD72"/>
    <mergeCell ref="AE72:AG72"/>
    <mergeCell ref="CD71:CF71"/>
    <mergeCell ref="CG71:CI71"/>
    <mergeCell ref="CJ71:CL71"/>
    <mergeCell ref="CM71:CO71"/>
    <mergeCell ref="CP71:CR71"/>
    <mergeCell ref="CS71:CU71"/>
    <mergeCell ref="BL71:BN71"/>
    <mergeCell ref="BO71:BQ71"/>
    <mergeCell ref="BR71:BT71"/>
    <mergeCell ref="BU71:BW71"/>
    <mergeCell ref="BX71:BZ71"/>
    <mergeCell ref="CA71:CC71"/>
    <mergeCell ref="AT71:AV71"/>
    <mergeCell ref="AW71:AY71"/>
    <mergeCell ref="AZ71:BB71"/>
    <mergeCell ref="BC71:BE71"/>
    <mergeCell ref="BF71:BH71"/>
    <mergeCell ref="BI71:BK71"/>
    <mergeCell ref="AB71:AD71"/>
    <mergeCell ref="AE71:AG71"/>
    <mergeCell ref="AH71:AJ71"/>
    <mergeCell ref="AK71:AM71"/>
    <mergeCell ref="AN71:AP71"/>
    <mergeCell ref="AQ71:AS71"/>
    <mergeCell ref="CP70:CR70"/>
    <mergeCell ref="CS70:CU70"/>
    <mergeCell ref="CV70:CX70"/>
    <mergeCell ref="G71:I71"/>
    <mergeCell ref="J71:L71"/>
    <mergeCell ref="M71:O71"/>
    <mergeCell ref="P71:R71"/>
    <mergeCell ref="S71:U71"/>
    <mergeCell ref="V71:X71"/>
    <mergeCell ref="Y71:AA71"/>
    <mergeCell ref="BX70:BZ70"/>
    <mergeCell ref="CA70:CC70"/>
    <mergeCell ref="CD70:CF70"/>
    <mergeCell ref="CG70:CI70"/>
    <mergeCell ref="CJ70:CL70"/>
    <mergeCell ref="CM70:CO70"/>
    <mergeCell ref="BF70:BH70"/>
    <mergeCell ref="BI70:BK70"/>
    <mergeCell ref="BL70:BN70"/>
    <mergeCell ref="BO70:BQ70"/>
    <mergeCell ref="BR70:BT70"/>
    <mergeCell ref="BU70:BW70"/>
    <mergeCell ref="AN70:AP70"/>
    <mergeCell ref="AQ70:AS70"/>
    <mergeCell ref="AT70:AV70"/>
    <mergeCell ref="AW70:AY70"/>
    <mergeCell ref="AZ70:BB70"/>
    <mergeCell ref="BC70:BE70"/>
    <mergeCell ref="V70:X70"/>
    <mergeCell ref="Y70:AA70"/>
    <mergeCell ref="AB70:AD70"/>
    <mergeCell ref="AE70:AG70"/>
    <mergeCell ref="AH70:AJ70"/>
    <mergeCell ref="AK70:AM70"/>
    <mergeCell ref="CJ69:CL69"/>
    <mergeCell ref="CM69:CO69"/>
    <mergeCell ref="CP69:CR69"/>
    <mergeCell ref="CS69:CU69"/>
    <mergeCell ref="CV69:CX69"/>
    <mergeCell ref="G70:I70"/>
    <mergeCell ref="J70:L70"/>
    <mergeCell ref="M70:O70"/>
    <mergeCell ref="P70:R70"/>
    <mergeCell ref="S70:U70"/>
    <mergeCell ref="BR69:BT69"/>
    <mergeCell ref="BU69:BW69"/>
    <mergeCell ref="BX69:BZ69"/>
    <mergeCell ref="CA69:CC69"/>
    <mergeCell ref="CD69:CF69"/>
    <mergeCell ref="CG69:CI69"/>
    <mergeCell ref="AZ69:BB69"/>
    <mergeCell ref="BC69:BE69"/>
    <mergeCell ref="BF69:BH69"/>
    <mergeCell ref="BI69:BK69"/>
    <mergeCell ref="BL69:BN69"/>
    <mergeCell ref="BO69:BQ69"/>
    <mergeCell ref="AH69:AJ69"/>
    <mergeCell ref="AK69:AM69"/>
    <mergeCell ref="AN69:AP69"/>
    <mergeCell ref="AQ69:AS69"/>
    <mergeCell ref="AT69:AV69"/>
    <mergeCell ref="AW69:AY69"/>
    <mergeCell ref="G69:I69"/>
    <mergeCell ref="J69:L69"/>
    <mergeCell ref="M69:O69"/>
    <mergeCell ref="P69:R69"/>
    <mergeCell ref="S69:U69"/>
    <mergeCell ref="V69:X69"/>
    <mergeCell ref="Y69:AA69"/>
    <mergeCell ref="AB69:AD69"/>
    <mergeCell ref="AE69:AG69"/>
    <mergeCell ref="CD68:CF68"/>
    <mergeCell ref="CG68:CI68"/>
    <mergeCell ref="CJ68:CL68"/>
    <mergeCell ref="CM68:CO68"/>
    <mergeCell ref="CP68:CR68"/>
    <mergeCell ref="CS68:CU68"/>
    <mergeCell ref="BL68:BN68"/>
    <mergeCell ref="BO68:BQ68"/>
    <mergeCell ref="BR68:BT68"/>
    <mergeCell ref="BU68:BW68"/>
    <mergeCell ref="BX68:BZ68"/>
    <mergeCell ref="CA68:CC68"/>
    <mergeCell ref="AT68:AV68"/>
    <mergeCell ref="AW68:AY68"/>
    <mergeCell ref="AZ68:BB68"/>
    <mergeCell ref="BC68:BE68"/>
    <mergeCell ref="BF68:BH68"/>
    <mergeCell ref="BI68:BK68"/>
    <mergeCell ref="AB68:AD68"/>
    <mergeCell ref="AE68:AG68"/>
    <mergeCell ref="AH68:AJ68"/>
    <mergeCell ref="AK68:AM68"/>
    <mergeCell ref="AN68:AP68"/>
    <mergeCell ref="AQ68:AS68"/>
    <mergeCell ref="J68:L68"/>
    <mergeCell ref="M68:O68"/>
    <mergeCell ref="P68:R68"/>
    <mergeCell ref="S68:U68"/>
    <mergeCell ref="V68:X68"/>
    <mergeCell ref="Y68:AA68"/>
    <mergeCell ref="BL64:BZ64"/>
    <mergeCell ref="CA64:CL64"/>
    <mergeCell ref="CM64:CX64"/>
    <mergeCell ref="V67:X67"/>
    <mergeCell ref="Y67:AM67"/>
    <mergeCell ref="AN67:AY67"/>
    <mergeCell ref="AZ67:BK67"/>
    <mergeCell ref="BL67:BZ67"/>
    <mergeCell ref="CA67:CL67"/>
    <mergeCell ref="CM67:CX67"/>
    <mergeCell ref="CV68:CX68"/>
    <mergeCell ref="CJ63:CL63"/>
    <mergeCell ref="CM63:CO63"/>
    <mergeCell ref="CP63:CR63"/>
    <mergeCell ref="CS63:CU63"/>
    <mergeCell ref="CV63:CX63"/>
    <mergeCell ref="G64:I64"/>
    <mergeCell ref="V64:X64"/>
    <mergeCell ref="Y64:AM64"/>
    <mergeCell ref="AN64:AY64"/>
    <mergeCell ref="AZ64:BK64"/>
    <mergeCell ref="BR63:BT63"/>
    <mergeCell ref="BU63:BW63"/>
    <mergeCell ref="BX63:BZ63"/>
    <mergeCell ref="CA63:CC63"/>
    <mergeCell ref="CD63:CF63"/>
    <mergeCell ref="CG63:CI63"/>
    <mergeCell ref="AZ63:BB63"/>
    <mergeCell ref="BC63:BE63"/>
    <mergeCell ref="BF63:BH63"/>
    <mergeCell ref="BI63:BK63"/>
    <mergeCell ref="BL63:BN63"/>
    <mergeCell ref="BO63:BQ63"/>
    <mergeCell ref="AH63:AJ63"/>
    <mergeCell ref="AK63:AM63"/>
    <mergeCell ref="AN63:AP63"/>
    <mergeCell ref="AQ63:AS63"/>
    <mergeCell ref="AT63:AV63"/>
    <mergeCell ref="AW63:AY63"/>
    <mergeCell ref="CV62:CX62"/>
    <mergeCell ref="G63:I63"/>
    <mergeCell ref="J63:L63"/>
    <mergeCell ref="M63:O63"/>
    <mergeCell ref="P63:R63"/>
    <mergeCell ref="S63:U63"/>
    <mergeCell ref="V63:X63"/>
    <mergeCell ref="Y63:AA63"/>
    <mergeCell ref="AB63:AD63"/>
    <mergeCell ref="AE63:AG63"/>
    <mergeCell ref="CD62:CF62"/>
    <mergeCell ref="CG62:CI62"/>
    <mergeCell ref="CJ62:CL62"/>
    <mergeCell ref="CM62:CO62"/>
    <mergeCell ref="CP62:CR62"/>
    <mergeCell ref="CS62:CU62"/>
    <mergeCell ref="BL62:BN62"/>
    <mergeCell ref="BO62:BQ62"/>
    <mergeCell ref="BR62:BT62"/>
    <mergeCell ref="BU62:BW62"/>
    <mergeCell ref="BX62:BZ62"/>
    <mergeCell ref="CA62:CC62"/>
    <mergeCell ref="AT62:AV62"/>
    <mergeCell ref="AW62:AY62"/>
    <mergeCell ref="AZ62:BB62"/>
    <mergeCell ref="BC62:BE62"/>
    <mergeCell ref="BF62:BH62"/>
    <mergeCell ref="BI62:BK62"/>
    <mergeCell ref="AB62:AD62"/>
    <mergeCell ref="AE62:AG62"/>
    <mergeCell ref="AH62:AJ62"/>
    <mergeCell ref="AK62:AM62"/>
    <mergeCell ref="AN62:AP62"/>
    <mergeCell ref="AQ62:AS62"/>
    <mergeCell ref="CP61:CR61"/>
    <mergeCell ref="CS61:CU61"/>
    <mergeCell ref="CV61:CX61"/>
    <mergeCell ref="G62:I62"/>
    <mergeCell ref="J62:L62"/>
    <mergeCell ref="M62:O62"/>
    <mergeCell ref="P62:R62"/>
    <mergeCell ref="S62:U62"/>
    <mergeCell ref="V62:X62"/>
    <mergeCell ref="Y62:AA62"/>
    <mergeCell ref="BX61:BZ61"/>
    <mergeCell ref="CA61:CC61"/>
    <mergeCell ref="CD61:CF61"/>
    <mergeCell ref="CG61:CI61"/>
    <mergeCell ref="CJ61:CL61"/>
    <mergeCell ref="CM61:CO61"/>
    <mergeCell ref="BF61:BH61"/>
    <mergeCell ref="BI61:BK61"/>
    <mergeCell ref="BL61:BN61"/>
    <mergeCell ref="BO61:BQ61"/>
    <mergeCell ref="BR61:BT61"/>
    <mergeCell ref="BU61:BW61"/>
    <mergeCell ref="AN61:AP61"/>
    <mergeCell ref="AQ61:AS61"/>
    <mergeCell ref="AT61:AV61"/>
    <mergeCell ref="AW61:AY61"/>
    <mergeCell ref="AZ61:BB61"/>
    <mergeCell ref="BC61:BE61"/>
    <mergeCell ref="V61:X61"/>
    <mergeCell ref="Y61:AA61"/>
    <mergeCell ref="AB61:AD61"/>
    <mergeCell ref="AE61:AG61"/>
    <mergeCell ref="AH61:AJ61"/>
    <mergeCell ref="AK61:AM61"/>
    <mergeCell ref="CJ60:CL60"/>
    <mergeCell ref="CM60:CO60"/>
    <mergeCell ref="CP60:CR60"/>
    <mergeCell ref="CS60:CU60"/>
    <mergeCell ref="CV60:CX60"/>
    <mergeCell ref="G61:I61"/>
    <mergeCell ref="J61:L61"/>
    <mergeCell ref="M61:O61"/>
    <mergeCell ref="P61:R61"/>
    <mergeCell ref="S61:U61"/>
    <mergeCell ref="BR60:BT60"/>
    <mergeCell ref="BU60:BW60"/>
    <mergeCell ref="BX60:BZ60"/>
    <mergeCell ref="CA60:CC60"/>
    <mergeCell ref="CD60:CF60"/>
    <mergeCell ref="CG60:CI60"/>
    <mergeCell ref="AZ60:BB60"/>
    <mergeCell ref="BC60:BE60"/>
    <mergeCell ref="BF60:BH60"/>
    <mergeCell ref="BI60:BK60"/>
    <mergeCell ref="BL60:BN60"/>
    <mergeCell ref="BO60:BQ60"/>
    <mergeCell ref="AH60:AJ60"/>
    <mergeCell ref="AK60:AM60"/>
    <mergeCell ref="AN60:AP60"/>
    <mergeCell ref="AQ60:AS60"/>
    <mergeCell ref="AT60:AV60"/>
    <mergeCell ref="AW60:AY60"/>
    <mergeCell ref="G60:I60"/>
    <mergeCell ref="J60:L60"/>
    <mergeCell ref="M60:O60"/>
    <mergeCell ref="P60:R60"/>
    <mergeCell ref="S60:U60"/>
    <mergeCell ref="V60:X60"/>
    <mergeCell ref="Y60:AA60"/>
    <mergeCell ref="AB60:AD60"/>
    <mergeCell ref="AE60:AG60"/>
    <mergeCell ref="CD59:CF59"/>
    <mergeCell ref="CG59:CI59"/>
    <mergeCell ref="CJ59:CL59"/>
    <mergeCell ref="CM59:CO59"/>
    <mergeCell ref="CP59:CR59"/>
    <mergeCell ref="CS59:CU59"/>
    <mergeCell ref="BL59:BN59"/>
    <mergeCell ref="BO59:BQ59"/>
    <mergeCell ref="BR59:BT59"/>
    <mergeCell ref="BU59:BW59"/>
    <mergeCell ref="BX59:BZ59"/>
    <mergeCell ref="CA59:CC59"/>
    <mergeCell ref="AT59:AV59"/>
    <mergeCell ref="AW59:AY59"/>
    <mergeCell ref="AZ59:BB59"/>
    <mergeCell ref="BC59:BE59"/>
    <mergeCell ref="BF59:BH59"/>
    <mergeCell ref="BI59:BK59"/>
    <mergeCell ref="AB59:AD59"/>
    <mergeCell ref="AE59:AG59"/>
    <mergeCell ref="AH59:AJ59"/>
    <mergeCell ref="AK59:AM59"/>
    <mergeCell ref="AN59:AP59"/>
    <mergeCell ref="AQ59:AS59"/>
    <mergeCell ref="J59:L59"/>
    <mergeCell ref="M59:O59"/>
    <mergeCell ref="P59:R59"/>
    <mergeCell ref="S59:U59"/>
    <mergeCell ref="V59:X59"/>
    <mergeCell ref="Y59:AA59"/>
    <mergeCell ref="BL46:BZ46"/>
    <mergeCell ref="CA46:CL46"/>
    <mergeCell ref="CM46:CX46"/>
    <mergeCell ref="V58:X58"/>
    <mergeCell ref="Y58:AM58"/>
    <mergeCell ref="AN58:AY58"/>
    <mergeCell ref="AZ58:BK58"/>
    <mergeCell ref="BL58:BZ58"/>
    <mergeCell ref="CA58:CL58"/>
    <mergeCell ref="CM58:CX58"/>
    <mergeCell ref="CV59:CX59"/>
    <mergeCell ref="J50:L50"/>
    <mergeCell ref="M50:O50"/>
    <mergeCell ref="P50:R50"/>
    <mergeCell ref="S50:U50"/>
    <mergeCell ref="BU50:BW50"/>
    <mergeCell ref="BX50:BZ50"/>
    <mergeCell ref="CA50:CC50"/>
    <mergeCell ref="CD50:CF50"/>
    <mergeCell ref="CG50:CI50"/>
    <mergeCell ref="CJ50:CL50"/>
    <mergeCell ref="CM50:CO50"/>
    <mergeCell ref="CA51:CC51"/>
    <mergeCell ref="AQ50:AS50"/>
    <mergeCell ref="AT50:AV50"/>
    <mergeCell ref="CJ45:CL45"/>
    <mergeCell ref="CM45:CO45"/>
    <mergeCell ref="CP45:CR45"/>
    <mergeCell ref="CS45:CU45"/>
    <mergeCell ref="CV45:CX45"/>
    <mergeCell ref="G46:I46"/>
    <mergeCell ref="V46:X46"/>
    <mergeCell ref="Y46:AM46"/>
    <mergeCell ref="AN46:AY46"/>
    <mergeCell ref="AZ46:BK46"/>
    <mergeCell ref="BR45:BT45"/>
    <mergeCell ref="BU45:BW45"/>
    <mergeCell ref="BX45:BZ45"/>
    <mergeCell ref="CA45:CC45"/>
    <mergeCell ref="CD45:CF45"/>
    <mergeCell ref="CG45:CI45"/>
    <mergeCell ref="AZ45:BB45"/>
    <mergeCell ref="BC45:BE45"/>
    <mergeCell ref="BF45:BH45"/>
    <mergeCell ref="BI45:BK45"/>
    <mergeCell ref="BL45:BN45"/>
    <mergeCell ref="BO45:BQ45"/>
    <mergeCell ref="AH45:AJ45"/>
    <mergeCell ref="AK45:AM45"/>
    <mergeCell ref="AN45:AP45"/>
    <mergeCell ref="AQ45:AS45"/>
    <mergeCell ref="AT45:AV45"/>
    <mergeCell ref="AW45:AY45"/>
    <mergeCell ref="CV44:CX44"/>
    <mergeCell ref="G45:I45"/>
    <mergeCell ref="J45:L45"/>
    <mergeCell ref="M45:O45"/>
    <mergeCell ref="P45:R45"/>
    <mergeCell ref="S45:U45"/>
    <mergeCell ref="V45:X45"/>
    <mergeCell ref="Y45:AA45"/>
    <mergeCell ref="AB45:AD45"/>
    <mergeCell ref="AE45:AG45"/>
    <mergeCell ref="CD44:CF44"/>
    <mergeCell ref="CG44:CI44"/>
    <mergeCell ref="CJ44:CL44"/>
    <mergeCell ref="CM44:CO44"/>
    <mergeCell ref="CP44:CR44"/>
    <mergeCell ref="CS44:CU44"/>
    <mergeCell ref="BL44:BN44"/>
    <mergeCell ref="BO44:BQ44"/>
    <mergeCell ref="BR44:BT44"/>
    <mergeCell ref="BU44:BW44"/>
    <mergeCell ref="BX44:BZ44"/>
    <mergeCell ref="CA44:CC44"/>
    <mergeCell ref="AT44:AV44"/>
    <mergeCell ref="AW44:AY44"/>
    <mergeCell ref="AZ44:BB44"/>
    <mergeCell ref="BC44:BE44"/>
    <mergeCell ref="BF44:BH44"/>
    <mergeCell ref="BI44:BK44"/>
    <mergeCell ref="AB44:AD44"/>
    <mergeCell ref="AE44:AG44"/>
    <mergeCell ref="AH44:AJ44"/>
    <mergeCell ref="AK44:AM44"/>
    <mergeCell ref="AN44:AP44"/>
    <mergeCell ref="AQ44:AS44"/>
    <mergeCell ref="CP43:CR43"/>
    <mergeCell ref="CS43:CU43"/>
    <mergeCell ref="CV43:CX43"/>
    <mergeCell ref="G44:I44"/>
    <mergeCell ref="J44:L44"/>
    <mergeCell ref="M44:O44"/>
    <mergeCell ref="P44:R44"/>
    <mergeCell ref="S44:U44"/>
    <mergeCell ref="V44:X44"/>
    <mergeCell ref="Y44:AA44"/>
    <mergeCell ref="BX43:BZ43"/>
    <mergeCell ref="CA43:CC43"/>
    <mergeCell ref="CD43:CF43"/>
    <mergeCell ref="CG43:CI43"/>
    <mergeCell ref="CJ43:CL43"/>
    <mergeCell ref="CM43:CO43"/>
    <mergeCell ref="BF43:BH43"/>
    <mergeCell ref="BI43:BK43"/>
    <mergeCell ref="BL43:BN43"/>
    <mergeCell ref="BO43:BQ43"/>
    <mergeCell ref="BR43:BT43"/>
    <mergeCell ref="BU43:BW43"/>
    <mergeCell ref="AN43:AP43"/>
    <mergeCell ref="AQ43:AS43"/>
    <mergeCell ref="AT43:AV43"/>
    <mergeCell ref="AW43:AY43"/>
    <mergeCell ref="AZ43:BB43"/>
    <mergeCell ref="BC43:BE43"/>
    <mergeCell ref="V43:X43"/>
    <mergeCell ref="Y43:AA43"/>
    <mergeCell ref="AB43:AD43"/>
    <mergeCell ref="AE43:AG43"/>
    <mergeCell ref="AH43:AJ43"/>
    <mergeCell ref="AK43:AM43"/>
    <mergeCell ref="CJ42:CL42"/>
    <mergeCell ref="CM42:CO42"/>
    <mergeCell ref="CP42:CR42"/>
    <mergeCell ref="CS42:CU42"/>
    <mergeCell ref="CV42:CX42"/>
    <mergeCell ref="G43:I43"/>
    <mergeCell ref="J43:L43"/>
    <mergeCell ref="M43:O43"/>
    <mergeCell ref="P43:R43"/>
    <mergeCell ref="S43:U43"/>
    <mergeCell ref="BR42:BT42"/>
    <mergeCell ref="BU42:BW42"/>
    <mergeCell ref="BX42:BZ42"/>
    <mergeCell ref="CA42:CC42"/>
    <mergeCell ref="CD42:CF42"/>
    <mergeCell ref="CG42:CI42"/>
    <mergeCell ref="AZ42:BB42"/>
    <mergeCell ref="BC42:BE42"/>
    <mergeCell ref="BF42:BH42"/>
    <mergeCell ref="BI42:BK42"/>
    <mergeCell ref="BL42:BN42"/>
    <mergeCell ref="BO42:BQ42"/>
    <mergeCell ref="AH42:AJ42"/>
    <mergeCell ref="AK42:AM42"/>
    <mergeCell ref="AN42:AP42"/>
    <mergeCell ref="AQ42:AS42"/>
    <mergeCell ref="AT42:AV42"/>
    <mergeCell ref="AW42:AY42"/>
    <mergeCell ref="G42:I42"/>
    <mergeCell ref="J42:L42"/>
    <mergeCell ref="M42:O42"/>
    <mergeCell ref="P42:R42"/>
    <mergeCell ref="S42:U42"/>
    <mergeCell ref="V42:X42"/>
    <mergeCell ref="Y42:AA42"/>
    <mergeCell ref="AB42:AD42"/>
    <mergeCell ref="AE42:AG42"/>
    <mergeCell ref="CD41:CF41"/>
    <mergeCell ref="CG41:CI41"/>
    <mergeCell ref="CJ41:CL41"/>
    <mergeCell ref="CM41:CO41"/>
    <mergeCell ref="CP41:CR41"/>
    <mergeCell ref="CS41:CU41"/>
    <mergeCell ref="BL41:BN41"/>
    <mergeCell ref="BO41:BQ41"/>
    <mergeCell ref="BR41:BT41"/>
    <mergeCell ref="BU41:BW41"/>
    <mergeCell ref="BX41:BZ41"/>
    <mergeCell ref="CA41:CC41"/>
    <mergeCell ref="AT41:AV41"/>
    <mergeCell ref="AW41:AY41"/>
    <mergeCell ref="AZ41:BB41"/>
    <mergeCell ref="BC41:BE41"/>
    <mergeCell ref="BF41:BH41"/>
    <mergeCell ref="BI41:BK41"/>
    <mergeCell ref="AB41:AD41"/>
    <mergeCell ref="AE41:AG41"/>
    <mergeCell ref="AH41:AJ41"/>
    <mergeCell ref="AK41:AM41"/>
    <mergeCell ref="AN41:AP41"/>
    <mergeCell ref="AQ41:AS41"/>
    <mergeCell ref="J41:L41"/>
    <mergeCell ref="M41:O41"/>
    <mergeCell ref="P41:R41"/>
    <mergeCell ref="S41:U41"/>
    <mergeCell ref="V41:X41"/>
    <mergeCell ref="Y41:AA41"/>
    <mergeCell ref="BL37:BZ37"/>
    <mergeCell ref="CA37:CL37"/>
    <mergeCell ref="CM37:CX37"/>
    <mergeCell ref="V40:X40"/>
    <mergeCell ref="Y40:AM40"/>
    <mergeCell ref="AN40:AY40"/>
    <mergeCell ref="AZ40:BK40"/>
    <mergeCell ref="BL40:BZ40"/>
    <mergeCell ref="CA40:CL40"/>
    <mergeCell ref="CM40:CX40"/>
    <mergeCell ref="CV41:CX41"/>
    <mergeCell ref="CJ36:CL36"/>
    <mergeCell ref="CM36:CO36"/>
    <mergeCell ref="CP36:CR36"/>
    <mergeCell ref="CS36:CU36"/>
    <mergeCell ref="CV36:CX36"/>
    <mergeCell ref="G37:I37"/>
    <mergeCell ref="V37:X37"/>
    <mergeCell ref="Y37:AM37"/>
    <mergeCell ref="AN37:AY37"/>
    <mergeCell ref="AZ37:BK37"/>
    <mergeCell ref="BR36:BT36"/>
    <mergeCell ref="BU36:BW36"/>
    <mergeCell ref="BX36:BZ36"/>
    <mergeCell ref="CA36:CC36"/>
    <mergeCell ref="CD36:CF36"/>
    <mergeCell ref="CG36:CI36"/>
    <mergeCell ref="AZ36:BB36"/>
    <mergeCell ref="BC36:BE36"/>
    <mergeCell ref="BF36:BH36"/>
    <mergeCell ref="BI36:BK36"/>
    <mergeCell ref="BL36:BN36"/>
    <mergeCell ref="BO36:BQ36"/>
    <mergeCell ref="AH36:AJ36"/>
    <mergeCell ref="AK36:AM36"/>
    <mergeCell ref="AN36:AP36"/>
    <mergeCell ref="AQ36:AS36"/>
    <mergeCell ref="AT36:AV36"/>
    <mergeCell ref="AW36:AY36"/>
    <mergeCell ref="CV35:CX35"/>
    <mergeCell ref="G36:I36"/>
    <mergeCell ref="J36:L36"/>
    <mergeCell ref="M36:O36"/>
    <mergeCell ref="P36:R36"/>
    <mergeCell ref="S36:U36"/>
    <mergeCell ref="V36:X36"/>
    <mergeCell ref="Y36:AA36"/>
    <mergeCell ref="AB36:AD36"/>
    <mergeCell ref="AE36:AG36"/>
    <mergeCell ref="CD35:CF35"/>
    <mergeCell ref="CG35:CI35"/>
    <mergeCell ref="CJ35:CL35"/>
    <mergeCell ref="CM35:CO35"/>
    <mergeCell ref="CP35:CR35"/>
    <mergeCell ref="CS35:CU35"/>
    <mergeCell ref="BL35:BN35"/>
    <mergeCell ref="BO35:BQ35"/>
    <mergeCell ref="BR35:BT35"/>
    <mergeCell ref="BU35:BW35"/>
    <mergeCell ref="BX35:BZ35"/>
    <mergeCell ref="CA35:CC35"/>
    <mergeCell ref="AT35:AV35"/>
    <mergeCell ref="AW35:AY35"/>
    <mergeCell ref="AZ35:BB35"/>
    <mergeCell ref="BC35:BE35"/>
    <mergeCell ref="BF35:BH35"/>
    <mergeCell ref="BI35:BK35"/>
    <mergeCell ref="AB35:AD35"/>
    <mergeCell ref="AE35:AG35"/>
    <mergeCell ref="AH35:AJ35"/>
    <mergeCell ref="AK35:AM35"/>
    <mergeCell ref="AN35:AP35"/>
    <mergeCell ref="AQ35:AS35"/>
    <mergeCell ref="CP34:CR34"/>
    <mergeCell ref="CS34:CU34"/>
    <mergeCell ref="CV34:CX34"/>
    <mergeCell ref="G35:I35"/>
    <mergeCell ref="J35:L35"/>
    <mergeCell ref="M35:O35"/>
    <mergeCell ref="P35:R35"/>
    <mergeCell ref="S35:U35"/>
    <mergeCell ref="V35:X35"/>
    <mergeCell ref="Y35:AA35"/>
    <mergeCell ref="BX34:BZ34"/>
    <mergeCell ref="CA34:CC34"/>
    <mergeCell ref="CD34:CF34"/>
    <mergeCell ref="CG34:CI34"/>
    <mergeCell ref="CJ34:CL34"/>
    <mergeCell ref="CM34:CO34"/>
    <mergeCell ref="BF34:BH34"/>
    <mergeCell ref="BI34:BK34"/>
    <mergeCell ref="BL34:BN34"/>
    <mergeCell ref="BO34:BQ34"/>
    <mergeCell ref="BR34:BT34"/>
    <mergeCell ref="BU34:BW34"/>
    <mergeCell ref="AN34:AP34"/>
    <mergeCell ref="AQ34:AS34"/>
    <mergeCell ref="AT34:AV34"/>
    <mergeCell ref="AW34:AY34"/>
    <mergeCell ref="AZ34:BB34"/>
    <mergeCell ref="BC34:BE34"/>
    <mergeCell ref="V34:X34"/>
    <mergeCell ref="Y34:AA34"/>
    <mergeCell ref="AB34:AD34"/>
    <mergeCell ref="AE34:AG34"/>
    <mergeCell ref="AH34:AJ34"/>
    <mergeCell ref="AK34:AM34"/>
    <mergeCell ref="CJ33:CL33"/>
    <mergeCell ref="CM33:CO33"/>
    <mergeCell ref="CP33:CR33"/>
    <mergeCell ref="CS33:CU33"/>
    <mergeCell ref="CV33:CX33"/>
    <mergeCell ref="G34:I34"/>
    <mergeCell ref="J34:L34"/>
    <mergeCell ref="M34:O34"/>
    <mergeCell ref="P34:R34"/>
    <mergeCell ref="S34:U34"/>
    <mergeCell ref="BR33:BT33"/>
    <mergeCell ref="BU33:BW33"/>
    <mergeCell ref="BX33:BZ33"/>
    <mergeCell ref="CA33:CC33"/>
    <mergeCell ref="CD33:CF33"/>
    <mergeCell ref="CG33:CI33"/>
    <mergeCell ref="AZ33:BB33"/>
    <mergeCell ref="BC33:BE33"/>
    <mergeCell ref="BF33:BH33"/>
    <mergeCell ref="BI33:BK33"/>
    <mergeCell ref="BL33:BN33"/>
    <mergeCell ref="BO33:BQ33"/>
    <mergeCell ref="AH33:AJ33"/>
    <mergeCell ref="AK33:AM33"/>
    <mergeCell ref="AN33:AP33"/>
    <mergeCell ref="AQ33:AS33"/>
    <mergeCell ref="AT33:AV33"/>
    <mergeCell ref="AW33:AY33"/>
    <mergeCell ref="G33:I33"/>
    <mergeCell ref="J33:L33"/>
    <mergeCell ref="M33:O33"/>
    <mergeCell ref="P33:R33"/>
    <mergeCell ref="S33:U33"/>
    <mergeCell ref="V33:X33"/>
    <mergeCell ref="Y33:AA33"/>
    <mergeCell ref="AB33:AD33"/>
    <mergeCell ref="AE33:AG33"/>
    <mergeCell ref="CD32:CF32"/>
    <mergeCell ref="CG32:CI32"/>
    <mergeCell ref="CJ32:CL32"/>
    <mergeCell ref="CM32:CO32"/>
    <mergeCell ref="CP32:CR32"/>
    <mergeCell ref="CS32:CU32"/>
    <mergeCell ref="BL32:BN32"/>
    <mergeCell ref="BO32:BQ32"/>
    <mergeCell ref="BR32:BT32"/>
    <mergeCell ref="BU32:BW32"/>
    <mergeCell ref="BX32:BZ32"/>
    <mergeCell ref="CA32:CC32"/>
    <mergeCell ref="AT32:AV32"/>
    <mergeCell ref="AW32:AY32"/>
    <mergeCell ref="AZ32:BB32"/>
    <mergeCell ref="BC32:BE32"/>
    <mergeCell ref="BF32:BH32"/>
    <mergeCell ref="BI32:BK32"/>
    <mergeCell ref="AB32:AD32"/>
    <mergeCell ref="AE32:AG32"/>
    <mergeCell ref="AH32:AJ32"/>
    <mergeCell ref="AK32:AM32"/>
    <mergeCell ref="AN32:AP32"/>
    <mergeCell ref="AQ32:AS32"/>
    <mergeCell ref="J32:L32"/>
    <mergeCell ref="M32:O32"/>
    <mergeCell ref="P32:R32"/>
    <mergeCell ref="S32:U32"/>
    <mergeCell ref="V32:X32"/>
    <mergeCell ref="Y32:AA32"/>
    <mergeCell ref="BL28:BZ28"/>
    <mergeCell ref="CA28:CL28"/>
    <mergeCell ref="CM28:CX28"/>
    <mergeCell ref="V31:X31"/>
    <mergeCell ref="Y31:AM31"/>
    <mergeCell ref="AN31:AY31"/>
    <mergeCell ref="AZ31:BK31"/>
    <mergeCell ref="BL31:BZ31"/>
    <mergeCell ref="CA31:CL31"/>
    <mergeCell ref="CM31:CX31"/>
    <mergeCell ref="CV32:CX32"/>
    <mergeCell ref="CJ27:CL27"/>
    <mergeCell ref="CM27:CO27"/>
    <mergeCell ref="CP27:CR27"/>
    <mergeCell ref="CS27:CU27"/>
    <mergeCell ref="CV27:CX27"/>
    <mergeCell ref="G28:I28"/>
    <mergeCell ref="V28:X28"/>
    <mergeCell ref="Y28:AM28"/>
    <mergeCell ref="AN28:AY28"/>
    <mergeCell ref="AZ28:BK28"/>
    <mergeCell ref="BR27:BT27"/>
    <mergeCell ref="BU27:BW27"/>
    <mergeCell ref="BX27:BZ27"/>
    <mergeCell ref="CA27:CC27"/>
    <mergeCell ref="CD27:CF27"/>
    <mergeCell ref="CG27:CI27"/>
    <mergeCell ref="AZ27:BB27"/>
    <mergeCell ref="BC27:BE27"/>
    <mergeCell ref="BF27:BH27"/>
    <mergeCell ref="BI27:BK27"/>
    <mergeCell ref="BL27:BN27"/>
    <mergeCell ref="BO27:BQ27"/>
    <mergeCell ref="AH27:AJ27"/>
    <mergeCell ref="AK27:AM27"/>
    <mergeCell ref="AN27:AP27"/>
    <mergeCell ref="AQ27:AS27"/>
    <mergeCell ref="AT27:AV27"/>
    <mergeCell ref="AW27:AY27"/>
    <mergeCell ref="CV26:CX26"/>
    <mergeCell ref="G27:I27"/>
    <mergeCell ref="J27:L27"/>
    <mergeCell ref="M27:O27"/>
    <mergeCell ref="P27:R27"/>
    <mergeCell ref="S27:U27"/>
    <mergeCell ref="V27:X27"/>
    <mergeCell ref="Y27:AA27"/>
    <mergeCell ref="AB27:AD27"/>
    <mergeCell ref="AE27:AG27"/>
    <mergeCell ref="CD26:CF26"/>
    <mergeCell ref="CG26:CI26"/>
    <mergeCell ref="CJ26:CL26"/>
    <mergeCell ref="CM26:CO26"/>
    <mergeCell ref="CP26:CR26"/>
    <mergeCell ref="CS26:CU26"/>
    <mergeCell ref="BL26:BN26"/>
    <mergeCell ref="BO26:BQ26"/>
    <mergeCell ref="BR26:BT26"/>
    <mergeCell ref="BU26:BW26"/>
    <mergeCell ref="BX26:BZ26"/>
    <mergeCell ref="CA26:CC26"/>
    <mergeCell ref="AT26:AV26"/>
    <mergeCell ref="AW26:AY26"/>
    <mergeCell ref="AZ26:BB26"/>
    <mergeCell ref="BC26:BE26"/>
    <mergeCell ref="BF26:BH26"/>
    <mergeCell ref="BI26:BK26"/>
    <mergeCell ref="AB26:AD26"/>
    <mergeCell ref="AE26:AG26"/>
    <mergeCell ref="AH26:AJ26"/>
    <mergeCell ref="AK26:AM26"/>
    <mergeCell ref="AN26:AP26"/>
    <mergeCell ref="AQ26:AS26"/>
    <mergeCell ref="CP25:CR25"/>
    <mergeCell ref="CS25:CU25"/>
    <mergeCell ref="CV25:CX25"/>
    <mergeCell ref="G26:I26"/>
    <mergeCell ref="J26:L26"/>
    <mergeCell ref="M26:O26"/>
    <mergeCell ref="P26:R26"/>
    <mergeCell ref="S26:U26"/>
    <mergeCell ref="V26:X26"/>
    <mergeCell ref="Y26:AA26"/>
    <mergeCell ref="BX25:BZ25"/>
    <mergeCell ref="CA25:CC25"/>
    <mergeCell ref="CD25:CF25"/>
    <mergeCell ref="CG25:CI25"/>
    <mergeCell ref="CJ25:CL25"/>
    <mergeCell ref="CM25:CO25"/>
    <mergeCell ref="BF25:BH25"/>
    <mergeCell ref="BI25:BK25"/>
    <mergeCell ref="BL25:BN25"/>
    <mergeCell ref="BO25:BQ25"/>
    <mergeCell ref="BR25:BT25"/>
    <mergeCell ref="BU25:BW25"/>
    <mergeCell ref="AN25:AP25"/>
    <mergeCell ref="AQ25:AS25"/>
    <mergeCell ref="AT25:AV25"/>
    <mergeCell ref="AW25:AY25"/>
    <mergeCell ref="AZ25:BB25"/>
    <mergeCell ref="BC25:BE25"/>
    <mergeCell ref="V25:X25"/>
    <mergeCell ref="Y25:AA25"/>
    <mergeCell ref="AB25:AD25"/>
    <mergeCell ref="AE25:AG25"/>
    <mergeCell ref="AH25:AJ25"/>
    <mergeCell ref="AK25:AM25"/>
    <mergeCell ref="CJ24:CL24"/>
    <mergeCell ref="CM24:CO24"/>
    <mergeCell ref="CP24:CR24"/>
    <mergeCell ref="CS24:CU24"/>
    <mergeCell ref="CV24:CX24"/>
    <mergeCell ref="G25:I25"/>
    <mergeCell ref="J25:L25"/>
    <mergeCell ref="M25:O25"/>
    <mergeCell ref="P25:R25"/>
    <mergeCell ref="S25:U25"/>
    <mergeCell ref="BR24:BT24"/>
    <mergeCell ref="BU24:BW24"/>
    <mergeCell ref="BX24:BZ24"/>
    <mergeCell ref="CA24:CC24"/>
    <mergeCell ref="CD24:CF24"/>
    <mergeCell ref="CG24:CI24"/>
    <mergeCell ref="AZ24:BB24"/>
    <mergeCell ref="BC24:BE24"/>
    <mergeCell ref="BF24:BH24"/>
    <mergeCell ref="BI24:BK24"/>
    <mergeCell ref="BL24:BN24"/>
    <mergeCell ref="BO24:BQ24"/>
    <mergeCell ref="AH24:AJ24"/>
    <mergeCell ref="AK24:AM24"/>
    <mergeCell ref="AN24:AP24"/>
    <mergeCell ref="AQ24:AS24"/>
    <mergeCell ref="AT24:AV24"/>
    <mergeCell ref="AW24:AY24"/>
    <mergeCell ref="G24:I24"/>
    <mergeCell ref="J24:L24"/>
    <mergeCell ref="M24:O24"/>
    <mergeCell ref="P24:R24"/>
    <mergeCell ref="S24:U24"/>
    <mergeCell ref="V24:X24"/>
    <mergeCell ref="Y24:AA24"/>
    <mergeCell ref="AB24:AD24"/>
    <mergeCell ref="AE24:AG24"/>
    <mergeCell ref="CD23:CF23"/>
    <mergeCell ref="CG23:CI23"/>
    <mergeCell ref="CJ23:CL23"/>
    <mergeCell ref="CM23:CO23"/>
    <mergeCell ref="CP23:CR23"/>
    <mergeCell ref="CS23:CU23"/>
    <mergeCell ref="BL23:BN23"/>
    <mergeCell ref="BO23:BQ23"/>
    <mergeCell ref="BR23:BT23"/>
    <mergeCell ref="BU23:BW23"/>
    <mergeCell ref="BX23:BZ23"/>
    <mergeCell ref="CA23:CC23"/>
    <mergeCell ref="AT23:AV23"/>
    <mergeCell ref="AW23:AY23"/>
    <mergeCell ref="AZ23:BB23"/>
    <mergeCell ref="BC23:BE23"/>
    <mergeCell ref="BF23:BH23"/>
    <mergeCell ref="BI23:BK23"/>
    <mergeCell ref="AB23:AD23"/>
    <mergeCell ref="AE23:AG23"/>
    <mergeCell ref="AH23:AJ23"/>
    <mergeCell ref="AK23:AM23"/>
    <mergeCell ref="AN23:AP23"/>
    <mergeCell ref="AQ23:AS23"/>
    <mergeCell ref="J23:L23"/>
    <mergeCell ref="M23:O23"/>
    <mergeCell ref="P23:R23"/>
    <mergeCell ref="S23:U23"/>
    <mergeCell ref="V23:X23"/>
    <mergeCell ref="Y23:AA23"/>
    <mergeCell ref="BL19:BZ19"/>
    <mergeCell ref="CA19:CL19"/>
    <mergeCell ref="CM19:CX19"/>
    <mergeCell ref="V22:X22"/>
    <mergeCell ref="Y22:AM22"/>
    <mergeCell ref="AN22:AY22"/>
    <mergeCell ref="AZ22:BK22"/>
    <mergeCell ref="BL22:BZ22"/>
    <mergeCell ref="CA22:CL22"/>
    <mergeCell ref="CM22:CX22"/>
    <mergeCell ref="CV23:CX23"/>
    <mergeCell ref="CJ18:CL18"/>
    <mergeCell ref="CM18:CO18"/>
    <mergeCell ref="CP18:CR18"/>
    <mergeCell ref="CS18:CU18"/>
    <mergeCell ref="CV18:CX18"/>
    <mergeCell ref="G19:I19"/>
    <mergeCell ref="V19:X19"/>
    <mergeCell ref="Y19:AM19"/>
    <mergeCell ref="AN19:AY19"/>
    <mergeCell ref="AZ19:BK19"/>
    <mergeCell ref="BR18:BT18"/>
    <mergeCell ref="BU18:BW18"/>
    <mergeCell ref="BX18:BZ18"/>
    <mergeCell ref="CA18:CC18"/>
    <mergeCell ref="CD18:CF18"/>
    <mergeCell ref="CG18:CI18"/>
    <mergeCell ref="AZ18:BB18"/>
    <mergeCell ref="BC18:BE18"/>
    <mergeCell ref="BF18:BH18"/>
    <mergeCell ref="BI18:BK18"/>
    <mergeCell ref="BL18:BN18"/>
    <mergeCell ref="BO18:BQ18"/>
    <mergeCell ref="AH18:AJ18"/>
    <mergeCell ref="AK18:AM18"/>
    <mergeCell ref="AN18:AP18"/>
    <mergeCell ref="AQ18:AS18"/>
    <mergeCell ref="AT18:AV18"/>
    <mergeCell ref="AW18:AY18"/>
    <mergeCell ref="CV17:CX17"/>
    <mergeCell ref="G18:I18"/>
    <mergeCell ref="J18:L18"/>
    <mergeCell ref="M18:O18"/>
    <mergeCell ref="P18:R18"/>
    <mergeCell ref="S18:U18"/>
    <mergeCell ref="V18:X18"/>
    <mergeCell ref="Y18:AA18"/>
    <mergeCell ref="AB18:AD18"/>
    <mergeCell ref="AE18:AG18"/>
    <mergeCell ref="CD17:CF17"/>
    <mergeCell ref="CG17:CI17"/>
    <mergeCell ref="CJ17:CL17"/>
    <mergeCell ref="CM17:CO17"/>
    <mergeCell ref="CP17:CR17"/>
    <mergeCell ref="CS17:CU17"/>
    <mergeCell ref="BL17:BN17"/>
    <mergeCell ref="BO17:BQ17"/>
    <mergeCell ref="BR17:BT17"/>
    <mergeCell ref="BU17:BW17"/>
    <mergeCell ref="BX17:BZ17"/>
    <mergeCell ref="CA17:CC17"/>
    <mergeCell ref="AT17:AV17"/>
    <mergeCell ref="AW17:AY17"/>
    <mergeCell ref="AZ17:BB17"/>
    <mergeCell ref="BC17:BE17"/>
    <mergeCell ref="BF17:BH17"/>
    <mergeCell ref="BI17:BK17"/>
    <mergeCell ref="AB17:AD17"/>
    <mergeCell ref="AE17:AG17"/>
    <mergeCell ref="AH17:AJ17"/>
    <mergeCell ref="AK17:AM17"/>
    <mergeCell ref="AN17:AP17"/>
    <mergeCell ref="AQ17:AS17"/>
    <mergeCell ref="CP16:CR16"/>
    <mergeCell ref="CS16:CU16"/>
    <mergeCell ref="CV16:CX16"/>
    <mergeCell ref="G17:I17"/>
    <mergeCell ref="J17:L17"/>
    <mergeCell ref="M17:O17"/>
    <mergeCell ref="P17:R17"/>
    <mergeCell ref="S17:U17"/>
    <mergeCell ref="V17:X17"/>
    <mergeCell ref="Y17:AA17"/>
    <mergeCell ref="BX16:BZ16"/>
    <mergeCell ref="CA16:CC16"/>
    <mergeCell ref="CD16:CF16"/>
    <mergeCell ref="CG16:CI16"/>
    <mergeCell ref="CJ16:CL16"/>
    <mergeCell ref="CM16:CO16"/>
    <mergeCell ref="BF16:BH16"/>
    <mergeCell ref="BI16:BK16"/>
    <mergeCell ref="BL16:BN16"/>
    <mergeCell ref="BO16:BQ16"/>
    <mergeCell ref="BR16:BT16"/>
    <mergeCell ref="BU16:BW16"/>
    <mergeCell ref="AN16:AP16"/>
    <mergeCell ref="AQ16:AS16"/>
    <mergeCell ref="AT16:AV16"/>
    <mergeCell ref="AW16:AY16"/>
    <mergeCell ref="AZ16:BB16"/>
    <mergeCell ref="BC16:BE16"/>
    <mergeCell ref="V16:X16"/>
    <mergeCell ref="Y16:AA16"/>
    <mergeCell ref="AB16:AD16"/>
    <mergeCell ref="AE16:AG16"/>
    <mergeCell ref="AH16:AJ16"/>
    <mergeCell ref="AK16:AM16"/>
    <mergeCell ref="CJ15:CL15"/>
    <mergeCell ref="CM15:CO15"/>
    <mergeCell ref="CP15:CR15"/>
    <mergeCell ref="CS15:CU15"/>
    <mergeCell ref="CV15:CX15"/>
    <mergeCell ref="G16:I16"/>
    <mergeCell ref="J16:L16"/>
    <mergeCell ref="M16:O16"/>
    <mergeCell ref="P16:R16"/>
    <mergeCell ref="S16:U16"/>
    <mergeCell ref="BR15:BT15"/>
    <mergeCell ref="BU15:BW15"/>
    <mergeCell ref="BX15:BZ15"/>
    <mergeCell ref="CA15:CC15"/>
    <mergeCell ref="CD15:CF15"/>
    <mergeCell ref="CG15:CI15"/>
    <mergeCell ref="AZ15:BB15"/>
    <mergeCell ref="BC15:BE15"/>
    <mergeCell ref="BF15:BH15"/>
    <mergeCell ref="BI15:BK15"/>
    <mergeCell ref="BL15:BN15"/>
    <mergeCell ref="BO15:BQ15"/>
    <mergeCell ref="AH15:AJ15"/>
    <mergeCell ref="AK15:AM15"/>
    <mergeCell ref="AN15:AP15"/>
    <mergeCell ref="AQ15:AS15"/>
    <mergeCell ref="AT15:AV15"/>
    <mergeCell ref="AW15:AY15"/>
    <mergeCell ref="G15:I15"/>
    <mergeCell ref="J15:L15"/>
    <mergeCell ref="M15:O15"/>
    <mergeCell ref="P15:R15"/>
    <mergeCell ref="S15:U15"/>
    <mergeCell ref="V15:X15"/>
    <mergeCell ref="Y15:AA15"/>
    <mergeCell ref="AB15:AD15"/>
    <mergeCell ref="AE15:AG15"/>
    <mergeCell ref="CD14:CF14"/>
    <mergeCell ref="CG14:CI14"/>
    <mergeCell ref="CJ14:CL14"/>
    <mergeCell ref="CM14:CO14"/>
    <mergeCell ref="CP14:CR14"/>
    <mergeCell ref="CS14:CU14"/>
    <mergeCell ref="BL14:BN14"/>
    <mergeCell ref="BO14:BQ14"/>
    <mergeCell ref="BR14:BT14"/>
    <mergeCell ref="BU14:BW14"/>
    <mergeCell ref="BX14:BZ14"/>
    <mergeCell ref="CA14:CC14"/>
    <mergeCell ref="AT14:AV14"/>
    <mergeCell ref="AW14:AY14"/>
    <mergeCell ref="AZ14:BB14"/>
    <mergeCell ref="BC14:BE14"/>
    <mergeCell ref="BF14:BH14"/>
    <mergeCell ref="BI14:BK14"/>
    <mergeCell ref="AB14:AD14"/>
    <mergeCell ref="AE14:AG14"/>
    <mergeCell ref="AH14:AJ14"/>
    <mergeCell ref="AK14:AM14"/>
    <mergeCell ref="AN14:AP14"/>
    <mergeCell ref="AQ14:AS14"/>
    <mergeCell ref="J14:L14"/>
    <mergeCell ref="M14:O14"/>
    <mergeCell ref="P14:R14"/>
    <mergeCell ref="S14:U14"/>
    <mergeCell ref="V14:X14"/>
    <mergeCell ref="Y14:AA14"/>
    <mergeCell ref="CM10:CX10"/>
    <mergeCell ref="V13:X13"/>
    <mergeCell ref="Y13:AM13"/>
    <mergeCell ref="AN13:AY13"/>
    <mergeCell ref="AZ13:BK13"/>
    <mergeCell ref="BL13:BZ13"/>
    <mergeCell ref="CA13:CL13"/>
    <mergeCell ref="CM13:CX13"/>
    <mergeCell ref="CP9:CR9"/>
    <mergeCell ref="CS9:CU9"/>
    <mergeCell ref="CV9:CX9"/>
    <mergeCell ref="CV14:CX14"/>
    <mergeCell ref="G10:I10"/>
    <mergeCell ref="V10:X10"/>
    <mergeCell ref="Y10:AM10"/>
    <mergeCell ref="AN10:AY10"/>
    <mergeCell ref="AZ10:BK10"/>
    <mergeCell ref="BL10:BZ10"/>
    <mergeCell ref="CA10:CL10"/>
    <mergeCell ref="BX9:BZ9"/>
    <mergeCell ref="CA9:CC9"/>
    <mergeCell ref="CD9:CF9"/>
    <mergeCell ref="CG9:CI9"/>
    <mergeCell ref="CJ9:CL9"/>
    <mergeCell ref="CM9:CO9"/>
    <mergeCell ref="BF9:BH9"/>
    <mergeCell ref="BI9:BK9"/>
    <mergeCell ref="BL9:BN9"/>
    <mergeCell ref="BO9:BQ9"/>
    <mergeCell ref="BR9:BT9"/>
    <mergeCell ref="BU9:BW9"/>
    <mergeCell ref="AN9:AP9"/>
    <mergeCell ref="AQ9:AS9"/>
    <mergeCell ref="AT9:AV9"/>
    <mergeCell ref="AW9:AY9"/>
    <mergeCell ref="AZ9:BB9"/>
    <mergeCell ref="BC9:BE9"/>
    <mergeCell ref="V9:X9"/>
    <mergeCell ref="Y9:AA9"/>
    <mergeCell ref="AB9:AD9"/>
    <mergeCell ref="AE9:AG9"/>
    <mergeCell ref="AH9:AJ9"/>
    <mergeCell ref="AK9:AM9"/>
    <mergeCell ref="CJ8:CL8"/>
    <mergeCell ref="CM8:CO8"/>
    <mergeCell ref="CP8:CR8"/>
    <mergeCell ref="CS8:CU8"/>
    <mergeCell ref="CV8:CX8"/>
    <mergeCell ref="G9:I9"/>
    <mergeCell ref="J9:L9"/>
    <mergeCell ref="M9:O9"/>
    <mergeCell ref="P9:R9"/>
    <mergeCell ref="S9:U9"/>
    <mergeCell ref="BR8:BT8"/>
    <mergeCell ref="BU8:BW8"/>
    <mergeCell ref="BX8:BZ8"/>
    <mergeCell ref="CA8:CC8"/>
    <mergeCell ref="CD8:CF8"/>
    <mergeCell ref="CG8:CI8"/>
    <mergeCell ref="AZ8:BB8"/>
    <mergeCell ref="BC8:BE8"/>
    <mergeCell ref="BF8:BH8"/>
    <mergeCell ref="BI8:BK8"/>
    <mergeCell ref="BL8:BN8"/>
    <mergeCell ref="BO8:BQ8"/>
    <mergeCell ref="AH8:AJ8"/>
    <mergeCell ref="AK8:AM8"/>
    <mergeCell ref="AN8:AP8"/>
    <mergeCell ref="AQ8:AS8"/>
    <mergeCell ref="AT8:AV8"/>
    <mergeCell ref="AW8:AY8"/>
    <mergeCell ref="CV7:CX7"/>
    <mergeCell ref="G8:I8"/>
    <mergeCell ref="J8:L8"/>
    <mergeCell ref="M8:O8"/>
    <mergeCell ref="P8:R8"/>
    <mergeCell ref="S8:U8"/>
    <mergeCell ref="V8:X8"/>
    <mergeCell ref="Y8:AA8"/>
    <mergeCell ref="AB8:AD8"/>
    <mergeCell ref="AE8:AG8"/>
    <mergeCell ref="CD7:CF7"/>
    <mergeCell ref="CG7:CI7"/>
    <mergeCell ref="CJ7:CL7"/>
    <mergeCell ref="CM7:CO7"/>
    <mergeCell ref="CP7:CR7"/>
    <mergeCell ref="CS7:CU7"/>
    <mergeCell ref="BL7:BN7"/>
    <mergeCell ref="BO7:BQ7"/>
    <mergeCell ref="BR7:BT7"/>
    <mergeCell ref="BU7:BW7"/>
    <mergeCell ref="BX7:BZ7"/>
    <mergeCell ref="CA7:CC7"/>
    <mergeCell ref="AT7:AV7"/>
    <mergeCell ref="AW7:AY7"/>
    <mergeCell ref="AZ7:BB7"/>
    <mergeCell ref="BC7:BE7"/>
    <mergeCell ref="BF7:BH7"/>
    <mergeCell ref="BI7:BK7"/>
    <mergeCell ref="AB7:AD7"/>
    <mergeCell ref="AE7:AG7"/>
    <mergeCell ref="AH7:AJ7"/>
    <mergeCell ref="AK7:AM7"/>
    <mergeCell ref="AT5:AV5"/>
    <mergeCell ref="AW5:AY5"/>
    <mergeCell ref="AZ5:BB5"/>
    <mergeCell ref="AN7:AP7"/>
    <mergeCell ref="AQ7:AS7"/>
    <mergeCell ref="G7:I7"/>
    <mergeCell ref="J7:L7"/>
    <mergeCell ref="M7:O7"/>
    <mergeCell ref="P7:R7"/>
    <mergeCell ref="S7:U7"/>
    <mergeCell ref="V7:X7"/>
    <mergeCell ref="BX6:BZ6"/>
    <mergeCell ref="CA6:CC6"/>
    <mergeCell ref="CD6:CF6"/>
    <mergeCell ref="CG6:CI6"/>
    <mergeCell ref="CJ6:CL6"/>
    <mergeCell ref="CM6:CO6"/>
    <mergeCell ref="BF6:BH6"/>
    <mergeCell ref="BI6:BK6"/>
    <mergeCell ref="BL6:BN6"/>
    <mergeCell ref="BO6:BQ6"/>
    <mergeCell ref="BR6:BT6"/>
    <mergeCell ref="BU6:BW6"/>
    <mergeCell ref="AN6:AP6"/>
    <mergeCell ref="AQ6:AS6"/>
    <mergeCell ref="AT6:AV6"/>
    <mergeCell ref="AW6:AY6"/>
    <mergeCell ref="AZ6:BB6"/>
    <mergeCell ref="BC6:BE6"/>
    <mergeCell ref="Y6:AA6"/>
    <mergeCell ref="Y7:AA7"/>
    <mergeCell ref="AE6:AG6"/>
    <mergeCell ref="AH6:AJ6"/>
    <mergeCell ref="AK6:AM6"/>
    <mergeCell ref="CM5:CO5"/>
    <mergeCell ref="CP5:CR5"/>
    <mergeCell ref="CS5:CU5"/>
    <mergeCell ref="CV5:CX5"/>
    <mergeCell ref="CP6:CR6"/>
    <mergeCell ref="CS6:CU6"/>
    <mergeCell ref="CV6:CX6"/>
    <mergeCell ref="V6:X6"/>
    <mergeCell ref="A6:A10"/>
    <mergeCell ref="G6:I6"/>
    <mergeCell ref="J6:L6"/>
    <mergeCell ref="M6:O6"/>
    <mergeCell ref="P6:R6"/>
    <mergeCell ref="S6:U6"/>
    <mergeCell ref="BU5:BW5"/>
    <mergeCell ref="BX5:BZ5"/>
    <mergeCell ref="CA5:CC5"/>
    <mergeCell ref="CD5:CF5"/>
    <mergeCell ref="CG5:CI5"/>
    <mergeCell ref="CJ5:CL5"/>
    <mergeCell ref="BC5:BE5"/>
    <mergeCell ref="BF5:BH5"/>
    <mergeCell ref="BI5:BK5"/>
    <mergeCell ref="BL5:BN5"/>
    <mergeCell ref="BO5:BQ5"/>
    <mergeCell ref="BR5:BT5"/>
    <mergeCell ref="AK5:AM5"/>
    <mergeCell ref="AN5:AP5"/>
    <mergeCell ref="AQ5:AS5"/>
    <mergeCell ref="M51:O51"/>
    <mergeCell ref="P51:R51"/>
    <mergeCell ref="S51:U51"/>
    <mergeCell ref="AQ51:AS51"/>
    <mergeCell ref="AT51:AV51"/>
    <mergeCell ref="AW51:AY51"/>
    <mergeCell ref="AZ51:BB51"/>
    <mergeCell ref="BC51:BE51"/>
    <mergeCell ref="BF51:BH51"/>
    <mergeCell ref="BI51:BK51"/>
    <mergeCell ref="BL51:BN51"/>
    <mergeCell ref="BO51:BQ51"/>
    <mergeCell ref="BR51:BT51"/>
    <mergeCell ref="BU51:BW51"/>
    <mergeCell ref="BX51:BZ51"/>
    <mergeCell ref="CM4:CX4"/>
    <mergeCell ref="J5:L5"/>
    <mergeCell ref="M5:O5"/>
    <mergeCell ref="P5:R5"/>
    <mergeCell ref="S5:U5"/>
    <mergeCell ref="V5:X5"/>
    <mergeCell ref="Y5:AA5"/>
    <mergeCell ref="AB5:AD5"/>
    <mergeCell ref="AE5:AG5"/>
    <mergeCell ref="AH5:AJ5"/>
    <mergeCell ref="V4:X4"/>
    <mergeCell ref="Y4:AM4"/>
    <mergeCell ref="AN4:AY4"/>
    <mergeCell ref="AZ4:BK4"/>
    <mergeCell ref="BL4:BZ4"/>
    <mergeCell ref="CA4:CL4"/>
    <mergeCell ref="AB6:AD6"/>
    <mergeCell ref="AW50:AY50"/>
    <mergeCell ref="AZ50:BB50"/>
    <mergeCell ref="BC50:BE50"/>
    <mergeCell ref="BF50:BH50"/>
    <mergeCell ref="BI50:BK50"/>
    <mergeCell ref="BL50:BN50"/>
    <mergeCell ref="BO50:BQ50"/>
    <mergeCell ref="BR50:BT50"/>
    <mergeCell ref="CD51:CF51"/>
    <mergeCell ref="CG51:CI51"/>
    <mergeCell ref="CJ51:CL51"/>
    <mergeCell ref="CM51:CO51"/>
    <mergeCell ref="G52:I52"/>
    <mergeCell ref="J52:L52"/>
    <mergeCell ref="M52:O52"/>
    <mergeCell ref="P52:R52"/>
    <mergeCell ref="S52:U52"/>
    <mergeCell ref="AQ52:AS52"/>
    <mergeCell ref="AT52:AV52"/>
    <mergeCell ref="AW52:AY52"/>
    <mergeCell ref="AZ52:BB52"/>
    <mergeCell ref="BC52:BE52"/>
    <mergeCell ref="BF52:BH52"/>
    <mergeCell ref="BI52:BK52"/>
    <mergeCell ref="BL52:BN52"/>
    <mergeCell ref="BO52:BQ52"/>
    <mergeCell ref="BR52:BT52"/>
    <mergeCell ref="BU52:BW52"/>
    <mergeCell ref="BX52:BZ52"/>
    <mergeCell ref="CA52:CC52"/>
    <mergeCell ref="G51:I51"/>
    <mergeCell ref="J51:L51"/>
    <mergeCell ref="CA54:CC54"/>
    <mergeCell ref="CD52:CF52"/>
    <mergeCell ref="CG52:CI52"/>
    <mergeCell ref="CJ52:CL52"/>
    <mergeCell ref="CM52:CO52"/>
    <mergeCell ref="G53:I53"/>
    <mergeCell ref="J53:L53"/>
    <mergeCell ref="M53:O53"/>
    <mergeCell ref="P53:R53"/>
    <mergeCell ref="S53:U53"/>
    <mergeCell ref="AQ53:AS53"/>
    <mergeCell ref="AT53:AV53"/>
    <mergeCell ref="AW53:AY53"/>
    <mergeCell ref="AZ53:BB53"/>
    <mergeCell ref="BC53:BE53"/>
    <mergeCell ref="BF53:BH53"/>
    <mergeCell ref="BI53:BK53"/>
    <mergeCell ref="BL53:BN53"/>
    <mergeCell ref="BO53:BQ53"/>
    <mergeCell ref="BR53:BT53"/>
    <mergeCell ref="BU53:BW53"/>
    <mergeCell ref="BX53:BZ53"/>
    <mergeCell ref="CA53:CC53"/>
    <mergeCell ref="CD54:CF54"/>
    <mergeCell ref="CG54:CI54"/>
    <mergeCell ref="CJ54:CL54"/>
    <mergeCell ref="CM54:CO54"/>
    <mergeCell ref="G55:I55"/>
    <mergeCell ref="A44:B44"/>
    <mergeCell ref="A53:B53"/>
    <mergeCell ref="AQ49:BB49"/>
    <mergeCell ref="BC49:BQ49"/>
    <mergeCell ref="BR49:CC49"/>
    <mergeCell ref="CD49:CO49"/>
    <mergeCell ref="AQ55:BB55"/>
    <mergeCell ref="BC55:BQ55"/>
    <mergeCell ref="BR55:CC55"/>
    <mergeCell ref="CD55:CO55"/>
    <mergeCell ref="CD53:CF53"/>
    <mergeCell ref="CG53:CI53"/>
    <mergeCell ref="CJ53:CL53"/>
    <mergeCell ref="CM53:CO53"/>
    <mergeCell ref="G54:I54"/>
    <mergeCell ref="J54:L54"/>
    <mergeCell ref="M54:O54"/>
    <mergeCell ref="P54:R54"/>
    <mergeCell ref="S54:U54"/>
    <mergeCell ref="AQ54:AS54"/>
    <mergeCell ref="AT54:AV54"/>
    <mergeCell ref="AW54:AY54"/>
    <mergeCell ref="AZ54:BB54"/>
    <mergeCell ref="BC54:BE54"/>
    <mergeCell ref="BF54:BH54"/>
    <mergeCell ref="BI54:BK54"/>
    <mergeCell ref="BL54:BN54"/>
    <mergeCell ref="BO54:BQ54"/>
    <mergeCell ref="BR54:BT54"/>
    <mergeCell ref="BU54:BW54"/>
    <mergeCell ref="BX54:BZ54"/>
  </mergeCells>
  <conditionalFormatting sqref="A10:XFD10 A19:XFD19 A28:XFD28 A37:XFD37 C46:XFD46 A55:U55 CY55:XFD55 A64:XFD64 A73:XFD73">
    <cfRule type="cellIs" dxfId="461" priority="5" operator="lessThan">
      <formula>0</formula>
    </cfRule>
  </conditionalFormatting>
  <conditionalFormatting sqref="J36:U36">
    <cfRule type="expression" dxfId="460" priority="18">
      <formula>J$96&lt;=0</formula>
    </cfRule>
  </conditionalFormatting>
  <conditionalFormatting sqref="J54:U54">
    <cfRule type="cellIs" dxfId="459" priority="3" operator="greaterThan">
      <formula>0</formula>
    </cfRule>
    <cfRule type="cellIs" dxfId="458" priority="4" operator="lessThan">
      <formula>0</formula>
    </cfRule>
  </conditionalFormatting>
  <conditionalFormatting sqref="J9:AW9 AZ9 BC9 BF9 BI9 BL9 BO9 BR9:CX9">
    <cfRule type="cellIs" dxfId="457" priority="19" operator="greaterThan">
      <formula>0</formula>
    </cfRule>
    <cfRule type="cellIs" dxfId="456" priority="20" operator="lessThan">
      <formula>0</formula>
    </cfRule>
  </conditionalFormatting>
  <conditionalFormatting sqref="J18:AW18 AZ18 BC18 BF18 BI18 BL18 BO18 BR18:CX18">
    <cfRule type="cellIs" dxfId="455" priority="16" operator="greaterThan">
      <formula>0</formula>
    </cfRule>
    <cfRule type="cellIs" dxfId="454" priority="17" operator="lessThan">
      <formula>0</formula>
    </cfRule>
  </conditionalFormatting>
  <conditionalFormatting sqref="J27:AW27 AZ27 BC27 BF27 BI27 BL27 BO27 BR27:CX27">
    <cfRule type="cellIs" dxfId="453" priority="14" operator="greaterThan">
      <formula>0</formula>
    </cfRule>
    <cfRule type="cellIs" dxfId="452" priority="15" operator="lessThan">
      <formula>0</formula>
    </cfRule>
  </conditionalFormatting>
  <conditionalFormatting sqref="J36:AW36 AZ36 BC36 BF36 BI36 BL36 BO36 BR36:CX36">
    <cfRule type="cellIs" dxfId="451" priority="12" operator="greaterThan">
      <formula>0</formula>
    </cfRule>
    <cfRule type="cellIs" dxfId="450" priority="13" operator="lessThan">
      <formula>0</formula>
    </cfRule>
  </conditionalFormatting>
  <conditionalFormatting sqref="J45:AW45 AZ45 BC45 BF45 BI45 BL45 BO45 BR45:CX45">
    <cfRule type="cellIs" dxfId="449" priority="10" operator="greaterThan">
      <formula>0</formula>
    </cfRule>
    <cfRule type="cellIs" dxfId="448" priority="11" operator="lessThan">
      <formula>0</formula>
    </cfRule>
  </conditionalFormatting>
  <conditionalFormatting sqref="J63:AW63 AZ63 BC63 BF63 BI63 BL63 BO63 BR63:CX63">
    <cfRule type="cellIs" dxfId="447" priority="8" operator="greaterThan">
      <formula>0</formula>
    </cfRule>
    <cfRule type="cellIs" dxfId="446" priority="9" operator="lessThan">
      <formula>0</formula>
    </cfRule>
  </conditionalFormatting>
  <conditionalFormatting sqref="J72:AW72 AZ72 BC72 BF72 BI72 BL72 BO72 BR72:CX72">
    <cfRule type="cellIs" dxfId="445" priority="6" operator="greaterThan">
      <formula>0</formula>
    </cfRule>
    <cfRule type="cellIs" dxfId="444" priority="7" operator="lessThan">
      <formula>0</formula>
    </cfRule>
  </conditionalFormatting>
  <conditionalFormatting sqref="AQ54 AT54 AW54 AZ54 BC54 BF54 BI54:CO54">
    <cfRule type="cellIs" dxfId="443" priority="1" operator="greaterThan">
      <formula>0</formula>
    </cfRule>
    <cfRule type="cellIs" dxfId="442" priority="2" operator="lessThan">
      <formula>0</formula>
    </cfRule>
  </conditionalFormatting>
  <pageMargins left="7.874015748031496E-2" right="7.874015748031496E-2" top="0.39370078740157483" bottom="0.23622047244094491" header="7.874015748031496E-2" footer="7.874015748031496E-2"/>
  <pageSetup paperSize="9"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FA7C-BE70-427A-8053-AEC6DB717D71}">
  <sheetPr>
    <tabColor rgb="FFFFFFCC"/>
  </sheetPr>
  <dimension ref="A1:DD74"/>
  <sheetViews>
    <sheetView showGridLines="0" zoomScale="50" zoomScaleNormal="50" zoomScaleSheetLayoutView="85" workbookViewId="0">
      <pane xSplit="9" ySplit="5" topLeftCell="AL6" activePane="bottomRight" state="frozen"/>
      <selection pane="topRight" activeCell="J1" sqref="J1"/>
      <selection pane="bottomLeft" activeCell="A4" sqref="A4"/>
      <selection pane="bottomRight" activeCell="D27" sqref="D27"/>
    </sheetView>
  </sheetViews>
  <sheetFormatPr defaultColWidth="9.1796875" defaultRowHeight="14" outlineLevelCol="2" x14ac:dyDescent="0.3"/>
  <cols>
    <col min="1" max="1" width="16.7265625" style="228" customWidth="1"/>
    <col min="2" max="2" width="12.7265625" style="228" customWidth="1"/>
    <col min="3" max="3" width="20.7265625" style="228" customWidth="1"/>
    <col min="4" max="4" width="4.54296875" style="228" customWidth="1"/>
    <col min="5" max="5" width="5.1796875" style="228" customWidth="1"/>
    <col min="6" max="6" width="9.54296875" style="228" hidden="1" customWidth="1"/>
    <col min="7" max="7" width="6.54296875" style="228" customWidth="1"/>
    <col min="8" max="8" width="6.7265625" style="228" customWidth="1"/>
    <col min="9" max="9" width="7.7265625" style="228" customWidth="1"/>
    <col min="10" max="10" width="15" style="231" hidden="1" customWidth="1" outlineLevel="2"/>
    <col min="11" max="11" width="11.54296875" style="231" hidden="1" customWidth="1" outlineLevel="2"/>
    <col min="12" max="12" width="12.26953125" style="232" hidden="1" customWidth="1" outlineLevel="2"/>
    <col min="13" max="13" width="10" style="231" hidden="1" customWidth="1" outlineLevel="1" collapsed="1"/>
    <col min="14" max="14" width="10" style="231" hidden="1" customWidth="1" outlineLevel="1"/>
    <col min="15" max="15" width="12.26953125" style="232" hidden="1" customWidth="1" outlineLevel="1"/>
    <col min="16" max="17" width="10" style="231" hidden="1" customWidth="1" outlineLevel="1"/>
    <col min="18" max="18" width="12.26953125" style="232" hidden="1" customWidth="1" outlineLevel="1"/>
    <col min="19" max="20" width="10" style="231" hidden="1" customWidth="1" outlineLevel="1"/>
    <col min="21" max="21" width="12.26953125" style="232" hidden="1" customWidth="1" outlineLevel="1"/>
    <col min="22" max="22" width="3.7265625" style="232" customWidth="1" collapsed="1"/>
    <col min="23" max="24" width="3.7265625" style="232" customWidth="1"/>
    <col min="25" max="26" width="3.7265625" style="231" customWidth="1"/>
    <col min="27" max="27" width="3.7265625" style="232" customWidth="1"/>
    <col min="28" max="66" width="3.7265625" style="224" customWidth="1"/>
    <col min="67" max="105" width="3.7265625" style="228" customWidth="1"/>
    <col min="106" max="16384" width="9.1796875" style="228"/>
  </cols>
  <sheetData>
    <row r="1" spans="1:108" s="224" customFormat="1" ht="30" x14ac:dyDescent="0.3">
      <c r="A1" s="235" t="s">
        <v>213</v>
      </c>
      <c r="C1" s="225"/>
      <c r="D1" s="225"/>
    </row>
    <row r="2" spans="1:108" s="224" customFormat="1" ht="18" x14ac:dyDescent="0.3">
      <c r="A2" s="236" t="s">
        <v>214</v>
      </c>
      <c r="C2" s="225"/>
      <c r="D2" s="225"/>
    </row>
    <row r="3" spans="1:108" s="224" customFormat="1" ht="18.5" thickBot="1" x14ac:dyDescent="0.35">
      <c r="A3" s="236"/>
      <c r="C3" s="225"/>
      <c r="D3" s="225"/>
    </row>
    <row r="4" spans="1:108" s="224" customFormat="1" ht="20.149999999999999" customHeight="1" x14ac:dyDescent="0.35">
      <c r="A4" s="245"/>
      <c r="B4" s="227" t="s">
        <v>222</v>
      </c>
      <c r="C4" s="225"/>
      <c r="D4" s="225"/>
      <c r="V4" s="1068" t="s">
        <v>183</v>
      </c>
      <c r="W4" s="1068"/>
      <c r="X4" s="1068"/>
      <c r="Y4" s="1124" t="s">
        <v>15</v>
      </c>
      <c r="Z4" s="1125"/>
      <c r="AA4" s="1125"/>
      <c r="AB4" s="1125"/>
      <c r="AC4" s="1125"/>
      <c r="AD4" s="1125"/>
      <c r="AE4" s="1125"/>
      <c r="AF4" s="1125"/>
      <c r="AG4" s="1125"/>
      <c r="AH4" s="1125"/>
      <c r="AI4" s="1125"/>
      <c r="AJ4" s="1125"/>
      <c r="AK4" s="1125"/>
      <c r="AL4" s="1125"/>
      <c r="AM4" s="1126"/>
      <c r="AN4" s="1068" t="s">
        <v>16</v>
      </c>
      <c r="AO4" s="1068"/>
      <c r="AP4" s="1068"/>
      <c r="AQ4" s="1068" t="e">
        <f>Embroidery!#REF!</f>
        <v>#REF!</v>
      </c>
      <c r="AR4" s="1068"/>
      <c r="AS4" s="1068"/>
      <c r="AT4" s="1068" t="e">
        <f>Embroidery!#REF!</f>
        <v>#REF!</v>
      </c>
      <c r="AU4" s="1068"/>
      <c r="AV4" s="1068"/>
      <c r="AW4" s="1068" t="e">
        <f>Embroidery!#REF!</f>
        <v>#REF!</v>
      </c>
      <c r="AX4" s="1068"/>
      <c r="AY4" s="1068"/>
      <c r="AZ4" s="1068" t="s">
        <v>152</v>
      </c>
      <c r="BA4" s="1068"/>
      <c r="BB4" s="1068"/>
      <c r="BC4" s="1068"/>
      <c r="BD4" s="1068"/>
      <c r="BE4" s="1068"/>
      <c r="BF4" s="1068"/>
      <c r="BG4" s="1068"/>
      <c r="BH4" s="1068"/>
      <c r="BI4" s="1068"/>
      <c r="BJ4" s="1068"/>
      <c r="BK4" s="1068"/>
      <c r="BL4" s="1068" t="s">
        <v>154</v>
      </c>
      <c r="BM4" s="1068"/>
      <c r="BN4" s="1068"/>
      <c r="BO4" s="1068"/>
      <c r="BP4" s="1068"/>
      <c r="BQ4" s="1068"/>
      <c r="BR4" s="1068"/>
      <c r="BS4" s="1068"/>
      <c r="BT4" s="1068"/>
      <c r="BU4" s="1068"/>
      <c r="BV4" s="1068"/>
      <c r="BW4" s="1068"/>
      <c r="BX4" s="1068"/>
      <c r="BY4" s="1068"/>
      <c r="BZ4" s="1068"/>
      <c r="CA4" s="1068" t="s">
        <v>180</v>
      </c>
      <c r="CB4" s="1068"/>
      <c r="CC4" s="1068"/>
      <c r="CD4" s="1068"/>
      <c r="CE4" s="1068"/>
      <c r="CF4" s="1068"/>
      <c r="CG4" s="1068"/>
      <c r="CH4" s="1068"/>
      <c r="CI4" s="1068"/>
      <c r="CJ4" s="1068"/>
      <c r="CK4" s="1068"/>
      <c r="CL4" s="1068"/>
      <c r="CM4" s="1068" t="s">
        <v>181</v>
      </c>
      <c r="CN4" s="1068"/>
      <c r="CO4" s="1068"/>
      <c r="CP4" s="1068"/>
      <c r="CQ4" s="1068"/>
      <c r="CR4" s="1068"/>
      <c r="CS4" s="1068"/>
      <c r="CT4" s="1068"/>
      <c r="CU4" s="1068"/>
      <c r="CV4" s="1068"/>
      <c r="CW4" s="1068"/>
      <c r="CX4" s="1068"/>
      <c r="CY4"/>
      <c r="CZ4"/>
      <c r="DA4"/>
    </row>
    <row r="5" spans="1:108" s="226" customFormat="1" ht="20.149999999999999" customHeight="1" x14ac:dyDescent="0.35">
      <c r="J5" s="1118" t="str">
        <f>'Screen Printing'!J90</f>
        <v>W. PROD  36</v>
      </c>
      <c r="K5" s="1119"/>
      <c r="L5" s="1120"/>
      <c r="M5" s="1118" t="str">
        <f>'Screen Printing'!M90</f>
        <v>W. PROD  37</v>
      </c>
      <c r="N5" s="1119"/>
      <c r="O5" s="1119"/>
      <c r="P5" s="1118" t="str">
        <f>'Screen Printing'!P90</f>
        <v>W. PROD  38</v>
      </c>
      <c r="Q5" s="1119"/>
      <c r="R5" s="1119"/>
      <c r="S5" s="1118" t="str">
        <f>'Screen Printing'!S90</f>
        <v>W. PROD  39</v>
      </c>
      <c r="T5" s="1119"/>
      <c r="U5" s="1119"/>
      <c r="V5" s="1121" t="s">
        <v>184</v>
      </c>
      <c r="W5" s="1122"/>
      <c r="X5" s="1123"/>
      <c r="Y5" s="1103" t="s">
        <v>185</v>
      </c>
      <c r="Z5" s="1103"/>
      <c r="AA5" s="1104"/>
      <c r="AB5" s="1102" t="s">
        <v>186</v>
      </c>
      <c r="AC5" s="1103"/>
      <c r="AD5" s="1104"/>
      <c r="AE5" s="1102" t="s">
        <v>187</v>
      </c>
      <c r="AF5" s="1103"/>
      <c r="AG5" s="1104"/>
      <c r="AH5" s="1102" t="s">
        <v>188</v>
      </c>
      <c r="AI5" s="1103"/>
      <c r="AJ5" s="1104"/>
      <c r="AK5" s="1102" t="s">
        <v>189</v>
      </c>
      <c r="AL5" s="1103"/>
      <c r="AM5" s="1104"/>
      <c r="AN5" s="1102" t="s">
        <v>190</v>
      </c>
      <c r="AO5" s="1103"/>
      <c r="AP5" s="1104"/>
      <c r="AQ5" s="1102" t="s">
        <v>191</v>
      </c>
      <c r="AR5" s="1103"/>
      <c r="AS5" s="1104"/>
      <c r="AT5" s="1102" t="s">
        <v>192</v>
      </c>
      <c r="AU5" s="1103"/>
      <c r="AV5" s="1104"/>
      <c r="AW5" s="1102" t="s">
        <v>193</v>
      </c>
      <c r="AX5" s="1103"/>
      <c r="AY5" s="1104"/>
      <c r="AZ5" s="1102" t="s">
        <v>194</v>
      </c>
      <c r="BA5" s="1103"/>
      <c r="BB5" s="1104"/>
      <c r="BC5" s="1102" t="s">
        <v>195</v>
      </c>
      <c r="BD5" s="1103"/>
      <c r="BE5" s="1104"/>
      <c r="BF5" s="1102" t="s">
        <v>196</v>
      </c>
      <c r="BG5" s="1103"/>
      <c r="BH5" s="1104"/>
      <c r="BI5" s="1102" t="s">
        <v>197</v>
      </c>
      <c r="BJ5" s="1103"/>
      <c r="BK5" s="1104"/>
      <c r="BL5" s="1102" t="s">
        <v>198</v>
      </c>
      <c r="BM5" s="1103"/>
      <c r="BN5" s="1104"/>
      <c r="BO5" s="1102" t="s">
        <v>199</v>
      </c>
      <c r="BP5" s="1103"/>
      <c r="BQ5" s="1104"/>
      <c r="BR5" s="1102" t="s">
        <v>200</v>
      </c>
      <c r="BS5" s="1103"/>
      <c r="BT5" s="1104"/>
      <c r="BU5" s="1102" t="s">
        <v>201</v>
      </c>
      <c r="BV5" s="1103"/>
      <c r="BW5" s="1104"/>
      <c r="BX5" s="1102" t="s">
        <v>202</v>
      </c>
      <c r="BY5" s="1103"/>
      <c r="BZ5" s="1104"/>
      <c r="CA5" s="1102" t="s">
        <v>203</v>
      </c>
      <c r="CB5" s="1103"/>
      <c r="CC5" s="1104"/>
      <c r="CD5" s="1102" t="s">
        <v>204</v>
      </c>
      <c r="CE5" s="1103"/>
      <c r="CF5" s="1104"/>
      <c r="CG5" s="1102" t="s">
        <v>205</v>
      </c>
      <c r="CH5" s="1103"/>
      <c r="CI5" s="1104"/>
      <c r="CJ5" s="1102" t="s">
        <v>206</v>
      </c>
      <c r="CK5" s="1103"/>
      <c r="CL5" s="1104"/>
      <c r="CM5" s="1102" t="s">
        <v>207</v>
      </c>
      <c r="CN5" s="1103"/>
      <c r="CO5" s="1104"/>
      <c r="CP5" s="1102" t="s">
        <v>235</v>
      </c>
      <c r="CQ5" s="1103"/>
      <c r="CR5" s="1104"/>
      <c r="CS5" s="1102" t="s">
        <v>208</v>
      </c>
      <c r="CT5" s="1103"/>
      <c r="CU5" s="1104"/>
      <c r="CV5" s="1102" t="s">
        <v>209</v>
      </c>
      <c r="CW5" s="1103"/>
      <c r="CX5" s="1104"/>
      <c r="CY5"/>
      <c r="CZ5"/>
      <c r="DA5"/>
      <c r="DB5" s="227"/>
      <c r="DC5" s="227"/>
      <c r="DD5" s="227"/>
    </row>
    <row r="6" spans="1:108" ht="20.149999999999999" customHeight="1" x14ac:dyDescent="0.35">
      <c r="A6" s="1127" t="s">
        <v>215</v>
      </c>
      <c r="B6" s="224"/>
      <c r="C6" s="240" t="s">
        <v>63</v>
      </c>
      <c r="D6" s="241">
        <v>31</v>
      </c>
      <c r="E6" s="239"/>
      <c r="F6" s="229"/>
      <c r="G6" s="1096" t="s">
        <v>221</v>
      </c>
      <c r="H6" s="1097"/>
      <c r="I6" s="1098"/>
      <c r="J6" s="1112">
        <f>'Screen Printing'!J91</f>
        <v>0</v>
      </c>
      <c r="K6" s="1113"/>
      <c r="L6" s="1114"/>
      <c r="M6" s="1115">
        <f>'Screen Printing'!M91</f>
        <v>12473</v>
      </c>
      <c r="N6" s="1116"/>
      <c r="O6" s="1117"/>
      <c r="P6" s="1115">
        <f>'Screen Printing'!P91</f>
        <v>43498</v>
      </c>
      <c r="Q6" s="1116"/>
      <c r="R6" s="1117"/>
      <c r="S6" s="1115">
        <f>'Screen Printing'!S91</f>
        <v>103641</v>
      </c>
      <c r="T6" s="1116"/>
      <c r="U6" s="1116"/>
      <c r="V6" s="1107" cm="1">
        <f t="array" ref="V6">INDEX('Screen Printing'!$V91:$ZZ91,1,1+INT((COLUMN()-COLUMN($V$112))/3)*4)</f>
        <v>159612</v>
      </c>
      <c r="W6" s="1108"/>
      <c r="X6" s="1111"/>
      <c r="Y6" s="1107" cm="1">
        <f t="array" ref="Y6">INDEX('Screen Printing'!$V91:$ZZ91,1,1+INT((COLUMN()-COLUMN($V$112))/3)*4)</f>
        <v>115413</v>
      </c>
      <c r="Z6" s="1108"/>
      <c r="AA6" s="1109"/>
      <c r="AB6" s="1108" cm="1">
        <f t="array" ref="AB6">INDEX('Screen Printing'!$V91:$ZZ91,1,1+INT((COLUMN()-COLUMN($V$112))/3)*4)</f>
        <v>216030</v>
      </c>
      <c r="AC6" s="1108"/>
      <c r="AD6" s="1109"/>
      <c r="AE6" s="1110" cm="1">
        <f t="array" ref="AE6">INDEX('Screen Printing'!$V91:$ZZ91,1,1+INT((COLUMN()-COLUMN($V$112))/3)*4)</f>
        <v>213024</v>
      </c>
      <c r="AF6" s="1108"/>
      <c r="AG6" s="1109"/>
      <c r="AH6" s="1110" cm="1">
        <f t="array" ref="AH6">INDEX('Screen Printing'!$V91:$ZZ91,1,1+INT((COLUMN()-COLUMN($V$112))/3)*4)</f>
        <v>148344</v>
      </c>
      <c r="AI6" s="1108"/>
      <c r="AJ6" s="1109"/>
      <c r="AK6" s="1110" cm="1">
        <f t="array" ref="AK6">INDEX('Screen Printing'!$V91:$ZZ91,1,1+INT((COLUMN()-COLUMN($V$112))/3)*4)</f>
        <v>57612</v>
      </c>
      <c r="AL6" s="1108"/>
      <c r="AM6" s="1111"/>
      <c r="AN6" s="1107">
        <f>'Screen Printing'!BI91</f>
        <v>257746.5</v>
      </c>
      <c r="AO6" s="1108"/>
      <c r="AP6" s="1109"/>
      <c r="AQ6" s="1108">
        <f>'Screen Printing'!BM91</f>
        <v>39700.5</v>
      </c>
      <c r="AR6" s="1108"/>
      <c r="AS6" s="1109"/>
      <c r="AT6" s="1110">
        <f>INDEX('Screen Printing'!$BY91:$ZZ91,1,1+INT((COLUMN()-COLUMN($AT$100))/3)*4)</f>
        <v>182037</v>
      </c>
      <c r="AU6" s="1108"/>
      <c r="AV6" s="1109"/>
      <c r="AW6" s="1110">
        <f>INDEX('Screen Printing'!$BY91:$ZZ91,1,1+INT((COLUMN()-COLUMN($AT$100))/3)*4)</f>
        <v>210093</v>
      </c>
      <c r="AX6" s="1108"/>
      <c r="AY6" s="1111"/>
      <c r="AZ6" s="1107">
        <f>INDEX('Screen Printing'!$BY91:$ZZ91,1,1+INT((COLUMN()-COLUMN($AT$100))/3)*4)</f>
        <v>171018</v>
      </c>
      <c r="BA6" s="1108"/>
      <c r="BB6" s="1109"/>
      <c r="BC6" s="1108">
        <f>INDEX('Screen Printing'!$BY91:$ZZ91,1,1+INT((COLUMN()-COLUMN($AT$100))/3)*4)</f>
        <v>203730</v>
      </c>
      <c r="BD6" s="1108"/>
      <c r="BE6" s="1109"/>
      <c r="BF6" s="1110">
        <f>INDEX('Screen Printing'!$BY91:$ZZ91,1,1+INT((COLUMN()-COLUMN($AT$100))/3)*4)</f>
        <v>136116</v>
      </c>
      <c r="BG6" s="1108"/>
      <c r="BH6" s="1109"/>
      <c r="BI6" s="1110">
        <f>INDEX('Screen Printing'!$BY91:$ZZ91,1,1+INT((COLUMN()-COLUMN($AT$100))/3)*4)</f>
        <v>210153.60000000003</v>
      </c>
      <c r="BJ6" s="1108"/>
      <c r="BK6" s="1111"/>
      <c r="BL6" s="1107">
        <f>INDEX('Screen Printing'!$BY91:$ZZ91,1,1+INT((COLUMN()-COLUMN($AT$100))/3)*4)</f>
        <v>253099.80000000005</v>
      </c>
      <c r="BM6" s="1108"/>
      <c r="BN6" s="1109"/>
      <c r="BO6" s="1108">
        <f>INDEX('Screen Printing'!$BY91:$ZZ91,1,1+INT((COLUMN()-COLUMN($AT$100))/3)*4)</f>
        <v>178735.80000000005</v>
      </c>
      <c r="BP6" s="1108"/>
      <c r="BQ6" s="1109"/>
      <c r="BR6" s="1110">
        <f>INDEX('Screen Printing'!$BY91:$ZZ91,1,1+INT((COLUMN()-COLUMN($AT$100))/3)*4)</f>
        <v>173695.80000000005</v>
      </c>
      <c r="BS6" s="1108"/>
      <c r="BT6" s="1109"/>
      <c r="BU6" s="1110">
        <f>INDEX('Screen Printing'!$BY91:$ZZ91,1,1+INT((COLUMN()-COLUMN($AT$100))/3)*4)</f>
        <v>176923.80000000005</v>
      </c>
      <c r="BV6" s="1108"/>
      <c r="BW6" s="1109"/>
      <c r="BX6" s="1110">
        <f>INDEX('Screen Printing'!$BY91:$ZZ91,1,1+INT((COLUMN()-COLUMN($AT$100))/3)*4)</f>
        <v>229123.20000000001</v>
      </c>
      <c r="BY6" s="1108"/>
      <c r="BZ6" s="1111"/>
      <c r="CA6" s="1107">
        <f>INDEX('Screen Printing'!$BY91:$ZZ91,1,1+INT((COLUMN()-COLUMN($AT$100))/3)*4)</f>
        <v>206524.5</v>
      </c>
      <c r="CB6" s="1108"/>
      <c r="CC6" s="1109"/>
      <c r="CD6" s="1108">
        <f>INDEX('Screen Printing'!$BY91:$ZZ91,1,1+INT((COLUMN()-COLUMN($AT$100))/3)*4)</f>
        <v>205510.5</v>
      </c>
      <c r="CE6" s="1108"/>
      <c r="CF6" s="1109"/>
      <c r="CG6" s="1110">
        <f>INDEX('Screen Printing'!$BY91:$ZZ91,1,1+INT((COLUMN()-COLUMN($AT$100))/3)*4)</f>
        <v>201760.5</v>
      </c>
      <c r="CH6" s="1108"/>
      <c r="CI6" s="1109"/>
      <c r="CJ6" s="1110">
        <f>INDEX('Screen Printing'!$BY91:$ZZ91,1,1+INT((COLUMN()-COLUMN($AT$100))/3)*4)</f>
        <v>159706.5</v>
      </c>
      <c r="CK6" s="1108"/>
      <c r="CL6" s="1111"/>
      <c r="CM6" s="1107">
        <f>INDEX('Screen Printing'!$BY91:$ZZ91,1,1+INT((COLUMN()-COLUMN($AT$100))/3)*4)</f>
        <v>252373.5</v>
      </c>
      <c r="CN6" s="1108"/>
      <c r="CO6" s="1109"/>
      <c r="CP6" s="1108">
        <f>INDEX('Screen Printing'!$BY91:$ZZ91,1,1+INT((COLUMN()-COLUMN($AT$100))/3)*4)</f>
        <v>253585.5</v>
      </c>
      <c r="CQ6" s="1108"/>
      <c r="CR6" s="1109"/>
      <c r="CS6" s="1110">
        <f>INDEX('Screen Printing'!$BY91:$ZZ91,1,1+INT((COLUMN()-COLUMN($AT$100))/3)*4)</f>
        <v>252757.5</v>
      </c>
      <c r="CT6" s="1108"/>
      <c r="CU6" s="1109"/>
      <c r="CV6" s="1110">
        <f>INDEX('Screen Printing'!$BY91:$ZZ91,1,1+INT((COLUMN()-COLUMN($AT$100))/3)*4)</f>
        <v>237520.5</v>
      </c>
      <c r="CW6" s="1108"/>
      <c r="CX6" s="1111"/>
      <c r="CY6"/>
      <c r="CZ6"/>
      <c r="DA6"/>
      <c r="DB6" s="224"/>
      <c r="DC6" s="224"/>
      <c r="DD6" s="224"/>
    </row>
    <row r="7" spans="1:108" s="224" customFormat="1" ht="20.149999999999999" customHeight="1" x14ac:dyDescent="0.35">
      <c r="A7" s="1127"/>
      <c r="C7" s="281" t="s">
        <v>236</v>
      </c>
      <c r="D7" s="282">
        <v>10</v>
      </c>
      <c r="E7" s="239"/>
      <c r="F7" s="229"/>
      <c r="G7" s="1096" t="s">
        <v>22</v>
      </c>
      <c r="H7" s="1097"/>
      <c r="I7" s="1098"/>
      <c r="J7" s="1131">
        <f>'Screen Printing'!J92</f>
        <v>0</v>
      </c>
      <c r="K7" s="1132"/>
      <c r="L7" s="1133"/>
      <c r="M7" s="1131">
        <f>'Screen Printing'!M92</f>
        <v>0</v>
      </c>
      <c r="N7" s="1132"/>
      <c r="O7" s="1133"/>
      <c r="P7" s="1131">
        <f>'Screen Printing'!P92</f>
        <v>0</v>
      </c>
      <c r="Q7" s="1132"/>
      <c r="R7" s="1133"/>
      <c r="S7" s="1131">
        <f>'Screen Printing'!S92</f>
        <v>10.995639611746176</v>
      </c>
      <c r="T7" s="1132"/>
      <c r="U7" s="1132"/>
      <c r="V7" s="1091" cm="1">
        <f t="array" ref="V7">INDEX('Screen Printing'!$V92:$ZZ92,1,1+INT((COLUMN()-COLUMN($V$112))/3)*4)</f>
        <v>34.5</v>
      </c>
      <c r="W7" s="1092"/>
      <c r="X7" s="1095"/>
      <c r="Y7" s="1091" cm="1">
        <f t="array" ref="Y7">INDEX('Screen Printing'!$V92:$ZZ92,1,1+INT((COLUMN()-COLUMN($V$112))/3)*4)</f>
        <v>26.5</v>
      </c>
      <c r="Z7" s="1092"/>
      <c r="AA7" s="1093"/>
      <c r="AB7" s="1092" cm="1">
        <f t="array" ref="AB7">INDEX('Screen Printing'!$V92:$ZZ92,1,1+INT((COLUMN()-COLUMN($V$112))/3)*4)</f>
        <v>33</v>
      </c>
      <c r="AC7" s="1092"/>
      <c r="AD7" s="1093"/>
      <c r="AE7" s="1094" cm="1">
        <f t="array" ref="AE7">INDEX('Screen Printing'!$V92:$ZZ92,1,1+INT((COLUMN()-COLUMN($V$112))/3)*4)</f>
        <v>33</v>
      </c>
      <c r="AF7" s="1092"/>
      <c r="AG7" s="1093"/>
      <c r="AH7" s="1094" cm="1">
        <f t="array" ref="AH7">INDEX('Screen Printing'!$V92:$ZZ92,1,1+INT((COLUMN()-COLUMN($V$112))/3)*4)</f>
        <v>25</v>
      </c>
      <c r="AI7" s="1092"/>
      <c r="AJ7" s="1093"/>
      <c r="AK7" s="1094" cm="1">
        <f t="array" ref="AK7">INDEX('Screen Printing'!$V92:$ZZ92,1,1+INT((COLUMN()-COLUMN($V$112))/3)*4)</f>
        <v>12</v>
      </c>
      <c r="AL7" s="1092"/>
      <c r="AM7" s="1095"/>
      <c r="AN7" s="1091">
        <f>'Screen Printing'!BI92</f>
        <v>38</v>
      </c>
      <c r="AO7" s="1092"/>
      <c r="AP7" s="1093"/>
      <c r="AQ7" s="1092">
        <f>'Screen Printing'!BM92</f>
        <v>12</v>
      </c>
      <c r="AR7" s="1092"/>
      <c r="AS7" s="1093"/>
      <c r="AT7" s="1094">
        <f>INDEX('Screen Printing'!$BY92:$ZZ92,1,1+INT((COLUMN()-COLUMN($AT$100))/3)*4)</f>
        <v>27.5</v>
      </c>
      <c r="AU7" s="1092"/>
      <c r="AV7" s="1093"/>
      <c r="AW7" s="1094">
        <f>INDEX('Screen Printing'!$BY92:$ZZ92,1,1+INT((COLUMN()-COLUMN($AT$100))/3)*4)</f>
        <v>32</v>
      </c>
      <c r="AX7" s="1092"/>
      <c r="AY7" s="1095"/>
      <c r="AZ7" s="1091">
        <f>INDEX('Screen Printing'!$BY92:$ZZ92,1,1+INT((COLUMN()-COLUMN($AT$100))/3)*4)</f>
        <v>33</v>
      </c>
      <c r="BA7" s="1092"/>
      <c r="BB7" s="1093"/>
      <c r="BC7" s="1092">
        <f>INDEX('Screen Printing'!$BY92:$ZZ92,1,1+INT((COLUMN()-COLUMN($AT$100))/3)*4)</f>
        <v>30.5</v>
      </c>
      <c r="BD7" s="1092"/>
      <c r="BE7" s="1093"/>
      <c r="BF7" s="1094">
        <f>INDEX('Screen Printing'!$BY92:$ZZ92,1,1+INT((COLUMN()-COLUMN($AT$100))/3)*4)</f>
        <v>26.5</v>
      </c>
      <c r="BG7" s="1092"/>
      <c r="BH7" s="1093"/>
      <c r="BI7" s="1094">
        <f>INDEX('Screen Printing'!$BY92:$ZZ92,1,1+INT((COLUMN()-COLUMN($AT$100))/3)*4)</f>
        <v>38.5</v>
      </c>
      <c r="BJ7" s="1092"/>
      <c r="BK7" s="1095"/>
      <c r="BL7" s="1091">
        <f>INDEX('Screen Printing'!$BY92:$ZZ92,1,1+INT((COLUMN()-COLUMN($AT$100))/3)*4)</f>
        <v>40.5</v>
      </c>
      <c r="BM7" s="1092"/>
      <c r="BN7" s="1093"/>
      <c r="BO7" s="1092">
        <f>INDEX('Screen Printing'!$BY92:$ZZ92,1,1+INT((COLUMN()-COLUMN($AT$100))/3)*4)</f>
        <v>30.5</v>
      </c>
      <c r="BP7" s="1092"/>
      <c r="BQ7" s="1093"/>
      <c r="BR7" s="1094">
        <f>INDEX('Screen Printing'!$BY92:$ZZ92,1,1+INT((COLUMN()-COLUMN($AT$100))/3)*4)</f>
        <v>28</v>
      </c>
      <c r="BS7" s="1092"/>
      <c r="BT7" s="1093"/>
      <c r="BU7" s="1094">
        <f>INDEX('Screen Printing'!$BY92:$ZZ92,1,1+INT((COLUMN()-COLUMN($AT$100))/3)*4)</f>
        <v>28</v>
      </c>
      <c r="BV7" s="1092"/>
      <c r="BW7" s="1093"/>
      <c r="BX7" s="1094">
        <f>INDEX('Screen Printing'!$BY92:$ZZ92,1,1+INT((COLUMN()-COLUMN($AT$100))/3)*4)</f>
        <v>29</v>
      </c>
      <c r="BY7" s="1092"/>
      <c r="BZ7" s="1095"/>
      <c r="CA7" s="1091">
        <f>INDEX('Screen Printing'!$BY92:$ZZ92,1,1+INT((COLUMN()-COLUMN($AT$100))/3)*4)</f>
        <v>37.5</v>
      </c>
      <c r="CB7" s="1092"/>
      <c r="CC7" s="1093"/>
      <c r="CD7" s="1092">
        <f>INDEX('Screen Printing'!$BY92:$ZZ92,1,1+INT((COLUMN()-COLUMN($AT$100))/3)*4)</f>
        <v>33</v>
      </c>
      <c r="CE7" s="1092"/>
      <c r="CF7" s="1093"/>
      <c r="CG7" s="1094">
        <f>INDEX('Screen Printing'!$BY92:$ZZ92,1,1+INT((COLUMN()-COLUMN($AT$100))/3)*4)</f>
        <v>30.5</v>
      </c>
      <c r="CH7" s="1092"/>
      <c r="CI7" s="1093"/>
      <c r="CJ7" s="1094">
        <f>INDEX('Screen Printing'!$BY92:$ZZ92,1,1+INT((COLUMN()-COLUMN($AT$100))/3)*4)</f>
        <v>30</v>
      </c>
      <c r="CK7" s="1092"/>
      <c r="CL7" s="1095"/>
      <c r="CM7" s="1091">
        <f>INDEX('Screen Printing'!$BY92:$ZZ92,1,1+INT((COLUMN()-COLUMN($AT$100))/3)*4)</f>
        <v>35</v>
      </c>
      <c r="CN7" s="1092"/>
      <c r="CO7" s="1093"/>
      <c r="CP7" s="1092">
        <f>INDEX('Screen Printing'!$BY92:$ZZ92,1,1+INT((COLUMN()-COLUMN($AT$100))/3)*4)</f>
        <v>35.5</v>
      </c>
      <c r="CQ7" s="1092"/>
      <c r="CR7" s="1093"/>
      <c r="CS7" s="1094">
        <f>INDEX('Screen Printing'!$BY92:$ZZ92,1,1+INT((COLUMN()-COLUMN($AT$100))/3)*4)</f>
        <v>43</v>
      </c>
      <c r="CT7" s="1092"/>
      <c r="CU7" s="1093"/>
      <c r="CV7" s="1094">
        <f>INDEX('Screen Printing'!$BY92:$ZZ92,1,1+INT((COLUMN()-COLUMN($AT$100))/3)*4)</f>
        <v>32</v>
      </c>
      <c r="CW7" s="1092"/>
      <c r="CX7" s="1095"/>
      <c r="CY7"/>
      <c r="CZ7"/>
      <c r="DA7"/>
    </row>
    <row r="8" spans="1:108" s="224" customFormat="1" ht="20.149999999999999" customHeight="1" x14ac:dyDescent="0.35">
      <c r="A8" s="1127"/>
      <c r="B8" s="228"/>
      <c r="C8" s="240" t="s">
        <v>63</v>
      </c>
      <c r="D8" s="241">
        <f>SUM(D6:D7)</f>
        <v>41</v>
      </c>
      <c r="E8" s="239"/>
      <c r="F8" s="229"/>
      <c r="G8" s="1096" t="s">
        <v>210</v>
      </c>
      <c r="H8" s="1097"/>
      <c r="I8" s="1098"/>
      <c r="J8" s="1099">
        <f>'Screen Printing'!J93</f>
        <v>31</v>
      </c>
      <c r="K8" s="1100"/>
      <c r="L8" s="1101"/>
      <c r="M8" s="1099">
        <f>'Screen Printing'!M93</f>
        <v>31</v>
      </c>
      <c r="N8" s="1100"/>
      <c r="O8" s="1101"/>
      <c r="P8" s="1099">
        <f>'Screen Printing'!P93</f>
        <v>31</v>
      </c>
      <c r="Q8" s="1100"/>
      <c r="R8" s="1101"/>
      <c r="S8" s="1099">
        <f>'Screen Printing'!S93</f>
        <v>31</v>
      </c>
      <c r="T8" s="1100"/>
      <c r="U8" s="1100"/>
      <c r="V8" s="1070" cm="1">
        <f t="array" ref="V8">INDEX('Screen Printing'!$V93:$ZZ93,1,1+INT((COLUMN()-COLUMN($V$112))/3)*4)</f>
        <v>31</v>
      </c>
      <c r="W8" s="1071"/>
      <c r="X8" s="1074"/>
      <c r="Y8" s="1070" cm="1">
        <f t="array" ref="Y8">INDEX('Screen Printing'!$V93:$ZZ93,1,1+INT((COLUMN()-COLUMN($V$112))/3)*4)</f>
        <v>31</v>
      </c>
      <c r="Z8" s="1071"/>
      <c r="AA8" s="1072"/>
      <c r="AB8" s="1071" cm="1">
        <f t="array" ref="AB8">INDEX('Screen Printing'!$V93:$ZZ93,1,1+INT((COLUMN()-COLUMN($V$112))/3)*4)</f>
        <v>31</v>
      </c>
      <c r="AC8" s="1071"/>
      <c r="AD8" s="1072"/>
      <c r="AE8" s="1073" cm="1">
        <f t="array" ref="AE8">INDEX('Screen Printing'!$V93:$ZZ93,1,1+INT((COLUMN()-COLUMN($V$112))/3)*4)</f>
        <v>31</v>
      </c>
      <c r="AF8" s="1071"/>
      <c r="AG8" s="1072"/>
      <c r="AH8" s="1073" cm="1">
        <f t="array" ref="AH8">INDEX('Screen Printing'!$V93:$ZZ93,1,1+INT((COLUMN()-COLUMN($V$112))/3)*4)</f>
        <v>31</v>
      </c>
      <c r="AI8" s="1071"/>
      <c r="AJ8" s="1072"/>
      <c r="AK8" s="1073" cm="1">
        <f t="array" ref="AK8">INDEX('Screen Printing'!$V93:$ZZ93,1,1+INT((COLUMN()-COLUMN($V$112))/3)*4)</f>
        <v>31</v>
      </c>
      <c r="AL8" s="1071"/>
      <c r="AM8" s="1074"/>
      <c r="AN8" s="1070">
        <f>'Screen Printing'!BI93</f>
        <v>31</v>
      </c>
      <c r="AO8" s="1071"/>
      <c r="AP8" s="1072"/>
      <c r="AQ8" s="1071">
        <f>'Screen Printing'!BM93</f>
        <v>31</v>
      </c>
      <c r="AR8" s="1071"/>
      <c r="AS8" s="1072"/>
      <c r="AT8" s="1073">
        <f>INDEX('Screen Printing'!$BY93:$ZZ93,1,1+INT((COLUMN()-COLUMN($AT$100))/3)*4)</f>
        <v>31</v>
      </c>
      <c r="AU8" s="1071"/>
      <c r="AV8" s="1072"/>
      <c r="AW8" s="1073">
        <f>INDEX('Screen Printing'!$BY93:$ZZ93,1,1+INT((COLUMN()-COLUMN($AT$100))/3)*4)</f>
        <v>31</v>
      </c>
      <c r="AX8" s="1071"/>
      <c r="AY8" s="1074"/>
      <c r="AZ8" s="1070">
        <f>INDEX('Screen Printing'!$BY93:$ZZ93,1,1+INT((COLUMN()-COLUMN($AT$100))/3)*4)</f>
        <v>31</v>
      </c>
      <c r="BA8" s="1071"/>
      <c r="BB8" s="1072"/>
      <c r="BC8" s="1071">
        <f>INDEX('Screen Printing'!$BY93:$ZZ93,1,1+INT((COLUMN()-COLUMN($AT$100))/3)*4)</f>
        <v>31</v>
      </c>
      <c r="BD8" s="1071"/>
      <c r="BE8" s="1072"/>
      <c r="BF8" s="1073">
        <f>INDEX('Screen Printing'!$BY93:$ZZ93,1,1+INT((COLUMN()-COLUMN($AT$100))/3)*4)</f>
        <v>31</v>
      </c>
      <c r="BG8" s="1071"/>
      <c r="BH8" s="1072"/>
      <c r="BI8" s="1073">
        <f>INDEX('Screen Printing'!$BY93:$ZZ93,1,1+INT((COLUMN()-COLUMN($AT$100))/3)*4)</f>
        <v>31</v>
      </c>
      <c r="BJ8" s="1071"/>
      <c r="BK8" s="1074"/>
      <c r="BL8" s="1070">
        <f>INDEX('Screen Printing'!$BY93:$ZZ93,1,1+INT((COLUMN()-COLUMN($AT$100))/3)*4)</f>
        <v>31</v>
      </c>
      <c r="BM8" s="1071"/>
      <c r="BN8" s="1072"/>
      <c r="BO8" s="1071">
        <f>INDEX('Screen Printing'!$BY93:$ZZ93,1,1+INT((COLUMN()-COLUMN($AT$100))/3)*4)</f>
        <v>31</v>
      </c>
      <c r="BP8" s="1071"/>
      <c r="BQ8" s="1072"/>
      <c r="BR8" s="1073">
        <f>INDEX('Screen Printing'!$BY93:$ZZ93,1,1+INT((COLUMN()-COLUMN($AT$100))/3)*4)</f>
        <v>31</v>
      </c>
      <c r="BS8" s="1071"/>
      <c r="BT8" s="1072"/>
      <c r="BU8" s="1073">
        <f>INDEX('Screen Printing'!$BY93:$ZZ93,1,1+INT((COLUMN()-COLUMN($AT$100))/3)*4)</f>
        <v>31</v>
      </c>
      <c r="BV8" s="1071"/>
      <c r="BW8" s="1072"/>
      <c r="BX8" s="1073">
        <f>INDEX('Screen Printing'!$BY93:$ZZ93,1,1+INT((COLUMN()-COLUMN($AT$100))/3)*4)</f>
        <v>31</v>
      </c>
      <c r="BY8" s="1071"/>
      <c r="BZ8" s="1074"/>
      <c r="CA8" s="1070">
        <f>INDEX('Screen Printing'!$BY93:$ZZ93,1,1+INT((COLUMN()-COLUMN($AT$100))/3)*4)</f>
        <v>31</v>
      </c>
      <c r="CB8" s="1071"/>
      <c r="CC8" s="1072"/>
      <c r="CD8" s="1071">
        <f>INDEX('Screen Printing'!$BY93:$ZZ93,1,1+INT((COLUMN()-COLUMN($AT$100))/3)*4)</f>
        <v>31</v>
      </c>
      <c r="CE8" s="1071"/>
      <c r="CF8" s="1072"/>
      <c r="CG8" s="1073">
        <f>INDEX('Screen Printing'!$BY93:$ZZ93,1,1+INT((COLUMN()-COLUMN($AT$100))/3)*4)</f>
        <v>31</v>
      </c>
      <c r="CH8" s="1071"/>
      <c r="CI8" s="1072"/>
      <c r="CJ8" s="1073">
        <f>INDEX('Screen Printing'!$BY93:$ZZ93,1,1+INT((COLUMN()-COLUMN($AT$100))/3)*4)</f>
        <v>31</v>
      </c>
      <c r="CK8" s="1071"/>
      <c r="CL8" s="1074"/>
      <c r="CM8" s="1070">
        <f>INDEX('Screen Printing'!$BY93:$ZZ93,1,1+INT((COLUMN()-COLUMN($AT$100))/3)*4)</f>
        <v>31</v>
      </c>
      <c r="CN8" s="1071"/>
      <c r="CO8" s="1072"/>
      <c r="CP8" s="1071">
        <f>INDEX('Screen Printing'!$BY93:$ZZ93,1,1+INT((COLUMN()-COLUMN($AT$100))/3)*4)</f>
        <v>31</v>
      </c>
      <c r="CQ8" s="1071"/>
      <c r="CR8" s="1072"/>
      <c r="CS8" s="1073">
        <f>INDEX('Screen Printing'!$BY93:$ZZ93,1,1+INT((COLUMN()-COLUMN($AT$100))/3)*4)</f>
        <v>31</v>
      </c>
      <c r="CT8" s="1071"/>
      <c r="CU8" s="1072"/>
      <c r="CV8" s="1073">
        <f>INDEX('Screen Printing'!$BY93:$ZZ93,1,1+INT((COLUMN()-COLUMN($AT$100))/3)*4)</f>
        <v>31</v>
      </c>
      <c r="CW8" s="1071"/>
      <c r="CX8" s="1074"/>
      <c r="CY8"/>
      <c r="CZ8"/>
      <c r="DA8"/>
    </row>
    <row r="9" spans="1:108" s="224" customFormat="1" ht="20.149999999999999" customHeight="1" x14ac:dyDescent="0.35">
      <c r="A9" s="1127"/>
      <c r="C9" s="225"/>
      <c r="D9" s="225"/>
      <c r="E9" s="242"/>
      <c r="F9" s="230"/>
      <c r="G9" s="1075" t="s">
        <v>211</v>
      </c>
      <c r="H9" s="1076"/>
      <c r="I9" s="1077"/>
      <c r="J9" s="1136">
        <f>'Screen Printing'!J94</f>
        <v>31</v>
      </c>
      <c r="K9" s="1137"/>
      <c r="L9" s="1138"/>
      <c r="M9" s="1136">
        <f>'Screen Printing'!M94</f>
        <v>31</v>
      </c>
      <c r="N9" s="1137"/>
      <c r="O9" s="1138"/>
      <c r="P9" s="1136">
        <f>'Screen Printing'!P94</f>
        <v>31</v>
      </c>
      <c r="Q9" s="1137"/>
      <c r="R9" s="1138"/>
      <c r="S9" s="1136">
        <f>'Screen Printing'!S94</f>
        <v>20.004360388253822</v>
      </c>
      <c r="T9" s="1137"/>
      <c r="U9" s="1137"/>
      <c r="V9" s="1142" cm="1">
        <f t="array" ref="V9">INDEX('Screen Printing'!$V94:$ZZ94,1,1+INT((COLUMN()-COLUMN($V$112))/3)*4)</f>
        <v>-3.5</v>
      </c>
      <c r="W9" s="1084"/>
      <c r="X9" s="1087"/>
      <c r="Y9" s="1081" cm="1">
        <f t="array" ref="Y9">INDEX('Screen Printing'!$V94:$ZZ94,1,1+INT((COLUMN()-COLUMN($V$112))/3)*4)</f>
        <v>4.5</v>
      </c>
      <c r="Z9" s="1082"/>
      <c r="AA9" s="1083"/>
      <c r="AB9" s="1084" cm="1">
        <f t="array" ref="AB9">INDEX('Screen Printing'!$V94:$ZZ94,1,1+INT((COLUMN()-COLUMN($V$112))/3)*4)</f>
        <v>-2</v>
      </c>
      <c r="AC9" s="1084"/>
      <c r="AD9" s="1085"/>
      <c r="AE9" s="1086" cm="1">
        <f t="array" ref="AE9">INDEX('Screen Printing'!$V94:$ZZ94,1,1+INT((COLUMN()-COLUMN($V$112))/3)*4)</f>
        <v>-2</v>
      </c>
      <c r="AF9" s="1084"/>
      <c r="AG9" s="1085"/>
      <c r="AH9" s="1086" cm="1">
        <f t="array" ref="AH9">INDEX('Screen Printing'!$V94:$ZZ94,1,1+INT((COLUMN()-COLUMN($V$112))/3)*4)</f>
        <v>6</v>
      </c>
      <c r="AI9" s="1084"/>
      <c r="AJ9" s="1085"/>
      <c r="AK9" s="1086" cm="1">
        <f t="array" ref="AK9">INDEX('Screen Printing'!$V94:$ZZ94,1,1+INT((COLUMN()-COLUMN($V$112))/3)*4)</f>
        <v>19</v>
      </c>
      <c r="AL9" s="1084"/>
      <c r="AM9" s="1087"/>
      <c r="AN9" s="1081">
        <f>'Screen Printing'!BI94</f>
        <v>-7</v>
      </c>
      <c r="AO9" s="1082"/>
      <c r="AP9" s="1083"/>
      <c r="AQ9" s="1084">
        <f>'Screen Printing'!BM94</f>
        <v>19</v>
      </c>
      <c r="AR9" s="1084"/>
      <c r="AS9" s="1085"/>
      <c r="AT9" s="1086">
        <f>INDEX('Screen Printing'!$BY94:$ZZ94,1,1+INT((COLUMN()-COLUMN($AT$100))/3)*4)</f>
        <v>3.5</v>
      </c>
      <c r="AU9" s="1084"/>
      <c r="AV9" s="1085"/>
      <c r="AW9" s="1086">
        <f>INDEX('Screen Printing'!$BY94:$ZZ94,1,1+INT((COLUMN()-COLUMN($AT$100))/3)*4)</f>
        <v>-1</v>
      </c>
      <c r="AX9" s="1084"/>
      <c r="AY9" s="1087"/>
      <c r="AZ9" s="1081">
        <f>INDEX('Screen Printing'!$BY94:$ZZ94,1,1+INT((COLUMN()-COLUMN($AT$100))/3)*4)</f>
        <v>-2</v>
      </c>
      <c r="BA9" s="1082"/>
      <c r="BB9" s="1083"/>
      <c r="BC9" s="1084">
        <f>INDEX('Screen Printing'!$BY94:$ZZ94,1,1+INT((COLUMN()-COLUMN($AT$100))/3)*4)</f>
        <v>0.5</v>
      </c>
      <c r="BD9" s="1084"/>
      <c r="BE9" s="1085"/>
      <c r="BF9" s="1086">
        <f>INDEX('Screen Printing'!$BY94:$ZZ94,1,1+INT((COLUMN()-COLUMN($AT$100))/3)*4)</f>
        <v>4.5</v>
      </c>
      <c r="BG9" s="1084"/>
      <c r="BH9" s="1085"/>
      <c r="BI9" s="1086">
        <f>INDEX('Screen Printing'!$BY94:$ZZ94,1,1+INT((COLUMN()-COLUMN($AT$100))/3)*4)</f>
        <v>-7.5</v>
      </c>
      <c r="BJ9" s="1084"/>
      <c r="BK9" s="1087"/>
      <c r="BL9" s="1081">
        <f>INDEX('Screen Printing'!$BY94:$ZZ94,1,1+INT((COLUMN()-COLUMN($AT$100))/3)*4)</f>
        <v>-9.5</v>
      </c>
      <c r="BM9" s="1082"/>
      <c r="BN9" s="1083"/>
      <c r="BO9" s="1084">
        <f>INDEX('Screen Printing'!$BY94:$ZZ94,1,1+INT((COLUMN()-COLUMN($AT$100))/3)*4)</f>
        <v>0.5</v>
      </c>
      <c r="BP9" s="1084"/>
      <c r="BQ9" s="1085"/>
      <c r="BR9" s="1086">
        <f>INDEX('Screen Printing'!$BY94:$ZZ94,1,1+INT((COLUMN()-COLUMN($AT$100))/3)*4)</f>
        <v>3</v>
      </c>
      <c r="BS9" s="1084"/>
      <c r="BT9" s="1085"/>
      <c r="BU9" s="1086">
        <f>INDEX('Screen Printing'!$BY94:$ZZ94,1,1+INT((COLUMN()-COLUMN($AT$100))/3)*4)</f>
        <v>3</v>
      </c>
      <c r="BV9" s="1084"/>
      <c r="BW9" s="1085"/>
      <c r="BX9" s="1086">
        <f>INDEX('Screen Printing'!$BY94:$ZZ94,1,1+INT((COLUMN()-COLUMN($AT$100))/3)*4)</f>
        <v>2</v>
      </c>
      <c r="BY9" s="1084"/>
      <c r="BZ9" s="1087"/>
      <c r="CA9" s="1088">
        <f>INDEX('Screen Printing'!$BY94:$ZZ94,1,1+INT((COLUMN()-COLUMN($AT$100))/3)*4)</f>
        <v>-6.5</v>
      </c>
      <c r="CB9" s="1089"/>
      <c r="CC9" s="1090"/>
      <c r="CD9" s="1084">
        <f>INDEX('Screen Printing'!$BY94:$ZZ94,1,1+INT((COLUMN()-COLUMN($AT$100))/3)*4)</f>
        <v>-2</v>
      </c>
      <c r="CE9" s="1084"/>
      <c r="CF9" s="1085"/>
      <c r="CG9" s="1086">
        <f>INDEX('Screen Printing'!$BY94:$ZZ94,1,1+INT((COLUMN()-COLUMN($AT$100))/3)*4)</f>
        <v>0.5</v>
      </c>
      <c r="CH9" s="1084"/>
      <c r="CI9" s="1085"/>
      <c r="CJ9" s="1086">
        <f>INDEX('Screen Printing'!$BY94:$ZZ94,1,1+INT((COLUMN()-COLUMN($AT$100))/3)*4)</f>
        <v>1</v>
      </c>
      <c r="CK9" s="1084"/>
      <c r="CL9" s="1087"/>
      <c r="CM9" s="1081">
        <f>INDEX('Screen Printing'!$BY94:$ZZ94,1,1+INT((COLUMN()-COLUMN($AT$100))/3)*4)</f>
        <v>-4</v>
      </c>
      <c r="CN9" s="1082"/>
      <c r="CO9" s="1083"/>
      <c r="CP9" s="1084">
        <f>INDEX('Screen Printing'!$BY94:$ZZ94,1,1+INT((COLUMN()-COLUMN($AT$100))/3)*4)</f>
        <v>-4.5</v>
      </c>
      <c r="CQ9" s="1084"/>
      <c r="CR9" s="1085"/>
      <c r="CS9" s="1086">
        <f>INDEX('Screen Printing'!$BY94:$ZZ94,1,1+INT((COLUMN()-COLUMN($AT$100))/3)*4)</f>
        <v>-12</v>
      </c>
      <c r="CT9" s="1084"/>
      <c r="CU9" s="1085"/>
      <c r="CV9" s="1086">
        <f>INDEX('Screen Printing'!$BY94:$ZZ94,1,1+INT((COLUMN()-COLUMN($AT$100))/3)*4)</f>
        <v>-1</v>
      </c>
      <c r="CW9" s="1084"/>
      <c r="CX9" s="1087"/>
      <c r="CY9"/>
      <c r="CZ9"/>
      <c r="DA9"/>
    </row>
    <row r="10" spans="1:108" s="224" customFormat="1" ht="20.149999999999999" customHeight="1" thickBot="1" x14ac:dyDescent="0.4">
      <c r="A10" s="1127"/>
      <c r="C10" s="225"/>
      <c r="D10" s="225"/>
      <c r="E10" s="228"/>
      <c r="F10" s="228"/>
      <c r="G10" s="1175" t="s">
        <v>119</v>
      </c>
      <c r="H10" s="1176"/>
      <c r="I10" s="1177"/>
      <c r="J10" s="231"/>
      <c r="K10" s="231"/>
      <c r="L10" s="232"/>
      <c r="M10" s="231"/>
      <c r="N10" s="231"/>
      <c r="O10" s="232"/>
      <c r="P10" s="231"/>
      <c r="Q10" s="231"/>
      <c r="R10" s="232"/>
      <c r="S10" s="231"/>
      <c r="T10" s="231"/>
      <c r="U10" s="232"/>
      <c r="V10" s="1178">
        <f>SUM(V6)</f>
        <v>159612</v>
      </c>
      <c r="W10" s="1178"/>
      <c r="X10" s="1178"/>
      <c r="Y10" s="1179">
        <f>SUM(Y6:AM6)</f>
        <v>750423</v>
      </c>
      <c r="Z10" s="1180"/>
      <c r="AA10" s="1180"/>
      <c r="AB10" s="1180">
        <f>SUM(AB6:AP6)</f>
        <v>892756.5</v>
      </c>
      <c r="AC10" s="1180"/>
      <c r="AD10" s="1180"/>
      <c r="AE10" s="1180"/>
      <c r="AF10" s="1180"/>
      <c r="AG10" s="1180"/>
      <c r="AH10" s="1180"/>
      <c r="AI10" s="1180"/>
      <c r="AJ10" s="1180"/>
      <c r="AK10" s="1180"/>
      <c r="AL10" s="1180"/>
      <c r="AM10" s="1181"/>
      <c r="AN10" s="1178">
        <f>SUM(AN6:AY6)</f>
        <v>689577</v>
      </c>
      <c r="AO10" s="1178"/>
      <c r="AP10" s="1178"/>
      <c r="AQ10" s="1178">
        <f>SUM(AQ6:BB6)</f>
        <v>602848.5</v>
      </c>
      <c r="AR10" s="1178"/>
      <c r="AS10" s="1178"/>
      <c r="AT10" s="1178"/>
      <c r="AU10" s="1178"/>
      <c r="AV10" s="1178"/>
      <c r="AW10" s="1178"/>
      <c r="AX10" s="1178"/>
      <c r="AY10" s="1178"/>
      <c r="AZ10" s="1182">
        <f>SUM(AZ6:BK6)</f>
        <v>721017.60000000009</v>
      </c>
      <c r="BA10" s="1182"/>
      <c r="BB10" s="1182"/>
      <c r="BC10" s="1182">
        <f>SUM(BC6:BN6)</f>
        <v>803099.40000000014</v>
      </c>
      <c r="BD10" s="1182"/>
      <c r="BE10" s="1182"/>
      <c r="BF10" s="1182"/>
      <c r="BG10" s="1182"/>
      <c r="BH10" s="1182"/>
      <c r="BI10" s="1182"/>
      <c r="BJ10" s="1182"/>
      <c r="BK10" s="1182"/>
      <c r="BL10" s="1178">
        <f>SUM(BL6:BZ6)</f>
        <v>1011578.4000000001</v>
      </c>
      <c r="BM10" s="1178"/>
      <c r="BN10" s="1178"/>
      <c r="BO10" s="1178">
        <f>SUM(BO6:CC6)</f>
        <v>965003.10000000009</v>
      </c>
      <c r="BP10" s="1178"/>
      <c r="BQ10" s="1178"/>
      <c r="BR10" s="1178"/>
      <c r="BS10" s="1178"/>
      <c r="BT10" s="1178"/>
      <c r="BU10" s="1178"/>
      <c r="BV10" s="1178"/>
      <c r="BW10" s="1178"/>
      <c r="BX10" s="1178"/>
      <c r="BY10" s="1178"/>
      <c r="BZ10" s="1178"/>
      <c r="CA10" s="1178">
        <f t="shared" ref="CA10" si="0">SUM(CA6:CL6)</f>
        <v>773502</v>
      </c>
      <c r="CB10" s="1178"/>
      <c r="CC10" s="1178"/>
      <c r="CD10" s="1178">
        <f t="shared" ref="CD10" si="1">SUM(CD6:CO6)</f>
        <v>819351</v>
      </c>
      <c r="CE10" s="1178"/>
      <c r="CF10" s="1178"/>
      <c r="CG10" s="1178"/>
      <c r="CH10" s="1178"/>
      <c r="CI10" s="1178"/>
      <c r="CJ10" s="1178"/>
      <c r="CK10" s="1178"/>
      <c r="CL10" s="1178"/>
      <c r="CM10" s="1179">
        <f t="shared" ref="CM10" si="2">SUM(CM6:CX6)</f>
        <v>996237</v>
      </c>
      <c r="CN10" s="1180"/>
      <c r="CO10" s="1180"/>
      <c r="CP10" s="1180">
        <f t="shared" ref="CP10" si="3">SUM(CP6:DA6)</f>
        <v>743863.5</v>
      </c>
      <c r="CQ10" s="1180"/>
      <c r="CR10" s="1180"/>
      <c r="CS10" s="1180"/>
      <c r="CT10" s="1180"/>
      <c r="CU10" s="1180"/>
      <c r="CV10" s="1180"/>
      <c r="CW10" s="1180"/>
      <c r="CX10" s="1181"/>
      <c r="CY10"/>
      <c r="CZ10"/>
      <c r="DA10"/>
    </row>
    <row r="11" spans="1:108" s="224" customFormat="1" ht="20.149999999999999" customHeight="1" x14ac:dyDescent="0.3">
      <c r="A11" s="237"/>
      <c r="C11" s="225"/>
      <c r="D11" s="225"/>
      <c r="E11" s="228"/>
      <c r="F11" s="228"/>
      <c r="G11" s="978"/>
      <c r="H11" s="978"/>
      <c r="I11" s="978"/>
      <c r="J11" s="231"/>
      <c r="K11" s="231"/>
      <c r="L11" s="232"/>
      <c r="M11" s="231"/>
      <c r="N11" s="231"/>
      <c r="O11" s="232"/>
      <c r="P11" s="231"/>
      <c r="Q11" s="231"/>
      <c r="R11" s="232"/>
      <c r="S11" s="231"/>
      <c r="T11" s="231"/>
      <c r="U11" s="232"/>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c r="BG11" s="247"/>
      <c r="BH11" s="247"/>
      <c r="BI11" s="247"/>
      <c r="BJ11" s="247"/>
      <c r="BK11" s="247"/>
      <c r="BL11" s="247"/>
      <c r="BM11" s="247"/>
      <c r="BN11" s="247"/>
      <c r="BO11" s="247"/>
      <c r="BP11" s="247"/>
      <c r="BQ11" s="247"/>
      <c r="BR11" s="247"/>
      <c r="BS11" s="247"/>
      <c r="BT11" s="247"/>
      <c r="BU11" s="247"/>
      <c r="BV11" s="247"/>
      <c r="BW11" s="247"/>
      <c r="BX11" s="247"/>
      <c r="BY11" s="247"/>
      <c r="BZ11" s="247"/>
      <c r="CA11" s="247"/>
      <c r="CB11" s="247"/>
      <c r="CC11" s="247"/>
      <c r="CD11" s="247"/>
      <c r="CE11" s="247"/>
      <c r="CF11" s="247"/>
      <c r="CG11" s="247"/>
      <c r="CH11" s="247"/>
      <c r="CI11" s="247"/>
      <c r="CJ11" s="247"/>
      <c r="CK11" s="247"/>
      <c r="CL11" s="247"/>
      <c r="CM11" s="247"/>
      <c r="CN11" s="247"/>
      <c r="CO11" s="247"/>
      <c r="CP11" s="247"/>
      <c r="CQ11" s="247"/>
      <c r="CR11" s="247"/>
      <c r="CS11" s="247"/>
      <c r="CT11" s="247"/>
      <c r="CU11" s="247"/>
      <c r="CV11" s="247"/>
      <c r="CW11" s="247"/>
      <c r="CX11" s="247"/>
      <c r="CY11" s="247"/>
      <c r="CZ11" s="247"/>
      <c r="DA11" s="247"/>
    </row>
    <row r="12" spans="1:108" s="224" customFormat="1" ht="20.149999999999999" customHeight="1" thickBot="1" x14ac:dyDescent="0.35">
      <c r="C12" s="225"/>
      <c r="D12" s="225"/>
      <c r="E12" s="228"/>
      <c r="F12" s="228"/>
      <c r="G12" s="228"/>
      <c r="H12" s="228"/>
      <c r="I12" s="228"/>
      <c r="J12" s="231"/>
      <c r="K12" s="231"/>
      <c r="L12" s="232"/>
      <c r="M12" s="231"/>
      <c r="N12" s="231"/>
      <c r="O12" s="232"/>
      <c r="P12" s="231"/>
      <c r="Q12" s="231"/>
      <c r="R12" s="232"/>
      <c r="S12" s="231"/>
      <c r="T12" s="231"/>
      <c r="U12" s="232"/>
      <c r="V12" s="233"/>
      <c r="W12" s="234"/>
      <c r="X12" s="234"/>
      <c r="Y12" s="234"/>
      <c r="Z12" s="234"/>
      <c r="AA12" s="234"/>
      <c r="AB12" s="233"/>
      <c r="AC12" s="234"/>
      <c r="AD12" s="234"/>
      <c r="AE12" s="234"/>
      <c r="AF12" s="234"/>
      <c r="AG12" s="234"/>
      <c r="AH12" s="234"/>
      <c r="AI12" s="234"/>
      <c r="AJ12" s="234"/>
      <c r="AK12" s="234"/>
      <c r="AL12" s="234"/>
      <c r="AM12" s="234"/>
      <c r="AN12" s="234"/>
      <c r="AO12" s="234"/>
      <c r="AP12" s="234"/>
      <c r="AQ12" s="233"/>
      <c r="AR12" s="234"/>
      <c r="AS12" s="234"/>
      <c r="AT12" s="234"/>
      <c r="AU12" s="234"/>
      <c r="AV12" s="234"/>
      <c r="AW12" s="234"/>
      <c r="AX12" s="234"/>
      <c r="AY12" s="234"/>
      <c r="AZ12" s="234"/>
      <c r="BA12" s="234"/>
      <c r="BB12" s="234"/>
      <c r="BC12" s="233"/>
      <c r="BD12" s="234"/>
      <c r="BE12" s="234"/>
      <c r="BF12" s="234"/>
      <c r="BG12" s="234"/>
      <c r="BH12" s="234"/>
      <c r="BI12" s="234"/>
      <c r="BJ12" s="234"/>
      <c r="BK12" s="234"/>
      <c r="BL12" s="234"/>
      <c r="BM12" s="234"/>
      <c r="BN12" s="234"/>
      <c r="BO12" s="233"/>
      <c r="BP12" s="234"/>
      <c r="BQ12" s="234"/>
      <c r="BR12" s="234"/>
      <c r="BS12" s="234"/>
      <c r="BT12" s="234"/>
      <c r="BU12" s="234"/>
      <c r="BV12" s="234"/>
      <c r="BW12" s="234"/>
      <c r="BX12" s="234"/>
      <c r="BY12" s="234"/>
      <c r="BZ12" s="234"/>
      <c r="CA12" s="234"/>
      <c r="CB12" s="234"/>
      <c r="CC12" s="234"/>
      <c r="CD12" s="233"/>
      <c r="CE12" s="234"/>
      <c r="CF12" s="234"/>
      <c r="CG12" s="234"/>
      <c r="CH12" s="234"/>
      <c r="CI12" s="234"/>
      <c r="CJ12" s="234"/>
      <c r="CK12" s="234"/>
      <c r="CL12" s="234"/>
      <c r="CM12" s="234"/>
      <c r="CN12" s="234"/>
      <c r="CO12" s="234"/>
      <c r="CP12" s="233"/>
      <c r="CQ12" s="234"/>
      <c r="CR12" s="234"/>
      <c r="CS12" s="234"/>
      <c r="CT12" s="234"/>
      <c r="CU12" s="234"/>
      <c r="CV12" s="234"/>
      <c r="CW12" s="234"/>
      <c r="CX12" s="234"/>
      <c r="CY12" s="234"/>
      <c r="CZ12" s="234"/>
      <c r="DA12" s="234"/>
    </row>
    <row r="13" spans="1:108" s="224" customFormat="1" ht="20.149999999999999" customHeight="1" x14ac:dyDescent="0.35">
      <c r="C13" s="225"/>
      <c r="D13" s="225"/>
      <c r="V13" s="1068" t="s">
        <v>183</v>
      </c>
      <c r="W13" s="1068"/>
      <c r="X13" s="1068"/>
      <c r="Y13" s="1124" t="s">
        <v>15</v>
      </c>
      <c r="Z13" s="1125"/>
      <c r="AA13" s="1125"/>
      <c r="AB13" s="1125"/>
      <c r="AC13" s="1125"/>
      <c r="AD13" s="1125"/>
      <c r="AE13" s="1125"/>
      <c r="AF13" s="1125"/>
      <c r="AG13" s="1125"/>
      <c r="AH13" s="1125"/>
      <c r="AI13" s="1125"/>
      <c r="AJ13" s="1125"/>
      <c r="AK13" s="1125"/>
      <c r="AL13" s="1125"/>
      <c r="AM13" s="1126"/>
      <c r="AN13" s="1068" t="s">
        <v>16</v>
      </c>
      <c r="AO13" s="1068"/>
      <c r="AP13" s="1068"/>
      <c r="AQ13" s="1068"/>
      <c r="AR13" s="1068"/>
      <c r="AS13" s="1068"/>
      <c r="AT13" s="1068"/>
      <c r="AU13" s="1068"/>
      <c r="AV13" s="1068"/>
      <c r="AW13" s="1068"/>
      <c r="AX13" s="1068"/>
      <c r="AY13" s="1068"/>
      <c r="AZ13" s="1068" t="s">
        <v>152</v>
      </c>
      <c r="BA13" s="1068"/>
      <c r="BB13" s="1068"/>
      <c r="BC13" s="1068"/>
      <c r="BD13" s="1068"/>
      <c r="BE13" s="1068"/>
      <c r="BF13" s="1068"/>
      <c r="BG13" s="1068"/>
      <c r="BH13" s="1068"/>
      <c r="BI13" s="1068"/>
      <c r="BJ13" s="1068"/>
      <c r="BK13" s="1068"/>
      <c r="BL13" s="1068" t="s">
        <v>154</v>
      </c>
      <c r="BM13" s="1068"/>
      <c r="BN13" s="1068"/>
      <c r="BO13" s="1068"/>
      <c r="BP13" s="1068"/>
      <c r="BQ13" s="1068"/>
      <c r="BR13" s="1068"/>
      <c r="BS13" s="1068"/>
      <c r="BT13" s="1068"/>
      <c r="BU13" s="1068"/>
      <c r="BV13" s="1068"/>
      <c r="BW13" s="1068"/>
      <c r="BX13" s="1068"/>
      <c r="BY13" s="1068"/>
      <c r="BZ13" s="1068"/>
      <c r="CA13" s="1068" t="s">
        <v>180</v>
      </c>
      <c r="CB13" s="1068"/>
      <c r="CC13" s="1068"/>
      <c r="CD13" s="1068"/>
      <c r="CE13" s="1068"/>
      <c r="CF13" s="1068"/>
      <c r="CG13" s="1068"/>
      <c r="CH13" s="1068"/>
      <c r="CI13" s="1068"/>
      <c r="CJ13" s="1068"/>
      <c r="CK13" s="1068"/>
      <c r="CL13" s="1068"/>
      <c r="CM13" s="1068" t="s">
        <v>181</v>
      </c>
      <c r="CN13" s="1068"/>
      <c r="CO13" s="1068"/>
      <c r="CP13" s="1068"/>
      <c r="CQ13" s="1068"/>
      <c r="CR13" s="1068"/>
      <c r="CS13" s="1068"/>
      <c r="CT13" s="1068"/>
      <c r="CU13" s="1068"/>
      <c r="CV13" s="1068"/>
      <c r="CW13" s="1068"/>
      <c r="CX13" s="1068"/>
      <c r="CY13"/>
      <c r="CZ13"/>
      <c r="DA13"/>
    </row>
    <row r="14" spans="1:108" s="227" customFormat="1" ht="20.149999999999999" customHeight="1" x14ac:dyDescent="0.35">
      <c r="A14" s="224"/>
      <c r="B14" s="224"/>
      <c r="C14" s="225"/>
      <c r="D14" s="225"/>
      <c r="E14" s="224"/>
      <c r="G14" s="226"/>
      <c r="H14" s="226"/>
      <c r="I14" s="226"/>
      <c r="J14" s="1143" t="e">
        <f>+#REF!</f>
        <v>#REF!</v>
      </c>
      <c r="K14" s="1144"/>
      <c r="L14" s="1144"/>
      <c r="M14" s="1143">
        <f>'Auto Print'!P22</f>
        <v>0</v>
      </c>
      <c r="N14" s="1144"/>
      <c r="O14" s="1144"/>
      <c r="P14" s="1118">
        <f>'Auto Print'!S22</f>
        <v>2064</v>
      </c>
      <c r="Q14" s="1119"/>
      <c r="R14" s="1120"/>
      <c r="S14" s="1118">
        <f>'Auto Print'!V22</f>
        <v>3906</v>
      </c>
      <c r="T14" s="1119"/>
      <c r="U14" s="1145"/>
      <c r="V14" s="1121" t="s">
        <v>184</v>
      </c>
      <c r="W14" s="1122"/>
      <c r="X14" s="1123"/>
      <c r="Y14" s="1103" t="s">
        <v>185</v>
      </c>
      <c r="Z14" s="1103"/>
      <c r="AA14" s="1104"/>
      <c r="AB14" s="1102" t="s">
        <v>186</v>
      </c>
      <c r="AC14" s="1103"/>
      <c r="AD14" s="1104"/>
      <c r="AE14" s="1102" t="s">
        <v>187</v>
      </c>
      <c r="AF14" s="1103"/>
      <c r="AG14" s="1104"/>
      <c r="AH14" s="1102" t="s">
        <v>188</v>
      </c>
      <c r="AI14" s="1103"/>
      <c r="AJ14" s="1104"/>
      <c r="AK14" s="1102" t="s">
        <v>189</v>
      </c>
      <c r="AL14" s="1103"/>
      <c r="AM14" s="1104"/>
      <c r="AN14" s="1102" t="s">
        <v>190</v>
      </c>
      <c r="AO14" s="1103"/>
      <c r="AP14" s="1104"/>
      <c r="AQ14" s="1102" t="s">
        <v>191</v>
      </c>
      <c r="AR14" s="1103"/>
      <c r="AS14" s="1104"/>
      <c r="AT14" s="1102" t="s">
        <v>192</v>
      </c>
      <c r="AU14" s="1103"/>
      <c r="AV14" s="1104"/>
      <c r="AW14" s="1102" t="s">
        <v>193</v>
      </c>
      <c r="AX14" s="1103"/>
      <c r="AY14" s="1104"/>
      <c r="AZ14" s="1102" t="s">
        <v>194</v>
      </c>
      <c r="BA14" s="1103"/>
      <c r="BB14" s="1104"/>
      <c r="BC14" s="1102" t="s">
        <v>195</v>
      </c>
      <c r="BD14" s="1103"/>
      <c r="BE14" s="1104"/>
      <c r="BF14" s="1102" t="s">
        <v>196</v>
      </c>
      <c r="BG14" s="1103"/>
      <c r="BH14" s="1104"/>
      <c r="BI14" s="1102" t="s">
        <v>197</v>
      </c>
      <c r="BJ14" s="1103"/>
      <c r="BK14" s="1104"/>
      <c r="BL14" s="1102" t="s">
        <v>198</v>
      </c>
      <c r="BM14" s="1103"/>
      <c r="BN14" s="1104"/>
      <c r="BO14" s="1102" t="s">
        <v>199</v>
      </c>
      <c r="BP14" s="1103"/>
      <c r="BQ14" s="1104"/>
      <c r="BR14" s="1102" t="s">
        <v>200</v>
      </c>
      <c r="BS14" s="1103"/>
      <c r="BT14" s="1104"/>
      <c r="BU14" s="1102" t="s">
        <v>201</v>
      </c>
      <c r="BV14" s="1103"/>
      <c r="BW14" s="1104"/>
      <c r="BX14" s="1102" t="s">
        <v>202</v>
      </c>
      <c r="BY14" s="1103"/>
      <c r="BZ14" s="1104"/>
      <c r="CA14" s="1102" t="s">
        <v>203</v>
      </c>
      <c r="CB14" s="1103"/>
      <c r="CC14" s="1104"/>
      <c r="CD14" s="1102" t="s">
        <v>204</v>
      </c>
      <c r="CE14" s="1103"/>
      <c r="CF14" s="1104"/>
      <c r="CG14" s="1102" t="s">
        <v>205</v>
      </c>
      <c r="CH14" s="1103"/>
      <c r="CI14" s="1104"/>
      <c r="CJ14" s="1102" t="s">
        <v>206</v>
      </c>
      <c r="CK14" s="1103"/>
      <c r="CL14" s="1104"/>
      <c r="CM14" s="1102" t="s">
        <v>207</v>
      </c>
      <c r="CN14" s="1103"/>
      <c r="CO14" s="1104"/>
      <c r="CP14" s="1102" t="s">
        <v>235</v>
      </c>
      <c r="CQ14" s="1103"/>
      <c r="CR14" s="1104"/>
      <c r="CS14" s="1102" t="s">
        <v>208</v>
      </c>
      <c r="CT14" s="1103"/>
      <c r="CU14" s="1104"/>
      <c r="CV14" s="1102" t="s">
        <v>209</v>
      </c>
      <c r="CW14" s="1103"/>
      <c r="CX14" s="1104"/>
      <c r="CY14"/>
      <c r="CZ14"/>
      <c r="DA14"/>
    </row>
    <row r="15" spans="1:108" s="224" customFormat="1" ht="20.149999999999999" customHeight="1" x14ac:dyDescent="0.35">
      <c r="C15" s="240" t="s">
        <v>159</v>
      </c>
      <c r="D15" s="241">
        <v>1</v>
      </c>
      <c r="G15" s="1096" t="s">
        <v>221</v>
      </c>
      <c r="H15" s="1097"/>
      <c r="I15" s="1098"/>
      <c r="J15" s="1146" t="e">
        <f>#REF!</f>
        <v>#REF!</v>
      </c>
      <c r="K15" s="1146"/>
      <c r="L15" s="1146"/>
      <c r="M15" s="1146">
        <f>'Auto Print'!P23</f>
        <v>0</v>
      </c>
      <c r="N15" s="1146"/>
      <c r="O15" s="1146"/>
      <c r="P15" s="1146">
        <f>'Auto Print'!S23</f>
        <v>2064</v>
      </c>
      <c r="Q15" s="1146"/>
      <c r="R15" s="1146"/>
      <c r="S15" s="1146">
        <f>'Auto Print'!V23</f>
        <v>4782</v>
      </c>
      <c r="T15" s="1146"/>
      <c r="U15" s="1146"/>
      <c r="V15" s="1107">
        <f>'Auto Print'!Y32</f>
        <v>33935</v>
      </c>
      <c r="W15" s="1108"/>
      <c r="X15" s="1111"/>
      <c r="Y15" s="1107">
        <f>'Auto Print'!AB32</f>
        <v>13969</v>
      </c>
      <c r="Z15" s="1108"/>
      <c r="AA15" s="1109"/>
      <c r="AB15" s="1108">
        <f>'Auto Print'!AE32</f>
        <v>46578</v>
      </c>
      <c r="AC15" s="1108"/>
      <c r="AD15" s="1109"/>
      <c r="AE15" s="1110">
        <f>'Auto Print'!AH32</f>
        <v>43824</v>
      </c>
      <c r="AF15" s="1108"/>
      <c r="AG15" s="1109"/>
      <c r="AH15" s="1110">
        <f>'Auto Print'!AK32</f>
        <v>26214</v>
      </c>
      <c r="AI15" s="1108"/>
      <c r="AJ15" s="1109"/>
      <c r="AK15" s="1110">
        <f>'Auto Print'!AN32</f>
        <v>0</v>
      </c>
      <c r="AL15" s="1108"/>
      <c r="AM15" s="1111"/>
      <c r="AN15" s="1107">
        <f>'Auto Print'!AW32</f>
        <v>13317</v>
      </c>
      <c r="AO15" s="1108"/>
      <c r="AP15" s="1109"/>
      <c r="AQ15" s="1108">
        <f>'Auto Print'!AZ32</f>
        <v>2715</v>
      </c>
      <c r="AR15" s="1108"/>
      <c r="AS15" s="1109"/>
      <c r="AT15" s="1110">
        <f>'Auto Print'!BC32</f>
        <v>68733</v>
      </c>
      <c r="AU15" s="1108"/>
      <c r="AV15" s="1109"/>
      <c r="AW15" s="1110">
        <f>'Auto Print'!BF32</f>
        <v>10071</v>
      </c>
      <c r="AX15" s="1108"/>
      <c r="AY15" s="1111"/>
      <c r="AZ15" s="1107">
        <f>'Auto Print'!BI32</f>
        <v>31620</v>
      </c>
      <c r="BA15" s="1108"/>
      <c r="BB15" s="1109"/>
      <c r="BC15" s="1108">
        <f>'Auto Print'!BL32</f>
        <v>34512</v>
      </c>
      <c r="BD15" s="1108"/>
      <c r="BE15" s="1109"/>
      <c r="BF15" s="1110">
        <f>'Auto Print'!BO32</f>
        <v>26496</v>
      </c>
      <c r="BG15" s="1108"/>
      <c r="BH15" s="1109"/>
      <c r="BI15" s="1110">
        <f>'Auto Print'!BR32</f>
        <v>52852.800000000003</v>
      </c>
      <c r="BJ15" s="1108"/>
      <c r="BK15" s="1111"/>
      <c r="BL15" s="1107">
        <f>'Auto Print'!BU32</f>
        <v>16747.2</v>
      </c>
      <c r="BM15" s="1108"/>
      <c r="BN15" s="1109"/>
      <c r="BO15" s="1108">
        <f>'Auto Print'!BX32</f>
        <v>9031.1999999999989</v>
      </c>
      <c r="BP15" s="1108"/>
      <c r="BQ15" s="1109"/>
      <c r="BR15" s="1110">
        <f>'Auto Print'!CA32</f>
        <v>8467.1999999999989</v>
      </c>
      <c r="BS15" s="1108"/>
      <c r="BT15" s="1109"/>
      <c r="BU15" s="1110">
        <f>'Auto Print'!CD32</f>
        <v>11731.199999999999</v>
      </c>
      <c r="BV15" s="1108"/>
      <c r="BW15" s="1109"/>
      <c r="BX15" s="1110">
        <f>'Auto Print'!CG32</f>
        <v>31667.4</v>
      </c>
      <c r="BY15" s="1108"/>
      <c r="BZ15" s="1111"/>
      <c r="CA15" s="1107">
        <f>'Auto Print'!CJ32</f>
        <v>27861</v>
      </c>
      <c r="CB15" s="1108"/>
      <c r="CC15" s="1109"/>
      <c r="CD15" s="1108">
        <f>'Auto Print'!CM32</f>
        <v>27861</v>
      </c>
      <c r="CE15" s="1108"/>
      <c r="CF15" s="1109"/>
      <c r="CG15" s="1110">
        <f>'Auto Print'!CP32</f>
        <v>27861</v>
      </c>
      <c r="CH15" s="1108"/>
      <c r="CI15" s="1109"/>
      <c r="CJ15" s="1110">
        <f>'Auto Print'!CS32</f>
        <v>23992.5</v>
      </c>
      <c r="CK15" s="1108"/>
      <c r="CL15" s="1111"/>
      <c r="CM15" s="1107">
        <f>'Auto Print'!CV32</f>
        <v>55393.5</v>
      </c>
      <c r="CN15" s="1108"/>
      <c r="CO15" s="1109"/>
      <c r="CP15" s="1108">
        <f>'Auto Print'!CY32</f>
        <v>55393.5</v>
      </c>
      <c r="CQ15" s="1108"/>
      <c r="CR15" s="1109"/>
      <c r="CS15" s="1110">
        <f>'Auto Print'!DB32</f>
        <v>55393.5</v>
      </c>
      <c r="CT15" s="1108"/>
      <c r="CU15" s="1109"/>
      <c r="CV15" s="1110">
        <f>'Auto Print'!DE32</f>
        <v>38025</v>
      </c>
      <c r="CW15" s="1108"/>
      <c r="CX15" s="1111"/>
      <c r="CY15"/>
      <c r="CZ15"/>
      <c r="DA15"/>
    </row>
    <row r="16" spans="1:108" s="224" customFormat="1" ht="20.149999999999999" customHeight="1" x14ac:dyDescent="0.35">
      <c r="A16" s="238" t="s">
        <v>216</v>
      </c>
      <c r="B16" s="243"/>
      <c r="C16" s="281" t="s">
        <v>237</v>
      </c>
      <c r="D16" s="282">
        <v>2</v>
      </c>
      <c r="G16" s="1096" t="s">
        <v>70</v>
      </c>
      <c r="H16" s="1097"/>
      <c r="I16" s="1098"/>
      <c r="J16" s="1152" t="e">
        <f>#REF!</f>
        <v>#REF!</v>
      </c>
      <c r="K16" s="1152"/>
      <c r="L16" s="1152"/>
      <c r="M16" s="1152">
        <f>'Auto Print'!P24</f>
        <v>0</v>
      </c>
      <c r="N16" s="1152"/>
      <c r="O16" s="1152"/>
      <c r="P16" s="1152">
        <f>'Auto Print'!S24</f>
        <v>0</v>
      </c>
      <c r="Q16" s="1152"/>
      <c r="R16" s="1152"/>
      <c r="S16" s="1152">
        <f>'Auto Print'!V24</f>
        <v>0</v>
      </c>
      <c r="T16" s="1152"/>
      <c r="U16" s="1152"/>
      <c r="V16" s="1091">
        <f>'Auto Print'!Y33</f>
        <v>0.91533622830223704</v>
      </c>
      <c r="W16" s="1092"/>
      <c r="X16" s="1095"/>
      <c r="Y16" s="1091">
        <f>'Auto Print'!AB33</f>
        <v>0.43777738617376782</v>
      </c>
      <c r="Z16" s="1092"/>
      <c r="AA16" s="1093"/>
      <c r="AB16" s="1092">
        <f>'Auto Print'!AE33</f>
        <v>1.2225485588972433</v>
      </c>
      <c r="AC16" s="1092"/>
      <c r="AD16" s="1093"/>
      <c r="AE16" s="1094">
        <f>'Auto Print'!AH33</f>
        <v>1.1908385547201337</v>
      </c>
      <c r="AF16" s="1092"/>
      <c r="AG16" s="1093"/>
      <c r="AH16" s="1094">
        <f>'Auto Print'!AK33</f>
        <v>0.76910105123920913</v>
      </c>
      <c r="AI16" s="1092"/>
      <c r="AJ16" s="1093"/>
      <c r="AK16" s="1094">
        <f>'Auto Print'!AN33</f>
        <v>0</v>
      </c>
      <c r="AL16" s="1092"/>
      <c r="AM16" s="1095"/>
      <c r="AN16" s="1091">
        <f>'Auto Print'!AW33</f>
        <v>0.43095792867585631</v>
      </c>
      <c r="AO16" s="1092"/>
      <c r="AP16" s="1093"/>
      <c r="AQ16" s="1092">
        <f>'Auto Print'!AZ33</f>
        <v>0.10189046835839599</v>
      </c>
      <c r="AR16" s="1092"/>
      <c r="AS16" s="1093"/>
      <c r="AT16" s="1094">
        <f>'Auto Print'!BC33</f>
        <v>2.4617371336326928</v>
      </c>
      <c r="AU16" s="1092"/>
      <c r="AV16" s="1093"/>
      <c r="AW16" s="1094">
        <f>'Auto Print'!BF33</f>
        <v>0.37795171522556392</v>
      </c>
      <c r="AX16" s="1092"/>
      <c r="AY16" s="1095"/>
      <c r="AZ16" s="1091">
        <f>'Auto Print'!BI33</f>
        <v>1.0826806599832917</v>
      </c>
      <c r="BA16" s="1092"/>
      <c r="BB16" s="1093"/>
      <c r="BC16" s="1092">
        <f>'Auto Print'!BL33</f>
        <v>1.1912137113617378</v>
      </c>
      <c r="BD16" s="1092"/>
      <c r="BE16" s="1093"/>
      <c r="BF16" s="1094">
        <f>'Auto Print'!BO33</f>
        <v>0.89038351086048462</v>
      </c>
      <c r="BG16" s="1092"/>
      <c r="BH16" s="1093"/>
      <c r="BI16" s="1094">
        <f>'Auto Print'!BR33</f>
        <v>2.2810849178860062</v>
      </c>
      <c r="BJ16" s="1092"/>
      <c r="BK16" s="1095"/>
      <c r="BL16" s="1091">
        <f>'Auto Print'!BU33</f>
        <v>0.73574286705858338</v>
      </c>
      <c r="BM16" s="1092"/>
      <c r="BN16" s="1093"/>
      <c r="BO16" s="1092">
        <f>'Auto Print'!BX33</f>
        <v>0.31709358587036063</v>
      </c>
      <c r="BP16" s="1092"/>
      <c r="BQ16" s="1093"/>
      <c r="BR16" s="1094">
        <f>'Auto Print'!CA33</f>
        <v>0.29592738912850602</v>
      </c>
      <c r="BS16" s="1092"/>
      <c r="BT16" s="1093"/>
      <c r="BU16" s="1094">
        <f>'Auto Print'!CD33</f>
        <v>0.41842112346434551</v>
      </c>
      <c r="BV16" s="1092"/>
      <c r="BW16" s="1093"/>
      <c r="BX16" s="1094">
        <f>'Auto Print'!CG33</f>
        <v>1.1770669483911527</v>
      </c>
      <c r="BY16" s="1092"/>
      <c r="BZ16" s="1095"/>
      <c r="CA16" s="1091">
        <f>'Auto Print'!CJ33</f>
        <v>1.2523039584760651</v>
      </c>
      <c r="CB16" s="1092"/>
      <c r="CC16" s="1093"/>
      <c r="CD16" s="1092">
        <f>'Auto Print'!CM33</f>
        <v>1.0326015096206151</v>
      </c>
      <c r="CE16" s="1092"/>
      <c r="CF16" s="1093"/>
      <c r="CG16" s="1094">
        <f>'Auto Print'!CP33</f>
        <v>1.0326015096206151</v>
      </c>
      <c r="CH16" s="1092"/>
      <c r="CI16" s="1093"/>
      <c r="CJ16" s="1094">
        <f>'Auto Print'!CS33</f>
        <v>0.88526491427491627</v>
      </c>
      <c r="CK16" s="1092"/>
      <c r="CL16" s="1095"/>
      <c r="CM16" s="1091">
        <f>'Auto Print'!CV33</f>
        <v>1.9358742936260722</v>
      </c>
      <c r="CN16" s="1092"/>
      <c r="CO16" s="1093"/>
      <c r="CP16" s="1092">
        <f>'Auto Print'!CY33</f>
        <v>1.9358742936260722</v>
      </c>
      <c r="CQ16" s="1092"/>
      <c r="CR16" s="1093"/>
      <c r="CS16" s="1094">
        <f>'Auto Print'!DB33</f>
        <v>2.3477624412060876</v>
      </c>
      <c r="CT16" s="1092"/>
      <c r="CU16" s="1093"/>
      <c r="CV16" s="1094">
        <f>'Auto Print'!DE33</f>
        <v>1.2743735423628517</v>
      </c>
      <c r="CW16" s="1092"/>
      <c r="CX16" s="1095"/>
      <c r="CY16"/>
      <c r="CZ16"/>
      <c r="DA16"/>
    </row>
    <row r="17" spans="1:107" s="224" customFormat="1" ht="20.149999999999999" customHeight="1" x14ac:dyDescent="0.35">
      <c r="C17" s="240" t="s">
        <v>109</v>
      </c>
      <c r="D17" s="241">
        <v>3</v>
      </c>
      <c r="G17" s="1096" t="s">
        <v>212</v>
      </c>
      <c r="H17" s="1097"/>
      <c r="I17" s="1098"/>
      <c r="J17" s="1156">
        <f>+$D$58</f>
        <v>0</v>
      </c>
      <c r="K17" s="1156"/>
      <c r="L17" s="1156"/>
      <c r="M17" s="1156">
        <f>'Auto Print'!P25</f>
        <v>0</v>
      </c>
      <c r="N17" s="1156"/>
      <c r="O17" s="1156"/>
      <c r="P17" s="1156">
        <f>'Auto Print'!S25</f>
        <v>2796</v>
      </c>
      <c r="Q17" s="1156"/>
      <c r="R17" s="1156"/>
      <c r="S17" s="1156">
        <f>'Auto Print'!V25</f>
        <v>4308</v>
      </c>
      <c r="T17" s="1156"/>
      <c r="U17" s="1156"/>
      <c r="V17" s="1070">
        <f>'Auto Print'!Y34</f>
        <v>1</v>
      </c>
      <c r="W17" s="1071"/>
      <c r="X17" s="1074"/>
      <c r="Y17" s="1070">
        <f>'Auto Print'!AB34</f>
        <v>1</v>
      </c>
      <c r="Z17" s="1071"/>
      <c r="AA17" s="1072"/>
      <c r="AB17" s="1071">
        <f>'Auto Print'!AE34</f>
        <v>1</v>
      </c>
      <c r="AC17" s="1071"/>
      <c r="AD17" s="1072"/>
      <c r="AE17" s="1073">
        <f>'Auto Print'!AH34</f>
        <v>1</v>
      </c>
      <c r="AF17" s="1071"/>
      <c r="AG17" s="1072"/>
      <c r="AH17" s="1073">
        <f>'Auto Print'!AK34</f>
        <v>1</v>
      </c>
      <c r="AI17" s="1071"/>
      <c r="AJ17" s="1072"/>
      <c r="AK17" s="1073">
        <f>'Auto Print'!AN34</f>
        <v>1</v>
      </c>
      <c r="AL17" s="1071"/>
      <c r="AM17" s="1074"/>
      <c r="AN17" s="1070">
        <f>'Auto Print'!AW34</f>
        <v>1</v>
      </c>
      <c r="AO17" s="1071"/>
      <c r="AP17" s="1072"/>
      <c r="AQ17" s="1071">
        <f>'Auto Print'!AZ34</f>
        <v>1</v>
      </c>
      <c r="AR17" s="1071"/>
      <c r="AS17" s="1072"/>
      <c r="AT17" s="1073">
        <f>'Auto Print'!BC34</f>
        <v>1</v>
      </c>
      <c r="AU17" s="1071"/>
      <c r="AV17" s="1072"/>
      <c r="AW17" s="1073">
        <f>'Auto Print'!BF34</f>
        <v>1</v>
      </c>
      <c r="AX17" s="1071"/>
      <c r="AY17" s="1074"/>
      <c r="AZ17" s="1070">
        <f>'Auto Print'!BI34</f>
        <v>1</v>
      </c>
      <c r="BA17" s="1071"/>
      <c r="BB17" s="1072"/>
      <c r="BC17" s="1071">
        <f>'Auto Print'!BL34</f>
        <v>1</v>
      </c>
      <c r="BD17" s="1071"/>
      <c r="BE17" s="1072"/>
      <c r="BF17" s="1073">
        <f>'Auto Print'!BO34</f>
        <v>1</v>
      </c>
      <c r="BG17" s="1071"/>
      <c r="BH17" s="1072"/>
      <c r="BI17" s="1073">
        <f>'Auto Print'!BR34</f>
        <v>1</v>
      </c>
      <c r="BJ17" s="1071"/>
      <c r="BK17" s="1074"/>
      <c r="BL17" s="1070">
        <f>'Auto Print'!BU34</f>
        <v>1</v>
      </c>
      <c r="BM17" s="1071"/>
      <c r="BN17" s="1072"/>
      <c r="BO17" s="1071">
        <f>'Auto Print'!BX34</f>
        <v>1</v>
      </c>
      <c r="BP17" s="1071"/>
      <c r="BQ17" s="1072"/>
      <c r="BR17" s="1073">
        <f>'Auto Print'!CA34</f>
        <v>1</v>
      </c>
      <c r="BS17" s="1071"/>
      <c r="BT17" s="1072"/>
      <c r="BU17" s="1073">
        <f>'Auto Print'!CD34</f>
        <v>1</v>
      </c>
      <c r="BV17" s="1071"/>
      <c r="BW17" s="1072"/>
      <c r="BX17" s="1073">
        <f>'Auto Print'!CG34</f>
        <v>1</v>
      </c>
      <c r="BY17" s="1071"/>
      <c r="BZ17" s="1074"/>
      <c r="CA17" s="1070">
        <f>'Auto Print'!CJ34</f>
        <v>1</v>
      </c>
      <c r="CB17" s="1071"/>
      <c r="CC17" s="1072"/>
      <c r="CD17" s="1071">
        <f>'Auto Print'!CM34</f>
        <v>1</v>
      </c>
      <c r="CE17" s="1071"/>
      <c r="CF17" s="1072"/>
      <c r="CG17" s="1073">
        <f>'Auto Print'!CP34</f>
        <v>1</v>
      </c>
      <c r="CH17" s="1071"/>
      <c r="CI17" s="1072"/>
      <c r="CJ17" s="1073">
        <f>'Auto Print'!CS34</f>
        <v>1</v>
      </c>
      <c r="CK17" s="1071"/>
      <c r="CL17" s="1074"/>
      <c r="CM17" s="1070">
        <f>'Auto Print'!CV34</f>
        <v>1</v>
      </c>
      <c r="CN17" s="1071"/>
      <c r="CO17" s="1072"/>
      <c r="CP17" s="1071">
        <f>'Auto Print'!CY34</f>
        <v>1</v>
      </c>
      <c r="CQ17" s="1071"/>
      <c r="CR17" s="1072"/>
      <c r="CS17" s="1073">
        <f>'Auto Print'!DB34</f>
        <v>1</v>
      </c>
      <c r="CT17" s="1071"/>
      <c r="CU17" s="1072"/>
      <c r="CV17" s="1073">
        <f>'Auto Print'!DE34</f>
        <v>1</v>
      </c>
      <c r="CW17" s="1071"/>
      <c r="CX17" s="1074"/>
      <c r="CY17"/>
      <c r="CZ17"/>
      <c r="DA17"/>
    </row>
    <row r="18" spans="1:107" s="224" customFormat="1" ht="20.149999999999999" customHeight="1" x14ac:dyDescent="0.35">
      <c r="C18" s="225"/>
      <c r="D18" s="225"/>
      <c r="G18" s="1075" t="s">
        <v>211</v>
      </c>
      <c r="H18" s="1076"/>
      <c r="I18" s="1077"/>
      <c r="J18" s="1159" t="e">
        <f>J17-J16</f>
        <v>#REF!</v>
      </c>
      <c r="K18" s="1159"/>
      <c r="L18" s="1159"/>
      <c r="M18" s="1159">
        <f>M17-M16</f>
        <v>0</v>
      </c>
      <c r="N18" s="1159"/>
      <c r="O18" s="1159"/>
      <c r="P18" s="1152">
        <f t="shared" ref="P18" si="4">P17-P16</f>
        <v>2796</v>
      </c>
      <c r="Q18" s="1152"/>
      <c r="R18" s="1152"/>
      <c r="S18" s="1160">
        <f t="shared" ref="S18" si="5">S17-S16</f>
        <v>4308</v>
      </c>
      <c r="T18" s="1160"/>
      <c r="U18" s="1160"/>
      <c r="V18" s="1142">
        <f>'Auto Print'!Y35</f>
        <v>8.4663771697762957E-2</v>
      </c>
      <c r="W18" s="1084"/>
      <c r="X18" s="1087"/>
      <c r="Y18" s="1081">
        <f>'Auto Print'!AB35</f>
        <v>0.56222261382623218</v>
      </c>
      <c r="Z18" s="1082"/>
      <c r="AA18" s="1083"/>
      <c r="AB18" s="1084">
        <f>'Auto Print'!AE35</f>
        <v>-0.22254855889724334</v>
      </c>
      <c r="AC18" s="1084"/>
      <c r="AD18" s="1085"/>
      <c r="AE18" s="1086">
        <f>'Auto Print'!AH35</f>
        <v>-0.19083855472013367</v>
      </c>
      <c r="AF18" s="1084"/>
      <c r="AG18" s="1085"/>
      <c r="AH18" s="1086">
        <f>'Auto Print'!AK35</f>
        <v>0.23089894876079087</v>
      </c>
      <c r="AI18" s="1084"/>
      <c r="AJ18" s="1085"/>
      <c r="AK18" s="1086">
        <f>'Auto Print'!AN35</f>
        <v>1</v>
      </c>
      <c r="AL18" s="1084"/>
      <c r="AM18" s="1087"/>
      <c r="AN18" s="1081">
        <f>'Auto Print'!AW35</f>
        <v>0.56904207132414375</v>
      </c>
      <c r="AO18" s="1082"/>
      <c r="AP18" s="1083"/>
      <c r="AQ18" s="1084">
        <f>'Auto Print'!AZ35</f>
        <v>0.89810953164160401</v>
      </c>
      <c r="AR18" s="1084"/>
      <c r="AS18" s="1085"/>
      <c r="AT18" s="1086">
        <f>'Auto Print'!BC35</f>
        <v>-1.4617371336326928</v>
      </c>
      <c r="AU18" s="1084"/>
      <c r="AV18" s="1085"/>
      <c r="AW18" s="1086">
        <f>'Auto Print'!BF35</f>
        <v>0.62204828477443608</v>
      </c>
      <c r="AX18" s="1084"/>
      <c r="AY18" s="1087"/>
      <c r="AZ18" s="1081">
        <f>'Auto Print'!BI35</f>
        <v>-8.268065998329166E-2</v>
      </c>
      <c r="BA18" s="1082"/>
      <c r="BB18" s="1083"/>
      <c r="BC18" s="1084">
        <f>'Auto Print'!BL35</f>
        <v>-0.19121371136173781</v>
      </c>
      <c r="BD18" s="1084"/>
      <c r="BE18" s="1085"/>
      <c r="BF18" s="1086">
        <f>'Auto Print'!BO35</f>
        <v>0.10961648913951538</v>
      </c>
      <c r="BG18" s="1084"/>
      <c r="BH18" s="1085"/>
      <c r="BI18" s="1086">
        <f>'Auto Print'!BR35</f>
        <v>-1.2810849178860062</v>
      </c>
      <c r="BJ18" s="1084"/>
      <c r="BK18" s="1087"/>
      <c r="BL18" s="1081">
        <f>'Auto Print'!BU35</f>
        <v>0.26425713294141662</v>
      </c>
      <c r="BM18" s="1082"/>
      <c r="BN18" s="1083"/>
      <c r="BO18" s="1084">
        <f>'Auto Print'!BX35</f>
        <v>0.68290641412963937</v>
      </c>
      <c r="BP18" s="1084"/>
      <c r="BQ18" s="1085"/>
      <c r="BR18" s="1086">
        <f>'Auto Print'!CA35</f>
        <v>0.70407261087149398</v>
      </c>
      <c r="BS18" s="1084"/>
      <c r="BT18" s="1085"/>
      <c r="BU18" s="1086">
        <f>'Auto Print'!CD35</f>
        <v>0.58157887653565443</v>
      </c>
      <c r="BV18" s="1084"/>
      <c r="BW18" s="1085"/>
      <c r="BX18" s="1086">
        <f>'Auto Print'!CG35</f>
        <v>-0.17706694839115267</v>
      </c>
      <c r="BY18" s="1084"/>
      <c r="BZ18" s="1087"/>
      <c r="CA18" s="1088">
        <f>'Auto Print'!CJ35</f>
        <v>-0.25230395847606513</v>
      </c>
      <c r="CB18" s="1089"/>
      <c r="CC18" s="1090"/>
      <c r="CD18" s="1084">
        <f>'Auto Print'!CM35</f>
        <v>-3.2601509620615143E-2</v>
      </c>
      <c r="CE18" s="1084"/>
      <c r="CF18" s="1085"/>
      <c r="CG18" s="1086">
        <f>'Auto Print'!CP35</f>
        <v>-3.2601509620615143E-2</v>
      </c>
      <c r="CH18" s="1084"/>
      <c r="CI18" s="1085"/>
      <c r="CJ18" s="1086">
        <f>'Auto Print'!CS35</f>
        <v>0.11473508572508373</v>
      </c>
      <c r="CK18" s="1084"/>
      <c r="CL18" s="1087"/>
      <c r="CM18" s="1081">
        <f>'Auto Print'!CV35</f>
        <v>-0.93587429362607222</v>
      </c>
      <c r="CN18" s="1082"/>
      <c r="CO18" s="1083"/>
      <c r="CP18" s="1084">
        <f>'Auto Print'!CY35</f>
        <v>-0.93587429362607222</v>
      </c>
      <c r="CQ18" s="1084"/>
      <c r="CR18" s="1085"/>
      <c r="CS18" s="1086">
        <f>'Auto Print'!DB35</f>
        <v>-1.3477624412060876</v>
      </c>
      <c r="CT18" s="1084"/>
      <c r="CU18" s="1085"/>
      <c r="CV18" s="1086">
        <f>'Auto Print'!DE35</f>
        <v>-0.27437354236285172</v>
      </c>
      <c r="CW18" s="1084"/>
      <c r="CX18" s="1087"/>
      <c r="CY18"/>
      <c r="CZ18"/>
      <c r="DA18"/>
    </row>
    <row r="19" spans="1:107" s="224" customFormat="1" ht="20.149999999999999" customHeight="1" thickBot="1" x14ac:dyDescent="0.4">
      <c r="C19" s="225"/>
      <c r="D19" s="225"/>
      <c r="G19" s="1175" t="s">
        <v>119</v>
      </c>
      <c r="H19" s="1176"/>
      <c r="I19" s="1177"/>
      <c r="V19" s="1178">
        <f>SUM(V15)</f>
        <v>33935</v>
      </c>
      <c r="W19" s="1178"/>
      <c r="X19" s="1178"/>
      <c r="Y19" s="1179">
        <f>SUM(Y15:AM15)</f>
        <v>130585</v>
      </c>
      <c r="Z19" s="1180"/>
      <c r="AA19" s="1180"/>
      <c r="AB19" s="1180">
        <f>SUM(AB15:AP15)</f>
        <v>129933</v>
      </c>
      <c r="AC19" s="1180"/>
      <c r="AD19" s="1180"/>
      <c r="AE19" s="1180"/>
      <c r="AF19" s="1180"/>
      <c r="AG19" s="1180"/>
      <c r="AH19" s="1180"/>
      <c r="AI19" s="1180"/>
      <c r="AJ19" s="1180"/>
      <c r="AK19" s="1180"/>
      <c r="AL19" s="1180"/>
      <c r="AM19" s="1181"/>
      <c r="AN19" s="1178">
        <f>SUM(AN15:AY15)</f>
        <v>94836</v>
      </c>
      <c r="AO19" s="1178"/>
      <c r="AP19" s="1178"/>
      <c r="AQ19" s="1178">
        <f>SUM(AQ15:BB15)</f>
        <v>113139</v>
      </c>
      <c r="AR19" s="1178"/>
      <c r="AS19" s="1178"/>
      <c r="AT19" s="1178"/>
      <c r="AU19" s="1178"/>
      <c r="AV19" s="1178"/>
      <c r="AW19" s="1178"/>
      <c r="AX19" s="1178"/>
      <c r="AY19" s="1178"/>
      <c r="AZ19" s="1182">
        <f>SUM(AZ15:BK15)</f>
        <v>145480.79999999999</v>
      </c>
      <c r="BA19" s="1182"/>
      <c r="BB19" s="1182"/>
      <c r="BC19" s="1182">
        <f>SUM(BC15:BN15)</f>
        <v>130608</v>
      </c>
      <c r="BD19" s="1182"/>
      <c r="BE19" s="1182"/>
      <c r="BF19" s="1182"/>
      <c r="BG19" s="1182"/>
      <c r="BH19" s="1182"/>
      <c r="BI19" s="1182"/>
      <c r="BJ19" s="1182"/>
      <c r="BK19" s="1182"/>
      <c r="BL19" s="1178">
        <f>SUM(BL15:BZ15)</f>
        <v>77644.2</v>
      </c>
      <c r="BM19" s="1178"/>
      <c r="BN19" s="1178"/>
      <c r="BO19" s="1178">
        <f>SUM(BO15:CC15)</f>
        <v>88758</v>
      </c>
      <c r="BP19" s="1178"/>
      <c r="BQ19" s="1178"/>
      <c r="BR19" s="1178"/>
      <c r="BS19" s="1178"/>
      <c r="BT19" s="1178"/>
      <c r="BU19" s="1178"/>
      <c r="BV19" s="1178"/>
      <c r="BW19" s="1178"/>
      <c r="BX19" s="1178"/>
      <c r="BY19" s="1178"/>
      <c r="BZ19" s="1178"/>
      <c r="CA19" s="1178">
        <f t="shared" ref="CA19" si="6">SUM(CA15:CL15)</f>
        <v>107575.5</v>
      </c>
      <c r="CB19" s="1178"/>
      <c r="CC19" s="1178"/>
      <c r="CD19" s="1178">
        <f t="shared" ref="CD19" si="7">SUM(CD15:CO15)</f>
        <v>135108</v>
      </c>
      <c r="CE19" s="1178"/>
      <c r="CF19" s="1178"/>
      <c r="CG19" s="1178"/>
      <c r="CH19" s="1178"/>
      <c r="CI19" s="1178"/>
      <c r="CJ19" s="1178"/>
      <c r="CK19" s="1178"/>
      <c r="CL19" s="1178"/>
      <c r="CM19" s="1179">
        <f t="shared" ref="CM19" si="8">SUM(CM15:CX15)</f>
        <v>204205.5</v>
      </c>
      <c r="CN19" s="1180"/>
      <c r="CO19" s="1180"/>
      <c r="CP19" s="1180">
        <f t="shared" ref="CP19" si="9">SUM(CP15:DA15)</f>
        <v>148812</v>
      </c>
      <c r="CQ19" s="1180"/>
      <c r="CR19" s="1180"/>
      <c r="CS19" s="1180"/>
      <c r="CT19" s="1180"/>
      <c r="CU19" s="1180"/>
      <c r="CV19" s="1180"/>
      <c r="CW19" s="1180"/>
      <c r="CX19" s="1181"/>
      <c r="CY19"/>
      <c r="CZ19"/>
      <c r="DA19"/>
    </row>
    <row r="20" spans="1:107" s="224" customFormat="1" ht="20.149999999999999" customHeight="1" x14ac:dyDescent="0.35">
      <c r="C20" s="225"/>
      <c r="D20" s="225"/>
      <c r="G20" s="978"/>
      <c r="H20" s="978"/>
      <c r="I20" s="978"/>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row>
    <row r="21" spans="1:107" s="224" customFormat="1" ht="20.149999999999999" customHeight="1" thickBot="1" x14ac:dyDescent="0.35">
      <c r="C21" s="225"/>
      <c r="D21" s="225"/>
    </row>
    <row r="22" spans="1:107" s="224" customFormat="1" ht="20.149999999999999" customHeight="1" x14ac:dyDescent="0.35">
      <c r="C22" s="225"/>
      <c r="D22" s="225"/>
      <c r="V22" s="1068" t="s">
        <v>183</v>
      </c>
      <c r="W22" s="1068"/>
      <c r="X22" s="1068"/>
      <c r="Y22" s="1124" t="s">
        <v>15</v>
      </c>
      <c r="Z22" s="1125"/>
      <c r="AA22" s="1125"/>
      <c r="AB22" s="1125"/>
      <c r="AC22" s="1125"/>
      <c r="AD22" s="1125"/>
      <c r="AE22" s="1125"/>
      <c r="AF22" s="1125"/>
      <c r="AG22" s="1125"/>
      <c r="AH22" s="1125"/>
      <c r="AI22" s="1125"/>
      <c r="AJ22" s="1125"/>
      <c r="AK22" s="1125"/>
      <c r="AL22" s="1125"/>
      <c r="AM22" s="1126"/>
      <c r="AN22" s="1068" t="s">
        <v>16</v>
      </c>
      <c r="AO22" s="1068"/>
      <c r="AP22" s="1068"/>
      <c r="AQ22" s="1068"/>
      <c r="AR22" s="1068"/>
      <c r="AS22" s="1068"/>
      <c r="AT22" s="1068"/>
      <c r="AU22" s="1068"/>
      <c r="AV22" s="1068"/>
      <c r="AW22" s="1068"/>
      <c r="AX22" s="1068"/>
      <c r="AY22" s="1068"/>
      <c r="AZ22" s="1068" t="s">
        <v>152</v>
      </c>
      <c r="BA22" s="1068"/>
      <c r="BB22" s="1068"/>
      <c r="BC22" s="1068"/>
      <c r="BD22" s="1068"/>
      <c r="BE22" s="1068"/>
      <c r="BF22" s="1068"/>
      <c r="BG22" s="1068"/>
      <c r="BH22" s="1068"/>
      <c r="BI22" s="1068"/>
      <c r="BJ22" s="1068"/>
      <c r="BK22" s="1068"/>
      <c r="BL22" s="1068" t="s">
        <v>154</v>
      </c>
      <c r="BM22" s="1068"/>
      <c r="BN22" s="1068"/>
      <c r="BO22" s="1068"/>
      <c r="BP22" s="1068"/>
      <c r="BQ22" s="1068"/>
      <c r="BR22" s="1068"/>
      <c r="BS22" s="1068"/>
      <c r="BT22" s="1068"/>
      <c r="BU22" s="1068"/>
      <c r="BV22" s="1068"/>
      <c r="BW22" s="1068"/>
      <c r="BX22" s="1068"/>
      <c r="BY22" s="1068"/>
      <c r="BZ22" s="1068"/>
      <c r="CA22" s="1068" t="s">
        <v>180</v>
      </c>
      <c r="CB22" s="1068"/>
      <c r="CC22" s="1068"/>
      <c r="CD22" s="1068"/>
      <c r="CE22" s="1068"/>
      <c r="CF22" s="1068"/>
      <c r="CG22" s="1068"/>
      <c r="CH22" s="1068"/>
      <c r="CI22" s="1068"/>
      <c r="CJ22" s="1068"/>
      <c r="CK22" s="1068"/>
      <c r="CL22" s="1068"/>
      <c r="CM22" s="1068" t="s">
        <v>181</v>
      </c>
      <c r="CN22" s="1068"/>
      <c r="CO22" s="1068"/>
      <c r="CP22" s="1068"/>
      <c r="CQ22" s="1068"/>
      <c r="CR22" s="1068"/>
      <c r="CS22" s="1068"/>
      <c r="CT22" s="1068"/>
      <c r="CU22" s="1068"/>
      <c r="CV22" s="1068"/>
      <c r="CW22" s="1068"/>
      <c r="CX22" s="1068"/>
      <c r="CY22"/>
      <c r="CZ22"/>
      <c r="DA22"/>
    </row>
    <row r="23" spans="1:107" s="227" customFormat="1" ht="20.149999999999999" customHeight="1" x14ac:dyDescent="0.35">
      <c r="A23" s="224"/>
      <c r="B23" s="224"/>
      <c r="C23" s="225"/>
      <c r="D23" s="225"/>
      <c r="E23" s="224"/>
      <c r="G23" s="226"/>
      <c r="H23" s="226"/>
      <c r="I23" s="226"/>
      <c r="J23" s="1143" t="e">
        <f>+#REF!</f>
        <v>#REF!</v>
      </c>
      <c r="K23" s="1144"/>
      <c r="L23" s="1144"/>
      <c r="M23" s="1143" t="str">
        <f>'Auto Print'!P31</f>
        <v>WEEK PRODUKSI   37</v>
      </c>
      <c r="N23" s="1144"/>
      <c r="O23" s="1144"/>
      <c r="P23" s="1118" t="str">
        <f>'Auto Print'!S31</f>
        <v>WEEK PRODUKSI   38</v>
      </c>
      <c r="Q23" s="1119"/>
      <c r="R23" s="1120"/>
      <c r="S23" s="1118" t="str">
        <f>'Auto Print'!V31</f>
        <v>WEEK PRODUKSI   39</v>
      </c>
      <c r="T23" s="1119"/>
      <c r="U23" s="1145"/>
      <c r="V23" s="1121" t="s">
        <v>184</v>
      </c>
      <c r="W23" s="1122"/>
      <c r="X23" s="1123"/>
      <c r="Y23" s="1103" t="s">
        <v>185</v>
      </c>
      <c r="Z23" s="1103"/>
      <c r="AA23" s="1104"/>
      <c r="AB23" s="1102" t="s">
        <v>186</v>
      </c>
      <c r="AC23" s="1103"/>
      <c r="AD23" s="1104"/>
      <c r="AE23" s="1102" t="s">
        <v>187</v>
      </c>
      <c r="AF23" s="1103"/>
      <c r="AG23" s="1104"/>
      <c r="AH23" s="1102" t="s">
        <v>188</v>
      </c>
      <c r="AI23" s="1103"/>
      <c r="AJ23" s="1104"/>
      <c r="AK23" s="1102" t="s">
        <v>189</v>
      </c>
      <c r="AL23" s="1103"/>
      <c r="AM23" s="1104"/>
      <c r="AN23" s="1102" t="s">
        <v>190</v>
      </c>
      <c r="AO23" s="1103"/>
      <c r="AP23" s="1104"/>
      <c r="AQ23" s="1102" t="s">
        <v>191</v>
      </c>
      <c r="AR23" s="1103"/>
      <c r="AS23" s="1104"/>
      <c r="AT23" s="1102" t="s">
        <v>192</v>
      </c>
      <c r="AU23" s="1103"/>
      <c r="AV23" s="1104"/>
      <c r="AW23" s="1102" t="s">
        <v>193</v>
      </c>
      <c r="AX23" s="1103"/>
      <c r="AY23" s="1104"/>
      <c r="AZ23" s="1102" t="s">
        <v>194</v>
      </c>
      <c r="BA23" s="1103"/>
      <c r="BB23" s="1104"/>
      <c r="BC23" s="1102" t="s">
        <v>195</v>
      </c>
      <c r="BD23" s="1103"/>
      <c r="BE23" s="1104"/>
      <c r="BF23" s="1102" t="s">
        <v>196</v>
      </c>
      <c r="BG23" s="1103"/>
      <c r="BH23" s="1104"/>
      <c r="BI23" s="1102" t="s">
        <v>197</v>
      </c>
      <c r="BJ23" s="1103"/>
      <c r="BK23" s="1104"/>
      <c r="BL23" s="1102" t="s">
        <v>198</v>
      </c>
      <c r="BM23" s="1103"/>
      <c r="BN23" s="1104"/>
      <c r="BO23" s="1102" t="s">
        <v>199</v>
      </c>
      <c r="BP23" s="1103"/>
      <c r="BQ23" s="1104"/>
      <c r="BR23" s="1102" t="s">
        <v>200</v>
      </c>
      <c r="BS23" s="1103"/>
      <c r="BT23" s="1104"/>
      <c r="BU23" s="1102" t="s">
        <v>201</v>
      </c>
      <c r="BV23" s="1103"/>
      <c r="BW23" s="1104"/>
      <c r="BX23" s="1102" t="s">
        <v>202</v>
      </c>
      <c r="BY23" s="1103"/>
      <c r="BZ23" s="1104"/>
      <c r="CA23" s="1102" t="s">
        <v>203</v>
      </c>
      <c r="CB23" s="1103"/>
      <c r="CC23" s="1104"/>
      <c r="CD23" s="1102" t="s">
        <v>204</v>
      </c>
      <c r="CE23" s="1103"/>
      <c r="CF23" s="1104"/>
      <c r="CG23" s="1102" t="s">
        <v>205</v>
      </c>
      <c r="CH23" s="1103"/>
      <c r="CI23" s="1104"/>
      <c r="CJ23" s="1102" t="s">
        <v>206</v>
      </c>
      <c r="CK23" s="1103"/>
      <c r="CL23" s="1104"/>
      <c r="CM23" s="1102" t="s">
        <v>207</v>
      </c>
      <c r="CN23" s="1103"/>
      <c r="CO23" s="1104"/>
      <c r="CP23" s="1102" t="s">
        <v>235</v>
      </c>
      <c r="CQ23" s="1103"/>
      <c r="CR23" s="1104"/>
      <c r="CS23" s="1102" t="s">
        <v>208</v>
      </c>
      <c r="CT23" s="1103"/>
      <c r="CU23" s="1104"/>
      <c r="CV23" s="1102" t="s">
        <v>209</v>
      </c>
      <c r="CW23" s="1103"/>
      <c r="CX23" s="1104"/>
      <c r="CY23"/>
      <c r="CZ23"/>
      <c r="DA23"/>
    </row>
    <row r="24" spans="1:107" s="224" customFormat="1" ht="20.149999999999999" customHeight="1" x14ac:dyDescent="0.35">
      <c r="C24" s="240" t="s">
        <v>159</v>
      </c>
      <c r="D24" s="241">
        <v>2</v>
      </c>
      <c r="G24" s="1096" t="s">
        <v>221</v>
      </c>
      <c r="H24" s="1097"/>
      <c r="I24" s="1098"/>
      <c r="J24" s="1146">
        <f>K9</f>
        <v>0</v>
      </c>
      <c r="K24" s="1146"/>
      <c r="L24" s="1146"/>
      <c r="M24" s="1146">
        <f>'Auto Print'!P32</f>
        <v>0</v>
      </c>
      <c r="N24" s="1146"/>
      <c r="O24" s="1146"/>
      <c r="P24" s="1146">
        <f>'Auto Print'!S32</f>
        <v>7575</v>
      </c>
      <c r="Q24" s="1146"/>
      <c r="R24" s="1146"/>
      <c r="S24" s="1146">
        <f>'Auto Print'!V32</f>
        <v>22052</v>
      </c>
      <c r="T24" s="1146"/>
      <c r="U24" s="1146"/>
      <c r="V24" s="1107">
        <f>'Auto Print'!Y70</f>
        <v>33935</v>
      </c>
      <c r="W24" s="1108"/>
      <c r="X24" s="1111"/>
      <c r="Y24" s="1107">
        <f>'Auto Print'!AB70</f>
        <v>13969</v>
      </c>
      <c r="Z24" s="1108"/>
      <c r="AA24" s="1109"/>
      <c r="AB24" s="1108">
        <f>'Auto Print'!AE70</f>
        <v>46578</v>
      </c>
      <c r="AC24" s="1108"/>
      <c r="AD24" s="1109"/>
      <c r="AE24" s="1110">
        <f>'Auto Print'!AH70</f>
        <v>43824</v>
      </c>
      <c r="AF24" s="1108"/>
      <c r="AG24" s="1109"/>
      <c r="AH24" s="1110">
        <f>'Auto Print'!AK70</f>
        <v>26214</v>
      </c>
      <c r="AI24" s="1108"/>
      <c r="AJ24" s="1109"/>
      <c r="AK24" s="1110">
        <f>'Auto Print'!AN70</f>
        <v>0</v>
      </c>
      <c r="AL24" s="1108"/>
      <c r="AM24" s="1111"/>
      <c r="AN24" s="1107">
        <f>'Auto Print'!AW70</f>
        <v>13317</v>
      </c>
      <c r="AO24" s="1108"/>
      <c r="AP24" s="1109"/>
      <c r="AQ24" s="1108">
        <f>'Auto Print'!AZ70</f>
        <v>2715</v>
      </c>
      <c r="AR24" s="1108"/>
      <c r="AS24" s="1109"/>
      <c r="AT24" s="1110">
        <f>'Auto Print'!BC70</f>
        <v>68733</v>
      </c>
      <c r="AU24" s="1108"/>
      <c r="AV24" s="1109"/>
      <c r="AW24" s="1110">
        <f>'Auto Print'!BF70</f>
        <v>10071</v>
      </c>
      <c r="AX24" s="1108"/>
      <c r="AY24" s="1111"/>
      <c r="AZ24" s="1107">
        <f>'Auto Print'!BI70</f>
        <v>31620</v>
      </c>
      <c r="BA24" s="1108"/>
      <c r="BB24" s="1109"/>
      <c r="BC24" s="1108">
        <f>'Auto Print'!BL70</f>
        <v>34512</v>
      </c>
      <c r="BD24" s="1108"/>
      <c r="BE24" s="1109"/>
      <c r="BF24" s="1110">
        <f>'Auto Print'!BO70</f>
        <v>26496</v>
      </c>
      <c r="BG24" s="1108"/>
      <c r="BH24" s="1109"/>
      <c r="BI24" s="1110">
        <f>'Auto Print'!BR70</f>
        <v>52852.800000000003</v>
      </c>
      <c r="BJ24" s="1108"/>
      <c r="BK24" s="1111"/>
      <c r="BL24" s="1107">
        <f>'Auto Print'!BU70</f>
        <v>16747.2</v>
      </c>
      <c r="BM24" s="1108"/>
      <c r="BN24" s="1109"/>
      <c r="BO24" s="1108">
        <f>'Auto Print'!BX70</f>
        <v>9031.1999999999989</v>
      </c>
      <c r="BP24" s="1108"/>
      <c r="BQ24" s="1109"/>
      <c r="BR24" s="1110">
        <f>'Auto Print'!CA70</f>
        <v>8467.1999999999989</v>
      </c>
      <c r="BS24" s="1108"/>
      <c r="BT24" s="1109"/>
      <c r="BU24" s="1110">
        <f>'Auto Print'!CD70</f>
        <v>11731.199999999999</v>
      </c>
      <c r="BV24" s="1108"/>
      <c r="BW24" s="1109"/>
      <c r="BX24" s="1110">
        <f>'Auto Print'!CG70</f>
        <v>31667.4</v>
      </c>
      <c r="BY24" s="1108"/>
      <c r="BZ24" s="1111"/>
      <c r="CA24" s="1107">
        <f>'Auto Print'!CJ70</f>
        <v>27861</v>
      </c>
      <c r="CB24" s="1108"/>
      <c r="CC24" s="1109"/>
      <c r="CD24" s="1108">
        <f>'Auto Print'!CM70</f>
        <v>27861</v>
      </c>
      <c r="CE24" s="1108"/>
      <c r="CF24" s="1109"/>
      <c r="CG24" s="1110">
        <f>'Auto Print'!CP70</f>
        <v>27861</v>
      </c>
      <c r="CH24" s="1108"/>
      <c r="CI24" s="1109"/>
      <c r="CJ24" s="1110">
        <f>'Auto Print'!CS70</f>
        <v>23992.5</v>
      </c>
      <c r="CK24" s="1108"/>
      <c r="CL24" s="1111"/>
      <c r="CM24" s="1107">
        <f>'Auto Print'!CV70</f>
        <v>55393.5</v>
      </c>
      <c r="CN24" s="1108"/>
      <c r="CO24" s="1109"/>
      <c r="CP24" s="1108">
        <f>'Auto Print'!CY70</f>
        <v>55393.5</v>
      </c>
      <c r="CQ24" s="1108"/>
      <c r="CR24" s="1109"/>
      <c r="CS24" s="1110">
        <f>'Auto Print'!DB70</f>
        <v>55393.5</v>
      </c>
      <c r="CT24" s="1108"/>
      <c r="CU24" s="1109"/>
      <c r="CV24" s="1110">
        <f>'Auto Print'!DE70</f>
        <v>38025</v>
      </c>
      <c r="CW24" s="1108"/>
      <c r="CX24" s="1111"/>
      <c r="CY24"/>
      <c r="CZ24"/>
      <c r="DA24"/>
    </row>
    <row r="25" spans="1:107" s="224" customFormat="1" ht="20.149999999999999" customHeight="1" x14ac:dyDescent="0.35">
      <c r="A25" s="238" t="s">
        <v>232</v>
      </c>
      <c r="B25" s="243"/>
      <c r="C25" s="281" t="s">
        <v>3378</v>
      </c>
      <c r="D25" s="282">
        <v>0</v>
      </c>
      <c r="G25" s="1096" t="s">
        <v>70</v>
      </c>
      <c r="H25" s="1097"/>
      <c r="I25" s="1098"/>
      <c r="J25" s="1152">
        <f>L9</f>
        <v>0</v>
      </c>
      <c r="K25" s="1152"/>
      <c r="L25" s="1152"/>
      <c r="M25" s="1152">
        <f>'Auto Print'!P33</f>
        <v>0</v>
      </c>
      <c r="N25" s="1152"/>
      <c r="O25" s="1152"/>
      <c r="P25" s="1152">
        <f>'Auto Print'!S33</f>
        <v>0</v>
      </c>
      <c r="Q25" s="1152"/>
      <c r="R25" s="1152"/>
      <c r="S25" s="1152">
        <f>'Auto Print'!V33</f>
        <v>0.61674331952566597</v>
      </c>
      <c r="T25" s="1152"/>
      <c r="U25" s="1152"/>
      <c r="V25" s="1091">
        <f>'Auto Print'!Y71</f>
        <v>0.69238282871918277</v>
      </c>
      <c r="W25" s="1092"/>
      <c r="X25" s="1095"/>
      <c r="Y25" s="1091">
        <f>'Auto Print'!AB71</f>
        <v>0.28558505661126282</v>
      </c>
      <c r="Z25" s="1092"/>
      <c r="AA25" s="1093"/>
      <c r="AB25" s="1092">
        <f>'Auto Print'!AE71</f>
        <v>1.0236499118093669</v>
      </c>
      <c r="AC25" s="1092"/>
      <c r="AD25" s="1093"/>
      <c r="AE25" s="1094">
        <f>'Auto Print'!AH71</f>
        <v>0.92664425982073706</v>
      </c>
      <c r="AF25" s="1092"/>
      <c r="AG25" s="1093"/>
      <c r="AH25" s="1094">
        <f>'Auto Print'!AK71</f>
        <v>0.56300160160854618</v>
      </c>
      <c r="AI25" s="1092"/>
      <c r="AJ25" s="1093"/>
      <c r="AK25" s="1094">
        <f>'Auto Print'!AN71</f>
        <v>0</v>
      </c>
      <c r="AL25" s="1092"/>
      <c r="AM25" s="1095"/>
      <c r="AN25" s="1091">
        <f>'Auto Print'!AW71</f>
        <v>0.24737902518258814</v>
      </c>
      <c r="AO25" s="1092"/>
      <c r="AP25" s="1093"/>
      <c r="AQ25" s="1092">
        <f>'Auto Print'!AZ71</f>
        <v>5.0434336064483512E-2</v>
      </c>
      <c r="AR25" s="1092"/>
      <c r="AS25" s="1093"/>
      <c r="AT25" s="1094">
        <f>'Auto Print'!BC71</f>
        <v>1.2767967663794273</v>
      </c>
      <c r="AU25" s="1092"/>
      <c r="AV25" s="1093"/>
      <c r="AW25" s="1094">
        <f>'Auto Print'!BF71</f>
        <v>0.18708073609775816</v>
      </c>
      <c r="AX25" s="1092"/>
      <c r="AY25" s="1095"/>
      <c r="AZ25" s="1091">
        <f>'Auto Print'!BI71</f>
        <v>0.58737889736978577</v>
      </c>
      <c r="BA25" s="1092"/>
      <c r="BB25" s="1093"/>
      <c r="BC25" s="1092">
        <f>'Auto Print'!BL71</f>
        <v>0.64110121777438478</v>
      </c>
      <c r="BD25" s="1092"/>
      <c r="BE25" s="1093"/>
      <c r="BF25" s="1094">
        <f>'Auto Print'!BO71</f>
        <v>0.49219453715084904</v>
      </c>
      <c r="BG25" s="1092"/>
      <c r="BH25" s="1093"/>
      <c r="BI25" s="1094">
        <f>'Auto Print'!BR71</f>
        <v>1.3628658675231879</v>
      </c>
      <c r="BJ25" s="1092"/>
      <c r="BK25" s="1095"/>
      <c r="BL25" s="1091">
        <f>'Auto Print'!BU71</f>
        <v>0.54945861890472081</v>
      </c>
      <c r="BM25" s="1092"/>
      <c r="BN25" s="1093"/>
      <c r="BO25" s="1092">
        <f>'Auto Print'!BX71</f>
        <v>0.30972854416428724</v>
      </c>
      <c r="BP25" s="1092"/>
      <c r="BQ25" s="1093"/>
      <c r="BR25" s="1094">
        <f>'Auto Print'!CA71</f>
        <v>0.29925157711442768</v>
      </c>
      <c r="BS25" s="1092"/>
      <c r="BT25" s="1093"/>
      <c r="BU25" s="1094">
        <f>'Auto Print'!CD71</f>
        <v>0.35988423748808296</v>
      </c>
      <c r="BV25" s="1092"/>
      <c r="BW25" s="1093"/>
      <c r="BX25" s="1094">
        <f>'Auto Print'!CG71</f>
        <v>1.8114317093824752</v>
      </c>
      <c r="BY25" s="1092"/>
      <c r="BZ25" s="1095"/>
      <c r="CA25" s="1091">
        <f>'Auto Print'!CJ71</f>
        <v>2.1110899929322637</v>
      </c>
      <c r="CB25" s="1092"/>
      <c r="CC25" s="1093"/>
      <c r="CD25" s="1092">
        <f>'Auto Print'!CM71</f>
        <v>1.7407233275055507</v>
      </c>
      <c r="CE25" s="1092"/>
      <c r="CF25" s="1093"/>
      <c r="CG25" s="1094">
        <f>'Auto Print'!CP71</f>
        <v>1.7407233275055507</v>
      </c>
      <c r="CH25" s="1092"/>
      <c r="CI25" s="1093"/>
      <c r="CJ25" s="1094">
        <f>'Auto Print'!CS71</f>
        <v>1.446050136814153</v>
      </c>
      <c r="CK25" s="1092"/>
      <c r="CL25" s="1095"/>
      <c r="CM25" s="1091">
        <f>'Auto Print'!CV71</f>
        <v>2.0293608501698976</v>
      </c>
      <c r="CN25" s="1092"/>
      <c r="CO25" s="1093"/>
      <c r="CP25" s="1092">
        <f>'Auto Print'!CY71</f>
        <v>2.0293608501698976</v>
      </c>
      <c r="CQ25" s="1092"/>
      <c r="CR25" s="1093"/>
      <c r="CS25" s="1094">
        <f>'Auto Print'!DB71</f>
        <v>2.4611397544613656</v>
      </c>
      <c r="CT25" s="1092"/>
      <c r="CU25" s="1093"/>
      <c r="CV25" s="1094">
        <f>'Auto Print'!DE71</f>
        <v>0.70635934764345687</v>
      </c>
      <c r="CW25" s="1092"/>
      <c r="CX25" s="1095"/>
      <c r="CY25"/>
      <c r="CZ25"/>
      <c r="DA25"/>
    </row>
    <row r="26" spans="1:107" s="224" customFormat="1" ht="20.149999999999999" customHeight="1" x14ac:dyDescent="0.35">
      <c r="C26" s="240" t="s">
        <v>109</v>
      </c>
      <c r="D26" s="241">
        <v>2</v>
      </c>
      <c r="G26" s="1096" t="s">
        <v>212</v>
      </c>
      <c r="H26" s="1097"/>
      <c r="I26" s="1098"/>
      <c r="J26" s="1156">
        <f>+$D$58</f>
        <v>0</v>
      </c>
      <c r="K26" s="1156"/>
      <c r="L26" s="1156"/>
      <c r="M26" s="1156">
        <f>'Auto Print'!P34</f>
        <v>1</v>
      </c>
      <c r="N26" s="1156"/>
      <c r="O26" s="1156"/>
      <c r="P26" s="1156">
        <f>'Auto Print'!S34</f>
        <v>1</v>
      </c>
      <c r="Q26" s="1156"/>
      <c r="R26" s="1156"/>
      <c r="S26" s="1156">
        <f>'Auto Print'!V34</f>
        <v>1</v>
      </c>
      <c r="T26" s="1156"/>
      <c r="U26" s="1156"/>
      <c r="V26" s="1070">
        <f>'Auto Print'!Y72</f>
        <v>2</v>
      </c>
      <c r="W26" s="1071"/>
      <c r="X26" s="1074"/>
      <c r="Y26" s="1070">
        <f>'Auto Print'!AB72</f>
        <v>2</v>
      </c>
      <c r="Z26" s="1071"/>
      <c r="AA26" s="1072"/>
      <c r="AB26" s="1071">
        <f>'Auto Print'!AE72</f>
        <v>2</v>
      </c>
      <c r="AC26" s="1071"/>
      <c r="AD26" s="1072"/>
      <c r="AE26" s="1073">
        <f>'Auto Print'!AH72</f>
        <v>2</v>
      </c>
      <c r="AF26" s="1071"/>
      <c r="AG26" s="1072"/>
      <c r="AH26" s="1073">
        <f>'Auto Print'!AK72</f>
        <v>2</v>
      </c>
      <c r="AI26" s="1071"/>
      <c r="AJ26" s="1072"/>
      <c r="AK26" s="1073">
        <f>'Auto Print'!AN72</f>
        <v>2</v>
      </c>
      <c r="AL26" s="1071"/>
      <c r="AM26" s="1074"/>
      <c r="AN26" s="1070">
        <f>'Auto Print'!AW72</f>
        <v>2</v>
      </c>
      <c r="AO26" s="1071"/>
      <c r="AP26" s="1072"/>
      <c r="AQ26" s="1071">
        <f>'Auto Print'!AZ72</f>
        <v>2</v>
      </c>
      <c r="AR26" s="1071"/>
      <c r="AS26" s="1072"/>
      <c r="AT26" s="1073">
        <f>'Auto Print'!BC72</f>
        <v>2</v>
      </c>
      <c r="AU26" s="1071"/>
      <c r="AV26" s="1072"/>
      <c r="AW26" s="1073">
        <f>'Auto Print'!BF72</f>
        <v>2</v>
      </c>
      <c r="AX26" s="1071"/>
      <c r="AY26" s="1074"/>
      <c r="AZ26" s="1070">
        <f>'Auto Print'!BI72</f>
        <v>2</v>
      </c>
      <c r="BA26" s="1071"/>
      <c r="BB26" s="1072"/>
      <c r="BC26" s="1071">
        <f>'Auto Print'!BL72</f>
        <v>2</v>
      </c>
      <c r="BD26" s="1071"/>
      <c r="BE26" s="1072"/>
      <c r="BF26" s="1073">
        <f>'Auto Print'!BO72</f>
        <v>2</v>
      </c>
      <c r="BG26" s="1071"/>
      <c r="BH26" s="1072"/>
      <c r="BI26" s="1073">
        <f>'Auto Print'!BR72</f>
        <v>2</v>
      </c>
      <c r="BJ26" s="1071"/>
      <c r="BK26" s="1074"/>
      <c r="BL26" s="1070">
        <f>'Auto Print'!BU72</f>
        <v>2</v>
      </c>
      <c r="BM26" s="1071"/>
      <c r="BN26" s="1072"/>
      <c r="BO26" s="1071">
        <f>'Auto Print'!BX72</f>
        <v>2</v>
      </c>
      <c r="BP26" s="1071"/>
      <c r="BQ26" s="1072"/>
      <c r="BR26" s="1073">
        <f>'Auto Print'!CA72</f>
        <v>2</v>
      </c>
      <c r="BS26" s="1071"/>
      <c r="BT26" s="1072"/>
      <c r="BU26" s="1073">
        <f>'Auto Print'!CD72</f>
        <v>2</v>
      </c>
      <c r="BV26" s="1071"/>
      <c r="BW26" s="1072"/>
      <c r="BX26" s="1073">
        <f>'Auto Print'!CG72</f>
        <v>2</v>
      </c>
      <c r="BY26" s="1071"/>
      <c r="BZ26" s="1074"/>
      <c r="CA26" s="1070">
        <f>'Auto Print'!CJ72</f>
        <v>2</v>
      </c>
      <c r="CB26" s="1071"/>
      <c r="CC26" s="1072"/>
      <c r="CD26" s="1071">
        <f>'Auto Print'!CM72</f>
        <v>2</v>
      </c>
      <c r="CE26" s="1071"/>
      <c r="CF26" s="1072"/>
      <c r="CG26" s="1073">
        <f>'Auto Print'!CP72</f>
        <v>2</v>
      </c>
      <c r="CH26" s="1071"/>
      <c r="CI26" s="1072"/>
      <c r="CJ26" s="1073">
        <f>'Auto Print'!CS72</f>
        <v>2</v>
      </c>
      <c r="CK26" s="1071"/>
      <c r="CL26" s="1074"/>
      <c r="CM26" s="1070">
        <f>'Auto Print'!CV72</f>
        <v>2</v>
      </c>
      <c r="CN26" s="1071"/>
      <c r="CO26" s="1072"/>
      <c r="CP26" s="1071">
        <f>'Auto Print'!CY72</f>
        <v>2</v>
      </c>
      <c r="CQ26" s="1071"/>
      <c r="CR26" s="1072"/>
      <c r="CS26" s="1073">
        <f>'Auto Print'!DB72</f>
        <v>2</v>
      </c>
      <c r="CT26" s="1071"/>
      <c r="CU26" s="1072"/>
      <c r="CV26" s="1073">
        <f>'Auto Print'!DE72</f>
        <v>2</v>
      </c>
      <c r="CW26" s="1071"/>
      <c r="CX26" s="1074"/>
      <c r="CY26"/>
      <c r="CZ26"/>
      <c r="DA26"/>
    </row>
    <row r="27" spans="1:107" s="224" customFormat="1" ht="20.149999999999999" customHeight="1" x14ac:dyDescent="0.35">
      <c r="C27" s="225"/>
      <c r="D27" s="225"/>
      <c r="G27" s="1075" t="s">
        <v>211</v>
      </c>
      <c r="H27" s="1076"/>
      <c r="I27" s="1077"/>
      <c r="J27" s="1159">
        <f>J26-J25</f>
        <v>0</v>
      </c>
      <c r="K27" s="1159"/>
      <c r="L27" s="1159"/>
      <c r="M27" s="1159">
        <f>M26-M25</f>
        <v>1</v>
      </c>
      <c r="N27" s="1159"/>
      <c r="O27" s="1159"/>
      <c r="P27" s="1152">
        <f t="shared" ref="P27" si="10">P26-P25</f>
        <v>1</v>
      </c>
      <c r="Q27" s="1152"/>
      <c r="R27" s="1152"/>
      <c r="S27" s="1160">
        <f t="shared" ref="S27" si="11">S26-S25</f>
        <v>0.38325668047433403</v>
      </c>
      <c r="T27" s="1160"/>
      <c r="U27" s="1160"/>
      <c r="V27" s="1142">
        <f>'Auto Print'!Y73</f>
        <v>1.3076171712808171</v>
      </c>
      <c r="W27" s="1084"/>
      <c r="X27" s="1087"/>
      <c r="Y27" s="1081">
        <f>'Auto Print'!AB73</f>
        <v>1.7144149433887372</v>
      </c>
      <c r="Z27" s="1082"/>
      <c r="AA27" s="1083"/>
      <c r="AB27" s="1084">
        <f>'Auto Print'!AE73</f>
        <v>0.97635008819063307</v>
      </c>
      <c r="AC27" s="1084"/>
      <c r="AD27" s="1085"/>
      <c r="AE27" s="1086">
        <f>'Auto Print'!AH73</f>
        <v>1.0733557401792631</v>
      </c>
      <c r="AF27" s="1084"/>
      <c r="AG27" s="1085"/>
      <c r="AH27" s="1086">
        <f>'Auto Print'!AK73</f>
        <v>1.4369983983914538</v>
      </c>
      <c r="AI27" s="1084"/>
      <c r="AJ27" s="1085"/>
      <c r="AK27" s="1086">
        <f>'Auto Print'!AN73</f>
        <v>2</v>
      </c>
      <c r="AL27" s="1084"/>
      <c r="AM27" s="1087"/>
      <c r="AN27" s="1081">
        <f>'Auto Print'!AW73</f>
        <v>1.752620974817412</v>
      </c>
      <c r="AO27" s="1082"/>
      <c r="AP27" s="1083"/>
      <c r="AQ27" s="1084">
        <f>'Auto Print'!AZ73</f>
        <v>1.9495656639355166</v>
      </c>
      <c r="AR27" s="1084"/>
      <c r="AS27" s="1085"/>
      <c r="AT27" s="1086">
        <f>'Auto Print'!BC73</f>
        <v>0.72320323362057271</v>
      </c>
      <c r="AU27" s="1084"/>
      <c r="AV27" s="1085"/>
      <c r="AW27" s="1086">
        <f>'Auto Print'!BF73</f>
        <v>1.8129192639022418</v>
      </c>
      <c r="AX27" s="1084"/>
      <c r="AY27" s="1087"/>
      <c r="AZ27" s="1081">
        <f>'Auto Print'!BI73</f>
        <v>1.4126211026302142</v>
      </c>
      <c r="BA27" s="1082"/>
      <c r="BB27" s="1083"/>
      <c r="BC27" s="1084">
        <f>'Auto Print'!BL73</f>
        <v>1.3588987822256153</v>
      </c>
      <c r="BD27" s="1084"/>
      <c r="BE27" s="1085"/>
      <c r="BF27" s="1086">
        <f>'Auto Print'!BO73</f>
        <v>1.5078054628491508</v>
      </c>
      <c r="BG27" s="1084"/>
      <c r="BH27" s="1085"/>
      <c r="BI27" s="1086">
        <f>'Auto Print'!BR73</f>
        <v>0.63713413247681205</v>
      </c>
      <c r="BJ27" s="1084"/>
      <c r="BK27" s="1087"/>
      <c r="BL27" s="1081">
        <f>'Auto Print'!BU73</f>
        <v>1.4505413810952792</v>
      </c>
      <c r="BM27" s="1082"/>
      <c r="BN27" s="1083"/>
      <c r="BO27" s="1084">
        <f>'Auto Print'!BX73</f>
        <v>1.6902714558357128</v>
      </c>
      <c r="BP27" s="1084"/>
      <c r="BQ27" s="1085"/>
      <c r="BR27" s="1086">
        <f>'Auto Print'!CA73</f>
        <v>1.7007484228855723</v>
      </c>
      <c r="BS27" s="1084"/>
      <c r="BT27" s="1085"/>
      <c r="BU27" s="1086">
        <f>'Auto Print'!CD73</f>
        <v>1.6401157625119169</v>
      </c>
      <c r="BV27" s="1084"/>
      <c r="BW27" s="1085"/>
      <c r="BX27" s="1086">
        <f>'Auto Print'!CG73</f>
        <v>0.18856829061752478</v>
      </c>
      <c r="BY27" s="1084"/>
      <c r="BZ27" s="1087"/>
      <c r="CA27" s="1088">
        <f>'Auto Print'!CJ73</f>
        <v>-0.11108999293226374</v>
      </c>
      <c r="CB27" s="1089"/>
      <c r="CC27" s="1090"/>
      <c r="CD27" s="1084">
        <f>'Auto Print'!CM73</f>
        <v>0.2592766724944493</v>
      </c>
      <c r="CE27" s="1084"/>
      <c r="CF27" s="1085"/>
      <c r="CG27" s="1086">
        <f>'Auto Print'!CP73</f>
        <v>0.2592766724944493</v>
      </c>
      <c r="CH27" s="1084"/>
      <c r="CI27" s="1085"/>
      <c r="CJ27" s="1086">
        <f>'Auto Print'!CS73</f>
        <v>0.55394986318584705</v>
      </c>
      <c r="CK27" s="1084"/>
      <c r="CL27" s="1087"/>
      <c r="CM27" s="1081">
        <f>'Auto Print'!CV73</f>
        <v>-2.9360850169897645E-2</v>
      </c>
      <c r="CN27" s="1082"/>
      <c r="CO27" s="1083"/>
      <c r="CP27" s="1084">
        <f>'Auto Print'!CY73</f>
        <v>-2.9360850169897645E-2</v>
      </c>
      <c r="CQ27" s="1084"/>
      <c r="CR27" s="1085"/>
      <c r="CS27" s="1086">
        <f>'Auto Print'!DB73</f>
        <v>-0.46113975446136557</v>
      </c>
      <c r="CT27" s="1084"/>
      <c r="CU27" s="1085"/>
      <c r="CV27" s="1086">
        <f>'Auto Print'!DE73</f>
        <v>1.2936406523565431</v>
      </c>
      <c r="CW27" s="1084"/>
      <c r="CX27" s="1087"/>
      <c r="CY27"/>
      <c r="CZ27"/>
      <c r="DA27"/>
    </row>
    <row r="28" spans="1:107" s="224" customFormat="1" ht="20.149999999999999" customHeight="1" thickBot="1" x14ac:dyDescent="0.4">
      <c r="C28" s="225"/>
      <c r="D28" s="225"/>
      <c r="G28" s="1175" t="s">
        <v>119</v>
      </c>
      <c r="H28" s="1176"/>
      <c r="I28" s="1177"/>
      <c r="V28" s="1178">
        <f>SUM(V24)</f>
        <v>33935</v>
      </c>
      <c r="W28" s="1178"/>
      <c r="X28" s="1178"/>
      <c r="Y28" s="1179">
        <f>SUM(Y24:AM24)</f>
        <v>130585</v>
      </c>
      <c r="Z28" s="1180"/>
      <c r="AA28" s="1180"/>
      <c r="AB28" s="1180">
        <f>SUM(AB24:AP24)</f>
        <v>129933</v>
      </c>
      <c r="AC28" s="1180"/>
      <c r="AD28" s="1180"/>
      <c r="AE28" s="1180"/>
      <c r="AF28" s="1180"/>
      <c r="AG28" s="1180"/>
      <c r="AH28" s="1180"/>
      <c r="AI28" s="1180"/>
      <c r="AJ28" s="1180"/>
      <c r="AK28" s="1180"/>
      <c r="AL28" s="1180"/>
      <c r="AM28" s="1181"/>
      <c r="AN28" s="1178">
        <f>SUM(AN24:AY24)</f>
        <v>94836</v>
      </c>
      <c r="AO28" s="1178"/>
      <c r="AP28" s="1178"/>
      <c r="AQ28" s="1178">
        <f>SUM(AQ24:BB24)</f>
        <v>113139</v>
      </c>
      <c r="AR28" s="1178"/>
      <c r="AS28" s="1178"/>
      <c r="AT28" s="1178"/>
      <c r="AU28" s="1178"/>
      <c r="AV28" s="1178"/>
      <c r="AW28" s="1178"/>
      <c r="AX28" s="1178"/>
      <c r="AY28" s="1178"/>
      <c r="AZ28" s="1182">
        <f>SUM(AZ24:BK24)</f>
        <v>145480.79999999999</v>
      </c>
      <c r="BA28" s="1182"/>
      <c r="BB28" s="1182"/>
      <c r="BC28" s="1182">
        <f>SUM(BC24:BN24)</f>
        <v>130608</v>
      </c>
      <c r="BD28" s="1182"/>
      <c r="BE28" s="1182"/>
      <c r="BF28" s="1182"/>
      <c r="BG28" s="1182"/>
      <c r="BH28" s="1182"/>
      <c r="BI28" s="1182"/>
      <c r="BJ28" s="1182"/>
      <c r="BK28" s="1182"/>
      <c r="BL28" s="1178">
        <f>SUM(BL24:BZ24)</f>
        <v>77644.2</v>
      </c>
      <c r="BM28" s="1178"/>
      <c r="BN28" s="1178"/>
      <c r="BO28" s="1178">
        <f>SUM(BO24:CC24)</f>
        <v>88758</v>
      </c>
      <c r="BP28" s="1178"/>
      <c r="BQ28" s="1178"/>
      <c r="BR28" s="1178"/>
      <c r="BS28" s="1178"/>
      <c r="BT28" s="1178"/>
      <c r="BU28" s="1178"/>
      <c r="BV28" s="1178"/>
      <c r="BW28" s="1178"/>
      <c r="BX28" s="1178"/>
      <c r="BY28" s="1178"/>
      <c r="BZ28" s="1178"/>
      <c r="CA28" s="1178">
        <f t="shared" ref="CA28" si="12">SUM(CA24:CL24)</f>
        <v>107575.5</v>
      </c>
      <c r="CB28" s="1178"/>
      <c r="CC28" s="1178"/>
      <c r="CD28" s="1178">
        <f t="shared" ref="CD28" si="13">SUM(CD24:CO24)</f>
        <v>135108</v>
      </c>
      <c r="CE28" s="1178"/>
      <c r="CF28" s="1178"/>
      <c r="CG28" s="1178"/>
      <c r="CH28" s="1178"/>
      <c r="CI28" s="1178"/>
      <c r="CJ28" s="1178"/>
      <c r="CK28" s="1178"/>
      <c r="CL28" s="1178"/>
      <c r="CM28" s="1179">
        <f t="shared" ref="CM28" si="14">SUM(CM24:CX24)</f>
        <v>204205.5</v>
      </c>
      <c r="CN28" s="1180"/>
      <c r="CO28" s="1180"/>
      <c r="CP28" s="1180">
        <f t="shared" ref="CP28" si="15">SUM(CP24:DA24)</f>
        <v>148812</v>
      </c>
      <c r="CQ28" s="1180"/>
      <c r="CR28" s="1180"/>
      <c r="CS28" s="1180"/>
      <c r="CT28" s="1180"/>
      <c r="CU28" s="1180"/>
      <c r="CV28" s="1180"/>
      <c r="CW28" s="1180"/>
      <c r="CX28" s="1181"/>
      <c r="CY28"/>
      <c r="CZ28"/>
      <c r="DA28"/>
    </row>
    <row r="29" spans="1:107" s="224" customFormat="1" ht="20.149999999999999" customHeight="1" x14ac:dyDescent="0.3">
      <c r="C29" s="225"/>
      <c r="D29" s="225"/>
      <c r="G29" s="978"/>
      <c r="H29" s="978"/>
      <c r="I29" s="978"/>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7"/>
      <c r="BQ29" s="247"/>
      <c r="BR29" s="247"/>
      <c r="BS29" s="247"/>
      <c r="BT29" s="247"/>
      <c r="BU29" s="247"/>
      <c r="BV29" s="247"/>
      <c r="BW29" s="247"/>
      <c r="BX29" s="247"/>
      <c r="BY29" s="247"/>
      <c r="BZ29" s="247"/>
      <c r="CA29" s="247"/>
      <c r="CB29" s="247"/>
      <c r="CC29" s="247"/>
      <c r="CD29" s="247"/>
      <c r="CE29" s="247"/>
      <c r="CF29" s="247"/>
      <c r="CG29" s="247"/>
      <c r="CH29" s="247"/>
      <c r="CI29" s="247"/>
      <c r="CJ29" s="247"/>
      <c r="CK29" s="247"/>
      <c r="CL29" s="247"/>
      <c r="CM29" s="247"/>
      <c r="CN29" s="247"/>
      <c r="CO29" s="247"/>
      <c r="CP29" s="247"/>
      <c r="CQ29" s="247"/>
      <c r="CR29" s="247"/>
      <c r="CS29" s="247"/>
      <c r="CT29" s="247"/>
      <c r="CU29" s="247"/>
      <c r="CV29" s="247"/>
      <c r="CW29" s="247"/>
      <c r="CX29" s="247"/>
      <c r="CY29" s="247"/>
      <c r="CZ29" s="247"/>
      <c r="DA29" s="247"/>
    </row>
    <row r="30" spans="1:107" s="224" customFormat="1" ht="20.149999999999999" customHeight="1" thickBot="1" x14ac:dyDescent="0.35">
      <c r="C30" s="225"/>
      <c r="D30" s="225"/>
    </row>
    <row r="31" spans="1:107" s="224" customFormat="1" ht="20.149999999999999" customHeight="1" x14ac:dyDescent="0.35">
      <c r="C31" s="225"/>
      <c r="D31" s="225"/>
      <c r="V31" s="1068" t="s">
        <v>183</v>
      </c>
      <c r="W31" s="1068"/>
      <c r="X31" s="1068"/>
      <c r="Y31" s="1124" t="s">
        <v>15</v>
      </c>
      <c r="Z31" s="1125"/>
      <c r="AA31" s="1125"/>
      <c r="AB31" s="1125"/>
      <c r="AC31" s="1125"/>
      <c r="AD31" s="1125"/>
      <c r="AE31" s="1125"/>
      <c r="AF31" s="1125"/>
      <c r="AG31" s="1125"/>
      <c r="AH31" s="1125"/>
      <c r="AI31" s="1125"/>
      <c r="AJ31" s="1125"/>
      <c r="AK31" s="1125"/>
      <c r="AL31" s="1125"/>
      <c r="AM31" s="1126"/>
      <c r="AN31" s="1068" t="s">
        <v>16</v>
      </c>
      <c r="AO31" s="1068"/>
      <c r="AP31" s="1068"/>
      <c r="AQ31" s="1068"/>
      <c r="AR31" s="1068"/>
      <c r="AS31" s="1068"/>
      <c r="AT31" s="1068"/>
      <c r="AU31" s="1068"/>
      <c r="AV31" s="1068"/>
      <c r="AW31" s="1068"/>
      <c r="AX31" s="1068"/>
      <c r="AY31" s="1068"/>
      <c r="AZ31" s="1068" t="s">
        <v>152</v>
      </c>
      <c r="BA31" s="1068"/>
      <c r="BB31" s="1068"/>
      <c r="BC31" s="1068"/>
      <c r="BD31" s="1068"/>
      <c r="BE31" s="1068"/>
      <c r="BF31" s="1068"/>
      <c r="BG31" s="1068"/>
      <c r="BH31" s="1068"/>
      <c r="BI31" s="1068"/>
      <c r="BJ31" s="1068"/>
      <c r="BK31" s="1068"/>
      <c r="BL31" s="1068" t="s">
        <v>154</v>
      </c>
      <c r="BM31" s="1068"/>
      <c r="BN31" s="1068"/>
      <c r="BO31" s="1068"/>
      <c r="BP31" s="1068"/>
      <c r="BQ31" s="1068"/>
      <c r="BR31" s="1068"/>
      <c r="BS31" s="1068"/>
      <c r="BT31" s="1068"/>
      <c r="BU31" s="1068"/>
      <c r="BV31" s="1068"/>
      <c r="BW31" s="1068"/>
      <c r="BX31" s="1068"/>
      <c r="BY31" s="1068"/>
      <c r="BZ31" s="1068"/>
      <c r="CA31" s="1068" t="s">
        <v>180</v>
      </c>
      <c r="CB31" s="1068"/>
      <c r="CC31" s="1068"/>
      <c r="CD31" s="1068"/>
      <c r="CE31" s="1068"/>
      <c r="CF31" s="1068"/>
      <c r="CG31" s="1068"/>
      <c r="CH31" s="1068"/>
      <c r="CI31" s="1068"/>
      <c r="CJ31" s="1068"/>
      <c r="CK31" s="1068"/>
      <c r="CL31" s="1068"/>
      <c r="CM31" s="1068" t="s">
        <v>181</v>
      </c>
      <c r="CN31" s="1068"/>
      <c r="CO31" s="1068"/>
      <c r="CP31" s="1068"/>
      <c r="CQ31" s="1068"/>
      <c r="CR31" s="1068"/>
      <c r="CS31" s="1068"/>
      <c r="CT31" s="1068"/>
      <c r="CU31" s="1068"/>
      <c r="CV31" s="1068"/>
      <c r="CW31" s="1068"/>
      <c r="CX31" s="1068"/>
      <c r="CY31"/>
      <c r="CZ31"/>
      <c r="DA31"/>
    </row>
    <row r="32" spans="1:107" s="227" customFormat="1" ht="20.149999999999999" customHeight="1" x14ac:dyDescent="0.35">
      <c r="A32" s="224"/>
      <c r="B32" s="224"/>
      <c r="C32" s="225"/>
      <c r="D32" s="225"/>
      <c r="E32" s="224"/>
      <c r="G32" s="226"/>
      <c r="H32" s="226"/>
      <c r="I32" s="226"/>
      <c r="J32" s="1166" t="e">
        <f>+#REF!</f>
        <v>#REF!</v>
      </c>
      <c r="K32" s="1167"/>
      <c r="L32" s="1168"/>
      <c r="M32" s="1166" t="str">
        <f>Emboss!P61</f>
        <v>WEEK PRODUKSI  37</v>
      </c>
      <c r="N32" s="1167"/>
      <c r="O32" s="1168"/>
      <c r="P32" s="1166" t="str">
        <f>Emboss!S61</f>
        <v>WEEK PRODUKSI  38</v>
      </c>
      <c r="Q32" s="1167"/>
      <c r="R32" s="1168"/>
      <c r="S32" s="1166" t="str">
        <f>Emboss!V61</f>
        <v>WEEK PRODUKSI  39</v>
      </c>
      <c r="T32" s="1167"/>
      <c r="U32" s="1168"/>
      <c r="V32" s="1121" t="s">
        <v>184</v>
      </c>
      <c r="W32" s="1122"/>
      <c r="X32" s="1123"/>
      <c r="Y32" s="1103" t="s">
        <v>185</v>
      </c>
      <c r="Z32" s="1103"/>
      <c r="AA32" s="1104"/>
      <c r="AB32" s="1102" t="s">
        <v>186</v>
      </c>
      <c r="AC32" s="1103"/>
      <c r="AD32" s="1104"/>
      <c r="AE32" s="1102" t="s">
        <v>187</v>
      </c>
      <c r="AF32" s="1103"/>
      <c r="AG32" s="1104"/>
      <c r="AH32" s="1102" t="s">
        <v>188</v>
      </c>
      <c r="AI32" s="1103"/>
      <c r="AJ32" s="1104"/>
      <c r="AK32" s="1102" t="s">
        <v>189</v>
      </c>
      <c r="AL32" s="1103"/>
      <c r="AM32" s="1104"/>
      <c r="AN32" s="1102" t="s">
        <v>190</v>
      </c>
      <c r="AO32" s="1103"/>
      <c r="AP32" s="1104"/>
      <c r="AQ32" s="1102" t="s">
        <v>191</v>
      </c>
      <c r="AR32" s="1103"/>
      <c r="AS32" s="1104"/>
      <c r="AT32" s="1102" t="s">
        <v>192</v>
      </c>
      <c r="AU32" s="1103"/>
      <c r="AV32" s="1104"/>
      <c r="AW32" s="1102" t="s">
        <v>193</v>
      </c>
      <c r="AX32" s="1103"/>
      <c r="AY32" s="1104"/>
      <c r="AZ32" s="1102" t="s">
        <v>194</v>
      </c>
      <c r="BA32" s="1103"/>
      <c r="BB32" s="1104"/>
      <c r="BC32" s="1102" t="s">
        <v>195</v>
      </c>
      <c r="BD32" s="1103"/>
      <c r="BE32" s="1104"/>
      <c r="BF32" s="1102" t="s">
        <v>196</v>
      </c>
      <c r="BG32" s="1103"/>
      <c r="BH32" s="1104"/>
      <c r="BI32" s="1102" t="s">
        <v>197</v>
      </c>
      <c r="BJ32" s="1103"/>
      <c r="BK32" s="1104"/>
      <c r="BL32" s="1102" t="s">
        <v>198</v>
      </c>
      <c r="BM32" s="1103"/>
      <c r="BN32" s="1104"/>
      <c r="BO32" s="1102" t="s">
        <v>199</v>
      </c>
      <c r="BP32" s="1103"/>
      <c r="BQ32" s="1104"/>
      <c r="BR32" s="1102" t="s">
        <v>200</v>
      </c>
      <c r="BS32" s="1103"/>
      <c r="BT32" s="1104"/>
      <c r="BU32" s="1102" t="s">
        <v>201</v>
      </c>
      <c r="BV32" s="1103"/>
      <c r="BW32" s="1104"/>
      <c r="BX32" s="1102" t="s">
        <v>202</v>
      </c>
      <c r="BY32" s="1103"/>
      <c r="BZ32" s="1104"/>
      <c r="CA32" s="1102" t="s">
        <v>203</v>
      </c>
      <c r="CB32" s="1103"/>
      <c r="CC32" s="1104"/>
      <c r="CD32" s="1102" t="s">
        <v>204</v>
      </c>
      <c r="CE32" s="1103"/>
      <c r="CF32" s="1104"/>
      <c r="CG32" s="1102" t="s">
        <v>205</v>
      </c>
      <c r="CH32" s="1103"/>
      <c r="CI32" s="1104"/>
      <c r="CJ32" s="1102" t="s">
        <v>206</v>
      </c>
      <c r="CK32" s="1103"/>
      <c r="CL32" s="1104"/>
      <c r="CM32" s="1102" t="s">
        <v>207</v>
      </c>
      <c r="CN32" s="1103"/>
      <c r="CO32" s="1104"/>
      <c r="CP32" s="1102" t="s">
        <v>235</v>
      </c>
      <c r="CQ32" s="1103"/>
      <c r="CR32" s="1104"/>
      <c r="CS32" s="1102" t="s">
        <v>208</v>
      </c>
      <c r="CT32" s="1103"/>
      <c r="CU32" s="1104"/>
      <c r="CV32" s="1102" t="s">
        <v>209</v>
      </c>
      <c r="CW32" s="1103"/>
      <c r="CX32" s="1104"/>
      <c r="CY32"/>
      <c r="CZ32"/>
      <c r="DA32"/>
    </row>
    <row r="33" spans="1:105" s="224" customFormat="1" ht="20.149999999999999" customHeight="1" x14ac:dyDescent="0.35">
      <c r="C33" s="225"/>
      <c r="D33" s="225"/>
      <c r="G33" s="1096" t="s">
        <v>221</v>
      </c>
      <c r="H33" s="1097"/>
      <c r="I33" s="1098"/>
      <c r="J33" s="1112">
        <f>K$89</f>
        <v>0</v>
      </c>
      <c r="K33" s="1113"/>
      <c r="L33" s="1114"/>
      <c r="M33" s="1115">
        <f>Emboss!P62</f>
        <v>702</v>
      </c>
      <c r="N33" s="1116"/>
      <c r="O33" s="1117"/>
      <c r="P33" s="1115">
        <f>Emboss!S62</f>
        <v>14086</v>
      </c>
      <c r="Q33" s="1116"/>
      <c r="R33" s="1117"/>
      <c r="S33" s="1115">
        <f>Emboss!V62</f>
        <v>90290</v>
      </c>
      <c r="T33" s="1116"/>
      <c r="U33" s="1117"/>
      <c r="V33" s="1107">
        <f>Emboss!Y62</f>
        <v>106700</v>
      </c>
      <c r="W33" s="1108"/>
      <c r="X33" s="1111"/>
      <c r="Y33" s="1107">
        <f>Emboss!AB62</f>
        <v>90332</v>
      </c>
      <c r="Z33" s="1108"/>
      <c r="AA33" s="1109"/>
      <c r="AB33" s="1108">
        <f>Emboss!AE62</f>
        <v>165918</v>
      </c>
      <c r="AC33" s="1108"/>
      <c r="AD33" s="1109"/>
      <c r="AE33" s="1110">
        <f>Emboss!AH62</f>
        <v>128246</v>
      </c>
      <c r="AF33" s="1108"/>
      <c r="AG33" s="1109"/>
      <c r="AH33" s="1110">
        <f>Emboss!AK62</f>
        <v>140064</v>
      </c>
      <c r="AI33" s="1108"/>
      <c r="AJ33" s="1109"/>
      <c r="AK33" s="1110">
        <f>Emboss!AN62</f>
        <v>32490</v>
      </c>
      <c r="AL33" s="1108"/>
      <c r="AM33" s="1111"/>
      <c r="AN33" s="1107">
        <f>Emboss!AQ62</f>
        <v>19800</v>
      </c>
      <c r="AO33" s="1108"/>
      <c r="AP33" s="1109"/>
      <c r="AQ33" s="1108">
        <f>Emboss!AZ62</f>
        <v>53817</v>
      </c>
      <c r="AR33" s="1108"/>
      <c r="AS33" s="1109"/>
      <c r="AT33" s="1110">
        <f>Emboss!BC62</f>
        <v>6813</v>
      </c>
      <c r="AU33" s="1108"/>
      <c r="AV33" s="1109"/>
      <c r="AW33" s="1110">
        <f>Emboss!BF62</f>
        <v>34017</v>
      </c>
      <c r="AX33" s="1108"/>
      <c r="AY33" s="1111"/>
      <c r="AZ33" s="1107">
        <f>Emboss!BR62</f>
        <v>74365.5</v>
      </c>
      <c r="BA33" s="1108"/>
      <c r="BB33" s="1109"/>
      <c r="BC33" s="1108">
        <f>Emboss!BU62</f>
        <v>83155.5</v>
      </c>
      <c r="BD33" s="1108"/>
      <c r="BE33" s="1109"/>
      <c r="BF33" s="1110">
        <f>Emboss!BX62</f>
        <v>63523.5</v>
      </c>
      <c r="BG33" s="1108"/>
      <c r="BH33" s="1109"/>
      <c r="BI33" s="1110">
        <f>Emboss!CA62</f>
        <v>117162.70000000001</v>
      </c>
      <c r="BJ33" s="1108"/>
      <c r="BK33" s="1111"/>
      <c r="BL33" s="1107">
        <f>Emboss!CD62</f>
        <v>40788.399999999994</v>
      </c>
      <c r="BM33" s="1108"/>
      <c r="BN33" s="1109"/>
      <c r="BO33" s="1108">
        <f>Emboss!CG62</f>
        <v>25356.399999999998</v>
      </c>
      <c r="BP33" s="1108"/>
      <c r="BQ33" s="1109"/>
      <c r="BR33" s="1110">
        <f>Emboss!CJ62</f>
        <v>24228.399999999998</v>
      </c>
      <c r="BS33" s="1108"/>
      <c r="BT33" s="1109"/>
      <c r="BU33" s="1110">
        <f>Emboss!CM62</f>
        <v>30756.399999999991</v>
      </c>
      <c r="BV33" s="1108"/>
      <c r="BW33" s="1109"/>
      <c r="BX33" s="1110">
        <f>Emboss!CP62</f>
        <v>87278.2</v>
      </c>
      <c r="BY33" s="1108"/>
      <c r="BZ33" s="1111"/>
      <c r="CA33" s="1107">
        <f>Emboss!CS62</f>
        <v>81371.5</v>
      </c>
      <c r="CB33" s="1108"/>
      <c r="CC33" s="1109"/>
      <c r="CD33" s="1108">
        <f>Emboss!CV62</f>
        <v>84143.5</v>
      </c>
      <c r="CE33" s="1108"/>
      <c r="CF33" s="1109"/>
      <c r="CG33" s="1110">
        <f>Emboss!CY62</f>
        <v>79643.5</v>
      </c>
      <c r="CH33" s="1108"/>
      <c r="CI33" s="1109"/>
      <c r="CJ33" s="1110">
        <f>Emboss!DB62</f>
        <v>64305</v>
      </c>
      <c r="CK33" s="1108"/>
      <c r="CL33" s="1111"/>
      <c r="CM33" s="1107">
        <f>Emboss!DE62</f>
        <v>127072.5</v>
      </c>
      <c r="CN33" s="1108"/>
      <c r="CO33" s="1109"/>
      <c r="CP33" s="1108">
        <f>Emboss!DH62</f>
        <v>127072.5</v>
      </c>
      <c r="CQ33" s="1108"/>
      <c r="CR33" s="1109"/>
      <c r="CS33" s="1110">
        <f>Emboss!DK62</f>
        <v>127072.5</v>
      </c>
      <c r="CT33" s="1108"/>
      <c r="CU33" s="1109"/>
      <c r="CV33" s="1110">
        <f>Emboss!DN62</f>
        <v>82362</v>
      </c>
      <c r="CW33" s="1108"/>
      <c r="CX33" s="1111"/>
      <c r="CY33"/>
      <c r="CZ33"/>
      <c r="DA33"/>
    </row>
    <row r="34" spans="1:105" s="224" customFormat="1" ht="20.149999999999999" customHeight="1" x14ac:dyDescent="0.35">
      <c r="A34" s="238" t="s">
        <v>217</v>
      </c>
      <c r="C34" s="240" t="s">
        <v>159</v>
      </c>
      <c r="D34" s="241">
        <v>22</v>
      </c>
      <c r="G34" s="1096" t="s">
        <v>70</v>
      </c>
      <c r="H34" s="1097"/>
      <c r="I34" s="1098"/>
      <c r="J34" s="1131">
        <f>L$89</f>
        <v>0</v>
      </c>
      <c r="K34" s="1132"/>
      <c r="L34" s="1133"/>
      <c r="M34" s="1131">
        <f>Emboss!P63</f>
        <v>0</v>
      </c>
      <c r="N34" s="1132"/>
      <c r="O34" s="1133"/>
      <c r="P34" s="1131">
        <f>Emboss!S63</f>
        <v>0</v>
      </c>
      <c r="Q34" s="1132"/>
      <c r="R34" s="1133"/>
      <c r="S34" s="1131">
        <f>Emboss!V63</f>
        <v>12.538070025464981</v>
      </c>
      <c r="T34" s="1132"/>
      <c r="U34" s="1133"/>
      <c r="V34" s="1091">
        <f>Emboss!Y63</f>
        <v>14.856964056959507</v>
      </c>
      <c r="W34" s="1092"/>
      <c r="X34" s="1095"/>
      <c r="Y34" s="1091">
        <f>Emboss!AB63</f>
        <v>12.573358609814553</v>
      </c>
      <c r="Z34" s="1092"/>
      <c r="AA34" s="1093"/>
      <c r="AB34" s="1092">
        <f>Emboss!AE63</f>
        <v>22.851501995631747</v>
      </c>
      <c r="AC34" s="1092"/>
      <c r="AD34" s="1093"/>
      <c r="AE34" s="1094">
        <f>Emboss!AH63</f>
        <v>18.815961781072136</v>
      </c>
      <c r="AF34" s="1092"/>
      <c r="AG34" s="1093"/>
      <c r="AH34" s="1094">
        <f>Emboss!AK63</f>
        <v>23.066016596583516</v>
      </c>
      <c r="AI34" s="1092"/>
      <c r="AJ34" s="1093"/>
      <c r="AK34" s="1094">
        <f>Emboss!AN63</f>
        <v>5.5423561103303012</v>
      </c>
      <c r="AL34" s="1092"/>
      <c r="AM34" s="1095"/>
      <c r="AN34" s="1091">
        <f>Emboss!AQ63</f>
        <v>3.1634615384615383</v>
      </c>
      <c r="AO34" s="1092"/>
      <c r="AP34" s="1093"/>
      <c r="AQ34" s="1092">
        <f>Emboss!AZ63</f>
        <v>7.8921471445514833</v>
      </c>
      <c r="AR34" s="1092"/>
      <c r="AS34" s="1093"/>
      <c r="AT34" s="1094">
        <f>Emboss!BC63</f>
        <v>0.85124132830002197</v>
      </c>
      <c r="AU34" s="1092"/>
      <c r="AV34" s="1093"/>
      <c r="AW34" s="1094">
        <f>Emboss!BF63</f>
        <v>4.7286856060899449</v>
      </c>
      <c r="AX34" s="1092"/>
      <c r="AY34" s="1095"/>
      <c r="AZ34" s="1091">
        <f>Emboss!BR63</f>
        <v>9.6180264556934372</v>
      </c>
      <c r="BA34" s="1092"/>
      <c r="BB34" s="1093"/>
      <c r="BC34" s="1092">
        <f>Emboss!BU63</f>
        <v>10.805825964625143</v>
      </c>
      <c r="BD34" s="1092"/>
      <c r="BE34" s="1093"/>
      <c r="BF34" s="1094">
        <f>Emboss!BX63</f>
        <v>8.2327800210726476</v>
      </c>
      <c r="BG34" s="1092"/>
      <c r="BH34" s="1093"/>
      <c r="BI34" s="1094">
        <f>Emboss!CA63</f>
        <v>17.824679038468968</v>
      </c>
      <c r="BJ34" s="1092"/>
      <c r="BK34" s="1095"/>
      <c r="BL34" s="1091">
        <f>Emboss!CD63</f>
        <v>5.7193179085440757</v>
      </c>
      <c r="BM34" s="1092"/>
      <c r="BN34" s="1093"/>
      <c r="BO34" s="1092">
        <f>Emboss!CG63</f>
        <v>2.7294256738940383</v>
      </c>
      <c r="BP34" s="1092"/>
      <c r="BQ34" s="1093"/>
      <c r="BR34" s="1094">
        <f>Emboss!CJ63</f>
        <v>2.5868894937850424</v>
      </c>
      <c r="BS34" s="1092"/>
      <c r="BT34" s="1093"/>
      <c r="BU34" s="1094">
        <f>Emboss!CM63</f>
        <v>3.4117797276073145</v>
      </c>
      <c r="BV34" s="1092"/>
      <c r="BW34" s="1093"/>
      <c r="BX34" s="1094">
        <f>Emboss!CP63</f>
        <v>6.4781611631991707</v>
      </c>
      <c r="BY34" s="1092"/>
      <c r="BZ34" s="1095"/>
      <c r="CA34" s="1091">
        <f>Emboss!CS63</f>
        <v>7.1073466465310222</v>
      </c>
      <c r="CB34" s="1092"/>
      <c r="CC34" s="1093"/>
      <c r="CD34" s="1092">
        <f>Emboss!CV63</f>
        <v>6.2579864170918134</v>
      </c>
      <c r="CE34" s="1092"/>
      <c r="CF34" s="1093"/>
      <c r="CG34" s="1094">
        <f>Emboss!CY63</f>
        <v>5.5390178856232817</v>
      </c>
      <c r="CH34" s="1092"/>
      <c r="CI34" s="1093"/>
      <c r="CJ34" s="1094">
        <f>Emboss!DB63</f>
        <v>5.4411131344074199</v>
      </c>
      <c r="CK34" s="1092"/>
      <c r="CL34" s="1095"/>
      <c r="CM34" s="1091">
        <f>Emboss!DE63</f>
        <v>13.882038199748003</v>
      </c>
      <c r="CN34" s="1092"/>
      <c r="CO34" s="1093"/>
      <c r="CP34" s="1092">
        <f>Emboss!DH63</f>
        <v>13.882038199748003</v>
      </c>
      <c r="CQ34" s="1092"/>
      <c r="CR34" s="1093"/>
      <c r="CS34" s="1094">
        <f>Emboss!DK63</f>
        <v>16.966935577469776</v>
      </c>
      <c r="CT34" s="1092"/>
      <c r="CU34" s="1093"/>
      <c r="CV34" s="1094">
        <f>Emboss!DN63</f>
        <v>10.894758850701987</v>
      </c>
      <c r="CW34" s="1092"/>
      <c r="CX34" s="1095"/>
      <c r="CY34"/>
      <c r="CZ34"/>
      <c r="DA34"/>
    </row>
    <row r="35" spans="1:105" s="224" customFormat="1" ht="20.149999999999999" customHeight="1" x14ac:dyDescent="0.35">
      <c r="C35" s="281" t="s">
        <v>225</v>
      </c>
      <c r="D35" s="283">
        <v>10</v>
      </c>
      <c r="G35" s="1096" t="s">
        <v>212</v>
      </c>
      <c r="H35" s="1097"/>
      <c r="I35" s="1098"/>
      <c r="J35" s="1099">
        <v>22</v>
      </c>
      <c r="K35" s="1100"/>
      <c r="L35" s="1101"/>
      <c r="M35" s="1099">
        <f>Emboss!P64</f>
        <v>22</v>
      </c>
      <c r="N35" s="1100"/>
      <c r="O35" s="1101"/>
      <c r="P35" s="1099">
        <f>Emboss!S64</f>
        <v>22</v>
      </c>
      <c r="Q35" s="1100"/>
      <c r="R35" s="1101"/>
      <c r="S35" s="1099">
        <f>Emboss!V64</f>
        <v>22</v>
      </c>
      <c r="T35" s="1100"/>
      <c r="U35" s="1101"/>
      <c r="V35" s="1070">
        <f>Emboss!Y64</f>
        <v>22</v>
      </c>
      <c r="W35" s="1071"/>
      <c r="X35" s="1074"/>
      <c r="Y35" s="1070">
        <f>Emboss!AB64</f>
        <v>22</v>
      </c>
      <c r="Z35" s="1071"/>
      <c r="AA35" s="1072"/>
      <c r="AB35" s="1071">
        <f>Emboss!AE64</f>
        <v>22</v>
      </c>
      <c r="AC35" s="1071"/>
      <c r="AD35" s="1072"/>
      <c r="AE35" s="1073">
        <f>Emboss!AH64</f>
        <v>22</v>
      </c>
      <c r="AF35" s="1071"/>
      <c r="AG35" s="1072"/>
      <c r="AH35" s="1073">
        <f>Emboss!AK64</f>
        <v>22</v>
      </c>
      <c r="AI35" s="1071"/>
      <c r="AJ35" s="1072"/>
      <c r="AK35" s="1073">
        <f>Emboss!AN64</f>
        <v>22</v>
      </c>
      <c r="AL35" s="1071"/>
      <c r="AM35" s="1074"/>
      <c r="AN35" s="1070">
        <f>Emboss!AQ64</f>
        <v>22</v>
      </c>
      <c r="AO35" s="1071"/>
      <c r="AP35" s="1072"/>
      <c r="AQ35" s="1071">
        <f>Emboss!AZ64</f>
        <v>22</v>
      </c>
      <c r="AR35" s="1071"/>
      <c r="AS35" s="1072"/>
      <c r="AT35" s="1073">
        <f>Emboss!BC64</f>
        <v>22</v>
      </c>
      <c r="AU35" s="1071"/>
      <c r="AV35" s="1072"/>
      <c r="AW35" s="1073">
        <f>Emboss!BF64</f>
        <v>22</v>
      </c>
      <c r="AX35" s="1071"/>
      <c r="AY35" s="1074"/>
      <c r="AZ35" s="1070">
        <f>Emboss!BR64</f>
        <v>32</v>
      </c>
      <c r="BA35" s="1071"/>
      <c r="BB35" s="1072"/>
      <c r="BC35" s="1071">
        <f>Emboss!BU64</f>
        <v>32</v>
      </c>
      <c r="BD35" s="1071"/>
      <c r="BE35" s="1072"/>
      <c r="BF35" s="1073">
        <f>Emboss!BX64</f>
        <v>32</v>
      </c>
      <c r="BG35" s="1071"/>
      <c r="BH35" s="1072"/>
      <c r="BI35" s="1073">
        <f>Emboss!CA64</f>
        <v>32</v>
      </c>
      <c r="BJ35" s="1071"/>
      <c r="BK35" s="1074"/>
      <c r="BL35" s="1070">
        <f>Emboss!CD64</f>
        <v>32</v>
      </c>
      <c r="BM35" s="1071"/>
      <c r="BN35" s="1072"/>
      <c r="BO35" s="1071">
        <f>Emboss!CG64</f>
        <v>32</v>
      </c>
      <c r="BP35" s="1071"/>
      <c r="BQ35" s="1072"/>
      <c r="BR35" s="1073">
        <f>Emboss!CJ64</f>
        <v>32</v>
      </c>
      <c r="BS35" s="1071"/>
      <c r="BT35" s="1072"/>
      <c r="BU35" s="1073">
        <f>Emboss!CM64</f>
        <v>32</v>
      </c>
      <c r="BV35" s="1071"/>
      <c r="BW35" s="1072"/>
      <c r="BX35" s="1073">
        <f>Emboss!CP64</f>
        <v>32</v>
      </c>
      <c r="BY35" s="1071"/>
      <c r="BZ35" s="1074"/>
      <c r="CA35" s="1070">
        <f>Emboss!CS64</f>
        <v>32</v>
      </c>
      <c r="CB35" s="1071"/>
      <c r="CC35" s="1072"/>
      <c r="CD35" s="1071">
        <f>Emboss!CV64</f>
        <v>32</v>
      </c>
      <c r="CE35" s="1071"/>
      <c r="CF35" s="1072"/>
      <c r="CG35" s="1073">
        <f>Emboss!CY64</f>
        <v>32</v>
      </c>
      <c r="CH35" s="1071"/>
      <c r="CI35" s="1072"/>
      <c r="CJ35" s="1073">
        <f>Emboss!DB64</f>
        <v>32</v>
      </c>
      <c r="CK35" s="1071"/>
      <c r="CL35" s="1074"/>
      <c r="CM35" s="1070">
        <f>Emboss!DE64</f>
        <v>32</v>
      </c>
      <c r="CN35" s="1071"/>
      <c r="CO35" s="1072"/>
      <c r="CP35" s="1071">
        <f>Emboss!DH64</f>
        <v>32</v>
      </c>
      <c r="CQ35" s="1071"/>
      <c r="CR35" s="1072"/>
      <c r="CS35" s="1073">
        <f>Emboss!DK64</f>
        <v>32</v>
      </c>
      <c r="CT35" s="1071"/>
      <c r="CU35" s="1072"/>
      <c r="CV35" s="1073">
        <f>Emboss!DN64</f>
        <v>32</v>
      </c>
      <c r="CW35" s="1071"/>
      <c r="CX35" s="1074"/>
      <c r="CY35"/>
      <c r="CZ35"/>
      <c r="DA35"/>
    </row>
    <row r="36" spans="1:105" s="224" customFormat="1" ht="20.149999999999999" customHeight="1" x14ac:dyDescent="0.35">
      <c r="C36" s="240" t="s">
        <v>159</v>
      </c>
      <c r="D36" s="244">
        <f>SUM(D34:D35)</f>
        <v>32</v>
      </c>
      <c r="G36" s="1075" t="s">
        <v>211</v>
      </c>
      <c r="H36" s="1076"/>
      <c r="I36" s="1077"/>
      <c r="J36" s="1078">
        <f>J35-J34</f>
        <v>22</v>
      </c>
      <c r="K36" s="1079"/>
      <c r="L36" s="1080"/>
      <c r="M36" s="1078">
        <f>Emboss!P65</f>
        <v>22</v>
      </c>
      <c r="N36" s="1079"/>
      <c r="O36" s="1080"/>
      <c r="P36" s="1078">
        <f>Emboss!S65</f>
        <v>22</v>
      </c>
      <c r="Q36" s="1079"/>
      <c r="R36" s="1080"/>
      <c r="S36" s="1078">
        <f>Emboss!V65</f>
        <v>9.4619299745350194</v>
      </c>
      <c r="T36" s="1079"/>
      <c r="U36" s="1080"/>
      <c r="V36" s="1142">
        <f>Emboss!Y65</f>
        <v>7.1430359430404931</v>
      </c>
      <c r="W36" s="1084"/>
      <c r="X36" s="1087"/>
      <c r="Y36" s="1081">
        <f>Emboss!AB65</f>
        <v>9.4266413901854467</v>
      </c>
      <c r="Z36" s="1082"/>
      <c r="AA36" s="1083"/>
      <c r="AB36" s="1084">
        <f>Emboss!AE65</f>
        <v>-0.85150199563174667</v>
      </c>
      <c r="AC36" s="1084"/>
      <c r="AD36" s="1085"/>
      <c r="AE36" s="1086">
        <f>Emboss!AH65</f>
        <v>3.1840382189278635</v>
      </c>
      <c r="AF36" s="1084"/>
      <c r="AG36" s="1085"/>
      <c r="AH36" s="1086">
        <f>Emboss!AK65</f>
        <v>-1.0660165965835162</v>
      </c>
      <c r="AI36" s="1084"/>
      <c r="AJ36" s="1085"/>
      <c r="AK36" s="1086">
        <f>Emboss!AN65</f>
        <v>16.457643889669697</v>
      </c>
      <c r="AL36" s="1084"/>
      <c r="AM36" s="1087"/>
      <c r="AN36" s="1081">
        <f>Emboss!AQ65</f>
        <v>18.83653846153846</v>
      </c>
      <c r="AO36" s="1082"/>
      <c r="AP36" s="1083"/>
      <c r="AQ36" s="1084">
        <f>Emboss!AZ65</f>
        <v>14.107852855448517</v>
      </c>
      <c r="AR36" s="1084"/>
      <c r="AS36" s="1085"/>
      <c r="AT36" s="1086">
        <f>Emboss!BC65</f>
        <v>21.148758671699976</v>
      </c>
      <c r="AU36" s="1084"/>
      <c r="AV36" s="1085"/>
      <c r="AW36" s="1086">
        <f>Emboss!BF65</f>
        <v>17.271314393910053</v>
      </c>
      <c r="AX36" s="1084"/>
      <c r="AY36" s="1087"/>
      <c r="AZ36" s="1081">
        <f>Emboss!BR65</f>
        <v>22.381973544306561</v>
      </c>
      <c r="BA36" s="1082"/>
      <c r="BB36" s="1083"/>
      <c r="BC36" s="1084">
        <f>Emboss!BU65</f>
        <v>21.194174035374857</v>
      </c>
      <c r="BD36" s="1084"/>
      <c r="BE36" s="1085"/>
      <c r="BF36" s="1086">
        <f>Emboss!BX65</f>
        <v>23.767219978927351</v>
      </c>
      <c r="BG36" s="1084"/>
      <c r="BH36" s="1085"/>
      <c r="BI36" s="1086">
        <f>Emboss!CA65</f>
        <v>14.175320961531032</v>
      </c>
      <c r="BJ36" s="1084"/>
      <c r="BK36" s="1087"/>
      <c r="BL36" s="1081">
        <f>Emboss!CD65</f>
        <v>26.280682091455922</v>
      </c>
      <c r="BM36" s="1082"/>
      <c r="BN36" s="1083"/>
      <c r="BO36" s="1084">
        <f>Emboss!CG65</f>
        <v>29.270574326105962</v>
      </c>
      <c r="BP36" s="1084"/>
      <c r="BQ36" s="1085"/>
      <c r="BR36" s="1086">
        <f>Emboss!CJ65</f>
        <v>29.413110506214956</v>
      </c>
      <c r="BS36" s="1084"/>
      <c r="BT36" s="1085"/>
      <c r="BU36" s="1086">
        <f>Emboss!CM65</f>
        <v>28.588220272392686</v>
      </c>
      <c r="BV36" s="1084"/>
      <c r="BW36" s="1085"/>
      <c r="BX36" s="1086">
        <f>Emboss!CP65</f>
        <v>25.521838836800828</v>
      </c>
      <c r="BY36" s="1084"/>
      <c r="BZ36" s="1087"/>
      <c r="CA36" s="1088">
        <f>Emboss!CS65</f>
        <v>24.89265335346898</v>
      </c>
      <c r="CB36" s="1089"/>
      <c r="CC36" s="1090"/>
      <c r="CD36" s="1084">
        <f>Emboss!CV65</f>
        <v>25.742013582908186</v>
      </c>
      <c r="CE36" s="1084"/>
      <c r="CF36" s="1085"/>
      <c r="CG36" s="1086">
        <f>Emboss!CY65</f>
        <v>26.460982114376719</v>
      </c>
      <c r="CH36" s="1084"/>
      <c r="CI36" s="1085"/>
      <c r="CJ36" s="1086">
        <f>Emboss!DB65</f>
        <v>26.55888686559258</v>
      </c>
      <c r="CK36" s="1084"/>
      <c r="CL36" s="1087"/>
      <c r="CM36" s="1081">
        <f>Emboss!DE65</f>
        <v>18.117961800251997</v>
      </c>
      <c r="CN36" s="1082"/>
      <c r="CO36" s="1083"/>
      <c r="CP36" s="1084">
        <f>Emboss!DH65</f>
        <v>18.117961800251997</v>
      </c>
      <c r="CQ36" s="1084"/>
      <c r="CR36" s="1085"/>
      <c r="CS36" s="1086">
        <f>Emboss!DK65</f>
        <v>15.033064422530224</v>
      </c>
      <c r="CT36" s="1084"/>
      <c r="CU36" s="1085"/>
      <c r="CV36" s="1086">
        <f>Emboss!DN65</f>
        <v>21.105241149298013</v>
      </c>
      <c r="CW36" s="1084"/>
      <c r="CX36" s="1087"/>
      <c r="CY36"/>
      <c r="CZ36"/>
      <c r="DA36"/>
    </row>
    <row r="37" spans="1:105" s="224" customFormat="1" ht="20.149999999999999" customHeight="1" thickBot="1" x14ac:dyDescent="0.4">
      <c r="C37" s="225"/>
      <c r="D37" s="225"/>
      <c r="G37" s="1175" t="s">
        <v>119</v>
      </c>
      <c r="H37" s="1176"/>
      <c r="I37" s="1177"/>
      <c r="V37" s="1178">
        <f>SUM(V33)</f>
        <v>106700</v>
      </c>
      <c r="W37" s="1178"/>
      <c r="X37" s="1178"/>
      <c r="Y37" s="1179">
        <f>SUM(Y33:AM33)</f>
        <v>557050</v>
      </c>
      <c r="Z37" s="1180"/>
      <c r="AA37" s="1180"/>
      <c r="AB37" s="1180">
        <f>SUM(AB33:AP33)</f>
        <v>486518</v>
      </c>
      <c r="AC37" s="1180"/>
      <c r="AD37" s="1180"/>
      <c r="AE37" s="1180"/>
      <c r="AF37" s="1180"/>
      <c r="AG37" s="1180"/>
      <c r="AH37" s="1180"/>
      <c r="AI37" s="1180"/>
      <c r="AJ37" s="1180"/>
      <c r="AK37" s="1180"/>
      <c r="AL37" s="1180"/>
      <c r="AM37" s="1181"/>
      <c r="AN37" s="1178">
        <f>SUM(AN33:AY33)</f>
        <v>114447</v>
      </c>
      <c r="AO37" s="1178"/>
      <c r="AP37" s="1178"/>
      <c r="AQ37" s="1178">
        <f>SUM(AQ33:BB33)</f>
        <v>169012.5</v>
      </c>
      <c r="AR37" s="1178"/>
      <c r="AS37" s="1178"/>
      <c r="AT37" s="1178"/>
      <c r="AU37" s="1178"/>
      <c r="AV37" s="1178"/>
      <c r="AW37" s="1178"/>
      <c r="AX37" s="1178"/>
      <c r="AY37" s="1178"/>
      <c r="AZ37" s="1182">
        <f>SUM(AZ33:BK33)</f>
        <v>338207.2</v>
      </c>
      <c r="BA37" s="1182"/>
      <c r="BB37" s="1182"/>
      <c r="BC37" s="1182">
        <f>SUM(BC33:BN33)</f>
        <v>304630.09999999998</v>
      </c>
      <c r="BD37" s="1182"/>
      <c r="BE37" s="1182"/>
      <c r="BF37" s="1182"/>
      <c r="BG37" s="1182"/>
      <c r="BH37" s="1182"/>
      <c r="BI37" s="1182"/>
      <c r="BJ37" s="1182"/>
      <c r="BK37" s="1182"/>
      <c r="BL37" s="1178">
        <f>SUM(BL33:BZ33)</f>
        <v>208407.8</v>
      </c>
      <c r="BM37" s="1178"/>
      <c r="BN37" s="1178"/>
      <c r="BO37" s="1178">
        <f>SUM(BO33:CC33)</f>
        <v>248990.89999999997</v>
      </c>
      <c r="BP37" s="1178"/>
      <c r="BQ37" s="1178"/>
      <c r="BR37" s="1178"/>
      <c r="BS37" s="1178"/>
      <c r="BT37" s="1178"/>
      <c r="BU37" s="1178"/>
      <c r="BV37" s="1178"/>
      <c r="BW37" s="1178"/>
      <c r="BX37" s="1178"/>
      <c r="BY37" s="1178"/>
      <c r="BZ37" s="1178"/>
      <c r="CA37" s="1178">
        <f t="shared" ref="CA37" si="16">SUM(CA33:CL33)</f>
        <v>309463.5</v>
      </c>
      <c r="CB37" s="1178"/>
      <c r="CC37" s="1178"/>
      <c r="CD37" s="1178">
        <f t="shared" ref="CD37" si="17">SUM(CD33:CO33)</f>
        <v>355164.5</v>
      </c>
      <c r="CE37" s="1178"/>
      <c r="CF37" s="1178"/>
      <c r="CG37" s="1178"/>
      <c r="CH37" s="1178"/>
      <c r="CI37" s="1178"/>
      <c r="CJ37" s="1178"/>
      <c r="CK37" s="1178"/>
      <c r="CL37" s="1178"/>
      <c r="CM37" s="1179">
        <f t="shared" ref="CM37" si="18">SUM(CM33:CX33)</f>
        <v>463579.5</v>
      </c>
      <c r="CN37" s="1180"/>
      <c r="CO37" s="1180"/>
      <c r="CP37" s="1180">
        <f t="shared" ref="CP37" si="19">SUM(CP33:DA33)</f>
        <v>336507</v>
      </c>
      <c r="CQ37" s="1180"/>
      <c r="CR37" s="1180"/>
      <c r="CS37" s="1180"/>
      <c r="CT37" s="1180"/>
      <c r="CU37" s="1180"/>
      <c r="CV37" s="1180"/>
      <c r="CW37" s="1180"/>
      <c r="CX37" s="1181"/>
      <c r="CY37"/>
      <c r="CZ37"/>
      <c r="DA37"/>
    </row>
    <row r="38" spans="1:105" s="224" customFormat="1" ht="20.149999999999999" customHeight="1" x14ac:dyDescent="0.35">
      <c r="C38" s="225"/>
      <c r="D38" s="225"/>
      <c r="G38" s="246"/>
      <c r="H38" s="246"/>
      <c r="I38" s="246"/>
      <c r="V38" s="247"/>
      <c r="W38" s="248"/>
      <c r="X38" s="248"/>
      <c r="Y38" s="248"/>
      <c r="Z38" s="248"/>
      <c r="AA38" s="248"/>
      <c r="AB38" s="247"/>
      <c r="AC38" s="248"/>
      <c r="AD38" s="248"/>
      <c r="AE38" s="248"/>
      <c r="AF38" s="248"/>
      <c r="AG38" s="248"/>
      <c r="AH38" s="248"/>
      <c r="AI38" s="248"/>
      <c r="AJ38" s="248"/>
      <c r="AK38" s="248"/>
      <c r="AL38" s="248"/>
      <c r="AM38" s="248"/>
      <c r="AN38" s="248"/>
      <c r="AO38" s="248"/>
      <c r="AP38" s="248"/>
      <c r="AQ38" s="247"/>
      <c r="AR38" s="248"/>
      <c r="AS38" s="248"/>
      <c r="AT38" s="248"/>
      <c r="AU38" s="248"/>
      <c r="AV38" s="248"/>
      <c r="AW38" s="248"/>
      <c r="AX38" s="248"/>
      <c r="AY38" s="248"/>
      <c r="AZ38" s="248"/>
      <c r="BA38" s="248"/>
      <c r="BB38" s="248"/>
      <c r="BC38" s="247"/>
      <c r="BD38" s="248"/>
      <c r="BE38" s="248"/>
      <c r="BF38" s="248"/>
      <c r="BG38" s="248"/>
      <c r="BH38" s="248"/>
      <c r="BI38" s="248"/>
      <c r="BJ38" s="248"/>
      <c r="BK38" s="248"/>
      <c r="BL38" s="248"/>
      <c r="BM38" s="248"/>
      <c r="BN38" s="248"/>
      <c r="BO38" s="247"/>
      <c r="BP38" s="248"/>
      <c r="BQ38" s="248"/>
      <c r="BR38" s="248"/>
      <c r="BS38" s="248"/>
      <c r="BT38" s="248"/>
      <c r="BU38" s="248"/>
      <c r="BV38" s="248"/>
      <c r="BW38" s="248"/>
      <c r="BX38" s="248"/>
      <c r="BY38" s="248"/>
      <c r="BZ38" s="248"/>
      <c r="CA38" s="248"/>
      <c r="CB38" s="248"/>
      <c r="CC38" s="248"/>
      <c r="CD38" s="247"/>
      <c r="CE38" s="248"/>
      <c r="CF38" s="248"/>
      <c r="CG38" s="248"/>
      <c r="CH38" s="248"/>
      <c r="CI38" s="248"/>
      <c r="CJ38" s="248"/>
      <c r="CK38" s="248"/>
      <c r="CL38" s="248"/>
      <c r="CM38" s="248"/>
      <c r="CN38" s="248"/>
      <c r="CO38" s="248"/>
      <c r="CP38" s="247"/>
      <c r="CQ38" s="248"/>
      <c r="CR38" s="248"/>
      <c r="CS38" s="248"/>
      <c r="CT38" s="248"/>
      <c r="CU38" s="248"/>
      <c r="CV38" s="248"/>
      <c r="CW38" s="248"/>
      <c r="CX38" s="248"/>
      <c r="CY38"/>
      <c r="CZ38"/>
      <c r="DA38"/>
    </row>
    <row r="39" spans="1:105" s="224" customFormat="1" ht="20.149999999999999" customHeight="1" thickBot="1" x14ac:dyDescent="0.4">
      <c r="C39" s="225"/>
      <c r="D39" s="225"/>
      <c r="CY39"/>
      <c r="CZ39"/>
      <c r="DA39"/>
    </row>
    <row r="40" spans="1:105" s="224" customFormat="1" ht="20.149999999999999" customHeight="1" x14ac:dyDescent="0.35">
      <c r="C40" s="225"/>
      <c r="D40" s="225"/>
      <c r="V40" s="1068" t="s">
        <v>183</v>
      </c>
      <c r="W40" s="1068"/>
      <c r="X40" s="1068"/>
      <c r="Y40" s="1124" t="s">
        <v>15</v>
      </c>
      <c r="Z40" s="1125"/>
      <c r="AA40" s="1125"/>
      <c r="AB40" s="1125"/>
      <c r="AC40" s="1125"/>
      <c r="AD40" s="1125"/>
      <c r="AE40" s="1125"/>
      <c r="AF40" s="1125"/>
      <c r="AG40" s="1125"/>
      <c r="AH40" s="1125"/>
      <c r="AI40" s="1125"/>
      <c r="AJ40" s="1125"/>
      <c r="AK40" s="1125"/>
      <c r="AL40" s="1125"/>
      <c r="AM40" s="1126"/>
      <c r="AN40" s="1068" t="s">
        <v>16</v>
      </c>
      <c r="AO40" s="1068"/>
      <c r="AP40" s="1068"/>
      <c r="AQ40" s="1068"/>
      <c r="AR40" s="1068"/>
      <c r="AS40" s="1068"/>
      <c r="AT40" s="1068"/>
      <c r="AU40" s="1068"/>
      <c r="AV40" s="1068"/>
      <c r="AW40" s="1068"/>
      <c r="AX40" s="1068"/>
      <c r="AY40" s="1068"/>
      <c r="AZ40" s="1068" t="s">
        <v>152</v>
      </c>
      <c r="BA40" s="1068"/>
      <c r="BB40" s="1068"/>
      <c r="BC40" s="1068"/>
      <c r="BD40" s="1068"/>
      <c r="BE40" s="1068"/>
      <c r="BF40" s="1068"/>
      <c r="BG40" s="1068"/>
      <c r="BH40" s="1068"/>
      <c r="BI40" s="1068"/>
      <c r="BJ40" s="1068"/>
      <c r="BK40" s="1068"/>
      <c r="BL40" s="1068" t="s">
        <v>154</v>
      </c>
      <c r="BM40" s="1068"/>
      <c r="BN40" s="1068"/>
      <c r="BO40" s="1068"/>
      <c r="BP40" s="1068"/>
      <c r="BQ40" s="1068"/>
      <c r="BR40" s="1068"/>
      <c r="BS40" s="1068"/>
      <c r="BT40" s="1068"/>
      <c r="BU40" s="1068"/>
      <c r="BV40" s="1068"/>
      <c r="BW40" s="1068"/>
      <c r="BX40" s="1068"/>
      <c r="BY40" s="1068"/>
      <c r="BZ40" s="1068"/>
      <c r="CA40" s="1068" t="s">
        <v>180</v>
      </c>
      <c r="CB40" s="1068"/>
      <c r="CC40" s="1068"/>
      <c r="CD40" s="1068"/>
      <c r="CE40" s="1068"/>
      <c r="CF40" s="1068"/>
      <c r="CG40" s="1068"/>
      <c r="CH40" s="1068"/>
      <c r="CI40" s="1068"/>
      <c r="CJ40" s="1068"/>
      <c r="CK40" s="1068"/>
      <c r="CL40" s="1068"/>
      <c r="CM40" s="1068" t="s">
        <v>181</v>
      </c>
      <c r="CN40" s="1068"/>
      <c r="CO40" s="1068"/>
      <c r="CP40" s="1068"/>
      <c r="CQ40" s="1068"/>
      <c r="CR40" s="1068"/>
      <c r="CS40" s="1068"/>
      <c r="CT40" s="1068"/>
      <c r="CU40" s="1068"/>
      <c r="CV40" s="1068"/>
      <c r="CW40" s="1068"/>
      <c r="CX40" s="1068"/>
      <c r="CY40"/>
      <c r="CZ40"/>
      <c r="DA40"/>
    </row>
    <row r="41" spans="1:105" s="227" customFormat="1" ht="20.149999999999999" customHeight="1" x14ac:dyDescent="0.35">
      <c r="A41" s="224"/>
      <c r="B41" s="224"/>
      <c r="C41" s="225"/>
      <c r="D41" s="225"/>
      <c r="E41" s="224"/>
      <c r="G41" s="226"/>
      <c r="H41" s="226"/>
      <c r="I41" s="226"/>
      <c r="J41" s="1166" t="e">
        <f>+#REF!</f>
        <v>#REF!</v>
      </c>
      <c r="K41" s="1167"/>
      <c r="L41" s="1168"/>
      <c r="M41" s="1166" t="str">
        <f>'Cut Press'!P32</f>
        <v>WEEK PRODUKSI  37</v>
      </c>
      <c r="N41" s="1167"/>
      <c r="O41" s="1168"/>
      <c r="P41" s="1166" t="str">
        <f>'Cut Press'!S32</f>
        <v>WEEK PRODUKSI  38</v>
      </c>
      <c r="Q41" s="1167"/>
      <c r="R41" s="1168"/>
      <c r="S41" s="1166" t="str">
        <f>'Cut Press'!V32</f>
        <v>WEEK PRODUKSI  39</v>
      </c>
      <c r="T41" s="1167"/>
      <c r="U41" s="1168"/>
      <c r="V41" s="1121" t="s">
        <v>184</v>
      </c>
      <c r="W41" s="1122"/>
      <c r="X41" s="1123"/>
      <c r="Y41" s="1103" t="s">
        <v>185</v>
      </c>
      <c r="Z41" s="1103"/>
      <c r="AA41" s="1104"/>
      <c r="AB41" s="1102" t="s">
        <v>186</v>
      </c>
      <c r="AC41" s="1103"/>
      <c r="AD41" s="1104"/>
      <c r="AE41" s="1102" t="s">
        <v>187</v>
      </c>
      <c r="AF41" s="1103"/>
      <c r="AG41" s="1104"/>
      <c r="AH41" s="1102" t="s">
        <v>188</v>
      </c>
      <c r="AI41" s="1103"/>
      <c r="AJ41" s="1104"/>
      <c r="AK41" s="1102" t="s">
        <v>189</v>
      </c>
      <c r="AL41" s="1103"/>
      <c r="AM41" s="1104"/>
      <c r="AN41" s="1102" t="s">
        <v>190</v>
      </c>
      <c r="AO41" s="1103"/>
      <c r="AP41" s="1104"/>
      <c r="AQ41" s="1102" t="s">
        <v>191</v>
      </c>
      <c r="AR41" s="1103"/>
      <c r="AS41" s="1104"/>
      <c r="AT41" s="1102" t="s">
        <v>192</v>
      </c>
      <c r="AU41" s="1103"/>
      <c r="AV41" s="1104"/>
      <c r="AW41" s="1102" t="s">
        <v>193</v>
      </c>
      <c r="AX41" s="1103"/>
      <c r="AY41" s="1104"/>
      <c r="AZ41" s="1105" t="s">
        <v>194</v>
      </c>
      <c r="BA41" s="1103"/>
      <c r="BB41" s="1106"/>
      <c r="BC41" s="1103" t="s">
        <v>195</v>
      </c>
      <c r="BD41" s="1103"/>
      <c r="BE41" s="1104"/>
      <c r="BF41" s="1102" t="s">
        <v>196</v>
      </c>
      <c r="BG41" s="1103"/>
      <c r="BH41" s="1104"/>
      <c r="BI41" s="1102" t="s">
        <v>197</v>
      </c>
      <c r="BJ41" s="1103"/>
      <c r="BK41" s="1104"/>
      <c r="BL41" s="1105" t="s">
        <v>198</v>
      </c>
      <c r="BM41" s="1103"/>
      <c r="BN41" s="1106"/>
      <c r="BO41" s="1103" t="s">
        <v>199</v>
      </c>
      <c r="BP41" s="1103"/>
      <c r="BQ41" s="1104"/>
      <c r="BR41" s="1102" t="s">
        <v>200</v>
      </c>
      <c r="BS41" s="1103"/>
      <c r="BT41" s="1104"/>
      <c r="BU41" s="1102" t="s">
        <v>201</v>
      </c>
      <c r="BV41" s="1103"/>
      <c r="BW41" s="1104"/>
      <c r="BX41" s="1102" t="s">
        <v>202</v>
      </c>
      <c r="BY41" s="1103"/>
      <c r="BZ41" s="1104"/>
      <c r="CA41" s="1105" t="s">
        <v>203</v>
      </c>
      <c r="CB41" s="1103"/>
      <c r="CC41" s="1106"/>
      <c r="CD41" s="1103" t="s">
        <v>204</v>
      </c>
      <c r="CE41" s="1103"/>
      <c r="CF41" s="1104"/>
      <c r="CG41" s="1102" t="s">
        <v>205</v>
      </c>
      <c r="CH41" s="1103"/>
      <c r="CI41" s="1104"/>
      <c r="CJ41" s="1102" t="s">
        <v>206</v>
      </c>
      <c r="CK41" s="1103"/>
      <c r="CL41" s="1104"/>
      <c r="CM41" s="1105" t="s">
        <v>207</v>
      </c>
      <c r="CN41" s="1103"/>
      <c r="CO41" s="1106"/>
      <c r="CP41" s="1103" t="s">
        <v>235</v>
      </c>
      <c r="CQ41" s="1103"/>
      <c r="CR41" s="1104"/>
      <c r="CS41" s="1102" t="s">
        <v>208</v>
      </c>
      <c r="CT41" s="1103"/>
      <c r="CU41" s="1104"/>
      <c r="CV41" s="1102" t="s">
        <v>209</v>
      </c>
      <c r="CW41" s="1103"/>
      <c r="CX41" s="1104"/>
      <c r="CY41"/>
      <c r="CZ41"/>
      <c r="DA41"/>
    </row>
    <row r="42" spans="1:105" s="224" customFormat="1" ht="20.149999999999999" customHeight="1" x14ac:dyDescent="0.35">
      <c r="C42" s="225"/>
      <c r="D42" s="225"/>
      <c r="G42" s="1096" t="s">
        <v>221</v>
      </c>
      <c r="H42" s="1097"/>
      <c r="I42" s="1098"/>
      <c r="J42" s="1112">
        <f>K$62</f>
        <v>0</v>
      </c>
      <c r="K42" s="1113"/>
      <c r="L42" s="1114"/>
      <c r="M42" s="1115">
        <f>'Cut Press'!P34</f>
        <v>0</v>
      </c>
      <c r="N42" s="1116"/>
      <c r="O42" s="1117"/>
      <c r="P42" s="1115">
        <f>'Cut Press'!S34</f>
        <v>9462</v>
      </c>
      <c r="Q42" s="1116"/>
      <c r="R42" s="1117"/>
      <c r="S42" s="1115">
        <f>'Cut Press'!V34</f>
        <v>12324</v>
      </c>
      <c r="T42" s="1116"/>
      <c r="U42" s="1117"/>
      <c r="V42" s="1107">
        <f>'Cut Press'!Y34</f>
        <v>21786</v>
      </c>
      <c r="W42" s="1108"/>
      <c r="X42" s="1111"/>
      <c r="Y42" s="1107">
        <f>'Cut Press'!AB34</f>
        <v>36030</v>
      </c>
      <c r="Z42" s="1108"/>
      <c r="AA42" s="1109"/>
      <c r="AB42" s="1108">
        <f>'Cut Press'!AE34</f>
        <v>68376</v>
      </c>
      <c r="AC42" s="1108"/>
      <c r="AD42" s="1109"/>
      <c r="AE42" s="1110">
        <f>'Cut Press'!AH34</f>
        <v>55860</v>
      </c>
      <c r="AF42" s="1108"/>
      <c r="AG42" s="1109"/>
      <c r="AH42" s="1110">
        <f>'Cut Press'!AK34</f>
        <v>24456</v>
      </c>
      <c r="AI42" s="1108"/>
      <c r="AJ42" s="1109"/>
      <c r="AK42" s="1110">
        <f>'Cut Press'!AN34</f>
        <v>1362</v>
      </c>
      <c r="AL42" s="1108"/>
      <c r="AM42" s="1111"/>
      <c r="AN42" s="1107">
        <f>'Cut Press'!AW34</f>
        <v>32293.5</v>
      </c>
      <c r="AO42" s="1108"/>
      <c r="AP42" s="1109"/>
      <c r="AQ42" s="1108">
        <f>'Cut Press'!BC34</f>
        <v>4072.5</v>
      </c>
      <c r="AR42" s="1108"/>
      <c r="AS42" s="1109"/>
      <c r="AT42" s="1110">
        <f>'Cut Press'!BF34</f>
        <v>110947.5</v>
      </c>
      <c r="AU42" s="1108"/>
      <c r="AV42" s="1109"/>
      <c r="AW42" s="1110">
        <f>'Cut Press'!BI34</f>
        <v>26380.5</v>
      </c>
      <c r="AX42" s="1108"/>
      <c r="AY42" s="1111"/>
      <c r="AZ42" s="1107">
        <f>'Cut Press'!BL34</f>
        <v>56629.5</v>
      </c>
      <c r="BA42" s="1108"/>
      <c r="BB42" s="1109"/>
      <c r="BC42" s="1108">
        <f>'Cut Press'!BO34</f>
        <v>59863.5</v>
      </c>
      <c r="BD42" s="1108"/>
      <c r="BE42" s="1109"/>
      <c r="BF42" s="1110">
        <f>'Cut Press'!BR34</f>
        <v>44239.5</v>
      </c>
      <c r="BG42" s="1108"/>
      <c r="BH42" s="1109"/>
      <c r="BI42" s="1110">
        <f>'Cut Press'!BU34</f>
        <v>80077.5</v>
      </c>
      <c r="BJ42" s="1108"/>
      <c r="BK42" s="1111"/>
      <c r="BL42" s="1107">
        <f>'Cut Press'!BX34</f>
        <v>25533.599999999999</v>
      </c>
      <c r="BM42" s="1108"/>
      <c r="BN42" s="1109"/>
      <c r="BO42" s="1108">
        <f>'Cut Press'!CA34</f>
        <v>9849.6</v>
      </c>
      <c r="BP42" s="1108"/>
      <c r="BQ42" s="1109"/>
      <c r="BR42" s="1110">
        <f>'Cut Press'!CD34</f>
        <v>9003.6</v>
      </c>
      <c r="BS42" s="1108"/>
      <c r="BT42" s="1109"/>
      <c r="BU42" s="1110">
        <f>'Cut Press'!CG34</f>
        <v>13899.599999999999</v>
      </c>
      <c r="BV42" s="1108"/>
      <c r="BW42" s="1109"/>
      <c r="BX42" s="1110">
        <f>'Cut Press'!CJ34</f>
        <v>15645.599999999999</v>
      </c>
      <c r="BY42" s="1108"/>
      <c r="BZ42" s="1111"/>
      <c r="CA42" s="1107">
        <f>'Cut Press'!CM34</f>
        <v>10498.5</v>
      </c>
      <c r="CB42" s="1108"/>
      <c r="CC42" s="1109"/>
      <c r="CD42" s="1108">
        <f>'Cut Press'!CP34</f>
        <v>10960.5</v>
      </c>
      <c r="CE42" s="1108"/>
      <c r="CF42" s="1109"/>
      <c r="CG42" s="1110">
        <f>'Cut Press'!CS34</f>
        <v>10210.5</v>
      </c>
      <c r="CH42" s="1108"/>
      <c r="CI42" s="1109"/>
      <c r="CJ42" s="1110">
        <f>'Cut Press'!CV34</f>
        <v>10210.5</v>
      </c>
      <c r="CK42" s="1108"/>
      <c r="CL42" s="1111"/>
      <c r="CM42" s="1107">
        <f>'Cut Press'!CY34</f>
        <v>63454.5</v>
      </c>
      <c r="CN42" s="1108"/>
      <c r="CO42" s="1109"/>
      <c r="CP42" s="1108">
        <f>'Cut Press'!DB34</f>
        <v>63454.5</v>
      </c>
      <c r="CQ42" s="1108"/>
      <c r="CR42" s="1109"/>
      <c r="CS42" s="1110">
        <f>'Cut Press'!DE34</f>
        <v>63454.5</v>
      </c>
      <c r="CT42" s="1108"/>
      <c r="CU42" s="1109"/>
      <c r="CV42" s="1110">
        <f>'Cut Press'!DH34</f>
        <v>63454.5</v>
      </c>
      <c r="CW42" s="1108"/>
      <c r="CX42" s="1111"/>
      <c r="CY42"/>
      <c r="CZ42"/>
      <c r="DA42"/>
    </row>
    <row r="43" spans="1:105" s="224" customFormat="1" ht="20.149999999999999" customHeight="1" x14ac:dyDescent="0.35">
      <c r="A43" s="238" t="s">
        <v>218</v>
      </c>
      <c r="C43" s="240" t="s">
        <v>3370</v>
      </c>
      <c r="D43" s="241">
        <v>16</v>
      </c>
      <c r="G43" s="1096" t="s">
        <v>233</v>
      </c>
      <c r="H43" s="1097"/>
      <c r="I43" s="1098"/>
      <c r="J43" s="1099">
        <f>L$62</f>
        <v>0</v>
      </c>
      <c r="K43" s="1100"/>
      <c r="L43" s="1101"/>
      <c r="M43" s="1099">
        <f>'Cut Press'!P35</f>
        <v>0</v>
      </c>
      <c r="N43" s="1100"/>
      <c r="O43" s="1101"/>
      <c r="P43" s="1099">
        <f>'Cut Press'!S35</f>
        <v>0</v>
      </c>
      <c r="Q43" s="1100"/>
      <c r="R43" s="1101"/>
      <c r="S43" s="1099">
        <f>'Cut Press'!V35</f>
        <v>2.7151515151515153</v>
      </c>
      <c r="T43" s="1100"/>
      <c r="U43" s="1101"/>
      <c r="V43" s="1091">
        <f>'Cut Press'!Y35</f>
        <v>4.8796536796536802</v>
      </c>
      <c r="W43" s="1092"/>
      <c r="X43" s="1095"/>
      <c r="Y43" s="1091">
        <f>'Cut Press'!AB35</f>
        <v>8.5044733044733043</v>
      </c>
      <c r="Z43" s="1092"/>
      <c r="AA43" s="1093"/>
      <c r="AB43" s="1092">
        <f>'Cut Press'!AE35</f>
        <v>18.077922077922079</v>
      </c>
      <c r="AC43" s="1092"/>
      <c r="AD43" s="1093"/>
      <c r="AE43" s="1094">
        <f>'Cut Press'!AH35</f>
        <v>12.335930735930734</v>
      </c>
      <c r="AF43" s="1092"/>
      <c r="AG43" s="1093"/>
      <c r="AH43" s="1094">
        <f>'Cut Press'!AK35</f>
        <v>6.3792207792207787</v>
      </c>
      <c r="AI43" s="1092"/>
      <c r="AJ43" s="1093"/>
      <c r="AK43" s="1094">
        <f>'Cut Press'!AN35</f>
        <v>0.78614718614718615</v>
      </c>
      <c r="AL43" s="1092"/>
      <c r="AM43" s="1095"/>
      <c r="AN43" s="1183">
        <f>'Cut Press'!AW35</f>
        <v>7.4831168831168835</v>
      </c>
      <c r="AO43" s="1184"/>
      <c r="AP43" s="1185"/>
      <c r="AQ43" s="1092">
        <f>'Cut Press'!BC35</f>
        <v>0.78354978354978355</v>
      </c>
      <c r="AR43" s="1092"/>
      <c r="AS43" s="1093"/>
      <c r="AT43" s="1094">
        <f>'Cut Press'!BF35</f>
        <v>21.921212121212122</v>
      </c>
      <c r="AU43" s="1092"/>
      <c r="AV43" s="1093"/>
      <c r="AW43" s="1094">
        <f>'Cut Press'!BI35</f>
        <v>0.74563492063492065</v>
      </c>
      <c r="AX43" s="1092"/>
      <c r="AY43" s="1095"/>
      <c r="AZ43" s="1091">
        <f>'Cut Press'!BL35</f>
        <v>10.371039844509232</v>
      </c>
      <c r="BA43" s="1092"/>
      <c r="BB43" s="1093"/>
      <c r="BC43" s="1092">
        <f>'Cut Press'!BO35</f>
        <v>11.517748917748918</v>
      </c>
      <c r="BD43" s="1092"/>
      <c r="BE43" s="1093"/>
      <c r="BF43" s="1094">
        <f>'Cut Press'!BR35</f>
        <v>8.511688311688312</v>
      </c>
      <c r="BG43" s="1092"/>
      <c r="BH43" s="1093"/>
      <c r="BI43" s="1094">
        <f>'Cut Press'!BU35</f>
        <v>15.406926406926406</v>
      </c>
      <c r="BJ43" s="1092"/>
      <c r="BK43" s="1095"/>
      <c r="BL43" s="1091">
        <f>'Cut Press'!BX35</f>
        <v>17.16952380952381</v>
      </c>
      <c r="BM43" s="1092"/>
      <c r="BN43" s="1093"/>
      <c r="BO43" s="1092">
        <f>'Cut Press'!CA35</f>
        <v>1.8950649350649351</v>
      </c>
      <c r="BP43" s="1092"/>
      <c r="BQ43" s="1093"/>
      <c r="BR43" s="1094">
        <f>'Cut Press'!CD35</f>
        <v>1.7322943722943722</v>
      </c>
      <c r="BS43" s="1092"/>
      <c r="BT43" s="1093"/>
      <c r="BU43" s="1094">
        <f>'Cut Press'!CG35</f>
        <v>2.6742857142857144</v>
      </c>
      <c r="BV43" s="1092"/>
      <c r="BW43" s="1093"/>
      <c r="BX43" s="1094">
        <f>'Cut Press'!CJ35</f>
        <v>3.6791534391534393</v>
      </c>
      <c r="BY43" s="1092"/>
      <c r="BZ43" s="1095"/>
      <c r="CA43" s="1091">
        <f>'Cut Press'!CM35</f>
        <v>2.6042328042328045</v>
      </c>
      <c r="CB43" s="1092"/>
      <c r="CC43" s="1093"/>
      <c r="CD43" s="1092">
        <f>'Cut Press'!CP35</f>
        <v>2.3974025974025972</v>
      </c>
      <c r="CE43" s="1092"/>
      <c r="CF43" s="1093"/>
      <c r="CG43" s="1094">
        <f>'Cut Press'!CS35</f>
        <v>1.9645021645021645</v>
      </c>
      <c r="CH43" s="1092"/>
      <c r="CI43" s="1093"/>
      <c r="CJ43" s="1094">
        <f>'Cut Press'!CV35</f>
        <v>1.9645021645021645</v>
      </c>
      <c r="CK43" s="1092"/>
      <c r="CL43" s="1095"/>
      <c r="CM43" s="1091">
        <f>'Cut Press'!CY35</f>
        <v>12.208658008658009</v>
      </c>
      <c r="CN43" s="1092"/>
      <c r="CO43" s="1093"/>
      <c r="CP43" s="1092">
        <f>'Cut Press'!DB35</f>
        <v>12.208658008658009</v>
      </c>
      <c r="CQ43" s="1092"/>
      <c r="CR43" s="1093"/>
      <c r="CS43" s="1094">
        <f>'Cut Press'!DE35</f>
        <v>14.921693121693123</v>
      </c>
      <c r="CT43" s="1092"/>
      <c r="CU43" s="1093"/>
      <c r="CV43" s="1094">
        <f>'Cut Press'!DH35</f>
        <v>12.208658008658009</v>
      </c>
      <c r="CW43" s="1092"/>
      <c r="CX43" s="1095"/>
      <c r="CY43"/>
      <c r="CZ43"/>
      <c r="DA43"/>
    </row>
    <row r="44" spans="1:105" s="224" customFormat="1" ht="20.149999999999999" customHeight="1" x14ac:dyDescent="0.35">
      <c r="A44" s="1066" t="s">
        <v>3369</v>
      </c>
      <c r="B44" s="1067"/>
      <c r="C44" s="281" t="s">
        <v>238</v>
      </c>
      <c r="D44" s="282">
        <v>16</v>
      </c>
      <c r="G44" s="1096" t="s">
        <v>234</v>
      </c>
      <c r="H44" s="1097"/>
      <c r="I44" s="1098"/>
      <c r="J44" s="1099">
        <v>8</v>
      </c>
      <c r="K44" s="1100"/>
      <c r="L44" s="1101"/>
      <c r="M44" s="1099">
        <f>'Cut Press'!P36</f>
        <v>8</v>
      </c>
      <c r="N44" s="1100"/>
      <c r="O44" s="1101"/>
      <c r="P44" s="1099">
        <f>'Cut Press'!S36</f>
        <v>8</v>
      </c>
      <c r="Q44" s="1100"/>
      <c r="R44" s="1101"/>
      <c r="S44" s="1099">
        <f>'Cut Press'!V36</f>
        <v>8</v>
      </c>
      <c r="T44" s="1100"/>
      <c r="U44" s="1101"/>
      <c r="V44" s="1070">
        <f>'Cut Press'!Y36</f>
        <v>16</v>
      </c>
      <c r="W44" s="1071"/>
      <c r="X44" s="1074"/>
      <c r="Y44" s="1070">
        <f>'Cut Press'!AB36</f>
        <v>16</v>
      </c>
      <c r="Z44" s="1071"/>
      <c r="AA44" s="1072"/>
      <c r="AB44" s="1071">
        <f>'Cut Press'!AE36</f>
        <v>16</v>
      </c>
      <c r="AC44" s="1071"/>
      <c r="AD44" s="1072"/>
      <c r="AE44" s="1073">
        <f>'Cut Press'!AH36</f>
        <v>16</v>
      </c>
      <c r="AF44" s="1071"/>
      <c r="AG44" s="1072"/>
      <c r="AH44" s="1073">
        <f>'Cut Press'!AK36</f>
        <v>16</v>
      </c>
      <c r="AI44" s="1071"/>
      <c r="AJ44" s="1072"/>
      <c r="AK44" s="1073">
        <f>'Cut Press'!AN36</f>
        <v>16</v>
      </c>
      <c r="AL44" s="1071"/>
      <c r="AM44" s="1074"/>
      <c r="AN44" s="1070">
        <f>'Cut Press'!AW36</f>
        <v>16</v>
      </c>
      <c r="AO44" s="1071"/>
      <c r="AP44" s="1072"/>
      <c r="AQ44" s="1071">
        <f>'Cut Press'!BC36</f>
        <v>16</v>
      </c>
      <c r="AR44" s="1071"/>
      <c r="AS44" s="1072"/>
      <c r="AT44" s="1073">
        <f>'Cut Press'!BF36</f>
        <v>16</v>
      </c>
      <c r="AU44" s="1071"/>
      <c r="AV44" s="1072"/>
      <c r="AW44" s="1073">
        <f>'Cut Press'!BI36</f>
        <v>16</v>
      </c>
      <c r="AX44" s="1071"/>
      <c r="AY44" s="1074"/>
      <c r="AZ44" s="1070">
        <f>'Cut Press'!BL36</f>
        <v>16</v>
      </c>
      <c r="BA44" s="1071"/>
      <c r="BB44" s="1072"/>
      <c r="BC44" s="1071">
        <f>'Cut Press'!BO36</f>
        <v>16</v>
      </c>
      <c r="BD44" s="1071"/>
      <c r="BE44" s="1072"/>
      <c r="BF44" s="1073">
        <f>'Cut Press'!BR36</f>
        <v>16</v>
      </c>
      <c r="BG44" s="1071"/>
      <c r="BH44" s="1072"/>
      <c r="BI44" s="1073">
        <f>'Cut Press'!BU36</f>
        <v>16</v>
      </c>
      <c r="BJ44" s="1071"/>
      <c r="BK44" s="1074"/>
      <c r="BL44" s="1070">
        <f>'Cut Press'!BX36</f>
        <v>16</v>
      </c>
      <c r="BM44" s="1071"/>
      <c r="BN44" s="1072"/>
      <c r="BO44" s="1071">
        <f>'Cut Press'!CA36</f>
        <v>16</v>
      </c>
      <c r="BP44" s="1071"/>
      <c r="BQ44" s="1072"/>
      <c r="BR44" s="1073">
        <f>'Cut Press'!CD36</f>
        <v>16</v>
      </c>
      <c r="BS44" s="1071"/>
      <c r="BT44" s="1072"/>
      <c r="BU44" s="1073">
        <f>'Cut Press'!CG36</f>
        <v>16</v>
      </c>
      <c r="BV44" s="1071"/>
      <c r="BW44" s="1072"/>
      <c r="BX44" s="1073">
        <f>'Cut Press'!CJ36</f>
        <v>16</v>
      </c>
      <c r="BY44" s="1071"/>
      <c r="BZ44" s="1074"/>
      <c r="CA44" s="1070">
        <f>'Cut Press'!CM36</f>
        <v>16</v>
      </c>
      <c r="CB44" s="1071"/>
      <c r="CC44" s="1072"/>
      <c r="CD44" s="1071">
        <f>'Cut Press'!CP36</f>
        <v>16</v>
      </c>
      <c r="CE44" s="1071"/>
      <c r="CF44" s="1072"/>
      <c r="CG44" s="1073">
        <f>'Cut Press'!CS36</f>
        <v>16</v>
      </c>
      <c r="CH44" s="1071"/>
      <c r="CI44" s="1072"/>
      <c r="CJ44" s="1073">
        <f>'Cut Press'!CV36</f>
        <v>16</v>
      </c>
      <c r="CK44" s="1071"/>
      <c r="CL44" s="1074"/>
      <c r="CM44" s="1070">
        <f>'Cut Press'!CY36</f>
        <v>16</v>
      </c>
      <c r="CN44" s="1071"/>
      <c r="CO44" s="1072"/>
      <c r="CP44" s="1071">
        <f>'Cut Press'!DB36</f>
        <v>16</v>
      </c>
      <c r="CQ44" s="1071"/>
      <c r="CR44" s="1072"/>
      <c r="CS44" s="1073">
        <f>'Cut Press'!DE36</f>
        <v>16</v>
      </c>
      <c r="CT44" s="1071"/>
      <c r="CU44" s="1072"/>
      <c r="CV44" s="1073">
        <f>'Cut Press'!DH36</f>
        <v>16</v>
      </c>
      <c r="CW44" s="1071"/>
      <c r="CX44" s="1074"/>
      <c r="CY44"/>
      <c r="CZ44"/>
      <c r="DA44"/>
    </row>
    <row r="45" spans="1:105" s="224" customFormat="1" ht="20.149999999999999" customHeight="1" x14ac:dyDescent="0.35">
      <c r="C45" s="225"/>
      <c r="D45" s="225"/>
      <c r="G45" s="1075" t="s">
        <v>211</v>
      </c>
      <c r="H45" s="1076"/>
      <c r="I45" s="1077"/>
      <c r="J45" s="1078">
        <f>J44-J43</f>
        <v>8</v>
      </c>
      <c r="K45" s="1079"/>
      <c r="L45" s="1080"/>
      <c r="M45" s="1078">
        <f>'Cut Press'!P37</f>
        <v>8</v>
      </c>
      <c r="N45" s="1079"/>
      <c r="O45" s="1080"/>
      <c r="P45" s="1078">
        <f>'Cut Press'!S37</f>
        <v>8</v>
      </c>
      <c r="Q45" s="1079"/>
      <c r="R45" s="1080"/>
      <c r="S45" s="1078">
        <f>'Cut Press'!V37</f>
        <v>5.2848484848484851</v>
      </c>
      <c r="T45" s="1079"/>
      <c r="U45" s="1080"/>
      <c r="V45" s="1142">
        <f>'Cut Press'!Y37</f>
        <v>11.12034632034632</v>
      </c>
      <c r="W45" s="1084"/>
      <c r="X45" s="1087"/>
      <c r="Y45" s="1081">
        <f>'Cut Press'!AB37</f>
        <v>7.4955266955266957</v>
      </c>
      <c r="Z45" s="1082"/>
      <c r="AA45" s="1083"/>
      <c r="AB45" s="1084">
        <f>'Cut Press'!AE37</f>
        <v>-2.0779220779220786</v>
      </c>
      <c r="AC45" s="1084"/>
      <c r="AD45" s="1085"/>
      <c r="AE45" s="1086">
        <f>'Cut Press'!AH37</f>
        <v>3.6640692640692656</v>
      </c>
      <c r="AF45" s="1084"/>
      <c r="AG45" s="1085"/>
      <c r="AH45" s="1086">
        <f>'Cut Press'!AK37</f>
        <v>9.6207792207792213</v>
      </c>
      <c r="AI45" s="1084"/>
      <c r="AJ45" s="1085"/>
      <c r="AK45" s="1086">
        <f>'Cut Press'!AN37</f>
        <v>15.213852813852814</v>
      </c>
      <c r="AL45" s="1084"/>
      <c r="AM45" s="1087"/>
      <c r="AN45" s="1081">
        <f>'Cut Press'!AW37</f>
        <v>8.5168831168831165</v>
      </c>
      <c r="AO45" s="1082"/>
      <c r="AP45" s="1083"/>
      <c r="AQ45" s="1084">
        <f>'Cut Press'!BC37</f>
        <v>15.216450216450216</v>
      </c>
      <c r="AR45" s="1084"/>
      <c r="AS45" s="1085"/>
      <c r="AT45" s="1086">
        <f>'Cut Press'!BF37</f>
        <v>-5.9212121212121218</v>
      </c>
      <c r="AU45" s="1084"/>
      <c r="AV45" s="1085"/>
      <c r="AW45" s="1086">
        <f>'Cut Press'!BI37</f>
        <v>15.25436507936508</v>
      </c>
      <c r="AX45" s="1084"/>
      <c r="AY45" s="1087"/>
      <c r="AZ45" s="1081">
        <f>'Cut Press'!BL37</f>
        <v>5.628960155490768</v>
      </c>
      <c r="BA45" s="1082"/>
      <c r="BB45" s="1083"/>
      <c r="BC45" s="1084">
        <f>'Cut Press'!BO37</f>
        <v>4.4822510822510822</v>
      </c>
      <c r="BD45" s="1084"/>
      <c r="BE45" s="1085"/>
      <c r="BF45" s="1086">
        <f>'Cut Press'!BR37</f>
        <v>7.488311688311688</v>
      </c>
      <c r="BG45" s="1084"/>
      <c r="BH45" s="1085"/>
      <c r="BI45" s="1086">
        <f>'Cut Press'!BU37</f>
        <v>0.5930735930735942</v>
      </c>
      <c r="BJ45" s="1084"/>
      <c r="BK45" s="1087"/>
      <c r="BL45" s="1081">
        <f>'Cut Press'!BX37</f>
        <v>-1.1695238095238096</v>
      </c>
      <c r="BM45" s="1082"/>
      <c r="BN45" s="1083"/>
      <c r="BO45" s="1084">
        <f>'Cut Press'!CA37</f>
        <v>14.104935064935065</v>
      </c>
      <c r="BP45" s="1084"/>
      <c r="BQ45" s="1085"/>
      <c r="BR45" s="1086">
        <f>'Cut Press'!CD37</f>
        <v>14.267705627705627</v>
      </c>
      <c r="BS45" s="1084"/>
      <c r="BT45" s="1085"/>
      <c r="BU45" s="1086">
        <f>'Cut Press'!CG37</f>
        <v>13.325714285714286</v>
      </c>
      <c r="BV45" s="1084"/>
      <c r="BW45" s="1085"/>
      <c r="BX45" s="1086">
        <f>'Cut Press'!CJ37</f>
        <v>12.320846560846562</v>
      </c>
      <c r="BY45" s="1084"/>
      <c r="BZ45" s="1087"/>
      <c r="CA45" s="1088">
        <f>'Cut Press'!CM37</f>
        <v>13.395767195767196</v>
      </c>
      <c r="CB45" s="1089"/>
      <c r="CC45" s="1090"/>
      <c r="CD45" s="1084">
        <f>'Cut Press'!CP37</f>
        <v>13.602597402597404</v>
      </c>
      <c r="CE45" s="1084"/>
      <c r="CF45" s="1085"/>
      <c r="CG45" s="1086">
        <f>'Cut Press'!CS37</f>
        <v>14.035497835497836</v>
      </c>
      <c r="CH45" s="1084"/>
      <c r="CI45" s="1085"/>
      <c r="CJ45" s="1086">
        <f>'Cut Press'!CV37</f>
        <v>14.035497835497836</v>
      </c>
      <c r="CK45" s="1084"/>
      <c r="CL45" s="1087"/>
      <c r="CM45" s="1081">
        <f>'Cut Press'!CY37</f>
        <v>3.7913419913419908</v>
      </c>
      <c r="CN45" s="1082"/>
      <c r="CO45" s="1083"/>
      <c r="CP45" s="1084">
        <f>'Cut Press'!DB37</f>
        <v>3.7913419913419908</v>
      </c>
      <c r="CQ45" s="1084"/>
      <c r="CR45" s="1085"/>
      <c r="CS45" s="1086">
        <f>'Cut Press'!DE37</f>
        <v>1.0783068783068774</v>
      </c>
      <c r="CT45" s="1084"/>
      <c r="CU45" s="1085"/>
      <c r="CV45" s="1086">
        <f>'Cut Press'!DH37</f>
        <v>3.7913419913419908</v>
      </c>
      <c r="CW45" s="1084"/>
      <c r="CX45" s="1087"/>
      <c r="CY45"/>
      <c r="CZ45"/>
      <c r="DA45"/>
    </row>
    <row r="46" spans="1:105" s="224" customFormat="1" ht="20.149999999999999" customHeight="1" thickBot="1" x14ac:dyDescent="0.4">
      <c r="C46" s="225"/>
      <c r="D46" s="225"/>
      <c r="G46" s="1175" t="s">
        <v>119</v>
      </c>
      <c r="H46" s="1176"/>
      <c r="I46" s="1177"/>
      <c r="V46" s="1178">
        <f>SUM(V42)</f>
        <v>21786</v>
      </c>
      <c r="W46" s="1178"/>
      <c r="X46" s="1178"/>
      <c r="Y46" s="1179">
        <f>SUM(Y42:AM42)</f>
        <v>186084</v>
      </c>
      <c r="Z46" s="1180"/>
      <c r="AA46" s="1180"/>
      <c r="AB46" s="1180">
        <f>SUM(AB42:AP42)</f>
        <v>182347.5</v>
      </c>
      <c r="AC46" s="1180"/>
      <c r="AD46" s="1180"/>
      <c r="AE46" s="1180"/>
      <c r="AF46" s="1180"/>
      <c r="AG46" s="1180"/>
      <c r="AH46" s="1180"/>
      <c r="AI46" s="1180"/>
      <c r="AJ46" s="1180"/>
      <c r="AK46" s="1180"/>
      <c r="AL46" s="1180"/>
      <c r="AM46" s="1181"/>
      <c r="AN46" s="1178">
        <f>SUM(AN42:AY42)</f>
        <v>173694</v>
      </c>
      <c r="AO46" s="1178"/>
      <c r="AP46" s="1178"/>
      <c r="AQ46" s="1178">
        <f>SUM(AQ42:BB42)</f>
        <v>198030</v>
      </c>
      <c r="AR46" s="1178"/>
      <c r="AS46" s="1178"/>
      <c r="AT46" s="1178"/>
      <c r="AU46" s="1178"/>
      <c r="AV46" s="1178"/>
      <c r="AW46" s="1178"/>
      <c r="AX46" s="1178"/>
      <c r="AY46" s="1178"/>
      <c r="AZ46" s="1182">
        <f>SUM(AZ42:BK42)</f>
        <v>240810</v>
      </c>
      <c r="BA46" s="1182"/>
      <c r="BB46" s="1182"/>
      <c r="BC46" s="1182">
        <f>SUM(BC42:BN42)</f>
        <v>209714.1</v>
      </c>
      <c r="BD46" s="1182"/>
      <c r="BE46" s="1182"/>
      <c r="BF46" s="1182"/>
      <c r="BG46" s="1182"/>
      <c r="BH46" s="1182"/>
      <c r="BI46" s="1182"/>
      <c r="BJ46" s="1182"/>
      <c r="BK46" s="1182"/>
      <c r="BL46" s="1178">
        <f>SUM(BL42:BZ42)</f>
        <v>73932</v>
      </c>
      <c r="BM46" s="1178"/>
      <c r="BN46" s="1178"/>
      <c r="BO46" s="1178">
        <f>SUM(BO42:CC42)</f>
        <v>58896.899999999994</v>
      </c>
      <c r="BP46" s="1178"/>
      <c r="BQ46" s="1178"/>
      <c r="BR46" s="1178"/>
      <c r="BS46" s="1178"/>
      <c r="BT46" s="1178"/>
      <c r="BU46" s="1178"/>
      <c r="BV46" s="1178"/>
      <c r="BW46" s="1178"/>
      <c r="BX46" s="1178"/>
      <c r="BY46" s="1178"/>
      <c r="BZ46" s="1178"/>
      <c r="CA46" s="1178">
        <f t="shared" ref="CA46" si="20">SUM(CA42:CL42)</f>
        <v>41880</v>
      </c>
      <c r="CB46" s="1178"/>
      <c r="CC46" s="1178"/>
      <c r="CD46" s="1178">
        <f t="shared" ref="CD46" si="21">SUM(CD42:CO42)</f>
        <v>94836</v>
      </c>
      <c r="CE46" s="1178"/>
      <c r="CF46" s="1178"/>
      <c r="CG46" s="1178"/>
      <c r="CH46" s="1178"/>
      <c r="CI46" s="1178"/>
      <c r="CJ46" s="1178"/>
      <c r="CK46" s="1178"/>
      <c r="CL46" s="1178"/>
      <c r="CM46" s="1179">
        <f t="shared" ref="CM46" si="22">SUM(CM42:CX42)</f>
        <v>253818</v>
      </c>
      <c r="CN46" s="1180"/>
      <c r="CO46" s="1180"/>
      <c r="CP46" s="1180">
        <f t="shared" ref="CP46" si="23">SUM(CP42:DA42)</f>
        <v>190363.5</v>
      </c>
      <c r="CQ46" s="1180"/>
      <c r="CR46" s="1180"/>
      <c r="CS46" s="1180"/>
      <c r="CT46" s="1180"/>
      <c r="CU46" s="1180"/>
      <c r="CV46" s="1180"/>
      <c r="CW46" s="1180"/>
      <c r="CX46" s="1181"/>
      <c r="CY46"/>
      <c r="CZ46"/>
      <c r="DA46"/>
    </row>
    <row r="47" spans="1:105" s="224" customFormat="1" ht="20.149999999999999" customHeight="1" x14ac:dyDescent="0.35">
      <c r="C47" s="225"/>
      <c r="D47" s="225"/>
      <c r="G47" s="978"/>
      <c r="H47" s="978"/>
      <c r="I47" s="978"/>
      <c r="V47" s="247"/>
      <c r="W47" s="248"/>
      <c r="X47" s="248"/>
      <c r="Y47" s="248"/>
      <c r="Z47" s="248"/>
      <c r="AA47" s="248"/>
      <c r="AB47" s="247"/>
      <c r="AC47" s="248"/>
      <c r="AD47" s="248"/>
      <c r="AE47" s="248"/>
      <c r="AF47" s="248"/>
      <c r="AG47" s="248"/>
      <c r="AH47" s="248"/>
      <c r="AI47" s="248"/>
      <c r="AJ47" s="248"/>
      <c r="AK47" s="248"/>
      <c r="AL47" s="248"/>
      <c r="AM47" s="248"/>
      <c r="AN47" s="248"/>
      <c r="AO47" s="248"/>
      <c r="AP47" s="248"/>
      <c r="AQ47" s="247"/>
      <c r="AR47" s="248"/>
      <c r="AS47" s="248"/>
      <c r="AT47" s="248"/>
      <c r="AU47" s="248"/>
      <c r="AV47" s="248"/>
      <c r="AW47" s="248"/>
      <c r="AX47" s="248"/>
      <c r="AY47" s="248"/>
      <c r="AZ47" s="248"/>
      <c r="BA47" s="248"/>
      <c r="BB47" s="248"/>
      <c r="BC47" s="247"/>
      <c r="BD47" s="248"/>
      <c r="BE47" s="248"/>
      <c r="BF47" s="248"/>
      <c r="BG47" s="248"/>
      <c r="BH47" s="248"/>
      <c r="BI47" s="248"/>
      <c r="BJ47" s="248"/>
      <c r="BK47" s="248"/>
      <c r="BL47" s="248"/>
      <c r="BM47" s="248"/>
      <c r="BN47" s="248"/>
      <c r="BO47" s="247"/>
      <c r="BP47" s="248"/>
      <c r="BQ47" s="248"/>
      <c r="BR47" s="248"/>
      <c r="BS47" s="248"/>
      <c r="BT47" s="248"/>
      <c r="BU47" s="248"/>
      <c r="BV47" s="248"/>
      <c r="BW47" s="248"/>
      <c r="BX47" s="248"/>
      <c r="BY47" s="248"/>
      <c r="BZ47" s="248"/>
      <c r="CA47" s="248"/>
      <c r="CB47" s="248"/>
      <c r="CC47" s="248"/>
      <c r="CD47" s="247"/>
      <c r="CE47" s="248"/>
      <c r="CF47" s="248"/>
      <c r="CG47" s="248"/>
      <c r="CH47" s="248"/>
      <c r="CI47" s="248"/>
      <c r="CJ47" s="248"/>
      <c r="CK47" s="248"/>
      <c r="CL47" s="248"/>
      <c r="CM47" s="248"/>
      <c r="CN47" s="248"/>
      <c r="CO47" s="248"/>
      <c r="CP47" s="247"/>
      <c r="CQ47" s="248"/>
      <c r="CR47" s="248"/>
      <c r="CS47" s="248"/>
      <c r="CT47" s="248"/>
      <c r="CU47" s="248"/>
      <c r="CV47" s="248"/>
      <c r="CW47" s="248"/>
      <c r="CX47" s="248"/>
      <c r="CY47"/>
      <c r="CZ47"/>
      <c r="DA47"/>
    </row>
    <row r="48" spans="1:105" s="224" customFormat="1" ht="20.149999999999999" customHeight="1" thickBot="1" x14ac:dyDescent="0.4">
      <c r="C48" s="225"/>
      <c r="D48" s="225"/>
      <c r="CY48"/>
      <c r="CZ48"/>
      <c r="DA48"/>
    </row>
    <row r="49" spans="1:105" s="224" customFormat="1" ht="20.149999999999999" customHeight="1" x14ac:dyDescent="0.35">
      <c r="C49" s="225"/>
      <c r="D49" s="225"/>
      <c r="V49" s="1068" t="s">
        <v>152</v>
      </c>
      <c r="W49" s="1068"/>
      <c r="X49" s="1068"/>
      <c r="Y49" s="1068"/>
      <c r="Z49" s="1068"/>
      <c r="AA49" s="1068"/>
      <c r="AB49" s="1068"/>
      <c r="AC49" s="1068"/>
      <c r="AD49" s="1068"/>
      <c r="AE49" s="1068"/>
      <c r="AF49" s="1068"/>
      <c r="AG49" s="1068"/>
      <c r="AH49" s="1068" t="s">
        <v>154</v>
      </c>
      <c r="AI49" s="1068"/>
      <c r="AJ49" s="1068"/>
      <c r="AK49" s="1068"/>
      <c r="AL49" s="1068"/>
      <c r="AM49" s="1068"/>
      <c r="AN49" s="1068"/>
      <c r="AO49" s="1068"/>
      <c r="AP49" s="1068"/>
      <c r="AQ49" s="1068"/>
      <c r="AR49" s="1068"/>
      <c r="AS49" s="1068"/>
      <c r="AT49" s="1068"/>
      <c r="AU49" s="1068"/>
      <c r="AV49" s="1068"/>
      <c r="AW49" s="1068" t="s">
        <v>180</v>
      </c>
      <c r="AX49" s="1068"/>
      <c r="AY49" s="1068"/>
      <c r="AZ49" s="1068"/>
      <c r="BA49" s="1068"/>
      <c r="BB49" s="1068"/>
      <c r="BC49" s="1068"/>
      <c r="BD49" s="1068"/>
      <c r="BE49" s="1068"/>
      <c r="BF49" s="1068"/>
      <c r="BG49" s="1068"/>
      <c r="BH49" s="1068"/>
      <c r="BI49" s="1068" t="s">
        <v>181</v>
      </c>
      <c r="BJ49" s="1068"/>
      <c r="BK49" s="1068"/>
      <c r="BL49" s="1068"/>
      <c r="BM49" s="1068"/>
      <c r="BN49" s="1068"/>
      <c r="BO49" s="1068"/>
      <c r="BP49" s="1068"/>
      <c r="BQ49" s="1068"/>
      <c r="BR49" s="1068"/>
      <c r="BS49" s="1068"/>
      <c r="BT49" s="1068"/>
      <c r="CY49"/>
      <c r="CZ49"/>
      <c r="DA49"/>
    </row>
    <row r="50" spans="1:105" s="227" customFormat="1" ht="20.149999999999999" customHeight="1" x14ac:dyDescent="0.35">
      <c r="A50" s="224"/>
      <c r="B50" s="224"/>
      <c r="C50" s="225"/>
      <c r="D50" s="225"/>
      <c r="E50" s="224"/>
      <c r="G50" s="226"/>
      <c r="H50" s="226"/>
      <c r="I50" s="226"/>
      <c r="J50" s="1166" t="e">
        <f>+#REF!</f>
        <v>#REF!</v>
      </c>
      <c r="K50" s="1167"/>
      <c r="L50" s="1168"/>
      <c r="M50" s="1166">
        <f>'Cut Press'!P41</f>
        <v>0</v>
      </c>
      <c r="N50" s="1167"/>
      <c r="O50" s="1168"/>
      <c r="P50" s="1166">
        <f>'Cut Press'!S41</f>
        <v>0</v>
      </c>
      <c r="Q50" s="1167"/>
      <c r="R50" s="1168"/>
      <c r="S50" s="1166">
        <f>'Cut Press'!V41</f>
        <v>0</v>
      </c>
      <c r="T50" s="1167"/>
      <c r="U50" s="1168"/>
      <c r="V50" s="1105" t="s">
        <v>194</v>
      </c>
      <c r="W50" s="1103"/>
      <c r="X50" s="1106"/>
      <c r="Y50" s="1103" t="s">
        <v>195</v>
      </c>
      <c r="Z50" s="1103"/>
      <c r="AA50" s="1104"/>
      <c r="AB50" s="1102" t="s">
        <v>196</v>
      </c>
      <c r="AC50" s="1103"/>
      <c r="AD50" s="1104"/>
      <c r="AE50" s="1102" t="s">
        <v>197</v>
      </c>
      <c r="AF50" s="1103"/>
      <c r="AG50" s="1104"/>
      <c r="AH50" s="1105" t="s">
        <v>198</v>
      </c>
      <c r="AI50" s="1103"/>
      <c r="AJ50" s="1106"/>
      <c r="AK50" s="1103" t="s">
        <v>199</v>
      </c>
      <c r="AL50" s="1103"/>
      <c r="AM50" s="1104"/>
      <c r="AN50" s="1102" t="s">
        <v>200</v>
      </c>
      <c r="AO50" s="1103"/>
      <c r="AP50" s="1104"/>
      <c r="AQ50" s="1102" t="s">
        <v>201</v>
      </c>
      <c r="AR50" s="1103"/>
      <c r="AS50" s="1104"/>
      <c r="AT50" s="1102" t="s">
        <v>202</v>
      </c>
      <c r="AU50" s="1103"/>
      <c r="AV50" s="1104"/>
      <c r="AW50" s="1105" t="s">
        <v>203</v>
      </c>
      <c r="AX50" s="1103"/>
      <c r="AY50" s="1106"/>
      <c r="AZ50" s="1103" t="s">
        <v>204</v>
      </c>
      <c r="BA50" s="1103"/>
      <c r="BB50" s="1104"/>
      <c r="BC50" s="1102" t="s">
        <v>205</v>
      </c>
      <c r="BD50" s="1103"/>
      <c r="BE50" s="1104"/>
      <c r="BF50" s="1102" t="s">
        <v>206</v>
      </c>
      <c r="BG50" s="1103"/>
      <c r="BH50" s="1104"/>
      <c r="BI50" s="1105" t="s">
        <v>207</v>
      </c>
      <c r="BJ50" s="1103"/>
      <c r="BK50" s="1106"/>
      <c r="BL50" s="1103" t="s">
        <v>235</v>
      </c>
      <c r="BM50" s="1103"/>
      <c r="BN50" s="1104"/>
      <c r="BO50" s="1102" t="s">
        <v>208</v>
      </c>
      <c r="BP50" s="1103"/>
      <c r="BQ50" s="1104"/>
      <c r="BR50" s="1102" t="s">
        <v>209</v>
      </c>
      <c r="BS50" s="1103"/>
      <c r="BT50" s="1104"/>
      <c r="CY50"/>
      <c r="CZ50"/>
      <c r="DA50"/>
    </row>
    <row r="51" spans="1:105" s="224" customFormat="1" ht="20.149999999999999" customHeight="1" x14ac:dyDescent="0.35">
      <c r="C51" s="225"/>
      <c r="D51" s="225"/>
      <c r="G51" s="1096" t="s">
        <v>221</v>
      </c>
      <c r="H51" s="1097"/>
      <c r="I51" s="1098"/>
      <c r="J51" s="1112">
        <f>K$62</f>
        <v>0</v>
      </c>
      <c r="K51" s="1113"/>
      <c r="L51" s="1114"/>
      <c r="M51" s="1115">
        <f>'Cut Press'!P43</f>
        <v>0</v>
      </c>
      <c r="N51" s="1116"/>
      <c r="O51" s="1117"/>
      <c r="P51" s="1115">
        <f>'Cut Press'!S43</f>
        <v>0</v>
      </c>
      <c r="Q51" s="1116"/>
      <c r="R51" s="1117"/>
      <c r="S51" s="1115">
        <f>'Cut Press'!V43</f>
        <v>0</v>
      </c>
      <c r="T51" s="1116"/>
      <c r="U51" s="1117"/>
      <c r="V51" s="1107">
        <f>'Cut Press'!BL43</f>
        <v>0</v>
      </c>
      <c r="W51" s="1108"/>
      <c r="X51" s="1109"/>
      <c r="Y51" s="1108">
        <f>'Cut Press'!BO43</f>
        <v>0</v>
      </c>
      <c r="Z51" s="1108"/>
      <c r="AA51" s="1109"/>
      <c r="AB51" s="1110">
        <f>'Cut Press'!BR43</f>
        <v>0</v>
      </c>
      <c r="AC51" s="1108"/>
      <c r="AD51" s="1109"/>
      <c r="AE51" s="1110">
        <f>'Cut Press'!BU180</f>
        <v>2464.8000000000002</v>
      </c>
      <c r="AF51" s="1108"/>
      <c r="AG51" s="1111"/>
      <c r="AH51" s="1107">
        <f>'Cut Press'!BX180</f>
        <v>2464.8000000000002</v>
      </c>
      <c r="AI51" s="1108"/>
      <c r="AJ51" s="1109"/>
      <c r="AK51" s="1108">
        <f>'Cut Press'!CA180</f>
        <v>2464.8000000000002</v>
      </c>
      <c r="AL51" s="1108"/>
      <c r="AM51" s="1109"/>
      <c r="AN51" s="1110">
        <f>'Cut Press'!CD180</f>
        <v>2464.8000000000002</v>
      </c>
      <c r="AO51" s="1108"/>
      <c r="AP51" s="1109"/>
      <c r="AQ51" s="1110">
        <f>'Cut Press'!CG180</f>
        <v>2464.8000000000002</v>
      </c>
      <c r="AR51" s="1108"/>
      <c r="AS51" s="1109"/>
      <c r="AT51" s="1110">
        <f>'Cut Press'!CJ180</f>
        <v>21903</v>
      </c>
      <c r="AU51" s="1108"/>
      <c r="AV51" s="1111"/>
      <c r="AW51" s="1107">
        <f>'Cut Press'!CM180</f>
        <v>21903</v>
      </c>
      <c r="AX51" s="1108"/>
      <c r="AY51" s="1109"/>
      <c r="AZ51" s="1108">
        <f>'Cut Press'!CP180</f>
        <v>21903</v>
      </c>
      <c r="BA51" s="1108"/>
      <c r="BB51" s="1109"/>
      <c r="BC51" s="1110">
        <f>'Cut Press'!CS180</f>
        <v>21903</v>
      </c>
      <c r="BD51" s="1108"/>
      <c r="BE51" s="1109"/>
      <c r="BF51" s="1110">
        <f>'Cut Press'!CV180</f>
        <v>35008.5</v>
      </c>
      <c r="BG51" s="1108"/>
      <c r="BH51" s="1111"/>
      <c r="BI51" s="1107">
        <f>'Cut Press'!CY180</f>
        <v>35008.5</v>
      </c>
      <c r="BJ51" s="1108"/>
      <c r="BK51" s="1109"/>
      <c r="BL51" s="1108">
        <f>'Cut Press'!DB180</f>
        <v>35008.5</v>
      </c>
      <c r="BM51" s="1108"/>
      <c r="BN51" s="1109"/>
      <c r="BO51" s="1110">
        <f>'Cut Press'!DE180</f>
        <v>35008.5</v>
      </c>
      <c r="BP51" s="1108"/>
      <c r="BQ51" s="1109"/>
      <c r="BR51" s="1110">
        <f>'Cut Press'!DH180</f>
        <v>0</v>
      </c>
      <c r="BS51" s="1108"/>
      <c r="BT51" s="1111"/>
      <c r="CY51"/>
      <c r="CZ51"/>
      <c r="DA51"/>
    </row>
    <row r="52" spans="1:105" s="224" customFormat="1" ht="20.149999999999999" customHeight="1" x14ac:dyDescent="0.35">
      <c r="A52" s="238" t="s">
        <v>218</v>
      </c>
      <c r="C52" s="240" t="s">
        <v>3370</v>
      </c>
      <c r="D52" s="241">
        <v>16</v>
      </c>
      <c r="G52" s="1096" t="s">
        <v>233</v>
      </c>
      <c r="H52" s="1097"/>
      <c r="I52" s="1098"/>
      <c r="J52" s="1099">
        <f>L$62</f>
        <v>0</v>
      </c>
      <c r="K52" s="1100"/>
      <c r="L52" s="1101"/>
      <c r="M52" s="1099">
        <f>'Cut Press'!P44</f>
        <v>0</v>
      </c>
      <c r="N52" s="1100"/>
      <c r="O52" s="1101"/>
      <c r="P52" s="1099">
        <f>'Cut Press'!S44</f>
        <v>0</v>
      </c>
      <c r="Q52" s="1100"/>
      <c r="R52" s="1101"/>
      <c r="S52" s="1099">
        <f>'Cut Press'!V44</f>
        <v>0</v>
      </c>
      <c r="T52" s="1100"/>
      <c r="U52" s="1101"/>
      <c r="V52" s="1091">
        <f>'Cut Press'!BL44</f>
        <v>0</v>
      </c>
      <c r="W52" s="1092"/>
      <c r="X52" s="1093"/>
      <c r="Y52" s="1092">
        <f>'Cut Press'!BO44</f>
        <v>0</v>
      </c>
      <c r="Z52" s="1092"/>
      <c r="AA52" s="1093"/>
      <c r="AB52" s="1094">
        <f>'Cut Press'!BR44</f>
        <v>0</v>
      </c>
      <c r="AC52" s="1092"/>
      <c r="AD52" s="1093"/>
      <c r="AE52" s="1094">
        <f>'Cut Press'!BU181</f>
        <v>1.0670129870129872</v>
      </c>
      <c r="AF52" s="1092"/>
      <c r="AG52" s="1095"/>
      <c r="AH52" s="1091">
        <f>'Cut Press'!BX181</f>
        <v>1.0670129870129872</v>
      </c>
      <c r="AI52" s="1092"/>
      <c r="AJ52" s="1093"/>
      <c r="AK52" s="1092">
        <f>'Cut Press'!CA181</f>
        <v>1.0670129870129872</v>
      </c>
      <c r="AL52" s="1092"/>
      <c r="AM52" s="1093"/>
      <c r="AN52" s="1094">
        <f>'Cut Press'!CD181</f>
        <v>1.0670129870129872</v>
      </c>
      <c r="AO52" s="1092"/>
      <c r="AP52" s="1093"/>
      <c r="AQ52" s="1094">
        <f>'Cut Press'!CG181</f>
        <v>1.0670129870129872</v>
      </c>
      <c r="AR52" s="1092"/>
      <c r="AS52" s="1093"/>
      <c r="AT52" s="1094">
        <f>'Cut Press'!CJ181</f>
        <v>11.588888888888889</v>
      </c>
      <c r="AU52" s="1092"/>
      <c r="AV52" s="1095"/>
      <c r="AW52" s="1091">
        <f>'Cut Press'!CM181</f>
        <v>11.588888888888889</v>
      </c>
      <c r="AX52" s="1092"/>
      <c r="AY52" s="1093"/>
      <c r="AZ52" s="1092">
        <f>'Cut Press'!CP181</f>
        <v>9.4818181818181824</v>
      </c>
      <c r="BA52" s="1092"/>
      <c r="BB52" s="1093"/>
      <c r="BC52" s="1094">
        <f>'Cut Press'!CS181</f>
        <v>9.4818181818181824</v>
      </c>
      <c r="BD52" s="1092"/>
      <c r="BE52" s="1093"/>
      <c r="BF52" s="1094">
        <f>'Cut Press'!CV181</f>
        <v>15.155194805194805</v>
      </c>
      <c r="BG52" s="1092"/>
      <c r="BH52" s="1095"/>
      <c r="BI52" s="1091">
        <f>'Cut Press'!CY181</f>
        <v>15.155194805194805</v>
      </c>
      <c r="BJ52" s="1092"/>
      <c r="BK52" s="1093"/>
      <c r="BL52" s="1092">
        <f>'Cut Press'!DB181</f>
        <v>15.155194805194805</v>
      </c>
      <c r="BM52" s="1092"/>
      <c r="BN52" s="1093"/>
      <c r="BO52" s="1094">
        <f>'Cut Press'!DE181</f>
        <v>18.523015873015872</v>
      </c>
      <c r="BP52" s="1092"/>
      <c r="BQ52" s="1093"/>
      <c r="BR52" s="1094">
        <f>'Cut Press'!DH181</f>
        <v>0</v>
      </c>
      <c r="BS52" s="1092"/>
      <c r="BT52" s="1095"/>
      <c r="CY52"/>
      <c r="CZ52"/>
      <c r="DA52"/>
    </row>
    <row r="53" spans="1:105" s="224" customFormat="1" ht="20.149999999999999" customHeight="1" x14ac:dyDescent="0.35">
      <c r="A53" s="1066" t="s">
        <v>3373</v>
      </c>
      <c r="B53" s="1067"/>
      <c r="C53" s="281" t="s">
        <v>238</v>
      </c>
      <c r="D53" s="282">
        <v>16</v>
      </c>
      <c r="G53" s="1096" t="s">
        <v>234</v>
      </c>
      <c r="H53" s="1097"/>
      <c r="I53" s="1098"/>
      <c r="J53" s="1099">
        <v>8</v>
      </c>
      <c r="K53" s="1100"/>
      <c r="L53" s="1101"/>
      <c r="M53" s="1099">
        <f>'Cut Press'!P45</f>
        <v>0</v>
      </c>
      <c r="N53" s="1100"/>
      <c r="O53" s="1101"/>
      <c r="P53" s="1099">
        <f>'Cut Press'!S45</f>
        <v>0</v>
      </c>
      <c r="Q53" s="1100"/>
      <c r="R53" s="1101"/>
      <c r="S53" s="1099">
        <f>'Cut Press'!V45</f>
        <v>0</v>
      </c>
      <c r="T53" s="1100"/>
      <c r="U53" s="1101"/>
      <c r="V53" s="1070">
        <f>'Cut Press'!BL45</f>
        <v>0</v>
      </c>
      <c r="W53" s="1071"/>
      <c r="X53" s="1072"/>
      <c r="Y53" s="1071">
        <f>'Cut Press'!BO45</f>
        <v>0</v>
      </c>
      <c r="Z53" s="1071"/>
      <c r="AA53" s="1072"/>
      <c r="AB53" s="1073">
        <f>'Cut Press'!BR45</f>
        <v>0</v>
      </c>
      <c r="AC53" s="1071"/>
      <c r="AD53" s="1072"/>
      <c r="AE53" s="1073">
        <f>'Cut Press'!BU182</f>
        <v>16</v>
      </c>
      <c r="AF53" s="1071"/>
      <c r="AG53" s="1074"/>
      <c r="AH53" s="1070">
        <f>'Cut Press'!BX182</f>
        <v>16</v>
      </c>
      <c r="AI53" s="1071"/>
      <c r="AJ53" s="1072"/>
      <c r="AK53" s="1071">
        <f>'Cut Press'!CA182</f>
        <v>16</v>
      </c>
      <c r="AL53" s="1071"/>
      <c r="AM53" s="1072"/>
      <c r="AN53" s="1073">
        <f>'Cut Press'!CD182</f>
        <v>16</v>
      </c>
      <c r="AO53" s="1071"/>
      <c r="AP53" s="1072"/>
      <c r="AQ53" s="1073">
        <f>'Cut Press'!CG182</f>
        <v>16</v>
      </c>
      <c r="AR53" s="1071"/>
      <c r="AS53" s="1072"/>
      <c r="AT53" s="1073">
        <f>'Cut Press'!CJ182</f>
        <v>16</v>
      </c>
      <c r="AU53" s="1071"/>
      <c r="AV53" s="1074"/>
      <c r="AW53" s="1070">
        <f>'Cut Press'!CM182</f>
        <v>16</v>
      </c>
      <c r="AX53" s="1071"/>
      <c r="AY53" s="1072"/>
      <c r="AZ53" s="1071">
        <f>'Cut Press'!CP182</f>
        <v>16</v>
      </c>
      <c r="BA53" s="1071"/>
      <c r="BB53" s="1072"/>
      <c r="BC53" s="1073">
        <f>'Cut Press'!CS182</f>
        <v>16</v>
      </c>
      <c r="BD53" s="1071"/>
      <c r="BE53" s="1072"/>
      <c r="BF53" s="1073">
        <f>'Cut Press'!CV182</f>
        <v>16</v>
      </c>
      <c r="BG53" s="1071"/>
      <c r="BH53" s="1074"/>
      <c r="BI53" s="1070">
        <f>'Cut Press'!CY182</f>
        <v>16</v>
      </c>
      <c r="BJ53" s="1071"/>
      <c r="BK53" s="1072"/>
      <c r="BL53" s="1071">
        <f>'Cut Press'!DB182</f>
        <v>16</v>
      </c>
      <c r="BM53" s="1071"/>
      <c r="BN53" s="1072"/>
      <c r="BO53" s="1073">
        <f>'Cut Press'!DE182</f>
        <v>16</v>
      </c>
      <c r="BP53" s="1071"/>
      <c r="BQ53" s="1072"/>
      <c r="BR53" s="1073">
        <f>'Cut Press'!DH182</f>
        <v>16</v>
      </c>
      <c r="BS53" s="1071"/>
      <c r="BT53" s="1074"/>
      <c r="CY53"/>
      <c r="CZ53"/>
      <c r="DA53"/>
    </row>
    <row r="54" spans="1:105" s="224" customFormat="1" ht="20.149999999999999" customHeight="1" x14ac:dyDescent="0.35">
      <c r="C54" s="225"/>
      <c r="D54" s="225"/>
      <c r="G54" s="1075" t="s">
        <v>211</v>
      </c>
      <c r="H54" s="1076"/>
      <c r="I54" s="1077"/>
      <c r="J54" s="1078">
        <f>J53-J52</f>
        <v>8</v>
      </c>
      <c r="K54" s="1079"/>
      <c r="L54" s="1080"/>
      <c r="M54" s="1078">
        <f>'Cut Press'!P46</f>
        <v>0</v>
      </c>
      <c r="N54" s="1079"/>
      <c r="O54" s="1080"/>
      <c r="P54" s="1078">
        <f>'Cut Press'!S46</f>
        <v>0</v>
      </c>
      <c r="Q54" s="1079"/>
      <c r="R54" s="1080"/>
      <c r="S54" s="1078">
        <f>'Cut Press'!V46</f>
        <v>0</v>
      </c>
      <c r="T54" s="1079"/>
      <c r="U54" s="1080"/>
      <c r="V54" s="1081">
        <f>'Cut Press'!BL46</f>
        <v>0</v>
      </c>
      <c r="W54" s="1082"/>
      <c r="X54" s="1083"/>
      <c r="Y54" s="1084">
        <f>'Cut Press'!BO46</f>
        <v>0</v>
      </c>
      <c r="Z54" s="1084"/>
      <c r="AA54" s="1085"/>
      <c r="AB54" s="1086">
        <f>'Cut Press'!BR46</f>
        <v>0</v>
      </c>
      <c r="AC54" s="1084"/>
      <c r="AD54" s="1085"/>
      <c r="AE54" s="1086">
        <f>'Cut Press'!BU183</f>
        <v>14.932987012987013</v>
      </c>
      <c r="AF54" s="1084"/>
      <c r="AG54" s="1087"/>
      <c r="AH54" s="1081">
        <f>'Cut Press'!BX183</f>
        <v>14.932987012987013</v>
      </c>
      <c r="AI54" s="1082"/>
      <c r="AJ54" s="1083"/>
      <c r="AK54" s="1084">
        <f>'Cut Press'!CA183</f>
        <v>14.932987012987013</v>
      </c>
      <c r="AL54" s="1084"/>
      <c r="AM54" s="1085"/>
      <c r="AN54" s="1086">
        <f>'Cut Press'!CD183</f>
        <v>14.932987012987013</v>
      </c>
      <c r="AO54" s="1084"/>
      <c r="AP54" s="1085"/>
      <c r="AQ54" s="1086">
        <f>'Cut Press'!CG183</f>
        <v>14.932987012987013</v>
      </c>
      <c r="AR54" s="1084"/>
      <c r="AS54" s="1085"/>
      <c r="AT54" s="1086">
        <f>'Cut Press'!CJ183</f>
        <v>4.4111111111111114</v>
      </c>
      <c r="AU54" s="1084"/>
      <c r="AV54" s="1087"/>
      <c r="AW54" s="1088">
        <f>'Cut Press'!CM183</f>
        <v>4.4111111111111114</v>
      </c>
      <c r="AX54" s="1089"/>
      <c r="AY54" s="1090"/>
      <c r="AZ54" s="1084">
        <f>'Cut Press'!CP183</f>
        <v>6.5181818181818176</v>
      </c>
      <c r="BA54" s="1084"/>
      <c r="BB54" s="1085"/>
      <c r="BC54" s="1086">
        <f>'Cut Press'!CS183</f>
        <v>6.5181818181818176</v>
      </c>
      <c r="BD54" s="1084"/>
      <c r="BE54" s="1085"/>
      <c r="BF54" s="1086">
        <f>'Cut Press'!CV183</f>
        <v>0.84480519480519511</v>
      </c>
      <c r="BG54" s="1084"/>
      <c r="BH54" s="1087"/>
      <c r="BI54" s="1081">
        <f>'Cut Press'!CY183</f>
        <v>0.84480519480519511</v>
      </c>
      <c r="BJ54" s="1082"/>
      <c r="BK54" s="1083"/>
      <c r="BL54" s="1084">
        <f>'Cut Press'!DB183</f>
        <v>0.84480519480519511</v>
      </c>
      <c r="BM54" s="1084"/>
      <c r="BN54" s="1085"/>
      <c r="BO54" s="1086">
        <f>'Cut Press'!DE183</f>
        <v>-2.523015873015872</v>
      </c>
      <c r="BP54" s="1084"/>
      <c r="BQ54" s="1085"/>
      <c r="BR54" s="1086">
        <f>'Cut Press'!DH183</f>
        <v>16</v>
      </c>
      <c r="BS54" s="1084"/>
      <c r="BT54" s="1087"/>
      <c r="CY54"/>
      <c r="CZ54"/>
      <c r="DA54"/>
    </row>
    <row r="55" spans="1:105" s="224" customFormat="1" ht="20.149999999999999" customHeight="1" thickBot="1" x14ac:dyDescent="0.4">
      <c r="C55" s="225"/>
      <c r="D55" s="225"/>
      <c r="G55" s="1175" t="s">
        <v>119</v>
      </c>
      <c r="H55" s="1176"/>
      <c r="I55" s="1177"/>
      <c r="V55" s="1182">
        <f>SUM(V51:AG51)</f>
        <v>2464.8000000000002</v>
      </c>
      <c r="W55" s="1182"/>
      <c r="X55" s="1182"/>
      <c r="Y55" s="1182">
        <f>SUM(Y51:AJ51)</f>
        <v>4929.6000000000004</v>
      </c>
      <c r="Z55" s="1182"/>
      <c r="AA55" s="1182"/>
      <c r="AB55" s="1182"/>
      <c r="AC55" s="1182"/>
      <c r="AD55" s="1182"/>
      <c r="AE55" s="1182"/>
      <c r="AF55" s="1182"/>
      <c r="AG55" s="1182"/>
      <c r="AH55" s="1178">
        <f>SUM(AH51:AV51)</f>
        <v>31762.2</v>
      </c>
      <c r="AI55" s="1178"/>
      <c r="AJ55" s="1178"/>
      <c r="AK55" s="1178">
        <f>SUM(AK51:AY51)</f>
        <v>51200.4</v>
      </c>
      <c r="AL55" s="1178"/>
      <c r="AM55" s="1178"/>
      <c r="AN55" s="1178"/>
      <c r="AO55" s="1178"/>
      <c r="AP55" s="1178"/>
      <c r="AQ55" s="1178"/>
      <c r="AR55" s="1178"/>
      <c r="AS55" s="1178"/>
      <c r="AT55" s="1178"/>
      <c r="AU55" s="1178"/>
      <c r="AV55" s="1178"/>
      <c r="AW55" s="1178">
        <f>SUM(AW51:BH51)</f>
        <v>100717.5</v>
      </c>
      <c r="AX55" s="1178"/>
      <c r="AY55" s="1178"/>
      <c r="AZ55" s="1178">
        <f t="shared" ref="AZ55" si="24">SUM(AZ51:BK51)</f>
        <v>113823</v>
      </c>
      <c r="BA55" s="1178"/>
      <c r="BB55" s="1178"/>
      <c r="BC55" s="1178"/>
      <c r="BD55" s="1178"/>
      <c r="BE55" s="1178"/>
      <c r="BF55" s="1178"/>
      <c r="BG55" s="1178"/>
      <c r="BH55" s="1178"/>
      <c r="BI55" s="1179">
        <f>SUM(BI51:BQ51)</f>
        <v>105025.5</v>
      </c>
      <c r="BJ55" s="1180"/>
      <c r="BK55" s="1180"/>
      <c r="BL55" s="1180">
        <f>SUM(BL51:DA51)</f>
        <v>70017</v>
      </c>
      <c r="BM55" s="1180"/>
      <c r="BN55" s="1180"/>
      <c r="BO55" s="1180"/>
      <c r="BP55" s="1180"/>
      <c r="BQ55" s="1180"/>
      <c r="BR55" s="1180"/>
      <c r="BS55" s="1180"/>
      <c r="BT55" s="1181"/>
      <c r="CY55"/>
      <c r="CZ55"/>
      <c r="DA55"/>
    </row>
    <row r="56" spans="1:105" ht="20.149999999999999" customHeight="1" x14ac:dyDescent="0.35">
      <c r="C56" s="225"/>
      <c r="D56" s="225"/>
      <c r="CY56"/>
      <c r="CZ56"/>
      <c r="DA56"/>
    </row>
    <row r="57" spans="1:105" ht="20.149999999999999" customHeight="1" thickBot="1" x14ac:dyDescent="0.4">
      <c r="C57" s="225"/>
      <c r="D57" s="225"/>
      <c r="AB57" s="284" t="s">
        <v>244</v>
      </c>
      <c r="CY57"/>
      <c r="CZ57"/>
      <c r="DA57"/>
    </row>
    <row r="58" spans="1:105" ht="20.149999999999999" customHeight="1" x14ac:dyDescent="0.35">
      <c r="V58" s="1068" t="s">
        <v>183</v>
      </c>
      <c r="W58" s="1068"/>
      <c r="X58" s="1068"/>
      <c r="Y58" s="1124" t="s">
        <v>15</v>
      </c>
      <c r="Z58" s="1125"/>
      <c r="AA58" s="1125"/>
      <c r="AB58" s="1125"/>
      <c r="AC58" s="1125"/>
      <c r="AD58" s="1125"/>
      <c r="AE58" s="1125"/>
      <c r="AF58" s="1125"/>
      <c r="AG58" s="1125"/>
      <c r="AH58" s="1125"/>
      <c r="AI58" s="1125"/>
      <c r="AJ58" s="1125"/>
      <c r="AK58" s="1125"/>
      <c r="AL58" s="1125"/>
      <c r="AM58" s="1126"/>
      <c r="AN58" s="1068" t="s">
        <v>16</v>
      </c>
      <c r="AO58" s="1068"/>
      <c r="AP58" s="1068"/>
      <c r="AQ58" s="1068"/>
      <c r="AR58" s="1068"/>
      <c r="AS58" s="1068"/>
      <c r="AT58" s="1068"/>
      <c r="AU58" s="1068"/>
      <c r="AV58" s="1068"/>
      <c r="AW58" s="1068"/>
      <c r="AX58" s="1068"/>
      <c r="AY58" s="1068"/>
      <c r="AZ58" s="1068" t="s">
        <v>152</v>
      </c>
      <c r="BA58" s="1068"/>
      <c r="BB58" s="1068"/>
      <c r="BC58" s="1068"/>
      <c r="BD58" s="1068"/>
      <c r="BE58" s="1068"/>
      <c r="BF58" s="1068"/>
      <c r="BG58" s="1068"/>
      <c r="BH58" s="1068"/>
      <c r="BI58" s="1068"/>
      <c r="BJ58" s="1068"/>
      <c r="BK58" s="1068"/>
      <c r="BL58" s="1068" t="s">
        <v>154</v>
      </c>
      <c r="BM58" s="1068"/>
      <c r="BN58" s="1068"/>
      <c r="BO58" s="1068"/>
      <c r="BP58" s="1068"/>
      <c r="BQ58" s="1068"/>
      <c r="BR58" s="1068"/>
      <c r="BS58" s="1068"/>
      <c r="BT58" s="1068"/>
      <c r="BU58" s="1068"/>
      <c r="BV58" s="1068"/>
      <c r="BW58" s="1068"/>
      <c r="BX58" s="1068"/>
      <c r="BY58" s="1068"/>
      <c r="BZ58" s="1068"/>
      <c r="CA58" s="1068" t="s">
        <v>180</v>
      </c>
      <c r="CB58" s="1068"/>
      <c r="CC58" s="1068"/>
      <c r="CD58" s="1068"/>
      <c r="CE58" s="1068"/>
      <c r="CF58" s="1068"/>
      <c r="CG58" s="1068"/>
      <c r="CH58" s="1068"/>
      <c r="CI58" s="1068"/>
      <c r="CJ58" s="1068"/>
      <c r="CK58" s="1068"/>
      <c r="CL58" s="1068"/>
      <c r="CM58" s="1068" t="s">
        <v>181</v>
      </c>
      <c r="CN58" s="1068"/>
      <c r="CO58" s="1068"/>
      <c r="CP58" s="1068"/>
      <c r="CQ58" s="1068"/>
      <c r="CR58" s="1068"/>
      <c r="CS58" s="1068"/>
      <c r="CT58" s="1068"/>
      <c r="CU58" s="1068"/>
      <c r="CV58" s="1068"/>
      <c r="CW58" s="1068"/>
      <c r="CX58" s="1068"/>
      <c r="CY58"/>
      <c r="CZ58"/>
      <c r="DA58"/>
    </row>
    <row r="59" spans="1:105" s="226" customFormat="1" ht="20.149999999999999" customHeight="1" x14ac:dyDescent="0.35">
      <c r="A59" s="228"/>
      <c r="B59" s="228"/>
      <c r="C59" s="228"/>
      <c r="D59" s="228"/>
      <c r="E59" s="228"/>
      <c r="J59" s="1118">
        <f>+J22</f>
        <v>0</v>
      </c>
      <c r="K59" s="1119"/>
      <c r="L59" s="1120"/>
      <c r="M59" s="1118" t="str">
        <f>Nosew!M26</f>
        <v>WEEK  PRODUKSI  37</v>
      </c>
      <c r="N59" s="1119"/>
      <c r="O59" s="1119"/>
      <c r="P59" s="1118" t="str">
        <f>Nosew!P26</f>
        <v>WEEK  PRODUKSI  38</v>
      </c>
      <c r="Q59" s="1119"/>
      <c r="R59" s="1120"/>
      <c r="S59" s="1118" t="str">
        <f>Nosew!S26</f>
        <v>WEEK  PRODUKSI  39</v>
      </c>
      <c r="T59" s="1119"/>
      <c r="U59" s="1119"/>
      <c r="V59" s="1121" t="s">
        <v>184</v>
      </c>
      <c r="W59" s="1122"/>
      <c r="X59" s="1123"/>
      <c r="Y59" s="1103" t="s">
        <v>185</v>
      </c>
      <c r="Z59" s="1103"/>
      <c r="AA59" s="1104"/>
      <c r="AB59" s="1102" t="s">
        <v>186</v>
      </c>
      <c r="AC59" s="1103"/>
      <c r="AD59" s="1104"/>
      <c r="AE59" s="1102" t="s">
        <v>187</v>
      </c>
      <c r="AF59" s="1103"/>
      <c r="AG59" s="1104"/>
      <c r="AH59" s="1102" t="s">
        <v>188</v>
      </c>
      <c r="AI59" s="1103"/>
      <c r="AJ59" s="1104"/>
      <c r="AK59" s="1102" t="s">
        <v>189</v>
      </c>
      <c r="AL59" s="1103"/>
      <c r="AM59" s="1104"/>
      <c r="AN59" s="1102" t="s">
        <v>190</v>
      </c>
      <c r="AO59" s="1103"/>
      <c r="AP59" s="1104"/>
      <c r="AQ59" s="1102" t="s">
        <v>191</v>
      </c>
      <c r="AR59" s="1103"/>
      <c r="AS59" s="1104"/>
      <c r="AT59" s="1102" t="s">
        <v>192</v>
      </c>
      <c r="AU59" s="1103"/>
      <c r="AV59" s="1104"/>
      <c r="AW59" s="1102" t="s">
        <v>193</v>
      </c>
      <c r="AX59" s="1103"/>
      <c r="AY59" s="1104"/>
      <c r="AZ59" s="1105" t="s">
        <v>194</v>
      </c>
      <c r="BA59" s="1103"/>
      <c r="BB59" s="1106"/>
      <c r="BC59" s="1103" t="s">
        <v>195</v>
      </c>
      <c r="BD59" s="1103"/>
      <c r="BE59" s="1104"/>
      <c r="BF59" s="1102" t="s">
        <v>196</v>
      </c>
      <c r="BG59" s="1103"/>
      <c r="BH59" s="1104"/>
      <c r="BI59" s="1102" t="s">
        <v>197</v>
      </c>
      <c r="BJ59" s="1103"/>
      <c r="BK59" s="1104"/>
      <c r="BL59" s="1105" t="s">
        <v>198</v>
      </c>
      <c r="BM59" s="1103"/>
      <c r="BN59" s="1106"/>
      <c r="BO59" s="1103" t="s">
        <v>199</v>
      </c>
      <c r="BP59" s="1103"/>
      <c r="BQ59" s="1104"/>
      <c r="BR59" s="1102" t="s">
        <v>200</v>
      </c>
      <c r="BS59" s="1103"/>
      <c r="BT59" s="1104"/>
      <c r="BU59" s="1102" t="s">
        <v>201</v>
      </c>
      <c r="BV59" s="1103"/>
      <c r="BW59" s="1104"/>
      <c r="BX59" s="1102" t="s">
        <v>202</v>
      </c>
      <c r="BY59" s="1103"/>
      <c r="BZ59" s="1104"/>
      <c r="CA59" s="1105" t="s">
        <v>203</v>
      </c>
      <c r="CB59" s="1103"/>
      <c r="CC59" s="1106"/>
      <c r="CD59" s="1103" t="s">
        <v>204</v>
      </c>
      <c r="CE59" s="1103"/>
      <c r="CF59" s="1104"/>
      <c r="CG59" s="1102" t="s">
        <v>205</v>
      </c>
      <c r="CH59" s="1103"/>
      <c r="CI59" s="1104"/>
      <c r="CJ59" s="1102" t="s">
        <v>206</v>
      </c>
      <c r="CK59" s="1103"/>
      <c r="CL59" s="1104"/>
      <c r="CM59" s="1105" t="s">
        <v>207</v>
      </c>
      <c r="CN59" s="1103"/>
      <c r="CO59" s="1106"/>
      <c r="CP59" s="1103" t="s">
        <v>235</v>
      </c>
      <c r="CQ59" s="1103"/>
      <c r="CR59" s="1104"/>
      <c r="CS59" s="1102" t="s">
        <v>208</v>
      </c>
      <c r="CT59" s="1103"/>
      <c r="CU59" s="1104"/>
      <c r="CV59" s="1102" t="s">
        <v>209</v>
      </c>
      <c r="CW59" s="1103"/>
      <c r="CX59" s="1104"/>
      <c r="CY59"/>
      <c r="CZ59"/>
      <c r="DA59"/>
    </row>
    <row r="60" spans="1:105" ht="20.149999999999999" customHeight="1" x14ac:dyDescent="0.35">
      <c r="G60" s="1096" t="s">
        <v>221</v>
      </c>
      <c r="H60" s="1097"/>
      <c r="I60" s="1098"/>
      <c r="J60" s="1112">
        <f>K46</f>
        <v>0</v>
      </c>
      <c r="K60" s="1113"/>
      <c r="L60" s="1114"/>
      <c r="M60" s="1112">
        <f>Nosew!M27</f>
        <v>869.5</v>
      </c>
      <c r="N60" s="1113"/>
      <c r="O60" s="1114"/>
      <c r="P60" s="1112">
        <f>Nosew!P27</f>
        <v>7092.5</v>
      </c>
      <c r="Q60" s="1113"/>
      <c r="R60" s="1114"/>
      <c r="S60" s="1112">
        <f>Nosew!S27</f>
        <v>10657.5</v>
      </c>
      <c r="T60" s="1113"/>
      <c r="U60" s="1114"/>
      <c r="V60" s="1107">
        <f>Nosew!V27</f>
        <v>18619.5</v>
      </c>
      <c r="W60" s="1108"/>
      <c r="X60" s="1111"/>
      <c r="Y60" s="1107">
        <f>Nosew!Y27</f>
        <v>26924.5</v>
      </c>
      <c r="Z60" s="1108"/>
      <c r="AA60" s="1109"/>
      <c r="AB60" s="1108">
        <f>Nosew!AB27</f>
        <v>30432</v>
      </c>
      <c r="AC60" s="1108"/>
      <c r="AD60" s="1109"/>
      <c r="AE60" s="1110">
        <f>Nosew!AE27</f>
        <v>21996</v>
      </c>
      <c r="AF60" s="1108"/>
      <c r="AG60" s="1109"/>
      <c r="AH60" s="1110">
        <f>Nosew!AH27</f>
        <v>26742</v>
      </c>
      <c r="AI60" s="1108"/>
      <c r="AJ60" s="1109"/>
      <c r="AK60" s="1110">
        <f>Nosew!AK27</f>
        <v>8016</v>
      </c>
      <c r="AL60" s="1108"/>
      <c r="AM60" s="1111"/>
      <c r="AN60" s="1107">
        <f>Nosew!AT27</f>
        <v>14524.5</v>
      </c>
      <c r="AO60" s="1108"/>
      <c r="AP60" s="1109"/>
      <c r="AQ60" s="1108">
        <f>Nosew!AZ27</f>
        <v>5530.5</v>
      </c>
      <c r="AR60" s="1108"/>
      <c r="AS60" s="1109"/>
      <c r="AT60" s="1110">
        <f>Nosew!BC27</f>
        <v>16186.5</v>
      </c>
      <c r="AU60" s="1108"/>
      <c r="AV60" s="1109"/>
      <c r="AW60" s="1110">
        <f>Nosew!BF27</f>
        <v>36964.5</v>
      </c>
      <c r="AX60" s="1108"/>
      <c r="AY60" s="1111"/>
      <c r="AZ60" s="1107">
        <f>Nosew!BI27</f>
        <v>9255</v>
      </c>
      <c r="BA60" s="1108"/>
      <c r="BB60" s="1109"/>
      <c r="BC60" s="1108">
        <f>Nosew!BL27</f>
        <v>17859</v>
      </c>
      <c r="BD60" s="1108"/>
      <c r="BE60" s="1109"/>
      <c r="BF60" s="1110">
        <f>Nosew!BO27</f>
        <v>11457</v>
      </c>
      <c r="BG60" s="1108"/>
      <c r="BH60" s="1109"/>
      <c r="BI60" s="1110">
        <f>Nosew!BR27</f>
        <v>19785</v>
      </c>
      <c r="BJ60" s="1108"/>
      <c r="BK60" s="1111"/>
      <c r="BL60" s="1107">
        <f>Nosew!BU27</f>
        <v>91206</v>
      </c>
      <c r="BM60" s="1108"/>
      <c r="BN60" s="1109"/>
      <c r="BO60" s="1108">
        <f>Nosew!BX27</f>
        <v>29028</v>
      </c>
      <c r="BP60" s="1108"/>
      <c r="BQ60" s="1109"/>
      <c r="BR60" s="1110">
        <f>Nosew!CA27</f>
        <v>27372</v>
      </c>
      <c r="BS60" s="1108"/>
      <c r="BT60" s="1109"/>
      <c r="BU60" s="1110">
        <f>Nosew!CD27</f>
        <v>26886</v>
      </c>
      <c r="BV60" s="1108"/>
      <c r="BW60" s="1109"/>
      <c r="BX60" s="1110">
        <f>Nosew!CG27</f>
        <v>28944</v>
      </c>
      <c r="BY60" s="1108"/>
      <c r="BZ60" s="1111"/>
      <c r="CA60" s="1107">
        <f>Nosew!CJ27</f>
        <v>34956</v>
      </c>
      <c r="CB60" s="1108"/>
      <c r="CC60" s="1109"/>
      <c r="CD60" s="1108">
        <f>Nosew!CM27</f>
        <v>32382</v>
      </c>
      <c r="CE60" s="1108"/>
      <c r="CF60" s="1109"/>
      <c r="CG60" s="1110">
        <f>Nosew!CP27</f>
        <v>31632</v>
      </c>
      <c r="CH60" s="1108"/>
      <c r="CI60" s="1109"/>
      <c r="CJ60" s="1110">
        <f>Nosew!CS27</f>
        <v>32244</v>
      </c>
      <c r="CK60" s="1108"/>
      <c r="CL60" s="1111"/>
      <c r="CM60" s="1107">
        <f>Nosew!CV27</f>
        <v>45094.5</v>
      </c>
      <c r="CN60" s="1108"/>
      <c r="CO60" s="1109"/>
      <c r="CP60" s="1108">
        <f>Nosew!CY27</f>
        <v>45094.5</v>
      </c>
      <c r="CQ60" s="1108"/>
      <c r="CR60" s="1109"/>
      <c r="CS60" s="1110">
        <f>Nosew!DB27</f>
        <v>45094.5</v>
      </c>
      <c r="CT60" s="1108"/>
      <c r="CU60" s="1109"/>
      <c r="CV60" s="1110">
        <f>Nosew!DE27</f>
        <v>45094.5</v>
      </c>
      <c r="CW60" s="1108"/>
      <c r="CX60" s="1111"/>
      <c r="CY60"/>
      <c r="CZ60"/>
      <c r="DA60"/>
    </row>
    <row r="61" spans="1:105" ht="20.149999999999999" customHeight="1" x14ac:dyDescent="0.35">
      <c r="A61" s="238" t="s">
        <v>219</v>
      </c>
      <c r="C61" s="240" t="s">
        <v>3371</v>
      </c>
      <c r="D61" s="244">
        <v>5</v>
      </c>
      <c r="G61" s="1096" t="s">
        <v>70</v>
      </c>
      <c r="H61" s="1097"/>
      <c r="I61" s="1098"/>
      <c r="J61" s="1131">
        <f>L46</f>
        <v>0</v>
      </c>
      <c r="K61" s="1132"/>
      <c r="L61" s="1133"/>
      <c r="M61" s="1131">
        <f>Nosew!M28</f>
        <v>0</v>
      </c>
      <c r="N61" s="1132"/>
      <c r="O61" s="1133"/>
      <c r="P61" s="1131">
        <f>Nosew!P28</f>
        <v>0</v>
      </c>
      <c r="Q61" s="1132"/>
      <c r="R61" s="1133"/>
      <c r="S61" s="1131">
        <f>Nosew!S28</f>
        <v>1.2931018981018982</v>
      </c>
      <c r="T61" s="1132"/>
      <c r="U61" s="1133"/>
      <c r="V61" s="1091">
        <f>Nosew!V28</f>
        <v>2.3933216783216782</v>
      </c>
      <c r="W61" s="1092"/>
      <c r="X61" s="1095"/>
      <c r="Y61" s="1091">
        <f>Nosew!Y28</f>
        <v>3.4870779220779218</v>
      </c>
      <c r="Z61" s="1092"/>
      <c r="AA61" s="1093"/>
      <c r="AB61" s="1092">
        <f>Nosew!AB28</f>
        <v>4.2570338752156935</v>
      </c>
      <c r="AC61" s="1092"/>
      <c r="AD61" s="1093"/>
      <c r="AE61" s="1094">
        <f>Nosew!AE28</f>
        <v>3.3825410952683677</v>
      </c>
      <c r="AF61" s="1092"/>
      <c r="AG61" s="1093"/>
      <c r="AH61" s="1094">
        <f>Nosew!AH28</f>
        <v>4.3464662610117148</v>
      </c>
      <c r="AI61" s="1092"/>
      <c r="AJ61" s="1093"/>
      <c r="AK61" s="1094">
        <f>Nosew!AK28</f>
        <v>1.0048951048951049</v>
      </c>
      <c r="AL61" s="1092"/>
      <c r="AM61" s="1095"/>
      <c r="AN61" s="1183">
        <f>Nosew!AT28</f>
        <v>2.6368654073199522</v>
      </c>
      <c r="AO61" s="1184"/>
      <c r="AP61" s="1185"/>
      <c r="AQ61" s="1092">
        <f>Nosew!AZ28</f>
        <v>1.1175974025974025</v>
      </c>
      <c r="AR61" s="1092"/>
      <c r="AS61" s="1093"/>
      <c r="AT61" s="1094">
        <f>Nosew!BC28</f>
        <v>3.0942625556261922</v>
      </c>
      <c r="AU61" s="1092"/>
      <c r="AV61" s="1093"/>
      <c r="AW61" s="1094">
        <f>Nosew!BF28</f>
        <v>5.5338829352465719</v>
      </c>
      <c r="AX61" s="1092"/>
      <c r="AY61" s="1095"/>
      <c r="AZ61" s="1091">
        <f>Nosew!BI28</f>
        <v>1.4692434837889385</v>
      </c>
      <c r="BA61" s="1092"/>
      <c r="BB61" s="1093"/>
      <c r="BC61" s="1092">
        <f>Nosew!BL28</f>
        <v>3.3061157024793393</v>
      </c>
      <c r="BD61" s="1092"/>
      <c r="BE61" s="1093"/>
      <c r="BF61" s="1094">
        <f>Nosew!BO28</f>
        <v>2.594687131050768</v>
      </c>
      <c r="BG61" s="1092"/>
      <c r="BH61" s="1093"/>
      <c r="BI61" s="1094">
        <f>Nosew!BR28</f>
        <v>4.1058874458874461</v>
      </c>
      <c r="BJ61" s="1092"/>
      <c r="BK61" s="1095"/>
      <c r="BL61" s="1091">
        <f>Nosew!BU28</f>
        <v>16.370395382395383</v>
      </c>
      <c r="BM61" s="1092"/>
      <c r="BN61" s="1093"/>
      <c r="BO61" s="1092">
        <f>Nosew!BX28</f>
        <v>5.3370077195531751</v>
      </c>
      <c r="BP61" s="1092"/>
      <c r="BQ61" s="1093"/>
      <c r="BR61" s="1094">
        <f>Nosew!CA28</f>
        <v>5.1554710743801664</v>
      </c>
      <c r="BS61" s="1092"/>
      <c r="BT61" s="1093"/>
      <c r="BU61" s="1094">
        <f>Nosew!CD28</f>
        <v>5.0407131050767422</v>
      </c>
      <c r="BV61" s="1092"/>
      <c r="BW61" s="1093"/>
      <c r="BX61" s="1094">
        <f>Nosew!CG28</f>
        <v>5.5266635182998822</v>
      </c>
      <c r="BY61" s="1092"/>
      <c r="BZ61" s="1095"/>
      <c r="CA61" s="1091">
        <f>Nosew!CJ28</f>
        <v>8.2943639693639692</v>
      </c>
      <c r="CB61" s="1092"/>
      <c r="CC61" s="1093"/>
      <c r="CD61" s="1092">
        <f>Nosew!CM28</f>
        <v>5.1548588224961849</v>
      </c>
      <c r="CE61" s="1092"/>
      <c r="CF61" s="1093"/>
      <c r="CG61" s="1094">
        <f>Nosew!CP28</f>
        <v>4.6840047452547449</v>
      </c>
      <c r="CH61" s="1092"/>
      <c r="CI61" s="1093"/>
      <c r="CJ61" s="1094">
        <f>Nosew!CS28</f>
        <v>4.4554062604062601</v>
      </c>
      <c r="CK61" s="1092"/>
      <c r="CL61" s="1095"/>
      <c r="CM61" s="1091">
        <f>Nosew!CV28</f>
        <v>6.1090259740259736</v>
      </c>
      <c r="CN61" s="1092"/>
      <c r="CO61" s="1093"/>
      <c r="CP61" s="1092">
        <f>Nosew!CY28</f>
        <v>5.5240909090909085</v>
      </c>
      <c r="CQ61" s="1092"/>
      <c r="CR61" s="1093"/>
      <c r="CS61" s="1094">
        <f>Nosew!DB28</f>
        <v>5.8767637917637909</v>
      </c>
      <c r="CT61" s="1092"/>
      <c r="CU61" s="1093"/>
      <c r="CV61" s="1094">
        <f>Nosew!DE28</f>
        <v>5.1062801484230054</v>
      </c>
      <c r="CW61" s="1092"/>
      <c r="CX61" s="1095"/>
      <c r="CY61"/>
      <c r="CZ61"/>
      <c r="DA61"/>
    </row>
    <row r="62" spans="1:105" ht="20.149999999999999" customHeight="1" x14ac:dyDescent="0.35">
      <c r="C62" s="281" t="s">
        <v>3372</v>
      </c>
      <c r="D62" s="283">
        <v>2</v>
      </c>
      <c r="G62" s="1096" t="s">
        <v>212</v>
      </c>
      <c r="H62" s="1097"/>
      <c r="I62" s="1098"/>
      <c r="J62" s="1099">
        <f>+$D$61</f>
        <v>5</v>
      </c>
      <c r="K62" s="1100"/>
      <c r="L62" s="1101"/>
      <c r="M62" s="1099">
        <f>Nosew!M29</f>
        <v>6</v>
      </c>
      <c r="N62" s="1100"/>
      <c r="O62" s="1101"/>
      <c r="P62" s="1099">
        <f>Nosew!P29</f>
        <v>6</v>
      </c>
      <c r="Q62" s="1100"/>
      <c r="R62" s="1101"/>
      <c r="S62" s="1099">
        <f>Nosew!S29</f>
        <v>6</v>
      </c>
      <c r="T62" s="1100"/>
      <c r="U62" s="1101"/>
      <c r="V62" s="1070">
        <f>Nosew!V29</f>
        <v>4</v>
      </c>
      <c r="W62" s="1071"/>
      <c r="X62" s="1074"/>
      <c r="Y62" s="1070">
        <f>Nosew!Y29</f>
        <v>4</v>
      </c>
      <c r="Z62" s="1071"/>
      <c r="AA62" s="1072"/>
      <c r="AB62" s="1071">
        <f>Nosew!AB29</f>
        <v>6</v>
      </c>
      <c r="AC62" s="1071"/>
      <c r="AD62" s="1072"/>
      <c r="AE62" s="1073">
        <f>Nosew!AE29</f>
        <v>6</v>
      </c>
      <c r="AF62" s="1071"/>
      <c r="AG62" s="1072"/>
      <c r="AH62" s="1073">
        <f>Nosew!AH29</f>
        <v>6</v>
      </c>
      <c r="AI62" s="1071"/>
      <c r="AJ62" s="1072"/>
      <c r="AK62" s="1073">
        <f>Nosew!AK29</f>
        <v>6</v>
      </c>
      <c r="AL62" s="1071"/>
      <c r="AM62" s="1074"/>
      <c r="AN62" s="1070">
        <f>Nosew!AT29</f>
        <v>6</v>
      </c>
      <c r="AO62" s="1071"/>
      <c r="AP62" s="1072"/>
      <c r="AQ62" s="1071">
        <f>Nosew!AZ29</f>
        <v>6</v>
      </c>
      <c r="AR62" s="1071"/>
      <c r="AS62" s="1072"/>
      <c r="AT62" s="1073">
        <f>Nosew!BC29</f>
        <v>6</v>
      </c>
      <c r="AU62" s="1071"/>
      <c r="AV62" s="1072"/>
      <c r="AW62" s="1073">
        <f>Nosew!BF29</f>
        <v>6</v>
      </c>
      <c r="AX62" s="1071"/>
      <c r="AY62" s="1074"/>
      <c r="AZ62" s="1070">
        <f>Nosew!BI29</f>
        <v>6</v>
      </c>
      <c r="BA62" s="1071"/>
      <c r="BB62" s="1072"/>
      <c r="BC62" s="1071">
        <f>Nosew!BL29</f>
        <v>6</v>
      </c>
      <c r="BD62" s="1071"/>
      <c r="BE62" s="1072"/>
      <c r="BF62" s="1073">
        <f>Nosew!BO29</f>
        <v>6</v>
      </c>
      <c r="BG62" s="1071"/>
      <c r="BH62" s="1072"/>
      <c r="BI62" s="1073">
        <f>Nosew!BR29</f>
        <v>6</v>
      </c>
      <c r="BJ62" s="1071"/>
      <c r="BK62" s="1074"/>
      <c r="BL62" s="1070">
        <f>Nosew!BU29</f>
        <v>6</v>
      </c>
      <c r="BM62" s="1071"/>
      <c r="BN62" s="1072"/>
      <c r="BO62" s="1071">
        <f>Nosew!BX29</f>
        <v>6</v>
      </c>
      <c r="BP62" s="1071"/>
      <c r="BQ62" s="1072"/>
      <c r="BR62" s="1073">
        <f>Nosew!CA29</f>
        <v>6</v>
      </c>
      <c r="BS62" s="1071"/>
      <c r="BT62" s="1072"/>
      <c r="BU62" s="1073">
        <f>Nosew!CD29</f>
        <v>6</v>
      </c>
      <c r="BV62" s="1071"/>
      <c r="BW62" s="1072"/>
      <c r="BX62" s="1073">
        <f>Nosew!CG29</f>
        <v>6</v>
      </c>
      <c r="BY62" s="1071"/>
      <c r="BZ62" s="1074"/>
      <c r="CA62" s="1070">
        <f>Nosew!CJ29</f>
        <v>6</v>
      </c>
      <c r="CB62" s="1071"/>
      <c r="CC62" s="1072"/>
      <c r="CD62" s="1071">
        <f>Nosew!CM29</f>
        <v>6</v>
      </c>
      <c r="CE62" s="1071"/>
      <c r="CF62" s="1072"/>
      <c r="CG62" s="1073">
        <f>Nosew!CP29</f>
        <v>6</v>
      </c>
      <c r="CH62" s="1071"/>
      <c r="CI62" s="1072"/>
      <c r="CJ62" s="1073">
        <f>Nosew!CS29</f>
        <v>6</v>
      </c>
      <c r="CK62" s="1071"/>
      <c r="CL62" s="1074"/>
      <c r="CM62" s="1070">
        <f>Nosew!CV29</f>
        <v>6</v>
      </c>
      <c r="CN62" s="1071"/>
      <c r="CO62" s="1072"/>
      <c r="CP62" s="1071">
        <f>Nosew!CY29</f>
        <v>6</v>
      </c>
      <c r="CQ62" s="1071"/>
      <c r="CR62" s="1072"/>
      <c r="CS62" s="1073">
        <f>Nosew!DB29</f>
        <v>6</v>
      </c>
      <c r="CT62" s="1071"/>
      <c r="CU62" s="1072"/>
      <c r="CV62" s="1073">
        <f>Nosew!DE29</f>
        <v>6</v>
      </c>
      <c r="CW62" s="1071"/>
      <c r="CX62" s="1074"/>
      <c r="CY62"/>
      <c r="CZ62"/>
      <c r="DA62"/>
    </row>
    <row r="63" spans="1:105" ht="20.149999999999999" customHeight="1" x14ac:dyDescent="0.35">
      <c r="C63" s="240" t="s">
        <v>159</v>
      </c>
      <c r="D63" s="244">
        <v>7</v>
      </c>
      <c r="G63" s="1075" t="s">
        <v>211</v>
      </c>
      <c r="H63" s="1076"/>
      <c r="I63" s="1077"/>
      <c r="J63" s="1136">
        <f>J62-J61</f>
        <v>5</v>
      </c>
      <c r="K63" s="1137"/>
      <c r="L63" s="1138"/>
      <c r="M63" s="1136">
        <f>M62-M61</f>
        <v>6</v>
      </c>
      <c r="N63" s="1137"/>
      <c r="O63" s="1138"/>
      <c r="P63" s="1136">
        <f t="shared" ref="P63" si="25">P62-P61</f>
        <v>6</v>
      </c>
      <c r="Q63" s="1137"/>
      <c r="R63" s="1138"/>
      <c r="S63" s="1136">
        <f t="shared" ref="S63" si="26">S62-S61</f>
        <v>4.7068981018981013</v>
      </c>
      <c r="T63" s="1137"/>
      <c r="U63" s="1138"/>
      <c r="V63" s="1142">
        <f>Nosew!V30</f>
        <v>1.6066783216783218</v>
      </c>
      <c r="W63" s="1084"/>
      <c r="X63" s="1087"/>
      <c r="Y63" s="1081">
        <f>Nosew!Y30</f>
        <v>0.51292207792207822</v>
      </c>
      <c r="Z63" s="1082"/>
      <c r="AA63" s="1083"/>
      <c r="AB63" s="1084">
        <f>Nosew!AB30</f>
        <v>1.7429661247843065</v>
      </c>
      <c r="AC63" s="1084"/>
      <c r="AD63" s="1085"/>
      <c r="AE63" s="1086">
        <f>Nosew!AE30</f>
        <v>2.6174589047316323</v>
      </c>
      <c r="AF63" s="1084"/>
      <c r="AG63" s="1085"/>
      <c r="AH63" s="1086">
        <f>Nosew!AH30</f>
        <v>1.6535337389882852</v>
      </c>
      <c r="AI63" s="1084"/>
      <c r="AJ63" s="1085"/>
      <c r="AK63" s="1086">
        <f>Nosew!AK30</f>
        <v>4.9951048951048946</v>
      </c>
      <c r="AL63" s="1084"/>
      <c r="AM63" s="1087"/>
      <c r="AN63" s="1081">
        <f>Nosew!AT30</f>
        <v>3.3631345926800478</v>
      </c>
      <c r="AO63" s="1082"/>
      <c r="AP63" s="1083"/>
      <c r="AQ63" s="1084">
        <f>Nosew!AZ30</f>
        <v>4.8824025974025975</v>
      </c>
      <c r="AR63" s="1084"/>
      <c r="AS63" s="1085"/>
      <c r="AT63" s="1086">
        <f>Nosew!BC30</f>
        <v>2.9057374443738078</v>
      </c>
      <c r="AU63" s="1084"/>
      <c r="AV63" s="1085"/>
      <c r="AW63" s="1086">
        <f>Nosew!BF30</f>
        <v>0.46611706475342807</v>
      </c>
      <c r="AX63" s="1084"/>
      <c r="AY63" s="1087"/>
      <c r="AZ63" s="1081">
        <f>Nosew!BI30</f>
        <v>4.5307565162110617</v>
      </c>
      <c r="BA63" s="1082"/>
      <c r="BB63" s="1083"/>
      <c r="BC63" s="1084">
        <f>Nosew!BL30</f>
        <v>2.6938842975206607</v>
      </c>
      <c r="BD63" s="1084"/>
      <c r="BE63" s="1085"/>
      <c r="BF63" s="1086">
        <f>Nosew!BO30</f>
        <v>3.405312868949232</v>
      </c>
      <c r="BG63" s="1084"/>
      <c r="BH63" s="1085"/>
      <c r="BI63" s="1086">
        <f>Nosew!BR30</f>
        <v>1.8941125541125539</v>
      </c>
      <c r="BJ63" s="1084"/>
      <c r="BK63" s="1087"/>
      <c r="BL63" s="1081">
        <f>Nosew!BU30</f>
        <v>-10.370395382395383</v>
      </c>
      <c r="BM63" s="1082"/>
      <c r="BN63" s="1083"/>
      <c r="BO63" s="1084">
        <f>Nosew!BX30</f>
        <v>0.6629922804468249</v>
      </c>
      <c r="BP63" s="1084"/>
      <c r="BQ63" s="1085"/>
      <c r="BR63" s="1086">
        <f>Nosew!CA30</f>
        <v>0.84452892561983361</v>
      </c>
      <c r="BS63" s="1084"/>
      <c r="BT63" s="1085"/>
      <c r="BU63" s="1086">
        <f>Nosew!CD30</f>
        <v>0.9592868949232578</v>
      </c>
      <c r="BV63" s="1084"/>
      <c r="BW63" s="1085"/>
      <c r="BX63" s="1086">
        <f>Nosew!CG30</f>
        <v>0.47333648170011777</v>
      </c>
      <c r="BY63" s="1084"/>
      <c r="BZ63" s="1087"/>
      <c r="CA63" s="1088">
        <f>Nosew!CJ30</f>
        <v>-2.2943639693639692</v>
      </c>
      <c r="CB63" s="1089"/>
      <c r="CC63" s="1090"/>
      <c r="CD63" s="1084">
        <f>Nosew!CM30</f>
        <v>0.84514117750381512</v>
      </c>
      <c r="CE63" s="1084"/>
      <c r="CF63" s="1085"/>
      <c r="CG63" s="1086">
        <f>Nosew!CP30</f>
        <v>1.3159952547452551</v>
      </c>
      <c r="CH63" s="1084"/>
      <c r="CI63" s="1085"/>
      <c r="CJ63" s="1086">
        <f>Nosew!CS30</f>
        <v>1.5445937395937399</v>
      </c>
      <c r="CK63" s="1084"/>
      <c r="CL63" s="1087"/>
      <c r="CM63" s="1081">
        <f>Nosew!CV30</f>
        <v>-0.10902597402597358</v>
      </c>
      <c r="CN63" s="1082"/>
      <c r="CO63" s="1083"/>
      <c r="CP63" s="1084">
        <f>Nosew!CY30</f>
        <v>0.4759090909090915</v>
      </c>
      <c r="CQ63" s="1084"/>
      <c r="CR63" s="1085"/>
      <c r="CS63" s="1086">
        <f>Nosew!DB30</f>
        <v>0.12323620823620907</v>
      </c>
      <c r="CT63" s="1084"/>
      <c r="CU63" s="1085"/>
      <c r="CV63" s="1086">
        <f>Nosew!DE30</f>
        <v>0.89371985157699463</v>
      </c>
      <c r="CW63" s="1084"/>
      <c r="CX63" s="1087"/>
      <c r="CY63"/>
      <c r="CZ63"/>
      <c r="DA63"/>
    </row>
    <row r="64" spans="1:105" ht="20.149999999999999" customHeight="1" thickBot="1" x14ac:dyDescent="0.4">
      <c r="G64" s="1175" t="s">
        <v>119</v>
      </c>
      <c r="H64" s="1176"/>
      <c r="I64" s="1177"/>
      <c r="V64" s="1178">
        <f>SUM(V60)</f>
        <v>18619.5</v>
      </c>
      <c r="W64" s="1178"/>
      <c r="X64" s="1178"/>
      <c r="Y64" s="1179">
        <f>SUM(Y60:AM60)</f>
        <v>114110.5</v>
      </c>
      <c r="Z64" s="1180"/>
      <c r="AA64" s="1180"/>
      <c r="AB64" s="1180">
        <f>SUM(AB60:AP60)</f>
        <v>101710.5</v>
      </c>
      <c r="AC64" s="1180"/>
      <c r="AD64" s="1180"/>
      <c r="AE64" s="1180"/>
      <c r="AF64" s="1180"/>
      <c r="AG64" s="1180"/>
      <c r="AH64" s="1180"/>
      <c r="AI64" s="1180"/>
      <c r="AJ64" s="1180"/>
      <c r="AK64" s="1180"/>
      <c r="AL64" s="1180"/>
      <c r="AM64" s="1181"/>
      <c r="AN64" s="1178">
        <f>SUM(AN60:AY60)</f>
        <v>73206</v>
      </c>
      <c r="AO64" s="1178"/>
      <c r="AP64" s="1178"/>
      <c r="AQ64" s="1178">
        <f>SUM(AQ60:BB60)</f>
        <v>67936.5</v>
      </c>
      <c r="AR64" s="1178"/>
      <c r="AS64" s="1178"/>
      <c r="AT64" s="1178"/>
      <c r="AU64" s="1178"/>
      <c r="AV64" s="1178"/>
      <c r="AW64" s="1178"/>
      <c r="AX64" s="1178"/>
      <c r="AY64" s="1178"/>
      <c r="AZ64" s="1182">
        <f>SUM(AZ60:BK60)</f>
        <v>58356</v>
      </c>
      <c r="BA64" s="1182"/>
      <c r="BB64" s="1182"/>
      <c r="BC64" s="1182">
        <f>SUM(BC60:BN60)</f>
        <v>140307</v>
      </c>
      <c r="BD64" s="1182"/>
      <c r="BE64" s="1182"/>
      <c r="BF64" s="1182"/>
      <c r="BG64" s="1182"/>
      <c r="BH64" s="1182"/>
      <c r="BI64" s="1182"/>
      <c r="BJ64" s="1182"/>
      <c r="BK64" s="1182"/>
      <c r="BL64" s="1178">
        <f>SUM(BL60:BZ60)</f>
        <v>203436</v>
      </c>
      <c r="BM64" s="1178"/>
      <c r="BN64" s="1178"/>
      <c r="BO64" s="1178">
        <f>SUM(BO60:CC60)</f>
        <v>147186</v>
      </c>
      <c r="BP64" s="1178"/>
      <c r="BQ64" s="1178"/>
      <c r="BR64" s="1178"/>
      <c r="BS64" s="1178"/>
      <c r="BT64" s="1178"/>
      <c r="BU64" s="1178"/>
      <c r="BV64" s="1178"/>
      <c r="BW64" s="1178"/>
      <c r="BX64" s="1178"/>
      <c r="BY64" s="1178"/>
      <c r="BZ64" s="1178"/>
      <c r="CA64" s="1178">
        <f t="shared" ref="CA64" si="27">SUM(CA60:CL60)</f>
        <v>131214</v>
      </c>
      <c r="CB64" s="1178"/>
      <c r="CC64" s="1178"/>
      <c r="CD64" s="1178">
        <f t="shared" ref="CD64" si="28">SUM(CD60:CO60)</f>
        <v>141352.5</v>
      </c>
      <c r="CE64" s="1178"/>
      <c r="CF64" s="1178"/>
      <c r="CG64" s="1178"/>
      <c r="CH64" s="1178"/>
      <c r="CI64" s="1178"/>
      <c r="CJ64" s="1178"/>
      <c r="CK64" s="1178"/>
      <c r="CL64" s="1178"/>
      <c r="CM64" s="1179">
        <f t="shared" ref="CM64" si="29">SUM(CM60:CX60)</f>
        <v>180378</v>
      </c>
      <c r="CN64" s="1180"/>
      <c r="CO64" s="1180"/>
      <c r="CP64" s="1180">
        <f t="shared" ref="CP64" si="30">SUM(CP60:DA60)</f>
        <v>135283.5</v>
      </c>
      <c r="CQ64" s="1180"/>
      <c r="CR64" s="1180"/>
      <c r="CS64" s="1180"/>
      <c r="CT64" s="1180"/>
      <c r="CU64" s="1180"/>
      <c r="CV64" s="1180"/>
      <c r="CW64" s="1180"/>
      <c r="CX64" s="1181"/>
      <c r="CY64"/>
      <c r="CZ64"/>
      <c r="DA64"/>
    </row>
    <row r="65" spans="1:105" ht="20.149999999999999" customHeight="1" x14ac:dyDescent="0.35">
      <c r="CY65"/>
      <c r="CZ65"/>
      <c r="DA65"/>
    </row>
    <row r="66" spans="1:105" ht="20.149999999999999" customHeight="1" thickBot="1" x14ac:dyDescent="0.4">
      <c r="AN66" s="284" t="s">
        <v>242</v>
      </c>
      <c r="CA66" s="285" t="s">
        <v>243</v>
      </c>
      <c r="CY66"/>
      <c r="CZ66"/>
      <c r="DA66"/>
    </row>
    <row r="67" spans="1:105" ht="20.149999999999999" customHeight="1" x14ac:dyDescent="0.35">
      <c r="F67" s="224"/>
      <c r="G67" s="224"/>
      <c r="H67" s="224"/>
      <c r="I67" s="224"/>
      <c r="J67" s="224"/>
      <c r="K67" s="224"/>
      <c r="L67" s="224"/>
      <c r="M67" s="224"/>
      <c r="N67" s="224"/>
      <c r="O67" s="224"/>
      <c r="P67" s="224"/>
      <c r="Q67" s="224"/>
      <c r="R67" s="224"/>
      <c r="S67" s="224"/>
      <c r="T67" s="224"/>
      <c r="U67" s="224"/>
      <c r="V67" s="1068" t="s">
        <v>183</v>
      </c>
      <c r="W67" s="1068"/>
      <c r="X67" s="1068"/>
      <c r="Y67" s="1124" t="s">
        <v>15</v>
      </c>
      <c r="Z67" s="1125"/>
      <c r="AA67" s="1125"/>
      <c r="AB67" s="1125"/>
      <c r="AC67" s="1125"/>
      <c r="AD67" s="1125"/>
      <c r="AE67" s="1125"/>
      <c r="AF67" s="1125"/>
      <c r="AG67" s="1125"/>
      <c r="AH67" s="1125"/>
      <c r="AI67" s="1125"/>
      <c r="AJ67" s="1125"/>
      <c r="AK67" s="1125"/>
      <c r="AL67" s="1125"/>
      <c r="AM67" s="1126"/>
      <c r="AN67" s="1068" t="s">
        <v>16</v>
      </c>
      <c r="AO67" s="1068"/>
      <c r="AP67" s="1068"/>
      <c r="AQ67" s="1068"/>
      <c r="AR67" s="1068"/>
      <c r="AS67" s="1068"/>
      <c r="AT67" s="1068"/>
      <c r="AU67" s="1068"/>
      <c r="AV67" s="1068"/>
      <c r="AW67" s="1068"/>
      <c r="AX67" s="1068"/>
      <c r="AY67" s="1068"/>
      <c r="AZ67" s="1068" t="s">
        <v>152</v>
      </c>
      <c r="BA67" s="1068"/>
      <c r="BB67" s="1068"/>
      <c r="BC67" s="1068"/>
      <c r="BD67" s="1068"/>
      <c r="BE67" s="1068"/>
      <c r="BF67" s="1068"/>
      <c r="BG67" s="1068"/>
      <c r="BH67" s="1068"/>
      <c r="BI67" s="1068"/>
      <c r="BJ67" s="1068"/>
      <c r="BK67" s="1068"/>
      <c r="BL67" s="1068" t="s">
        <v>154</v>
      </c>
      <c r="BM67" s="1068"/>
      <c r="BN67" s="1068"/>
      <c r="BO67" s="1068"/>
      <c r="BP67" s="1068"/>
      <c r="BQ67" s="1068"/>
      <c r="BR67" s="1068"/>
      <c r="BS67" s="1068"/>
      <c r="BT67" s="1068"/>
      <c r="BU67" s="1068"/>
      <c r="BV67" s="1068"/>
      <c r="BW67" s="1068"/>
      <c r="BX67" s="1068"/>
      <c r="BY67" s="1068"/>
      <c r="BZ67" s="1068"/>
      <c r="CA67" s="1068" t="s">
        <v>180</v>
      </c>
      <c r="CB67" s="1068"/>
      <c r="CC67" s="1068"/>
      <c r="CD67" s="1068"/>
      <c r="CE67" s="1068"/>
      <c r="CF67" s="1068"/>
      <c r="CG67" s="1068"/>
      <c r="CH67" s="1068"/>
      <c r="CI67" s="1068"/>
      <c r="CJ67" s="1068"/>
      <c r="CK67" s="1068"/>
      <c r="CL67" s="1068"/>
      <c r="CM67" s="1068" t="s">
        <v>181</v>
      </c>
      <c r="CN67" s="1068"/>
      <c r="CO67" s="1068"/>
      <c r="CP67" s="1068"/>
      <c r="CQ67" s="1068"/>
      <c r="CR67" s="1068"/>
      <c r="CS67" s="1068"/>
      <c r="CT67" s="1068"/>
      <c r="CU67" s="1068"/>
      <c r="CV67" s="1068"/>
      <c r="CW67" s="1068"/>
      <c r="CX67" s="1068"/>
      <c r="CY67"/>
      <c r="CZ67"/>
      <c r="DA67"/>
    </row>
    <row r="68" spans="1:105" s="227" customFormat="1" ht="20.149999999999999" customHeight="1" x14ac:dyDescent="0.35">
      <c r="A68" s="228"/>
      <c r="B68" s="228"/>
      <c r="C68" s="228"/>
      <c r="D68" s="228"/>
      <c r="E68" s="228"/>
      <c r="G68" s="226"/>
      <c r="H68" s="226"/>
      <c r="I68" s="226"/>
      <c r="J68" s="1118">
        <f>+J10</f>
        <v>0</v>
      </c>
      <c r="K68" s="1119"/>
      <c r="L68" s="1120"/>
      <c r="M68" s="1118" t="str">
        <f>Embroidery!M42</f>
        <v>WEEK  PRODUKSI  37</v>
      </c>
      <c r="N68" s="1119"/>
      <c r="O68" s="1119"/>
      <c r="P68" s="1118" t="str">
        <f>Embroidery!P42</f>
        <v>WEEK  PRODUKSI  38</v>
      </c>
      <c r="Q68" s="1119"/>
      <c r="R68" s="1120"/>
      <c r="S68" s="1118" t="str">
        <f>Embroidery!S42</f>
        <v>WEEK  PRODUKSI  39</v>
      </c>
      <c r="T68" s="1119"/>
      <c r="U68" s="1119"/>
      <c r="V68" s="1121" t="s">
        <v>184</v>
      </c>
      <c r="W68" s="1122"/>
      <c r="X68" s="1123"/>
      <c r="Y68" s="1103" t="s">
        <v>185</v>
      </c>
      <c r="Z68" s="1103"/>
      <c r="AA68" s="1104"/>
      <c r="AB68" s="1102" t="s">
        <v>186</v>
      </c>
      <c r="AC68" s="1103"/>
      <c r="AD68" s="1104"/>
      <c r="AE68" s="1102" t="s">
        <v>187</v>
      </c>
      <c r="AF68" s="1103"/>
      <c r="AG68" s="1104"/>
      <c r="AH68" s="1102" t="s">
        <v>188</v>
      </c>
      <c r="AI68" s="1103"/>
      <c r="AJ68" s="1104"/>
      <c r="AK68" s="1102" t="s">
        <v>189</v>
      </c>
      <c r="AL68" s="1103"/>
      <c r="AM68" s="1104"/>
      <c r="AN68" s="1102" t="s">
        <v>190</v>
      </c>
      <c r="AO68" s="1103"/>
      <c r="AP68" s="1104"/>
      <c r="AQ68" s="1102" t="s">
        <v>191</v>
      </c>
      <c r="AR68" s="1103"/>
      <c r="AS68" s="1104"/>
      <c r="AT68" s="1102" t="s">
        <v>192</v>
      </c>
      <c r="AU68" s="1103"/>
      <c r="AV68" s="1104"/>
      <c r="AW68" s="1102" t="s">
        <v>193</v>
      </c>
      <c r="AX68" s="1103"/>
      <c r="AY68" s="1104"/>
      <c r="AZ68" s="1102" t="s">
        <v>194</v>
      </c>
      <c r="BA68" s="1103"/>
      <c r="BB68" s="1104"/>
      <c r="BC68" s="1102" t="s">
        <v>195</v>
      </c>
      <c r="BD68" s="1103"/>
      <c r="BE68" s="1104"/>
      <c r="BF68" s="1102" t="s">
        <v>196</v>
      </c>
      <c r="BG68" s="1103"/>
      <c r="BH68" s="1104"/>
      <c r="BI68" s="1102" t="s">
        <v>197</v>
      </c>
      <c r="BJ68" s="1103"/>
      <c r="BK68" s="1104"/>
      <c r="BL68" s="1102" t="s">
        <v>198</v>
      </c>
      <c r="BM68" s="1103"/>
      <c r="BN68" s="1104"/>
      <c r="BO68" s="1102" t="s">
        <v>199</v>
      </c>
      <c r="BP68" s="1103"/>
      <c r="BQ68" s="1104"/>
      <c r="BR68" s="1102" t="s">
        <v>200</v>
      </c>
      <c r="BS68" s="1103"/>
      <c r="BT68" s="1104"/>
      <c r="BU68" s="1102" t="s">
        <v>201</v>
      </c>
      <c r="BV68" s="1103"/>
      <c r="BW68" s="1104"/>
      <c r="BX68" s="1102" t="s">
        <v>202</v>
      </c>
      <c r="BY68" s="1103"/>
      <c r="BZ68" s="1104"/>
      <c r="CA68" s="1102" t="s">
        <v>203</v>
      </c>
      <c r="CB68" s="1103"/>
      <c r="CC68" s="1104"/>
      <c r="CD68" s="1102" t="s">
        <v>204</v>
      </c>
      <c r="CE68" s="1103"/>
      <c r="CF68" s="1104"/>
      <c r="CG68" s="1102" t="s">
        <v>205</v>
      </c>
      <c r="CH68" s="1103"/>
      <c r="CI68" s="1104"/>
      <c r="CJ68" s="1102" t="s">
        <v>206</v>
      </c>
      <c r="CK68" s="1103"/>
      <c r="CL68" s="1104"/>
      <c r="CM68" s="1102" t="s">
        <v>207</v>
      </c>
      <c r="CN68" s="1103"/>
      <c r="CO68" s="1104"/>
      <c r="CP68" s="1102" t="s">
        <v>235</v>
      </c>
      <c r="CQ68" s="1103"/>
      <c r="CR68" s="1104"/>
      <c r="CS68" s="1102" t="s">
        <v>208</v>
      </c>
      <c r="CT68" s="1103"/>
      <c r="CU68" s="1104"/>
      <c r="CV68" s="1102" t="s">
        <v>209</v>
      </c>
      <c r="CW68" s="1103"/>
      <c r="CX68" s="1104"/>
      <c r="CY68"/>
      <c r="CZ68"/>
      <c r="DA68"/>
    </row>
    <row r="69" spans="1:105" s="224" customFormat="1" ht="20.149999999999999" customHeight="1" x14ac:dyDescent="0.35">
      <c r="A69" s="228"/>
      <c r="B69" s="228"/>
      <c r="C69" s="228"/>
      <c r="D69" s="228"/>
      <c r="E69" s="228"/>
      <c r="G69" s="1096" t="s">
        <v>221</v>
      </c>
      <c r="H69" s="1097"/>
      <c r="I69" s="1098"/>
      <c r="J69" s="1112">
        <f>K64</f>
        <v>0</v>
      </c>
      <c r="K69" s="1113"/>
      <c r="L69" s="1114"/>
      <c r="M69" s="1112">
        <f>Embroidery!M43</f>
        <v>1411</v>
      </c>
      <c r="N69" s="1113"/>
      <c r="O69" s="1114"/>
      <c r="P69" s="1112">
        <f>Embroidery!P43</f>
        <v>12835</v>
      </c>
      <c r="Q69" s="1113"/>
      <c r="R69" s="1114"/>
      <c r="S69" s="1112">
        <f>Embroidery!S43</f>
        <v>35643</v>
      </c>
      <c r="T69" s="1113"/>
      <c r="U69" s="1114"/>
      <c r="V69" s="1107">
        <f>Embroidery!V43</f>
        <v>49889</v>
      </c>
      <c r="W69" s="1108"/>
      <c r="X69" s="1111"/>
      <c r="Y69" s="1107">
        <f>Embroidery!Y43</f>
        <v>48335</v>
      </c>
      <c r="Z69" s="1108"/>
      <c r="AA69" s="1109"/>
      <c r="AB69" s="1108">
        <f>Embroidery!AB43</f>
        <v>72446</v>
      </c>
      <c r="AC69" s="1108"/>
      <c r="AD69" s="1109"/>
      <c r="AE69" s="1110">
        <f>Embroidery!AE43</f>
        <v>53706</v>
      </c>
      <c r="AF69" s="1108"/>
      <c r="AG69" s="1109"/>
      <c r="AH69" s="1110">
        <f>Embroidery!AH43</f>
        <v>46416</v>
      </c>
      <c r="AI69" s="1108"/>
      <c r="AJ69" s="1109"/>
      <c r="AK69" s="1110">
        <f>Embroidery!AK43</f>
        <v>16008</v>
      </c>
      <c r="AL69" s="1108"/>
      <c r="AM69" s="1111"/>
      <c r="AN69" s="1107">
        <f>Embroidery!AW95</f>
        <v>74799.5</v>
      </c>
      <c r="AO69" s="1108"/>
      <c r="AP69" s="1109"/>
      <c r="AQ69" s="1108">
        <f>Embroidery!AZ95</f>
        <v>11022.5</v>
      </c>
      <c r="AR69" s="1108"/>
      <c r="AS69" s="1109"/>
      <c r="AT69" s="1110">
        <f>Embroidery!BI95</f>
        <v>112035.5</v>
      </c>
      <c r="AU69" s="1108"/>
      <c r="AV69" s="1109"/>
      <c r="AW69" s="1110">
        <f>Embroidery!BL95</f>
        <v>33852.5</v>
      </c>
      <c r="AX69" s="1108"/>
      <c r="AY69" s="1111"/>
      <c r="AZ69" s="1107">
        <f>Embroidery!BO95</f>
        <v>66746</v>
      </c>
      <c r="BA69" s="1108"/>
      <c r="BB69" s="1109"/>
      <c r="BC69" s="1108">
        <f>Embroidery!BR95</f>
        <v>66464</v>
      </c>
      <c r="BD69" s="1108"/>
      <c r="BE69" s="1109"/>
      <c r="BF69" s="1110">
        <f>Embroidery!BU95</f>
        <v>53446</v>
      </c>
      <c r="BG69" s="1108"/>
      <c r="BH69" s="1109"/>
      <c r="BI69" s="1110">
        <f>Embroidery!BX95</f>
        <v>91300</v>
      </c>
      <c r="BJ69" s="1108"/>
      <c r="BK69" s="1111"/>
      <c r="BL69" s="1107">
        <f>Embroidery!CA95</f>
        <v>51698.799999999988</v>
      </c>
      <c r="BM69" s="1108"/>
      <c r="BN69" s="1109"/>
      <c r="BO69" s="1108">
        <f>Embroidery!CD95</f>
        <v>40910.799999999996</v>
      </c>
      <c r="BP69" s="1108"/>
      <c r="BQ69" s="1109"/>
      <c r="BR69" s="1110">
        <f>Embroidery!CG95</f>
        <v>40796.799999999996</v>
      </c>
      <c r="BS69" s="1108"/>
      <c r="BT69" s="1109"/>
      <c r="BU69" s="1110">
        <f>Embroidery!CJ43</f>
        <v>41672.799999999996</v>
      </c>
      <c r="BV69" s="1108"/>
      <c r="BW69" s="1109"/>
      <c r="BX69" s="1110">
        <f>Embroidery!CM43</f>
        <v>43082.799999999996</v>
      </c>
      <c r="BY69" s="1108"/>
      <c r="BZ69" s="1111"/>
      <c r="CA69" s="1107">
        <f>Embroidery!CP43</f>
        <v>32736.5</v>
      </c>
      <c r="CB69" s="1108"/>
      <c r="CC69" s="1109"/>
      <c r="CD69" s="1108">
        <f>Embroidery!CS43</f>
        <v>33198.5</v>
      </c>
      <c r="CE69" s="1108"/>
      <c r="CF69" s="1109"/>
      <c r="CG69" s="1110">
        <f>Embroidery!CV43</f>
        <v>32448.5</v>
      </c>
      <c r="CH69" s="1108"/>
      <c r="CI69" s="1109"/>
      <c r="CJ69" s="1110">
        <f>Embroidery!CY43</f>
        <v>32448.5</v>
      </c>
      <c r="CK69" s="1108"/>
      <c r="CL69" s="1111"/>
      <c r="CM69" s="1107">
        <f>Embroidery!DB43</f>
        <v>72628.5</v>
      </c>
      <c r="CN69" s="1108"/>
      <c r="CO69" s="1109"/>
      <c r="CP69" s="1108">
        <f>Embroidery!DE43</f>
        <v>72832.5</v>
      </c>
      <c r="CQ69" s="1108"/>
      <c r="CR69" s="1109"/>
      <c r="CS69" s="1110">
        <f>Embroidery!DH43</f>
        <v>72652.5</v>
      </c>
      <c r="CT69" s="1108"/>
      <c r="CU69" s="1109"/>
      <c r="CV69" s="1110">
        <f>Embroidery!DK43</f>
        <v>72328.5</v>
      </c>
      <c r="CW69" s="1108"/>
      <c r="CX69" s="1111"/>
      <c r="CY69"/>
      <c r="CZ69"/>
      <c r="DA69"/>
    </row>
    <row r="70" spans="1:105" s="224" customFormat="1" ht="20.149999999999999" customHeight="1" x14ac:dyDescent="0.35">
      <c r="A70" s="238" t="s">
        <v>220</v>
      </c>
      <c r="B70" s="228"/>
      <c r="C70" s="240" t="s">
        <v>240</v>
      </c>
      <c r="D70" s="241">
        <v>8</v>
      </c>
      <c r="E70" s="228"/>
      <c r="G70" s="1096" t="s">
        <v>70</v>
      </c>
      <c r="H70" s="1097"/>
      <c r="I70" s="1098"/>
      <c r="J70" s="1131">
        <f>L64</f>
        <v>0</v>
      </c>
      <c r="K70" s="1132"/>
      <c r="L70" s="1133"/>
      <c r="M70" s="1131">
        <f>Embroidery!M45</f>
        <v>0</v>
      </c>
      <c r="N70" s="1132"/>
      <c r="O70" s="1133"/>
      <c r="P70" s="1131">
        <f>Embroidery!P45</f>
        <v>0</v>
      </c>
      <c r="Q70" s="1132"/>
      <c r="R70" s="1133"/>
      <c r="S70" s="1131">
        <f>Embroidery!S45</f>
        <v>4.3520434637387906</v>
      </c>
      <c r="T70" s="1132"/>
      <c r="U70" s="1133"/>
      <c r="V70" s="1091">
        <f>Embroidery!V45</f>
        <v>6.5598498408374599</v>
      </c>
      <c r="W70" s="1092"/>
      <c r="X70" s="1095"/>
      <c r="Y70" s="1091">
        <f>Embroidery!Y45</f>
        <v>5.1155574304787637</v>
      </c>
      <c r="Z70" s="1092"/>
      <c r="AA70" s="1093"/>
      <c r="AB70" s="1092">
        <f>Embroidery!AB45</f>
        <v>8.2534980815924559</v>
      </c>
      <c r="AC70" s="1092"/>
      <c r="AD70" s="1093"/>
      <c r="AE70" s="1094">
        <f>Embroidery!AE45</f>
        <v>6.5774239139049042</v>
      </c>
      <c r="AF70" s="1092"/>
      <c r="AG70" s="1093"/>
      <c r="AH70" s="1094">
        <f>Embroidery!AH45</f>
        <v>5.4662315995301842</v>
      </c>
      <c r="AI70" s="1092"/>
      <c r="AJ70" s="1093"/>
      <c r="AK70" s="1094">
        <f>Embroidery!AK45</f>
        <v>1.7618300516960743</v>
      </c>
      <c r="AL70" s="1092"/>
      <c r="AM70" s="1095"/>
      <c r="AN70" s="1091">
        <f>Embroidery!AW96</f>
        <v>8.5692184141073202</v>
      </c>
      <c r="AO70" s="1092"/>
      <c r="AP70" s="1093"/>
      <c r="AQ70" s="1092">
        <f>Embroidery!AZ96</f>
        <v>1.0495117081077134</v>
      </c>
      <c r="AR70" s="1092"/>
      <c r="AS70" s="1093"/>
      <c r="AT70" s="1094">
        <f>Embroidery!BI96</f>
        <v>11.417937503917688</v>
      </c>
      <c r="AU70" s="1092"/>
      <c r="AV70" s="1093"/>
      <c r="AW70" s="1094">
        <f>Embroidery!BL96</f>
        <v>3.8865485560615429</v>
      </c>
      <c r="AX70" s="1092"/>
      <c r="AY70" s="1095"/>
      <c r="AZ70" s="1091">
        <f>Embroidery!BO96</f>
        <v>7.4389434230992677</v>
      </c>
      <c r="BA70" s="1092"/>
      <c r="BB70" s="1093"/>
      <c r="BC70" s="1092">
        <f>Embroidery!BR96</f>
        <v>7.1626071943929084</v>
      </c>
      <c r="BD70" s="1092"/>
      <c r="BE70" s="1093"/>
      <c r="BF70" s="1094">
        <f>Embroidery!BU96</f>
        <v>5.9386075973088959</v>
      </c>
      <c r="BG70" s="1092"/>
      <c r="BH70" s="1093"/>
      <c r="BI70" s="1094">
        <f>Embroidery!BX96</f>
        <v>11.934833596738359</v>
      </c>
      <c r="BJ70" s="1092"/>
      <c r="BK70" s="1095"/>
      <c r="BL70" s="1091">
        <f>Embroidery!CA96</f>
        <v>7.1090091897550867</v>
      </c>
      <c r="BM70" s="1092"/>
      <c r="BN70" s="1093"/>
      <c r="BO70" s="1092">
        <f>Embroidery!CD96</f>
        <v>4.7692781659923407</v>
      </c>
      <c r="BP70" s="1092"/>
      <c r="BQ70" s="1093"/>
      <c r="BR70" s="1094">
        <f>Embroidery!CG96</f>
        <v>4.6731162743712096</v>
      </c>
      <c r="BS70" s="1092"/>
      <c r="BT70" s="1093"/>
      <c r="BU70" s="1094">
        <f>Embroidery!CD45</f>
        <v>6.8842338074300677</v>
      </c>
      <c r="BV70" s="1092"/>
      <c r="BW70" s="1093"/>
      <c r="BX70" s="1094">
        <f>Embroidery!CG45</f>
        <v>6.7399909699983711</v>
      </c>
      <c r="BY70" s="1092"/>
      <c r="BZ70" s="1095"/>
      <c r="CA70" s="1091">
        <f>Embroidery!CJ45</f>
        <v>7.3426996492083818</v>
      </c>
      <c r="CB70" s="1092"/>
      <c r="CC70" s="1093"/>
      <c r="CD70" s="1092">
        <f>Embroidery!CM45</f>
        <v>6.3779581971780175</v>
      </c>
      <c r="CE70" s="1092"/>
      <c r="CF70" s="1093"/>
      <c r="CG70" s="1094">
        <f>Embroidery!CP45</f>
        <v>6.987999424517283</v>
      </c>
      <c r="CH70" s="1092"/>
      <c r="CI70" s="1093"/>
      <c r="CJ70" s="1094">
        <f>Embroidery!CS45</f>
        <v>5.8083631655141383</v>
      </c>
      <c r="CK70" s="1092"/>
      <c r="CL70" s="1095"/>
      <c r="CM70" s="1091">
        <f>Embroidery!CV45</f>
        <v>5.6607834724799</v>
      </c>
      <c r="CN70" s="1092"/>
      <c r="CO70" s="1093"/>
      <c r="CP70" s="1092">
        <f>Embroidery!CY45</f>
        <v>5.6607834724799</v>
      </c>
      <c r="CQ70" s="1092"/>
      <c r="CR70" s="1093"/>
      <c r="CS70" s="1094">
        <f>Embroidery!DB45</f>
        <v>11.91780687114286</v>
      </c>
      <c r="CT70" s="1092"/>
      <c r="CU70" s="1093"/>
      <c r="CV70" s="1094">
        <f>Embroidery!DE45</f>
        <v>11.993509919463651</v>
      </c>
      <c r="CW70" s="1092"/>
      <c r="CX70" s="1095"/>
      <c r="CY70"/>
      <c r="CZ70"/>
      <c r="DA70"/>
    </row>
    <row r="71" spans="1:105" s="224" customFormat="1" ht="20.149999999999999" customHeight="1" x14ac:dyDescent="0.35">
      <c r="A71" s="228"/>
      <c r="B71" s="228"/>
      <c r="C71" s="240" t="s">
        <v>239</v>
      </c>
      <c r="D71" s="241">
        <v>4</v>
      </c>
      <c r="E71" s="228"/>
      <c r="G71" s="1096" t="s">
        <v>212</v>
      </c>
      <c r="H71" s="1097"/>
      <c r="I71" s="1098"/>
      <c r="J71" s="1099">
        <f>+$D$70</f>
        <v>8</v>
      </c>
      <c r="K71" s="1100"/>
      <c r="L71" s="1101"/>
      <c r="M71" s="1099">
        <f>Embroidery!M46</f>
        <v>8</v>
      </c>
      <c r="N71" s="1100"/>
      <c r="O71" s="1101"/>
      <c r="P71" s="1099">
        <f>Embroidery!P46</f>
        <v>8</v>
      </c>
      <c r="Q71" s="1100"/>
      <c r="R71" s="1101"/>
      <c r="S71" s="1099">
        <f>Embroidery!S46</f>
        <v>8</v>
      </c>
      <c r="T71" s="1100"/>
      <c r="U71" s="1101"/>
      <c r="V71" s="1070">
        <f>Embroidery!V46</f>
        <v>8</v>
      </c>
      <c r="W71" s="1071"/>
      <c r="X71" s="1074"/>
      <c r="Y71" s="1070">
        <f>Embroidery!Y46</f>
        <v>8</v>
      </c>
      <c r="Z71" s="1071"/>
      <c r="AA71" s="1072"/>
      <c r="AB71" s="1071">
        <f>Embroidery!AB46</f>
        <v>8</v>
      </c>
      <c r="AC71" s="1071"/>
      <c r="AD71" s="1072"/>
      <c r="AE71" s="1073">
        <f>Embroidery!AE46</f>
        <v>8</v>
      </c>
      <c r="AF71" s="1071"/>
      <c r="AG71" s="1072"/>
      <c r="AH71" s="1073">
        <f>Embroidery!AH46</f>
        <v>8</v>
      </c>
      <c r="AI71" s="1071"/>
      <c r="AJ71" s="1072"/>
      <c r="AK71" s="1073">
        <f>Embroidery!AK46</f>
        <v>8</v>
      </c>
      <c r="AL71" s="1071"/>
      <c r="AM71" s="1074"/>
      <c r="AN71" s="1070">
        <f>Embroidery!AW97</f>
        <v>8</v>
      </c>
      <c r="AO71" s="1071"/>
      <c r="AP71" s="1072"/>
      <c r="AQ71" s="1071">
        <f>Embroidery!AZ97</f>
        <v>8</v>
      </c>
      <c r="AR71" s="1071"/>
      <c r="AS71" s="1072"/>
      <c r="AT71" s="1073">
        <f>Embroidery!BI97</f>
        <v>8</v>
      </c>
      <c r="AU71" s="1071"/>
      <c r="AV71" s="1072"/>
      <c r="AW71" s="1073">
        <f>Embroidery!BL97</f>
        <v>8</v>
      </c>
      <c r="AX71" s="1071"/>
      <c r="AY71" s="1074"/>
      <c r="AZ71" s="1070">
        <f>Embroidery!BO97</f>
        <v>8</v>
      </c>
      <c r="BA71" s="1071"/>
      <c r="BB71" s="1072"/>
      <c r="BC71" s="1071">
        <f>Embroidery!BR97</f>
        <v>8</v>
      </c>
      <c r="BD71" s="1071"/>
      <c r="BE71" s="1072"/>
      <c r="BF71" s="1073">
        <f>Embroidery!BU97</f>
        <v>8</v>
      </c>
      <c r="BG71" s="1071"/>
      <c r="BH71" s="1072"/>
      <c r="BI71" s="1073">
        <f>Embroidery!BX97</f>
        <v>8</v>
      </c>
      <c r="BJ71" s="1071"/>
      <c r="BK71" s="1074"/>
      <c r="BL71" s="1070">
        <f>Embroidery!CA97</f>
        <v>8</v>
      </c>
      <c r="BM71" s="1071"/>
      <c r="BN71" s="1072"/>
      <c r="BO71" s="1071">
        <f>Embroidery!CD97</f>
        <v>8</v>
      </c>
      <c r="BP71" s="1071"/>
      <c r="BQ71" s="1072"/>
      <c r="BR71" s="1073">
        <f>Embroidery!CG97</f>
        <v>8</v>
      </c>
      <c r="BS71" s="1071"/>
      <c r="BT71" s="1072"/>
      <c r="BU71" s="1073">
        <f>Embroidery!CD46</f>
        <v>8</v>
      </c>
      <c r="BV71" s="1071"/>
      <c r="BW71" s="1072"/>
      <c r="BX71" s="1073">
        <f>Embroidery!CG46</f>
        <v>8</v>
      </c>
      <c r="BY71" s="1071"/>
      <c r="BZ71" s="1074"/>
      <c r="CA71" s="1070">
        <f>Embroidery!CJ46</f>
        <v>8</v>
      </c>
      <c r="CB71" s="1071"/>
      <c r="CC71" s="1072"/>
      <c r="CD71" s="1071">
        <f>Embroidery!CM46</f>
        <v>8</v>
      </c>
      <c r="CE71" s="1071"/>
      <c r="CF71" s="1072"/>
      <c r="CG71" s="1073">
        <f>Embroidery!CP46</f>
        <v>8</v>
      </c>
      <c r="CH71" s="1071"/>
      <c r="CI71" s="1072"/>
      <c r="CJ71" s="1073">
        <f>Embroidery!CS46</f>
        <v>8</v>
      </c>
      <c r="CK71" s="1071"/>
      <c r="CL71" s="1074"/>
      <c r="CM71" s="1070">
        <f>Embroidery!CV46</f>
        <v>8</v>
      </c>
      <c r="CN71" s="1071"/>
      <c r="CO71" s="1072"/>
      <c r="CP71" s="1071">
        <f>Embroidery!CY46</f>
        <v>8</v>
      </c>
      <c r="CQ71" s="1071"/>
      <c r="CR71" s="1072"/>
      <c r="CS71" s="1073">
        <f>Embroidery!DB46</f>
        <v>8</v>
      </c>
      <c r="CT71" s="1071"/>
      <c r="CU71" s="1072"/>
      <c r="CV71" s="1073">
        <f>Embroidery!DE46</f>
        <v>8</v>
      </c>
      <c r="CW71" s="1071"/>
      <c r="CX71" s="1074"/>
      <c r="CY71"/>
      <c r="CZ71"/>
      <c r="DA71"/>
    </row>
    <row r="72" spans="1:105" s="224" customFormat="1" ht="20.149999999999999" customHeight="1" x14ac:dyDescent="0.35">
      <c r="A72" s="228"/>
      <c r="B72" s="228"/>
      <c r="C72" s="240" t="s">
        <v>159</v>
      </c>
      <c r="D72" s="241">
        <v>12</v>
      </c>
      <c r="E72" s="228"/>
      <c r="G72" s="1075" t="s">
        <v>211</v>
      </c>
      <c r="H72" s="1076"/>
      <c r="I72" s="1077"/>
      <c r="J72" s="1136">
        <f>J71-J70</f>
        <v>8</v>
      </c>
      <c r="K72" s="1137"/>
      <c r="L72" s="1138"/>
      <c r="M72" s="1136">
        <f>Embroidery!M47</f>
        <v>8</v>
      </c>
      <c r="N72" s="1137"/>
      <c r="O72" s="1138"/>
      <c r="P72" s="1136">
        <f>Embroidery!P47</f>
        <v>8</v>
      </c>
      <c r="Q72" s="1137"/>
      <c r="R72" s="1138"/>
      <c r="S72" s="1136">
        <f>Embroidery!S47</f>
        <v>3.6479565362612094</v>
      </c>
      <c r="T72" s="1137"/>
      <c r="U72" s="1138"/>
      <c r="V72" s="1142">
        <f>Embroidery!V47</f>
        <v>1.4401501591625401</v>
      </c>
      <c r="W72" s="1084"/>
      <c r="X72" s="1087"/>
      <c r="Y72" s="1081">
        <f>Embroidery!Y47</f>
        <v>2.8844425695212363</v>
      </c>
      <c r="Z72" s="1082"/>
      <c r="AA72" s="1083"/>
      <c r="AB72" s="1084">
        <f>Embroidery!AB47</f>
        <v>-0.2534980815924559</v>
      </c>
      <c r="AC72" s="1084"/>
      <c r="AD72" s="1085"/>
      <c r="AE72" s="1086">
        <f>Embroidery!AE47</f>
        <v>1.4225760860950958</v>
      </c>
      <c r="AF72" s="1084"/>
      <c r="AG72" s="1085"/>
      <c r="AH72" s="1086">
        <f>Embroidery!AH47</f>
        <v>2.5337684004698158</v>
      </c>
      <c r="AI72" s="1084"/>
      <c r="AJ72" s="1085"/>
      <c r="AK72" s="1086">
        <f>Embroidery!AK47</f>
        <v>6.2381699483039252</v>
      </c>
      <c r="AL72" s="1084"/>
      <c r="AM72" s="1087"/>
      <c r="AN72" s="1081">
        <f>Embroidery!AW98</f>
        <v>-0.56921841410732021</v>
      </c>
      <c r="AO72" s="1082"/>
      <c r="AP72" s="1083"/>
      <c r="AQ72" s="1084">
        <f>Embroidery!AZ98</f>
        <v>6.9504882918922863</v>
      </c>
      <c r="AR72" s="1084"/>
      <c r="AS72" s="1085"/>
      <c r="AT72" s="1086">
        <f>Embroidery!BI98</f>
        <v>-3.4179375039176882</v>
      </c>
      <c r="AU72" s="1084"/>
      <c r="AV72" s="1085"/>
      <c r="AW72" s="1086">
        <f>Embroidery!BL98</f>
        <v>4.1134514439384571</v>
      </c>
      <c r="AX72" s="1084"/>
      <c r="AY72" s="1087"/>
      <c r="AZ72" s="1081">
        <f>Embroidery!BO98</f>
        <v>0.5610565769007323</v>
      </c>
      <c r="BA72" s="1082"/>
      <c r="BB72" s="1083"/>
      <c r="BC72" s="1084">
        <f>Embroidery!BR98</f>
        <v>0.83739280560709162</v>
      </c>
      <c r="BD72" s="1084"/>
      <c r="BE72" s="1085"/>
      <c r="BF72" s="1086">
        <f>Embroidery!BU98</f>
        <v>2.0613924026911041</v>
      </c>
      <c r="BG72" s="1084"/>
      <c r="BH72" s="1085"/>
      <c r="BI72" s="1086">
        <f>Embroidery!BX98</f>
        <v>-3.9348335967383594</v>
      </c>
      <c r="BJ72" s="1084"/>
      <c r="BK72" s="1087"/>
      <c r="BL72" s="1081">
        <f>Embroidery!CA98</f>
        <v>0.89099081024491333</v>
      </c>
      <c r="BM72" s="1082"/>
      <c r="BN72" s="1083"/>
      <c r="BO72" s="1084">
        <f>Embroidery!CD98</f>
        <v>3.2307218340076593</v>
      </c>
      <c r="BP72" s="1084"/>
      <c r="BQ72" s="1085"/>
      <c r="BR72" s="1086">
        <f>Embroidery!CG98</f>
        <v>3.3268837256287904</v>
      </c>
      <c r="BS72" s="1084"/>
      <c r="BT72" s="1085"/>
      <c r="BU72" s="1086">
        <f>Embroidery!CD47</f>
        <v>1.1157661925699323</v>
      </c>
      <c r="BV72" s="1084"/>
      <c r="BW72" s="1085"/>
      <c r="BX72" s="1086">
        <f>Embroidery!CG47</f>
        <v>1.2600090300016289</v>
      </c>
      <c r="BY72" s="1084"/>
      <c r="BZ72" s="1087"/>
      <c r="CA72" s="1088">
        <f>Embroidery!CJ47</f>
        <v>0.65730035079161819</v>
      </c>
      <c r="CB72" s="1089"/>
      <c r="CC72" s="1090"/>
      <c r="CD72" s="1084">
        <f>Embroidery!CM47</f>
        <v>1.6220418028219825</v>
      </c>
      <c r="CE72" s="1084"/>
      <c r="CF72" s="1085"/>
      <c r="CG72" s="1086">
        <f>Embroidery!CP47</f>
        <v>1.012000575482717</v>
      </c>
      <c r="CH72" s="1084"/>
      <c r="CI72" s="1085"/>
      <c r="CJ72" s="1086">
        <f>Embroidery!CS47</f>
        <v>2.1916368344858617</v>
      </c>
      <c r="CK72" s="1084"/>
      <c r="CL72" s="1087"/>
      <c r="CM72" s="1081">
        <f>Embroidery!CV47</f>
        <v>2.3392165275201</v>
      </c>
      <c r="CN72" s="1082"/>
      <c r="CO72" s="1083"/>
      <c r="CP72" s="1084">
        <f>Embroidery!CY47</f>
        <v>2.3392165275201</v>
      </c>
      <c r="CQ72" s="1084"/>
      <c r="CR72" s="1085"/>
      <c r="CS72" s="1086">
        <f>Embroidery!DB47</f>
        <v>-3.9178068711428597</v>
      </c>
      <c r="CT72" s="1084"/>
      <c r="CU72" s="1085"/>
      <c r="CV72" s="1086">
        <f>Embroidery!DE47</f>
        <v>-3.9935099194636514</v>
      </c>
      <c r="CW72" s="1084"/>
      <c r="CX72" s="1087"/>
      <c r="CY72"/>
      <c r="CZ72"/>
      <c r="DA72"/>
    </row>
    <row r="73" spans="1:105" ht="20.149999999999999" customHeight="1" thickBot="1" x14ac:dyDescent="0.4">
      <c r="F73" s="224"/>
      <c r="G73" s="1175" t="s">
        <v>119</v>
      </c>
      <c r="H73" s="1176"/>
      <c r="I73" s="1177"/>
      <c r="J73" s="224"/>
      <c r="K73" s="224"/>
      <c r="L73" s="224"/>
      <c r="M73" s="224"/>
      <c r="N73" s="224"/>
      <c r="O73" s="224"/>
      <c r="P73" s="224"/>
      <c r="Q73" s="224"/>
      <c r="R73" s="224"/>
      <c r="S73" s="224"/>
      <c r="T73" s="224"/>
      <c r="U73" s="224"/>
      <c r="V73" s="1178">
        <f>SUM(V69)</f>
        <v>49889</v>
      </c>
      <c r="W73" s="1178"/>
      <c r="X73" s="1178"/>
      <c r="Y73" s="1179">
        <f>SUM(Y69:AM69)</f>
        <v>236911</v>
      </c>
      <c r="Z73" s="1180"/>
      <c r="AA73" s="1180"/>
      <c r="AB73" s="1180">
        <f>SUM(AB69:AP69)</f>
        <v>263375.5</v>
      </c>
      <c r="AC73" s="1180"/>
      <c r="AD73" s="1180"/>
      <c r="AE73" s="1180"/>
      <c r="AF73" s="1180"/>
      <c r="AG73" s="1180"/>
      <c r="AH73" s="1180"/>
      <c r="AI73" s="1180"/>
      <c r="AJ73" s="1180"/>
      <c r="AK73" s="1180"/>
      <c r="AL73" s="1180"/>
      <c r="AM73" s="1181"/>
      <c r="AN73" s="1178">
        <f>SUM(AN69:AY69)</f>
        <v>231710</v>
      </c>
      <c r="AO73" s="1178"/>
      <c r="AP73" s="1178"/>
      <c r="AQ73" s="1178">
        <f>SUM(AQ69:BB69)</f>
        <v>223656.5</v>
      </c>
      <c r="AR73" s="1178"/>
      <c r="AS73" s="1178"/>
      <c r="AT73" s="1178"/>
      <c r="AU73" s="1178"/>
      <c r="AV73" s="1178"/>
      <c r="AW73" s="1178"/>
      <c r="AX73" s="1178"/>
      <c r="AY73" s="1178"/>
      <c r="AZ73" s="1182">
        <f>SUM(AZ69:BK69)</f>
        <v>277956</v>
      </c>
      <c r="BA73" s="1182"/>
      <c r="BB73" s="1182"/>
      <c r="BC73" s="1182">
        <f>SUM(BC69:BN69)</f>
        <v>262908.79999999999</v>
      </c>
      <c r="BD73" s="1182"/>
      <c r="BE73" s="1182"/>
      <c r="BF73" s="1182"/>
      <c r="BG73" s="1182"/>
      <c r="BH73" s="1182"/>
      <c r="BI73" s="1182"/>
      <c r="BJ73" s="1182"/>
      <c r="BK73" s="1182"/>
      <c r="BL73" s="1178">
        <f>SUM(BL69:BZ69)</f>
        <v>218161.99999999994</v>
      </c>
      <c r="BM73" s="1178"/>
      <c r="BN73" s="1178"/>
      <c r="BO73" s="1178">
        <f>SUM(BO69:CC69)</f>
        <v>199199.69999999998</v>
      </c>
      <c r="BP73" s="1178"/>
      <c r="BQ73" s="1178"/>
      <c r="BR73" s="1178"/>
      <c r="BS73" s="1178"/>
      <c r="BT73" s="1178"/>
      <c r="BU73" s="1178"/>
      <c r="BV73" s="1178"/>
      <c r="BW73" s="1178"/>
      <c r="BX73" s="1178"/>
      <c r="BY73" s="1178"/>
      <c r="BZ73" s="1178"/>
      <c r="CA73" s="1178">
        <f t="shared" ref="CA73" si="31">SUM(CA69:CL69)</f>
        <v>130832</v>
      </c>
      <c r="CB73" s="1178"/>
      <c r="CC73" s="1178"/>
      <c r="CD73" s="1178">
        <f t="shared" ref="CD73" si="32">SUM(CD69:CO69)</f>
        <v>170724</v>
      </c>
      <c r="CE73" s="1178"/>
      <c r="CF73" s="1178"/>
      <c r="CG73" s="1178"/>
      <c r="CH73" s="1178"/>
      <c r="CI73" s="1178"/>
      <c r="CJ73" s="1178"/>
      <c r="CK73" s="1178"/>
      <c r="CL73" s="1178"/>
      <c r="CM73" s="1179">
        <f t="shared" ref="CM73" si="33">SUM(CM69:CX69)</f>
        <v>290442</v>
      </c>
      <c r="CN73" s="1180"/>
      <c r="CO73" s="1180"/>
      <c r="CP73" s="1180">
        <f t="shared" ref="CP73" si="34">SUM(CP69:DA69)</f>
        <v>217813.5</v>
      </c>
      <c r="CQ73" s="1180"/>
      <c r="CR73" s="1180"/>
      <c r="CS73" s="1180"/>
      <c r="CT73" s="1180"/>
      <c r="CU73" s="1180"/>
      <c r="CV73" s="1180"/>
      <c r="CW73" s="1180"/>
      <c r="CX73" s="1181"/>
      <c r="CY73"/>
      <c r="CZ73"/>
      <c r="DA73"/>
    </row>
    <row r="74" spans="1:105" x14ac:dyDescent="0.3">
      <c r="F74" s="224"/>
      <c r="G74" s="224"/>
      <c r="H74" s="224"/>
      <c r="I74" s="224"/>
      <c r="J74" s="224"/>
      <c r="K74" s="224"/>
      <c r="L74" s="224"/>
      <c r="M74" s="224"/>
      <c r="N74" s="224"/>
      <c r="O74" s="224"/>
      <c r="P74" s="224"/>
      <c r="Q74" s="224"/>
      <c r="R74" s="224"/>
      <c r="S74" s="224"/>
      <c r="T74" s="224"/>
      <c r="U74" s="224"/>
      <c r="V74" s="224"/>
      <c r="W74" s="224"/>
      <c r="X74" s="224"/>
      <c r="Y74" s="224"/>
      <c r="Z74" s="224"/>
      <c r="AA74" s="224"/>
    </row>
  </sheetData>
  <mergeCells count="1339">
    <mergeCell ref="V64:X64"/>
    <mergeCell ref="Y64:AM64"/>
    <mergeCell ref="AN64:AY64"/>
    <mergeCell ref="AZ64:BK64"/>
    <mergeCell ref="BL64:BZ64"/>
    <mergeCell ref="CA64:CL64"/>
    <mergeCell ref="CM64:CX64"/>
    <mergeCell ref="CV62:CX62"/>
    <mergeCell ref="AQ62:AS62"/>
    <mergeCell ref="CS61:CU61"/>
    <mergeCell ref="CV61:CX61"/>
    <mergeCell ref="CP60:CR60"/>
    <mergeCell ref="CS60:CU60"/>
    <mergeCell ref="CV60:CX60"/>
    <mergeCell ref="CM59:CO59"/>
    <mergeCell ref="V46:X46"/>
    <mergeCell ref="Y46:AM46"/>
    <mergeCell ref="AN46:AY46"/>
    <mergeCell ref="AZ46:BK46"/>
    <mergeCell ref="BL46:BZ46"/>
    <mergeCell ref="CA46:CL46"/>
    <mergeCell ref="CM46:CX46"/>
    <mergeCell ref="V58:X58"/>
    <mergeCell ref="Y58:AM58"/>
    <mergeCell ref="AN58:AY58"/>
    <mergeCell ref="AZ58:BK58"/>
    <mergeCell ref="BL58:BZ58"/>
    <mergeCell ref="CA58:CL58"/>
    <mergeCell ref="CM58:CX58"/>
    <mergeCell ref="BF51:BH51"/>
    <mergeCell ref="BI51:BK51"/>
    <mergeCell ref="BL51:BN51"/>
    <mergeCell ref="CA31:CL31"/>
    <mergeCell ref="CM31:CX31"/>
    <mergeCell ref="V37:X37"/>
    <mergeCell ref="Y37:AM37"/>
    <mergeCell ref="AN37:AY37"/>
    <mergeCell ref="AZ37:BK37"/>
    <mergeCell ref="BL37:BZ37"/>
    <mergeCell ref="CA37:CL37"/>
    <mergeCell ref="CM37:CX37"/>
    <mergeCell ref="V40:X40"/>
    <mergeCell ref="Y40:AM40"/>
    <mergeCell ref="AN40:AY40"/>
    <mergeCell ref="AZ40:BK40"/>
    <mergeCell ref="BL40:BZ40"/>
    <mergeCell ref="CA40:CL40"/>
    <mergeCell ref="CM40:CX40"/>
    <mergeCell ref="AN36:AP36"/>
    <mergeCell ref="AQ36:AS36"/>
    <mergeCell ref="AT36:AV36"/>
    <mergeCell ref="CV35:CX35"/>
    <mergeCell ref="AQ35:AS35"/>
    <mergeCell ref="CS34:CU34"/>
    <mergeCell ref="CV34:CX34"/>
    <mergeCell ref="CP33:CR33"/>
    <mergeCell ref="CS33:CU33"/>
    <mergeCell ref="CV33:CX33"/>
    <mergeCell ref="CM32:CO32"/>
    <mergeCell ref="CP32:CR32"/>
    <mergeCell ref="V22:X22"/>
    <mergeCell ref="Y22:AM22"/>
    <mergeCell ref="AN22:AY22"/>
    <mergeCell ref="AZ22:BK22"/>
    <mergeCell ref="BL22:BZ22"/>
    <mergeCell ref="CA22:CL22"/>
    <mergeCell ref="CM22:CX22"/>
    <mergeCell ref="V28:X28"/>
    <mergeCell ref="Y28:AM28"/>
    <mergeCell ref="AN28:AY28"/>
    <mergeCell ref="AZ28:BK28"/>
    <mergeCell ref="BL28:BZ28"/>
    <mergeCell ref="CA28:CL28"/>
    <mergeCell ref="CM28:CX28"/>
    <mergeCell ref="Y4:AM4"/>
    <mergeCell ref="V10:X10"/>
    <mergeCell ref="Y10:AM10"/>
    <mergeCell ref="AN10:AY10"/>
    <mergeCell ref="AZ10:BK10"/>
    <mergeCell ref="BL10:BZ10"/>
    <mergeCell ref="CA10:CL10"/>
    <mergeCell ref="CM10:CX10"/>
    <mergeCell ref="V13:X13"/>
    <mergeCell ref="Y13:AM13"/>
    <mergeCell ref="AN13:AY13"/>
    <mergeCell ref="AZ13:BK13"/>
    <mergeCell ref="BL13:BZ13"/>
    <mergeCell ref="CA13:CL13"/>
    <mergeCell ref="CM13:CX13"/>
    <mergeCell ref="V19:X19"/>
    <mergeCell ref="Y19:AM19"/>
    <mergeCell ref="AN19:AY19"/>
    <mergeCell ref="BL16:BN16"/>
    <mergeCell ref="BO16:BQ16"/>
    <mergeCell ref="BR16:BT16"/>
    <mergeCell ref="G19:I19"/>
    <mergeCell ref="BX17:BZ17"/>
    <mergeCell ref="CA17:CC17"/>
    <mergeCell ref="CD17:CF17"/>
    <mergeCell ref="CG17:CI17"/>
    <mergeCell ref="CJ17:CL17"/>
    <mergeCell ref="CM17:CO17"/>
    <mergeCell ref="CP17:CR17"/>
    <mergeCell ref="CS17:CU17"/>
    <mergeCell ref="CV17:CX17"/>
    <mergeCell ref="G18:I18"/>
    <mergeCell ref="J18:L18"/>
    <mergeCell ref="M18:O18"/>
    <mergeCell ref="P18:R18"/>
    <mergeCell ref="S18:U18"/>
    <mergeCell ref="V18:X18"/>
    <mergeCell ref="Y18:AA18"/>
    <mergeCell ref="AB18:AD18"/>
    <mergeCell ref="AE18:AG18"/>
    <mergeCell ref="AH18:AJ18"/>
    <mergeCell ref="AK18:AM18"/>
    <mergeCell ref="AN18:AP18"/>
    <mergeCell ref="AQ18:AS18"/>
    <mergeCell ref="AT18:AV18"/>
    <mergeCell ref="AW18:AY18"/>
    <mergeCell ref="AZ19:BK19"/>
    <mergeCell ref="BL19:BZ19"/>
    <mergeCell ref="CA19:CL19"/>
    <mergeCell ref="CM19:CX19"/>
    <mergeCell ref="BU18:BW18"/>
    <mergeCell ref="BX18:BZ18"/>
    <mergeCell ref="CA18:CC18"/>
    <mergeCell ref="CD18:CF18"/>
    <mergeCell ref="CG18:CI18"/>
    <mergeCell ref="CJ18:CL18"/>
    <mergeCell ref="CM18:CO18"/>
    <mergeCell ref="CP18:CR18"/>
    <mergeCell ref="CS18:CU18"/>
    <mergeCell ref="CV18:CX18"/>
    <mergeCell ref="BO17:BQ17"/>
    <mergeCell ref="BR17:BT17"/>
    <mergeCell ref="BU17:BW17"/>
    <mergeCell ref="AZ18:BB18"/>
    <mergeCell ref="BC18:BE18"/>
    <mergeCell ref="BF18:BH18"/>
    <mergeCell ref="BI18:BK18"/>
    <mergeCell ref="BL18:BN18"/>
    <mergeCell ref="BO18:BQ18"/>
    <mergeCell ref="BR18:BT18"/>
    <mergeCell ref="BU16:BW16"/>
    <mergeCell ref="BX16:BZ16"/>
    <mergeCell ref="CJ16:CL16"/>
    <mergeCell ref="CM16:CO16"/>
    <mergeCell ref="CP16:CR16"/>
    <mergeCell ref="CS16:CU16"/>
    <mergeCell ref="CV16:CX16"/>
    <mergeCell ref="G17:I17"/>
    <mergeCell ref="J17:L17"/>
    <mergeCell ref="M17:O17"/>
    <mergeCell ref="P17:R17"/>
    <mergeCell ref="S17:U17"/>
    <mergeCell ref="V17:X17"/>
    <mergeCell ref="Y17:AA17"/>
    <mergeCell ref="AB17:AD17"/>
    <mergeCell ref="AE17:AG17"/>
    <mergeCell ref="AH17:AJ17"/>
    <mergeCell ref="AK17:AM17"/>
    <mergeCell ref="AN17:AP17"/>
    <mergeCell ref="AQ17:AS17"/>
    <mergeCell ref="AT17:AV17"/>
    <mergeCell ref="AW17:AY17"/>
    <mergeCell ref="AZ17:BB17"/>
    <mergeCell ref="BC17:BE17"/>
    <mergeCell ref="BF17:BH17"/>
    <mergeCell ref="BI17:BK17"/>
    <mergeCell ref="BL17:BN17"/>
    <mergeCell ref="CA16:CC16"/>
    <mergeCell ref="CD16:CF16"/>
    <mergeCell ref="CG16:CI16"/>
    <mergeCell ref="BF16:BH16"/>
    <mergeCell ref="BI16:BK16"/>
    <mergeCell ref="BI15:BK15"/>
    <mergeCell ref="BL15:BN15"/>
    <mergeCell ref="BO15:BQ15"/>
    <mergeCell ref="BR15:BT15"/>
    <mergeCell ref="BU15:BW15"/>
    <mergeCell ref="BX15:BZ15"/>
    <mergeCell ref="CA15:CC15"/>
    <mergeCell ref="J14:L14"/>
    <mergeCell ref="CD15:CF15"/>
    <mergeCell ref="CG15:CI15"/>
    <mergeCell ref="CJ15:CL15"/>
    <mergeCell ref="CM15:CO15"/>
    <mergeCell ref="CP15:CR15"/>
    <mergeCell ref="CS15:CU15"/>
    <mergeCell ref="CV15:CX15"/>
    <mergeCell ref="G16:I16"/>
    <mergeCell ref="J16:L16"/>
    <mergeCell ref="M16:O16"/>
    <mergeCell ref="P16:R16"/>
    <mergeCell ref="S16:U16"/>
    <mergeCell ref="V16:X16"/>
    <mergeCell ref="Y16:AA16"/>
    <mergeCell ref="AB16:AD16"/>
    <mergeCell ref="AE16:AG16"/>
    <mergeCell ref="AH16:AJ16"/>
    <mergeCell ref="AK16:AM16"/>
    <mergeCell ref="AN16:AP16"/>
    <mergeCell ref="AQ16:AS16"/>
    <mergeCell ref="AT16:AV16"/>
    <mergeCell ref="AW16:AY16"/>
    <mergeCell ref="AZ16:BB16"/>
    <mergeCell ref="BC16:BE16"/>
    <mergeCell ref="BI14:BK14"/>
    <mergeCell ref="CG14:CI14"/>
    <mergeCell ref="BO14:BQ14"/>
    <mergeCell ref="BR14:BT14"/>
    <mergeCell ref="BU14:BW14"/>
    <mergeCell ref="BX14:BZ14"/>
    <mergeCell ref="CA14:CC14"/>
    <mergeCell ref="CD14:CF14"/>
    <mergeCell ref="BL14:BN14"/>
    <mergeCell ref="CJ14:CL14"/>
    <mergeCell ref="CM14:CO14"/>
    <mergeCell ref="CP14:CR14"/>
    <mergeCell ref="CS14:CU14"/>
    <mergeCell ref="CV14:CX14"/>
    <mergeCell ref="G15:I15"/>
    <mergeCell ref="J15:L15"/>
    <mergeCell ref="M15:O15"/>
    <mergeCell ref="P15:R15"/>
    <mergeCell ref="S15:U15"/>
    <mergeCell ref="V15:X15"/>
    <mergeCell ref="Y15:AA15"/>
    <mergeCell ref="AB15:AD15"/>
    <mergeCell ref="AE15:AG15"/>
    <mergeCell ref="AH15:AJ15"/>
    <mergeCell ref="AK15:AM15"/>
    <mergeCell ref="AN15:AP15"/>
    <mergeCell ref="AQ15:AS15"/>
    <mergeCell ref="AT15:AV15"/>
    <mergeCell ref="AW15:AY15"/>
    <mergeCell ref="AZ15:BB15"/>
    <mergeCell ref="BC15:BE15"/>
    <mergeCell ref="BF15:BH15"/>
    <mergeCell ref="G37:I37"/>
    <mergeCell ref="G46:I46"/>
    <mergeCell ref="G64:I64"/>
    <mergeCell ref="G73:I73"/>
    <mergeCell ref="A6:A10"/>
    <mergeCell ref="G10:I10"/>
    <mergeCell ref="G28:I28"/>
    <mergeCell ref="CG72:CI72"/>
    <mergeCell ref="CJ72:CL72"/>
    <mergeCell ref="CM72:CO72"/>
    <mergeCell ref="AQ71:AS71"/>
    <mergeCell ref="BX69:BZ69"/>
    <mergeCell ref="CA69:CC69"/>
    <mergeCell ref="CD69:CF69"/>
    <mergeCell ref="CG69:CI69"/>
    <mergeCell ref="CJ69:CL69"/>
    <mergeCell ref="CM69:CO69"/>
    <mergeCell ref="BF69:BH69"/>
    <mergeCell ref="BI69:BK69"/>
    <mergeCell ref="BL69:BN69"/>
    <mergeCell ref="BO69:BQ69"/>
    <mergeCell ref="BR69:BT69"/>
    <mergeCell ref="Y69:AA69"/>
    <mergeCell ref="AB69:AD69"/>
    <mergeCell ref="AE69:AG69"/>
    <mergeCell ref="M14:O14"/>
    <mergeCell ref="G71:I71"/>
    <mergeCell ref="J71:L71"/>
    <mergeCell ref="M71:O71"/>
    <mergeCell ref="P71:R71"/>
    <mergeCell ref="S71:U71"/>
    <mergeCell ref="V71:X71"/>
    <mergeCell ref="CP72:CR72"/>
    <mergeCell ref="CS72:CU72"/>
    <mergeCell ref="CV72:CX72"/>
    <mergeCell ref="BO72:BQ72"/>
    <mergeCell ref="BR72:BT72"/>
    <mergeCell ref="BU72:BW72"/>
    <mergeCell ref="BX72:BZ72"/>
    <mergeCell ref="CA72:CC72"/>
    <mergeCell ref="CD72:CF72"/>
    <mergeCell ref="AW72:AY72"/>
    <mergeCell ref="AZ72:BB72"/>
    <mergeCell ref="BC72:BE72"/>
    <mergeCell ref="BF72:BH72"/>
    <mergeCell ref="BI72:BK72"/>
    <mergeCell ref="BL72:BN72"/>
    <mergeCell ref="AE72:AG72"/>
    <mergeCell ref="AH72:AJ72"/>
    <mergeCell ref="AK72:AM72"/>
    <mergeCell ref="AN72:AP72"/>
    <mergeCell ref="AQ72:AS72"/>
    <mergeCell ref="AT72:AV72"/>
    <mergeCell ref="CV71:CX71"/>
    <mergeCell ref="G72:I72"/>
    <mergeCell ref="J72:L72"/>
    <mergeCell ref="M72:O72"/>
    <mergeCell ref="P72:R72"/>
    <mergeCell ref="S72:U72"/>
    <mergeCell ref="V72:X72"/>
    <mergeCell ref="Y72:AA72"/>
    <mergeCell ref="AB72:AD72"/>
    <mergeCell ref="CD71:CF71"/>
    <mergeCell ref="CG71:CI71"/>
    <mergeCell ref="CJ71:CL71"/>
    <mergeCell ref="CM71:CO71"/>
    <mergeCell ref="CP71:CR71"/>
    <mergeCell ref="CS71:CU71"/>
    <mergeCell ref="BL71:BN71"/>
    <mergeCell ref="BO71:BQ71"/>
    <mergeCell ref="BR71:BT71"/>
    <mergeCell ref="BU71:BW71"/>
    <mergeCell ref="BX71:BZ71"/>
    <mergeCell ref="CA71:CC71"/>
    <mergeCell ref="AT71:AV71"/>
    <mergeCell ref="AW71:AY71"/>
    <mergeCell ref="AZ71:BB71"/>
    <mergeCell ref="BC71:BE71"/>
    <mergeCell ref="BF71:BH71"/>
    <mergeCell ref="BI71:BK71"/>
    <mergeCell ref="AB71:AD71"/>
    <mergeCell ref="AE71:AG71"/>
    <mergeCell ref="AH71:AJ71"/>
    <mergeCell ref="AK71:AM71"/>
    <mergeCell ref="AN71:AP71"/>
    <mergeCell ref="Y71:AA71"/>
    <mergeCell ref="CA70:CC70"/>
    <mergeCell ref="CD70:CF70"/>
    <mergeCell ref="CG70:CI70"/>
    <mergeCell ref="CJ70:CL70"/>
    <mergeCell ref="CM70:CO70"/>
    <mergeCell ref="CP70:CR70"/>
    <mergeCell ref="BI70:BK70"/>
    <mergeCell ref="BL70:BN70"/>
    <mergeCell ref="BO70:BQ70"/>
    <mergeCell ref="BR70:BT70"/>
    <mergeCell ref="BU70:BW70"/>
    <mergeCell ref="BX70:BZ70"/>
    <mergeCell ref="AQ70:AS70"/>
    <mergeCell ref="G70:I70"/>
    <mergeCell ref="J70:L70"/>
    <mergeCell ref="M70:O70"/>
    <mergeCell ref="P70:R70"/>
    <mergeCell ref="S70:U70"/>
    <mergeCell ref="V70:X70"/>
    <mergeCell ref="AH69:AJ69"/>
    <mergeCell ref="AK69:AM69"/>
    <mergeCell ref="CM68:CO68"/>
    <mergeCell ref="CP68:CR68"/>
    <mergeCell ref="CS68:CU68"/>
    <mergeCell ref="CV68:CX68"/>
    <mergeCell ref="AT70:AV70"/>
    <mergeCell ref="AW70:AY70"/>
    <mergeCell ref="AZ70:BB70"/>
    <mergeCell ref="BC70:BE70"/>
    <mergeCell ref="BF70:BH70"/>
    <mergeCell ref="Y70:AA70"/>
    <mergeCell ref="AB70:AD70"/>
    <mergeCell ref="AE70:AG70"/>
    <mergeCell ref="AH70:AJ70"/>
    <mergeCell ref="AK70:AM70"/>
    <mergeCell ref="AN70:AP70"/>
    <mergeCell ref="CP69:CR69"/>
    <mergeCell ref="CS69:CU69"/>
    <mergeCell ref="CV69:CX69"/>
    <mergeCell ref="CS70:CU70"/>
    <mergeCell ref="CV70:CX70"/>
    <mergeCell ref="G69:I69"/>
    <mergeCell ref="J69:L69"/>
    <mergeCell ref="M69:O69"/>
    <mergeCell ref="P69:R69"/>
    <mergeCell ref="S69:U69"/>
    <mergeCell ref="BU68:BW68"/>
    <mergeCell ref="BX68:BZ68"/>
    <mergeCell ref="CA68:CC68"/>
    <mergeCell ref="CD68:CF68"/>
    <mergeCell ref="CG68:CI68"/>
    <mergeCell ref="CJ68:CL68"/>
    <mergeCell ref="BC68:BE68"/>
    <mergeCell ref="BF68:BH68"/>
    <mergeCell ref="BI68:BK68"/>
    <mergeCell ref="BL68:BN68"/>
    <mergeCell ref="BO68:BQ68"/>
    <mergeCell ref="BR68:BT68"/>
    <mergeCell ref="AK68:AM68"/>
    <mergeCell ref="AN68:AP68"/>
    <mergeCell ref="AQ68:AS68"/>
    <mergeCell ref="AT68:AV68"/>
    <mergeCell ref="AW68:AY68"/>
    <mergeCell ref="AZ68:BB68"/>
    <mergeCell ref="BU69:BW69"/>
    <mergeCell ref="AN69:AP69"/>
    <mergeCell ref="AQ69:AS69"/>
    <mergeCell ref="AT69:AV69"/>
    <mergeCell ref="AW69:AY69"/>
    <mergeCell ref="AZ69:BB69"/>
    <mergeCell ref="BC69:BE69"/>
    <mergeCell ref="V69:X69"/>
    <mergeCell ref="J68:L68"/>
    <mergeCell ref="M68:O68"/>
    <mergeCell ref="P68:R68"/>
    <mergeCell ref="S68:U68"/>
    <mergeCell ref="V68:X68"/>
    <mergeCell ref="Y68:AA68"/>
    <mergeCell ref="AB68:AD68"/>
    <mergeCell ref="AE68:AG68"/>
    <mergeCell ref="AH68:AJ68"/>
    <mergeCell ref="CG63:CI63"/>
    <mergeCell ref="CJ63:CL63"/>
    <mergeCell ref="CM63:CO63"/>
    <mergeCell ref="CP63:CR63"/>
    <mergeCell ref="CS63:CU63"/>
    <mergeCell ref="CV63:CX63"/>
    <mergeCell ref="BO63:BQ63"/>
    <mergeCell ref="BR63:BT63"/>
    <mergeCell ref="BU63:BW63"/>
    <mergeCell ref="BX63:BZ63"/>
    <mergeCell ref="CA63:CC63"/>
    <mergeCell ref="CD63:CF63"/>
    <mergeCell ref="AW63:AY63"/>
    <mergeCell ref="AZ63:BB63"/>
    <mergeCell ref="BC63:BE63"/>
    <mergeCell ref="BF63:BH63"/>
    <mergeCell ref="BI63:BK63"/>
    <mergeCell ref="BL63:BN63"/>
    <mergeCell ref="AE63:AG63"/>
    <mergeCell ref="AH63:AJ63"/>
    <mergeCell ref="AK63:AM63"/>
    <mergeCell ref="AN63:AP63"/>
    <mergeCell ref="AQ63:AS63"/>
    <mergeCell ref="AT63:AV63"/>
    <mergeCell ref="G63:I63"/>
    <mergeCell ref="J63:L63"/>
    <mergeCell ref="M63:O63"/>
    <mergeCell ref="P63:R63"/>
    <mergeCell ref="S63:U63"/>
    <mergeCell ref="V63:X63"/>
    <mergeCell ref="Y63:AA63"/>
    <mergeCell ref="AB63:AD63"/>
    <mergeCell ref="CD62:CF62"/>
    <mergeCell ref="CG62:CI62"/>
    <mergeCell ref="CJ62:CL62"/>
    <mergeCell ref="CM62:CO62"/>
    <mergeCell ref="CP62:CR62"/>
    <mergeCell ref="CS62:CU62"/>
    <mergeCell ref="BL62:BN62"/>
    <mergeCell ref="BO62:BQ62"/>
    <mergeCell ref="BR62:BT62"/>
    <mergeCell ref="BU62:BW62"/>
    <mergeCell ref="BX62:BZ62"/>
    <mergeCell ref="CA62:CC62"/>
    <mergeCell ref="AT62:AV62"/>
    <mergeCell ref="AW62:AY62"/>
    <mergeCell ref="AZ62:BB62"/>
    <mergeCell ref="BC62:BE62"/>
    <mergeCell ref="BF62:BH62"/>
    <mergeCell ref="BI62:BK62"/>
    <mergeCell ref="AB62:AD62"/>
    <mergeCell ref="AE62:AG62"/>
    <mergeCell ref="AH62:AJ62"/>
    <mergeCell ref="AK62:AM62"/>
    <mergeCell ref="AN62:AP62"/>
    <mergeCell ref="G62:I62"/>
    <mergeCell ref="J62:L62"/>
    <mergeCell ref="M62:O62"/>
    <mergeCell ref="P62:R62"/>
    <mergeCell ref="S62:U62"/>
    <mergeCell ref="V62:X62"/>
    <mergeCell ref="Y62:AA62"/>
    <mergeCell ref="CA61:CC61"/>
    <mergeCell ref="CD61:CF61"/>
    <mergeCell ref="CG61:CI61"/>
    <mergeCell ref="CJ61:CL61"/>
    <mergeCell ref="CM61:CO61"/>
    <mergeCell ref="CP61:CR61"/>
    <mergeCell ref="BI61:BK61"/>
    <mergeCell ref="BL61:BN61"/>
    <mergeCell ref="BO61:BQ61"/>
    <mergeCell ref="BR61:BT61"/>
    <mergeCell ref="BU61:BW61"/>
    <mergeCell ref="BX61:BZ61"/>
    <mergeCell ref="AQ61:AS61"/>
    <mergeCell ref="AT61:AV61"/>
    <mergeCell ref="AW61:AY61"/>
    <mergeCell ref="AZ61:BB61"/>
    <mergeCell ref="BC61:BE61"/>
    <mergeCell ref="BF61:BH61"/>
    <mergeCell ref="Y61:AA61"/>
    <mergeCell ref="AB61:AD61"/>
    <mergeCell ref="AE61:AG61"/>
    <mergeCell ref="AH61:AJ61"/>
    <mergeCell ref="AK61:AM61"/>
    <mergeCell ref="AN61:AP61"/>
    <mergeCell ref="G61:I61"/>
    <mergeCell ref="J61:L61"/>
    <mergeCell ref="M61:O61"/>
    <mergeCell ref="P61:R61"/>
    <mergeCell ref="S61:U61"/>
    <mergeCell ref="V61:X61"/>
    <mergeCell ref="BX60:BZ60"/>
    <mergeCell ref="CA60:CC60"/>
    <mergeCell ref="CD60:CF60"/>
    <mergeCell ref="CG60:CI60"/>
    <mergeCell ref="CJ60:CL60"/>
    <mergeCell ref="CM60:CO60"/>
    <mergeCell ref="BF60:BH60"/>
    <mergeCell ref="BI60:BK60"/>
    <mergeCell ref="BL60:BN60"/>
    <mergeCell ref="BO60:BQ60"/>
    <mergeCell ref="BR60:BT60"/>
    <mergeCell ref="BU60:BW60"/>
    <mergeCell ref="AN60:AP60"/>
    <mergeCell ref="AQ60:AS60"/>
    <mergeCell ref="AT60:AV60"/>
    <mergeCell ref="AW60:AY60"/>
    <mergeCell ref="AZ60:BB60"/>
    <mergeCell ref="BC60:BE60"/>
    <mergeCell ref="V60:X60"/>
    <mergeCell ref="Y60:AA60"/>
    <mergeCell ref="AB60:AD60"/>
    <mergeCell ref="AE60:AG60"/>
    <mergeCell ref="AH60:AJ60"/>
    <mergeCell ref="AK60:AM60"/>
    <mergeCell ref="G60:I60"/>
    <mergeCell ref="J60:L60"/>
    <mergeCell ref="M60:O60"/>
    <mergeCell ref="P60:R60"/>
    <mergeCell ref="S60:U60"/>
    <mergeCell ref="BU59:BW59"/>
    <mergeCell ref="BX59:BZ59"/>
    <mergeCell ref="CA59:CC59"/>
    <mergeCell ref="CD59:CF59"/>
    <mergeCell ref="CG59:CI59"/>
    <mergeCell ref="CJ59:CL59"/>
    <mergeCell ref="BC59:BE59"/>
    <mergeCell ref="BF59:BH59"/>
    <mergeCell ref="BI59:BK59"/>
    <mergeCell ref="BL59:BN59"/>
    <mergeCell ref="BO59:BQ59"/>
    <mergeCell ref="BR59:BT59"/>
    <mergeCell ref="AK59:AM59"/>
    <mergeCell ref="AN59:AP59"/>
    <mergeCell ref="AQ59:AS59"/>
    <mergeCell ref="AT59:AV59"/>
    <mergeCell ref="AW59:AY59"/>
    <mergeCell ref="AZ59:BB59"/>
    <mergeCell ref="M59:O59"/>
    <mergeCell ref="P59:R59"/>
    <mergeCell ref="S59:U59"/>
    <mergeCell ref="V59:X59"/>
    <mergeCell ref="Y59:AA59"/>
    <mergeCell ref="AB59:AD59"/>
    <mergeCell ref="AE59:AG59"/>
    <mergeCell ref="AH59:AJ59"/>
    <mergeCell ref="CG45:CI45"/>
    <mergeCell ref="CJ45:CL45"/>
    <mergeCell ref="CM45:CO45"/>
    <mergeCell ref="CP45:CR45"/>
    <mergeCell ref="CS45:CU45"/>
    <mergeCell ref="CV45:CX45"/>
    <mergeCell ref="BO45:BQ45"/>
    <mergeCell ref="BR45:BT45"/>
    <mergeCell ref="BU45:BW45"/>
    <mergeCell ref="BX45:BZ45"/>
    <mergeCell ref="CA45:CC45"/>
    <mergeCell ref="CD45:CF45"/>
    <mergeCell ref="AW45:AY45"/>
    <mergeCell ref="AZ45:BB45"/>
    <mergeCell ref="BC45:BE45"/>
    <mergeCell ref="BF45:BH45"/>
    <mergeCell ref="BI45:BK45"/>
    <mergeCell ref="BL45:BN45"/>
    <mergeCell ref="AE45:AG45"/>
    <mergeCell ref="AH45:AJ45"/>
    <mergeCell ref="AK45:AM45"/>
    <mergeCell ref="AN45:AP45"/>
    <mergeCell ref="AQ45:AS45"/>
    <mergeCell ref="CP59:CR59"/>
    <mergeCell ref="CS59:CU59"/>
    <mergeCell ref="CV59:CX59"/>
    <mergeCell ref="CV44:CX44"/>
    <mergeCell ref="AQ44:AS44"/>
    <mergeCell ref="G45:I45"/>
    <mergeCell ref="J45:L45"/>
    <mergeCell ref="M45:O45"/>
    <mergeCell ref="P45:R45"/>
    <mergeCell ref="S45:U45"/>
    <mergeCell ref="V45:X45"/>
    <mergeCell ref="Y45:AA45"/>
    <mergeCell ref="AB45:AD45"/>
    <mergeCell ref="CD44:CF44"/>
    <mergeCell ref="CG44:CI44"/>
    <mergeCell ref="CJ44:CL44"/>
    <mergeCell ref="CM44:CO44"/>
    <mergeCell ref="CP44:CR44"/>
    <mergeCell ref="CS44:CU44"/>
    <mergeCell ref="BL44:BN44"/>
    <mergeCell ref="BO44:BQ44"/>
    <mergeCell ref="BR44:BT44"/>
    <mergeCell ref="BU44:BW44"/>
    <mergeCell ref="BX44:BZ44"/>
    <mergeCell ref="CA44:CC44"/>
    <mergeCell ref="AT44:AV44"/>
    <mergeCell ref="AW44:AY44"/>
    <mergeCell ref="AZ44:BB44"/>
    <mergeCell ref="BC44:BE44"/>
    <mergeCell ref="BF44:BH44"/>
    <mergeCell ref="BI44:BK44"/>
    <mergeCell ref="J59:L59"/>
    <mergeCell ref="CS43:CU43"/>
    <mergeCell ref="CV43:CX43"/>
    <mergeCell ref="G44:I44"/>
    <mergeCell ref="J44:L44"/>
    <mergeCell ref="M44:O44"/>
    <mergeCell ref="P44:R44"/>
    <mergeCell ref="S44:U44"/>
    <mergeCell ref="V44:X44"/>
    <mergeCell ref="Y44:AA44"/>
    <mergeCell ref="CA43:CC43"/>
    <mergeCell ref="CD43:CF43"/>
    <mergeCell ref="CG43:CI43"/>
    <mergeCell ref="CJ43:CL43"/>
    <mergeCell ref="CM43:CO43"/>
    <mergeCell ref="CP43:CR43"/>
    <mergeCell ref="BI43:BK43"/>
    <mergeCell ref="BL43:BN43"/>
    <mergeCell ref="BO43:BQ43"/>
    <mergeCell ref="BR43:BT43"/>
    <mergeCell ref="BU43:BW43"/>
    <mergeCell ref="BX43:BZ43"/>
    <mergeCell ref="AQ43:AS43"/>
    <mergeCell ref="AT43:AV43"/>
    <mergeCell ref="AW43:AY43"/>
    <mergeCell ref="AZ43:BB43"/>
    <mergeCell ref="BC43:BE43"/>
    <mergeCell ref="BF43:BH43"/>
    <mergeCell ref="Y43:AA43"/>
    <mergeCell ref="AB43:AD43"/>
    <mergeCell ref="AE43:AG43"/>
    <mergeCell ref="AH43:AJ43"/>
    <mergeCell ref="AK43:AM43"/>
    <mergeCell ref="AN43:AP43"/>
    <mergeCell ref="CP42:CR42"/>
    <mergeCell ref="CS42:CU42"/>
    <mergeCell ref="CV42:CX42"/>
    <mergeCell ref="G43:I43"/>
    <mergeCell ref="J43:L43"/>
    <mergeCell ref="M43:O43"/>
    <mergeCell ref="P43:R43"/>
    <mergeCell ref="S43:U43"/>
    <mergeCell ref="V43:X43"/>
    <mergeCell ref="BX42:BZ42"/>
    <mergeCell ref="CA42:CC42"/>
    <mergeCell ref="CD42:CF42"/>
    <mergeCell ref="CG42:CI42"/>
    <mergeCell ref="CJ42:CL42"/>
    <mergeCell ref="CM42:CO42"/>
    <mergeCell ref="BF42:BH42"/>
    <mergeCell ref="BI42:BK42"/>
    <mergeCell ref="BL42:BN42"/>
    <mergeCell ref="BO42:BQ42"/>
    <mergeCell ref="BR42:BT42"/>
    <mergeCell ref="BU42:BW42"/>
    <mergeCell ref="AN42:AP42"/>
    <mergeCell ref="AQ42:AS42"/>
    <mergeCell ref="AT42:AV42"/>
    <mergeCell ref="AW42:AY42"/>
    <mergeCell ref="AZ42:BB42"/>
    <mergeCell ref="BC42:BE42"/>
    <mergeCell ref="V42:X42"/>
    <mergeCell ref="Y42:AA42"/>
    <mergeCell ref="AB42:AD42"/>
    <mergeCell ref="AE42:AG42"/>
    <mergeCell ref="AH42:AJ42"/>
    <mergeCell ref="AK42:AM42"/>
    <mergeCell ref="CM41:CO41"/>
    <mergeCell ref="CP41:CR41"/>
    <mergeCell ref="CS41:CU41"/>
    <mergeCell ref="CV41:CX41"/>
    <mergeCell ref="G42:I42"/>
    <mergeCell ref="J42:L42"/>
    <mergeCell ref="M42:O42"/>
    <mergeCell ref="P42:R42"/>
    <mergeCell ref="S42:U42"/>
    <mergeCell ref="BU41:BW41"/>
    <mergeCell ref="BX41:BZ41"/>
    <mergeCell ref="CA41:CC41"/>
    <mergeCell ref="CD41:CF41"/>
    <mergeCell ref="CG41:CI41"/>
    <mergeCell ref="CJ41:CL41"/>
    <mergeCell ref="BC41:BE41"/>
    <mergeCell ref="BF41:BH41"/>
    <mergeCell ref="BI41:BK41"/>
    <mergeCell ref="BL41:BN41"/>
    <mergeCell ref="BO41:BQ41"/>
    <mergeCell ref="BR41:BT41"/>
    <mergeCell ref="AK41:AM41"/>
    <mergeCell ref="AN41:AP41"/>
    <mergeCell ref="AQ41:AS41"/>
    <mergeCell ref="AT41:AV41"/>
    <mergeCell ref="AW41:AY41"/>
    <mergeCell ref="AZ41:BB41"/>
    <mergeCell ref="J41:L41"/>
    <mergeCell ref="M41:O41"/>
    <mergeCell ref="P41:R41"/>
    <mergeCell ref="S41:U41"/>
    <mergeCell ref="V41:X41"/>
    <mergeCell ref="Y41:AA41"/>
    <mergeCell ref="AB41:AD41"/>
    <mergeCell ref="AE41:AG41"/>
    <mergeCell ref="AH41:AJ41"/>
    <mergeCell ref="CG36:CI36"/>
    <mergeCell ref="CJ36:CL36"/>
    <mergeCell ref="CM36:CO36"/>
    <mergeCell ref="CP36:CR36"/>
    <mergeCell ref="CS36:CU36"/>
    <mergeCell ref="CV36:CX36"/>
    <mergeCell ref="BO36:BQ36"/>
    <mergeCell ref="BR36:BT36"/>
    <mergeCell ref="BU36:BW36"/>
    <mergeCell ref="BX36:BZ36"/>
    <mergeCell ref="CA36:CC36"/>
    <mergeCell ref="CD36:CF36"/>
    <mergeCell ref="AW36:AY36"/>
    <mergeCell ref="AZ36:BB36"/>
    <mergeCell ref="BC36:BE36"/>
    <mergeCell ref="BF36:BH36"/>
    <mergeCell ref="BI36:BK36"/>
    <mergeCell ref="BL36:BN36"/>
    <mergeCell ref="AE36:AG36"/>
    <mergeCell ref="AH36:AJ36"/>
    <mergeCell ref="AK36:AM36"/>
    <mergeCell ref="G36:I36"/>
    <mergeCell ref="J36:L36"/>
    <mergeCell ref="M36:O36"/>
    <mergeCell ref="P36:R36"/>
    <mergeCell ref="S36:U36"/>
    <mergeCell ref="V36:X36"/>
    <mergeCell ref="Y36:AA36"/>
    <mergeCell ref="AB36:AD36"/>
    <mergeCell ref="CD35:CF35"/>
    <mergeCell ref="CG35:CI35"/>
    <mergeCell ref="CJ35:CL35"/>
    <mergeCell ref="CM35:CO35"/>
    <mergeCell ref="CP35:CR35"/>
    <mergeCell ref="CS35:CU35"/>
    <mergeCell ref="BL35:BN35"/>
    <mergeCell ref="BO35:BQ35"/>
    <mergeCell ref="BR35:BT35"/>
    <mergeCell ref="BU35:BW35"/>
    <mergeCell ref="BX35:BZ35"/>
    <mergeCell ref="CA35:CC35"/>
    <mergeCell ref="AT35:AV35"/>
    <mergeCell ref="AW35:AY35"/>
    <mergeCell ref="AZ35:BB35"/>
    <mergeCell ref="BC35:BE35"/>
    <mergeCell ref="BF35:BH35"/>
    <mergeCell ref="BI35:BK35"/>
    <mergeCell ref="AB35:AD35"/>
    <mergeCell ref="AE35:AG35"/>
    <mergeCell ref="AH35:AJ35"/>
    <mergeCell ref="AK35:AM35"/>
    <mergeCell ref="AN35:AP35"/>
    <mergeCell ref="G35:I35"/>
    <mergeCell ref="J35:L35"/>
    <mergeCell ref="M35:O35"/>
    <mergeCell ref="P35:R35"/>
    <mergeCell ref="S35:U35"/>
    <mergeCell ref="V35:X35"/>
    <mergeCell ref="Y35:AA35"/>
    <mergeCell ref="CA34:CC34"/>
    <mergeCell ref="CD34:CF34"/>
    <mergeCell ref="CG34:CI34"/>
    <mergeCell ref="CJ34:CL34"/>
    <mergeCell ref="CM34:CO34"/>
    <mergeCell ref="CP34:CR34"/>
    <mergeCell ref="BI34:BK34"/>
    <mergeCell ref="BL34:BN34"/>
    <mergeCell ref="BO34:BQ34"/>
    <mergeCell ref="BR34:BT34"/>
    <mergeCell ref="BU34:BW34"/>
    <mergeCell ref="BX34:BZ34"/>
    <mergeCell ref="AQ34:AS34"/>
    <mergeCell ref="AT34:AV34"/>
    <mergeCell ref="AW34:AY34"/>
    <mergeCell ref="AZ34:BB34"/>
    <mergeCell ref="BC34:BE34"/>
    <mergeCell ref="BF34:BH34"/>
    <mergeCell ref="Y34:AA34"/>
    <mergeCell ref="AB34:AD34"/>
    <mergeCell ref="AE34:AG34"/>
    <mergeCell ref="AH34:AJ34"/>
    <mergeCell ref="AK34:AM34"/>
    <mergeCell ref="AN34:AP34"/>
    <mergeCell ref="G34:I34"/>
    <mergeCell ref="J34:L34"/>
    <mergeCell ref="M34:O34"/>
    <mergeCell ref="P34:R34"/>
    <mergeCell ref="S34:U34"/>
    <mergeCell ref="V34:X34"/>
    <mergeCell ref="BX33:BZ33"/>
    <mergeCell ref="CA33:CC33"/>
    <mergeCell ref="CD33:CF33"/>
    <mergeCell ref="CG33:CI33"/>
    <mergeCell ref="CJ33:CL33"/>
    <mergeCell ref="CM33:CO33"/>
    <mergeCell ref="BF33:BH33"/>
    <mergeCell ref="BI33:BK33"/>
    <mergeCell ref="BL33:BN33"/>
    <mergeCell ref="BO33:BQ33"/>
    <mergeCell ref="BR33:BT33"/>
    <mergeCell ref="BU33:BW33"/>
    <mergeCell ref="AN33:AP33"/>
    <mergeCell ref="AQ33:AS33"/>
    <mergeCell ref="AT33:AV33"/>
    <mergeCell ref="AW33:AY33"/>
    <mergeCell ref="AZ33:BB33"/>
    <mergeCell ref="BC33:BE33"/>
    <mergeCell ref="V33:X33"/>
    <mergeCell ref="Y33:AA33"/>
    <mergeCell ref="AB33:AD33"/>
    <mergeCell ref="AE33:AG33"/>
    <mergeCell ref="AH33:AJ33"/>
    <mergeCell ref="AK33:AM33"/>
    <mergeCell ref="G33:I33"/>
    <mergeCell ref="J33:L33"/>
    <mergeCell ref="M33:O33"/>
    <mergeCell ref="P33:R33"/>
    <mergeCell ref="S33:U33"/>
    <mergeCell ref="BU32:BW32"/>
    <mergeCell ref="BX32:BZ32"/>
    <mergeCell ref="CA32:CC32"/>
    <mergeCell ref="CD32:CF32"/>
    <mergeCell ref="CG32:CI32"/>
    <mergeCell ref="CJ32:CL32"/>
    <mergeCell ref="BC32:BE32"/>
    <mergeCell ref="BF32:BH32"/>
    <mergeCell ref="BI32:BK32"/>
    <mergeCell ref="BL32:BN32"/>
    <mergeCell ref="BO32:BQ32"/>
    <mergeCell ref="BR32:BT32"/>
    <mergeCell ref="AK32:AM32"/>
    <mergeCell ref="AN32:AP32"/>
    <mergeCell ref="AQ32:AS32"/>
    <mergeCell ref="AT32:AV32"/>
    <mergeCell ref="AW32:AY32"/>
    <mergeCell ref="AZ32:BB32"/>
    <mergeCell ref="J32:L32"/>
    <mergeCell ref="M32:O32"/>
    <mergeCell ref="P32:R32"/>
    <mergeCell ref="S32:U32"/>
    <mergeCell ref="V32:X32"/>
    <mergeCell ref="Y32:AA32"/>
    <mergeCell ref="AB32:AD32"/>
    <mergeCell ref="AE32:AG32"/>
    <mergeCell ref="AH32:AJ32"/>
    <mergeCell ref="CG27:CI27"/>
    <mergeCell ref="CJ27:CL27"/>
    <mergeCell ref="CM27:CO27"/>
    <mergeCell ref="CP27:CR27"/>
    <mergeCell ref="CS27:CU27"/>
    <mergeCell ref="CV27:CX27"/>
    <mergeCell ref="BO27:BQ27"/>
    <mergeCell ref="BR27:BT27"/>
    <mergeCell ref="BU27:BW27"/>
    <mergeCell ref="BX27:BZ27"/>
    <mergeCell ref="CA27:CC27"/>
    <mergeCell ref="CD27:CF27"/>
    <mergeCell ref="AW27:AY27"/>
    <mergeCell ref="AZ27:BB27"/>
    <mergeCell ref="BC27:BE27"/>
    <mergeCell ref="BF27:BH27"/>
    <mergeCell ref="BI27:BK27"/>
    <mergeCell ref="BL27:BN27"/>
    <mergeCell ref="AE27:AG27"/>
    <mergeCell ref="AH27:AJ27"/>
    <mergeCell ref="AK27:AM27"/>
    <mergeCell ref="AN27:AP27"/>
    <mergeCell ref="AQ27:AS27"/>
    <mergeCell ref="AT27:AV27"/>
    <mergeCell ref="CS32:CU32"/>
    <mergeCell ref="CV32:CX32"/>
    <mergeCell ref="Y31:AM31"/>
    <mergeCell ref="AN31:AY31"/>
    <mergeCell ref="AZ31:BK31"/>
    <mergeCell ref="BL31:BZ31"/>
    <mergeCell ref="V31:X31"/>
    <mergeCell ref="CV26:CX26"/>
    <mergeCell ref="AQ26:AS26"/>
    <mergeCell ref="G27:I27"/>
    <mergeCell ref="J27:L27"/>
    <mergeCell ref="M27:O27"/>
    <mergeCell ref="P27:R27"/>
    <mergeCell ref="S27:U27"/>
    <mergeCell ref="V27:X27"/>
    <mergeCell ref="Y27:AA27"/>
    <mergeCell ref="AB27:AD27"/>
    <mergeCell ref="CD26:CF26"/>
    <mergeCell ref="CG26:CI26"/>
    <mergeCell ref="CJ26:CL26"/>
    <mergeCell ref="CM26:CO26"/>
    <mergeCell ref="CP26:CR26"/>
    <mergeCell ref="CS26:CU26"/>
    <mergeCell ref="BL26:BN26"/>
    <mergeCell ref="BO26:BQ26"/>
    <mergeCell ref="BR26:BT26"/>
    <mergeCell ref="BU26:BW26"/>
    <mergeCell ref="BX26:BZ26"/>
    <mergeCell ref="CA26:CC26"/>
    <mergeCell ref="AT26:AV26"/>
    <mergeCell ref="AW26:AY26"/>
    <mergeCell ref="AZ26:BB26"/>
    <mergeCell ref="BC26:BE26"/>
    <mergeCell ref="BF26:BH26"/>
    <mergeCell ref="BI26:BK26"/>
    <mergeCell ref="AB26:AD26"/>
    <mergeCell ref="AE26:AG26"/>
    <mergeCell ref="AH26:AJ26"/>
    <mergeCell ref="AK26:AM26"/>
    <mergeCell ref="AN26:AP26"/>
    <mergeCell ref="CS25:CU25"/>
    <mergeCell ref="CV25:CX25"/>
    <mergeCell ref="G26:I26"/>
    <mergeCell ref="J26:L26"/>
    <mergeCell ref="M26:O26"/>
    <mergeCell ref="P26:R26"/>
    <mergeCell ref="S26:U26"/>
    <mergeCell ref="V26:X26"/>
    <mergeCell ref="Y26:AA26"/>
    <mergeCell ref="CA25:CC25"/>
    <mergeCell ref="CD25:CF25"/>
    <mergeCell ref="CG25:CI25"/>
    <mergeCell ref="CJ25:CL25"/>
    <mergeCell ref="CM25:CO25"/>
    <mergeCell ref="CP25:CR25"/>
    <mergeCell ref="BI25:BK25"/>
    <mergeCell ref="BL25:BN25"/>
    <mergeCell ref="BO25:BQ25"/>
    <mergeCell ref="BR25:BT25"/>
    <mergeCell ref="BU25:BW25"/>
    <mergeCell ref="BX25:BZ25"/>
    <mergeCell ref="AQ25:AS25"/>
    <mergeCell ref="AT25:AV25"/>
    <mergeCell ref="AW25:AY25"/>
    <mergeCell ref="AZ25:BB25"/>
    <mergeCell ref="BC25:BE25"/>
    <mergeCell ref="BF25:BH25"/>
    <mergeCell ref="Y25:AA25"/>
    <mergeCell ref="AB25:AD25"/>
    <mergeCell ref="AE25:AG25"/>
    <mergeCell ref="AH25:AJ25"/>
    <mergeCell ref="AK25:AM25"/>
    <mergeCell ref="AN25:AP25"/>
    <mergeCell ref="CP24:CR24"/>
    <mergeCell ref="CS24:CU24"/>
    <mergeCell ref="CV24:CX24"/>
    <mergeCell ref="G25:I25"/>
    <mergeCell ref="J25:L25"/>
    <mergeCell ref="M25:O25"/>
    <mergeCell ref="P25:R25"/>
    <mergeCell ref="S25:U25"/>
    <mergeCell ref="V25:X25"/>
    <mergeCell ref="BX24:BZ24"/>
    <mergeCell ref="CA24:CC24"/>
    <mergeCell ref="CD24:CF24"/>
    <mergeCell ref="CG24:CI24"/>
    <mergeCell ref="CJ24:CL24"/>
    <mergeCell ref="CM24:CO24"/>
    <mergeCell ref="BF24:BH24"/>
    <mergeCell ref="BI24:BK24"/>
    <mergeCell ref="BL24:BN24"/>
    <mergeCell ref="BO24:BQ24"/>
    <mergeCell ref="BR24:BT24"/>
    <mergeCell ref="BU24:BW24"/>
    <mergeCell ref="AN24:AP24"/>
    <mergeCell ref="AQ24:AS24"/>
    <mergeCell ref="AT24:AV24"/>
    <mergeCell ref="AW24:AY24"/>
    <mergeCell ref="AZ24:BB24"/>
    <mergeCell ref="BC24:BE24"/>
    <mergeCell ref="V24:X24"/>
    <mergeCell ref="Y24:AA24"/>
    <mergeCell ref="AB24:AD24"/>
    <mergeCell ref="AE24:AG24"/>
    <mergeCell ref="AH24:AJ24"/>
    <mergeCell ref="AK24:AM24"/>
    <mergeCell ref="CM23:CO23"/>
    <mergeCell ref="CP23:CR23"/>
    <mergeCell ref="CS23:CU23"/>
    <mergeCell ref="CV23:CX23"/>
    <mergeCell ref="G24:I24"/>
    <mergeCell ref="J24:L24"/>
    <mergeCell ref="M24:O24"/>
    <mergeCell ref="P24:R24"/>
    <mergeCell ref="S24:U24"/>
    <mergeCell ref="BU23:BW23"/>
    <mergeCell ref="BX23:BZ23"/>
    <mergeCell ref="CA23:CC23"/>
    <mergeCell ref="CD23:CF23"/>
    <mergeCell ref="CG23:CI23"/>
    <mergeCell ref="CJ23:CL23"/>
    <mergeCell ref="BC23:BE23"/>
    <mergeCell ref="BF23:BH23"/>
    <mergeCell ref="BI23:BK23"/>
    <mergeCell ref="BL23:BN23"/>
    <mergeCell ref="BO23:BQ23"/>
    <mergeCell ref="BR23:BT23"/>
    <mergeCell ref="AK23:AM23"/>
    <mergeCell ref="AN23:AP23"/>
    <mergeCell ref="AQ23:AS23"/>
    <mergeCell ref="AT23:AV23"/>
    <mergeCell ref="AW23:AY23"/>
    <mergeCell ref="AZ23:BB23"/>
    <mergeCell ref="J23:L23"/>
    <mergeCell ref="M23:O23"/>
    <mergeCell ref="P23:R23"/>
    <mergeCell ref="S23:U23"/>
    <mergeCell ref="V23:X23"/>
    <mergeCell ref="Y23:AA23"/>
    <mergeCell ref="AB23:AD23"/>
    <mergeCell ref="AE23:AG23"/>
    <mergeCell ref="AH23:AJ23"/>
    <mergeCell ref="CG9:CI9"/>
    <mergeCell ref="CJ9:CL9"/>
    <mergeCell ref="P14:R14"/>
    <mergeCell ref="S14:U14"/>
    <mergeCell ref="V14:X14"/>
    <mergeCell ref="Y14:AA14"/>
    <mergeCell ref="AB14:AD14"/>
    <mergeCell ref="AE14:AG14"/>
    <mergeCell ref="AH14:AJ14"/>
    <mergeCell ref="AK14:AM14"/>
    <mergeCell ref="AN14:AP14"/>
    <mergeCell ref="AQ14:AS14"/>
    <mergeCell ref="AT14:AV14"/>
    <mergeCell ref="AW14:AY14"/>
    <mergeCell ref="AZ14:BB14"/>
    <mergeCell ref="BC14:BE14"/>
    <mergeCell ref="BF14:BH14"/>
    <mergeCell ref="CM9:CO9"/>
    <mergeCell ref="CP9:CR9"/>
    <mergeCell ref="CS9:CU9"/>
    <mergeCell ref="CV9:CX9"/>
    <mergeCell ref="BO9:BQ9"/>
    <mergeCell ref="BR9:BT9"/>
    <mergeCell ref="BU9:BW9"/>
    <mergeCell ref="BX9:BZ9"/>
    <mergeCell ref="CA9:CC9"/>
    <mergeCell ref="CD9:CF9"/>
    <mergeCell ref="AW9:AY9"/>
    <mergeCell ref="AZ9:BB9"/>
    <mergeCell ref="BC9:BE9"/>
    <mergeCell ref="BF9:BH9"/>
    <mergeCell ref="BI9:BK9"/>
    <mergeCell ref="BL9:BN9"/>
    <mergeCell ref="AE9:AG9"/>
    <mergeCell ref="AH9:AJ9"/>
    <mergeCell ref="AK9:AM9"/>
    <mergeCell ref="AN9:AP9"/>
    <mergeCell ref="AQ9:AS9"/>
    <mergeCell ref="AT9:AV9"/>
    <mergeCell ref="G9:I9"/>
    <mergeCell ref="J9:L9"/>
    <mergeCell ref="M9:O9"/>
    <mergeCell ref="P9:R9"/>
    <mergeCell ref="S9:U9"/>
    <mergeCell ref="V9:X9"/>
    <mergeCell ref="Y9:AA9"/>
    <mergeCell ref="AB9:AD9"/>
    <mergeCell ref="CD8:CF8"/>
    <mergeCell ref="CG8:CI8"/>
    <mergeCell ref="CJ8:CL8"/>
    <mergeCell ref="CM8:CO8"/>
    <mergeCell ref="CP8:CR8"/>
    <mergeCell ref="CS8:CU8"/>
    <mergeCell ref="BL8:BN8"/>
    <mergeCell ref="BO8:BQ8"/>
    <mergeCell ref="BR8:BT8"/>
    <mergeCell ref="BU8:BW8"/>
    <mergeCell ref="BX8:BZ8"/>
    <mergeCell ref="CA8:CC8"/>
    <mergeCell ref="AT8:AV8"/>
    <mergeCell ref="AW8:AY8"/>
    <mergeCell ref="AZ8:BB8"/>
    <mergeCell ref="BC8:BE8"/>
    <mergeCell ref="BF8:BH8"/>
    <mergeCell ref="BI8:BK8"/>
    <mergeCell ref="AB8:AD8"/>
    <mergeCell ref="AE8:AG8"/>
    <mergeCell ref="AH8:AJ8"/>
    <mergeCell ref="AK8:AM8"/>
    <mergeCell ref="G8:I8"/>
    <mergeCell ref="J8:L8"/>
    <mergeCell ref="M8:O8"/>
    <mergeCell ref="P8:R8"/>
    <mergeCell ref="S8:U8"/>
    <mergeCell ref="V8:X8"/>
    <mergeCell ref="Y8:AA8"/>
    <mergeCell ref="CA7:CC7"/>
    <mergeCell ref="CD7:CF7"/>
    <mergeCell ref="CG7:CI7"/>
    <mergeCell ref="CJ7:CL7"/>
    <mergeCell ref="CM7:CO7"/>
    <mergeCell ref="CP7:CR7"/>
    <mergeCell ref="BI7:BK7"/>
    <mergeCell ref="BL7:BN7"/>
    <mergeCell ref="BO7:BQ7"/>
    <mergeCell ref="BR7:BT7"/>
    <mergeCell ref="BU7:BW7"/>
    <mergeCell ref="BX7:BZ7"/>
    <mergeCell ref="AQ7:AS7"/>
    <mergeCell ref="AT7:AV7"/>
    <mergeCell ref="AW7:AY7"/>
    <mergeCell ref="AZ7:BB7"/>
    <mergeCell ref="BC7:BE7"/>
    <mergeCell ref="BF7:BH7"/>
    <mergeCell ref="Y7:AA7"/>
    <mergeCell ref="AB7:AD7"/>
    <mergeCell ref="AE7:AG7"/>
    <mergeCell ref="AH7:AJ7"/>
    <mergeCell ref="AQ8:AS8"/>
    <mergeCell ref="CG6:CI6"/>
    <mergeCell ref="CJ6:CL6"/>
    <mergeCell ref="CM6:CO6"/>
    <mergeCell ref="BF6:BH6"/>
    <mergeCell ref="BI6:BK6"/>
    <mergeCell ref="BL6:BN6"/>
    <mergeCell ref="BO6:BQ6"/>
    <mergeCell ref="BR6:BT6"/>
    <mergeCell ref="BU6:BW6"/>
    <mergeCell ref="AN6:AP6"/>
    <mergeCell ref="AQ6:AS6"/>
    <mergeCell ref="AT6:AV6"/>
    <mergeCell ref="AW6:AY6"/>
    <mergeCell ref="AZ6:BB6"/>
    <mergeCell ref="BC6:BE6"/>
    <mergeCell ref="V6:X6"/>
    <mergeCell ref="Y6:AA6"/>
    <mergeCell ref="BF5:BH5"/>
    <mergeCell ref="BI5:BK5"/>
    <mergeCell ref="BL5:BN5"/>
    <mergeCell ref="BO5:BQ5"/>
    <mergeCell ref="BR5:BT5"/>
    <mergeCell ref="AK5:AM5"/>
    <mergeCell ref="AN5:AP5"/>
    <mergeCell ref="AQ5:AS5"/>
    <mergeCell ref="G7:I7"/>
    <mergeCell ref="J7:L7"/>
    <mergeCell ref="M7:O7"/>
    <mergeCell ref="P7:R7"/>
    <mergeCell ref="S7:U7"/>
    <mergeCell ref="V7:X7"/>
    <mergeCell ref="BX6:BZ6"/>
    <mergeCell ref="CA6:CC6"/>
    <mergeCell ref="CD6:CF6"/>
    <mergeCell ref="G6:I6"/>
    <mergeCell ref="J6:L6"/>
    <mergeCell ref="M6:O6"/>
    <mergeCell ref="P6:R6"/>
    <mergeCell ref="S6:U6"/>
    <mergeCell ref="CV6:CX6"/>
    <mergeCell ref="AT5:AV5"/>
    <mergeCell ref="AW5:AY5"/>
    <mergeCell ref="AZ5:BB5"/>
    <mergeCell ref="AN8:AP8"/>
    <mergeCell ref="CS7:CU7"/>
    <mergeCell ref="CV7:CX7"/>
    <mergeCell ref="CV8:CX8"/>
    <mergeCell ref="J5:L5"/>
    <mergeCell ref="M5:O5"/>
    <mergeCell ref="P5:R5"/>
    <mergeCell ref="S5:U5"/>
    <mergeCell ref="V5:X5"/>
    <mergeCell ref="Y5:AA5"/>
    <mergeCell ref="AB5:AD5"/>
    <mergeCell ref="AE5:AG5"/>
    <mergeCell ref="AH5:AJ5"/>
    <mergeCell ref="AB6:AD6"/>
    <mergeCell ref="AE6:AG6"/>
    <mergeCell ref="AH6:AJ6"/>
    <mergeCell ref="AK6:AM6"/>
    <mergeCell ref="CM5:CO5"/>
    <mergeCell ref="CP5:CR5"/>
    <mergeCell ref="CS5:CU5"/>
    <mergeCell ref="CV5:CX5"/>
    <mergeCell ref="BU5:BW5"/>
    <mergeCell ref="BX5:BZ5"/>
    <mergeCell ref="CA5:CC5"/>
    <mergeCell ref="CD5:CF5"/>
    <mergeCell ref="CG5:CI5"/>
    <mergeCell ref="CJ5:CL5"/>
    <mergeCell ref="BC5:BE5"/>
    <mergeCell ref="AH44:AJ44"/>
    <mergeCell ref="AK44:AM44"/>
    <mergeCell ref="AN44:AP44"/>
    <mergeCell ref="AT45:AV45"/>
    <mergeCell ref="BI50:BK50"/>
    <mergeCell ref="BL50:BN50"/>
    <mergeCell ref="BO50:BQ50"/>
    <mergeCell ref="BR50:BT50"/>
    <mergeCell ref="V4:X4"/>
    <mergeCell ref="CM4:CX4"/>
    <mergeCell ref="CA4:CL4"/>
    <mergeCell ref="BL4:BZ4"/>
    <mergeCell ref="AZ4:BK4"/>
    <mergeCell ref="AN4:AY4"/>
    <mergeCell ref="V73:X73"/>
    <mergeCell ref="Y73:AM73"/>
    <mergeCell ref="AN73:AY73"/>
    <mergeCell ref="AZ73:BK73"/>
    <mergeCell ref="BL73:BZ73"/>
    <mergeCell ref="CA73:CL73"/>
    <mergeCell ref="CM73:CX73"/>
    <mergeCell ref="V67:X67"/>
    <mergeCell ref="Y67:AM67"/>
    <mergeCell ref="AN67:AY67"/>
    <mergeCell ref="AZ67:BK67"/>
    <mergeCell ref="BL67:BZ67"/>
    <mergeCell ref="CA67:CL67"/>
    <mergeCell ref="CM67:CX67"/>
    <mergeCell ref="AK7:AM7"/>
    <mergeCell ref="AN7:AP7"/>
    <mergeCell ref="CP6:CR6"/>
    <mergeCell ref="CS6:CU6"/>
    <mergeCell ref="AB51:AD51"/>
    <mergeCell ref="AE51:AG51"/>
    <mergeCell ref="AH51:AJ51"/>
    <mergeCell ref="AK51:AM51"/>
    <mergeCell ref="AN51:AP51"/>
    <mergeCell ref="AQ51:AS51"/>
    <mergeCell ref="AT51:AV51"/>
    <mergeCell ref="AW51:AY51"/>
    <mergeCell ref="AZ51:BB51"/>
    <mergeCell ref="BC51:BE51"/>
    <mergeCell ref="A44:B44"/>
    <mergeCell ref="AW49:BH49"/>
    <mergeCell ref="BI49:BT49"/>
    <mergeCell ref="J50:L50"/>
    <mergeCell ref="M50:O50"/>
    <mergeCell ref="P50:R50"/>
    <mergeCell ref="S50:U50"/>
    <mergeCell ref="V50:X50"/>
    <mergeCell ref="Y50:AA50"/>
    <mergeCell ref="AB50:AD50"/>
    <mergeCell ref="AE50:AG50"/>
    <mergeCell ref="AH50:AJ50"/>
    <mergeCell ref="AK50:AM50"/>
    <mergeCell ref="AN50:AP50"/>
    <mergeCell ref="AQ50:AS50"/>
    <mergeCell ref="AT50:AV50"/>
    <mergeCell ref="AW50:AY50"/>
    <mergeCell ref="AZ50:BB50"/>
    <mergeCell ref="BC50:BE50"/>
    <mergeCell ref="BF50:BH50"/>
    <mergeCell ref="AB44:AD44"/>
    <mergeCell ref="AE44:AG44"/>
    <mergeCell ref="BF54:BH54"/>
    <mergeCell ref="BI54:BK54"/>
    <mergeCell ref="BL54:BN54"/>
    <mergeCell ref="BO54:BQ54"/>
    <mergeCell ref="BR54:BT54"/>
    <mergeCell ref="BO51:BQ51"/>
    <mergeCell ref="BR51:BT51"/>
    <mergeCell ref="G52:I52"/>
    <mergeCell ref="J52:L52"/>
    <mergeCell ref="M52:O52"/>
    <mergeCell ref="P52:R52"/>
    <mergeCell ref="S52:U52"/>
    <mergeCell ref="V52:X52"/>
    <mergeCell ref="Y52:AA52"/>
    <mergeCell ref="AB52:AD52"/>
    <mergeCell ref="AE52:AG52"/>
    <mergeCell ref="AH52:AJ52"/>
    <mergeCell ref="AK52:AM52"/>
    <mergeCell ref="AN52:AP52"/>
    <mergeCell ref="AQ52:AS52"/>
    <mergeCell ref="AT52:AV52"/>
    <mergeCell ref="AW52:AY52"/>
    <mergeCell ref="AZ52:BB52"/>
    <mergeCell ref="BC52:BE52"/>
    <mergeCell ref="BF52:BH52"/>
    <mergeCell ref="G51:I51"/>
    <mergeCell ref="J51:L51"/>
    <mergeCell ref="M51:O51"/>
    <mergeCell ref="P51:R51"/>
    <mergeCell ref="S51:U51"/>
    <mergeCell ref="V51:X51"/>
    <mergeCell ref="Y51:AA51"/>
    <mergeCell ref="BR52:BT52"/>
    <mergeCell ref="A53:B53"/>
    <mergeCell ref="G53:I53"/>
    <mergeCell ref="J53:L53"/>
    <mergeCell ref="M53:O53"/>
    <mergeCell ref="P53:R53"/>
    <mergeCell ref="S53:U53"/>
    <mergeCell ref="V53:X53"/>
    <mergeCell ref="Y53:AA53"/>
    <mergeCell ref="AB53:AD53"/>
    <mergeCell ref="AE53:AG53"/>
    <mergeCell ref="AH53:AJ53"/>
    <mergeCell ref="AK53:AM53"/>
    <mergeCell ref="AN53:AP53"/>
    <mergeCell ref="AQ53:AS53"/>
    <mergeCell ref="AT53:AV53"/>
    <mergeCell ref="AW53:AY53"/>
    <mergeCell ref="AZ53:BB53"/>
    <mergeCell ref="BC53:BE53"/>
    <mergeCell ref="G55:I55"/>
    <mergeCell ref="AW55:BH55"/>
    <mergeCell ref="BI55:BT55"/>
    <mergeCell ref="V49:AG49"/>
    <mergeCell ref="AH49:AV49"/>
    <mergeCell ref="V55:AG55"/>
    <mergeCell ref="AH55:AV55"/>
    <mergeCell ref="BF53:BH53"/>
    <mergeCell ref="BI53:BK53"/>
    <mergeCell ref="BL53:BN53"/>
    <mergeCell ref="BO53:BQ53"/>
    <mergeCell ref="BR53:BT53"/>
    <mergeCell ref="G54:I54"/>
    <mergeCell ref="J54:L54"/>
    <mergeCell ref="M54:O54"/>
    <mergeCell ref="P54:R54"/>
    <mergeCell ref="S54:U54"/>
    <mergeCell ref="V54:X54"/>
    <mergeCell ref="Y54:AA54"/>
    <mergeCell ref="AB54:AD54"/>
    <mergeCell ref="AE54:AG54"/>
    <mergeCell ref="AH54:AJ54"/>
    <mergeCell ref="AK54:AM54"/>
    <mergeCell ref="AN54:AP54"/>
    <mergeCell ref="AQ54:AS54"/>
    <mergeCell ref="AT54:AV54"/>
    <mergeCell ref="AW54:AY54"/>
    <mergeCell ref="AZ54:BB54"/>
    <mergeCell ref="BC54:BE54"/>
    <mergeCell ref="BI52:BK52"/>
    <mergeCell ref="BL52:BN52"/>
    <mergeCell ref="BO52:BQ52"/>
  </mergeCells>
  <phoneticPr fontId="20" type="noConversion"/>
  <conditionalFormatting sqref="J36:U36">
    <cfRule type="expression" dxfId="441" priority="39">
      <formula>J$96&lt;=0</formula>
    </cfRule>
  </conditionalFormatting>
  <conditionalFormatting sqref="J54:V54 Y54 AB54 AE54 AH54 AK54 AN54:BT54">
    <cfRule type="cellIs" dxfId="440" priority="1" operator="greaterThan">
      <formula>0</formula>
    </cfRule>
    <cfRule type="cellIs" dxfId="439" priority="2" operator="lessThan">
      <formula>0</formula>
    </cfRule>
  </conditionalFormatting>
  <conditionalFormatting sqref="J9:AW9 AZ9 BC9 BF9 BI9 BL9 BO9 BR9:CX9">
    <cfRule type="cellIs" dxfId="438" priority="40" operator="greaterThan">
      <formula>0</formula>
    </cfRule>
    <cfRule type="cellIs" dxfId="437" priority="41" operator="lessThan">
      <formula>0</formula>
    </cfRule>
  </conditionalFormatting>
  <conditionalFormatting sqref="J18:AW18 AZ18 BC18 BF18 BI18 BL18 BO18 BR18:CX18">
    <cfRule type="cellIs" dxfId="436" priority="9" operator="greaterThan">
      <formula>0</formula>
    </cfRule>
    <cfRule type="cellIs" dxfId="435" priority="10" operator="lessThan">
      <formula>0</formula>
    </cfRule>
  </conditionalFormatting>
  <conditionalFormatting sqref="J27:AW27 AZ27 BC27 BF27 BI27 BL27 BO27 BR27:CX27">
    <cfRule type="cellIs" dxfId="434" priority="7" operator="greaterThan">
      <formula>0</formula>
    </cfRule>
    <cfRule type="cellIs" dxfId="433" priority="8" operator="lessThan">
      <formula>0</formula>
    </cfRule>
  </conditionalFormatting>
  <conditionalFormatting sqref="J36:AW36 AZ36 BC36 BF36 BI36 BL36 BO36 BR36:CX36">
    <cfRule type="cellIs" dxfId="432" priority="5" operator="greaterThan">
      <formula>0</formula>
    </cfRule>
    <cfRule type="cellIs" dxfId="431" priority="6" operator="lessThan">
      <formula>0</formula>
    </cfRule>
  </conditionalFormatting>
  <conditionalFormatting sqref="J45:AW45 AZ45 BC45 BF45 BI45 BL45 BO45 BR45:CX45">
    <cfRule type="cellIs" dxfId="430" priority="17" operator="greaterThan">
      <formula>0</formula>
    </cfRule>
    <cfRule type="cellIs" dxfId="429" priority="18" operator="lessThan">
      <formula>0</formula>
    </cfRule>
  </conditionalFormatting>
  <conditionalFormatting sqref="J63:AW63 AZ63 BC63 BF63 BI63 BL63 BO63 BR63:CX63">
    <cfRule type="cellIs" dxfId="428" priority="15" operator="greaterThan">
      <formula>0</formula>
    </cfRule>
    <cfRule type="cellIs" dxfId="427" priority="16" operator="lessThan">
      <formula>0</formula>
    </cfRule>
  </conditionalFormatting>
  <conditionalFormatting sqref="J72:AW72 AZ72 BC72 BF72 BI72 BL72 BO72 BR72:CX72">
    <cfRule type="cellIs" dxfId="426" priority="11" operator="greaterThan">
      <formula>0</formula>
    </cfRule>
    <cfRule type="cellIs" dxfId="425" priority="12" operator="lessThan">
      <formula>0</formula>
    </cfRule>
  </conditionalFormatting>
  <pageMargins left="7.874015748031496E-2" right="7.874015748031496E-2" top="0.39370078740157483" bottom="0.23622047244094491" header="7.874015748031496E-2" footer="7.874015748031496E-2"/>
  <pageSetup paperSize="9" scale="5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D3D8-F2C9-4B0D-9EE7-E9E411A794A5}">
  <sheetPr>
    <tabColor rgb="FFFFFFCC"/>
  </sheetPr>
  <dimension ref="A1:DD46"/>
  <sheetViews>
    <sheetView showGridLines="0" zoomScaleNormal="100" zoomScaleSheetLayoutView="85" workbookViewId="0">
      <pane xSplit="9" ySplit="3" topLeftCell="V10" activePane="bottomRight" state="frozen"/>
      <selection pane="topRight" activeCell="J1" sqref="J1"/>
      <selection pane="bottomLeft" activeCell="A4" sqref="A4"/>
      <selection pane="bottomRight" activeCell="D29" sqref="D29"/>
    </sheetView>
  </sheetViews>
  <sheetFormatPr defaultColWidth="9.1796875" defaultRowHeight="14.5" outlineLevelCol="2" x14ac:dyDescent="0.35"/>
  <cols>
    <col min="1" max="1" width="11" style="4" customWidth="1"/>
    <col min="2" max="2" width="13.453125" style="4" customWidth="1"/>
    <col min="3" max="3" width="27" style="4" bestFit="1" customWidth="1"/>
    <col min="4" max="4" width="8.1796875" style="4" customWidth="1"/>
    <col min="5" max="5" width="5.1796875" style="4" customWidth="1"/>
    <col min="6" max="6" width="9.54296875" style="4" hidden="1" customWidth="1"/>
    <col min="7" max="8" width="9.1796875" style="4" customWidth="1"/>
    <col min="9" max="9" width="9.1796875" style="4"/>
    <col min="10" max="10" width="15" style="5" hidden="1" customWidth="1" outlineLevel="2"/>
    <col min="11" max="11" width="11.54296875" style="5" hidden="1" customWidth="1" outlineLevel="2"/>
    <col min="12" max="12" width="12.26953125" style="6" hidden="1" customWidth="1" outlineLevel="2"/>
    <col min="13" max="13" width="10" style="5" hidden="1" customWidth="1" outlineLevel="1" collapsed="1"/>
    <col min="14" max="14" width="10" style="5" hidden="1" customWidth="1" outlineLevel="1"/>
    <col min="15" max="15" width="12.26953125" style="6" hidden="1" customWidth="1" outlineLevel="1"/>
    <col min="16" max="17" width="10" style="5" hidden="1" customWidth="1" outlineLevel="1"/>
    <col min="18" max="18" width="12.26953125" style="6" hidden="1" customWidth="1" outlineLevel="1"/>
    <col min="19" max="20" width="10" style="5" hidden="1" customWidth="1" outlineLevel="1"/>
    <col min="21" max="21" width="12.26953125" style="6" hidden="1" customWidth="1" outlineLevel="1"/>
    <col min="22" max="22" width="8.7265625" style="6" customWidth="1" collapsed="1"/>
    <col min="23" max="24" width="8.7265625" style="6" customWidth="1"/>
    <col min="25" max="26" width="8.7265625" style="5" customWidth="1"/>
    <col min="27" max="27" width="8.7265625" style="6" customWidth="1"/>
    <col min="28" max="66" width="8.7265625" customWidth="1"/>
    <col min="67" max="81" width="8.7265625" style="4" customWidth="1"/>
    <col min="82" max="16384" width="9.1796875" style="4"/>
  </cols>
  <sheetData>
    <row r="1" spans="1:108" customFormat="1" ht="33" customHeight="1" x14ac:dyDescent="0.35">
      <c r="A1" s="209" t="s">
        <v>172</v>
      </c>
    </row>
    <row r="2" spans="1:108" customFormat="1" x14ac:dyDescent="0.35"/>
    <row r="3" spans="1:108" ht="20.149999999999999" customHeight="1" x14ac:dyDescent="0.35">
      <c r="J3" s="1209" t="str">
        <f>'Screen Printing'!J90</f>
        <v>W. PROD  36</v>
      </c>
      <c r="K3" s="1210"/>
      <c r="L3" s="1211"/>
      <c r="M3" s="1209" t="str">
        <f>'Screen Printing'!M90</f>
        <v>W. PROD  37</v>
      </c>
      <c r="N3" s="1210"/>
      <c r="O3" s="1210"/>
      <c r="P3" s="1209" t="str">
        <f>'Screen Printing'!P90</f>
        <v>W. PROD  38</v>
      </c>
      <c r="Q3" s="1210"/>
      <c r="R3" s="1211"/>
      <c r="S3" s="1209" t="str">
        <f>'Screen Printing'!S90</f>
        <v>W. PROD  39</v>
      </c>
      <c r="T3" s="1210"/>
      <c r="U3" s="1210"/>
      <c r="V3" s="1212" t="str">
        <f>'Screen Printing'!V90</f>
        <v>TOTAL WEEK   39</v>
      </c>
      <c r="W3" s="1212"/>
      <c r="X3" s="1213"/>
      <c r="Y3" s="1207" t="str">
        <f>'Screen Printing'!Z90</f>
        <v>W. PROD  40</v>
      </c>
      <c r="Z3" s="1207"/>
      <c r="AA3" s="1208"/>
      <c r="AB3" s="1207" t="str">
        <f>'Screen Printing'!AD90</f>
        <v>W. PROD  41</v>
      </c>
      <c r="AC3" s="1207"/>
      <c r="AD3" s="1208"/>
      <c r="AE3" s="1207" t="str">
        <f>'Screen Printing'!AH90</f>
        <v>W. PROD  42</v>
      </c>
      <c r="AF3" s="1207"/>
      <c r="AG3" s="1208"/>
      <c r="AH3" s="1207" t="str">
        <f>'Screen Printing'!AL90</f>
        <v>W. PROD  43</v>
      </c>
      <c r="AI3" s="1207"/>
      <c r="AJ3" s="1208"/>
      <c r="AK3" s="1207" t="str">
        <f>'Screen Printing'!AP90</f>
        <v>W. PROD  44</v>
      </c>
      <c r="AL3" s="1207"/>
      <c r="AM3" s="1208"/>
      <c r="AN3" s="1207" t="str">
        <f>'Screen Printing'!AT90</f>
        <v>W. PROD  45</v>
      </c>
      <c r="AO3" s="1207"/>
      <c r="AP3" s="1208"/>
      <c r="AQ3" s="1207" t="str">
        <f>'Screen Printing'!BI90</f>
        <v>WEEK  PROD + ORI 45</v>
      </c>
      <c r="AR3" s="1207"/>
      <c r="AS3" s="1208"/>
      <c r="AT3" s="1207" t="str">
        <f>'Screen Printing'!BM90</f>
        <v>WEEK  PROD + ORI 46</v>
      </c>
      <c r="AU3" s="1207"/>
      <c r="AV3" s="1208"/>
      <c r="AW3" s="1214" t="str">
        <f>'Screen Printing'!BY90</f>
        <v>WEEK  ORI  47</v>
      </c>
      <c r="AX3" s="1207"/>
      <c r="AY3" s="1208"/>
      <c r="AZ3" s="1214" t="str">
        <f>'Screen Printing'!CC90</f>
        <v>WEEK  ORI  48</v>
      </c>
      <c r="BA3" s="1207"/>
      <c r="BB3" s="1208"/>
      <c r="BC3" s="1214" t="str">
        <f>'Screen Printing'!CG90</f>
        <v>WEEK  ORI  49</v>
      </c>
      <c r="BD3" s="1207"/>
      <c r="BE3" s="1208"/>
      <c r="BF3" s="1214" t="str">
        <f>'Screen Printing'!CK90</f>
        <v>WEEK  ORI  50</v>
      </c>
      <c r="BG3" s="1207"/>
      <c r="BH3" s="1208"/>
      <c r="BI3" s="1214" t="str">
        <f>'Screen Printing'!CO90</f>
        <v>WEEK  ORI  51</v>
      </c>
      <c r="BJ3" s="1207"/>
      <c r="BK3" s="1208"/>
      <c r="BL3" s="1214" t="str">
        <f>'Screen Printing'!CS90</f>
        <v>WEEK  ORI  52</v>
      </c>
      <c r="BM3" s="1207"/>
      <c r="BN3" s="1208"/>
      <c r="BO3" s="1214" t="str">
        <f>'Screen Printing'!CW90</f>
        <v>WEEK  ORI  1</v>
      </c>
      <c r="BP3" s="1207"/>
      <c r="BQ3" s="1208"/>
      <c r="BR3" s="1207" t="str">
        <f>'Screen Printing'!DA90</f>
        <v>WEEK  ORI  2</v>
      </c>
      <c r="BS3" s="1207"/>
      <c r="BT3" s="1208"/>
      <c r="BU3" s="1207" t="str">
        <f>'Screen Printing'!DE90</f>
        <v>WEEK  ORI  3</v>
      </c>
      <c r="BV3" s="1207"/>
      <c r="BW3" s="1208"/>
      <c r="BX3" s="1207" t="str">
        <f>'Screen Printing'!DI90</f>
        <v>WEEK  ORI  4</v>
      </c>
      <c r="BY3" s="1207"/>
      <c r="BZ3" s="1208"/>
      <c r="CA3" s="1207" t="str">
        <f>'Screen Printing'!DM90</f>
        <v>WEEK  ORI  5</v>
      </c>
      <c r="CB3" s="1215"/>
      <c r="CC3" s="1216"/>
      <c r="CD3" s="1207" t="str">
        <f>'Screen Printing'!DQ90</f>
        <v>WEEK  ORI  6</v>
      </c>
      <c r="CE3" s="1215"/>
      <c r="CF3" s="1216"/>
      <c r="CG3" s="1207" t="str">
        <f>'Screen Printing'!DU90</f>
        <v>WEEK  ORI  7</v>
      </c>
      <c r="CH3" s="1207"/>
      <c r="CI3" s="1208"/>
      <c r="CJ3" s="1207" t="str">
        <f>'Screen Printing'!DY90</f>
        <v>WEEK  ORI  8</v>
      </c>
      <c r="CK3" s="1207"/>
      <c r="CL3" s="1208"/>
      <c r="CM3" s="1207" t="str">
        <f>'Screen Printing'!EC90</f>
        <v>WEEK  ORI  9</v>
      </c>
      <c r="CN3" s="1207"/>
      <c r="CO3" s="1208"/>
      <c r="CP3" s="1207" t="str">
        <f>'Screen Printing'!EG90</f>
        <v>WEEK  ORI  10</v>
      </c>
      <c r="CQ3" s="1207"/>
      <c r="CR3" s="1208"/>
      <c r="CS3" s="1207" t="str">
        <f>'Screen Printing'!EK90</f>
        <v>WEEK  ORI  12</v>
      </c>
      <c r="CT3" s="1207"/>
      <c r="CU3" s="1208"/>
      <c r="CV3" s="1207" t="str">
        <f>'Screen Printing'!EO90</f>
        <v>WEEK  ORI  13</v>
      </c>
      <c r="CW3" s="1207"/>
      <c r="CX3" s="1208"/>
      <c r="CY3" s="1207" t="str">
        <f>'Screen Printing'!ES90</f>
        <v>WEEK  ORI  14</v>
      </c>
      <c r="CZ3" s="1207"/>
      <c r="DA3" s="1208"/>
      <c r="DB3"/>
      <c r="DC3"/>
      <c r="DD3"/>
    </row>
    <row r="4" spans="1:108" ht="20.149999999999999" customHeight="1" x14ac:dyDescent="0.35">
      <c r="B4"/>
      <c r="E4" s="7"/>
      <c r="F4" s="7"/>
      <c r="G4" s="1198" t="s">
        <v>107</v>
      </c>
      <c r="H4" s="1199"/>
      <c r="I4" s="1200"/>
      <c r="J4" s="1204">
        <f>'Screen Printing'!J91</f>
        <v>0</v>
      </c>
      <c r="K4" s="1205"/>
      <c r="L4" s="1206"/>
      <c r="M4" s="1186">
        <f>'Screen Printing'!M91</f>
        <v>12473</v>
      </c>
      <c r="N4" s="1187"/>
      <c r="O4" s="1188"/>
      <c r="P4" s="1186">
        <f>'Screen Printing'!P91</f>
        <v>43498</v>
      </c>
      <c r="Q4" s="1187"/>
      <c r="R4" s="1188"/>
      <c r="S4" s="1186">
        <f>'Screen Printing'!S91</f>
        <v>103641</v>
      </c>
      <c r="T4" s="1187"/>
      <c r="U4" s="1188"/>
      <c r="V4" s="1186">
        <f>'Screen Printing'!V91</f>
        <v>159612</v>
      </c>
      <c r="W4" s="1187"/>
      <c r="X4" s="1188"/>
      <c r="Y4" s="1186">
        <f>'Screen Printing'!Z91</f>
        <v>115413</v>
      </c>
      <c r="Z4" s="1187"/>
      <c r="AA4" s="1188"/>
      <c r="AB4" s="1186">
        <f>'Screen Printing'!AD91</f>
        <v>216030</v>
      </c>
      <c r="AC4" s="1187"/>
      <c r="AD4" s="1188"/>
      <c r="AE4" s="1186">
        <f>'Screen Printing'!AH91</f>
        <v>213024</v>
      </c>
      <c r="AF4" s="1187"/>
      <c r="AG4" s="1188"/>
      <c r="AH4" s="1186">
        <f>'Screen Printing'!AL91</f>
        <v>148344</v>
      </c>
      <c r="AI4" s="1187"/>
      <c r="AJ4" s="1188"/>
      <c r="AK4" s="1186">
        <f>'Screen Printing'!AP91</f>
        <v>57612</v>
      </c>
      <c r="AL4" s="1187"/>
      <c r="AM4" s="1188"/>
      <c r="AN4" s="1186">
        <f>'Screen Printing'!AT91</f>
        <v>46884</v>
      </c>
      <c r="AO4" s="1187"/>
      <c r="AP4" s="1188"/>
      <c r="AQ4" s="1186">
        <f>'Screen Printing'!BI91</f>
        <v>257746.5</v>
      </c>
      <c r="AR4" s="1187"/>
      <c r="AS4" s="1188"/>
      <c r="AT4" s="1186">
        <f>'Screen Printing'!BM91</f>
        <v>39700.5</v>
      </c>
      <c r="AU4" s="1187"/>
      <c r="AV4" s="1188"/>
      <c r="AW4" s="1186">
        <f>'Screen Printing'!BY91</f>
        <v>182037</v>
      </c>
      <c r="AX4" s="1187"/>
      <c r="AY4" s="1188"/>
      <c r="AZ4" s="1186">
        <f>'Screen Printing'!CC91</f>
        <v>210093</v>
      </c>
      <c r="BA4" s="1187"/>
      <c r="BB4" s="1188"/>
      <c r="BC4" s="1186">
        <f>'Screen Printing'!CG91</f>
        <v>171018</v>
      </c>
      <c r="BD4" s="1187"/>
      <c r="BE4" s="1188"/>
      <c r="BF4" s="1186">
        <f>'Screen Printing'!CK91</f>
        <v>203730</v>
      </c>
      <c r="BG4" s="1187"/>
      <c r="BH4" s="1188"/>
      <c r="BI4" s="1186">
        <f>'Screen Printing'!CO91</f>
        <v>136116</v>
      </c>
      <c r="BJ4" s="1187"/>
      <c r="BK4" s="1188"/>
      <c r="BL4" s="1186">
        <f>'Screen Printing'!CS91</f>
        <v>210153.60000000003</v>
      </c>
      <c r="BM4" s="1187"/>
      <c r="BN4" s="1188"/>
      <c r="BO4" s="1186">
        <f>'Screen Printing'!CW91</f>
        <v>253099.80000000005</v>
      </c>
      <c r="BP4" s="1187"/>
      <c r="BQ4" s="1188"/>
      <c r="BR4" s="1186">
        <f>'Screen Printing'!DA91</f>
        <v>178735.80000000005</v>
      </c>
      <c r="BS4" s="1187"/>
      <c r="BT4" s="1188"/>
      <c r="BU4" s="1186">
        <f>'Screen Printing'!DE91</f>
        <v>173695.80000000005</v>
      </c>
      <c r="BV4" s="1187"/>
      <c r="BW4" s="1188"/>
      <c r="BX4" s="1186">
        <f>'Screen Printing'!DI91</f>
        <v>176923.80000000005</v>
      </c>
      <c r="BY4" s="1187"/>
      <c r="BZ4" s="1188"/>
      <c r="CA4" s="1186">
        <f>'Screen Printing'!DM91</f>
        <v>229123.20000000001</v>
      </c>
      <c r="CB4" s="1187"/>
      <c r="CC4" s="1188"/>
      <c r="CD4" s="1186">
        <f>'Screen Printing'!DQ91</f>
        <v>206524.5</v>
      </c>
      <c r="CE4" s="1187"/>
      <c r="CF4" s="1188"/>
      <c r="CG4" s="1186">
        <f>'Screen Printing'!DU91</f>
        <v>205510.5</v>
      </c>
      <c r="CH4" s="1187"/>
      <c r="CI4" s="1188"/>
      <c r="CJ4" s="1186">
        <f>'Screen Printing'!DY91</f>
        <v>201760.5</v>
      </c>
      <c r="CK4" s="1187"/>
      <c r="CL4" s="1188"/>
      <c r="CM4" s="1186">
        <f>'Screen Printing'!EC91</f>
        <v>159706.5</v>
      </c>
      <c r="CN4" s="1187"/>
      <c r="CO4" s="1188"/>
      <c r="CP4" s="1186">
        <f>'Screen Printing'!EG91</f>
        <v>252373.5</v>
      </c>
      <c r="CQ4" s="1187"/>
      <c r="CR4" s="1188"/>
      <c r="CS4" s="1186">
        <f>'Screen Printing'!EK91</f>
        <v>253585.5</v>
      </c>
      <c r="CT4" s="1187"/>
      <c r="CU4" s="1188"/>
      <c r="CV4" s="1186">
        <f>'Screen Printing'!EO91</f>
        <v>252757.5</v>
      </c>
      <c r="CW4" s="1187"/>
      <c r="CX4" s="1188"/>
      <c r="CY4" s="1186">
        <f>'Screen Printing'!ES91</f>
        <v>237520.5</v>
      </c>
      <c r="CZ4" s="1187"/>
      <c r="DA4" s="1188"/>
      <c r="DB4"/>
      <c r="DC4"/>
      <c r="DD4"/>
    </row>
    <row r="5" spans="1:108" customFormat="1" ht="20.149999999999999" customHeight="1" x14ac:dyDescent="0.35">
      <c r="A5" s="211" t="s">
        <v>173</v>
      </c>
      <c r="B5" s="212"/>
      <c r="C5" s="177" t="s">
        <v>63</v>
      </c>
      <c r="D5" s="93">
        <v>31</v>
      </c>
      <c r="E5" s="7"/>
      <c r="F5" s="7"/>
      <c r="G5" s="1198" t="s">
        <v>62</v>
      </c>
      <c r="H5" s="1199"/>
      <c r="I5" s="1200"/>
      <c r="J5" s="1201">
        <f>'Screen Printing'!J92</f>
        <v>0</v>
      </c>
      <c r="K5" s="1202"/>
      <c r="L5" s="1203"/>
      <c r="M5" s="1201">
        <f>'Screen Printing'!M92</f>
        <v>0</v>
      </c>
      <c r="N5" s="1202"/>
      <c r="O5" s="1203"/>
      <c r="P5" s="1201">
        <f>'Screen Printing'!P92</f>
        <v>0</v>
      </c>
      <c r="Q5" s="1202"/>
      <c r="R5" s="1203"/>
      <c r="S5" s="1201">
        <f>'Screen Printing'!S92</f>
        <v>10.995639611746176</v>
      </c>
      <c r="T5" s="1202"/>
      <c r="U5" s="1203"/>
      <c r="V5" s="1201">
        <f>'Screen Printing'!V92</f>
        <v>34.5</v>
      </c>
      <c r="W5" s="1202"/>
      <c r="X5" s="1203"/>
      <c r="Y5" s="1201">
        <f>'Screen Printing'!Z92</f>
        <v>26.5</v>
      </c>
      <c r="Z5" s="1202"/>
      <c r="AA5" s="1203"/>
      <c r="AB5" s="1201">
        <f>'Screen Printing'!AD92</f>
        <v>33</v>
      </c>
      <c r="AC5" s="1202"/>
      <c r="AD5" s="1203"/>
      <c r="AE5" s="1201">
        <f>'Screen Printing'!AH92</f>
        <v>33</v>
      </c>
      <c r="AF5" s="1202"/>
      <c r="AG5" s="1203"/>
      <c r="AH5" s="1201">
        <f>'Screen Printing'!AL92</f>
        <v>25</v>
      </c>
      <c r="AI5" s="1202"/>
      <c r="AJ5" s="1203"/>
      <c r="AK5" s="1201">
        <f>'Screen Printing'!AP92</f>
        <v>12</v>
      </c>
      <c r="AL5" s="1202"/>
      <c r="AM5" s="1203"/>
      <c r="AN5" s="1201">
        <f>'Screen Printing'!AT92</f>
        <v>8.5</v>
      </c>
      <c r="AO5" s="1202"/>
      <c r="AP5" s="1203"/>
      <c r="AQ5" s="1201">
        <f>'Screen Printing'!BI92</f>
        <v>38</v>
      </c>
      <c r="AR5" s="1202"/>
      <c r="AS5" s="1203"/>
      <c r="AT5" s="1201">
        <f>'Screen Printing'!BM92</f>
        <v>12</v>
      </c>
      <c r="AU5" s="1202"/>
      <c r="AV5" s="1203"/>
      <c r="AW5" s="1201">
        <f>'Screen Printing'!BY92</f>
        <v>27.5</v>
      </c>
      <c r="AX5" s="1202"/>
      <c r="AY5" s="1203"/>
      <c r="AZ5" s="1201">
        <f>'Screen Printing'!CC92</f>
        <v>32</v>
      </c>
      <c r="BA5" s="1202"/>
      <c r="BB5" s="1203"/>
      <c r="BC5" s="1201">
        <f>'Screen Printing'!CG92</f>
        <v>33</v>
      </c>
      <c r="BD5" s="1202"/>
      <c r="BE5" s="1203"/>
      <c r="BF5" s="1201">
        <f>'Screen Printing'!CK92</f>
        <v>30.5</v>
      </c>
      <c r="BG5" s="1202"/>
      <c r="BH5" s="1203"/>
      <c r="BI5" s="1201">
        <f>'Screen Printing'!CO92</f>
        <v>26.5</v>
      </c>
      <c r="BJ5" s="1202"/>
      <c r="BK5" s="1203"/>
      <c r="BL5" s="1201">
        <f>'Screen Printing'!CS92</f>
        <v>38.5</v>
      </c>
      <c r="BM5" s="1202"/>
      <c r="BN5" s="1203"/>
      <c r="BO5" s="1201">
        <f>'Screen Printing'!CW92</f>
        <v>40.5</v>
      </c>
      <c r="BP5" s="1202"/>
      <c r="BQ5" s="1203"/>
      <c r="BR5" s="1201">
        <f>'Screen Printing'!DA92</f>
        <v>30.5</v>
      </c>
      <c r="BS5" s="1202"/>
      <c r="BT5" s="1203"/>
      <c r="BU5" s="1201">
        <f>'Screen Printing'!DE92</f>
        <v>28</v>
      </c>
      <c r="BV5" s="1202"/>
      <c r="BW5" s="1203"/>
      <c r="BX5" s="1201">
        <f>'Screen Printing'!DI92</f>
        <v>28</v>
      </c>
      <c r="BY5" s="1202"/>
      <c r="BZ5" s="1203"/>
      <c r="CA5" s="1201">
        <f>'Screen Printing'!DM92</f>
        <v>29</v>
      </c>
      <c r="CB5" s="1202"/>
      <c r="CC5" s="1203"/>
      <c r="CD5" s="1201">
        <f>'Screen Printing'!DQ92</f>
        <v>37.5</v>
      </c>
      <c r="CE5" s="1202"/>
      <c r="CF5" s="1203"/>
      <c r="CG5" s="1201">
        <f>'Screen Printing'!DU92</f>
        <v>33</v>
      </c>
      <c r="CH5" s="1202"/>
      <c r="CI5" s="1203"/>
      <c r="CJ5" s="1201">
        <f>'Screen Printing'!DY92</f>
        <v>30.5</v>
      </c>
      <c r="CK5" s="1202"/>
      <c r="CL5" s="1203"/>
      <c r="CM5" s="1201">
        <f>'Screen Printing'!EC92</f>
        <v>30</v>
      </c>
      <c r="CN5" s="1202"/>
      <c r="CO5" s="1203"/>
      <c r="CP5" s="1201">
        <f>'Screen Printing'!EG92</f>
        <v>35</v>
      </c>
      <c r="CQ5" s="1202"/>
      <c r="CR5" s="1203"/>
      <c r="CS5" s="1201">
        <f>'Screen Printing'!EK92</f>
        <v>35.5</v>
      </c>
      <c r="CT5" s="1202"/>
      <c r="CU5" s="1203"/>
      <c r="CV5" s="1201">
        <f>'Screen Printing'!EO92</f>
        <v>43</v>
      </c>
      <c r="CW5" s="1202"/>
      <c r="CX5" s="1203"/>
      <c r="CY5" s="1201">
        <f>'Screen Printing'!ES92</f>
        <v>32</v>
      </c>
      <c r="CZ5" s="1202"/>
      <c r="DA5" s="1203"/>
    </row>
    <row r="6" spans="1:108" customFormat="1" ht="20.149999999999999" customHeight="1" x14ac:dyDescent="0.35">
      <c r="A6" s="4"/>
      <c r="B6" s="4"/>
      <c r="C6" s="4"/>
      <c r="D6" s="4"/>
      <c r="E6" s="7"/>
      <c r="F6" s="7"/>
      <c r="G6" s="1198" t="s">
        <v>66</v>
      </c>
      <c r="H6" s="1199"/>
      <c r="I6" s="1200"/>
      <c r="J6" s="1195">
        <f>'Screen Printing'!J93</f>
        <v>31</v>
      </c>
      <c r="K6" s="1196"/>
      <c r="L6" s="1197"/>
      <c r="M6" s="1195">
        <f>'Screen Printing'!M93</f>
        <v>31</v>
      </c>
      <c r="N6" s="1196"/>
      <c r="O6" s="1197"/>
      <c r="P6" s="1195">
        <f>'Screen Printing'!P93</f>
        <v>31</v>
      </c>
      <c r="Q6" s="1196"/>
      <c r="R6" s="1197"/>
      <c r="S6" s="1195">
        <f>'Screen Printing'!S93</f>
        <v>31</v>
      </c>
      <c r="T6" s="1196"/>
      <c r="U6" s="1197"/>
      <c r="V6" s="1195">
        <f>'Screen Printing'!V93</f>
        <v>31</v>
      </c>
      <c r="W6" s="1196"/>
      <c r="X6" s="1197"/>
      <c r="Y6" s="1195">
        <f>'Screen Printing'!Z93</f>
        <v>31</v>
      </c>
      <c r="Z6" s="1196"/>
      <c r="AA6" s="1197"/>
      <c r="AB6" s="1195">
        <f>'Screen Printing'!AD93</f>
        <v>31</v>
      </c>
      <c r="AC6" s="1196"/>
      <c r="AD6" s="1197"/>
      <c r="AE6" s="1195">
        <f>'Screen Printing'!AH93</f>
        <v>31</v>
      </c>
      <c r="AF6" s="1196"/>
      <c r="AG6" s="1197"/>
      <c r="AH6" s="1195">
        <f>'Screen Printing'!AL93</f>
        <v>31</v>
      </c>
      <c r="AI6" s="1196"/>
      <c r="AJ6" s="1197"/>
      <c r="AK6" s="1195">
        <f>'Screen Printing'!AP93</f>
        <v>31</v>
      </c>
      <c r="AL6" s="1196"/>
      <c r="AM6" s="1197"/>
      <c r="AN6" s="1195">
        <f>'Screen Printing'!AT93</f>
        <v>31</v>
      </c>
      <c r="AO6" s="1196"/>
      <c r="AP6" s="1197"/>
      <c r="AQ6" s="1195">
        <f>'Screen Printing'!BI93</f>
        <v>31</v>
      </c>
      <c r="AR6" s="1196"/>
      <c r="AS6" s="1197"/>
      <c r="AT6" s="1195">
        <f>'Screen Printing'!BM93</f>
        <v>31</v>
      </c>
      <c r="AU6" s="1196"/>
      <c r="AV6" s="1197"/>
      <c r="AW6" s="1195">
        <f>'Screen Printing'!BY93</f>
        <v>31</v>
      </c>
      <c r="AX6" s="1196"/>
      <c r="AY6" s="1197"/>
      <c r="AZ6" s="1195">
        <f>'Screen Printing'!CC93</f>
        <v>31</v>
      </c>
      <c r="BA6" s="1196"/>
      <c r="BB6" s="1197"/>
      <c r="BC6" s="1195">
        <f>'Screen Printing'!CG93</f>
        <v>31</v>
      </c>
      <c r="BD6" s="1196"/>
      <c r="BE6" s="1197"/>
      <c r="BF6" s="1195">
        <f>'Screen Printing'!CK93</f>
        <v>31</v>
      </c>
      <c r="BG6" s="1196"/>
      <c r="BH6" s="1197"/>
      <c r="BI6" s="1195">
        <f>'Screen Printing'!CO93</f>
        <v>31</v>
      </c>
      <c r="BJ6" s="1196"/>
      <c r="BK6" s="1197"/>
      <c r="BL6" s="1195">
        <f>'Screen Printing'!CS93</f>
        <v>31</v>
      </c>
      <c r="BM6" s="1196"/>
      <c r="BN6" s="1197"/>
      <c r="BO6" s="1195">
        <f>'Screen Printing'!CW93</f>
        <v>31</v>
      </c>
      <c r="BP6" s="1196"/>
      <c r="BQ6" s="1197"/>
      <c r="BR6" s="1195">
        <f>'Screen Printing'!DA93</f>
        <v>31</v>
      </c>
      <c r="BS6" s="1196"/>
      <c r="BT6" s="1197"/>
      <c r="BU6" s="1195">
        <f>'Screen Printing'!DE93</f>
        <v>31</v>
      </c>
      <c r="BV6" s="1196"/>
      <c r="BW6" s="1197"/>
      <c r="BX6" s="1195">
        <f>'Screen Printing'!DI93</f>
        <v>31</v>
      </c>
      <c r="BY6" s="1196"/>
      <c r="BZ6" s="1197"/>
      <c r="CA6" s="1195">
        <f>'Screen Printing'!DM93</f>
        <v>31</v>
      </c>
      <c r="CB6" s="1196"/>
      <c r="CC6" s="1197"/>
      <c r="CD6" s="1195">
        <f>'Screen Printing'!DQ93</f>
        <v>31</v>
      </c>
      <c r="CE6" s="1196"/>
      <c r="CF6" s="1197"/>
      <c r="CG6" s="1195">
        <f>'Screen Printing'!DU93</f>
        <v>31</v>
      </c>
      <c r="CH6" s="1196"/>
      <c r="CI6" s="1197"/>
      <c r="CJ6" s="1195">
        <f>'Screen Printing'!DY93</f>
        <v>31</v>
      </c>
      <c r="CK6" s="1196"/>
      <c r="CL6" s="1197"/>
      <c r="CM6" s="1195">
        <f>'Screen Printing'!EC93</f>
        <v>31</v>
      </c>
      <c r="CN6" s="1196"/>
      <c r="CO6" s="1197"/>
      <c r="CP6" s="1195">
        <f>'Screen Printing'!EG93</f>
        <v>31</v>
      </c>
      <c r="CQ6" s="1196"/>
      <c r="CR6" s="1197"/>
      <c r="CS6" s="1195">
        <f>'Screen Printing'!EK93</f>
        <v>31</v>
      </c>
      <c r="CT6" s="1196"/>
      <c r="CU6" s="1197"/>
      <c r="CV6" s="1195">
        <f>'Screen Printing'!EO93</f>
        <v>31</v>
      </c>
      <c r="CW6" s="1196"/>
      <c r="CX6" s="1197"/>
      <c r="CY6" s="1195">
        <f>'Screen Printing'!ES93</f>
        <v>31</v>
      </c>
      <c r="CZ6" s="1196"/>
      <c r="DA6" s="1197"/>
    </row>
    <row r="7" spans="1:108" customFormat="1" ht="20.149999999999999" customHeight="1" x14ac:dyDescent="0.35">
      <c r="E7" s="94"/>
      <c r="F7" s="94"/>
      <c r="G7" s="1189" t="s">
        <v>67</v>
      </c>
      <c r="H7" s="1190"/>
      <c r="I7" s="1191"/>
      <c r="J7" s="1192">
        <f>'Screen Printing'!J94</f>
        <v>31</v>
      </c>
      <c r="K7" s="1193"/>
      <c r="L7" s="1194"/>
      <c r="M7" s="1192">
        <f>'Screen Printing'!M94</f>
        <v>31</v>
      </c>
      <c r="N7" s="1193"/>
      <c r="O7" s="1194"/>
      <c r="P7" s="1192">
        <f>'Screen Printing'!P94</f>
        <v>31</v>
      </c>
      <c r="Q7" s="1193"/>
      <c r="R7" s="1194"/>
      <c r="S7" s="1192">
        <f>'Screen Printing'!S94</f>
        <v>20.004360388253822</v>
      </c>
      <c r="T7" s="1193"/>
      <c r="U7" s="1194"/>
      <c r="V7" s="1192">
        <f>'Screen Printing'!V94</f>
        <v>-3.5</v>
      </c>
      <c r="W7" s="1193"/>
      <c r="X7" s="1194"/>
      <c r="Y7" s="1192">
        <f>'Screen Printing'!Z94</f>
        <v>4.5</v>
      </c>
      <c r="Z7" s="1193"/>
      <c r="AA7" s="1194"/>
      <c r="AB7" s="1192">
        <f>'Screen Printing'!AD94</f>
        <v>-2</v>
      </c>
      <c r="AC7" s="1193"/>
      <c r="AD7" s="1194"/>
      <c r="AE7" s="1192">
        <f>'Screen Printing'!AH94</f>
        <v>-2</v>
      </c>
      <c r="AF7" s="1193"/>
      <c r="AG7" s="1194"/>
      <c r="AH7" s="1192">
        <f>'Screen Printing'!AL94</f>
        <v>6</v>
      </c>
      <c r="AI7" s="1193"/>
      <c r="AJ7" s="1194"/>
      <c r="AK7" s="1192">
        <f>'Screen Printing'!AP94</f>
        <v>19</v>
      </c>
      <c r="AL7" s="1193"/>
      <c r="AM7" s="1194"/>
      <c r="AN7" s="1192">
        <f>'Screen Printing'!AT94</f>
        <v>22.5</v>
      </c>
      <c r="AO7" s="1193"/>
      <c r="AP7" s="1194"/>
      <c r="AQ7" s="1192">
        <f>'Screen Printing'!BI94</f>
        <v>-7</v>
      </c>
      <c r="AR7" s="1193"/>
      <c r="AS7" s="1194"/>
      <c r="AT7" s="1192">
        <f>'Screen Printing'!BM94</f>
        <v>19</v>
      </c>
      <c r="AU7" s="1193"/>
      <c r="AV7" s="1194"/>
      <c r="AW7" s="1192">
        <f>'Screen Printing'!BY94</f>
        <v>3.5</v>
      </c>
      <c r="AX7" s="1193"/>
      <c r="AY7" s="1194"/>
      <c r="AZ7" s="1192">
        <f>'Screen Printing'!CC94</f>
        <v>-1</v>
      </c>
      <c r="BA7" s="1193"/>
      <c r="BB7" s="1194"/>
      <c r="BC7" s="1192">
        <f>'Screen Printing'!CG94</f>
        <v>-2</v>
      </c>
      <c r="BD7" s="1193"/>
      <c r="BE7" s="1194"/>
      <c r="BF7" s="1192">
        <f>'Screen Printing'!CK94</f>
        <v>0.5</v>
      </c>
      <c r="BG7" s="1193"/>
      <c r="BH7" s="1194"/>
      <c r="BI7" s="1192">
        <f>'Screen Printing'!CO94</f>
        <v>4.5</v>
      </c>
      <c r="BJ7" s="1193"/>
      <c r="BK7" s="1194"/>
      <c r="BL7" s="1192">
        <f>'Screen Printing'!CS94</f>
        <v>-7.5</v>
      </c>
      <c r="BM7" s="1193"/>
      <c r="BN7" s="1194"/>
      <c r="BO7" s="1192">
        <f>'Screen Printing'!CW94</f>
        <v>-9.5</v>
      </c>
      <c r="BP7" s="1193"/>
      <c r="BQ7" s="1194"/>
      <c r="BR7" s="1192">
        <f>'Screen Printing'!DA94</f>
        <v>0.5</v>
      </c>
      <c r="BS7" s="1193"/>
      <c r="BT7" s="1194"/>
      <c r="BU7" s="1192">
        <f>'Screen Printing'!DE94</f>
        <v>3</v>
      </c>
      <c r="BV7" s="1193"/>
      <c r="BW7" s="1194"/>
      <c r="BX7" s="1192">
        <f>'Screen Printing'!DI94</f>
        <v>3</v>
      </c>
      <c r="BY7" s="1193"/>
      <c r="BZ7" s="1194"/>
      <c r="CA7" s="1192">
        <f>'Screen Printing'!DM94</f>
        <v>2</v>
      </c>
      <c r="CB7" s="1193"/>
      <c r="CC7" s="1194"/>
      <c r="CD7" s="1192">
        <f>'Screen Printing'!DQ94</f>
        <v>-6.5</v>
      </c>
      <c r="CE7" s="1193"/>
      <c r="CF7" s="1194"/>
      <c r="CG7" s="1192">
        <f>'Screen Printing'!DU94</f>
        <v>-2</v>
      </c>
      <c r="CH7" s="1193"/>
      <c r="CI7" s="1194"/>
      <c r="CJ7" s="1192">
        <f>'Screen Printing'!DY94</f>
        <v>0.5</v>
      </c>
      <c r="CK7" s="1193"/>
      <c r="CL7" s="1194"/>
      <c r="CM7" s="1192">
        <f>'Screen Printing'!EC94</f>
        <v>1</v>
      </c>
      <c r="CN7" s="1193"/>
      <c r="CO7" s="1194"/>
      <c r="CP7" s="1192">
        <f>'Screen Printing'!EG94</f>
        <v>-4</v>
      </c>
      <c r="CQ7" s="1193"/>
      <c r="CR7" s="1194"/>
      <c r="CS7" s="1192">
        <f>'Screen Printing'!EK94</f>
        <v>-4.5</v>
      </c>
      <c r="CT7" s="1193"/>
      <c r="CU7" s="1194"/>
      <c r="CV7" s="1192">
        <f>'Screen Printing'!EO94</f>
        <v>-12</v>
      </c>
      <c r="CW7" s="1193"/>
      <c r="CX7" s="1194"/>
      <c r="CY7" s="1192">
        <f>'Screen Printing'!ES94</f>
        <v>-1</v>
      </c>
      <c r="CZ7" s="1193"/>
      <c r="DA7" s="1194"/>
    </row>
    <row r="8" spans="1:108" customFormat="1" x14ac:dyDescent="0.35">
      <c r="E8" s="4"/>
      <c r="F8" s="4"/>
      <c r="G8" s="4"/>
      <c r="H8" s="4"/>
      <c r="I8" s="4"/>
      <c r="J8" s="5"/>
      <c r="K8" s="5"/>
      <c r="L8" s="6"/>
      <c r="M8" s="5"/>
      <c r="N8" s="5"/>
      <c r="O8" s="6"/>
      <c r="P8" s="5"/>
      <c r="Q8" s="5"/>
      <c r="R8" s="6"/>
      <c r="S8" s="5"/>
      <c r="T8" s="5"/>
      <c r="U8" s="6"/>
      <c r="V8" s="6"/>
      <c r="W8" s="6"/>
      <c r="X8" s="6"/>
      <c r="Y8" s="5"/>
      <c r="Z8" s="5"/>
      <c r="AA8" s="6"/>
      <c r="AB8" s="5"/>
      <c r="AC8" s="5"/>
      <c r="AD8" s="6"/>
    </row>
    <row r="9" spans="1:108" customFormat="1" ht="26.25" customHeight="1" x14ac:dyDescent="0.35"/>
    <row r="10" spans="1:108" customFormat="1" ht="20.149999999999999" customHeight="1" x14ac:dyDescent="0.35">
      <c r="G10" s="4"/>
      <c r="H10" s="4"/>
      <c r="I10" s="4"/>
      <c r="J10" s="1228" t="e">
        <f>+#REF!</f>
        <v>#REF!</v>
      </c>
      <c r="K10" s="1229"/>
      <c r="L10" s="1229"/>
      <c r="M10" s="1228" t="e">
        <f>+#REF!</f>
        <v>#REF!</v>
      </c>
      <c r="N10" s="1229"/>
      <c r="O10" s="1229"/>
      <c r="P10" s="1228" t="e">
        <f>+#REF!</f>
        <v>#REF!</v>
      </c>
      <c r="Q10" s="1229"/>
      <c r="R10" s="1229"/>
      <c r="S10" s="1228" t="e">
        <f>+#REF!</f>
        <v>#REF!</v>
      </c>
      <c r="T10" s="1229"/>
      <c r="U10" s="1229"/>
      <c r="V10" s="1212" t="str">
        <f>'Auto Print'!Y31</f>
        <v>TOTAL WEEK  39</v>
      </c>
      <c r="W10" s="1212"/>
      <c r="X10" s="1213"/>
      <c r="Y10" s="1207" t="str">
        <f>'Auto Print'!AB31</f>
        <v>WEEK PRODUKSI   40</v>
      </c>
      <c r="Z10" s="1207"/>
      <c r="AA10" s="1208"/>
      <c r="AB10" s="1217" t="str">
        <f>'Auto Print'!AE31</f>
        <v>WEEK PRODUKSI   41</v>
      </c>
      <c r="AC10" s="1218"/>
      <c r="AD10" s="1219"/>
      <c r="AE10" s="1217" t="str">
        <f>'Auto Print'!AH31</f>
        <v>WEEK PRODUKSI   42</v>
      </c>
      <c r="AF10" s="1218"/>
      <c r="AG10" s="1219"/>
      <c r="AH10" s="1217" t="str">
        <f>'Auto Print'!AK31</f>
        <v>WEEK PRODUKSI   43</v>
      </c>
      <c r="AI10" s="1218"/>
      <c r="AJ10" s="1219"/>
      <c r="AK10" s="1217" t="str">
        <f>'Auto Print'!AN31</f>
        <v>WEEK PRODUKSI   44</v>
      </c>
      <c r="AL10" s="1218"/>
      <c r="AM10" s="1219"/>
      <c r="AN10" s="1217" t="str">
        <f>'Auto Print'!AQ31</f>
        <v>WEEK PRODUKSI   45</v>
      </c>
      <c r="AO10" s="1218"/>
      <c r="AP10" s="1219"/>
      <c r="AQ10" s="1217" t="str">
        <f>'Auto Print'!AW31</f>
        <v>WEEK ORI  45</v>
      </c>
      <c r="AR10" s="1218"/>
      <c r="AS10" s="1219"/>
      <c r="AT10" s="1217" t="str">
        <f>'Auto Print'!AZ31</f>
        <v>WEEK ORI  46</v>
      </c>
      <c r="AU10" s="1218"/>
      <c r="AV10" s="1219"/>
      <c r="AW10" s="1217" t="str">
        <f>'Auto Print'!BC31</f>
        <v>WEEK ORI  47</v>
      </c>
      <c r="AX10" s="1218"/>
      <c r="AY10" s="1219"/>
      <c r="AZ10" s="1217" t="str">
        <f>'Auto Print'!BF31</f>
        <v>WEEK ORI  48</v>
      </c>
      <c r="BA10" s="1218"/>
      <c r="BB10" s="1219"/>
      <c r="BC10" s="1217" t="str">
        <f>'Auto Print'!BI31</f>
        <v>WEEK ORI  49</v>
      </c>
      <c r="BD10" s="1218"/>
      <c r="BE10" s="1219"/>
      <c r="BF10" s="1217" t="str">
        <f>'Auto Print'!BL31</f>
        <v>WEEK ORI  50</v>
      </c>
      <c r="BG10" s="1218"/>
      <c r="BH10" s="1219"/>
      <c r="BI10" s="1217" t="str">
        <f>'Auto Print'!BO31</f>
        <v>WEEK ORI  51</v>
      </c>
      <c r="BJ10" s="1218"/>
      <c r="BK10" s="1219"/>
      <c r="BL10" s="1217" t="str">
        <f>'Auto Print'!BR31</f>
        <v>WEEK ORI  52</v>
      </c>
      <c r="BM10" s="1218"/>
      <c r="BN10" s="1219"/>
      <c r="BO10" s="1217" t="str">
        <f>'Auto Print'!BU31</f>
        <v>WEEK ORI  1</v>
      </c>
      <c r="BP10" s="1218"/>
      <c r="BQ10" s="1219"/>
      <c r="BR10" s="1217" t="str">
        <f>'Auto Print'!BX31</f>
        <v>WEEK ORI  2</v>
      </c>
      <c r="BS10" s="1218"/>
      <c r="BT10" s="1219"/>
      <c r="BU10" s="1217" t="str">
        <f>'Auto Print'!CA31</f>
        <v>WEEK ORI  3</v>
      </c>
      <c r="BV10" s="1218"/>
      <c r="BW10" s="1219"/>
      <c r="BX10" s="1217" t="str">
        <f>'Auto Print'!CD31</f>
        <v>WEEK ORI  4</v>
      </c>
      <c r="BY10" s="1218"/>
      <c r="BZ10" s="1219"/>
      <c r="CA10" s="1217" t="str">
        <f>'Auto Print'!CG31</f>
        <v>WEEK ORI  5</v>
      </c>
      <c r="CB10" s="1218"/>
      <c r="CC10" s="1219"/>
      <c r="CD10" s="1217" t="str">
        <f>'Auto Print'!CJ31</f>
        <v>WEEK ORI  6</v>
      </c>
      <c r="CE10" s="1218"/>
      <c r="CF10" s="1219"/>
      <c r="CG10" s="1217" t="str">
        <f>'Auto Print'!CM31</f>
        <v>WEEK ORI  7</v>
      </c>
      <c r="CH10" s="1218"/>
      <c r="CI10" s="1219"/>
      <c r="CJ10" s="1217" t="str">
        <f>'Auto Print'!CP31</f>
        <v>WEEK ORI  8</v>
      </c>
      <c r="CK10" s="1218"/>
      <c r="CL10" s="1219"/>
      <c r="CM10" s="1217" t="str">
        <f>'Auto Print'!CS31</f>
        <v>WEEK ORI  9</v>
      </c>
      <c r="CN10" s="1218"/>
      <c r="CO10" s="1219"/>
      <c r="CP10" s="1217" t="str">
        <f>'Auto Print'!CV31</f>
        <v>WEEK ORI  10</v>
      </c>
      <c r="CQ10" s="1218"/>
      <c r="CR10" s="1219"/>
      <c r="CS10" s="1217" t="str">
        <f>'Auto Print'!CY31</f>
        <v>WEEK ORI  12</v>
      </c>
      <c r="CT10" s="1218"/>
      <c r="CU10" s="1219"/>
      <c r="CV10" s="1217" t="str">
        <f>'Auto Print'!DB31</f>
        <v>WEEK ORI  13</v>
      </c>
      <c r="CW10" s="1218"/>
      <c r="CX10" s="1219"/>
      <c r="CY10" s="1217" t="str">
        <f>'Auto Print'!DE31</f>
        <v>WEEK ORI  14</v>
      </c>
      <c r="CZ10" s="1218"/>
      <c r="DA10" s="1219"/>
    </row>
    <row r="11" spans="1:108" customFormat="1" ht="20.149999999999999" customHeight="1" x14ac:dyDescent="0.35">
      <c r="G11" s="1198" t="s">
        <v>64</v>
      </c>
      <c r="H11" s="1199"/>
      <c r="I11" s="1200"/>
      <c r="J11" s="1230">
        <f>K7</f>
        <v>0</v>
      </c>
      <c r="K11" s="1230"/>
      <c r="L11" s="1230"/>
      <c r="M11" s="1230">
        <f t="shared" ref="M11" si="0">N7</f>
        <v>0</v>
      </c>
      <c r="N11" s="1230"/>
      <c r="O11" s="1230"/>
      <c r="P11" s="1230">
        <f>Q7</f>
        <v>0</v>
      </c>
      <c r="Q11" s="1230"/>
      <c r="R11" s="1230"/>
      <c r="S11" s="1230">
        <f t="shared" ref="S11" si="1">T7</f>
        <v>0</v>
      </c>
      <c r="T11" s="1230"/>
      <c r="U11" s="1230"/>
      <c r="V11" s="1186">
        <f>'Auto Print'!Y32</f>
        <v>33935</v>
      </c>
      <c r="W11" s="1187"/>
      <c r="X11" s="1188"/>
      <c r="Y11" s="1186">
        <f>'Auto Print'!AB32</f>
        <v>13969</v>
      </c>
      <c r="Z11" s="1187"/>
      <c r="AA11" s="1188"/>
      <c r="AB11" s="1204">
        <f>'Auto Print'!AE32</f>
        <v>46578</v>
      </c>
      <c r="AC11" s="1205"/>
      <c r="AD11" s="1206"/>
      <c r="AE11" s="1204">
        <f>'Auto Print'!AH32</f>
        <v>43824</v>
      </c>
      <c r="AF11" s="1205"/>
      <c r="AG11" s="1206"/>
      <c r="AH11" s="1204">
        <f>'Auto Print'!AK32</f>
        <v>26214</v>
      </c>
      <c r="AI11" s="1205"/>
      <c r="AJ11" s="1206"/>
      <c r="AK11" s="1204">
        <f>'Auto Print'!AN32</f>
        <v>0</v>
      </c>
      <c r="AL11" s="1205"/>
      <c r="AM11" s="1206"/>
      <c r="AN11" s="1204">
        <f>'Auto Print'!AQ32</f>
        <v>0</v>
      </c>
      <c r="AO11" s="1205"/>
      <c r="AP11" s="1206"/>
      <c r="AQ11" s="1204">
        <f>'Auto Print'!AW32</f>
        <v>13317</v>
      </c>
      <c r="AR11" s="1205"/>
      <c r="AS11" s="1206"/>
      <c r="AT11" s="1204">
        <f>'Auto Print'!AZ32</f>
        <v>2715</v>
      </c>
      <c r="AU11" s="1205"/>
      <c r="AV11" s="1206"/>
      <c r="AW11" s="1204">
        <f>'Auto Print'!BC32</f>
        <v>68733</v>
      </c>
      <c r="AX11" s="1205"/>
      <c r="AY11" s="1206"/>
      <c r="AZ11" s="1204">
        <f>'Auto Print'!BF32</f>
        <v>10071</v>
      </c>
      <c r="BA11" s="1205"/>
      <c r="BB11" s="1206"/>
      <c r="BC11" s="1204">
        <f>'Auto Print'!BI32</f>
        <v>31620</v>
      </c>
      <c r="BD11" s="1205"/>
      <c r="BE11" s="1206"/>
      <c r="BF11" s="1204">
        <f>'Auto Print'!BL32</f>
        <v>34512</v>
      </c>
      <c r="BG11" s="1205"/>
      <c r="BH11" s="1206"/>
      <c r="BI11" s="1204">
        <f>'Auto Print'!BO32</f>
        <v>26496</v>
      </c>
      <c r="BJ11" s="1205"/>
      <c r="BK11" s="1206"/>
      <c r="BL11" s="1204">
        <f>'Auto Print'!BR32</f>
        <v>52852.800000000003</v>
      </c>
      <c r="BM11" s="1205"/>
      <c r="BN11" s="1206"/>
      <c r="BO11" s="1204">
        <f>'Auto Print'!BU32</f>
        <v>16747.2</v>
      </c>
      <c r="BP11" s="1205"/>
      <c r="BQ11" s="1206"/>
      <c r="BR11" s="1204">
        <f>'Auto Print'!BX32</f>
        <v>9031.1999999999989</v>
      </c>
      <c r="BS11" s="1205"/>
      <c r="BT11" s="1206"/>
      <c r="BU11" s="1204">
        <f>'Auto Print'!CA32</f>
        <v>8467.1999999999989</v>
      </c>
      <c r="BV11" s="1205"/>
      <c r="BW11" s="1206"/>
      <c r="BX11" s="1204">
        <f>'Auto Print'!CD32</f>
        <v>11731.199999999999</v>
      </c>
      <c r="BY11" s="1205"/>
      <c r="BZ11" s="1206"/>
      <c r="CA11" s="1204">
        <f>'Auto Print'!CG32</f>
        <v>31667.4</v>
      </c>
      <c r="CB11" s="1205"/>
      <c r="CC11" s="1206"/>
      <c r="CD11" s="1204">
        <f>'Auto Print'!CJ32</f>
        <v>27861</v>
      </c>
      <c r="CE11" s="1205"/>
      <c r="CF11" s="1206"/>
      <c r="CG11" s="1204">
        <f>'Auto Print'!CM32</f>
        <v>27861</v>
      </c>
      <c r="CH11" s="1205"/>
      <c r="CI11" s="1206"/>
      <c r="CJ11" s="1204">
        <f>'Auto Print'!CP32</f>
        <v>27861</v>
      </c>
      <c r="CK11" s="1205"/>
      <c r="CL11" s="1206"/>
      <c r="CM11" s="1204">
        <f>'Auto Print'!CS32</f>
        <v>23992.5</v>
      </c>
      <c r="CN11" s="1205"/>
      <c r="CO11" s="1206"/>
      <c r="CP11" s="1204">
        <f>'Auto Print'!CV32</f>
        <v>55393.5</v>
      </c>
      <c r="CQ11" s="1205"/>
      <c r="CR11" s="1206"/>
      <c r="CS11" s="1204">
        <f>'Auto Print'!CY32</f>
        <v>55393.5</v>
      </c>
      <c r="CT11" s="1205"/>
      <c r="CU11" s="1206"/>
      <c r="CV11" s="1204">
        <f>'Auto Print'!DB32</f>
        <v>55393.5</v>
      </c>
      <c r="CW11" s="1205"/>
      <c r="CX11" s="1206"/>
      <c r="CY11" s="1204">
        <f>'Auto Print'!DE32</f>
        <v>38025</v>
      </c>
      <c r="CZ11" s="1205"/>
      <c r="DA11" s="1206"/>
    </row>
    <row r="12" spans="1:108" customFormat="1" ht="20.149999999999999" customHeight="1" x14ac:dyDescent="0.35">
      <c r="A12" s="211" t="s">
        <v>174</v>
      </c>
      <c r="B12" s="212"/>
      <c r="C12" s="177" t="s">
        <v>159</v>
      </c>
      <c r="D12" s="93">
        <v>1</v>
      </c>
      <c r="G12" s="1198" t="s">
        <v>80</v>
      </c>
      <c r="H12" s="1199"/>
      <c r="I12" s="1200"/>
      <c r="J12" s="1231">
        <f>L7</f>
        <v>0</v>
      </c>
      <c r="K12" s="1231"/>
      <c r="L12" s="1231"/>
      <c r="M12" s="1231">
        <f>O7</f>
        <v>0</v>
      </c>
      <c r="N12" s="1231"/>
      <c r="O12" s="1231"/>
      <c r="P12" s="1231">
        <f>R7</f>
        <v>0</v>
      </c>
      <c r="Q12" s="1231"/>
      <c r="R12" s="1231"/>
      <c r="S12" s="1231">
        <f>U7</f>
        <v>0</v>
      </c>
      <c r="T12" s="1231"/>
      <c r="U12" s="1231"/>
      <c r="V12" s="1201">
        <f>'Auto Print'!Y33</f>
        <v>0.91533622830223704</v>
      </c>
      <c r="W12" s="1202"/>
      <c r="X12" s="1203"/>
      <c r="Y12" s="1201">
        <f>'Auto Print'!AB33</f>
        <v>0.43777738617376782</v>
      </c>
      <c r="Z12" s="1202"/>
      <c r="AA12" s="1203"/>
      <c r="AB12" s="1231">
        <f>'Auto Print'!AE33</f>
        <v>1.2225485588972433</v>
      </c>
      <c r="AC12" s="1231"/>
      <c r="AD12" s="1231"/>
      <c r="AE12" s="1231">
        <f>'Auto Print'!AH33</f>
        <v>1.1908385547201337</v>
      </c>
      <c r="AF12" s="1231"/>
      <c r="AG12" s="1231"/>
      <c r="AH12" s="1231">
        <f>'Auto Print'!AK33</f>
        <v>0.76910105123920913</v>
      </c>
      <c r="AI12" s="1231"/>
      <c r="AJ12" s="1231"/>
      <c r="AK12" s="1231">
        <f>'Auto Print'!AN33</f>
        <v>0</v>
      </c>
      <c r="AL12" s="1231"/>
      <c r="AM12" s="1231"/>
      <c r="AN12" s="1201">
        <f>'Auto Print'!AQ33</f>
        <v>0</v>
      </c>
      <c r="AO12" s="1202"/>
      <c r="AP12" s="1203"/>
      <c r="AQ12" s="1201">
        <f>'Auto Print'!AW33</f>
        <v>0.43095792867585631</v>
      </c>
      <c r="AR12" s="1202"/>
      <c r="AS12" s="1203"/>
      <c r="AT12" s="1201">
        <f>'Auto Print'!AZ33</f>
        <v>0.10189046835839599</v>
      </c>
      <c r="AU12" s="1202"/>
      <c r="AV12" s="1203"/>
      <c r="AW12" s="1201">
        <f>'Auto Print'!BC33</f>
        <v>2.4617371336326928</v>
      </c>
      <c r="AX12" s="1202"/>
      <c r="AY12" s="1203"/>
      <c r="AZ12" s="1201">
        <f>'Auto Print'!BF33</f>
        <v>0.37795171522556392</v>
      </c>
      <c r="BA12" s="1202"/>
      <c r="BB12" s="1203"/>
      <c r="BC12" s="1201">
        <f>'Auto Print'!BI33</f>
        <v>1.0826806599832917</v>
      </c>
      <c r="BD12" s="1202"/>
      <c r="BE12" s="1203"/>
      <c r="BF12" s="1201">
        <f>'Auto Print'!BL33</f>
        <v>1.1912137113617378</v>
      </c>
      <c r="BG12" s="1202"/>
      <c r="BH12" s="1203"/>
      <c r="BI12" s="1201">
        <f>'Auto Print'!BO33</f>
        <v>0.89038351086048462</v>
      </c>
      <c r="BJ12" s="1202"/>
      <c r="BK12" s="1203"/>
      <c r="BL12" s="1201">
        <f>'Auto Print'!BR33</f>
        <v>2.2810849178860062</v>
      </c>
      <c r="BM12" s="1202"/>
      <c r="BN12" s="1203"/>
      <c r="BO12" s="1201">
        <f>'Auto Print'!BU33</f>
        <v>0.73574286705858338</v>
      </c>
      <c r="BP12" s="1202"/>
      <c r="BQ12" s="1203"/>
      <c r="BR12" s="1201">
        <f>'Auto Print'!BX33</f>
        <v>0.31709358587036063</v>
      </c>
      <c r="BS12" s="1202"/>
      <c r="BT12" s="1203"/>
      <c r="BU12" s="1201">
        <f>'Auto Print'!CA33</f>
        <v>0.29592738912850602</v>
      </c>
      <c r="BV12" s="1202"/>
      <c r="BW12" s="1203"/>
      <c r="BX12" s="1201">
        <f>'Auto Print'!CD33</f>
        <v>0.41842112346434551</v>
      </c>
      <c r="BY12" s="1202"/>
      <c r="BZ12" s="1203"/>
      <c r="CA12" s="1201">
        <f>'Auto Print'!CG33</f>
        <v>1.1770669483911527</v>
      </c>
      <c r="CB12" s="1202"/>
      <c r="CC12" s="1203"/>
      <c r="CD12" s="1201">
        <f>'Auto Print'!CJ33</f>
        <v>1.2523039584760651</v>
      </c>
      <c r="CE12" s="1202"/>
      <c r="CF12" s="1203"/>
      <c r="CG12" s="1201">
        <f>'Auto Print'!CM33</f>
        <v>1.0326015096206151</v>
      </c>
      <c r="CH12" s="1202"/>
      <c r="CI12" s="1203"/>
      <c r="CJ12" s="1201">
        <f>'Auto Print'!CP33</f>
        <v>1.0326015096206151</v>
      </c>
      <c r="CK12" s="1202"/>
      <c r="CL12" s="1203"/>
      <c r="CM12" s="1201">
        <f>'Auto Print'!CS33</f>
        <v>0.88526491427491627</v>
      </c>
      <c r="CN12" s="1202"/>
      <c r="CO12" s="1203"/>
      <c r="CP12" s="1201">
        <f>'Auto Print'!CV33</f>
        <v>1.9358742936260722</v>
      </c>
      <c r="CQ12" s="1202"/>
      <c r="CR12" s="1203"/>
      <c r="CS12" s="1201">
        <f>'Auto Print'!CY33</f>
        <v>1.9358742936260722</v>
      </c>
      <c r="CT12" s="1202"/>
      <c r="CU12" s="1203"/>
      <c r="CV12" s="1201">
        <f>'Auto Print'!DB33</f>
        <v>2.3477624412060876</v>
      </c>
      <c r="CW12" s="1202"/>
      <c r="CX12" s="1203"/>
      <c r="CY12" s="1201">
        <f>'Auto Print'!DE33</f>
        <v>1.2743735423628517</v>
      </c>
      <c r="CZ12" s="1202"/>
      <c r="DA12" s="1203"/>
    </row>
    <row r="13" spans="1:108" customFormat="1" ht="20.149999999999999" customHeight="1" x14ac:dyDescent="0.35">
      <c r="G13" s="1198" t="s">
        <v>158</v>
      </c>
      <c r="H13" s="1199"/>
      <c r="I13" s="1200"/>
      <c r="J13" s="1232">
        <f>+$D$31</f>
        <v>0</v>
      </c>
      <c r="K13" s="1232"/>
      <c r="L13" s="1232"/>
      <c r="M13" s="1232">
        <f t="shared" ref="M13" si="2">+$D$31</f>
        <v>0</v>
      </c>
      <c r="N13" s="1232"/>
      <c r="O13" s="1232"/>
      <c r="P13" s="1232">
        <f t="shared" ref="P13" si="3">+$D$31</f>
        <v>0</v>
      </c>
      <c r="Q13" s="1232"/>
      <c r="R13" s="1232"/>
      <c r="S13" s="1232">
        <f t="shared" ref="S13" si="4">+$D$31</f>
        <v>0</v>
      </c>
      <c r="T13" s="1232"/>
      <c r="U13" s="1232"/>
      <c r="V13" s="1195">
        <f>'Auto Print'!Y34</f>
        <v>1</v>
      </c>
      <c r="W13" s="1196"/>
      <c r="X13" s="1197"/>
      <c r="Y13" s="1195">
        <f>'Auto Print'!AB34</f>
        <v>1</v>
      </c>
      <c r="Z13" s="1196"/>
      <c r="AA13" s="1197"/>
      <c r="AB13" s="1232">
        <f>'Auto Print'!AE34</f>
        <v>1</v>
      </c>
      <c r="AC13" s="1232"/>
      <c r="AD13" s="1232"/>
      <c r="AE13" s="1232">
        <f>'Auto Print'!AH34</f>
        <v>1</v>
      </c>
      <c r="AF13" s="1232"/>
      <c r="AG13" s="1232"/>
      <c r="AH13" s="1232">
        <f>'Auto Print'!AK34</f>
        <v>1</v>
      </c>
      <c r="AI13" s="1232"/>
      <c r="AJ13" s="1232"/>
      <c r="AK13" s="1232">
        <f>'Auto Print'!AN34</f>
        <v>1</v>
      </c>
      <c r="AL13" s="1232"/>
      <c r="AM13" s="1232"/>
      <c r="AN13" s="1195">
        <f>'Auto Print'!AQ34</f>
        <v>1</v>
      </c>
      <c r="AO13" s="1196"/>
      <c r="AP13" s="1197"/>
      <c r="AQ13" s="1195">
        <f>'Auto Print'!AW34</f>
        <v>1</v>
      </c>
      <c r="AR13" s="1196"/>
      <c r="AS13" s="1197"/>
      <c r="AT13" s="1195">
        <f>'Auto Print'!AZ34</f>
        <v>1</v>
      </c>
      <c r="AU13" s="1196"/>
      <c r="AV13" s="1197"/>
      <c r="AW13" s="1195">
        <f>'Auto Print'!BC34</f>
        <v>1</v>
      </c>
      <c r="AX13" s="1196"/>
      <c r="AY13" s="1197"/>
      <c r="AZ13" s="1195">
        <f>'Auto Print'!BF34</f>
        <v>1</v>
      </c>
      <c r="BA13" s="1196"/>
      <c r="BB13" s="1197"/>
      <c r="BC13" s="1195">
        <f>'Auto Print'!BI34</f>
        <v>1</v>
      </c>
      <c r="BD13" s="1196"/>
      <c r="BE13" s="1197"/>
      <c r="BF13" s="1195">
        <f>'Auto Print'!BL34</f>
        <v>1</v>
      </c>
      <c r="BG13" s="1196"/>
      <c r="BH13" s="1197"/>
      <c r="BI13" s="1195">
        <f>'Auto Print'!BO34</f>
        <v>1</v>
      </c>
      <c r="BJ13" s="1196"/>
      <c r="BK13" s="1197"/>
      <c r="BL13" s="1195">
        <f>'Auto Print'!BR34</f>
        <v>1</v>
      </c>
      <c r="BM13" s="1196"/>
      <c r="BN13" s="1197"/>
      <c r="BO13" s="1195">
        <f>'Auto Print'!BU34</f>
        <v>1</v>
      </c>
      <c r="BP13" s="1196"/>
      <c r="BQ13" s="1197"/>
      <c r="BR13" s="1195">
        <f>'Auto Print'!BX34</f>
        <v>1</v>
      </c>
      <c r="BS13" s="1196"/>
      <c r="BT13" s="1197"/>
      <c r="BU13" s="1195">
        <f>'Auto Print'!CA34</f>
        <v>1</v>
      </c>
      <c r="BV13" s="1196"/>
      <c r="BW13" s="1197"/>
      <c r="BX13" s="1195">
        <f>'Auto Print'!CD34</f>
        <v>1</v>
      </c>
      <c r="BY13" s="1196"/>
      <c r="BZ13" s="1197"/>
      <c r="CA13" s="1195">
        <f>'Auto Print'!CG34</f>
        <v>1</v>
      </c>
      <c r="CB13" s="1196"/>
      <c r="CC13" s="1197"/>
      <c r="CD13" s="1195">
        <f>'Auto Print'!CJ34</f>
        <v>1</v>
      </c>
      <c r="CE13" s="1196"/>
      <c r="CF13" s="1197"/>
      <c r="CG13" s="1195">
        <f>'Auto Print'!CM34</f>
        <v>1</v>
      </c>
      <c r="CH13" s="1196"/>
      <c r="CI13" s="1197"/>
      <c r="CJ13" s="1195">
        <f>'Auto Print'!CP34</f>
        <v>1</v>
      </c>
      <c r="CK13" s="1196"/>
      <c r="CL13" s="1197"/>
      <c r="CM13" s="1195">
        <f>'Auto Print'!CS34</f>
        <v>1</v>
      </c>
      <c r="CN13" s="1196"/>
      <c r="CO13" s="1197"/>
      <c r="CP13" s="1195">
        <f>'Auto Print'!CV34</f>
        <v>1</v>
      </c>
      <c r="CQ13" s="1196"/>
      <c r="CR13" s="1197"/>
      <c r="CS13" s="1195">
        <f>'Auto Print'!CY34</f>
        <v>1</v>
      </c>
      <c r="CT13" s="1196"/>
      <c r="CU13" s="1197"/>
      <c r="CV13" s="1195">
        <f>'Auto Print'!DB34</f>
        <v>1</v>
      </c>
      <c r="CW13" s="1196"/>
      <c r="CX13" s="1197"/>
      <c r="CY13" s="1195">
        <f>'Auto Print'!DE34</f>
        <v>1</v>
      </c>
      <c r="CZ13" s="1196"/>
      <c r="DA13" s="1197"/>
    </row>
    <row r="14" spans="1:108" customFormat="1" ht="20.149999999999999" customHeight="1" x14ac:dyDescent="0.35">
      <c r="G14" s="1189" t="s">
        <v>67</v>
      </c>
      <c r="H14" s="1190"/>
      <c r="I14" s="1191"/>
      <c r="J14" s="1236">
        <f>J13-J12</f>
        <v>0</v>
      </c>
      <c r="K14" s="1236"/>
      <c r="L14" s="1236"/>
      <c r="M14" s="1236">
        <f>M13-M12</f>
        <v>0</v>
      </c>
      <c r="N14" s="1236"/>
      <c r="O14" s="1236"/>
      <c r="P14" s="1237">
        <f t="shared" ref="P14" si="5">P13-P12</f>
        <v>0</v>
      </c>
      <c r="Q14" s="1237"/>
      <c r="R14" s="1237"/>
      <c r="S14" s="1238">
        <f>S13-S12</f>
        <v>0</v>
      </c>
      <c r="T14" s="1238"/>
      <c r="U14" s="1238"/>
      <c r="V14" s="1192">
        <f>'Auto Print'!Y35</f>
        <v>8.4663771697762957E-2</v>
      </c>
      <c r="W14" s="1193"/>
      <c r="X14" s="1194"/>
      <c r="Y14" s="1192">
        <f>'Auto Print'!AB35</f>
        <v>0.56222261382623218</v>
      </c>
      <c r="Z14" s="1193"/>
      <c r="AA14" s="1194"/>
      <c r="AB14" s="1233">
        <f>'Auto Print'!AE35</f>
        <v>-0.22254855889724334</v>
      </c>
      <c r="AC14" s="1234"/>
      <c r="AD14" s="1235"/>
      <c r="AE14" s="1233">
        <f>'Auto Print'!AH35</f>
        <v>-0.19083855472013367</v>
      </c>
      <c r="AF14" s="1234"/>
      <c r="AG14" s="1235"/>
      <c r="AH14" s="1233">
        <f>'Auto Print'!AK35</f>
        <v>0.23089894876079087</v>
      </c>
      <c r="AI14" s="1234"/>
      <c r="AJ14" s="1235"/>
      <c r="AK14" s="1233">
        <f>'Auto Print'!AN35</f>
        <v>1</v>
      </c>
      <c r="AL14" s="1234"/>
      <c r="AM14" s="1235"/>
      <c r="AN14" s="1233">
        <f>'Auto Print'!AQ35</f>
        <v>1</v>
      </c>
      <c r="AO14" s="1234"/>
      <c r="AP14" s="1235"/>
      <c r="AQ14" s="1233">
        <f>'Auto Print'!AW35</f>
        <v>0.56904207132414375</v>
      </c>
      <c r="AR14" s="1234"/>
      <c r="AS14" s="1235"/>
      <c r="AT14" s="1233">
        <f>'Auto Print'!AZ35</f>
        <v>0.89810953164160401</v>
      </c>
      <c r="AU14" s="1234"/>
      <c r="AV14" s="1235"/>
      <c r="AW14" s="1233">
        <f>'Auto Print'!BC35</f>
        <v>-1.4617371336326928</v>
      </c>
      <c r="AX14" s="1234"/>
      <c r="AY14" s="1235"/>
      <c r="AZ14" s="1233">
        <f>'Auto Print'!BF35</f>
        <v>0.62204828477443608</v>
      </c>
      <c r="BA14" s="1234"/>
      <c r="BB14" s="1235"/>
      <c r="BC14" s="1233">
        <f>'Auto Print'!BI35</f>
        <v>-8.268065998329166E-2</v>
      </c>
      <c r="BD14" s="1234"/>
      <c r="BE14" s="1235"/>
      <c r="BF14" s="1233">
        <f>'Auto Print'!BL35</f>
        <v>-0.19121371136173781</v>
      </c>
      <c r="BG14" s="1234"/>
      <c r="BH14" s="1235"/>
      <c r="BI14" s="1233">
        <f>'Auto Print'!BO35</f>
        <v>0.10961648913951538</v>
      </c>
      <c r="BJ14" s="1234"/>
      <c r="BK14" s="1235"/>
      <c r="BL14" s="1233">
        <f>'Auto Print'!BR35</f>
        <v>-1.2810849178860062</v>
      </c>
      <c r="BM14" s="1234"/>
      <c r="BN14" s="1235"/>
      <c r="BO14" s="1233">
        <f>'Auto Print'!BU35</f>
        <v>0.26425713294141662</v>
      </c>
      <c r="BP14" s="1234"/>
      <c r="BQ14" s="1235"/>
      <c r="BR14" s="1233">
        <f>'Auto Print'!BX35</f>
        <v>0.68290641412963937</v>
      </c>
      <c r="BS14" s="1234"/>
      <c r="BT14" s="1235"/>
      <c r="BU14" s="1233">
        <f>'Auto Print'!CA35</f>
        <v>0.70407261087149398</v>
      </c>
      <c r="BV14" s="1234"/>
      <c r="BW14" s="1235"/>
      <c r="BX14" s="1233">
        <f>'Auto Print'!CD35</f>
        <v>0.58157887653565443</v>
      </c>
      <c r="BY14" s="1234"/>
      <c r="BZ14" s="1235"/>
      <c r="CA14" s="1233">
        <f>'Auto Print'!CG35</f>
        <v>-0.17706694839115267</v>
      </c>
      <c r="CB14" s="1234"/>
      <c r="CC14" s="1235"/>
      <c r="CD14" s="1233">
        <f>'Auto Print'!CJ35</f>
        <v>-0.25230395847606513</v>
      </c>
      <c r="CE14" s="1234"/>
      <c r="CF14" s="1235"/>
      <c r="CG14" s="1233">
        <f>'Auto Print'!CM35</f>
        <v>-3.2601509620615143E-2</v>
      </c>
      <c r="CH14" s="1234"/>
      <c r="CI14" s="1235"/>
      <c r="CJ14" s="1233">
        <f>'Auto Print'!CP35</f>
        <v>-3.2601509620615143E-2</v>
      </c>
      <c r="CK14" s="1234"/>
      <c r="CL14" s="1235"/>
      <c r="CM14" s="1233">
        <f>'Auto Print'!CS35</f>
        <v>0.11473508572508373</v>
      </c>
      <c r="CN14" s="1234"/>
      <c r="CO14" s="1235"/>
      <c r="CP14" s="1233">
        <f>'Auto Print'!CV35</f>
        <v>-0.93587429362607222</v>
      </c>
      <c r="CQ14" s="1234"/>
      <c r="CR14" s="1235"/>
      <c r="CS14" s="1233">
        <f>'Auto Print'!CY35</f>
        <v>-0.93587429362607222</v>
      </c>
      <c r="CT14" s="1234"/>
      <c r="CU14" s="1235"/>
      <c r="CV14" s="1233">
        <f>'Auto Print'!DB35</f>
        <v>-1.3477624412060876</v>
      </c>
      <c r="CW14" s="1234"/>
      <c r="CX14" s="1235"/>
      <c r="CY14" s="1233">
        <f>'Auto Print'!DE35</f>
        <v>-0.27437354236285172</v>
      </c>
      <c r="CZ14" s="1234"/>
      <c r="DA14" s="1235"/>
    </row>
    <row r="15" spans="1:108" customFormat="1" ht="20.149999999999999" customHeight="1" x14ac:dyDescent="0.35"/>
    <row r="16" spans="1:108" customFormat="1" ht="20.149999999999999" customHeight="1" x14ac:dyDescent="0.35">
      <c r="W16" t="s">
        <v>68</v>
      </c>
    </row>
    <row r="17" spans="1:105" customFormat="1" ht="20.149999999999999" customHeight="1" x14ac:dyDescent="0.35">
      <c r="G17" s="4"/>
      <c r="H17" s="4"/>
      <c r="I17" s="4"/>
      <c r="J17" s="1217" t="e">
        <f>+#REF!</f>
        <v>#REF!</v>
      </c>
      <c r="K17" s="1218"/>
      <c r="L17" s="1219"/>
      <c r="M17" s="1217" t="str">
        <f>Emboss!P61</f>
        <v>WEEK PRODUKSI  37</v>
      </c>
      <c r="N17" s="1218"/>
      <c r="O17" s="1219"/>
      <c r="P17" s="1217" t="str">
        <f>Emboss!S61</f>
        <v>WEEK PRODUKSI  38</v>
      </c>
      <c r="Q17" s="1218"/>
      <c r="R17" s="1219"/>
      <c r="S17" s="1217" t="str">
        <f>Emboss!V61</f>
        <v>WEEK PRODUKSI  39</v>
      </c>
      <c r="T17" s="1218"/>
      <c r="U17" s="1219"/>
      <c r="V17" s="1212" t="str">
        <f>Emboss!Y61</f>
        <v>TOTAL WEEK  39</v>
      </c>
      <c r="W17" s="1212"/>
      <c r="X17" s="1213"/>
      <c r="Y17" s="1207" t="str">
        <f>Emboss!AB61</f>
        <v>WEEK PRODUKSI  40</v>
      </c>
      <c r="Z17" s="1207"/>
      <c r="AA17" s="1208"/>
      <c r="AB17" s="1207" t="str">
        <f>Emboss!AE61</f>
        <v>WEEK PRODUKSI  41</v>
      </c>
      <c r="AC17" s="1207"/>
      <c r="AD17" s="1208"/>
      <c r="AE17" s="1207" t="str">
        <f>Emboss!AH61</f>
        <v>WEEK PRODUKSI  42</v>
      </c>
      <c r="AF17" s="1207"/>
      <c r="AG17" s="1208"/>
      <c r="AH17" s="1207" t="str">
        <f>Emboss!AK61</f>
        <v>WEEK PRODUKSI  43</v>
      </c>
      <c r="AI17" s="1207"/>
      <c r="AJ17" s="1208"/>
      <c r="AK17" s="1207" t="str">
        <f>Emboss!AN61</f>
        <v>WEEK PRODUKSI  44</v>
      </c>
      <c r="AL17" s="1207"/>
      <c r="AM17" s="1208"/>
      <c r="AN17" s="1207" t="str">
        <f>Emboss!AQ61</f>
        <v>WEEK PRODUKSI  45</v>
      </c>
      <c r="AO17" s="1207"/>
      <c r="AP17" s="1208"/>
      <c r="AQ17" s="1207" t="str">
        <f>Emboss!AZ61</f>
        <v>WEEK PRODUKSI  + ORI   45</v>
      </c>
      <c r="AR17" s="1207"/>
      <c r="AS17" s="1208"/>
      <c r="AT17" s="1207" t="str">
        <f>Emboss!BC61</f>
        <v>WEEK PRODUKSI  + ORI   46</v>
      </c>
      <c r="AU17" s="1207"/>
      <c r="AV17" s="1208"/>
      <c r="AW17" s="1214" t="str">
        <f>Emboss!BL61</f>
        <v>WEEK ORI  47</v>
      </c>
      <c r="AX17" s="1207"/>
      <c r="AY17" s="1208"/>
      <c r="AZ17" s="1214" t="str">
        <f>Emboss!BO61</f>
        <v>WEEK ORI  48</v>
      </c>
      <c r="BA17" s="1207"/>
      <c r="BB17" s="1208"/>
      <c r="BC17" s="1214" t="str">
        <f>Emboss!BR61</f>
        <v>WEEK ORI  49</v>
      </c>
      <c r="BD17" s="1207"/>
      <c r="BE17" s="1208"/>
      <c r="BF17" s="1214" t="str">
        <f>Emboss!BU61</f>
        <v>WEEK ORI  50</v>
      </c>
      <c r="BG17" s="1207"/>
      <c r="BH17" s="1208"/>
      <c r="BI17" s="1214" t="str">
        <f>Emboss!BX61</f>
        <v>WEEK ORI  51</v>
      </c>
      <c r="BJ17" s="1207"/>
      <c r="BK17" s="1208"/>
      <c r="BL17" s="1214" t="str">
        <f>Emboss!CA61</f>
        <v>WEEK ORI  52</v>
      </c>
      <c r="BM17" s="1207"/>
      <c r="BN17" s="1208"/>
      <c r="BO17" s="1214" t="str">
        <f>Emboss!CD61</f>
        <v>WEEK ORI  1</v>
      </c>
      <c r="BP17" s="1207"/>
      <c r="BQ17" s="1208"/>
      <c r="BR17" s="1214" t="str">
        <f>Emboss!CG61</f>
        <v>WEEK ORI  2</v>
      </c>
      <c r="BS17" s="1207"/>
      <c r="BT17" s="1208"/>
      <c r="BU17" s="1214" t="str">
        <f>Emboss!CJ61</f>
        <v>WEEK ORI  3</v>
      </c>
      <c r="BV17" s="1207"/>
      <c r="BW17" s="1208"/>
      <c r="BX17" s="1214" t="str">
        <f>Emboss!CM61</f>
        <v>WEEK ORI  4</v>
      </c>
      <c r="BY17" s="1207"/>
      <c r="BZ17" s="1208"/>
      <c r="CA17" s="1214" t="str">
        <f>Emboss!CP61</f>
        <v>WEEK ORI  5</v>
      </c>
      <c r="CB17" s="1207"/>
      <c r="CC17" s="1208"/>
      <c r="CD17" s="1214" t="str">
        <f>Emboss!CS61</f>
        <v>WEEK ORI  6</v>
      </c>
      <c r="CE17" s="1207"/>
      <c r="CF17" s="1208"/>
      <c r="CG17" s="1214" t="str">
        <f>Emboss!CV61</f>
        <v>WEEK ORI  7</v>
      </c>
      <c r="CH17" s="1207"/>
      <c r="CI17" s="1208"/>
      <c r="CJ17" s="1214" t="str">
        <f>Emboss!CY61</f>
        <v>WEEK ORI  8</v>
      </c>
      <c r="CK17" s="1207"/>
      <c r="CL17" s="1208"/>
      <c r="CM17" s="1214" t="str">
        <f>Emboss!DB61</f>
        <v>WEEK ORI  9</v>
      </c>
      <c r="CN17" s="1207"/>
      <c r="CO17" s="1208"/>
      <c r="CP17" s="1214" t="str">
        <f>Emboss!DE61</f>
        <v>WEEK ORI  10</v>
      </c>
      <c r="CQ17" s="1207"/>
      <c r="CR17" s="1208"/>
      <c r="CS17" s="1214" t="str">
        <f>Emboss!DH61</f>
        <v>WEEK ORI  12</v>
      </c>
      <c r="CT17" s="1207"/>
      <c r="CU17" s="1208"/>
      <c r="CV17" s="1214" t="str">
        <f>Emboss!DK61</f>
        <v>WEEK ORI  13</v>
      </c>
      <c r="CW17" s="1207"/>
      <c r="CX17" s="1208"/>
      <c r="CY17" s="1214" t="str">
        <f>Emboss!DN61</f>
        <v>WEEK ORI  14</v>
      </c>
      <c r="CZ17" s="1207"/>
      <c r="DA17" s="1208"/>
    </row>
    <row r="18" spans="1:105" customFormat="1" ht="20.149999999999999" customHeight="1" x14ac:dyDescent="0.35">
      <c r="G18" s="1198" t="s">
        <v>107</v>
      </c>
      <c r="H18" s="1199"/>
      <c r="I18" s="1200"/>
      <c r="J18" s="1204">
        <f>K$61</f>
        <v>0</v>
      </c>
      <c r="K18" s="1205"/>
      <c r="L18" s="1206"/>
      <c r="M18" s="1186">
        <f>Emboss!P62</f>
        <v>702</v>
      </c>
      <c r="N18" s="1187"/>
      <c r="O18" s="1188"/>
      <c r="P18" s="1186">
        <f>Emboss!S62</f>
        <v>14086</v>
      </c>
      <c r="Q18" s="1187"/>
      <c r="R18" s="1188"/>
      <c r="S18" s="1186">
        <f>Emboss!V62</f>
        <v>90290</v>
      </c>
      <c r="T18" s="1187"/>
      <c r="U18" s="1188"/>
      <c r="V18" s="1186">
        <f>Emboss!Y62</f>
        <v>106700</v>
      </c>
      <c r="W18" s="1187"/>
      <c r="X18" s="1188"/>
      <c r="Y18" s="1186">
        <f>Emboss!AB62</f>
        <v>90332</v>
      </c>
      <c r="Z18" s="1187"/>
      <c r="AA18" s="1188"/>
      <c r="AB18" s="1186">
        <f>Emboss!AE62</f>
        <v>165918</v>
      </c>
      <c r="AC18" s="1187"/>
      <c r="AD18" s="1188"/>
      <c r="AE18" s="1186">
        <f>Emboss!AH62</f>
        <v>128246</v>
      </c>
      <c r="AF18" s="1187"/>
      <c r="AG18" s="1188"/>
      <c r="AH18" s="1186">
        <f>Emboss!AK62</f>
        <v>140064</v>
      </c>
      <c r="AI18" s="1187"/>
      <c r="AJ18" s="1188"/>
      <c r="AK18" s="1186">
        <f>Emboss!AN62</f>
        <v>32490</v>
      </c>
      <c r="AL18" s="1187"/>
      <c r="AM18" s="1188"/>
      <c r="AN18" s="1186">
        <f>Emboss!AQ62</f>
        <v>19800</v>
      </c>
      <c r="AO18" s="1187"/>
      <c r="AP18" s="1188"/>
      <c r="AQ18" s="1186">
        <f>Emboss!AZ62</f>
        <v>53817</v>
      </c>
      <c r="AR18" s="1187"/>
      <c r="AS18" s="1188"/>
      <c r="AT18" s="1186">
        <f>Emboss!BC62</f>
        <v>6813</v>
      </c>
      <c r="AU18" s="1187"/>
      <c r="AV18" s="1188"/>
      <c r="AW18" s="1186">
        <f>Emboss!BL62</f>
        <v>141861</v>
      </c>
      <c r="AX18" s="1187"/>
      <c r="AY18" s="1188"/>
      <c r="AZ18" s="1186">
        <f>Emboss!BO62</f>
        <v>21189</v>
      </c>
      <c r="BA18" s="1187"/>
      <c r="BB18" s="1188"/>
      <c r="BC18" s="1186">
        <f>Emboss!BR62</f>
        <v>74365.5</v>
      </c>
      <c r="BD18" s="1187"/>
      <c r="BE18" s="1188"/>
      <c r="BF18" s="1186">
        <f>Emboss!BU62</f>
        <v>83155.5</v>
      </c>
      <c r="BG18" s="1187"/>
      <c r="BH18" s="1188"/>
      <c r="BI18" s="1186">
        <f>Emboss!BX62</f>
        <v>63523.5</v>
      </c>
      <c r="BJ18" s="1187"/>
      <c r="BK18" s="1188"/>
      <c r="BL18" s="1186">
        <f>Emboss!CA62</f>
        <v>117162.70000000001</v>
      </c>
      <c r="BM18" s="1187"/>
      <c r="BN18" s="1188"/>
      <c r="BO18" s="1186">
        <f>Emboss!CD62</f>
        <v>40788.399999999994</v>
      </c>
      <c r="BP18" s="1187"/>
      <c r="BQ18" s="1188"/>
      <c r="BR18" s="1186">
        <f>Emboss!CG62</f>
        <v>25356.399999999998</v>
      </c>
      <c r="BS18" s="1187"/>
      <c r="BT18" s="1188"/>
      <c r="BU18" s="1186">
        <f>Emboss!CJ62</f>
        <v>24228.399999999998</v>
      </c>
      <c r="BV18" s="1187"/>
      <c r="BW18" s="1188"/>
      <c r="BX18" s="1186">
        <f>Emboss!CM62</f>
        <v>30756.399999999991</v>
      </c>
      <c r="BY18" s="1187"/>
      <c r="BZ18" s="1188"/>
      <c r="CA18" s="1186">
        <f>Emboss!CP62</f>
        <v>87278.2</v>
      </c>
      <c r="CB18" s="1187"/>
      <c r="CC18" s="1188"/>
      <c r="CD18" s="1186">
        <f>Emboss!CS62</f>
        <v>81371.5</v>
      </c>
      <c r="CE18" s="1187"/>
      <c r="CF18" s="1188"/>
      <c r="CG18" s="1186">
        <f>Emboss!CV62</f>
        <v>84143.5</v>
      </c>
      <c r="CH18" s="1187"/>
      <c r="CI18" s="1188"/>
      <c r="CJ18" s="1186">
        <f>Emboss!CY62</f>
        <v>79643.5</v>
      </c>
      <c r="CK18" s="1187"/>
      <c r="CL18" s="1188"/>
      <c r="CM18" s="1186">
        <f>Emboss!DB62</f>
        <v>64305</v>
      </c>
      <c r="CN18" s="1187"/>
      <c r="CO18" s="1188"/>
      <c r="CP18" s="1186">
        <f>Emboss!DE62</f>
        <v>127072.5</v>
      </c>
      <c r="CQ18" s="1187"/>
      <c r="CR18" s="1188"/>
      <c r="CS18" s="1186">
        <f>Emboss!DH62</f>
        <v>127072.5</v>
      </c>
      <c r="CT18" s="1187"/>
      <c r="CU18" s="1188"/>
      <c r="CV18" s="1186">
        <f>Emboss!DK62</f>
        <v>127072.5</v>
      </c>
      <c r="CW18" s="1187"/>
      <c r="CX18" s="1188"/>
      <c r="CY18" s="1186">
        <f>Emboss!DN62</f>
        <v>82362</v>
      </c>
      <c r="CZ18" s="1187"/>
      <c r="DA18" s="1188"/>
    </row>
    <row r="19" spans="1:105" customFormat="1" ht="20.149999999999999" customHeight="1" x14ac:dyDescent="0.35">
      <c r="A19" s="211" t="s">
        <v>175</v>
      </c>
      <c r="C19" s="177" t="s">
        <v>159</v>
      </c>
      <c r="D19" s="93">
        <v>22</v>
      </c>
      <c r="G19" s="1198" t="s">
        <v>80</v>
      </c>
      <c r="H19" s="1199"/>
      <c r="I19" s="1200"/>
      <c r="J19" s="1201">
        <f>L$61</f>
        <v>0</v>
      </c>
      <c r="K19" s="1202"/>
      <c r="L19" s="1203"/>
      <c r="M19" s="1201">
        <f>Emboss!P63</f>
        <v>0</v>
      </c>
      <c r="N19" s="1202"/>
      <c r="O19" s="1203"/>
      <c r="P19" s="1201">
        <f>Emboss!S63</f>
        <v>0</v>
      </c>
      <c r="Q19" s="1202"/>
      <c r="R19" s="1203"/>
      <c r="S19" s="1201">
        <f>Emboss!V63</f>
        <v>12.538070025464981</v>
      </c>
      <c r="T19" s="1202"/>
      <c r="U19" s="1203"/>
      <c r="V19" s="1201">
        <f>Emboss!Y63</f>
        <v>14.856964056959507</v>
      </c>
      <c r="W19" s="1202"/>
      <c r="X19" s="1203"/>
      <c r="Y19" s="1201">
        <f>Emboss!AB63</f>
        <v>12.573358609814553</v>
      </c>
      <c r="Z19" s="1202"/>
      <c r="AA19" s="1203"/>
      <c r="AB19" s="1201">
        <f>Emboss!AE63</f>
        <v>22.851501995631747</v>
      </c>
      <c r="AC19" s="1202"/>
      <c r="AD19" s="1203"/>
      <c r="AE19" s="1201">
        <f>Emboss!AH63</f>
        <v>18.815961781072136</v>
      </c>
      <c r="AF19" s="1202"/>
      <c r="AG19" s="1203"/>
      <c r="AH19" s="1201">
        <f>Emboss!AK63</f>
        <v>23.066016596583516</v>
      </c>
      <c r="AI19" s="1202"/>
      <c r="AJ19" s="1203"/>
      <c r="AK19" s="1201">
        <f>Emboss!AN63</f>
        <v>5.5423561103303012</v>
      </c>
      <c r="AL19" s="1202"/>
      <c r="AM19" s="1203"/>
      <c r="AN19" s="1201">
        <f>Emboss!AQ63</f>
        <v>3.1634615384615383</v>
      </c>
      <c r="AO19" s="1202"/>
      <c r="AP19" s="1203"/>
      <c r="AQ19" s="1201">
        <f>Emboss!AZ63</f>
        <v>7.8921471445514833</v>
      </c>
      <c r="AR19" s="1202"/>
      <c r="AS19" s="1203"/>
      <c r="AT19" s="1201">
        <f>Emboss!BC63</f>
        <v>0.85124132830002197</v>
      </c>
      <c r="AU19" s="1202"/>
      <c r="AV19" s="1203"/>
      <c r="AW19" s="1201">
        <f>Emboss!BL63</f>
        <v>18.380656036461168</v>
      </c>
      <c r="AX19" s="1202"/>
      <c r="AY19" s="1203"/>
      <c r="AZ19" s="1201">
        <f>Emboss!BO63</f>
        <v>2.6701668462458406</v>
      </c>
      <c r="BA19" s="1202"/>
      <c r="BB19" s="1203"/>
      <c r="BC19" s="1201">
        <f>Emboss!BR63</f>
        <v>9.6180264556934372</v>
      </c>
      <c r="BD19" s="1202"/>
      <c r="BE19" s="1203"/>
      <c r="BF19" s="1201">
        <f>Emboss!BU63</f>
        <v>10.805825964625143</v>
      </c>
      <c r="BG19" s="1202"/>
      <c r="BH19" s="1203"/>
      <c r="BI19" s="1201">
        <f>Emboss!BX63</f>
        <v>8.2327800210726476</v>
      </c>
      <c r="BJ19" s="1202"/>
      <c r="BK19" s="1203"/>
      <c r="BL19" s="1201">
        <f>Emboss!CA63</f>
        <v>17.824679038468968</v>
      </c>
      <c r="BM19" s="1202"/>
      <c r="BN19" s="1203"/>
      <c r="BO19" s="1201">
        <f>Emboss!CD63</f>
        <v>5.7193179085440757</v>
      </c>
      <c r="BP19" s="1202"/>
      <c r="BQ19" s="1203"/>
      <c r="BR19" s="1201">
        <f>Emboss!CG63</f>
        <v>2.7294256738940383</v>
      </c>
      <c r="BS19" s="1202"/>
      <c r="BT19" s="1203"/>
      <c r="BU19" s="1201">
        <f>Emboss!CJ63</f>
        <v>2.5868894937850424</v>
      </c>
      <c r="BV19" s="1202"/>
      <c r="BW19" s="1203"/>
      <c r="BX19" s="1201">
        <f>Emboss!CM63</f>
        <v>3.4117797276073145</v>
      </c>
      <c r="BY19" s="1202"/>
      <c r="BZ19" s="1203"/>
      <c r="CA19" s="1201">
        <f>Emboss!CP63</f>
        <v>6.4781611631991707</v>
      </c>
      <c r="CB19" s="1202"/>
      <c r="CC19" s="1203"/>
      <c r="CD19" s="1201">
        <f>Emboss!CS63</f>
        <v>7.1073466465310222</v>
      </c>
      <c r="CE19" s="1202"/>
      <c r="CF19" s="1203"/>
      <c r="CG19" s="1201">
        <f>Emboss!CV63</f>
        <v>6.2579864170918134</v>
      </c>
      <c r="CH19" s="1202"/>
      <c r="CI19" s="1203"/>
      <c r="CJ19" s="1201">
        <f>Emboss!CY63</f>
        <v>5.5390178856232817</v>
      </c>
      <c r="CK19" s="1202"/>
      <c r="CL19" s="1203"/>
      <c r="CM19" s="1201">
        <f>Emboss!DB63</f>
        <v>5.4411131344074199</v>
      </c>
      <c r="CN19" s="1202"/>
      <c r="CO19" s="1203"/>
      <c r="CP19" s="1201">
        <f>Emboss!DE63</f>
        <v>13.882038199748003</v>
      </c>
      <c r="CQ19" s="1202"/>
      <c r="CR19" s="1203"/>
      <c r="CS19" s="1201">
        <f>Emboss!DH63</f>
        <v>13.882038199748003</v>
      </c>
      <c r="CT19" s="1202"/>
      <c r="CU19" s="1203"/>
      <c r="CV19" s="1201">
        <f>Emboss!DK63</f>
        <v>16.966935577469776</v>
      </c>
      <c r="CW19" s="1202"/>
      <c r="CX19" s="1203"/>
      <c r="CY19" s="1201">
        <f>Emboss!DN63</f>
        <v>10.894758850701987</v>
      </c>
      <c r="CZ19" s="1202"/>
      <c r="DA19" s="1203"/>
    </row>
    <row r="20" spans="1:105" customFormat="1" ht="20.149999999999999" customHeight="1" x14ac:dyDescent="0.35">
      <c r="G20" s="1198" t="s">
        <v>108</v>
      </c>
      <c r="H20" s="1199"/>
      <c r="I20" s="1200"/>
      <c r="J20" s="1195">
        <v>22</v>
      </c>
      <c r="K20" s="1196"/>
      <c r="L20" s="1197"/>
      <c r="M20" s="1195">
        <f>Emboss!P64</f>
        <v>22</v>
      </c>
      <c r="N20" s="1196"/>
      <c r="O20" s="1197"/>
      <c r="P20" s="1195">
        <f>Emboss!S64</f>
        <v>22</v>
      </c>
      <c r="Q20" s="1196"/>
      <c r="R20" s="1197"/>
      <c r="S20" s="1195">
        <f>Emboss!V64</f>
        <v>22</v>
      </c>
      <c r="T20" s="1196"/>
      <c r="U20" s="1197"/>
      <c r="V20" s="1195">
        <f>Emboss!Y64</f>
        <v>22</v>
      </c>
      <c r="W20" s="1196"/>
      <c r="X20" s="1197"/>
      <c r="Y20" s="1195">
        <f>Emboss!AB64</f>
        <v>22</v>
      </c>
      <c r="Z20" s="1196"/>
      <c r="AA20" s="1197"/>
      <c r="AB20" s="1195">
        <f>Emboss!AE64</f>
        <v>22</v>
      </c>
      <c r="AC20" s="1196"/>
      <c r="AD20" s="1197"/>
      <c r="AE20" s="1195">
        <f>Emboss!AH64</f>
        <v>22</v>
      </c>
      <c r="AF20" s="1196"/>
      <c r="AG20" s="1197"/>
      <c r="AH20" s="1195">
        <f>Emboss!AK64</f>
        <v>22</v>
      </c>
      <c r="AI20" s="1196"/>
      <c r="AJ20" s="1197"/>
      <c r="AK20" s="1195">
        <f>Emboss!AN64</f>
        <v>22</v>
      </c>
      <c r="AL20" s="1196"/>
      <c r="AM20" s="1197"/>
      <c r="AN20" s="1195">
        <f>Emboss!AQ64</f>
        <v>22</v>
      </c>
      <c r="AO20" s="1196"/>
      <c r="AP20" s="1197"/>
      <c r="AQ20" s="1195">
        <f>Emboss!AZ64</f>
        <v>22</v>
      </c>
      <c r="AR20" s="1196"/>
      <c r="AS20" s="1197"/>
      <c r="AT20" s="1195">
        <f>Emboss!BC64</f>
        <v>22</v>
      </c>
      <c r="AU20" s="1196"/>
      <c r="AV20" s="1197"/>
      <c r="AW20" s="1195">
        <f>Emboss!BL64</f>
        <v>22</v>
      </c>
      <c r="AX20" s="1196"/>
      <c r="AY20" s="1197"/>
      <c r="AZ20" s="1195">
        <f>Emboss!BO64</f>
        <v>22</v>
      </c>
      <c r="BA20" s="1196"/>
      <c r="BB20" s="1197"/>
      <c r="BC20" s="1195">
        <f>Emboss!BR64</f>
        <v>32</v>
      </c>
      <c r="BD20" s="1196"/>
      <c r="BE20" s="1197"/>
      <c r="BF20" s="1195">
        <f>Emboss!BU64</f>
        <v>32</v>
      </c>
      <c r="BG20" s="1196"/>
      <c r="BH20" s="1197"/>
      <c r="BI20" s="1195">
        <f>Emboss!BX64</f>
        <v>32</v>
      </c>
      <c r="BJ20" s="1196"/>
      <c r="BK20" s="1197"/>
      <c r="BL20" s="1195">
        <f>Emboss!CA64</f>
        <v>32</v>
      </c>
      <c r="BM20" s="1196"/>
      <c r="BN20" s="1197"/>
      <c r="BO20" s="1195">
        <f>Emboss!CD64</f>
        <v>32</v>
      </c>
      <c r="BP20" s="1196"/>
      <c r="BQ20" s="1197"/>
      <c r="BR20" s="1195">
        <f>Emboss!CG64</f>
        <v>32</v>
      </c>
      <c r="BS20" s="1196"/>
      <c r="BT20" s="1197"/>
      <c r="BU20" s="1195">
        <f>Emboss!CJ64</f>
        <v>32</v>
      </c>
      <c r="BV20" s="1196"/>
      <c r="BW20" s="1197"/>
      <c r="BX20" s="1195">
        <f>Emboss!CM64</f>
        <v>32</v>
      </c>
      <c r="BY20" s="1196"/>
      <c r="BZ20" s="1197"/>
      <c r="CA20" s="1195">
        <f>Emboss!CP64</f>
        <v>32</v>
      </c>
      <c r="CB20" s="1196"/>
      <c r="CC20" s="1197"/>
      <c r="CD20" s="1195">
        <f>Emboss!CS64</f>
        <v>32</v>
      </c>
      <c r="CE20" s="1196"/>
      <c r="CF20" s="1197"/>
      <c r="CG20" s="1195">
        <f>Emboss!CV64</f>
        <v>32</v>
      </c>
      <c r="CH20" s="1196"/>
      <c r="CI20" s="1197"/>
      <c r="CJ20" s="1195">
        <f>Emboss!CY64</f>
        <v>32</v>
      </c>
      <c r="CK20" s="1196"/>
      <c r="CL20" s="1197"/>
      <c r="CM20" s="1195">
        <f>Emboss!DB64</f>
        <v>32</v>
      </c>
      <c r="CN20" s="1196"/>
      <c r="CO20" s="1197"/>
      <c r="CP20" s="1195">
        <f>Emboss!DE64</f>
        <v>32</v>
      </c>
      <c r="CQ20" s="1196"/>
      <c r="CR20" s="1197"/>
      <c r="CS20" s="1195">
        <f>Emboss!DH64</f>
        <v>32</v>
      </c>
      <c r="CT20" s="1196"/>
      <c r="CU20" s="1197"/>
      <c r="CV20" s="1195">
        <f>Emboss!DK64</f>
        <v>32</v>
      </c>
      <c r="CW20" s="1196"/>
      <c r="CX20" s="1197"/>
      <c r="CY20" s="1195">
        <f>Emboss!DN64</f>
        <v>32</v>
      </c>
      <c r="CZ20" s="1196"/>
      <c r="DA20" s="1197"/>
    </row>
    <row r="21" spans="1:105" customFormat="1" ht="20.149999999999999" customHeight="1" x14ac:dyDescent="0.35">
      <c r="G21" s="1189" t="s">
        <v>67</v>
      </c>
      <c r="H21" s="1190"/>
      <c r="I21" s="1191"/>
      <c r="J21" s="1220">
        <f>J20-J19</f>
        <v>22</v>
      </c>
      <c r="K21" s="1221"/>
      <c r="L21" s="1222"/>
      <c r="M21" s="1220">
        <f>Emboss!P65</f>
        <v>22</v>
      </c>
      <c r="N21" s="1221"/>
      <c r="O21" s="1222"/>
      <c r="P21" s="1220">
        <f>Emboss!S65</f>
        <v>22</v>
      </c>
      <c r="Q21" s="1221"/>
      <c r="R21" s="1222"/>
      <c r="S21" s="1220">
        <f>Emboss!V65</f>
        <v>9.4619299745350194</v>
      </c>
      <c r="T21" s="1221"/>
      <c r="U21" s="1222"/>
      <c r="V21" s="1192">
        <f>Emboss!Y65</f>
        <v>7.1430359430404931</v>
      </c>
      <c r="W21" s="1193"/>
      <c r="X21" s="1194"/>
      <c r="Y21" s="1192">
        <f>Emboss!AB65</f>
        <v>9.4266413901854467</v>
      </c>
      <c r="Z21" s="1193"/>
      <c r="AA21" s="1194"/>
      <c r="AB21" s="1192">
        <f>Emboss!AE65</f>
        <v>-0.85150199563174667</v>
      </c>
      <c r="AC21" s="1193"/>
      <c r="AD21" s="1194"/>
      <c r="AE21" s="1192">
        <f>Emboss!AH65</f>
        <v>3.1840382189278635</v>
      </c>
      <c r="AF21" s="1193"/>
      <c r="AG21" s="1194"/>
      <c r="AH21" s="1192">
        <f>Emboss!AK65</f>
        <v>-1.0660165965835162</v>
      </c>
      <c r="AI21" s="1193"/>
      <c r="AJ21" s="1194"/>
      <c r="AK21" s="1192">
        <f>Emboss!AN65</f>
        <v>16.457643889669697</v>
      </c>
      <c r="AL21" s="1193"/>
      <c r="AM21" s="1194"/>
      <c r="AN21" s="1192">
        <f>Emboss!AQ65</f>
        <v>18.83653846153846</v>
      </c>
      <c r="AO21" s="1193"/>
      <c r="AP21" s="1194"/>
      <c r="AQ21" s="1192">
        <f>Emboss!AZ65</f>
        <v>14.107852855448517</v>
      </c>
      <c r="AR21" s="1193"/>
      <c r="AS21" s="1194"/>
      <c r="AT21" s="1192">
        <f>Emboss!BC65</f>
        <v>21.148758671699976</v>
      </c>
      <c r="AU21" s="1193"/>
      <c r="AV21" s="1194"/>
      <c r="AW21" s="1192">
        <f>Emboss!BL65</f>
        <v>3.6193439635388316</v>
      </c>
      <c r="AX21" s="1193"/>
      <c r="AY21" s="1194"/>
      <c r="AZ21" s="1192">
        <f>Emboss!BO65</f>
        <v>19.329833153754159</v>
      </c>
      <c r="BA21" s="1193"/>
      <c r="BB21" s="1194"/>
      <c r="BC21" s="1192">
        <f>Emboss!BR65</f>
        <v>22.381973544306561</v>
      </c>
      <c r="BD21" s="1193"/>
      <c r="BE21" s="1194"/>
      <c r="BF21" s="1192">
        <f>Emboss!BU65</f>
        <v>21.194174035374857</v>
      </c>
      <c r="BG21" s="1193"/>
      <c r="BH21" s="1194"/>
      <c r="BI21" s="1192">
        <f>Emboss!BX65</f>
        <v>23.767219978927351</v>
      </c>
      <c r="BJ21" s="1193"/>
      <c r="BK21" s="1194"/>
      <c r="BL21" s="1192">
        <f>Emboss!CA65</f>
        <v>14.175320961531032</v>
      </c>
      <c r="BM21" s="1193"/>
      <c r="BN21" s="1194"/>
      <c r="BO21" s="1192">
        <f>Emboss!CD65</f>
        <v>26.280682091455922</v>
      </c>
      <c r="BP21" s="1193"/>
      <c r="BQ21" s="1194"/>
      <c r="BR21" s="1192">
        <f>Emboss!CG65</f>
        <v>29.270574326105962</v>
      </c>
      <c r="BS21" s="1193"/>
      <c r="BT21" s="1194"/>
      <c r="BU21" s="1192">
        <f>Emboss!CJ65</f>
        <v>29.413110506214956</v>
      </c>
      <c r="BV21" s="1193"/>
      <c r="BW21" s="1194"/>
      <c r="BX21" s="1192">
        <f>Emboss!CM65</f>
        <v>28.588220272392686</v>
      </c>
      <c r="BY21" s="1193"/>
      <c r="BZ21" s="1194"/>
      <c r="CA21" s="1192">
        <f>Emboss!CP65</f>
        <v>25.521838836800828</v>
      </c>
      <c r="CB21" s="1193"/>
      <c r="CC21" s="1194"/>
      <c r="CD21" s="1192">
        <f>Emboss!CS65</f>
        <v>24.89265335346898</v>
      </c>
      <c r="CE21" s="1193"/>
      <c r="CF21" s="1194"/>
      <c r="CG21" s="1192">
        <f>Emboss!CV65</f>
        <v>25.742013582908186</v>
      </c>
      <c r="CH21" s="1193"/>
      <c r="CI21" s="1194"/>
      <c r="CJ21" s="1192">
        <f>Emboss!CY65</f>
        <v>26.460982114376719</v>
      </c>
      <c r="CK21" s="1193"/>
      <c r="CL21" s="1194"/>
      <c r="CM21" s="1192">
        <f>Emboss!DB65</f>
        <v>26.55888686559258</v>
      </c>
      <c r="CN21" s="1193"/>
      <c r="CO21" s="1194"/>
      <c r="CP21" s="1192">
        <f>Emboss!DE65</f>
        <v>18.117961800251997</v>
      </c>
      <c r="CQ21" s="1193"/>
      <c r="CR21" s="1194"/>
      <c r="CS21" s="1192">
        <f>Emboss!DH65</f>
        <v>18.117961800251997</v>
      </c>
      <c r="CT21" s="1193"/>
      <c r="CU21" s="1194"/>
      <c r="CV21" s="1192">
        <f>Emboss!DK65</f>
        <v>15.033064422530224</v>
      </c>
      <c r="CW21" s="1193"/>
      <c r="CX21" s="1194"/>
      <c r="CY21" s="1192">
        <f>Emboss!DN65</f>
        <v>21.105241149298013</v>
      </c>
      <c r="CZ21" s="1193"/>
      <c r="DA21" s="1194"/>
    </row>
    <row r="22" spans="1:105" customFormat="1" ht="20.149999999999999" customHeight="1" x14ac:dyDescent="0.35"/>
    <row r="23" spans="1:105" customFormat="1" ht="20.149999999999999" customHeight="1" x14ac:dyDescent="0.35">
      <c r="W23" t="s">
        <v>68</v>
      </c>
    </row>
    <row r="24" spans="1:105" customFormat="1" ht="20.149999999999999" customHeight="1" x14ac:dyDescent="0.35">
      <c r="G24" s="4"/>
      <c r="H24" s="4"/>
      <c r="I24" s="4"/>
      <c r="J24" s="1217" t="e">
        <f>+#REF!</f>
        <v>#REF!</v>
      </c>
      <c r="K24" s="1218"/>
      <c r="L24" s="1219"/>
      <c r="M24" s="1217" t="str">
        <f>'Cut Press'!P32</f>
        <v>WEEK PRODUKSI  37</v>
      </c>
      <c r="N24" s="1218"/>
      <c r="O24" s="1219"/>
      <c r="P24" s="1217" t="str">
        <f>'Cut Press'!S32</f>
        <v>WEEK PRODUKSI  38</v>
      </c>
      <c r="Q24" s="1218"/>
      <c r="R24" s="1219"/>
      <c r="S24" s="1217" t="str">
        <f>'Cut Press'!V32</f>
        <v>WEEK PRODUKSI  39</v>
      </c>
      <c r="T24" s="1218"/>
      <c r="U24" s="1219"/>
      <c r="V24" s="1212" t="str">
        <f>'Cut Press'!Y32</f>
        <v>TOTAL WEEK  39</v>
      </c>
      <c r="W24" s="1212"/>
      <c r="X24" s="1213"/>
      <c r="Y24" s="1207" t="str">
        <f>'Cut Press'!AB32</f>
        <v>WEEK PRODUKSI  40</v>
      </c>
      <c r="Z24" s="1207"/>
      <c r="AA24" s="1208"/>
      <c r="AB24" s="1207" t="str">
        <f>'Cut Press'!AE32</f>
        <v>WEEK PRODUKSI  41</v>
      </c>
      <c r="AC24" s="1207"/>
      <c r="AD24" s="1208"/>
      <c r="AE24" s="1207" t="str">
        <f>'Cut Press'!AH32</f>
        <v>WEEK PRODUKSI  42</v>
      </c>
      <c r="AF24" s="1207"/>
      <c r="AG24" s="1208"/>
      <c r="AH24" s="1207" t="str">
        <f>'Cut Press'!AK32</f>
        <v>WEEK PRODUKSI  43</v>
      </c>
      <c r="AI24" s="1207"/>
      <c r="AJ24" s="1208"/>
      <c r="AK24" s="1207" t="str">
        <f>'Cut Press'!AN32</f>
        <v>WEEK PRODUKSI  44</v>
      </c>
      <c r="AL24" s="1207"/>
      <c r="AM24" s="1208"/>
      <c r="AN24" s="1207" t="str">
        <f>'Cut Press'!AQ32</f>
        <v>WEEK PRODUKSI  45</v>
      </c>
      <c r="AO24" s="1207"/>
      <c r="AP24" s="1208"/>
      <c r="AQ24" s="1207" t="str">
        <f>'Cut Press'!AW32</f>
        <v>WEEK PRODUKSI + ORI   45</v>
      </c>
      <c r="AR24" s="1207"/>
      <c r="AS24" s="1208"/>
      <c r="AT24" s="1214" t="str">
        <f>'Cut Press'!BC32</f>
        <v>WEEK ORI  46</v>
      </c>
      <c r="AU24" s="1207"/>
      <c r="AV24" s="1208"/>
      <c r="AW24" s="1214" t="str">
        <f>'Cut Press'!BF32</f>
        <v>WEEK ORI  47</v>
      </c>
      <c r="AX24" s="1207"/>
      <c r="AY24" s="1208"/>
      <c r="AZ24" s="1214" t="str">
        <f>'Cut Press'!BI32</f>
        <v>WEEK ORI  48</v>
      </c>
      <c r="BA24" s="1207"/>
      <c r="BB24" s="1208"/>
      <c r="BC24" s="1214" t="str">
        <f>'Cut Press'!BL32</f>
        <v>WEEK ORI  49</v>
      </c>
      <c r="BD24" s="1207"/>
      <c r="BE24" s="1208"/>
      <c r="BF24" s="1214" t="str">
        <f>'Cut Press'!BO32</f>
        <v>WEEK ORI  50</v>
      </c>
      <c r="BG24" s="1207"/>
      <c r="BH24" s="1208"/>
      <c r="BI24" s="1214" t="str">
        <f>'Cut Press'!BR32</f>
        <v>WEEK ORI  51</v>
      </c>
      <c r="BJ24" s="1207"/>
      <c r="BK24" s="1208"/>
      <c r="BL24" s="1214" t="str">
        <f>'Cut Press'!BU32</f>
        <v>WEEK ORI  52</v>
      </c>
      <c r="BM24" s="1207"/>
      <c r="BN24" s="1208"/>
      <c r="BO24" s="1214" t="str">
        <f>'Cut Press'!BX32</f>
        <v>WEEK ORI  1</v>
      </c>
      <c r="BP24" s="1207"/>
      <c r="BQ24" s="1208"/>
      <c r="BR24" s="1214" t="str">
        <f>'Cut Press'!CA32</f>
        <v>WEEK ORI  2</v>
      </c>
      <c r="BS24" s="1207"/>
      <c r="BT24" s="1208"/>
      <c r="BU24" s="1214" t="str">
        <f>'Cut Press'!CD32</f>
        <v>WEEK ORI  3</v>
      </c>
      <c r="BV24" s="1207"/>
      <c r="BW24" s="1208"/>
      <c r="BX24" s="1207" t="str">
        <f>'Cut Press'!CG32</f>
        <v>WEEK ORI  4</v>
      </c>
      <c r="BY24" s="1207"/>
      <c r="BZ24" s="1208"/>
      <c r="CA24" s="1207" t="str">
        <f>'Cut Press'!CJ32</f>
        <v>WEEK ORI  5</v>
      </c>
      <c r="CB24" s="1207"/>
      <c r="CC24" s="1208"/>
      <c r="CD24" s="1207" t="str">
        <f>'Cut Press'!CM32</f>
        <v>WEEK ORI  6</v>
      </c>
      <c r="CE24" s="1207"/>
      <c r="CF24" s="1208"/>
      <c r="CG24" s="1207" t="str">
        <f>'Cut Press'!CP32</f>
        <v>WEEK ORI  7</v>
      </c>
      <c r="CH24" s="1207"/>
      <c r="CI24" s="1208"/>
      <c r="CJ24" s="1207" t="str">
        <f>'Cut Press'!CS32</f>
        <v>WEEK ORI  8</v>
      </c>
      <c r="CK24" s="1207"/>
      <c r="CL24" s="1208"/>
      <c r="CM24" s="1207" t="str">
        <f>'Cut Press'!CV32</f>
        <v>WEEK ORI  9</v>
      </c>
      <c r="CN24" s="1207"/>
      <c r="CO24" s="1208"/>
      <c r="CP24" s="1207" t="str">
        <f>'Cut Press'!CY32</f>
        <v>WEEK ORI  10</v>
      </c>
      <c r="CQ24" s="1207"/>
      <c r="CR24" s="1208"/>
      <c r="CS24" s="1207" t="str">
        <f>'Cut Press'!DB32</f>
        <v>WEEK ORI  12</v>
      </c>
      <c r="CT24" s="1207"/>
      <c r="CU24" s="1208"/>
      <c r="CV24" s="1207" t="str">
        <f>'Cut Press'!DE32</f>
        <v>WEEK ORI  13</v>
      </c>
      <c r="CW24" s="1207"/>
      <c r="CX24" s="1208"/>
      <c r="CY24" s="1207" t="str">
        <f>'Cut Press'!DH32</f>
        <v>WEEK ORI  14</v>
      </c>
      <c r="CZ24" s="1207"/>
      <c r="DA24" s="1208"/>
    </row>
    <row r="25" spans="1:105" customFormat="1" ht="20.149999999999999" customHeight="1" x14ac:dyDescent="0.35">
      <c r="G25" s="1198" t="s">
        <v>119</v>
      </c>
      <c r="H25" s="1199"/>
      <c r="I25" s="1200"/>
      <c r="J25" s="1204">
        <f>K$35</f>
        <v>0</v>
      </c>
      <c r="K25" s="1205"/>
      <c r="L25" s="1206"/>
      <c r="M25" s="1186">
        <f>'Cut Press'!P34</f>
        <v>0</v>
      </c>
      <c r="N25" s="1187"/>
      <c r="O25" s="1188"/>
      <c r="P25" s="1186">
        <f>'Cut Press'!S34</f>
        <v>9462</v>
      </c>
      <c r="Q25" s="1187"/>
      <c r="R25" s="1188"/>
      <c r="S25" s="1186">
        <f>'Cut Press'!V34</f>
        <v>12324</v>
      </c>
      <c r="T25" s="1187"/>
      <c r="U25" s="1188"/>
      <c r="V25" s="1186">
        <f>'Cut Press'!Y34</f>
        <v>21786</v>
      </c>
      <c r="W25" s="1187"/>
      <c r="X25" s="1188"/>
      <c r="Y25" s="1186">
        <f>'Cut Press'!AB34</f>
        <v>36030</v>
      </c>
      <c r="Z25" s="1187"/>
      <c r="AA25" s="1188"/>
      <c r="AB25" s="1186">
        <f>'Cut Press'!AE34</f>
        <v>68376</v>
      </c>
      <c r="AC25" s="1187"/>
      <c r="AD25" s="1188"/>
      <c r="AE25" s="1186">
        <f>'Cut Press'!AH34</f>
        <v>55860</v>
      </c>
      <c r="AF25" s="1187"/>
      <c r="AG25" s="1188"/>
      <c r="AH25" s="1186">
        <f>'Cut Press'!AK34</f>
        <v>24456</v>
      </c>
      <c r="AI25" s="1187"/>
      <c r="AJ25" s="1188"/>
      <c r="AK25" s="1186">
        <f>'Cut Press'!AN34</f>
        <v>1362</v>
      </c>
      <c r="AL25" s="1187"/>
      <c r="AM25" s="1188"/>
      <c r="AN25" s="1186">
        <f>'Cut Press'!AQ34</f>
        <v>3300</v>
      </c>
      <c r="AO25" s="1187"/>
      <c r="AP25" s="1188"/>
      <c r="AQ25" s="1186">
        <f>'Cut Press'!AW34</f>
        <v>32293.5</v>
      </c>
      <c r="AR25" s="1187"/>
      <c r="AS25" s="1188"/>
      <c r="AT25" s="1186">
        <f>'Cut Press'!BC34</f>
        <v>4072.5</v>
      </c>
      <c r="AU25" s="1187"/>
      <c r="AV25" s="1188"/>
      <c r="AW25" s="1186">
        <f>'Cut Press'!BF34</f>
        <v>110947.5</v>
      </c>
      <c r="AX25" s="1187"/>
      <c r="AY25" s="1188"/>
      <c r="AZ25" s="1186">
        <f>'Cut Press'!BI34</f>
        <v>26380.5</v>
      </c>
      <c r="BA25" s="1187"/>
      <c r="BB25" s="1188"/>
      <c r="BC25" s="1186">
        <f>'Cut Press'!BL34</f>
        <v>56629.5</v>
      </c>
      <c r="BD25" s="1187"/>
      <c r="BE25" s="1188"/>
      <c r="BF25" s="1186">
        <f>'Cut Press'!BO34</f>
        <v>59863.5</v>
      </c>
      <c r="BG25" s="1187"/>
      <c r="BH25" s="1188"/>
      <c r="BI25" s="1186">
        <f>'Cut Press'!BR34</f>
        <v>44239.5</v>
      </c>
      <c r="BJ25" s="1187"/>
      <c r="BK25" s="1188"/>
      <c r="BL25" s="1186">
        <f>'Cut Press'!BU34</f>
        <v>80077.5</v>
      </c>
      <c r="BM25" s="1187"/>
      <c r="BN25" s="1188"/>
      <c r="BO25" s="1186">
        <f>'Cut Press'!BX34</f>
        <v>25533.599999999999</v>
      </c>
      <c r="BP25" s="1187"/>
      <c r="BQ25" s="1188"/>
      <c r="BR25" s="1186">
        <f>'Cut Press'!CA34</f>
        <v>9849.6</v>
      </c>
      <c r="BS25" s="1187"/>
      <c r="BT25" s="1188"/>
      <c r="BU25" s="1186">
        <f>'Cut Press'!CD34</f>
        <v>9003.6</v>
      </c>
      <c r="BV25" s="1187"/>
      <c r="BW25" s="1188"/>
      <c r="BX25" s="1186">
        <f>'Cut Press'!CG34</f>
        <v>13899.599999999999</v>
      </c>
      <c r="BY25" s="1187"/>
      <c r="BZ25" s="1188"/>
      <c r="CA25" s="1186">
        <f>'Cut Press'!CJ34</f>
        <v>15645.599999999999</v>
      </c>
      <c r="CB25" s="1187"/>
      <c r="CC25" s="1188"/>
      <c r="CD25" s="1186">
        <f>'Cut Press'!CM34</f>
        <v>10498.5</v>
      </c>
      <c r="CE25" s="1187"/>
      <c r="CF25" s="1188"/>
      <c r="CG25" s="1186">
        <f>'Cut Press'!CP34</f>
        <v>10960.5</v>
      </c>
      <c r="CH25" s="1187"/>
      <c r="CI25" s="1188"/>
      <c r="CJ25" s="1186">
        <f>'Cut Press'!CS34</f>
        <v>10210.5</v>
      </c>
      <c r="CK25" s="1187"/>
      <c r="CL25" s="1188"/>
      <c r="CM25" s="1186">
        <f>'Cut Press'!CV34</f>
        <v>10210.5</v>
      </c>
      <c r="CN25" s="1187"/>
      <c r="CO25" s="1188"/>
      <c r="CP25" s="1186">
        <f>'Cut Press'!CY34</f>
        <v>63454.5</v>
      </c>
      <c r="CQ25" s="1187"/>
      <c r="CR25" s="1188"/>
      <c r="CS25" s="1186">
        <f>'Cut Press'!DB34</f>
        <v>63454.5</v>
      </c>
      <c r="CT25" s="1187"/>
      <c r="CU25" s="1188"/>
      <c r="CV25" s="1186">
        <f>'Cut Press'!DE34</f>
        <v>63454.5</v>
      </c>
      <c r="CW25" s="1187"/>
      <c r="CX25" s="1188"/>
      <c r="CY25" s="1186">
        <f>'Cut Press'!DH34</f>
        <v>63454.5</v>
      </c>
      <c r="CZ25" s="1187"/>
      <c r="DA25" s="1188"/>
    </row>
    <row r="26" spans="1:105" customFormat="1" ht="20.149999999999999" customHeight="1" x14ac:dyDescent="0.35">
      <c r="A26" s="211" t="s">
        <v>176</v>
      </c>
      <c r="C26" s="177" t="s">
        <v>118</v>
      </c>
      <c r="D26" s="93">
        <v>16</v>
      </c>
      <c r="G26" s="1198" t="s">
        <v>120</v>
      </c>
      <c r="H26" s="1199"/>
      <c r="I26" s="1200"/>
      <c r="J26" s="1195">
        <f>L$35</f>
        <v>0</v>
      </c>
      <c r="K26" s="1196"/>
      <c r="L26" s="1197"/>
      <c r="M26" s="1195">
        <f>'Cut Press'!P35</f>
        <v>0</v>
      </c>
      <c r="N26" s="1196"/>
      <c r="O26" s="1197"/>
      <c r="P26" s="1195">
        <f>'Cut Press'!S35</f>
        <v>0</v>
      </c>
      <c r="Q26" s="1196"/>
      <c r="R26" s="1197"/>
      <c r="S26" s="1195">
        <f>'Cut Press'!V35</f>
        <v>2.7151515151515153</v>
      </c>
      <c r="T26" s="1196"/>
      <c r="U26" s="1197"/>
      <c r="V26" s="1223">
        <f>'Cut Press'!Y35</f>
        <v>4.8796536796536802</v>
      </c>
      <c r="W26" s="1224"/>
      <c r="X26" s="1225"/>
      <c r="Y26" s="1201">
        <f>'Cut Press'!AB35</f>
        <v>8.5044733044733043</v>
      </c>
      <c r="Z26" s="1202"/>
      <c r="AA26" s="1203"/>
      <c r="AB26" s="1201">
        <f>'Cut Press'!AE35</f>
        <v>18.077922077922079</v>
      </c>
      <c r="AC26" s="1202"/>
      <c r="AD26" s="1203"/>
      <c r="AE26" s="1201">
        <f>'Cut Press'!AH35</f>
        <v>12.335930735930734</v>
      </c>
      <c r="AF26" s="1202"/>
      <c r="AG26" s="1203"/>
      <c r="AH26" s="1201">
        <f>'Cut Press'!AK35</f>
        <v>6.3792207792207787</v>
      </c>
      <c r="AI26" s="1202"/>
      <c r="AJ26" s="1203"/>
      <c r="AK26" s="1201">
        <f>'Cut Press'!AN35</f>
        <v>0.78614718614718615</v>
      </c>
      <c r="AL26" s="1202"/>
      <c r="AM26" s="1203"/>
      <c r="AN26" s="1201">
        <f>'Cut Press'!AQ35</f>
        <v>1.9047619047619047</v>
      </c>
      <c r="AO26" s="1202"/>
      <c r="AP26" s="1203"/>
      <c r="AQ26" s="1201">
        <f>'Cut Press'!AW35</f>
        <v>7.4831168831168835</v>
      </c>
      <c r="AR26" s="1202"/>
      <c r="AS26" s="1203"/>
      <c r="AT26" s="1201">
        <f>'Cut Press'!BC35</f>
        <v>0.78354978354978355</v>
      </c>
      <c r="AU26" s="1202"/>
      <c r="AV26" s="1203"/>
      <c r="AW26" s="1201">
        <f>'Cut Press'!BF35</f>
        <v>21.921212121212122</v>
      </c>
      <c r="AX26" s="1202"/>
      <c r="AY26" s="1203"/>
      <c r="AZ26" s="1201">
        <f>'Cut Press'!BI35</f>
        <v>0.74563492063492065</v>
      </c>
      <c r="BA26" s="1202"/>
      <c r="BB26" s="1203"/>
      <c r="BC26" s="1201">
        <f>'Cut Press'!BL35</f>
        <v>10.371039844509232</v>
      </c>
      <c r="BD26" s="1202"/>
      <c r="BE26" s="1203"/>
      <c r="BF26" s="1201">
        <f>'Cut Press'!BO35</f>
        <v>11.517748917748918</v>
      </c>
      <c r="BG26" s="1202"/>
      <c r="BH26" s="1203"/>
      <c r="BI26" s="1201">
        <f>'Cut Press'!BR35</f>
        <v>8.511688311688312</v>
      </c>
      <c r="BJ26" s="1202"/>
      <c r="BK26" s="1203"/>
      <c r="BL26" s="1201">
        <f>'Cut Press'!BU35</f>
        <v>15.406926406926406</v>
      </c>
      <c r="BM26" s="1202"/>
      <c r="BN26" s="1203"/>
      <c r="BO26" s="1201">
        <f>'Cut Press'!BX35</f>
        <v>17.16952380952381</v>
      </c>
      <c r="BP26" s="1202"/>
      <c r="BQ26" s="1203"/>
      <c r="BR26" s="1201">
        <f>'Cut Press'!CA35</f>
        <v>1.8950649350649351</v>
      </c>
      <c r="BS26" s="1202"/>
      <c r="BT26" s="1203"/>
      <c r="BU26" s="1201">
        <f>'Cut Press'!CD35</f>
        <v>1.7322943722943722</v>
      </c>
      <c r="BV26" s="1202"/>
      <c r="BW26" s="1203"/>
      <c r="BX26" s="1201">
        <f>'Cut Press'!CG35</f>
        <v>2.6742857142857144</v>
      </c>
      <c r="BY26" s="1202"/>
      <c r="BZ26" s="1203"/>
      <c r="CA26" s="1201">
        <f>'Cut Press'!CJ35</f>
        <v>3.6791534391534393</v>
      </c>
      <c r="CB26" s="1202"/>
      <c r="CC26" s="1203"/>
      <c r="CD26" s="1201">
        <f>'Cut Press'!CM35</f>
        <v>2.6042328042328045</v>
      </c>
      <c r="CE26" s="1202"/>
      <c r="CF26" s="1203"/>
      <c r="CG26" s="1201">
        <f>'Cut Press'!CP35</f>
        <v>2.3974025974025972</v>
      </c>
      <c r="CH26" s="1202"/>
      <c r="CI26" s="1203"/>
      <c r="CJ26" s="1201">
        <f>'Cut Press'!CS35</f>
        <v>1.9645021645021645</v>
      </c>
      <c r="CK26" s="1202"/>
      <c r="CL26" s="1203"/>
      <c r="CM26" s="1201">
        <f>'Cut Press'!CV35</f>
        <v>1.9645021645021645</v>
      </c>
      <c r="CN26" s="1202"/>
      <c r="CO26" s="1203"/>
      <c r="CP26" s="1201">
        <f>'Cut Press'!CY35</f>
        <v>12.208658008658009</v>
      </c>
      <c r="CQ26" s="1202"/>
      <c r="CR26" s="1203"/>
      <c r="CS26" s="1201">
        <f>'Cut Press'!DB35</f>
        <v>12.208658008658009</v>
      </c>
      <c r="CT26" s="1202"/>
      <c r="CU26" s="1203"/>
      <c r="CV26" s="1201">
        <f>'Cut Press'!DE35</f>
        <v>14.921693121693123</v>
      </c>
      <c r="CW26" s="1202"/>
      <c r="CX26" s="1203"/>
      <c r="CY26" s="1201">
        <f>'Cut Press'!DH35</f>
        <v>12.208658008658009</v>
      </c>
      <c r="CZ26" s="1202"/>
      <c r="DA26" s="1203"/>
    </row>
    <row r="27" spans="1:105" customFormat="1" ht="20.149999999999999" customHeight="1" x14ac:dyDescent="0.35">
      <c r="G27" s="1198" t="s">
        <v>108</v>
      </c>
      <c r="H27" s="1199"/>
      <c r="I27" s="1200"/>
      <c r="J27" s="1195">
        <v>8</v>
      </c>
      <c r="K27" s="1196"/>
      <c r="L27" s="1197"/>
      <c r="M27" s="1195">
        <f>'Cut Press'!P36</f>
        <v>8</v>
      </c>
      <c r="N27" s="1196"/>
      <c r="O27" s="1197"/>
      <c r="P27" s="1195">
        <f>'Cut Press'!S36</f>
        <v>8</v>
      </c>
      <c r="Q27" s="1196"/>
      <c r="R27" s="1197"/>
      <c r="S27" s="1195">
        <f>'Cut Press'!V36</f>
        <v>8</v>
      </c>
      <c r="T27" s="1196"/>
      <c r="U27" s="1197"/>
      <c r="V27" s="1201">
        <f>'Cut Press'!Y36</f>
        <v>16</v>
      </c>
      <c r="W27" s="1202"/>
      <c r="X27" s="1203"/>
      <c r="Y27" s="1195">
        <f>'Cut Press'!AB36</f>
        <v>16</v>
      </c>
      <c r="Z27" s="1196"/>
      <c r="AA27" s="1197"/>
      <c r="AB27" s="1195">
        <f>'Cut Press'!AE36</f>
        <v>16</v>
      </c>
      <c r="AC27" s="1196"/>
      <c r="AD27" s="1197"/>
      <c r="AE27" s="1195">
        <f>'Cut Press'!AH36</f>
        <v>16</v>
      </c>
      <c r="AF27" s="1196"/>
      <c r="AG27" s="1197"/>
      <c r="AH27" s="1195">
        <f>'Cut Press'!AK36</f>
        <v>16</v>
      </c>
      <c r="AI27" s="1196"/>
      <c r="AJ27" s="1197"/>
      <c r="AK27" s="1195">
        <f>'Cut Press'!AN36</f>
        <v>16</v>
      </c>
      <c r="AL27" s="1196"/>
      <c r="AM27" s="1197"/>
      <c r="AN27" s="1195">
        <f>'Cut Press'!AQ36</f>
        <v>16</v>
      </c>
      <c r="AO27" s="1196"/>
      <c r="AP27" s="1197"/>
      <c r="AQ27" s="1195">
        <f>'Cut Press'!AW36</f>
        <v>16</v>
      </c>
      <c r="AR27" s="1196"/>
      <c r="AS27" s="1197"/>
      <c r="AT27" s="1195">
        <f>'Cut Press'!BC36</f>
        <v>16</v>
      </c>
      <c r="AU27" s="1196"/>
      <c r="AV27" s="1197"/>
      <c r="AW27" s="1195">
        <f>'Cut Press'!BF36</f>
        <v>16</v>
      </c>
      <c r="AX27" s="1196"/>
      <c r="AY27" s="1197"/>
      <c r="AZ27" s="1195">
        <f>'Cut Press'!BI36</f>
        <v>16</v>
      </c>
      <c r="BA27" s="1196"/>
      <c r="BB27" s="1197"/>
      <c r="BC27" s="1195">
        <f>'Cut Press'!BL36</f>
        <v>16</v>
      </c>
      <c r="BD27" s="1196"/>
      <c r="BE27" s="1197"/>
      <c r="BF27" s="1195">
        <f>'Cut Press'!BO36</f>
        <v>16</v>
      </c>
      <c r="BG27" s="1196"/>
      <c r="BH27" s="1197"/>
      <c r="BI27" s="1195">
        <f>'Cut Press'!BR36</f>
        <v>16</v>
      </c>
      <c r="BJ27" s="1196"/>
      <c r="BK27" s="1197"/>
      <c r="BL27" s="1195">
        <f>'Cut Press'!BU36</f>
        <v>16</v>
      </c>
      <c r="BM27" s="1196"/>
      <c r="BN27" s="1197"/>
      <c r="BO27" s="1195">
        <f>'Cut Press'!BX36</f>
        <v>16</v>
      </c>
      <c r="BP27" s="1196"/>
      <c r="BQ27" s="1197"/>
      <c r="BR27" s="1195">
        <f>'Cut Press'!CA36</f>
        <v>16</v>
      </c>
      <c r="BS27" s="1196"/>
      <c r="BT27" s="1197"/>
      <c r="BU27" s="1195">
        <f>'Cut Press'!CD36</f>
        <v>16</v>
      </c>
      <c r="BV27" s="1196"/>
      <c r="BW27" s="1197"/>
      <c r="BX27" s="1195">
        <f>'Cut Press'!CG36</f>
        <v>16</v>
      </c>
      <c r="BY27" s="1196"/>
      <c r="BZ27" s="1197"/>
      <c r="CA27" s="1195">
        <f>'Cut Press'!CJ36</f>
        <v>16</v>
      </c>
      <c r="CB27" s="1196"/>
      <c r="CC27" s="1197"/>
      <c r="CD27" s="1195">
        <f>'Cut Press'!CM36</f>
        <v>16</v>
      </c>
      <c r="CE27" s="1196"/>
      <c r="CF27" s="1197"/>
      <c r="CG27" s="1195">
        <f>'Cut Press'!CP36</f>
        <v>16</v>
      </c>
      <c r="CH27" s="1196"/>
      <c r="CI27" s="1197"/>
      <c r="CJ27" s="1195">
        <f>'Cut Press'!CS36</f>
        <v>16</v>
      </c>
      <c r="CK27" s="1196"/>
      <c r="CL27" s="1197"/>
      <c r="CM27" s="1195">
        <f>'Cut Press'!CV36</f>
        <v>16</v>
      </c>
      <c r="CN27" s="1196"/>
      <c r="CO27" s="1197"/>
      <c r="CP27" s="1195">
        <f>'Cut Press'!CY36</f>
        <v>16</v>
      </c>
      <c r="CQ27" s="1196"/>
      <c r="CR27" s="1197"/>
      <c r="CS27" s="1195">
        <f>'Cut Press'!DB36</f>
        <v>16</v>
      </c>
      <c r="CT27" s="1196"/>
      <c r="CU27" s="1197"/>
      <c r="CV27" s="1195">
        <f>'Cut Press'!DE36</f>
        <v>16</v>
      </c>
      <c r="CW27" s="1196"/>
      <c r="CX27" s="1197"/>
      <c r="CY27" s="1195">
        <f>'Cut Press'!DH36</f>
        <v>16</v>
      </c>
      <c r="CZ27" s="1196"/>
      <c r="DA27" s="1197"/>
    </row>
    <row r="28" spans="1:105" customFormat="1" ht="20.149999999999999" customHeight="1" x14ac:dyDescent="0.35">
      <c r="G28" s="1189" t="s">
        <v>67</v>
      </c>
      <c r="H28" s="1190"/>
      <c r="I28" s="1191"/>
      <c r="J28" s="1220">
        <f>J27-J26</f>
        <v>8</v>
      </c>
      <c r="K28" s="1221"/>
      <c r="L28" s="1222"/>
      <c r="M28" s="1220">
        <f>'Cut Press'!P37</f>
        <v>8</v>
      </c>
      <c r="N28" s="1221"/>
      <c r="O28" s="1222"/>
      <c r="P28" s="1220">
        <f>'Cut Press'!S37</f>
        <v>8</v>
      </c>
      <c r="Q28" s="1221"/>
      <c r="R28" s="1222"/>
      <c r="S28" s="1220">
        <f>'Cut Press'!V37</f>
        <v>5.2848484848484851</v>
      </c>
      <c r="T28" s="1221"/>
      <c r="U28" s="1222"/>
      <c r="V28" s="1220">
        <f>'Cut Press'!Y37</f>
        <v>11.12034632034632</v>
      </c>
      <c r="W28" s="1221"/>
      <c r="X28" s="1222"/>
      <c r="Y28" s="1192">
        <f>'Cut Press'!AB37</f>
        <v>7.4955266955266957</v>
      </c>
      <c r="Z28" s="1193"/>
      <c r="AA28" s="1194"/>
      <c r="AB28" s="1192">
        <f>'Cut Press'!AE37</f>
        <v>-2.0779220779220786</v>
      </c>
      <c r="AC28" s="1193"/>
      <c r="AD28" s="1194"/>
      <c r="AE28" s="1192">
        <f>'Cut Press'!AH37</f>
        <v>3.6640692640692656</v>
      </c>
      <c r="AF28" s="1193"/>
      <c r="AG28" s="1194"/>
      <c r="AH28" s="1192">
        <f>'Cut Press'!AK37</f>
        <v>9.6207792207792213</v>
      </c>
      <c r="AI28" s="1193"/>
      <c r="AJ28" s="1194"/>
      <c r="AK28" s="1192">
        <f>'Cut Press'!AN37</f>
        <v>15.213852813852814</v>
      </c>
      <c r="AL28" s="1193"/>
      <c r="AM28" s="1194"/>
      <c r="AN28" s="1192">
        <f>'Cut Press'!AQ37</f>
        <v>14.095238095238095</v>
      </c>
      <c r="AO28" s="1193"/>
      <c r="AP28" s="1194"/>
      <c r="AQ28" s="1192">
        <f>'Cut Press'!AW37</f>
        <v>8.5168831168831165</v>
      </c>
      <c r="AR28" s="1193"/>
      <c r="AS28" s="1194"/>
      <c r="AT28" s="1192">
        <f>'Cut Press'!BC37</f>
        <v>15.216450216450216</v>
      </c>
      <c r="AU28" s="1193"/>
      <c r="AV28" s="1194"/>
      <c r="AW28" s="1192">
        <f>'Cut Press'!BF37</f>
        <v>-5.9212121212121218</v>
      </c>
      <c r="AX28" s="1193"/>
      <c r="AY28" s="1194"/>
      <c r="AZ28" s="1192">
        <f>'Cut Press'!BI37</f>
        <v>15.25436507936508</v>
      </c>
      <c r="BA28" s="1193"/>
      <c r="BB28" s="1194"/>
      <c r="BC28" s="1192">
        <f>'Cut Press'!BL37</f>
        <v>5.628960155490768</v>
      </c>
      <c r="BD28" s="1193"/>
      <c r="BE28" s="1194"/>
      <c r="BF28" s="1192">
        <f>'Cut Press'!BO37</f>
        <v>4.4822510822510822</v>
      </c>
      <c r="BG28" s="1193"/>
      <c r="BH28" s="1194"/>
      <c r="BI28" s="1192">
        <f>'Cut Press'!BR37</f>
        <v>7.488311688311688</v>
      </c>
      <c r="BJ28" s="1193"/>
      <c r="BK28" s="1194"/>
      <c r="BL28" s="1192">
        <f>'Cut Press'!BU37</f>
        <v>0.5930735930735942</v>
      </c>
      <c r="BM28" s="1193"/>
      <c r="BN28" s="1194"/>
      <c r="BO28" s="1192">
        <f>'Cut Press'!BX37</f>
        <v>-1.1695238095238096</v>
      </c>
      <c r="BP28" s="1193"/>
      <c r="BQ28" s="1194"/>
      <c r="BR28" s="1192">
        <f>'Cut Press'!CA37</f>
        <v>14.104935064935065</v>
      </c>
      <c r="BS28" s="1193"/>
      <c r="BT28" s="1194"/>
      <c r="BU28" s="1192">
        <f>'Cut Press'!CD37</f>
        <v>14.267705627705627</v>
      </c>
      <c r="BV28" s="1193"/>
      <c r="BW28" s="1194"/>
      <c r="BX28" s="1192">
        <f>'Cut Press'!CG37</f>
        <v>13.325714285714286</v>
      </c>
      <c r="BY28" s="1193"/>
      <c r="BZ28" s="1194"/>
      <c r="CA28" s="1192">
        <f>'Cut Press'!CJ37</f>
        <v>12.320846560846562</v>
      </c>
      <c r="CB28" s="1193"/>
      <c r="CC28" s="1194"/>
      <c r="CD28" s="1192">
        <f>'Cut Press'!CM37</f>
        <v>13.395767195767196</v>
      </c>
      <c r="CE28" s="1193"/>
      <c r="CF28" s="1194"/>
      <c r="CG28" s="1192">
        <f>'Cut Press'!CP37</f>
        <v>13.602597402597404</v>
      </c>
      <c r="CH28" s="1193"/>
      <c r="CI28" s="1194"/>
      <c r="CJ28" s="1192">
        <f>'Cut Press'!CS37</f>
        <v>14.035497835497836</v>
      </c>
      <c r="CK28" s="1193"/>
      <c r="CL28" s="1194"/>
      <c r="CM28" s="1192">
        <f>'Cut Press'!CV37</f>
        <v>14.035497835497836</v>
      </c>
      <c r="CN28" s="1193"/>
      <c r="CO28" s="1194"/>
      <c r="CP28" s="1192">
        <f>'Cut Press'!CY37</f>
        <v>3.7913419913419908</v>
      </c>
      <c r="CQ28" s="1193"/>
      <c r="CR28" s="1194"/>
      <c r="CS28" s="1192">
        <f>'Cut Press'!DB37</f>
        <v>3.7913419913419908</v>
      </c>
      <c r="CT28" s="1193"/>
      <c r="CU28" s="1194"/>
      <c r="CV28" s="1192">
        <f>'Cut Press'!DE37</f>
        <v>1.0783068783068774</v>
      </c>
      <c r="CW28" s="1193"/>
      <c r="CX28" s="1194"/>
      <c r="CY28" s="1192">
        <f>'Cut Press'!DH37</f>
        <v>3.7913419913419908</v>
      </c>
      <c r="CZ28" s="1193"/>
      <c r="DA28" s="1194"/>
    </row>
    <row r="29" spans="1:105" customFormat="1" x14ac:dyDescent="0.35"/>
    <row r="30" spans="1:105" x14ac:dyDescent="0.35">
      <c r="C30"/>
      <c r="D30"/>
    </row>
    <row r="32" spans="1:105" ht="20.149999999999999" customHeight="1" x14ac:dyDescent="0.35">
      <c r="J32" s="1209">
        <f>+J9</f>
        <v>0</v>
      </c>
      <c r="K32" s="1210"/>
      <c r="L32" s="1211"/>
      <c r="M32" s="1209">
        <f>+M9</f>
        <v>0</v>
      </c>
      <c r="N32" s="1210"/>
      <c r="O32" s="1210"/>
      <c r="P32" s="1209">
        <f>+P9</f>
        <v>0</v>
      </c>
      <c r="Q32" s="1210"/>
      <c r="R32" s="1211"/>
      <c r="S32" s="1209">
        <f>+S9</f>
        <v>0</v>
      </c>
      <c r="T32" s="1210"/>
      <c r="U32" s="1210"/>
      <c r="V32" s="1226" t="str">
        <f>Nosew!V26</f>
        <v>TOTAL WEEK   39</v>
      </c>
      <c r="W32" s="1226"/>
      <c r="X32" s="1227"/>
      <c r="Y32" s="1207" t="str">
        <f>Nosew!Y26</f>
        <v>WEEK  PRODUKSI  40</v>
      </c>
      <c r="Z32" s="1207"/>
      <c r="AA32" s="1208"/>
      <c r="AB32" s="1207" t="str">
        <f>Nosew!AB26</f>
        <v>WEEK  PRODUKSI  41</v>
      </c>
      <c r="AC32" s="1207"/>
      <c r="AD32" s="1208"/>
      <c r="AE32" s="1207" t="str">
        <f>Nosew!AE26</f>
        <v>WEEK  PRODUKSI  42</v>
      </c>
      <c r="AF32" s="1207"/>
      <c r="AG32" s="1208"/>
      <c r="AH32" s="1207" t="str">
        <f>Nosew!AH26</f>
        <v>WEEK  PRODUKSI  43</v>
      </c>
      <c r="AI32" s="1207"/>
      <c r="AJ32" s="1208"/>
      <c r="AK32" s="1207" t="str">
        <f>Nosew!AK26</f>
        <v>WEEK  PRODUKSI  44</v>
      </c>
      <c r="AL32" s="1207"/>
      <c r="AM32" s="1208"/>
      <c r="AN32" s="1207" t="str">
        <f>Nosew!AN26</f>
        <v>WEEK  PRODUKSI  45</v>
      </c>
      <c r="AO32" s="1207"/>
      <c r="AP32" s="1208"/>
      <c r="AQ32" s="1207" t="str">
        <f>Nosew!AT26</f>
        <v>WEEK  PRODUKSI  + ORI  45</v>
      </c>
      <c r="AR32" s="1207"/>
      <c r="AS32" s="1208"/>
      <c r="AT32" s="1207" t="str">
        <f>Nosew!AZ26</f>
        <v>WEEK ORI  46</v>
      </c>
      <c r="AU32" s="1207"/>
      <c r="AV32" s="1208"/>
      <c r="AW32" s="1207" t="str">
        <f>Nosew!BC26</f>
        <v>WEEK ORI  47</v>
      </c>
      <c r="AX32" s="1207"/>
      <c r="AY32" s="1208"/>
      <c r="AZ32" s="1207" t="str">
        <f>Nosew!BF26</f>
        <v>WEEK ORI  48</v>
      </c>
      <c r="BA32" s="1207"/>
      <c r="BB32" s="1208"/>
      <c r="BC32" s="1207" t="str">
        <f>Nosew!BI26</f>
        <v>WEEK ORI  49</v>
      </c>
      <c r="BD32" s="1207"/>
      <c r="BE32" s="1208"/>
      <c r="BF32" s="1207" t="str">
        <f>Nosew!BL26</f>
        <v>WEEK ORI  50</v>
      </c>
      <c r="BG32" s="1207"/>
      <c r="BH32" s="1208"/>
      <c r="BI32" s="1207" t="str">
        <f>Nosew!BO26</f>
        <v>WEEK ORI  51</v>
      </c>
      <c r="BJ32" s="1207"/>
      <c r="BK32" s="1208"/>
      <c r="BL32" s="1207" t="str">
        <f>Nosew!BR26</f>
        <v>WEEK ORI  52</v>
      </c>
      <c r="BM32" s="1207"/>
      <c r="BN32" s="1208"/>
      <c r="BO32" s="1207" t="str">
        <f>Nosew!BU26</f>
        <v>WEEK ORI  1</v>
      </c>
      <c r="BP32" s="1207"/>
      <c r="BQ32" s="1208"/>
      <c r="BR32" s="1207" t="str">
        <f>Nosew!BX26</f>
        <v>WEEK ORI  2</v>
      </c>
      <c r="BS32" s="1207"/>
      <c r="BT32" s="1208"/>
      <c r="BU32" s="1207" t="str">
        <f>Nosew!CA26</f>
        <v>WEEK ORI  3</v>
      </c>
      <c r="BV32" s="1207"/>
      <c r="BW32" s="1208"/>
      <c r="BX32" s="1207" t="str">
        <f>Nosew!CD26</f>
        <v>WEEK ORI  4</v>
      </c>
      <c r="BY32" s="1207"/>
      <c r="BZ32" s="1208"/>
      <c r="CA32" s="1207" t="str">
        <f>Nosew!CG26</f>
        <v>WEEK ORI  5</v>
      </c>
      <c r="CB32" s="1207"/>
      <c r="CC32" s="1208"/>
      <c r="CD32" s="1207" t="str">
        <f>Nosew!CJ26</f>
        <v>WEEK ORI  6</v>
      </c>
      <c r="CE32" s="1207"/>
      <c r="CF32" s="1208"/>
      <c r="CG32" s="1207" t="str">
        <f>Nosew!CM26</f>
        <v>WEEK ORI  7</v>
      </c>
      <c r="CH32" s="1207"/>
      <c r="CI32" s="1208"/>
      <c r="CJ32" s="1207" t="str">
        <f>Nosew!CP26</f>
        <v>WEEK ORI  8</v>
      </c>
      <c r="CK32" s="1207"/>
      <c r="CL32" s="1208"/>
      <c r="CM32" s="1207" t="str">
        <f>Nosew!CS26</f>
        <v>WEEK ORI  9</v>
      </c>
      <c r="CN32" s="1207"/>
      <c r="CO32" s="1208"/>
      <c r="CP32" s="1207" t="str">
        <f>Nosew!CV26</f>
        <v>WEEK ORI  10</v>
      </c>
      <c r="CQ32" s="1207"/>
      <c r="CR32" s="1208"/>
      <c r="CS32" s="1207" t="str">
        <f>Nosew!CY26</f>
        <v>WEEK ORI  12</v>
      </c>
      <c r="CT32" s="1207"/>
      <c r="CU32" s="1208"/>
      <c r="CV32" s="1207" t="str">
        <f>Nosew!DB26</f>
        <v>WEEK ORI  13</v>
      </c>
      <c r="CW32" s="1207"/>
      <c r="CX32" s="1208"/>
      <c r="CY32" s="1207" t="str">
        <f>Nosew!DE26</f>
        <v>WEEK ORI  14</v>
      </c>
      <c r="CZ32" s="1207"/>
      <c r="DA32" s="1208"/>
    </row>
    <row r="33" spans="1:105" ht="20.149999999999999" customHeight="1" x14ac:dyDescent="0.35">
      <c r="G33" s="1198" t="s">
        <v>107</v>
      </c>
      <c r="H33" s="1199"/>
      <c r="I33" s="1200"/>
      <c r="J33" s="1204">
        <f>K29</f>
        <v>0</v>
      </c>
      <c r="K33" s="1205"/>
      <c r="L33" s="1206"/>
      <c r="M33" s="1204">
        <f>N29</f>
        <v>0</v>
      </c>
      <c r="N33" s="1205"/>
      <c r="O33" s="1206"/>
      <c r="P33" s="1204">
        <f>Q29</f>
        <v>0</v>
      </c>
      <c r="Q33" s="1205"/>
      <c r="R33" s="1206"/>
      <c r="S33" s="1204">
        <f>T29</f>
        <v>0</v>
      </c>
      <c r="T33" s="1205"/>
      <c r="U33" s="1206"/>
      <c r="V33" s="1186">
        <f>Nosew!V27</f>
        <v>18619.5</v>
      </c>
      <c r="W33" s="1187"/>
      <c r="X33" s="1188"/>
      <c r="Y33" s="1186">
        <f>Nosew!Y27</f>
        <v>26924.5</v>
      </c>
      <c r="Z33" s="1187"/>
      <c r="AA33" s="1188"/>
      <c r="AB33" s="1186">
        <f>Nosew!AB27</f>
        <v>30432</v>
      </c>
      <c r="AC33" s="1187"/>
      <c r="AD33" s="1188"/>
      <c r="AE33" s="1186">
        <f>Nosew!AE27</f>
        <v>21996</v>
      </c>
      <c r="AF33" s="1187"/>
      <c r="AG33" s="1188"/>
      <c r="AH33" s="1186">
        <f>Nosew!AH27</f>
        <v>26742</v>
      </c>
      <c r="AI33" s="1187"/>
      <c r="AJ33" s="1188"/>
      <c r="AK33" s="1186">
        <f>Nosew!AK27</f>
        <v>8016</v>
      </c>
      <c r="AL33" s="1187"/>
      <c r="AM33" s="1188"/>
      <c r="AN33" s="1186">
        <f>Nosew!AN27</f>
        <v>4320</v>
      </c>
      <c r="AO33" s="1187"/>
      <c r="AP33" s="1188"/>
      <c r="AQ33" s="1186">
        <f>Nosew!AT27</f>
        <v>14524.5</v>
      </c>
      <c r="AR33" s="1187"/>
      <c r="AS33" s="1188"/>
      <c r="AT33" s="1186">
        <f>Nosew!AZ27</f>
        <v>5530.5</v>
      </c>
      <c r="AU33" s="1187"/>
      <c r="AV33" s="1188"/>
      <c r="AW33" s="1186">
        <f>Nosew!BC27</f>
        <v>16186.5</v>
      </c>
      <c r="AX33" s="1187"/>
      <c r="AY33" s="1188"/>
      <c r="AZ33" s="1186">
        <f>Nosew!BF27</f>
        <v>36964.5</v>
      </c>
      <c r="BA33" s="1187"/>
      <c r="BB33" s="1188"/>
      <c r="BC33" s="1186">
        <f>Nosew!BI27</f>
        <v>9255</v>
      </c>
      <c r="BD33" s="1187"/>
      <c r="BE33" s="1188"/>
      <c r="BF33" s="1186">
        <f>Nosew!BL27</f>
        <v>17859</v>
      </c>
      <c r="BG33" s="1187"/>
      <c r="BH33" s="1188"/>
      <c r="BI33" s="1186">
        <f>Nosew!BO27</f>
        <v>11457</v>
      </c>
      <c r="BJ33" s="1187"/>
      <c r="BK33" s="1188"/>
      <c r="BL33" s="1186">
        <f>Nosew!BR27</f>
        <v>19785</v>
      </c>
      <c r="BM33" s="1187"/>
      <c r="BN33" s="1188"/>
      <c r="BO33" s="1186">
        <f>Nosew!BU27</f>
        <v>91206</v>
      </c>
      <c r="BP33" s="1187"/>
      <c r="BQ33" s="1188"/>
      <c r="BR33" s="1186">
        <f>Nosew!BX27</f>
        <v>29028</v>
      </c>
      <c r="BS33" s="1187"/>
      <c r="BT33" s="1188"/>
      <c r="BU33" s="1186">
        <f>Nosew!CA27</f>
        <v>27372</v>
      </c>
      <c r="BV33" s="1187"/>
      <c r="BW33" s="1188"/>
      <c r="BX33" s="1186">
        <f>Nosew!CD27</f>
        <v>26886</v>
      </c>
      <c r="BY33" s="1187"/>
      <c r="BZ33" s="1188"/>
      <c r="CA33" s="1186">
        <f>Nosew!CG27</f>
        <v>28944</v>
      </c>
      <c r="CB33" s="1187"/>
      <c r="CC33" s="1188"/>
      <c r="CD33" s="1186">
        <f>Nosew!CJ27</f>
        <v>34956</v>
      </c>
      <c r="CE33" s="1187"/>
      <c r="CF33" s="1188"/>
      <c r="CG33" s="1186">
        <f>Nosew!CM27</f>
        <v>32382</v>
      </c>
      <c r="CH33" s="1187"/>
      <c r="CI33" s="1188"/>
      <c r="CJ33" s="1186">
        <f>Nosew!CP27</f>
        <v>31632</v>
      </c>
      <c r="CK33" s="1187"/>
      <c r="CL33" s="1188"/>
      <c r="CM33" s="1186">
        <f>Nosew!CS27</f>
        <v>32244</v>
      </c>
      <c r="CN33" s="1187"/>
      <c r="CO33" s="1188"/>
      <c r="CP33" s="1186">
        <f>Nosew!CV27</f>
        <v>45094.5</v>
      </c>
      <c r="CQ33" s="1187"/>
      <c r="CR33" s="1188"/>
      <c r="CS33" s="1186">
        <f>Nosew!CY27</f>
        <v>45094.5</v>
      </c>
      <c r="CT33" s="1187"/>
      <c r="CU33" s="1188"/>
      <c r="CV33" s="1186">
        <f>Nosew!DB27</f>
        <v>45094.5</v>
      </c>
      <c r="CW33" s="1187"/>
      <c r="CX33" s="1188"/>
      <c r="CY33" s="1186">
        <f>Nosew!DE27</f>
        <v>45094.5</v>
      </c>
      <c r="CZ33" s="1187"/>
      <c r="DA33" s="1188"/>
    </row>
    <row r="34" spans="1:105" ht="20.149999999999999" customHeight="1" x14ac:dyDescent="0.35">
      <c r="A34" s="211" t="s">
        <v>177</v>
      </c>
      <c r="C34" s="177" t="s">
        <v>168</v>
      </c>
      <c r="D34" s="210">
        <v>4</v>
      </c>
      <c r="G34" s="1198" t="s">
        <v>80</v>
      </c>
      <c r="H34" s="1199"/>
      <c r="I34" s="1200"/>
      <c r="J34" s="1201">
        <f>L29</f>
        <v>0</v>
      </c>
      <c r="K34" s="1202"/>
      <c r="L34" s="1203"/>
      <c r="M34" s="1201">
        <f>O29</f>
        <v>0</v>
      </c>
      <c r="N34" s="1202"/>
      <c r="O34" s="1203"/>
      <c r="P34" s="1201">
        <f>R29</f>
        <v>0</v>
      </c>
      <c r="Q34" s="1202"/>
      <c r="R34" s="1203"/>
      <c r="S34" s="1201">
        <f>U29</f>
        <v>0</v>
      </c>
      <c r="T34" s="1202"/>
      <c r="U34" s="1203"/>
      <c r="V34" s="1201">
        <f>Nosew!V28</f>
        <v>2.3933216783216782</v>
      </c>
      <c r="W34" s="1202"/>
      <c r="X34" s="1203"/>
      <c r="Y34" s="1201">
        <f>Nosew!Y28</f>
        <v>3.4870779220779218</v>
      </c>
      <c r="Z34" s="1202"/>
      <c r="AA34" s="1203"/>
      <c r="AB34" s="1201">
        <f>Nosew!AB28</f>
        <v>4.2570338752156935</v>
      </c>
      <c r="AC34" s="1202"/>
      <c r="AD34" s="1203"/>
      <c r="AE34" s="1201">
        <f>Nosew!AE28</f>
        <v>3.3825410952683677</v>
      </c>
      <c r="AF34" s="1202"/>
      <c r="AG34" s="1203"/>
      <c r="AH34" s="1201">
        <f>Nosew!AH28</f>
        <v>4.3464662610117148</v>
      </c>
      <c r="AI34" s="1202"/>
      <c r="AJ34" s="1203"/>
      <c r="AK34" s="1201">
        <f>Nosew!AK28</f>
        <v>1.0048951048951049</v>
      </c>
      <c r="AL34" s="1202"/>
      <c r="AM34" s="1203"/>
      <c r="AN34" s="1201">
        <f>Nosew!AN28</f>
        <v>0.561038961038961</v>
      </c>
      <c r="AO34" s="1202"/>
      <c r="AP34" s="1203"/>
      <c r="AQ34" s="1201">
        <f>Nosew!AT28</f>
        <v>2.6368654073199522</v>
      </c>
      <c r="AR34" s="1202"/>
      <c r="AS34" s="1203"/>
      <c r="AT34" s="1201">
        <f>Nosew!AZ28</f>
        <v>1.1175974025974025</v>
      </c>
      <c r="AU34" s="1202"/>
      <c r="AV34" s="1203"/>
      <c r="AW34" s="1201">
        <f>Nosew!BC28</f>
        <v>3.0942625556261922</v>
      </c>
      <c r="AX34" s="1202"/>
      <c r="AY34" s="1203"/>
      <c r="AZ34" s="1201">
        <f>Nosew!BF28</f>
        <v>5.5338829352465719</v>
      </c>
      <c r="BA34" s="1202"/>
      <c r="BB34" s="1203"/>
      <c r="BC34" s="1201">
        <f>Nosew!BI28</f>
        <v>1.4692434837889385</v>
      </c>
      <c r="BD34" s="1202"/>
      <c r="BE34" s="1203"/>
      <c r="BF34" s="1201">
        <f>Nosew!BL28</f>
        <v>3.3061157024793393</v>
      </c>
      <c r="BG34" s="1202"/>
      <c r="BH34" s="1203"/>
      <c r="BI34" s="1201">
        <f>Nosew!BO28</f>
        <v>2.594687131050768</v>
      </c>
      <c r="BJ34" s="1202"/>
      <c r="BK34" s="1203"/>
      <c r="BL34" s="1201">
        <f>Nosew!BR28</f>
        <v>4.1058874458874461</v>
      </c>
      <c r="BM34" s="1202"/>
      <c r="BN34" s="1203"/>
      <c r="BO34" s="1201">
        <f>Nosew!BU28</f>
        <v>16.370395382395383</v>
      </c>
      <c r="BP34" s="1202"/>
      <c r="BQ34" s="1203"/>
      <c r="BR34" s="1201">
        <f>Nosew!BX28</f>
        <v>5.3370077195531751</v>
      </c>
      <c r="BS34" s="1202"/>
      <c r="BT34" s="1203"/>
      <c r="BU34" s="1201">
        <f>Nosew!CA28</f>
        <v>5.1554710743801664</v>
      </c>
      <c r="BV34" s="1202"/>
      <c r="BW34" s="1203"/>
      <c r="BX34" s="1201">
        <f>Nosew!CD28</f>
        <v>5.0407131050767422</v>
      </c>
      <c r="BY34" s="1202"/>
      <c r="BZ34" s="1203"/>
      <c r="CA34" s="1201">
        <f>Nosew!CG28</f>
        <v>5.5266635182998822</v>
      </c>
      <c r="CB34" s="1202"/>
      <c r="CC34" s="1203"/>
      <c r="CD34" s="1201">
        <f>Nosew!CJ28</f>
        <v>8.2943639693639692</v>
      </c>
      <c r="CE34" s="1202"/>
      <c r="CF34" s="1203"/>
      <c r="CG34" s="1201">
        <f>Nosew!CM28</f>
        <v>5.1548588224961849</v>
      </c>
      <c r="CH34" s="1202"/>
      <c r="CI34" s="1203"/>
      <c r="CJ34" s="1201">
        <f>Nosew!CP28</f>
        <v>4.6840047452547449</v>
      </c>
      <c r="CK34" s="1202"/>
      <c r="CL34" s="1203"/>
      <c r="CM34" s="1201">
        <f>Nosew!CS28</f>
        <v>4.4554062604062601</v>
      </c>
      <c r="CN34" s="1202"/>
      <c r="CO34" s="1203"/>
      <c r="CP34" s="1201">
        <f>Nosew!CV28</f>
        <v>6.1090259740259736</v>
      </c>
      <c r="CQ34" s="1202"/>
      <c r="CR34" s="1203"/>
      <c r="CS34" s="1201">
        <f>Nosew!CY28</f>
        <v>5.5240909090909085</v>
      </c>
      <c r="CT34" s="1202"/>
      <c r="CU34" s="1203"/>
      <c r="CV34" s="1201">
        <f>Nosew!DB28</f>
        <v>5.8767637917637909</v>
      </c>
      <c r="CW34" s="1202"/>
      <c r="CX34" s="1203"/>
      <c r="CY34" s="1201">
        <f>Nosew!DE28</f>
        <v>5.1062801484230054</v>
      </c>
      <c r="CZ34" s="1202"/>
      <c r="DA34" s="1203"/>
    </row>
    <row r="35" spans="1:105" ht="20.149999999999999" customHeight="1" x14ac:dyDescent="0.35">
      <c r="C35" s="177" t="s">
        <v>169</v>
      </c>
      <c r="D35" s="210">
        <v>5</v>
      </c>
      <c r="G35" s="1198" t="s">
        <v>158</v>
      </c>
      <c r="H35" s="1199"/>
      <c r="I35" s="1200"/>
      <c r="J35" s="1195">
        <f>+$D$34</f>
        <v>4</v>
      </c>
      <c r="K35" s="1196"/>
      <c r="L35" s="1197"/>
      <c r="M35" s="1195">
        <f>+$D$34</f>
        <v>4</v>
      </c>
      <c r="N35" s="1196"/>
      <c r="O35" s="1197"/>
      <c r="P35" s="1195">
        <f>+$D$34</f>
        <v>4</v>
      </c>
      <c r="Q35" s="1196"/>
      <c r="R35" s="1197"/>
      <c r="S35" s="1195">
        <f>+$D$34</f>
        <v>4</v>
      </c>
      <c r="T35" s="1196"/>
      <c r="U35" s="1197"/>
      <c r="V35" s="1195">
        <f>Nosew!V29</f>
        <v>4</v>
      </c>
      <c r="W35" s="1196"/>
      <c r="X35" s="1197"/>
      <c r="Y35" s="1195">
        <f>Nosew!Y29</f>
        <v>4</v>
      </c>
      <c r="Z35" s="1196"/>
      <c r="AA35" s="1197"/>
      <c r="AB35" s="1195">
        <f>Nosew!AB29</f>
        <v>6</v>
      </c>
      <c r="AC35" s="1196"/>
      <c r="AD35" s="1197"/>
      <c r="AE35" s="1195">
        <f>Nosew!AE29</f>
        <v>6</v>
      </c>
      <c r="AF35" s="1196"/>
      <c r="AG35" s="1197"/>
      <c r="AH35" s="1195">
        <f>Nosew!AH29</f>
        <v>6</v>
      </c>
      <c r="AI35" s="1196"/>
      <c r="AJ35" s="1197"/>
      <c r="AK35" s="1195">
        <f>Nosew!AK29</f>
        <v>6</v>
      </c>
      <c r="AL35" s="1196"/>
      <c r="AM35" s="1197"/>
      <c r="AN35" s="1195">
        <f>Nosew!AN29</f>
        <v>6</v>
      </c>
      <c r="AO35" s="1196"/>
      <c r="AP35" s="1197"/>
      <c r="AQ35" s="1195">
        <f>Nosew!AT29</f>
        <v>6</v>
      </c>
      <c r="AR35" s="1196"/>
      <c r="AS35" s="1197"/>
      <c r="AT35" s="1195">
        <f>Nosew!AZ29</f>
        <v>6</v>
      </c>
      <c r="AU35" s="1196"/>
      <c r="AV35" s="1197"/>
      <c r="AW35" s="1195">
        <f>Nosew!BC29</f>
        <v>6</v>
      </c>
      <c r="AX35" s="1196"/>
      <c r="AY35" s="1197"/>
      <c r="AZ35" s="1195">
        <f>Nosew!BF29</f>
        <v>6</v>
      </c>
      <c r="BA35" s="1196"/>
      <c r="BB35" s="1197"/>
      <c r="BC35" s="1195">
        <f>Nosew!BI29</f>
        <v>6</v>
      </c>
      <c r="BD35" s="1196"/>
      <c r="BE35" s="1197"/>
      <c r="BF35" s="1195">
        <f>Nosew!BL29</f>
        <v>6</v>
      </c>
      <c r="BG35" s="1196"/>
      <c r="BH35" s="1197"/>
      <c r="BI35" s="1195">
        <f>Nosew!BO29</f>
        <v>6</v>
      </c>
      <c r="BJ35" s="1196"/>
      <c r="BK35" s="1197"/>
      <c r="BL35" s="1195">
        <f>Nosew!BR29</f>
        <v>6</v>
      </c>
      <c r="BM35" s="1196"/>
      <c r="BN35" s="1197"/>
      <c r="BO35" s="1195">
        <f>Nosew!BU29</f>
        <v>6</v>
      </c>
      <c r="BP35" s="1196"/>
      <c r="BQ35" s="1197"/>
      <c r="BR35" s="1195">
        <f>Nosew!BX29</f>
        <v>6</v>
      </c>
      <c r="BS35" s="1196"/>
      <c r="BT35" s="1197"/>
      <c r="BU35" s="1195">
        <f>Nosew!CA29</f>
        <v>6</v>
      </c>
      <c r="BV35" s="1196"/>
      <c r="BW35" s="1197"/>
      <c r="BX35" s="1195">
        <f>Nosew!CD29</f>
        <v>6</v>
      </c>
      <c r="BY35" s="1196"/>
      <c r="BZ35" s="1197"/>
      <c r="CA35" s="1195">
        <f>Nosew!CG29</f>
        <v>6</v>
      </c>
      <c r="CB35" s="1196"/>
      <c r="CC35" s="1197"/>
      <c r="CD35" s="1195">
        <f>Nosew!CJ29</f>
        <v>6</v>
      </c>
      <c r="CE35" s="1196"/>
      <c r="CF35" s="1197"/>
      <c r="CG35" s="1195">
        <f>Nosew!CM29</f>
        <v>6</v>
      </c>
      <c r="CH35" s="1196"/>
      <c r="CI35" s="1197"/>
      <c r="CJ35" s="1195">
        <f>Nosew!CP29</f>
        <v>6</v>
      </c>
      <c r="CK35" s="1196"/>
      <c r="CL35" s="1197"/>
      <c r="CM35" s="1195">
        <f>Nosew!CS29</f>
        <v>6</v>
      </c>
      <c r="CN35" s="1196"/>
      <c r="CO35" s="1197"/>
      <c r="CP35" s="1195">
        <f>Nosew!CV29</f>
        <v>6</v>
      </c>
      <c r="CQ35" s="1196"/>
      <c r="CR35" s="1197"/>
      <c r="CS35" s="1195">
        <f>Nosew!CY29</f>
        <v>6</v>
      </c>
      <c r="CT35" s="1196"/>
      <c r="CU35" s="1197"/>
      <c r="CV35" s="1195">
        <f>Nosew!DB29</f>
        <v>6</v>
      </c>
      <c r="CW35" s="1196"/>
      <c r="CX35" s="1197"/>
      <c r="CY35" s="1195">
        <f>Nosew!DE29</f>
        <v>6</v>
      </c>
      <c r="CZ35" s="1196"/>
      <c r="DA35" s="1197"/>
    </row>
    <row r="36" spans="1:105" ht="20.149999999999999" customHeight="1" x14ac:dyDescent="0.35">
      <c r="C36" s="177" t="s">
        <v>159</v>
      </c>
      <c r="D36" s="210">
        <v>6</v>
      </c>
      <c r="G36" s="1189" t="s">
        <v>67</v>
      </c>
      <c r="H36" s="1190"/>
      <c r="I36" s="1191"/>
      <c r="J36" s="1192">
        <f>J35-J34</f>
        <v>4</v>
      </c>
      <c r="K36" s="1193"/>
      <c r="L36" s="1194"/>
      <c r="M36" s="1192">
        <f>M35-M34</f>
        <v>4</v>
      </c>
      <c r="N36" s="1193"/>
      <c r="O36" s="1194"/>
      <c r="P36" s="1192">
        <f>P35-P34</f>
        <v>4</v>
      </c>
      <c r="Q36" s="1193"/>
      <c r="R36" s="1194"/>
      <c r="S36" s="1192">
        <f>S35-S34</f>
        <v>4</v>
      </c>
      <c r="T36" s="1193"/>
      <c r="U36" s="1194"/>
      <c r="V36" s="1192">
        <f>Nosew!V30</f>
        <v>1.6066783216783218</v>
      </c>
      <c r="W36" s="1193"/>
      <c r="X36" s="1194"/>
      <c r="Y36" s="1192">
        <f>Nosew!Y30</f>
        <v>0.51292207792207822</v>
      </c>
      <c r="Z36" s="1193"/>
      <c r="AA36" s="1194"/>
      <c r="AB36" s="1192">
        <f>Nosew!AB30</f>
        <v>1.7429661247843065</v>
      </c>
      <c r="AC36" s="1193"/>
      <c r="AD36" s="1194"/>
      <c r="AE36" s="1192">
        <f>Nosew!AE30</f>
        <v>2.6174589047316323</v>
      </c>
      <c r="AF36" s="1193"/>
      <c r="AG36" s="1194"/>
      <c r="AH36" s="1192">
        <f>Nosew!AH30</f>
        <v>1.6535337389882852</v>
      </c>
      <c r="AI36" s="1193"/>
      <c r="AJ36" s="1194"/>
      <c r="AK36" s="1192">
        <f>Nosew!AK30</f>
        <v>4.9951048951048946</v>
      </c>
      <c r="AL36" s="1193"/>
      <c r="AM36" s="1194"/>
      <c r="AN36" s="1192">
        <f>Nosew!AN30</f>
        <v>5.4389610389610388</v>
      </c>
      <c r="AO36" s="1193"/>
      <c r="AP36" s="1194"/>
      <c r="AQ36" s="1192">
        <f>Nosew!AT30</f>
        <v>3.3631345926800478</v>
      </c>
      <c r="AR36" s="1193"/>
      <c r="AS36" s="1194"/>
      <c r="AT36" s="1192">
        <f>Nosew!AZ30</f>
        <v>4.8824025974025975</v>
      </c>
      <c r="AU36" s="1193"/>
      <c r="AV36" s="1194"/>
      <c r="AW36" s="1192">
        <f>Nosew!BC30</f>
        <v>2.9057374443738078</v>
      </c>
      <c r="AX36" s="1193"/>
      <c r="AY36" s="1194"/>
      <c r="AZ36" s="1192">
        <f>Nosew!BF30</f>
        <v>0.46611706475342807</v>
      </c>
      <c r="BA36" s="1193"/>
      <c r="BB36" s="1194"/>
      <c r="BC36" s="1192">
        <f>Nosew!BI30</f>
        <v>4.5307565162110617</v>
      </c>
      <c r="BD36" s="1193"/>
      <c r="BE36" s="1194"/>
      <c r="BF36" s="1192">
        <f>Nosew!BL30</f>
        <v>2.6938842975206607</v>
      </c>
      <c r="BG36" s="1193"/>
      <c r="BH36" s="1194"/>
      <c r="BI36" s="1192">
        <f>Nosew!BO30</f>
        <v>3.405312868949232</v>
      </c>
      <c r="BJ36" s="1193"/>
      <c r="BK36" s="1194"/>
      <c r="BL36" s="1192">
        <f>Nosew!BR30</f>
        <v>1.8941125541125539</v>
      </c>
      <c r="BM36" s="1193"/>
      <c r="BN36" s="1194"/>
      <c r="BO36" s="1192">
        <f>Nosew!BU30</f>
        <v>-10.370395382395383</v>
      </c>
      <c r="BP36" s="1193"/>
      <c r="BQ36" s="1194"/>
      <c r="BR36" s="1192">
        <f>Nosew!BX30</f>
        <v>0.6629922804468249</v>
      </c>
      <c r="BS36" s="1193"/>
      <c r="BT36" s="1194"/>
      <c r="BU36" s="1192">
        <f>Nosew!CA30</f>
        <v>0.84452892561983361</v>
      </c>
      <c r="BV36" s="1193"/>
      <c r="BW36" s="1194"/>
      <c r="BX36" s="1192">
        <f>Nosew!CD30</f>
        <v>0.9592868949232578</v>
      </c>
      <c r="BY36" s="1193"/>
      <c r="BZ36" s="1194"/>
      <c r="CA36" s="1192">
        <f>Nosew!CG30</f>
        <v>0.47333648170011777</v>
      </c>
      <c r="CB36" s="1193"/>
      <c r="CC36" s="1194"/>
      <c r="CD36" s="1192">
        <f>Nosew!CJ30</f>
        <v>-2.2943639693639692</v>
      </c>
      <c r="CE36" s="1193"/>
      <c r="CF36" s="1194"/>
      <c r="CG36" s="1192">
        <f>Nosew!CM30</f>
        <v>0.84514117750381512</v>
      </c>
      <c r="CH36" s="1193"/>
      <c r="CI36" s="1194"/>
      <c r="CJ36" s="1192">
        <f>Nosew!CP30</f>
        <v>1.3159952547452551</v>
      </c>
      <c r="CK36" s="1193"/>
      <c r="CL36" s="1194"/>
      <c r="CM36" s="1192">
        <f>Nosew!CS30</f>
        <v>1.5445937395937399</v>
      </c>
      <c r="CN36" s="1193"/>
      <c r="CO36" s="1194"/>
      <c r="CP36" s="1192">
        <f>Nosew!CV30</f>
        <v>-0.10902597402597358</v>
      </c>
      <c r="CQ36" s="1193"/>
      <c r="CR36" s="1194"/>
      <c r="CS36" s="1192">
        <f>Nosew!CY30</f>
        <v>0.4759090909090915</v>
      </c>
      <c r="CT36" s="1193"/>
      <c r="CU36" s="1194"/>
      <c r="CV36" s="1192">
        <f>Nosew!DB30</f>
        <v>0.12323620823620907</v>
      </c>
      <c r="CW36" s="1193"/>
      <c r="CX36" s="1194"/>
      <c r="CY36" s="1192">
        <f>Nosew!DE30</f>
        <v>0.89371985157699463</v>
      </c>
      <c r="CZ36" s="1193"/>
      <c r="DA36" s="1194"/>
    </row>
    <row r="37" spans="1:105" x14ac:dyDescent="0.35">
      <c r="BO37"/>
      <c r="BP37"/>
      <c r="BQ37"/>
      <c r="BR37"/>
      <c r="BS37"/>
      <c r="BT37"/>
      <c r="BU37"/>
      <c r="BV37"/>
      <c r="BW37"/>
      <c r="BX37"/>
      <c r="BY37"/>
      <c r="BZ37"/>
      <c r="CA37"/>
      <c r="CB37"/>
      <c r="CC37"/>
      <c r="CD37"/>
      <c r="CE37"/>
    </row>
    <row r="39" spans="1:105" x14ac:dyDescent="0.35">
      <c r="F39"/>
      <c r="G39"/>
      <c r="H39"/>
      <c r="I39"/>
      <c r="J39"/>
      <c r="K39"/>
      <c r="L39"/>
      <c r="M39"/>
      <c r="N39"/>
      <c r="O39"/>
      <c r="P39"/>
      <c r="Q39"/>
      <c r="R39"/>
      <c r="S39"/>
      <c r="T39"/>
      <c r="U39"/>
      <c r="V39"/>
      <c r="W39"/>
      <c r="X39"/>
      <c r="Y39"/>
      <c r="Z39"/>
      <c r="AA39"/>
    </row>
    <row r="40" spans="1:105" customFormat="1" ht="20.149999999999999" customHeight="1" x14ac:dyDescent="0.35">
      <c r="A40" s="4"/>
      <c r="B40" s="4"/>
      <c r="C40" s="4"/>
      <c r="D40" s="4"/>
      <c r="E40" s="4"/>
      <c r="G40" s="4"/>
      <c r="H40" s="4"/>
      <c r="I40" s="4"/>
      <c r="J40" s="1209">
        <f>+J8</f>
        <v>0</v>
      </c>
      <c r="K40" s="1210"/>
      <c r="L40" s="1211"/>
      <c r="M40" s="1209">
        <f>+M8</f>
        <v>0</v>
      </c>
      <c r="N40" s="1210"/>
      <c r="O40" s="1210"/>
      <c r="P40" s="1209">
        <f>+P8</f>
        <v>0</v>
      </c>
      <c r="Q40" s="1210"/>
      <c r="R40" s="1211"/>
      <c r="S40" s="1209">
        <f>+S8</f>
        <v>0</v>
      </c>
      <c r="T40" s="1210"/>
      <c r="U40" s="1210"/>
      <c r="V40" s="1226" t="str">
        <f>Embroidery!V42</f>
        <v>TOTAL WEEK   39</v>
      </c>
      <c r="W40" s="1226"/>
      <c r="X40" s="1227"/>
      <c r="Y40" s="1207" t="str">
        <f>Embroidery!Y42</f>
        <v>WEEK  PRODUKSI  40</v>
      </c>
      <c r="Z40" s="1207"/>
      <c r="AA40" s="1208"/>
      <c r="AB40" s="1207" t="str">
        <f>Embroidery!AB42</f>
        <v>WEEK  PRODUKSI  41</v>
      </c>
      <c r="AC40" s="1207"/>
      <c r="AD40" s="1208"/>
      <c r="AE40" s="1207" t="str">
        <f>Embroidery!AE42</f>
        <v>WEEK  PRODUKSI  42</v>
      </c>
      <c r="AF40" s="1207"/>
      <c r="AG40" s="1208"/>
      <c r="AH40" s="1207" t="str">
        <f>Embroidery!AH42</f>
        <v>WEEK  PRODUKSI  43</v>
      </c>
      <c r="AI40" s="1207"/>
      <c r="AJ40" s="1208"/>
      <c r="AK40" s="1207" t="str">
        <f>Embroidery!AK42</f>
        <v>WEEK  PRODUKSI  44</v>
      </c>
      <c r="AL40" s="1207"/>
      <c r="AM40" s="1208"/>
      <c r="AN40" s="1207" t="str">
        <f>Embroidery!AN42</f>
        <v>WEEK  PRODUKSI  45</v>
      </c>
      <c r="AO40" s="1207"/>
      <c r="AP40" s="1208"/>
      <c r="AQ40" s="1207" t="str">
        <f>Embroidery!AW42</f>
        <v>WEEK  PRODUKSI  + ORI   45</v>
      </c>
      <c r="AR40" s="1207"/>
      <c r="AS40" s="1208"/>
      <c r="AT40" s="1207" t="str">
        <f>Embroidery!AZ42</f>
        <v>WEEK  PRODUKSI  + ORI   46</v>
      </c>
      <c r="AU40" s="1207"/>
      <c r="AV40" s="1208"/>
      <c r="AW40" s="1207" t="str">
        <f>Embroidery!BI42</f>
        <v>WEEK  ORI  47</v>
      </c>
      <c r="AX40" s="1207"/>
      <c r="AY40" s="1208"/>
      <c r="AZ40" s="1207" t="str">
        <f>Embroidery!BL42</f>
        <v>WEEK  ORI  48</v>
      </c>
      <c r="BA40" s="1207"/>
      <c r="BB40" s="1208"/>
      <c r="BC40" s="1207" t="str">
        <f>Embroidery!BO42</f>
        <v>WEEK  ORI  49</v>
      </c>
      <c r="BD40" s="1207"/>
      <c r="BE40" s="1208"/>
      <c r="BF40" s="1207" t="str">
        <f>Embroidery!BR42</f>
        <v>WEEK  ORI  50</v>
      </c>
      <c r="BG40" s="1207"/>
      <c r="BH40" s="1208"/>
      <c r="BI40" s="1207" t="str">
        <f>Embroidery!BU42</f>
        <v>WEEK  ORI  51</v>
      </c>
      <c r="BJ40" s="1207"/>
      <c r="BK40" s="1208"/>
      <c r="BL40" s="1207" t="str">
        <f>Embroidery!BX42</f>
        <v>WEEK  ORI  52</v>
      </c>
      <c r="BM40" s="1207"/>
      <c r="BN40" s="1208"/>
      <c r="BO40" s="1207" t="str">
        <f>Embroidery!CA42</f>
        <v>WEEK  ORI  1</v>
      </c>
      <c r="BP40" s="1207"/>
      <c r="BQ40" s="1208"/>
      <c r="BR40" s="1207" t="str">
        <f>Embroidery!CD42</f>
        <v>WEEK  ORI  2</v>
      </c>
      <c r="BS40" s="1207"/>
      <c r="BT40" s="1208"/>
      <c r="BU40" s="1207" t="str">
        <f>Embroidery!CG42</f>
        <v>WEEK  ORI  3</v>
      </c>
      <c r="BV40" s="1207"/>
      <c r="BW40" s="1208"/>
      <c r="BX40" s="1207" t="str">
        <f>Embroidery!CJ42</f>
        <v>WEEK  ORI  4</v>
      </c>
      <c r="BY40" s="1207"/>
      <c r="BZ40" s="1208"/>
      <c r="CA40" s="1207" t="str">
        <f>Embroidery!CM42</f>
        <v>WEEK  ORI  5</v>
      </c>
      <c r="CB40" s="1207"/>
      <c r="CC40" s="1208"/>
      <c r="CD40" s="1207" t="str">
        <f>Embroidery!CP42</f>
        <v>WEEK  ORI  6</v>
      </c>
      <c r="CE40" s="1207"/>
      <c r="CF40" s="1208"/>
      <c r="CG40" s="1207" t="str">
        <f>Embroidery!CS42</f>
        <v>WEEK  ORI  7</v>
      </c>
      <c r="CH40" s="1207"/>
      <c r="CI40" s="1208"/>
      <c r="CJ40" s="1207" t="str">
        <f>Embroidery!CV42</f>
        <v>WEEK  ORI  8</v>
      </c>
      <c r="CK40" s="1207"/>
      <c r="CL40" s="1208"/>
      <c r="CM40" s="1207" t="str">
        <f>Embroidery!CY42</f>
        <v>WEEK  ORI  9</v>
      </c>
      <c r="CN40" s="1207"/>
      <c r="CO40" s="1208"/>
      <c r="CP40" s="1207" t="str">
        <f>Embroidery!DB42</f>
        <v>WEEK  ORI  10</v>
      </c>
      <c r="CQ40" s="1207"/>
      <c r="CR40" s="1208"/>
      <c r="CS40" s="1207" t="str">
        <f>Embroidery!DE42</f>
        <v>WEEK  ORI  12</v>
      </c>
      <c r="CT40" s="1207"/>
      <c r="CU40" s="1208"/>
      <c r="CV40" s="1207" t="str">
        <f>Embroidery!DH42</f>
        <v>WEEK  ORI  13</v>
      </c>
      <c r="CW40" s="1207"/>
      <c r="CX40" s="1208"/>
      <c r="CY40" s="1207" t="str">
        <f>Embroidery!DK42</f>
        <v>WEEK  ORI  14</v>
      </c>
      <c r="CZ40" s="1207"/>
      <c r="DA40" s="1208"/>
    </row>
    <row r="41" spans="1:105" customFormat="1" ht="20.149999999999999" customHeight="1" x14ac:dyDescent="0.35">
      <c r="A41" s="4"/>
      <c r="B41" s="4"/>
      <c r="C41" s="4"/>
      <c r="D41" s="4"/>
      <c r="E41" s="4"/>
      <c r="G41" s="1198" t="s">
        <v>64</v>
      </c>
      <c r="H41" s="1199"/>
      <c r="I41" s="1200"/>
      <c r="J41" s="1204">
        <f>K37</f>
        <v>0</v>
      </c>
      <c r="K41" s="1205"/>
      <c r="L41" s="1206"/>
      <c r="M41" s="1204">
        <f>N37</f>
        <v>0</v>
      </c>
      <c r="N41" s="1205"/>
      <c r="O41" s="1206"/>
      <c r="P41" s="1204">
        <f>Q37</f>
        <v>0</v>
      </c>
      <c r="Q41" s="1205"/>
      <c r="R41" s="1206"/>
      <c r="S41" s="1204">
        <f>T37</f>
        <v>0</v>
      </c>
      <c r="T41" s="1205"/>
      <c r="U41" s="1206"/>
      <c r="V41" s="1186">
        <f>Embroidery!V43</f>
        <v>49889</v>
      </c>
      <c r="W41" s="1187"/>
      <c r="X41" s="1188"/>
      <c r="Y41" s="1186">
        <f>Embroidery!Y43</f>
        <v>48335</v>
      </c>
      <c r="Z41" s="1187"/>
      <c r="AA41" s="1188"/>
      <c r="AB41" s="1186">
        <f>Embroidery!AB43</f>
        <v>72446</v>
      </c>
      <c r="AC41" s="1187"/>
      <c r="AD41" s="1188"/>
      <c r="AE41" s="1186">
        <f>Embroidery!AE43</f>
        <v>53706</v>
      </c>
      <c r="AF41" s="1187"/>
      <c r="AG41" s="1188"/>
      <c r="AH41" s="1186">
        <f>Embroidery!AH43</f>
        <v>46416</v>
      </c>
      <c r="AI41" s="1187"/>
      <c r="AJ41" s="1188"/>
      <c r="AK41" s="1186">
        <f>Embroidery!AK43</f>
        <v>16008</v>
      </c>
      <c r="AL41" s="1187"/>
      <c r="AM41" s="1188"/>
      <c r="AN41" s="1186">
        <f>Embroidery!AN43</f>
        <v>14466</v>
      </c>
      <c r="AO41" s="1187"/>
      <c r="AP41" s="1188"/>
      <c r="AQ41" s="1186">
        <f>Embroidery!AW43</f>
        <v>74799.5</v>
      </c>
      <c r="AR41" s="1187"/>
      <c r="AS41" s="1188"/>
      <c r="AT41" s="1186">
        <f>Embroidery!AZ43</f>
        <v>11022.5</v>
      </c>
      <c r="AU41" s="1187"/>
      <c r="AV41" s="1188"/>
      <c r="AW41" s="1186">
        <f>Embroidery!BI43</f>
        <v>107642</v>
      </c>
      <c r="AX41" s="1187"/>
      <c r="AY41" s="1188"/>
      <c r="AZ41" s="1186">
        <f>Embroidery!BL43</f>
        <v>33317</v>
      </c>
      <c r="BA41" s="1187"/>
      <c r="BB41" s="1188"/>
      <c r="BC41" s="1186">
        <f>Embroidery!BO43</f>
        <v>67670</v>
      </c>
      <c r="BD41" s="1187"/>
      <c r="BE41" s="1188"/>
      <c r="BF41" s="1186">
        <f>Embroidery!BR43</f>
        <v>65792</v>
      </c>
      <c r="BG41" s="1187"/>
      <c r="BH41" s="1188"/>
      <c r="BI41" s="1186">
        <f>Embroidery!BU43</f>
        <v>54370</v>
      </c>
      <c r="BJ41" s="1187"/>
      <c r="BK41" s="1188"/>
      <c r="BL41" s="1186">
        <f>Embroidery!BX43</f>
        <v>92224</v>
      </c>
      <c r="BM41" s="1187"/>
      <c r="BN41" s="1188"/>
      <c r="BO41" s="1186">
        <f>Embroidery!CA43</f>
        <v>49040.799999999988</v>
      </c>
      <c r="BP41" s="1187"/>
      <c r="BQ41" s="1188"/>
      <c r="BR41" s="1186">
        <f>Embroidery!CD43</f>
        <v>38252.799999999996</v>
      </c>
      <c r="BS41" s="1187"/>
      <c r="BT41" s="1188"/>
      <c r="BU41" s="1186">
        <f>Embroidery!CG43</f>
        <v>38138.800000000003</v>
      </c>
      <c r="BV41" s="1187"/>
      <c r="BW41" s="1188"/>
      <c r="BX41" s="1186">
        <f>Embroidery!CJ43</f>
        <v>41672.799999999996</v>
      </c>
      <c r="BY41" s="1187"/>
      <c r="BZ41" s="1188"/>
      <c r="CA41" s="1186">
        <f>Embroidery!CM43</f>
        <v>43082.799999999996</v>
      </c>
      <c r="CB41" s="1187"/>
      <c r="CC41" s="1188"/>
      <c r="CD41" s="1186">
        <f>Embroidery!CP43</f>
        <v>32736.5</v>
      </c>
      <c r="CE41" s="1187"/>
      <c r="CF41" s="1188"/>
      <c r="CG41" s="1186">
        <f>Embroidery!CS43</f>
        <v>33198.5</v>
      </c>
      <c r="CH41" s="1187"/>
      <c r="CI41" s="1188"/>
      <c r="CJ41" s="1186">
        <f>Embroidery!CV43</f>
        <v>32448.5</v>
      </c>
      <c r="CK41" s="1187"/>
      <c r="CL41" s="1188"/>
      <c r="CM41" s="1186">
        <f>Embroidery!CY43</f>
        <v>32448.5</v>
      </c>
      <c r="CN41" s="1187"/>
      <c r="CO41" s="1188"/>
      <c r="CP41" s="1186">
        <f>Embroidery!DB43</f>
        <v>72628.5</v>
      </c>
      <c r="CQ41" s="1187"/>
      <c r="CR41" s="1188"/>
      <c r="CS41" s="1186">
        <f>Embroidery!DE43</f>
        <v>72832.5</v>
      </c>
      <c r="CT41" s="1187"/>
      <c r="CU41" s="1188"/>
      <c r="CV41" s="1186">
        <f>Embroidery!DH43</f>
        <v>72652.5</v>
      </c>
      <c r="CW41" s="1187"/>
      <c r="CX41" s="1188"/>
      <c r="CY41" s="1186">
        <f>Embroidery!DK43</f>
        <v>72328.5</v>
      </c>
      <c r="CZ41" s="1187"/>
      <c r="DA41" s="1188"/>
    </row>
    <row r="42" spans="1:105" customFormat="1" ht="20.149999999999999" customHeight="1" x14ac:dyDescent="0.35">
      <c r="A42" s="211" t="s">
        <v>178</v>
      </c>
      <c r="B42" s="4"/>
      <c r="C42" s="177" t="s">
        <v>159</v>
      </c>
      <c r="D42" s="93">
        <v>8</v>
      </c>
      <c r="E42" s="4"/>
      <c r="G42" s="1198" t="s">
        <v>80</v>
      </c>
      <c r="H42" s="1199"/>
      <c r="I42" s="1200"/>
      <c r="J42" s="1201">
        <f>L37</f>
        <v>0</v>
      </c>
      <c r="K42" s="1202"/>
      <c r="L42" s="1203"/>
      <c r="M42" s="1201">
        <f>O37</f>
        <v>0</v>
      </c>
      <c r="N42" s="1202"/>
      <c r="O42" s="1203"/>
      <c r="P42" s="1201">
        <f>R37</f>
        <v>0</v>
      </c>
      <c r="Q42" s="1202"/>
      <c r="R42" s="1203"/>
      <c r="S42" s="1201">
        <f>U37</f>
        <v>0</v>
      </c>
      <c r="T42" s="1202"/>
      <c r="U42" s="1203"/>
      <c r="V42" s="1201">
        <f>Embroidery!V45</f>
        <v>6.5598498408374599</v>
      </c>
      <c r="W42" s="1202"/>
      <c r="X42" s="1203"/>
      <c r="Y42" s="1201">
        <f>Embroidery!Y45</f>
        <v>5.1155574304787637</v>
      </c>
      <c r="Z42" s="1202"/>
      <c r="AA42" s="1203"/>
      <c r="AB42" s="1201">
        <f>Embroidery!AB45</f>
        <v>8.2534980815924559</v>
      </c>
      <c r="AC42" s="1202"/>
      <c r="AD42" s="1203"/>
      <c r="AE42" s="1201">
        <f>Embroidery!AE45</f>
        <v>6.5774239139049042</v>
      </c>
      <c r="AF42" s="1202"/>
      <c r="AG42" s="1203"/>
      <c r="AH42" s="1201">
        <f>Embroidery!AH45</f>
        <v>5.4662315995301842</v>
      </c>
      <c r="AI42" s="1202"/>
      <c r="AJ42" s="1203"/>
      <c r="AK42" s="1201">
        <f>Embroidery!AK45</f>
        <v>1.7618300516960743</v>
      </c>
      <c r="AL42" s="1202"/>
      <c r="AM42" s="1203"/>
      <c r="AN42" s="1201">
        <f>Embroidery!AN45</f>
        <v>1.5507940854326396</v>
      </c>
      <c r="AO42" s="1202"/>
      <c r="AP42" s="1203"/>
      <c r="AQ42" s="1201">
        <f>Embroidery!AW45</f>
        <v>12.853827621160981</v>
      </c>
      <c r="AR42" s="1202"/>
      <c r="AS42" s="1203"/>
      <c r="AT42" s="1201">
        <f>Embroidery!AZ45</f>
        <v>1.5742675621615698</v>
      </c>
      <c r="AU42" s="1202"/>
      <c r="AV42" s="1203"/>
      <c r="AW42" s="1201">
        <f>Embroidery!BI45</f>
        <v>16.681137181201208</v>
      </c>
      <c r="AX42" s="1202"/>
      <c r="AY42" s="1203"/>
      <c r="AZ42" s="1201">
        <f>Embroidery!BL45</f>
        <v>5.7754904477286786</v>
      </c>
      <c r="BA42" s="1202"/>
      <c r="BB42" s="1203"/>
      <c r="BC42" s="1201">
        <f>Embroidery!BO45</f>
        <v>11.252165134648902</v>
      </c>
      <c r="BD42" s="1202"/>
      <c r="BE42" s="1203"/>
      <c r="BF42" s="1201">
        <f>Embroidery!BR45</f>
        <v>10.675728973407546</v>
      </c>
      <c r="BG42" s="1202"/>
      <c r="BH42" s="1203"/>
      <c r="BI42" s="1201">
        <f>Embroidery!BU45</f>
        <v>9.0016613959633442</v>
      </c>
      <c r="BJ42" s="1202"/>
      <c r="BK42" s="1203"/>
      <c r="BL42" s="1201">
        <f>Embroidery!BX45</f>
        <v>18.016833728440869</v>
      </c>
      <c r="BM42" s="1202"/>
      <c r="BN42" s="1203"/>
      <c r="BO42" s="1201">
        <f>Embroidery!CA45</f>
        <v>10.333900689394531</v>
      </c>
      <c r="BP42" s="1202"/>
      <c r="BQ42" s="1203"/>
      <c r="BR42" s="1201">
        <f>Embroidery!CD45</f>
        <v>6.8842338074300677</v>
      </c>
      <c r="BS42" s="1202"/>
      <c r="BT42" s="1203"/>
      <c r="BU42" s="1201">
        <f>Embroidery!CG45</f>
        <v>6.7399909699983711</v>
      </c>
      <c r="BV42" s="1202"/>
      <c r="BW42" s="1203"/>
      <c r="BX42" s="1201">
        <f>Embroidery!CJ45</f>
        <v>7.3426996492083818</v>
      </c>
      <c r="BY42" s="1202"/>
      <c r="BZ42" s="1203"/>
      <c r="CA42" s="1201">
        <f>Embroidery!CM45</f>
        <v>6.3779581971780175</v>
      </c>
      <c r="CB42" s="1202"/>
      <c r="CC42" s="1203"/>
      <c r="CD42" s="1201">
        <f>Embroidery!CP45</f>
        <v>6.987999424517283</v>
      </c>
      <c r="CE42" s="1202"/>
      <c r="CF42" s="1203"/>
      <c r="CG42" s="1201">
        <f>Embroidery!CS45</f>
        <v>5.8083631655141383</v>
      </c>
      <c r="CH42" s="1202"/>
      <c r="CI42" s="1203"/>
      <c r="CJ42" s="1201">
        <f>Embroidery!CV45</f>
        <v>5.6607834724799</v>
      </c>
      <c r="CK42" s="1202"/>
      <c r="CL42" s="1203"/>
      <c r="CM42" s="1201">
        <f>Embroidery!CY45</f>
        <v>5.6607834724799</v>
      </c>
      <c r="CN42" s="1202"/>
      <c r="CO42" s="1203"/>
      <c r="CP42" s="1201">
        <f>Embroidery!DB45</f>
        <v>11.91780687114286</v>
      </c>
      <c r="CQ42" s="1202"/>
      <c r="CR42" s="1203"/>
      <c r="CS42" s="1201">
        <f>Embroidery!DE45</f>
        <v>11.993509919463651</v>
      </c>
      <c r="CT42" s="1202"/>
      <c r="CU42" s="1203"/>
      <c r="CV42" s="1201">
        <f>Embroidery!DH45</f>
        <v>14.594581631256009</v>
      </c>
      <c r="CW42" s="1202"/>
      <c r="CX42" s="1203"/>
      <c r="CY42" s="1201">
        <f>Embroidery!DK45</f>
        <v>11.894336365744644</v>
      </c>
      <c r="CZ42" s="1202"/>
      <c r="DA42" s="1203"/>
    </row>
    <row r="43" spans="1:105" customFormat="1" ht="20.149999999999999" customHeight="1" x14ac:dyDescent="0.35">
      <c r="A43" s="4"/>
      <c r="B43" s="4"/>
      <c r="C43" s="4"/>
      <c r="D43" s="4"/>
      <c r="E43" s="4"/>
      <c r="G43" s="1198" t="s">
        <v>158</v>
      </c>
      <c r="H43" s="1199"/>
      <c r="I43" s="1200"/>
      <c r="J43" s="1195">
        <f>+$D$42</f>
        <v>8</v>
      </c>
      <c r="K43" s="1196"/>
      <c r="L43" s="1197"/>
      <c r="M43" s="1195">
        <f>+$D$42</f>
        <v>8</v>
      </c>
      <c r="N43" s="1196"/>
      <c r="O43" s="1197"/>
      <c r="P43" s="1195">
        <f>+$D$42</f>
        <v>8</v>
      </c>
      <c r="Q43" s="1196"/>
      <c r="R43" s="1197"/>
      <c r="S43" s="1195">
        <f>+$D$42</f>
        <v>8</v>
      </c>
      <c r="T43" s="1196"/>
      <c r="U43" s="1197"/>
      <c r="V43" s="1195">
        <f>Embroidery!V46</f>
        <v>8</v>
      </c>
      <c r="W43" s="1196"/>
      <c r="X43" s="1197"/>
      <c r="Y43" s="1195">
        <f>Embroidery!Y46</f>
        <v>8</v>
      </c>
      <c r="Z43" s="1196"/>
      <c r="AA43" s="1197"/>
      <c r="AB43" s="1195">
        <f>Embroidery!AB46</f>
        <v>8</v>
      </c>
      <c r="AC43" s="1196"/>
      <c r="AD43" s="1197"/>
      <c r="AE43" s="1195">
        <f>Embroidery!AE46</f>
        <v>8</v>
      </c>
      <c r="AF43" s="1196"/>
      <c r="AG43" s="1197"/>
      <c r="AH43" s="1195">
        <f>Embroidery!AH46</f>
        <v>8</v>
      </c>
      <c r="AI43" s="1196"/>
      <c r="AJ43" s="1197"/>
      <c r="AK43" s="1195">
        <f>Embroidery!AK46</f>
        <v>8</v>
      </c>
      <c r="AL43" s="1196"/>
      <c r="AM43" s="1197"/>
      <c r="AN43" s="1195">
        <f>Embroidery!AN46</f>
        <v>8</v>
      </c>
      <c r="AO43" s="1196"/>
      <c r="AP43" s="1197"/>
      <c r="AQ43" s="1195">
        <f>Embroidery!AW46</f>
        <v>8</v>
      </c>
      <c r="AR43" s="1196"/>
      <c r="AS43" s="1197"/>
      <c r="AT43" s="1195">
        <f>Embroidery!AZ46</f>
        <v>8</v>
      </c>
      <c r="AU43" s="1196"/>
      <c r="AV43" s="1197"/>
      <c r="AW43" s="1195">
        <f>Embroidery!BI46</f>
        <v>8</v>
      </c>
      <c r="AX43" s="1196"/>
      <c r="AY43" s="1197"/>
      <c r="AZ43" s="1195">
        <f>Embroidery!BL46</f>
        <v>8</v>
      </c>
      <c r="BA43" s="1196"/>
      <c r="BB43" s="1197"/>
      <c r="BC43" s="1195">
        <f>Embroidery!BO46</f>
        <v>8</v>
      </c>
      <c r="BD43" s="1196"/>
      <c r="BE43" s="1197"/>
      <c r="BF43" s="1195">
        <f>Embroidery!BR46</f>
        <v>8</v>
      </c>
      <c r="BG43" s="1196"/>
      <c r="BH43" s="1197"/>
      <c r="BI43" s="1195">
        <f>Embroidery!BU46</f>
        <v>8</v>
      </c>
      <c r="BJ43" s="1196"/>
      <c r="BK43" s="1197"/>
      <c r="BL43" s="1195">
        <f>Embroidery!BX46</f>
        <v>8</v>
      </c>
      <c r="BM43" s="1196"/>
      <c r="BN43" s="1197"/>
      <c r="BO43" s="1195">
        <f>Embroidery!CA46</f>
        <v>8</v>
      </c>
      <c r="BP43" s="1196"/>
      <c r="BQ43" s="1197"/>
      <c r="BR43" s="1195">
        <f>Embroidery!CD46</f>
        <v>8</v>
      </c>
      <c r="BS43" s="1196"/>
      <c r="BT43" s="1197"/>
      <c r="BU43" s="1195">
        <f>Embroidery!CG46</f>
        <v>8</v>
      </c>
      <c r="BV43" s="1196"/>
      <c r="BW43" s="1197"/>
      <c r="BX43" s="1195">
        <f>Embroidery!CJ46</f>
        <v>8</v>
      </c>
      <c r="BY43" s="1196"/>
      <c r="BZ43" s="1197"/>
      <c r="CA43" s="1195">
        <f>Embroidery!CM46</f>
        <v>8</v>
      </c>
      <c r="CB43" s="1196"/>
      <c r="CC43" s="1197"/>
      <c r="CD43" s="1195">
        <f>Embroidery!CP46</f>
        <v>8</v>
      </c>
      <c r="CE43" s="1196"/>
      <c r="CF43" s="1197"/>
      <c r="CG43" s="1195">
        <f>Embroidery!CS46</f>
        <v>8</v>
      </c>
      <c r="CH43" s="1196"/>
      <c r="CI43" s="1197"/>
      <c r="CJ43" s="1195">
        <f>Embroidery!CV46</f>
        <v>8</v>
      </c>
      <c r="CK43" s="1196"/>
      <c r="CL43" s="1197"/>
      <c r="CM43" s="1195">
        <f>Embroidery!CY46</f>
        <v>8</v>
      </c>
      <c r="CN43" s="1196"/>
      <c r="CO43" s="1197"/>
      <c r="CP43" s="1195">
        <f>Embroidery!DB46</f>
        <v>8</v>
      </c>
      <c r="CQ43" s="1196"/>
      <c r="CR43" s="1197"/>
      <c r="CS43" s="1195">
        <f>Embroidery!DE46</f>
        <v>8</v>
      </c>
      <c r="CT43" s="1196"/>
      <c r="CU43" s="1197"/>
      <c r="CV43" s="1195">
        <f>Embroidery!DH46</f>
        <v>8</v>
      </c>
      <c r="CW43" s="1196"/>
      <c r="CX43" s="1197"/>
      <c r="CY43" s="1195">
        <f>Embroidery!DK46</f>
        <v>8</v>
      </c>
      <c r="CZ43" s="1196"/>
      <c r="DA43" s="1197"/>
    </row>
    <row r="44" spans="1:105" customFormat="1" ht="20.149999999999999" customHeight="1" x14ac:dyDescent="0.35">
      <c r="A44" s="4"/>
      <c r="B44" s="4"/>
      <c r="C44" s="4"/>
      <c r="D44" s="4"/>
      <c r="E44" s="4"/>
      <c r="G44" s="1189" t="s">
        <v>67</v>
      </c>
      <c r="H44" s="1190"/>
      <c r="I44" s="1191"/>
      <c r="J44" s="1192">
        <f>J43-J42</f>
        <v>8</v>
      </c>
      <c r="K44" s="1193"/>
      <c r="L44" s="1194"/>
      <c r="M44" s="1192">
        <f>M43-M42</f>
        <v>8</v>
      </c>
      <c r="N44" s="1193"/>
      <c r="O44" s="1194"/>
      <c r="P44" s="1192">
        <f>P43-P42</f>
        <v>8</v>
      </c>
      <c r="Q44" s="1193"/>
      <c r="R44" s="1194"/>
      <c r="S44" s="1192">
        <f>S43-S42</f>
        <v>8</v>
      </c>
      <c r="T44" s="1193"/>
      <c r="U44" s="1194"/>
      <c r="V44" s="1192">
        <f>Embroidery!V47</f>
        <v>1.4401501591625401</v>
      </c>
      <c r="W44" s="1193"/>
      <c r="X44" s="1194"/>
      <c r="Y44" s="1192">
        <f>Embroidery!Y47</f>
        <v>2.8844425695212363</v>
      </c>
      <c r="Z44" s="1193"/>
      <c r="AA44" s="1194"/>
      <c r="AB44" s="1192">
        <f>Embroidery!AB47</f>
        <v>-0.2534980815924559</v>
      </c>
      <c r="AC44" s="1193"/>
      <c r="AD44" s="1194"/>
      <c r="AE44" s="1192">
        <f>Embroidery!AE47</f>
        <v>1.4225760860950958</v>
      </c>
      <c r="AF44" s="1193"/>
      <c r="AG44" s="1194"/>
      <c r="AH44" s="1192">
        <f>Embroidery!AH47</f>
        <v>2.5337684004698158</v>
      </c>
      <c r="AI44" s="1193"/>
      <c r="AJ44" s="1194"/>
      <c r="AK44" s="1192">
        <f>Embroidery!AK47</f>
        <v>6.2381699483039252</v>
      </c>
      <c r="AL44" s="1193"/>
      <c r="AM44" s="1194"/>
      <c r="AN44" s="1192">
        <f>Embroidery!AN47</f>
        <v>6.4492059145673606</v>
      </c>
      <c r="AO44" s="1193"/>
      <c r="AP44" s="1194"/>
      <c r="AQ44" s="1192">
        <f>Embroidery!AW47</f>
        <v>-4.8538276211609812</v>
      </c>
      <c r="AR44" s="1193"/>
      <c r="AS44" s="1194"/>
      <c r="AT44" s="1192">
        <f>Embroidery!AZ47</f>
        <v>6.4257324378384304</v>
      </c>
      <c r="AU44" s="1193"/>
      <c r="AV44" s="1194"/>
      <c r="AW44" s="1192">
        <f>Embroidery!BI47</f>
        <v>-8.6811371812012084</v>
      </c>
      <c r="AX44" s="1193"/>
      <c r="AY44" s="1194"/>
      <c r="AZ44" s="1192">
        <f>Embroidery!BL47</f>
        <v>2.2245095522713214</v>
      </c>
      <c r="BA44" s="1193"/>
      <c r="BB44" s="1194"/>
      <c r="BC44" s="1192">
        <f>Embroidery!BO47</f>
        <v>-3.2521651346489016</v>
      </c>
      <c r="BD44" s="1193"/>
      <c r="BE44" s="1194"/>
      <c r="BF44" s="1192">
        <f>Embroidery!BR47</f>
        <v>-2.675728973407546</v>
      </c>
      <c r="BG44" s="1193"/>
      <c r="BH44" s="1194"/>
      <c r="BI44" s="1192">
        <f>Embroidery!BU47</f>
        <v>-1.0016613959633442</v>
      </c>
      <c r="BJ44" s="1193"/>
      <c r="BK44" s="1194"/>
      <c r="BL44" s="1192">
        <f>Embroidery!BX47</f>
        <v>-10.016833728440869</v>
      </c>
      <c r="BM44" s="1193"/>
      <c r="BN44" s="1194"/>
      <c r="BO44" s="1192">
        <f>Embroidery!CA47</f>
        <v>-2.3339006893945307</v>
      </c>
      <c r="BP44" s="1193"/>
      <c r="BQ44" s="1194"/>
      <c r="BR44" s="1192">
        <f>Embroidery!CD47</f>
        <v>1.1157661925699323</v>
      </c>
      <c r="BS44" s="1193"/>
      <c r="BT44" s="1194"/>
      <c r="BU44" s="1192">
        <f>Embroidery!CG47</f>
        <v>1.2600090300016289</v>
      </c>
      <c r="BV44" s="1193"/>
      <c r="BW44" s="1194"/>
      <c r="BX44" s="1192">
        <f>Embroidery!CJ47</f>
        <v>0.65730035079161819</v>
      </c>
      <c r="BY44" s="1193"/>
      <c r="BZ44" s="1194"/>
      <c r="CA44" s="1192">
        <f>Embroidery!CM47</f>
        <v>1.6220418028219825</v>
      </c>
      <c r="CB44" s="1193"/>
      <c r="CC44" s="1194"/>
      <c r="CD44" s="1192">
        <f>Embroidery!CP47</f>
        <v>1.012000575482717</v>
      </c>
      <c r="CE44" s="1193"/>
      <c r="CF44" s="1194"/>
      <c r="CG44" s="1192">
        <f>Embroidery!CS47</f>
        <v>2.1916368344858617</v>
      </c>
      <c r="CH44" s="1193"/>
      <c r="CI44" s="1194"/>
      <c r="CJ44" s="1192">
        <f>Embroidery!CV47</f>
        <v>2.3392165275201</v>
      </c>
      <c r="CK44" s="1193"/>
      <c r="CL44" s="1194"/>
      <c r="CM44" s="1192">
        <f>Embroidery!CY47</f>
        <v>2.3392165275201</v>
      </c>
      <c r="CN44" s="1193"/>
      <c r="CO44" s="1194"/>
      <c r="CP44" s="1192">
        <f>Embroidery!DB47</f>
        <v>-3.9178068711428597</v>
      </c>
      <c r="CQ44" s="1193"/>
      <c r="CR44" s="1194"/>
      <c r="CS44" s="1192">
        <f>Embroidery!DE47</f>
        <v>-3.9935099194636514</v>
      </c>
      <c r="CT44" s="1193"/>
      <c r="CU44" s="1194"/>
      <c r="CV44" s="1192">
        <f>Embroidery!DH47</f>
        <v>-6.594581631256009</v>
      </c>
      <c r="CW44" s="1193"/>
      <c r="CX44" s="1194"/>
      <c r="CY44" s="1192">
        <f>Embroidery!DK47</f>
        <v>-3.8943363657446444</v>
      </c>
      <c r="CZ44" s="1193"/>
      <c r="DA44" s="1194"/>
    </row>
    <row r="45" spans="1:105" x14ac:dyDescent="0.35">
      <c r="F45"/>
      <c r="G45"/>
      <c r="H45"/>
      <c r="I45"/>
      <c r="J45"/>
      <c r="K45"/>
      <c r="L45"/>
      <c r="M45"/>
      <c r="N45"/>
      <c r="O45"/>
      <c r="P45"/>
      <c r="Q45"/>
      <c r="R45"/>
      <c r="S45"/>
      <c r="T45"/>
      <c r="U45"/>
      <c r="V45"/>
      <c r="W45"/>
      <c r="X45"/>
      <c r="Y45"/>
      <c r="Z45"/>
      <c r="AA45"/>
    </row>
    <row r="46" spans="1:105" x14ac:dyDescent="0.35">
      <c r="F46"/>
      <c r="G46"/>
      <c r="H46"/>
      <c r="I46"/>
      <c r="J46"/>
      <c r="K46"/>
      <c r="L46"/>
      <c r="M46"/>
      <c r="N46"/>
      <c r="O46"/>
      <c r="P46"/>
      <c r="Q46"/>
      <c r="R46"/>
      <c r="S46"/>
      <c r="T46"/>
      <c r="U46"/>
      <c r="V46"/>
      <c r="W46"/>
      <c r="X46"/>
      <c r="Y46"/>
      <c r="Z46"/>
      <c r="AA46"/>
    </row>
  </sheetData>
  <mergeCells count="984">
    <mergeCell ref="CY44:DA44"/>
    <mergeCell ref="CD44:CF44"/>
    <mergeCell ref="CG44:CI44"/>
    <mergeCell ref="CP44:CR44"/>
    <mergeCell ref="CS44:CU44"/>
    <mergeCell ref="CV44:CX44"/>
    <mergeCell ref="CP42:CR42"/>
    <mergeCell ref="CS42:CU42"/>
    <mergeCell ref="CV42:CX42"/>
    <mergeCell ref="CY42:DA42"/>
    <mergeCell ref="CD43:CF43"/>
    <mergeCell ref="CG43:CI43"/>
    <mergeCell ref="CJ43:CL43"/>
    <mergeCell ref="CM43:CO43"/>
    <mergeCell ref="CP43:CR43"/>
    <mergeCell ref="CS43:CU43"/>
    <mergeCell ref="CV43:CX43"/>
    <mergeCell ref="CY43:DA43"/>
    <mergeCell ref="CJ44:CL44"/>
    <mergeCell ref="CM44:CO44"/>
    <mergeCell ref="CD42:CF42"/>
    <mergeCell ref="CG42:CI42"/>
    <mergeCell ref="CJ42:CL42"/>
    <mergeCell ref="CM42:CO42"/>
    <mergeCell ref="CY40:DA40"/>
    <mergeCell ref="CD41:CF41"/>
    <mergeCell ref="CP41:CR41"/>
    <mergeCell ref="CS41:CU41"/>
    <mergeCell ref="CV41:CX41"/>
    <mergeCell ref="CY41:DA41"/>
    <mergeCell ref="CD40:CF40"/>
    <mergeCell ref="CG40:CI40"/>
    <mergeCell ref="CP40:CR40"/>
    <mergeCell ref="CS40:CU40"/>
    <mergeCell ref="CV40:CX40"/>
    <mergeCell ref="CJ40:CL40"/>
    <mergeCell ref="CM40:CO40"/>
    <mergeCell ref="CS35:CU35"/>
    <mergeCell ref="CV35:CX35"/>
    <mergeCell ref="CY35:DA35"/>
    <mergeCell ref="CD36:CF36"/>
    <mergeCell ref="CG36:CI36"/>
    <mergeCell ref="CJ36:CL36"/>
    <mergeCell ref="CM36:CO36"/>
    <mergeCell ref="CP36:CR36"/>
    <mergeCell ref="CS36:CU36"/>
    <mergeCell ref="CV36:CX36"/>
    <mergeCell ref="CY36:DA36"/>
    <mergeCell ref="CD35:CF35"/>
    <mergeCell ref="CG35:CI35"/>
    <mergeCell ref="CJ35:CL35"/>
    <mergeCell ref="CM35:CO35"/>
    <mergeCell ref="CP35:CR35"/>
    <mergeCell ref="CS33:CU33"/>
    <mergeCell ref="CV33:CX33"/>
    <mergeCell ref="CY33:DA33"/>
    <mergeCell ref="CD34:CF34"/>
    <mergeCell ref="CG34:CI34"/>
    <mergeCell ref="CJ34:CL34"/>
    <mergeCell ref="CM34:CO34"/>
    <mergeCell ref="CP34:CR34"/>
    <mergeCell ref="CS34:CU34"/>
    <mergeCell ref="CV34:CX34"/>
    <mergeCell ref="CY34:DA34"/>
    <mergeCell ref="CD33:CF33"/>
    <mergeCell ref="CG33:CI33"/>
    <mergeCell ref="CJ33:CL33"/>
    <mergeCell ref="CM33:CO33"/>
    <mergeCell ref="CP33:CR33"/>
    <mergeCell ref="CY28:DA28"/>
    <mergeCell ref="CD32:CF32"/>
    <mergeCell ref="CG32:CI32"/>
    <mergeCell ref="CJ32:CL32"/>
    <mergeCell ref="CM32:CO32"/>
    <mergeCell ref="CP32:CR32"/>
    <mergeCell ref="CS32:CU32"/>
    <mergeCell ref="CV32:CX32"/>
    <mergeCell ref="CY32:DA32"/>
    <mergeCell ref="CJ28:CL28"/>
    <mergeCell ref="CM28:CO28"/>
    <mergeCell ref="CP28:CR28"/>
    <mergeCell ref="CS28:CU28"/>
    <mergeCell ref="CV28:CX28"/>
    <mergeCell ref="CD28:CF28"/>
    <mergeCell ref="CG28:CI28"/>
    <mergeCell ref="CY26:DA26"/>
    <mergeCell ref="CD27:CF27"/>
    <mergeCell ref="CG27:CI27"/>
    <mergeCell ref="CJ27:CL27"/>
    <mergeCell ref="CM27:CO27"/>
    <mergeCell ref="CP27:CR27"/>
    <mergeCell ref="CS27:CU27"/>
    <mergeCell ref="CV27:CX27"/>
    <mergeCell ref="CY27:DA27"/>
    <mergeCell ref="CJ26:CL26"/>
    <mergeCell ref="CM26:CO26"/>
    <mergeCell ref="CP26:CR26"/>
    <mergeCell ref="CS26:CU26"/>
    <mergeCell ref="CV26:CX26"/>
    <mergeCell ref="CG26:CI26"/>
    <mergeCell ref="CD26:CF26"/>
    <mergeCell ref="CP24:CR24"/>
    <mergeCell ref="CS24:CU24"/>
    <mergeCell ref="CV24:CX24"/>
    <mergeCell ref="CY24:DA24"/>
    <mergeCell ref="CD25:CF25"/>
    <mergeCell ref="CG25:CI25"/>
    <mergeCell ref="CJ25:CL25"/>
    <mergeCell ref="CM25:CO25"/>
    <mergeCell ref="CP25:CR25"/>
    <mergeCell ref="CS25:CU25"/>
    <mergeCell ref="CV25:CX25"/>
    <mergeCell ref="CY25:DA25"/>
    <mergeCell ref="CM24:CO24"/>
    <mergeCell ref="CD24:CF24"/>
    <mergeCell ref="CG24:CI24"/>
    <mergeCell ref="CJ24:CL24"/>
    <mergeCell ref="CP20:CR20"/>
    <mergeCell ref="CS20:CU20"/>
    <mergeCell ref="CV20:CX20"/>
    <mergeCell ref="CY20:DA20"/>
    <mergeCell ref="CD21:CF21"/>
    <mergeCell ref="CG21:CI21"/>
    <mergeCell ref="CJ21:CL21"/>
    <mergeCell ref="CP21:CR21"/>
    <mergeCell ref="CS21:CU21"/>
    <mergeCell ref="CV21:CX21"/>
    <mergeCell ref="CY21:DA21"/>
    <mergeCell ref="CM21:CO21"/>
    <mergeCell ref="CM20:CO20"/>
    <mergeCell ref="CD20:CF20"/>
    <mergeCell ref="CG20:CI20"/>
    <mergeCell ref="CJ20:CL20"/>
    <mergeCell ref="CP18:CR18"/>
    <mergeCell ref="CS18:CU18"/>
    <mergeCell ref="CV18:CX18"/>
    <mergeCell ref="CY18:DA18"/>
    <mergeCell ref="CD19:CF19"/>
    <mergeCell ref="CG19:CI19"/>
    <mergeCell ref="CJ19:CL19"/>
    <mergeCell ref="CP19:CR19"/>
    <mergeCell ref="CS19:CU19"/>
    <mergeCell ref="CV19:CX19"/>
    <mergeCell ref="CY19:DA19"/>
    <mergeCell ref="CM18:CO18"/>
    <mergeCell ref="CM19:CO19"/>
    <mergeCell ref="CG18:CI18"/>
    <mergeCell ref="CJ18:CL18"/>
    <mergeCell ref="CS14:CU14"/>
    <mergeCell ref="CV14:CX14"/>
    <mergeCell ref="CY14:DA14"/>
    <mergeCell ref="CD17:CF17"/>
    <mergeCell ref="CG17:CI17"/>
    <mergeCell ref="CJ17:CL17"/>
    <mergeCell ref="CP17:CR17"/>
    <mergeCell ref="CS17:CU17"/>
    <mergeCell ref="CV17:CX17"/>
    <mergeCell ref="CY17:DA17"/>
    <mergeCell ref="CD14:CF14"/>
    <mergeCell ref="CG14:CI14"/>
    <mergeCell ref="CJ14:CL14"/>
    <mergeCell ref="CM14:CO14"/>
    <mergeCell ref="CP14:CR14"/>
    <mergeCell ref="CM17:CO17"/>
    <mergeCell ref="CS12:CU12"/>
    <mergeCell ref="CV12:CX12"/>
    <mergeCell ref="CY12:DA12"/>
    <mergeCell ref="CD13:CF13"/>
    <mergeCell ref="CG13:CI13"/>
    <mergeCell ref="CJ13:CL13"/>
    <mergeCell ref="CM13:CO13"/>
    <mergeCell ref="CP13:CR13"/>
    <mergeCell ref="CS13:CU13"/>
    <mergeCell ref="CV13:CX13"/>
    <mergeCell ref="CY13:DA13"/>
    <mergeCell ref="CD12:CF12"/>
    <mergeCell ref="CG12:CI12"/>
    <mergeCell ref="CJ12:CL12"/>
    <mergeCell ref="CM12:CO12"/>
    <mergeCell ref="CP12:CR12"/>
    <mergeCell ref="CS10:CU10"/>
    <mergeCell ref="CV10:CX10"/>
    <mergeCell ref="CY10:DA10"/>
    <mergeCell ref="CD11:CF11"/>
    <mergeCell ref="CG11:CI11"/>
    <mergeCell ref="CJ11:CL11"/>
    <mergeCell ref="CM11:CO11"/>
    <mergeCell ref="CP11:CR11"/>
    <mergeCell ref="CS11:CU11"/>
    <mergeCell ref="CV11:CX11"/>
    <mergeCell ref="CY11:DA11"/>
    <mergeCell ref="CD10:CF10"/>
    <mergeCell ref="CG10:CI10"/>
    <mergeCell ref="CJ10:CL10"/>
    <mergeCell ref="CM10:CO10"/>
    <mergeCell ref="CP10:CR10"/>
    <mergeCell ref="CM7:CO7"/>
    <mergeCell ref="CP7:CR7"/>
    <mergeCell ref="CS7:CU7"/>
    <mergeCell ref="CV7:CX7"/>
    <mergeCell ref="CY3:DA3"/>
    <mergeCell ref="CY4:DA4"/>
    <mergeCell ref="CY5:DA5"/>
    <mergeCell ref="CY6:DA6"/>
    <mergeCell ref="CY7:DA7"/>
    <mergeCell ref="CM5:CO5"/>
    <mergeCell ref="CP5:CR5"/>
    <mergeCell ref="CS5:CU5"/>
    <mergeCell ref="CV5:CX5"/>
    <mergeCell ref="CD6:CF6"/>
    <mergeCell ref="CG6:CI6"/>
    <mergeCell ref="CJ6:CL6"/>
    <mergeCell ref="CM6:CO6"/>
    <mergeCell ref="CP6:CR6"/>
    <mergeCell ref="CS6:CU6"/>
    <mergeCell ref="CV6:CX6"/>
    <mergeCell ref="CM3:CO3"/>
    <mergeCell ref="CP3:CR3"/>
    <mergeCell ref="CS3:CU3"/>
    <mergeCell ref="CV3:CX3"/>
    <mergeCell ref="CD4:CF4"/>
    <mergeCell ref="CG4:CI4"/>
    <mergeCell ref="CJ4:CL4"/>
    <mergeCell ref="CM4:CO4"/>
    <mergeCell ref="CP4:CR4"/>
    <mergeCell ref="CS4:CU4"/>
    <mergeCell ref="CV4:CX4"/>
    <mergeCell ref="CD3:CF3"/>
    <mergeCell ref="CG3:CI3"/>
    <mergeCell ref="CJ3:CL3"/>
    <mergeCell ref="CD5:CF5"/>
    <mergeCell ref="CG5:CI5"/>
    <mergeCell ref="CJ5:CL5"/>
    <mergeCell ref="CD7:CF7"/>
    <mergeCell ref="CG7:CI7"/>
    <mergeCell ref="CJ7:CL7"/>
    <mergeCell ref="CA14:CC14"/>
    <mergeCell ref="AW10:AY10"/>
    <mergeCell ref="AZ10:BB10"/>
    <mergeCell ref="BC10:BE10"/>
    <mergeCell ref="BF10:BH10"/>
    <mergeCell ref="CA12:CC12"/>
    <mergeCell ref="CA13:CC13"/>
    <mergeCell ref="CA10:CC10"/>
    <mergeCell ref="CA11:CC11"/>
    <mergeCell ref="BL14:BN14"/>
    <mergeCell ref="BO14:BQ14"/>
    <mergeCell ref="BR14:BT14"/>
    <mergeCell ref="BU14:BW14"/>
    <mergeCell ref="BX14:BZ14"/>
    <mergeCell ref="AW14:AY14"/>
    <mergeCell ref="AZ14:BB14"/>
    <mergeCell ref="BC14:BE14"/>
    <mergeCell ref="BF14:BH14"/>
    <mergeCell ref="BI14:BK14"/>
    <mergeCell ref="BX13:BZ13"/>
    <mergeCell ref="BU13:BW13"/>
    <mergeCell ref="BL43:BN43"/>
    <mergeCell ref="BU44:BW44"/>
    <mergeCell ref="BX44:BZ44"/>
    <mergeCell ref="CA44:CC44"/>
    <mergeCell ref="AW44:AY44"/>
    <mergeCell ref="AZ44:BB44"/>
    <mergeCell ref="BC44:BE44"/>
    <mergeCell ref="BF44:BH44"/>
    <mergeCell ref="BI44:BK44"/>
    <mergeCell ref="BL44:BN44"/>
    <mergeCell ref="BO44:BQ44"/>
    <mergeCell ref="BR44:BT44"/>
    <mergeCell ref="AQ44:AS44"/>
    <mergeCell ref="AT44:AV44"/>
    <mergeCell ref="AB44:AD44"/>
    <mergeCell ref="AE44:AG44"/>
    <mergeCell ref="AH44:AJ44"/>
    <mergeCell ref="AK44:AM44"/>
    <mergeCell ref="AN44:AP44"/>
    <mergeCell ref="CA43:CC43"/>
    <mergeCell ref="AZ43:BB43"/>
    <mergeCell ref="BC43:BE43"/>
    <mergeCell ref="BF43:BH43"/>
    <mergeCell ref="BU43:BW43"/>
    <mergeCell ref="BX43:BZ43"/>
    <mergeCell ref="BO43:BQ43"/>
    <mergeCell ref="BR43:BT43"/>
    <mergeCell ref="AB43:AD43"/>
    <mergeCell ref="AE43:AG43"/>
    <mergeCell ref="AH43:AJ43"/>
    <mergeCell ref="AK43:AM43"/>
    <mergeCell ref="AN43:AP43"/>
    <mergeCell ref="AQ43:AS43"/>
    <mergeCell ref="AT43:AV43"/>
    <mergeCell ref="AW43:AY43"/>
    <mergeCell ref="BI43:BK43"/>
    <mergeCell ref="CA42:CC42"/>
    <mergeCell ref="CG41:CI41"/>
    <mergeCell ref="CJ41:CL41"/>
    <mergeCell ref="CM41:CO41"/>
    <mergeCell ref="AB42:AD42"/>
    <mergeCell ref="AE42:AG42"/>
    <mergeCell ref="AH42:AJ42"/>
    <mergeCell ref="AK42:AM42"/>
    <mergeCell ref="AN42:AP42"/>
    <mergeCell ref="AQ42:AS42"/>
    <mergeCell ref="AT42:AV42"/>
    <mergeCell ref="AW42:AY42"/>
    <mergeCell ref="AZ42:BB42"/>
    <mergeCell ref="BF41:BH41"/>
    <mergeCell ref="BU41:BW41"/>
    <mergeCell ref="BX41:BZ41"/>
    <mergeCell ref="CA41:CC41"/>
    <mergeCell ref="AB41:AD41"/>
    <mergeCell ref="AE41:AG41"/>
    <mergeCell ref="AH41:AJ41"/>
    <mergeCell ref="BI41:BK41"/>
    <mergeCell ref="BL41:BN41"/>
    <mergeCell ref="BO41:BQ41"/>
    <mergeCell ref="BR41:BT41"/>
    <mergeCell ref="AW41:AY41"/>
    <mergeCell ref="AZ41:BB41"/>
    <mergeCell ref="BC41:BE41"/>
    <mergeCell ref="BU40:BW40"/>
    <mergeCell ref="BX40:BZ40"/>
    <mergeCell ref="BC42:BE42"/>
    <mergeCell ref="BF42:BH42"/>
    <mergeCell ref="BU42:BW42"/>
    <mergeCell ref="BX42:BZ42"/>
    <mergeCell ref="BI40:BK40"/>
    <mergeCell ref="BL40:BN40"/>
    <mergeCell ref="BO40:BQ40"/>
    <mergeCell ref="BR40:BT40"/>
    <mergeCell ref="BI42:BK42"/>
    <mergeCell ref="BL42:BN42"/>
    <mergeCell ref="BO42:BQ42"/>
    <mergeCell ref="BR42:BT42"/>
    <mergeCell ref="CA40:CC40"/>
    <mergeCell ref="AW40:AY40"/>
    <mergeCell ref="AZ40:BB40"/>
    <mergeCell ref="BC40:BE40"/>
    <mergeCell ref="BF40:BH40"/>
    <mergeCell ref="V44:X44"/>
    <mergeCell ref="Y40:AA40"/>
    <mergeCell ref="Y41:AA41"/>
    <mergeCell ref="Y42:AA42"/>
    <mergeCell ref="Y43:AA43"/>
    <mergeCell ref="Y44:AA44"/>
    <mergeCell ref="V41:X41"/>
    <mergeCell ref="V40:X40"/>
    <mergeCell ref="AB40:AD40"/>
    <mergeCell ref="AE40:AG40"/>
    <mergeCell ref="AH40:AJ40"/>
    <mergeCell ref="AK40:AM40"/>
    <mergeCell ref="AN40:AP40"/>
    <mergeCell ref="AQ40:AS40"/>
    <mergeCell ref="AT40:AV40"/>
    <mergeCell ref="AK41:AM41"/>
    <mergeCell ref="AN41:AP41"/>
    <mergeCell ref="AQ41:AS41"/>
    <mergeCell ref="AT41:AV41"/>
    <mergeCell ref="G44:I44"/>
    <mergeCell ref="J44:L44"/>
    <mergeCell ref="M44:O44"/>
    <mergeCell ref="P44:R44"/>
    <mergeCell ref="S44:U44"/>
    <mergeCell ref="V42:X42"/>
    <mergeCell ref="G43:I43"/>
    <mergeCell ref="J43:L43"/>
    <mergeCell ref="M43:O43"/>
    <mergeCell ref="P43:R43"/>
    <mergeCell ref="S43:U43"/>
    <mergeCell ref="V43:X43"/>
    <mergeCell ref="G42:I42"/>
    <mergeCell ref="J42:L42"/>
    <mergeCell ref="M42:O42"/>
    <mergeCell ref="P42:R42"/>
    <mergeCell ref="S42:U42"/>
    <mergeCell ref="G41:I41"/>
    <mergeCell ref="J41:L41"/>
    <mergeCell ref="M41:O41"/>
    <mergeCell ref="P41:R41"/>
    <mergeCell ref="S41:U41"/>
    <mergeCell ref="J40:L40"/>
    <mergeCell ref="M40:O40"/>
    <mergeCell ref="P40:R40"/>
    <mergeCell ref="S40:U40"/>
    <mergeCell ref="G14:I14"/>
    <mergeCell ref="J14:L14"/>
    <mergeCell ref="M14:O14"/>
    <mergeCell ref="P14:R14"/>
    <mergeCell ref="S14:U14"/>
    <mergeCell ref="V14:X14"/>
    <mergeCell ref="Y14:AA14"/>
    <mergeCell ref="AB14:AD14"/>
    <mergeCell ref="AE14:AG14"/>
    <mergeCell ref="AH14:AJ14"/>
    <mergeCell ref="AK14:AM14"/>
    <mergeCell ref="AN14:AP14"/>
    <mergeCell ref="AQ14:AS14"/>
    <mergeCell ref="AT14:AV14"/>
    <mergeCell ref="BI13:BK13"/>
    <mergeCell ref="BL13:BN13"/>
    <mergeCell ref="BO13:BQ13"/>
    <mergeCell ref="BR13:BT13"/>
    <mergeCell ref="AW13:AY13"/>
    <mergeCell ref="AZ13:BB13"/>
    <mergeCell ref="BC13:BE13"/>
    <mergeCell ref="BF13:BH13"/>
    <mergeCell ref="BX12:BZ12"/>
    <mergeCell ref="G13:I13"/>
    <mergeCell ref="J13:L13"/>
    <mergeCell ref="M13:O13"/>
    <mergeCell ref="P13:R13"/>
    <mergeCell ref="S13:U13"/>
    <mergeCell ref="V13:X13"/>
    <mergeCell ref="Y13:AA13"/>
    <mergeCell ref="AB13:AD13"/>
    <mergeCell ref="AE13:AG13"/>
    <mergeCell ref="AH13:AJ13"/>
    <mergeCell ref="AK13:AM13"/>
    <mergeCell ref="AN13:AP13"/>
    <mergeCell ref="AQ13:AS13"/>
    <mergeCell ref="AT13:AV13"/>
    <mergeCell ref="BI12:BK12"/>
    <mergeCell ref="BL12:BN12"/>
    <mergeCell ref="BO12:BQ12"/>
    <mergeCell ref="BR12:BT12"/>
    <mergeCell ref="BU12:BW12"/>
    <mergeCell ref="AW12:AY12"/>
    <mergeCell ref="AZ12:BB12"/>
    <mergeCell ref="BC12:BE12"/>
    <mergeCell ref="BF12:BH12"/>
    <mergeCell ref="BX11:BZ11"/>
    <mergeCell ref="G12:I12"/>
    <mergeCell ref="J12:L12"/>
    <mergeCell ref="M12:O12"/>
    <mergeCell ref="P12:R12"/>
    <mergeCell ref="S12:U12"/>
    <mergeCell ref="V12:X12"/>
    <mergeCell ref="Y12:AA12"/>
    <mergeCell ref="AB12:AD12"/>
    <mergeCell ref="AE12:AG12"/>
    <mergeCell ref="AH12:AJ12"/>
    <mergeCell ref="AK12:AM12"/>
    <mergeCell ref="AN12:AP12"/>
    <mergeCell ref="AQ12:AS12"/>
    <mergeCell ref="AT12:AV12"/>
    <mergeCell ref="BI11:BK11"/>
    <mergeCell ref="BL11:BN11"/>
    <mergeCell ref="BO11:BQ11"/>
    <mergeCell ref="BR11:BT11"/>
    <mergeCell ref="BU11:BW11"/>
    <mergeCell ref="AT11:AV11"/>
    <mergeCell ref="BF11:BH11"/>
    <mergeCell ref="AZ11:BB11"/>
    <mergeCell ref="BC11:BE11"/>
    <mergeCell ref="BX10:BZ10"/>
    <mergeCell ref="G11:I11"/>
    <mergeCell ref="J11:L11"/>
    <mergeCell ref="M11:O11"/>
    <mergeCell ref="P11:R11"/>
    <mergeCell ref="S11:U11"/>
    <mergeCell ref="V11:X11"/>
    <mergeCell ref="Y11:AA11"/>
    <mergeCell ref="AB11:AD11"/>
    <mergeCell ref="AE11:AG11"/>
    <mergeCell ref="AH11:AJ11"/>
    <mergeCell ref="AK11:AM11"/>
    <mergeCell ref="AN11:AP11"/>
    <mergeCell ref="AQ11:AS11"/>
    <mergeCell ref="AW11:AY11"/>
    <mergeCell ref="BI10:BK10"/>
    <mergeCell ref="BL10:BN10"/>
    <mergeCell ref="BO10:BQ10"/>
    <mergeCell ref="BR10:BT10"/>
    <mergeCell ref="BU10:BW10"/>
    <mergeCell ref="AN10:AP10"/>
    <mergeCell ref="Y10:AA10"/>
    <mergeCell ref="AB10:AD10"/>
    <mergeCell ref="AE10:AG10"/>
    <mergeCell ref="AH10:AJ10"/>
    <mergeCell ref="AK10:AM10"/>
    <mergeCell ref="J10:L10"/>
    <mergeCell ref="M10:O10"/>
    <mergeCell ref="P10:R10"/>
    <mergeCell ref="S10:U10"/>
    <mergeCell ref="V10:X10"/>
    <mergeCell ref="BR36:BT36"/>
    <mergeCell ref="BU36:BW36"/>
    <mergeCell ref="AW36:AY36"/>
    <mergeCell ref="AN36:AP36"/>
    <mergeCell ref="AQ36:AS36"/>
    <mergeCell ref="AT36:AV36"/>
    <mergeCell ref="AB35:AD35"/>
    <mergeCell ref="AE35:AG35"/>
    <mergeCell ref="AH35:AJ35"/>
    <mergeCell ref="AK35:AM35"/>
    <mergeCell ref="AN35:AP35"/>
    <mergeCell ref="AQ35:AS35"/>
    <mergeCell ref="AT35:AV35"/>
    <mergeCell ref="AW35:AY35"/>
    <mergeCell ref="BF35:BH35"/>
    <mergeCell ref="BI35:BK35"/>
    <mergeCell ref="BL35:BN35"/>
    <mergeCell ref="BX36:BZ36"/>
    <mergeCell ref="CA36:CC36"/>
    <mergeCell ref="AZ32:BB32"/>
    <mergeCell ref="BC32:BE32"/>
    <mergeCell ref="AZ33:BB33"/>
    <mergeCell ref="BC33:BE33"/>
    <mergeCell ref="AZ34:BB34"/>
    <mergeCell ref="BC34:BE34"/>
    <mergeCell ref="AZ35:BB35"/>
    <mergeCell ref="BC35:BE35"/>
    <mergeCell ref="AZ36:BB36"/>
    <mergeCell ref="BC36:BE36"/>
    <mergeCell ref="BF36:BH36"/>
    <mergeCell ref="BI36:BK36"/>
    <mergeCell ref="BL36:BN36"/>
    <mergeCell ref="BO36:BQ36"/>
    <mergeCell ref="BO35:BQ35"/>
    <mergeCell ref="BR35:BT35"/>
    <mergeCell ref="BU35:BW35"/>
    <mergeCell ref="BX35:BZ35"/>
    <mergeCell ref="CA35:CC35"/>
    <mergeCell ref="BU34:BW34"/>
    <mergeCell ref="BX34:BZ34"/>
    <mergeCell ref="CA34:CC34"/>
    <mergeCell ref="CA33:CC33"/>
    <mergeCell ref="AB34:AD34"/>
    <mergeCell ref="AE34:AG34"/>
    <mergeCell ref="AH34:AJ34"/>
    <mergeCell ref="AK34:AM34"/>
    <mergeCell ref="AN34:AP34"/>
    <mergeCell ref="AQ34:AS34"/>
    <mergeCell ref="AT34:AV34"/>
    <mergeCell ref="AW34:AY34"/>
    <mergeCell ref="BF34:BH34"/>
    <mergeCell ref="BI34:BK34"/>
    <mergeCell ref="BL34:BN34"/>
    <mergeCell ref="BO34:BQ34"/>
    <mergeCell ref="BR34:BT34"/>
    <mergeCell ref="BL33:BN33"/>
    <mergeCell ref="BO33:BQ33"/>
    <mergeCell ref="BR33:BT33"/>
    <mergeCell ref="BU33:BW33"/>
    <mergeCell ref="BX33:BZ33"/>
    <mergeCell ref="BR32:BT32"/>
    <mergeCell ref="BU32:BW32"/>
    <mergeCell ref="BX32:BZ32"/>
    <mergeCell ref="CA32:CC32"/>
    <mergeCell ref="AB33:AD33"/>
    <mergeCell ref="AE33:AG33"/>
    <mergeCell ref="AH33:AJ33"/>
    <mergeCell ref="AK33:AM33"/>
    <mergeCell ref="AN33:AP33"/>
    <mergeCell ref="AQ33:AS33"/>
    <mergeCell ref="AT33:AV33"/>
    <mergeCell ref="AW33:AY33"/>
    <mergeCell ref="BF33:BH33"/>
    <mergeCell ref="BI33:BK33"/>
    <mergeCell ref="AW32:AY32"/>
    <mergeCell ref="BF32:BH32"/>
    <mergeCell ref="BI32:BK32"/>
    <mergeCell ref="BL32:BN32"/>
    <mergeCell ref="BO32:BQ32"/>
    <mergeCell ref="AN32:AP32"/>
    <mergeCell ref="AQ32:AS32"/>
    <mergeCell ref="AT32:AV32"/>
    <mergeCell ref="AB32:AD32"/>
    <mergeCell ref="AE32:AG32"/>
    <mergeCell ref="AH32:AJ32"/>
    <mergeCell ref="AK32:AM32"/>
    <mergeCell ref="AB36:AD36"/>
    <mergeCell ref="AE36:AG36"/>
    <mergeCell ref="AH36:AJ36"/>
    <mergeCell ref="AK36:AM36"/>
    <mergeCell ref="Y32:AA32"/>
    <mergeCell ref="Y33:AA33"/>
    <mergeCell ref="Y34:AA34"/>
    <mergeCell ref="Y35:AA35"/>
    <mergeCell ref="Y36:AA36"/>
    <mergeCell ref="V35:X35"/>
    <mergeCell ref="G36:I36"/>
    <mergeCell ref="J36:L36"/>
    <mergeCell ref="M36:O36"/>
    <mergeCell ref="P36:R36"/>
    <mergeCell ref="S36:U36"/>
    <mergeCell ref="V36:X36"/>
    <mergeCell ref="G35:I35"/>
    <mergeCell ref="J35:L35"/>
    <mergeCell ref="M35:O35"/>
    <mergeCell ref="P35:R35"/>
    <mergeCell ref="S35:U35"/>
    <mergeCell ref="V33:X33"/>
    <mergeCell ref="G34:I34"/>
    <mergeCell ref="J34:L34"/>
    <mergeCell ref="M34:O34"/>
    <mergeCell ref="P34:R34"/>
    <mergeCell ref="S34:U34"/>
    <mergeCell ref="V34:X34"/>
    <mergeCell ref="G33:I33"/>
    <mergeCell ref="J33:L33"/>
    <mergeCell ref="M33:O33"/>
    <mergeCell ref="P33:R33"/>
    <mergeCell ref="S33:U33"/>
    <mergeCell ref="J32:L32"/>
    <mergeCell ref="M32:O32"/>
    <mergeCell ref="P32:R32"/>
    <mergeCell ref="S32:U32"/>
    <mergeCell ref="V32:X32"/>
    <mergeCell ref="AT24:AV24"/>
    <mergeCell ref="AW24:AY24"/>
    <mergeCell ref="AZ24:BB24"/>
    <mergeCell ref="BC24:BE24"/>
    <mergeCell ref="AE28:AG28"/>
    <mergeCell ref="AH28:AJ28"/>
    <mergeCell ref="AK28:AM28"/>
    <mergeCell ref="AN28:AP28"/>
    <mergeCell ref="AQ28:AS28"/>
    <mergeCell ref="AZ28:BB28"/>
    <mergeCell ref="BC28:BE28"/>
    <mergeCell ref="AE27:AG27"/>
    <mergeCell ref="AH27:AJ27"/>
    <mergeCell ref="AK27:AM27"/>
    <mergeCell ref="AN27:AP27"/>
    <mergeCell ref="AQ27:AS27"/>
    <mergeCell ref="AW27:AY27"/>
    <mergeCell ref="AZ27:BB27"/>
    <mergeCell ref="BC27:BE27"/>
    <mergeCell ref="AW28:AY28"/>
    <mergeCell ref="BF28:BH28"/>
    <mergeCell ref="BI28:BK28"/>
    <mergeCell ref="BL28:BN28"/>
    <mergeCell ref="BO28:BQ28"/>
    <mergeCell ref="BX27:BZ27"/>
    <mergeCell ref="CA27:CC27"/>
    <mergeCell ref="BF27:BH27"/>
    <mergeCell ref="BI27:BK27"/>
    <mergeCell ref="BL27:BN27"/>
    <mergeCell ref="BO27:BQ27"/>
    <mergeCell ref="BR27:BT27"/>
    <mergeCell ref="BU27:BW27"/>
    <mergeCell ref="CA25:CC25"/>
    <mergeCell ref="BI25:BK25"/>
    <mergeCell ref="BL25:BN25"/>
    <mergeCell ref="BO25:BQ25"/>
    <mergeCell ref="BR25:BT25"/>
    <mergeCell ref="CA19:CC19"/>
    <mergeCell ref="BU21:BW21"/>
    <mergeCell ref="BX21:BZ21"/>
    <mergeCell ref="CA21:CC21"/>
    <mergeCell ref="BR20:BT20"/>
    <mergeCell ref="BU20:BW20"/>
    <mergeCell ref="BX20:BZ20"/>
    <mergeCell ref="BC25:BE25"/>
    <mergeCell ref="BF25:BH25"/>
    <mergeCell ref="AZ19:BB19"/>
    <mergeCell ref="BR19:BT19"/>
    <mergeCell ref="BU19:BW19"/>
    <mergeCell ref="BX19:BZ19"/>
    <mergeCell ref="BX28:BZ28"/>
    <mergeCell ref="CA28:CC28"/>
    <mergeCell ref="CD18:CF18"/>
    <mergeCell ref="BX24:BZ24"/>
    <mergeCell ref="CA24:CC24"/>
    <mergeCell ref="BI24:BK24"/>
    <mergeCell ref="BL24:BN24"/>
    <mergeCell ref="BO24:BQ24"/>
    <mergeCell ref="BR24:BT24"/>
    <mergeCell ref="BU24:BW24"/>
    <mergeCell ref="BX25:BZ25"/>
    <mergeCell ref="BX26:BZ26"/>
    <mergeCell ref="CA26:CC26"/>
    <mergeCell ref="BI26:BK26"/>
    <mergeCell ref="BL26:BN26"/>
    <mergeCell ref="BO26:BQ26"/>
    <mergeCell ref="BR26:BT26"/>
    <mergeCell ref="CA20:CC20"/>
    <mergeCell ref="AE25:AG25"/>
    <mergeCell ref="AH25:AJ25"/>
    <mergeCell ref="AK25:AM25"/>
    <mergeCell ref="AN25:AP25"/>
    <mergeCell ref="AE26:AG26"/>
    <mergeCell ref="AH26:AJ26"/>
    <mergeCell ref="BR28:BT28"/>
    <mergeCell ref="BU28:BW28"/>
    <mergeCell ref="AT28:AV28"/>
    <mergeCell ref="AT27:AV27"/>
    <mergeCell ref="AT26:AV26"/>
    <mergeCell ref="BU25:BW25"/>
    <mergeCell ref="BU26:BW26"/>
    <mergeCell ref="AK26:AM26"/>
    <mergeCell ref="AN26:AP26"/>
    <mergeCell ref="AQ26:AS26"/>
    <mergeCell ref="AW26:AY26"/>
    <mergeCell ref="AZ26:BB26"/>
    <mergeCell ref="BC26:BE26"/>
    <mergeCell ref="BF26:BH26"/>
    <mergeCell ref="AQ25:AS25"/>
    <mergeCell ref="AT25:AV25"/>
    <mergeCell ref="AW25:AY25"/>
    <mergeCell ref="AZ25:BB25"/>
    <mergeCell ref="G28:I28"/>
    <mergeCell ref="J28:L28"/>
    <mergeCell ref="M28:O28"/>
    <mergeCell ref="P28:R28"/>
    <mergeCell ref="S28:U28"/>
    <mergeCell ref="V28:X28"/>
    <mergeCell ref="Y28:AA28"/>
    <mergeCell ref="AB28:AD28"/>
    <mergeCell ref="G27:I27"/>
    <mergeCell ref="J27:L27"/>
    <mergeCell ref="M27:O27"/>
    <mergeCell ref="P27:R27"/>
    <mergeCell ref="S27:U27"/>
    <mergeCell ref="V27:X27"/>
    <mergeCell ref="Y27:AA27"/>
    <mergeCell ref="AB27:AD27"/>
    <mergeCell ref="G26:I26"/>
    <mergeCell ref="J26:L26"/>
    <mergeCell ref="M26:O26"/>
    <mergeCell ref="P26:R26"/>
    <mergeCell ref="S26:U26"/>
    <mergeCell ref="V26:X26"/>
    <mergeCell ref="Y26:AA26"/>
    <mergeCell ref="AB26:AD26"/>
    <mergeCell ref="G25:I25"/>
    <mergeCell ref="J25:L25"/>
    <mergeCell ref="M25:O25"/>
    <mergeCell ref="P25:R25"/>
    <mergeCell ref="S25:U25"/>
    <mergeCell ref="V25:X25"/>
    <mergeCell ref="Y25:AA25"/>
    <mergeCell ref="AB25:AD25"/>
    <mergeCell ref="J24:L24"/>
    <mergeCell ref="M24:O24"/>
    <mergeCell ref="P24:R24"/>
    <mergeCell ref="S24:U24"/>
    <mergeCell ref="V24:X24"/>
    <mergeCell ref="AZ21:BB21"/>
    <mergeCell ref="BR21:BT21"/>
    <mergeCell ref="AE21:AG21"/>
    <mergeCell ref="AH21:AJ21"/>
    <mergeCell ref="AK21:AM21"/>
    <mergeCell ref="AN21:AP21"/>
    <mergeCell ref="AQ21:AS21"/>
    <mergeCell ref="AT21:AV21"/>
    <mergeCell ref="AQ24:AS24"/>
    <mergeCell ref="AE24:AG24"/>
    <mergeCell ref="AH24:AJ24"/>
    <mergeCell ref="AK24:AM24"/>
    <mergeCell ref="AN24:AP24"/>
    <mergeCell ref="BF24:BH24"/>
    <mergeCell ref="AW21:AY21"/>
    <mergeCell ref="Y24:AA24"/>
    <mergeCell ref="AB24:AD24"/>
    <mergeCell ref="AW20:AY20"/>
    <mergeCell ref="AW19:AY19"/>
    <mergeCell ref="AW18:AY18"/>
    <mergeCell ref="AW17:AY17"/>
    <mergeCell ref="BO21:BQ21"/>
    <mergeCell ref="BF21:BH21"/>
    <mergeCell ref="BI21:BK21"/>
    <mergeCell ref="BL21:BN21"/>
    <mergeCell ref="BF20:BH20"/>
    <mergeCell ref="BI20:BK20"/>
    <mergeCell ref="BL20:BN20"/>
    <mergeCell ref="BO20:BQ20"/>
    <mergeCell ref="BC21:BE21"/>
    <mergeCell ref="BI19:BK19"/>
    <mergeCell ref="BL19:BN19"/>
    <mergeCell ref="BO19:BQ19"/>
    <mergeCell ref="AZ20:BB20"/>
    <mergeCell ref="AE20:AG20"/>
    <mergeCell ref="AH20:AJ20"/>
    <mergeCell ref="AK20:AM20"/>
    <mergeCell ref="AN20:AP20"/>
    <mergeCell ref="AQ20:AS20"/>
    <mergeCell ref="AT20:AV20"/>
    <mergeCell ref="BC20:BE20"/>
    <mergeCell ref="BL18:BN18"/>
    <mergeCell ref="BO18:BQ18"/>
    <mergeCell ref="AE19:AG19"/>
    <mergeCell ref="AH19:AJ19"/>
    <mergeCell ref="AK19:AM19"/>
    <mergeCell ref="AN19:AP19"/>
    <mergeCell ref="AQ19:AS19"/>
    <mergeCell ref="AT19:AV19"/>
    <mergeCell ref="BC19:BE19"/>
    <mergeCell ref="BF19:BH19"/>
    <mergeCell ref="BI18:BK18"/>
    <mergeCell ref="BF18:BH18"/>
    <mergeCell ref="AQ18:AS18"/>
    <mergeCell ref="AT18:AV18"/>
    <mergeCell ref="BC18:BE18"/>
    <mergeCell ref="AZ18:BB18"/>
    <mergeCell ref="AE18:AG18"/>
    <mergeCell ref="AH18:AJ18"/>
    <mergeCell ref="AK18:AM18"/>
    <mergeCell ref="AN18:AP18"/>
    <mergeCell ref="BO17:BQ17"/>
    <mergeCell ref="BF17:BH17"/>
    <mergeCell ref="BI17:BK17"/>
    <mergeCell ref="BL17:BN17"/>
    <mergeCell ref="CA17:CC17"/>
    <mergeCell ref="AT17:AV17"/>
    <mergeCell ref="AZ17:BB17"/>
    <mergeCell ref="BC17:BE17"/>
    <mergeCell ref="BR17:BT17"/>
    <mergeCell ref="BU17:BW17"/>
    <mergeCell ref="BX17:BZ17"/>
    <mergeCell ref="BR18:BT18"/>
    <mergeCell ref="BU18:BW18"/>
    <mergeCell ref="AK17:AM17"/>
    <mergeCell ref="AN17:AP17"/>
    <mergeCell ref="BX18:BZ18"/>
    <mergeCell ref="CA18:CC18"/>
    <mergeCell ref="V20:X20"/>
    <mergeCell ref="Y20:AA20"/>
    <mergeCell ref="AB20:AD20"/>
    <mergeCell ref="G21:I21"/>
    <mergeCell ref="J21:L21"/>
    <mergeCell ref="M21:O21"/>
    <mergeCell ref="P21:R21"/>
    <mergeCell ref="S21:U21"/>
    <mergeCell ref="V21:X21"/>
    <mergeCell ref="Y21:AA21"/>
    <mergeCell ref="AB21:AD21"/>
    <mergeCell ref="G20:I20"/>
    <mergeCell ref="J20:L20"/>
    <mergeCell ref="M20:O20"/>
    <mergeCell ref="P20:R20"/>
    <mergeCell ref="S20:U20"/>
    <mergeCell ref="V18:X18"/>
    <mergeCell ref="Y18:AA18"/>
    <mergeCell ref="AB18:AD18"/>
    <mergeCell ref="G19:I19"/>
    <mergeCell ref="J19:L19"/>
    <mergeCell ref="M19:O19"/>
    <mergeCell ref="P19:R19"/>
    <mergeCell ref="S19:U19"/>
    <mergeCell ref="V19:X19"/>
    <mergeCell ref="Y19:AA19"/>
    <mergeCell ref="AB19:AD19"/>
    <mergeCell ref="G18:I18"/>
    <mergeCell ref="J18:L18"/>
    <mergeCell ref="M18:O18"/>
    <mergeCell ref="P18:R18"/>
    <mergeCell ref="S18:U18"/>
    <mergeCell ref="AQ10:AS10"/>
    <mergeCell ref="AT10:AV10"/>
    <mergeCell ref="AQ17:AS17"/>
    <mergeCell ref="BC5:BE5"/>
    <mergeCell ref="BC6:BE6"/>
    <mergeCell ref="BC7:BE7"/>
    <mergeCell ref="AQ5:AS5"/>
    <mergeCell ref="AT5:AV5"/>
    <mergeCell ref="AK5:AM5"/>
    <mergeCell ref="AN5:AP5"/>
    <mergeCell ref="AW5:AY5"/>
    <mergeCell ref="AZ5:BB5"/>
    <mergeCell ref="AZ6:BB6"/>
    <mergeCell ref="AW7:AY7"/>
    <mergeCell ref="AW6:AY6"/>
    <mergeCell ref="AZ7:BB7"/>
    <mergeCell ref="AQ6:AS6"/>
    <mergeCell ref="AT6:AV6"/>
    <mergeCell ref="AQ7:AS7"/>
    <mergeCell ref="AT7:AV7"/>
    <mergeCell ref="AK7:AM7"/>
    <mergeCell ref="AN7:AP7"/>
    <mergeCell ref="J17:L17"/>
    <mergeCell ref="M17:O17"/>
    <mergeCell ref="P17:R17"/>
    <mergeCell ref="S17:U17"/>
    <mergeCell ref="V17:X17"/>
    <mergeCell ref="Y17:AA17"/>
    <mergeCell ref="AB17:AD17"/>
    <mergeCell ref="AE17:AG17"/>
    <mergeCell ref="AH17:AJ17"/>
    <mergeCell ref="BX3:BZ3"/>
    <mergeCell ref="CA3:CC3"/>
    <mergeCell ref="BR4:BT4"/>
    <mergeCell ref="BU4:BW4"/>
    <mergeCell ref="BX4:BZ4"/>
    <mergeCell ref="CA4:CC4"/>
    <mergeCell ref="BR3:BT3"/>
    <mergeCell ref="BU3:BW3"/>
    <mergeCell ref="BR5:BT5"/>
    <mergeCell ref="BU5:BW5"/>
    <mergeCell ref="BX7:BZ7"/>
    <mergeCell ref="CA7:CC7"/>
    <mergeCell ref="BX5:BZ5"/>
    <mergeCell ref="CA5:CC5"/>
    <mergeCell ref="BR6:BT6"/>
    <mergeCell ref="BU6:BW6"/>
    <mergeCell ref="BX6:BZ6"/>
    <mergeCell ref="CA6:CC6"/>
    <mergeCell ref="BR7:BT7"/>
    <mergeCell ref="BF6:BH6"/>
    <mergeCell ref="BU7:BW7"/>
    <mergeCell ref="BF7:BH7"/>
    <mergeCell ref="BI7:BK7"/>
    <mergeCell ref="BL7:BN7"/>
    <mergeCell ref="BO7:BQ7"/>
    <mergeCell ref="BI6:BK6"/>
    <mergeCell ref="BL6:BN6"/>
    <mergeCell ref="BO6:BQ6"/>
    <mergeCell ref="BF5:BH5"/>
    <mergeCell ref="BI5:BK5"/>
    <mergeCell ref="BL5:BN5"/>
    <mergeCell ref="BO5:BQ5"/>
    <mergeCell ref="AQ3:AS3"/>
    <mergeCell ref="AT3:AV3"/>
    <mergeCell ref="AK3:AM3"/>
    <mergeCell ref="AN3:AP3"/>
    <mergeCell ref="BI4:BK4"/>
    <mergeCell ref="BL4:BN4"/>
    <mergeCell ref="BO4:BQ4"/>
    <mergeCell ref="BF3:BH3"/>
    <mergeCell ref="BI3:BK3"/>
    <mergeCell ref="BL3:BN3"/>
    <mergeCell ref="BO3:BQ3"/>
    <mergeCell ref="BC3:BE3"/>
    <mergeCell ref="BC4:BE4"/>
    <mergeCell ref="AW3:AY3"/>
    <mergeCell ref="AZ3:BB3"/>
    <mergeCell ref="AZ4:BB4"/>
    <mergeCell ref="BF4:BH4"/>
    <mergeCell ref="AQ4:AS4"/>
    <mergeCell ref="AT4:AV4"/>
    <mergeCell ref="AW4:AY4"/>
    <mergeCell ref="AE3:AG3"/>
    <mergeCell ref="AH3:AJ3"/>
    <mergeCell ref="Y3:AA3"/>
    <mergeCell ref="AB3:AD3"/>
    <mergeCell ref="J3:L3"/>
    <mergeCell ref="M3:O3"/>
    <mergeCell ref="P3:R3"/>
    <mergeCell ref="S3:U3"/>
    <mergeCell ref="V3:X3"/>
    <mergeCell ref="G5:I5"/>
    <mergeCell ref="J5:L5"/>
    <mergeCell ref="M5:O5"/>
    <mergeCell ref="P5:R5"/>
    <mergeCell ref="S5:U5"/>
    <mergeCell ref="AH5:AJ5"/>
    <mergeCell ref="G4:I4"/>
    <mergeCell ref="J4:L4"/>
    <mergeCell ref="M4:O4"/>
    <mergeCell ref="P4:R4"/>
    <mergeCell ref="S4:U4"/>
    <mergeCell ref="V4:X4"/>
    <mergeCell ref="Y4:AA4"/>
    <mergeCell ref="AB5:AD5"/>
    <mergeCell ref="AE5:AG5"/>
    <mergeCell ref="V5:X5"/>
    <mergeCell ref="Y5:AA5"/>
    <mergeCell ref="AB4:AD4"/>
    <mergeCell ref="AE4:AG4"/>
    <mergeCell ref="AH4:AJ4"/>
    <mergeCell ref="AK4:AM4"/>
    <mergeCell ref="AN4:AP4"/>
    <mergeCell ref="G7:I7"/>
    <mergeCell ref="J7:L7"/>
    <mergeCell ref="M7:O7"/>
    <mergeCell ref="P7:R7"/>
    <mergeCell ref="S7:U7"/>
    <mergeCell ref="V7:X7"/>
    <mergeCell ref="Y7:AA7"/>
    <mergeCell ref="AB6:AD6"/>
    <mergeCell ref="AE6:AG6"/>
    <mergeCell ref="G6:I6"/>
    <mergeCell ref="J6:L6"/>
    <mergeCell ref="M6:O6"/>
    <mergeCell ref="P6:R6"/>
    <mergeCell ref="S6:U6"/>
    <mergeCell ref="V6:X6"/>
    <mergeCell ref="Y6:AA6"/>
    <mergeCell ref="AH6:AJ6"/>
    <mergeCell ref="AK6:AM6"/>
    <mergeCell ref="AN6:AP6"/>
    <mergeCell ref="AB7:AD7"/>
    <mergeCell ref="AE7:AG7"/>
    <mergeCell ref="AH7:AJ7"/>
  </mergeCells>
  <conditionalFormatting sqref="J21:U21">
    <cfRule type="expression" dxfId="424" priority="36">
      <formula>J$68&lt;=0</formula>
    </cfRule>
  </conditionalFormatting>
  <conditionalFormatting sqref="J14:AQ14">
    <cfRule type="cellIs" dxfId="423" priority="1" operator="greaterThan">
      <formula>0</formula>
    </cfRule>
    <cfRule type="cellIs" dxfId="422" priority="2" operator="lessThan">
      <formula>0</formula>
    </cfRule>
  </conditionalFormatting>
  <conditionalFormatting sqref="J28:AT28 AW28 AZ28 BC28 BF28 BI28 BL28 BO28 BR28 BU28 BX28:DA28">
    <cfRule type="cellIs" dxfId="421" priority="24" operator="greaterThan">
      <formula>0</formula>
    </cfRule>
    <cfRule type="cellIs" dxfId="420" priority="25" operator="lessThan">
      <formula>0</formula>
    </cfRule>
  </conditionalFormatting>
  <conditionalFormatting sqref="J7:AW7 AZ7 BC7 BF7 BI7 BL7 BO7 BR7:DA7 AT14 AW14 AZ14 BC14 BF14 BI14 BL14 BO14 BR14 BU14 BX14 CA14 CD14 CG14 CJ14 CM14 CP14 CS14 CV14 CY14">
    <cfRule type="cellIs" dxfId="419" priority="45" operator="greaterThan">
      <formula>0</formula>
    </cfRule>
    <cfRule type="cellIs" dxfId="418" priority="46" operator="lessThan">
      <formula>0</formula>
    </cfRule>
  </conditionalFormatting>
  <conditionalFormatting sqref="J21:AW21 AZ21 BC21 BF21 BI21 BL21 BO21 BR21 BU21 BX21 CA21 CD21 CG21 CJ21 CM21 CP21 CS21 CV21 CY21">
    <cfRule type="cellIs" dxfId="417" priority="30" operator="greaterThan">
      <formula>0</formula>
    </cfRule>
    <cfRule type="cellIs" dxfId="416" priority="31" operator="lessThan">
      <formula>0</formula>
    </cfRule>
  </conditionalFormatting>
  <conditionalFormatting sqref="J36:DA36">
    <cfRule type="cellIs" dxfId="415" priority="20" operator="greaterThan">
      <formula>0</formula>
    </cfRule>
    <cfRule type="cellIs" dxfId="414" priority="21" operator="lessThan">
      <formula>0</formula>
    </cfRule>
  </conditionalFormatting>
  <conditionalFormatting sqref="J44:DA44">
    <cfRule type="cellIs" dxfId="413" priority="7" operator="greaterThan">
      <formula>0</formula>
    </cfRule>
    <cfRule type="cellIs" dxfId="412" priority="8" operator="lessThan">
      <formula>0</formula>
    </cfRule>
  </conditionalFormatting>
  <pageMargins left="7.874015748031496E-2" right="7.874015748031496E-2" top="0.39370078740157483" bottom="0.23622047244094491" header="7.874015748031496E-2" footer="7.874015748031496E-2"/>
  <pageSetup paperSize="9" scale="5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2FDB-36EF-4069-9FE6-D79AEE4DC2C0}">
  <dimension ref="A1:EW110"/>
  <sheetViews>
    <sheetView showGridLines="0" zoomScale="60" zoomScaleNormal="60" zoomScaleSheetLayoutView="85" workbookViewId="0">
      <pane xSplit="9" ySplit="13" topLeftCell="W24" activePane="bottomRight" state="frozen"/>
      <selection activeCell="C47" sqref="C47"/>
      <selection pane="topRight" activeCell="C47" sqref="C47"/>
      <selection pane="bottomLeft" activeCell="C47" sqref="C47"/>
      <selection pane="bottomRight" activeCell="A35" sqref="A35:XFD35"/>
    </sheetView>
  </sheetViews>
  <sheetFormatPr defaultColWidth="9.1796875" defaultRowHeight="14.5" outlineLevelRow="1" outlineLevelCol="2" x14ac:dyDescent="0.35"/>
  <cols>
    <col min="1" max="1" width="9.1796875" style="4"/>
    <col min="2" max="2" width="28.81640625" style="4" bestFit="1" customWidth="1"/>
    <col min="3" max="3" width="27" style="4" bestFit="1" customWidth="1"/>
    <col min="4" max="4" width="8.1796875" style="4" customWidth="1" outlineLevel="1"/>
    <col min="5" max="5" width="9.1796875" style="4" customWidth="1" outlineLevel="1"/>
    <col min="6" max="6" width="9.54296875" style="4" customWidth="1" outlineLevel="1"/>
    <col min="7" max="8" width="9.1796875" style="4" customWidth="1" outlineLevel="1"/>
    <col min="9" max="9" width="9.1796875" style="4"/>
    <col min="10" max="10" width="15" style="5" hidden="1" customWidth="1" outlineLevel="2"/>
    <col min="11" max="11" width="11.54296875" style="5" hidden="1" customWidth="1" outlineLevel="2"/>
    <col min="12" max="12" width="12.26953125" style="6" hidden="1" customWidth="1" outlineLevel="2"/>
    <col min="13" max="13" width="10" style="5" hidden="1" customWidth="1" outlineLevel="1" collapsed="1"/>
    <col min="14" max="14" width="10" style="5" hidden="1" customWidth="1" outlineLevel="1"/>
    <col min="15" max="15" width="12.26953125" style="6" hidden="1" customWidth="1" outlineLevel="1"/>
    <col min="16" max="17" width="10" style="5" hidden="1" customWidth="1" outlineLevel="1"/>
    <col min="18" max="18" width="12.26953125" style="6" hidden="1" customWidth="1" outlineLevel="1"/>
    <col min="19" max="20" width="10" style="5" hidden="1" customWidth="1" outlineLevel="1"/>
    <col min="21" max="21" width="12.26953125" style="6" hidden="1" customWidth="1" outlineLevel="1"/>
    <col min="22" max="22" width="12.26953125" style="6" customWidth="1" collapsed="1"/>
    <col min="23" max="24" width="12.26953125" style="6" customWidth="1"/>
    <col min="25" max="25" width="12.7265625" style="6" customWidth="1"/>
    <col min="26" max="27" width="12.7265625" style="5" customWidth="1"/>
    <col min="28" max="29" width="12.7265625" style="6" customWidth="1"/>
    <col min="30" max="32" width="12.7265625" customWidth="1"/>
    <col min="33" max="33" width="12.7265625" style="6" customWidth="1"/>
    <col min="34" max="36" width="12.7265625" customWidth="1"/>
    <col min="37" max="37" width="12.7265625" style="6" customWidth="1"/>
    <col min="38" max="40" width="12.7265625" customWidth="1"/>
    <col min="41" max="41" width="12.7265625" style="6" customWidth="1"/>
    <col min="42" max="44" width="12.7265625" customWidth="1"/>
    <col min="45" max="45" width="12.7265625" style="6" customWidth="1"/>
    <col min="46" max="48" width="12.7265625" customWidth="1"/>
    <col min="49" max="49" width="12.7265625" style="6" customWidth="1"/>
    <col min="50" max="52" width="12.7265625" hidden="1" customWidth="1" outlineLevel="1"/>
    <col min="53" max="53" width="12.7265625" style="6" hidden="1" customWidth="1" outlineLevel="1"/>
    <col min="54" max="56" width="12.7265625" hidden="1" customWidth="1" outlineLevel="1"/>
    <col min="57" max="57" width="12.7265625" style="6" hidden="1" customWidth="1" outlineLevel="1"/>
    <col min="58" max="60" width="12.7265625" hidden="1" customWidth="1" outlineLevel="1"/>
    <col min="61" max="61" width="12.7265625" customWidth="1" collapsed="1"/>
    <col min="62" max="63" width="12.7265625" customWidth="1"/>
    <col min="64" max="64" width="12.7265625" style="6" customWidth="1"/>
    <col min="65" max="67" width="12.7265625" customWidth="1"/>
    <col min="68" max="68" width="12.7265625" style="6" customWidth="1"/>
    <col min="69" max="71" width="12.7265625" hidden="1" customWidth="1" outlineLevel="1"/>
    <col min="72" max="72" width="12.7265625" style="6" hidden="1" customWidth="1" outlineLevel="1"/>
    <col min="73" max="75" width="12.7265625" hidden="1" customWidth="1" outlineLevel="1"/>
    <col min="76" max="76" width="12.7265625" style="6" hidden="1" customWidth="1" outlineLevel="1"/>
    <col min="77" max="77" width="12.7265625" customWidth="1" collapsed="1"/>
    <col min="78" max="79" width="12.7265625" customWidth="1"/>
    <col min="80" max="80" width="12.7265625" style="6" customWidth="1"/>
    <col min="81" max="83" width="12.7265625" style="4" customWidth="1"/>
    <col min="84" max="84" width="12.7265625" style="6" customWidth="1"/>
    <col min="85" max="87" width="12.7265625" style="4" customWidth="1"/>
    <col min="88" max="88" width="12.7265625" style="6" customWidth="1"/>
    <col min="89" max="91" width="12.7265625" style="4" customWidth="1"/>
    <col min="92" max="92" width="12.7265625" style="6" customWidth="1"/>
    <col min="93" max="95" width="12.7265625" style="4" customWidth="1"/>
    <col min="96" max="96" width="12.7265625" style="6" customWidth="1"/>
    <col min="97" max="99" width="12.7265625" style="4" customWidth="1"/>
    <col min="100" max="100" width="12.7265625" style="6" customWidth="1"/>
    <col min="101" max="103" width="12.7265625" style="4" customWidth="1"/>
    <col min="104" max="104" width="12.7265625" style="6" customWidth="1"/>
    <col min="105" max="107" width="12.7265625" style="4" customWidth="1"/>
    <col min="108" max="108" width="12.7265625" style="6" customWidth="1"/>
    <col min="109" max="111" width="12.7265625" style="4" customWidth="1"/>
    <col min="112" max="112" width="12.7265625" style="6" customWidth="1"/>
    <col min="113" max="115" width="12.7265625" style="4" customWidth="1"/>
    <col min="116" max="116" width="12.7265625" style="6" customWidth="1"/>
    <col min="117" max="119" width="12.7265625" style="4" customWidth="1"/>
    <col min="120" max="120" width="12.7265625" style="6" customWidth="1"/>
    <col min="121" max="123" width="12.7265625" style="4" customWidth="1"/>
    <col min="124" max="124" width="12.7265625" style="6" customWidth="1"/>
    <col min="125" max="127" width="12.7265625" style="4" customWidth="1"/>
    <col min="128" max="128" width="12.7265625" style="6" customWidth="1"/>
    <col min="129" max="131" width="12.7265625" style="4" customWidth="1"/>
    <col min="132" max="132" width="12.7265625" style="6" customWidth="1"/>
    <col min="133" max="135" width="12.7265625" style="4" customWidth="1"/>
    <col min="136" max="136" width="12.7265625" style="6" customWidth="1"/>
    <col min="137" max="139" width="12.7265625" style="4" customWidth="1"/>
    <col min="140" max="140" width="12.7265625" style="6" customWidth="1"/>
    <col min="141" max="143" width="12.7265625" style="4" customWidth="1"/>
    <col min="144" max="144" width="12.7265625" style="6" customWidth="1"/>
    <col min="145" max="147" width="12.7265625" style="4" customWidth="1"/>
    <col min="148" max="148" width="12.7265625" style="6" customWidth="1"/>
    <col min="149" max="151" width="12.7265625" style="4" customWidth="1"/>
    <col min="152" max="152" width="12.7265625" style="6" customWidth="1"/>
    <col min="153" max="16384" width="9.1796875" style="4"/>
  </cols>
  <sheetData>
    <row r="1" spans="1:152" ht="32.5" x14ac:dyDescent="0.35">
      <c r="A1" s="1" t="s">
        <v>0</v>
      </c>
      <c r="B1" s="2"/>
      <c r="C1" s="3"/>
      <c r="BQ1" s="1" t="s">
        <v>153</v>
      </c>
    </row>
    <row r="2" spans="1:152" ht="15" outlineLevel="1" x14ac:dyDescent="0.35">
      <c r="A2" s="3"/>
      <c r="B2" s="3"/>
      <c r="C2" s="3"/>
    </row>
    <row r="3" spans="1:152" outlineLevel="1" x14ac:dyDescent="0.35">
      <c r="A3" s="7" t="s">
        <v>1</v>
      </c>
      <c r="B3" s="8">
        <v>46279</v>
      </c>
    </row>
    <row r="4" spans="1:152" outlineLevel="1" x14ac:dyDescent="0.35">
      <c r="A4" s="7" t="s">
        <v>2</v>
      </c>
      <c r="B4" s="8">
        <f>WORKDAY.INTL(B3,-1,"0000001")</f>
        <v>46277</v>
      </c>
    </row>
    <row r="5" spans="1:152" outlineLevel="1" x14ac:dyDescent="0.35">
      <c r="A5" s="7" t="s">
        <v>3</v>
      </c>
      <c r="B5" s="9">
        <v>2</v>
      </c>
    </row>
    <row r="6" spans="1:152" ht="15" outlineLevel="1" x14ac:dyDescent="0.35">
      <c r="A6" s="3"/>
      <c r="B6" s="3"/>
      <c r="C6" s="3"/>
      <c r="J6" s="10"/>
      <c r="P6" s="10"/>
      <c r="BQ6" s="275" t="s">
        <v>227</v>
      </c>
    </row>
    <row r="7" spans="1:152" s="11" customFormat="1" ht="20.149999999999999" customHeight="1" x14ac:dyDescent="0.35">
      <c r="A7" s="1266" t="s">
        <v>4</v>
      </c>
      <c r="B7" s="1256" t="s">
        <v>5</v>
      </c>
      <c r="C7" s="1256" t="s">
        <v>6</v>
      </c>
      <c r="D7" s="1256" t="s">
        <v>7</v>
      </c>
      <c r="E7" s="1256" t="s">
        <v>8</v>
      </c>
      <c r="F7" s="1256" t="s">
        <v>9</v>
      </c>
      <c r="G7" s="1256" t="s">
        <v>10</v>
      </c>
      <c r="H7" s="1256" t="s">
        <v>11</v>
      </c>
      <c r="I7" s="1261" t="s">
        <v>12</v>
      </c>
      <c r="J7" s="1242" t="s">
        <v>14</v>
      </c>
      <c r="K7" s="1243"/>
      <c r="L7" s="1243"/>
      <c r="M7" s="1243"/>
      <c r="N7" s="1243"/>
      <c r="O7" s="1243"/>
      <c r="P7" s="1243"/>
      <c r="Q7" s="1243"/>
      <c r="R7" s="1243"/>
      <c r="S7" s="1243"/>
      <c r="T7" s="1243"/>
      <c r="U7" s="1243"/>
      <c r="V7" s="1243"/>
      <c r="W7" s="1243"/>
      <c r="X7" s="1243"/>
      <c r="Y7" s="1243"/>
      <c r="Z7" s="99"/>
      <c r="AA7" s="99"/>
      <c r="AB7" s="99"/>
      <c r="AC7" s="100"/>
      <c r="AD7" s="1242" t="s">
        <v>15</v>
      </c>
      <c r="AE7" s="1243"/>
      <c r="AF7" s="1243"/>
      <c r="AG7" s="1243"/>
      <c r="AH7" s="1243"/>
      <c r="AI7" s="1243"/>
      <c r="AJ7" s="1243"/>
      <c r="AK7" s="1243"/>
      <c r="AL7" s="1243"/>
      <c r="AM7" s="1243"/>
      <c r="AN7" s="1243"/>
      <c r="AO7" s="1243"/>
      <c r="AP7" s="1243"/>
      <c r="AQ7" s="1243"/>
      <c r="AR7" s="1243"/>
      <c r="AS7" s="1243"/>
      <c r="AT7" s="1243"/>
      <c r="AU7" s="1243"/>
      <c r="AV7" s="1243"/>
      <c r="AW7" s="1244"/>
      <c r="AX7" s="1242" t="s">
        <v>16</v>
      </c>
      <c r="AY7" s="1243"/>
      <c r="AZ7" s="1243"/>
      <c r="BA7" s="1243"/>
      <c r="BB7" s="1243"/>
      <c r="BC7" s="1243"/>
      <c r="BD7" s="1243"/>
      <c r="BE7" s="1244"/>
      <c r="BI7" s="1242" t="s">
        <v>16</v>
      </c>
      <c r="BJ7" s="1243"/>
      <c r="BK7" s="1243"/>
      <c r="BL7" s="1243"/>
      <c r="BM7" s="1243"/>
      <c r="BN7" s="1243"/>
      <c r="BO7" s="1243"/>
      <c r="BP7" s="1243"/>
      <c r="BQ7" s="1243"/>
      <c r="BR7" s="1243"/>
      <c r="BS7" s="1243"/>
      <c r="BT7" s="1243"/>
      <c r="BU7" s="1243"/>
      <c r="BV7" s="1243"/>
      <c r="BW7" s="1243"/>
      <c r="BX7" s="1243"/>
      <c r="BY7" s="1243"/>
      <c r="BZ7" s="1243"/>
      <c r="CA7" s="1243"/>
      <c r="CB7" s="1243"/>
      <c r="CC7" s="1243"/>
      <c r="CD7" s="1243"/>
      <c r="CE7" s="1243"/>
      <c r="CF7" s="1244"/>
      <c r="CG7" s="1242" t="s">
        <v>152</v>
      </c>
      <c r="CH7" s="1243"/>
      <c r="CI7" s="1243"/>
      <c r="CJ7" s="1243"/>
      <c r="CK7" s="1243"/>
      <c r="CL7" s="1243"/>
      <c r="CM7" s="1243"/>
      <c r="CN7" s="1243"/>
      <c r="CO7" s="1243"/>
      <c r="CP7" s="1243"/>
      <c r="CQ7" s="1243"/>
      <c r="CR7" s="1243"/>
      <c r="CS7" s="1243"/>
      <c r="CT7" s="1243"/>
      <c r="CU7" s="1243"/>
      <c r="CV7" s="1244"/>
      <c r="CW7" s="1242" t="s">
        <v>154</v>
      </c>
      <c r="CX7" s="1243"/>
      <c r="CY7" s="1243"/>
      <c r="CZ7" s="1243"/>
      <c r="DA7" s="1243"/>
      <c r="DB7" s="1243"/>
      <c r="DC7" s="1243"/>
      <c r="DD7" s="1243"/>
      <c r="DE7" s="1243"/>
      <c r="DF7" s="1243"/>
      <c r="DG7" s="1243"/>
      <c r="DH7" s="1243"/>
      <c r="DI7" s="1243"/>
      <c r="DJ7" s="1243"/>
      <c r="DK7" s="1243"/>
      <c r="DL7" s="1243"/>
      <c r="DM7" s="1243"/>
      <c r="DN7" s="1243"/>
      <c r="DO7" s="1243"/>
      <c r="DP7" s="1244"/>
      <c r="DQ7" s="1242" t="s">
        <v>180</v>
      </c>
      <c r="DR7" s="1243"/>
      <c r="DS7" s="1243"/>
      <c r="DT7" s="1243"/>
      <c r="DU7" s="1243"/>
      <c r="DV7" s="1243"/>
      <c r="DW7" s="1243"/>
      <c r="DX7" s="1243"/>
      <c r="DY7" s="1243"/>
      <c r="DZ7" s="1243"/>
      <c r="EA7" s="1243"/>
      <c r="EB7" s="1243"/>
      <c r="EC7" s="1243"/>
      <c r="ED7" s="1243"/>
      <c r="EE7" s="1243"/>
      <c r="EF7" s="216"/>
      <c r="EG7" s="1242" t="s">
        <v>181</v>
      </c>
      <c r="EH7" s="1243"/>
      <c r="EI7" s="1243"/>
      <c r="EJ7" s="1243"/>
      <c r="EK7" s="1243"/>
      <c r="EL7" s="1243"/>
      <c r="EM7" s="1243"/>
      <c r="EN7" s="1243"/>
      <c r="EO7" s="1243"/>
      <c r="EP7" s="1243"/>
      <c r="EQ7" s="1243"/>
      <c r="ER7" s="1243"/>
      <c r="ES7" s="1243"/>
      <c r="ET7" s="1243"/>
      <c r="EU7" s="1243"/>
      <c r="EV7" s="1244"/>
    </row>
    <row r="8" spans="1:152" ht="20.149999999999999" customHeight="1" x14ac:dyDescent="0.35">
      <c r="A8" s="1267"/>
      <c r="B8" s="1257"/>
      <c r="C8" s="1257"/>
      <c r="D8" s="1257"/>
      <c r="E8" s="1257"/>
      <c r="F8" s="1257"/>
      <c r="G8" s="1257"/>
      <c r="H8" s="1257"/>
      <c r="I8" s="1262"/>
      <c r="J8" s="1245" t="str">
        <f>+"W. PROD  "&amp;L10</f>
        <v>W. PROD  36</v>
      </c>
      <c r="K8" s="1246"/>
      <c r="L8" s="1247"/>
      <c r="M8" s="1245" t="str">
        <f>+"W. PROD  "&amp;O10</f>
        <v>W. PROD  37</v>
      </c>
      <c r="N8" s="1246"/>
      <c r="O8" s="1247"/>
      <c r="P8" s="1245" t="str">
        <f>+"W. PROD  "&amp;R10</f>
        <v>W. PROD  38</v>
      </c>
      <c r="Q8" s="1246"/>
      <c r="R8" s="1247"/>
      <c r="S8" s="1245" t="str">
        <f>+"W. PROD  "&amp;U10</f>
        <v>W. PROD  39</v>
      </c>
      <c r="T8" s="1246"/>
      <c r="U8" s="1247"/>
      <c r="V8" s="1245" t="str">
        <f>+"TOTAL WEEK   "&amp;U10</f>
        <v>TOTAL WEEK   39</v>
      </c>
      <c r="W8" s="1246"/>
      <c r="X8" s="1246"/>
      <c r="Y8" s="1247"/>
      <c r="Z8" s="1245" t="str">
        <f>+"W. PROD  "&amp;AB10</f>
        <v>W. PROD  40</v>
      </c>
      <c r="AA8" s="1246"/>
      <c r="AB8" s="1246"/>
      <c r="AC8" s="1247"/>
      <c r="AD8" s="1245" t="str">
        <f t="shared" ref="AD8" si="0">+"W. PROD  "&amp;AF10</f>
        <v>W. PROD  41</v>
      </c>
      <c r="AE8" s="1246"/>
      <c r="AF8" s="1246"/>
      <c r="AG8" s="1247"/>
      <c r="AH8" s="1245" t="str">
        <f t="shared" ref="AH8" si="1">+"W. PROD  "&amp;AJ10</f>
        <v>W. PROD  42</v>
      </c>
      <c r="AI8" s="1246"/>
      <c r="AJ8" s="1246"/>
      <c r="AK8" s="1247"/>
      <c r="AL8" s="1245" t="str">
        <f t="shared" ref="AL8" si="2">+"W. PROD  "&amp;AN10</f>
        <v>W. PROD  43</v>
      </c>
      <c r="AM8" s="1246"/>
      <c r="AN8" s="1246"/>
      <c r="AO8" s="1247"/>
      <c r="AP8" s="1245" t="str">
        <f t="shared" ref="AP8" si="3">+"W. PROD  "&amp;AR10</f>
        <v>W. PROD  44</v>
      </c>
      <c r="AQ8" s="1246"/>
      <c r="AR8" s="1246"/>
      <c r="AS8" s="1247"/>
      <c r="AT8" s="1245" t="str">
        <f t="shared" ref="AT8" si="4">+"W. PROD  "&amp;AV10</f>
        <v>W. PROD  45</v>
      </c>
      <c r="AU8" s="1246"/>
      <c r="AV8" s="1246"/>
      <c r="AW8" s="1247"/>
      <c r="AX8" s="1245" t="str">
        <f t="shared" ref="AX8" si="5">+"W. PROD  "&amp;AZ10</f>
        <v>W. PROD  46</v>
      </c>
      <c r="AY8" s="1246"/>
      <c r="AZ8" s="1246"/>
      <c r="BA8" s="1247"/>
      <c r="BB8" s="1245" t="str">
        <f t="shared" ref="BB8" si="6">+"W. PROD  "&amp;BD10</f>
        <v>W. PROD  47</v>
      </c>
      <c r="BC8" s="1246"/>
      <c r="BD8" s="1246"/>
      <c r="BE8" s="1247"/>
      <c r="BI8" s="1245" t="str">
        <f>+"WEEK  PROD + ORI "&amp;BK10</f>
        <v>WEEK  PROD + ORI 45</v>
      </c>
      <c r="BJ8" s="1246"/>
      <c r="BK8" s="1246"/>
      <c r="BL8" s="1247"/>
      <c r="BM8" s="1245" t="str">
        <f>+"WEEK  PROD + ORI "&amp;BO10</f>
        <v>WEEK  PROD + ORI 46</v>
      </c>
      <c r="BN8" s="1246"/>
      <c r="BO8" s="1246"/>
      <c r="BP8" s="1247"/>
      <c r="BQ8" s="1245" t="str">
        <f>+"WEEK  ORI  "&amp;BS10</f>
        <v>WEEK  ORI  45</v>
      </c>
      <c r="BR8" s="1246"/>
      <c r="BS8" s="1246"/>
      <c r="BT8" s="1247"/>
      <c r="BU8" s="1245" t="str">
        <f t="shared" ref="BU8" si="7">+"WEEK  ORI  "&amp;BW10</f>
        <v>WEEK  ORI  46</v>
      </c>
      <c r="BV8" s="1246"/>
      <c r="BW8" s="1246"/>
      <c r="BX8" s="1247"/>
      <c r="BY8" s="1245" t="str">
        <f t="shared" ref="BY8" si="8">+"WEEK  ORI  "&amp;CA10</f>
        <v>WEEK  ORI  47</v>
      </c>
      <c r="BZ8" s="1246"/>
      <c r="CA8" s="1246"/>
      <c r="CB8" s="1247"/>
      <c r="CC8" s="1245" t="str">
        <f t="shared" ref="CC8" si="9">+"WEEK  ORI  "&amp;CE10</f>
        <v>WEEK  ORI  48</v>
      </c>
      <c r="CD8" s="1246"/>
      <c r="CE8" s="1246"/>
      <c r="CF8" s="1247"/>
      <c r="CG8" s="1245" t="str">
        <f t="shared" ref="CG8" si="10">+"WEEK  ORI  "&amp;CI10</f>
        <v>WEEK  ORI  49</v>
      </c>
      <c r="CH8" s="1246"/>
      <c r="CI8" s="1246"/>
      <c r="CJ8" s="1247"/>
      <c r="CK8" s="1245" t="str">
        <f t="shared" ref="CK8" si="11">+"WEEK  ORI  "&amp;CM10</f>
        <v>WEEK  ORI  50</v>
      </c>
      <c r="CL8" s="1246"/>
      <c r="CM8" s="1246"/>
      <c r="CN8" s="1247"/>
      <c r="CO8" s="1245" t="str">
        <f t="shared" ref="CO8" si="12">+"WEEK  ORI  "&amp;CQ10</f>
        <v>WEEK  ORI  51</v>
      </c>
      <c r="CP8" s="1246"/>
      <c r="CQ8" s="1246"/>
      <c r="CR8" s="1247"/>
      <c r="CS8" s="1245" t="str">
        <f t="shared" ref="CS8" si="13">+"WEEK  ORI  "&amp;CU10</f>
        <v>WEEK  ORI  52</v>
      </c>
      <c r="CT8" s="1246"/>
      <c r="CU8" s="1246"/>
      <c r="CV8" s="1247"/>
      <c r="CW8" s="1245" t="str">
        <f t="shared" ref="CW8" si="14">+"WEEK  ORI  "&amp;CY10</f>
        <v>WEEK  ORI  1</v>
      </c>
      <c r="CX8" s="1246"/>
      <c r="CY8" s="1246"/>
      <c r="CZ8" s="1247"/>
      <c r="DA8" s="1245" t="str">
        <f t="shared" ref="DA8" si="15">+"WEEK  ORI  "&amp;DC10</f>
        <v>WEEK  ORI  2</v>
      </c>
      <c r="DB8" s="1246"/>
      <c r="DC8" s="1246"/>
      <c r="DD8" s="1247"/>
      <c r="DE8" s="1245" t="str">
        <f t="shared" ref="DE8" si="16">+"WEEK  ORI  "&amp;DG10</f>
        <v>WEEK  ORI  3</v>
      </c>
      <c r="DF8" s="1246"/>
      <c r="DG8" s="1246"/>
      <c r="DH8" s="1247"/>
      <c r="DI8" s="1245" t="str">
        <f t="shared" ref="DI8" si="17">+"WEEK  ORI  "&amp;DK10</f>
        <v>WEEK  ORI  4</v>
      </c>
      <c r="DJ8" s="1246"/>
      <c r="DK8" s="1246"/>
      <c r="DL8" s="1247"/>
      <c r="DM8" s="1245" t="str">
        <f t="shared" ref="DM8" si="18">+"WEEK  ORI  "&amp;DO10</f>
        <v>WEEK  ORI  5</v>
      </c>
      <c r="DN8" s="1246"/>
      <c r="DO8" s="1246"/>
      <c r="DP8" s="1247"/>
      <c r="DQ8" s="1245" t="str">
        <f t="shared" ref="DQ8" si="19">+"WEEK  ORI  "&amp;DS10</f>
        <v>WEEK  ORI  6</v>
      </c>
      <c r="DR8" s="1246"/>
      <c r="DS8" s="1246"/>
      <c r="DT8" s="1247"/>
      <c r="DU8" s="1245" t="str">
        <f t="shared" ref="DU8" si="20">+"WEEK  ORI  "&amp;DW10</f>
        <v>WEEK  ORI  7</v>
      </c>
      <c r="DV8" s="1246"/>
      <c r="DW8" s="1246"/>
      <c r="DX8" s="1247"/>
      <c r="DY8" s="1245" t="str">
        <f t="shared" ref="DY8" si="21">+"WEEK  ORI  "&amp;EA10</f>
        <v>WEEK  ORI  8</v>
      </c>
      <c r="DZ8" s="1246"/>
      <c r="EA8" s="1246"/>
      <c r="EB8" s="1247"/>
      <c r="EC8" s="1245" t="str">
        <f t="shared" ref="EC8" si="22">+"WEEK  ORI  "&amp;EE10</f>
        <v>WEEK  ORI  9</v>
      </c>
      <c r="ED8" s="1246"/>
      <c r="EE8" s="1246"/>
      <c r="EF8" s="1247"/>
      <c r="EG8" s="1245" t="str">
        <f t="shared" ref="EG8" si="23">+"WEEK  ORI  "&amp;EI10</f>
        <v>WEEK  ORI  10</v>
      </c>
      <c r="EH8" s="1246"/>
      <c r="EI8" s="1246"/>
      <c r="EJ8" s="1247"/>
      <c r="EK8" s="1245" t="str">
        <f t="shared" ref="EK8" si="24">+"WEEK  ORI  "&amp;EM10</f>
        <v>WEEK  ORI  12</v>
      </c>
      <c r="EL8" s="1246"/>
      <c r="EM8" s="1246"/>
      <c r="EN8" s="1247"/>
      <c r="EO8" s="1245" t="str">
        <f t="shared" ref="EO8" si="25">+"WEEK  ORI  "&amp;EQ10</f>
        <v>WEEK  ORI  13</v>
      </c>
      <c r="EP8" s="1246"/>
      <c r="EQ8" s="1246"/>
      <c r="ER8" s="1247"/>
      <c r="ES8" s="1245" t="str">
        <f t="shared" ref="ES8" si="26">+"WEEK  ORI  "&amp;EU10</f>
        <v>WEEK  ORI  14</v>
      </c>
      <c r="ET8" s="1246"/>
      <c r="EU8" s="1246"/>
      <c r="EV8" s="1247"/>
    </row>
    <row r="9" spans="1:152" ht="20.149999999999999" customHeight="1" x14ac:dyDescent="0.35">
      <c r="A9" s="1267"/>
      <c r="B9" s="1257"/>
      <c r="C9" s="1257"/>
      <c r="D9" s="1257"/>
      <c r="E9" s="1257"/>
      <c r="F9" s="1257"/>
      <c r="G9" s="1257"/>
      <c r="H9" s="1257"/>
      <c r="I9" s="1262"/>
      <c r="J9" s="1252" t="s">
        <v>17</v>
      </c>
      <c r="K9" s="1253"/>
      <c r="L9" s="12">
        <f>_xlfn.MAXIFS(
'BLC Subcont'!$DS:$DS,
'BLC Subcont'!$I:$I,
L10
)</f>
        <v>46290</v>
      </c>
      <c r="M9" s="1252" t="s">
        <v>17</v>
      </c>
      <c r="N9" s="1253"/>
      <c r="O9" s="12">
        <f>_xlfn.MAXIFS(
'BLC Subcont'!$DS:$DS,
'BLC Subcont'!$I:$I,
O10
)</f>
        <v>46297</v>
      </c>
      <c r="P9" s="1252" t="s">
        <v>17</v>
      </c>
      <c r="Q9" s="1253"/>
      <c r="R9" s="12">
        <f>_xlfn.MAXIFS(
'BLC Subcont'!$DS:$DS,
'BLC Subcont'!$I:$I,
R10
)</f>
        <v>46332</v>
      </c>
      <c r="S9" s="1252" t="s">
        <v>17</v>
      </c>
      <c r="T9" s="1253"/>
      <c r="U9" s="12">
        <f>DATE(2026,1,1)+(U10-1)*7-WEEKDAY(DATE(2026,1,1),2)+6</f>
        <v>46291</v>
      </c>
      <c r="V9" s="1271" t="s">
        <v>17</v>
      </c>
      <c r="W9" s="1272"/>
      <c r="X9" s="1275">
        <f>DATE(2026,1,1)+(U10-2)*7-WEEKDAY(DATE(2026,1,1),2)+6</f>
        <v>46284</v>
      </c>
      <c r="Y9" s="1275">
        <f>X9</f>
        <v>46284</v>
      </c>
      <c r="Z9" s="1252" t="s">
        <v>17</v>
      </c>
      <c r="AA9" s="1253"/>
      <c r="AB9" s="213">
        <v>46282</v>
      </c>
      <c r="AC9" s="220">
        <f>AB9</f>
        <v>46282</v>
      </c>
      <c r="AD9" s="1252" t="s">
        <v>17</v>
      </c>
      <c r="AE9" s="1253"/>
      <c r="AF9" s="12">
        <v>46287</v>
      </c>
      <c r="AG9" s="220">
        <f>AF9</f>
        <v>46287</v>
      </c>
      <c r="AH9" s="1252" t="s">
        <v>17</v>
      </c>
      <c r="AI9" s="1253"/>
      <c r="AJ9" s="12">
        <f>DATE(2026,1,1)+(AJ10-2)*7-WEEKDAY(DATE(2026,1,1),2)+6</f>
        <v>46305</v>
      </c>
      <c r="AK9" s="220">
        <f>AJ9</f>
        <v>46305</v>
      </c>
      <c r="AL9" s="1252" t="s">
        <v>17</v>
      </c>
      <c r="AM9" s="1253"/>
      <c r="AN9" s="12">
        <f>DATE(2026,1,1)+(AN10-2)*7-WEEKDAY(DATE(2026,1,1),2)+6</f>
        <v>46312</v>
      </c>
      <c r="AO9" s="220">
        <f>AN9</f>
        <v>46312</v>
      </c>
      <c r="AP9" s="1252" t="s">
        <v>17</v>
      </c>
      <c r="AQ9" s="1253"/>
      <c r="AR9" s="12">
        <f>DATE(2026,1,1)+(AR10-2)*7-WEEKDAY(DATE(2026,1,1),2)+6</f>
        <v>46319</v>
      </c>
      <c r="AS9" s="220">
        <f>AR9</f>
        <v>46319</v>
      </c>
      <c r="AT9" s="1252" t="s">
        <v>17</v>
      </c>
      <c r="AU9" s="1253"/>
      <c r="AV9" s="12">
        <f>DATE(2026,1,1)+(AV10-2)*7-WEEKDAY(DATE(2026,1,1),2)+6</f>
        <v>46326</v>
      </c>
      <c r="AW9" s="220">
        <f>AV9</f>
        <v>46326</v>
      </c>
      <c r="AX9" s="1252" t="s">
        <v>17</v>
      </c>
      <c r="AY9" s="1253"/>
      <c r="AZ9" s="12">
        <f>DATE(2026,1,1)+(AZ10-2)*7-WEEKDAY(DATE(2026,1,1),2)+6</f>
        <v>46333</v>
      </c>
      <c r="BA9" s="220">
        <f>AZ9</f>
        <v>46333</v>
      </c>
      <c r="BB9" s="1252" t="s">
        <v>17</v>
      </c>
      <c r="BC9" s="1253"/>
      <c r="BD9" s="12">
        <f t="shared" ref="BD9" si="27">DATE(2026,1,1)+(BD10-2)*7-WEEKDAY(DATE(2026,1,1),2)+6</f>
        <v>46340</v>
      </c>
      <c r="BE9" s="220">
        <f>BD9</f>
        <v>46340</v>
      </c>
      <c r="BI9" s="1252" t="s">
        <v>17</v>
      </c>
      <c r="BJ9" s="1253"/>
      <c r="BK9" s="12">
        <f t="shared" ref="BK9" si="28">DATE(2026,1,1)+(BK10-2)*7-WEEKDAY(DATE(2026,1,1),2)+6</f>
        <v>46326</v>
      </c>
      <c r="BL9" s="220">
        <f>BK9</f>
        <v>46326</v>
      </c>
      <c r="BM9" s="1252" t="s">
        <v>17</v>
      </c>
      <c r="BN9" s="1253"/>
      <c r="BO9" s="12">
        <f t="shared" ref="BO9" si="29">DATE(2026,1,1)+(BO10-2)*7-WEEKDAY(DATE(2026,1,1),2)+6</f>
        <v>46333</v>
      </c>
      <c r="BP9" s="220">
        <f>BO9</f>
        <v>46333</v>
      </c>
      <c r="BQ9" s="1252" t="s">
        <v>17</v>
      </c>
      <c r="BR9" s="1253"/>
      <c r="BS9" s="12">
        <f>DATE(2026,1,1)+(BS10-2)*7-WEEKDAY(DATE(2026,1,1),2)+6</f>
        <v>46326</v>
      </c>
      <c r="BT9" s="220">
        <f>BS9</f>
        <v>46326</v>
      </c>
      <c r="BU9" s="1252" t="s">
        <v>17</v>
      </c>
      <c r="BV9" s="1253"/>
      <c r="BW9" s="12">
        <f>DATE(2026,1,1)+(BW10-2)*7-WEEKDAY(DATE(2026,1,1),2)+6</f>
        <v>46333</v>
      </c>
      <c r="BX9" s="220">
        <f>BW9</f>
        <v>46333</v>
      </c>
      <c r="BY9" s="1252" t="s">
        <v>17</v>
      </c>
      <c r="BZ9" s="1253"/>
      <c r="CA9" s="12">
        <f>DATE(2026,1,1)+(CA10-2)*7-WEEKDAY(DATE(2026,1,1),2)+6</f>
        <v>46340</v>
      </c>
      <c r="CB9" s="220">
        <f>CA9</f>
        <v>46340</v>
      </c>
      <c r="CC9" s="1252" t="s">
        <v>17</v>
      </c>
      <c r="CD9" s="1253"/>
      <c r="CE9" s="12">
        <f>DATE(2026,1,1)+(CE10-2)*7-WEEKDAY(DATE(2026,1,1),2)+6</f>
        <v>46347</v>
      </c>
      <c r="CF9" s="220">
        <f>CE9</f>
        <v>46347</v>
      </c>
      <c r="CG9" s="1252" t="s">
        <v>17</v>
      </c>
      <c r="CH9" s="1253"/>
      <c r="CI9" s="12">
        <f>DATE(2026,1,1)+(CI10-2)*7-WEEKDAY(DATE(2026,1,1),2)+6</f>
        <v>46354</v>
      </c>
      <c r="CJ9" s="220">
        <f>CI9</f>
        <v>46354</v>
      </c>
      <c r="CK9" s="1252" t="s">
        <v>17</v>
      </c>
      <c r="CL9" s="1253"/>
      <c r="CM9" s="12">
        <f>DATE(2026,1,1)+(CM10-2)*7-WEEKDAY(DATE(2026,1,1),2)+6</f>
        <v>46361</v>
      </c>
      <c r="CN9" s="220">
        <f>CM9</f>
        <v>46361</v>
      </c>
      <c r="CO9" s="1252" t="s">
        <v>17</v>
      </c>
      <c r="CP9" s="1253"/>
      <c r="CQ9" s="12">
        <f>DATE(2026,1,1)+(CQ10-2)*7-WEEKDAY(DATE(2026,1,1),2)+6</f>
        <v>46368</v>
      </c>
      <c r="CR9" s="220">
        <f>CQ9</f>
        <v>46368</v>
      </c>
      <c r="CS9" s="1252" t="s">
        <v>17</v>
      </c>
      <c r="CT9" s="1253"/>
      <c r="CU9" s="12">
        <f>DATE(2026,1,1)+(CU10-2)*7-WEEKDAY(DATE(2026,1,1),2)+6</f>
        <v>46375</v>
      </c>
      <c r="CV9" s="220">
        <f>CU9</f>
        <v>46375</v>
      </c>
      <c r="CW9" s="1252" t="s">
        <v>17</v>
      </c>
      <c r="CX9" s="1253"/>
      <c r="CY9" s="12">
        <f>DATE(2027,1,1)+(CY10-2)*7-WEEKDAY(DATE(2027,1,1),2)+6</f>
        <v>46382</v>
      </c>
      <c r="CZ9" s="220">
        <f>CY9</f>
        <v>46382</v>
      </c>
      <c r="DA9" s="1252" t="s">
        <v>17</v>
      </c>
      <c r="DB9" s="1253"/>
      <c r="DC9" s="12">
        <f>DATE(2027,1,1)+(DC10-2)*7-WEEKDAY(DATE(2027,1,1),2)+6</f>
        <v>46389</v>
      </c>
      <c r="DD9" s="220">
        <f>DC9</f>
        <v>46389</v>
      </c>
      <c r="DE9" s="1252" t="s">
        <v>17</v>
      </c>
      <c r="DF9" s="1253"/>
      <c r="DG9" s="12">
        <f>DATE(2027,1,1)+(DG10-2)*7-WEEKDAY(DATE(2027,1,1),2)+6</f>
        <v>46396</v>
      </c>
      <c r="DH9" s="220">
        <f>DG9</f>
        <v>46396</v>
      </c>
      <c r="DI9" s="1252" t="s">
        <v>17</v>
      </c>
      <c r="DJ9" s="1253"/>
      <c r="DK9" s="12">
        <f>DATE(2027,1,1)+(DK10-2)*7-WEEKDAY(DATE(2027,1,1),2)+6</f>
        <v>46403</v>
      </c>
      <c r="DL9" s="220">
        <f>DK9</f>
        <v>46403</v>
      </c>
      <c r="DM9" s="1252" t="s">
        <v>17</v>
      </c>
      <c r="DN9" s="1253"/>
      <c r="DO9" s="12">
        <f>DATE(2027,1,1)+(DO10-2)*7-WEEKDAY(DATE(2027,1,1),2)+6</f>
        <v>46410</v>
      </c>
      <c r="DP9" s="220">
        <f>DO9</f>
        <v>46410</v>
      </c>
      <c r="DQ9" s="1252" t="s">
        <v>17</v>
      </c>
      <c r="DR9" s="1253"/>
      <c r="DS9" s="12">
        <f>DATE(2027,1,1)+(DS10-2)*7-WEEKDAY(DATE(2027,1,1),2)+6</f>
        <v>46417</v>
      </c>
      <c r="DT9" s="220">
        <f>DS9</f>
        <v>46417</v>
      </c>
      <c r="DU9" s="1252" t="s">
        <v>17</v>
      </c>
      <c r="DV9" s="1253"/>
      <c r="DW9" s="12">
        <f>DATE(2027,1,1)+(DW10-2)*7-WEEKDAY(DATE(2027,1,1),2)+6</f>
        <v>46424</v>
      </c>
      <c r="DX9" s="220">
        <f>DW9</f>
        <v>46424</v>
      </c>
      <c r="DY9" s="1252" t="s">
        <v>17</v>
      </c>
      <c r="DZ9" s="1253"/>
      <c r="EA9" s="12">
        <f>DATE(2027,1,1)+(EA10-2)*7-WEEKDAY(DATE(2027,1,1),2)+6</f>
        <v>46431</v>
      </c>
      <c r="EB9" s="220">
        <f>EA9</f>
        <v>46431</v>
      </c>
      <c r="EC9" s="1252" t="s">
        <v>17</v>
      </c>
      <c r="ED9" s="1253"/>
      <c r="EE9" s="12">
        <f>DATE(2027,1,1)+(EE10-2)*7-WEEKDAY(DATE(2027,1,1),2)+6</f>
        <v>46438</v>
      </c>
      <c r="EF9" s="220">
        <f>EE9</f>
        <v>46438</v>
      </c>
      <c r="EG9" s="1252" t="s">
        <v>17</v>
      </c>
      <c r="EH9" s="1253"/>
      <c r="EI9" s="12">
        <f>DATE(2027,1,1)+(EI10-2)*7-WEEKDAY(DATE(2027,1,1),2)+6</f>
        <v>46445</v>
      </c>
      <c r="EJ9" s="220">
        <f>EI9</f>
        <v>46445</v>
      </c>
      <c r="EK9" s="1252" t="s">
        <v>17</v>
      </c>
      <c r="EL9" s="1253"/>
      <c r="EM9" s="12">
        <f>DATE(2027,1,1)+(EM10-2)*7-WEEKDAY(DATE(2027,1,1),2)+6</f>
        <v>46459</v>
      </c>
      <c r="EN9" s="220">
        <f>EM9</f>
        <v>46459</v>
      </c>
      <c r="EO9" s="1252" t="s">
        <v>17</v>
      </c>
      <c r="EP9" s="1253"/>
      <c r="EQ9" s="12">
        <f>DATE(2027,1,1)+(EQ10-2)*7-WEEKDAY(DATE(2027,1,1),2)+6</f>
        <v>46466</v>
      </c>
      <c r="ER9" s="220">
        <f>EQ9</f>
        <v>46466</v>
      </c>
      <c r="ES9" s="1252" t="s">
        <v>17</v>
      </c>
      <c r="ET9" s="1253"/>
      <c r="EU9" s="12">
        <f>DATE(2027,1,1)+(EU10-2)*7-WEEKDAY(DATE(2027,1,1),2)+6</f>
        <v>46473</v>
      </c>
      <c r="EV9" s="220">
        <f>EU9</f>
        <v>46473</v>
      </c>
    </row>
    <row r="10" spans="1:152" s="16" customFormat="1" ht="20.149999999999999" hidden="1" customHeight="1" outlineLevel="1" x14ac:dyDescent="0.25">
      <c r="A10" s="1268"/>
      <c r="B10" s="1258"/>
      <c r="C10" s="1258"/>
      <c r="D10" s="1258"/>
      <c r="E10" s="1258"/>
      <c r="F10" s="1258"/>
      <c r="G10" s="1258"/>
      <c r="H10" s="1258"/>
      <c r="I10" s="1263"/>
      <c r="J10" s="1248" t="s">
        <v>18</v>
      </c>
      <c r="K10" s="1249"/>
      <c r="L10" s="14">
        <v>36</v>
      </c>
      <c r="M10" s="1248" t="s">
        <v>18</v>
      </c>
      <c r="N10" s="1249"/>
      <c r="O10" s="14">
        <f>+L10+1</f>
        <v>37</v>
      </c>
      <c r="P10" s="1248" t="s">
        <v>18</v>
      </c>
      <c r="Q10" s="1249"/>
      <c r="R10" s="14">
        <f>+O10+1</f>
        <v>38</v>
      </c>
      <c r="S10" s="1248" t="s">
        <v>18</v>
      </c>
      <c r="T10" s="1249"/>
      <c r="U10" s="14">
        <f>+R10+1</f>
        <v>39</v>
      </c>
      <c r="V10" s="1273"/>
      <c r="W10" s="1274"/>
      <c r="X10" s="1276"/>
      <c r="Y10" s="1276">
        <f>+R10+1</f>
        <v>39</v>
      </c>
      <c r="Z10" s="1248" t="s">
        <v>18</v>
      </c>
      <c r="AA10" s="1249"/>
      <c r="AB10" s="15">
        <f>+U10+1</f>
        <v>40</v>
      </c>
      <c r="AC10" s="221">
        <f>+V10+1</f>
        <v>1</v>
      </c>
      <c r="AD10" s="1248" t="s">
        <v>18</v>
      </c>
      <c r="AE10" s="1249"/>
      <c r="AF10" s="14">
        <f>+AB10+1</f>
        <v>41</v>
      </c>
      <c r="AG10" s="221">
        <f>+AA10+1</f>
        <v>1</v>
      </c>
      <c r="AH10" s="1248" t="s">
        <v>18</v>
      </c>
      <c r="AI10" s="1249"/>
      <c r="AJ10" s="14">
        <f t="shared" ref="AJ10" si="30">+AF10+1</f>
        <v>42</v>
      </c>
      <c r="AK10" s="221">
        <f>+AE10+1</f>
        <v>1</v>
      </c>
      <c r="AL10" s="1248" t="s">
        <v>18</v>
      </c>
      <c r="AM10" s="1249"/>
      <c r="AN10" s="14">
        <f t="shared" ref="AN10" si="31">+AJ10+1</f>
        <v>43</v>
      </c>
      <c r="AO10" s="221">
        <f>+AI10+1</f>
        <v>1</v>
      </c>
      <c r="AP10" s="1248" t="s">
        <v>18</v>
      </c>
      <c r="AQ10" s="1249"/>
      <c r="AR10" s="14">
        <f t="shared" ref="AR10" si="32">+AN10+1</f>
        <v>44</v>
      </c>
      <c r="AS10" s="221">
        <f>+AM10+1</f>
        <v>1</v>
      </c>
      <c r="AT10" s="1248" t="s">
        <v>18</v>
      </c>
      <c r="AU10" s="1249"/>
      <c r="AV10" s="14">
        <f t="shared" ref="AV10" si="33">+AR10+1</f>
        <v>45</v>
      </c>
      <c r="AW10" s="221">
        <f>+AQ10+1</f>
        <v>1</v>
      </c>
      <c r="AX10" s="1248" t="s">
        <v>18</v>
      </c>
      <c r="AY10" s="1249"/>
      <c r="AZ10" s="14">
        <f t="shared" ref="AZ10" si="34">+AV10+1</f>
        <v>46</v>
      </c>
      <c r="BA10" s="221">
        <f>+AU10+1</f>
        <v>1</v>
      </c>
      <c r="BB10" s="1248" t="s">
        <v>18</v>
      </c>
      <c r="BC10" s="1249"/>
      <c r="BD10" s="14">
        <f t="shared" ref="BD10" si="35">+AZ10+1</f>
        <v>47</v>
      </c>
      <c r="BE10" s="221">
        <f>+AY10+1</f>
        <v>1</v>
      </c>
      <c r="BI10" s="1248" t="s">
        <v>18</v>
      </c>
      <c r="BJ10" s="1249"/>
      <c r="BK10" s="14">
        <v>45</v>
      </c>
      <c r="BL10" s="221">
        <f>+BF10+1</f>
        <v>1</v>
      </c>
      <c r="BM10" s="1248" t="s">
        <v>18</v>
      </c>
      <c r="BN10" s="1249"/>
      <c r="BO10" s="14">
        <f>+BK10+1</f>
        <v>46</v>
      </c>
      <c r="BP10" s="221">
        <f>+BJ10+1</f>
        <v>1</v>
      </c>
      <c r="BQ10" s="1248" t="s">
        <v>18</v>
      </c>
      <c r="BR10" s="1249"/>
      <c r="BS10" s="15">
        <v>45</v>
      </c>
      <c r="BT10" s="221">
        <f>+BN10+1</f>
        <v>1</v>
      </c>
      <c r="BU10" s="1248" t="s">
        <v>18</v>
      </c>
      <c r="BV10" s="1249"/>
      <c r="BW10" s="14">
        <f>+BS10+1</f>
        <v>46</v>
      </c>
      <c r="BX10" s="221">
        <f>+BR10+1</f>
        <v>1</v>
      </c>
      <c r="BY10" s="1248" t="s">
        <v>18</v>
      </c>
      <c r="BZ10" s="1249"/>
      <c r="CA10" s="14">
        <f t="shared" ref="CA10" si="36">+BW10+1</f>
        <v>47</v>
      </c>
      <c r="CB10" s="221">
        <f>+BV10+1</f>
        <v>1</v>
      </c>
      <c r="CC10" s="1248" t="s">
        <v>18</v>
      </c>
      <c r="CD10" s="1249"/>
      <c r="CE10" s="14">
        <f t="shared" ref="CE10" si="37">+CA10+1</f>
        <v>48</v>
      </c>
      <c r="CF10" s="221">
        <f>+BZ10+1</f>
        <v>1</v>
      </c>
      <c r="CG10" s="1248" t="s">
        <v>18</v>
      </c>
      <c r="CH10" s="1249"/>
      <c r="CI10" s="14">
        <f t="shared" ref="CI10" si="38">+CE10+1</f>
        <v>49</v>
      </c>
      <c r="CJ10" s="221">
        <f>+CD10+1</f>
        <v>1</v>
      </c>
      <c r="CK10" s="1248" t="s">
        <v>18</v>
      </c>
      <c r="CL10" s="1249"/>
      <c r="CM10" s="14">
        <f t="shared" ref="CM10" si="39">+CI10+1</f>
        <v>50</v>
      </c>
      <c r="CN10" s="221">
        <f>+CH10+1</f>
        <v>1</v>
      </c>
      <c r="CO10" s="1248" t="s">
        <v>18</v>
      </c>
      <c r="CP10" s="1249"/>
      <c r="CQ10" s="14">
        <f t="shared" ref="CQ10" si="40">+CM10+1</f>
        <v>51</v>
      </c>
      <c r="CR10" s="221">
        <f>+CL10+1</f>
        <v>1</v>
      </c>
      <c r="CS10" s="1248" t="s">
        <v>18</v>
      </c>
      <c r="CT10" s="1249"/>
      <c r="CU10" s="14">
        <f t="shared" ref="CU10" si="41">+CQ10+1</f>
        <v>52</v>
      </c>
      <c r="CV10" s="221">
        <f>+CP10+1</f>
        <v>1</v>
      </c>
      <c r="CW10" s="1248" t="s">
        <v>18</v>
      </c>
      <c r="CX10" s="1249"/>
      <c r="CY10" s="14">
        <v>1</v>
      </c>
      <c r="CZ10" s="221">
        <f>+CT10+1</f>
        <v>1</v>
      </c>
      <c r="DA10" s="1248" t="s">
        <v>18</v>
      </c>
      <c r="DB10" s="1249"/>
      <c r="DC10" s="14">
        <f t="shared" ref="DC10" si="42">+CY10+1</f>
        <v>2</v>
      </c>
      <c r="DD10" s="221">
        <f>+CX10+1</f>
        <v>1</v>
      </c>
      <c r="DE10" s="1248" t="s">
        <v>18</v>
      </c>
      <c r="DF10" s="1249"/>
      <c r="DG10" s="14">
        <f t="shared" ref="DG10" si="43">+DC10+1</f>
        <v>3</v>
      </c>
      <c r="DH10" s="221">
        <f>+DB10+1</f>
        <v>1</v>
      </c>
      <c r="DI10" s="1248" t="s">
        <v>18</v>
      </c>
      <c r="DJ10" s="1249"/>
      <c r="DK10" s="14">
        <f t="shared" ref="DK10" si="44">+DG10+1</f>
        <v>4</v>
      </c>
      <c r="DL10" s="221">
        <f>+DF10+1</f>
        <v>1</v>
      </c>
      <c r="DM10" s="1248" t="s">
        <v>18</v>
      </c>
      <c r="DN10" s="1249"/>
      <c r="DO10" s="14">
        <f t="shared" ref="DO10" si="45">+DK10+1</f>
        <v>5</v>
      </c>
      <c r="DP10" s="221">
        <f>+DJ10+1</f>
        <v>1</v>
      </c>
      <c r="DQ10" s="1248" t="s">
        <v>18</v>
      </c>
      <c r="DR10" s="1249"/>
      <c r="DS10" s="14">
        <v>6</v>
      </c>
      <c r="DT10" s="221">
        <f>+DN10+1</f>
        <v>1</v>
      </c>
      <c r="DU10" s="1248" t="s">
        <v>18</v>
      </c>
      <c r="DV10" s="1249"/>
      <c r="DW10" s="14">
        <f t="shared" ref="DW10" si="46">+DS10+1</f>
        <v>7</v>
      </c>
      <c r="DX10" s="221">
        <f>+DR10+1</f>
        <v>1</v>
      </c>
      <c r="DY10" s="1248" t="s">
        <v>18</v>
      </c>
      <c r="DZ10" s="1249"/>
      <c r="EA10" s="14">
        <f t="shared" ref="EA10" si="47">+DW10+1</f>
        <v>8</v>
      </c>
      <c r="EB10" s="221">
        <f>+DV10+1</f>
        <v>1</v>
      </c>
      <c r="EC10" s="1248" t="s">
        <v>18</v>
      </c>
      <c r="ED10" s="1249"/>
      <c r="EE10" s="14">
        <f t="shared" ref="EE10" si="48">+EA10+1</f>
        <v>9</v>
      </c>
      <c r="EF10" s="221">
        <f>+DZ10+1</f>
        <v>1</v>
      </c>
      <c r="EG10" s="1248" t="s">
        <v>18</v>
      </c>
      <c r="EH10" s="1249"/>
      <c r="EI10" s="14">
        <v>10</v>
      </c>
      <c r="EJ10" s="221">
        <f>+ED10+1</f>
        <v>1</v>
      </c>
      <c r="EK10" s="1248" t="s">
        <v>18</v>
      </c>
      <c r="EL10" s="1249"/>
      <c r="EM10" s="14">
        <v>12</v>
      </c>
      <c r="EN10" s="221">
        <f>+EH10+1</f>
        <v>1</v>
      </c>
      <c r="EO10" s="1248" t="s">
        <v>18</v>
      </c>
      <c r="EP10" s="1249"/>
      <c r="EQ10" s="14">
        <f t="shared" ref="EQ10" si="49">+EM10+1</f>
        <v>13</v>
      </c>
      <c r="ER10" s="221">
        <f>+EL10+1</f>
        <v>1</v>
      </c>
      <c r="ES10" s="1248" t="s">
        <v>18</v>
      </c>
      <c r="ET10" s="1249"/>
      <c r="EU10" s="14">
        <f t="shared" ref="EU10" si="50">+EQ10+1</f>
        <v>14</v>
      </c>
      <c r="EV10" s="221">
        <f>+EP10+1</f>
        <v>1</v>
      </c>
    </row>
    <row r="11" spans="1:152" ht="20.149999999999999" customHeight="1" collapsed="1" x14ac:dyDescent="0.35">
      <c r="A11" s="1269"/>
      <c r="B11" s="1259"/>
      <c r="C11" s="1259"/>
      <c r="D11" s="1259"/>
      <c r="E11" s="1259"/>
      <c r="F11" s="1259"/>
      <c r="G11" s="1259"/>
      <c r="H11" s="1259"/>
      <c r="I11" s="1264"/>
      <c r="J11" s="1250" t="s">
        <v>19</v>
      </c>
      <c r="K11" s="1251"/>
      <c r="L11" s="17">
        <v>0</v>
      </c>
      <c r="M11" s="1250" t="s">
        <v>19</v>
      </c>
      <c r="N11" s="1251"/>
      <c r="O11" s="17">
        <v>0</v>
      </c>
      <c r="P11" s="1250" t="s">
        <v>19</v>
      </c>
      <c r="Q11" s="1251"/>
      <c r="R11" s="17">
        <v>0</v>
      </c>
      <c r="S11" s="1250" t="s">
        <v>19</v>
      </c>
      <c r="T11" s="1251"/>
      <c r="U11" s="17">
        <f>+X11</f>
        <v>5.7</v>
      </c>
      <c r="V11" s="1277" t="s">
        <v>19</v>
      </c>
      <c r="W11" s="1278"/>
      <c r="X11" s="17">
        <v>5.7</v>
      </c>
      <c r="Y11" s="17">
        <f>X11</f>
        <v>5.7</v>
      </c>
      <c r="Z11" s="1250" t="s">
        <v>19</v>
      </c>
      <c r="AA11" s="1251"/>
      <c r="AB11" s="219">
        <v>5.7</v>
      </c>
      <c r="AC11" s="222">
        <f>AB11</f>
        <v>5.7</v>
      </c>
      <c r="AD11" s="1250" t="s">
        <v>19</v>
      </c>
      <c r="AE11" s="1251"/>
      <c r="AF11" s="18">
        <v>5.7</v>
      </c>
      <c r="AG11" s="222">
        <f>AF11</f>
        <v>5.7</v>
      </c>
      <c r="AH11" s="1250" t="s">
        <v>19</v>
      </c>
      <c r="AI11" s="1251"/>
      <c r="AJ11" s="18">
        <v>5.7</v>
      </c>
      <c r="AK11" s="222">
        <f>AJ11</f>
        <v>5.7</v>
      </c>
      <c r="AL11" s="1250" t="s">
        <v>19</v>
      </c>
      <c r="AM11" s="1251"/>
      <c r="AN11" s="18">
        <v>5.7</v>
      </c>
      <c r="AO11" s="222">
        <f>AN11</f>
        <v>5.7</v>
      </c>
      <c r="AP11" s="1250" t="s">
        <v>19</v>
      </c>
      <c r="AQ11" s="1251"/>
      <c r="AR11" s="18">
        <v>5.7</v>
      </c>
      <c r="AS11" s="222">
        <f>AR11</f>
        <v>5.7</v>
      </c>
      <c r="AT11" s="1250" t="s">
        <v>19</v>
      </c>
      <c r="AU11" s="1251"/>
      <c r="AV11" s="18">
        <v>5.7</v>
      </c>
      <c r="AW11" s="222">
        <f>AV11</f>
        <v>5.7</v>
      </c>
      <c r="AX11" s="1250" t="s">
        <v>19</v>
      </c>
      <c r="AY11" s="1251"/>
      <c r="AZ11" s="18">
        <v>5.7</v>
      </c>
      <c r="BA11" s="222">
        <f>AZ11</f>
        <v>5.7</v>
      </c>
      <c r="BB11" s="1250" t="s">
        <v>19</v>
      </c>
      <c r="BC11" s="1251"/>
      <c r="BD11" s="18">
        <v>5.7</v>
      </c>
      <c r="BE11" s="222">
        <f>BD11</f>
        <v>5.7</v>
      </c>
      <c r="BI11" s="1250" t="s">
        <v>19</v>
      </c>
      <c r="BJ11" s="1251"/>
      <c r="BK11" s="18">
        <v>5.7</v>
      </c>
      <c r="BL11" s="222">
        <f>BK11</f>
        <v>5.7</v>
      </c>
      <c r="BM11" s="1250" t="s">
        <v>19</v>
      </c>
      <c r="BN11" s="1251"/>
      <c r="BO11" s="18">
        <v>5.7</v>
      </c>
      <c r="BP11" s="222">
        <f>BO11</f>
        <v>5.7</v>
      </c>
      <c r="BQ11" s="1250" t="s">
        <v>19</v>
      </c>
      <c r="BR11" s="1251"/>
      <c r="BS11" s="18">
        <v>5.7</v>
      </c>
      <c r="BT11" s="222">
        <f>BS11</f>
        <v>5.7</v>
      </c>
      <c r="BU11" s="1250" t="s">
        <v>19</v>
      </c>
      <c r="BV11" s="1251"/>
      <c r="BW11" s="18">
        <v>5.7</v>
      </c>
      <c r="BX11" s="222">
        <f>BW11</f>
        <v>5.7</v>
      </c>
      <c r="BY11" s="1250" t="s">
        <v>19</v>
      </c>
      <c r="BZ11" s="1251"/>
      <c r="CA11" s="18">
        <v>5.7</v>
      </c>
      <c r="CB11" s="222">
        <f>CA11</f>
        <v>5.7</v>
      </c>
      <c r="CC11" s="1250" t="s">
        <v>19</v>
      </c>
      <c r="CD11" s="1251"/>
      <c r="CE11" s="18">
        <v>5.7</v>
      </c>
      <c r="CF11" s="222">
        <f>CE11</f>
        <v>5.7</v>
      </c>
      <c r="CG11" s="1250" t="s">
        <v>19</v>
      </c>
      <c r="CH11" s="1251"/>
      <c r="CI11" s="18">
        <v>5.7</v>
      </c>
      <c r="CJ11" s="222">
        <f>CI11</f>
        <v>5.7</v>
      </c>
      <c r="CK11" s="1250" t="s">
        <v>19</v>
      </c>
      <c r="CL11" s="1251"/>
      <c r="CM11" s="18">
        <v>5.7</v>
      </c>
      <c r="CN11" s="222">
        <f>CM11</f>
        <v>5.7</v>
      </c>
      <c r="CO11" s="1250" t="s">
        <v>19</v>
      </c>
      <c r="CP11" s="1251"/>
      <c r="CQ11" s="18">
        <v>5.7</v>
      </c>
      <c r="CR11" s="222">
        <f>CQ11</f>
        <v>5.7</v>
      </c>
      <c r="CS11" s="1250" t="s">
        <v>19</v>
      </c>
      <c r="CT11" s="1251"/>
      <c r="CU11" s="18">
        <v>4.7</v>
      </c>
      <c r="CV11" s="222">
        <f>CU11</f>
        <v>4.7</v>
      </c>
      <c r="CW11" s="1250" t="s">
        <v>19</v>
      </c>
      <c r="CX11" s="1251"/>
      <c r="CY11" s="18">
        <v>4.7</v>
      </c>
      <c r="CZ11" s="222">
        <f>CY11</f>
        <v>4.7</v>
      </c>
      <c r="DA11" s="1250" t="s">
        <v>19</v>
      </c>
      <c r="DB11" s="1251"/>
      <c r="DC11" s="18">
        <v>5.7</v>
      </c>
      <c r="DD11" s="222">
        <f>DC11</f>
        <v>5.7</v>
      </c>
      <c r="DE11" s="1250" t="s">
        <v>19</v>
      </c>
      <c r="DF11" s="1251"/>
      <c r="DG11" s="18">
        <v>5.7</v>
      </c>
      <c r="DH11" s="222">
        <f>DG11</f>
        <v>5.7</v>
      </c>
      <c r="DI11" s="1250" t="s">
        <v>19</v>
      </c>
      <c r="DJ11" s="1251"/>
      <c r="DK11" s="18">
        <v>5.7</v>
      </c>
      <c r="DL11" s="222">
        <f>DK11</f>
        <v>5.7</v>
      </c>
      <c r="DM11" s="1250" t="s">
        <v>19</v>
      </c>
      <c r="DN11" s="1251"/>
      <c r="DO11" s="18">
        <v>5.7</v>
      </c>
      <c r="DP11" s="222">
        <f>DO11</f>
        <v>5.7</v>
      </c>
      <c r="DQ11" s="1250" t="s">
        <v>19</v>
      </c>
      <c r="DR11" s="1251"/>
      <c r="DS11" s="18">
        <v>4.7</v>
      </c>
      <c r="DT11" s="222">
        <f>DS11</f>
        <v>4.7</v>
      </c>
      <c r="DU11" s="1250" t="s">
        <v>19</v>
      </c>
      <c r="DV11" s="1251"/>
      <c r="DW11" s="18">
        <v>5.7</v>
      </c>
      <c r="DX11" s="222">
        <f>DW11</f>
        <v>5.7</v>
      </c>
      <c r="DY11" s="1250" t="s">
        <v>19</v>
      </c>
      <c r="DZ11" s="1251"/>
      <c r="EA11" s="18">
        <v>5.7</v>
      </c>
      <c r="EB11" s="222">
        <f>EA11</f>
        <v>5.7</v>
      </c>
      <c r="EC11" s="1250" t="s">
        <v>19</v>
      </c>
      <c r="ED11" s="1251"/>
      <c r="EE11" s="18">
        <v>5.7</v>
      </c>
      <c r="EF11" s="222">
        <f>EE11</f>
        <v>5.7</v>
      </c>
      <c r="EG11" s="1250" t="s">
        <v>19</v>
      </c>
      <c r="EH11" s="1251"/>
      <c r="EI11" s="18">
        <v>5.7</v>
      </c>
      <c r="EJ11" s="222">
        <f>EI11</f>
        <v>5.7</v>
      </c>
      <c r="EK11" s="1250" t="s">
        <v>19</v>
      </c>
      <c r="EL11" s="1251"/>
      <c r="EM11" s="18">
        <v>5.7</v>
      </c>
      <c r="EN11" s="222">
        <f>EM11</f>
        <v>5.7</v>
      </c>
      <c r="EO11" s="1250" t="s">
        <v>19</v>
      </c>
      <c r="EP11" s="1251"/>
      <c r="EQ11" s="18">
        <v>4.7</v>
      </c>
      <c r="ER11" s="222">
        <f>EQ11</f>
        <v>4.7</v>
      </c>
      <c r="ES11" s="1250" t="s">
        <v>19</v>
      </c>
      <c r="ET11" s="1251"/>
      <c r="EU11" s="18">
        <v>5.7</v>
      </c>
      <c r="EV11" s="222">
        <f>EU11</f>
        <v>5.7</v>
      </c>
    </row>
    <row r="12" spans="1:152" ht="43.5" customHeight="1" x14ac:dyDescent="0.35">
      <c r="A12" s="1270"/>
      <c r="B12" s="1260"/>
      <c r="C12" s="1260"/>
      <c r="D12" s="1260"/>
      <c r="E12" s="1260"/>
      <c r="F12" s="1260"/>
      <c r="G12" s="1260"/>
      <c r="H12" s="1260"/>
      <c r="I12" s="1265"/>
      <c r="J12" s="19" t="s">
        <v>20</v>
      </c>
      <c r="K12" s="20" t="s">
        <v>21</v>
      </c>
      <c r="L12" s="21" t="s">
        <v>22</v>
      </c>
      <c r="M12" s="19" t="s">
        <v>20</v>
      </c>
      <c r="N12" s="20" t="s">
        <v>21</v>
      </c>
      <c r="O12" s="21" t="s">
        <v>22</v>
      </c>
      <c r="P12" s="19" t="s">
        <v>20</v>
      </c>
      <c r="Q12" s="20" t="s">
        <v>21</v>
      </c>
      <c r="R12" s="21" t="s">
        <v>22</v>
      </c>
      <c r="S12" s="19" t="s">
        <v>20</v>
      </c>
      <c r="T12" s="20" t="s">
        <v>21</v>
      </c>
      <c r="U12" s="21" t="s">
        <v>22</v>
      </c>
      <c r="V12" s="22" t="s">
        <v>20</v>
      </c>
      <c r="W12" s="23" t="s">
        <v>21</v>
      </c>
      <c r="X12" s="24" t="s">
        <v>22</v>
      </c>
      <c r="Y12" s="24" t="s">
        <v>22</v>
      </c>
      <c r="Z12" s="19" t="s">
        <v>20</v>
      </c>
      <c r="AA12" s="20" t="s">
        <v>21</v>
      </c>
      <c r="AB12" s="25" t="s">
        <v>22</v>
      </c>
      <c r="AC12" s="223" t="s">
        <v>22</v>
      </c>
      <c r="AD12" s="19" t="s">
        <v>20</v>
      </c>
      <c r="AE12" s="20" t="s">
        <v>21</v>
      </c>
      <c r="AF12" s="21" t="s">
        <v>22</v>
      </c>
      <c r="AG12" s="223" t="s">
        <v>22</v>
      </c>
      <c r="AH12" s="19" t="s">
        <v>20</v>
      </c>
      <c r="AI12" s="20" t="s">
        <v>21</v>
      </c>
      <c r="AJ12" s="21" t="s">
        <v>22</v>
      </c>
      <c r="AK12" s="223" t="s">
        <v>22</v>
      </c>
      <c r="AL12" s="19" t="s">
        <v>20</v>
      </c>
      <c r="AM12" s="20" t="s">
        <v>21</v>
      </c>
      <c r="AN12" s="21" t="s">
        <v>22</v>
      </c>
      <c r="AO12" s="223" t="s">
        <v>22</v>
      </c>
      <c r="AP12" s="19" t="s">
        <v>20</v>
      </c>
      <c r="AQ12" s="20" t="s">
        <v>21</v>
      </c>
      <c r="AR12" s="21" t="s">
        <v>22</v>
      </c>
      <c r="AS12" s="223" t="s">
        <v>22</v>
      </c>
      <c r="AT12" s="19" t="s">
        <v>20</v>
      </c>
      <c r="AU12" s="20" t="s">
        <v>21</v>
      </c>
      <c r="AV12" s="21" t="s">
        <v>22</v>
      </c>
      <c r="AW12" s="223" t="s">
        <v>22</v>
      </c>
      <c r="AX12" s="19" t="s">
        <v>20</v>
      </c>
      <c r="AY12" s="20" t="s">
        <v>21</v>
      </c>
      <c r="AZ12" s="21" t="s">
        <v>22</v>
      </c>
      <c r="BA12" s="223" t="s">
        <v>22</v>
      </c>
      <c r="BB12" s="19" t="s">
        <v>20</v>
      </c>
      <c r="BC12" s="20" t="s">
        <v>21</v>
      </c>
      <c r="BD12" s="21" t="s">
        <v>22</v>
      </c>
      <c r="BE12" s="223" t="s">
        <v>22</v>
      </c>
      <c r="BI12" s="19" t="s">
        <v>20</v>
      </c>
      <c r="BJ12" s="20" t="s">
        <v>21</v>
      </c>
      <c r="BK12" s="21" t="s">
        <v>22</v>
      </c>
      <c r="BL12" s="223" t="s">
        <v>22</v>
      </c>
      <c r="BM12" s="19" t="s">
        <v>20</v>
      </c>
      <c r="BN12" s="20" t="s">
        <v>21</v>
      </c>
      <c r="BO12" s="21" t="s">
        <v>22</v>
      </c>
      <c r="BP12" s="223" t="s">
        <v>22</v>
      </c>
      <c r="BQ12" s="19" t="s">
        <v>20</v>
      </c>
      <c r="BR12" s="20" t="s">
        <v>21</v>
      </c>
      <c r="BS12" s="25" t="s">
        <v>22</v>
      </c>
      <c r="BT12" s="223" t="s">
        <v>22</v>
      </c>
      <c r="BU12" s="19" t="s">
        <v>20</v>
      </c>
      <c r="BV12" s="20" t="s">
        <v>21</v>
      </c>
      <c r="BW12" s="21" t="s">
        <v>22</v>
      </c>
      <c r="BX12" s="223" t="s">
        <v>22</v>
      </c>
      <c r="BY12" s="19" t="s">
        <v>20</v>
      </c>
      <c r="BZ12" s="20" t="s">
        <v>21</v>
      </c>
      <c r="CA12" s="21" t="s">
        <v>22</v>
      </c>
      <c r="CB12" s="223" t="s">
        <v>22</v>
      </c>
      <c r="CC12" s="19" t="s">
        <v>20</v>
      </c>
      <c r="CD12" s="20" t="s">
        <v>21</v>
      </c>
      <c r="CE12" s="21" t="s">
        <v>22</v>
      </c>
      <c r="CF12" s="223" t="s">
        <v>22</v>
      </c>
      <c r="CG12" s="19" t="s">
        <v>20</v>
      </c>
      <c r="CH12" s="20" t="s">
        <v>21</v>
      </c>
      <c r="CI12" s="21" t="s">
        <v>22</v>
      </c>
      <c r="CJ12" s="223" t="s">
        <v>22</v>
      </c>
      <c r="CK12" s="19" t="s">
        <v>20</v>
      </c>
      <c r="CL12" s="20" t="s">
        <v>21</v>
      </c>
      <c r="CM12" s="21" t="s">
        <v>22</v>
      </c>
      <c r="CN12" s="223" t="s">
        <v>22</v>
      </c>
      <c r="CO12" s="19" t="s">
        <v>20</v>
      </c>
      <c r="CP12" s="20" t="s">
        <v>21</v>
      </c>
      <c r="CQ12" s="21" t="s">
        <v>22</v>
      </c>
      <c r="CR12" s="223" t="s">
        <v>22</v>
      </c>
      <c r="CS12" s="19" t="s">
        <v>20</v>
      </c>
      <c r="CT12" s="20" t="s">
        <v>21</v>
      </c>
      <c r="CU12" s="21" t="s">
        <v>22</v>
      </c>
      <c r="CV12" s="223" t="s">
        <v>22</v>
      </c>
      <c r="CW12" s="19" t="s">
        <v>20</v>
      </c>
      <c r="CX12" s="20" t="s">
        <v>21</v>
      </c>
      <c r="CY12" s="21" t="s">
        <v>22</v>
      </c>
      <c r="CZ12" s="223" t="s">
        <v>22</v>
      </c>
      <c r="DA12" s="19" t="s">
        <v>20</v>
      </c>
      <c r="DB12" s="20" t="s">
        <v>21</v>
      </c>
      <c r="DC12" s="21" t="s">
        <v>22</v>
      </c>
      <c r="DD12" s="223" t="s">
        <v>22</v>
      </c>
      <c r="DE12" s="19" t="s">
        <v>20</v>
      </c>
      <c r="DF12" s="20" t="s">
        <v>21</v>
      </c>
      <c r="DG12" s="21" t="s">
        <v>22</v>
      </c>
      <c r="DH12" s="223" t="s">
        <v>22</v>
      </c>
      <c r="DI12" s="19" t="s">
        <v>20</v>
      </c>
      <c r="DJ12" s="20" t="s">
        <v>21</v>
      </c>
      <c r="DK12" s="21" t="s">
        <v>22</v>
      </c>
      <c r="DL12" s="223" t="s">
        <v>22</v>
      </c>
      <c r="DM12" s="19" t="s">
        <v>20</v>
      </c>
      <c r="DN12" s="20" t="s">
        <v>21</v>
      </c>
      <c r="DO12" s="21" t="s">
        <v>22</v>
      </c>
      <c r="DP12" s="223" t="s">
        <v>22</v>
      </c>
      <c r="DQ12" s="19" t="s">
        <v>20</v>
      </c>
      <c r="DR12" s="20" t="s">
        <v>21</v>
      </c>
      <c r="DS12" s="21" t="s">
        <v>22</v>
      </c>
      <c r="DT12" s="223" t="s">
        <v>22</v>
      </c>
      <c r="DU12" s="19" t="s">
        <v>20</v>
      </c>
      <c r="DV12" s="20" t="s">
        <v>21</v>
      </c>
      <c r="DW12" s="21" t="s">
        <v>22</v>
      </c>
      <c r="DX12" s="223" t="s">
        <v>22</v>
      </c>
      <c r="DY12" s="19" t="s">
        <v>20</v>
      </c>
      <c r="DZ12" s="20" t="s">
        <v>21</v>
      </c>
      <c r="EA12" s="21" t="s">
        <v>22</v>
      </c>
      <c r="EB12" s="223" t="s">
        <v>22</v>
      </c>
      <c r="EC12" s="19" t="s">
        <v>20</v>
      </c>
      <c r="ED12" s="20" t="s">
        <v>21</v>
      </c>
      <c r="EE12" s="21" t="s">
        <v>22</v>
      </c>
      <c r="EF12" s="223" t="s">
        <v>22</v>
      </c>
      <c r="EG12" s="19" t="s">
        <v>20</v>
      </c>
      <c r="EH12" s="20" t="s">
        <v>21</v>
      </c>
      <c r="EI12" s="21" t="s">
        <v>22</v>
      </c>
      <c r="EJ12" s="223" t="s">
        <v>22</v>
      </c>
      <c r="EK12" s="19" t="s">
        <v>20</v>
      </c>
      <c r="EL12" s="20" t="s">
        <v>21</v>
      </c>
      <c r="EM12" s="21" t="s">
        <v>22</v>
      </c>
      <c r="EN12" s="223" t="s">
        <v>22</v>
      </c>
      <c r="EO12" s="19" t="s">
        <v>20</v>
      </c>
      <c r="EP12" s="20" t="s">
        <v>21</v>
      </c>
      <c r="EQ12" s="21" t="s">
        <v>22</v>
      </c>
      <c r="ER12" s="223" t="s">
        <v>22</v>
      </c>
      <c r="ES12" s="19" t="s">
        <v>20</v>
      </c>
      <c r="ET12" s="20" t="s">
        <v>21</v>
      </c>
      <c r="EU12" s="21" t="s">
        <v>22</v>
      </c>
      <c r="EV12" s="223" t="s">
        <v>22</v>
      </c>
    </row>
    <row r="13" spans="1:152" ht="6.75" customHeight="1" x14ac:dyDescent="0.35">
      <c r="A13" s="26"/>
      <c r="B13" s="27"/>
      <c r="C13" s="27"/>
      <c r="D13" s="27"/>
      <c r="E13" s="27"/>
      <c r="F13" s="27"/>
      <c r="G13" s="27"/>
      <c r="H13" s="28"/>
      <c r="I13" s="29"/>
      <c r="J13" s="30"/>
      <c r="K13" s="31"/>
      <c r="L13" s="32"/>
      <c r="M13" s="33"/>
      <c r="N13" s="34"/>
      <c r="O13" s="32"/>
      <c r="P13" s="30"/>
      <c r="Q13" s="31"/>
      <c r="R13" s="32"/>
      <c r="S13" s="33"/>
      <c r="T13" s="34"/>
      <c r="U13" s="32"/>
      <c r="V13" s="35"/>
      <c r="W13" s="35"/>
      <c r="X13" s="35"/>
      <c r="Y13" s="35"/>
      <c r="Z13" s="33"/>
      <c r="AA13" s="36"/>
      <c r="AB13" s="37"/>
      <c r="AC13" s="37"/>
      <c r="AD13" s="33"/>
      <c r="AE13" s="36"/>
      <c r="AF13" s="32"/>
      <c r="AG13" s="37"/>
      <c r="AH13" s="33"/>
      <c r="AI13" s="36"/>
      <c r="AJ13" s="32"/>
      <c r="AK13" s="37"/>
      <c r="AL13" s="33"/>
      <c r="AM13" s="36"/>
      <c r="AN13" s="32"/>
      <c r="AO13" s="37"/>
      <c r="AP13" s="33"/>
      <c r="AQ13" s="36"/>
      <c r="AR13" s="32"/>
      <c r="AS13" s="37"/>
      <c r="AT13" s="33"/>
      <c r="AU13" s="36"/>
      <c r="AV13" s="32"/>
      <c r="AW13" s="37"/>
      <c r="AX13" s="33"/>
      <c r="AY13" s="36"/>
      <c r="AZ13" s="32"/>
      <c r="BA13" s="37"/>
      <c r="BB13" s="33"/>
      <c r="BC13" s="36"/>
      <c r="BD13" s="32"/>
      <c r="BE13" s="37"/>
      <c r="BI13" s="33"/>
      <c r="BJ13" s="36"/>
      <c r="BK13" s="32"/>
      <c r="BL13" s="37"/>
      <c r="BM13" s="33"/>
      <c r="BN13" s="36"/>
      <c r="BO13" s="32"/>
      <c r="BP13" s="37"/>
      <c r="BQ13" s="33"/>
      <c r="BR13" s="36"/>
      <c r="BS13" s="37"/>
      <c r="BT13" s="37"/>
      <c r="BU13" s="33"/>
      <c r="BV13" s="36"/>
      <c r="BW13" s="32"/>
      <c r="BX13" s="37"/>
      <c r="BY13" s="33"/>
      <c r="BZ13" s="36"/>
      <c r="CA13" s="32"/>
      <c r="CB13" s="37"/>
      <c r="CC13" s="33"/>
      <c r="CD13" s="36"/>
      <c r="CE13" s="32"/>
      <c r="CF13" s="37"/>
      <c r="CG13" s="33"/>
      <c r="CH13" s="36"/>
      <c r="CI13" s="32"/>
      <c r="CJ13" s="37"/>
      <c r="CK13" s="33"/>
      <c r="CL13" s="36"/>
      <c r="CM13" s="32"/>
      <c r="CN13" s="37"/>
      <c r="CO13" s="33"/>
      <c r="CP13" s="36"/>
      <c r="CQ13" s="32"/>
      <c r="CR13" s="37"/>
      <c r="CS13" s="33"/>
      <c r="CT13" s="36"/>
      <c r="CU13" s="32"/>
      <c r="CV13" s="37"/>
      <c r="CW13" s="33"/>
      <c r="CX13" s="36"/>
      <c r="CY13" s="32"/>
      <c r="CZ13" s="37"/>
      <c r="DA13" s="33"/>
      <c r="DB13" s="36"/>
      <c r="DC13" s="32"/>
      <c r="DD13" s="37"/>
      <c r="DE13" s="33"/>
      <c r="DF13" s="36"/>
      <c r="DG13" s="32"/>
      <c r="DH13" s="37"/>
      <c r="DI13" s="33"/>
      <c r="DJ13" s="36"/>
      <c r="DK13" s="32"/>
      <c r="DL13" s="37"/>
      <c r="DM13" s="33"/>
      <c r="DN13" s="36"/>
      <c r="DO13" s="32"/>
      <c r="DP13" s="37"/>
      <c r="DQ13" s="33"/>
      <c r="DR13" s="36"/>
      <c r="DS13" s="32"/>
      <c r="DT13" s="37"/>
      <c r="DU13" s="33"/>
      <c r="DV13" s="36"/>
      <c r="DW13" s="32"/>
      <c r="DX13" s="37"/>
      <c r="DY13" s="33"/>
      <c r="DZ13" s="36"/>
      <c r="EA13" s="32"/>
      <c r="EB13" s="37"/>
      <c r="EC13" s="33"/>
      <c r="ED13" s="36"/>
      <c r="EE13" s="32"/>
      <c r="EF13" s="37"/>
      <c r="EG13" s="33"/>
      <c r="EH13" s="36"/>
      <c r="EI13" s="32"/>
      <c r="EJ13" s="37"/>
      <c r="EK13" s="33"/>
      <c r="EL13" s="36"/>
      <c r="EM13" s="32"/>
      <c r="EN13" s="37"/>
      <c r="EO13" s="33"/>
      <c r="EP13" s="36"/>
      <c r="EQ13" s="32"/>
      <c r="ER13" s="37"/>
      <c r="ES13" s="33"/>
      <c r="ET13" s="36"/>
      <c r="EU13" s="32"/>
      <c r="EV13" s="37"/>
    </row>
    <row r="14" spans="1:152" ht="20.149999999999999" customHeight="1" x14ac:dyDescent="0.35">
      <c r="A14" s="38">
        <v>480</v>
      </c>
      <c r="B14" s="39" t="s">
        <v>23</v>
      </c>
      <c r="C14" s="39" t="s">
        <v>24</v>
      </c>
      <c r="D14" s="39">
        <v>64</v>
      </c>
      <c r="E14" s="39">
        <v>5.7</v>
      </c>
      <c r="F14" s="39">
        <v>7</v>
      </c>
      <c r="G14" s="39">
        <v>3</v>
      </c>
      <c r="H14" s="40">
        <f t="shared" ref="H14:H77" si="51">+D14*E14*F14*G14</f>
        <v>7660.7999999999993</v>
      </c>
      <c r="I14" s="41">
        <f t="shared" ref="I14:I77" si="52">+H14/E14</f>
        <v>1343.9999999999998</v>
      </c>
      <c r="J14" s="42">
        <f>SUMIFS('BLC Subcont'!$AE$7:$AE$9999,
'BLC Subcont'!$I$7:$I$9999,L$10,
'BLC Subcont'!$R$7:$R$9999,"BB480",
'BLC Subcont'!$T$7:$T$9999,"&lt;&gt;BB480PTN",
'BLC Subcont'!$T$7:$T$9999,"&lt;&gt;BB480PTG",
'BLC Subcont'!$T$7:$T$9999,"&lt;&gt;BB480PEO",
'BLC Subcont'!$T$7:$T$9999,"&lt;&gt;BB480PEN")</f>
        <v>0</v>
      </c>
      <c r="K14" s="43">
        <f>SUMIFS('BLC Subcont'!$AN$7:$AN$9999,
'BLC Subcont'!$I$7:$I$9999,L$10,
'BLC Subcont'!$R$7:$R$9999,"BB480",
'BLC Subcont'!$T$7:$T$9999,"&lt;&gt;BB480PTN",
'BLC Subcont'!$T$7:$T$9999,"&lt;&gt;BB480PTG",
'BLC Subcont'!$T$7:$T$9999,"&lt;&gt;BB480PEO",
'BLC Subcont'!$T$7:$T$9999,"&lt;&gt;BB480PEN")</f>
        <v>0</v>
      </c>
      <c r="L14" s="44">
        <f t="shared" ref="L14:L77" si="53">IFERROR(K14/($I14*L$11),0)</f>
        <v>0</v>
      </c>
      <c r="M14" s="42">
        <f>SUMIFS('BLC Subcont'!$AE$7:$AE$9999,
'BLC Subcont'!$I$7:$I$9999,O$10,
'BLC Subcont'!$R$7:$R$9999,"BB480",
'BLC Subcont'!$T$7:$T$9999,"&lt;&gt;BB480PTN",
'BLC Subcont'!$T$7:$T$9999,"&lt;&gt;BB480PTG",
'BLC Subcont'!$T$7:$T$9999,"&lt;&gt;BB480PEO",
'BLC Subcont'!$T$7:$T$9999,"&lt;&gt;BB480PEN")</f>
        <v>0</v>
      </c>
      <c r="N14" s="43">
        <f>SUMIFS('BLC Subcont'!$AN$7:$AN$9999,
'BLC Subcont'!$I$7:$I$9999,O$10,
'BLC Subcont'!$R$7:$R$9999,"BB480",
'BLC Subcont'!$T$7:$T$9999,"&lt;&gt;BB480PTN",
'BLC Subcont'!$T$7:$T$9999,"&lt;&gt;BB480PTG",
'BLC Subcont'!$T$7:$T$9999,"&lt;&gt;BB480PEO",
'BLC Subcont'!$T$7:$T$9999,"&lt;&gt;BB480PEN")</f>
        <v>0</v>
      </c>
      <c r="O14" s="44">
        <f t="shared" ref="O14:O77" si="54">IFERROR(N14/($I14*O$11),0)</f>
        <v>0</v>
      </c>
      <c r="P14" s="42">
        <f>SUMIFS('BLC Subcont'!$AE$7:$AE$9999,
'BLC Subcont'!$I$7:$I$9999,R$10,
'BLC Subcont'!$R$7:$R$9999,"BB480",
'BLC Subcont'!$T$7:$T$9999,"&lt;&gt;BB480PTN",
'BLC Subcont'!$T$7:$T$9999,"&lt;&gt;BB480PTG",
'BLC Subcont'!$T$7:$T$9999,"&lt;&gt;BB480PEO",
'BLC Subcont'!$T$7:$T$9999,"&lt;&gt;BB480PEN")</f>
        <v>0</v>
      </c>
      <c r="Q14" s="43">
        <f>SUMIFS('BLC Subcont'!$AN$7:$AN$9999,
'BLC Subcont'!$I$7:$I$9999,R$10,
'BLC Subcont'!$R$7:$R$9999,"BB480",
'BLC Subcont'!$T$7:$T$9999,"&lt;&gt;BB480PTN",
'BLC Subcont'!$T$7:$T$9999,"&lt;&gt;BB480PTG",
'BLC Subcont'!$T$7:$T$9999,"&lt;&gt;BB480PEO",
'BLC Subcont'!$T$7:$T$9999,"&lt;&gt;BB480PEN")</f>
        <v>0</v>
      </c>
      <c r="R14" s="44">
        <f t="shared" ref="R14:R77" si="55">IFERROR(Q14/($I14*R$11),0)</f>
        <v>0</v>
      </c>
      <c r="S14" s="42">
        <f>SUMIFS('BLC Subcont'!$AE$7:$AE$9999,
'BLC Subcont'!$I$7:$I$9999,U$10,
'BLC Subcont'!$R$7:$R$9999,"BB480",
'BLC Subcont'!$T$7:$T$9999,"&lt;&gt;BB480PTN",
'BLC Subcont'!$T$7:$T$9999,"&lt;&gt;BB480PTG",
'BLC Subcont'!$T$7:$T$9999,"&lt;&gt;BB480PEO",
'BLC Subcont'!$T$7:$T$9999,"&lt;&gt;BB480PEN")</f>
        <v>0</v>
      </c>
      <c r="T14" s="43">
        <f>SUMIFS('BLC Subcont'!$AN$7:$AN$9999,
'BLC Subcont'!$I$7:$I$9999,U$10,
'BLC Subcont'!$R$7:$R$9999,"BB480",
'BLC Subcont'!$T$7:$T$9999,"&lt;&gt;BB480PTN",
'BLC Subcont'!$T$7:$T$9999,"&lt;&gt;BB480PTG",
'BLC Subcont'!$T$7:$T$9999,"&lt;&gt;BB480PEO",
'BLC Subcont'!$T$7:$T$9999,"&lt;&gt;BB480PEN")</f>
        <v>0</v>
      </c>
      <c r="U14" s="44">
        <f t="shared" ref="U14:U77" si="56">IFERROR(T14/($I14*U$11),0)</f>
        <v>0</v>
      </c>
      <c r="V14" s="45">
        <f>SUM(S14,P14,M14,J14)</f>
        <v>0</v>
      </c>
      <c r="W14" s="34">
        <f t="shared" ref="W14:W77" si="57">+SUM(T14,Q14,N14,K14)</f>
        <v>0</v>
      </c>
      <c r="X14" s="46">
        <f t="shared" ref="X14:X77" si="58">IFERROR(W14/($I14*X$11),0)</f>
        <v>0</v>
      </c>
      <c r="Y14" s="46">
        <f t="shared" ref="Y14:Y57" si="59">IF(X14=0,0,INT(X14)+IF(MOD(X14,1)&lt;0.5,0.5,1))</f>
        <v>0</v>
      </c>
      <c r="Z14" s="47">
        <f>SUMIFS('BLC Subcont'!$AE$7:$AE$9999,
'BLC Subcont'!$I$7:$I$9999,AB$10,
'BLC Subcont'!$R$7:$R$9999,"BB480",
'BLC Subcont'!$T$7:$T$9999,"&lt;&gt;BB480PTN",
'BLC Subcont'!$T$7:$T$9999,"&lt;&gt;BB480PTG",
'BLC Subcont'!$T$7:$T$9999,"&lt;&gt;BB480PEO",
'BLC Subcont'!$T$7:$T$9999,"&lt;&gt;BB480PEN")</f>
        <v>0</v>
      </c>
      <c r="AA14" s="249">
        <f>SUMIFS('BLC Subcont'!$AN$7:$AN$9999,
'BLC Subcont'!$I$7:$I$9999,AB$10,
'BLC Subcont'!$R$7:$R$9999,"BB480",
'BLC Subcont'!$T$7:$T$9999,"&lt;&gt;BB480PTN",
'BLC Subcont'!$T$7:$T$9999,"&lt;&gt;BB480PTG",
'BLC Subcont'!$T$7:$T$9999,"&lt;&gt;BB480PEO",
'BLC Subcont'!$T$7:$T$9999,"&lt;&gt;BB480PEN")</f>
        <v>0</v>
      </c>
      <c r="AB14" s="49">
        <f t="shared" ref="AB14:AB77" si="60">IFERROR(AA14/($I14*AB$11),0)</f>
        <v>0</v>
      </c>
      <c r="AC14" s="49">
        <f t="shared" ref="AC14:AC57" si="61">IF(AB14=0,0,INT(AB14)+IF(MOD(AB14,1)&lt;0.5,0.5,1))</f>
        <v>0</v>
      </c>
      <c r="AD14" s="42">
        <f>SUMIFS('BLC Subcont'!$AE$7:$AE$9999,
'BLC Subcont'!$I$7:$I$9999,AF$10,
'BLC Subcont'!$R$7:$R$9999,"BB480",
'BLC Subcont'!$T$7:$T$9999,"&lt;&gt;BB480PTN",
'BLC Subcont'!$T$7:$T$9999,"&lt;&gt;BB480PTG",
'BLC Subcont'!$T$7:$T$9999,"&lt;&gt;BB480PEO",
'BLC Subcont'!$T$7:$T$9999,"&lt;&gt;BB480PEN")</f>
        <v>0</v>
      </c>
      <c r="AE14" s="249">
        <f>SUMIFS('BLC Subcont'!$AN$7:$AN$9999,
'BLC Subcont'!$I$7:$I$9999,AF$10,
'BLC Subcont'!$R$7:$R$9999,"BB480",
'BLC Subcont'!$T$7:$T$9999,"&lt;&gt;BB480PTN",
'BLC Subcont'!$T$7:$T$9999,"&lt;&gt;BB480PTG",
'BLC Subcont'!$T$7:$T$9999,"&lt;&gt;BB480PEO",
'BLC Subcont'!$T$7:$T$9999,"&lt;&gt;BB480PEN")</f>
        <v>0</v>
      </c>
      <c r="AF14" s="44">
        <f t="shared" ref="AF14:AF77" si="62">IFERROR(AE14/($I14*AF$11),0)</f>
        <v>0</v>
      </c>
      <c r="AG14" s="49">
        <f t="shared" ref="AG14:AG57" si="63">IF(AF14=0,0,INT(AF14)+IF(MOD(AF14,1)&lt;0.5,0.5,1))</f>
        <v>0</v>
      </c>
      <c r="AH14" s="42">
        <f>SUMIFS('BLC Subcont'!$AE$7:$AE$9999,
'BLC Subcont'!$I$7:$I$9999,AJ$10,
'BLC Subcont'!$R$7:$R$9999,"BB480",
'BLC Subcont'!$T$7:$T$9999,"&lt;&gt;BB480PTN",
'BLC Subcont'!$T$7:$T$9999,"&lt;&gt;BB480PTG",
'BLC Subcont'!$T$7:$T$9999,"&lt;&gt;BB480PEO",
'BLC Subcont'!$T$7:$T$9999,"&lt;&gt;BB480PEN")</f>
        <v>0</v>
      </c>
      <c r="AI14" s="249">
        <f>SUMIFS('BLC Subcont'!$AN$7:$AN$9999,
'BLC Subcont'!$I$7:$I$9999,AJ$10,
'BLC Subcont'!$R$7:$R$9999,"BB480",
'BLC Subcont'!$T$7:$T$9999,"&lt;&gt;BB480PTN",
'BLC Subcont'!$T$7:$T$9999,"&lt;&gt;BB480PTG",
'BLC Subcont'!$T$7:$T$9999,"&lt;&gt;BB480PEO",
'BLC Subcont'!$T$7:$T$9999,"&lt;&gt;BB480PEN")</f>
        <v>0</v>
      </c>
      <c r="AJ14" s="44">
        <f t="shared" ref="AJ14:AJ77" si="64">IFERROR(AI14/($I14*AJ$11),0)</f>
        <v>0</v>
      </c>
      <c r="AK14" s="49">
        <f t="shared" ref="AK14:AK57" si="65">IF(AJ14=0,0,INT(AJ14)+IF(MOD(AJ14,1)&lt;0.5,0.5,1))</f>
        <v>0</v>
      </c>
      <c r="AL14" s="42">
        <f>SUMIFS('BLC Subcont'!$AE$7:$AE$9999,
'BLC Subcont'!$I$7:$I$9999,AN$10,
'BLC Subcont'!$R$7:$R$9999,"BB480",
'BLC Subcont'!$T$7:$T$9999,"&lt;&gt;BB480PTN",
'BLC Subcont'!$T$7:$T$9999,"&lt;&gt;BB480PTG",
'BLC Subcont'!$T$7:$T$9999,"&lt;&gt;BB480PEO",
'BLC Subcont'!$T$7:$T$9999,"&lt;&gt;BB480PEN")</f>
        <v>0</v>
      </c>
      <c r="AM14" s="249">
        <f>SUMIFS('BLC Subcont'!$AN$7:$AN$9999,
'BLC Subcont'!$I$7:$I$9999,AN$10,
'BLC Subcont'!$R$7:$R$9999,"BB480",
'BLC Subcont'!$T$7:$T$9999,"&lt;&gt;BB480PTN",
'BLC Subcont'!$T$7:$T$9999,"&lt;&gt;BB480PTG",
'BLC Subcont'!$T$7:$T$9999,"&lt;&gt;BB480PEO",
'BLC Subcont'!$T$7:$T$9999,"&lt;&gt;BB480PEN")</f>
        <v>0</v>
      </c>
      <c r="AN14" s="44">
        <f t="shared" ref="AN14:AN77" si="66">IFERROR(AM14/($I14*AN$11),0)</f>
        <v>0</v>
      </c>
      <c r="AO14" s="49">
        <f t="shared" ref="AO14:AO57" si="67">IF(AN14=0,0,INT(AN14)+IF(MOD(AN14,1)&lt;0.5,0.5,1))</f>
        <v>0</v>
      </c>
      <c r="AP14" s="42">
        <f>SUMIFS('BLC Subcont'!$AE$7:$AE$9999,
'BLC Subcont'!$I$7:$I$9999,AR$10,
'BLC Subcont'!$R$7:$R$9999,"BB480",
'BLC Subcont'!$T$7:$T$9999,"&lt;&gt;BB480PTN",
'BLC Subcont'!$T$7:$T$9999,"&lt;&gt;BB480PTG",
'BLC Subcont'!$T$7:$T$9999,"&lt;&gt;BB480PEO",
'BLC Subcont'!$T$7:$T$9999,"&lt;&gt;BB480PEN")</f>
        <v>0</v>
      </c>
      <c r="AQ14" s="249">
        <f>SUMIFS('BLC Subcont'!$AN$7:$AN$9999,
'BLC Subcont'!$I$7:$I$9999,AR$10,
'BLC Subcont'!$R$7:$R$9999,"BB480",
'BLC Subcont'!$T$7:$T$9999,"&lt;&gt;BB480PTN",
'BLC Subcont'!$T$7:$T$9999,"&lt;&gt;BB480PTG",
'BLC Subcont'!$T$7:$T$9999,"&lt;&gt;BB480PEO",
'BLC Subcont'!$T$7:$T$9999,"&lt;&gt;BB480PEN")</f>
        <v>0</v>
      </c>
      <c r="AR14" s="44">
        <f t="shared" ref="AR14:AR77" si="68">IFERROR(AQ14/($I14*AR$11),0)</f>
        <v>0</v>
      </c>
      <c r="AS14" s="49">
        <f t="shared" ref="AS14:AS57" si="69">IF(AR14=0,0,INT(AR14)+IF(MOD(AR14,1)&lt;0.5,0.5,1))</f>
        <v>0</v>
      </c>
      <c r="AT14" s="42">
        <f>SUMIFS('BLC Subcont'!$AE$7:$AE$9999,
'BLC Subcont'!$I$7:$I$9999,AV$10,
'BLC Subcont'!$R$7:$R$9999,"BB480",
'BLC Subcont'!$T$7:$T$9999,"&lt;&gt;BB480PTN",
'BLC Subcont'!$T$7:$T$9999,"&lt;&gt;BB480PTG",
'BLC Subcont'!$T$7:$T$9999,"&lt;&gt;BB480PEO",
'BLC Subcont'!$T$7:$T$9999,"&lt;&gt;BB480PEN")</f>
        <v>0</v>
      </c>
      <c r="AU14" s="249">
        <f>SUMIFS('BLC Subcont'!$AN$7:$AN$9999,
'BLC Subcont'!$I$7:$I$9999,AV$10,
'BLC Subcont'!$R$7:$R$9999,"BB480",
'BLC Subcont'!$T$7:$T$9999,"&lt;&gt;BB480PTN",
'BLC Subcont'!$T$7:$T$9999,"&lt;&gt;BB480PTG",
'BLC Subcont'!$T$7:$T$9999,"&lt;&gt;BB480PEO",
'BLC Subcont'!$T$7:$T$9999,"&lt;&gt;BB480PEN")</f>
        <v>0</v>
      </c>
      <c r="AV14" s="44">
        <f t="shared" ref="AV14:AV77" si="70">IFERROR(AU14/($I14*AV$11),0)</f>
        <v>0</v>
      </c>
      <c r="AW14" s="49">
        <f t="shared" ref="AW14:AW57" si="71">IF(AV14=0,0,INT(AV14)+IF(MOD(AV14,1)&lt;0.5,0.5,1))</f>
        <v>0</v>
      </c>
      <c r="AX14" s="42">
        <f>SUMIFS('BLC Subcont'!$AE$7:$AE$9999,
'BLC Subcont'!$I$7:$I$9999,AZ$10,
'BLC Subcont'!$R$7:$R$9999,"BB480",
'BLC Subcont'!$T$7:$T$9999,"&lt;&gt;BB480PTN",
'BLC Subcont'!$T$7:$T$9999,"&lt;&gt;BB480PTG",
'BLC Subcont'!$T$7:$T$9999,"&lt;&gt;BB480PEO",
'BLC Subcont'!$T$7:$T$9999,"&lt;&gt;BB480PEN")</f>
        <v>0</v>
      </c>
      <c r="AY14" s="48">
        <f>SUMIFS('BLC Subcont'!$AN$7:$AN$9999,
'BLC Subcont'!$I$7:$I$9999,AZ$10,
'BLC Subcont'!$R$7:$R$9999,"BB480",
'BLC Subcont'!$T$7:$T$9999,"&lt;&gt;BB480PTN",
'BLC Subcont'!$T$7:$T$9999,"&lt;&gt;BB480PTG",
'BLC Subcont'!$T$7:$T$9999,"&lt;&gt;BB480PEO",
'BLC Subcont'!$T$7:$T$9999,"&lt;&gt;BB480PEN")</f>
        <v>0</v>
      </c>
      <c r="AZ14" s="44">
        <f t="shared" ref="AZ14:AZ77" si="72">IFERROR(AY14/($I14*AZ$11),0)</f>
        <v>0</v>
      </c>
      <c r="BA14" s="49">
        <f t="shared" ref="BA14:BA57" si="73">IF(AZ14=0,0,INT(AZ14)+IF(MOD(AZ14,1)&lt;0.5,0.5,1))</f>
        <v>0</v>
      </c>
      <c r="BB14" s="42">
        <f>SUMIFS('BLC Subcont'!$AE$7:$AE$9999,
'BLC Subcont'!$I$7:$I$9999,BD$10,
'BLC Subcont'!$R$7:$R$9999,"BB480",
'BLC Subcont'!$T$7:$T$9999,"&lt;&gt;BB480PTN",
'BLC Subcont'!$T$7:$T$9999,"&lt;&gt;BB480PTG",
'BLC Subcont'!$T$7:$T$9999,"&lt;&gt;BB480PEO",
'BLC Subcont'!$T$7:$T$9999,"&lt;&gt;BB480PEN")</f>
        <v>0</v>
      </c>
      <c r="BC14" s="48">
        <f>SUMIFS('BLC Subcont'!$AN$7:$AN$9999,
'BLC Subcont'!$I$7:$I$9999,BD$10,
'BLC Subcont'!$R$7:$R$9999,"BB480",
'BLC Subcont'!$T$7:$T$9999,"&lt;&gt;BB480PTN",
'BLC Subcont'!$T$7:$T$9999,"&lt;&gt;BB480PTG",
'BLC Subcont'!$T$7:$T$9999,"&lt;&gt;BB480PEO",
'BLC Subcont'!$T$7:$T$9999,"&lt;&gt;BB480PEN")</f>
        <v>0</v>
      </c>
      <c r="BD14" s="44">
        <f t="shared" ref="BD14:BD77" si="74">IFERROR(BC14/($I14*BD$11),0)</f>
        <v>0</v>
      </c>
      <c r="BE14" s="44">
        <f t="shared" ref="BE14:BE57" si="75">IF(BD14=0,0,INT(BD14)+IF(MOD(BD14,1)&lt;0.5,0.5,1))</f>
        <v>0</v>
      </c>
      <c r="BI14" s="42">
        <f>AT14+BQ14</f>
        <v>0</v>
      </c>
      <c r="BJ14" s="249">
        <f>AU14+BR14</f>
        <v>0</v>
      </c>
      <c r="BK14" s="44">
        <f t="shared" ref="BK14:BK45" si="76">IFERROR(BJ14/($I14*BK$11),0)</f>
        <v>0</v>
      </c>
      <c r="BL14" s="49">
        <f t="shared" ref="BL14:BL57" si="77">IF(BK14=0,0,INT(BK14)+IF(MOD(BK14,1)&lt;0.5,0.5,1))</f>
        <v>0</v>
      </c>
      <c r="BM14" s="42">
        <f t="shared" ref="BM14:BM77" si="78">AX14+BU14</f>
        <v>0</v>
      </c>
      <c r="BN14" s="249">
        <f t="shared" ref="BN14:BN77" si="79">AY14+BV14</f>
        <v>0</v>
      </c>
      <c r="BO14" s="44">
        <f t="shared" ref="BO14:BO45" si="80">IFERROR(BN14/($I14*BO$11),0)</f>
        <v>0</v>
      </c>
      <c r="BP14" s="44">
        <f t="shared" ref="BP14:BP57" si="81">IF(BO14=0,0,INT(BO14)+IF(MOD(BO14,1)&lt;0.5,0.5,1))</f>
        <v>0</v>
      </c>
      <c r="BQ14" s="42"/>
      <c r="BR14" s="48"/>
      <c r="BS14" s="49">
        <f t="shared" ref="BS14:BS31" si="82">IFERROR(BR14/($I14*BS$11),0)</f>
        <v>0</v>
      </c>
      <c r="BT14" s="44">
        <f t="shared" ref="BT14:BT57" si="83">IF(BS14=0,0,INT(BS14)+IF(MOD(BS14,1)&lt;0.5,0.5,1))</f>
        <v>0</v>
      </c>
      <c r="BU14" s="47"/>
      <c r="BV14" s="48"/>
      <c r="BW14" s="44">
        <f t="shared" ref="BW14:BW15" si="84">IFERROR(BV14/($I14*BW$11),0)</f>
        <v>0</v>
      </c>
      <c r="BX14" s="44">
        <f t="shared" ref="BX14:BX57" si="85">IF(BW14=0,0,INT(BW14)+IF(MOD(BW14,1)&lt;0.5,0.5,1))</f>
        <v>0</v>
      </c>
      <c r="BY14" s="42"/>
      <c r="BZ14" s="249"/>
      <c r="CA14" s="44">
        <f t="shared" ref="CA14:CA15" si="86">IFERROR(BZ14/($I14*CA$11),0)</f>
        <v>0</v>
      </c>
      <c r="CB14" s="44">
        <f t="shared" ref="CB14:CB57" si="87">IF(CA14=0,0,INT(CA14)+IF(MOD(CA14,1)&lt;0.5,0.5,1))</f>
        <v>0</v>
      </c>
      <c r="CC14" s="42"/>
      <c r="CD14" s="249"/>
      <c r="CE14" s="44">
        <f t="shared" ref="CE14:CE15" si="88">IFERROR(CD14/($I14*CE$11),0)</f>
        <v>0</v>
      </c>
      <c r="CF14" s="44">
        <f t="shared" ref="CF14:CF57" si="89">IF(CE14=0,0,INT(CE14)+IF(MOD(CE14,1)&lt;0.5,0.5,1))</f>
        <v>0</v>
      </c>
      <c r="CG14" s="47"/>
      <c r="CH14" s="249"/>
      <c r="CI14" s="49">
        <f t="shared" ref="CI14:CI15" si="90">IFERROR(CH14/($I14*CI$11),0)</f>
        <v>0</v>
      </c>
      <c r="CJ14" s="44">
        <f t="shared" ref="CJ14:CJ57" si="91">IF(CI14=0,0,INT(CI14)+IF(MOD(CI14,1)&lt;0.5,0.5,1))</f>
        <v>0</v>
      </c>
      <c r="CK14" s="42"/>
      <c r="CL14" s="249"/>
      <c r="CM14" s="44">
        <f t="shared" ref="CM14:CM15" si="92">IFERROR(CL14/($I14*CM$11),0)</f>
        <v>0</v>
      </c>
      <c r="CN14" s="44">
        <f t="shared" ref="CN14:CN57" si="93">IF(CM14=0,0,INT(CM14)+IF(MOD(CM14,1)&lt;0.5,0.5,1))</f>
        <v>0</v>
      </c>
      <c r="CO14" s="42"/>
      <c r="CP14" s="249"/>
      <c r="CQ14" s="44">
        <f t="shared" ref="CQ14:CQ15" si="94">IFERROR(CP14/($I14*CQ$11),0)</f>
        <v>0</v>
      </c>
      <c r="CR14" s="44">
        <f t="shared" ref="CR14:CR57" si="95">IF(CQ14=0,0,INT(CQ14)+IF(MOD(CQ14,1)&lt;0.5,0.5,1))</f>
        <v>0</v>
      </c>
      <c r="CS14" s="42"/>
      <c r="CT14" s="249"/>
      <c r="CU14" s="44">
        <f t="shared" ref="CU14:CU15" si="96">IFERROR(CT14/($I14*CU$11),0)</f>
        <v>0</v>
      </c>
      <c r="CV14" s="44">
        <f t="shared" ref="CV14:CV57" si="97">IF(CU14=0,0,INT(CU14)+IF(MOD(CU14,1)&lt;0.5,0.5,1))</f>
        <v>0</v>
      </c>
      <c r="CW14" s="47"/>
      <c r="CX14" s="249"/>
      <c r="CY14" s="49">
        <f t="shared" ref="CY14:CY15" si="98">IFERROR(CX14/($I14*CY$11),0)</f>
        <v>0</v>
      </c>
      <c r="CZ14" s="44">
        <f t="shared" ref="CZ14:CZ57" si="99">IF(CY14=0,0,INT(CY14)+IF(MOD(CY14,1)&lt;0.5,0.5,1))</f>
        <v>0</v>
      </c>
      <c r="DA14" s="42"/>
      <c r="DB14" s="249"/>
      <c r="DC14" s="44">
        <f t="shared" ref="DC14:DC15" si="100">IFERROR(DB14/($I14*DC$11),0)</f>
        <v>0</v>
      </c>
      <c r="DD14" s="44">
        <f t="shared" ref="DD14:DD57" si="101">IF(DC14=0,0,INT(DC14)+IF(MOD(DC14,1)&lt;0.5,0.5,1))</f>
        <v>0</v>
      </c>
      <c r="DE14" s="42"/>
      <c r="DF14" s="249"/>
      <c r="DG14" s="44">
        <f t="shared" ref="DG14:DG15" si="102">IFERROR(DF14/($I14*DG$11),0)</f>
        <v>0</v>
      </c>
      <c r="DH14" s="44">
        <f t="shared" ref="DH14:DH57" si="103">IF(DG14=0,0,INT(DG14)+IF(MOD(DG14,1)&lt;0.5,0.5,1))</f>
        <v>0</v>
      </c>
      <c r="DI14" s="42"/>
      <c r="DJ14" s="249"/>
      <c r="DK14" s="44">
        <f t="shared" ref="DK14:DK15" si="104">IFERROR(DJ14/($I14*DK$11),0)</f>
        <v>0</v>
      </c>
      <c r="DL14" s="44">
        <f t="shared" ref="DL14:DL57" si="105">IF(DK14=0,0,INT(DK14)+IF(MOD(DK14,1)&lt;0.5,0.5,1))</f>
        <v>0</v>
      </c>
      <c r="DM14" s="42"/>
      <c r="DN14" s="249"/>
      <c r="DO14" s="44">
        <f t="shared" ref="DO14:DO15" si="106">IFERROR(DN14/($I14*DO$11),0)</f>
        <v>0</v>
      </c>
      <c r="DP14" s="44">
        <f t="shared" ref="DP14:DP57" si="107">IF(DO14=0,0,INT(DO14)+IF(MOD(DO14,1)&lt;0.5,0.5,1))</f>
        <v>0</v>
      </c>
      <c r="DQ14" s="47"/>
      <c r="DR14" s="249"/>
      <c r="DS14" s="49">
        <f t="shared" ref="DS14:DS15" si="108">IFERROR(DR14/($I14*DS$11),0)</f>
        <v>0</v>
      </c>
      <c r="DT14" s="44">
        <f t="shared" ref="DT14:DT57" si="109">IF(DS14=0,0,INT(DS14)+IF(MOD(DS14,1)&lt;0.5,0.5,1))</f>
        <v>0</v>
      </c>
      <c r="DU14" s="42"/>
      <c r="DV14" s="249"/>
      <c r="DW14" s="44">
        <f t="shared" ref="DW14:DW15" si="110">IFERROR(DV14/($I14*DW$11),0)</f>
        <v>0</v>
      </c>
      <c r="DX14" s="44">
        <f t="shared" ref="DX14:DX57" si="111">IF(DW14=0,0,INT(DW14)+IF(MOD(DW14,1)&lt;0.5,0.5,1))</f>
        <v>0</v>
      </c>
      <c r="DY14" s="42"/>
      <c r="DZ14" s="249"/>
      <c r="EA14" s="44">
        <f t="shared" ref="EA14:EA15" si="112">IFERROR(DZ14/($I14*EA$11),0)</f>
        <v>0</v>
      </c>
      <c r="EB14" s="44">
        <f t="shared" ref="EB14:EB57" si="113">IF(EA14=0,0,INT(EA14)+IF(MOD(EA14,1)&lt;0.5,0.5,1))</f>
        <v>0</v>
      </c>
      <c r="EC14" s="42"/>
      <c r="ED14" s="249"/>
      <c r="EE14" s="44">
        <f t="shared" ref="EE14:EE15" si="114">IFERROR(ED14/($I14*EE$11),0)</f>
        <v>0</v>
      </c>
      <c r="EF14" s="44">
        <f t="shared" ref="EF14:EF57" si="115">IF(EE14=0,0,INT(EE14)+IF(MOD(EE14,1)&lt;0.5,0.5,1))</f>
        <v>0</v>
      </c>
      <c r="EG14" s="47"/>
      <c r="EH14" s="249"/>
      <c r="EI14" s="49">
        <f t="shared" ref="EI14:EI15" si="116">IFERROR(EH14/($I14*EI$11),0)</f>
        <v>0</v>
      </c>
      <c r="EJ14" s="44">
        <f t="shared" ref="EJ14:EJ57" si="117">IF(EI14=0,0,INT(EI14)+IF(MOD(EI14,1)&lt;0.5,0.5,1))</f>
        <v>0</v>
      </c>
      <c r="EK14" s="42"/>
      <c r="EL14" s="249"/>
      <c r="EM14" s="44">
        <f t="shared" ref="EM14:EM15" si="118">IFERROR(EL14/($I14*EM$11),0)</f>
        <v>0</v>
      </c>
      <c r="EN14" s="44">
        <f t="shared" ref="EN14:EN57" si="119">IF(EM14=0,0,INT(EM14)+IF(MOD(EM14,1)&lt;0.5,0.5,1))</f>
        <v>0</v>
      </c>
      <c r="EO14" s="42"/>
      <c r="EP14" s="249"/>
      <c r="EQ14" s="44">
        <f t="shared" ref="EQ14:EQ15" si="120">IFERROR(EP14/($I14*EQ$11),0)</f>
        <v>0</v>
      </c>
      <c r="ER14" s="44">
        <f t="shared" ref="ER14:ER57" si="121">IF(EQ14=0,0,INT(EQ14)+IF(MOD(EQ14,1)&lt;0.5,0.5,1))</f>
        <v>0</v>
      </c>
      <c r="ES14" s="42"/>
      <c r="ET14" s="249"/>
      <c r="EU14" s="44">
        <f t="shared" ref="EU14" si="122">IFERROR(ET14/($I14*EU$11),0)</f>
        <v>0</v>
      </c>
      <c r="EV14" s="44">
        <f t="shared" ref="EV14:EV57" si="123">IF(EU14=0,0,INT(EU14)+IF(MOD(EU14,1)&lt;0.5,0.5,1))</f>
        <v>0</v>
      </c>
    </row>
    <row r="15" spans="1:152" ht="20.149999999999999" customHeight="1" x14ac:dyDescent="0.35">
      <c r="A15" s="38">
        <v>480</v>
      </c>
      <c r="B15" s="39" t="s">
        <v>25</v>
      </c>
      <c r="C15" s="39" t="s">
        <v>24</v>
      </c>
      <c r="D15" s="39">
        <v>64</v>
      </c>
      <c r="E15" s="39">
        <v>5.7</v>
      </c>
      <c r="F15" s="39">
        <v>7</v>
      </c>
      <c r="G15" s="39">
        <v>3</v>
      </c>
      <c r="H15" s="40">
        <f t="shared" si="51"/>
        <v>7660.7999999999993</v>
      </c>
      <c r="I15" s="41">
        <f t="shared" si="52"/>
        <v>1343.9999999999998</v>
      </c>
      <c r="J15" s="42">
        <f t="array" ref="J15">SUM(SUMIFS(
'BLC Subcont'!$AE:$AE,
'BLC Subcont'!$I:$I,L$10,
'BLC Subcont'!$R:$R,{"GS*480";"PS*480";"IS*480"}
))</f>
        <v>1206</v>
      </c>
      <c r="K15" s="43">
        <f t="array" ref="K15">SUM(SUMIFS(
'BLC Subcont'!$AN:$AN,
'BLC Subcont'!$I:$I,L$10,
'BLC Subcont'!$R:$R,{"GS*480";"PS*480";"IS*480"}
))</f>
        <v>0</v>
      </c>
      <c r="L15" s="50">
        <f t="shared" si="53"/>
        <v>0</v>
      </c>
      <c r="M15" s="42">
        <f t="array" ref="M15">SUM(SUMIFS(
'BLC Subcont'!$AE:$AE,
'BLC Subcont'!$I:$I,O$10,
'BLC Subcont'!$R:$R,{"GS*480";"PS*480";"IS*480"}
))</f>
        <v>4980</v>
      </c>
      <c r="N15" s="43">
        <f t="array" ref="N15">SUM(SUMIFS(
'BLC Subcont'!$AN:$AN,
'BLC Subcont'!$I:$I,O$10,
'BLC Subcont'!$R:$R,{"GS*480";"PS*480";"IS*480"}
))</f>
        <v>0</v>
      </c>
      <c r="O15" s="50">
        <f t="shared" si="54"/>
        <v>0</v>
      </c>
      <c r="P15" s="42">
        <f t="array" ref="P15">SUM(SUMIFS(
'BLC Subcont'!$AE:$AE,
'BLC Subcont'!$I:$I,R$10,
'BLC Subcont'!$R:$R,{"GS*480";"PS*480";"IS*480"}
))</f>
        <v>3444</v>
      </c>
      <c r="Q15" s="43">
        <f t="array" ref="Q15">SUM(SUMIFS(
'BLC Subcont'!$AN:$AN,
'BLC Subcont'!$I:$I,R$10,
'BLC Subcont'!$R:$R,{"GS*480";"PS*480";"IS*480"}
))</f>
        <v>0</v>
      </c>
      <c r="R15" s="50">
        <f t="shared" si="55"/>
        <v>0</v>
      </c>
      <c r="S15" s="42">
        <f t="array" ref="S15">SUM(SUMIFS(
'BLC Subcont'!$AE:$AE,
'BLC Subcont'!$I:$I,U$10,
'BLC Subcont'!$R:$R,{"GS*480";"PS*480";"IS*480"}
))</f>
        <v>0</v>
      </c>
      <c r="T15" s="43">
        <f t="array" ref="T15">SUM(SUMIFS(
'BLC Subcont'!$AN:$AN,
'BLC Subcont'!$I:$I,U$10,
'BLC Subcont'!$R:$R,{"GS*480";"PS*480";"IS*480"}
))</f>
        <v>0</v>
      </c>
      <c r="U15" s="50">
        <f t="shared" si="56"/>
        <v>0</v>
      </c>
      <c r="V15" s="47">
        <f t="shared" ref="V15:V78" si="124">SUM(S15,P15,M15,J15)</f>
        <v>9630</v>
      </c>
      <c r="W15" s="51">
        <f t="shared" si="57"/>
        <v>0</v>
      </c>
      <c r="X15" s="52">
        <f t="shared" si="58"/>
        <v>0</v>
      </c>
      <c r="Y15" s="52">
        <f t="shared" si="59"/>
        <v>0</v>
      </c>
      <c r="Z15" s="47">
        <f t="array" ref="Z15">SUM(SUMIFS(
'BLC Subcont'!$AE:$AE,
'BLC Subcont'!$I:$I,AB$10,
'BLC Subcont'!$R:$R,{"GS*480";"PS*480";"IS*480"}
))</f>
        <v>1572</v>
      </c>
      <c r="AA15" s="249">
        <f t="array" ref="AA15">SUM(SUMIFS(
'BLC Subcont'!$AN:$AN,
'BLC Subcont'!$I:$I,AB$10,
'BLC Subcont'!$R:$R,{"GS*480";"PS*480";"IS*480"}
))</f>
        <v>1572</v>
      </c>
      <c r="AB15" s="49">
        <f t="shared" si="60"/>
        <v>0.20520050125313286</v>
      </c>
      <c r="AC15" s="49">
        <f t="shared" si="61"/>
        <v>0.5</v>
      </c>
      <c r="AD15" s="42">
        <f t="array" ref="AD15">SUM(SUMIFS(
'BLC Subcont'!$AE:$AE,
'BLC Subcont'!$I:$I,AF$10,
'BLC Subcont'!$R:$R,{"GS*480";"PS*480";"IS*480"}
))</f>
        <v>0</v>
      </c>
      <c r="AE15" s="249">
        <f t="array" ref="AE15">SUM(SUMIFS(
'BLC Subcont'!$AN:$AN,
'BLC Subcont'!$I:$I,AF$10,
'BLC Subcont'!$R:$R,{"GS*480";"PS*480";"IS*480"}
))</f>
        <v>0</v>
      </c>
      <c r="AF15" s="50">
        <f t="shared" si="62"/>
        <v>0</v>
      </c>
      <c r="AG15" s="49">
        <f t="shared" si="63"/>
        <v>0</v>
      </c>
      <c r="AH15" s="42">
        <f t="array" ref="AH15">SUM(SUMIFS(
'BLC Subcont'!$AE:$AE,
'BLC Subcont'!$I:$I,AJ$10,
'BLC Subcont'!$R:$R,{"GS*480";"PS*480";"IS*480"}
))</f>
        <v>0</v>
      </c>
      <c r="AI15" s="249">
        <f t="array" ref="AI15">SUM(SUMIFS(
'BLC Subcont'!$AN:$AN,
'BLC Subcont'!$I:$I,AJ$10,
'BLC Subcont'!$R:$R,{"GS*480";"PS*480";"IS*480"}
))</f>
        <v>0</v>
      </c>
      <c r="AJ15" s="50">
        <f t="shared" si="64"/>
        <v>0</v>
      </c>
      <c r="AK15" s="49">
        <f t="shared" si="65"/>
        <v>0</v>
      </c>
      <c r="AL15" s="42">
        <f t="array" ref="AL15">SUM(SUMIFS(
'BLC Subcont'!$AE:$AE,
'BLC Subcont'!$I:$I,AN$10,
'BLC Subcont'!$R:$R,{"GS*480";"PS*480";"IS*480"}
))</f>
        <v>0</v>
      </c>
      <c r="AM15" s="249">
        <f t="array" ref="AM15">SUM(SUMIFS(
'BLC Subcont'!$AN:$AN,
'BLC Subcont'!$I:$I,AN$10,
'BLC Subcont'!$R:$R,{"GS*480";"PS*480";"IS*480"}
))</f>
        <v>0</v>
      </c>
      <c r="AN15" s="50">
        <f t="shared" si="66"/>
        <v>0</v>
      </c>
      <c r="AO15" s="49">
        <f t="shared" si="67"/>
        <v>0</v>
      </c>
      <c r="AP15" s="42">
        <f t="array" ref="AP15">SUM(SUMIFS(
'BLC Subcont'!$AE:$AE,
'BLC Subcont'!$I:$I,AR$10,
'BLC Subcont'!$R:$R,{"GS*480";"PS*480";"IS*480"}
))</f>
        <v>0</v>
      </c>
      <c r="AQ15" s="249">
        <f t="array" ref="AQ15">SUM(SUMIFS(
'BLC Subcont'!$AN:$AN,
'BLC Subcont'!$I:$I,AR$10,
'BLC Subcont'!$R:$R,{"GS*480";"PS*480";"IS*480"}
))</f>
        <v>0</v>
      </c>
      <c r="AR15" s="50">
        <f t="shared" si="68"/>
        <v>0</v>
      </c>
      <c r="AS15" s="49">
        <f t="shared" si="69"/>
        <v>0</v>
      </c>
      <c r="AT15" s="42">
        <f t="array" ref="AT15">SUM(SUMIFS(
'BLC Subcont'!$AE:$AE,
'BLC Subcont'!$I:$I,AV$10,
'BLC Subcont'!$R:$R,{"GS*480";"PS*480";"IS*480"}
))</f>
        <v>0</v>
      </c>
      <c r="AU15" s="249">
        <f t="array" ref="AU15">SUM(SUMIFS(
'BLC Subcont'!$AN:$AN,
'BLC Subcont'!$I:$I,AV$10,
'BLC Subcont'!$R:$R,{"GS*480";"PS*480";"IS*480"}
))</f>
        <v>0</v>
      </c>
      <c r="AV15" s="50">
        <f t="shared" si="70"/>
        <v>0</v>
      </c>
      <c r="AW15" s="49">
        <f t="shared" si="71"/>
        <v>0</v>
      </c>
      <c r="AX15" s="42">
        <f t="array" ref="AX15">SUM(SUMIFS(
'BLC Subcont'!$AE:$AE,
'BLC Subcont'!$I:$I,AZ$10,
'BLC Subcont'!$R:$R,{"GS*480";"PS*480";"IS*480"}
))</f>
        <v>0</v>
      </c>
      <c r="AY15" s="48">
        <f t="array" ref="AY15">SUM(SUMIFS(
'BLC Subcont'!$AN:$AN,
'BLC Subcont'!$I:$I,AZ$10,
'BLC Subcont'!$R:$R,{"GS*480";"PS*480";"IS*480"}
))</f>
        <v>0</v>
      </c>
      <c r="AZ15" s="50">
        <f t="shared" si="72"/>
        <v>0</v>
      </c>
      <c r="BA15" s="49">
        <f t="shared" si="73"/>
        <v>0</v>
      </c>
      <c r="BB15" s="42">
        <f t="array" ref="BB15">SUM(SUMIFS(
'BLC Subcont'!$AE:$AE,
'BLC Subcont'!$I:$I,BD$10,
'BLC Subcont'!$R:$R,{"GS*480";"PS*480";"IS*480"}
))</f>
        <v>0</v>
      </c>
      <c r="BC15" s="48">
        <f t="array" ref="BC15">SUM(SUMIFS(
'BLC Subcont'!$AN:$AN,
'BLC Subcont'!$I:$I,BD$10,
'BLC Subcont'!$R:$R,{"GS*480";"PS*480";"IS*480"}
))</f>
        <v>0</v>
      </c>
      <c r="BD15" s="50">
        <f t="shared" si="74"/>
        <v>0</v>
      </c>
      <c r="BE15" s="50">
        <f t="shared" si="75"/>
        <v>0</v>
      </c>
      <c r="BI15" s="42">
        <f t="shared" ref="BI15:BI78" si="125">AT15+BQ15</f>
        <v>411</v>
      </c>
      <c r="BJ15" s="249">
        <f t="shared" ref="BJ15:BJ78" si="126">AU15+BR15</f>
        <v>411</v>
      </c>
      <c r="BK15" s="50">
        <f t="shared" si="76"/>
        <v>5.3649749373433586E-2</v>
      </c>
      <c r="BL15" s="49">
        <f t="shared" si="77"/>
        <v>0.5</v>
      </c>
      <c r="BM15" s="42">
        <f t="shared" si="78"/>
        <v>411</v>
      </c>
      <c r="BN15" s="249">
        <f t="shared" si="79"/>
        <v>411</v>
      </c>
      <c r="BO15" s="50">
        <f t="shared" si="80"/>
        <v>5.3649749373433586E-2</v>
      </c>
      <c r="BP15" s="50">
        <f t="shared" si="81"/>
        <v>0.5</v>
      </c>
      <c r="BQ15" s="42">
        <f>SUMIFS(RCCP!$HX$8:$HX$136,
RCCP!$A$8:$A$136,$A15,
RCCP!$C$8:$C$136,"&lt;&gt;Unisex",
RCCP!$C$8:$C$136,"&lt;&gt;Men'S")
+
(SUMIFS(RCCP!$IC$8:$IC$136,
RCCP!$A$8:$A$136,$A15,
RCCP!$C$8:$C$136,"&lt;&gt;Unisex",
RCCP!$C$8:$C$136,"&lt;&gt;Men'S")/4)</f>
        <v>411</v>
      </c>
      <c r="BR15" s="249">
        <f>SUMIFS(RCCP!$HX$8:$HX$136,
RCCP!$A$8:$A$136,$A15,
RCCP!$C$8:$C$136,"&lt;&gt;Unisex",
RCCP!$C$8:$C$136,"&lt;&gt;Men'S")
+
(SUMIFS(RCCP!$IC$8:$IC$136,
RCCP!$A$8:$A$136,$A15,
RCCP!$C$8:$C$136,"&lt;&gt;Unisex",
RCCP!$C$8:$C$136,"&lt;&gt;Men'S")/4)</f>
        <v>411</v>
      </c>
      <c r="BS15" s="49">
        <f t="shared" si="82"/>
        <v>5.3649749373433586E-2</v>
      </c>
      <c r="BT15" s="50">
        <f t="shared" si="83"/>
        <v>0.5</v>
      </c>
      <c r="BU15" s="47">
        <f>SUMIFS(RCCP!$HY$8:$HY$136,
RCCP!$A$8:$A$136,$A15,
RCCP!$C$8:$C$136,"&lt;&gt;Unisex",
RCCP!$C$8:$C$136,"&lt;&gt;Men'S")
+
(SUMIFS(RCCP!$IC$8:$IC$136,
RCCP!$A$8:$A$136,$A15,
RCCP!$C$8:$C$136,"&lt;&gt;Unisex",
RCCP!$C$8:$C$136,"&lt;&gt;Men'S")/4)</f>
        <v>411</v>
      </c>
      <c r="BV15" s="276">
        <f>SUMIFS(RCCP!$HY$8:$HY$136,
RCCP!$A$8:$A$136,$A15,
RCCP!$C$8:$C$136,"&lt;&gt;Unisex",
RCCP!$C$8:$C$136,"&lt;&gt;Men'S")
+
(SUMIFS(RCCP!$IC$8:$IC$136,
RCCP!$A$8:$A$136,$A15,
RCCP!$C$8:$C$136,"&lt;&gt;Unisex",
RCCP!$C$8:$C$136,"&lt;&gt;Men'S")/4)</f>
        <v>411</v>
      </c>
      <c r="BW15" s="50">
        <f t="shared" si="84"/>
        <v>5.3649749373433586E-2</v>
      </c>
      <c r="BX15" s="50">
        <f t="shared" si="85"/>
        <v>0.5</v>
      </c>
      <c r="BY15" s="42">
        <f>SUMIFS(RCCP!$HZ$8:$HZ$136,
RCCP!$A$8:$A$136,$A15,
RCCP!$C$8:$C$136,"&lt;&gt;Unisex",
RCCP!$C$8:$C$136,"&lt;&gt;Men'S")
+
(SUMIFS(RCCP!$IC$8:$IC$136,
RCCP!$A$8:$A$136,$A15,
RCCP!$C$8:$C$136,"&lt;&gt;Unisex",
RCCP!$C$8:$C$136,"&lt;&gt;Men'S")/4)</f>
        <v>411</v>
      </c>
      <c r="BZ15" s="249">
        <f>SUMIFS(RCCP!$HZ$8:$HZ$136,
RCCP!$A$8:$A$136,$A15,
RCCP!$C$8:$C$136,"&lt;&gt;Unisex",
RCCP!$C$8:$C$136,"&lt;&gt;Men'S")
+
(SUMIFS(RCCP!$IC$8:$IC$136,
RCCP!$A$8:$A$136,$A15,
RCCP!$C$8:$C$136,"&lt;&gt;Unisex",
RCCP!$C$8:$C$136,"&lt;&gt;Men'S")/4)</f>
        <v>411</v>
      </c>
      <c r="CA15" s="50">
        <f t="shared" si="86"/>
        <v>5.3649749373433586E-2</v>
      </c>
      <c r="CB15" s="50">
        <f t="shared" si="87"/>
        <v>0.5</v>
      </c>
      <c r="CC15" s="48">
        <f>SUMIFS(RCCP!$IA$8:$IA$136,
RCCP!$A$8:$A$136,$A15,
RCCP!$C$8:$C$136,"&lt;&gt;Unisex",
RCCP!$C$8:$C$136,"&lt;&gt;Men'S")
+
(SUMIFS(RCCP!$IC$8:$IC$136,
RCCP!$A$8:$A$136,$A15,
RCCP!$C$8:$C$136,"&lt;&gt;Unisex",
RCCP!$C$8:$C$136,"&lt;&gt;Men'S")/4)</f>
        <v>411</v>
      </c>
      <c r="CD15" s="249">
        <f>SUMIFS(RCCP!$IA$8:$IA$136,
RCCP!$A$8:$A$136,$A15,
RCCP!$C$8:$C$136,"&lt;&gt;Unisex",
RCCP!$C$8:$C$136,"&lt;&gt;Men'S")
+
(SUMIFS(RCCP!$IC$8:$IC$136,
RCCP!$A$8:$A$136,$A15,
RCCP!$C$8:$C$136,"&lt;&gt;Unisex",
RCCP!$C$8:$C$136,"&lt;&gt;Men'S")/4)</f>
        <v>411</v>
      </c>
      <c r="CE15" s="50">
        <f t="shared" si="88"/>
        <v>5.3649749373433586E-2</v>
      </c>
      <c r="CF15" s="50">
        <f t="shared" si="89"/>
        <v>0.5</v>
      </c>
      <c r="CG15" s="47">
        <f>SUMIFS(RCCP!$IF$8:$IF$136,
RCCP!$A$8:$A$136,$A15,
RCCP!$C$8:$C$136,"&lt;&gt;Unisex",
RCCP!$C$8:$C$136,"&lt;&gt;Men'S")
+
(SUMIFS(RCCP!$IK$8:$IK$136,
RCCP!$A$8:$A$136,$A15,
RCCP!$C$8:$C$136,"&lt;&gt;Unisex",
RCCP!$C$8:$C$136,"&lt;&gt;Men'S")/4)</f>
        <v>51</v>
      </c>
      <c r="CH15" s="249">
        <f>SUMIFS(RCCP!$IF$8:$IF$136,
RCCP!$A$8:$A$136,$A15,
RCCP!$C$8:$C$136,"&lt;&gt;Unisex",
RCCP!$C$8:$C$136,"&lt;&gt;Men'S")
+
(SUMIFS(RCCP!$IK$8:$IK$136,
RCCP!$A$8:$A$136,$A15,
RCCP!$C$8:$C$136,"&lt;&gt;Unisex",
RCCP!$C$8:$C$136,"&lt;&gt;Men'S")/4)</f>
        <v>51</v>
      </c>
      <c r="CI15" s="49">
        <f t="shared" si="90"/>
        <v>6.6572681704260657E-3</v>
      </c>
      <c r="CJ15" s="50">
        <f t="shared" si="91"/>
        <v>0.5</v>
      </c>
      <c r="CK15" s="42">
        <f>SUMIFS(RCCP!$IG$8:$IG$136,
RCCP!$A$8:$A$136,$A15,
RCCP!$C$8:$C$136,"&lt;&gt;Unisex",
RCCP!$C$8:$C$136,"&lt;&gt;Men'S")
+
(SUMIFS(RCCP!$IK$8:$IK$136,
RCCP!$A$8:$A$136,$A15,
RCCP!$C$8:$C$136,"&lt;&gt;Unisex",
RCCP!$C$8:$C$136,"&lt;&gt;Men'S")/4)</f>
        <v>51</v>
      </c>
      <c r="CL15" s="249">
        <f>SUMIFS(RCCP!$IG$8:$IG$136,
RCCP!$A$8:$A$136,$A15,
RCCP!$C$8:$C$136,"&lt;&gt;Unisex",
RCCP!$C$8:$C$136,"&lt;&gt;Men'S")
+
(SUMIFS(RCCP!$IK$8:$IK$136,
RCCP!$A$8:$A$136,$A15,
RCCP!$C$8:$C$136,"&lt;&gt;Unisex",
RCCP!$C$8:$C$136,"&lt;&gt;Men'S")/4)</f>
        <v>51</v>
      </c>
      <c r="CM15" s="50">
        <f t="shared" si="92"/>
        <v>6.6572681704260657E-3</v>
      </c>
      <c r="CN15" s="50">
        <f t="shared" si="93"/>
        <v>0.5</v>
      </c>
      <c r="CO15" s="42">
        <f>SUMIFS(RCCP!$IH$8:$IH$136,
RCCP!$A$8:$A$136,$A15,
RCCP!$C$8:$C$136,"&lt;&gt;Unisex",
RCCP!$C$8:$C$136,"&lt;&gt;Men'S")
+
(SUMIFS(RCCP!$IK$8:$IK$136,
RCCP!$A$8:$A$136,$A15,
RCCP!$C$8:$C$136,"&lt;&gt;Unisex",
RCCP!$C$8:$C$136,"&lt;&gt;Men'S")/4)</f>
        <v>51</v>
      </c>
      <c r="CP15" s="249">
        <f>SUMIFS(RCCP!$IH$8:$IH$136,
RCCP!$A$8:$A$136,$A15,
RCCP!$C$8:$C$136,"&lt;&gt;Unisex",
RCCP!$C$8:$C$136,"&lt;&gt;Men'S")
+
(SUMIFS(RCCP!$IK$8:$IK$136,
RCCP!$A$8:$A$136,$A15,
RCCP!$C$8:$C$136,"&lt;&gt;Unisex",
RCCP!$C$8:$C$136,"&lt;&gt;Men'S")/4)</f>
        <v>51</v>
      </c>
      <c r="CQ15" s="50">
        <f t="shared" si="94"/>
        <v>6.6572681704260657E-3</v>
      </c>
      <c r="CR15" s="50">
        <f t="shared" si="95"/>
        <v>0.5</v>
      </c>
      <c r="CS15" s="42">
        <f>SUMIFS(RCCP!$II$8:$II$136,
RCCP!$A$8:$A$136,$A15,
RCCP!$C$8:$C$136,"&lt;&gt;Unisex",
RCCP!$C$8:$C$136,"&lt;&gt;Men'S")
+
(SUMIFS(RCCP!$IK$8:$IK$136,
RCCP!$A$8:$A$136,$A15,
RCCP!$C$8:$C$136,"&lt;&gt;Unisex",
RCCP!$C$8:$C$136,"&lt;&gt;Men'S")/4)</f>
        <v>51</v>
      </c>
      <c r="CT15" s="249">
        <f>SUMIFS(RCCP!$II$8:$II$136,
RCCP!$A$8:$A$136,$A15,
RCCP!$C$8:$C$136,"&lt;&gt;Unisex",
RCCP!$C$8:$C$136,"&lt;&gt;Men'S")
+
(SUMIFS(RCCP!$IK$8:$IK$136,
RCCP!$A$8:$A$136,$A15,
RCCP!$C$8:$C$136,"&lt;&gt;Unisex",
RCCP!$C$8:$C$136,"&lt;&gt;Men'S")/4)</f>
        <v>51</v>
      </c>
      <c r="CU15" s="50">
        <f t="shared" si="96"/>
        <v>8.0737082066869303E-3</v>
      </c>
      <c r="CV15" s="50">
        <f t="shared" si="97"/>
        <v>0.5</v>
      </c>
      <c r="CW15" s="47">
        <f>SUMIFS(RCCP!$IN$8:$IN$136,
RCCP!$A$8:$A$136,$A15,
RCCP!$C$8:$C$136,"&lt;&gt;Unisex",
RCCP!$C$8:$C$136,"&lt;&gt;Men'S")
+
(SUMIFS(RCCP!$IT$8:$IT$136,
RCCP!$A$8:$A$136,$A15,
RCCP!$C$8:$C$136,"&lt;&gt;Unisex",
RCCP!$C$8:$C$136,"&lt;&gt;Men'S")/5)</f>
        <v>248.4</v>
      </c>
      <c r="CX15" s="249">
        <f>SUMIFS(RCCP!$IN$8:$IN$136,
RCCP!$A$8:$A$136,$A15,
RCCP!$C$8:$C$136,"&lt;&gt;Unisex",
RCCP!$C$8:$C$136,"&lt;&gt;Men'S")
+
(SUMIFS(RCCP!$IT$8:$IT$136,
RCCP!$A$8:$A$136,$A15,
RCCP!$C$8:$C$136,"&lt;&gt;Unisex",
RCCP!$C$8:$C$136,"&lt;&gt;Men'S")/5)</f>
        <v>248.4</v>
      </c>
      <c r="CY15" s="49">
        <f t="shared" si="98"/>
        <v>3.9323708206686937E-2</v>
      </c>
      <c r="CZ15" s="50">
        <f t="shared" si="99"/>
        <v>0.5</v>
      </c>
      <c r="DA15" s="42">
        <f>SUMIFS(RCCP!$IO$8:$IO$136,
RCCP!$A$8:$A$136,$A15,
RCCP!$C$8:$C$136,"&lt;&gt;Unisex",
RCCP!$C$8:$C$136,"&lt;&gt;Men'S")
+
(SUMIFS(RCCP!$IT$8:$IT$136,
RCCP!$A$8:$A$136,$A15,
RCCP!$C$8:$C$136,"&lt;&gt;Unisex",
RCCP!$C$8:$C$136,"&lt;&gt;Men'S")/5)</f>
        <v>248.4</v>
      </c>
      <c r="DB15" s="249">
        <f>SUMIFS(RCCP!$IO$8:$IO$136,
RCCP!$A$8:$A$136,$A15,
RCCP!$C$8:$C$136,"&lt;&gt;Unisex",
RCCP!$C$8:$C$136,"&lt;&gt;Men'S")
+
(SUMIFS(RCCP!$IT$8:$IT$136,
RCCP!$A$8:$A$136,$A15,
RCCP!$C$8:$C$136,"&lt;&gt;Unisex",
RCCP!$C$8:$C$136,"&lt;&gt;Men'S")/5)</f>
        <v>248.4</v>
      </c>
      <c r="DC15" s="50">
        <f t="shared" si="100"/>
        <v>3.242481203007519E-2</v>
      </c>
      <c r="DD15" s="50">
        <f t="shared" si="101"/>
        <v>0.5</v>
      </c>
      <c r="DE15" s="42">
        <f>SUMIFS(RCCP!$IP$8:$IP$136,
RCCP!$A$8:$A$136,$A15,
RCCP!$C$8:$C$136,"&lt;&gt;Unisex",
RCCP!$C$8:$C$136,"&lt;&gt;Men'S")
+
(SUMIFS(RCCP!$IT$8:$IT$136,
RCCP!$A$8:$A$136,$A15,
RCCP!$C$8:$C$136,"&lt;&gt;Unisex",
RCCP!$C$8:$C$136,"&lt;&gt;Men'S")/5)</f>
        <v>248.4</v>
      </c>
      <c r="DF15" s="249">
        <f>SUMIFS(RCCP!$IP$8:$IP$136,
RCCP!$A$8:$A$136,$A15,
RCCP!$C$8:$C$136,"&lt;&gt;Unisex",
RCCP!$C$8:$C$136,"&lt;&gt;Men'S")
+
(SUMIFS(RCCP!$IT$8:$IT$136,
RCCP!$A$8:$A$136,$A15,
RCCP!$C$8:$C$136,"&lt;&gt;Unisex",
RCCP!$C$8:$C$136,"&lt;&gt;Men'S")/5)</f>
        <v>248.4</v>
      </c>
      <c r="DG15" s="50">
        <f t="shared" si="102"/>
        <v>3.242481203007519E-2</v>
      </c>
      <c r="DH15" s="50">
        <f t="shared" si="103"/>
        <v>0.5</v>
      </c>
      <c r="DI15" s="42">
        <f>SUMIFS(RCCP!$IQ$8:$IQ$136,
RCCP!$A$8:$A$136,$A15,
RCCP!$C$8:$C$136,"&lt;&gt;Unisex",
RCCP!$C$8:$C$136,"&lt;&gt;Men'S")
+
(SUMIFS(RCCP!$IT$8:$IT$136,
RCCP!$A$8:$A$136,$A15,
RCCP!$C$8:$C$136,"&lt;&gt;Unisex",
RCCP!$C$8:$C$136,"&lt;&gt;Men'S")/5)</f>
        <v>248.4</v>
      </c>
      <c r="DJ15" s="249">
        <f>SUMIFS(RCCP!$IQ$8:$IQ$136,
RCCP!$A$8:$A$136,$A15,
RCCP!$C$8:$C$136,"&lt;&gt;Unisex",
RCCP!$C$8:$C$136,"&lt;&gt;Men'S")
+
(SUMIFS(RCCP!$IT$8:$IT$136,
RCCP!$A$8:$A$136,$A15,
RCCP!$C$8:$C$136,"&lt;&gt;Unisex",
RCCP!$C$8:$C$136,"&lt;&gt;Men'S")/5)</f>
        <v>248.4</v>
      </c>
      <c r="DK15" s="50">
        <f t="shared" si="104"/>
        <v>3.242481203007519E-2</v>
      </c>
      <c r="DL15" s="50">
        <f t="shared" si="105"/>
        <v>0.5</v>
      </c>
      <c r="DM15" s="42">
        <f>SUMIFS(RCCP!$IR$8:$IR$136,
RCCP!$A$8:$A$136,$A15,
RCCP!$C$8:$C$136,"&lt;&gt;Unisex",
RCCP!$C$8:$C$136,"&lt;&gt;Men'S")
+
(SUMIFS(RCCP!$IT$8:$IT$136,
RCCP!$A$8:$A$136,$A15,
RCCP!$C$8:$C$136,"&lt;&gt;Unisex",
RCCP!$C$8:$C$136,"&lt;&gt;Men'S")/5)</f>
        <v>248.4</v>
      </c>
      <c r="DN15" s="249">
        <f>SUMIFS(RCCP!$IR$8:$IR$136,
RCCP!$A$8:$A$136,$A15,
RCCP!$C$8:$C$136,"&lt;&gt;Unisex",
RCCP!$C$8:$C$136,"&lt;&gt;Men'S")
+
(SUMIFS(RCCP!$IT$8:$IT$136,
RCCP!$A$8:$A$136,$A15,
RCCP!$C$8:$C$136,"&lt;&gt;Unisex",
RCCP!$C$8:$C$136,"&lt;&gt;Men'S")/5)</f>
        <v>248.4</v>
      </c>
      <c r="DO15" s="50">
        <f t="shared" si="106"/>
        <v>3.242481203007519E-2</v>
      </c>
      <c r="DP15" s="50">
        <f t="shared" si="107"/>
        <v>0.5</v>
      </c>
      <c r="DQ15" s="47">
        <f>SUMIFS(RCCP!$IW$8:$IW$136,
RCCP!$A$8:$A$136,$A15,
RCCP!$C$8:$C$136,"&lt;&gt;Unisex",
RCCP!$C$8:$C$136,"&lt;&gt;Men'S")
+
(SUMIFS(RCCP!$JB$8:$JB$136,
RCCP!$A$8:$A$136,$A15,
RCCP!$C$8:$C$136,"&lt;&gt;Unisex",
RCCP!$C$8:$C$136,"&lt;&gt;Men'S")/4)</f>
        <v>2524.5</v>
      </c>
      <c r="DR15" s="249">
        <f>SUMIFS(RCCP!$IW$8:$IW$136,
RCCP!$A$8:$A$136,$A15,
RCCP!$C$8:$C$136,"&lt;&gt;Unisex",
RCCP!$C$8:$C$136,"&lt;&gt;Men'S")
+
(SUMIFS(RCCP!$JB$8:$JB$136,
RCCP!$A$8:$A$136,$A15,
RCCP!$C$8:$C$136,"&lt;&gt;Unisex",
RCCP!$C$8:$C$136,"&lt;&gt;Men'S")/4)</f>
        <v>2524.5</v>
      </c>
      <c r="DS15" s="49">
        <f t="shared" si="108"/>
        <v>0.39964855623100309</v>
      </c>
      <c r="DT15" s="50">
        <f t="shared" si="109"/>
        <v>0.5</v>
      </c>
      <c r="DU15" s="42">
        <f>SUMIFS(RCCP!$IX$8:$IX$136,
RCCP!$A$8:$A$136,$A15,
RCCP!$C$8:$C$136,"&lt;&gt;Unisex",
RCCP!$C$8:$C$136,"&lt;&gt;Men'S")
+
(SUMIFS(RCCP!$JB$8:$JB$136,
RCCP!$A$8:$A$136,$A15,
RCCP!$C$8:$C$136,"&lt;&gt;Unisex",
RCCP!$C$8:$C$136,"&lt;&gt;Men'S")/4)</f>
        <v>2524.5</v>
      </c>
      <c r="DV15" s="249">
        <f>SUMIFS(RCCP!$IX$8:$IX$136,
RCCP!$A$8:$A$136,$A15,
RCCP!$C$8:$C$136,"&lt;&gt;Unisex",
RCCP!$C$8:$C$136,"&lt;&gt;Men'S")
+
(SUMIFS(RCCP!$JB$8:$JB$136,
RCCP!$A$8:$A$136,$A15,
RCCP!$C$8:$C$136,"&lt;&gt;Unisex",
RCCP!$C$8:$C$136,"&lt;&gt;Men'S")/4)</f>
        <v>2524.5</v>
      </c>
      <c r="DW15" s="50">
        <f t="shared" si="110"/>
        <v>0.32953477443609025</v>
      </c>
      <c r="DX15" s="50">
        <f t="shared" si="111"/>
        <v>0.5</v>
      </c>
      <c r="DY15" s="42">
        <f>SUMIFS(RCCP!$IY$8:$IY$136,
RCCP!$A$8:$A$136,$A15,
RCCP!$C$8:$C$136,"&lt;&gt;Unisex",
RCCP!$C$8:$C$136,"&lt;&gt;Men'S")
+
(SUMIFS(RCCP!$JB$8:$JB$136,
RCCP!$A$8:$A$136,$A15,
RCCP!$C$8:$C$136,"&lt;&gt;Unisex",
RCCP!$C$8:$C$136,"&lt;&gt;Men'S")/4)</f>
        <v>2524.5</v>
      </c>
      <c r="DZ15" s="249">
        <f>SUMIFS(RCCP!$IY$8:$IY$136,
RCCP!$A$8:$A$136,$A15,
RCCP!$C$8:$C$136,"&lt;&gt;Unisex",
RCCP!$C$8:$C$136,"&lt;&gt;Men'S")
+
(SUMIFS(RCCP!$JB$8:$JB$136,
RCCP!$A$8:$A$136,$A15,
RCCP!$C$8:$C$136,"&lt;&gt;Unisex",
RCCP!$C$8:$C$136,"&lt;&gt;Men'S")/4)</f>
        <v>2524.5</v>
      </c>
      <c r="EA15" s="50">
        <f t="shared" si="112"/>
        <v>0.32953477443609025</v>
      </c>
      <c r="EB15" s="50">
        <f t="shared" si="113"/>
        <v>0.5</v>
      </c>
      <c r="EC15" s="42">
        <f>SUMIFS(RCCP!$IZ$8:$IZ$136,
RCCP!$A$8:$A$136,$A15,
RCCP!$C$8:$C$136,"&lt;&gt;Unisex",
RCCP!$C$8:$C$136,"&lt;&gt;Men'S")
+
(SUMIFS(RCCP!$JB$8:$JB$136,
RCCP!$A$8:$A$136,$A15,
RCCP!$C$8:$C$136,"&lt;&gt;Unisex",
RCCP!$C$8:$C$136,"&lt;&gt;Men'S")/4)</f>
        <v>2524.5</v>
      </c>
      <c r="ED15" s="249">
        <f>SUMIFS(RCCP!$IZ$8:$IZ$136,
RCCP!$A$8:$A$136,$A15,
RCCP!$C$8:$C$136,"&lt;&gt;Unisex",
RCCP!$C$8:$C$136,"&lt;&gt;Men'S")
+
(SUMIFS(RCCP!$JB$8:$JB$136,
RCCP!$A$8:$A$136,$A15,
RCCP!$C$8:$C$136,"&lt;&gt;Unisex",
RCCP!$C$8:$C$136,"&lt;&gt;Men'S")/4)</f>
        <v>2524.5</v>
      </c>
      <c r="EE15" s="50">
        <f t="shared" si="114"/>
        <v>0.32953477443609025</v>
      </c>
      <c r="EF15" s="50">
        <f t="shared" si="115"/>
        <v>0.5</v>
      </c>
      <c r="EG15" s="47">
        <f>SUMIFS(RCCP!$JE$8:$JE$136,
RCCP!$A$8:$A$136,$A15,
RCCP!$C$8:$C$136,"&lt;&gt;Unisex",
RCCP!$C$8:$C$136,"&lt;&gt;Men'S")
+
(SUMIFS(RCCP!$JJ$8:$JJ$136,
RCCP!$A$8:$A$136,$A15,
RCCP!$C$8:$C$136,"&lt;&gt;Unisex",
RCCP!$C$8:$C$136,"&lt;&gt;Men'S")/4)</f>
        <v>3201</v>
      </c>
      <c r="EH15" s="249">
        <f>SUMIFS(RCCP!$JE$8:$JE$136,
RCCP!$A$8:$A$136,$A15,
RCCP!$C$8:$C$136,"&lt;&gt;Unisex",
RCCP!$C$8:$C$136,"&lt;&gt;Men'S")
+
(SUMIFS(RCCP!$JJ$8:$JJ$136,
RCCP!$A$8:$A$136,$A15,
RCCP!$C$8:$C$136,"&lt;&gt;Unisex",
RCCP!$C$8:$C$136,"&lt;&gt;Men'S")/4)</f>
        <v>3201</v>
      </c>
      <c r="EI15" s="49">
        <f t="shared" si="116"/>
        <v>0.41784147869674187</v>
      </c>
      <c r="EJ15" s="50">
        <f t="shared" si="117"/>
        <v>0.5</v>
      </c>
      <c r="EK15" s="42">
        <f>SUMIFS(RCCP!$JF$8:$JF$136,
RCCP!$A$8:$A$136,$A15,
RCCP!$C$8:$C$136,"&lt;&gt;Unisex",
RCCP!$C$8:$C$136,"&lt;&gt;Men'S")
+
(SUMIFS(RCCP!$JJ$8:$JJ$136,
RCCP!$A$8:$A$136,$A15,
RCCP!$C$8:$C$136,"&lt;&gt;Unisex",
RCCP!$C$8:$C$136,"&lt;&gt;Men'S")/4)</f>
        <v>3201</v>
      </c>
      <c r="EL15" s="249">
        <f>SUMIFS(RCCP!$JF$8:$JF$136,
RCCP!$A$8:$A$136,$A15,
RCCP!$C$8:$C$136,"&lt;&gt;Unisex",
RCCP!$C$8:$C$136,"&lt;&gt;Men'S")
+
(SUMIFS(RCCP!$JJ$8:$JJ$136,
RCCP!$A$8:$A$136,$A15,
RCCP!$C$8:$C$136,"&lt;&gt;Unisex",
RCCP!$C$8:$C$136,"&lt;&gt;Men'S")/4)</f>
        <v>3201</v>
      </c>
      <c r="EM15" s="50">
        <f t="shared" si="118"/>
        <v>0.41784147869674187</v>
      </c>
      <c r="EN15" s="50">
        <f t="shared" si="119"/>
        <v>0.5</v>
      </c>
      <c r="EO15" s="42">
        <f>SUMIFS(RCCP!$JG$8:$JG$136,
RCCP!$A$8:$A$136,$A15,
RCCP!$C$8:$C$136,"&lt;&gt;Unisex",
RCCP!$C$8:$C$136,"&lt;&gt;Men'S")
+
(SUMIFS(RCCP!$JJ$8:$JJ$136,
RCCP!$A$8:$A$136,$A15,
RCCP!$C$8:$C$136,"&lt;&gt;Unisex",
RCCP!$C$8:$C$136,"&lt;&gt;Men'S")/4)</f>
        <v>3201</v>
      </c>
      <c r="EP15" s="249">
        <f>SUMIFS(RCCP!$JG$8:$JG$136,
RCCP!$A$8:$A$136,$A15,
RCCP!$C$8:$C$136,"&lt;&gt;Unisex",
RCCP!$C$8:$C$136,"&lt;&gt;Men'S")
+
(SUMIFS(RCCP!$JJ$8:$JJ$136,
RCCP!$A$8:$A$136,$A15,
RCCP!$C$8:$C$136,"&lt;&gt;Unisex",
RCCP!$C$8:$C$136,"&lt;&gt;Men'S")/4)</f>
        <v>3201</v>
      </c>
      <c r="EQ15" s="50">
        <f t="shared" si="120"/>
        <v>0.50674392097264442</v>
      </c>
      <c r="ER15" s="50">
        <f t="shared" si="121"/>
        <v>1</v>
      </c>
      <c r="ES15" s="42">
        <f>SUMIFS(RCCP!$JH$8:$JH$136,
RCCP!$A$8:$A$136,$A15,
RCCP!$C$8:$C$136,"&lt;&gt;Unisex",
RCCP!$C$8:$C$136,"&lt;&gt;Men'S")
+
(SUMIFS(RCCP!$JJ$8:$JJ$136,
RCCP!$A$8:$A$136,$A15,
RCCP!$C$8:$C$136,"&lt;&gt;Unisex",
RCCP!$C$8:$C$136,"&lt;&gt;Men'S")/4)</f>
        <v>3201</v>
      </c>
      <c r="ET15" s="249">
        <f>SUMIFS(RCCP!$JH$8:$JH$136,
RCCP!$A$8:$A$136,$A15,
RCCP!$C$8:$C$136,"&lt;&gt;Unisex",
RCCP!$C$8:$C$136,"&lt;&gt;Men'S")
+
(SUMIFS(RCCP!$JJ$8:$JJ$136,
RCCP!$A$8:$A$136,$A15,
RCCP!$C$8:$C$136,"&lt;&gt;Unisex",
RCCP!$C$8:$C$136,"&lt;&gt;Men'S")/4)</f>
        <v>3201</v>
      </c>
      <c r="EU15" s="50">
        <f>IFERROR(ET15/($I15*EU$11),0)</f>
        <v>0.41784147869674187</v>
      </c>
      <c r="EV15" s="50">
        <f t="shared" si="123"/>
        <v>0.5</v>
      </c>
    </row>
    <row r="16" spans="1:152" ht="20.149999999999999" customHeight="1" x14ac:dyDescent="0.35">
      <c r="A16" s="38">
        <v>1906</v>
      </c>
      <c r="B16" s="39" t="s">
        <v>157</v>
      </c>
      <c r="C16" s="39" t="s">
        <v>26</v>
      </c>
      <c r="D16" s="39">
        <v>80</v>
      </c>
      <c r="E16" s="39">
        <v>5.7</v>
      </c>
      <c r="F16" s="39">
        <v>7</v>
      </c>
      <c r="G16" s="39">
        <v>3</v>
      </c>
      <c r="H16" s="40">
        <f t="shared" si="51"/>
        <v>9576</v>
      </c>
      <c r="I16" s="41">
        <f t="shared" si="52"/>
        <v>1680</v>
      </c>
      <c r="J16" s="42">
        <f>SUMIFS('BLC Subcont'!$AE:$AE,'BLC Subcont'!$I:$I,L$10,'BLC Subcont'!$R:$R,$A16)</f>
        <v>1656</v>
      </c>
      <c r="K16" s="43">
        <f>SUMIFS('BLC Subcont'!$BA:$BA,
'BLC Subcont'!$I:$I,L$10,
'BLC Subcont'!$R:$R,$A16)</f>
        <v>0</v>
      </c>
      <c r="L16" s="50">
        <f t="shared" si="53"/>
        <v>0</v>
      </c>
      <c r="M16" s="42">
        <f>SUMIFS('BLC Subcont'!$AE:$AE,'BLC Subcont'!$I:$I,O$10,'BLC Subcont'!$R:$R,$A16)</f>
        <v>150</v>
      </c>
      <c r="N16" s="43">
        <f>SUMIFS('BLC Subcont'!$BA:$BA,
'BLC Subcont'!$I:$I,O$10,
'BLC Subcont'!$R:$R,$A16)</f>
        <v>0</v>
      </c>
      <c r="O16" s="50">
        <f t="shared" si="54"/>
        <v>0</v>
      </c>
      <c r="P16" s="42">
        <f>SUMIFS('BLC Subcont'!$AE:$AE,'BLC Subcont'!$I:$I,R$10,'BLC Subcont'!$R:$R,$A16)</f>
        <v>1326</v>
      </c>
      <c r="Q16" s="43">
        <f>SUMIFS('BLC Subcont'!$BA:$BA,
'BLC Subcont'!$I:$I,R$10,
'BLC Subcont'!$R:$R,$A16)</f>
        <v>36</v>
      </c>
      <c r="R16" s="50">
        <f t="shared" si="55"/>
        <v>0</v>
      </c>
      <c r="S16" s="42">
        <f>SUMIFS('BLC Subcont'!$AE:$AE,'BLC Subcont'!$I:$I,U$10,'BLC Subcont'!$R:$R,$A16)</f>
        <v>0</v>
      </c>
      <c r="T16" s="43">
        <f>SUMIFS('BLC Subcont'!$BA:$BA,
'BLC Subcont'!$I:$I,U$10,
'BLC Subcont'!$R:$R,$A16)</f>
        <v>0</v>
      </c>
      <c r="U16" s="50">
        <f t="shared" si="56"/>
        <v>0</v>
      </c>
      <c r="V16" s="47">
        <f t="shared" si="124"/>
        <v>3132</v>
      </c>
      <c r="W16" s="51">
        <f t="shared" si="57"/>
        <v>36</v>
      </c>
      <c r="X16" s="52">
        <f t="shared" si="58"/>
        <v>3.7593984962406013E-3</v>
      </c>
      <c r="Y16" s="52">
        <f t="shared" si="59"/>
        <v>0.5</v>
      </c>
      <c r="Z16" s="47">
        <f>SUMIFS('BLC Subcont'!$AE:$AE,'BLC Subcont'!$I:$I,AB$10,'BLC Subcont'!$R:$R,$A16)</f>
        <v>1560</v>
      </c>
      <c r="AA16" s="249">
        <f>SUMIFS('BLC Subcont'!$BA:$BA,
'BLC Subcont'!$I:$I,AB$10,
'BLC Subcont'!$R:$R,$A16)</f>
        <v>1362</v>
      </c>
      <c r="AB16" s="49">
        <f t="shared" si="60"/>
        <v>0.14223057644110276</v>
      </c>
      <c r="AC16" s="49">
        <f t="shared" si="61"/>
        <v>0.5</v>
      </c>
      <c r="AD16" s="42">
        <f>SUMIFS('BLC Subcont'!$AE:$AE,'BLC Subcont'!$I:$I,AF$10,'BLC Subcont'!$R:$R,$A16)</f>
        <v>0</v>
      </c>
      <c r="AE16" s="249">
        <f>SUMIFS('BLC Subcont'!$BA:$BA,
'BLC Subcont'!$I:$I,AF$10,
'BLC Subcont'!$R:$R,$A16)</f>
        <v>0</v>
      </c>
      <c r="AF16" s="50">
        <f t="shared" si="62"/>
        <v>0</v>
      </c>
      <c r="AG16" s="49">
        <f t="shared" si="63"/>
        <v>0</v>
      </c>
      <c r="AH16" s="42">
        <f>SUMIFS('BLC Subcont'!$AE:$AE,'BLC Subcont'!$I:$I,AJ$10,'BLC Subcont'!$R:$R,$A16)</f>
        <v>0</v>
      </c>
      <c r="AI16" s="249">
        <f>SUMIFS('BLC Subcont'!$BA:$BA,
'BLC Subcont'!$I:$I,AJ$10,
'BLC Subcont'!$R:$R,$A16)</f>
        <v>0</v>
      </c>
      <c r="AJ16" s="50">
        <f t="shared" si="64"/>
        <v>0</v>
      </c>
      <c r="AK16" s="49">
        <f t="shared" si="65"/>
        <v>0</v>
      </c>
      <c r="AL16" s="42">
        <f>SUMIFS('BLC Subcont'!$AE:$AE,'BLC Subcont'!$I:$I,AN$10,'BLC Subcont'!$R:$R,$A16)</f>
        <v>2370</v>
      </c>
      <c r="AM16" s="249">
        <f>SUMIFS('BLC Subcont'!$BA:$BA,
'BLC Subcont'!$I:$I,AN$10,
'BLC Subcont'!$R:$R,$A16)</f>
        <v>2370</v>
      </c>
      <c r="AN16" s="50">
        <f t="shared" si="66"/>
        <v>0.2474937343358396</v>
      </c>
      <c r="AO16" s="49">
        <f t="shared" si="67"/>
        <v>0.5</v>
      </c>
      <c r="AP16" s="42">
        <f>SUMIFS('BLC Subcont'!$AE:$AE,'BLC Subcont'!$I:$I,AR$10,'BLC Subcont'!$R:$R,$A16)</f>
        <v>1206</v>
      </c>
      <c r="AQ16" s="249">
        <f>SUMIFS('BLC Subcont'!$BA:$BA,
'BLC Subcont'!$I:$I,AR$10,
'BLC Subcont'!$R:$R,$A16)</f>
        <v>1206</v>
      </c>
      <c r="AR16" s="50">
        <f t="shared" si="68"/>
        <v>0.12593984962406016</v>
      </c>
      <c r="AS16" s="49">
        <f t="shared" si="69"/>
        <v>0.5</v>
      </c>
      <c r="AT16" s="42">
        <f>SUMIFS('BLC Subcont'!$AE:$AE,'BLC Subcont'!$I:$I,AV$10,'BLC Subcont'!$R:$R,$A16)</f>
        <v>0</v>
      </c>
      <c r="AU16" s="249">
        <f>SUMIFS('BLC Subcont'!$BA:$BA,
'BLC Subcont'!$I:$I,AV$10,
'BLC Subcont'!$R:$R,$A16)</f>
        <v>0</v>
      </c>
      <c r="AV16" s="50">
        <f t="shared" si="70"/>
        <v>0</v>
      </c>
      <c r="AW16" s="49">
        <f t="shared" si="71"/>
        <v>0</v>
      </c>
      <c r="AX16" s="42">
        <f>SUMIFS('BLC Subcont'!$AE:$AE,'BLC Subcont'!$I:$I,AZ$10,'BLC Subcont'!$R:$R,$A16)</f>
        <v>0</v>
      </c>
      <c r="AY16" s="48">
        <f>SUMIFS('BLC Subcont'!$BA:$BA,
'BLC Subcont'!$I:$I,AZ$10,
'BLC Subcont'!$R:$R,$A16)</f>
        <v>0</v>
      </c>
      <c r="AZ16" s="50">
        <f t="shared" si="72"/>
        <v>0</v>
      </c>
      <c r="BA16" s="49">
        <f t="shared" si="73"/>
        <v>0</v>
      </c>
      <c r="BB16" s="42">
        <f>SUMIFS('BLC Subcont'!$AE:$AE,'BLC Subcont'!$I:$I,BD$10,'BLC Subcont'!$R:$R,$A16)</f>
        <v>0</v>
      </c>
      <c r="BC16" s="48">
        <f>SUMIFS('BLC Subcont'!$BA:$BA,
'BLC Subcont'!$I:$I,BD$10,
'BLC Subcont'!$R:$R,$A16)</f>
        <v>0</v>
      </c>
      <c r="BD16" s="50">
        <f t="shared" si="74"/>
        <v>0</v>
      </c>
      <c r="BE16" s="50">
        <f t="shared" si="75"/>
        <v>0</v>
      </c>
      <c r="BI16" s="42">
        <f t="shared" si="125"/>
        <v>0</v>
      </c>
      <c r="BJ16" s="249">
        <f t="shared" si="126"/>
        <v>0</v>
      </c>
      <c r="BK16" s="50">
        <f t="shared" si="76"/>
        <v>0</v>
      </c>
      <c r="BL16" s="49">
        <f t="shared" si="77"/>
        <v>0</v>
      </c>
      <c r="BM16" s="42">
        <f t="shared" si="78"/>
        <v>0</v>
      </c>
      <c r="BN16" s="249">
        <f t="shared" si="79"/>
        <v>0</v>
      </c>
      <c r="BO16" s="50">
        <f t="shared" si="80"/>
        <v>0</v>
      </c>
      <c r="BP16" s="50">
        <f t="shared" si="81"/>
        <v>0</v>
      </c>
      <c r="BQ16" s="42">
        <f>SUMIFS(RCCP!$HX$8:$HX$136,
RCCP!$A$8:$A$136,$A16,
RCCP!$C$8:$C$136,$B16
)+
(SUMIFS(RCCP!$IC$8:$IC$136,
RCCP!$A$8:$A$136,$A16,
RCCP!$C$8:$C$136,$B16)/4)</f>
        <v>0</v>
      </c>
      <c r="BR16" s="48">
        <f>SUMIFS(RCCP!$HX$8:$HX$136,
RCCP!$A$8:$A$136,$A16,
RCCP!$C$8:$C$136,$B16
)+
(SUMIFS(RCCP!$IC$8:$IC$136,
RCCP!$A$8:$A$136,$A16,
RCCP!$C$8:$C$136,$B16)/4)</f>
        <v>0</v>
      </c>
      <c r="BS16" s="49">
        <f t="shared" si="82"/>
        <v>0</v>
      </c>
      <c r="BT16" s="50">
        <f t="shared" si="83"/>
        <v>0</v>
      </c>
      <c r="BU16" s="47">
        <f>SUMIFS(RCCP!$HY$8:$HY$136,
RCCP!$A$8:$A$136,$A16,
RCCP!$C$8:$C$136,$B16
)+
(SUMIFS(RCCP!$IC$8:$IC$136,
RCCP!$A$8:$A$136,$A16,
RCCP!$C$8:$C$136,$B16)/4)</f>
        <v>0</v>
      </c>
      <c r="BV16" s="48">
        <f>SUMIFS(RCCP!$HY$8:$HY$136,
RCCP!$A$8:$A$136,$A16,
RCCP!$C$8:$C$136,$B16
)+
(SUMIFS(RCCP!$IC$8:$IC$136,
RCCP!$A$8:$A$136,$A16,
RCCP!$C$8:$C$136,$B16)/4)</f>
        <v>0</v>
      </c>
      <c r="BW16" s="50">
        <f t="shared" ref="BW16:BW26" si="127">IFERROR(BV16/($I16*BW$11),0)</f>
        <v>0</v>
      </c>
      <c r="BX16" s="50">
        <f t="shared" si="85"/>
        <v>0</v>
      </c>
      <c r="BY16" s="42">
        <f>SUMIFS(RCCP!$HZ$8:$HZ$136,
RCCP!$A$8:$A$136,$A16,
RCCP!$C$8:$C$136,$B16
)+
(SUMIFS(RCCP!$IC$8:$IC$136,
RCCP!$A$8:$A$136,$A16,
RCCP!$C$8:$C$136,$B16)/4)</f>
        <v>0</v>
      </c>
      <c r="BZ16" s="249">
        <f>SUMIFS(RCCP!$HZ$8:$HZ$136,
RCCP!$A$8:$A$136,$A16,
RCCP!$C$8:$C$136,$B16
)+
(SUMIFS(RCCP!$IC$8:$IC$136,
RCCP!$A$8:$A$136,$A16,
RCCP!$C$8:$C$136,$B16)/4)</f>
        <v>0</v>
      </c>
      <c r="CA16" s="50">
        <f t="shared" ref="CA16:CA26" si="128">IFERROR(BZ16/($I16*CA$11),0)</f>
        <v>0</v>
      </c>
      <c r="CB16" s="50">
        <f t="shared" si="87"/>
        <v>0</v>
      </c>
      <c r="CC16" s="42">
        <f>SUMIFS(RCCP!$IA$8:$IA$136,
RCCP!$A$8:$A$136,$A16,
RCCP!$C$8:$C$136,$B16
)+
(SUMIFS(RCCP!$IC$8:$IC$136,
RCCP!$A$8:$A$136,$A16,
RCCP!$C$8:$C$136,$B16)/4)</f>
        <v>8886</v>
      </c>
      <c r="CD16" s="249">
        <f>SUMIFS(RCCP!$IA$8:$IA$136,
RCCP!$A$8:$A$136,$A16,
RCCP!$C$8:$C$136,$B16
)+
(SUMIFS(RCCP!$IC$8:$IC$136,
RCCP!$A$8:$A$136,$A16,
RCCP!$C$8:$C$136,$B16)/4)</f>
        <v>8886</v>
      </c>
      <c r="CE16" s="50">
        <f t="shared" ref="CE16:CE26" si="129">IFERROR(CD16/($I16*CE$11),0)</f>
        <v>0.92794486215538852</v>
      </c>
      <c r="CF16" s="50">
        <f t="shared" si="89"/>
        <v>1</v>
      </c>
      <c r="CG16" s="47">
        <f>SUMIFS(RCCP!$IF$8:$IF$136,
RCCP!$A$8:$A$136,$A16,
RCCP!$C$8:$C$136,$B16
)+
(SUMIFS(RCCP!$IK$8:$IK$136,
RCCP!$A$8:$A$136,$A16,
RCCP!$C$8:$C$136,$B16)/4)</f>
        <v>3966</v>
      </c>
      <c r="CH16" s="249">
        <f>SUMIFS(RCCP!$IF$8:$IF$136,
RCCP!$A$8:$A$136,$A16,
RCCP!$C$8:$C$136,$B16
)+
(SUMIFS(RCCP!$IK$8:$IK$136,
RCCP!$A$8:$A$136,$A16,
RCCP!$C$8:$C$136,$B16)/4)</f>
        <v>3966</v>
      </c>
      <c r="CI16" s="49">
        <f t="shared" ref="CI16:CI26" si="130">IFERROR(CH16/($I16*CI$11),0)</f>
        <v>0.41416040100250628</v>
      </c>
      <c r="CJ16" s="50">
        <f t="shared" si="91"/>
        <v>0.5</v>
      </c>
      <c r="CK16" s="42">
        <f>SUMIFS(RCCP!$IG$8:$IG$136,
RCCP!$A$8:$A$136,$A16,
RCCP!$C$8:$C$136,$B16
)+
(SUMIFS(RCCP!$IK$8:$IK$136,
RCCP!$A$8:$A$136,$A16,
RCCP!$C$8:$C$136,$B16)/4)</f>
        <v>0</v>
      </c>
      <c r="CL16" s="249">
        <f>SUMIFS(RCCP!$IG$8:$IG$136,
RCCP!$A$8:$A$136,$A16,
RCCP!$C$8:$C$136,$B16
)+
(SUMIFS(RCCP!$IK$8:$IK$136,
RCCP!$A$8:$A$136,$A16,
RCCP!$C$8:$C$136,$B16)/4)</f>
        <v>0</v>
      </c>
      <c r="CM16" s="50">
        <f t="shared" ref="CM16:CM26" si="131">IFERROR(CL16/($I16*CM$11),0)</f>
        <v>0</v>
      </c>
      <c r="CN16" s="50">
        <f t="shared" si="93"/>
        <v>0</v>
      </c>
      <c r="CO16" s="42">
        <f>SUMIFS(RCCP!$IH$8:$IH$136,
RCCP!$A$8:$A$136,$A16,
RCCP!$C$8:$C$136,$B16
)+
(SUMIFS(RCCP!$IK$8:$IK$136,
RCCP!$A$8:$A$136,$A16,
RCCP!$C$8:$C$136,$B16)/4)</f>
        <v>0</v>
      </c>
      <c r="CP16" s="249">
        <f>SUMIFS(RCCP!$IH$8:$IH$136,
RCCP!$A$8:$A$136,$A16,
RCCP!$C$8:$C$136,$B16
)+
(SUMIFS(RCCP!$IK$8:$IK$136,
RCCP!$A$8:$A$136,$A16,
RCCP!$C$8:$C$136,$B16)/4)</f>
        <v>0</v>
      </c>
      <c r="CQ16" s="50">
        <f t="shared" ref="CQ16:CQ26" si="132">IFERROR(CP16/($I16*CQ$11),0)</f>
        <v>0</v>
      </c>
      <c r="CR16" s="50">
        <f t="shared" si="95"/>
        <v>0</v>
      </c>
      <c r="CS16" s="42">
        <f>SUMIFS(RCCP!$II$8:$II$136,
RCCP!$A$8:$A$136,$A16,
RCCP!$C$8:$C$136,$B16
)+
(SUMIFS(RCCP!$IK$8:$IK$136,
RCCP!$A$8:$A$136,$A16,
RCCP!$C$8:$C$136,$B16)/4)</f>
        <v>0</v>
      </c>
      <c r="CT16" s="249">
        <f>SUMIFS(RCCP!$II$8:$II$136,
RCCP!$A$8:$A$136,$A16,
RCCP!$C$8:$C$136,$B16
)+
(SUMIFS(RCCP!$IK$8:$IK$136,
RCCP!$A$8:$A$136,$A16,
RCCP!$C$8:$C$136,$B16)/4)</f>
        <v>0</v>
      </c>
      <c r="CU16" s="50">
        <f t="shared" ref="CU16:CU26" si="133">IFERROR(CT16/($I16*CU$11),0)</f>
        <v>0</v>
      </c>
      <c r="CV16" s="50">
        <f t="shared" si="97"/>
        <v>0</v>
      </c>
      <c r="CW16" s="47">
        <f>SUMIFS(RCCP!$IN$8:$IN$136,
RCCP!$A$8:$A$136,$A16,
RCCP!$C$8:$C$136,$B16
)+
(SUMIFS(RCCP!$IT$8:$IT$136,
RCCP!$A$8:$A$136,$A16,
RCCP!$C$8:$C$136,$B16)/5)</f>
        <v>0</v>
      </c>
      <c r="CX16" s="249">
        <f>SUMIFS(RCCP!$IN$8:$IN$136,
RCCP!$A$8:$A$136,$A16,
RCCP!$C$8:$C$136,$B16
)+
(SUMIFS(RCCP!$IT$8:$IT$136,
RCCP!$A$8:$A$136,$A16,
RCCP!$C$8:$C$136,$B16)/5)</f>
        <v>0</v>
      </c>
      <c r="CY16" s="49">
        <f t="shared" ref="CY16:CY26" si="134">IFERROR(CX16/($I16*CY$11),0)</f>
        <v>0</v>
      </c>
      <c r="CZ16" s="50">
        <f t="shared" si="99"/>
        <v>0</v>
      </c>
      <c r="DA16" s="42">
        <f>SUMIFS(RCCP!$IO$8:$IO$136,
RCCP!$A$8:$A$136,$A16,
RCCP!$C$8:$C$136,$B16
)+
(SUMIFS(RCCP!$IT$8:$IT$136,
RCCP!$A$8:$A$136,$A16,
RCCP!$C$8:$C$136,$B16)/5)</f>
        <v>1140</v>
      </c>
      <c r="DB16" s="249">
        <f>SUMIFS(RCCP!$IO$8:$IO$136,
RCCP!$A$8:$A$136,$A16,
RCCP!$C$8:$C$136,$B16
)+
(SUMIFS(RCCP!$IT$8:$IT$136,
RCCP!$A$8:$A$136,$A16,
RCCP!$C$8:$C$136,$B16)/5)</f>
        <v>1140</v>
      </c>
      <c r="DC16" s="50">
        <f t="shared" ref="DC16:DC26" si="135">IFERROR(DB16/($I16*DC$11),0)</f>
        <v>0.11904761904761904</v>
      </c>
      <c r="DD16" s="50">
        <f t="shared" si="101"/>
        <v>0.5</v>
      </c>
      <c r="DE16" s="42">
        <f>SUMIFS(RCCP!$IP$8:$IP$136,
RCCP!$A$8:$A$136,$A16,
RCCP!$C$8:$C$136,$B16
)+
(SUMIFS(RCCP!$IT$8:$IT$136,
RCCP!$A$8:$A$136,$A16,
RCCP!$C$8:$C$136,$B16)/5)</f>
        <v>0</v>
      </c>
      <c r="DF16" s="249">
        <f>SUMIFS(RCCP!$IP$8:$IP$136,
RCCP!$A$8:$A$136,$A16,
RCCP!$C$8:$C$136,$B16
)+
(SUMIFS(RCCP!$IT$8:$IT$136,
RCCP!$A$8:$A$136,$A16,
RCCP!$C$8:$C$136,$B16)/5)</f>
        <v>0</v>
      </c>
      <c r="DG16" s="50">
        <f t="shared" ref="DG16:DG26" si="136">IFERROR(DF16/($I16*DG$11),0)</f>
        <v>0</v>
      </c>
      <c r="DH16" s="50">
        <f t="shared" si="103"/>
        <v>0</v>
      </c>
      <c r="DI16" s="42">
        <f>SUMIFS(RCCP!$IQ$8:$IQ$136,
RCCP!$A$8:$A$136,$A16,
RCCP!$C$8:$C$136,$B16
)+
(SUMIFS(RCCP!$IT$8:$IT$136,
RCCP!$A$8:$A$136,$A16,
RCCP!$C$8:$C$136,$B16)/5)</f>
        <v>0</v>
      </c>
      <c r="DJ16" s="249">
        <f>SUMIFS(RCCP!$IQ$8:$IQ$136,
RCCP!$A$8:$A$136,$A16,
RCCP!$C$8:$C$136,$B16
)+
(SUMIFS(RCCP!$IT$8:$IT$136,
RCCP!$A$8:$A$136,$A16,
RCCP!$C$8:$C$136,$B16)/5)</f>
        <v>0</v>
      </c>
      <c r="DK16" s="50">
        <f t="shared" ref="DK16:DK26" si="137">IFERROR(DJ16/($I16*DK$11),0)</f>
        <v>0</v>
      </c>
      <c r="DL16" s="50">
        <f t="shared" si="105"/>
        <v>0</v>
      </c>
      <c r="DM16" s="42">
        <f>SUMIFS(RCCP!$IR$8:$IR$136,
RCCP!$A$8:$A$136,$A16,
RCCP!$C$8:$C$136,$B16
)+
(SUMIFS(RCCP!$IT$8:$IT$136,
RCCP!$A$8:$A$136,$A16,
RCCP!$C$8:$C$136,$B16)/5)</f>
        <v>0</v>
      </c>
      <c r="DN16" s="249">
        <f>SUMIFS(RCCP!$IR$8:$IR$136,
RCCP!$A$8:$A$136,$A16,
RCCP!$C$8:$C$136,$B16
)+
(SUMIFS(RCCP!$IT$8:$IT$136,
RCCP!$A$8:$A$136,$A16,
RCCP!$C$8:$C$136,$B16)/5)</f>
        <v>0</v>
      </c>
      <c r="DO16" s="50">
        <f t="shared" ref="DO16:DO26" si="138">IFERROR(DN16/($I16*DO$11),0)</f>
        <v>0</v>
      </c>
      <c r="DP16" s="50">
        <f t="shared" si="107"/>
        <v>0</v>
      </c>
      <c r="DQ16" s="47">
        <f>SUMIFS(RCCP!$IW$8:$IW$136,
RCCP!$A$8:$A$136,$A16,
RCCP!$C$8:$C$136,$B16
)+
(SUMIFS(RCCP!$JB$8:$JB$136,
RCCP!$A$8:$A$136,$A16,
RCCP!$C$8:$C$136,$B16)/4)</f>
        <v>288</v>
      </c>
      <c r="DR16" s="249">
        <f>SUMIFS(RCCP!$IW$8:$IW$136,
RCCP!$A$8:$A$136,$A16,
RCCP!$C$8:$C$136,$B16
)+
(SUMIFS(RCCP!$JB$8:$JB$136,
RCCP!$A$8:$A$136,$A16,
RCCP!$C$8:$C$136,$B16)/4)</f>
        <v>288</v>
      </c>
      <c r="DS16" s="49">
        <f t="shared" ref="DS16:DS26" si="139">IFERROR(DR16/($I16*DS$11),0)</f>
        <v>3.64741641337386E-2</v>
      </c>
      <c r="DT16" s="50">
        <f t="shared" si="109"/>
        <v>0.5</v>
      </c>
      <c r="DU16" s="42">
        <f>SUMIFS(RCCP!$IX$8:$IX$136,
RCCP!$A$8:$A$136,$A16,
RCCP!$C$8:$C$136,$B16
)+
(SUMIFS(RCCP!$JB$8:$JB$136,
RCCP!$A$8:$A$136,$A16,
RCCP!$C$8:$C$136,$B16)/4)</f>
        <v>0</v>
      </c>
      <c r="DV16" s="249">
        <f>SUMIFS(RCCP!$IX$8:$IX$136,
RCCP!$A$8:$A$136,$A16,
RCCP!$C$8:$C$136,$B16
)+
(SUMIFS(RCCP!$JB$8:$JB$136,
RCCP!$A$8:$A$136,$A16,
RCCP!$C$8:$C$136,$B16)/4)</f>
        <v>0</v>
      </c>
      <c r="DW16" s="50">
        <f t="shared" ref="DW16:DW26" si="140">IFERROR(DV16/($I16*DW$11),0)</f>
        <v>0</v>
      </c>
      <c r="DX16" s="50">
        <f t="shared" si="111"/>
        <v>0</v>
      </c>
      <c r="DY16" s="42">
        <f>SUMIFS(RCCP!$IY$8:$IY$136,
RCCP!$A$8:$A$136,$A16,
RCCP!$C$8:$C$136,$B16
)+
(SUMIFS(RCCP!$JB$8:$JB$136,
RCCP!$A$8:$A$136,$A16,
RCCP!$C$8:$C$136,$B16)/4)</f>
        <v>0</v>
      </c>
      <c r="DZ16" s="249">
        <f>SUMIFS(RCCP!$IY$8:$IY$136,
RCCP!$A$8:$A$136,$A16,
RCCP!$C$8:$C$136,$B16
)+
(SUMIFS(RCCP!$JB$8:$JB$136,
RCCP!$A$8:$A$136,$A16,
RCCP!$C$8:$C$136,$B16)/4)</f>
        <v>0</v>
      </c>
      <c r="EA16" s="50">
        <f t="shared" ref="EA16:EA26" si="141">IFERROR(DZ16/($I16*EA$11),0)</f>
        <v>0</v>
      </c>
      <c r="EB16" s="50">
        <f t="shared" si="113"/>
        <v>0</v>
      </c>
      <c r="EC16" s="42">
        <f>SUMIFS(RCCP!$IZ$8:$IZ$136,
RCCP!$A$8:$A$136,$A16,
RCCP!$C$8:$C$136,$B16
)+
(SUMIFS(RCCP!$JB$8:$JB$136,
RCCP!$A$8:$A$136,$A16,
RCCP!$C$8:$C$136,$B16)/4)</f>
        <v>0</v>
      </c>
      <c r="ED16" s="249">
        <f>SUMIFS(RCCP!$IZ$8:$IZ$136,
RCCP!$A$8:$A$136,$A16,
RCCP!$C$8:$C$136,$B16
)+
(SUMIFS(RCCP!$JB$8:$JB$136,
RCCP!$A$8:$A$136,$A16,
RCCP!$C$8:$C$136,$B16)/4)</f>
        <v>0</v>
      </c>
      <c r="EE16" s="50">
        <f t="shared" ref="EE16:EE26" si="142">IFERROR(ED16/($I16*EE$11),0)</f>
        <v>0</v>
      </c>
      <c r="EF16" s="50">
        <f t="shared" si="115"/>
        <v>0</v>
      </c>
      <c r="EG16" s="47">
        <f>SUMIFS(RCCP!$JE$8:$JE$136,
RCCP!$A$8:$A$136,$A16,
RCCP!$C$8:$C$136,$B16
)+
(SUMIFS(RCCP!$JJ$8:$JJ$136,
RCCP!$A$8:$A$136,$A16,
RCCP!$C$8:$C$136,$B16)/4)</f>
        <v>0</v>
      </c>
      <c r="EH16" s="249">
        <f>SUMIFS(RCCP!$JE$8:$JE$136,
RCCP!$A$8:$A$136,$A16,
RCCP!$C$8:$C$136,$B16
)+
(SUMIFS(RCCP!$JJ$8:$JJ$136,
RCCP!$A$8:$A$136,$A16,
RCCP!$C$8:$C$136,$B16)/4)</f>
        <v>0</v>
      </c>
      <c r="EI16" s="49">
        <f t="shared" ref="EI16:EI26" si="143">IFERROR(EH16/($I16*EI$11),0)</f>
        <v>0</v>
      </c>
      <c r="EJ16" s="50">
        <f t="shared" si="117"/>
        <v>0</v>
      </c>
      <c r="EK16" s="42">
        <f>SUMIFS(RCCP!$JF$8:$JF$136,
RCCP!$A$8:$A$136,$A16,
RCCP!$C$8:$C$136,$B16
)+
(SUMIFS(RCCP!$JJ$8:$JJ$136,
RCCP!$A$8:$A$136,$A16,
RCCP!$C$8:$C$136,$B16)/4)</f>
        <v>0</v>
      </c>
      <c r="EL16" s="249">
        <f>SUMIFS(RCCP!$JF$8:$JF$136,
RCCP!$A$8:$A$136,$A16,
RCCP!$C$8:$C$136,$B16
)+
(SUMIFS(RCCP!$JJ$8:$JJ$136,
RCCP!$A$8:$A$136,$A16,
RCCP!$C$8:$C$136,$B16)/4)</f>
        <v>0</v>
      </c>
      <c r="EM16" s="50">
        <f t="shared" ref="EM16:EM26" si="144">IFERROR(EL16/($I16*EM$11),0)</f>
        <v>0</v>
      </c>
      <c r="EN16" s="50">
        <f t="shared" si="119"/>
        <v>0</v>
      </c>
      <c r="EO16" s="42">
        <f>SUMIFS(RCCP!$JG$8:$JG$136,
RCCP!$A$8:$A$136,$A16,
RCCP!$C$8:$C$136,$B16
)+
(SUMIFS(RCCP!$JJ$8:$JJ$136,
RCCP!$A$8:$A$136,$A16,
RCCP!$C$8:$C$136,$B16)/4)</f>
        <v>0</v>
      </c>
      <c r="EP16" s="249">
        <f>SUMIFS(RCCP!$JG$8:$JG$136,
RCCP!$A$8:$A$136,$A16,
RCCP!$C$8:$C$136,$B16
)+
(SUMIFS(RCCP!$JJ$8:$JJ$136,
RCCP!$A$8:$A$136,$A16,
RCCP!$C$8:$C$136,$B16)/4)</f>
        <v>0</v>
      </c>
      <c r="EQ16" s="50">
        <f t="shared" ref="EQ16:EQ26" si="145">IFERROR(EP16/($I16*EQ$11),0)</f>
        <v>0</v>
      </c>
      <c r="ER16" s="50">
        <f t="shared" si="121"/>
        <v>0</v>
      </c>
      <c r="ES16" s="42">
        <f>SUMIFS(RCCP!$JH$8:$JH$136,
RCCP!$A$8:$A$136,$A16,
RCCP!$C$8:$C$136,$B16
)+
(SUMIFS(RCCP!$JJ$8:$JJ$136,
RCCP!$A$8:$A$136,$A16,
RCCP!$C$8:$C$136,$B16)/4)</f>
        <v>0</v>
      </c>
      <c r="ET16" s="249">
        <f>SUMIFS(RCCP!$JH$8:$JH$136,
RCCP!$A$8:$A$136,$A16,
RCCP!$C$8:$C$136,$B16
)+
(SUMIFS(RCCP!$JJ$8:$JJ$136,
RCCP!$A$8:$A$136,$A16,
RCCP!$C$8:$C$136,$B16)/4)</f>
        <v>0</v>
      </c>
      <c r="EU16" s="50">
        <f t="shared" ref="EU16:EU26" si="146">IFERROR(ET16/($I16*EU$11),0)</f>
        <v>0</v>
      </c>
      <c r="EV16" s="50">
        <f t="shared" si="123"/>
        <v>0</v>
      </c>
    </row>
    <row r="17" spans="1:152" ht="20.149999999999999" customHeight="1" x14ac:dyDescent="0.35">
      <c r="A17" s="53">
        <v>1906</v>
      </c>
      <c r="B17" s="54" t="s">
        <v>157</v>
      </c>
      <c r="C17" s="39" t="s">
        <v>27</v>
      </c>
      <c r="D17" s="39">
        <v>143</v>
      </c>
      <c r="E17" s="39">
        <v>5.7</v>
      </c>
      <c r="F17" s="39">
        <v>7</v>
      </c>
      <c r="G17" s="39">
        <v>3</v>
      </c>
      <c r="H17" s="40">
        <f t="shared" si="51"/>
        <v>17117.099999999999</v>
      </c>
      <c r="I17" s="41">
        <f t="shared" si="52"/>
        <v>3002.9999999999995</v>
      </c>
      <c r="J17" s="42">
        <f>SUMIFS('BLC Subcont'!$AE:$AE,'BLC Subcont'!$I:$I,L$10,'BLC Subcont'!$R:$R,$A17)</f>
        <v>1656</v>
      </c>
      <c r="K17" s="43">
        <f>SUMIFS('BLC Subcont'!$BF:$BF,'BLC Subcont'!$I:$I,L$10,'BLC Subcont'!$R:$R,$A17)</f>
        <v>0</v>
      </c>
      <c r="L17" s="50">
        <f t="shared" si="53"/>
        <v>0</v>
      </c>
      <c r="M17" s="42">
        <f>SUMIFS('BLC Subcont'!$AE:$AE,'BLC Subcont'!$I:$I,O$10,'BLC Subcont'!$R:$R,$A17)</f>
        <v>150</v>
      </c>
      <c r="N17" s="43">
        <f>SUMIFS('BLC Subcont'!$BF:$BF,'BLC Subcont'!$I:$I,O$10,'BLC Subcont'!$R:$R,$A17)</f>
        <v>0</v>
      </c>
      <c r="O17" s="50">
        <f t="shared" si="54"/>
        <v>0</v>
      </c>
      <c r="P17" s="42">
        <f>SUMIFS('BLC Subcont'!$AE:$AE,'BLC Subcont'!$I:$I,R$10,'BLC Subcont'!$R:$R,$A17)</f>
        <v>1326</v>
      </c>
      <c r="Q17" s="43">
        <f>SUMIFS('BLC Subcont'!$BF:$BF,'BLC Subcont'!$I:$I,R$10,'BLC Subcont'!$R:$R,$A17)</f>
        <v>34</v>
      </c>
      <c r="R17" s="50">
        <f t="shared" si="55"/>
        <v>0</v>
      </c>
      <c r="S17" s="42">
        <f>SUMIFS('BLC Subcont'!$AE:$AE,'BLC Subcont'!$I:$I,U$10,'BLC Subcont'!$R:$R,$A17)</f>
        <v>0</v>
      </c>
      <c r="T17" s="43">
        <f>SUMIFS('BLC Subcont'!$BF:$BF,'BLC Subcont'!$I:$I,U$10,'BLC Subcont'!$R:$R,$A17)</f>
        <v>0</v>
      </c>
      <c r="U17" s="50">
        <f t="shared" si="56"/>
        <v>0</v>
      </c>
      <c r="V17" s="47">
        <f t="shared" si="124"/>
        <v>3132</v>
      </c>
      <c r="W17" s="51">
        <f t="shared" si="57"/>
        <v>34</v>
      </c>
      <c r="X17" s="52">
        <f t="shared" si="58"/>
        <v>1.9863177757914602E-3</v>
      </c>
      <c r="Y17" s="52">
        <f t="shared" si="59"/>
        <v>0.5</v>
      </c>
      <c r="Z17" s="47">
        <f>SUMIFS('BLC Subcont'!$AE:$AE,'BLC Subcont'!$I:$I,AB$10,'BLC Subcont'!$R:$R,$A17)</f>
        <v>1560</v>
      </c>
      <c r="AA17" s="249">
        <f>SUMIFS('BLC Subcont'!$BF:$BF,'BLC Subcont'!$I:$I,AB$10,'BLC Subcont'!$R:$R,$A17)</f>
        <v>1242</v>
      </c>
      <c r="AB17" s="49">
        <f t="shared" si="60"/>
        <v>7.2559019927440987E-2</v>
      </c>
      <c r="AC17" s="49">
        <f t="shared" si="61"/>
        <v>0.5</v>
      </c>
      <c r="AD17" s="42">
        <f>SUMIFS('BLC Subcont'!$AE:$AE,'BLC Subcont'!$I:$I,AF$10,'BLC Subcont'!$R:$R,$A17)</f>
        <v>0</v>
      </c>
      <c r="AE17" s="249">
        <f>SUMIFS('BLC Subcont'!$BF:$BF,'BLC Subcont'!$I:$I,AF$10,'BLC Subcont'!$R:$R,$A17)</f>
        <v>0</v>
      </c>
      <c r="AF17" s="50">
        <f t="shared" si="62"/>
        <v>0</v>
      </c>
      <c r="AG17" s="49">
        <f t="shared" si="63"/>
        <v>0</v>
      </c>
      <c r="AH17" s="42">
        <f>SUMIFS('BLC Subcont'!$AE:$AE,'BLC Subcont'!$I:$I,AJ$10,'BLC Subcont'!$R:$R,$A17)</f>
        <v>0</v>
      </c>
      <c r="AI17" s="249">
        <f>SUMIFS('BLC Subcont'!$BF:$BF,'BLC Subcont'!$I:$I,AJ$10,'BLC Subcont'!$R:$R,$A17)</f>
        <v>0</v>
      </c>
      <c r="AJ17" s="50">
        <f t="shared" si="64"/>
        <v>0</v>
      </c>
      <c r="AK17" s="49">
        <f t="shared" si="65"/>
        <v>0</v>
      </c>
      <c r="AL17" s="42">
        <f>SUMIFS('BLC Subcont'!$AE:$AE,'BLC Subcont'!$I:$I,AN$10,'BLC Subcont'!$R:$R,$A17)</f>
        <v>2370</v>
      </c>
      <c r="AM17" s="249">
        <f>SUMIFS('BLC Subcont'!$BF:$BF,'BLC Subcont'!$I:$I,AN$10,'BLC Subcont'!$R:$R,$A17)</f>
        <v>2370</v>
      </c>
      <c r="AN17" s="50">
        <f t="shared" si="66"/>
        <v>0.13845803319487532</v>
      </c>
      <c r="AO17" s="49">
        <f t="shared" si="67"/>
        <v>0.5</v>
      </c>
      <c r="AP17" s="42">
        <f>SUMIFS('BLC Subcont'!$AE:$AE,'BLC Subcont'!$I:$I,AR$10,'BLC Subcont'!$R:$R,$A17)</f>
        <v>1206</v>
      </c>
      <c r="AQ17" s="249">
        <f>SUMIFS('BLC Subcont'!$BF:$BF,'BLC Subcont'!$I:$I,AR$10,'BLC Subcont'!$R:$R,$A17)</f>
        <v>1206</v>
      </c>
      <c r="AR17" s="50">
        <f t="shared" si="68"/>
        <v>7.0455859929544146E-2</v>
      </c>
      <c r="AS17" s="49">
        <f t="shared" si="69"/>
        <v>0.5</v>
      </c>
      <c r="AT17" s="42">
        <f>SUMIFS('BLC Subcont'!$AE:$AE,'BLC Subcont'!$I:$I,AV$10,'BLC Subcont'!$R:$R,$A17)</f>
        <v>0</v>
      </c>
      <c r="AU17" s="249">
        <f>SUMIFS('BLC Subcont'!$BF:$BF,'BLC Subcont'!$I:$I,AV$10,'BLC Subcont'!$R:$R,$A17)</f>
        <v>0</v>
      </c>
      <c r="AV17" s="50">
        <f t="shared" si="70"/>
        <v>0</v>
      </c>
      <c r="AW17" s="49">
        <f t="shared" si="71"/>
        <v>0</v>
      </c>
      <c r="AX17" s="42">
        <f>SUMIFS('BLC Subcont'!$AE:$AE,'BLC Subcont'!$I:$I,AZ$10,'BLC Subcont'!$R:$R,$A17)</f>
        <v>0</v>
      </c>
      <c r="AY17" s="48">
        <f>SUMIFS('BLC Subcont'!$BF:$BF,'BLC Subcont'!$I:$I,AZ$10,'BLC Subcont'!$R:$R,$A17)</f>
        <v>0</v>
      </c>
      <c r="AZ17" s="50">
        <f t="shared" si="72"/>
        <v>0</v>
      </c>
      <c r="BA17" s="49">
        <f t="shared" si="73"/>
        <v>0</v>
      </c>
      <c r="BB17" s="42">
        <f>SUMIFS('BLC Subcont'!$AE:$AE,'BLC Subcont'!$I:$I,BD$10,'BLC Subcont'!$R:$R,$A17)</f>
        <v>0</v>
      </c>
      <c r="BC17" s="48">
        <f>SUMIFS('BLC Subcont'!$BF:$BF,'BLC Subcont'!$I:$I,BD$10,'BLC Subcont'!$R:$R,$A17)</f>
        <v>0</v>
      </c>
      <c r="BD17" s="50">
        <f t="shared" si="74"/>
        <v>0</v>
      </c>
      <c r="BE17" s="50">
        <f t="shared" si="75"/>
        <v>0</v>
      </c>
      <c r="BI17" s="42">
        <f t="shared" si="125"/>
        <v>0</v>
      </c>
      <c r="BJ17" s="249">
        <f t="shared" si="126"/>
        <v>0</v>
      </c>
      <c r="BK17" s="50">
        <f t="shared" si="76"/>
        <v>0</v>
      </c>
      <c r="BL17" s="49">
        <f t="shared" si="77"/>
        <v>0</v>
      </c>
      <c r="BM17" s="42">
        <f t="shared" si="78"/>
        <v>0</v>
      </c>
      <c r="BN17" s="249">
        <f t="shared" si="79"/>
        <v>0</v>
      </c>
      <c r="BO17" s="50">
        <f t="shared" si="80"/>
        <v>0</v>
      </c>
      <c r="BP17" s="50">
        <f t="shared" si="81"/>
        <v>0</v>
      </c>
      <c r="BQ17" s="42">
        <f>SUMIFS(RCCP!$HX$8:$HX$136,
RCCP!$A$8:$A$136,$A17,
RCCP!$C$8:$C$136,$B17
)+
(SUMIFS(RCCP!$IC$8:$IC$136,
RCCP!$A$8:$A$136,$A17,
RCCP!$C$8:$C$136,$B17)/4)</f>
        <v>0</v>
      </c>
      <c r="BR17" s="48">
        <f>SUMIFS(RCCP!$HX$8:$HX$136,
RCCP!$A$8:$A$136,$A17,
RCCP!$C$8:$C$136,$B17
)+
(SUMIFS(RCCP!$IC$8:$IC$136,
RCCP!$A$8:$A$136,$A17,
RCCP!$C$8:$C$136,$B17)/4)</f>
        <v>0</v>
      </c>
      <c r="BS17" s="49">
        <f t="shared" si="82"/>
        <v>0</v>
      </c>
      <c r="BT17" s="50">
        <f t="shared" si="83"/>
        <v>0</v>
      </c>
      <c r="BU17" s="47">
        <f>SUMIFS(RCCP!$HY$8:$HY$136,
RCCP!$A$8:$A$136,$A17,
RCCP!$C$8:$C$136,$B17
)+
(SUMIFS(RCCP!$IC$8:$IC$136,
RCCP!$A$8:$A$136,$A17,
RCCP!$C$8:$C$136,$B17)/4)</f>
        <v>0</v>
      </c>
      <c r="BV17" s="48">
        <f>SUMIFS(RCCP!$HY$8:$HY$136,
RCCP!$A$8:$A$136,$A17,
RCCP!$C$8:$C$136,$B17
)+
(SUMIFS(RCCP!$IC$8:$IC$136,
RCCP!$A$8:$A$136,$A17,
RCCP!$C$8:$C$136,$B17)/4)</f>
        <v>0</v>
      </c>
      <c r="BW17" s="50">
        <f t="shared" si="127"/>
        <v>0</v>
      </c>
      <c r="BX17" s="50">
        <f t="shared" si="85"/>
        <v>0</v>
      </c>
      <c r="BY17" s="42">
        <f>SUMIFS(RCCP!$HZ$8:$HZ$136,
RCCP!$A$8:$A$136,$A17,
RCCP!$C$8:$C$136,$B17
)+
(SUMIFS(RCCP!$IC$8:$IC$136,
RCCP!$A$8:$A$136,$A17,
RCCP!$C$8:$C$136,$B17)/4)</f>
        <v>0</v>
      </c>
      <c r="BZ17" s="249">
        <f>SUMIFS(RCCP!$HZ$8:$HZ$136,
RCCP!$A$8:$A$136,$A17,
RCCP!$C$8:$C$136,$B17
)+
(SUMIFS(RCCP!$IC$8:$IC$136,
RCCP!$A$8:$A$136,$A17,
RCCP!$C$8:$C$136,$B17)/4)</f>
        <v>0</v>
      </c>
      <c r="CA17" s="50">
        <f t="shared" si="128"/>
        <v>0</v>
      </c>
      <c r="CB17" s="50">
        <f t="shared" si="87"/>
        <v>0</v>
      </c>
      <c r="CC17" s="42">
        <f>SUMIFS(RCCP!$IA$8:$IA$136,
RCCP!$A$8:$A$136,$A17,
RCCP!$C$8:$C$136,$B17
)+
(SUMIFS(RCCP!$IC$8:$IC$136,
RCCP!$A$8:$A$136,$A17,
RCCP!$C$8:$C$136,$B17)/4)</f>
        <v>8886</v>
      </c>
      <c r="CD17" s="249">
        <f>SUMIFS(RCCP!$IA$8:$IA$136,
RCCP!$A$8:$A$136,$A17,
RCCP!$C$8:$C$136,$B17
)+
(SUMIFS(RCCP!$IC$8:$IC$136,
RCCP!$A$8:$A$136,$A17,
RCCP!$C$8:$C$136,$B17)/4)</f>
        <v>8886</v>
      </c>
      <c r="CE17" s="50">
        <f t="shared" si="129"/>
        <v>0.51912999281420336</v>
      </c>
      <c r="CF17" s="50">
        <f t="shared" si="89"/>
        <v>1</v>
      </c>
      <c r="CG17" s="47">
        <f>SUMIFS(RCCP!$IF$8:$IF$136,
RCCP!$A$8:$A$136,$A17,
RCCP!$C$8:$C$136,$B17
)+
(SUMIFS(RCCP!$IK$8:$IK$136,
RCCP!$A$8:$A$136,$A17,
RCCP!$C$8:$C$136,$B17)/4)</f>
        <v>3966</v>
      </c>
      <c r="CH17" s="249">
        <f>SUMIFS(RCCP!$IF$8:$IF$136,
RCCP!$A$8:$A$136,$A17,
RCCP!$C$8:$C$136,$B17
)+
(SUMIFS(RCCP!$IK$8:$IK$136,
RCCP!$A$8:$A$136,$A17,
RCCP!$C$8:$C$136,$B17)/4)</f>
        <v>3966</v>
      </c>
      <c r="CI17" s="49">
        <f t="shared" si="130"/>
        <v>0.23169812643496857</v>
      </c>
      <c r="CJ17" s="50">
        <f t="shared" si="91"/>
        <v>0.5</v>
      </c>
      <c r="CK17" s="42">
        <f>SUMIFS(RCCP!$IG$8:$IG$136,
RCCP!$A$8:$A$136,$A17,
RCCP!$C$8:$C$136,$B17
)+
(SUMIFS(RCCP!$IK$8:$IK$136,
RCCP!$A$8:$A$136,$A17,
RCCP!$C$8:$C$136,$B17)/4)</f>
        <v>0</v>
      </c>
      <c r="CL17" s="249">
        <f>SUMIFS(RCCP!$IG$8:$IG$136,
RCCP!$A$8:$A$136,$A17,
RCCP!$C$8:$C$136,$B17
)+
(SUMIFS(RCCP!$IK$8:$IK$136,
RCCP!$A$8:$A$136,$A17,
RCCP!$C$8:$C$136,$B17)/4)</f>
        <v>0</v>
      </c>
      <c r="CM17" s="50">
        <f t="shared" si="131"/>
        <v>0</v>
      </c>
      <c r="CN17" s="50">
        <f t="shared" si="93"/>
        <v>0</v>
      </c>
      <c r="CO17" s="42">
        <f>SUMIFS(RCCP!$IH$8:$IH$136,
RCCP!$A$8:$A$136,$A17,
RCCP!$C$8:$C$136,$B17
)+
(SUMIFS(RCCP!$IK$8:$IK$136,
RCCP!$A$8:$A$136,$A17,
RCCP!$C$8:$C$136,$B17)/4)</f>
        <v>0</v>
      </c>
      <c r="CP17" s="249">
        <f>SUMIFS(RCCP!$IH$8:$IH$136,
RCCP!$A$8:$A$136,$A17,
RCCP!$C$8:$C$136,$B17
)+
(SUMIFS(RCCP!$IK$8:$IK$136,
RCCP!$A$8:$A$136,$A17,
RCCP!$C$8:$C$136,$B17)/4)</f>
        <v>0</v>
      </c>
      <c r="CQ17" s="50">
        <f t="shared" si="132"/>
        <v>0</v>
      </c>
      <c r="CR17" s="50">
        <f t="shared" si="95"/>
        <v>0</v>
      </c>
      <c r="CS17" s="42">
        <f>SUMIFS(RCCP!$II$8:$II$136,
RCCP!$A$8:$A$136,$A17,
RCCP!$C$8:$C$136,$B17
)+
(SUMIFS(RCCP!$IK$8:$IK$136,
RCCP!$A$8:$A$136,$A17,
RCCP!$C$8:$C$136,$B17)/4)</f>
        <v>0</v>
      </c>
      <c r="CT17" s="249">
        <f>SUMIFS(RCCP!$II$8:$II$136,
RCCP!$A$8:$A$136,$A17,
RCCP!$C$8:$C$136,$B17
)+
(SUMIFS(RCCP!$IK$8:$IK$136,
RCCP!$A$8:$A$136,$A17,
RCCP!$C$8:$C$136,$B17)/4)</f>
        <v>0</v>
      </c>
      <c r="CU17" s="50">
        <f t="shared" si="133"/>
        <v>0</v>
      </c>
      <c r="CV17" s="50">
        <f t="shared" si="97"/>
        <v>0</v>
      </c>
      <c r="CW17" s="47">
        <f>SUMIFS(RCCP!$IN$8:$IN$136,
RCCP!$A$8:$A$136,$A17,
RCCP!$C$8:$C$136,$B17
)+
(SUMIFS(RCCP!$IT$8:$IT$136,
RCCP!$A$8:$A$136,$A17,
RCCP!$C$8:$C$136,$B17)/5)</f>
        <v>0</v>
      </c>
      <c r="CX17" s="249">
        <f>SUMIFS(RCCP!$IN$8:$IN$136,
RCCP!$A$8:$A$136,$A17,
RCCP!$C$8:$C$136,$B17
)+
(SUMIFS(RCCP!$IT$8:$IT$136,
RCCP!$A$8:$A$136,$A17,
RCCP!$C$8:$C$136,$B17)/5)</f>
        <v>0</v>
      </c>
      <c r="CY17" s="49">
        <f t="shared" si="134"/>
        <v>0</v>
      </c>
      <c r="CZ17" s="50">
        <f t="shared" si="99"/>
        <v>0</v>
      </c>
      <c r="DA17" s="42">
        <f>SUMIFS(RCCP!$IO$8:$IO$136,
RCCP!$A$8:$A$136,$A17,
RCCP!$C$8:$C$136,$B17
)+
(SUMIFS(RCCP!$IT$8:$IT$136,
RCCP!$A$8:$A$136,$A17,
RCCP!$C$8:$C$136,$B17)/5)</f>
        <v>1140</v>
      </c>
      <c r="DB17" s="249">
        <f>SUMIFS(RCCP!$IO$8:$IO$136,
RCCP!$A$8:$A$136,$A17,
RCCP!$C$8:$C$136,$B17
)+
(SUMIFS(RCCP!$IT$8:$IT$136,
RCCP!$A$8:$A$136,$A17,
RCCP!$C$8:$C$136,$B17)/5)</f>
        <v>1140</v>
      </c>
      <c r="DC17" s="50">
        <f t="shared" si="135"/>
        <v>6.6600066600066607E-2</v>
      </c>
      <c r="DD17" s="50">
        <f t="shared" si="101"/>
        <v>0.5</v>
      </c>
      <c r="DE17" s="42">
        <f>SUMIFS(RCCP!$IP$8:$IP$136,
RCCP!$A$8:$A$136,$A17,
RCCP!$C$8:$C$136,$B17
)+
(SUMIFS(RCCP!$IT$8:$IT$136,
RCCP!$A$8:$A$136,$A17,
RCCP!$C$8:$C$136,$B17)/5)</f>
        <v>0</v>
      </c>
      <c r="DF17" s="249">
        <f>SUMIFS(RCCP!$IP$8:$IP$136,
RCCP!$A$8:$A$136,$A17,
RCCP!$C$8:$C$136,$B17
)+
(SUMIFS(RCCP!$IT$8:$IT$136,
RCCP!$A$8:$A$136,$A17,
RCCP!$C$8:$C$136,$B17)/5)</f>
        <v>0</v>
      </c>
      <c r="DG17" s="50">
        <f t="shared" si="136"/>
        <v>0</v>
      </c>
      <c r="DH17" s="50">
        <f t="shared" si="103"/>
        <v>0</v>
      </c>
      <c r="DI17" s="42">
        <f>SUMIFS(RCCP!$IQ$8:$IQ$136,
RCCP!$A$8:$A$136,$A17,
RCCP!$C$8:$C$136,$B17
)+
(SUMIFS(RCCP!$IT$8:$IT$136,
RCCP!$A$8:$A$136,$A17,
RCCP!$C$8:$C$136,$B17)/5)</f>
        <v>0</v>
      </c>
      <c r="DJ17" s="249">
        <f>SUMIFS(RCCP!$IQ$8:$IQ$136,
RCCP!$A$8:$A$136,$A17,
RCCP!$C$8:$C$136,$B17
)+
(SUMIFS(RCCP!$IT$8:$IT$136,
RCCP!$A$8:$A$136,$A17,
RCCP!$C$8:$C$136,$B17)/5)</f>
        <v>0</v>
      </c>
      <c r="DK17" s="50">
        <f t="shared" si="137"/>
        <v>0</v>
      </c>
      <c r="DL17" s="50">
        <f t="shared" si="105"/>
        <v>0</v>
      </c>
      <c r="DM17" s="42">
        <f>SUMIFS(RCCP!$IR$8:$IR$136,
RCCP!$A$8:$A$136,$A17,
RCCP!$C$8:$C$136,$B17
)+
(SUMIFS(RCCP!$IT$8:$IT$136,
RCCP!$A$8:$A$136,$A17,
RCCP!$C$8:$C$136,$B17)/5)</f>
        <v>0</v>
      </c>
      <c r="DN17" s="249">
        <f>SUMIFS(RCCP!$IR$8:$IR$136,
RCCP!$A$8:$A$136,$A17,
RCCP!$C$8:$C$136,$B17
)+
(SUMIFS(RCCP!$IT$8:$IT$136,
RCCP!$A$8:$A$136,$A17,
RCCP!$C$8:$C$136,$B17)/5)</f>
        <v>0</v>
      </c>
      <c r="DO17" s="50">
        <f t="shared" si="138"/>
        <v>0</v>
      </c>
      <c r="DP17" s="50">
        <f t="shared" si="107"/>
        <v>0</v>
      </c>
      <c r="DQ17" s="47">
        <f>SUMIFS(RCCP!$IW$8:$IW$136,
RCCP!$A$8:$A$136,$A17,
RCCP!$C$8:$C$136,$B17
)+
(SUMIFS(RCCP!$JB$8:$JB$136,
RCCP!$A$8:$A$136,$A17,
RCCP!$C$8:$C$136,$B17)/4)</f>
        <v>288</v>
      </c>
      <c r="DR17" s="249">
        <f>SUMIFS(RCCP!$IW$8:$IW$136,
RCCP!$A$8:$A$136,$A17,
RCCP!$C$8:$C$136,$B17
)+
(SUMIFS(RCCP!$JB$8:$JB$136,
RCCP!$A$8:$A$136,$A17,
RCCP!$C$8:$C$136,$B17)/4)</f>
        <v>288</v>
      </c>
      <c r="DS17" s="49">
        <f t="shared" si="139"/>
        <v>2.0405126788105514E-2</v>
      </c>
      <c r="DT17" s="50">
        <f t="shared" si="109"/>
        <v>0.5</v>
      </c>
      <c r="DU17" s="42">
        <f>SUMIFS(RCCP!$IX$8:$IX$136,
RCCP!$A$8:$A$136,$A17,
RCCP!$C$8:$C$136,$B17
)+
(SUMIFS(RCCP!$JB$8:$JB$136,
RCCP!$A$8:$A$136,$A17,
RCCP!$C$8:$C$136,$B17)/4)</f>
        <v>0</v>
      </c>
      <c r="DV17" s="249">
        <f>SUMIFS(RCCP!$IX$8:$IX$136,
RCCP!$A$8:$A$136,$A17,
RCCP!$C$8:$C$136,$B17
)+
(SUMIFS(RCCP!$JB$8:$JB$136,
RCCP!$A$8:$A$136,$A17,
RCCP!$C$8:$C$136,$B17)/4)</f>
        <v>0</v>
      </c>
      <c r="DW17" s="50">
        <f t="shared" si="140"/>
        <v>0</v>
      </c>
      <c r="DX17" s="50">
        <f t="shared" si="111"/>
        <v>0</v>
      </c>
      <c r="DY17" s="42">
        <f>SUMIFS(RCCP!$IY$8:$IY$136,
RCCP!$A$8:$A$136,$A17,
RCCP!$C$8:$C$136,$B17
)+
(SUMIFS(RCCP!$JB$8:$JB$136,
RCCP!$A$8:$A$136,$A17,
RCCP!$C$8:$C$136,$B17)/4)</f>
        <v>0</v>
      </c>
      <c r="DZ17" s="249">
        <f>SUMIFS(RCCP!$IY$8:$IY$136,
RCCP!$A$8:$A$136,$A17,
RCCP!$C$8:$C$136,$B17
)+
(SUMIFS(RCCP!$JB$8:$JB$136,
RCCP!$A$8:$A$136,$A17,
RCCP!$C$8:$C$136,$B17)/4)</f>
        <v>0</v>
      </c>
      <c r="EA17" s="50">
        <f t="shared" si="141"/>
        <v>0</v>
      </c>
      <c r="EB17" s="50">
        <f t="shared" si="113"/>
        <v>0</v>
      </c>
      <c r="EC17" s="42">
        <f>SUMIFS(RCCP!$IZ$8:$IZ$136,
RCCP!$A$8:$A$136,$A17,
RCCP!$C$8:$C$136,$B17
)+
(SUMIFS(RCCP!$JB$8:$JB$136,
RCCP!$A$8:$A$136,$A17,
RCCP!$C$8:$C$136,$B17)/4)</f>
        <v>0</v>
      </c>
      <c r="ED17" s="249">
        <f>SUMIFS(RCCP!$IZ$8:$IZ$136,
RCCP!$A$8:$A$136,$A17,
RCCP!$C$8:$C$136,$B17
)+
(SUMIFS(RCCP!$JB$8:$JB$136,
RCCP!$A$8:$A$136,$A17,
RCCP!$C$8:$C$136,$B17)/4)</f>
        <v>0</v>
      </c>
      <c r="EE17" s="50">
        <f t="shared" si="142"/>
        <v>0</v>
      </c>
      <c r="EF17" s="50">
        <f t="shared" si="115"/>
        <v>0</v>
      </c>
      <c r="EG17" s="47">
        <f>SUMIFS(RCCP!$JE$8:$JE$136,
RCCP!$A$8:$A$136,$A17,
RCCP!$C$8:$C$136,$B17
)+
(SUMIFS(RCCP!$JJ$8:$JJ$136,
RCCP!$A$8:$A$136,$A17,
RCCP!$C$8:$C$136,$B17)/4)</f>
        <v>0</v>
      </c>
      <c r="EH17" s="249">
        <f>SUMIFS(RCCP!$JE$8:$JE$136,
RCCP!$A$8:$A$136,$A17,
RCCP!$C$8:$C$136,$B17
)+
(SUMIFS(RCCP!$JJ$8:$JJ$136,
RCCP!$A$8:$A$136,$A17,
RCCP!$C$8:$C$136,$B17)/4)</f>
        <v>0</v>
      </c>
      <c r="EI17" s="49">
        <f t="shared" si="143"/>
        <v>0</v>
      </c>
      <c r="EJ17" s="50">
        <f t="shared" si="117"/>
        <v>0</v>
      </c>
      <c r="EK17" s="42">
        <f>SUMIFS(RCCP!$JF$8:$JF$136,
RCCP!$A$8:$A$136,$A17,
RCCP!$C$8:$C$136,$B17
)+
(SUMIFS(RCCP!$JJ$8:$JJ$136,
RCCP!$A$8:$A$136,$A17,
RCCP!$C$8:$C$136,$B17)/4)</f>
        <v>0</v>
      </c>
      <c r="EL17" s="249">
        <f>SUMIFS(RCCP!$JF$8:$JF$136,
RCCP!$A$8:$A$136,$A17,
RCCP!$C$8:$C$136,$B17
)+
(SUMIFS(RCCP!$JJ$8:$JJ$136,
RCCP!$A$8:$A$136,$A17,
RCCP!$C$8:$C$136,$B17)/4)</f>
        <v>0</v>
      </c>
      <c r="EM17" s="50">
        <f t="shared" si="144"/>
        <v>0</v>
      </c>
      <c r="EN17" s="50">
        <f t="shared" si="119"/>
        <v>0</v>
      </c>
      <c r="EO17" s="42">
        <f>SUMIFS(RCCP!$JG$8:$JG$136,
RCCP!$A$8:$A$136,$A17,
RCCP!$C$8:$C$136,$B17
)+
(SUMIFS(RCCP!$JJ$8:$JJ$136,
RCCP!$A$8:$A$136,$A17,
RCCP!$C$8:$C$136,$B17)/4)</f>
        <v>0</v>
      </c>
      <c r="EP17" s="249">
        <f>SUMIFS(RCCP!$JG$8:$JG$136,
RCCP!$A$8:$A$136,$A17,
RCCP!$C$8:$C$136,$B17
)+
(SUMIFS(RCCP!$JJ$8:$JJ$136,
RCCP!$A$8:$A$136,$A17,
RCCP!$C$8:$C$136,$B17)/4)</f>
        <v>0</v>
      </c>
      <c r="EQ17" s="50">
        <f t="shared" si="145"/>
        <v>0</v>
      </c>
      <c r="ER17" s="50">
        <f t="shared" si="121"/>
        <v>0</v>
      </c>
      <c r="ES17" s="42">
        <f>SUMIFS(RCCP!$JH$8:$JH$136,
RCCP!$A$8:$A$136,$A17,
RCCP!$C$8:$C$136,$B17
)+
(SUMIFS(RCCP!$JJ$8:$JJ$136,
RCCP!$A$8:$A$136,$A17,
RCCP!$C$8:$C$136,$B17)/4)</f>
        <v>0</v>
      </c>
      <c r="ET17" s="249">
        <f>SUMIFS(RCCP!$JH$8:$JH$136,
RCCP!$A$8:$A$136,$A17,
RCCP!$C$8:$C$136,$B17
)+
(SUMIFS(RCCP!$JJ$8:$JJ$136,
RCCP!$A$8:$A$136,$A17,
RCCP!$C$8:$C$136,$B17)/4)</f>
        <v>0</v>
      </c>
      <c r="EU17" s="50">
        <f t="shared" si="146"/>
        <v>0</v>
      </c>
      <c r="EV17" s="50">
        <f t="shared" si="123"/>
        <v>0</v>
      </c>
    </row>
    <row r="18" spans="1:152" ht="20.149999999999999" customHeight="1" x14ac:dyDescent="0.35">
      <c r="A18" s="53">
        <v>1906</v>
      </c>
      <c r="B18" s="54" t="s">
        <v>157</v>
      </c>
      <c r="C18" s="39" t="s">
        <v>28</v>
      </c>
      <c r="D18" s="39">
        <v>34</v>
      </c>
      <c r="E18" s="39">
        <v>5.7</v>
      </c>
      <c r="F18" s="39">
        <v>7</v>
      </c>
      <c r="G18" s="39">
        <v>3</v>
      </c>
      <c r="H18" s="40">
        <f t="shared" si="51"/>
        <v>4069.8</v>
      </c>
      <c r="I18" s="41">
        <f t="shared" si="52"/>
        <v>714</v>
      </c>
      <c r="J18" s="42">
        <f>SUMIFS('BLC Subcont'!$AE:$AE,'BLC Subcont'!$I:$I,L$10,'BLC Subcont'!$R:$R,$A18)</f>
        <v>1656</v>
      </c>
      <c r="K18" s="43">
        <f>SUMIFS('BLC Subcont'!$AZ:$AZ,'BLC Subcont'!$I:$I,L$10,'BLC Subcont'!$R:$R,$A18)</f>
        <v>0</v>
      </c>
      <c r="L18" s="50">
        <f t="shared" si="53"/>
        <v>0</v>
      </c>
      <c r="M18" s="42">
        <f>SUMIFS('BLC Subcont'!$AE:$AE,'BLC Subcont'!$I:$I,O$10,'BLC Subcont'!$R:$R,$A18)</f>
        <v>150</v>
      </c>
      <c r="N18" s="43">
        <f>SUMIFS('BLC Subcont'!$AZ:$AZ,'BLC Subcont'!$I:$I,O$10,'BLC Subcont'!$R:$R,$A18)</f>
        <v>0</v>
      </c>
      <c r="O18" s="50">
        <f t="shared" si="54"/>
        <v>0</v>
      </c>
      <c r="P18" s="42">
        <f>SUMIFS('BLC Subcont'!$AE:$AE,'BLC Subcont'!$I:$I,R$10,'BLC Subcont'!$R:$R,$A18)</f>
        <v>1326</v>
      </c>
      <c r="Q18" s="43">
        <f>SUMIFS('BLC Subcont'!$AZ:$AZ,'BLC Subcont'!$I:$I,R$10,'BLC Subcont'!$R:$R,$A18)</f>
        <v>0</v>
      </c>
      <c r="R18" s="50">
        <f t="shared" si="55"/>
        <v>0</v>
      </c>
      <c r="S18" s="42">
        <f>SUMIFS('BLC Subcont'!$AE:$AE,'BLC Subcont'!$I:$I,U$10,'BLC Subcont'!$R:$R,$A18)</f>
        <v>0</v>
      </c>
      <c r="T18" s="43">
        <f>SUMIFS('BLC Subcont'!$AZ:$AZ,'BLC Subcont'!$I:$I,U$10,'BLC Subcont'!$R:$R,$A18)</f>
        <v>0</v>
      </c>
      <c r="U18" s="50">
        <f t="shared" si="56"/>
        <v>0</v>
      </c>
      <c r="V18" s="47">
        <f t="shared" si="124"/>
        <v>3132</v>
      </c>
      <c r="W18" s="51">
        <f t="shared" si="57"/>
        <v>0</v>
      </c>
      <c r="X18" s="52">
        <f t="shared" si="58"/>
        <v>0</v>
      </c>
      <c r="Y18" s="52">
        <f>IF(X18=0,0,INT(X18)+IF(MOD(X18,1)&lt;0.5,0.5,1))</f>
        <v>0</v>
      </c>
      <c r="Z18" s="47">
        <f>SUMIFS('BLC Subcont'!$AE:$AE,'BLC Subcont'!$I:$I,AB$10,'BLC Subcont'!$R:$R,$A18)</f>
        <v>1560</v>
      </c>
      <c r="AA18" s="249">
        <f>SUMIFS('BLC Subcont'!$AZ:$AZ,'BLC Subcont'!$I:$I,AB$10,'BLC Subcont'!$R:$R,$A18)</f>
        <v>1254</v>
      </c>
      <c r="AB18" s="49">
        <f t="shared" si="60"/>
        <v>0.30812324929971985</v>
      </c>
      <c r="AC18" s="49">
        <f t="shared" si="61"/>
        <v>0.5</v>
      </c>
      <c r="AD18" s="42">
        <f>SUMIFS('BLC Subcont'!$AE:$AE,'BLC Subcont'!$I:$I,AF$10,'BLC Subcont'!$R:$R,$A18)</f>
        <v>0</v>
      </c>
      <c r="AE18" s="249">
        <f>SUMIFS('BLC Subcont'!$AZ:$AZ,'BLC Subcont'!$I:$I,AF$10,'BLC Subcont'!$R:$R,$A18)</f>
        <v>0</v>
      </c>
      <c r="AF18" s="50">
        <f t="shared" si="62"/>
        <v>0</v>
      </c>
      <c r="AG18" s="49">
        <f t="shared" si="63"/>
        <v>0</v>
      </c>
      <c r="AH18" s="42">
        <f>SUMIFS('BLC Subcont'!$AE:$AE,'BLC Subcont'!$I:$I,AJ$10,'BLC Subcont'!$R:$R,$A18)</f>
        <v>0</v>
      </c>
      <c r="AI18" s="249">
        <f>SUMIFS('BLC Subcont'!$AZ:$AZ,'BLC Subcont'!$I:$I,AJ$10,'BLC Subcont'!$R:$R,$A18)</f>
        <v>0</v>
      </c>
      <c r="AJ18" s="50">
        <f t="shared" si="64"/>
        <v>0</v>
      </c>
      <c r="AK18" s="49">
        <f t="shared" si="65"/>
        <v>0</v>
      </c>
      <c r="AL18" s="42">
        <f>SUMIFS('BLC Subcont'!$AE:$AE,'BLC Subcont'!$I:$I,AN$10,'BLC Subcont'!$R:$R,$A18)</f>
        <v>2370</v>
      </c>
      <c r="AM18" s="249">
        <f>SUMIFS('BLC Subcont'!$AZ:$AZ,'BLC Subcont'!$I:$I,AN$10,'BLC Subcont'!$R:$R,$A18)</f>
        <v>2370</v>
      </c>
      <c r="AN18" s="50">
        <f t="shared" si="66"/>
        <v>0.58233819843726964</v>
      </c>
      <c r="AO18" s="49">
        <f t="shared" si="67"/>
        <v>1</v>
      </c>
      <c r="AP18" s="42">
        <f>SUMIFS('BLC Subcont'!$AE:$AE,'BLC Subcont'!$I:$I,AR$10,'BLC Subcont'!$R:$R,$A18)</f>
        <v>1206</v>
      </c>
      <c r="AQ18" s="249">
        <f>SUMIFS('BLC Subcont'!$AZ:$AZ,'BLC Subcont'!$I:$I,AR$10,'BLC Subcont'!$R:$R,$A18)</f>
        <v>1206</v>
      </c>
      <c r="AR18" s="50">
        <f t="shared" si="68"/>
        <v>0.29632905793896502</v>
      </c>
      <c r="AS18" s="49">
        <f t="shared" si="69"/>
        <v>0.5</v>
      </c>
      <c r="AT18" s="42">
        <f>SUMIFS('BLC Subcont'!$AE:$AE,'BLC Subcont'!$I:$I,AV$10,'BLC Subcont'!$R:$R,$A18)</f>
        <v>0</v>
      </c>
      <c r="AU18" s="249">
        <f>SUMIFS('BLC Subcont'!$AZ:$AZ,'BLC Subcont'!$I:$I,AV$10,'BLC Subcont'!$R:$R,$A18)</f>
        <v>0</v>
      </c>
      <c r="AV18" s="50">
        <f t="shared" si="70"/>
        <v>0</v>
      </c>
      <c r="AW18" s="49">
        <f t="shared" si="71"/>
        <v>0</v>
      </c>
      <c r="AX18" s="42">
        <f>SUMIFS('BLC Subcont'!$AE:$AE,'BLC Subcont'!$I:$I,AZ$10,'BLC Subcont'!$R:$R,$A18)</f>
        <v>0</v>
      </c>
      <c r="AY18" s="48">
        <f>SUMIFS('BLC Subcont'!$AZ:$AZ,'BLC Subcont'!$I:$I,AZ$10,'BLC Subcont'!$R:$R,$A18)</f>
        <v>0</v>
      </c>
      <c r="AZ18" s="50">
        <f t="shared" si="72"/>
        <v>0</v>
      </c>
      <c r="BA18" s="49">
        <f t="shared" si="73"/>
        <v>0</v>
      </c>
      <c r="BB18" s="42">
        <f>SUMIFS('BLC Subcont'!$AE:$AE,'BLC Subcont'!$I:$I,BD$10,'BLC Subcont'!$R:$R,$A18)</f>
        <v>0</v>
      </c>
      <c r="BC18" s="48">
        <f>SUMIFS('BLC Subcont'!$AZ:$AZ,'BLC Subcont'!$I:$I,BD$10,'BLC Subcont'!$R:$R,$A18)</f>
        <v>0</v>
      </c>
      <c r="BD18" s="50">
        <f t="shared" si="74"/>
        <v>0</v>
      </c>
      <c r="BE18" s="50">
        <f t="shared" si="75"/>
        <v>0</v>
      </c>
      <c r="BI18" s="42">
        <f t="shared" si="125"/>
        <v>0</v>
      </c>
      <c r="BJ18" s="249">
        <f t="shared" si="126"/>
        <v>0</v>
      </c>
      <c r="BK18" s="50">
        <f t="shared" si="76"/>
        <v>0</v>
      </c>
      <c r="BL18" s="49">
        <f t="shared" si="77"/>
        <v>0</v>
      </c>
      <c r="BM18" s="42">
        <f t="shared" si="78"/>
        <v>0</v>
      </c>
      <c r="BN18" s="249">
        <f t="shared" si="79"/>
        <v>0</v>
      </c>
      <c r="BO18" s="50">
        <f t="shared" si="80"/>
        <v>0</v>
      </c>
      <c r="BP18" s="50">
        <f t="shared" si="81"/>
        <v>0</v>
      </c>
      <c r="BQ18" s="42">
        <f>SUMIFS(RCCP!$HX$8:$HX$136,
RCCP!$A$8:$A$136,$A18,
RCCP!$C$8:$C$136,$B18
)+
(SUMIFS(RCCP!$IC$8:$IC$136,
RCCP!$A$8:$A$136,$A18,
RCCP!$C$8:$C$136,$B18)/4)</f>
        <v>0</v>
      </c>
      <c r="BR18" s="48">
        <f>SUMIFS(RCCP!$HX$8:$HX$136,
RCCP!$A$8:$A$136,$A18,
RCCP!$C$8:$C$136,$B18
)+
(SUMIFS(RCCP!$IC$8:$IC$136,
RCCP!$A$8:$A$136,$A18,
RCCP!$C$8:$C$136,$B18)/4)</f>
        <v>0</v>
      </c>
      <c r="BS18" s="49">
        <f t="shared" si="82"/>
        <v>0</v>
      </c>
      <c r="BT18" s="50">
        <f t="shared" si="83"/>
        <v>0</v>
      </c>
      <c r="BU18" s="47">
        <f>SUMIFS(RCCP!$HY$8:$HY$136,
RCCP!$A$8:$A$136,$A18,
RCCP!$C$8:$C$136,$B18
)+
(SUMIFS(RCCP!$IC$8:$IC$136,
RCCP!$A$8:$A$136,$A18,
RCCP!$C$8:$C$136,$B18)/4)</f>
        <v>0</v>
      </c>
      <c r="BV18" s="48">
        <f>SUMIFS(RCCP!$HY$8:$HY$136,
RCCP!$A$8:$A$136,$A18,
RCCP!$C$8:$C$136,$B18
)+
(SUMIFS(RCCP!$IC$8:$IC$136,
RCCP!$A$8:$A$136,$A18,
RCCP!$C$8:$C$136,$B18)/4)</f>
        <v>0</v>
      </c>
      <c r="BW18" s="50">
        <f t="shared" si="127"/>
        <v>0</v>
      </c>
      <c r="BX18" s="50">
        <f t="shared" si="85"/>
        <v>0</v>
      </c>
      <c r="BY18" s="42">
        <f>SUMIFS(RCCP!$HZ$8:$HZ$136,
RCCP!$A$8:$A$136,$A18,
RCCP!$C$8:$C$136,$B18
)+
(SUMIFS(RCCP!$IC$8:$IC$136,
RCCP!$A$8:$A$136,$A18,
RCCP!$C$8:$C$136,$B18)/4)</f>
        <v>0</v>
      </c>
      <c r="BZ18" s="249">
        <f>SUMIFS(RCCP!$HZ$8:$HZ$136,
RCCP!$A$8:$A$136,$A18,
RCCP!$C$8:$C$136,$B18
)+
(SUMIFS(RCCP!$IC$8:$IC$136,
RCCP!$A$8:$A$136,$A18,
RCCP!$C$8:$C$136,$B18)/4)</f>
        <v>0</v>
      </c>
      <c r="CA18" s="50">
        <f t="shared" si="128"/>
        <v>0</v>
      </c>
      <c r="CB18" s="50">
        <f t="shared" si="87"/>
        <v>0</v>
      </c>
      <c r="CC18" s="42">
        <f>SUMIFS(RCCP!$IA$8:$IA$136,
RCCP!$A$8:$A$136,$A18,
RCCP!$C$8:$C$136,$B18
)+
(SUMIFS(RCCP!$IC$8:$IC$136,
RCCP!$A$8:$A$136,$A18,
RCCP!$C$8:$C$136,$B18)/4)</f>
        <v>8886</v>
      </c>
      <c r="CD18" s="249">
        <f>SUMIFS(RCCP!$IA$8:$IA$136,
RCCP!$A$8:$A$136,$A18,
RCCP!$C$8:$C$136,$B18
)+
(SUMIFS(RCCP!$IC$8:$IC$136,
RCCP!$A$8:$A$136,$A18,
RCCP!$C$8:$C$136,$B18)/4)</f>
        <v>8886</v>
      </c>
      <c r="CE18" s="50">
        <f t="shared" si="129"/>
        <v>2.1833996756597376</v>
      </c>
      <c r="CF18" s="50">
        <f t="shared" si="89"/>
        <v>2.5</v>
      </c>
      <c r="CG18" s="47">
        <f>SUMIFS(RCCP!$IF$8:$IF$136,
RCCP!$A$8:$A$136,$A18,
RCCP!$C$8:$C$136,$B18
)+
(SUMIFS(RCCP!$IK$8:$IK$136,
RCCP!$A$8:$A$136,$A18,
RCCP!$C$8:$C$136,$B18)/4)</f>
        <v>3966</v>
      </c>
      <c r="CH18" s="249">
        <f>SUMIFS(RCCP!$IF$8:$IF$136,
RCCP!$A$8:$A$136,$A18,
RCCP!$C$8:$C$136,$B18
)+
(SUMIFS(RCCP!$IK$8:$IK$136,
RCCP!$A$8:$A$136,$A18,
RCCP!$C$8:$C$136,$B18)/4)</f>
        <v>3966</v>
      </c>
      <c r="CI18" s="49">
        <f t="shared" si="130"/>
        <v>0.97449506118236762</v>
      </c>
      <c r="CJ18" s="50">
        <f t="shared" si="91"/>
        <v>1</v>
      </c>
      <c r="CK18" s="42">
        <f>SUMIFS(RCCP!$IG$8:$IG$136,
RCCP!$A$8:$A$136,$A18,
RCCP!$C$8:$C$136,$B18
)+
(SUMIFS(RCCP!$IK$8:$IK$136,
RCCP!$A$8:$A$136,$A18,
RCCP!$C$8:$C$136,$B18)/4)</f>
        <v>0</v>
      </c>
      <c r="CL18" s="249">
        <f>SUMIFS(RCCP!$IG$8:$IG$136,
RCCP!$A$8:$A$136,$A18,
RCCP!$C$8:$C$136,$B18
)+
(SUMIFS(RCCP!$IK$8:$IK$136,
RCCP!$A$8:$A$136,$A18,
RCCP!$C$8:$C$136,$B18)/4)</f>
        <v>0</v>
      </c>
      <c r="CM18" s="50">
        <f t="shared" si="131"/>
        <v>0</v>
      </c>
      <c r="CN18" s="50">
        <f t="shared" si="93"/>
        <v>0</v>
      </c>
      <c r="CO18" s="42">
        <f>SUMIFS(RCCP!$IH$8:$IH$136,
RCCP!$A$8:$A$136,$A18,
RCCP!$C$8:$C$136,$B18
)+
(SUMIFS(RCCP!$IK$8:$IK$136,
RCCP!$A$8:$A$136,$A18,
RCCP!$C$8:$C$136,$B18)/4)</f>
        <v>0</v>
      </c>
      <c r="CP18" s="249">
        <f>SUMIFS(RCCP!$IH$8:$IH$136,
RCCP!$A$8:$A$136,$A18,
RCCP!$C$8:$C$136,$B18
)+
(SUMIFS(RCCP!$IK$8:$IK$136,
RCCP!$A$8:$A$136,$A18,
RCCP!$C$8:$C$136,$B18)/4)</f>
        <v>0</v>
      </c>
      <c r="CQ18" s="50">
        <f t="shared" si="132"/>
        <v>0</v>
      </c>
      <c r="CR18" s="50">
        <f t="shared" si="95"/>
        <v>0</v>
      </c>
      <c r="CS18" s="42">
        <f>SUMIFS(RCCP!$II$8:$II$136,
RCCP!$A$8:$A$136,$A18,
RCCP!$C$8:$C$136,$B18
)+
(SUMIFS(RCCP!$IK$8:$IK$136,
RCCP!$A$8:$A$136,$A18,
RCCP!$C$8:$C$136,$B18)/4)</f>
        <v>0</v>
      </c>
      <c r="CT18" s="249">
        <f>SUMIFS(RCCP!$II$8:$II$136,
RCCP!$A$8:$A$136,$A18,
RCCP!$C$8:$C$136,$B18
)+
(SUMIFS(RCCP!$IK$8:$IK$136,
RCCP!$A$8:$A$136,$A18,
RCCP!$C$8:$C$136,$B18)/4)</f>
        <v>0</v>
      </c>
      <c r="CU18" s="50">
        <f t="shared" si="133"/>
        <v>0</v>
      </c>
      <c r="CV18" s="50">
        <f t="shared" si="97"/>
        <v>0</v>
      </c>
      <c r="CW18" s="47">
        <f>SUMIFS(RCCP!$IN$8:$IN$136,
RCCP!$A$8:$A$136,$A18,
RCCP!$C$8:$C$136,$B18
)+
(SUMIFS(RCCP!$IT$8:$IT$136,
RCCP!$A$8:$A$136,$A18,
RCCP!$C$8:$C$136,$B18)/5)</f>
        <v>0</v>
      </c>
      <c r="CX18" s="249">
        <f>SUMIFS(RCCP!$IN$8:$IN$136,
RCCP!$A$8:$A$136,$A18,
RCCP!$C$8:$C$136,$B18
)+
(SUMIFS(RCCP!$IT$8:$IT$136,
RCCP!$A$8:$A$136,$A18,
RCCP!$C$8:$C$136,$B18)/5)</f>
        <v>0</v>
      </c>
      <c r="CY18" s="49">
        <f t="shared" si="134"/>
        <v>0</v>
      </c>
      <c r="CZ18" s="50">
        <f t="shared" si="99"/>
        <v>0</v>
      </c>
      <c r="DA18" s="42">
        <f>SUMIFS(RCCP!$IO$8:$IO$136,
RCCP!$A$8:$A$136,$A18,
RCCP!$C$8:$C$136,$B18
)+
(SUMIFS(RCCP!$IT$8:$IT$136,
RCCP!$A$8:$A$136,$A18,
RCCP!$C$8:$C$136,$B18)/5)</f>
        <v>1140</v>
      </c>
      <c r="DB18" s="249">
        <f>SUMIFS(RCCP!$IO$8:$IO$136,
RCCP!$A$8:$A$136,$A18,
RCCP!$C$8:$C$136,$B18
)+
(SUMIFS(RCCP!$IT$8:$IT$136,
RCCP!$A$8:$A$136,$A18,
RCCP!$C$8:$C$136,$B18)/5)</f>
        <v>1140</v>
      </c>
      <c r="DC18" s="50">
        <f t="shared" si="135"/>
        <v>0.28011204481792717</v>
      </c>
      <c r="DD18" s="50">
        <f t="shared" si="101"/>
        <v>0.5</v>
      </c>
      <c r="DE18" s="42">
        <f>SUMIFS(RCCP!$IP$8:$IP$136,
RCCP!$A$8:$A$136,$A18,
RCCP!$C$8:$C$136,$B18
)+
(SUMIFS(RCCP!$IT$8:$IT$136,
RCCP!$A$8:$A$136,$A18,
RCCP!$C$8:$C$136,$B18)/5)</f>
        <v>0</v>
      </c>
      <c r="DF18" s="249">
        <f>SUMIFS(RCCP!$IP$8:$IP$136,
RCCP!$A$8:$A$136,$A18,
RCCP!$C$8:$C$136,$B18
)+
(SUMIFS(RCCP!$IT$8:$IT$136,
RCCP!$A$8:$A$136,$A18,
RCCP!$C$8:$C$136,$B18)/5)</f>
        <v>0</v>
      </c>
      <c r="DG18" s="50">
        <f t="shared" si="136"/>
        <v>0</v>
      </c>
      <c r="DH18" s="50">
        <f t="shared" si="103"/>
        <v>0</v>
      </c>
      <c r="DI18" s="42">
        <f>SUMIFS(RCCP!$IQ$8:$IQ$136,
RCCP!$A$8:$A$136,$A18,
RCCP!$C$8:$C$136,$B18
)+
(SUMIFS(RCCP!$IT$8:$IT$136,
RCCP!$A$8:$A$136,$A18,
RCCP!$C$8:$C$136,$B18)/5)</f>
        <v>0</v>
      </c>
      <c r="DJ18" s="249">
        <f>SUMIFS(RCCP!$IQ$8:$IQ$136,
RCCP!$A$8:$A$136,$A18,
RCCP!$C$8:$C$136,$B18
)+
(SUMIFS(RCCP!$IT$8:$IT$136,
RCCP!$A$8:$A$136,$A18,
RCCP!$C$8:$C$136,$B18)/5)</f>
        <v>0</v>
      </c>
      <c r="DK18" s="50">
        <f t="shared" si="137"/>
        <v>0</v>
      </c>
      <c r="DL18" s="50">
        <f t="shared" si="105"/>
        <v>0</v>
      </c>
      <c r="DM18" s="42">
        <f>SUMIFS(RCCP!$IR$8:$IR$136,
RCCP!$A$8:$A$136,$A18,
RCCP!$C$8:$C$136,$B18
)+
(SUMIFS(RCCP!$IT$8:$IT$136,
RCCP!$A$8:$A$136,$A18,
RCCP!$C$8:$C$136,$B18)/5)</f>
        <v>0</v>
      </c>
      <c r="DN18" s="249">
        <f>SUMIFS(RCCP!$IR$8:$IR$136,
RCCP!$A$8:$A$136,$A18,
RCCP!$C$8:$C$136,$B18
)+
(SUMIFS(RCCP!$IT$8:$IT$136,
RCCP!$A$8:$A$136,$A18,
RCCP!$C$8:$C$136,$B18)/5)</f>
        <v>0</v>
      </c>
      <c r="DO18" s="50">
        <f t="shared" si="138"/>
        <v>0</v>
      </c>
      <c r="DP18" s="50">
        <f t="shared" si="107"/>
        <v>0</v>
      </c>
      <c r="DQ18" s="47">
        <f>SUMIFS(RCCP!$IW$8:$IW$136,
RCCP!$A$8:$A$136,$A18,
RCCP!$C$8:$C$136,$B18
)+
(SUMIFS(RCCP!$JB$8:$JB$136,
RCCP!$A$8:$A$136,$A18,
RCCP!$C$8:$C$136,$B18)/4)</f>
        <v>288</v>
      </c>
      <c r="DR18" s="249">
        <f>SUMIFS(RCCP!$IW$8:$IW$136,
RCCP!$A$8:$A$136,$A18,
RCCP!$C$8:$C$136,$B18
)+
(SUMIFS(RCCP!$JB$8:$JB$136,
RCCP!$A$8:$A$136,$A18,
RCCP!$C$8:$C$136,$B18)/4)</f>
        <v>288</v>
      </c>
      <c r="DS18" s="49">
        <f t="shared" si="139"/>
        <v>8.5821562667620241E-2</v>
      </c>
      <c r="DT18" s="50">
        <f t="shared" si="109"/>
        <v>0.5</v>
      </c>
      <c r="DU18" s="42">
        <f>SUMIFS(RCCP!$IX$8:$IX$136,
RCCP!$A$8:$A$136,$A18,
RCCP!$C$8:$C$136,$B18
)+
(SUMIFS(RCCP!$JB$8:$JB$136,
RCCP!$A$8:$A$136,$A18,
RCCP!$C$8:$C$136,$B18)/4)</f>
        <v>0</v>
      </c>
      <c r="DV18" s="249">
        <f>SUMIFS(RCCP!$IX$8:$IX$136,
RCCP!$A$8:$A$136,$A18,
RCCP!$C$8:$C$136,$B18
)+
(SUMIFS(RCCP!$JB$8:$JB$136,
RCCP!$A$8:$A$136,$A18,
RCCP!$C$8:$C$136,$B18)/4)</f>
        <v>0</v>
      </c>
      <c r="DW18" s="50">
        <f t="shared" si="140"/>
        <v>0</v>
      </c>
      <c r="DX18" s="50">
        <f t="shared" si="111"/>
        <v>0</v>
      </c>
      <c r="DY18" s="42">
        <f>SUMIFS(RCCP!$IY$8:$IY$136,
RCCP!$A$8:$A$136,$A18,
RCCP!$C$8:$C$136,$B18
)+
(SUMIFS(RCCP!$JB$8:$JB$136,
RCCP!$A$8:$A$136,$A18,
RCCP!$C$8:$C$136,$B18)/4)</f>
        <v>0</v>
      </c>
      <c r="DZ18" s="249">
        <f>SUMIFS(RCCP!$IY$8:$IY$136,
RCCP!$A$8:$A$136,$A18,
RCCP!$C$8:$C$136,$B18
)+
(SUMIFS(RCCP!$JB$8:$JB$136,
RCCP!$A$8:$A$136,$A18,
RCCP!$C$8:$C$136,$B18)/4)</f>
        <v>0</v>
      </c>
      <c r="EA18" s="50">
        <f t="shared" si="141"/>
        <v>0</v>
      </c>
      <c r="EB18" s="50">
        <f t="shared" si="113"/>
        <v>0</v>
      </c>
      <c r="EC18" s="42">
        <f>SUMIFS(RCCP!$IZ$8:$IZ$136,
RCCP!$A$8:$A$136,$A18,
RCCP!$C$8:$C$136,$B18
)+
(SUMIFS(RCCP!$JB$8:$JB$136,
RCCP!$A$8:$A$136,$A18,
RCCP!$C$8:$C$136,$B18)/4)</f>
        <v>0</v>
      </c>
      <c r="ED18" s="249">
        <f>SUMIFS(RCCP!$IZ$8:$IZ$136,
RCCP!$A$8:$A$136,$A18,
RCCP!$C$8:$C$136,$B18
)+
(SUMIFS(RCCP!$JB$8:$JB$136,
RCCP!$A$8:$A$136,$A18,
RCCP!$C$8:$C$136,$B18)/4)</f>
        <v>0</v>
      </c>
      <c r="EE18" s="50">
        <f t="shared" si="142"/>
        <v>0</v>
      </c>
      <c r="EF18" s="50">
        <f t="shared" si="115"/>
        <v>0</v>
      </c>
      <c r="EG18" s="47">
        <f>SUMIFS(RCCP!$JE$8:$JE$136,
RCCP!$A$8:$A$136,$A18,
RCCP!$C$8:$C$136,$B18
)+
(SUMIFS(RCCP!$JJ$8:$JJ$136,
RCCP!$A$8:$A$136,$A18,
RCCP!$C$8:$C$136,$B18)/4)</f>
        <v>0</v>
      </c>
      <c r="EH18" s="249">
        <f>SUMIFS(RCCP!$JE$8:$JE$136,
RCCP!$A$8:$A$136,$A18,
RCCP!$C$8:$C$136,$B18
)+
(SUMIFS(RCCP!$JJ$8:$JJ$136,
RCCP!$A$8:$A$136,$A18,
RCCP!$C$8:$C$136,$B18)/4)</f>
        <v>0</v>
      </c>
      <c r="EI18" s="49">
        <f t="shared" si="143"/>
        <v>0</v>
      </c>
      <c r="EJ18" s="50">
        <f t="shared" si="117"/>
        <v>0</v>
      </c>
      <c r="EK18" s="42">
        <f>SUMIFS(RCCP!$JF$8:$JF$136,
RCCP!$A$8:$A$136,$A18,
RCCP!$C$8:$C$136,$B18
)+
(SUMIFS(RCCP!$JJ$8:$JJ$136,
RCCP!$A$8:$A$136,$A18,
RCCP!$C$8:$C$136,$B18)/4)</f>
        <v>0</v>
      </c>
      <c r="EL18" s="249">
        <f>SUMIFS(RCCP!$JF$8:$JF$136,
RCCP!$A$8:$A$136,$A18,
RCCP!$C$8:$C$136,$B18
)+
(SUMIFS(RCCP!$JJ$8:$JJ$136,
RCCP!$A$8:$A$136,$A18,
RCCP!$C$8:$C$136,$B18)/4)</f>
        <v>0</v>
      </c>
      <c r="EM18" s="50">
        <f t="shared" si="144"/>
        <v>0</v>
      </c>
      <c r="EN18" s="50">
        <f t="shared" si="119"/>
        <v>0</v>
      </c>
      <c r="EO18" s="42">
        <f>SUMIFS(RCCP!$JG$8:$JG$136,
RCCP!$A$8:$A$136,$A18,
RCCP!$C$8:$C$136,$B18
)+
(SUMIFS(RCCP!$JJ$8:$JJ$136,
RCCP!$A$8:$A$136,$A18,
RCCP!$C$8:$C$136,$B18)/4)</f>
        <v>0</v>
      </c>
      <c r="EP18" s="249">
        <f>SUMIFS(RCCP!$JG$8:$JG$136,
RCCP!$A$8:$A$136,$A18,
RCCP!$C$8:$C$136,$B18
)+
(SUMIFS(RCCP!$JJ$8:$JJ$136,
RCCP!$A$8:$A$136,$A18,
RCCP!$C$8:$C$136,$B18)/4)</f>
        <v>0</v>
      </c>
      <c r="EQ18" s="50">
        <f t="shared" si="145"/>
        <v>0</v>
      </c>
      <c r="ER18" s="50">
        <f t="shared" si="121"/>
        <v>0</v>
      </c>
      <c r="ES18" s="42">
        <f>SUMIFS(RCCP!$JH$8:$JH$136,
RCCP!$A$8:$A$136,$A18,
RCCP!$C$8:$C$136,$B18
)+
(SUMIFS(RCCP!$JJ$8:$JJ$136,
RCCP!$A$8:$A$136,$A18,
RCCP!$C$8:$C$136,$B18)/4)</f>
        <v>0</v>
      </c>
      <c r="ET18" s="249">
        <f>SUMIFS(RCCP!$JH$8:$JH$136,
RCCP!$A$8:$A$136,$A18,
RCCP!$C$8:$C$136,$B18
)+
(SUMIFS(RCCP!$JJ$8:$JJ$136,
RCCP!$A$8:$A$136,$A18,
RCCP!$C$8:$C$136,$B18)/4)</f>
        <v>0</v>
      </c>
      <c r="EU18" s="50">
        <f t="shared" si="146"/>
        <v>0</v>
      </c>
      <c r="EV18" s="50">
        <f t="shared" si="123"/>
        <v>0</v>
      </c>
    </row>
    <row r="19" spans="1:152" ht="20.149999999999999" customHeight="1" x14ac:dyDescent="0.35">
      <c r="A19" s="53">
        <v>1906</v>
      </c>
      <c r="B19" s="54" t="s">
        <v>157</v>
      </c>
      <c r="C19" s="39" t="s">
        <v>29</v>
      </c>
      <c r="D19" s="39">
        <v>49</v>
      </c>
      <c r="E19" s="39">
        <v>5.7</v>
      </c>
      <c r="F19" s="39">
        <v>7</v>
      </c>
      <c r="G19" s="39">
        <v>3</v>
      </c>
      <c r="H19" s="40">
        <f t="shared" si="51"/>
        <v>5865.3</v>
      </c>
      <c r="I19" s="41">
        <f t="shared" si="52"/>
        <v>1029</v>
      </c>
      <c r="J19" s="42">
        <f>SUMIFS('BLC Subcont'!$AE:$AE,'BLC Subcont'!$I:$I,L$10,'BLC Subcont'!$R:$R,$A19)</f>
        <v>1656</v>
      </c>
      <c r="K19" s="43">
        <f>SUMIFS('BLC Subcont'!$AY:$AY,'BLC Subcont'!$I:$I,L$10,'BLC Subcont'!$R:$R,$A19)</f>
        <v>0</v>
      </c>
      <c r="L19" s="50">
        <f t="shared" si="53"/>
        <v>0</v>
      </c>
      <c r="M19" s="42">
        <f>SUMIFS('BLC Subcont'!$AE:$AE,'BLC Subcont'!$I:$I,O$10,'BLC Subcont'!$R:$R,$A19)</f>
        <v>150</v>
      </c>
      <c r="N19" s="43">
        <f>SUMIFS('BLC Subcont'!$AY:$AY,'BLC Subcont'!$I:$I,O$10,'BLC Subcont'!$R:$R,$A19)</f>
        <v>0</v>
      </c>
      <c r="O19" s="50">
        <f t="shared" si="54"/>
        <v>0</v>
      </c>
      <c r="P19" s="42">
        <f>SUMIFS('BLC Subcont'!$AE:$AE,'BLC Subcont'!$I:$I,R$10,'BLC Subcont'!$R:$R,$A19)</f>
        <v>1326</v>
      </c>
      <c r="Q19" s="43">
        <f>SUMIFS('BLC Subcont'!$AY:$AY,'BLC Subcont'!$I:$I,R$10,'BLC Subcont'!$R:$R,$A19)</f>
        <v>0</v>
      </c>
      <c r="R19" s="50">
        <f t="shared" si="55"/>
        <v>0</v>
      </c>
      <c r="S19" s="42">
        <f>SUMIFS('BLC Subcont'!$AE:$AE,'BLC Subcont'!$I:$I,U$10,'BLC Subcont'!$R:$R,$A19)</f>
        <v>0</v>
      </c>
      <c r="T19" s="43">
        <f>SUMIFS('BLC Subcont'!$AY:$AY,'BLC Subcont'!$I:$I,U$10,'BLC Subcont'!$R:$R,$A19)</f>
        <v>0</v>
      </c>
      <c r="U19" s="50">
        <f t="shared" si="56"/>
        <v>0</v>
      </c>
      <c r="V19" s="47">
        <f t="shared" si="124"/>
        <v>3132</v>
      </c>
      <c r="W19" s="51">
        <f t="shared" si="57"/>
        <v>0</v>
      </c>
      <c r="X19" s="52">
        <f t="shared" si="58"/>
        <v>0</v>
      </c>
      <c r="Y19" s="52">
        <f t="shared" si="59"/>
        <v>0</v>
      </c>
      <c r="Z19" s="47">
        <f>SUMIFS('BLC Subcont'!$AE:$AE,'BLC Subcont'!$I:$I,AB$10,'BLC Subcont'!$R:$R,$A19)</f>
        <v>1560</v>
      </c>
      <c r="AA19" s="249">
        <f>SUMIFS('BLC Subcont'!$AY:$AY,'BLC Subcont'!$I:$I,AB$10,'BLC Subcont'!$R:$R,$A19)</f>
        <v>1302</v>
      </c>
      <c r="AB19" s="49">
        <f t="shared" si="60"/>
        <v>0.22198353025420695</v>
      </c>
      <c r="AC19" s="49">
        <f t="shared" si="61"/>
        <v>0.5</v>
      </c>
      <c r="AD19" s="42">
        <f>SUMIFS('BLC Subcont'!$AE:$AE,'BLC Subcont'!$I:$I,AF$10,'BLC Subcont'!$R:$R,$A19)</f>
        <v>0</v>
      </c>
      <c r="AE19" s="249">
        <f>SUMIFS('BLC Subcont'!$AY:$AY,'BLC Subcont'!$I:$I,AF$10,'BLC Subcont'!$R:$R,$A19)</f>
        <v>0</v>
      </c>
      <c r="AF19" s="50">
        <f t="shared" si="62"/>
        <v>0</v>
      </c>
      <c r="AG19" s="49">
        <f t="shared" si="63"/>
        <v>0</v>
      </c>
      <c r="AH19" s="42">
        <f>SUMIFS('BLC Subcont'!$AE:$AE,'BLC Subcont'!$I:$I,AJ$10,'BLC Subcont'!$R:$R,$A19)</f>
        <v>0</v>
      </c>
      <c r="AI19" s="249">
        <f>SUMIFS('BLC Subcont'!$AY:$AY,'BLC Subcont'!$I:$I,AJ$10,'BLC Subcont'!$R:$R,$A19)</f>
        <v>0</v>
      </c>
      <c r="AJ19" s="50">
        <f t="shared" si="64"/>
        <v>0</v>
      </c>
      <c r="AK19" s="49">
        <f t="shared" si="65"/>
        <v>0</v>
      </c>
      <c r="AL19" s="42">
        <f>SUMIFS('BLC Subcont'!$AE:$AE,'BLC Subcont'!$I:$I,AN$10,'BLC Subcont'!$R:$R,$A19)</f>
        <v>2370</v>
      </c>
      <c r="AM19" s="249">
        <f>SUMIFS('BLC Subcont'!$AY:$AY,'BLC Subcont'!$I:$I,AN$10,'BLC Subcont'!$R:$R,$A19)</f>
        <v>2370</v>
      </c>
      <c r="AN19" s="50">
        <f t="shared" si="66"/>
        <v>0.40407140299728911</v>
      </c>
      <c r="AO19" s="49">
        <f t="shared" si="67"/>
        <v>0.5</v>
      </c>
      <c r="AP19" s="42">
        <f>SUMIFS('BLC Subcont'!$AE:$AE,'BLC Subcont'!$I:$I,AR$10,'BLC Subcont'!$R:$R,$A19)</f>
        <v>1206</v>
      </c>
      <c r="AQ19" s="249">
        <f>SUMIFS('BLC Subcont'!$AY:$AY,'BLC Subcont'!$I:$I,AR$10,'BLC Subcont'!$R:$R,$A19)</f>
        <v>1206</v>
      </c>
      <c r="AR19" s="50">
        <f t="shared" si="68"/>
        <v>0.20561608101887371</v>
      </c>
      <c r="AS19" s="49">
        <f t="shared" si="69"/>
        <v>0.5</v>
      </c>
      <c r="AT19" s="42">
        <f>SUMIFS('BLC Subcont'!$AE:$AE,'BLC Subcont'!$I:$I,AV$10,'BLC Subcont'!$R:$R,$A19)</f>
        <v>0</v>
      </c>
      <c r="AU19" s="249">
        <f>SUMIFS('BLC Subcont'!$AY:$AY,'BLC Subcont'!$I:$I,AV$10,'BLC Subcont'!$R:$R,$A19)</f>
        <v>0</v>
      </c>
      <c r="AV19" s="50">
        <f t="shared" si="70"/>
        <v>0</v>
      </c>
      <c r="AW19" s="49">
        <f t="shared" si="71"/>
        <v>0</v>
      </c>
      <c r="AX19" s="42">
        <f>SUMIFS('BLC Subcont'!$AE:$AE,'BLC Subcont'!$I:$I,AZ$10,'BLC Subcont'!$R:$R,$A19)</f>
        <v>0</v>
      </c>
      <c r="AY19" s="48">
        <f>SUMIFS('BLC Subcont'!$AY:$AY,'BLC Subcont'!$I:$I,AZ$10,'BLC Subcont'!$R:$R,$A19)</f>
        <v>0</v>
      </c>
      <c r="AZ19" s="50">
        <f t="shared" si="72"/>
        <v>0</v>
      </c>
      <c r="BA19" s="49">
        <f t="shared" si="73"/>
        <v>0</v>
      </c>
      <c r="BB19" s="42">
        <f>SUMIFS('BLC Subcont'!$AE:$AE,'BLC Subcont'!$I:$I,BD$10,'BLC Subcont'!$R:$R,$A19)</f>
        <v>0</v>
      </c>
      <c r="BC19" s="48">
        <f>SUMIFS('BLC Subcont'!$AY:$AY,'BLC Subcont'!$I:$I,BD$10,'BLC Subcont'!$R:$R,$A19)</f>
        <v>0</v>
      </c>
      <c r="BD19" s="50">
        <f t="shared" si="74"/>
        <v>0</v>
      </c>
      <c r="BE19" s="50">
        <f t="shared" si="75"/>
        <v>0</v>
      </c>
      <c r="BI19" s="42">
        <f t="shared" si="125"/>
        <v>0</v>
      </c>
      <c r="BJ19" s="249">
        <f t="shared" si="126"/>
        <v>0</v>
      </c>
      <c r="BK19" s="50">
        <f t="shared" si="76"/>
        <v>0</v>
      </c>
      <c r="BL19" s="49">
        <f t="shared" si="77"/>
        <v>0</v>
      </c>
      <c r="BM19" s="42">
        <f t="shared" si="78"/>
        <v>0</v>
      </c>
      <c r="BN19" s="249">
        <f t="shared" si="79"/>
        <v>0</v>
      </c>
      <c r="BO19" s="50">
        <f t="shared" si="80"/>
        <v>0</v>
      </c>
      <c r="BP19" s="50">
        <f t="shared" si="81"/>
        <v>0</v>
      </c>
      <c r="BQ19" s="42">
        <f>SUMIFS(RCCP!$HX$8:$HX$136,
RCCP!$A$8:$A$136,$A19,
RCCP!$C$8:$C$136,$B19
)+
(SUMIFS(RCCP!$IC$8:$IC$136,
RCCP!$A$8:$A$136,$A19,
RCCP!$C$8:$C$136,$B19)/4)</f>
        <v>0</v>
      </c>
      <c r="BR19" s="48">
        <f>SUMIFS(RCCP!$HX$8:$HX$136,
RCCP!$A$8:$A$136,$A19,
RCCP!$C$8:$C$136,$B19
)+
(SUMIFS(RCCP!$IC$8:$IC$136,
RCCP!$A$8:$A$136,$A19,
RCCP!$C$8:$C$136,$B19)/4)</f>
        <v>0</v>
      </c>
      <c r="BS19" s="49">
        <f t="shared" si="82"/>
        <v>0</v>
      </c>
      <c r="BT19" s="50">
        <f t="shared" si="83"/>
        <v>0</v>
      </c>
      <c r="BU19" s="47">
        <f>SUMIFS(RCCP!$HY$8:$HY$136,
RCCP!$A$8:$A$136,$A19,
RCCP!$C$8:$C$136,$B19
)+
(SUMIFS(RCCP!$IC$8:$IC$136,
RCCP!$A$8:$A$136,$A19,
RCCP!$C$8:$C$136,$B19)/4)</f>
        <v>0</v>
      </c>
      <c r="BV19" s="48">
        <f>SUMIFS(RCCP!$HY$8:$HY$136,
RCCP!$A$8:$A$136,$A19,
RCCP!$C$8:$C$136,$B19
)+
(SUMIFS(RCCP!$IC$8:$IC$136,
RCCP!$A$8:$A$136,$A19,
RCCP!$C$8:$C$136,$B19)/4)</f>
        <v>0</v>
      </c>
      <c r="BW19" s="50">
        <f t="shared" si="127"/>
        <v>0</v>
      </c>
      <c r="BX19" s="50">
        <f t="shared" si="85"/>
        <v>0</v>
      </c>
      <c r="BY19" s="42">
        <f>SUMIFS(RCCP!$HZ$8:$HZ$136,
RCCP!$A$8:$A$136,$A19,
RCCP!$C$8:$C$136,$B19
)+
(SUMIFS(RCCP!$IC$8:$IC$136,
RCCP!$A$8:$A$136,$A19,
RCCP!$C$8:$C$136,$B19)/4)</f>
        <v>0</v>
      </c>
      <c r="BZ19" s="249">
        <f>SUMIFS(RCCP!$HZ$8:$HZ$136,
RCCP!$A$8:$A$136,$A19,
RCCP!$C$8:$C$136,$B19
)+
(SUMIFS(RCCP!$IC$8:$IC$136,
RCCP!$A$8:$A$136,$A19,
RCCP!$C$8:$C$136,$B19)/4)</f>
        <v>0</v>
      </c>
      <c r="CA19" s="50">
        <f t="shared" si="128"/>
        <v>0</v>
      </c>
      <c r="CB19" s="50">
        <f t="shared" si="87"/>
        <v>0</v>
      </c>
      <c r="CC19" s="42">
        <f>SUMIFS(RCCP!$IA$8:$IA$136,
RCCP!$A$8:$A$136,$A19,
RCCP!$C$8:$C$136,$B19
)+
(SUMIFS(RCCP!$IC$8:$IC$136,
RCCP!$A$8:$A$136,$A19,
RCCP!$C$8:$C$136,$B19)/4)</f>
        <v>8886</v>
      </c>
      <c r="CD19" s="249">
        <f>SUMIFS(RCCP!$IA$8:$IA$136,
RCCP!$A$8:$A$136,$A19,
RCCP!$C$8:$C$136,$B19
)+
(SUMIFS(RCCP!$IC$8:$IC$136,
RCCP!$A$8:$A$136,$A19,
RCCP!$C$8:$C$136,$B19)/4)</f>
        <v>8886</v>
      </c>
      <c r="CE19" s="50">
        <f t="shared" si="129"/>
        <v>1.5150120198455321</v>
      </c>
      <c r="CF19" s="50">
        <f t="shared" si="89"/>
        <v>2</v>
      </c>
      <c r="CG19" s="47">
        <f>SUMIFS(RCCP!$IF$8:$IF$136,
RCCP!$A$8:$A$136,$A19,
RCCP!$C$8:$C$136,$B19
)+
(SUMIFS(RCCP!$IK$8:$IK$136,
RCCP!$A$8:$A$136,$A19,
RCCP!$C$8:$C$136,$B19)/4)</f>
        <v>3966</v>
      </c>
      <c r="CH19" s="249">
        <f>SUMIFS(RCCP!$IF$8:$IF$136,
RCCP!$A$8:$A$136,$A19,
RCCP!$C$8:$C$136,$B19
)+
(SUMIFS(RCCP!$IK$8:$IK$136,
RCCP!$A$8:$A$136,$A19,
RCCP!$C$8:$C$136,$B19)/4)</f>
        <v>3966</v>
      </c>
      <c r="CI19" s="49">
        <f t="shared" si="130"/>
        <v>0.6761802465347041</v>
      </c>
      <c r="CJ19" s="50">
        <f t="shared" si="91"/>
        <v>1</v>
      </c>
      <c r="CK19" s="42">
        <f>SUMIFS(RCCP!$IG$8:$IG$136,
RCCP!$A$8:$A$136,$A19,
RCCP!$C$8:$C$136,$B19
)+
(SUMIFS(RCCP!$IK$8:$IK$136,
RCCP!$A$8:$A$136,$A19,
RCCP!$C$8:$C$136,$B19)/4)</f>
        <v>0</v>
      </c>
      <c r="CL19" s="249">
        <f>SUMIFS(RCCP!$IG$8:$IG$136,
RCCP!$A$8:$A$136,$A19,
RCCP!$C$8:$C$136,$B19
)+
(SUMIFS(RCCP!$IK$8:$IK$136,
RCCP!$A$8:$A$136,$A19,
RCCP!$C$8:$C$136,$B19)/4)</f>
        <v>0</v>
      </c>
      <c r="CM19" s="50">
        <f t="shared" si="131"/>
        <v>0</v>
      </c>
      <c r="CN19" s="50">
        <f t="shared" si="93"/>
        <v>0</v>
      </c>
      <c r="CO19" s="42">
        <f>SUMIFS(RCCP!$IH$8:$IH$136,
RCCP!$A$8:$A$136,$A19,
RCCP!$C$8:$C$136,$B19
)+
(SUMIFS(RCCP!$IK$8:$IK$136,
RCCP!$A$8:$A$136,$A19,
RCCP!$C$8:$C$136,$B19)/4)</f>
        <v>0</v>
      </c>
      <c r="CP19" s="249">
        <f>SUMIFS(RCCP!$IH$8:$IH$136,
RCCP!$A$8:$A$136,$A19,
RCCP!$C$8:$C$136,$B19
)+
(SUMIFS(RCCP!$IK$8:$IK$136,
RCCP!$A$8:$A$136,$A19,
RCCP!$C$8:$C$136,$B19)/4)</f>
        <v>0</v>
      </c>
      <c r="CQ19" s="50">
        <f t="shared" si="132"/>
        <v>0</v>
      </c>
      <c r="CR19" s="50">
        <f t="shared" si="95"/>
        <v>0</v>
      </c>
      <c r="CS19" s="42">
        <f>SUMIFS(RCCP!$II$8:$II$136,
RCCP!$A$8:$A$136,$A19,
RCCP!$C$8:$C$136,$B19
)+
(SUMIFS(RCCP!$IK$8:$IK$136,
RCCP!$A$8:$A$136,$A19,
RCCP!$C$8:$C$136,$B19)/4)</f>
        <v>0</v>
      </c>
      <c r="CT19" s="249">
        <f>SUMIFS(RCCP!$II$8:$II$136,
RCCP!$A$8:$A$136,$A19,
RCCP!$C$8:$C$136,$B19
)+
(SUMIFS(RCCP!$IK$8:$IK$136,
RCCP!$A$8:$A$136,$A19,
RCCP!$C$8:$C$136,$B19)/4)</f>
        <v>0</v>
      </c>
      <c r="CU19" s="50">
        <f t="shared" si="133"/>
        <v>0</v>
      </c>
      <c r="CV19" s="50">
        <f t="shared" si="97"/>
        <v>0</v>
      </c>
      <c r="CW19" s="47">
        <f>SUMIFS(RCCP!$IN$8:$IN$136,
RCCP!$A$8:$A$136,$A19,
RCCP!$C$8:$C$136,$B19
)+
(SUMIFS(RCCP!$IT$8:$IT$136,
RCCP!$A$8:$A$136,$A19,
RCCP!$C$8:$C$136,$B19)/5)</f>
        <v>0</v>
      </c>
      <c r="CX19" s="249">
        <f>SUMIFS(RCCP!$IN$8:$IN$136,
RCCP!$A$8:$A$136,$A19,
RCCP!$C$8:$C$136,$B19
)+
(SUMIFS(RCCP!$IT$8:$IT$136,
RCCP!$A$8:$A$136,$A19,
RCCP!$C$8:$C$136,$B19)/5)</f>
        <v>0</v>
      </c>
      <c r="CY19" s="49">
        <f t="shared" si="134"/>
        <v>0</v>
      </c>
      <c r="CZ19" s="50">
        <f t="shared" si="99"/>
        <v>0</v>
      </c>
      <c r="DA19" s="42">
        <f>SUMIFS(RCCP!$IO$8:$IO$136,
RCCP!$A$8:$A$136,$A19,
RCCP!$C$8:$C$136,$B19
)+
(SUMIFS(RCCP!$IT$8:$IT$136,
RCCP!$A$8:$A$136,$A19,
RCCP!$C$8:$C$136,$B19)/5)</f>
        <v>1140</v>
      </c>
      <c r="DB19" s="249">
        <f>SUMIFS(RCCP!$IO$8:$IO$136,
RCCP!$A$8:$A$136,$A19,
RCCP!$C$8:$C$136,$B19
)+
(SUMIFS(RCCP!$IT$8:$IT$136,
RCCP!$A$8:$A$136,$A19,
RCCP!$C$8:$C$136,$B19)/5)</f>
        <v>1140</v>
      </c>
      <c r="DC19" s="50">
        <f t="shared" si="135"/>
        <v>0.1943634596695821</v>
      </c>
      <c r="DD19" s="50">
        <f t="shared" si="101"/>
        <v>0.5</v>
      </c>
      <c r="DE19" s="42">
        <f>SUMIFS(RCCP!$IP$8:$IP$136,
RCCP!$A$8:$A$136,$A19,
RCCP!$C$8:$C$136,$B19
)+
(SUMIFS(RCCP!$IT$8:$IT$136,
RCCP!$A$8:$A$136,$A19,
RCCP!$C$8:$C$136,$B19)/5)</f>
        <v>0</v>
      </c>
      <c r="DF19" s="249">
        <f>SUMIFS(RCCP!$IP$8:$IP$136,
RCCP!$A$8:$A$136,$A19,
RCCP!$C$8:$C$136,$B19
)+
(SUMIFS(RCCP!$IT$8:$IT$136,
RCCP!$A$8:$A$136,$A19,
RCCP!$C$8:$C$136,$B19)/5)</f>
        <v>0</v>
      </c>
      <c r="DG19" s="50">
        <f t="shared" si="136"/>
        <v>0</v>
      </c>
      <c r="DH19" s="50">
        <f t="shared" si="103"/>
        <v>0</v>
      </c>
      <c r="DI19" s="42">
        <f>SUMIFS(RCCP!$IQ$8:$IQ$136,
RCCP!$A$8:$A$136,$A19,
RCCP!$C$8:$C$136,$B19
)+
(SUMIFS(RCCP!$IT$8:$IT$136,
RCCP!$A$8:$A$136,$A19,
RCCP!$C$8:$C$136,$B19)/5)</f>
        <v>0</v>
      </c>
      <c r="DJ19" s="249">
        <f>SUMIFS(RCCP!$IQ$8:$IQ$136,
RCCP!$A$8:$A$136,$A19,
RCCP!$C$8:$C$136,$B19
)+
(SUMIFS(RCCP!$IT$8:$IT$136,
RCCP!$A$8:$A$136,$A19,
RCCP!$C$8:$C$136,$B19)/5)</f>
        <v>0</v>
      </c>
      <c r="DK19" s="50">
        <f t="shared" si="137"/>
        <v>0</v>
      </c>
      <c r="DL19" s="50">
        <f t="shared" si="105"/>
        <v>0</v>
      </c>
      <c r="DM19" s="42">
        <f>SUMIFS(RCCP!$IR$8:$IR$136,
RCCP!$A$8:$A$136,$A19,
RCCP!$C$8:$C$136,$B19
)+
(SUMIFS(RCCP!$IT$8:$IT$136,
RCCP!$A$8:$A$136,$A19,
RCCP!$C$8:$C$136,$B19)/5)</f>
        <v>0</v>
      </c>
      <c r="DN19" s="249">
        <f>SUMIFS(RCCP!$IR$8:$IR$136,
RCCP!$A$8:$A$136,$A19,
RCCP!$C$8:$C$136,$B19
)+
(SUMIFS(RCCP!$IT$8:$IT$136,
RCCP!$A$8:$A$136,$A19,
RCCP!$C$8:$C$136,$B19)/5)</f>
        <v>0</v>
      </c>
      <c r="DO19" s="50">
        <f t="shared" si="138"/>
        <v>0</v>
      </c>
      <c r="DP19" s="50">
        <f t="shared" si="107"/>
        <v>0</v>
      </c>
      <c r="DQ19" s="47">
        <f>SUMIFS(RCCP!$IW$8:$IW$136,
RCCP!$A$8:$A$136,$A19,
RCCP!$C$8:$C$136,$B19
)+
(SUMIFS(RCCP!$JB$8:$JB$136,
RCCP!$A$8:$A$136,$A19,
RCCP!$C$8:$C$136,$B19)/4)</f>
        <v>288</v>
      </c>
      <c r="DR19" s="249">
        <f>SUMIFS(RCCP!$IW$8:$IW$136,
RCCP!$A$8:$A$136,$A19,
RCCP!$C$8:$C$136,$B19
)+
(SUMIFS(RCCP!$JB$8:$JB$136,
RCCP!$A$8:$A$136,$A19,
RCCP!$C$8:$C$136,$B19)/4)</f>
        <v>288</v>
      </c>
      <c r="DS19" s="49">
        <f t="shared" si="139"/>
        <v>5.9549655728552815E-2</v>
      </c>
      <c r="DT19" s="50">
        <f t="shared" si="109"/>
        <v>0.5</v>
      </c>
      <c r="DU19" s="42">
        <f>SUMIFS(RCCP!$IX$8:$IX$136,
RCCP!$A$8:$A$136,$A19,
RCCP!$C$8:$C$136,$B19
)+
(SUMIFS(RCCP!$JB$8:$JB$136,
RCCP!$A$8:$A$136,$A19,
RCCP!$C$8:$C$136,$B19)/4)</f>
        <v>0</v>
      </c>
      <c r="DV19" s="249">
        <f>SUMIFS(RCCP!$IX$8:$IX$136,
RCCP!$A$8:$A$136,$A19,
RCCP!$C$8:$C$136,$B19
)+
(SUMIFS(RCCP!$JB$8:$JB$136,
RCCP!$A$8:$A$136,$A19,
RCCP!$C$8:$C$136,$B19)/4)</f>
        <v>0</v>
      </c>
      <c r="DW19" s="50">
        <f t="shared" si="140"/>
        <v>0</v>
      </c>
      <c r="DX19" s="50">
        <f t="shared" si="111"/>
        <v>0</v>
      </c>
      <c r="DY19" s="42">
        <f>SUMIFS(RCCP!$IY$8:$IY$136,
RCCP!$A$8:$A$136,$A19,
RCCP!$C$8:$C$136,$B19
)+
(SUMIFS(RCCP!$JB$8:$JB$136,
RCCP!$A$8:$A$136,$A19,
RCCP!$C$8:$C$136,$B19)/4)</f>
        <v>0</v>
      </c>
      <c r="DZ19" s="249">
        <f>SUMIFS(RCCP!$IY$8:$IY$136,
RCCP!$A$8:$A$136,$A19,
RCCP!$C$8:$C$136,$B19
)+
(SUMIFS(RCCP!$JB$8:$JB$136,
RCCP!$A$8:$A$136,$A19,
RCCP!$C$8:$C$136,$B19)/4)</f>
        <v>0</v>
      </c>
      <c r="EA19" s="50">
        <f t="shared" si="141"/>
        <v>0</v>
      </c>
      <c r="EB19" s="50">
        <f t="shared" si="113"/>
        <v>0</v>
      </c>
      <c r="EC19" s="42">
        <f>SUMIFS(RCCP!$IZ$8:$IZ$136,
RCCP!$A$8:$A$136,$A19,
RCCP!$C$8:$C$136,$B19
)+
(SUMIFS(RCCP!$JB$8:$JB$136,
RCCP!$A$8:$A$136,$A19,
RCCP!$C$8:$C$136,$B19)/4)</f>
        <v>0</v>
      </c>
      <c r="ED19" s="249">
        <f>SUMIFS(RCCP!$IZ$8:$IZ$136,
RCCP!$A$8:$A$136,$A19,
RCCP!$C$8:$C$136,$B19
)+
(SUMIFS(RCCP!$JB$8:$JB$136,
RCCP!$A$8:$A$136,$A19,
RCCP!$C$8:$C$136,$B19)/4)</f>
        <v>0</v>
      </c>
      <c r="EE19" s="50">
        <f t="shared" si="142"/>
        <v>0</v>
      </c>
      <c r="EF19" s="50">
        <f t="shared" si="115"/>
        <v>0</v>
      </c>
      <c r="EG19" s="47">
        <f>SUMIFS(RCCP!$JE$8:$JE$136,
RCCP!$A$8:$A$136,$A19,
RCCP!$C$8:$C$136,$B19
)+
(SUMIFS(RCCP!$JJ$8:$JJ$136,
RCCP!$A$8:$A$136,$A19,
RCCP!$C$8:$C$136,$B19)/4)</f>
        <v>0</v>
      </c>
      <c r="EH19" s="249">
        <f>SUMIFS(RCCP!$JE$8:$JE$136,
RCCP!$A$8:$A$136,$A19,
RCCP!$C$8:$C$136,$B19
)+
(SUMIFS(RCCP!$JJ$8:$JJ$136,
RCCP!$A$8:$A$136,$A19,
RCCP!$C$8:$C$136,$B19)/4)</f>
        <v>0</v>
      </c>
      <c r="EI19" s="49">
        <f t="shared" si="143"/>
        <v>0</v>
      </c>
      <c r="EJ19" s="50">
        <f t="shared" si="117"/>
        <v>0</v>
      </c>
      <c r="EK19" s="42">
        <f>SUMIFS(RCCP!$JF$8:$JF$136,
RCCP!$A$8:$A$136,$A19,
RCCP!$C$8:$C$136,$B19
)+
(SUMIFS(RCCP!$JJ$8:$JJ$136,
RCCP!$A$8:$A$136,$A19,
RCCP!$C$8:$C$136,$B19)/4)</f>
        <v>0</v>
      </c>
      <c r="EL19" s="249">
        <f>SUMIFS(RCCP!$JF$8:$JF$136,
RCCP!$A$8:$A$136,$A19,
RCCP!$C$8:$C$136,$B19
)+
(SUMIFS(RCCP!$JJ$8:$JJ$136,
RCCP!$A$8:$A$136,$A19,
RCCP!$C$8:$C$136,$B19)/4)</f>
        <v>0</v>
      </c>
      <c r="EM19" s="50">
        <f t="shared" si="144"/>
        <v>0</v>
      </c>
      <c r="EN19" s="50">
        <f t="shared" si="119"/>
        <v>0</v>
      </c>
      <c r="EO19" s="42">
        <f>SUMIFS(RCCP!$JG$8:$JG$136,
RCCP!$A$8:$A$136,$A19,
RCCP!$C$8:$C$136,$B19
)+
(SUMIFS(RCCP!$JJ$8:$JJ$136,
RCCP!$A$8:$A$136,$A19,
RCCP!$C$8:$C$136,$B19)/4)</f>
        <v>0</v>
      </c>
      <c r="EP19" s="249">
        <f>SUMIFS(RCCP!$JG$8:$JG$136,
RCCP!$A$8:$A$136,$A19,
RCCP!$C$8:$C$136,$B19
)+
(SUMIFS(RCCP!$JJ$8:$JJ$136,
RCCP!$A$8:$A$136,$A19,
RCCP!$C$8:$C$136,$B19)/4)</f>
        <v>0</v>
      </c>
      <c r="EQ19" s="50">
        <f t="shared" si="145"/>
        <v>0</v>
      </c>
      <c r="ER19" s="50">
        <f t="shared" si="121"/>
        <v>0</v>
      </c>
      <c r="ES19" s="42">
        <f>SUMIFS(RCCP!$JH$8:$JH$136,
RCCP!$A$8:$A$136,$A19,
RCCP!$C$8:$C$136,$B19
)+
(SUMIFS(RCCP!$JJ$8:$JJ$136,
RCCP!$A$8:$A$136,$A19,
RCCP!$C$8:$C$136,$B19)/4)</f>
        <v>0</v>
      </c>
      <c r="ET19" s="249">
        <f>SUMIFS(RCCP!$JH$8:$JH$136,
RCCP!$A$8:$A$136,$A19,
RCCP!$C$8:$C$136,$B19
)+
(SUMIFS(RCCP!$JJ$8:$JJ$136,
RCCP!$A$8:$A$136,$A19,
RCCP!$C$8:$C$136,$B19)/4)</f>
        <v>0</v>
      </c>
      <c r="EU19" s="50">
        <f t="shared" si="146"/>
        <v>0</v>
      </c>
      <c r="EV19" s="50">
        <f t="shared" si="123"/>
        <v>0</v>
      </c>
    </row>
    <row r="20" spans="1:152" ht="20.149999999999999" customHeight="1" x14ac:dyDescent="0.35">
      <c r="A20" s="53">
        <v>1906</v>
      </c>
      <c r="B20" s="54" t="s">
        <v>157</v>
      </c>
      <c r="C20" s="39" t="s">
        <v>30</v>
      </c>
      <c r="D20" s="39">
        <v>53</v>
      </c>
      <c r="E20" s="39">
        <v>5.7</v>
      </c>
      <c r="F20" s="39">
        <v>7</v>
      </c>
      <c r="G20" s="39">
        <v>3</v>
      </c>
      <c r="H20" s="40">
        <f t="shared" si="51"/>
        <v>6344.1</v>
      </c>
      <c r="I20" s="41">
        <f t="shared" si="52"/>
        <v>1113</v>
      </c>
      <c r="J20" s="42">
        <f>SUMIFS('BLC Subcont'!$AE:$AE,'BLC Subcont'!$I:$I,L$10,'BLC Subcont'!$R:$R,$A20)</f>
        <v>1656</v>
      </c>
      <c r="K20" s="43">
        <f>SUMIFS('BLC Subcont'!$BB:$BB,'BLC Subcont'!$I:$I,L$10,'BLC Subcont'!$R:$R,$A20)</f>
        <v>0</v>
      </c>
      <c r="L20" s="50">
        <f t="shared" si="53"/>
        <v>0</v>
      </c>
      <c r="M20" s="42">
        <f>SUMIFS('BLC Subcont'!$AE:$AE,'BLC Subcont'!$I:$I,O$10,'BLC Subcont'!$R:$R,$A20)</f>
        <v>150</v>
      </c>
      <c r="N20" s="43">
        <f>SUMIFS('BLC Subcont'!$BB:$BB,'BLC Subcont'!$I:$I,O$10,'BLC Subcont'!$R:$R,$A20)</f>
        <v>0</v>
      </c>
      <c r="O20" s="50">
        <f t="shared" si="54"/>
        <v>0</v>
      </c>
      <c r="P20" s="42">
        <f>SUMIFS('BLC Subcont'!$AE:$AE,'BLC Subcont'!$I:$I,R$10,'BLC Subcont'!$R:$R,$A20)</f>
        <v>1326</v>
      </c>
      <c r="Q20" s="43">
        <f>SUMIFS('BLC Subcont'!$BB:$BB,'BLC Subcont'!$I:$I,R$10,'BLC Subcont'!$R:$R,$A20)</f>
        <v>7</v>
      </c>
      <c r="R20" s="50">
        <f t="shared" si="55"/>
        <v>0</v>
      </c>
      <c r="S20" s="42">
        <f>SUMIFS('BLC Subcont'!$AE:$AE,'BLC Subcont'!$I:$I,U$10,'BLC Subcont'!$R:$R,$A20)</f>
        <v>0</v>
      </c>
      <c r="T20" s="43">
        <f>SUMIFS('BLC Subcont'!$BB:$BB,'BLC Subcont'!$I:$I,U$10,'BLC Subcont'!$R:$R,$A20)</f>
        <v>0</v>
      </c>
      <c r="U20" s="50">
        <f t="shared" si="56"/>
        <v>0</v>
      </c>
      <c r="V20" s="47">
        <f t="shared" si="124"/>
        <v>3132</v>
      </c>
      <c r="W20" s="51">
        <f t="shared" si="57"/>
        <v>7</v>
      </c>
      <c r="X20" s="52">
        <f t="shared" si="58"/>
        <v>1.1033873993158997E-3</v>
      </c>
      <c r="Y20" s="52">
        <f t="shared" si="59"/>
        <v>0.5</v>
      </c>
      <c r="Z20" s="47">
        <f>SUMIFS('BLC Subcont'!$AE:$AE,'BLC Subcont'!$I:$I,AB$10,'BLC Subcont'!$R:$R,$A20)</f>
        <v>1560</v>
      </c>
      <c r="AA20" s="249">
        <f>SUMIFS('BLC Subcont'!$BB:$BB,'BLC Subcont'!$I:$I,AB$10,'BLC Subcont'!$R:$R,$A20)</f>
        <v>1230</v>
      </c>
      <c r="AB20" s="49">
        <f t="shared" si="60"/>
        <v>0.19388092873693666</v>
      </c>
      <c r="AC20" s="49">
        <f t="shared" si="61"/>
        <v>0.5</v>
      </c>
      <c r="AD20" s="42">
        <f>SUMIFS('BLC Subcont'!$AE:$AE,'BLC Subcont'!$I:$I,AF$10,'BLC Subcont'!$R:$R,$A20)</f>
        <v>0</v>
      </c>
      <c r="AE20" s="249">
        <f>SUMIFS('BLC Subcont'!$BB:$BB,'BLC Subcont'!$I:$I,AF$10,'BLC Subcont'!$R:$R,$A20)</f>
        <v>0</v>
      </c>
      <c r="AF20" s="50">
        <f t="shared" si="62"/>
        <v>0</v>
      </c>
      <c r="AG20" s="49">
        <f t="shared" si="63"/>
        <v>0</v>
      </c>
      <c r="AH20" s="42">
        <f>SUMIFS('BLC Subcont'!$AE:$AE,'BLC Subcont'!$I:$I,AJ$10,'BLC Subcont'!$R:$R,$A20)</f>
        <v>0</v>
      </c>
      <c r="AI20" s="249">
        <f>SUMIFS('BLC Subcont'!$BB:$BB,'BLC Subcont'!$I:$I,AJ$10,'BLC Subcont'!$R:$R,$A20)</f>
        <v>0</v>
      </c>
      <c r="AJ20" s="50">
        <f t="shared" si="64"/>
        <v>0</v>
      </c>
      <c r="AK20" s="49">
        <f t="shared" si="65"/>
        <v>0</v>
      </c>
      <c r="AL20" s="42">
        <f>SUMIFS('BLC Subcont'!$AE:$AE,'BLC Subcont'!$I:$I,AN$10,'BLC Subcont'!$R:$R,$A20)</f>
        <v>2370</v>
      </c>
      <c r="AM20" s="249">
        <f>SUMIFS('BLC Subcont'!$BB:$BB,'BLC Subcont'!$I:$I,AN$10,'BLC Subcont'!$R:$R,$A20)</f>
        <v>2370</v>
      </c>
      <c r="AN20" s="50">
        <f t="shared" si="66"/>
        <v>0.37357544805409748</v>
      </c>
      <c r="AO20" s="49">
        <f t="shared" si="67"/>
        <v>0.5</v>
      </c>
      <c r="AP20" s="42">
        <f>SUMIFS('BLC Subcont'!$AE:$AE,'BLC Subcont'!$I:$I,AR$10,'BLC Subcont'!$R:$R,$A20)</f>
        <v>1206</v>
      </c>
      <c r="AQ20" s="249">
        <f>SUMIFS('BLC Subcont'!$BB:$BB,'BLC Subcont'!$I:$I,AR$10,'BLC Subcont'!$R:$R,$A20)</f>
        <v>1206</v>
      </c>
      <c r="AR20" s="50">
        <f t="shared" si="68"/>
        <v>0.19009788622499643</v>
      </c>
      <c r="AS20" s="49">
        <f t="shared" si="69"/>
        <v>0.5</v>
      </c>
      <c r="AT20" s="42">
        <f>SUMIFS('BLC Subcont'!$AE:$AE,'BLC Subcont'!$I:$I,AV$10,'BLC Subcont'!$R:$R,$A20)</f>
        <v>0</v>
      </c>
      <c r="AU20" s="249">
        <f>SUMIFS('BLC Subcont'!$BB:$BB,'BLC Subcont'!$I:$I,AV$10,'BLC Subcont'!$R:$R,$A20)</f>
        <v>0</v>
      </c>
      <c r="AV20" s="50">
        <f t="shared" si="70"/>
        <v>0</v>
      </c>
      <c r="AW20" s="49">
        <f t="shared" si="71"/>
        <v>0</v>
      </c>
      <c r="AX20" s="42">
        <f>SUMIFS('BLC Subcont'!$AE:$AE,'BLC Subcont'!$I:$I,AZ$10,'BLC Subcont'!$R:$R,$A20)</f>
        <v>0</v>
      </c>
      <c r="AY20" s="48">
        <f>SUMIFS('BLC Subcont'!$BB:$BB,'BLC Subcont'!$I:$I,AZ$10,'BLC Subcont'!$R:$R,$A20)</f>
        <v>0</v>
      </c>
      <c r="AZ20" s="50">
        <f t="shared" si="72"/>
        <v>0</v>
      </c>
      <c r="BA20" s="49">
        <f t="shared" si="73"/>
        <v>0</v>
      </c>
      <c r="BB20" s="42">
        <f>SUMIFS('BLC Subcont'!$AE:$AE,'BLC Subcont'!$I:$I,BD$10,'BLC Subcont'!$R:$R,$A20)</f>
        <v>0</v>
      </c>
      <c r="BC20" s="48">
        <f>SUMIFS('BLC Subcont'!$BB:$BB,'BLC Subcont'!$I:$I,BD$10,'BLC Subcont'!$R:$R,$A20)</f>
        <v>0</v>
      </c>
      <c r="BD20" s="50">
        <f t="shared" si="74"/>
        <v>0</v>
      </c>
      <c r="BE20" s="50">
        <f t="shared" si="75"/>
        <v>0</v>
      </c>
      <c r="BI20" s="42">
        <f t="shared" si="125"/>
        <v>0</v>
      </c>
      <c r="BJ20" s="249">
        <f t="shared" si="126"/>
        <v>0</v>
      </c>
      <c r="BK20" s="50">
        <f t="shared" si="76"/>
        <v>0</v>
      </c>
      <c r="BL20" s="49">
        <f t="shared" si="77"/>
        <v>0</v>
      </c>
      <c r="BM20" s="42">
        <f t="shared" si="78"/>
        <v>0</v>
      </c>
      <c r="BN20" s="249">
        <f t="shared" si="79"/>
        <v>0</v>
      </c>
      <c r="BO20" s="50">
        <f t="shared" si="80"/>
        <v>0</v>
      </c>
      <c r="BP20" s="50">
        <f t="shared" si="81"/>
        <v>0</v>
      </c>
      <c r="BQ20" s="42">
        <f>SUMIFS(RCCP!$HX$8:$HX$136,
RCCP!$A$8:$A$136,$A20,
RCCP!$C$8:$C$136,$B20
)+
(SUMIFS(RCCP!$IC$8:$IC$136,
RCCP!$A$8:$A$136,$A20,
RCCP!$C$8:$C$136,$B20)/4)</f>
        <v>0</v>
      </c>
      <c r="BR20" s="48">
        <f>SUMIFS(RCCP!$HX$8:$HX$136,
RCCP!$A$8:$A$136,$A20,
RCCP!$C$8:$C$136,$B20
)+
(SUMIFS(RCCP!$IC$8:$IC$136,
RCCP!$A$8:$A$136,$A20,
RCCP!$C$8:$C$136,$B20)/4)</f>
        <v>0</v>
      </c>
      <c r="BS20" s="49">
        <f t="shared" si="82"/>
        <v>0</v>
      </c>
      <c r="BT20" s="50">
        <f t="shared" si="83"/>
        <v>0</v>
      </c>
      <c r="BU20" s="47">
        <f>SUMIFS(RCCP!$HY$8:$HY$136,
RCCP!$A$8:$A$136,$A20,
RCCP!$C$8:$C$136,$B20
)+
(SUMIFS(RCCP!$IC$8:$IC$136,
RCCP!$A$8:$A$136,$A20,
RCCP!$C$8:$C$136,$B20)/4)</f>
        <v>0</v>
      </c>
      <c r="BV20" s="48">
        <f>SUMIFS(RCCP!$HY$8:$HY$136,
RCCP!$A$8:$A$136,$A20,
RCCP!$C$8:$C$136,$B20
)+
(SUMIFS(RCCP!$IC$8:$IC$136,
RCCP!$A$8:$A$136,$A20,
RCCP!$C$8:$C$136,$B20)/4)</f>
        <v>0</v>
      </c>
      <c r="BW20" s="50">
        <f t="shared" si="127"/>
        <v>0</v>
      </c>
      <c r="BX20" s="50">
        <f t="shared" si="85"/>
        <v>0</v>
      </c>
      <c r="BY20" s="42">
        <f>SUMIFS(RCCP!$HZ$8:$HZ$136,
RCCP!$A$8:$A$136,$A20,
RCCP!$C$8:$C$136,$B20
)+
(SUMIFS(RCCP!$IC$8:$IC$136,
RCCP!$A$8:$A$136,$A20,
RCCP!$C$8:$C$136,$B20)/4)</f>
        <v>0</v>
      </c>
      <c r="BZ20" s="249">
        <f>SUMIFS(RCCP!$HZ$8:$HZ$136,
RCCP!$A$8:$A$136,$A20,
RCCP!$C$8:$C$136,$B20
)+
(SUMIFS(RCCP!$IC$8:$IC$136,
RCCP!$A$8:$A$136,$A20,
RCCP!$C$8:$C$136,$B20)/4)</f>
        <v>0</v>
      </c>
      <c r="CA20" s="50">
        <f t="shared" si="128"/>
        <v>0</v>
      </c>
      <c r="CB20" s="50">
        <f t="shared" si="87"/>
        <v>0</v>
      </c>
      <c r="CC20" s="42">
        <f>SUMIFS(RCCP!$IA$8:$IA$136,
RCCP!$A$8:$A$136,$A20,
RCCP!$C$8:$C$136,$B20
)+
(SUMIFS(RCCP!$IC$8:$IC$136,
RCCP!$A$8:$A$136,$A20,
RCCP!$C$8:$C$136,$B20)/4)</f>
        <v>8886</v>
      </c>
      <c r="CD20" s="249">
        <f>SUMIFS(RCCP!$IA$8:$IA$136,
RCCP!$A$8:$A$136,$A20,
RCCP!$C$8:$C$136,$B20
)+
(SUMIFS(RCCP!$IC$8:$IC$136,
RCCP!$A$8:$A$136,$A20,
RCCP!$C$8:$C$136,$B20)/4)</f>
        <v>8886</v>
      </c>
      <c r="CE20" s="50">
        <f t="shared" si="129"/>
        <v>1.4006714900458692</v>
      </c>
      <c r="CF20" s="50">
        <f t="shared" si="89"/>
        <v>1.5</v>
      </c>
      <c r="CG20" s="47">
        <f>SUMIFS(RCCP!$IF$8:$IF$136,
RCCP!$A$8:$A$136,$A20,
RCCP!$C$8:$C$136,$B20
)+
(SUMIFS(RCCP!$IK$8:$IK$136,
RCCP!$A$8:$A$136,$A20,
RCCP!$C$8:$C$136,$B20)/4)</f>
        <v>3966</v>
      </c>
      <c r="CH20" s="249">
        <f>SUMIFS(RCCP!$IF$8:$IF$136,
RCCP!$A$8:$A$136,$A20,
RCCP!$C$8:$C$136,$B20
)+
(SUMIFS(RCCP!$IK$8:$IK$136,
RCCP!$A$8:$A$136,$A20,
RCCP!$C$8:$C$136,$B20)/4)</f>
        <v>3966</v>
      </c>
      <c r="CI20" s="49">
        <f t="shared" si="130"/>
        <v>0.62514777509812258</v>
      </c>
      <c r="CJ20" s="50">
        <f t="shared" si="91"/>
        <v>1</v>
      </c>
      <c r="CK20" s="42">
        <f>SUMIFS(RCCP!$IG$8:$IG$136,
RCCP!$A$8:$A$136,$A20,
RCCP!$C$8:$C$136,$B20
)+
(SUMIFS(RCCP!$IK$8:$IK$136,
RCCP!$A$8:$A$136,$A20,
RCCP!$C$8:$C$136,$B20)/4)</f>
        <v>0</v>
      </c>
      <c r="CL20" s="249">
        <f>SUMIFS(RCCP!$IG$8:$IG$136,
RCCP!$A$8:$A$136,$A20,
RCCP!$C$8:$C$136,$B20
)+
(SUMIFS(RCCP!$IK$8:$IK$136,
RCCP!$A$8:$A$136,$A20,
RCCP!$C$8:$C$136,$B20)/4)</f>
        <v>0</v>
      </c>
      <c r="CM20" s="50">
        <f t="shared" si="131"/>
        <v>0</v>
      </c>
      <c r="CN20" s="50">
        <f t="shared" si="93"/>
        <v>0</v>
      </c>
      <c r="CO20" s="42">
        <f>SUMIFS(RCCP!$IH$8:$IH$136,
RCCP!$A$8:$A$136,$A20,
RCCP!$C$8:$C$136,$B20
)+
(SUMIFS(RCCP!$IK$8:$IK$136,
RCCP!$A$8:$A$136,$A20,
RCCP!$C$8:$C$136,$B20)/4)</f>
        <v>0</v>
      </c>
      <c r="CP20" s="249">
        <f>SUMIFS(RCCP!$IH$8:$IH$136,
RCCP!$A$8:$A$136,$A20,
RCCP!$C$8:$C$136,$B20
)+
(SUMIFS(RCCP!$IK$8:$IK$136,
RCCP!$A$8:$A$136,$A20,
RCCP!$C$8:$C$136,$B20)/4)</f>
        <v>0</v>
      </c>
      <c r="CQ20" s="50">
        <f t="shared" si="132"/>
        <v>0</v>
      </c>
      <c r="CR20" s="50">
        <f t="shared" si="95"/>
        <v>0</v>
      </c>
      <c r="CS20" s="42">
        <f>SUMIFS(RCCP!$II$8:$II$136,
RCCP!$A$8:$A$136,$A20,
RCCP!$C$8:$C$136,$B20
)+
(SUMIFS(RCCP!$IK$8:$IK$136,
RCCP!$A$8:$A$136,$A20,
RCCP!$C$8:$C$136,$B20)/4)</f>
        <v>0</v>
      </c>
      <c r="CT20" s="249">
        <f>SUMIFS(RCCP!$II$8:$II$136,
RCCP!$A$8:$A$136,$A20,
RCCP!$C$8:$C$136,$B20
)+
(SUMIFS(RCCP!$IK$8:$IK$136,
RCCP!$A$8:$A$136,$A20,
RCCP!$C$8:$C$136,$B20)/4)</f>
        <v>0</v>
      </c>
      <c r="CU20" s="50">
        <f t="shared" si="133"/>
        <v>0</v>
      </c>
      <c r="CV20" s="50">
        <f t="shared" si="97"/>
        <v>0</v>
      </c>
      <c r="CW20" s="47">
        <f>SUMIFS(RCCP!$IN$8:$IN$136,
RCCP!$A$8:$A$136,$A20,
RCCP!$C$8:$C$136,$B20
)+
(SUMIFS(RCCP!$IT$8:$IT$136,
RCCP!$A$8:$A$136,$A20,
RCCP!$C$8:$C$136,$B20)/5)</f>
        <v>0</v>
      </c>
      <c r="CX20" s="249">
        <f>SUMIFS(RCCP!$IN$8:$IN$136,
RCCP!$A$8:$A$136,$A20,
RCCP!$C$8:$C$136,$B20
)+
(SUMIFS(RCCP!$IT$8:$IT$136,
RCCP!$A$8:$A$136,$A20,
RCCP!$C$8:$C$136,$B20)/5)</f>
        <v>0</v>
      </c>
      <c r="CY20" s="49">
        <f t="shared" si="134"/>
        <v>0</v>
      </c>
      <c r="CZ20" s="50">
        <f t="shared" si="99"/>
        <v>0</v>
      </c>
      <c r="DA20" s="42">
        <f>SUMIFS(RCCP!$IO$8:$IO$136,
RCCP!$A$8:$A$136,$A20,
RCCP!$C$8:$C$136,$B20
)+
(SUMIFS(RCCP!$IT$8:$IT$136,
RCCP!$A$8:$A$136,$A20,
RCCP!$C$8:$C$136,$B20)/5)</f>
        <v>1140</v>
      </c>
      <c r="DB20" s="249">
        <f>SUMIFS(RCCP!$IO$8:$IO$136,
RCCP!$A$8:$A$136,$A20,
RCCP!$C$8:$C$136,$B20
)+
(SUMIFS(RCCP!$IT$8:$IT$136,
RCCP!$A$8:$A$136,$A20,
RCCP!$C$8:$C$136,$B20)/5)</f>
        <v>1140</v>
      </c>
      <c r="DC20" s="50">
        <f t="shared" si="135"/>
        <v>0.17969451931716082</v>
      </c>
      <c r="DD20" s="50">
        <f t="shared" si="101"/>
        <v>0.5</v>
      </c>
      <c r="DE20" s="42">
        <f>SUMIFS(RCCP!$IP$8:$IP$136,
RCCP!$A$8:$A$136,$A20,
RCCP!$C$8:$C$136,$B20
)+
(SUMIFS(RCCP!$IT$8:$IT$136,
RCCP!$A$8:$A$136,$A20,
RCCP!$C$8:$C$136,$B20)/5)</f>
        <v>0</v>
      </c>
      <c r="DF20" s="249">
        <f>SUMIFS(RCCP!$IP$8:$IP$136,
RCCP!$A$8:$A$136,$A20,
RCCP!$C$8:$C$136,$B20
)+
(SUMIFS(RCCP!$IT$8:$IT$136,
RCCP!$A$8:$A$136,$A20,
RCCP!$C$8:$C$136,$B20)/5)</f>
        <v>0</v>
      </c>
      <c r="DG20" s="50">
        <f t="shared" si="136"/>
        <v>0</v>
      </c>
      <c r="DH20" s="50">
        <f t="shared" si="103"/>
        <v>0</v>
      </c>
      <c r="DI20" s="42">
        <f>SUMIFS(RCCP!$IQ$8:$IQ$136,
RCCP!$A$8:$A$136,$A20,
RCCP!$C$8:$C$136,$B20
)+
(SUMIFS(RCCP!$IT$8:$IT$136,
RCCP!$A$8:$A$136,$A20,
RCCP!$C$8:$C$136,$B20)/5)</f>
        <v>0</v>
      </c>
      <c r="DJ20" s="249">
        <f>SUMIFS(RCCP!$IQ$8:$IQ$136,
RCCP!$A$8:$A$136,$A20,
RCCP!$C$8:$C$136,$B20
)+
(SUMIFS(RCCP!$IT$8:$IT$136,
RCCP!$A$8:$A$136,$A20,
RCCP!$C$8:$C$136,$B20)/5)</f>
        <v>0</v>
      </c>
      <c r="DK20" s="50">
        <f t="shared" si="137"/>
        <v>0</v>
      </c>
      <c r="DL20" s="50">
        <f t="shared" si="105"/>
        <v>0</v>
      </c>
      <c r="DM20" s="42">
        <f>SUMIFS(RCCP!$IR$8:$IR$136,
RCCP!$A$8:$A$136,$A20,
RCCP!$C$8:$C$136,$B20
)+
(SUMIFS(RCCP!$IT$8:$IT$136,
RCCP!$A$8:$A$136,$A20,
RCCP!$C$8:$C$136,$B20)/5)</f>
        <v>0</v>
      </c>
      <c r="DN20" s="249">
        <f>SUMIFS(RCCP!$IR$8:$IR$136,
RCCP!$A$8:$A$136,$A20,
RCCP!$C$8:$C$136,$B20
)+
(SUMIFS(RCCP!$IT$8:$IT$136,
RCCP!$A$8:$A$136,$A20,
RCCP!$C$8:$C$136,$B20)/5)</f>
        <v>0</v>
      </c>
      <c r="DO20" s="50">
        <f t="shared" si="138"/>
        <v>0</v>
      </c>
      <c r="DP20" s="50">
        <f t="shared" si="107"/>
        <v>0</v>
      </c>
      <c r="DQ20" s="47">
        <f>SUMIFS(RCCP!$IW$8:$IW$136,
RCCP!$A$8:$A$136,$A20,
RCCP!$C$8:$C$136,$B20
)+
(SUMIFS(RCCP!$JB$8:$JB$136,
RCCP!$A$8:$A$136,$A20,
RCCP!$C$8:$C$136,$B20)/4)</f>
        <v>288</v>
      </c>
      <c r="DR20" s="249">
        <f>SUMIFS(RCCP!$IW$8:$IW$136,
RCCP!$A$8:$A$136,$A20,
RCCP!$C$8:$C$136,$B20
)+
(SUMIFS(RCCP!$JB$8:$JB$136,
RCCP!$A$8:$A$136,$A20,
RCCP!$C$8:$C$136,$B20)/4)</f>
        <v>288</v>
      </c>
      <c r="DS20" s="49">
        <f t="shared" si="139"/>
        <v>5.5055342088662036E-2</v>
      </c>
      <c r="DT20" s="50">
        <f t="shared" si="109"/>
        <v>0.5</v>
      </c>
      <c r="DU20" s="42">
        <f>SUMIFS(RCCP!$IX$8:$IX$136,
RCCP!$A$8:$A$136,$A20,
RCCP!$C$8:$C$136,$B20
)+
(SUMIFS(RCCP!$JB$8:$JB$136,
RCCP!$A$8:$A$136,$A20,
RCCP!$C$8:$C$136,$B20)/4)</f>
        <v>0</v>
      </c>
      <c r="DV20" s="249">
        <f>SUMIFS(RCCP!$IX$8:$IX$136,
RCCP!$A$8:$A$136,$A20,
RCCP!$C$8:$C$136,$B20
)+
(SUMIFS(RCCP!$JB$8:$JB$136,
RCCP!$A$8:$A$136,$A20,
RCCP!$C$8:$C$136,$B20)/4)</f>
        <v>0</v>
      </c>
      <c r="DW20" s="50">
        <f t="shared" si="140"/>
        <v>0</v>
      </c>
      <c r="DX20" s="50">
        <f t="shared" si="111"/>
        <v>0</v>
      </c>
      <c r="DY20" s="42">
        <f>SUMIFS(RCCP!$IY$8:$IY$136,
RCCP!$A$8:$A$136,$A20,
RCCP!$C$8:$C$136,$B20
)+
(SUMIFS(RCCP!$JB$8:$JB$136,
RCCP!$A$8:$A$136,$A20,
RCCP!$C$8:$C$136,$B20)/4)</f>
        <v>0</v>
      </c>
      <c r="DZ20" s="249">
        <f>SUMIFS(RCCP!$IY$8:$IY$136,
RCCP!$A$8:$A$136,$A20,
RCCP!$C$8:$C$136,$B20
)+
(SUMIFS(RCCP!$JB$8:$JB$136,
RCCP!$A$8:$A$136,$A20,
RCCP!$C$8:$C$136,$B20)/4)</f>
        <v>0</v>
      </c>
      <c r="EA20" s="50">
        <f t="shared" si="141"/>
        <v>0</v>
      </c>
      <c r="EB20" s="50">
        <f t="shared" si="113"/>
        <v>0</v>
      </c>
      <c r="EC20" s="42">
        <f>SUMIFS(RCCP!$IZ$8:$IZ$136,
RCCP!$A$8:$A$136,$A20,
RCCP!$C$8:$C$136,$B20
)+
(SUMIFS(RCCP!$JB$8:$JB$136,
RCCP!$A$8:$A$136,$A20,
RCCP!$C$8:$C$136,$B20)/4)</f>
        <v>0</v>
      </c>
      <c r="ED20" s="249">
        <f>SUMIFS(RCCP!$IZ$8:$IZ$136,
RCCP!$A$8:$A$136,$A20,
RCCP!$C$8:$C$136,$B20
)+
(SUMIFS(RCCP!$JB$8:$JB$136,
RCCP!$A$8:$A$136,$A20,
RCCP!$C$8:$C$136,$B20)/4)</f>
        <v>0</v>
      </c>
      <c r="EE20" s="50">
        <f t="shared" si="142"/>
        <v>0</v>
      </c>
      <c r="EF20" s="50">
        <f t="shared" si="115"/>
        <v>0</v>
      </c>
      <c r="EG20" s="47">
        <f>SUMIFS(RCCP!$JE$8:$JE$136,
RCCP!$A$8:$A$136,$A20,
RCCP!$C$8:$C$136,$B20
)+
(SUMIFS(RCCP!$JJ$8:$JJ$136,
RCCP!$A$8:$A$136,$A20,
RCCP!$C$8:$C$136,$B20)/4)</f>
        <v>0</v>
      </c>
      <c r="EH20" s="249">
        <f>SUMIFS(RCCP!$JE$8:$JE$136,
RCCP!$A$8:$A$136,$A20,
RCCP!$C$8:$C$136,$B20
)+
(SUMIFS(RCCP!$JJ$8:$JJ$136,
RCCP!$A$8:$A$136,$A20,
RCCP!$C$8:$C$136,$B20)/4)</f>
        <v>0</v>
      </c>
      <c r="EI20" s="49">
        <f t="shared" si="143"/>
        <v>0</v>
      </c>
      <c r="EJ20" s="50">
        <f t="shared" si="117"/>
        <v>0</v>
      </c>
      <c r="EK20" s="42">
        <f>SUMIFS(RCCP!$JF$8:$JF$136,
RCCP!$A$8:$A$136,$A20,
RCCP!$C$8:$C$136,$B20
)+
(SUMIFS(RCCP!$JJ$8:$JJ$136,
RCCP!$A$8:$A$136,$A20,
RCCP!$C$8:$C$136,$B20)/4)</f>
        <v>0</v>
      </c>
      <c r="EL20" s="249">
        <f>SUMIFS(RCCP!$JF$8:$JF$136,
RCCP!$A$8:$A$136,$A20,
RCCP!$C$8:$C$136,$B20
)+
(SUMIFS(RCCP!$JJ$8:$JJ$136,
RCCP!$A$8:$A$136,$A20,
RCCP!$C$8:$C$136,$B20)/4)</f>
        <v>0</v>
      </c>
      <c r="EM20" s="50">
        <f t="shared" si="144"/>
        <v>0</v>
      </c>
      <c r="EN20" s="50">
        <f t="shared" si="119"/>
        <v>0</v>
      </c>
      <c r="EO20" s="42">
        <f>SUMIFS(RCCP!$JG$8:$JG$136,
RCCP!$A$8:$A$136,$A20,
RCCP!$C$8:$C$136,$B20
)+
(SUMIFS(RCCP!$JJ$8:$JJ$136,
RCCP!$A$8:$A$136,$A20,
RCCP!$C$8:$C$136,$B20)/4)</f>
        <v>0</v>
      </c>
      <c r="EP20" s="249">
        <f>SUMIFS(RCCP!$JG$8:$JG$136,
RCCP!$A$8:$A$136,$A20,
RCCP!$C$8:$C$136,$B20
)+
(SUMIFS(RCCP!$JJ$8:$JJ$136,
RCCP!$A$8:$A$136,$A20,
RCCP!$C$8:$C$136,$B20)/4)</f>
        <v>0</v>
      </c>
      <c r="EQ20" s="50">
        <f t="shared" si="145"/>
        <v>0</v>
      </c>
      <c r="ER20" s="50">
        <f t="shared" si="121"/>
        <v>0</v>
      </c>
      <c r="ES20" s="42">
        <f>SUMIFS(RCCP!$JH$8:$JH$136,
RCCP!$A$8:$A$136,$A20,
RCCP!$C$8:$C$136,$B20
)+
(SUMIFS(RCCP!$JJ$8:$JJ$136,
RCCP!$A$8:$A$136,$A20,
RCCP!$C$8:$C$136,$B20)/4)</f>
        <v>0</v>
      </c>
      <c r="ET20" s="249">
        <f>SUMIFS(RCCP!$JH$8:$JH$136,
RCCP!$A$8:$A$136,$A20,
RCCP!$C$8:$C$136,$B20
)+
(SUMIFS(RCCP!$JJ$8:$JJ$136,
RCCP!$A$8:$A$136,$A20,
RCCP!$C$8:$C$136,$B20)/4)</f>
        <v>0</v>
      </c>
      <c r="EU20" s="50">
        <f t="shared" si="146"/>
        <v>0</v>
      </c>
      <c r="EV20" s="50">
        <f t="shared" si="123"/>
        <v>0</v>
      </c>
    </row>
    <row r="21" spans="1:152" ht="20.149999999999999" customHeight="1" x14ac:dyDescent="0.35">
      <c r="A21" s="53">
        <v>1906</v>
      </c>
      <c r="B21" s="54" t="s">
        <v>157</v>
      </c>
      <c r="C21" s="39" t="s">
        <v>31</v>
      </c>
      <c r="D21" s="39">
        <v>143</v>
      </c>
      <c r="E21" s="39">
        <v>5.7</v>
      </c>
      <c r="F21" s="39">
        <v>7</v>
      </c>
      <c r="G21" s="39">
        <v>3</v>
      </c>
      <c r="H21" s="40">
        <f t="shared" si="51"/>
        <v>17117.099999999999</v>
      </c>
      <c r="I21" s="41">
        <f t="shared" si="52"/>
        <v>3002.9999999999995</v>
      </c>
      <c r="J21" s="42">
        <f>SUMIFS('BLC Subcont'!$AE:$AE,'BLC Subcont'!$I:$I,L$10,'BLC Subcont'!$R:$R,$A21)</f>
        <v>1656</v>
      </c>
      <c r="K21" s="43">
        <f>SUMIFS('BLC Subcont'!$AX:$AX,'BLC Subcont'!$I:$I,L$10,'BLC Subcont'!$R:$R,$A21)</f>
        <v>0</v>
      </c>
      <c r="L21" s="50">
        <f t="shared" si="53"/>
        <v>0</v>
      </c>
      <c r="M21" s="42">
        <f>SUMIFS('BLC Subcont'!$AE:$AE,'BLC Subcont'!$I:$I,O$10,'BLC Subcont'!$R:$R,$A21)</f>
        <v>150</v>
      </c>
      <c r="N21" s="43">
        <f>SUMIFS('BLC Subcont'!$AX:$AX,'BLC Subcont'!$I:$I,O$10,'BLC Subcont'!$R:$R,$A21)</f>
        <v>0</v>
      </c>
      <c r="O21" s="50">
        <f t="shared" si="54"/>
        <v>0</v>
      </c>
      <c r="P21" s="42">
        <f>SUMIFS('BLC Subcont'!$AE:$AE,'BLC Subcont'!$I:$I,R$10,'BLC Subcont'!$R:$R,$A21)</f>
        <v>1326</v>
      </c>
      <c r="Q21" s="43">
        <f>SUMIFS('BLC Subcont'!$AX:$AX,'BLC Subcont'!$I:$I,R$10,'BLC Subcont'!$R:$R,$A21)</f>
        <v>264</v>
      </c>
      <c r="R21" s="50">
        <f t="shared" si="55"/>
        <v>0</v>
      </c>
      <c r="S21" s="42">
        <f>SUMIFS('BLC Subcont'!$AE:$AE,'BLC Subcont'!$I:$I,U$10,'BLC Subcont'!$R:$R,$A21)</f>
        <v>0</v>
      </c>
      <c r="T21" s="43">
        <f>SUMIFS('BLC Subcont'!$AX:$AX,'BLC Subcont'!$I:$I,U$10,'BLC Subcont'!$R:$R,$A21)</f>
        <v>0</v>
      </c>
      <c r="U21" s="50">
        <f t="shared" si="56"/>
        <v>0</v>
      </c>
      <c r="V21" s="47">
        <f t="shared" si="124"/>
        <v>3132</v>
      </c>
      <c r="W21" s="51">
        <f t="shared" si="57"/>
        <v>264</v>
      </c>
      <c r="X21" s="52">
        <f t="shared" si="58"/>
        <v>1.5423173317910162E-2</v>
      </c>
      <c r="Y21" s="52">
        <f t="shared" si="59"/>
        <v>0.5</v>
      </c>
      <c r="Z21" s="47">
        <f>SUMIFS('BLC Subcont'!$AE:$AE,'BLC Subcont'!$I:$I,AB$10,'BLC Subcont'!$R:$R,$A21)</f>
        <v>1560</v>
      </c>
      <c r="AA21" s="249">
        <f>SUMIFS('BLC Subcont'!$AX:$AX,'BLC Subcont'!$I:$I,AB$10,'BLC Subcont'!$R:$R,$A21)</f>
        <v>1362</v>
      </c>
      <c r="AB21" s="49">
        <f t="shared" si="60"/>
        <v>7.9569553253763789E-2</v>
      </c>
      <c r="AC21" s="49">
        <f t="shared" si="61"/>
        <v>0.5</v>
      </c>
      <c r="AD21" s="42">
        <f>SUMIFS('BLC Subcont'!$AE:$AE,'BLC Subcont'!$I:$I,AF$10,'BLC Subcont'!$R:$R,$A21)</f>
        <v>0</v>
      </c>
      <c r="AE21" s="249">
        <f>SUMIFS('BLC Subcont'!$AX:$AX,'BLC Subcont'!$I:$I,AF$10,'BLC Subcont'!$R:$R,$A21)</f>
        <v>0</v>
      </c>
      <c r="AF21" s="50">
        <f t="shared" si="62"/>
        <v>0</v>
      </c>
      <c r="AG21" s="49">
        <f t="shared" si="63"/>
        <v>0</v>
      </c>
      <c r="AH21" s="42">
        <f>SUMIFS('BLC Subcont'!$AE:$AE,'BLC Subcont'!$I:$I,AJ$10,'BLC Subcont'!$R:$R,$A21)</f>
        <v>0</v>
      </c>
      <c r="AI21" s="249">
        <f>SUMIFS('BLC Subcont'!$AX:$AX,'BLC Subcont'!$I:$I,AJ$10,'BLC Subcont'!$R:$R,$A21)</f>
        <v>0</v>
      </c>
      <c r="AJ21" s="50">
        <f t="shared" si="64"/>
        <v>0</v>
      </c>
      <c r="AK21" s="49">
        <f t="shared" si="65"/>
        <v>0</v>
      </c>
      <c r="AL21" s="42">
        <f>SUMIFS('BLC Subcont'!$AE:$AE,'BLC Subcont'!$I:$I,AN$10,'BLC Subcont'!$R:$R,$A21)</f>
        <v>2370</v>
      </c>
      <c r="AM21" s="249">
        <f>SUMIFS('BLC Subcont'!$AX:$AX,'BLC Subcont'!$I:$I,AN$10,'BLC Subcont'!$R:$R,$A21)</f>
        <v>2370</v>
      </c>
      <c r="AN21" s="50">
        <f t="shared" si="66"/>
        <v>0.13845803319487532</v>
      </c>
      <c r="AO21" s="49">
        <f t="shared" si="67"/>
        <v>0.5</v>
      </c>
      <c r="AP21" s="42">
        <f>SUMIFS('BLC Subcont'!$AE:$AE,'BLC Subcont'!$I:$I,AR$10,'BLC Subcont'!$R:$R,$A21)</f>
        <v>1206</v>
      </c>
      <c r="AQ21" s="249">
        <f>SUMIFS('BLC Subcont'!$AX:$AX,'BLC Subcont'!$I:$I,AR$10,'BLC Subcont'!$R:$R,$A21)</f>
        <v>1206</v>
      </c>
      <c r="AR21" s="50">
        <f t="shared" si="68"/>
        <v>7.0455859929544146E-2</v>
      </c>
      <c r="AS21" s="49">
        <f t="shared" si="69"/>
        <v>0.5</v>
      </c>
      <c r="AT21" s="42">
        <f>SUMIFS('BLC Subcont'!$AE:$AE,'BLC Subcont'!$I:$I,AV$10,'BLC Subcont'!$R:$R,$A21)</f>
        <v>0</v>
      </c>
      <c r="AU21" s="249">
        <f>SUMIFS('BLC Subcont'!$AX:$AX,'BLC Subcont'!$I:$I,AV$10,'BLC Subcont'!$R:$R,$A21)</f>
        <v>0</v>
      </c>
      <c r="AV21" s="50">
        <f t="shared" si="70"/>
        <v>0</v>
      </c>
      <c r="AW21" s="49">
        <f t="shared" si="71"/>
        <v>0</v>
      </c>
      <c r="AX21" s="42">
        <f>SUMIFS('BLC Subcont'!$AE:$AE,'BLC Subcont'!$I:$I,AZ$10,'BLC Subcont'!$R:$R,$A21)</f>
        <v>0</v>
      </c>
      <c r="AY21" s="48">
        <f>SUMIFS('BLC Subcont'!$AX:$AX,'BLC Subcont'!$I:$I,AZ$10,'BLC Subcont'!$R:$R,$A21)</f>
        <v>0</v>
      </c>
      <c r="AZ21" s="50">
        <f t="shared" si="72"/>
        <v>0</v>
      </c>
      <c r="BA21" s="49">
        <f t="shared" si="73"/>
        <v>0</v>
      </c>
      <c r="BB21" s="42">
        <f>SUMIFS('BLC Subcont'!$AE:$AE,'BLC Subcont'!$I:$I,BD$10,'BLC Subcont'!$R:$R,$A21)</f>
        <v>0</v>
      </c>
      <c r="BC21" s="48">
        <f>SUMIFS('BLC Subcont'!$AX:$AX,'BLC Subcont'!$I:$I,BD$10,'BLC Subcont'!$R:$R,$A21)</f>
        <v>0</v>
      </c>
      <c r="BD21" s="50">
        <f t="shared" si="74"/>
        <v>0</v>
      </c>
      <c r="BE21" s="50">
        <f t="shared" si="75"/>
        <v>0</v>
      </c>
      <c r="BI21" s="42">
        <f t="shared" si="125"/>
        <v>0</v>
      </c>
      <c r="BJ21" s="249">
        <f t="shared" si="126"/>
        <v>0</v>
      </c>
      <c r="BK21" s="50">
        <f t="shared" si="76"/>
        <v>0</v>
      </c>
      <c r="BL21" s="49">
        <f t="shared" si="77"/>
        <v>0</v>
      </c>
      <c r="BM21" s="42">
        <f t="shared" si="78"/>
        <v>0</v>
      </c>
      <c r="BN21" s="249">
        <f t="shared" si="79"/>
        <v>0</v>
      </c>
      <c r="BO21" s="50">
        <f t="shared" si="80"/>
        <v>0</v>
      </c>
      <c r="BP21" s="50">
        <f t="shared" si="81"/>
        <v>0</v>
      </c>
      <c r="BQ21" s="42">
        <f>SUMIFS(RCCP!$HX$8:$HX$136,
RCCP!$A$8:$A$136,$A21,
RCCP!$C$8:$C$136,$B21
)+
(SUMIFS(RCCP!$IC$8:$IC$136,
RCCP!$A$8:$A$136,$A21,
RCCP!$C$8:$C$136,$B21)/4)</f>
        <v>0</v>
      </c>
      <c r="BR21" s="48">
        <f>SUMIFS(RCCP!$HX$8:$HX$136,
RCCP!$A$8:$A$136,$A21,
RCCP!$C$8:$C$136,$B21
)+
(SUMIFS(RCCP!$IC$8:$IC$136,
RCCP!$A$8:$A$136,$A21,
RCCP!$C$8:$C$136,$B21)/4)</f>
        <v>0</v>
      </c>
      <c r="BS21" s="49">
        <f t="shared" si="82"/>
        <v>0</v>
      </c>
      <c r="BT21" s="50">
        <f t="shared" si="83"/>
        <v>0</v>
      </c>
      <c r="BU21" s="47">
        <f>SUMIFS(RCCP!$HY$8:$HY$136,
RCCP!$A$8:$A$136,$A21,
RCCP!$C$8:$C$136,$B21
)+
(SUMIFS(RCCP!$IC$8:$IC$136,
RCCP!$A$8:$A$136,$A21,
RCCP!$C$8:$C$136,$B21)/4)</f>
        <v>0</v>
      </c>
      <c r="BV21" s="48">
        <f>SUMIFS(RCCP!$HY$8:$HY$136,
RCCP!$A$8:$A$136,$A21,
RCCP!$C$8:$C$136,$B21
)+
(SUMIFS(RCCP!$IC$8:$IC$136,
RCCP!$A$8:$A$136,$A21,
RCCP!$C$8:$C$136,$B21)/4)</f>
        <v>0</v>
      </c>
      <c r="BW21" s="50">
        <f t="shared" si="127"/>
        <v>0</v>
      </c>
      <c r="BX21" s="50">
        <f t="shared" si="85"/>
        <v>0</v>
      </c>
      <c r="BY21" s="42">
        <f>SUMIFS(RCCP!$HZ$8:$HZ$136,
RCCP!$A$8:$A$136,$A21,
RCCP!$C$8:$C$136,$B21
)+
(SUMIFS(RCCP!$IC$8:$IC$136,
RCCP!$A$8:$A$136,$A21,
RCCP!$C$8:$C$136,$B21)/4)</f>
        <v>0</v>
      </c>
      <c r="BZ21" s="249">
        <f>SUMIFS(RCCP!$HZ$8:$HZ$136,
RCCP!$A$8:$A$136,$A21,
RCCP!$C$8:$C$136,$B21
)+
(SUMIFS(RCCP!$IC$8:$IC$136,
RCCP!$A$8:$A$136,$A21,
RCCP!$C$8:$C$136,$B21)/4)</f>
        <v>0</v>
      </c>
      <c r="CA21" s="50">
        <f t="shared" si="128"/>
        <v>0</v>
      </c>
      <c r="CB21" s="50">
        <f t="shared" si="87"/>
        <v>0</v>
      </c>
      <c r="CC21" s="42">
        <f>SUMIFS(RCCP!$IA$8:$IA$136,
RCCP!$A$8:$A$136,$A21,
RCCP!$C$8:$C$136,$B21
)+
(SUMIFS(RCCP!$IC$8:$IC$136,
RCCP!$A$8:$A$136,$A21,
RCCP!$C$8:$C$136,$B21)/4)</f>
        <v>8886</v>
      </c>
      <c r="CD21" s="249">
        <f>SUMIFS(RCCP!$IA$8:$IA$136,
RCCP!$A$8:$A$136,$A21,
RCCP!$C$8:$C$136,$B21
)+
(SUMIFS(RCCP!$IC$8:$IC$136,
RCCP!$A$8:$A$136,$A21,
RCCP!$C$8:$C$136,$B21)/4)</f>
        <v>8886</v>
      </c>
      <c r="CE21" s="50">
        <f t="shared" si="129"/>
        <v>0.51912999281420336</v>
      </c>
      <c r="CF21" s="50">
        <f t="shared" si="89"/>
        <v>1</v>
      </c>
      <c r="CG21" s="47">
        <f>SUMIFS(RCCP!$IF$8:$IF$136,
RCCP!$A$8:$A$136,$A21,
RCCP!$C$8:$C$136,$B21
)+
(SUMIFS(RCCP!$IK$8:$IK$136,
RCCP!$A$8:$A$136,$A21,
RCCP!$C$8:$C$136,$B21)/4)</f>
        <v>3966</v>
      </c>
      <c r="CH21" s="249">
        <f>SUMIFS(RCCP!$IF$8:$IF$136,
RCCP!$A$8:$A$136,$A21,
RCCP!$C$8:$C$136,$B21
)+
(SUMIFS(RCCP!$IK$8:$IK$136,
RCCP!$A$8:$A$136,$A21,
RCCP!$C$8:$C$136,$B21)/4)</f>
        <v>3966</v>
      </c>
      <c r="CI21" s="49">
        <f t="shared" si="130"/>
        <v>0.23169812643496857</v>
      </c>
      <c r="CJ21" s="50">
        <f t="shared" si="91"/>
        <v>0.5</v>
      </c>
      <c r="CK21" s="42">
        <f>SUMIFS(RCCP!$IG$8:$IG$136,
RCCP!$A$8:$A$136,$A21,
RCCP!$C$8:$C$136,$B21
)+
(SUMIFS(RCCP!$IK$8:$IK$136,
RCCP!$A$8:$A$136,$A21,
RCCP!$C$8:$C$136,$B21)/4)</f>
        <v>0</v>
      </c>
      <c r="CL21" s="249">
        <f>SUMIFS(RCCP!$IG$8:$IG$136,
RCCP!$A$8:$A$136,$A21,
RCCP!$C$8:$C$136,$B21
)+
(SUMIFS(RCCP!$IK$8:$IK$136,
RCCP!$A$8:$A$136,$A21,
RCCP!$C$8:$C$136,$B21)/4)</f>
        <v>0</v>
      </c>
      <c r="CM21" s="50">
        <f t="shared" si="131"/>
        <v>0</v>
      </c>
      <c r="CN21" s="50">
        <f t="shared" si="93"/>
        <v>0</v>
      </c>
      <c r="CO21" s="42">
        <f>SUMIFS(RCCP!$IH$8:$IH$136,
RCCP!$A$8:$A$136,$A21,
RCCP!$C$8:$C$136,$B21
)+
(SUMIFS(RCCP!$IK$8:$IK$136,
RCCP!$A$8:$A$136,$A21,
RCCP!$C$8:$C$136,$B21)/4)</f>
        <v>0</v>
      </c>
      <c r="CP21" s="249">
        <f>SUMIFS(RCCP!$IH$8:$IH$136,
RCCP!$A$8:$A$136,$A21,
RCCP!$C$8:$C$136,$B21
)+
(SUMIFS(RCCP!$IK$8:$IK$136,
RCCP!$A$8:$A$136,$A21,
RCCP!$C$8:$C$136,$B21)/4)</f>
        <v>0</v>
      </c>
      <c r="CQ21" s="50">
        <f t="shared" si="132"/>
        <v>0</v>
      </c>
      <c r="CR21" s="50">
        <f t="shared" si="95"/>
        <v>0</v>
      </c>
      <c r="CS21" s="42">
        <f>SUMIFS(RCCP!$II$8:$II$136,
RCCP!$A$8:$A$136,$A21,
RCCP!$C$8:$C$136,$B21
)+
(SUMIFS(RCCP!$IK$8:$IK$136,
RCCP!$A$8:$A$136,$A21,
RCCP!$C$8:$C$136,$B21)/4)</f>
        <v>0</v>
      </c>
      <c r="CT21" s="249">
        <f>SUMIFS(RCCP!$II$8:$II$136,
RCCP!$A$8:$A$136,$A21,
RCCP!$C$8:$C$136,$B21
)+
(SUMIFS(RCCP!$IK$8:$IK$136,
RCCP!$A$8:$A$136,$A21,
RCCP!$C$8:$C$136,$B21)/4)</f>
        <v>0</v>
      </c>
      <c r="CU21" s="50">
        <f t="shared" si="133"/>
        <v>0</v>
      </c>
      <c r="CV21" s="50">
        <f t="shared" si="97"/>
        <v>0</v>
      </c>
      <c r="CW21" s="47">
        <f>SUMIFS(RCCP!$IN$8:$IN$136,
RCCP!$A$8:$A$136,$A21,
RCCP!$C$8:$C$136,$B21
)+
(SUMIFS(RCCP!$IT$8:$IT$136,
RCCP!$A$8:$A$136,$A21,
RCCP!$C$8:$C$136,$B21)/5)</f>
        <v>0</v>
      </c>
      <c r="CX21" s="249">
        <f>SUMIFS(RCCP!$IN$8:$IN$136,
RCCP!$A$8:$A$136,$A21,
RCCP!$C$8:$C$136,$B21
)+
(SUMIFS(RCCP!$IT$8:$IT$136,
RCCP!$A$8:$A$136,$A21,
RCCP!$C$8:$C$136,$B21)/5)</f>
        <v>0</v>
      </c>
      <c r="CY21" s="49">
        <f t="shared" si="134"/>
        <v>0</v>
      </c>
      <c r="CZ21" s="50">
        <f t="shared" si="99"/>
        <v>0</v>
      </c>
      <c r="DA21" s="42">
        <f>SUMIFS(RCCP!$IO$8:$IO$136,
RCCP!$A$8:$A$136,$A21,
RCCP!$C$8:$C$136,$B21
)+
(SUMIFS(RCCP!$IT$8:$IT$136,
RCCP!$A$8:$A$136,$A21,
RCCP!$C$8:$C$136,$B21)/5)</f>
        <v>1140</v>
      </c>
      <c r="DB21" s="249">
        <f>SUMIFS(RCCP!$IO$8:$IO$136,
RCCP!$A$8:$A$136,$A21,
RCCP!$C$8:$C$136,$B21
)+
(SUMIFS(RCCP!$IT$8:$IT$136,
RCCP!$A$8:$A$136,$A21,
RCCP!$C$8:$C$136,$B21)/5)</f>
        <v>1140</v>
      </c>
      <c r="DC21" s="50">
        <f t="shared" si="135"/>
        <v>6.6600066600066607E-2</v>
      </c>
      <c r="DD21" s="50">
        <f t="shared" si="101"/>
        <v>0.5</v>
      </c>
      <c r="DE21" s="42">
        <f>SUMIFS(RCCP!$IP$8:$IP$136,
RCCP!$A$8:$A$136,$A21,
RCCP!$C$8:$C$136,$B21
)+
(SUMIFS(RCCP!$IT$8:$IT$136,
RCCP!$A$8:$A$136,$A21,
RCCP!$C$8:$C$136,$B21)/5)</f>
        <v>0</v>
      </c>
      <c r="DF21" s="249">
        <f>SUMIFS(RCCP!$IP$8:$IP$136,
RCCP!$A$8:$A$136,$A21,
RCCP!$C$8:$C$136,$B21
)+
(SUMIFS(RCCP!$IT$8:$IT$136,
RCCP!$A$8:$A$136,$A21,
RCCP!$C$8:$C$136,$B21)/5)</f>
        <v>0</v>
      </c>
      <c r="DG21" s="50">
        <f t="shared" si="136"/>
        <v>0</v>
      </c>
      <c r="DH21" s="50">
        <f t="shared" si="103"/>
        <v>0</v>
      </c>
      <c r="DI21" s="42">
        <f>SUMIFS(RCCP!$IQ$8:$IQ$136,
RCCP!$A$8:$A$136,$A21,
RCCP!$C$8:$C$136,$B21
)+
(SUMIFS(RCCP!$IT$8:$IT$136,
RCCP!$A$8:$A$136,$A21,
RCCP!$C$8:$C$136,$B21)/5)</f>
        <v>0</v>
      </c>
      <c r="DJ21" s="249">
        <f>SUMIFS(RCCP!$IQ$8:$IQ$136,
RCCP!$A$8:$A$136,$A21,
RCCP!$C$8:$C$136,$B21
)+
(SUMIFS(RCCP!$IT$8:$IT$136,
RCCP!$A$8:$A$136,$A21,
RCCP!$C$8:$C$136,$B21)/5)</f>
        <v>0</v>
      </c>
      <c r="DK21" s="50">
        <f t="shared" si="137"/>
        <v>0</v>
      </c>
      <c r="DL21" s="50">
        <f t="shared" si="105"/>
        <v>0</v>
      </c>
      <c r="DM21" s="42">
        <f>SUMIFS(RCCP!$IR$8:$IR$136,
RCCP!$A$8:$A$136,$A21,
RCCP!$C$8:$C$136,$B21
)+
(SUMIFS(RCCP!$IT$8:$IT$136,
RCCP!$A$8:$A$136,$A21,
RCCP!$C$8:$C$136,$B21)/5)</f>
        <v>0</v>
      </c>
      <c r="DN21" s="249">
        <f>SUMIFS(RCCP!$IR$8:$IR$136,
RCCP!$A$8:$A$136,$A21,
RCCP!$C$8:$C$136,$B21
)+
(SUMIFS(RCCP!$IT$8:$IT$136,
RCCP!$A$8:$A$136,$A21,
RCCP!$C$8:$C$136,$B21)/5)</f>
        <v>0</v>
      </c>
      <c r="DO21" s="50">
        <f t="shared" si="138"/>
        <v>0</v>
      </c>
      <c r="DP21" s="50">
        <f t="shared" si="107"/>
        <v>0</v>
      </c>
      <c r="DQ21" s="47">
        <f>SUMIFS(RCCP!$IW$8:$IW$136,
RCCP!$A$8:$A$136,$A21,
RCCP!$C$8:$C$136,$B21
)+
(SUMIFS(RCCP!$JB$8:$JB$136,
RCCP!$A$8:$A$136,$A21,
RCCP!$C$8:$C$136,$B21)/4)</f>
        <v>288</v>
      </c>
      <c r="DR21" s="249">
        <f>SUMIFS(RCCP!$IW$8:$IW$136,
RCCP!$A$8:$A$136,$A21,
RCCP!$C$8:$C$136,$B21
)+
(SUMIFS(RCCP!$JB$8:$JB$136,
RCCP!$A$8:$A$136,$A21,
RCCP!$C$8:$C$136,$B21)/4)</f>
        <v>288</v>
      </c>
      <c r="DS21" s="49">
        <f t="shared" si="139"/>
        <v>2.0405126788105514E-2</v>
      </c>
      <c r="DT21" s="50">
        <f t="shared" si="109"/>
        <v>0.5</v>
      </c>
      <c r="DU21" s="42">
        <f>SUMIFS(RCCP!$IX$8:$IX$136,
RCCP!$A$8:$A$136,$A21,
RCCP!$C$8:$C$136,$B21
)+
(SUMIFS(RCCP!$JB$8:$JB$136,
RCCP!$A$8:$A$136,$A21,
RCCP!$C$8:$C$136,$B21)/4)</f>
        <v>0</v>
      </c>
      <c r="DV21" s="249">
        <f>SUMIFS(RCCP!$IX$8:$IX$136,
RCCP!$A$8:$A$136,$A21,
RCCP!$C$8:$C$136,$B21
)+
(SUMIFS(RCCP!$JB$8:$JB$136,
RCCP!$A$8:$A$136,$A21,
RCCP!$C$8:$C$136,$B21)/4)</f>
        <v>0</v>
      </c>
      <c r="DW21" s="50">
        <f t="shared" si="140"/>
        <v>0</v>
      </c>
      <c r="DX21" s="50">
        <f t="shared" si="111"/>
        <v>0</v>
      </c>
      <c r="DY21" s="42">
        <f>SUMIFS(RCCP!$IY$8:$IY$136,
RCCP!$A$8:$A$136,$A21,
RCCP!$C$8:$C$136,$B21
)+
(SUMIFS(RCCP!$JB$8:$JB$136,
RCCP!$A$8:$A$136,$A21,
RCCP!$C$8:$C$136,$B21)/4)</f>
        <v>0</v>
      </c>
      <c r="DZ21" s="249">
        <f>SUMIFS(RCCP!$IY$8:$IY$136,
RCCP!$A$8:$A$136,$A21,
RCCP!$C$8:$C$136,$B21
)+
(SUMIFS(RCCP!$JB$8:$JB$136,
RCCP!$A$8:$A$136,$A21,
RCCP!$C$8:$C$136,$B21)/4)</f>
        <v>0</v>
      </c>
      <c r="EA21" s="50">
        <f t="shared" si="141"/>
        <v>0</v>
      </c>
      <c r="EB21" s="50">
        <f t="shared" si="113"/>
        <v>0</v>
      </c>
      <c r="EC21" s="42">
        <f>SUMIFS(RCCP!$IZ$8:$IZ$136,
RCCP!$A$8:$A$136,$A21,
RCCP!$C$8:$C$136,$B21
)+
(SUMIFS(RCCP!$JB$8:$JB$136,
RCCP!$A$8:$A$136,$A21,
RCCP!$C$8:$C$136,$B21)/4)</f>
        <v>0</v>
      </c>
      <c r="ED21" s="249">
        <f>SUMIFS(RCCP!$IZ$8:$IZ$136,
RCCP!$A$8:$A$136,$A21,
RCCP!$C$8:$C$136,$B21
)+
(SUMIFS(RCCP!$JB$8:$JB$136,
RCCP!$A$8:$A$136,$A21,
RCCP!$C$8:$C$136,$B21)/4)</f>
        <v>0</v>
      </c>
      <c r="EE21" s="50">
        <f t="shared" si="142"/>
        <v>0</v>
      </c>
      <c r="EF21" s="50">
        <f t="shared" si="115"/>
        <v>0</v>
      </c>
      <c r="EG21" s="47">
        <f>SUMIFS(RCCP!$JE$8:$JE$136,
RCCP!$A$8:$A$136,$A21,
RCCP!$C$8:$C$136,$B21
)+
(SUMIFS(RCCP!$JJ$8:$JJ$136,
RCCP!$A$8:$A$136,$A21,
RCCP!$C$8:$C$136,$B21)/4)</f>
        <v>0</v>
      </c>
      <c r="EH21" s="249">
        <f>SUMIFS(RCCP!$JE$8:$JE$136,
RCCP!$A$8:$A$136,$A21,
RCCP!$C$8:$C$136,$B21
)+
(SUMIFS(RCCP!$JJ$8:$JJ$136,
RCCP!$A$8:$A$136,$A21,
RCCP!$C$8:$C$136,$B21)/4)</f>
        <v>0</v>
      </c>
      <c r="EI21" s="49">
        <f t="shared" si="143"/>
        <v>0</v>
      </c>
      <c r="EJ21" s="50">
        <f t="shared" si="117"/>
        <v>0</v>
      </c>
      <c r="EK21" s="42">
        <f>SUMIFS(RCCP!$JF$8:$JF$136,
RCCP!$A$8:$A$136,$A21,
RCCP!$C$8:$C$136,$B21
)+
(SUMIFS(RCCP!$JJ$8:$JJ$136,
RCCP!$A$8:$A$136,$A21,
RCCP!$C$8:$C$136,$B21)/4)</f>
        <v>0</v>
      </c>
      <c r="EL21" s="249">
        <f>SUMIFS(RCCP!$JF$8:$JF$136,
RCCP!$A$8:$A$136,$A21,
RCCP!$C$8:$C$136,$B21
)+
(SUMIFS(RCCP!$JJ$8:$JJ$136,
RCCP!$A$8:$A$136,$A21,
RCCP!$C$8:$C$136,$B21)/4)</f>
        <v>0</v>
      </c>
      <c r="EM21" s="50">
        <f t="shared" si="144"/>
        <v>0</v>
      </c>
      <c r="EN21" s="50">
        <f t="shared" si="119"/>
        <v>0</v>
      </c>
      <c r="EO21" s="42">
        <f>SUMIFS(RCCP!$JG$8:$JG$136,
RCCP!$A$8:$A$136,$A21,
RCCP!$C$8:$C$136,$B21
)+
(SUMIFS(RCCP!$JJ$8:$JJ$136,
RCCP!$A$8:$A$136,$A21,
RCCP!$C$8:$C$136,$B21)/4)</f>
        <v>0</v>
      </c>
      <c r="EP21" s="249">
        <f>SUMIFS(RCCP!$JG$8:$JG$136,
RCCP!$A$8:$A$136,$A21,
RCCP!$C$8:$C$136,$B21
)+
(SUMIFS(RCCP!$JJ$8:$JJ$136,
RCCP!$A$8:$A$136,$A21,
RCCP!$C$8:$C$136,$B21)/4)</f>
        <v>0</v>
      </c>
      <c r="EQ21" s="50">
        <f t="shared" si="145"/>
        <v>0</v>
      </c>
      <c r="ER21" s="50">
        <f t="shared" si="121"/>
        <v>0</v>
      </c>
      <c r="ES21" s="42">
        <f>SUMIFS(RCCP!$JH$8:$JH$136,
RCCP!$A$8:$A$136,$A21,
RCCP!$C$8:$C$136,$B21
)+
(SUMIFS(RCCP!$JJ$8:$JJ$136,
RCCP!$A$8:$A$136,$A21,
RCCP!$C$8:$C$136,$B21)/4)</f>
        <v>0</v>
      </c>
      <c r="ET21" s="249">
        <f>SUMIFS(RCCP!$JH$8:$JH$136,
RCCP!$A$8:$A$136,$A21,
RCCP!$C$8:$C$136,$B21
)+
(SUMIFS(RCCP!$JJ$8:$JJ$136,
RCCP!$A$8:$A$136,$A21,
RCCP!$C$8:$C$136,$B21)/4)</f>
        <v>0</v>
      </c>
      <c r="EU21" s="50">
        <f t="shared" si="146"/>
        <v>0</v>
      </c>
      <c r="EV21" s="50">
        <f t="shared" si="123"/>
        <v>0</v>
      </c>
    </row>
    <row r="22" spans="1:152" ht="20.149999999999999" customHeight="1" x14ac:dyDescent="0.35">
      <c r="A22" s="38">
        <v>1906</v>
      </c>
      <c r="B22" s="39" t="s">
        <v>32</v>
      </c>
      <c r="C22" s="39" t="s">
        <v>26</v>
      </c>
      <c r="D22" s="39">
        <v>80</v>
      </c>
      <c r="E22" s="55">
        <v>5.7</v>
      </c>
      <c r="F22" s="39">
        <v>7</v>
      </c>
      <c r="G22" s="39">
        <v>3</v>
      </c>
      <c r="H22" s="40">
        <f t="shared" si="51"/>
        <v>9576</v>
      </c>
      <c r="I22" s="41">
        <f t="shared" si="52"/>
        <v>1680</v>
      </c>
      <c r="J22" s="42">
        <f>SUMIFS('BLC Subcont'!$AE:$AE,'BLC Subcont'!$I:$I,L$10,'BLC Subcont'!$R:$R,"U1906")</f>
        <v>0</v>
      </c>
      <c r="K22" s="43">
        <f>SUMIFS('BLC Subcont'!$BA:$BA,
'BLC Subcont'!$I:$I,L$10,
'BLC Subcont'!$R:$R,"U1906")</f>
        <v>0</v>
      </c>
      <c r="L22" s="50">
        <f t="shared" si="53"/>
        <v>0</v>
      </c>
      <c r="M22" s="42">
        <f>SUMIFS('BLC Subcont'!$AE:$AE,'BLC Subcont'!$I:$I,O$10,'BLC Subcont'!$R:$R,"U1906")</f>
        <v>0</v>
      </c>
      <c r="N22" s="43">
        <f>SUMIFS('BLC Subcont'!$BA:$BA,
'BLC Subcont'!$I:$I,O$10,
'BLC Subcont'!$R:$R,"U1906")</f>
        <v>0</v>
      </c>
      <c r="O22" s="50">
        <f t="shared" si="54"/>
        <v>0</v>
      </c>
      <c r="P22" s="42">
        <f>SUMIFS('BLC Subcont'!$AE:$AE,'BLC Subcont'!$I:$I,R$10,'BLC Subcont'!$R:$R,"U1906")</f>
        <v>894</v>
      </c>
      <c r="Q22" s="43">
        <f>SUMIFS('BLC Subcont'!$BA:$BA,
'BLC Subcont'!$I:$I,R$10,
'BLC Subcont'!$R:$R,"U1906")</f>
        <v>894</v>
      </c>
      <c r="R22" s="50">
        <f t="shared" si="55"/>
        <v>0</v>
      </c>
      <c r="S22" s="42">
        <f>SUMIFS('BLC Subcont'!$AE:$AE,'BLC Subcont'!$I:$I,U$10,'BLC Subcont'!$R:$R,"U1906")</f>
        <v>3036</v>
      </c>
      <c r="T22" s="43">
        <f>SUMIFS('BLC Subcont'!$BA:$BA,
'BLC Subcont'!$I:$I,U$10,
'BLC Subcont'!$R:$R,"U1906")</f>
        <v>3036</v>
      </c>
      <c r="U22" s="50">
        <f t="shared" si="56"/>
        <v>0.31704260651629074</v>
      </c>
      <c r="V22" s="47">
        <f t="shared" si="124"/>
        <v>3930</v>
      </c>
      <c r="W22" s="51">
        <f t="shared" si="57"/>
        <v>3930</v>
      </c>
      <c r="X22" s="52">
        <f t="shared" si="58"/>
        <v>0.41040100250626566</v>
      </c>
      <c r="Y22" s="52">
        <f t="shared" si="59"/>
        <v>0.5</v>
      </c>
      <c r="Z22" s="47">
        <f>SUMIFS('BLC Subcont'!$AE:$AE,'BLC Subcont'!$I:$I,AB$10,'BLC Subcont'!$R:$R,"U1906")</f>
        <v>2262</v>
      </c>
      <c r="AA22" s="249">
        <f>SUMIFS('BLC Subcont'!$BA:$BA,
'BLC Subcont'!$I:$I,AB$10,
'BLC Subcont'!$R:$R,"U1906")</f>
        <v>2262</v>
      </c>
      <c r="AB22" s="49">
        <f t="shared" si="60"/>
        <v>0.2362155388471178</v>
      </c>
      <c r="AC22" s="49">
        <f t="shared" si="61"/>
        <v>0.5</v>
      </c>
      <c r="AD22" s="42">
        <f>SUMIFS('BLC Subcont'!$AE:$AE,'BLC Subcont'!$I:$I,AF$10,'BLC Subcont'!$R:$R,"U1906")</f>
        <v>3984</v>
      </c>
      <c r="AE22" s="249">
        <f>SUMIFS('BLC Subcont'!$BA:$BA,
'BLC Subcont'!$I:$I,AF$10,
'BLC Subcont'!$R:$R,"U1906")</f>
        <v>3984</v>
      </c>
      <c r="AF22" s="50">
        <f t="shared" si="62"/>
        <v>0.41604010025062654</v>
      </c>
      <c r="AG22" s="49">
        <f t="shared" si="63"/>
        <v>0.5</v>
      </c>
      <c r="AH22" s="42">
        <f>SUMIFS('BLC Subcont'!$AE:$AE,'BLC Subcont'!$I:$I,AJ$10,'BLC Subcont'!$R:$R,"U1906")</f>
        <v>2880</v>
      </c>
      <c r="AI22" s="249">
        <f>SUMIFS('BLC Subcont'!$BA:$BA,
'BLC Subcont'!$I:$I,AJ$10,
'BLC Subcont'!$R:$R,"U1906")</f>
        <v>2880</v>
      </c>
      <c r="AJ22" s="50">
        <f t="shared" si="64"/>
        <v>0.3007518796992481</v>
      </c>
      <c r="AK22" s="49">
        <f t="shared" si="65"/>
        <v>0.5</v>
      </c>
      <c r="AL22" s="42">
        <f>SUMIFS('BLC Subcont'!$AE:$AE,'BLC Subcont'!$I:$I,AN$10,'BLC Subcont'!$R:$R,"U1906")</f>
        <v>1980</v>
      </c>
      <c r="AM22" s="249">
        <f>SUMIFS('BLC Subcont'!$BA:$BA,
'BLC Subcont'!$I:$I,AN$10,
'BLC Subcont'!$R:$R,"U1906")</f>
        <v>1980</v>
      </c>
      <c r="AN22" s="50">
        <f t="shared" si="66"/>
        <v>0.20676691729323307</v>
      </c>
      <c r="AO22" s="49">
        <f t="shared" si="67"/>
        <v>0.5</v>
      </c>
      <c r="AP22" s="42">
        <f>SUMIFS('BLC Subcont'!$AE:$AE,'BLC Subcont'!$I:$I,AR$10,'BLC Subcont'!$R:$R,"U1906")</f>
        <v>156</v>
      </c>
      <c r="AQ22" s="249">
        <f>SUMIFS('BLC Subcont'!$BA:$BA,
'BLC Subcont'!$I:$I,AR$10,
'BLC Subcont'!$R:$R,"U1906")</f>
        <v>156</v>
      </c>
      <c r="AR22" s="50">
        <f t="shared" si="68"/>
        <v>1.6290726817042606E-2</v>
      </c>
      <c r="AS22" s="49">
        <f t="shared" si="69"/>
        <v>0.5</v>
      </c>
      <c r="AT22" s="42">
        <f>SUMIFS('BLC Subcont'!$AE:$AE,'BLC Subcont'!$I:$I,AV$10,'BLC Subcont'!$R:$R,"U1906")</f>
        <v>3300</v>
      </c>
      <c r="AU22" s="249">
        <f>SUMIFS('BLC Subcont'!$BA:$BA,
'BLC Subcont'!$I:$I,AV$10,
'BLC Subcont'!$R:$R,"U1906")</f>
        <v>3300</v>
      </c>
      <c r="AV22" s="50">
        <f t="shared" si="70"/>
        <v>0.34461152882205515</v>
      </c>
      <c r="AW22" s="49">
        <f t="shared" si="71"/>
        <v>0.5</v>
      </c>
      <c r="AX22" s="42">
        <f>SUMIFS('BLC Subcont'!$AE:$AE,'BLC Subcont'!$I:$I,AZ$10,'BLC Subcont'!$R:$R,"U1906")</f>
        <v>0</v>
      </c>
      <c r="AY22" s="48">
        <f>SUMIFS('BLC Subcont'!$BA:$BA,
'BLC Subcont'!$I:$I,AZ$10,
'BLC Subcont'!$R:$R,"U1906")</f>
        <v>0</v>
      </c>
      <c r="AZ22" s="50">
        <f t="shared" si="72"/>
        <v>0</v>
      </c>
      <c r="BA22" s="49">
        <f t="shared" si="73"/>
        <v>0</v>
      </c>
      <c r="BB22" s="42">
        <f>SUMIFS('BLC Subcont'!$AE:$AE,'BLC Subcont'!$I:$I,BD$10,'BLC Subcont'!$R:$R,"U1906")</f>
        <v>0</v>
      </c>
      <c r="BC22" s="48">
        <f>SUMIFS('BLC Subcont'!$BA:$BA,
'BLC Subcont'!$I:$I,BD$10,
'BLC Subcont'!$R:$R,"U1906")</f>
        <v>0</v>
      </c>
      <c r="BD22" s="50">
        <f t="shared" si="74"/>
        <v>0</v>
      </c>
      <c r="BE22" s="50">
        <f t="shared" si="75"/>
        <v>0</v>
      </c>
      <c r="BI22" s="42">
        <f t="shared" si="125"/>
        <v>3300</v>
      </c>
      <c r="BJ22" s="249">
        <f t="shared" si="126"/>
        <v>3300</v>
      </c>
      <c r="BK22" s="50">
        <f t="shared" si="76"/>
        <v>0.34461152882205515</v>
      </c>
      <c r="BL22" s="49">
        <f t="shared" si="77"/>
        <v>0.5</v>
      </c>
      <c r="BM22" s="42">
        <f t="shared" si="78"/>
        <v>0</v>
      </c>
      <c r="BN22" s="249">
        <f t="shared" si="79"/>
        <v>0</v>
      </c>
      <c r="BO22" s="50">
        <f t="shared" si="80"/>
        <v>0</v>
      </c>
      <c r="BP22" s="50">
        <f t="shared" si="81"/>
        <v>0</v>
      </c>
      <c r="BQ22" s="42">
        <f>SUMIFS(RCCP!$HX$8:$HX$136,
RCCP!$A$8:$A$136,$A22,
RCCP!$C$8:$C$136,$B22
)+
(SUMIFS(RCCP!$IC$8:$IC$136,
RCCP!$A$8:$A$136,$A22,
RCCP!$C$8:$C$136,$B22)/4)</f>
        <v>0</v>
      </c>
      <c r="BR22" s="48">
        <f>SUMIFS(RCCP!$HX$8:$HX$136,
RCCP!$A$8:$A$136,$A22,
RCCP!$C$8:$C$136,$B22
)+
(SUMIFS(RCCP!$IC$8:$IC$136,
RCCP!$A$8:$A$136,$A22,
RCCP!$C$8:$C$136,$B22)/4)</f>
        <v>0</v>
      </c>
      <c r="BS22" s="49">
        <f t="shared" si="82"/>
        <v>0</v>
      </c>
      <c r="BT22" s="50">
        <f t="shared" si="83"/>
        <v>0</v>
      </c>
      <c r="BU22" s="47">
        <f>SUMIFS(RCCP!$HY$8:$HY$136,
RCCP!$A$8:$A$136,$A22,
RCCP!$C$8:$C$136,$B22
)+
(SUMIFS(RCCP!$IC$8:$IC$136,
RCCP!$A$8:$A$136,$A22,
RCCP!$C$8:$C$136,$B22)/4)</f>
        <v>0</v>
      </c>
      <c r="BV22" s="48">
        <f>SUMIFS(RCCP!$HY$8:$HY$136,
RCCP!$A$8:$A$136,$A22,
RCCP!$C$8:$C$136,$B22
)+
(SUMIFS(RCCP!$IC$8:$IC$136,
RCCP!$A$8:$A$136,$A22,
RCCP!$C$8:$C$136,$B22)/4)</f>
        <v>0</v>
      </c>
      <c r="BW22" s="50">
        <f t="shared" si="127"/>
        <v>0</v>
      </c>
      <c r="BX22" s="50">
        <f t="shared" si="85"/>
        <v>0</v>
      </c>
      <c r="BY22" s="42">
        <f>SUMIFS(RCCP!$HZ$8:$HZ$136,
RCCP!$A$8:$A$136,$A22,
RCCP!$C$8:$C$136,$B22
)+
(SUMIFS(RCCP!$IC$8:$IC$136,
RCCP!$A$8:$A$136,$A22,
RCCP!$C$8:$C$136,$B22)/4)</f>
        <v>1494</v>
      </c>
      <c r="BZ22" s="249">
        <f>SUMIFS(RCCP!$HZ$8:$HZ$136,
RCCP!$A$8:$A$136,$A22,
RCCP!$C$8:$C$136,$B22
)+
(SUMIFS(RCCP!$IC$8:$IC$136,
RCCP!$A$8:$A$136,$A22,
RCCP!$C$8:$C$136,$B22)/4)</f>
        <v>1494</v>
      </c>
      <c r="CA22" s="50">
        <f t="shared" si="128"/>
        <v>0.15601503759398497</v>
      </c>
      <c r="CB22" s="50">
        <f t="shared" si="87"/>
        <v>0.5</v>
      </c>
      <c r="CC22" s="42">
        <f>SUMIFS(RCCP!$IA$8:$IA$136,
RCCP!$A$8:$A$136,$A22,
RCCP!$C$8:$C$136,$B22
)+
(SUMIFS(RCCP!$IC$8:$IC$136,
RCCP!$A$8:$A$136,$A22,
RCCP!$C$8:$C$136,$B22)/4)</f>
        <v>2388</v>
      </c>
      <c r="CD22" s="249">
        <f>SUMIFS(RCCP!$IA$8:$IA$136,
RCCP!$A$8:$A$136,$A22,
RCCP!$C$8:$C$136,$B22
)+
(SUMIFS(RCCP!$IC$8:$IC$136,
RCCP!$A$8:$A$136,$A22,
RCCP!$C$8:$C$136,$B22)/4)</f>
        <v>2388</v>
      </c>
      <c r="CE22" s="50">
        <f t="shared" si="129"/>
        <v>0.24937343358395989</v>
      </c>
      <c r="CF22" s="50">
        <f t="shared" si="89"/>
        <v>0.5</v>
      </c>
      <c r="CG22" s="47">
        <f>SUMIFS(RCCP!$IF$8:$IF$136,
RCCP!$A$8:$A$136,$A22,
RCCP!$C$8:$C$136,$B22
)+
(SUMIFS(RCCP!$IK$8:$IK$136,
RCCP!$A$8:$A$136,$A22,
RCCP!$C$8:$C$136,$B22)/4)</f>
        <v>144</v>
      </c>
      <c r="CH22" s="249">
        <f>SUMIFS(RCCP!$IF$8:$IF$136,
RCCP!$A$8:$A$136,$A22,
RCCP!$C$8:$C$136,$B22
)+
(SUMIFS(RCCP!$IK$8:$IK$136,
RCCP!$A$8:$A$136,$A22,
RCCP!$C$8:$C$136,$B22)/4)</f>
        <v>144</v>
      </c>
      <c r="CI22" s="49">
        <f t="shared" si="130"/>
        <v>1.5037593984962405E-2</v>
      </c>
      <c r="CJ22" s="50">
        <f t="shared" si="91"/>
        <v>0.5</v>
      </c>
      <c r="CK22" s="42">
        <f>SUMIFS(RCCP!$IG$8:$IG$136,
RCCP!$A$8:$A$136,$A22,
RCCP!$C$8:$C$136,$B22
)+
(SUMIFS(RCCP!$IK$8:$IK$136,
RCCP!$A$8:$A$136,$A22,
RCCP!$C$8:$C$136,$B22)/4)</f>
        <v>0</v>
      </c>
      <c r="CL22" s="249">
        <f>SUMIFS(RCCP!$IG$8:$IG$136,
RCCP!$A$8:$A$136,$A22,
RCCP!$C$8:$C$136,$B22
)+
(SUMIFS(RCCP!$IK$8:$IK$136,
RCCP!$A$8:$A$136,$A22,
RCCP!$C$8:$C$136,$B22)/4)</f>
        <v>0</v>
      </c>
      <c r="CM22" s="50">
        <f t="shared" si="131"/>
        <v>0</v>
      </c>
      <c r="CN22" s="50">
        <f t="shared" si="93"/>
        <v>0</v>
      </c>
      <c r="CO22" s="42">
        <f>SUMIFS(RCCP!$IH$8:$IH$136,
RCCP!$A$8:$A$136,$A22,
RCCP!$C$8:$C$136,$B22
)+
(SUMIFS(RCCP!$IK$8:$IK$136,
RCCP!$A$8:$A$136,$A22,
RCCP!$C$8:$C$136,$B22)/4)</f>
        <v>0</v>
      </c>
      <c r="CP22" s="249">
        <f>SUMIFS(RCCP!$IH$8:$IH$136,
RCCP!$A$8:$A$136,$A22,
RCCP!$C$8:$C$136,$B22
)+
(SUMIFS(RCCP!$IK$8:$IK$136,
RCCP!$A$8:$A$136,$A22,
RCCP!$C$8:$C$136,$B22)/4)</f>
        <v>0</v>
      </c>
      <c r="CQ22" s="50">
        <f t="shared" si="132"/>
        <v>0</v>
      </c>
      <c r="CR22" s="50">
        <f t="shared" si="95"/>
        <v>0</v>
      </c>
      <c r="CS22" s="42">
        <f>SUMIFS(RCCP!$II$8:$II$136,
RCCP!$A$8:$A$136,$A22,
RCCP!$C$8:$C$136,$B22
)+
(SUMIFS(RCCP!$IK$8:$IK$136,
RCCP!$A$8:$A$136,$A22,
RCCP!$C$8:$C$136,$B22)/4)</f>
        <v>0</v>
      </c>
      <c r="CT22" s="249">
        <f>SUMIFS(RCCP!$II$8:$II$136,
RCCP!$A$8:$A$136,$A22,
RCCP!$C$8:$C$136,$B22
)+
(SUMIFS(RCCP!$IK$8:$IK$136,
RCCP!$A$8:$A$136,$A22,
RCCP!$C$8:$C$136,$B22)/4)</f>
        <v>0</v>
      </c>
      <c r="CU22" s="50">
        <f t="shared" si="133"/>
        <v>0</v>
      </c>
      <c r="CV22" s="50">
        <f t="shared" si="97"/>
        <v>0</v>
      </c>
      <c r="CW22" s="47">
        <f>SUMIFS(RCCP!$IN$8:$IN$136,
RCCP!$A$8:$A$136,$A22,
RCCP!$C$8:$C$136,$B22
)+
(SUMIFS(RCCP!$IT$8:$IT$136,
RCCP!$A$8:$A$136,$A22,
RCCP!$C$8:$C$136,$B22)/5)</f>
        <v>0</v>
      </c>
      <c r="CX22" s="249">
        <f>SUMIFS(RCCP!$IN$8:$IN$136,
RCCP!$A$8:$A$136,$A22,
RCCP!$C$8:$C$136,$B22
)+
(SUMIFS(RCCP!$IT$8:$IT$136,
RCCP!$A$8:$A$136,$A22,
RCCP!$C$8:$C$136,$B22)/5)</f>
        <v>0</v>
      </c>
      <c r="CY22" s="49">
        <f t="shared" si="134"/>
        <v>0</v>
      </c>
      <c r="CZ22" s="50">
        <f t="shared" si="99"/>
        <v>0</v>
      </c>
      <c r="DA22" s="42">
        <f>SUMIFS(RCCP!$IO$8:$IO$136,
RCCP!$A$8:$A$136,$A22,
RCCP!$C$8:$C$136,$B22
)+
(SUMIFS(RCCP!$IT$8:$IT$136,
RCCP!$A$8:$A$136,$A22,
RCCP!$C$8:$C$136,$B22)/5)</f>
        <v>0</v>
      </c>
      <c r="DB22" s="249">
        <f>SUMIFS(RCCP!$IO$8:$IO$136,
RCCP!$A$8:$A$136,$A22,
RCCP!$C$8:$C$136,$B22
)+
(SUMIFS(RCCP!$IT$8:$IT$136,
RCCP!$A$8:$A$136,$A22,
RCCP!$C$8:$C$136,$B22)/5)</f>
        <v>0</v>
      </c>
      <c r="DC22" s="50">
        <f t="shared" si="135"/>
        <v>0</v>
      </c>
      <c r="DD22" s="50">
        <f t="shared" si="101"/>
        <v>0</v>
      </c>
      <c r="DE22" s="42">
        <f>SUMIFS(RCCP!$IP$8:$IP$136,
RCCP!$A$8:$A$136,$A22,
RCCP!$C$8:$C$136,$B22
)+
(SUMIFS(RCCP!$IT$8:$IT$136,
RCCP!$A$8:$A$136,$A22,
RCCP!$C$8:$C$136,$B22)/5)</f>
        <v>0</v>
      </c>
      <c r="DF22" s="249">
        <f>SUMIFS(RCCP!$IP$8:$IP$136,
RCCP!$A$8:$A$136,$A22,
RCCP!$C$8:$C$136,$B22
)+
(SUMIFS(RCCP!$IT$8:$IT$136,
RCCP!$A$8:$A$136,$A22,
RCCP!$C$8:$C$136,$B22)/5)</f>
        <v>0</v>
      </c>
      <c r="DG22" s="50">
        <f t="shared" si="136"/>
        <v>0</v>
      </c>
      <c r="DH22" s="50">
        <f t="shared" si="103"/>
        <v>0</v>
      </c>
      <c r="DI22" s="42">
        <f>SUMIFS(RCCP!$IQ$8:$IQ$136,
RCCP!$A$8:$A$136,$A22,
RCCP!$C$8:$C$136,$B22
)+
(SUMIFS(RCCP!$IT$8:$IT$136,
RCCP!$A$8:$A$136,$A22,
RCCP!$C$8:$C$136,$B22)/5)</f>
        <v>0</v>
      </c>
      <c r="DJ22" s="249">
        <f>SUMIFS(RCCP!$IQ$8:$IQ$136,
RCCP!$A$8:$A$136,$A22,
RCCP!$C$8:$C$136,$B22
)+
(SUMIFS(RCCP!$IT$8:$IT$136,
RCCP!$A$8:$A$136,$A22,
RCCP!$C$8:$C$136,$B22)/5)</f>
        <v>0</v>
      </c>
      <c r="DK22" s="50">
        <f t="shared" si="137"/>
        <v>0</v>
      </c>
      <c r="DL22" s="50">
        <f t="shared" si="105"/>
        <v>0</v>
      </c>
      <c r="DM22" s="42">
        <f>SUMIFS(RCCP!$IR$8:$IR$136,
RCCP!$A$8:$A$136,$A22,
RCCP!$C$8:$C$136,$B22
)+
(SUMIFS(RCCP!$IT$8:$IT$136,
RCCP!$A$8:$A$136,$A22,
RCCP!$C$8:$C$136,$B22)/5)</f>
        <v>0</v>
      </c>
      <c r="DN22" s="249">
        <f>SUMIFS(RCCP!$IR$8:$IR$136,
RCCP!$A$8:$A$136,$A22,
RCCP!$C$8:$C$136,$B22
)+
(SUMIFS(RCCP!$IT$8:$IT$136,
RCCP!$A$8:$A$136,$A22,
RCCP!$C$8:$C$136,$B22)/5)</f>
        <v>0</v>
      </c>
      <c r="DO22" s="50">
        <f t="shared" si="138"/>
        <v>0</v>
      </c>
      <c r="DP22" s="50">
        <f t="shared" si="107"/>
        <v>0</v>
      </c>
      <c r="DQ22" s="47">
        <f>SUMIFS(RCCP!$IW$8:$IW$136,
RCCP!$A$8:$A$136,$A22,
RCCP!$C$8:$C$136,$B22
)+
(SUMIFS(RCCP!$JB$8:$JB$136,
RCCP!$A$8:$A$136,$A22,
RCCP!$C$8:$C$136,$B22)/4)</f>
        <v>0</v>
      </c>
      <c r="DR22" s="249">
        <f>SUMIFS(RCCP!$IW$8:$IW$136,
RCCP!$A$8:$A$136,$A22,
RCCP!$C$8:$C$136,$B22
)+
(SUMIFS(RCCP!$JB$8:$JB$136,
RCCP!$A$8:$A$136,$A22,
RCCP!$C$8:$C$136,$B22)/4)</f>
        <v>0</v>
      </c>
      <c r="DS22" s="49">
        <f t="shared" si="139"/>
        <v>0</v>
      </c>
      <c r="DT22" s="50">
        <f t="shared" si="109"/>
        <v>0</v>
      </c>
      <c r="DU22" s="42">
        <f>SUMIFS(RCCP!$IX$8:$IX$136,
RCCP!$A$8:$A$136,$A22,
RCCP!$C$8:$C$136,$B22
)+
(SUMIFS(RCCP!$JB$8:$JB$136,
RCCP!$A$8:$A$136,$A22,
RCCP!$C$8:$C$136,$B22)/4)</f>
        <v>750</v>
      </c>
      <c r="DV22" s="249">
        <f>SUMIFS(RCCP!$IX$8:$IX$136,
RCCP!$A$8:$A$136,$A22,
RCCP!$C$8:$C$136,$B22
)+
(SUMIFS(RCCP!$JB$8:$JB$136,
RCCP!$A$8:$A$136,$A22,
RCCP!$C$8:$C$136,$B22)/4)</f>
        <v>750</v>
      </c>
      <c r="DW22" s="50">
        <f t="shared" si="140"/>
        <v>7.8320802005012527E-2</v>
      </c>
      <c r="DX22" s="50">
        <f t="shared" si="111"/>
        <v>0.5</v>
      </c>
      <c r="DY22" s="42">
        <f>SUMIFS(RCCP!$IY$8:$IY$136,
RCCP!$A$8:$A$136,$A22,
RCCP!$C$8:$C$136,$B22
)+
(SUMIFS(RCCP!$JB$8:$JB$136,
RCCP!$A$8:$A$136,$A22,
RCCP!$C$8:$C$136,$B22)/4)</f>
        <v>0</v>
      </c>
      <c r="DZ22" s="249">
        <f>SUMIFS(RCCP!$IY$8:$IY$136,
RCCP!$A$8:$A$136,$A22,
RCCP!$C$8:$C$136,$B22
)+
(SUMIFS(RCCP!$JB$8:$JB$136,
RCCP!$A$8:$A$136,$A22,
RCCP!$C$8:$C$136,$B22)/4)</f>
        <v>0</v>
      </c>
      <c r="EA22" s="50">
        <f t="shared" si="141"/>
        <v>0</v>
      </c>
      <c r="EB22" s="50">
        <f t="shared" si="113"/>
        <v>0</v>
      </c>
      <c r="EC22" s="42">
        <f>SUMIFS(RCCP!$IZ$8:$IZ$136,
RCCP!$A$8:$A$136,$A22,
RCCP!$C$8:$C$136,$B22
)+
(SUMIFS(RCCP!$JB$8:$JB$136,
RCCP!$A$8:$A$136,$A22,
RCCP!$C$8:$C$136,$B22)/4)</f>
        <v>0</v>
      </c>
      <c r="ED22" s="249">
        <f>SUMIFS(RCCP!$IZ$8:$IZ$136,
RCCP!$A$8:$A$136,$A22,
RCCP!$C$8:$C$136,$B22
)+
(SUMIFS(RCCP!$JB$8:$JB$136,
RCCP!$A$8:$A$136,$A22,
RCCP!$C$8:$C$136,$B22)/4)</f>
        <v>0</v>
      </c>
      <c r="EE22" s="50">
        <f t="shared" si="142"/>
        <v>0</v>
      </c>
      <c r="EF22" s="50">
        <f t="shared" si="115"/>
        <v>0</v>
      </c>
      <c r="EG22" s="47">
        <f>SUMIFS(RCCP!$JE$8:$JE$136,
RCCP!$A$8:$A$136,$A22,
RCCP!$C$8:$C$136,$B22
)+
(SUMIFS(RCCP!$JJ$8:$JJ$136,
RCCP!$A$8:$A$136,$A22,
RCCP!$C$8:$C$136,$B22)/4)</f>
        <v>0</v>
      </c>
      <c r="EH22" s="249">
        <f>SUMIFS(RCCP!$JE$8:$JE$136,
RCCP!$A$8:$A$136,$A22,
RCCP!$C$8:$C$136,$B22
)+
(SUMIFS(RCCP!$JJ$8:$JJ$136,
RCCP!$A$8:$A$136,$A22,
RCCP!$C$8:$C$136,$B22)/4)</f>
        <v>0</v>
      </c>
      <c r="EI22" s="49">
        <f t="shared" si="143"/>
        <v>0</v>
      </c>
      <c r="EJ22" s="50">
        <f t="shared" si="117"/>
        <v>0</v>
      </c>
      <c r="EK22" s="42">
        <f>SUMIFS(RCCP!$JF$8:$JF$136,
RCCP!$A$8:$A$136,$A22,
RCCP!$C$8:$C$136,$B22
)+
(SUMIFS(RCCP!$JJ$8:$JJ$136,
RCCP!$A$8:$A$136,$A22,
RCCP!$C$8:$C$136,$B22)/4)</f>
        <v>0</v>
      </c>
      <c r="EL22" s="249">
        <f>SUMIFS(RCCP!$JF$8:$JF$136,
RCCP!$A$8:$A$136,$A22,
RCCP!$C$8:$C$136,$B22
)+
(SUMIFS(RCCP!$JJ$8:$JJ$136,
RCCP!$A$8:$A$136,$A22,
RCCP!$C$8:$C$136,$B22)/4)</f>
        <v>0</v>
      </c>
      <c r="EM22" s="50">
        <f t="shared" si="144"/>
        <v>0</v>
      </c>
      <c r="EN22" s="50">
        <f t="shared" si="119"/>
        <v>0</v>
      </c>
      <c r="EO22" s="42">
        <f>SUMIFS(RCCP!$JG$8:$JG$136,
RCCP!$A$8:$A$136,$A22,
RCCP!$C$8:$C$136,$B22
)+
(SUMIFS(RCCP!$JJ$8:$JJ$136,
RCCP!$A$8:$A$136,$A22,
RCCP!$C$8:$C$136,$B22)/4)</f>
        <v>0</v>
      </c>
      <c r="EP22" s="249">
        <f>SUMIFS(RCCP!$JG$8:$JG$136,
RCCP!$A$8:$A$136,$A22,
RCCP!$C$8:$C$136,$B22
)+
(SUMIFS(RCCP!$JJ$8:$JJ$136,
RCCP!$A$8:$A$136,$A22,
RCCP!$C$8:$C$136,$B22)/4)</f>
        <v>0</v>
      </c>
      <c r="EQ22" s="50">
        <f t="shared" si="145"/>
        <v>0</v>
      </c>
      <c r="ER22" s="50">
        <f t="shared" si="121"/>
        <v>0</v>
      </c>
      <c r="ES22" s="42">
        <f>SUMIFS(RCCP!$JH$8:$JH$136,
RCCP!$A$8:$A$136,$A22,
RCCP!$C$8:$C$136,$B22
)+
(SUMIFS(RCCP!$JJ$8:$JJ$136,
RCCP!$A$8:$A$136,$A22,
RCCP!$C$8:$C$136,$B22)/4)</f>
        <v>0</v>
      </c>
      <c r="ET22" s="249">
        <f>SUMIFS(RCCP!$JH$8:$JH$136,
RCCP!$A$8:$A$136,$A22,
RCCP!$C$8:$C$136,$B22
)+
(SUMIFS(RCCP!$JJ$8:$JJ$136,
RCCP!$A$8:$A$136,$A22,
RCCP!$C$8:$C$136,$B22)/4)</f>
        <v>0</v>
      </c>
      <c r="EU22" s="50">
        <f t="shared" si="146"/>
        <v>0</v>
      </c>
      <c r="EV22" s="50">
        <f t="shared" si="123"/>
        <v>0</v>
      </c>
    </row>
    <row r="23" spans="1:152" ht="20.149999999999999" customHeight="1" x14ac:dyDescent="0.35">
      <c r="A23" s="53">
        <v>1906</v>
      </c>
      <c r="B23" s="54" t="s">
        <v>32</v>
      </c>
      <c r="C23" s="39" t="s">
        <v>27</v>
      </c>
      <c r="D23" s="39">
        <v>143</v>
      </c>
      <c r="E23" s="55">
        <v>5.7</v>
      </c>
      <c r="F23" s="39">
        <v>7</v>
      </c>
      <c r="G23" s="39">
        <v>3</v>
      </c>
      <c r="H23" s="40">
        <f t="shared" si="51"/>
        <v>17117.099999999999</v>
      </c>
      <c r="I23" s="41">
        <f t="shared" si="52"/>
        <v>3002.9999999999995</v>
      </c>
      <c r="J23" s="42">
        <f>SUMIFS('BLC Subcont'!$AE:$AE,'BLC Subcont'!$I:$I,L$10,'BLC Subcont'!$R:$R,"U1906")</f>
        <v>0</v>
      </c>
      <c r="K23" s="43">
        <f>SUMIFS('BLC Subcont'!$BF:$BF,'BLC Subcont'!$I:$I,L$10,'BLC Subcont'!$R:$R,"U1906")</f>
        <v>0</v>
      </c>
      <c r="L23" s="50">
        <f t="shared" si="53"/>
        <v>0</v>
      </c>
      <c r="M23" s="42">
        <f>SUMIFS('BLC Subcont'!$AE:$AE,'BLC Subcont'!$I:$I,O$10,'BLC Subcont'!$R:$R,"U1906")</f>
        <v>0</v>
      </c>
      <c r="N23" s="43">
        <f>SUMIFS('BLC Subcont'!$BF:$BF,'BLC Subcont'!$I:$I,O$10,'BLC Subcont'!$R:$R,"U1906")</f>
        <v>0</v>
      </c>
      <c r="O23" s="50">
        <f t="shared" si="54"/>
        <v>0</v>
      </c>
      <c r="P23" s="42">
        <f>SUMIFS('BLC Subcont'!$AE:$AE,'BLC Subcont'!$I:$I,R$10,'BLC Subcont'!$R:$R,"U1906")</f>
        <v>894</v>
      </c>
      <c r="Q23" s="43">
        <f>SUMIFS('BLC Subcont'!$BF:$BF,'BLC Subcont'!$I:$I,R$10,'BLC Subcont'!$R:$R,"U1906")</f>
        <v>894</v>
      </c>
      <c r="R23" s="50">
        <f t="shared" si="55"/>
        <v>0</v>
      </c>
      <c r="S23" s="42">
        <f>SUMIFS('BLC Subcont'!$AE:$AE,'BLC Subcont'!$I:$I,U$10,'BLC Subcont'!$R:$R,"U1906")</f>
        <v>3036</v>
      </c>
      <c r="T23" s="43">
        <f>SUMIFS('BLC Subcont'!$BF:$BF,'BLC Subcont'!$I:$I,U$10,'BLC Subcont'!$R:$R,"U1906")</f>
        <v>3036</v>
      </c>
      <c r="U23" s="50">
        <f t="shared" si="56"/>
        <v>0.17736649315596686</v>
      </c>
      <c r="V23" s="47">
        <f t="shared" si="124"/>
        <v>3930</v>
      </c>
      <c r="W23" s="51">
        <f t="shared" si="57"/>
        <v>3930</v>
      </c>
      <c r="X23" s="52">
        <f t="shared" si="58"/>
        <v>0.22959496643707172</v>
      </c>
      <c r="Y23" s="52">
        <f t="shared" si="59"/>
        <v>0.5</v>
      </c>
      <c r="Z23" s="47">
        <f>SUMIFS('BLC Subcont'!$AE:$AE,'BLC Subcont'!$I:$I,AB$10,'BLC Subcont'!$R:$R,"U1906")</f>
        <v>2262</v>
      </c>
      <c r="AA23" s="249">
        <f>SUMIFS('BLC Subcont'!$BF:$BF,'BLC Subcont'!$I:$I,AB$10,'BLC Subcont'!$R:$R,"U1906")</f>
        <v>2262</v>
      </c>
      <c r="AB23" s="49">
        <f t="shared" si="60"/>
        <v>0.13214855320118479</v>
      </c>
      <c r="AC23" s="49">
        <f t="shared" si="61"/>
        <v>0.5</v>
      </c>
      <c r="AD23" s="42">
        <f>SUMIFS('BLC Subcont'!$AE:$AE,'BLC Subcont'!$I:$I,AF$10,'BLC Subcont'!$R:$R,"U1906")</f>
        <v>3984</v>
      </c>
      <c r="AE23" s="249">
        <f>SUMIFS('BLC Subcont'!$BF:$BF,'BLC Subcont'!$I:$I,AF$10,'BLC Subcont'!$R:$R,"U1906")</f>
        <v>3984</v>
      </c>
      <c r="AF23" s="50">
        <f t="shared" si="62"/>
        <v>0.23274970643391699</v>
      </c>
      <c r="AG23" s="49">
        <f t="shared" si="63"/>
        <v>0.5</v>
      </c>
      <c r="AH23" s="42">
        <f>SUMIFS('BLC Subcont'!$AE:$AE,'BLC Subcont'!$I:$I,AJ$10,'BLC Subcont'!$R:$R,"U1906")</f>
        <v>2880</v>
      </c>
      <c r="AI23" s="249">
        <f>SUMIFS('BLC Subcont'!$BF:$BF,'BLC Subcont'!$I:$I,AJ$10,'BLC Subcont'!$R:$R,"U1906")</f>
        <v>2880</v>
      </c>
      <c r="AJ23" s="50">
        <f t="shared" si="64"/>
        <v>0.16825279983174721</v>
      </c>
      <c r="AK23" s="49">
        <f t="shared" si="65"/>
        <v>0.5</v>
      </c>
      <c r="AL23" s="42">
        <f>SUMIFS('BLC Subcont'!$AE:$AE,'BLC Subcont'!$I:$I,AN$10,'BLC Subcont'!$R:$R,"U1906")</f>
        <v>1980</v>
      </c>
      <c r="AM23" s="249">
        <f>SUMIFS('BLC Subcont'!$BF:$BF,'BLC Subcont'!$I:$I,AN$10,'BLC Subcont'!$R:$R,"U1906")</f>
        <v>1980</v>
      </c>
      <c r="AN23" s="50">
        <f t="shared" si="66"/>
        <v>0.1156737998843262</v>
      </c>
      <c r="AO23" s="49">
        <f t="shared" si="67"/>
        <v>0.5</v>
      </c>
      <c r="AP23" s="42">
        <f>SUMIFS('BLC Subcont'!$AE:$AE,'BLC Subcont'!$I:$I,AR$10,'BLC Subcont'!$R:$R,"U1906")</f>
        <v>156</v>
      </c>
      <c r="AQ23" s="249">
        <f>SUMIFS('BLC Subcont'!$BF:$BF,'BLC Subcont'!$I:$I,AR$10,'BLC Subcont'!$R:$R,"U1906")</f>
        <v>156</v>
      </c>
      <c r="AR23" s="50">
        <f t="shared" si="68"/>
        <v>9.1136933242196416E-3</v>
      </c>
      <c r="AS23" s="49">
        <f t="shared" si="69"/>
        <v>0.5</v>
      </c>
      <c r="AT23" s="42">
        <f>SUMIFS('BLC Subcont'!$AE:$AE,'BLC Subcont'!$I:$I,AV$10,'BLC Subcont'!$R:$R,"U1906")</f>
        <v>3300</v>
      </c>
      <c r="AU23" s="249">
        <f>SUMIFS('BLC Subcont'!$BF:$BF,'BLC Subcont'!$I:$I,AV$10,'BLC Subcont'!$R:$R,"U1906")</f>
        <v>3300</v>
      </c>
      <c r="AV23" s="50">
        <f t="shared" si="70"/>
        <v>0.19278966647387702</v>
      </c>
      <c r="AW23" s="49">
        <f t="shared" si="71"/>
        <v>0.5</v>
      </c>
      <c r="AX23" s="42">
        <f>SUMIFS('BLC Subcont'!$AE:$AE,'BLC Subcont'!$I:$I,AZ$10,'BLC Subcont'!$R:$R,"U1906")</f>
        <v>0</v>
      </c>
      <c r="AY23" s="48">
        <f>SUMIFS('BLC Subcont'!$BF:$BF,'BLC Subcont'!$I:$I,AZ$10,'BLC Subcont'!$R:$R,"U1906")</f>
        <v>0</v>
      </c>
      <c r="AZ23" s="50">
        <f t="shared" si="72"/>
        <v>0</v>
      </c>
      <c r="BA23" s="49">
        <f t="shared" si="73"/>
        <v>0</v>
      </c>
      <c r="BB23" s="42">
        <f>SUMIFS('BLC Subcont'!$AE:$AE,'BLC Subcont'!$I:$I,BD$10,'BLC Subcont'!$R:$R,"U1906")</f>
        <v>0</v>
      </c>
      <c r="BC23" s="48">
        <f>SUMIFS('BLC Subcont'!$BF:$BF,'BLC Subcont'!$I:$I,BD$10,'BLC Subcont'!$R:$R,"U1906")</f>
        <v>0</v>
      </c>
      <c r="BD23" s="50">
        <f t="shared" si="74"/>
        <v>0</v>
      </c>
      <c r="BE23" s="50">
        <f t="shared" si="75"/>
        <v>0</v>
      </c>
      <c r="BI23" s="42">
        <f t="shared" si="125"/>
        <v>3300</v>
      </c>
      <c r="BJ23" s="249">
        <f t="shared" si="126"/>
        <v>3300</v>
      </c>
      <c r="BK23" s="50">
        <f t="shared" si="76"/>
        <v>0.19278966647387702</v>
      </c>
      <c r="BL23" s="49">
        <f t="shared" si="77"/>
        <v>0.5</v>
      </c>
      <c r="BM23" s="42">
        <f t="shared" si="78"/>
        <v>0</v>
      </c>
      <c r="BN23" s="249">
        <f t="shared" si="79"/>
        <v>0</v>
      </c>
      <c r="BO23" s="50">
        <f t="shared" si="80"/>
        <v>0</v>
      </c>
      <c r="BP23" s="50">
        <f t="shared" si="81"/>
        <v>0</v>
      </c>
      <c r="BQ23" s="42">
        <f>SUMIFS(RCCP!$HX$8:$HX$136,
RCCP!$A$8:$A$136,$A23,
RCCP!$C$8:$C$136,$B23
)+
(SUMIFS(RCCP!$IC$8:$IC$136,
RCCP!$A$8:$A$136,$A23,
RCCP!$C$8:$C$136,$B23)/4)</f>
        <v>0</v>
      </c>
      <c r="BR23" s="48">
        <f>SUMIFS(RCCP!$HX$8:$HX$136,
RCCP!$A$8:$A$136,$A23,
RCCP!$C$8:$C$136,$B23
)+
(SUMIFS(RCCP!$IC$8:$IC$136,
RCCP!$A$8:$A$136,$A23,
RCCP!$C$8:$C$136,$B23)/4)</f>
        <v>0</v>
      </c>
      <c r="BS23" s="49">
        <f t="shared" si="82"/>
        <v>0</v>
      </c>
      <c r="BT23" s="50">
        <f t="shared" si="83"/>
        <v>0</v>
      </c>
      <c r="BU23" s="47">
        <f>SUMIFS(RCCP!$HY$8:$HY$136,
RCCP!$A$8:$A$136,$A23,
RCCP!$C$8:$C$136,$B23
)+
(SUMIFS(RCCP!$IC$8:$IC$136,
RCCP!$A$8:$A$136,$A23,
RCCP!$C$8:$C$136,$B23)/4)</f>
        <v>0</v>
      </c>
      <c r="BV23" s="48">
        <f>SUMIFS(RCCP!$HY$8:$HY$136,
RCCP!$A$8:$A$136,$A23,
RCCP!$C$8:$C$136,$B23
)+
(SUMIFS(RCCP!$IC$8:$IC$136,
RCCP!$A$8:$A$136,$A23,
RCCP!$C$8:$C$136,$B23)/4)</f>
        <v>0</v>
      </c>
      <c r="BW23" s="50">
        <f t="shared" si="127"/>
        <v>0</v>
      </c>
      <c r="BX23" s="50">
        <f t="shared" si="85"/>
        <v>0</v>
      </c>
      <c r="BY23" s="42">
        <f>SUMIFS(RCCP!$HZ$8:$HZ$136,
RCCP!$A$8:$A$136,$A23,
RCCP!$C$8:$C$136,$B23
)+
(SUMIFS(RCCP!$IC$8:$IC$136,
RCCP!$A$8:$A$136,$A23,
RCCP!$C$8:$C$136,$B23)/4)</f>
        <v>1494</v>
      </c>
      <c r="BZ23" s="249">
        <f>SUMIFS(RCCP!$HZ$8:$HZ$136,
RCCP!$A$8:$A$136,$A23,
RCCP!$C$8:$C$136,$B23
)+
(SUMIFS(RCCP!$IC$8:$IC$136,
RCCP!$A$8:$A$136,$A23,
RCCP!$C$8:$C$136,$B23)/4)</f>
        <v>1494</v>
      </c>
      <c r="CA23" s="50">
        <f t="shared" si="128"/>
        <v>8.7281139912718866E-2</v>
      </c>
      <c r="CB23" s="50">
        <f t="shared" si="87"/>
        <v>0.5</v>
      </c>
      <c r="CC23" s="42">
        <f>SUMIFS(RCCP!$IA$8:$IA$136,
RCCP!$A$8:$A$136,$A23,
RCCP!$C$8:$C$136,$B23
)+
(SUMIFS(RCCP!$IC$8:$IC$136,
RCCP!$A$8:$A$136,$A23,
RCCP!$C$8:$C$136,$B23)/4)</f>
        <v>2388</v>
      </c>
      <c r="CD23" s="249">
        <f>SUMIFS(RCCP!$IA$8:$IA$136,
RCCP!$A$8:$A$136,$A23,
RCCP!$C$8:$C$136,$B23
)+
(SUMIFS(RCCP!$IC$8:$IC$136,
RCCP!$A$8:$A$136,$A23,
RCCP!$C$8:$C$136,$B23)/4)</f>
        <v>2388</v>
      </c>
      <c r="CE23" s="50">
        <f t="shared" si="129"/>
        <v>0.13950961319382374</v>
      </c>
      <c r="CF23" s="50">
        <f t="shared" si="89"/>
        <v>0.5</v>
      </c>
      <c r="CG23" s="47">
        <f>SUMIFS(RCCP!$IF$8:$IF$136,
RCCP!$A$8:$A$136,$A23,
RCCP!$C$8:$C$136,$B23
)+
(SUMIFS(RCCP!$IK$8:$IK$136,
RCCP!$A$8:$A$136,$A23,
RCCP!$C$8:$C$136,$B23)/4)</f>
        <v>144</v>
      </c>
      <c r="CH23" s="249">
        <f>SUMIFS(RCCP!$IF$8:$IF$136,
RCCP!$A$8:$A$136,$A23,
RCCP!$C$8:$C$136,$B23
)+
(SUMIFS(RCCP!$IK$8:$IK$136,
RCCP!$A$8:$A$136,$A23,
RCCP!$C$8:$C$136,$B23)/4)</f>
        <v>144</v>
      </c>
      <c r="CI23" s="49">
        <f t="shared" si="130"/>
        <v>8.4126399915873604E-3</v>
      </c>
      <c r="CJ23" s="50">
        <f t="shared" si="91"/>
        <v>0.5</v>
      </c>
      <c r="CK23" s="42">
        <f>SUMIFS(RCCP!$IG$8:$IG$136,
RCCP!$A$8:$A$136,$A23,
RCCP!$C$8:$C$136,$B23
)+
(SUMIFS(RCCP!$IK$8:$IK$136,
RCCP!$A$8:$A$136,$A23,
RCCP!$C$8:$C$136,$B23)/4)</f>
        <v>0</v>
      </c>
      <c r="CL23" s="249">
        <f>SUMIFS(RCCP!$IG$8:$IG$136,
RCCP!$A$8:$A$136,$A23,
RCCP!$C$8:$C$136,$B23
)+
(SUMIFS(RCCP!$IK$8:$IK$136,
RCCP!$A$8:$A$136,$A23,
RCCP!$C$8:$C$136,$B23)/4)</f>
        <v>0</v>
      </c>
      <c r="CM23" s="50">
        <f t="shared" si="131"/>
        <v>0</v>
      </c>
      <c r="CN23" s="50">
        <f t="shared" si="93"/>
        <v>0</v>
      </c>
      <c r="CO23" s="42">
        <f>SUMIFS(RCCP!$IH$8:$IH$136,
RCCP!$A$8:$A$136,$A23,
RCCP!$C$8:$C$136,$B23
)+
(SUMIFS(RCCP!$IK$8:$IK$136,
RCCP!$A$8:$A$136,$A23,
RCCP!$C$8:$C$136,$B23)/4)</f>
        <v>0</v>
      </c>
      <c r="CP23" s="249">
        <f>SUMIFS(RCCP!$IH$8:$IH$136,
RCCP!$A$8:$A$136,$A23,
RCCP!$C$8:$C$136,$B23
)+
(SUMIFS(RCCP!$IK$8:$IK$136,
RCCP!$A$8:$A$136,$A23,
RCCP!$C$8:$C$136,$B23)/4)</f>
        <v>0</v>
      </c>
      <c r="CQ23" s="50">
        <f t="shared" si="132"/>
        <v>0</v>
      </c>
      <c r="CR23" s="50">
        <f t="shared" si="95"/>
        <v>0</v>
      </c>
      <c r="CS23" s="42">
        <f>SUMIFS(RCCP!$II$8:$II$136,
RCCP!$A$8:$A$136,$A23,
RCCP!$C$8:$C$136,$B23
)+
(SUMIFS(RCCP!$IK$8:$IK$136,
RCCP!$A$8:$A$136,$A23,
RCCP!$C$8:$C$136,$B23)/4)</f>
        <v>0</v>
      </c>
      <c r="CT23" s="249">
        <f>SUMIFS(RCCP!$II$8:$II$136,
RCCP!$A$8:$A$136,$A23,
RCCP!$C$8:$C$136,$B23
)+
(SUMIFS(RCCP!$IK$8:$IK$136,
RCCP!$A$8:$A$136,$A23,
RCCP!$C$8:$C$136,$B23)/4)</f>
        <v>0</v>
      </c>
      <c r="CU23" s="50">
        <f t="shared" si="133"/>
        <v>0</v>
      </c>
      <c r="CV23" s="50">
        <f t="shared" si="97"/>
        <v>0</v>
      </c>
      <c r="CW23" s="47">
        <f>SUMIFS(RCCP!$IN$8:$IN$136,
RCCP!$A$8:$A$136,$A23,
RCCP!$C$8:$C$136,$B23
)+
(SUMIFS(RCCP!$IT$8:$IT$136,
RCCP!$A$8:$A$136,$A23,
RCCP!$C$8:$C$136,$B23)/5)</f>
        <v>0</v>
      </c>
      <c r="CX23" s="249">
        <f>SUMIFS(RCCP!$IN$8:$IN$136,
RCCP!$A$8:$A$136,$A23,
RCCP!$C$8:$C$136,$B23
)+
(SUMIFS(RCCP!$IT$8:$IT$136,
RCCP!$A$8:$A$136,$A23,
RCCP!$C$8:$C$136,$B23)/5)</f>
        <v>0</v>
      </c>
      <c r="CY23" s="49">
        <f t="shared" si="134"/>
        <v>0</v>
      </c>
      <c r="CZ23" s="50">
        <f t="shared" si="99"/>
        <v>0</v>
      </c>
      <c r="DA23" s="42">
        <f>SUMIFS(RCCP!$IO$8:$IO$136,
RCCP!$A$8:$A$136,$A23,
RCCP!$C$8:$C$136,$B23
)+
(SUMIFS(RCCP!$IT$8:$IT$136,
RCCP!$A$8:$A$136,$A23,
RCCP!$C$8:$C$136,$B23)/5)</f>
        <v>0</v>
      </c>
      <c r="DB23" s="249">
        <f>SUMIFS(RCCP!$IO$8:$IO$136,
RCCP!$A$8:$A$136,$A23,
RCCP!$C$8:$C$136,$B23
)+
(SUMIFS(RCCP!$IT$8:$IT$136,
RCCP!$A$8:$A$136,$A23,
RCCP!$C$8:$C$136,$B23)/5)</f>
        <v>0</v>
      </c>
      <c r="DC23" s="50">
        <f t="shared" si="135"/>
        <v>0</v>
      </c>
      <c r="DD23" s="50">
        <f t="shared" si="101"/>
        <v>0</v>
      </c>
      <c r="DE23" s="42">
        <f>SUMIFS(RCCP!$IP$8:$IP$136,
RCCP!$A$8:$A$136,$A23,
RCCP!$C$8:$C$136,$B23
)+
(SUMIFS(RCCP!$IT$8:$IT$136,
RCCP!$A$8:$A$136,$A23,
RCCP!$C$8:$C$136,$B23)/5)</f>
        <v>0</v>
      </c>
      <c r="DF23" s="249">
        <f>SUMIFS(RCCP!$IP$8:$IP$136,
RCCP!$A$8:$A$136,$A23,
RCCP!$C$8:$C$136,$B23
)+
(SUMIFS(RCCP!$IT$8:$IT$136,
RCCP!$A$8:$A$136,$A23,
RCCP!$C$8:$C$136,$B23)/5)</f>
        <v>0</v>
      </c>
      <c r="DG23" s="50">
        <f t="shared" si="136"/>
        <v>0</v>
      </c>
      <c r="DH23" s="50">
        <f t="shared" si="103"/>
        <v>0</v>
      </c>
      <c r="DI23" s="42">
        <f>SUMIFS(RCCP!$IQ$8:$IQ$136,
RCCP!$A$8:$A$136,$A23,
RCCP!$C$8:$C$136,$B23
)+
(SUMIFS(RCCP!$IT$8:$IT$136,
RCCP!$A$8:$A$136,$A23,
RCCP!$C$8:$C$136,$B23)/5)</f>
        <v>0</v>
      </c>
      <c r="DJ23" s="249">
        <f>SUMIFS(RCCP!$IQ$8:$IQ$136,
RCCP!$A$8:$A$136,$A23,
RCCP!$C$8:$C$136,$B23
)+
(SUMIFS(RCCP!$IT$8:$IT$136,
RCCP!$A$8:$A$136,$A23,
RCCP!$C$8:$C$136,$B23)/5)</f>
        <v>0</v>
      </c>
      <c r="DK23" s="50">
        <f t="shared" si="137"/>
        <v>0</v>
      </c>
      <c r="DL23" s="50">
        <f t="shared" si="105"/>
        <v>0</v>
      </c>
      <c r="DM23" s="42">
        <f>SUMIFS(RCCP!$IR$8:$IR$136,
RCCP!$A$8:$A$136,$A23,
RCCP!$C$8:$C$136,$B23
)+
(SUMIFS(RCCP!$IT$8:$IT$136,
RCCP!$A$8:$A$136,$A23,
RCCP!$C$8:$C$136,$B23)/5)</f>
        <v>0</v>
      </c>
      <c r="DN23" s="249">
        <f>SUMIFS(RCCP!$IR$8:$IR$136,
RCCP!$A$8:$A$136,$A23,
RCCP!$C$8:$C$136,$B23
)+
(SUMIFS(RCCP!$IT$8:$IT$136,
RCCP!$A$8:$A$136,$A23,
RCCP!$C$8:$C$136,$B23)/5)</f>
        <v>0</v>
      </c>
      <c r="DO23" s="50">
        <f t="shared" si="138"/>
        <v>0</v>
      </c>
      <c r="DP23" s="50">
        <f t="shared" si="107"/>
        <v>0</v>
      </c>
      <c r="DQ23" s="47">
        <f>SUMIFS(RCCP!$IW$8:$IW$136,
RCCP!$A$8:$A$136,$A23,
RCCP!$C$8:$C$136,$B23
)+
(SUMIFS(RCCP!$JB$8:$JB$136,
RCCP!$A$8:$A$136,$A23,
RCCP!$C$8:$C$136,$B23)/4)</f>
        <v>0</v>
      </c>
      <c r="DR23" s="249">
        <f>SUMIFS(RCCP!$IW$8:$IW$136,
RCCP!$A$8:$A$136,$A23,
RCCP!$C$8:$C$136,$B23
)+
(SUMIFS(RCCP!$JB$8:$JB$136,
RCCP!$A$8:$A$136,$A23,
RCCP!$C$8:$C$136,$B23)/4)</f>
        <v>0</v>
      </c>
      <c r="DS23" s="49">
        <f t="shared" si="139"/>
        <v>0</v>
      </c>
      <c r="DT23" s="50">
        <f t="shared" si="109"/>
        <v>0</v>
      </c>
      <c r="DU23" s="42">
        <f>SUMIFS(RCCP!$IX$8:$IX$136,
RCCP!$A$8:$A$136,$A23,
RCCP!$C$8:$C$136,$B23
)+
(SUMIFS(RCCP!$JB$8:$JB$136,
RCCP!$A$8:$A$136,$A23,
RCCP!$C$8:$C$136,$B23)/4)</f>
        <v>750</v>
      </c>
      <c r="DV23" s="249">
        <f>SUMIFS(RCCP!$IX$8:$IX$136,
RCCP!$A$8:$A$136,$A23,
RCCP!$C$8:$C$136,$B23
)+
(SUMIFS(RCCP!$JB$8:$JB$136,
RCCP!$A$8:$A$136,$A23,
RCCP!$C$8:$C$136,$B23)/4)</f>
        <v>750</v>
      </c>
      <c r="DW23" s="50">
        <f t="shared" si="140"/>
        <v>4.3815833289517506E-2</v>
      </c>
      <c r="DX23" s="50">
        <f t="shared" si="111"/>
        <v>0.5</v>
      </c>
      <c r="DY23" s="42">
        <f>SUMIFS(RCCP!$IY$8:$IY$136,
RCCP!$A$8:$A$136,$A23,
RCCP!$C$8:$C$136,$B23
)+
(SUMIFS(RCCP!$JB$8:$JB$136,
RCCP!$A$8:$A$136,$A23,
RCCP!$C$8:$C$136,$B23)/4)</f>
        <v>0</v>
      </c>
      <c r="DZ23" s="249">
        <f>SUMIFS(RCCP!$IY$8:$IY$136,
RCCP!$A$8:$A$136,$A23,
RCCP!$C$8:$C$136,$B23
)+
(SUMIFS(RCCP!$JB$8:$JB$136,
RCCP!$A$8:$A$136,$A23,
RCCP!$C$8:$C$136,$B23)/4)</f>
        <v>0</v>
      </c>
      <c r="EA23" s="50">
        <f t="shared" si="141"/>
        <v>0</v>
      </c>
      <c r="EB23" s="50">
        <f t="shared" si="113"/>
        <v>0</v>
      </c>
      <c r="EC23" s="42">
        <f>SUMIFS(RCCP!$IZ$8:$IZ$136,
RCCP!$A$8:$A$136,$A23,
RCCP!$C$8:$C$136,$B23
)+
(SUMIFS(RCCP!$JB$8:$JB$136,
RCCP!$A$8:$A$136,$A23,
RCCP!$C$8:$C$136,$B23)/4)</f>
        <v>0</v>
      </c>
      <c r="ED23" s="249">
        <f>SUMIFS(RCCP!$IZ$8:$IZ$136,
RCCP!$A$8:$A$136,$A23,
RCCP!$C$8:$C$136,$B23
)+
(SUMIFS(RCCP!$JB$8:$JB$136,
RCCP!$A$8:$A$136,$A23,
RCCP!$C$8:$C$136,$B23)/4)</f>
        <v>0</v>
      </c>
      <c r="EE23" s="50">
        <f t="shared" si="142"/>
        <v>0</v>
      </c>
      <c r="EF23" s="50">
        <f t="shared" si="115"/>
        <v>0</v>
      </c>
      <c r="EG23" s="47">
        <f>SUMIFS(RCCP!$JE$8:$JE$136,
RCCP!$A$8:$A$136,$A23,
RCCP!$C$8:$C$136,$B23
)+
(SUMIFS(RCCP!$JJ$8:$JJ$136,
RCCP!$A$8:$A$136,$A23,
RCCP!$C$8:$C$136,$B23)/4)</f>
        <v>0</v>
      </c>
      <c r="EH23" s="249">
        <f>SUMIFS(RCCP!$JE$8:$JE$136,
RCCP!$A$8:$A$136,$A23,
RCCP!$C$8:$C$136,$B23
)+
(SUMIFS(RCCP!$JJ$8:$JJ$136,
RCCP!$A$8:$A$136,$A23,
RCCP!$C$8:$C$136,$B23)/4)</f>
        <v>0</v>
      </c>
      <c r="EI23" s="49">
        <f t="shared" si="143"/>
        <v>0</v>
      </c>
      <c r="EJ23" s="50">
        <f t="shared" si="117"/>
        <v>0</v>
      </c>
      <c r="EK23" s="42">
        <f>SUMIFS(RCCP!$JF$8:$JF$136,
RCCP!$A$8:$A$136,$A23,
RCCP!$C$8:$C$136,$B23
)+
(SUMIFS(RCCP!$JJ$8:$JJ$136,
RCCP!$A$8:$A$136,$A23,
RCCP!$C$8:$C$136,$B23)/4)</f>
        <v>0</v>
      </c>
      <c r="EL23" s="249">
        <f>SUMIFS(RCCP!$JF$8:$JF$136,
RCCP!$A$8:$A$136,$A23,
RCCP!$C$8:$C$136,$B23
)+
(SUMIFS(RCCP!$JJ$8:$JJ$136,
RCCP!$A$8:$A$136,$A23,
RCCP!$C$8:$C$136,$B23)/4)</f>
        <v>0</v>
      </c>
      <c r="EM23" s="50">
        <f t="shared" si="144"/>
        <v>0</v>
      </c>
      <c r="EN23" s="50">
        <f t="shared" si="119"/>
        <v>0</v>
      </c>
      <c r="EO23" s="42">
        <f>SUMIFS(RCCP!$JG$8:$JG$136,
RCCP!$A$8:$A$136,$A23,
RCCP!$C$8:$C$136,$B23
)+
(SUMIFS(RCCP!$JJ$8:$JJ$136,
RCCP!$A$8:$A$136,$A23,
RCCP!$C$8:$C$136,$B23)/4)</f>
        <v>0</v>
      </c>
      <c r="EP23" s="249">
        <f>SUMIFS(RCCP!$JG$8:$JG$136,
RCCP!$A$8:$A$136,$A23,
RCCP!$C$8:$C$136,$B23
)+
(SUMIFS(RCCP!$JJ$8:$JJ$136,
RCCP!$A$8:$A$136,$A23,
RCCP!$C$8:$C$136,$B23)/4)</f>
        <v>0</v>
      </c>
      <c r="EQ23" s="50">
        <f t="shared" si="145"/>
        <v>0</v>
      </c>
      <c r="ER23" s="50">
        <f t="shared" si="121"/>
        <v>0</v>
      </c>
      <c r="ES23" s="42">
        <f>SUMIFS(RCCP!$JH$8:$JH$136,
RCCP!$A$8:$A$136,$A23,
RCCP!$C$8:$C$136,$B23
)+
(SUMIFS(RCCP!$JJ$8:$JJ$136,
RCCP!$A$8:$A$136,$A23,
RCCP!$C$8:$C$136,$B23)/4)</f>
        <v>0</v>
      </c>
      <c r="ET23" s="249">
        <f>SUMIFS(RCCP!$JH$8:$JH$136,
RCCP!$A$8:$A$136,$A23,
RCCP!$C$8:$C$136,$B23
)+
(SUMIFS(RCCP!$JJ$8:$JJ$136,
RCCP!$A$8:$A$136,$A23,
RCCP!$C$8:$C$136,$B23)/4)</f>
        <v>0</v>
      </c>
      <c r="EU23" s="50">
        <f t="shared" si="146"/>
        <v>0</v>
      </c>
      <c r="EV23" s="50">
        <f t="shared" si="123"/>
        <v>0</v>
      </c>
    </row>
    <row r="24" spans="1:152" ht="20.149999999999999" customHeight="1" x14ac:dyDescent="0.35">
      <c r="A24" s="53">
        <v>1906</v>
      </c>
      <c r="B24" s="54" t="s">
        <v>32</v>
      </c>
      <c r="C24" s="39" t="s">
        <v>28</v>
      </c>
      <c r="D24" s="39">
        <v>34</v>
      </c>
      <c r="E24" s="55">
        <v>5.7</v>
      </c>
      <c r="F24" s="39">
        <v>7</v>
      </c>
      <c r="G24" s="39">
        <v>3</v>
      </c>
      <c r="H24" s="40">
        <f t="shared" si="51"/>
        <v>4069.8</v>
      </c>
      <c r="I24" s="41">
        <f t="shared" si="52"/>
        <v>714</v>
      </c>
      <c r="J24" s="42">
        <f>SUMIFS('BLC Subcont'!$AE:$AE,'BLC Subcont'!$I:$I,L$10,'BLC Subcont'!$R:$R,"U1906")</f>
        <v>0</v>
      </c>
      <c r="K24" s="43">
        <f>SUMIFS('BLC Subcont'!$AZ:$AZ,'BLC Subcont'!$I:$I,L$10,'BLC Subcont'!$R:$R,"U1906")</f>
        <v>0</v>
      </c>
      <c r="L24" s="50">
        <f t="shared" si="53"/>
        <v>0</v>
      </c>
      <c r="M24" s="42">
        <f>SUMIFS('BLC Subcont'!$AE:$AE,'BLC Subcont'!$I:$I,O$10,'BLC Subcont'!$R:$R,"U1906")</f>
        <v>0</v>
      </c>
      <c r="N24" s="43">
        <f>SUMIFS('BLC Subcont'!$AZ:$AZ,'BLC Subcont'!$I:$I,O$10,'BLC Subcont'!$R:$R,"U1906")</f>
        <v>0</v>
      </c>
      <c r="O24" s="50">
        <f t="shared" si="54"/>
        <v>0</v>
      </c>
      <c r="P24" s="42">
        <f>SUMIFS('BLC Subcont'!$AE:$AE,'BLC Subcont'!$I:$I,R$10,'BLC Subcont'!$R:$R,"U1906")</f>
        <v>894</v>
      </c>
      <c r="Q24" s="43">
        <f>SUMIFS('BLC Subcont'!$AZ:$AZ,'BLC Subcont'!$I:$I,R$10,'BLC Subcont'!$R:$R,"U1906")</f>
        <v>894</v>
      </c>
      <c r="R24" s="50">
        <f t="shared" si="55"/>
        <v>0</v>
      </c>
      <c r="S24" s="42">
        <f>SUMIFS('BLC Subcont'!$AE:$AE,'BLC Subcont'!$I:$I,U$10,'BLC Subcont'!$R:$R,"U1906")</f>
        <v>3036</v>
      </c>
      <c r="T24" s="43">
        <f>SUMIFS('BLC Subcont'!$AZ:$AZ,'BLC Subcont'!$I:$I,U$10,'BLC Subcont'!$R:$R,"U1906")</f>
        <v>3036</v>
      </c>
      <c r="U24" s="50">
        <f t="shared" si="56"/>
        <v>0.74598260356774282</v>
      </c>
      <c r="V24" s="47">
        <f t="shared" si="124"/>
        <v>3930</v>
      </c>
      <c r="W24" s="51">
        <f t="shared" si="57"/>
        <v>3930</v>
      </c>
      <c r="X24" s="52">
        <f t="shared" si="58"/>
        <v>0.96564941766180157</v>
      </c>
      <c r="Y24" s="52">
        <f t="shared" si="59"/>
        <v>1</v>
      </c>
      <c r="Z24" s="47">
        <f>SUMIFS('BLC Subcont'!$AE:$AE,'BLC Subcont'!$I:$I,AB$10,'BLC Subcont'!$R:$R,"U1906")</f>
        <v>2262</v>
      </c>
      <c r="AA24" s="249">
        <f>SUMIFS('BLC Subcont'!$AZ:$AZ,'BLC Subcont'!$I:$I,AB$10,'BLC Subcont'!$R:$R,"U1906")</f>
        <v>2136</v>
      </c>
      <c r="AB24" s="49">
        <f t="shared" si="60"/>
        <v>0.52484151555358982</v>
      </c>
      <c r="AC24" s="49">
        <f t="shared" si="61"/>
        <v>1</v>
      </c>
      <c r="AD24" s="42">
        <f>SUMIFS('BLC Subcont'!$AE:$AE,'BLC Subcont'!$I:$I,AF$10,'BLC Subcont'!$R:$R,"U1906")</f>
        <v>3984</v>
      </c>
      <c r="AE24" s="249">
        <f>SUMIFS('BLC Subcont'!$AZ:$AZ,'BLC Subcont'!$I:$I,AF$10,'BLC Subcont'!$R:$R,"U1906")</f>
        <v>3984</v>
      </c>
      <c r="AF24" s="50">
        <f t="shared" si="62"/>
        <v>0.9789178829426507</v>
      </c>
      <c r="AG24" s="49">
        <f t="shared" si="63"/>
        <v>1</v>
      </c>
      <c r="AH24" s="42">
        <f>SUMIFS('BLC Subcont'!$AE:$AE,'BLC Subcont'!$I:$I,AJ$10,'BLC Subcont'!$R:$R,"U1906")</f>
        <v>2880</v>
      </c>
      <c r="AI24" s="249">
        <f>SUMIFS('BLC Subcont'!$AZ:$AZ,'BLC Subcont'!$I:$I,AJ$10,'BLC Subcont'!$R:$R,"U1906")</f>
        <v>2880</v>
      </c>
      <c r="AJ24" s="50">
        <f t="shared" si="64"/>
        <v>0.70765148164528968</v>
      </c>
      <c r="AK24" s="49">
        <f t="shared" si="65"/>
        <v>1</v>
      </c>
      <c r="AL24" s="42">
        <f>SUMIFS('BLC Subcont'!$AE:$AE,'BLC Subcont'!$I:$I,AN$10,'BLC Subcont'!$R:$R,"U1906")</f>
        <v>1980</v>
      </c>
      <c r="AM24" s="249">
        <f>SUMIFS('BLC Subcont'!$AZ:$AZ,'BLC Subcont'!$I:$I,AN$10,'BLC Subcont'!$R:$R,"U1906")</f>
        <v>1980</v>
      </c>
      <c r="AN24" s="50">
        <f t="shared" si="66"/>
        <v>0.48651039363113663</v>
      </c>
      <c r="AO24" s="49">
        <f t="shared" si="67"/>
        <v>0.5</v>
      </c>
      <c r="AP24" s="42">
        <f>SUMIFS('BLC Subcont'!$AE:$AE,'BLC Subcont'!$I:$I,AR$10,'BLC Subcont'!$R:$R,"U1906")</f>
        <v>156</v>
      </c>
      <c r="AQ24" s="249">
        <f>SUMIFS('BLC Subcont'!$AZ:$AZ,'BLC Subcont'!$I:$I,AR$10,'BLC Subcont'!$R:$R,"U1906")</f>
        <v>156</v>
      </c>
      <c r="AR24" s="50">
        <f t="shared" si="68"/>
        <v>3.8331121922453193E-2</v>
      </c>
      <c r="AS24" s="49">
        <f t="shared" si="69"/>
        <v>0.5</v>
      </c>
      <c r="AT24" s="42">
        <f>SUMIFS('BLC Subcont'!$AE:$AE,'BLC Subcont'!$I:$I,AV$10,'BLC Subcont'!$R:$R,"U1906")</f>
        <v>3300</v>
      </c>
      <c r="AU24" s="249">
        <f>SUMIFS('BLC Subcont'!$AZ:$AZ,'BLC Subcont'!$I:$I,AV$10,'BLC Subcont'!$R:$R,"U1906")</f>
        <v>3300</v>
      </c>
      <c r="AV24" s="50">
        <f t="shared" si="70"/>
        <v>0.81085065605189444</v>
      </c>
      <c r="AW24" s="49">
        <f t="shared" si="71"/>
        <v>1</v>
      </c>
      <c r="AX24" s="42">
        <f>SUMIFS('BLC Subcont'!$AE:$AE,'BLC Subcont'!$I:$I,AZ$10,'BLC Subcont'!$R:$R,"U1906")</f>
        <v>0</v>
      </c>
      <c r="AY24" s="48">
        <f>SUMIFS('BLC Subcont'!$AZ:$AZ,'BLC Subcont'!$I:$I,AZ$10,'BLC Subcont'!$R:$R,"U1906")</f>
        <v>0</v>
      </c>
      <c r="AZ24" s="50">
        <f t="shared" si="72"/>
        <v>0</v>
      </c>
      <c r="BA24" s="49">
        <f t="shared" si="73"/>
        <v>0</v>
      </c>
      <c r="BB24" s="42">
        <f>SUMIFS('BLC Subcont'!$AE:$AE,'BLC Subcont'!$I:$I,BD$10,'BLC Subcont'!$R:$R,"U1906")</f>
        <v>0</v>
      </c>
      <c r="BC24" s="48">
        <f>SUMIFS('BLC Subcont'!$AZ:$AZ,'BLC Subcont'!$I:$I,BD$10,'BLC Subcont'!$R:$R,"U1906")</f>
        <v>0</v>
      </c>
      <c r="BD24" s="50">
        <f t="shared" si="74"/>
        <v>0</v>
      </c>
      <c r="BE24" s="50">
        <f t="shared" si="75"/>
        <v>0</v>
      </c>
      <c r="BI24" s="42">
        <f t="shared" si="125"/>
        <v>3300</v>
      </c>
      <c r="BJ24" s="249">
        <f t="shared" si="126"/>
        <v>3300</v>
      </c>
      <c r="BK24" s="50">
        <f t="shared" si="76"/>
        <v>0.81085065605189444</v>
      </c>
      <c r="BL24" s="49">
        <f t="shared" si="77"/>
        <v>1</v>
      </c>
      <c r="BM24" s="42">
        <f t="shared" si="78"/>
        <v>0</v>
      </c>
      <c r="BN24" s="249">
        <f t="shared" si="79"/>
        <v>0</v>
      </c>
      <c r="BO24" s="50">
        <f t="shared" si="80"/>
        <v>0</v>
      </c>
      <c r="BP24" s="50">
        <f t="shared" si="81"/>
        <v>0</v>
      </c>
      <c r="BQ24" s="42">
        <f>SUMIFS(RCCP!$HX$8:$HX$136,
RCCP!$A$8:$A$136,$A24,
RCCP!$C$8:$C$136,$B24
)+
(SUMIFS(RCCP!$IC$8:$IC$136,
RCCP!$A$8:$A$136,$A24,
RCCP!$C$8:$C$136,$B24)/4)</f>
        <v>0</v>
      </c>
      <c r="BR24" s="48">
        <f>SUMIFS(RCCP!$HX$8:$HX$136,
RCCP!$A$8:$A$136,$A24,
RCCP!$C$8:$C$136,$B24
)+
(SUMIFS(RCCP!$IC$8:$IC$136,
RCCP!$A$8:$A$136,$A24,
RCCP!$C$8:$C$136,$B24)/4)</f>
        <v>0</v>
      </c>
      <c r="BS24" s="49">
        <f t="shared" si="82"/>
        <v>0</v>
      </c>
      <c r="BT24" s="50">
        <f t="shared" si="83"/>
        <v>0</v>
      </c>
      <c r="BU24" s="47">
        <f>SUMIFS(RCCP!$HY$8:$HY$136,
RCCP!$A$8:$A$136,$A24,
RCCP!$C$8:$C$136,$B24
)+
(SUMIFS(RCCP!$IC$8:$IC$136,
RCCP!$A$8:$A$136,$A24,
RCCP!$C$8:$C$136,$B24)/4)</f>
        <v>0</v>
      </c>
      <c r="BV24" s="48">
        <f>SUMIFS(RCCP!$HY$8:$HY$136,
RCCP!$A$8:$A$136,$A24,
RCCP!$C$8:$C$136,$B24
)+
(SUMIFS(RCCP!$IC$8:$IC$136,
RCCP!$A$8:$A$136,$A24,
RCCP!$C$8:$C$136,$B24)/4)</f>
        <v>0</v>
      </c>
      <c r="BW24" s="50">
        <f t="shared" si="127"/>
        <v>0</v>
      </c>
      <c r="BX24" s="50">
        <f t="shared" si="85"/>
        <v>0</v>
      </c>
      <c r="BY24" s="42">
        <f>SUMIFS(RCCP!$HZ$8:$HZ$136,
RCCP!$A$8:$A$136,$A24,
RCCP!$C$8:$C$136,$B24
)+
(SUMIFS(RCCP!$IC$8:$IC$136,
RCCP!$A$8:$A$136,$A24,
RCCP!$C$8:$C$136,$B24)/4)</f>
        <v>1494</v>
      </c>
      <c r="BZ24" s="249">
        <f>SUMIFS(RCCP!$HZ$8:$HZ$136,
RCCP!$A$8:$A$136,$A24,
RCCP!$C$8:$C$136,$B24
)+
(SUMIFS(RCCP!$IC$8:$IC$136,
RCCP!$A$8:$A$136,$A24,
RCCP!$C$8:$C$136,$B24)/4)</f>
        <v>1494</v>
      </c>
      <c r="CA24" s="50">
        <f t="shared" si="128"/>
        <v>0.36709420610349403</v>
      </c>
      <c r="CB24" s="50">
        <f t="shared" si="87"/>
        <v>0.5</v>
      </c>
      <c r="CC24" s="42">
        <f>SUMIFS(RCCP!$IA$8:$IA$136,
RCCP!$A$8:$A$136,$A24,
RCCP!$C$8:$C$136,$B24
)+
(SUMIFS(RCCP!$IC$8:$IC$136,
RCCP!$A$8:$A$136,$A24,
RCCP!$C$8:$C$136,$B24)/4)</f>
        <v>2388</v>
      </c>
      <c r="CD24" s="249">
        <f>SUMIFS(RCCP!$IA$8:$IA$136,
RCCP!$A$8:$A$136,$A24,
RCCP!$C$8:$C$136,$B24
)+
(SUMIFS(RCCP!$IC$8:$IC$136,
RCCP!$A$8:$A$136,$A24,
RCCP!$C$8:$C$136,$B24)/4)</f>
        <v>2388</v>
      </c>
      <c r="CE24" s="50">
        <f t="shared" si="129"/>
        <v>0.58676102019755272</v>
      </c>
      <c r="CF24" s="50">
        <f t="shared" si="89"/>
        <v>1</v>
      </c>
      <c r="CG24" s="47">
        <f>SUMIFS(RCCP!$IF$8:$IF$136,
RCCP!$A$8:$A$136,$A24,
RCCP!$C$8:$C$136,$B24
)+
(SUMIFS(RCCP!$IK$8:$IK$136,
RCCP!$A$8:$A$136,$A24,
RCCP!$C$8:$C$136,$B24)/4)</f>
        <v>144</v>
      </c>
      <c r="CH24" s="249">
        <f>SUMIFS(RCCP!$IF$8:$IF$136,
RCCP!$A$8:$A$136,$A24,
RCCP!$C$8:$C$136,$B24
)+
(SUMIFS(RCCP!$IK$8:$IK$136,
RCCP!$A$8:$A$136,$A24,
RCCP!$C$8:$C$136,$B24)/4)</f>
        <v>144</v>
      </c>
      <c r="CI24" s="49">
        <f t="shared" si="130"/>
        <v>3.538257408226448E-2</v>
      </c>
      <c r="CJ24" s="50">
        <f t="shared" si="91"/>
        <v>0.5</v>
      </c>
      <c r="CK24" s="42">
        <f>SUMIFS(RCCP!$IG$8:$IG$136,
RCCP!$A$8:$A$136,$A24,
RCCP!$C$8:$C$136,$B24
)+
(SUMIFS(RCCP!$IK$8:$IK$136,
RCCP!$A$8:$A$136,$A24,
RCCP!$C$8:$C$136,$B24)/4)</f>
        <v>0</v>
      </c>
      <c r="CL24" s="249">
        <f>SUMIFS(RCCP!$IG$8:$IG$136,
RCCP!$A$8:$A$136,$A24,
RCCP!$C$8:$C$136,$B24
)+
(SUMIFS(RCCP!$IK$8:$IK$136,
RCCP!$A$8:$A$136,$A24,
RCCP!$C$8:$C$136,$B24)/4)</f>
        <v>0</v>
      </c>
      <c r="CM24" s="50">
        <f t="shared" si="131"/>
        <v>0</v>
      </c>
      <c r="CN24" s="50">
        <f t="shared" si="93"/>
        <v>0</v>
      </c>
      <c r="CO24" s="42">
        <f>SUMIFS(RCCP!$IH$8:$IH$136,
RCCP!$A$8:$A$136,$A24,
RCCP!$C$8:$C$136,$B24
)+
(SUMIFS(RCCP!$IK$8:$IK$136,
RCCP!$A$8:$A$136,$A24,
RCCP!$C$8:$C$136,$B24)/4)</f>
        <v>0</v>
      </c>
      <c r="CP24" s="249">
        <f>SUMIFS(RCCP!$IH$8:$IH$136,
RCCP!$A$8:$A$136,$A24,
RCCP!$C$8:$C$136,$B24
)+
(SUMIFS(RCCP!$IK$8:$IK$136,
RCCP!$A$8:$A$136,$A24,
RCCP!$C$8:$C$136,$B24)/4)</f>
        <v>0</v>
      </c>
      <c r="CQ24" s="50">
        <f t="shared" si="132"/>
        <v>0</v>
      </c>
      <c r="CR24" s="50">
        <f t="shared" si="95"/>
        <v>0</v>
      </c>
      <c r="CS24" s="42">
        <f>SUMIFS(RCCP!$II$8:$II$136,
RCCP!$A$8:$A$136,$A24,
RCCP!$C$8:$C$136,$B24
)+
(SUMIFS(RCCP!$IK$8:$IK$136,
RCCP!$A$8:$A$136,$A24,
RCCP!$C$8:$C$136,$B24)/4)</f>
        <v>0</v>
      </c>
      <c r="CT24" s="249">
        <f>SUMIFS(RCCP!$II$8:$II$136,
RCCP!$A$8:$A$136,$A24,
RCCP!$C$8:$C$136,$B24
)+
(SUMIFS(RCCP!$IK$8:$IK$136,
RCCP!$A$8:$A$136,$A24,
RCCP!$C$8:$C$136,$B24)/4)</f>
        <v>0</v>
      </c>
      <c r="CU24" s="50">
        <f t="shared" si="133"/>
        <v>0</v>
      </c>
      <c r="CV24" s="50">
        <f t="shared" si="97"/>
        <v>0</v>
      </c>
      <c r="CW24" s="47">
        <f>SUMIFS(RCCP!$IN$8:$IN$136,
RCCP!$A$8:$A$136,$A24,
RCCP!$C$8:$C$136,$B24
)+
(SUMIFS(RCCP!$IT$8:$IT$136,
RCCP!$A$8:$A$136,$A24,
RCCP!$C$8:$C$136,$B24)/5)</f>
        <v>0</v>
      </c>
      <c r="CX24" s="249">
        <f>SUMIFS(RCCP!$IN$8:$IN$136,
RCCP!$A$8:$A$136,$A24,
RCCP!$C$8:$C$136,$B24
)+
(SUMIFS(RCCP!$IT$8:$IT$136,
RCCP!$A$8:$A$136,$A24,
RCCP!$C$8:$C$136,$B24)/5)</f>
        <v>0</v>
      </c>
      <c r="CY24" s="49">
        <f t="shared" si="134"/>
        <v>0</v>
      </c>
      <c r="CZ24" s="50">
        <f t="shared" si="99"/>
        <v>0</v>
      </c>
      <c r="DA24" s="42">
        <f>SUMIFS(RCCP!$IO$8:$IO$136,
RCCP!$A$8:$A$136,$A24,
RCCP!$C$8:$C$136,$B24
)+
(SUMIFS(RCCP!$IT$8:$IT$136,
RCCP!$A$8:$A$136,$A24,
RCCP!$C$8:$C$136,$B24)/5)</f>
        <v>0</v>
      </c>
      <c r="DB24" s="249">
        <f>SUMIFS(RCCP!$IO$8:$IO$136,
RCCP!$A$8:$A$136,$A24,
RCCP!$C$8:$C$136,$B24
)+
(SUMIFS(RCCP!$IT$8:$IT$136,
RCCP!$A$8:$A$136,$A24,
RCCP!$C$8:$C$136,$B24)/5)</f>
        <v>0</v>
      </c>
      <c r="DC24" s="50">
        <f t="shared" si="135"/>
        <v>0</v>
      </c>
      <c r="DD24" s="50">
        <f t="shared" si="101"/>
        <v>0</v>
      </c>
      <c r="DE24" s="42">
        <f>SUMIFS(RCCP!$IP$8:$IP$136,
RCCP!$A$8:$A$136,$A24,
RCCP!$C$8:$C$136,$B24
)+
(SUMIFS(RCCP!$IT$8:$IT$136,
RCCP!$A$8:$A$136,$A24,
RCCP!$C$8:$C$136,$B24)/5)</f>
        <v>0</v>
      </c>
      <c r="DF24" s="249">
        <f>SUMIFS(RCCP!$IP$8:$IP$136,
RCCP!$A$8:$A$136,$A24,
RCCP!$C$8:$C$136,$B24
)+
(SUMIFS(RCCP!$IT$8:$IT$136,
RCCP!$A$8:$A$136,$A24,
RCCP!$C$8:$C$136,$B24)/5)</f>
        <v>0</v>
      </c>
      <c r="DG24" s="50">
        <f t="shared" si="136"/>
        <v>0</v>
      </c>
      <c r="DH24" s="50">
        <f t="shared" si="103"/>
        <v>0</v>
      </c>
      <c r="DI24" s="42">
        <f>SUMIFS(RCCP!$IQ$8:$IQ$136,
RCCP!$A$8:$A$136,$A24,
RCCP!$C$8:$C$136,$B24
)+
(SUMIFS(RCCP!$IT$8:$IT$136,
RCCP!$A$8:$A$136,$A24,
RCCP!$C$8:$C$136,$B24)/5)</f>
        <v>0</v>
      </c>
      <c r="DJ24" s="249">
        <f>SUMIFS(RCCP!$IQ$8:$IQ$136,
RCCP!$A$8:$A$136,$A24,
RCCP!$C$8:$C$136,$B24
)+
(SUMIFS(RCCP!$IT$8:$IT$136,
RCCP!$A$8:$A$136,$A24,
RCCP!$C$8:$C$136,$B24)/5)</f>
        <v>0</v>
      </c>
      <c r="DK24" s="50">
        <f t="shared" si="137"/>
        <v>0</v>
      </c>
      <c r="DL24" s="50">
        <f t="shared" si="105"/>
        <v>0</v>
      </c>
      <c r="DM24" s="42">
        <f>SUMIFS(RCCP!$IR$8:$IR$136,
RCCP!$A$8:$A$136,$A24,
RCCP!$C$8:$C$136,$B24
)+
(SUMIFS(RCCP!$IT$8:$IT$136,
RCCP!$A$8:$A$136,$A24,
RCCP!$C$8:$C$136,$B24)/5)</f>
        <v>0</v>
      </c>
      <c r="DN24" s="249">
        <f>SUMIFS(RCCP!$IR$8:$IR$136,
RCCP!$A$8:$A$136,$A24,
RCCP!$C$8:$C$136,$B24
)+
(SUMIFS(RCCP!$IT$8:$IT$136,
RCCP!$A$8:$A$136,$A24,
RCCP!$C$8:$C$136,$B24)/5)</f>
        <v>0</v>
      </c>
      <c r="DO24" s="50">
        <f t="shared" si="138"/>
        <v>0</v>
      </c>
      <c r="DP24" s="50">
        <f t="shared" si="107"/>
        <v>0</v>
      </c>
      <c r="DQ24" s="47">
        <f>SUMIFS(RCCP!$IW$8:$IW$136,
RCCP!$A$8:$A$136,$A24,
RCCP!$C$8:$C$136,$B24
)+
(SUMIFS(RCCP!$JB$8:$JB$136,
RCCP!$A$8:$A$136,$A24,
RCCP!$C$8:$C$136,$B24)/4)</f>
        <v>0</v>
      </c>
      <c r="DR24" s="249">
        <f>SUMIFS(RCCP!$IW$8:$IW$136,
RCCP!$A$8:$A$136,$A24,
RCCP!$C$8:$C$136,$B24
)+
(SUMIFS(RCCP!$JB$8:$JB$136,
RCCP!$A$8:$A$136,$A24,
RCCP!$C$8:$C$136,$B24)/4)</f>
        <v>0</v>
      </c>
      <c r="DS24" s="49">
        <f t="shared" si="139"/>
        <v>0</v>
      </c>
      <c r="DT24" s="50">
        <f t="shared" si="109"/>
        <v>0</v>
      </c>
      <c r="DU24" s="42">
        <f>SUMIFS(RCCP!$IX$8:$IX$136,
RCCP!$A$8:$A$136,$A24,
RCCP!$C$8:$C$136,$B24
)+
(SUMIFS(RCCP!$JB$8:$JB$136,
RCCP!$A$8:$A$136,$A24,
RCCP!$C$8:$C$136,$B24)/4)</f>
        <v>750</v>
      </c>
      <c r="DV24" s="249">
        <f>SUMIFS(RCCP!$IX$8:$IX$136,
RCCP!$A$8:$A$136,$A24,
RCCP!$C$8:$C$136,$B24
)+
(SUMIFS(RCCP!$JB$8:$JB$136,
RCCP!$A$8:$A$136,$A24,
RCCP!$C$8:$C$136,$B24)/4)</f>
        <v>750</v>
      </c>
      <c r="DW24" s="50">
        <f t="shared" si="140"/>
        <v>0.18428424001179419</v>
      </c>
      <c r="DX24" s="50">
        <f t="shared" si="111"/>
        <v>0.5</v>
      </c>
      <c r="DY24" s="42">
        <f>SUMIFS(RCCP!$IY$8:$IY$136,
RCCP!$A$8:$A$136,$A24,
RCCP!$C$8:$C$136,$B24
)+
(SUMIFS(RCCP!$JB$8:$JB$136,
RCCP!$A$8:$A$136,$A24,
RCCP!$C$8:$C$136,$B24)/4)</f>
        <v>0</v>
      </c>
      <c r="DZ24" s="249">
        <f>SUMIFS(RCCP!$IY$8:$IY$136,
RCCP!$A$8:$A$136,$A24,
RCCP!$C$8:$C$136,$B24
)+
(SUMIFS(RCCP!$JB$8:$JB$136,
RCCP!$A$8:$A$136,$A24,
RCCP!$C$8:$C$136,$B24)/4)</f>
        <v>0</v>
      </c>
      <c r="EA24" s="50">
        <f t="shared" si="141"/>
        <v>0</v>
      </c>
      <c r="EB24" s="50">
        <f t="shared" si="113"/>
        <v>0</v>
      </c>
      <c r="EC24" s="42">
        <f>SUMIFS(RCCP!$IZ$8:$IZ$136,
RCCP!$A$8:$A$136,$A24,
RCCP!$C$8:$C$136,$B24
)+
(SUMIFS(RCCP!$JB$8:$JB$136,
RCCP!$A$8:$A$136,$A24,
RCCP!$C$8:$C$136,$B24)/4)</f>
        <v>0</v>
      </c>
      <c r="ED24" s="249">
        <f>SUMIFS(RCCP!$IZ$8:$IZ$136,
RCCP!$A$8:$A$136,$A24,
RCCP!$C$8:$C$136,$B24
)+
(SUMIFS(RCCP!$JB$8:$JB$136,
RCCP!$A$8:$A$136,$A24,
RCCP!$C$8:$C$136,$B24)/4)</f>
        <v>0</v>
      </c>
      <c r="EE24" s="50">
        <f t="shared" si="142"/>
        <v>0</v>
      </c>
      <c r="EF24" s="50">
        <f t="shared" si="115"/>
        <v>0</v>
      </c>
      <c r="EG24" s="47">
        <f>SUMIFS(RCCP!$JE$8:$JE$136,
RCCP!$A$8:$A$136,$A24,
RCCP!$C$8:$C$136,$B24
)+
(SUMIFS(RCCP!$JJ$8:$JJ$136,
RCCP!$A$8:$A$136,$A24,
RCCP!$C$8:$C$136,$B24)/4)</f>
        <v>0</v>
      </c>
      <c r="EH24" s="249">
        <f>SUMIFS(RCCP!$JE$8:$JE$136,
RCCP!$A$8:$A$136,$A24,
RCCP!$C$8:$C$136,$B24
)+
(SUMIFS(RCCP!$JJ$8:$JJ$136,
RCCP!$A$8:$A$136,$A24,
RCCP!$C$8:$C$136,$B24)/4)</f>
        <v>0</v>
      </c>
      <c r="EI24" s="49">
        <f t="shared" si="143"/>
        <v>0</v>
      </c>
      <c r="EJ24" s="50">
        <f t="shared" si="117"/>
        <v>0</v>
      </c>
      <c r="EK24" s="42">
        <f>SUMIFS(RCCP!$JF$8:$JF$136,
RCCP!$A$8:$A$136,$A24,
RCCP!$C$8:$C$136,$B24
)+
(SUMIFS(RCCP!$JJ$8:$JJ$136,
RCCP!$A$8:$A$136,$A24,
RCCP!$C$8:$C$136,$B24)/4)</f>
        <v>0</v>
      </c>
      <c r="EL24" s="249">
        <f>SUMIFS(RCCP!$JF$8:$JF$136,
RCCP!$A$8:$A$136,$A24,
RCCP!$C$8:$C$136,$B24
)+
(SUMIFS(RCCP!$JJ$8:$JJ$136,
RCCP!$A$8:$A$136,$A24,
RCCP!$C$8:$C$136,$B24)/4)</f>
        <v>0</v>
      </c>
      <c r="EM24" s="50">
        <f t="shared" si="144"/>
        <v>0</v>
      </c>
      <c r="EN24" s="50">
        <f t="shared" si="119"/>
        <v>0</v>
      </c>
      <c r="EO24" s="42">
        <f>SUMIFS(RCCP!$JG$8:$JG$136,
RCCP!$A$8:$A$136,$A24,
RCCP!$C$8:$C$136,$B24
)+
(SUMIFS(RCCP!$JJ$8:$JJ$136,
RCCP!$A$8:$A$136,$A24,
RCCP!$C$8:$C$136,$B24)/4)</f>
        <v>0</v>
      </c>
      <c r="EP24" s="249">
        <f>SUMIFS(RCCP!$JG$8:$JG$136,
RCCP!$A$8:$A$136,$A24,
RCCP!$C$8:$C$136,$B24
)+
(SUMIFS(RCCP!$JJ$8:$JJ$136,
RCCP!$A$8:$A$136,$A24,
RCCP!$C$8:$C$136,$B24)/4)</f>
        <v>0</v>
      </c>
      <c r="EQ24" s="50">
        <f t="shared" si="145"/>
        <v>0</v>
      </c>
      <c r="ER24" s="50">
        <f t="shared" si="121"/>
        <v>0</v>
      </c>
      <c r="ES24" s="42">
        <f>SUMIFS(RCCP!$JH$8:$JH$136,
RCCP!$A$8:$A$136,$A24,
RCCP!$C$8:$C$136,$B24
)+
(SUMIFS(RCCP!$JJ$8:$JJ$136,
RCCP!$A$8:$A$136,$A24,
RCCP!$C$8:$C$136,$B24)/4)</f>
        <v>0</v>
      </c>
      <c r="ET24" s="249">
        <f>SUMIFS(RCCP!$JH$8:$JH$136,
RCCP!$A$8:$A$136,$A24,
RCCP!$C$8:$C$136,$B24
)+
(SUMIFS(RCCP!$JJ$8:$JJ$136,
RCCP!$A$8:$A$136,$A24,
RCCP!$C$8:$C$136,$B24)/4)</f>
        <v>0</v>
      </c>
      <c r="EU24" s="50">
        <f t="shared" si="146"/>
        <v>0</v>
      </c>
      <c r="EV24" s="50">
        <f t="shared" si="123"/>
        <v>0</v>
      </c>
    </row>
    <row r="25" spans="1:152" ht="20.149999999999999" customHeight="1" x14ac:dyDescent="0.35">
      <c r="A25" s="53">
        <v>1906</v>
      </c>
      <c r="B25" s="54" t="s">
        <v>32</v>
      </c>
      <c r="C25" s="39" t="s">
        <v>29</v>
      </c>
      <c r="D25" s="39">
        <v>49</v>
      </c>
      <c r="E25" s="55">
        <v>5.7</v>
      </c>
      <c r="F25" s="39">
        <v>7</v>
      </c>
      <c r="G25" s="39">
        <v>3</v>
      </c>
      <c r="H25" s="40">
        <f t="shared" si="51"/>
        <v>5865.3</v>
      </c>
      <c r="I25" s="41">
        <f t="shared" si="52"/>
        <v>1029</v>
      </c>
      <c r="J25" s="42">
        <f>SUMIFS('BLC Subcont'!$AE:$AE,'BLC Subcont'!$I:$I,L$10,'BLC Subcont'!$R:$R,"U1906")</f>
        <v>0</v>
      </c>
      <c r="K25" s="43">
        <f>SUMIFS('BLC Subcont'!$AY:$AY,'BLC Subcont'!$I:$I,L$10,'BLC Subcont'!$R:$R,"U1906")</f>
        <v>0</v>
      </c>
      <c r="L25" s="50">
        <f t="shared" si="53"/>
        <v>0</v>
      </c>
      <c r="M25" s="42">
        <f>SUMIFS('BLC Subcont'!$AE:$AE,'BLC Subcont'!$I:$I,O$10,'BLC Subcont'!$R:$R,"U1906")</f>
        <v>0</v>
      </c>
      <c r="N25" s="43">
        <f>SUMIFS('BLC Subcont'!$AY:$AY,'BLC Subcont'!$I:$I,O$10,'BLC Subcont'!$R:$R,"U1906")</f>
        <v>0</v>
      </c>
      <c r="O25" s="50">
        <f t="shared" si="54"/>
        <v>0</v>
      </c>
      <c r="P25" s="42">
        <f>SUMIFS('BLC Subcont'!$AE:$AE,'BLC Subcont'!$I:$I,R$10,'BLC Subcont'!$R:$R,"U1906")</f>
        <v>894</v>
      </c>
      <c r="Q25" s="43">
        <f>SUMIFS('BLC Subcont'!$AY:$AY,'BLC Subcont'!$I:$I,R$10,'BLC Subcont'!$R:$R,"U1906")</f>
        <v>894</v>
      </c>
      <c r="R25" s="50">
        <f t="shared" si="55"/>
        <v>0</v>
      </c>
      <c r="S25" s="42">
        <f>SUMIFS('BLC Subcont'!$AE:$AE,'BLC Subcont'!$I:$I,U$10,'BLC Subcont'!$R:$R,"U1906")</f>
        <v>3036</v>
      </c>
      <c r="T25" s="43">
        <f>SUMIFS('BLC Subcont'!$AY:$AY,'BLC Subcont'!$I:$I,U$10,'BLC Subcont'!$R:$R,"U1906")</f>
        <v>3036</v>
      </c>
      <c r="U25" s="50">
        <f t="shared" si="56"/>
        <v>0.51762058206741346</v>
      </c>
      <c r="V25" s="47">
        <f t="shared" si="124"/>
        <v>3930</v>
      </c>
      <c r="W25" s="51">
        <f t="shared" si="57"/>
        <v>3930</v>
      </c>
      <c r="X25" s="52">
        <f t="shared" si="58"/>
        <v>0.67004245307145416</v>
      </c>
      <c r="Y25" s="52">
        <f t="shared" si="59"/>
        <v>1</v>
      </c>
      <c r="Z25" s="47">
        <f>SUMIFS('BLC Subcont'!$AE:$AE,'BLC Subcont'!$I:$I,AB$10,'BLC Subcont'!$R:$R,"U1906")</f>
        <v>2262</v>
      </c>
      <c r="AA25" s="249">
        <f>SUMIFS('BLC Subcont'!$AY:$AY,'BLC Subcont'!$I:$I,AB$10,'BLC Subcont'!$R:$R,"U1906")</f>
        <v>2118</v>
      </c>
      <c r="AB25" s="49">
        <f t="shared" si="60"/>
        <v>0.36110684875453941</v>
      </c>
      <c r="AC25" s="49">
        <f t="shared" si="61"/>
        <v>0.5</v>
      </c>
      <c r="AD25" s="42">
        <f>SUMIFS('BLC Subcont'!$AE:$AE,'BLC Subcont'!$I:$I,AF$10,'BLC Subcont'!$R:$R,"U1906")</f>
        <v>3984</v>
      </c>
      <c r="AE25" s="249">
        <f>SUMIFS('BLC Subcont'!$AY:$AY,'BLC Subcont'!$I:$I,AF$10,'BLC Subcont'!$R:$R,"U1906")</f>
        <v>3984</v>
      </c>
      <c r="AF25" s="50">
        <f t="shared" si="62"/>
        <v>0.67924914326632901</v>
      </c>
      <c r="AG25" s="49">
        <f t="shared" si="63"/>
        <v>1</v>
      </c>
      <c r="AH25" s="42">
        <f>SUMIFS('BLC Subcont'!$AE:$AE,'BLC Subcont'!$I:$I,AJ$10,'BLC Subcont'!$R:$R,"U1906")</f>
        <v>2880</v>
      </c>
      <c r="AI25" s="249">
        <f>SUMIFS('BLC Subcont'!$AY:$AY,'BLC Subcont'!$I:$I,AJ$10,'BLC Subcont'!$R:$R,"U1906")</f>
        <v>2880</v>
      </c>
      <c r="AJ25" s="50">
        <f t="shared" si="64"/>
        <v>0.49102347705999694</v>
      </c>
      <c r="AK25" s="49">
        <f t="shared" si="65"/>
        <v>0.5</v>
      </c>
      <c r="AL25" s="42">
        <f>SUMIFS('BLC Subcont'!$AE:$AE,'BLC Subcont'!$I:$I,AN$10,'BLC Subcont'!$R:$R,"U1906")</f>
        <v>1980</v>
      </c>
      <c r="AM25" s="249">
        <f>SUMIFS('BLC Subcont'!$AY:$AY,'BLC Subcont'!$I:$I,AN$10,'BLC Subcont'!$R:$R,"U1906")</f>
        <v>1980</v>
      </c>
      <c r="AN25" s="50">
        <f t="shared" si="66"/>
        <v>0.33757864047874786</v>
      </c>
      <c r="AO25" s="49">
        <f t="shared" si="67"/>
        <v>0.5</v>
      </c>
      <c r="AP25" s="42">
        <f>SUMIFS('BLC Subcont'!$AE:$AE,'BLC Subcont'!$I:$I,AR$10,'BLC Subcont'!$R:$R,"U1906")</f>
        <v>156</v>
      </c>
      <c r="AQ25" s="249">
        <f>SUMIFS('BLC Subcont'!$AY:$AY,'BLC Subcont'!$I:$I,AR$10,'BLC Subcont'!$R:$R,"U1906")</f>
        <v>156</v>
      </c>
      <c r="AR25" s="50">
        <f t="shared" si="68"/>
        <v>2.6597105007416501E-2</v>
      </c>
      <c r="AS25" s="49">
        <f t="shared" si="69"/>
        <v>0.5</v>
      </c>
      <c r="AT25" s="42">
        <f>SUMIFS('BLC Subcont'!$AE:$AE,'BLC Subcont'!$I:$I,AV$10,'BLC Subcont'!$R:$R,"U1906")</f>
        <v>3300</v>
      </c>
      <c r="AU25" s="249">
        <f>SUMIFS('BLC Subcont'!$AY:$AY,'BLC Subcont'!$I:$I,AV$10,'BLC Subcont'!$R:$R,"U1906")</f>
        <v>3300</v>
      </c>
      <c r="AV25" s="50">
        <f t="shared" si="70"/>
        <v>0.5626310674645798</v>
      </c>
      <c r="AW25" s="49">
        <f t="shared" si="71"/>
        <v>1</v>
      </c>
      <c r="AX25" s="42">
        <f>SUMIFS('BLC Subcont'!$AE:$AE,'BLC Subcont'!$I:$I,AZ$10,'BLC Subcont'!$R:$R,"U1906")</f>
        <v>0</v>
      </c>
      <c r="AY25" s="48">
        <f>SUMIFS('BLC Subcont'!$AY:$AY,'BLC Subcont'!$I:$I,AZ$10,'BLC Subcont'!$R:$R,"U1906")</f>
        <v>0</v>
      </c>
      <c r="AZ25" s="50">
        <f t="shared" si="72"/>
        <v>0</v>
      </c>
      <c r="BA25" s="49">
        <f t="shared" si="73"/>
        <v>0</v>
      </c>
      <c r="BB25" s="42">
        <f>SUMIFS('BLC Subcont'!$AE:$AE,'BLC Subcont'!$I:$I,BD$10,'BLC Subcont'!$R:$R,"U1906")</f>
        <v>0</v>
      </c>
      <c r="BC25" s="48">
        <f>SUMIFS('BLC Subcont'!$AY:$AY,'BLC Subcont'!$I:$I,BD$10,'BLC Subcont'!$R:$R,"U1906")</f>
        <v>0</v>
      </c>
      <c r="BD25" s="50">
        <f t="shared" si="74"/>
        <v>0</v>
      </c>
      <c r="BE25" s="50">
        <f t="shared" si="75"/>
        <v>0</v>
      </c>
      <c r="BI25" s="42">
        <f t="shared" si="125"/>
        <v>3300</v>
      </c>
      <c r="BJ25" s="249">
        <f t="shared" si="126"/>
        <v>3300</v>
      </c>
      <c r="BK25" s="50">
        <f t="shared" si="76"/>
        <v>0.5626310674645798</v>
      </c>
      <c r="BL25" s="49">
        <f t="shared" si="77"/>
        <v>1</v>
      </c>
      <c r="BM25" s="42">
        <f t="shared" si="78"/>
        <v>0</v>
      </c>
      <c r="BN25" s="249">
        <f t="shared" si="79"/>
        <v>0</v>
      </c>
      <c r="BO25" s="50">
        <f t="shared" si="80"/>
        <v>0</v>
      </c>
      <c r="BP25" s="50">
        <f t="shared" si="81"/>
        <v>0</v>
      </c>
      <c r="BQ25" s="42">
        <f>SUMIFS(RCCP!$HX$8:$HX$136,
RCCP!$A$8:$A$136,$A25,
RCCP!$C$8:$C$136,$B25
)+
(SUMIFS(RCCP!$IC$8:$IC$136,
RCCP!$A$8:$A$136,$A25,
RCCP!$C$8:$C$136,$B25)/4)</f>
        <v>0</v>
      </c>
      <c r="BR25" s="48">
        <f>SUMIFS(RCCP!$HX$8:$HX$136,
RCCP!$A$8:$A$136,$A25,
RCCP!$C$8:$C$136,$B25
)+
(SUMIFS(RCCP!$IC$8:$IC$136,
RCCP!$A$8:$A$136,$A25,
RCCP!$C$8:$C$136,$B25)/4)</f>
        <v>0</v>
      </c>
      <c r="BS25" s="49">
        <f t="shared" si="82"/>
        <v>0</v>
      </c>
      <c r="BT25" s="50">
        <f t="shared" si="83"/>
        <v>0</v>
      </c>
      <c r="BU25" s="47">
        <f>SUMIFS(RCCP!$HY$8:$HY$136,
RCCP!$A$8:$A$136,$A25,
RCCP!$C$8:$C$136,$B25
)+
(SUMIFS(RCCP!$IC$8:$IC$136,
RCCP!$A$8:$A$136,$A25,
RCCP!$C$8:$C$136,$B25)/4)</f>
        <v>0</v>
      </c>
      <c r="BV25" s="48">
        <f>SUMIFS(RCCP!$HY$8:$HY$136,
RCCP!$A$8:$A$136,$A25,
RCCP!$C$8:$C$136,$B25
)+
(SUMIFS(RCCP!$IC$8:$IC$136,
RCCP!$A$8:$A$136,$A25,
RCCP!$C$8:$C$136,$B25)/4)</f>
        <v>0</v>
      </c>
      <c r="BW25" s="50">
        <f t="shared" si="127"/>
        <v>0</v>
      </c>
      <c r="BX25" s="50">
        <f t="shared" si="85"/>
        <v>0</v>
      </c>
      <c r="BY25" s="42">
        <f>SUMIFS(RCCP!$HZ$8:$HZ$136,
RCCP!$A$8:$A$136,$A25,
RCCP!$C$8:$C$136,$B25
)+
(SUMIFS(RCCP!$IC$8:$IC$136,
RCCP!$A$8:$A$136,$A25,
RCCP!$C$8:$C$136,$B25)/4)</f>
        <v>1494</v>
      </c>
      <c r="BZ25" s="249">
        <f>SUMIFS(RCCP!$HZ$8:$HZ$136,
RCCP!$A$8:$A$136,$A25,
RCCP!$C$8:$C$136,$B25
)+
(SUMIFS(RCCP!$IC$8:$IC$136,
RCCP!$A$8:$A$136,$A25,
RCCP!$C$8:$C$136,$B25)/4)</f>
        <v>1494</v>
      </c>
      <c r="CA25" s="50">
        <f t="shared" si="128"/>
        <v>0.25471842872487338</v>
      </c>
      <c r="CB25" s="50">
        <f t="shared" si="87"/>
        <v>0.5</v>
      </c>
      <c r="CC25" s="42">
        <f>SUMIFS(RCCP!$IA$8:$IA$136,
RCCP!$A$8:$A$136,$A25,
RCCP!$C$8:$C$136,$B25
)+
(SUMIFS(RCCP!$IC$8:$IC$136,
RCCP!$A$8:$A$136,$A25,
RCCP!$C$8:$C$136,$B25)/4)</f>
        <v>2388</v>
      </c>
      <c r="CD25" s="249">
        <f>SUMIFS(RCCP!$IA$8:$IA$136,
RCCP!$A$8:$A$136,$A25,
RCCP!$C$8:$C$136,$B25
)+
(SUMIFS(RCCP!$IC$8:$IC$136,
RCCP!$A$8:$A$136,$A25,
RCCP!$C$8:$C$136,$B25)/4)</f>
        <v>2388</v>
      </c>
      <c r="CE25" s="50">
        <f t="shared" si="129"/>
        <v>0.40714029972891413</v>
      </c>
      <c r="CF25" s="50">
        <f t="shared" si="89"/>
        <v>0.5</v>
      </c>
      <c r="CG25" s="47">
        <f>SUMIFS(RCCP!$IF$8:$IF$136,
RCCP!$A$8:$A$136,$A25,
RCCP!$C$8:$C$136,$B25
)+
(SUMIFS(RCCP!$IK$8:$IK$136,
RCCP!$A$8:$A$136,$A25,
RCCP!$C$8:$C$136,$B25)/4)</f>
        <v>144</v>
      </c>
      <c r="CH25" s="249">
        <f>SUMIFS(RCCP!$IF$8:$IF$136,
RCCP!$A$8:$A$136,$A25,
RCCP!$C$8:$C$136,$B25
)+
(SUMIFS(RCCP!$IK$8:$IK$136,
RCCP!$A$8:$A$136,$A25,
RCCP!$C$8:$C$136,$B25)/4)</f>
        <v>144</v>
      </c>
      <c r="CI25" s="49">
        <f t="shared" si="130"/>
        <v>2.4551173852999847E-2</v>
      </c>
      <c r="CJ25" s="50">
        <f t="shared" si="91"/>
        <v>0.5</v>
      </c>
      <c r="CK25" s="42">
        <f>SUMIFS(RCCP!$IG$8:$IG$136,
RCCP!$A$8:$A$136,$A25,
RCCP!$C$8:$C$136,$B25
)+
(SUMIFS(RCCP!$IK$8:$IK$136,
RCCP!$A$8:$A$136,$A25,
RCCP!$C$8:$C$136,$B25)/4)</f>
        <v>0</v>
      </c>
      <c r="CL25" s="249">
        <f>SUMIFS(RCCP!$IG$8:$IG$136,
RCCP!$A$8:$A$136,$A25,
RCCP!$C$8:$C$136,$B25
)+
(SUMIFS(RCCP!$IK$8:$IK$136,
RCCP!$A$8:$A$136,$A25,
RCCP!$C$8:$C$136,$B25)/4)</f>
        <v>0</v>
      </c>
      <c r="CM25" s="50">
        <f t="shared" si="131"/>
        <v>0</v>
      </c>
      <c r="CN25" s="50">
        <f t="shared" si="93"/>
        <v>0</v>
      </c>
      <c r="CO25" s="42">
        <f>SUMIFS(RCCP!$IH$8:$IH$136,
RCCP!$A$8:$A$136,$A25,
RCCP!$C$8:$C$136,$B25
)+
(SUMIFS(RCCP!$IK$8:$IK$136,
RCCP!$A$8:$A$136,$A25,
RCCP!$C$8:$C$136,$B25)/4)</f>
        <v>0</v>
      </c>
      <c r="CP25" s="249">
        <f>SUMIFS(RCCP!$IH$8:$IH$136,
RCCP!$A$8:$A$136,$A25,
RCCP!$C$8:$C$136,$B25
)+
(SUMIFS(RCCP!$IK$8:$IK$136,
RCCP!$A$8:$A$136,$A25,
RCCP!$C$8:$C$136,$B25)/4)</f>
        <v>0</v>
      </c>
      <c r="CQ25" s="50">
        <f t="shared" si="132"/>
        <v>0</v>
      </c>
      <c r="CR25" s="50">
        <f t="shared" si="95"/>
        <v>0</v>
      </c>
      <c r="CS25" s="42">
        <f>SUMIFS(RCCP!$II$8:$II$136,
RCCP!$A$8:$A$136,$A25,
RCCP!$C$8:$C$136,$B25
)+
(SUMIFS(RCCP!$IK$8:$IK$136,
RCCP!$A$8:$A$136,$A25,
RCCP!$C$8:$C$136,$B25)/4)</f>
        <v>0</v>
      </c>
      <c r="CT25" s="249">
        <f>SUMIFS(RCCP!$II$8:$II$136,
RCCP!$A$8:$A$136,$A25,
RCCP!$C$8:$C$136,$B25
)+
(SUMIFS(RCCP!$IK$8:$IK$136,
RCCP!$A$8:$A$136,$A25,
RCCP!$C$8:$C$136,$B25)/4)</f>
        <v>0</v>
      </c>
      <c r="CU25" s="50">
        <f t="shared" si="133"/>
        <v>0</v>
      </c>
      <c r="CV25" s="50">
        <f t="shared" si="97"/>
        <v>0</v>
      </c>
      <c r="CW25" s="47">
        <f>SUMIFS(RCCP!$IN$8:$IN$136,
RCCP!$A$8:$A$136,$A25,
RCCP!$C$8:$C$136,$B25
)+
(SUMIFS(RCCP!$IT$8:$IT$136,
RCCP!$A$8:$A$136,$A25,
RCCP!$C$8:$C$136,$B25)/5)</f>
        <v>0</v>
      </c>
      <c r="CX25" s="249">
        <f>SUMIFS(RCCP!$IN$8:$IN$136,
RCCP!$A$8:$A$136,$A25,
RCCP!$C$8:$C$136,$B25
)+
(SUMIFS(RCCP!$IT$8:$IT$136,
RCCP!$A$8:$A$136,$A25,
RCCP!$C$8:$C$136,$B25)/5)</f>
        <v>0</v>
      </c>
      <c r="CY25" s="49">
        <f t="shared" si="134"/>
        <v>0</v>
      </c>
      <c r="CZ25" s="50">
        <f t="shared" si="99"/>
        <v>0</v>
      </c>
      <c r="DA25" s="42">
        <f>SUMIFS(RCCP!$IO$8:$IO$136,
RCCP!$A$8:$A$136,$A25,
RCCP!$C$8:$C$136,$B25
)+
(SUMIFS(RCCP!$IT$8:$IT$136,
RCCP!$A$8:$A$136,$A25,
RCCP!$C$8:$C$136,$B25)/5)</f>
        <v>0</v>
      </c>
      <c r="DB25" s="249">
        <f>SUMIFS(RCCP!$IO$8:$IO$136,
RCCP!$A$8:$A$136,$A25,
RCCP!$C$8:$C$136,$B25
)+
(SUMIFS(RCCP!$IT$8:$IT$136,
RCCP!$A$8:$A$136,$A25,
RCCP!$C$8:$C$136,$B25)/5)</f>
        <v>0</v>
      </c>
      <c r="DC25" s="50">
        <f t="shared" si="135"/>
        <v>0</v>
      </c>
      <c r="DD25" s="50">
        <f t="shared" si="101"/>
        <v>0</v>
      </c>
      <c r="DE25" s="42">
        <f>SUMIFS(RCCP!$IP$8:$IP$136,
RCCP!$A$8:$A$136,$A25,
RCCP!$C$8:$C$136,$B25
)+
(SUMIFS(RCCP!$IT$8:$IT$136,
RCCP!$A$8:$A$136,$A25,
RCCP!$C$8:$C$136,$B25)/5)</f>
        <v>0</v>
      </c>
      <c r="DF25" s="249">
        <f>SUMIFS(RCCP!$IP$8:$IP$136,
RCCP!$A$8:$A$136,$A25,
RCCP!$C$8:$C$136,$B25
)+
(SUMIFS(RCCP!$IT$8:$IT$136,
RCCP!$A$8:$A$136,$A25,
RCCP!$C$8:$C$136,$B25)/5)</f>
        <v>0</v>
      </c>
      <c r="DG25" s="50">
        <f t="shared" si="136"/>
        <v>0</v>
      </c>
      <c r="DH25" s="50">
        <f t="shared" si="103"/>
        <v>0</v>
      </c>
      <c r="DI25" s="42">
        <f>SUMIFS(RCCP!$IQ$8:$IQ$136,
RCCP!$A$8:$A$136,$A25,
RCCP!$C$8:$C$136,$B25
)+
(SUMIFS(RCCP!$IT$8:$IT$136,
RCCP!$A$8:$A$136,$A25,
RCCP!$C$8:$C$136,$B25)/5)</f>
        <v>0</v>
      </c>
      <c r="DJ25" s="249">
        <f>SUMIFS(RCCP!$IQ$8:$IQ$136,
RCCP!$A$8:$A$136,$A25,
RCCP!$C$8:$C$136,$B25
)+
(SUMIFS(RCCP!$IT$8:$IT$136,
RCCP!$A$8:$A$136,$A25,
RCCP!$C$8:$C$136,$B25)/5)</f>
        <v>0</v>
      </c>
      <c r="DK25" s="50">
        <f t="shared" si="137"/>
        <v>0</v>
      </c>
      <c r="DL25" s="50">
        <f t="shared" si="105"/>
        <v>0</v>
      </c>
      <c r="DM25" s="42">
        <f>SUMIFS(RCCP!$IR$8:$IR$136,
RCCP!$A$8:$A$136,$A25,
RCCP!$C$8:$C$136,$B25
)+
(SUMIFS(RCCP!$IT$8:$IT$136,
RCCP!$A$8:$A$136,$A25,
RCCP!$C$8:$C$136,$B25)/5)</f>
        <v>0</v>
      </c>
      <c r="DN25" s="249">
        <f>SUMIFS(RCCP!$IR$8:$IR$136,
RCCP!$A$8:$A$136,$A25,
RCCP!$C$8:$C$136,$B25
)+
(SUMIFS(RCCP!$IT$8:$IT$136,
RCCP!$A$8:$A$136,$A25,
RCCP!$C$8:$C$136,$B25)/5)</f>
        <v>0</v>
      </c>
      <c r="DO25" s="50">
        <f t="shared" si="138"/>
        <v>0</v>
      </c>
      <c r="DP25" s="50">
        <f t="shared" si="107"/>
        <v>0</v>
      </c>
      <c r="DQ25" s="47">
        <f>SUMIFS(RCCP!$IW$8:$IW$136,
RCCP!$A$8:$A$136,$A25,
RCCP!$C$8:$C$136,$B25
)+
(SUMIFS(RCCP!$JB$8:$JB$136,
RCCP!$A$8:$A$136,$A25,
RCCP!$C$8:$C$136,$B25)/4)</f>
        <v>0</v>
      </c>
      <c r="DR25" s="249">
        <f>SUMIFS(RCCP!$IW$8:$IW$136,
RCCP!$A$8:$A$136,$A25,
RCCP!$C$8:$C$136,$B25
)+
(SUMIFS(RCCP!$JB$8:$JB$136,
RCCP!$A$8:$A$136,$A25,
RCCP!$C$8:$C$136,$B25)/4)</f>
        <v>0</v>
      </c>
      <c r="DS25" s="49">
        <f t="shared" si="139"/>
        <v>0</v>
      </c>
      <c r="DT25" s="50">
        <f t="shared" si="109"/>
        <v>0</v>
      </c>
      <c r="DU25" s="42">
        <f>SUMIFS(RCCP!$IX$8:$IX$136,
RCCP!$A$8:$A$136,$A25,
RCCP!$C$8:$C$136,$B25
)+
(SUMIFS(RCCP!$JB$8:$JB$136,
RCCP!$A$8:$A$136,$A25,
RCCP!$C$8:$C$136,$B25)/4)</f>
        <v>750</v>
      </c>
      <c r="DV25" s="249">
        <f>SUMIFS(RCCP!$IX$8:$IX$136,
RCCP!$A$8:$A$136,$A25,
RCCP!$C$8:$C$136,$B25
)+
(SUMIFS(RCCP!$JB$8:$JB$136,
RCCP!$A$8:$A$136,$A25,
RCCP!$C$8:$C$136,$B25)/4)</f>
        <v>750</v>
      </c>
      <c r="DW25" s="50">
        <f t="shared" si="140"/>
        <v>0.12787069715104085</v>
      </c>
      <c r="DX25" s="50">
        <f t="shared" si="111"/>
        <v>0.5</v>
      </c>
      <c r="DY25" s="42">
        <f>SUMIFS(RCCP!$IY$8:$IY$136,
RCCP!$A$8:$A$136,$A25,
RCCP!$C$8:$C$136,$B25
)+
(SUMIFS(RCCP!$JB$8:$JB$136,
RCCP!$A$8:$A$136,$A25,
RCCP!$C$8:$C$136,$B25)/4)</f>
        <v>0</v>
      </c>
      <c r="DZ25" s="249">
        <f>SUMIFS(RCCP!$IY$8:$IY$136,
RCCP!$A$8:$A$136,$A25,
RCCP!$C$8:$C$136,$B25
)+
(SUMIFS(RCCP!$JB$8:$JB$136,
RCCP!$A$8:$A$136,$A25,
RCCP!$C$8:$C$136,$B25)/4)</f>
        <v>0</v>
      </c>
      <c r="EA25" s="50">
        <f t="shared" si="141"/>
        <v>0</v>
      </c>
      <c r="EB25" s="50">
        <f t="shared" si="113"/>
        <v>0</v>
      </c>
      <c r="EC25" s="42">
        <f>SUMIFS(RCCP!$IZ$8:$IZ$136,
RCCP!$A$8:$A$136,$A25,
RCCP!$C$8:$C$136,$B25
)+
(SUMIFS(RCCP!$JB$8:$JB$136,
RCCP!$A$8:$A$136,$A25,
RCCP!$C$8:$C$136,$B25)/4)</f>
        <v>0</v>
      </c>
      <c r="ED25" s="249">
        <f>SUMIFS(RCCP!$IZ$8:$IZ$136,
RCCP!$A$8:$A$136,$A25,
RCCP!$C$8:$C$136,$B25
)+
(SUMIFS(RCCP!$JB$8:$JB$136,
RCCP!$A$8:$A$136,$A25,
RCCP!$C$8:$C$136,$B25)/4)</f>
        <v>0</v>
      </c>
      <c r="EE25" s="50">
        <f t="shared" si="142"/>
        <v>0</v>
      </c>
      <c r="EF25" s="50">
        <f t="shared" si="115"/>
        <v>0</v>
      </c>
      <c r="EG25" s="47">
        <f>SUMIFS(RCCP!$JE$8:$JE$136,
RCCP!$A$8:$A$136,$A25,
RCCP!$C$8:$C$136,$B25
)+
(SUMIFS(RCCP!$JJ$8:$JJ$136,
RCCP!$A$8:$A$136,$A25,
RCCP!$C$8:$C$136,$B25)/4)</f>
        <v>0</v>
      </c>
      <c r="EH25" s="249">
        <f>SUMIFS(RCCP!$JE$8:$JE$136,
RCCP!$A$8:$A$136,$A25,
RCCP!$C$8:$C$136,$B25
)+
(SUMIFS(RCCP!$JJ$8:$JJ$136,
RCCP!$A$8:$A$136,$A25,
RCCP!$C$8:$C$136,$B25)/4)</f>
        <v>0</v>
      </c>
      <c r="EI25" s="49">
        <f t="shared" si="143"/>
        <v>0</v>
      </c>
      <c r="EJ25" s="50">
        <f t="shared" si="117"/>
        <v>0</v>
      </c>
      <c r="EK25" s="42">
        <f>SUMIFS(RCCP!$JF$8:$JF$136,
RCCP!$A$8:$A$136,$A25,
RCCP!$C$8:$C$136,$B25
)+
(SUMIFS(RCCP!$JJ$8:$JJ$136,
RCCP!$A$8:$A$136,$A25,
RCCP!$C$8:$C$136,$B25)/4)</f>
        <v>0</v>
      </c>
      <c r="EL25" s="249">
        <f>SUMIFS(RCCP!$JF$8:$JF$136,
RCCP!$A$8:$A$136,$A25,
RCCP!$C$8:$C$136,$B25
)+
(SUMIFS(RCCP!$JJ$8:$JJ$136,
RCCP!$A$8:$A$136,$A25,
RCCP!$C$8:$C$136,$B25)/4)</f>
        <v>0</v>
      </c>
      <c r="EM25" s="50">
        <f t="shared" si="144"/>
        <v>0</v>
      </c>
      <c r="EN25" s="50">
        <f t="shared" si="119"/>
        <v>0</v>
      </c>
      <c r="EO25" s="42">
        <f>SUMIFS(RCCP!$JG$8:$JG$136,
RCCP!$A$8:$A$136,$A25,
RCCP!$C$8:$C$136,$B25
)+
(SUMIFS(RCCP!$JJ$8:$JJ$136,
RCCP!$A$8:$A$136,$A25,
RCCP!$C$8:$C$136,$B25)/4)</f>
        <v>0</v>
      </c>
      <c r="EP25" s="249">
        <f>SUMIFS(RCCP!$JG$8:$JG$136,
RCCP!$A$8:$A$136,$A25,
RCCP!$C$8:$C$136,$B25
)+
(SUMIFS(RCCP!$JJ$8:$JJ$136,
RCCP!$A$8:$A$136,$A25,
RCCP!$C$8:$C$136,$B25)/4)</f>
        <v>0</v>
      </c>
      <c r="EQ25" s="50">
        <f t="shared" si="145"/>
        <v>0</v>
      </c>
      <c r="ER25" s="50">
        <f t="shared" si="121"/>
        <v>0</v>
      </c>
      <c r="ES25" s="42">
        <f>SUMIFS(RCCP!$JH$8:$JH$136,
RCCP!$A$8:$A$136,$A25,
RCCP!$C$8:$C$136,$B25
)+
(SUMIFS(RCCP!$JJ$8:$JJ$136,
RCCP!$A$8:$A$136,$A25,
RCCP!$C$8:$C$136,$B25)/4)</f>
        <v>0</v>
      </c>
      <c r="ET25" s="249">
        <f>SUMIFS(RCCP!$JH$8:$JH$136,
RCCP!$A$8:$A$136,$A25,
RCCP!$C$8:$C$136,$B25
)+
(SUMIFS(RCCP!$JJ$8:$JJ$136,
RCCP!$A$8:$A$136,$A25,
RCCP!$C$8:$C$136,$B25)/4)</f>
        <v>0</v>
      </c>
      <c r="EU25" s="50">
        <f t="shared" si="146"/>
        <v>0</v>
      </c>
      <c r="EV25" s="50">
        <f t="shared" si="123"/>
        <v>0</v>
      </c>
    </row>
    <row r="26" spans="1:152" ht="20.149999999999999" customHeight="1" x14ac:dyDescent="0.35">
      <c r="A26" s="53">
        <v>1906</v>
      </c>
      <c r="B26" s="54" t="s">
        <v>32</v>
      </c>
      <c r="C26" s="39" t="s">
        <v>30</v>
      </c>
      <c r="D26" s="39">
        <v>53</v>
      </c>
      <c r="E26" s="55">
        <v>5.7</v>
      </c>
      <c r="F26" s="39">
        <v>7</v>
      </c>
      <c r="G26" s="39">
        <v>3</v>
      </c>
      <c r="H26" s="40">
        <f t="shared" si="51"/>
        <v>6344.1</v>
      </c>
      <c r="I26" s="41">
        <f t="shared" si="52"/>
        <v>1113</v>
      </c>
      <c r="J26" s="42">
        <f>SUMIFS('BLC Subcont'!$AE:$AE,'BLC Subcont'!$I:$I,L$10,'BLC Subcont'!$R:$R,"U1906")</f>
        <v>0</v>
      </c>
      <c r="K26" s="43">
        <f>SUMIFS('BLC Subcont'!$BB:$BB,'BLC Subcont'!$I:$I,L$10,'BLC Subcont'!$R:$R,"U1906")</f>
        <v>0</v>
      </c>
      <c r="L26" s="50">
        <f t="shared" si="53"/>
        <v>0</v>
      </c>
      <c r="M26" s="42">
        <f>SUMIFS('BLC Subcont'!$AE:$AE,'BLC Subcont'!$I:$I,O$10,'BLC Subcont'!$R:$R,"U1906")</f>
        <v>0</v>
      </c>
      <c r="N26" s="43">
        <f>SUMIFS('BLC Subcont'!$BB:$BB,'BLC Subcont'!$I:$I,O$10,'BLC Subcont'!$R:$R,"U1906")</f>
        <v>0</v>
      </c>
      <c r="O26" s="50">
        <f t="shared" si="54"/>
        <v>0</v>
      </c>
      <c r="P26" s="42">
        <f>SUMIFS('BLC Subcont'!$AE:$AE,'BLC Subcont'!$I:$I,R$10,'BLC Subcont'!$R:$R,"U1906")</f>
        <v>894</v>
      </c>
      <c r="Q26" s="43">
        <f>SUMIFS('BLC Subcont'!$BB:$BB,'BLC Subcont'!$I:$I,R$10,'BLC Subcont'!$R:$R,"U1906")</f>
        <v>894</v>
      </c>
      <c r="R26" s="50">
        <f t="shared" si="55"/>
        <v>0</v>
      </c>
      <c r="S26" s="42">
        <f>SUMIFS('BLC Subcont'!$AE:$AE,'BLC Subcont'!$I:$I,U$10,'BLC Subcont'!$R:$R,"U1906")</f>
        <v>3036</v>
      </c>
      <c r="T26" s="43">
        <f>SUMIFS('BLC Subcont'!$BB:$BB,'BLC Subcont'!$I:$I,U$10,'BLC Subcont'!$R:$R,"U1906")</f>
        <v>3036</v>
      </c>
      <c r="U26" s="50">
        <f t="shared" si="56"/>
        <v>0.47855487776043881</v>
      </c>
      <c r="V26" s="47">
        <f t="shared" si="124"/>
        <v>3930</v>
      </c>
      <c r="W26" s="51">
        <f t="shared" si="57"/>
        <v>3930</v>
      </c>
      <c r="X26" s="52">
        <f t="shared" si="58"/>
        <v>0.61947321133021227</v>
      </c>
      <c r="Y26" s="52">
        <f t="shared" si="59"/>
        <v>1</v>
      </c>
      <c r="Z26" s="47">
        <f>SUMIFS('BLC Subcont'!$AE:$AE,'BLC Subcont'!$I:$I,AB$10,'BLC Subcont'!$R:$R,"U1906")</f>
        <v>2262</v>
      </c>
      <c r="AA26" s="249">
        <f>SUMIFS('BLC Subcont'!$BB:$BB,'BLC Subcont'!$I:$I,AB$10,'BLC Subcont'!$R:$R,"U1906")</f>
        <v>2142</v>
      </c>
      <c r="AB26" s="49">
        <f t="shared" si="60"/>
        <v>0.3376365441906653</v>
      </c>
      <c r="AC26" s="49">
        <f t="shared" si="61"/>
        <v>0.5</v>
      </c>
      <c r="AD26" s="42">
        <f>SUMIFS('BLC Subcont'!$AE:$AE,'BLC Subcont'!$I:$I,AF$10,'BLC Subcont'!$R:$R,"U1906")</f>
        <v>3984</v>
      </c>
      <c r="AE26" s="249">
        <f>SUMIFS('BLC Subcont'!$BB:$BB,'BLC Subcont'!$I:$I,AF$10,'BLC Subcont'!$R:$R,"U1906")</f>
        <v>3984</v>
      </c>
      <c r="AF26" s="50">
        <f t="shared" si="62"/>
        <v>0.62798505698207785</v>
      </c>
      <c r="AG26" s="49">
        <f t="shared" si="63"/>
        <v>1</v>
      </c>
      <c r="AH26" s="42">
        <f>SUMIFS('BLC Subcont'!$AE:$AE,'BLC Subcont'!$I:$I,AJ$10,'BLC Subcont'!$R:$R,"U1906")</f>
        <v>2880</v>
      </c>
      <c r="AI26" s="249">
        <f>SUMIFS('BLC Subcont'!$BB:$BB,'BLC Subcont'!$I:$I,AJ$10,'BLC Subcont'!$R:$R,"U1906")</f>
        <v>2880</v>
      </c>
      <c r="AJ26" s="50">
        <f t="shared" si="64"/>
        <v>0.45396510143282731</v>
      </c>
      <c r="AK26" s="49">
        <f t="shared" si="65"/>
        <v>0.5</v>
      </c>
      <c r="AL26" s="42">
        <f>SUMIFS('BLC Subcont'!$AE:$AE,'BLC Subcont'!$I:$I,AN$10,'BLC Subcont'!$R:$R,"U1906")</f>
        <v>1980</v>
      </c>
      <c r="AM26" s="249">
        <f>SUMIFS('BLC Subcont'!$BB:$BB,'BLC Subcont'!$I:$I,AN$10,'BLC Subcont'!$R:$R,"U1906")</f>
        <v>1980</v>
      </c>
      <c r="AN26" s="50">
        <f t="shared" si="66"/>
        <v>0.31210100723506878</v>
      </c>
      <c r="AO26" s="49">
        <f t="shared" si="67"/>
        <v>0.5</v>
      </c>
      <c r="AP26" s="42">
        <f>SUMIFS('BLC Subcont'!$AE:$AE,'BLC Subcont'!$I:$I,AR$10,'BLC Subcont'!$R:$R,"U1906")</f>
        <v>156</v>
      </c>
      <c r="AQ26" s="249">
        <f>SUMIFS('BLC Subcont'!$BB:$BB,'BLC Subcont'!$I:$I,AR$10,'BLC Subcont'!$R:$R,"U1906")</f>
        <v>156</v>
      </c>
      <c r="AR26" s="50">
        <f t="shared" si="68"/>
        <v>2.458977632761148E-2</v>
      </c>
      <c r="AS26" s="49">
        <f t="shared" si="69"/>
        <v>0.5</v>
      </c>
      <c r="AT26" s="42">
        <f>SUMIFS('BLC Subcont'!$AE:$AE,'BLC Subcont'!$I:$I,AV$10,'BLC Subcont'!$R:$R,"U1906")</f>
        <v>3300</v>
      </c>
      <c r="AU26" s="249">
        <f>SUMIFS('BLC Subcont'!$BB:$BB,'BLC Subcont'!$I:$I,AV$10,'BLC Subcont'!$R:$R,"U1906")</f>
        <v>3300</v>
      </c>
      <c r="AV26" s="50">
        <f t="shared" si="70"/>
        <v>0.52016834539178136</v>
      </c>
      <c r="AW26" s="49">
        <f t="shared" si="71"/>
        <v>1</v>
      </c>
      <c r="AX26" s="42">
        <f>SUMIFS('BLC Subcont'!$AE:$AE,'BLC Subcont'!$I:$I,AZ$10,'BLC Subcont'!$R:$R,"U1906")</f>
        <v>0</v>
      </c>
      <c r="AY26" s="48">
        <f>SUMIFS('BLC Subcont'!$BB:$BB,'BLC Subcont'!$I:$I,AZ$10,'BLC Subcont'!$R:$R,"U1906")</f>
        <v>0</v>
      </c>
      <c r="AZ26" s="50">
        <f t="shared" si="72"/>
        <v>0</v>
      </c>
      <c r="BA26" s="49">
        <f t="shared" si="73"/>
        <v>0</v>
      </c>
      <c r="BB26" s="42">
        <f>SUMIFS('BLC Subcont'!$AE:$AE,'BLC Subcont'!$I:$I,BD$10,'BLC Subcont'!$R:$R,"U1906")</f>
        <v>0</v>
      </c>
      <c r="BC26" s="48">
        <f>SUMIFS('BLC Subcont'!$BB:$BB,'BLC Subcont'!$I:$I,BD$10,'BLC Subcont'!$R:$R,"U1906")</f>
        <v>0</v>
      </c>
      <c r="BD26" s="50">
        <f t="shared" si="74"/>
        <v>0</v>
      </c>
      <c r="BE26" s="50">
        <f t="shared" si="75"/>
        <v>0</v>
      </c>
      <c r="BI26" s="42">
        <f t="shared" si="125"/>
        <v>3300</v>
      </c>
      <c r="BJ26" s="249">
        <f t="shared" si="126"/>
        <v>3300</v>
      </c>
      <c r="BK26" s="50">
        <f t="shared" si="76"/>
        <v>0.52016834539178136</v>
      </c>
      <c r="BL26" s="49">
        <f t="shared" si="77"/>
        <v>1</v>
      </c>
      <c r="BM26" s="42">
        <f t="shared" si="78"/>
        <v>0</v>
      </c>
      <c r="BN26" s="249">
        <f t="shared" si="79"/>
        <v>0</v>
      </c>
      <c r="BO26" s="50">
        <f t="shared" si="80"/>
        <v>0</v>
      </c>
      <c r="BP26" s="50">
        <f t="shared" si="81"/>
        <v>0</v>
      </c>
      <c r="BQ26" s="42">
        <f>SUMIFS(RCCP!$HX$8:$HX$136,
RCCP!$A$8:$A$136,$A26,
RCCP!$C$8:$C$136,$B26
)+
(SUMIFS(RCCP!$IC$8:$IC$136,
RCCP!$A$8:$A$136,$A26,
RCCP!$C$8:$C$136,$B26)/4)</f>
        <v>0</v>
      </c>
      <c r="BR26" s="48">
        <f>SUMIFS(RCCP!$HX$8:$HX$136,
RCCP!$A$8:$A$136,$A26,
RCCP!$C$8:$C$136,$B26
)+
(SUMIFS(RCCP!$IC$8:$IC$136,
RCCP!$A$8:$A$136,$A26,
RCCP!$C$8:$C$136,$B26)/4)</f>
        <v>0</v>
      </c>
      <c r="BS26" s="49">
        <f t="shared" si="82"/>
        <v>0</v>
      </c>
      <c r="BT26" s="50">
        <f t="shared" si="83"/>
        <v>0</v>
      </c>
      <c r="BU26" s="47">
        <f>SUMIFS(RCCP!$HY$8:$HY$136,
RCCP!$A$8:$A$136,$A26,
RCCP!$C$8:$C$136,$B26
)+
(SUMIFS(RCCP!$IC$8:$IC$136,
RCCP!$A$8:$A$136,$A26,
RCCP!$C$8:$C$136,$B26)/4)</f>
        <v>0</v>
      </c>
      <c r="BV26" s="48">
        <f>SUMIFS(RCCP!$HY$8:$HY$136,
RCCP!$A$8:$A$136,$A26,
RCCP!$C$8:$C$136,$B26
)+
(SUMIFS(RCCP!$IC$8:$IC$136,
RCCP!$A$8:$A$136,$A26,
RCCP!$C$8:$C$136,$B26)/4)</f>
        <v>0</v>
      </c>
      <c r="BW26" s="50">
        <f t="shared" si="127"/>
        <v>0</v>
      </c>
      <c r="BX26" s="50">
        <f t="shared" si="85"/>
        <v>0</v>
      </c>
      <c r="BY26" s="42">
        <f>SUMIFS(RCCP!$HZ$8:$HZ$136,
RCCP!$A$8:$A$136,$A26,
RCCP!$C$8:$C$136,$B26
)+
(SUMIFS(RCCP!$IC$8:$IC$136,
RCCP!$A$8:$A$136,$A26,
RCCP!$C$8:$C$136,$B26)/4)</f>
        <v>1494</v>
      </c>
      <c r="BZ26" s="249">
        <f>SUMIFS(RCCP!$HZ$8:$HZ$136,
RCCP!$A$8:$A$136,$A26,
RCCP!$C$8:$C$136,$B26
)+
(SUMIFS(RCCP!$IC$8:$IC$136,
RCCP!$A$8:$A$136,$A26,
RCCP!$C$8:$C$136,$B26)/4)</f>
        <v>1494</v>
      </c>
      <c r="CA26" s="50">
        <f t="shared" si="128"/>
        <v>0.23549439636827918</v>
      </c>
      <c r="CB26" s="50">
        <f t="shared" si="87"/>
        <v>0.5</v>
      </c>
      <c r="CC26" s="42">
        <f>SUMIFS(RCCP!$IA$8:$IA$136,
RCCP!$A$8:$A$136,$A26,
RCCP!$C$8:$C$136,$B26
)+
(SUMIFS(RCCP!$IC$8:$IC$136,
RCCP!$A$8:$A$136,$A26,
RCCP!$C$8:$C$136,$B26)/4)</f>
        <v>2388</v>
      </c>
      <c r="CD26" s="249">
        <f>SUMIFS(RCCP!$IA$8:$IA$136,
RCCP!$A$8:$A$136,$A26,
RCCP!$C$8:$C$136,$B26
)+
(SUMIFS(RCCP!$IC$8:$IC$136,
RCCP!$A$8:$A$136,$A26,
RCCP!$C$8:$C$136,$B26)/4)</f>
        <v>2388</v>
      </c>
      <c r="CE26" s="50">
        <f t="shared" si="129"/>
        <v>0.37641272993805264</v>
      </c>
      <c r="CF26" s="50">
        <f t="shared" si="89"/>
        <v>0.5</v>
      </c>
      <c r="CG26" s="47">
        <f>SUMIFS(RCCP!$IF$8:$IF$136,
RCCP!$A$8:$A$136,$A26,
RCCP!$C$8:$C$136,$B26
)+
(SUMIFS(RCCP!$IK$8:$IK$136,
RCCP!$A$8:$A$136,$A26,
RCCP!$C$8:$C$136,$B26)/4)</f>
        <v>144</v>
      </c>
      <c r="CH26" s="249">
        <f>SUMIFS(RCCP!$IF$8:$IF$136,
RCCP!$A$8:$A$136,$A26,
RCCP!$C$8:$C$136,$B26
)+
(SUMIFS(RCCP!$IK$8:$IK$136,
RCCP!$A$8:$A$136,$A26,
RCCP!$C$8:$C$136,$B26)/4)</f>
        <v>144</v>
      </c>
      <c r="CI26" s="49">
        <f t="shared" si="130"/>
        <v>2.2698255071641367E-2</v>
      </c>
      <c r="CJ26" s="50">
        <f t="shared" si="91"/>
        <v>0.5</v>
      </c>
      <c r="CK26" s="42">
        <f>SUMIFS(RCCP!$IG$8:$IG$136,
RCCP!$A$8:$A$136,$A26,
RCCP!$C$8:$C$136,$B26
)+
(SUMIFS(RCCP!$IK$8:$IK$136,
RCCP!$A$8:$A$136,$A26,
RCCP!$C$8:$C$136,$B26)/4)</f>
        <v>0</v>
      </c>
      <c r="CL26" s="249">
        <f>SUMIFS(RCCP!$IG$8:$IG$136,
RCCP!$A$8:$A$136,$A26,
RCCP!$C$8:$C$136,$B26
)+
(SUMIFS(RCCP!$IK$8:$IK$136,
RCCP!$A$8:$A$136,$A26,
RCCP!$C$8:$C$136,$B26)/4)</f>
        <v>0</v>
      </c>
      <c r="CM26" s="50">
        <f t="shared" si="131"/>
        <v>0</v>
      </c>
      <c r="CN26" s="50">
        <f t="shared" si="93"/>
        <v>0</v>
      </c>
      <c r="CO26" s="42">
        <f>SUMIFS(RCCP!$IH$8:$IH$136,
RCCP!$A$8:$A$136,$A26,
RCCP!$C$8:$C$136,$B26
)+
(SUMIFS(RCCP!$IK$8:$IK$136,
RCCP!$A$8:$A$136,$A26,
RCCP!$C$8:$C$136,$B26)/4)</f>
        <v>0</v>
      </c>
      <c r="CP26" s="249">
        <f>SUMIFS(RCCP!$IH$8:$IH$136,
RCCP!$A$8:$A$136,$A26,
RCCP!$C$8:$C$136,$B26
)+
(SUMIFS(RCCP!$IK$8:$IK$136,
RCCP!$A$8:$A$136,$A26,
RCCP!$C$8:$C$136,$B26)/4)</f>
        <v>0</v>
      </c>
      <c r="CQ26" s="50">
        <f t="shared" si="132"/>
        <v>0</v>
      </c>
      <c r="CR26" s="50">
        <f t="shared" si="95"/>
        <v>0</v>
      </c>
      <c r="CS26" s="42">
        <f>SUMIFS(RCCP!$II$8:$II$136,
RCCP!$A$8:$A$136,$A26,
RCCP!$C$8:$C$136,$B26
)+
(SUMIFS(RCCP!$IK$8:$IK$136,
RCCP!$A$8:$A$136,$A26,
RCCP!$C$8:$C$136,$B26)/4)</f>
        <v>0</v>
      </c>
      <c r="CT26" s="249">
        <f>SUMIFS(RCCP!$II$8:$II$136,
RCCP!$A$8:$A$136,$A26,
RCCP!$C$8:$C$136,$B26
)+
(SUMIFS(RCCP!$IK$8:$IK$136,
RCCP!$A$8:$A$136,$A26,
RCCP!$C$8:$C$136,$B26)/4)</f>
        <v>0</v>
      </c>
      <c r="CU26" s="50">
        <f t="shared" si="133"/>
        <v>0</v>
      </c>
      <c r="CV26" s="50">
        <f t="shared" si="97"/>
        <v>0</v>
      </c>
      <c r="CW26" s="47">
        <f>SUMIFS(RCCP!$IN$8:$IN$136,
RCCP!$A$8:$A$136,$A26,
RCCP!$C$8:$C$136,$B26
)+
(SUMIFS(RCCP!$IT$8:$IT$136,
RCCP!$A$8:$A$136,$A26,
RCCP!$C$8:$C$136,$B26)/5)</f>
        <v>0</v>
      </c>
      <c r="CX26" s="249">
        <f>SUMIFS(RCCP!$IN$8:$IN$136,
RCCP!$A$8:$A$136,$A26,
RCCP!$C$8:$C$136,$B26
)+
(SUMIFS(RCCP!$IT$8:$IT$136,
RCCP!$A$8:$A$136,$A26,
RCCP!$C$8:$C$136,$B26)/5)</f>
        <v>0</v>
      </c>
      <c r="CY26" s="49">
        <f t="shared" si="134"/>
        <v>0</v>
      </c>
      <c r="CZ26" s="50">
        <f t="shared" si="99"/>
        <v>0</v>
      </c>
      <c r="DA26" s="42">
        <f>SUMIFS(RCCP!$IO$8:$IO$136,
RCCP!$A$8:$A$136,$A26,
RCCP!$C$8:$C$136,$B26
)+
(SUMIFS(RCCP!$IT$8:$IT$136,
RCCP!$A$8:$A$136,$A26,
RCCP!$C$8:$C$136,$B26)/5)</f>
        <v>0</v>
      </c>
      <c r="DB26" s="249">
        <f>SUMIFS(RCCP!$IO$8:$IO$136,
RCCP!$A$8:$A$136,$A26,
RCCP!$C$8:$C$136,$B26
)+
(SUMIFS(RCCP!$IT$8:$IT$136,
RCCP!$A$8:$A$136,$A26,
RCCP!$C$8:$C$136,$B26)/5)</f>
        <v>0</v>
      </c>
      <c r="DC26" s="50">
        <f t="shared" si="135"/>
        <v>0</v>
      </c>
      <c r="DD26" s="50">
        <f t="shared" si="101"/>
        <v>0</v>
      </c>
      <c r="DE26" s="42">
        <f>SUMIFS(RCCP!$IP$8:$IP$136,
RCCP!$A$8:$A$136,$A26,
RCCP!$C$8:$C$136,$B26
)+
(SUMIFS(RCCP!$IT$8:$IT$136,
RCCP!$A$8:$A$136,$A26,
RCCP!$C$8:$C$136,$B26)/5)</f>
        <v>0</v>
      </c>
      <c r="DF26" s="249">
        <f>SUMIFS(RCCP!$IP$8:$IP$136,
RCCP!$A$8:$A$136,$A26,
RCCP!$C$8:$C$136,$B26
)+
(SUMIFS(RCCP!$IT$8:$IT$136,
RCCP!$A$8:$A$136,$A26,
RCCP!$C$8:$C$136,$B26)/5)</f>
        <v>0</v>
      </c>
      <c r="DG26" s="50">
        <f t="shared" si="136"/>
        <v>0</v>
      </c>
      <c r="DH26" s="50">
        <f t="shared" si="103"/>
        <v>0</v>
      </c>
      <c r="DI26" s="42">
        <f>SUMIFS(RCCP!$IQ$8:$IQ$136,
RCCP!$A$8:$A$136,$A26,
RCCP!$C$8:$C$136,$B26
)+
(SUMIFS(RCCP!$IT$8:$IT$136,
RCCP!$A$8:$A$136,$A26,
RCCP!$C$8:$C$136,$B26)/5)</f>
        <v>0</v>
      </c>
      <c r="DJ26" s="249">
        <f>SUMIFS(RCCP!$IQ$8:$IQ$136,
RCCP!$A$8:$A$136,$A26,
RCCP!$C$8:$C$136,$B26
)+
(SUMIFS(RCCP!$IT$8:$IT$136,
RCCP!$A$8:$A$136,$A26,
RCCP!$C$8:$C$136,$B26)/5)</f>
        <v>0</v>
      </c>
      <c r="DK26" s="50">
        <f t="shared" si="137"/>
        <v>0</v>
      </c>
      <c r="DL26" s="50">
        <f t="shared" si="105"/>
        <v>0</v>
      </c>
      <c r="DM26" s="42">
        <f>SUMIFS(RCCP!$IR$8:$IR$136,
RCCP!$A$8:$A$136,$A26,
RCCP!$C$8:$C$136,$B26
)+
(SUMIFS(RCCP!$IT$8:$IT$136,
RCCP!$A$8:$A$136,$A26,
RCCP!$C$8:$C$136,$B26)/5)</f>
        <v>0</v>
      </c>
      <c r="DN26" s="249">
        <f>SUMIFS(RCCP!$IR$8:$IR$136,
RCCP!$A$8:$A$136,$A26,
RCCP!$C$8:$C$136,$B26
)+
(SUMIFS(RCCP!$IT$8:$IT$136,
RCCP!$A$8:$A$136,$A26,
RCCP!$C$8:$C$136,$B26)/5)</f>
        <v>0</v>
      </c>
      <c r="DO26" s="50">
        <f t="shared" si="138"/>
        <v>0</v>
      </c>
      <c r="DP26" s="50">
        <f t="shared" si="107"/>
        <v>0</v>
      </c>
      <c r="DQ26" s="47">
        <f>SUMIFS(RCCP!$IW$8:$IW$136,
RCCP!$A$8:$A$136,$A26,
RCCP!$C$8:$C$136,$B26
)+
(SUMIFS(RCCP!$JB$8:$JB$136,
RCCP!$A$8:$A$136,$A26,
RCCP!$C$8:$C$136,$B26)/4)</f>
        <v>0</v>
      </c>
      <c r="DR26" s="249">
        <f>SUMIFS(RCCP!$IW$8:$IW$136,
RCCP!$A$8:$A$136,$A26,
RCCP!$C$8:$C$136,$B26
)+
(SUMIFS(RCCP!$JB$8:$JB$136,
RCCP!$A$8:$A$136,$A26,
RCCP!$C$8:$C$136,$B26)/4)</f>
        <v>0</v>
      </c>
      <c r="DS26" s="49">
        <f t="shared" si="139"/>
        <v>0</v>
      </c>
      <c r="DT26" s="50">
        <f t="shared" si="109"/>
        <v>0</v>
      </c>
      <c r="DU26" s="42">
        <f>SUMIFS(RCCP!$IX$8:$IX$136,
RCCP!$A$8:$A$136,$A26,
RCCP!$C$8:$C$136,$B26
)+
(SUMIFS(RCCP!$JB$8:$JB$136,
RCCP!$A$8:$A$136,$A26,
RCCP!$C$8:$C$136,$B26)/4)</f>
        <v>750</v>
      </c>
      <c r="DV26" s="249">
        <f>SUMIFS(RCCP!$IX$8:$IX$136,
RCCP!$A$8:$A$136,$A26,
RCCP!$C$8:$C$136,$B26
)+
(SUMIFS(RCCP!$JB$8:$JB$136,
RCCP!$A$8:$A$136,$A26,
RCCP!$C$8:$C$136,$B26)/4)</f>
        <v>750</v>
      </c>
      <c r="DW26" s="50">
        <f t="shared" si="140"/>
        <v>0.11822007849813211</v>
      </c>
      <c r="DX26" s="50">
        <f t="shared" si="111"/>
        <v>0.5</v>
      </c>
      <c r="DY26" s="42">
        <f>SUMIFS(RCCP!$IY$8:$IY$136,
RCCP!$A$8:$A$136,$A26,
RCCP!$C$8:$C$136,$B26
)+
(SUMIFS(RCCP!$JB$8:$JB$136,
RCCP!$A$8:$A$136,$A26,
RCCP!$C$8:$C$136,$B26)/4)</f>
        <v>0</v>
      </c>
      <c r="DZ26" s="249">
        <f>SUMIFS(RCCP!$IY$8:$IY$136,
RCCP!$A$8:$A$136,$A26,
RCCP!$C$8:$C$136,$B26
)+
(SUMIFS(RCCP!$JB$8:$JB$136,
RCCP!$A$8:$A$136,$A26,
RCCP!$C$8:$C$136,$B26)/4)</f>
        <v>0</v>
      </c>
      <c r="EA26" s="50">
        <f t="shared" si="141"/>
        <v>0</v>
      </c>
      <c r="EB26" s="50">
        <f t="shared" si="113"/>
        <v>0</v>
      </c>
      <c r="EC26" s="42">
        <f>SUMIFS(RCCP!$IZ$8:$IZ$136,
RCCP!$A$8:$A$136,$A26,
RCCP!$C$8:$C$136,$B26
)+
(SUMIFS(RCCP!$JB$8:$JB$136,
RCCP!$A$8:$A$136,$A26,
RCCP!$C$8:$C$136,$B26)/4)</f>
        <v>0</v>
      </c>
      <c r="ED26" s="249">
        <f>SUMIFS(RCCP!$IZ$8:$IZ$136,
RCCP!$A$8:$A$136,$A26,
RCCP!$C$8:$C$136,$B26
)+
(SUMIFS(RCCP!$JB$8:$JB$136,
RCCP!$A$8:$A$136,$A26,
RCCP!$C$8:$C$136,$B26)/4)</f>
        <v>0</v>
      </c>
      <c r="EE26" s="50">
        <f t="shared" si="142"/>
        <v>0</v>
      </c>
      <c r="EF26" s="50">
        <f t="shared" si="115"/>
        <v>0</v>
      </c>
      <c r="EG26" s="47">
        <f>SUMIFS(RCCP!$JE$8:$JE$136,
RCCP!$A$8:$A$136,$A26,
RCCP!$C$8:$C$136,$B26
)+
(SUMIFS(RCCP!$JJ$8:$JJ$136,
RCCP!$A$8:$A$136,$A26,
RCCP!$C$8:$C$136,$B26)/4)</f>
        <v>0</v>
      </c>
      <c r="EH26" s="249">
        <f>SUMIFS(RCCP!$JE$8:$JE$136,
RCCP!$A$8:$A$136,$A26,
RCCP!$C$8:$C$136,$B26
)+
(SUMIFS(RCCP!$JJ$8:$JJ$136,
RCCP!$A$8:$A$136,$A26,
RCCP!$C$8:$C$136,$B26)/4)</f>
        <v>0</v>
      </c>
      <c r="EI26" s="49">
        <f t="shared" si="143"/>
        <v>0</v>
      </c>
      <c r="EJ26" s="50">
        <f t="shared" si="117"/>
        <v>0</v>
      </c>
      <c r="EK26" s="42">
        <f>SUMIFS(RCCP!$JF$8:$JF$136,
RCCP!$A$8:$A$136,$A26,
RCCP!$C$8:$C$136,$B26
)+
(SUMIFS(RCCP!$JJ$8:$JJ$136,
RCCP!$A$8:$A$136,$A26,
RCCP!$C$8:$C$136,$B26)/4)</f>
        <v>0</v>
      </c>
      <c r="EL26" s="249">
        <f>SUMIFS(RCCP!$JF$8:$JF$136,
RCCP!$A$8:$A$136,$A26,
RCCP!$C$8:$C$136,$B26
)+
(SUMIFS(RCCP!$JJ$8:$JJ$136,
RCCP!$A$8:$A$136,$A26,
RCCP!$C$8:$C$136,$B26)/4)</f>
        <v>0</v>
      </c>
      <c r="EM26" s="50">
        <f t="shared" si="144"/>
        <v>0</v>
      </c>
      <c r="EN26" s="50">
        <f t="shared" si="119"/>
        <v>0</v>
      </c>
      <c r="EO26" s="42">
        <f>SUMIFS(RCCP!$JG$8:$JG$136,
RCCP!$A$8:$A$136,$A26,
RCCP!$C$8:$C$136,$B26
)+
(SUMIFS(RCCP!$JJ$8:$JJ$136,
RCCP!$A$8:$A$136,$A26,
RCCP!$C$8:$C$136,$B26)/4)</f>
        <v>0</v>
      </c>
      <c r="EP26" s="249">
        <f>SUMIFS(RCCP!$JG$8:$JG$136,
RCCP!$A$8:$A$136,$A26,
RCCP!$C$8:$C$136,$B26
)+
(SUMIFS(RCCP!$JJ$8:$JJ$136,
RCCP!$A$8:$A$136,$A26,
RCCP!$C$8:$C$136,$B26)/4)</f>
        <v>0</v>
      </c>
      <c r="EQ26" s="50">
        <f t="shared" si="145"/>
        <v>0</v>
      </c>
      <c r="ER26" s="50">
        <f t="shared" si="121"/>
        <v>0</v>
      </c>
      <c r="ES26" s="42">
        <f>SUMIFS(RCCP!$JH$8:$JH$136,
RCCP!$A$8:$A$136,$A26,
RCCP!$C$8:$C$136,$B26
)+
(SUMIFS(RCCP!$JJ$8:$JJ$136,
RCCP!$A$8:$A$136,$A26,
RCCP!$C$8:$C$136,$B26)/4)</f>
        <v>0</v>
      </c>
      <c r="ET26" s="249">
        <f>SUMIFS(RCCP!$JH$8:$JH$136,
RCCP!$A$8:$A$136,$A26,
RCCP!$C$8:$C$136,$B26
)+
(SUMIFS(RCCP!$JJ$8:$JJ$136,
RCCP!$A$8:$A$136,$A26,
RCCP!$C$8:$C$136,$B26)/4)</f>
        <v>0</v>
      </c>
      <c r="EU26" s="50">
        <f t="shared" si="146"/>
        <v>0</v>
      </c>
      <c r="EV26" s="50">
        <f t="shared" si="123"/>
        <v>0</v>
      </c>
    </row>
    <row r="27" spans="1:152" ht="20.149999999999999" customHeight="1" x14ac:dyDescent="0.35">
      <c r="A27" s="56">
        <v>608</v>
      </c>
      <c r="B27" s="39" t="s">
        <v>23</v>
      </c>
      <c r="C27" s="39" t="s">
        <v>33</v>
      </c>
      <c r="D27" s="39">
        <v>45</v>
      </c>
      <c r="E27" s="39">
        <v>5.7</v>
      </c>
      <c r="F27" s="39">
        <v>7</v>
      </c>
      <c r="G27" s="39">
        <v>3</v>
      </c>
      <c r="H27" s="40">
        <f t="shared" si="51"/>
        <v>5386.5</v>
      </c>
      <c r="I27" s="41">
        <f t="shared" si="52"/>
        <v>945</v>
      </c>
      <c r="J27" s="42">
        <f>SUMIFS(
'BLC Subcont'!$AE:$AE,
'BLC Subcont'!$I:$I,L$10,
'BLC Subcont'!$U:$U,$A27,
'BLC Subcont'!$V:$V,"SPLIT",
'BLC Subcont'!$HP:$HP,"IN HOUSE (MANUAL)"
)</f>
        <v>246</v>
      </c>
      <c r="K27" s="43">
        <f>SUMIFS(
'BLC Subcont'!$BC:$BC,
'BLC Subcont'!$I:$I,L$10,
'BLC Subcont'!$U:$U,$A27,
'BLC Subcont'!$V:$V,"SPLIT",
'BLC Subcont'!$HP:$HP,"IN HOUSE (MANUAL)"
)</f>
        <v>0</v>
      </c>
      <c r="L27" s="57">
        <f t="shared" si="53"/>
        <v>0</v>
      </c>
      <c r="M27" s="42">
        <f>SUMIFS(
'BLC Subcont'!$AE:$AE,
'BLC Subcont'!$I:$I,O$10,
'BLC Subcont'!$U:$U,$A27,
'BLC Subcont'!$V:$V,"SPLIT",
'BLC Subcont'!$HP:$HP,"IN HOUSE (MANUAL)"
)</f>
        <v>2520</v>
      </c>
      <c r="N27" s="43">
        <f>SUMIFS(
'BLC Subcont'!$BC:$BC,
'BLC Subcont'!$I:$I,O$10,
'BLC Subcont'!$U:$U,$A27,
'BLC Subcont'!$V:$V,"SPLIT",
'BLC Subcont'!$HP:$HP,"IN HOUSE (MANUAL)"
)</f>
        <v>516</v>
      </c>
      <c r="O27" s="57">
        <f t="shared" si="54"/>
        <v>0</v>
      </c>
      <c r="P27" s="42">
        <f>SUMIFS(
'BLC Subcont'!$AE:$AE,
'BLC Subcont'!$I:$I,R$10,
'BLC Subcont'!$U:$U,$A27,
'BLC Subcont'!$V:$V,"SPLIT",
'BLC Subcont'!$HP:$HP,"IN HOUSE (MANUAL)"
)</f>
        <v>5394</v>
      </c>
      <c r="Q27" s="43">
        <f>SUMIFS(
'BLC Subcont'!$BC:$BC,
'BLC Subcont'!$I:$I,R$10,
'BLC Subcont'!$U:$U,$A27,
'BLC Subcont'!$V:$V,"SPLIT",
'BLC Subcont'!$HP:$HP,"IN HOUSE (MANUAL)"
)</f>
        <v>3037</v>
      </c>
      <c r="R27" s="57">
        <f t="shared" si="55"/>
        <v>0</v>
      </c>
      <c r="S27" s="42">
        <f>SUMIFS(
'BLC Subcont'!$AE:$AE,
'BLC Subcont'!$I:$I,U$10,
'BLC Subcont'!$U:$U,$A27,
'BLC Subcont'!$V:$V,"SPLIT",
'BLC Subcont'!$HP:$HP,"IN HOUSE (MANUAL)"
)</f>
        <v>2166</v>
      </c>
      <c r="T27" s="43">
        <f>SUMIFS(
'BLC Subcont'!$BC:$BC,
'BLC Subcont'!$I:$I,U$10,
'BLC Subcont'!$U:$U,$A27,
'BLC Subcont'!$V:$V,"SPLIT",
'BLC Subcont'!$HP:$HP,"IN HOUSE (MANUAL)"
)</f>
        <v>997</v>
      </c>
      <c r="U27" s="57">
        <f t="shared" si="56"/>
        <v>0.18509236053095701</v>
      </c>
      <c r="V27" s="47">
        <f t="shared" si="124"/>
        <v>10326</v>
      </c>
      <c r="W27" s="51">
        <f t="shared" si="57"/>
        <v>4550</v>
      </c>
      <c r="X27" s="52">
        <f t="shared" si="58"/>
        <v>0.84470435347628325</v>
      </c>
      <c r="Y27" s="52">
        <f t="shared" si="59"/>
        <v>1</v>
      </c>
      <c r="Z27" s="47">
        <f>SUMIFS(
'BLC Subcont'!$AE:$AE,
'BLC Subcont'!$I:$I,AB$10,
'BLC Subcont'!$U:$U,$A27,
'BLC Subcont'!$V:$V,"SPLIT",
'BLC Subcont'!$HP:$HP,"IN HOUSE (MANUAL)"
)</f>
        <v>0</v>
      </c>
      <c r="AA27" s="249">
        <f>SUMIFS(
'BLC Subcont'!$BC:$BC,
'BLC Subcont'!$I:$I,AB$10,
'BLC Subcont'!$U:$U,$A27,
'BLC Subcont'!$V:$V,"SPLIT",
'BLC Subcont'!$HP:$HP,"IN HOUSE (MANUAL)"
)</f>
        <v>0</v>
      </c>
      <c r="AB27" s="49">
        <f t="shared" si="60"/>
        <v>0</v>
      </c>
      <c r="AC27" s="49">
        <f t="shared" si="61"/>
        <v>0</v>
      </c>
      <c r="AD27" s="42">
        <f>SUMIFS(
'BLC Subcont'!$AE:$AE,
'BLC Subcont'!$I:$I,AF$10,
'BLC Subcont'!$U:$U,$A27,
'BLC Subcont'!$V:$V,"SPLIT",
'BLC Subcont'!$HP:$HP,"IN HOUSE (MANUAL)"
)</f>
        <v>0</v>
      </c>
      <c r="AE27" s="249">
        <f>SUMIFS(
'BLC Subcont'!$BC:$BC,
'BLC Subcont'!$I:$I,AF$10,
'BLC Subcont'!$U:$U,$A27,
'BLC Subcont'!$V:$V,"SPLIT",
'BLC Subcont'!$HP:$HP,"IN HOUSE (MANUAL)"
)</f>
        <v>0</v>
      </c>
      <c r="AF27" s="50">
        <f t="shared" si="62"/>
        <v>0</v>
      </c>
      <c r="AG27" s="49">
        <f t="shared" si="63"/>
        <v>0</v>
      </c>
      <c r="AH27" s="42">
        <f>SUMIFS(
'BLC Subcont'!$AE:$AE,
'BLC Subcont'!$I:$I,AJ$10,
'BLC Subcont'!$U:$U,$A27,
'BLC Subcont'!$V:$V,"SPLIT",
'BLC Subcont'!$HP:$HP,"IN HOUSE (MANUAL)"
)</f>
        <v>0</v>
      </c>
      <c r="AI27" s="249">
        <f>SUMIFS(
'BLC Subcont'!$BC:$BC,
'BLC Subcont'!$I:$I,AJ$10,
'BLC Subcont'!$U:$U,$A27,
'BLC Subcont'!$V:$V,"SPLIT",
'BLC Subcont'!$HP:$HP,"IN HOUSE (MANUAL)"
)</f>
        <v>0</v>
      </c>
      <c r="AJ27" s="50">
        <f t="shared" si="64"/>
        <v>0</v>
      </c>
      <c r="AK27" s="49">
        <f t="shared" si="65"/>
        <v>0</v>
      </c>
      <c r="AL27" s="42">
        <f>SUMIFS(
'BLC Subcont'!$AE:$AE,
'BLC Subcont'!$I:$I,AN$10,
'BLC Subcont'!$U:$U,$A27,
'BLC Subcont'!$V:$V,"SPLIT",
'BLC Subcont'!$HP:$HP,"IN HOUSE (MANUAL)"
)</f>
        <v>0</v>
      </c>
      <c r="AM27" s="249">
        <f>SUMIFS(
'BLC Subcont'!$BC:$BC,
'BLC Subcont'!$I:$I,AN$10,
'BLC Subcont'!$U:$U,$A27,
'BLC Subcont'!$V:$V,"SPLIT",
'BLC Subcont'!$HP:$HP,"IN HOUSE (MANUAL)"
)</f>
        <v>0</v>
      </c>
      <c r="AN27" s="50">
        <f t="shared" si="66"/>
        <v>0</v>
      </c>
      <c r="AO27" s="49">
        <f t="shared" si="67"/>
        <v>0</v>
      </c>
      <c r="AP27" s="42">
        <f>SUMIFS(
'BLC Subcont'!$AE:$AE,
'BLC Subcont'!$I:$I,AR$10,
'BLC Subcont'!$U:$U,$A27,
'BLC Subcont'!$V:$V,"SPLIT",
'BLC Subcont'!$HP:$HP,"IN HOUSE (MANUAL)"
)</f>
        <v>0</v>
      </c>
      <c r="AQ27" s="249">
        <f>SUMIFS(
'BLC Subcont'!$BC:$BC,
'BLC Subcont'!$I:$I,AR$10,
'BLC Subcont'!$U:$U,$A27,
'BLC Subcont'!$V:$V,"SPLIT",
'BLC Subcont'!$HP:$HP,"IN HOUSE (MANUAL)"
)</f>
        <v>0</v>
      </c>
      <c r="AR27" s="50">
        <f t="shared" si="68"/>
        <v>0</v>
      </c>
      <c r="AS27" s="49">
        <f t="shared" si="69"/>
        <v>0</v>
      </c>
      <c r="AT27" s="42">
        <f>SUMIFS(
'BLC Subcont'!$AE:$AE,
'BLC Subcont'!$I:$I,AV$10,
'BLC Subcont'!$U:$U,$A27,
'BLC Subcont'!$V:$V,"SPLIT",
'BLC Subcont'!$HP:$HP,"IN HOUSE (MANUAL)"
)</f>
        <v>0</v>
      </c>
      <c r="AU27" s="249">
        <f>SUMIFS(
'BLC Subcont'!$BC:$BC,
'BLC Subcont'!$I:$I,AV$10,
'BLC Subcont'!$U:$U,$A27,
'BLC Subcont'!$V:$V,"SPLIT",
'BLC Subcont'!$HP:$HP,"IN HOUSE (MANUAL)"
)</f>
        <v>0</v>
      </c>
      <c r="AV27" s="50">
        <f t="shared" si="70"/>
        <v>0</v>
      </c>
      <c r="AW27" s="49">
        <f t="shared" si="71"/>
        <v>0</v>
      </c>
      <c r="AX27" s="42">
        <f>SUMIFS(
'BLC Subcont'!$AE:$AE,
'BLC Subcont'!$I:$I,AZ$10,
'BLC Subcont'!$U:$U,$A27,
'BLC Subcont'!$V:$V,"SPLIT",
'BLC Subcont'!$HP:$HP,"IN HOUSE (MANUAL)"
)</f>
        <v>0</v>
      </c>
      <c r="AY27" s="48">
        <f>SUMIFS(
'BLC Subcont'!$BC:$BC,
'BLC Subcont'!$I:$I,AZ$10,
'BLC Subcont'!$U:$U,$A27,
'BLC Subcont'!$V:$V,"SPLIT",
'BLC Subcont'!$HP:$HP,"IN HOUSE (MANUAL)"
)</f>
        <v>0</v>
      </c>
      <c r="AZ27" s="50">
        <f t="shared" si="72"/>
        <v>0</v>
      </c>
      <c r="BA27" s="49">
        <f t="shared" si="73"/>
        <v>0</v>
      </c>
      <c r="BB27" s="42">
        <f>SUMIFS(
'BLC Subcont'!$AE:$AE,
'BLC Subcont'!$I:$I,BD$10,
'BLC Subcont'!$U:$U,$A27,
'BLC Subcont'!$V:$V,"SPLIT",
'BLC Subcont'!$HP:$HP,"IN HOUSE (MANUAL)"
)</f>
        <v>0</v>
      </c>
      <c r="BC27" s="48">
        <f>SUMIFS(
'BLC Subcont'!$BC:$BC,
'BLC Subcont'!$I:$I,BD$10,
'BLC Subcont'!$U:$U,$A27,
'BLC Subcont'!$V:$V,"SPLIT",
'BLC Subcont'!$HP:$HP,"IN HOUSE (MANUAL)"
)</f>
        <v>0</v>
      </c>
      <c r="BD27" s="50">
        <f t="shared" si="74"/>
        <v>0</v>
      </c>
      <c r="BE27" s="50">
        <f t="shared" si="75"/>
        <v>0</v>
      </c>
      <c r="BI27" s="42">
        <f t="shared" si="125"/>
        <v>0</v>
      </c>
      <c r="BJ27" s="249">
        <f t="shared" si="126"/>
        <v>0</v>
      </c>
      <c r="BK27" s="50">
        <f t="shared" si="76"/>
        <v>0</v>
      </c>
      <c r="BL27" s="49">
        <f t="shared" si="77"/>
        <v>0</v>
      </c>
      <c r="BM27" s="42">
        <f t="shared" si="78"/>
        <v>0</v>
      </c>
      <c r="BN27" s="249">
        <f t="shared" si="79"/>
        <v>0</v>
      </c>
      <c r="BO27" s="50">
        <f t="shared" si="80"/>
        <v>0</v>
      </c>
      <c r="BP27" s="50">
        <f t="shared" si="81"/>
        <v>0</v>
      </c>
      <c r="BQ27" s="42"/>
      <c r="BR27" s="48"/>
      <c r="BS27" s="49">
        <f t="shared" si="82"/>
        <v>0</v>
      </c>
      <c r="BT27" s="50">
        <f t="shared" si="83"/>
        <v>0</v>
      </c>
      <c r="BU27" s="47"/>
      <c r="BV27" s="48"/>
      <c r="BW27" s="50">
        <f t="shared" ref="BW27:BW79" si="147">IFERROR(BV27/($I27*BW$11),0)</f>
        <v>0</v>
      </c>
      <c r="BX27" s="50">
        <f t="shared" si="85"/>
        <v>0</v>
      </c>
      <c r="BY27" s="42"/>
      <c r="BZ27" s="249"/>
      <c r="CA27" s="50">
        <f t="shared" ref="CA27:CA78" si="148">IFERROR(BZ27/($I27*CA$11),0)</f>
        <v>0</v>
      </c>
      <c r="CB27" s="50">
        <f t="shared" si="87"/>
        <v>0</v>
      </c>
      <c r="CC27" s="42"/>
      <c r="CD27" s="249"/>
      <c r="CE27" s="50">
        <f t="shared" ref="CE27:CE79" si="149">IFERROR(CD27/($I27*CE$11),0)</f>
        <v>0</v>
      </c>
      <c r="CF27" s="50">
        <f t="shared" si="89"/>
        <v>0</v>
      </c>
      <c r="CG27" s="47"/>
      <c r="CH27" s="249"/>
      <c r="CI27" s="49">
        <f t="shared" ref="CI27:CI79" si="150">IFERROR(CH27/($I27*CI$11),0)</f>
        <v>0</v>
      </c>
      <c r="CJ27" s="50">
        <f t="shared" si="91"/>
        <v>0</v>
      </c>
      <c r="CK27" s="42"/>
      <c r="CL27" s="249"/>
      <c r="CM27" s="50">
        <f t="shared" ref="CM27:CM79" si="151">IFERROR(CL27/($I27*CM$11),0)</f>
        <v>0</v>
      </c>
      <c r="CN27" s="50">
        <f t="shared" si="93"/>
        <v>0</v>
      </c>
      <c r="CO27" s="42"/>
      <c r="CP27" s="249"/>
      <c r="CQ27" s="50">
        <f t="shared" ref="CQ27:CQ79" si="152">IFERROR(CP27/($I27*CQ$11),0)</f>
        <v>0</v>
      </c>
      <c r="CR27" s="50">
        <f t="shared" si="95"/>
        <v>0</v>
      </c>
      <c r="CS27" s="42"/>
      <c r="CT27" s="249"/>
      <c r="CU27" s="50">
        <f t="shared" ref="CU27:CU79" si="153">IFERROR(CT27/($I27*CU$11),0)</f>
        <v>0</v>
      </c>
      <c r="CV27" s="50">
        <f t="shared" si="97"/>
        <v>0</v>
      </c>
      <c r="CW27" s="47"/>
      <c r="CX27" s="249"/>
      <c r="CY27" s="49">
        <f t="shared" ref="CY27:CY79" si="154">IFERROR(CX27/($I27*CY$11),0)</f>
        <v>0</v>
      </c>
      <c r="CZ27" s="50">
        <f t="shared" si="99"/>
        <v>0</v>
      </c>
      <c r="DA27" s="42"/>
      <c r="DB27" s="249"/>
      <c r="DC27" s="50">
        <f t="shared" ref="DC27:DC79" si="155">IFERROR(DB27/($I27*DC$11),0)</f>
        <v>0</v>
      </c>
      <c r="DD27" s="50">
        <f t="shared" si="101"/>
        <v>0</v>
      </c>
      <c r="DE27" s="42"/>
      <c r="DF27" s="249"/>
      <c r="DG27" s="50">
        <f t="shared" ref="DG27:DG79" si="156">IFERROR(DF27/($I27*DG$11),0)</f>
        <v>0</v>
      </c>
      <c r="DH27" s="50">
        <f t="shared" si="103"/>
        <v>0</v>
      </c>
      <c r="DI27" s="42"/>
      <c r="DJ27" s="249"/>
      <c r="DK27" s="50">
        <f t="shared" ref="DK27:DK79" si="157">IFERROR(DJ27/($I27*DK$11),0)</f>
        <v>0</v>
      </c>
      <c r="DL27" s="50">
        <f t="shared" si="105"/>
        <v>0</v>
      </c>
      <c r="DM27" s="42"/>
      <c r="DN27" s="249"/>
      <c r="DO27" s="50">
        <f t="shared" ref="DO27:DO79" si="158">IFERROR(DN27/($I27*DO$11),0)</f>
        <v>0</v>
      </c>
      <c r="DP27" s="50">
        <f t="shared" si="107"/>
        <v>0</v>
      </c>
      <c r="DQ27" s="47"/>
      <c r="DR27" s="249"/>
      <c r="DS27" s="49">
        <f t="shared" ref="DS27:DS31" si="159">IFERROR(DR27/($I27*DS$11),0)</f>
        <v>0</v>
      </c>
      <c r="DT27" s="50">
        <f t="shared" si="109"/>
        <v>0</v>
      </c>
      <c r="DU27" s="42"/>
      <c r="DV27" s="249"/>
      <c r="DW27" s="50">
        <f t="shared" ref="DW27:DW31" si="160">IFERROR(DV27/($I27*DW$11),0)</f>
        <v>0</v>
      </c>
      <c r="DX27" s="50">
        <f t="shared" si="111"/>
        <v>0</v>
      </c>
      <c r="DY27" s="42"/>
      <c r="DZ27" s="249"/>
      <c r="EA27" s="50">
        <f t="shared" ref="EA27:EA31" si="161">IFERROR(DZ27/($I27*EA$11),0)</f>
        <v>0</v>
      </c>
      <c r="EB27" s="50">
        <f t="shared" si="113"/>
        <v>0</v>
      </c>
      <c r="EC27" s="42"/>
      <c r="ED27" s="249"/>
      <c r="EE27" s="50">
        <f t="shared" ref="EE27:EE31" si="162">IFERROR(ED27/($I27*EE$11),0)</f>
        <v>0</v>
      </c>
      <c r="EF27" s="50">
        <f t="shared" si="115"/>
        <v>0</v>
      </c>
      <c r="EG27" s="47"/>
      <c r="EH27" s="249"/>
      <c r="EI27" s="49">
        <f t="shared" ref="EI27:EI31" si="163">IFERROR(EH27/($I27*EI$11),0)</f>
        <v>0</v>
      </c>
      <c r="EJ27" s="50">
        <f t="shared" si="117"/>
        <v>0</v>
      </c>
      <c r="EK27" s="42"/>
      <c r="EL27" s="249"/>
      <c r="EM27" s="50">
        <f t="shared" ref="EM27:EM31" si="164">IFERROR(EL27/($I27*EM$11),0)</f>
        <v>0</v>
      </c>
      <c r="EN27" s="50">
        <f t="shared" si="119"/>
        <v>0</v>
      </c>
      <c r="EO27" s="42"/>
      <c r="EP27" s="249"/>
      <c r="EQ27" s="50">
        <f t="shared" ref="EQ27:EQ31" si="165">IFERROR(EP27/($I27*EQ$11),0)</f>
        <v>0</v>
      </c>
      <c r="ER27" s="50">
        <f t="shared" si="121"/>
        <v>0</v>
      </c>
      <c r="ES27" s="42"/>
      <c r="ET27" s="249"/>
      <c r="EU27" s="50">
        <f t="shared" ref="EU27:EU31" si="166">IFERROR(ET27/($I27*EU$11),0)</f>
        <v>0</v>
      </c>
      <c r="EV27" s="50">
        <f t="shared" si="123"/>
        <v>0</v>
      </c>
    </row>
    <row r="28" spans="1:152" ht="20.149999999999999" customHeight="1" x14ac:dyDescent="0.35">
      <c r="A28" s="53">
        <v>608</v>
      </c>
      <c r="B28" s="54" t="s">
        <v>23</v>
      </c>
      <c r="C28" s="39" t="s">
        <v>34</v>
      </c>
      <c r="D28" s="39">
        <v>50</v>
      </c>
      <c r="E28" s="39">
        <v>5.7</v>
      </c>
      <c r="F28" s="39">
        <v>7</v>
      </c>
      <c r="G28" s="39">
        <v>3</v>
      </c>
      <c r="H28" s="40">
        <f t="shared" si="51"/>
        <v>5985</v>
      </c>
      <c r="I28" s="41">
        <f t="shared" si="52"/>
        <v>1050</v>
      </c>
      <c r="J28" s="42">
        <f>SUMIFS(
'BLC Subcont'!$AE:$AE,
'BLC Subcont'!$I:$I,L$10,
'BLC Subcont'!$U:$U,$A28,
'BLC Subcont'!$V:$V,"SPLIT",
'BLC Subcont'!$HQ:$HQ,"IN HOUSE (MANUAL)"
)</f>
        <v>246</v>
      </c>
      <c r="K28" s="43">
        <f>SUMIFS(
'BLC Subcont'!$AS:$AS,
'BLC Subcont'!$I:$I,L$10,
'BLC Subcont'!$U:$U,$A28,
'BLC Subcont'!$V:$V,"SPLIT",
'BLC Subcont'!$HQ:$HQ,"IN HOUSE (MANUAL)"
)</f>
        <v>0</v>
      </c>
      <c r="L28" s="57">
        <f t="shared" si="53"/>
        <v>0</v>
      </c>
      <c r="M28" s="42">
        <f>SUMIFS(
'BLC Subcont'!$AE:$AE,
'BLC Subcont'!$I:$I,O$10,
'BLC Subcont'!$U:$U,$A28,
'BLC Subcont'!$V:$V,"SPLIT",
'BLC Subcont'!$HQ:$HQ,"IN HOUSE (MANUAL)"
)</f>
        <v>2520</v>
      </c>
      <c r="N28" s="43">
        <f>SUMIFS(
'BLC Subcont'!$AS:$AS,
'BLC Subcont'!$I:$I,O$10,
'BLC Subcont'!$U:$U,$A28,
'BLC Subcont'!$V:$V,"SPLIT",
'BLC Subcont'!$HQ:$HQ,"IN HOUSE (MANUAL)"
)</f>
        <v>516</v>
      </c>
      <c r="O28" s="57">
        <f t="shared" si="54"/>
        <v>0</v>
      </c>
      <c r="P28" s="42">
        <f>SUMIFS(
'BLC Subcont'!$AE:$AE,
'BLC Subcont'!$I:$I,R$10,
'BLC Subcont'!$U:$U,$A28,
'BLC Subcont'!$V:$V,"SPLIT",
'BLC Subcont'!$HQ:$HQ,"IN HOUSE (MANUAL)"
)</f>
        <v>5394</v>
      </c>
      <c r="Q28" s="43">
        <f>SUMIFS(
'BLC Subcont'!$AS:$AS,
'BLC Subcont'!$I:$I,R$10,
'BLC Subcont'!$U:$U,$A28,
'BLC Subcont'!$V:$V,"SPLIT",
'BLC Subcont'!$HQ:$HQ,"IN HOUSE (MANUAL)"
)</f>
        <v>3001</v>
      </c>
      <c r="R28" s="57">
        <f t="shared" si="55"/>
        <v>0</v>
      </c>
      <c r="S28" s="42">
        <f>SUMIFS(
'BLC Subcont'!$AE:$AE,
'BLC Subcont'!$I:$I,U$10,
'BLC Subcont'!$U:$U,$A28,
'BLC Subcont'!$V:$V,"SPLIT",
'BLC Subcont'!$HQ:$HQ,"IN HOUSE (MANUAL)"
)</f>
        <v>2166</v>
      </c>
      <c r="T28" s="43">
        <f>SUMIFS(
'BLC Subcont'!$AS:$AS,
'BLC Subcont'!$I:$I,U$10,
'BLC Subcont'!$U:$U,$A28,
'BLC Subcont'!$V:$V,"SPLIT",
'BLC Subcont'!$HQ:$HQ,"IN HOUSE (MANUAL)"
)</f>
        <v>1225</v>
      </c>
      <c r="U28" s="57">
        <f t="shared" si="56"/>
        <v>0.2046783625730994</v>
      </c>
      <c r="V28" s="47">
        <f t="shared" si="124"/>
        <v>10326</v>
      </c>
      <c r="W28" s="51">
        <f t="shared" si="57"/>
        <v>4742</v>
      </c>
      <c r="X28" s="52">
        <f t="shared" si="58"/>
        <v>0.79231411862990808</v>
      </c>
      <c r="Y28" s="52">
        <f t="shared" si="59"/>
        <v>1</v>
      </c>
      <c r="Z28" s="47">
        <f>SUMIFS(
'BLC Subcont'!$AE:$AE,
'BLC Subcont'!$I:$I,AB$10,
'BLC Subcont'!$U:$U,$A28,
'BLC Subcont'!$V:$V,"SPLIT",
'BLC Subcont'!$HQ:$HQ,"IN HOUSE (MANUAL)"
)</f>
        <v>0</v>
      </c>
      <c r="AA28" s="249">
        <f>SUMIFS(
'BLC Subcont'!$AS:$AS,
'BLC Subcont'!$I:$I,AB$10,
'BLC Subcont'!$U:$U,$A28,
'BLC Subcont'!$V:$V,"SPLIT",
'BLC Subcont'!$HQ:$HQ,"IN HOUSE (MANUAL)"
)</f>
        <v>0</v>
      </c>
      <c r="AB28" s="49">
        <f t="shared" si="60"/>
        <v>0</v>
      </c>
      <c r="AC28" s="49">
        <f t="shared" si="61"/>
        <v>0</v>
      </c>
      <c r="AD28" s="42">
        <f>SUMIFS(
'BLC Subcont'!$AE:$AE,
'BLC Subcont'!$I:$I,AF$10,
'BLC Subcont'!$U:$U,$A28,
'BLC Subcont'!$V:$V,"SPLIT",
'BLC Subcont'!$HQ:$HQ,"IN HOUSE (MANUAL)"
)</f>
        <v>0</v>
      </c>
      <c r="AE28" s="249">
        <f>SUMIFS(
'BLC Subcont'!$AS:$AS,
'BLC Subcont'!$I:$I,AF$10,
'BLC Subcont'!$U:$U,$A28,
'BLC Subcont'!$V:$V,"SPLIT",
'BLC Subcont'!$HQ:$HQ,"IN HOUSE (MANUAL)"
)</f>
        <v>0</v>
      </c>
      <c r="AF28" s="50">
        <f t="shared" si="62"/>
        <v>0</v>
      </c>
      <c r="AG28" s="49">
        <f t="shared" si="63"/>
        <v>0</v>
      </c>
      <c r="AH28" s="42">
        <f>SUMIFS(
'BLC Subcont'!$AE:$AE,
'BLC Subcont'!$I:$I,AJ$10,
'BLC Subcont'!$U:$U,$A28,
'BLC Subcont'!$V:$V,"SPLIT",
'BLC Subcont'!$HQ:$HQ,"IN HOUSE (MANUAL)"
)</f>
        <v>0</v>
      </c>
      <c r="AI28" s="249">
        <f>SUMIFS(
'BLC Subcont'!$AS:$AS,
'BLC Subcont'!$I:$I,AJ$10,
'BLC Subcont'!$U:$U,$A28,
'BLC Subcont'!$V:$V,"SPLIT",
'BLC Subcont'!$HQ:$HQ,"IN HOUSE (MANUAL)"
)</f>
        <v>0</v>
      </c>
      <c r="AJ28" s="50">
        <f t="shared" si="64"/>
        <v>0</v>
      </c>
      <c r="AK28" s="49">
        <f t="shared" si="65"/>
        <v>0</v>
      </c>
      <c r="AL28" s="42">
        <f>SUMIFS(
'BLC Subcont'!$AE:$AE,
'BLC Subcont'!$I:$I,AN$10,
'BLC Subcont'!$U:$U,$A28,
'BLC Subcont'!$V:$V,"SPLIT",
'BLC Subcont'!$HQ:$HQ,"IN HOUSE (MANUAL)"
)</f>
        <v>0</v>
      </c>
      <c r="AM28" s="249">
        <f>SUMIFS(
'BLC Subcont'!$AS:$AS,
'BLC Subcont'!$I:$I,AN$10,
'BLC Subcont'!$U:$U,$A28,
'BLC Subcont'!$V:$V,"SPLIT",
'BLC Subcont'!$HQ:$HQ,"IN HOUSE (MANUAL)"
)</f>
        <v>0</v>
      </c>
      <c r="AN28" s="50">
        <f t="shared" si="66"/>
        <v>0</v>
      </c>
      <c r="AO28" s="49">
        <f t="shared" si="67"/>
        <v>0</v>
      </c>
      <c r="AP28" s="42">
        <f>SUMIFS(
'BLC Subcont'!$AE:$AE,
'BLC Subcont'!$I:$I,AR$10,
'BLC Subcont'!$U:$U,$A28,
'BLC Subcont'!$V:$V,"SPLIT",
'BLC Subcont'!$HQ:$HQ,"IN HOUSE (MANUAL)"
)</f>
        <v>0</v>
      </c>
      <c r="AQ28" s="249">
        <f>SUMIFS(
'BLC Subcont'!$AS:$AS,
'BLC Subcont'!$I:$I,AR$10,
'BLC Subcont'!$U:$U,$A28,
'BLC Subcont'!$V:$V,"SPLIT",
'BLC Subcont'!$HQ:$HQ,"IN HOUSE (MANUAL)"
)</f>
        <v>0</v>
      </c>
      <c r="AR28" s="50">
        <f t="shared" si="68"/>
        <v>0</v>
      </c>
      <c r="AS28" s="49">
        <f t="shared" si="69"/>
        <v>0</v>
      </c>
      <c r="AT28" s="42">
        <f>SUMIFS(
'BLC Subcont'!$AE:$AE,
'BLC Subcont'!$I:$I,AV$10,
'BLC Subcont'!$U:$U,$A28,
'BLC Subcont'!$V:$V,"SPLIT",
'BLC Subcont'!$HQ:$HQ,"IN HOUSE (MANUAL)"
)</f>
        <v>0</v>
      </c>
      <c r="AU28" s="249">
        <f>SUMIFS(
'BLC Subcont'!$AS:$AS,
'BLC Subcont'!$I:$I,AV$10,
'BLC Subcont'!$U:$U,$A28,
'BLC Subcont'!$V:$V,"SPLIT",
'BLC Subcont'!$HQ:$HQ,"IN HOUSE (MANUAL)"
)</f>
        <v>0</v>
      </c>
      <c r="AV28" s="50">
        <f t="shared" si="70"/>
        <v>0</v>
      </c>
      <c r="AW28" s="49">
        <f t="shared" si="71"/>
        <v>0</v>
      </c>
      <c r="AX28" s="42">
        <f>SUMIFS(
'BLC Subcont'!$AE:$AE,
'BLC Subcont'!$I:$I,AZ$10,
'BLC Subcont'!$U:$U,$A28,
'BLC Subcont'!$V:$V,"SPLIT",
'BLC Subcont'!$HQ:$HQ,"IN HOUSE (MANUAL)"
)</f>
        <v>0</v>
      </c>
      <c r="AY28" s="48">
        <f>SUMIFS(
'BLC Subcont'!$AS:$AS,
'BLC Subcont'!$I:$I,AZ$10,
'BLC Subcont'!$U:$U,$A28,
'BLC Subcont'!$V:$V,"SPLIT",
'BLC Subcont'!$HQ:$HQ,"IN HOUSE (MANUAL)"
)</f>
        <v>0</v>
      </c>
      <c r="AZ28" s="50">
        <f t="shared" si="72"/>
        <v>0</v>
      </c>
      <c r="BA28" s="49">
        <f t="shared" si="73"/>
        <v>0</v>
      </c>
      <c r="BB28" s="42">
        <f>SUMIFS(
'BLC Subcont'!$AE:$AE,
'BLC Subcont'!$I:$I,BD$10,
'BLC Subcont'!$U:$U,$A28,
'BLC Subcont'!$V:$V,"SPLIT",
'BLC Subcont'!$HQ:$HQ,"IN HOUSE (MANUAL)"
)</f>
        <v>0</v>
      </c>
      <c r="BC28" s="48">
        <f>SUMIFS(
'BLC Subcont'!$AS:$AS,
'BLC Subcont'!$I:$I,BD$10,
'BLC Subcont'!$U:$U,$A28,
'BLC Subcont'!$V:$V,"SPLIT",
'BLC Subcont'!$HQ:$HQ,"IN HOUSE (MANUAL)"
)</f>
        <v>0</v>
      </c>
      <c r="BD28" s="50">
        <f t="shared" si="74"/>
        <v>0</v>
      </c>
      <c r="BE28" s="50">
        <f t="shared" si="75"/>
        <v>0</v>
      </c>
      <c r="BI28" s="42">
        <f t="shared" si="125"/>
        <v>0</v>
      </c>
      <c r="BJ28" s="249">
        <f t="shared" si="126"/>
        <v>0</v>
      </c>
      <c r="BK28" s="50">
        <f t="shared" si="76"/>
        <v>0</v>
      </c>
      <c r="BL28" s="49">
        <f t="shared" si="77"/>
        <v>0</v>
      </c>
      <c r="BM28" s="42">
        <f t="shared" si="78"/>
        <v>0</v>
      </c>
      <c r="BN28" s="249">
        <f t="shared" si="79"/>
        <v>0</v>
      </c>
      <c r="BO28" s="50">
        <f t="shared" si="80"/>
        <v>0</v>
      </c>
      <c r="BP28" s="50">
        <f t="shared" si="81"/>
        <v>0</v>
      </c>
      <c r="BQ28" s="42"/>
      <c r="BR28" s="48"/>
      <c r="BS28" s="49">
        <f t="shared" si="82"/>
        <v>0</v>
      </c>
      <c r="BT28" s="50">
        <f t="shared" si="83"/>
        <v>0</v>
      </c>
      <c r="BU28" s="47"/>
      <c r="BV28" s="48"/>
      <c r="BW28" s="50">
        <f t="shared" si="147"/>
        <v>0</v>
      </c>
      <c r="BX28" s="50">
        <f t="shared" si="85"/>
        <v>0</v>
      </c>
      <c r="BY28" s="42"/>
      <c r="BZ28" s="249"/>
      <c r="CA28" s="50">
        <f t="shared" si="148"/>
        <v>0</v>
      </c>
      <c r="CB28" s="50">
        <f t="shared" si="87"/>
        <v>0</v>
      </c>
      <c r="CC28" s="42"/>
      <c r="CD28" s="249"/>
      <c r="CE28" s="50">
        <f t="shared" si="149"/>
        <v>0</v>
      </c>
      <c r="CF28" s="50">
        <f t="shared" si="89"/>
        <v>0</v>
      </c>
      <c r="CG28" s="47"/>
      <c r="CH28" s="249"/>
      <c r="CI28" s="49">
        <f t="shared" si="150"/>
        <v>0</v>
      </c>
      <c r="CJ28" s="50">
        <f t="shared" si="91"/>
        <v>0</v>
      </c>
      <c r="CK28" s="42"/>
      <c r="CL28" s="249"/>
      <c r="CM28" s="50">
        <f t="shared" si="151"/>
        <v>0</v>
      </c>
      <c r="CN28" s="50">
        <f t="shared" si="93"/>
        <v>0</v>
      </c>
      <c r="CO28" s="42"/>
      <c r="CP28" s="249"/>
      <c r="CQ28" s="50">
        <f t="shared" si="152"/>
        <v>0</v>
      </c>
      <c r="CR28" s="50">
        <f t="shared" si="95"/>
        <v>0</v>
      </c>
      <c r="CS28" s="42"/>
      <c r="CT28" s="249"/>
      <c r="CU28" s="50">
        <f t="shared" si="153"/>
        <v>0</v>
      </c>
      <c r="CV28" s="50">
        <f t="shared" si="97"/>
        <v>0</v>
      </c>
      <c r="CW28" s="47"/>
      <c r="CX28" s="249"/>
      <c r="CY28" s="49">
        <f t="shared" si="154"/>
        <v>0</v>
      </c>
      <c r="CZ28" s="50">
        <f t="shared" si="99"/>
        <v>0</v>
      </c>
      <c r="DA28" s="42"/>
      <c r="DB28" s="249"/>
      <c r="DC28" s="50">
        <f t="shared" si="155"/>
        <v>0</v>
      </c>
      <c r="DD28" s="50">
        <f t="shared" si="101"/>
        <v>0</v>
      </c>
      <c r="DE28" s="42"/>
      <c r="DF28" s="249"/>
      <c r="DG28" s="50">
        <f t="shared" si="156"/>
        <v>0</v>
      </c>
      <c r="DH28" s="50">
        <f t="shared" si="103"/>
        <v>0</v>
      </c>
      <c r="DI28" s="42"/>
      <c r="DJ28" s="249"/>
      <c r="DK28" s="50">
        <f t="shared" si="157"/>
        <v>0</v>
      </c>
      <c r="DL28" s="50">
        <f t="shared" si="105"/>
        <v>0</v>
      </c>
      <c r="DM28" s="42"/>
      <c r="DN28" s="249"/>
      <c r="DO28" s="50">
        <f t="shared" si="158"/>
        <v>0</v>
      </c>
      <c r="DP28" s="50">
        <f t="shared" si="107"/>
        <v>0</v>
      </c>
      <c r="DQ28" s="47"/>
      <c r="DR28" s="249"/>
      <c r="DS28" s="49">
        <f t="shared" si="159"/>
        <v>0</v>
      </c>
      <c r="DT28" s="50">
        <f t="shared" si="109"/>
        <v>0</v>
      </c>
      <c r="DU28" s="42"/>
      <c r="DV28" s="249"/>
      <c r="DW28" s="50">
        <f t="shared" si="160"/>
        <v>0</v>
      </c>
      <c r="DX28" s="50">
        <f t="shared" si="111"/>
        <v>0</v>
      </c>
      <c r="DY28" s="42"/>
      <c r="DZ28" s="249"/>
      <c r="EA28" s="50">
        <f t="shared" si="161"/>
        <v>0</v>
      </c>
      <c r="EB28" s="50">
        <f t="shared" si="113"/>
        <v>0</v>
      </c>
      <c r="EC28" s="42"/>
      <c r="ED28" s="249"/>
      <c r="EE28" s="50">
        <f t="shared" si="162"/>
        <v>0</v>
      </c>
      <c r="EF28" s="50">
        <f t="shared" si="115"/>
        <v>0</v>
      </c>
      <c r="EG28" s="47"/>
      <c r="EH28" s="249"/>
      <c r="EI28" s="49">
        <f t="shared" si="163"/>
        <v>0</v>
      </c>
      <c r="EJ28" s="50">
        <f t="shared" si="117"/>
        <v>0</v>
      </c>
      <c r="EK28" s="42"/>
      <c r="EL28" s="249"/>
      <c r="EM28" s="50">
        <f t="shared" si="164"/>
        <v>0</v>
      </c>
      <c r="EN28" s="50">
        <f t="shared" si="119"/>
        <v>0</v>
      </c>
      <c r="EO28" s="42"/>
      <c r="EP28" s="249"/>
      <c r="EQ28" s="50">
        <f t="shared" si="165"/>
        <v>0</v>
      </c>
      <c r="ER28" s="50">
        <f t="shared" si="121"/>
        <v>0</v>
      </c>
      <c r="ES28" s="42"/>
      <c r="ET28" s="249"/>
      <c r="EU28" s="50">
        <f t="shared" si="166"/>
        <v>0</v>
      </c>
      <c r="EV28" s="50">
        <f t="shared" si="123"/>
        <v>0</v>
      </c>
    </row>
    <row r="29" spans="1:152" ht="20.149999999999999" customHeight="1" x14ac:dyDescent="0.35">
      <c r="A29" s="56">
        <v>608</v>
      </c>
      <c r="B29" s="39" t="s">
        <v>23</v>
      </c>
      <c r="C29" s="39" t="s">
        <v>35</v>
      </c>
      <c r="D29" s="39">
        <v>90</v>
      </c>
      <c r="E29" s="39">
        <v>5.7</v>
      </c>
      <c r="F29" s="39">
        <v>7</v>
      </c>
      <c r="G29" s="39">
        <v>3</v>
      </c>
      <c r="H29" s="40">
        <f t="shared" si="51"/>
        <v>10773</v>
      </c>
      <c r="I29" s="41">
        <f t="shared" si="52"/>
        <v>1890</v>
      </c>
      <c r="J29" s="42">
        <f>SUMIFS(
'BLC Subcont'!$AE:$AE,
'BLC Subcont'!$I:$I,L$10,
'BLC Subcont'!$U:$U,$A29,
'BLC Subcont'!$V:$V,"ACTION",
'BLC Subcont'!$HP:$HP,"IN HOUSE (MANUAL)"
)</f>
        <v>1776</v>
      </c>
      <c r="K29" s="43">
        <f>SUMIFS(
'BLC Subcont'!$BC:$BC,
'BLC Subcont'!$I:$I,L$10,
'BLC Subcont'!$U:$U,$A29,
'BLC Subcont'!$V:$V,"ACTION",
'BLC Subcont'!$HP:$HP,"IN HOUSE (MANUAL)"
)</f>
        <v>0</v>
      </c>
      <c r="L29" s="50">
        <f t="shared" si="53"/>
        <v>0</v>
      </c>
      <c r="M29" s="42">
        <f>SUMIFS(
'BLC Subcont'!$AE:$AE,
'BLC Subcont'!$I:$I,O$10,
'BLC Subcont'!$U:$U,$A29,
'BLC Subcont'!$V:$V,"ACTION",
'BLC Subcont'!$HP:$HP,"IN HOUSE (MANUAL)"
)</f>
        <v>5910</v>
      </c>
      <c r="N29" s="43">
        <f>SUMIFS(
'BLC Subcont'!$BC:$BC,
'BLC Subcont'!$I:$I,O$10,
'BLC Subcont'!$U:$U,$A29,
'BLC Subcont'!$V:$V,"ACTION",
'BLC Subcont'!$HP:$HP,"IN HOUSE (MANUAL)"
)</f>
        <v>2615</v>
      </c>
      <c r="O29" s="50">
        <f t="shared" si="54"/>
        <v>0</v>
      </c>
      <c r="P29" s="42">
        <f>SUMIFS(
'BLC Subcont'!$AE:$AE,
'BLC Subcont'!$I:$I,R$10,
'BLC Subcont'!$U:$U,$A29,
'BLC Subcont'!$V:$V,"ACTION",
'BLC Subcont'!$HP:$HP,"IN HOUSE (MANUAL)"
)</f>
        <v>5214</v>
      </c>
      <c r="Q29" s="43">
        <f>SUMIFS(
'BLC Subcont'!$BC:$BC,
'BLC Subcont'!$I:$I,R$10,
'BLC Subcont'!$U:$U,$A29,
'BLC Subcont'!$V:$V,"ACTION",
'BLC Subcont'!$HP:$HP,"IN HOUSE (MANUAL)"
)</f>
        <v>660</v>
      </c>
      <c r="R29" s="50">
        <f t="shared" si="55"/>
        <v>0</v>
      </c>
      <c r="S29" s="42">
        <f>SUMIFS(
'BLC Subcont'!$AE:$AE,
'BLC Subcont'!$I:$I,U$10,
'BLC Subcont'!$U:$U,$A29,
'BLC Subcont'!$V:$V,"ACTION",
'BLC Subcont'!$HP:$HP,"IN HOUSE (MANUAL)"
)</f>
        <v>768</v>
      </c>
      <c r="T29" s="43">
        <f>SUMIFS(
'BLC Subcont'!$BC:$BC,
'BLC Subcont'!$I:$I,U$10,
'BLC Subcont'!$U:$U,$A29,
'BLC Subcont'!$V:$V,"ACTION",
'BLC Subcont'!$HP:$HP,"IN HOUSE (MANUAL)"
)</f>
        <v>204</v>
      </c>
      <c r="U29" s="50">
        <f t="shared" si="56"/>
        <v>1.8936229462545251E-2</v>
      </c>
      <c r="V29" s="47">
        <f t="shared" si="124"/>
        <v>13668</v>
      </c>
      <c r="W29" s="51">
        <f t="shared" si="57"/>
        <v>3479</v>
      </c>
      <c r="X29" s="52">
        <f t="shared" si="58"/>
        <v>0.32293697205977906</v>
      </c>
      <c r="Y29" s="52">
        <f t="shared" si="59"/>
        <v>0.5</v>
      </c>
      <c r="Z29" s="47">
        <f>SUMIFS(
'BLC Subcont'!$AE:$AE,
'BLC Subcont'!$I:$I,AB$10,
'BLC Subcont'!$U:$U,$A29,
'BLC Subcont'!$V:$V,"ACTION",
'BLC Subcont'!$HP:$HP,"IN HOUSE (MANUAL)"
)</f>
        <v>0</v>
      </c>
      <c r="AA29" s="249">
        <f>SUMIFS(
'BLC Subcont'!$BC:$BC,
'BLC Subcont'!$I:$I,AB$10,
'BLC Subcont'!$U:$U,$A29,
'BLC Subcont'!$V:$V,"ACTION",
'BLC Subcont'!$HP:$HP,"IN HOUSE (MANUAL)"
)</f>
        <v>0</v>
      </c>
      <c r="AB29" s="49">
        <f>IFERROR(AA29/($I29*AB$11),0)</f>
        <v>0</v>
      </c>
      <c r="AC29" s="49">
        <f t="shared" si="61"/>
        <v>0</v>
      </c>
      <c r="AD29" s="42">
        <f>SUMIFS(
'BLC Subcont'!$AE:$AE,
'BLC Subcont'!$I:$I,AF$10,
'BLC Subcont'!$U:$U,$A29,
'BLC Subcont'!$V:$V,"ACTION",
'BLC Subcont'!$HP:$HP,"IN HOUSE (MANUAL)"
)</f>
        <v>3666</v>
      </c>
      <c r="AE29" s="249">
        <f>SUMIFS(
'BLC Subcont'!$BC:$BC,
'BLC Subcont'!$I:$I,AF$10,
'BLC Subcont'!$U:$U,$A29,
'BLC Subcont'!$V:$V,"ACTION",
'BLC Subcont'!$HP:$HP,"IN HOUSE (MANUAL)"
)</f>
        <v>2682</v>
      </c>
      <c r="AF29" s="50">
        <f t="shared" si="62"/>
        <v>0.24895572263993315</v>
      </c>
      <c r="AG29" s="49">
        <f t="shared" si="63"/>
        <v>0.5</v>
      </c>
      <c r="AH29" s="42">
        <f>SUMIFS(
'BLC Subcont'!$AE:$AE,
'BLC Subcont'!$I:$I,AJ$10,
'BLC Subcont'!$U:$U,$A29,
'BLC Subcont'!$V:$V,"ACTION",
'BLC Subcont'!$HP:$HP,"IN HOUSE (MANUAL)"
)</f>
        <v>8304</v>
      </c>
      <c r="AI29" s="249">
        <f>SUMIFS(
'BLC Subcont'!$BC:$BC,
'BLC Subcont'!$I:$I,AJ$10,
'BLC Subcont'!$U:$U,$A29,
'BLC Subcont'!$V:$V,"ACTION",
'BLC Subcont'!$HP:$HP,"IN HOUSE (MANUAL)"
)</f>
        <v>4824</v>
      </c>
      <c r="AJ29" s="50">
        <f t="shared" si="64"/>
        <v>0.44778613199665829</v>
      </c>
      <c r="AK29" s="49">
        <f t="shared" si="65"/>
        <v>0.5</v>
      </c>
      <c r="AL29" s="42">
        <f>SUMIFS(
'BLC Subcont'!$AE:$AE,
'BLC Subcont'!$I:$I,AN$10,
'BLC Subcont'!$U:$U,$A29,
'BLC Subcont'!$V:$V,"ACTION",
'BLC Subcont'!$HP:$HP,"IN HOUSE (MANUAL)"
)</f>
        <v>1878</v>
      </c>
      <c r="AM29" s="249">
        <f>SUMIFS(
'BLC Subcont'!$BC:$BC,
'BLC Subcont'!$I:$I,AN$10,
'BLC Subcont'!$U:$U,$A29,
'BLC Subcont'!$V:$V,"ACTION",
'BLC Subcont'!$HP:$HP,"IN HOUSE (MANUAL)"
)</f>
        <v>0</v>
      </c>
      <c r="AN29" s="50">
        <f t="shared" si="66"/>
        <v>0</v>
      </c>
      <c r="AO29" s="49">
        <f t="shared" si="67"/>
        <v>0</v>
      </c>
      <c r="AP29" s="42">
        <f>SUMIFS(
'BLC Subcont'!$AE:$AE,
'BLC Subcont'!$I:$I,AR$10,
'BLC Subcont'!$U:$U,$A29,
'BLC Subcont'!$V:$V,"ACTION",
'BLC Subcont'!$HP:$HP,"IN HOUSE (MANUAL)"
)</f>
        <v>0</v>
      </c>
      <c r="AQ29" s="249">
        <f>SUMIFS(
'BLC Subcont'!$BC:$BC,
'BLC Subcont'!$I:$I,AR$10,
'BLC Subcont'!$U:$U,$A29,
'BLC Subcont'!$V:$V,"ACTION",
'BLC Subcont'!$HP:$HP,"IN HOUSE (MANUAL)"
)</f>
        <v>0</v>
      </c>
      <c r="AR29" s="50">
        <f t="shared" si="68"/>
        <v>0</v>
      </c>
      <c r="AS29" s="49">
        <f t="shared" si="69"/>
        <v>0</v>
      </c>
      <c r="AT29" s="42">
        <f>SUMIFS(
'BLC Subcont'!$AE:$AE,
'BLC Subcont'!$I:$I,AV$10,
'BLC Subcont'!$U:$U,$A29,
'BLC Subcont'!$V:$V,"ACTION",
'BLC Subcont'!$HP:$HP,"IN HOUSE (MANUAL)"
)</f>
        <v>0</v>
      </c>
      <c r="AU29" s="249">
        <f>SUMIFS(
'BLC Subcont'!$BC:$BC,
'BLC Subcont'!$I:$I,AV$10,
'BLC Subcont'!$U:$U,$A29,
'BLC Subcont'!$V:$V,"ACTION",
'BLC Subcont'!$HP:$HP,"IN HOUSE (MANUAL)"
)</f>
        <v>0</v>
      </c>
      <c r="AV29" s="50">
        <f t="shared" si="70"/>
        <v>0</v>
      </c>
      <c r="AW29" s="49">
        <f t="shared" si="71"/>
        <v>0</v>
      </c>
      <c r="AX29" s="42">
        <f>SUMIFS(
'BLC Subcont'!$AE:$AE,
'BLC Subcont'!$I:$I,AZ$10,
'BLC Subcont'!$U:$U,$A29,
'BLC Subcont'!$V:$V,"ACTION",
'BLC Subcont'!$HP:$HP,"IN HOUSE (MANUAL)"
)</f>
        <v>0</v>
      </c>
      <c r="AY29" s="48">
        <f>SUMIFS(
'BLC Subcont'!$BC:$BC,
'BLC Subcont'!$I:$I,AZ$10,
'BLC Subcont'!$U:$U,$A29,
'BLC Subcont'!$V:$V,"ACTION",
'BLC Subcont'!$HP:$HP,"IN HOUSE (MANUAL)"
)</f>
        <v>0</v>
      </c>
      <c r="AZ29" s="50">
        <f t="shared" si="72"/>
        <v>0</v>
      </c>
      <c r="BA29" s="49">
        <f t="shared" si="73"/>
        <v>0</v>
      </c>
      <c r="BB29" s="42">
        <f>SUMIFS(
'BLC Subcont'!$AE:$AE,
'BLC Subcont'!$I:$I,BD$10,
'BLC Subcont'!$U:$U,$A29,
'BLC Subcont'!$V:$V,"ACTION",
'BLC Subcont'!$HP:$HP,"IN HOUSE (MANUAL)"
)</f>
        <v>0</v>
      </c>
      <c r="BC29" s="48">
        <f>SUMIFS(
'BLC Subcont'!$BC:$BC,
'BLC Subcont'!$I:$I,BD$10,
'BLC Subcont'!$U:$U,$A29,
'BLC Subcont'!$V:$V,"ACTION",
'BLC Subcont'!$HP:$HP,"IN HOUSE (MANUAL)"
)</f>
        <v>0</v>
      </c>
      <c r="BD29" s="50">
        <f t="shared" si="74"/>
        <v>0</v>
      </c>
      <c r="BE29" s="50">
        <f t="shared" si="75"/>
        <v>0</v>
      </c>
      <c r="BI29" s="42">
        <f t="shared" si="125"/>
        <v>48404</v>
      </c>
      <c r="BJ29" s="249">
        <f t="shared" si="126"/>
        <v>48404</v>
      </c>
      <c r="BK29" s="50">
        <f t="shared" si="76"/>
        <v>4.4930845632600018</v>
      </c>
      <c r="BL29" s="49">
        <f t="shared" si="77"/>
        <v>4.5</v>
      </c>
      <c r="BM29" s="42">
        <f t="shared" si="78"/>
        <v>3446</v>
      </c>
      <c r="BN29" s="249">
        <f t="shared" si="79"/>
        <v>3446</v>
      </c>
      <c r="BO29" s="50">
        <f t="shared" si="80"/>
        <v>0.31987375847024968</v>
      </c>
      <c r="BP29" s="50">
        <f t="shared" si="81"/>
        <v>0.5</v>
      </c>
      <c r="BQ29" s="42">
        <f>(SUMIFS(RCCP!$HX$8:$HX$136,
RCCP!$A$8:$A$136,$A29
)+
(SUMIFS(RCCP!$IC$8:$IC$136,
RCCP!$A$8:$A$136,$A29)/4)-$BQ$88)</f>
        <v>48404</v>
      </c>
      <c r="BR29" s="48">
        <f>(SUMIFS(RCCP!$HX$8:$HX$136,
RCCP!$A$8:$A$136,$A29
)+
(SUMIFS(RCCP!$IC$8:$IC$136,
RCCP!$A$8:$A$136,$A29)/4)-$BQ$88)</f>
        <v>48404</v>
      </c>
      <c r="BS29" s="49">
        <f t="shared" si="82"/>
        <v>4.4930845632600018</v>
      </c>
      <c r="BT29" s="50">
        <f t="shared" si="83"/>
        <v>4.5</v>
      </c>
      <c r="BU29" s="47">
        <f>(SUMIFS(RCCP!$HY$8:$HY$136,
RCCP!$A$8:$A$136,$A29
)+
(SUMIFS(RCCP!$IC$8:$IC$136,
RCCP!$A$8:$A$136,$A29)/4)-$BU$88)</f>
        <v>3446</v>
      </c>
      <c r="BV29" s="48">
        <f>(SUMIFS(RCCP!$HY$8:$HY$136,
RCCP!$A$8:$A$136,$A29
)+
(SUMIFS(RCCP!$IC$8:$IC$136,
RCCP!$A$8:$A$136,$A29)/4)-$BU$88)</f>
        <v>3446</v>
      </c>
      <c r="BW29" s="50">
        <f t="shared" si="147"/>
        <v>0.31987375847024968</v>
      </c>
      <c r="BX29" s="50">
        <f t="shared" si="85"/>
        <v>0.5</v>
      </c>
      <c r="BY29" s="42">
        <f>(SUMIFS(RCCP!$HZ$8:$HZ$136,
RCCP!$A$8:$A$136,$A29
)+
(SUMIFS(RCCP!$IC$8:$IC$136,
RCCP!$A$8:$A$136,$A29)/4)-$BY$88)</f>
        <v>13454</v>
      </c>
      <c r="BZ29" s="249">
        <f>(SUMIFS(RCCP!$HZ$8:$HZ$136,
RCCP!$A$8:$A$136,$A29
)+
(SUMIFS(RCCP!$IC$8:$IC$136,
RCCP!$A$8:$A$136,$A29)/4)-$BY$88)</f>
        <v>13454</v>
      </c>
      <c r="CA29" s="50">
        <f t="shared" si="148"/>
        <v>1.248862897985705</v>
      </c>
      <c r="CB29" s="50">
        <f t="shared" si="87"/>
        <v>1.5</v>
      </c>
      <c r="CC29" s="42">
        <f>(SUMIFS(RCCP!$IA$8:$IA$136,
RCCP!$A$8:$A$136,$A29
)+
(SUMIFS(RCCP!$IC$8:$IC$136,
RCCP!$A$8:$A$136,$A29)/4)-$CC$88)</f>
        <v>6308</v>
      </c>
      <c r="CD29" s="249">
        <f>(SUMIFS(RCCP!$IA$8:$IA$136,
RCCP!$A$8:$A$136,$A29
)+
(SUMIFS(RCCP!$IC$8:$IC$136,
RCCP!$A$8:$A$136,$A29)/4)-$CC$88)</f>
        <v>6308</v>
      </c>
      <c r="CE29" s="50">
        <f t="shared" si="149"/>
        <v>0.58553791887125217</v>
      </c>
      <c r="CF29" s="50">
        <f t="shared" si="89"/>
        <v>1</v>
      </c>
      <c r="CG29" s="47">
        <f>(SUMIFS(RCCP!$IF$8:$IF$136,
RCCP!$A$8:$A$136,$A29
)+
(SUMIFS(RCCP!$IK$8:$IK$136,
RCCP!$A$8:$A$136,$A29)/4)-$CG$88)</f>
        <v>21218</v>
      </c>
      <c r="CH29" s="249">
        <f>(SUMIFS(RCCP!$IF$8:$IF$136,
RCCP!$A$8:$A$136,$A29
)+
(SUMIFS(RCCP!$IK$8:$IK$136,
RCCP!$A$8:$A$136,$A29)/4)-$CG$88)</f>
        <v>21218</v>
      </c>
      <c r="CI29" s="49">
        <f t="shared" si="150"/>
        <v>1.9695535134131625</v>
      </c>
      <c r="CJ29" s="50">
        <f t="shared" si="91"/>
        <v>2</v>
      </c>
      <c r="CK29" s="42">
        <f>(SUMIFS(RCCP!$IG$8:$IG$136,
RCCP!$A$8:$A$136,$A29
)+
(SUMIFS(RCCP!$IK$8:$IK$136,
RCCP!$A$8:$A$136,$A29)/4)-$CK$88)</f>
        <v>19112</v>
      </c>
      <c r="CL29" s="249">
        <f>(SUMIFS(RCCP!$IG$8:$IG$136,
RCCP!$A$8:$A$136,$A29
)+
(SUMIFS(RCCP!$IK$8:$IK$136,
RCCP!$A$8:$A$136,$A29)/4)-$CK$88)</f>
        <v>19112</v>
      </c>
      <c r="CM29" s="50">
        <f t="shared" si="151"/>
        <v>1.7740647916086512</v>
      </c>
      <c r="CN29" s="50">
        <f t="shared" si="93"/>
        <v>2</v>
      </c>
      <c r="CO29" s="42">
        <f>(SUMIFS(RCCP!$IH$8:$IH$136,
RCCP!$A$8:$A$136,$A29
)+
(SUMIFS(RCCP!$IK$8:$IK$136,
RCCP!$A$8:$A$136,$A29)/4)-$CO$88)</f>
        <v>16214</v>
      </c>
      <c r="CP29" s="249">
        <f>(SUMIFS(RCCP!$IH$8:$IH$136,
RCCP!$A$8:$A$136,$A29
)+
(SUMIFS(RCCP!$IK$8:$IK$136,
RCCP!$A$8:$A$136,$A29)/4)-$CO$88)</f>
        <v>16214</v>
      </c>
      <c r="CQ29" s="50">
        <f t="shared" si="152"/>
        <v>1.5050589436554349</v>
      </c>
      <c r="CR29" s="50">
        <f t="shared" si="95"/>
        <v>2</v>
      </c>
      <c r="CS29" s="42">
        <f>(SUMIFS(RCCP!$II$8:$II$136,
RCCP!$A$8:$A$136,$A29
)+
(SUMIFS(RCCP!$IK$8:$IK$136,
RCCP!$A$8:$A$136,$A29)/4)-$CS$88)</f>
        <v>18230</v>
      </c>
      <c r="CT29" s="249">
        <f>(SUMIFS(RCCP!$II$8:$II$136,
RCCP!$A$8:$A$136,$A29
)+
(SUMIFS(RCCP!$IK$8:$IK$136,
RCCP!$A$8:$A$136,$A29)/4)-$CS$88)</f>
        <v>18230</v>
      </c>
      <c r="CU29" s="50">
        <f t="shared" si="153"/>
        <v>2.0522346054260949</v>
      </c>
      <c r="CV29" s="50">
        <f t="shared" si="97"/>
        <v>2.5</v>
      </c>
      <c r="CW29" s="47">
        <f>(SUMIFS(RCCP!$IN$8:$IN$136,
RCCP!$A$8:$A$136,$A29
)+
(SUMIFS(RCCP!$IT$8:$IT$136,
RCCP!$A$8:$A$136,$A29)/5)-CW$88)</f>
        <v>25814.800000000003</v>
      </c>
      <c r="CX29" s="249">
        <f>(SUMIFS(RCCP!$IN$8:$IN$136,
RCCP!$A$8:$A$136,$A29
)+
(SUMIFS(RCCP!$IT$8:$IT$136,
RCCP!$A$8:$A$136,$A29)/5)-CW$88)</f>
        <v>25814.800000000003</v>
      </c>
      <c r="CY29" s="49">
        <f t="shared" si="154"/>
        <v>2.9060902848136894</v>
      </c>
      <c r="CZ29" s="50">
        <f t="shared" si="99"/>
        <v>3</v>
      </c>
      <c r="DA29" s="42">
        <f>SUMIFS(RCCP!$IO$8:$IO$136,
RCCP!$A$8:$A$136,$A29
)+
((SUMIFS(RCCP!$IT$8:$IT$136,
RCCP!$A$8:$A$136,$A29))/5)-DA$88</f>
        <v>25460.800000000003</v>
      </c>
      <c r="DB29" s="249">
        <f>(SUMIFS(RCCP!$IO$8:$IO$136,
RCCP!$A$8:$A$136,$A29
)+
((SUMIFS(RCCP!$IT$8:$IT$136,
RCCP!$A$8:$A$136,$A29))/5)-DA$88)</f>
        <v>25460.800000000003</v>
      </c>
      <c r="DC29" s="50">
        <f t="shared" si="155"/>
        <v>2.363389956372413</v>
      </c>
      <c r="DD29" s="50">
        <f t="shared" si="101"/>
        <v>2.5</v>
      </c>
      <c r="DE29" s="42">
        <f>(SUMIFS(RCCP!$IP$8:$IP$136,
RCCP!$A$8:$A$136,$A29
)+
(SUMIFS(RCCP!$IT$8:$IT$136,
RCCP!$A$8:$A$136,$A29)/5)-DE$88)</f>
        <v>25964.800000000003</v>
      </c>
      <c r="DF29" s="249">
        <f>(SUMIFS(RCCP!$IP$8:$IP$136,
RCCP!$A$8:$A$136,$A29
)+
(SUMIFS(RCCP!$IT$8:$IT$136,
RCCP!$A$8:$A$136,$A29)/5)-DE$88)</f>
        <v>25964.800000000003</v>
      </c>
      <c r="DG29" s="50">
        <f t="shared" si="156"/>
        <v>2.4101735821034072</v>
      </c>
      <c r="DH29" s="50">
        <f t="shared" si="103"/>
        <v>2.5</v>
      </c>
      <c r="DI29" s="42">
        <f>(SUMIFS(RCCP!$IQ$8:$IQ$136,
RCCP!$A$8:$A$136,$A29
)+
(SUMIFS(RCCP!$IT$8:$IT$136,
RCCP!$A$8:$A$136,$A29)/5)-DI$88)</f>
        <v>25790.800000000003</v>
      </c>
      <c r="DJ29" s="249">
        <f>(SUMIFS(RCCP!$IQ$8:$IQ$136,
RCCP!$A$8:$A$136,$A29
)+
(SUMIFS(RCCP!$IT$8:$IT$136,
RCCP!$A$8:$A$136,$A29)/5)-DI$88)</f>
        <v>25790.800000000003</v>
      </c>
      <c r="DK29" s="50">
        <f t="shared" si="157"/>
        <v>2.3940220922677065</v>
      </c>
      <c r="DL29" s="50">
        <f t="shared" si="105"/>
        <v>2.5</v>
      </c>
      <c r="DM29" s="42">
        <f>(SUMIFS(RCCP!$IR$8:$IR$136,
RCCP!$A$8:$A$136,$A29
)+
(SUMIFS(RCCP!$IT$8:$IT$136,
RCCP!$A$8:$A$136,$A29)/5)-DM$88)</f>
        <v>25460.800000000003</v>
      </c>
      <c r="DN29" s="249">
        <f>(SUMIFS(RCCP!$IR$8:$IR$136,
RCCP!$A$8:$A$136,$A29
)+
(SUMIFS(RCCP!$IT$8:$IT$136,
RCCP!$A$8:$A$136,$A29)/5)-DM$88)</f>
        <v>25460.800000000003</v>
      </c>
      <c r="DO29" s="50">
        <f t="shared" si="158"/>
        <v>2.363389956372413</v>
      </c>
      <c r="DP29" s="50">
        <f t="shared" si="107"/>
        <v>2.5</v>
      </c>
      <c r="DQ29" s="47">
        <f>(SUMIFS(RCCP!$IW$8:$IW$136,
RCCP!$A$8:$A$136,$A29
)+
(SUMIFS(RCCP!$JB$8:$JB$136,
RCCP!$A$8:$A$136,$A29)/4)-DQ$88)</f>
        <v>20169.5</v>
      </c>
      <c r="DR29" s="249">
        <f>(SUMIFS(RCCP!$IW$8:$IW$136,
RCCP!$A$8:$A$136,$A29
)+
(SUMIFS(RCCP!$JB$8:$JB$136,
RCCP!$A$8:$A$136,$A29)/4)-DQ$88)</f>
        <v>20169.5</v>
      </c>
      <c r="DS29" s="49">
        <f t="shared" si="159"/>
        <v>2.2705730046155579</v>
      </c>
      <c r="DT29" s="50">
        <f t="shared" si="109"/>
        <v>2.5</v>
      </c>
      <c r="DU29" s="42">
        <f>(SUMIFS(RCCP!$IX$8:$IX$136,
RCCP!$A$8:$A$136,$A29
)+
(SUMIFS(RCCP!$JB$8:$JB$136,
RCCP!$A$8:$A$136,$A29)/4)-DU$88)</f>
        <v>20169.5</v>
      </c>
      <c r="DV29" s="249">
        <f>(SUMIFS(RCCP!$IX$8:$IX$136,
RCCP!$A$8:$A$136,$A29
)+
(SUMIFS(RCCP!$JB$8:$JB$136,
RCCP!$A$8:$A$136,$A29)/4)-DU$88)</f>
        <v>20169.5</v>
      </c>
      <c r="DW29" s="50">
        <f t="shared" si="160"/>
        <v>1.8722268634549337</v>
      </c>
      <c r="DX29" s="50">
        <f t="shared" si="111"/>
        <v>2</v>
      </c>
      <c r="DY29" s="42">
        <f>(SUMIFS(RCCP!$IY$8:$IY$136,
RCCP!$A$8:$A$136,$A29
)+
(SUMIFS(RCCP!$JB$8:$JB$136,
RCCP!$A$8:$A$136,$A29)/4)-DY$88)</f>
        <v>20169.5</v>
      </c>
      <c r="DZ29" s="249">
        <f>(SUMIFS(RCCP!$IY$8:$IY$136,
RCCP!$A$8:$A$136,$A29
)+
(SUMIFS(RCCP!$JB$8:$JB$136,
RCCP!$A$8:$A$136,$A29)/4)-DY$88)</f>
        <v>20169.5</v>
      </c>
      <c r="EA29" s="50">
        <f t="shared" si="161"/>
        <v>1.8722268634549337</v>
      </c>
      <c r="EB29" s="50">
        <f t="shared" si="113"/>
        <v>2</v>
      </c>
      <c r="EC29" s="42">
        <f>(SUMIFS(RCCP!$IZ$8:$IZ$136,
RCCP!$A$8:$A$136,$A29
)+
(SUMIFS(RCCP!$JB$8:$JB$136,
RCCP!$A$8:$A$136,$A29)/4))-EC$88</f>
        <v>20169.5</v>
      </c>
      <c r="ED29" s="249">
        <f>(SUMIFS(RCCP!$IZ$8:$IZ$136,
RCCP!$A$8:$A$136,$A29
)+
(SUMIFS(RCCP!$JB$8:$JB$136,
RCCP!$A$8:$A$136,$A29)/4))-EC$88</f>
        <v>20169.5</v>
      </c>
      <c r="EE29" s="50">
        <f t="shared" si="162"/>
        <v>1.8722268634549337</v>
      </c>
      <c r="EF29" s="50">
        <f t="shared" si="115"/>
        <v>2</v>
      </c>
      <c r="EG29" s="47">
        <f>(SUMIFS(RCCP!$JE$8:$JE$136,
RCCP!$A$8:$A$136,$A29
)+
(SUMIFS(RCCP!$JJ$8:$JJ$136,
RCCP!$A$8:$A$136,$A29))/4)-EG$88</f>
        <v>26205</v>
      </c>
      <c r="EH29" s="249">
        <f>(SUMIFS(RCCP!$JE$8:$JE$136,
RCCP!$A$8:$A$136,$A29
)+
(SUMIFS(RCCP!$JJ$8:$JJ$136,
RCCP!$A$8:$A$136,$A29))/4)-EG$88</f>
        <v>26205</v>
      </c>
      <c r="EI29" s="49">
        <f t="shared" si="163"/>
        <v>2.4324700640490113</v>
      </c>
      <c r="EJ29" s="50">
        <f t="shared" si="117"/>
        <v>2.5</v>
      </c>
      <c r="EK29" s="42">
        <f>(SUMIFS(RCCP!$JF$8:$JF$136,
RCCP!$A$8:$A$136,$A29
)+
(SUMIFS(RCCP!$JJ$8:$JJ$136,
RCCP!$A$8:$A$136,$A29)/4))-EK$88</f>
        <v>26709</v>
      </c>
      <c r="EL29" s="249">
        <f>(SUMIFS(RCCP!$JF$8:$JF$136,
RCCP!$A$8:$A$136,$A29
)+
(SUMIFS(RCCP!$JJ$8:$JJ$136,
RCCP!$A$8:$A$136,$A29)/4))-EK$88</f>
        <v>26709</v>
      </c>
      <c r="EM29" s="50">
        <f t="shared" si="164"/>
        <v>2.4792536897800055</v>
      </c>
      <c r="EN29" s="50">
        <f t="shared" si="119"/>
        <v>2.5</v>
      </c>
      <c r="EO29" s="42">
        <f>(SUMIFS(RCCP!$JG$8:$JG$136,
RCCP!$A$8:$A$136,$A29
)+
((SUMIFS(RCCP!$JJ$8:$JJ$136,
RCCP!$A$8:$A$136,$A29))/4))-EO$88</f>
        <v>26385</v>
      </c>
      <c r="EP29" s="249">
        <f>(SUMIFS(RCCP!$JG$8:$JG$136,
RCCP!$A$8:$A$136,$A29
)+
((SUMIFS(RCCP!$JJ$8:$JJ$136,
RCCP!$A$8:$A$136,$A29))/4))-EO$88</f>
        <v>26385</v>
      </c>
      <c r="EQ29" s="50">
        <f t="shared" si="165"/>
        <v>2.9702803107058426</v>
      </c>
      <c r="ER29" s="50">
        <f t="shared" si="121"/>
        <v>3</v>
      </c>
      <c r="ES29" s="42">
        <f>(SUMIFS(RCCP!$JH$8:$JH$136,
RCCP!$A$8:$A$136,$A29
)+
(SUMIFS(RCCP!$JJ$8:$JJ$136,
RCCP!$A$8:$A$136,$A29))/4)-ES$88</f>
        <v>26205</v>
      </c>
      <c r="ET29" s="249">
        <f>(SUMIFS(RCCP!$JH$8:$JH$136,
RCCP!$A$8:$A$136,$A29
)+
(SUMIFS(RCCP!$JJ$8:$JJ$136,
RCCP!$A$8:$A$136,$A29))/4)-ES$88</f>
        <v>26205</v>
      </c>
      <c r="EU29" s="50">
        <f t="shared" si="166"/>
        <v>2.4324700640490113</v>
      </c>
      <c r="EV29" s="50">
        <f t="shared" si="123"/>
        <v>2.5</v>
      </c>
    </row>
    <row r="30" spans="1:152" ht="20.149999999999999" customHeight="1" x14ac:dyDescent="0.35">
      <c r="A30" s="53">
        <v>608</v>
      </c>
      <c r="B30" s="54" t="s">
        <v>23</v>
      </c>
      <c r="C30" s="39" t="s">
        <v>36</v>
      </c>
      <c r="D30" s="39">
        <v>129</v>
      </c>
      <c r="E30" s="39">
        <v>5.7</v>
      </c>
      <c r="F30" s="39">
        <v>7</v>
      </c>
      <c r="G30" s="39">
        <v>3</v>
      </c>
      <c r="H30" s="40">
        <f t="shared" si="51"/>
        <v>15441.300000000001</v>
      </c>
      <c r="I30" s="41">
        <f t="shared" si="52"/>
        <v>2709</v>
      </c>
      <c r="J30" s="42">
        <f>SUMIFS(
'BLC Subcont'!$AE:$AE,
'BLC Subcont'!$I:$I,L$10,
'BLC Subcont'!$U:$U,$A30,
'BLC Subcont'!$V:$V,"ACTION",
'BLC Subcont'!$HQ:$HQ,"IN HOUSE (MANUAL)"
)</f>
        <v>1776</v>
      </c>
      <c r="K30" s="43">
        <f>SUMIFS(
'BLC Subcont'!$AS:$AS,
'BLC Subcont'!$I:$I,L$10,
'BLC Subcont'!$U:$U,$A30,
'BLC Subcont'!$V:$V,"ACTION",
'BLC Subcont'!$HQ:$HQ,"IN HOUSE (MANUAL)"
)</f>
        <v>0</v>
      </c>
      <c r="L30" s="50">
        <f t="shared" si="53"/>
        <v>0</v>
      </c>
      <c r="M30" s="42">
        <f>SUMIFS(
'BLC Subcont'!$AE:$AE,
'BLC Subcont'!$I:$I,O$10,
'BLC Subcont'!$U:$U,$A30,
'BLC Subcont'!$V:$V,"ACTION",
'BLC Subcont'!$HQ:$HQ,"IN HOUSE (MANUAL)"
)</f>
        <v>5910</v>
      </c>
      <c r="N30" s="43">
        <f>SUMIFS(
'BLC Subcont'!$AS:$AS,
'BLC Subcont'!$I:$I,O$10,
'BLC Subcont'!$U:$U,$A30,
'BLC Subcont'!$V:$V,"ACTION",
'BLC Subcont'!$HQ:$HQ,"IN HOUSE (MANUAL)"
)</f>
        <v>1290</v>
      </c>
      <c r="O30" s="50">
        <f t="shared" si="54"/>
        <v>0</v>
      </c>
      <c r="P30" s="42">
        <f>SUMIFS(
'BLC Subcont'!$AE:$AE,
'BLC Subcont'!$I:$I,R$10,
'BLC Subcont'!$U:$U,$A30,
'BLC Subcont'!$V:$V,"ACTION",
'BLC Subcont'!$HQ:$HQ,"IN HOUSE (MANUAL)"
)</f>
        <v>5214</v>
      </c>
      <c r="Q30" s="43">
        <f>SUMIFS(
'BLC Subcont'!$AS:$AS,
'BLC Subcont'!$I:$I,R$10,
'BLC Subcont'!$U:$U,$A30,
'BLC Subcont'!$V:$V,"ACTION",
'BLC Subcont'!$HQ:$HQ,"IN HOUSE (MANUAL)"
)</f>
        <v>612</v>
      </c>
      <c r="R30" s="50">
        <f t="shared" si="55"/>
        <v>0</v>
      </c>
      <c r="S30" s="42">
        <f>SUMIFS(
'BLC Subcont'!$AE:$AE,
'BLC Subcont'!$I:$I,U$10,
'BLC Subcont'!$U:$U,$A30,
'BLC Subcont'!$V:$V,"ACTION",
'BLC Subcont'!$HQ:$HQ,"IN HOUSE (MANUAL)"
)</f>
        <v>768</v>
      </c>
      <c r="T30" s="43">
        <f>SUMIFS(
'BLC Subcont'!$AS:$AS,
'BLC Subcont'!$I:$I,U$10,
'BLC Subcont'!$U:$U,$A30,
'BLC Subcont'!$V:$V,"ACTION",
'BLC Subcont'!$HQ:$HQ,"IN HOUSE (MANUAL)"
)</f>
        <v>216</v>
      </c>
      <c r="U30" s="50">
        <f t="shared" si="56"/>
        <v>1.3988459520895261E-2</v>
      </c>
      <c r="V30" s="47">
        <f t="shared" si="124"/>
        <v>13668</v>
      </c>
      <c r="W30" s="51">
        <f t="shared" si="57"/>
        <v>2118</v>
      </c>
      <c r="X30" s="52">
        <f t="shared" si="58"/>
        <v>0.13716461696877852</v>
      </c>
      <c r="Y30" s="52">
        <f t="shared" si="59"/>
        <v>0.5</v>
      </c>
      <c r="Z30" s="47">
        <f>SUMIFS(
'BLC Subcont'!$AE:$AE,
'BLC Subcont'!$I:$I,AB$10,
'BLC Subcont'!$U:$U,$A30,
'BLC Subcont'!$V:$V,"ACTION",
'BLC Subcont'!$HQ:$HQ,"IN HOUSE (MANUAL)"
)</f>
        <v>0</v>
      </c>
      <c r="AA30" s="249">
        <f>SUMIFS(
'BLC Subcont'!$AS:$AS,
'BLC Subcont'!$I:$I,AB$10,
'BLC Subcont'!$U:$U,$A30,
'BLC Subcont'!$V:$V,"ACTION",
'BLC Subcont'!$HQ:$HQ,"IN HOUSE (MANUAL)"
)</f>
        <v>0</v>
      </c>
      <c r="AB30" s="49">
        <f t="shared" si="60"/>
        <v>0</v>
      </c>
      <c r="AC30" s="49">
        <f t="shared" si="61"/>
        <v>0</v>
      </c>
      <c r="AD30" s="42">
        <f>SUMIFS(
'BLC Subcont'!$AE:$AE,
'BLC Subcont'!$I:$I,AF$10,
'BLC Subcont'!$U:$U,$A30,
'BLC Subcont'!$V:$V,"ACTION",
'BLC Subcont'!$HQ:$HQ,"IN HOUSE (MANUAL)"
)</f>
        <v>3666</v>
      </c>
      <c r="AE30" s="249">
        <f>SUMIFS(
'BLC Subcont'!$AS:$AS,
'BLC Subcont'!$I:$I,AF$10,
'BLC Subcont'!$U:$U,$A30,
'BLC Subcont'!$V:$V,"ACTION",
'BLC Subcont'!$HQ:$HQ,"IN HOUSE (MANUAL)"
)</f>
        <v>2172</v>
      </c>
      <c r="AF30" s="50">
        <f t="shared" si="62"/>
        <v>0.14066173184900235</v>
      </c>
      <c r="AG30" s="49">
        <f t="shared" si="63"/>
        <v>0.5</v>
      </c>
      <c r="AH30" s="42">
        <f>SUMIFS(
'BLC Subcont'!$AE:$AE,
'BLC Subcont'!$I:$I,AJ$10,
'BLC Subcont'!$U:$U,$A30,
'BLC Subcont'!$V:$V,"ACTION",
'BLC Subcont'!$HQ:$HQ,"IN HOUSE (MANUAL)"
)</f>
        <v>8304</v>
      </c>
      <c r="AI30" s="249">
        <f>SUMIFS(
'BLC Subcont'!$AS:$AS,
'BLC Subcont'!$I:$I,AJ$10,
'BLC Subcont'!$U:$U,$A30,
'BLC Subcont'!$V:$V,"ACTION",
'BLC Subcont'!$HQ:$HQ,"IN HOUSE (MANUAL)"
)</f>
        <v>3048</v>
      </c>
      <c r="AJ30" s="50">
        <f t="shared" si="64"/>
        <v>0.19739270657263311</v>
      </c>
      <c r="AK30" s="49">
        <f t="shared" si="65"/>
        <v>0.5</v>
      </c>
      <c r="AL30" s="42">
        <f>SUMIFS(
'BLC Subcont'!$AE:$AE,
'BLC Subcont'!$I:$I,AN$10,
'BLC Subcont'!$U:$U,$A30,
'BLC Subcont'!$V:$V,"ACTION",
'BLC Subcont'!$HQ:$HQ,"IN HOUSE (MANUAL)"
)</f>
        <v>1878</v>
      </c>
      <c r="AM30" s="249">
        <f>SUMIFS(
'BLC Subcont'!$AS:$AS,
'BLC Subcont'!$I:$I,AN$10,
'BLC Subcont'!$U:$U,$A30,
'BLC Subcont'!$V:$V,"ACTION",
'BLC Subcont'!$HQ:$HQ,"IN HOUSE (MANUAL)"
)</f>
        <v>0</v>
      </c>
      <c r="AN30" s="50">
        <f t="shared" si="66"/>
        <v>0</v>
      </c>
      <c r="AO30" s="49">
        <f t="shared" si="67"/>
        <v>0</v>
      </c>
      <c r="AP30" s="42">
        <f>SUMIFS(
'BLC Subcont'!$AE:$AE,
'BLC Subcont'!$I:$I,AR$10,
'BLC Subcont'!$U:$U,$A30,
'BLC Subcont'!$V:$V,"ACTION",
'BLC Subcont'!$HQ:$HQ,"IN HOUSE (MANUAL)"
)</f>
        <v>0</v>
      </c>
      <c r="AQ30" s="249">
        <f>SUMIFS(
'BLC Subcont'!$AS:$AS,
'BLC Subcont'!$I:$I,AR$10,
'BLC Subcont'!$U:$U,$A30,
'BLC Subcont'!$V:$V,"ACTION",
'BLC Subcont'!$HQ:$HQ,"IN HOUSE (MANUAL)"
)</f>
        <v>0</v>
      </c>
      <c r="AR30" s="50">
        <f t="shared" si="68"/>
        <v>0</v>
      </c>
      <c r="AS30" s="49">
        <f t="shared" si="69"/>
        <v>0</v>
      </c>
      <c r="AT30" s="42">
        <f>SUMIFS(
'BLC Subcont'!$AE:$AE,
'BLC Subcont'!$I:$I,AV$10,
'BLC Subcont'!$U:$U,$A30,
'BLC Subcont'!$V:$V,"ACTION",
'BLC Subcont'!$HQ:$HQ,"IN HOUSE (MANUAL)"
)</f>
        <v>0</v>
      </c>
      <c r="AU30" s="249">
        <f>SUMIFS(
'BLC Subcont'!$AS:$AS,
'BLC Subcont'!$I:$I,AV$10,
'BLC Subcont'!$U:$U,$A30,
'BLC Subcont'!$V:$V,"ACTION",
'BLC Subcont'!$HQ:$HQ,"IN HOUSE (MANUAL)"
)</f>
        <v>0</v>
      </c>
      <c r="AV30" s="50">
        <f t="shared" si="70"/>
        <v>0</v>
      </c>
      <c r="AW30" s="49">
        <f t="shared" si="71"/>
        <v>0</v>
      </c>
      <c r="AX30" s="42">
        <f>SUMIFS(
'BLC Subcont'!$AE:$AE,
'BLC Subcont'!$I:$I,AZ$10,
'BLC Subcont'!$U:$U,$A30,
'BLC Subcont'!$V:$V,"ACTION",
'BLC Subcont'!$HQ:$HQ,"IN HOUSE (MANUAL)"
)</f>
        <v>0</v>
      </c>
      <c r="AY30" s="48">
        <f>SUMIFS(
'BLC Subcont'!$AS:$AS,
'BLC Subcont'!$I:$I,AZ$10,
'BLC Subcont'!$U:$U,$A30,
'BLC Subcont'!$V:$V,"ACTION",
'BLC Subcont'!$HQ:$HQ,"IN HOUSE (MANUAL)"
)</f>
        <v>0</v>
      </c>
      <c r="AZ30" s="50">
        <f t="shared" si="72"/>
        <v>0</v>
      </c>
      <c r="BA30" s="49">
        <f t="shared" si="73"/>
        <v>0</v>
      </c>
      <c r="BB30" s="42">
        <f>SUMIFS(
'BLC Subcont'!$AE:$AE,
'BLC Subcont'!$I:$I,BD$10,
'BLC Subcont'!$U:$U,$A30,
'BLC Subcont'!$V:$V,"ACTION",
'BLC Subcont'!$HQ:$HQ,"IN HOUSE (MANUAL)"
)</f>
        <v>0</v>
      </c>
      <c r="BC30" s="48">
        <f>SUMIFS(
'BLC Subcont'!$AS:$AS,
'BLC Subcont'!$I:$I,BD$10,
'BLC Subcont'!$U:$U,$A30,
'BLC Subcont'!$V:$V,"ACTION",
'BLC Subcont'!$HQ:$HQ,"IN HOUSE (MANUAL)"
)</f>
        <v>0</v>
      </c>
      <c r="BD30" s="50">
        <f t="shared" si="74"/>
        <v>0</v>
      </c>
      <c r="BE30" s="50">
        <f t="shared" si="75"/>
        <v>0</v>
      </c>
      <c r="BI30" s="42">
        <f t="shared" si="125"/>
        <v>48404</v>
      </c>
      <c r="BJ30" s="249">
        <f t="shared" si="126"/>
        <v>48404</v>
      </c>
      <c r="BK30" s="50">
        <f t="shared" si="76"/>
        <v>3.1347101604139547</v>
      </c>
      <c r="BL30" s="49">
        <f t="shared" si="77"/>
        <v>3.5</v>
      </c>
      <c r="BM30" s="42">
        <f t="shared" si="78"/>
        <v>3446</v>
      </c>
      <c r="BN30" s="249">
        <f t="shared" si="79"/>
        <v>3446</v>
      </c>
      <c r="BO30" s="50">
        <f t="shared" si="80"/>
        <v>0.22316773846761606</v>
      </c>
      <c r="BP30" s="50">
        <f t="shared" si="81"/>
        <v>0.5</v>
      </c>
      <c r="BQ30" s="42">
        <f>(SUMIFS(RCCP!$HX$8:$HX$136,
RCCP!$A$8:$A$136,$A30
)+
(SUMIFS(RCCP!$IC$8:$IC$136,
RCCP!$A$8:$A$136,$A30)/4)-$BQ$88)</f>
        <v>48404</v>
      </c>
      <c r="BR30" s="48">
        <f>(SUMIFS(RCCP!$HX$8:$HX$136,
RCCP!$A$8:$A$136,$A30
)+
(SUMIFS(RCCP!$IC$8:$IC$136,
RCCP!$A$8:$A$136,$A30)/4)-$BQ$88)</f>
        <v>48404</v>
      </c>
      <c r="BS30" s="49">
        <f t="shared" si="82"/>
        <v>3.1347101604139547</v>
      </c>
      <c r="BT30" s="50">
        <f t="shared" si="83"/>
        <v>3.5</v>
      </c>
      <c r="BU30" s="47">
        <f>(SUMIFS(RCCP!$HY$8:$HY$136,
RCCP!$A$8:$A$136,$A30
)+
(SUMIFS(RCCP!$IC$8:$IC$136,
RCCP!$A$8:$A$136,$A30)/4)-$BU$88)</f>
        <v>3446</v>
      </c>
      <c r="BV30" s="48">
        <f>(SUMIFS(RCCP!$HY$8:$HY$136,
RCCP!$A$8:$A$136,$A30
)+
(SUMIFS(RCCP!$IC$8:$IC$136,
RCCP!$A$8:$A$136,$A30)/4)-$BU$88)</f>
        <v>3446</v>
      </c>
      <c r="BW30" s="50">
        <f t="shared" si="147"/>
        <v>0.22316773846761606</v>
      </c>
      <c r="BX30" s="50">
        <f t="shared" si="85"/>
        <v>0.5</v>
      </c>
      <c r="BY30" s="42">
        <f>(SUMIFS(RCCP!$HZ$8:$HZ$136,
RCCP!$A$8:$A$136,$A30
)+
(SUMIFS(RCCP!$IC$8:$IC$136,
RCCP!$A$8:$A$136,$A30)/4)-$BY$88)</f>
        <v>13454</v>
      </c>
      <c r="BZ30" s="249">
        <f>(SUMIFS(RCCP!$HZ$8:$HZ$136,
RCCP!$A$8:$A$136,$A30
)+
(SUMIFS(RCCP!$IC$8:$IC$136,
RCCP!$A$8:$A$136,$A30)/4)-$BY$88)</f>
        <v>13454</v>
      </c>
      <c r="CA30" s="50">
        <f t="shared" si="148"/>
        <v>0.87129969626909642</v>
      </c>
      <c r="CB30" s="50">
        <f t="shared" si="87"/>
        <v>1</v>
      </c>
      <c r="CC30" s="42">
        <f>(SUMIFS(RCCP!$IA$8:$IA$136,
RCCP!$A$8:$A$136,$A30
)+
(SUMIFS(RCCP!$IC$8:$IC$136,
RCCP!$A$8:$A$136,$A30)/4)-$CC$88)</f>
        <v>6308</v>
      </c>
      <c r="CD30" s="249">
        <f>(SUMIFS(RCCP!$IA$8:$IA$136,
RCCP!$A$8:$A$136,$A30
)+
(SUMIFS(RCCP!$IC$8:$IC$136,
RCCP!$A$8:$A$136,$A30)/4)-$CC$88)</f>
        <v>6308</v>
      </c>
      <c r="CE30" s="50">
        <f t="shared" si="149"/>
        <v>0.40851482711947823</v>
      </c>
      <c r="CF30" s="50">
        <f t="shared" si="89"/>
        <v>0.5</v>
      </c>
      <c r="CG30" s="47">
        <f>(SUMIFS(RCCP!$IF$8:$IF$136,
RCCP!$A$8:$A$136,$A30
)+
(SUMIFS(RCCP!$IK$8:$IK$136,
RCCP!$A$8:$A$136,$A30)/4)-$CG$88)</f>
        <v>21218</v>
      </c>
      <c r="CH30" s="249">
        <f>(SUMIFS(RCCP!$IF$8:$IF$136,
RCCP!$A$8:$A$136,$A30
)+
(SUMIFS(RCCP!$IK$8:$IK$136,
RCCP!$A$8:$A$136,$A30)/4)-$CG$88)</f>
        <v>21218</v>
      </c>
      <c r="CI30" s="49">
        <f t="shared" si="150"/>
        <v>1.3741071023812761</v>
      </c>
      <c r="CJ30" s="50">
        <f t="shared" si="91"/>
        <v>1.5</v>
      </c>
      <c r="CK30" s="42">
        <f>(SUMIFS(RCCP!$IG$8:$IG$136,
RCCP!$A$8:$A$136,$A30
)+
(SUMIFS(RCCP!$IK$8:$IK$136,
RCCP!$A$8:$A$136,$A30)/4)-$CK$88)</f>
        <v>19112</v>
      </c>
      <c r="CL30" s="249">
        <f>(SUMIFS(RCCP!$IG$8:$IG$136,
RCCP!$A$8:$A$136,$A30
)+
(SUMIFS(RCCP!$IK$8:$IK$136,
RCCP!$A$8:$A$136,$A30)/4)-$CK$88)</f>
        <v>19112</v>
      </c>
      <c r="CM30" s="50">
        <f t="shared" si="151"/>
        <v>1.2377196220525473</v>
      </c>
      <c r="CN30" s="50">
        <f t="shared" si="93"/>
        <v>1.5</v>
      </c>
      <c r="CO30" s="42">
        <f>(SUMIFS(RCCP!$IH$8:$IH$136,
RCCP!$A$8:$A$136,$A30
)+
(SUMIFS(RCCP!$IK$8:$IK$136,
RCCP!$A$8:$A$136,$A30)/4)-$CO$88)</f>
        <v>16214</v>
      </c>
      <c r="CP30" s="249">
        <f>(SUMIFS(RCCP!$IH$8:$IH$136,
RCCP!$A$8:$A$136,$A30
)+
(SUMIFS(RCCP!$IK$8:$IK$136,
RCCP!$A$8:$A$136,$A30)/4)-$CO$88)</f>
        <v>16214</v>
      </c>
      <c r="CQ30" s="50">
        <f t="shared" si="152"/>
        <v>1.0500411234805358</v>
      </c>
      <c r="CR30" s="50">
        <f t="shared" si="95"/>
        <v>1.5</v>
      </c>
      <c r="CS30" s="42">
        <f>(SUMIFS(RCCP!$II$8:$II$136,
RCCP!$A$8:$A$136,$A30
)+
(SUMIFS(RCCP!$IK$8:$IK$136,
RCCP!$A$8:$A$136,$A30)/4)-$CS$88)</f>
        <v>18230</v>
      </c>
      <c r="CT30" s="249">
        <f>(SUMIFS(RCCP!$II$8:$II$136,
RCCP!$A$8:$A$136,$A30
)+
(SUMIFS(RCCP!$IK$8:$IK$136,
RCCP!$A$8:$A$136,$A30)/4)-$CS$88)</f>
        <v>18230</v>
      </c>
      <c r="CU30" s="50">
        <f t="shared" si="153"/>
        <v>1.4317915851809961</v>
      </c>
      <c r="CV30" s="50">
        <f t="shared" si="97"/>
        <v>1.5</v>
      </c>
      <c r="CW30" s="47">
        <f>(SUMIFS(RCCP!$IN$8:$IN$136,
RCCP!$A$8:$A$136,$A30
)+
(SUMIFS(RCCP!$IT$8:$IT$136,
RCCP!$A$8:$A$136,$A30)/5)-CW$88)</f>
        <v>25814.800000000003</v>
      </c>
      <c r="CX30" s="249">
        <f>(SUMIFS(RCCP!$IN$8:$IN$136,
RCCP!$A$8:$A$136,$A30
)+
(SUMIFS(RCCP!$IT$8:$IT$136,
RCCP!$A$8:$A$136,$A30)/5)-CW$88)</f>
        <v>25814.800000000003</v>
      </c>
      <c r="CY30" s="49">
        <f t="shared" si="154"/>
        <v>2.0275048498700157</v>
      </c>
      <c r="CZ30" s="50">
        <f t="shared" si="99"/>
        <v>2.5</v>
      </c>
      <c r="DA30" s="42">
        <f>SUMIFS(RCCP!$IO$8:$IO$136,
RCCP!$A$8:$A$136,$A30
)+
((SUMIFS(RCCP!$IT$8:$IT$136,
RCCP!$A$8:$A$136,$A30))/5)-DA$88</f>
        <v>25460.800000000003</v>
      </c>
      <c r="DB30" s="249">
        <f>(SUMIFS(RCCP!$IO$8:$IO$136,
RCCP!$A$8:$A$136,$A30
)+
((SUMIFS(RCCP!$IT$8:$IT$136,
RCCP!$A$8:$A$136,$A30))/5)-DA$88)</f>
        <v>25460.800000000003</v>
      </c>
      <c r="DC30" s="50">
        <f t="shared" si="155"/>
        <v>1.6488767137481948</v>
      </c>
      <c r="DD30" s="50">
        <f t="shared" si="101"/>
        <v>2</v>
      </c>
      <c r="DE30" s="42">
        <f>(SUMIFS(RCCP!$IP$8:$IP$136,
RCCP!$A$8:$A$136,$A30
)+
(SUMIFS(RCCP!$IT$8:$IT$136,
RCCP!$A$8:$A$136,$A30)/5)-DE$88)</f>
        <v>25964.800000000003</v>
      </c>
      <c r="DF30" s="249">
        <f>(SUMIFS(RCCP!$IP$8:$IP$136,
RCCP!$A$8:$A$136,$A30
)+
(SUMIFS(RCCP!$IT$8:$IT$136,
RCCP!$A$8:$A$136,$A30)/5)-DE$88)</f>
        <v>25964.800000000003</v>
      </c>
      <c r="DG30" s="50">
        <f t="shared" si="156"/>
        <v>1.6815164526302837</v>
      </c>
      <c r="DH30" s="50">
        <f t="shared" si="103"/>
        <v>2</v>
      </c>
      <c r="DI30" s="42">
        <f>(SUMIFS(RCCP!$IQ$8:$IQ$136,
RCCP!$A$8:$A$136,$A30
)+
(SUMIFS(RCCP!$IT$8:$IT$136,
RCCP!$A$8:$A$136,$A30)/5)-DI$88)</f>
        <v>25790.800000000003</v>
      </c>
      <c r="DJ30" s="249">
        <f>(SUMIFS(RCCP!$IQ$8:$IQ$136,
RCCP!$A$8:$A$136,$A30
)+
(SUMIFS(RCCP!$IT$8:$IT$136,
RCCP!$A$8:$A$136,$A30)/5)-DI$88)</f>
        <v>25790.800000000003</v>
      </c>
      <c r="DK30" s="50">
        <f t="shared" si="157"/>
        <v>1.6702479713495626</v>
      </c>
      <c r="DL30" s="50">
        <f t="shared" si="105"/>
        <v>2</v>
      </c>
      <c r="DM30" s="42">
        <f>(SUMIFS(RCCP!$IR$8:$IR$136,
RCCP!$A$8:$A$136,$A30
)+
(SUMIFS(RCCP!$IT$8:$IT$136,
RCCP!$A$8:$A$136,$A30)/5)-DM$88)</f>
        <v>25460.800000000003</v>
      </c>
      <c r="DN30" s="249">
        <f>(SUMIFS(RCCP!$IR$8:$IR$136,
RCCP!$A$8:$A$136,$A30
)+
(SUMIFS(RCCP!$IT$8:$IT$136,
RCCP!$A$8:$A$136,$A30)/5)-DM$88)</f>
        <v>25460.800000000003</v>
      </c>
      <c r="DO30" s="50">
        <f t="shared" si="158"/>
        <v>1.6488767137481948</v>
      </c>
      <c r="DP30" s="50">
        <f t="shared" si="107"/>
        <v>2</v>
      </c>
      <c r="DQ30" s="47">
        <f>(SUMIFS(RCCP!$IW$8:$IW$136,
RCCP!$A$8:$A$136,$A30
)+
(SUMIFS(RCCP!$JB$8:$JB$136,
RCCP!$A$8:$A$136,$A30)/4)-DQ$88)</f>
        <v>20169.5</v>
      </c>
      <c r="DR30" s="249">
        <f>(SUMIFS(RCCP!$IW$8:$IW$136,
RCCP!$A$8:$A$136,$A30
)+
(SUMIFS(RCCP!$JB$8:$JB$136,
RCCP!$A$8:$A$136,$A30)/4)-DQ$88)</f>
        <v>20169.5</v>
      </c>
      <c r="DS30" s="49">
        <f t="shared" si="159"/>
        <v>1.584120700894575</v>
      </c>
      <c r="DT30" s="50">
        <f t="shared" si="109"/>
        <v>2</v>
      </c>
      <c r="DU30" s="42">
        <f>(SUMIFS(RCCP!$IX$8:$IX$136,
RCCP!$A$8:$A$136,$A30
)+
(SUMIFS(RCCP!$JB$8:$JB$136,
RCCP!$A$8:$A$136,$A30)/4)-DU$88)</f>
        <v>20169.5</v>
      </c>
      <c r="DV30" s="249">
        <f>(SUMIFS(RCCP!$IX$8:$IX$136,
RCCP!$A$8:$A$136,$A30
)+
(SUMIFS(RCCP!$JB$8:$JB$136,
RCCP!$A$8:$A$136,$A30)/4)-DU$88)</f>
        <v>20169.5</v>
      </c>
      <c r="DW30" s="50">
        <f t="shared" si="160"/>
        <v>1.3062047884569303</v>
      </c>
      <c r="DX30" s="50">
        <f t="shared" si="111"/>
        <v>1.5</v>
      </c>
      <c r="DY30" s="42">
        <f>(SUMIFS(RCCP!$IY$8:$IY$136,
RCCP!$A$8:$A$136,$A30
)+
(SUMIFS(RCCP!$JB$8:$JB$136,
RCCP!$A$8:$A$136,$A30)/4)-DY$88)</f>
        <v>20169.5</v>
      </c>
      <c r="DZ30" s="249">
        <f>(SUMIFS(RCCP!$IY$8:$IY$136,
RCCP!$A$8:$A$136,$A30
)+
(SUMIFS(RCCP!$JB$8:$JB$136,
RCCP!$A$8:$A$136,$A30)/4)-DY$88)</f>
        <v>20169.5</v>
      </c>
      <c r="EA30" s="50">
        <f t="shared" si="161"/>
        <v>1.3062047884569303</v>
      </c>
      <c r="EB30" s="50">
        <f t="shared" si="113"/>
        <v>1.5</v>
      </c>
      <c r="EC30" s="42">
        <f>(SUMIFS(RCCP!$IZ$8:$IZ$136,
RCCP!$A$8:$A$136,$A30
)+
(SUMIFS(RCCP!$JB$8:$JB$136,
RCCP!$A$8:$A$136,$A30)/4))-EC$88</f>
        <v>20169.5</v>
      </c>
      <c r="ED30" s="249">
        <f>(SUMIFS(RCCP!$IZ$8:$IZ$136,
RCCP!$A$8:$A$136,$A30
)+
(SUMIFS(RCCP!$JB$8:$JB$136,
RCCP!$A$8:$A$136,$A30)/4))-EC$88</f>
        <v>20169.5</v>
      </c>
      <c r="EE30" s="50">
        <f t="shared" si="162"/>
        <v>1.3062047884569303</v>
      </c>
      <c r="EF30" s="50">
        <f t="shared" si="115"/>
        <v>1.5</v>
      </c>
      <c r="EG30" s="47">
        <f>(SUMIFS(RCCP!$JE$8:$JE$136,
RCCP!$A$8:$A$136,$A30
)+
(SUMIFS(RCCP!$JJ$8:$JJ$136,
RCCP!$A$8:$A$136,$A30))/4)-EG$88</f>
        <v>26205</v>
      </c>
      <c r="EH30" s="249">
        <f>(SUMIFS(RCCP!$JE$8:$JE$136,
RCCP!$A$8:$A$136,$A30
)+
(SUMIFS(RCCP!$JJ$8:$JJ$136,
RCCP!$A$8:$A$136,$A30))/4)-EG$88</f>
        <v>26205</v>
      </c>
      <c r="EI30" s="49">
        <f t="shared" si="163"/>
        <v>1.6970721377086124</v>
      </c>
      <c r="EJ30" s="50">
        <f t="shared" si="117"/>
        <v>2</v>
      </c>
      <c r="EK30" s="42">
        <f>(SUMIFS(RCCP!$JF$8:$JF$136,
RCCP!$A$8:$A$136,$A30
)+
(SUMIFS(RCCP!$JJ$8:$JJ$136,
RCCP!$A$8:$A$136,$A30)/4))-EK$88</f>
        <v>26709</v>
      </c>
      <c r="EL30" s="249">
        <f>(SUMIFS(RCCP!$JF$8:$JF$136,
RCCP!$A$8:$A$136,$A30
)+
(SUMIFS(RCCP!$JJ$8:$JJ$136,
RCCP!$A$8:$A$136,$A30)/4))-EK$88</f>
        <v>26709</v>
      </c>
      <c r="EM30" s="50">
        <f t="shared" si="164"/>
        <v>1.7297118765907014</v>
      </c>
      <c r="EN30" s="50">
        <f t="shared" si="119"/>
        <v>2</v>
      </c>
      <c r="EO30" s="42">
        <f>(SUMIFS(RCCP!$JG$8:$JG$136,
RCCP!$A$8:$A$136,$A30
)+
((SUMIFS(RCCP!$JJ$8:$JJ$136,
RCCP!$A$8:$A$136,$A30))/4))-EO$88</f>
        <v>26385</v>
      </c>
      <c r="EP30" s="249">
        <f>(SUMIFS(RCCP!$JG$8:$JG$136,
RCCP!$A$8:$A$136,$A30
)+
((SUMIFS(RCCP!$JJ$8:$JJ$136,
RCCP!$A$8:$A$136,$A30))/4))-EO$88</f>
        <v>26385</v>
      </c>
      <c r="EQ30" s="50">
        <f t="shared" si="165"/>
        <v>2.072288588864541</v>
      </c>
      <c r="ER30" s="50">
        <f t="shared" si="121"/>
        <v>2.5</v>
      </c>
      <c r="ES30" s="42">
        <f>(SUMIFS(RCCP!$JH$8:$JH$136,
RCCP!$A$8:$A$136,$A30
)+
(SUMIFS(RCCP!$JJ$8:$JJ$136,
RCCP!$A$8:$A$136,$A30))/4)-ES$88</f>
        <v>26205</v>
      </c>
      <c r="ET30" s="249">
        <f>(SUMIFS(RCCP!$JH$8:$JH$136,
RCCP!$A$8:$A$136,$A30
)+
(SUMIFS(RCCP!$JJ$8:$JJ$136,
RCCP!$A$8:$A$136,$A30))/4)-ES$88</f>
        <v>26205</v>
      </c>
      <c r="EU30" s="50">
        <f t="shared" si="166"/>
        <v>1.6970721377086124</v>
      </c>
      <c r="EV30" s="50">
        <f t="shared" si="123"/>
        <v>2</v>
      </c>
    </row>
    <row r="31" spans="1:152" ht="20.149999999999999" customHeight="1" x14ac:dyDescent="0.35">
      <c r="A31" s="53">
        <v>608</v>
      </c>
      <c r="B31" s="54" t="s">
        <v>23</v>
      </c>
      <c r="C31" s="39" t="s">
        <v>27</v>
      </c>
      <c r="D31" s="39">
        <v>110</v>
      </c>
      <c r="E31" s="39">
        <v>5.7</v>
      </c>
      <c r="F31" s="39">
        <v>7</v>
      </c>
      <c r="G31" s="39">
        <v>3</v>
      </c>
      <c r="H31" s="40">
        <f t="shared" si="51"/>
        <v>13167</v>
      </c>
      <c r="I31" s="41">
        <f t="shared" si="52"/>
        <v>2310</v>
      </c>
      <c r="J31" s="42">
        <f>SUMIFS(
'BLC Subcont'!$AE:$AE,
'BLC Subcont'!$I:$I,L$10,
'BLC Subcont'!$U:$U,$A31,
'BLC Subcont'!$HR:$HR,"IN HOUSE (MANUAL)"
)</f>
        <v>3858</v>
      </c>
      <c r="K31" s="43">
        <f>SUMIFS(
'BLC Subcont'!$BF:$BF,
'BLC Subcont'!$I:$I,L$10,
'BLC Subcont'!$U:$U,$A31,
'BLC Subcont'!$HR:$HR,"IN HOUSE (MANUAL)"
)</f>
        <v>0</v>
      </c>
      <c r="L31" s="50">
        <f t="shared" si="53"/>
        <v>0</v>
      </c>
      <c r="M31" s="42">
        <f>SUMIFS(
'BLC Subcont'!$AE:$AE,
'BLC Subcont'!$I:$I,O$10,
'BLC Subcont'!$U:$U,$A31,
'BLC Subcont'!$HR:$HR,"IN HOUSE (MANUAL)"
)</f>
        <v>14664</v>
      </c>
      <c r="N31" s="43">
        <f>SUMIFS(
'BLC Subcont'!$BF:$BF,
'BLC Subcont'!$I:$I,O$10,
'BLC Subcont'!$U:$U,$A31,
'BLC Subcont'!$HR:$HR,"IN HOUSE (MANUAL)"
)</f>
        <v>3600</v>
      </c>
      <c r="O31" s="50">
        <f t="shared" si="54"/>
        <v>0</v>
      </c>
      <c r="P31" s="42">
        <f>SUMIFS(
'BLC Subcont'!$AE:$AE,
'BLC Subcont'!$I:$I,R$10,
'BLC Subcont'!$U:$U,$A31,
'BLC Subcont'!$HR:$HR,"IN HOUSE (MANUAL)"
)</f>
        <v>18288</v>
      </c>
      <c r="Q31" s="43">
        <f>SUMIFS(
'BLC Subcont'!$BF:$BF,
'BLC Subcont'!$I:$I,R$10,
'BLC Subcont'!$U:$U,$A31,
'BLC Subcont'!$HR:$HR,"IN HOUSE (MANUAL)"
)</f>
        <v>6262</v>
      </c>
      <c r="R31" s="50">
        <f t="shared" si="55"/>
        <v>0</v>
      </c>
      <c r="S31" s="42">
        <f>SUMIFS(
'BLC Subcont'!$AE:$AE,
'BLC Subcont'!$I:$I,U$10,
'BLC Subcont'!$U:$U,$A31,
'BLC Subcont'!$HR:$HR,"IN HOUSE (MANUAL)"
)</f>
        <v>3414</v>
      </c>
      <c r="T31" s="43">
        <f>SUMIFS(
'BLC Subcont'!$BF:$BF,
'BLC Subcont'!$I:$I,U$10,
'BLC Subcont'!$U:$U,$A31,
'BLC Subcont'!$HR:$HR,"IN HOUSE (MANUAL)"
)</f>
        <v>423</v>
      </c>
      <c r="U31" s="50">
        <f t="shared" si="56"/>
        <v>3.2125768967874231E-2</v>
      </c>
      <c r="V31" s="47">
        <f t="shared" si="124"/>
        <v>40224</v>
      </c>
      <c r="W31" s="51">
        <f t="shared" si="57"/>
        <v>10285</v>
      </c>
      <c r="X31" s="52">
        <f t="shared" si="58"/>
        <v>0.78111946532999166</v>
      </c>
      <c r="Y31" s="52">
        <f t="shared" si="59"/>
        <v>1</v>
      </c>
      <c r="Z31" s="47">
        <f>SUMIFS(
'BLC Subcont'!$AE:$AE,
'BLC Subcont'!$I:$I,AB$10,
'BLC Subcont'!$U:$U,$A31,
'BLC Subcont'!$HR:$HR,"IN HOUSE (MANUAL)"
)</f>
        <v>0</v>
      </c>
      <c r="AA31" s="249">
        <f>SUMIFS(
'BLC Subcont'!$BF:$BF,
'BLC Subcont'!$I:$I,AB$10,
'BLC Subcont'!$U:$U,$A31,
'BLC Subcont'!$HR:$HR,"IN HOUSE (MANUAL)"
)</f>
        <v>0</v>
      </c>
      <c r="AB31" s="49">
        <f t="shared" si="60"/>
        <v>0</v>
      </c>
      <c r="AC31" s="49">
        <f t="shared" si="61"/>
        <v>0</v>
      </c>
      <c r="AD31" s="42">
        <f>SUMIFS(
'BLC Subcont'!$AE:$AE,
'BLC Subcont'!$I:$I,AF$10,
'BLC Subcont'!$U:$U,$A31,
'BLC Subcont'!$HR:$HR,"IN HOUSE (MANUAL)"
)</f>
        <v>3666</v>
      </c>
      <c r="AE31" s="249">
        <f>SUMIFS(
'BLC Subcont'!$BF:$BF,
'BLC Subcont'!$I:$I,AF$10,
'BLC Subcont'!$U:$U,$A31,
'BLC Subcont'!$HR:$HR,"IN HOUSE (MANUAL)"
)</f>
        <v>2682</v>
      </c>
      <c r="AF31" s="50">
        <f t="shared" si="62"/>
        <v>0.20369104579630895</v>
      </c>
      <c r="AG31" s="49">
        <f t="shared" si="63"/>
        <v>0.5</v>
      </c>
      <c r="AH31" s="42">
        <f>SUMIFS(
'BLC Subcont'!$AE:$AE,
'BLC Subcont'!$I:$I,AJ$10,
'BLC Subcont'!$U:$U,$A31,
'BLC Subcont'!$HR:$HR,"IN HOUSE (MANUAL)"
)</f>
        <v>8304</v>
      </c>
      <c r="AI31" s="249">
        <f>SUMIFS(
'BLC Subcont'!$BF:$BF,
'BLC Subcont'!$I:$I,AJ$10,
'BLC Subcont'!$U:$U,$A31,
'BLC Subcont'!$HR:$HR,"IN HOUSE (MANUAL)"
)</f>
        <v>4824</v>
      </c>
      <c r="AJ31" s="50">
        <f t="shared" si="64"/>
        <v>0.36637047163362951</v>
      </c>
      <c r="AK31" s="49">
        <f t="shared" si="65"/>
        <v>0.5</v>
      </c>
      <c r="AL31" s="42">
        <f>SUMIFS(
'BLC Subcont'!$AE:$AE,
'BLC Subcont'!$I:$I,AN$10,
'BLC Subcont'!$U:$U,$A31,
'BLC Subcont'!$HR:$HR,"IN HOUSE (MANUAL)"
)</f>
        <v>1878</v>
      </c>
      <c r="AM31" s="249">
        <f>SUMIFS(
'BLC Subcont'!$BF:$BF,
'BLC Subcont'!$I:$I,AN$10,
'BLC Subcont'!$U:$U,$A31,
'BLC Subcont'!$HR:$HR,"IN HOUSE (MANUAL)"
)</f>
        <v>0</v>
      </c>
      <c r="AN31" s="50">
        <f t="shared" si="66"/>
        <v>0</v>
      </c>
      <c r="AO31" s="49">
        <f t="shared" si="67"/>
        <v>0</v>
      </c>
      <c r="AP31" s="42">
        <f>SUMIFS(
'BLC Subcont'!$AE:$AE,
'BLC Subcont'!$I:$I,AR$10,
'BLC Subcont'!$U:$U,$A31,
'BLC Subcont'!$HR:$HR,"IN HOUSE (MANUAL)"
)</f>
        <v>0</v>
      </c>
      <c r="AQ31" s="249">
        <f>SUMIFS(
'BLC Subcont'!$BF:$BF,
'BLC Subcont'!$I:$I,AR$10,
'BLC Subcont'!$U:$U,$A31,
'BLC Subcont'!$HR:$HR,"IN HOUSE (MANUAL)"
)</f>
        <v>0</v>
      </c>
      <c r="AR31" s="50">
        <f t="shared" si="68"/>
        <v>0</v>
      </c>
      <c r="AS31" s="49">
        <f t="shared" si="69"/>
        <v>0</v>
      </c>
      <c r="AT31" s="42">
        <f>SUMIFS(
'BLC Subcont'!$AE:$AE,
'BLC Subcont'!$I:$I,AV$10,
'BLC Subcont'!$U:$U,$A31,
'BLC Subcont'!$HR:$HR,"IN HOUSE (MANUAL)"
)</f>
        <v>0</v>
      </c>
      <c r="AU31" s="249">
        <f>SUMIFS(
'BLC Subcont'!$BF:$BF,
'BLC Subcont'!$I:$I,AV$10,
'BLC Subcont'!$U:$U,$A31,
'BLC Subcont'!$HR:$HR,"IN HOUSE (MANUAL)"
)</f>
        <v>0</v>
      </c>
      <c r="AV31" s="50">
        <f t="shared" si="70"/>
        <v>0</v>
      </c>
      <c r="AW31" s="49">
        <f t="shared" si="71"/>
        <v>0</v>
      </c>
      <c r="AX31" s="42">
        <f>SUMIFS(
'BLC Subcont'!$AE:$AE,
'BLC Subcont'!$I:$I,AZ$10,
'BLC Subcont'!$U:$U,$A31,
'BLC Subcont'!$HR:$HR,"IN HOUSE (MANUAL)"
)</f>
        <v>0</v>
      </c>
      <c r="AY31" s="48">
        <f>SUMIFS(
'BLC Subcont'!$BF:$BF,
'BLC Subcont'!$I:$I,AZ$10,
'BLC Subcont'!$U:$U,$A31,
'BLC Subcont'!$HR:$HR,"IN HOUSE (MANUAL)"
)</f>
        <v>0</v>
      </c>
      <c r="AZ31" s="50">
        <f t="shared" si="72"/>
        <v>0</v>
      </c>
      <c r="BA31" s="49">
        <f t="shared" si="73"/>
        <v>0</v>
      </c>
      <c r="BB31" s="42">
        <f>SUMIFS(
'BLC Subcont'!$AE:$AE,
'BLC Subcont'!$I:$I,BD$10,
'BLC Subcont'!$U:$U,$A31,
'BLC Subcont'!$HR:$HR,"IN HOUSE (MANUAL)"
)</f>
        <v>0</v>
      </c>
      <c r="BC31" s="48">
        <f>SUMIFS(
'BLC Subcont'!$BF:$BF,
'BLC Subcont'!$I:$I,BD$10,
'BLC Subcont'!$U:$U,$A31,
'BLC Subcont'!$HR:$HR,"IN HOUSE (MANUAL)"
)</f>
        <v>0</v>
      </c>
      <c r="BD31" s="50">
        <f t="shared" si="74"/>
        <v>0</v>
      </c>
      <c r="BE31" s="50">
        <f t="shared" si="75"/>
        <v>0</v>
      </c>
      <c r="BI31" s="42">
        <f t="shared" si="125"/>
        <v>48404</v>
      </c>
      <c r="BJ31" s="249">
        <f t="shared" si="126"/>
        <v>48404</v>
      </c>
      <c r="BK31" s="50">
        <f t="shared" si="76"/>
        <v>3.6761600972127289</v>
      </c>
      <c r="BL31" s="49">
        <f t="shared" si="77"/>
        <v>4</v>
      </c>
      <c r="BM31" s="42">
        <f t="shared" si="78"/>
        <v>3446</v>
      </c>
      <c r="BN31" s="249">
        <f t="shared" si="79"/>
        <v>3446</v>
      </c>
      <c r="BO31" s="50">
        <f t="shared" si="80"/>
        <v>0.26171489329384068</v>
      </c>
      <c r="BP31" s="50">
        <f t="shared" si="81"/>
        <v>0.5</v>
      </c>
      <c r="BQ31" s="42">
        <f>(SUMIFS(RCCP!$HX$8:$HX$136,
RCCP!$A$8:$A$136,$A31
)+
(SUMIFS(RCCP!$IC$8:$IC$136,
RCCP!$A$8:$A$136,$A31)/4)-$BQ$88)</f>
        <v>48404</v>
      </c>
      <c r="BR31" s="48">
        <f>(SUMIFS(RCCP!$HX$8:$HX$136,
RCCP!$A$8:$A$136,$A31
)+
(SUMIFS(RCCP!$IC$8:$IC$136,
RCCP!$A$8:$A$136,$A31)/4)-$BQ$88)</f>
        <v>48404</v>
      </c>
      <c r="BS31" s="49">
        <f t="shared" si="82"/>
        <v>3.6761600972127289</v>
      </c>
      <c r="BT31" s="50">
        <f t="shared" si="83"/>
        <v>4</v>
      </c>
      <c r="BU31" s="47">
        <f>(SUMIFS(RCCP!$HY$8:$HY$136,
RCCP!$A$8:$A$136,$A31
)+
(SUMIFS(RCCP!$IC$8:$IC$136,
RCCP!$A$8:$A$136,$A31)/4)-$BU$88)</f>
        <v>3446</v>
      </c>
      <c r="BV31" s="48">
        <f>(SUMIFS(RCCP!$HY$8:$HY$136,
RCCP!$A$8:$A$136,$A31
)+
(SUMIFS(RCCP!$IC$8:$IC$136,
RCCP!$A$8:$A$136,$A31)/4)-$BU$88)</f>
        <v>3446</v>
      </c>
      <c r="BW31" s="50">
        <f t="shared" si="147"/>
        <v>0.26171489329384068</v>
      </c>
      <c r="BX31" s="50">
        <f t="shared" si="85"/>
        <v>0.5</v>
      </c>
      <c r="BY31" s="42">
        <f>(SUMIFS(RCCP!$HZ$8:$HZ$136,
RCCP!$A$8:$A$136,$A31
)+
(SUMIFS(RCCP!$IC$8:$IC$136,
RCCP!$A$8:$A$136,$A31)/4)-$BY$88)</f>
        <v>13454</v>
      </c>
      <c r="BZ31" s="249">
        <f>(SUMIFS(RCCP!$HZ$8:$HZ$136,
RCCP!$A$8:$A$136,$A31
)+
(SUMIFS(RCCP!$IC$8:$IC$136,
RCCP!$A$8:$A$136,$A31)/4)-$BY$88)</f>
        <v>13454</v>
      </c>
      <c r="CA31" s="50">
        <f t="shared" si="148"/>
        <v>1.0217969165337586</v>
      </c>
      <c r="CB31" s="50">
        <f t="shared" si="87"/>
        <v>1.5</v>
      </c>
      <c r="CC31" s="42">
        <f>(SUMIFS(RCCP!$IA$8:$IA$136,
RCCP!$A$8:$A$136,$A31
)+
(SUMIFS(RCCP!$IC$8:$IC$136,
RCCP!$A$8:$A$136,$A31)/4)-$CC$88)</f>
        <v>6308</v>
      </c>
      <c r="CD31" s="249">
        <f>(SUMIFS(RCCP!$IA$8:$IA$136,
RCCP!$A$8:$A$136,$A31
)+
(SUMIFS(RCCP!$IC$8:$IC$136,
RCCP!$A$8:$A$136,$A31)/4)-$CC$88)</f>
        <v>6308</v>
      </c>
      <c r="CE31" s="50">
        <f t="shared" si="149"/>
        <v>0.4790764790764791</v>
      </c>
      <c r="CF31" s="50">
        <f t="shared" si="89"/>
        <v>0.5</v>
      </c>
      <c r="CG31" s="47">
        <f>(SUMIFS(RCCP!$IF$8:$IF$136,
RCCP!$A$8:$A$136,$A31
)+
(SUMIFS(RCCP!$IK$8:$IK$136,
RCCP!$A$8:$A$136,$A31)/4)-$CG$88)</f>
        <v>21218</v>
      </c>
      <c r="CH31" s="249">
        <f>(SUMIFS(RCCP!$IF$8:$IF$136,
RCCP!$A$8:$A$136,$A31
)+
(SUMIFS(RCCP!$IK$8:$IK$136,
RCCP!$A$8:$A$136,$A31)/4)-$CG$88)</f>
        <v>21218</v>
      </c>
      <c r="CI31" s="49">
        <f t="shared" si="150"/>
        <v>1.6114528746107692</v>
      </c>
      <c r="CJ31" s="50">
        <f t="shared" si="91"/>
        <v>2</v>
      </c>
      <c r="CK31" s="42">
        <f>(SUMIFS(RCCP!$IG$8:$IG$136,
RCCP!$A$8:$A$136,$A31
)+
(SUMIFS(RCCP!$IK$8:$IK$136,
RCCP!$A$8:$A$136,$A31)/4)-$CK$88)</f>
        <v>19112</v>
      </c>
      <c r="CL31" s="249">
        <f>(SUMIFS(RCCP!$IG$8:$IG$136,
RCCP!$A$8:$A$136,$A31
)+
(SUMIFS(RCCP!$IK$8:$IK$136,
RCCP!$A$8:$A$136,$A31)/4)-$CK$88)</f>
        <v>19112</v>
      </c>
      <c r="CM31" s="50">
        <f t="shared" si="151"/>
        <v>1.4515075567707147</v>
      </c>
      <c r="CN31" s="50">
        <f t="shared" si="93"/>
        <v>1.5</v>
      </c>
      <c r="CO31" s="42">
        <f>(SUMIFS(RCCP!$IH$8:$IH$136,
RCCP!$A$8:$A$136,$A31
)+
(SUMIFS(RCCP!$IK$8:$IK$136,
RCCP!$A$8:$A$136,$A31)/4)-$CO$88)</f>
        <v>16214</v>
      </c>
      <c r="CP31" s="249">
        <f>(SUMIFS(RCCP!$IH$8:$IH$136,
RCCP!$A$8:$A$136,$A31
)+
(SUMIFS(RCCP!$IK$8:$IK$136,
RCCP!$A$8:$A$136,$A31)/4)-$CO$88)</f>
        <v>16214</v>
      </c>
      <c r="CQ31" s="50">
        <f t="shared" si="152"/>
        <v>1.2314118629908104</v>
      </c>
      <c r="CR31" s="50">
        <f t="shared" si="95"/>
        <v>1.5</v>
      </c>
      <c r="CS31" s="42">
        <f>(SUMIFS(RCCP!$II$8:$II$136,
RCCP!$A$8:$A$136,$A31
)+
(SUMIFS(RCCP!$IK$8:$IK$136,
RCCP!$A$8:$A$136,$A31)/4)-$CS$88)</f>
        <v>18230</v>
      </c>
      <c r="CT31" s="249">
        <f>(SUMIFS(RCCP!$II$8:$II$136,
RCCP!$A$8:$A$136,$A31
)+
(SUMIFS(RCCP!$IK$8:$IK$136,
RCCP!$A$8:$A$136,$A31)/4)-$CS$88)</f>
        <v>18230</v>
      </c>
      <c r="CU31" s="50">
        <f t="shared" si="153"/>
        <v>1.6791010408031684</v>
      </c>
      <c r="CV31" s="50">
        <f t="shared" si="97"/>
        <v>2</v>
      </c>
      <c r="CW31" s="47">
        <f>(SUMIFS(RCCP!$IN$8:$IN$136,
RCCP!$A$8:$A$136,$A31
)+
(SUMIFS(RCCP!$IT$8:$IT$136,
RCCP!$A$8:$A$136,$A31)/5)-CW$88)</f>
        <v>25814.800000000003</v>
      </c>
      <c r="CX31" s="249">
        <f>(SUMIFS(RCCP!$IN$8:$IN$136,
RCCP!$A$8:$A$136,$A31
)+
(SUMIFS(RCCP!$IT$8:$IT$136,
RCCP!$A$8:$A$136,$A31)/5)-CW$88)</f>
        <v>25814.800000000003</v>
      </c>
      <c r="CY31" s="49">
        <f t="shared" si="154"/>
        <v>2.3777102330293824</v>
      </c>
      <c r="CZ31" s="50">
        <f t="shared" si="99"/>
        <v>2.5</v>
      </c>
      <c r="DA31" s="42">
        <f>SUMIFS(RCCP!$IO$8:$IO$136,
RCCP!$A$8:$A$136,$A31
)+
((SUMIFS(RCCP!$IT$8:$IT$136,
RCCP!$A$8:$A$136,$A31))/5)-DA$88</f>
        <v>25460.800000000003</v>
      </c>
      <c r="DB31" s="249">
        <f>(SUMIFS(RCCP!$IO$8:$IO$136,
RCCP!$A$8:$A$136,$A31
)+
((SUMIFS(RCCP!$IT$8:$IT$136,
RCCP!$A$8:$A$136,$A31))/5)-DA$88)</f>
        <v>25460.800000000003</v>
      </c>
      <c r="DC31" s="50">
        <f t="shared" si="155"/>
        <v>1.9336826915774286</v>
      </c>
      <c r="DD31" s="50">
        <f t="shared" si="101"/>
        <v>2</v>
      </c>
      <c r="DE31" s="42">
        <f>(SUMIFS(RCCP!$IP$8:$IP$136,
RCCP!$A$8:$A$136,$A31
)+
(SUMIFS(RCCP!$IT$8:$IT$136,
RCCP!$A$8:$A$136,$A31)/5)-DE$88)</f>
        <v>25964.800000000003</v>
      </c>
      <c r="DF31" s="249">
        <f>(SUMIFS(RCCP!$IP$8:$IP$136,
RCCP!$A$8:$A$136,$A31
)+
(SUMIFS(RCCP!$IT$8:$IT$136,
RCCP!$A$8:$A$136,$A31)/5)-DE$88)</f>
        <v>25964.800000000003</v>
      </c>
      <c r="DG31" s="50">
        <f t="shared" si="156"/>
        <v>1.971960203539151</v>
      </c>
      <c r="DH31" s="50">
        <f t="shared" si="103"/>
        <v>2</v>
      </c>
      <c r="DI31" s="42">
        <f>(SUMIFS(RCCP!$IQ$8:$IQ$136,
RCCP!$A$8:$A$136,$A31
)+
(SUMIFS(RCCP!$IT$8:$IT$136,
RCCP!$A$8:$A$136,$A31)/5)-DI$88)</f>
        <v>25790.800000000003</v>
      </c>
      <c r="DJ31" s="249">
        <f>(SUMIFS(RCCP!$IQ$8:$IQ$136,
RCCP!$A$8:$A$136,$A31
)+
(SUMIFS(RCCP!$IT$8:$IT$136,
RCCP!$A$8:$A$136,$A31)/5)-DI$88)</f>
        <v>25790.800000000003</v>
      </c>
      <c r="DK31" s="50">
        <f t="shared" si="157"/>
        <v>1.9587453482190327</v>
      </c>
      <c r="DL31" s="50">
        <f t="shared" si="105"/>
        <v>2</v>
      </c>
      <c r="DM31" s="42">
        <f>(SUMIFS(RCCP!$IR$8:$IR$136,
RCCP!$A$8:$A$136,$A31
)+
(SUMIFS(RCCP!$IT$8:$IT$136,
RCCP!$A$8:$A$136,$A31)/5)-DM$88)</f>
        <v>25460.800000000003</v>
      </c>
      <c r="DN31" s="249">
        <f>(SUMIFS(RCCP!$IR$8:$IR$136,
RCCP!$A$8:$A$136,$A31
)+
(SUMIFS(RCCP!$IT$8:$IT$136,
RCCP!$A$8:$A$136,$A31)/5)-DM$88)</f>
        <v>25460.800000000003</v>
      </c>
      <c r="DO31" s="50">
        <f t="shared" si="158"/>
        <v>1.9336826915774286</v>
      </c>
      <c r="DP31" s="50">
        <f t="shared" si="107"/>
        <v>2</v>
      </c>
      <c r="DQ31" s="47">
        <f>(SUMIFS(RCCP!$IW$8:$IW$136,
RCCP!$A$8:$A$136,$A31
)+
(SUMIFS(RCCP!$JB$8:$JB$136,
RCCP!$A$8:$A$136,$A31)/4)-DQ$88)</f>
        <v>20169.5</v>
      </c>
      <c r="DR31" s="249">
        <f>(SUMIFS(RCCP!$IW$8:$IW$136,
RCCP!$A$8:$A$136,$A31
)+
(SUMIFS(RCCP!$JB$8:$JB$136,
RCCP!$A$8:$A$136,$A31)/4)-DQ$88)</f>
        <v>20169.5</v>
      </c>
      <c r="DS31" s="49">
        <f t="shared" si="159"/>
        <v>1.8577415492309108</v>
      </c>
      <c r="DT31" s="50">
        <f t="shared" si="109"/>
        <v>2</v>
      </c>
      <c r="DU31" s="42">
        <f>(SUMIFS(RCCP!$IX$8:$IX$136,
RCCP!$A$8:$A$136,$A31
)+
(SUMIFS(RCCP!$JB$8:$JB$136,
RCCP!$A$8:$A$136,$A31)/4)-DU$88)</f>
        <v>20169.5</v>
      </c>
      <c r="DV31" s="249">
        <f>(SUMIFS(RCCP!$IX$8:$IX$136,
RCCP!$A$8:$A$136,$A31
)+
(SUMIFS(RCCP!$JB$8:$JB$136,
RCCP!$A$8:$A$136,$A31)/4)-DU$88)</f>
        <v>20169.5</v>
      </c>
      <c r="DW31" s="50">
        <f t="shared" si="160"/>
        <v>1.5318219791904002</v>
      </c>
      <c r="DX31" s="50">
        <f t="shared" si="111"/>
        <v>2</v>
      </c>
      <c r="DY31" s="42">
        <f>(SUMIFS(RCCP!$IY$8:$IY$136,
RCCP!$A$8:$A$136,$A31
)+
(SUMIFS(RCCP!$JB$8:$JB$136,
RCCP!$A$8:$A$136,$A31)/4)-DY$88)</f>
        <v>20169.5</v>
      </c>
      <c r="DZ31" s="249">
        <f>(SUMIFS(RCCP!$IY$8:$IY$136,
RCCP!$A$8:$A$136,$A31
)+
(SUMIFS(RCCP!$JB$8:$JB$136,
RCCP!$A$8:$A$136,$A31)/4)-DY$88)</f>
        <v>20169.5</v>
      </c>
      <c r="EA31" s="50">
        <f t="shared" si="161"/>
        <v>1.5318219791904002</v>
      </c>
      <c r="EB31" s="50">
        <f t="shared" si="113"/>
        <v>2</v>
      </c>
      <c r="EC31" s="42">
        <f>(SUMIFS(RCCP!$IZ$8:$IZ$136,
RCCP!$A$8:$A$136,$A31
)+
(SUMIFS(RCCP!$JB$8:$JB$136,
RCCP!$A$8:$A$136,$A31)/4))-EC$88</f>
        <v>20169.5</v>
      </c>
      <c r="ED31" s="249">
        <f>(SUMIFS(RCCP!$IZ$8:$IZ$136,
RCCP!$A$8:$A$136,$A31
)+
(SUMIFS(RCCP!$JB$8:$JB$136,
RCCP!$A$8:$A$136,$A31)/4))-EC$88</f>
        <v>20169.5</v>
      </c>
      <c r="EE31" s="50">
        <f t="shared" si="162"/>
        <v>1.5318219791904002</v>
      </c>
      <c r="EF31" s="50">
        <f t="shared" si="115"/>
        <v>2</v>
      </c>
      <c r="EG31" s="47">
        <f>(SUMIFS(RCCP!$JE$8:$JE$136,
RCCP!$A$8:$A$136,$A31
)+
(SUMIFS(RCCP!$JJ$8:$JJ$136,
RCCP!$A$8:$A$136,$A31))/4)-EG$88</f>
        <v>26205</v>
      </c>
      <c r="EH31" s="249">
        <f>(SUMIFS(RCCP!$JE$8:$JE$136,
RCCP!$A$8:$A$136,$A31
)+
(SUMIFS(RCCP!$JJ$8:$JJ$136,
RCCP!$A$8:$A$136,$A31))/4)-EG$88</f>
        <v>26205</v>
      </c>
      <c r="EI31" s="49">
        <f t="shared" si="163"/>
        <v>1.9902027796764639</v>
      </c>
      <c r="EJ31" s="50">
        <f t="shared" si="117"/>
        <v>2</v>
      </c>
      <c r="EK31" s="42">
        <f>(SUMIFS(RCCP!$JF$8:$JF$136,
RCCP!$A$8:$A$136,$A31
)+
(SUMIFS(RCCP!$JJ$8:$JJ$136,
RCCP!$A$8:$A$136,$A31)/4))-EK$88</f>
        <v>26709</v>
      </c>
      <c r="EL31" s="249">
        <f>(SUMIFS(RCCP!$JF$8:$JF$136,
RCCP!$A$8:$A$136,$A31
)+
(SUMIFS(RCCP!$JJ$8:$JJ$136,
RCCP!$A$8:$A$136,$A31)/4))-EK$88</f>
        <v>26709</v>
      </c>
      <c r="EM31" s="50">
        <f t="shared" si="164"/>
        <v>2.0284802916381866</v>
      </c>
      <c r="EN31" s="50">
        <f t="shared" si="119"/>
        <v>2.5</v>
      </c>
      <c r="EO31" s="42">
        <f>(SUMIFS(RCCP!$JG$8:$JG$136,
RCCP!$A$8:$A$136,$A31
)+
((SUMIFS(RCCP!$JJ$8:$JJ$136,
RCCP!$A$8:$A$136,$A31))/4))-EO$88</f>
        <v>26385</v>
      </c>
      <c r="EP31" s="249">
        <f>(SUMIFS(RCCP!$JG$8:$JG$136,
RCCP!$A$8:$A$136,$A31
)+
((SUMIFS(RCCP!$JJ$8:$JJ$136,
RCCP!$A$8:$A$136,$A31))/4))-EO$88</f>
        <v>26385</v>
      </c>
      <c r="EQ31" s="50">
        <f t="shared" si="165"/>
        <v>2.430229345122962</v>
      </c>
      <c r="ER31" s="50">
        <f t="shared" si="121"/>
        <v>2.5</v>
      </c>
      <c r="ES31" s="42">
        <f>(SUMIFS(RCCP!$JH$8:$JH$136,
RCCP!$A$8:$A$136,$A31
)+
(SUMIFS(RCCP!$JJ$8:$JJ$136,
RCCP!$A$8:$A$136,$A31))/4)-ES$88</f>
        <v>26205</v>
      </c>
      <c r="ET31" s="249">
        <f>(SUMIFS(RCCP!$JH$8:$JH$136,
RCCP!$A$8:$A$136,$A31
)+
(SUMIFS(RCCP!$JJ$8:$JJ$136,
RCCP!$A$8:$A$136,$A31))/4)-ES$88</f>
        <v>26205</v>
      </c>
      <c r="EU31" s="50">
        <f t="shared" si="166"/>
        <v>1.9902027796764639</v>
      </c>
      <c r="EV31" s="50">
        <f t="shared" si="123"/>
        <v>2</v>
      </c>
    </row>
    <row r="32" spans="1:152" ht="20.149999999999999" customHeight="1" x14ac:dyDescent="0.35">
      <c r="A32" s="53">
        <v>608</v>
      </c>
      <c r="B32" s="54" t="s">
        <v>23</v>
      </c>
      <c r="C32" s="39" t="s">
        <v>37</v>
      </c>
      <c r="D32" s="39">
        <v>378</v>
      </c>
      <c r="E32" s="39">
        <v>5.7</v>
      </c>
      <c r="F32" s="39">
        <v>7</v>
      </c>
      <c r="G32" s="39">
        <v>3</v>
      </c>
      <c r="H32" s="40">
        <f t="shared" si="51"/>
        <v>45246.6</v>
      </c>
      <c r="I32" s="41">
        <f t="shared" si="52"/>
        <v>7937.9999999999991</v>
      </c>
      <c r="J32" s="42">
        <f>SUMIFS('BLC Subcont'!$AE:$AE,
'BLC Subcont'!$I:$I,L$10,
'BLC Subcont'!$T:$T,"*"&amp;$A32&amp;"AB5")
+
SUMIFS('BLC Subcont'!$AE:$AE,
'BLC Subcont'!$I:$I,L$10,
'BLC Subcont'!$T:$T,"*"&amp;$A32&amp;"*5PU")</f>
        <v>2562</v>
      </c>
      <c r="K32" s="43">
        <f>SUMIFS(
'BLC Subcont'!$AT:$AT,
'BLC Subcont'!$I:$I,L$10,
'BLC Subcont'!$T:$T,"*"&amp;$A32&amp;"AB5")
+
SUMIFS(
'BLC Subcont'!$AT:$AT,
'BLC Subcont'!$I:$I,L$10,
'BLC Subcont'!$T:$T,"*"&amp;$A32&amp;"*5PU")</f>
        <v>0</v>
      </c>
      <c r="L32" s="50">
        <f t="shared" si="53"/>
        <v>0</v>
      </c>
      <c r="M32" s="42">
        <f>SUMIFS('BLC Subcont'!$AE:$AE,
'BLC Subcont'!$I:$I,O$10,
'BLC Subcont'!$T:$T,"*"&amp;$A32&amp;"AB5")
+
SUMIFS('BLC Subcont'!$AE:$AE,
'BLC Subcont'!$I:$I,O$10,
'BLC Subcont'!$T:$T,"*"&amp;$A32&amp;"*5PU")</f>
        <v>4854</v>
      </c>
      <c r="N32" s="43">
        <f>SUMIFS(
'BLC Subcont'!$AT:$AT,
'BLC Subcont'!$I:$I,O$10,
'BLC Subcont'!$T:$T,"*"&amp;$A32&amp;"AB5")
+
SUMIFS(
'BLC Subcont'!$AT:$AT,
'BLC Subcont'!$I:$I,O$10,
'BLC Subcont'!$T:$T,"*"&amp;$A32&amp;"*5PU")</f>
        <v>0</v>
      </c>
      <c r="O32" s="50">
        <f t="shared" si="54"/>
        <v>0</v>
      </c>
      <c r="P32" s="42">
        <f>SUMIFS('BLC Subcont'!$AE:$AE,
'BLC Subcont'!$I:$I,R$10,
'BLC Subcont'!$T:$T,"*"&amp;$A32&amp;"AB5")
+
SUMIFS('BLC Subcont'!$AE:$AE,
'BLC Subcont'!$I:$I,R$10,
'BLC Subcont'!$T:$T,"*"&amp;$A32&amp;"*5PU")</f>
        <v>666</v>
      </c>
      <c r="Q32" s="43">
        <f>SUMIFS(
'BLC Subcont'!$AT:$AT,
'BLC Subcont'!$I:$I,R$10,
'BLC Subcont'!$T:$T,"*"&amp;$A32&amp;"AB5")
+
SUMIFS(
'BLC Subcont'!$AT:$AT,
'BLC Subcont'!$I:$I,R$10,
'BLC Subcont'!$T:$T,"*"&amp;$A32&amp;"*5PU")</f>
        <v>0</v>
      </c>
      <c r="R32" s="50">
        <f t="shared" si="55"/>
        <v>0</v>
      </c>
      <c r="S32" s="42">
        <f>SUMIFS('BLC Subcont'!$AE:$AE,
'BLC Subcont'!$I:$I,U$10,
'BLC Subcont'!$T:$T,"*"&amp;$A32&amp;"AB5")
+
SUMIFS('BLC Subcont'!$AE:$AE,
'BLC Subcont'!$I:$I,U$10,
'BLC Subcont'!$T:$T,"*"&amp;$A32&amp;"*5PU")</f>
        <v>1062</v>
      </c>
      <c r="T32" s="43">
        <f>SUMIFS(
'BLC Subcont'!$AT:$AT,
'BLC Subcont'!$I:$I,U$10,
'BLC Subcont'!$T:$T,"*"&amp;$A32&amp;"AB5")
+
SUMIFS(
'BLC Subcont'!$AT:$AT,
'BLC Subcont'!$I:$I,U$10,
'BLC Subcont'!$T:$T,"*"&amp;$A32&amp;"*5PU")</f>
        <v>1062</v>
      </c>
      <c r="U32" s="50">
        <f t="shared" si="56"/>
        <v>2.3471376854835503E-2</v>
      </c>
      <c r="V32" s="47">
        <f t="shared" si="124"/>
        <v>9144</v>
      </c>
      <c r="W32" s="51">
        <f t="shared" si="57"/>
        <v>1062</v>
      </c>
      <c r="X32" s="52">
        <f t="shared" si="58"/>
        <v>2.3471376854835503E-2</v>
      </c>
      <c r="Y32" s="52">
        <f t="shared" si="59"/>
        <v>0.5</v>
      </c>
      <c r="Z32" s="47">
        <f>SUMIFS('BLC Subcont'!$AE:$AE,
'BLC Subcont'!$I:$I,AB$10,
'BLC Subcont'!$T:$T,"*"&amp;$A32&amp;"AB5")
+
SUMIFS('BLC Subcont'!$AE:$AE,
'BLC Subcont'!$I:$I,AB$10,
'BLC Subcont'!$T:$T,"*"&amp;$A32&amp;"*5PU")</f>
        <v>0</v>
      </c>
      <c r="AA32" s="249">
        <f>SUMIFS(
'BLC Subcont'!$AT:$AT,
'BLC Subcont'!$I:$I,AB$10,
'BLC Subcont'!$T:$T,"*"&amp;$A32&amp;"AB5")
+
SUMIFS(
'BLC Subcont'!$AT:$AT,
'BLC Subcont'!$I:$I,AB$10,
'BLC Subcont'!$T:$T,"*"&amp;$A32&amp;"*5PU")</f>
        <v>0</v>
      </c>
      <c r="AB32" s="49">
        <f t="shared" si="60"/>
        <v>0</v>
      </c>
      <c r="AC32" s="49">
        <f t="shared" si="61"/>
        <v>0</v>
      </c>
      <c r="AD32" s="42">
        <f>SUMIFS('BLC Subcont'!$AE:$AE,
'BLC Subcont'!$I:$I,AF$10,
'BLC Subcont'!$T:$T,"*"&amp;$A32&amp;"AB5")
+
SUMIFS('BLC Subcont'!$AE:$AE,
'BLC Subcont'!$I:$I,AF$10,
'BLC Subcont'!$T:$T,"*"&amp;$A32&amp;"*5PU")</f>
        <v>0</v>
      </c>
      <c r="AE32" s="249">
        <f>SUMIFS(
'BLC Subcont'!$AT:$AT,
'BLC Subcont'!$I:$I,AF$10,
'BLC Subcont'!$T:$T,"*"&amp;$A32&amp;"AB5")
+
SUMIFS(
'BLC Subcont'!$AT:$AT,
'BLC Subcont'!$I:$I,AF$10,
'BLC Subcont'!$T:$T,"*"&amp;$A32&amp;"*5PU")</f>
        <v>0</v>
      </c>
      <c r="AF32" s="50">
        <f t="shared" si="62"/>
        <v>0</v>
      </c>
      <c r="AG32" s="49">
        <f t="shared" si="63"/>
        <v>0</v>
      </c>
      <c r="AH32" s="42">
        <f>SUMIFS('BLC Subcont'!$AE:$AE,
'BLC Subcont'!$I:$I,AJ$10,
'BLC Subcont'!$T:$T,"*"&amp;$A32&amp;"AB5")
+
SUMIFS('BLC Subcont'!$AE:$AE,
'BLC Subcont'!$I:$I,AJ$10,
'BLC Subcont'!$T:$T,"*"&amp;$A32&amp;"*5PU")</f>
        <v>324</v>
      </c>
      <c r="AI32" s="249">
        <f>SUMIFS(
'BLC Subcont'!$AT:$AT,
'BLC Subcont'!$I:$I,AJ$10,
'BLC Subcont'!$T:$T,"*"&amp;$A32&amp;"AB5")
+
SUMIFS(
'BLC Subcont'!$AT:$AT,
'BLC Subcont'!$I:$I,AJ$10,
'BLC Subcont'!$T:$T,"*"&amp;$A32&amp;"*5PU")</f>
        <v>324</v>
      </c>
      <c r="AJ32" s="50">
        <f t="shared" si="64"/>
        <v>7.1607590404582887E-3</v>
      </c>
      <c r="AK32" s="49">
        <f t="shared" si="65"/>
        <v>0.5</v>
      </c>
      <c r="AL32" s="42">
        <f>SUMIFS('BLC Subcont'!$AE:$AE,
'BLC Subcont'!$I:$I,AN$10,
'BLC Subcont'!$T:$T,"*"&amp;$A32&amp;"AB5")
+
SUMIFS('BLC Subcont'!$AE:$AE,
'BLC Subcont'!$I:$I,AN$10,
'BLC Subcont'!$T:$T,"*"&amp;$A32&amp;"*5PU")</f>
        <v>426</v>
      </c>
      <c r="AM32" s="249">
        <f>SUMIFS(
'BLC Subcont'!$AT:$AT,
'BLC Subcont'!$I:$I,AN$10,
'BLC Subcont'!$T:$T,"*"&amp;$A32&amp;"AB5")
+
SUMIFS(
'BLC Subcont'!$AT:$AT,
'BLC Subcont'!$I:$I,AN$10,
'BLC Subcont'!$T:$T,"*"&amp;$A32&amp;"*5PU")</f>
        <v>426</v>
      </c>
      <c r="AN32" s="50">
        <f t="shared" si="66"/>
        <v>9.4150720717136767E-3</v>
      </c>
      <c r="AO32" s="49">
        <f t="shared" si="67"/>
        <v>0.5</v>
      </c>
      <c r="AP32" s="42">
        <f>SUMIFS('BLC Subcont'!$AE:$AE,
'BLC Subcont'!$I:$I,AR$10,
'BLC Subcont'!$T:$T,"*"&amp;$A32&amp;"AB5")
+
SUMIFS('BLC Subcont'!$AE:$AE,
'BLC Subcont'!$I:$I,AR$10,
'BLC Subcont'!$T:$T,"*"&amp;$A32&amp;"*5PU")</f>
        <v>0</v>
      </c>
      <c r="AQ32" s="249">
        <f>SUMIFS(
'BLC Subcont'!$AT:$AT,
'BLC Subcont'!$I:$I,AR$10,
'BLC Subcont'!$T:$T,"*"&amp;$A32&amp;"AB5")
+
SUMIFS(
'BLC Subcont'!$AT:$AT,
'BLC Subcont'!$I:$I,AR$10,
'BLC Subcont'!$T:$T,"*"&amp;$A32&amp;"*5PU")</f>
        <v>0</v>
      </c>
      <c r="AR32" s="50">
        <f t="shared" si="68"/>
        <v>0</v>
      </c>
      <c r="AS32" s="49">
        <f t="shared" si="69"/>
        <v>0</v>
      </c>
      <c r="AT32" s="42">
        <f>SUMIFS('BLC Subcont'!$AE:$AE,
'BLC Subcont'!$I:$I,AV$10,
'BLC Subcont'!$T:$T,"*"&amp;$A32&amp;"AB5")
+
SUMIFS('BLC Subcont'!$AE:$AE,
'BLC Subcont'!$I:$I,AV$10,
'BLC Subcont'!$T:$T,"*"&amp;$A32&amp;"*5PU")</f>
        <v>0</v>
      </c>
      <c r="AU32" s="249">
        <f>SUMIFS(
'BLC Subcont'!$AT:$AT,
'BLC Subcont'!$I:$I,AV$10,
'BLC Subcont'!$T:$T,"*"&amp;$A32&amp;"AB5")
+
SUMIFS(
'BLC Subcont'!$AT:$AT,
'BLC Subcont'!$I:$I,AV$10,
'BLC Subcont'!$T:$T,"*"&amp;$A32&amp;"*5PU")</f>
        <v>0</v>
      </c>
      <c r="AV32" s="50">
        <f t="shared" si="70"/>
        <v>0</v>
      </c>
      <c r="AW32" s="49">
        <f t="shared" si="71"/>
        <v>0</v>
      </c>
      <c r="AX32" s="42">
        <f>SUMIFS('BLC Subcont'!$AE:$AE,
'BLC Subcont'!$I:$I,AZ$10,
'BLC Subcont'!$T:$T,"*"&amp;$A32&amp;"AB5")
+
SUMIFS('BLC Subcont'!$AE:$AE,
'BLC Subcont'!$I:$I,AZ$10,
'BLC Subcont'!$T:$T,"*"&amp;$A32&amp;"*5PU")</f>
        <v>0</v>
      </c>
      <c r="AY32" s="48">
        <f>SUMIFS(
'BLC Subcont'!$AT:$AT,
'BLC Subcont'!$I:$I,AZ$10,
'BLC Subcont'!$T:$T,"*"&amp;$A32&amp;"AB5")
+
SUMIFS(
'BLC Subcont'!$AT:$AT,
'BLC Subcont'!$I:$I,AZ$10,
'BLC Subcont'!$T:$T,"*"&amp;$A32&amp;"*5PU")</f>
        <v>0</v>
      </c>
      <c r="AZ32" s="50">
        <f t="shared" si="72"/>
        <v>0</v>
      </c>
      <c r="BA32" s="49">
        <f t="shared" si="73"/>
        <v>0</v>
      </c>
      <c r="BB32" s="42">
        <f>SUMIFS('BLC Subcont'!$AE:$AE,
'BLC Subcont'!$I:$I,BD$10,
'BLC Subcont'!$T:$T,"*"&amp;$A32&amp;"AB5")
+
SUMIFS('BLC Subcont'!$AE:$AE,
'BLC Subcont'!$I:$I,BD$10,
'BLC Subcont'!$T:$T,"*"&amp;$A32&amp;"*5PU")</f>
        <v>0</v>
      </c>
      <c r="BC32" s="48">
        <f>SUMIFS(
'BLC Subcont'!$AT:$AT,
'BLC Subcont'!$I:$I,BD$10,
'BLC Subcont'!$T:$T,"*"&amp;$A32&amp;"AB5")
+
SUMIFS(
'BLC Subcont'!$AT:$AT,
'BLC Subcont'!$I:$I,BD$10,
'BLC Subcont'!$T:$T,"*"&amp;$A32&amp;"*5PU")</f>
        <v>0</v>
      </c>
      <c r="BD32" s="50">
        <f t="shared" si="74"/>
        <v>0</v>
      </c>
      <c r="BE32" s="50">
        <f t="shared" si="75"/>
        <v>0</v>
      </c>
      <c r="BI32" s="42">
        <f t="shared" si="125"/>
        <v>0</v>
      </c>
      <c r="BJ32" s="249">
        <f t="shared" si="126"/>
        <v>0</v>
      </c>
      <c r="BK32" s="50">
        <f t="shared" si="76"/>
        <v>0</v>
      </c>
      <c r="BL32" s="49">
        <f t="shared" si="77"/>
        <v>0</v>
      </c>
      <c r="BM32" s="42">
        <f t="shared" si="78"/>
        <v>0</v>
      </c>
      <c r="BN32" s="249">
        <f t="shared" si="79"/>
        <v>0</v>
      </c>
      <c r="BO32" s="50">
        <f t="shared" si="80"/>
        <v>0</v>
      </c>
      <c r="BP32" s="50">
        <f t="shared" si="81"/>
        <v>0</v>
      </c>
      <c r="BQ32" s="42"/>
      <c r="BR32" s="48"/>
      <c r="BS32" s="49"/>
      <c r="BT32" s="50">
        <f t="shared" si="83"/>
        <v>0</v>
      </c>
      <c r="BU32" s="47"/>
      <c r="BV32" s="48"/>
      <c r="BW32" s="50"/>
      <c r="BX32" s="50">
        <f t="shared" si="85"/>
        <v>0</v>
      </c>
      <c r="BY32" s="42"/>
      <c r="BZ32" s="249"/>
      <c r="CA32" s="50"/>
      <c r="CB32" s="50">
        <f t="shared" si="87"/>
        <v>0</v>
      </c>
      <c r="CC32" s="42"/>
      <c r="CD32" s="249"/>
      <c r="CE32" s="50"/>
      <c r="CF32" s="50">
        <f t="shared" si="89"/>
        <v>0</v>
      </c>
      <c r="CG32" s="47"/>
      <c r="CH32" s="249"/>
      <c r="CI32" s="49"/>
      <c r="CJ32" s="50">
        <f t="shared" si="91"/>
        <v>0</v>
      </c>
      <c r="CK32" s="42"/>
      <c r="CL32" s="249"/>
      <c r="CM32" s="50"/>
      <c r="CN32" s="50">
        <f t="shared" si="93"/>
        <v>0</v>
      </c>
      <c r="CO32" s="42"/>
      <c r="CP32" s="249"/>
      <c r="CQ32" s="50"/>
      <c r="CR32" s="50">
        <f t="shared" si="95"/>
        <v>0</v>
      </c>
      <c r="CS32" s="42"/>
      <c r="CT32" s="249"/>
      <c r="CU32" s="50"/>
      <c r="CV32" s="50">
        <f t="shared" si="97"/>
        <v>0</v>
      </c>
      <c r="CW32" s="47"/>
      <c r="CX32" s="249"/>
      <c r="CY32" s="49"/>
      <c r="CZ32" s="50">
        <f t="shared" si="99"/>
        <v>0</v>
      </c>
      <c r="DA32" s="42"/>
      <c r="DB32" s="249"/>
      <c r="DC32" s="50"/>
      <c r="DD32" s="50">
        <f t="shared" si="101"/>
        <v>0</v>
      </c>
      <c r="DE32" s="42"/>
      <c r="DF32" s="249"/>
      <c r="DG32" s="50"/>
      <c r="DH32" s="50">
        <f t="shared" si="103"/>
        <v>0</v>
      </c>
      <c r="DI32" s="42"/>
      <c r="DJ32" s="249"/>
      <c r="DK32" s="50"/>
      <c r="DL32" s="50">
        <f t="shared" si="105"/>
        <v>0</v>
      </c>
      <c r="DM32" s="42"/>
      <c r="DN32" s="249"/>
      <c r="DO32" s="50"/>
      <c r="DP32" s="50">
        <f t="shared" si="107"/>
        <v>0</v>
      </c>
      <c r="DQ32" s="47"/>
      <c r="DR32" s="249"/>
      <c r="DS32" s="49"/>
      <c r="DT32" s="50">
        <f t="shared" si="109"/>
        <v>0</v>
      </c>
      <c r="DU32" s="42"/>
      <c r="DV32" s="249"/>
      <c r="DW32" s="50"/>
      <c r="DX32" s="50">
        <f t="shared" si="111"/>
        <v>0</v>
      </c>
      <c r="DY32" s="42"/>
      <c r="DZ32" s="249"/>
      <c r="EA32" s="50"/>
      <c r="EB32" s="50">
        <f t="shared" si="113"/>
        <v>0</v>
      </c>
      <c r="EC32" s="42"/>
      <c r="ED32" s="249"/>
      <c r="EE32" s="50"/>
      <c r="EF32" s="50">
        <f t="shared" si="115"/>
        <v>0</v>
      </c>
      <c r="EG32" s="47"/>
      <c r="EH32" s="249"/>
      <c r="EI32" s="49"/>
      <c r="EJ32" s="50">
        <f t="shared" si="117"/>
        <v>0</v>
      </c>
      <c r="EK32" s="42"/>
      <c r="EL32" s="249"/>
      <c r="EM32" s="50"/>
      <c r="EN32" s="50">
        <f t="shared" si="119"/>
        <v>0</v>
      </c>
      <c r="EO32" s="42"/>
      <c r="EP32" s="249"/>
      <c r="EQ32" s="50"/>
      <c r="ER32" s="50">
        <f t="shared" si="121"/>
        <v>0</v>
      </c>
      <c r="ES32" s="42"/>
      <c r="ET32" s="249"/>
      <c r="EU32" s="50"/>
      <c r="EV32" s="50">
        <f t="shared" si="123"/>
        <v>0</v>
      </c>
    </row>
    <row r="33" spans="1:152" ht="20.149999999999999" customHeight="1" outlineLevel="1" collapsed="1" x14ac:dyDescent="0.35">
      <c r="A33" s="38">
        <v>624</v>
      </c>
      <c r="B33" s="39" t="s">
        <v>23</v>
      </c>
      <c r="C33" s="39" t="s">
        <v>27</v>
      </c>
      <c r="D33" s="39">
        <v>200</v>
      </c>
      <c r="E33" s="39">
        <v>5.7</v>
      </c>
      <c r="F33" s="39">
        <v>7</v>
      </c>
      <c r="G33" s="39">
        <v>3</v>
      </c>
      <c r="H33" s="40">
        <f t="shared" si="51"/>
        <v>23940</v>
      </c>
      <c r="I33" s="41">
        <f t="shared" si="52"/>
        <v>4200</v>
      </c>
      <c r="J33" s="42">
        <f>SUMIFS('BLC Subcont'!$AE:$AE,'BLC Subcont'!$I:$I,L$10,'BLC Subcont'!$V:$V,$A33)</f>
        <v>0</v>
      </c>
      <c r="K33" s="43">
        <f>SUMIFS('BLC Subcont'!$BG:$BG,'BLC Subcont'!$I:$I,L$10,'BLC Subcont'!$V:$V,$A33)</f>
        <v>0</v>
      </c>
      <c r="L33" s="50">
        <f t="shared" si="53"/>
        <v>0</v>
      </c>
      <c r="M33" s="42">
        <f>SUMIFS('BLC Subcont'!$AE:$AE,'BLC Subcont'!$I:$I,O$10,'BLC Subcont'!$V:$V,$A33)</f>
        <v>0</v>
      </c>
      <c r="N33" s="43">
        <f>SUMIFS('BLC Subcont'!$BG:$BG,'BLC Subcont'!$I:$I,O$10,'BLC Subcont'!$V:$V,$A33)</f>
        <v>0</v>
      </c>
      <c r="O33" s="50">
        <f t="shared" si="54"/>
        <v>0</v>
      </c>
      <c r="P33" s="42">
        <f>SUMIFS('BLC Subcont'!$AE:$AE,'BLC Subcont'!$I:$I,R$10,'BLC Subcont'!$V:$V,$A33)</f>
        <v>0</v>
      </c>
      <c r="Q33" s="43">
        <f>SUMIFS('BLC Subcont'!$BG:$BG,'BLC Subcont'!$I:$I,R$10,'BLC Subcont'!$V:$V,$A33)</f>
        <v>0</v>
      </c>
      <c r="R33" s="50">
        <f t="shared" si="55"/>
        <v>0</v>
      </c>
      <c r="S33" s="42">
        <f>SUMIFS('BLC Subcont'!$AE:$AE,'BLC Subcont'!$I:$I,U$10,'BLC Subcont'!$V:$V,$A33)</f>
        <v>0</v>
      </c>
      <c r="T33" s="43">
        <f>SUMIFS('BLC Subcont'!$BG:$BG,'BLC Subcont'!$I:$I,U$10,'BLC Subcont'!$V:$V,$A33)</f>
        <v>0</v>
      </c>
      <c r="U33" s="50">
        <f t="shared" si="56"/>
        <v>0</v>
      </c>
      <c r="V33" s="47">
        <f t="shared" si="124"/>
        <v>0</v>
      </c>
      <c r="W33" s="51">
        <f t="shared" si="57"/>
        <v>0</v>
      </c>
      <c r="X33" s="52">
        <f t="shared" si="58"/>
        <v>0</v>
      </c>
      <c r="Y33" s="52">
        <f t="shared" si="59"/>
        <v>0</v>
      </c>
      <c r="Z33" s="47">
        <f>SUMIFS('BLC Subcont'!$AE:$AE,'BLC Subcont'!$I:$I,AB$10,'BLC Subcont'!$V:$V,$A33)</f>
        <v>0</v>
      </c>
      <c r="AA33" s="249">
        <f>SUMIFS('BLC Subcont'!$BG:$BG,'BLC Subcont'!$I:$I,AB$10,'BLC Subcont'!$V:$V,$A33)</f>
        <v>0</v>
      </c>
      <c r="AB33" s="49">
        <f t="shared" si="60"/>
        <v>0</v>
      </c>
      <c r="AC33" s="49">
        <f t="shared" si="61"/>
        <v>0</v>
      </c>
      <c r="AD33" s="42">
        <f>SUMIFS('BLC Subcont'!$AE:$AE,'BLC Subcont'!$I:$I,AF$10,'BLC Subcont'!$V:$V,$A33)</f>
        <v>0</v>
      </c>
      <c r="AE33" s="249">
        <f>SUMIFS('BLC Subcont'!$BG:$BG,'BLC Subcont'!$I:$I,AF$10,'BLC Subcont'!$V:$V,$A33)</f>
        <v>0</v>
      </c>
      <c r="AF33" s="50">
        <f t="shared" si="62"/>
        <v>0</v>
      </c>
      <c r="AG33" s="49">
        <f t="shared" si="63"/>
        <v>0</v>
      </c>
      <c r="AH33" s="42">
        <f>SUMIFS('BLC Subcont'!$AE:$AE,'BLC Subcont'!$I:$I,AJ$10,'BLC Subcont'!$V:$V,$A33)</f>
        <v>0</v>
      </c>
      <c r="AI33" s="249">
        <f>SUMIFS('BLC Subcont'!$BG:$BG,'BLC Subcont'!$I:$I,AJ$10,'BLC Subcont'!$V:$V,$A33)</f>
        <v>0</v>
      </c>
      <c r="AJ33" s="50">
        <f t="shared" si="64"/>
        <v>0</v>
      </c>
      <c r="AK33" s="49">
        <f t="shared" si="65"/>
        <v>0</v>
      </c>
      <c r="AL33" s="42">
        <f>SUMIFS('BLC Subcont'!$AE:$AE,'BLC Subcont'!$I:$I,AN$10,'BLC Subcont'!$V:$V,$A33)</f>
        <v>0</v>
      </c>
      <c r="AM33" s="249">
        <f>SUMIFS('BLC Subcont'!$BG:$BG,'BLC Subcont'!$I:$I,AN$10,'BLC Subcont'!$V:$V,$A33)</f>
        <v>0</v>
      </c>
      <c r="AN33" s="50">
        <f t="shared" si="66"/>
        <v>0</v>
      </c>
      <c r="AO33" s="49">
        <f t="shared" si="67"/>
        <v>0</v>
      </c>
      <c r="AP33" s="42">
        <f>SUMIFS('BLC Subcont'!$AE:$AE,'BLC Subcont'!$I:$I,AR$10,'BLC Subcont'!$V:$V,$A33)</f>
        <v>0</v>
      </c>
      <c r="AQ33" s="249">
        <f>SUMIFS('BLC Subcont'!$BG:$BG,'BLC Subcont'!$I:$I,AR$10,'BLC Subcont'!$V:$V,$A33)</f>
        <v>0</v>
      </c>
      <c r="AR33" s="50">
        <f t="shared" si="68"/>
        <v>0</v>
      </c>
      <c r="AS33" s="49">
        <f t="shared" si="69"/>
        <v>0</v>
      </c>
      <c r="AT33" s="42">
        <f>SUMIFS('BLC Subcont'!$AE:$AE,'BLC Subcont'!$I:$I,AV$10,'BLC Subcont'!$V:$V,$A33)</f>
        <v>0</v>
      </c>
      <c r="AU33" s="249">
        <f>SUMIFS('BLC Subcont'!$BG:$BG,'BLC Subcont'!$I:$I,AV$10,'BLC Subcont'!$V:$V,$A33)</f>
        <v>0</v>
      </c>
      <c r="AV33" s="50">
        <f t="shared" si="70"/>
        <v>0</v>
      </c>
      <c r="AW33" s="49">
        <f t="shared" si="71"/>
        <v>0</v>
      </c>
      <c r="AX33" s="42">
        <f>SUMIFS('BLC Subcont'!$AE:$AE,'BLC Subcont'!$I:$I,AZ$10,'BLC Subcont'!$V:$V,$A33)</f>
        <v>0</v>
      </c>
      <c r="AY33" s="48">
        <f>SUMIFS('BLC Subcont'!$BG:$BG,'BLC Subcont'!$I:$I,AZ$10,'BLC Subcont'!$V:$V,$A33)</f>
        <v>0</v>
      </c>
      <c r="AZ33" s="50">
        <f t="shared" si="72"/>
        <v>0</v>
      </c>
      <c r="BA33" s="49">
        <f t="shared" si="73"/>
        <v>0</v>
      </c>
      <c r="BB33" s="42">
        <f>SUMIFS('BLC Subcont'!$AE:$AE,'BLC Subcont'!$I:$I,BD$10,'BLC Subcont'!$V:$V,$A33)</f>
        <v>0</v>
      </c>
      <c r="BC33" s="48">
        <f>SUMIFS('BLC Subcont'!$BG:$BG,'BLC Subcont'!$I:$I,BD$10,'BLC Subcont'!$V:$V,$A33)</f>
        <v>0</v>
      </c>
      <c r="BD33" s="50">
        <f t="shared" si="74"/>
        <v>0</v>
      </c>
      <c r="BE33" s="50">
        <f t="shared" si="75"/>
        <v>0</v>
      </c>
      <c r="BI33" s="42">
        <f t="shared" si="125"/>
        <v>0</v>
      </c>
      <c r="BJ33" s="249">
        <f t="shared" si="126"/>
        <v>0</v>
      </c>
      <c r="BK33" s="50">
        <f t="shared" si="76"/>
        <v>0</v>
      </c>
      <c r="BL33" s="49">
        <f t="shared" si="77"/>
        <v>0</v>
      </c>
      <c r="BM33" s="42">
        <f t="shared" si="78"/>
        <v>0</v>
      </c>
      <c r="BN33" s="249">
        <f t="shared" si="79"/>
        <v>0</v>
      </c>
      <c r="BO33" s="50">
        <f t="shared" si="80"/>
        <v>0</v>
      </c>
      <c r="BP33" s="50">
        <f t="shared" si="81"/>
        <v>0</v>
      </c>
      <c r="BQ33" s="42"/>
      <c r="BR33" s="48"/>
      <c r="BS33" s="49">
        <f t="shared" ref="BS33:BS48" si="167">IFERROR(BR33/($I33*BS$11),0)</f>
        <v>0</v>
      </c>
      <c r="BT33" s="50">
        <f t="shared" si="83"/>
        <v>0</v>
      </c>
      <c r="BU33" s="47"/>
      <c r="BV33" s="48"/>
      <c r="BW33" s="50">
        <f t="shared" si="147"/>
        <v>0</v>
      </c>
      <c r="BX33" s="50">
        <f t="shared" si="85"/>
        <v>0</v>
      </c>
      <c r="BY33" s="42"/>
      <c r="BZ33" s="249"/>
      <c r="CA33" s="50">
        <f t="shared" si="148"/>
        <v>0</v>
      </c>
      <c r="CB33" s="50">
        <f t="shared" si="87"/>
        <v>0</v>
      </c>
      <c r="CC33" s="42"/>
      <c r="CD33" s="249"/>
      <c r="CE33" s="50">
        <f t="shared" si="149"/>
        <v>0</v>
      </c>
      <c r="CF33" s="50">
        <f t="shared" si="89"/>
        <v>0</v>
      </c>
      <c r="CG33" s="47"/>
      <c r="CH33" s="249"/>
      <c r="CI33" s="49">
        <f t="shared" si="150"/>
        <v>0</v>
      </c>
      <c r="CJ33" s="50">
        <f t="shared" si="91"/>
        <v>0</v>
      </c>
      <c r="CK33" s="42"/>
      <c r="CL33" s="249"/>
      <c r="CM33" s="50">
        <f t="shared" si="151"/>
        <v>0</v>
      </c>
      <c r="CN33" s="50">
        <f t="shared" si="93"/>
        <v>0</v>
      </c>
      <c r="CO33" s="42"/>
      <c r="CP33" s="249"/>
      <c r="CQ33" s="50">
        <f t="shared" si="152"/>
        <v>0</v>
      </c>
      <c r="CR33" s="50">
        <f t="shared" si="95"/>
        <v>0</v>
      </c>
      <c r="CS33" s="42"/>
      <c r="CT33" s="249"/>
      <c r="CU33" s="50">
        <f t="shared" si="153"/>
        <v>0</v>
      </c>
      <c r="CV33" s="50">
        <f t="shared" si="97"/>
        <v>0</v>
      </c>
      <c r="CW33" s="47"/>
      <c r="CX33" s="249"/>
      <c r="CY33" s="49">
        <f t="shared" si="154"/>
        <v>0</v>
      </c>
      <c r="CZ33" s="50">
        <f t="shared" si="99"/>
        <v>0</v>
      </c>
      <c r="DA33" s="42"/>
      <c r="DB33" s="249"/>
      <c r="DC33" s="50">
        <f t="shared" si="155"/>
        <v>0</v>
      </c>
      <c r="DD33" s="50">
        <f t="shared" si="101"/>
        <v>0</v>
      </c>
      <c r="DE33" s="42"/>
      <c r="DF33" s="249"/>
      <c r="DG33" s="50">
        <f t="shared" si="156"/>
        <v>0</v>
      </c>
      <c r="DH33" s="50">
        <f t="shared" si="103"/>
        <v>0</v>
      </c>
      <c r="DI33" s="42"/>
      <c r="DJ33" s="249"/>
      <c r="DK33" s="50">
        <f t="shared" si="157"/>
        <v>0</v>
      </c>
      <c r="DL33" s="50">
        <f t="shared" si="105"/>
        <v>0</v>
      </c>
      <c r="DM33" s="42"/>
      <c r="DN33" s="249"/>
      <c r="DO33" s="50">
        <f t="shared" si="158"/>
        <v>0</v>
      </c>
      <c r="DP33" s="50">
        <f t="shared" si="107"/>
        <v>0</v>
      </c>
      <c r="DQ33" s="47"/>
      <c r="DR33" s="249"/>
      <c r="DS33" s="49">
        <f t="shared" ref="DS33:DS48" si="168">IFERROR(DR33/($I33*DS$11),0)</f>
        <v>0</v>
      </c>
      <c r="DT33" s="50">
        <f t="shared" si="109"/>
        <v>0</v>
      </c>
      <c r="DU33" s="42"/>
      <c r="DV33" s="249"/>
      <c r="DW33" s="50">
        <f t="shared" ref="DW33:DW48" si="169">IFERROR(DV33/($I33*DW$11),0)</f>
        <v>0</v>
      </c>
      <c r="DX33" s="50">
        <f t="shared" si="111"/>
        <v>0</v>
      </c>
      <c r="DY33" s="42"/>
      <c r="DZ33" s="249"/>
      <c r="EA33" s="50">
        <f t="shared" ref="EA33:EA48" si="170">IFERROR(DZ33/($I33*EA$11),0)</f>
        <v>0</v>
      </c>
      <c r="EB33" s="50">
        <f t="shared" si="113"/>
        <v>0</v>
      </c>
      <c r="EC33" s="42"/>
      <c r="ED33" s="249"/>
      <c r="EE33" s="50">
        <f t="shared" ref="EE33:EE48" si="171">IFERROR(ED33/($I33*EE$11),0)</f>
        <v>0</v>
      </c>
      <c r="EF33" s="50">
        <f t="shared" si="115"/>
        <v>0</v>
      </c>
      <c r="EG33" s="47"/>
      <c r="EH33" s="249"/>
      <c r="EI33" s="49">
        <f t="shared" ref="EI33:EI48" si="172">IFERROR(EH33/($I33*EI$11),0)</f>
        <v>0</v>
      </c>
      <c r="EJ33" s="50">
        <f t="shared" si="117"/>
        <v>0</v>
      </c>
      <c r="EK33" s="42"/>
      <c r="EL33" s="249"/>
      <c r="EM33" s="50">
        <f t="shared" ref="EM33:EM48" si="173">IFERROR(EL33/($I33*EM$11),0)</f>
        <v>0</v>
      </c>
      <c r="EN33" s="50">
        <f t="shared" si="119"/>
        <v>0</v>
      </c>
      <c r="EO33" s="42"/>
      <c r="EP33" s="249"/>
      <c r="EQ33" s="50">
        <f t="shared" ref="EQ33:EQ48" si="174">IFERROR(EP33/($I33*EQ$11),0)</f>
        <v>0</v>
      </c>
      <c r="ER33" s="50">
        <f t="shared" si="121"/>
        <v>0</v>
      </c>
      <c r="ES33" s="42"/>
      <c r="ET33" s="249"/>
      <c r="EU33" s="50">
        <f t="shared" ref="EU33:EU48" si="175">IFERROR(ET33/($I33*EU$11),0)</f>
        <v>0</v>
      </c>
      <c r="EV33" s="50">
        <f t="shared" si="123"/>
        <v>0</v>
      </c>
    </row>
    <row r="34" spans="1:152" ht="20.149999999999999" customHeight="1" outlineLevel="1" x14ac:dyDescent="0.35">
      <c r="A34" s="53">
        <v>624</v>
      </c>
      <c r="B34" s="54" t="s">
        <v>23</v>
      </c>
      <c r="C34" s="39" t="s">
        <v>38</v>
      </c>
      <c r="D34" s="39">
        <v>160</v>
      </c>
      <c r="E34" s="39">
        <v>5.7</v>
      </c>
      <c r="F34" s="39">
        <v>7</v>
      </c>
      <c r="G34" s="39">
        <v>3</v>
      </c>
      <c r="H34" s="40">
        <f t="shared" si="51"/>
        <v>19152</v>
      </c>
      <c r="I34" s="41">
        <f t="shared" si="52"/>
        <v>3360</v>
      </c>
      <c r="J34" s="42">
        <f>SUMIFS('BLC Subcont'!$AE:$AE,'BLC Subcont'!$I:$I,L$10,'BLC Subcont'!$V:$V,$A34)</f>
        <v>0</v>
      </c>
      <c r="K34" s="43">
        <f>SUMIFS('BLC Subcont'!$BD:$BD,'BLC Subcont'!$I:$I,L$10,'BLC Subcont'!$V:$V,$A34)</f>
        <v>0</v>
      </c>
      <c r="L34" s="50">
        <f t="shared" si="53"/>
        <v>0</v>
      </c>
      <c r="M34" s="42">
        <f>SUMIFS('BLC Subcont'!$AE:$AE,'BLC Subcont'!$I:$I,O$10,'BLC Subcont'!$V:$V,$A34)</f>
        <v>0</v>
      </c>
      <c r="N34" s="43">
        <f>SUMIFS('BLC Subcont'!$BD:$BD,'BLC Subcont'!$I:$I,O$10,'BLC Subcont'!$V:$V,$A34)</f>
        <v>0</v>
      </c>
      <c r="O34" s="50">
        <f t="shared" si="54"/>
        <v>0</v>
      </c>
      <c r="P34" s="42">
        <f>SUMIFS('BLC Subcont'!$AE:$AE,'BLC Subcont'!$I:$I,R$10,'BLC Subcont'!$V:$V,$A34)</f>
        <v>0</v>
      </c>
      <c r="Q34" s="43">
        <f>SUMIFS('BLC Subcont'!$BD:$BD,'BLC Subcont'!$I:$I,R$10,'BLC Subcont'!$V:$V,$A34)</f>
        <v>0</v>
      </c>
      <c r="R34" s="50">
        <f t="shared" si="55"/>
        <v>0</v>
      </c>
      <c r="S34" s="42">
        <f>SUMIFS('BLC Subcont'!$AE:$AE,'BLC Subcont'!$I:$I,U$10,'BLC Subcont'!$V:$V,$A34)</f>
        <v>0</v>
      </c>
      <c r="T34" s="43">
        <f>SUMIFS('BLC Subcont'!$BD:$BD,'BLC Subcont'!$I:$I,U$10,'BLC Subcont'!$V:$V,$A34)</f>
        <v>0</v>
      </c>
      <c r="U34" s="50">
        <f t="shared" si="56"/>
        <v>0</v>
      </c>
      <c r="V34" s="47">
        <f t="shared" si="124"/>
        <v>0</v>
      </c>
      <c r="W34" s="51">
        <f t="shared" si="57"/>
        <v>0</v>
      </c>
      <c r="X34" s="52">
        <f t="shared" si="58"/>
        <v>0</v>
      </c>
      <c r="Y34" s="52">
        <f t="shared" si="59"/>
        <v>0</v>
      </c>
      <c r="Z34" s="47">
        <f>SUMIFS('BLC Subcont'!$AE:$AE,'BLC Subcont'!$I:$I,AB$10,'BLC Subcont'!$V:$V,$A34)</f>
        <v>0</v>
      </c>
      <c r="AA34" s="249">
        <f>SUMIFS('BLC Subcont'!$BD:$BD,'BLC Subcont'!$I:$I,AB$10,'BLC Subcont'!$V:$V,$A34)</f>
        <v>0</v>
      </c>
      <c r="AB34" s="49">
        <f t="shared" si="60"/>
        <v>0</v>
      </c>
      <c r="AC34" s="49">
        <f t="shared" si="61"/>
        <v>0</v>
      </c>
      <c r="AD34" s="42">
        <f>SUMIFS('BLC Subcont'!$AE:$AE,'BLC Subcont'!$I:$I,AF$10,'BLC Subcont'!$V:$V,$A34)</f>
        <v>0</v>
      </c>
      <c r="AE34" s="249">
        <f>SUMIFS('BLC Subcont'!$BD:$BD,'BLC Subcont'!$I:$I,AF$10,'BLC Subcont'!$V:$V,$A34)</f>
        <v>0</v>
      </c>
      <c r="AF34" s="50">
        <f t="shared" si="62"/>
        <v>0</v>
      </c>
      <c r="AG34" s="49">
        <f t="shared" si="63"/>
        <v>0</v>
      </c>
      <c r="AH34" s="42">
        <f>SUMIFS('BLC Subcont'!$AE:$AE,'BLC Subcont'!$I:$I,AJ$10,'BLC Subcont'!$V:$V,$A34)</f>
        <v>0</v>
      </c>
      <c r="AI34" s="249">
        <f>SUMIFS('BLC Subcont'!$BD:$BD,'BLC Subcont'!$I:$I,AJ$10,'BLC Subcont'!$V:$V,$A34)</f>
        <v>0</v>
      </c>
      <c r="AJ34" s="50">
        <f t="shared" si="64"/>
        <v>0</v>
      </c>
      <c r="AK34" s="49">
        <f t="shared" si="65"/>
        <v>0</v>
      </c>
      <c r="AL34" s="42">
        <f>SUMIFS('BLC Subcont'!$AE:$AE,'BLC Subcont'!$I:$I,AN$10,'BLC Subcont'!$V:$V,$A34)</f>
        <v>0</v>
      </c>
      <c r="AM34" s="249">
        <f>SUMIFS('BLC Subcont'!$BD:$BD,'BLC Subcont'!$I:$I,AN$10,'BLC Subcont'!$V:$V,$A34)</f>
        <v>0</v>
      </c>
      <c r="AN34" s="50">
        <f t="shared" si="66"/>
        <v>0</v>
      </c>
      <c r="AO34" s="49">
        <f t="shared" si="67"/>
        <v>0</v>
      </c>
      <c r="AP34" s="42">
        <f>SUMIFS('BLC Subcont'!$AE:$AE,'BLC Subcont'!$I:$I,AR$10,'BLC Subcont'!$V:$V,$A34)</f>
        <v>0</v>
      </c>
      <c r="AQ34" s="249">
        <f>SUMIFS('BLC Subcont'!$BD:$BD,'BLC Subcont'!$I:$I,AR$10,'BLC Subcont'!$V:$V,$A34)</f>
        <v>0</v>
      </c>
      <c r="AR34" s="50">
        <f t="shared" si="68"/>
        <v>0</v>
      </c>
      <c r="AS34" s="49">
        <f t="shared" si="69"/>
        <v>0</v>
      </c>
      <c r="AT34" s="42">
        <f>SUMIFS('BLC Subcont'!$AE:$AE,'BLC Subcont'!$I:$I,AV$10,'BLC Subcont'!$V:$V,$A34)</f>
        <v>0</v>
      </c>
      <c r="AU34" s="249">
        <f>SUMIFS('BLC Subcont'!$BD:$BD,'BLC Subcont'!$I:$I,AV$10,'BLC Subcont'!$V:$V,$A34)</f>
        <v>0</v>
      </c>
      <c r="AV34" s="50">
        <f t="shared" si="70"/>
        <v>0</v>
      </c>
      <c r="AW34" s="49">
        <f t="shared" si="71"/>
        <v>0</v>
      </c>
      <c r="AX34" s="42">
        <f>SUMIFS('BLC Subcont'!$AE:$AE,'BLC Subcont'!$I:$I,AZ$10,'BLC Subcont'!$V:$V,$A34)</f>
        <v>0</v>
      </c>
      <c r="AY34" s="48">
        <f>SUMIFS('BLC Subcont'!$BD:$BD,'BLC Subcont'!$I:$I,AZ$10,'BLC Subcont'!$V:$V,$A34)</f>
        <v>0</v>
      </c>
      <c r="AZ34" s="50">
        <f t="shared" si="72"/>
        <v>0</v>
      </c>
      <c r="BA34" s="49">
        <f t="shared" si="73"/>
        <v>0</v>
      </c>
      <c r="BB34" s="42">
        <f>SUMIFS('BLC Subcont'!$AE:$AE,'BLC Subcont'!$I:$I,BD$10,'BLC Subcont'!$V:$V,$A34)</f>
        <v>0</v>
      </c>
      <c r="BC34" s="48">
        <f>SUMIFS('BLC Subcont'!$BD:$BD,'BLC Subcont'!$I:$I,BD$10,'BLC Subcont'!$V:$V,$A34)</f>
        <v>0</v>
      </c>
      <c r="BD34" s="50">
        <f t="shared" si="74"/>
        <v>0</v>
      </c>
      <c r="BE34" s="50">
        <f t="shared" si="75"/>
        <v>0</v>
      </c>
      <c r="BI34" s="42">
        <f t="shared" si="125"/>
        <v>0</v>
      </c>
      <c r="BJ34" s="249">
        <f t="shared" si="126"/>
        <v>0</v>
      </c>
      <c r="BK34" s="50">
        <f t="shared" si="76"/>
        <v>0</v>
      </c>
      <c r="BL34" s="49">
        <f t="shared" si="77"/>
        <v>0</v>
      </c>
      <c r="BM34" s="42">
        <f t="shared" si="78"/>
        <v>0</v>
      </c>
      <c r="BN34" s="249">
        <f t="shared" si="79"/>
        <v>0</v>
      </c>
      <c r="BO34" s="50">
        <f t="shared" si="80"/>
        <v>0</v>
      </c>
      <c r="BP34" s="50">
        <f t="shared" si="81"/>
        <v>0</v>
      </c>
      <c r="BQ34" s="42"/>
      <c r="BR34" s="48"/>
      <c r="BS34" s="49">
        <f t="shared" si="167"/>
        <v>0</v>
      </c>
      <c r="BT34" s="50">
        <f t="shared" si="83"/>
        <v>0</v>
      </c>
      <c r="BU34" s="47"/>
      <c r="BV34" s="48"/>
      <c r="BW34" s="50">
        <f t="shared" si="147"/>
        <v>0</v>
      </c>
      <c r="BX34" s="50">
        <f t="shared" si="85"/>
        <v>0</v>
      </c>
      <c r="BY34" s="42"/>
      <c r="BZ34" s="249"/>
      <c r="CA34" s="50">
        <f t="shared" si="148"/>
        <v>0</v>
      </c>
      <c r="CB34" s="50">
        <f t="shared" si="87"/>
        <v>0</v>
      </c>
      <c r="CC34" s="42"/>
      <c r="CD34" s="249"/>
      <c r="CE34" s="50">
        <f t="shared" si="149"/>
        <v>0</v>
      </c>
      <c r="CF34" s="50">
        <f t="shared" si="89"/>
        <v>0</v>
      </c>
      <c r="CG34" s="47"/>
      <c r="CH34" s="249"/>
      <c r="CI34" s="49">
        <f t="shared" si="150"/>
        <v>0</v>
      </c>
      <c r="CJ34" s="50">
        <f t="shared" si="91"/>
        <v>0</v>
      </c>
      <c r="CK34" s="42"/>
      <c r="CL34" s="249"/>
      <c r="CM34" s="50">
        <f t="shared" si="151"/>
        <v>0</v>
      </c>
      <c r="CN34" s="50">
        <f t="shared" si="93"/>
        <v>0</v>
      </c>
      <c r="CO34" s="42"/>
      <c r="CP34" s="249"/>
      <c r="CQ34" s="50">
        <f t="shared" si="152"/>
        <v>0</v>
      </c>
      <c r="CR34" s="50">
        <f t="shared" si="95"/>
        <v>0</v>
      </c>
      <c r="CS34" s="42"/>
      <c r="CT34" s="249"/>
      <c r="CU34" s="50">
        <f t="shared" si="153"/>
        <v>0</v>
      </c>
      <c r="CV34" s="50">
        <f t="shared" si="97"/>
        <v>0</v>
      </c>
      <c r="CW34" s="47"/>
      <c r="CX34" s="249"/>
      <c r="CY34" s="49">
        <f t="shared" si="154"/>
        <v>0</v>
      </c>
      <c r="CZ34" s="50">
        <f t="shared" si="99"/>
        <v>0</v>
      </c>
      <c r="DA34" s="42"/>
      <c r="DB34" s="249"/>
      <c r="DC34" s="50">
        <f t="shared" si="155"/>
        <v>0</v>
      </c>
      <c r="DD34" s="50">
        <f t="shared" si="101"/>
        <v>0</v>
      </c>
      <c r="DE34" s="42"/>
      <c r="DF34" s="249"/>
      <c r="DG34" s="50">
        <f t="shared" si="156"/>
        <v>0</v>
      </c>
      <c r="DH34" s="50">
        <f t="shared" si="103"/>
        <v>0</v>
      </c>
      <c r="DI34" s="42"/>
      <c r="DJ34" s="249"/>
      <c r="DK34" s="50">
        <f t="shared" si="157"/>
        <v>0</v>
      </c>
      <c r="DL34" s="50">
        <f t="shared" si="105"/>
        <v>0</v>
      </c>
      <c r="DM34" s="42"/>
      <c r="DN34" s="249"/>
      <c r="DO34" s="50">
        <f t="shared" si="158"/>
        <v>0</v>
      </c>
      <c r="DP34" s="50">
        <f t="shared" si="107"/>
        <v>0</v>
      </c>
      <c r="DQ34" s="47"/>
      <c r="DR34" s="249"/>
      <c r="DS34" s="49">
        <f t="shared" si="168"/>
        <v>0</v>
      </c>
      <c r="DT34" s="50">
        <f t="shared" si="109"/>
        <v>0</v>
      </c>
      <c r="DU34" s="42"/>
      <c r="DV34" s="249"/>
      <c r="DW34" s="50">
        <f t="shared" si="169"/>
        <v>0</v>
      </c>
      <c r="DX34" s="50">
        <f t="shared" si="111"/>
        <v>0</v>
      </c>
      <c r="DY34" s="42"/>
      <c r="DZ34" s="249"/>
      <c r="EA34" s="50">
        <f t="shared" si="170"/>
        <v>0</v>
      </c>
      <c r="EB34" s="50">
        <f t="shared" si="113"/>
        <v>0</v>
      </c>
      <c r="EC34" s="42"/>
      <c r="ED34" s="249"/>
      <c r="EE34" s="50">
        <f t="shared" si="171"/>
        <v>0</v>
      </c>
      <c r="EF34" s="50">
        <f t="shared" si="115"/>
        <v>0</v>
      </c>
      <c r="EG34" s="47"/>
      <c r="EH34" s="249"/>
      <c r="EI34" s="49">
        <f t="shared" si="172"/>
        <v>0</v>
      </c>
      <c r="EJ34" s="50">
        <f t="shared" si="117"/>
        <v>0</v>
      </c>
      <c r="EK34" s="42"/>
      <c r="EL34" s="249"/>
      <c r="EM34" s="50">
        <f t="shared" si="173"/>
        <v>0</v>
      </c>
      <c r="EN34" s="50">
        <f t="shared" si="119"/>
        <v>0</v>
      </c>
      <c r="EO34" s="42"/>
      <c r="EP34" s="249"/>
      <c r="EQ34" s="50">
        <f t="shared" si="174"/>
        <v>0</v>
      </c>
      <c r="ER34" s="50">
        <f t="shared" si="121"/>
        <v>0</v>
      </c>
      <c r="ES34" s="42"/>
      <c r="ET34" s="249"/>
      <c r="EU34" s="50">
        <f t="shared" si="175"/>
        <v>0</v>
      </c>
      <c r="EV34" s="50">
        <f t="shared" si="123"/>
        <v>0</v>
      </c>
    </row>
    <row r="35" spans="1:152" ht="20.149999999999999" customHeight="1" x14ac:dyDescent="0.35">
      <c r="A35" s="38">
        <v>411</v>
      </c>
      <c r="B35" s="39" t="s">
        <v>23</v>
      </c>
      <c r="C35" s="39" t="s">
        <v>39</v>
      </c>
      <c r="D35" s="39">
        <v>90</v>
      </c>
      <c r="E35" s="39">
        <v>5.7</v>
      </c>
      <c r="F35" s="39">
        <v>7</v>
      </c>
      <c r="G35" s="39">
        <v>3</v>
      </c>
      <c r="H35" s="40">
        <f t="shared" si="51"/>
        <v>10773</v>
      </c>
      <c r="I35" s="41">
        <f t="shared" si="52"/>
        <v>1890</v>
      </c>
      <c r="J35" s="42">
        <f>SUMIFS('BLC Subcont'!$AE:$AE,'BLC Subcont'!$I:$I,L$10,'BLC Subcont'!$U:$U,$A35)</f>
        <v>22218</v>
      </c>
      <c r="K35" s="43">
        <f>SUMIFS('BLC Subcont'!$BC:$BC,
'BLC Subcont'!$I:$I,L$10,
'BLC Subcont'!$U:$U,$A35)</f>
        <v>0</v>
      </c>
      <c r="L35" s="50">
        <f t="shared" si="53"/>
        <v>0</v>
      </c>
      <c r="M35" s="42">
        <f>SUMIFS('BLC Subcont'!$AE:$AE,'BLC Subcont'!$I:$I,O$10,'BLC Subcont'!$U:$U,$A35)</f>
        <v>24648</v>
      </c>
      <c r="N35" s="43">
        <f>SUMIFS('BLC Subcont'!$BC:$BC,
'BLC Subcont'!$I:$I,O$10,
'BLC Subcont'!$U:$U,$A35)</f>
        <v>450</v>
      </c>
      <c r="O35" s="50">
        <f t="shared" si="54"/>
        <v>0</v>
      </c>
      <c r="P35" s="42">
        <f>SUMIFS('BLC Subcont'!$AE:$AE,'BLC Subcont'!$I:$I,R$10,'BLC Subcont'!$U:$U,$A35)</f>
        <v>28152</v>
      </c>
      <c r="Q35" s="43">
        <f>SUMIFS('BLC Subcont'!$BC:$BC,
'BLC Subcont'!$I:$I,R$10,
'BLC Subcont'!$U:$U,$A35)</f>
        <v>2585</v>
      </c>
      <c r="R35" s="50">
        <f t="shared" si="55"/>
        <v>0</v>
      </c>
      <c r="S35" s="42">
        <f>SUMIFS('BLC Subcont'!$AE:$AE,'BLC Subcont'!$I:$I,U$10,'BLC Subcont'!$U:$U,$A35)</f>
        <v>29484</v>
      </c>
      <c r="T35" s="43">
        <f>SUMIFS('BLC Subcont'!$BC:$BC,
'BLC Subcont'!$I:$I,U$10,
'BLC Subcont'!$U:$U,$A35)</f>
        <v>21593</v>
      </c>
      <c r="U35" s="50">
        <f t="shared" si="56"/>
        <v>2.0043627587487238</v>
      </c>
      <c r="V35" s="47">
        <f t="shared" si="124"/>
        <v>104502</v>
      </c>
      <c r="W35" s="51">
        <f t="shared" si="57"/>
        <v>24628</v>
      </c>
      <c r="X35" s="52">
        <f t="shared" si="58"/>
        <v>2.2860855843311985</v>
      </c>
      <c r="Y35" s="52">
        <f t="shared" si="59"/>
        <v>2.5</v>
      </c>
      <c r="Z35" s="47">
        <f>SUMIFS('BLC Subcont'!$AE:$AE,'BLC Subcont'!$I:$I,AB$10,'BLC Subcont'!$U:$U,$A35)</f>
        <v>31644</v>
      </c>
      <c r="AA35" s="249">
        <f>SUMIFS('BLC Subcont'!$BC:$BC,
'BLC Subcont'!$I:$I,AB$10,
'BLC Subcont'!$U:$U,$A35)</f>
        <v>31644</v>
      </c>
      <c r="AB35" s="49">
        <f t="shared" si="60"/>
        <v>2.93734335839599</v>
      </c>
      <c r="AC35" s="49">
        <f t="shared" si="61"/>
        <v>3</v>
      </c>
      <c r="AD35" s="42">
        <f>SUMIFS('BLC Subcont'!$AE:$AE,'BLC Subcont'!$I:$I,AF$10,'BLC Subcont'!$U:$U,$A35)</f>
        <v>22386</v>
      </c>
      <c r="AE35" s="249">
        <f>SUMIFS('BLC Subcont'!$BC:$BC,
'BLC Subcont'!$I:$I,AF$10,
'BLC Subcont'!$U:$U,$A35)</f>
        <v>22386</v>
      </c>
      <c r="AF35" s="50">
        <f t="shared" si="62"/>
        <v>2.0779727095516569</v>
      </c>
      <c r="AG35" s="49">
        <f t="shared" si="63"/>
        <v>2.5</v>
      </c>
      <c r="AH35" s="42">
        <f>SUMIFS('BLC Subcont'!$AE:$AE,'BLC Subcont'!$I:$I,AJ$10,'BLC Subcont'!$U:$U,$A35)</f>
        <v>19557</v>
      </c>
      <c r="AI35" s="249">
        <f>SUMIFS('BLC Subcont'!$BC:$BC,
'BLC Subcont'!$I:$I,AJ$10,
'BLC Subcont'!$U:$U,$A35)</f>
        <v>20112</v>
      </c>
      <c r="AJ35" s="50">
        <f t="shared" si="64"/>
        <v>1.8668894458368142</v>
      </c>
      <c r="AK35" s="49">
        <f t="shared" si="65"/>
        <v>2</v>
      </c>
      <c r="AL35" s="42">
        <f>SUMIFS('BLC Subcont'!$AE:$AE,'BLC Subcont'!$I:$I,AN$10,'BLC Subcont'!$U:$U,$A35)</f>
        <v>30561</v>
      </c>
      <c r="AM35" s="249">
        <f>SUMIFS('BLC Subcont'!$BC:$BC,
'BLC Subcont'!$I:$I,AN$10,
'BLC Subcont'!$U:$U,$A35)</f>
        <v>30036</v>
      </c>
      <c r="AN35" s="50">
        <f t="shared" si="66"/>
        <v>2.7880813143971039</v>
      </c>
      <c r="AO35" s="49">
        <f t="shared" si="67"/>
        <v>3</v>
      </c>
      <c r="AP35" s="42">
        <f>SUMIFS('BLC Subcont'!$AE:$AE,'BLC Subcont'!$I:$I,AR$10,'BLC Subcont'!$U:$U,$A35)</f>
        <v>4950</v>
      </c>
      <c r="AQ35" s="249">
        <f>SUMIFS('BLC Subcont'!$BC:$BC,
'BLC Subcont'!$I:$I,AR$10,
'BLC Subcont'!$U:$U,$A35)</f>
        <v>4950</v>
      </c>
      <c r="AR35" s="50">
        <f t="shared" si="68"/>
        <v>0.45948203842940682</v>
      </c>
      <c r="AS35" s="49">
        <f t="shared" si="69"/>
        <v>0.5</v>
      </c>
      <c r="AT35" s="42">
        <f>SUMIFS('BLC Subcont'!$AE:$AE,'BLC Subcont'!$I:$I,AV$10,'BLC Subcont'!$U:$U,$A35)</f>
        <v>0</v>
      </c>
      <c r="AU35" s="249">
        <f>SUMIFS('BLC Subcont'!$BC:$BC,
'BLC Subcont'!$I:$I,AV$10,
'BLC Subcont'!$U:$U,$A35)</f>
        <v>0</v>
      </c>
      <c r="AV35" s="50">
        <f t="shared" si="70"/>
        <v>0</v>
      </c>
      <c r="AW35" s="49">
        <f t="shared" si="71"/>
        <v>0</v>
      </c>
      <c r="AX35" s="42">
        <f>SUMIFS('BLC Subcont'!$AE:$AE,'BLC Subcont'!$I:$I,AZ$10,'BLC Subcont'!$U:$U,$A35)</f>
        <v>0</v>
      </c>
      <c r="AY35" s="48">
        <f>SUMIFS('BLC Subcont'!$BC:$BC,
'BLC Subcont'!$I:$I,AZ$10,
'BLC Subcont'!$U:$U,$A35)</f>
        <v>0</v>
      </c>
      <c r="AZ35" s="50">
        <f t="shared" si="72"/>
        <v>0</v>
      </c>
      <c r="BA35" s="49">
        <f t="shared" si="73"/>
        <v>0</v>
      </c>
      <c r="BB35" s="42">
        <f>SUMIFS('BLC Subcont'!$AE:$AE,'BLC Subcont'!$I:$I,BD$10,'BLC Subcont'!$U:$U,$A35)</f>
        <v>0</v>
      </c>
      <c r="BC35" s="48">
        <f>SUMIFS('BLC Subcont'!$BC:$BC,
'BLC Subcont'!$I:$I,BD$10,
'BLC Subcont'!$U:$U,$A35)</f>
        <v>0</v>
      </c>
      <c r="BD35" s="50">
        <f t="shared" si="74"/>
        <v>0</v>
      </c>
      <c r="BE35" s="50">
        <f t="shared" si="75"/>
        <v>0</v>
      </c>
      <c r="BI35" s="42">
        <f t="shared" si="125"/>
        <v>1428</v>
      </c>
      <c r="BJ35" s="249">
        <f t="shared" si="126"/>
        <v>1428</v>
      </c>
      <c r="BK35" s="50">
        <f t="shared" si="76"/>
        <v>0.13255360623781676</v>
      </c>
      <c r="BL35" s="49">
        <f t="shared" si="77"/>
        <v>0.5</v>
      </c>
      <c r="BM35" s="42">
        <f t="shared" si="78"/>
        <v>0</v>
      </c>
      <c r="BN35" s="249">
        <f t="shared" si="79"/>
        <v>0</v>
      </c>
      <c r="BO35" s="50">
        <f t="shared" si="80"/>
        <v>0</v>
      </c>
      <c r="BP35" s="50">
        <f t="shared" si="81"/>
        <v>0</v>
      </c>
      <c r="BQ35" s="42">
        <f>SUMIFS(RCCP!$HX$8:$HX$136,
RCCP!$A$8:$A$136,"411V4"
)+
(SUMIFS(RCCP!$IC$8:$IC$136,
RCCP!$A$8:$A$136,"411V4"/4))</f>
        <v>1428</v>
      </c>
      <c r="BR35" s="48">
        <f>SUMIFS(RCCP!$HX$8:$HX$136,
RCCP!$A$8:$A$136,"411V4"
)+
(SUMIFS(RCCP!$IC$8:$IC$136,
RCCP!$A$8:$A$136,"411V4"/4))</f>
        <v>1428</v>
      </c>
      <c r="BS35" s="49">
        <f t="shared" si="167"/>
        <v>0.13255360623781676</v>
      </c>
      <c r="BT35" s="50">
        <f t="shared" si="83"/>
        <v>0.5</v>
      </c>
      <c r="BU35" s="47">
        <f>SUMIFS(RCCP!$HY$8:$HY$136,
RCCP!$A$8:$A$136,"411V4"
)+
(SUMIFS(RCCP!$IC$8:$IC$136,
RCCP!$A$8:$A$136,"411V4"/4))</f>
        <v>0</v>
      </c>
      <c r="BV35" s="48">
        <f>SUMIFS(RCCP!$HY$8:$HY$136,
RCCP!$A$8:$A$136,"411V4"
)+
(SUMIFS(RCCP!$IC$8:$IC$136,
RCCP!$A$8:$A$136,"411V4"/4))</f>
        <v>0</v>
      </c>
      <c r="BW35" s="50">
        <f t="shared" si="147"/>
        <v>0</v>
      </c>
      <c r="BX35" s="50">
        <f t="shared" si="85"/>
        <v>0</v>
      </c>
      <c r="BY35" s="42">
        <f>SUMIFS(RCCP!$HZ$8:$HZ$136,
RCCP!$A$8:$A$136,"411V4"
)+
(SUMIFS(RCCP!$IC$8:$IC$136,
RCCP!$A$8:$A$136,"411V4")/4)</f>
        <v>22546.5</v>
      </c>
      <c r="BZ35" s="249">
        <f>SUMIFS(RCCP!$HZ$8:$HZ$136,
RCCP!$A$8:$A$136,"411V4"
)+
(SUMIFS(RCCP!$IC$8:$IC$136,
RCCP!$A$8:$A$136,"411V4")/4)</f>
        <v>22546.5</v>
      </c>
      <c r="CA35" s="50">
        <f t="shared" ref="CA35" si="176">IFERROR(BZ35/($I35*CA$11),0)</f>
        <v>2.092871066555277</v>
      </c>
      <c r="CB35" s="50">
        <f t="shared" ref="CB35" si="177">IF(CA35=0,0,INT(CA35)+IF(MOD(CA35,1)&lt;0.5,0.5,1))</f>
        <v>2.5</v>
      </c>
      <c r="CC35" s="42">
        <f>SUMIFS(RCCP!$IA$8:$IA$136,
RCCP!$A$8:$A$136,"411V4"
)+
(SUMIFS(RCCP!$IC$8:$IC$136,
RCCP!$A$8:$A$136,"411V4")/4)</f>
        <v>14542.5</v>
      </c>
      <c r="CD35" s="249">
        <f>SUMIFS(RCCP!$IA$8:$IA$136,
RCCP!$A$8:$A$136,"411V4"
)+
(SUMIFS(RCCP!$IC$8:$IC$136,
RCCP!$A$8:$A$136,"411V4")/4)</f>
        <v>14542.5</v>
      </c>
      <c r="CE35" s="50">
        <f t="shared" ref="CE35" si="178">IFERROR(CD35/($I35*CE$11),0)</f>
        <v>1.3499025341130604</v>
      </c>
      <c r="CF35" s="50">
        <f t="shared" ref="CF35" si="179">IF(CE35=0,0,INT(CE35)+IF(MOD(CE35,1)&lt;0.5,0.5,1))</f>
        <v>1.5</v>
      </c>
      <c r="CG35" s="47">
        <f>SUMIFS(RCCP!$IF$8:$IF$136,
RCCP!$A$8:$A$136,"411V4"
)+
(SUMIFS(RCCP!$IK$8:$IK$136,
RCCP!$A$8:$A$136,"411V4")/4)</f>
        <v>1707</v>
      </c>
      <c r="CH35" s="249">
        <f>SUMIFS(RCCP!$IF$8:$IF$136,
RCCP!$A$8:$A$136,"411V4"
)+
(SUMIFS(RCCP!$IK$8:$IK$136,
RCCP!$A$8:$A$136,"411V4")/4)</f>
        <v>1707</v>
      </c>
      <c r="CI35" s="49">
        <f t="shared" ref="CI35" si="180">IFERROR(CH35/($I35*CI$11),0)</f>
        <v>0.15845168476747423</v>
      </c>
      <c r="CJ35" s="50">
        <f t="shared" ref="CJ35" si="181">IF(CI35=0,0,INT(CI35)+IF(MOD(CI35,1)&lt;0.5,0.5,1))</f>
        <v>0.5</v>
      </c>
      <c r="CK35" s="42">
        <f>SUMIFS(RCCP!$IG$8:$IG$136,
RCCP!$A$8:$A$136,"411V4"
)+
(SUMIFS(RCCP!$IK$8:$IK$136,
RCCP!$A$8:$A$136,"411V4")/4)</f>
        <v>40923</v>
      </c>
      <c r="CL35" s="249">
        <f>SUMIFS(RCCP!$IG$8:$IG$136,
RCCP!$A$8:$A$136,"411V4"
)+
(SUMIFS(RCCP!$IK$8:$IK$136,
RCCP!$A$8:$A$136,"411V4")/4)</f>
        <v>40923</v>
      </c>
      <c r="CM35" s="50">
        <f t="shared" ref="CM35" si="182">IFERROR(CL35/($I35*CM$11),0)</f>
        <v>3.7986633249791146</v>
      </c>
      <c r="CN35" s="50">
        <f t="shared" ref="CN35" si="183">IF(CM35=0,0,INT(CM35)+IF(MOD(CM35,1)&lt;0.5,0.5,1))</f>
        <v>4</v>
      </c>
      <c r="CO35" s="42">
        <f>SUMIFS(RCCP!$IH$8:$IH$136,
RCCP!$A$8:$A$136,"411V4"
)+
(SUMIFS(RCCP!$IK$8:$IK$136,
RCCP!$A$8:$A$136,"411V4")/4)</f>
        <v>7701</v>
      </c>
      <c r="CP35" s="249">
        <f>SUMIFS(RCCP!$IH$8:$IH$136,
RCCP!$A$8:$A$136,"411V4"
)+
(SUMIFS(RCCP!$IK$8:$IK$136,
RCCP!$A$8:$A$136,"411V4")/4)</f>
        <v>7701</v>
      </c>
      <c r="CQ35" s="50">
        <f t="shared" ref="CQ35" si="184">IFERROR(CP35/($I35*CQ$11),0)</f>
        <v>0.71484266221108328</v>
      </c>
      <c r="CR35" s="50">
        <f t="shared" ref="CR35" si="185">IF(CQ35=0,0,INT(CQ35)+IF(MOD(CQ35,1)&lt;0.5,0.5,1))</f>
        <v>1</v>
      </c>
      <c r="CS35" s="42">
        <f>SUMIFS(RCCP!$II$8:$II$136,
RCCP!$A$8:$A$136,"411V4"
)+
(SUMIFS(RCCP!$IK$8:$IK$136,
RCCP!$A$8:$A$136,"411V4")/4)</f>
        <v>12225</v>
      </c>
      <c r="CT35" s="249">
        <f>SUMIFS(RCCP!$II$8:$II$136,
RCCP!$A$8:$A$136,"411V4"
)+
(SUMIFS(RCCP!$IK$8:$IK$136,
RCCP!$A$8:$A$136,"411V4")/4)</f>
        <v>12225</v>
      </c>
      <c r="CU35" s="50">
        <f t="shared" ref="CU35" si="186">IFERROR(CT35/($I35*CU$11),0)</f>
        <v>1.3762242485646741</v>
      </c>
      <c r="CV35" s="50">
        <f t="shared" ref="CV35" si="187">IF(CU35=0,0,INT(CU35)+IF(MOD(CU35,1)&lt;0.5,0.5,1))</f>
        <v>1.5</v>
      </c>
      <c r="CW35" s="47">
        <f>SUMIFS(RCCP!$IN$8:$IN$136,
RCCP!$A$8:$A$136,"411V4"
)+
(SUMIFS(RCCP!$IT$8:$IT$136,
RCCP!$A$8:$A$136,"411V4")/4)</f>
        <v>14199</v>
      </c>
      <c r="CX35" s="249">
        <f>SUMIFS(RCCP!$IN$8:$IN$136,
RCCP!$A$8:$A$136,"411V4"
)+
(SUMIFS(RCCP!$IT$8:$IT$136,
RCCP!$A$8:$A$136,"411V4")/4)</f>
        <v>14199</v>
      </c>
      <c r="CY35" s="49">
        <f t="shared" ref="CY35" si="188">IFERROR(CX35/($I35*CY$11),0)</f>
        <v>1.5984464707868964</v>
      </c>
      <c r="CZ35" s="50">
        <f t="shared" ref="CZ35" si="189">IF(CY35=0,0,INT(CY35)+IF(MOD(CY35,1)&lt;0.5,0.5,1))</f>
        <v>2</v>
      </c>
      <c r="DA35" s="42">
        <f>SUMIFS(RCCP!$IO$8:$IO$136,
RCCP!$A$8:$A$136,"411V4"
)+
((SUMIFS(RCCP!$IT$8:$IT$136,
RCCP!$A$8:$A$136,"411V4"))/4)</f>
        <v>14691</v>
      </c>
      <c r="DB35" s="249">
        <f>SUMIFS(RCCP!$IO$8:$IO$136,
RCCP!$A$8:$A$136,"411V4"
)+
((SUMIFS(RCCP!$IT$8:$IT$136,
RCCP!$A$8:$A$136,"411V4"))/4)</f>
        <v>14691</v>
      </c>
      <c r="DC35" s="50">
        <f t="shared" ref="DC35" si="190">IFERROR(DB35/($I35*DC$11),0)</f>
        <v>1.3636869952659427</v>
      </c>
      <c r="DD35" s="50">
        <f t="shared" ref="DD35" si="191">IF(DC35=0,0,INT(DC35)+IF(MOD(DC35,1)&lt;0.5,0.5,1))</f>
        <v>1.5</v>
      </c>
      <c r="DE35" s="42">
        <f>SUMIFS(RCCP!$IP$8:$IP$136,
RCCP!$A$8:$A$136,"411V4"
)+
(SUMIFS(RCCP!$IT$8:$IT$136,
RCCP!$A$8:$A$136,"411V4"))/4</f>
        <v>14685</v>
      </c>
      <c r="DF35" s="249">
        <f>SUMIFS(RCCP!$IP$8:$IP$136,
RCCP!$A$8:$A$136,"411V4"
)+
(SUMIFS(RCCP!$IT$8:$IT$136,
RCCP!$A$8:$A$136,"411V4"))/4</f>
        <v>14685</v>
      </c>
      <c r="DG35" s="50">
        <f t="shared" ref="DG35" si="192">IFERROR(DF35/($I35*DG$11),0)</f>
        <v>1.3631300473405736</v>
      </c>
      <c r="DH35" s="50">
        <f t="shared" ref="DH35" si="193">IF(DG35=0,0,INT(DG35)+IF(MOD(DG35,1)&lt;0.5,0.5,1))</f>
        <v>1.5</v>
      </c>
      <c r="DI35" s="42">
        <f>SUMIFS(RCCP!$IQ$8:$IQ$136,
RCCP!$A$8:$A$136,"411V4"
)+
(SUMIFS(RCCP!$IT$8:$IT$136,
RCCP!$A$8:$A$136,"411V4"))/4</f>
        <v>14199</v>
      </c>
      <c r="DJ35" s="249">
        <f>SUMIFS(RCCP!$IQ$8:$IQ$136,
RCCP!$A$8:$A$136,"411V4"
)+
(SUMIFS(RCCP!$IT$8:$IT$136,
RCCP!$A$8:$A$136,"411V4"))/4</f>
        <v>14199</v>
      </c>
      <c r="DK35" s="50">
        <f t="shared" ref="DK35" si="194">IFERROR(DJ35/($I35*DK$11),0)</f>
        <v>1.3180172653856865</v>
      </c>
      <c r="DL35" s="50">
        <f t="shared" ref="DL35" si="195">IF(DK35=0,0,INT(DK35)+IF(MOD(DK35,1)&lt;0.5,0.5,1))</f>
        <v>1.5</v>
      </c>
      <c r="DM35" s="42">
        <f>SUMIFS(RCCP!$IR$8:$IR$136,
RCCP!$A$8:$A$136,"411V4"
)+
(SUMIFS(RCCP!$IT$8:$IT$136,
RCCP!$A$8:$A$136,"411V4"))/4</f>
        <v>16257</v>
      </c>
      <c r="DN35" s="249">
        <f>SUMIFS(RCCP!$IR$8:$IR$136,
RCCP!$A$8:$A$136,"411V4"
)+
(SUMIFS(RCCP!$IT$8:$IT$136,
RCCP!$A$8:$A$136,"411V4"))/4</f>
        <v>16257</v>
      </c>
      <c r="DO35" s="50">
        <f t="shared" ref="DO35" si="196">IFERROR(DN35/($I35*DO$11),0)</f>
        <v>1.5090504037872459</v>
      </c>
      <c r="DP35" s="50">
        <f t="shared" ref="DP35" si="197">IF(DO35=0,0,INT(DO35)+IF(MOD(DO35,1)&lt;0.5,0.5,1))</f>
        <v>2</v>
      </c>
      <c r="DQ35" s="47">
        <f>SUMIFS(RCCP!$IW$8:$IW$136,
RCCP!$A$8:$A$136,"411V4"
)+
(SUMIFS(RCCP!$JB$8:$JB$136,
RCCP!$A$8:$A$136,"411V4"))/4</f>
        <v>18037.5</v>
      </c>
      <c r="DR35" s="249">
        <f>SUMIFS(RCCP!$IW$8:$IW$136,
RCCP!$A$8:$A$136,"411V4"
)+
(SUMIFS(RCCP!$JB$8:$JB$136,
RCCP!$A$8:$A$136,"411V4"))/4</f>
        <v>18037.5</v>
      </c>
      <c r="DS35" s="49">
        <f t="shared" si="168"/>
        <v>2.0305639986491051</v>
      </c>
      <c r="DT35" s="50">
        <f t="shared" ref="DT35" si="198">IF(DS35=0,0,INT(DS35)+IF(MOD(DS35,1)&lt;0.5,0.5,1))</f>
        <v>2.5</v>
      </c>
      <c r="DU35" s="42">
        <f>SUMIFS(RCCP!$IX$8:$IX$136,
RCCP!$A$8:$A$136,"411V4"
)+
(SUMIFS(RCCP!$JB$8:$JB$136,
RCCP!$A$8:$A$136,"411V4"))/4</f>
        <v>17569.5</v>
      </c>
      <c r="DV35" s="249">
        <f>SUMIFS(RCCP!$IX$8:$IX$136,
RCCP!$A$8:$A$136,"411V4"
)+
(SUMIFS(RCCP!$JB$8:$JB$136,
RCCP!$A$8:$A$136,"411V4"))/4</f>
        <v>17569.5</v>
      </c>
      <c r="DW35" s="50">
        <f t="shared" si="169"/>
        <v>1.6308827624617099</v>
      </c>
      <c r="DX35" s="50">
        <f t="shared" ref="DX35" si="199">IF(DW35=0,0,INT(DW35)+IF(MOD(DW35,1)&lt;0.5,0.5,1))</f>
        <v>2</v>
      </c>
      <c r="DY35" s="42">
        <f>SUMIFS(RCCP!$IY$8:$IY$136,
RCCP!$A$8:$A$136,"411V4"
)+
(SUMIFS(RCCP!$JB$8:$JB$136,
RCCP!$A$8:$A$136,"411V4"))/4</f>
        <v>17569.5</v>
      </c>
      <c r="DZ35" s="249">
        <f>SUMIFS(RCCP!$IY$8:$IY$136,
RCCP!$A$8:$A$136,"411V4"
)+
(SUMIFS(RCCP!$JB$8:$JB$136,
RCCP!$A$8:$A$136,"411V4"))/4</f>
        <v>17569.5</v>
      </c>
      <c r="EA35" s="50">
        <f t="shared" si="170"/>
        <v>1.6308827624617099</v>
      </c>
      <c r="EB35" s="50">
        <f t="shared" ref="EB35" si="200">IF(EA35=0,0,INT(EA35)+IF(MOD(EA35,1)&lt;0.5,0.5,1))</f>
        <v>2</v>
      </c>
      <c r="EC35" s="42">
        <f>SUMIFS(RCCP!$IZ$8:$IZ$136,
RCCP!$A$8:$A$136,"411V4"
)+
(SUMIFS(RCCP!$JB$8:$JB$136,
RCCP!$A$8:$A$136,"411V4"))/4</f>
        <v>18181.5</v>
      </c>
      <c r="ED35" s="249">
        <f>SUMIFS(RCCP!$IZ$8:$IZ$136,
RCCP!$A$8:$A$136,"411V4"
)+
(SUMIFS(RCCP!$JB$8:$JB$136,
RCCP!$A$8:$A$136,"411V4"))/4</f>
        <v>18181.5</v>
      </c>
      <c r="EE35" s="50">
        <f t="shared" si="171"/>
        <v>1.6876914508493457</v>
      </c>
      <c r="EF35" s="50">
        <f t="shared" ref="EF35" si="201">IF(EE35=0,0,INT(EE35)+IF(MOD(EE35,1)&lt;0.5,0.5,1))</f>
        <v>2</v>
      </c>
      <c r="EG35" s="47">
        <f>SUMIFS(RCCP!$JE$8:$JE$136,
RCCP!$A$8:$A$136,"411V4"
)+
(SUMIFS(RCCP!$JJ$8:$JJ$136,
RCCP!$A$8:$A$136,"411V4"))/4</f>
        <v>27024</v>
      </c>
      <c r="EH35" s="249">
        <f>SUMIFS(RCCP!$JE$8:$JE$136,
RCCP!$A$8:$A$136,"411V4"
)+
(SUMIFS(RCCP!$JJ$8:$JJ$136,
RCCP!$A$8:$A$136,"411V4"))/4</f>
        <v>27024</v>
      </c>
      <c r="EI35" s="49">
        <f t="shared" si="172"/>
        <v>2.5084934558618768</v>
      </c>
      <c r="EJ35" s="50">
        <f t="shared" ref="EJ35" si="202">IF(EI35=0,0,INT(EI35)+IF(MOD(EI35,1)&lt;0.5,0.5,1))</f>
        <v>3</v>
      </c>
      <c r="EK35" s="42">
        <f>SUMIFS(RCCP!$JF$8:$JF$136,
RCCP!$A$8:$A$136,"411V4"
)+
(SUMIFS(RCCP!$JJ$8:$JJ$136,
RCCP!$A$8:$A$136,"411V4")/4)</f>
        <v>27024</v>
      </c>
      <c r="EL35" s="249">
        <f>SUMIFS(RCCP!$JF$8:$JF$136,
RCCP!$A$8:$A$136,"411V4"
)+
(SUMIFS(RCCP!$JJ$8:$JJ$136,
RCCP!$A$8:$A$136,"411V4")/4)</f>
        <v>27024</v>
      </c>
      <c r="EM35" s="50">
        <f t="shared" si="173"/>
        <v>2.5084934558618768</v>
      </c>
      <c r="EN35" s="50">
        <f t="shared" ref="EN35" si="203">IF(EM35=0,0,INT(EM35)+IF(MOD(EM35,1)&lt;0.5,0.5,1))</f>
        <v>3</v>
      </c>
      <c r="EO35" s="42">
        <f>SUMIFS(RCCP!$JG$8:$JG$136,
RCCP!$A$8:$A$136,"411V4"
)+
((SUMIFS(RCCP!$JJ$8:$JJ$136,
RCCP!$A$8:$A$136,"411V4"))/4)</f>
        <v>27024</v>
      </c>
      <c r="EP35" s="249">
        <f>SUMIFS(RCCP!$JG$8:$JG$136,
RCCP!$A$8:$A$136,"411V4"
)+
((SUMIFS(RCCP!$JJ$8:$JJ$136,
RCCP!$A$8:$A$136,"411V4"))/4)</f>
        <v>27024</v>
      </c>
      <c r="EQ35" s="50">
        <f t="shared" si="174"/>
        <v>3.0422154677473827</v>
      </c>
      <c r="ER35" s="50">
        <f t="shared" ref="ER35" si="204">IF(EQ35=0,0,INT(EQ35)+IF(MOD(EQ35,1)&lt;0.5,0.5,1))</f>
        <v>3.5</v>
      </c>
      <c r="ES35" s="42">
        <f>SUMIFS(RCCP!$JH$8:$JH$136,
RCCP!$A$8:$A$136,"411V4"
)+
(SUMIFS(RCCP!$JJ$8:$JJ$136,
RCCP!$A$8:$A$136,"411V4"))/4</f>
        <v>27024</v>
      </c>
      <c r="ET35" s="249">
        <f>SUMIFS(RCCP!$JH$8:$JH$136,
RCCP!$A$8:$A$136,"411V4"
)+
(SUMIFS(RCCP!$JJ$8:$JJ$136,
RCCP!$A$8:$A$136,"411V4"))/4</f>
        <v>27024</v>
      </c>
      <c r="EU35" s="50">
        <f t="shared" si="175"/>
        <v>2.5084934558618768</v>
      </c>
      <c r="EV35" s="50">
        <f t="shared" ref="EV35" si="205">IF(EU35=0,0,INT(EU35)+IF(MOD(EU35,1)&lt;0.5,0.5,1))</f>
        <v>3</v>
      </c>
    </row>
    <row r="36" spans="1:152" ht="20.149999999999999" customHeight="1" x14ac:dyDescent="0.35">
      <c r="A36" s="38">
        <v>878</v>
      </c>
      <c r="B36" s="39" t="s">
        <v>157</v>
      </c>
      <c r="C36" s="39" t="s">
        <v>27</v>
      </c>
      <c r="D36" s="39">
        <v>143</v>
      </c>
      <c r="E36" s="39">
        <v>5.7</v>
      </c>
      <c r="F36" s="39">
        <v>7</v>
      </c>
      <c r="G36" s="39">
        <v>3</v>
      </c>
      <c r="H36" s="40">
        <f t="shared" si="51"/>
        <v>17117.099999999999</v>
      </c>
      <c r="I36" s="41">
        <f t="shared" si="52"/>
        <v>3002.9999999999995</v>
      </c>
      <c r="J36" s="42">
        <f>SUMIFS('BLC Subcont'!$AE:$AE,'BLC Subcont'!$I:$I,L$10,'BLC Subcont'!$R:$R,"CM878")</f>
        <v>3300</v>
      </c>
      <c r="K36" s="43">
        <f>SUMIFS('BLC Subcont'!$BF:$BF,'BLC Subcont'!$I:$I,L$10,'BLC Subcont'!$R:$R,"CM878")</f>
        <v>0</v>
      </c>
      <c r="L36" s="50">
        <f t="shared" si="53"/>
        <v>0</v>
      </c>
      <c r="M36" s="42">
        <f>SUMIFS('BLC Subcont'!$AE:$AE,'BLC Subcont'!$I:$I,O$10,'BLC Subcont'!$R:$R,"CM878")</f>
        <v>2196</v>
      </c>
      <c r="N36" s="43">
        <f>SUMIFS('BLC Subcont'!$BF:$BF,'BLC Subcont'!$I:$I,O$10,'BLC Subcont'!$R:$R,"CM878")</f>
        <v>0</v>
      </c>
      <c r="O36" s="50">
        <f t="shared" si="54"/>
        <v>0</v>
      </c>
      <c r="P36" s="42">
        <f>SUMIFS('BLC Subcont'!$AE:$AE,'BLC Subcont'!$I:$I,R$10,'BLC Subcont'!$R:$R,"CM878")</f>
        <v>474</v>
      </c>
      <c r="Q36" s="43">
        <f>SUMIFS('BLC Subcont'!$BF:$BF,'BLC Subcont'!$I:$I,R$10,'BLC Subcont'!$R:$R,"CM878")</f>
        <v>0</v>
      </c>
      <c r="R36" s="50">
        <f t="shared" si="55"/>
        <v>0</v>
      </c>
      <c r="S36" s="42">
        <f>SUMIFS('BLC Subcont'!$AE:$AE,'BLC Subcont'!$I:$I,U$10,'BLC Subcont'!$R:$R,"CM878")</f>
        <v>6219</v>
      </c>
      <c r="T36" s="43">
        <f>SUMIFS('BLC Subcont'!$BF:$BF,'BLC Subcont'!$I:$I,U$10,'BLC Subcont'!$R:$R,"CM878")</f>
        <v>2439</v>
      </c>
      <c r="U36" s="50">
        <f t="shared" si="56"/>
        <v>0.14248908985751091</v>
      </c>
      <c r="V36" s="47">
        <f t="shared" si="124"/>
        <v>12189</v>
      </c>
      <c r="W36" s="51">
        <f t="shared" si="57"/>
        <v>2439</v>
      </c>
      <c r="X36" s="52">
        <f t="shared" si="58"/>
        <v>0.14248908985751091</v>
      </c>
      <c r="Y36" s="52">
        <f t="shared" si="59"/>
        <v>0.5</v>
      </c>
      <c r="Z36" s="47">
        <f>SUMIFS('BLC Subcont'!$AE:$AE,'BLC Subcont'!$I:$I,AB$10,'BLC Subcont'!$R:$R,"CM878")</f>
        <v>5949</v>
      </c>
      <c r="AA36" s="249">
        <f>SUMIFS('BLC Subcont'!$BF:$BF,'BLC Subcont'!$I:$I,AB$10,'BLC Subcont'!$R:$R,"CM878")</f>
        <v>3011</v>
      </c>
      <c r="AB36" s="49">
        <f t="shared" si="60"/>
        <v>0.17590596537964961</v>
      </c>
      <c r="AC36" s="49">
        <f t="shared" si="61"/>
        <v>0.5</v>
      </c>
      <c r="AD36" s="42">
        <f>SUMIFS('BLC Subcont'!$AE:$AE,'BLC Subcont'!$I:$I,AF$10,'BLC Subcont'!$R:$R,"CM878")</f>
        <v>4872</v>
      </c>
      <c r="AE36" s="249">
        <f>SUMIFS('BLC Subcont'!$BF:$BF,'BLC Subcont'!$I:$I,AF$10,'BLC Subcont'!$R:$R,"CM878")</f>
        <v>4872</v>
      </c>
      <c r="AF36" s="50">
        <f t="shared" si="62"/>
        <v>0.28462765304870569</v>
      </c>
      <c r="AG36" s="49">
        <f t="shared" si="63"/>
        <v>0.5</v>
      </c>
      <c r="AH36" s="42">
        <f>SUMIFS('BLC Subcont'!$AE:$AE,'BLC Subcont'!$I:$I,AJ$10,'BLC Subcont'!$R:$R,"CM878")</f>
        <v>0</v>
      </c>
      <c r="AI36" s="249">
        <f>SUMIFS('BLC Subcont'!$BF:$BF,'BLC Subcont'!$I:$I,AJ$10,'BLC Subcont'!$R:$R,"CM878")</f>
        <v>0</v>
      </c>
      <c r="AJ36" s="50">
        <f t="shared" si="64"/>
        <v>0</v>
      </c>
      <c r="AK36" s="49">
        <f t="shared" si="65"/>
        <v>0</v>
      </c>
      <c r="AL36" s="42">
        <f>SUMIFS('BLC Subcont'!$AE:$AE,'BLC Subcont'!$I:$I,AN$10,'BLC Subcont'!$R:$R,"CM878")</f>
        <v>0</v>
      </c>
      <c r="AM36" s="249">
        <f>SUMIFS('BLC Subcont'!$BF:$BF,'BLC Subcont'!$I:$I,AN$10,'BLC Subcont'!$R:$R,"CM878")</f>
        <v>0</v>
      </c>
      <c r="AN36" s="50">
        <f t="shared" si="66"/>
        <v>0</v>
      </c>
      <c r="AO36" s="49">
        <f t="shared" si="67"/>
        <v>0</v>
      </c>
      <c r="AP36" s="42">
        <f>SUMIFS('BLC Subcont'!$AE:$AE,'BLC Subcont'!$I:$I,AR$10,'BLC Subcont'!$R:$R,"CM878")</f>
        <v>0</v>
      </c>
      <c r="AQ36" s="249">
        <f>SUMIFS('BLC Subcont'!$BF:$BF,'BLC Subcont'!$I:$I,AR$10,'BLC Subcont'!$R:$R,"CM878")</f>
        <v>0</v>
      </c>
      <c r="AR36" s="50">
        <f t="shared" si="68"/>
        <v>0</v>
      </c>
      <c r="AS36" s="49">
        <f t="shared" si="69"/>
        <v>0</v>
      </c>
      <c r="AT36" s="42">
        <f>SUMIFS('BLC Subcont'!$AE:$AE,'BLC Subcont'!$I:$I,AV$10,'BLC Subcont'!$R:$R,"CM878")</f>
        <v>0</v>
      </c>
      <c r="AU36" s="249">
        <f>SUMIFS('BLC Subcont'!$BF:$BF,'BLC Subcont'!$I:$I,AV$10,'BLC Subcont'!$R:$R,"CM878")</f>
        <v>0</v>
      </c>
      <c r="AV36" s="50">
        <f t="shared" si="70"/>
        <v>0</v>
      </c>
      <c r="AW36" s="49">
        <f t="shared" si="71"/>
        <v>0</v>
      </c>
      <c r="AX36" s="42">
        <f>SUMIFS('BLC Subcont'!$AE:$AE,'BLC Subcont'!$I:$I,AZ$10,'BLC Subcont'!$R:$R,"CM878")</f>
        <v>0</v>
      </c>
      <c r="AY36" s="48">
        <f>SUMIFS('BLC Subcont'!$BF:$BF,'BLC Subcont'!$I:$I,AZ$10,'BLC Subcont'!$R:$R,"CM878")</f>
        <v>0</v>
      </c>
      <c r="AZ36" s="50">
        <f t="shared" si="72"/>
        <v>0</v>
      </c>
      <c r="BA36" s="49">
        <f t="shared" si="73"/>
        <v>0</v>
      </c>
      <c r="BB36" s="42">
        <f>SUMIFS('BLC Subcont'!$AE:$AE,'BLC Subcont'!$I:$I,BD$10,'BLC Subcont'!$R:$R,"CM878")</f>
        <v>0</v>
      </c>
      <c r="BC36" s="48">
        <f>SUMIFS('BLC Subcont'!$BF:$BF,'BLC Subcont'!$I:$I,BD$10,'BLC Subcont'!$R:$R,"CM878")</f>
        <v>0</v>
      </c>
      <c r="BD36" s="50">
        <f t="shared" si="74"/>
        <v>0</v>
      </c>
      <c r="BE36" s="50">
        <f t="shared" si="75"/>
        <v>0</v>
      </c>
      <c r="BI36" s="42">
        <f t="shared" si="125"/>
        <v>0</v>
      </c>
      <c r="BJ36" s="249">
        <f t="shared" si="126"/>
        <v>0</v>
      </c>
      <c r="BK36" s="50">
        <f t="shared" si="76"/>
        <v>0</v>
      </c>
      <c r="BL36" s="49">
        <f t="shared" si="77"/>
        <v>0</v>
      </c>
      <c r="BM36" s="42">
        <f t="shared" si="78"/>
        <v>0</v>
      </c>
      <c r="BN36" s="249">
        <f t="shared" si="79"/>
        <v>0</v>
      </c>
      <c r="BO36" s="50">
        <f t="shared" si="80"/>
        <v>0</v>
      </c>
      <c r="BP36" s="50">
        <f t="shared" si="81"/>
        <v>0</v>
      </c>
      <c r="BQ36" s="42">
        <f>SUMIFS(RCCP!$HX$8:$HX$136,
RCCP!$A$8:$A$136,$A36,
RCCP!$C$8:$C$136,$B36
)+
(SUMIFS(RCCP!$IC$8:$IC$136,
RCCP!$A$8:$A$136,$A36,
RCCP!$C$8:$C$136,$B36)/4)</f>
        <v>0</v>
      </c>
      <c r="BR36" s="48">
        <f>SUMIFS(RCCP!$HX$8:$HX$136,
RCCP!$A$8:$A$136,$A36,
RCCP!$C$8:$C$136,$B36
)+
(SUMIFS(RCCP!$IC$8:$IC$136,
RCCP!$A$8:$A$136,$A36,
RCCP!$C$8:$C$136,$B36)/4)</f>
        <v>0</v>
      </c>
      <c r="BS36" s="49">
        <f t="shared" si="167"/>
        <v>0</v>
      </c>
      <c r="BT36" s="50">
        <f t="shared" si="83"/>
        <v>0</v>
      </c>
      <c r="BU36" s="47">
        <f>SUMIFS(RCCP!$HY$8:$HY$136,
RCCP!$A$8:$A$136,$A36,
RCCP!$C$8:$C$136,$B36
)+
(SUMIFS(RCCP!$IC$8:$IC$136,
RCCP!$A$8:$A$136,$A36,
RCCP!$C$8:$C$136,$B36)/4)</f>
        <v>0</v>
      </c>
      <c r="BV36" s="48">
        <f>SUMIFS(RCCP!$HY$8:$HY$136,
RCCP!$A$8:$A$136,$A36,
RCCP!$C$8:$C$136,$B36
)+
(SUMIFS(RCCP!$IC$8:$IC$136,
RCCP!$A$8:$A$136,$A36,
RCCP!$C$8:$C$136,$B36)/4)</f>
        <v>0</v>
      </c>
      <c r="BW36" s="50">
        <f t="shared" si="147"/>
        <v>0</v>
      </c>
      <c r="BX36" s="50">
        <f t="shared" si="85"/>
        <v>0</v>
      </c>
      <c r="BY36" s="42">
        <f>SUMIFS(RCCP!$HZ$8:$HZ$136,
RCCP!$A$8:$A$136,$A36,
RCCP!$C$8:$C$136,$B36
)+
(SUMIFS(RCCP!$IC$8:$IC$136,
RCCP!$A$8:$A$136,$A36,
RCCP!$C$8:$C$136,$B36)/4)</f>
        <v>252</v>
      </c>
      <c r="BZ36" s="249">
        <f>SUMIFS(RCCP!$HZ$8:$HZ$136,
RCCP!$A$8:$A$136,$A36,
RCCP!$C$8:$C$136,$B36
)+
(SUMIFS(RCCP!$IC$8:$IC$136,
RCCP!$A$8:$A$136,$A36,
RCCP!$C$8:$C$136,$B36)/4)</f>
        <v>252</v>
      </c>
      <c r="CA36" s="50">
        <f t="shared" si="148"/>
        <v>1.4722119985277881E-2</v>
      </c>
      <c r="CB36" s="50">
        <f t="shared" si="87"/>
        <v>0.5</v>
      </c>
      <c r="CC36" s="42">
        <f>SUMIFS(RCCP!$IA$8:$IA$136,
RCCP!$A$8:$A$136,$A36,
RCCP!$C$8:$C$136,$B36
)+
(SUMIFS(RCCP!$IC$8:$IC$136,
RCCP!$A$8:$A$136,$A36,
RCCP!$C$8:$C$136,$B36)/4)</f>
        <v>0</v>
      </c>
      <c r="CD36" s="249">
        <f>SUMIFS(RCCP!$IA$8:$IA$136,
RCCP!$A$8:$A$136,$A36,
RCCP!$C$8:$C$136,$B36
)+
(SUMIFS(RCCP!$IC$8:$IC$136,
RCCP!$A$8:$A$136,$A36,
RCCP!$C$8:$C$136,$B36)/4)</f>
        <v>0</v>
      </c>
      <c r="CE36" s="50">
        <f t="shared" si="149"/>
        <v>0</v>
      </c>
      <c r="CF36" s="50">
        <f t="shared" si="89"/>
        <v>0</v>
      </c>
      <c r="CG36" s="47">
        <f>SUMIFS(RCCP!$IF$8:$IF$136,
RCCP!$A$8:$A$136,$A36,
RCCP!$C$8:$C$136,$B36
)+
(SUMIFS(RCCP!$IK$8:$IK$136,
RCCP!$A$8:$A$136,$A36,
RCCP!$C$8:$C$136,$B36)/4)</f>
        <v>745.5</v>
      </c>
      <c r="CH36" s="249">
        <f>SUMIFS(RCCP!$IF$8:$IF$136,
RCCP!$A$8:$A$136,$A36,
RCCP!$C$8:$C$136,$B36
)+
(SUMIFS(RCCP!$IK$8:$IK$136,
RCCP!$A$8:$A$136,$A36,
RCCP!$C$8:$C$136,$B36)/4)</f>
        <v>745.5</v>
      </c>
      <c r="CI36" s="49">
        <f t="shared" si="150"/>
        <v>4.35529382897804E-2</v>
      </c>
      <c r="CJ36" s="50">
        <f t="shared" si="91"/>
        <v>0.5</v>
      </c>
      <c r="CK36" s="42">
        <f>SUMIFS(RCCP!$IG$8:$IG$136,
RCCP!$A$8:$A$136,$A36,
RCCP!$C$8:$C$136,$B36
)+
(SUMIFS(RCCP!$IK$8:$IK$136,
RCCP!$A$8:$A$136,$A36,
RCCP!$C$8:$C$136,$B36)/4)</f>
        <v>745.5</v>
      </c>
      <c r="CL36" s="249">
        <f>SUMIFS(RCCP!$IG$8:$IG$136,
RCCP!$A$8:$A$136,$A36,
RCCP!$C$8:$C$136,$B36
)+
(SUMIFS(RCCP!$IK$8:$IK$136,
RCCP!$A$8:$A$136,$A36,
RCCP!$C$8:$C$136,$B36)/4)</f>
        <v>745.5</v>
      </c>
      <c r="CM36" s="50">
        <f t="shared" si="151"/>
        <v>4.35529382897804E-2</v>
      </c>
      <c r="CN36" s="50">
        <f t="shared" si="93"/>
        <v>0.5</v>
      </c>
      <c r="CO36" s="42">
        <f>SUMIFS(RCCP!$IH$8:$IH$136,
RCCP!$A$8:$A$136,$A36,
RCCP!$C$8:$C$136,$B36
)+
(SUMIFS(RCCP!$IK$8:$IK$136,
RCCP!$A$8:$A$136,$A36,
RCCP!$C$8:$C$136,$B36)/4)</f>
        <v>745.5</v>
      </c>
      <c r="CP36" s="249">
        <f>SUMIFS(RCCP!$IH$8:$IH$136,
RCCP!$A$8:$A$136,$A36,
RCCP!$C$8:$C$136,$B36
)+
(SUMIFS(RCCP!$IK$8:$IK$136,
RCCP!$A$8:$A$136,$A36,
RCCP!$C$8:$C$136,$B36)/4)</f>
        <v>745.5</v>
      </c>
      <c r="CQ36" s="50">
        <f t="shared" si="152"/>
        <v>4.35529382897804E-2</v>
      </c>
      <c r="CR36" s="50">
        <f t="shared" si="95"/>
        <v>0.5</v>
      </c>
      <c r="CS36" s="42">
        <f>SUMIFS(RCCP!$II$8:$II$136,
RCCP!$A$8:$A$136,$A36,
RCCP!$C$8:$C$136,$B36
)+
(SUMIFS(RCCP!$IK$8:$IK$136,
RCCP!$A$8:$A$136,$A36,
RCCP!$C$8:$C$136,$B36)/4)</f>
        <v>745.5</v>
      </c>
      <c r="CT36" s="249">
        <f>SUMIFS(RCCP!$II$8:$II$136,
RCCP!$A$8:$A$136,$A36,
RCCP!$C$8:$C$136,$B36
)+
(SUMIFS(RCCP!$IK$8:$IK$136,
RCCP!$A$8:$A$136,$A36,
RCCP!$C$8:$C$136,$B36)/4)</f>
        <v>745.5</v>
      </c>
      <c r="CU36" s="50">
        <f t="shared" si="153"/>
        <v>5.2819520904627291E-2</v>
      </c>
      <c r="CV36" s="50">
        <f t="shared" si="97"/>
        <v>0.5</v>
      </c>
      <c r="CW36" s="47">
        <f>SUMIFS(RCCP!$IN$8:$IN$136,
RCCP!$A$8:$A$136,$A36,
RCCP!$C$8:$C$136,$B36
)+
(SUMIFS(RCCP!$IT$8:$IT$136,
RCCP!$A$8:$A$136,$A36,
RCCP!$C$8:$C$136,$B36)/5)</f>
        <v>327.60000000000002</v>
      </c>
      <c r="CX36" s="249">
        <f>SUMIFS(RCCP!$IN$8:$IN$136,
RCCP!$A$8:$A$136,$A36,
RCCP!$C$8:$C$136,$B36
)+
(SUMIFS(RCCP!$IT$8:$IT$136,
RCCP!$A$8:$A$136,$A36,
RCCP!$C$8:$C$136,$B36)/5)</f>
        <v>327.60000000000002</v>
      </c>
      <c r="CY36" s="49">
        <f t="shared" si="154"/>
        <v>2.3210831721470024E-2</v>
      </c>
      <c r="CZ36" s="50">
        <f t="shared" si="99"/>
        <v>0.5</v>
      </c>
      <c r="DA36" s="42">
        <f>SUMIFS(RCCP!$IO$8:$IO$136,
RCCP!$A$8:$A$136,$A36,
RCCP!$C$8:$C$136,$B36
)+
(SUMIFS(RCCP!$IT$8:$IT$136,
RCCP!$A$8:$A$136,$A36,
RCCP!$C$8:$C$136,$B36)/5)</f>
        <v>327.60000000000002</v>
      </c>
      <c r="DB36" s="249">
        <f>SUMIFS(RCCP!$IO$8:$IO$136,
RCCP!$A$8:$A$136,$A36,
RCCP!$C$8:$C$136,$B36
)+
(SUMIFS(RCCP!$IT$8:$IT$136,
RCCP!$A$8:$A$136,$A36,
RCCP!$C$8:$C$136,$B36)/5)</f>
        <v>327.60000000000002</v>
      </c>
      <c r="DC36" s="50">
        <f t="shared" si="155"/>
        <v>1.9138755980861247E-2</v>
      </c>
      <c r="DD36" s="50">
        <f t="shared" si="101"/>
        <v>0.5</v>
      </c>
      <c r="DE36" s="42">
        <f>SUMIFS(RCCP!$IP$8:$IP$136,
RCCP!$A$8:$A$136,$A36,
RCCP!$C$8:$C$136,$B36
)+
(SUMIFS(RCCP!$IT$8:$IT$136,
RCCP!$A$8:$A$136,$A36,
RCCP!$C$8:$C$136,$B36)/5)</f>
        <v>327.60000000000002</v>
      </c>
      <c r="DF36" s="249">
        <f>SUMIFS(RCCP!$IP$8:$IP$136,
RCCP!$A$8:$A$136,$A36,
RCCP!$C$8:$C$136,$B36
)+
(SUMIFS(RCCP!$IT$8:$IT$136,
RCCP!$A$8:$A$136,$A36,
RCCP!$C$8:$C$136,$B36)/5)</f>
        <v>327.60000000000002</v>
      </c>
      <c r="DG36" s="50">
        <f t="shared" si="156"/>
        <v>1.9138755980861247E-2</v>
      </c>
      <c r="DH36" s="50">
        <f t="shared" si="103"/>
        <v>0.5</v>
      </c>
      <c r="DI36" s="42">
        <f>SUMIFS(RCCP!$IQ$8:$IQ$136,
RCCP!$A$8:$A$136,$A36,
RCCP!$C$8:$C$136,$B36
)+
(SUMIFS(RCCP!$IT$8:$IT$136,
RCCP!$A$8:$A$136,$A36,
RCCP!$C$8:$C$136,$B36)/5)</f>
        <v>327.60000000000002</v>
      </c>
      <c r="DJ36" s="249">
        <f>SUMIFS(RCCP!$IQ$8:$IQ$136,
RCCP!$A$8:$A$136,$A36,
RCCP!$C$8:$C$136,$B36
)+
(SUMIFS(RCCP!$IT$8:$IT$136,
RCCP!$A$8:$A$136,$A36,
RCCP!$C$8:$C$136,$B36)/5)</f>
        <v>327.60000000000002</v>
      </c>
      <c r="DK36" s="50">
        <f t="shared" si="157"/>
        <v>1.9138755980861247E-2</v>
      </c>
      <c r="DL36" s="50">
        <f t="shared" si="105"/>
        <v>0.5</v>
      </c>
      <c r="DM36" s="42">
        <f>SUMIFS(RCCP!$IR$8:$IR$136,
RCCP!$A$8:$A$136,$A36,
RCCP!$C$8:$C$136,$B36
)+
(SUMIFS(RCCP!$IT$8:$IT$136,
RCCP!$A$8:$A$136,$A36,
RCCP!$C$8:$C$136,$B36)/5)</f>
        <v>327.60000000000002</v>
      </c>
      <c r="DN36" s="249">
        <f>SUMIFS(RCCP!$IR$8:$IR$136,
RCCP!$A$8:$A$136,$A36,
RCCP!$C$8:$C$136,$B36
)+
(SUMIFS(RCCP!$IT$8:$IT$136,
RCCP!$A$8:$A$136,$A36,
RCCP!$C$8:$C$136,$B36)/5)</f>
        <v>327.60000000000002</v>
      </c>
      <c r="DO36" s="50">
        <f t="shared" si="158"/>
        <v>1.9138755980861247E-2</v>
      </c>
      <c r="DP36" s="50">
        <f t="shared" si="107"/>
        <v>0.5</v>
      </c>
      <c r="DQ36" s="47">
        <f>SUMIFS(RCCP!$IW$8:$IW$136,
RCCP!$A$8:$A$136,$A36,
RCCP!$C$8:$C$136,$B36
)+
(SUMIFS(RCCP!$JB$8:$JB$136,
RCCP!$A$8:$A$136,$A36,
RCCP!$C$8:$C$136,$B36)/4)</f>
        <v>0</v>
      </c>
      <c r="DR36" s="249">
        <f>SUMIFS(RCCP!$IW$8:$IW$136,
RCCP!$A$8:$A$136,$A36,
RCCP!$C$8:$C$136,$B36
)+
(SUMIFS(RCCP!$JB$8:$JB$136,
RCCP!$A$8:$A$136,$A36,
RCCP!$C$8:$C$136,$B36)/4)</f>
        <v>0</v>
      </c>
      <c r="DS36" s="49">
        <f t="shared" si="168"/>
        <v>0</v>
      </c>
      <c r="DT36" s="50">
        <f t="shared" si="109"/>
        <v>0</v>
      </c>
      <c r="DU36" s="42">
        <f>SUMIFS(RCCP!$IX$8:$IX$136,
RCCP!$A$8:$A$136,$A36,
RCCP!$C$8:$C$136,$B36
)+
(SUMIFS(RCCP!$JB$8:$JB$136,
RCCP!$A$8:$A$136,$A36,
RCCP!$C$8:$C$136,$B36)/4)</f>
        <v>0</v>
      </c>
      <c r="DV36" s="249">
        <f>SUMIFS(RCCP!$IX$8:$IX$136,
RCCP!$A$8:$A$136,$A36,
RCCP!$C$8:$C$136,$B36
)+
(SUMIFS(RCCP!$JB$8:$JB$136,
RCCP!$A$8:$A$136,$A36,
RCCP!$C$8:$C$136,$B36)/4)</f>
        <v>0</v>
      </c>
      <c r="DW36" s="50">
        <f t="shared" si="169"/>
        <v>0</v>
      </c>
      <c r="DX36" s="50">
        <f t="shared" si="111"/>
        <v>0</v>
      </c>
      <c r="DY36" s="42">
        <f>SUMIFS(RCCP!$IY$8:$IY$136,
RCCP!$A$8:$A$136,$A36,
RCCP!$C$8:$C$136,$B36
)+
(SUMIFS(RCCP!$JB$8:$JB$136,
RCCP!$A$8:$A$136,$A36,
RCCP!$C$8:$C$136,$B36)/4)</f>
        <v>0</v>
      </c>
      <c r="DZ36" s="249">
        <f>SUMIFS(RCCP!$IY$8:$IY$136,
RCCP!$A$8:$A$136,$A36,
RCCP!$C$8:$C$136,$B36
)+
(SUMIFS(RCCP!$JB$8:$JB$136,
RCCP!$A$8:$A$136,$A36,
RCCP!$C$8:$C$136,$B36)/4)</f>
        <v>0</v>
      </c>
      <c r="EA36" s="50">
        <f t="shared" si="170"/>
        <v>0</v>
      </c>
      <c r="EB36" s="50">
        <f t="shared" si="113"/>
        <v>0</v>
      </c>
      <c r="EC36" s="42">
        <f>SUMIFS(RCCP!$IZ$8:$IZ$136,
RCCP!$A$8:$A$136,$A36,
RCCP!$C$8:$C$136,$B36
)+
(SUMIFS(RCCP!$JB$8:$JB$136,
RCCP!$A$8:$A$136,$A36,
RCCP!$C$8:$C$136,$B36)/4)</f>
        <v>0</v>
      </c>
      <c r="ED36" s="249">
        <f>SUMIFS(RCCP!$IZ$8:$IZ$136,
RCCP!$A$8:$A$136,$A36,
RCCP!$C$8:$C$136,$B36
)+
(SUMIFS(RCCP!$JB$8:$JB$136,
RCCP!$A$8:$A$136,$A36,
RCCP!$C$8:$C$136,$B36)/4)</f>
        <v>0</v>
      </c>
      <c r="EE36" s="50">
        <f t="shared" si="171"/>
        <v>0</v>
      </c>
      <c r="EF36" s="50">
        <f t="shared" si="115"/>
        <v>0</v>
      </c>
      <c r="EG36" s="47">
        <f>SUMIFS(RCCP!$JE$8:$JE$136,
RCCP!$A$8:$A$136,$A36,
RCCP!$C$8:$C$136,$B36
)+
(SUMIFS(RCCP!$JJ$8:$JJ$136,
RCCP!$A$8:$A$136,$A36,
RCCP!$C$8:$C$136,$B36)/4)</f>
        <v>0</v>
      </c>
      <c r="EH36" s="249">
        <f>SUMIFS(RCCP!$JE$8:$JE$136,
RCCP!$A$8:$A$136,$A36,
RCCP!$C$8:$C$136,$B36
)+
(SUMIFS(RCCP!$JJ$8:$JJ$136,
RCCP!$A$8:$A$136,$A36,
RCCP!$C$8:$C$136,$B36)/4)</f>
        <v>0</v>
      </c>
      <c r="EI36" s="49">
        <f t="shared" si="172"/>
        <v>0</v>
      </c>
      <c r="EJ36" s="50">
        <f t="shared" si="117"/>
        <v>0</v>
      </c>
      <c r="EK36" s="42">
        <f>SUMIFS(RCCP!$JF$8:$JF$136,
RCCP!$A$8:$A$136,$A36,
RCCP!$C$8:$C$136,$B36
)+
(SUMIFS(RCCP!$JJ$8:$JJ$136,
RCCP!$A$8:$A$136,$A36,
RCCP!$C$8:$C$136,$B36)/4)</f>
        <v>0</v>
      </c>
      <c r="EL36" s="249">
        <f>SUMIFS(RCCP!$JF$8:$JF$136,
RCCP!$A$8:$A$136,$A36,
RCCP!$C$8:$C$136,$B36
)+
(SUMIFS(RCCP!$JJ$8:$JJ$136,
RCCP!$A$8:$A$136,$A36,
RCCP!$C$8:$C$136,$B36)/4)</f>
        <v>0</v>
      </c>
      <c r="EM36" s="50">
        <f t="shared" si="173"/>
        <v>0</v>
      </c>
      <c r="EN36" s="50">
        <f t="shared" si="119"/>
        <v>0</v>
      </c>
      <c r="EO36" s="42">
        <f>SUMIFS(RCCP!$JG$8:$JG$136,
RCCP!$A$8:$A$136,$A36,
RCCP!$C$8:$C$136,$B36
)+
(SUMIFS(RCCP!$JJ$8:$JJ$136,
RCCP!$A$8:$A$136,$A36,
RCCP!$C$8:$C$136,$B36)/4)</f>
        <v>0</v>
      </c>
      <c r="EP36" s="249">
        <f>SUMIFS(RCCP!$JG$8:$JG$136,
RCCP!$A$8:$A$136,$A36,
RCCP!$C$8:$C$136,$B36
)+
(SUMIFS(RCCP!$JJ$8:$JJ$136,
RCCP!$A$8:$A$136,$A36,
RCCP!$C$8:$C$136,$B36)/4)</f>
        <v>0</v>
      </c>
      <c r="EQ36" s="50">
        <f t="shared" si="174"/>
        <v>0</v>
      </c>
      <c r="ER36" s="50">
        <f t="shared" si="121"/>
        <v>0</v>
      </c>
      <c r="ES36" s="42">
        <f>SUMIFS(RCCP!$JH$8:$JH$136,
RCCP!$A$8:$A$136,$A36,
RCCP!$C$8:$C$136,$B36
)+
(SUMIFS(RCCP!$JJ$8:$JJ$136,
RCCP!$A$8:$A$136,$A36,
RCCP!$C$8:$C$136,$B36)/4)</f>
        <v>0</v>
      </c>
      <c r="ET36" s="249">
        <f>SUMIFS(RCCP!$JH$8:$JH$136,
RCCP!$A$8:$A$136,$A36,
RCCP!$C$8:$C$136,$B36
)+
(SUMIFS(RCCP!$JJ$8:$JJ$136,
RCCP!$A$8:$A$136,$A36,
RCCP!$C$8:$C$136,$B36)/4)</f>
        <v>0</v>
      </c>
      <c r="EU36" s="50">
        <f t="shared" si="175"/>
        <v>0</v>
      </c>
      <c r="EV36" s="50">
        <f t="shared" si="123"/>
        <v>0</v>
      </c>
    </row>
    <row r="37" spans="1:152" ht="20.149999999999999" customHeight="1" x14ac:dyDescent="0.35">
      <c r="A37" s="38">
        <v>878</v>
      </c>
      <c r="B37" s="39" t="s">
        <v>40</v>
      </c>
      <c r="C37" s="39" t="s">
        <v>41</v>
      </c>
      <c r="D37" s="39">
        <v>22</v>
      </c>
      <c r="E37" s="39">
        <v>5.7</v>
      </c>
      <c r="F37" s="39">
        <v>7</v>
      </c>
      <c r="G37" s="39">
        <v>3</v>
      </c>
      <c r="H37" s="40">
        <f t="shared" si="51"/>
        <v>2633.4</v>
      </c>
      <c r="I37" s="41">
        <f t="shared" si="52"/>
        <v>462</v>
      </c>
      <c r="J37" s="42">
        <f>SUMIFS('BLC Subcont'!$AE:$AE,'BLC Subcont'!$I:$I,L$10,'BLC Subcont'!$R:$R,"IV"&amp;$A37)</f>
        <v>1062</v>
      </c>
      <c r="K37" s="43">
        <f>SUMIFS('BLC Subcont'!$BB:$BB,'BLC Subcont'!$I:$I,L$10,'BLC Subcont'!$R:$R,"IV"&amp;$A37)</f>
        <v>0</v>
      </c>
      <c r="L37" s="50">
        <f t="shared" si="53"/>
        <v>0</v>
      </c>
      <c r="M37" s="42">
        <f>SUMIFS('BLC Subcont'!$AE:$AE,'BLC Subcont'!$I:$I,O$10,'BLC Subcont'!$R:$R,"IV"&amp;$A37)</f>
        <v>2298</v>
      </c>
      <c r="N37" s="43">
        <f>SUMIFS('BLC Subcont'!$BB:$BB,'BLC Subcont'!$I:$I,O$10,'BLC Subcont'!$R:$R,"IV"&amp;$A37)</f>
        <v>0</v>
      </c>
      <c r="O37" s="50">
        <f t="shared" si="54"/>
        <v>0</v>
      </c>
      <c r="P37" s="42">
        <f>SUMIFS('BLC Subcont'!$AE:$AE,'BLC Subcont'!$I:$I,R$10,'BLC Subcont'!$R:$R,"IV"&amp;$A37)</f>
        <v>4638</v>
      </c>
      <c r="Q37" s="43">
        <f>SUMIFS('BLC Subcont'!$BB:$BB,'BLC Subcont'!$I:$I,R$10,'BLC Subcont'!$R:$R,"IV"&amp;$A37)</f>
        <v>2340</v>
      </c>
      <c r="R37" s="50">
        <f t="shared" si="55"/>
        <v>0</v>
      </c>
      <c r="S37" s="42">
        <f>SUMIFS('BLC Subcont'!$AE:$AE,'BLC Subcont'!$I:$I,U$10,'BLC Subcont'!$R:$R,"IV"&amp;$A37)</f>
        <v>0</v>
      </c>
      <c r="T37" s="43">
        <f>SUMIFS('BLC Subcont'!$BB:$BB,'BLC Subcont'!$I:$I,U$10,'BLC Subcont'!$R:$R,"IV"&amp;$A37)</f>
        <v>0</v>
      </c>
      <c r="U37" s="50">
        <f t="shared" si="56"/>
        <v>0</v>
      </c>
      <c r="V37" s="47">
        <f t="shared" si="124"/>
        <v>7998</v>
      </c>
      <c r="W37" s="51">
        <f t="shared" si="57"/>
        <v>2340</v>
      </c>
      <c r="X37" s="52">
        <f t="shared" si="58"/>
        <v>0.88858509911141492</v>
      </c>
      <c r="Y37" s="52">
        <f t="shared" si="59"/>
        <v>1</v>
      </c>
      <c r="Z37" s="47">
        <f>SUMIFS('BLC Subcont'!$AE:$AE,'BLC Subcont'!$I:$I,AB$10,'BLC Subcont'!$R:$R,"IV"&amp;$A37)</f>
        <v>2580</v>
      </c>
      <c r="AA37" s="249">
        <f>SUMIFS('BLC Subcont'!$BB:$BB,'BLC Subcont'!$I:$I,AB$10,'BLC Subcont'!$R:$R,"IV"&amp;$A37)</f>
        <v>2580</v>
      </c>
      <c r="AB37" s="49">
        <f t="shared" si="60"/>
        <v>0.97972203235361122</v>
      </c>
      <c r="AC37" s="49">
        <f t="shared" si="61"/>
        <v>1</v>
      </c>
      <c r="AD37" s="42">
        <f>SUMIFS('BLC Subcont'!$AE:$AE,'BLC Subcont'!$I:$I,AF$10,'BLC Subcont'!$R:$R,"IV"&amp;$A37)</f>
        <v>0</v>
      </c>
      <c r="AE37" s="249">
        <f>SUMIFS('BLC Subcont'!$BB:$BB,'BLC Subcont'!$I:$I,AF$10,'BLC Subcont'!$R:$R,"IV"&amp;$A37)</f>
        <v>0</v>
      </c>
      <c r="AF37" s="50">
        <f t="shared" si="62"/>
        <v>0</v>
      </c>
      <c r="AG37" s="49">
        <f t="shared" si="63"/>
        <v>0</v>
      </c>
      <c r="AH37" s="42">
        <f>SUMIFS('BLC Subcont'!$AE:$AE,'BLC Subcont'!$I:$I,AJ$10,'BLC Subcont'!$R:$R,"IV"&amp;$A37)</f>
        <v>1008</v>
      </c>
      <c r="AI37" s="249">
        <f>SUMIFS('BLC Subcont'!$BB:$BB,'BLC Subcont'!$I:$I,AJ$10,'BLC Subcont'!$R:$R,"IV"&amp;$A37)</f>
        <v>1008</v>
      </c>
      <c r="AJ37" s="50">
        <f t="shared" si="64"/>
        <v>0.38277511961722488</v>
      </c>
      <c r="AK37" s="49">
        <f t="shared" si="65"/>
        <v>0.5</v>
      </c>
      <c r="AL37" s="42">
        <f>SUMIFS('BLC Subcont'!$AE:$AE,'BLC Subcont'!$I:$I,AN$10,'BLC Subcont'!$R:$R,"IV"&amp;$A37)</f>
        <v>0</v>
      </c>
      <c r="AM37" s="249">
        <f>SUMIFS('BLC Subcont'!$BB:$BB,'BLC Subcont'!$I:$I,AN$10,'BLC Subcont'!$R:$R,"IV"&amp;$A37)</f>
        <v>0</v>
      </c>
      <c r="AN37" s="50">
        <f t="shared" si="66"/>
        <v>0</v>
      </c>
      <c r="AO37" s="49">
        <f t="shared" si="67"/>
        <v>0</v>
      </c>
      <c r="AP37" s="42">
        <f>SUMIFS('BLC Subcont'!$AE:$AE,'BLC Subcont'!$I:$I,AR$10,'BLC Subcont'!$R:$R,"IV"&amp;$A37)</f>
        <v>0</v>
      </c>
      <c r="AQ37" s="249">
        <f>SUMIFS('BLC Subcont'!$BB:$BB,'BLC Subcont'!$I:$I,AR$10,'BLC Subcont'!$R:$R,"IV"&amp;$A37)</f>
        <v>0</v>
      </c>
      <c r="AR37" s="50">
        <f t="shared" si="68"/>
        <v>0</v>
      </c>
      <c r="AS37" s="49">
        <f t="shared" si="69"/>
        <v>0</v>
      </c>
      <c r="AT37" s="42">
        <f>SUMIFS('BLC Subcont'!$AE:$AE,'BLC Subcont'!$I:$I,AV$10,'BLC Subcont'!$R:$R,"IV"&amp;$A37)</f>
        <v>0</v>
      </c>
      <c r="AU37" s="249">
        <f>SUMIFS('BLC Subcont'!$BB:$BB,'BLC Subcont'!$I:$I,AV$10,'BLC Subcont'!$R:$R,"IV"&amp;$A37)</f>
        <v>0</v>
      </c>
      <c r="AV37" s="50">
        <f t="shared" si="70"/>
        <v>0</v>
      </c>
      <c r="AW37" s="49">
        <f t="shared" si="71"/>
        <v>0</v>
      </c>
      <c r="AX37" s="42">
        <f>SUMIFS('BLC Subcont'!$AE:$AE,'BLC Subcont'!$I:$I,AZ$10,'BLC Subcont'!$R:$R,"IV"&amp;$A37)</f>
        <v>0</v>
      </c>
      <c r="AY37" s="48">
        <f>SUMIFS('BLC Subcont'!$BB:$BB,'BLC Subcont'!$I:$I,AZ$10,'BLC Subcont'!$R:$R,"IV"&amp;$A37)</f>
        <v>0</v>
      </c>
      <c r="AZ37" s="50">
        <f t="shared" si="72"/>
        <v>0</v>
      </c>
      <c r="BA37" s="49">
        <f t="shared" si="73"/>
        <v>0</v>
      </c>
      <c r="BB37" s="42">
        <f>SUMIFS('BLC Subcont'!$AE:$AE,'BLC Subcont'!$I:$I,BD$10,'BLC Subcont'!$R:$R,"IV"&amp;$A37)</f>
        <v>0</v>
      </c>
      <c r="BC37" s="48">
        <f>SUMIFS('BLC Subcont'!$BB:$BB,'BLC Subcont'!$I:$I,BD$10,'BLC Subcont'!$R:$R,"IV"&amp;$A37)</f>
        <v>0</v>
      </c>
      <c r="BD37" s="50">
        <f t="shared" si="74"/>
        <v>0</v>
      </c>
      <c r="BE37" s="50">
        <f t="shared" si="75"/>
        <v>0</v>
      </c>
      <c r="BI37" s="42">
        <f t="shared" si="125"/>
        <v>414</v>
      </c>
      <c r="BJ37" s="249">
        <f t="shared" si="126"/>
        <v>414</v>
      </c>
      <c r="BK37" s="50">
        <f t="shared" si="76"/>
        <v>0.15721120984278877</v>
      </c>
      <c r="BL37" s="49">
        <f t="shared" si="77"/>
        <v>0.5</v>
      </c>
      <c r="BM37" s="42">
        <f t="shared" si="78"/>
        <v>414</v>
      </c>
      <c r="BN37" s="249">
        <f t="shared" si="79"/>
        <v>414</v>
      </c>
      <c r="BO37" s="50">
        <f t="shared" si="80"/>
        <v>0.15721120984278877</v>
      </c>
      <c r="BP37" s="50">
        <f t="shared" si="81"/>
        <v>0.5</v>
      </c>
      <c r="BQ37" s="42">
        <f>SUMIFS(RCCP!$HX$8:$HX$136,
RCCP!$A$8:$A$136,$A37,
RCCP!$C$8:$C$136,$B37
)+
(SUMIFS(RCCP!$IC$8:$IC$136,
RCCP!$A$8:$A$136,$A37,
RCCP!$C$8:$C$136,$B37)/4)</f>
        <v>414</v>
      </c>
      <c r="BR37" s="48">
        <f>SUMIFS(RCCP!$HX$8:$HX$136,
RCCP!$A$8:$A$136,$A37,
RCCP!$C$8:$C$136,$B37
)+
(SUMIFS(RCCP!$IC$8:$IC$136,
RCCP!$A$8:$A$136,$A37,
RCCP!$C$8:$C$136,$B37)/4)</f>
        <v>414</v>
      </c>
      <c r="BS37" s="49">
        <f t="shared" si="167"/>
        <v>0.15721120984278877</v>
      </c>
      <c r="BT37" s="50">
        <f t="shared" si="83"/>
        <v>0.5</v>
      </c>
      <c r="BU37" s="47">
        <f>SUMIFS(RCCP!$HY$8:$HY$136,
RCCP!$A$8:$A$136,$A37,
RCCP!$C$8:$C$136,$B37
)+
(SUMIFS(RCCP!$IC$8:$IC$136,
RCCP!$A$8:$A$136,$A37,
RCCP!$C$8:$C$136,$B37)/4)</f>
        <v>414</v>
      </c>
      <c r="BV37" s="48">
        <f>SUMIFS(RCCP!$HY$8:$HY$136,
RCCP!$A$8:$A$136,$A37,
RCCP!$C$8:$C$136,$B37
)+
(SUMIFS(RCCP!$IC$8:$IC$136,
RCCP!$A$8:$A$136,$A37,
RCCP!$C$8:$C$136,$B37)/4)</f>
        <v>414</v>
      </c>
      <c r="BW37" s="50">
        <f t="shared" si="147"/>
        <v>0.15721120984278877</v>
      </c>
      <c r="BX37" s="50">
        <f t="shared" si="85"/>
        <v>0.5</v>
      </c>
      <c r="BY37" s="42">
        <f>SUMIFS(RCCP!$HZ$8:$HZ$136,
RCCP!$A$8:$A$136,$A37,
RCCP!$C$8:$C$136,$B37
)+
(SUMIFS(RCCP!$IC$8:$IC$136,
RCCP!$A$8:$A$136,$A37,
RCCP!$C$8:$C$136,$B37)/4)</f>
        <v>414</v>
      </c>
      <c r="BZ37" s="249">
        <f>SUMIFS(RCCP!$HZ$8:$HZ$136,
RCCP!$A$8:$A$136,$A37,
RCCP!$C$8:$C$136,$B37
)+
(SUMIFS(RCCP!$IC$8:$IC$136,
RCCP!$A$8:$A$136,$A37,
RCCP!$C$8:$C$136,$B37)/4)</f>
        <v>414</v>
      </c>
      <c r="CA37" s="50">
        <f t="shared" si="148"/>
        <v>0.15721120984278877</v>
      </c>
      <c r="CB37" s="50">
        <f t="shared" si="87"/>
        <v>0.5</v>
      </c>
      <c r="CC37" s="42">
        <f>SUMIFS(RCCP!$IA$8:$IA$136,
RCCP!$A$8:$A$136,$A37,
RCCP!$C$8:$C$136,$B37
)+
(SUMIFS(RCCP!$IC$8:$IC$136,
RCCP!$A$8:$A$136,$A37,
RCCP!$C$8:$C$136,$B37)/4)</f>
        <v>414</v>
      </c>
      <c r="CD37" s="249">
        <f>SUMIFS(RCCP!$IA$8:$IA$136,
RCCP!$A$8:$A$136,$A37,
RCCP!$C$8:$C$136,$B37
)+
(SUMIFS(RCCP!$IC$8:$IC$136,
RCCP!$A$8:$A$136,$A37,
RCCP!$C$8:$C$136,$B37)/4)</f>
        <v>414</v>
      </c>
      <c r="CE37" s="50">
        <f t="shared" si="149"/>
        <v>0.15721120984278877</v>
      </c>
      <c r="CF37" s="50">
        <f t="shared" si="89"/>
        <v>0.5</v>
      </c>
      <c r="CG37" s="47">
        <f>SUMIFS(RCCP!$IF$8:$IF$136,
RCCP!$A$8:$A$136,$A37,
RCCP!$C$8:$C$136,$B37
)+
(SUMIFS(RCCP!$IK$8:$IK$136,
RCCP!$A$8:$A$136,$A37,
RCCP!$C$8:$C$136,$B37)/4)</f>
        <v>2529</v>
      </c>
      <c r="CH37" s="249">
        <f>SUMIFS(RCCP!$IF$8:$IF$136,
RCCP!$A$8:$A$136,$A37,
RCCP!$C$8:$C$136,$B37
)+
(SUMIFS(RCCP!$IK$8:$IK$136,
RCCP!$A$8:$A$136,$A37,
RCCP!$C$8:$C$136,$B37)/4)</f>
        <v>2529</v>
      </c>
      <c r="CI37" s="49">
        <f t="shared" si="150"/>
        <v>0.96035543403964452</v>
      </c>
      <c r="CJ37" s="50">
        <f t="shared" si="91"/>
        <v>1</v>
      </c>
      <c r="CK37" s="42">
        <f>SUMIFS(RCCP!$IG$8:$IG$136,
RCCP!$A$8:$A$136,$A37,
RCCP!$C$8:$C$136,$B37
)+
(SUMIFS(RCCP!$IK$8:$IK$136,
RCCP!$A$8:$A$136,$A37,
RCCP!$C$8:$C$136,$B37)/4)</f>
        <v>2529</v>
      </c>
      <c r="CL37" s="249">
        <f>SUMIFS(RCCP!$IG$8:$IG$136,
RCCP!$A$8:$A$136,$A37,
RCCP!$C$8:$C$136,$B37
)+
(SUMIFS(RCCP!$IK$8:$IK$136,
RCCP!$A$8:$A$136,$A37,
RCCP!$C$8:$C$136,$B37)/4)</f>
        <v>2529</v>
      </c>
      <c r="CM37" s="50">
        <f t="shared" si="151"/>
        <v>0.96035543403964452</v>
      </c>
      <c r="CN37" s="50">
        <f t="shared" si="93"/>
        <v>1</v>
      </c>
      <c r="CO37" s="42">
        <f>SUMIFS(RCCP!$IH$8:$IH$136,
RCCP!$A$8:$A$136,$A37,
RCCP!$C$8:$C$136,$B37
)+
(SUMIFS(RCCP!$IK$8:$IK$136,
RCCP!$A$8:$A$136,$A37,
RCCP!$C$8:$C$136,$B37)/4)</f>
        <v>2529</v>
      </c>
      <c r="CP37" s="249">
        <f>SUMIFS(RCCP!$IH$8:$IH$136,
RCCP!$A$8:$A$136,$A37,
RCCP!$C$8:$C$136,$B37
)+
(SUMIFS(RCCP!$IK$8:$IK$136,
RCCP!$A$8:$A$136,$A37,
RCCP!$C$8:$C$136,$B37)/4)</f>
        <v>2529</v>
      </c>
      <c r="CQ37" s="50">
        <f t="shared" si="152"/>
        <v>0.96035543403964452</v>
      </c>
      <c r="CR37" s="50">
        <f t="shared" si="95"/>
        <v>1</v>
      </c>
      <c r="CS37" s="42">
        <f>SUMIFS(RCCP!$II$8:$II$136,
RCCP!$A$8:$A$136,$A37,
RCCP!$C$8:$C$136,$B37
)+
(SUMIFS(RCCP!$IK$8:$IK$136,
RCCP!$A$8:$A$136,$A37,
RCCP!$C$8:$C$136,$B37)/4)</f>
        <v>2529</v>
      </c>
      <c r="CT37" s="249">
        <f>SUMIFS(RCCP!$II$8:$II$136,
RCCP!$A$8:$A$136,$A37,
RCCP!$C$8:$C$136,$B37
)+
(SUMIFS(RCCP!$IK$8:$IK$136,
RCCP!$A$8:$A$136,$A37,
RCCP!$C$8:$C$136,$B37)/4)</f>
        <v>2529</v>
      </c>
      <c r="CU37" s="50">
        <f t="shared" si="153"/>
        <v>1.1646863774523348</v>
      </c>
      <c r="CV37" s="50">
        <f t="shared" si="97"/>
        <v>1.5</v>
      </c>
      <c r="CW37" s="47">
        <f>SUMIFS(RCCP!$IN$8:$IN$136,
RCCP!$A$8:$A$136,$A37,
RCCP!$C$8:$C$136,$B37
)+
(SUMIFS(RCCP!$IT$8:$IT$136,
RCCP!$A$8:$A$136,$A37,
RCCP!$C$8:$C$136,$B37)/5)</f>
        <v>1266</v>
      </c>
      <c r="CX37" s="249">
        <f>SUMIFS(RCCP!$IN$8:$IN$136,
RCCP!$A$8:$A$136,$A37,
RCCP!$C$8:$C$136,$B37
)+
(SUMIFS(RCCP!$IT$8:$IT$136,
RCCP!$A$8:$A$136,$A37,
RCCP!$C$8:$C$136,$B37)/5)</f>
        <v>1266</v>
      </c>
      <c r="CY37" s="49">
        <f t="shared" si="154"/>
        <v>0.58303398728930644</v>
      </c>
      <c r="CZ37" s="50">
        <f t="shared" si="99"/>
        <v>1</v>
      </c>
      <c r="DA37" s="42">
        <f>SUMIFS(RCCP!$IO$8:$IO$136,
RCCP!$A$8:$A$136,$A37,
RCCP!$C$8:$C$136,$B37
)+
(SUMIFS(RCCP!$IT$8:$IT$136,
RCCP!$A$8:$A$136,$A37,
RCCP!$C$8:$C$136,$B37)/5)</f>
        <v>1266</v>
      </c>
      <c r="DB37" s="249">
        <f>SUMIFS(RCCP!$IO$8:$IO$136,
RCCP!$A$8:$A$136,$A37,
RCCP!$C$8:$C$136,$B37
)+
(SUMIFS(RCCP!$IT$8:$IT$136,
RCCP!$A$8:$A$136,$A37,
RCCP!$C$8:$C$136,$B37)/5)</f>
        <v>1266</v>
      </c>
      <c r="DC37" s="50">
        <f t="shared" si="155"/>
        <v>0.48074732285258598</v>
      </c>
      <c r="DD37" s="50">
        <f t="shared" si="101"/>
        <v>0.5</v>
      </c>
      <c r="DE37" s="42">
        <f>SUMIFS(RCCP!$IP$8:$IP$136,
RCCP!$A$8:$A$136,$A37,
RCCP!$C$8:$C$136,$B37
)+
(SUMIFS(RCCP!$IT$8:$IT$136,
RCCP!$A$8:$A$136,$A37,
RCCP!$C$8:$C$136,$B37)/5)</f>
        <v>1266</v>
      </c>
      <c r="DF37" s="249">
        <f>SUMIFS(RCCP!$IP$8:$IP$136,
RCCP!$A$8:$A$136,$A37,
RCCP!$C$8:$C$136,$B37
)+
(SUMIFS(RCCP!$IT$8:$IT$136,
RCCP!$A$8:$A$136,$A37,
RCCP!$C$8:$C$136,$B37)/5)</f>
        <v>1266</v>
      </c>
      <c r="DG37" s="50">
        <f t="shared" si="156"/>
        <v>0.48074732285258598</v>
      </c>
      <c r="DH37" s="50">
        <f t="shared" si="103"/>
        <v>0.5</v>
      </c>
      <c r="DI37" s="42">
        <f>SUMIFS(RCCP!$IQ$8:$IQ$136,
RCCP!$A$8:$A$136,$A37,
RCCP!$C$8:$C$136,$B37
)+
(SUMIFS(RCCP!$IT$8:$IT$136,
RCCP!$A$8:$A$136,$A37,
RCCP!$C$8:$C$136,$B37)/5)</f>
        <v>1266</v>
      </c>
      <c r="DJ37" s="249">
        <f>SUMIFS(RCCP!$IQ$8:$IQ$136,
RCCP!$A$8:$A$136,$A37,
RCCP!$C$8:$C$136,$B37
)+
(SUMIFS(RCCP!$IT$8:$IT$136,
RCCP!$A$8:$A$136,$A37,
RCCP!$C$8:$C$136,$B37)/5)</f>
        <v>1266</v>
      </c>
      <c r="DK37" s="50">
        <f t="shared" si="157"/>
        <v>0.48074732285258598</v>
      </c>
      <c r="DL37" s="50">
        <f t="shared" si="105"/>
        <v>0.5</v>
      </c>
      <c r="DM37" s="42">
        <f>SUMIFS(RCCP!$IR$8:$IR$136,
RCCP!$A$8:$A$136,$A37,
RCCP!$C$8:$C$136,$B37
)+
(SUMIFS(RCCP!$IT$8:$IT$136,
RCCP!$A$8:$A$136,$A37,
RCCP!$C$8:$C$136,$B37)/5)</f>
        <v>1266</v>
      </c>
      <c r="DN37" s="249">
        <f>SUMIFS(RCCP!$IR$8:$IR$136,
RCCP!$A$8:$A$136,$A37,
RCCP!$C$8:$C$136,$B37
)+
(SUMIFS(RCCP!$IT$8:$IT$136,
RCCP!$A$8:$A$136,$A37,
RCCP!$C$8:$C$136,$B37)/5)</f>
        <v>1266</v>
      </c>
      <c r="DO37" s="50">
        <f t="shared" si="158"/>
        <v>0.48074732285258598</v>
      </c>
      <c r="DP37" s="50">
        <f t="shared" si="107"/>
        <v>0.5</v>
      </c>
      <c r="DQ37" s="47">
        <f>SUMIFS(RCCP!$IW$8:$IW$136,
RCCP!$A$8:$A$136,$A37,
RCCP!$C$8:$C$136,$B37
)+
(SUMIFS(RCCP!$JB$8:$JB$136,
RCCP!$A$8:$A$136,$A37,
RCCP!$C$8:$C$136,$B37)/4)</f>
        <v>1530</v>
      </c>
      <c r="DR37" s="249">
        <f>SUMIFS(RCCP!$IW$8:$IW$136,
RCCP!$A$8:$A$136,$A37,
RCCP!$C$8:$C$136,$B37
)+
(SUMIFS(RCCP!$JB$8:$JB$136,
RCCP!$A$8:$A$136,$A37,
RCCP!$C$8:$C$136,$B37)/4)</f>
        <v>1530</v>
      </c>
      <c r="DS37" s="49">
        <f t="shared" si="168"/>
        <v>0.70461453440176847</v>
      </c>
      <c r="DT37" s="50">
        <f t="shared" si="109"/>
        <v>1</v>
      </c>
      <c r="DU37" s="42">
        <f>SUMIFS(RCCP!$IX$8:$IX$136,
RCCP!$A$8:$A$136,$A37,
RCCP!$C$8:$C$136,$B37
)+
(SUMIFS(RCCP!$JB$8:$JB$136,
RCCP!$A$8:$A$136,$A37,
RCCP!$C$8:$C$136,$B37)/4)</f>
        <v>1530</v>
      </c>
      <c r="DV37" s="249">
        <f>SUMIFS(RCCP!$IX$8:$IX$136,
RCCP!$A$8:$A$136,$A37,
RCCP!$C$8:$C$136,$B37
)+
(SUMIFS(RCCP!$JB$8:$JB$136,
RCCP!$A$8:$A$136,$A37,
RCCP!$C$8:$C$136,$B37)/4)</f>
        <v>1530</v>
      </c>
      <c r="DW37" s="50">
        <f t="shared" si="169"/>
        <v>0.58099794941900207</v>
      </c>
      <c r="DX37" s="50">
        <f t="shared" si="111"/>
        <v>1</v>
      </c>
      <c r="DY37" s="42">
        <f>SUMIFS(RCCP!$IY$8:$IY$136,
RCCP!$A$8:$A$136,$A37,
RCCP!$C$8:$C$136,$B37
)+
(SUMIFS(RCCP!$JB$8:$JB$136,
RCCP!$A$8:$A$136,$A37,
RCCP!$C$8:$C$136,$B37)/4)</f>
        <v>1530</v>
      </c>
      <c r="DZ37" s="249">
        <f>SUMIFS(RCCP!$IY$8:$IY$136,
RCCP!$A$8:$A$136,$A37,
RCCP!$C$8:$C$136,$B37
)+
(SUMIFS(RCCP!$JB$8:$JB$136,
RCCP!$A$8:$A$136,$A37,
RCCP!$C$8:$C$136,$B37)/4)</f>
        <v>1530</v>
      </c>
      <c r="EA37" s="50">
        <f t="shared" si="170"/>
        <v>0.58099794941900207</v>
      </c>
      <c r="EB37" s="50">
        <f t="shared" si="113"/>
        <v>1</v>
      </c>
      <c r="EC37" s="42">
        <f>SUMIFS(RCCP!$IZ$8:$IZ$136,
RCCP!$A$8:$A$136,$A37,
RCCP!$C$8:$C$136,$B37
)+
(SUMIFS(RCCP!$JB$8:$JB$136,
RCCP!$A$8:$A$136,$A37,
RCCP!$C$8:$C$136,$B37)/4)</f>
        <v>1530</v>
      </c>
      <c r="ED37" s="249">
        <f>SUMIFS(RCCP!$IZ$8:$IZ$136,
RCCP!$A$8:$A$136,$A37,
RCCP!$C$8:$C$136,$B37
)+
(SUMIFS(RCCP!$JB$8:$JB$136,
RCCP!$A$8:$A$136,$A37,
RCCP!$C$8:$C$136,$B37)/4)</f>
        <v>1530</v>
      </c>
      <c r="EE37" s="50">
        <f t="shared" si="171"/>
        <v>0.58099794941900207</v>
      </c>
      <c r="EF37" s="50">
        <f t="shared" si="115"/>
        <v>1</v>
      </c>
      <c r="EG37" s="47">
        <f>SUMIFS(RCCP!$JE$8:$JE$136,
RCCP!$A$8:$A$136,$A37,
RCCP!$C$8:$C$136,$B37
)+
(SUMIFS(RCCP!$JJ$8:$JJ$136,
RCCP!$A$8:$A$136,$A37,
RCCP!$C$8:$C$136,$B37)/4)</f>
        <v>2250</v>
      </c>
      <c r="EH37" s="249">
        <f>SUMIFS(RCCP!$JE$8:$JE$136,
RCCP!$A$8:$A$136,$A37,
RCCP!$C$8:$C$136,$B37
)+
(SUMIFS(RCCP!$JJ$8:$JJ$136,
RCCP!$A$8:$A$136,$A37,
RCCP!$C$8:$C$136,$B37)/4)</f>
        <v>2250</v>
      </c>
      <c r="EI37" s="49">
        <f t="shared" si="172"/>
        <v>0.85440874914559117</v>
      </c>
      <c r="EJ37" s="50">
        <f t="shared" si="117"/>
        <v>1</v>
      </c>
      <c r="EK37" s="42">
        <f>SUMIFS(RCCP!$JF$8:$JF$136,
RCCP!$A$8:$A$136,$A37,
RCCP!$C$8:$C$136,$B37
)+
(SUMIFS(RCCP!$JJ$8:$JJ$136,
RCCP!$A$8:$A$136,$A37,
RCCP!$C$8:$C$136,$B37)/4)</f>
        <v>2250</v>
      </c>
      <c r="EL37" s="249">
        <f>SUMIFS(RCCP!$JF$8:$JF$136,
RCCP!$A$8:$A$136,$A37,
RCCP!$C$8:$C$136,$B37
)+
(SUMIFS(RCCP!$JJ$8:$JJ$136,
RCCP!$A$8:$A$136,$A37,
RCCP!$C$8:$C$136,$B37)/4)</f>
        <v>2250</v>
      </c>
      <c r="EM37" s="50">
        <f t="shared" si="173"/>
        <v>0.85440874914559117</v>
      </c>
      <c r="EN37" s="50">
        <f t="shared" si="119"/>
        <v>1</v>
      </c>
      <c r="EO37" s="42">
        <f>SUMIFS(RCCP!$JG$8:$JG$136,
RCCP!$A$8:$A$136,$A37,
RCCP!$C$8:$C$136,$B37
)+
(SUMIFS(RCCP!$JJ$8:$JJ$136,
RCCP!$A$8:$A$136,$A37,
RCCP!$C$8:$C$136,$B37)/4)</f>
        <v>2250</v>
      </c>
      <c r="EP37" s="249">
        <f>SUMIFS(RCCP!$JG$8:$JG$136,
RCCP!$A$8:$A$136,$A37,
RCCP!$C$8:$C$136,$B37
)+
(SUMIFS(RCCP!$JJ$8:$JJ$136,
RCCP!$A$8:$A$136,$A37,
RCCP!$C$8:$C$136,$B37)/4)</f>
        <v>2250</v>
      </c>
      <c r="EQ37" s="50">
        <f t="shared" si="174"/>
        <v>1.036197844708483</v>
      </c>
      <c r="ER37" s="50">
        <f t="shared" si="121"/>
        <v>1.5</v>
      </c>
      <c r="ES37" s="42">
        <f>SUMIFS(RCCP!$JH$8:$JH$136,
RCCP!$A$8:$A$136,$A37,
RCCP!$C$8:$C$136,$B37
)+
(SUMIFS(RCCP!$JJ$8:$JJ$136,
RCCP!$A$8:$A$136,$A37,
RCCP!$C$8:$C$136,$B37)/4)</f>
        <v>2250</v>
      </c>
      <c r="ET37" s="249">
        <f>SUMIFS(RCCP!$JH$8:$JH$136,
RCCP!$A$8:$A$136,$A37,
RCCP!$C$8:$C$136,$B37
)+
(SUMIFS(RCCP!$JJ$8:$JJ$136,
RCCP!$A$8:$A$136,$A37,
RCCP!$C$8:$C$136,$B37)/4)</f>
        <v>2250</v>
      </c>
      <c r="EU37" s="50">
        <f t="shared" si="175"/>
        <v>0.85440874914559117</v>
      </c>
      <c r="EV37" s="50">
        <f t="shared" si="123"/>
        <v>1</v>
      </c>
    </row>
    <row r="38" spans="1:152" ht="20.149999999999999" customHeight="1" x14ac:dyDescent="0.35">
      <c r="A38" s="53">
        <v>878</v>
      </c>
      <c r="B38" s="54" t="s">
        <v>40</v>
      </c>
      <c r="C38" s="39" t="s">
        <v>42</v>
      </c>
      <c r="D38" s="39">
        <v>43</v>
      </c>
      <c r="E38" s="39">
        <v>5.7</v>
      </c>
      <c r="F38" s="39">
        <v>7</v>
      </c>
      <c r="G38" s="39">
        <v>3</v>
      </c>
      <c r="H38" s="40">
        <f t="shared" si="51"/>
        <v>5147.1000000000004</v>
      </c>
      <c r="I38" s="41">
        <f t="shared" si="52"/>
        <v>903</v>
      </c>
      <c r="J38" s="42">
        <f>SUMIFS('BLC Subcont'!$AE:$AE,'BLC Subcont'!$I:$I,L$10,'BLC Subcont'!$R:$R,"IV"&amp;$A38)</f>
        <v>1062</v>
      </c>
      <c r="K38" s="43">
        <f>SUMIFS('BLC Subcont'!$BE:$BE,
'BLC Subcont'!$I:$I,L$10,
'BLC Subcont'!$R:$R,"IV"&amp;$A38)</f>
        <v>0</v>
      </c>
      <c r="L38" s="50">
        <f t="shared" si="53"/>
        <v>0</v>
      </c>
      <c r="M38" s="42">
        <f>SUMIFS('BLC Subcont'!$AE:$AE,'BLC Subcont'!$I:$I,O$10,'BLC Subcont'!$R:$R,"IV"&amp;$A38)</f>
        <v>2298</v>
      </c>
      <c r="N38" s="43">
        <f>SUMIFS('BLC Subcont'!$BE:$BE,
'BLC Subcont'!$I:$I,O$10,
'BLC Subcont'!$R:$R,"IV"&amp;$A38)</f>
        <v>0</v>
      </c>
      <c r="O38" s="50">
        <f t="shared" si="54"/>
        <v>0</v>
      </c>
      <c r="P38" s="42">
        <f>SUMIFS('BLC Subcont'!$AE:$AE,'BLC Subcont'!$I:$I,R$10,'BLC Subcont'!$R:$R,"IV"&amp;$A38)</f>
        <v>4638</v>
      </c>
      <c r="Q38" s="43">
        <f>SUMIFS('BLC Subcont'!$BE:$BE,
'BLC Subcont'!$I:$I,R$10,
'BLC Subcont'!$R:$R,"IV"&amp;$A38)</f>
        <v>1638</v>
      </c>
      <c r="R38" s="50">
        <f t="shared" si="55"/>
        <v>0</v>
      </c>
      <c r="S38" s="42">
        <f>SUMIFS('BLC Subcont'!$AE:$AE,'BLC Subcont'!$I:$I,U$10,'BLC Subcont'!$R:$R,"IV"&amp;$A38)</f>
        <v>0</v>
      </c>
      <c r="T38" s="43">
        <f>SUMIFS('BLC Subcont'!$BE:$BE,
'BLC Subcont'!$I:$I,U$10,
'BLC Subcont'!$R:$R,"IV"&amp;$A38)</f>
        <v>0</v>
      </c>
      <c r="U38" s="50">
        <f t="shared" si="56"/>
        <v>0</v>
      </c>
      <c r="V38" s="47">
        <f t="shared" si="124"/>
        <v>7998</v>
      </c>
      <c r="W38" s="51">
        <f t="shared" si="57"/>
        <v>1638</v>
      </c>
      <c r="X38" s="52">
        <f t="shared" si="58"/>
        <v>0.31823745410036719</v>
      </c>
      <c r="Y38" s="52">
        <f t="shared" si="59"/>
        <v>0.5</v>
      </c>
      <c r="Z38" s="47">
        <f>SUMIFS('BLC Subcont'!$AE:$AE,'BLC Subcont'!$I:$I,AB$10,'BLC Subcont'!$R:$R,"IV"&amp;$A38)</f>
        <v>2580</v>
      </c>
      <c r="AA38" s="249">
        <f>SUMIFS('BLC Subcont'!$BE:$BE,
'BLC Subcont'!$I:$I,AB$10,
'BLC Subcont'!$R:$R,"IV"&amp;$A38)</f>
        <v>2580</v>
      </c>
      <c r="AB38" s="49">
        <f t="shared" si="60"/>
        <v>0.50125313283208017</v>
      </c>
      <c r="AC38" s="49">
        <f t="shared" si="61"/>
        <v>1</v>
      </c>
      <c r="AD38" s="42">
        <f>SUMIFS('BLC Subcont'!$AE:$AE,'BLC Subcont'!$I:$I,AF$10,'BLC Subcont'!$R:$R,"IV"&amp;$A38)</f>
        <v>0</v>
      </c>
      <c r="AE38" s="249">
        <f>SUMIFS('BLC Subcont'!$BE:$BE,
'BLC Subcont'!$I:$I,AF$10,
'BLC Subcont'!$R:$R,"IV"&amp;$A38)</f>
        <v>0</v>
      </c>
      <c r="AF38" s="50">
        <f t="shared" si="62"/>
        <v>0</v>
      </c>
      <c r="AG38" s="49">
        <f t="shared" si="63"/>
        <v>0</v>
      </c>
      <c r="AH38" s="42">
        <f>SUMIFS('BLC Subcont'!$AE:$AE,'BLC Subcont'!$I:$I,AJ$10,'BLC Subcont'!$R:$R,"IV"&amp;$A38)</f>
        <v>1008</v>
      </c>
      <c r="AI38" s="249">
        <f>SUMIFS('BLC Subcont'!$BE:$BE,
'BLC Subcont'!$I:$I,AJ$10,
'BLC Subcont'!$R:$R,"IV"&amp;$A38)</f>
        <v>1008</v>
      </c>
      <c r="AJ38" s="50">
        <f t="shared" si="64"/>
        <v>0.19583843329253364</v>
      </c>
      <c r="AK38" s="49">
        <f t="shared" si="65"/>
        <v>0.5</v>
      </c>
      <c r="AL38" s="42">
        <f>SUMIFS('BLC Subcont'!$AE:$AE,'BLC Subcont'!$I:$I,AN$10,'BLC Subcont'!$R:$R,"IV"&amp;$A38)</f>
        <v>0</v>
      </c>
      <c r="AM38" s="249">
        <f>SUMIFS('BLC Subcont'!$BE:$BE,
'BLC Subcont'!$I:$I,AN$10,
'BLC Subcont'!$R:$R,"IV"&amp;$A38)</f>
        <v>0</v>
      </c>
      <c r="AN38" s="50">
        <f t="shared" si="66"/>
        <v>0</v>
      </c>
      <c r="AO38" s="49">
        <f t="shared" si="67"/>
        <v>0</v>
      </c>
      <c r="AP38" s="42">
        <f>SUMIFS('BLC Subcont'!$AE:$AE,'BLC Subcont'!$I:$I,AR$10,'BLC Subcont'!$R:$R,"IV"&amp;$A38)</f>
        <v>0</v>
      </c>
      <c r="AQ38" s="249">
        <f>SUMIFS('BLC Subcont'!$BE:$BE,
'BLC Subcont'!$I:$I,AR$10,
'BLC Subcont'!$R:$R,"IV"&amp;$A38)</f>
        <v>0</v>
      </c>
      <c r="AR38" s="50">
        <f t="shared" si="68"/>
        <v>0</v>
      </c>
      <c r="AS38" s="49">
        <f t="shared" si="69"/>
        <v>0</v>
      </c>
      <c r="AT38" s="42">
        <f>SUMIFS('BLC Subcont'!$AE:$AE,'BLC Subcont'!$I:$I,AV$10,'BLC Subcont'!$R:$R,"IV"&amp;$A38)</f>
        <v>0</v>
      </c>
      <c r="AU38" s="249">
        <f>SUMIFS('BLC Subcont'!$BE:$BE,
'BLC Subcont'!$I:$I,AV$10,
'BLC Subcont'!$R:$R,"IV"&amp;$A38)</f>
        <v>0</v>
      </c>
      <c r="AV38" s="50">
        <f t="shared" si="70"/>
        <v>0</v>
      </c>
      <c r="AW38" s="49">
        <f t="shared" si="71"/>
        <v>0</v>
      </c>
      <c r="AX38" s="42">
        <f>SUMIFS('BLC Subcont'!$AE:$AE,'BLC Subcont'!$I:$I,AZ$10,'BLC Subcont'!$R:$R,"IV"&amp;$A38)</f>
        <v>0</v>
      </c>
      <c r="AY38" s="48">
        <f>SUMIFS('BLC Subcont'!$BE:$BE,
'BLC Subcont'!$I:$I,AZ$10,
'BLC Subcont'!$R:$R,"IV"&amp;$A38)</f>
        <v>0</v>
      </c>
      <c r="AZ38" s="50">
        <f t="shared" si="72"/>
        <v>0</v>
      </c>
      <c r="BA38" s="49">
        <f t="shared" si="73"/>
        <v>0</v>
      </c>
      <c r="BB38" s="42">
        <f>SUMIFS('BLC Subcont'!$AE:$AE,'BLC Subcont'!$I:$I,BD$10,'BLC Subcont'!$R:$R,"IV"&amp;$A38)</f>
        <v>0</v>
      </c>
      <c r="BC38" s="48">
        <f>SUMIFS('BLC Subcont'!$BE:$BE,
'BLC Subcont'!$I:$I,BD$10,
'BLC Subcont'!$R:$R,"IV"&amp;$A38)</f>
        <v>0</v>
      </c>
      <c r="BD38" s="50">
        <f t="shared" si="74"/>
        <v>0</v>
      </c>
      <c r="BE38" s="50">
        <f t="shared" si="75"/>
        <v>0</v>
      </c>
      <c r="BI38" s="42">
        <f t="shared" si="125"/>
        <v>414</v>
      </c>
      <c r="BJ38" s="249">
        <f t="shared" si="126"/>
        <v>414</v>
      </c>
      <c r="BK38" s="50">
        <f t="shared" si="76"/>
        <v>8.0433642245147749E-2</v>
      </c>
      <c r="BL38" s="49">
        <f t="shared" si="77"/>
        <v>0.5</v>
      </c>
      <c r="BM38" s="42">
        <f t="shared" si="78"/>
        <v>414</v>
      </c>
      <c r="BN38" s="249">
        <f t="shared" si="79"/>
        <v>414</v>
      </c>
      <c r="BO38" s="50">
        <f t="shared" si="80"/>
        <v>8.0433642245147749E-2</v>
      </c>
      <c r="BP38" s="50">
        <f t="shared" si="81"/>
        <v>0.5</v>
      </c>
      <c r="BQ38" s="42">
        <f>SUMIFS(RCCP!$HX$8:$HX$136,
RCCP!$A$8:$A$136,$A38,
RCCP!$C$8:$C$136,$B38
)+
(SUMIFS(RCCP!$IC$8:$IC$136,
RCCP!$A$8:$A$136,$A38,
RCCP!$C$8:$C$136,$B38)/4)</f>
        <v>414</v>
      </c>
      <c r="BR38" s="48">
        <f>SUMIFS(RCCP!$HX$8:$HX$136,
RCCP!$A$8:$A$136,$A38,
RCCP!$C$8:$C$136,$B38
)+
(SUMIFS(RCCP!$IC$8:$IC$136,
RCCP!$A$8:$A$136,$A38,
RCCP!$C$8:$C$136,$B38)/4)</f>
        <v>414</v>
      </c>
      <c r="BS38" s="49">
        <f t="shared" si="167"/>
        <v>8.0433642245147749E-2</v>
      </c>
      <c r="BT38" s="50">
        <f t="shared" si="83"/>
        <v>0.5</v>
      </c>
      <c r="BU38" s="47">
        <f>SUMIFS(RCCP!$HY$8:$HY$136,
RCCP!$A$8:$A$136,$A38,
RCCP!$C$8:$C$136,$B38
)+
(SUMIFS(RCCP!$IC$8:$IC$136,
RCCP!$A$8:$A$136,$A38,
RCCP!$C$8:$C$136,$B38)/4)</f>
        <v>414</v>
      </c>
      <c r="BV38" s="48">
        <f>SUMIFS(RCCP!$HY$8:$HY$136,
RCCP!$A$8:$A$136,$A38,
RCCP!$C$8:$C$136,$B38
)+
(SUMIFS(RCCP!$IC$8:$IC$136,
RCCP!$A$8:$A$136,$A38,
RCCP!$C$8:$C$136,$B38)/4)</f>
        <v>414</v>
      </c>
      <c r="BW38" s="50">
        <f t="shared" si="147"/>
        <v>8.0433642245147749E-2</v>
      </c>
      <c r="BX38" s="50">
        <f t="shared" si="85"/>
        <v>0.5</v>
      </c>
      <c r="BY38" s="42">
        <f>SUMIFS(RCCP!$HZ$8:$HZ$136,
RCCP!$A$8:$A$136,$A38,
RCCP!$C$8:$C$136,$B38
)+
(SUMIFS(RCCP!$IC$8:$IC$136,
RCCP!$A$8:$A$136,$A38,
RCCP!$C$8:$C$136,$B38)/4)</f>
        <v>414</v>
      </c>
      <c r="BZ38" s="249">
        <f>SUMIFS(RCCP!$HZ$8:$HZ$136,
RCCP!$A$8:$A$136,$A38,
RCCP!$C$8:$C$136,$B38
)+
(SUMIFS(RCCP!$IC$8:$IC$136,
RCCP!$A$8:$A$136,$A38,
RCCP!$C$8:$C$136,$B38)/4)</f>
        <v>414</v>
      </c>
      <c r="CA38" s="50">
        <f t="shared" si="148"/>
        <v>8.0433642245147749E-2</v>
      </c>
      <c r="CB38" s="50">
        <f t="shared" si="87"/>
        <v>0.5</v>
      </c>
      <c r="CC38" s="42">
        <f>SUMIFS(RCCP!$IA$8:$IA$136,
RCCP!$A$8:$A$136,$A38,
RCCP!$C$8:$C$136,$B38
)+
(SUMIFS(RCCP!$IC$8:$IC$136,
RCCP!$A$8:$A$136,$A38,
RCCP!$C$8:$C$136,$B38)/4)</f>
        <v>414</v>
      </c>
      <c r="CD38" s="249">
        <f>SUMIFS(RCCP!$IA$8:$IA$136,
RCCP!$A$8:$A$136,$A38,
RCCP!$C$8:$C$136,$B38
)+
(SUMIFS(RCCP!$IC$8:$IC$136,
RCCP!$A$8:$A$136,$A38,
RCCP!$C$8:$C$136,$B38)/4)</f>
        <v>414</v>
      </c>
      <c r="CE38" s="50">
        <f t="shared" si="149"/>
        <v>8.0433642245147749E-2</v>
      </c>
      <c r="CF38" s="50">
        <f t="shared" si="89"/>
        <v>0.5</v>
      </c>
      <c r="CG38" s="47">
        <f>SUMIFS(RCCP!$IF$8:$IF$136,
RCCP!$A$8:$A$136,$A38,
RCCP!$C$8:$C$136,$B38
)+
(SUMIFS(RCCP!$IK$8:$IK$136,
RCCP!$A$8:$A$136,$A38,
RCCP!$C$8:$C$136,$B38)/4)</f>
        <v>2529</v>
      </c>
      <c r="CH38" s="249">
        <f>SUMIFS(RCCP!$IF$8:$IF$136,
RCCP!$A$8:$A$136,$A38,
RCCP!$C$8:$C$136,$B38
)+
(SUMIFS(RCCP!$IK$8:$IK$136,
RCCP!$A$8:$A$136,$A38,
RCCP!$C$8:$C$136,$B38)/4)</f>
        <v>2529</v>
      </c>
      <c r="CI38" s="49">
        <f t="shared" si="150"/>
        <v>0.49134464067144601</v>
      </c>
      <c r="CJ38" s="50">
        <f t="shared" si="91"/>
        <v>0.5</v>
      </c>
      <c r="CK38" s="42">
        <f>SUMIFS(RCCP!$IG$8:$IG$136,
RCCP!$A$8:$A$136,$A38,
RCCP!$C$8:$C$136,$B38
)+
(SUMIFS(RCCP!$IK$8:$IK$136,
RCCP!$A$8:$A$136,$A38,
RCCP!$C$8:$C$136,$B38)/4)</f>
        <v>2529</v>
      </c>
      <c r="CL38" s="249">
        <f>SUMIFS(RCCP!$IG$8:$IG$136,
RCCP!$A$8:$A$136,$A38,
RCCP!$C$8:$C$136,$B38
)+
(SUMIFS(RCCP!$IK$8:$IK$136,
RCCP!$A$8:$A$136,$A38,
RCCP!$C$8:$C$136,$B38)/4)</f>
        <v>2529</v>
      </c>
      <c r="CM38" s="50">
        <f t="shared" si="151"/>
        <v>0.49134464067144601</v>
      </c>
      <c r="CN38" s="50">
        <f t="shared" si="93"/>
        <v>0.5</v>
      </c>
      <c r="CO38" s="42">
        <f>SUMIFS(RCCP!$IH$8:$IH$136,
RCCP!$A$8:$A$136,$A38,
RCCP!$C$8:$C$136,$B38
)+
(SUMIFS(RCCP!$IK$8:$IK$136,
RCCP!$A$8:$A$136,$A38,
RCCP!$C$8:$C$136,$B38)/4)</f>
        <v>2529</v>
      </c>
      <c r="CP38" s="249">
        <f>SUMIFS(RCCP!$IH$8:$IH$136,
RCCP!$A$8:$A$136,$A38,
RCCP!$C$8:$C$136,$B38
)+
(SUMIFS(RCCP!$IK$8:$IK$136,
RCCP!$A$8:$A$136,$A38,
RCCP!$C$8:$C$136,$B38)/4)</f>
        <v>2529</v>
      </c>
      <c r="CQ38" s="50">
        <f t="shared" si="152"/>
        <v>0.49134464067144601</v>
      </c>
      <c r="CR38" s="50">
        <f t="shared" si="95"/>
        <v>0.5</v>
      </c>
      <c r="CS38" s="42">
        <f>SUMIFS(RCCP!$II$8:$II$136,
RCCP!$A$8:$A$136,$A38,
RCCP!$C$8:$C$136,$B38
)+
(SUMIFS(RCCP!$IK$8:$IK$136,
RCCP!$A$8:$A$136,$A38,
RCCP!$C$8:$C$136,$B38)/4)</f>
        <v>2529</v>
      </c>
      <c r="CT38" s="249">
        <f>SUMIFS(RCCP!$II$8:$II$136,
RCCP!$A$8:$A$136,$A38,
RCCP!$C$8:$C$136,$B38
)+
(SUMIFS(RCCP!$IK$8:$IK$136,
RCCP!$A$8:$A$136,$A38,
RCCP!$C$8:$C$136,$B38)/4)</f>
        <v>2529</v>
      </c>
      <c r="CU38" s="50">
        <f t="shared" si="153"/>
        <v>0.59588605358026436</v>
      </c>
      <c r="CV38" s="50">
        <f t="shared" si="97"/>
        <v>1</v>
      </c>
      <c r="CW38" s="47">
        <f>SUMIFS(RCCP!$IN$8:$IN$136,
RCCP!$A$8:$A$136,$A38,
RCCP!$C$8:$C$136,$B38
)+
(SUMIFS(RCCP!$IT$8:$IT$136,
RCCP!$A$8:$A$136,$A38,
RCCP!$C$8:$C$136,$B38)/5)</f>
        <v>1266</v>
      </c>
      <c r="CX38" s="249">
        <f>SUMIFS(RCCP!$IN$8:$IN$136,
RCCP!$A$8:$A$136,$A38,
RCCP!$C$8:$C$136,$B38
)+
(SUMIFS(RCCP!$IT$8:$IT$136,
RCCP!$A$8:$A$136,$A38,
RCCP!$C$8:$C$136,$B38)/5)</f>
        <v>1266</v>
      </c>
      <c r="CY38" s="49">
        <f t="shared" si="154"/>
        <v>0.29829645861313347</v>
      </c>
      <c r="CZ38" s="50">
        <f t="shared" si="99"/>
        <v>0.5</v>
      </c>
      <c r="DA38" s="42">
        <f>SUMIFS(RCCP!$IO$8:$IO$136,
RCCP!$A$8:$A$136,$A38,
RCCP!$C$8:$C$136,$B38
)+
(SUMIFS(RCCP!$IT$8:$IT$136,
RCCP!$A$8:$A$136,$A38,
RCCP!$C$8:$C$136,$B38)/5)</f>
        <v>1266</v>
      </c>
      <c r="DB38" s="249">
        <f>SUMIFS(RCCP!$IO$8:$IO$136,
RCCP!$A$8:$A$136,$A38,
RCCP!$C$8:$C$136,$B38
)+
(SUMIFS(RCCP!$IT$8:$IT$136,
RCCP!$A$8:$A$136,$A38,
RCCP!$C$8:$C$136,$B38)/5)</f>
        <v>1266</v>
      </c>
      <c r="DC38" s="50">
        <f t="shared" si="155"/>
        <v>0.24596374657574166</v>
      </c>
      <c r="DD38" s="50">
        <f t="shared" si="101"/>
        <v>0.5</v>
      </c>
      <c r="DE38" s="42">
        <f>SUMIFS(RCCP!$IP$8:$IP$136,
RCCP!$A$8:$A$136,$A38,
RCCP!$C$8:$C$136,$B38
)+
(SUMIFS(RCCP!$IT$8:$IT$136,
RCCP!$A$8:$A$136,$A38,
RCCP!$C$8:$C$136,$B38)/5)</f>
        <v>1266</v>
      </c>
      <c r="DF38" s="249">
        <f>SUMIFS(RCCP!$IP$8:$IP$136,
RCCP!$A$8:$A$136,$A38,
RCCP!$C$8:$C$136,$B38
)+
(SUMIFS(RCCP!$IT$8:$IT$136,
RCCP!$A$8:$A$136,$A38,
RCCP!$C$8:$C$136,$B38)/5)</f>
        <v>1266</v>
      </c>
      <c r="DG38" s="50">
        <f t="shared" si="156"/>
        <v>0.24596374657574166</v>
      </c>
      <c r="DH38" s="50">
        <f t="shared" si="103"/>
        <v>0.5</v>
      </c>
      <c r="DI38" s="42">
        <f>SUMIFS(RCCP!$IQ$8:$IQ$136,
RCCP!$A$8:$A$136,$A38,
RCCP!$C$8:$C$136,$B38
)+
(SUMIFS(RCCP!$IT$8:$IT$136,
RCCP!$A$8:$A$136,$A38,
RCCP!$C$8:$C$136,$B38)/5)</f>
        <v>1266</v>
      </c>
      <c r="DJ38" s="249">
        <f>SUMIFS(RCCP!$IQ$8:$IQ$136,
RCCP!$A$8:$A$136,$A38,
RCCP!$C$8:$C$136,$B38
)+
(SUMIFS(RCCP!$IT$8:$IT$136,
RCCP!$A$8:$A$136,$A38,
RCCP!$C$8:$C$136,$B38)/5)</f>
        <v>1266</v>
      </c>
      <c r="DK38" s="50">
        <f t="shared" si="157"/>
        <v>0.24596374657574166</v>
      </c>
      <c r="DL38" s="50">
        <f t="shared" si="105"/>
        <v>0.5</v>
      </c>
      <c r="DM38" s="42">
        <f>SUMIFS(RCCP!$IR$8:$IR$136,
RCCP!$A$8:$A$136,$A38,
RCCP!$C$8:$C$136,$B38
)+
(SUMIFS(RCCP!$IT$8:$IT$136,
RCCP!$A$8:$A$136,$A38,
RCCP!$C$8:$C$136,$B38)/5)</f>
        <v>1266</v>
      </c>
      <c r="DN38" s="249">
        <f>SUMIFS(RCCP!$IR$8:$IR$136,
RCCP!$A$8:$A$136,$A38,
RCCP!$C$8:$C$136,$B38
)+
(SUMIFS(RCCP!$IT$8:$IT$136,
RCCP!$A$8:$A$136,$A38,
RCCP!$C$8:$C$136,$B38)/5)</f>
        <v>1266</v>
      </c>
      <c r="DO38" s="50">
        <f t="shared" si="158"/>
        <v>0.24596374657574166</v>
      </c>
      <c r="DP38" s="50">
        <f t="shared" si="107"/>
        <v>0.5</v>
      </c>
      <c r="DQ38" s="47">
        <f>SUMIFS(RCCP!$IW$8:$IW$136,
RCCP!$A$8:$A$136,$A38,
RCCP!$C$8:$C$136,$B38
)+
(SUMIFS(RCCP!$JB$8:$JB$136,
RCCP!$A$8:$A$136,$A38,
RCCP!$C$8:$C$136,$B38)/4)</f>
        <v>1530</v>
      </c>
      <c r="DR38" s="249">
        <f>SUMIFS(RCCP!$IW$8:$IW$136,
RCCP!$A$8:$A$136,$A38,
RCCP!$C$8:$C$136,$B38
)+
(SUMIFS(RCCP!$JB$8:$JB$136,
RCCP!$A$8:$A$136,$A38,
RCCP!$C$8:$C$136,$B38)/4)</f>
        <v>1530</v>
      </c>
      <c r="DS38" s="49">
        <f t="shared" si="168"/>
        <v>0.36050045946136988</v>
      </c>
      <c r="DT38" s="50">
        <f t="shared" si="109"/>
        <v>0.5</v>
      </c>
      <c r="DU38" s="42">
        <f>SUMIFS(RCCP!$IX$8:$IX$136,
RCCP!$A$8:$A$136,$A38,
RCCP!$C$8:$C$136,$B38
)+
(SUMIFS(RCCP!$JB$8:$JB$136,
RCCP!$A$8:$A$136,$A38,
RCCP!$C$8:$C$136,$B38)/4)</f>
        <v>1530</v>
      </c>
      <c r="DV38" s="249">
        <f>SUMIFS(RCCP!$IX$8:$IX$136,
RCCP!$A$8:$A$136,$A38,
RCCP!$C$8:$C$136,$B38
)+
(SUMIFS(RCCP!$JB$8:$JB$136,
RCCP!$A$8:$A$136,$A38,
RCCP!$C$8:$C$136,$B38)/4)</f>
        <v>1530</v>
      </c>
      <c r="DW38" s="50">
        <f t="shared" si="169"/>
        <v>0.2972547648190243</v>
      </c>
      <c r="DX38" s="50">
        <f t="shared" si="111"/>
        <v>0.5</v>
      </c>
      <c r="DY38" s="42">
        <f>SUMIFS(RCCP!$IY$8:$IY$136,
RCCP!$A$8:$A$136,$A38,
RCCP!$C$8:$C$136,$B38
)+
(SUMIFS(RCCP!$JB$8:$JB$136,
RCCP!$A$8:$A$136,$A38,
RCCP!$C$8:$C$136,$B38)/4)</f>
        <v>1530</v>
      </c>
      <c r="DZ38" s="249">
        <f>SUMIFS(RCCP!$IY$8:$IY$136,
RCCP!$A$8:$A$136,$A38,
RCCP!$C$8:$C$136,$B38
)+
(SUMIFS(RCCP!$JB$8:$JB$136,
RCCP!$A$8:$A$136,$A38,
RCCP!$C$8:$C$136,$B38)/4)</f>
        <v>1530</v>
      </c>
      <c r="EA38" s="50">
        <f t="shared" si="170"/>
        <v>0.2972547648190243</v>
      </c>
      <c r="EB38" s="50">
        <f t="shared" si="113"/>
        <v>0.5</v>
      </c>
      <c r="EC38" s="42">
        <f>SUMIFS(RCCP!$IZ$8:$IZ$136,
RCCP!$A$8:$A$136,$A38,
RCCP!$C$8:$C$136,$B38
)+
(SUMIFS(RCCP!$JB$8:$JB$136,
RCCP!$A$8:$A$136,$A38,
RCCP!$C$8:$C$136,$B38)/4)</f>
        <v>1530</v>
      </c>
      <c r="ED38" s="249">
        <f>SUMIFS(RCCP!$IZ$8:$IZ$136,
RCCP!$A$8:$A$136,$A38,
RCCP!$C$8:$C$136,$B38
)+
(SUMIFS(RCCP!$JB$8:$JB$136,
RCCP!$A$8:$A$136,$A38,
RCCP!$C$8:$C$136,$B38)/4)</f>
        <v>1530</v>
      </c>
      <c r="EE38" s="50">
        <f t="shared" si="171"/>
        <v>0.2972547648190243</v>
      </c>
      <c r="EF38" s="50">
        <f t="shared" si="115"/>
        <v>0.5</v>
      </c>
      <c r="EG38" s="47">
        <f>SUMIFS(RCCP!$JE$8:$JE$136,
RCCP!$A$8:$A$136,$A38,
RCCP!$C$8:$C$136,$B38
)+
(SUMIFS(RCCP!$JJ$8:$JJ$136,
RCCP!$A$8:$A$136,$A38,
RCCP!$C$8:$C$136,$B38)/4)</f>
        <v>2250</v>
      </c>
      <c r="EH38" s="249">
        <f>SUMIFS(RCCP!$JE$8:$JE$136,
RCCP!$A$8:$A$136,$A38,
RCCP!$C$8:$C$136,$B38
)+
(SUMIFS(RCCP!$JJ$8:$JJ$136,
RCCP!$A$8:$A$136,$A38,
RCCP!$C$8:$C$136,$B38)/4)</f>
        <v>2250</v>
      </c>
      <c r="EI38" s="49">
        <f t="shared" si="172"/>
        <v>0.43713936002797688</v>
      </c>
      <c r="EJ38" s="50">
        <f t="shared" si="117"/>
        <v>0.5</v>
      </c>
      <c r="EK38" s="42">
        <f>SUMIFS(RCCP!$JF$8:$JF$136,
RCCP!$A$8:$A$136,$A38,
RCCP!$C$8:$C$136,$B38
)+
(SUMIFS(RCCP!$JJ$8:$JJ$136,
RCCP!$A$8:$A$136,$A38,
RCCP!$C$8:$C$136,$B38)/4)</f>
        <v>2250</v>
      </c>
      <c r="EL38" s="249">
        <f>SUMIFS(RCCP!$JF$8:$JF$136,
RCCP!$A$8:$A$136,$A38,
RCCP!$C$8:$C$136,$B38
)+
(SUMIFS(RCCP!$JJ$8:$JJ$136,
RCCP!$A$8:$A$136,$A38,
RCCP!$C$8:$C$136,$B38)/4)</f>
        <v>2250</v>
      </c>
      <c r="EM38" s="50">
        <f t="shared" si="173"/>
        <v>0.43713936002797688</v>
      </c>
      <c r="EN38" s="50">
        <f t="shared" si="119"/>
        <v>0.5</v>
      </c>
      <c r="EO38" s="42">
        <f>SUMIFS(RCCP!$JG$8:$JG$136,
RCCP!$A$8:$A$136,$A38,
RCCP!$C$8:$C$136,$B38
)+
(SUMIFS(RCCP!$JJ$8:$JJ$136,
RCCP!$A$8:$A$136,$A38,
RCCP!$C$8:$C$136,$B38)/4)</f>
        <v>2250</v>
      </c>
      <c r="EP38" s="249">
        <f>SUMIFS(RCCP!$JG$8:$JG$136,
RCCP!$A$8:$A$136,$A38,
RCCP!$C$8:$C$136,$B38
)+
(SUMIFS(RCCP!$JJ$8:$JJ$136,
RCCP!$A$8:$A$136,$A38,
RCCP!$C$8:$C$136,$B38)/4)</f>
        <v>2250</v>
      </c>
      <c r="EQ38" s="50">
        <f t="shared" si="174"/>
        <v>0.53014773450201447</v>
      </c>
      <c r="ER38" s="50">
        <f t="shared" si="121"/>
        <v>1</v>
      </c>
      <c r="ES38" s="42">
        <f>SUMIFS(RCCP!$JH$8:$JH$136,
RCCP!$A$8:$A$136,$A38,
RCCP!$C$8:$C$136,$B38
)+
(SUMIFS(RCCP!$JJ$8:$JJ$136,
RCCP!$A$8:$A$136,$A38,
RCCP!$C$8:$C$136,$B38)/4)</f>
        <v>2250</v>
      </c>
      <c r="ET38" s="249">
        <f>SUMIFS(RCCP!$JH$8:$JH$136,
RCCP!$A$8:$A$136,$A38,
RCCP!$C$8:$C$136,$B38
)+
(SUMIFS(RCCP!$JJ$8:$JJ$136,
RCCP!$A$8:$A$136,$A38,
RCCP!$C$8:$C$136,$B38)/4)</f>
        <v>2250</v>
      </c>
      <c r="EU38" s="50">
        <f t="shared" si="175"/>
        <v>0.43713936002797688</v>
      </c>
      <c r="EV38" s="50">
        <f t="shared" si="123"/>
        <v>0.5</v>
      </c>
    </row>
    <row r="39" spans="1:152" ht="20.149999999999999" customHeight="1" x14ac:dyDescent="0.35">
      <c r="A39" s="53">
        <v>878</v>
      </c>
      <c r="B39" s="54" t="s">
        <v>40</v>
      </c>
      <c r="C39" s="39" t="s">
        <v>38</v>
      </c>
      <c r="D39" s="39">
        <v>28</v>
      </c>
      <c r="E39" s="39">
        <v>5.7</v>
      </c>
      <c r="F39" s="39">
        <v>7</v>
      </c>
      <c r="G39" s="39">
        <v>3</v>
      </c>
      <c r="H39" s="40">
        <f t="shared" si="51"/>
        <v>3351.6000000000004</v>
      </c>
      <c r="I39" s="41">
        <f t="shared" si="52"/>
        <v>588</v>
      </c>
      <c r="J39" s="42">
        <f>SUMIFS('BLC Subcont'!$AE:$AE,'BLC Subcont'!$I:$I,L$10,'BLC Subcont'!$R:$R,"IV"&amp;$A39)</f>
        <v>1062</v>
      </c>
      <c r="K39" s="43">
        <f>SUMIFS('BLC Subcont'!$BC:$BC,'BLC Subcont'!$I:$I,L$10,'BLC Subcont'!$R:$R,"IV"&amp;$A39)</f>
        <v>0</v>
      </c>
      <c r="L39" s="50">
        <f t="shared" si="53"/>
        <v>0</v>
      </c>
      <c r="M39" s="42">
        <f>SUMIFS('BLC Subcont'!$AE:$AE,'BLC Subcont'!$I:$I,O$10,'BLC Subcont'!$R:$R,"IV"&amp;$A39)</f>
        <v>2298</v>
      </c>
      <c r="N39" s="43">
        <f>SUMIFS('BLC Subcont'!$BC:$BC,'BLC Subcont'!$I:$I,O$10,'BLC Subcont'!$R:$R,"IV"&amp;$A39)</f>
        <v>0</v>
      </c>
      <c r="O39" s="50">
        <f t="shared" si="54"/>
        <v>0</v>
      </c>
      <c r="P39" s="42">
        <f>SUMIFS('BLC Subcont'!$AE:$AE,'BLC Subcont'!$I:$I,R$10,'BLC Subcont'!$R:$R,"IV"&amp;$A39)</f>
        <v>4638</v>
      </c>
      <c r="Q39" s="43">
        <f>SUMIFS('BLC Subcont'!$BC:$BC,'BLC Subcont'!$I:$I,R$10,'BLC Subcont'!$R:$R,"IV"&amp;$A39)</f>
        <v>1266</v>
      </c>
      <c r="R39" s="50">
        <f t="shared" si="55"/>
        <v>0</v>
      </c>
      <c r="S39" s="42">
        <f>SUMIFS('BLC Subcont'!$AE:$AE,'BLC Subcont'!$I:$I,U$10,'BLC Subcont'!$R:$R,"IV"&amp;$A39)</f>
        <v>0</v>
      </c>
      <c r="T39" s="43">
        <f>SUMIFS('BLC Subcont'!$BC:$BC,'BLC Subcont'!$I:$I,U$10,'BLC Subcont'!$R:$R,"IV"&amp;$A39)</f>
        <v>0</v>
      </c>
      <c r="U39" s="50">
        <f t="shared" si="56"/>
        <v>0</v>
      </c>
      <c r="V39" s="47">
        <f t="shared" si="124"/>
        <v>7998</v>
      </c>
      <c r="W39" s="51">
        <f t="shared" si="57"/>
        <v>1266</v>
      </c>
      <c r="X39" s="52">
        <f t="shared" si="58"/>
        <v>0.37773003938417471</v>
      </c>
      <c r="Y39" s="52">
        <f t="shared" si="59"/>
        <v>0.5</v>
      </c>
      <c r="Z39" s="47">
        <f>SUMIFS('BLC Subcont'!$AE:$AE,'BLC Subcont'!$I:$I,AB$10,'BLC Subcont'!$R:$R,"IV"&amp;$A39)</f>
        <v>2580</v>
      </c>
      <c r="AA39" s="249">
        <f>SUMIFS('BLC Subcont'!$BC:$BC,'BLC Subcont'!$I:$I,AB$10,'BLC Subcont'!$R:$R,"IV"&amp;$A39)</f>
        <v>2580</v>
      </c>
      <c r="AB39" s="49">
        <f t="shared" si="60"/>
        <v>0.76978159684926606</v>
      </c>
      <c r="AC39" s="49">
        <f t="shared" si="61"/>
        <v>1</v>
      </c>
      <c r="AD39" s="42">
        <f>SUMIFS('BLC Subcont'!$AE:$AE,'BLC Subcont'!$I:$I,AF$10,'BLC Subcont'!$R:$R,"IV"&amp;$A39)</f>
        <v>0</v>
      </c>
      <c r="AE39" s="249">
        <f>SUMIFS('BLC Subcont'!$BC:$BC,'BLC Subcont'!$I:$I,AF$10,'BLC Subcont'!$R:$R,"IV"&amp;$A39)</f>
        <v>0</v>
      </c>
      <c r="AF39" s="50">
        <f t="shared" si="62"/>
        <v>0</v>
      </c>
      <c r="AG39" s="49">
        <f t="shared" si="63"/>
        <v>0</v>
      </c>
      <c r="AH39" s="42">
        <f>SUMIFS('BLC Subcont'!$AE:$AE,'BLC Subcont'!$I:$I,AJ$10,'BLC Subcont'!$R:$R,"IV"&amp;$A39)</f>
        <v>1008</v>
      </c>
      <c r="AI39" s="249">
        <f>SUMIFS('BLC Subcont'!$BC:$BC,'BLC Subcont'!$I:$I,AJ$10,'BLC Subcont'!$R:$R,"IV"&amp;$A39)</f>
        <v>1008</v>
      </c>
      <c r="AJ39" s="50">
        <f t="shared" si="64"/>
        <v>0.3007518796992481</v>
      </c>
      <c r="AK39" s="49">
        <f t="shared" si="65"/>
        <v>0.5</v>
      </c>
      <c r="AL39" s="42">
        <f>SUMIFS('BLC Subcont'!$AE:$AE,'BLC Subcont'!$I:$I,AN$10,'BLC Subcont'!$R:$R,"IV"&amp;$A39)</f>
        <v>0</v>
      </c>
      <c r="AM39" s="249">
        <f>SUMIFS('BLC Subcont'!$BC:$BC,'BLC Subcont'!$I:$I,AN$10,'BLC Subcont'!$R:$R,"IV"&amp;$A39)</f>
        <v>0</v>
      </c>
      <c r="AN39" s="50">
        <f t="shared" si="66"/>
        <v>0</v>
      </c>
      <c r="AO39" s="49">
        <f t="shared" si="67"/>
        <v>0</v>
      </c>
      <c r="AP39" s="42">
        <f>SUMIFS('BLC Subcont'!$AE:$AE,'BLC Subcont'!$I:$I,AR$10,'BLC Subcont'!$R:$R,"IV"&amp;$A39)</f>
        <v>0</v>
      </c>
      <c r="AQ39" s="249">
        <f>SUMIFS('BLC Subcont'!$BC:$BC,'BLC Subcont'!$I:$I,AR$10,'BLC Subcont'!$R:$R,"IV"&amp;$A39)</f>
        <v>0</v>
      </c>
      <c r="AR39" s="50">
        <f t="shared" si="68"/>
        <v>0</v>
      </c>
      <c r="AS39" s="49">
        <f t="shared" si="69"/>
        <v>0</v>
      </c>
      <c r="AT39" s="42">
        <f>SUMIFS('BLC Subcont'!$AE:$AE,'BLC Subcont'!$I:$I,AV$10,'BLC Subcont'!$R:$R,"IV"&amp;$A39)</f>
        <v>0</v>
      </c>
      <c r="AU39" s="249">
        <f>SUMIFS('BLC Subcont'!$BC:$BC,'BLC Subcont'!$I:$I,AV$10,'BLC Subcont'!$R:$R,"IV"&amp;$A39)</f>
        <v>0</v>
      </c>
      <c r="AV39" s="50">
        <f t="shared" si="70"/>
        <v>0</v>
      </c>
      <c r="AW39" s="49">
        <f t="shared" si="71"/>
        <v>0</v>
      </c>
      <c r="AX39" s="42">
        <f>SUMIFS('BLC Subcont'!$AE:$AE,'BLC Subcont'!$I:$I,AZ$10,'BLC Subcont'!$R:$R,"IV"&amp;$A39)</f>
        <v>0</v>
      </c>
      <c r="AY39" s="48">
        <f>SUMIFS('BLC Subcont'!$BC:$BC,'BLC Subcont'!$I:$I,AZ$10,'BLC Subcont'!$R:$R,"IV"&amp;$A39)</f>
        <v>0</v>
      </c>
      <c r="AZ39" s="50">
        <f t="shared" si="72"/>
        <v>0</v>
      </c>
      <c r="BA39" s="49">
        <f t="shared" si="73"/>
        <v>0</v>
      </c>
      <c r="BB39" s="42">
        <f>SUMIFS('BLC Subcont'!$AE:$AE,'BLC Subcont'!$I:$I,BD$10,'BLC Subcont'!$R:$R,"IV"&amp;$A39)</f>
        <v>0</v>
      </c>
      <c r="BC39" s="48">
        <f>SUMIFS('BLC Subcont'!$BC:$BC,'BLC Subcont'!$I:$I,BD$10,'BLC Subcont'!$R:$R,"IV"&amp;$A39)</f>
        <v>0</v>
      </c>
      <c r="BD39" s="50">
        <f t="shared" si="74"/>
        <v>0</v>
      </c>
      <c r="BE39" s="50">
        <f t="shared" si="75"/>
        <v>0</v>
      </c>
      <c r="BI39" s="42">
        <f>AT39+BQ39</f>
        <v>414</v>
      </c>
      <c r="BJ39" s="249">
        <f t="shared" si="126"/>
        <v>414</v>
      </c>
      <c r="BK39" s="50">
        <f t="shared" si="76"/>
        <v>0.12352309344790548</v>
      </c>
      <c r="BL39" s="49">
        <f t="shared" si="77"/>
        <v>0.5</v>
      </c>
      <c r="BM39" s="42">
        <f t="shared" si="78"/>
        <v>414</v>
      </c>
      <c r="BN39" s="249">
        <f t="shared" si="79"/>
        <v>414</v>
      </c>
      <c r="BO39" s="50">
        <f t="shared" si="80"/>
        <v>0.12352309344790548</v>
      </c>
      <c r="BP39" s="50">
        <f t="shared" si="81"/>
        <v>0.5</v>
      </c>
      <c r="BQ39" s="42">
        <f>SUMIFS(RCCP!$HX$8:$HX$136,
RCCP!$A$8:$A$136,$A39,
RCCP!$C$8:$C$136,$B39
)+
(SUMIFS(RCCP!$IC$8:$IC$136,
RCCP!$A$8:$A$136,$A39,
RCCP!$C$8:$C$136,$B39)/4)</f>
        <v>414</v>
      </c>
      <c r="BR39" s="48">
        <f>SUMIFS(RCCP!$HX$8:$HX$136,
RCCP!$A$8:$A$136,$A39,
RCCP!$C$8:$C$136,$B39
)+
(SUMIFS(RCCP!$IC$8:$IC$136,
RCCP!$A$8:$A$136,$A39,
RCCP!$C$8:$C$136,$B39)/4)</f>
        <v>414</v>
      </c>
      <c r="BS39" s="49">
        <f t="shared" si="167"/>
        <v>0.12352309344790548</v>
      </c>
      <c r="BT39" s="50">
        <f t="shared" si="83"/>
        <v>0.5</v>
      </c>
      <c r="BU39" s="47">
        <f>SUMIFS(RCCP!$HY$8:$HY$136,
RCCP!$A$8:$A$136,$A39,
RCCP!$C$8:$C$136,$B39
)+
(SUMIFS(RCCP!$IC$8:$IC$136,
RCCP!$A$8:$A$136,$A39,
RCCP!$C$8:$C$136,$B39)/4)</f>
        <v>414</v>
      </c>
      <c r="BV39" s="48">
        <f>SUMIFS(RCCP!$HY$8:$HY$136,
RCCP!$A$8:$A$136,$A39,
RCCP!$C$8:$C$136,$B39
)+
(SUMIFS(RCCP!$IC$8:$IC$136,
RCCP!$A$8:$A$136,$A39,
RCCP!$C$8:$C$136,$B39)/4)</f>
        <v>414</v>
      </c>
      <c r="BW39" s="50">
        <f t="shared" si="147"/>
        <v>0.12352309344790548</v>
      </c>
      <c r="BX39" s="50">
        <f t="shared" si="85"/>
        <v>0.5</v>
      </c>
      <c r="BY39" s="42">
        <f>SUMIFS(RCCP!$HZ$8:$HZ$136,
RCCP!$A$8:$A$136,$A39,
RCCP!$C$8:$C$136,$B39
)+
(SUMIFS(RCCP!$IC$8:$IC$136,
RCCP!$A$8:$A$136,$A39,
RCCP!$C$8:$C$136,$B39)/4)</f>
        <v>414</v>
      </c>
      <c r="BZ39" s="249">
        <f>SUMIFS(RCCP!$HZ$8:$HZ$136,
RCCP!$A$8:$A$136,$A39,
RCCP!$C$8:$C$136,$B39
)+
(SUMIFS(RCCP!$IC$8:$IC$136,
RCCP!$A$8:$A$136,$A39,
RCCP!$C$8:$C$136,$B39)/4)</f>
        <v>414</v>
      </c>
      <c r="CA39" s="50">
        <f t="shared" si="148"/>
        <v>0.12352309344790548</v>
      </c>
      <c r="CB39" s="50">
        <f t="shared" si="87"/>
        <v>0.5</v>
      </c>
      <c r="CC39" s="42">
        <f>SUMIFS(RCCP!$IA$8:$IA$136,
RCCP!$A$8:$A$136,$A39,
RCCP!$C$8:$C$136,$B39
)+
(SUMIFS(RCCP!$IC$8:$IC$136,
RCCP!$A$8:$A$136,$A39,
RCCP!$C$8:$C$136,$B39)/4)</f>
        <v>414</v>
      </c>
      <c r="CD39" s="249">
        <f>SUMIFS(RCCP!$IA$8:$IA$136,
RCCP!$A$8:$A$136,$A39,
RCCP!$C$8:$C$136,$B39
)+
(SUMIFS(RCCP!$IC$8:$IC$136,
RCCP!$A$8:$A$136,$A39,
RCCP!$C$8:$C$136,$B39)/4)</f>
        <v>414</v>
      </c>
      <c r="CE39" s="50">
        <f t="shared" si="149"/>
        <v>0.12352309344790548</v>
      </c>
      <c r="CF39" s="50">
        <f t="shared" si="89"/>
        <v>0.5</v>
      </c>
      <c r="CG39" s="47">
        <f>SUMIFS(RCCP!$IF$8:$IF$136,
RCCP!$A$8:$A$136,$A39,
RCCP!$C$8:$C$136,$B39
)+
(SUMIFS(RCCP!$IK$8:$IK$136,
RCCP!$A$8:$A$136,$A39,
RCCP!$C$8:$C$136,$B39)/4)</f>
        <v>2529</v>
      </c>
      <c r="CH39" s="249">
        <f>SUMIFS(RCCP!$IF$8:$IF$136,
RCCP!$A$8:$A$136,$A39,
RCCP!$C$8:$C$136,$B39
)+
(SUMIFS(RCCP!$IK$8:$IK$136,
RCCP!$A$8:$A$136,$A39,
RCCP!$C$8:$C$136,$B39)/4)</f>
        <v>2529</v>
      </c>
      <c r="CI39" s="49">
        <f t="shared" si="150"/>
        <v>0.75456498388829218</v>
      </c>
      <c r="CJ39" s="50">
        <f t="shared" si="91"/>
        <v>1</v>
      </c>
      <c r="CK39" s="42">
        <f>SUMIFS(RCCP!$IG$8:$IG$136,
RCCP!$A$8:$A$136,$A39,
RCCP!$C$8:$C$136,$B39
)+
(SUMIFS(RCCP!$IK$8:$IK$136,
RCCP!$A$8:$A$136,$A39,
RCCP!$C$8:$C$136,$B39)/4)</f>
        <v>2529</v>
      </c>
      <c r="CL39" s="249">
        <f>SUMIFS(RCCP!$IG$8:$IG$136,
RCCP!$A$8:$A$136,$A39,
RCCP!$C$8:$C$136,$B39
)+
(SUMIFS(RCCP!$IK$8:$IK$136,
RCCP!$A$8:$A$136,$A39,
RCCP!$C$8:$C$136,$B39)/4)</f>
        <v>2529</v>
      </c>
      <c r="CM39" s="50">
        <f t="shared" si="151"/>
        <v>0.75456498388829218</v>
      </c>
      <c r="CN39" s="50">
        <f t="shared" si="93"/>
        <v>1</v>
      </c>
      <c r="CO39" s="42">
        <f>SUMIFS(RCCP!$IH$8:$IH$136,
RCCP!$A$8:$A$136,$A39,
RCCP!$C$8:$C$136,$B39
)+
(SUMIFS(RCCP!$IK$8:$IK$136,
RCCP!$A$8:$A$136,$A39,
RCCP!$C$8:$C$136,$B39)/4)</f>
        <v>2529</v>
      </c>
      <c r="CP39" s="249">
        <f>SUMIFS(RCCP!$IH$8:$IH$136,
RCCP!$A$8:$A$136,$A39,
RCCP!$C$8:$C$136,$B39
)+
(SUMIFS(RCCP!$IK$8:$IK$136,
RCCP!$A$8:$A$136,$A39,
RCCP!$C$8:$C$136,$B39)/4)</f>
        <v>2529</v>
      </c>
      <c r="CQ39" s="50">
        <f t="shared" si="152"/>
        <v>0.75456498388829218</v>
      </c>
      <c r="CR39" s="50">
        <f t="shared" si="95"/>
        <v>1</v>
      </c>
      <c r="CS39" s="42">
        <f>SUMIFS(RCCP!$II$8:$II$136,
RCCP!$A$8:$A$136,$A39,
RCCP!$C$8:$C$136,$B39
)+
(SUMIFS(RCCP!$IK$8:$IK$136,
RCCP!$A$8:$A$136,$A39,
RCCP!$C$8:$C$136,$B39)/4)</f>
        <v>2529</v>
      </c>
      <c r="CT39" s="249">
        <f>SUMIFS(RCCP!$II$8:$II$136,
RCCP!$A$8:$A$136,$A39,
RCCP!$C$8:$C$136,$B39
)+
(SUMIFS(RCCP!$IK$8:$IK$136,
RCCP!$A$8:$A$136,$A39,
RCCP!$C$8:$C$136,$B39)/4)</f>
        <v>2529</v>
      </c>
      <c r="CU39" s="50">
        <f t="shared" si="153"/>
        <v>0.91511072514112035</v>
      </c>
      <c r="CV39" s="50">
        <f t="shared" si="97"/>
        <v>1</v>
      </c>
      <c r="CW39" s="47">
        <f>SUMIFS(RCCP!$IN$8:$IN$136,
RCCP!$A$8:$A$136,$A39,
RCCP!$C$8:$C$136,$B39
)+
(SUMIFS(RCCP!$IT$8:$IT$136,
RCCP!$A$8:$A$136,$A39,
RCCP!$C$8:$C$136,$B39)/5)</f>
        <v>1266</v>
      </c>
      <c r="CX39" s="249">
        <f>SUMIFS(RCCP!$IN$8:$IN$136,
RCCP!$A$8:$A$136,$A39,
RCCP!$C$8:$C$136,$B39
)+
(SUMIFS(RCCP!$IT$8:$IT$136,
RCCP!$A$8:$A$136,$A39,
RCCP!$C$8:$C$136,$B39)/5)</f>
        <v>1266</v>
      </c>
      <c r="CY39" s="49">
        <f t="shared" si="154"/>
        <v>0.45809813287016937</v>
      </c>
      <c r="CZ39" s="50">
        <f t="shared" si="99"/>
        <v>0.5</v>
      </c>
      <c r="DA39" s="42">
        <f>SUMIFS(RCCP!$IO$8:$IO$136,
RCCP!$A$8:$A$136,$A39,
RCCP!$C$8:$C$136,$B39
)+
(SUMIFS(RCCP!$IT$8:$IT$136,
RCCP!$A$8:$A$136,$A39,
RCCP!$C$8:$C$136,$B39)/5)</f>
        <v>1266</v>
      </c>
      <c r="DB39" s="249">
        <f>SUMIFS(RCCP!$IO$8:$IO$136,
RCCP!$A$8:$A$136,$A39,
RCCP!$C$8:$C$136,$B39
)+
(SUMIFS(RCCP!$IT$8:$IT$136,
RCCP!$A$8:$A$136,$A39,
RCCP!$C$8:$C$136,$B39)/5)</f>
        <v>1266</v>
      </c>
      <c r="DC39" s="50">
        <f t="shared" si="155"/>
        <v>0.37773003938417471</v>
      </c>
      <c r="DD39" s="50">
        <f t="shared" si="101"/>
        <v>0.5</v>
      </c>
      <c r="DE39" s="42">
        <f>SUMIFS(RCCP!$IP$8:$IP$136,
RCCP!$A$8:$A$136,$A39,
RCCP!$C$8:$C$136,$B39
)+
(SUMIFS(RCCP!$IT$8:$IT$136,
RCCP!$A$8:$A$136,$A39,
RCCP!$C$8:$C$136,$B39)/5)</f>
        <v>1266</v>
      </c>
      <c r="DF39" s="249">
        <f>SUMIFS(RCCP!$IP$8:$IP$136,
RCCP!$A$8:$A$136,$A39,
RCCP!$C$8:$C$136,$B39
)+
(SUMIFS(RCCP!$IT$8:$IT$136,
RCCP!$A$8:$A$136,$A39,
RCCP!$C$8:$C$136,$B39)/5)</f>
        <v>1266</v>
      </c>
      <c r="DG39" s="50">
        <f t="shared" si="156"/>
        <v>0.37773003938417471</v>
      </c>
      <c r="DH39" s="50">
        <f t="shared" si="103"/>
        <v>0.5</v>
      </c>
      <c r="DI39" s="42">
        <f>SUMIFS(RCCP!$IQ$8:$IQ$136,
RCCP!$A$8:$A$136,$A39,
RCCP!$C$8:$C$136,$B39
)+
(SUMIFS(RCCP!$IT$8:$IT$136,
RCCP!$A$8:$A$136,$A39,
RCCP!$C$8:$C$136,$B39)/5)</f>
        <v>1266</v>
      </c>
      <c r="DJ39" s="249">
        <f>SUMIFS(RCCP!$IQ$8:$IQ$136,
RCCP!$A$8:$A$136,$A39,
RCCP!$C$8:$C$136,$B39
)+
(SUMIFS(RCCP!$IT$8:$IT$136,
RCCP!$A$8:$A$136,$A39,
RCCP!$C$8:$C$136,$B39)/5)</f>
        <v>1266</v>
      </c>
      <c r="DK39" s="50">
        <f t="shared" si="157"/>
        <v>0.37773003938417471</v>
      </c>
      <c r="DL39" s="50">
        <f t="shared" si="105"/>
        <v>0.5</v>
      </c>
      <c r="DM39" s="42">
        <f>SUMIFS(RCCP!$IR$8:$IR$136,
RCCP!$A$8:$A$136,$A39,
RCCP!$C$8:$C$136,$B39
)+
(SUMIFS(RCCP!$IT$8:$IT$136,
RCCP!$A$8:$A$136,$A39,
RCCP!$C$8:$C$136,$B39)/5)</f>
        <v>1266</v>
      </c>
      <c r="DN39" s="249">
        <f>SUMIFS(RCCP!$IR$8:$IR$136,
RCCP!$A$8:$A$136,$A39,
RCCP!$C$8:$C$136,$B39
)+
(SUMIFS(RCCP!$IT$8:$IT$136,
RCCP!$A$8:$A$136,$A39,
RCCP!$C$8:$C$136,$B39)/5)</f>
        <v>1266</v>
      </c>
      <c r="DO39" s="50">
        <f t="shared" si="158"/>
        <v>0.37773003938417471</v>
      </c>
      <c r="DP39" s="50">
        <f t="shared" si="107"/>
        <v>0.5</v>
      </c>
      <c r="DQ39" s="47">
        <f>SUMIFS(RCCP!$IW$8:$IW$136,
RCCP!$A$8:$A$136,$A39,
RCCP!$C$8:$C$136,$B39
)+
(SUMIFS(RCCP!$JB$8:$JB$136,
RCCP!$A$8:$A$136,$A39,
RCCP!$C$8:$C$136,$B39)/4)</f>
        <v>1530</v>
      </c>
      <c r="DR39" s="249">
        <f>SUMIFS(RCCP!$IW$8:$IW$136,
RCCP!$A$8:$A$136,$A39,
RCCP!$C$8:$C$136,$B39
)+
(SUMIFS(RCCP!$JB$8:$JB$136,
RCCP!$A$8:$A$136,$A39,
RCCP!$C$8:$C$136,$B39)/4)</f>
        <v>1530</v>
      </c>
      <c r="DS39" s="49">
        <f t="shared" si="168"/>
        <v>0.55362570560138946</v>
      </c>
      <c r="DT39" s="50">
        <f t="shared" si="109"/>
        <v>1</v>
      </c>
      <c r="DU39" s="42">
        <f>SUMIFS(RCCP!$IX$8:$IX$136,
RCCP!$A$8:$A$136,$A39,
RCCP!$C$8:$C$136,$B39
)+
(SUMIFS(RCCP!$JB$8:$JB$136,
RCCP!$A$8:$A$136,$A39,
RCCP!$C$8:$C$136,$B39)/4)</f>
        <v>1530</v>
      </c>
      <c r="DV39" s="249">
        <f>SUMIFS(RCCP!$IX$8:$IX$136,
RCCP!$A$8:$A$136,$A39,
RCCP!$C$8:$C$136,$B39
)+
(SUMIFS(RCCP!$JB$8:$JB$136,
RCCP!$A$8:$A$136,$A39,
RCCP!$C$8:$C$136,$B39)/4)</f>
        <v>1530</v>
      </c>
      <c r="DW39" s="50">
        <f t="shared" si="169"/>
        <v>0.4564983888292159</v>
      </c>
      <c r="DX39" s="50">
        <f t="shared" si="111"/>
        <v>0.5</v>
      </c>
      <c r="DY39" s="42">
        <f>SUMIFS(RCCP!$IY$8:$IY$136,
RCCP!$A$8:$A$136,$A39,
RCCP!$C$8:$C$136,$B39
)+
(SUMIFS(RCCP!$JB$8:$JB$136,
RCCP!$A$8:$A$136,$A39,
RCCP!$C$8:$C$136,$B39)/4)</f>
        <v>1530</v>
      </c>
      <c r="DZ39" s="249">
        <f>SUMIFS(RCCP!$IY$8:$IY$136,
RCCP!$A$8:$A$136,$A39,
RCCP!$C$8:$C$136,$B39
)+
(SUMIFS(RCCP!$JB$8:$JB$136,
RCCP!$A$8:$A$136,$A39,
RCCP!$C$8:$C$136,$B39)/4)</f>
        <v>1530</v>
      </c>
      <c r="EA39" s="50">
        <f t="shared" si="170"/>
        <v>0.4564983888292159</v>
      </c>
      <c r="EB39" s="50">
        <f t="shared" si="113"/>
        <v>0.5</v>
      </c>
      <c r="EC39" s="42">
        <f>SUMIFS(RCCP!$IZ$8:$IZ$136,
RCCP!$A$8:$A$136,$A39,
RCCP!$C$8:$C$136,$B39
)+
(SUMIFS(RCCP!$JB$8:$JB$136,
RCCP!$A$8:$A$136,$A39,
RCCP!$C$8:$C$136,$B39)/4)</f>
        <v>1530</v>
      </c>
      <c r="ED39" s="249">
        <f>SUMIFS(RCCP!$IZ$8:$IZ$136,
RCCP!$A$8:$A$136,$A39,
RCCP!$C$8:$C$136,$B39
)+
(SUMIFS(RCCP!$JB$8:$JB$136,
RCCP!$A$8:$A$136,$A39,
RCCP!$C$8:$C$136,$B39)/4)</f>
        <v>1530</v>
      </c>
      <c r="EE39" s="50">
        <f t="shared" si="171"/>
        <v>0.4564983888292159</v>
      </c>
      <c r="EF39" s="50">
        <f t="shared" si="115"/>
        <v>0.5</v>
      </c>
      <c r="EG39" s="47">
        <f>SUMIFS(RCCP!$JE$8:$JE$136,
RCCP!$A$8:$A$136,$A39,
RCCP!$C$8:$C$136,$B39
)+
(SUMIFS(RCCP!$JJ$8:$JJ$136,
RCCP!$A$8:$A$136,$A39,
RCCP!$C$8:$C$136,$B39)/4)</f>
        <v>2250</v>
      </c>
      <c r="EH39" s="249">
        <f>SUMIFS(RCCP!$JE$8:$JE$136,
RCCP!$A$8:$A$136,$A39,
RCCP!$C$8:$C$136,$B39
)+
(SUMIFS(RCCP!$JJ$8:$JJ$136,
RCCP!$A$8:$A$136,$A39,
RCCP!$C$8:$C$136,$B39)/4)</f>
        <v>2250</v>
      </c>
      <c r="EI39" s="49">
        <f t="shared" si="172"/>
        <v>0.6713211600429646</v>
      </c>
      <c r="EJ39" s="50">
        <f t="shared" si="117"/>
        <v>1</v>
      </c>
      <c r="EK39" s="42">
        <f>SUMIFS(RCCP!$JF$8:$JF$136,
RCCP!$A$8:$A$136,$A39,
RCCP!$C$8:$C$136,$B39
)+
(SUMIFS(RCCP!$JJ$8:$JJ$136,
RCCP!$A$8:$A$136,$A39,
RCCP!$C$8:$C$136,$B39)/4)</f>
        <v>2250</v>
      </c>
      <c r="EL39" s="249">
        <f>SUMIFS(RCCP!$JF$8:$JF$136,
RCCP!$A$8:$A$136,$A39,
RCCP!$C$8:$C$136,$B39
)+
(SUMIFS(RCCP!$JJ$8:$JJ$136,
RCCP!$A$8:$A$136,$A39,
RCCP!$C$8:$C$136,$B39)/4)</f>
        <v>2250</v>
      </c>
      <c r="EM39" s="50">
        <f t="shared" si="173"/>
        <v>0.6713211600429646</v>
      </c>
      <c r="EN39" s="50">
        <f t="shared" si="119"/>
        <v>1</v>
      </c>
      <c r="EO39" s="42">
        <f>SUMIFS(RCCP!$JG$8:$JG$136,
RCCP!$A$8:$A$136,$A39,
RCCP!$C$8:$C$136,$B39
)+
(SUMIFS(RCCP!$JJ$8:$JJ$136,
RCCP!$A$8:$A$136,$A39,
RCCP!$C$8:$C$136,$B39)/4)</f>
        <v>2250</v>
      </c>
      <c r="EP39" s="249">
        <f>SUMIFS(RCCP!$JG$8:$JG$136,
RCCP!$A$8:$A$136,$A39,
RCCP!$C$8:$C$136,$B39
)+
(SUMIFS(RCCP!$JJ$8:$JJ$136,
RCCP!$A$8:$A$136,$A39,
RCCP!$C$8:$C$136,$B39)/4)</f>
        <v>2250</v>
      </c>
      <c r="EQ39" s="50">
        <f t="shared" si="174"/>
        <v>0.81415544941380813</v>
      </c>
      <c r="ER39" s="50">
        <f t="shared" si="121"/>
        <v>1</v>
      </c>
      <c r="ES39" s="42">
        <f>SUMIFS(RCCP!$JH$8:$JH$136,
RCCP!$A$8:$A$136,$A39,
RCCP!$C$8:$C$136,$B39
)+
(SUMIFS(RCCP!$JJ$8:$JJ$136,
RCCP!$A$8:$A$136,$A39,
RCCP!$C$8:$C$136,$B39)/4)</f>
        <v>2250</v>
      </c>
      <c r="ET39" s="249">
        <f>SUMIFS(RCCP!$JH$8:$JH$136,
RCCP!$A$8:$A$136,$A39,
RCCP!$C$8:$C$136,$B39
)+
(SUMIFS(RCCP!$JJ$8:$JJ$136,
RCCP!$A$8:$A$136,$A39,
RCCP!$C$8:$C$136,$B39)/4)</f>
        <v>2250</v>
      </c>
      <c r="EU39" s="50">
        <f t="shared" si="175"/>
        <v>0.6713211600429646</v>
      </c>
      <c r="EV39" s="50">
        <f t="shared" si="123"/>
        <v>1</v>
      </c>
    </row>
    <row r="40" spans="1:152" ht="20.149999999999999" customHeight="1" x14ac:dyDescent="0.35">
      <c r="A40" s="53">
        <v>878</v>
      </c>
      <c r="B40" s="54" t="s">
        <v>40</v>
      </c>
      <c r="C40" s="39" t="s">
        <v>43</v>
      </c>
      <c r="D40" s="39">
        <v>11</v>
      </c>
      <c r="E40" s="39">
        <v>5.7</v>
      </c>
      <c r="F40" s="39">
        <v>7</v>
      </c>
      <c r="G40" s="39">
        <v>3</v>
      </c>
      <c r="H40" s="40">
        <f t="shared" si="51"/>
        <v>1316.7</v>
      </c>
      <c r="I40" s="41">
        <f t="shared" si="52"/>
        <v>231</v>
      </c>
      <c r="J40" s="42">
        <f>SUMIFS('BLC Subcont'!$AE:$AE,'BLC Subcont'!$I:$I,L$10,'BLC Subcont'!$R:$R,"IV"&amp;$A40)</f>
        <v>1062</v>
      </c>
      <c r="K40" s="43">
        <f>SUMIFS('BLC Subcont'!$BG:$BG,'BLC Subcont'!$I:$I,L$10,'BLC Subcont'!$R:$R,"IV"&amp;$A40)</f>
        <v>0</v>
      </c>
      <c r="L40" s="50">
        <f t="shared" si="53"/>
        <v>0</v>
      </c>
      <c r="M40" s="42">
        <f>SUMIFS('BLC Subcont'!$AE:$AE,'BLC Subcont'!$I:$I,O$10,'BLC Subcont'!$R:$R,"IV"&amp;$A40)</f>
        <v>2298</v>
      </c>
      <c r="N40" s="43">
        <f>SUMIFS('BLC Subcont'!$BG:$BG,'BLC Subcont'!$I:$I,O$10,'BLC Subcont'!$R:$R,"IV"&amp;$A40)</f>
        <v>0</v>
      </c>
      <c r="O40" s="50">
        <f t="shared" si="54"/>
        <v>0</v>
      </c>
      <c r="P40" s="42">
        <f>SUMIFS('BLC Subcont'!$AE:$AE,'BLC Subcont'!$I:$I,R$10,'BLC Subcont'!$R:$R,"IV"&amp;$A40)</f>
        <v>4638</v>
      </c>
      <c r="Q40" s="43">
        <f>SUMIFS('BLC Subcont'!$BG:$BG,'BLC Subcont'!$I:$I,R$10,'BLC Subcont'!$R:$R,"IV"&amp;$A40)</f>
        <v>1266</v>
      </c>
      <c r="R40" s="50">
        <f t="shared" si="55"/>
        <v>0</v>
      </c>
      <c r="S40" s="42">
        <f>SUMIFS('BLC Subcont'!$AE:$AE,'BLC Subcont'!$I:$I,U$10,'BLC Subcont'!$R:$R,"IV"&amp;$A40)</f>
        <v>0</v>
      </c>
      <c r="T40" s="43">
        <f>SUMIFS('BLC Subcont'!$BG:$BG,'BLC Subcont'!$I:$I,U$10,'BLC Subcont'!$R:$R,"IV"&amp;$A40)</f>
        <v>0</v>
      </c>
      <c r="U40" s="50">
        <f t="shared" si="56"/>
        <v>0</v>
      </c>
      <c r="V40" s="47">
        <f t="shared" si="124"/>
        <v>7998</v>
      </c>
      <c r="W40" s="51">
        <f t="shared" si="57"/>
        <v>1266</v>
      </c>
      <c r="X40" s="52">
        <f t="shared" si="58"/>
        <v>0.96149464570517196</v>
      </c>
      <c r="Y40" s="52">
        <f t="shared" si="59"/>
        <v>1</v>
      </c>
      <c r="Z40" s="47">
        <f>SUMIFS('BLC Subcont'!$AE:$AE,'BLC Subcont'!$I:$I,AB$10,'BLC Subcont'!$R:$R,"IV"&amp;$A40)</f>
        <v>2580</v>
      </c>
      <c r="AA40" s="249">
        <f>SUMIFS('BLC Subcont'!$BG:$BG,'BLC Subcont'!$I:$I,AB$10,'BLC Subcont'!$R:$R,"IV"&amp;$A40)</f>
        <v>2580</v>
      </c>
      <c r="AB40" s="49">
        <f t="shared" si="60"/>
        <v>1.9594440647072224</v>
      </c>
      <c r="AC40" s="49">
        <f t="shared" si="61"/>
        <v>2</v>
      </c>
      <c r="AD40" s="42">
        <f>SUMIFS('BLC Subcont'!$AE:$AE,'BLC Subcont'!$I:$I,AF$10,'BLC Subcont'!$R:$R,"IV"&amp;$A40)</f>
        <v>0</v>
      </c>
      <c r="AE40" s="249">
        <f>SUMIFS('BLC Subcont'!$BG:$BG,'BLC Subcont'!$I:$I,AF$10,'BLC Subcont'!$R:$R,"IV"&amp;$A40)</f>
        <v>0</v>
      </c>
      <c r="AF40" s="50">
        <f t="shared" si="62"/>
        <v>0</v>
      </c>
      <c r="AG40" s="49">
        <f t="shared" si="63"/>
        <v>0</v>
      </c>
      <c r="AH40" s="42">
        <f>SUMIFS('BLC Subcont'!$AE:$AE,'BLC Subcont'!$I:$I,AJ$10,'BLC Subcont'!$R:$R,"IV"&amp;$A40)</f>
        <v>1008</v>
      </c>
      <c r="AI40" s="249">
        <f>SUMIFS('BLC Subcont'!$BG:$BG,'BLC Subcont'!$I:$I,AJ$10,'BLC Subcont'!$R:$R,"IV"&amp;$A40)</f>
        <v>1008</v>
      </c>
      <c r="AJ40" s="50">
        <f t="shared" si="64"/>
        <v>0.76555023923444976</v>
      </c>
      <c r="AK40" s="49">
        <f t="shared" si="65"/>
        <v>1</v>
      </c>
      <c r="AL40" s="42">
        <f>SUMIFS('BLC Subcont'!$AE:$AE,'BLC Subcont'!$I:$I,AN$10,'BLC Subcont'!$R:$R,"IV"&amp;$A40)</f>
        <v>0</v>
      </c>
      <c r="AM40" s="249">
        <f>SUMIFS('BLC Subcont'!$BG:$BG,'BLC Subcont'!$I:$I,AN$10,'BLC Subcont'!$R:$R,"IV"&amp;$A40)</f>
        <v>0</v>
      </c>
      <c r="AN40" s="50">
        <f t="shared" si="66"/>
        <v>0</v>
      </c>
      <c r="AO40" s="49">
        <f t="shared" si="67"/>
        <v>0</v>
      </c>
      <c r="AP40" s="42">
        <f>SUMIFS('BLC Subcont'!$AE:$AE,'BLC Subcont'!$I:$I,AR$10,'BLC Subcont'!$R:$R,"IV"&amp;$A40)</f>
        <v>0</v>
      </c>
      <c r="AQ40" s="249">
        <f>SUMIFS('BLC Subcont'!$BG:$BG,'BLC Subcont'!$I:$I,AR$10,'BLC Subcont'!$R:$R,"IV"&amp;$A40)</f>
        <v>0</v>
      </c>
      <c r="AR40" s="50">
        <f t="shared" si="68"/>
        <v>0</v>
      </c>
      <c r="AS40" s="49">
        <f t="shared" si="69"/>
        <v>0</v>
      </c>
      <c r="AT40" s="42">
        <f>SUMIFS('BLC Subcont'!$AE:$AE,'BLC Subcont'!$I:$I,AV$10,'BLC Subcont'!$R:$R,"IV"&amp;$A40)</f>
        <v>0</v>
      </c>
      <c r="AU40" s="249">
        <f>SUMIFS('BLC Subcont'!$BG:$BG,'BLC Subcont'!$I:$I,AV$10,'BLC Subcont'!$R:$R,"IV"&amp;$A40)</f>
        <v>0</v>
      </c>
      <c r="AV40" s="50">
        <f t="shared" si="70"/>
        <v>0</v>
      </c>
      <c r="AW40" s="49">
        <f t="shared" si="71"/>
        <v>0</v>
      </c>
      <c r="AX40" s="42">
        <f>SUMIFS('BLC Subcont'!$AE:$AE,'BLC Subcont'!$I:$I,AZ$10,'BLC Subcont'!$R:$R,"IV"&amp;$A40)</f>
        <v>0</v>
      </c>
      <c r="AY40" s="48">
        <f>SUMIFS('BLC Subcont'!$BG:$BG,'BLC Subcont'!$I:$I,AZ$10,'BLC Subcont'!$R:$R,"IV"&amp;$A40)</f>
        <v>0</v>
      </c>
      <c r="AZ40" s="50">
        <f t="shared" si="72"/>
        <v>0</v>
      </c>
      <c r="BA40" s="49">
        <f t="shared" si="73"/>
        <v>0</v>
      </c>
      <c r="BB40" s="42">
        <f>SUMIFS('BLC Subcont'!$AE:$AE,'BLC Subcont'!$I:$I,BD$10,'BLC Subcont'!$R:$R,"IV"&amp;$A40)</f>
        <v>0</v>
      </c>
      <c r="BC40" s="48">
        <f>SUMIFS('BLC Subcont'!$BG:$BG,'BLC Subcont'!$I:$I,BD$10,'BLC Subcont'!$R:$R,"IV"&amp;$A40)</f>
        <v>0</v>
      </c>
      <c r="BD40" s="50">
        <f t="shared" si="74"/>
        <v>0</v>
      </c>
      <c r="BE40" s="50">
        <f t="shared" si="75"/>
        <v>0</v>
      </c>
      <c r="BI40" s="42">
        <f t="shared" si="125"/>
        <v>414</v>
      </c>
      <c r="BJ40" s="249">
        <f t="shared" si="126"/>
        <v>414</v>
      </c>
      <c r="BK40" s="50">
        <f t="shared" si="76"/>
        <v>0.31442241968557755</v>
      </c>
      <c r="BL40" s="49">
        <f t="shared" si="77"/>
        <v>0.5</v>
      </c>
      <c r="BM40" s="42">
        <f t="shared" si="78"/>
        <v>414</v>
      </c>
      <c r="BN40" s="249">
        <f t="shared" si="79"/>
        <v>414</v>
      </c>
      <c r="BO40" s="50">
        <f t="shared" si="80"/>
        <v>0.31442241968557755</v>
      </c>
      <c r="BP40" s="50">
        <f t="shared" si="81"/>
        <v>0.5</v>
      </c>
      <c r="BQ40" s="42">
        <f>SUMIFS(RCCP!$HX$8:$HX$136,
RCCP!$A$8:$A$136,$A40,
RCCP!$C$8:$C$136,$B40
)+
(SUMIFS(RCCP!$IC$8:$IC$136,
RCCP!$A$8:$A$136,$A40,
RCCP!$C$8:$C$136,$B40)/4)</f>
        <v>414</v>
      </c>
      <c r="BR40" s="48">
        <f>SUMIFS(RCCP!$HX$8:$HX$136,
RCCP!$A$8:$A$136,$A40,
RCCP!$C$8:$C$136,$B40
)+
(SUMIFS(RCCP!$IC$8:$IC$136,
RCCP!$A$8:$A$136,$A40,
RCCP!$C$8:$C$136,$B40)/4)</f>
        <v>414</v>
      </c>
      <c r="BS40" s="49">
        <f t="shared" si="167"/>
        <v>0.31442241968557755</v>
      </c>
      <c r="BT40" s="50">
        <f t="shared" si="83"/>
        <v>0.5</v>
      </c>
      <c r="BU40" s="47">
        <f>SUMIFS(RCCP!$HY$8:$HY$136,
RCCP!$A$8:$A$136,$A40,
RCCP!$C$8:$C$136,$B40
)+
(SUMIFS(RCCP!$IC$8:$IC$136,
RCCP!$A$8:$A$136,$A40,
RCCP!$C$8:$C$136,$B40)/4)</f>
        <v>414</v>
      </c>
      <c r="BV40" s="48">
        <f>SUMIFS(RCCP!$HY$8:$HY$136,
RCCP!$A$8:$A$136,$A40,
RCCP!$C$8:$C$136,$B40
)+
(SUMIFS(RCCP!$IC$8:$IC$136,
RCCP!$A$8:$A$136,$A40,
RCCP!$C$8:$C$136,$B40)/4)</f>
        <v>414</v>
      </c>
      <c r="BW40" s="50">
        <f t="shared" si="147"/>
        <v>0.31442241968557755</v>
      </c>
      <c r="BX40" s="50">
        <f t="shared" si="85"/>
        <v>0.5</v>
      </c>
      <c r="BY40" s="42">
        <f>SUMIFS(RCCP!$HZ$8:$HZ$136,
RCCP!$A$8:$A$136,$A40,
RCCP!$C$8:$C$136,$B40
)+
(SUMIFS(RCCP!$IC$8:$IC$136,
RCCP!$A$8:$A$136,$A40,
RCCP!$C$8:$C$136,$B40)/4)</f>
        <v>414</v>
      </c>
      <c r="BZ40" s="249">
        <f>SUMIFS(RCCP!$HZ$8:$HZ$136,
RCCP!$A$8:$A$136,$A40,
RCCP!$C$8:$C$136,$B40
)+
(SUMIFS(RCCP!$IC$8:$IC$136,
RCCP!$A$8:$A$136,$A40,
RCCP!$C$8:$C$136,$B40)/4)</f>
        <v>414</v>
      </c>
      <c r="CA40" s="50">
        <f t="shared" si="148"/>
        <v>0.31442241968557755</v>
      </c>
      <c r="CB40" s="50">
        <f t="shared" si="87"/>
        <v>0.5</v>
      </c>
      <c r="CC40" s="42">
        <f>SUMIFS(RCCP!$IA$8:$IA$136,
RCCP!$A$8:$A$136,$A40,
RCCP!$C$8:$C$136,$B40
)+
(SUMIFS(RCCP!$IC$8:$IC$136,
RCCP!$A$8:$A$136,$A40,
RCCP!$C$8:$C$136,$B40)/4)</f>
        <v>414</v>
      </c>
      <c r="CD40" s="249">
        <f>SUMIFS(RCCP!$IA$8:$IA$136,
RCCP!$A$8:$A$136,$A40,
RCCP!$C$8:$C$136,$B40
)+
(SUMIFS(RCCP!$IC$8:$IC$136,
RCCP!$A$8:$A$136,$A40,
RCCP!$C$8:$C$136,$B40)/4)</f>
        <v>414</v>
      </c>
      <c r="CE40" s="50">
        <f t="shared" si="149"/>
        <v>0.31442241968557755</v>
      </c>
      <c r="CF40" s="50">
        <f t="shared" si="89"/>
        <v>0.5</v>
      </c>
      <c r="CG40" s="47">
        <f>SUMIFS(RCCP!$IF$8:$IF$136,
RCCP!$A$8:$A$136,$A40,
RCCP!$C$8:$C$136,$B40
)+
(SUMIFS(RCCP!$IK$8:$IK$136,
RCCP!$A$8:$A$136,$A40,
RCCP!$C$8:$C$136,$B40)/4)</f>
        <v>2529</v>
      </c>
      <c r="CH40" s="249">
        <f>SUMIFS(RCCP!$IF$8:$IF$136,
RCCP!$A$8:$A$136,$A40,
RCCP!$C$8:$C$136,$B40
)+
(SUMIFS(RCCP!$IK$8:$IK$136,
RCCP!$A$8:$A$136,$A40,
RCCP!$C$8:$C$136,$B40)/4)</f>
        <v>2529</v>
      </c>
      <c r="CI40" s="49">
        <f t="shared" si="150"/>
        <v>1.920710868079289</v>
      </c>
      <c r="CJ40" s="50">
        <f t="shared" si="91"/>
        <v>2</v>
      </c>
      <c r="CK40" s="42">
        <f>SUMIFS(RCCP!$IG$8:$IG$136,
RCCP!$A$8:$A$136,$A40,
RCCP!$C$8:$C$136,$B40
)+
(SUMIFS(RCCP!$IK$8:$IK$136,
RCCP!$A$8:$A$136,$A40,
RCCP!$C$8:$C$136,$B40)/4)</f>
        <v>2529</v>
      </c>
      <c r="CL40" s="249">
        <f>SUMIFS(RCCP!$IG$8:$IG$136,
RCCP!$A$8:$A$136,$A40,
RCCP!$C$8:$C$136,$B40
)+
(SUMIFS(RCCP!$IK$8:$IK$136,
RCCP!$A$8:$A$136,$A40,
RCCP!$C$8:$C$136,$B40)/4)</f>
        <v>2529</v>
      </c>
      <c r="CM40" s="50">
        <f t="shared" si="151"/>
        <v>1.920710868079289</v>
      </c>
      <c r="CN40" s="50">
        <f t="shared" si="93"/>
        <v>2</v>
      </c>
      <c r="CO40" s="42">
        <f>SUMIFS(RCCP!$IH$8:$IH$136,
RCCP!$A$8:$A$136,$A40,
RCCP!$C$8:$C$136,$B40
)+
(SUMIFS(RCCP!$IK$8:$IK$136,
RCCP!$A$8:$A$136,$A40,
RCCP!$C$8:$C$136,$B40)/4)</f>
        <v>2529</v>
      </c>
      <c r="CP40" s="249">
        <f>SUMIFS(RCCP!$IH$8:$IH$136,
RCCP!$A$8:$A$136,$A40,
RCCP!$C$8:$C$136,$B40
)+
(SUMIFS(RCCP!$IK$8:$IK$136,
RCCP!$A$8:$A$136,$A40,
RCCP!$C$8:$C$136,$B40)/4)</f>
        <v>2529</v>
      </c>
      <c r="CQ40" s="50">
        <f t="shared" si="152"/>
        <v>1.920710868079289</v>
      </c>
      <c r="CR40" s="50">
        <f t="shared" si="95"/>
        <v>2</v>
      </c>
      <c r="CS40" s="42">
        <f>SUMIFS(RCCP!$II$8:$II$136,
RCCP!$A$8:$A$136,$A40,
RCCP!$C$8:$C$136,$B40
)+
(SUMIFS(RCCP!$IK$8:$IK$136,
RCCP!$A$8:$A$136,$A40,
RCCP!$C$8:$C$136,$B40)/4)</f>
        <v>2529</v>
      </c>
      <c r="CT40" s="249">
        <f>SUMIFS(RCCP!$II$8:$II$136,
RCCP!$A$8:$A$136,$A40,
RCCP!$C$8:$C$136,$B40
)+
(SUMIFS(RCCP!$IK$8:$IK$136,
RCCP!$A$8:$A$136,$A40,
RCCP!$C$8:$C$136,$B40)/4)</f>
        <v>2529</v>
      </c>
      <c r="CU40" s="50">
        <f t="shared" si="153"/>
        <v>2.3293727549046697</v>
      </c>
      <c r="CV40" s="50">
        <f t="shared" si="97"/>
        <v>2.5</v>
      </c>
      <c r="CW40" s="47">
        <f>SUMIFS(RCCP!$IN$8:$IN$136,
RCCP!$A$8:$A$136,$A40,
RCCP!$C$8:$C$136,$B40
)+
(SUMIFS(RCCP!$IT$8:$IT$136,
RCCP!$A$8:$A$136,$A40,
RCCP!$C$8:$C$136,$B40)/5)</f>
        <v>1266</v>
      </c>
      <c r="CX40" s="249">
        <f>SUMIFS(RCCP!$IN$8:$IN$136,
RCCP!$A$8:$A$136,$A40,
RCCP!$C$8:$C$136,$B40
)+
(SUMIFS(RCCP!$IT$8:$IT$136,
RCCP!$A$8:$A$136,$A40,
RCCP!$C$8:$C$136,$B40)/5)</f>
        <v>1266</v>
      </c>
      <c r="CY40" s="49">
        <f t="shared" si="154"/>
        <v>1.1660679745786129</v>
      </c>
      <c r="CZ40" s="50">
        <f t="shared" si="99"/>
        <v>1.5</v>
      </c>
      <c r="DA40" s="42">
        <f>SUMIFS(RCCP!$IO$8:$IO$136,
RCCP!$A$8:$A$136,$A40,
RCCP!$C$8:$C$136,$B40
)+
(SUMIFS(RCCP!$IT$8:$IT$136,
RCCP!$A$8:$A$136,$A40,
RCCP!$C$8:$C$136,$B40)/5)</f>
        <v>1266</v>
      </c>
      <c r="DB40" s="249">
        <f>SUMIFS(RCCP!$IO$8:$IO$136,
RCCP!$A$8:$A$136,$A40,
RCCP!$C$8:$C$136,$B40
)+
(SUMIFS(RCCP!$IT$8:$IT$136,
RCCP!$A$8:$A$136,$A40,
RCCP!$C$8:$C$136,$B40)/5)</f>
        <v>1266</v>
      </c>
      <c r="DC40" s="50">
        <f t="shared" si="155"/>
        <v>0.96149464570517196</v>
      </c>
      <c r="DD40" s="50">
        <f t="shared" si="101"/>
        <v>1</v>
      </c>
      <c r="DE40" s="42">
        <f>SUMIFS(RCCP!$IP$8:$IP$136,
RCCP!$A$8:$A$136,$A40,
RCCP!$C$8:$C$136,$B40
)+
(SUMIFS(RCCP!$IT$8:$IT$136,
RCCP!$A$8:$A$136,$A40,
RCCP!$C$8:$C$136,$B40)/5)</f>
        <v>1266</v>
      </c>
      <c r="DF40" s="249">
        <f>SUMIFS(RCCP!$IP$8:$IP$136,
RCCP!$A$8:$A$136,$A40,
RCCP!$C$8:$C$136,$B40
)+
(SUMIFS(RCCP!$IT$8:$IT$136,
RCCP!$A$8:$A$136,$A40,
RCCP!$C$8:$C$136,$B40)/5)</f>
        <v>1266</v>
      </c>
      <c r="DG40" s="50">
        <f t="shared" si="156"/>
        <v>0.96149464570517196</v>
      </c>
      <c r="DH40" s="50">
        <f t="shared" si="103"/>
        <v>1</v>
      </c>
      <c r="DI40" s="42">
        <f>SUMIFS(RCCP!$IQ$8:$IQ$136,
RCCP!$A$8:$A$136,$A40,
RCCP!$C$8:$C$136,$B40
)+
(SUMIFS(RCCP!$IT$8:$IT$136,
RCCP!$A$8:$A$136,$A40,
RCCP!$C$8:$C$136,$B40)/5)</f>
        <v>1266</v>
      </c>
      <c r="DJ40" s="249">
        <f>SUMIFS(RCCP!$IQ$8:$IQ$136,
RCCP!$A$8:$A$136,$A40,
RCCP!$C$8:$C$136,$B40
)+
(SUMIFS(RCCP!$IT$8:$IT$136,
RCCP!$A$8:$A$136,$A40,
RCCP!$C$8:$C$136,$B40)/5)</f>
        <v>1266</v>
      </c>
      <c r="DK40" s="50">
        <f t="shared" si="157"/>
        <v>0.96149464570517196</v>
      </c>
      <c r="DL40" s="50">
        <f t="shared" si="105"/>
        <v>1</v>
      </c>
      <c r="DM40" s="42">
        <f>SUMIFS(RCCP!$IR$8:$IR$136,
RCCP!$A$8:$A$136,$A40,
RCCP!$C$8:$C$136,$B40
)+
(SUMIFS(RCCP!$IT$8:$IT$136,
RCCP!$A$8:$A$136,$A40,
RCCP!$C$8:$C$136,$B40)/5)</f>
        <v>1266</v>
      </c>
      <c r="DN40" s="249">
        <f>SUMIFS(RCCP!$IR$8:$IR$136,
RCCP!$A$8:$A$136,$A40,
RCCP!$C$8:$C$136,$B40
)+
(SUMIFS(RCCP!$IT$8:$IT$136,
RCCP!$A$8:$A$136,$A40,
RCCP!$C$8:$C$136,$B40)/5)</f>
        <v>1266</v>
      </c>
      <c r="DO40" s="50">
        <f t="shared" si="158"/>
        <v>0.96149464570517196</v>
      </c>
      <c r="DP40" s="50">
        <f t="shared" si="107"/>
        <v>1</v>
      </c>
      <c r="DQ40" s="47">
        <f>SUMIFS(RCCP!$IW$8:$IW$136,
RCCP!$A$8:$A$136,$A40,
RCCP!$C$8:$C$136,$B40
)+
(SUMIFS(RCCP!$JB$8:$JB$136,
RCCP!$A$8:$A$136,$A40,
RCCP!$C$8:$C$136,$B40)/4)</f>
        <v>1530</v>
      </c>
      <c r="DR40" s="249">
        <f>SUMIFS(RCCP!$IW$8:$IW$136,
RCCP!$A$8:$A$136,$A40,
RCCP!$C$8:$C$136,$B40
)+
(SUMIFS(RCCP!$JB$8:$JB$136,
RCCP!$A$8:$A$136,$A40,
RCCP!$C$8:$C$136,$B40)/4)</f>
        <v>1530</v>
      </c>
      <c r="DS40" s="49">
        <f t="shared" si="168"/>
        <v>1.4092290688035369</v>
      </c>
      <c r="DT40" s="50">
        <f t="shared" si="109"/>
        <v>1.5</v>
      </c>
      <c r="DU40" s="42">
        <f>SUMIFS(RCCP!$IX$8:$IX$136,
RCCP!$A$8:$A$136,$A40,
RCCP!$C$8:$C$136,$B40
)+
(SUMIFS(RCCP!$JB$8:$JB$136,
RCCP!$A$8:$A$136,$A40,
RCCP!$C$8:$C$136,$B40)/4)</f>
        <v>1530</v>
      </c>
      <c r="DV40" s="249">
        <f>SUMIFS(RCCP!$IX$8:$IX$136,
RCCP!$A$8:$A$136,$A40,
RCCP!$C$8:$C$136,$B40
)+
(SUMIFS(RCCP!$JB$8:$JB$136,
RCCP!$A$8:$A$136,$A40,
RCCP!$C$8:$C$136,$B40)/4)</f>
        <v>1530</v>
      </c>
      <c r="DW40" s="50">
        <f t="shared" si="169"/>
        <v>1.1619958988380041</v>
      </c>
      <c r="DX40" s="50">
        <f t="shared" si="111"/>
        <v>1.5</v>
      </c>
      <c r="DY40" s="42">
        <f>SUMIFS(RCCP!$IY$8:$IY$136,
RCCP!$A$8:$A$136,$A40,
RCCP!$C$8:$C$136,$B40
)+
(SUMIFS(RCCP!$JB$8:$JB$136,
RCCP!$A$8:$A$136,$A40,
RCCP!$C$8:$C$136,$B40)/4)</f>
        <v>1530</v>
      </c>
      <c r="DZ40" s="249">
        <f>SUMIFS(RCCP!$IY$8:$IY$136,
RCCP!$A$8:$A$136,$A40,
RCCP!$C$8:$C$136,$B40
)+
(SUMIFS(RCCP!$JB$8:$JB$136,
RCCP!$A$8:$A$136,$A40,
RCCP!$C$8:$C$136,$B40)/4)</f>
        <v>1530</v>
      </c>
      <c r="EA40" s="50">
        <f t="shared" si="170"/>
        <v>1.1619958988380041</v>
      </c>
      <c r="EB40" s="50">
        <f t="shared" si="113"/>
        <v>1.5</v>
      </c>
      <c r="EC40" s="42">
        <f>SUMIFS(RCCP!$IZ$8:$IZ$136,
RCCP!$A$8:$A$136,$A40,
RCCP!$C$8:$C$136,$B40
)+
(SUMIFS(RCCP!$JB$8:$JB$136,
RCCP!$A$8:$A$136,$A40,
RCCP!$C$8:$C$136,$B40)/4)</f>
        <v>1530</v>
      </c>
      <c r="ED40" s="249">
        <f>SUMIFS(RCCP!$IZ$8:$IZ$136,
RCCP!$A$8:$A$136,$A40,
RCCP!$C$8:$C$136,$B40
)+
(SUMIFS(RCCP!$JB$8:$JB$136,
RCCP!$A$8:$A$136,$A40,
RCCP!$C$8:$C$136,$B40)/4)</f>
        <v>1530</v>
      </c>
      <c r="EE40" s="50">
        <f t="shared" si="171"/>
        <v>1.1619958988380041</v>
      </c>
      <c r="EF40" s="50">
        <f t="shared" si="115"/>
        <v>1.5</v>
      </c>
      <c r="EG40" s="47">
        <f>SUMIFS(RCCP!$JE$8:$JE$136,
RCCP!$A$8:$A$136,$A40,
RCCP!$C$8:$C$136,$B40
)+
(SUMIFS(RCCP!$JJ$8:$JJ$136,
RCCP!$A$8:$A$136,$A40,
RCCP!$C$8:$C$136,$B40)/4)</f>
        <v>2250</v>
      </c>
      <c r="EH40" s="249">
        <f>SUMIFS(RCCP!$JE$8:$JE$136,
RCCP!$A$8:$A$136,$A40,
RCCP!$C$8:$C$136,$B40
)+
(SUMIFS(RCCP!$JJ$8:$JJ$136,
RCCP!$A$8:$A$136,$A40,
RCCP!$C$8:$C$136,$B40)/4)</f>
        <v>2250</v>
      </c>
      <c r="EI40" s="49">
        <f t="shared" si="172"/>
        <v>1.7088174982911823</v>
      </c>
      <c r="EJ40" s="50">
        <f t="shared" si="117"/>
        <v>2</v>
      </c>
      <c r="EK40" s="42">
        <f>SUMIFS(RCCP!$JF$8:$JF$136,
RCCP!$A$8:$A$136,$A40,
RCCP!$C$8:$C$136,$B40
)+
(SUMIFS(RCCP!$JJ$8:$JJ$136,
RCCP!$A$8:$A$136,$A40,
RCCP!$C$8:$C$136,$B40)/4)</f>
        <v>2250</v>
      </c>
      <c r="EL40" s="249">
        <f>SUMIFS(RCCP!$JF$8:$JF$136,
RCCP!$A$8:$A$136,$A40,
RCCP!$C$8:$C$136,$B40
)+
(SUMIFS(RCCP!$JJ$8:$JJ$136,
RCCP!$A$8:$A$136,$A40,
RCCP!$C$8:$C$136,$B40)/4)</f>
        <v>2250</v>
      </c>
      <c r="EM40" s="50">
        <f t="shared" si="173"/>
        <v>1.7088174982911823</v>
      </c>
      <c r="EN40" s="50">
        <f t="shared" si="119"/>
        <v>2</v>
      </c>
      <c r="EO40" s="42">
        <f>SUMIFS(RCCP!$JG$8:$JG$136,
RCCP!$A$8:$A$136,$A40,
RCCP!$C$8:$C$136,$B40
)+
(SUMIFS(RCCP!$JJ$8:$JJ$136,
RCCP!$A$8:$A$136,$A40,
RCCP!$C$8:$C$136,$B40)/4)</f>
        <v>2250</v>
      </c>
      <c r="EP40" s="249">
        <f>SUMIFS(RCCP!$JG$8:$JG$136,
RCCP!$A$8:$A$136,$A40,
RCCP!$C$8:$C$136,$B40
)+
(SUMIFS(RCCP!$JJ$8:$JJ$136,
RCCP!$A$8:$A$136,$A40,
RCCP!$C$8:$C$136,$B40)/4)</f>
        <v>2250</v>
      </c>
      <c r="EQ40" s="50">
        <f t="shared" si="174"/>
        <v>2.0723956894169659</v>
      </c>
      <c r="ER40" s="50">
        <f t="shared" si="121"/>
        <v>2.5</v>
      </c>
      <c r="ES40" s="42">
        <f>SUMIFS(RCCP!$JH$8:$JH$136,
RCCP!$A$8:$A$136,$A40,
RCCP!$C$8:$C$136,$B40
)+
(SUMIFS(RCCP!$JJ$8:$JJ$136,
RCCP!$A$8:$A$136,$A40,
RCCP!$C$8:$C$136,$B40)/4)</f>
        <v>2250</v>
      </c>
      <c r="ET40" s="249">
        <f>SUMIFS(RCCP!$JH$8:$JH$136,
RCCP!$A$8:$A$136,$A40,
RCCP!$C$8:$C$136,$B40
)+
(SUMIFS(RCCP!$JJ$8:$JJ$136,
RCCP!$A$8:$A$136,$A40,
RCCP!$C$8:$C$136,$B40)/4)</f>
        <v>2250</v>
      </c>
      <c r="EU40" s="50">
        <f t="shared" si="175"/>
        <v>1.7088174982911823</v>
      </c>
      <c r="EV40" s="50">
        <f t="shared" si="123"/>
        <v>2</v>
      </c>
    </row>
    <row r="41" spans="1:152" ht="18.75" customHeight="1" x14ac:dyDescent="0.35">
      <c r="A41" s="53">
        <v>878</v>
      </c>
      <c r="B41" s="54" t="s">
        <v>40</v>
      </c>
      <c r="C41" s="39" t="s">
        <v>44</v>
      </c>
      <c r="D41" s="39">
        <v>42</v>
      </c>
      <c r="E41" s="39">
        <v>5.7</v>
      </c>
      <c r="F41" s="39">
        <v>7</v>
      </c>
      <c r="G41" s="39">
        <v>3</v>
      </c>
      <c r="H41" s="40">
        <f t="shared" si="51"/>
        <v>5027.3999999999996</v>
      </c>
      <c r="I41" s="41">
        <f t="shared" si="52"/>
        <v>881.99999999999989</v>
      </c>
      <c r="J41" s="42">
        <f>SUMIFS('BLC Subcont'!$AE:$AE,'BLC Subcont'!$I:$I,L$10,'BLC Subcont'!$R:$R,"IV"&amp;$A41)</f>
        <v>1062</v>
      </c>
      <c r="K41" s="43">
        <f>SUMIFS('BLC Subcont'!$BD:$BD,
'BLC Subcont'!$I:$I,L$10,
'BLC Subcont'!$R:$R,"IV"&amp;$A41)</f>
        <v>0</v>
      </c>
      <c r="L41" s="50">
        <f t="shared" si="53"/>
        <v>0</v>
      </c>
      <c r="M41" s="42">
        <f>SUMIFS('BLC Subcont'!$AE:$AE,'BLC Subcont'!$I:$I,O$10,'BLC Subcont'!$R:$R,"IV"&amp;$A41)</f>
        <v>2298</v>
      </c>
      <c r="N41" s="43">
        <f>SUMIFS('BLC Subcont'!$BD:$BD,
'BLC Subcont'!$I:$I,O$10,
'BLC Subcont'!$R:$R,"IV"&amp;$A41)</f>
        <v>0</v>
      </c>
      <c r="O41" s="50">
        <f t="shared" si="54"/>
        <v>0</v>
      </c>
      <c r="P41" s="42">
        <f>SUMIFS('BLC Subcont'!$AE:$AE,'BLC Subcont'!$I:$I,R$10,'BLC Subcont'!$R:$R,"IV"&amp;$A41)</f>
        <v>4638</v>
      </c>
      <c r="Q41" s="43">
        <f>SUMIFS('BLC Subcont'!$BD:$BD,
'BLC Subcont'!$I:$I,R$10,
'BLC Subcont'!$R:$R,"IV"&amp;$A41)</f>
        <v>2340</v>
      </c>
      <c r="R41" s="50">
        <f t="shared" si="55"/>
        <v>0</v>
      </c>
      <c r="S41" s="42">
        <f>SUMIFS('BLC Subcont'!$AE:$AE,'BLC Subcont'!$I:$I,U$10,'BLC Subcont'!$R:$R,"IV"&amp;$A41)</f>
        <v>0</v>
      </c>
      <c r="T41" s="43">
        <f>SUMIFS('BLC Subcont'!$BD:$BD,
'BLC Subcont'!$I:$I,U$10,
'BLC Subcont'!$R:$R,"IV"&amp;$A41)</f>
        <v>0</v>
      </c>
      <c r="U41" s="50">
        <f t="shared" si="56"/>
        <v>0</v>
      </c>
      <c r="V41" s="47">
        <f t="shared" si="124"/>
        <v>7998</v>
      </c>
      <c r="W41" s="51">
        <f t="shared" si="57"/>
        <v>2340</v>
      </c>
      <c r="X41" s="52">
        <f t="shared" si="58"/>
        <v>0.4654493376297888</v>
      </c>
      <c r="Y41" s="52">
        <f t="shared" si="59"/>
        <v>0.5</v>
      </c>
      <c r="Z41" s="47">
        <f>SUMIFS('BLC Subcont'!$AE:$AE,'BLC Subcont'!$I:$I,AB$10,'BLC Subcont'!$R:$R,"IV"&amp;$A41)</f>
        <v>2580</v>
      </c>
      <c r="AA41" s="249">
        <f>SUMIFS('BLC Subcont'!$BD:$BD,
'BLC Subcont'!$I:$I,AB$10,
'BLC Subcont'!$R:$R,"IV"&amp;$A41)</f>
        <v>2580</v>
      </c>
      <c r="AB41" s="49">
        <f t="shared" si="60"/>
        <v>0.513187731232844</v>
      </c>
      <c r="AC41" s="49">
        <f t="shared" si="61"/>
        <v>1</v>
      </c>
      <c r="AD41" s="42">
        <f>SUMIFS('BLC Subcont'!$AE:$AE,'BLC Subcont'!$I:$I,AF$10,'BLC Subcont'!$R:$R,"IV"&amp;$A41)</f>
        <v>0</v>
      </c>
      <c r="AE41" s="249">
        <f>SUMIFS('BLC Subcont'!$BD:$BD,
'BLC Subcont'!$I:$I,AF$10,
'BLC Subcont'!$R:$R,"IV"&amp;$A41)</f>
        <v>0</v>
      </c>
      <c r="AF41" s="50">
        <f t="shared" si="62"/>
        <v>0</v>
      </c>
      <c r="AG41" s="49">
        <f t="shared" si="63"/>
        <v>0</v>
      </c>
      <c r="AH41" s="42">
        <f>SUMIFS('BLC Subcont'!$AE:$AE,'BLC Subcont'!$I:$I,AJ$10,'BLC Subcont'!$R:$R,"IV"&amp;$A41)</f>
        <v>1008</v>
      </c>
      <c r="AI41" s="249">
        <f>SUMIFS('BLC Subcont'!$BD:$BD,
'BLC Subcont'!$I:$I,AJ$10,
'BLC Subcont'!$R:$R,"IV"&amp;$A41)</f>
        <v>1008</v>
      </c>
      <c r="AJ41" s="50">
        <f t="shared" si="64"/>
        <v>0.2005012531328321</v>
      </c>
      <c r="AK41" s="49">
        <f t="shared" si="65"/>
        <v>0.5</v>
      </c>
      <c r="AL41" s="42">
        <f>SUMIFS('BLC Subcont'!$AE:$AE,'BLC Subcont'!$I:$I,AN$10,'BLC Subcont'!$R:$R,"IV"&amp;$A41)</f>
        <v>0</v>
      </c>
      <c r="AM41" s="249">
        <f>SUMIFS('BLC Subcont'!$BD:$BD,
'BLC Subcont'!$I:$I,AN$10,
'BLC Subcont'!$R:$R,"IV"&amp;$A41)</f>
        <v>0</v>
      </c>
      <c r="AN41" s="50">
        <f t="shared" si="66"/>
        <v>0</v>
      </c>
      <c r="AO41" s="49">
        <f t="shared" si="67"/>
        <v>0</v>
      </c>
      <c r="AP41" s="42">
        <f>SUMIFS('BLC Subcont'!$AE:$AE,'BLC Subcont'!$I:$I,AR$10,'BLC Subcont'!$R:$R,"IV"&amp;$A41)</f>
        <v>0</v>
      </c>
      <c r="AQ41" s="249">
        <f>SUMIFS('BLC Subcont'!$BD:$BD,
'BLC Subcont'!$I:$I,AR$10,
'BLC Subcont'!$R:$R,"IV"&amp;$A41)</f>
        <v>0</v>
      </c>
      <c r="AR41" s="50">
        <f t="shared" si="68"/>
        <v>0</v>
      </c>
      <c r="AS41" s="49">
        <f t="shared" si="69"/>
        <v>0</v>
      </c>
      <c r="AT41" s="42">
        <f>SUMIFS('BLC Subcont'!$AE:$AE,'BLC Subcont'!$I:$I,AV$10,'BLC Subcont'!$R:$R,"IV"&amp;$A41)</f>
        <v>0</v>
      </c>
      <c r="AU41" s="249">
        <f>SUMIFS('BLC Subcont'!$BD:$BD,
'BLC Subcont'!$I:$I,AV$10,
'BLC Subcont'!$R:$R,"IV"&amp;$A41)</f>
        <v>0</v>
      </c>
      <c r="AV41" s="50">
        <f t="shared" si="70"/>
        <v>0</v>
      </c>
      <c r="AW41" s="49">
        <f t="shared" si="71"/>
        <v>0</v>
      </c>
      <c r="AX41" s="42">
        <f>SUMIFS('BLC Subcont'!$AE:$AE,'BLC Subcont'!$I:$I,AZ$10,'BLC Subcont'!$R:$R,"IV"&amp;$A41)</f>
        <v>0</v>
      </c>
      <c r="AY41" s="48">
        <f>SUMIFS('BLC Subcont'!$BD:$BD,
'BLC Subcont'!$I:$I,AZ$10,
'BLC Subcont'!$R:$R,"IV"&amp;$A41)</f>
        <v>0</v>
      </c>
      <c r="AZ41" s="50">
        <f t="shared" si="72"/>
        <v>0</v>
      </c>
      <c r="BA41" s="49">
        <f t="shared" si="73"/>
        <v>0</v>
      </c>
      <c r="BB41" s="42">
        <f>SUMIFS('BLC Subcont'!$AE:$AE,'BLC Subcont'!$I:$I,BD$10,'BLC Subcont'!$R:$R,"IV"&amp;$A41)</f>
        <v>0</v>
      </c>
      <c r="BC41" s="48">
        <f>SUMIFS('BLC Subcont'!$BD:$BD,
'BLC Subcont'!$I:$I,BD$10,
'BLC Subcont'!$R:$R,"IV"&amp;$A41)</f>
        <v>0</v>
      </c>
      <c r="BD41" s="50">
        <f t="shared" si="74"/>
        <v>0</v>
      </c>
      <c r="BE41" s="50">
        <f t="shared" si="75"/>
        <v>0</v>
      </c>
      <c r="BI41" s="42">
        <f t="shared" si="125"/>
        <v>414</v>
      </c>
      <c r="BJ41" s="249">
        <f t="shared" si="126"/>
        <v>414</v>
      </c>
      <c r="BK41" s="50">
        <f t="shared" si="76"/>
        <v>8.2348728965270318E-2</v>
      </c>
      <c r="BL41" s="49">
        <f t="shared" si="77"/>
        <v>0.5</v>
      </c>
      <c r="BM41" s="42">
        <f t="shared" si="78"/>
        <v>414</v>
      </c>
      <c r="BN41" s="249">
        <f t="shared" si="79"/>
        <v>414</v>
      </c>
      <c r="BO41" s="50">
        <f t="shared" si="80"/>
        <v>8.2348728965270318E-2</v>
      </c>
      <c r="BP41" s="50">
        <f t="shared" si="81"/>
        <v>0.5</v>
      </c>
      <c r="BQ41" s="42">
        <f>SUMIFS(RCCP!$HX$8:$HX$136,
RCCP!$A$8:$A$136,$A41,
RCCP!$C$8:$C$136,$B41
)+
(SUMIFS(RCCP!$IC$8:$IC$136,
RCCP!$A$8:$A$136,$A41,
RCCP!$C$8:$C$136,$B41)/4)</f>
        <v>414</v>
      </c>
      <c r="BR41" s="48">
        <f>SUMIFS(RCCP!$HX$8:$HX$136,
RCCP!$A$8:$A$136,$A41,
RCCP!$C$8:$C$136,$B41
)+
(SUMIFS(RCCP!$IC$8:$IC$136,
RCCP!$A$8:$A$136,$A41,
RCCP!$C$8:$C$136,$B41)/4)</f>
        <v>414</v>
      </c>
      <c r="BS41" s="49">
        <f t="shared" si="167"/>
        <v>8.2348728965270318E-2</v>
      </c>
      <c r="BT41" s="50">
        <f t="shared" si="83"/>
        <v>0.5</v>
      </c>
      <c r="BU41" s="47">
        <f>SUMIFS(RCCP!$HY$8:$HY$136,
RCCP!$A$8:$A$136,$A41,
RCCP!$C$8:$C$136,$B41
)+
(SUMIFS(RCCP!$IC$8:$IC$136,
RCCP!$A$8:$A$136,$A41,
RCCP!$C$8:$C$136,$B41)/4)</f>
        <v>414</v>
      </c>
      <c r="BV41" s="48">
        <f>SUMIFS(RCCP!$HY$8:$HY$136,
RCCP!$A$8:$A$136,$A41,
RCCP!$C$8:$C$136,$B41
)+
(SUMIFS(RCCP!$IC$8:$IC$136,
RCCP!$A$8:$A$136,$A41,
RCCP!$C$8:$C$136,$B41)/4)</f>
        <v>414</v>
      </c>
      <c r="BW41" s="50">
        <f t="shared" si="147"/>
        <v>8.2348728965270318E-2</v>
      </c>
      <c r="BX41" s="50">
        <f t="shared" si="85"/>
        <v>0.5</v>
      </c>
      <c r="BY41" s="42">
        <f>SUMIFS(RCCP!$HZ$8:$HZ$136,
RCCP!$A$8:$A$136,$A41,
RCCP!$C$8:$C$136,$B41
)+
(SUMIFS(RCCP!$IC$8:$IC$136,
RCCP!$A$8:$A$136,$A41,
RCCP!$C$8:$C$136,$B41)/4)</f>
        <v>414</v>
      </c>
      <c r="BZ41" s="249">
        <f>SUMIFS(RCCP!$HZ$8:$HZ$136,
RCCP!$A$8:$A$136,$A41,
RCCP!$C$8:$C$136,$B41
)+
(SUMIFS(RCCP!$IC$8:$IC$136,
RCCP!$A$8:$A$136,$A41,
RCCP!$C$8:$C$136,$B41)/4)</f>
        <v>414</v>
      </c>
      <c r="CA41" s="50">
        <f t="shared" si="148"/>
        <v>8.2348728965270318E-2</v>
      </c>
      <c r="CB41" s="50">
        <f t="shared" si="87"/>
        <v>0.5</v>
      </c>
      <c r="CC41" s="42">
        <f>SUMIFS(RCCP!$IA$8:$IA$136,
RCCP!$A$8:$A$136,$A41,
RCCP!$C$8:$C$136,$B41
)+
(SUMIFS(RCCP!$IC$8:$IC$136,
RCCP!$A$8:$A$136,$A41,
RCCP!$C$8:$C$136,$B41)/4)</f>
        <v>414</v>
      </c>
      <c r="CD41" s="249">
        <f>SUMIFS(RCCP!$IA$8:$IA$136,
RCCP!$A$8:$A$136,$A41,
RCCP!$C$8:$C$136,$B41
)+
(SUMIFS(RCCP!$IC$8:$IC$136,
RCCP!$A$8:$A$136,$A41,
RCCP!$C$8:$C$136,$B41)/4)</f>
        <v>414</v>
      </c>
      <c r="CE41" s="50">
        <f t="shared" si="149"/>
        <v>8.2348728965270318E-2</v>
      </c>
      <c r="CF41" s="50">
        <f t="shared" si="89"/>
        <v>0.5</v>
      </c>
      <c r="CG41" s="47">
        <f>SUMIFS(RCCP!$IF$8:$IF$136,
RCCP!$A$8:$A$136,$A41,
RCCP!$C$8:$C$136,$B41
)+
(SUMIFS(RCCP!$IK$8:$IK$136,
RCCP!$A$8:$A$136,$A41,
RCCP!$C$8:$C$136,$B41)/4)</f>
        <v>2529</v>
      </c>
      <c r="CH41" s="249">
        <f>SUMIFS(RCCP!$IF$8:$IF$136,
RCCP!$A$8:$A$136,$A41,
RCCP!$C$8:$C$136,$B41
)+
(SUMIFS(RCCP!$IK$8:$IK$136,
RCCP!$A$8:$A$136,$A41,
RCCP!$C$8:$C$136,$B41)/4)</f>
        <v>2529</v>
      </c>
      <c r="CI41" s="49">
        <f t="shared" si="150"/>
        <v>0.50304332259219486</v>
      </c>
      <c r="CJ41" s="50">
        <f t="shared" si="91"/>
        <v>1</v>
      </c>
      <c r="CK41" s="42">
        <f>SUMIFS(RCCP!$IG$8:$IG$136,
RCCP!$A$8:$A$136,$A41,
RCCP!$C$8:$C$136,$B41
)+
(SUMIFS(RCCP!$IK$8:$IK$136,
RCCP!$A$8:$A$136,$A41,
RCCP!$C$8:$C$136,$B41)/4)</f>
        <v>2529</v>
      </c>
      <c r="CL41" s="249">
        <f>SUMIFS(RCCP!$IG$8:$IG$136,
RCCP!$A$8:$A$136,$A41,
RCCP!$C$8:$C$136,$B41
)+
(SUMIFS(RCCP!$IK$8:$IK$136,
RCCP!$A$8:$A$136,$A41,
RCCP!$C$8:$C$136,$B41)/4)</f>
        <v>2529</v>
      </c>
      <c r="CM41" s="50">
        <f t="shared" si="151"/>
        <v>0.50304332259219486</v>
      </c>
      <c r="CN41" s="50">
        <f t="shared" si="93"/>
        <v>1</v>
      </c>
      <c r="CO41" s="42">
        <f>SUMIFS(RCCP!$IH$8:$IH$136,
RCCP!$A$8:$A$136,$A41,
RCCP!$C$8:$C$136,$B41
)+
(SUMIFS(RCCP!$IK$8:$IK$136,
RCCP!$A$8:$A$136,$A41,
RCCP!$C$8:$C$136,$B41)/4)</f>
        <v>2529</v>
      </c>
      <c r="CP41" s="249">
        <f>SUMIFS(RCCP!$IH$8:$IH$136,
RCCP!$A$8:$A$136,$A41,
RCCP!$C$8:$C$136,$B41
)+
(SUMIFS(RCCP!$IK$8:$IK$136,
RCCP!$A$8:$A$136,$A41,
RCCP!$C$8:$C$136,$B41)/4)</f>
        <v>2529</v>
      </c>
      <c r="CQ41" s="50">
        <f t="shared" si="152"/>
        <v>0.50304332259219486</v>
      </c>
      <c r="CR41" s="50">
        <f t="shared" si="95"/>
        <v>1</v>
      </c>
      <c r="CS41" s="42">
        <f>SUMIFS(RCCP!$II$8:$II$136,
RCCP!$A$8:$A$136,$A41,
RCCP!$C$8:$C$136,$B41
)+
(SUMIFS(RCCP!$IK$8:$IK$136,
RCCP!$A$8:$A$136,$A41,
RCCP!$C$8:$C$136,$B41)/4)</f>
        <v>2529</v>
      </c>
      <c r="CT41" s="249">
        <f>SUMIFS(RCCP!$II$8:$II$136,
RCCP!$A$8:$A$136,$A41,
RCCP!$C$8:$C$136,$B41
)+
(SUMIFS(RCCP!$IK$8:$IK$136,
RCCP!$A$8:$A$136,$A41,
RCCP!$C$8:$C$136,$B41)/4)</f>
        <v>2529</v>
      </c>
      <c r="CU41" s="50">
        <f t="shared" si="153"/>
        <v>0.6100738167607469</v>
      </c>
      <c r="CV41" s="50">
        <f t="shared" si="97"/>
        <v>1</v>
      </c>
      <c r="CW41" s="47">
        <f>SUMIFS(RCCP!$IN$8:$IN$136,
RCCP!$A$8:$A$136,$A41,
RCCP!$C$8:$C$136,$B41
)+
(SUMIFS(RCCP!$IT$8:$IT$136,
RCCP!$A$8:$A$136,$A41,
RCCP!$C$8:$C$136,$B41)/5)</f>
        <v>1266</v>
      </c>
      <c r="CX41" s="249">
        <f>SUMIFS(RCCP!$IN$8:$IN$136,
RCCP!$A$8:$A$136,$A41,
RCCP!$C$8:$C$136,$B41
)+
(SUMIFS(RCCP!$IT$8:$IT$136,
RCCP!$A$8:$A$136,$A41,
RCCP!$C$8:$C$136,$B41)/5)</f>
        <v>1266</v>
      </c>
      <c r="CY41" s="49">
        <f t="shared" si="154"/>
        <v>0.30539875524677956</v>
      </c>
      <c r="CZ41" s="50">
        <f t="shared" si="99"/>
        <v>0.5</v>
      </c>
      <c r="DA41" s="42">
        <f>SUMIFS(RCCP!$IO$8:$IO$136,
RCCP!$A$8:$A$136,$A41,
RCCP!$C$8:$C$136,$B41
)+
(SUMIFS(RCCP!$IT$8:$IT$136,
RCCP!$A$8:$A$136,$A41,
RCCP!$C$8:$C$136,$B41)/5)</f>
        <v>1266</v>
      </c>
      <c r="DB41" s="249">
        <f>SUMIFS(RCCP!$IO$8:$IO$136,
RCCP!$A$8:$A$136,$A41,
RCCP!$C$8:$C$136,$B41
)+
(SUMIFS(RCCP!$IT$8:$IT$136,
RCCP!$A$8:$A$136,$A41,
RCCP!$C$8:$C$136,$B41)/5)</f>
        <v>1266</v>
      </c>
      <c r="DC41" s="50">
        <f t="shared" si="155"/>
        <v>0.25182002625611649</v>
      </c>
      <c r="DD41" s="50">
        <f t="shared" si="101"/>
        <v>0.5</v>
      </c>
      <c r="DE41" s="42">
        <f>SUMIFS(RCCP!$IP$8:$IP$136,
RCCP!$A$8:$A$136,$A41,
RCCP!$C$8:$C$136,$B41
)+
(SUMIFS(RCCP!$IT$8:$IT$136,
RCCP!$A$8:$A$136,$A41,
RCCP!$C$8:$C$136,$B41)/5)</f>
        <v>1266</v>
      </c>
      <c r="DF41" s="249">
        <f>SUMIFS(RCCP!$IP$8:$IP$136,
RCCP!$A$8:$A$136,$A41,
RCCP!$C$8:$C$136,$B41
)+
(SUMIFS(RCCP!$IT$8:$IT$136,
RCCP!$A$8:$A$136,$A41,
RCCP!$C$8:$C$136,$B41)/5)</f>
        <v>1266</v>
      </c>
      <c r="DG41" s="50">
        <f t="shared" si="156"/>
        <v>0.25182002625611649</v>
      </c>
      <c r="DH41" s="50">
        <f t="shared" si="103"/>
        <v>0.5</v>
      </c>
      <c r="DI41" s="42">
        <f>SUMIFS(RCCP!$IQ$8:$IQ$136,
RCCP!$A$8:$A$136,$A41,
RCCP!$C$8:$C$136,$B41
)+
(SUMIFS(RCCP!$IT$8:$IT$136,
RCCP!$A$8:$A$136,$A41,
RCCP!$C$8:$C$136,$B41)/5)</f>
        <v>1266</v>
      </c>
      <c r="DJ41" s="249">
        <f>SUMIFS(RCCP!$IQ$8:$IQ$136,
RCCP!$A$8:$A$136,$A41,
RCCP!$C$8:$C$136,$B41
)+
(SUMIFS(RCCP!$IT$8:$IT$136,
RCCP!$A$8:$A$136,$A41,
RCCP!$C$8:$C$136,$B41)/5)</f>
        <v>1266</v>
      </c>
      <c r="DK41" s="50">
        <f t="shared" si="157"/>
        <v>0.25182002625611649</v>
      </c>
      <c r="DL41" s="50">
        <f t="shared" si="105"/>
        <v>0.5</v>
      </c>
      <c r="DM41" s="42">
        <f>SUMIFS(RCCP!$IR$8:$IR$136,
RCCP!$A$8:$A$136,$A41,
RCCP!$C$8:$C$136,$B41
)+
(SUMIFS(RCCP!$IT$8:$IT$136,
RCCP!$A$8:$A$136,$A41,
RCCP!$C$8:$C$136,$B41)/5)</f>
        <v>1266</v>
      </c>
      <c r="DN41" s="249">
        <f>SUMIFS(RCCP!$IR$8:$IR$136,
RCCP!$A$8:$A$136,$A41,
RCCP!$C$8:$C$136,$B41
)+
(SUMIFS(RCCP!$IT$8:$IT$136,
RCCP!$A$8:$A$136,$A41,
RCCP!$C$8:$C$136,$B41)/5)</f>
        <v>1266</v>
      </c>
      <c r="DO41" s="50">
        <f t="shared" si="158"/>
        <v>0.25182002625611649</v>
      </c>
      <c r="DP41" s="50">
        <f t="shared" si="107"/>
        <v>0.5</v>
      </c>
      <c r="DQ41" s="47">
        <f>SUMIFS(RCCP!$IW$8:$IW$136,
RCCP!$A$8:$A$136,$A41,
RCCP!$C$8:$C$136,$B41
)+
(SUMIFS(RCCP!$JB$8:$JB$136,
RCCP!$A$8:$A$136,$A41,
RCCP!$C$8:$C$136,$B41)/4)</f>
        <v>1530</v>
      </c>
      <c r="DR41" s="249">
        <f>SUMIFS(RCCP!$IW$8:$IW$136,
RCCP!$A$8:$A$136,$A41,
RCCP!$C$8:$C$136,$B41
)+
(SUMIFS(RCCP!$JB$8:$JB$136,
RCCP!$A$8:$A$136,$A41,
RCCP!$C$8:$C$136,$B41)/4)</f>
        <v>1530</v>
      </c>
      <c r="DS41" s="49">
        <f t="shared" si="168"/>
        <v>0.3690838037342597</v>
      </c>
      <c r="DT41" s="50">
        <f t="shared" si="109"/>
        <v>0.5</v>
      </c>
      <c r="DU41" s="42">
        <f>SUMIFS(RCCP!$IX$8:$IX$136,
RCCP!$A$8:$A$136,$A41,
RCCP!$C$8:$C$136,$B41
)+
(SUMIFS(RCCP!$JB$8:$JB$136,
RCCP!$A$8:$A$136,$A41,
RCCP!$C$8:$C$136,$B41)/4)</f>
        <v>1530</v>
      </c>
      <c r="DV41" s="249">
        <f>SUMIFS(RCCP!$IX$8:$IX$136,
RCCP!$A$8:$A$136,$A41,
RCCP!$C$8:$C$136,$B41
)+
(SUMIFS(RCCP!$JB$8:$JB$136,
RCCP!$A$8:$A$136,$A41,
RCCP!$C$8:$C$136,$B41)/4)</f>
        <v>1530</v>
      </c>
      <c r="DW41" s="50">
        <f t="shared" si="169"/>
        <v>0.30433225921947726</v>
      </c>
      <c r="DX41" s="50">
        <f t="shared" si="111"/>
        <v>0.5</v>
      </c>
      <c r="DY41" s="42">
        <f>SUMIFS(RCCP!$IY$8:$IY$136,
RCCP!$A$8:$A$136,$A41,
RCCP!$C$8:$C$136,$B41
)+
(SUMIFS(RCCP!$JB$8:$JB$136,
RCCP!$A$8:$A$136,$A41,
RCCP!$C$8:$C$136,$B41)/4)</f>
        <v>1530</v>
      </c>
      <c r="DZ41" s="249">
        <f>SUMIFS(RCCP!$IY$8:$IY$136,
RCCP!$A$8:$A$136,$A41,
RCCP!$C$8:$C$136,$B41
)+
(SUMIFS(RCCP!$JB$8:$JB$136,
RCCP!$A$8:$A$136,$A41,
RCCP!$C$8:$C$136,$B41)/4)</f>
        <v>1530</v>
      </c>
      <c r="EA41" s="50">
        <f t="shared" si="170"/>
        <v>0.30433225921947726</v>
      </c>
      <c r="EB41" s="50">
        <f t="shared" si="113"/>
        <v>0.5</v>
      </c>
      <c r="EC41" s="42">
        <f>SUMIFS(RCCP!$IZ$8:$IZ$136,
RCCP!$A$8:$A$136,$A41,
RCCP!$C$8:$C$136,$B41
)+
(SUMIFS(RCCP!$JB$8:$JB$136,
RCCP!$A$8:$A$136,$A41,
RCCP!$C$8:$C$136,$B41)/4)</f>
        <v>1530</v>
      </c>
      <c r="ED41" s="249">
        <f>SUMIFS(RCCP!$IZ$8:$IZ$136,
RCCP!$A$8:$A$136,$A41,
RCCP!$C$8:$C$136,$B41
)+
(SUMIFS(RCCP!$JB$8:$JB$136,
RCCP!$A$8:$A$136,$A41,
RCCP!$C$8:$C$136,$B41)/4)</f>
        <v>1530</v>
      </c>
      <c r="EE41" s="50">
        <f t="shared" si="171"/>
        <v>0.30433225921947726</v>
      </c>
      <c r="EF41" s="50">
        <f t="shared" si="115"/>
        <v>0.5</v>
      </c>
      <c r="EG41" s="47">
        <f>SUMIFS(RCCP!$JE$8:$JE$136,
RCCP!$A$8:$A$136,$A41,
RCCP!$C$8:$C$136,$B41
)+
(SUMIFS(RCCP!$JJ$8:$JJ$136,
RCCP!$A$8:$A$136,$A41,
RCCP!$C$8:$C$136,$B41)/4)</f>
        <v>2250</v>
      </c>
      <c r="EH41" s="249">
        <f>SUMIFS(RCCP!$JE$8:$JE$136,
RCCP!$A$8:$A$136,$A41,
RCCP!$C$8:$C$136,$B41
)+
(SUMIFS(RCCP!$JJ$8:$JJ$136,
RCCP!$A$8:$A$136,$A41,
RCCP!$C$8:$C$136,$B41)/4)</f>
        <v>2250</v>
      </c>
      <c r="EI41" s="49">
        <f t="shared" si="172"/>
        <v>0.44754744002864305</v>
      </c>
      <c r="EJ41" s="50">
        <f t="shared" si="117"/>
        <v>0.5</v>
      </c>
      <c r="EK41" s="42">
        <f>SUMIFS(RCCP!$JF$8:$JF$136,
RCCP!$A$8:$A$136,$A41,
RCCP!$C$8:$C$136,$B41
)+
(SUMIFS(RCCP!$JJ$8:$JJ$136,
RCCP!$A$8:$A$136,$A41,
RCCP!$C$8:$C$136,$B41)/4)</f>
        <v>2250</v>
      </c>
      <c r="EL41" s="249">
        <f>SUMIFS(RCCP!$JF$8:$JF$136,
RCCP!$A$8:$A$136,$A41,
RCCP!$C$8:$C$136,$B41
)+
(SUMIFS(RCCP!$JJ$8:$JJ$136,
RCCP!$A$8:$A$136,$A41,
RCCP!$C$8:$C$136,$B41)/4)</f>
        <v>2250</v>
      </c>
      <c r="EM41" s="50">
        <f t="shared" si="173"/>
        <v>0.44754744002864305</v>
      </c>
      <c r="EN41" s="50">
        <f t="shared" si="119"/>
        <v>0.5</v>
      </c>
      <c r="EO41" s="42">
        <f>SUMIFS(RCCP!$JG$8:$JG$136,
RCCP!$A$8:$A$136,$A41,
RCCP!$C$8:$C$136,$B41
)+
(SUMIFS(RCCP!$JJ$8:$JJ$136,
RCCP!$A$8:$A$136,$A41,
RCCP!$C$8:$C$136,$B41)/4)</f>
        <v>2250</v>
      </c>
      <c r="EP41" s="249">
        <f>SUMIFS(RCCP!$JG$8:$JG$136,
RCCP!$A$8:$A$136,$A41,
RCCP!$C$8:$C$136,$B41
)+
(SUMIFS(RCCP!$JJ$8:$JJ$136,
RCCP!$A$8:$A$136,$A41,
RCCP!$C$8:$C$136,$B41)/4)</f>
        <v>2250</v>
      </c>
      <c r="EQ41" s="50">
        <f t="shared" si="174"/>
        <v>0.54277029960920542</v>
      </c>
      <c r="ER41" s="50">
        <f t="shared" si="121"/>
        <v>1</v>
      </c>
      <c r="ES41" s="42">
        <f>SUMIFS(RCCP!$JH$8:$JH$136,
RCCP!$A$8:$A$136,$A41,
RCCP!$C$8:$C$136,$B41
)+
(SUMIFS(RCCP!$JJ$8:$JJ$136,
RCCP!$A$8:$A$136,$A41,
RCCP!$C$8:$C$136,$B41)/4)</f>
        <v>2250</v>
      </c>
      <c r="ET41" s="249">
        <f>SUMIFS(RCCP!$JH$8:$JH$136,
RCCP!$A$8:$A$136,$A41,
RCCP!$C$8:$C$136,$B41
)+
(SUMIFS(RCCP!$JJ$8:$JJ$136,
RCCP!$A$8:$A$136,$A41,
RCCP!$C$8:$C$136,$B41)/4)</f>
        <v>2250</v>
      </c>
      <c r="EU41" s="50">
        <f t="shared" si="175"/>
        <v>0.44754744002864305</v>
      </c>
      <c r="EV41" s="50">
        <f t="shared" si="123"/>
        <v>0.5</v>
      </c>
    </row>
    <row r="42" spans="1:152" ht="20.149999999999999" customHeight="1" x14ac:dyDescent="0.35">
      <c r="A42" s="38">
        <v>878</v>
      </c>
      <c r="B42" s="39" t="s">
        <v>45</v>
      </c>
      <c r="C42" s="39" t="s">
        <v>27</v>
      </c>
      <c r="D42" s="39">
        <v>143</v>
      </c>
      <c r="E42" s="39">
        <v>5.7</v>
      </c>
      <c r="F42" s="39">
        <v>7</v>
      </c>
      <c r="G42" s="39">
        <v>3</v>
      </c>
      <c r="H42" s="40">
        <f t="shared" si="51"/>
        <v>17117.099999999999</v>
      </c>
      <c r="I42" s="41">
        <f t="shared" si="52"/>
        <v>3002.9999999999995</v>
      </c>
      <c r="J42" s="42">
        <f>SUMIFS('BLC Subcont'!$AE:$AE,'BLC Subcont'!$I:$I,L$10,'BLC Subcont'!$R:$R,"PV"&amp;$A42)</f>
        <v>0</v>
      </c>
      <c r="K42" s="43">
        <f>SUMIFS('BLC Subcont'!$BF:$BF,'BLC Subcont'!$I:$I,L$10,'BLC Subcont'!$R:$R,"PV"&amp;$A42)</f>
        <v>0</v>
      </c>
      <c r="L42" s="50">
        <f t="shared" si="53"/>
        <v>0</v>
      </c>
      <c r="M42" s="42">
        <f>SUMIFS('BLC Subcont'!$AE:$AE,'BLC Subcont'!$I:$I,O$10,'BLC Subcont'!$R:$R,"PV"&amp;$A42)</f>
        <v>3564</v>
      </c>
      <c r="N42" s="43">
        <f>SUMIFS('BLC Subcont'!$BF:$BF,'BLC Subcont'!$I:$I,O$10,'BLC Subcont'!$R:$R,"PV"&amp;$A42)</f>
        <v>0</v>
      </c>
      <c r="O42" s="50">
        <f t="shared" si="54"/>
        <v>0</v>
      </c>
      <c r="P42" s="42">
        <f>SUMIFS('BLC Subcont'!$AE:$AE,'BLC Subcont'!$I:$I,R$10,'BLC Subcont'!$R:$R,"PV"&amp;$A42)</f>
        <v>4428</v>
      </c>
      <c r="Q42" s="43">
        <f>SUMIFS('BLC Subcont'!$BF:$BF,'BLC Subcont'!$I:$I,R$10,'BLC Subcont'!$R:$R,"PV"&amp;$A42)</f>
        <v>0</v>
      </c>
      <c r="R42" s="50">
        <f t="shared" si="55"/>
        <v>0</v>
      </c>
      <c r="S42" s="42">
        <f>SUMIFS('BLC Subcont'!$AE:$AE,'BLC Subcont'!$I:$I,U$10,'BLC Subcont'!$R:$R,"PV"&amp;$A42)</f>
        <v>2544</v>
      </c>
      <c r="T42" s="43">
        <f>SUMIFS('BLC Subcont'!$BF:$BF,'BLC Subcont'!$I:$I,U$10,'BLC Subcont'!$R:$R,"PV"&amp;$A42)</f>
        <v>2250</v>
      </c>
      <c r="U42" s="50">
        <f t="shared" si="56"/>
        <v>0.1314474998685525</v>
      </c>
      <c r="V42" s="47">
        <f t="shared" si="124"/>
        <v>10536</v>
      </c>
      <c r="W42" s="51">
        <f t="shared" si="57"/>
        <v>2250</v>
      </c>
      <c r="X42" s="52">
        <f t="shared" si="58"/>
        <v>0.1314474998685525</v>
      </c>
      <c r="Y42" s="52">
        <f t="shared" si="59"/>
        <v>0.5</v>
      </c>
      <c r="Z42" s="47">
        <f>SUMIFS('BLC Subcont'!$AE:$AE,'BLC Subcont'!$I:$I,AB$10,'BLC Subcont'!$R:$R,"PV"&amp;$A42)</f>
        <v>0</v>
      </c>
      <c r="AA42" s="249">
        <f>SUMIFS('BLC Subcont'!$BF:$BF,'BLC Subcont'!$I:$I,AB$10,'BLC Subcont'!$R:$R,"PV"&amp;$A42)</f>
        <v>0</v>
      </c>
      <c r="AB42" s="49">
        <f t="shared" si="60"/>
        <v>0</v>
      </c>
      <c r="AC42" s="49">
        <f t="shared" si="61"/>
        <v>0</v>
      </c>
      <c r="AD42" s="42">
        <f>SUMIFS('BLC Subcont'!$AE:$AE,'BLC Subcont'!$I:$I,AF$10,'BLC Subcont'!$R:$R,"PV"&amp;$A42)</f>
        <v>3870</v>
      </c>
      <c r="AE42" s="249">
        <f>SUMIFS('BLC Subcont'!$BF:$BF,'BLC Subcont'!$I:$I,AF$10,'BLC Subcont'!$R:$R,"PV"&amp;$A42)</f>
        <v>3870</v>
      </c>
      <c r="AF42" s="50">
        <f t="shared" si="62"/>
        <v>0.22608969977391033</v>
      </c>
      <c r="AG42" s="49">
        <f t="shared" si="63"/>
        <v>0.5</v>
      </c>
      <c r="AH42" s="42">
        <f>SUMIFS('BLC Subcont'!$AE:$AE,'BLC Subcont'!$I:$I,AJ$10,'BLC Subcont'!$R:$R,"PV"&amp;$A42)</f>
        <v>3348</v>
      </c>
      <c r="AI42" s="249">
        <f>SUMIFS('BLC Subcont'!$BF:$BF,'BLC Subcont'!$I:$I,AJ$10,'BLC Subcont'!$R:$R,"PV"&amp;$A42)</f>
        <v>3348</v>
      </c>
      <c r="AJ42" s="50">
        <f t="shared" si="64"/>
        <v>0.19559387980440612</v>
      </c>
      <c r="AK42" s="49">
        <f t="shared" si="65"/>
        <v>0.5</v>
      </c>
      <c r="AL42" s="42">
        <f>SUMIFS('BLC Subcont'!$AE:$AE,'BLC Subcont'!$I:$I,AN$10,'BLC Subcont'!$R:$R,"PV"&amp;$A42)</f>
        <v>0</v>
      </c>
      <c r="AM42" s="249">
        <f>SUMIFS('BLC Subcont'!$BF:$BF,'BLC Subcont'!$I:$I,AN$10,'BLC Subcont'!$R:$R,"PV"&amp;$A42)</f>
        <v>0</v>
      </c>
      <c r="AN42" s="50">
        <f t="shared" si="66"/>
        <v>0</v>
      </c>
      <c r="AO42" s="49">
        <f t="shared" si="67"/>
        <v>0</v>
      </c>
      <c r="AP42" s="42">
        <f>SUMIFS('BLC Subcont'!$AE:$AE,'BLC Subcont'!$I:$I,AR$10,'BLC Subcont'!$R:$R,"PV"&amp;$A42)</f>
        <v>0</v>
      </c>
      <c r="AQ42" s="249">
        <f>SUMIFS('BLC Subcont'!$BF:$BF,'BLC Subcont'!$I:$I,AR$10,'BLC Subcont'!$R:$R,"PV"&amp;$A42)</f>
        <v>0</v>
      </c>
      <c r="AR42" s="50">
        <f t="shared" si="68"/>
        <v>0</v>
      </c>
      <c r="AS42" s="49">
        <f t="shared" si="69"/>
        <v>0</v>
      </c>
      <c r="AT42" s="42">
        <f>SUMIFS('BLC Subcont'!$AE:$AE,'BLC Subcont'!$I:$I,AV$10,'BLC Subcont'!$R:$R,"PV"&amp;$A42)</f>
        <v>0</v>
      </c>
      <c r="AU42" s="249">
        <f>SUMIFS('BLC Subcont'!$BF:$BF,'BLC Subcont'!$I:$I,AV$10,'BLC Subcont'!$R:$R,"PV"&amp;$A42)</f>
        <v>0</v>
      </c>
      <c r="AV42" s="50">
        <f t="shared" si="70"/>
        <v>0</v>
      </c>
      <c r="AW42" s="49">
        <f t="shared" si="71"/>
        <v>0</v>
      </c>
      <c r="AX42" s="42">
        <f>SUMIFS('BLC Subcont'!$AE:$AE,'BLC Subcont'!$I:$I,AZ$10,'BLC Subcont'!$R:$R,"PV"&amp;$A42)</f>
        <v>0</v>
      </c>
      <c r="AY42" s="48">
        <f>SUMIFS('BLC Subcont'!$BF:$BF,'BLC Subcont'!$I:$I,AZ$10,'BLC Subcont'!$R:$R,"PV"&amp;$A42)</f>
        <v>0</v>
      </c>
      <c r="AZ42" s="50">
        <f t="shared" si="72"/>
        <v>0</v>
      </c>
      <c r="BA42" s="49">
        <f t="shared" si="73"/>
        <v>0</v>
      </c>
      <c r="BB42" s="42">
        <f>SUMIFS('BLC Subcont'!$AE:$AE,'BLC Subcont'!$I:$I,BD$10,'BLC Subcont'!$R:$R,"PV"&amp;$A42)</f>
        <v>0</v>
      </c>
      <c r="BC42" s="48">
        <f>SUMIFS('BLC Subcont'!$BF:$BF,'BLC Subcont'!$I:$I,BD$10,'BLC Subcont'!$R:$R,"PV"&amp;$A42)</f>
        <v>0</v>
      </c>
      <c r="BD42" s="50">
        <f t="shared" si="74"/>
        <v>0</v>
      </c>
      <c r="BE42" s="50">
        <f t="shared" si="75"/>
        <v>0</v>
      </c>
      <c r="BI42" s="42">
        <f t="shared" si="125"/>
        <v>523.5</v>
      </c>
      <c r="BJ42" s="249">
        <f t="shared" si="126"/>
        <v>523.5</v>
      </c>
      <c r="BK42" s="50">
        <f t="shared" si="76"/>
        <v>3.0583451636083218E-2</v>
      </c>
      <c r="BL42" s="49">
        <f t="shared" si="77"/>
        <v>0.5</v>
      </c>
      <c r="BM42" s="42">
        <f t="shared" si="78"/>
        <v>691.5</v>
      </c>
      <c r="BN42" s="249">
        <f t="shared" si="79"/>
        <v>691.5</v>
      </c>
      <c r="BO42" s="50">
        <f t="shared" si="80"/>
        <v>4.0398198292935138E-2</v>
      </c>
      <c r="BP42" s="50">
        <f t="shared" si="81"/>
        <v>0.5</v>
      </c>
      <c r="BQ42" s="42">
        <f>SUMIFS(RCCP!$HX$8:$HX$136,
RCCP!$A$8:$A$136,$A42,
RCCP!$C$8:$C$136,$B42
)+
(SUMIFS(RCCP!$IC$8:$IC$136,
RCCP!$A$8:$A$136,$A42,
RCCP!$C$8:$C$136,$B42)/4)</f>
        <v>523.5</v>
      </c>
      <c r="BR42" s="48">
        <f>SUMIFS(RCCP!$HX$8:$HX$136,
RCCP!$A$8:$A$136,$A42,
RCCP!$C$8:$C$136,$B42
)+
(SUMIFS(RCCP!$IC$8:$IC$136,
RCCP!$A$8:$A$136,$A42,
RCCP!$C$8:$C$136,$B42)/4)</f>
        <v>523.5</v>
      </c>
      <c r="BS42" s="49">
        <f t="shared" si="167"/>
        <v>3.0583451636083218E-2</v>
      </c>
      <c r="BT42" s="50">
        <f t="shared" si="83"/>
        <v>0.5</v>
      </c>
      <c r="BU42" s="47">
        <f>SUMIFS(RCCP!$HY$8:$HY$136,
RCCP!$A$8:$A$136,$A42,
RCCP!$C$8:$C$136,$B42
)+
(SUMIFS(RCCP!$IC$8:$IC$136,
RCCP!$A$8:$A$136,$A42,
RCCP!$C$8:$C$136,$B42)/4)</f>
        <v>691.5</v>
      </c>
      <c r="BV42" s="48">
        <f>SUMIFS(RCCP!$HY$8:$HY$136,
RCCP!$A$8:$A$136,$A42,
RCCP!$C$8:$C$136,$B42
)+
(SUMIFS(RCCP!$IC$8:$IC$136,
RCCP!$A$8:$A$136,$A42,
RCCP!$C$8:$C$136,$B42)/4)</f>
        <v>691.5</v>
      </c>
      <c r="BW42" s="50">
        <f t="shared" si="147"/>
        <v>4.0398198292935138E-2</v>
      </c>
      <c r="BX42" s="50">
        <f t="shared" si="85"/>
        <v>0.5</v>
      </c>
      <c r="BY42" s="42">
        <f>SUMIFS(RCCP!$HZ$8:$HZ$136,
RCCP!$A$8:$A$136,$A42,
RCCP!$C$8:$C$136,$B42
)+
(SUMIFS(RCCP!$IC$8:$IC$136,
RCCP!$A$8:$A$136,$A42,
RCCP!$C$8:$C$136,$B42)/4)</f>
        <v>523.5</v>
      </c>
      <c r="BZ42" s="249">
        <f>SUMIFS(RCCP!$HZ$8:$HZ$136,
RCCP!$A$8:$A$136,$A42,
RCCP!$C$8:$C$136,$B42
)+
(SUMIFS(RCCP!$IC$8:$IC$136,
RCCP!$A$8:$A$136,$A42,
RCCP!$C$8:$C$136,$B42)/4)</f>
        <v>523.5</v>
      </c>
      <c r="CA42" s="50">
        <f t="shared" si="148"/>
        <v>3.0583451636083218E-2</v>
      </c>
      <c r="CB42" s="50">
        <f t="shared" si="87"/>
        <v>0.5</v>
      </c>
      <c r="CC42" s="42">
        <f>SUMIFS(RCCP!$IA$8:$IA$136,
RCCP!$A$8:$A$136,$A42,
RCCP!$C$8:$C$136,$B42
)+
(SUMIFS(RCCP!$IC$8:$IC$136,
RCCP!$A$8:$A$136,$A42,
RCCP!$C$8:$C$136,$B42)/4)</f>
        <v>523.5</v>
      </c>
      <c r="CD42" s="249">
        <f>SUMIFS(RCCP!$IA$8:$IA$136,
RCCP!$A$8:$A$136,$A42,
RCCP!$C$8:$C$136,$B42
)+
(SUMIFS(RCCP!$IC$8:$IC$136,
RCCP!$A$8:$A$136,$A42,
RCCP!$C$8:$C$136,$B42)/4)</f>
        <v>523.5</v>
      </c>
      <c r="CE42" s="50">
        <f t="shared" si="149"/>
        <v>3.0583451636083218E-2</v>
      </c>
      <c r="CF42" s="50">
        <f t="shared" si="89"/>
        <v>0.5</v>
      </c>
      <c r="CG42" s="47">
        <f>SUMIFS(RCCP!$IF$8:$IF$136,
RCCP!$A$8:$A$136,$A42,
RCCP!$C$8:$C$136,$B42
)+
(SUMIFS(RCCP!$IK$8:$IK$136,
RCCP!$A$8:$A$136,$A42,
RCCP!$C$8:$C$136,$B42)/4)</f>
        <v>2529</v>
      </c>
      <c r="CH42" s="249">
        <f>SUMIFS(RCCP!$IF$8:$IF$136,
RCCP!$A$8:$A$136,$A42,
RCCP!$C$8:$C$136,$B42
)+
(SUMIFS(RCCP!$IK$8:$IK$136,
RCCP!$A$8:$A$136,$A42,
RCCP!$C$8:$C$136,$B42)/4)</f>
        <v>2529</v>
      </c>
      <c r="CI42" s="49">
        <f t="shared" si="150"/>
        <v>0.14774698985225301</v>
      </c>
      <c r="CJ42" s="50">
        <f t="shared" si="91"/>
        <v>0.5</v>
      </c>
      <c r="CK42" s="42">
        <f>SUMIFS(RCCP!$IG$8:$IG$136,
RCCP!$A$8:$A$136,$A42,
RCCP!$C$8:$C$136,$B42
)+
(SUMIFS(RCCP!$IK$8:$IK$136,
RCCP!$A$8:$A$136,$A42,
RCCP!$C$8:$C$136,$B42)/4)</f>
        <v>2529</v>
      </c>
      <c r="CL42" s="249">
        <f>SUMIFS(RCCP!$IG$8:$IG$136,
RCCP!$A$8:$A$136,$A42,
RCCP!$C$8:$C$136,$B42
)+
(SUMIFS(RCCP!$IK$8:$IK$136,
RCCP!$A$8:$A$136,$A42,
RCCP!$C$8:$C$136,$B42)/4)</f>
        <v>2529</v>
      </c>
      <c r="CM42" s="50">
        <f t="shared" si="151"/>
        <v>0.14774698985225301</v>
      </c>
      <c r="CN42" s="50">
        <f t="shared" si="93"/>
        <v>0.5</v>
      </c>
      <c r="CO42" s="42">
        <f>SUMIFS(RCCP!$IH$8:$IH$136,
RCCP!$A$8:$A$136,$A42,
RCCP!$C$8:$C$136,$B42
)+
(SUMIFS(RCCP!$IK$8:$IK$136,
RCCP!$A$8:$A$136,$A42,
RCCP!$C$8:$C$136,$B42)/4)</f>
        <v>2529</v>
      </c>
      <c r="CP42" s="249">
        <f>SUMIFS(RCCP!$IH$8:$IH$136,
RCCP!$A$8:$A$136,$A42,
RCCP!$C$8:$C$136,$B42
)+
(SUMIFS(RCCP!$IK$8:$IK$136,
RCCP!$A$8:$A$136,$A42,
RCCP!$C$8:$C$136,$B42)/4)</f>
        <v>2529</v>
      </c>
      <c r="CQ42" s="50">
        <f t="shared" si="152"/>
        <v>0.14774698985225301</v>
      </c>
      <c r="CR42" s="50">
        <f t="shared" si="95"/>
        <v>0.5</v>
      </c>
      <c r="CS42" s="42">
        <f>SUMIFS(RCCP!$II$8:$II$136,
RCCP!$A$8:$A$136,$A42,
RCCP!$C$8:$C$136,$B42
)+
(SUMIFS(RCCP!$IK$8:$IK$136,
RCCP!$A$8:$A$136,$A42,
RCCP!$C$8:$C$136,$B42)/4)</f>
        <v>2529</v>
      </c>
      <c r="CT42" s="249">
        <f>SUMIFS(RCCP!$II$8:$II$136,
RCCP!$A$8:$A$136,$A42,
RCCP!$C$8:$C$136,$B42
)+
(SUMIFS(RCCP!$IK$8:$IK$136,
RCCP!$A$8:$A$136,$A42,
RCCP!$C$8:$C$136,$B42)/4)</f>
        <v>2529</v>
      </c>
      <c r="CU42" s="50">
        <f t="shared" si="153"/>
        <v>0.17918251960805154</v>
      </c>
      <c r="CV42" s="50">
        <f t="shared" si="97"/>
        <v>0.5</v>
      </c>
      <c r="CW42" s="47">
        <f>SUMIFS(RCCP!$IN$8:$IN$136,
RCCP!$A$8:$A$136,$A42,
RCCP!$C$8:$C$136,$B42
)+
(SUMIFS(RCCP!$IT$8:$IT$136,
RCCP!$A$8:$A$136,$A42,
RCCP!$C$8:$C$136,$B42)/5)</f>
        <v>2119.1999999999998</v>
      </c>
      <c r="CX42" s="249">
        <f>SUMIFS(RCCP!$IN$8:$IN$136,
RCCP!$A$8:$A$136,$A42,
RCCP!$C$8:$C$136,$B42
)+
(SUMIFS(RCCP!$IT$8:$IT$136,
RCCP!$A$8:$A$136,$A42,
RCCP!$C$8:$C$136,$B42)/5)</f>
        <v>2119.1999999999998</v>
      </c>
      <c r="CY42" s="49">
        <f t="shared" si="154"/>
        <v>0.15014772461580972</v>
      </c>
      <c r="CZ42" s="50">
        <f t="shared" si="99"/>
        <v>0.5</v>
      </c>
      <c r="DA42" s="42">
        <f>SUMIFS(RCCP!$IO$8:$IO$136,
RCCP!$A$8:$A$136,$A42,
RCCP!$C$8:$C$136,$B42
)+
(SUMIFS(RCCP!$IT$8:$IT$136,
RCCP!$A$8:$A$136,$A42,
RCCP!$C$8:$C$136,$B42)/5)</f>
        <v>2119.1999999999998</v>
      </c>
      <c r="DB42" s="249">
        <f>SUMIFS(RCCP!$IO$8:$IO$136,
RCCP!$A$8:$A$136,$A42,
RCCP!$C$8:$C$136,$B42
)+
(SUMIFS(RCCP!$IT$8:$IT$136,
RCCP!$A$8:$A$136,$A42,
RCCP!$C$8:$C$136,$B42)/5)</f>
        <v>2119.1999999999998</v>
      </c>
      <c r="DC42" s="50">
        <f t="shared" si="155"/>
        <v>0.12380601854286065</v>
      </c>
      <c r="DD42" s="50">
        <f t="shared" si="101"/>
        <v>0.5</v>
      </c>
      <c r="DE42" s="42">
        <f>SUMIFS(RCCP!$IP$8:$IP$136,
RCCP!$A$8:$A$136,$A42,
RCCP!$C$8:$C$136,$B42
)+
(SUMIFS(RCCP!$IT$8:$IT$136,
RCCP!$A$8:$A$136,$A42,
RCCP!$C$8:$C$136,$B42)/5)</f>
        <v>2119.1999999999998</v>
      </c>
      <c r="DF42" s="249">
        <f>SUMIFS(RCCP!$IP$8:$IP$136,
RCCP!$A$8:$A$136,$A42,
RCCP!$C$8:$C$136,$B42
)+
(SUMIFS(RCCP!$IT$8:$IT$136,
RCCP!$A$8:$A$136,$A42,
RCCP!$C$8:$C$136,$B42)/5)</f>
        <v>2119.1999999999998</v>
      </c>
      <c r="DG42" s="50">
        <f t="shared" si="156"/>
        <v>0.12380601854286065</v>
      </c>
      <c r="DH42" s="50">
        <f t="shared" si="103"/>
        <v>0.5</v>
      </c>
      <c r="DI42" s="42">
        <f>SUMIFS(RCCP!$IQ$8:$IQ$136,
RCCP!$A$8:$A$136,$A42,
RCCP!$C$8:$C$136,$B42
)+
(SUMIFS(RCCP!$IT$8:$IT$136,
RCCP!$A$8:$A$136,$A42,
RCCP!$C$8:$C$136,$B42)/5)</f>
        <v>2119.1999999999998</v>
      </c>
      <c r="DJ42" s="249">
        <f>SUMIFS(RCCP!$IQ$8:$IQ$136,
RCCP!$A$8:$A$136,$A42,
RCCP!$C$8:$C$136,$B42
)+
(SUMIFS(RCCP!$IT$8:$IT$136,
RCCP!$A$8:$A$136,$A42,
RCCP!$C$8:$C$136,$B42)/5)</f>
        <v>2119.1999999999998</v>
      </c>
      <c r="DK42" s="50">
        <f t="shared" si="157"/>
        <v>0.12380601854286065</v>
      </c>
      <c r="DL42" s="50">
        <f t="shared" si="105"/>
        <v>0.5</v>
      </c>
      <c r="DM42" s="42">
        <f>SUMIFS(RCCP!$IR$8:$IR$136,
RCCP!$A$8:$A$136,$A42,
RCCP!$C$8:$C$136,$B42
)+
(SUMIFS(RCCP!$IT$8:$IT$136,
RCCP!$A$8:$A$136,$A42,
RCCP!$C$8:$C$136,$B42)/5)</f>
        <v>2119.1999999999998</v>
      </c>
      <c r="DN42" s="249">
        <f>SUMIFS(RCCP!$IR$8:$IR$136,
RCCP!$A$8:$A$136,$A42,
RCCP!$C$8:$C$136,$B42
)+
(SUMIFS(RCCP!$IT$8:$IT$136,
RCCP!$A$8:$A$136,$A42,
RCCP!$C$8:$C$136,$B42)/5)</f>
        <v>2119.1999999999998</v>
      </c>
      <c r="DO42" s="50">
        <f t="shared" si="158"/>
        <v>0.12380601854286065</v>
      </c>
      <c r="DP42" s="50">
        <f t="shared" si="107"/>
        <v>0.5</v>
      </c>
      <c r="DQ42" s="47">
        <f>SUMIFS(RCCP!$IW$8:$IW$136,
RCCP!$A$8:$A$136,$A42,
RCCP!$C$8:$C$136,$B42
)+
(SUMIFS(RCCP!$JB$8:$JB$136,
RCCP!$A$8:$A$136,$A42,
RCCP!$C$8:$C$136,$B42)/4)</f>
        <v>3130.5</v>
      </c>
      <c r="DR42" s="249">
        <f>SUMIFS(RCCP!$IW$8:$IW$136,
RCCP!$A$8:$A$136,$A42,
RCCP!$C$8:$C$136,$B42
)+
(SUMIFS(RCCP!$JB$8:$JB$136,
RCCP!$A$8:$A$136,$A42,
RCCP!$C$8:$C$136,$B42)/4)</f>
        <v>3130.5</v>
      </c>
      <c r="DS42" s="49">
        <f t="shared" si="168"/>
        <v>0.22179947711862608</v>
      </c>
      <c r="DT42" s="50">
        <f t="shared" si="109"/>
        <v>0.5</v>
      </c>
      <c r="DU42" s="42">
        <f>SUMIFS(RCCP!$IX$8:$IX$136,
RCCP!$A$8:$A$136,$A42,
RCCP!$C$8:$C$136,$B42
)+
(SUMIFS(RCCP!$JB$8:$JB$136,
RCCP!$A$8:$A$136,$A42,
RCCP!$C$8:$C$136,$B42)/4)</f>
        <v>3130.5</v>
      </c>
      <c r="DV42" s="249">
        <f>SUMIFS(RCCP!$IX$8:$IX$136,
RCCP!$A$8:$A$136,$A42,
RCCP!$C$8:$C$136,$B42
)+
(SUMIFS(RCCP!$JB$8:$JB$136,
RCCP!$A$8:$A$136,$A42,
RCCP!$C$8:$C$136,$B42)/4)</f>
        <v>3130.5</v>
      </c>
      <c r="DW42" s="50">
        <f t="shared" si="169"/>
        <v>0.18288728815044605</v>
      </c>
      <c r="DX42" s="50">
        <f t="shared" si="111"/>
        <v>0.5</v>
      </c>
      <c r="DY42" s="42">
        <f>SUMIFS(RCCP!$IY$8:$IY$136,
RCCP!$A$8:$A$136,$A42,
RCCP!$C$8:$C$136,$B42
)+
(SUMIFS(RCCP!$JB$8:$JB$136,
RCCP!$A$8:$A$136,$A42,
RCCP!$C$8:$C$136,$B42)/4)</f>
        <v>3130.5</v>
      </c>
      <c r="DZ42" s="249">
        <f>SUMIFS(RCCP!$IY$8:$IY$136,
RCCP!$A$8:$A$136,$A42,
RCCP!$C$8:$C$136,$B42
)+
(SUMIFS(RCCP!$JB$8:$JB$136,
RCCP!$A$8:$A$136,$A42,
RCCP!$C$8:$C$136,$B42)/4)</f>
        <v>3130.5</v>
      </c>
      <c r="EA42" s="50">
        <f t="shared" si="170"/>
        <v>0.18288728815044605</v>
      </c>
      <c r="EB42" s="50">
        <f t="shared" si="113"/>
        <v>0.5</v>
      </c>
      <c r="EC42" s="42">
        <f>SUMIFS(RCCP!$IZ$8:$IZ$136,
RCCP!$A$8:$A$136,$A42,
RCCP!$C$8:$C$136,$B42
)+
(SUMIFS(RCCP!$JB$8:$JB$136,
RCCP!$A$8:$A$136,$A42,
RCCP!$C$8:$C$136,$B42)/4)</f>
        <v>3130.5</v>
      </c>
      <c r="ED42" s="249">
        <f>SUMIFS(RCCP!$IZ$8:$IZ$136,
RCCP!$A$8:$A$136,$A42,
RCCP!$C$8:$C$136,$B42
)+
(SUMIFS(RCCP!$JB$8:$JB$136,
RCCP!$A$8:$A$136,$A42,
RCCP!$C$8:$C$136,$B42)/4)</f>
        <v>3130.5</v>
      </c>
      <c r="EE42" s="50">
        <f t="shared" si="171"/>
        <v>0.18288728815044605</v>
      </c>
      <c r="EF42" s="50">
        <f t="shared" si="115"/>
        <v>0.5</v>
      </c>
      <c r="EG42" s="47">
        <f>SUMIFS(RCCP!$JE$8:$JE$136,
RCCP!$A$8:$A$136,$A42,
RCCP!$C$8:$C$136,$B42
)+
(SUMIFS(RCCP!$JJ$8:$JJ$136,
RCCP!$A$8:$A$136,$A42,
RCCP!$C$8:$C$136,$B42)/4)</f>
        <v>2250</v>
      </c>
      <c r="EH42" s="249">
        <f>SUMIFS(RCCP!$JE$8:$JE$136,
RCCP!$A$8:$A$136,$A42,
RCCP!$C$8:$C$136,$B42
)+
(SUMIFS(RCCP!$JJ$8:$JJ$136,
RCCP!$A$8:$A$136,$A42,
RCCP!$C$8:$C$136,$B42)/4)</f>
        <v>2250</v>
      </c>
      <c r="EI42" s="49">
        <f t="shared" si="172"/>
        <v>0.1314474998685525</v>
      </c>
      <c r="EJ42" s="50">
        <f t="shared" si="117"/>
        <v>0.5</v>
      </c>
      <c r="EK42" s="42">
        <f>SUMIFS(RCCP!$JF$8:$JF$136,
RCCP!$A$8:$A$136,$A42,
RCCP!$C$8:$C$136,$B42
)+
(SUMIFS(RCCP!$JJ$8:$JJ$136,
RCCP!$A$8:$A$136,$A42,
RCCP!$C$8:$C$136,$B42)/4)</f>
        <v>2250</v>
      </c>
      <c r="EL42" s="249">
        <f>SUMIFS(RCCP!$JF$8:$JF$136,
RCCP!$A$8:$A$136,$A42,
RCCP!$C$8:$C$136,$B42
)+
(SUMIFS(RCCP!$JJ$8:$JJ$136,
RCCP!$A$8:$A$136,$A42,
RCCP!$C$8:$C$136,$B42)/4)</f>
        <v>2250</v>
      </c>
      <c r="EM42" s="50">
        <f t="shared" si="173"/>
        <v>0.1314474998685525</v>
      </c>
      <c r="EN42" s="50">
        <f t="shared" si="119"/>
        <v>0.5</v>
      </c>
      <c r="EO42" s="42">
        <f>SUMIFS(RCCP!$JG$8:$JG$136,
RCCP!$A$8:$A$136,$A42,
RCCP!$C$8:$C$136,$B42
)+
(SUMIFS(RCCP!$JJ$8:$JJ$136,
RCCP!$A$8:$A$136,$A42,
RCCP!$C$8:$C$136,$B42)/4)</f>
        <v>2250</v>
      </c>
      <c r="EP42" s="249">
        <f>SUMIFS(RCCP!$JG$8:$JG$136,
RCCP!$A$8:$A$136,$A42,
RCCP!$C$8:$C$136,$B42
)+
(SUMIFS(RCCP!$JJ$8:$JJ$136,
RCCP!$A$8:$A$136,$A42,
RCCP!$C$8:$C$136,$B42)/4)</f>
        <v>2250</v>
      </c>
      <c r="EQ42" s="50">
        <f t="shared" si="174"/>
        <v>0.15941505303207432</v>
      </c>
      <c r="ER42" s="50">
        <f t="shared" si="121"/>
        <v>0.5</v>
      </c>
      <c r="ES42" s="42">
        <f>SUMIFS(RCCP!$JH$8:$JH$136,
RCCP!$A$8:$A$136,$A42,
RCCP!$C$8:$C$136,$B42
)+
(SUMIFS(RCCP!$JJ$8:$JJ$136,
RCCP!$A$8:$A$136,$A42,
RCCP!$C$8:$C$136,$B42)/4)</f>
        <v>2250</v>
      </c>
      <c r="ET42" s="249">
        <f>SUMIFS(RCCP!$JH$8:$JH$136,
RCCP!$A$8:$A$136,$A42,
RCCP!$C$8:$C$136,$B42
)+
(SUMIFS(RCCP!$JJ$8:$JJ$136,
RCCP!$A$8:$A$136,$A42,
RCCP!$C$8:$C$136,$B42)/4)</f>
        <v>2250</v>
      </c>
      <c r="EU42" s="50">
        <f t="shared" si="175"/>
        <v>0.1314474998685525</v>
      </c>
      <c r="EV42" s="50">
        <f t="shared" si="123"/>
        <v>0.5</v>
      </c>
    </row>
    <row r="43" spans="1:152" ht="20.149999999999999" customHeight="1" x14ac:dyDescent="0.35">
      <c r="A43" s="53">
        <v>878</v>
      </c>
      <c r="B43" s="54" t="s">
        <v>45</v>
      </c>
      <c r="C43" s="39" t="s">
        <v>46</v>
      </c>
      <c r="D43" s="39">
        <v>72</v>
      </c>
      <c r="E43" s="39">
        <v>5.7</v>
      </c>
      <c r="F43" s="39">
        <v>7</v>
      </c>
      <c r="G43" s="39">
        <v>3</v>
      </c>
      <c r="H43" s="40">
        <f t="shared" si="51"/>
        <v>8618.4000000000015</v>
      </c>
      <c r="I43" s="41">
        <f t="shared" si="52"/>
        <v>1512.0000000000002</v>
      </c>
      <c r="J43" s="42">
        <f>SUMIFS('BLC Subcont'!$AE:$AE,'BLC Subcont'!$I:$I,L$10,'BLC Subcont'!$R:$R,"PV"&amp;$A43)</f>
        <v>0</v>
      </c>
      <c r="K43" s="43">
        <f>SUMIFS('BLC Subcont'!$BC:$BC,'BLC Subcont'!$I:$I,L$10,'BLC Subcont'!$R:$R,"PV"&amp;$A43)</f>
        <v>0</v>
      </c>
      <c r="L43" s="50">
        <f t="shared" si="53"/>
        <v>0</v>
      </c>
      <c r="M43" s="42">
        <f>SUMIFS('BLC Subcont'!$AE:$AE,'BLC Subcont'!$I:$I,O$10,'BLC Subcont'!$R:$R,"PV"&amp;$A43)</f>
        <v>3564</v>
      </c>
      <c r="N43" s="43">
        <f>SUMIFS('BLC Subcont'!$BC:$BC,'BLC Subcont'!$I:$I,O$10,'BLC Subcont'!$R:$R,"PV"&amp;$A43)</f>
        <v>0</v>
      </c>
      <c r="O43" s="50">
        <f t="shared" si="54"/>
        <v>0</v>
      </c>
      <c r="P43" s="42">
        <f>SUMIFS('BLC Subcont'!$AE:$AE,'BLC Subcont'!$I:$I,R$10,'BLC Subcont'!$R:$R,"PV"&amp;$A43)</f>
        <v>4428</v>
      </c>
      <c r="Q43" s="43">
        <f>SUMIFS('BLC Subcont'!$BC:$BC,'BLC Subcont'!$I:$I,R$10,'BLC Subcont'!$R:$R,"PV"&amp;$A43)</f>
        <v>0</v>
      </c>
      <c r="R43" s="50">
        <f t="shared" si="55"/>
        <v>0</v>
      </c>
      <c r="S43" s="42">
        <f>SUMIFS('BLC Subcont'!$AE:$AE,'BLC Subcont'!$I:$I,U$10,'BLC Subcont'!$R:$R,"PV"&amp;$A43)</f>
        <v>2544</v>
      </c>
      <c r="T43" s="43">
        <f>SUMIFS('BLC Subcont'!$BC:$BC,'BLC Subcont'!$I:$I,U$10,'BLC Subcont'!$R:$R,"PV"&amp;$A43)</f>
        <v>1184</v>
      </c>
      <c r="U43" s="50">
        <f t="shared" si="56"/>
        <v>0.1373804882576812</v>
      </c>
      <c r="V43" s="47">
        <f t="shared" si="124"/>
        <v>10536</v>
      </c>
      <c r="W43" s="51">
        <f t="shared" si="57"/>
        <v>1184</v>
      </c>
      <c r="X43" s="52">
        <f t="shared" si="58"/>
        <v>0.1373804882576812</v>
      </c>
      <c r="Y43" s="52">
        <f t="shared" si="59"/>
        <v>0.5</v>
      </c>
      <c r="Z43" s="47">
        <f>SUMIFS('BLC Subcont'!$AE:$AE,'BLC Subcont'!$I:$I,AB$10,'BLC Subcont'!$R:$R,"PV"&amp;$A43)</f>
        <v>0</v>
      </c>
      <c r="AA43" s="249">
        <f>SUMIFS('BLC Subcont'!$BC:$BC,'BLC Subcont'!$I:$I,AB$10,'BLC Subcont'!$R:$R,"PV"&amp;$A43)</f>
        <v>0</v>
      </c>
      <c r="AB43" s="49">
        <f t="shared" si="60"/>
        <v>0</v>
      </c>
      <c r="AC43" s="49">
        <f t="shared" si="61"/>
        <v>0</v>
      </c>
      <c r="AD43" s="42">
        <f>SUMIFS('BLC Subcont'!$AE:$AE,'BLC Subcont'!$I:$I,AF$10,'BLC Subcont'!$R:$R,"PV"&amp;$A43)</f>
        <v>3870</v>
      </c>
      <c r="AE43" s="249">
        <f>SUMIFS('BLC Subcont'!$BC:$BC,'BLC Subcont'!$I:$I,AF$10,'BLC Subcont'!$R:$R,"PV"&amp;$A43)</f>
        <v>3870</v>
      </c>
      <c r="AF43" s="50">
        <f t="shared" si="62"/>
        <v>0.44903926482873846</v>
      </c>
      <c r="AG43" s="49">
        <f t="shared" si="63"/>
        <v>0.5</v>
      </c>
      <c r="AH43" s="42">
        <f>SUMIFS('BLC Subcont'!$AE:$AE,'BLC Subcont'!$I:$I,AJ$10,'BLC Subcont'!$R:$R,"PV"&amp;$A43)</f>
        <v>3348</v>
      </c>
      <c r="AI43" s="249">
        <f>SUMIFS('BLC Subcont'!$BC:$BC,'BLC Subcont'!$I:$I,AJ$10,'BLC Subcont'!$R:$R,"PV"&amp;$A43)</f>
        <v>3348</v>
      </c>
      <c r="AJ43" s="50">
        <f t="shared" si="64"/>
        <v>0.38847117794486208</v>
      </c>
      <c r="AK43" s="49">
        <f t="shared" si="65"/>
        <v>0.5</v>
      </c>
      <c r="AL43" s="42">
        <f>SUMIFS('BLC Subcont'!$AE:$AE,'BLC Subcont'!$I:$I,AN$10,'BLC Subcont'!$R:$R,"PV"&amp;$A43)</f>
        <v>0</v>
      </c>
      <c r="AM43" s="249">
        <f>SUMIFS('BLC Subcont'!$BC:$BC,'BLC Subcont'!$I:$I,AN$10,'BLC Subcont'!$R:$R,"PV"&amp;$A43)</f>
        <v>0</v>
      </c>
      <c r="AN43" s="50">
        <f t="shared" si="66"/>
        <v>0</v>
      </c>
      <c r="AO43" s="49">
        <f t="shared" si="67"/>
        <v>0</v>
      </c>
      <c r="AP43" s="42">
        <f>SUMIFS('BLC Subcont'!$AE:$AE,'BLC Subcont'!$I:$I,AR$10,'BLC Subcont'!$R:$R,"PV"&amp;$A43)</f>
        <v>0</v>
      </c>
      <c r="AQ43" s="249">
        <f>SUMIFS('BLC Subcont'!$BC:$BC,'BLC Subcont'!$I:$I,AR$10,'BLC Subcont'!$R:$R,"PV"&amp;$A43)</f>
        <v>0</v>
      </c>
      <c r="AR43" s="50">
        <f t="shared" si="68"/>
        <v>0</v>
      </c>
      <c r="AS43" s="49">
        <f t="shared" si="69"/>
        <v>0</v>
      </c>
      <c r="AT43" s="42">
        <f>SUMIFS('BLC Subcont'!$AE:$AE,'BLC Subcont'!$I:$I,AV$10,'BLC Subcont'!$R:$R,"PV"&amp;$A43)</f>
        <v>0</v>
      </c>
      <c r="AU43" s="249">
        <f>SUMIFS('BLC Subcont'!$BC:$BC,'BLC Subcont'!$I:$I,AV$10,'BLC Subcont'!$R:$R,"PV"&amp;$A43)</f>
        <v>0</v>
      </c>
      <c r="AV43" s="50">
        <f t="shared" si="70"/>
        <v>0</v>
      </c>
      <c r="AW43" s="49">
        <f t="shared" si="71"/>
        <v>0</v>
      </c>
      <c r="AX43" s="42">
        <f>SUMIFS('BLC Subcont'!$AE:$AE,'BLC Subcont'!$I:$I,AZ$10,'BLC Subcont'!$R:$R,"PV"&amp;$A43)</f>
        <v>0</v>
      </c>
      <c r="AY43" s="48">
        <f>SUMIFS('BLC Subcont'!$BC:$BC,'BLC Subcont'!$I:$I,AZ$10,'BLC Subcont'!$R:$R,"PV"&amp;$A43)</f>
        <v>0</v>
      </c>
      <c r="AZ43" s="50">
        <f t="shared" si="72"/>
        <v>0</v>
      </c>
      <c r="BA43" s="49">
        <f t="shared" si="73"/>
        <v>0</v>
      </c>
      <c r="BB43" s="42">
        <f>SUMIFS('BLC Subcont'!$AE:$AE,'BLC Subcont'!$I:$I,BD$10,'BLC Subcont'!$R:$R,"PV"&amp;$A43)</f>
        <v>0</v>
      </c>
      <c r="BC43" s="48">
        <f>SUMIFS('BLC Subcont'!$BC:$BC,'BLC Subcont'!$I:$I,BD$10,'BLC Subcont'!$R:$R,"PV"&amp;$A43)</f>
        <v>0</v>
      </c>
      <c r="BD43" s="50">
        <f t="shared" si="74"/>
        <v>0</v>
      </c>
      <c r="BE43" s="50">
        <f t="shared" si="75"/>
        <v>0</v>
      </c>
      <c r="BI43" s="42">
        <f t="shared" si="125"/>
        <v>523.5</v>
      </c>
      <c r="BJ43" s="249">
        <f t="shared" si="126"/>
        <v>523.5</v>
      </c>
      <c r="BK43" s="50">
        <f t="shared" si="76"/>
        <v>6.0742133110554153E-2</v>
      </c>
      <c r="BL43" s="49">
        <f t="shared" si="77"/>
        <v>0.5</v>
      </c>
      <c r="BM43" s="42">
        <f t="shared" si="78"/>
        <v>691.5</v>
      </c>
      <c r="BN43" s="249">
        <f t="shared" si="79"/>
        <v>691.5</v>
      </c>
      <c r="BO43" s="50">
        <f t="shared" si="80"/>
        <v>8.0235310498468382E-2</v>
      </c>
      <c r="BP43" s="50">
        <f>IF(BO43=0,0,INT(BO43)+IF(MOD(BO43,1)&lt;0.5,0.5,1))</f>
        <v>0.5</v>
      </c>
      <c r="BQ43" s="42">
        <f>SUMIFS(RCCP!$HX$8:$HX$136,
RCCP!$A$8:$A$136,$A43,
RCCP!$C$8:$C$136,$B43
)+
(SUMIFS(RCCP!$IC$8:$IC$136,
RCCP!$A$8:$A$136,$A43,
RCCP!$C$8:$C$136,$B43)/4)</f>
        <v>523.5</v>
      </c>
      <c r="BR43" s="48">
        <f>SUMIFS(RCCP!$HX$8:$HX$136,
RCCP!$A$8:$A$136,$A43,
RCCP!$C$8:$C$136,$B43
)+
(SUMIFS(RCCP!$IC$8:$IC$136,
RCCP!$A$8:$A$136,$A43,
RCCP!$C$8:$C$136,$B43)/4)</f>
        <v>523.5</v>
      </c>
      <c r="BS43" s="49">
        <f t="shared" si="167"/>
        <v>6.0742133110554153E-2</v>
      </c>
      <c r="BT43" s="50">
        <f>IF(BS43=0,0,INT(BS43)+IF(MOD(BS43,1)&lt;0.5,0.5,1))</f>
        <v>0.5</v>
      </c>
      <c r="BU43" s="47">
        <f>SUMIFS(RCCP!$HY$8:$HY$136,
RCCP!$A$8:$A$136,$A43,
RCCP!$C$8:$C$136,$B43
)+
(SUMIFS(RCCP!$IC$8:$IC$136,
RCCP!$A$8:$A$136,$A43,
RCCP!$C$8:$C$136,$B43)/4)</f>
        <v>691.5</v>
      </c>
      <c r="BV43" s="48">
        <f>SUMIFS(RCCP!$HY$8:$HY$136,
RCCP!$A$8:$A$136,$A43,
RCCP!$C$8:$C$136,$B43
)+
(SUMIFS(RCCP!$IC$8:$IC$136,
RCCP!$A$8:$A$136,$A43,
RCCP!$C$8:$C$136,$B43)/4)</f>
        <v>691.5</v>
      </c>
      <c r="BW43" s="50">
        <f t="shared" si="147"/>
        <v>8.0235310498468382E-2</v>
      </c>
      <c r="BX43" s="50">
        <f>IF(BW43=0,0,INT(BW43)+IF(MOD(BW43,1)&lt;0.5,0.5,1))</f>
        <v>0.5</v>
      </c>
      <c r="BY43" s="42">
        <f>SUMIFS(RCCP!$HZ$8:$HZ$136,
RCCP!$A$8:$A$136,$A43,
RCCP!$C$8:$C$136,$B43
)+
(SUMIFS(RCCP!$IC$8:$IC$136,
RCCP!$A$8:$A$136,$A43,
RCCP!$C$8:$C$136,$B43)/4)</f>
        <v>523.5</v>
      </c>
      <c r="BZ43" s="249">
        <f>SUMIFS(RCCP!$HZ$8:$HZ$136,
RCCP!$A$8:$A$136,$A43,
RCCP!$C$8:$C$136,$B43
)+
(SUMIFS(RCCP!$IC$8:$IC$136,
RCCP!$A$8:$A$136,$A43,
RCCP!$C$8:$C$136,$B43)/4)</f>
        <v>523.5</v>
      </c>
      <c r="CA43" s="50">
        <f t="shared" si="148"/>
        <v>6.0742133110554153E-2</v>
      </c>
      <c r="CB43" s="50">
        <f>IF(CA43=0,0,INT(CA43)+IF(MOD(CA43,1)&lt;0.5,0.5,1))</f>
        <v>0.5</v>
      </c>
      <c r="CC43" s="42">
        <f>SUMIFS(RCCP!$IA$8:$IA$136,
RCCP!$A$8:$A$136,$A43,
RCCP!$C$8:$C$136,$B43
)+
(SUMIFS(RCCP!$IC$8:$IC$136,
RCCP!$A$8:$A$136,$A43,
RCCP!$C$8:$C$136,$B43)/4)</f>
        <v>523.5</v>
      </c>
      <c r="CD43" s="249">
        <f>SUMIFS(RCCP!$IA$8:$IA$136,
RCCP!$A$8:$A$136,$A43,
RCCP!$C$8:$C$136,$B43
)+
(SUMIFS(RCCP!$IC$8:$IC$136,
RCCP!$A$8:$A$136,$A43,
RCCP!$C$8:$C$136,$B43)/4)</f>
        <v>523.5</v>
      </c>
      <c r="CE43" s="50">
        <f t="shared" si="149"/>
        <v>6.0742133110554153E-2</v>
      </c>
      <c r="CF43" s="50">
        <f>IF(CE43=0,0,INT(CE43)+IF(MOD(CE43,1)&lt;0.5,0.5,1))</f>
        <v>0.5</v>
      </c>
      <c r="CG43" s="47">
        <f>SUMIFS(RCCP!$IF$8:$IF$136,
RCCP!$A$8:$A$136,$A43,
RCCP!$C$8:$C$136,$B43
)+
(SUMIFS(RCCP!$IK$8:$IK$136,
RCCP!$A$8:$A$136,$A43,
RCCP!$C$8:$C$136,$B43)/4)</f>
        <v>2529</v>
      </c>
      <c r="CH43" s="249">
        <f>SUMIFS(RCCP!$IF$8:$IF$136,
RCCP!$A$8:$A$136,$A43,
RCCP!$C$8:$C$136,$B43
)+
(SUMIFS(RCCP!$IK$8:$IK$136,
RCCP!$A$8:$A$136,$A43,
RCCP!$C$8:$C$136,$B43)/4)</f>
        <v>2529</v>
      </c>
      <c r="CI43" s="49">
        <f t="shared" si="150"/>
        <v>0.29344193817878023</v>
      </c>
      <c r="CJ43" s="50">
        <f>IF(CI43=0,0,INT(CI43)+IF(MOD(CI43,1)&lt;0.5,0.5,1))</f>
        <v>0.5</v>
      </c>
      <c r="CK43" s="42">
        <f>SUMIFS(RCCP!$IG$8:$IG$136,
RCCP!$A$8:$A$136,$A43,
RCCP!$C$8:$C$136,$B43
)+
(SUMIFS(RCCP!$IK$8:$IK$136,
RCCP!$A$8:$A$136,$A43,
RCCP!$C$8:$C$136,$B43)/4)</f>
        <v>2529</v>
      </c>
      <c r="CL43" s="249">
        <f>SUMIFS(RCCP!$IG$8:$IG$136,
RCCP!$A$8:$A$136,$A43,
RCCP!$C$8:$C$136,$B43
)+
(SUMIFS(RCCP!$IK$8:$IK$136,
RCCP!$A$8:$A$136,$A43,
RCCP!$C$8:$C$136,$B43)/4)</f>
        <v>2529</v>
      </c>
      <c r="CM43" s="50">
        <f t="shared" si="151"/>
        <v>0.29344193817878023</v>
      </c>
      <c r="CN43" s="50">
        <f>IF(CM43=0,0,INT(CM43)+IF(MOD(CM43,1)&lt;0.5,0.5,1))</f>
        <v>0.5</v>
      </c>
      <c r="CO43" s="42">
        <f>SUMIFS(RCCP!$IH$8:$IH$136,
RCCP!$A$8:$A$136,$A43,
RCCP!$C$8:$C$136,$B43
)+
(SUMIFS(RCCP!$IK$8:$IK$136,
RCCP!$A$8:$A$136,$A43,
RCCP!$C$8:$C$136,$B43)/4)</f>
        <v>2529</v>
      </c>
      <c r="CP43" s="249">
        <f>SUMIFS(RCCP!$IH$8:$IH$136,
RCCP!$A$8:$A$136,$A43,
RCCP!$C$8:$C$136,$B43
)+
(SUMIFS(RCCP!$IK$8:$IK$136,
RCCP!$A$8:$A$136,$A43,
RCCP!$C$8:$C$136,$B43)/4)</f>
        <v>2529</v>
      </c>
      <c r="CQ43" s="50">
        <f t="shared" si="152"/>
        <v>0.29344193817878023</v>
      </c>
      <c r="CR43" s="50">
        <f>IF(CQ43=0,0,INT(CQ43)+IF(MOD(CQ43,1)&lt;0.5,0.5,1))</f>
        <v>0.5</v>
      </c>
      <c r="CS43" s="42">
        <f>SUMIFS(RCCP!$II$8:$II$136,
RCCP!$A$8:$A$136,$A43,
RCCP!$C$8:$C$136,$B43
)+
(SUMIFS(RCCP!$IK$8:$IK$136,
RCCP!$A$8:$A$136,$A43,
RCCP!$C$8:$C$136,$B43)/4)</f>
        <v>2529</v>
      </c>
      <c r="CT43" s="249">
        <f>SUMIFS(RCCP!$II$8:$II$136,
RCCP!$A$8:$A$136,$A43,
RCCP!$C$8:$C$136,$B43
)+
(SUMIFS(RCCP!$IK$8:$IK$136,
RCCP!$A$8:$A$136,$A43,
RCCP!$C$8:$C$136,$B43)/4)</f>
        <v>2529</v>
      </c>
      <c r="CU43" s="50">
        <f t="shared" si="153"/>
        <v>0.35587639311043562</v>
      </c>
      <c r="CV43" s="50">
        <f>IF(CU43=0,0,INT(CU43)+IF(MOD(CU43,1)&lt;0.5,0.5,1))</f>
        <v>0.5</v>
      </c>
      <c r="CW43" s="47">
        <f>SUMIFS(RCCP!$IN$8:$IN$136,
RCCP!$A$8:$A$136,$A43,
RCCP!$C$8:$C$136,$B43
)+
(SUMIFS(RCCP!$IT$8:$IT$136,
RCCP!$A$8:$A$136,$A43,
RCCP!$C$8:$C$136,$B43)/5)</f>
        <v>2119.1999999999998</v>
      </c>
      <c r="CX43" s="249">
        <f>SUMIFS(RCCP!$IN$8:$IN$136,
RCCP!$A$8:$A$136,$A43,
RCCP!$C$8:$C$136,$B43
)+
(SUMIFS(RCCP!$IT$8:$IT$136,
RCCP!$A$8:$A$136,$A43,
RCCP!$C$8:$C$136,$B43)/5)</f>
        <v>2119.1999999999998</v>
      </c>
      <c r="CY43" s="49">
        <f t="shared" si="154"/>
        <v>0.29821006416751089</v>
      </c>
      <c r="CZ43" s="50">
        <f>IF(CY43=0,0,INT(CY43)+IF(MOD(CY43,1)&lt;0.5,0.5,1))</f>
        <v>0.5</v>
      </c>
      <c r="DA43" s="42">
        <f>SUMIFS(RCCP!$IO$8:$IO$136,
RCCP!$A$8:$A$136,$A43,
RCCP!$C$8:$C$136,$B43
)+
(SUMIFS(RCCP!$IT$8:$IT$136,
RCCP!$A$8:$A$136,$A43,
RCCP!$C$8:$C$136,$B43)/5)</f>
        <v>2119.1999999999998</v>
      </c>
      <c r="DB43" s="249">
        <f>SUMIFS(RCCP!$IO$8:$IO$136,
RCCP!$A$8:$A$136,$A43,
RCCP!$C$8:$C$136,$B43
)+
(SUMIFS(RCCP!$IT$8:$IT$136,
RCCP!$A$8:$A$136,$A43,
RCCP!$C$8:$C$136,$B43)/5)</f>
        <v>2119.1999999999998</v>
      </c>
      <c r="DC43" s="50">
        <f t="shared" si="155"/>
        <v>0.24589250905040372</v>
      </c>
      <c r="DD43" s="50">
        <f>IF(DC43=0,0,INT(DC43)+IF(MOD(DC43,1)&lt;0.5,0.5,1))</f>
        <v>0.5</v>
      </c>
      <c r="DE43" s="42">
        <f>SUMIFS(RCCP!$IP$8:$IP$136,
RCCP!$A$8:$A$136,$A43,
RCCP!$C$8:$C$136,$B43
)+
(SUMIFS(RCCP!$IT$8:$IT$136,
RCCP!$A$8:$A$136,$A43,
RCCP!$C$8:$C$136,$B43)/5)</f>
        <v>2119.1999999999998</v>
      </c>
      <c r="DF43" s="249">
        <f>SUMIFS(RCCP!$IP$8:$IP$136,
RCCP!$A$8:$A$136,$A43,
RCCP!$C$8:$C$136,$B43
)+
(SUMIFS(RCCP!$IT$8:$IT$136,
RCCP!$A$8:$A$136,$A43,
RCCP!$C$8:$C$136,$B43)/5)</f>
        <v>2119.1999999999998</v>
      </c>
      <c r="DG43" s="50">
        <f t="shared" si="156"/>
        <v>0.24589250905040372</v>
      </c>
      <c r="DH43" s="50">
        <f>IF(DG43=0,0,INT(DG43)+IF(MOD(DG43,1)&lt;0.5,0.5,1))</f>
        <v>0.5</v>
      </c>
      <c r="DI43" s="42">
        <f>SUMIFS(RCCP!$IQ$8:$IQ$136,
RCCP!$A$8:$A$136,$A43,
RCCP!$C$8:$C$136,$B43
)+
(SUMIFS(RCCP!$IT$8:$IT$136,
RCCP!$A$8:$A$136,$A43,
RCCP!$C$8:$C$136,$B43)/5)</f>
        <v>2119.1999999999998</v>
      </c>
      <c r="DJ43" s="249">
        <f>SUMIFS(RCCP!$IQ$8:$IQ$136,
RCCP!$A$8:$A$136,$A43,
RCCP!$C$8:$C$136,$B43
)+
(SUMIFS(RCCP!$IT$8:$IT$136,
RCCP!$A$8:$A$136,$A43,
RCCP!$C$8:$C$136,$B43)/5)</f>
        <v>2119.1999999999998</v>
      </c>
      <c r="DK43" s="50">
        <f t="shared" si="157"/>
        <v>0.24589250905040372</v>
      </c>
      <c r="DL43" s="50">
        <f>IF(DK43=0,0,INT(DK43)+IF(MOD(DK43,1)&lt;0.5,0.5,1))</f>
        <v>0.5</v>
      </c>
      <c r="DM43" s="42">
        <f>SUMIFS(RCCP!$IR$8:$IR$136,
RCCP!$A$8:$A$136,$A43,
RCCP!$C$8:$C$136,$B43
)+
(SUMIFS(RCCP!$IT$8:$IT$136,
RCCP!$A$8:$A$136,$A43,
RCCP!$C$8:$C$136,$B43)/5)</f>
        <v>2119.1999999999998</v>
      </c>
      <c r="DN43" s="249">
        <f>SUMIFS(RCCP!$IR$8:$IR$136,
RCCP!$A$8:$A$136,$A43,
RCCP!$C$8:$C$136,$B43
)+
(SUMIFS(RCCP!$IT$8:$IT$136,
RCCP!$A$8:$A$136,$A43,
RCCP!$C$8:$C$136,$B43)/5)</f>
        <v>2119.1999999999998</v>
      </c>
      <c r="DO43" s="50">
        <f t="shared" si="158"/>
        <v>0.24589250905040372</v>
      </c>
      <c r="DP43" s="50">
        <f>IF(DO43=0,0,INT(DO43)+IF(MOD(DO43,1)&lt;0.5,0.5,1))</f>
        <v>0.5</v>
      </c>
      <c r="DQ43" s="47">
        <f>SUMIFS(RCCP!$IW$8:$IW$136,
RCCP!$A$8:$A$136,$A43,
RCCP!$C$8:$C$136,$B43
)+
(SUMIFS(RCCP!$JB$8:$JB$136,
RCCP!$A$8:$A$136,$A43,
RCCP!$C$8:$C$136,$B43)/4)</f>
        <v>3130.5</v>
      </c>
      <c r="DR43" s="249">
        <f>SUMIFS(RCCP!$IW$8:$IW$136,
RCCP!$A$8:$A$136,$A43,
RCCP!$C$8:$C$136,$B43
)+
(SUMIFS(RCCP!$JB$8:$JB$136,
RCCP!$A$8:$A$136,$A43,
RCCP!$C$8:$C$136,$B43)/4)</f>
        <v>3130.5</v>
      </c>
      <c r="DS43" s="49">
        <f t="shared" si="168"/>
        <v>0.44051840594393776</v>
      </c>
      <c r="DT43" s="50">
        <f>IF(DS43=0,0,INT(DS43)+IF(MOD(DS43,1)&lt;0.5,0.5,1))</f>
        <v>0.5</v>
      </c>
      <c r="DU43" s="42">
        <f>SUMIFS(RCCP!$IX$8:$IX$136,
RCCP!$A$8:$A$136,$A43,
RCCP!$C$8:$C$136,$B43
)+
(SUMIFS(RCCP!$JB$8:$JB$136,
RCCP!$A$8:$A$136,$A43,
RCCP!$C$8:$C$136,$B43)/4)</f>
        <v>3130.5</v>
      </c>
      <c r="DV43" s="249">
        <f>SUMIFS(RCCP!$IX$8:$IX$136,
RCCP!$A$8:$A$136,$A43,
RCCP!$C$8:$C$136,$B43
)+
(SUMIFS(RCCP!$JB$8:$JB$136,
RCCP!$A$8:$A$136,$A43,
RCCP!$C$8:$C$136,$B43)/4)</f>
        <v>3130.5</v>
      </c>
      <c r="DW43" s="50">
        <f t="shared" si="169"/>
        <v>0.3632344750765803</v>
      </c>
      <c r="DX43" s="50">
        <f>IF(DW43=0,0,INT(DW43)+IF(MOD(DW43,1)&lt;0.5,0.5,1))</f>
        <v>0.5</v>
      </c>
      <c r="DY43" s="42">
        <f>SUMIFS(RCCP!$IY$8:$IY$136,
RCCP!$A$8:$A$136,$A43,
RCCP!$C$8:$C$136,$B43
)+
(SUMIFS(RCCP!$JB$8:$JB$136,
RCCP!$A$8:$A$136,$A43,
RCCP!$C$8:$C$136,$B43)/4)</f>
        <v>3130.5</v>
      </c>
      <c r="DZ43" s="249">
        <f>SUMIFS(RCCP!$IY$8:$IY$136,
RCCP!$A$8:$A$136,$A43,
RCCP!$C$8:$C$136,$B43
)+
(SUMIFS(RCCP!$JB$8:$JB$136,
RCCP!$A$8:$A$136,$A43,
RCCP!$C$8:$C$136,$B43)/4)</f>
        <v>3130.5</v>
      </c>
      <c r="EA43" s="50">
        <f t="shared" si="170"/>
        <v>0.3632344750765803</v>
      </c>
      <c r="EB43" s="50">
        <f>IF(EA43=0,0,INT(EA43)+IF(MOD(EA43,1)&lt;0.5,0.5,1))</f>
        <v>0.5</v>
      </c>
      <c r="EC43" s="42">
        <f>SUMIFS(RCCP!$IZ$8:$IZ$136,
RCCP!$A$8:$A$136,$A43,
RCCP!$C$8:$C$136,$B43
)+
(SUMIFS(RCCP!$JB$8:$JB$136,
RCCP!$A$8:$A$136,$A43,
RCCP!$C$8:$C$136,$B43)/4)</f>
        <v>3130.5</v>
      </c>
      <c r="ED43" s="249">
        <f>SUMIFS(RCCP!$IZ$8:$IZ$136,
RCCP!$A$8:$A$136,$A43,
RCCP!$C$8:$C$136,$B43
)+
(SUMIFS(RCCP!$JB$8:$JB$136,
RCCP!$A$8:$A$136,$A43,
RCCP!$C$8:$C$136,$B43)/4)</f>
        <v>3130.5</v>
      </c>
      <c r="EE43" s="50">
        <f t="shared" si="171"/>
        <v>0.3632344750765803</v>
      </c>
      <c r="EF43" s="50">
        <f>IF(EE43=0,0,INT(EE43)+IF(MOD(EE43,1)&lt;0.5,0.5,1))</f>
        <v>0.5</v>
      </c>
      <c r="EG43" s="47">
        <f>SUMIFS(RCCP!$JE$8:$JE$136,
RCCP!$A$8:$A$136,$A43,
RCCP!$C$8:$C$136,$B43
)+
(SUMIFS(RCCP!$JJ$8:$JJ$136,
RCCP!$A$8:$A$136,$A43,
RCCP!$C$8:$C$136,$B43)/4)</f>
        <v>2250</v>
      </c>
      <c r="EH43" s="249">
        <f>SUMIFS(RCCP!$JE$8:$JE$136,
RCCP!$A$8:$A$136,$A43,
RCCP!$C$8:$C$136,$B43
)+
(SUMIFS(RCCP!$JJ$8:$JJ$136,
RCCP!$A$8:$A$136,$A43,
RCCP!$C$8:$C$136,$B43)/4)</f>
        <v>2250</v>
      </c>
      <c r="EI43" s="49">
        <f t="shared" si="172"/>
        <v>0.2610693400167084</v>
      </c>
      <c r="EJ43" s="50">
        <f>IF(EI43=0,0,INT(EI43)+IF(MOD(EI43,1)&lt;0.5,0.5,1))</f>
        <v>0.5</v>
      </c>
      <c r="EK43" s="42">
        <f>SUMIFS(RCCP!$JF$8:$JF$136,
RCCP!$A$8:$A$136,$A43,
RCCP!$C$8:$C$136,$B43
)+
(SUMIFS(RCCP!$JJ$8:$JJ$136,
RCCP!$A$8:$A$136,$A43,
RCCP!$C$8:$C$136,$B43)/4)</f>
        <v>2250</v>
      </c>
      <c r="EL43" s="249">
        <f>SUMIFS(RCCP!$JF$8:$JF$136,
RCCP!$A$8:$A$136,$A43,
RCCP!$C$8:$C$136,$B43
)+
(SUMIFS(RCCP!$JJ$8:$JJ$136,
RCCP!$A$8:$A$136,$A43,
RCCP!$C$8:$C$136,$B43)/4)</f>
        <v>2250</v>
      </c>
      <c r="EM43" s="50">
        <f t="shared" si="173"/>
        <v>0.2610693400167084</v>
      </c>
      <c r="EN43" s="50">
        <f>IF(EM43=0,0,INT(EM43)+IF(MOD(EM43,1)&lt;0.5,0.5,1))</f>
        <v>0.5</v>
      </c>
      <c r="EO43" s="42">
        <f>SUMIFS(RCCP!$JG$8:$JG$136,
RCCP!$A$8:$A$136,$A43,
RCCP!$C$8:$C$136,$B43
)+
(SUMIFS(RCCP!$JJ$8:$JJ$136,
RCCP!$A$8:$A$136,$A43,
RCCP!$C$8:$C$136,$B43)/4)</f>
        <v>2250</v>
      </c>
      <c r="EP43" s="249">
        <f>SUMIFS(RCCP!$JG$8:$JG$136,
RCCP!$A$8:$A$136,$A43,
RCCP!$C$8:$C$136,$B43
)+
(SUMIFS(RCCP!$JJ$8:$JJ$136,
RCCP!$A$8:$A$136,$A43,
RCCP!$C$8:$C$136,$B43)/4)</f>
        <v>2250</v>
      </c>
      <c r="EQ43" s="50">
        <f t="shared" si="174"/>
        <v>0.31661600810536972</v>
      </c>
      <c r="ER43" s="50">
        <f>IF(EQ43=0,0,INT(EQ43)+IF(MOD(EQ43,1)&lt;0.5,0.5,1))</f>
        <v>0.5</v>
      </c>
      <c r="ES43" s="42">
        <f>SUMIFS(RCCP!$JH$8:$JH$136,
RCCP!$A$8:$A$136,$A43,
RCCP!$C$8:$C$136,$B43
)+
(SUMIFS(RCCP!$JJ$8:$JJ$136,
RCCP!$A$8:$A$136,$A43,
RCCP!$C$8:$C$136,$B43)/4)</f>
        <v>2250</v>
      </c>
      <c r="ET43" s="249">
        <f>SUMIFS(RCCP!$JH$8:$JH$136,
RCCP!$A$8:$A$136,$A43,
RCCP!$C$8:$C$136,$B43
)+
(SUMIFS(RCCP!$JJ$8:$JJ$136,
RCCP!$A$8:$A$136,$A43,
RCCP!$C$8:$C$136,$B43)/4)</f>
        <v>2250</v>
      </c>
      <c r="EU43" s="50">
        <f t="shared" si="175"/>
        <v>0.2610693400167084</v>
      </c>
      <c r="EV43" s="50">
        <f>IF(EU43=0,0,INT(EU43)+IF(MOD(EU43,1)&lt;0.5,0.5,1))</f>
        <v>0.5</v>
      </c>
    </row>
    <row r="44" spans="1:152" ht="20.149999999999999" customHeight="1" x14ac:dyDescent="0.35">
      <c r="A44" s="53">
        <v>878</v>
      </c>
      <c r="B44" s="54" t="s">
        <v>45</v>
      </c>
      <c r="C44" s="39" t="s">
        <v>47</v>
      </c>
      <c r="D44" s="39">
        <v>43</v>
      </c>
      <c r="E44" s="39">
        <v>5.7</v>
      </c>
      <c r="F44" s="39">
        <v>7</v>
      </c>
      <c r="G44" s="39">
        <v>3</v>
      </c>
      <c r="H44" s="40">
        <f t="shared" si="51"/>
        <v>5147.1000000000004</v>
      </c>
      <c r="I44" s="41">
        <f t="shared" si="52"/>
        <v>903</v>
      </c>
      <c r="J44" s="42">
        <f>SUMIFS('BLC Subcont'!$AE:$AE,'BLC Subcont'!$I:$I,L$10,'BLC Subcont'!$R:$R,"PV"&amp;$A44)</f>
        <v>0</v>
      </c>
      <c r="K44" s="43">
        <f>SUMIFS('BLC Subcont'!$BE:$BE,
'BLC Subcont'!$I:$I,L$10,
'BLC Subcont'!$R:$R,"PV"&amp;$A44)</f>
        <v>0</v>
      </c>
      <c r="L44" s="50">
        <f t="shared" si="53"/>
        <v>0</v>
      </c>
      <c r="M44" s="42">
        <f>SUMIFS('BLC Subcont'!$AE:$AE,'BLC Subcont'!$I:$I,O$10,'BLC Subcont'!$R:$R,"PV"&amp;$A44)</f>
        <v>3564</v>
      </c>
      <c r="N44" s="43">
        <f>SUMIFS('BLC Subcont'!$BE:$BE,
'BLC Subcont'!$I:$I,O$10,
'BLC Subcont'!$R:$R,"PV"&amp;$A44)</f>
        <v>0</v>
      </c>
      <c r="O44" s="50">
        <f t="shared" si="54"/>
        <v>0</v>
      </c>
      <c r="P44" s="42">
        <f>SUMIFS('BLC Subcont'!$AE:$AE,'BLC Subcont'!$I:$I,R$10,'BLC Subcont'!$R:$R,"PV"&amp;$A44)</f>
        <v>4428</v>
      </c>
      <c r="Q44" s="43">
        <f>SUMIFS('BLC Subcont'!$BE:$BE,
'BLC Subcont'!$I:$I,R$10,
'BLC Subcont'!$R:$R,"PV"&amp;$A44)</f>
        <v>0</v>
      </c>
      <c r="R44" s="50">
        <f t="shared" si="55"/>
        <v>0</v>
      </c>
      <c r="S44" s="42">
        <f>SUMIFS('BLC Subcont'!$AE:$AE,'BLC Subcont'!$I:$I,U$10,'BLC Subcont'!$R:$R,"PV"&amp;$A44)</f>
        <v>2544</v>
      </c>
      <c r="T44" s="43">
        <f>SUMIFS('BLC Subcont'!$BE:$BE,
'BLC Subcont'!$I:$I,U$10,
'BLC Subcont'!$R:$R,"PV"&amp;$A44)</f>
        <v>2274</v>
      </c>
      <c r="U44" s="50">
        <f t="shared" si="56"/>
        <v>0.4418021798682753</v>
      </c>
      <c r="V44" s="47">
        <f t="shared" si="124"/>
        <v>10536</v>
      </c>
      <c r="W44" s="51">
        <f t="shared" si="57"/>
        <v>2274</v>
      </c>
      <c r="X44" s="52">
        <f t="shared" si="58"/>
        <v>0.4418021798682753</v>
      </c>
      <c r="Y44" s="52">
        <f t="shared" si="59"/>
        <v>0.5</v>
      </c>
      <c r="Z44" s="47">
        <f>SUMIFS('BLC Subcont'!$AE:$AE,'BLC Subcont'!$I:$I,AB$10,'BLC Subcont'!$R:$R,"PV"&amp;$A44)</f>
        <v>0</v>
      </c>
      <c r="AA44" s="249">
        <f>SUMIFS('BLC Subcont'!$BE:$BE,
'BLC Subcont'!$I:$I,AB$10,
'BLC Subcont'!$R:$R,"PV"&amp;$A44)</f>
        <v>0</v>
      </c>
      <c r="AB44" s="49">
        <f t="shared" si="60"/>
        <v>0</v>
      </c>
      <c r="AC44" s="49">
        <f t="shared" si="61"/>
        <v>0</v>
      </c>
      <c r="AD44" s="42">
        <f>SUMIFS('BLC Subcont'!$AE:$AE,'BLC Subcont'!$I:$I,AF$10,'BLC Subcont'!$R:$R,"PV"&amp;$A44)</f>
        <v>3870</v>
      </c>
      <c r="AE44" s="249">
        <f>SUMIFS('BLC Subcont'!$BE:$BE,
'BLC Subcont'!$I:$I,AF$10,
'BLC Subcont'!$R:$R,"PV"&amp;$A44)</f>
        <v>3870</v>
      </c>
      <c r="AF44" s="50">
        <f t="shared" si="62"/>
        <v>0.75187969924812026</v>
      </c>
      <c r="AG44" s="49">
        <f t="shared" si="63"/>
        <v>1</v>
      </c>
      <c r="AH44" s="42">
        <f>SUMIFS('BLC Subcont'!$AE:$AE,'BLC Subcont'!$I:$I,AJ$10,'BLC Subcont'!$R:$R,"PV"&amp;$A44)</f>
        <v>3348</v>
      </c>
      <c r="AI44" s="249">
        <f>SUMIFS('BLC Subcont'!$BE:$BE,
'BLC Subcont'!$I:$I,AJ$10,
'BLC Subcont'!$R:$R,"PV"&amp;$A44)</f>
        <v>3348</v>
      </c>
      <c r="AJ44" s="50">
        <f t="shared" si="64"/>
        <v>0.6504633677216296</v>
      </c>
      <c r="AK44" s="49">
        <f t="shared" si="65"/>
        <v>1</v>
      </c>
      <c r="AL44" s="42">
        <f>SUMIFS('BLC Subcont'!$AE:$AE,'BLC Subcont'!$I:$I,AN$10,'BLC Subcont'!$R:$R,"PV"&amp;$A44)</f>
        <v>0</v>
      </c>
      <c r="AM44" s="249">
        <f>SUMIFS('BLC Subcont'!$BE:$BE,
'BLC Subcont'!$I:$I,AN$10,
'BLC Subcont'!$R:$R,"PV"&amp;$A44)</f>
        <v>0</v>
      </c>
      <c r="AN44" s="50">
        <f t="shared" si="66"/>
        <v>0</v>
      </c>
      <c r="AO44" s="49">
        <f t="shared" si="67"/>
        <v>0</v>
      </c>
      <c r="AP44" s="42">
        <f>SUMIFS('BLC Subcont'!$AE:$AE,'BLC Subcont'!$I:$I,AR$10,'BLC Subcont'!$R:$R,"PV"&amp;$A44)</f>
        <v>0</v>
      </c>
      <c r="AQ44" s="249">
        <f>SUMIFS('BLC Subcont'!$BE:$BE,
'BLC Subcont'!$I:$I,AR$10,
'BLC Subcont'!$R:$R,"PV"&amp;$A44)</f>
        <v>0</v>
      </c>
      <c r="AR44" s="50">
        <f t="shared" si="68"/>
        <v>0</v>
      </c>
      <c r="AS44" s="49">
        <f t="shared" si="69"/>
        <v>0</v>
      </c>
      <c r="AT44" s="42">
        <f>SUMIFS('BLC Subcont'!$AE:$AE,'BLC Subcont'!$I:$I,AV$10,'BLC Subcont'!$R:$R,"PV"&amp;$A44)</f>
        <v>0</v>
      </c>
      <c r="AU44" s="249">
        <f>SUMIFS('BLC Subcont'!$BE:$BE,
'BLC Subcont'!$I:$I,AV$10,
'BLC Subcont'!$R:$R,"PV"&amp;$A44)</f>
        <v>0</v>
      </c>
      <c r="AV44" s="50">
        <f t="shared" si="70"/>
        <v>0</v>
      </c>
      <c r="AW44" s="49">
        <f t="shared" si="71"/>
        <v>0</v>
      </c>
      <c r="AX44" s="42">
        <f>SUMIFS('BLC Subcont'!$AE:$AE,'BLC Subcont'!$I:$I,AZ$10,'BLC Subcont'!$R:$R,"PV"&amp;$A44)</f>
        <v>0</v>
      </c>
      <c r="AY44" s="48">
        <f>SUMIFS('BLC Subcont'!$BE:$BE,
'BLC Subcont'!$I:$I,AZ$10,
'BLC Subcont'!$R:$R,"PV"&amp;$A44)</f>
        <v>0</v>
      </c>
      <c r="AZ44" s="50">
        <f t="shared" si="72"/>
        <v>0</v>
      </c>
      <c r="BA44" s="49">
        <f t="shared" si="73"/>
        <v>0</v>
      </c>
      <c r="BB44" s="42">
        <f>SUMIFS('BLC Subcont'!$AE:$AE,'BLC Subcont'!$I:$I,BD$10,'BLC Subcont'!$R:$R,"PV"&amp;$A44)</f>
        <v>0</v>
      </c>
      <c r="BC44" s="48">
        <f>SUMIFS('BLC Subcont'!$BE:$BE,
'BLC Subcont'!$I:$I,BD$10,
'BLC Subcont'!$R:$R,"PV"&amp;$A44)</f>
        <v>0</v>
      </c>
      <c r="BD44" s="50">
        <f t="shared" si="74"/>
        <v>0</v>
      </c>
      <c r="BE44" s="50">
        <f t="shared" si="75"/>
        <v>0</v>
      </c>
      <c r="BI44" s="42">
        <f t="shared" si="125"/>
        <v>523.5</v>
      </c>
      <c r="BJ44" s="249">
        <f t="shared" si="126"/>
        <v>523.5</v>
      </c>
      <c r="BK44" s="50">
        <f t="shared" si="76"/>
        <v>0.10170775776650928</v>
      </c>
      <c r="BL44" s="49">
        <f t="shared" si="77"/>
        <v>0.5</v>
      </c>
      <c r="BM44" s="42">
        <f t="shared" si="78"/>
        <v>691.5</v>
      </c>
      <c r="BN44" s="249">
        <f t="shared" si="79"/>
        <v>691.5</v>
      </c>
      <c r="BO44" s="50">
        <f t="shared" si="80"/>
        <v>0.13434749664859824</v>
      </c>
      <c r="BP44" s="50">
        <f t="shared" si="81"/>
        <v>0.5</v>
      </c>
      <c r="BQ44" s="42">
        <f>SUMIFS(RCCP!$HX$8:$HX$136,
RCCP!$A$8:$A$136,$A44,
RCCP!$C$8:$C$136,$B44
)+
(SUMIFS(RCCP!$IC$8:$IC$136,
RCCP!$A$8:$A$136,$A44,
RCCP!$C$8:$C$136,$B44)/4)</f>
        <v>523.5</v>
      </c>
      <c r="BR44" s="48">
        <f>SUMIFS(RCCP!$HX$8:$HX$136,
RCCP!$A$8:$A$136,$A44,
RCCP!$C$8:$C$136,$B44
)+
(SUMIFS(RCCP!$IC$8:$IC$136,
RCCP!$A$8:$A$136,$A44,
RCCP!$C$8:$C$136,$B44)/4)</f>
        <v>523.5</v>
      </c>
      <c r="BS44" s="49">
        <f t="shared" si="167"/>
        <v>0.10170775776650928</v>
      </c>
      <c r="BT44" s="50">
        <f t="shared" si="83"/>
        <v>0.5</v>
      </c>
      <c r="BU44" s="47">
        <f>SUMIFS(RCCP!$HY$8:$HY$136,
RCCP!$A$8:$A$136,$A44,
RCCP!$C$8:$C$136,$B44
)+
(SUMIFS(RCCP!$IC$8:$IC$136,
RCCP!$A$8:$A$136,$A44,
RCCP!$C$8:$C$136,$B44)/4)</f>
        <v>691.5</v>
      </c>
      <c r="BV44" s="48">
        <f>SUMIFS(RCCP!$HY$8:$HY$136,
RCCP!$A$8:$A$136,$A44,
RCCP!$C$8:$C$136,$B44
)+
(SUMIFS(RCCP!$IC$8:$IC$136,
RCCP!$A$8:$A$136,$A44,
RCCP!$C$8:$C$136,$B44)/4)</f>
        <v>691.5</v>
      </c>
      <c r="BW44" s="50">
        <f t="shared" si="147"/>
        <v>0.13434749664859824</v>
      </c>
      <c r="BX44" s="50">
        <f t="shared" si="85"/>
        <v>0.5</v>
      </c>
      <c r="BY44" s="42">
        <f>SUMIFS(RCCP!$HZ$8:$HZ$136,
RCCP!$A$8:$A$136,$A44,
RCCP!$C$8:$C$136,$B44
)+
(SUMIFS(RCCP!$IC$8:$IC$136,
RCCP!$A$8:$A$136,$A44,
RCCP!$C$8:$C$136,$B44)/4)</f>
        <v>523.5</v>
      </c>
      <c r="BZ44" s="249">
        <f>SUMIFS(RCCP!$HZ$8:$HZ$136,
RCCP!$A$8:$A$136,$A44,
RCCP!$C$8:$C$136,$B44
)+
(SUMIFS(RCCP!$IC$8:$IC$136,
RCCP!$A$8:$A$136,$A44,
RCCP!$C$8:$C$136,$B44)/4)</f>
        <v>523.5</v>
      </c>
      <c r="CA44" s="50">
        <f t="shared" si="148"/>
        <v>0.10170775776650928</v>
      </c>
      <c r="CB44" s="50">
        <f t="shared" si="87"/>
        <v>0.5</v>
      </c>
      <c r="CC44" s="42">
        <f>SUMIFS(RCCP!$IA$8:$IA$136,
RCCP!$A$8:$A$136,$A44,
RCCP!$C$8:$C$136,$B44
)+
(SUMIFS(RCCP!$IC$8:$IC$136,
RCCP!$A$8:$A$136,$A44,
RCCP!$C$8:$C$136,$B44)/4)</f>
        <v>523.5</v>
      </c>
      <c r="CD44" s="249">
        <f>SUMIFS(RCCP!$IA$8:$IA$136,
RCCP!$A$8:$A$136,$A44,
RCCP!$C$8:$C$136,$B44
)+
(SUMIFS(RCCP!$IC$8:$IC$136,
RCCP!$A$8:$A$136,$A44,
RCCP!$C$8:$C$136,$B44)/4)</f>
        <v>523.5</v>
      </c>
      <c r="CE44" s="50">
        <f t="shared" si="149"/>
        <v>0.10170775776650928</v>
      </c>
      <c r="CF44" s="50">
        <f t="shared" si="89"/>
        <v>0.5</v>
      </c>
      <c r="CG44" s="47">
        <f>SUMIFS(RCCP!$IF$8:$IF$136,
RCCP!$A$8:$A$136,$A44,
RCCP!$C$8:$C$136,$B44
)+
(SUMIFS(RCCP!$IK$8:$IK$136,
RCCP!$A$8:$A$136,$A44,
RCCP!$C$8:$C$136,$B44)/4)</f>
        <v>2529</v>
      </c>
      <c r="CH44" s="249">
        <f>SUMIFS(RCCP!$IF$8:$IF$136,
RCCP!$A$8:$A$136,$A44,
RCCP!$C$8:$C$136,$B44
)+
(SUMIFS(RCCP!$IK$8:$IK$136,
RCCP!$A$8:$A$136,$A44,
RCCP!$C$8:$C$136,$B44)/4)</f>
        <v>2529</v>
      </c>
      <c r="CI44" s="49">
        <f t="shared" si="150"/>
        <v>0.49134464067144601</v>
      </c>
      <c r="CJ44" s="50">
        <f t="shared" si="91"/>
        <v>0.5</v>
      </c>
      <c r="CK44" s="42">
        <f>SUMIFS(RCCP!$IG$8:$IG$136,
RCCP!$A$8:$A$136,$A44,
RCCP!$C$8:$C$136,$B44
)+
(SUMIFS(RCCP!$IK$8:$IK$136,
RCCP!$A$8:$A$136,$A44,
RCCP!$C$8:$C$136,$B44)/4)</f>
        <v>2529</v>
      </c>
      <c r="CL44" s="249">
        <f>SUMIFS(RCCP!$IG$8:$IG$136,
RCCP!$A$8:$A$136,$A44,
RCCP!$C$8:$C$136,$B44
)+
(SUMIFS(RCCP!$IK$8:$IK$136,
RCCP!$A$8:$A$136,$A44,
RCCP!$C$8:$C$136,$B44)/4)</f>
        <v>2529</v>
      </c>
      <c r="CM44" s="50">
        <f t="shared" si="151"/>
        <v>0.49134464067144601</v>
      </c>
      <c r="CN44" s="50">
        <f t="shared" si="93"/>
        <v>0.5</v>
      </c>
      <c r="CO44" s="42">
        <f>SUMIFS(RCCP!$IH$8:$IH$136,
RCCP!$A$8:$A$136,$A44,
RCCP!$C$8:$C$136,$B44
)+
(SUMIFS(RCCP!$IK$8:$IK$136,
RCCP!$A$8:$A$136,$A44,
RCCP!$C$8:$C$136,$B44)/4)</f>
        <v>2529</v>
      </c>
      <c r="CP44" s="249">
        <f>SUMIFS(RCCP!$IH$8:$IH$136,
RCCP!$A$8:$A$136,$A44,
RCCP!$C$8:$C$136,$B44
)+
(SUMIFS(RCCP!$IK$8:$IK$136,
RCCP!$A$8:$A$136,$A44,
RCCP!$C$8:$C$136,$B44)/4)</f>
        <v>2529</v>
      </c>
      <c r="CQ44" s="50">
        <f t="shared" si="152"/>
        <v>0.49134464067144601</v>
      </c>
      <c r="CR44" s="50">
        <f t="shared" si="95"/>
        <v>0.5</v>
      </c>
      <c r="CS44" s="42">
        <f>SUMIFS(RCCP!$II$8:$II$136,
RCCP!$A$8:$A$136,$A44,
RCCP!$C$8:$C$136,$B44
)+
(SUMIFS(RCCP!$IK$8:$IK$136,
RCCP!$A$8:$A$136,$A44,
RCCP!$C$8:$C$136,$B44)/4)</f>
        <v>2529</v>
      </c>
      <c r="CT44" s="249">
        <f>SUMIFS(RCCP!$II$8:$II$136,
RCCP!$A$8:$A$136,$A44,
RCCP!$C$8:$C$136,$B44
)+
(SUMIFS(RCCP!$IK$8:$IK$136,
RCCP!$A$8:$A$136,$A44,
RCCP!$C$8:$C$136,$B44)/4)</f>
        <v>2529</v>
      </c>
      <c r="CU44" s="50">
        <f t="shared" si="153"/>
        <v>0.59588605358026436</v>
      </c>
      <c r="CV44" s="50">
        <f t="shared" si="97"/>
        <v>1</v>
      </c>
      <c r="CW44" s="47">
        <f>SUMIFS(RCCP!$IN$8:$IN$136,
RCCP!$A$8:$A$136,$A44,
RCCP!$C$8:$C$136,$B44
)+
(SUMIFS(RCCP!$IT$8:$IT$136,
RCCP!$A$8:$A$136,$A44,
RCCP!$C$8:$C$136,$B44)/5)</f>
        <v>2119.1999999999998</v>
      </c>
      <c r="CX44" s="249">
        <f>SUMIFS(RCCP!$IN$8:$IN$136,
RCCP!$A$8:$A$136,$A44,
RCCP!$C$8:$C$136,$B44
)+
(SUMIFS(RCCP!$IT$8:$IT$136,
RCCP!$A$8:$A$136,$A44,
RCCP!$C$8:$C$136,$B44)/5)</f>
        <v>2119.1999999999998</v>
      </c>
      <c r="CY44" s="49">
        <f t="shared" si="154"/>
        <v>0.49932847953629739</v>
      </c>
      <c r="CZ44" s="50">
        <f t="shared" si="99"/>
        <v>0.5</v>
      </c>
      <c r="DA44" s="42">
        <f>SUMIFS(RCCP!$IO$8:$IO$136,
RCCP!$A$8:$A$136,$A44,
RCCP!$C$8:$C$136,$B44
)+
(SUMIFS(RCCP!$IT$8:$IT$136,
RCCP!$A$8:$A$136,$A44,
RCCP!$C$8:$C$136,$B44)/5)</f>
        <v>2119.1999999999998</v>
      </c>
      <c r="DB44" s="249">
        <f>SUMIFS(RCCP!$IO$8:$IO$136,
RCCP!$A$8:$A$136,$A44,
RCCP!$C$8:$C$136,$B44
)+
(SUMIFS(RCCP!$IT$8:$IT$136,
RCCP!$A$8:$A$136,$A44,
RCCP!$C$8:$C$136,$B44)/5)</f>
        <v>2119.1999999999998</v>
      </c>
      <c r="DC44" s="50">
        <f t="shared" si="155"/>
        <v>0.41172699189835044</v>
      </c>
      <c r="DD44" s="50">
        <f t="shared" si="101"/>
        <v>0.5</v>
      </c>
      <c r="DE44" s="42">
        <f>SUMIFS(RCCP!$IP$8:$IP$136,
RCCP!$A$8:$A$136,$A44,
RCCP!$C$8:$C$136,$B44
)+
(SUMIFS(RCCP!$IT$8:$IT$136,
RCCP!$A$8:$A$136,$A44,
RCCP!$C$8:$C$136,$B44)/5)</f>
        <v>2119.1999999999998</v>
      </c>
      <c r="DF44" s="249">
        <f>SUMIFS(RCCP!$IP$8:$IP$136,
RCCP!$A$8:$A$136,$A44,
RCCP!$C$8:$C$136,$B44
)+
(SUMIFS(RCCP!$IT$8:$IT$136,
RCCP!$A$8:$A$136,$A44,
RCCP!$C$8:$C$136,$B44)/5)</f>
        <v>2119.1999999999998</v>
      </c>
      <c r="DG44" s="50">
        <f t="shared" si="156"/>
        <v>0.41172699189835044</v>
      </c>
      <c r="DH44" s="50">
        <f t="shared" si="103"/>
        <v>0.5</v>
      </c>
      <c r="DI44" s="42">
        <f>SUMIFS(RCCP!$IQ$8:$IQ$136,
RCCP!$A$8:$A$136,$A44,
RCCP!$C$8:$C$136,$B44
)+
(SUMIFS(RCCP!$IT$8:$IT$136,
RCCP!$A$8:$A$136,$A44,
RCCP!$C$8:$C$136,$B44)/5)</f>
        <v>2119.1999999999998</v>
      </c>
      <c r="DJ44" s="249">
        <f>SUMIFS(RCCP!$IQ$8:$IQ$136,
RCCP!$A$8:$A$136,$A44,
RCCP!$C$8:$C$136,$B44
)+
(SUMIFS(RCCP!$IT$8:$IT$136,
RCCP!$A$8:$A$136,$A44,
RCCP!$C$8:$C$136,$B44)/5)</f>
        <v>2119.1999999999998</v>
      </c>
      <c r="DK44" s="50">
        <f t="shared" si="157"/>
        <v>0.41172699189835044</v>
      </c>
      <c r="DL44" s="50">
        <f t="shared" si="105"/>
        <v>0.5</v>
      </c>
      <c r="DM44" s="42">
        <f>SUMIFS(RCCP!$IR$8:$IR$136,
RCCP!$A$8:$A$136,$A44,
RCCP!$C$8:$C$136,$B44
)+
(SUMIFS(RCCP!$IT$8:$IT$136,
RCCP!$A$8:$A$136,$A44,
RCCP!$C$8:$C$136,$B44)/5)</f>
        <v>2119.1999999999998</v>
      </c>
      <c r="DN44" s="249">
        <f>SUMIFS(RCCP!$IR$8:$IR$136,
RCCP!$A$8:$A$136,$A44,
RCCP!$C$8:$C$136,$B44
)+
(SUMIFS(RCCP!$IT$8:$IT$136,
RCCP!$A$8:$A$136,$A44,
RCCP!$C$8:$C$136,$B44)/5)</f>
        <v>2119.1999999999998</v>
      </c>
      <c r="DO44" s="50">
        <f t="shared" si="158"/>
        <v>0.41172699189835044</v>
      </c>
      <c r="DP44" s="50">
        <f t="shared" si="107"/>
        <v>0.5</v>
      </c>
      <c r="DQ44" s="47">
        <f>SUMIFS(RCCP!$IW$8:$IW$136,
RCCP!$A$8:$A$136,$A44,
RCCP!$C$8:$C$136,$B44
)+
(SUMIFS(RCCP!$JB$8:$JB$136,
RCCP!$A$8:$A$136,$A44,
RCCP!$C$8:$C$136,$B44)/4)</f>
        <v>3130.5</v>
      </c>
      <c r="DR44" s="249">
        <f>SUMIFS(RCCP!$IW$8:$IW$136,
RCCP!$A$8:$A$136,$A44,
RCCP!$C$8:$C$136,$B44
)+
(SUMIFS(RCCP!$JB$8:$JB$136,
RCCP!$A$8:$A$136,$A44,
RCCP!$C$8:$C$136,$B44)/4)</f>
        <v>3130.5</v>
      </c>
      <c r="DS44" s="49">
        <f t="shared" si="168"/>
        <v>0.73761221460380288</v>
      </c>
      <c r="DT44" s="50">
        <f t="shared" si="109"/>
        <v>1</v>
      </c>
      <c r="DU44" s="42">
        <f>SUMIFS(RCCP!$IX$8:$IX$136,
RCCP!$A$8:$A$136,$A44,
RCCP!$C$8:$C$136,$B44
)+
(SUMIFS(RCCP!$JB$8:$JB$136,
RCCP!$A$8:$A$136,$A44,
RCCP!$C$8:$C$136,$B44)/4)</f>
        <v>3130.5</v>
      </c>
      <c r="DV44" s="249">
        <f>SUMIFS(RCCP!$IX$8:$IX$136,
RCCP!$A$8:$A$136,$A44,
RCCP!$C$8:$C$136,$B44
)+
(SUMIFS(RCCP!$JB$8:$JB$136,
RCCP!$A$8:$A$136,$A44,
RCCP!$C$8:$C$136,$B44)/4)</f>
        <v>3130.5</v>
      </c>
      <c r="DW44" s="50">
        <f t="shared" si="169"/>
        <v>0.60820656291892516</v>
      </c>
      <c r="DX44" s="50">
        <f t="shared" si="111"/>
        <v>1</v>
      </c>
      <c r="DY44" s="42">
        <f>SUMIFS(RCCP!$IY$8:$IY$136,
RCCP!$A$8:$A$136,$A44,
RCCP!$C$8:$C$136,$B44
)+
(SUMIFS(RCCP!$JB$8:$JB$136,
RCCP!$A$8:$A$136,$A44,
RCCP!$C$8:$C$136,$B44)/4)</f>
        <v>3130.5</v>
      </c>
      <c r="DZ44" s="249">
        <f>SUMIFS(RCCP!$IY$8:$IY$136,
RCCP!$A$8:$A$136,$A44,
RCCP!$C$8:$C$136,$B44
)+
(SUMIFS(RCCP!$JB$8:$JB$136,
RCCP!$A$8:$A$136,$A44,
RCCP!$C$8:$C$136,$B44)/4)</f>
        <v>3130.5</v>
      </c>
      <c r="EA44" s="50">
        <f t="shared" si="170"/>
        <v>0.60820656291892516</v>
      </c>
      <c r="EB44" s="50">
        <f t="shared" si="113"/>
        <v>1</v>
      </c>
      <c r="EC44" s="42">
        <f>SUMIFS(RCCP!$IZ$8:$IZ$136,
RCCP!$A$8:$A$136,$A44,
RCCP!$C$8:$C$136,$B44
)+
(SUMIFS(RCCP!$JB$8:$JB$136,
RCCP!$A$8:$A$136,$A44,
RCCP!$C$8:$C$136,$B44)/4)</f>
        <v>3130.5</v>
      </c>
      <c r="ED44" s="249">
        <f>SUMIFS(RCCP!$IZ$8:$IZ$136,
RCCP!$A$8:$A$136,$A44,
RCCP!$C$8:$C$136,$B44
)+
(SUMIFS(RCCP!$JB$8:$JB$136,
RCCP!$A$8:$A$136,$A44,
RCCP!$C$8:$C$136,$B44)/4)</f>
        <v>3130.5</v>
      </c>
      <c r="EE44" s="50">
        <f t="shared" si="171"/>
        <v>0.60820656291892516</v>
      </c>
      <c r="EF44" s="50">
        <f t="shared" si="115"/>
        <v>1</v>
      </c>
      <c r="EG44" s="47">
        <f>SUMIFS(RCCP!$JE$8:$JE$136,
RCCP!$A$8:$A$136,$A44,
RCCP!$C$8:$C$136,$B44
)+
(SUMIFS(RCCP!$JJ$8:$JJ$136,
RCCP!$A$8:$A$136,$A44,
RCCP!$C$8:$C$136,$B44)/4)</f>
        <v>2250</v>
      </c>
      <c r="EH44" s="249">
        <f>SUMIFS(RCCP!$JE$8:$JE$136,
RCCP!$A$8:$A$136,$A44,
RCCP!$C$8:$C$136,$B44
)+
(SUMIFS(RCCP!$JJ$8:$JJ$136,
RCCP!$A$8:$A$136,$A44,
RCCP!$C$8:$C$136,$B44)/4)</f>
        <v>2250</v>
      </c>
      <c r="EI44" s="49">
        <f t="shared" si="172"/>
        <v>0.43713936002797688</v>
      </c>
      <c r="EJ44" s="50">
        <f t="shared" si="117"/>
        <v>0.5</v>
      </c>
      <c r="EK44" s="42">
        <f>SUMIFS(RCCP!$JF$8:$JF$136,
RCCP!$A$8:$A$136,$A44,
RCCP!$C$8:$C$136,$B44
)+
(SUMIFS(RCCP!$JJ$8:$JJ$136,
RCCP!$A$8:$A$136,$A44,
RCCP!$C$8:$C$136,$B44)/4)</f>
        <v>2250</v>
      </c>
      <c r="EL44" s="249">
        <f>SUMIFS(RCCP!$JF$8:$JF$136,
RCCP!$A$8:$A$136,$A44,
RCCP!$C$8:$C$136,$B44
)+
(SUMIFS(RCCP!$JJ$8:$JJ$136,
RCCP!$A$8:$A$136,$A44,
RCCP!$C$8:$C$136,$B44)/4)</f>
        <v>2250</v>
      </c>
      <c r="EM44" s="50">
        <f t="shared" si="173"/>
        <v>0.43713936002797688</v>
      </c>
      <c r="EN44" s="50">
        <f t="shared" si="119"/>
        <v>0.5</v>
      </c>
      <c r="EO44" s="42">
        <f>SUMIFS(RCCP!$JG$8:$JG$136,
RCCP!$A$8:$A$136,$A44,
RCCP!$C$8:$C$136,$B44
)+
(SUMIFS(RCCP!$JJ$8:$JJ$136,
RCCP!$A$8:$A$136,$A44,
RCCP!$C$8:$C$136,$B44)/4)</f>
        <v>2250</v>
      </c>
      <c r="EP44" s="249">
        <f>SUMIFS(RCCP!$JG$8:$JG$136,
RCCP!$A$8:$A$136,$A44,
RCCP!$C$8:$C$136,$B44
)+
(SUMIFS(RCCP!$JJ$8:$JJ$136,
RCCP!$A$8:$A$136,$A44,
RCCP!$C$8:$C$136,$B44)/4)</f>
        <v>2250</v>
      </c>
      <c r="EQ44" s="50">
        <f t="shared" si="174"/>
        <v>0.53014773450201447</v>
      </c>
      <c r="ER44" s="50">
        <f t="shared" si="121"/>
        <v>1</v>
      </c>
      <c r="ES44" s="42">
        <f>SUMIFS(RCCP!$JH$8:$JH$136,
RCCP!$A$8:$A$136,$A44,
RCCP!$C$8:$C$136,$B44
)+
(SUMIFS(RCCP!$JJ$8:$JJ$136,
RCCP!$A$8:$A$136,$A44,
RCCP!$C$8:$C$136,$B44)/4)</f>
        <v>2250</v>
      </c>
      <c r="ET44" s="249">
        <f>SUMIFS(RCCP!$JH$8:$JH$136,
RCCP!$A$8:$A$136,$A44,
RCCP!$C$8:$C$136,$B44
)+
(SUMIFS(RCCP!$JJ$8:$JJ$136,
RCCP!$A$8:$A$136,$A44,
RCCP!$C$8:$C$136,$B44)/4)</f>
        <v>2250</v>
      </c>
      <c r="EU44" s="50">
        <f t="shared" si="175"/>
        <v>0.43713936002797688</v>
      </c>
      <c r="EV44" s="50">
        <f t="shared" si="123"/>
        <v>0.5</v>
      </c>
    </row>
    <row r="45" spans="1:152" ht="20.149999999999999" customHeight="1" x14ac:dyDescent="0.35">
      <c r="A45" s="53">
        <v>878</v>
      </c>
      <c r="B45" s="54" t="s">
        <v>45</v>
      </c>
      <c r="C45" s="39" t="s">
        <v>41</v>
      </c>
      <c r="D45" s="39">
        <v>22</v>
      </c>
      <c r="E45" s="39">
        <v>5.7</v>
      </c>
      <c r="F45" s="39">
        <v>7</v>
      </c>
      <c r="G45" s="39">
        <v>3</v>
      </c>
      <c r="H45" s="40">
        <f t="shared" si="51"/>
        <v>2633.4</v>
      </c>
      <c r="I45" s="41">
        <f t="shared" si="52"/>
        <v>462</v>
      </c>
      <c r="J45" s="42">
        <f>SUMIFS('BLC Subcont'!$AE:$AE,'BLC Subcont'!$I:$I,L$10,'BLC Subcont'!$R:$R,"PV"&amp;$A45)</f>
        <v>0</v>
      </c>
      <c r="K45" s="43">
        <f>SUMIFS('BLC Subcont'!$BB:$BB,
'BLC Subcont'!$I:$I,L$10,
'BLC Subcont'!$R:$R,"PV"&amp;$A45)</f>
        <v>0</v>
      </c>
      <c r="L45" s="50">
        <f t="shared" si="53"/>
        <v>0</v>
      </c>
      <c r="M45" s="42">
        <f>SUMIFS('BLC Subcont'!$AE:$AE,'BLC Subcont'!$I:$I,O$10,'BLC Subcont'!$R:$R,"PV"&amp;$A45)</f>
        <v>3564</v>
      </c>
      <c r="N45" s="43">
        <f>SUMIFS('BLC Subcont'!$BB:$BB,
'BLC Subcont'!$I:$I,O$10,
'BLC Subcont'!$R:$R,"PV"&amp;$A45)</f>
        <v>0</v>
      </c>
      <c r="O45" s="50">
        <f t="shared" si="54"/>
        <v>0</v>
      </c>
      <c r="P45" s="42">
        <f>SUMIFS('BLC Subcont'!$AE:$AE,'BLC Subcont'!$I:$I,R$10,'BLC Subcont'!$R:$R,"PV"&amp;$A45)</f>
        <v>4428</v>
      </c>
      <c r="Q45" s="43">
        <f>SUMIFS('BLC Subcont'!$BB:$BB,
'BLC Subcont'!$I:$I,R$10,
'BLC Subcont'!$R:$R,"PV"&amp;$A45)</f>
        <v>0</v>
      </c>
      <c r="R45" s="50">
        <f t="shared" si="55"/>
        <v>0</v>
      </c>
      <c r="S45" s="42">
        <f>SUMIFS('BLC Subcont'!$AE:$AE,'BLC Subcont'!$I:$I,U$10,'BLC Subcont'!$R:$R,"PV"&amp;$A45)</f>
        <v>2544</v>
      </c>
      <c r="T45" s="43">
        <f>SUMIFS('BLC Subcont'!$BB:$BB,
'BLC Subcont'!$I:$I,U$10,
'BLC Subcont'!$R:$R,"PV"&amp;$A45)</f>
        <v>0</v>
      </c>
      <c r="U45" s="50">
        <f t="shared" si="56"/>
        <v>0</v>
      </c>
      <c r="V45" s="47">
        <f t="shared" si="124"/>
        <v>10536</v>
      </c>
      <c r="W45" s="51">
        <f t="shared" si="57"/>
        <v>0</v>
      </c>
      <c r="X45" s="52">
        <f t="shared" si="58"/>
        <v>0</v>
      </c>
      <c r="Y45" s="52">
        <f t="shared" si="59"/>
        <v>0</v>
      </c>
      <c r="Z45" s="47">
        <f>SUMIFS('BLC Subcont'!$AE:$AE,'BLC Subcont'!$I:$I,AB$10,'BLC Subcont'!$R:$R,"PV"&amp;$A45)</f>
        <v>0</v>
      </c>
      <c r="AA45" s="249">
        <f>SUMIFS('BLC Subcont'!$BB:$BB,
'BLC Subcont'!$I:$I,AB$10,
'BLC Subcont'!$R:$R,"PV"&amp;$A45)</f>
        <v>0</v>
      </c>
      <c r="AB45" s="49">
        <f t="shared" si="60"/>
        <v>0</v>
      </c>
      <c r="AC45" s="49">
        <f t="shared" si="61"/>
        <v>0</v>
      </c>
      <c r="AD45" s="42">
        <f>SUMIFS('BLC Subcont'!$AE:$AE,'BLC Subcont'!$I:$I,AF$10,'BLC Subcont'!$R:$R,"PV"&amp;$A45)</f>
        <v>3870</v>
      </c>
      <c r="AE45" s="249">
        <f>SUMIFS('BLC Subcont'!$BB:$BB,
'BLC Subcont'!$I:$I,AF$10,
'BLC Subcont'!$R:$R,"PV"&amp;$A45)</f>
        <v>0</v>
      </c>
      <c r="AF45" s="50">
        <f t="shared" si="62"/>
        <v>0</v>
      </c>
      <c r="AG45" s="49">
        <f t="shared" si="63"/>
        <v>0</v>
      </c>
      <c r="AH45" s="42">
        <f>SUMIFS('BLC Subcont'!$AE:$AE,'BLC Subcont'!$I:$I,AJ$10,'BLC Subcont'!$R:$R,"PV"&amp;$A45)</f>
        <v>3348</v>
      </c>
      <c r="AI45" s="249">
        <f>SUMIFS('BLC Subcont'!$BB:$BB,
'BLC Subcont'!$I:$I,AJ$10,
'BLC Subcont'!$R:$R,"PV"&amp;$A45)</f>
        <v>0</v>
      </c>
      <c r="AJ45" s="50">
        <f t="shared" si="64"/>
        <v>0</v>
      </c>
      <c r="AK45" s="49">
        <f t="shared" si="65"/>
        <v>0</v>
      </c>
      <c r="AL45" s="42">
        <f>SUMIFS('BLC Subcont'!$AE:$AE,'BLC Subcont'!$I:$I,AN$10,'BLC Subcont'!$R:$R,"PV"&amp;$A45)</f>
        <v>0</v>
      </c>
      <c r="AM45" s="249">
        <f>SUMIFS('BLC Subcont'!$BB:$BB,
'BLC Subcont'!$I:$I,AN$10,
'BLC Subcont'!$R:$R,"PV"&amp;$A45)</f>
        <v>0</v>
      </c>
      <c r="AN45" s="50">
        <f t="shared" si="66"/>
        <v>0</v>
      </c>
      <c r="AO45" s="49">
        <f t="shared" si="67"/>
        <v>0</v>
      </c>
      <c r="AP45" s="42">
        <f>SUMIFS('BLC Subcont'!$AE:$AE,'BLC Subcont'!$I:$I,AR$10,'BLC Subcont'!$R:$R,"PV"&amp;$A45)</f>
        <v>0</v>
      </c>
      <c r="AQ45" s="249">
        <f>SUMIFS('BLC Subcont'!$BB:$BB,
'BLC Subcont'!$I:$I,AR$10,
'BLC Subcont'!$R:$R,"PV"&amp;$A45)</f>
        <v>0</v>
      </c>
      <c r="AR45" s="50">
        <f t="shared" si="68"/>
        <v>0</v>
      </c>
      <c r="AS45" s="49">
        <f t="shared" si="69"/>
        <v>0</v>
      </c>
      <c r="AT45" s="42">
        <f>SUMIFS('BLC Subcont'!$AE:$AE,'BLC Subcont'!$I:$I,AV$10,'BLC Subcont'!$R:$R,"PV"&amp;$A45)</f>
        <v>0</v>
      </c>
      <c r="AU45" s="249">
        <f>SUMIFS('BLC Subcont'!$BB:$BB,
'BLC Subcont'!$I:$I,AV$10,
'BLC Subcont'!$R:$R,"PV"&amp;$A45)</f>
        <v>0</v>
      </c>
      <c r="AV45" s="50">
        <f t="shared" si="70"/>
        <v>0</v>
      </c>
      <c r="AW45" s="49">
        <f t="shared" si="71"/>
        <v>0</v>
      </c>
      <c r="AX45" s="42">
        <f>SUMIFS('BLC Subcont'!$AE:$AE,'BLC Subcont'!$I:$I,AZ$10,'BLC Subcont'!$R:$R,"PV"&amp;$A45)</f>
        <v>0</v>
      </c>
      <c r="AY45" s="48">
        <f>SUMIFS('BLC Subcont'!$BB:$BB,
'BLC Subcont'!$I:$I,AZ$10,
'BLC Subcont'!$R:$R,"PV"&amp;$A45)</f>
        <v>0</v>
      </c>
      <c r="AZ45" s="50">
        <f t="shared" si="72"/>
        <v>0</v>
      </c>
      <c r="BA45" s="49">
        <f t="shared" si="73"/>
        <v>0</v>
      </c>
      <c r="BB45" s="42">
        <f>SUMIFS('BLC Subcont'!$AE:$AE,'BLC Subcont'!$I:$I,BD$10,'BLC Subcont'!$R:$R,"PV"&amp;$A45)</f>
        <v>0</v>
      </c>
      <c r="BC45" s="48">
        <f>SUMIFS('BLC Subcont'!$BB:$BB,
'BLC Subcont'!$I:$I,BD$10,
'BLC Subcont'!$R:$R,"PV"&amp;$A45)</f>
        <v>0</v>
      </c>
      <c r="BD45" s="50">
        <f t="shared" si="74"/>
        <v>0</v>
      </c>
      <c r="BE45" s="50">
        <f t="shared" si="75"/>
        <v>0</v>
      </c>
      <c r="BI45" s="42">
        <f t="shared" si="125"/>
        <v>523.5</v>
      </c>
      <c r="BJ45" s="249">
        <f t="shared" si="126"/>
        <v>523.5</v>
      </c>
      <c r="BK45" s="50">
        <f t="shared" si="76"/>
        <v>0.19879243563454088</v>
      </c>
      <c r="BL45" s="49">
        <f t="shared" si="77"/>
        <v>0.5</v>
      </c>
      <c r="BM45" s="42">
        <f t="shared" si="78"/>
        <v>691.5</v>
      </c>
      <c r="BN45" s="249">
        <f t="shared" si="79"/>
        <v>691.5</v>
      </c>
      <c r="BO45" s="50">
        <f t="shared" si="80"/>
        <v>0.26258828890407837</v>
      </c>
      <c r="BP45" s="50">
        <f t="shared" si="81"/>
        <v>0.5</v>
      </c>
      <c r="BQ45" s="42">
        <f>SUMIFS(RCCP!$HX$8:$HX$136,
RCCP!$A$8:$A$136,$A45,
RCCP!$C$8:$C$136,$B45
)+
(SUMIFS(RCCP!$IC$8:$IC$136,
RCCP!$A$8:$A$136,$A45,
RCCP!$C$8:$C$136,$B45)/4)</f>
        <v>523.5</v>
      </c>
      <c r="BR45" s="48">
        <f>SUMIFS(RCCP!$HX$8:$HX$136,
RCCP!$A$8:$A$136,$A45,
RCCP!$C$8:$C$136,$B45
)+
(SUMIFS(RCCP!$IC$8:$IC$136,
RCCP!$A$8:$A$136,$A45,
RCCP!$C$8:$C$136,$B45)/4)</f>
        <v>523.5</v>
      </c>
      <c r="BS45" s="49">
        <f t="shared" si="167"/>
        <v>0.19879243563454088</v>
      </c>
      <c r="BT45" s="50">
        <f t="shared" si="83"/>
        <v>0.5</v>
      </c>
      <c r="BU45" s="47">
        <f>SUMIFS(RCCP!$HY$8:$HY$136,
RCCP!$A$8:$A$136,$A45,
RCCP!$C$8:$C$136,$B45
)+
(SUMIFS(RCCP!$IC$8:$IC$136,
RCCP!$A$8:$A$136,$A45,
RCCP!$C$8:$C$136,$B45)/4)</f>
        <v>691.5</v>
      </c>
      <c r="BV45" s="48">
        <f>SUMIFS(RCCP!$HY$8:$HY$136,
RCCP!$A$8:$A$136,$A45,
RCCP!$C$8:$C$136,$B45
)+
(SUMIFS(RCCP!$IC$8:$IC$136,
RCCP!$A$8:$A$136,$A45,
RCCP!$C$8:$C$136,$B45)/4)</f>
        <v>691.5</v>
      </c>
      <c r="BW45" s="50">
        <f t="shared" si="147"/>
        <v>0.26258828890407837</v>
      </c>
      <c r="BX45" s="50">
        <f t="shared" si="85"/>
        <v>0.5</v>
      </c>
      <c r="BY45" s="42">
        <f>SUMIFS(RCCP!$HZ$8:$HZ$136,
RCCP!$A$8:$A$136,$A45,
RCCP!$C$8:$C$136,$B45
)+
(SUMIFS(RCCP!$IC$8:$IC$136,
RCCP!$A$8:$A$136,$A45,
RCCP!$C$8:$C$136,$B45)/4)</f>
        <v>523.5</v>
      </c>
      <c r="BZ45" s="249">
        <f>SUMIFS(RCCP!$HZ$8:$HZ$136,
RCCP!$A$8:$A$136,$A45,
RCCP!$C$8:$C$136,$B45
)+
(SUMIFS(RCCP!$IC$8:$IC$136,
RCCP!$A$8:$A$136,$A45,
RCCP!$C$8:$C$136,$B45)/4)</f>
        <v>523.5</v>
      </c>
      <c r="CA45" s="50">
        <f t="shared" si="148"/>
        <v>0.19879243563454088</v>
      </c>
      <c r="CB45" s="50">
        <f t="shared" si="87"/>
        <v>0.5</v>
      </c>
      <c r="CC45" s="42">
        <f>SUMIFS(RCCP!$IA$8:$IA$136,
RCCP!$A$8:$A$136,$A45,
RCCP!$C$8:$C$136,$B45
)+
(SUMIFS(RCCP!$IC$8:$IC$136,
RCCP!$A$8:$A$136,$A45,
RCCP!$C$8:$C$136,$B45)/4)</f>
        <v>523.5</v>
      </c>
      <c r="CD45" s="249">
        <f>SUMIFS(RCCP!$IA$8:$IA$136,
RCCP!$A$8:$A$136,$A45,
RCCP!$C$8:$C$136,$B45
)+
(SUMIFS(RCCP!$IC$8:$IC$136,
RCCP!$A$8:$A$136,$A45,
RCCP!$C$8:$C$136,$B45)/4)</f>
        <v>523.5</v>
      </c>
      <c r="CE45" s="50">
        <f t="shared" si="149"/>
        <v>0.19879243563454088</v>
      </c>
      <c r="CF45" s="50">
        <f t="shared" si="89"/>
        <v>0.5</v>
      </c>
      <c r="CG45" s="47">
        <f>SUMIFS(RCCP!$IF$8:$IF$136,
RCCP!$A$8:$A$136,$A45,
RCCP!$C$8:$C$136,$B45
)+
(SUMIFS(RCCP!$IK$8:$IK$136,
RCCP!$A$8:$A$136,$A45,
RCCP!$C$8:$C$136,$B45)/4)</f>
        <v>2529</v>
      </c>
      <c r="CH45" s="249">
        <f>SUMIFS(RCCP!$IF$8:$IF$136,
RCCP!$A$8:$A$136,$A45,
RCCP!$C$8:$C$136,$B45
)+
(SUMIFS(RCCP!$IK$8:$IK$136,
RCCP!$A$8:$A$136,$A45,
RCCP!$C$8:$C$136,$B45)/4)</f>
        <v>2529</v>
      </c>
      <c r="CI45" s="49">
        <f t="shared" si="150"/>
        <v>0.96035543403964452</v>
      </c>
      <c r="CJ45" s="50">
        <f t="shared" si="91"/>
        <v>1</v>
      </c>
      <c r="CK45" s="42">
        <f>SUMIFS(RCCP!$IG$8:$IG$136,
RCCP!$A$8:$A$136,$A45,
RCCP!$C$8:$C$136,$B45
)+
(SUMIFS(RCCP!$IK$8:$IK$136,
RCCP!$A$8:$A$136,$A45,
RCCP!$C$8:$C$136,$B45)/4)</f>
        <v>2529</v>
      </c>
      <c r="CL45" s="249">
        <f>SUMIFS(RCCP!$IG$8:$IG$136,
RCCP!$A$8:$A$136,$A45,
RCCP!$C$8:$C$136,$B45
)+
(SUMIFS(RCCP!$IK$8:$IK$136,
RCCP!$A$8:$A$136,$A45,
RCCP!$C$8:$C$136,$B45)/4)</f>
        <v>2529</v>
      </c>
      <c r="CM45" s="50">
        <f t="shared" si="151"/>
        <v>0.96035543403964452</v>
      </c>
      <c r="CN45" s="50">
        <f t="shared" si="93"/>
        <v>1</v>
      </c>
      <c r="CO45" s="42">
        <f>SUMIFS(RCCP!$IH$8:$IH$136,
RCCP!$A$8:$A$136,$A45,
RCCP!$C$8:$C$136,$B45
)+
(SUMIFS(RCCP!$IK$8:$IK$136,
RCCP!$A$8:$A$136,$A45,
RCCP!$C$8:$C$136,$B45)/4)</f>
        <v>2529</v>
      </c>
      <c r="CP45" s="249">
        <f>SUMIFS(RCCP!$IH$8:$IH$136,
RCCP!$A$8:$A$136,$A45,
RCCP!$C$8:$C$136,$B45
)+
(SUMIFS(RCCP!$IK$8:$IK$136,
RCCP!$A$8:$A$136,$A45,
RCCP!$C$8:$C$136,$B45)/4)</f>
        <v>2529</v>
      </c>
      <c r="CQ45" s="50">
        <f t="shared" si="152"/>
        <v>0.96035543403964452</v>
      </c>
      <c r="CR45" s="50">
        <f t="shared" si="95"/>
        <v>1</v>
      </c>
      <c r="CS45" s="42">
        <f>SUMIFS(RCCP!$II$8:$II$136,
RCCP!$A$8:$A$136,$A45,
RCCP!$C$8:$C$136,$B45
)+
(SUMIFS(RCCP!$IK$8:$IK$136,
RCCP!$A$8:$A$136,$A45,
RCCP!$C$8:$C$136,$B45)/4)</f>
        <v>2529</v>
      </c>
      <c r="CT45" s="249">
        <f>SUMIFS(RCCP!$II$8:$II$136,
RCCP!$A$8:$A$136,$A45,
RCCP!$C$8:$C$136,$B45
)+
(SUMIFS(RCCP!$IK$8:$IK$136,
RCCP!$A$8:$A$136,$A45,
RCCP!$C$8:$C$136,$B45)/4)</f>
        <v>2529</v>
      </c>
      <c r="CU45" s="50">
        <f t="shared" si="153"/>
        <v>1.1646863774523348</v>
      </c>
      <c r="CV45" s="50">
        <f t="shared" si="97"/>
        <v>1.5</v>
      </c>
      <c r="CW45" s="47">
        <f>SUMIFS(RCCP!$IN$8:$IN$136,
RCCP!$A$8:$A$136,$A45,
RCCP!$C$8:$C$136,$B45
)+
(SUMIFS(RCCP!$IT$8:$IT$136,
RCCP!$A$8:$A$136,$A45,
RCCP!$C$8:$C$136,$B45)/5)</f>
        <v>2119.1999999999998</v>
      </c>
      <c r="CX45" s="249">
        <f>SUMIFS(RCCP!$IN$8:$IN$136,
RCCP!$A$8:$A$136,$A45,
RCCP!$C$8:$C$136,$B45
)+
(SUMIFS(RCCP!$IT$8:$IT$136,
RCCP!$A$8:$A$136,$A45,
RCCP!$C$8:$C$136,$B45)/5)</f>
        <v>2119.1999999999998</v>
      </c>
      <c r="CY45" s="49">
        <f t="shared" si="154"/>
        <v>0.97596021000276312</v>
      </c>
      <c r="CZ45" s="50">
        <f t="shared" si="99"/>
        <v>1</v>
      </c>
      <c r="DA45" s="42">
        <f>SUMIFS(RCCP!$IO$8:$IO$136,
RCCP!$A$8:$A$136,$A45,
RCCP!$C$8:$C$136,$B45
)+
(SUMIFS(RCCP!$IT$8:$IT$136,
RCCP!$A$8:$A$136,$A45,
RCCP!$C$8:$C$136,$B45)/5)</f>
        <v>2119.1999999999998</v>
      </c>
      <c r="DB45" s="249">
        <f>SUMIFS(RCCP!$IO$8:$IO$136,
RCCP!$A$8:$A$136,$A45,
RCCP!$C$8:$C$136,$B45
)+
(SUMIFS(RCCP!$IT$8:$IT$136,
RCCP!$A$8:$A$136,$A45,
RCCP!$C$8:$C$136,$B45)/5)</f>
        <v>2119.1999999999998</v>
      </c>
      <c r="DC45" s="50">
        <f t="shared" si="155"/>
        <v>0.80473912052859409</v>
      </c>
      <c r="DD45" s="50">
        <f t="shared" si="101"/>
        <v>1</v>
      </c>
      <c r="DE45" s="42">
        <f>SUMIFS(RCCP!$IP$8:$IP$136,
RCCP!$A$8:$A$136,$A45,
RCCP!$C$8:$C$136,$B45
)+
(SUMIFS(RCCP!$IT$8:$IT$136,
RCCP!$A$8:$A$136,$A45,
RCCP!$C$8:$C$136,$B45)/5)</f>
        <v>2119.1999999999998</v>
      </c>
      <c r="DF45" s="249">
        <f>SUMIFS(RCCP!$IP$8:$IP$136,
RCCP!$A$8:$A$136,$A45,
RCCP!$C$8:$C$136,$B45
)+
(SUMIFS(RCCP!$IT$8:$IT$136,
RCCP!$A$8:$A$136,$A45,
RCCP!$C$8:$C$136,$B45)/5)</f>
        <v>2119.1999999999998</v>
      </c>
      <c r="DG45" s="50">
        <f t="shared" si="156"/>
        <v>0.80473912052859409</v>
      </c>
      <c r="DH45" s="50">
        <f t="shared" si="103"/>
        <v>1</v>
      </c>
      <c r="DI45" s="42">
        <f>SUMIFS(RCCP!$IQ$8:$IQ$136,
RCCP!$A$8:$A$136,$A45,
RCCP!$C$8:$C$136,$B45
)+
(SUMIFS(RCCP!$IT$8:$IT$136,
RCCP!$A$8:$A$136,$A45,
RCCP!$C$8:$C$136,$B45)/5)</f>
        <v>2119.1999999999998</v>
      </c>
      <c r="DJ45" s="249">
        <f>SUMIFS(RCCP!$IQ$8:$IQ$136,
RCCP!$A$8:$A$136,$A45,
RCCP!$C$8:$C$136,$B45
)+
(SUMIFS(RCCP!$IT$8:$IT$136,
RCCP!$A$8:$A$136,$A45,
RCCP!$C$8:$C$136,$B45)/5)</f>
        <v>2119.1999999999998</v>
      </c>
      <c r="DK45" s="50">
        <f t="shared" si="157"/>
        <v>0.80473912052859409</v>
      </c>
      <c r="DL45" s="50">
        <f t="shared" si="105"/>
        <v>1</v>
      </c>
      <c r="DM45" s="42">
        <f>SUMIFS(RCCP!$IR$8:$IR$136,
RCCP!$A$8:$A$136,$A45,
RCCP!$C$8:$C$136,$B45
)+
(SUMIFS(RCCP!$IT$8:$IT$136,
RCCP!$A$8:$A$136,$A45,
RCCP!$C$8:$C$136,$B45)/5)</f>
        <v>2119.1999999999998</v>
      </c>
      <c r="DN45" s="249">
        <f>SUMIFS(RCCP!$IR$8:$IR$136,
RCCP!$A$8:$A$136,$A45,
RCCP!$C$8:$C$136,$B45
)+
(SUMIFS(RCCP!$IT$8:$IT$136,
RCCP!$A$8:$A$136,$A45,
RCCP!$C$8:$C$136,$B45)/5)</f>
        <v>2119.1999999999998</v>
      </c>
      <c r="DO45" s="50">
        <f t="shared" si="158"/>
        <v>0.80473912052859409</v>
      </c>
      <c r="DP45" s="50">
        <f t="shared" si="107"/>
        <v>1</v>
      </c>
      <c r="DQ45" s="47">
        <f>SUMIFS(RCCP!$IW$8:$IW$136,
RCCP!$A$8:$A$136,$A45,
RCCP!$C$8:$C$136,$B45
)+
(SUMIFS(RCCP!$JB$8:$JB$136,
RCCP!$A$8:$A$136,$A45,
RCCP!$C$8:$C$136,$B45)/4)</f>
        <v>3130.5</v>
      </c>
      <c r="DR45" s="249">
        <f>SUMIFS(RCCP!$IW$8:$IW$136,
RCCP!$A$8:$A$136,$A45,
RCCP!$C$8:$C$136,$B45
)+
(SUMIFS(RCCP!$JB$8:$JB$136,
RCCP!$A$8:$A$136,$A45,
RCCP!$C$8:$C$136,$B45)/4)</f>
        <v>3130.5</v>
      </c>
      <c r="DS45" s="49">
        <f t="shared" si="168"/>
        <v>1.4416966012710692</v>
      </c>
      <c r="DT45" s="50">
        <f t="shared" si="109"/>
        <v>1.5</v>
      </c>
      <c r="DU45" s="42">
        <f>SUMIFS(RCCP!$IX$8:$IX$136,
RCCP!$A$8:$A$136,$A45,
RCCP!$C$8:$C$136,$B45
)+
(SUMIFS(RCCP!$JB$8:$JB$136,
RCCP!$A$8:$A$136,$A45,
RCCP!$C$8:$C$136,$B45)/4)</f>
        <v>3130.5</v>
      </c>
      <c r="DV45" s="249">
        <f>SUMIFS(RCCP!$IX$8:$IX$136,
RCCP!$A$8:$A$136,$A45,
RCCP!$C$8:$C$136,$B45
)+
(SUMIFS(RCCP!$JB$8:$JB$136,
RCCP!$A$8:$A$136,$A45,
RCCP!$C$8:$C$136,$B45)/4)</f>
        <v>3130.5</v>
      </c>
      <c r="DW45" s="50">
        <f t="shared" si="169"/>
        <v>1.1887673729778994</v>
      </c>
      <c r="DX45" s="50">
        <f t="shared" si="111"/>
        <v>1.5</v>
      </c>
      <c r="DY45" s="42">
        <f>SUMIFS(RCCP!$IY$8:$IY$136,
RCCP!$A$8:$A$136,$A45,
RCCP!$C$8:$C$136,$B45
)+
(SUMIFS(RCCP!$JB$8:$JB$136,
RCCP!$A$8:$A$136,$A45,
RCCP!$C$8:$C$136,$B45)/4)</f>
        <v>3130.5</v>
      </c>
      <c r="DZ45" s="249">
        <f>SUMIFS(RCCP!$IY$8:$IY$136,
RCCP!$A$8:$A$136,$A45,
RCCP!$C$8:$C$136,$B45
)+
(SUMIFS(RCCP!$JB$8:$JB$136,
RCCP!$A$8:$A$136,$A45,
RCCP!$C$8:$C$136,$B45)/4)</f>
        <v>3130.5</v>
      </c>
      <c r="EA45" s="50">
        <f t="shared" si="170"/>
        <v>1.1887673729778994</v>
      </c>
      <c r="EB45" s="50">
        <f t="shared" si="113"/>
        <v>1.5</v>
      </c>
      <c r="EC45" s="42">
        <f>SUMIFS(RCCP!$IZ$8:$IZ$136,
RCCP!$A$8:$A$136,$A45,
RCCP!$C$8:$C$136,$B45
)+
(SUMIFS(RCCP!$JB$8:$JB$136,
RCCP!$A$8:$A$136,$A45,
RCCP!$C$8:$C$136,$B45)/4)</f>
        <v>3130.5</v>
      </c>
      <c r="ED45" s="249">
        <f>SUMIFS(RCCP!$IZ$8:$IZ$136,
RCCP!$A$8:$A$136,$A45,
RCCP!$C$8:$C$136,$B45
)+
(SUMIFS(RCCP!$JB$8:$JB$136,
RCCP!$A$8:$A$136,$A45,
RCCP!$C$8:$C$136,$B45)/4)</f>
        <v>3130.5</v>
      </c>
      <c r="EE45" s="50">
        <f t="shared" si="171"/>
        <v>1.1887673729778994</v>
      </c>
      <c r="EF45" s="50">
        <f t="shared" si="115"/>
        <v>1.5</v>
      </c>
      <c r="EG45" s="47">
        <f>SUMIFS(RCCP!$JE$8:$JE$136,
RCCP!$A$8:$A$136,$A45,
RCCP!$C$8:$C$136,$B45
)+
(SUMIFS(RCCP!$JJ$8:$JJ$136,
RCCP!$A$8:$A$136,$A45,
RCCP!$C$8:$C$136,$B45)/4)</f>
        <v>2250</v>
      </c>
      <c r="EH45" s="249">
        <f>SUMIFS(RCCP!$JE$8:$JE$136,
RCCP!$A$8:$A$136,$A45,
RCCP!$C$8:$C$136,$B45
)+
(SUMIFS(RCCP!$JJ$8:$JJ$136,
RCCP!$A$8:$A$136,$A45,
RCCP!$C$8:$C$136,$B45)/4)</f>
        <v>2250</v>
      </c>
      <c r="EI45" s="49">
        <f t="shared" si="172"/>
        <v>0.85440874914559117</v>
      </c>
      <c r="EJ45" s="50">
        <f t="shared" si="117"/>
        <v>1</v>
      </c>
      <c r="EK45" s="42">
        <f>SUMIFS(RCCP!$JF$8:$JF$136,
RCCP!$A$8:$A$136,$A45,
RCCP!$C$8:$C$136,$B45
)+
(SUMIFS(RCCP!$JJ$8:$JJ$136,
RCCP!$A$8:$A$136,$A45,
RCCP!$C$8:$C$136,$B45)/4)</f>
        <v>2250</v>
      </c>
      <c r="EL45" s="249">
        <f>SUMIFS(RCCP!$JF$8:$JF$136,
RCCP!$A$8:$A$136,$A45,
RCCP!$C$8:$C$136,$B45
)+
(SUMIFS(RCCP!$JJ$8:$JJ$136,
RCCP!$A$8:$A$136,$A45,
RCCP!$C$8:$C$136,$B45)/4)</f>
        <v>2250</v>
      </c>
      <c r="EM45" s="50">
        <f t="shared" si="173"/>
        <v>0.85440874914559117</v>
      </c>
      <c r="EN45" s="50">
        <f t="shared" si="119"/>
        <v>1</v>
      </c>
      <c r="EO45" s="42">
        <f>SUMIFS(RCCP!$JG$8:$JG$136,
RCCP!$A$8:$A$136,$A45,
RCCP!$C$8:$C$136,$B45
)+
(SUMIFS(RCCP!$JJ$8:$JJ$136,
RCCP!$A$8:$A$136,$A45,
RCCP!$C$8:$C$136,$B45)/4)</f>
        <v>2250</v>
      </c>
      <c r="EP45" s="249">
        <f>SUMIFS(RCCP!$JG$8:$JG$136,
RCCP!$A$8:$A$136,$A45,
RCCP!$C$8:$C$136,$B45
)+
(SUMIFS(RCCP!$JJ$8:$JJ$136,
RCCP!$A$8:$A$136,$A45,
RCCP!$C$8:$C$136,$B45)/4)</f>
        <v>2250</v>
      </c>
      <c r="EQ45" s="50">
        <f t="shared" si="174"/>
        <v>1.036197844708483</v>
      </c>
      <c r="ER45" s="50">
        <f t="shared" si="121"/>
        <v>1.5</v>
      </c>
      <c r="ES45" s="42">
        <f>SUMIFS(RCCP!$JH$8:$JH$136,
RCCP!$A$8:$A$136,$A45,
RCCP!$C$8:$C$136,$B45
)+
(SUMIFS(RCCP!$JJ$8:$JJ$136,
RCCP!$A$8:$A$136,$A45,
RCCP!$C$8:$C$136,$B45)/4)</f>
        <v>2250</v>
      </c>
      <c r="ET45" s="249">
        <f>SUMIFS(RCCP!$JH$8:$JH$136,
RCCP!$A$8:$A$136,$A45,
RCCP!$C$8:$C$136,$B45
)+
(SUMIFS(RCCP!$JJ$8:$JJ$136,
RCCP!$A$8:$A$136,$A45,
RCCP!$C$8:$C$136,$B45)/4)</f>
        <v>2250</v>
      </c>
      <c r="EU45" s="50">
        <f t="shared" si="175"/>
        <v>0.85440874914559117</v>
      </c>
      <c r="EV45" s="50">
        <f t="shared" si="123"/>
        <v>1</v>
      </c>
    </row>
    <row r="46" spans="1:152" ht="20.149999999999999" customHeight="1" x14ac:dyDescent="0.35">
      <c r="A46" s="53">
        <v>878</v>
      </c>
      <c r="B46" s="54" t="s">
        <v>45</v>
      </c>
      <c r="C46" s="39" t="s">
        <v>48</v>
      </c>
      <c r="D46" s="39">
        <v>72</v>
      </c>
      <c r="E46" s="39">
        <v>5.7</v>
      </c>
      <c r="F46" s="39">
        <v>7</v>
      </c>
      <c r="G46" s="39">
        <v>3</v>
      </c>
      <c r="H46" s="40">
        <f t="shared" si="51"/>
        <v>8618.4000000000015</v>
      </c>
      <c r="I46" s="41">
        <f t="shared" si="52"/>
        <v>1512.0000000000002</v>
      </c>
      <c r="J46" s="42">
        <f>SUMIFS('BLC Subcont'!$AE:$AE,'BLC Subcont'!$I:$I,L$10,'BLC Subcont'!$R:$R,"PV"&amp;$A46)</f>
        <v>0</v>
      </c>
      <c r="K46" s="43">
        <f>SUMIFS('BLC Subcont'!$BH:$BH,
'BLC Subcont'!$I:$I,L$10,
'BLC Subcont'!$R:$R,"PV"&amp;$A46)</f>
        <v>0</v>
      </c>
      <c r="L46" s="50">
        <f t="shared" si="53"/>
        <v>0</v>
      </c>
      <c r="M46" s="42">
        <f>SUMIFS('BLC Subcont'!$AE:$AE,'BLC Subcont'!$I:$I,O$10,'BLC Subcont'!$R:$R,"PV"&amp;$A46)</f>
        <v>3564</v>
      </c>
      <c r="N46" s="43">
        <f>SUMIFS('BLC Subcont'!$BH:$BH,
'BLC Subcont'!$I:$I,O$10,
'BLC Subcont'!$R:$R,"PV"&amp;$A46)</f>
        <v>0</v>
      </c>
      <c r="O46" s="50">
        <f t="shared" si="54"/>
        <v>0</v>
      </c>
      <c r="P46" s="42">
        <f>SUMIFS('BLC Subcont'!$AE:$AE,'BLC Subcont'!$I:$I,R$10,'BLC Subcont'!$R:$R,"PV"&amp;$A46)</f>
        <v>4428</v>
      </c>
      <c r="Q46" s="43">
        <f>SUMIFS('BLC Subcont'!$BH:$BH,
'BLC Subcont'!$I:$I,R$10,
'BLC Subcont'!$R:$R,"PV"&amp;$A46)</f>
        <v>0</v>
      </c>
      <c r="R46" s="50">
        <f t="shared" si="55"/>
        <v>0</v>
      </c>
      <c r="S46" s="42">
        <f>SUMIFS('BLC Subcont'!$AE:$AE,'BLC Subcont'!$I:$I,U$10,'BLC Subcont'!$R:$R,"PV"&amp;$A46)</f>
        <v>2544</v>
      </c>
      <c r="T46" s="43">
        <f>SUMIFS('BLC Subcont'!$BH:$BH,
'BLC Subcont'!$I:$I,U$10,
'BLC Subcont'!$R:$R,"PV"&amp;$A46)</f>
        <v>2190</v>
      </c>
      <c r="U46" s="50">
        <f t="shared" si="56"/>
        <v>0.25410749094959617</v>
      </c>
      <c r="V46" s="47">
        <f t="shared" si="124"/>
        <v>10536</v>
      </c>
      <c r="W46" s="51">
        <f t="shared" si="57"/>
        <v>2190</v>
      </c>
      <c r="X46" s="52">
        <f t="shared" si="58"/>
        <v>0.25410749094959617</v>
      </c>
      <c r="Y46" s="52">
        <f t="shared" si="59"/>
        <v>0.5</v>
      </c>
      <c r="Z46" s="47">
        <f>SUMIFS('BLC Subcont'!$AE:$AE,'BLC Subcont'!$I:$I,AB$10,'BLC Subcont'!$R:$R,"PV"&amp;$A46)</f>
        <v>0</v>
      </c>
      <c r="AA46" s="249">
        <f>SUMIFS('BLC Subcont'!$BH:$BH,
'BLC Subcont'!$I:$I,AB$10,
'BLC Subcont'!$R:$R,"PV"&amp;$A46)</f>
        <v>0</v>
      </c>
      <c r="AB46" s="49">
        <f t="shared" si="60"/>
        <v>0</v>
      </c>
      <c r="AC46" s="49">
        <f t="shared" si="61"/>
        <v>0</v>
      </c>
      <c r="AD46" s="42">
        <f>SUMIFS('BLC Subcont'!$AE:$AE,'BLC Subcont'!$I:$I,AF$10,'BLC Subcont'!$R:$R,"PV"&amp;$A46)</f>
        <v>3870</v>
      </c>
      <c r="AE46" s="249">
        <f>SUMIFS('BLC Subcont'!$BH:$BH,
'BLC Subcont'!$I:$I,AF$10,
'BLC Subcont'!$R:$R,"PV"&amp;$A46)</f>
        <v>3870</v>
      </c>
      <c r="AF46" s="50">
        <f t="shared" si="62"/>
        <v>0.44903926482873846</v>
      </c>
      <c r="AG46" s="49">
        <f t="shared" si="63"/>
        <v>0.5</v>
      </c>
      <c r="AH46" s="42">
        <f>SUMIFS('BLC Subcont'!$AE:$AE,'BLC Subcont'!$I:$I,AJ$10,'BLC Subcont'!$R:$R,"PV"&amp;$A46)</f>
        <v>3348</v>
      </c>
      <c r="AI46" s="249">
        <f>SUMIFS('BLC Subcont'!$BH:$BH,
'BLC Subcont'!$I:$I,AJ$10,
'BLC Subcont'!$R:$R,"PV"&amp;$A46)</f>
        <v>3348</v>
      </c>
      <c r="AJ46" s="50">
        <f t="shared" si="64"/>
        <v>0.38847117794486208</v>
      </c>
      <c r="AK46" s="49">
        <f t="shared" si="65"/>
        <v>0.5</v>
      </c>
      <c r="AL46" s="42">
        <f>SUMIFS('BLC Subcont'!$AE:$AE,'BLC Subcont'!$I:$I,AN$10,'BLC Subcont'!$R:$R,"PV"&amp;$A46)</f>
        <v>0</v>
      </c>
      <c r="AM46" s="249">
        <f>SUMIFS('BLC Subcont'!$BH:$BH,
'BLC Subcont'!$I:$I,AN$10,
'BLC Subcont'!$R:$R,"PV"&amp;$A46)</f>
        <v>0</v>
      </c>
      <c r="AN46" s="50">
        <f t="shared" si="66"/>
        <v>0</v>
      </c>
      <c r="AO46" s="49">
        <f t="shared" si="67"/>
        <v>0</v>
      </c>
      <c r="AP46" s="42">
        <f>SUMIFS('BLC Subcont'!$AE:$AE,'BLC Subcont'!$I:$I,AR$10,'BLC Subcont'!$R:$R,"PV"&amp;$A46)</f>
        <v>0</v>
      </c>
      <c r="AQ46" s="249">
        <f>SUMIFS('BLC Subcont'!$BH:$BH,
'BLC Subcont'!$I:$I,AR$10,
'BLC Subcont'!$R:$R,"PV"&amp;$A46)</f>
        <v>0</v>
      </c>
      <c r="AR46" s="50">
        <f t="shared" si="68"/>
        <v>0</v>
      </c>
      <c r="AS46" s="49">
        <f t="shared" si="69"/>
        <v>0</v>
      </c>
      <c r="AT46" s="42">
        <f>SUMIFS('BLC Subcont'!$AE:$AE,'BLC Subcont'!$I:$I,AV$10,'BLC Subcont'!$R:$R,"PV"&amp;$A46)</f>
        <v>0</v>
      </c>
      <c r="AU46" s="249">
        <f>SUMIFS('BLC Subcont'!$BH:$BH,
'BLC Subcont'!$I:$I,AV$10,
'BLC Subcont'!$R:$R,"PV"&amp;$A46)</f>
        <v>0</v>
      </c>
      <c r="AV46" s="50">
        <f t="shared" si="70"/>
        <v>0</v>
      </c>
      <c r="AW46" s="49">
        <f t="shared" si="71"/>
        <v>0</v>
      </c>
      <c r="AX46" s="42">
        <f>SUMIFS('BLC Subcont'!$AE:$AE,'BLC Subcont'!$I:$I,AZ$10,'BLC Subcont'!$R:$R,"PV"&amp;$A46)</f>
        <v>0</v>
      </c>
      <c r="AY46" s="48">
        <f>SUMIFS('BLC Subcont'!$BH:$BH,
'BLC Subcont'!$I:$I,AZ$10,
'BLC Subcont'!$R:$R,"PV"&amp;$A46)</f>
        <v>0</v>
      </c>
      <c r="AZ46" s="50">
        <f t="shared" si="72"/>
        <v>0</v>
      </c>
      <c r="BA46" s="49">
        <f t="shared" si="73"/>
        <v>0</v>
      </c>
      <c r="BB46" s="42">
        <f>SUMIFS('BLC Subcont'!$AE:$AE,'BLC Subcont'!$I:$I,BD$10,'BLC Subcont'!$R:$R,"PV"&amp;$A46)</f>
        <v>0</v>
      </c>
      <c r="BC46" s="48">
        <f>SUMIFS('BLC Subcont'!$BH:$BH,
'BLC Subcont'!$I:$I,BD$10,
'BLC Subcont'!$R:$R,"PV"&amp;$A46)</f>
        <v>0</v>
      </c>
      <c r="BD46" s="50">
        <f t="shared" si="74"/>
        <v>0</v>
      </c>
      <c r="BE46" s="50">
        <f t="shared" si="75"/>
        <v>0</v>
      </c>
      <c r="BI46" s="42">
        <f t="shared" si="125"/>
        <v>523.5</v>
      </c>
      <c r="BJ46" s="249">
        <f t="shared" si="126"/>
        <v>523.5</v>
      </c>
      <c r="BK46" s="50">
        <f t="shared" ref="BK46:BK77" si="206">IFERROR(BJ46/($I46*BK$11),0)</f>
        <v>6.0742133110554153E-2</v>
      </c>
      <c r="BL46" s="49">
        <f t="shared" si="77"/>
        <v>0.5</v>
      </c>
      <c r="BM46" s="42">
        <f t="shared" si="78"/>
        <v>691.5</v>
      </c>
      <c r="BN46" s="249">
        <f t="shared" si="79"/>
        <v>691.5</v>
      </c>
      <c r="BO46" s="50">
        <f t="shared" ref="BO46:BO77" si="207">IFERROR(BN46/($I46*BO$11),0)</f>
        <v>8.0235310498468382E-2</v>
      </c>
      <c r="BP46" s="50">
        <f t="shared" si="81"/>
        <v>0.5</v>
      </c>
      <c r="BQ46" s="42">
        <f>SUMIFS(RCCP!$HX$8:$HX$136,
RCCP!$A$8:$A$136,$A46,
RCCP!$C$8:$C$136,$B46
)+
(SUMIFS(RCCP!$IC$8:$IC$136,
RCCP!$A$8:$A$136,$A46,
RCCP!$C$8:$C$136,$B46)/4)</f>
        <v>523.5</v>
      </c>
      <c r="BR46" s="48">
        <f>SUMIFS(RCCP!$HX$8:$HX$136,
RCCP!$A$8:$A$136,$A46,
RCCP!$C$8:$C$136,$B46
)+
(SUMIFS(RCCP!$IC$8:$IC$136,
RCCP!$A$8:$A$136,$A46,
RCCP!$C$8:$C$136,$B46)/4)</f>
        <v>523.5</v>
      </c>
      <c r="BS46" s="49">
        <f t="shared" si="167"/>
        <v>6.0742133110554153E-2</v>
      </c>
      <c r="BT46" s="50">
        <f t="shared" si="83"/>
        <v>0.5</v>
      </c>
      <c r="BU46" s="47">
        <f>SUMIFS(RCCP!$HY$8:$HY$136,
RCCP!$A$8:$A$136,$A46,
RCCP!$C$8:$C$136,$B46
)+
(SUMIFS(RCCP!$IC$8:$IC$136,
RCCP!$A$8:$A$136,$A46,
RCCP!$C$8:$C$136,$B46)/4)</f>
        <v>691.5</v>
      </c>
      <c r="BV46" s="48">
        <f>SUMIFS(RCCP!$HY$8:$HY$136,
RCCP!$A$8:$A$136,$A46,
RCCP!$C$8:$C$136,$B46
)+
(SUMIFS(RCCP!$IC$8:$IC$136,
RCCP!$A$8:$A$136,$A46,
RCCP!$C$8:$C$136,$B46)/4)</f>
        <v>691.5</v>
      </c>
      <c r="BW46" s="50">
        <f t="shared" si="147"/>
        <v>8.0235310498468382E-2</v>
      </c>
      <c r="BX46" s="50">
        <f t="shared" si="85"/>
        <v>0.5</v>
      </c>
      <c r="BY46" s="42">
        <f>SUMIFS(RCCP!$HZ$8:$HZ$136,
RCCP!$A$8:$A$136,$A46,
RCCP!$C$8:$C$136,$B46
)+
(SUMIFS(RCCP!$IC$8:$IC$136,
RCCP!$A$8:$A$136,$A46,
RCCP!$C$8:$C$136,$B46)/4)</f>
        <v>523.5</v>
      </c>
      <c r="BZ46" s="249">
        <f>SUMIFS(RCCP!$HZ$8:$HZ$136,
RCCP!$A$8:$A$136,$A46,
RCCP!$C$8:$C$136,$B46
)+
(SUMIFS(RCCP!$IC$8:$IC$136,
RCCP!$A$8:$A$136,$A46,
RCCP!$C$8:$C$136,$B46)/4)</f>
        <v>523.5</v>
      </c>
      <c r="CA46" s="50">
        <f t="shared" si="148"/>
        <v>6.0742133110554153E-2</v>
      </c>
      <c r="CB46" s="50">
        <f t="shared" si="87"/>
        <v>0.5</v>
      </c>
      <c r="CC46" s="42">
        <f>SUMIFS(RCCP!$IA$8:$IA$136,
RCCP!$A$8:$A$136,$A46,
RCCP!$C$8:$C$136,$B46
)+
(SUMIFS(RCCP!$IC$8:$IC$136,
RCCP!$A$8:$A$136,$A46,
RCCP!$C$8:$C$136,$B46)/4)</f>
        <v>523.5</v>
      </c>
      <c r="CD46" s="249">
        <f>SUMIFS(RCCP!$IA$8:$IA$136,
RCCP!$A$8:$A$136,$A46,
RCCP!$C$8:$C$136,$B46
)+
(SUMIFS(RCCP!$IC$8:$IC$136,
RCCP!$A$8:$A$136,$A46,
RCCP!$C$8:$C$136,$B46)/4)</f>
        <v>523.5</v>
      </c>
      <c r="CE46" s="50">
        <f t="shared" si="149"/>
        <v>6.0742133110554153E-2</v>
      </c>
      <c r="CF46" s="50">
        <f t="shared" si="89"/>
        <v>0.5</v>
      </c>
      <c r="CG46" s="47">
        <f>SUMIFS(RCCP!$IF$8:$IF$136,
RCCP!$A$8:$A$136,$A46,
RCCP!$C$8:$C$136,$B46
)+
(SUMIFS(RCCP!$IK$8:$IK$136,
RCCP!$A$8:$A$136,$A46,
RCCP!$C$8:$C$136,$B46)/4)</f>
        <v>2529</v>
      </c>
      <c r="CH46" s="249">
        <f>SUMIFS(RCCP!$IF$8:$IF$136,
RCCP!$A$8:$A$136,$A46,
RCCP!$C$8:$C$136,$B46
)+
(SUMIFS(RCCP!$IK$8:$IK$136,
RCCP!$A$8:$A$136,$A46,
RCCP!$C$8:$C$136,$B46)/4)</f>
        <v>2529</v>
      </c>
      <c r="CI46" s="49">
        <f t="shared" si="150"/>
        <v>0.29344193817878023</v>
      </c>
      <c r="CJ46" s="50">
        <f t="shared" si="91"/>
        <v>0.5</v>
      </c>
      <c r="CK46" s="42">
        <f>SUMIFS(RCCP!$IG$8:$IG$136,
RCCP!$A$8:$A$136,$A46,
RCCP!$C$8:$C$136,$B46
)+
(SUMIFS(RCCP!$IK$8:$IK$136,
RCCP!$A$8:$A$136,$A46,
RCCP!$C$8:$C$136,$B46)/4)</f>
        <v>2529</v>
      </c>
      <c r="CL46" s="249">
        <f>SUMIFS(RCCP!$IG$8:$IG$136,
RCCP!$A$8:$A$136,$A46,
RCCP!$C$8:$C$136,$B46
)+
(SUMIFS(RCCP!$IK$8:$IK$136,
RCCP!$A$8:$A$136,$A46,
RCCP!$C$8:$C$136,$B46)/4)</f>
        <v>2529</v>
      </c>
      <c r="CM46" s="50">
        <f t="shared" si="151"/>
        <v>0.29344193817878023</v>
      </c>
      <c r="CN46" s="50">
        <f t="shared" si="93"/>
        <v>0.5</v>
      </c>
      <c r="CO46" s="42">
        <f>SUMIFS(RCCP!$IH$8:$IH$136,
RCCP!$A$8:$A$136,$A46,
RCCP!$C$8:$C$136,$B46
)+
(SUMIFS(RCCP!$IK$8:$IK$136,
RCCP!$A$8:$A$136,$A46,
RCCP!$C$8:$C$136,$B46)/4)</f>
        <v>2529</v>
      </c>
      <c r="CP46" s="249">
        <f>SUMIFS(RCCP!$IH$8:$IH$136,
RCCP!$A$8:$A$136,$A46,
RCCP!$C$8:$C$136,$B46
)+
(SUMIFS(RCCP!$IK$8:$IK$136,
RCCP!$A$8:$A$136,$A46,
RCCP!$C$8:$C$136,$B46)/4)</f>
        <v>2529</v>
      </c>
      <c r="CQ46" s="50">
        <f t="shared" si="152"/>
        <v>0.29344193817878023</v>
      </c>
      <c r="CR46" s="50">
        <f t="shared" si="95"/>
        <v>0.5</v>
      </c>
      <c r="CS46" s="42">
        <f>SUMIFS(RCCP!$II$8:$II$136,
RCCP!$A$8:$A$136,$A46,
RCCP!$C$8:$C$136,$B46
)+
(SUMIFS(RCCP!$IK$8:$IK$136,
RCCP!$A$8:$A$136,$A46,
RCCP!$C$8:$C$136,$B46)/4)</f>
        <v>2529</v>
      </c>
      <c r="CT46" s="249">
        <f>SUMIFS(RCCP!$II$8:$II$136,
RCCP!$A$8:$A$136,$A46,
RCCP!$C$8:$C$136,$B46
)+
(SUMIFS(RCCP!$IK$8:$IK$136,
RCCP!$A$8:$A$136,$A46,
RCCP!$C$8:$C$136,$B46)/4)</f>
        <v>2529</v>
      </c>
      <c r="CU46" s="50">
        <f t="shared" si="153"/>
        <v>0.35587639311043562</v>
      </c>
      <c r="CV46" s="50">
        <f t="shared" si="97"/>
        <v>0.5</v>
      </c>
      <c r="CW46" s="47">
        <f>SUMIFS(RCCP!$IN$8:$IN$136,
RCCP!$A$8:$A$136,$A46,
RCCP!$C$8:$C$136,$B46
)+
(SUMIFS(RCCP!$IT$8:$IT$136,
RCCP!$A$8:$A$136,$A46,
RCCP!$C$8:$C$136,$B46)/5)</f>
        <v>2119.1999999999998</v>
      </c>
      <c r="CX46" s="249">
        <f>SUMIFS(RCCP!$IN$8:$IN$136,
RCCP!$A$8:$A$136,$A46,
RCCP!$C$8:$C$136,$B46
)+
(SUMIFS(RCCP!$IT$8:$IT$136,
RCCP!$A$8:$A$136,$A46,
RCCP!$C$8:$C$136,$B46)/5)</f>
        <v>2119.1999999999998</v>
      </c>
      <c r="CY46" s="49">
        <f t="shared" si="154"/>
        <v>0.29821006416751089</v>
      </c>
      <c r="CZ46" s="50">
        <f t="shared" si="99"/>
        <v>0.5</v>
      </c>
      <c r="DA46" s="42">
        <f>SUMIFS(RCCP!$IO$8:$IO$136,
RCCP!$A$8:$A$136,$A46,
RCCP!$C$8:$C$136,$B46
)+
(SUMIFS(RCCP!$IT$8:$IT$136,
RCCP!$A$8:$A$136,$A46,
RCCP!$C$8:$C$136,$B46)/5)</f>
        <v>2119.1999999999998</v>
      </c>
      <c r="DB46" s="249">
        <f>SUMIFS(RCCP!$IO$8:$IO$136,
RCCP!$A$8:$A$136,$A46,
RCCP!$C$8:$C$136,$B46
)+
(SUMIFS(RCCP!$IT$8:$IT$136,
RCCP!$A$8:$A$136,$A46,
RCCP!$C$8:$C$136,$B46)/5)</f>
        <v>2119.1999999999998</v>
      </c>
      <c r="DC46" s="50">
        <f t="shared" si="155"/>
        <v>0.24589250905040372</v>
      </c>
      <c r="DD46" s="50">
        <f t="shared" si="101"/>
        <v>0.5</v>
      </c>
      <c r="DE46" s="42">
        <f>SUMIFS(RCCP!$IP$8:$IP$136,
RCCP!$A$8:$A$136,$A46,
RCCP!$C$8:$C$136,$B46
)+
(SUMIFS(RCCP!$IT$8:$IT$136,
RCCP!$A$8:$A$136,$A46,
RCCP!$C$8:$C$136,$B46)/5)</f>
        <v>2119.1999999999998</v>
      </c>
      <c r="DF46" s="249">
        <f>SUMIFS(RCCP!$IP$8:$IP$136,
RCCP!$A$8:$A$136,$A46,
RCCP!$C$8:$C$136,$B46
)+
(SUMIFS(RCCP!$IT$8:$IT$136,
RCCP!$A$8:$A$136,$A46,
RCCP!$C$8:$C$136,$B46)/5)</f>
        <v>2119.1999999999998</v>
      </c>
      <c r="DG46" s="50">
        <f t="shared" si="156"/>
        <v>0.24589250905040372</v>
      </c>
      <c r="DH46" s="50">
        <f t="shared" si="103"/>
        <v>0.5</v>
      </c>
      <c r="DI46" s="42">
        <f>SUMIFS(RCCP!$IQ$8:$IQ$136,
RCCP!$A$8:$A$136,$A46,
RCCP!$C$8:$C$136,$B46
)+
(SUMIFS(RCCP!$IT$8:$IT$136,
RCCP!$A$8:$A$136,$A46,
RCCP!$C$8:$C$136,$B46)/5)</f>
        <v>2119.1999999999998</v>
      </c>
      <c r="DJ46" s="249">
        <f>SUMIFS(RCCP!$IQ$8:$IQ$136,
RCCP!$A$8:$A$136,$A46,
RCCP!$C$8:$C$136,$B46
)+
(SUMIFS(RCCP!$IT$8:$IT$136,
RCCP!$A$8:$A$136,$A46,
RCCP!$C$8:$C$136,$B46)/5)</f>
        <v>2119.1999999999998</v>
      </c>
      <c r="DK46" s="50">
        <f t="shared" si="157"/>
        <v>0.24589250905040372</v>
      </c>
      <c r="DL46" s="50">
        <f t="shared" si="105"/>
        <v>0.5</v>
      </c>
      <c r="DM46" s="42">
        <f>SUMIFS(RCCP!$IR$8:$IR$136,
RCCP!$A$8:$A$136,$A46,
RCCP!$C$8:$C$136,$B46
)+
(SUMIFS(RCCP!$IT$8:$IT$136,
RCCP!$A$8:$A$136,$A46,
RCCP!$C$8:$C$136,$B46)/5)</f>
        <v>2119.1999999999998</v>
      </c>
      <c r="DN46" s="249">
        <f>SUMIFS(RCCP!$IR$8:$IR$136,
RCCP!$A$8:$A$136,$A46,
RCCP!$C$8:$C$136,$B46
)+
(SUMIFS(RCCP!$IT$8:$IT$136,
RCCP!$A$8:$A$136,$A46,
RCCP!$C$8:$C$136,$B46)/5)</f>
        <v>2119.1999999999998</v>
      </c>
      <c r="DO46" s="50">
        <f t="shared" si="158"/>
        <v>0.24589250905040372</v>
      </c>
      <c r="DP46" s="50">
        <f t="shared" si="107"/>
        <v>0.5</v>
      </c>
      <c r="DQ46" s="47">
        <f>SUMIFS(RCCP!$IW$8:$IW$136,
RCCP!$A$8:$A$136,$A46,
RCCP!$C$8:$C$136,$B46
)+
(SUMIFS(RCCP!$JB$8:$JB$136,
RCCP!$A$8:$A$136,$A46,
RCCP!$C$8:$C$136,$B46)/4)</f>
        <v>3130.5</v>
      </c>
      <c r="DR46" s="249">
        <f>SUMIFS(RCCP!$IW$8:$IW$136,
RCCP!$A$8:$A$136,$A46,
RCCP!$C$8:$C$136,$B46
)+
(SUMIFS(RCCP!$JB$8:$JB$136,
RCCP!$A$8:$A$136,$A46,
RCCP!$C$8:$C$136,$B46)/4)</f>
        <v>3130.5</v>
      </c>
      <c r="DS46" s="49">
        <f t="shared" si="168"/>
        <v>0.44051840594393776</v>
      </c>
      <c r="DT46" s="50">
        <f t="shared" si="109"/>
        <v>0.5</v>
      </c>
      <c r="DU46" s="42">
        <f>SUMIFS(RCCP!$IX$8:$IX$136,
RCCP!$A$8:$A$136,$A46,
RCCP!$C$8:$C$136,$B46
)+
(SUMIFS(RCCP!$JB$8:$JB$136,
RCCP!$A$8:$A$136,$A46,
RCCP!$C$8:$C$136,$B46)/4)</f>
        <v>3130.5</v>
      </c>
      <c r="DV46" s="249">
        <f>SUMIFS(RCCP!$IX$8:$IX$136,
RCCP!$A$8:$A$136,$A46,
RCCP!$C$8:$C$136,$B46
)+
(SUMIFS(RCCP!$JB$8:$JB$136,
RCCP!$A$8:$A$136,$A46,
RCCP!$C$8:$C$136,$B46)/4)</f>
        <v>3130.5</v>
      </c>
      <c r="DW46" s="50">
        <f t="shared" si="169"/>
        <v>0.3632344750765803</v>
      </c>
      <c r="DX46" s="50">
        <f t="shared" si="111"/>
        <v>0.5</v>
      </c>
      <c r="DY46" s="42">
        <f>SUMIFS(RCCP!$IY$8:$IY$136,
RCCP!$A$8:$A$136,$A46,
RCCP!$C$8:$C$136,$B46
)+
(SUMIFS(RCCP!$JB$8:$JB$136,
RCCP!$A$8:$A$136,$A46,
RCCP!$C$8:$C$136,$B46)/4)</f>
        <v>3130.5</v>
      </c>
      <c r="DZ46" s="249">
        <f>SUMIFS(RCCP!$IY$8:$IY$136,
RCCP!$A$8:$A$136,$A46,
RCCP!$C$8:$C$136,$B46
)+
(SUMIFS(RCCP!$JB$8:$JB$136,
RCCP!$A$8:$A$136,$A46,
RCCP!$C$8:$C$136,$B46)/4)</f>
        <v>3130.5</v>
      </c>
      <c r="EA46" s="50">
        <f t="shared" si="170"/>
        <v>0.3632344750765803</v>
      </c>
      <c r="EB46" s="50">
        <f t="shared" si="113"/>
        <v>0.5</v>
      </c>
      <c r="EC46" s="42">
        <f>SUMIFS(RCCP!$IZ$8:$IZ$136,
RCCP!$A$8:$A$136,$A46,
RCCP!$C$8:$C$136,$B46
)+
(SUMIFS(RCCP!$JB$8:$JB$136,
RCCP!$A$8:$A$136,$A46,
RCCP!$C$8:$C$136,$B46)/4)</f>
        <v>3130.5</v>
      </c>
      <c r="ED46" s="249">
        <f>SUMIFS(RCCP!$IZ$8:$IZ$136,
RCCP!$A$8:$A$136,$A46,
RCCP!$C$8:$C$136,$B46
)+
(SUMIFS(RCCP!$JB$8:$JB$136,
RCCP!$A$8:$A$136,$A46,
RCCP!$C$8:$C$136,$B46)/4)</f>
        <v>3130.5</v>
      </c>
      <c r="EE46" s="50">
        <f t="shared" si="171"/>
        <v>0.3632344750765803</v>
      </c>
      <c r="EF46" s="50">
        <f t="shared" si="115"/>
        <v>0.5</v>
      </c>
      <c r="EG46" s="47">
        <f>SUMIFS(RCCP!$JE$8:$JE$136,
RCCP!$A$8:$A$136,$A46,
RCCP!$C$8:$C$136,$B46
)+
(SUMIFS(RCCP!$JJ$8:$JJ$136,
RCCP!$A$8:$A$136,$A46,
RCCP!$C$8:$C$136,$B46)/4)</f>
        <v>2250</v>
      </c>
      <c r="EH46" s="249">
        <f>SUMIFS(RCCP!$JE$8:$JE$136,
RCCP!$A$8:$A$136,$A46,
RCCP!$C$8:$C$136,$B46
)+
(SUMIFS(RCCP!$JJ$8:$JJ$136,
RCCP!$A$8:$A$136,$A46,
RCCP!$C$8:$C$136,$B46)/4)</f>
        <v>2250</v>
      </c>
      <c r="EI46" s="49">
        <f t="shared" si="172"/>
        <v>0.2610693400167084</v>
      </c>
      <c r="EJ46" s="50">
        <f t="shared" si="117"/>
        <v>0.5</v>
      </c>
      <c r="EK46" s="42">
        <f>SUMIFS(RCCP!$JF$8:$JF$136,
RCCP!$A$8:$A$136,$A46,
RCCP!$C$8:$C$136,$B46
)+
(SUMIFS(RCCP!$JJ$8:$JJ$136,
RCCP!$A$8:$A$136,$A46,
RCCP!$C$8:$C$136,$B46)/4)</f>
        <v>2250</v>
      </c>
      <c r="EL46" s="249">
        <f>SUMIFS(RCCP!$JF$8:$JF$136,
RCCP!$A$8:$A$136,$A46,
RCCP!$C$8:$C$136,$B46
)+
(SUMIFS(RCCP!$JJ$8:$JJ$136,
RCCP!$A$8:$A$136,$A46,
RCCP!$C$8:$C$136,$B46)/4)</f>
        <v>2250</v>
      </c>
      <c r="EM46" s="50">
        <f t="shared" si="173"/>
        <v>0.2610693400167084</v>
      </c>
      <c r="EN46" s="50">
        <f t="shared" si="119"/>
        <v>0.5</v>
      </c>
      <c r="EO46" s="42">
        <f>SUMIFS(RCCP!$JG$8:$JG$136,
RCCP!$A$8:$A$136,$A46,
RCCP!$C$8:$C$136,$B46
)+
(SUMIFS(RCCP!$JJ$8:$JJ$136,
RCCP!$A$8:$A$136,$A46,
RCCP!$C$8:$C$136,$B46)/4)</f>
        <v>2250</v>
      </c>
      <c r="EP46" s="249">
        <f>SUMIFS(RCCP!$JG$8:$JG$136,
RCCP!$A$8:$A$136,$A46,
RCCP!$C$8:$C$136,$B46
)+
(SUMIFS(RCCP!$JJ$8:$JJ$136,
RCCP!$A$8:$A$136,$A46,
RCCP!$C$8:$C$136,$B46)/4)</f>
        <v>2250</v>
      </c>
      <c r="EQ46" s="50">
        <f t="shared" si="174"/>
        <v>0.31661600810536972</v>
      </c>
      <c r="ER46" s="50">
        <f t="shared" si="121"/>
        <v>0.5</v>
      </c>
      <c r="ES46" s="42">
        <f>SUMIFS(RCCP!$JH$8:$JH$136,
RCCP!$A$8:$A$136,$A46,
RCCP!$C$8:$C$136,$B46
)+
(SUMIFS(RCCP!$JJ$8:$JJ$136,
RCCP!$A$8:$A$136,$A46,
RCCP!$C$8:$C$136,$B46)/4)</f>
        <v>2250</v>
      </c>
      <c r="ET46" s="249">
        <f>SUMIFS(RCCP!$JH$8:$JH$136,
RCCP!$A$8:$A$136,$A46,
RCCP!$C$8:$C$136,$B46
)+
(SUMIFS(RCCP!$JJ$8:$JJ$136,
RCCP!$A$8:$A$136,$A46,
RCCP!$C$8:$C$136,$B46)/4)</f>
        <v>2250</v>
      </c>
      <c r="EU46" s="50">
        <f t="shared" si="175"/>
        <v>0.2610693400167084</v>
      </c>
      <c r="EV46" s="50">
        <f t="shared" si="123"/>
        <v>0.5</v>
      </c>
    </row>
    <row r="47" spans="1:152" ht="20.149999999999999" customHeight="1" x14ac:dyDescent="0.35">
      <c r="A47" s="38">
        <v>880</v>
      </c>
      <c r="B47" s="39" t="s">
        <v>32</v>
      </c>
      <c r="C47" s="39" t="s">
        <v>27</v>
      </c>
      <c r="D47" s="39">
        <v>143</v>
      </c>
      <c r="E47" s="39">
        <v>5.7</v>
      </c>
      <c r="F47" s="39">
        <v>7</v>
      </c>
      <c r="G47" s="39">
        <v>3</v>
      </c>
      <c r="H47" s="40">
        <f t="shared" si="51"/>
        <v>17117.099999999999</v>
      </c>
      <c r="I47" s="41">
        <f t="shared" si="52"/>
        <v>3002.9999999999995</v>
      </c>
      <c r="J47" s="42">
        <f>SUM(SUMIFS(
'BLC Subcont'!$AE:$AE,
'BLC Subcont'!$I:$I,L$10,
'BLC Subcont'!$U:$U,$A47,
'BLC Subcont'!$T:$T,"&lt;&gt;U880R9H4",
'BLC Subcont'!$AA:$AA,$B47,
'BLC Subcont'!$IE:$IE,"IN HOUSE (MANUAL)"
))</f>
        <v>7572</v>
      </c>
      <c r="K47" s="43">
        <f>SUM(SUMIFS(
'BLC Subcont'!$BF:$BF,
'BLC Subcont'!$I:$I,L$10,
'BLC Subcont'!$V:$V,$A47,
'BLC Subcont'!$U:$U,"&lt;&gt;U880R9H4",
'BLC Subcont'!$AA:$AA,$B47,
'BLC Subcont'!$IE:$IE,"IN HOUSE (MANUAL)"
))</f>
        <v>0</v>
      </c>
      <c r="L47" s="50">
        <f t="shared" si="53"/>
        <v>0</v>
      </c>
      <c r="M47" s="42">
        <f>SUM(SUMIFS(
'BLC Subcont'!$AE:$AE,
'BLC Subcont'!$I:$I,O$10,
'BLC Subcont'!$U:$U,$A47,
'BLC Subcont'!$T:$T,"&lt;&gt;U880R9H4",
'BLC Subcont'!$AA:$AA,$B47,
'BLC Subcont'!$IE:$IE,"IN HOUSE (MANUAL)"
))</f>
        <v>4308</v>
      </c>
      <c r="N47" s="43">
        <f>SUM(SUMIFS(
'BLC Subcont'!$BF:$BF,
'BLC Subcont'!$I:$I,O$10,
'BLC Subcont'!$V:$V,$A47,
'BLC Subcont'!$U:$U,"&lt;&gt;U880R9H4",
'BLC Subcont'!$AA:$AA,$B47,
'BLC Subcont'!$IE:$IE,"IN HOUSE (MANUAL)"
))</f>
        <v>0</v>
      </c>
      <c r="O47" s="50">
        <f t="shared" si="54"/>
        <v>0</v>
      </c>
      <c r="P47" s="42">
        <f>SUM(SUMIFS(
'BLC Subcont'!$AE:$AE,
'BLC Subcont'!$I:$I,R$10,
'BLC Subcont'!$U:$U,$A47,
'BLC Subcont'!$T:$T,"&lt;&gt;U880R9H4",
'BLC Subcont'!$AA:$AA,$B47,
'BLC Subcont'!$IE:$IE,"IN HOUSE (MANUAL)"
))</f>
        <v>3078</v>
      </c>
      <c r="Q47" s="43">
        <f>SUM(SUMIFS(
'BLC Subcont'!$BF:$BF,
'BLC Subcont'!$I:$I,R$10,
'BLC Subcont'!$U:$U,$A47,
'BLC Subcont'!$T:$T,"&lt;&gt;U880R9H4",
'BLC Subcont'!$AA:$AA,$B47,
'BLC Subcont'!$IE:$IE,"IN HOUSE (MANUAL)"
))</f>
        <v>1254</v>
      </c>
      <c r="R47" s="50">
        <f t="shared" si="55"/>
        <v>0</v>
      </c>
      <c r="S47" s="42">
        <f>SUM(SUMIFS(
'BLC Subcont'!$AE:$AE,
'BLC Subcont'!$I:$I,U$10,
'BLC Subcont'!$U:$U,$A47,
'BLC Subcont'!$T:$T,"&lt;&gt;U880R9H4",
'BLC Subcont'!$AA:$AA,$B47,
'BLC Subcont'!$IE:$IE,"IN HOUSE (MANUAL)"
))</f>
        <v>5718</v>
      </c>
      <c r="T47" s="43">
        <f>SUM(SUMIFS(
'BLC Subcont'!$BF:$BF,
'BLC Subcont'!$I:$I,U$10,
'BLC Subcont'!$U:$U,$A47,
'BLC Subcont'!$T:$T,"&lt;&gt;U880R9H4",
'BLC Subcont'!$AA:$AA,$B47,
'BLC Subcont'!$IE:$IE,"IN HOUSE (MANUAL)"
))</f>
        <v>5346</v>
      </c>
      <c r="U47" s="50">
        <f t="shared" si="56"/>
        <v>0.31231925968768076</v>
      </c>
      <c r="V47" s="47">
        <f t="shared" si="124"/>
        <v>20676</v>
      </c>
      <c r="W47" s="51">
        <f t="shared" si="57"/>
        <v>6600</v>
      </c>
      <c r="X47" s="52">
        <f t="shared" si="58"/>
        <v>0.38557933294775404</v>
      </c>
      <c r="Y47" s="52">
        <f t="shared" si="59"/>
        <v>0.5</v>
      </c>
      <c r="Z47" s="47">
        <f>SUM(SUMIFS(
'BLC Subcont'!$AE:$AE,
'BLC Subcont'!$I:$I,AB$10,
'BLC Subcont'!$U:$U,$A47,
'BLC Subcont'!$T:$T,"&lt;&gt;U880R9H4",
'BLC Subcont'!$AA:$AA,$B47,
'BLC Subcont'!$IE:$IE,"IN HOUSE (MANUAL)"
))</f>
        <v>10872</v>
      </c>
      <c r="AA47" s="249">
        <f>SUM(SUMIFS(
'BLC Subcont'!$BF:$BF,
'BLC Subcont'!$I:$I,AB$10,
'BLC Subcont'!$U:$U,$A47,
'BLC Subcont'!$T:$T,"&lt;&gt;U880R9H4",
'BLC Subcont'!$AA:$AA,$B47,
'BLC Subcont'!$IE:$IE,"IN HOUSE (MANUAL)"
))</f>
        <v>15876</v>
      </c>
      <c r="AB47" s="50">
        <f t="shared" si="60"/>
        <v>0.92749355907250652</v>
      </c>
      <c r="AC47" s="50">
        <f t="shared" si="61"/>
        <v>1</v>
      </c>
      <c r="AD47" s="47">
        <f>SUM(SUMIFS(
'BLC Subcont'!$AE:$AE,
'BLC Subcont'!$I:$I,AF$10,
'BLC Subcont'!$U:$U,$A47,
'BLC Subcont'!$T:$T,"&lt;&gt;U880R9H4",
'BLC Subcont'!$AA:$AA,$B47,
'BLC Subcont'!$IE:$IE,"IN HOUSE (MANUAL)"
))</f>
        <v>18726</v>
      </c>
      <c r="AE47" s="249">
        <f>SUM(SUMIFS(
'BLC Subcont'!$BF:$BF,
'BLC Subcont'!$I:$I,AF$10,
'BLC Subcont'!$U:$U,$A47,
'BLC Subcont'!$T:$T,"&lt;&gt;U880R9H4",
'BLC Subcont'!$AA:$AA,$B47,
'BLC Subcont'!$IE:$IE,"IN HOUSE (MANUAL)"
))</f>
        <v>28818</v>
      </c>
      <c r="AF47" s="50">
        <f t="shared" si="62"/>
        <v>1.6835795783164205</v>
      </c>
      <c r="AG47" s="50">
        <f t="shared" si="63"/>
        <v>2</v>
      </c>
      <c r="AH47" s="47">
        <f>SUM(SUMIFS(
'BLC Subcont'!$AE:$AE,
'BLC Subcont'!$I:$I,AJ$10,
'BLC Subcont'!$U:$U,$A47,
'BLC Subcont'!$T:$T,"&lt;&gt;U880R9H4",
'BLC Subcont'!$AA:$AA,$B47,
'BLC Subcont'!$IE:$IE,"IN HOUSE (MANUAL)"
))</f>
        <v>10542</v>
      </c>
      <c r="AI47" s="249">
        <f>SUM(SUMIFS(
'BLC Subcont'!$BF:$BF,
'BLC Subcont'!$I:$I,AJ$10,
'BLC Subcont'!$U:$U,$A47,
'BLC Subcont'!$T:$T,"&lt;&gt;U880R9H4",
'BLC Subcont'!$AA:$AA,$B47,
'BLC Subcont'!$IE:$IE,"IN HOUSE (MANUAL)"
))</f>
        <v>12234</v>
      </c>
      <c r="AJ47" s="50">
        <f t="shared" si="64"/>
        <v>0.71472387261860948</v>
      </c>
      <c r="AK47" s="50">
        <f t="shared" si="65"/>
        <v>1</v>
      </c>
      <c r="AL47" s="47">
        <f>SUM(SUMIFS(
'BLC Subcont'!$AE:$AE,
'BLC Subcont'!$I:$I,AN$10,
'BLC Subcont'!$U:$U,$A47,
'BLC Subcont'!$T:$T,"&lt;&gt;U880R9H4",
'BLC Subcont'!$AA:$AA,$B47,
'BLC Subcont'!$IE:$IE,"IN HOUSE (MANUAL)"
))</f>
        <v>12000</v>
      </c>
      <c r="AM47" s="249">
        <f>SUM(SUMIFS(
'BLC Subcont'!$BF:$BF,
'BLC Subcont'!$I:$I,AN$10,
'BLC Subcont'!$U:$U,$A47,
'BLC Subcont'!$T:$T,"&lt;&gt;U880R9H4",
'BLC Subcont'!$AA:$AA,$B47,
'BLC Subcont'!$IE:$IE,"IN HOUSE (MANUAL)"
))</f>
        <v>12000</v>
      </c>
      <c r="AN47" s="50">
        <f t="shared" si="66"/>
        <v>0.70105333263228009</v>
      </c>
      <c r="AO47" s="50">
        <f t="shared" si="67"/>
        <v>1</v>
      </c>
      <c r="AP47" s="47">
        <f>SUM(SUMIFS(
'BLC Subcont'!$AE:$AE,
'BLC Subcont'!$I:$I,AR$10,
'BLC Subcont'!$U:$U,$A47,
'BLC Subcont'!$T:$T,"&lt;&gt;U880R9H4",
'BLC Subcont'!$AA:$AA,$B47,
'BLC Subcont'!$IE:$IE,"IN HOUSE (MANUAL)"
))</f>
        <v>3474</v>
      </c>
      <c r="AQ47" s="249">
        <f>SUM(SUMIFS(
'BLC Subcont'!$BF:$BF,
'BLC Subcont'!$I:$I,AR$10,
'BLC Subcont'!$U:$U,$A47,
'BLC Subcont'!$T:$T,"&lt;&gt;U880R9H4",
'BLC Subcont'!$AA:$AA,$B47,
'BLC Subcont'!$IE:$IE,"IN HOUSE (MANUAL)"
))</f>
        <v>3474</v>
      </c>
      <c r="AR47" s="50">
        <f t="shared" si="68"/>
        <v>0.20295493979704507</v>
      </c>
      <c r="AS47" s="50">
        <f t="shared" si="69"/>
        <v>0.5</v>
      </c>
      <c r="AT47" s="47">
        <f>SUM(SUMIFS(
'BLC Subcont'!$AE:$AE,
'BLC Subcont'!$I:$I,AV$10,
'BLC Subcont'!$U:$U,$A47,
'BLC Subcont'!$T:$T,"&lt;&gt;U880R9H4",
'BLC Subcont'!$AA:$AA,$B47,
'BLC Subcont'!$IE:$IE,"IN HOUSE (MANUAL)"
))</f>
        <v>0</v>
      </c>
      <c r="AU47" s="249">
        <f>SUM(SUMIFS(
'BLC Subcont'!$BF:$BF,
'BLC Subcont'!$I:$I,AV$10,
'BLC Subcont'!$U:$U,$A47,
'BLC Subcont'!$T:$T,"&lt;&gt;U880R9H4",
'BLC Subcont'!$AA:$AA,$B47,
'BLC Subcont'!$IE:$IE,"IN HOUSE (MANUAL)"
))</f>
        <v>0</v>
      </c>
      <c r="AV47" s="50">
        <f t="shared" si="70"/>
        <v>0</v>
      </c>
      <c r="AW47" s="50">
        <f t="shared" si="71"/>
        <v>0</v>
      </c>
      <c r="AX47" s="47">
        <f>SUM(SUMIFS(
'BLC Subcont'!$AE:$AE,
'BLC Subcont'!$I:$I,AZ$10,
'BLC Subcont'!$U:$U,$A47,
'BLC Subcont'!$T:$T,"&lt;&gt;U880R9H4",
'BLC Subcont'!$AA:$AA,$B47,
'BLC Subcont'!$IE:$IE,"IN HOUSE (MANUAL)"
))</f>
        <v>0</v>
      </c>
      <c r="AY47" s="48">
        <f>SUM(SUMIFS(
'BLC Subcont'!$BF:$BF,
'BLC Subcont'!$I:$I,AZ$10,
'BLC Subcont'!$U:$U,$A47,
'BLC Subcont'!$T:$T,"&lt;&gt;U880R9H4",
'BLC Subcont'!$AA:$AA,$B47,
'BLC Subcont'!$IE:$IE,"IN HOUSE (MANUAL)"
))</f>
        <v>0</v>
      </c>
      <c r="AZ47" s="50">
        <f t="shared" si="72"/>
        <v>0</v>
      </c>
      <c r="BA47" s="50">
        <f t="shared" si="73"/>
        <v>0</v>
      </c>
      <c r="BB47" s="47">
        <f>SUM(SUMIFS(
'BLC Subcont'!$AE:$AE,
'BLC Subcont'!$I:$I,BD$10,
'BLC Subcont'!$U:$U,$A47,
'BLC Subcont'!$T:$T,"&lt;&gt;U880R9H4",
'BLC Subcont'!$AA:$AA,$B47,
'BLC Subcont'!$IE:$IE,"IN HOUSE (MANUAL)"
))</f>
        <v>0</v>
      </c>
      <c r="BC47" s="48">
        <f>SUM(SUMIFS(
'BLC Subcont'!$BF:$BF,
'BLC Subcont'!$I:$I,BD$10,
'BLC Subcont'!$U:$U,$A47,
'BLC Subcont'!$T:$T,"&lt;&gt;U880R9H4",
'BLC Subcont'!$AA:$AA,$B47,
'BLC Subcont'!$IE:$IE,"IN HOUSE (MANUAL)"
))</f>
        <v>0</v>
      </c>
      <c r="BD47" s="50">
        <f t="shared" si="74"/>
        <v>0</v>
      </c>
      <c r="BE47" s="50">
        <f t="shared" si="75"/>
        <v>0</v>
      </c>
      <c r="BI47" s="47">
        <f t="shared" si="125"/>
        <v>1357.5</v>
      </c>
      <c r="BJ47" s="249">
        <f t="shared" si="126"/>
        <v>1357.5</v>
      </c>
      <c r="BK47" s="50">
        <f t="shared" si="206"/>
        <v>7.9306658254026677E-2</v>
      </c>
      <c r="BL47" s="50">
        <f t="shared" si="77"/>
        <v>0.5</v>
      </c>
      <c r="BM47" s="47">
        <f t="shared" si="78"/>
        <v>1357.5</v>
      </c>
      <c r="BN47" s="249">
        <f t="shared" si="79"/>
        <v>1357.5</v>
      </c>
      <c r="BO47" s="50">
        <f t="shared" si="207"/>
        <v>7.9306658254026677E-2</v>
      </c>
      <c r="BP47" s="50">
        <f t="shared" si="81"/>
        <v>0.5</v>
      </c>
      <c r="BQ47" s="42">
        <f>SUMIFS(RCCP!$HX$8:$HX$136,
RCCP!$A$8:$A$136,$A47,
RCCP!$C$8:$C$136,$B47
)+
(SUMIFS(RCCP!$IC$8:$IC$136,
RCCP!$A$8:$A$136,$A47,
RCCP!$C$8:$C$136,$B47)/4)</f>
        <v>1357.5</v>
      </c>
      <c r="BR47" s="48">
        <f>SUMIFS(RCCP!$HX$8:$HX$136,
RCCP!$A$8:$A$136,$A47,
RCCP!$C$8:$C$136,$B47
)+
(SUMIFS(RCCP!$IC$8:$IC$136,
RCCP!$A$8:$A$136,$A47,
RCCP!$C$8:$C$136,$B47)/4)</f>
        <v>1357.5</v>
      </c>
      <c r="BS47" s="50">
        <f t="shared" si="167"/>
        <v>7.9306658254026677E-2</v>
      </c>
      <c r="BT47" s="50">
        <f t="shared" si="83"/>
        <v>0.5</v>
      </c>
      <c r="BU47" s="47">
        <f>SUMIFS(RCCP!$HY$8:$HY$136,
RCCP!$A$8:$A$136,$A47,
RCCP!$C$8:$C$136,$B47
)+
(SUMIFS(RCCP!$IC$8:$IC$136,
RCCP!$A$8:$A$136,$A47,
RCCP!$C$8:$C$136,$B47)/4)</f>
        <v>1357.5</v>
      </c>
      <c r="BV47" s="48">
        <f>SUMIFS(RCCP!$HY$8:$HY$136,
RCCP!$A$8:$A$136,$A47,
RCCP!$C$8:$C$136,$B47
)+
(SUMIFS(RCCP!$IC$8:$IC$136,
RCCP!$A$8:$A$136,$A47,
RCCP!$C$8:$C$136,$B47)/4)</f>
        <v>1357.5</v>
      </c>
      <c r="BW47" s="50">
        <f t="shared" si="147"/>
        <v>7.9306658254026677E-2</v>
      </c>
      <c r="BX47" s="50">
        <f t="shared" si="85"/>
        <v>0.5</v>
      </c>
      <c r="BY47" s="47">
        <f>SUMIFS(RCCP!$HZ$8:$HZ$136,
RCCP!$A$8:$A$136,$A47,
RCCP!$C$8:$C$136,$B47
)+
(SUMIFS(RCCP!$IC$8:$IC$136,
RCCP!$A$8:$A$136,$A47,
RCCP!$C$8:$C$136,$B47)/4)</f>
        <v>25297.5</v>
      </c>
      <c r="BZ47" s="249">
        <f>SUMIFS(RCCP!$HZ$8:$HZ$136,
RCCP!$A$8:$A$136,$A47,
RCCP!$C$8:$C$136,$B47
)+
(SUMIFS(RCCP!$IC$8:$IC$136,
RCCP!$A$8:$A$136,$A47,
RCCP!$C$8:$C$136,$B47)/4)</f>
        <v>25297.5</v>
      </c>
      <c r="CA47" s="50">
        <f t="shared" si="148"/>
        <v>1.4779080568554255</v>
      </c>
      <c r="CB47" s="50">
        <f t="shared" si="87"/>
        <v>1.5</v>
      </c>
      <c r="CC47" s="47">
        <f>SUMIFS(RCCP!$IA$8:$IA$136,
RCCP!$A$8:$A$136,$A47,
RCCP!$C$8:$C$136,$B47
)+
(SUMIFS(RCCP!$IC$8:$IC$136,
RCCP!$A$8:$A$136,$A47,
RCCP!$C$8:$C$136,$B47)/4)</f>
        <v>5035.5</v>
      </c>
      <c r="CD47" s="249">
        <f>SUMIFS(RCCP!$IA$8:$IA$136,
RCCP!$A$8:$A$136,$A47,
RCCP!$C$8:$C$136,$B47
)+
(SUMIFS(RCCP!$IC$8:$IC$136,
RCCP!$A$8:$A$136,$A47,
RCCP!$C$8:$C$136,$B47)/4)</f>
        <v>5035.5</v>
      </c>
      <c r="CE47" s="50">
        <f t="shared" si="149"/>
        <v>0.29417950470582049</v>
      </c>
      <c r="CF47" s="50">
        <f t="shared" si="89"/>
        <v>0.5</v>
      </c>
      <c r="CG47" s="47">
        <f>SUMIFS(RCCP!$IF$8:$IF$136,
RCCP!$A$8:$A$136,$A47,
RCCP!$C$8:$C$136,$B47
)+
(SUMIFS(RCCP!$IK$8:$IK$136,
RCCP!$A$8:$A$136,$A47,
RCCP!$C$8:$C$136,$B47)/4)</f>
        <v>7800</v>
      </c>
      <c r="CH47" s="249">
        <f>SUMIFS(RCCP!$IF$8:$IF$136,
RCCP!$A$8:$A$136,$A47,
RCCP!$C$8:$C$136,$B47
)+
(SUMIFS(RCCP!$IK$8:$IK$136,
RCCP!$A$8:$A$136,$A47,
RCCP!$C$8:$C$136,$B47)/4)</f>
        <v>7800</v>
      </c>
      <c r="CI47" s="50">
        <f t="shared" si="150"/>
        <v>0.45568466621098203</v>
      </c>
      <c r="CJ47" s="50">
        <f t="shared" si="91"/>
        <v>0.5</v>
      </c>
      <c r="CK47" s="47">
        <f>SUMIFS(RCCP!$IG$8:$IG$136,
RCCP!$A$8:$A$136,$A47,
RCCP!$C$8:$C$136,$B47
)+
(SUMIFS(RCCP!$IK$8:$IK$136,
RCCP!$A$8:$A$136,$A47,
RCCP!$C$8:$C$136,$B47)/4)</f>
        <v>9246</v>
      </c>
      <c r="CL47" s="249">
        <f>SUMIFS(RCCP!$IG$8:$IG$136,
RCCP!$A$8:$A$136,$A47,
RCCP!$C$8:$C$136,$B47
)+
(SUMIFS(RCCP!$IK$8:$IK$136,
RCCP!$A$8:$A$136,$A47,
RCCP!$C$8:$C$136,$B47)/4)</f>
        <v>9246</v>
      </c>
      <c r="CM47" s="50">
        <f t="shared" si="151"/>
        <v>0.54016159279317177</v>
      </c>
      <c r="CN47" s="50">
        <f t="shared" si="93"/>
        <v>1</v>
      </c>
      <c r="CO47" s="47">
        <f>SUMIFS(RCCP!$IH$8:$IH$136,
RCCP!$A$8:$A$136,$A47,
RCCP!$C$8:$C$136,$B47
)+
(SUMIFS(RCCP!$IK$8:$IK$136,
RCCP!$A$8:$A$136,$A47,
RCCP!$C$8:$C$136,$B47)/4)</f>
        <v>5238</v>
      </c>
      <c r="CP47" s="249">
        <f>SUMIFS(RCCP!$IH$8:$IH$136,
RCCP!$A$8:$A$136,$A47,
RCCP!$C$8:$C$136,$B47
)+
(SUMIFS(RCCP!$IK$8:$IK$136,
RCCP!$A$8:$A$136,$A47,
RCCP!$C$8:$C$136,$B47)/4)</f>
        <v>5238</v>
      </c>
      <c r="CQ47" s="50">
        <f t="shared" si="152"/>
        <v>0.30600977969399024</v>
      </c>
      <c r="CR47" s="50">
        <f t="shared" si="95"/>
        <v>0.5</v>
      </c>
      <c r="CS47" s="47">
        <f>SUMIFS(RCCP!$II$8:$II$136,
RCCP!$A$8:$A$136,$A47,
RCCP!$C$8:$C$136,$B47
)+
(SUMIFS(RCCP!$IK$8:$IK$136,
RCCP!$A$8:$A$136,$A47,
RCCP!$C$8:$C$136,$B47)/4)</f>
        <v>17184</v>
      </c>
      <c r="CT47" s="249">
        <f>SUMIFS(RCCP!$II$8:$II$136,
RCCP!$A$8:$A$136,$A47,
RCCP!$C$8:$C$136,$B47
)+
(SUMIFS(RCCP!$IK$8:$IK$136,
RCCP!$A$8:$A$136,$A47,
RCCP!$C$8:$C$136,$B47)/4)</f>
        <v>17184</v>
      </c>
      <c r="CU47" s="50">
        <f t="shared" si="153"/>
        <v>1.2175058983569622</v>
      </c>
      <c r="CV47" s="50">
        <f t="shared" si="97"/>
        <v>1.5</v>
      </c>
      <c r="CW47" s="47">
        <f>SUMIFS(RCCP!$IN$8:$IN$136,
RCCP!$A$8:$A$136,$A47,
RCCP!$C$8:$C$136,$B47
)+
(SUMIFS(RCCP!$IT$8:$IT$136,
RCCP!$A$8:$A$136,$A47,
RCCP!$C$8:$C$136,$B47)/5)</f>
        <v>5353.2</v>
      </c>
      <c r="CX47" s="249">
        <f>SUMIFS(RCCP!$IN$8:$IN$136,
RCCP!$A$8:$A$136,$A47,
RCCP!$C$8:$C$136,$B47
)+
(SUMIFS(RCCP!$IT$8:$IT$136,
RCCP!$A$8:$A$136,$A47,
RCCP!$C$8:$C$136,$B47)/5)</f>
        <v>5353.2</v>
      </c>
      <c r="CY47" s="50">
        <f t="shared" si="154"/>
        <v>0.37928029417391124</v>
      </c>
      <c r="CZ47" s="50">
        <f t="shared" si="99"/>
        <v>0.5</v>
      </c>
      <c r="DA47" s="47">
        <f>SUMIFS(RCCP!$IO$8:$IO$136,
RCCP!$A$8:$A$136,$A47,
RCCP!$C$8:$C$136,$B47
)+
(SUMIFS(RCCP!$IT$8:$IT$136,
RCCP!$A$8:$A$136,$A47,
RCCP!$C$8:$C$136,$B47)/5)</f>
        <v>1495.2</v>
      </c>
      <c r="DB47" s="249">
        <f>SUMIFS(RCCP!$IO$8:$IO$136,
RCCP!$A$8:$A$136,$A47,
RCCP!$C$8:$C$136,$B47
)+
(SUMIFS(RCCP!$IT$8:$IT$136,
RCCP!$A$8:$A$136,$A47,
RCCP!$C$8:$C$136,$B47)/5)</f>
        <v>1495.2</v>
      </c>
      <c r="DC47" s="50">
        <f t="shared" si="155"/>
        <v>8.7351245245982104E-2</v>
      </c>
      <c r="DD47" s="50">
        <f t="shared" si="101"/>
        <v>0.5</v>
      </c>
      <c r="DE47" s="47">
        <f>SUMIFS(RCCP!$IP$8:$IP$136,
RCCP!$A$8:$A$136,$A47,
RCCP!$C$8:$C$136,$B47
)+
(SUMIFS(RCCP!$IT$8:$IT$136,
RCCP!$A$8:$A$136,$A47,
RCCP!$C$8:$C$136,$B47)/5)</f>
        <v>1213.2</v>
      </c>
      <c r="DF47" s="249">
        <f>SUMIFS(RCCP!$IP$8:$IP$136,
RCCP!$A$8:$A$136,$A47,
RCCP!$C$8:$C$136,$B47
)+
(SUMIFS(RCCP!$IT$8:$IT$136,
RCCP!$A$8:$A$136,$A47,
RCCP!$C$8:$C$136,$B47)/5)</f>
        <v>1213.2</v>
      </c>
      <c r="DG47" s="50">
        <f t="shared" si="156"/>
        <v>7.0876491929123514E-2</v>
      </c>
      <c r="DH47" s="50">
        <f t="shared" si="103"/>
        <v>0.5</v>
      </c>
      <c r="DI47" s="47">
        <f>SUMIFS(RCCP!$IQ$8:$IQ$136,
RCCP!$A$8:$A$136,$A47,
RCCP!$C$8:$C$136,$B47
)+
(SUMIFS(RCCP!$IT$8:$IT$136,
RCCP!$A$8:$A$136,$A47,
RCCP!$C$8:$C$136,$B47)/5)</f>
        <v>2845.2</v>
      </c>
      <c r="DJ47" s="249">
        <f>SUMIFS(RCCP!$IQ$8:$IQ$136,
RCCP!$A$8:$A$136,$A47,
RCCP!$C$8:$C$136,$B47
)+
(SUMIFS(RCCP!$IT$8:$IT$136,
RCCP!$A$8:$A$136,$A47,
RCCP!$C$8:$C$136,$B47)/5)</f>
        <v>2845.2</v>
      </c>
      <c r="DK47" s="50">
        <f t="shared" si="157"/>
        <v>0.1662197451671136</v>
      </c>
      <c r="DL47" s="50">
        <f t="shared" si="105"/>
        <v>0.5</v>
      </c>
      <c r="DM47" s="47">
        <f>SUMIFS(RCCP!$IR$8:$IR$136,
RCCP!$A$8:$A$136,$A47,
RCCP!$C$8:$C$136,$B47
)+
(SUMIFS(RCCP!$IT$8:$IT$136,
RCCP!$A$8:$A$136,$A47,
RCCP!$C$8:$C$136,$B47)/5)</f>
        <v>3427.2</v>
      </c>
      <c r="DN47" s="249">
        <f>SUMIFS(RCCP!$IR$8:$IR$136,
RCCP!$A$8:$A$136,$A47,
RCCP!$C$8:$C$136,$B47
)+
(SUMIFS(RCCP!$IT$8:$IT$136,
RCCP!$A$8:$A$136,$A47,
RCCP!$C$8:$C$136,$B47)/5)</f>
        <v>3427.2</v>
      </c>
      <c r="DO47" s="50">
        <f t="shared" si="158"/>
        <v>0.20022083179977918</v>
      </c>
      <c r="DP47" s="50">
        <f t="shared" si="107"/>
        <v>0.5</v>
      </c>
      <c r="DQ47" s="47">
        <f>SUMIFS(RCCP!$IW$8:$IW$136,
RCCP!$A$8:$A$136,$A47,
RCCP!$C$8:$C$136,$B47
)+
(SUMIFS(RCCP!$JB$8:$JB$136,
RCCP!$A$8:$A$136,$A47,
RCCP!$C$8:$C$136,$B47)/4)</f>
        <v>1399.5</v>
      </c>
      <c r="DR47" s="249">
        <f>SUMIFS(RCCP!$IW$8:$IW$136,
RCCP!$A$8:$A$136,$A47,
RCCP!$C$8:$C$136,$B47
)+
(SUMIFS(RCCP!$JB$8:$JB$136,
RCCP!$A$8:$A$136,$A47,
RCCP!$C$8:$C$136,$B47)/4)</f>
        <v>1399.5</v>
      </c>
      <c r="DS47" s="50">
        <f t="shared" si="168"/>
        <v>9.915616298595023E-2</v>
      </c>
      <c r="DT47" s="50">
        <f t="shared" si="109"/>
        <v>0.5</v>
      </c>
      <c r="DU47" s="47">
        <f>SUMIFS(RCCP!$IX$8:$IX$136,
RCCP!$A$8:$A$136,$A47,
RCCP!$C$8:$C$136,$B47
)+
(SUMIFS(RCCP!$JB$8:$JB$136,
RCCP!$A$8:$A$136,$A47,
RCCP!$C$8:$C$136,$B47)/4)</f>
        <v>1399.5</v>
      </c>
      <c r="DV47" s="249">
        <f>SUMIFS(RCCP!$IX$8:$IX$136,
RCCP!$A$8:$A$136,$A47,
RCCP!$C$8:$C$136,$B47
)+
(SUMIFS(RCCP!$JB$8:$JB$136,
RCCP!$A$8:$A$136,$A47,
RCCP!$C$8:$C$136,$B47)/4)</f>
        <v>1399.5</v>
      </c>
      <c r="DW47" s="50">
        <f t="shared" si="169"/>
        <v>8.1760344918239664E-2</v>
      </c>
      <c r="DX47" s="50">
        <f t="shared" si="111"/>
        <v>0.5</v>
      </c>
      <c r="DY47" s="47">
        <f>SUMIFS(RCCP!$IY$8:$IY$136,
RCCP!$A$8:$A$136,$A47,
RCCP!$C$8:$C$136,$B47
)+
(SUMIFS(RCCP!$JB$8:$JB$136,
RCCP!$A$8:$A$136,$A47,
RCCP!$C$8:$C$136,$B47)/4)</f>
        <v>1399.5</v>
      </c>
      <c r="DZ47" s="249">
        <f>SUMIFS(RCCP!$IY$8:$IY$136,
RCCP!$A$8:$A$136,$A47,
RCCP!$C$8:$C$136,$B47
)+
(SUMIFS(RCCP!$JB$8:$JB$136,
RCCP!$A$8:$A$136,$A47,
RCCP!$C$8:$C$136,$B47)/4)</f>
        <v>1399.5</v>
      </c>
      <c r="EA47" s="50">
        <f t="shared" si="170"/>
        <v>8.1760344918239664E-2</v>
      </c>
      <c r="EB47" s="50">
        <f t="shared" si="113"/>
        <v>0.5</v>
      </c>
      <c r="EC47" s="47">
        <f>SUMIFS(RCCP!$IZ$8:$IZ$136,
RCCP!$A$8:$A$136,$A47,
RCCP!$C$8:$C$136,$B47
)+
(SUMIFS(RCCP!$JB$8:$JB$136,
RCCP!$A$8:$A$136,$A47,
RCCP!$C$8:$C$136,$B47)/4)</f>
        <v>1399.5</v>
      </c>
      <c r="ED47" s="249">
        <f>SUMIFS(RCCP!$IZ$8:$IZ$136,
RCCP!$A$8:$A$136,$A47,
RCCP!$C$8:$C$136,$B47
)+
(SUMIFS(RCCP!$JB$8:$JB$136,
RCCP!$A$8:$A$136,$A47,
RCCP!$C$8:$C$136,$B47)/4)</f>
        <v>1399.5</v>
      </c>
      <c r="EE47" s="50">
        <f t="shared" si="171"/>
        <v>8.1760344918239664E-2</v>
      </c>
      <c r="EF47" s="50">
        <f t="shared" si="115"/>
        <v>0.5</v>
      </c>
      <c r="EG47" s="47">
        <f>SUMIFS(RCCP!$JE$8:$JE$136,
RCCP!$A$8:$A$136,$A47,
RCCP!$C$8:$C$136,$B47
)+
(SUMIFS(RCCP!$JJ$8:$JJ$136,
RCCP!$A$8:$A$136,$A47,
RCCP!$C$8:$C$136,$B47)/4)</f>
        <v>7252.5</v>
      </c>
      <c r="EH47" s="249">
        <f>SUMIFS(RCCP!$JE$8:$JE$136,
RCCP!$A$8:$A$136,$A47,
RCCP!$C$8:$C$136,$B47
)+
(SUMIFS(RCCP!$JJ$8:$JJ$136,
RCCP!$A$8:$A$136,$A47,
RCCP!$C$8:$C$136,$B47)/4)</f>
        <v>7252.5</v>
      </c>
      <c r="EI47" s="50">
        <f t="shared" si="172"/>
        <v>0.42369910790963428</v>
      </c>
      <c r="EJ47" s="50">
        <f t="shared" si="117"/>
        <v>0.5</v>
      </c>
      <c r="EK47" s="47">
        <f>SUMIFS(RCCP!$JF$8:$JF$136,
RCCP!$A$8:$A$136,$A47,
RCCP!$C$8:$C$136,$B47
)+
(SUMIFS(RCCP!$JJ$8:$JJ$136,
RCCP!$A$8:$A$136,$A47,
RCCP!$C$8:$C$136,$B47)/4)</f>
        <v>7252.5</v>
      </c>
      <c r="EL47" s="249">
        <f>SUMIFS(RCCP!$JF$8:$JF$136,
RCCP!$A$8:$A$136,$A47,
RCCP!$C$8:$C$136,$B47
)+
(SUMIFS(RCCP!$JJ$8:$JJ$136,
RCCP!$A$8:$A$136,$A47,
RCCP!$C$8:$C$136,$B47)/4)</f>
        <v>7252.5</v>
      </c>
      <c r="EM47" s="50">
        <f t="shared" si="173"/>
        <v>0.42369910790963428</v>
      </c>
      <c r="EN47" s="50">
        <f t="shared" si="119"/>
        <v>0.5</v>
      </c>
      <c r="EO47" s="47">
        <f>SUMIFS(RCCP!$JG$8:$JG$136,
RCCP!$A$8:$A$136,$A47,
RCCP!$C$8:$C$136,$B47
)+
(SUMIFS(RCCP!$JJ$8:$JJ$136,
RCCP!$A$8:$A$136,$A47,
RCCP!$C$8:$C$136,$B47)/4)</f>
        <v>7252.5</v>
      </c>
      <c r="EP47" s="249">
        <f>SUMIFS(RCCP!$JG$8:$JG$136,
RCCP!$A$8:$A$136,$A47,
RCCP!$C$8:$C$136,$B47
)+
(SUMIFS(RCCP!$JJ$8:$JJ$136,
RCCP!$A$8:$A$136,$A47,
RCCP!$C$8:$C$136,$B47)/4)</f>
        <v>7252.5</v>
      </c>
      <c r="EQ47" s="50">
        <f t="shared" si="174"/>
        <v>0.5138478542733862</v>
      </c>
      <c r="ER47" s="50">
        <f t="shared" si="121"/>
        <v>1</v>
      </c>
      <c r="ES47" s="47">
        <f>SUMIFS(RCCP!$JH$8:$JH$136,
RCCP!$A$8:$A$136,$A47,
RCCP!$C$8:$C$136,$B47
)+
(SUMIFS(RCCP!$JJ$8:$JJ$136,
RCCP!$A$8:$A$136,$A47,
RCCP!$C$8:$C$136,$B47)/4)</f>
        <v>7252.5</v>
      </c>
      <c r="ET47" s="249">
        <f>SUMIFS(RCCP!$JH$8:$JH$136,
RCCP!$A$8:$A$136,$A47,
RCCP!$C$8:$C$136,$B47
)+
(SUMIFS(RCCP!$JJ$8:$JJ$136,
RCCP!$A$8:$A$136,$A47,
RCCP!$C$8:$C$136,$B47)/4)</f>
        <v>7252.5</v>
      </c>
      <c r="EU47" s="50">
        <f t="shared" si="175"/>
        <v>0.42369910790963428</v>
      </c>
      <c r="EV47" s="50">
        <f t="shared" si="123"/>
        <v>0.5</v>
      </c>
    </row>
    <row r="48" spans="1:152" ht="20.149999999999999" customHeight="1" x14ac:dyDescent="0.35">
      <c r="A48" s="53">
        <v>880</v>
      </c>
      <c r="B48" s="54" t="s">
        <v>32</v>
      </c>
      <c r="C48" s="39" t="s">
        <v>49</v>
      </c>
      <c r="D48" s="39">
        <v>143</v>
      </c>
      <c r="E48" s="39">
        <v>5.7</v>
      </c>
      <c r="F48" s="39">
        <v>7</v>
      </c>
      <c r="G48" s="39">
        <v>3</v>
      </c>
      <c r="H48" s="40">
        <f t="shared" si="51"/>
        <v>17117.099999999999</v>
      </c>
      <c r="I48" s="41">
        <f t="shared" si="52"/>
        <v>3002.9999999999995</v>
      </c>
      <c r="J48" s="42">
        <f>SUM(SUMIFS(
'BLC Subcont'!$AE:$AE,
'BLC Subcont'!$I:$I,L$10,
'BLC Subcont'!$U:$U,$A48,
'BLC Subcont'!$AA:$AA,$B48,
'BLC Subcont'!$IF:$IF,"IN HOUSE (MANUAL)"
))</f>
        <v>7572</v>
      </c>
      <c r="K48" s="43">
        <f>SUM(SUMIFS(
'BLC Subcont'!$AP:$AP,
'BLC Subcont'!$I:$I,L$10,
'BLC Subcont'!$U:$U,$A48,
'BLC Subcont'!$AA:$AA,$B48,
'BLC Subcont'!$IF:$IF,"IN HOUSE (MANUAL)"
))</f>
        <v>0</v>
      </c>
      <c r="L48" s="50">
        <f t="shared" si="53"/>
        <v>0</v>
      </c>
      <c r="M48" s="42">
        <f>SUM(SUMIFS(
'BLC Subcont'!$AE:$AE,
'BLC Subcont'!$I:$I,O$10,
'BLC Subcont'!$U:$U,$A48,
'BLC Subcont'!$AA:$AA,$B48,
'BLC Subcont'!$IF:$IF,"IN HOUSE (MANUAL)"
))</f>
        <v>7326</v>
      </c>
      <c r="N48" s="43">
        <f>SUM(SUMIFS(
'BLC Subcont'!$AP:$AP,
'BLC Subcont'!$I:$I,O$10,
'BLC Subcont'!$U:$U,$A48,
'BLC Subcont'!$AA:$AA,$B48,
'BLC Subcont'!$IF:$IF,"IN HOUSE (MANUAL)"
))</f>
        <v>0</v>
      </c>
      <c r="O48" s="50">
        <f t="shared" si="54"/>
        <v>0</v>
      </c>
      <c r="P48" s="42">
        <f>SUM(SUMIFS(
'BLC Subcont'!$AE:$AE,
'BLC Subcont'!$I:$I,R$10,
'BLC Subcont'!$U:$U,$A48,
'BLC Subcont'!$AA:$AA,$B48,
'BLC Subcont'!$IF:$IF,"IN HOUSE (MANUAL)"
))</f>
        <v>2220</v>
      </c>
      <c r="Q48" s="43">
        <f>SUM(SUMIFS(
'BLC Subcont'!$AP:$AP,
'BLC Subcont'!$I:$I,R$10,
'BLC Subcont'!$U:$U,$A48,
'BLC Subcont'!$AA:$AA,$B48,
'BLC Subcont'!$IF:$IF,"IN HOUSE (MANUAL)"
))</f>
        <v>0</v>
      </c>
      <c r="R48" s="50">
        <f t="shared" si="55"/>
        <v>0</v>
      </c>
      <c r="S48" s="42">
        <f>SUM(SUMIFS(
'BLC Subcont'!$AE:$AE,
'BLC Subcont'!$I:$I,U$10,
'BLC Subcont'!$U:$U,$A48,
'BLC Subcont'!$AA:$AA,$B48,
'BLC Subcont'!$IF:$IF,"IN HOUSE (MANUAL)"
))</f>
        <v>5316</v>
      </c>
      <c r="T48" s="43">
        <f>SUM(SUMIFS(
'BLC Subcont'!$AP:$AP,
'BLC Subcont'!$I:$I,U$10,
'BLC Subcont'!$U:$U,$A48,
'BLC Subcont'!$AA:$AA,$B48,
'BLC Subcont'!$IF:$IF,"IN HOUSE (MANUAL)"
))</f>
        <v>3746</v>
      </c>
      <c r="U48" s="50">
        <f t="shared" si="56"/>
        <v>0.21884548200337675</v>
      </c>
      <c r="V48" s="47">
        <f t="shared" si="124"/>
        <v>22434</v>
      </c>
      <c r="W48" s="51">
        <f t="shared" si="57"/>
        <v>3746</v>
      </c>
      <c r="X48" s="52">
        <f t="shared" si="58"/>
        <v>0.21884548200337675</v>
      </c>
      <c r="Y48" s="52">
        <f t="shared" si="59"/>
        <v>0.5</v>
      </c>
      <c r="Z48" s="47">
        <f>SUM(SUMIFS(
'BLC Subcont'!$AE:$AE,
'BLC Subcont'!$I:$I,AB$10,
'BLC Subcont'!$U:$U,$A48,
'BLC Subcont'!$AA:$AA,$B48,
'BLC Subcont'!$IF:$IF,"IN HOUSE (MANUAL)"
))</f>
        <v>2268</v>
      </c>
      <c r="AA48" s="249">
        <f>SUM(SUMIFS(
'BLC Subcont'!$AP:$AP,
'BLC Subcont'!$I:$I,AB$10,
'BLC Subcont'!$U:$U,$A48,
'BLC Subcont'!$AA:$AA,$B48,
'BLC Subcont'!$IF:$IF,"IN HOUSE (MANUAL)"
))</f>
        <v>0</v>
      </c>
      <c r="AB48" s="49">
        <f t="shared" si="60"/>
        <v>0</v>
      </c>
      <c r="AC48" s="49">
        <f t="shared" si="61"/>
        <v>0</v>
      </c>
      <c r="AD48" s="42">
        <f>SUM(SUMIFS(
'BLC Subcont'!$AE:$AE,
'BLC Subcont'!$I:$I,AF$10,
'BLC Subcont'!$U:$U,$A48,
'BLC Subcont'!$AA:$AA,$B48,
'BLC Subcont'!$IF:$IF,"IN HOUSE (MANUAL)"
))</f>
        <v>1128</v>
      </c>
      <c r="AE48" s="249">
        <f>SUM(SUMIFS(
'BLC Subcont'!$AP:$AP,
'BLC Subcont'!$I:$I,AF$10,
'BLC Subcont'!$U:$U,$A48,
'BLC Subcont'!$AA:$AA,$B48,
'BLC Subcont'!$IF:$IF,"IN HOUSE (MANUAL)"
))</f>
        <v>1128</v>
      </c>
      <c r="AF48" s="50">
        <f t="shared" si="62"/>
        <v>6.5899013267434331E-2</v>
      </c>
      <c r="AG48" s="49">
        <f t="shared" si="63"/>
        <v>0.5</v>
      </c>
      <c r="AH48" s="42">
        <f>SUM(SUMIFS(
'BLC Subcont'!$AE:$AE,
'BLC Subcont'!$I:$I,AJ$10,
'BLC Subcont'!$U:$U,$A48,
'BLC Subcont'!$AA:$AA,$B48,
'BLC Subcont'!$IF:$IF,"IN HOUSE (MANUAL)"
))</f>
        <v>8256</v>
      </c>
      <c r="AI48" s="249">
        <f>SUM(SUMIFS(
'BLC Subcont'!$AP:$AP,
'BLC Subcont'!$I:$I,AJ$10,
'BLC Subcont'!$U:$U,$A48,
'BLC Subcont'!$AA:$AA,$B48,
'BLC Subcont'!$IF:$IF,"IN HOUSE (MANUAL)"
))</f>
        <v>8256</v>
      </c>
      <c r="AJ48" s="50">
        <f t="shared" si="64"/>
        <v>0.48232469285100871</v>
      </c>
      <c r="AK48" s="49">
        <f t="shared" si="65"/>
        <v>0.5</v>
      </c>
      <c r="AL48" s="42">
        <f>SUM(SUMIFS(
'BLC Subcont'!$AE:$AE,
'BLC Subcont'!$I:$I,AN$10,
'BLC Subcont'!$U:$U,$A48,
'BLC Subcont'!$AA:$AA,$B48,
'BLC Subcont'!$IF:$IF,"IN HOUSE (MANUAL)"
))</f>
        <v>11136</v>
      </c>
      <c r="AM48" s="249">
        <f>SUM(SUMIFS(
'BLC Subcont'!$AP:$AP,
'BLC Subcont'!$I:$I,AN$10,
'BLC Subcont'!$U:$U,$A48,
'BLC Subcont'!$AA:$AA,$B48,
'BLC Subcont'!$IF:$IF,"IN HOUSE (MANUAL)"
))</f>
        <v>11136</v>
      </c>
      <c r="AN48" s="50">
        <f t="shared" si="66"/>
        <v>0.65057749268275589</v>
      </c>
      <c r="AO48" s="49">
        <f t="shared" si="67"/>
        <v>1</v>
      </c>
      <c r="AP48" s="42">
        <f>SUM(SUMIFS(
'BLC Subcont'!$AE:$AE,
'BLC Subcont'!$I:$I,AR$10,
'BLC Subcont'!$U:$U,$A48,
'BLC Subcont'!$AA:$AA,$B48,
'BLC Subcont'!$IF:$IF,"IN HOUSE (MANUAL)"
))</f>
        <v>3474</v>
      </c>
      <c r="AQ48" s="249">
        <f>SUM(SUMIFS(
'BLC Subcont'!$AP:$AP,
'BLC Subcont'!$I:$I,AR$10,
'BLC Subcont'!$U:$U,$A48,
'BLC Subcont'!$AA:$AA,$B48,
'BLC Subcont'!$IF:$IF,"IN HOUSE (MANUAL)"
))</f>
        <v>3474</v>
      </c>
      <c r="AR48" s="50">
        <f t="shared" si="68"/>
        <v>0.20295493979704507</v>
      </c>
      <c r="AS48" s="49">
        <f t="shared" si="69"/>
        <v>0.5</v>
      </c>
      <c r="AT48" s="42">
        <f>SUM(SUMIFS(
'BLC Subcont'!$AE:$AE,
'BLC Subcont'!$I:$I,AV$10,
'BLC Subcont'!$U:$U,$A48,
'BLC Subcont'!$AA:$AA,$B48,
'BLC Subcont'!$IF:$IF,"IN HOUSE (MANUAL)"
))</f>
        <v>0</v>
      </c>
      <c r="AU48" s="249">
        <f>SUM(SUMIFS(
'BLC Subcont'!$AP:$AP,
'BLC Subcont'!$I:$I,AV$10,
'BLC Subcont'!$U:$U,$A48,
'BLC Subcont'!$AA:$AA,$B48,
'BLC Subcont'!$IF:$IF,"IN HOUSE (MANUAL)"
))</f>
        <v>0</v>
      </c>
      <c r="AV48" s="50">
        <f t="shared" si="70"/>
        <v>0</v>
      </c>
      <c r="AW48" s="49">
        <f t="shared" si="71"/>
        <v>0</v>
      </c>
      <c r="AX48" s="42">
        <f>SUM(SUMIFS(
'BLC Subcont'!$AE:$AE,
'BLC Subcont'!$I:$I,AZ$10,
'BLC Subcont'!$U:$U,$A48,
'BLC Subcont'!$AA:$AA,$B48,
'BLC Subcont'!$IF:$IF,"IN HOUSE (MANUAL)"
))</f>
        <v>0</v>
      </c>
      <c r="AY48" s="48">
        <f>SUM(SUMIFS(
'BLC Subcont'!$AP:$AP,
'BLC Subcont'!$I:$I,AZ$10,
'BLC Subcont'!$U:$U,$A48,
'BLC Subcont'!$AA:$AA,$B48,
'BLC Subcont'!$IF:$IF,"IN HOUSE (MANUAL)"
))</f>
        <v>0</v>
      </c>
      <c r="AZ48" s="50">
        <f t="shared" si="72"/>
        <v>0</v>
      </c>
      <c r="BA48" s="49">
        <f t="shared" si="73"/>
        <v>0</v>
      </c>
      <c r="BB48" s="42">
        <f>SUM(SUMIFS(
'BLC Subcont'!$AE:$AE,
'BLC Subcont'!$I:$I,BD$10,
'BLC Subcont'!$U:$U,$A48,
'BLC Subcont'!$AA:$AA,$B48,
'BLC Subcont'!$IF:$IF,"IN HOUSE (MANUAL)"
))</f>
        <v>0</v>
      </c>
      <c r="BC48" s="48">
        <f>SUM(SUMIFS(
'BLC Subcont'!$AP:$AP,
'BLC Subcont'!$I:$I,BD$10,
'BLC Subcont'!$U:$U,$A48,
'BLC Subcont'!$AA:$AA,$B48,
'BLC Subcont'!$IF:$IF,"IN HOUSE (MANUAL)"
))</f>
        <v>0</v>
      </c>
      <c r="BD48" s="50">
        <f t="shared" si="74"/>
        <v>0</v>
      </c>
      <c r="BE48" s="50">
        <f t="shared" si="75"/>
        <v>0</v>
      </c>
      <c r="BI48" s="42">
        <f t="shared" si="125"/>
        <v>1357.5</v>
      </c>
      <c r="BJ48" s="249">
        <f t="shared" si="126"/>
        <v>1357.5</v>
      </c>
      <c r="BK48" s="50">
        <f t="shared" si="206"/>
        <v>7.9306658254026677E-2</v>
      </c>
      <c r="BL48" s="49">
        <f t="shared" si="77"/>
        <v>0.5</v>
      </c>
      <c r="BM48" s="42">
        <f t="shared" si="78"/>
        <v>1357.5</v>
      </c>
      <c r="BN48" s="249">
        <f t="shared" si="79"/>
        <v>1357.5</v>
      </c>
      <c r="BO48" s="50">
        <f t="shared" si="207"/>
        <v>7.9306658254026677E-2</v>
      </c>
      <c r="BP48" s="50">
        <f t="shared" si="81"/>
        <v>0.5</v>
      </c>
      <c r="BQ48" s="42">
        <f>SUMIFS(RCCP!$HX$8:$HX$136,
RCCP!$A$8:$A$136,$A48,
RCCP!$C$8:$C$136,$B48
)+
(SUMIFS(RCCP!$IC$8:$IC$136,
RCCP!$A$8:$A$136,$A48,
RCCP!$C$8:$C$136,$B48)/4)</f>
        <v>1357.5</v>
      </c>
      <c r="BR48" s="48">
        <f>SUMIFS(RCCP!$HX$8:$HX$136,
RCCP!$A$8:$A$136,$A48,
RCCP!$C$8:$C$136,$B48
)+
(SUMIFS(RCCP!$IC$8:$IC$136,
RCCP!$A$8:$A$136,$A48,
RCCP!$C$8:$C$136,$B48)/4)</f>
        <v>1357.5</v>
      </c>
      <c r="BS48" s="50">
        <f t="shared" si="167"/>
        <v>7.9306658254026677E-2</v>
      </c>
      <c r="BT48" s="50">
        <f t="shared" si="83"/>
        <v>0.5</v>
      </c>
      <c r="BU48" s="47">
        <f>SUMIFS(RCCP!$HY$8:$HY$136,
RCCP!$A$8:$A$136,$A48,
RCCP!$C$8:$C$136,$B48
)+
(SUMIFS(RCCP!$IC$8:$IC$136,
RCCP!$A$8:$A$136,$A48,
RCCP!$C$8:$C$136,$B48)/4)</f>
        <v>1357.5</v>
      </c>
      <c r="BV48" s="48">
        <f>SUMIFS(RCCP!$HY$8:$HY$136,
RCCP!$A$8:$A$136,$A48,
RCCP!$C$8:$C$136,$B48
)+
(SUMIFS(RCCP!$IC$8:$IC$136,
RCCP!$A$8:$A$136,$A48,
RCCP!$C$8:$C$136,$B48)/4)</f>
        <v>1357.5</v>
      </c>
      <c r="BW48" s="50">
        <f t="shared" si="147"/>
        <v>7.9306658254026677E-2</v>
      </c>
      <c r="BX48" s="50">
        <f t="shared" si="85"/>
        <v>0.5</v>
      </c>
      <c r="BY48" s="47">
        <f>SUMIFS(RCCP!$HZ$8:$HZ$136,
RCCP!$A$8:$A$136,$A48,
RCCP!$C$8:$C$136,$B48
)+
(SUMIFS(RCCP!$IC$8:$IC$136,
RCCP!$A$8:$A$136,$A48,
RCCP!$C$8:$C$136,$B48)/4)</f>
        <v>25297.5</v>
      </c>
      <c r="BZ48" s="249">
        <f>SUMIFS(RCCP!$HZ$8:$HZ$136,
RCCP!$A$8:$A$136,$A48,
RCCP!$C$8:$C$136,$B48
)+
(SUMIFS(RCCP!$IC$8:$IC$136,
RCCP!$A$8:$A$136,$A48,
RCCP!$C$8:$C$136,$B48)/4)</f>
        <v>25297.5</v>
      </c>
      <c r="CA48" s="50">
        <f t="shared" si="148"/>
        <v>1.4779080568554255</v>
      </c>
      <c r="CB48" s="50">
        <f t="shared" si="87"/>
        <v>1.5</v>
      </c>
      <c r="CC48" s="47">
        <f>SUMIFS(RCCP!$IA$8:$IA$136,
RCCP!$A$8:$A$136,$A48,
RCCP!$C$8:$C$136,$B48
)+
(SUMIFS(RCCP!$IC$8:$IC$136,
RCCP!$A$8:$A$136,$A48,
RCCP!$C$8:$C$136,$B48)/4)</f>
        <v>5035.5</v>
      </c>
      <c r="CD48" s="249">
        <f>SUMIFS(RCCP!$IA$8:$IA$136,
RCCP!$A$8:$A$136,$A48,
RCCP!$C$8:$C$136,$B48
)+
(SUMIFS(RCCP!$IC$8:$IC$136,
RCCP!$A$8:$A$136,$A48,
RCCP!$C$8:$C$136,$B48)/4)</f>
        <v>5035.5</v>
      </c>
      <c r="CE48" s="50">
        <f t="shared" si="149"/>
        <v>0.29417950470582049</v>
      </c>
      <c r="CF48" s="50">
        <f t="shared" si="89"/>
        <v>0.5</v>
      </c>
      <c r="CG48" s="47">
        <f>SUMIFS(RCCP!$IF$8:$IF$136,
RCCP!$A$8:$A$136,$A48,
RCCP!$C$8:$C$136,$B48
)+
(SUMIFS(RCCP!$IK$8:$IK$136,
RCCP!$A$8:$A$136,$A48,
RCCP!$C$8:$C$136,$B48)/4)</f>
        <v>7800</v>
      </c>
      <c r="CH48" s="249">
        <f>SUMIFS(RCCP!$IF$8:$IF$136,
RCCP!$A$8:$A$136,$A48,
RCCP!$C$8:$C$136,$B48
)+
(SUMIFS(RCCP!$IK$8:$IK$136,
RCCP!$A$8:$A$136,$A48,
RCCP!$C$8:$C$136,$B48)/4)</f>
        <v>7800</v>
      </c>
      <c r="CI48" s="50">
        <f t="shared" si="150"/>
        <v>0.45568466621098203</v>
      </c>
      <c r="CJ48" s="50">
        <f t="shared" si="91"/>
        <v>0.5</v>
      </c>
      <c r="CK48" s="47">
        <f>SUMIFS(RCCP!$IG$8:$IG$136,
RCCP!$A$8:$A$136,$A48,
RCCP!$C$8:$C$136,$B48
)+
(SUMIFS(RCCP!$IK$8:$IK$136,
RCCP!$A$8:$A$136,$A48,
RCCP!$C$8:$C$136,$B48)/4)</f>
        <v>9246</v>
      </c>
      <c r="CL48" s="249">
        <f>SUMIFS(RCCP!$IG$8:$IG$136,
RCCP!$A$8:$A$136,$A48,
RCCP!$C$8:$C$136,$B48
)+
(SUMIFS(RCCP!$IK$8:$IK$136,
RCCP!$A$8:$A$136,$A48,
RCCP!$C$8:$C$136,$B48)/4)</f>
        <v>9246</v>
      </c>
      <c r="CM48" s="50">
        <f t="shared" si="151"/>
        <v>0.54016159279317177</v>
      </c>
      <c r="CN48" s="50">
        <f t="shared" si="93"/>
        <v>1</v>
      </c>
      <c r="CO48" s="47">
        <f>SUMIFS(RCCP!$IH$8:$IH$136,
RCCP!$A$8:$A$136,$A48,
RCCP!$C$8:$C$136,$B48
)+
(SUMIFS(RCCP!$IK$8:$IK$136,
RCCP!$A$8:$A$136,$A48,
RCCP!$C$8:$C$136,$B48)/4)</f>
        <v>5238</v>
      </c>
      <c r="CP48" s="249">
        <f>SUMIFS(RCCP!$IH$8:$IH$136,
RCCP!$A$8:$A$136,$A48,
RCCP!$C$8:$C$136,$B48
)+
(SUMIFS(RCCP!$IK$8:$IK$136,
RCCP!$A$8:$A$136,$A48,
RCCP!$C$8:$C$136,$B48)/4)</f>
        <v>5238</v>
      </c>
      <c r="CQ48" s="50">
        <f t="shared" si="152"/>
        <v>0.30600977969399024</v>
      </c>
      <c r="CR48" s="50">
        <f t="shared" si="95"/>
        <v>0.5</v>
      </c>
      <c r="CS48" s="47">
        <f>SUMIFS(RCCP!$II$8:$II$136,
RCCP!$A$8:$A$136,$A48,
RCCP!$C$8:$C$136,$B48
)+
(SUMIFS(RCCP!$IK$8:$IK$136,
RCCP!$A$8:$A$136,$A48,
RCCP!$C$8:$C$136,$B48)/4)</f>
        <v>17184</v>
      </c>
      <c r="CT48" s="249">
        <f>SUMIFS(RCCP!$II$8:$II$136,
RCCP!$A$8:$A$136,$A48,
RCCP!$C$8:$C$136,$B48
)+
(SUMIFS(RCCP!$IK$8:$IK$136,
RCCP!$A$8:$A$136,$A48,
RCCP!$C$8:$C$136,$B48)/4)</f>
        <v>17184</v>
      </c>
      <c r="CU48" s="50">
        <f t="shared" si="153"/>
        <v>1.2175058983569622</v>
      </c>
      <c r="CV48" s="50">
        <f t="shared" si="97"/>
        <v>1.5</v>
      </c>
      <c r="CW48" s="47">
        <f>SUMIFS(RCCP!$IN$8:$IN$136,
RCCP!$A$8:$A$136,$A48,
RCCP!$C$8:$C$136,$B48
)+
(SUMIFS(RCCP!$IT$8:$IT$136,
RCCP!$A$8:$A$136,$A48,
RCCP!$C$8:$C$136,$B48)/5)</f>
        <v>5353.2</v>
      </c>
      <c r="CX48" s="249">
        <f>SUMIFS(RCCP!$IN$8:$IN$136,
RCCP!$A$8:$A$136,$A48,
RCCP!$C$8:$C$136,$B48
)+
(SUMIFS(RCCP!$IT$8:$IT$136,
RCCP!$A$8:$A$136,$A48,
RCCP!$C$8:$C$136,$B48)/5)</f>
        <v>5353.2</v>
      </c>
      <c r="CY48" s="50">
        <f t="shared" si="154"/>
        <v>0.37928029417391124</v>
      </c>
      <c r="CZ48" s="50">
        <f t="shared" si="99"/>
        <v>0.5</v>
      </c>
      <c r="DA48" s="47">
        <f>SUMIFS(RCCP!$IO$8:$IO$136,
RCCP!$A$8:$A$136,$A48,
RCCP!$C$8:$C$136,$B48
)+
(SUMIFS(RCCP!$IT$8:$IT$136,
RCCP!$A$8:$A$136,$A48,
RCCP!$C$8:$C$136,$B48)/5)</f>
        <v>1495.2</v>
      </c>
      <c r="DB48" s="249">
        <f>SUMIFS(RCCP!$IO$8:$IO$136,
RCCP!$A$8:$A$136,$A48,
RCCP!$C$8:$C$136,$B48
)+
(SUMIFS(RCCP!$IT$8:$IT$136,
RCCP!$A$8:$A$136,$A48,
RCCP!$C$8:$C$136,$B48)/5)</f>
        <v>1495.2</v>
      </c>
      <c r="DC48" s="50">
        <f t="shared" si="155"/>
        <v>8.7351245245982104E-2</v>
      </c>
      <c r="DD48" s="50">
        <f t="shared" si="101"/>
        <v>0.5</v>
      </c>
      <c r="DE48" s="47">
        <f>SUMIFS(RCCP!$IP$8:$IP$136,
RCCP!$A$8:$A$136,$A48,
RCCP!$C$8:$C$136,$B48
)+
(SUMIFS(RCCP!$IT$8:$IT$136,
RCCP!$A$8:$A$136,$A48,
RCCP!$C$8:$C$136,$B48)/5)</f>
        <v>1213.2</v>
      </c>
      <c r="DF48" s="249">
        <f>SUMIFS(RCCP!$IP$8:$IP$136,
RCCP!$A$8:$A$136,$A48,
RCCP!$C$8:$C$136,$B48
)+
(SUMIFS(RCCP!$IT$8:$IT$136,
RCCP!$A$8:$A$136,$A48,
RCCP!$C$8:$C$136,$B48)/5)</f>
        <v>1213.2</v>
      </c>
      <c r="DG48" s="50">
        <f t="shared" si="156"/>
        <v>7.0876491929123514E-2</v>
      </c>
      <c r="DH48" s="50">
        <f t="shared" si="103"/>
        <v>0.5</v>
      </c>
      <c r="DI48" s="47">
        <f>SUMIFS(RCCP!$IQ$8:$IQ$136,
RCCP!$A$8:$A$136,$A48,
RCCP!$C$8:$C$136,$B48
)+
(SUMIFS(RCCP!$IT$8:$IT$136,
RCCP!$A$8:$A$136,$A48,
RCCP!$C$8:$C$136,$B48)/5)</f>
        <v>2845.2</v>
      </c>
      <c r="DJ48" s="249">
        <f>SUMIFS(RCCP!$IQ$8:$IQ$136,
RCCP!$A$8:$A$136,$A48,
RCCP!$C$8:$C$136,$B48
)+
(SUMIFS(RCCP!$IT$8:$IT$136,
RCCP!$A$8:$A$136,$A48,
RCCP!$C$8:$C$136,$B48)/5)</f>
        <v>2845.2</v>
      </c>
      <c r="DK48" s="50">
        <f t="shared" si="157"/>
        <v>0.1662197451671136</v>
      </c>
      <c r="DL48" s="50">
        <f t="shared" si="105"/>
        <v>0.5</v>
      </c>
      <c r="DM48" s="47">
        <f>SUMIFS(RCCP!$IR$8:$IR$136,
RCCP!$A$8:$A$136,$A48,
RCCP!$C$8:$C$136,$B48
)+
(SUMIFS(RCCP!$IT$8:$IT$136,
RCCP!$A$8:$A$136,$A48,
RCCP!$C$8:$C$136,$B48)/5)</f>
        <v>3427.2</v>
      </c>
      <c r="DN48" s="249">
        <f>SUMIFS(RCCP!$IR$8:$IR$136,
RCCP!$A$8:$A$136,$A48,
RCCP!$C$8:$C$136,$B48
)+
(SUMIFS(RCCP!$IT$8:$IT$136,
RCCP!$A$8:$A$136,$A48,
RCCP!$C$8:$C$136,$B48)/5)</f>
        <v>3427.2</v>
      </c>
      <c r="DO48" s="50">
        <f t="shared" si="158"/>
        <v>0.20022083179977918</v>
      </c>
      <c r="DP48" s="50">
        <f t="shared" si="107"/>
        <v>0.5</v>
      </c>
      <c r="DQ48" s="47">
        <f>SUMIFS(RCCP!$IW$8:$IW$136,
RCCP!$A$8:$A$136,$A48,
RCCP!$C$8:$C$136,$B48
)+
(SUMIFS(RCCP!$JB$8:$JB$136,
RCCP!$A$8:$A$136,$A48,
RCCP!$C$8:$C$136,$B48)/4)</f>
        <v>1399.5</v>
      </c>
      <c r="DR48" s="249">
        <f>SUMIFS(RCCP!$IW$8:$IW$136,
RCCP!$A$8:$A$136,$A48,
RCCP!$C$8:$C$136,$B48
)+
(SUMIFS(RCCP!$JB$8:$JB$136,
RCCP!$A$8:$A$136,$A48,
RCCP!$C$8:$C$136,$B48)/4)</f>
        <v>1399.5</v>
      </c>
      <c r="DS48" s="50">
        <f t="shared" si="168"/>
        <v>9.915616298595023E-2</v>
      </c>
      <c r="DT48" s="50">
        <f t="shared" si="109"/>
        <v>0.5</v>
      </c>
      <c r="DU48" s="47">
        <f>SUMIFS(RCCP!$IX$8:$IX$136,
RCCP!$A$8:$A$136,$A48,
RCCP!$C$8:$C$136,$B48
)+
(SUMIFS(RCCP!$JB$8:$JB$136,
RCCP!$A$8:$A$136,$A48,
RCCP!$C$8:$C$136,$B48)/4)</f>
        <v>1399.5</v>
      </c>
      <c r="DV48" s="249">
        <f>SUMIFS(RCCP!$IX$8:$IX$136,
RCCP!$A$8:$A$136,$A48,
RCCP!$C$8:$C$136,$B48
)+
(SUMIFS(RCCP!$JB$8:$JB$136,
RCCP!$A$8:$A$136,$A48,
RCCP!$C$8:$C$136,$B48)/4)</f>
        <v>1399.5</v>
      </c>
      <c r="DW48" s="50">
        <f t="shared" si="169"/>
        <v>8.1760344918239664E-2</v>
      </c>
      <c r="DX48" s="50">
        <f t="shared" si="111"/>
        <v>0.5</v>
      </c>
      <c r="DY48" s="47">
        <f>SUMIFS(RCCP!$IY$8:$IY$136,
RCCP!$A$8:$A$136,$A48,
RCCP!$C$8:$C$136,$B48
)+
(SUMIFS(RCCP!$JB$8:$JB$136,
RCCP!$A$8:$A$136,$A48,
RCCP!$C$8:$C$136,$B48)/4)</f>
        <v>1399.5</v>
      </c>
      <c r="DZ48" s="249">
        <f>SUMIFS(RCCP!$IY$8:$IY$136,
RCCP!$A$8:$A$136,$A48,
RCCP!$C$8:$C$136,$B48
)+
(SUMIFS(RCCP!$JB$8:$JB$136,
RCCP!$A$8:$A$136,$A48,
RCCP!$C$8:$C$136,$B48)/4)</f>
        <v>1399.5</v>
      </c>
      <c r="EA48" s="50">
        <f t="shared" si="170"/>
        <v>8.1760344918239664E-2</v>
      </c>
      <c r="EB48" s="50">
        <f t="shared" si="113"/>
        <v>0.5</v>
      </c>
      <c r="EC48" s="47">
        <f>SUMIFS(RCCP!$IZ$8:$IZ$136,
RCCP!$A$8:$A$136,$A48,
RCCP!$C$8:$C$136,$B48
)+
(SUMIFS(RCCP!$JB$8:$JB$136,
RCCP!$A$8:$A$136,$A48,
RCCP!$C$8:$C$136,$B48)/4)</f>
        <v>1399.5</v>
      </c>
      <c r="ED48" s="249">
        <f>SUMIFS(RCCP!$IZ$8:$IZ$136,
RCCP!$A$8:$A$136,$A48,
RCCP!$C$8:$C$136,$B48
)+
(SUMIFS(RCCP!$JB$8:$JB$136,
RCCP!$A$8:$A$136,$A48,
RCCP!$C$8:$C$136,$B48)/4)</f>
        <v>1399.5</v>
      </c>
      <c r="EE48" s="50">
        <f t="shared" si="171"/>
        <v>8.1760344918239664E-2</v>
      </c>
      <c r="EF48" s="50">
        <f t="shared" si="115"/>
        <v>0.5</v>
      </c>
      <c r="EG48" s="47">
        <f>SUMIFS(RCCP!$JE$8:$JE$136,
RCCP!$A$8:$A$136,$A48,
RCCP!$C$8:$C$136,$B48
)+
(SUMIFS(RCCP!$JJ$8:$JJ$136,
RCCP!$A$8:$A$136,$A48,
RCCP!$C$8:$C$136,$B48)/4)</f>
        <v>7252.5</v>
      </c>
      <c r="EH48" s="249">
        <f>SUMIFS(RCCP!$JE$8:$JE$136,
RCCP!$A$8:$A$136,$A48,
RCCP!$C$8:$C$136,$B48
)+
(SUMIFS(RCCP!$JJ$8:$JJ$136,
RCCP!$A$8:$A$136,$A48,
RCCP!$C$8:$C$136,$B48)/4)</f>
        <v>7252.5</v>
      </c>
      <c r="EI48" s="50">
        <f t="shared" si="172"/>
        <v>0.42369910790963428</v>
      </c>
      <c r="EJ48" s="50">
        <f t="shared" si="117"/>
        <v>0.5</v>
      </c>
      <c r="EK48" s="47">
        <f>SUMIFS(RCCP!$JF$8:$JF$136,
RCCP!$A$8:$A$136,$A48,
RCCP!$C$8:$C$136,$B48
)+
(SUMIFS(RCCP!$JJ$8:$JJ$136,
RCCP!$A$8:$A$136,$A48,
RCCP!$C$8:$C$136,$B48)/4)</f>
        <v>7252.5</v>
      </c>
      <c r="EL48" s="249">
        <f>SUMIFS(RCCP!$JF$8:$JF$136,
RCCP!$A$8:$A$136,$A48,
RCCP!$C$8:$C$136,$B48
)+
(SUMIFS(RCCP!$JJ$8:$JJ$136,
RCCP!$A$8:$A$136,$A48,
RCCP!$C$8:$C$136,$B48)/4)</f>
        <v>7252.5</v>
      </c>
      <c r="EM48" s="50">
        <f t="shared" si="173"/>
        <v>0.42369910790963428</v>
      </c>
      <c r="EN48" s="50">
        <f t="shared" si="119"/>
        <v>0.5</v>
      </c>
      <c r="EO48" s="47">
        <f>SUMIFS(RCCP!$JG$8:$JG$136,
RCCP!$A$8:$A$136,$A48,
RCCP!$C$8:$C$136,$B48
)+
(SUMIFS(RCCP!$JJ$8:$JJ$136,
RCCP!$A$8:$A$136,$A48,
RCCP!$C$8:$C$136,$B48)/4)</f>
        <v>7252.5</v>
      </c>
      <c r="EP48" s="249">
        <f>SUMIFS(RCCP!$JG$8:$JG$136,
RCCP!$A$8:$A$136,$A48,
RCCP!$C$8:$C$136,$B48
)+
(SUMIFS(RCCP!$JJ$8:$JJ$136,
RCCP!$A$8:$A$136,$A48,
RCCP!$C$8:$C$136,$B48)/4)</f>
        <v>7252.5</v>
      </c>
      <c r="EQ48" s="50">
        <f t="shared" si="174"/>
        <v>0.5138478542733862</v>
      </c>
      <c r="ER48" s="50">
        <f t="shared" si="121"/>
        <v>1</v>
      </c>
      <c r="ES48" s="47">
        <f>SUMIFS(RCCP!$JH$8:$JH$136,
RCCP!$A$8:$A$136,$A48,
RCCP!$C$8:$C$136,$B48
)+
(SUMIFS(RCCP!$JJ$8:$JJ$136,
RCCP!$A$8:$A$136,$A48,
RCCP!$C$8:$C$136,$B48)/4)</f>
        <v>7252.5</v>
      </c>
      <c r="ET48" s="249">
        <f>SUMIFS(RCCP!$JH$8:$JH$136,
RCCP!$A$8:$A$136,$A48,
RCCP!$C$8:$C$136,$B48
)+
(SUMIFS(RCCP!$JJ$8:$JJ$136,
RCCP!$A$8:$A$136,$A48,
RCCP!$C$8:$C$136,$B48)/4)</f>
        <v>7252.5</v>
      </c>
      <c r="EU48" s="50">
        <f t="shared" si="175"/>
        <v>0.42369910790963428</v>
      </c>
      <c r="EV48" s="50">
        <f t="shared" si="123"/>
        <v>0.5</v>
      </c>
    </row>
    <row r="49" spans="1:152" ht="20.149999999999999" customHeight="1" x14ac:dyDescent="0.35">
      <c r="A49" s="53">
        <v>880</v>
      </c>
      <c r="B49" s="54" t="s">
        <v>32</v>
      </c>
      <c r="C49" s="39" t="s">
        <v>50</v>
      </c>
      <c r="D49" s="39">
        <v>38</v>
      </c>
      <c r="E49" s="39">
        <v>5.7</v>
      </c>
      <c r="F49" s="39">
        <v>7</v>
      </c>
      <c r="G49" s="39">
        <v>3</v>
      </c>
      <c r="H49" s="40">
        <f t="shared" si="51"/>
        <v>4548.6000000000004</v>
      </c>
      <c r="I49" s="41">
        <f t="shared" si="52"/>
        <v>798</v>
      </c>
      <c r="J49" s="42">
        <f>SUM(SUMIFS(
'BLC Subcont'!$AE:$AE,
'BLC Subcont'!$I:$I,L$10,
'BLC Subcont'!$U:$U,$A49,
'BLC Subcont'!$AA:$AA,$B49,
'BLC Subcont'!$IC:$IC,"IN HOUSE (MANUAL)"
))</f>
        <v>7572</v>
      </c>
      <c r="K49" s="43">
        <f>SUM(SUMIFS(
'BLC Subcont'!$AR:$AR,
'BLC Subcont'!$I:$I,L$10,
'BLC Subcont'!$U:$U,$A49,
'BLC Subcont'!$AA:$AA,$B49,
'BLC Subcont'!$IC:$IC,"IN HOUSE (MANUAL)"
))</f>
        <v>0</v>
      </c>
      <c r="L49" s="50">
        <f t="shared" si="53"/>
        <v>0</v>
      </c>
      <c r="M49" s="42">
        <f>SUM(SUMIFS(
'BLC Subcont'!$AE:$AE,
'BLC Subcont'!$I:$I,O$10,
'BLC Subcont'!$U:$U,$A49,
'BLC Subcont'!$AA:$AA,$B49,
'BLC Subcont'!$IC:$IC,"IN HOUSE (MANUAL)"
))</f>
        <v>7326</v>
      </c>
      <c r="N49" s="43">
        <f>SUM(SUMIFS(
'BLC Subcont'!$AR:$AR,
'BLC Subcont'!$I:$I,O$10,
'BLC Subcont'!$U:$U,$A49,
'BLC Subcont'!$AA:$AA,$B49,
'BLC Subcont'!$IC:$IC,"IN HOUSE (MANUAL)"
))</f>
        <v>0</v>
      </c>
      <c r="O49" s="50">
        <f t="shared" si="54"/>
        <v>0</v>
      </c>
      <c r="P49" s="42">
        <f>SUM(SUMIFS(
'BLC Subcont'!$AE:$AE,
'BLC Subcont'!$I:$I,R$10,
'BLC Subcont'!$U:$U,$A49,
'BLC Subcont'!$AA:$AA,$B49,
'BLC Subcont'!$IC:$IC,"IN HOUSE (MANUAL)"
))</f>
        <v>2766</v>
      </c>
      <c r="Q49" s="43">
        <f>SUM(SUMIFS(
'BLC Subcont'!$AR:$AR,
'BLC Subcont'!$I:$I,R$10,
'BLC Subcont'!$U:$U,$A49,
'BLC Subcont'!$AA:$AA,$B49,
'BLC Subcont'!$IC:$IC,"IN HOUSE (MANUAL)"
))</f>
        <v>546</v>
      </c>
      <c r="R49" s="50">
        <f t="shared" si="55"/>
        <v>0</v>
      </c>
      <c r="S49" s="42">
        <f>SUM(SUMIFS(
'BLC Subcont'!$AE:$AE,
'BLC Subcont'!$I:$I,U$10,
'BLC Subcont'!$U:$U,$A49,
'BLC Subcont'!$AA:$AA,$B49,
'BLC Subcont'!$IC:$IC,"IN HOUSE (MANUAL)"
))</f>
        <v>3012</v>
      </c>
      <c r="T49" s="43">
        <f>SUM(SUMIFS(
'BLC Subcont'!$AR:$AR,
'BLC Subcont'!$I:$I,U$10,
'BLC Subcont'!$U:$U,$A49,
'BLC Subcont'!$AA:$AA,$B49,
'BLC Subcont'!$IC:$IC,"IN HOUSE (MANUAL)"
))</f>
        <v>3012</v>
      </c>
      <c r="U49" s="50">
        <f t="shared" si="56"/>
        <v>0.66218177021501112</v>
      </c>
      <c r="V49" s="47">
        <f t="shared" si="124"/>
        <v>20676</v>
      </c>
      <c r="W49" s="51">
        <f t="shared" si="57"/>
        <v>3558</v>
      </c>
      <c r="X49" s="52">
        <f t="shared" si="58"/>
        <v>0.78221870465637777</v>
      </c>
      <c r="Y49" s="52">
        <f t="shared" si="59"/>
        <v>1</v>
      </c>
      <c r="Z49" s="47">
        <f>SUM(SUMIFS(
'BLC Subcont'!$AE:$AE,
'BLC Subcont'!$I:$I,AB$10,
'BLC Subcont'!$U:$U,$A49,
'BLC Subcont'!$AA:$AA,$B49,
'BLC Subcont'!$IC:$IC,"IN HOUSE (MANUAL)"
))</f>
        <v>0</v>
      </c>
      <c r="AA49" s="249">
        <f>SUM(SUMIFS(
'BLC Subcont'!$AR:$AR,
'BLC Subcont'!$I:$I,AB$10,
'BLC Subcont'!$U:$U,$A49,
'BLC Subcont'!$AA:$AA,$B49,
'BLC Subcont'!$IC:$IC,"IN HOUSE (MANUAL)"
))</f>
        <v>0</v>
      </c>
      <c r="AB49" s="49">
        <f t="shared" si="60"/>
        <v>0</v>
      </c>
      <c r="AC49" s="49">
        <f t="shared" si="61"/>
        <v>0</v>
      </c>
      <c r="AD49" s="42">
        <f>SUM(SUMIFS(
'BLC Subcont'!$AE:$AE,
'BLC Subcont'!$I:$I,AF$10,
'BLC Subcont'!$U:$U,$A49,
'BLC Subcont'!$AA:$AA,$B49,
'BLC Subcont'!$IC:$IC,"IN HOUSE (MANUAL)"
))</f>
        <v>12852</v>
      </c>
      <c r="AE49" s="249">
        <f>SUM(SUMIFS(
'BLC Subcont'!$AR:$AR,
'BLC Subcont'!$I:$I,AF$10,
'BLC Subcont'!$U:$U,$A49,
'BLC Subcont'!$AA:$AA,$B49,
'BLC Subcont'!$IC:$IC,"IN HOUSE (MANUAL)"
))</f>
        <v>12852</v>
      </c>
      <c r="AF49" s="50">
        <f t="shared" si="62"/>
        <v>2.825484764542936</v>
      </c>
      <c r="AG49" s="49">
        <f t="shared" si="63"/>
        <v>3</v>
      </c>
      <c r="AH49" s="42">
        <f>SUM(SUMIFS(
'BLC Subcont'!$AE:$AE,
'BLC Subcont'!$I:$I,AJ$10,
'BLC Subcont'!$U:$U,$A49,
'BLC Subcont'!$AA:$AA,$B49,
'BLC Subcont'!$IC:$IC,"IN HOUSE (MANUAL)"
))</f>
        <v>9948</v>
      </c>
      <c r="AI49" s="249">
        <f>SUM(SUMIFS(
'BLC Subcont'!$AR:$AR,
'BLC Subcont'!$I:$I,AJ$10,
'BLC Subcont'!$U:$U,$A49,
'BLC Subcont'!$AA:$AA,$B49,
'BLC Subcont'!$IC:$IC,"IN HOUSE (MANUAL)"
))</f>
        <v>9948</v>
      </c>
      <c r="AJ49" s="50">
        <f t="shared" si="64"/>
        <v>2.1870465637778653</v>
      </c>
      <c r="AK49" s="49">
        <f t="shared" si="65"/>
        <v>2.5</v>
      </c>
      <c r="AL49" s="42">
        <f>SUM(SUMIFS(
'BLC Subcont'!$AE:$AE,
'BLC Subcont'!$I:$I,AN$10,
'BLC Subcont'!$U:$U,$A49,
'BLC Subcont'!$AA:$AA,$B49,
'BLC Subcont'!$IC:$IC,"IN HOUSE (MANUAL)"
))</f>
        <v>11136</v>
      </c>
      <c r="AM49" s="249">
        <f>SUM(SUMIFS(
'BLC Subcont'!$AR:$AR,
'BLC Subcont'!$I:$I,AN$10,
'BLC Subcont'!$U:$U,$A49,
'BLC Subcont'!$AA:$AA,$B49,
'BLC Subcont'!$IC:$IC,"IN HOUSE (MANUAL)"
))</f>
        <v>11136</v>
      </c>
      <c r="AN49" s="50">
        <f t="shared" si="66"/>
        <v>2.4482258277272124</v>
      </c>
      <c r="AO49" s="49">
        <f t="shared" si="67"/>
        <v>2.5</v>
      </c>
      <c r="AP49" s="42">
        <f>SUM(SUMIFS(
'BLC Subcont'!$AE:$AE,
'BLC Subcont'!$I:$I,AR$10,
'BLC Subcont'!$U:$U,$A49,
'BLC Subcont'!$AA:$AA,$B49,
'BLC Subcont'!$IC:$IC,"IN HOUSE (MANUAL)"
))</f>
        <v>3474</v>
      </c>
      <c r="AQ49" s="249">
        <f>SUM(SUMIFS(
'BLC Subcont'!$AR:$AR,
'BLC Subcont'!$I:$I,AR$10,
'BLC Subcont'!$U:$U,$A49,
'BLC Subcont'!$AA:$AA,$B49,
'BLC Subcont'!$IC:$IC,"IN HOUSE (MANUAL)"
))</f>
        <v>3474</v>
      </c>
      <c r="AR49" s="50">
        <f t="shared" si="68"/>
        <v>0.76375148397309056</v>
      </c>
      <c r="AS49" s="49">
        <f t="shared" si="69"/>
        <v>1</v>
      </c>
      <c r="AT49" s="42">
        <f>SUM(SUMIFS(
'BLC Subcont'!$AE:$AE,
'BLC Subcont'!$I:$I,AV$10,
'BLC Subcont'!$U:$U,$A49,
'BLC Subcont'!$AA:$AA,$B49,
'BLC Subcont'!$IC:$IC,"IN HOUSE (MANUAL)"
))</f>
        <v>0</v>
      </c>
      <c r="AU49" s="249">
        <f>SUM(SUMIFS(
'BLC Subcont'!$AR:$AR,
'BLC Subcont'!$I:$I,AV$10,
'BLC Subcont'!$U:$U,$A49,
'BLC Subcont'!$AA:$AA,$B49,
'BLC Subcont'!$IC:$IC,"IN HOUSE (MANUAL)"
))</f>
        <v>0</v>
      </c>
      <c r="AV49" s="50">
        <f t="shared" si="70"/>
        <v>0</v>
      </c>
      <c r="AW49" s="49">
        <f t="shared" si="71"/>
        <v>0</v>
      </c>
      <c r="AX49" s="42">
        <f>SUM(SUMIFS(
'BLC Subcont'!$AE:$AE,
'BLC Subcont'!$I:$I,AZ$10,
'BLC Subcont'!$U:$U,$A49,
'BLC Subcont'!$AA:$AA,$B49,
'BLC Subcont'!$IC:$IC,"IN HOUSE (MANUAL)"
))</f>
        <v>0</v>
      </c>
      <c r="AY49" s="48">
        <f>SUM(SUMIFS(
'BLC Subcont'!$AR:$AR,
'BLC Subcont'!$I:$I,AZ$10,
'BLC Subcont'!$U:$U,$A49,
'BLC Subcont'!$AA:$AA,$B49,
'BLC Subcont'!$IC:$IC,"IN HOUSE (MANUAL)"
))</f>
        <v>0</v>
      </c>
      <c r="AZ49" s="50">
        <f t="shared" si="72"/>
        <v>0</v>
      </c>
      <c r="BA49" s="49">
        <f t="shared" si="73"/>
        <v>0</v>
      </c>
      <c r="BB49" s="42">
        <f>SUM(SUMIFS(
'BLC Subcont'!$AE:$AE,
'BLC Subcont'!$I:$I,BD$10,
'BLC Subcont'!$U:$U,$A49,
'BLC Subcont'!$AA:$AA,$B49,
'BLC Subcont'!$IC:$IC,"IN HOUSE (MANUAL)"
))</f>
        <v>0</v>
      </c>
      <c r="BC49" s="48">
        <f>SUM(SUMIFS(
'BLC Subcont'!$AR:$AR,
'BLC Subcont'!$I:$I,BD$10,
'BLC Subcont'!$U:$U,$A49,
'BLC Subcont'!$AA:$AA,$B49,
'BLC Subcont'!$IC:$IC,"IN HOUSE (MANUAL)"
))</f>
        <v>0</v>
      </c>
      <c r="BD49" s="50">
        <f t="shared" si="74"/>
        <v>0</v>
      </c>
      <c r="BE49" s="50">
        <f t="shared" si="75"/>
        <v>0</v>
      </c>
      <c r="BI49" s="42">
        <f t="shared" si="125"/>
        <v>0</v>
      </c>
      <c r="BJ49" s="249">
        <f t="shared" si="126"/>
        <v>0</v>
      </c>
      <c r="BK49" s="50">
        <f t="shared" si="206"/>
        <v>0</v>
      </c>
      <c r="BL49" s="49">
        <f t="shared" si="77"/>
        <v>0</v>
      </c>
      <c r="BM49" s="42">
        <f t="shared" si="78"/>
        <v>0</v>
      </c>
      <c r="BN49" s="249">
        <f t="shared" si="79"/>
        <v>0</v>
      </c>
      <c r="BO49" s="50">
        <f t="shared" si="207"/>
        <v>0</v>
      </c>
      <c r="BP49" s="50">
        <f t="shared" si="81"/>
        <v>0</v>
      </c>
      <c r="BQ49" s="42"/>
      <c r="BR49" s="48"/>
      <c r="BS49" s="50"/>
      <c r="BT49" s="50">
        <f t="shared" si="83"/>
        <v>0</v>
      </c>
      <c r="BU49" s="47"/>
      <c r="BV49" s="48"/>
      <c r="BW49" s="50"/>
      <c r="BX49" s="50">
        <f t="shared" si="85"/>
        <v>0</v>
      </c>
      <c r="BY49" s="47"/>
      <c r="BZ49" s="249"/>
      <c r="CA49" s="50"/>
      <c r="CB49" s="50">
        <f t="shared" si="87"/>
        <v>0</v>
      </c>
      <c r="CC49" s="47"/>
      <c r="CD49" s="249"/>
      <c r="CE49" s="50"/>
      <c r="CF49" s="50">
        <f t="shared" si="89"/>
        <v>0</v>
      </c>
      <c r="CG49" s="47"/>
      <c r="CH49" s="249"/>
      <c r="CI49" s="50"/>
      <c r="CJ49" s="50">
        <f t="shared" si="91"/>
        <v>0</v>
      </c>
      <c r="CK49" s="47"/>
      <c r="CL49" s="249"/>
      <c r="CM49" s="50"/>
      <c r="CN49" s="50">
        <f t="shared" si="93"/>
        <v>0</v>
      </c>
      <c r="CO49" s="47"/>
      <c r="CP49" s="249"/>
      <c r="CQ49" s="50"/>
      <c r="CR49" s="50">
        <f t="shared" si="95"/>
        <v>0</v>
      </c>
      <c r="CS49" s="47"/>
      <c r="CT49" s="249"/>
      <c r="CU49" s="50"/>
      <c r="CV49" s="50">
        <f t="shared" si="97"/>
        <v>0</v>
      </c>
      <c r="CW49" s="47"/>
      <c r="CX49" s="249"/>
      <c r="CY49" s="50"/>
      <c r="CZ49" s="50">
        <f t="shared" si="99"/>
        <v>0</v>
      </c>
      <c r="DA49" s="47"/>
      <c r="DB49" s="249"/>
      <c r="DC49" s="50"/>
      <c r="DD49" s="50">
        <f t="shared" si="101"/>
        <v>0</v>
      </c>
      <c r="DE49" s="47"/>
      <c r="DF49" s="249"/>
      <c r="DG49" s="50"/>
      <c r="DH49" s="50">
        <f t="shared" si="103"/>
        <v>0</v>
      </c>
      <c r="DI49" s="47"/>
      <c r="DJ49" s="249"/>
      <c r="DK49" s="50"/>
      <c r="DL49" s="50">
        <f t="shared" si="105"/>
        <v>0</v>
      </c>
      <c r="DM49" s="47"/>
      <c r="DN49" s="249"/>
      <c r="DO49" s="50"/>
      <c r="DP49" s="50">
        <f t="shared" si="107"/>
        <v>0</v>
      </c>
      <c r="DQ49" s="47"/>
      <c r="DR49" s="249"/>
      <c r="DS49" s="50"/>
      <c r="DT49" s="50">
        <f t="shared" si="109"/>
        <v>0</v>
      </c>
      <c r="DU49" s="47"/>
      <c r="DV49" s="249"/>
      <c r="DW49" s="50"/>
      <c r="DX49" s="50">
        <f t="shared" si="111"/>
        <v>0</v>
      </c>
      <c r="DY49" s="47"/>
      <c r="DZ49" s="249"/>
      <c r="EA49" s="50"/>
      <c r="EB49" s="50">
        <f t="shared" si="113"/>
        <v>0</v>
      </c>
      <c r="EC49" s="47"/>
      <c r="ED49" s="249"/>
      <c r="EE49" s="50"/>
      <c r="EF49" s="50">
        <f t="shared" si="115"/>
        <v>0</v>
      </c>
      <c r="EG49" s="47"/>
      <c r="EH49" s="249"/>
      <c r="EI49" s="50"/>
      <c r="EJ49" s="50">
        <f t="shared" si="117"/>
        <v>0</v>
      </c>
      <c r="EK49" s="47"/>
      <c r="EL49" s="249"/>
      <c r="EM49" s="50"/>
      <c r="EN49" s="50">
        <f t="shared" si="119"/>
        <v>0</v>
      </c>
      <c r="EO49" s="47"/>
      <c r="EP49" s="249"/>
      <c r="EQ49" s="50"/>
      <c r="ER49" s="50">
        <f t="shared" si="121"/>
        <v>0</v>
      </c>
      <c r="ES49" s="47"/>
      <c r="ET49" s="249"/>
      <c r="EU49" s="50"/>
      <c r="EV49" s="50">
        <f t="shared" si="123"/>
        <v>0</v>
      </c>
    </row>
    <row r="50" spans="1:152" ht="20.149999999999999" customHeight="1" x14ac:dyDescent="0.35">
      <c r="A50" s="53">
        <v>880</v>
      </c>
      <c r="B50" s="54" t="s">
        <v>32</v>
      </c>
      <c r="C50" s="39" t="s">
        <v>51</v>
      </c>
      <c r="D50" s="39">
        <v>64</v>
      </c>
      <c r="E50" s="39">
        <v>5.7</v>
      </c>
      <c r="F50" s="39">
        <v>7</v>
      </c>
      <c r="G50" s="39">
        <v>3</v>
      </c>
      <c r="H50" s="40">
        <f t="shared" si="51"/>
        <v>7660.7999999999993</v>
      </c>
      <c r="I50" s="41">
        <f t="shared" si="52"/>
        <v>1343.9999999999998</v>
      </c>
      <c r="J50" s="42">
        <f>SUM(SUMIFS(
'BLC Subcont'!$AE:$AE,
'BLC Subcont'!$I:$I,L$10,
'BLC Subcont'!$U:$U,$A50,
'BLC Subcont'!$AA:$AA,$B50,
'BLC Subcont'!$ID:$ID,"IN HOUSE (MANUAL)"
))</f>
        <v>7572</v>
      </c>
      <c r="K50" s="43">
        <f>SUM(SUMIFS(
'BLC Subcont'!$AQ:$AQ,
'BLC Subcont'!$I:$I,L$10,
'BLC Subcont'!$U:$U,$A50,
'BLC Subcont'!$AA:$AA,$B50,
'BLC Subcont'!$ID:$ID,"IN HOUSE (MANUAL)"
))</f>
        <v>0</v>
      </c>
      <c r="L50" s="50">
        <f t="shared" si="53"/>
        <v>0</v>
      </c>
      <c r="M50" s="42">
        <f>SUM(SUMIFS(
'BLC Subcont'!$AE:$AE,
'BLC Subcont'!$I:$I,O$10,
'BLC Subcont'!$U:$U,$A50,
'BLC Subcont'!$AA:$AA,$B50,
'BLC Subcont'!$ID:$ID,"IN HOUSE (MANUAL)"
))</f>
        <v>7326</v>
      </c>
      <c r="N50" s="43">
        <f>SUM(SUMIFS(
'BLC Subcont'!$AQ:$AQ,
'BLC Subcont'!$I:$I,O$10,
'BLC Subcont'!$U:$U,$A50,
'BLC Subcont'!$AA:$AA,$B50,
'BLC Subcont'!$ID:$ID,"IN HOUSE (MANUAL)"
))</f>
        <v>0</v>
      </c>
      <c r="O50" s="50">
        <f t="shared" si="54"/>
        <v>0</v>
      </c>
      <c r="P50" s="42">
        <f>SUM(SUMIFS(
'BLC Subcont'!$AE:$AE,
'BLC Subcont'!$I:$I,R$10,
'BLC Subcont'!$U:$U,$A50,
'BLC Subcont'!$AA:$AA,$B50,
'BLC Subcont'!$ID:$ID,"IN HOUSE (MANUAL)"
))</f>
        <v>2766</v>
      </c>
      <c r="Q50" s="43">
        <f>SUM(SUMIFS(
'BLC Subcont'!$AQ:$AQ,
'BLC Subcont'!$I:$I,R$10,
'BLC Subcont'!$U:$U,$A50,
'BLC Subcont'!$AA:$AA,$B50,
'BLC Subcont'!$ID:$ID,"IN HOUSE (MANUAL)"
))</f>
        <v>546</v>
      </c>
      <c r="R50" s="50">
        <f t="shared" si="55"/>
        <v>0</v>
      </c>
      <c r="S50" s="42">
        <f>SUM(SUMIFS(
'BLC Subcont'!$AE:$AE,
'BLC Subcont'!$I:$I,U$10,
'BLC Subcont'!$U:$U,$A50,
'BLC Subcont'!$AA:$AA,$B50,
'BLC Subcont'!$ID:$ID,"IN HOUSE (MANUAL)"
))</f>
        <v>3012</v>
      </c>
      <c r="T50" s="43">
        <f>SUM(SUMIFS(
'BLC Subcont'!$AQ:$AQ,
'BLC Subcont'!$I:$I,U$10,
'BLC Subcont'!$U:$U,$A50,
'BLC Subcont'!$AA:$AA,$B50,
'BLC Subcont'!$ID:$ID,"IN HOUSE (MANUAL)"
))</f>
        <v>3012</v>
      </c>
      <c r="U50" s="50">
        <f t="shared" si="56"/>
        <v>0.39317042606516295</v>
      </c>
      <c r="V50" s="47">
        <f t="shared" si="124"/>
        <v>20676</v>
      </c>
      <c r="W50" s="51">
        <f t="shared" si="57"/>
        <v>3558</v>
      </c>
      <c r="X50" s="52">
        <f t="shared" si="58"/>
        <v>0.46444235588972438</v>
      </c>
      <c r="Y50" s="52">
        <f t="shared" si="59"/>
        <v>0.5</v>
      </c>
      <c r="Z50" s="47">
        <f>SUM(SUMIFS(
'BLC Subcont'!$AE:$AE,
'BLC Subcont'!$I:$I,AB$10,
'BLC Subcont'!$U:$U,$A50,
'BLC Subcont'!$AA:$AA,$B50,
'BLC Subcont'!$ID:$ID,"IN HOUSE (MANUAL)"
))</f>
        <v>0</v>
      </c>
      <c r="AA50" s="249">
        <f>SUM(SUMIFS(
'BLC Subcont'!$AQ:$AQ,
'BLC Subcont'!$I:$I,AB$10,
'BLC Subcont'!$U:$U,$A50,
'BLC Subcont'!$AA:$AA,$B50,
'BLC Subcont'!$ID:$ID,"IN HOUSE (MANUAL)"
))</f>
        <v>0</v>
      </c>
      <c r="AB50" s="49">
        <f t="shared" si="60"/>
        <v>0</v>
      </c>
      <c r="AC50" s="49">
        <f t="shared" si="61"/>
        <v>0</v>
      </c>
      <c r="AD50" s="42">
        <f>SUM(SUMIFS(
'BLC Subcont'!$AE:$AE,
'BLC Subcont'!$I:$I,AF$10,
'BLC Subcont'!$U:$U,$A50,
'BLC Subcont'!$AA:$AA,$B50,
'BLC Subcont'!$ID:$ID,"IN HOUSE (MANUAL)"
))</f>
        <v>1128</v>
      </c>
      <c r="AE50" s="249">
        <f>SUM(SUMIFS(
'BLC Subcont'!$AQ:$AQ,
'BLC Subcont'!$I:$I,AF$10,
'BLC Subcont'!$U:$U,$A50,
'BLC Subcont'!$AA:$AA,$B50,
'BLC Subcont'!$ID:$ID,"IN HOUSE (MANUAL)"
))</f>
        <v>1128</v>
      </c>
      <c r="AF50" s="50">
        <f t="shared" si="62"/>
        <v>0.14724310776942356</v>
      </c>
      <c r="AG50" s="49">
        <f t="shared" si="63"/>
        <v>0.5</v>
      </c>
      <c r="AH50" s="42">
        <f>SUM(SUMIFS(
'BLC Subcont'!$AE:$AE,
'BLC Subcont'!$I:$I,AJ$10,
'BLC Subcont'!$U:$U,$A50,
'BLC Subcont'!$AA:$AA,$B50,
'BLC Subcont'!$ID:$ID,"IN HOUSE (MANUAL)"
))</f>
        <v>8256</v>
      </c>
      <c r="AI50" s="249">
        <f>SUM(SUMIFS(
'BLC Subcont'!$AQ:$AQ,
'BLC Subcont'!$I:$I,AJ$10,
'BLC Subcont'!$U:$U,$A50,
'BLC Subcont'!$AA:$AA,$B50,
'BLC Subcont'!$ID:$ID,"IN HOUSE (MANUAL)"
))</f>
        <v>8256</v>
      </c>
      <c r="AJ50" s="50">
        <f t="shared" si="64"/>
        <v>1.0776942355889725</v>
      </c>
      <c r="AK50" s="49">
        <f t="shared" si="65"/>
        <v>1.5</v>
      </c>
      <c r="AL50" s="42">
        <f>SUM(SUMIFS(
'BLC Subcont'!$AE:$AE,
'BLC Subcont'!$I:$I,AN$10,
'BLC Subcont'!$U:$U,$A50,
'BLC Subcont'!$AA:$AA,$B50,
'BLC Subcont'!$ID:$ID,"IN HOUSE (MANUAL)"
))</f>
        <v>11136</v>
      </c>
      <c r="AM50" s="249">
        <f>SUM(SUMIFS(
'BLC Subcont'!$AQ:$AQ,
'BLC Subcont'!$I:$I,AN$10,
'BLC Subcont'!$U:$U,$A50,
'BLC Subcont'!$AA:$AA,$B50,
'BLC Subcont'!$ID:$ID,"IN HOUSE (MANUAL)"
))</f>
        <v>11136</v>
      </c>
      <c r="AN50" s="50">
        <f t="shared" si="66"/>
        <v>1.4536340852130327</v>
      </c>
      <c r="AO50" s="49">
        <f t="shared" si="67"/>
        <v>1.5</v>
      </c>
      <c r="AP50" s="42">
        <f>SUM(SUMIFS(
'BLC Subcont'!$AE:$AE,
'BLC Subcont'!$I:$I,AR$10,
'BLC Subcont'!$U:$U,$A50,
'BLC Subcont'!$AA:$AA,$B50,
'BLC Subcont'!$ID:$ID,"IN HOUSE (MANUAL)"
))</f>
        <v>3474</v>
      </c>
      <c r="AQ50" s="249">
        <f>SUM(SUMIFS(
'BLC Subcont'!$AQ:$AQ,
'BLC Subcont'!$I:$I,AR$10,
'BLC Subcont'!$U:$U,$A50,
'BLC Subcont'!$AA:$AA,$B50,
'BLC Subcont'!$ID:$ID,"IN HOUSE (MANUAL)"
))</f>
        <v>3474</v>
      </c>
      <c r="AR50" s="50">
        <f t="shared" si="68"/>
        <v>0.45347744360902259</v>
      </c>
      <c r="AS50" s="49">
        <f t="shared" si="69"/>
        <v>0.5</v>
      </c>
      <c r="AT50" s="42">
        <f>SUM(SUMIFS(
'BLC Subcont'!$AE:$AE,
'BLC Subcont'!$I:$I,AV$10,
'BLC Subcont'!$U:$U,$A50,
'BLC Subcont'!$AA:$AA,$B50,
'BLC Subcont'!$ID:$ID,"IN HOUSE (MANUAL)"
))</f>
        <v>0</v>
      </c>
      <c r="AU50" s="249">
        <f>SUM(SUMIFS(
'BLC Subcont'!$AQ:$AQ,
'BLC Subcont'!$I:$I,AV$10,
'BLC Subcont'!$U:$U,$A50,
'BLC Subcont'!$AA:$AA,$B50,
'BLC Subcont'!$ID:$ID,"IN HOUSE (MANUAL)"
))</f>
        <v>0</v>
      </c>
      <c r="AV50" s="50">
        <f t="shared" si="70"/>
        <v>0</v>
      </c>
      <c r="AW50" s="49">
        <f t="shared" si="71"/>
        <v>0</v>
      </c>
      <c r="AX50" s="42">
        <f>SUM(SUMIFS(
'BLC Subcont'!$AE:$AE,
'BLC Subcont'!$I:$I,AZ$10,
'BLC Subcont'!$U:$U,$A50,
'BLC Subcont'!$AA:$AA,$B50,
'BLC Subcont'!$ID:$ID,"IN HOUSE (MANUAL)"
))</f>
        <v>0</v>
      </c>
      <c r="AY50" s="48">
        <f>SUM(SUMIFS(
'BLC Subcont'!$AQ:$AQ,
'BLC Subcont'!$I:$I,AZ$10,
'BLC Subcont'!$U:$U,$A50,
'BLC Subcont'!$AA:$AA,$B50,
'BLC Subcont'!$ID:$ID,"IN HOUSE (MANUAL)"
))</f>
        <v>0</v>
      </c>
      <c r="AZ50" s="50">
        <f t="shared" si="72"/>
        <v>0</v>
      </c>
      <c r="BA50" s="49">
        <f t="shared" si="73"/>
        <v>0</v>
      </c>
      <c r="BB50" s="42">
        <f>SUM(SUMIFS(
'BLC Subcont'!$AE:$AE,
'BLC Subcont'!$I:$I,BD$10,
'BLC Subcont'!$U:$U,$A50,
'BLC Subcont'!$AA:$AA,$B50,
'BLC Subcont'!$ID:$ID,"IN HOUSE (MANUAL)"
))</f>
        <v>0</v>
      </c>
      <c r="BC50" s="48">
        <f>SUM(SUMIFS(
'BLC Subcont'!$AQ:$AQ,
'BLC Subcont'!$I:$I,BD$10,
'BLC Subcont'!$U:$U,$A50,
'BLC Subcont'!$AA:$AA,$B50,
'BLC Subcont'!$ID:$ID,"IN HOUSE (MANUAL)"
))</f>
        <v>0</v>
      </c>
      <c r="BD50" s="50">
        <f t="shared" si="74"/>
        <v>0</v>
      </c>
      <c r="BE50" s="50">
        <f t="shared" si="75"/>
        <v>0</v>
      </c>
      <c r="BI50" s="42">
        <f t="shared" si="125"/>
        <v>0</v>
      </c>
      <c r="BJ50" s="249">
        <f t="shared" si="126"/>
        <v>0</v>
      </c>
      <c r="BK50" s="50">
        <f t="shared" si="206"/>
        <v>0</v>
      </c>
      <c r="BL50" s="49">
        <f t="shared" si="77"/>
        <v>0</v>
      </c>
      <c r="BM50" s="42">
        <f t="shared" si="78"/>
        <v>0</v>
      </c>
      <c r="BN50" s="249">
        <f t="shared" si="79"/>
        <v>0</v>
      </c>
      <c r="BO50" s="50">
        <f t="shared" si="207"/>
        <v>0</v>
      </c>
      <c r="BP50" s="50">
        <f t="shared" si="81"/>
        <v>0</v>
      </c>
      <c r="BQ50" s="42"/>
      <c r="BR50" s="48"/>
      <c r="BS50" s="50"/>
      <c r="BT50" s="50">
        <f t="shared" si="83"/>
        <v>0</v>
      </c>
      <c r="BU50" s="47"/>
      <c r="BV50" s="48"/>
      <c r="BW50" s="50"/>
      <c r="BX50" s="50">
        <f t="shared" si="85"/>
        <v>0</v>
      </c>
      <c r="BY50" s="47"/>
      <c r="BZ50" s="249"/>
      <c r="CA50" s="50"/>
      <c r="CB50" s="50">
        <f t="shared" si="87"/>
        <v>0</v>
      </c>
      <c r="CC50" s="47"/>
      <c r="CD50" s="249"/>
      <c r="CE50" s="50"/>
      <c r="CF50" s="50">
        <f t="shared" si="89"/>
        <v>0</v>
      </c>
      <c r="CG50" s="47"/>
      <c r="CH50" s="249"/>
      <c r="CI50" s="50"/>
      <c r="CJ50" s="50">
        <f t="shared" si="91"/>
        <v>0</v>
      </c>
      <c r="CK50" s="47"/>
      <c r="CL50" s="249"/>
      <c r="CM50" s="50"/>
      <c r="CN50" s="50">
        <f t="shared" si="93"/>
        <v>0</v>
      </c>
      <c r="CO50" s="47"/>
      <c r="CP50" s="249"/>
      <c r="CQ50" s="50"/>
      <c r="CR50" s="50">
        <f t="shared" si="95"/>
        <v>0</v>
      </c>
      <c r="CS50" s="47"/>
      <c r="CT50" s="249"/>
      <c r="CU50" s="50"/>
      <c r="CV50" s="50">
        <f t="shared" si="97"/>
        <v>0</v>
      </c>
      <c r="CW50" s="47"/>
      <c r="CX50" s="249"/>
      <c r="CY50" s="50"/>
      <c r="CZ50" s="50">
        <f t="shared" si="99"/>
        <v>0</v>
      </c>
      <c r="DA50" s="47"/>
      <c r="DB50" s="249"/>
      <c r="DC50" s="50"/>
      <c r="DD50" s="50">
        <f t="shared" si="101"/>
        <v>0</v>
      </c>
      <c r="DE50" s="47"/>
      <c r="DF50" s="249"/>
      <c r="DG50" s="50"/>
      <c r="DH50" s="50">
        <f t="shared" si="103"/>
        <v>0</v>
      </c>
      <c r="DI50" s="47"/>
      <c r="DJ50" s="249"/>
      <c r="DK50" s="50"/>
      <c r="DL50" s="50">
        <f t="shared" si="105"/>
        <v>0</v>
      </c>
      <c r="DM50" s="47"/>
      <c r="DN50" s="249"/>
      <c r="DO50" s="50"/>
      <c r="DP50" s="50">
        <f t="shared" si="107"/>
        <v>0</v>
      </c>
      <c r="DQ50" s="47"/>
      <c r="DR50" s="249"/>
      <c r="DS50" s="50"/>
      <c r="DT50" s="50">
        <f t="shared" si="109"/>
        <v>0</v>
      </c>
      <c r="DU50" s="47"/>
      <c r="DV50" s="249"/>
      <c r="DW50" s="50"/>
      <c r="DX50" s="50">
        <f t="shared" si="111"/>
        <v>0</v>
      </c>
      <c r="DY50" s="47"/>
      <c r="DZ50" s="249"/>
      <c r="EA50" s="50"/>
      <c r="EB50" s="50">
        <f t="shared" si="113"/>
        <v>0</v>
      </c>
      <c r="EC50" s="47"/>
      <c r="ED50" s="249"/>
      <c r="EE50" s="50"/>
      <c r="EF50" s="50">
        <f t="shared" si="115"/>
        <v>0</v>
      </c>
      <c r="EG50" s="47"/>
      <c r="EH50" s="249"/>
      <c r="EI50" s="50"/>
      <c r="EJ50" s="50">
        <f t="shared" si="117"/>
        <v>0</v>
      </c>
      <c r="EK50" s="47"/>
      <c r="EL50" s="249"/>
      <c r="EM50" s="50"/>
      <c r="EN50" s="50">
        <f t="shared" si="119"/>
        <v>0</v>
      </c>
      <c r="EO50" s="47"/>
      <c r="EP50" s="249"/>
      <c r="EQ50" s="50"/>
      <c r="ER50" s="50">
        <f t="shared" si="121"/>
        <v>0</v>
      </c>
      <c r="ES50" s="47"/>
      <c r="ET50" s="249"/>
      <c r="EU50" s="50"/>
      <c r="EV50" s="50">
        <f t="shared" si="123"/>
        <v>0</v>
      </c>
    </row>
    <row r="51" spans="1:152" ht="20.149999999999999" customHeight="1" x14ac:dyDescent="0.35">
      <c r="A51" s="38">
        <v>880</v>
      </c>
      <c r="B51" s="39" t="s">
        <v>45</v>
      </c>
      <c r="C51" s="39" t="s">
        <v>27</v>
      </c>
      <c r="D51" s="39">
        <v>143</v>
      </c>
      <c r="E51" s="39">
        <v>5.7</v>
      </c>
      <c r="F51" s="39">
        <v>7</v>
      </c>
      <c r="G51" s="39">
        <v>3</v>
      </c>
      <c r="H51" s="40">
        <f t="shared" si="51"/>
        <v>17117.099999999999</v>
      </c>
      <c r="I51" s="41">
        <f t="shared" si="52"/>
        <v>3002.9999999999995</v>
      </c>
      <c r="J51" s="42">
        <f>SUM(SUMIFS(
'BLC Subcont'!$AE:$AE,
'BLC Subcont'!$I:$I,L$10,
'BLC Subcont'!$U:$U,$A51,
'BLC Subcont'!$T:$T,"&lt;&gt;P880R5U2",
'BLC Subcont'!$AA:$AA,$B51
))</f>
        <v>4236</v>
      </c>
      <c r="K51" s="43">
        <f>SUM(SUMIFS(
'BLC Subcont'!$BF:$BF,
'BLC Subcont'!$I:$I,L$10,
'BLC Subcont'!$U:$U,$A51,
'BLC Subcont'!$T:$T,"&lt;&gt;P880R5U2",
'BLC Subcont'!$AA:$AA,$B51
))</f>
        <v>0</v>
      </c>
      <c r="L51" s="50">
        <f t="shared" si="53"/>
        <v>0</v>
      </c>
      <c r="M51" s="42">
        <f>SUM(SUMIFS(
'BLC Subcont'!$AE:$AE,
'BLC Subcont'!$I:$I,O$10,
'BLC Subcont'!$U:$U,$A51,
'BLC Subcont'!$T:$T,"&lt;&gt;P880R5U2",
'BLC Subcont'!$AA:$AA,$B51
))</f>
        <v>0</v>
      </c>
      <c r="N51" s="43">
        <f>SUM(SUMIFS(
'BLC Subcont'!$BF:$BF,
'BLC Subcont'!$I:$I,O$10,
'BLC Subcont'!$U:$U,$A51,
'BLC Subcont'!$T:$T,"&lt;&gt;P880R5U2",
'BLC Subcont'!$AA:$AA,$B51
))</f>
        <v>0</v>
      </c>
      <c r="O51" s="50">
        <f t="shared" si="54"/>
        <v>0</v>
      </c>
      <c r="P51" s="42">
        <f>SUM(SUMIFS(
'BLC Subcont'!$AE:$AE,
'BLC Subcont'!$I:$I,R$10,
'BLC Subcont'!$U:$U,$A51,
'BLC Subcont'!$T:$T,"&lt;&gt;P880R5U2",
'BLC Subcont'!$AA:$AA,$B51
))</f>
        <v>3966</v>
      </c>
      <c r="Q51" s="43">
        <f>SUM(SUMIFS(
'BLC Subcont'!$BF:$BF,
'BLC Subcont'!$I:$I,R$10,
'BLC Subcont'!$U:$U,$A51,
'BLC Subcont'!$T:$T,"&lt;&gt;P880R5U2",
'BLC Subcont'!$AA:$AA,$B51
))</f>
        <v>246</v>
      </c>
      <c r="R51" s="50">
        <f t="shared" si="55"/>
        <v>0</v>
      </c>
      <c r="S51" s="42">
        <f>SUM(SUMIFS(
'BLC Subcont'!$AE:$AE,
'BLC Subcont'!$I:$I,U$10,
'BLC Subcont'!$U:$U,$A51,
'BLC Subcont'!$T:$T,"&lt;&gt;P880R5U2",
'BLC Subcont'!$AA:$AA,$B51
))</f>
        <v>4782</v>
      </c>
      <c r="T51" s="43">
        <f>SUM(SUMIFS(
'BLC Subcont'!$BF:$BF,
'BLC Subcont'!$I:$I,U$10,
'BLC Subcont'!$U:$U,$A51,
'BLC Subcont'!$T:$T,"&lt;&gt;P880R5U2",
'BLC Subcont'!$AA:$AA,$B51
))</f>
        <v>2162</v>
      </c>
      <c r="U51" s="50">
        <f t="shared" si="56"/>
        <v>0.12630644209591579</v>
      </c>
      <c r="V51" s="47">
        <f t="shared" si="124"/>
        <v>12984</v>
      </c>
      <c r="W51" s="51">
        <f t="shared" si="57"/>
        <v>2408</v>
      </c>
      <c r="X51" s="52">
        <f t="shared" si="58"/>
        <v>0.14067803541487753</v>
      </c>
      <c r="Y51" s="52">
        <f t="shared" si="59"/>
        <v>0.5</v>
      </c>
      <c r="Z51" s="47">
        <f>SUM(SUMIFS(
'BLC Subcont'!$AE:$AE,
'BLC Subcont'!$I:$I,AB$10,
'BLC Subcont'!$U:$U,$A51,
'BLC Subcont'!$T:$T,"&lt;&gt;P880R5U2",
'BLC Subcont'!$AA:$AA,$B51
))</f>
        <v>3024</v>
      </c>
      <c r="AA51" s="249">
        <f>SUM(SUMIFS(
'BLC Subcont'!$BF:$BF,
'BLC Subcont'!$I:$I,AB$10,
'BLC Subcont'!$U:$U,$A51,
'BLC Subcont'!$T:$T,"&lt;&gt;P880R5U2",
'BLC Subcont'!$AA:$AA,$B51
))</f>
        <v>3024</v>
      </c>
      <c r="AB51" s="49">
        <f t="shared" si="60"/>
        <v>0.17666543982333457</v>
      </c>
      <c r="AC51" s="49">
        <f t="shared" si="61"/>
        <v>0.5</v>
      </c>
      <c r="AD51" s="42">
        <f>SUM(SUMIFS(
'BLC Subcont'!$AE:$AE,
'BLC Subcont'!$I:$I,AF$10,
'BLC Subcont'!$U:$U,$A51,
'BLC Subcont'!$T:$T,"&lt;&gt;P880R5U2",
'BLC Subcont'!$AA:$AA,$B51
))</f>
        <v>1980</v>
      </c>
      <c r="AE51" s="249">
        <f>SUM(SUMIFS(
'BLC Subcont'!$BF:$BF,
'BLC Subcont'!$I:$I,AF$10,
'BLC Subcont'!$U:$U,$A51,
'BLC Subcont'!$T:$T,"&lt;&gt;P880R5U2",
'BLC Subcont'!$AA:$AA,$B51
))</f>
        <v>1980</v>
      </c>
      <c r="AF51" s="50">
        <f t="shared" si="62"/>
        <v>0.1156737998843262</v>
      </c>
      <c r="AG51" s="49">
        <f t="shared" si="63"/>
        <v>0.5</v>
      </c>
      <c r="AH51" s="42">
        <f>SUM(SUMIFS(
'BLC Subcont'!$AE:$AE,
'BLC Subcont'!$I:$I,AJ$10,
'BLC Subcont'!$U:$U,$A51,
'BLC Subcont'!$T:$T,"&lt;&gt;P880R5U2",
'BLC Subcont'!$AA:$AA,$B51
))</f>
        <v>2838</v>
      </c>
      <c r="AI51" s="249">
        <f>SUM(SUMIFS(
'BLC Subcont'!$BF:$BF,
'BLC Subcont'!$I:$I,AJ$10,
'BLC Subcont'!$U:$U,$A51,
'BLC Subcont'!$T:$T,"&lt;&gt;P880R5U2",
'BLC Subcont'!$AA:$AA,$B51
))</f>
        <v>2838</v>
      </c>
      <c r="AJ51" s="50">
        <f t="shared" si="64"/>
        <v>0.16579911316753423</v>
      </c>
      <c r="AK51" s="49">
        <f t="shared" si="65"/>
        <v>0.5</v>
      </c>
      <c r="AL51" s="42">
        <f>SUM(SUMIFS(
'BLC Subcont'!$AE:$AE,
'BLC Subcont'!$I:$I,AN$10,
'BLC Subcont'!$U:$U,$A51,
'BLC Subcont'!$T:$T,"&lt;&gt;P880R5U2",
'BLC Subcont'!$AA:$AA,$B51
))</f>
        <v>2586</v>
      </c>
      <c r="AM51" s="249">
        <f>SUM(SUMIFS(
'BLC Subcont'!$BF:$BF,
'BLC Subcont'!$I:$I,AN$10,
'BLC Subcont'!$U:$U,$A51,
'BLC Subcont'!$T:$T,"&lt;&gt;P880R5U2",
'BLC Subcont'!$AA:$AA,$B51
))</f>
        <v>2586</v>
      </c>
      <c r="AN51" s="50">
        <f t="shared" si="66"/>
        <v>0.15107699318225634</v>
      </c>
      <c r="AO51" s="49">
        <f t="shared" si="67"/>
        <v>0.5</v>
      </c>
      <c r="AP51" s="42">
        <f>SUM(SUMIFS(
'BLC Subcont'!$AE:$AE,
'BLC Subcont'!$I:$I,AR$10,
'BLC Subcont'!$U:$U,$A51,
'BLC Subcont'!$T:$T,"&lt;&gt;P880R5U2",
'BLC Subcont'!$AA:$AA,$B51
))</f>
        <v>0</v>
      </c>
      <c r="AQ51" s="249">
        <f>SUM(SUMIFS(
'BLC Subcont'!$BF:$BF,
'BLC Subcont'!$I:$I,AR$10,
'BLC Subcont'!$U:$U,$A51,
'BLC Subcont'!$T:$T,"&lt;&gt;P880R5U2",
'BLC Subcont'!$AA:$AA,$B51
))</f>
        <v>0</v>
      </c>
      <c r="AR51" s="50">
        <f t="shared" si="68"/>
        <v>0</v>
      </c>
      <c r="AS51" s="49">
        <f t="shared" si="69"/>
        <v>0</v>
      </c>
      <c r="AT51" s="42">
        <f>SUM(SUMIFS(
'BLC Subcont'!$AE:$AE,
'BLC Subcont'!$I:$I,AV$10,
'BLC Subcont'!$U:$U,$A51,
'BLC Subcont'!$T:$T,"&lt;&gt;P880R5U2",
'BLC Subcont'!$AA:$AA,$B51
))</f>
        <v>0</v>
      </c>
      <c r="AU51" s="249">
        <f>SUM(SUMIFS(
'BLC Subcont'!$BF:$BF,
'BLC Subcont'!$I:$I,AV$10,
'BLC Subcont'!$U:$U,$A51,
'BLC Subcont'!$T:$T,"&lt;&gt;P880R5U2",
'BLC Subcont'!$AA:$AA,$B51
))</f>
        <v>0</v>
      </c>
      <c r="AV51" s="50">
        <f t="shared" si="70"/>
        <v>0</v>
      </c>
      <c r="AW51" s="49">
        <f t="shared" si="71"/>
        <v>0</v>
      </c>
      <c r="AX51" s="42">
        <f>SUM(SUMIFS(
'BLC Subcont'!$AE:$AE,
'BLC Subcont'!$I:$I,AZ$10,
'BLC Subcont'!$U:$U,$A51,
'BLC Subcont'!$T:$T,"&lt;&gt;P880R5U2",
'BLC Subcont'!$AA:$AA,$B51
))</f>
        <v>0</v>
      </c>
      <c r="AY51" s="48">
        <f>SUM(SUMIFS(
'BLC Subcont'!$BF:$BF,
'BLC Subcont'!$I:$I,AZ$10,
'BLC Subcont'!$U:$U,$A51,
'BLC Subcont'!$T:$T,"&lt;&gt;P880R5U2",
'BLC Subcont'!$AA:$AA,$B51
))</f>
        <v>0</v>
      </c>
      <c r="AZ51" s="50">
        <f t="shared" si="72"/>
        <v>0</v>
      </c>
      <c r="BA51" s="49">
        <f t="shared" si="73"/>
        <v>0</v>
      </c>
      <c r="BB51" s="42">
        <f>SUM(SUMIFS(
'BLC Subcont'!$AE:$AE,
'BLC Subcont'!$I:$I,BD$10,
'BLC Subcont'!$U:$U,$A51,
'BLC Subcont'!$T:$T,"&lt;&gt;P880R5U2",
'BLC Subcont'!$AA:$AA,$B51
))</f>
        <v>0</v>
      </c>
      <c r="BC51" s="48">
        <f>SUM(SUMIFS(
'BLC Subcont'!$BF:$BF,
'BLC Subcont'!$I:$I,BD$10,
'BLC Subcont'!$U:$U,$A51,
'BLC Subcont'!$T:$T,"&lt;&gt;P880R5U2",
'BLC Subcont'!$AA:$AA,$B51
))</f>
        <v>0</v>
      </c>
      <c r="BD51" s="50">
        <f t="shared" si="74"/>
        <v>0</v>
      </c>
      <c r="BE51" s="50">
        <f t="shared" si="75"/>
        <v>0</v>
      </c>
      <c r="BI51" s="42">
        <f t="shared" si="125"/>
        <v>2682</v>
      </c>
      <c r="BJ51" s="249">
        <f t="shared" si="126"/>
        <v>2682</v>
      </c>
      <c r="BK51" s="50">
        <f t="shared" si="206"/>
        <v>0.15668541984331461</v>
      </c>
      <c r="BL51" s="49">
        <f t="shared" si="77"/>
        <v>0.5</v>
      </c>
      <c r="BM51" s="42">
        <f t="shared" si="78"/>
        <v>0</v>
      </c>
      <c r="BN51" s="249">
        <f t="shared" si="79"/>
        <v>0</v>
      </c>
      <c r="BO51" s="50">
        <f t="shared" si="207"/>
        <v>0</v>
      </c>
      <c r="BP51" s="50">
        <f t="shared" si="81"/>
        <v>0</v>
      </c>
      <c r="BQ51" s="42">
        <f>SUMIFS(RCCP!$HX$8:$HX$136,
RCCP!$A$8:$A$136,$A51,
RCCP!$C$8:$C$136,$B51
)+
(SUMIFS(RCCP!$IC$8:$IC$136,
RCCP!$A$8:$A$136,$A51,
RCCP!$C$8:$C$136,$B51)/4)</f>
        <v>2682</v>
      </c>
      <c r="BR51" s="48">
        <f>SUMIFS(RCCP!$HX$8:$HX$136,
RCCP!$A$8:$A$136,$A51,
RCCP!$C$8:$C$136,$B51
)+
(SUMIFS(RCCP!$IC$8:$IC$136,
RCCP!$A$8:$A$136,$A51,
RCCP!$C$8:$C$136,$B51)/4)</f>
        <v>2682</v>
      </c>
      <c r="BS51" s="50">
        <f>IFERROR(BR51/($I51*BS$11),0)</f>
        <v>0.15668541984331461</v>
      </c>
      <c r="BT51" s="50">
        <f t="shared" si="83"/>
        <v>0.5</v>
      </c>
      <c r="BU51" s="47">
        <f>SUMIFS(RCCP!$HY$8:$HY$136,
RCCP!$A$8:$A$136,$A51,
RCCP!$C$8:$C$136,$B51
)+
(SUMIFS(RCCP!$IC$8:$IC$136,
RCCP!$A$8:$A$136,$A51,
RCCP!$C$8:$C$136,$B51)/4)</f>
        <v>0</v>
      </c>
      <c r="BV51" s="48">
        <f>SUMIFS(RCCP!$HY$8:$HY$136,
RCCP!$A$8:$A$136,$A51,
RCCP!$C$8:$C$136,$B51
)+
(SUMIFS(RCCP!$IC$8:$IC$136,
RCCP!$A$8:$A$136,$A51,
RCCP!$C$8:$C$136,$B51)/4)</f>
        <v>0</v>
      </c>
      <c r="BW51" s="50">
        <f t="shared" si="147"/>
        <v>0</v>
      </c>
      <c r="BX51" s="50">
        <f t="shared" si="85"/>
        <v>0</v>
      </c>
      <c r="BY51" s="47">
        <f>SUMIFS(RCCP!$HZ$8:$HZ$136,
RCCP!$A$8:$A$136,$A51,
RCCP!$C$8:$C$136,$B51
)+
(SUMIFS(RCCP!$IC$8:$IC$136,
RCCP!$A$8:$A$136,$A51,
RCCP!$C$8:$C$136,$B51)/4)</f>
        <v>4014</v>
      </c>
      <c r="BZ51" s="249">
        <f>SUMIFS(RCCP!$HZ$8:$HZ$136,
RCCP!$A$8:$A$136,$A51,
RCCP!$C$8:$C$136,$B51
)+
(SUMIFS(RCCP!$IC$8:$IC$136,
RCCP!$A$8:$A$136,$A51,
RCCP!$C$8:$C$136,$B51)/4)</f>
        <v>4014</v>
      </c>
      <c r="CA51" s="50">
        <f t="shared" si="148"/>
        <v>0.23450233976549767</v>
      </c>
      <c r="CB51" s="50">
        <f t="shared" si="87"/>
        <v>0.5</v>
      </c>
      <c r="CC51" s="47">
        <f>SUMIFS(RCCP!$IA$8:$IA$136,
RCCP!$A$8:$A$136,$A51,
RCCP!$C$8:$C$136,$B51
)+
(SUMIFS(RCCP!$IC$8:$IC$136,
RCCP!$A$8:$A$136,$A51,
RCCP!$C$8:$C$136,$B51)/4)</f>
        <v>0</v>
      </c>
      <c r="CD51" s="249">
        <f>SUMIFS(RCCP!$IA$8:$IA$136,
RCCP!$A$8:$A$136,$A51,
RCCP!$C$8:$C$136,$B51
)+
(SUMIFS(RCCP!$IC$8:$IC$136,
RCCP!$A$8:$A$136,$A51,
RCCP!$C$8:$C$136,$B51)/4)</f>
        <v>0</v>
      </c>
      <c r="CE51" s="50">
        <f t="shared" si="149"/>
        <v>0</v>
      </c>
      <c r="CF51" s="50">
        <f t="shared" si="89"/>
        <v>0</v>
      </c>
      <c r="CG51" s="47">
        <f>SUMIFS(RCCP!$IF$8:$IF$136,
RCCP!$A$8:$A$136,$A51,
RCCP!$C$8:$C$136,$B51
)+
(SUMIFS(RCCP!$IK$8:$IK$136,
RCCP!$A$8:$A$136,$A51,
RCCP!$C$8:$C$136,$B51)/4)</f>
        <v>2004</v>
      </c>
      <c r="CH51" s="249">
        <f>SUMIFS(RCCP!$IF$8:$IF$136,
RCCP!$A$8:$A$136,$A51,
RCCP!$C$8:$C$136,$B51
)+
(SUMIFS(RCCP!$IK$8:$IK$136,
RCCP!$A$8:$A$136,$A51,
RCCP!$C$8:$C$136,$B51)/4)</f>
        <v>2004</v>
      </c>
      <c r="CI51" s="50">
        <f t="shared" si="150"/>
        <v>0.11707590654959077</v>
      </c>
      <c r="CJ51" s="50">
        <f t="shared" si="91"/>
        <v>0.5</v>
      </c>
      <c r="CK51" s="47">
        <f>SUMIFS(RCCP!$IG$8:$IG$136,
RCCP!$A$8:$A$136,$A51,
RCCP!$C$8:$C$136,$B51
)+
(SUMIFS(RCCP!$IK$8:$IK$136,
RCCP!$A$8:$A$136,$A51,
RCCP!$C$8:$C$136,$B51)/4)</f>
        <v>2004</v>
      </c>
      <c r="CL51" s="249">
        <f>SUMIFS(RCCP!$IG$8:$IG$136,
RCCP!$A$8:$A$136,$A51,
RCCP!$C$8:$C$136,$B51
)+
(SUMIFS(RCCP!$IK$8:$IK$136,
RCCP!$A$8:$A$136,$A51,
RCCP!$C$8:$C$136,$B51)/4)</f>
        <v>2004</v>
      </c>
      <c r="CM51" s="50">
        <f t="shared" si="151"/>
        <v>0.11707590654959077</v>
      </c>
      <c r="CN51" s="50">
        <f t="shared" si="93"/>
        <v>0.5</v>
      </c>
      <c r="CO51" s="47">
        <f>SUMIFS(RCCP!$IH$8:$IH$136,
RCCP!$A$8:$A$136,$A51,
RCCP!$C$8:$C$136,$B51
)+
(SUMIFS(RCCP!$IK$8:$IK$136,
RCCP!$A$8:$A$136,$A51,
RCCP!$C$8:$C$136,$B51)/4)</f>
        <v>2004</v>
      </c>
      <c r="CP51" s="249">
        <f>SUMIFS(RCCP!$IH$8:$IH$136,
RCCP!$A$8:$A$136,$A51,
RCCP!$C$8:$C$136,$B51
)+
(SUMIFS(RCCP!$IK$8:$IK$136,
RCCP!$A$8:$A$136,$A51,
RCCP!$C$8:$C$136,$B51)/4)</f>
        <v>2004</v>
      </c>
      <c r="CQ51" s="50">
        <f t="shared" si="152"/>
        <v>0.11707590654959077</v>
      </c>
      <c r="CR51" s="50">
        <f t="shared" si="95"/>
        <v>0.5</v>
      </c>
      <c r="CS51" s="47">
        <f>SUMIFS(RCCP!$II$8:$II$136,
RCCP!$A$8:$A$136,$A51,
RCCP!$C$8:$C$136,$B51
)+
(SUMIFS(RCCP!$IK$8:$IK$136,
RCCP!$A$8:$A$136,$A51,
RCCP!$C$8:$C$136,$B51)/4)</f>
        <v>2004</v>
      </c>
      <c r="CT51" s="249">
        <f>SUMIFS(RCCP!$II$8:$II$136,
RCCP!$A$8:$A$136,$A51,
RCCP!$C$8:$C$136,$B51
)+
(SUMIFS(RCCP!$IK$8:$IK$136,
RCCP!$A$8:$A$136,$A51,
RCCP!$C$8:$C$136,$B51)/4)</f>
        <v>2004</v>
      </c>
      <c r="CU51" s="50">
        <f t="shared" si="153"/>
        <v>0.14198567390056754</v>
      </c>
      <c r="CV51" s="50">
        <f t="shared" si="97"/>
        <v>0.5</v>
      </c>
      <c r="CW51" s="47">
        <f>SUMIFS(RCCP!$IN$8:$IN$136,
RCCP!$A$8:$A$136,$A51,
RCCP!$C$8:$C$136,$B51
)+
(SUMIFS(RCCP!$IT$8:$IT$136,
RCCP!$A$8:$A$136,$A51,
RCCP!$C$8:$C$136,$B51)/5)</f>
        <v>0</v>
      </c>
      <c r="CX51" s="249">
        <f>SUMIFS(RCCP!$IN$8:$IN$136,
RCCP!$A$8:$A$136,$A51,
RCCP!$C$8:$C$136,$B51
)+
(SUMIFS(RCCP!$IT$8:$IT$136,
RCCP!$A$8:$A$136,$A51,
RCCP!$C$8:$C$136,$B51)/5)</f>
        <v>0</v>
      </c>
      <c r="CY51" s="50">
        <f t="shared" si="154"/>
        <v>0</v>
      </c>
      <c r="CZ51" s="50">
        <f t="shared" si="99"/>
        <v>0</v>
      </c>
      <c r="DA51" s="47">
        <f>SUMIFS(RCCP!$IO$8:$IO$136,
RCCP!$A$8:$A$136,$A51,
RCCP!$C$8:$C$136,$B51
)+
(SUMIFS(RCCP!$IT$8:$IT$136,
RCCP!$A$8:$A$136,$A51,
RCCP!$C$8:$C$136,$B51)/5)</f>
        <v>0</v>
      </c>
      <c r="DB51" s="249">
        <f>SUMIFS(RCCP!$IO$8:$IO$136,
RCCP!$A$8:$A$136,$A51,
RCCP!$C$8:$C$136,$B51
)+
(SUMIFS(RCCP!$IT$8:$IT$136,
RCCP!$A$8:$A$136,$A51,
RCCP!$C$8:$C$136,$B51)/5)</f>
        <v>0</v>
      </c>
      <c r="DC51" s="50">
        <f t="shared" si="155"/>
        <v>0</v>
      </c>
      <c r="DD51" s="50">
        <f t="shared" si="101"/>
        <v>0</v>
      </c>
      <c r="DE51" s="47">
        <f>SUMIFS(RCCP!$IP$8:$IP$136,
RCCP!$A$8:$A$136,$A51,
RCCP!$C$8:$C$136,$B51
)+
(SUMIFS(RCCP!$IT$8:$IT$136,
RCCP!$A$8:$A$136,$A51,
RCCP!$C$8:$C$136,$B51)/5)</f>
        <v>0</v>
      </c>
      <c r="DF51" s="249">
        <f>SUMIFS(RCCP!$IP$8:$IP$136,
RCCP!$A$8:$A$136,$A51,
RCCP!$C$8:$C$136,$B51
)+
(SUMIFS(RCCP!$IT$8:$IT$136,
RCCP!$A$8:$A$136,$A51,
RCCP!$C$8:$C$136,$B51)/5)</f>
        <v>0</v>
      </c>
      <c r="DG51" s="50">
        <f t="shared" si="156"/>
        <v>0</v>
      </c>
      <c r="DH51" s="50">
        <f t="shared" si="103"/>
        <v>0</v>
      </c>
      <c r="DI51" s="47">
        <f>SUMIFS(RCCP!$IQ$8:$IQ$136,
RCCP!$A$8:$A$136,$A51,
RCCP!$C$8:$C$136,$B51
)+
(SUMIFS(RCCP!$IT$8:$IT$136,
RCCP!$A$8:$A$136,$A51,
RCCP!$C$8:$C$136,$B51)/5)</f>
        <v>0</v>
      </c>
      <c r="DJ51" s="249">
        <f>SUMIFS(RCCP!$IQ$8:$IQ$136,
RCCP!$A$8:$A$136,$A51,
RCCP!$C$8:$C$136,$B51
)+
(SUMIFS(RCCP!$IT$8:$IT$136,
RCCP!$A$8:$A$136,$A51,
RCCP!$C$8:$C$136,$B51)/5)</f>
        <v>0</v>
      </c>
      <c r="DK51" s="50">
        <f t="shared" si="157"/>
        <v>0</v>
      </c>
      <c r="DL51" s="50">
        <f t="shared" si="105"/>
        <v>0</v>
      </c>
      <c r="DM51" s="47">
        <f>SUMIFS(RCCP!$IR$8:$IR$136,
RCCP!$A$8:$A$136,$A51,
RCCP!$C$8:$C$136,$B51
)+
(SUMIFS(RCCP!$IT$8:$IT$136,
RCCP!$A$8:$A$136,$A51,
RCCP!$C$8:$C$136,$B51)/5)</f>
        <v>0</v>
      </c>
      <c r="DN51" s="249">
        <f>SUMIFS(RCCP!$IR$8:$IR$136,
RCCP!$A$8:$A$136,$A51,
RCCP!$C$8:$C$136,$B51
)+
(SUMIFS(RCCP!$IT$8:$IT$136,
RCCP!$A$8:$A$136,$A51,
RCCP!$C$8:$C$136,$B51)/5)</f>
        <v>0</v>
      </c>
      <c r="DO51" s="50">
        <f t="shared" si="158"/>
        <v>0</v>
      </c>
      <c r="DP51" s="50">
        <f t="shared" si="107"/>
        <v>0</v>
      </c>
      <c r="DQ51" s="47">
        <f>SUMIFS(RCCP!$IW$8:$IW$136,
RCCP!$A$8:$A$136,$A51,
RCCP!$C$8:$C$136,$B51
)+
(SUMIFS(RCCP!$JB$8:$JB$136,
RCCP!$A$8:$A$136,$A51,
RCCP!$C$8:$C$136,$B51)/4)</f>
        <v>189</v>
      </c>
      <c r="DR51" s="249">
        <f>SUMIFS(RCCP!$IW$8:$IW$136,
RCCP!$A$8:$A$136,$A51,
RCCP!$C$8:$C$136,$B51
)+
(SUMIFS(RCCP!$JB$8:$JB$136,
RCCP!$A$8:$A$136,$A51,
RCCP!$C$8:$C$136,$B51)/4)</f>
        <v>189</v>
      </c>
      <c r="DS51" s="50">
        <f t="shared" ref="DS51:DS53" si="208">IFERROR(DR51/($I51*DS$11),0)</f>
        <v>1.3390864454694243E-2</v>
      </c>
      <c r="DT51" s="50">
        <f t="shared" si="109"/>
        <v>0.5</v>
      </c>
      <c r="DU51" s="47">
        <f>SUMIFS(RCCP!$IX$8:$IX$136,
RCCP!$A$8:$A$136,$A51,
RCCP!$C$8:$C$136,$B51
)+
(SUMIFS(RCCP!$JB$8:$JB$136,
RCCP!$A$8:$A$136,$A51,
RCCP!$C$8:$C$136,$B51)/4)</f>
        <v>189</v>
      </c>
      <c r="DV51" s="249">
        <f>SUMIFS(RCCP!$IX$8:$IX$136,
RCCP!$A$8:$A$136,$A51,
RCCP!$C$8:$C$136,$B51
)+
(SUMIFS(RCCP!$JB$8:$JB$136,
RCCP!$A$8:$A$136,$A51,
RCCP!$C$8:$C$136,$B51)/4)</f>
        <v>189</v>
      </c>
      <c r="DW51" s="50">
        <f t="shared" ref="DW51:DW53" si="209">IFERROR(DV51/($I51*DW$11),0)</f>
        <v>1.1041589988958411E-2</v>
      </c>
      <c r="DX51" s="50">
        <f t="shared" si="111"/>
        <v>0.5</v>
      </c>
      <c r="DY51" s="47">
        <f>SUMIFS(RCCP!$IY$8:$IY$136,
RCCP!$A$8:$A$136,$A51,
RCCP!$C$8:$C$136,$B51
)+
(SUMIFS(RCCP!$JB$8:$JB$136,
RCCP!$A$8:$A$136,$A51,
RCCP!$C$8:$C$136,$B51)/4)</f>
        <v>189</v>
      </c>
      <c r="DZ51" s="249">
        <f>SUMIFS(RCCP!$IY$8:$IY$136,
RCCP!$A$8:$A$136,$A51,
RCCP!$C$8:$C$136,$B51
)+
(SUMIFS(RCCP!$JB$8:$JB$136,
RCCP!$A$8:$A$136,$A51,
RCCP!$C$8:$C$136,$B51)/4)</f>
        <v>189</v>
      </c>
      <c r="EA51" s="50">
        <f t="shared" ref="EA51:EA53" si="210">IFERROR(DZ51/($I51*EA$11),0)</f>
        <v>1.1041589988958411E-2</v>
      </c>
      <c r="EB51" s="50">
        <f t="shared" si="113"/>
        <v>0.5</v>
      </c>
      <c r="EC51" s="47">
        <f>SUMIFS(RCCP!$IZ$8:$IZ$136,
RCCP!$A$8:$A$136,$A51,
RCCP!$C$8:$C$136,$B51
)+
(SUMIFS(RCCP!$JB$8:$JB$136,
RCCP!$A$8:$A$136,$A51,
RCCP!$C$8:$C$136,$B51)/4)</f>
        <v>189</v>
      </c>
      <c r="ED51" s="249">
        <f>SUMIFS(RCCP!$IZ$8:$IZ$136,
RCCP!$A$8:$A$136,$A51,
RCCP!$C$8:$C$136,$B51
)+
(SUMIFS(RCCP!$JB$8:$JB$136,
RCCP!$A$8:$A$136,$A51,
RCCP!$C$8:$C$136,$B51)/4)</f>
        <v>189</v>
      </c>
      <c r="EE51" s="50">
        <f t="shared" ref="EE51:EE53" si="211">IFERROR(ED51/($I51*EE$11),0)</f>
        <v>1.1041589988958411E-2</v>
      </c>
      <c r="EF51" s="50">
        <f t="shared" si="115"/>
        <v>0.5</v>
      </c>
      <c r="EG51" s="47">
        <f>SUMIFS(RCCP!$JE$8:$JE$136,
RCCP!$A$8:$A$136,$A51,
RCCP!$C$8:$C$136,$B51
)+
(SUMIFS(RCCP!$JJ$8:$JJ$136,
RCCP!$A$8:$A$136,$A51,
RCCP!$C$8:$C$136,$B51)/4)</f>
        <v>4605</v>
      </c>
      <c r="EH51" s="249">
        <f>SUMIFS(RCCP!$JE$8:$JE$136,
RCCP!$A$8:$A$136,$A51,
RCCP!$C$8:$C$136,$B51
)+
(SUMIFS(RCCP!$JJ$8:$JJ$136,
RCCP!$A$8:$A$136,$A51,
RCCP!$C$8:$C$136,$B51)/4)</f>
        <v>4605</v>
      </c>
      <c r="EI51" s="50">
        <f t="shared" ref="EI51:EI53" si="212">IFERROR(EH51/($I51*EI$11),0)</f>
        <v>0.26902921639763749</v>
      </c>
      <c r="EJ51" s="50">
        <f t="shared" si="117"/>
        <v>0.5</v>
      </c>
      <c r="EK51" s="47">
        <f>SUMIFS(RCCP!$JF$8:$JF$136,
RCCP!$A$8:$A$136,$A51,
RCCP!$C$8:$C$136,$B51
)+
(SUMIFS(RCCP!$JJ$8:$JJ$136,
RCCP!$A$8:$A$136,$A51,
RCCP!$C$8:$C$136,$B51)/4)</f>
        <v>4605</v>
      </c>
      <c r="EL51" s="249">
        <f>SUMIFS(RCCP!$JF$8:$JF$136,
RCCP!$A$8:$A$136,$A51,
RCCP!$C$8:$C$136,$B51
)+
(SUMIFS(RCCP!$JJ$8:$JJ$136,
RCCP!$A$8:$A$136,$A51,
RCCP!$C$8:$C$136,$B51)/4)</f>
        <v>4605</v>
      </c>
      <c r="EM51" s="50">
        <f t="shared" ref="EM51:EM53" si="213">IFERROR(EL51/($I51*EM$11),0)</f>
        <v>0.26902921639763749</v>
      </c>
      <c r="EN51" s="50">
        <f t="shared" si="119"/>
        <v>0.5</v>
      </c>
      <c r="EO51" s="47">
        <f>SUMIFS(RCCP!$JG$8:$JG$136,
RCCP!$A$8:$A$136,$A51,
RCCP!$C$8:$C$136,$B51
)+
(SUMIFS(RCCP!$JJ$8:$JJ$136,
RCCP!$A$8:$A$136,$A51,
RCCP!$C$8:$C$136,$B51)/4)</f>
        <v>4605</v>
      </c>
      <c r="EP51" s="249">
        <f>SUMIFS(RCCP!$JG$8:$JG$136,
RCCP!$A$8:$A$136,$A51,
RCCP!$C$8:$C$136,$B51
)+
(SUMIFS(RCCP!$JJ$8:$JJ$136,
RCCP!$A$8:$A$136,$A51,
RCCP!$C$8:$C$136,$B51)/4)</f>
        <v>4605</v>
      </c>
      <c r="EQ51" s="50">
        <f t="shared" ref="EQ51:EQ53" si="214">IFERROR(EP51/($I51*EQ$11),0)</f>
        <v>0.32626947520564548</v>
      </c>
      <c r="ER51" s="50">
        <f t="shared" si="121"/>
        <v>0.5</v>
      </c>
      <c r="ES51" s="47">
        <f>SUMIFS(RCCP!$JH$8:$JH$136,
RCCP!$A$8:$A$136,$A51,
RCCP!$C$8:$C$136,$B51
)+
(SUMIFS(RCCP!$JJ$8:$JJ$136,
RCCP!$A$8:$A$136,$A51,
RCCP!$C$8:$C$136,$B51)/4)</f>
        <v>4605</v>
      </c>
      <c r="ET51" s="249">
        <f>SUMIFS(RCCP!$JH$8:$JH$136,
RCCP!$A$8:$A$136,$A51,
RCCP!$C$8:$C$136,$B51
)+
(SUMIFS(RCCP!$JJ$8:$JJ$136,
RCCP!$A$8:$A$136,$A51,
RCCP!$C$8:$C$136,$B51)/4)</f>
        <v>4605</v>
      </c>
      <c r="EU51" s="50">
        <f t="shared" ref="EU51:EU53" si="215">IFERROR(ET51/($I51*EU$11),0)</f>
        <v>0.26902921639763749</v>
      </c>
      <c r="EV51" s="50">
        <f t="shared" si="123"/>
        <v>0.5</v>
      </c>
    </row>
    <row r="52" spans="1:152" ht="20.149999999999999" customHeight="1" x14ac:dyDescent="0.35">
      <c r="A52" s="53">
        <v>880</v>
      </c>
      <c r="B52" s="54" t="s">
        <v>45</v>
      </c>
      <c r="C52" s="39" t="s">
        <v>49</v>
      </c>
      <c r="D52" s="39">
        <v>143</v>
      </c>
      <c r="E52" s="39">
        <v>5.7</v>
      </c>
      <c r="F52" s="39">
        <v>7</v>
      </c>
      <c r="G52" s="39">
        <v>3</v>
      </c>
      <c r="H52" s="40">
        <f t="shared" si="51"/>
        <v>17117.099999999999</v>
      </c>
      <c r="I52" s="41">
        <f t="shared" si="52"/>
        <v>3002.9999999999995</v>
      </c>
      <c r="J52" s="42">
        <f>SUM(SUMIFS(
'BLC Subcont'!$AE:$AE,
'BLC Subcont'!$I:$I,L$10,
'BLC Subcont'!$U:$U,$A52,
'BLC Subcont'!$AA:$AA,$B52
))</f>
        <v>4236</v>
      </c>
      <c r="K52" s="43">
        <f>SUM(SUMIFS(
'BLC Subcont'!$AP:$AP,
'BLC Subcont'!$I:$I,L$10,
'BLC Subcont'!$U:$U,$A52,
'BLC Subcont'!$AA:$AA,$B52
))</f>
        <v>0</v>
      </c>
      <c r="L52" s="50">
        <f t="shared" si="53"/>
        <v>0</v>
      </c>
      <c r="M52" s="42">
        <f>SUM(SUMIFS(
'BLC Subcont'!$AE:$AE,
'BLC Subcont'!$I:$I,O$10,
'BLC Subcont'!$U:$U,$A52,
'BLC Subcont'!$AA:$AA,$B52
))</f>
        <v>0</v>
      </c>
      <c r="N52" s="43">
        <f>SUM(SUMIFS(
'BLC Subcont'!$AP:$AP,
'BLC Subcont'!$I:$I,O$10,
'BLC Subcont'!$U:$U,$A52,
'BLC Subcont'!$AA:$AA,$B52
))</f>
        <v>0</v>
      </c>
      <c r="O52" s="50">
        <f t="shared" si="54"/>
        <v>0</v>
      </c>
      <c r="P52" s="42">
        <f>SUM(SUMIFS(
'BLC Subcont'!$AE:$AE,
'BLC Subcont'!$I:$I,R$10,
'BLC Subcont'!$U:$U,$A52,
'BLC Subcont'!$AA:$AA,$B52
))</f>
        <v>3966</v>
      </c>
      <c r="Q52" s="43">
        <f>SUM(SUMIFS(
'BLC Subcont'!$AP:$AP,
'BLC Subcont'!$I:$I,R$10,
'BLC Subcont'!$U:$U,$A52,
'BLC Subcont'!$AA:$AA,$B52
))</f>
        <v>738</v>
      </c>
      <c r="R52" s="50">
        <f t="shared" si="55"/>
        <v>0</v>
      </c>
      <c r="S52" s="42">
        <f>SUM(SUMIFS(
'BLC Subcont'!$AE:$AE,
'BLC Subcont'!$I:$I,U$10,
'BLC Subcont'!$U:$U,$A52,
'BLC Subcont'!$AA:$AA,$B52
))</f>
        <v>4782</v>
      </c>
      <c r="T52" s="43">
        <f>SUM(SUMIFS(
'BLC Subcont'!$AP:$AP,
'BLC Subcont'!$I:$I,U$10,
'BLC Subcont'!$U:$U,$A52,
'BLC Subcont'!$AA:$AA,$B52
))</f>
        <v>3582</v>
      </c>
      <c r="U52" s="50">
        <f t="shared" si="56"/>
        <v>0.2092644197907356</v>
      </c>
      <c r="V52" s="47">
        <f t="shared" si="124"/>
        <v>12984</v>
      </c>
      <c r="W52" s="51">
        <f t="shared" si="57"/>
        <v>4320</v>
      </c>
      <c r="X52" s="52">
        <f t="shared" si="58"/>
        <v>0.2523791997476208</v>
      </c>
      <c r="Y52" s="52">
        <f t="shared" si="59"/>
        <v>0.5</v>
      </c>
      <c r="Z52" s="47">
        <f>SUM(SUMIFS(
'BLC Subcont'!$AE:$AE,
'BLC Subcont'!$I:$I,AB$10,
'BLC Subcont'!$U:$U,$A52,
'BLC Subcont'!$AA:$AA,$B52
))</f>
        <v>3024</v>
      </c>
      <c r="AA52" s="249">
        <f>SUM(SUMIFS(
'BLC Subcont'!$AP:$AP,
'BLC Subcont'!$I:$I,AB$10,
'BLC Subcont'!$U:$U,$A52,
'BLC Subcont'!$AA:$AA,$B52
))</f>
        <v>3024</v>
      </c>
      <c r="AB52" s="49">
        <f t="shared" si="60"/>
        <v>0.17666543982333457</v>
      </c>
      <c r="AC52" s="49">
        <f t="shared" si="61"/>
        <v>0.5</v>
      </c>
      <c r="AD52" s="42">
        <f>SUM(SUMIFS(
'BLC Subcont'!$AE:$AE,
'BLC Subcont'!$I:$I,AF$10,
'BLC Subcont'!$U:$U,$A52,
'BLC Subcont'!$AA:$AA,$B52
))</f>
        <v>1980</v>
      </c>
      <c r="AE52" s="249">
        <f>SUM(SUMIFS(
'BLC Subcont'!$AP:$AP,
'BLC Subcont'!$I:$I,AF$10,
'BLC Subcont'!$U:$U,$A52,
'BLC Subcont'!$AA:$AA,$B52
))</f>
        <v>1980</v>
      </c>
      <c r="AF52" s="50">
        <f t="shared" si="62"/>
        <v>0.1156737998843262</v>
      </c>
      <c r="AG52" s="49">
        <f t="shared" si="63"/>
        <v>0.5</v>
      </c>
      <c r="AH52" s="42">
        <f>SUM(SUMIFS(
'BLC Subcont'!$AE:$AE,
'BLC Subcont'!$I:$I,AJ$10,
'BLC Subcont'!$U:$U,$A52,
'BLC Subcont'!$AA:$AA,$B52
))</f>
        <v>2838</v>
      </c>
      <c r="AI52" s="249">
        <f>SUM(SUMIFS(
'BLC Subcont'!$AP:$AP,
'BLC Subcont'!$I:$I,AJ$10,
'BLC Subcont'!$U:$U,$A52,
'BLC Subcont'!$AA:$AA,$B52
))</f>
        <v>2838</v>
      </c>
      <c r="AJ52" s="50">
        <f t="shared" si="64"/>
        <v>0.16579911316753423</v>
      </c>
      <c r="AK52" s="49">
        <f t="shared" si="65"/>
        <v>0.5</v>
      </c>
      <c r="AL52" s="42">
        <f>SUM(SUMIFS(
'BLC Subcont'!$AE:$AE,
'BLC Subcont'!$I:$I,AN$10,
'BLC Subcont'!$U:$U,$A52,
'BLC Subcont'!$AA:$AA,$B52
))</f>
        <v>2586</v>
      </c>
      <c r="AM52" s="249">
        <f>SUM(SUMIFS(
'BLC Subcont'!$AP:$AP,
'BLC Subcont'!$I:$I,AN$10,
'BLC Subcont'!$U:$U,$A52,
'BLC Subcont'!$AA:$AA,$B52
))</f>
        <v>2586</v>
      </c>
      <c r="AN52" s="50">
        <f t="shared" si="66"/>
        <v>0.15107699318225634</v>
      </c>
      <c r="AO52" s="49">
        <f t="shared" si="67"/>
        <v>0.5</v>
      </c>
      <c r="AP52" s="42">
        <f>SUM(SUMIFS(
'BLC Subcont'!$AE:$AE,
'BLC Subcont'!$I:$I,AR$10,
'BLC Subcont'!$U:$U,$A52,
'BLC Subcont'!$AA:$AA,$B52
))</f>
        <v>0</v>
      </c>
      <c r="AQ52" s="249">
        <f>SUM(SUMIFS(
'BLC Subcont'!$AP:$AP,
'BLC Subcont'!$I:$I,AR$10,
'BLC Subcont'!$U:$U,$A52,
'BLC Subcont'!$AA:$AA,$B52
))</f>
        <v>0</v>
      </c>
      <c r="AR52" s="50">
        <f t="shared" si="68"/>
        <v>0</v>
      </c>
      <c r="AS52" s="49">
        <f t="shared" si="69"/>
        <v>0</v>
      </c>
      <c r="AT52" s="42">
        <f>SUM(SUMIFS(
'BLC Subcont'!$AE:$AE,
'BLC Subcont'!$I:$I,AV$10,
'BLC Subcont'!$U:$U,$A52,
'BLC Subcont'!$AA:$AA,$B52
))</f>
        <v>0</v>
      </c>
      <c r="AU52" s="249">
        <f>SUM(SUMIFS(
'BLC Subcont'!$AP:$AP,
'BLC Subcont'!$I:$I,AV$10,
'BLC Subcont'!$U:$U,$A52,
'BLC Subcont'!$AA:$AA,$B52
))</f>
        <v>0</v>
      </c>
      <c r="AV52" s="50">
        <f t="shared" si="70"/>
        <v>0</v>
      </c>
      <c r="AW52" s="49">
        <f t="shared" si="71"/>
        <v>0</v>
      </c>
      <c r="AX52" s="42">
        <f>SUM(SUMIFS(
'BLC Subcont'!$AE:$AE,
'BLC Subcont'!$I:$I,AZ$10,
'BLC Subcont'!$U:$U,$A52,
'BLC Subcont'!$AA:$AA,$B52
))</f>
        <v>0</v>
      </c>
      <c r="AY52" s="48">
        <f>SUM(SUMIFS(
'BLC Subcont'!$AP:$AP,
'BLC Subcont'!$I:$I,AZ$10,
'BLC Subcont'!$U:$U,$A52,
'BLC Subcont'!$AA:$AA,$B52
))</f>
        <v>0</v>
      </c>
      <c r="AZ52" s="50">
        <f t="shared" si="72"/>
        <v>0</v>
      </c>
      <c r="BA52" s="49">
        <f t="shared" si="73"/>
        <v>0</v>
      </c>
      <c r="BB52" s="42">
        <f>SUM(SUMIFS(
'BLC Subcont'!$AE:$AE,
'BLC Subcont'!$I:$I,BD$10,
'BLC Subcont'!$U:$U,$A52,
'BLC Subcont'!$AA:$AA,$B52
))</f>
        <v>0</v>
      </c>
      <c r="BC52" s="48">
        <f>SUM(SUMIFS(
'BLC Subcont'!$AP:$AP,
'BLC Subcont'!$I:$I,BD$10,
'BLC Subcont'!$U:$U,$A52,
'BLC Subcont'!$AA:$AA,$B52
))</f>
        <v>0</v>
      </c>
      <c r="BD52" s="50">
        <f t="shared" si="74"/>
        <v>0</v>
      </c>
      <c r="BE52" s="50">
        <f t="shared" si="75"/>
        <v>0</v>
      </c>
      <c r="BI52" s="42">
        <f t="shared" si="125"/>
        <v>2682</v>
      </c>
      <c r="BJ52" s="249">
        <f t="shared" si="126"/>
        <v>2682</v>
      </c>
      <c r="BK52" s="50">
        <f t="shared" si="206"/>
        <v>0.15668541984331461</v>
      </c>
      <c r="BL52" s="49">
        <f t="shared" si="77"/>
        <v>0.5</v>
      </c>
      <c r="BM52" s="42">
        <f t="shared" si="78"/>
        <v>0</v>
      </c>
      <c r="BN52" s="249">
        <f t="shared" si="79"/>
        <v>0</v>
      </c>
      <c r="BO52" s="50">
        <f t="shared" si="207"/>
        <v>0</v>
      </c>
      <c r="BP52" s="50">
        <f t="shared" si="81"/>
        <v>0</v>
      </c>
      <c r="BQ52" s="42">
        <f>SUMIFS(RCCP!$HX$8:$HX$136,
RCCP!$A$8:$A$136,$A52,
RCCP!$C$8:$C$136,$B52
)+
(SUMIFS(RCCP!$IC$8:$IC$136,
RCCP!$A$8:$A$136,$A52,
RCCP!$C$8:$C$136,$B52)/4)</f>
        <v>2682</v>
      </c>
      <c r="BR52" s="48">
        <f>SUMIFS(RCCP!$HX$8:$HX$136,
RCCP!$A$8:$A$136,$A52,
RCCP!$C$8:$C$136,$B52
)+
(SUMIFS(RCCP!$IC$8:$IC$136,
RCCP!$A$8:$A$136,$A52,
RCCP!$C$8:$C$136,$B52)/4)</f>
        <v>2682</v>
      </c>
      <c r="BS52" s="50">
        <f>IFERROR(BR52/($I52*BS$11),0)</f>
        <v>0.15668541984331461</v>
      </c>
      <c r="BT52" s="50">
        <f t="shared" si="83"/>
        <v>0.5</v>
      </c>
      <c r="BU52" s="47">
        <f>SUMIFS(RCCP!$HY$8:$HY$136,
RCCP!$A$8:$A$136,$A52,
RCCP!$C$8:$C$136,$B52
)+
(SUMIFS(RCCP!$IC$8:$IC$136,
RCCP!$A$8:$A$136,$A52,
RCCP!$C$8:$C$136,$B52)/4)</f>
        <v>0</v>
      </c>
      <c r="BV52" s="48">
        <f>SUMIFS(RCCP!$HY$8:$HY$136,
RCCP!$A$8:$A$136,$A52,
RCCP!$C$8:$C$136,$B52
)+
(SUMIFS(RCCP!$IC$8:$IC$136,
RCCP!$A$8:$A$136,$A52,
RCCP!$C$8:$C$136,$B52)/4)</f>
        <v>0</v>
      </c>
      <c r="BW52" s="50">
        <f t="shared" si="147"/>
        <v>0</v>
      </c>
      <c r="BX52" s="50">
        <f t="shared" si="85"/>
        <v>0</v>
      </c>
      <c r="BY52" s="47">
        <f>SUMIFS(RCCP!$HZ$8:$HZ$136,
RCCP!$A$8:$A$136,$A52,
RCCP!$C$8:$C$136,$B52
)+
(SUMIFS(RCCP!$IC$8:$IC$136,
RCCP!$A$8:$A$136,$A52,
RCCP!$C$8:$C$136,$B52)/4)</f>
        <v>4014</v>
      </c>
      <c r="BZ52" s="249">
        <f>SUMIFS(RCCP!$HZ$8:$HZ$136,
RCCP!$A$8:$A$136,$A52,
RCCP!$C$8:$C$136,$B52
)+
(SUMIFS(RCCP!$IC$8:$IC$136,
RCCP!$A$8:$A$136,$A52,
RCCP!$C$8:$C$136,$B52)/4)</f>
        <v>4014</v>
      </c>
      <c r="CA52" s="50">
        <f t="shared" si="148"/>
        <v>0.23450233976549767</v>
      </c>
      <c r="CB52" s="50">
        <f t="shared" si="87"/>
        <v>0.5</v>
      </c>
      <c r="CC52" s="47">
        <f>SUMIFS(RCCP!$IA$8:$IA$136,
RCCP!$A$8:$A$136,$A52,
RCCP!$C$8:$C$136,$B52
)+
(SUMIFS(RCCP!$IC$8:$IC$136,
RCCP!$A$8:$A$136,$A52,
RCCP!$C$8:$C$136,$B52)/4)</f>
        <v>0</v>
      </c>
      <c r="CD52" s="249">
        <f>SUMIFS(RCCP!$IA$8:$IA$136,
RCCP!$A$8:$A$136,$A52,
RCCP!$C$8:$C$136,$B52
)+
(SUMIFS(RCCP!$IC$8:$IC$136,
RCCP!$A$8:$A$136,$A52,
RCCP!$C$8:$C$136,$B52)/4)</f>
        <v>0</v>
      </c>
      <c r="CE52" s="50">
        <f t="shared" si="149"/>
        <v>0</v>
      </c>
      <c r="CF52" s="50">
        <f t="shared" si="89"/>
        <v>0</v>
      </c>
      <c r="CG52" s="47">
        <f>SUMIFS(RCCP!$IF$8:$IF$136,
RCCP!$A$8:$A$136,$A52,
RCCP!$C$8:$C$136,$B52
)+
(SUMIFS(RCCP!$IK$8:$IK$136,
RCCP!$A$8:$A$136,$A52,
RCCP!$C$8:$C$136,$B52)/4)</f>
        <v>2004</v>
      </c>
      <c r="CH52" s="249">
        <f>SUMIFS(RCCP!$IF$8:$IF$136,
RCCP!$A$8:$A$136,$A52,
RCCP!$C$8:$C$136,$B52
)+
(SUMIFS(RCCP!$IK$8:$IK$136,
RCCP!$A$8:$A$136,$A52,
RCCP!$C$8:$C$136,$B52)/4)</f>
        <v>2004</v>
      </c>
      <c r="CI52" s="50">
        <f t="shared" si="150"/>
        <v>0.11707590654959077</v>
      </c>
      <c r="CJ52" s="50">
        <f t="shared" si="91"/>
        <v>0.5</v>
      </c>
      <c r="CK52" s="47">
        <f>SUMIFS(RCCP!$IG$8:$IG$136,
RCCP!$A$8:$A$136,$A52,
RCCP!$C$8:$C$136,$B52
)+
(SUMIFS(RCCP!$IK$8:$IK$136,
RCCP!$A$8:$A$136,$A52,
RCCP!$C$8:$C$136,$B52)/4)</f>
        <v>2004</v>
      </c>
      <c r="CL52" s="249">
        <f>SUMIFS(RCCP!$IG$8:$IG$136,
RCCP!$A$8:$A$136,$A52,
RCCP!$C$8:$C$136,$B52
)+
(SUMIFS(RCCP!$IK$8:$IK$136,
RCCP!$A$8:$A$136,$A52,
RCCP!$C$8:$C$136,$B52)/4)</f>
        <v>2004</v>
      </c>
      <c r="CM52" s="50">
        <f t="shared" si="151"/>
        <v>0.11707590654959077</v>
      </c>
      <c r="CN52" s="50">
        <f t="shared" si="93"/>
        <v>0.5</v>
      </c>
      <c r="CO52" s="47">
        <f>SUMIFS(RCCP!$IH$8:$IH$136,
RCCP!$A$8:$A$136,$A52,
RCCP!$C$8:$C$136,$B52
)+
(SUMIFS(RCCP!$IK$8:$IK$136,
RCCP!$A$8:$A$136,$A52,
RCCP!$C$8:$C$136,$B52)/4)</f>
        <v>2004</v>
      </c>
      <c r="CP52" s="249">
        <f>SUMIFS(RCCP!$IH$8:$IH$136,
RCCP!$A$8:$A$136,$A52,
RCCP!$C$8:$C$136,$B52
)+
(SUMIFS(RCCP!$IK$8:$IK$136,
RCCP!$A$8:$A$136,$A52,
RCCP!$C$8:$C$136,$B52)/4)</f>
        <v>2004</v>
      </c>
      <c r="CQ52" s="50">
        <f t="shared" si="152"/>
        <v>0.11707590654959077</v>
      </c>
      <c r="CR52" s="50">
        <f t="shared" si="95"/>
        <v>0.5</v>
      </c>
      <c r="CS52" s="47">
        <f>SUMIFS(RCCP!$II$8:$II$136,
RCCP!$A$8:$A$136,$A52,
RCCP!$C$8:$C$136,$B52
)+
(SUMIFS(RCCP!$IK$8:$IK$136,
RCCP!$A$8:$A$136,$A52,
RCCP!$C$8:$C$136,$B52)/4)</f>
        <v>2004</v>
      </c>
      <c r="CT52" s="249">
        <f>SUMIFS(RCCP!$II$8:$II$136,
RCCP!$A$8:$A$136,$A52,
RCCP!$C$8:$C$136,$B52
)+
(SUMIFS(RCCP!$IK$8:$IK$136,
RCCP!$A$8:$A$136,$A52,
RCCP!$C$8:$C$136,$B52)/4)</f>
        <v>2004</v>
      </c>
      <c r="CU52" s="50">
        <f t="shared" si="153"/>
        <v>0.14198567390056754</v>
      </c>
      <c r="CV52" s="50">
        <f t="shared" si="97"/>
        <v>0.5</v>
      </c>
      <c r="CW52" s="47">
        <f>SUMIFS(RCCP!$IN$8:$IN$136,
RCCP!$A$8:$A$136,$A52,
RCCP!$C$8:$C$136,$B52
)+
(SUMIFS(RCCP!$IT$8:$IT$136,
RCCP!$A$8:$A$136,$A52,
RCCP!$C$8:$C$136,$B52)/5)</f>
        <v>0</v>
      </c>
      <c r="CX52" s="249">
        <f>SUMIFS(RCCP!$IN$8:$IN$136,
RCCP!$A$8:$A$136,$A52,
RCCP!$C$8:$C$136,$B52
)+
(SUMIFS(RCCP!$IT$8:$IT$136,
RCCP!$A$8:$A$136,$A52,
RCCP!$C$8:$C$136,$B52)/5)</f>
        <v>0</v>
      </c>
      <c r="CY52" s="50">
        <f t="shared" si="154"/>
        <v>0</v>
      </c>
      <c r="CZ52" s="50">
        <f t="shared" si="99"/>
        <v>0</v>
      </c>
      <c r="DA52" s="47">
        <f>SUMIFS(RCCP!$IO$8:$IO$136,
RCCP!$A$8:$A$136,$A52,
RCCP!$C$8:$C$136,$B52
)+
(SUMIFS(RCCP!$IT$8:$IT$136,
RCCP!$A$8:$A$136,$A52,
RCCP!$C$8:$C$136,$B52)/5)</f>
        <v>0</v>
      </c>
      <c r="DB52" s="249">
        <f>SUMIFS(RCCP!$IO$8:$IO$136,
RCCP!$A$8:$A$136,$A52,
RCCP!$C$8:$C$136,$B52
)+
(SUMIFS(RCCP!$IT$8:$IT$136,
RCCP!$A$8:$A$136,$A52,
RCCP!$C$8:$C$136,$B52)/5)</f>
        <v>0</v>
      </c>
      <c r="DC52" s="50">
        <f t="shared" si="155"/>
        <v>0</v>
      </c>
      <c r="DD52" s="50">
        <f t="shared" si="101"/>
        <v>0</v>
      </c>
      <c r="DE52" s="47">
        <f>SUMIFS(RCCP!$IP$8:$IP$136,
RCCP!$A$8:$A$136,$A52,
RCCP!$C$8:$C$136,$B52
)+
(SUMIFS(RCCP!$IT$8:$IT$136,
RCCP!$A$8:$A$136,$A52,
RCCP!$C$8:$C$136,$B52)/5)</f>
        <v>0</v>
      </c>
      <c r="DF52" s="249">
        <f>SUMIFS(RCCP!$IP$8:$IP$136,
RCCP!$A$8:$A$136,$A52,
RCCP!$C$8:$C$136,$B52
)+
(SUMIFS(RCCP!$IT$8:$IT$136,
RCCP!$A$8:$A$136,$A52,
RCCP!$C$8:$C$136,$B52)/5)</f>
        <v>0</v>
      </c>
      <c r="DG52" s="50">
        <f t="shared" si="156"/>
        <v>0</v>
      </c>
      <c r="DH52" s="50">
        <f t="shared" si="103"/>
        <v>0</v>
      </c>
      <c r="DI52" s="47">
        <f>SUMIFS(RCCP!$IQ$8:$IQ$136,
RCCP!$A$8:$A$136,$A52,
RCCP!$C$8:$C$136,$B52
)+
(SUMIFS(RCCP!$IT$8:$IT$136,
RCCP!$A$8:$A$136,$A52,
RCCP!$C$8:$C$136,$B52)/5)</f>
        <v>0</v>
      </c>
      <c r="DJ52" s="249">
        <f>SUMIFS(RCCP!$IQ$8:$IQ$136,
RCCP!$A$8:$A$136,$A52,
RCCP!$C$8:$C$136,$B52
)+
(SUMIFS(RCCP!$IT$8:$IT$136,
RCCP!$A$8:$A$136,$A52,
RCCP!$C$8:$C$136,$B52)/5)</f>
        <v>0</v>
      </c>
      <c r="DK52" s="50">
        <f t="shared" si="157"/>
        <v>0</v>
      </c>
      <c r="DL52" s="50">
        <f t="shared" si="105"/>
        <v>0</v>
      </c>
      <c r="DM52" s="47">
        <f>SUMIFS(RCCP!$IR$8:$IR$136,
RCCP!$A$8:$A$136,$A52,
RCCP!$C$8:$C$136,$B52
)+
(SUMIFS(RCCP!$IT$8:$IT$136,
RCCP!$A$8:$A$136,$A52,
RCCP!$C$8:$C$136,$B52)/5)</f>
        <v>0</v>
      </c>
      <c r="DN52" s="249">
        <f>SUMIFS(RCCP!$IR$8:$IR$136,
RCCP!$A$8:$A$136,$A52,
RCCP!$C$8:$C$136,$B52
)+
(SUMIFS(RCCP!$IT$8:$IT$136,
RCCP!$A$8:$A$136,$A52,
RCCP!$C$8:$C$136,$B52)/5)</f>
        <v>0</v>
      </c>
      <c r="DO52" s="50">
        <f t="shared" si="158"/>
        <v>0</v>
      </c>
      <c r="DP52" s="50">
        <f t="shared" si="107"/>
        <v>0</v>
      </c>
      <c r="DQ52" s="47">
        <f>SUMIFS(RCCP!$IW$8:$IW$136,
RCCP!$A$8:$A$136,$A52,
RCCP!$C$8:$C$136,$B52
)+
(SUMIFS(RCCP!$JB$8:$JB$136,
RCCP!$A$8:$A$136,$A52,
RCCP!$C$8:$C$136,$B52)/4)</f>
        <v>189</v>
      </c>
      <c r="DR52" s="249">
        <f>SUMIFS(RCCP!$IW$8:$IW$136,
RCCP!$A$8:$A$136,$A52,
RCCP!$C$8:$C$136,$B52
)+
(SUMIFS(RCCP!$JB$8:$JB$136,
RCCP!$A$8:$A$136,$A52,
RCCP!$C$8:$C$136,$B52)/4)</f>
        <v>189</v>
      </c>
      <c r="DS52" s="50">
        <f t="shared" si="208"/>
        <v>1.3390864454694243E-2</v>
      </c>
      <c r="DT52" s="50">
        <f t="shared" si="109"/>
        <v>0.5</v>
      </c>
      <c r="DU52" s="47">
        <f>SUMIFS(RCCP!$IX$8:$IX$136,
RCCP!$A$8:$A$136,$A52,
RCCP!$C$8:$C$136,$B52
)+
(SUMIFS(RCCP!$JB$8:$JB$136,
RCCP!$A$8:$A$136,$A52,
RCCP!$C$8:$C$136,$B52)/4)</f>
        <v>189</v>
      </c>
      <c r="DV52" s="249">
        <f>SUMIFS(RCCP!$IX$8:$IX$136,
RCCP!$A$8:$A$136,$A52,
RCCP!$C$8:$C$136,$B52
)+
(SUMIFS(RCCP!$JB$8:$JB$136,
RCCP!$A$8:$A$136,$A52,
RCCP!$C$8:$C$136,$B52)/4)</f>
        <v>189</v>
      </c>
      <c r="DW52" s="50">
        <f t="shared" si="209"/>
        <v>1.1041589988958411E-2</v>
      </c>
      <c r="DX52" s="50">
        <f t="shared" si="111"/>
        <v>0.5</v>
      </c>
      <c r="DY52" s="47">
        <f>SUMIFS(RCCP!$IY$8:$IY$136,
RCCP!$A$8:$A$136,$A52,
RCCP!$C$8:$C$136,$B52
)+
(SUMIFS(RCCP!$JB$8:$JB$136,
RCCP!$A$8:$A$136,$A52,
RCCP!$C$8:$C$136,$B52)/4)</f>
        <v>189</v>
      </c>
      <c r="DZ52" s="249">
        <f>SUMIFS(RCCP!$IY$8:$IY$136,
RCCP!$A$8:$A$136,$A52,
RCCP!$C$8:$C$136,$B52
)+
(SUMIFS(RCCP!$JB$8:$JB$136,
RCCP!$A$8:$A$136,$A52,
RCCP!$C$8:$C$136,$B52)/4)</f>
        <v>189</v>
      </c>
      <c r="EA52" s="50">
        <f t="shared" si="210"/>
        <v>1.1041589988958411E-2</v>
      </c>
      <c r="EB52" s="50">
        <f t="shared" si="113"/>
        <v>0.5</v>
      </c>
      <c r="EC52" s="47">
        <f>SUMIFS(RCCP!$IZ$8:$IZ$136,
RCCP!$A$8:$A$136,$A52,
RCCP!$C$8:$C$136,$B52
)+
(SUMIFS(RCCP!$JB$8:$JB$136,
RCCP!$A$8:$A$136,$A52,
RCCP!$C$8:$C$136,$B52)/4)</f>
        <v>189</v>
      </c>
      <c r="ED52" s="249">
        <f>SUMIFS(RCCP!$IZ$8:$IZ$136,
RCCP!$A$8:$A$136,$A52,
RCCP!$C$8:$C$136,$B52
)+
(SUMIFS(RCCP!$JB$8:$JB$136,
RCCP!$A$8:$A$136,$A52,
RCCP!$C$8:$C$136,$B52)/4)</f>
        <v>189</v>
      </c>
      <c r="EE52" s="50">
        <f t="shared" si="211"/>
        <v>1.1041589988958411E-2</v>
      </c>
      <c r="EF52" s="50">
        <f t="shared" si="115"/>
        <v>0.5</v>
      </c>
      <c r="EG52" s="47">
        <f>SUMIFS(RCCP!$JE$8:$JE$136,
RCCP!$A$8:$A$136,$A52,
RCCP!$C$8:$C$136,$B52
)+
(SUMIFS(RCCP!$JJ$8:$JJ$136,
RCCP!$A$8:$A$136,$A52,
RCCP!$C$8:$C$136,$B52)/4)</f>
        <v>4605</v>
      </c>
      <c r="EH52" s="249">
        <f>SUMIFS(RCCP!$JE$8:$JE$136,
RCCP!$A$8:$A$136,$A52,
RCCP!$C$8:$C$136,$B52
)+
(SUMIFS(RCCP!$JJ$8:$JJ$136,
RCCP!$A$8:$A$136,$A52,
RCCP!$C$8:$C$136,$B52)/4)</f>
        <v>4605</v>
      </c>
      <c r="EI52" s="50">
        <f t="shared" si="212"/>
        <v>0.26902921639763749</v>
      </c>
      <c r="EJ52" s="50">
        <f t="shared" si="117"/>
        <v>0.5</v>
      </c>
      <c r="EK52" s="47">
        <f>SUMIFS(RCCP!$JF$8:$JF$136,
RCCP!$A$8:$A$136,$A52,
RCCP!$C$8:$C$136,$B52
)+
(SUMIFS(RCCP!$JJ$8:$JJ$136,
RCCP!$A$8:$A$136,$A52,
RCCP!$C$8:$C$136,$B52)/4)</f>
        <v>4605</v>
      </c>
      <c r="EL52" s="249">
        <f>SUMIFS(RCCP!$JF$8:$JF$136,
RCCP!$A$8:$A$136,$A52,
RCCP!$C$8:$C$136,$B52
)+
(SUMIFS(RCCP!$JJ$8:$JJ$136,
RCCP!$A$8:$A$136,$A52,
RCCP!$C$8:$C$136,$B52)/4)</f>
        <v>4605</v>
      </c>
      <c r="EM52" s="50">
        <f t="shared" si="213"/>
        <v>0.26902921639763749</v>
      </c>
      <c r="EN52" s="50">
        <f t="shared" si="119"/>
        <v>0.5</v>
      </c>
      <c r="EO52" s="47">
        <f>SUMIFS(RCCP!$JG$8:$JG$136,
RCCP!$A$8:$A$136,$A52,
RCCP!$C$8:$C$136,$B52
)+
(SUMIFS(RCCP!$JJ$8:$JJ$136,
RCCP!$A$8:$A$136,$A52,
RCCP!$C$8:$C$136,$B52)/4)</f>
        <v>4605</v>
      </c>
      <c r="EP52" s="249">
        <f>SUMIFS(RCCP!$JG$8:$JG$136,
RCCP!$A$8:$A$136,$A52,
RCCP!$C$8:$C$136,$B52
)+
(SUMIFS(RCCP!$JJ$8:$JJ$136,
RCCP!$A$8:$A$136,$A52,
RCCP!$C$8:$C$136,$B52)/4)</f>
        <v>4605</v>
      </c>
      <c r="EQ52" s="50">
        <f t="shared" si="214"/>
        <v>0.32626947520564548</v>
      </c>
      <c r="ER52" s="50">
        <f t="shared" si="121"/>
        <v>0.5</v>
      </c>
      <c r="ES52" s="47">
        <f>SUMIFS(RCCP!$JH$8:$JH$136,
RCCP!$A$8:$A$136,$A52,
RCCP!$C$8:$C$136,$B52
)+
(SUMIFS(RCCP!$JJ$8:$JJ$136,
RCCP!$A$8:$A$136,$A52,
RCCP!$C$8:$C$136,$B52)/4)</f>
        <v>4605</v>
      </c>
      <c r="ET52" s="249">
        <f>SUMIFS(RCCP!$JH$8:$JH$136,
RCCP!$A$8:$A$136,$A52,
RCCP!$C$8:$C$136,$B52
)+
(SUMIFS(RCCP!$JJ$8:$JJ$136,
RCCP!$A$8:$A$136,$A52,
RCCP!$C$8:$C$136,$B52)/4)</f>
        <v>4605</v>
      </c>
      <c r="EU52" s="50">
        <f t="shared" si="215"/>
        <v>0.26902921639763749</v>
      </c>
      <c r="EV52" s="50">
        <f t="shared" si="123"/>
        <v>0.5</v>
      </c>
    </row>
    <row r="53" spans="1:152" ht="20.149999999999999" customHeight="1" x14ac:dyDescent="0.35">
      <c r="A53" s="53">
        <v>880</v>
      </c>
      <c r="B53" s="54" t="s">
        <v>45</v>
      </c>
      <c r="C53" s="39" t="s">
        <v>52</v>
      </c>
      <c r="D53" s="39">
        <v>378</v>
      </c>
      <c r="E53" s="55">
        <v>5.7</v>
      </c>
      <c r="F53" s="39">
        <v>7</v>
      </c>
      <c r="G53" s="39">
        <v>3</v>
      </c>
      <c r="H53" s="40">
        <f t="shared" si="51"/>
        <v>45246.6</v>
      </c>
      <c r="I53" s="41">
        <f t="shared" si="52"/>
        <v>7937.9999999999991</v>
      </c>
      <c r="J53" s="42">
        <f>SUM(SUMIFS(
'BLC Subcont'!$AE:$AE,
'BLC Subcont'!$I:$I,L$10,
'BLC Subcont'!$U:$U,$A53,
'BLC Subcont'!$AA:$AA,$B53
))</f>
        <v>4236</v>
      </c>
      <c r="K53" s="43">
        <f>SUM(SUMIFS(
'BLC Subcont'!$BC:$BC,
'BLC Subcont'!$I:$I,L$10,
'BLC Subcont'!$U:$U,$A53,
'BLC Subcont'!$AA:$AA,$B53
))</f>
        <v>0</v>
      </c>
      <c r="L53" s="50">
        <f t="shared" si="53"/>
        <v>0</v>
      </c>
      <c r="M53" s="42">
        <f>SUM(SUMIFS(
'BLC Subcont'!$AE:$AE,
'BLC Subcont'!$I:$I,O$10,
'BLC Subcont'!$U:$U,$A53,
'BLC Subcont'!$AA:$AA,$B53
))</f>
        <v>0</v>
      </c>
      <c r="N53" s="43">
        <f>SUM(SUMIFS(
'BLC Subcont'!$BC:$BC,
'BLC Subcont'!$I:$I,O$10,
'BLC Subcont'!$U:$U,$A53,
'BLC Subcont'!$AA:$AA,$B53
))</f>
        <v>0</v>
      </c>
      <c r="O53" s="50">
        <f t="shared" si="54"/>
        <v>0</v>
      </c>
      <c r="P53" s="42">
        <f>SUM(SUMIFS(
'BLC Subcont'!$AE:$AE,
'BLC Subcont'!$I:$I,R$10,
'BLC Subcont'!$U:$U,$A53,
'BLC Subcont'!$AA:$AA,$B53
))</f>
        <v>3966</v>
      </c>
      <c r="Q53" s="43">
        <f>SUM(SUMIFS(
'BLC Subcont'!$BC:$BC,
'BLC Subcont'!$I:$I,R$10,
'BLC Subcont'!$U:$U,$A53,
'BLC Subcont'!$AA:$AA,$B53
))</f>
        <v>738</v>
      </c>
      <c r="R53" s="50">
        <f t="shared" si="55"/>
        <v>0</v>
      </c>
      <c r="S53" s="42">
        <f>SUM(SUMIFS(
'BLC Subcont'!$AE:$AE,
'BLC Subcont'!$I:$I,U$10,
'BLC Subcont'!$U:$U,$A53,
'BLC Subcont'!$AA:$AA,$B53
))</f>
        <v>4782</v>
      </c>
      <c r="T53" s="43">
        <f>SUM(SUMIFS(
'BLC Subcont'!$BC:$BC,
'BLC Subcont'!$I:$I,U$10,
'BLC Subcont'!$U:$U,$A53,
'BLC Subcont'!$AA:$AA,$B53
))</f>
        <v>3582</v>
      </c>
      <c r="U53" s="50">
        <f t="shared" si="56"/>
        <v>7.9166169391733307E-2</v>
      </c>
      <c r="V53" s="47">
        <f t="shared" si="124"/>
        <v>12984</v>
      </c>
      <c r="W53" s="51">
        <f t="shared" si="57"/>
        <v>4320</v>
      </c>
      <c r="X53" s="52">
        <f t="shared" si="58"/>
        <v>9.5476787206110511E-2</v>
      </c>
      <c r="Y53" s="52">
        <f t="shared" si="59"/>
        <v>0.5</v>
      </c>
      <c r="Z53" s="43">
        <f>SUM(SUMIFS(
'BLC Subcont'!$AE:$AE,
'BLC Subcont'!$I:$I,AB$10,
'BLC Subcont'!$U:$U,$A53,
'BLC Subcont'!$AA:$AA,$B53
))</f>
        <v>3024</v>
      </c>
      <c r="AA53" s="249">
        <f>SUM(SUMIFS(
'BLC Subcont'!$BC:$BC,
'BLC Subcont'!$I:$I,AB$10,
'BLC Subcont'!$U:$U,$A53,
'BLC Subcont'!$AA:$AA,$B53
))</f>
        <v>3024</v>
      </c>
      <c r="AB53" s="49">
        <f t="shared" si="60"/>
        <v>6.6833751044277356E-2</v>
      </c>
      <c r="AC53" s="49">
        <f t="shared" si="61"/>
        <v>0.5</v>
      </c>
      <c r="AD53" s="42">
        <f>SUM(SUMIFS(
'BLC Subcont'!$AE:$AE,
'BLC Subcont'!$I:$I,AF$10,
'BLC Subcont'!$U:$U,$A53,
'BLC Subcont'!$AA:$AA,$B53
))</f>
        <v>1980</v>
      </c>
      <c r="AE53" s="249">
        <f>SUM(SUMIFS(
'BLC Subcont'!$BC:$BC,
'BLC Subcont'!$I:$I,AF$10,
'BLC Subcont'!$U:$U,$A53,
'BLC Subcont'!$AA:$AA,$B53
))</f>
        <v>1980</v>
      </c>
      <c r="AF53" s="50">
        <f t="shared" si="62"/>
        <v>4.3760194136133988E-2</v>
      </c>
      <c r="AG53" s="49">
        <f t="shared" si="63"/>
        <v>0.5</v>
      </c>
      <c r="AH53" s="42">
        <f>SUM(SUMIFS(
'BLC Subcont'!$AE:$AE,
'BLC Subcont'!$I:$I,AJ$10,
'BLC Subcont'!$U:$U,$A53,
'BLC Subcont'!$AA:$AA,$B53
))</f>
        <v>2838</v>
      </c>
      <c r="AI53" s="249">
        <f>SUM(SUMIFS(
'BLC Subcont'!$BC:$BC,
'BLC Subcont'!$I:$I,AJ$10,
'BLC Subcont'!$U:$U,$A53,
'BLC Subcont'!$AA:$AA,$B53
))</f>
        <v>2838</v>
      </c>
      <c r="AJ53" s="50">
        <f t="shared" si="64"/>
        <v>6.2722944928458715E-2</v>
      </c>
      <c r="AK53" s="49">
        <f t="shared" si="65"/>
        <v>0.5</v>
      </c>
      <c r="AL53" s="42">
        <f>SUM(SUMIFS(
'BLC Subcont'!$AE:$AE,
'BLC Subcont'!$I:$I,AN$10,
'BLC Subcont'!$U:$U,$A53,
'BLC Subcont'!$AA:$AA,$B53
))</f>
        <v>2586</v>
      </c>
      <c r="AM53" s="249">
        <f>SUM(SUMIFS(
'BLC Subcont'!$BC:$BC,
'BLC Subcont'!$I:$I,AN$10,
'BLC Subcont'!$U:$U,$A53,
'BLC Subcont'!$AA:$AA,$B53
))</f>
        <v>2586</v>
      </c>
      <c r="AN53" s="50">
        <f t="shared" si="66"/>
        <v>5.7153465674768936E-2</v>
      </c>
      <c r="AO53" s="49">
        <f t="shared" si="67"/>
        <v>0.5</v>
      </c>
      <c r="AP53" s="42">
        <f>SUM(SUMIFS(
'BLC Subcont'!$AE:$AE,
'BLC Subcont'!$I:$I,AR$10,
'BLC Subcont'!$U:$U,$A53,
'BLC Subcont'!$AA:$AA,$B53
))</f>
        <v>0</v>
      </c>
      <c r="AQ53" s="249">
        <f>SUM(SUMIFS(
'BLC Subcont'!$BC:$BC,
'BLC Subcont'!$I:$I,AR$10,
'BLC Subcont'!$U:$U,$A53,
'BLC Subcont'!$AA:$AA,$B53
))</f>
        <v>0</v>
      </c>
      <c r="AR53" s="50">
        <f t="shared" si="68"/>
        <v>0</v>
      </c>
      <c r="AS53" s="49">
        <f t="shared" si="69"/>
        <v>0</v>
      </c>
      <c r="AT53" s="42">
        <f>SUM(SUMIFS(
'BLC Subcont'!$AE:$AE,
'BLC Subcont'!$I:$I,AV$10,
'BLC Subcont'!$U:$U,$A53,
'BLC Subcont'!$AA:$AA,$B53
))</f>
        <v>0</v>
      </c>
      <c r="AU53" s="249">
        <f>SUM(SUMIFS(
'BLC Subcont'!$BC:$BC,
'BLC Subcont'!$I:$I,AV$10,
'BLC Subcont'!$U:$U,$A53,
'BLC Subcont'!$AA:$AA,$B53
))</f>
        <v>0</v>
      </c>
      <c r="AV53" s="50">
        <f t="shared" si="70"/>
        <v>0</v>
      </c>
      <c r="AW53" s="49">
        <f t="shared" si="71"/>
        <v>0</v>
      </c>
      <c r="AX53" s="42">
        <f>SUM(SUMIFS(
'BLC Subcont'!$AE:$AE,
'BLC Subcont'!$I:$I,AZ$10,
'BLC Subcont'!$U:$U,$A53,
'BLC Subcont'!$AA:$AA,$B53
))</f>
        <v>0</v>
      </c>
      <c r="AY53" s="48">
        <f>SUM(SUMIFS(
'BLC Subcont'!$BC:$BC,
'BLC Subcont'!$I:$I,AZ$10,
'BLC Subcont'!$U:$U,$A53,
'BLC Subcont'!$AA:$AA,$B53
))</f>
        <v>0</v>
      </c>
      <c r="AZ53" s="50">
        <f t="shared" si="72"/>
        <v>0</v>
      </c>
      <c r="BA53" s="49">
        <f t="shared" si="73"/>
        <v>0</v>
      </c>
      <c r="BB53" s="42">
        <f>SUM(SUMIFS(
'BLC Subcont'!$AE:$AE,
'BLC Subcont'!$I:$I,BD$10,
'BLC Subcont'!$U:$U,$A53,
'BLC Subcont'!$AA:$AA,$B53
))</f>
        <v>0</v>
      </c>
      <c r="BC53" s="48">
        <f>SUM(SUMIFS(
'BLC Subcont'!$BC:$BC,
'BLC Subcont'!$I:$I,BD$10,
'BLC Subcont'!$U:$U,$A53,
'BLC Subcont'!$AA:$AA,$B53
))</f>
        <v>0</v>
      </c>
      <c r="BD53" s="50">
        <f t="shared" si="74"/>
        <v>0</v>
      </c>
      <c r="BE53" s="50">
        <f t="shared" si="75"/>
        <v>0</v>
      </c>
      <c r="BI53" s="42">
        <f t="shared" si="125"/>
        <v>2682</v>
      </c>
      <c r="BJ53" s="249">
        <f t="shared" si="126"/>
        <v>2682</v>
      </c>
      <c r="BK53" s="50">
        <f t="shared" si="206"/>
        <v>5.9275172057126943E-2</v>
      </c>
      <c r="BL53" s="49">
        <f t="shared" si="77"/>
        <v>0.5</v>
      </c>
      <c r="BM53" s="42">
        <f t="shared" si="78"/>
        <v>0</v>
      </c>
      <c r="BN53" s="249">
        <f t="shared" si="79"/>
        <v>0</v>
      </c>
      <c r="BO53" s="50">
        <f t="shared" si="207"/>
        <v>0</v>
      </c>
      <c r="BP53" s="50">
        <f t="shared" si="81"/>
        <v>0</v>
      </c>
      <c r="BQ53" s="42">
        <f>SUMIFS(RCCP!$HX$8:$HX$136,
RCCP!$A$8:$A$136,$A53,
RCCP!$C$8:$C$136,$B53
)+
(SUMIFS(RCCP!$IC$8:$IC$136,
RCCP!$A$8:$A$136,$A53,
RCCP!$C$8:$C$136,$B53)/4)</f>
        <v>2682</v>
      </c>
      <c r="BR53" s="48">
        <f>SUMIFS(RCCP!$HX$8:$HX$136,
RCCP!$A$8:$A$136,$A53,
RCCP!$C$8:$C$136,$B53
)+
(SUMIFS(RCCP!$IC$8:$IC$136,
RCCP!$A$8:$A$136,$A53,
RCCP!$C$8:$C$136,$B53)/4)</f>
        <v>2682</v>
      </c>
      <c r="BS53" s="50">
        <f>IFERROR(BR53/($I53*BS$11),0)</f>
        <v>5.9275172057126943E-2</v>
      </c>
      <c r="BT53" s="50">
        <f t="shared" si="83"/>
        <v>0.5</v>
      </c>
      <c r="BU53" s="47">
        <f>SUMIFS(RCCP!$HY$8:$HY$136,
RCCP!$A$8:$A$136,$A53,
RCCP!$C$8:$C$136,$B53
)+
(SUMIFS(RCCP!$IC$8:$IC$136,
RCCP!$A$8:$A$136,$A53,
RCCP!$C$8:$C$136,$B53)/4)</f>
        <v>0</v>
      </c>
      <c r="BV53" s="48">
        <f>SUMIFS(RCCP!$HY$8:$HY$136,
RCCP!$A$8:$A$136,$A53,
RCCP!$C$8:$C$136,$B53
)+
(SUMIFS(RCCP!$IC$8:$IC$136,
RCCP!$A$8:$A$136,$A53,
RCCP!$C$8:$C$136,$B53)/4)</f>
        <v>0</v>
      </c>
      <c r="BW53" s="50">
        <f t="shared" si="147"/>
        <v>0</v>
      </c>
      <c r="BX53" s="50">
        <f t="shared" si="85"/>
        <v>0</v>
      </c>
      <c r="BY53" s="47">
        <f>SUMIFS(RCCP!$HZ$8:$HZ$136,
RCCP!$A$8:$A$136,$A53,
RCCP!$C$8:$C$136,$B53
)+
(SUMIFS(RCCP!$IC$8:$IC$136,
RCCP!$A$8:$A$136,$A53,
RCCP!$C$8:$C$136,$B53)/4)</f>
        <v>4014</v>
      </c>
      <c r="BZ53" s="249">
        <f>SUMIFS(RCCP!$HZ$8:$HZ$136,
RCCP!$A$8:$A$136,$A53,
RCCP!$C$8:$C$136,$B53
)+
(SUMIFS(RCCP!$IC$8:$IC$136,
RCCP!$A$8:$A$136,$A53,
RCCP!$C$8:$C$136,$B53)/4)</f>
        <v>4014</v>
      </c>
      <c r="CA53" s="50">
        <f t="shared" si="148"/>
        <v>8.8713848112344354E-2</v>
      </c>
      <c r="CB53" s="50">
        <f t="shared" si="87"/>
        <v>0.5</v>
      </c>
      <c r="CC53" s="47">
        <f>SUMIFS(RCCP!$IA$8:$IA$136,
RCCP!$A$8:$A$136,$A53,
RCCP!$C$8:$C$136,$B53
)+
(SUMIFS(RCCP!$IC$8:$IC$136,
RCCP!$A$8:$A$136,$A53,
RCCP!$C$8:$C$136,$B53)/4)</f>
        <v>0</v>
      </c>
      <c r="CD53" s="249">
        <f>SUMIFS(RCCP!$IA$8:$IA$136,
RCCP!$A$8:$A$136,$A53,
RCCP!$C$8:$C$136,$B53
)+
(SUMIFS(RCCP!$IC$8:$IC$136,
RCCP!$A$8:$A$136,$A53,
RCCP!$C$8:$C$136,$B53)/4)</f>
        <v>0</v>
      </c>
      <c r="CE53" s="50">
        <f t="shared" si="149"/>
        <v>0</v>
      </c>
      <c r="CF53" s="50">
        <f t="shared" si="89"/>
        <v>0</v>
      </c>
      <c r="CG53" s="47">
        <f>SUMIFS(RCCP!$IF$8:$IF$136,
RCCP!$A$8:$A$136,$A53,
RCCP!$C$8:$C$136,$B53
)+
(SUMIFS(RCCP!$IK$8:$IK$136,
RCCP!$A$8:$A$136,$A53,
RCCP!$C$8:$C$136,$B53)/4)</f>
        <v>2004</v>
      </c>
      <c r="CH53" s="249">
        <f>SUMIFS(RCCP!$IF$8:$IF$136,
RCCP!$A$8:$A$136,$A53,
RCCP!$C$8:$C$136,$B53
)+
(SUMIFS(RCCP!$IK$8:$IK$136,
RCCP!$A$8:$A$136,$A53,
RCCP!$C$8:$C$136,$B53)/4)</f>
        <v>2004</v>
      </c>
      <c r="CI53" s="50">
        <f t="shared" si="150"/>
        <v>4.429062073172349E-2</v>
      </c>
      <c r="CJ53" s="50">
        <f t="shared" si="91"/>
        <v>0.5</v>
      </c>
      <c r="CK53" s="47">
        <f>SUMIFS(RCCP!$IG$8:$IG$136,
RCCP!$A$8:$A$136,$A53,
RCCP!$C$8:$C$136,$B53
)+
(SUMIFS(RCCP!$IK$8:$IK$136,
RCCP!$A$8:$A$136,$A53,
RCCP!$C$8:$C$136,$B53)/4)</f>
        <v>2004</v>
      </c>
      <c r="CL53" s="249">
        <f>SUMIFS(RCCP!$IG$8:$IG$136,
RCCP!$A$8:$A$136,$A53,
RCCP!$C$8:$C$136,$B53
)+
(SUMIFS(RCCP!$IK$8:$IK$136,
RCCP!$A$8:$A$136,$A53,
RCCP!$C$8:$C$136,$B53)/4)</f>
        <v>2004</v>
      </c>
      <c r="CM53" s="50">
        <f t="shared" si="151"/>
        <v>4.429062073172349E-2</v>
      </c>
      <c r="CN53" s="50">
        <f t="shared" si="93"/>
        <v>0.5</v>
      </c>
      <c r="CO53" s="47">
        <f>SUMIFS(RCCP!$IH$8:$IH$136,
RCCP!$A$8:$A$136,$A53,
RCCP!$C$8:$C$136,$B53
)+
(SUMIFS(RCCP!$IK$8:$IK$136,
RCCP!$A$8:$A$136,$A53,
RCCP!$C$8:$C$136,$B53)/4)</f>
        <v>2004</v>
      </c>
      <c r="CP53" s="249">
        <f>SUMIFS(RCCP!$IH$8:$IH$136,
RCCP!$A$8:$A$136,$A53,
RCCP!$C$8:$C$136,$B53
)+
(SUMIFS(RCCP!$IK$8:$IK$136,
RCCP!$A$8:$A$136,$A53,
RCCP!$C$8:$C$136,$B53)/4)</f>
        <v>2004</v>
      </c>
      <c r="CQ53" s="50">
        <f t="shared" si="152"/>
        <v>4.429062073172349E-2</v>
      </c>
      <c r="CR53" s="50">
        <f t="shared" si="95"/>
        <v>0.5</v>
      </c>
      <c r="CS53" s="47">
        <f>SUMIFS(RCCP!$II$8:$II$136,
RCCP!$A$8:$A$136,$A53,
RCCP!$C$8:$C$136,$B53
)+
(SUMIFS(RCCP!$IK$8:$IK$136,
RCCP!$A$8:$A$136,$A53,
RCCP!$C$8:$C$136,$B53)/4)</f>
        <v>2004</v>
      </c>
      <c r="CT53" s="249">
        <f>SUMIFS(RCCP!$II$8:$II$136,
RCCP!$A$8:$A$136,$A53,
RCCP!$C$8:$C$136,$B53
)+
(SUMIFS(RCCP!$IK$8:$IK$136,
RCCP!$A$8:$A$136,$A53,
RCCP!$C$8:$C$136,$B53)/4)</f>
        <v>2004</v>
      </c>
      <c r="CU53" s="50">
        <f t="shared" si="153"/>
        <v>5.3714157057622107E-2</v>
      </c>
      <c r="CV53" s="50">
        <f t="shared" si="97"/>
        <v>0.5</v>
      </c>
      <c r="CW53" s="47">
        <f>SUMIFS(RCCP!$IN$8:$IN$136,
RCCP!$A$8:$A$136,$A53,
RCCP!$C$8:$C$136,$B53
)+
(SUMIFS(RCCP!$IT$8:$IT$136,
RCCP!$A$8:$A$136,$A53,
RCCP!$C$8:$C$136,$B53)/5)</f>
        <v>0</v>
      </c>
      <c r="CX53" s="249">
        <f>SUMIFS(RCCP!$IN$8:$IN$136,
RCCP!$A$8:$A$136,$A53,
RCCP!$C$8:$C$136,$B53
)+
(SUMIFS(RCCP!$IT$8:$IT$136,
RCCP!$A$8:$A$136,$A53,
RCCP!$C$8:$C$136,$B53)/5)</f>
        <v>0</v>
      </c>
      <c r="CY53" s="50">
        <f t="shared" si="154"/>
        <v>0</v>
      </c>
      <c r="CZ53" s="50">
        <f t="shared" si="99"/>
        <v>0</v>
      </c>
      <c r="DA53" s="47">
        <f>SUMIFS(RCCP!$IO$8:$IO$136,
RCCP!$A$8:$A$136,$A53,
RCCP!$C$8:$C$136,$B53
)+
(SUMIFS(RCCP!$IT$8:$IT$136,
RCCP!$A$8:$A$136,$A53,
RCCP!$C$8:$C$136,$B53)/5)</f>
        <v>0</v>
      </c>
      <c r="DB53" s="249">
        <f>SUMIFS(RCCP!$IO$8:$IO$136,
RCCP!$A$8:$A$136,$A53,
RCCP!$C$8:$C$136,$B53
)+
(SUMIFS(RCCP!$IT$8:$IT$136,
RCCP!$A$8:$A$136,$A53,
RCCP!$C$8:$C$136,$B53)/5)</f>
        <v>0</v>
      </c>
      <c r="DC53" s="50">
        <f t="shared" si="155"/>
        <v>0</v>
      </c>
      <c r="DD53" s="50">
        <f t="shared" si="101"/>
        <v>0</v>
      </c>
      <c r="DE53" s="47">
        <f>SUMIFS(RCCP!$IP$8:$IP$136,
RCCP!$A$8:$A$136,$A53,
RCCP!$C$8:$C$136,$B53
)+
(SUMIFS(RCCP!$IT$8:$IT$136,
RCCP!$A$8:$A$136,$A53,
RCCP!$C$8:$C$136,$B53)/5)</f>
        <v>0</v>
      </c>
      <c r="DF53" s="249">
        <f>SUMIFS(RCCP!$IP$8:$IP$136,
RCCP!$A$8:$A$136,$A53,
RCCP!$C$8:$C$136,$B53
)+
(SUMIFS(RCCP!$IT$8:$IT$136,
RCCP!$A$8:$A$136,$A53,
RCCP!$C$8:$C$136,$B53)/5)</f>
        <v>0</v>
      </c>
      <c r="DG53" s="50">
        <f t="shared" si="156"/>
        <v>0</v>
      </c>
      <c r="DH53" s="50">
        <f t="shared" si="103"/>
        <v>0</v>
      </c>
      <c r="DI53" s="47">
        <f>SUMIFS(RCCP!$IQ$8:$IQ$136,
RCCP!$A$8:$A$136,$A53,
RCCP!$C$8:$C$136,$B53
)+
(SUMIFS(RCCP!$IT$8:$IT$136,
RCCP!$A$8:$A$136,$A53,
RCCP!$C$8:$C$136,$B53)/5)</f>
        <v>0</v>
      </c>
      <c r="DJ53" s="249">
        <f>SUMIFS(RCCP!$IQ$8:$IQ$136,
RCCP!$A$8:$A$136,$A53,
RCCP!$C$8:$C$136,$B53
)+
(SUMIFS(RCCP!$IT$8:$IT$136,
RCCP!$A$8:$A$136,$A53,
RCCP!$C$8:$C$136,$B53)/5)</f>
        <v>0</v>
      </c>
      <c r="DK53" s="50">
        <f t="shared" si="157"/>
        <v>0</v>
      </c>
      <c r="DL53" s="50">
        <f t="shared" si="105"/>
        <v>0</v>
      </c>
      <c r="DM53" s="47">
        <f>SUMIFS(RCCP!$IR$8:$IR$136,
RCCP!$A$8:$A$136,$A53,
RCCP!$C$8:$C$136,$B53
)+
(SUMIFS(RCCP!$IT$8:$IT$136,
RCCP!$A$8:$A$136,$A53,
RCCP!$C$8:$C$136,$B53)/5)</f>
        <v>0</v>
      </c>
      <c r="DN53" s="249">
        <f>SUMIFS(RCCP!$IR$8:$IR$136,
RCCP!$A$8:$A$136,$A53,
RCCP!$C$8:$C$136,$B53
)+
(SUMIFS(RCCP!$IT$8:$IT$136,
RCCP!$A$8:$A$136,$A53,
RCCP!$C$8:$C$136,$B53)/5)</f>
        <v>0</v>
      </c>
      <c r="DO53" s="50">
        <f t="shared" si="158"/>
        <v>0</v>
      </c>
      <c r="DP53" s="50">
        <f t="shared" si="107"/>
        <v>0</v>
      </c>
      <c r="DQ53" s="47">
        <f>SUMIFS(RCCP!$IW$8:$IW$136,
RCCP!$A$8:$A$136,$A53,
RCCP!$C$8:$C$136,$B53
)+
(SUMIFS(RCCP!$JB$8:$JB$136,
RCCP!$A$8:$A$136,$A53,
RCCP!$C$8:$C$136,$B53)/4)</f>
        <v>189</v>
      </c>
      <c r="DR53" s="249">
        <f>SUMIFS(RCCP!$IW$8:$IW$136,
RCCP!$A$8:$A$136,$A53,
RCCP!$C$8:$C$136,$B53
)+
(SUMIFS(RCCP!$JB$8:$JB$136,
RCCP!$A$8:$A$136,$A53,
RCCP!$C$8:$C$136,$B53)/4)</f>
        <v>189</v>
      </c>
      <c r="DS53" s="50">
        <f t="shared" si="208"/>
        <v>5.065856129685917E-3</v>
      </c>
      <c r="DT53" s="50">
        <f t="shared" si="109"/>
        <v>0.5</v>
      </c>
      <c r="DU53" s="47">
        <f>SUMIFS(RCCP!$IX$8:$IX$136,
RCCP!$A$8:$A$136,$A53,
RCCP!$C$8:$C$136,$B53
)+
(SUMIFS(RCCP!$JB$8:$JB$136,
RCCP!$A$8:$A$136,$A53,
RCCP!$C$8:$C$136,$B53)/4)</f>
        <v>189</v>
      </c>
      <c r="DV53" s="249">
        <f>SUMIFS(RCCP!$IX$8:$IX$136,
RCCP!$A$8:$A$136,$A53,
RCCP!$C$8:$C$136,$B53
)+
(SUMIFS(RCCP!$JB$8:$JB$136,
RCCP!$A$8:$A$136,$A53,
RCCP!$C$8:$C$136,$B53)/4)</f>
        <v>189</v>
      </c>
      <c r="DW53" s="50">
        <f t="shared" si="209"/>
        <v>4.1771094402673348E-3</v>
      </c>
      <c r="DX53" s="50">
        <f t="shared" si="111"/>
        <v>0.5</v>
      </c>
      <c r="DY53" s="47">
        <f>SUMIFS(RCCP!$IY$8:$IY$136,
RCCP!$A$8:$A$136,$A53,
RCCP!$C$8:$C$136,$B53
)+
(SUMIFS(RCCP!$JB$8:$JB$136,
RCCP!$A$8:$A$136,$A53,
RCCP!$C$8:$C$136,$B53)/4)</f>
        <v>189</v>
      </c>
      <c r="DZ53" s="249">
        <f>SUMIFS(RCCP!$IY$8:$IY$136,
RCCP!$A$8:$A$136,$A53,
RCCP!$C$8:$C$136,$B53
)+
(SUMIFS(RCCP!$JB$8:$JB$136,
RCCP!$A$8:$A$136,$A53,
RCCP!$C$8:$C$136,$B53)/4)</f>
        <v>189</v>
      </c>
      <c r="EA53" s="50">
        <f t="shared" si="210"/>
        <v>4.1771094402673348E-3</v>
      </c>
      <c r="EB53" s="50">
        <f t="shared" si="113"/>
        <v>0.5</v>
      </c>
      <c r="EC53" s="47">
        <f>SUMIFS(RCCP!$IZ$8:$IZ$136,
RCCP!$A$8:$A$136,$A53,
RCCP!$C$8:$C$136,$B53
)+
(SUMIFS(RCCP!$JB$8:$JB$136,
RCCP!$A$8:$A$136,$A53,
RCCP!$C$8:$C$136,$B53)/4)</f>
        <v>189</v>
      </c>
      <c r="ED53" s="249">
        <f>SUMIFS(RCCP!$IZ$8:$IZ$136,
RCCP!$A$8:$A$136,$A53,
RCCP!$C$8:$C$136,$B53
)+
(SUMIFS(RCCP!$JB$8:$JB$136,
RCCP!$A$8:$A$136,$A53,
RCCP!$C$8:$C$136,$B53)/4)</f>
        <v>189</v>
      </c>
      <c r="EE53" s="50">
        <f t="shared" si="211"/>
        <v>4.1771094402673348E-3</v>
      </c>
      <c r="EF53" s="50">
        <f t="shared" si="115"/>
        <v>0.5</v>
      </c>
      <c r="EG53" s="47">
        <f>SUMIFS(RCCP!$JE$8:$JE$136,
RCCP!$A$8:$A$136,$A53,
RCCP!$C$8:$C$136,$B53
)+
(SUMIFS(RCCP!$JJ$8:$JJ$136,
RCCP!$A$8:$A$136,$A53,
RCCP!$C$8:$C$136,$B53)/4)</f>
        <v>4605</v>
      </c>
      <c r="EH53" s="249">
        <f>SUMIFS(RCCP!$JE$8:$JE$136,
RCCP!$A$8:$A$136,$A53,
RCCP!$C$8:$C$136,$B53
)+
(SUMIFS(RCCP!$JJ$8:$JJ$136,
RCCP!$A$8:$A$136,$A53,
RCCP!$C$8:$C$136,$B53)/4)</f>
        <v>4605</v>
      </c>
      <c r="EI53" s="50">
        <f t="shared" si="212"/>
        <v>0.10177560302873587</v>
      </c>
      <c r="EJ53" s="50">
        <f t="shared" si="117"/>
        <v>0.5</v>
      </c>
      <c r="EK53" s="47">
        <f>SUMIFS(RCCP!$JF$8:$JF$136,
RCCP!$A$8:$A$136,$A53,
RCCP!$C$8:$C$136,$B53
)+
(SUMIFS(RCCP!$JJ$8:$JJ$136,
RCCP!$A$8:$A$136,$A53,
RCCP!$C$8:$C$136,$B53)/4)</f>
        <v>4605</v>
      </c>
      <c r="EL53" s="249">
        <f>SUMIFS(RCCP!$JF$8:$JF$136,
RCCP!$A$8:$A$136,$A53,
RCCP!$C$8:$C$136,$B53
)+
(SUMIFS(RCCP!$JJ$8:$JJ$136,
RCCP!$A$8:$A$136,$A53,
RCCP!$C$8:$C$136,$B53)/4)</f>
        <v>4605</v>
      </c>
      <c r="EM53" s="50">
        <f t="shared" si="213"/>
        <v>0.10177560302873587</v>
      </c>
      <c r="EN53" s="50">
        <f t="shared" si="119"/>
        <v>0.5</v>
      </c>
      <c r="EO53" s="47">
        <f>SUMIFS(RCCP!$JG$8:$JG$136,
RCCP!$A$8:$A$136,$A53,
RCCP!$C$8:$C$136,$B53
)+
(SUMIFS(RCCP!$JJ$8:$JJ$136,
RCCP!$A$8:$A$136,$A53,
RCCP!$C$8:$C$136,$B53)/4)</f>
        <v>4605</v>
      </c>
      <c r="EP53" s="249">
        <f>SUMIFS(RCCP!$JG$8:$JG$136,
RCCP!$A$8:$A$136,$A53,
RCCP!$C$8:$C$136,$B53
)+
(SUMIFS(RCCP!$JJ$8:$JJ$136,
RCCP!$A$8:$A$136,$A53,
RCCP!$C$8:$C$136,$B53)/4)</f>
        <v>4605</v>
      </c>
      <c r="EQ53" s="50">
        <f t="shared" si="214"/>
        <v>0.12342998665187116</v>
      </c>
      <c r="ER53" s="50">
        <f t="shared" si="121"/>
        <v>0.5</v>
      </c>
      <c r="ES53" s="47">
        <f>SUMIFS(RCCP!$JH$8:$JH$136,
RCCP!$A$8:$A$136,$A53,
RCCP!$C$8:$C$136,$B53
)+
(SUMIFS(RCCP!$JJ$8:$JJ$136,
RCCP!$A$8:$A$136,$A53,
RCCP!$C$8:$C$136,$B53)/4)</f>
        <v>4605</v>
      </c>
      <c r="ET53" s="249">
        <f>SUMIFS(RCCP!$JH$8:$JH$136,
RCCP!$A$8:$A$136,$A53,
RCCP!$C$8:$C$136,$B53
)+
(SUMIFS(RCCP!$JJ$8:$JJ$136,
RCCP!$A$8:$A$136,$A53,
RCCP!$C$8:$C$136,$B53)/4)</f>
        <v>4605</v>
      </c>
      <c r="EU53" s="50">
        <f t="shared" si="215"/>
        <v>0.10177560302873587</v>
      </c>
      <c r="EV53" s="50">
        <f t="shared" si="123"/>
        <v>0.5</v>
      </c>
    </row>
    <row r="54" spans="1:152" ht="20.149999999999999" customHeight="1" x14ac:dyDescent="0.35">
      <c r="A54" s="53">
        <v>880</v>
      </c>
      <c r="B54" s="54" t="s">
        <v>45</v>
      </c>
      <c r="C54" s="39" t="s">
        <v>50</v>
      </c>
      <c r="D54" s="39">
        <v>38</v>
      </c>
      <c r="E54" s="39">
        <v>5.7</v>
      </c>
      <c r="F54" s="39">
        <v>7</v>
      </c>
      <c r="G54" s="39">
        <v>3</v>
      </c>
      <c r="H54" s="40">
        <f t="shared" si="51"/>
        <v>4548.6000000000004</v>
      </c>
      <c r="I54" s="41">
        <f t="shared" si="52"/>
        <v>798</v>
      </c>
      <c r="J54" s="42">
        <f>SUM(SUMIFS(
'BLC Subcont'!$AE:$AE,
'BLC Subcont'!$I:$I,L$10,
'BLC Subcont'!$U:$U,$A54,
'BLC Subcont'!$AA:$AA,$B54,
'BLC Subcont'!$IC:$IC,"IN HOUSE (MANUAL)"
))</f>
        <v>0</v>
      </c>
      <c r="K54" s="43">
        <f>SUM(SUMIFS(
'BLC Subcont'!$AR:$AR,
'BLC Subcont'!$I:$I,L$10,
'BLC Subcont'!$U:$U,$A54,
'BLC Subcont'!$AA:$AA,$B54,
'BLC Subcont'!$IC:$IC,"IN HOUSE (MANUAL)"
))</f>
        <v>0</v>
      </c>
      <c r="L54" s="50">
        <f t="shared" si="53"/>
        <v>0</v>
      </c>
      <c r="M54" s="42">
        <f>SUM(SUMIFS(
'BLC Subcont'!$AE:$AE,
'BLC Subcont'!$I:$I,O$10,
'BLC Subcont'!$U:$U,$A54,
'BLC Subcont'!$AA:$AA,$B54,
'BLC Subcont'!$IC:$IC,"IN HOUSE (MANUAL)"
))</f>
        <v>0</v>
      </c>
      <c r="N54" s="43">
        <f>SUM(SUMIFS(
'BLC Subcont'!$AR:$AR,
'BLC Subcont'!$I:$I,O$10,
'BLC Subcont'!$U:$U,$A54,
'BLC Subcont'!$AA:$AA,$B54,
'BLC Subcont'!$IC:$IC,"IN HOUSE (MANUAL)"
))</f>
        <v>0</v>
      </c>
      <c r="O54" s="50">
        <f t="shared" si="54"/>
        <v>0</v>
      </c>
      <c r="P54" s="42">
        <f>SUM(SUMIFS(
'BLC Subcont'!$AE:$AE,
'BLC Subcont'!$I:$I,R$10,
'BLC Subcont'!$U:$U,$A54,
'BLC Subcont'!$AA:$AA,$B54,
'BLC Subcont'!$IC:$IC,"IN HOUSE (MANUAL)"
))</f>
        <v>1902</v>
      </c>
      <c r="Q54" s="43">
        <f>SUM(SUMIFS(
'BLC Subcont'!$AR:$AR,
'BLC Subcont'!$I:$I,R$10,
'BLC Subcont'!$U:$U,$A54,
'BLC Subcont'!$AA:$AA,$B54,
'BLC Subcont'!$IC:$IC,"IN HOUSE (MANUAL)"
))</f>
        <v>1740</v>
      </c>
      <c r="R54" s="50">
        <f t="shared" si="55"/>
        <v>0</v>
      </c>
      <c r="S54" s="42">
        <f>SUM(SUMIFS(
'BLC Subcont'!$AE:$AE,
'BLC Subcont'!$I:$I,U$10,
'BLC Subcont'!$U:$U,$A54,
'BLC Subcont'!$AA:$AA,$B54,
'BLC Subcont'!$IC:$IC,"IN HOUSE (MANUAL)"
))</f>
        <v>876</v>
      </c>
      <c r="T54" s="43">
        <f>SUM(SUMIFS(
'BLC Subcont'!$AR:$AR,
'BLC Subcont'!$I:$I,U$10,
'BLC Subcont'!$U:$U,$A54,
'BLC Subcont'!$AA:$AA,$B54,
'BLC Subcont'!$IC:$IC,"IN HOUSE (MANUAL)"
))</f>
        <v>876</v>
      </c>
      <c r="U54" s="50">
        <f t="shared" si="56"/>
        <v>0.19258672998285184</v>
      </c>
      <c r="V54" s="47">
        <f t="shared" si="124"/>
        <v>2778</v>
      </c>
      <c r="W54" s="51">
        <f t="shared" si="57"/>
        <v>2616</v>
      </c>
      <c r="X54" s="52">
        <f t="shared" si="58"/>
        <v>0.57512201556522879</v>
      </c>
      <c r="Y54" s="52">
        <f t="shared" si="59"/>
        <v>1</v>
      </c>
      <c r="Z54" s="47">
        <f>SUM(SUMIFS(
'BLC Subcont'!$AE:$AE,
'BLC Subcont'!$I:$I,AB$10,
'BLC Subcont'!$U:$U,$A54,
'BLC Subcont'!$AA:$AA,$B54,
'BLC Subcont'!$IC:$IC,"IN HOUSE (MANUAL)"
))</f>
        <v>3024</v>
      </c>
      <c r="AA54" s="249">
        <f>SUM(SUMIFS(
'BLC Subcont'!$AR:$AR,
'BLC Subcont'!$I:$I,AB$10,
'BLC Subcont'!$U:$U,$A54,
'BLC Subcont'!$AA:$AA,$B54,
'BLC Subcont'!$IC:$IC,"IN HOUSE (MANUAL)"
))</f>
        <v>3024</v>
      </c>
      <c r="AB54" s="49">
        <f t="shared" si="60"/>
        <v>0.66481994459833793</v>
      </c>
      <c r="AC54" s="49">
        <f t="shared" si="61"/>
        <v>1</v>
      </c>
      <c r="AD54" s="42">
        <f>SUM(SUMIFS(
'BLC Subcont'!$AE:$AE,
'BLC Subcont'!$I:$I,AF$10,
'BLC Subcont'!$U:$U,$A54,
'BLC Subcont'!$AA:$AA,$B54,
'BLC Subcont'!$IC:$IC,"IN HOUSE (MANUAL)"
))</f>
        <v>1980</v>
      </c>
      <c r="AE54" s="249">
        <f>SUM(SUMIFS(
'BLC Subcont'!$AR:$AR,
'BLC Subcont'!$I:$I,AF$10,
'BLC Subcont'!$U:$U,$A54,
'BLC Subcont'!$AA:$AA,$B54,
'BLC Subcont'!$IC:$IC,"IN HOUSE (MANUAL)"
))</f>
        <v>1980</v>
      </c>
      <c r="AF54" s="50">
        <f t="shared" si="62"/>
        <v>0.4352987732489117</v>
      </c>
      <c r="AG54" s="49">
        <f t="shared" si="63"/>
        <v>0.5</v>
      </c>
      <c r="AH54" s="42">
        <f>SUM(SUMIFS(
'BLC Subcont'!$AE:$AE,
'BLC Subcont'!$I:$I,AJ$10,
'BLC Subcont'!$U:$U,$A54,
'BLC Subcont'!$AA:$AA,$B54,
'BLC Subcont'!$IC:$IC,"IN HOUSE (MANUAL)"
))</f>
        <v>1002</v>
      </c>
      <c r="AI54" s="249">
        <f>SUM(SUMIFS(
'BLC Subcont'!$AR:$AR,
'BLC Subcont'!$I:$I,AJ$10,
'BLC Subcont'!$U:$U,$A54,
'BLC Subcont'!$AA:$AA,$B54,
'BLC Subcont'!$IC:$IC,"IN HOUSE (MANUAL)"
))</f>
        <v>1002</v>
      </c>
      <c r="AJ54" s="50">
        <f t="shared" si="64"/>
        <v>0.2202875610077826</v>
      </c>
      <c r="AK54" s="49">
        <f t="shared" si="65"/>
        <v>0.5</v>
      </c>
      <c r="AL54" s="42">
        <f>SUM(SUMIFS(
'BLC Subcont'!$AE:$AE,
'BLC Subcont'!$I:$I,AN$10,
'BLC Subcont'!$U:$U,$A54,
'BLC Subcont'!$AA:$AA,$B54,
'BLC Subcont'!$IC:$IC,"IN HOUSE (MANUAL)"
))</f>
        <v>1842</v>
      </c>
      <c r="AM54" s="249">
        <f>SUM(SUMIFS(
'BLC Subcont'!$AR:$AR,
'BLC Subcont'!$I:$I,AN$10,
'BLC Subcont'!$U:$U,$A54,
'BLC Subcont'!$AA:$AA,$B54,
'BLC Subcont'!$IC:$IC,"IN HOUSE (MANUAL)"
))</f>
        <v>1842</v>
      </c>
      <c r="AN54" s="50">
        <f t="shared" si="66"/>
        <v>0.40495976784065424</v>
      </c>
      <c r="AO54" s="49">
        <f t="shared" si="67"/>
        <v>0.5</v>
      </c>
      <c r="AP54" s="42">
        <f>SUM(SUMIFS(
'BLC Subcont'!$AE:$AE,
'BLC Subcont'!$I:$I,AR$10,
'BLC Subcont'!$U:$U,$A54,
'BLC Subcont'!$AA:$AA,$B54,
'BLC Subcont'!$IC:$IC,"IN HOUSE (MANUAL)"
))</f>
        <v>0</v>
      </c>
      <c r="AQ54" s="249">
        <f>SUM(SUMIFS(
'BLC Subcont'!$AR:$AR,
'BLC Subcont'!$I:$I,AR$10,
'BLC Subcont'!$U:$U,$A54,
'BLC Subcont'!$AA:$AA,$B54,
'BLC Subcont'!$IC:$IC,"IN HOUSE (MANUAL)"
))</f>
        <v>0</v>
      </c>
      <c r="AR54" s="50">
        <f t="shared" si="68"/>
        <v>0</v>
      </c>
      <c r="AS54" s="49">
        <f t="shared" si="69"/>
        <v>0</v>
      </c>
      <c r="AT54" s="42">
        <f>SUM(SUMIFS(
'BLC Subcont'!$AE:$AE,
'BLC Subcont'!$I:$I,AV$10,
'BLC Subcont'!$U:$U,$A54,
'BLC Subcont'!$AA:$AA,$B54,
'BLC Subcont'!$IC:$IC,"IN HOUSE (MANUAL)"
))</f>
        <v>0</v>
      </c>
      <c r="AU54" s="249">
        <f>SUM(SUMIFS(
'BLC Subcont'!$AR:$AR,
'BLC Subcont'!$I:$I,AV$10,
'BLC Subcont'!$U:$U,$A54,
'BLC Subcont'!$AA:$AA,$B54,
'BLC Subcont'!$IC:$IC,"IN HOUSE (MANUAL)"
))</f>
        <v>0</v>
      </c>
      <c r="AV54" s="50">
        <f t="shared" si="70"/>
        <v>0</v>
      </c>
      <c r="AW54" s="49">
        <f t="shared" si="71"/>
        <v>0</v>
      </c>
      <c r="AX54" s="42">
        <f>SUM(SUMIFS(
'BLC Subcont'!$AE:$AE,
'BLC Subcont'!$I:$I,AZ$10,
'BLC Subcont'!$U:$U,$A54,
'BLC Subcont'!$AA:$AA,$B54,
'BLC Subcont'!$IC:$IC,"IN HOUSE (MANUAL)"
))</f>
        <v>0</v>
      </c>
      <c r="AY54" s="48">
        <f>SUM(SUMIFS(
'BLC Subcont'!$AR:$AR,
'BLC Subcont'!$I:$I,AZ$10,
'BLC Subcont'!$U:$U,$A54,
'BLC Subcont'!$AA:$AA,$B54,
'BLC Subcont'!$IC:$IC,"IN HOUSE (MANUAL)"
))</f>
        <v>0</v>
      </c>
      <c r="AZ54" s="50">
        <f t="shared" si="72"/>
        <v>0</v>
      </c>
      <c r="BA54" s="49">
        <f t="shared" si="73"/>
        <v>0</v>
      </c>
      <c r="BB54" s="42">
        <f>SUM(SUMIFS(
'BLC Subcont'!$AE:$AE,
'BLC Subcont'!$I:$I,BD$10,
'BLC Subcont'!$U:$U,$A54,
'BLC Subcont'!$AA:$AA,$B54,
'BLC Subcont'!$IC:$IC,"IN HOUSE (MANUAL)"
))</f>
        <v>0</v>
      </c>
      <c r="BC54" s="48">
        <f>SUM(SUMIFS(
'BLC Subcont'!$AR:$AR,
'BLC Subcont'!$I:$I,BD$10,
'BLC Subcont'!$U:$U,$A54,
'BLC Subcont'!$AA:$AA,$B54,
'BLC Subcont'!$IC:$IC,"IN HOUSE (MANUAL)"
))</f>
        <v>0</v>
      </c>
      <c r="BD54" s="50">
        <f t="shared" si="74"/>
        <v>0</v>
      </c>
      <c r="BE54" s="50">
        <f t="shared" si="75"/>
        <v>0</v>
      </c>
      <c r="BI54" s="42">
        <f t="shared" si="125"/>
        <v>0</v>
      </c>
      <c r="BJ54" s="249">
        <f t="shared" si="126"/>
        <v>0</v>
      </c>
      <c r="BK54" s="50">
        <f t="shared" si="206"/>
        <v>0</v>
      </c>
      <c r="BL54" s="49">
        <f t="shared" si="77"/>
        <v>0</v>
      </c>
      <c r="BM54" s="42">
        <f t="shared" si="78"/>
        <v>0</v>
      </c>
      <c r="BN54" s="249">
        <f t="shared" si="79"/>
        <v>0</v>
      </c>
      <c r="BO54" s="50">
        <f t="shared" si="207"/>
        <v>0</v>
      </c>
      <c r="BP54" s="50">
        <f t="shared" si="81"/>
        <v>0</v>
      </c>
      <c r="BQ54" s="42"/>
      <c r="BR54" s="48"/>
      <c r="BS54" s="50"/>
      <c r="BT54" s="50">
        <f t="shared" si="83"/>
        <v>0</v>
      </c>
      <c r="BU54" s="47"/>
      <c r="BV54" s="48"/>
      <c r="BW54" s="50"/>
      <c r="BX54" s="50">
        <f t="shared" si="85"/>
        <v>0</v>
      </c>
      <c r="BY54" s="47"/>
      <c r="BZ54" s="249"/>
      <c r="CA54" s="50"/>
      <c r="CB54" s="50">
        <f t="shared" si="87"/>
        <v>0</v>
      </c>
      <c r="CC54" s="47"/>
      <c r="CD54" s="249"/>
      <c r="CE54" s="50"/>
      <c r="CF54" s="50">
        <f t="shared" si="89"/>
        <v>0</v>
      </c>
      <c r="CG54" s="47"/>
      <c r="CH54" s="249"/>
      <c r="CI54" s="50"/>
      <c r="CJ54" s="50">
        <f t="shared" si="91"/>
        <v>0</v>
      </c>
      <c r="CK54" s="47"/>
      <c r="CL54" s="249"/>
      <c r="CM54" s="50"/>
      <c r="CN54" s="50">
        <f t="shared" si="93"/>
        <v>0</v>
      </c>
      <c r="CO54" s="47"/>
      <c r="CP54" s="249"/>
      <c r="CQ54" s="50"/>
      <c r="CR54" s="50">
        <f t="shared" si="95"/>
        <v>0</v>
      </c>
      <c r="CS54" s="47"/>
      <c r="CT54" s="249"/>
      <c r="CU54" s="50"/>
      <c r="CV54" s="50">
        <f t="shared" si="97"/>
        <v>0</v>
      </c>
      <c r="CW54" s="47"/>
      <c r="CX54" s="249"/>
      <c r="CY54" s="50"/>
      <c r="CZ54" s="50">
        <f t="shared" si="99"/>
        <v>0</v>
      </c>
      <c r="DA54" s="47"/>
      <c r="DB54" s="249"/>
      <c r="DC54" s="50"/>
      <c r="DD54" s="50">
        <f t="shared" si="101"/>
        <v>0</v>
      </c>
      <c r="DE54" s="47"/>
      <c r="DF54" s="249"/>
      <c r="DG54" s="50"/>
      <c r="DH54" s="50">
        <f t="shared" si="103"/>
        <v>0</v>
      </c>
      <c r="DI54" s="47"/>
      <c r="DJ54" s="249"/>
      <c r="DK54" s="50"/>
      <c r="DL54" s="50">
        <f t="shared" si="105"/>
        <v>0</v>
      </c>
      <c r="DM54" s="47"/>
      <c r="DN54" s="249"/>
      <c r="DO54" s="50"/>
      <c r="DP54" s="50">
        <f t="shared" si="107"/>
        <v>0</v>
      </c>
      <c r="DQ54" s="47"/>
      <c r="DR54" s="249"/>
      <c r="DS54" s="50"/>
      <c r="DT54" s="50">
        <f t="shared" si="109"/>
        <v>0</v>
      </c>
      <c r="DU54" s="47"/>
      <c r="DV54" s="249"/>
      <c r="DW54" s="50"/>
      <c r="DX54" s="50">
        <f t="shared" si="111"/>
        <v>0</v>
      </c>
      <c r="DY54" s="47"/>
      <c r="DZ54" s="249"/>
      <c r="EA54" s="50"/>
      <c r="EB54" s="50">
        <f t="shared" si="113"/>
        <v>0</v>
      </c>
      <c r="EC54" s="47"/>
      <c r="ED54" s="249"/>
      <c r="EE54" s="50"/>
      <c r="EF54" s="50">
        <f t="shared" si="115"/>
        <v>0</v>
      </c>
      <c r="EG54" s="47"/>
      <c r="EH54" s="249"/>
      <c r="EI54" s="50"/>
      <c r="EJ54" s="50">
        <f t="shared" si="117"/>
        <v>0</v>
      </c>
      <c r="EK54" s="47"/>
      <c r="EL54" s="249"/>
      <c r="EM54" s="50"/>
      <c r="EN54" s="50">
        <f t="shared" si="119"/>
        <v>0</v>
      </c>
      <c r="EO54" s="47"/>
      <c r="EP54" s="249"/>
      <c r="EQ54" s="50"/>
      <c r="ER54" s="50">
        <f t="shared" si="121"/>
        <v>0</v>
      </c>
      <c r="ES54" s="47"/>
      <c r="ET54" s="249"/>
      <c r="EU54" s="50"/>
      <c r="EV54" s="50">
        <f t="shared" si="123"/>
        <v>0</v>
      </c>
    </row>
    <row r="55" spans="1:152" ht="20.149999999999999" customHeight="1" x14ac:dyDescent="0.35">
      <c r="A55" s="53">
        <v>880</v>
      </c>
      <c r="B55" s="54" t="s">
        <v>45</v>
      </c>
      <c r="C55" s="39" t="s">
        <v>51</v>
      </c>
      <c r="D55" s="39">
        <v>64</v>
      </c>
      <c r="E55" s="39">
        <v>5.7</v>
      </c>
      <c r="F55" s="39">
        <v>7</v>
      </c>
      <c r="G55" s="39">
        <v>3</v>
      </c>
      <c r="H55" s="40">
        <f t="shared" si="51"/>
        <v>7660.7999999999993</v>
      </c>
      <c r="I55" s="41">
        <f t="shared" si="52"/>
        <v>1343.9999999999998</v>
      </c>
      <c r="J55" s="42">
        <f>SUM(SUMIFS(
'BLC Subcont'!$AE:$AE,
'BLC Subcont'!$I:$I,L$10,
'BLC Subcont'!$U:$U,$A55,
'BLC Subcont'!$AA:$AA,$B55,
'BLC Subcont'!$ID:$ID,"IN HOUSE (MANUAL)"
))</f>
        <v>0</v>
      </c>
      <c r="K55" s="43">
        <f>SUM(SUMIFS(
'BLC Subcont'!$AQ:$AQ,
'BLC Subcont'!$I:$I,L$10,
'BLC Subcont'!$U:$U,$A55,
'BLC Subcont'!$AA:$AA,$B55,
'BLC Subcont'!$ID:$ID,"IN HOUSE (MANUAL)"
))</f>
        <v>0</v>
      </c>
      <c r="L55" s="50">
        <f t="shared" si="53"/>
        <v>0</v>
      </c>
      <c r="M55" s="42">
        <f>SUM(SUMIFS(
'BLC Subcont'!$AE:$AE,
'BLC Subcont'!$I:$I,O$10,
'BLC Subcont'!$U:$U,$A55,
'BLC Subcont'!$AA:$AA,$B55,
'BLC Subcont'!$ID:$ID,"IN HOUSE (MANUAL)"
))</f>
        <v>0</v>
      </c>
      <c r="N55" s="43">
        <f>SUM(SUMIFS(
'BLC Subcont'!$AQ:$AQ,
'BLC Subcont'!$I:$I,O$10,
'BLC Subcont'!$U:$U,$A55,
'BLC Subcont'!$AA:$AA,$B55,
'BLC Subcont'!$ID:$ID,"IN HOUSE (MANUAL)"
))</f>
        <v>0</v>
      </c>
      <c r="O55" s="50">
        <f t="shared" si="54"/>
        <v>0</v>
      </c>
      <c r="P55" s="42">
        <f>SUM(SUMIFS(
'BLC Subcont'!$AE:$AE,
'BLC Subcont'!$I:$I,R$10,
'BLC Subcont'!$U:$U,$A55,
'BLC Subcont'!$AA:$AA,$B55,
'BLC Subcont'!$ID:$ID,"IN HOUSE (MANUAL)"
))</f>
        <v>1902</v>
      </c>
      <c r="Q55" s="43">
        <f>SUM(SUMIFS(
'BLC Subcont'!$AQ:$AQ,
'BLC Subcont'!$I:$I,R$10,
'BLC Subcont'!$U:$U,$A55,
'BLC Subcont'!$AA:$AA,$B55,
'BLC Subcont'!$ID:$ID,"IN HOUSE (MANUAL)"
))</f>
        <v>1740</v>
      </c>
      <c r="R55" s="50">
        <f t="shared" si="55"/>
        <v>0</v>
      </c>
      <c r="S55" s="42">
        <f>SUM(SUMIFS(
'BLC Subcont'!$AE:$AE,
'BLC Subcont'!$I:$I,U$10,
'BLC Subcont'!$U:$U,$A55,
'BLC Subcont'!$AA:$AA,$B55,
'BLC Subcont'!$ID:$ID,"IN HOUSE (MANUAL)"
))</f>
        <v>0</v>
      </c>
      <c r="T55" s="43">
        <f>SUM(SUMIFS(
'BLC Subcont'!$AQ:$AQ,
'BLC Subcont'!$I:$I,U$10,
'BLC Subcont'!$U:$U,$A55,
'BLC Subcont'!$AA:$AA,$B55,
'BLC Subcont'!$ID:$ID,"IN HOUSE (MANUAL)"
))</f>
        <v>0</v>
      </c>
      <c r="U55" s="50">
        <f t="shared" si="56"/>
        <v>0</v>
      </c>
      <c r="V55" s="47">
        <f t="shared" si="124"/>
        <v>1902</v>
      </c>
      <c r="W55" s="51">
        <f t="shared" si="57"/>
        <v>1740</v>
      </c>
      <c r="X55" s="52">
        <f t="shared" si="58"/>
        <v>0.22713032581453635</v>
      </c>
      <c r="Y55" s="52">
        <f t="shared" si="59"/>
        <v>0.5</v>
      </c>
      <c r="Z55" s="47">
        <f>SUM(SUMIFS(
'BLC Subcont'!$AE:$AE,
'BLC Subcont'!$I:$I,AB$10,
'BLC Subcont'!$U:$U,$A55,
'BLC Subcont'!$AA:$AA,$B55,
'BLC Subcont'!$ID:$ID,"IN HOUSE (MANUAL)"
))</f>
        <v>0</v>
      </c>
      <c r="AA55" s="249">
        <f>SUM(SUMIFS(
'BLC Subcont'!$AQ:$AQ,
'BLC Subcont'!$I:$I,AB$10,
'BLC Subcont'!$U:$U,$A55,
'BLC Subcont'!$AA:$AA,$B55,
'BLC Subcont'!$ID:$ID,"IN HOUSE (MANUAL)"
))</f>
        <v>0</v>
      </c>
      <c r="AB55" s="49">
        <f t="shared" si="60"/>
        <v>0</v>
      </c>
      <c r="AC55" s="49">
        <f t="shared" si="61"/>
        <v>0</v>
      </c>
      <c r="AD55" s="42">
        <f>SUM(SUMIFS(
'BLC Subcont'!$AE:$AE,
'BLC Subcont'!$I:$I,AF$10,
'BLC Subcont'!$U:$U,$A55,
'BLC Subcont'!$AA:$AA,$B55,
'BLC Subcont'!$ID:$ID,"IN HOUSE (MANUAL)"
))</f>
        <v>0</v>
      </c>
      <c r="AE55" s="249">
        <f>SUM(SUMIFS(
'BLC Subcont'!$AQ:$AQ,
'BLC Subcont'!$I:$I,AF$10,
'BLC Subcont'!$U:$U,$A55,
'BLC Subcont'!$AA:$AA,$B55,
'BLC Subcont'!$ID:$ID,"IN HOUSE (MANUAL)"
))</f>
        <v>0</v>
      </c>
      <c r="AF55" s="50">
        <f t="shared" si="62"/>
        <v>0</v>
      </c>
      <c r="AG55" s="49">
        <f t="shared" si="63"/>
        <v>0</v>
      </c>
      <c r="AH55" s="42">
        <f>SUM(SUMIFS(
'BLC Subcont'!$AE:$AE,
'BLC Subcont'!$I:$I,AJ$10,
'BLC Subcont'!$U:$U,$A55,
'BLC Subcont'!$AA:$AA,$B55,
'BLC Subcont'!$ID:$ID,"IN HOUSE (MANUAL)"
))</f>
        <v>1002</v>
      </c>
      <c r="AI55" s="249">
        <f>SUM(SUMIFS(
'BLC Subcont'!$AQ:$AQ,
'BLC Subcont'!$I:$I,AJ$10,
'BLC Subcont'!$U:$U,$A55,
'BLC Subcont'!$AA:$AA,$B55,
'BLC Subcont'!$ID:$ID,"IN HOUSE (MANUAL)"
))</f>
        <v>1002</v>
      </c>
      <c r="AJ55" s="50">
        <f t="shared" si="64"/>
        <v>0.13079573934837094</v>
      </c>
      <c r="AK55" s="49">
        <f t="shared" si="65"/>
        <v>0.5</v>
      </c>
      <c r="AL55" s="42">
        <f>SUM(SUMIFS(
'BLC Subcont'!$AE:$AE,
'BLC Subcont'!$I:$I,AN$10,
'BLC Subcont'!$U:$U,$A55,
'BLC Subcont'!$AA:$AA,$B55,
'BLC Subcont'!$ID:$ID,"IN HOUSE (MANUAL)"
))</f>
        <v>1842</v>
      </c>
      <c r="AM55" s="249">
        <f>SUM(SUMIFS(
'BLC Subcont'!$AQ:$AQ,
'BLC Subcont'!$I:$I,AN$10,
'BLC Subcont'!$U:$U,$A55,
'BLC Subcont'!$AA:$AA,$B55,
'BLC Subcont'!$ID:$ID,"IN HOUSE (MANUAL)"
))</f>
        <v>1842</v>
      </c>
      <c r="AN55" s="50">
        <f t="shared" si="66"/>
        <v>0.24044486215538849</v>
      </c>
      <c r="AO55" s="49">
        <f t="shared" si="67"/>
        <v>0.5</v>
      </c>
      <c r="AP55" s="42">
        <f>SUM(SUMIFS(
'BLC Subcont'!$AE:$AE,
'BLC Subcont'!$I:$I,AR$10,
'BLC Subcont'!$U:$U,$A55,
'BLC Subcont'!$AA:$AA,$B55,
'BLC Subcont'!$ID:$ID,"IN HOUSE (MANUAL)"
))</f>
        <v>0</v>
      </c>
      <c r="AQ55" s="249">
        <f>SUM(SUMIFS(
'BLC Subcont'!$AQ:$AQ,
'BLC Subcont'!$I:$I,AR$10,
'BLC Subcont'!$U:$U,$A55,
'BLC Subcont'!$AA:$AA,$B55,
'BLC Subcont'!$ID:$ID,"IN HOUSE (MANUAL)"
))</f>
        <v>0</v>
      </c>
      <c r="AR55" s="50">
        <f t="shared" si="68"/>
        <v>0</v>
      </c>
      <c r="AS55" s="49">
        <f t="shared" si="69"/>
        <v>0</v>
      </c>
      <c r="AT55" s="42">
        <f>SUM(SUMIFS(
'BLC Subcont'!$AE:$AE,
'BLC Subcont'!$I:$I,AV$10,
'BLC Subcont'!$U:$U,$A55,
'BLC Subcont'!$AA:$AA,$B55,
'BLC Subcont'!$ID:$ID,"IN HOUSE (MANUAL)"
))</f>
        <v>0</v>
      </c>
      <c r="AU55" s="249">
        <f>SUM(SUMIFS(
'BLC Subcont'!$AQ:$AQ,
'BLC Subcont'!$I:$I,AV$10,
'BLC Subcont'!$U:$U,$A55,
'BLC Subcont'!$AA:$AA,$B55,
'BLC Subcont'!$ID:$ID,"IN HOUSE (MANUAL)"
))</f>
        <v>0</v>
      </c>
      <c r="AV55" s="50">
        <f t="shared" si="70"/>
        <v>0</v>
      </c>
      <c r="AW55" s="49">
        <f t="shared" si="71"/>
        <v>0</v>
      </c>
      <c r="AX55" s="42">
        <f>SUM(SUMIFS(
'BLC Subcont'!$AE:$AE,
'BLC Subcont'!$I:$I,AZ$10,
'BLC Subcont'!$U:$U,$A55,
'BLC Subcont'!$AA:$AA,$B55,
'BLC Subcont'!$ID:$ID,"IN HOUSE (MANUAL)"
))</f>
        <v>0</v>
      </c>
      <c r="AY55" s="48">
        <f>SUM(SUMIFS(
'BLC Subcont'!$AQ:$AQ,
'BLC Subcont'!$I:$I,AZ$10,
'BLC Subcont'!$U:$U,$A55,
'BLC Subcont'!$AA:$AA,$B55,
'BLC Subcont'!$ID:$ID,"IN HOUSE (MANUAL)"
))</f>
        <v>0</v>
      </c>
      <c r="AZ55" s="50">
        <f t="shared" si="72"/>
        <v>0</v>
      </c>
      <c r="BA55" s="49">
        <f t="shared" si="73"/>
        <v>0</v>
      </c>
      <c r="BB55" s="42">
        <f>SUM(SUMIFS(
'BLC Subcont'!$AE:$AE,
'BLC Subcont'!$I:$I,BD$10,
'BLC Subcont'!$U:$U,$A55,
'BLC Subcont'!$AA:$AA,$B55,
'BLC Subcont'!$ID:$ID,"IN HOUSE (MANUAL)"
))</f>
        <v>0</v>
      </c>
      <c r="BC55" s="48">
        <f>SUM(SUMIFS(
'BLC Subcont'!$AQ:$AQ,
'BLC Subcont'!$I:$I,BD$10,
'BLC Subcont'!$U:$U,$A55,
'BLC Subcont'!$AA:$AA,$B55,
'BLC Subcont'!$ID:$ID,"IN HOUSE (MANUAL)"
))</f>
        <v>0</v>
      </c>
      <c r="BD55" s="50">
        <f t="shared" si="74"/>
        <v>0</v>
      </c>
      <c r="BE55" s="50">
        <f t="shared" si="75"/>
        <v>0</v>
      </c>
      <c r="BI55" s="42">
        <f t="shared" si="125"/>
        <v>0</v>
      </c>
      <c r="BJ55" s="249">
        <f t="shared" si="126"/>
        <v>0</v>
      </c>
      <c r="BK55" s="50">
        <f t="shared" si="206"/>
        <v>0</v>
      </c>
      <c r="BL55" s="49">
        <f t="shared" si="77"/>
        <v>0</v>
      </c>
      <c r="BM55" s="42">
        <f t="shared" si="78"/>
        <v>0</v>
      </c>
      <c r="BN55" s="249">
        <f t="shared" si="79"/>
        <v>0</v>
      </c>
      <c r="BO55" s="50">
        <f t="shared" si="207"/>
        <v>0</v>
      </c>
      <c r="BP55" s="50">
        <f t="shared" si="81"/>
        <v>0</v>
      </c>
      <c r="BQ55" s="42"/>
      <c r="BR55" s="48"/>
      <c r="BS55" s="50"/>
      <c r="BT55" s="50">
        <f t="shared" si="83"/>
        <v>0</v>
      </c>
      <c r="BU55" s="47"/>
      <c r="BV55" s="48"/>
      <c r="BW55" s="50"/>
      <c r="BX55" s="50">
        <f t="shared" si="85"/>
        <v>0</v>
      </c>
      <c r="BY55" s="47"/>
      <c r="BZ55" s="249"/>
      <c r="CA55" s="50"/>
      <c r="CB55" s="50">
        <f t="shared" si="87"/>
        <v>0</v>
      </c>
      <c r="CC55" s="47"/>
      <c r="CD55" s="249"/>
      <c r="CE55" s="50"/>
      <c r="CF55" s="50">
        <f t="shared" si="89"/>
        <v>0</v>
      </c>
      <c r="CG55" s="47"/>
      <c r="CH55" s="249"/>
      <c r="CI55" s="50"/>
      <c r="CJ55" s="50">
        <f t="shared" si="91"/>
        <v>0</v>
      </c>
      <c r="CK55" s="47"/>
      <c r="CL55" s="249"/>
      <c r="CM55" s="50"/>
      <c r="CN55" s="50">
        <f t="shared" si="93"/>
        <v>0</v>
      </c>
      <c r="CO55" s="47"/>
      <c r="CP55" s="249"/>
      <c r="CQ55" s="50"/>
      <c r="CR55" s="50">
        <f t="shared" si="95"/>
        <v>0</v>
      </c>
      <c r="CS55" s="47"/>
      <c r="CT55" s="249"/>
      <c r="CU55" s="50"/>
      <c r="CV55" s="50">
        <f t="shared" si="97"/>
        <v>0</v>
      </c>
      <c r="CW55" s="47"/>
      <c r="CX55" s="249"/>
      <c r="CY55" s="50"/>
      <c r="CZ55" s="50">
        <f t="shared" si="99"/>
        <v>0</v>
      </c>
      <c r="DA55" s="47"/>
      <c r="DB55" s="249"/>
      <c r="DC55" s="50"/>
      <c r="DD55" s="50">
        <f t="shared" si="101"/>
        <v>0</v>
      </c>
      <c r="DE55" s="47"/>
      <c r="DF55" s="249"/>
      <c r="DG55" s="50"/>
      <c r="DH55" s="50">
        <f t="shared" si="103"/>
        <v>0</v>
      </c>
      <c r="DI55" s="47"/>
      <c r="DJ55" s="249"/>
      <c r="DK55" s="50"/>
      <c r="DL55" s="50">
        <f t="shared" si="105"/>
        <v>0</v>
      </c>
      <c r="DM55" s="47"/>
      <c r="DN55" s="249"/>
      <c r="DO55" s="50"/>
      <c r="DP55" s="50">
        <f t="shared" si="107"/>
        <v>0</v>
      </c>
      <c r="DQ55" s="47"/>
      <c r="DR55" s="249"/>
      <c r="DS55" s="50"/>
      <c r="DT55" s="50">
        <f t="shared" si="109"/>
        <v>0</v>
      </c>
      <c r="DU55" s="47"/>
      <c r="DV55" s="249"/>
      <c r="DW55" s="50"/>
      <c r="DX55" s="50">
        <f t="shared" si="111"/>
        <v>0</v>
      </c>
      <c r="DY55" s="47"/>
      <c r="DZ55" s="249"/>
      <c r="EA55" s="50"/>
      <c r="EB55" s="50">
        <f t="shared" si="113"/>
        <v>0</v>
      </c>
      <c r="EC55" s="47"/>
      <c r="ED55" s="249"/>
      <c r="EE55" s="50"/>
      <c r="EF55" s="50">
        <f t="shared" si="115"/>
        <v>0</v>
      </c>
      <c r="EG55" s="47"/>
      <c r="EH55" s="249"/>
      <c r="EI55" s="50"/>
      <c r="EJ55" s="50">
        <f t="shared" si="117"/>
        <v>0</v>
      </c>
      <c r="EK55" s="47"/>
      <c r="EL55" s="249"/>
      <c r="EM55" s="50"/>
      <c r="EN55" s="50">
        <f t="shared" si="119"/>
        <v>0</v>
      </c>
      <c r="EO55" s="47"/>
      <c r="EP55" s="249"/>
      <c r="EQ55" s="50"/>
      <c r="ER55" s="50">
        <f t="shared" si="121"/>
        <v>0</v>
      </c>
      <c r="ES55" s="47"/>
      <c r="ET55" s="249"/>
      <c r="EU55" s="50"/>
      <c r="EV55" s="50">
        <f t="shared" si="123"/>
        <v>0</v>
      </c>
    </row>
    <row r="56" spans="1:152" ht="20.149999999999999" customHeight="1" x14ac:dyDescent="0.35">
      <c r="A56" s="38">
        <v>880</v>
      </c>
      <c r="B56" s="39" t="s">
        <v>53</v>
      </c>
      <c r="C56" s="39" t="s">
        <v>27</v>
      </c>
      <c r="D56" s="39">
        <v>143</v>
      </c>
      <c r="E56" s="39">
        <v>5.7</v>
      </c>
      <c r="F56" s="39">
        <v>7</v>
      </c>
      <c r="G56" s="39">
        <v>3</v>
      </c>
      <c r="H56" s="40">
        <f t="shared" si="51"/>
        <v>17117.099999999999</v>
      </c>
      <c r="I56" s="41">
        <f t="shared" si="52"/>
        <v>3002.9999999999995</v>
      </c>
      <c r="J56" s="42">
        <f>SUM(SUMIFS(
'BLC Subcont'!$AE:$AE,
'BLC Subcont'!$I:$I,L$10,
'BLC Subcont'!$U:$U,$A56,
'BLC Subcont'!$T:$T,"&lt;&gt;G880R9TH",
'BLC Subcont'!$AA:$AA,$B56
))</f>
        <v>11070</v>
      </c>
      <c r="K56" s="43">
        <f>SUM(SUMIFS(
'BLC Subcont'!$BF:$BF,
'BLC Subcont'!$I:$I,L$10,
'BLC Subcont'!$U:$U,$A56,
'BLC Subcont'!$T:$T,"&lt;&gt;G880R9TH",
'BLC Subcont'!$AA:$AA,$B56
))</f>
        <v>0</v>
      </c>
      <c r="L56" s="50">
        <f t="shared" si="53"/>
        <v>0</v>
      </c>
      <c r="M56" s="42">
        <f>SUM(SUMIFS(
'BLC Subcont'!$AE:$AE,
'BLC Subcont'!$I:$I,O$10,
'BLC Subcont'!$U:$U,$A56,
'BLC Subcont'!$T:$T,"&lt;&gt;G880R9TH",
'BLC Subcont'!$AA:$AA,$B56
))</f>
        <v>8478</v>
      </c>
      <c r="N56" s="43">
        <f>SUM(SUMIFS(
'BLC Subcont'!$BF:$BF,
'BLC Subcont'!$I:$I,O$10,
'BLC Subcont'!$U:$U,$A56,
'BLC Subcont'!$T:$T,"&lt;&gt;G880R9TH",
'BLC Subcont'!$AA:$AA,$B56
))</f>
        <v>0</v>
      </c>
      <c r="O56" s="50">
        <f t="shared" si="54"/>
        <v>0</v>
      </c>
      <c r="P56" s="42">
        <f>SUM(SUMIFS(
'BLC Subcont'!$AE:$AE,
'BLC Subcont'!$I:$I,R$10,
'BLC Subcont'!$U:$U,$A56,
'BLC Subcont'!$T:$T,"&lt;&gt;G880R9TH",
'BLC Subcont'!$AA:$AA,$B56
))</f>
        <v>6246</v>
      </c>
      <c r="Q56" s="43">
        <f>SUM(SUMIFS(
'BLC Subcont'!$BF:$BF,
'BLC Subcont'!$I:$I,R$10,
'BLC Subcont'!$U:$U,$A56,
'BLC Subcont'!$T:$T,"&lt;&gt;G880R9TH",
'BLC Subcont'!$AA:$AA,$B56
))</f>
        <v>840</v>
      </c>
      <c r="R56" s="50">
        <f t="shared" si="55"/>
        <v>0</v>
      </c>
      <c r="S56" s="42">
        <f>SUM(SUMIFS(
'BLC Subcont'!$AE:$AE,
'BLC Subcont'!$I:$I,U$10,
'BLC Subcont'!$U:$U,$A56,
'BLC Subcont'!$T:$T,"&lt;&gt;G880R9TH",
'BLC Subcont'!$AA:$AA,$B56
))</f>
        <v>4308</v>
      </c>
      <c r="T56" s="43">
        <f>SUM(SUMIFS(
'BLC Subcont'!$BF:$BF,
'BLC Subcont'!$I:$I,U$10,
'BLC Subcont'!$U:$U,$A56,
'BLC Subcont'!$T:$T,"&lt;&gt;G880R9TH",
'BLC Subcont'!$AA:$AA,$B56
))</f>
        <v>4308</v>
      </c>
      <c r="U56" s="50">
        <f t="shared" si="56"/>
        <v>0.25167814641498854</v>
      </c>
      <c r="V56" s="47">
        <f t="shared" si="124"/>
        <v>30102</v>
      </c>
      <c r="W56" s="51">
        <f t="shared" si="57"/>
        <v>5148</v>
      </c>
      <c r="X56" s="52">
        <f t="shared" si="58"/>
        <v>0.30075187969924816</v>
      </c>
      <c r="Y56" s="52">
        <f t="shared" si="59"/>
        <v>0.5</v>
      </c>
      <c r="Z56" s="47">
        <f>SUM(SUMIFS(
'BLC Subcont'!$AE:$AE,
'BLC Subcont'!$I:$I,AB$10,
'BLC Subcont'!$U:$U,$A56,
'BLC Subcont'!$T:$T,"&lt;&gt;G880R9TH",
'BLC Subcont'!$AA:$AA,$B56
))</f>
        <v>0</v>
      </c>
      <c r="AA56" s="249">
        <f>SUM(SUMIFS(
'BLC Subcont'!$BF:$BF,
'BLC Subcont'!$I:$I,AB$10,
'BLC Subcont'!$U:$U,$A56,
'BLC Subcont'!$T:$T,"&lt;&gt;G880R9TH",
'BLC Subcont'!$AA:$AA,$B56
))</f>
        <v>0</v>
      </c>
      <c r="AB56" s="49">
        <f t="shared" si="60"/>
        <v>0</v>
      </c>
      <c r="AC56" s="49">
        <f t="shared" si="61"/>
        <v>0</v>
      </c>
      <c r="AD56" s="42">
        <f>SUM(SUMIFS(
'BLC Subcont'!$AE:$AE,
'BLC Subcont'!$I:$I,AF$10,
'BLC Subcont'!$U:$U,$A56,
'BLC Subcont'!$T:$T,"&lt;&gt;G880R9TH",
'BLC Subcont'!$AA:$AA,$B56
))</f>
        <v>1176</v>
      </c>
      <c r="AE56" s="249">
        <f>SUM(SUMIFS(
'BLC Subcont'!$BF:$BF,
'BLC Subcont'!$I:$I,AF$10,
'BLC Subcont'!$U:$U,$A56,
'BLC Subcont'!$T:$T,"&lt;&gt;G880R9TH",
'BLC Subcont'!$AA:$AA,$B56
))</f>
        <v>1176</v>
      </c>
      <c r="AF56" s="50">
        <f t="shared" si="62"/>
        <v>6.8703226597963449E-2</v>
      </c>
      <c r="AG56" s="49">
        <f t="shared" si="63"/>
        <v>0.5</v>
      </c>
      <c r="AH56" s="42">
        <f>SUM(SUMIFS(
'BLC Subcont'!$AE:$AE,
'BLC Subcont'!$I:$I,AJ$10,
'BLC Subcont'!$U:$U,$A56,
'BLC Subcont'!$T:$T,"&lt;&gt;G880R9TH",
'BLC Subcont'!$AA:$AA,$B56
))</f>
        <v>6036</v>
      </c>
      <c r="AI56" s="249">
        <f>SUM(SUMIFS(
'BLC Subcont'!$BF:$BF,
'BLC Subcont'!$I:$I,AJ$10,
'BLC Subcont'!$U:$U,$A56,
'BLC Subcont'!$T:$T,"&lt;&gt;G880R9TH",
'BLC Subcont'!$AA:$AA,$B56
))</f>
        <v>6036</v>
      </c>
      <c r="AJ56" s="50">
        <f t="shared" si="64"/>
        <v>0.35262982631403689</v>
      </c>
      <c r="AK56" s="49">
        <f t="shared" si="65"/>
        <v>0.5</v>
      </c>
      <c r="AL56" s="42">
        <f>SUM(SUMIFS(
'BLC Subcont'!$AE:$AE,
'BLC Subcont'!$I:$I,AN$10,
'BLC Subcont'!$U:$U,$A56,
'BLC Subcont'!$T:$T,"&lt;&gt;G880R9TH",
'BLC Subcont'!$AA:$AA,$B56
))</f>
        <v>2406</v>
      </c>
      <c r="AM56" s="249">
        <f>SUM(SUMIFS(
'BLC Subcont'!$BF:$BF,
'BLC Subcont'!$I:$I,AN$10,
'BLC Subcont'!$U:$U,$A56,
'BLC Subcont'!$T:$T,"&lt;&gt;G880R9TH",
'BLC Subcont'!$AA:$AA,$B56
))</f>
        <v>2406</v>
      </c>
      <c r="AN56" s="50">
        <f t="shared" si="66"/>
        <v>0.14056119319277216</v>
      </c>
      <c r="AO56" s="49">
        <f t="shared" si="67"/>
        <v>0.5</v>
      </c>
      <c r="AP56" s="42">
        <f>SUM(SUMIFS(
'BLC Subcont'!$AE:$AE,
'BLC Subcont'!$I:$I,AR$10,
'BLC Subcont'!$U:$U,$A56,
'BLC Subcont'!$T:$T,"&lt;&gt;G880R9TH",
'BLC Subcont'!$AA:$AA,$B56
))</f>
        <v>0</v>
      </c>
      <c r="AQ56" s="249">
        <f>SUM(SUMIFS(
'BLC Subcont'!$BF:$BF,
'BLC Subcont'!$I:$I,AR$10,
'BLC Subcont'!$U:$U,$A56,
'BLC Subcont'!$T:$T,"&lt;&gt;G880R9TH",
'BLC Subcont'!$AA:$AA,$B56
))</f>
        <v>0</v>
      </c>
      <c r="AR56" s="50">
        <f t="shared" si="68"/>
        <v>0</v>
      </c>
      <c r="AS56" s="49">
        <f t="shared" si="69"/>
        <v>0</v>
      </c>
      <c r="AT56" s="42">
        <f>SUM(SUMIFS(
'BLC Subcont'!$AE:$AE,
'BLC Subcont'!$I:$I,AV$10,
'BLC Subcont'!$U:$U,$A56,
'BLC Subcont'!$T:$T,"&lt;&gt;G880R9TH",
'BLC Subcont'!$AA:$AA,$B56
))</f>
        <v>0</v>
      </c>
      <c r="AU56" s="249">
        <f>SUM(SUMIFS(
'BLC Subcont'!$BF:$BF,
'BLC Subcont'!$I:$I,AV$10,
'BLC Subcont'!$U:$U,$A56,
'BLC Subcont'!$T:$T,"&lt;&gt;G880R9TH",
'BLC Subcont'!$AA:$AA,$B56
))</f>
        <v>0</v>
      </c>
      <c r="AV56" s="50">
        <f t="shared" si="70"/>
        <v>0</v>
      </c>
      <c r="AW56" s="49">
        <f t="shared" si="71"/>
        <v>0</v>
      </c>
      <c r="AX56" s="42">
        <f>SUM(SUMIFS(
'BLC Subcont'!$AE:$AE,
'BLC Subcont'!$I:$I,AZ$10,
'BLC Subcont'!$U:$U,$A56,
'BLC Subcont'!$T:$T,"&lt;&gt;G880R9TH",
'BLC Subcont'!$AA:$AA,$B56
))</f>
        <v>0</v>
      </c>
      <c r="AY56" s="48">
        <f>SUM(SUMIFS(
'BLC Subcont'!$BF:$BF,
'BLC Subcont'!$I:$I,AZ$10,
'BLC Subcont'!$U:$U,$A56,
'BLC Subcont'!$T:$T,"&lt;&gt;G880R9TH",
'BLC Subcont'!$AA:$AA,$B56
))</f>
        <v>0</v>
      </c>
      <c r="AZ56" s="50">
        <f t="shared" si="72"/>
        <v>0</v>
      </c>
      <c r="BA56" s="49">
        <f t="shared" si="73"/>
        <v>0</v>
      </c>
      <c r="BB56" s="42">
        <f>SUM(SUMIFS(
'BLC Subcont'!$AE:$AE,
'BLC Subcont'!$I:$I,BD$10,
'BLC Subcont'!$U:$U,$A56,
'BLC Subcont'!$T:$T,"&lt;&gt;G880R9TH",
'BLC Subcont'!$AA:$AA,$B56
))</f>
        <v>0</v>
      </c>
      <c r="BC56" s="48">
        <f>SUM(SUMIFS(
'BLC Subcont'!$BF:$BF,
'BLC Subcont'!$I:$I,BD$10,
'BLC Subcont'!$U:$U,$A56,
'BLC Subcont'!$T:$T,"&lt;&gt;G880R9TH",
'BLC Subcont'!$AA:$AA,$B56
))</f>
        <v>0</v>
      </c>
      <c r="BD56" s="50">
        <f t="shared" si="74"/>
        <v>0</v>
      </c>
      <c r="BE56" s="50">
        <f t="shared" si="75"/>
        <v>0</v>
      </c>
      <c r="BI56" s="42">
        <f t="shared" si="125"/>
        <v>2619</v>
      </c>
      <c r="BJ56" s="249">
        <f t="shared" si="126"/>
        <v>2619</v>
      </c>
      <c r="BK56" s="50">
        <f t="shared" si="206"/>
        <v>0.15300488984699512</v>
      </c>
      <c r="BL56" s="49">
        <f t="shared" si="77"/>
        <v>0.5</v>
      </c>
      <c r="BM56" s="42">
        <f t="shared" si="78"/>
        <v>0</v>
      </c>
      <c r="BN56" s="249">
        <f t="shared" si="79"/>
        <v>0</v>
      </c>
      <c r="BO56" s="50">
        <f t="shared" si="207"/>
        <v>0</v>
      </c>
      <c r="BP56" s="50">
        <f t="shared" si="81"/>
        <v>0</v>
      </c>
      <c r="BQ56" s="42">
        <f>SUMIFS(RCCP!$HX$8:$HX$136,
RCCP!$A$8:$A$136,$A56,
RCCP!$C$8:$C$136,$B56
)+
(SUMIFS(RCCP!$IC$8:$IC$136,
RCCP!$A$8:$A$136,$A56,
RCCP!$C$8:$C$136,$B56)/4)</f>
        <v>2619</v>
      </c>
      <c r="BR56" s="48">
        <f>SUMIFS(RCCP!$HX$8:$HX$136,
RCCP!$A$8:$A$136,$A56,
RCCP!$C$8:$C$136,$B56
)+
(SUMIFS(RCCP!$IC$8:$IC$136,
RCCP!$A$8:$A$136,$A56,
RCCP!$C$8:$C$136,$B56)/4)</f>
        <v>2619</v>
      </c>
      <c r="BS56" s="50">
        <f>IFERROR(BR56/($I56*BS$11),0)</f>
        <v>0.15300488984699512</v>
      </c>
      <c r="BT56" s="50">
        <f t="shared" si="83"/>
        <v>0.5</v>
      </c>
      <c r="BU56" s="47">
        <f>SUMIFS(RCCP!$HY$8:$HY$136,
RCCP!$A$8:$A$136,$A56,
RCCP!$C$8:$C$136,$B56
)+
(SUMIFS(RCCP!$IC$8:$IC$136,
RCCP!$A$8:$A$136,$A56,
RCCP!$C$8:$C$136,$B56)/4)</f>
        <v>0</v>
      </c>
      <c r="BV56" s="48">
        <f>SUMIFS(RCCP!$HY$8:$HY$136,
RCCP!$A$8:$A$136,$A56,
RCCP!$C$8:$C$136,$B56
)+
(SUMIFS(RCCP!$IC$8:$IC$136,
RCCP!$A$8:$A$136,$A56,
RCCP!$C$8:$C$136,$B56)/4)</f>
        <v>0</v>
      </c>
      <c r="BW56" s="50">
        <f t="shared" si="147"/>
        <v>0</v>
      </c>
      <c r="BX56" s="50">
        <f t="shared" si="85"/>
        <v>0</v>
      </c>
      <c r="BY56" s="47">
        <f>SUMIFS(RCCP!$HZ$8:$HZ$136,
RCCP!$A$8:$A$136,$A56,
RCCP!$C$8:$C$136,$B56
)+
(SUMIFS(RCCP!$IC$8:$IC$136,
RCCP!$A$8:$A$136,$A56,
RCCP!$C$8:$C$136,$B56)/4)</f>
        <v>5055</v>
      </c>
      <c r="BZ56" s="249">
        <f>SUMIFS(RCCP!$HZ$8:$HZ$136,
RCCP!$A$8:$A$136,$A56,
RCCP!$C$8:$C$136,$B56
)+
(SUMIFS(RCCP!$IC$8:$IC$136,
RCCP!$A$8:$A$136,$A56,
RCCP!$C$8:$C$136,$B56)/4)</f>
        <v>5055</v>
      </c>
      <c r="CA56" s="50">
        <f t="shared" si="148"/>
        <v>0.29531871637134799</v>
      </c>
      <c r="CB56" s="50">
        <f t="shared" si="87"/>
        <v>0.5</v>
      </c>
      <c r="CC56" s="47">
        <f>SUMIFS(RCCP!$IA$8:$IA$136,
RCCP!$A$8:$A$136,$A56,
RCCP!$C$8:$C$136,$B56
)+
(SUMIFS(RCCP!$IC$8:$IC$136,
RCCP!$A$8:$A$136,$A56,
RCCP!$C$8:$C$136,$B56)/4)</f>
        <v>0</v>
      </c>
      <c r="CD56" s="249">
        <f>SUMIFS(RCCP!$IA$8:$IA$136,
RCCP!$A$8:$A$136,$A56,
RCCP!$C$8:$C$136,$B56
)+
(SUMIFS(RCCP!$IC$8:$IC$136,
RCCP!$A$8:$A$136,$A56,
RCCP!$C$8:$C$136,$B56)/4)</f>
        <v>0</v>
      </c>
      <c r="CE56" s="50">
        <f t="shared" si="149"/>
        <v>0</v>
      </c>
      <c r="CF56" s="50">
        <f t="shared" si="89"/>
        <v>0</v>
      </c>
      <c r="CG56" s="47">
        <f>SUMIFS(RCCP!$IF$8:$IF$136,
RCCP!$A$8:$A$136,$A56,
RCCP!$C$8:$C$136,$B56
)+
(SUMIFS(RCCP!$IK$8:$IK$136,
RCCP!$A$8:$A$136,$A56,
RCCP!$C$8:$C$136,$B56)/4)</f>
        <v>6006</v>
      </c>
      <c r="CH56" s="249">
        <f>SUMIFS(RCCP!$IF$8:$IF$136,
RCCP!$A$8:$A$136,$A56,
RCCP!$C$8:$C$136,$B56
)+
(SUMIFS(RCCP!$IK$8:$IK$136,
RCCP!$A$8:$A$136,$A56,
RCCP!$C$8:$C$136,$B56)/4)</f>
        <v>6006</v>
      </c>
      <c r="CI56" s="50">
        <f t="shared" si="150"/>
        <v>0.35087719298245618</v>
      </c>
      <c r="CJ56" s="50">
        <f t="shared" si="91"/>
        <v>0.5</v>
      </c>
      <c r="CK56" s="47">
        <f>SUMIFS(RCCP!$IG$8:$IG$136,
RCCP!$A$8:$A$136,$A56,
RCCP!$C$8:$C$136,$B56
)+
(SUMIFS(RCCP!$IK$8:$IK$136,
RCCP!$A$8:$A$136,$A56,
RCCP!$C$8:$C$136,$B56)/4)</f>
        <v>6006</v>
      </c>
      <c r="CL56" s="249">
        <f>SUMIFS(RCCP!$IG$8:$IG$136,
RCCP!$A$8:$A$136,$A56,
RCCP!$C$8:$C$136,$B56
)+
(SUMIFS(RCCP!$IK$8:$IK$136,
RCCP!$A$8:$A$136,$A56,
RCCP!$C$8:$C$136,$B56)/4)</f>
        <v>6006</v>
      </c>
      <c r="CM56" s="50">
        <f t="shared" si="151"/>
        <v>0.35087719298245618</v>
      </c>
      <c r="CN56" s="50">
        <f t="shared" si="93"/>
        <v>0.5</v>
      </c>
      <c r="CO56" s="47">
        <f>SUMIFS(RCCP!$IH$8:$IH$136,
RCCP!$A$8:$A$136,$A56,
RCCP!$C$8:$C$136,$B56
)+
(SUMIFS(RCCP!$IK$8:$IK$136,
RCCP!$A$8:$A$136,$A56,
RCCP!$C$8:$C$136,$B56)/4)</f>
        <v>6006</v>
      </c>
      <c r="CP56" s="249">
        <f>SUMIFS(RCCP!$IH$8:$IH$136,
RCCP!$A$8:$A$136,$A56,
RCCP!$C$8:$C$136,$B56
)+
(SUMIFS(RCCP!$IK$8:$IK$136,
RCCP!$A$8:$A$136,$A56,
RCCP!$C$8:$C$136,$B56)/4)</f>
        <v>6006</v>
      </c>
      <c r="CQ56" s="50">
        <f t="shared" si="152"/>
        <v>0.35087719298245618</v>
      </c>
      <c r="CR56" s="50">
        <f t="shared" si="95"/>
        <v>0.5</v>
      </c>
      <c r="CS56" s="47">
        <f>SUMIFS(RCCP!$II$8:$II$136,
RCCP!$A$8:$A$136,$A56,
RCCP!$C$8:$C$136,$B56
)+
(SUMIFS(RCCP!$IK$8:$IK$136,
RCCP!$A$8:$A$136,$A56,
RCCP!$C$8:$C$136,$B56)/4)</f>
        <v>6006</v>
      </c>
      <c r="CT56" s="249">
        <f>SUMIFS(RCCP!$II$8:$II$136,
RCCP!$A$8:$A$136,$A56,
RCCP!$C$8:$C$136,$B56
)+
(SUMIFS(RCCP!$IK$8:$IK$136,
RCCP!$A$8:$A$136,$A56,
RCCP!$C$8:$C$136,$B56)/4)</f>
        <v>6006</v>
      </c>
      <c r="CU56" s="50">
        <f t="shared" si="153"/>
        <v>0.42553191489361708</v>
      </c>
      <c r="CV56" s="50">
        <f t="shared" si="97"/>
        <v>0.5</v>
      </c>
      <c r="CW56" s="47">
        <f>SUMIFS(RCCP!$IN$8:$IN$136,
RCCP!$A$8:$A$136,$A56,
RCCP!$C$8:$C$136,$B56
)+
(SUMIFS(RCCP!$IT$8:$IT$136,
RCCP!$A$8:$A$136,$A56,
RCCP!$C$8:$C$136,$B56)/5)</f>
        <v>1788</v>
      </c>
      <c r="CX56" s="249">
        <f>SUMIFS(RCCP!$IN$8:$IN$136,
RCCP!$A$8:$A$136,$A56,
RCCP!$C$8:$C$136,$B56
)+
(SUMIFS(RCCP!$IT$8:$IT$136,
RCCP!$A$8:$A$136,$A56,
RCCP!$C$8:$C$136,$B56)/5)</f>
        <v>1788</v>
      </c>
      <c r="CY56" s="50">
        <f t="shared" si="154"/>
        <v>0.12668182880948839</v>
      </c>
      <c r="CZ56" s="50">
        <f t="shared" si="99"/>
        <v>0.5</v>
      </c>
      <c r="DA56" s="47">
        <f>SUMIFS(RCCP!$IO$8:$IO$136,
RCCP!$A$8:$A$136,$A56,
RCCP!$C$8:$C$136,$B56
)+
(SUMIFS(RCCP!$IT$8:$IT$136,
RCCP!$A$8:$A$136,$A56,
RCCP!$C$8:$C$136,$B56)/5)</f>
        <v>1788</v>
      </c>
      <c r="DB56" s="249">
        <f>SUMIFS(RCCP!$IO$8:$IO$136,
RCCP!$A$8:$A$136,$A56,
RCCP!$C$8:$C$136,$B56
)+
(SUMIFS(RCCP!$IT$8:$IT$136,
RCCP!$A$8:$A$136,$A56,
RCCP!$C$8:$C$136,$B56)/5)</f>
        <v>1788</v>
      </c>
      <c r="DC56" s="50">
        <f t="shared" si="155"/>
        <v>0.10445694656220973</v>
      </c>
      <c r="DD56" s="50">
        <f t="shared" si="101"/>
        <v>0.5</v>
      </c>
      <c r="DE56" s="47">
        <f>SUMIFS(RCCP!$IP$8:$IP$136,
RCCP!$A$8:$A$136,$A56,
RCCP!$C$8:$C$136,$B56
)+
(SUMIFS(RCCP!$IT$8:$IT$136,
RCCP!$A$8:$A$136,$A56,
RCCP!$C$8:$C$136,$B56)/5)</f>
        <v>1788</v>
      </c>
      <c r="DF56" s="249">
        <f>SUMIFS(RCCP!$IP$8:$IP$136,
RCCP!$A$8:$A$136,$A56,
RCCP!$C$8:$C$136,$B56
)+
(SUMIFS(RCCP!$IT$8:$IT$136,
RCCP!$A$8:$A$136,$A56,
RCCP!$C$8:$C$136,$B56)/5)</f>
        <v>1788</v>
      </c>
      <c r="DG56" s="50">
        <f t="shared" si="156"/>
        <v>0.10445694656220973</v>
      </c>
      <c r="DH56" s="50">
        <f t="shared" si="103"/>
        <v>0.5</v>
      </c>
      <c r="DI56" s="47">
        <f>SUMIFS(RCCP!$IQ$8:$IQ$136,
RCCP!$A$8:$A$136,$A56,
RCCP!$C$8:$C$136,$B56
)+
(SUMIFS(RCCP!$IT$8:$IT$136,
RCCP!$A$8:$A$136,$A56,
RCCP!$C$8:$C$136,$B56)/5)</f>
        <v>1788</v>
      </c>
      <c r="DJ56" s="249">
        <f>SUMIFS(RCCP!$IQ$8:$IQ$136,
RCCP!$A$8:$A$136,$A56,
RCCP!$C$8:$C$136,$B56
)+
(SUMIFS(RCCP!$IT$8:$IT$136,
RCCP!$A$8:$A$136,$A56,
RCCP!$C$8:$C$136,$B56)/5)</f>
        <v>1788</v>
      </c>
      <c r="DK56" s="50">
        <f t="shared" si="157"/>
        <v>0.10445694656220973</v>
      </c>
      <c r="DL56" s="50">
        <f t="shared" si="105"/>
        <v>0.5</v>
      </c>
      <c r="DM56" s="47">
        <f>SUMIFS(RCCP!$IR$8:$IR$136,
RCCP!$A$8:$A$136,$A56,
RCCP!$C$8:$C$136,$B56
)+
(SUMIFS(RCCP!$IT$8:$IT$136,
RCCP!$A$8:$A$136,$A56,
RCCP!$C$8:$C$136,$B56)/5)</f>
        <v>1788</v>
      </c>
      <c r="DN56" s="249">
        <f>SUMIFS(RCCP!$IR$8:$IR$136,
RCCP!$A$8:$A$136,$A56,
RCCP!$C$8:$C$136,$B56
)+
(SUMIFS(RCCP!$IT$8:$IT$136,
RCCP!$A$8:$A$136,$A56,
RCCP!$C$8:$C$136,$B56)/5)</f>
        <v>1788</v>
      </c>
      <c r="DO56" s="50">
        <f t="shared" si="158"/>
        <v>0.10445694656220973</v>
      </c>
      <c r="DP56" s="50">
        <f t="shared" si="107"/>
        <v>0.5</v>
      </c>
      <c r="DQ56" s="47">
        <f>SUMIFS(RCCP!$IW$8:$IW$136,
RCCP!$A$8:$A$136,$A56,
RCCP!$C$8:$C$136,$B56
)+
(SUMIFS(RCCP!$JB$8:$JB$136,
RCCP!$A$8:$A$136,$A56,
RCCP!$C$8:$C$136,$B56)/4)</f>
        <v>1723.5</v>
      </c>
      <c r="DR56" s="249">
        <f>SUMIFS(RCCP!$IW$8:$IW$136,
RCCP!$A$8:$A$136,$A56,
RCCP!$C$8:$C$136,$B56
)+
(SUMIFS(RCCP!$JB$8:$JB$136,
RCCP!$A$8:$A$136,$A56,
RCCP!$C$8:$C$136,$B56)/4)</f>
        <v>1723.5</v>
      </c>
      <c r="DS56" s="50">
        <f t="shared" ref="DS56:DS57" si="216">IFERROR(DR56/($I56*DS$11),0)</f>
        <v>0.12211193062256893</v>
      </c>
      <c r="DT56" s="50">
        <f t="shared" si="109"/>
        <v>0.5</v>
      </c>
      <c r="DU56" s="47">
        <f>SUMIFS(RCCP!$IX$8:$IX$136,
RCCP!$A$8:$A$136,$A56,
RCCP!$C$8:$C$136,$B56
)+
(SUMIFS(RCCP!$JB$8:$JB$136,
RCCP!$A$8:$A$136,$A56,
RCCP!$C$8:$C$136,$B56)/4)</f>
        <v>1723.5</v>
      </c>
      <c r="DV56" s="249">
        <f>SUMIFS(RCCP!$IX$8:$IX$136,
RCCP!$A$8:$A$136,$A56,
RCCP!$C$8:$C$136,$B56
)+
(SUMIFS(RCCP!$JB$8:$JB$136,
RCCP!$A$8:$A$136,$A56,
RCCP!$C$8:$C$136,$B56)/4)</f>
        <v>1723.5</v>
      </c>
      <c r="DW56" s="50">
        <f t="shared" ref="DW56:DW57" si="217">IFERROR(DV56/($I56*DW$11),0)</f>
        <v>0.10068878489931123</v>
      </c>
      <c r="DX56" s="50">
        <f t="shared" si="111"/>
        <v>0.5</v>
      </c>
      <c r="DY56" s="47">
        <f>SUMIFS(RCCP!$IY$8:$IY$136,
RCCP!$A$8:$A$136,$A56,
RCCP!$C$8:$C$136,$B56
)+
(SUMIFS(RCCP!$JB$8:$JB$136,
RCCP!$A$8:$A$136,$A56,
RCCP!$C$8:$C$136,$B56)/4)</f>
        <v>1723.5</v>
      </c>
      <c r="DZ56" s="249">
        <f>SUMIFS(RCCP!$IY$8:$IY$136,
RCCP!$A$8:$A$136,$A56,
RCCP!$C$8:$C$136,$B56
)+
(SUMIFS(RCCP!$JB$8:$JB$136,
RCCP!$A$8:$A$136,$A56,
RCCP!$C$8:$C$136,$B56)/4)</f>
        <v>1723.5</v>
      </c>
      <c r="EA56" s="50">
        <f t="shared" ref="EA56:EA57" si="218">IFERROR(DZ56/($I56*EA$11),0)</f>
        <v>0.10068878489931123</v>
      </c>
      <c r="EB56" s="50">
        <f t="shared" si="113"/>
        <v>0.5</v>
      </c>
      <c r="EC56" s="47">
        <f>SUMIFS(RCCP!$IZ$8:$IZ$136,
RCCP!$A$8:$A$136,$A56,
RCCP!$C$8:$C$136,$B56
)+
(SUMIFS(RCCP!$JB$8:$JB$136,
RCCP!$A$8:$A$136,$A56,
RCCP!$C$8:$C$136,$B56)/4)</f>
        <v>1723.5</v>
      </c>
      <c r="ED56" s="249">
        <f>SUMIFS(RCCP!$IZ$8:$IZ$136,
RCCP!$A$8:$A$136,$A56,
RCCP!$C$8:$C$136,$B56
)+
(SUMIFS(RCCP!$JB$8:$JB$136,
RCCP!$A$8:$A$136,$A56,
RCCP!$C$8:$C$136,$B56)/4)</f>
        <v>1723.5</v>
      </c>
      <c r="EE56" s="50">
        <f t="shared" ref="EE56:EE57" si="219">IFERROR(ED56/($I56*EE$11),0)</f>
        <v>0.10068878489931123</v>
      </c>
      <c r="EF56" s="50">
        <f t="shared" si="115"/>
        <v>0.5</v>
      </c>
      <c r="EG56" s="47">
        <f>SUMIFS(RCCP!$JE$8:$JE$136,
RCCP!$A$8:$A$136,$A56,
RCCP!$C$8:$C$136,$B56
)+
(SUMIFS(RCCP!$JJ$8:$JJ$136,
RCCP!$A$8:$A$136,$A56,
RCCP!$C$8:$C$136,$B56)/4)</f>
        <v>7155</v>
      </c>
      <c r="EH56" s="249">
        <f>SUMIFS(RCCP!$JE$8:$JE$136,
RCCP!$A$8:$A$136,$A56,
RCCP!$C$8:$C$136,$B56
)+
(SUMIFS(RCCP!$JJ$8:$JJ$136,
RCCP!$A$8:$A$136,$A56,
RCCP!$C$8:$C$136,$B56)/4)</f>
        <v>7155</v>
      </c>
      <c r="EI56" s="50">
        <f t="shared" ref="EI56:EI57" si="220">IFERROR(EH56/($I56*EI$11),0)</f>
        <v>0.41800304958199697</v>
      </c>
      <c r="EJ56" s="50">
        <f t="shared" si="117"/>
        <v>0.5</v>
      </c>
      <c r="EK56" s="47">
        <f>SUMIFS(RCCP!$JF$8:$JF$136,
RCCP!$A$8:$A$136,$A56,
RCCP!$C$8:$C$136,$B56
)+
(SUMIFS(RCCP!$JJ$8:$JJ$136,
RCCP!$A$8:$A$136,$A56,
RCCP!$C$8:$C$136,$B56)/4)</f>
        <v>7155</v>
      </c>
      <c r="EL56" s="249">
        <f>SUMIFS(RCCP!$JF$8:$JF$136,
RCCP!$A$8:$A$136,$A56,
RCCP!$C$8:$C$136,$B56
)+
(SUMIFS(RCCP!$JJ$8:$JJ$136,
RCCP!$A$8:$A$136,$A56,
RCCP!$C$8:$C$136,$B56)/4)</f>
        <v>7155</v>
      </c>
      <c r="EM56" s="50">
        <f t="shared" ref="EM56:EM57" si="221">IFERROR(EL56/($I56*EM$11),0)</f>
        <v>0.41800304958199697</v>
      </c>
      <c r="EN56" s="50">
        <f t="shared" si="119"/>
        <v>0.5</v>
      </c>
      <c r="EO56" s="47">
        <f>SUMIFS(RCCP!$JG$8:$JG$136,
RCCP!$A$8:$A$136,$A56,
RCCP!$C$8:$C$136,$B56
)+
(SUMIFS(RCCP!$JJ$8:$JJ$136,
RCCP!$A$8:$A$136,$A56,
RCCP!$C$8:$C$136,$B56)/4)</f>
        <v>7155</v>
      </c>
      <c r="EP56" s="249">
        <f>SUMIFS(RCCP!$JG$8:$JG$136,
RCCP!$A$8:$A$136,$A56,
RCCP!$C$8:$C$136,$B56
)+
(SUMIFS(RCCP!$JJ$8:$JJ$136,
RCCP!$A$8:$A$136,$A56,
RCCP!$C$8:$C$136,$B56)/4)</f>
        <v>7155</v>
      </c>
      <c r="EQ56" s="50">
        <f t="shared" ref="EQ56:EQ57" si="222">IFERROR(EP56/($I56*EQ$11),0)</f>
        <v>0.50693986864199636</v>
      </c>
      <c r="ER56" s="50">
        <f t="shared" si="121"/>
        <v>1</v>
      </c>
      <c r="ES56" s="47">
        <f>SUMIFS(RCCP!$JH$8:$JH$136,
RCCP!$A$8:$A$136,$A56,
RCCP!$C$8:$C$136,$B56
)+
(SUMIFS(RCCP!$JJ$8:$JJ$136,
RCCP!$A$8:$A$136,$A56,
RCCP!$C$8:$C$136,$B56)/4)</f>
        <v>7155</v>
      </c>
      <c r="ET56" s="249">
        <f>SUMIFS(RCCP!$JH$8:$JH$136,
RCCP!$A$8:$A$136,$A56,
RCCP!$C$8:$C$136,$B56
)+
(SUMIFS(RCCP!$JJ$8:$JJ$136,
RCCP!$A$8:$A$136,$A56,
RCCP!$C$8:$C$136,$B56)/4)</f>
        <v>7155</v>
      </c>
      <c r="EU56" s="50">
        <f t="shared" ref="EU56:EU57" si="223">IFERROR(ET56/($I56*EU$11),0)</f>
        <v>0.41800304958199697</v>
      </c>
      <c r="EV56" s="50">
        <f t="shared" si="123"/>
        <v>0.5</v>
      </c>
    </row>
    <row r="57" spans="1:152" ht="20.149999999999999" customHeight="1" x14ac:dyDescent="0.35">
      <c r="A57" s="53">
        <v>880</v>
      </c>
      <c r="B57" s="54" t="s">
        <v>53</v>
      </c>
      <c r="C57" s="39" t="s">
        <v>49</v>
      </c>
      <c r="D57" s="39">
        <v>143</v>
      </c>
      <c r="E57" s="39">
        <v>5.7</v>
      </c>
      <c r="F57" s="39">
        <v>7</v>
      </c>
      <c r="G57" s="39">
        <v>3</v>
      </c>
      <c r="H57" s="40">
        <f t="shared" si="51"/>
        <v>17117.099999999999</v>
      </c>
      <c r="I57" s="41">
        <f t="shared" si="52"/>
        <v>3002.9999999999995</v>
      </c>
      <c r="J57" s="42">
        <f>SUM(SUMIFS(
'BLC Subcont'!$AE:$AE,
'BLC Subcont'!$I:$I,L$10,
'BLC Subcont'!$U:$U,$A57,
'BLC Subcont'!$AA:$AA,$B57
))</f>
        <v>11070</v>
      </c>
      <c r="K57" s="43">
        <f>SUM(SUMIFS(
'BLC Subcont'!$AQ:$AQ,
'BLC Subcont'!$I:$I,L$10,
'BLC Subcont'!$U:$U,$A57,
'BLC Subcont'!$AA:$AA,$B57
))</f>
        <v>0</v>
      </c>
      <c r="L57" s="50">
        <f t="shared" si="53"/>
        <v>0</v>
      </c>
      <c r="M57" s="42">
        <f>SUM(SUMIFS(
'BLC Subcont'!$AE:$AE,
'BLC Subcont'!$I:$I,O$10,
'BLC Subcont'!$U:$U,$A57,
'BLC Subcont'!$AA:$AA,$B57
))</f>
        <v>8478</v>
      </c>
      <c r="N57" s="43">
        <f>SUM(SUMIFS(
'BLC Subcont'!$AQ:$AQ,
'BLC Subcont'!$I:$I,O$10,
'BLC Subcont'!$U:$U,$A57,
'BLC Subcont'!$AA:$AA,$B57
))</f>
        <v>0</v>
      </c>
      <c r="O57" s="50">
        <f t="shared" si="54"/>
        <v>0</v>
      </c>
      <c r="P57" s="42">
        <f>SUM(SUMIFS(
'BLC Subcont'!$AE:$AE,
'BLC Subcont'!$I:$I,R$10,
'BLC Subcont'!$U:$U,$A57,
'BLC Subcont'!$AA:$AA,$B57
))</f>
        <v>6246</v>
      </c>
      <c r="Q57" s="43">
        <f>SUM(SUMIFS(
'BLC Subcont'!$AQ:$AQ,
'BLC Subcont'!$I:$I,R$10,
'BLC Subcont'!$U:$U,$A57,
'BLC Subcont'!$AA:$AA,$B57
))</f>
        <v>1008</v>
      </c>
      <c r="R57" s="50">
        <f t="shared" si="55"/>
        <v>0</v>
      </c>
      <c r="S57" s="42">
        <f>SUM(SUMIFS(
'BLC Subcont'!$AE:$AE,
'BLC Subcont'!$I:$I,U$10,
'BLC Subcont'!$U:$U,$A57,
'BLC Subcont'!$AA:$AA,$B57
))</f>
        <v>4308</v>
      </c>
      <c r="T57" s="43">
        <f>SUM(SUMIFS(
'BLC Subcont'!$AQ:$AQ,
'BLC Subcont'!$I:$I,U$10,
'BLC Subcont'!$U:$U,$A57,
'BLC Subcont'!$AA:$AA,$B57
))</f>
        <v>4308</v>
      </c>
      <c r="U57" s="50">
        <f t="shared" si="56"/>
        <v>0.25167814641498854</v>
      </c>
      <c r="V57" s="47">
        <f t="shared" si="124"/>
        <v>30102</v>
      </c>
      <c r="W57" s="51">
        <f t="shared" si="57"/>
        <v>5316</v>
      </c>
      <c r="X57" s="52">
        <f t="shared" si="58"/>
        <v>0.31056662635610005</v>
      </c>
      <c r="Y57" s="52">
        <f t="shared" si="59"/>
        <v>0.5</v>
      </c>
      <c r="Z57" s="47">
        <f>SUM(SUMIFS(
'BLC Subcont'!$AE:$AE,
'BLC Subcont'!$I:$I,AB$10,
'BLC Subcont'!$U:$U,$A57,
'BLC Subcont'!$AA:$AA,$B57
))</f>
        <v>0</v>
      </c>
      <c r="AA57" s="249">
        <f>SUM(SUMIFS(
'BLC Subcont'!$AQ:$AQ,
'BLC Subcont'!$I:$I,AB$10,
'BLC Subcont'!$U:$U,$A57,
'BLC Subcont'!$AA:$AA,$B57
))</f>
        <v>0</v>
      </c>
      <c r="AB57" s="49">
        <f t="shared" si="60"/>
        <v>0</v>
      </c>
      <c r="AC57" s="49">
        <f t="shared" si="61"/>
        <v>0</v>
      </c>
      <c r="AD57" s="42">
        <f>SUM(SUMIFS(
'BLC Subcont'!$AE:$AE,
'BLC Subcont'!$I:$I,AF$10,
'BLC Subcont'!$U:$U,$A57,
'BLC Subcont'!$AA:$AA,$B57
))</f>
        <v>1176</v>
      </c>
      <c r="AE57" s="249">
        <f>SUM(SUMIFS(
'BLC Subcont'!$AQ:$AQ,
'BLC Subcont'!$I:$I,AF$10,
'BLC Subcont'!$U:$U,$A57,
'BLC Subcont'!$AA:$AA,$B57
))</f>
        <v>1176</v>
      </c>
      <c r="AF57" s="50">
        <f t="shared" si="62"/>
        <v>6.8703226597963449E-2</v>
      </c>
      <c r="AG57" s="49">
        <f t="shared" si="63"/>
        <v>0.5</v>
      </c>
      <c r="AH57" s="42">
        <f>SUM(SUMIFS(
'BLC Subcont'!$AE:$AE,
'BLC Subcont'!$I:$I,AJ$10,
'BLC Subcont'!$U:$U,$A57,
'BLC Subcont'!$AA:$AA,$B57
))</f>
        <v>6036</v>
      </c>
      <c r="AI57" s="249">
        <f>SUM(SUMIFS(
'BLC Subcont'!$AQ:$AQ,
'BLC Subcont'!$I:$I,AJ$10,
'BLC Subcont'!$U:$U,$A57,
'BLC Subcont'!$AA:$AA,$B57
))</f>
        <v>6036</v>
      </c>
      <c r="AJ57" s="50">
        <f t="shared" si="64"/>
        <v>0.35262982631403689</v>
      </c>
      <c r="AK57" s="49">
        <f t="shared" si="65"/>
        <v>0.5</v>
      </c>
      <c r="AL57" s="42">
        <f>SUM(SUMIFS(
'BLC Subcont'!$AE:$AE,
'BLC Subcont'!$I:$I,AN$10,
'BLC Subcont'!$U:$U,$A57,
'BLC Subcont'!$AA:$AA,$B57
))</f>
        <v>2406</v>
      </c>
      <c r="AM57" s="249">
        <f>SUM(SUMIFS(
'BLC Subcont'!$AQ:$AQ,
'BLC Subcont'!$I:$I,AN$10,
'BLC Subcont'!$U:$U,$A57,
'BLC Subcont'!$AA:$AA,$B57
))</f>
        <v>2406</v>
      </c>
      <c r="AN57" s="50">
        <f t="shared" si="66"/>
        <v>0.14056119319277216</v>
      </c>
      <c r="AO57" s="49">
        <f t="shared" si="67"/>
        <v>0.5</v>
      </c>
      <c r="AP57" s="42">
        <f>SUM(SUMIFS(
'BLC Subcont'!$AE:$AE,
'BLC Subcont'!$I:$I,AR$10,
'BLC Subcont'!$U:$U,$A57,
'BLC Subcont'!$AA:$AA,$B57
))</f>
        <v>0</v>
      </c>
      <c r="AQ57" s="249">
        <f>SUM(SUMIFS(
'BLC Subcont'!$AQ:$AQ,
'BLC Subcont'!$I:$I,AR$10,
'BLC Subcont'!$U:$U,$A57,
'BLC Subcont'!$AA:$AA,$B57
))</f>
        <v>0</v>
      </c>
      <c r="AR57" s="50">
        <f t="shared" si="68"/>
        <v>0</v>
      </c>
      <c r="AS57" s="49">
        <f t="shared" si="69"/>
        <v>0</v>
      </c>
      <c r="AT57" s="42">
        <f>SUM(SUMIFS(
'BLC Subcont'!$AE:$AE,
'BLC Subcont'!$I:$I,AV$10,
'BLC Subcont'!$U:$U,$A57,
'BLC Subcont'!$AA:$AA,$B57
))</f>
        <v>0</v>
      </c>
      <c r="AU57" s="249">
        <f>SUM(SUMIFS(
'BLC Subcont'!$AQ:$AQ,
'BLC Subcont'!$I:$I,AV$10,
'BLC Subcont'!$U:$U,$A57,
'BLC Subcont'!$AA:$AA,$B57
))</f>
        <v>0</v>
      </c>
      <c r="AV57" s="50">
        <f t="shared" si="70"/>
        <v>0</v>
      </c>
      <c r="AW57" s="49">
        <f t="shared" si="71"/>
        <v>0</v>
      </c>
      <c r="AX57" s="42">
        <f>SUM(SUMIFS(
'BLC Subcont'!$AE:$AE,
'BLC Subcont'!$I:$I,AZ$10,
'BLC Subcont'!$U:$U,$A57,
'BLC Subcont'!$AA:$AA,$B57
))</f>
        <v>0</v>
      </c>
      <c r="AY57" s="48">
        <f>SUM(SUMIFS(
'BLC Subcont'!$AQ:$AQ,
'BLC Subcont'!$I:$I,AZ$10,
'BLC Subcont'!$U:$U,$A57,
'BLC Subcont'!$AA:$AA,$B57
))</f>
        <v>0</v>
      </c>
      <c r="AZ57" s="50">
        <f t="shared" si="72"/>
        <v>0</v>
      </c>
      <c r="BA57" s="49">
        <f t="shared" si="73"/>
        <v>0</v>
      </c>
      <c r="BB57" s="42">
        <f>SUM(SUMIFS(
'BLC Subcont'!$AE:$AE,
'BLC Subcont'!$I:$I,BD$10,
'BLC Subcont'!$U:$U,$A57,
'BLC Subcont'!$AA:$AA,$B57
))</f>
        <v>0</v>
      </c>
      <c r="BC57" s="48">
        <f>SUM(SUMIFS(
'BLC Subcont'!$AQ:$AQ,
'BLC Subcont'!$I:$I,BD$10,
'BLC Subcont'!$U:$U,$A57,
'BLC Subcont'!$AA:$AA,$B57
))</f>
        <v>0</v>
      </c>
      <c r="BD57" s="50">
        <f t="shared" si="74"/>
        <v>0</v>
      </c>
      <c r="BE57" s="50">
        <f t="shared" si="75"/>
        <v>0</v>
      </c>
      <c r="BI57" s="42">
        <f t="shared" si="125"/>
        <v>2619</v>
      </c>
      <c r="BJ57" s="249">
        <f t="shared" si="126"/>
        <v>2619</v>
      </c>
      <c r="BK57" s="50">
        <f t="shared" si="206"/>
        <v>0.15300488984699512</v>
      </c>
      <c r="BL57" s="49">
        <f t="shared" si="77"/>
        <v>0.5</v>
      </c>
      <c r="BM57" s="42">
        <f t="shared" si="78"/>
        <v>0</v>
      </c>
      <c r="BN57" s="249">
        <f t="shared" si="79"/>
        <v>0</v>
      </c>
      <c r="BO57" s="50">
        <f t="shared" si="207"/>
        <v>0</v>
      </c>
      <c r="BP57" s="50">
        <f t="shared" si="81"/>
        <v>0</v>
      </c>
      <c r="BQ57" s="42">
        <f>SUMIFS(RCCP!$HX$8:$HX$136,
RCCP!$A$8:$A$136,$A57,
RCCP!$C$8:$C$136,$B57
)+
(SUMIFS(RCCP!$IC$8:$IC$136,
RCCP!$A$8:$A$136,$A57,
RCCP!$C$8:$C$136,$B57)/4)</f>
        <v>2619</v>
      </c>
      <c r="BR57" s="48">
        <f>SUMIFS(RCCP!$HX$8:$HX$136,
RCCP!$A$8:$A$136,$A57,
RCCP!$C$8:$C$136,$B57
)+
(SUMIFS(RCCP!$IC$8:$IC$136,
RCCP!$A$8:$A$136,$A57,
RCCP!$C$8:$C$136,$B57)/4)</f>
        <v>2619</v>
      </c>
      <c r="BS57" s="50">
        <f>IFERROR(BR57/($I57*BS$11),0)</f>
        <v>0.15300488984699512</v>
      </c>
      <c r="BT57" s="50">
        <f t="shared" si="83"/>
        <v>0.5</v>
      </c>
      <c r="BU57" s="47">
        <f>SUMIFS(RCCP!$HY$8:$HY$136,
RCCP!$A$8:$A$136,$A57,
RCCP!$C$8:$C$136,$B57
)+
(SUMIFS(RCCP!$IC$8:$IC$136,
RCCP!$A$8:$A$136,$A57,
RCCP!$C$8:$C$136,$B57)/4)</f>
        <v>0</v>
      </c>
      <c r="BV57" s="48">
        <f>SUMIFS(RCCP!$HY$8:$HY$136,
RCCP!$A$8:$A$136,$A57,
RCCP!$C$8:$C$136,$B57
)+
(SUMIFS(RCCP!$IC$8:$IC$136,
RCCP!$A$8:$A$136,$A57,
RCCP!$C$8:$C$136,$B57)/4)</f>
        <v>0</v>
      </c>
      <c r="BW57" s="50">
        <f t="shared" si="147"/>
        <v>0</v>
      </c>
      <c r="BX57" s="50">
        <f t="shared" si="85"/>
        <v>0</v>
      </c>
      <c r="BY57" s="47">
        <f>SUMIFS(RCCP!$HZ$8:$HZ$136,
RCCP!$A$8:$A$136,$A57,
RCCP!$C$8:$C$136,$B57
)+
(SUMIFS(RCCP!$IC$8:$IC$136,
RCCP!$A$8:$A$136,$A57,
RCCP!$C$8:$C$136,$B57)/4)</f>
        <v>5055</v>
      </c>
      <c r="BZ57" s="249">
        <f>SUMIFS(RCCP!$HZ$8:$HZ$136,
RCCP!$A$8:$A$136,$A57,
RCCP!$C$8:$C$136,$B57
)+
(SUMIFS(RCCP!$IC$8:$IC$136,
RCCP!$A$8:$A$136,$A57,
RCCP!$C$8:$C$136,$B57)/4)</f>
        <v>5055</v>
      </c>
      <c r="CA57" s="50">
        <f t="shared" si="148"/>
        <v>0.29531871637134799</v>
      </c>
      <c r="CB57" s="50">
        <f t="shared" si="87"/>
        <v>0.5</v>
      </c>
      <c r="CC57" s="47">
        <f>SUMIFS(RCCP!$IA$8:$IA$136,
RCCP!$A$8:$A$136,$A57,
RCCP!$C$8:$C$136,$B57
)+
(SUMIFS(RCCP!$IC$8:$IC$136,
RCCP!$A$8:$A$136,$A57,
RCCP!$C$8:$C$136,$B57)/4)</f>
        <v>0</v>
      </c>
      <c r="CD57" s="249">
        <f>SUMIFS(RCCP!$IA$8:$IA$136,
RCCP!$A$8:$A$136,$A57,
RCCP!$C$8:$C$136,$B57
)+
(SUMIFS(RCCP!$IC$8:$IC$136,
RCCP!$A$8:$A$136,$A57,
RCCP!$C$8:$C$136,$B57)/4)</f>
        <v>0</v>
      </c>
      <c r="CE57" s="50">
        <f t="shared" si="149"/>
        <v>0</v>
      </c>
      <c r="CF57" s="50">
        <f t="shared" si="89"/>
        <v>0</v>
      </c>
      <c r="CG57" s="47">
        <f>SUMIFS(RCCP!$IF$8:$IF$136,
RCCP!$A$8:$A$136,$A57,
RCCP!$C$8:$C$136,$B57
)+
(SUMIFS(RCCP!$IK$8:$IK$136,
RCCP!$A$8:$A$136,$A57,
RCCP!$C$8:$C$136,$B57)/4)</f>
        <v>6006</v>
      </c>
      <c r="CH57" s="249">
        <f>SUMIFS(RCCP!$IF$8:$IF$136,
RCCP!$A$8:$A$136,$A57,
RCCP!$C$8:$C$136,$B57
)+
(SUMIFS(RCCP!$IK$8:$IK$136,
RCCP!$A$8:$A$136,$A57,
RCCP!$C$8:$C$136,$B57)/4)</f>
        <v>6006</v>
      </c>
      <c r="CI57" s="50">
        <f t="shared" si="150"/>
        <v>0.35087719298245618</v>
      </c>
      <c r="CJ57" s="50">
        <f t="shared" si="91"/>
        <v>0.5</v>
      </c>
      <c r="CK57" s="47">
        <f>SUMIFS(RCCP!$IG$8:$IG$136,
RCCP!$A$8:$A$136,$A57,
RCCP!$C$8:$C$136,$B57
)+
(SUMIFS(RCCP!$IK$8:$IK$136,
RCCP!$A$8:$A$136,$A57,
RCCP!$C$8:$C$136,$B57)/4)</f>
        <v>6006</v>
      </c>
      <c r="CL57" s="249">
        <f>SUMIFS(RCCP!$IG$8:$IG$136,
RCCP!$A$8:$A$136,$A57,
RCCP!$C$8:$C$136,$B57
)+
(SUMIFS(RCCP!$IK$8:$IK$136,
RCCP!$A$8:$A$136,$A57,
RCCP!$C$8:$C$136,$B57)/4)</f>
        <v>6006</v>
      </c>
      <c r="CM57" s="50">
        <f t="shared" si="151"/>
        <v>0.35087719298245618</v>
      </c>
      <c r="CN57" s="50">
        <f t="shared" si="93"/>
        <v>0.5</v>
      </c>
      <c r="CO57" s="47">
        <f>SUMIFS(RCCP!$IH$8:$IH$136,
RCCP!$A$8:$A$136,$A57,
RCCP!$C$8:$C$136,$B57
)+
(SUMIFS(RCCP!$IK$8:$IK$136,
RCCP!$A$8:$A$136,$A57,
RCCP!$C$8:$C$136,$B57)/4)</f>
        <v>6006</v>
      </c>
      <c r="CP57" s="249">
        <f>SUMIFS(RCCP!$IH$8:$IH$136,
RCCP!$A$8:$A$136,$A57,
RCCP!$C$8:$C$136,$B57
)+
(SUMIFS(RCCP!$IK$8:$IK$136,
RCCP!$A$8:$A$136,$A57,
RCCP!$C$8:$C$136,$B57)/4)</f>
        <v>6006</v>
      </c>
      <c r="CQ57" s="50">
        <f t="shared" si="152"/>
        <v>0.35087719298245618</v>
      </c>
      <c r="CR57" s="50">
        <f t="shared" si="95"/>
        <v>0.5</v>
      </c>
      <c r="CS57" s="47">
        <f>SUMIFS(RCCP!$II$8:$II$136,
RCCP!$A$8:$A$136,$A57,
RCCP!$C$8:$C$136,$B57
)+
(SUMIFS(RCCP!$IK$8:$IK$136,
RCCP!$A$8:$A$136,$A57,
RCCP!$C$8:$C$136,$B57)/4)</f>
        <v>6006</v>
      </c>
      <c r="CT57" s="249">
        <f>SUMIFS(RCCP!$II$8:$II$136,
RCCP!$A$8:$A$136,$A57,
RCCP!$C$8:$C$136,$B57
)+
(SUMIFS(RCCP!$IK$8:$IK$136,
RCCP!$A$8:$A$136,$A57,
RCCP!$C$8:$C$136,$B57)/4)</f>
        <v>6006</v>
      </c>
      <c r="CU57" s="50">
        <f t="shared" si="153"/>
        <v>0.42553191489361708</v>
      </c>
      <c r="CV57" s="50">
        <f t="shared" si="97"/>
        <v>0.5</v>
      </c>
      <c r="CW57" s="47">
        <f>SUMIFS(RCCP!$IN$8:$IN$136,
RCCP!$A$8:$A$136,$A57,
RCCP!$C$8:$C$136,$B57
)+
(SUMIFS(RCCP!$IT$8:$IT$136,
RCCP!$A$8:$A$136,$A57,
RCCP!$C$8:$C$136,$B57)/5)</f>
        <v>1788</v>
      </c>
      <c r="CX57" s="249">
        <f>SUMIFS(RCCP!$IN$8:$IN$136,
RCCP!$A$8:$A$136,$A57,
RCCP!$C$8:$C$136,$B57
)+
(SUMIFS(RCCP!$IT$8:$IT$136,
RCCP!$A$8:$A$136,$A57,
RCCP!$C$8:$C$136,$B57)/5)</f>
        <v>1788</v>
      </c>
      <c r="CY57" s="50">
        <f t="shared" si="154"/>
        <v>0.12668182880948839</v>
      </c>
      <c r="CZ57" s="50">
        <f t="shared" si="99"/>
        <v>0.5</v>
      </c>
      <c r="DA57" s="47">
        <f>SUMIFS(RCCP!$IO$8:$IO$136,
RCCP!$A$8:$A$136,$A57,
RCCP!$C$8:$C$136,$B57
)+
(SUMIFS(RCCP!$IT$8:$IT$136,
RCCP!$A$8:$A$136,$A57,
RCCP!$C$8:$C$136,$B57)/5)</f>
        <v>1788</v>
      </c>
      <c r="DB57" s="249">
        <f>SUMIFS(RCCP!$IO$8:$IO$136,
RCCP!$A$8:$A$136,$A57,
RCCP!$C$8:$C$136,$B57
)+
(SUMIFS(RCCP!$IT$8:$IT$136,
RCCP!$A$8:$A$136,$A57,
RCCP!$C$8:$C$136,$B57)/5)</f>
        <v>1788</v>
      </c>
      <c r="DC57" s="50">
        <f t="shared" si="155"/>
        <v>0.10445694656220973</v>
      </c>
      <c r="DD57" s="50">
        <f t="shared" si="101"/>
        <v>0.5</v>
      </c>
      <c r="DE57" s="47">
        <f>SUMIFS(RCCP!$IP$8:$IP$136,
RCCP!$A$8:$A$136,$A57,
RCCP!$C$8:$C$136,$B57
)+
(SUMIFS(RCCP!$IT$8:$IT$136,
RCCP!$A$8:$A$136,$A57,
RCCP!$C$8:$C$136,$B57)/5)</f>
        <v>1788</v>
      </c>
      <c r="DF57" s="249">
        <f>SUMIFS(RCCP!$IP$8:$IP$136,
RCCP!$A$8:$A$136,$A57,
RCCP!$C$8:$C$136,$B57
)+
(SUMIFS(RCCP!$IT$8:$IT$136,
RCCP!$A$8:$A$136,$A57,
RCCP!$C$8:$C$136,$B57)/5)</f>
        <v>1788</v>
      </c>
      <c r="DG57" s="50">
        <f t="shared" si="156"/>
        <v>0.10445694656220973</v>
      </c>
      <c r="DH57" s="50">
        <f t="shared" si="103"/>
        <v>0.5</v>
      </c>
      <c r="DI57" s="47">
        <f>SUMIFS(RCCP!$IQ$8:$IQ$136,
RCCP!$A$8:$A$136,$A57,
RCCP!$C$8:$C$136,$B57
)+
(SUMIFS(RCCP!$IT$8:$IT$136,
RCCP!$A$8:$A$136,$A57,
RCCP!$C$8:$C$136,$B57)/5)</f>
        <v>1788</v>
      </c>
      <c r="DJ57" s="249">
        <f>SUMIFS(RCCP!$IQ$8:$IQ$136,
RCCP!$A$8:$A$136,$A57,
RCCP!$C$8:$C$136,$B57
)+
(SUMIFS(RCCP!$IT$8:$IT$136,
RCCP!$A$8:$A$136,$A57,
RCCP!$C$8:$C$136,$B57)/5)</f>
        <v>1788</v>
      </c>
      <c r="DK57" s="50">
        <f t="shared" si="157"/>
        <v>0.10445694656220973</v>
      </c>
      <c r="DL57" s="50">
        <f t="shared" si="105"/>
        <v>0.5</v>
      </c>
      <c r="DM57" s="47">
        <f>SUMIFS(RCCP!$IR$8:$IR$136,
RCCP!$A$8:$A$136,$A57,
RCCP!$C$8:$C$136,$B57
)+
(SUMIFS(RCCP!$IT$8:$IT$136,
RCCP!$A$8:$A$136,$A57,
RCCP!$C$8:$C$136,$B57)/5)</f>
        <v>1788</v>
      </c>
      <c r="DN57" s="249">
        <f>SUMIFS(RCCP!$IR$8:$IR$136,
RCCP!$A$8:$A$136,$A57,
RCCP!$C$8:$C$136,$B57
)+
(SUMIFS(RCCP!$IT$8:$IT$136,
RCCP!$A$8:$A$136,$A57,
RCCP!$C$8:$C$136,$B57)/5)</f>
        <v>1788</v>
      </c>
      <c r="DO57" s="50">
        <f t="shared" si="158"/>
        <v>0.10445694656220973</v>
      </c>
      <c r="DP57" s="50">
        <f t="shared" si="107"/>
        <v>0.5</v>
      </c>
      <c r="DQ57" s="47">
        <f>SUMIFS(RCCP!$IW$8:$IW$136,
RCCP!$A$8:$A$136,$A57,
RCCP!$C$8:$C$136,$B57
)+
(SUMIFS(RCCP!$JB$8:$JB$136,
RCCP!$A$8:$A$136,$A57,
RCCP!$C$8:$C$136,$B57)/4)</f>
        <v>1723.5</v>
      </c>
      <c r="DR57" s="249">
        <f>SUMIFS(RCCP!$IW$8:$IW$136,
RCCP!$A$8:$A$136,$A57,
RCCP!$C$8:$C$136,$B57
)+
(SUMIFS(RCCP!$JB$8:$JB$136,
RCCP!$A$8:$A$136,$A57,
RCCP!$C$8:$C$136,$B57)/4)</f>
        <v>1723.5</v>
      </c>
      <c r="DS57" s="50">
        <f t="shared" si="216"/>
        <v>0.12211193062256893</v>
      </c>
      <c r="DT57" s="50">
        <f t="shared" si="109"/>
        <v>0.5</v>
      </c>
      <c r="DU57" s="47">
        <f>SUMIFS(RCCP!$IX$8:$IX$136,
RCCP!$A$8:$A$136,$A57,
RCCP!$C$8:$C$136,$B57
)+
(SUMIFS(RCCP!$JB$8:$JB$136,
RCCP!$A$8:$A$136,$A57,
RCCP!$C$8:$C$136,$B57)/4)</f>
        <v>1723.5</v>
      </c>
      <c r="DV57" s="249">
        <f>SUMIFS(RCCP!$IX$8:$IX$136,
RCCP!$A$8:$A$136,$A57,
RCCP!$C$8:$C$136,$B57
)+
(SUMIFS(RCCP!$JB$8:$JB$136,
RCCP!$A$8:$A$136,$A57,
RCCP!$C$8:$C$136,$B57)/4)</f>
        <v>1723.5</v>
      </c>
      <c r="DW57" s="50">
        <f t="shared" si="217"/>
        <v>0.10068878489931123</v>
      </c>
      <c r="DX57" s="50">
        <f t="shared" si="111"/>
        <v>0.5</v>
      </c>
      <c r="DY57" s="47">
        <f>SUMIFS(RCCP!$IY$8:$IY$136,
RCCP!$A$8:$A$136,$A57,
RCCP!$C$8:$C$136,$B57
)+
(SUMIFS(RCCP!$JB$8:$JB$136,
RCCP!$A$8:$A$136,$A57,
RCCP!$C$8:$C$136,$B57)/4)</f>
        <v>1723.5</v>
      </c>
      <c r="DZ57" s="249">
        <f>SUMIFS(RCCP!$IY$8:$IY$136,
RCCP!$A$8:$A$136,$A57,
RCCP!$C$8:$C$136,$B57
)+
(SUMIFS(RCCP!$JB$8:$JB$136,
RCCP!$A$8:$A$136,$A57,
RCCP!$C$8:$C$136,$B57)/4)</f>
        <v>1723.5</v>
      </c>
      <c r="EA57" s="50">
        <f t="shared" si="218"/>
        <v>0.10068878489931123</v>
      </c>
      <c r="EB57" s="50">
        <f t="shared" si="113"/>
        <v>0.5</v>
      </c>
      <c r="EC57" s="47">
        <f>SUMIFS(RCCP!$IZ$8:$IZ$136,
RCCP!$A$8:$A$136,$A57,
RCCP!$C$8:$C$136,$B57
)+
(SUMIFS(RCCP!$JB$8:$JB$136,
RCCP!$A$8:$A$136,$A57,
RCCP!$C$8:$C$136,$B57)/4)</f>
        <v>1723.5</v>
      </c>
      <c r="ED57" s="249">
        <f>SUMIFS(RCCP!$IZ$8:$IZ$136,
RCCP!$A$8:$A$136,$A57,
RCCP!$C$8:$C$136,$B57
)+
(SUMIFS(RCCP!$JB$8:$JB$136,
RCCP!$A$8:$A$136,$A57,
RCCP!$C$8:$C$136,$B57)/4)</f>
        <v>1723.5</v>
      </c>
      <c r="EE57" s="50">
        <f t="shared" si="219"/>
        <v>0.10068878489931123</v>
      </c>
      <c r="EF57" s="50">
        <f t="shared" si="115"/>
        <v>0.5</v>
      </c>
      <c r="EG57" s="47">
        <f>SUMIFS(RCCP!$JE$8:$JE$136,
RCCP!$A$8:$A$136,$A57,
RCCP!$C$8:$C$136,$B57
)+
(SUMIFS(RCCP!$JJ$8:$JJ$136,
RCCP!$A$8:$A$136,$A57,
RCCP!$C$8:$C$136,$B57)/4)</f>
        <v>7155</v>
      </c>
      <c r="EH57" s="249">
        <f>SUMIFS(RCCP!$JE$8:$JE$136,
RCCP!$A$8:$A$136,$A57,
RCCP!$C$8:$C$136,$B57
)+
(SUMIFS(RCCP!$JJ$8:$JJ$136,
RCCP!$A$8:$A$136,$A57,
RCCP!$C$8:$C$136,$B57)/4)</f>
        <v>7155</v>
      </c>
      <c r="EI57" s="50">
        <f t="shared" si="220"/>
        <v>0.41800304958199697</v>
      </c>
      <c r="EJ57" s="50">
        <f t="shared" si="117"/>
        <v>0.5</v>
      </c>
      <c r="EK57" s="47">
        <f>SUMIFS(RCCP!$JF$8:$JF$136,
RCCP!$A$8:$A$136,$A57,
RCCP!$C$8:$C$136,$B57
)+
(SUMIFS(RCCP!$JJ$8:$JJ$136,
RCCP!$A$8:$A$136,$A57,
RCCP!$C$8:$C$136,$B57)/4)</f>
        <v>7155</v>
      </c>
      <c r="EL57" s="249">
        <f>SUMIFS(RCCP!$JF$8:$JF$136,
RCCP!$A$8:$A$136,$A57,
RCCP!$C$8:$C$136,$B57
)+
(SUMIFS(RCCP!$JJ$8:$JJ$136,
RCCP!$A$8:$A$136,$A57,
RCCP!$C$8:$C$136,$B57)/4)</f>
        <v>7155</v>
      </c>
      <c r="EM57" s="50">
        <f t="shared" si="221"/>
        <v>0.41800304958199697</v>
      </c>
      <c r="EN57" s="50">
        <f t="shared" si="119"/>
        <v>0.5</v>
      </c>
      <c r="EO57" s="47">
        <f>SUMIFS(RCCP!$JG$8:$JG$136,
RCCP!$A$8:$A$136,$A57,
RCCP!$C$8:$C$136,$B57
)+
(SUMIFS(RCCP!$JJ$8:$JJ$136,
RCCP!$A$8:$A$136,$A57,
RCCP!$C$8:$C$136,$B57)/4)</f>
        <v>7155</v>
      </c>
      <c r="EP57" s="249">
        <f>SUMIFS(RCCP!$JG$8:$JG$136,
RCCP!$A$8:$A$136,$A57,
RCCP!$C$8:$C$136,$B57
)+
(SUMIFS(RCCP!$JJ$8:$JJ$136,
RCCP!$A$8:$A$136,$A57,
RCCP!$C$8:$C$136,$B57)/4)</f>
        <v>7155</v>
      </c>
      <c r="EQ57" s="50">
        <f t="shared" si="222"/>
        <v>0.50693986864199636</v>
      </c>
      <c r="ER57" s="50">
        <f t="shared" si="121"/>
        <v>1</v>
      </c>
      <c r="ES57" s="47">
        <f>SUMIFS(RCCP!$JH$8:$JH$136,
RCCP!$A$8:$A$136,$A57,
RCCP!$C$8:$C$136,$B57
)+
(SUMIFS(RCCP!$JJ$8:$JJ$136,
RCCP!$A$8:$A$136,$A57,
RCCP!$C$8:$C$136,$B57)/4)</f>
        <v>7155</v>
      </c>
      <c r="ET57" s="249">
        <f>SUMIFS(RCCP!$JH$8:$JH$136,
RCCP!$A$8:$A$136,$A57,
RCCP!$C$8:$C$136,$B57
)+
(SUMIFS(RCCP!$JJ$8:$JJ$136,
RCCP!$A$8:$A$136,$A57,
RCCP!$C$8:$C$136,$B57)/4)</f>
        <v>7155</v>
      </c>
      <c r="EU57" s="50">
        <f t="shared" si="223"/>
        <v>0.41800304958199697</v>
      </c>
      <c r="EV57" s="50">
        <f t="shared" si="123"/>
        <v>0.5</v>
      </c>
    </row>
    <row r="58" spans="1:152" ht="20.149999999999999" customHeight="1" x14ac:dyDescent="0.35">
      <c r="A58" s="53">
        <v>880</v>
      </c>
      <c r="B58" s="54" t="s">
        <v>53</v>
      </c>
      <c r="C58" s="39" t="s">
        <v>50</v>
      </c>
      <c r="D58" s="39">
        <v>38</v>
      </c>
      <c r="E58" s="39">
        <v>5.7</v>
      </c>
      <c r="F58" s="39">
        <v>7</v>
      </c>
      <c r="G58" s="39">
        <v>3</v>
      </c>
      <c r="H58" s="40">
        <f t="shared" si="51"/>
        <v>4548.6000000000004</v>
      </c>
      <c r="I58" s="41">
        <f t="shared" si="52"/>
        <v>798</v>
      </c>
      <c r="J58" s="42">
        <f>SUM(SUMIFS(
'BLC Subcont'!$AE:$AE,
'BLC Subcont'!$I:$I,L$10,
'BLC Subcont'!$U:$U,$A58,
'BLC Subcont'!$AA:$AA,$B58,
'BLC Subcont'!$IC:$IC,"IN HOUSE (MANUAL)"
))</f>
        <v>6036</v>
      </c>
      <c r="K58" s="43">
        <f>SUM(SUMIFS(
'BLC Subcont'!$AR:$AR,
'BLC Subcont'!$I:$I,L$10,
'BLC Subcont'!$U:$U,$A58,
'BLC Subcont'!$AA:$AA,$B58,
'BLC Subcont'!$IC:$IC,"IN HOUSE (MANUAL)"
))</f>
        <v>0</v>
      </c>
      <c r="L58" s="50">
        <f t="shared" si="53"/>
        <v>0</v>
      </c>
      <c r="M58" s="42">
        <f>SUM(SUMIFS(
'BLC Subcont'!$AE:$AE,
'BLC Subcont'!$I:$I,O$10,
'BLC Subcont'!$U:$U,$A58,
'BLC Subcont'!$AA:$AA,$B58,
'BLC Subcont'!$IC:$IC,"IN HOUSE (MANUAL)"
))</f>
        <v>2652</v>
      </c>
      <c r="N58" s="43">
        <f>SUM(SUMIFS(
'BLC Subcont'!$AR:$AR,
'BLC Subcont'!$I:$I,O$10,
'BLC Subcont'!$U:$U,$A58,
'BLC Subcont'!$AA:$AA,$B58,
'BLC Subcont'!$IC:$IC,"IN HOUSE (MANUAL)"
))</f>
        <v>0</v>
      </c>
      <c r="O58" s="50">
        <f t="shared" si="54"/>
        <v>0</v>
      </c>
      <c r="P58" s="42">
        <f>SUM(SUMIFS(
'BLC Subcont'!$AE:$AE,
'BLC Subcont'!$I:$I,R$10,
'BLC Subcont'!$U:$U,$A58,
'BLC Subcont'!$AA:$AA,$B58,
'BLC Subcont'!$IC:$IC,"IN HOUSE (MANUAL)"
))</f>
        <v>1152</v>
      </c>
      <c r="Q58" s="43">
        <f>SUM(SUMIFS(
'BLC Subcont'!$AR:$AR,
'BLC Subcont'!$I:$I,R$10,
'BLC Subcont'!$U:$U,$A58,
'BLC Subcont'!$AA:$AA,$B58,
'BLC Subcont'!$IC:$IC,"IN HOUSE (MANUAL)"
))</f>
        <v>1008</v>
      </c>
      <c r="R58" s="50">
        <f t="shared" si="55"/>
        <v>0</v>
      </c>
      <c r="S58" s="42">
        <f>SUM(SUMIFS(
'BLC Subcont'!$AE:$AE,
'BLC Subcont'!$I:$I,U$10,
'BLC Subcont'!$U:$U,$A58,
'BLC Subcont'!$AA:$AA,$B58,
'BLC Subcont'!$IC:$IC,"IN HOUSE (MANUAL)"
))</f>
        <v>4308</v>
      </c>
      <c r="T58" s="43">
        <f>SUM(SUMIFS(
'BLC Subcont'!$AR:$AR,
'BLC Subcont'!$I:$I,U$10,
'BLC Subcont'!$U:$U,$A58,
'BLC Subcont'!$AA:$AA,$B58,
'BLC Subcont'!$IC:$IC,"IN HOUSE (MANUAL)"
))</f>
        <v>4308</v>
      </c>
      <c r="U58" s="50">
        <f t="shared" si="56"/>
        <v>0.94710460361429882</v>
      </c>
      <c r="V58" s="47">
        <f t="shared" si="124"/>
        <v>14148</v>
      </c>
      <c r="W58" s="51">
        <f t="shared" si="57"/>
        <v>5316</v>
      </c>
      <c r="X58" s="52">
        <f t="shared" si="58"/>
        <v>1.1687112518137448</v>
      </c>
      <c r="Y58" s="52">
        <f>IF(X58=0,0,INT(X58)+IF(MOD(X58,1)&lt;0.5,0.5,1))</f>
        <v>1.5</v>
      </c>
      <c r="Z58" s="47">
        <f>SUM(SUMIFS(
'BLC Subcont'!$AE:$AE,
'BLC Subcont'!$I:$I,AB$10,
'BLC Subcont'!$U:$U,$A58,
'BLC Subcont'!$AA:$AA,$B58,
'BLC Subcont'!$IC:$IC,"IN HOUSE (MANUAL)"
))</f>
        <v>0</v>
      </c>
      <c r="AA58" s="249">
        <f>SUM(SUMIFS(
'BLC Subcont'!$AR:$AR,
'BLC Subcont'!$I:$I,AB$10,
'BLC Subcont'!$U:$U,$A58,
'BLC Subcont'!$AA:$AA,$B58,
'BLC Subcont'!$IC:$IC,"IN HOUSE (MANUAL)"
))</f>
        <v>0</v>
      </c>
      <c r="AB58" s="49">
        <f t="shared" si="60"/>
        <v>0</v>
      </c>
      <c r="AC58" s="49">
        <f>IF(AB58=0,0,INT(AB58)+IF(MOD(AB58,1)&lt;0.5,0.5,1))</f>
        <v>0</v>
      </c>
      <c r="AD58" s="42">
        <f>SUM(SUMIFS(
'BLC Subcont'!$AE:$AE,
'BLC Subcont'!$I:$I,AF$10,
'BLC Subcont'!$U:$U,$A58,
'BLC Subcont'!$AA:$AA,$B58,
'BLC Subcont'!$IC:$IC,"IN HOUSE (MANUAL)"
))</f>
        <v>1176</v>
      </c>
      <c r="AE58" s="249">
        <f>SUM(SUMIFS(
'BLC Subcont'!$AR:$AR,
'BLC Subcont'!$I:$I,AF$10,
'BLC Subcont'!$U:$U,$A58,
'BLC Subcont'!$AA:$AA,$B58,
'BLC Subcont'!$IC:$IC,"IN HOUSE (MANUAL)"
))</f>
        <v>1176</v>
      </c>
      <c r="AF58" s="50">
        <f t="shared" si="62"/>
        <v>0.25854108956602029</v>
      </c>
      <c r="AG58" s="49">
        <f>IF(AF58=0,0,INT(AF58)+IF(MOD(AF58,1)&lt;0.5,0.5,1))</f>
        <v>0.5</v>
      </c>
      <c r="AH58" s="42">
        <f>SUM(SUMIFS(
'BLC Subcont'!$AE:$AE,
'BLC Subcont'!$I:$I,AJ$10,
'BLC Subcont'!$U:$U,$A58,
'BLC Subcont'!$AA:$AA,$B58,
'BLC Subcont'!$IC:$IC,"IN HOUSE (MANUAL)"
))</f>
        <v>1668</v>
      </c>
      <c r="AI58" s="249">
        <f>SUM(SUMIFS(
'BLC Subcont'!$AR:$AR,
'BLC Subcont'!$I:$I,AJ$10,
'BLC Subcont'!$U:$U,$A58,
'BLC Subcont'!$AA:$AA,$B58,
'BLC Subcont'!$IC:$IC,"IN HOUSE (MANUAL)"
))</f>
        <v>1668</v>
      </c>
      <c r="AJ58" s="50">
        <f t="shared" si="64"/>
        <v>0.36670623928241652</v>
      </c>
      <c r="AK58" s="49">
        <f>IF(AJ58=0,0,INT(AJ58)+IF(MOD(AJ58,1)&lt;0.5,0.5,1))</f>
        <v>0.5</v>
      </c>
      <c r="AL58" s="42">
        <f>SUM(SUMIFS(
'BLC Subcont'!$AE:$AE,
'BLC Subcont'!$I:$I,AN$10,
'BLC Subcont'!$U:$U,$A58,
'BLC Subcont'!$AA:$AA,$B58,
'BLC Subcont'!$IC:$IC,"IN HOUSE (MANUAL)"
))</f>
        <v>0</v>
      </c>
      <c r="AM58" s="249">
        <f>SUM(SUMIFS(
'BLC Subcont'!$AR:$AR,
'BLC Subcont'!$I:$I,AN$10,
'BLC Subcont'!$U:$U,$A58,
'BLC Subcont'!$AA:$AA,$B58,
'BLC Subcont'!$IC:$IC,"IN HOUSE (MANUAL)"
))</f>
        <v>0</v>
      </c>
      <c r="AN58" s="50">
        <f t="shared" si="66"/>
        <v>0</v>
      </c>
      <c r="AO58" s="49">
        <f>IF(AN58=0,0,INT(AN58)+IF(MOD(AN58,1)&lt;0.5,0.5,1))</f>
        <v>0</v>
      </c>
      <c r="AP58" s="42">
        <f>SUM(SUMIFS(
'BLC Subcont'!$AE:$AE,
'BLC Subcont'!$I:$I,AR$10,
'BLC Subcont'!$U:$U,$A58,
'BLC Subcont'!$AA:$AA,$B58,
'BLC Subcont'!$IC:$IC,"IN HOUSE (MANUAL)"
))</f>
        <v>0</v>
      </c>
      <c r="AQ58" s="249">
        <f>SUM(SUMIFS(
'BLC Subcont'!$AR:$AR,
'BLC Subcont'!$I:$I,AR$10,
'BLC Subcont'!$U:$U,$A58,
'BLC Subcont'!$AA:$AA,$B58,
'BLC Subcont'!$IC:$IC,"IN HOUSE (MANUAL)"
))</f>
        <v>0</v>
      </c>
      <c r="AR58" s="50">
        <f t="shared" si="68"/>
        <v>0</v>
      </c>
      <c r="AS58" s="49">
        <f>IF(AR58=0,0,INT(AR58)+IF(MOD(AR58,1)&lt;0.5,0.5,1))</f>
        <v>0</v>
      </c>
      <c r="AT58" s="42">
        <f>SUM(SUMIFS(
'BLC Subcont'!$AE:$AE,
'BLC Subcont'!$I:$I,AV$10,
'BLC Subcont'!$U:$U,$A58,
'BLC Subcont'!$AA:$AA,$B58,
'BLC Subcont'!$IC:$IC,"IN HOUSE (MANUAL)"
))</f>
        <v>0</v>
      </c>
      <c r="AU58" s="249">
        <f>SUM(SUMIFS(
'BLC Subcont'!$AR:$AR,
'BLC Subcont'!$I:$I,AV$10,
'BLC Subcont'!$U:$U,$A58,
'BLC Subcont'!$AA:$AA,$B58,
'BLC Subcont'!$IC:$IC,"IN HOUSE (MANUAL)"
))</f>
        <v>0</v>
      </c>
      <c r="AV58" s="50">
        <f t="shared" si="70"/>
        <v>0</v>
      </c>
      <c r="AW58" s="49">
        <f>IF(AV58=0,0,INT(AV58)+IF(MOD(AV58,1)&lt;0.5,0.5,1))</f>
        <v>0</v>
      </c>
      <c r="AX58" s="42">
        <f>SUM(SUMIFS(
'BLC Subcont'!$AE:$AE,
'BLC Subcont'!$I:$I,AZ$10,
'BLC Subcont'!$U:$U,$A58,
'BLC Subcont'!$AA:$AA,$B58,
'BLC Subcont'!$IC:$IC,"IN HOUSE (MANUAL)"
))</f>
        <v>0</v>
      </c>
      <c r="AY58" s="48">
        <f>SUM(SUMIFS(
'BLC Subcont'!$AR:$AR,
'BLC Subcont'!$I:$I,AZ$10,
'BLC Subcont'!$U:$U,$A58,
'BLC Subcont'!$AA:$AA,$B58,
'BLC Subcont'!$IC:$IC,"IN HOUSE (MANUAL)"
))</f>
        <v>0</v>
      </c>
      <c r="AZ58" s="50">
        <f t="shared" si="72"/>
        <v>0</v>
      </c>
      <c r="BA58" s="49">
        <f>IF(AZ58=0,0,INT(AZ58)+IF(MOD(AZ58,1)&lt;0.5,0.5,1))</f>
        <v>0</v>
      </c>
      <c r="BB58" s="42">
        <f>SUM(SUMIFS(
'BLC Subcont'!$AE:$AE,
'BLC Subcont'!$I:$I,BD$10,
'BLC Subcont'!$U:$U,$A58,
'BLC Subcont'!$AA:$AA,$B58,
'BLC Subcont'!$IC:$IC,"IN HOUSE (MANUAL)"
))</f>
        <v>0</v>
      </c>
      <c r="BC58" s="48">
        <f>SUM(SUMIFS(
'BLC Subcont'!$AR:$AR,
'BLC Subcont'!$I:$I,BD$10,
'BLC Subcont'!$U:$U,$A58,
'BLC Subcont'!$AA:$AA,$B58,
'BLC Subcont'!$IC:$IC,"IN HOUSE (MANUAL)"
))</f>
        <v>0</v>
      </c>
      <c r="BD58" s="50">
        <f t="shared" si="74"/>
        <v>0</v>
      </c>
      <c r="BE58" s="50">
        <f>IF(BD58=0,0,INT(BD58)+IF(MOD(BD58,1)&lt;0.5,0.5,1))</f>
        <v>0</v>
      </c>
      <c r="BI58" s="42">
        <f t="shared" si="125"/>
        <v>0</v>
      </c>
      <c r="BJ58" s="249">
        <f t="shared" si="126"/>
        <v>0</v>
      </c>
      <c r="BK58" s="50">
        <f t="shared" si="206"/>
        <v>0</v>
      </c>
      <c r="BL58" s="49">
        <f>IF(BK58=0,0,INT(BK58)+IF(MOD(BK58,1)&lt;0.5,0.5,1))</f>
        <v>0</v>
      </c>
      <c r="BM58" s="42">
        <f t="shared" si="78"/>
        <v>0</v>
      </c>
      <c r="BN58" s="249">
        <f t="shared" si="79"/>
        <v>0</v>
      </c>
      <c r="BO58" s="50">
        <f t="shared" si="207"/>
        <v>0</v>
      </c>
      <c r="BP58" s="50">
        <f>IF(BO58=0,0,INT(BO58)+IF(MOD(BO58,1)&lt;0.5,0.5,1))</f>
        <v>0</v>
      </c>
      <c r="BQ58" s="42"/>
      <c r="BR58" s="48"/>
      <c r="BS58" s="50"/>
      <c r="BT58" s="50">
        <f>IF(BS58=0,0,INT(BS58)+IF(MOD(BS58,1)&lt;0.5,0.5,1))</f>
        <v>0</v>
      </c>
      <c r="BU58" s="47"/>
      <c r="BV58" s="48"/>
      <c r="BW58" s="50"/>
      <c r="BX58" s="50">
        <f>IF(BW58=0,0,INT(BW58)+IF(MOD(BW58,1)&lt;0.5,0.5,1))</f>
        <v>0</v>
      </c>
      <c r="BY58" s="47"/>
      <c r="BZ58" s="249"/>
      <c r="CA58" s="50"/>
      <c r="CB58" s="50">
        <f>IF(CA58=0,0,INT(CA58)+IF(MOD(CA58,1)&lt;0.5,0.5,1))</f>
        <v>0</v>
      </c>
      <c r="CC58" s="47"/>
      <c r="CD58" s="249"/>
      <c r="CE58" s="50"/>
      <c r="CF58" s="50">
        <f>IF(CE58=0,0,INT(CE58)+IF(MOD(CE58,1)&lt;0.5,0.5,1))</f>
        <v>0</v>
      </c>
      <c r="CG58" s="47"/>
      <c r="CH58" s="249"/>
      <c r="CI58" s="50"/>
      <c r="CJ58" s="50">
        <f>IF(CI58=0,0,INT(CI58)+IF(MOD(CI58,1)&lt;0.5,0.5,1))</f>
        <v>0</v>
      </c>
      <c r="CK58" s="47"/>
      <c r="CL58" s="249"/>
      <c r="CM58" s="50"/>
      <c r="CN58" s="50">
        <f>IF(CM58=0,0,INT(CM58)+IF(MOD(CM58,1)&lt;0.5,0.5,1))</f>
        <v>0</v>
      </c>
      <c r="CO58" s="47"/>
      <c r="CP58" s="249"/>
      <c r="CQ58" s="50"/>
      <c r="CR58" s="50">
        <f>IF(CQ58=0,0,INT(CQ58)+IF(MOD(CQ58,1)&lt;0.5,0.5,1))</f>
        <v>0</v>
      </c>
      <c r="CS58" s="47"/>
      <c r="CT58" s="249"/>
      <c r="CU58" s="50"/>
      <c r="CV58" s="50">
        <f>IF(CU58=0,0,INT(CU58)+IF(MOD(CU58,1)&lt;0.5,0.5,1))</f>
        <v>0</v>
      </c>
      <c r="CW58" s="47"/>
      <c r="CX58" s="249"/>
      <c r="CY58" s="50"/>
      <c r="CZ58" s="50">
        <f>IF(CY58=0,0,INT(CY58)+IF(MOD(CY58,1)&lt;0.5,0.5,1))</f>
        <v>0</v>
      </c>
      <c r="DA58" s="47"/>
      <c r="DB58" s="249"/>
      <c r="DC58" s="50"/>
      <c r="DD58" s="50">
        <f>IF(DC58=0,0,INT(DC58)+IF(MOD(DC58,1)&lt;0.5,0.5,1))</f>
        <v>0</v>
      </c>
      <c r="DE58" s="47"/>
      <c r="DF58" s="249"/>
      <c r="DG58" s="50"/>
      <c r="DH58" s="50">
        <f>IF(DG58=0,0,INT(DG58)+IF(MOD(DG58,1)&lt;0.5,0.5,1))</f>
        <v>0</v>
      </c>
      <c r="DI58" s="47"/>
      <c r="DJ58" s="249"/>
      <c r="DK58" s="50"/>
      <c r="DL58" s="50">
        <f>IF(DK58=0,0,INT(DK58)+IF(MOD(DK58,1)&lt;0.5,0.5,1))</f>
        <v>0</v>
      </c>
      <c r="DM58" s="47"/>
      <c r="DN58" s="249"/>
      <c r="DO58" s="50"/>
      <c r="DP58" s="50">
        <f>IF(DO58=0,0,INT(DO58)+IF(MOD(DO58,1)&lt;0.5,0.5,1))</f>
        <v>0</v>
      </c>
      <c r="DQ58" s="47"/>
      <c r="DR58" s="249"/>
      <c r="DS58" s="50"/>
      <c r="DT58" s="50">
        <f>IF(DS58=0,0,INT(DS58)+IF(MOD(DS58,1)&lt;0.5,0.5,1))</f>
        <v>0</v>
      </c>
      <c r="DU58" s="47"/>
      <c r="DV58" s="249"/>
      <c r="DW58" s="50"/>
      <c r="DX58" s="50">
        <f>IF(DW58=0,0,INT(DW58)+IF(MOD(DW58,1)&lt;0.5,0.5,1))</f>
        <v>0</v>
      </c>
      <c r="DY58" s="47"/>
      <c r="DZ58" s="249"/>
      <c r="EA58" s="50"/>
      <c r="EB58" s="50">
        <f>IF(EA58=0,0,INT(EA58)+IF(MOD(EA58,1)&lt;0.5,0.5,1))</f>
        <v>0</v>
      </c>
      <c r="EC58" s="47"/>
      <c r="ED58" s="249"/>
      <c r="EE58" s="50"/>
      <c r="EF58" s="50">
        <f>IF(EE58=0,0,INT(EE58)+IF(MOD(EE58,1)&lt;0.5,0.5,1))</f>
        <v>0</v>
      </c>
      <c r="EG58" s="47"/>
      <c r="EH58" s="249"/>
      <c r="EI58" s="50"/>
      <c r="EJ58" s="50">
        <f>IF(EI58=0,0,INT(EI58)+IF(MOD(EI58,1)&lt;0.5,0.5,1))</f>
        <v>0</v>
      </c>
      <c r="EK58" s="47"/>
      <c r="EL58" s="249"/>
      <c r="EM58" s="50"/>
      <c r="EN58" s="50">
        <f>IF(EM58=0,0,INT(EM58)+IF(MOD(EM58,1)&lt;0.5,0.5,1))</f>
        <v>0</v>
      </c>
      <c r="EO58" s="47"/>
      <c r="EP58" s="249"/>
      <c r="EQ58" s="50"/>
      <c r="ER58" s="50">
        <f>IF(EQ58=0,0,INT(EQ58)+IF(MOD(EQ58,1)&lt;0.5,0.5,1))</f>
        <v>0</v>
      </c>
      <c r="ES58" s="47"/>
      <c r="ET58" s="249"/>
      <c r="EU58" s="50"/>
      <c r="EV58" s="50">
        <f>IF(EU58=0,0,INT(EU58)+IF(MOD(EU58,1)&lt;0.5,0.5,1))</f>
        <v>0</v>
      </c>
    </row>
    <row r="59" spans="1:152" ht="20.149999999999999" customHeight="1" x14ac:dyDescent="0.35">
      <c r="A59" s="53">
        <v>880</v>
      </c>
      <c r="B59" s="54" t="s">
        <v>53</v>
      </c>
      <c r="C59" s="39" t="s">
        <v>51</v>
      </c>
      <c r="D59" s="39">
        <v>64</v>
      </c>
      <c r="E59" s="39">
        <v>5.7</v>
      </c>
      <c r="F59" s="39">
        <v>7</v>
      </c>
      <c r="G59" s="39">
        <v>3</v>
      </c>
      <c r="H59" s="40">
        <f t="shared" si="51"/>
        <v>7660.7999999999993</v>
      </c>
      <c r="I59" s="41">
        <f t="shared" si="52"/>
        <v>1343.9999999999998</v>
      </c>
      <c r="J59" s="42">
        <f>SUM(SUMIFS(
'BLC Subcont'!$AE:$AE,
'BLC Subcont'!$I:$I,L$10,
'BLC Subcont'!$U:$U,$A59,
'BLC Subcont'!$AA:$AA,$B59,
'BLC Subcont'!$ID:$ID,"IN HOUSE (MANUAL)"
))</f>
        <v>6036</v>
      </c>
      <c r="K59" s="43">
        <f>SUM(SUMIFS(
'BLC Subcont'!$AQ:$AQ,
'BLC Subcont'!$I:$I,L$10,
'BLC Subcont'!$U:$U,$A59,
'BLC Subcont'!$AA:$AA,$B59,
'BLC Subcont'!$ID:$ID,"IN HOUSE (MANUAL)"
))</f>
        <v>0</v>
      </c>
      <c r="L59" s="50">
        <f t="shared" si="53"/>
        <v>0</v>
      </c>
      <c r="M59" s="42">
        <f>SUM(SUMIFS(
'BLC Subcont'!$AE:$AE,
'BLC Subcont'!$I:$I,O$10,
'BLC Subcont'!$U:$U,$A59,
'BLC Subcont'!$AA:$AA,$B59,
'BLC Subcont'!$ID:$ID,"IN HOUSE (MANUAL)"
))</f>
        <v>2652</v>
      </c>
      <c r="N59" s="43">
        <f>SUM(SUMIFS(
'BLC Subcont'!$AQ:$AQ,
'BLC Subcont'!$I:$I,O$10,
'BLC Subcont'!$U:$U,$A59,
'BLC Subcont'!$AA:$AA,$B59,
'BLC Subcont'!$ID:$ID,"IN HOUSE (MANUAL)"
))</f>
        <v>0</v>
      </c>
      <c r="O59" s="50">
        <f t="shared" si="54"/>
        <v>0</v>
      </c>
      <c r="P59" s="42">
        <f>SUM(SUMIFS(
'BLC Subcont'!$AE:$AE,
'BLC Subcont'!$I:$I,R$10,
'BLC Subcont'!$U:$U,$A59,
'BLC Subcont'!$AA:$AA,$B59,
'BLC Subcont'!$ID:$ID,"IN HOUSE (MANUAL)"
))</f>
        <v>312</v>
      </c>
      <c r="Q59" s="43">
        <f>SUM(SUMIFS(
'BLC Subcont'!$AQ:$AQ,
'BLC Subcont'!$I:$I,R$10,
'BLC Subcont'!$U:$U,$A59,
'BLC Subcont'!$AA:$AA,$B59,
'BLC Subcont'!$ID:$ID,"IN HOUSE (MANUAL)"
))</f>
        <v>168</v>
      </c>
      <c r="R59" s="50">
        <f t="shared" si="55"/>
        <v>0</v>
      </c>
      <c r="S59" s="42">
        <f>SUM(SUMIFS(
'BLC Subcont'!$AE:$AE,
'BLC Subcont'!$I:$I,U$10,
'BLC Subcont'!$U:$U,$A59,
'BLC Subcont'!$AA:$AA,$B59,
'BLC Subcont'!$ID:$ID,"IN HOUSE (MANUAL)"
))</f>
        <v>0</v>
      </c>
      <c r="T59" s="43">
        <f>SUM(SUMIFS(
'BLC Subcont'!$AQ:$AQ,
'BLC Subcont'!$I:$I,U$10,
'BLC Subcont'!$U:$U,$A59,
'BLC Subcont'!$AA:$AA,$B59,
'BLC Subcont'!$ID:$ID,"IN HOUSE (MANUAL)"
))</f>
        <v>0</v>
      </c>
      <c r="U59" s="50">
        <f t="shared" si="56"/>
        <v>0</v>
      </c>
      <c r="V59" s="47">
        <f t="shared" si="124"/>
        <v>9000</v>
      </c>
      <c r="W59" s="51">
        <f t="shared" si="57"/>
        <v>168</v>
      </c>
      <c r="X59" s="52">
        <f t="shared" si="58"/>
        <v>2.1929824561403511E-2</v>
      </c>
      <c r="Y59" s="52">
        <f t="shared" ref="Y59:Y84" si="224">IF(X59=0,0,INT(X59)+IF(MOD(X59,1)&lt;0.5,0.5,1))</f>
        <v>0.5</v>
      </c>
      <c r="Z59" s="47">
        <f>SUM(SUMIFS(
'BLC Subcont'!$AE:$AE,
'BLC Subcont'!$I:$I,AB$10,
'BLC Subcont'!$U:$U,$A59,
'BLC Subcont'!$AA:$AA,$B59,
'BLC Subcont'!$ID:$ID,"IN HOUSE (MANUAL)"
))</f>
        <v>0</v>
      </c>
      <c r="AA59" s="249">
        <f>SUM(SUMIFS(
'BLC Subcont'!$AQ:$AQ,
'BLC Subcont'!$I:$I,AB$10,
'BLC Subcont'!$U:$U,$A59,
'BLC Subcont'!$AA:$AA,$B59,
'BLC Subcont'!$ID:$ID,"IN HOUSE (MANUAL)"
))</f>
        <v>0</v>
      </c>
      <c r="AB59" s="49">
        <f t="shared" si="60"/>
        <v>0</v>
      </c>
      <c r="AC59" s="49">
        <f t="shared" ref="AC59:AC84" si="225">IF(AB59=0,0,INT(AB59)+IF(MOD(AB59,1)&lt;0.5,0.5,1))</f>
        <v>0</v>
      </c>
      <c r="AD59" s="42">
        <f>SUM(SUMIFS(
'BLC Subcont'!$AE:$AE,
'BLC Subcont'!$I:$I,AF$10,
'BLC Subcont'!$U:$U,$A59,
'BLC Subcont'!$AA:$AA,$B59,
'BLC Subcont'!$ID:$ID,"IN HOUSE (MANUAL)"
))</f>
        <v>0</v>
      </c>
      <c r="AE59" s="249">
        <f>SUM(SUMIFS(
'BLC Subcont'!$AQ:$AQ,
'BLC Subcont'!$I:$I,AF$10,
'BLC Subcont'!$U:$U,$A59,
'BLC Subcont'!$AA:$AA,$B59,
'BLC Subcont'!$ID:$ID,"IN HOUSE (MANUAL)"
))</f>
        <v>0</v>
      </c>
      <c r="AF59" s="50">
        <f t="shared" si="62"/>
        <v>0</v>
      </c>
      <c r="AG59" s="49">
        <f t="shared" ref="AG59:AG84" si="226">IF(AF59=0,0,INT(AF59)+IF(MOD(AF59,1)&lt;0.5,0.5,1))</f>
        <v>0</v>
      </c>
      <c r="AH59" s="42">
        <f>SUM(SUMIFS(
'BLC Subcont'!$AE:$AE,
'BLC Subcont'!$I:$I,AJ$10,
'BLC Subcont'!$U:$U,$A59,
'BLC Subcont'!$AA:$AA,$B59,
'BLC Subcont'!$ID:$ID,"IN HOUSE (MANUAL)"
))</f>
        <v>0</v>
      </c>
      <c r="AI59" s="249">
        <f>SUM(SUMIFS(
'BLC Subcont'!$AQ:$AQ,
'BLC Subcont'!$I:$I,AJ$10,
'BLC Subcont'!$U:$U,$A59,
'BLC Subcont'!$AA:$AA,$B59,
'BLC Subcont'!$ID:$ID,"IN HOUSE (MANUAL)"
))</f>
        <v>0</v>
      </c>
      <c r="AJ59" s="50">
        <f t="shared" si="64"/>
        <v>0</v>
      </c>
      <c r="AK59" s="49">
        <f t="shared" ref="AK59:AK84" si="227">IF(AJ59=0,0,INT(AJ59)+IF(MOD(AJ59,1)&lt;0.5,0.5,1))</f>
        <v>0</v>
      </c>
      <c r="AL59" s="42">
        <f>SUM(SUMIFS(
'BLC Subcont'!$AE:$AE,
'BLC Subcont'!$I:$I,AN$10,
'BLC Subcont'!$U:$U,$A59,
'BLC Subcont'!$AA:$AA,$B59,
'BLC Subcont'!$ID:$ID,"IN HOUSE (MANUAL)"
))</f>
        <v>0</v>
      </c>
      <c r="AM59" s="249">
        <f>SUM(SUMIFS(
'BLC Subcont'!$AQ:$AQ,
'BLC Subcont'!$I:$I,AN$10,
'BLC Subcont'!$U:$U,$A59,
'BLC Subcont'!$AA:$AA,$B59,
'BLC Subcont'!$ID:$ID,"IN HOUSE (MANUAL)"
))</f>
        <v>0</v>
      </c>
      <c r="AN59" s="50">
        <f t="shared" si="66"/>
        <v>0</v>
      </c>
      <c r="AO59" s="49">
        <f t="shared" ref="AO59:AO84" si="228">IF(AN59=0,0,INT(AN59)+IF(MOD(AN59,1)&lt;0.5,0.5,1))</f>
        <v>0</v>
      </c>
      <c r="AP59" s="42">
        <f>SUM(SUMIFS(
'BLC Subcont'!$AE:$AE,
'BLC Subcont'!$I:$I,AR$10,
'BLC Subcont'!$U:$U,$A59,
'BLC Subcont'!$AA:$AA,$B59,
'BLC Subcont'!$ID:$ID,"IN HOUSE (MANUAL)"
))</f>
        <v>0</v>
      </c>
      <c r="AQ59" s="249">
        <f>SUM(SUMIFS(
'BLC Subcont'!$AQ:$AQ,
'BLC Subcont'!$I:$I,AR$10,
'BLC Subcont'!$U:$U,$A59,
'BLC Subcont'!$AA:$AA,$B59,
'BLC Subcont'!$ID:$ID,"IN HOUSE (MANUAL)"
))</f>
        <v>0</v>
      </c>
      <c r="AR59" s="50">
        <f t="shared" si="68"/>
        <v>0</v>
      </c>
      <c r="AS59" s="49">
        <f t="shared" ref="AS59:AS84" si="229">IF(AR59=0,0,INT(AR59)+IF(MOD(AR59,1)&lt;0.5,0.5,1))</f>
        <v>0</v>
      </c>
      <c r="AT59" s="42">
        <f>SUM(SUMIFS(
'BLC Subcont'!$AE:$AE,
'BLC Subcont'!$I:$I,AV$10,
'BLC Subcont'!$U:$U,$A59,
'BLC Subcont'!$AA:$AA,$B59,
'BLC Subcont'!$ID:$ID,"IN HOUSE (MANUAL)"
))</f>
        <v>0</v>
      </c>
      <c r="AU59" s="249">
        <f>SUM(SUMIFS(
'BLC Subcont'!$AQ:$AQ,
'BLC Subcont'!$I:$I,AV$10,
'BLC Subcont'!$U:$U,$A59,
'BLC Subcont'!$AA:$AA,$B59,
'BLC Subcont'!$ID:$ID,"IN HOUSE (MANUAL)"
))</f>
        <v>0</v>
      </c>
      <c r="AV59" s="50">
        <f t="shared" si="70"/>
        <v>0</v>
      </c>
      <c r="AW59" s="49">
        <f t="shared" ref="AW59:AW84" si="230">IF(AV59=0,0,INT(AV59)+IF(MOD(AV59,1)&lt;0.5,0.5,1))</f>
        <v>0</v>
      </c>
      <c r="AX59" s="42">
        <f>SUM(SUMIFS(
'BLC Subcont'!$AE:$AE,
'BLC Subcont'!$I:$I,AZ$10,
'BLC Subcont'!$U:$U,$A59,
'BLC Subcont'!$AA:$AA,$B59,
'BLC Subcont'!$ID:$ID,"IN HOUSE (MANUAL)"
))</f>
        <v>0</v>
      </c>
      <c r="AY59" s="48">
        <f>SUM(SUMIFS(
'BLC Subcont'!$AQ:$AQ,
'BLC Subcont'!$I:$I,AZ$10,
'BLC Subcont'!$U:$U,$A59,
'BLC Subcont'!$AA:$AA,$B59,
'BLC Subcont'!$ID:$ID,"IN HOUSE (MANUAL)"
))</f>
        <v>0</v>
      </c>
      <c r="AZ59" s="50">
        <f t="shared" si="72"/>
        <v>0</v>
      </c>
      <c r="BA59" s="49">
        <f t="shared" ref="BA59:BA84" si="231">IF(AZ59=0,0,INT(AZ59)+IF(MOD(AZ59,1)&lt;0.5,0.5,1))</f>
        <v>0</v>
      </c>
      <c r="BB59" s="42">
        <f>SUM(SUMIFS(
'BLC Subcont'!$AE:$AE,
'BLC Subcont'!$I:$I,BD$10,
'BLC Subcont'!$U:$U,$A59,
'BLC Subcont'!$AA:$AA,$B59,
'BLC Subcont'!$ID:$ID,"IN HOUSE (MANUAL)"
))</f>
        <v>0</v>
      </c>
      <c r="BC59" s="48">
        <f>SUM(SUMIFS(
'BLC Subcont'!$AQ:$AQ,
'BLC Subcont'!$I:$I,BD$10,
'BLC Subcont'!$U:$U,$A59,
'BLC Subcont'!$AA:$AA,$B59,
'BLC Subcont'!$ID:$ID,"IN HOUSE (MANUAL)"
))</f>
        <v>0</v>
      </c>
      <c r="BD59" s="50">
        <f t="shared" si="74"/>
        <v>0</v>
      </c>
      <c r="BE59" s="50">
        <f t="shared" ref="BE59:BE84" si="232">IF(BD59=0,0,INT(BD59)+IF(MOD(BD59,1)&lt;0.5,0.5,1))</f>
        <v>0</v>
      </c>
      <c r="BI59" s="42">
        <f t="shared" si="125"/>
        <v>0</v>
      </c>
      <c r="BJ59" s="249">
        <f t="shared" si="126"/>
        <v>0</v>
      </c>
      <c r="BK59" s="50">
        <f t="shared" si="206"/>
        <v>0</v>
      </c>
      <c r="BL59" s="49">
        <f t="shared" ref="BL59:BL84" si="233">IF(BK59=0,0,INT(BK59)+IF(MOD(BK59,1)&lt;0.5,0.5,1))</f>
        <v>0</v>
      </c>
      <c r="BM59" s="42">
        <f t="shared" si="78"/>
        <v>0</v>
      </c>
      <c r="BN59" s="249">
        <f t="shared" si="79"/>
        <v>0</v>
      </c>
      <c r="BO59" s="50">
        <f t="shared" si="207"/>
        <v>0</v>
      </c>
      <c r="BP59" s="50">
        <f t="shared" ref="BP59:BP84" si="234">IF(BO59=0,0,INT(BO59)+IF(MOD(BO59,1)&lt;0.5,0.5,1))</f>
        <v>0</v>
      </c>
      <c r="BQ59" s="42"/>
      <c r="BR59" s="48"/>
      <c r="BS59" s="50"/>
      <c r="BT59" s="50">
        <f t="shared" ref="BT59:BT84" si="235">IF(BS59=0,0,INT(BS59)+IF(MOD(BS59,1)&lt;0.5,0.5,1))</f>
        <v>0</v>
      </c>
      <c r="BU59" s="47"/>
      <c r="BV59" s="48"/>
      <c r="BW59" s="50"/>
      <c r="BX59" s="50">
        <f t="shared" ref="BX59:BX84" si="236">IF(BW59=0,0,INT(BW59)+IF(MOD(BW59,1)&lt;0.5,0.5,1))</f>
        <v>0</v>
      </c>
      <c r="BY59" s="47"/>
      <c r="BZ59" s="249"/>
      <c r="CA59" s="50"/>
      <c r="CB59" s="50">
        <f t="shared" ref="CB59:CB84" si="237">IF(CA59=0,0,INT(CA59)+IF(MOD(CA59,1)&lt;0.5,0.5,1))</f>
        <v>0</v>
      </c>
      <c r="CC59" s="47"/>
      <c r="CD59" s="249"/>
      <c r="CE59" s="50"/>
      <c r="CF59" s="50">
        <f t="shared" ref="CF59:CF84" si="238">IF(CE59=0,0,INT(CE59)+IF(MOD(CE59,1)&lt;0.5,0.5,1))</f>
        <v>0</v>
      </c>
      <c r="CG59" s="47"/>
      <c r="CH59" s="249"/>
      <c r="CI59" s="50"/>
      <c r="CJ59" s="50">
        <f t="shared" ref="CJ59:CJ84" si="239">IF(CI59=0,0,INT(CI59)+IF(MOD(CI59,1)&lt;0.5,0.5,1))</f>
        <v>0</v>
      </c>
      <c r="CK59" s="47"/>
      <c r="CL59" s="249"/>
      <c r="CM59" s="50"/>
      <c r="CN59" s="50">
        <f t="shared" ref="CN59:CN84" si="240">IF(CM59=0,0,INT(CM59)+IF(MOD(CM59,1)&lt;0.5,0.5,1))</f>
        <v>0</v>
      </c>
      <c r="CO59" s="47"/>
      <c r="CP59" s="249"/>
      <c r="CQ59" s="50"/>
      <c r="CR59" s="50">
        <f t="shared" ref="CR59:CR84" si="241">IF(CQ59=0,0,INT(CQ59)+IF(MOD(CQ59,1)&lt;0.5,0.5,1))</f>
        <v>0</v>
      </c>
      <c r="CS59" s="47"/>
      <c r="CT59" s="249"/>
      <c r="CU59" s="50"/>
      <c r="CV59" s="50">
        <f t="shared" ref="CV59:CV84" si="242">IF(CU59=0,0,INT(CU59)+IF(MOD(CU59,1)&lt;0.5,0.5,1))</f>
        <v>0</v>
      </c>
      <c r="CW59" s="47"/>
      <c r="CX59" s="249"/>
      <c r="CY59" s="50"/>
      <c r="CZ59" s="50">
        <f t="shared" ref="CZ59:CZ84" si="243">IF(CY59=0,0,INT(CY59)+IF(MOD(CY59,1)&lt;0.5,0.5,1))</f>
        <v>0</v>
      </c>
      <c r="DA59" s="47"/>
      <c r="DB59" s="249"/>
      <c r="DC59" s="50"/>
      <c r="DD59" s="50">
        <f t="shared" ref="DD59:DD84" si="244">IF(DC59=0,0,INT(DC59)+IF(MOD(DC59,1)&lt;0.5,0.5,1))</f>
        <v>0</v>
      </c>
      <c r="DE59" s="47"/>
      <c r="DF59" s="249"/>
      <c r="DG59" s="50"/>
      <c r="DH59" s="50">
        <f t="shared" ref="DH59:DH84" si="245">IF(DG59=0,0,INT(DG59)+IF(MOD(DG59,1)&lt;0.5,0.5,1))</f>
        <v>0</v>
      </c>
      <c r="DI59" s="47"/>
      <c r="DJ59" s="249"/>
      <c r="DK59" s="50"/>
      <c r="DL59" s="50">
        <f t="shared" ref="DL59:DL84" si="246">IF(DK59=0,0,INT(DK59)+IF(MOD(DK59,1)&lt;0.5,0.5,1))</f>
        <v>0</v>
      </c>
      <c r="DM59" s="47"/>
      <c r="DN59" s="249"/>
      <c r="DO59" s="50"/>
      <c r="DP59" s="50">
        <f t="shared" ref="DP59:DP84" si="247">IF(DO59=0,0,INT(DO59)+IF(MOD(DO59,1)&lt;0.5,0.5,1))</f>
        <v>0</v>
      </c>
      <c r="DQ59" s="47"/>
      <c r="DR59" s="249"/>
      <c r="DS59" s="50"/>
      <c r="DT59" s="50">
        <f t="shared" ref="DT59:DT84" si="248">IF(DS59=0,0,INT(DS59)+IF(MOD(DS59,1)&lt;0.5,0.5,1))</f>
        <v>0</v>
      </c>
      <c r="DU59" s="47"/>
      <c r="DV59" s="249"/>
      <c r="DW59" s="50"/>
      <c r="DX59" s="50">
        <f t="shared" ref="DX59:DX84" si="249">IF(DW59=0,0,INT(DW59)+IF(MOD(DW59,1)&lt;0.5,0.5,1))</f>
        <v>0</v>
      </c>
      <c r="DY59" s="47"/>
      <c r="DZ59" s="249"/>
      <c r="EA59" s="50"/>
      <c r="EB59" s="50">
        <f t="shared" ref="EB59:EB84" si="250">IF(EA59=0,0,INT(EA59)+IF(MOD(EA59,1)&lt;0.5,0.5,1))</f>
        <v>0</v>
      </c>
      <c r="EC59" s="47"/>
      <c r="ED59" s="249"/>
      <c r="EE59" s="50"/>
      <c r="EF59" s="50">
        <f t="shared" ref="EF59:EF84" si="251">IF(EE59=0,0,INT(EE59)+IF(MOD(EE59,1)&lt;0.5,0.5,1))</f>
        <v>0</v>
      </c>
      <c r="EG59" s="47"/>
      <c r="EH59" s="249"/>
      <c r="EI59" s="50"/>
      <c r="EJ59" s="50">
        <f t="shared" ref="EJ59:EJ84" si="252">IF(EI59=0,0,INT(EI59)+IF(MOD(EI59,1)&lt;0.5,0.5,1))</f>
        <v>0</v>
      </c>
      <c r="EK59" s="47"/>
      <c r="EL59" s="249"/>
      <c r="EM59" s="50"/>
      <c r="EN59" s="50">
        <f t="shared" ref="EN59:EN84" si="253">IF(EM59=0,0,INT(EM59)+IF(MOD(EM59,1)&lt;0.5,0.5,1))</f>
        <v>0</v>
      </c>
      <c r="EO59" s="47"/>
      <c r="EP59" s="249"/>
      <c r="EQ59" s="50"/>
      <c r="ER59" s="50">
        <f t="shared" ref="ER59:ER84" si="254">IF(EQ59=0,0,INT(EQ59)+IF(MOD(EQ59,1)&lt;0.5,0.5,1))</f>
        <v>0</v>
      </c>
      <c r="ES59" s="47"/>
      <c r="ET59" s="249"/>
      <c r="EU59" s="50"/>
      <c r="EV59" s="50">
        <f t="shared" ref="EV59:EV84" si="255">IF(EU59=0,0,INT(EU59)+IF(MOD(EU59,1)&lt;0.5,0.5,1))</f>
        <v>0</v>
      </c>
    </row>
    <row r="60" spans="1:152" ht="20.149999999999999" customHeight="1" x14ac:dyDescent="0.35">
      <c r="A60" s="38">
        <v>880</v>
      </c>
      <c r="B60" s="39" t="s">
        <v>40</v>
      </c>
      <c r="C60" s="39" t="s">
        <v>27</v>
      </c>
      <c r="D60" s="39">
        <v>143</v>
      </c>
      <c r="E60" s="39">
        <v>5.7</v>
      </c>
      <c r="F60" s="39">
        <v>7</v>
      </c>
      <c r="G60" s="39">
        <v>3</v>
      </c>
      <c r="H60" s="40">
        <f t="shared" si="51"/>
        <v>17117.099999999999</v>
      </c>
      <c r="I60" s="41">
        <f t="shared" si="52"/>
        <v>3002.9999999999995</v>
      </c>
      <c r="J60" s="42">
        <f>SUM(SUMIFS(
'BLC Subcont'!$AE:$AE,
'BLC Subcont'!$I:$I,L$10,
'BLC Subcont'!$U:$U,$A60,
'BLC Subcont'!$T:$T,"&lt;&gt;I880R9KF",
'BLC Subcont'!$AA:$AA,$B60
))</f>
        <v>2790</v>
      </c>
      <c r="K60" s="43">
        <f>SUM(SUMIFS(
'BLC Subcont'!$BF:$BF,
'BLC Subcont'!$I:$I,L$10,
'BLC Subcont'!$U:$U,$A60,
'BLC Subcont'!$T:$T,"&lt;&gt;I880R9KF",
'BLC Subcont'!$AA:$AA,$B60
))</f>
        <v>0</v>
      </c>
      <c r="L60" s="50">
        <f t="shared" si="53"/>
        <v>0</v>
      </c>
      <c r="M60" s="42">
        <f>SUM(SUMIFS(
'BLC Subcont'!$AE:$AE,
'BLC Subcont'!$I:$I,O$10,
'BLC Subcont'!$U:$U,$A60,
'BLC Subcont'!$T:$T,"&lt;&gt;I880R9KF",
'BLC Subcont'!$AA:$AA,$B60
))</f>
        <v>3846</v>
      </c>
      <c r="N60" s="43">
        <f>SUM(SUMIFS(
'BLC Subcont'!$BF:$BF,
'BLC Subcont'!$I:$I,O$10,
'BLC Subcont'!$U:$U,$A60,
'BLC Subcont'!$T:$T,"&lt;&gt;I880R9KF",
'BLC Subcont'!$AA:$AA,$B60
))</f>
        <v>0</v>
      </c>
      <c r="O60" s="50">
        <f t="shared" si="54"/>
        <v>0</v>
      </c>
      <c r="P60" s="42">
        <f>SUM(SUMIFS(
'BLC Subcont'!$AE:$AE,
'BLC Subcont'!$I:$I,R$10,
'BLC Subcont'!$U:$U,$A60,
'BLC Subcont'!$T:$T,"&lt;&gt;I880R9KF",
'BLC Subcont'!$AA:$AA,$B60
))</f>
        <v>0</v>
      </c>
      <c r="Q60" s="43">
        <f>SUM(SUMIFS(
'BLC Subcont'!$BF:$BF,
'BLC Subcont'!$I:$I,R$10,
'BLC Subcont'!$U:$U,$A60,
'BLC Subcont'!$T:$T,"&lt;&gt;I880R9KF",
'BLC Subcont'!$AA:$AA,$B60
))</f>
        <v>0</v>
      </c>
      <c r="R60" s="50">
        <f t="shared" si="55"/>
        <v>0</v>
      </c>
      <c r="S60" s="42">
        <f>SUM(SUMIFS(
'BLC Subcont'!$AE:$AE,
'BLC Subcont'!$I:$I,U$10,
'BLC Subcont'!$U:$U,$A60,
'BLC Subcont'!$T:$T,"&lt;&gt;I880R9KF",
'BLC Subcont'!$AA:$AA,$B60
))</f>
        <v>1998</v>
      </c>
      <c r="T60" s="43">
        <f>SUM(SUMIFS(
'BLC Subcont'!$BF:$BF,
'BLC Subcont'!$I:$I,U$10,
'BLC Subcont'!$U:$U,$A60,
'BLC Subcont'!$T:$T,"&lt;&gt;I880R9KF",
'BLC Subcont'!$AA:$AA,$B60
))</f>
        <v>1080</v>
      </c>
      <c r="U60" s="50">
        <f t="shared" si="56"/>
        <v>6.3094799936905199E-2</v>
      </c>
      <c r="V60" s="47">
        <f t="shared" si="124"/>
        <v>8634</v>
      </c>
      <c r="W60" s="51">
        <f t="shared" si="57"/>
        <v>1080</v>
      </c>
      <c r="X60" s="52">
        <f t="shared" si="58"/>
        <v>6.3094799936905199E-2</v>
      </c>
      <c r="Y60" s="52">
        <f t="shared" si="224"/>
        <v>0.5</v>
      </c>
      <c r="Z60" s="47">
        <f>SUM(SUMIFS(
'BLC Subcont'!$AE:$AE,
'BLC Subcont'!$I:$I,AB$10,
'BLC Subcont'!$U:$U,$A60,
'BLC Subcont'!$T:$T,"&lt;&gt;I880R9KF",
'BLC Subcont'!$AA:$AA,$B60
))</f>
        <v>1200</v>
      </c>
      <c r="AA60" s="249">
        <f>SUM(SUMIFS(
'BLC Subcont'!$BF:$BF,
'BLC Subcont'!$I:$I,AB$10,
'BLC Subcont'!$U:$U,$A60,
'BLC Subcont'!$T:$T,"&lt;&gt;I880R9KF",
'BLC Subcont'!$AA:$AA,$B60
))</f>
        <v>0</v>
      </c>
      <c r="AB60" s="49">
        <f t="shared" si="60"/>
        <v>0</v>
      </c>
      <c r="AC60" s="49">
        <f t="shared" si="225"/>
        <v>0</v>
      </c>
      <c r="AD60" s="42">
        <f>SUM(SUMIFS(
'BLC Subcont'!$AE:$AE,
'BLC Subcont'!$I:$I,AF$10,
'BLC Subcont'!$U:$U,$A60,
'BLC Subcont'!$T:$T,"&lt;&gt;I880R9KF",
'BLC Subcont'!$AA:$AA,$B60
))</f>
        <v>372</v>
      </c>
      <c r="AE60" s="249">
        <f>SUM(SUMIFS(
'BLC Subcont'!$BF:$BF,
'BLC Subcont'!$I:$I,AF$10,
'BLC Subcont'!$U:$U,$A60,
'BLC Subcont'!$T:$T,"&lt;&gt;I880R9KF",
'BLC Subcont'!$AA:$AA,$B60
))</f>
        <v>372</v>
      </c>
      <c r="AF60" s="50">
        <f t="shared" si="62"/>
        <v>2.173265331160068E-2</v>
      </c>
      <c r="AG60" s="49">
        <f t="shared" si="226"/>
        <v>0.5</v>
      </c>
      <c r="AH60" s="42">
        <f>SUM(SUMIFS(
'BLC Subcont'!$AE:$AE,
'BLC Subcont'!$I:$I,AJ$10,
'BLC Subcont'!$U:$U,$A60,
'BLC Subcont'!$T:$T,"&lt;&gt;I880R9KF",
'BLC Subcont'!$AA:$AA,$B60
))</f>
        <v>1344</v>
      </c>
      <c r="AI60" s="249">
        <f>SUM(SUMIFS(
'BLC Subcont'!$BF:$BF,
'BLC Subcont'!$I:$I,AJ$10,
'BLC Subcont'!$U:$U,$A60,
'BLC Subcont'!$T:$T,"&lt;&gt;I880R9KF",
'BLC Subcont'!$AA:$AA,$B60
))</f>
        <v>1344</v>
      </c>
      <c r="AJ60" s="50">
        <f t="shared" si="64"/>
        <v>7.8517973254815368E-2</v>
      </c>
      <c r="AK60" s="49">
        <f t="shared" si="227"/>
        <v>0.5</v>
      </c>
      <c r="AL60" s="42">
        <f>SUM(SUMIFS(
'BLC Subcont'!$AE:$AE,
'BLC Subcont'!$I:$I,AN$10,
'BLC Subcont'!$U:$U,$A60,
'BLC Subcont'!$T:$T,"&lt;&gt;I880R9KF",
'BLC Subcont'!$AA:$AA,$B60
))</f>
        <v>0</v>
      </c>
      <c r="AM60" s="249">
        <f>SUM(SUMIFS(
'BLC Subcont'!$BF:$BF,
'BLC Subcont'!$I:$I,AN$10,
'BLC Subcont'!$U:$U,$A60,
'BLC Subcont'!$T:$T,"&lt;&gt;I880R9KF",
'BLC Subcont'!$AA:$AA,$B60
))</f>
        <v>0</v>
      </c>
      <c r="AN60" s="50">
        <f t="shared" si="66"/>
        <v>0</v>
      </c>
      <c r="AO60" s="49">
        <f t="shared" si="228"/>
        <v>0</v>
      </c>
      <c r="AP60" s="42">
        <f>SUM(SUMIFS(
'BLC Subcont'!$AE:$AE,
'BLC Subcont'!$I:$I,AR$10,
'BLC Subcont'!$U:$U,$A60,
'BLC Subcont'!$T:$T,"&lt;&gt;I880R9KF",
'BLC Subcont'!$AA:$AA,$B60
))</f>
        <v>0</v>
      </c>
      <c r="AQ60" s="249">
        <f>SUM(SUMIFS(
'BLC Subcont'!$BF:$BF,
'BLC Subcont'!$I:$I,AR$10,
'BLC Subcont'!$U:$U,$A60,
'BLC Subcont'!$T:$T,"&lt;&gt;I880R9KF",
'BLC Subcont'!$AA:$AA,$B60
))</f>
        <v>0</v>
      </c>
      <c r="AR60" s="50">
        <f t="shared" si="68"/>
        <v>0</v>
      </c>
      <c r="AS60" s="49">
        <f t="shared" si="229"/>
        <v>0</v>
      </c>
      <c r="AT60" s="42">
        <f>SUM(SUMIFS(
'BLC Subcont'!$AE:$AE,
'BLC Subcont'!$I:$I,AV$10,
'BLC Subcont'!$U:$U,$A60,
'BLC Subcont'!$T:$T,"&lt;&gt;I880R9KF",
'BLC Subcont'!$AA:$AA,$B60
))</f>
        <v>0</v>
      </c>
      <c r="AU60" s="249">
        <f>SUM(SUMIFS(
'BLC Subcont'!$BF:$BF,
'BLC Subcont'!$I:$I,AV$10,
'BLC Subcont'!$U:$U,$A60,
'BLC Subcont'!$T:$T,"&lt;&gt;I880R9KF",
'BLC Subcont'!$AA:$AA,$B60
))</f>
        <v>0</v>
      </c>
      <c r="AV60" s="50">
        <f t="shared" si="70"/>
        <v>0</v>
      </c>
      <c r="AW60" s="49">
        <f t="shared" si="230"/>
        <v>0</v>
      </c>
      <c r="AX60" s="42">
        <f>SUM(SUMIFS(
'BLC Subcont'!$AE:$AE,
'BLC Subcont'!$I:$I,AZ$10,
'BLC Subcont'!$U:$U,$A60,
'BLC Subcont'!$T:$T,"&lt;&gt;I880R9KF",
'BLC Subcont'!$AA:$AA,$B60
))</f>
        <v>0</v>
      </c>
      <c r="AY60" s="48">
        <f>SUM(SUMIFS(
'BLC Subcont'!$BF:$BF,
'BLC Subcont'!$I:$I,AZ$10,
'BLC Subcont'!$U:$U,$A60,
'BLC Subcont'!$T:$T,"&lt;&gt;I880R9KF",
'BLC Subcont'!$AA:$AA,$B60
))</f>
        <v>0</v>
      </c>
      <c r="AZ60" s="50">
        <f t="shared" si="72"/>
        <v>0</v>
      </c>
      <c r="BA60" s="49">
        <f t="shared" si="231"/>
        <v>0</v>
      </c>
      <c r="BB60" s="42">
        <f>SUM(SUMIFS(
'BLC Subcont'!$AE:$AE,
'BLC Subcont'!$I:$I,BD$10,
'BLC Subcont'!$U:$U,$A60,
'BLC Subcont'!$T:$T,"&lt;&gt;I880R9KF",
'BLC Subcont'!$AA:$AA,$B60
))</f>
        <v>0</v>
      </c>
      <c r="BC60" s="48">
        <f>SUM(SUMIFS(
'BLC Subcont'!$BF:$BF,
'BLC Subcont'!$I:$I,BD$10,
'BLC Subcont'!$U:$U,$A60,
'BLC Subcont'!$T:$T,"&lt;&gt;I880R9KF",
'BLC Subcont'!$AA:$AA,$B60
))</f>
        <v>0</v>
      </c>
      <c r="BD60" s="50">
        <f t="shared" si="74"/>
        <v>0</v>
      </c>
      <c r="BE60" s="50">
        <f t="shared" si="232"/>
        <v>0</v>
      </c>
      <c r="BI60" s="42">
        <f t="shared" si="125"/>
        <v>3006</v>
      </c>
      <c r="BJ60" s="249">
        <f t="shared" si="126"/>
        <v>3006</v>
      </c>
      <c r="BK60" s="50">
        <f t="shared" si="206"/>
        <v>0.17561385982438615</v>
      </c>
      <c r="BL60" s="49">
        <f t="shared" si="233"/>
        <v>0.5</v>
      </c>
      <c r="BM60" s="42">
        <f t="shared" si="78"/>
        <v>0</v>
      </c>
      <c r="BN60" s="249">
        <f t="shared" si="79"/>
        <v>0</v>
      </c>
      <c r="BO60" s="50">
        <f t="shared" si="207"/>
        <v>0</v>
      </c>
      <c r="BP60" s="50">
        <f t="shared" si="234"/>
        <v>0</v>
      </c>
      <c r="BQ60" s="42">
        <f>SUMIFS(RCCP!$HX$8:$HX$136,
RCCP!$A$8:$A$136,$A60,
RCCP!$C$8:$C$136,$B60
)+
(SUMIFS(RCCP!$IC$8:$IC$136,
RCCP!$A$8:$A$136,$A60,
RCCP!$C$8:$C$136,$B60)/4)</f>
        <v>3006</v>
      </c>
      <c r="BR60" s="48">
        <f>SUMIFS(RCCP!$HX$8:$HX$136,
RCCP!$A$8:$A$136,$A60,
RCCP!$C$8:$C$136,$B60
)+
(SUMIFS(RCCP!$IC$8:$IC$136,
RCCP!$A$8:$A$136,$A60,
RCCP!$C$8:$C$136,$B60)/4)</f>
        <v>3006</v>
      </c>
      <c r="BS60" s="50">
        <f t="shared" ref="BS60:BS84" si="256">IFERROR(BR60/($I60*BS$11),0)</f>
        <v>0.17561385982438615</v>
      </c>
      <c r="BT60" s="50">
        <f t="shared" si="235"/>
        <v>0.5</v>
      </c>
      <c r="BU60" s="47">
        <f>SUMIFS(RCCP!$HY$8:$HY$136,
RCCP!$A$8:$A$136,$A60,
RCCP!$C$8:$C$136,$B60
)+
(SUMIFS(RCCP!$IC$8:$IC$136,
RCCP!$A$8:$A$136,$A60,
RCCP!$C$8:$C$136,$B60)/4)</f>
        <v>0</v>
      </c>
      <c r="BV60" s="48">
        <f>SUMIFS(RCCP!$HY$8:$HY$136,
RCCP!$A$8:$A$136,$A60,
RCCP!$C$8:$C$136,$B60
)+
(SUMIFS(RCCP!$IC$8:$IC$136,
RCCP!$A$8:$A$136,$A60,
RCCP!$C$8:$C$136,$B60)/4)</f>
        <v>0</v>
      </c>
      <c r="BW60" s="50">
        <f t="shared" si="147"/>
        <v>0</v>
      </c>
      <c r="BX60" s="50">
        <f t="shared" si="236"/>
        <v>0</v>
      </c>
      <c r="BY60" s="47">
        <f>SUMIFS(RCCP!$HZ$8:$HZ$136,
RCCP!$A$8:$A$136,$A60,
RCCP!$C$8:$C$136,$B60
)+
(SUMIFS(RCCP!$IC$8:$IC$136,
RCCP!$A$8:$A$136,$A60,
RCCP!$C$8:$C$136,$B60)/4)</f>
        <v>2118</v>
      </c>
      <c r="BZ60" s="249">
        <f>SUMIFS(RCCP!$HZ$8:$HZ$136,
RCCP!$A$8:$A$136,$A60,
RCCP!$C$8:$C$136,$B60
)+
(SUMIFS(RCCP!$IC$8:$IC$136,
RCCP!$A$8:$A$136,$A60,
RCCP!$C$8:$C$136,$B60)/4)</f>
        <v>2118</v>
      </c>
      <c r="CA60" s="50">
        <f t="shared" si="148"/>
        <v>0.12373591320959743</v>
      </c>
      <c r="CB60" s="50">
        <f t="shared" si="237"/>
        <v>0.5</v>
      </c>
      <c r="CC60" s="47">
        <f>SUMIFS(RCCP!$IA$8:$IA$136,
RCCP!$A$8:$A$136,$A60,
RCCP!$C$8:$C$136,$B60
)+
(SUMIFS(RCCP!$IC$8:$IC$136,
RCCP!$A$8:$A$136,$A60,
RCCP!$C$8:$C$136,$B60)/4)</f>
        <v>0</v>
      </c>
      <c r="CD60" s="249">
        <f>SUMIFS(RCCP!$IA$8:$IA$136,
RCCP!$A$8:$A$136,$A60,
RCCP!$C$8:$C$136,$B60
)+
(SUMIFS(RCCP!$IC$8:$IC$136,
RCCP!$A$8:$A$136,$A60,
RCCP!$C$8:$C$136,$B60)/4)</f>
        <v>0</v>
      </c>
      <c r="CE60" s="50">
        <f t="shared" si="149"/>
        <v>0</v>
      </c>
      <c r="CF60" s="50">
        <f t="shared" si="238"/>
        <v>0</v>
      </c>
      <c r="CG60" s="47">
        <f>SUMIFS(RCCP!$IF$8:$IF$136,
RCCP!$A$8:$A$136,$A60,
RCCP!$C$8:$C$136,$B60
)+
(SUMIFS(RCCP!$IK$8:$IK$136,
RCCP!$A$8:$A$136,$A60,
RCCP!$C$8:$C$136,$B60)/4)</f>
        <v>1696.5</v>
      </c>
      <c r="CH60" s="249">
        <f>SUMIFS(RCCP!$IF$8:$IF$136,
RCCP!$A$8:$A$136,$A60,
RCCP!$C$8:$C$136,$B60
)+
(SUMIFS(RCCP!$IK$8:$IK$136,
RCCP!$A$8:$A$136,$A60,
RCCP!$C$8:$C$136,$B60)/4)</f>
        <v>1696.5</v>
      </c>
      <c r="CI60" s="50">
        <f t="shared" si="150"/>
        <v>9.9111414900888595E-2</v>
      </c>
      <c r="CJ60" s="50">
        <f t="shared" si="239"/>
        <v>0.5</v>
      </c>
      <c r="CK60" s="47">
        <f>SUMIFS(RCCP!$IG$8:$IG$136,
RCCP!$A$8:$A$136,$A60,
RCCP!$C$8:$C$136,$B60
)+
(SUMIFS(RCCP!$IK$8:$IK$136,
RCCP!$A$8:$A$136,$A60,
RCCP!$C$8:$C$136,$B60)/4)</f>
        <v>2698.5</v>
      </c>
      <c r="CL60" s="249">
        <f>SUMIFS(RCCP!$IG$8:$IG$136,
RCCP!$A$8:$A$136,$A60,
RCCP!$C$8:$C$136,$B60
)+
(SUMIFS(RCCP!$IK$8:$IK$136,
RCCP!$A$8:$A$136,$A60,
RCCP!$C$8:$C$136,$B60)/4)</f>
        <v>2698.5</v>
      </c>
      <c r="CM60" s="50">
        <f t="shared" si="151"/>
        <v>0.15764936817568398</v>
      </c>
      <c r="CN60" s="50">
        <f t="shared" si="240"/>
        <v>0.5</v>
      </c>
      <c r="CO60" s="47">
        <f>SUMIFS(RCCP!$IH$8:$IH$136,
RCCP!$A$8:$A$136,$A60,
RCCP!$C$8:$C$136,$B60
)+
(SUMIFS(RCCP!$IK$8:$IK$136,
RCCP!$A$8:$A$136,$A60,
RCCP!$C$8:$C$136,$B60)/4)</f>
        <v>1498.5</v>
      </c>
      <c r="CP60" s="249">
        <f>SUMIFS(RCCP!$IH$8:$IH$136,
RCCP!$A$8:$A$136,$A60,
RCCP!$C$8:$C$136,$B60
)+
(SUMIFS(RCCP!$IK$8:$IK$136,
RCCP!$A$8:$A$136,$A60,
RCCP!$C$8:$C$136,$B60)/4)</f>
        <v>1498.5</v>
      </c>
      <c r="CQ60" s="50">
        <f t="shared" si="152"/>
        <v>8.7544034912455979E-2</v>
      </c>
      <c r="CR60" s="50">
        <f t="shared" si="241"/>
        <v>0.5</v>
      </c>
      <c r="CS60" s="47">
        <f>SUMIFS(RCCP!$II$8:$II$136,
RCCP!$A$8:$A$136,$A60,
RCCP!$C$8:$C$136,$B60
)+
(SUMIFS(RCCP!$IK$8:$IK$136,
RCCP!$A$8:$A$136,$A60,
RCCP!$C$8:$C$136,$B60)/4)</f>
        <v>1498.5</v>
      </c>
      <c r="CT60" s="249">
        <f>SUMIFS(RCCP!$II$8:$II$136,
RCCP!$A$8:$A$136,$A60,
RCCP!$C$8:$C$136,$B60
)+
(SUMIFS(RCCP!$IK$8:$IK$136,
RCCP!$A$8:$A$136,$A60,
RCCP!$C$8:$C$136,$B60)/4)</f>
        <v>1498.5</v>
      </c>
      <c r="CU60" s="50">
        <f t="shared" si="153"/>
        <v>0.10617042531936149</v>
      </c>
      <c r="CV60" s="50">
        <f t="shared" si="242"/>
        <v>0.5</v>
      </c>
      <c r="CW60" s="47">
        <f>SUMIFS(RCCP!$IN$8:$IN$136,
RCCP!$A$8:$A$136,$A60,
RCCP!$C$8:$C$136,$B60
)+
(SUMIFS(RCCP!$IT$8:$IT$136,
RCCP!$A$8:$A$136,$A60,
RCCP!$C$8:$C$136,$B60)/5)</f>
        <v>0</v>
      </c>
      <c r="CX60" s="249">
        <f>SUMIFS(RCCP!$IN$8:$IN$136,
RCCP!$A$8:$A$136,$A60,
RCCP!$C$8:$C$136,$B60
)+
(SUMIFS(RCCP!$IT$8:$IT$136,
RCCP!$A$8:$A$136,$A60,
RCCP!$C$8:$C$136,$B60)/5)</f>
        <v>0</v>
      </c>
      <c r="CY60" s="50">
        <f t="shared" si="154"/>
        <v>0</v>
      </c>
      <c r="CZ60" s="50">
        <f t="shared" si="243"/>
        <v>0</v>
      </c>
      <c r="DA60" s="47">
        <f>SUMIFS(RCCP!$IO$8:$IO$136,
RCCP!$A$8:$A$136,$A60,
RCCP!$C$8:$C$136,$B60
)+
(SUMIFS(RCCP!$IT$8:$IT$136,
RCCP!$A$8:$A$136,$A60,
RCCP!$C$8:$C$136,$B60)/5)</f>
        <v>0</v>
      </c>
      <c r="DB60" s="249">
        <f>SUMIFS(RCCP!$IO$8:$IO$136,
RCCP!$A$8:$A$136,$A60,
RCCP!$C$8:$C$136,$B60
)+
(SUMIFS(RCCP!$IT$8:$IT$136,
RCCP!$A$8:$A$136,$A60,
RCCP!$C$8:$C$136,$B60)/5)</f>
        <v>0</v>
      </c>
      <c r="DC60" s="50">
        <f t="shared" si="155"/>
        <v>0</v>
      </c>
      <c r="DD60" s="50">
        <f t="shared" si="244"/>
        <v>0</v>
      </c>
      <c r="DE60" s="47">
        <f>SUMIFS(RCCP!$IP$8:$IP$136,
RCCP!$A$8:$A$136,$A60,
RCCP!$C$8:$C$136,$B60
)+
(SUMIFS(RCCP!$IT$8:$IT$136,
RCCP!$A$8:$A$136,$A60,
RCCP!$C$8:$C$136,$B60)/5)</f>
        <v>0</v>
      </c>
      <c r="DF60" s="249">
        <f>SUMIFS(RCCP!$IP$8:$IP$136,
RCCP!$A$8:$A$136,$A60,
RCCP!$C$8:$C$136,$B60
)+
(SUMIFS(RCCP!$IT$8:$IT$136,
RCCP!$A$8:$A$136,$A60,
RCCP!$C$8:$C$136,$B60)/5)</f>
        <v>0</v>
      </c>
      <c r="DG60" s="50">
        <f t="shared" si="156"/>
        <v>0</v>
      </c>
      <c r="DH60" s="50">
        <f t="shared" si="245"/>
        <v>0</v>
      </c>
      <c r="DI60" s="47">
        <f>SUMIFS(RCCP!$IQ$8:$IQ$136,
RCCP!$A$8:$A$136,$A60,
RCCP!$C$8:$C$136,$B60
)+
(SUMIFS(RCCP!$IT$8:$IT$136,
RCCP!$A$8:$A$136,$A60,
RCCP!$C$8:$C$136,$B60)/5)</f>
        <v>0</v>
      </c>
      <c r="DJ60" s="249">
        <f>SUMIFS(RCCP!$IQ$8:$IQ$136,
RCCP!$A$8:$A$136,$A60,
RCCP!$C$8:$C$136,$B60
)+
(SUMIFS(RCCP!$IT$8:$IT$136,
RCCP!$A$8:$A$136,$A60,
RCCP!$C$8:$C$136,$B60)/5)</f>
        <v>0</v>
      </c>
      <c r="DK60" s="50">
        <f t="shared" si="157"/>
        <v>0</v>
      </c>
      <c r="DL60" s="50">
        <f t="shared" si="246"/>
        <v>0</v>
      </c>
      <c r="DM60" s="47">
        <f>SUMIFS(RCCP!$IR$8:$IR$136,
RCCP!$A$8:$A$136,$A60,
RCCP!$C$8:$C$136,$B60
)+
(SUMIFS(RCCP!$IT$8:$IT$136,
RCCP!$A$8:$A$136,$A60,
RCCP!$C$8:$C$136,$B60)/5)</f>
        <v>0</v>
      </c>
      <c r="DN60" s="249">
        <f>SUMIFS(RCCP!$IR$8:$IR$136,
RCCP!$A$8:$A$136,$A60,
RCCP!$C$8:$C$136,$B60
)+
(SUMIFS(RCCP!$IT$8:$IT$136,
RCCP!$A$8:$A$136,$A60,
RCCP!$C$8:$C$136,$B60)/5)</f>
        <v>0</v>
      </c>
      <c r="DO60" s="50">
        <f t="shared" si="158"/>
        <v>0</v>
      </c>
      <c r="DP60" s="50">
        <f t="shared" si="247"/>
        <v>0</v>
      </c>
      <c r="DQ60" s="47">
        <f>SUMIFS(RCCP!$IW$8:$IW$136,
RCCP!$A$8:$A$136,$A60,
RCCP!$C$8:$C$136,$B60
)+
(SUMIFS(RCCP!$JB$8:$JB$136,
RCCP!$A$8:$A$136,$A60,
RCCP!$C$8:$C$136,$B60)/4)</f>
        <v>91.5</v>
      </c>
      <c r="DR60" s="249">
        <f>SUMIFS(RCCP!$IW$8:$IW$136,
RCCP!$A$8:$A$136,$A60,
RCCP!$C$8:$C$136,$B60
)+
(SUMIFS(RCCP!$JB$8:$JB$136,
RCCP!$A$8:$A$136,$A60,
RCCP!$C$8:$C$136,$B60)/4)</f>
        <v>91.5</v>
      </c>
      <c r="DS60" s="50">
        <f t="shared" ref="DS60:DS84" si="257">IFERROR(DR60/($I60*DS$11),0)</f>
        <v>6.4828788233043562E-3</v>
      </c>
      <c r="DT60" s="50">
        <f t="shared" si="248"/>
        <v>0.5</v>
      </c>
      <c r="DU60" s="47">
        <f>SUMIFS(RCCP!$IX$8:$IX$136,
RCCP!$A$8:$A$136,$A60,
RCCP!$C$8:$C$136,$B60
)+
(SUMIFS(RCCP!$JB$8:$JB$136,
RCCP!$A$8:$A$136,$A60,
RCCP!$C$8:$C$136,$B60)/4)</f>
        <v>91.5</v>
      </c>
      <c r="DV60" s="249">
        <f>SUMIFS(RCCP!$IX$8:$IX$136,
RCCP!$A$8:$A$136,$A60,
RCCP!$C$8:$C$136,$B60
)+
(SUMIFS(RCCP!$JB$8:$JB$136,
RCCP!$A$8:$A$136,$A60,
RCCP!$C$8:$C$136,$B60)/4)</f>
        <v>91.5</v>
      </c>
      <c r="DW60" s="50">
        <f t="shared" ref="DW60:DW84" si="258">IFERROR(DV60/($I60*DW$11),0)</f>
        <v>5.3455316613211356E-3</v>
      </c>
      <c r="DX60" s="50">
        <f t="shared" si="249"/>
        <v>0.5</v>
      </c>
      <c r="DY60" s="47">
        <f>SUMIFS(RCCP!$IY$8:$IY$136,
RCCP!$A$8:$A$136,$A60,
RCCP!$C$8:$C$136,$B60
)+
(SUMIFS(RCCP!$JB$8:$JB$136,
RCCP!$A$8:$A$136,$A60,
RCCP!$C$8:$C$136,$B60)/4)</f>
        <v>91.5</v>
      </c>
      <c r="DZ60" s="249">
        <f>SUMIFS(RCCP!$IY$8:$IY$136,
RCCP!$A$8:$A$136,$A60,
RCCP!$C$8:$C$136,$B60
)+
(SUMIFS(RCCP!$JB$8:$JB$136,
RCCP!$A$8:$A$136,$A60,
RCCP!$C$8:$C$136,$B60)/4)</f>
        <v>91.5</v>
      </c>
      <c r="EA60" s="50">
        <f t="shared" ref="EA60:EA84" si="259">IFERROR(DZ60/($I60*EA$11),0)</f>
        <v>5.3455316613211356E-3</v>
      </c>
      <c r="EB60" s="50">
        <f t="shared" si="250"/>
        <v>0.5</v>
      </c>
      <c r="EC60" s="47">
        <f>SUMIFS(RCCP!$IZ$8:$IZ$136,
RCCP!$A$8:$A$136,$A60,
RCCP!$C$8:$C$136,$B60
)+
(SUMIFS(RCCP!$JB$8:$JB$136,
RCCP!$A$8:$A$136,$A60,
RCCP!$C$8:$C$136,$B60)/4)</f>
        <v>91.5</v>
      </c>
      <c r="ED60" s="249">
        <f>SUMIFS(RCCP!$IZ$8:$IZ$136,
RCCP!$A$8:$A$136,$A60,
RCCP!$C$8:$C$136,$B60
)+
(SUMIFS(RCCP!$JB$8:$JB$136,
RCCP!$A$8:$A$136,$A60,
RCCP!$C$8:$C$136,$B60)/4)</f>
        <v>91.5</v>
      </c>
      <c r="EE60" s="50">
        <f t="shared" ref="EE60:EE84" si="260">IFERROR(ED60/($I60*EE$11),0)</f>
        <v>5.3455316613211356E-3</v>
      </c>
      <c r="EF60" s="50">
        <f t="shared" si="251"/>
        <v>0.5</v>
      </c>
      <c r="EG60" s="47">
        <f>SUMIFS(RCCP!$JE$8:$JE$136,
RCCP!$A$8:$A$136,$A60,
RCCP!$C$8:$C$136,$B60
)+
(SUMIFS(RCCP!$JJ$8:$JJ$136,
RCCP!$A$8:$A$136,$A60,
RCCP!$C$8:$C$136,$B60)/4)</f>
        <v>2139</v>
      </c>
      <c r="EH60" s="249">
        <f>SUMIFS(RCCP!$JE$8:$JE$136,
RCCP!$A$8:$A$136,$A60,
RCCP!$C$8:$C$136,$B60
)+
(SUMIFS(RCCP!$JJ$8:$JJ$136,
RCCP!$A$8:$A$136,$A60,
RCCP!$C$8:$C$136,$B60)/4)</f>
        <v>2139</v>
      </c>
      <c r="EI60" s="50">
        <f t="shared" ref="EI60:EI84" si="261">IFERROR(EH60/($I60*EI$11),0)</f>
        <v>0.12496275654170393</v>
      </c>
      <c r="EJ60" s="50">
        <f t="shared" si="252"/>
        <v>0.5</v>
      </c>
      <c r="EK60" s="47">
        <f>SUMIFS(RCCP!$JF$8:$JF$136,
RCCP!$A$8:$A$136,$A60,
RCCP!$C$8:$C$136,$B60
)+
(SUMIFS(RCCP!$JJ$8:$JJ$136,
RCCP!$A$8:$A$136,$A60,
RCCP!$C$8:$C$136,$B60)/4)</f>
        <v>2139</v>
      </c>
      <c r="EL60" s="249">
        <f>SUMIFS(RCCP!$JF$8:$JF$136,
RCCP!$A$8:$A$136,$A60,
RCCP!$C$8:$C$136,$B60
)+
(SUMIFS(RCCP!$JJ$8:$JJ$136,
RCCP!$A$8:$A$136,$A60,
RCCP!$C$8:$C$136,$B60)/4)</f>
        <v>2139</v>
      </c>
      <c r="EM60" s="50">
        <f t="shared" ref="EM60:EM84" si="262">IFERROR(EL60/($I60*EM$11),0)</f>
        <v>0.12496275654170393</v>
      </c>
      <c r="EN60" s="50">
        <f t="shared" si="253"/>
        <v>0.5</v>
      </c>
      <c r="EO60" s="47">
        <f>SUMIFS(RCCP!$JG$8:$JG$136,
RCCP!$A$8:$A$136,$A60,
RCCP!$C$8:$C$136,$B60
)+
(SUMIFS(RCCP!$JJ$8:$JJ$136,
RCCP!$A$8:$A$136,$A60,
RCCP!$C$8:$C$136,$B60)/4)</f>
        <v>2139</v>
      </c>
      <c r="EP60" s="249">
        <f>SUMIFS(RCCP!$JG$8:$JG$136,
RCCP!$A$8:$A$136,$A60,
RCCP!$C$8:$C$136,$B60
)+
(SUMIFS(RCCP!$JJ$8:$JJ$136,
RCCP!$A$8:$A$136,$A60,
RCCP!$C$8:$C$136,$B60)/4)</f>
        <v>2139</v>
      </c>
      <c r="EQ60" s="50">
        <f t="shared" ref="EQ60:EQ84" si="263">IFERROR(EP60/($I60*EQ$11),0)</f>
        <v>0.15155057708249201</v>
      </c>
      <c r="ER60" s="50">
        <f t="shared" si="254"/>
        <v>0.5</v>
      </c>
      <c r="ES60" s="47">
        <f>SUMIFS(RCCP!$JH$8:$JH$136,
RCCP!$A$8:$A$136,$A60,
RCCP!$C$8:$C$136,$B60
)+
(SUMIFS(RCCP!$JJ$8:$JJ$136,
RCCP!$A$8:$A$136,$A60,
RCCP!$C$8:$C$136,$B60)/4)</f>
        <v>2139</v>
      </c>
      <c r="ET60" s="249">
        <f>SUMIFS(RCCP!$JH$8:$JH$136,
RCCP!$A$8:$A$136,$A60,
RCCP!$C$8:$C$136,$B60
)+
(SUMIFS(RCCP!$JJ$8:$JJ$136,
RCCP!$A$8:$A$136,$A60,
RCCP!$C$8:$C$136,$B60)/4)</f>
        <v>2139</v>
      </c>
      <c r="EU60" s="50">
        <f t="shared" ref="EU60:EU84" si="264">IFERROR(ET60/($I60*EU$11),0)</f>
        <v>0.12496275654170393</v>
      </c>
      <c r="EV60" s="50">
        <f t="shared" si="255"/>
        <v>0.5</v>
      </c>
    </row>
    <row r="61" spans="1:152" ht="20.149999999999999" customHeight="1" x14ac:dyDescent="0.35">
      <c r="A61" s="53">
        <v>880</v>
      </c>
      <c r="B61" s="54" t="s">
        <v>40</v>
      </c>
      <c r="C61" s="39" t="s">
        <v>52</v>
      </c>
      <c r="D61" s="39">
        <v>378</v>
      </c>
      <c r="E61" s="55">
        <v>5.7</v>
      </c>
      <c r="F61" s="39">
        <v>7</v>
      </c>
      <c r="G61" s="39">
        <v>3</v>
      </c>
      <c r="H61" s="40">
        <f t="shared" si="51"/>
        <v>45246.6</v>
      </c>
      <c r="I61" s="41">
        <f t="shared" si="52"/>
        <v>7937.9999999999991</v>
      </c>
      <c r="J61" s="42">
        <f>SUM(SUMIFS(
'BLC Subcont'!$AE:$AE,
'BLC Subcont'!$I:$I,L$10,
'BLC Subcont'!$U:$U,$A61,
'BLC Subcont'!$AA:$AA,$B61
))</f>
        <v>2790</v>
      </c>
      <c r="K61" s="43">
        <f>SUM(SUMIFS(
'BLC Subcont'!$BC:$BC,
'BLC Subcont'!$I:$I,L$10,
'BLC Subcont'!$U:$U,$A61,
'BLC Subcont'!$AA:$AA,$B61
))</f>
        <v>0</v>
      </c>
      <c r="L61" s="50">
        <f t="shared" si="53"/>
        <v>0</v>
      </c>
      <c r="M61" s="42">
        <f>SUM(SUMIFS(
'BLC Subcont'!$AE:$AE,
'BLC Subcont'!$I:$I,O$10,
'BLC Subcont'!$U:$U,$A61,
'BLC Subcont'!$AA:$AA,$B61
))</f>
        <v>3846</v>
      </c>
      <c r="N61" s="43">
        <f>SUM(SUMIFS(
'BLC Subcont'!$BC:$BC,
'BLC Subcont'!$I:$I,O$10,
'BLC Subcont'!$U:$U,$A61,
'BLC Subcont'!$AA:$AA,$B61
))</f>
        <v>0</v>
      </c>
      <c r="O61" s="50">
        <f t="shared" si="54"/>
        <v>0</v>
      </c>
      <c r="P61" s="42">
        <f>SUM(SUMIFS(
'BLC Subcont'!$AE:$AE,
'BLC Subcont'!$I:$I,R$10,
'BLC Subcont'!$U:$U,$A61,
'BLC Subcont'!$AA:$AA,$B61
))</f>
        <v>0</v>
      </c>
      <c r="Q61" s="43">
        <f>SUM(SUMIFS(
'BLC Subcont'!$BC:$BC,
'BLC Subcont'!$I:$I,R$10,
'BLC Subcont'!$U:$U,$A61,
'BLC Subcont'!$AA:$AA,$B61
))</f>
        <v>0</v>
      </c>
      <c r="R61" s="50">
        <f t="shared" si="55"/>
        <v>0</v>
      </c>
      <c r="S61" s="42">
        <f>SUM(SUMIFS(
'BLC Subcont'!$AE:$AE,
'BLC Subcont'!$I:$I,U$10,
'BLC Subcont'!$U:$U,$A61,
'BLC Subcont'!$AA:$AA,$B61
))</f>
        <v>1998</v>
      </c>
      <c r="T61" s="43">
        <f>SUM(SUMIFS(
'BLC Subcont'!$BC:$BC,
'BLC Subcont'!$I:$I,U$10,
'BLC Subcont'!$U:$U,$A61,
'BLC Subcont'!$AA:$AA,$B61
))</f>
        <v>1283</v>
      </c>
      <c r="U61" s="50">
        <f t="shared" si="56"/>
        <v>2.8355721755888842E-2</v>
      </c>
      <c r="V61" s="47">
        <f t="shared" si="124"/>
        <v>8634</v>
      </c>
      <c r="W61" s="51">
        <f t="shared" si="57"/>
        <v>1283</v>
      </c>
      <c r="X61" s="52">
        <f t="shared" si="58"/>
        <v>2.8355721755888842E-2</v>
      </c>
      <c r="Y61" s="52">
        <f t="shared" si="224"/>
        <v>0.5</v>
      </c>
      <c r="Z61" s="43">
        <f>SUM(SUMIFS(
'BLC Subcont'!$AE:$AE,
'BLC Subcont'!$I:$I,AB$10,
'BLC Subcont'!$U:$U,$A61,
'BLC Subcont'!$AA:$AA,$B61
))</f>
        <v>1200</v>
      </c>
      <c r="AA61" s="249">
        <f>SUM(SUMIFS(
'BLC Subcont'!$BC:$BC,
'BLC Subcont'!$I:$I,AB$10,
'BLC Subcont'!$U:$U,$A61,
'BLC Subcont'!$AA:$AA,$B61
))</f>
        <v>158</v>
      </c>
      <c r="AB61" s="49">
        <f t="shared" si="60"/>
        <v>3.4919750876308939E-3</v>
      </c>
      <c r="AC61" s="49">
        <f t="shared" si="225"/>
        <v>0.5</v>
      </c>
      <c r="AD61" s="42">
        <f>SUM(SUMIFS(
'BLC Subcont'!$AE:$AE,
'BLC Subcont'!$I:$I,AF$10,
'BLC Subcont'!$U:$U,$A61,
'BLC Subcont'!$AA:$AA,$B61
))</f>
        <v>6264</v>
      </c>
      <c r="AE61" s="249">
        <f>SUM(SUMIFS(
'BLC Subcont'!$BC:$BC,
'BLC Subcont'!$I:$I,AF$10,
'BLC Subcont'!$U:$U,$A61,
'BLC Subcont'!$AA:$AA,$B61
))</f>
        <v>6264</v>
      </c>
      <c r="AF61" s="50">
        <f t="shared" si="62"/>
        <v>0.13844134144886025</v>
      </c>
      <c r="AG61" s="49">
        <f t="shared" si="226"/>
        <v>0.5</v>
      </c>
      <c r="AH61" s="42">
        <f>SUM(SUMIFS(
'BLC Subcont'!$AE:$AE,
'BLC Subcont'!$I:$I,AJ$10,
'BLC Subcont'!$U:$U,$A61,
'BLC Subcont'!$AA:$AA,$B61
))</f>
        <v>1344</v>
      </c>
      <c r="AI61" s="249">
        <f>SUM(SUMIFS(
'BLC Subcont'!$BC:$BC,
'BLC Subcont'!$I:$I,AJ$10,
'BLC Subcont'!$U:$U,$A61,
'BLC Subcont'!$AA:$AA,$B61
))</f>
        <v>1344</v>
      </c>
      <c r="AJ61" s="50">
        <f t="shared" si="64"/>
        <v>2.9703889353012162E-2</v>
      </c>
      <c r="AK61" s="49">
        <f t="shared" si="227"/>
        <v>0.5</v>
      </c>
      <c r="AL61" s="42">
        <f>SUM(SUMIFS(
'BLC Subcont'!$AE:$AE,
'BLC Subcont'!$I:$I,AN$10,
'BLC Subcont'!$U:$U,$A61,
'BLC Subcont'!$AA:$AA,$B61
))</f>
        <v>0</v>
      </c>
      <c r="AM61" s="249">
        <f>SUM(SUMIFS(
'BLC Subcont'!$BC:$BC,
'BLC Subcont'!$I:$I,AN$10,
'BLC Subcont'!$U:$U,$A61,
'BLC Subcont'!$AA:$AA,$B61
))</f>
        <v>0</v>
      </c>
      <c r="AN61" s="50">
        <f t="shared" si="66"/>
        <v>0</v>
      </c>
      <c r="AO61" s="49">
        <f t="shared" si="228"/>
        <v>0</v>
      </c>
      <c r="AP61" s="42">
        <f>SUM(SUMIFS(
'BLC Subcont'!$AE:$AE,
'BLC Subcont'!$I:$I,AR$10,
'BLC Subcont'!$U:$U,$A61,
'BLC Subcont'!$AA:$AA,$B61
))</f>
        <v>0</v>
      </c>
      <c r="AQ61" s="249">
        <f>SUM(SUMIFS(
'BLC Subcont'!$BC:$BC,
'BLC Subcont'!$I:$I,AR$10,
'BLC Subcont'!$U:$U,$A61,
'BLC Subcont'!$AA:$AA,$B61
))</f>
        <v>0</v>
      </c>
      <c r="AR61" s="50">
        <f t="shared" si="68"/>
        <v>0</v>
      </c>
      <c r="AS61" s="49">
        <f t="shared" si="229"/>
        <v>0</v>
      </c>
      <c r="AT61" s="42">
        <f>SUM(SUMIFS(
'BLC Subcont'!$AE:$AE,
'BLC Subcont'!$I:$I,AV$10,
'BLC Subcont'!$U:$U,$A61,
'BLC Subcont'!$AA:$AA,$B61
))</f>
        <v>0</v>
      </c>
      <c r="AU61" s="249">
        <f>SUM(SUMIFS(
'BLC Subcont'!$BC:$BC,
'BLC Subcont'!$I:$I,AV$10,
'BLC Subcont'!$U:$U,$A61,
'BLC Subcont'!$AA:$AA,$B61
))</f>
        <v>0</v>
      </c>
      <c r="AV61" s="50">
        <f t="shared" si="70"/>
        <v>0</v>
      </c>
      <c r="AW61" s="49">
        <f t="shared" si="230"/>
        <v>0</v>
      </c>
      <c r="AX61" s="42">
        <f>SUM(SUMIFS(
'BLC Subcont'!$AE:$AE,
'BLC Subcont'!$I:$I,AZ$10,
'BLC Subcont'!$U:$U,$A61,
'BLC Subcont'!$AA:$AA,$B61
))</f>
        <v>0</v>
      </c>
      <c r="AY61" s="48">
        <f>SUM(SUMIFS(
'BLC Subcont'!$BC:$BC,
'BLC Subcont'!$I:$I,AZ$10,
'BLC Subcont'!$U:$U,$A61,
'BLC Subcont'!$AA:$AA,$B61
))</f>
        <v>0</v>
      </c>
      <c r="AZ61" s="50">
        <f t="shared" si="72"/>
        <v>0</v>
      </c>
      <c r="BA61" s="49">
        <f t="shared" si="231"/>
        <v>0</v>
      </c>
      <c r="BB61" s="42">
        <f>SUM(SUMIFS(
'BLC Subcont'!$AE:$AE,
'BLC Subcont'!$I:$I,BD$10,
'BLC Subcont'!$U:$U,$A61,
'BLC Subcont'!$AA:$AA,$B61
))</f>
        <v>0</v>
      </c>
      <c r="BC61" s="48">
        <f>SUM(SUMIFS(
'BLC Subcont'!$BC:$BC,
'BLC Subcont'!$I:$I,BD$10,
'BLC Subcont'!$U:$U,$A61,
'BLC Subcont'!$AA:$AA,$B61
))</f>
        <v>0</v>
      </c>
      <c r="BD61" s="50">
        <f t="shared" si="74"/>
        <v>0</v>
      </c>
      <c r="BE61" s="50">
        <f t="shared" si="232"/>
        <v>0</v>
      </c>
      <c r="BI61" s="42">
        <f t="shared" si="125"/>
        <v>3006</v>
      </c>
      <c r="BJ61" s="249">
        <f t="shared" si="126"/>
        <v>3006</v>
      </c>
      <c r="BK61" s="50">
        <f t="shared" si="206"/>
        <v>6.6435931097585235E-2</v>
      </c>
      <c r="BL61" s="49">
        <f t="shared" si="233"/>
        <v>0.5</v>
      </c>
      <c r="BM61" s="42">
        <f t="shared" si="78"/>
        <v>0</v>
      </c>
      <c r="BN61" s="249">
        <f t="shared" si="79"/>
        <v>0</v>
      </c>
      <c r="BO61" s="50">
        <f t="shared" si="207"/>
        <v>0</v>
      </c>
      <c r="BP61" s="50">
        <f t="shared" si="234"/>
        <v>0</v>
      </c>
      <c r="BQ61" s="42">
        <f>SUMIFS(RCCP!$HX$8:$HX$136,
RCCP!$A$8:$A$136,$A61,
RCCP!$C$8:$C$136,$B61
)+
(SUMIFS(RCCP!$IC$8:$IC$136,
RCCP!$A$8:$A$136,$A61,
RCCP!$C$8:$C$136,$B61)/4)</f>
        <v>3006</v>
      </c>
      <c r="BR61" s="48">
        <f>SUMIFS(RCCP!$HX$8:$HX$136,
RCCP!$A$8:$A$136,$A61,
RCCP!$C$8:$C$136,$B61
)+
(SUMIFS(RCCP!$IC$8:$IC$136,
RCCP!$A$8:$A$136,$A61,
RCCP!$C$8:$C$136,$B61)/4)</f>
        <v>3006</v>
      </c>
      <c r="BS61" s="50">
        <f t="shared" si="256"/>
        <v>6.6435931097585235E-2</v>
      </c>
      <c r="BT61" s="50">
        <f t="shared" si="235"/>
        <v>0.5</v>
      </c>
      <c r="BU61" s="47">
        <f>SUMIFS(RCCP!$HY$8:$HY$136,
RCCP!$A$8:$A$136,$A61,
RCCP!$C$8:$C$136,$B61
)+
(SUMIFS(RCCP!$IC$8:$IC$136,
RCCP!$A$8:$A$136,$A61,
RCCP!$C$8:$C$136,$B61)/4)</f>
        <v>0</v>
      </c>
      <c r="BV61" s="48">
        <f>SUMIFS(RCCP!$HY$8:$HY$136,
RCCP!$A$8:$A$136,$A61,
RCCP!$C$8:$C$136,$B61
)+
(SUMIFS(RCCP!$IC$8:$IC$136,
RCCP!$A$8:$A$136,$A61,
RCCP!$C$8:$C$136,$B61)/4)</f>
        <v>0</v>
      </c>
      <c r="BW61" s="50">
        <f t="shared" si="147"/>
        <v>0</v>
      </c>
      <c r="BX61" s="50">
        <f t="shared" si="236"/>
        <v>0</v>
      </c>
      <c r="BY61" s="47">
        <f>SUMIFS(RCCP!$HZ$8:$HZ$136,
RCCP!$A$8:$A$136,$A61,
RCCP!$C$8:$C$136,$B61
)+
(SUMIFS(RCCP!$IC$8:$IC$136,
RCCP!$A$8:$A$136,$A61,
RCCP!$C$8:$C$136,$B61)/4)</f>
        <v>2118</v>
      </c>
      <c r="BZ61" s="249">
        <f>SUMIFS(RCCP!$HZ$8:$HZ$136,
RCCP!$A$8:$A$136,$A61,
RCCP!$C$8:$C$136,$B61
)+
(SUMIFS(RCCP!$IC$8:$IC$136,
RCCP!$A$8:$A$136,$A61,
RCCP!$C$8:$C$136,$B61)/4)</f>
        <v>2118</v>
      </c>
      <c r="CA61" s="50">
        <f t="shared" si="148"/>
        <v>4.6810147060773626E-2</v>
      </c>
      <c r="CB61" s="50">
        <f t="shared" si="237"/>
        <v>0.5</v>
      </c>
      <c r="CC61" s="47">
        <f>SUMIFS(RCCP!$IA$8:$IA$136,
RCCP!$A$8:$A$136,$A61,
RCCP!$C$8:$C$136,$B61
)+
(SUMIFS(RCCP!$IC$8:$IC$136,
RCCP!$A$8:$A$136,$A61,
RCCP!$C$8:$C$136,$B61)/4)</f>
        <v>0</v>
      </c>
      <c r="CD61" s="249">
        <f>SUMIFS(RCCP!$IA$8:$IA$136,
RCCP!$A$8:$A$136,$A61,
RCCP!$C$8:$C$136,$B61
)+
(SUMIFS(RCCP!$IC$8:$IC$136,
RCCP!$A$8:$A$136,$A61,
RCCP!$C$8:$C$136,$B61)/4)</f>
        <v>0</v>
      </c>
      <c r="CE61" s="50">
        <f t="shared" si="149"/>
        <v>0</v>
      </c>
      <c r="CF61" s="50">
        <f t="shared" si="238"/>
        <v>0</v>
      </c>
      <c r="CG61" s="47">
        <f>SUMIFS(RCCP!$IF$8:$IF$136,
RCCP!$A$8:$A$136,$A61,
RCCP!$C$8:$C$136,$B61
)+
(SUMIFS(RCCP!$IK$8:$IK$136,
RCCP!$A$8:$A$136,$A61,
RCCP!$C$8:$C$136,$B61)/4)</f>
        <v>1696.5</v>
      </c>
      <c r="CH61" s="249">
        <f>SUMIFS(RCCP!$IF$8:$IF$136,
RCCP!$A$8:$A$136,$A61,
RCCP!$C$8:$C$136,$B61
)+
(SUMIFS(RCCP!$IK$8:$IK$136,
RCCP!$A$8:$A$136,$A61,
RCCP!$C$8:$C$136,$B61)/4)</f>
        <v>1696.5</v>
      </c>
      <c r="CI61" s="50">
        <f t="shared" si="150"/>
        <v>3.7494529975732986E-2</v>
      </c>
      <c r="CJ61" s="50">
        <f t="shared" si="239"/>
        <v>0.5</v>
      </c>
      <c r="CK61" s="47">
        <f>SUMIFS(RCCP!$IG$8:$IG$136,
RCCP!$A$8:$A$136,$A61,
RCCP!$C$8:$C$136,$B61
)+
(SUMIFS(RCCP!$IK$8:$IK$136,
RCCP!$A$8:$A$136,$A61,
RCCP!$C$8:$C$136,$B61)/4)</f>
        <v>2698.5</v>
      </c>
      <c r="CL61" s="249">
        <f>SUMIFS(RCCP!$IG$8:$IG$136,
RCCP!$A$8:$A$136,$A61,
RCCP!$C$8:$C$136,$B61
)+
(SUMIFS(RCCP!$IK$8:$IK$136,
RCCP!$A$8:$A$136,$A61,
RCCP!$C$8:$C$136,$B61)/4)</f>
        <v>2698.5</v>
      </c>
      <c r="CM61" s="50">
        <f t="shared" si="151"/>
        <v>5.9639840341594731E-2</v>
      </c>
      <c r="CN61" s="50">
        <f t="shared" si="240"/>
        <v>0.5</v>
      </c>
      <c r="CO61" s="47">
        <f>SUMIFS(RCCP!$IH$8:$IH$136,
RCCP!$A$8:$A$136,$A61,
RCCP!$C$8:$C$136,$B61
)+
(SUMIFS(RCCP!$IK$8:$IK$136,
RCCP!$A$8:$A$136,$A61,
RCCP!$C$8:$C$136,$B61)/4)</f>
        <v>1498.5</v>
      </c>
      <c r="CP61" s="249">
        <f>SUMIFS(RCCP!$IH$8:$IH$136,
RCCP!$A$8:$A$136,$A61,
RCCP!$C$8:$C$136,$B61
)+
(SUMIFS(RCCP!$IK$8:$IK$136,
RCCP!$A$8:$A$136,$A61,
RCCP!$C$8:$C$136,$B61)/4)</f>
        <v>1498.5</v>
      </c>
      <c r="CQ61" s="50">
        <f t="shared" si="152"/>
        <v>3.3118510562119584E-2</v>
      </c>
      <c r="CR61" s="50">
        <f t="shared" si="241"/>
        <v>0.5</v>
      </c>
      <c r="CS61" s="47">
        <f>SUMIFS(RCCP!$II$8:$II$136,
RCCP!$A$8:$A$136,$A61,
RCCP!$C$8:$C$136,$B61
)+
(SUMIFS(RCCP!$IK$8:$IK$136,
RCCP!$A$8:$A$136,$A61,
RCCP!$C$8:$C$136,$B61)/4)</f>
        <v>1498.5</v>
      </c>
      <c r="CT61" s="249">
        <f>SUMIFS(RCCP!$II$8:$II$136,
RCCP!$A$8:$A$136,$A61,
RCCP!$C$8:$C$136,$B61
)+
(SUMIFS(RCCP!$IK$8:$IK$136,
RCCP!$A$8:$A$136,$A61,
RCCP!$C$8:$C$136,$B61)/4)</f>
        <v>1498.5</v>
      </c>
      <c r="CU61" s="50">
        <f t="shared" si="153"/>
        <v>4.0165002171081203E-2</v>
      </c>
      <c r="CV61" s="50">
        <f t="shared" si="242"/>
        <v>0.5</v>
      </c>
      <c r="CW61" s="47">
        <f>SUMIFS(RCCP!$IN$8:$IN$136,
RCCP!$A$8:$A$136,$A61,
RCCP!$C$8:$C$136,$B61
)+
(SUMIFS(RCCP!$IT$8:$IT$136,
RCCP!$A$8:$A$136,$A61,
RCCP!$C$8:$C$136,$B61)/5)</f>
        <v>0</v>
      </c>
      <c r="CX61" s="249">
        <f>SUMIFS(RCCP!$IN$8:$IN$136,
RCCP!$A$8:$A$136,$A61,
RCCP!$C$8:$C$136,$B61
)+
(SUMIFS(RCCP!$IT$8:$IT$136,
RCCP!$A$8:$A$136,$A61,
RCCP!$C$8:$C$136,$B61)/5)</f>
        <v>0</v>
      </c>
      <c r="CY61" s="50">
        <f t="shared" si="154"/>
        <v>0</v>
      </c>
      <c r="CZ61" s="50">
        <f t="shared" si="243"/>
        <v>0</v>
      </c>
      <c r="DA61" s="47">
        <f>SUMIFS(RCCP!$IO$8:$IO$136,
RCCP!$A$8:$A$136,$A61,
RCCP!$C$8:$C$136,$B61
)+
(SUMIFS(RCCP!$IT$8:$IT$136,
RCCP!$A$8:$A$136,$A61,
RCCP!$C$8:$C$136,$B61)/5)</f>
        <v>0</v>
      </c>
      <c r="DB61" s="249">
        <f>SUMIFS(RCCP!$IO$8:$IO$136,
RCCP!$A$8:$A$136,$A61,
RCCP!$C$8:$C$136,$B61
)+
(SUMIFS(RCCP!$IT$8:$IT$136,
RCCP!$A$8:$A$136,$A61,
RCCP!$C$8:$C$136,$B61)/5)</f>
        <v>0</v>
      </c>
      <c r="DC61" s="50">
        <f t="shared" si="155"/>
        <v>0</v>
      </c>
      <c r="DD61" s="50">
        <f t="shared" si="244"/>
        <v>0</v>
      </c>
      <c r="DE61" s="47">
        <f>SUMIFS(RCCP!$IP$8:$IP$136,
RCCP!$A$8:$A$136,$A61,
RCCP!$C$8:$C$136,$B61
)+
(SUMIFS(RCCP!$IT$8:$IT$136,
RCCP!$A$8:$A$136,$A61,
RCCP!$C$8:$C$136,$B61)/5)</f>
        <v>0</v>
      </c>
      <c r="DF61" s="249">
        <f>SUMIFS(RCCP!$IP$8:$IP$136,
RCCP!$A$8:$A$136,$A61,
RCCP!$C$8:$C$136,$B61
)+
(SUMIFS(RCCP!$IT$8:$IT$136,
RCCP!$A$8:$A$136,$A61,
RCCP!$C$8:$C$136,$B61)/5)</f>
        <v>0</v>
      </c>
      <c r="DG61" s="50">
        <f t="shared" si="156"/>
        <v>0</v>
      </c>
      <c r="DH61" s="50">
        <f t="shared" si="245"/>
        <v>0</v>
      </c>
      <c r="DI61" s="47">
        <f>SUMIFS(RCCP!$IQ$8:$IQ$136,
RCCP!$A$8:$A$136,$A61,
RCCP!$C$8:$C$136,$B61
)+
(SUMIFS(RCCP!$IT$8:$IT$136,
RCCP!$A$8:$A$136,$A61,
RCCP!$C$8:$C$136,$B61)/5)</f>
        <v>0</v>
      </c>
      <c r="DJ61" s="249">
        <f>SUMIFS(RCCP!$IQ$8:$IQ$136,
RCCP!$A$8:$A$136,$A61,
RCCP!$C$8:$C$136,$B61
)+
(SUMIFS(RCCP!$IT$8:$IT$136,
RCCP!$A$8:$A$136,$A61,
RCCP!$C$8:$C$136,$B61)/5)</f>
        <v>0</v>
      </c>
      <c r="DK61" s="50">
        <f t="shared" si="157"/>
        <v>0</v>
      </c>
      <c r="DL61" s="50">
        <f t="shared" si="246"/>
        <v>0</v>
      </c>
      <c r="DM61" s="47">
        <f>SUMIFS(RCCP!$IR$8:$IR$136,
RCCP!$A$8:$A$136,$A61,
RCCP!$C$8:$C$136,$B61
)+
(SUMIFS(RCCP!$IT$8:$IT$136,
RCCP!$A$8:$A$136,$A61,
RCCP!$C$8:$C$136,$B61)/5)</f>
        <v>0</v>
      </c>
      <c r="DN61" s="249">
        <f>SUMIFS(RCCP!$IR$8:$IR$136,
RCCP!$A$8:$A$136,$A61,
RCCP!$C$8:$C$136,$B61
)+
(SUMIFS(RCCP!$IT$8:$IT$136,
RCCP!$A$8:$A$136,$A61,
RCCP!$C$8:$C$136,$B61)/5)</f>
        <v>0</v>
      </c>
      <c r="DO61" s="50">
        <f t="shared" si="158"/>
        <v>0</v>
      </c>
      <c r="DP61" s="50">
        <f t="shared" si="247"/>
        <v>0</v>
      </c>
      <c r="DQ61" s="47">
        <f>SUMIFS(RCCP!$IW$8:$IW$136,
RCCP!$A$8:$A$136,$A61,
RCCP!$C$8:$C$136,$B61
)+
(SUMIFS(RCCP!$JB$8:$JB$136,
RCCP!$A$8:$A$136,$A61,
RCCP!$C$8:$C$136,$B61)/4)</f>
        <v>91.5</v>
      </c>
      <c r="DR61" s="249">
        <f>SUMIFS(RCCP!$IW$8:$IW$136,
RCCP!$A$8:$A$136,$A61,
RCCP!$C$8:$C$136,$B61
)+
(SUMIFS(RCCP!$JB$8:$JB$136,
RCCP!$A$8:$A$136,$A61,
RCCP!$C$8:$C$136,$B61)/4)</f>
        <v>91.5</v>
      </c>
      <c r="DS61" s="50">
        <f t="shared" si="257"/>
        <v>2.4525176500860392E-3</v>
      </c>
      <c r="DT61" s="50">
        <f t="shared" si="248"/>
        <v>0.5</v>
      </c>
      <c r="DU61" s="47">
        <f>SUMIFS(RCCP!$IX$8:$IX$136,
RCCP!$A$8:$A$136,$A61,
RCCP!$C$8:$C$136,$B61
)+
(SUMIFS(RCCP!$JB$8:$JB$136,
RCCP!$A$8:$A$136,$A61,
RCCP!$C$8:$C$136,$B61)/4)</f>
        <v>91.5</v>
      </c>
      <c r="DV61" s="249">
        <f>SUMIFS(RCCP!$IX$8:$IX$136,
RCCP!$A$8:$A$136,$A61,
RCCP!$C$8:$C$136,$B61
)+
(SUMIFS(RCCP!$JB$8:$JB$136,
RCCP!$A$8:$A$136,$A61,
RCCP!$C$8:$C$136,$B61)/4)</f>
        <v>91.5</v>
      </c>
      <c r="DW61" s="50">
        <f t="shared" si="258"/>
        <v>2.0222513956849797E-3</v>
      </c>
      <c r="DX61" s="50">
        <f t="shared" si="249"/>
        <v>0.5</v>
      </c>
      <c r="DY61" s="47">
        <f>SUMIFS(RCCP!$IY$8:$IY$136,
RCCP!$A$8:$A$136,$A61,
RCCP!$C$8:$C$136,$B61
)+
(SUMIFS(RCCP!$JB$8:$JB$136,
RCCP!$A$8:$A$136,$A61,
RCCP!$C$8:$C$136,$B61)/4)</f>
        <v>91.5</v>
      </c>
      <c r="DZ61" s="249">
        <f>SUMIFS(RCCP!$IY$8:$IY$136,
RCCP!$A$8:$A$136,$A61,
RCCP!$C$8:$C$136,$B61
)+
(SUMIFS(RCCP!$JB$8:$JB$136,
RCCP!$A$8:$A$136,$A61,
RCCP!$C$8:$C$136,$B61)/4)</f>
        <v>91.5</v>
      </c>
      <c r="EA61" s="50">
        <f t="shared" si="259"/>
        <v>2.0222513956849797E-3</v>
      </c>
      <c r="EB61" s="50">
        <f t="shared" si="250"/>
        <v>0.5</v>
      </c>
      <c r="EC61" s="47">
        <f>SUMIFS(RCCP!$IZ$8:$IZ$136,
RCCP!$A$8:$A$136,$A61,
RCCP!$C$8:$C$136,$B61
)+
(SUMIFS(RCCP!$JB$8:$JB$136,
RCCP!$A$8:$A$136,$A61,
RCCP!$C$8:$C$136,$B61)/4)</f>
        <v>91.5</v>
      </c>
      <c r="ED61" s="249">
        <f>SUMIFS(RCCP!$IZ$8:$IZ$136,
RCCP!$A$8:$A$136,$A61,
RCCP!$C$8:$C$136,$B61
)+
(SUMIFS(RCCP!$JB$8:$JB$136,
RCCP!$A$8:$A$136,$A61,
RCCP!$C$8:$C$136,$B61)/4)</f>
        <v>91.5</v>
      </c>
      <c r="EE61" s="50">
        <f t="shared" si="260"/>
        <v>2.0222513956849797E-3</v>
      </c>
      <c r="EF61" s="50">
        <f t="shared" si="251"/>
        <v>0.5</v>
      </c>
      <c r="EG61" s="47">
        <f>SUMIFS(RCCP!$JE$8:$JE$136,
RCCP!$A$8:$A$136,$A61,
RCCP!$C$8:$C$136,$B61
)+
(SUMIFS(RCCP!$JJ$8:$JJ$136,
RCCP!$A$8:$A$136,$A61,
RCCP!$C$8:$C$136,$B61)/4)</f>
        <v>2139</v>
      </c>
      <c r="EH61" s="249">
        <f>SUMIFS(RCCP!$JE$8:$JE$136,
RCCP!$A$8:$A$136,$A61,
RCCP!$C$8:$C$136,$B61
)+
(SUMIFS(RCCP!$JJ$8:$JJ$136,
RCCP!$A$8:$A$136,$A61,
RCCP!$C$8:$C$136,$B61)/4)</f>
        <v>2139</v>
      </c>
      <c r="EI61" s="50">
        <f t="shared" si="261"/>
        <v>4.7274270331914441E-2</v>
      </c>
      <c r="EJ61" s="50">
        <f t="shared" si="252"/>
        <v>0.5</v>
      </c>
      <c r="EK61" s="47">
        <f>SUMIFS(RCCP!$JF$8:$JF$136,
RCCP!$A$8:$A$136,$A61,
RCCP!$C$8:$C$136,$B61
)+
(SUMIFS(RCCP!$JJ$8:$JJ$136,
RCCP!$A$8:$A$136,$A61,
RCCP!$C$8:$C$136,$B61)/4)</f>
        <v>2139</v>
      </c>
      <c r="EL61" s="249">
        <f>SUMIFS(RCCP!$JF$8:$JF$136,
RCCP!$A$8:$A$136,$A61,
RCCP!$C$8:$C$136,$B61
)+
(SUMIFS(RCCP!$JJ$8:$JJ$136,
RCCP!$A$8:$A$136,$A61,
RCCP!$C$8:$C$136,$B61)/4)</f>
        <v>2139</v>
      </c>
      <c r="EM61" s="50">
        <f t="shared" si="262"/>
        <v>4.7274270331914441E-2</v>
      </c>
      <c r="EN61" s="50">
        <f t="shared" si="253"/>
        <v>0.5</v>
      </c>
      <c r="EO61" s="47">
        <f>SUMIFS(RCCP!$JG$8:$JG$136,
RCCP!$A$8:$A$136,$A61,
RCCP!$C$8:$C$136,$B61
)+
(SUMIFS(RCCP!$JJ$8:$JJ$136,
RCCP!$A$8:$A$136,$A61,
RCCP!$C$8:$C$136,$B61)/4)</f>
        <v>2139</v>
      </c>
      <c r="EP61" s="249">
        <f>SUMIFS(RCCP!$JG$8:$JG$136,
RCCP!$A$8:$A$136,$A61,
RCCP!$C$8:$C$136,$B61
)+
(SUMIFS(RCCP!$JJ$8:$JJ$136,
RCCP!$A$8:$A$136,$A61,
RCCP!$C$8:$C$136,$B61)/4)</f>
        <v>2139</v>
      </c>
      <c r="EQ61" s="50">
        <f t="shared" si="263"/>
        <v>5.7332625721683475E-2</v>
      </c>
      <c r="ER61" s="50">
        <f t="shared" si="254"/>
        <v>0.5</v>
      </c>
      <c r="ES61" s="47">
        <f>SUMIFS(RCCP!$JH$8:$JH$136,
RCCP!$A$8:$A$136,$A61,
RCCP!$C$8:$C$136,$B61
)+
(SUMIFS(RCCP!$JJ$8:$JJ$136,
RCCP!$A$8:$A$136,$A61,
RCCP!$C$8:$C$136,$B61)/4)</f>
        <v>2139</v>
      </c>
      <c r="ET61" s="249">
        <f>SUMIFS(RCCP!$JH$8:$JH$136,
RCCP!$A$8:$A$136,$A61,
RCCP!$C$8:$C$136,$B61
)+
(SUMIFS(RCCP!$JJ$8:$JJ$136,
RCCP!$A$8:$A$136,$A61,
RCCP!$C$8:$C$136,$B61)/4)</f>
        <v>2139</v>
      </c>
      <c r="EU61" s="50">
        <f t="shared" si="264"/>
        <v>4.7274270331914441E-2</v>
      </c>
      <c r="EV61" s="50">
        <f t="shared" si="255"/>
        <v>0.5</v>
      </c>
    </row>
    <row r="62" spans="1:152" ht="20.149999999999999" customHeight="1" x14ac:dyDescent="0.35">
      <c r="A62" s="53">
        <v>880</v>
      </c>
      <c r="B62" s="54" t="s">
        <v>40</v>
      </c>
      <c r="C62" s="39" t="s">
        <v>50</v>
      </c>
      <c r="D62" s="39">
        <v>38</v>
      </c>
      <c r="E62" s="39">
        <v>5.7</v>
      </c>
      <c r="F62" s="39">
        <v>7</v>
      </c>
      <c r="G62" s="39">
        <v>3</v>
      </c>
      <c r="H62" s="40">
        <f t="shared" si="51"/>
        <v>4548.6000000000004</v>
      </c>
      <c r="I62" s="41">
        <f t="shared" si="52"/>
        <v>798</v>
      </c>
      <c r="J62" s="42">
        <f>SUM(SUMIFS(
'BLC Subcont'!$AE:$AE,
'BLC Subcont'!$I:$I,L$10,
'BLC Subcont'!$U:$U,$A62,
'BLC Subcont'!$AA:$AA,$B62
))</f>
        <v>2790</v>
      </c>
      <c r="K62" s="43">
        <f>SUM(SUMIFS(
'BLC Subcont'!$AR:$AR,
'BLC Subcont'!$I:$I,L$10,
'BLC Subcont'!$U:$U,$A62,
'BLC Subcont'!$AA:$AA,$B62
))</f>
        <v>0</v>
      </c>
      <c r="L62" s="50">
        <f t="shared" si="53"/>
        <v>0</v>
      </c>
      <c r="M62" s="42">
        <f>SUM(SUMIFS(
'BLC Subcont'!$AE:$AE,
'BLC Subcont'!$I:$I,O$10,
'BLC Subcont'!$U:$U,$A62,
'BLC Subcont'!$AA:$AA,$B62
))</f>
        <v>3846</v>
      </c>
      <c r="N62" s="43">
        <f>SUM(SUMIFS(
'BLC Subcont'!$AR:$AR,
'BLC Subcont'!$I:$I,O$10,
'BLC Subcont'!$U:$U,$A62,
'BLC Subcont'!$AA:$AA,$B62
))</f>
        <v>0</v>
      </c>
      <c r="O62" s="50">
        <f t="shared" si="54"/>
        <v>0</v>
      </c>
      <c r="P62" s="42">
        <f>SUM(SUMIFS(
'BLC Subcont'!$AE:$AE,
'BLC Subcont'!$I:$I,R$10,
'BLC Subcont'!$U:$U,$A62,
'BLC Subcont'!$AA:$AA,$B62
))</f>
        <v>0</v>
      </c>
      <c r="Q62" s="43">
        <f>SUM(SUMIFS(
'BLC Subcont'!$AR:$AR,
'BLC Subcont'!$I:$I,R$10,
'BLC Subcont'!$U:$U,$A62,
'BLC Subcont'!$AA:$AA,$B62
))</f>
        <v>0</v>
      </c>
      <c r="R62" s="50">
        <f t="shared" si="55"/>
        <v>0</v>
      </c>
      <c r="S62" s="42">
        <f>SUM(SUMIFS(
'BLC Subcont'!$AE:$AE,
'BLC Subcont'!$I:$I,U$10,
'BLC Subcont'!$U:$U,$A62,
'BLC Subcont'!$AA:$AA,$B62
))</f>
        <v>1998</v>
      </c>
      <c r="T62" s="43">
        <f>SUM(SUMIFS(
'BLC Subcont'!$AR:$AR,
'BLC Subcont'!$I:$I,U$10,
'BLC Subcont'!$U:$U,$A62,
'BLC Subcont'!$AA:$AA,$B62
))</f>
        <v>820</v>
      </c>
      <c r="U62" s="50">
        <f t="shared" si="56"/>
        <v>0.18027524952732707</v>
      </c>
      <c r="V62" s="47">
        <f t="shared" si="124"/>
        <v>8634</v>
      </c>
      <c r="W62" s="51">
        <f t="shared" si="57"/>
        <v>820</v>
      </c>
      <c r="X62" s="52">
        <f t="shared" si="58"/>
        <v>0.18027524952732707</v>
      </c>
      <c r="Y62" s="52">
        <f t="shared" si="224"/>
        <v>0.5</v>
      </c>
      <c r="Z62" s="47">
        <f>SUM(SUMIFS(
'BLC Subcont'!$AE:$AE,
'BLC Subcont'!$I:$I,AB$10,
'BLC Subcont'!$U:$U,$A62,
'BLC Subcont'!$AA:$AA,$B62
))</f>
        <v>1200</v>
      </c>
      <c r="AA62" s="249">
        <f>SUM(SUMIFS(
'BLC Subcont'!$AR:$AR,
'BLC Subcont'!$I:$I,AB$10,
'BLC Subcont'!$U:$U,$A62,
'BLC Subcont'!$AA:$AA,$B62
))</f>
        <v>0</v>
      </c>
      <c r="AB62" s="49">
        <f t="shared" si="60"/>
        <v>0</v>
      </c>
      <c r="AC62" s="49">
        <f t="shared" si="225"/>
        <v>0</v>
      </c>
      <c r="AD62" s="42">
        <f>SUM(SUMIFS(
'BLC Subcont'!$AE:$AE,
'BLC Subcont'!$I:$I,AF$10,
'BLC Subcont'!$U:$U,$A62,
'BLC Subcont'!$T:$T,"&lt;&gt;I880R9KF",
'BLC Subcont'!$AA:$AA,$B62
))</f>
        <v>372</v>
      </c>
      <c r="AE62" s="249">
        <f>SUM(SUMIFS(
'BLC Subcont'!$AR:$AR,
'BLC Subcont'!$I:$I,AF$10,
'BLC Subcont'!$U:$U,$A62,
'BLC Subcont'!$T:$T,"&lt;&gt;I880R9KF",
'BLC Subcont'!$AA:$AA,$B62
))</f>
        <v>0</v>
      </c>
      <c r="AF62" s="50">
        <f t="shared" si="62"/>
        <v>0</v>
      </c>
      <c r="AG62" s="49">
        <f t="shared" si="226"/>
        <v>0</v>
      </c>
      <c r="AH62" s="42">
        <f>SUM(SUMIFS(
'BLC Subcont'!$AE:$AE,
'BLC Subcont'!$I:$I,AJ$10,
'BLC Subcont'!$U:$U,$A62,
'BLC Subcont'!$T:$T,"&lt;&gt;I880R9KF",
'BLC Subcont'!$AA:$AA,$B62
))</f>
        <v>1344</v>
      </c>
      <c r="AI62" s="249">
        <f>SUM(SUMIFS(
'BLC Subcont'!$AR:$AR,
'BLC Subcont'!$I:$I,AJ$10,
'BLC Subcont'!$U:$U,$A62,
'BLC Subcont'!$T:$T,"&lt;&gt;I880R9KF",
'BLC Subcont'!$AA:$AA,$B62
))</f>
        <v>1344</v>
      </c>
      <c r="AJ62" s="50">
        <f t="shared" si="64"/>
        <v>0.2954755309325946</v>
      </c>
      <c r="AK62" s="49">
        <f t="shared" si="227"/>
        <v>0.5</v>
      </c>
      <c r="AL62" s="42">
        <f>SUM(SUMIFS(
'BLC Subcont'!$AE:$AE,
'BLC Subcont'!$I:$I,AN$10,
'BLC Subcont'!$U:$U,$A62,
'BLC Subcont'!$T:$T,"&lt;&gt;I880R9KF",
'BLC Subcont'!$AA:$AA,$B62
))</f>
        <v>0</v>
      </c>
      <c r="AM62" s="249">
        <f>SUM(SUMIFS(
'BLC Subcont'!$AR:$AR,
'BLC Subcont'!$I:$I,AN$10,
'BLC Subcont'!$U:$U,$A62,
'BLC Subcont'!$T:$T,"&lt;&gt;I880R9KF",
'BLC Subcont'!$AA:$AA,$B62
))</f>
        <v>0</v>
      </c>
      <c r="AN62" s="50">
        <f t="shared" si="66"/>
        <v>0</v>
      </c>
      <c r="AO62" s="49">
        <f t="shared" si="228"/>
        <v>0</v>
      </c>
      <c r="AP62" s="42">
        <f>SUM(SUMIFS(
'BLC Subcont'!$AE:$AE,
'BLC Subcont'!$I:$I,AR$10,
'BLC Subcont'!$U:$U,$A62,
'BLC Subcont'!$T:$T,"&lt;&gt;I880R9KF",
'BLC Subcont'!$AA:$AA,$B62
))</f>
        <v>0</v>
      </c>
      <c r="AQ62" s="249">
        <f>SUM(SUMIFS(
'BLC Subcont'!$AR:$AR,
'BLC Subcont'!$I:$I,AR$10,
'BLC Subcont'!$U:$U,$A62,
'BLC Subcont'!$T:$T,"&lt;&gt;I880R9KF",
'BLC Subcont'!$AA:$AA,$B62
))</f>
        <v>0</v>
      </c>
      <c r="AR62" s="50">
        <f t="shared" si="68"/>
        <v>0</v>
      </c>
      <c r="AS62" s="49">
        <f t="shared" si="229"/>
        <v>0</v>
      </c>
      <c r="AT62" s="42">
        <f>SUM(SUMIFS(
'BLC Subcont'!$AE:$AE,
'BLC Subcont'!$I:$I,AV$10,
'BLC Subcont'!$U:$U,$A62,
'BLC Subcont'!$T:$T,"&lt;&gt;I880R9KF",
'BLC Subcont'!$AA:$AA,$B62
))</f>
        <v>0</v>
      </c>
      <c r="AU62" s="249">
        <f>SUM(SUMIFS(
'BLC Subcont'!$AR:$AR,
'BLC Subcont'!$I:$I,AV$10,
'BLC Subcont'!$U:$U,$A62,
'BLC Subcont'!$T:$T,"&lt;&gt;I880R9KF",
'BLC Subcont'!$AA:$AA,$B62
))</f>
        <v>0</v>
      </c>
      <c r="AV62" s="50">
        <f t="shared" si="70"/>
        <v>0</v>
      </c>
      <c r="AW62" s="49">
        <f t="shared" si="230"/>
        <v>0</v>
      </c>
      <c r="AX62" s="42">
        <f>SUM(SUMIFS(
'BLC Subcont'!$AE:$AE,
'BLC Subcont'!$I:$I,AZ$10,
'BLC Subcont'!$U:$U,$A62,
'BLC Subcont'!$T:$T,"&lt;&gt;I880R9KF",
'BLC Subcont'!$AA:$AA,$B62
))</f>
        <v>0</v>
      </c>
      <c r="AY62" s="48">
        <f>SUM(SUMIFS(
'BLC Subcont'!$AR:$AR,
'BLC Subcont'!$I:$I,AZ$10,
'BLC Subcont'!$U:$U,$A62,
'BLC Subcont'!$T:$T,"&lt;&gt;I880R9KF",
'BLC Subcont'!$AA:$AA,$B62
))</f>
        <v>0</v>
      </c>
      <c r="AZ62" s="50">
        <f t="shared" si="72"/>
        <v>0</v>
      </c>
      <c r="BA62" s="49">
        <f t="shared" si="231"/>
        <v>0</v>
      </c>
      <c r="BB62" s="42">
        <f>SUM(SUMIFS(
'BLC Subcont'!$AE:$AE,
'BLC Subcont'!$I:$I,BD$10,
'BLC Subcont'!$U:$U,$A62,
'BLC Subcont'!$T:$T,"&lt;&gt;I880R9KF",
'BLC Subcont'!$AA:$AA,$B62
))</f>
        <v>0</v>
      </c>
      <c r="BC62" s="48">
        <f>SUM(SUMIFS(
'BLC Subcont'!$AR:$AR,
'BLC Subcont'!$I:$I,BD$10,
'BLC Subcont'!$U:$U,$A62,
'BLC Subcont'!$T:$T,"&lt;&gt;I880R9KF",
'BLC Subcont'!$AA:$AA,$B62
))</f>
        <v>0</v>
      </c>
      <c r="BD62" s="50">
        <f t="shared" si="74"/>
        <v>0</v>
      </c>
      <c r="BE62" s="50">
        <f t="shared" si="232"/>
        <v>0</v>
      </c>
      <c r="BI62" s="42">
        <f t="shared" si="125"/>
        <v>3006</v>
      </c>
      <c r="BJ62" s="249">
        <f t="shared" si="126"/>
        <v>3006</v>
      </c>
      <c r="BK62" s="50">
        <f t="shared" si="206"/>
        <v>0.66086268302334783</v>
      </c>
      <c r="BL62" s="49">
        <f t="shared" si="233"/>
        <v>1</v>
      </c>
      <c r="BM62" s="42">
        <f t="shared" si="78"/>
        <v>0</v>
      </c>
      <c r="BN62" s="249">
        <f t="shared" si="79"/>
        <v>0</v>
      </c>
      <c r="BO62" s="50">
        <f t="shared" si="207"/>
        <v>0</v>
      </c>
      <c r="BP62" s="50">
        <f t="shared" si="234"/>
        <v>0</v>
      </c>
      <c r="BQ62" s="42">
        <f>SUMIFS(RCCP!$HX$8:$HX$136,
RCCP!$A$8:$A$136,$A62,
RCCP!$C$8:$C$136,$B62
)+
(SUMIFS(RCCP!$IC$8:$IC$136,
RCCP!$A$8:$A$136,$A62,
RCCP!$C$8:$C$136,$B62)/4)</f>
        <v>3006</v>
      </c>
      <c r="BR62" s="48">
        <f>SUMIFS(RCCP!$HX$8:$HX$136,
RCCP!$A$8:$A$136,$A62,
RCCP!$C$8:$C$136,$B62
)+
(SUMIFS(RCCP!$IC$8:$IC$136,
RCCP!$A$8:$A$136,$A62,
RCCP!$C$8:$C$136,$B62)/4)</f>
        <v>3006</v>
      </c>
      <c r="BS62" s="50">
        <f t="shared" si="256"/>
        <v>0.66086268302334783</v>
      </c>
      <c r="BT62" s="50">
        <f t="shared" si="235"/>
        <v>1</v>
      </c>
      <c r="BU62" s="47">
        <f>SUMIFS(RCCP!$HY$8:$HY$136,
RCCP!$A$8:$A$136,$A62,
RCCP!$C$8:$C$136,$B62
)+
(SUMIFS(RCCP!$IC$8:$IC$136,
RCCP!$A$8:$A$136,$A62,
RCCP!$C$8:$C$136,$B62)/4)</f>
        <v>0</v>
      </c>
      <c r="BV62" s="48">
        <f>SUMIFS(RCCP!$HY$8:$HY$136,
RCCP!$A$8:$A$136,$A62,
RCCP!$C$8:$C$136,$B62
)+
(SUMIFS(RCCP!$IC$8:$IC$136,
RCCP!$A$8:$A$136,$A62,
RCCP!$C$8:$C$136,$B62)/4)</f>
        <v>0</v>
      </c>
      <c r="BW62" s="50">
        <f t="shared" si="147"/>
        <v>0</v>
      </c>
      <c r="BX62" s="50">
        <f t="shared" si="236"/>
        <v>0</v>
      </c>
      <c r="BY62" s="47">
        <f>SUMIFS(RCCP!$HZ$8:$HZ$136,
RCCP!$A$8:$A$136,$A62,
RCCP!$C$8:$C$136,$B62
)+
(SUMIFS(RCCP!$IC$8:$IC$136,
RCCP!$A$8:$A$136,$A62,
RCCP!$C$8:$C$136,$B62)/4)</f>
        <v>2118</v>
      </c>
      <c r="BZ62" s="249">
        <f>SUMIFS(RCCP!$HZ$8:$HZ$136,
RCCP!$A$8:$A$136,$A62,
RCCP!$C$8:$C$136,$B62
)+
(SUMIFS(RCCP!$IC$8:$IC$136,
RCCP!$A$8:$A$136,$A62,
RCCP!$C$8:$C$136,$B62)/4)</f>
        <v>2118</v>
      </c>
      <c r="CA62" s="50">
        <f t="shared" si="148"/>
        <v>0.46563777865716921</v>
      </c>
      <c r="CB62" s="50">
        <f t="shared" si="237"/>
        <v>0.5</v>
      </c>
      <c r="CC62" s="47">
        <f>SUMIFS(RCCP!$IA$8:$IA$136,
RCCP!$A$8:$A$136,$A62,
RCCP!$C$8:$C$136,$B62
)+
(SUMIFS(RCCP!$IC$8:$IC$136,
RCCP!$A$8:$A$136,$A62,
RCCP!$C$8:$C$136,$B62)/4)</f>
        <v>0</v>
      </c>
      <c r="CD62" s="249">
        <f>SUMIFS(RCCP!$IA$8:$IA$136,
RCCP!$A$8:$A$136,$A62,
RCCP!$C$8:$C$136,$B62
)+
(SUMIFS(RCCP!$IC$8:$IC$136,
RCCP!$A$8:$A$136,$A62,
RCCP!$C$8:$C$136,$B62)/4)</f>
        <v>0</v>
      </c>
      <c r="CE62" s="50">
        <f t="shared" si="149"/>
        <v>0</v>
      </c>
      <c r="CF62" s="50">
        <f t="shared" si="238"/>
        <v>0</v>
      </c>
      <c r="CG62" s="47">
        <f>SUMIFS(RCCP!$IF$8:$IF$136,
RCCP!$A$8:$A$136,$A62,
RCCP!$C$8:$C$136,$B62
)+
(SUMIFS(RCCP!$IK$8:$IK$136,
RCCP!$A$8:$A$136,$A62,
RCCP!$C$8:$C$136,$B62)/4)</f>
        <v>1696.5</v>
      </c>
      <c r="CH62" s="249">
        <f>SUMIFS(RCCP!$IF$8:$IF$136,
RCCP!$A$8:$A$136,$A62,
RCCP!$C$8:$C$136,$B62
)+
(SUMIFS(RCCP!$IK$8:$IK$136,
RCCP!$A$8:$A$136,$A62,
RCCP!$C$8:$C$136,$B62)/4)</f>
        <v>1696.5</v>
      </c>
      <c r="CI62" s="50">
        <f t="shared" si="150"/>
        <v>0.37297190344281755</v>
      </c>
      <c r="CJ62" s="50">
        <f t="shared" si="239"/>
        <v>0.5</v>
      </c>
      <c r="CK62" s="47">
        <f>SUMIFS(RCCP!$IG$8:$IG$136,
RCCP!$A$8:$A$136,$A62,
RCCP!$C$8:$C$136,$B62
)+
(SUMIFS(RCCP!$IK$8:$IK$136,
RCCP!$A$8:$A$136,$A62,
RCCP!$C$8:$C$136,$B62)/4)</f>
        <v>2698.5</v>
      </c>
      <c r="CL62" s="249">
        <f>SUMIFS(RCCP!$IG$8:$IG$136,
RCCP!$A$8:$A$136,$A62,
RCCP!$C$8:$C$136,$B62
)+
(SUMIFS(RCCP!$IK$8:$IK$136,
RCCP!$A$8:$A$136,$A62,
RCCP!$C$8:$C$136,$B62)/4)</f>
        <v>2698.5</v>
      </c>
      <c r="CM62" s="50">
        <f t="shared" si="151"/>
        <v>0.59325946445060018</v>
      </c>
      <c r="CN62" s="50">
        <f t="shared" si="240"/>
        <v>1</v>
      </c>
      <c r="CO62" s="47">
        <f>SUMIFS(RCCP!$IH$8:$IH$136,
RCCP!$A$8:$A$136,$A62,
RCCP!$C$8:$C$136,$B62
)+
(SUMIFS(RCCP!$IK$8:$IK$136,
RCCP!$A$8:$A$136,$A62,
RCCP!$C$8:$C$136,$B62)/4)</f>
        <v>1498.5</v>
      </c>
      <c r="CP62" s="249">
        <f>SUMIFS(RCCP!$IH$8:$IH$136,
RCCP!$A$8:$A$136,$A62,
RCCP!$C$8:$C$136,$B62
)+
(SUMIFS(RCCP!$IK$8:$IK$136,
RCCP!$A$8:$A$136,$A62,
RCCP!$C$8:$C$136,$B62)/4)</f>
        <v>1498.5</v>
      </c>
      <c r="CQ62" s="50">
        <f t="shared" si="152"/>
        <v>0.32944202611792639</v>
      </c>
      <c r="CR62" s="50">
        <f t="shared" si="241"/>
        <v>0.5</v>
      </c>
      <c r="CS62" s="47">
        <f>SUMIFS(RCCP!$II$8:$II$136,
RCCP!$A$8:$A$136,$A62,
RCCP!$C$8:$C$136,$B62
)+
(SUMIFS(RCCP!$IK$8:$IK$136,
RCCP!$A$8:$A$136,$A62,
RCCP!$C$8:$C$136,$B62)/4)</f>
        <v>1498.5</v>
      </c>
      <c r="CT62" s="249">
        <f>SUMIFS(RCCP!$II$8:$II$136,
RCCP!$A$8:$A$136,$A62,
RCCP!$C$8:$C$136,$B62
)+
(SUMIFS(RCCP!$IK$8:$IK$136,
RCCP!$A$8:$A$136,$A62,
RCCP!$C$8:$C$136,$B62)/4)</f>
        <v>1498.5</v>
      </c>
      <c r="CU62" s="50">
        <f t="shared" si="153"/>
        <v>0.39953607422812348</v>
      </c>
      <c r="CV62" s="50">
        <f t="shared" si="242"/>
        <v>0.5</v>
      </c>
      <c r="CW62" s="47">
        <f>SUMIFS(RCCP!$IN$8:$IN$136,
RCCP!$A$8:$A$136,$A62,
RCCP!$C$8:$C$136,$B62
)+
(SUMIFS(RCCP!$IT$8:$IT$136,
RCCP!$A$8:$A$136,$A62,
RCCP!$C$8:$C$136,$B62)/5)</f>
        <v>0</v>
      </c>
      <c r="CX62" s="249">
        <f>SUMIFS(RCCP!$IN$8:$IN$136,
RCCP!$A$8:$A$136,$A62,
RCCP!$C$8:$C$136,$B62
)+
(SUMIFS(RCCP!$IT$8:$IT$136,
RCCP!$A$8:$A$136,$A62,
RCCP!$C$8:$C$136,$B62)/5)</f>
        <v>0</v>
      </c>
      <c r="CY62" s="50">
        <f t="shared" si="154"/>
        <v>0</v>
      </c>
      <c r="CZ62" s="50">
        <f t="shared" si="243"/>
        <v>0</v>
      </c>
      <c r="DA62" s="47">
        <f>SUMIFS(RCCP!$IO$8:$IO$136,
RCCP!$A$8:$A$136,$A62,
RCCP!$C$8:$C$136,$B62
)+
(SUMIFS(RCCP!$IT$8:$IT$136,
RCCP!$A$8:$A$136,$A62,
RCCP!$C$8:$C$136,$B62)/5)</f>
        <v>0</v>
      </c>
      <c r="DB62" s="249">
        <f>SUMIFS(RCCP!$IO$8:$IO$136,
RCCP!$A$8:$A$136,$A62,
RCCP!$C$8:$C$136,$B62
)+
(SUMIFS(RCCP!$IT$8:$IT$136,
RCCP!$A$8:$A$136,$A62,
RCCP!$C$8:$C$136,$B62)/5)</f>
        <v>0</v>
      </c>
      <c r="DC62" s="50">
        <f t="shared" si="155"/>
        <v>0</v>
      </c>
      <c r="DD62" s="50">
        <f t="shared" si="244"/>
        <v>0</v>
      </c>
      <c r="DE62" s="47">
        <f>SUMIFS(RCCP!$IP$8:$IP$136,
RCCP!$A$8:$A$136,$A62,
RCCP!$C$8:$C$136,$B62
)+
(SUMIFS(RCCP!$IT$8:$IT$136,
RCCP!$A$8:$A$136,$A62,
RCCP!$C$8:$C$136,$B62)/5)</f>
        <v>0</v>
      </c>
      <c r="DF62" s="249">
        <f>SUMIFS(RCCP!$IP$8:$IP$136,
RCCP!$A$8:$A$136,$A62,
RCCP!$C$8:$C$136,$B62
)+
(SUMIFS(RCCP!$IT$8:$IT$136,
RCCP!$A$8:$A$136,$A62,
RCCP!$C$8:$C$136,$B62)/5)</f>
        <v>0</v>
      </c>
      <c r="DG62" s="50">
        <f t="shared" si="156"/>
        <v>0</v>
      </c>
      <c r="DH62" s="50">
        <f t="shared" si="245"/>
        <v>0</v>
      </c>
      <c r="DI62" s="47">
        <f>SUMIFS(RCCP!$IQ$8:$IQ$136,
RCCP!$A$8:$A$136,$A62,
RCCP!$C$8:$C$136,$B62
)+
(SUMIFS(RCCP!$IT$8:$IT$136,
RCCP!$A$8:$A$136,$A62,
RCCP!$C$8:$C$136,$B62)/5)</f>
        <v>0</v>
      </c>
      <c r="DJ62" s="249">
        <f>SUMIFS(RCCP!$IQ$8:$IQ$136,
RCCP!$A$8:$A$136,$A62,
RCCP!$C$8:$C$136,$B62
)+
(SUMIFS(RCCP!$IT$8:$IT$136,
RCCP!$A$8:$A$136,$A62,
RCCP!$C$8:$C$136,$B62)/5)</f>
        <v>0</v>
      </c>
      <c r="DK62" s="50">
        <f t="shared" si="157"/>
        <v>0</v>
      </c>
      <c r="DL62" s="50">
        <f t="shared" si="246"/>
        <v>0</v>
      </c>
      <c r="DM62" s="47">
        <f>SUMIFS(RCCP!$IR$8:$IR$136,
RCCP!$A$8:$A$136,$A62,
RCCP!$C$8:$C$136,$B62
)+
(SUMIFS(RCCP!$IT$8:$IT$136,
RCCP!$A$8:$A$136,$A62,
RCCP!$C$8:$C$136,$B62)/5)</f>
        <v>0</v>
      </c>
      <c r="DN62" s="249">
        <f>SUMIFS(RCCP!$IR$8:$IR$136,
RCCP!$A$8:$A$136,$A62,
RCCP!$C$8:$C$136,$B62
)+
(SUMIFS(RCCP!$IT$8:$IT$136,
RCCP!$A$8:$A$136,$A62,
RCCP!$C$8:$C$136,$B62)/5)</f>
        <v>0</v>
      </c>
      <c r="DO62" s="50">
        <f t="shared" si="158"/>
        <v>0</v>
      </c>
      <c r="DP62" s="50">
        <f t="shared" si="247"/>
        <v>0</v>
      </c>
      <c r="DQ62" s="47">
        <f>SUMIFS(RCCP!$IW$8:$IW$136,
RCCP!$A$8:$A$136,$A62,
RCCP!$C$8:$C$136,$B62
)+
(SUMIFS(RCCP!$JB$8:$JB$136,
RCCP!$A$8:$A$136,$A62,
RCCP!$C$8:$C$136,$B62)/4)</f>
        <v>91.5</v>
      </c>
      <c r="DR62" s="249">
        <f>SUMIFS(RCCP!$IW$8:$IW$136,
RCCP!$A$8:$A$136,$A62,
RCCP!$C$8:$C$136,$B62
)+
(SUMIFS(RCCP!$JB$8:$JB$136,
RCCP!$A$8:$A$136,$A62,
RCCP!$C$8:$C$136,$B62)/4)</f>
        <v>91.5</v>
      </c>
      <c r="DS62" s="50">
        <f t="shared" si="257"/>
        <v>2.4396096624540071E-2</v>
      </c>
      <c r="DT62" s="50">
        <f t="shared" si="248"/>
        <v>0.5</v>
      </c>
      <c r="DU62" s="47">
        <f>SUMIFS(RCCP!$IX$8:$IX$136,
RCCP!$A$8:$A$136,$A62,
RCCP!$C$8:$C$136,$B62
)+
(SUMIFS(RCCP!$JB$8:$JB$136,
RCCP!$A$8:$A$136,$A62,
RCCP!$C$8:$C$136,$B62)/4)</f>
        <v>91.5</v>
      </c>
      <c r="DV62" s="249">
        <f>SUMIFS(RCCP!$IX$8:$IX$136,
RCCP!$A$8:$A$136,$A62,
RCCP!$C$8:$C$136,$B62
)+
(SUMIFS(RCCP!$JB$8:$JB$136,
RCCP!$A$8:$A$136,$A62,
RCCP!$C$8:$C$136,$B62)/4)</f>
        <v>91.5</v>
      </c>
      <c r="DW62" s="50">
        <f t="shared" si="258"/>
        <v>2.0116079672866376E-2</v>
      </c>
      <c r="DX62" s="50">
        <f t="shared" si="249"/>
        <v>0.5</v>
      </c>
      <c r="DY62" s="47">
        <f>SUMIFS(RCCP!$IY$8:$IY$136,
RCCP!$A$8:$A$136,$A62,
RCCP!$C$8:$C$136,$B62
)+
(SUMIFS(RCCP!$JB$8:$JB$136,
RCCP!$A$8:$A$136,$A62,
RCCP!$C$8:$C$136,$B62)/4)</f>
        <v>91.5</v>
      </c>
      <c r="DZ62" s="249">
        <f>SUMIFS(RCCP!$IY$8:$IY$136,
RCCP!$A$8:$A$136,$A62,
RCCP!$C$8:$C$136,$B62
)+
(SUMIFS(RCCP!$JB$8:$JB$136,
RCCP!$A$8:$A$136,$A62,
RCCP!$C$8:$C$136,$B62)/4)</f>
        <v>91.5</v>
      </c>
      <c r="EA62" s="50">
        <f t="shared" si="259"/>
        <v>2.0116079672866376E-2</v>
      </c>
      <c r="EB62" s="50">
        <f t="shared" si="250"/>
        <v>0.5</v>
      </c>
      <c r="EC62" s="47">
        <f>SUMIFS(RCCP!$IZ$8:$IZ$136,
RCCP!$A$8:$A$136,$A62,
RCCP!$C$8:$C$136,$B62
)+
(SUMIFS(RCCP!$JB$8:$JB$136,
RCCP!$A$8:$A$136,$A62,
RCCP!$C$8:$C$136,$B62)/4)</f>
        <v>91.5</v>
      </c>
      <c r="ED62" s="249">
        <f>SUMIFS(RCCP!$IZ$8:$IZ$136,
RCCP!$A$8:$A$136,$A62,
RCCP!$C$8:$C$136,$B62
)+
(SUMIFS(RCCP!$JB$8:$JB$136,
RCCP!$A$8:$A$136,$A62,
RCCP!$C$8:$C$136,$B62)/4)</f>
        <v>91.5</v>
      </c>
      <c r="EE62" s="50">
        <f t="shared" si="260"/>
        <v>2.0116079672866376E-2</v>
      </c>
      <c r="EF62" s="50">
        <f t="shared" si="251"/>
        <v>0.5</v>
      </c>
      <c r="EG62" s="47">
        <f>SUMIFS(RCCP!$JE$8:$JE$136,
RCCP!$A$8:$A$136,$A62,
RCCP!$C$8:$C$136,$B62
)+
(SUMIFS(RCCP!$JJ$8:$JJ$136,
RCCP!$A$8:$A$136,$A62,
RCCP!$C$8:$C$136,$B62)/4)</f>
        <v>2139</v>
      </c>
      <c r="EH62" s="249">
        <f>SUMIFS(RCCP!$JE$8:$JE$136,
RCCP!$A$8:$A$136,$A62,
RCCP!$C$8:$C$136,$B62
)+
(SUMIFS(RCCP!$JJ$8:$JJ$136,
RCCP!$A$8:$A$136,$A62,
RCCP!$C$8:$C$136,$B62)/4)</f>
        <v>2139</v>
      </c>
      <c r="EI62" s="50">
        <f t="shared" si="261"/>
        <v>0.47025458382799101</v>
      </c>
      <c r="EJ62" s="50">
        <f t="shared" si="252"/>
        <v>0.5</v>
      </c>
      <c r="EK62" s="47">
        <f>SUMIFS(RCCP!$JF$8:$JF$136,
RCCP!$A$8:$A$136,$A62,
RCCP!$C$8:$C$136,$B62
)+
(SUMIFS(RCCP!$JJ$8:$JJ$136,
RCCP!$A$8:$A$136,$A62,
RCCP!$C$8:$C$136,$B62)/4)</f>
        <v>2139</v>
      </c>
      <c r="EL62" s="249">
        <f>SUMIFS(RCCP!$JF$8:$JF$136,
RCCP!$A$8:$A$136,$A62,
RCCP!$C$8:$C$136,$B62
)+
(SUMIFS(RCCP!$JJ$8:$JJ$136,
RCCP!$A$8:$A$136,$A62,
RCCP!$C$8:$C$136,$B62)/4)</f>
        <v>2139</v>
      </c>
      <c r="EM62" s="50">
        <f t="shared" si="262"/>
        <v>0.47025458382799101</v>
      </c>
      <c r="EN62" s="50">
        <f t="shared" si="253"/>
        <v>0.5</v>
      </c>
      <c r="EO62" s="47">
        <f>SUMIFS(RCCP!$JG$8:$JG$136,
RCCP!$A$8:$A$136,$A62,
RCCP!$C$8:$C$136,$B62
)+
(SUMIFS(RCCP!$JJ$8:$JJ$136,
RCCP!$A$8:$A$136,$A62,
RCCP!$C$8:$C$136,$B62)/4)</f>
        <v>2139</v>
      </c>
      <c r="EP62" s="249">
        <f>SUMIFS(RCCP!$JG$8:$JG$136,
RCCP!$A$8:$A$136,$A62,
RCCP!$C$8:$C$136,$B62
)+
(SUMIFS(RCCP!$JJ$8:$JJ$136,
RCCP!$A$8:$A$136,$A62,
RCCP!$C$8:$C$136,$B62)/4)</f>
        <v>2139</v>
      </c>
      <c r="EQ62" s="50">
        <f t="shared" si="263"/>
        <v>0.57030875059990394</v>
      </c>
      <c r="ER62" s="50">
        <f t="shared" si="254"/>
        <v>1</v>
      </c>
      <c r="ES62" s="47">
        <f>SUMIFS(RCCP!$JH$8:$JH$136,
RCCP!$A$8:$A$136,$A62,
RCCP!$C$8:$C$136,$B62
)+
(SUMIFS(RCCP!$JJ$8:$JJ$136,
RCCP!$A$8:$A$136,$A62,
RCCP!$C$8:$C$136,$B62)/4)</f>
        <v>2139</v>
      </c>
      <c r="ET62" s="249">
        <f>SUMIFS(RCCP!$JH$8:$JH$136,
RCCP!$A$8:$A$136,$A62,
RCCP!$C$8:$C$136,$B62
)+
(SUMIFS(RCCP!$JJ$8:$JJ$136,
RCCP!$A$8:$A$136,$A62,
RCCP!$C$8:$C$136,$B62)/4)</f>
        <v>2139</v>
      </c>
      <c r="EU62" s="50">
        <f t="shared" si="264"/>
        <v>0.47025458382799101</v>
      </c>
      <c r="EV62" s="50">
        <f t="shared" si="255"/>
        <v>0.5</v>
      </c>
    </row>
    <row r="63" spans="1:152" ht="20.149999999999999" customHeight="1" x14ac:dyDescent="0.35">
      <c r="A63" s="53">
        <v>880</v>
      </c>
      <c r="B63" s="54" t="s">
        <v>40</v>
      </c>
      <c r="C63" s="39" t="s">
        <v>51</v>
      </c>
      <c r="D63" s="39">
        <v>44</v>
      </c>
      <c r="E63" s="39">
        <v>5.7</v>
      </c>
      <c r="F63" s="39">
        <v>7</v>
      </c>
      <c r="G63" s="39">
        <v>3</v>
      </c>
      <c r="H63" s="40">
        <f t="shared" si="51"/>
        <v>5266.8</v>
      </c>
      <c r="I63" s="41">
        <f t="shared" si="52"/>
        <v>924</v>
      </c>
      <c r="J63" s="42">
        <f>SUM(SUMIFS(
'BLC Subcont'!$AE:$AE,
'BLC Subcont'!$I:$I,L$10,
'BLC Subcont'!$U:$U,$A63,
'BLC Subcont'!$AA:$AA,$B63
))</f>
        <v>2790</v>
      </c>
      <c r="K63" s="43">
        <f>SUM(SUMIFS(
'BLC Subcont'!$AQ:$AQ,
'BLC Subcont'!$I:$I,L$10,
'BLC Subcont'!$U:$U,$A63,
'BLC Subcont'!$AA:$AA,$B63
))</f>
        <v>0</v>
      </c>
      <c r="L63" s="50">
        <f t="shared" si="53"/>
        <v>0</v>
      </c>
      <c r="M63" s="42">
        <f>SUM(SUMIFS(
'BLC Subcont'!$AE:$AE,
'BLC Subcont'!$I:$I,O$10,
'BLC Subcont'!$U:$U,$A63,
'BLC Subcont'!$AA:$AA,$B63
))</f>
        <v>3846</v>
      </c>
      <c r="N63" s="43">
        <f>SUM(SUMIFS(
'BLC Subcont'!$AQ:$AQ,
'BLC Subcont'!$I:$I,O$10,
'BLC Subcont'!$U:$U,$A63,
'BLC Subcont'!$AA:$AA,$B63
))</f>
        <v>0</v>
      </c>
      <c r="O63" s="50">
        <f t="shared" si="54"/>
        <v>0</v>
      </c>
      <c r="P63" s="42">
        <f>SUM(SUMIFS(
'BLC Subcont'!$AE:$AE,
'BLC Subcont'!$I:$I,R$10,
'BLC Subcont'!$U:$U,$A63,
'BLC Subcont'!$AA:$AA,$B63
))</f>
        <v>0</v>
      </c>
      <c r="Q63" s="43">
        <f>SUM(SUMIFS(
'BLC Subcont'!$AQ:$AQ,
'BLC Subcont'!$I:$I,R$10,
'BLC Subcont'!$U:$U,$A63,
'BLC Subcont'!$AA:$AA,$B63
))</f>
        <v>0</v>
      </c>
      <c r="R63" s="50">
        <f t="shared" si="55"/>
        <v>0</v>
      </c>
      <c r="S63" s="42">
        <f>SUM(SUMIFS(
'BLC Subcont'!$AE:$AE,
'BLC Subcont'!$I:$I,U$10,
'BLC Subcont'!$U:$U,$A63,
'BLC Subcont'!$AA:$AA,$B63
))</f>
        <v>1998</v>
      </c>
      <c r="T63" s="43">
        <f>SUM(SUMIFS(
'BLC Subcont'!$AQ:$AQ,
'BLC Subcont'!$I:$I,U$10,
'BLC Subcont'!$U:$U,$A63,
'BLC Subcont'!$AA:$AA,$B63
))</f>
        <v>1283</v>
      </c>
      <c r="U63" s="50">
        <f t="shared" si="56"/>
        <v>0.24360142781195412</v>
      </c>
      <c r="V63" s="47">
        <f t="shared" si="124"/>
        <v>8634</v>
      </c>
      <c r="W63" s="51">
        <f t="shared" si="57"/>
        <v>1283</v>
      </c>
      <c r="X63" s="52">
        <f t="shared" si="58"/>
        <v>0.24360142781195412</v>
      </c>
      <c r="Y63" s="52">
        <f t="shared" si="224"/>
        <v>0.5</v>
      </c>
      <c r="Z63" s="47">
        <f>SUM(SUMIFS(
'BLC Subcont'!$AE:$AE,
'BLC Subcont'!$I:$I,AB$10,
'BLC Subcont'!$U:$U,$A63,
'BLC Subcont'!$AA:$AA,$B63
))</f>
        <v>1200</v>
      </c>
      <c r="AA63" s="249">
        <f>SUM(SUMIFS(
'BLC Subcont'!$AQ:$AQ,
'BLC Subcont'!$I:$I,AB$10,
'BLC Subcont'!$U:$U,$A63,
'BLC Subcont'!$AA:$AA,$B63
))</f>
        <v>158</v>
      </c>
      <c r="AB63" s="49">
        <f t="shared" si="60"/>
        <v>2.9999240525556314E-2</v>
      </c>
      <c r="AC63" s="49">
        <f t="shared" si="225"/>
        <v>0.5</v>
      </c>
      <c r="AD63" s="42">
        <f>SUM(SUMIFS(
'BLC Subcont'!$AE:$AE,
'BLC Subcont'!$I:$I,AF$10,
'BLC Subcont'!$U:$U,$A63,
'BLC Subcont'!$AA:$AA,$B63
))</f>
        <v>6264</v>
      </c>
      <c r="AE63" s="249">
        <f>SUM(SUMIFS(
'BLC Subcont'!$AQ:$AQ,
'BLC Subcont'!$I:$I,AF$10,
'BLC Subcont'!$U:$U,$A63,
'BLC Subcont'!$AA:$AA,$B63
))</f>
        <v>6264</v>
      </c>
      <c r="AF63" s="50">
        <f t="shared" si="62"/>
        <v>1.1893369788106629</v>
      </c>
      <c r="AG63" s="49">
        <f t="shared" si="226"/>
        <v>1.5</v>
      </c>
      <c r="AH63" s="42">
        <f>SUM(SUMIFS(
'BLC Subcont'!$AE:$AE,
'BLC Subcont'!$I:$I,AJ$10,
'BLC Subcont'!$U:$U,$A63,
'BLC Subcont'!$AA:$AA,$B63
))</f>
        <v>1344</v>
      </c>
      <c r="AI63" s="249">
        <f>SUM(SUMIFS(
'BLC Subcont'!$AQ:$AQ,
'BLC Subcont'!$I:$I,AJ$10,
'BLC Subcont'!$U:$U,$A63,
'BLC Subcont'!$AA:$AA,$B63
))</f>
        <v>1344</v>
      </c>
      <c r="AJ63" s="50">
        <f t="shared" si="64"/>
        <v>0.2551834130781499</v>
      </c>
      <c r="AK63" s="49">
        <f t="shared" si="227"/>
        <v>0.5</v>
      </c>
      <c r="AL63" s="42">
        <f>SUM(SUMIFS(
'BLC Subcont'!$AE:$AE,
'BLC Subcont'!$I:$I,AN$10,
'BLC Subcont'!$U:$U,$A63,
'BLC Subcont'!$AA:$AA,$B63
))</f>
        <v>0</v>
      </c>
      <c r="AM63" s="249">
        <f>SUM(SUMIFS(
'BLC Subcont'!$AQ:$AQ,
'BLC Subcont'!$I:$I,AN$10,
'BLC Subcont'!$U:$U,$A63,
'BLC Subcont'!$AA:$AA,$B63
))</f>
        <v>0</v>
      </c>
      <c r="AN63" s="50">
        <f t="shared" si="66"/>
        <v>0</v>
      </c>
      <c r="AO63" s="49">
        <f t="shared" si="228"/>
        <v>0</v>
      </c>
      <c r="AP63" s="42">
        <f>SUM(SUMIFS(
'BLC Subcont'!$AE:$AE,
'BLC Subcont'!$I:$I,AR$10,
'BLC Subcont'!$U:$U,$A63,
'BLC Subcont'!$AA:$AA,$B63
))</f>
        <v>0</v>
      </c>
      <c r="AQ63" s="249">
        <f>SUM(SUMIFS(
'BLC Subcont'!$AQ:$AQ,
'BLC Subcont'!$I:$I,AR$10,
'BLC Subcont'!$U:$U,$A63,
'BLC Subcont'!$AA:$AA,$B63
))</f>
        <v>0</v>
      </c>
      <c r="AR63" s="50">
        <f t="shared" si="68"/>
        <v>0</v>
      </c>
      <c r="AS63" s="49">
        <f t="shared" si="229"/>
        <v>0</v>
      </c>
      <c r="AT63" s="42">
        <f>SUM(SUMIFS(
'BLC Subcont'!$AE:$AE,
'BLC Subcont'!$I:$I,AV$10,
'BLC Subcont'!$U:$U,$A63,
'BLC Subcont'!$AA:$AA,$B63
))</f>
        <v>0</v>
      </c>
      <c r="AU63" s="249">
        <f>SUM(SUMIFS(
'BLC Subcont'!$AQ:$AQ,
'BLC Subcont'!$I:$I,AV$10,
'BLC Subcont'!$U:$U,$A63,
'BLC Subcont'!$AA:$AA,$B63
))</f>
        <v>0</v>
      </c>
      <c r="AV63" s="50">
        <f t="shared" si="70"/>
        <v>0</v>
      </c>
      <c r="AW63" s="49">
        <f t="shared" si="230"/>
        <v>0</v>
      </c>
      <c r="AX63" s="42">
        <f>SUM(SUMIFS(
'BLC Subcont'!$AE:$AE,
'BLC Subcont'!$I:$I,AZ$10,
'BLC Subcont'!$U:$U,$A63,
'BLC Subcont'!$AA:$AA,$B63
))</f>
        <v>0</v>
      </c>
      <c r="AY63" s="48">
        <f>SUM(SUMIFS(
'BLC Subcont'!$AQ:$AQ,
'BLC Subcont'!$I:$I,AZ$10,
'BLC Subcont'!$U:$U,$A63,
'BLC Subcont'!$AA:$AA,$B63
))</f>
        <v>0</v>
      </c>
      <c r="AZ63" s="50">
        <f t="shared" si="72"/>
        <v>0</v>
      </c>
      <c r="BA63" s="49">
        <f t="shared" si="231"/>
        <v>0</v>
      </c>
      <c r="BB63" s="42">
        <f>SUM(SUMIFS(
'BLC Subcont'!$AE:$AE,
'BLC Subcont'!$I:$I,BD$10,
'BLC Subcont'!$U:$U,$A63,
'BLC Subcont'!$AA:$AA,$B63
))</f>
        <v>0</v>
      </c>
      <c r="BC63" s="48">
        <f>SUM(SUMIFS(
'BLC Subcont'!$AQ:$AQ,
'BLC Subcont'!$I:$I,BD$10,
'BLC Subcont'!$U:$U,$A63,
'BLC Subcont'!$AA:$AA,$B63
))</f>
        <v>0</v>
      </c>
      <c r="BD63" s="50">
        <f t="shared" si="74"/>
        <v>0</v>
      </c>
      <c r="BE63" s="50">
        <f t="shared" si="232"/>
        <v>0</v>
      </c>
      <c r="BI63" s="42">
        <f t="shared" si="125"/>
        <v>3006</v>
      </c>
      <c r="BJ63" s="249">
        <f t="shared" si="126"/>
        <v>3006</v>
      </c>
      <c r="BK63" s="50">
        <f t="shared" si="206"/>
        <v>0.57074504442925489</v>
      </c>
      <c r="BL63" s="49">
        <f t="shared" si="233"/>
        <v>1</v>
      </c>
      <c r="BM63" s="42">
        <f t="shared" si="78"/>
        <v>0</v>
      </c>
      <c r="BN63" s="249">
        <f t="shared" si="79"/>
        <v>0</v>
      </c>
      <c r="BO63" s="50">
        <f t="shared" si="207"/>
        <v>0</v>
      </c>
      <c r="BP63" s="50">
        <f t="shared" si="234"/>
        <v>0</v>
      </c>
      <c r="BQ63" s="42">
        <f>SUMIFS(RCCP!$HX$8:$HX$136,
RCCP!$A$8:$A$136,$A63,
RCCP!$C$8:$C$136,$B63
)+
(SUMIFS(RCCP!$IC$8:$IC$136,
RCCP!$A$8:$A$136,$A63,
RCCP!$C$8:$C$136,$B63)/4)</f>
        <v>3006</v>
      </c>
      <c r="BR63" s="48">
        <f>SUMIFS(RCCP!$HX$8:$HX$136,
RCCP!$A$8:$A$136,$A63,
RCCP!$C$8:$C$136,$B63
)+
(SUMIFS(RCCP!$IC$8:$IC$136,
RCCP!$A$8:$A$136,$A63,
RCCP!$C$8:$C$136,$B63)/4)</f>
        <v>3006</v>
      </c>
      <c r="BS63" s="50">
        <f t="shared" si="256"/>
        <v>0.57074504442925489</v>
      </c>
      <c r="BT63" s="50">
        <f t="shared" si="235"/>
        <v>1</v>
      </c>
      <c r="BU63" s="47">
        <f>SUMIFS(RCCP!$HY$8:$HY$136,
RCCP!$A$8:$A$136,$A63,
RCCP!$C$8:$C$136,$B63
)+
(SUMIFS(RCCP!$IC$8:$IC$136,
RCCP!$A$8:$A$136,$A63,
RCCP!$C$8:$C$136,$B63)/4)</f>
        <v>0</v>
      </c>
      <c r="BV63" s="48">
        <f>SUMIFS(RCCP!$HY$8:$HY$136,
RCCP!$A$8:$A$136,$A63,
RCCP!$C$8:$C$136,$B63
)+
(SUMIFS(RCCP!$IC$8:$IC$136,
RCCP!$A$8:$A$136,$A63,
RCCP!$C$8:$C$136,$B63)/4)</f>
        <v>0</v>
      </c>
      <c r="BW63" s="50">
        <f t="shared" si="147"/>
        <v>0</v>
      </c>
      <c r="BX63" s="50">
        <f t="shared" si="236"/>
        <v>0</v>
      </c>
      <c r="BY63" s="47">
        <f>SUMIFS(RCCP!$HZ$8:$HZ$136,
RCCP!$A$8:$A$136,$A63,
RCCP!$C$8:$C$136,$B63
)+
(SUMIFS(RCCP!$IC$8:$IC$136,
RCCP!$A$8:$A$136,$A63,
RCCP!$C$8:$C$136,$B63)/4)</f>
        <v>2118</v>
      </c>
      <c r="BZ63" s="249">
        <f>SUMIFS(RCCP!$HZ$8:$HZ$136,
RCCP!$A$8:$A$136,$A63,
RCCP!$C$8:$C$136,$B63
)+
(SUMIFS(RCCP!$IC$8:$IC$136,
RCCP!$A$8:$A$136,$A63,
RCCP!$C$8:$C$136,$B63)/4)</f>
        <v>2118</v>
      </c>
      <c r="CA63" s="50">
        <f t="shared" si="148"/>
        <v>0.40214171793119158</v>
      </c>
      <c r="CB63" s="50">
        <f t="shared" si="237"/>
        <v>0.5</v>
      </c>
      <c r="CC63" s="47">
        <f>SUMIFS(RCCP!$IA$8:$IA$136,
RCCP!$A$8:$A$136,$A63,
RCCP!$C$8:$C$136,$B63
)+
(SUMIFS(RCCP!$IC$8:$IC$136,
RCCP!$A$8:$A$136,$A63,
RCCP!$C$8:$C$136,$B63)/4)</f>
        <v>0</v>
      </c>
      <c r="CD63" s="249">
        <f>SUMIFS(RCCP!$IA$8:$IA$136,
RCCP!$A$8:$A$136,$A63,
RCCP!$C$8:$C$136,$B63
)+
(SUMIFS(RCCP!$IC$8:$IC$136,
RCCP!$A$8:$A$136,$A63,
RCCP!$C$8:$C$136,$B63)/4)</f>
        <v>0</v>
      </c>
      <c r="CE63" s="50">
        <f t="shared" si="149"/>
        <v>0</v>
      </c>
      <c r="CF63" s="50">
        <f t="shared" si="238"/>
        <v>0</v>
      </c>
      <c r="CG63" s="47">
        <f>SUMIFS(RCCP!$IF$8:$IF$136,
RCCP!$A$8:$A$136,$A63,
RCCP!$C$8:$C$136,$B63
)+
(SUMIFS(RCCP!$IK$8:$IK$136,
RCCP!$A$8:$A$136,$A63,
RCCP!$C$8:$C$136,$B63)/4)</f>
        <v>1696.5</v>
      </c>
      <c r="CH63" s="249">
        <f>SUMIFS(RCCP!$IF$8:$IF$136,
RCCP!$A$8:$A$136,$A63,
RCCP!$C$8:$C$136,$B63
)+
(SUMIFS(RCCP!$IK$8:$IK$136,
RCCP!$A$8:$A$136,$A63,
RCCP!$C$8:$C$136,$B63)/4)</f>
        <v>1696.5</v>
      </c>
      <c r="CI63" s="50">
        <f t="shared" si="150"/>
        <v>0.32211209842788791</v>
      </c>
      <c r="CJ63" s="50">
        <f t="shared" si="239"/>
        <v>0.5</v>
      </c>
      <c r="CK63" s="47">
        <f>SUMIFS(RCCP!$IG$8:$IG$136,
RCCP!$A$8:$A$136,$A63,
RCCP!$C$8:$C$136,$B63
)+
(SUMIFS(RCCP!$IK$8:$IK$136,
RCCP!$A$8:$A$136,$A63,
RCCP!$C$8:$C$136,$B63)/4)</f>
        <v>2698.5</v>
      </c>
      <c r="CL63" s="249">
        <f>SUMIFS(RCCP!$IG$8:$IG$136,
RCCP!$A$8:$A$136,$A63,
RCCP!$C$8:$C$136,$B63
)+
(SUMIFS(RCCP!$IK$8:$IK$136,
RCCP!$A$8:$A$136,$A63,
RCCP!$C$8:$C$136,$B63)/4)</f>
        <v>2698.5</v>
      </c>
      <c r="CM63" s="50">
        <f t="shared" si="151"/>
        <v>0.51236044657097291</v>
      </c>
      <c r="CN63" s="50">
        <f t="shared" si="240"/>
        <v>1</v>
      </c>
      <c r="CO63" s="47">
        <f>SUMIFS(RCCP!$IH$8:$IH$136,
RCCP!$A$8:$A$136,$A63,
RCCP!$C$8:$C$136,$B63
)+
(SUMIFS(RCCP!$IK$8:$IK$136,
RCCP!$A$8:$A$136,$A63,
RCCP!$C$8:$C$136,$B63)/4)</f>
        <v>1498.5</v>
      </c>
      <c r="CP63" s="249">
        <f>SUMIFS(RCCP!$IH$8:$IH$136,
RCCP!$A$8:$A$136,$A63,
RCCP!$C$8:$C$136,$B63
)+
(SUMIFS(RCCP!$IK$8:$IK$136,
RCCP!$A$8:$A$136,$A63,
RCCP!$C$8:$C$136,$B63)/4)</f>
        <v>1498.5</v>
      </c>
      <c r="CQ63" s="50">
        <f t="shared" si="152"/>
        <v>0.28451811346548189</v>
      </c>
      <c r="CR63" s="50">
        <f t="shared" si="241"/>
        <v>0.5</v>
      </c>
      <c r="CS63" s="47">
        <f>SUMIFS(RCCP!$II$8:$II$136,
RCCP!$A$8:$A$136,$A63,
RCCP!$C$8:$C$136,$B63
)+
(SUMIFS(RCCP!$IK$8:$IK$136,
RCCP!$A$8:$A$136,$A63,
RCCP!$C$8:$C$136,$B63)/4)</f>
        <v>1498.5</v>
      </c>
      <c r="CT63" s="249">
        <f>SUMIFS(RCCP!$II$8:$II$136,
RCCP!$A$8:$A$136,$A63,
RCCP!$C$8:$C$136,$B63
)+
(SUMIFS(RCCP!$IK$8:$IK$136,
RCCP!$A$8:$A$136,$A63,
RCCP!$C$8:$C$136,$B63)/4)</f>
        <v>1498.5</v>
      </c>
      <c r="CU63" s="50">
        <f t="shared" si="153"/>
        <v>0.34505388228792483</v>
      </c>
      <c r="CV63" s="50">
        <f t="shared" si="242"/>
        <v>0.5</v>
      </c>
      <c r="CW63" s="47">
        <f>SUMIFS(RCCP!$IN$8:$IN$136,
RCCP!$A$8:$A$136,$A63,
RCCP!$C$8:$C$136,$B63
)+
(SUMIFS(RCCP!$IT$8:$IT$136,
RCCP!$A$8:$A$136,$A63,
RCCP!$C$8:$C$136,$B63)/5)</f>
        <v>0</v>
      </c>
      <c r="CX63" s="249">
        <f>SUMIFS(RCCP!$IN$8:$IN$136,
RCCP!$A$8:$A$136,$A63,
RCCP!$C$8:$C$136,$B63
)+
(SUMIFS(RCCP!$IT$8:$IT$136,
RCCP!$A$8:$A$136,$A63,
RCCP!$C$8:$C$136,$B63)/5)</f>
        <v>0</v>
      </c>
      <c r="CY63" s="50">
        <f t="shared" si="154"/>
        <v>0</v>
      </c>
      <c r="CZ63" s="50">
        <f t="shared" si="243"/>
        <v>0</v>
      </c>
      <c r="DA63" s="47">
        <f>SUMIFS(RCCP!$IO$8:$IO$136,
RCCP!$A$8:$A$136,$A63,
RCCP!$C$8:$C$136,$B63
)+
(SUMIFS(RCCP!$IT$8:$IT$136,
RCCP!$A$8:$A$136,$A63,
RCCP!$C$8:$C$136,$B63)/5)</f>
        <v>0</v>
      </c>
      <c r="DB63" s="249">
        <f>SUMIFS(RCCP!$IO$8:$IO$136,
RCCP!$A$8:$A$136,$A63,
RCCP!$C$8:$C$136,$B63
)+
(SUMIFS(RCCP!$IT$8:$IT$136,
RCCP!$A$8:$A$136,$A63,
RCCP!$C$8:$C$136,$B63)/5)</f>
        <v>0</v>
      </c>
      <c r="DC63" s="50">
        <f t="shared" si="155"/>
        <v>0</v>
      </c>
      <c r="DD63" s="50">
        <f t="shared" si="244"/>
        <v>0</v>
      </c>
      <c r="DE63" s="47">
        <f>SUMIFS(RCCP!$IP$8:$IP$136,
RCCP!$A$8:$A$136,$A63,
RCCP!$C$8:$C$136,$B63
)+
(SUMIFS(RCCP!$IT$8:$IT$136,
RCCP!$A$8:$A$136,$A63,
RCCP!$C$8:$C$136,$B63)/5)</f>
        <v>0</v>
      </c>
      <c r="DF63" s="249">
        <f>SUMIFS(RCCP!$IP$8:$IP$136,
RCCP!$A$8:$A$136,$A63,
RCCP!$C$8:$C$136,$B63
)+
(SUMIFS(RCCP!$IT$8:$IT$136,
RCCP!$A$8:$A$136,$A63,
RCCP!$C$8:$C$136,$B63)/5)</f>
        <v>0</v>
      </c>
      <c r="DG63" s="50">
        <f t="shared" si="156"/>
        <v>0</v>
      </c>
      <c r="DH63" s="50">
        <f t="shared" si="245"/>
        <v>0</v>
      </c>
      <c r="DI63" s="47">
        <f>SUMIFS(RCCP!$IQ$8:$IQ$136,
RCCP!$A$8:$A$136,$A63,
RCCP!$C$8:$C$136,$B63
)+
(SUMIFS(RCCP!$IT$8:$IT$136,
RCCP!$A$8:$A$136,$A63,
RCCP!$C$8:$C$136,$B63)/5)</f>
        <v>0</v>
      </c>
      <c r="DJ63" s="249">
        <f>SUMIFS(RCCP!$IQ$8:$IQ$136,
RCCP!$A$8:$A$136,$A63,
RCCP!$C$8:$C$136,$B63
)+
(SUMIFS(RCCP!$IT$8:$IT$136,
RCCP!$A$8:$A$136,$A63,
RCCP!$C$8:$C$136,$B63)/5)</f>
        <v>0</v>
      </c>
      <c r="DK63" s="50">
        <f t="shared" si="157"/>
        <v>0</v>
      </c>
      <c r="DL63" s="50">
        <f t="shared" si="246"/>
        <v>0</v>
      </c>
      <c r="DM63" s="47">
        <f>SUMIFS(RCCP!$IR$8:$IR$136,
RCCP!$A$8:$A$136,$A63,
RCCP!$C$8:$C$136,$B63
)+
(SUMIFS(RCCP!$IT$8:$IT$136,
RCCP!$A$8:$A$136,$A63,
RCCP!$C$8:$C$136,$B63)/5)</f>
        <v>0</v>
      </c>
      <c r="DN63" s="249">
        <f>SUMIFS(RCCP!$IR$8:$IR$136,
RCCP!$A$8:$A$136,$A63,
RCCP!$C$8:$C$136,$B63
)+
(SUMIFS(RCCP!$IT$8:$IT$136,
RCCP!$A$8:$A$136,$A63,
RCCP!$C$8:$C$136,$B63)/5)</f>
        <v>0</v>
      </c>
      <c r="DO63" s="50">
        <f t="shared" si="158"/>
        <v>0</v>
      </c>
      <c r="DP63" s="50">
        <f t="shared" si="247"/>
        <v>0</v>
      </c>
      <c r="DQ63" s="47">
        <f>SUMIFS(RCCP!$IW$8:$IW$136,
RCCP!$A$8:$A$136,$A63,
RCCP!$C$8:$C$136,$B63
)+
(SUMIFS(RCCP!$JB$8:$JB$136,
RCCP!$A$8:$A$136,$A63,
RCCP!$C$8:$C$136,$B63)/4)</f>
        <v>91.5</v>
      </c>
      <c r="DR63" s="249">
        <f>SUMIFS(RCCP!$IW$8:$IW$136,
RCCP!$A$8:$A$136,$A63,
RCCP!$C$8:$C$136,$B63
)+
(SUMIFS(RCCP!$JB$8:$JB$136,
RCCP!$A$8:$A$136,$A63,
RCCP!$C$8:$C$136,$B63)/4)</f>
        <v>91.5</v>
      </c>
      <c r="DS63" s="50">
        <f t="shared" si="257"/>
        <v>2.1069356175739153E-2</v>
      </c>
      <c r="DT63" s="50">
        <f t="shared" si="248"/>
        <v>0.5</v>
      </c>
      <c r="DU63" s="47">
        <f>SUMIFS(RCCP!$IX$8:$IX$136,
RCCP!$A$8:$A$136,$A63,
RCCP!$C$8:$C$136,$B63
)+
(SUMIFS(RCCP!$JB$8:$JB$136,
RCCP!$A$8:$A$136,$A63,
RCCP!$C$8:$C$136,$B63)/4)</f>
        <v>91.5</v>
      </c>
      <c r="DV63" s="249">
        <f>SUMIFS(RCCP!$IX$8:$IX$136,
RCCP!$A$8:$A$136,$A63,
RCCP!$C$8:$C$136,$B63
)+
(SUMIFS(RCCP!$JB$8:$JB$136,
RCCP!$A$8:$A$136,$A63,
RCCP!$C$8:$C$136,$B63)/4)</f>
        <v>91.5</v>
      </c>
      <c r="DW63" s="50">
        <f t="shared" si="258"/>
        <v>1.7372977899293689E-2</v>
      </c>
      <c r="DX63" s="50">
        <f t="shared" si="249"/>
        <v>0.5</v>
      </c>
      <c r="DY63" s="47">
        <f>SUMIFS(RCCP!$IY$8:$IY$136,
RCCP!$A$8:$A$136,$A63,
RCCP!$C$8:$C$136,$B63
)+
(SUMIFS(RCCP!$JB$8:$JB$136,
RCCP!$A$8:$A$136,$A63,
RCCP!$C$8:$C$136,$B63)/4)</f>
        <v>91.5</v>
      </c>
      <c r="DZ63" s="249">
        <f>SUMIFS(RCCP!$IY$8:$IY$136,
RCCP!$A$8:$A$136,$A63,
RCCP!$C$8:$C$136,$B63
)+
(SUMIFS(RCCP!$JB$8:$JB$136,
RCCP!$A$8:$A$136,$A63,
RCCP!$C$8:$C$136,$B63)/4)</f>
        <v>91.5</v>
      </c>
      <c r="EA63" s="50">
        <f t="shared" si="259"/>
        <v>1.7372977899293689E-2</v>
      </c>
      <c r="EB63" s="50">
        <f t="shared" si="250"/>
        <v>0.5</v>
      </c>
      <c r="EC63" s="47">
        <f>SUMIFS(RCCP!$IZ$8:$IZ$136,
RCCP!$A$8:$A$136,$A63,
RCCP!$C$8:$C$136,$B63
)+
(SUMIFS(RCCP!$JB$8:$JB$136,
RCCP!$A$8:$A$136,$A63,
RCCP!$C$8:$C$136,$B63)/4)</f>
        <v>91.5</v>
      </c>
      <c r="ED63" s="249">
        <f>SUMIFS(RCCP!$IZ$8:$IZ$136,
RCCP!$A$8:$A$136,$A63,
RCCP!$C$8:$C$136,$B63
)+
(SUMIFS(RCCP!$JB$8:$JB$136,
RCCP!$A$8:$A$136,$A63,
RCCP!$C$8:$C$136,$B63)/4)</f>
        <v>91.5</v>
      </c>
      <c r="EE63" s="50">
        <f t="shared" si="260"/>
        <v>1.7372977899293689E-2</v>
      </c>
      <c r="EF63" s="50">
        <f t="shared" si="251"/>
        <v>0.5</v>
      </c>
      <c r="EG63" s="47">
        <f>SUMIFS(RCCP!$JE$8:$JE$136,
RCCP!$A$8:$A$136,$A63,
RCCP!$C$8:$C$136,$B63
)+
(SUMIFS(RCCP!$JJ$8:$JJ$136,
RCCP!$A$8:$A$136,$A63,
RCCP!$C$8:$C$136,$B63)/4)</f>
        <v>2139</v>
      </c>
      <c r="EH63" s="249">
        <f>SUMIFS(RCCP!$JE$8:$JE$136,
RCCP!$A$8:$A$136,$A63,
RCCP!$C$8:$C$136,$B63
)+
(SUMIFS(RCCP!$JJ$8:$JJ$136,
RCCP!$A$8:$A$136,$A63,
RCCP!$C$8:$C$136,$B63)/4)</f>
        <v>2139</v>
      </c>
      <c r="EI63" s="50">
        <f t="shared" si="261"/>
        <v>0.40612895876053767</v>
      </c>
      <c r="EJ63" s="50">
        <f t="shared" si="252"/>
        <v>0.5</v>
      </c>
      <c r="EK63" s="47">
        <f>SUMIFS(RCCP!$JF$8:$JF$136,
RCCP!$A$8:$A$136,$A63,
RCCP!$C$8:$C$136,$B63
)+
(SUMIFS(RCCP!$JJ$8:$JJ$136,
RCCP!$A$8:$A$136,$A63,
RCCP!$C$8:$C$136,$B63)/4)</f>
        <v>2139</v>
      </c>
      <c r="EL63" s="249">
        <f>SUMIFS(RCCP!$JF$8:$JF$136,
RCCP!$A$8:$A$136,$A63,
RCCP!$C$8:$C$136,$B63
)+
(SUMIFS(RCCP!$JJ$8:$JJ$136,
RCCP!$A$8:$A$136,$A63,
RCCP!$C$8:$C$136,$B63)/4)</f>
        <v>2139</v>
      </c>
      <c r="EM63" s="50">
        <f t="shared" si="262"/>
        <v>0.40612895876053767</v>
      </c>
      <c r="EN63" s="50">
        <f t="shared" si="253"/>
        <v>0.5</v>
      </c>
      <c r="EO63" s="47">
        <f>SUMIFS(RCCP!$JG$8:$JG$136,
RCCP!$A$8:$A$136,$A63,
RCCP!$C$8:$C$136,$B63
)+
(SUMIFS(RCCP!$JJ$8:$JJ$136,
RCCP!$A$8:$A$136,$A63,
RCCP!$C$8:$C$136,$B63)/4)</f>
        <v>2139</v>
      </c>
      <c r="EP63" s="249">
        <f>SUMIFS(RCCP!$JG$8:$JG$136,
RCCP!$A$8:$A$136,$A63,
RCCP!$C$8:$C$136,$B63
)+
(SUMIFS(RCCP!$JJ$8:$JJ$136,
RCCP!$A$8:$A$136,$A63,
RCCP!$C$8:$C$136,$B63)/4)</f>
        <v>2139</v>
      </c>
      <c r="EQ63" s="50">
        <f t="shared" si="263"/>
        <v>0.4925393755180989</v>
      </c>
      <c r="ER63" s="50">
        <f t="shared" si="254"/>
        <v>0.5</v>
      </c>
      <c r="ES63" s="47">
        <f>SUMIFS(RCCP!$JH$8:$JH$136,
RCCP!$A$8:$A$136,$A63,
RCCP!$C$8:$C$136,$B63
)+
(SUMIFS(RCCP!$JJ$8:$JJ$136,
RCCP!$A$8:$A$136,$A63,
RCCP!$C$8:$C$136,$B63)/4)</f>
        <v>2139</v>
      </c>
      <c r="ET63" s="249">
        <f>SUMIFS(RCCP!$JH$8:$JH$136,
RCCP!$A$8:$A$136,$A63,
RCCP!$C$8:$C$136,$B63
)+
(SUMIFS(RCCP!$JJ$8:$JJ$136,
RCCP!$A$8:$A$136,$A63,
RCCP!$C$8:$C$136,$B63)/4)</f>
        <v>2139</v>
      </c>
      <c r="EU63" s="50">
        <f t="shared" si="264"/>
        <v>0.40612895876053767</v>
      </c>
      <c r="EV63" s="50">
        <f t="shared" si="255"/>
        <v>0.5</v>
      </c>
    </row>
    <row r="64" spans="1:152" ht="20.149999999999999" customHeight="1" x14ac:dyDescent="0.35">
      <c r="A64" s="38">
        <v>373</v>
      </c>
      <c r="B64" s="39" t="s">
        <v>23</v>
      </c>
      <c r="C64" s="39" t="s">
        <v>54</v>
      </c>
      <c r="D64" s="39">
        <v>72</v>
      </c>
      <c r="E64" s="39">
        <v>5.7</v>
      </c>
      <c r="F64" s="39">
        <v>7</v>
      </c>
      <c r="G64" s="39">
        <v>3</v>
      </c>
      <c r="H64" s="40">
        <f t="shared" si="51"/>
        <v>8618.4000000000015</v>
      </c>
      <c r="I64" s="41">
        <f t="shared" si="52"/>
        <v>1512.0000000000002</v>
      </c>
      <c r="J64" s="42">
        <f>SUM(
SUMIFS('BLC Subcont'!$AE:$AE,'BLC Subcont'!$I:$I,L$10,'BLC Subcont'!$T:$T,"*PJ"),
SUMIFS('BLC Subcont'!$AE:$AE,'BLC Subcont'!$I:$I,L$10,'BLC Subcont'!$T:$T,"*"&amp;$A64&amp;"*PK"),
SUMIFS('BLC Subcont'!$AE:$AE,'BLC Subcont'!$I:$I,L$10,'BLC Subcont'!$T:$T,"*"&amp;$A64&amp;"*PL"),
SUMIFS('BLC Subcont'!$AE:$AE,'BLC Subcont'!$I:$I,L$10,'BLC Subcont'!$T:$T,"*"&amp;$A64&amp;"*36K")
)</f>
        <v>666</v>
      </c>
      <c r="K64" s="43">
        <f>SUM(
SUMIFS('BLC Subcont'!$AO:$AO,
'BLC Subcont'!$I:$I,L$10,
'BLC Subcont'!$T:$T,"*PJ"),
SUMIFS('BLC Subcont'!$AO:$AO,
'BLC Subcont'!$I:$I,L$10,
'BLC Subcont'!$T:$T,"*"&amp;$A64&amp;"*PK"),
SUMIFS('BLC Subcont'!$AO:$AO,
'BLC Subcont'!$I:$I,L$10,
'BLC Subcont'!$T:$T,"*"&amp;$A64&amp;"*PL"),
SUMIFS('BLC Subcont'!$AO:$AO,
'BLC Subcont'!$I:$I,L$10,
'BLC Subcont'!$T:$T,"*"&amp;$A64&amp;"*36K")
)</f>
        <v>0</v>
      </c>
      <c r="L64" s="50">
        <f t="shared" si="53"/>
        <v>0</v>
      </c>
      <c r="M64" s="42">
        <f>SUM(
SUMIFS('BLC Subcont'!$AE:$AE,'BLC Subcont'!$I:$I,O$10,'BLC Subcont'!$T:$T,"*PJ"),
SUMIFS('BLC Subcont'!$AE:$AE,'BLC Subcont'!$I:$I,O$10,'BLC Subcont'!$T:$T,"*"&amp;$A64&amp;"*PK"),
SUMIFS('BLC Subcont'!$AE:$AE,'BLC Subcont'!$I:$I,O$10,'BLC Subcont'!$T:$T,"*"&amp;$A64&amp;"*PL"),
SUMIFS('BLC Subcont'!$AE:$AE,'BLC Subcont'!$I:$I,O$10,'BLC Subcont'!$T:$T,"*"&amp;$A64&amp;"*36K")
)</f>
        <v>0</v>
      </c>
      <c r="N64" s="43">
        <f>SUM(
SUMIFS('BLC Subcont'!$AO:$AO,
'BLC Subcont'!$I:$I,O$10,
'BLC Subcont'!$T:$T,"*PJ"),
SUMIFS('BLC Subcont'!$AO:$AO,
'BLC Subcont'!$I:$I,O$10,
'BLC Subcont'!$T:$T,"*"&amp;$A64&amp;"*PK"),
SUMIFS('BLC Subcont'!$AO:$AO,
'BLC Subcont'!$I:$I,O$10,
'BLC Subcont'!$T:$T,"*"&amp;$A64&amp;"*PL"),
SUMIFS('BLC Subcont'!$AO:$AO,
'BLC Subcont'!$I:$I,O$10,
'BLC Subcont'!$T:$T,"*"&amp;$A64&amp;"*36K")
)</f>
        <v>0</v>
      </c>
      <c r="O64" s="50">
        <f t="shared" si="54"/>
        <v>0</v>
      </c>
      <c r="P64" s="42">
        <f>SUM(
SUMIFS('BLC Subcont'!$AE:$AE,'BLC Subcont'!$I:$I,R$10,'BLC Subcont'!$T:$T,"*PJ"),
SUMIFS('BLC Subcont'!$AE:$AE,'BLC Subcont'!$I:$I,R$10,'BLC Subcont'!$T:$T,"*"&amp;$A64&amp;"*PK"),
SUMIFS('BLC Subcont'!$AE:$AE,'BLC Subcont'!$I:$I,R$10,'BLC Subcont'!$T:$T,"*"&amp;$A64&amp;"*PL"),
SUMIFS('BLC Subcont'!$AE:$AE,'BLC Subcont'!$I:$I,R$10,'BLC Subcont'!$T:$T,"*"&amp;$A64&amp;"*36K")
)</f>
        <v>504</v>
      </c>
      <c r="Q64" s="43">
        <f>SUM(
SUMIFS('BLC Subcont'!$AO:$AO,
'BLC Subcont'!$I:$I,R$10,
'BLC Subcont'!$T:$T,"*PJ"),
SUMIFS('BLC Subcont'!$AO:$AO,
'BLC Subcont'!$I:$I,R$10,
'BLC Subcont'!$T:$T,"*"&amp;$A64&amp;"*PK"),
SUMIFS('BLC Subcont'!$AO:$AO,
'BLC Subcont'!$I:$I,R$10,
'BLC Subcont'!$T:$T,"*"&amp;$A64&amp;"*PL"),
SUMIFS('BLC Subcont'!$AO:$AO,
'BLC Subcont'!$I:$I,R$10,
'BLC Subcont'!$T:$T,"*"&amp;$A64&amp;"*36K")
)</f>
        <v>0</v>
      </c>
      <c r="R64" s="50">
        <f t="shared" si="55"/>
        <v>0</v>
      </c>
      <c r="S64" s="42">
        <f>SUM(
SUMIFS('BLC Subcont'!$AE:$AE,'BLC Subcont'!$I:$I,U$10,'BLC Subcont'!$T:$T,"*PJ"),
SUMIFS('BLC Subcont'!$AE:$AE,'BLC Subcont'!$I:$I,U$10,'BLC Subcont'!$T:$T,"*"&amp;$A64&amp;"*PK"),
SUMIFS('BLC Subcont'!$AE:$AE,'BLC Subcont'!$I:$I,U$10,'BLC Subcont'!$T:$T,"*"&amp;$A64&amp;"*PL"),
SUMIFS('BLC Subcont'!$AE:$AE,'BLC Subcont'!$I:$I,U$10,'BLC Subcont'!$T:$T,"*"&amp;$A64&amp;"*36K")
)</f>
        <v>5682</v>
      </c>
      <c r="T64" s="43">
        <f>SUM(
SUMIFS('BLC Subcont'!$AO:$AO,
'BLC Subcont'!$I:$I,U$10,
'BLC Subcont'!$T:$T,"*PJ"),
SUMIFS('BLC Subcont'!$AO:$AO,
'BLC Subcont'!$I:$I,U$10,
'BLC Subcont'!$T:$T,"*"&amp;$A64&amp;"*PK"),
SUMIFS('BLC Subcont'!$AO:$AO,
'BLC Subcont'!$I:$I,U$10,
'BLC Subcont'!$T:$T,"*"&amp;$A64&amp;"*PL"),
SUMIFS('BLC Subcont'!$AO:$AO,
'BLC Subcont'!$I:$I,U$10,
'BLC Subcont'!$T:$T,"*"&amp;$A64&amp;"*36K")
)</f>
        <v>3270</v>
      </c>
      <c r="U64" s="50">
        <f t="shared" si="56"/>
        <v>0.37942077415761621</v>
      </c>
      <c r="V64" s="47">
        <f t="shared" si="124"/>
        <v>6852</v>
      </c>
      <c r="W64" s="51">
        <f t="shared" si="57"/>
        <v>3270</v>
      </c>
      <c r="X64" s="52">
        <f t="shared" si="58"/>
        <v>0.37942077415761621</v>
      </c>
      <c r="Y64" s="52">
        <f t="shared" si="224"/>
        <v>0.5</v>
      </c>
      <c r="Z64" s="47">
        <f>SUM(
SUMIFS('BLC Subcont'!$AE:$AE,'BLC Subcont'!$I:$I,AB$10,'BLC Subcont'!$T:$T,"*PJ"),
SUMIFS('BLC Subcont'!$AE:$AE,'BLC Subcont'!$I:$I,AB$10,'BLC Subcont'!$T:$T,"*"&amp;$A64&amp;"*PK"),
SUMIFS('BLC Subcont'!$AE:$AE,'BLC Subcont'!$I:$I,AB$10,'BLC Subcont'!$T:$T,"*"&amp;$A64&amp;"*PL"),
SUMIFS('BLC Subcont'!$AE:$AE,'BLC Subcont'!$I:$I,AB$10,'BLC Subcont'!$T:$T,"*"&amp;$A64&amp;"*36K")
)</f>
        <v>594</v>
      </c>
      <c r="AA64" s="249">
        <f>SUM(
SUMIFS('BLC Subcont'!$AO:$AO,
'BLC Subcont'!$I:$I,AB$10,
'BLC Subcont'!$T:$T,"*PJ"),
SUMIFS('BLC Subcont'!$AO:$AO,
'BLC Subcont'!$I:$I,AB$10,
'BLC Subcont'!$T:$T,"*"&amp;$A64&amp;"*PK"),
SUMIFS('BLC Subcont'!$AO:$AO,
'BLC Subcont'!$I:$I,AB$10,
'BLC Subcont'!$T:$T,"*"&amp;$A64&amp;"*PL"),
SUMIFS('BLC Subcont'!$AO:$AO,
'BLC Subcont'!$I:$I,AB$10,
'BLC Subcont'!$T:$T,"*"&amp;$A64&amp;"*36K")
)</f>
        <v>594</v>
      </c>
      <c r="AB64" s="49">
        <f t="shared" si="60"/>
        <v>6.892230576441101E-2</v>
      </c>
      <c r="AC64" s="49">
        <f t="shared" si="225"/>
        <v>0.5</v>
      </c>
      <c r="AD64" s="42">
        <f>SUM(
SUMIFS('BLC Subcont'!$AE:$AE,'BLC Subcont'!$I:$I,AF$10,'BLC Subcont'!$T:$T,"*PJ"),
SUMIFS('BLC Subcont'!$AE:$AE,'BLC Subcont'!$I:$I,AF$10,'BLC Subcont'!$T:$T,"*"&amp;$A64&amp;"*PK"),
SUMIFS('BLC Subcont'!$AE:$AE,'BLC Subcont'!$I:$I,AF$10,'BLC Subcont'!$T:$T,"*"&amp;$A64&amp;"*PL"),
SUMIFS('BLC Subcont'!$AE:$AE,'BLC Subcont'!$I:$I,AF$10,'BLC Subcont'!$T:$T,"*"&amp;$A64&amp;"*36K")
)</f>
        <v>0</v>
      </c>
      <c r="AE64" s="249">
        <f>SUM(
SUMIFS('BLC Subcont'!$AO:$AO,
'BLC Subcont'!$I:$I,AF$10,
'BLC Subcont'!$T:$T,"*PJ"),
SUMIFS('BLC Subcont'!$AO:$AO,
'BLC Subcont'!$I:$I,AF$10,
'BLC Subcont'!$T:$T,"*"&amp;$A64&amp;"*PK"),
SUMIFS('BLC Subcont'!$AO:$AO,
'BLC Subcont'!$I:$I,AF$10,
'BLC Subcont'!$T:$T,"*"&amp;$A64&amp;"*PL"),
SUMIFS('BLC Subcont'!$AO:$AO,
'BLC Subcont'!$I:$I,AF$10,
'BLC Subcont'!$T:$T,"*"&amp;$A64&amp;"*36K")
)</f>
        <v>0</v>
      </c>
      <c r="AF64" s="50">
        <f t="shared" si="62"/>
        <v>0</v>
      </c>
      <c r="AG64" s="49">
        <f t="shared" si="226"/>
        <v>0</v>
      </c>
      <c r="AH64" s="42">
        <f>SUM(
SUMIFS('BLC Subcont'!$AE:$AE,'BLC Subcont'!$I:$I,AJ$10,'BLC Subcont'!$T:$T,"*PJ"),
SUMIFS('BLC Subcont'!$AE:$AE,'BLC Subcont'!$I:$I,AJ$10,'BLC Subcont'!$T:$T,"*"&amp;$A64&amp;"*PK"),
SUMIFS('BLC Subcont'!$AE:$AE,'BLC Subcont'!$I:$I,AJ$10,'BLC Subcont'!$T:$T,"*"&amp;$A64&amp;"*PL"),
SUMIFS('BLC Subcont'!$AE:$AE,'BLC Subcont'!$I:$I,AJ$10,'BLC Subcont'!$T:$T,"*"&amp;$A64&amp;"*36K")
)</f>
        <v>0</v>
      </c>
      <c r="AI64" s="249">
        <f>SUM(
SUMIFS('BLC Subcont'!$AO:$AO,
'BLC Subcont'!$I:$I,AJ$10,
'BLC Subcont'!$T:$T,"*PJ"),
SUMIFS('BLC Subcont'!$AO:$AO,
'BLC Subcont'!$I:$I,AJ$10,
'BLC Subcont'!$T:$T,"*"&amp;$A64&amp;"*PK"),
SUMIFS('BLC Subcont'!$AO:$AO,
'BLC Subcont'!$I:$I,AJ$10,
'BLC Subcont'!$T:$T,"*"&amp;$A64&amp;"*PL"),
SUMIFS('BLC Subcont'!$AO:$AO,
'BLC Subcont'!$I:$I,AJ$10,
'BLC Subcont'!$T:$T,"*"&amp;$A64&amp;"*36K")
)</f>
        <v>0</v>
      </c>
      <c r="AJ64" s="50">
        <f t="shared" si="64"/>
        <v>0</v>
      </c>
      <c r="AK64" s="49">
        <f t="shared" si="227"/>
        <v>0</v>
      </c>
      <c r="AL64" s="42">
        <f>SUM(
SUMIFS('BLC Subcont'!$AE:$AE,'BLC Subcont'!$I:$I,AN$10,'BLC Subcont'!$T:$T,"*PJ"),
SUMIFS('BLC Subcont'!$AE:$AE,'BLC Subcont'!$I:$I,AN$10,'BLC Subcont'!$T:$T,"*"&amp;$A64&amp;"*PK"),
SUMIFS('BLC Subcont'!$AE:$AE,'BLC Subcont'!$I:$I,AN$10,'BLC Subcont'!$T:$T,"*"&amp;$A64&amp;"*PL"),
SUMIFS('BLC Subcont'!$AE:$AE,'BLC Subcont'!$I:$I,AN$10,'BLC Subcont'!$T:$T,"*"&amp;$A64&amp;"*36K")
)</f>
        <v>0</v>
      </c>
      <c r="AM64" s="249">
        <f>SUM(
SUMIFS('BLC Subcont'!$AO:$AO,
'BLC Subcont'!$I:$I,AN$10,
'BLC Subcont'!$T:$T,"*PJ"),
SUMIFS('BLC Subcont'!$AO:$AO,
'BLC Subcont'!$I:$I,AN$10,
'BLC Subcont'!$T:$T,"*"&amp;$A64&amp;"*PK"),
SUMIFS('BLC Subcont'!$AO:$AO,
'BLC Subcont'!$I:$I,AN$10,
'BLC Subcont'!$T:$T,"*"&amp;$A64&amp;"*PL"),
SUMIFS('BLC Subcont'!$AO:$AO,
'BLC Subcont'!$I:$I,AN$10,
'BLC Subcont'!$T:$T,"*"&amp;$A64&amp;"*36K")
)</f>
        <v>0</v>
      </c>
      <c r="AN64" s="50">
        <f t="shared" si="66"/>
        <v>0</v>
      </c>
      <c r="AO64" s="49">
        <f t="shared" si="228"/>
        <v>0</v>
      </c>
      <c r="AP64" s="42">
        <f>SUM(
SUMIFS('BLC Subcont'!$AE:$AE,'BLC Subcont'!$I:$I,AR$10,'BLC Subcont'!$T:$T,"*PJ"),
SUMIFS('BLC Subcont'!$AE:$AE,'BLC Subcont'!$I:$I,AR$10,'BLC Subcont'!$T:$T,"*"&amp;$A64&amp;"*PK"),
SUMIFS('BLC Subcont'!$AE:$AE,'BLC Subcont'!$I:$I,AR$10,'BLC Subcont'!$T:$T,"*"&amp;$A64&amp;"*PL"),
SUMIFS('BLC Subcont'!$AE:$AE,'BLC Subcont'!$I:$I,AR$10,'BLC Subcont'!$T:$T,"*"&amp;$A64&amp;"*36K")
)</f>
        <v>0</v>
      </c>
      <c r="AQ64" s="249">
        <f>SUM(
SUMIFS('BLC Subcont'!$AO:$AO,
'BLC Subcont'!$I:$I,AR$10,
'BLC Subcont'!$T:$T,"*PJ"),
SUMIFS('BLC Subcont'!$AO:$AO,
'BLC Subcont'!$I:$I,AR$10,
'BLC Subcont'!$T:$T,"*"&amp;$A64&amp;"*PK"),
SUMIFS('BLC Subcont'!$AO:$AO,
'BLC Subcont'!$I:$I,AR$10,
'BLC Subcont'!$T:$T,"*"&amp;$A64&amp;"*PL"),
SUMIFS('BLC Subcont'!$AO:$AO,
'BLC Subcont'!$I:$I,AR$10,
'BLC Subcont'!$T:$T,"*"&amp;$A64&amp;"*36K")
)</f>
        <v>0</v>
      </c>
      <c r="AR64" s="50">
        <f t="shared" si="68"/>
        <v>0</v>
      </c>
      <c r="AS64" s="49">
        <f t="shared" si="229"/>
        <v>0</v>
      </c>
      <c r="AT64" s="42">
        <f>SUM(
SUMIFS('BLC Subcont'!$AE:$AE,'BLC Subcont'!$I:$I,AV$10,'BLC Subcont'!$T:$T,"*PJ"),
SUMIFS('BLC Subcont'!$AE:$AE,'BLC Subcont'!$I:$I,AV$10,'BLC Subcont'!$T:$T,"*"&amp;$A64&amp;"*PK"),
SUMIFS('BLC Subcont'!$AE:$AE,'BLC Subcont'!$I:$I,AV$10,'BLC Subcont'!$T:$T,"*"&amp;$A64&amp;"*PL"),
SUMIFS('BLC Subcont'!$AE:$AE,'BLC Subcont'!$I:$I,AV$10,'BLC Subcont'!$T:$T,"*"&amp;$A64&amp;"*36K")
)</f>
        <v>0</v>
      </c>
      <c r="AU64" s="249">
        <f>SUM(
SUMIFS('BLC Subcont'!$AO:$AO,
'BLC Subcont'!$I:$I,AV$10,
'BLC Subcont'!$T:$T,"*PJ"),
SUMIFS('BLC Subcont'!$AO:$AO,
'BLC Subcont'!$I:$I,AV$10,
'BLC Subcont'!$T:$T,"*"&amp;$A64&amp;"*PK"),
SUMIFS('BLC Subcont'!$AO:$AO,
'BLC Subcont'!$I:$I,AV$10,
'BLC Subcont'!$T:$T,"*"&amp;$A64&amp;"*PL"),
SUMIFS('BLC Subcont'!$AO:$AO,
'BLC Subcont'!$I:$I,AV$10,
'BLC Subcont'!$T:$T,"*"&amp;$A64&amp;"*36K")
)</f>
        <v>0</v>
      </c>
      <c r="AV64" s="50">
        <f t="shared" si="70"/>
        <v>0</v>
      </c>
      <c r="AW64" s="49">
        <f t="shared" si="230"/>
        <v>0</v>
      </c>
      <c r="AX64" s="42">
        <f>SUM(
SUMIFS('BLC Subcont'!$AE:$AE,'BLC Subcont'!$I:$I,AZ$10,'BLC Subcont'!$T:$T,"*PJ"),
SUMIFS('BLC Subcont'!$AE:$AE,'BLC Subcont'!$I:$I,AZ$10,'BLC Subcont'!$T:$T,"*"&amp;$A64&amp;"*PK"),
SUMIFS('BLC Subcont'!$AE:$AE,'BLC Subcont'!$I:$I,AZ$10,'BLC Subcont'!$T:$T,"*"&amp;$A64&amp;"*PL"),
SUMIFS('BLC Subcont'!$AE:$AE,'BLC Subcont'!$I:$I,AZ$10,'BLC Subcont'!$T:$T,"*"&amp;$A64&amp;"*36K")
)</f>
        <v>0</v>
      </c>
      <c r="AY64" s="48">
        <f>SUM(
SUMIFS('BLC Subcont'!$AO:$AO,
'BLC Subcont'!$I:$I,AZ$10,
'BLC Subcont'!$T:$T,"*PJ"),
SUMIFS('BLC Subcont'!$AO:$AO,
'BLC Subcont'!$I:$I,AZ$10,
'BLC Subcont'!$T:$T,"*"&amp;$A64&amp;"*PK"),
SUMIFS('BLC Subcont'!$AO:$AO,
'BLC Subcont'!$I:$I,AZ$10,
'BLC Subcont'!$T:$T,"*"&amp;$A64&amp;"*PL"),
SUMIFS('BLC Subcont'!$AO:$AO,
'BLC Subcont'!$I:$I,AZ$10,
'BLC Subcont'!$T:$T,"*"&amp;$A64&amp;"*36K")
)</f>
        <v>0</v>
      </c>
      <c r="AZ64" s="50">
        <f t="shared" si="72"/>
        <v>0</v>
      </c>
      <c r="BA64" s="49">
        <f t="shared" si="231"/>
        <v>0</v>
      </c>
      <c r="BB64" s="42">
        <f>SUM(
SUMIFS('BLC Subcont'!$AE:$AE,'BLC Subcont'!$I:$I,BD$10,'BLC Subcont'!$T:$T,"*PJ"),
SUMIFS('BLC Subcont'!$AE:$AE,'BLC Subcont'!$I:$I,BD$10,'BLC Subcont'!$T:$T,"*"&amp;$A64&amp;"*PK"),
SUMIFS('BLC Subcont'!$AE:$AE,'BLC Subcont'!$I:$I,BD$10,'BLC Subcont'!$T:$T,"*"&amp;$A64&amp;"*PL"),
SUMIFS('BLC Subcont'!$AE:$AE,'BLC Subcont'!$I:$I,BD$10,'BLC Subcont'!$T:$T,"*"&amp;$A64&amp;"*36K")
)</f>
        <v>0</v>
      </c>
      <c r="BC64" s="48">
        <f>SUM(
SUMIFS('BLC Subcont'!$AO:$AO,
'BLC Subcont'!$I:$I,BD$10,
'BLC Subcont'!$T:$T,"*PJ"),
SUMIFS('BLC Subcont'!$AO:$AO,
'BLC Subcont'!$I:$I,BD$10,
'BLC Subcont'!$T:$T,"*"&amp;$A64&amp;"*PK"),
SUMIFS('BLC Subcont'!$AO:$AO,
'BLC Subcont'!$I:$I,BD$10,
'BLC Subcont'!$T:$T,"*"&amp;$A64&amp;"*PL"),
SUMIFS('BLC Subcont'!$AO:$AO,
'BLC Subcont'!$I:$I,BD$10,
'BLC Subcont'!$T:$T,"*"&amp;$A64&amp;"*36K")
)</f>
        <v>0</v>
      </c>
      <c r="BD64" s="50">
        <f t="shared" si="74"/>
        <v>0</v>
      </c>
      <c r="BE64" s="50">
        <f t="shared" si="232"/>
        <v>0</v>
      </c>
      <c r="BI64" s="42">
        <f t="shared" si="125"/>
        <v>2688</v>
      </c>
      <c r="BJ64" s="249">
        <f t="shared" si="126"/>
        <v>2688</v>
      </c>
      <c r="BK64" s="50">
        <f t="shared" si="206"/>
        <v>0.31189083820662761</v>
      </c>
      <c r="BL64" s="49">
        <f t="shared" si="233"/>
        <v>0.5</v>
      </c>
      <c r="BM64" s="42">
        <f t="shared" si="78"/>
        <v>0</v>
      </c>
      <c r="BN64" s="249">
        <f t="shared" si="79"/>
        <v>0</v>
      </c>
      <c r="BO64" s="50">
        <f t="shared" si="207"/>
        <v>0</v>
      </c>
      <c r="BP64" s="50">
        <f t="shared" si="234"/>
        <v>0</v>
      </c>
      <c r="BQ64" s="42">
        <f t="array" ref="BQ64">SUM(SUMIFS(RCCP!$HX$8:$HX$136,
RCCP!$A$8:$A$136,$A64,
RCCP!$C$8:$C$136,{"Unisex";"Men'S";"Women'S"}))
+
SUM(SUMIFS(RCCP!$IC$8:$IC$136,
RCCP!$A$8:$A$136,$A64,
RCCP!$C$8:$C$136,{"Unisex";"Men'S";"Women'S"}))/4</f>
        <v>2688</v>
      </c>
      <c r="BR64" s="48">
        <f t="array" ref="BR64">SUM(SUMIFS(RCCP!$HX$8:$HX$136,
RCCP!$A$8:$A$136,$A64,
RCCP!$C$8:$C$136,{"Unisex";"Men'S";"Women'S"}))
+
SUM(SUMIFS(RCCP!$IC$8:$IC$136,
RCCP!$A$8:$A$136,$A64,
RCCP!$C$8:$C$136,{"Unisex";"Men'S";"Women'S"}))/4</f>
        <v>2688</v>
      </c>
      <c r="BS64" s="49">
        <f t="shared" si="256"/>
        <v>0.31189083820662761</v>
      </c>
      <c r="BT64" s="50">
        <f t="shared" si="235"/>
        <v>0.5</v>
      </c>
      <c r="BU64" s="47">
        <f t="array" ref="BU64">SUM(SUMIFS(RCCP!$HY$8:$HY$136,
RCCP!$A$8:$A$136,$A64,
RCCP!$C$8:$C$136,{"Unisex";"Men'S";"Women'S"}))
+
SUM(SUMIFS(RCCP!$IC$8:$IC$136,
RCCP!$A$8:$A$136,$A64,
RCCP!$C$8:$C$136,{"Unisex";"Men'S";"Women'S"}))/4</f>
        <v>0</v>
      </c>
      <c r="BV64" s="48">
        <f t="array" ref="BV64">SUM(SUMIFS(RCCP!$HY$8:$HY$136,
RCCP!$A$8:$A$136,$A64,
RCCP!$C$8:$C$136,{"Unisex";"Men'S";"Women'S"}))
+
SUM(SUMIFS(RCCP!$IC$8:$IC$136,
RCCP!$A$8:$A$136,$A64,
RCCP!$C$8:$C$136,{"Unisex";"Men'S";"Women'S"}))/4</f>
        <v>0</v>
      </c>
      <c r="BW64" s="50">
        <f t="shared" si="147"/>
        <v>0</v>
      </c>
      <c r="BX64" s="50">
        <f t="shared" si="236"/>
        <v>0</v>
      </c>
      <c r="BY64" s="42">
        <f t="array" ref="BY64">SUM(SUMIFS(RCCP!$HZ$8:$HZ$136,
RCCP!$A$8:$A$136,$A64,
RCCP!$C$8:$C$136,{"Unisex";"Men'S";"Women'S"}))
+
SUM(SUMIFS(RCCP!$IC$8:$IC$136,
RCCP!$A$8:$A$136,$A64,
RCCP!$C$8:$C$136,{"Unisex";"Men'S";"Women'S"}))/4</f>
        <v>2838</v>
      </c>
      <c r="BZ64" s="249">
        <f t="array" ref="BZ64">SUM(SUMIFS(RCCP!$HZ$8:$HZ$136,
RCCP!$A$8:$A$136,$A64,
RCCP!$C$8:$C$136,{"Unisex";"Men'S";"Women'S"}))
+
SUM(SUMIFS(RCCP!$IC$8:$IC$136,
RCCP!$A$8:$A$136,$A64,
RCCP!$C$8:$C$136,{"Unisex";"Men'S";"Women'S"}))/4</f>
        <v>2838</v>
      </c>
      <c r="CA64" s="50">
        <f t="shared" si="148"/>
        <v>0.3292954608744082</v>
      </c>
      <c r="CB64" s="50">
        <f t="shared" si="237"/>
        <v>0.5</v>
      </c>
      <c r="CC64" s="42">
        <f t="array" ref="CC64">SUM(SUMIFS(RCCP!$IA$8:$IA$136,
RCCP!$A$8:$A$136,$A64,
RCCP!$C$8:$C$136,{"Unisex";"Men'S";"Women'S"}))
+
SUM(SUMIFS(RCCP!$IC$8:$IC$136,
RCCP!$A$8:$A$136,$A64,
RCCP!$C$8:$C$136,{"Unisex";"Men'S";"Women'S"}))/4</f>
        <v>7368</v>
      </c>
      <c r="CD64" s="249">
        <f t="array" ref="CD64">SUM(SUMIFS(RCCP!$IA$8:$IA$136,
RCCP!$A$8:$A$136,$A64,
RCCP!$C$8:$C$136,{"Unisex";"Men'S";"Women'S"}))
+
SUM(SUMIFS(RCCP!$IC$8:$IC$136,
RCCP!$A$8:$A$136,$A64,
RCCP!$C$8:$C$136,{"Unisex";"Men'S";"Women'S"}))/4</f>
        <v>7368</v>
      </c>
      <c r="CE64" s="50">
        <f t="shared" si="149"/>
        <v>0.85491506544138107</v>
      </c>
      <c r="CF64" s="50">
        <f t="shared" si="238"/>
        <v>1</v>
      </c>
      <c r="CG64" s="47">
        <f t="array" ref="CG64">SUM(SUMIFS(RCCP!$IF$8:$IF$136,
RCCP!$A$8:$A$136,$A64,
RCCP!$C$8:$C$136,{"Unisex";"Men'S";"Women'S"}))
+
SUM(SUMIFS(RCCP!$IK$8:$IK$136,
RCCP!$A$8:$A$136,$A64,
RCCP!$C$8:$C$136,{"Unisex";"Men'S";"Women'S"}))/4</f>
        <v>2010</v>
      </c>
      <c r="CH64" s="249">
        <f t="array" ref="CH64">SUM(SUMIFS(RCCP!$IF$8:$IF$136,
RCCP!$A$8:$A$136,$A64,
RCCP!$C$8:$C$136,{"Unisex";"Men'S";"Women'S"}))
+
SUM(SUMIFS(RCCP!$IK$8:$IK$136,
RCCP!$A$8:$A$136,$A64,
RCCP!$C$8:$C$136,{"Unisex";"Men'S";"Women'S"}))/4</f>
        <v>2010</v>
      </c>
      <c r="CI64" s="50">
        <f t="shared" si="150"/>
        <v>0.2332219437482595</v>
      </c>
      <c r="CJ64" s="50">
        <f t="shared" si="239"/>
        <v>0.5</v>
      </c>
      <c r="CK64" s="42">
        <f t="array" ref="CK64">SUM(SUMIFS(RCCP!$IG$8:$IG$136,
RCCP!$A$8:$A$136,$A64,
RCCP!$C$8:$C$136,{"Unisex";"Men'S";"Women'S"}))
+
SUM(SUMIFS(RCCP!$IK$8:$IK$136,
RCCP!$A$8:$A$136,$A64,
RCCP!$C$8:$C$136,{"Unisex";"Men'S";"Women'S"}))/4</f>
        <v>0</v>
      </c>
      <c r="CL64" s="249">
        <f t="array" ref="CL64">SUM(SUMIFS(RCCP!$IG$8:$IG$136,
RCCP!$A$8:$A$136,$A64,
RCCP!$C$8:$C$136,{"Unisex";"Men'S";"Women'S"}))
+
SUM(SUMIFS(RCCP!$IK$8:$IK$136,
RCCP!$A$8:$A$136,$A64,
RCCP!$C$8:$C$136,{"Unisex";"Men'S";"Women'S"}))/4</f>
        <v>0</v>
      </c>
      <c r="CM64" s="50">
        <f t="shared" si="151"/>
        <v>0</v>
      </c>
      <c r="CN64" s="50">
        <f t="shared" si="240"/>
        <v>0</v>
      </c>
      <c r="CO64" s="42">
        <f t="array" ref="CO64">SUM(SUMIFS(RCCP!$IH$8:$IH$136,
RCCP!$A$8:$A$136,$A64,
RCCP!$C$8:$C$136,{"Unisex";"Men'S";"Women'S"}))
+
SUM(SUMIFS(RCCP!$IK$8:$IK$136,
RCCP!$A$8:$A$136,$A64,
RCCP!$C$8:$C$136,{"Unisex";"Men'S";"Women'S"}))/4</f>
        <v>0</v>
      </c>
      <c r="CP64" s="249">
        <f t="array" ref="CP64">SUM(SUMIFS(RCCP!$IH$8:$IH$136,
RCCP!$A$8:$A$136,$A64,
RCCP!$C$8:$C$136,{"Unisex";"Men'S";"Women'S"}))
+
SUM(SUMIFS(RCCP!$IK$8:$IK$136,
RCCP!$A$8:$A$136,$A64,
RCCP!$C$8:$C$136,{"Unisex";"Men'S";"Women'S"}))/4</f>
        <v>0</v>
      </c>
      <c r="CQ64" s="50">
        <f t="shared" si="152"/>
        <v>0</v>
      </c>
      <c r="CR64" s="50">
        <f t="shared" si="241"/>
        <v>0</v>
      </c>
      <c r="CS64" s="42">
        <f t="array" ref="CS64">SUM(SUMIFS(RCCP!$II$8:$II$136,
RCCP!$A$8:$A$136,$A64,
RCCP!$C$8:$C$136,{"Unisex";"Men'S";"Women'S"}))
+
SUM(SUMIFS(RCCP!$IK$8:$IK$136,
RCCP!$A$8:$A$136,$A64,
RCCP!$C$8:$C$136,{"Unisex";"Men'S";"Women'S"}))/4</f>
        <v>0</v>
      </c>
      <c r="CT64" s="249">
        <f t="array" ref="CT64">SUM(SUMIFS(RCCP!$II$8:$II$136,
RCCP!$A$8:$A$136,$A64,
RCCP!$C$8:$C$136,{"Unisex";"Men'S";"Women'S"}))
+
SUM(SUMIFS(RCCP!$IK$8:$IK$136,
RCCP!$A$8:$A$136,$A64,
RCCP!$C$8:$C$136,{"Unisex";"Men'S";"Women'S"}))/4</f>
        <v>0</v>
      </c>
      <c r="CU64" s="50">
        <f t="shared" si="153"/>
        <v>0</v>
      </c>
      <c r="CV64" s="50">
        <f t="shared" si="242"/>
        <v>0</v>
      </c>
      <c r="CW64" s="47">
        <f t="array" ref="CW64">SUM(SUMIFS(RCCP!$IN$8:$IN$136,
RCCP!$A$8:$A$136,$A64,
RCCP!$C$8:$C$136,{"Unisex";"Men'S";"Women'S"}))
+
SUM(SUMIFS(RCCP!$IT$8:$IT$136,
RCCP!$A$8:$A$136,$A64,
RCCP!$C$8:$C$136,{"Unisex";"Men'S";"Women'S"}))/5</f>
        <v>0</v>
      </c>
      <c r="CX64" s="249">
        <f t="array" ref="CX64">SUM(SUMIFS(RCCP!$IN$8:$IN$136,
RCCP!$A$8:$A$136,$A64,
RCCP!$C$8:$C$136,{"Unisex";"Men'S";"Women'S"}))
+
SUM(SUMIFS(RCCP!$IT$8:$IT$136,
RCCP!$A$8:$A$136,$A64,
RCCP!$C$8:$C$136,{"Unisex";"Men'S";"Women'S"}))/5</f>
        <v>0</v>
      </c>
      <c r="CY64" s="50">
        <f t="shared" si="154"/>
        <v>0</v>
      </c>
      <c r="CZ64" s="50">
        <f t="shared" si="243"/>
        <v>0</v>
      </c>
      <c r="DA64" s="42">
        <f t="array" ref="DA64">SUM(SUMIFS(RCCP!$IO$8:$IO$136,
RCCP!$A$8:$A$136,$A64,
RCCP!$C$8:$C$136,{"Unisex";"Men'S";"Women'S"}))
+
SUM(SUMIFS(RCCP!$IT$8:$IT$136,
RCCP!$A$8:$A$136,$A64,
RCCP!$C$8:$C$136,{"Unisex";"Men'S";"Women'S"}))/5</f>
        <v>0</v>
      </c>
      <c r="DB64" s="249">
        <f t="array" ref="DB64">SUM(SUMIFS(RCCP!$IO$8:$IO$136,
RCCP!$A$8:$A$136,$A64,
RCCP!$C$8:$C$136,{"Unisex";"Men'S";"Women'S"}))
+
SUM(SUMIFS(RCCP!$IT$8:$IT$136,
RCCP!$A$8:$A$136,$A64,
RCCP!$C$8:$C$136,{"Unisex";"Men'S";"Women'S"}))/5</f>
        <v>0</v>
      </c>
      <c r="DC64" s="50">
        <f t="shared" si="155"/>
        <v>0</v>
      </c>
      <c r="DD64" s="50">
        <f t="shared" si="244"/>
        <v>0</v>
      </c>
      <c r="DE64" s="42">
        <f t="array" ref="DE64">SUM(SUMIFS(RCCP!$IP$8:$IP$136,
RCCP!$A$8:$A$136,$A64,
RCCP!$C$8:$C$136,{"Unisex";"Men'S";"Women'S"}))
+
SUM(SUMIFS(RCCP!$IT$8:$IT$136,
RCCP!$A$8:$A$136,$A64,
RCCP!$C$8:$C$136,{"Unisex";"Men'S";"Women'S"}))/5</f>
        <v>1368</v>
      </c>
      <c r="DF64" s="249">
        <f t="array" ref="DF64">SUM(SUMIFS(RCCP!$IP$8:$IP$136,
RCCP!$A$8:$A$136,$A64,
RCCP!$C$8:$C$136,{"Unisex";"Men'S";"Women'S"}))
+
SUM(SUMIFS(RCCP!$IT$8:$IT$136,
RCCP!$A$8:$A$136,$A64,
RCCP!$C$8:$C$136,{"Unisex";"Men'S";"Women'S"}))/5</f>
        <v>1368</v>
      </c>
      <c r="DG64" s="50">
        <f t="shared" si="156"/>
        <v>0.15873015873015869</v>
      </c>
      <c r="DH64" s="50">
        <f t="shared" si="245"/>
        <v>0.5</v>
      </c>
      <c r="DI64" s="42">
        <f t="array" ref="DI64">SUM(SUMIFS(RCCP!$IQ$8:$IQ$136,
RCCP!$A$8:$A$136,$A64,
RCCP!$C$8:$C$136,{"Unisex";"Men'S";"Women'S"}))
+
SUM(SUMIFS(RCCP!$IT$8:$IT$136,
RCCP!$A$8:$A$136,$A64,
RCCP!$C$8:$C$136,{"Unisex";"Men'S";"Women'S"}))/5</f>
        <v>360</v>
      </c>
      <c r="DJ64" s="249">
        <f t="array" ref="DJ64">SUM(SUMIFS(RCCP!$IQ$8:$IQ$136,
RCCP!$A$8:$A$136,$A64,
RCCP!$C$8:$C$136,{"Unisex";"Men'S";"Women'S"}))
+
SUM(SUMIFS(RCCP!$IT$8:$IT$136,
RCCP!$A$8:$A$136,$A64,
RCCP!$C$8:$C$136,{"Unisex";"Men'S";"Women'S"}))/5</f>
        <v>360</v>
      </c>
      <c r="DK64" s="50">
        <f t="shared" si="157"/>
        <v>4.1771094402673341E-2</v>
      </c>
      <c r="DL64" s="50">
        <f t="shared" si="246"/>
        <v>0.5</v>
      </c>
      <c r="DM64" s="42">
        <f t="array" ref="DM64">SUM(SUMIFS(RCCP!$IR$8:$IR$136,
RCCP!$A$8:$A$136,$A64,
RCCP!$C$8:$C$136,{"Unisex";"Men'S";"Women'S"}))
+
SUM(SUMIFS(RCCP!$IT$8:$IT$136,
RCCP!$A$8:$A$136,$A64,
RCCP!$C$8:$C$136,{"Unisex";"Men'S";"Women'S"}))/5</f>
        <v>174</v>
      </c>
      <c r="DN64" s="249">
        <f t="array" ref="DN64">SUM(SUMIFS(RCCP!$IR$8:$IR$136,
RCCP!$A$8:$A$136,$A64,
RCCP!$C$8:$C$136,{"Unisex";"Men'S";"Women'S"}))
+
SUM(SUMIFS(RCCP!$IT$8:$IT$136,
RCCP!$A$8:$A$136,$A64,
RCCP!$C$8:$C$136,{"Unisex";"Men'S";"Women'S"}))/5</f>
        <v>174</v>
      </c>
      <c r="DO64" s="50">
        <f t="shared" si="158"/>
        <v>2.0189362294625448E-2</v>
      </c>
      <c r="DP64" s="50">
        <f t="shared" si="247"/>
        <v>0.5</v>
      </c>
      <c r="DQ64" s="47">
        <f t="array" ref="DQ64">SUM(SUMIFS(RCCP!$IW$8:$IW$136,
RCCP!$A$8:$A$136,$A64,
RCCP!$C$8:$C$136,{"Unisex";"Men'S";"Women'S"}))
+
SUM(SUMIFS(RCCP!$JB$8:$JB$136,
RCCP!$A$8:$A$136,$A64,
RCCP!$C$8:$C$136,{"Unisex";"Men'S";"Women'S"}))/4</f>
        <v>45</v>
      </c>
      <c r="DR64" s="249">
        <f t="array" ref="DR64">SUM(SUMIFS(RCCP!$IW$8:$IW$136,
RCCP!$A$8:$A$136,$A64,
RCCP!$C$8:$C$136,{"Unisex";"Men'S";"Women'S"}))
+
SUM(SUMIFS(RCCP!$JB$8:$JB$136,
RCCP!$A$8:$A$136,$A64,
RCCP!$C$8:$C$136,{"Unisex";"Men'S";"Women'S"}))/4</f>
        <v>45</v>
      </c>
      <c r="DS64" s="50">
        <f t="shared" si="257"/>
        <v>6.332320162107395E-3</v>
      </c>
      <c r="DT64" s="50">
        <f t="shared" si="248"/>
        <v>0.5</v>
      </c>
      <c r="DU64" s="42">
        <f t="array" ref="DU64">SUM(SUMIFS(RCCP!$IX$8:$IX$136,
RCCP!$A$8:$A$136,$A64,
RCCP!$C$8:$C$136,{"Unisex";"Men'S";"Women'S"}))
+
SUM(SUMIFS(RCCP!$JB$8:$JB$136,
RCCP!$A$8:$A$136,$A64,
RCCP!$C$8:$C$136,{"Unisex";"Men'S";"Women'S"}))/4</f>
        <v>45</v>
      </c>
      <c r="DV64" s="249">
        <f t="array" ref="DV64">SUM(SUMIFS(RCCP!$IX$8:$IX$136,
RCCP!$A$8:$A$136,$A64,
RCCP!$C$8:$C$136,{"Unisex";"Men'S";"Women'S"}))
+
SUM(SUMIFS(RCCP!$JB$8:$JB$136,
RCCP!$A$8:$A$136,$A64,
RCCP!$C$8:$C$136,{"Unisex";"Men'S";"Women'S"}))/4</f>
        <v>45</v>
      </c>
      <c r="DW64" s="50">
        <f t="shared" si="258"/>
        <v>5.2213868003341676E-3</v>
      </c>
      <c r="DX64" s="50">
        <f t="shared" si="249"/>
        <v>0.5</v>
      </c>
      <c r="DY64" s="42">
        <f t="array" ref="DY64">SUM(SUMIFS(RCCP!$IY$8:$IY$136,
RCCP!$A$8:$A$136,$A64,
RCCP!$C$8:$C$136,{"Unisex";"Men'S";"Women'S"}))
+
SUM(SUMIFS(RCCP!$JB$8:$JB$136,
RCCP!$A$8:$A$136,$A64,
RCCP!$C$8:$C$136,{"Unisex";"Men'S";"Women'S"}))/4</f>
        <v>45</v>
      </c>
      <c r="DZ64" s="249">
        <f t="array" ref="DZ64">SUM(SUMIFS(RCCP!$IY$8:$IY$136,
RCCP!$A$8:$A$136,$A64,
RCCP!$C$8:$C$136,{"Unisex";"Men'S";"Women'S"}))
+
SUM(SUMIFS(RCCP!$JB$8:$JB$136,
RCCP!$A$8:$A$136,$A64,
RCCP!$C$8:$C$136,{"Unisex";"Men'S";"Women'S"}))/4</f>
        <v>45</v>
      </c>
      <c r="EA64" s="50">
        <f t="shared" si="259"/>
        <v>5.2213868003341676E-3</v>
      </c>
      <c r="EB64" s="50">
        <f t="shared" si="250"/>
        <v>0.5</v>
      </c>
      <c r="EC64" s="42">
        <f t="array" ref="EC64">SUM(SUMIFS(RCCP!$IZ$8:$IZ$136,
RCCP!$A$8:$A$136,$A64,
RCCP!$C$8:$C$136,{"Unisex";"Men'S";"Women'S"}))
+
SUM(SUMIFS(RCCP!$JB$8:$JB$136,
RCCP!$A$8:$A$136,$A64,
RCCP!$C$8:$C$136,{"Unisex";"Men'S";"Women'S"}))/4</f>
        <v>45</v>
      </c>
      <c r="ED64" s="249">
        <f t="array" ref="ED64">SUM(SUMIFS(RCCP!$IZ$8:$IZ$136,
RCCP!$A$8:$A$136,$A64,
RCCP!$C$8:$C$136,{"Unisex";"Men'S";"Women'S"}))
+
SUM(SUMIFS(RCCP!$JB$8:$JB$136,
RCCP!$A$8:$A$136,$A64,
RCCP!$C$8:$C$136,{"Unisex";"Men'S";"Women'S"}))/4</f>
        <v>45</v>
      </c>
      <c r="EE64" s="50">
        <f t="shared" si="260"/>
        <v>5.2213868003341676E-3</v>
      </c>
      <c r="EF64" s="50">
        <f t="shared" si="251"/>
        <v>0.5</v>
      </c>
      <c r="EG64" s="47">
        <f t="array" ref="EG64">SUM(SUMIFS(RCCP!$JE$8:$JE$136,
RCCP!$A$8:$A$136,$A64,
RCCP!$C$8:$C$136,{"Unisex";"Men'S";"Women'S"}))
+
SUM(SUMIFS(RCCP!$JJ$8:$JJ$136,
RCCP!$A$8:$A$136,$A64,
RCCP!$C$8:$C$136,{"Unisex";"Men'S";"Women'S"}))/4</f>
        <v>4992</v>
      </c>
      <c r="EH64" s="249">
        <f t="array" ref="EH64">SUM(SUMIFS(RCCP!$JE$8:$JE$136,
RCCP!$A$8:$A$136,$A64,
RCCP!$C$8:$C$136,{"Unisex";"Men'S";"Women'S"}))
+
SUM(SUMIFS(RCCP!$JJ$8:$JJ$136,
RCCP!$A$8:$A$136,$A64,
RCCP!$C$8:$C$136,{"Unisex";"Men'S";"Women'S"}))/4</f>
        <v>4992</v>
      </c>
      <c r="EI64" s="50">
        <f t="shared" ref="EI64" si="265">IFERROR(EH64/($I64*EI$11),0)</f>
        <v>0.57922584238373698</v>
      </c>
      <c r="EJ64" s="50">
        <f t="shared" ref="EJ64" si="266">IF(EI64=0,0,INT(EI64)+IF(MOD(EI64,1)&lt;0.5,0.5,1))</f>
        <v>1</v>
      </c>
      <c r="EK64" s="42">
        <f t="array" ref="EK64">SUM(SUMIFS(RCCP!$JF$8:$JF$136,
RCCP!$A$8:$A$136,$A64,
RCCP!$C$8:$C$136,{"Unisex";"Men'S";"Women'S"}))
+
SUM(SUMIFS(RCCP!$JJ$8:$JJ$136,
RCCP!$A$8:$A$136,$A64,
RCCP!$C$8:$C$136,{"Unisex";"Men'S";"Women'S"}))/4</f>
        <v>4692</v>
      </c>
      <c r="EL64" s="249">
        <f t="array" ref="EL64">SUM(SUMIFS(RCCP!$JF$8:$JF$136,
RCCP!$A$8:$A$136,$A64,
RCCP!$C$8:$C$136,{"Unisex";"Men'S";"Women'S"}))
+
SUM(SUMIFS(RCCP!$JJ$8:$JJ$136,
RCCP!$A$8:$A$136,$A64,
RCCP!$C$8:$C$136,{"Unisex";"Men'S";"Women'S"}))/4</f>
        <v>4692</v>
      </c>
      <c r="EM64" s="50">
        <f t="shared" ref="EM64" si="267">IFERROR(EL64/($I64*EM$11),0)</f>
        <v>0.54441659704817591</v>
      </c>
      <c r="EN64" s="50">
        <f t="shared" ref="EN64" si="268">IF(EM64=0,0,INT(EM64)+IF(MOD(EM64,1)&lt;0.5,0.5,1))</f>
        <v>1</v>
      </c>
      <c r="EO64" s="42">
        <f t="array" ref="EO64">SUM(SUMIFS(RCCP!$JG$8:$JG$136,
RCCP!$A$8:$A$136,$A64,
RCCP!$C$8:$C$136,{"Unisex";"Men'S";"Women'S"}))
+
SUM(SUMIFS(RCCP!$JJ$8:$JJ$136,
RCCP!$A$8:$A$136,$A64,
RCCP!$C$8:$C$136,{"Unisex";"Men'S";"Women'S"}))/4</f>
        <v>4836</v>
      </c>
      <c r="EP64" s="249">
        <f t="array" ref="EP64">SUM(SUMIFS(RCCP!$JG$8:$JG$136,
RCCP!$A$8:$A$136,$A64,
RCCP!$C$8:$C$136,{"Unisex";"Men'S";"Women'S"}))
+
SUM(SUMIFS(RCCP!$JJ$8:$JJ$136,
RCCP!$A$8:$A$136,$A64,
RCCP!$C$8:$C$136,{"Unisex";"Men'S";"Women'S"}))/4</f>
        <v>4836</v>
      </c>
      <c r="EQ64" s="50">
        <f t="shared" ref="EQ64" si="269">IFERROR(EP64/($I64*EQ$11),0)</f>
        <v>0.68051334008780806</v>
      </c>
      <c r="ER64" s="50">
        <f t="shared" ref="ER64" si="270">IF(EQ64=0,0,INT(EQ64)+IF(MOD(EQ64,1)&lt;0.5,0.5,1))</f>
        <v>1</v>
      </c>
      <c r="ES64" s="42">
        <f t="array" ref="ES64">SUM(SUMIFS(RCCP!$JH$8:$JH$136,
RCCP!$A$8:$A$136,$A64,
RCCP!$C$8:$C$136,{"Unisex";"Men'S";"Women'S"}))
+
SUM(SUMIFS(RCCP!$JJ$8:$JJ$136,
RCCP!$A$8:$A$136,$A64,
RCCP!$C$8:$C$136,{"Unisex";"Men'S";"Women'S"}))/4</f>
        <v>4692</v>
      </c>
      <c r="ET64" s="249">
        <f t="array" ref="ET64">SUM(SUMIFS(RCCP!$JH$8:$JH$136,
RCCP!$A$8:$A$136,$A64,
RCCP!$C$8:$C$136,{"Unisex";"Men'S";"Women'S"}))
+
SUM(SUMIFS(RCCP!$JJ$8:$JJ$136,
RCCP!$A$8:$A$136,$A64,
RCCP!$C$8:$C$136,{"Unisex";"Men'S";"Women'S"}))/4</f>
        <v>4692</v>
      </c>
      <c r="EU64" s="50">
        <f t="shared" ref="EU64" si="271">IFERROR(ET64/($I64*EU$11),0)</f>
        <v>0.54441659704817591</v>
      </c>
      <c r="EV64" s="50">
        <f t="shared" ref="EV64" si="272">IF(EU64=0,0,INT(EU64)+IF(MOD(EU64,1)&lt;0.5,0.5,1))</f>
        <v>1</v>
      </c>
    </row>
    <row r="65" spans="1:153" ht="20.149999999999999" customHeight="1" x14ac:dyDescent="0.35">
      <c r="A65" s="38">
        <v>373</v>
      </c>
      <c r="B65" s="39" t="s">
        <v>25</v>
      </c>
      <c r="C65" s="39" t="s">
        <v>27</v>
      </c>
      <c r="D65" s="39">
        <v>143</v>
      </c>
      <c r="E65" s="39">
        <v>5.7</v>
      </c>
      <c r="F65" s="39">
        <v>7</v>
      </c>
      <c r="G65" s="39">
        <v>3</v>
      </c>
      <c r="H65" s="40">
        <f t="shared" si="51"/>
        <v>17117.099999999999</v>
      </c>
      <c r="I65" s="41">
        <f t="shared" si="52"/>
        <v>3002.9999999999995</v>
      </c>
      <c r="J65" s="42">
        <f t="array" ref="J65">SUM(SUMIFS(
'BLC Subcont'!$AE:$AE,
'BLC Subcont'!$I:$I,L$10,
'BLC Subcont'!$R:$R,{"YV373";"IZ373";"PS373";"GS373"},'BLC Subcont'!$IM:$IM,"IN HOUSE (MANUAL)"
))</f>
        <v>18978</v>
      </c>
      <c r="K65" s="43">
        <f t="array" ref="K65">SUM(SUMIFS(
'BLC Subcont'!$BF:$BF,
'BLC Subcont'!$I:$I,L$10,
'BLC Subcont'!$R:$R,{"YV373";"IZ373";"PS373";"GS373"},'BLC Subcont'!$IM:$IM,"IN HOUSE (MANUAL)"
))</f>
        <v>0</v>
      </c>
      <c r="L65" s="50">
        <f t="shared" si="53"/>
        <v>0</v>
      </c>
      <c r="M65" s="42">
        <f t="array" ref="M65">SUM(SUMIFS(
'BLC Subcont'!$AE:$AE,
'BLC Subcont'!$I:$I,O$10,
'BLC Subcont'!$R:$R,{"YV373";"IZ373";"PS373";"GS373"},'BLC Subcont'!$IM:$IM,"IN HOUSE (MANUAL)"
))</f>
        <v>22548</v>
      </c>
      <c r="N65" s="43">
        <f t="array" ref="N65">SUM(SUMIFS(
'BLC Subcont'!$BF:$BF,
'BLC Subcont'!$I:$I,O$10,
'BLC Subcont'!$R:$R,{"YV373";"IZ373";"PS373";"GS373"},'BLC Subcont'!$IM:$IM,"IN HOUSE (MANUAL)"
))</f>
        <v>0</v>
      </c>
      <c r="O65" s="50">
        <f t="shared" si="54"/>
        <v>0</v>
      </c>
      <c r="P65" s="42">
        <f t="array" ref="P65">SUM(SUMIFS(
'BLC Subcont'!$AE:$AE,
'BLC Subcont'!$I:$I,R$10,
'BLC Subcont'!$R:$R,{"YV373";"IZ373";"PS373";"GS373"},'BLC Subcont'!$IM:$IM,"IN HOUSE (MANUAL)"
))</f>
        <v>5046</v>
      </c>
      <c r="Q65" s="43">
        <f t="array" ref="Q65">SUM(SUMIFS(
'BLC Subcont'!$BF:$BF,
'BLC Subcont'!$I:$I,R$10,
'BLC Subcont'!$R:$R,{"YV373";"IZ373";"PS373";"GS373"},'BLC Subcont'!$IM:$IM,"IN HOUSE (MANUAL)"
))</f>
        <v>0</v>
      </c>
      <c r="R65" s="50">
        <f t="shared" si="55"/>
        <v>0</v>
      </c>
      <c r="S65" s="42">
        <f t="array" ref="S65">SUM(SUMIFS(
'BLC Subcont'!$AE:$AE,
'BLC Subcont'!$I:$I,U$10,
'BLC Subcont'!$R:$R,{"YV373";"IZ373";"PS373";"GS373"},'BLC Subcont'!$IM:$IM,"IN HOUSE (MANUAL)"
))</f>
        <v>1434</v>
      </c>
      <c r="T65" s="43">
        <f t="array" ref="T65">SUM(SUMIFS(
'BLC Subcont'!$BF:$BF,
'BLC Subcont'!$I:$I,U$10,
'BLC Subcont'!$R:$R,{"YV373";"IZ373";"PS373";"GS373"},'BLC Subcont'!$IM:$IM,"IN HOUSE (MANUAL)"
))</f>
        <v>1182</v>
      </c>
      <c r="U65" s="50">
        <f t="shared" si="56"/>
        <v>6.905375326427958E-2</v>
      </c>
      <c r="V65" s="47">
        <f t="shared" si="124"/>
        <v>48006</v>
      </c>
      <c r="W65" s="51">
        <f t="shared" si="57"/>
        <v>1182</v>
      </c>
      <c r="X65" s="52">
        <f t="shared" si="58"/>
        <v>6.905375326427958E-2</v>
      </c>
      <c r="Y65" s="52">
        <f t="shared" si="224"/>
        <v>0.5</v>
      </c>
      <c r="Z65" s="47">
        <f t="array" ref="Z65">SUM(SUMIFS(
'BLC Subcont'!$AE:$AE,
'BLC Subcont'!$I:$I,AB$10,
'BLC Subcont'!$R:$R,{"YV373";"IZ373";"PS373";"GS373"},'BLC Subcont'!$IM:$IM,"IN HOUSE (MANUAL)"
))</f>
        <v>1038</v>
      </c>
      <c r="AA65" s="249">
        <f t="array" ref="AA65">SUM(SUMIFS(
'BLC Subcont'!$BF:$BF,
'BLC Subcont'!$I:$I,AB$10,
'BLC Subcont'!$R:$R,{"YV373";"IZ373";"PS373";"GS373"},'BLC Subcont'!$IM:$IM,"IN HOUSE (MANUAL)"
))</f>
        <v>1038</v>
      </c>
      <c r="AB65" s="49">
        <f t="shared" si="60"/>
        <v>6.0641113272692226E-2</v>
      </c>
      <c r="AC65" s="49">
        <f t="shared" si="225"/>
        <v>0.5</v>
      </c>
      <c r="AD65" s="42">
        <f t="array" ref="AD65">SUM(SUMIFS(
'BLC Subcont'!$AE:$AE,
'BLC Subcont'!$I:$I,AF$10,
'BLC Subcont'!$R:$R,{"YV373";"IZ373";"PS373";"GS373"},'BLC Subcont'!$IM:$IM,"IN HOUSE (MANUAL)"
))</f>
        <v>13596</v>
      </c>
      <c r="AE65" s="249">
        <f t="array" ref="AE65">SUM(SUMIFS(
'BLC Subcont'!$BF:$BF,
'BLC Subcont'!$I:$I,AF$10,
'BLC Subcont'!$R:$R,{"YV373";"IZ373";"PS373";"GS373"},'BLC Subcont'!$IM:$IM,"IN HOUSE (MANUAL)"
))</f>
        <v>13596</v>
      </c>
      <c r="AF65" s="50">
        <f t="shared" si="62"/>
        <v>0.79429342587237328</v>
      </c>
      <c r="AG65" s="49">
        <f t="shared" si="226"/>
        <v>1</v>
      </c>
      <c r="AH65" s="42">
        <f t="array" ref="AH65">SUM(SUMIFS(
'BLC Subcont'!$AE:$AE,
'BLC Subcont'!$I:$I,AJ$10,
'BLC Subcont'!$R:$R,{"YV373";"IZ373";"PS373";"GS373"},'BLC Subcont'!$IM:$IM,"IN HOUSE (MANUAL)"
))</f>
        <v>18336</v>
      </c>
      <c r="AI65" s="249">
        <f t="array" ref="AI65">SUM(SUMIFS(
'BLC Subcont'!$BF:$BF,
'BLC Subcont'!$I:$I,AJ$10,
'BLC Subcont'!$R:$R,{"YV373";"IZ373";"PS373";"GS373"},'BLC Subcont'!$IM:$IM,"IN HOUSE (MANUAL)"
))</f>
        <v>18336</v>
      </c>
      <c r="AJ65" s="50">
        <f t="shared" si="64"/>
        <v>1.071209492262124</v>
      </c>
      <c r="AK65" s="49">
        <f t="shared" si="227"/>
        <v>1.5</v>
      </c>
      <c r="AL65" s="42">
        <f t="array" ref="AL65">SUM(SUMIFS(
'BLC Subcont'!$AE:$AE,
'BLC Subcont'!$I:$I,AN$10,
'BLC Subcont'!$R:$R,{"YV373";"IZ373";"PS373";"GS373"},'BLC Subcont'!$IM:$IM,"IN HOUSE (MANUAL)"
))</f>
        <v>5034</v>
      </c>
      <c r="AM65" s="249">
        <f t="array" ref="AM65">SUM(SUMIFS(
'BLC Subcont'!$BF:$BF,
'BLC Subcont'!$I:$I,AN$10,
'BLC Subcont'!$R:$R,{"YV373";"IZ373";"PS373";"GS373"},'BLC Subcont'!$IM:$IM,"IN HOUSE (MANUAL)"
))</f>
        <v>5034</v>
      </c>
      <c r="AN65" s="50">
        <f t="shared" si="66"/>
        <v>0.2940918730392415</v>
      </c>
      <c r="AO65" s="49">
        <f t="shared" si="228"/>
        <v>0.5</v>
      </c>
      <c r="AP65" s="42">
        <f t="array" ref="AP65">SUM(SUMIFS(
'BLC Subcont'!$AE:$AE,
'BLC Subcont'!$I:$I,AR$10,
'BLC Subcont'!$R:$R,{"YV373";"IZ373";"PS373";"GS373"},'BLC Subcont'!$IM:$IM,"IN HOUSE (MANUAL)"
))</f>
        <v>7980</v>
      </c>
      <c r="AQ65" s="249">
        <f t="array" ref="AQ65">SUM(SUMIFS(
'BLC Subcont'!$BF:$BF,
'BLC Subcont'!$I:$I,AR$10,
'BLC Subcont'!$R:$R,{"YV373";"IZ373";"PS373";"GS373"},'BLC Subcont'!$IM:$IM,"IN HOUSE (MANUAL)"
))</f>
        <v>7980</v>
      </c>
      <c r="AR65" s="50">
        <f t="shared" si="68"/>
        <v>0.46620046620046623</v>
      </c>
      <c r="AS65" s="49">
        <f t="shared" si="229"/>
        <v>0.5</v>
      </c>
      <c r="AT65" s="42">
        <f t="array" ref="AT65">SUM(SUMIFS(
'BLC Subcont'!$AE:$AE,
'BLC Subcont'!$I:$I,AV$10,
'BLC Subcont'!$R:$R,{"YV373";"IZ373";"PS373";"GS373"},'BLC Subcont'!$IM:$IM,"IN HOUSE (MANUAL)"
))</f>
        <v>8688</v>
      </c>
      <c r="AU65" s="249">
        <f t="array" ref="AU65">SUM(SUMIFS(
'BLC Subcont'!$BF:$BF,
'BLC Subcont'!$I:$I,AV$10,
'BLC Subcont'!$R:$R,{"YV373";"IZ373";"PS373";"GS373"},'BLC Subcont'!$IM:$IM,"IN HOUSE (MANUAL)"
))</f>
        <v>8688</v>
      </c>
      <c r="AV65" s="50">
        <f t="shared" si="70"/>
        <v>0.50756261282577075</v>
      </c>
      <c r="AW65" s="49">
        <f t="shared" si="230"/>
        <v>1</v>
      </c>
      <c r="AX65" s="42">
        <f t="array" ref="AX65">SUM(SUMIFS(
'BLC Subcont'!$AE:$AE,
'BLC Subcont'!$I:$I,AZ$10,
'BLC Subcont'!$R:$R,{"YV373";"IZ373";"PS373";"GS373"},'BLC Subcont'!$IM:$IM,"IN HOUSE (MANUAL)"
))</f>
        <v>540</v>
      </c>
      <c r="AY65" s="48">
        <f t="array" ref="AY65">SUM(SUMIFS(
'BLC Subcont'!$BF:$BF,
'BLC Subcont'!$I:$I,AZ$10,
'BLC Subcont'!$R:$R,{"YV373";"IZ373";"PS373";"GS373"},'BLC Subcont'!$IM:$IM,"IN HOUSE (MANUAL)"
))</f>
        <v>540</v>
      </c>
      <c r="AZ65" s="50">
        <f t="shared" si="72"/>
        <v>3.15473999684526E-2</v>
      </c>
      <c r="BA65" s="49">
        <f t="shared" si="231"/>
        <v>0.5</v>
      </c>
      <c r="BB65" s="42">
        <f t="array" ref="BB65">SUM(SUMIFS(
'BLC Subcont'!$AE:$AE,
'BLC Subcont'!$I:$I,BD$10,
'BLC Subcont'!$R:$R,{"YV373";"IZ373";"PS373";"GS373"},'BLC Subcont'!$IM:$IM,"IN HOUSE (MANUAL)"
))</f>
        <v>0</v>
      </c>
      <c r="BC65" s="48">
        <f t="array" ref="BC65">SUM(SUMIFS(
'BLC Subcont'!$BF:$BF,
'BLC Subcont'!$I:$I,BD$10,
'BLC Subcont'!$R:$R,{"YV373";"IZ373";"PS373";"GS373"},'BLC Subcont'!$IM:$IM,"IN HOUSE (MANUAL)"
))</f>
        <v>0</v>
      </c>
      <c r="BD65" s="50">
        <f t="shared" si="74"/>
        <v>0</v>
      </c>
      <c r="BE65" s="50">
        <f t="shared" si="232"/>
        <v>0</v>
      </c>
      <c r="BI65" s="42">
        <f t="shared" si="125"/>
        <v>10132.5</v>
      </c>
      <c r="BJ65" s="249">
        <f t="shared" si="126"/>
        <v>10132.5</v>
      </c>
      <c r="BK65" s="50">
        <f t="shared" si="206"/>
        <v>0.59195190774138151</v>
      </c>
      <c r="BL65" s="49">
        <f t="shared" si="233"/>
        <v>1</v>
      </c>
      <c r="BM65" s="42">
        <f t="shared" si="78"/>
        <v>1984.5</v>
      </c>
      <c r="BN65" s="249">
        <f t="shared" si="79"/>
        <v>1984.5</v>
      </c>
      <c r="BO65" s="50">
        <f t="shared" si="207"/>
        <v>0.11593669488406332</v>
      </c>
      <c r="BP65" s="50">
        <f t="shared" si="234"/>
        <v>0.5</v>
      </c>
      <c r="BQ65" s="42">
        <f>SUM(
SUMIFS(RCCP!$HX$8:$HX$136,RCCP!$A$8:$A$136,$A65,RCCP!$C$8:$C$136,"Gradeschool"),
SUMIFS(RCCP!$HX$8:$HX$136,RCCP!$A$8:$A$136,$A65,RCCP!$C$8:$C$136,"Preschool"),
SUMIFS(RCCP!$HX$8:$HX$136,RCCP!$A$8:$A$136,$A65,RCCP!$C$8:$C$136,"Youth"),
SUMIFS(RCCP!$HX$8:$HX$136,RCCP!$A$8:$A$136,$A65,RCCP!$C$8:$C$136,"Infant'S")
)
+
SUM(
SUMIFS(RCCP!$IC$8:$IC$136,RCCP!$A$8:$A$136,$A65,RCCP!$C$8:$C$136,"Gradeschool"),
SUMIFS(RCCP!$IC$8:$IC$136,RCCP!$A$8:$A$136,$A65,RCCP!$C$8:$C$136,"Preschool"),
SUMIFS(RCCP!$IC$8:$IC$136,RCCP!$A$8:$A$136,$A65,RCCP!$C$8:$C$136,"Youth"),
SUMIFS(RCCP!$IC$8:$IC$136,RCCP!$A$8:$A$136,$A65,RCCP!$C$8:$C$136,"Infant'S")
)/4</f>
        <v>1444.5</v>
      </c>
      <c r="BR65" s="48">
        <f>SUM(
SUMIFS(RCCP!$HX$8:$HX$136,RCCP!$A$8:$A$136,$A65,RCCP!$C$8:$C$136,"Gradeschool"),
SUMIFS(RCCP!$HX$8:$HX$136,RCCP!$A$8:$A$136,$A65,RCCP!$C$8:$C$136,"Preschool"),
SUMIFS(RCCP!$HX$8:$HX$136,RCCP!$A$8:$A$136,$A65,RCCP!$C$8:$C$136,"Youth"),
SUMIFS(RCCP!$HX$8:$HX$136,RCCP!$A$8:$A$136,$A65,RCCP!$C$8:$C$136,"Infant'S")
)
+
SUM(
SUMIFS(RCCP!$IC$8:$IC$136,RCCP!$A$8:$A$136,$A65,RCCP!$C$8:$C$136,"Gradeschool"),
SUMIFS(RCCP!$IC$8:$IC$136,RCCP!$A$8:$A$136,$A65,RCCP!$C$8:$C$136,"Preschool"),
SUMIFS(RCCP!$IC$8:$IC$136,RCCP!$A$8:$A$136,$A65,RCCP!$C$8:$C$136,"Youth"),
SUMIFS(RCCP!$IC$8:$IC$136,RCCP!$A$8:$A$136,$A65,RCCP!$C$8:$C$136,"Infant'S")
)/4</f>
        <v>1444.5</v>
      </c>
      <c r="BS65" s="49">
        <f t="shared" si="256"/>
        <v>8.4389294915610716E-2</v>
      </c>
      <c r="BT65" s="50">
        <f t="shared" si="235"/>
        <v>0.5</v>
      </c>
      <c r="BU65" s="47">
        <f>SUM(
SUMIFS(RCCP!$HY$8:$HY$136,RCCP!$A$8:$A$136,$A65,RCCP!$C$8:$C$136,"Gradeschool"),
SUMIFS(RCCP!$HY$8:$HY$136,RCCP!$A$8:$A$136,$A65,RCCP!$C$8:$C$136,"Preschool"),
SUMIFS(RCCP!$HY$8:$HY$136,RCCP!$A$8:$A$136,$A65,RCCP!$C$8:$C$136,"Youth"),
SUMIFS(RCCP!$HY$8:$HY$136,RCCP!$A$8:$A$136,$A65,RCCP!$C$8:$C$136,"Infant'S")
)
+
SUM(
SUMIFS(RCCP!$IC$8:$IC$136,RCCP!$A$8:$A$136,$A65,RCCP!$C$8:$C$136,"Gradeschool"),
SUMIFS(RCCP!$IC$8:$IC$136,RCCP!$A$8:$A$136,$A65,RCCP!$C$8:$C$136,"Preschool"),
SUMIFS(RCCP!$IC$8:$IC$136,RCCP!$A$8:$A$136,$A65,RCCP!$C$8:$C$136,"Youth"),
SUMIFS(RCCP!$IC$8:$IC$136,RCCP!$A$8:$A$136,$A65,RCCP!$C$8:$C$136,"Infant'S")
)/4</f>
        <v>1444.5</v>
      </c>
      <c r="BV65" s="48">
        <f>SUM(
SUMIFS(RCCP!$HY$8:$HY$136,RCCP!$A$8:$A$136,$A65,RCCP!$C$8:$C$136,"Gradeschool"),
SUMIFS(RCCP!$HY$8:$HY$136,RCCP!$A$8:$A$136,$A65,RCCP!$C$8:$C$136,"Preschool"),
SUMIFS(RCCP!$HY$8:$HY$136,RCCP!$A$8:$A$136,$A65,RCCP!$C$8:$C$136,"Youth"),
SUMIFS(RCCP!$HY$8:$HY$136,RCCP!$A$8:$A$136,$A65,RCCP!$C$8:$C$136,"Infant'S")
)
+
SUM(
SUMIFS(RCCP!$IC$8:$IC$136,RCCP!$A$8:$A$136,$A65,RCCP!$C$8:$C$136,"Gradeschool"),
SUMIFS(RCCP!$IC$8:$IC$136,RCCP!$A$8:$A$136,$A65,RCCP!$C$8:$C$136,"Preschool"),
SUMIFS(RCCP!$IC$8:$IC$136,RCCP!$A$8:$A$136,$A65,RCCP!$C$8:$C$136,"Youth"),
SUMIFS(RCCP!$IC$8:$IC$136,RCCP!$A$8:$A$136,$A65,RCCP!$C$8:$C$136,"Infant'S")
)/4</f>
        <v>1444.5</v>
      </c>
      <c r="BW65" s="50">
        <f t="shared" si="147"/>
        <v>8.4389294915610716E-2</v>
      </c>
      <c r="BX65" s="50">
        <f t="shared" si="236"/>
        <v>0.5</v>
      </c>
      <c r="BY65" s="42">
        <f>SUM(
SUMIFS(RCCP!$HZ$8:$HZ$136,RCCP!$A$8:$A$136,$A65,RCCP!$C$8:$C$136,"Gradeschool"),
SUMIFS(RCCP!$HZ$8:$HZ$136,RCCP!$A$8:$A$136,$A65,RCCP!$C$8:$C$136,"Preschool"),
SUMIFS(RCCP!$HZ$8:$HZ$136,RCCP!$A$8:$A$136,$A65,RCCP!$C$8:$C$136,"Youth"),
SUMIFS(RCCP!$HZ$8:$HZ$136,RCCP!$A$8:$A$136,$A65,RCCP!$C$8:$C$136,"Infant'S")
)
+
SUM(
SUMIFS(RCCP!$IC$8:$IC$136,RCCP!$A$8:$A$136,$A65,RCCP!$C$8:$C$136,"Gradeschool"),
SUMIFS(RCCP!$IC$8:$IC$136,RCCP!$A$8:$A$136,$A65,RCCP!$C$8:$C$136,"Preschool"),
SUMIFS(RCCP!$IC$8:$IC$136,RCCP!$A$8:$A$136,$A65,RCCP!$C$8:$C$136,"Youth"),
SUMIFS(RCCP!$IC$8:$IC$136,RCCP!$A$8:$A$136,$A65,RCCP!$C$8:$C$136,"Infant'S")
)/4</f>
        <v>1444.5</v>
      </c>
      <c r="BZ65" s="249">
        <f>SUM(
SUMIFS(RCCP!$HZ$8:$HZ$136,RCCP!$A$8:$A$136,$A65,RCCP!$C$8:$C$136,"Gradeschool"),
SUMIFS(RCCP!$HZ$8:$HZ$136,RCCP!$A$8:$A$136,$A65,RCCP!$C$8:$C$136,"Preschool"),
SUMIFS(RCCP!$HZ$8:$HZ$136,RCCP!$A$8:$A$136,$A65,RCCP!$C$8:$C$136,"Youth"),
SUMIFS(RCCP!$HZ$8:$HZ$136,RCCP!$A$8:$A$136,$A65,RCCP!$C$8:$C$136,"Infant'S")
)
+
SUM(
SUMIFS(RCCP!$IC$8:$IC$136,RCCP!$A$8:$A$136,$A65,RCCP!$C$8:$C$136,"Gradeschool"),
SUMIFS(RCCP!$IC$8:$IC$136,RCCP!$A$8:$A$136,$A65,RCCP!$C$8:$C$136,"Preschool"),
SUMIFS(RCCP!$IC$8:$IC$136,RCCP!$A$8:$A$136,$A65,RCCP!$C$8:$C$136,"Youth"),
SUMIFS(RCCP!$IC$8:$IC$136,RCCP!$A$8:$A$136,$A65,RCCP!$C$8:$C$136,"Infant'S")
)/4</f>
        <v>1444.5</v>
      </c>
      <c r="CA65" s="50">
        <f t="shared" si="148"/>
        <v>8.4389294915610716E-2</v>
      </c>
      <c r="CB65" s="50">
        <f t="shared" si="237"/>
        <v>0.5</v>
      </c>
      <c r="CC65" s="42">
        <f>SUM(
SUMIFS(RCCP!$IA$8:$IA$136,RCCP!$A$8:$A$136,$A65,RCCP!$C$8:$C$136,"Gradeschool"),
SUMIFS(RCCP!$IA$8:$IA$136,RCCP!$A$8:$A$136,$A65,RCCP!$C$8:$C$136,"Preschool"),
SUMIFS(RCCP!$IA$8:$IA$136,RCCP!$A$8:$A$136,$A65,RCCP!$C$8:$C$136,"Youth"),
SUMIFS(RCCP!$IA$8:$IA$136,RCCP!$A$8:$A$136,$A65,RCCP!$C$8:$C$136,"Infant'S")
)
+
SUM(
SUMIFS(RCCP!$IC$8:$IC$136,RCCP!$A$8:$A$136,$A65,RCCP!$C$8:$C$136,"Gradeschool"),
SUMIFS(RCCP!$IC$8:$IC$136,RCCP!$A$8:$A$136,$A65,RCCP!$C$8:$C$136,"Preschool"),
SUMIFS(RCCP!$IC$8:$IC$136,RCCP!$A$8:$A$136,$A65,RCCP!$C$8:$C$136,"Youth"),
SUMIFS(RCCP!$IC$8:$IC$136,RCCP!$A$8:$A$136,$A65,RCCP!$C$8:$C$136,"Infant'S")
)/4</f>
        <v>19708.5</v>
      </c>
      <c r="CD65" s="249">
        <f>SUM(
SUMIFS(RCCP!$IA$8:$IA$136,RCCP!$A$8:$A$136,$A65,RCCP!$C$8:$C$136,"Gradeschool"),
SUMIFS(RCCP!$IA$8:$IA$136,RCCP!$A$8:$A$136,$A65,RCCP!$C$8:$C$136,"Preschool"),
SUMIFS(RCCP!$IA$8:$IA$136,RCCP!$A$8:$A$136,$A65,RCCP!$C$8:$C$136,"Youth"),
SUMIFS(RCCP!$IA$8:$IA$136,RCCP!$A$8:$A$136,$A65,RCCP!$C$8:$C$136,"Infant'S")
)
+
SUM(
SUMIFS(RCCP!$IC$8:$IC$136,RCCP!$A$8:$A$136,$A65,RCCP!$C$8:$C$136,"Gradeschool"),
SUMIFS(RCCP!$IC$8:$IC$136,RCCP!$A$8:$A$136,$A65,RCCP!$C$8:$C$136,"Preschool"),
SUMIFS(RCCP!$IC$8:$IC$136,RCCP!$A$8:$A$136,$A65,RCCP!$C$8:$C$136,"Youth"),
SUMIFS(RCCP!$IC$8:$IC$136,RCCP!$A$8:$A$136,$A65,RCCP!$C$8:$C$136,"Infant'S")
)/4</f>
        <v>19708.5</v>
      </c>
      <c r="CE65" s="50">
        <f t="shared" si="149"/>
        <v>1.1513924671819409</v>
      </c>
      <c r="CF65" s="50">
        <f t="shared" si="238"/>
        <v>1.5</v>
      </c>
      <c r="CG65" s="47">
        <f>SUM(
SUMIFS(RCCP!$IF$8:$IF$136,RCCP!$A$8:$A$136,$A65,RCCP!$C$8:$C$136,"Gradeschool"),
SUMIFS(RCCP!$IF$8:$IF$136,RCCP!$A$8:$A$136,$A65,RCCP!$C$8:$C$136,"Preschool"),
SUMIFS(RCCP!$IF$8:$IF$136,RCCP!$A$8:$A$136,$A65,RCCP!$C$8:$C$136,"Youth"),
SUMIFS(RCCP!$IF$8:$IF$136,RCCP!$A$8:$A$136,$A65,RCCP!$C$8:$C$136,"Infant'S")
)
+
SUM(
SUMIFS(RCCP!$IK$8:$IK$136,RCCP!$A$8:$A$136,$A65,RCCP!$C$8:$C$136,"Gradeschool"),
SUMIFS(RCCP!$IK$8:$IK$136,RCCP!$A$8:$A$136,$A65,RCCP!$C$8:$C$136,"Preschool"),
SUMIFS(RCCP!$IK$8:$IK$136,RCCP!$A$8:$A$136,$A65,RCCP!$C$8:$C$136,"Youth"),
SUMIFS(RCCP!$IK$8:$IK$136,RCCP!$A$8:$A$136,$A65,RCCP!$C$8:$C$136,"Infant'S")
)/4</f>
        <v>353.5</v>
      </c>
      <c r="CH65" s="249">
        <f>SUM(
SUMIFS(RCCP!$IF$8:$IF$136,RCCP!$A$8:$A$136,$A65,RCCP!$C$8:$C$136,"Gradeschool"),
SUMIFS(RCCP!$IF$8:$IF$136,RCCP!$A$8:$A$136,$A65,RCCP!$C$8:$C$136,"Preschool"),
SUMIFS(RCCP!$IF$8:$IF$136,RCCP!$A$8:$A$136,$A65,RCCP!$C$8:$C$136,"Youth"),
SUMIFS(RCCP!$IF$8:$IF$136,RCCP!$A$8:$A$136,$A65,RCCP!$C$8:$C$136,"Infant'S")
)
+
SUM(
SUMIFS(RCCP!$IK$8:$IK$136,RCCP!$A$8:$A$136,$A65,RCCP!$C$8:$C$136,"Gradeschool"),
SUMIFS(RCCP!$IK$8:$IK$136,RCCP!$A$8:$A$136,$A65,RCCP!$C$8:$C$136,"Preschool"),
SUMIFS(RCCP!$IK$8:$IK$136,RCCP!$A$8:$A$136,$A65,RCCP!$C$8:$C$136,"Youth"),
SUMIFS(RCCP!$IK$8:$IK$136,RCCP!$A$8:$A$136,$A65,RCCP!$C$8:$C$136,"Infant'S")
)/4</f>
        <v>353.5</v>
      </c>
      <c r="CI65" s="49">
        <f t="shared" si="150"/>
        <v>2.0651862757125918E-2</v>
      </c>
      <c r="CJ65" s="50">
        <f t="shared" si="239"/>
        <v>0.5</v>
      </c>
      <c r="CK65" s="42">
        <f>SUM(
SUMIFS(RCCP!$IG$8:$IG$136,RCCP!$A$8:$A$136,$A65,RCCP!$C$8:$C$136,"Gradeschool"),
SUMIFS(RCCP!$IG$8:$IG$136,RCCP!$A$8:$A$136,$A65,RCCP!$C$8:$C$136,"Preschool"),
SUMIFS(RCCP!$IG$8:$IG$136,RCCP!$A$8:$A$136,$A65,RCCP!$C$8:$C$136,"Youth"),
SUMIFS(RCCP!$IG$8:$IG$136,RCCP!$A$8:$A$136,$A65,RCCP!$C$8:$C$136,"Infant'S")
)
+
SUM(
SUMIFS(RCCP!$IK$8:$IK$136,RCCP!$A$8:$A$136,$A65,RCCP!$C$8:$C$136,"Gradeschool"),
SUMIFS(RCCP!$IK$8:$IK$136,RCCP!$A$8:$A$136,$A65,RCCP!$C$8:$C$136,"Preschool"),
SUMIFS(RCCP!$IK$8:$IK$136,RCCP!$A$8:$A$136,$A65,RCCP!$C$8:$C$136,"Youth"),
SUMIFS(RCCP!$IK$8:$IK$136,RCCP!$A$8:$A$136,$A65,RCCP!$C$8:$C$136,"Infant'S")
)/4</f>
        <v>4049.5</v>
      </c>
      <c r="CL65" s="249">
        <f>SUM(
SUMIFS(RCCP!$IG$8:$IG$136,RCCP!$A$8:$A$136,$A65,RCCP!$C$8:$C$136,"Gradeschool"),
SUMIFS(RCCP!$IG$8:$IG$136,RCCP!$A$8:$A$136,$A65,RCCP!$C$8:$C$136,"Preschool"),
SUMIFS(RCCP!$IG$8:$IG$136,RCCP!$A$8:$A$136,$A65,RCCP!$C$8:$C$136,"Youth"),
SUMIFS(RCCP!$IG$8:$IG$136,RCCP!$A$8:$A$136,$A65,RCCP!$C$8:$C$136,"Infant'S")
)
+
SUM(
SUMIFS(RCCP!$IK$8:$IK$136,RCCP!$A$8:$A$136,$A65,RCCP!$C$8:$C$136,"Gradeschool"),
SUMIFS(RCCP!$IK$8:$IK$136,RCCP!$A$8:$A$136,$A65,RCCP!$C$8:$C$136,"Preschool"),
SUMIFS(RCCP!$IK$8:$IK$136,RCCP!$A$8:$A$136,$A65,RCCP!$C$8:$C$136,"Youth"),
SUMIFS(RCCP!$IK$8:$IK$136,RCCP!$A$8:$A$136,$A65,RCCP!$C$8:$C$136,"Infant'S")
)/4</f>
        <v>4049.5</v>
      </c>
      <c r="CM65" s="50">
        <f t="shared" si="151"/>
        <v>0.23657628920786816</v>
      </c>
      <c r="CN65" s="50">
        <f t="shared" si="240"/>
        <v>0.5</v>
      </c>
      <c r="CO65" s="42">
        <f>SUM(
SUMIFS(RCCP!$IH$8:$IH$136,RCCP!$A$8:$A$136,$A65,RCCP!$C$8:$C$136,"Gradeschool"),
SUMIFS(RCCP!$IH$8:$IH$136,RCCP!$A$8:$A$136,$A65,RCCP!$C$8:$C$136,"Preschool"),
SUMIFS(RCCP!$IH$8:$IH$136,RCCP!$A$8:$A$136,$A65,RCCP!$C$8:$C$136,"Youth"),
SUMIFS(RCCP!$IH$8:$IH$136,RCCP!$A$8:$A$136,$A65,RCCP!$C$8:$C$136,"Infant'S")
)
+
SUM(
SUMIFS(RCCP!$IK$8:$IK$136,RCCP!$A$8:$A$136,$A65,RCCP!$C$8:$C$136,"Gradeschool"),
SUMIFS(RCCP!$IK$8:$IK$136,RCCP!$A$8:$A$136,$A65,RCCP!$C$8:$C$136,"Preschool"),
SUMIFS(RCCP!$IK$8:$IK$136,RCCP!$A$8:$A$136,$A65,RCCP!$C$8:$C$136,"Youth"),
SUMIFS(RCCP!$IK$8:$IK$136,RCCP!$A$8:$A$136,$A65,RCCP!$C$8:$C$136,"Infant'S")
)/4</f>
        <v>965.5</v>
      </c>
      <c r="CP65" s="249">
        <f>SUM(
SUMIFS(RCCP!$IH$8:$IH$136,RCCP!$A$8:$A$136,$A65,RCCP!$C$8:$C$136,"Gradeschool"),
SUMIFS(RCCP!$IH$8:$IH$136,RCCP!$A$8:$A$136,$A65,RCCP!$C$8:$C$136,"Preschool"),
SUMIFS(RCCP!$IH$8:$IH$136,RCCP!$A$8:$A$136,$A65,RCCP!$C$8:$C$136,"Youth"),
SUMIFS(RCCP!$IH$8:$IH$136,RCCP!$A$8:$A$136,$A65,RCCP!$C$8:$C$136,"Infant'S")
)
+
SUM(
SUMIFS(RCCP!$IK$8:$IK$136,RCCP!$A$8:$A$136,$A65,RCCP!$C$8:$C$136,"Gradeschool"),
SUMIFS(RCCP!$IK$8:$IK$136,RCCP!$A$8:$A$136,$A65,RCCP!$C$8:$C$136,"Preschool"),
SUMIFS(RCCP!$IK$8:$IK$136,RCCP!$A$8:$A$136,$A65,RCCP!$C$8:$C$136,"Youth"),
SUMIFS(RCCP!$IK$8:$IK$136,RCCP!$A$8:$A$136,$A65,RCCP!$C$8:$C$136,"Infant'S")
)/4</f>
        <v>965.5</v>
      </c>
      <c r="CQ65" s="50">
        <f t="shared" si="152"/>
        <v>5.6405582721372201E-2</v>
      </c>
      <c r="CR65" s="50">
        <f t="shared" si="241"/>
        <v>0.5</v>
      </c>
      <c r="CS65" s="42">
        <f>SUM(
SUMIFS(RCCP!$II$8:$II$136,RCCP!$A$8:$A$136,$A65,RCCP!$C$8:$C$136,"Gradeschool"),
SUMIFS(RCCP!$II$8:$II$136,RCCP!$A$8:$A$136,$A65,RCCP!$C$8:$C$136,"Preschool"),
SUMIFS(RCCP!$II$8:$II$136,RCCP!$A$8:$A$136,$A65,RCCP!$C$8:$C$136,"Youth"),
SUMIFS(RCCP!$II$8:$II$136,RCCP!$A$8:$A$136,$A65,RCCP!$C$8:$C$136,"Infant'S")
)
+
SUM(
SUMIFS(RCCP!$IK$8:$IK$136,RCCP!$A$8:$A$136,$A65,RCCP!$C$8:$C$136,"Gradeschool"),
SUMIFS(RCCP!$IK$8:$IK$136,RCCP!$A$8:$A$136,$A65,RCCP!$C$8:$C$136,"Preschool"),
SUMIFS(RCCP!$IK$8:$IK$136,RCCP!$A$8:$A$136,$A65,RCCP!$C$8:$C$136,"Youth"),
SUMIFS(RCCP!$IK$8:$IK$136,RCCP!$A$8:$A$136,$A65,RCCP!$C$8:$C$136,"Infant'S")
)/4</f>
        <v>12125.5</v>
      </c>
      <c r="CT65" s="249">
        <f>SUM(
SUMIFS(RCCP!$II$8:$II$136,RCCP!$A$8:$A$136,$A65,RCCP!$C$8:$C$136,"Gradeschool"),
SUMIFS(RCCP!$II$8:$II$136,RCCP!$A$8:$A$136,$A65,RCCP!$C$8:$C$136,"Preschool"),
SUMIFS(RCCP!$II$8:$II$136,RCCP!$A$8:$A$136,$A65,RCCP!$C$8:$C$136,"Youth"),
SUMIFS(RCCP!$II$8:$II$136,RCCP!$A$8:$A$136,$A65,RCCP!$C$8:$C$136,"Infant'S")
)
+
SUM(
SUMIFS(RCCP!$IK$8:$IK$136,RCCP!$A$8:$A$136,$A65,RCCP!$C$8:$C$136,"Gradeschool"),
SUMIFS(RCCP!$IK$8:$IK$136,RCCP!$A$8:$A$136,$A65,RCCP!$C$8:$C$136,"Preschool"),
SUMIFS(RCCP!$IK$8:$IK$136,RCCP!$A$8:$A$136,$A65,RCCP!$C$8:$C$136,"Youth"),
SUMIFS(RCCP!$IK$8:$IK$136,RCCP!$A$8:$A$136,$A65,RCCP!$C$8:$C$136,"Infant'S")
)/4</f>
        <v>12125.5</v>
      </c>
      <c r="CU65" s="50">
        <f t="shared" si="153"/>
        <v>0.85910543357351876</v>
      </c>
      <c r="CV65" s="50">
        <f t="shared" si="242"/>
        <v>1</v>
      </c>
      <c r="CW65" s="47">
        <f>SUM(
SUMIFS(RCCP!$IN$8:$IN$136,RCCP!$A$8:$A$136,$A65,RCCP!$C$8:$C$136,"Gradeschool"),
SUMIFS(RCCP!$IN$8:$IN$136,RCCP!$A$8:$A$136,$A65,RCCP!$C$8:$C$136,"Preschool"),
SUMIFS(RCCP!$IN$8:$IN$136,RCCP!$A$8:$A$136,$A65,RCCP!$C$8:$C$136,"Youth"),
SUMIFS(RCCP!$IN$8:$IN$136,RCCP!$A$8:$A$136,$A65,RCCP!$C$8:$C$136,"Infant'S")
)
+
SUM(
SUMIFS(RCCP!$IT$8:$IT$136,RCCP!$A$8:$A$136,$A65,RCCP!$C$8:$C$136,"Gradeschool"),
SUMIFS(RCCP!$IT$8:$IT$136,RCCP!$A$8:$A$136,$A65,RCCP!$C$8:$C$136,"Preschool"),
SUMIFS(RCCP!$IT$8:$IT$136,RCCP!$A$8:$A$136,$A65,RCCP!$C$8:$C$136,"Youth"),
SUMIFS(RCCP!$IT$8:$IT$136,RCCP!$A$8:$A$136,$A65,RCCP!$C$8:$C$136,"Infant'S")
)/5</f>
        <v>12279.6</v>
      </c>
      <c r="CX65" s="249">
        <f>SUM(
SUMIFS(RCCP!$IN$8:$IN$136,RCCP!$A$8:$A$136,$A65,RCCP!$C$8:$C$136,"Gradeschool"),
SUMIFS(RCCP!$IN$8:$IN$136,RCCP!$A$8:$A$136,$A65,RCCP!$C$8:$C$136,"Preschool"),
SUMIFS(RCCP!$IN$8:$IN$136,RCCP!$A$8:$A$136,$A65,RCCP!$C$8:$C$136,"Youth"),
SUMIFS(RCCP!$IN$8:$IN$136,RCCP!$A$8:$A$136,$A65,RCCP!$C$8:$C$136,"Infant'S")
)
+
SUM(
SUMIFS(RCCP!$IT$8:$IT$136,RCCP!$A$8:$A$136,$A65,RCCP!$C$8:$C$136,"Gradeschool"),
SUMIFS(RCCP!$IT$8:$IT$136,RCCP!$A$8:$A$136,$A65,RCCP!$C$8:$C$136,"Preschool"),
SUMIFS(RCCP!$IT$8:$IT$136,RCCP!$A$8:$A$136,$A65,RCCP!$C$8:$C$136,"Youth"),
SUMIFS(RCCP!$IT$8:$IT$136,RCCP!$A$8:$A$136,$A65,RCCP!$C$8:$C$136,"Infant'S")
)/5</f>
        <v>12279.6</v>
      </c>
      <c r="CY65" s="49">
        <f t="shared" si="154"/>
        <v>0.87002359342784885</v>
      </c>
      <c r="CZ65" s="50">
        <f t="shared" si="243"/>
        <v>1</v>
      </c>
      <c r="DA65" s="42">
        <f>SUM(
SUMIFS(RCCP!$IO$8:$IO$136,RCCP!$A$8:$A$136,$A65,RCCP!$C$8:$C$136,"Gradeschool"),
SUMIFS(RCCP!$IO$8:$IO$136,RCCP!$A$8:$A$136,$A65,RCCP!$C$8:$C$136,"Preschool"),
SUMIFS(RCCP!$IO$8:$IO$136,RCCP!$A$8:$A$136,$A65,RCCP!$C$8:$C$136,"Youth"),
SUMIFS(RCCP!$IO$8:$IO$136,RCCP!$A$8:$A$136,$A65,RCCP!$C$8:$C$136,"Infant'S")
)
+
SUM(
SUMIFS(RCCP!$IT$8:$IT$136,RCCP!$A$8:$A$136,$A65,RCCP!$C$8:$C$136,"Gradeschool"),
SUMIFS(RCCP!$IT$8:$IT$136,RCCP!$A$8:$A$136,$A65,RCCP!$C$8:$C$136,"Preschool"),
SUMIFS(RCCP!$IT$8:$IT$136,RCCP!$A$8:$A$136,$A65,RCCP!$C$8:$C$136,"Youth"),
SUMIFS(RCCP!$IT$8:$IT$136,RCCP!$A$8:$A$136,$A65,RCCP!$C$8:$C$136,"Infant'S")
)/5</f>
        <v>9243.6</v>
      </c>
      <c r="DB65" s="249">
        <f>SUM(
SUMIFS(RCCP!$IO$8:$IO$136,RCCP!$A$8:$A$136,$A65,RCCP!$C$8:$C$136,"Gradeschool"),
SUMIFS(RCCP!$IO$8:$IO$136,RCCP!$A$8:$A$136,$A65,RCCP!$C$8:$C$136,"Preschool"),
SUMIFS(RCCP!$IO$8:$IO$136,RCCP!$A$8:$A$136,$A65,RCCP!$C$8:$C$136,"Youth"),
SUMIFS(RCCP!$IO$8:$IO$136,RCCP!$A$8:$A$136,$A65,RCCP!$C$8:$C$136,"Infant'S")
)
+
SUM(
SUMIFS(RCCP!$IT$8:$IT$136,RCCP!$A$8:$A$136,$A65,RCCP!$C$8:$C$136,"Gradeschool"),
SUMIFS(RCCP!$IT$8:$IT$136,RCCP!$A$8:$A$136,$A65,RCCP!$C$8:$C$136,"Preschool"),
SUMIFS(RCCP!$IT$8:$IT$136,RCCP!$A$8:$A$136,$A65,RCCP!$C$8:$C$136,"Youth"),
SUMIFS(RCCP!$IT$8:$IT$136,RCCP!$A$8:$A$136,$A65,RCCP!$C$8:$C$136,"Infant'S")
)/5</f>
        <v>9243.6</v>
      </c>
      <c r="DC65" s="50">
        <f t="shared" si="155"/>
        <v>0.5400213821266453</v>
      </c>
      <c r="DD65" s="50">
        <f t="shared" si="244"/>
        <v>1</v>
      </c>
      <c r="DE65" s="42">
        <f>SUM(
SUMIFS(RCCP!$IP$8:$IP$136,RCCP!$A$8:$A$136,$A65,RCCP!$C$8:$C$136,"Gradeschool"),
SUMIFS(RCCP!$IP$8:$IP$136,RCCP!$A$8:$A$136,$A65,RCCP!$C$8:$C$136,"Preschool"),
SUMIFS(RCCP!$IP$8:$IP$136,RCCP!$A$8:$A$136,$A65,RCCP!$C$8:$C$136,"Youth"),
SUMIFS(RCCP!$IP$8:$IP$136,RCCP!$A$8:$A$136,$A65,RCCP!$C$8:$C$136,"Infant'S")
)
+
SUM(
SUMIFS(RCCP!$IT$8:$IT$136,RCCP!$A$8:$A$136,$A65,RCCP!$C$8:$C$136,"Gradeschool"),
SUMIFS(RCCP!$IT$8:$IT$136,RCCP!$A$8:$A$136,$A65,RCCP!$C$8:$C$136,"Preschool"),
SUMIFS(RCCP!$IT$8:$IT$136,RCCP!$A$8:$A$136,$A65,RCCP!$C$8:$C$136,"Youth"),
SUMIFS(RCCP!$IT$8:$IT$136,RCCP!$A$8:$A$136,$A65,RCCP!$C$8:$C$136,"Infant'S")
)/5</f>
        <v>9243.6</v>
      </c>
      <c r="DF65" s="249">
        <f>SUM(
SUMIFS(RCCP!$IP$8:$IP$136,RCCP!$A$8:$A$136,$A65,RCCP!$C$8:$C$136,"Gradeschool"),
SUMIFS(RCCP!$IP$8:$IP$136,RCCP!$A$8:$A$136,$A65,RCCP!$C$8:$C$136,"Preschool"),
SUMIFS(RCCP!$IP$8:$IP$136,RCCP!$A$8:$A$136,$A65,RCCP!$C$8:$C$136,"Youth"),
SUMIFS(RCCP!$IP$8:$IP$136,RCCP!$A$8:$A$136,$A65,RCCP!$C$8:$C$136,"Infant'S")
)
+
SUM(
SUMIFS(RCCP!$IT$8:$IT$136,RCCP!$A$8:$A$136,$A65,RCCP!$C$8:$C$136,"Gradeschool"),
SUMIFS(RCCP!$IT$8:$IT$136,RCCP!$A$8:$A$136,$A65,RCCP!$C$8:$C$136,"Preschool"),
SUMIFS(RCCP!$IT$8:$IT$136,RCCP!$A$8:$A$136,$A65,RCCP!$C$8:$C$136,"Youth"),
SUMIFS(RCCP!$IT$8:$IT$136,RCCP!$A$8:$A$136,$A65,RCCP!$C$8:$C$136,"Infant'S")
)/5</f>
        <v>9243.6</v>
      </c>
      <c r="DG65" s="50">
        <f t="shared" si="156"/>
        <v>0.5400213821266453</v>
      </c>
      <c r="DH65" s="50">
        <f t="shared" si="245"/>
        <v>1</v>
      </c>
      <c r="DI65" s="42">
        <f>SUM(
SUMIFS(RCCP!$IQ$8:$IQ$136,RCCP!$A$8:$A$136,$A65,RCCP!$C$8:$C$136,"Gradeschool"),
SUMIFS(RCCP!$IQ$8:$IQ$136,RCCP!$A$8:$A$136,$A65,RCCP!$C$8:$C$136,"Preschool"),
SUMIFS(RCCP!$IQ$8:$IQ$136,RCCP!$A$8:$A$136,$A65,RCCP!$C$8:$C$136,"Youth"),
SUMIFS(RCCP!$IQ$8:$IQ$136,RCCP!$A$8:$A$136,$A65,RCCP!$C$8:$C$136,"Infant'S")
)
+
SUM(
SUMIFS(RCCP!$IT$8:$IT$136,RCCP!$A$8:$A$136,$A65,RCCP!$C$8:$C$136,"Gradeschool"),
SUMIFS(RCCP!$IT$8:$IT$136,RCCP!$A$8:$A$136,$A65,RCCP!$C$8:$C$136,"Preschool"),
SUMIFS(RCCP!$IT$8:$IT$136,RCCP!$A$8:$A$136,$A65,RCCP!$C$8:$C$136,"Youth"),
SUMIFS(RCCP!$IT$8:$IT$136,RCCP!$A$8:$A$136,$A65,RCCP!$C$8:$C$136,"Infant'S")
)/5</f>
        <v>9903.6</v>
      </c>
      <c r="DJ65" s="249">
        <f>SUM(
SUMIFS(RCCP!$IQ$8:$IQ$136,RCCP!$A$8:$A$136,$A65,RCCP!$C$8:$C$136,"Gradeschool"),
SUMIFS(RCCP!$IQ$8:$IQ$136,RCCP!$A$8:$A$136,$A65,RCCP!$C$8:$C$136,"Preschool"),
SUMIFS(RCCP!$IQ$8:$IQ$136,RCCP!$A$8:$A$136,$A65,RCCP!$C$8:$C$136,"Youth"),
SUMIFS(RCCP!$IQ$8:$IQ$136,RCCP!$A$8:$A$136,$A65,RCCP!$C$8:$C$136,"Infant'S")
)
+
SUM(
SUMIFS(RCCP!$IT$8:$IT$136,RCCP!$A$8:$A$136,$A65,RCCP!$C$8:$C$136,"Gradeschool"),
SUMIFS(RCCP!$IT$8:$IT$136,RCCP!$A$8:$A$136,$A65,RCCP!$C$8:$C$136,"Preschool"),
SUMIFS(RCCP!$IT$8:$IT$136,RCCP!$A$8:$A$136,$A65,RCCP!$C$8:$C$136,"Youth"),
SUMIFS(RCCP!$IT$8:$IT$136,RCCP!$A$8:$A$136,$A65,RCCP!$C$8:$C$136,"Infant'S")
)/5</f>
        <v>9903.6</v>
      </c>
      <c r="DK65" s="50">
        <f t="shared" si="157"/>
        <v>0.57857931542142071</v>
      </c>
      <c r="DL65" s="50">
        <f t="shared" si="246"/>
        <v>1</v>
      </c>
      <c r="DM65" s="42">
        <f>SUM(
SUMIFS(RCCP!$IR$8:$IR$136,RCCP!$A$8:$A$136,$A65,RCCP!$C$8:$C$136,"Gradeschool"),
SUMIFS(RCCP!$IR$8:$IR$136,RCCP!$A$8:$A$136,$A65,RCCP!$C$8:$C$136,"Preschool"),
SUMIFS(RCCP!$IR$8:$IR$136,RCCP!$A$8:$A$136,$A65,RCCP!$C$8:$C$136,"Youth"),
SUMIFS(RCCP!$IR$8:$IR$136,RCCP!$A$8:$A$136,$A65,RCCP!$C$8:$C$136,"Infant'S")
)
+
SUM(
SUMIFS(RCCP!$IT$8:$IT$136,RCCP!$A$8:$A$136,$A65,RCCP!$C$8:$C$136,"Gradeschool"),
SUMIFS(RCCP!$IT$8:$IT$136,RCCP!$A$8:$A$136,$A65,RCCP!$C$8:$C$136,"Preschool"),
SUMIFS(RCCP!$IT$8:$IT$136,RCCP!$A$8:$A$136,$A65,RCCP!$C$8:$C$136,"Youth"),
SUMIFS(RCCP!$IT$8:$IT$136,RCCP!$A$8:$A$136,$A65,RCCP!$C$8:$C$136,"Infant'S")
)/5</f>
        <v>9243.6</v>
      </c>
      <c r="DN65" s="249">
        <f>SUM(
SUMIFS(RCCP!$IR$8:$IR$136,RCCP!$A$8:$A$136,$A65,RCCP!$C$8:$C$136,"Gradeschool"),
SUMIFS(RCCP!$IR$8:$IR$136,RCCP!$A$8:$A$136,$A65,RCCP!$C$8:$C$136,"Preschool"),
SUMIFS(RCCP!$IR$8:$IR$136,RCCP!$A$8:$A$136,$A65,RCCP!$C$8:$C$136,"Youth"),
SUMIFS(RCCP!$IR$8:$IR$136,RCCP!$A$8:$A$136,$A65,RCCP!$C$8:$C$136,"Infant'S")
)
+
SUM(
SUMIFS(RCCP!$IT$8:$IT$136,RCCP!$A$8:$A$136,$A65,RCCP!$C$8:$C$136,"Gradeschool"),
SUMIFS(RCCP!$IT$8:$IT$136,RCCP!$A$8:$A$136,$A65,RCCP!$C$8:$C$136,"Preschool"),
SUMIFS(RCCP!$IT$8:$IT$136,RCCP!$A$8:$A$136,$A65,RCCP!$C$8:$C$136,"Youth"),
SUMIFS(RCCP!$IT$8:$IT$136,RCCP!$A$8:$A$136,$A65,RCCP!$C$8:$C$136,"Infant'S")
)/5</f>
        <v>9243.6</v>
      </c>
      <c r="DO65" s="50">
        <f t="shared" si="158"/>
        <v>0.5400213821266453</v>
      </c>
      <c r="DP65" s="50">
        <f t="shared" si="247"/>
        <v>1</v>
      </c>
      <c r="DQ65" s="47">
        <f>SUM(
SUMIFS(RCCP!$IW$8:$IW$136,RCCP!$A$8:$A$136,$A65,RCCP!$C$8:$C$136,"Gradeschool"),
SUMIFS(RCCP!$IW$8:$IW$136,RCCP!$A$8:$A$136,$A65,RCCP!$C$8:$C$136,"Preschool"),
SUMIFS(RCCP!$IW$8:$IW$136,RCCP!$A$8:$A$136,$A65,RCCP!$C$8:$C$136,"Youth"),
SUMIFS(RCCP!$IW$8:$IW$136,RCCP!$A$8:$A$136,$A65,RCCP!$C$8:$C$136,"Infant'S")
)
+
SUM(
SUMIFS(RCCP!$JB$8:$JB$136,RCCP!$A$8:$A$136,$A65,RCCP!$C$8:$C$136,"Gradeschool"),
SUMIFS(RCCP!$JB$8:$JB$136,RCCP!$A$8:$A$136,$A65,RCCP!$C$8:$C$136,"Preschool"),
SUMIFS(RCCP!$JB$8:$JB$136,RCCP!$A$8:$A$136,$A65,RCCP!$C$8:$C$136,"Youth"),
SUMIFS(RCCP!$JB$8:$JB$136,RCCP!$A$8:$A$136,$A65,RCCP!$C$8:$C$136,"Infant'S")
)/4</f>
        <v>3843</v>
      </c>
      <c r="DR65" s="249">
        <f>SUM(
SUMIFS(RCCP!$IW$8:$IW$136,RCCP!$A$8:$A$136,$A65,RCCP!$C$8:$C$136,"Gradeschool"),
SUMIFS(RCCP!$IW$8:$IW$136,RCCP!$A$8:$A$136,$A65,RCCP!$C$8:$C$136,"Preschool"),
SUMIFS(RCCP!$IW$8:$IW$136,RCCP!$A$8:$A$136,$A65,RCCP!$C$8:$C$136,"Youth"),
SUMIFS(RCCP!$IW$8:$IW$136,RCCP!$A$8:$A$136,$A65,RCCP!$C$8:$C$136,"Infant'S")
)
+
SUM(
SUMIFS(RCCP!$JB$8:$JB$136,RCCP!$A$8:$A$136,$A65,RCCP!$C$8:$C$136,"Gradeschool"),
SUMIFS(RCCP!$JB$8:$JB$136,RCCP!$A$8:$A$136,$A65,RCCP!$C$8:$C$136,"Preschool"),
SUMIFS(RCCP!$JB$8:$JB$136,RCCP!$A$8:$A$136,$A65,RCCP!$C$8:$C$136,"Youth"),
SUMIFS(RCCP!$JB$8:$JB$136,RCCP!$A$8:$A$136,$A65,RCCP!$C$8:$C$136,"Infant'S")
)/4</f>
        <v>3843</v>
      </c>
      <c r="DS65" s="49">
        <f t="shared" si="257"/>
        <v>0.27228091057878295</v>
      </c>
      <c r="DT65" s="50">
        <f t="shared" si="248"/>
        <v>0.5</v>
      </c>
      <c r="DU65" s="42">
        <f>SUM(
SUMIFS(RCCP!$IX$8:$IX$136,RCCP!$A$8:$A$136,$A65,RCCP!$C$8:$C$136,"Gradeschool"),
SUMIFS(RCCP!$IX$8:$IX$136,RCCP!$A$8:$A$136,$A65,RCCP!$C$8:$C$136,"Preschool"),
SUMIFS(RCCP!$IX$8:$IX$136,RCCP!$A$8:$A$136,$A65,RCCP!$C$8:$C$136,"Youth"),
SUMIFS(RCCP!$IX$8:$IX$136,RCCP!$A$8:$A$136,$A65,RCCP!$C$8:$C$136,"Infant'S")
)
+
SUM(
SUMIFS(RCCP!$JB$8:$JB$136,RCCP!$A$8:$A$136,$A65,RCCP!$C$8:$C$136,"Gradeschool"),
SUMIFS(RCCP!$JB$8:$JB$136,RCCP!$A$8:$A$136,$A65,RCCP!$C$8:$C$136,"Preschool"),
SUMIFS(RCCP!$JB$8:$JB$136,RCCP!$A$8:$A$136,$A65,RCCP!$C$8:$C$136,"Youth"),
SUMIFS(RCCP!$JB$8:$JB$136,RCCP!$A$8:$A$136,$A65,RCCP!$C$8:$C$136,"Infant'S")
)/4</f>
        <v>3843</v>
      </c>
      <c r="DV65" s="249">
        <f>SUM(
SUMIFS(RCCP!$IX$8:$IX$136,RCCP!$A$8:$A$136,$A65,RCCP!$C$8:$C$136,"Gradeschool"),
SUMIFS(RCCP!$IX$8:$IX$136,RCCP!$A$8:$A$136,$A65,RCCP!$C$8:$C$136,"Preschool"),
SUMIFS(RCCP!$IX$8:$IX$136,RCCP!$A$8:$A$136,$A65,RCCP!$C$8:$C$136,"Youth"),
SUMIFS(RCCP!$IX$8:$IX$136,RCCP!$A$8:$A$136,$A65,RCCP!$C$8:$C$136,"Infant'S")
)
+
SUM(
SUMIFS(RCCP!$JB$8:$JB$136,RCCP!$A$8:$A$136,$A65,RCCP!$C$8:$C$136,"Gradeschool"),
SUMIFS(RCCP!$JB$8:$JB$136,RCCP!$A$8:$A$136,$A65,RCCP!$C$8:$C$136,"Preschool"),
SUMIFS(RCCP!$JB$8:$JB$136,RCCP!$A$8:$A$136,$A65,RCCP!$C$8:$C$136,"Youth"),
SUMIFS(RCCP!$JB$8:$JB$136,RCCP!$A$8:$A$136,$A65,RCCP!$C$8:$C$136,"Infant'S")
)/4</f>
        <v>3843</v>
      </c>
      <c r="DW65" s="50">
        <f t="shared" si="258"/>
        <v>0.22451232977548768</v>
      </c>
      <c r="DX65" s="50">
        <f t="shared" si="249"/>
        <v>0.5</v>
      </c>
      <c r="DY65" s="42">
        <f>SUM(
SUMIFS(RCCP!$IY$8:$IY$136,RCCP!$A$8:$A$136,$A65,RCCP!$C$8:$C$136,"Gradeschool"),
SUMIFS(RCCP!$IY$8:$IY$136,RCCP!$A$8:$A$136,$A65,RCCP!$C$8:$C$136,"Preschool"),
SUMIFS(RCCP!$IY$8:$IY$136,RCCP!$A$8:$A$136,$A65,RCCP!$C$8:$C$136,"Youth"),
SUMIFS(RCCP!$IY$8:$IY$136,RCCP!$A$8:$A$136,$A65,RCCP!$C$8:$C$136,"Infant'S")
)
+
SUM(
SUMIFS(RCCP!$JB$8:$JB$136,RCCP!$A$8:$A$136,$A65,RCCP!$C$8:$C$136,"Gradeschool"),
SUMIFS(RCCP!$JB$8:$JB$136,RCCP!$A$8:$A$136,$A65,RCCP!$C$8:$C$136,"Preschool"),
SUMIFS(RCCP!$JB$8:$JB$136,RCCP!$A$8:$A$136,$A65,RCCP!$C$8:$C$136,"Youth"),
SUMIFS(RCCP!$JB$8:$JB$136,RCCP!$A$8:$A$136,$A65,RCCP!$C$8:$C$136,"Infant'S")
)/4</f>
        <v>3843</v>
      </c>
      <c r="DZ65" s="249">
        <f>SUM(
SUMIFS(RCCP!$IY$8:$IY$136,RCCP!$A$8:$A$136,$A65,RCCP!$C$8:$C$136,"Gradeschool"),
SUMIFS(RCCP!$IY$8:$IY$136,RCCP!$A$8:$A$136,$A65,RCCP!$C$8:$C$136,"Preschool"),
SUMIFS(RCCP!$IY$8:$IY$136,RCCP!$A$8:$A$136,$A65,RCCP!$C$8:$C$136,"Youth"),
SUMIFS(RCCP!$IY$8:$IY$136,RCCP!$A$8:$A$136,$A65,RCCP!$C$8:$C$136,"Infant'S")
)
+
SUM(
SUMIFS(RCCP!$JB$8:$JB$136,RCCP!$A$8:$A$136,$A65,RCCP!$C$8:$C$136,"Gradeschool"),
SUMIFS(RCCP!$JB$8:$JB$136,RCCP!$A$8:$A$136,$A65,RCCP!$C$8:$C$136,"Preschool"),
SUMIFS(RCCP!$JB$8:$JB$136,RCCP!$A$8:$A$136,$A65,RCCP!$C$8:$C$136,"Youth"),
SUMIFS(RCCP!$JB$8:$JB$136,RCCP!$A$8:$A$136,$A65,RCCP!$C$8:$C$136,"Infant'S")
)/4</f>
        <v>3843</v>
      </c>
      <c r="EA65" s="50">
        <f t="shared" si="259"/>
        <v>0.22451232977548768</v>
      </c>
      <c r="EB65" s="50">
        <f t="shared" si="250"/>
        <v>0.5</v>
      </c>
      <c r="EC65" s="42">
        <f>SUM(
SUMIFS(RCCP!$IZ$8:$IZ$136,RCCP!$A$8:$A$136,$A65,RCCP!$C$8:$C$136,"Gradeschool"),
SUMIFS(RCCP!$IZ$8:$IZ$136,RCCP!$A$8:$A$136,$A65,RCCP!$C$8:$C$136,"Preschool"),
SUMIFS(RCCP!$IZ$8:$IZ$136,RCCP!$A$8:$A$136,$A65,RCCP!$C$8:$C$136,"Youth"),
SUMIFS(RCCP!$IZ$8:$IZ$136,RCCP!$A$8:$A$136,$A65,RCCP!$C$8:$C$136,"Infant'S")
)
+
SUM(
SUMIFS(RCCP!$JB$8:$JB$136,RCCP!$A$8:$A$136,$A65,RCCP!$C$8:$C$136,"Gradeschool"),
SUMIFS(RCCP!$JB$8:$JB$136,RCCP!$A$8:$A$136,$A65,RCCP!$C$8:$C$136,"Preschool"),
SUMIFS(RCCP!$JB$8:$JB$136,RCCP!$A$8:$A$136,$A65,RCCP!$C$8:$C$136,"Youth"),
SUMIFS(RCCP!$JB$8:$JB$136,RCCP!$A$8:$A$136,$A65,RCCP!$C$8:$C$136,"Infant'S")
)/4</f>
        <v>3843</v>
      </c>
      <c r="ED65" s="249">
        <f>SUM(
SUMIFS(RCCP!$IZ$8:$IZ$136,RCCP!$A$8:$A$136,$A65,RCCP!$C$8:$C$136,"Gradeschool"),
SUMIFS(RCCP!$IZ$8:$IZ$136,RCCP!$A$8:$A$136,$A65,RCCP!$C$8:$C$136,"Preschool"),
SUMIFS(RCCP!$IZ$8:$IZ$136,RCCP!$A$8:$A$136,$A65,RCCP!$C$8:$C$136,"Youth"),
SUMIFS(RCCP!$IZ$8:$IZ$136,RCCP!$A$8:$A$136,$A65,RCCP!$C$8:$C$136,"Infant'S")
)
+
SUM(
SUMIFS(RCCP!$JB$8:$JB$136,RCCP!$A$8:$A$136,$A65,RCCP!$C$8:$C$136,"Gradeschool"),
SUMIFS(RCCP!$JB$8:$JB$136,RCCP!$A$8:$A$136,$A65,RCCP!$C$8:$C$136,"Preschool"),
SUMIFS(RCCP!$JB$8:$JB$136,RCCP!$A$8:$A$136,$A65,RCCP!$C$8:$C$136,"Youth"),
SUMIFS(RCCP!$JB$8:$JB$136,RCCP!$A$8:$A$136,$A65,RCCP!$C$8:$C$136,"Infant'S")
)/4</f>
        <v>3843</v>
      </c>
      <c r="EE65" s="50">
        <f t="shared" si="260"/>
        <v>0.22451232977548768</v>
      </c>
      <c r="EF65" s="50">
        <f t="shared" si="251"/>
        <v>0.5</v>
      </c>
      <c r="EG65" s="47">
        <f>SUM(
SUMIFS(RCCP!$JE$8:$JE$136,RCCP!$A$8:$A$136,$A65,RCCP!$C$8:$C$136,"Gradeschool"),
SUMIFS(RCCP!$JE$8:$JE$136,RCCP!$A$8:$A$136,$A65,RCCP!$C$8:$C$136,"Preschool"),
SUMIFS(RCCP!$JE$8:$JE$136,RCCP!$A$8:$A$136,$A65,RCCP!$C$8:$C$136,"Youth"),
SUMIFS(RCCP!$JE$8:$JE$136,RCCP!$A$8:$A$136,$A65,RCCP!$C$8:$C$136,"Infant'S")
)
+
SUM(
SUMIFS(RCCP!$JJ$8:$JJ$136,RCCP!$A$8:$A$136,$A65,RCCP!$C$8:$C$136,"Gradeschool"),
SUMIFS(RCCP!$JJ$8:$JJ$136,RCCP!$A$8:$A$136,$A65,RCCP!$C$8:$C$136,"Preschool"),
SUMIFS(RCCP!$JJ$8:$JJ$136,RCCP!$A$8:$A$136,$A65,RCCP!$C$8:$C$136,"Youth"),
SUMIFS(RCCP!$JJ$8:$JJ$136,RCCP!$A$8:$A$136,$A65,RCCP!$C$8:$C$136,"Infant'S")
)/4</f>
        <v>8799</v>
      </c>
      <c r="EH65" s="249">
        <f>SUM(
SUMIFS(RCCP!$JE$8:$JE$136,RCCP!$A$8:$A$136,$A65,RCCP!$C$8:$C$136,"Gradeschool"),
SUMIFS(RCCP!$JE$8:$JE$136,RCCP!$A$8:$A$136,$A65,RCCP!$C$8:$C$136,"Preschool"),
SUMIFS(RCCP!$JE$8:$JE$136,RCCP!$A$8:$A$136,$A65,RCCP!$C$8:$C$136,"Youth"),
SUMIFS(RCCP!$JE$8:$JE$136,RCCP!$A$8:$A$136,$A65,RCCP!$C$8:$C$136,"Infant'S")
)
+
SUM(
SUMIFS(RCCP!$JJ$8:$JJ$136,RCCP!$A$8:$A$136,$A65,RCCP!$C$8:$C$136,"Gradeschool"),
SUMIFS(RCCP!$JJ$8:$JJ$136,RCCP!$A$8:$A$136,$A65,RCCP!$C$8:$C$136,"Preschool"),
SUMIFS(RCCP!$JJ$8:$JJ$136,RCCP!$A$8:$A$136,$A65,RCCP!$C$8:$C$136,"Youth"),
SUMIFS(RCCP!$JJ$8:$JJ$136,RCCP!$A$8:$A$136,$A65,RCCP!$C$8:$C$136,"Infant'S")
)/4</f>
        <v>8799</v>
      </c>
      <c r="EI65" s="49">
        <f t="shared" si="261"/>
        <v>0.51404735615261932</v>
      </c>
      <c r="EJ65" s="50">
        <f t="shared" si="252"/>
        <v>1</v>
      </c>
      <c r="EK65" s="42">
        <f>SUM(
SUMIFS(RCCP!$JF$8:$JF$136,RCCP!$A$8:$A$136,$A65,RCCP!$C$8:$C$136,"Gradeschool"),
SUMIFS(RCCP!$JF$8:$JF$136,RCCP!$A$8:$A$136,$A65,RCCP!$C$8:$C$136,"Preschool"),
SUMIFS(RCCP!$JF$8:$JF$136,RCCP!$A$8:$A$136,$A65,RCCP!$C$8:$C$136,"Youth"),
SUMIFS(RCCP!$JF$8:$JF$136,RCCP!$A$8:$A$136,$A65,RCCP!$C$8:$C$136,"Infant'S")
)
+
SUM(
SUMIFS(RCCP!$JJ$8:$JJ$136,RCCP!$A$8:$A$136,$A65,RCCP!$C$8:$C$136,"Gradeschool"),
SUMIFS(RCCP!$JJ$8:$JJ$136,RCCP!$A$8:$A$136,$A65,RCCP!$C$8:$C$136,"Preschool"),
SUMIFS(RCCP!$JJ$8:$JJ$136,RCCP!$A$8:$A$136,$A65,RCCP!$C$8:$C$136,"Youth"),
SUMIFS(RCCP!$JJ$8:$JJ$136,RCCP!$A$8:$A$136,$A65,RCCP!$C$8:$C$136,"Infant'S")
)/4</f>
        <v>8799</v>
      </c>
      <c r="EL65" s="249">
        <f>SUM(
SUMIFS(RCCP!$JF$8:$JF$136,RCCP!$A$8:$A$136,$A65,RCCP!$C$8:$C$136,"Gradeschool"),
SUMIFS(RCCP!$JF$8:$JF$136,RCCP!$A$8:$A$136,$A65,RCCP!$C$8:$C$136,"Preschool"),
SUMIFS(RCCP!$JF$8:$JF$136,RCCP!$A$8:$A$136,$A65,RCCP!$C$8:$C$136,"Youth"),
SUMIFS(RCCP!$JF$8:$JF$136,RCCP!$A$8:$A$136,$A65,RCCP!$C$8:$C$136,"Infant'S")
)
+
SUM(
SUMIFS(RCCP!$JJ$8:$JJ$136,RCCP!$A$8:$A$136,$A65,RCCP!$C$8:$C$136,"Gradeschool"),
SUMIFS(RCCP!$JJ$8:$JJ$136,RCCP!$A$8:$A$136,$A65,RCCP!$C$8:$C$136,"Preschool"),
SUMIFS(RCCP!$JJ$8:$JJ$136,RCCP!$A$8:$A$136,$A65,RCCP!$C$8:$C$136,"Youth"),
SUMIFS(RCCP!$JJ$8:$JJ$136,RCCP!$A$8:$A$136,$A65,RCCP!$C$8:$C$136,"Infant'S")
)/4</f>
        <v>8799</v>
      </c>
      <c r="EM65" s="50">
        <f t="shared" si="262"/>
        <v>0.51404735615261932</v>
      </c>
      <c r="EN65" s="50">
        <f t="shared" si="253"/>
        <v>1</v>
      </c>
      <c r="EO65" s="42">
        <f>SUM(
SUMIFS(RCCP!$JG$8:$JG$136,RCCP!$A$8:$A$136,$A65,RCCP!$C$8:$C$136,"Gradeschool"),
SUMIFS(RCCP!$JG$8:$JG$136,RCCP!$A$8:$A$136,$A65,RCCP!$C$8:$C$136,"Preschool"),
SUMIFS(RCCP!$JG$8:$JG$136,RCCP!$A$8:$A$136,$A65,RCCP!$C$8:$C$136,"Youth"),
SUMIFS(RCCP!$JG$8:$JG$136,RCCP!$A$8:$A$136,$A65,RCCP!$C$8:$C$136,"Infant'S")
)
+
SUM(
SUMIFS(RCCP!$JJ$8:$JJ$136,RCCP!$A$8:$A$136,$A65,RCCP!$C$8:$C$136,"Gradeschool"),
SUMIFS(RCCP!$JJ$8:$JJ$136,RCCP!$A$8:$A$136,$A65,RCCP!$C$8:$C$136,"Preschool"),
SUMIFS(RCCP!$JJ$8:$JJ$136,RCCP!$A$8:$A$136,$A65,RCCP!$C$8:$C$136,"Youth"),
SUMIFS(RCCP!$JJ$8:$JJ$136,RCCP!$A$8:$A$136,$A65,RCCP!$C$8:$C$136,"Infant'S")
)/4</f>
        <v>8799</v>
      </c>
      <c r="EP65" s="249">
        <f>SUM(
SUMIFS(RCCP!$JG$8:$JG$136,RCCP!$A$8:$A$136,$A65,RCCP!$C$8:$C$136,"Gradeschool"),
SUMIFS(RCCP!$JG$8:$JG$136,RCCP!$A$8:$A$136,$A65,RCCP!$C$8:$C$136,"Preschool"),
SUMIFS(RCCP!$JG$8:$JG$136,RCCP!$A$8:$A$136,$A65,RCCP!$C$8:$C$136,"Youth"),
SUMIFS(RCCP!$JG$8:$JG$136,RCCP!$A$8:$A$136,$A65,RCCP!$C$8:$C$136,"Infant'S")
)
+
SUM(
SUMIFS(RCCP!$JJ$8:$JJ$136,RCCP!$A$8:$A$136,$A65,RCCP!$C$8:$C$136,"Gradeschool"),
SUMIFS(RCCP!$JJ$8:$JJ$136,RCCP!$A$8:$A$136,$A65,RCCP!$C$8:$C$136,"Preschool"),
SUMIFS(RCCP!$JJ$8:$JJ$136,RCCP!$A$8:$A$136,$A65,RCCP!$C$8:$C$136,"Youth"),
SUMIFS(RCCP!$JJ$8:$JJ$136,RCCP!$A$8:$A$136,$A65,RCCP!$C$8:$C$136,"Infant'S")
)/4</f>
        <v>8799</v>
      </c>
      <c r="EQ65" s="50">
        <f t="shared" si="263"/>
        <v>0.62341913405743199</v>
      </c>
      <c r="ER65" s="50">
        <f t="shared" si="254"/>
        <v>1</v>
      </c>
      <c r="ES65" s="42">
        <f>SUM(
SUMIFS(RCCP!$JH$8:$JH$136,RCCP!$A$8:$A$136,$A65,RCCP!$C$8:$C$136,"Gradeschool"),
SUMIFS(RCCP!$JH$8:$JH$136,RCCP!$A$8:$A$136,$A65,RCCP!$C$8:$C$136,"Preschool"),
SUMIFS(RCCP!$JH$8:$JH$136,RCCP!$A$8:$A$136,$A65,RCCP!$C$8:$C$136,"Youth"),
SUMIFS(RCCP!$JH$8:$JH$136,RCCP!$A$8:$A$136,$A65,RCCP!$C$8:$C$136,"Infant'S")
)
+
SUM(
SUMIFS(RCCP!$JJ$8:$JJ$136,RCCP!$A$8:$A$136,$A65,RCCP!$C$8:$C$136,"Gradeschool"),
SUMIFS(RCCP!$JJ$8:$JJ$136,RCCP!$A$8:$A$136,$A65,RCCP!$C$8:$C$136,"Preschool"),
SUMIFS(RCCP!$JJ$8:$JJ$136,RCCP!$A$8:$A$136,$A65,RCCP!$C$8:$C$136,"Youth"),
SUMIFS(RCCP!$JJ$8:$JJ$136,RCCP!$A$8:$A$136,$A65,RCCP!$C$8:$C$136,"Infant'S")
)/4</f>
        <v>8799</v>
      </c>
      <c r="ET65" s="249">
        <f>SUM(
SUMIFS(RCCP!$JH$8:$JH$136,RCCP!$A$8:$A$136,$A65,RCCP!$C$8:$C$136,"Gradeschool"),
SUMIFS(RCCP!$JH$8:$JH$136,RCCP!$A$8:$A$136,$A65,RCCP!$C$8:$C$136,"Preschool"),
SUMIFS(RCCP!$JH$8:$JH$136,RCCP!$A$8:$A$136,$A65,RCCP!$C$8:$C$136,"Youth"),
SUMIFS(RCCP!$JH$8:$JH$136,RCCP!$A$8:$A$136,$A65,RCCP!$C$8:$C$136,"Infant'S")
)
+
SUM(
SUMIFS(RCCP!$JJ$8:$JJ$136,RCCP!$A$8:$A$136,$A65,RCCP!$C$8:$C$136,"Gradeschool"),
SUMIFS(RCCP!$JJ$8:$JJ$136,RCCP!$A$8:$A$136,$A65,RCCP!$C$8:$C$136,"Preschool"),
SUMIFS(RCCP!$JJ$8:$JJ$136,RCCP!$A$8:$A$136,$A65,RCCP!$C$8:$C$136,"Youth"),
SUMIFS(RCCP!$JJ$8:$JJ$136,RCCP!$A$8:$A$136,$A65,RCCP!$C$8:$C$136,"Infant'S")
)/4</f>
        <v>8799</v>
      </c>
      <c r="EU65" s="50">
        <f t="shared" si="264"/>
        <v>0.51404735615261932</v>
      </c>
      <c r="EV65" s="50">
        <f t="shared" si="255"/>
        <v>1</v>
      </c>
    </row>
    <row r="66" spans="1:153" ht="20.149999999999999" customHeight="1" x14ac:dyDescent="0.35">
      <c r="A66" s="53">
        <v>373</v>
      </c>
      <c r="B66" s="54" t="s">
        <v>25</v>
      </c>
      <c r="C66" s="39" t="s">
        <v>55</v>
      </c>
      <c r="D66" s="39">
        <v>72</v>
      </c>
      <c r="E66" s="39">
        <v>5.7</v>
      </c>
      <c r="F66" s="39">
        <v>7</v>
      </c>
      <c r="G66" s="39">
        <v>3</v>
      </c>
      <c r="H66" s="40">
        <f t="shared" si="51"/>
        <v>8618.4000000000015</v>
      </c>
      <c r="I66" s="41">
        <f t="shared" si="52"/>
        <v>1512.0000000000002</v>
      </c>
      <c r="J66" s="42">
        <f t="array" ref="J66">SUM(SUMIFS(
'BLC Subcont'!$AE:$AE,
'BLC Subcont'!$I:$I,L$10,
'BLC Subcont'!$R:$R,{"YV373";"IZ373";"PS373";"GS373"},'BLC Subcont'!$IM:$IM,"IN HOUSE (MANUAL)"
))</f>
        <v>18978</v>
      </c>
      <c r="K66" s="43">
        <f t="array" ref="K66">SUM(SUMIFS(
'BLC Subcont'!$AO:$AO,
'BLC Subcont'!$I:$I,L$10,
'BLC Subcont'!$R:$R,{"YV373";"IZ373";"PS373";"GS373"},'BLC Subcont'!$IM:$IM,"IN HOUSE (MANUAL)"
))</f>
        <v>0</v>
      </c>
      <c r="L66" s="50">
        <f t="shared" si="53"/>
        <v>0</v>
      </c>
      <c r="M66" s="42">
        <f t="array" ref="M66">SUM(SUMIFS(
'BLC Subcont'!$AE:$AE,
'BLC Subcont'!$I:$I,O$10,
'BLC Subcont'!$R:$R,{"YV373";"IZ373";"PS373";"GS373"},'BLC Subcont'!$IM:$IM,"IN HOUSE (MANUAL)"
))</f>
        <v>22548</v>
      </c>
      <c r="N66" s="43">
        <f t="array" ref="N66">SUM(SUMIFS(
'BLC Subcont'!$AO:$AO,
'BLC Subcont'!$I:$I,O$10,
'BLC Subcont'!$R:$R,{"YV373";"IZ373";"PS373";"GS373"},'BLC Subcont'!$IM:$IM,"IN HOUSE (MANUAL)"
))</f>
        <v>0</v>
      </c>
      <c r="O66" s="50">
        <f t="shared" si="54"/>
        <v>0</v>
      </c>
      <c r="P66" s="42">
        <f t="array" ref="P66">SUM(SUMIFS(
'BLC Subcont'!$AE:$AE,
'BLC Subcont'!$I:$I,R$10,
'BLC Subcont'!$R:$R,{"YV373";"IZ373";"PS373";"GS373"},'BLC Subcont'!$IM:$IM,"IN HOUSE (MANUAL)"
))</f>
        <v>5046</v>
      </c>
      <c r="Q66" s="43">
        <f t="array" ref="Q66">SUM(SUMIFS(
'BLC Subcont'!$AO:$AO,
'BLC Subcont'!$I:$I,R$10,
'BLC Subcont'!$R:$R,{"YV373";"IZ373";"PS373";"GS373"},'BLC Subcont'!$IM:$IM,"IN HOUSE (MANUAL)"
))</f>
        <v>0</v>
      </c>
      <c r="R66" s="50">
        <f t="shared" si="55"/>
        <v>0</v>
      </c>
      <c r="S66" s="42">
        <f t="array" ref="S66">SUM(SUMIFS(
'BLC Subcont'!$AE:$AE,
'BLC Subcont'!$I:$I,U$10,
'BLC Subcont'!$R:$R,{"YV373";"IZ373";"PS373";"GS373"},'BLC Subcont'!$IM:$IM,"IN HOUSE (MANUAL)"
))</f>
        <v>1434</v>
      </c>
      <c r="T66" s="43">
        <f t="array" ref="T66">SUM(SUMIFS(
'BLC Subcont'!$AO:$AO,
'BLC Subcont'!$I:$I,U$10,
'BLC Subcont'!$R:$R,{"YV373";"IZ373";"PS373";"GS373"},'BLC Subcont'!$IM:$IM,"IN HOUSE (MANUAL)"
))</f>
        <v>1182</v>
      </c>
      <c r="U66" s="50">
        <f t="shared" si="56"/>
        <v>0.1371484266221108</v>
      </c>
      <c r="V66" s="47">
        <f t="shared" si="124"/>
        <v>48006</v>
      </c>
      <c r="W66" s="51">
        <f t="shared" si="57"/>
        <v>1182</v>
      </c>
      <c r="X66" s="52">
        <f t="shared" si="58"/>
        <v>0.1371484266221108</v>
      </c>
      <c r="Y66" s="52">
        <f t="shared" si="224"/>
        <v>0.5</v>
      </c>
      <c r="Z66" s="47">
        <f t="array" ref="Z66">SUM(SUMIFS(
'BLC Subcont'!$AE:$AE,
'BLC Subcont'!$I:$I,AB$10,
'BLC Subcont'!$R:$R,{"YV373";"IZ373";"PS373";"GS373"},'BLC Subcont'!$IM:$IM,"IN HOUSE (MANUAL)"
))</f>
        <v>1038</v>
      </c>
      <c r="AA66" s="249">
        <f t="array" ref="AA66">SUM(SUMIFS(
'BLC Subcont'!$AO:$AO,
'BLC Subcont'!$I:$I,AB$10,
'BLC Subcont'!$R:$R,{"YV373";"IZ373";"PS373";"GS373"},'BLC Subcont'!$IM:$IM,"IN HOUSE (MANUAL)"
))</f>
        <v>1038</v>
      </c>
      <c r="AB66" s="49">
        <f t="shared" si="60"/>
        <v>0.12043998886104147</v>
      </c>
      <c r="AC66" s="49">
        <f t="shared" si="225"/>
        <v>0.5</v>
      </c>
      <c r="AD66" s="42">
        <f t="array" ref="AD66">SUM(SUMIFS(
'BLC Subcont'!$AE:$AE,
'BLC Subcont'!$I:$I,AF$10,
'BLC Subcont'!$R:$R,{"YV373";"IZ373";"PS373";"GS373"},'BLC Subcont'!$IM:$IM,"IN HOUSE (MANUAL)"
))</f>
        <v>13596</v>
      </c>
      <c r="AE66" s="249">
        <f t="array" ref="AE66">SUM(SUMIFS(
'BLC Subcont'!$AO:$AO,
'BLC Subcont'!$I:$I,AF$10,
'BLC Subcont'!$R:$R,{"YV373";"IZ373";"PS373";"GS373"},'BLC Subcont'!$IM:$IM,"IN HOUSE (MANUAL)"
))</f>
        <v>13596</v>
      </c>
      <c r="AF66" s="50">
        <f t="shared" si="62"/>
        <v>1.5775549986076298</v>
      </c>
      <c r="AG66" s="49">
        <f t="shared" si="226"/>
        <v>2</v>
      </c>
      <c r="AH66" s="42">
        <f t="array" ref="AH66">SUM(SUMIFS(
'BLC Subcont'!$AE:$AE,
'BLC Subcont'!$I:$I,AJ$10,
'BLC Subcont'!$R:$R,{"YV373";"IZ373";"PS373";"GS373"},'BLC Subcont'!$IM:$IM,"IN HOUSE (MANUAL)"
))</f>
        <v>18336</v>
      </c>
      <c r="AI66" s="249">
        <f t="array" ref="AI66">SUM(SUMIFS(
'BLC Subcont'!$AO:$AO,
'BLC Subcont'!$I:$I,AJ$10,
'BLC Subcont'!$R:$R,{"YV373";"IZ373";"PS373";"GS373"},'BLC Subcont'!$IM:$IM,"IN HOUSE (MANUAL)"
))</f>
        <v>18336</v>
      </c>
      <c r="AJ66" s="50">
        <f t="shared" si="64"/>
        <v>2.1275410749094954</v>
      </c>
      <c r="AK66" s="49">
        <f t="shared" si="227"/>
        <v>2.5</v>
      </c>
      <c r="AL66" s="42">
        <f t="array" ref="AL66">SUM(SUMIFS(
'BLC Subcont'!$AE:$AE,
'BLC Subcont'!$I:$I,AN$10,
'BLC Subcont'!$R:$R,{"YV373";"IZ373";"PS373";"GS373"},'BLC Subcont'!$IM:$IM,"IN HOUSE (MANUAL)"
))</f>
        <v>5034</v>
      </c>
      <c r="AM66" s="249">
        <f t="array" ref="AM66">SUM(SUMIFS(
'BLC Subcont'!$AO:$AO,
'BLC Subcont'!$I:$I,AN$10,
'BLC Subcont'!$R:$R,{"YV373";"IZ373";"PS373";"GS373"},'BLC Subcont'!$IM:$IM,"IN HOUSE (MANUAL)"
))</f>
        <v>5034</v>
      </c>
      <c r="AN66" s="50">
        <f t="shared" si="66"/>
        <v>0.58409913673071556</v>
      </c>
      <c r="AO66" s="49">
        <f t="shared" si="228"/>
        <v>1</v>
      </c>
      <c r="AP66" s="42">
        <f t="array" ref="AP66">SUM(SUMIFS(
'BLC Subcont'!$AE:$AE,
'BLC Subcont'!$I:$I,AR$10,
'BLC Subcont'!$R:$R,{"YV373";"IZ373";"PS373";"GS373"},'BLC Subcont'!$IM:$IM,"IN HOUSE (MANUAL)"
))</f>
        <v>7980</v>
      </c>
      <c r="AQ66" s="249">
        <f t="array" ref="AQ66">SUM(SUMIFS(
'BLC Subcont'!$AO:$AO,
'BLC Subcont'!$I:$I,AR$10,
'BLC Subcont'!$R:$R,{"YV373";"IZ373";"PS373";"GS373"},'BLC Subcont'!$IM:$IM,"IN HOUSE (MANUAL)"
))</f>
        <v>7980</v>
      </c>
      <c r="AR66" s="50">
        <f t="shared" si="68"/>
        <v>0.92592592592592582</v>
      </c>
      <c r="AS66" s="49">
        <f t="shared" si="229"/>
        <v>1</v>
      </c>
      <c r="AT66" s="42">
        <f t="array" ref="AT66">SUM(SUMIFS(
'BLC Subcont'!$AE:$AE,
'BLC Subcont'!$I:$I,AV$10,
'BLC Subcont'!$R:$R,{"YV373";"IZ373";"PS373";"GS373"},'BLC Subcont'!$IM:$IM,"IN HOUSE (MANUAL)"
))</f>
        <v>8688</v>
      </c>
      <c r="AU66" s="249">
        <f t="array" ref="AU66">SUM(SUMIFS(
'BLC Subcont'!$AO:$AO,
'BLC Subcont'!$I:$I,AV$10,
'BLC Subcont'!$R:$R,{"YV373";"IZ373";"PS373";"GS373"},'BLC Subcont'!$IM:$IM,"IN HOUSE (MANUAL)"
))</f>
        <v>8688</v>
      </c>
      <c r="AV66" s="50">
        <f t="shared" si="70"/>
        <v>1.0080757449178499</v>
      </c>
      <c r="AW66" s="49">
        <f t="shared" si="230"/>
        <v>1.5</v>
      </c>
      <c r="AX66" s="42">
        <f t="array" ref="AX66">SUM(SUMIFS(
'BLC Subcont'!$AE:$AE,
'BLC Subcont'!$I:$I,AZ$10,
'BLC Subcont'!$R:$R,{"YV373";"IZ373";"PS373";"GS373"},'BLC Subcont'!$IM:$IM,"IN HOUSE (MANUAL)"
))</f>
        <v>540</v>
      </c>
      <c r="AY66" s="48">
        <f t="array" ref="AY66">SUM(SUMIFS(
'BLC Subcont'!$AO:$AO,
'BLC Subcont'!$I:$I,AZ$10,
'BLC Subcont'!$R:$R,{"YV373";"IZ373";"PS373";"GS373"},'BLC Subcont'!$IM:$IM,"IN HOUSE (MANUAL)"
))</f>
        <v>540</v>
      </c>
      <c r="AZ66" s="50">
        <f t="shared" si="72"/>
        <v>6.2656641604010008E-2</v>
      </c>
      <c r="BA66" s="49">
        <f t="shared" si="231"/>
        <v>0.5</v>
      </c>
      <c r="BB66" s="42">
        <f t="array" ref="BB66">SUM(SUMIFS(
'BLC Subcont'!$AE:$AE,
'BLC Subcont'!$I:$I,BD$10,
'BLC Subcont'!$R:$R,{"YV373";"IZ373";"PS373";"GS373"},'BLC Subcont'!$IM:$IM,"IN HOUSE (MANUAL)"
))</f>
        <v>0</v>
      </c>
      <c r="BC66" s="48">
        <f t="array" ref="BC66">SUM(SUMIFS(
'BLC Subcont'!$AO:$AO,
'BLC Subcont'!$I:$I,BD$10,
'BLC Subcont'!$R:$R,{"YV373";"IZ373";"PS373";"GS373"},'BLC Subcont'!$IM:$IM,"IN HOUSE (MANUAL)"
))</f>
        <v>0</v>
      </c>
      <c r="BD66" s="50">
        <f t="shared" si="74"/>
        <v>0</v>
      </c>
      <c r="BE66" s="50">
        <f t="shared" si="232"/>
        <v>0</v>
      </c>
      <c r="BI66" s="42">
        <f t="shared" si="125"/>
        <v>10132.5</v>
      </c>
      <c r="BJ66" s="249">
        <f t="shared" si="126"/>
        <v>10132.5</v>
      </c>
      <c r="BK66" s="50">
        <f t="shared" si="206"/>
        <v>1.1756822612085769</v>
      </c>
      <c r="BL66" s="49">
        <f t="shared" si="233"/>
        <v>1.5</v>
      </c>
      <c r="BM66" s="42">
        <f t="shared" si="78"/>
        <v>1984.5</v>
      </c>
      <c r="BN66" s="249">
        <f t="shared" si="79"/>
        <v>1984.5</v>
      </c>
      <c r="BO66" s="50">
        <f t="shared" si="207"/>
        <v>0.23026315789473681</v>
      </c>
      <c r="BP66" s="50">
        <f t="shared" si="234"/>
        <v>0.5</v>
      </c>
      <c r="BQ66" s="42">
        <f>SUM(
SUMIFS(RCCP!$HX$8:$HX$136,RCCP!$A$8:$A$136,$A66,RCCP!$C$8:$C$136,"Gradeschool"),
SUMIFS(RCCP!$HX$8:$HX$136,RCCP!$A$8:$A$136,$A66,RCCP!$C$8:$C$136,"Preschool"),
SUMIFS(RCCP!$HX$8:$HX$136,RCCP!$A$8:$A$136,$A66,RCCP!$C$8:$C$136,"Youth"),
SUMIFS(RCCP!$HX$8:$HX$136,RCCP!$A$8:$A$136,$A66,RCCP!$C$8:$C$136,"Infant'S")
)
+
SUM(
SUMIFS(RCCP!$IC$8:$IC$136,RCCP!$A$8:$A$136,$A66,RCCP!$C$8:$C$136,"Gradeschool"),
SUMIFS(RCCP!$IC$8:$IC$136,RCCP!$A$8:$A$136,$A66,RCCP!$C$8:$C$136,"Preschool"),
SUMIFS(RCCP!$IC$8:$IC$136,RCCP!$A$8:$A$136,$A66,RCCP!$C$8:$C$136,"Youth"),
SUMIFS(RCCP!$IC$8:$IC$136,RCCP!$A$8:$A$136,$A66,RCCP!$C$8:$C$136,"Infant'S")
)/4</f>
        <v>1444.5</v>
      </c>
      <c r="BR66" s="48">
        <f>SUM(
SUMIFS(RCCP!$HX$8:$HX$136,RCCP!$A$8:$A$136,$A66,RCCP!$C$8:$C$136,"Gradeschool"),
SUMIFS(RCCP!$HX$8:$HX$136,RCCP!$A$8:$A$136,$A66,RCCP!$C$8:$C$136,"Preschool"),
SUMIFS(RCCP!$HX$8:$HX$136,RCCP!$A$8:$A$136,$A66,RCCP!$C$8:$C$136,"Youth"),
SUMIFS(RCCP!$HX$8:$HX$136,RCCP!$A$8:$A$136,$A66,RCCP!$C$8:$C$136,"Infant'S")
)
+
SUM(
SUMIFS(RCCP!$IC$8:$IC$136,RCCP!$A$8:$A$136,$A66,RCCP!$C$8:$C$136,"Gradeschool"),
SUMIFS(RCCP!$IC$8:$IC$136,RCCP!$A$8:$A$136,$A66,RCCP!$C$8:$C$136,"Preschool"),
SUMIFS(RCCP!$IC$8:$IC$136,RCCP!$A$8:$A$136,$A66,RCCP!$C$8:$C$136,"Youth"),
SUMIFS(RCCP!$IC$8:$IC$136,RCCP!$A$8:$A$136,$A66,RCCP!$C$8:$C$136,"Infant'S")
)/4</f>
        <v>1444.5</v>
      </c>
      <c r="BS66" s="49">
        <f t="shared" si="256"/>
        <v>0.16760651629072679</v>
      </c>
      <c r="BT66" s="50">
        <f t="shared" si="235"/>
        <v>0.5</v>
      </c>
      <c r="BU66" s="47">
        <f>SUM(
SUMIFS(RCCP!$HY$8:$HY$136,RCCP!$A$8:$A$136,$A66,RCCP!$C$8:$C$136,"Gradeschool"),
SUMIFS(RCCP!$HY$8:$HY$136,RCCP!$A$8:$A$136,$A66,RCCP!$C$8:$C$136,"Preschool"),
SUMIFS(RCCP!$HY$8:$HY$136,RCCP!$A$8:$A$136,$A66,RCCP!$C$8:$C$136,"Youth"),
SUMIFS(RCCP!$HY$8:$HY$136,RCCP!$A$8:$A$136,$A66,RCCP!$C$8:$C$136,"Infant'S")
)
+
SUM(
SUMIFS(RCCP!$IC$8:$IC$136,RCCP!$A$8:$A$136,$A66,RCCP!$C$8:$C$136,"Gradeschool"),
SUMIFS(RCCP!$IC$8:$IC$136,RCCP!$A$8:$A$136,$A66,RCCP!$C$8:$C$136,"Preschool"),
SUMIFS(RCCP!$IC$8:$IC$136,RCCP!$A$8:$A$136,$A66,RCCP!$C$8:$C$136,"Youth"),
SUMIFS(RCCP!$IC$8:$IC$136,RCCP!$A$8:$A$136,$A66,RCCP!$C$8:$C$136,"Infant'S")
)/4</f>
        <v>1444.5</v>
      </c>
      <c r="BV66" s="48">
        <f>SUM(
SUMIFS(RCCP!$HY$8:$HY$136,RCCP!$A$8:$A$136,$A66,RCCP!$C$8:$C$136,"Gradeschool"),
SUMIFS(RCCP!$HY$8:$HY$136,RCCP!$A$8:$A$136,$A66,RCCP!$C$8:$C$136,"Preschool"),
SUMIFS(RCCP!$HY$8:$HY$136,RCCP!$A$8:$A$136,$A66,RCCP!$C$8:$C$136,"Youth"),
SUMIFS(RCCP!$HY$8:$HY$136,RCCP!$A$8:$A$136,$A66,RCCP!$C$8:$C$136,"Infant'S")
)
+
SUM(
SUMIFS(RCCP!$IC$8:$IC$136,RCCP!$A$8:$A$136,$A66,RCCP!$C$8:$C$136,"Gradeschool"),
SUMIFS(RCCP!$IC$8:$IC$136,RCCP!$A$8:$A$136,$A66,RCCP!$C$8:$C$136,"Preschool"),
SUMIFS(RCCP!$IC$8:$IC$136,RCCP!$A$8:$A$136,$A66,RCCP!$C$8:$C$136,"Youth"),
SUMIFS(RCCP!$IC$8:$IC$136,RCCP!$A$8:$A$136,$A66,RCCP!$C$8:$C$136,"Infant'S")
)/4</f>
        <v>1444.5</v>
      </c>
      <c r="BW66" s="50">
        <f t="shared" si="147"/>
        <v>0.16760651629072679</v>
      </c>
      <c r="BX66" s="50">
        <f t="shared" si="236"/>
        <v>0.5</v>
      </c>
      <c r="BY66" s="42">
        <f>SUM(
SUMIFS(RCCP!$HZ$8:$HZ$136,RCCP!$A$8:$A$136,$A66,RCCP!$C$8:$C$136,"Gradeschool"),
SUMIFS(RCCP!$HZ$8:$HZ$136,RCCP!$A$8:$A$136,$A66,RCCP!$C$8:$C$136,"Preschool"),
SUMIFS(RCCP!$HZ$8:$HZ$136,RCCP!$A$8:$A$136,$A66,RCCP!$C$8:$C$136,"Youth"),
SUMIFS(RCCP!$HZ$8:$HZ$136,RCCP!$A$8:$A$136,$A66,RCCP!$C$8:$C$136,"Infant'S")
)
+
SUM(
SUMIFS(RCCP!$IC$8:$IC$136,RCCP!$A$8:$A$136,$A66,RCCP!$C$8:$C$136,"Gradeschool"),
SUMIFS(RCCP!$IC$8:$IC$136,RCCP!$A$8:$A$136,$A66,RCCP!$C$8:$C$136,"Preschool"),
SUMIFS(RCCP!$IC$8:$IC$136,RCCP!$A$8:$A$136,$A66,RCCP!$C$8:$C$136,"Youth"),
SUMIFS(RCCP!$IC$8:$IC$136,RCCP!$A$8:$A$136,$A66,RCCP!$C$8:$C$136,"Infant'S")
)/4</f>
        <v>1444.5</v>
      </c>
      <c r="BZ66" s="249">
        <f>SUM(
SUMIFS(RCCP!$HZ$8:$HZ$136,RCCP!$A$8:$A$136,$A66,RCCP!$C$8:$C$136,"Gradeschool"),
SUMIFS(RCCP!$HZ$8:$HZ$136,RCCP!$A$8:$A$136,$A66,RCCP!$C$8:$C$136,"Preschool"),
SUMIFS(RCCP!$HZ$8:$HZ$136,RCCP!$A$8:$A$136,$A66,RCCP!$C$8:$C$136,"Youth"),
SUMIFS(RCCP!$HZ$8:$HZ$136,RCCP!$A$8:$A$136,$A66,RCCP!$C$8:$C$136,"Infant'S")
)
+
SUM(
SUMIFS(RCCP!$IC$8:$IC$136,RCCP!$A$8:$A$136,$A66,RCCP!$C$8:$C$136,"Gradeschool"),
SUMIFS(RCCP!$IC$8:$IC$136,RCCP!$A$8:$A$136,$A66,RCCP!$C$8:$C$136,"Preschool"),
SUMIFS(RCCP!$IC$8:$IC$136,RCCP!$A$8:$A$136,$A66,RCCP!$C$8:$C$136,"Youth"),
SUMIFS(RCCP!$IC$8:$IC$136,RCCP!$A$8:$A$136,$A66,RCCP!$C$8:$C$136,"Infant'S")
)/4</f>
        <v>1444.5</v>
      </c>
      <c r="CA66" s="50">
        <f t="shared" si="148"/>
        <v>0.16760651629072679</v>
      </c>
      <c r="CB66" s="50">
        <f t="shared" si="237"/>
        <v>0.5</v>
      </c>
      <c r="CC66" s="42">
        <f>SUM(
SUMIFS(RCCP!$IA$8:$IA$136,RCCP!$A$8:$A$136,$A66,RCCP!$C$8:$C$136,"Gradeschool"),
SUMIFS(RCCP!$IA$8:$IA$136,RCCP!$A$8:$A$136,$A66,RCCP!$C$8:$C$136,"Preschool"),
SUMIFS(RCCP!$IA$8:$IA$136,RCCP!$A$8:$A$136,$A66,RCCP!$C$8:$C$136,"Youth"),
SUMIFS(RCCP!$IA$8:$IA$136,RCCP!$A$8:$A$136,$A66,RCCP!$C$8:$C$136,"Infant'S")
)
+
SUM(
SUMIFS(RCCP!$IC$8:$IC$136,RCCP!$A$8:$A$136,$A66,RCCP!$C$8:$C$136,"Gradeschool"),
SUMIFS(RCCP!$IC$8:$IC$136,RCCP!$A$8:$A$136,$A66,RCCP!$C$8:$C$136,"Preschool"),
SUMIFS(RCCP!$IC$8:$IC$136,RCCP!$A$8:$A$136,$A66,RCCP!$C$8:$C$136,"Youth"),
SUMIFS(RCCP!$IC$8:$IC$136,RCCP!$A$8:$A$136,$A66,RCCP!$C$8:$C$136,"Infant'S")
)/4</f>
        <v>19708.5</v>
      </c>
      <c r="CD66" s="249">
        <f>SUM(
SUMIFS(RCCP!$IA$8:$IA$136,RCCP!$A$8:$A$136,$A66,RCCP!$C$8:$C$136,"Gradeschool"),
SUMIFS(RCCP!$IA$8:$IA$136,RCCP!$A$8:$A$136,$A66,RCCP!$C$8:$C$136,"Preschool"),
SUMIFS(RCCP!$IA$8:$IA$136,RCCP!$A$8:$A$136,$A66,RCCP!$C$8:$C$136,"Youth"),
SUMIFS(RCCP!$IA$8:$IA$136,RCCP!$A$8:$A$136,$A66,RCCP!$C$8:$C$136,"Infant'S")
)
+
SUM(
SUMIFS(RCCP!$IC$8:$IC$136,RCCP!$A$8:$A$136,$A66,RCCP!$C$8:$C$136,"Gradeschool"),
SUMIFS(RCCP!$IC$8:$IC$136,RCCP!$A$8:$A$136,$A66,RCCP!$C$8:$C$136,"Preschool"),
SUMIFS(RCCP!$IC$8:$IC$136,RCCP!$A$8:$A$136,$A66,RCCP!$C$8:$C$136,"Youth"),
SUMIFS(RCCP!$IC$8:$IC$136,RCCP!$A$8:$A$136,$A66,RCCP!$C$8:$C$136,"Infant'S")
)/4</f>
        <v>19708.5</v>
      </c>
      <c r="CE66" s="50">
        <f t="shared" si="149"/>
        <v>2.2867933723196878</v>
      </c>
      <c r="CF66" s="50">
        <f t="shared" si="238"/>
        <v>2.5</v>
      </c>
      <c r="CG66" s="47">
        <f>SUM(
SUMIFS(RCCP!$IF$8:$IF$136,RCCP!$A$8:$A$136,$A66,RCCP!$C$8:$C$136,"Gradeschool"),
SUMIFS(RCCP!$IF$8:$IF$136,RCCP!$A$8:$A$136,$A66,RCCP!$C$8:$C$136,"Preschool"),
SUMIFS(RCCP!$IF$8:$IF$136,RCCP!$A$8:$A$136,$A66,RCCP!$C$8:$C$136,"Youth"),
SUMIFS(RCCP!$IF$8:$IF$136,RCCP!$A$8:$A$136,$A66,RCCP!$C$8:$C$136,"Infant'S")
)
+
SUM(
SUMIFS(RCCP!$IK$8:$IK$136,RCCP!$A$8:$A$136,$A66,RCCP!$C$8:$C$136,"Gradeschool"),
SUMIFS(RCCP!$IK$8:$IK$136,RCCP!$A$8:$A$136,$A66,RCCP!$C$8:$C$136,"Preschool"),
SUMIFS(RCCP!$IK$8:$IK$136,RCCP!$A$8:$A$136,$A66,RCCP!$C$8:$C$136,"Youth"),
SUMIFS(RCCP!$IK$8:$IK$136,RCCP!$A$8:$A$136,$A66,RCCP!$C$8:$C$136,"Infant'S")
)/4</f>
        <v>353.5</v>
      </c>
      <c r="CH66" s="249">
        <f>SUM(
SUMIFS(RCCP!$IF$8:$IF$136,RCCP!$A$8:$A$136,$A66,RCCP!$C$8:$C$136,"Gradeschool"),
SUMIFS(RCCP!$IF$8:$IF$136,RCCP!$A$8:$A$136,$A66,RCCP!$C$8:$C$136,"Preschool"),
SUMIFS(RCCP!$IF$8:$IF$136,RCCP!$A$8:$A$136,$A66,RCCP!$C$8:$C$136,"Youth"),
SUMIFS(RCCP!$IF$8:$IF$136,RCCP!$A$8:$A$136,$A66,RCCP!$C$8:$C$136,"Infant'S")
)
+
SUM(
SUMIFS(RCCP!$IK$8:$IK$136,RCCP!$A$8:$A$136,$A66,RCCP!$C$8:$C$136,"Gradeschool"),
SUMIFS(RCCP!$IK$8:$IK$136,RCCP!$A$8:$A$136,$A66,RCCP!$C$8:$C$136,"Preschool"),
SUMIFS(RCCP!$IK$8:$IK$136,RCCP!$A$8:$A$136,$A66,RCCP!$C$8:$C$136,"Youth"),
SUMIFS(RCCP!$IK$8:$IK$136,RCCP!$A$8:$A$136,$A66,RCCP!$C$8:$C$136,"Infant'S")
)/4</f>
        <v>353.5</v>
      </c>
      <c r="CI66" s="49">
        <f t="shared" si="150"/>
        <v>4.1016894087069516E-2</v>
      </c>
      <c r="CJ66" s="50">
        <f t="shared" si="239"/>
        <v>0.5</v>
      </c>
      <c r="CK66" s="42">
        <f>SUM(
SUMIFS(RCCP!$IG$8:$IG$136,RCCP!$A$8:$A$136,$A66,RCCP!$C$8:$C$136,"Gradeschool"),
SUMIFS(RCCP!$IG$8:$IG$136,RCCP!$A$8:$A$136,$A66,RCCP!$C$8:$C$136,"Preschool"),
SUMIFS(RCCP!$IG$8:$IG$136,RCCP!$A$8:$A$136,$A66,RCCP!$C$8:$C$136,"Youth"),
SUMIFS(RCCP!$IG$8:$IG$136,RCCP!$A$8:$A$136,$A66,RCCP!$C$8:$C$136,"Infant'S")
)
+
SUM(
SUMIFS(RCCP!$IK$8:$IK$136,RCCP!$A$8:$A$136,$A66,RCCP!$C$8:$C$136,"Gradeschool"),
SUMIFS(RCCP!$IK$8:$IK$136,RCCP!$A$8:$A$136,$A66,RCCP!$C$8:$C$136,"Preschool"),
SUMIFS(RCCP!$IK$8:$IK$136,RCCP!$A$8:$A$136,$A66,RCCP!$C$8:$C$136,"Youth"),
SUMIFS(RCCP!$IK$8:$IK$136,RCCP!$A$8:$A$136,$A66,RCCP!$C$8:$C$136,"Infant'S")
)/4</f>
        <v>4049.5</v>
      </c>
      <c r="CL66" s="249">
        <f>SUM(
SUMIFS(RCCP!$IG$8:$IG$136,RCCP!$A$8:$A$136,$A66,RCCP!$C$8:$C$136,"Gradeschool"),
SUMIFS(RCCP!$IG$8:$IG$136,RCCP!$A$8:$A$136,$A66,RCCP!$C$8:$C$136,"Preschool"),
SUMIFS(RCCP!$IG$8:$IG$136,RCCP!$A$8:$A$136,$A66,RCCP!$C$8:$C$136,"Youth"),
SUMIFS(RCCP!$IG$8:$IG$136,RCCP!$A$8:$A$136,$A66,RCCP!$C$8:$C$136,"Infant'S")
)
+
SUM(
SUMIFS(RCCP!$IK$8:$IK$136,RCCP!$A$8:$A$136,$A66,RCCP!$C$8:$C$136,"Gradeschool"),
SUMIFS(RCCP!$IK$8:$IK$136,RCCP!$A$8:$A$136,$A66,RCCP!$C$8:$C$136,"Preschool"),
SUMIFS(RCCP!$IK$8:$IK$136,RCCP!$A$8:$A$136,$A66,RCCP!$C$8:$C$136,"Youth"),
SUMIFS(RCCP!$IK$8:$IK$136,RCCP!$A$8:$A$136,$A66,RCCP!$C$8:$C$136,"Infant'S")
)/4</f>
        <v>4049.5</v>
      </c>
      <c r="CM66" s="50">
        <f t="shared" si="151"/>
        <v>0.46986679662118253</v>
      </c>
      <c r="CN66" s="50">
        <f t="shared" si="240"/>
        <v>0.5</v>
      </c>
      <c r="CO66" s="42">
        <f>SUM(
SUMIFS(RCCP!$IH$8:$IH$136,RCCP!$A$8:$A$136,$A66,RCCP!$C$8:$C$136,"Gradeschool"),
SUMIFS(RCCP!$IH$8:$IH$136,RCCP!$A$8:$A$136,$A66,RCCP!$C$8:$C$136,"Preschool"),
SUMIFS(RCCP!$IH$8:$IH$136,RCCP!$A$8:$A$136,$A66,RCCP!$C$8:$C$136,"Youth"),
SUMIFS(RCCP!$IH$8:$IH$136,RCCP!$A$8:$A$136,$A66,RCCP!$C$8:$C$136,"Infant'S")
)
+
SUM(
SUMIFS(RCCP!$IK$8:$IK$136,RCCP!$A$8:$A$136,$A66,RCCP!$C$8:$C$136,"Gradeschool"),
SUMIFS(RCCP!$IK$8:$IK$136,RCCP!$A$8:$A$136,$A66,RCCP!$C$8:$C$136,"Preschool"),
SUMIFS(RCCP!$IK$8:$IK$136,RCCP!$A$8:$A$136,$A66,RCCP!$C$8:$C$136,"Youth"),
SUMIFS(RCCP!$IK$8:$IK$136,RCCP!$A$8:$A$136,$A66,RCCP!$C$8:$C$136,"Infant'S")
)/4</f>
        <v>965.5</v>
      </c>
      <c r="CP66" s="249">
        <f>SUM(
SUMIFS(RCCP!$IH$8:$IH$136,RCCP!$A$8:$A$136,$A66,RCCP!$C$8:$C$136,"Gradeschool"),
SUMIFS(RCCP!$IH$8:$IH$136,RCCP!$A$8:$A$136,$A66,RCCP!$C$8:$C$136,"Preschool"),
SUMIFS(RCCP!$IH$8:$IH$136,RCCP!$A$8:$A$136,$A66,RCCP!$C$8:$C$136,"Youth"),
SUMIFS(RCCP!$IH$8:$IH$136,RCCP!$A$8:$A$136,$A66,RCCP!$C$8:$C$136,"Infant'S")
)
+
SUM(
SUMIFS(RCCP!$IK$8:$IK$136,RCCP!$A$8:$A$136,$A66,RCCP!$C$8:$C$136,"Gradeschool"),
SUMIFS(RCCP!$IK$8:$IK$136,RCCP!$A$8:$A$136,$A66,RCCP!$C$8:$C$136,"Preschool"),
SUMIFS(RCCP!$IK$8:$IK$136,RCCP!$A$8:$A$136,$A66,RCCP!$C$8:$C$136,"Youth"),
SUMIFS(RCCP!$IK$8:$IK$136,RCCP!$A$8:$A$136,$A66,RCCP!$C$8:$C$136,"Infant'S")
)/4</f>
        <v>965.5</v>
      </c>
      <c r="CQ66" s="50">
        <f t="shared" si="152"/>
        <v>0.11202775457161421</v>
      </c>
      <c r="CR66" s="50">
        <f t="shared" si="241"/>
        <v>0.5</v>
      </c>
      <c r="CS66" s="42">
        <f>SUM(
SUMIFS(RCCP!$II$8:$II$136,RCCP!$A$8:$A$136,$A66,RCCP!$C$8:$C$136,"Gradeschool"),
SUMIFS(RCCP!$II$8:$II$136,RCCP!$A$8:$A$136,$A66,RCCP!$C$8:$C$136,"Preschool"),
SUMIFS(RCCP!$II$8:$II$136,RCCP!$A$8:$A$136,$A66,RCCP!$C$8:$C$136,"Youth"),
SUMIFS(RCCP!$II$8:$II$136,RCCP!$A$8:$A$136,$A66,RCCP!$C$8:$C$136,"Infant'S")
)
+
SUM(
SUMIFS(RCCP!$IK$8:$IK$136,RCCP!$A$8:$A$136,$A66,RCCP!$C$8:$C$136,"Gradeschool"),
SUMIFS(RCCP!$IK$8:$IK$136,RCCP!$A$8:$A$136,$A66,RCCP!$C$8:$C$136,"Preschool"),
SUMIFS(RCCP!$IK$8:$IK$136,RCCP!$A$8:$A$136,$A66,RCCP!$C$8:$C$136,"Youth"),
SUMIFS(RCCP!$IK$8:$IK$136,RCCP!$A$8:$A$136,$A66,RCCP!$C$8:$C$136,"Infant'S")
)/4</f>
        <v>12125.5</v>
      </c>
      <c r="CT66" s="249">
        <f>SUM(
SUMIFS(RCCP!$II$8:$II$136,RCCP!$A$8:$A$136,$A66,RCCP!$C$8:$C$136,"Gradeschool"),
SUMIFS(RCCP!$II$8:$II$136,RCCP!$A$8:$A$136,$A66,RCCP!$C$8:$C$136,"Preschool"),
SUMIFS(RCCP!$II$8:$II$136,RCCP!$A$8:$A$136,$A66,RCCP!$C$8:$C$136,"Youth"),
SUMIFS(RCCP!$II$8:$II$136,RCCP!$A$8:$A$136,$A66,RCCP!$C$8:$C$136,"Infant'S")
)
+
SUM(
SUMIFS(RCCP!$IK$8:$IK$136,RCCP!$A$8:$A$136,$A66,RCCP!$C$8:$C$136,"Gradeschool"),
SUMIFS(RCCP!$IK$8:$IK$136,RCCP!$A$8:$A$136,$A66,RCCP!$C$8:$C$136,"Preschool"),
SUMIFS(RCCP!$IK$8:$IK$136,RCCP!$A$8:$A$136,$A66,RCCP!$C$8:$C$136,"Youth"),
SUMIFS(RCCP!$IK$8:$IK$136,RCCP!$A$8:$A$136,$A66,RCCP!$C$8:$C$136,"Infant'S")
)/4</f>
        <v>12125.5</v>
      </c>
      <c r="CU66" s="50">
        <f t="shared" si="153"/>
        <v>1.7062788472362937</v>
      </c>
      <c r="CV66" s="50">
        <f t="shared" si="242"/>
        <v>2</v>
      </c>
      <c r="CW66" s="47">
        <f>SUM(
SUMIFS(RCCP!$IN$8:$IN$136,RCCP!$A$8:$A$136,$A66,RCCP!$C$8:$C$136,"Gradeschool"),
SUMIFS(RCCP!$IN$8:$IN$136,RCCP!$A$8:$A$136,$A66,RCCP!$C$8:$C$136,"Preschool"),
SUMIFS(RCCP!$IN$8:$IN$136,RCCP!$A$8:$A$136,$A66,RCCP!$C$8:$C$136,"Youth"),
SUMIFS(RCCP!$IN$8:$IN$136,RCCP!$A$8:$A$136,$A66,RCCP!$C$8:$C$136,"Infant'S")
)
+
SUM(
SUMIFS(RCCP!$IT$8:$IT$136,RCCP!$A$8:$A$136,$A66,RCCP!$C$8:$C$136,"Gradeschool"),
SUMIFS(RCCP!$IT$8:$IT$136,RCCP!$A$8:$A$136,$A66,RCCP!$C$8:$C$136,"Preschool"),
SUMIFS(RCCP!$IT$8:$IT$136,RCCP!$A$8:$A$136,$A66,RCCP!$C$8:$C$136,"Youth"),
SUMIFS(RCCP!$IT$8:$IT$136,RCCP!$A$8:$A$136,$A66,RCCP!$C$8:$C$136,"Infant'S")
)/5</f>
        <v>12279.6</v>
      </c>
      <c r="CX66" s="249">
        <f>SUM(
SUMIFS(RCCP!$IN$8:$IN$136,RCCP!$A$8:$A$136,$A66,RCCP!$C$8:$C$136,"Gradeschool"),
SUMIFS(RCCP!$IN$8:$IN$136,RCCP!$A$8:$A$136,$A66,RCCP!$C$8:$C$136,"Preschool"),
SUMIFS(RCCP!$IN$8:$IN$136,RCCP!$A$8:$A$136,$A66,RCCP!$C$8:$C$136,"Youth"),
SUMIFS(RCCP!$IN$8:$IN$136,RCCP!$A$8:$A$136,$A66,RCCP!$C$8:$C$136,"Infant'S")
)
+
SUM(
SUMIFS(RCCP!$IT$8:$IT$136,RCCP!$A$8:$A$136,$A66,RCCP!$C$8:$C$136,"Gradeschool"),
SUMIFS(RCCP!$IT$8:$IT$136,RCCP!$A$8:$A$136,$A66,RCCP!$C$8:$C$136,"Preschool"),
SUMIFS(RCCP!$IT$8:$IT$136,RCCP!$A$8:$A$136,$A66,RCCP!$C$8:$C$136,"Youth"),
SUMIFS(RCCP!$IT$8:$IT$136,RCCP!$A$8:$A$136,$A66,RCCP!$C$8:$C$136,"Infant'S")
)/5</f>
        <v>12279.6</v>
      </c>
      <c r="CY66" s="49">
        <f t="shared" si="154"/>
        <v>1.7279635258358659</v>
      </c>
      <c r="CZ66" s="50">
        <f t="shared" si="243"/>
        <v>2</v>
      </c>
      <c r="DA66" s="42">
        <f>SUM(
SUMIFS(RCCP!$IO$8:$IO$136,RCCP!$A$8:$A$136,$A66,RCCP!$C$8:$C$136,"Gradeschool"),
SUMIFS(RCCP!$IO$8:$IO$136,RCCP!$A$8:$A$136,$A66,RCCP!$C$8:$C$136,"Preschool"),
SUMIFS(RCCP!$IO$8:$IO$136,RCCP!$A$8:$A$136,$A66,RCCP!$C$8:$C$136,"Youth"),
SUMIFS(RCCP!$IO$8:$IO$136,RCCP!$A$8:$A$136,$A66,RCCP!$C$8:$C$136,"Infant'S")
)
+
SUM(
SUMIFS(RCCP!$IT$8:$IT$136,RCCP!$A$8:$A$136,$A66,RCCP!$C$8:$C$136,"Gradeschool"),
SUMIFS(RCCP!$IT$8:$IT$136,RCCP!$A$8:$A$136,$A66,RCCP!$C$8:$C$136,"Preschool"),
SUMIFS(RCCP!$IT$8:$IT$136,RCCP!$A$8:$A$136,$A66,RCCP!$C$8:$C$136,"Youth"),
SUMIFS(RCCP!$IT$8:$IT$136,RCCP!$A$8:$A$136,$A66,RCCP!$C$8:$C$136,"Infant'S")
)/5</f>
        <v>9243.6</v>
      </c>
      <c r="DB66" s="249">
        <f>SUM(
SUMIFS(RCCP!$IO$8:$IO$136,RCCP!$A$8:$A$136,$A66,RCCP!$C$8:$C$136,"Gradeschool"),
SUMIFS(RCCP!$IO$8:$IO$136,RCCP!$A$8:$A$136,$A66,RCCP!$C$8:$C$136,"Preschool"),
SUMIFS(RCCP!$IO$8:$IO$136,RCCP!$A$8:$A$136,$A66,RCCP!$C$8:$C$136,"Youth"),
SUMIFS(RCCP!$IO$8:$IO$136,RCCP!$A$8:$A$136,$A66,RCCP!$C$8:$C$136,"Infant'S")
)
+
SUM(
SUMIFS(RCCP!$IT$8:$IT$136,RCCP!$A$8:$A$136,$A66,RCCP!$C$8:$C$136,"Gradeschool"),
SUMIFS(RCCP!$IT$8:$IT$136,RCCP!$A$8:$A$136,$A66,RCCP!$C$8:$C$136,"Preschool"),
SUMIFS(RCCP!$IT$8:$IT$136,RCCP!$A$8:$A$136,$A66,RCCP!$C$8:$C$136,"Youth"),
SUMIFS(RCCP!$IT$8:$IT$136,RCCP!$A$8:$A$136,$A66,RCCP!$C$8:$C$136,"Infant'S")
)/5</f>
        <v>9243.6</v>
      </c>
      <c r="DC66" s="50">
        <f t="shared" si="155"/>
        <v>1.0725424672793094</v>
      </c>
      <c r="DD66" s="50">
        <f t="shared" si="244"/>
        <v>1.5</v>
      </c>
      <c r="DE66" s="42">
        <f>SUM(
SUMIFS(RCCP!$IP$8:$IP$136,RCCP!$A$8:$A$136,$A66,RCCP!$C$8:$C$136,"Gradeschool"),
SUMIFS(RCCP!$IP$8:$IP$136,RCCP!$A$8:$A$136,$A66,RCCP!$C$8:$C$136,"Preschool"),
SUMIFS(RCCP!$IP$8:$IP$136,RCCP!$A$8:$A$136,$A66,RCCP!$C$8:$C$136,"Youth"),
SUMIFS(RCCP!$IP$8:$IP$136,RCCP!$A$8:$A$136,$A66,RCCP!$C$8:$C$136,"Infant'S")
)
+
SUM(
SUMIFS(RCCP!$IT$8:$IT$136,RCCP!$A$8:$A$136,$A66,RCCP!$C$8:$C$136,"Gradeschool"),
SUMIFS(RCCP!$IT$8:$IT$136,RCCP!$A$8:$A$136,$A66,RCCP!$C$8:$C$136,"Preschool"),
SUMIFS(RCCP!$IT$8:$IT$136,RCCP!$A$8:$A$136,$A66,RCCP!$C$8:$C$136,"Youth"),
SUMIFS(RCCP!$IT$8:$IT$136,RCCP!$A$8:$A$136,$A66,RCCP!$C$8:$C$136,"Infant'S")
)/5</f>
        <v>9243.6</v>
      </c>
      <c r="DF66" s="249">
        <f>SUM(
SUMIFS(RCCP!$IP$8:$IP$136,RCCP!$A$8:$A$136,$A66,RCCP!$C$8:$C$136,"Gradeschool"),
SUMIFS(RCCP!$IP$8:$IP$136,RCCP!$A$8:$A$136,$A66,RCCP!$C$8:$C$136,"Preschool"),
SUMIFS(RCCP!$IP$8:$IP$136,RCCP!$A$8:$A$136,$A66,RCCP!$C$8:$C$136,"Youth"),
SUMIFS(RCCP!$IP$8:$IP$136,RCCP!$A$8:$A$136,$A66,RCCP!$C$8:$C$136,"Infant'S")
)
+
SUM(
SUMIFS(RCCP!$IT$8:$IT$136,RCCP!$A$8:$A$136,$A66,RCCP!$C$8:$C$136,"Gradeschool"),
SUMIFS(RCCP!$IT$8:$IT$136,RCCP!$A$8:$A$136,$A66,RCCP!$C$8:$C$136,"Preschool"),
SUMIFS(RCCP!$IT$8:$IT$136,RCCP!$A$8:$A$136,$A66,RCCP!$C$8:$C$136,"Youth"),
SUMIFS(RCCP!$IT$8:$IT$136,RCCP!$A$8:$A$136,$A66,RCCP!$C$8:$C$136,"Infant'S")
)/5</f>
        <v>9243.6</v>
      </c>
      <c r="DG66" s="50">
        <f t="shared" si="156"/>
        <v>1.0725424672793094</v>
      </c>
      <c r="DH66" s="50">
        <f t="shared" si="245"/>
        <v>1.5</v>
      </c>
      <c r="DI66" s="42">
        <f>SUM(
SUMIFS(RCCP!$IQ$8:$IQ$136,RCCP!$A$8:$A$136,$A66,RCCP!$C$8:$C$136,"Gradeschool"),
SUMIFS(RCCP!$IQ$8:$IQ$136,RCCP!$A$8:$A$136,$A66,RCCP!$C$8:$C$136,"Preschool"),
SUMIFS(RCCP!$IQ$8:$IQ$136,RCCP!$A$8:$A$136,$A66,RCCP!$C$8:$C$136,"Youth"),
SUMIFS(RCCP!$IQ$8:$IQ$136,RCCP!$A$8:$A$136,$A66,RCCP!$C$8:$C$136,"Infant'S")
)
+
SUM(
SUMIFS(RCCP!$IT$8:$IT$136,RCCP!$A$8:$A$136,$A66,RCCP!$C$8:$C$136,"Gradeschool"),
SUMIFS(RCCP!$IT$8:$IT$136,RCCP!$A$8:$A$136,$A66,RCCP!$C$8:$C$136,"Preschool"),
SUMIFS(RCCP!$IT$8:$IT$136,RCCP!$A$8:$A$136,$A66,RCCP!$C$8:$C$136,"Youth"),
SUMIFS(RCCP!$IT$8:$IT$136,RCCP!$A$8:$A$136,$A66,RCCP!$C$8:$C$136,"Infant'S")
)/5</f>
        <v>9903.6</v>
      </c>
      <c r="DJ66" s="249">
        <f>SUM(
SUMIFS(RCCP!$IQ$8:$IQ$136,RCCP!$A$8:$A$136,$A66,RCCP!$C$8:$C$136,"Gradeschool"),
SUMIFS(RCCP!$IQ$8:$IQ$136,RCCP!$A$8:$A$136,$A66,RCCP!$C$8:$C$136,"Preschool"),
SUMIFS(RCCP!$IQ$8:$IQ$136,RCCP!$A$8:$A$136,$A66,RCCP!$C$8:$C$136,"Youth"),
SUMIFS(RCCP!$IQ$8:$IQ$136,RCCP!$A$8:$A$136,$A66,RCCP!$C$8:$C$136,"Infant'S")
)
+
SUM(
SUMIFS(RCCP!$IT$8:$IT$136,RCCP!$A$8:$A$136,$A66,RCCP!$C$8:$C$136,"Gradeschool"),
SUMIFS(RCCP!$IT$8:$IT$136,RCCP!$A$8:$A$136,$A66,RCCP!$C$8:$C$136,"Preschool"),
SUMIFS(RCCP!$IT$8:$IT$136,RCCP!$A$8:$A$136,$A66,RCCP!$C$8:$C$136,"Youth"),
SUMIFS(RCCP!$IT$8:$IT$136,RCCP!$A$8:$A$136,$A66,RCCP!$C$8:$C$136,"Infant'S")
)/5</f>
        <v>9903.6</v>
      </c>
      <c r="DK66" s="50">
        <f t="shared" si="157"/>
        <v>1.1491228070175437</v>
      </c>
      <c r="DL66" s="50">
        <f t="shared" si="246"/>
        <v>1.5</v>
      </c>
      <c r="DM66" s="42">
        <f>SUM(
SUMIFS(RCCP!$IR$8:$IR$136,RCCP!$A$8:$A$136,$A66,RCCP!$C$8:$C$136,"Gradeschool"),
SUMIFS(RCCP!$IR$8:$IR$136,RCCP!$A$8:$A$136,$A66,RCCP!$C$8:$C$136,"Preschool"),
SUMIFS(RCCP!$IR$8:$IR$136,RCCP!$A$8:$A$136,$A66,RCCP!$C$8:$C$136,"Youth"),
SUMIFS(RCCP!$IR$8:$IR$136,RCCP!$A$8:$A$136,$A66,RCCP!$C$8:$C$136,"Infant'S")
)
+
SUM(
SUMIFS(RCCP!$IT$8:$IT$136,RCCP!$A$8:$A$136,$A66,RCCP!$C$8:$C$136,"Gradeschool"),
SUMIFS(RCCP!$IT$8:$IT$136,RCCP!$A$8:$A$136,$A66,RCCP!$C$8:$C$136,"Preschool"),
SUMIFS(RCCP!$IT$8:$IT$136,RCCP!$A$8:$A$136,$A66,RCCP!$C$8:$C$136,"Youth"),
SUMIFS(RCCP!$IT$8:$IT$136,RCCP!$A$8:$A$136,$A66,RCCP!$C$8:$C$136,"Infant'S")
)/5</f>
        <v>9243.6</v>
      </c>
      <c r="DN66" s="249">
        <f>SUM(
SUMIFS(RCCP!$IR$8:$IR$136,RCCP!$A$8:$A$136,$A66,RCCP!$C$8:$C$136,"Gradeschool"),
SUMIFS(RCCP!$IR$8:$IR$136,RCCP!$A$8:$A$136,$A66,RCCP!$C$8:$C$136,"Preschool"),
SUMIFS(RCCP!$IR$8:$IR$136,RCCP!$A$8:$A$136,$A66,RCCP!$C$8:$C$136,"Youth"),
SUMIFS(RCCP!$IR$8:$IR$136,RCCP!$A$8:$A$136,$A66,RCCP!$C$8:$C$136,"Infant'S")
)
+
SUM(
SUMIFS(RCCP!$IT$8:$IT$136,RCCP!$A$8:$A$136,$A66,RCCP!$C$8:$C$136,"Gradeschool"),
SUMIFS(RCCP!$IT$8:$IT$136,RCCP!$A$8:$A$136,$A66,RCCP!$C$8:$C$136,"Preschool"),
SUMIFS(RCCP!$IT$8:$IT$136,RCCP!$A$8:$A$136,$A66,RCCP!$C$8:$C$136,"Youth"),
SUMIFS(RCCP!$IT$8:$IT$136,RCCP!$A$8:$A$136,$A66,RCCP!$C$8:$C$136,"Infant'S")
)/5</f>
        <v>9243.6</v>
      </c>
      <c r="DO66" s="50">
        <f t="shared" si="158"/>
        <v>1.0725424672793094</v>
      </c>
      <c r="DP66" s="50">
        <f t="shared" si="247"/>
        <v>1.5</v>
      </c>
      <c r="DQ66" s="47">
        <f>SUM(
SUMIFS(RCCP!$IW$8:$IW$136,RCCP!$A$8:$A$136,$A66,RCCP!$C$8:$C$136,"Gradeschool"),
SUMIFS(RCCP!$IW$8:$IW$136,RCCP!$A$8:$A$136,$A66,RCCP!$C$8:$C$136,"Preschool"),
SUMIFS(RCCP!$IW$8:$IW$136,RCCP!$A$8:$A$136,$A66,RCCP!$C$8:$C$136,"Youth"),
SUMIFS(RCCP!$IW$8:$IW$136,RCCP!$A$8:$A$136,$A66,RCCP!$C$8:$C$136,"Infant'S")
)
+
SUM(
SUMIFS(RCCP!$JB$8:$JB$136,RCCP!$A$8:$A$136,$A66,RCCP!$C$8:$C$136,"Gradeschool"),
SUMIFS(RCCP!$JB$8:$JB$136,RCCP!$A$8:$A$136,$A66,RCCP!$C$8:$C$136,"Preschool"),
SUMIFS(RCCP!$JB$8:$JB$136,RCCP!$A$8:$A$136,$A66,RCCP!$C$8:$C$136,"Youth"),
SUMIFS(RCCP!$JB$8:$JB$136,RCCP!$A$8:$A$136,$A66,RCCP!$C$8:$C$136,"Infant'S")
)/4</f>
        <v>3843</v>
      </c>
      <c r="DR66" s="249">
        <f>SUM(
SUMIFS(RCCP!$IW$8:$IW$136,RCCP!$A$8:$A$136,$A66,RCCP!$C$8:$C$136,"Gradeschool"),
SUMIFS(RCCP!$IW$8:$IW$136,RCCP!$A$8:$A$136,$A66,RCCP!$C$8:$C$136,"Preschool"),
SUMIFS(RCCP!$IW$8:$IW$136,RCCP!$A$8:$A$136,$A66,RCCP!$C$8:$C$136,"Youth"),
SUMIFS(RCCP!$IW$8:$IW$136,RCCP!$A$8:$A$136,$A66,RCCP!$C$8:$C$136,"Infant'S")
)
+
SUM(
SUMIFS(RCCP!$JB$8:$JB$136,RCCP!$A$8:$A$136,$A66,RCCP!$C$8:$C$136,"Gradeschool"),
SUMIFS(RCCP!$JB$8:$JB$136,RCCP!$A$8:$A$136,$A66,RCCP!$C$8:$C$136,"Preschool"),
SUMIFS(RCCP!$JB$8:$JB$136,RCCP!$A$8:$A$136,$A66,RCCP!$C$8:$C$136,"Youth"),
SUMIFS(RCCP!$JB$8:$JB$136,RCCP!$A$8:$A$136,$A66,RCCP!$C$8:$C$136,"Infant'S")
)/4</f>
        <v>3843</v>
      </c>
      <c r="DS66" s="49">
        <f t="shared" si="257"/>
        <v>0.5407801418439715</v>
      </c>
      <c r="DT66" s="50">
        <f t="shared" si="248"/>
        <v>1</v>
      </c>
      <c r="DU66" s="42">
        <f>SUM(
SUMIFS(RCCP!$IX$8:$IX$136,RCCP!$A$8:$A$136,$A66,RCCP!$C$8:$C$136,"Gradeschool"),
SUMIFS(RCCP!$IX$8:$IX$136,RCCP!$A$8:$A$136,$A66,RCCP!$C$8:$C$136,"Preschool"),
SUMIFS(RCCP!$IX$8:$IX$136,RCCP!$A$8:$A$136,$A66,RCCP!$C$8:$C$136,"Youth"),
SUMIFS(RCCP!$IX$8:$IX$136,RCCP!$A$8:$A$136,$A66,RCCP!$C$8:$C$136,"Infant'S")
)
+
SUM(
SUMIFS(RCCP!$JB$8:$JB$136,RCCP!$A$8:$A$136,$A66,RCCP!$C$8:$C$136,"Gradeschool"),
SUMIFS(RCCP!$JB$8:$JB$136,RCCP!$A$8:$A$136,$A66,RCCP!$C$8:$C$136,"Preschool"),
SUMIFS(RCCP!$JB$8:$JB$136,RCCP!$A$8:$A$136,$A66,RCCP!$C$8:$C$136,"Youth"),
SUMIFS(RCCP!$JB$8:$JB$136,RCCP!$A$8:$A$136,$A66,RCCP!$C$8:$C$136,"Infant'S")
)/4</f>
        <v>3843</v>
      </c>
      <c r="DV66" s="249">
        <f>SUM(
SUMIFS(RCCP!$IX$8:$IX$136,RCCP!$A$8:$A$136,$A66,RCCP!$C$8:$C$136,"Gradeschool"),
SUMIFS(RCCP!$IX$8:$IX$136,RCCP!$A$8:$A$136,$A66,RCCP!$C$8:$C$136,"Preschool"),
SUMIFS(RCCP!$IX$8:$IX$136,RCCP!$A$8:$A$136,$A66,RCCP!$C$8:$C$136,"Youth"),
SUMIFS(RCCP!$IX$8:$IX$136,RCCP!$A$8:$A$136,$A66,RCCP!$C$8:$C$136,"Infant'S")
)
+
SUM(
SUMIFS(RCCP!$JB$8:$JB$136,RCCP!$A$8:$A$136,$A66,RCCP!$C$8:$C$136,"Gradeschool"),
SUMIFS(RCCP!$JB$8:$JB$136,RCCP!$A$8:$A$136,$A66,RCCP!$C$8:$C$136,"Preschool"),
SUMIFS(RCCP!$JB$8:$JB$136,RCCP!$A$8:$A$136,$A66,RCCP!$C$8:$C$136,"Youth"),
SUMIFS(RCCP!$JB$8:$JB$136,RCCP!$A$8:$A$136,$A66,RCCP!$C$8:$C$136,"Infant'S")
)/4</f>
        <v>3843</v>
      </c>
      <c r="DW66" s="50">
        <f t="shared" si="258"/>
        <v>0.44590643274853792</v>
      </c>
      <c r="DX66" s="50">
        <f t="shared" si="249"/>
        <v>0.5</v>
      </c>
      <c r="DY66" s="42">
        <f>SUM(
SUMIFS(RCCP!$IY$8:$IY$136,RCCP!$A$8:$A$136,$A66,RCCP!$C$8:$C$136,"Gradeschool"),
SUMIFS(RCCP!$IY$8:$IY$136,RCCP!$A$8:$A$136,$A66,RCCP!$C$8:$C$136,"Preschool"),
SUMIFS(RCCP!$IY$8:$IY$136,RCCP!$A$8:$A$136,$A66,RCCP!$C$8:$C$136,"Youth"),
SUMIFS(RCCP!$IY$8:$IY$136,RCCP!$A$8:$A$136,$A66,RCCP!$C$8:$C$136,"Infant'S")
)
+
SUM(
SUMIFS(RCCP!$JB$8:$JB$136,RCCP!$A$8:$A$136,$A66,RCCP!$C$8:$C$136,"Gradeschool"),
SUMIFS(RCCP!$JB$8:$JB$136,RCCP!$A$8:$A$136,$A66,RCCP!$C$8:$C$136,"Preschool"),
SUMIFS(RCCP!$JB$8:$JB$136,RCCP!$A$8:$A$136,$A66,RCCP!$C$8:$C$136,"Youth"),
SUMIFS(RCCP!$JB$8:$JB$136,RCCP!$A$8:$A$136,$A66,RCCP!$C$8:$C$136,"Infant'S")
)/4</f>
        <v>3843</v>
      </c>
      <c r="DZ66" s="249">
        <f>SUM(
SUMIFS(RCCP!$IY$8:$IY$136,RCCP!$A$8:$A$136,$A66,RCCP!$C$8:$C$136,"Gradeschool"),
SUMIFS(RCCP!$IY$8:$IY$136,RCCP!$A$8:$A$136,$A66,RCCP!$C$8:$C$136,"Preschool"),
SUMIFS(RCCP!$IY$8:$IY$136,RCCP!$A$8:$A$136,$A66,RCCP!$C$8:$C$136,"Youth"),
SUMIFS(RCCP!$IY$8:$IY$136,RCCP!$A$8:$A$136,$A66,RCCP!$C$8:$C$136,"Infant'S")
)
+
SUM(
SUMIFS(RCCP!$JB$8:$JB$136,RCCP!$A$8:$A$136,$A66,RCCP!$C$8:$C$136,"Gradeschool"),
SUMIFS(RCCP!$JB$8:$JB$136,RCCP!$A$8:$A$136,$A66,RCCP!$C$8:$C$136,"Preschool"),
SUMIFS(RCCP!$JB$8:$JB$136,RCCP!$A$8:$A$136,$A66,RCCP!$C$8:$C$136,"Youth"),
SUMIFS(RCCP!$JB$8:$JB$136,RCCP!$A$8:$A$136,$A66,RCCP!$C$8:$C$136,"Infant'S")
)/4</f>
        <v>3843</v>
      </c>
      <c r="EA66" s="50">
        <f t="shared" si="259"/>
        <v>0.44590643274853792</v>
      </c>
      <c r="EB66" s="50">
        <f t="shared" si="250"/>
        <v>0.5</v>
      </c>
      <c r="EC66" s="42">
        <f>SUM(
SUMIFS(RCCP!$IZ$8:$IZ$136,RCCP!$A$8:$A$136,$A66,RCCP!$C$8:$C$136,"Gradeschool"),
SUMIFS(RCCP!$IZ$8:$IZ$136,RCCP!$A$8:$A$136,$A66,RCCP!$C$8:$C$136,"Preschool"),
SUMIFS(RCCP!$IZ$8:$IZ$136,RCCP!$A$8:$A$136,$A66,RCCP!$C$8:$C$136,"Youth"),
SUMIFS(RCCP!$IZ$8:$IZ$136,RCCP!$A$8:$A$136,$A66,RCCP!$C$8:$C$136,"Infant'S")
)
+
SUM(
SUMIFS(RCCP!$JB$8:$JB$136,RCCP!$A$8:$A$136,$A66,RCCP!$C$8:$C$136,"Gradeschool"),
SUMIFS(RCCP!$JB$8:$JB$136,RCCP!$A$8:$A$136,$A66,RCCP!$C$8:$C$136,"Preschool"),
SUMIFS(RCCP!$JB$8:$JB$136,RCCP!$A$8:$A$136,$A66,RCCP!$C$8:$C$136,"Youth"),
SUMIFS(RCCP!$JB$8:$JB$136,RCCP!$A$8:$A$136,$A66,RCCP!$C$8:$C$136,"Infant'S")
)/4</f>
        <v>3843</v>
      </c>
      <c r="ED66" s="249">
        <f>SUM(
SUMIFS(RCCP!$IZ$8:$IZ$136,RCCP!$A$8:$A$136,$A66,RCCP!$C$8:$C$136,"Gradeschool"),
SUMIFS(RCCP!$IZ$8:$IZ$136,RCCP!$A$8:$A$136,$A66,RCCP!$C$8:$C$136,"Preschool"),
SUMIFS(RCCP!$IZ$8:$IZ$136,RCCP!$A$8:$A$136,$A66,RCCP!$C$8:$C$136,"Youth"),
SUMIFS(RCCP!$IZ$8:$IZ$136,RCCP!$A$8:$A$136,$A66,RCCP!$C$8:$C$136,"Infant'S")
)
+
SUM(
SUMIFS(RCCP!$JB$8:$JB$136,RCCP!$A$8:$A$136,$A66,RCCP!$C$8:$C$136,"Gradeschool"),
SUMIFS(RCCP!$JB$8:$JB$136,RCCP!$A$8:$A$136,$A66,RCCP!$C$8:$C$136,"Preschool"),
SUMIFS(RCCP!$JB$8:$JB$136,RCCP!$A$8:$A$136,$A66,RCCP!$C$8:$C$136,"Youth"),
SUMIFS(RCCP!$JB$8:$JB$136,RCCP!$A$8:$A$136,$A66,RCCP!$C$8:$C$136,"Infant'S")
)/4</f>
        <v>3843</v>
      </c>
      <c r="EE66" s="50">
        <f t="shared" si="260"/>
        <v>0.44590643274853792</v>
      </c>
      <c r="EF66" s="50">
        <f t="shared" si="251"/>
        <v>0.5</v>
      </c>
      <c r="EG66" s="47">
        <f>SUM(
SUMIFS(RCCP!$JE$8:$JE$136,RCCP!$A$8:$A$136,$A66,RCCP!$C$8:$C$136,"Gradeschool"),
SUMIFS(RCCP!$JE$8:$JE$136,RCCP!$A$8:$A$136,$A66,RCCP!$C$8:$C$136,"Preschool"),
SUMIFS(RCCP!$JE$8:$JE$136,RCCP!$A$8:$A$136,$A66,RCCP!$C$8:$C$136,"Youth"),
SUMIFS(RCCP!$JE$8:$JE$136,RCCP!$A$8:$A$136,$A66,RCCP!$C$8:$C$136,"Infant'S")
)
+
SUM(
SUMIFS(RCCP!$JJ$8:$JJ$136,RCCP!$A$8:$A$136,$A66,RCCP!$C$8:$C$136,"Gradeschool"),
SUMIFS(RCCP!$JJ$8:$JJ$136,RCCP!$A$8:$A$136,$A66,RCCP!$C$8:$C$136,"Preschool"),
SUMIFS(RCCP!$JJ$8:$JJ$136,RCCP!$A$8:$A$136,$A66,RCCP!$C$8:$C$136,"Youth"),
SUMIFS(RCCP!$JJ$8:$JJ$136,RCCP!$A$8:$A$136,$A66,RCCP!$C$8:$C$136,"Infant'S")
)/4</f>
        <v>8799</v>
      </c>
      <c r="EH66" s="249">
        <f>SUM(
SUMIFS(RCCP!$JE$8:$JE$136,RCCP!$A$8:$A$136,$A66,RCCP!$C$8:$C$136,"Gradeschool"),
SUMIFS(RCCP!$JE$8:$JE$136,RCCP!$A$8:$A$136,$A66,RCCP!$C$8:$C$136,"Preschool"),
SUMIFS(RCCP!$JE$8:$JE$136,RCCP!$A$8:$A$136,$A66,RCCP!$C$8:$C$136,"Youth"),
SUMIFS(RCCP!$JE$8:$JE$136,RCCP!$A$8:$A$136,$A66,RCCP!$C$8:$C$136,"Infant'S")
)
+
SUM(
SUMIFS(RCCP!$JJ$8:$JJ$136,RCCP!$A$8:$A$136,$A66,RCCP!$C$8:$C$136,"Gradeschool"),
SUMIFS(RCCP!$JJ$8:$JJ$136,RCCP!$A$8:$A$136,$A66,RCCP!$C$8:$C$136,"Preschool"),
SUMIFS(RCCP!$JJ$8:$JJ$136,RCCP!$A$8:$A$136,$A66,RCCP!$C$8:$C$136,"Youth"),
SUMIFS(RCCP!$JJ$8:$JJ$136,RCCP!$A$8:$A$136,$A66,RCCP!$C$8:$C$136,"Infant'S")
)/4</f>
        <v>8799</v>
      </c>
      <c r="EI66" s="49">
        <f t="shared" si="261"/>
        <v>1.0209551656920077</v>
      </c>
      <c r="EJ66" s="50">
        <f t="shared" si="252"/>
        <v>1.5</v>
      </c>
      <c r="EK66" s="42">
        <f>SUM(
SUMIFS(RCCP!$JF$8:$JF$136,RCCP!$A$8:$A$136,$A66,RCCP!$C$8:$C$136,"Gradeschool"),
SUMIFS(RCCP!$JF$8:$JF$136,RCCP!$A$8:$A$136,$A66,RCCP!$C$8:$C$136,"Preschool"),
SUMIFS(RCCP!$JF$8:$JF$136,RCCP!$A$8:$A$136,$A66,RCCP!$C$8:$C$136,"Youth"),
SUMIFS(RCCP!$JF$8:$JF$136,RCCP!$A$8:$A$136,$A66,RCCP!$C$8:$C$136,"Infant'S")
)
+
SUM(
SUMIFS(RCCP!$JJ$8:$JJ$136,RCCP!$A$8:$A$136,$A66,RCCP!$C$8:$C$136,"Gradeschool"),
SUMIFS(RCCP!$JJ$8:$JJ$136,RCCP!$A$8:$A$136,$A66,RCCP!$C$8:$C$136,"Preschool"),
SUMIFS(RCCP!$JJ$8:$JJ$136,RCCP!$A$8:$A$136,$A66,RCCP!$C$8:$C$136,"Youth"),
SUMIFS(RCCP!$JJ$8:$JJ$136,RCCP!$A$8:$A$136,$A66,RCCP!$C$8:$C$136,"Infant'S")
)/4</f>
        <v>8799</v>
      </c>
      <c r="EL66" s="249">
        <f>SUM(
SUMIFS(RCCP!$JF$8:$JF$136,RCCP!$A$8:$A$136,$A66,RCCP!$C$8:$C$136,"Gradeschool"),
SUMIFS(RCCP!$JF$8:$JF$136,RCCP!$A$8:$A$136,$A66,RCCP!$C$8:$C$136,"Preschool"),
SUMIFS(RCCP!$JF$8:$JF$136,RCCP!$A$8:$A$136,$A66,RCCP!$C$8:$C$136,"Youth"),
SUMIFS(RCCP!$JF$8:$JF$136,RCCP!$A$8:$A$136,$A66,RCCP!$C$8:$C$136,"Infant'S")
)
+
SUM(
SUMIFS(RCCP!$JJ$8:$JJ$136,RCCP!$A$8:$A$136,$A66,RCCP!$C$8:$C$136,"Gradeschool"),
SUMIFS(RCCP!$JJ$8:$JJ$136,RCCP!$A$8:$A$136,$A66,RCCP!$C$8:$C$136,"Preschool"),
SUMIFS(RCCP!$JJ$8:$JJ$136,RCCP!$A$8:$A$136,$A66,RCCP!$C$8:$C$136,"Youth"),
SUMIFS(RCCP!$JJ$8:$JJ$136,RCCP!$A$8:$A$136,$A66,RCCP!$C$8:$C$136,"Infant'S")
)/4</f>
        <v>8799</v>
      </c>
      <c r="EM66" s="50">
        <f t="shared" si="262"/>
        <v>1.0209551656920077</v>
      </c>
      <c r="EN66" s="50">
        <f t="shared" si="253"/>
        <v>1.5</v>
      </c>
      <c r="EO66" s="42">
        <f>SUM(
SUMIFS(RCCP!$JG$8:$JG$136,RCCP!$A$8:$A$136,$A66,RCCP!$C$8:$C$136,"Gradeschool"),
SUMIFS(RCCP!$JG$8:$JG$136,RCCP!$A$8:$A$136,$A66,RCCP!$C$8:$C$136,"Preschool"),
SUMIFS(RCCP!$JG$8:$JG$136,RCCP!$A$8:$A$136,$A66,RCCP!$C$8:$C$136,"Youth"),
SUMIFS(RCCP!$JG$8:$JG$136,RCCP!$A$8:$A$136,$A66,RCCP!$C$8:$C$136,"Infant'S")
)
+
SUM(
SUMIFS(RCCP!$JJ$8:$JJ$136,RCCP!$A$8:$A$136,$A66,RCCP!$C$8:$C$136,"Gradeschool"),
SUMIFS(RCCP!$JJ$8:$JJ$136,RCCP!$A$8:$A$136,$A66,RCCP!$C$8:$C$136,"Preschool"),
SUMIFS(RCCP!$JJ$8:$JJ$136,RCCP!$A$8:$A$136,$A66,RCCP!$C$8:$C$136,"Youth"),
SUMIFS(RCCP!$JJ$8:$JJ$136,RCCP!$A$8:$A$136,$A66,RCCP!$C$8:$C$136,"Infant'S")
)/4</f>
        <v>8799</v>
      </c>
      <c r="EP66" s="249">
        <f>SUM(
SUMIFS(RCCP!$JG$8:$JG$136,RCCP!$A$8:$A$136,$A66,RCCP!$C$8:$C$136,"Gradeschool"),
SUMIFS(RCCP!$JG$8:$JG$136,RCCP!$A$8:$A$136,$A66,RCCP!$C$8:$C$136,"Preschool"),
SUMIFS(RCCP!$JG$8:$JG$136,RCCP!$A$8:$A$136,$A66,RCCP!$C$8:$C$136,"Youth"),
SUMIFS(RCCP!$JG$8:$JG$136,RCCP!$A$8:$A$136,$A66,RCCP!$C$8:$C$136,"Infant'S")
)
+
SUM(
SUMIFS(RCCP!$JJ$8:$JJ$136,RCCP!$A$8:$A$136,$A66,RCCP!$C$8:$C$136,"Gradeschool"),
SUMIFS(RCCP!$JJ$8:$JJ$136,RCCP!$A$8:$A$136,$A66,RCCP!$C$8:$C$136,"Preschool"),
SUMIFS(RCCP!$JJ$8:$JJ$136,RCCP!$A$8:$A$136,$A66,RCCP!$C$8:$C$136,"Youth"),
SUMIFS(RCCP!$JJ$8:$JJ$136,RCCP!$A$8:$A$136,$A66,RCCP!$C$8:$C$136,"Infant'S")
)/4</f>
        <v>8799</v>
      </c>
      <c r="EQ66" s="50">
        <f t="shared" si="263"/>
        <v>1.2381796690307325</v>
      </c>
      <c r="ER66" s="50">
        <f t="shared" si="254"/>
        <v>1.5</v>
      </c>
      <c r="ES66" s="42">
        <f>SUM(
SUMIFS(RCCP!$JH$8:$JH$136,RCCP!$A$8:$A$136,$A66,RCCP!$C$8:$C$136,"Gradeschool"),
SUMIFS(RCCP!$JH$8:$JH$136,RCCP!$A$8:$A$136,$A66,RCCP!$C$8:$C$136,"Preschool"),
SUMIFS(RCCP!$JH$8:$JH$136,RCCP!$A$8:$A$136,$A66,RCCP!$C$8:$C$136,"Youth"),
SUMIFS(RCCP!$JH$8:$JH$136,RCCP!$A$8:$A$136,$A66,RCCP!$C$8:$C$136,"Infant'S")
)
+
SUM(
SUMIFS(RCCP!$JJ$8:$JJ$136,RCCP!$A$8:$A$136,$A66,RCCP!$C$8:$C$136,"Gradeschool"),
SUMIFS(RCCP!$JJ$8:$JJ$136,RCCP!$A$8:$A$136,$A66,RCCP!$C$8:$C$136,"Preschool"),
SUMIFS(RCCP!$JJ$8:$JJ$136,RCCP!$A$8:$A$136,$A66,RCCP!$C$8:$C$136,"Youth"),
SUMIFS(RCCP!$JJ$8:$JJ$136,RCCP!$A$8:$A$136,$A66,RCCP!$C$8:$C$136,"Infant'S")
)/4</f>
        <v>8799</v>
      </c>
      <c r="ET66" s="249">
        <f>SUM(
SUMIFS(RCCP!$JH$8:$JH$136,RCCP!$A$8:$A$136,$A66,RCCP!$C$8:$C$136,"Gradeschool"),
SUMIFS(RCCP!$JH$8:$JH$136,RCCP!$A$8:$A$136,$A66,RCCP!$C$8:$C$136,"Preschool"),
SUMIFS(RCCP!$JH$8:$JH$136,RCCP!$A$8:$A$136,$A66,RCCP!$C$8:$C$136,"Youth"),
SUMIFS(RCCP!$JH$8:$JH$136,RCCP!$A$8:$A$136,$A66,RCCP!$C$8:$C$136,"Infant'S")
)
+
SUM(
SUMIFS(RCCP!$JJ$8:$JJ$136,RCCP!$A$8:$A$136,$A66,RCCP!$C$8:$C$136,"Gradeschool"),
SUMIFS(RCCP!$JJ$8:$JJ$136,RCCP!$A$8:$A$136,$A66,RCCP!$C$8:$C$136,"Preschool"),
SUMIFS(RCCP!$JJ$8:$JJ$136,RCCP!$A$8:$A$136,$A66,RCCP!$C$8:$C$136,"Youth"),
SUMIFS(RCCP!$JJ$8:$JJ$136,RCCP!$A$8:$A$136,$A66,RCCP!$C$8:$C$136,"Infant'S")
)/4</f>
        <v>8799</v>
      </c>
      <c r="EU66" s="50">
        <f t="shared" si="264"/>
        <v>1.0209551656920077</v>
      </c>
      <c r="EV66" s="50">
        <f t="shared" si="255"/>
        <v>1.5</v>
      </c>
    </row>
    <row r="67" spans="1:153" ht="20.149999999999999" customHeight="1" x14ac:dyDescent="0.35">
      <c r="A67" s="53">
        <v>373</v>
      </c>
      <c r="B67" s="54" t="s">
        <v>25</v>
      </c>
      <c r="C67" s="39" t="s">
        <v>56</v>
      </c>
      <c r="D67" s="39">
        <v>110</v>
      </c>
      <c r="E67" s="39">
        <v>5.7</v>
      </c>
      <c r="F67" s="39">
        <v>7</v>
      </c>
      <c r="G67" s="39">
        <v>3</v>
      </c>
      <c r="H67" s="40">
        <f t="shared" si="51"/>
        <v>13167</v>
      </c>
      <c r="I67" s="41">
        <f t="shared" si="52"/>
        <v>2310</v>
      </c>
      <c r="J67" s="42">
        <f t="array" ref="J67">SUM(SUMIFS(
'BLC Subcont'!$AE:$AE,
'BLC Subcont'!$I:$I,L$10,
'BLC Subcont'!$R:$R,{"YV373";"IZ373";"PS373";"GS373"},'BLC Subcont'!$IM:$IM,"IN HOUSE (MANUAL)"
))</f>
        <v>18978</v>
      </c>
      <c r="K67" s="43">
        <f t="array" ref="K67">SUM(SUMIFS(
'BLC Subcont'!$BC:$BC,
'BLC Subcont'!$I:$I,L$10,
'BLC Subcont'!$R:$R,{"YV373";"IZ373";"PS373";"GS373"},'BLC Subcont'!$IM:$IM,"IN HOUSE (MANUAL)"
))</f>
        <v>0</v>
      </c>
      <c r="L67" s="50">
        <f t="shared" si="53"/>
        <v>0</v>
      </c>
      <c r="M67" s="42">
        <f t="array" ref="M67">SUM(SUMIFS(
'BLC Subcont'!$AE:$AE,
'BLC Subcont'!$I:$I,O$10,
'BLC Subcont'!$R:$R,{"YV373";"IZ373";"PS373";"GS373"},'BLC Subcont'!$IM:$IM,"IN HOUSE (MANUAL)"
))</f>
        <v>22548</v>
      </c>
      <c r="N67" s="43">
        <f t="array" ref="N67">SUM(SUMIFS(
'BLC Subcont'!$BC:$BC,
'BLC Subcont'!$I:$I,O$10,
'BLC Subcont'!$R:$R,{"YV373";"IZ373";"PS373";"GS373"},'BLC Subcont'!$IM:$IM,"IN HOUSE (MANUAL)"
))</f>
        <v>0</v>
      </c>
      <c r="O67" s="50">
        <f t="shared" si="54"/>
        <v>0</v>
      </c>
      <c r="P67" s="42">
        <f t="array" ref="P67">SUM(SUMIFS(
'BLC Subcont'!$AE:$AE,
'BLC Subcont'!$I:$I,R$10,
'BLC Subcont'!$R:$R,{"YV373";"IZ373";"PS373";"GS373"},'BLC Subcont'!$IM:$IM,"IN HOUSE (MANUAL)"
))</f>
        <v>5046</v>
      </c>
      <c r="Q67" s="43">
        <f t="array" ref="Q67">SUM(SUMIFS(
'BLC Subcont'!$BC:$BC,
'BLC Subcont'!$I:$I,R$10,
'BLC Subcont'!$R:$R,{"YV373";"IZ373";"PS373";"GS373"},'BLC Subcont'!$IM:$IM,"IN HOUSE (MANUAL)"
))</f>
        <v>0</v>
      </c>
      <c r="R67" s="50">
        <f t="shared" si="55"/>
        <v>0</v>
      </c>
      <c r="S67" s="42">
        <f t="array" ref="S67">SUM(SUMIFS(
'BLC Subcont'!$AE:$AE,
'BLC Subcont'!$I:$I,U$10,
'BLC Subcont'!$R:$R,{"YV373";"IZ373";"PS373";"GS373"},'BLC Subcont'!$IM:$IM,"IN HOUSE (MANUAL)"
))</f>
        <v>1434</v>
      </c>
      <c r="T67" s="43">
        <f t="array" ref="T67">SUM(SUMIFS(
'BLC Subcont'!$BC:$BC,
'BLC Subcont'!$I:$I,U$10,
'BLC Subcont'!$R:$R,{"YV373";"IZ373";"PS373";"GS373"},'BLC Subcont'!$IM:$IM,"IN HOUSE (MANUAL)"
))</f>
        <v>1182</v>
      </c>
      <c r="U67" s="50">
        <f t="shared" si="56"/>
        <v>8.9769879243563458E-2</v>
      </c>
      <c r="V67" s="47">
        <f t="shared" si="124"/>
        <v>48006</v>
      </c>
      <c r="W67" s="51">
        <f t="shared" si="57"/>
        <v>1182</v>
      </c>
      <c r="X67" s="52">
        <f t="shared" si="58"/>
        <v>8.9769879243563458E-2</v>
      </c>
      <c r="Y67" s="52">
        <f t="shared" si="224"/>
        <v>0.5</v>
      </c>
      <c r="Z67" s="47">
        <f t="array" ref="Z67">SUM(SUMIFS(
'BLC Subcont'!$AE:$AE,
'BLC Subcont'!$I:$I,AB$10,
'BLC Subcont'!$R:$R,{"YV373";"IZ373";"PS373";"GS373"},'BLC Subcont'!$IM:$IM,"IN HOUSE (MANUAL)"
))</f>
        <v>1038</v>
      </c>
      <c r="AA67" s="249">
        <f t="array" ref="AA67">SUM(SUMIFS(
'BLC Subcont'!$BC:$BC,
'BLC Subcont'!$I:$I,AB$10,
'BLC Subcont'!$R:$R,{"YV373";"IZ373";"PS373";"GS373"},'BLC Subcont'!$IM:$IM,"IN HOUSE (MANUAL)"
))</f>
        <v>1038</v>
      </c>
      <c r="AB67" s="49">
        <f t="shared" si="60"/>
        <v>7.883344725449988E-2</v>
      </c>
      <c r="AC67" s="49">
        <f t="shared" si="225"/>
        <v>0.5</v>
      </c>
      <c r="AD67" s="42">
        <f t="array" ref="AD67">SUM(SUMIFS(
'BLC Subcont'!$AE:$AE,
'BLC Subcont'!$I:$I,AF$10,
'BLC Subcont'!$R:$R,{"YV373";"IZ373";"PS373";"GS373"},'BLC Subcont'!$IM:$IM,"IN HOUSE (MANUAL)"
))</f>
        <v>13596</v>
      </c>
      <c r="AE67" s="249">
        <f t="array" ref="AE67">SUM(SUMIFS(
'BLC Subcont'!$BC:$BC,
'BLC Subcont'!$I:$I,AF$10,
'BLC Subcont'!$R:$R,{"YV373";"IZ373";"PS373";"GS373"},'BLC Subcont'!$IM:$IM,"IN HOUSE (MANUAL)"
))</f>
        <v>13596</v>
      </c>
      <c r="AF67" s="50">
        <f t="shared" si="62"/>
        <v>1.0325814536340852</v>
      </c>
      <c r="AG67" s="49">
        <f t="shared" si="226"/>
        <v>1.5</v>
      </c>
      <c r="AH67" s="42">
        <f t="array" ref="AH67">SUM(SUMIFS(
'BLC Subcont'!$AE:$AE,
'BLC Subcont'!$I:$I,AJ$10,
'BLC Subcont'!$R:$R,{"YV373";"IZ373";"PS373";"GS373"},'BLC Subcont'!$IM:$IM,"IN HOUSE (MANUAL)"
))</f>
        <v>18336</v>
      </c>
      <c r="AI67" s="249">
        <f t="array" ref="AI67">SUM(SUMIFS(
'BLC Subcont'!$BC:$BC,
'BLC Subcont'!$I:$I,AJ$10,
'BLC Subcont'!$R:$R,{"YV373";"IZ373";"PS373";"GS373"},'BLC Subcont'!$IM:$IM,"IN HOUSE (MANUAL)"
))</f>
        <v>18336</v>
      </c>
      <c r="AJ67" s="50">
        <f t="shared" si="64"/>
        <v>1.392572339940761</v>
      </c>
      <c r="AK67" s="49">
        <f t="shared" si="227"/>
        <v>1.5</v>
      </c>
      <c r="AL67" s="42">
        <f t="array" ref="AL67">SUM(SUMIFS(
'BLC Subcont'!$AE:$AE,
'BLC Subcont'!$I:$I,AN$10,
'BLC Subcont'!$R:$R,{"YV373";"IZ373";"PS373";"GS373"},'BLC Subcont'!$IM:$IM,"IN HOUSE (MANUAL)"
))</f>
        <v>5034</v>
      </c>
      <c r="AM67" s="249">
        <f t="array" ref="AM67">SUM(SUMIFS(
'BLC Subcont'!$BC:$BC,
'BLC Subcont'!$I:$I,AN$10,
'BLC Subcont'!$R:$R,{"YV373";"IZ373";"PS373";"GS373"},'BLC Subcont'!$IM:$IM,"IN HOUSE (MANUAL)"
))</f>
        <v>5034</v>
      </c>
      <c r="AN67" s="50">
        <f t="shared" si="66"/>
        <v>0.38231943495101389</v>
      </c>
      <c r="AO67" s="49">
        <f t="shared" si="228"/>
        <v>0.5</v>
      </c>
      <c r="AP67" s="42">
        <f t="array" ref="AP67">SUM(SUMIFS(
'BLC Subcont'!$AE:$AE,
'BLC Subcont'!$I:$I,AR$10,
'BLC Subcont'!$R:$R,{"YV373";"IZ373";"PS373";"GS373"},'BLC Subcont'!$IM:$IM,"IN HOUSE (MANUAL)"
))</f>
        <v>7980</v>
      </c>
      <c r="AQ67" s="249">
        <f t="array" ref="AQ67">SUM(SUMIFS(
'BLC Subcont'!$BC:$BC,
'BLC Subcont'!$I:$I,AR$10,
'BLC Subcont'!$R:$R,{"YV373";"IZ373";"PS373";"GS373"},'BLC Subcont'!$IM:$IM,"IN HOUSE (MANUAL)"
))</f>
        <v>7980</v>
      </c>
      <c r="AR67" s="50">
        <f t="shared" si="68"/>
        <v>0.60606060606060608</v>
      </c>
      <c r="AS67" s="49">
        <f t="shared" si="229"/>
        <v>1</v>
      </c>
      <c r="AT67" s="42">
        <f t="array" ref="AT67">SUM(SUMIFS(
'BLC Subcont'!$AE:$AE,
'BLC Subcont'!$I:$I,AV$10,
'BLC Subcont'!$R:$R,{"YV373";"IZ373";"PS373";"GS373"},'BLC Subcont'!$IM:$IM,"IN HOUSE (MANUAL)"
))</f>
        <v>8688</v>
      </c>
      <c r="AU67" s="249">
        <f t="array" ref="AU67">SUM(SUMIFS(
'BLC Subcont'!$BC:$BC,
'BLC Subcont'!$I:$I,AV$10,
'BLC Subcont'!$R:$R,{"YV373";"IZ373";"PS373";"GS373"},'BLC Subcont'!$IM:$IM,"IN HOUSE (MANUAL)"
))</f>
        <v>8688</v>
      </c>
      <c r="AV67" s="50">
        <f t="shared" si="70"/>
        <v>0.65983139667350199</v>
      </c>
      <c r="AW67" s="49">
        <f t="shared" si="230"/>
        <v>1</v>
      </c>
      <c r="AX67" s="42">
        <f t="array" ref="AX67">SUM(SUMIFS(
'BLC Subcont'!$AE:$AE,
'BLC Subcont'!$I:$I,AZ$10,
'BLC Subcont'!$R:$R,{"YV373";"IZ373";"PS373";"GS373"},'BLC Subcont'!$IM:$IM,"IN HOUSE (MANUAL)"
))</f>
        <v>540</v>
      </c>
      <c r="AY67" s="48">
        <f t="array" ref="AY67">SUM(SUMIFS(
'BLC Subcont'!$BC:$BC,
'BLC Subcont'!$I:$I,AZ$10,
'BLC Subcont'!$R:$R,{"YV373";"IZ373";"PS373";"GS373"},'BLC Subcont'!$IM:$IM,"IN HOUSE (MANUAL)"
))</f>
        <v>540</v>
      </c>
      <c r="AZ67" s="50">
        <f t="shared" si="72"/>
        <v>4.1011619958988381E-2</v>
      </c>
      <c r="BA67" s="49">
        <f t="shared" si="231"/>
        <v>0.5</v>
      </c>
      <c r="BB67" s="42">
        <f t="array" ref="BB67">SUM(SUMIFS(
'BLC Subcont'!$AE:$AE,
'BLC Subcont'!$I:$I,BD$10,
'BLC Subcont'!$R:$R,{"YV373";"IZ373";"PS373";"GS373"},'BLC Subcont'!$IM:$IM,"IN HOUSE (MANUAL)"
))</f>
        <v>0</v>
      </c>
      <c r="BC67" s="48">
        <f t="array" ref="BC67">SUM(SUMIFS(
'BLC Subcont'!$BC:$BC,
'BLC Subcont'!$I:$I,BD$10,
'BLC Subcont'!$R:$R,{"YV373";"IZ373";"PS373";"GS373"},'BLC Subcont'!$IM:$IM,"IN HOUSE (MANUAL)"
))</f>
        <v>0</v>
      </c>
      <c r="BD67" s="50">
        <f t="shared" si="74"/>
        <v>0</v>
      </c>
      <c r="BE67" s="50">
        <f t="shared" si="232"/>
        <v>0</v>
      </c>
      <c r="BI67" s="42">
        <f t="shared" si="125"/>
        <v>10132.5</v>
      </c>
      <c r="BJ67" s="249">
        <f t="shared" si="126"/>
        <v>10132.5</v>
      </c>
      <c r="BK67" s="50">
        <f t="shared" si="206"/>
        <v>0.76953748006379585</v>
      </c>
      <c r="BL67" s="49">
        <f t="shared" si="233"/>
        <v>1</v>
      </c>
      <c r="BM67" s="42">
        <f t="shared" si="78"/>
        <v>1984.5</v>
      </c>
      <c r="BN67" s="249">
        <f t="shared" si="79"/>
        <v>1984.5</v>
      </c>
      <c r="BO67" s="50">
        <f t="shared" si="207"/>
        <v>0.15071770334928231</v>
      </c>
      <c r="BP67" s="50">
        <f t="shared" si="234"/>
        <v>0.5</v>
      </c>
      <c r="BQ67" s="42">
        <f>SUM(
SUMIFS(RCCP!$HX$8:$HX$136,RCCP!$A$8:$A$136,$A67,RCCP!$C$8:$C$136,"Gradeschool"),
SUMIFS(RCCP!$HX$8:$HX$136,RCCP!$A$8:$A$136,$A67,RCCP!$C$8:$C$136,"Preschool"),
SUMIFS(RCCP!$HX$8:$HX$136,RCCP!$A$8:$A$136,$A67,RCCP!$C$8:$C$136,"Youth"),
SUMIFS(RCCP!$HX$8:$HX$136,RCCP!$A$8:$A$136,$A67,RCCP!$C$8:$C$136,"Infant'S")
)
+
SUM(
SUMIFS(RCCP!$IC$8:$IC$136,RCCP!$A$8:$A$136,$A67,RCCP!$C$8:$C$136,"Gradeschool"),
SUMIFS(RCCP!$IC$8:$IC$136,RCCP!$A$8:$A$136,$A67,RCCP!$C$8:$C$136,"Preschool"),
SUMIFS(RCCP!$IC$8:$IC$136,RCCP!$A$8:$A$136,$A67,RCCP!$C$8:$C$136,"Youth"),
SUMIFS(RCCP!$IC$8:$IC$136,RCCP!$A$8:$A$136,$A67,RCCP!$C$8:$C$136,"Infant'S")
)/4</f>
        <v>1444.5</v>
      </c>
      <c r="BR67" s="48">
        <f>SUM(
SUMIFS(RCCP!$HX$8:$HX$136,RCCP!$A$8:$A$136,$A67,RCCP!$C$8:$C$136,"Gradeschool"),
SUMIFS(RCCP!$HX$8:$HX$136,RCCP!$A$8:$A$136,$A67,RCCP!$C$8:$C$136,"Preschool"),
SUMIFS(RCCP!$HX$8:$HX$136,RCCP!$A$8:$A$136,$A67,RCCP!$C$8:$C$136,"Youth"),
SUMIFS(RCCP!$HX$8:$HX$136,RCCP!$A$8:$A$136,$A67,RCCP!$C$8:$C$136,"Infant'S")
)
+
SUM(
SUMIFS(RCCP!$IC$8:$IC$136,RCCP!$A$8:$A$136,$A67,RCCP!$C$8:$C$136,"Gradeschool"),
SUMIFS(RCCP!$IC$8:$IC$136,RCCP!$A$8:$A$136,$A67,RCCP!$C$8:$C$136,"Preschool"),
SUMIFS(RCCP!$IC$8:$IC$136,RCCP!$A$8:$A$136,$A67,RCCP!$C$8:$C$136,"Youth"),
SUMIFS(RCCP!$IC$8:$IC$136,RCCP!$A$8:$A$136,$A67,RCCP!$C$8:$C$136,"Infant'S")
)/4</f>
        <v>1444.5</v>
      </c>
      <c r="BS67" s="49">
        <f t="shared" si="256"/>
        <v>0.10970608339029392</v>
      </c>
      <c r="BT67" s="50">
        <f t="shared" si="235"/>
        <v>0.5</v>
      </c>
      <c r="BU67" s="47">
        <f>SUM(
SUMIFS(RCCP!$HY$8:$HY$136,RCCP!$A$8:$A$136,$A67,RCCP!$C$8:$C$136,"Gradeschool"),
SUMIFS(RCCP!$HY$8:$HY$136,RCCP!$A$8:$A$136,$A67,RCCP!$C$8:$C$136,"Preschool"),
SUMIFS(RCCP!$HY$8:$HY$136,RCCP!$A$8:$A$136,$A67,RCCP!$C$8:$C$136,"Youth"),
SUMIFS(RCCP!$HY$8:$HY$136,RCCP!$A$8:$A$136,$A67,RCCP!$C$8:$C$136,"Infant'S")
)
+
SUM(
SUMIFS(RCCP!$IC$8:$IC$136,RCCP!$A$8:$A$136,$A67,RCCP!$C$8:$C$136,"Gradeschool"),
SUMIFS(RCCP!$IC$8:$IC$136,RCCP!$A$8:$A$136,$A67,RCCP!$C$8:$C$136,"Preschool"),
SUMIFS(RCCP!$IC$8:$IC$136,RCCP!$A$8:$A$136,$A67,RCCP!$C$8:$C$136,"Youth"),
SUMIFS(RCCP!$IC$8:$IC$136,RCCP!$A$8:$A$136,$A67,RCCP!$C$8:$C$136,"Infant'S")
)/4</f>
        <v>1444.5</v>
      </c>
      <c r="BV67" s="48">
        <f>SUM(
SUMIFS(RCCP!$HY$8:$HY$136,RCCP!$A$8:$A$136,$A67,RCCP!$C$8:$C$136,"Gradeschool"),
SUMIFS(RCCP!$HY$8:$HY$136,RCCP!$A$8:$A$136,$A67,RCCP!$C$8:$C$136,"Preschool"),
SUMIFS(RCCP!$HY$8:$HY$136,RCCP!$A$8:$A$136,$A67,RCCP!$C$8:$C$136,"Youth"),
SUMIFS(RCCP!$HY$8:$HY$136,RCCP!$A$8:$A$136,$A67,RCCP!$C$8:$C$136,"Infant'S")
)
+
SUM(
SUMIFS(RCCP!$IC$8:$IC$136,RCCP!$A$8:$A$136,$A67,RCCP!$C$8:$C$136,"Gradeschool"),
SUMIFS(RCCP!$IC$8:$IC$136,RCCP!$A$8:$A$136,$A67,RCCP!$C$8:$C$136,"Preschool"),
SUMIFS(RCCP!$IC$8:$IC$136,RCCP!$A$8:$A$136,$A67,RCCP!$C$8:$C$136,"Youth"),
SUMIFS(RCCP!$IC$8:$IC$136,RCCP!$A$8:$A$136,$A67,RCCP!$C$8:$C$136,"Infant'S")
)/4</f>
        <v>1444.5</v>
      </c>
      <c r="BW67" s="50">
        <f t="shared" si="147"/>
        <v>0.10970608339029392</v>
      </c>
      <c r="BX67" s="50">
        <f t="shared" si="236"/>
        <v>0.5</v>
      </c>
      <c r="BY67" s="42">
        <f>SUM(
SUMIFS(RCCP!$HZ$8:$HZ$136,RCCP!$A$8:$A$136,$A67,RCCP!$C$8:$C$136,"Gradeschool"),
SUMIFS(RCCP!$HZ$8:$HZ$136,RCCP!$A$8:$A$136,$A67,RCCP!$C$8:$C$136,"Preschool"),
SUMIFS(RCCP!$HZ$8:$HZ$136,RCCP!$A$8:$A$136,$A67,RCCP!$C$8:$C$136,"Youth"),
SUMIFS(RCCP!$HZ$8:$HZ$136,RCCP!$A$8:$A$136,$A67,RCCP!$C$8:$C$136,"Infant'S")
)
+
SUM(
SUMIFS(RCCP!$IC$8:$IC$136,RCCP!$A$8:$A$136,$A67,RCCP!$C$8:$C$136,"Gradeschool"),
SUMIFS(RCCP!$IC$8:$IC$136,RCCP!$A$8:$A$136,$A67,RCCP!$C$8:$C$136,"Preschool"),
SUMIFS(RCCP!$IC$8:$IC$136,RCCP!$A$8:$A$136,$A67,RCCP!$C$8:$C$136,"Youth"),
SUMIFS(RCCP!$IC$8:$IC$136,RCCP!$A$8:$A$136,$A67,RCCP!$C$8:$C$136,"Infant'S")
)/4</f>
        <v>1444.5</v>
      </c>
      <c r="BZ67" s="249">
        <f>SUM(
SUMIFS(RCCP!$HZ$8:$HZ$136,RCCP!$A$8:$A$136,$A67,RCCP!$C$8:$C$136,"Gradeschool"),
SUMIFS(RCCP!$HZ$8:$HZ$136,RCCP!$A$8:$A$136,$A67,RCCP!$C$8:$C$136,"Preschool"),
SUMIFS(RCCP!$HZ$8:$HZ$136,RCCP!$A$8:$A$136,$A67,RCCP!$C$8:$C$136,"Youth"),
SUMIFS(RCCP!$HZ$8:$HZ$136,RCCP!$A$8:$A$136,$A67,RCCP!$C$8:$C$136,"Infant'S")
)
+
SUM(
SUMIFS(RCCP!$IC$8:$IC$136,RCCP!$A$8:$A$136,$A67,RCCP!$C$8:$C$136,"Gradeschool"),
SUMIFS(RCCP!$IC$8:$IC$136,RCCP!$A$8:$A$136,$A67,RCCP!$C$8:$C$136,"Preschool"),
SUMIFS(RCCP!$IC$8:$IC$136,RCCP!$A$8:$A$136,$A67,RCCP!$C$8:$C$136,"Youth"),
SUMIFS(RCCP!$IC$8:$IC$136,RCCP!$A$8:$A$136,$A67,RCCP!$C$8:$C$136,"Infant'S")
)/4</f>
        <v>1444.5</v>
      </c>
      <c r="CA67" s="50">
        <f t="shared" si="148"/>
        <v>0.10970608339029392</v>
      </c>
      <c r="CB67" s="50">
        <f t="shared" si="237"/>
        <v>0.5</v>
      </c>
      <c r="CC67" s="42">
        <f>SUM(
SUMIFS(RCCP!$IA$8:$IA$136,RCCP!$A$8:$A$136,$A67,RCCP!$C$8:$C$136,"Gradeschool"),
SUMIFS(RCCP!$IA$8:$IA$136,RCCP!$A$8:$A$136,$A67,RCCP!$C$8:$C$136,"Preschool"),
SUMIFS(RCCP!$IA$8:$IA$136,RCCP!$A$8:$A$136,$A67,RCCP!$C$8:$C$136,"Youth"),
SUMIFS(RCCP!$IA$8:$IA$136,RCCP!$A$8:$A$136,$A67,RCCP!$C$8:$C$136,"Infant'S")
)
+
SUM(
SUMIFS(RCCP!$IC$8:$IC$136,RCCP!$A$8:$A$136,$A67,RCCP!$C$8:$C$136,"Gradeschool"),
SUMIFS(RCCP!$IC$8:$IC$136,RCCP!$A$8:$A$136,$A67,RCCP!$C$8:$C$136,"Preschool"),
SUMIFS(RCCP!$IC$8:$IC$136,RCCP!$A$8:$A$136,$A67,RCCP!$C$8:$C$136,"Youth"),
SUMIFS(RCCP!$IC$8:$IC$136,RCCP!$A$8:$A$136,$A67,RCCP!$C$8:$C$136,"Infant'S")
)/4</f>
        <v>19708.5</v>
      </c>
      <c r="CD67" s="249">
        <f>SUM(
SUMIFS(RCCP!$IA$8:$IA$136,RCCP!$A$8:$A$136,$A67,RCCP!$C$8:$C$136,"Gradeschool"),
SUMIFS(RCCP!$IA$8:$IA$136,RCCP!$A$8:$A$136,$A67,RCCP!$C$8:$C$136,"Preschool"),
SUMIFS(RCCP!$IA$8:$IA$136,RCCP!$A$8:$A$136,$A67,RCCP!$C$8:$C$136,"Youth"),
SUMIFS(RCCP!$IA$8:$IA$136,RCCP!$A$8:$A$136,$A67,RCCP!$C$8:$C$136,"Infant'S")
)
+
SUM(
SUMIFS(RCCP!$IC$8:$IC$136,RCCP!$A$8:$A$136,$A67,RCCP!$C$8:$C$136,"Gradeschool"),
SUMIFS(RCCP!$IC$8:$IC$136,RCCP!$A$8:$A$136,$A67,RCCP!$C$8:$C$136,"Preschool"),
SUMIFS(RCCP!$IC$8:$IC$136,RCCP!$A$8:$A$136,$A67,RCCP!$C$8:$C$136,"Youth"),
SUMIFS(RCCP!$IC$8:$IC$136,RCCP!$A$8:$A$136,$A67,RCCP!$C$8:$C$136,"Infant'S")
)/4</f>
        <v>19708.5</v>
      </c>
      <c r="CE67" s="50">
        <f t="shared" si="149"/>
        <v>1.496810207336523</v>
      </c>
      <c r="CF67" s="50">
        <f t="shared" si="238"/>
        <v>1.5</v>
      </c>
      <c r="CG67" s="47">
        <f>SUM(
SUMIFS(RCCP!$IF$8:$IF$136,RCCP!$A$8:$A$136,$A67,RCCP!$C$8:$C$136,"Gradeschool"),
SUMIFS(RCCP!$IF$8:$IF$136,RCCP!$A$8:$A$136,$A67,RCCP!$C$8:$C$136,"Preschool"),
SUMIFS(RCCP!$IF$8:$IF$136,RCCP!$A$8:$A$136,$A67,RCCP!$C$8:$C$136,"Youth"),
SUMIFS(RCCP!$IF$8:$IF$136,RCCP!$A$8:$A$136,$A67,RCCP!$C$8:$C$136,"Infant'S")
)
+
SUM(
SUMIFS(RCCP!$IK$8:$IK$136,RCCP!$A$8:$A$136,$A67,RCCP!$C$8:$C$136,"Gradeschool"),
SUMIFS(RCCP!$IK$8:$IK$136,RCCP!$A$8:$A$136,$A67,RCCP!$C$8:$C$136,"Preschool"),
SUMIFS(RCCP!$IK$8:$IK$136,RCCP!$A$8:$A$136,$A67,RCCP!$C$8:$C$136,"Youth"),
SUMIFS(RCCP!$IK$8:$IK$136,RCCP!$A$8:$A$136,$A67,RCCP!$C$8:$C$136,"Infant'S")
)/4</f>
        <v>353.5</v>
      </c>
      <c r="CH67" s="249">
        <f>SUM(
SUMIFS(RCCP!$IF$8:$IF$136,RCCP!$A$8:$A$136,$A67,RCCP!$C$8:$C$136,"Gradeschool"),
SUMIFS(RCCP!$IF$8:$IF$136,RCCP!$A$8:$A$136,$A67,RCCP!$C$8:$C$136,"Preschool"),
SUMIFS(RCCP!$IF$8:$IF$136,RCCP!$A$8:$A$136,$A67,RCCP!$C$8:$C$136,"Youth"),
SUMIFS(RCCP!$IF$8:$IF$136,RCCP!$A$8:$A$136,$A67,RCCP!$C$8:$C$136,"Infant'S")
)
+
SUM(
SUMIFS(RCCP!$IK$8:$IK$136,RCCP!$A$8:$A$136,$A67,RCCP!$C$8:$C$136,"Gradeschool"),
SUMIFS(RCCP!$IK$8:$IK$136,RCCP!$A$8:$A$136,$A67,RCCP!$C$8:$C$136,"Preschool"),
SUMIFS(RCCP!$IK$8:$IK$136,RCCP!$A$8:$A$136,$A67,RCCP!$C$8:$C$136,"Youth"),
SUMIFS(RCCP!$IK$8:$IK$136,RCCP!$A$8:$A$136,$A67,RCCP!$C$8:$C$136,"Infant'S")
)/4</f>
        <v>353.5</v>
      </c>
      <c r="CI67" s="49">
        <f t="shared" si="150"/>
        <v>2.6847421584263689E-2</v>
      </c>
      <c r="CJ67" s="50">
        <f t="shared" si="239"/>
        <v>0.5</v>
      </c>
      <c r="CK67" s="42">
        <f>SUM(
SUMIFS(RCCP!$IG$8:$IG$136,RCCP!$A$8:$A$136,$A67,RCCP!$C$8:$C$136,"Gradeschool"),
SUMIFS(RCCP!$IG$8:$IG$136,RCCP!$A$8:$A$136,$A67,RCCP!$C$8:$C$136,"Preschool"),
SUMIFS(RCCP!$IG$8:$IG$136,RCCP!$A$8:$A$136,$A67,RCCP!$C$8:$C$136,"Youth"),
SUMIFS(RCCP!$IG$8:$IG$136,RCCP!$A$8:$A$136,$A67,RCCP!$C$8:$C$136,"Infant'S")
)
+
SUM(
SUMIFS(RCCP!$IK$8:$IK$136,RCCP!$A$8:$A$136,$A67,RCCP!$C$8:$C$136,"Gradeschool"),
SUMIFS(RCCP!$IK$8:$IK$136,RCCP!$A$8:$A$136,$A67,RCCP!$C$8:$C$136,"Preschool"),
SUMIFS(RCCP!$IK$8:$IK$136,RCCP!$A$8:$A$136,$A67,RCCP!$C$8:$C$136,"Youth"),
SUMIFS(RCCP!$IK$8:$IK$136,RCCP!$A$8:$A$136,$A67,RCCP!$C$8:$C$136,"Infant'S")
)/4</f>
        <v>4049.5</v>
      </c>
      <c r="CL67" s="249">
        <f>SUM(
SUMIFS(RCCP!$IG$8:$IG$136,RCCP!$A$8:$A$136,$A67,RCCP!$C$8:$C$136,"Gradeschool"),
SUMIFS(RCCP!$IG$8:$IG$136,RCCP!$A$8:$A$136,$A67,RCCP!$C$8:$C$136,"Preschool"),
SUMIFS(RCCP!$IG$8:$IG$136,RCCP!$A$8:$A$136,$A67,RCCP!$C$8:$C$136,"Youth"),
SUMIFS(RCCP!$IG$8:$IG$136,RCCP!$A$8:$A$136,$A67,RCCP!$C$8:$C$136,"Infant'S")
)
+
SUM(
SUMIFS(RCCP!$IK$8:$IK$136,RCCP!$A$8:$A$136,$A67,RCCP!$C$8:$C$136,"Gradeschool"),
SUMIFS(RCCP!$IK$8:$IK$136,RCCP!$A$8:$A$136,$A67,RCCP!$C$8:$C$136,"Preschool"),
SUMIFS(RCCP!$IK$8:$IK$136,RCCP!$A$8:$A$136,$A67,RCCP!$C$8:$C$136,"Youth"),
SUMIFS(RCCP!$IK$8:$IK$136,RCCP!$A$8:$A$136,$A67,RCCP!$C$8:$C$136,"Infant'S")
)/4</f>
        <v>4049.5</v>
      </c>
      <c r="CM67" s="50">
        <f t="shared" si="151"/>
        <v>0.30754917597022863</v>
      </c>
      <c r="CN67" s="50">
        <f t="shared" si="240"/>
        <v>0.5</v>
      </c>
      <c r="CO67" s="42">
        <f>SUM(
SUMIFS(RCCP!$IH$8:$IH$136,RCCP!$A$8:$A$136,$A67,RCCP!$C$8:$C$136,"Gradeschool"),
SUMIFS(RCCP!$IH$8:$IH$136,RCCP!$A$8:$A$136,$A67,RCCP!$C$8:$C$136,"Preschool"),
SUMIFS(RCCP!$IH$8:$IH$136,RCCP!$A$8:$A$136,$A67,RCCP!$C$8:$C$136,"Youth"),
SUMIFS(RCCP!$IH$8:$IH$136,RCCP!$A$8:$A$136,$A67,RCCP!$C$8:$C$136,"Infant'S")
)
+
SUM(
SUMIFS(RCCP!$IK$8:$IK$136,RCCP!$A$8:$A$136,$A67,RCCP!$C$8:$C$136,"Gradeschool"),
SUMIFS(RCCP!$IK$8:$IK$136,RCCP!$A$8:$A$136,$A67,RCCP!$C$8:$C$136,"Preschool"),
SUMIFS(RCCP!$IK$8:$IK$136,RCCP!$A$8:$A$136,$A67,RCCP!$C$8:$C$136,"Youth"),
SUMIFS(RCCP!$IK$8:$IK$136,RCCP!$A$8:$A$136,$A67,RCCP!$C$8:$C$136,"Infant'S")
)/4</f>
        <v>965.5</v>
      </c>
      <c r="CP67" s="249">
        <f>SUM(
SUMIFS(RCCP!$IH$8:$IH$136,RCCP!$A$8:$A$136,$A67,RCCP!$C$8:$C$136,"Gradeschool"),
SUMIFS(RCCP!$IH$8:$IH$136,RCCP!$A$8:$A$136,$A67,RCCP!$C$8:$C$136,"Preschool"),
SUMIFS(RCCP!$IH$8:$IH$136,RCCP!$A$8:$A$136,$A67,RCCP!$C$8:$C$136,"Youth"),
SUMIFS(RCCP!$IH$8:$IH$136,RCCP!$A$8:$A$136,$A67,RCCP!$C$8:$C$136,"Infant'S")
)
+
SUM(
SUMIFS(RCCP!$IK$8:$IK$136,RCCP!$A$8:$A$136,$A67,RCCP!$C$8:$C$136,"Gradeschool"),
SUMIFS(RCCP!$IK$8:$IK$136,RCCP!$A$8:$A$136,$A67,RCCP!$C$8:$C$136,"Preschool"),
SUMIFS(RCCP!$IK$8:$IK$136,RCCP!$A$8:$A$136,$A67,RCCP!$C$8:$C$136,"Youth"),
SUMIFS(RCCP!$IK$8:$IK$136,RCCP!$A$8:$A$136,$A67,RCCP!$C$8:$C$136,"Infant'S")
)/4</f>
        <v>965.5</v>
      </c>
      <c r="CQ67" s="50">
        <f t="shared" si="152"/>
        <v>7.3327257537783852E-2</v>
      </c>
      <c r="CR67" s="50">
        <f t="shared" si="241"/>
        <v>0.5</v>
      </c>
      <c r="CS67" s="42">
        <f>SUM(
SUMIFS(RCCP!$II$8:$II$136,RCCP!$A$8:$A$136,$A67,RCCP!$C$8:$C$136,"Gradeschool"),
SUMIFS(RCCP!$II$8:$II$136,RCCP!$A$8:$A$136,$A67,RCCP!$C$8:$C$136,"Preschool"),
SUMIFS(RCCP!$II$8:$II$136,RCCP!$A$8:$A$136,$A67,RCCP!$C$8:$C$136,"Youth"),
SUMIFS(RCCP!$II$8:$II$136,RCCP!$A$8:$A$136,$A67,RCCP!$C$8:$C$136,"Infant'S")
)
+
SUM(
SUMIFS(RCCP!$IK$8:$IK$136,RCCP!$A$8:$A$136,$A67,RCCP!$C$8:$C$136,"Gradeschool"),
SUMIFS(RCCP!$IK$8:$IK$136,RCCP!$A$8:$A$136,$A67,RCCP!$C$8:$C$136,"Preschool"),
SUMIFS(RCCP!$IK$8:$IK$136,RCCP!$A$8:$A$136,$A67,RCCP!$C$8:$C$136,"Youth"),
SUMIFS(RCCP!$IK$8:$IK$136,RCCP!$A$8:$A$136,$A67,RCCP!$C$8:$C$136,"Infant'S")
)/4</f>
        <v>12125.5</v>
      </c>
      <c r="CT67" s="249">
        <f>SUM(
SUMIFS(RCCP!$II$8:$II$136,RCCP!$A$8:$A$136,$A67,RCCP!$C$8:$C$136,"Gradeschool"),
SUMIFS(RCCP!$II$8:$II$136,RCCP!$A$8:$A$136,$A67,RCCP!$C$8:$C$136,"Preschool"),
SUMIFS(RCCP!$II$8:$II$136,RCCP!$A$8:$A$136,$A67,RCCP!$C$8:$C$136,"Youth"),
SUMIFS(RCCP!$II$8:$II$136,RCCP!$A$8:$A$136,$A67,RCCP!$C$8:$C$136,"Infant'S")
)
+
SUM(
SUMIFS(RCCP!$IK$8:$IK$136,RCCP!$A$8:$A$136,$A67,RCCP!$C$8:$C$136,"Gradeschool"),
SUMIFS(RCCP!$IK$8:$IK$136,RCCP!$A$8:$A$136,$A67,RCCP!$C$8:$C$136,"Preschool"),
SUMIFS(RCCP!$IK$8:$IK$136,RCCP!$A$8:$A$136,$A67,RCCP!$C$8:$C$136,"Youth"),
SUMIFS(RCCP!$IK$8:$IK$136,RCCP!$A$8:$A$136,$A67,RCCP!$C$8:$C$136,"Infant'S")
)/4</f>
        <v>12125.5</v>
      </c>
      <c r="CU67" s="50">
        <f t="shared" si="153"/>
        <v>1.1168370636455742</v>
      </c>
      <c r="CV67" s="50">
        <f t="shared" si="242"/>
        <v>1.5</v>
      </c>
      <c r="CW67" s="47">
        <f>SUM(
SUMIFS(RCCP!$IN$8:$IN$136,RCCP!$A$8:$A$136,$A67,RCCP!$C$8:$C$136,"Gradeschool"),
SUMIFS(RCCP!$IN$8:$IN$136,RCCP!$A$8:$A$136,$A67,RCCP!$C$8:$C$136,"Preschool"),
SUMIFS(RCCP!$IN$8:$IN$136,RCCP!$A$8:$A$136,$A67,RCCP!$C$8:$C$136,"Youth"),
SUMIFS(RCCP!$IN$8:$IN$136,RCCP!$A$8:$A$136,$A67,RCCP!$C$8:$C$136,"Infant'S")
)
+
SUM(
SUMIFS(RCCP!$IT$8:$IT$136,RCCP!$A$8:$A$136,$A67,RCCP!$C$8:$C$136,"Gradeschool"),
SUMIFS(RCCP!$IT$8:$IT$136,RCCP!$A$8:$A$136,$A67,RCCP!$C$8:$C$136,"Preschool"),
SUMIFS(RCCP!$IT$8:$IT$136,RCCP!$A$8:$A$136,$A67,RCCP!$C$8:$C$136,"Youth"),
SUMIFS(RCCP!$IT$8:$IT$136,RCCP!$A$8:$A$136,$A67,RCCP!$C$8:$C$136,"Infant'S")
)/5</f>
        <v>12279.6</v>
      </c>
      <c r="CX67" s="249">
        <f>SUM(
SUMIFS(RCCP!$IN$8:$IN$136,RCCP!$A$8:$A$136,$A67,RCCP!$C$8:$C$136,"Gradeschool"),
SUMIFS(RCCP!$IN$8:$IN$136,RCCP!$A$8:$A$136,$A67,RCCP!$C$8:$C$136,"Preschool"),
SUMIFS(RCCP!$IN$8:$IN$136,RCCP!$A$8:$A$136,$A67,RCCP!$C$8:$C$136,"Youth"),
SUMIFS(RCCP!$IN$8:$IN$136,RCCP!$A$8:$A$136,$A67,RCCP!$C$8:$C$136,"Infant'S")
)
+
SUM(
SUMIFS(RCCP!$IT$8:$IT$136,RCCP!$A$8:$A$136,$A67,RCCP!$C$8:$C$136,"Gradeschool"),
SUMIFS(RCCP!$IT$8:$IT$136,RCCP!$A$8:$A$136,$A67,RCCP!$C$8:$C$136,"Preschool"),
SUMIFS(RCCP!$IT$8:$IT$136,RCCP!$A$8:$A$136,$A67,RCCP!$C$8:$C$136,"Youth"),
SUMIFS(RCCP!$IT$8:$IT$136,RCCP!$A$8:$A$136,$A67,RCCP!$C$8:$C$136,"Infant'S")
)/5</f>
        <v>12279.6</v>
      </c>
      <c r="CY67" s="49">
        <f t="shared" si="154"/>
        <v>1.1310306714562035</v>
      </c>
      <c r="CZ67" s="50">
        <f t="shared" si="243"/>
        <v>1.5</v>
      </c>
      <c r="DA67" s="42">
        <f>SUM(
SUMIFS(RCCP!$IO$8:$IO$136,RCCP!$A$8:$A$136,$A67,RCCP!$C$8:$C$136,"Gradeschool"),
SUMIFS(RCCP!$IO$8:$IO$136,RCCP!$A$8:$A$136,$A67,RCCP!$C$8:$C$136,"Preschool"),
SUMIFS(RCCP!$IO$8:$IO$136,RCCP!$A$8:$A$136,$A67,RCCP!$C$8:$C$136,"Youth"),
SUMIFS(RCCP!$IO$8:$IO$136,RCCP!$A$8:$A$136,$A67,RCCP!$C$8:$C$136,"Infant'S")
)
+
SUM(
SUMIFS(RCCP!$IT$8:$IT$136,RCCP!$A$8:$A$136,$A67,RCCP!$C$8:$C$136,"Gradeschool"),
SUMIFS(RCCP!$IT$8:$IT$136,RCCP!$A$8:$A$136,$A67,RCCP!$C$8:$C$136,"Preschool"),
SUMIFS(RCCP!$IT$8:$IT$136,RCCP!$A$8:$A$136,$A67,RCCP!$C$8:$C$136,"Youth"),
SUMIFS(RCCP!$IT$8:$IT$136,RCCP!$A$8:$A$136,$A67,RCCP!$C$8:$C$136,"Infant'S")
)/5</f>
        <v>9243.6</v>
      </c>
      <c r="DB67" s="249">
        <f>SUM(
SUMIFS(RCCP!$IO$8:$IO$136,RCCP!$A$8:$A$136,$A67,RCCP!$C$8:$C$136,"Gradeschool"),
SUMIFS(RCCP!$IO$8:$IO$136,RCCP!$A$8:$A$136,$A67,RCCP!$C$8:$C$136,"Preschool"),
SUMIFS(RCCP!$IO$8:$IO$136,RCCP!$A$8:$A$136,$A67,RCCP!$C$8:$C$136,"Youth"),
SUMIFS(RCCP!$IO$8:$IO$136,RCCP!$A$8:$A$136,$A67,RCCP!$C$8:$C$136,"Infant'S")
)
+
SUM(
SUMIFS(RCCP!$IT$8:$IT$136,RCCP!$A$8:$A$136,$A67,RCCP!$C$8:$C$136,"Gradeschool"),
SUMIFS(RCCP!$IT$8:$IT$136,RCCP!$A$8:$A$136,$A67,RCCP!$C$8:$C$136,"Preschool"),
SUMIFS(RCCP!$IT$8:$IT$136,RCCP!$A$8:$A$136,$A67,RCCP!$C$8:$C$136,"Youth"),
SUMIFS(RCCP!$IT$8:$IT$136,RCCP!$A$8:$A$136,$A67,RCCP!$C$8:$C$136,"Infant'S")
)/5</f>
        <v>9243.6</v>
      </c>
      <c r="DC67" s="50">
        <f t="shared" si="155"/>
        <v>0.70202779676463889</v>
      </c>
      <c r="DD67" s="50">
        <f t="shared" si="244"/>
        <v>1</v>
      </c>
      <c r="DE67" s="42">
        <f>SUM(
SUMIFS(RCCP!$IP$8:$IP$136,RCCP!$A$8:$A$136,$A67,RCCP!$C$8:$C$136,"Gradeschool"),
SUMIFS(RCCP!$IP$8:$IP$136,RCCP!$A$8:$A$136,$A67,RCCP!$C$8:$C$136,"Preschool"),
SUMIFS(RCCP!$IP$8:$IP$136,RCCP!$A$8:$A$136,$A67,RCCP!$C$8:$C$136,"Youth"),
SUMIFS(RCCP!$IP$8:$IP$136,RCCP!$A$8:$A$136,$A67,RCCP!$C$8:$C$136,"Infant'S")
)
+
SUM(
SUMIFS(RCCP!$IT$8:$IT$136,RCCP!$A$8:$A$136,$A67,RCCP!$C$8:$C$136,"Gradeschool"),
SUMIFS(RCCP!$IT$8:$IT$136,RCCP!$A$8:$A$136,$A67,RCCP!$C$8:$C$136,"Preschool"),
SUMIFS(RCCP!$IT$8:$IT$136,RCCP!$A$8:$A$136,$A67,RCCP!$C$8:$C$136,"Youth"),
SUMIFS(RCCP!$IT$8:$IT$136,RCCP!$A$8:$A$136,$A67,RCCP!$C$8:$C$136,"Infant'S")
)/5</f>
        <v>9243.6</v>
      </c>
      <c r="DF67" s="249">
        <f>SUM(
SUMIFS(RCCP!$IP$8:$IP$136,RCCP!$A$8:$A$136,$A67,RCCP!$C$8:$C$136,"Gradeschool"),
SUMIFS(RCCP!$IP$8:$IP$136,RCCP!$A$8:$A$136,$A67,RCCP!$C$8:$C$136,"Preschool"),
SUMIFS(RCCP!$IP$8:$IP$136,RCCP!$A$8:$A$136,$A67,RCCP!$C$8:$C$136,"Youth"),
SUMIFS(RCCP!$IP$8:$IP$136,RCCP!$A$8:$A$136,$A67,RCCP!$C$8:$C$136,"Infant'S")
)
+
SUM(
SUMIFS(RCCP!$IT$8:$IT$136,RCCP!$A$8:$A$136,$A67,RCCP!$C$8:$C$136,"Gradeschool"),
SUMIFS(RCCP!$IT$8:$IT$136,RCCP!$A$8:$A$136,$A67,RCCP!$C$8:$C$136,"Preschool"),
SUMIFS(RCCP!$IT$8:$IT$136,RCCP!$A$8:$A$136,$A67,RCCP!$C$8:$C$136,"Youth"),
SUMIFS(RCCP!$IT$8:$IT$136,RCCP!$A$8:$A$136,$A67,RCCP!$C$8:$C$136,"Infant'S")
)/5</f>
        <v>9243.6</v>
      </c>
      <c r="DG67" s="50">
        <f t="shared" si="156"/>
        <v>0.70202779676463889</v>
      </c>
      <c r="DH67" s="50">
        <f t="shared" si="245"/>
        <v>1</v>
      </c>
      <c r="DI67" s="42">
        <f>SUM(
SUMIFS(RCCP!$IQ$8:$IQ$136,RCCP!$A$8:$A$136,$A67,RCCP!$C$8:$C$136,"Gradeschool"),
SUMIFS(RCCP!$IQ$8:$IQ$136,RCCP!$A$8:$A$136,$A67,RCCP!$C$8:$C$136,"Preschool"),
SUMIFS(RCCP!$IQ$8:$IQ$136,RCCP!$A$8:$A$136,$A67,RCCP!$C$8:$C$136,"Youth"),
SUMIFS(RCCP!$IQ$8:$IQ$136,RCCP!$A$8:$A$136,$A67,RCCP!$C$8:$C$136,"Infant'S")
)
+
SUM(
SUMIFS(RCCP!$IT$8:$IT$136,RCCP!$A$8:$A$136,$A67,RCCP!$C$8:$C$136,"Gradeschool"),
SUMIFS(RCCP!$IT$8:$IT$136,RCCP!$A$8:$A$136,$A67,RCCP!$C$8:$C$136,"Preschool"),
SUMIFS(RCCP!$IT$8:$IT$136,RCCP!$A$8:$A$136,$A67,RCCP!$C$8:$C$136,"Youth"),
SUMIFS(RCCP!$IT$8:$IT$136,RCCP!$A$8:$A$136,$A67,RCCP!$C$8:$C$136,"Infant'S")
)/5</f>
        <v>9903.6</v>
      </c>
      <c r="DJ67" s="249">
        <f>SUM(
SUMIFS(RCCP!$IQ$8:$IQ$136,RCCP!$A$8:$A$136,$A67,RCCP!$C$8:$C$136,"Gradeschool"),
SUMIFS(RCCP!$IQ$8:$IQ$136,RCCP!$A$8:$A$136,$A67,RCCP!$C$8:$C$136,"Preschool"),
SUMIFS(RCCP!$IQ$8:$IQ$136,RCCP!$A$8:$A$136,$A67,RCCP!$C$8:$C$136,"Youth"),
SUMIFS(RCCP!$IQ$8:$IQ$136,RCCP!$A$8:$A$136,$A67,RCCP!$C$8:$C$136,"Infant'S")
)
+
SUM(
SUMIFS(RCCP!$IT$8:$IT$136,RCCP!$A$8:$A$136,$A67,RCCP!$C$8:$C$136,"Gradeschool"),
SUMIFS(RCCP!$IT$8:$IT$136,RCCP!$A$8:$A$136,$A67,RCCP!$C$8:$C$136,"Preschool"),
SUMIFS(RCCP!$IT$8:$IT$136,RCCP!$A$8:$A$136,$A67,RCCP!$C$8:$C$136,"Youth"),
SUMIFS(RCCP!$IT$8:$IT$136,RCCP!$A$8:$A$136,$A67,RCCP!$C$8:$C$136,"Infant'S")
)/5</f>
        <v>9903.6</v>
      </c>
      <c r="DK67" s="50">
        <f t="shared" si="157"/>
        <v>0.75215311004784691</v>
      </c>
      <c r="DL67" s="50">
        <f t="shared" si="246"/>
        <v>1</v>
      </c>
      <c r="DM67" s="42">
        <f>SUM(
SUMIFS(RCCP!$IR$8:$IR$136,RCCP!$A$8:$A$136,$A67,RCCP!$C$8:$C$136,"Gradeschool"),
SUMIFS(RCCP!$IR$8:$IR$136,RCCP!$A$8:$A$136,$A67,RCCP!$C$8:$C$136,"Preschool"),
SUMIFS(RCCP!$IR$8:$IR$136,RCCP!$A$8:$A$136,$A67,RCCP!$C$8:$C$136,"Youth"),
SUMIFS(RCCP!$IR$8:$IR$136,RCCP!$A$8:$A$136,$A67,RCCP!$C$8:$C$136,"Infant'S")
)
+
SUM(
SUMIFS(RCCP!$IT$8:$IT$136,RCCP!$A$8:$A$136,$A67,RCCP!$C$8:$C$136,"Gradeschool"),
SUMIFS(RCCP!$IT$8:$IT$136,RCCP!$A$8:$A$136,$A67,RCCP!$C$8:$C$136,"Preschool"),
SUMIFS(RCCP!$IT$8:$IT$136,RCCP!$A$8:$A$136,$A67,RCCP!$C$8:$C$136,"Youth"),
SUMIFS(RCCP!$IT$8:$IT$136,RCCP!$A$8:$A$136,$A67,RCCP!$C$8:$C$136,"Infant'S")
)/5</f>
        <v>9243.6</v>
      </c>
      <c r="DN67" s="249">
        <f>SUM(
SUMIFS(RCCP!$IR$8:$IR$136,RCCP!$A$8:$A$136,$A67,RCCP!$C$8:$C$136,"Gradeschool"),
SUMIFS(RCCP!$IR$8:$IR$136,RCCP!$A$8:$A$136,$A67,RCCP!$C$8:$C$136,"Preschool"),
SUMIFS(RCCP!$IR$8:$IR$136,RCCP!$A$8:$A$136,$A67,RCCP!$C$8:$C$136,"Youth"),
SUMIFS(RCCP!$IR$8:$IR$136,RCCP!$A$8:$A$136,$A67,RCCP!$C$8:$C$136,"Infant'S")
)
+
SUM(
SUMIFS(RCCP!$IT$8:$IT$136,RCCP!$A$8:$A$136,$A67,RCCP!$C$8:$C$136,"Gradeschool"),
SUMIFS(RCCP!$IT$8:$IT$136,RCCP!$A$8:$A$136,$A67,RCCP!$C$8:$C$136,"Preschool"),
SUMIFS(RCCP!$IT$8:$IT$136,RCCP!$A$8:$A$136,$A67,RCCP!$C$8:$C$136,"Youth"),
SUMIFS(RCCP!$IT$8:$IT$136,RCCP!$A$8:$A$136,$A67,RCCP!$C$8:$C$136,"Infant'S")
)/5</f>
        <v>9243.6</v>
      </c>
      <c r="DO67" s="50">
        <f t="shared" si="158"/>
        <v>0.70202779676463889</v>
      </c>
      <c r="DP67" s="50">
        <f t="shared" si="247"/>
        <v>1</v>
      </c>
      <c r="DQ67" s="47">
        <f>SUM(
SUMIFS(RCCP!$IW$8:$IW$136,RCCP!$A$8:$A$136,$A67,RCCP!$C$8:$C$136,"Gradeschool"),
SUMIFS(RCCP!$IW$8:$IW$136,RCCP!$A$8:$A$136,$A67,RCCP!$C$8:$C$136,"Preschool"),
SUMIFS(RCCP!$IW$8:$IW$136,RCCP!$A$8:$A$136,$A67,RCCP!$C$8:$C$136,"Youth"),
SUMIFS(RCCP!$IW$8:$IW$136,RCCP!$A$8:$A$136,$A67,RCCP!$C$8:$C$136,"Infant'S")
)
+
SUM(
SUMIFS(RCCP!$JB$8:$JB$136,RCCP!$A$8:$A$136,$A67,RCCP!$C$8:$C$136,"Gradeschool"),
SUMIFS(RCCP!$JB$8:$JB$136,RCCP!$A$8:$A$136,$A67,RCCP!$C$8:$C$136,"Preschool"),
SUMIFS(RCCP!$JB$8:$JB$136,RCCP!$A$8:$A$136,$A67,RCCP!$C$8:$C$136,"Youth"),
SUMIFS(RCCP!$JB$8:$JB$136,RCCP!$A$8:$A$136,$A67,RCCP!$C$8:$C$136,"Infant'S")
)/4</f>
        <v>3843</v>
      </c>
      <c r="DR67" s="249">
        <f>SUM(
SUMIFS(RCCP!$IW$8:$IW$136,RCCP!$A$8:$A$136,$A67,RCCP!$C$8:$C$136,"Gradeschool"),
SUMIFS(RCCP!$IW$8:$IW$136,RCCP!$A$8:$A$136,$A67,RCCP!$C$8:$C$136,"Preschool"),
SUMIFS(RCCP!$IW$8:$IW$136,RCCP!$A$8:$A$136,$A67,RCCP!$C$8:$C$136,"Youth"),
SUMIFS(RCCP!$IW$8:$IW$136,RCCP!$A$8:$A$136,$A67,RCCP!$C$8:$C$136,"Infant'S")
)
+
SUM(
SUMIFS(RCCP!$JB$8:$JB$136,RCCP!$A$8:$A$136,$A67,RCCP!$C$8:$C$136,"Gradeschool"),
SUMIFS(RCCP!$JB$8:$JB$136,RCCP!$A$8:$A$136,$A67,RCCP!$C$8:$C$136,"Preschool"),
SUMIFS(RCCP!$JB$8:$JB$136,RCCP!$A$8:$A$136,$A67,RCCP!$C$8:$C$136,"Youth"),
SUMIFS(RCCP!$JB$8:$JB$136,RCCP!$A$8:$A$136,$A67,RCCP!$C$8:$C$136,"Infant'S")
)/4</f>
        <v>3843</v>
      </c>
      <c r="DS67" s="49">
        <f t="shared" si="257"/>
        <v>0.35396518375241781</v>
      </c>
      <c r="DT67" s="50">
        <f t="shared" si="248"/>
        <v>0.5</v>
      </c>
      <c r="DU67" s="42">
        <f>SUM(
SUMIFS(RCCP!$IX$8:$IX$136,RCCP!$A$8:$A$136,$A67,RCCP!$C$8:$C$136,"Gradeschool"),
SUMIFS(RCCP!$IX$8:$IX$136,RCCP!$A$8:$A$136,$A67,RCCP!$C$8:$C$136,"Preschool"),
SUMIFS(RCCP!$IX$8:$IX$136,RCCP!$A$8:$A$136,$A67,RCCP!$C$8:$C$136,"Youth"),
SUMIFS(RCCP!$IX$8:$IX$136,RCCP!$A$8:$A$136,$A67,RCCP!$C$8:$C$136,"Infant'S")
)
+
SUM(
SUMIFS(RCCP!$JB$8:$JB$136,RCCP!$A$8:$A$136,$A67,RCCP!$C$8:$C$136,"Gradeschool"),
SUMIFS(RCCP!$JB$8:$JB$136,RCCP!$A$8:$A$136,$A67,RCCP!$C$8:$C$136,"Preschool"),
SUMIFS(RCCP!$JB$8:$JB$136,RCCP!$A$8:$A$136,$A67,RCCP!$C$8:$C$136,"Youth"),
SUMIFS(RCCP!$JB$8:$JB$136,RCCP!$A$8:$A$136,$A67,RCCP!$C$8:$C$136,"Infant'S")
)/4</f>
        <v>3843</v>
      </c>
      <c r="DV67" s="249">
        <f>SUM(
SUMIFS(RCCP!$IX$8:$IX$136,RCCP!$A$8:$A$136,$A67,RCCP!$C$8:$C$136,"Gradeschool"),
SUMIFS(RCCP!$IX$8:$IX$136,RCCP!$A$8:$A$136,$A67,RCCP!$C$8:$C$136,"Preschool"),
SUMIFS(RCCP!$IX$8:$IX$136,RCCP!$A$8:$A$136,$A67,RCCP!$C$8:$C$136,"Youth"),
SUMIFS(RCCP!$IX$8:$IX$136,RCCP!$A$8:$A$136,$A67,RCCP!$C$8:$C$136,"Infant'S")
)
+
SUM(
SUMIFS(RCCP!$JB$8:$JB$136,RCCP!$A$8:$A$136,$A67,RCCP!$C$8:$C$136,"Gradeschool"),
SUMIFS(RCCP!$JB$8:$JB$136,RCCP!$A$8:$A$136,$A67,RCCP!$C$8:$C$136,"Preschool"),
SUMIFS(RCCP!$JB$8:$JB$136,RCCP!$A$8:$A$136,$A67,RCCP!$C$8:$C$136,"Youth"),
SUMIFS(RCCP!$JB$8:$JB$136,RCCP!$A$8:$A$136,$A67,RCCP!$C$8:$C$136,"Infant'S")
)/4</f>
        <v>3843</v>
      </c>
      <c r="DW67" s="50">
        <f t="shared" si="258"/>
        <v>0.291866028708134</v>
      </c>
      <c r="DX67" s="50">
        <f t="shared" si="249"/>
        <v>0.5</v>
      </c>
      <c r="DY67" s="42">
        <f>SUM(
SUMIFS(RCCP!$IY$8:$IY$136,RCCP!$A$8:$A$136,$A67,RCCP!$C$8:$C$136,"Gradeschool"),
SUMIFS(RCCP!$IY$8:$IY$136,RCCP!$A$8:$A$136,$A67,RCCP!$C$8:$C$136,"Preschool"),
SUMIFS(RCCP!$IY$8:$IY$136,RCCP!$A$8:$A$136,$A67,RCCP!$C$8:$C$136,"Youth"),
SUMIFS(RCCP!$IY$8:$IY$136,RCCP!$A$8:$A$136,$A67,RCCP!$C$8:$C$136,"Infant'S")
)
+
SUM(
SUMIFS(RCCP!$JB$8:$JB$136,RCCP!$A$8:$A$136,$A67,RCCP!$C$8:$C$136,"Gradeschool"),
SUMIFS(RCCP!$JB$8:$JB$136,RCCP!$A$8:$A$136,$A67,RCCP!$C$8:$C$136,"Preschool"),
SUMIFS(RCCP!$JB$8:$JB$136,RCCP!$A$8:$A$136,$A67,RCCP!$C$8:$C$136,"Youth"),
SUMIFS(RCCP!$JB$8:$JB$136,RCCP!$A$8:$A$136,$A67,RCCP!$C$8:$C$136,"Infant'S")
)/4</f>
        <v>3843</v>
      </c>
      <c r="DZ67" s="249">
        <f>SUM(
SUMIFS(RCCP!$IY$8:$IY$136,RCCP!$A$8:$A$136,$A67,RCCP!$C$8:$C$136,"Gradeschool"),
SUMIFS(RCCP!$IY$8:$IY$136,RCCP!$A$8:$A$136,$A67,RCCP!$C$8:$C$136,"Preschool"),
SUMIFS(RCCP!$IY$8:$IY$136,RCCP!$A$8:$A$136,$A67,RCCP!$C$8:$C$136,"Youth"),
SUMIFS(RCCP!$IY$8:$IY$136,RCCP!$A$8:$A$136,$A67,RCCP!$C$8:$C$136,"Infant'S")
)
+
SUM(
SUMIFS(RCCP!$JB$8:$JB$136,RCCP!$A$8:$A$136,$A67,RCCP!$C$8:$C$136,"Gradeschool"),
SUMIFS(RCCP!$JB$8:$JB$136,RCCP!$A$8:$A$136,$A67,RCCP!$C$8:$C$136,"Preschool"),
SUMIFS(RCCP!$JB$8:$JB$136,RCCP!$A$8:$A$136,$A67,RCCP!$C$8:$C$136,"Youth"),
SUMIFS(RCCP!$JB$8:$JB$136,RCCP!$A$8:$A$136,$A67,RCCP!$C$8:$C$136,"Infant'S")
)/4</f>
        <v>3843</v>
      </c>
      <c r="EA67" s="50">
        <f t="shared" si="259"/>
        <v>0.291866028708134</v>
      </c>
      <c r="EB67" s="50">
        <f t="shared" si="250"/>
        <v>0.5</v>
      </c>
      <c r="EC67" s="42">
        <f>SUM(
SUMIFS(RCCP!$IZ$8:$IZ$136,RCCP!$A$8:$A$136,$A67,RCCP!$C$8:$C$136,"Gradeschool"),
SUMIFS(RCCP!$IZ$8:$IZ$136,RCCP!$A$8:$A$136,$A67,RCCP!$C$8:$C$136,"Preschool"),
SUMIFS(RCCP!$IZ$8:$IZ$136,RCCP!$A$8:$A$136,$A67,RCCP!$C$8:$C$136,"Youth"),
SUMIFS(RCCP!$IZ$8:$IZ$136,RCCP!$A$8:$A$136,$A67,RCCP!$C$8:$C$136,"Infant'S")
)
+
SUM(
SUMIFS(RCCP!$JB$8:$JB$136,RCCP!$A$8:$A$136,$A67,RCCP!$C$8:$C$136,"Gradeschool"),
SUMIFS(RCCP!$JB$8:$JB$136,RCCP!$A$8:$A$136,$A67,RCCP!$C$8:$C$136,"Preschool"),
SUMIFS(RCCP!$JB$8:$JB$136,RCCP!$A$8:$A$136,$A67,RCCP!$C$8:$C$136,"Youth"),
SUMIFS(RCCP!$JB$8:$JB$136,RCCP!$A$8:$A$136,$A67,RCCP!$C$8:$C$136,"Infant'S")
)/4</f>
        <v>3843</v>
      </c>
      <c r="ED67" s="249">
        <f>SUM(
SUMIFS(RCCP!$IZ$8:$IZ$136,RCCP!$A$8:$A$136,$A67,RCCP!$C$8:$C$136,"Gradeschool"),
SUMIFS(RCCP!$IZ$8:$IZ$136,RCCP!$A$8:$A$136,$A67,RCCP!$C$8:$C$136,"Preschool"),
SUMIFS(RCCP!$IZ$8:$IZ$136,RCCP!$A$8:$A$136,$A67,RCCP!$C$8:$C$136,"Youth"),
SUMIFS(RCCP!$IZ$8:$IZ$136,RCCP!$A$8:$A$136,$A67,RCCP!$C$8:$C$136,"Infant'S")
)
+
SUM(
SUMIFS(RCCP!$JB$8:$JB$136,RCCP!$A$8:$A$136,$A67,RCCP!$C$8:$C$136,"Gradeschool"),
SUMIFS(RCCP!$JB$8:$JB$136,RCCP!$A$8:$A$136,$A67,RCCP!$C$8:$C$136,"Preschool"),
SUMIFS(RCCP!$JB$8:$JB$136,RCCP!$A$8:$A$136,$A67,RCCP!$C$8:$C$136,"Youth"),
SUMIFS(RCCP!$JB$8:$JB$136,RCCP!$A$8:$A$136,$A67,RCCP!$C$8:$C$136,"Infant'S")
)/4</f>
        <v>3843</v>
      </c>
      <c r="EE67" s="50">
        <f t="shared" si="260"/>
        <v>0.291866028708134</v>
      </c>
      <c r="EF67" s="50">
        <f t="shared" si="251"/>
        <v>0.5</v>
      </c>
      <c r="EG67" s="47">
        <f>SUM(
SUMIFS(RCCP!$JE$8:$JE$136,RCCP!$A$8:$A$136,$A67,RCCP!$C$8:$C$136,"Gradeschool"),
SUMIFS(RCCP!$JE$8:$JE$136,RCCP!$A$8:$A$136,$A67,RCCP!$C$8:$C$136,"Preschool"),
SUMIFS(RCCP!$JE$8:$JE$136,RCCP!$A$8:$A$136,$A67,RCCP!$C$8:$C$136,"Youth"),
SUMIFS(RCCP!$JE$8:$JE$136,RCCP!$A$8:$A$136,$A67,RCCP!$C$8:$C$136,"Infant'S")
)
+
SUM(
SUMIFS(RCCP!$JJ$8:$JJ$136,RCCP!$A$8:$A$136,$A67,RCCP!$C$8:$C$136,"Gradeschool"),
SUMIFS(RCCP!$JJ$8:$JJ$136,RCCP!$A$8:$A$136,$A67,RCCP!$C$8:$C$136,"Preschool"),
SUMIFS(RCCP!$JJ$8:$JJ$136,RCCP!$A$8:$A$136,$A67,RCCP!$C$8:$C$136,"Youth"),
SUMIFS(RCCP!$JJ$8:$JJ$136,RCCP!$A$8:$A$136,$A67,RCCP!$C$8:$C$136,"Infant'S")
)/4</f>
        <v>8799</v>
      </c>
      <c r="EH67" s="249">
        <f>SUM(
SUMIFS(RCCP!$JE$8:$JE$136,RCCP!$A$8:$A$136,$A67,RCCP!$C$8:$C$136,"Gradeschool"),
SUMIFS(RCCP!$JE$8:$JE$136,RCCP!$A$8:$A$136,$A67,RCCP!$C$8:$C$136,"Preschool"),
SUMIFS(RCCP!$JE$8:$JE$136,RCCP!$A$8:$A$136,$A67,RCCP!$C$8:$C$136,"Youth"),
SUMIFS(RCCP!$JE$8:$JE$136,RCCP!$A$8:$A$136,$A67,RCCP!$C$8:$C$136,"Infant'S")
)
+
SUM(
SUMIFS(RCCP!$JJ$8:$JJ$136,RCCP!$A$8:$A$136,$A67,RCCP!$C$8:$C$136,"Gradeschool"),
SUMIFS(RCCP!$JJ$8:$JJ$136,RCCP!$A$8:$A$136,$A67,RCCP!$C$8:$C$136,"Preschool"),
SUMIFS(RCCP!$JJ$8:$JJ$136,RCCP!$A$8:$A$136,$A67,RCCP!$C$8:$C$136,"Youth"),
SUMIFS(RCCP!$JJ$8:$JJ$136,RCCP!$A$8:$A$136,$A67,RCCP!$C$8:$C$136,"Infant'S")
)/4</f>
        <v>8799</v>
      </c>
      <c r="EI67" s="49">
        <f t="shared" si="261"/>
        <v>0.66826156299840511</v>
      </c>
      <c r="EJ67" s="50">
        <f t="shared" si="252"/>
        <v>1</v>
      </c>
      <c r="EK67" s="42">
        <f>SUM(
SUMIFS(RCCP!$JF$8:$JF$136,RCCP!$A$8:$A$136,$A67,RCCP!$C$8:$C$136,"Gradeschool"),
SUMIFS(RCCP!$JF$8:$JF$136,RCCP!$A$8:$A$136,$A67,RCCP!$C$8:$C$136,"Preschool"),
SUMIFS(RCCP!$JF$8:$JF$136,RCCP!$A$8:$A$136,$A67,RCCP!$C$8:$C$136,"Youth"),
SUMIFS(RCCP!$JF$8:$JF$136,RCCP!$A$8:$A$136,$A67,RCCP!$C$8:$C$136,"Infant'S")
)
+
SUM(
SUMIFS(RCCP!$JJ$8:$JJ$136,RCCP!$A$8:$A$136,$A67,RCCP!$C$8:$C$136,"Gradeschool"),
SUMIFS(RCCP!$JJ$8:$JJ$136,RCCP!$A$8:$A$136,$A67,RCCP!$C$8:$C$136,"Preschool"),
SUMIFS(RCCP!$JJ$8:$JJ$136,RCCP!$A$8:$A$136,$A67,RCCP!$C$8:$C$136,"Youth"),
SUMIFS(RCCP!$JJ$8:$JJ$136,RCCP!$A$8:$A$136,$A67,RCCP!$C$8:$C$136,"Infant'S")
)/4</f>
        <v>8799</v>
      </c>
      <c r="EL67" s="249">
        <f>SUM(
SUMIFS(RCCP!$JF$8:$JF$136,RCCP!$A$8:$A$136,$A67,RCCP!$C$8:$C$136,"Gradeschool"),
SUMIFS(RCCP!$JF$8:$JF$136,RCCP!$A$8:$A$136,$A67,RCCP!$C$8:$C$136,"Preschool"),
SUMIFS(RCCP!$JF$8:$JF$136,RCCP!$A$8:$A$136,$A67,RCCP!$C$8:$C$136,"Youth"),
SUMIFS(RCCP!$JF$8:$JF$136,RCCP!$A$8:$A$136,$A67,RCCP!$C$8:$C$136,"Infant'S")
)
+
SUM(
SUMIFS(RCCP!$JJ$8:$JJ$136,RCCP!$A$8:$A$136,$A67,RCCP!$C$8:$C$136,"Gradeschool"),
SUMIFS(RCCP!$JJ$8:$JJ$136,RCCP!$A$8:$A$136,$A67,RCCP!$C$8:$C$136,"Preschool"),
SUMIFS(RCCP!$JJ$8:$JJ$136,RCCP!$A$8:$A$136,$A67,RCCP!$C$8:$C$136,"Youth"),
SUMIFS(RCCP!$JJ$8:$JJ$136,RCCP!$A$8:$A$136,$A67,RCCP!$C$8:$C$136,"Infant'S")
)/4</f>
        <v>8799</v>
      </c>
      <c r="EM67" s="50">
        <f t="shared" si="262"/>
        <v>0.66826156299840511</v>
      </c>
      <c r="EN67" s="50">
        <f t="shared" si="253"/>
        <v>1</v>
      </c>
      <c r="EO67" s="42">
        <f>SUM(
SUMIFS(RCCP!$JG$8:$JG$136,RCCP!$A$8:$A$136,$A67,RCCP!$C$8:$C$136,"Gradeschool"),
SUMIFS(RCCP!$JG$8:$JG$136,RCCP!$A$8:$A$136,$A67,RCCP!$C$8:$C$136,"Preschool"),
SUMIFS(RCCP!$JG$8:$JG$136,RCCP!$A$8:$A$136,$A67,RCCP!$C$8:$C$136,"Youth"),
SUMIFS(RCCP!$JG$8:$JG$136,RCCP!$A$8:$A$136,$A67,RCCP!$C$8:$C$136,"Infant'S")
)
+
SUM(
SUMIFS(RCCP!$JJ$8:$JJ$136,RCCP!$A$8:$A$136,$A67,RCCP!$C$8:$C$136,"Gradeschool"),
SUMIFS(RCCP!$JJ$8:$JJ$136,RCCP!$A$8:$A$136,$A67,RCCP!$C$8:$C$136,"Preschool"),
SUMIFS(RCCP!$JJ$8:$JJ$136,RCCP!$A$8:$A$136,$A67,RCCP!$C$8:$C$136,"Youth"),
SUMIFS(RCCP!$JJ$8:$JJ$136,RCCP!$A$8:$A$136,$A67,RCCP!$C$8:$C$136,"Infant'S")
)/4</f>
        <v>8799</v>
      </c>
      <c r="EP67" s="249">
        <f>SUM(
SUMIFS(RCCP!$JG$8:$JG$136,RCCP!$A$8:$A$136,$A67,RCCP!$C$8:$C$136,"Gradeschool"),
SUMIFS(RCCP!$JG$8:$JG$136,RCCP!$A$8:$A$136,$A67,RCCP!$C$8:$C$136,"Preschool"),
SUMIFS(RCCP!$JG$8:$JG$136,RCCP!$A$8:$A$136,$A67,RCCP!$C$8:$C$136,"Youth"),
SUMIFS(RCCP!$JG$8:$JG$136,RCCP!$A$8:$A$136,$A67,RCCP!$C$8:$C$136,"Infant'S")
)
+
SUM(
SUMIFS(RCCP!$JJ$8:$JJ$136,RCCP!$A$8:$A$136,$A67,RCCP!$C$8:$C$136,"Gradeschool"),
SUMIFS(RCCP!$JJ$8:$JJ$136,RCCP!$A$8:$A$136,$A67,RCCP!$C$8:$C$136,"Preschool"),
SUMIFS(RCCP!$JJ$8:$JJ$136,RCCP!$A$8:$A$136,$A67,RCCP!$C$8:$C$136,"Youth"),
SUMIFS(RCCP!$JJ$8:$JJ$136,RCCP!$A$8:$A$136,$A67,RCCP!$C$8:$C$136,"Infant'S")
)/4</f>
        <v>8799</v>
      </c>
      <c r="EQ67" s="50">
        <f t="shared" si="263"/>
        <v>0.8104448742746615</v>
      </c>
      <c r="ER67" s="50">
        <f t="shared" si="254"/>
        <v>1</v>
      </c>
      <c r="ES67" s="42">
        <f>SUM(
SUMIFS(RCCP!$JH$8:$JH$136,RCCP!$A$8:$A$136,$A67,RCCP!$C$8:$C$136,"Gradeschool"),
SUMIFS(RCCP!$JH$8:$JH$136,RCCP!$A$8:$A$136,$A67,RCCP!$C$8:$C$136,"Preschool"),
SUMIFS(RCCP!$JH$8:$JH$136,RCCP!$A$8:$A$136,$A67,RCCP!$C$8:$C$136,"Youth"),
SUMIFS(RCCP!$JH$8:$JH$136,RCCP!$A$8:$A$136,$A67,RCCP!$C$8:$C$136,"Infant'S")
)
+
SUM(
SUMIFS(RCCP!$JJ$8:$JJ$136,RCCP!$A$8:$A$136,$A67,RCCP!$C$8:$C$136,"Gradeschool"),
SUMIFS(RCCP!$JJ$8:$JJ$136,RCCP!$A$8:$A$136,$A67,RCCP!$C$8:$C$136,"Preschool"),
SUMIFS(RCCP!$JJ$8:$JJ$136,RCCP!$A$8:$A$136,$A67,RCCP!$C$8:$C$136,"Youth"),
SUMIFS(RCCP!$JJ$8:$JJ$136,RCCP!$A$8:$A$136,$A67,RCCP!$C$8:$C$136,"Infant'S")
)/4</f>
        <v>8799</v>
      </c>
      <c r="ET67" s="249">
        <f>SUM(
SUMIFS(RCCP!$JH$8:$JH$136,RCCP!$A$8:$A$136,$A67,RCCP!$C$8:$C$136,"Gradeschool"),
SUMIFS(RCCP!$JH$8:$JH$136,RCCP!$A$8:$A$136,$A67,RCCP!$C$8:$C$136,"Preschool"),
SUMIFS(RCCP!$JH$8:$JH$136,RCCP!$A$8:$A$136,$A67,RCCP!$C$8:$C$136,"Youth"),
SUMIFS(RCCP!$JH$8:$JH$136,RCCP!$A$8:$A$136,$A67,RCCP!$C$8:$C$136,"Infant'S")
)
+
SUM(
SUMIFS(RCCP!$JJ$8:$JJ$136,RCCP!$A$8:$A$136,$A67,RCCP!$C$8:$C$136,"Gradeschool"),
SUMIFS(RCCP!$JJ$8:$JJ$136,RCCP!$A$8:$A$136,$A67,RCCP!$C$8:$C$136,"Preschool"),
SUMIFS(RCCP!$JJ$8:$JJ$136,RCCP!$A$8:$A$136,$A67,RCCP!$C$8:$C$136,"Youth"),
SUMIFS(RCCP!$JJ$8:$JJ$136,RCCP!$A$8:$A$136,$A67,RCCP!$C$8:$C$136,"Infant'S")
)/4</f>
        <v>8799</v>
      </c>
      <c r="EU67" s="50">
        <f t="shared" si="264"/>
        <v>0.66826156299840511</v>
      </c>
      <c r="EV67" s="50">
        <f t="shared" si="255"/>
        <v>1</v>
      </c>
    </row>
    <row r="68" spans="1:153" ht="20.149999999999999" hidden="1" customHeight="1" outlineLevel="1" x14ac:dyDescent="0.35">
      <c r="A68" s="38">
        <v>996</v>
      </c>
      <c r="B68" s="39" t="s">
        <v>23</v>
      </c>
      <c r="C68" s="39" t="s">
        <v>54</v>
      </c>
      <c r="D68" s="39">
        <v>100</v>
      </c>
      <c r="E68" s="39">
        <v>5.7</v>
      </c>
      <c r="F68" s="39">
        <v>7</v>
      </c>
      <c r="G68" s="39">
        <v>3</v>
      </c>
      <c r="H68" s="40">
        <f t="shared" si="51"/>
        <v>11970</v>
      </c>
      <c r="I68" s="41">
        <f t="shared" si="52"/>
        <v>2100</v>
      </c>
      <c r="J68" s="42">
        <f>SUMIFS('BLC Subcont'!$AE:$AE,'BLC Subcont'!$I:$I,L$10,'BLC Subcont'!$R:$R,"CM996")</f>
        <v>0</v>
      </c>
      <c r="K68" s="43">
        <f>SUMIFS('BLC Subcont'!$AP:$AP,'BLC Subcont'!$I:$I,L$10,'BLC Subcont'!$R:$R,"CM996")</f>
        <v>0</v>
      </c>
      <c r="L68" s="50">
        <f t="shared" si="53"/>
        <v>0</v>
      </c>
      <c r="M68" s="42">
        <f>SUMIFS('BLC Subcont'!$AE:$AE,'BLC Subcont'!$I:$I,O$10,'BLC Subcont'!$R:$R,"CM996")</f>
        <v>0</v>
      </c>
      <c r="N68" s="43">
        <f>SUMIFS('BLC Subcont'!$AP:$AP,'BLC Subcont'!$I:$I,O$10,'BLC Subcont'!$R:$R,"CM996")</f>
        <v>0</v>
      </c>
      <c r="O68" s="50">
        <f t="shared" si="54"/>
        <v>0</v>
      </c>
      <c r="P68" s="42">
        <f>SUMIFS('BLC Subcont'!$AE:$AE,'BLC Subcont'!$I:$I,R$10,'BLC Subcont'!$R:$R,"CM996")</f>
        <v>0</v>
      </c>
      <c r="Q68" s="43">
        <f>SUMIFS('BLC Subcont'!$AP:$AP,'BLC Subcont'!$I:$I,R$10,'BLC Subcont'!$R:$R,"CM996")</f>
        <v>0</v>
      </c>
      <c r="R68" s="50">
        <f t="shared" si="55"/>
        <v>0</v>
      </c>
      <c r="S68" s="42">
        <f>SUMIFS('BLC Subcont'!$AE:$AE,'BLC Subcont'!$I:$I,U$10,'BLC Subcont'!$R:$R,"CM996")</f>
        <v>0</v>
      </c>
      <c r="T68" s="43">
        <f>SUMIFS('BLC Subcont'!$AP:$AP,'BLC Subcont'!$I:$I,U$10,'BLC Subcont'!$R:$R,"CM996")</f>
        <v>0</v>
      </c>
      <c r="U68" s="50">
        <f t="shared" si="56"/>
        <v>0</v>
      </c>
      <c r="V68" s="47">
        <f t="shared" si="124"/>
        <v>0</v>
      </c>
      <c r="W68" s="51">
        <f t="shared" si="57"/>
        <v>0</v>
      </c>
      <c r="X68" s="52">
        <f t="shared" si="58"/>
        <v>0</v>
      </c>
      <c r="Y68" s="52">
        <f t="shared" si="224"/>
        <v>0</v>
      </c>
      <c r="Z68" s="47">
        <f>SUMIFS('BLC Subcont'!$AE:$AE,'BLC Subcont'!$I:$I,AB$10,'BLC Subcont'!$R:$R,"CM996")</f>
        <v>0</v>
      </c>
      <c r="AA68" s="249">
        <f>SUMIFS('BLC Subcont'!$AP:$AP,'BLC Subcont'!$I:$I,AB$10,'BLC Subcont'!$R:$R,"CM996")</f>
        <v>0</v>
      </c>
      <c r="AB68" s="49">
        <f t="shared" si="60"/>
        <v>0</v>
      </c>
      <c r="AC68" s="49">
        <f t="shared" si="225"/>
        <v>0</v>
      </c>
      <c r="AD68" s="42">
        <f>SUMIFS('BLC Subcont'!$AE:$AE,'BLC Subcont'!$I:$I,AF$10,'BLC Subcont'!$R:$R,"CM996")</f>
        <v>0</v>
      </c>
      <c r="AE68" s="249">
        <f>SUMIFS('BLC Subcont'!$AP:$AP,'BLC Subcont'!$I:$I,AF$10,'BLC Subcont'!$R:$R,"CM996")</f>
        <v>0</v>
      </c>
      <c r="AF68" s="50">
        <f t="shared" si="62"/>
        <v>0</v>
      </c>
      <c r="AG68" s="49">
        <f t="shared" si="226"/>
        <v>0</v>
      </c>
      <c r="AH68" s="42">
        <f>SUMIFS('BLC Subcont'!$AE:$AE,'BLC Subcont'!$I:$I,AJ$10,'BLC Subcont'!$R:$R,"CM996")</f>
        <v>0</v>
      </c>
      <c r="AI68" s="249">
        <f>SUMIFS('BLC Subcont'!$AP:$AP,'BLC Subcont'!$I:$I,AJ$10,'BLC Subcont'!$R:$R,"CM996")</f>
        <v>0</v>
      </c>
      <c r="AJ68" s="50">
        <f t="shared" si="64"/>
        <v>0</v>
      </c>
      <c r="AK68" s="49">
        <f t="shared" si="227"/>
        <v>0</v>
      </c>
      <c r="AL68" s="42">
        <f>SUMIFS('BLC Subcont'!$AE:$AE,'BLC Subcont'!$I:$I,AN$10,'BLC Subcont'!$R:$R,"CM996")</f>
        <v>0</v>
      </c>
      <c r="AM68" s="249">
        <f>SUMIFS('BLC Subcont'!$AP:$AP,'BLC Subcont'!$I:$I,AN$10,'BLC Subcont'!$R:$R,"CM996")</f>
        <v>0</v>
      </c>
      <c r="AN68" s="50">
        <f t="shared" si="66"/>
        <v>0</v>
      </c>
      <c r="AO68" s="49">
        <f t="shared" si="228"/>
        <v>0</v>
      </c>
      <c r="AP68" s="42">
        <f>SUMIFS('BLC Subcont'!$AE:$AE,'BLC Subcont'!$I:$I,AR$10,'BLC Subcont'!$R:$R,"CM996")</f>
        <v>0</v>
      </c>
      <c r="AQ68" s="249">
        <f>SUMIFS('BLC Subcont'!$AP:$AP,'BLC Subcont'!$I:$I,AR$10,'BLC Subcont'!$R:$R,"CM996")</f>
        <v>0</v>
      </c>
      <c r="AR68" s="50">
        <f t="shared" si="68"/>
        <v>0</v>
      </c>
      <c r="AS68" s="49">
        <f t="shared" si="229"/>
        <v>0</v>
      </c>
      <c r="AT68" s="42">
        <f>SUMIFS('BLC Subcont'!$AE:$AE,'BLC Subcont'!$I:$I,AV$10,'BLC Subcont'!$R:$R,"CM996")</f>
        <v>0</v>
      </c>
      <c r="AU68" s="249">
        <f>SUMIFS('BLC Subcont'!$AP:$AP,'BLC Subcont'!$I:$I,AV$10,'BLC Subcont'!$R:$R,"CM996")</f>
        <v>0</v>
      </c>
      <c r="AV68" s="50">
        <f t="shared" si="70"/>
        <v>0</v>
      </c>
      <c r="AW68" s="49">
        <f t="shared" si="230"/>
        <v>0</v>
      </c>
      <c r="AX68" s="42">
        <f>SUMIFS('BLC Subcont'!$AE:$AE,'BLC Subcont'!$I:$I,AZ$10,'BLC Subcont'!$R:$R,"CM996")</f>
        <v>0</v>
      </c>
      <c r="AY68" s="48">
        <f>SUMIFS('BLC Subcont'!$AP:$AP,'BLC Subcont'!$I:$I,AZ$10,'BLC Subcont'!$R:$R,"CM996")</f>
        <v>0</v>
      </c>
      <c r="AZ68" s="50">
        <f t="shared" si="72"/>
        <v>0</v>
      </c>
      <c r="BA68" s="49">
        <f t="shared" si="231"/>
        <v>0</v>
      </c>
      <c r="BB68" s="42">
        <f>SUMIFS('BLC Subcont'!$AE:$AE,'BLC Subcont'!$I:$I,BD$10,'BLC Subcont'!$R:$R,"CM996")</f>
        <v>0</v>
      </c>
      <c r="BC68" s="48">
        <f>SUMIFS('BLC Subcont'!$AP:$AP,'BLC Subcont'!$I:$I,BD$10,'BLC Subcont'!$R:$R,"CM996")</f>
        <v>0</v>
      </c>
      <c r="BD68" s="50">
        <f t="shared" si="74"/>
        <v>0</v>
      </c>
      <c r="BE68" s="50">
        <f t="shared" si="232"/>
        <v>0</v>
      </c>
      <c r="BI68" s="42">
        <f t="shared" si="125"/>
        <v>0</v>
      </c>
      <c r="BJ68" s="249">
        <f t="shared" si="126"/>
        <v>0</v>
      </c>
      <c r="BK68" s="50">
        <f t="shared" si="206"/>
        <v>0</v>
      </c>
      <c r="BL68" s="49">
        <f t="shared" si="233"/>
        <v>0</v>
      </c>
      <c r="BM68" s="42">
        <f t="shared" si="78"/>
        <v>0</v>
      </c>
      <c r="BN68" s="249">
        <f t="shared" si="79"/>
        <v>0</v>
      </c>
      <c r="BO68" s="50">
        <f t="shared" si="207"/>
        <v>0</v>
      </c>
      <c r="BP68" s="50">
        <f t="shared" si="234"/>
        <v>0</v>
      </c>
      <c r="BQ68" s="42"/>
      <c r="BR68" s="48"/>
      <c r="BS68" s="49">
        <f t="shared" si="256"/>
        <v>0</v>
      </c>
      <c r="BT68" s="50">
        <f t="shared" si="235"/>
        <v>0</v>
      </c>
      <c r="BU68" s="47"/>
      <c r="BV68" s="48"/>
      <c r="BW68" s="50">
        <f t="shared" si="147"/>
        <v>0</v>
      </c>
      <c r="BX68" s="50">
        <f t="shared" si="236"/>
        <v>0</v>
      </c>
      <c r="BY68" s="42"/>
      <c r="BZ68" s="249"/>
      <c r="CA68" s="50">
        <f t="shared" si="148"/>
        <v>0</v>
      </c>
      <c r="CB68" s="50">
        <f t="shared" si="237"/>
        <v>0</v>
      </c>
      <c r="CC68" s="42"/>
      <c r="CD68" s="249"/>
      <c r="CE68" s="50">
        <f t="shared" si="149"/>
        <v>0</v>
      </c>
      <c r="CF68" s="50">
        <f t="shared" si="238"/>
        <v>0</v>
      </c>
      <c r="CG68" s="47"/>
      <c r="CH68" s="249"/>
      <c r="CI68" s="49">
        <f t="shared" si="150"/>
        <v>0</v>
      </c>
      <c r="CJ68" s="50">
        <f t="shared" si="239"/>
        <v>0</v>
      </c>
      <c r="CK68" s="42"/>
      <c r="CL68" s="249"/>
      <c r="CM68" s="50">
        <f t="shared" si="151"/>
        <v>0</v>
      </c>
      <c r="CN68" s="50">
        <f t="shared" si="240"/>
        <v>0</v>
      </c>
      <c r="CO68" s="42"/>
      <c r="CP68" s="249"/>
      <c r="CQ68" s="50">
        <f t="shared" si="152"/>
        <v>0</v>
      </c>
      <c r="CR68" s="50">
        <f t="shared" si="241"/>
        <v>0</v>
      </c>
      <c r="CS68" s="42"/>
      <c r="CT68" s="249"/>
      <c r="CU68" s="50">
        <f t="shared" si="153"/>
        <v>0</v>
      </c>
      <c r="CV68" s="50">
        <f t="shared" si="242"/>
        <v>0</v>
      </c>
      <c r="CW68" s="47"/>
      <c r="CX68" s="249"/>
      <c r="CY68" s="49">
        <f t="shared" si="154"/>
        <v>0</v>
      </c>
      <c r="CZ68" s="50">
        <f t="shared" si="243"/>
        <v>0</v>
      </c>
      <c r="DA68" s="42"/>
      <c r="DB68" s="249"/>
      <c r="DC68" s="50">
        <f t="shared" si="155"/>
        <v>0</v>
      </c>
      <c r="DD68" s="50">
        <f t="shared" si="244"/>
        <v>0</v>
      </c>
      <c r="DE68" s="42"/>
      <c r="DF68" s="249"/>
      <c r="DG68" s="50">
        <f t="shared" si="156"/>
        <v>0</v>
      </c>
      <c r="DH68" s="50">
        <f t="shared" si="245"/>
        <v>0</v>
      </c>
      <c r="DI68" s="42"/>
      <c r="DJ68" s="249"/>
      <c r="DK68" s="50">
        <f t="shared" si="157"/>
        <v>0</v>
      </c>
      <c r="DL68" s="50">
        <f t="shared" si="246"/>
        <v>0</v>
      </c>
      <c r="DM68" s="42"/>
      <c r="DN68" s="249"/>
      <c r="DO68" s="50">
        <f t="shared" si="158"/>
        <v>0</v>
      </c>
      <c r="DP68" s="50">
        <f t="shared" si="247"/>
        <v>0</v>
      </c>
      <c r="DQ68" s="47"/>
      <c r="DR68" s="249"/>
      <c r="DS68" s="49">
        <f t="shared" si="257"/>
        <v>0</v>
      </c>
      <c r="DT68" s="50">
        <f t="shared" si="248"/>
        <v>0</v>
      </c>
      <c r="DU68" s="42"/>
      <c r="DV68" s="249"/>
      <c r="DW68" s="50">
        <f t="shared" si="258"/>
        <v>0</v>
      </c>
      <c r="DX68" s="50">
        <f t="shared" si="249"/>
        <v>0</v>
      </c>
      <c r="DY68" s="42"/>
      <c r="DZ68" s="249"/>
      <c r="EA68" s="50">
        <f t="shared" si="259"/>
        <v>0</v>
      </c>
      <c r="EB68" s="50">
        <f t="shared" si="250"/>
        <v>0</v>
      </c>
      <c r="EC68" s="42"/>
      <c r="ED68" s="249"/>
      <c r="EE68" s="50">
        <f t="shared" si="260"/>
        <v>0</v>
      </c>
      <c r="EF68" s="50">
        <f t="shared" si="251"/>
        <v>0</v>
      </c>
      <c r="EG68" s="47"/>
      <c r="EH68" s="249"/>
      <c r="EI68" s="49">
        <f t="shared" si="261"/>
        <v>0</v>
      </c>
      <c r="EJ68" s="50">
        <f t="shared" si="252"/>
        <v>0</v>
      </c>
      <c r="EK68" s="42"/>
      <c r="EL68" s="249"/>
      <c r="EM68" s="50">
        <f t="shared" si="262"/>
        <v>0</v>
      </c>
      <c r="EN68" s="50">
        <f t="shared" si="253"/>
        <v>0</v>
      </c>
      <c r="EO68" s="42"/>
      <c r="EP68" s="249"/>
      <c r="EQ68" s="50">
        <f t="shared" si="263"/>
        <v>0</v>
      </c>
      <c r="ER68" s="50">
        <f t="shared" si="254"/>
        <v>0</v>
      </c>
      <c r="ES68" s="42"/>
      <c r="ET68" s="249"/>
      <c r="EU68" s="50">
        <f t="shared" si="264"/>
        <v>0</v>
      </c>
      <c r="EV68" s="50">
        <f t="shared" si="255"/>
        <v>0</v>
      </c>
    </row>
    <row r="69" spans="1:153" ht="20.149999999999999" customHeight="1" collapsed="1" x14ac:dyDescent="0.35">
      <c r="A69" s="38">
        <v>515</v>
      </c>
      <c r="B69" s="39" t="s">
        <v>23</v>
      </c>
      <c r="C69" s="39" t="s">
        <v>54</v>
      </c>
      <c r="D69" s="39">
        <v>72</v>
      </c>
      <c r="E69" s="39">
        <v>5.7</v>
      </c>
      <c r="F69" s="39">
        <v>7</v>
      </c>
      <c r="G69" s="39">
        <v>3</v>
      </c>
      <c r="H69" s="40">
        <f t="shared" si="51"/>
        <v>8618.4000000000015</v>
      </c>
      <c r="I69" s="41">
        <f t="shared" si="52"/>
        <v>1512.0000000000002</v>
      </c>
      <c r="J69" s="42">
        <f>SUMIFS('BLC Subcont'!$AE:$AE,'BLC Subcont'!$I:$I,L$10,'BLC Subcont'!$R:$R,$A69)</f>
        <v>0</v>
      </c>
      <c r="K69" s="43">
        <f>SUMIFS('BLC Subcont'!$AP:$AP,'BLC Subcont'!$I:$I,L$10,'BLC Subcont'!$R:$R,$A69)</f>
        <v>0</v>
      </c>
      <c r="L69" s="50">
        <f t="shared" si="53"/>
        <v>0</v>
      </c>
      <c r="M69" s="42">
        <f>SUMIFS('BLC Subcont'!$AE:$AE,'BLC Subcont'!$I:$I,O$10,'BLC Subcont'!$R:$R,$A69)</f>
        <v>0</v>
      </c>
      <c r="N69" s="43">
        <f>SUMIFS('BLC Subcont'!$AP:$AP,'BLC Subcont'!$I:$I,O$10,'BLC Subcont'!$R:$R,$A69)</f>
        <v>0</v>
      </c>
      <c r="O69" s="50">
        <f t="shared" si="54"/>
        <v>0</v>
      </c>
      <c r="P69" s="42">
        <f>SUMIFS('BLC Subcont'!$AE:$AE,'BLC Subcont'!$I:$I,R$10,'BLC Subcont'!$R:$R,$A69)</f>
        <v>0</v>
      </c>
      <c r="Q69" s="43">
        <f>SUMIFS('BLC Subcont'!$AP:$AP,'BLC Subcont'!$I:$I,R$10,'BLC Subcont'!$R:$R,$A69)</f>
        <v>0</v>
      </c>
      <c r="R69" s="50">
        <f t="shared" si="55"/>
        <v>0</v>
      </c>
      <c r="S69" s="42">
        <f>SUMIFS('BLC Subcont'!$AE:$AE,'BLC Subcont'!$I:$I,U$10,'BLC Subcont'!$R:$R,$A69)</f>
        <v>0</v>
      </c>
      <c r="T69" s="43">
        <f>SUMIFS('BLC Subcont'!$AP:$AP,'BLC Subcont'!$I:$I,U$10,'BLC Subcont'!$R:$R,$A69)</f>
        <v>0</v>
      </c>
      <c r="U69" s="50">
        <f t="shared" si="56"/>
        <v>0</v>
      </c>
      <c r="V69" s="47">
        <f t="shared" si="124"/>
        <v>0</v>
      </c>
      <c r="W69" s="51">
        <f t="shared" si="57"/>
        <v>0</v>
      </c>
      <c r="X69" s="52">
        <f t="shared" si="58"/>
        <v>0</v>
      </c>
      <c r="Y69" s="52">
        <f t="shared" si="224"/>
        <v>0</v>
      </c>
      <c r="Z69" s="47">
        <f>SUMIFS('BLC Subcont'!$AE:$AE,'BLC Subcont'!$I:$I,AB$10,'BLC Subcont'!$R:$R,$A69)</f>
        <v>0</v>
      </c>
      <c r="AA69" s="249">
        <f>SUMIFS('BLC Subcont'!$AP:$AP,'BLC Subcont'!$I:$I,AB$10,'BLC Subcont'!$R:$R,$A69)</f>
        <v>0</v>
      </c>
      <c r="AB69" s="49">
        <f t="shared" si="60"/>
        <v>0</v>
      </c>
      <c r="AC69" s="49">
        <f t="shared" si="225"/>
        <v>0</v>
      </c>
      <c r="AD69" s="42">
        <f>SUMIFS('BLC Subcont'!$AE:$AE,'BLC Subcont'!$I:$I,AF$10,'BLC Subcont'!$R:$R,$A69)</f>
        <v>0</v>
      </c>
      <c r="AE69" s="249">
        <f>SUMIFS('BLC Subcont'!$AP:$AP,'BLC Subcont'!$I:$I,AF$10,'BLC Subcont'!$R:$R,$A69)</f>
        <v>0</v>
      </c>
      <c r="AF69" s="50">
        <f t="shared" si="62"/>
        <v>0</v>
      </c>
      <c r="AG69" s="49">
        <f t="shared" si="226"/>
        <v>0</v>
      </c>
      <c r="AH69" s="42">
        <f>SUMIFS('BLC Subcont'!$AE:$AE,'BLC Subcont'!$I:$I,AJ$10,'BLC Subcont'!$R:$R,$A69)</f>
        <v>0</v>
      </c>
      <c r="AI69" s="249">
        <f>SUMIFS('BLC Subcont'!$AP:$AP,'BLC Subcont'!$I:$I,AJ$10,'BLC Subcont'!$R:$R,$A69)</f>
        <v>0</v>
      </c>
      <c r="AJ69" s="50">
        <f t="shared" si="64"/>
        <v>0</v>
      </c>
      <c r="AK69" s="49">
        <f t="shared" si="227"/>
        <v>0</v>
      </c>
      <c r="AL69" s="42">
        <f>SUMIFS('BLC Subcont'!$AE:$AE,'BLC Subcont'!$I:$I,AN$10,'BLC Subcont'!$R:$R,$A69)</f>
        <v>0</v>
      </c>
      <c r="AM69" s="249">
        <f>SUMIFS('BLC Subcont'!$AP:$AP,'BLC Subcont'!$I:$I,AN$10,'BLC Subcont'!$R:$R,$A69)</f>
        <v>0</v>
      </c>
      <c r="AN69" s="50">
        <f t="shared" si="66"/>
        <v>0</v>
      </c>
      <c r="AO69" s="49">
        <f t="shared" si="228"/>
        <v>0</v>
      </c>
      <c r="AP69" s="42">
        <f>SUMIFS('BLC Subcont'!$AE:$AE,'BLC Subcont'!$I:$I,AR$10,'BLC Subcont'!$R:$R,$A69)</f>
        <v>0</v>
      </c>
      <c r="AQ69" s="249">
        <f>SUMIFS('BLC Subcont'!$AP:$AP,'BLC Subcont'!$I:$I,AR$10,'BLC Subcont'!$R:$R,$A69)</f>
        <v>0</v>
      </c>
      <c r="AR69" s="50">
        <f t="shared" si="68"/>
        <v>0</v>
      </c>
      <c r="AS69" s="49">
        <f t="shared" si="229"/>
        <v>0</v>
      </c>
      <c r="AT69" s="42">
        <f>SUMIFS('BLC Subcont'!$AE:$AE,'BLC Subcont'!$I:$I,AV$10,'BLC Subcont'!$R:$R,$A69)</f>
        <v>0</v>
      </c>
      <c r="AU69" s="249">
        <f>SUMIFS('BLC Subcont'!$AP:$AP,'BLC Subcont'!$I:$I,AV$10,'BLC Subcont'!$R:$R,$A69)</f>
        <v>0</v>
      </c>
      <c r="AV69" s="50">
        <f t="shared" si="70"/>
        <v>0</v>
      </c>
      <c r="AW69" s="49">
        <f t="shared" si="230"/>
        <v>0</v>
      </c>
      <c r="AX69" s="42">
        <f>SUMIFS('BLC Subcont'!$AE:$AE,'BLC Subcont'!$I:$I,AZ$10,'BLC Subcont'!$R:$R,$A69)</f>
        <v>0</v>
      </c>
      <c r="AY69" s="48">
        <f>SUMIFS('BLC Subcont'!$AP:$AP,'BLC Subcont'!$I:$I,AZ$10,'BLC Subcont'!$R:$R,$A69)</f>
        <v>0</v>
      </c>
      <c r="AZ69" s="50">
        <f t="shared" si="72"/>
        <v>0</v>
      </c>
      <c r="BA69" s="49">
        <f t="shared" si="231"/>
        <v>0</v>
      </c>
      <c r="BB69" s="42">
        <f>SUMIFS('BLC Subcont'!$AE:$AE,'BLC Subcont'!$I:$I,BD$10,'BLC Subcont'!$R:$R,$A69)</f>
        <v>0</v>
      </c>
      <c r="BC69" s="48">
        <f>SUMIFS('BLC Subcont'!$AP:$AP,'BLC Subcont'!$I:$I,BD$10,'BLC Subcont'!$R:$R,$A69)</f>
        <v>0</v>
      </c>
      <c r="BD69" s="50">
        <f t="shared" si="74"/>
        <v>0</v>
      </c>
      <c r="BE69" s="50">
        <f t="shared" si="232"/>
        <v>0</v>
      </c>
      <c r="BI69" s="42">
        <f t="shared" si="125"/>
        <v>1470</v>
      </c>
      <c r="BJ69" s="249">
        <f t="shared" si="126"/>
        <v>1470</v>
      </c>
      <c r="BK69" s="50">
        <f t="shared" si="206"/>
        <v>0.17056530214424948</v>
      </c>
      <c r="BL69" s="49">
        <f t="shared" si="233"/>
        <v>0.5</v>
      </c>
      <c r="BM69" s="42">
        <f t="shared" si="78"/>
        <v>0</v>
      </c>
      <c r="BN69" s="249">
        <f t="shared" si="79"/>
        <v>0</v>
      </c>
      <c r="BO69" s="50">
        <f t="shared" si="207"/>
        <v>0</v>
      </c>
      <c r="BP69" s="50">
        <f t="shared" si="234"/>
        <v>0</v>
      </c>
      <c r="BQ69" s="42">
        <f>SUMIFS(RCCP!$HX$8:$HX$136,
RCCP!$A$8:$A$136,$A69,
RCCP!$C$8:$C$136,"&lt;&gt;Gradeschool",
RCCP!$C$8:$C$136,"&lt;&gt;Preschool")
+
(SUMIFS(RCCP!$IC$8:$IC$136,
RCCP!$A$8:$A$136,$A69,
RCCP!$C$8:$C$136,"&lt;&gt;Gradeschool",
RCCP!$C$8:$C$136,"&lt;&gt;Preschool")/4)</f>
        <v>1470</v>
      </c>
      <c r="BR69" s="249">
        <f>SUMIFS(RCCP!$HX$8:$HX$136,
RCCP!$A$8:$A$136,$A69,
RCCP!$C$8:$C$136,"&lt;&gt;Gradeschool",
RCCP!$C$8:$C$136,"&lt;&gt;Preschool")
+
(SUMIFS(RCCP!$IC$8:$IC$136,
RCCP!$A$8:$A$136,$A69,
RCCP!$C$8:$C$136,"&lt;&gt;Gradeschool",
RCCP!$C$8:$C$136,"&lt;&gt;Preschool")/4)</f>
        <v>1470</v>
      </c>
      <c r="BS69" s="49">
        <f t="shared" si="256"/>
        <v>0.17056530214424948</v>
      </c>
      <c r="BT69" s="50">
        <f t="shared" si="235"/>
        <v>0.5</v>
      </c>
      <c r="BU69" s="47">
        <f>SUMIFS(RCCP!$HY$8:$HY$136,
RCCP!$A$8:$A$136,$A69,
RCCP!$C$8:$C$136,"&lt;&gt;Gradeschool",
RCCP!$C$8:$C$136,"&lt;&gt;Preschool")
+
(SUMIFS(RCCP!$IC$8:$IC$136,
RCCP!$A$8:$A$136,$A69,
RCCP!$C$8:$C$136,"&lt;&gt;Gradeschool",
RCCP!$C$8:$C$136,"&lt;&gt;Preschool")/4)</f>
        <v>0</v>
      </c>
      <c r="BV69" s="276">
        <f>SUMIFS(RCCP!$HY$8:$HY$136,
RCCP!$A$8:$A$136,$A69,
RCCP!$C$8:$C$136,"&lt;&gt;Gradeschool",
RCCP!$C$8:$C$136,"&lt;&gt;Preschool")
+
(SUMIFS(RCCP!$IC$8:$IC$136,
RCCP!$A$8:$A$136,$A69,
RCCP!$C$8:$C$136,"&lt;&gt;Gradeschool",
RCCP!$C$8:$C$136,"&lt;&gt;Preschool")/4)</f>
        <v>0</v>
      </c>
      <c r="BW69" s="50">
        <f t="shared" si="147"/>
        <v>0</v>
      </c>
      <c r="BX69" s="50">
        <f t="shared" si="236"/>
        <v>0</v>
      </c>
      <c r="BY69" s="42">
        <f>SUMIFS(RCCP!$HZ$8:$HZ$136,
RCCP!$A$8:$A$136,$A69,
RCCP!$C$8:$C$136,"&lt;&gt;Gradeschool",
RCCP!$C$8:$C$136,"&lt;&gt;Preschool")
+
(SUMIFS(RCCP!$IC$8:$IC$136,
RCCP!$A$8:$A$136,$A69,
RCCP!$C$8:$C$136,"&lt;&gt;Gradeschool",
RCCP!$C$8:$C$136,"&lt;&gt;Preschool")/4)</f>
        <v>0</v>
      </c>
      <c r="BZ69" s="249">
        <f>SUMIFS(RCCP!$HZ$8:$HZ$136,
RCCP!$A$8:$A$136,$A69,
RCCP!$C$8:$C$136,"&lt;&gt;Gradeschool",
RCCP!$C$8:$C$136,"&lt;&gt;Preschool")
+
(SUMIFS(RCCP!$IC$8:$IC$136,
RCCP!$A$8:$A$136,$A69,
RCCP!$C$8:$C$136,"&lt;&gt;Gradeschool",
RCCP!$C$8:$C$136,"&lt;&gt;Preschool")/4)</f>
        <v>0</v>
      </c>
      <c r="CA69" s="50">
        <f t="shared" si="148"/>
        <v>0</v>
      </c>
      <c r="CB69" s="50">
        <f t="shared" si="237"/>
        <v>0</v>
      </c>
      <c r="CC69" s="48">
        <f>SUMIFS(RCCP!$IA$8:$IA$136,
RCCP!$A$8:$A$136,$A69,
RCCP!$C$8:$C$136,"&lt;&gt;Gradeschool",
RCCP!$C$8:$C$136,"&lt;&gt;Preschool")
+
(SUMIFS(RCCP!$IC$8:$IC$136,
RCCP!$A$8:$A$136,$A69,
RCCP!$C$8:$C$136,"&lt;&gt;Gradeschool",
RCCP!$C$8:$C$136,"&lt;&gt;Preschool")/4)</f>
        <v>0</v>
      </c>
      <c r="CD69" s="249">
        <f>SUMIFS(RCCP!$IA$8:$IA$136,
RCCP!$A$8:$A$136,$A69,
RCCP!$C$8:$C$136,"&lt;&gt;Gradeschool",
RCCP!$C$8:$C$136,"&lt;&gt;Preschool")
+
(SUMIFS(RCCP!$IC$8:$IC$136,
RCCP!$A$8:$A$136,$A69,
RCCP!$C$8:$C$136,"&lt;&gt;Gradeschool",
RCCP!$C$8:$C$136,"&lt;&gt;Preschool")/4)</f>
        <v>0</v>
      </c>
      <c r="CE69" s="50">
        <f t="shared" si="149"/>
        <v>0</v>
      </c>
      <c r="CF69" s="50">
        <f t="shared" si="238"/>
        <v>0</v>
      </c>
      <c r="CG69" s="47">
        <f>SUMIFS(RCCP!$IF$8:$IF$136,
RCCP!$A$8:$A$136,$A69,
RCCP!$C$8:$C$136,"&lt;&gt;Gradeschool",
RCCP!$C$8:$C$136,"&lt;&gt;Preschool")
+
(SUMIFS(RCCP!$IK$8:$IK$136,
RCCP!$A$8:$A$136,$A69,
RCCP!$C$8:$C$136,"&lt;&gt;Gradeschool",
RCCP!$C$8:$C$136,"&lt;&gt;Preschool")/4)</f>
        <v>0</v>
      </c>
      <c r="CH69" s="249">
        <f>SUMIFS(RCCP!$IF$8:$IF$136,
RCCP!$A$8:$A$136,$A69,
RCCP!$C$8:$C$136,"&lt;&gt;Gradeschool",
RCCP!$C$8:$C$136,"&lt;&gt;Preschool")
+
(SUMIFS(RCCP!$IK$8:$IK$136,
RCCP!$A$8:$A$136,$A69,
RCCP!$C$8:$C$136,"&lt;&gt;Gradeschool",
RCCP!$C$8:$C$136,"&lt;&gt;Preschool")/4)</f>
        <v>0</v>
      </c>
      <c r="CI69" s="49">
        <f t="shared" si="150"/>
        <v>0</v>
      </c>
      <c r="CJ69" s="50">
        <f t="shared" si="239"/>
        <v>0</v>
      </c>
      <c r="CK69" s="42">
        <f>SUMIFS(RCCP!$IG$8:$IG$136,
RCCP!$A$8:$A$136,$A69,
RCCP!$C$8:$C$136,"&lt;&gt;Gradeschool",
RCCP!$C$8:$C$136,"&lt;&gt;Preschool")
+
(SUMIFS(RCCP!$IK$8:$IK$136,
RCCP!$A$8:$A$136,$A69,
RCCP!$C$8:$C$136,"&lt;&gt;Gradeschool",
RCCP!$C$8:$C$136,"&lt;&gt;Preschool")/4)</f>
        <v>0</v>
      </c>
      <c r="CL69" s="249">
        <f>SUMIFS(RCCP!$IG$8:$IG$136,
RCCP!$A$8:$A$136,$A69,
RCCP!$C$8:$C$136,"&lt;&gt;Gradeschool",
RCCP!$C$8:$C$136,"&lt;&gt;Preschool")
+
(SUMIFS(RCCP!$IK$8:$IK$136,
RCCP!$A$8:$A$136,$A69,
RCCP!$C$8:$C$136,"&lt;&gt;Gradeschool",
RCCP!$C$8:$C$136,"&lt;&gt;Preschool")/4)</f>
        <v>0</v>
      </c>
      <c r="CM69" s="50">
        <f t="shared" si="151"/>
        <v>0</v>
      </c>
      <c r="CN69" s="50">
        <f t="shared" si="240"/>
        <v>0</v>
      </c>
      <c r="CO69" s="42">
        <f>SUMIFS(RCCP!$IH$8:$IH$136,
RCCP!$A$8:$A$136,$A69,
RCCP!$C$8:$C$136,"&lt;&gt;Gradeschool",
RCCP!$C$8:$C$136,"&lt;&gt;Preschool")
+
(SUMIFS(RCCP!$IK$8:$IK$136,
RCCP!$A$8:$A$136,$A69,
RCCP!$C$8:$C$136,"&lt;&gt;Gradeschool",
RCCP!$C$8:$C$136,"&lt;&gt;Preschool")/4)</f>
        <v>0</v>
      </c>
      <c r="CP69" s="249">
        <f>SUMIFS(RCCP!$IH$8:$IH$136,
RCCP!$A$8:$A$136,$A69,
RCCP!$C$8:$C$136,"&lt;&gt;Gradeschool",
RCCP!$C$8:$C$136,"&lt;&gt;Preschool")
+
(SUMIFS(RCCP!$IK$8:$IK$136,
RCCP!$A$8:$A$136,$A69,
RCCP!$C$8:$C$136,"&lt;&gt;Gradeschool",
RCCP!$C$8:$C$136,"&lt;&gt;Preschool")/4)</f>
        <v>0</v>
      </c>
      <c r="CQ69" s="50">
        <f t="shared" si="152"/>
        <v>0</v>
      </c>
      <c r="CR69" s="50">
        <f t="shared" si="241"/>
        <v>0</v>
      </c>
      <c r="CS69" s="42">
        <f>SUMIFS(RCCP!$II$8:$II$136,
RCCP!$A$8:$A$136,$A69,
RCCP!$C$8:$C$136,"&lt;&gt;Gradeschool",
RCCP!$C$8:$C$136,"&lt;&gt;Preschool")
+
(SUMIFS(RCCP!$IK$8:$IK$136,
RCCP!$A$8:$A$136,$A69,
RCCP!$C$8:$C$136,"&lt;&gt;Gradeschool",
RCCP!$C$8:$C$136,"&lt;&gt;Preschool")/4)</f>
        <v>0</v>
      </c>
      <c r="CT69" s="249">
        <f>SUMIFS(RCCP!$II$8:$II$136,
RCCP!$A$8:$A$136,$A69,
RCCP!$C$8:$C$136,"&lt;&gt;Gradeschool",
RCCP!$C$8:$C$136,"&lt;&gt;Preschool")
+
(SUMIFS(RCCP!$IK$8:$IK$136,
RCCP!$A$8:$A$136,$A69,
RCCP!$C$8:$C$136,"&lt;&gt;Gradeschool",
RCCP!$C$8:$C$136,"&lt;&gt;Preschool")/4)</f>
        <v>0</v>
      </c>
      <c r="CU69" s="50">
        <f t="shared" si="153"/>
        <v>0</v>
      </c>
      <c r="CV69" s="50">
        <f t="shared" si="242"/>
        <v>0</v>
      </c>
      <c r="CW69" s="47">
        <f>SUMIFS(RCCP!$IN$8:$IN$136,
RCCP!$A$8:$A$136,$A69,
RCCP!$C$8:$C$136,"&lt;&gt;Gradeschool",
RCCP!$C$8:$C$136,"&lt;&gt;Preschool")
+
(SUMIFS(RCCP!$IT$8:$IT$136,
RCCP!$A$8:$A$136,$A69,
RCCP!$C$8:$C$136,"&lt;&gt;Gradeschool",
RCCP!$C$8:$C$136,"&lt;&gt;Preschool")/5)</f>
        <v>0</v>
      </c>
      <c r="CX69" s="249">
        <f>SUMIFS(RCCP!$IN$8:$IN$136,
RCCP!$A$8:$A$136,$A69,
RCCP!$C$8:$C$136,"&lt;&gt;Gradeschool",
RCCP!$C$8:$C$136,"&lt;&gt;Preschool")
+
(SUMIFS(RCCP!$IT$8:$IT$136,
RCCP!$A$8:$A$136,$A69,
RCCP!$C$8:$C$136,"&lt;&gt;Gradeschool",
RCCP!$C$8:$C$136,"&lt;&gt;Preschool")/5)</f>
        <v>0</v>
      </c>
      <c r="CY69" s="49">
        <f t="shared" si="154"/>
        <v>0</v>
      </c>
      <c r="CZ69" s="50">
        <f t="shared" si="243"/>
        <v>0</v>
      </c>
      <c r="DA69" s="42">
        <f>SUMIFS(RCCP!$IO$8:$IO$136,
RCCP!$A$8:$A$136,$A69,
RCCP!$C$8:$C$136,"&lt;&gt;Gradeschool",
RCCP!$C$8:$C$136,"&lt;&gt;Preschool")
+
(SUMIFS(RCCP!$IT$8:$IT$136,
RCCP!$A$8:$A$136,$A69,
RCCP!$C$8:$C$136,"&lt;&gt;Gradeschool",
RCCP!$C$8:$C$136,"&lt;&gt;Preschool")/5)</f>
        <v>0</v>
      </c>
      <c r="DB69" s="249">
        <f>SUMIFS(RCCP!$IO$8:$IO$136,
RCCP!$A$8:$A$136,$A69,
RCCP!$C$8:$C$136,"&lt;&gt;Gradeschool",
RCCP!$C$8:$C$136,"&lt;&gt;Preschool")
+
(SUMIFS(RCCP!$IT$8:$IT$136,
RCCP!$A$8:$A$136,$A69,
RCCP!$C$8:$C$136,"&lt;&gt;Gradeschool",
RCCP!$C$8:$C$136,"&lt;&gt;Preschool")/5)</f>
        <v>0</v>
      </c>
      <c r="DC69" s="50">
        <f t="shared" si="155"/>
        <v>0</v>
      </c>
      <c r="DD69" s="50">
        <f t="shared" si="244"/>
        <v>0</v>
      </c>
      <c r="DE69" s="42">
        <f>SUMIFS(RCCP!$IP$8:$IP$136,
RCCP!$A$8:$A$136,$A69,
RCCP!$C$8:$C$136,"&lt;&gt;Gradeschool",
RCCP!$C$8:$C$136,"&lt;&gt;Preschool")
+
(SUMIFS(RCCP!$IT$8:$IT$136,
RCCP!$A$8:$A$136,$A69,
RCCP!$C$8:$C$136,"&lt;&gt;Gradeschool",
RCCP!$C$8:$C$136,"&lt;&gt;Preschool")/5)</f>
        <v>0</v>
      </c>
      <c r="DF69" s="249">
        <f>SUMIFS(RCCP!$IP$8:$IP$136,
RCCP!$A$8:$A$136,$A69,
RCCP!$C$8:$C$136,"&lt;&gt;Gradeschool",
RCCP!$C$8:$C$136,"&lt;&gt;Preschool")
+
(SUMIFS(RCCP!$IT$8:$IT$136,
RCCP!$A$8:$A$136,$A69,
RCCP!$C$8:$C$136,"&lt;&gt;Gradeschool",
RCCP!$C$8:$C$136,"&lt;&gt;Preschool")/5)</f>
        <v>0</v>
      </c>
      <c r="DG69" s="50">
        <f t="shared" si="156"/>
        <v>0</v>
      </c>
      <c r="DH69" s="50">
        <f t="shared" si="245"/>
        <v>0</v>
      </c>
      <c r="DI69" s="42">
        <f>SUMIFS(RCCP!$IQ$8:$IQ$136,
RCCP!$A$8:$A$136,$A69,
RCCP!$C$8:$C$136,"&lt;&gt;Gradeschool",
RCCP!$C$8:$C$136,"&lt;&gt;Preschool")
+
(SUMIFS(RCCP!$IT$8:$IT$136,
RCCP!$A$8:$A$136,$A69,
RCCP!$C$8:$C$136,"&lt;&gt;Gradeschool",
RCCP!$C$8:$C$136,"&lt;&gt;Preschool")/5)</f>
        <v>0</v>
      </c>
      <c r="DJ69" s="249">
        <f>SUMIFS(RCCP!$IQ$8:$IQ$136,
RCCP!$A$8:$A$136,$A69,
RCCP!$C$8:$C$136,"&lt;&gt;Gradeschool",
RCCP!$C$8:$C$136,"&lt;&gt;Preschool")
+
(SUMIFS(RCCP!$IT$8:$IT$136,
RCCP!$A$8:$A$136,$A69,
RCCP!$C$8:$C$136,"&lt;&gt;Gradeschool",
RCCP!$C$8:$C$136,"&lt;&gt;Preschool")/5)</f>
        <v>0</v>
      </c>
      <c r="DK69" s="50">
        <f t="shared" si="157"/>
        <v>0</v>
      </c>
      <c r="DL69" s="50">
        <f t="shared" si="246"/>
        <v>0</v>
      </c>
      <c r="DM69" s="42">
        <f>SUMIFS(RCCP!$IR$8:$IR$136,
RCCP!$A$8:$A$136,$A69,
RCCP!$C$8:$C$136,"&lt;&gt;Gradeschool",
RCCP!$C$8:$C$136,"&lt;&gt;Preschool")
+
(SUMIFS(RCCP!$IT$8:$IT$136,
RCCP!$A$8:$A$136,$A69,
RCCP!$C$8:$C$136,"&lt;&gt;Gradeschool",
RCCP!$C$8:$C$136,"&lt;&gt;Preschool")/5)</f>
        <v>0</v>
      </c>
      <c r="DN69" s="249">
        <f>SUMIFS(RCCP!$IR$8:$IR$136,
RCCP!$A$8:$A$136,$A69,
RCCP!$C$8:$C$136,"&lt;&gt;Gradeschool",
RCCP!$C$8:$C$136,"&lt;&gt;Preschool")
+
(SUMIFS(RCCP!$IT$8:$IT$136,
RCCP!$A$8:$A$136,$A69,
RCCP!$C$8:$C$136,"&lt;&gt;Gradeschool",
RCCP!$C$8:$C$136,"&lt;&gt;Preschool")/5)</f>
        <v>0</v>
      </c>
      <c r="DO69" s="50">
        <f t="shared" si="158"/>
        <v>0</v>
      </c>
      <c r="DP69" s="50">
        <f t="shared" si="247"/>
        <v>0</v>
      </c>
      <c r="DQ69" s="47">
        <f>SUMIFS(RCCP!$IW$8:$IW$136,
RCCP!$A$8:$A$136,$A69,
RCCP!$C$8:$C$136,"&lt;&gt;Gradeschool",
RCCP!$C$8:$C$136,"&lt;&gt;Preschool")
+
(SUMIFS(RCCP!$JB$8:$JB$136,
RCCP!$A$8:$A$136,$A69,
RCCP!$C$8:$C$136,"&lt;&gt;Gradeschool",
RCCP!$C$8:$C$136,"&lt;&gt;Preschool")/4)</f>
        <v>0</v>
      </c>
      <c r="DR69" s="249">
        <f>SUMIFS(RCCP!$IW$8:$IW$136,
RCCP!$A$8:$A$136,$A69,
RCCP!$C$8:$C$136,"&lt;&gt;Gradeschool",
RCCP!$C$8:$C$136,"&lt;&gt;Preschool")
+
(SUMIFS(RCCP!$JB$8:$JB$136,
RCCP!$A$8:$A$136,$A69,
RCCP!$C$8:$C$136,"&lt;&gt;Gradeschool",
RCCP!$C$8:$C$136,"&lt;&gt;Preschool")/4)</f>
        <v>0</v>
      </c>
      <c r="DS69" s="49">
        <f t="shared" si="257"/>
        <v>0</v>
      </c>
      <c r="DT69" s="50">
        <f t="shared" si="248"/>
        <v>0</v>
      </c>
      <c r="DU69" s="42">
        <f>SUMIFS(RCCP!$IX$8:$IX$136,
RCCP!$A$8:$A$136,$A69,
RCCP!$C$8:$C$136,"&lt;&gt;Gradeschool",
RCCP!$C$8:$C$136,"&lt;&gt;Preschool")
+
(SUMIFS(RCCP!$JB$8:$JB$136,
RCCP!$A$8:$A$136,$A69,
RCCP!$C$8:$C$136,"&lt;&gt;Gradeschool",
RCCP!$C$8:$C$136,"&lt;&gt;Preschool")/4)</f>
        <v>0</v>
      </c>
      <c r="DV69" s="249">
        <f>SUMIFS(RCCP!$IX$8:$IX$136,
RCCP!$A$8:$A$136,$A69,
RCCP!$C$8:$C$136,"&lt;&gt;Gradeschool",
RCCP!$C$8:$C$136,"&lt;&gt;Preschool")
+
(SUMIFS(RCCP!$JB$8:$JB$136,
RCCP!$A$8:$A$136,$A69,
RCCP!$C$8:$C$136,"&lt;&gt;Gradeschool",
RCCP!$C$8:$C$136,"&lt;&gt;Preschool")/4)</f>
        <v>0</v>
      </c>
      <c r="DW69" s="50">
        <f t="shared" si="258"/>
        <v>0</v>
      </c>
      <c r="DX69" s="50">
        <f t="shared" si="249"/>
        <v>0</v>
      </c>
      <c r="DY69" s="42">
        <f>SUMIFS(RCCP!$IY$8:$IY$136,
RCCP!$A$8:$A$136,$A69,
RCCP!$C$8:$C$136,"&lt;&gt;Gradeschool",
RCCP!$C$8:$C$136,"&lt;&gt;Preschool")
+
(SUMIFS(RCCP!$JB$8:$JB$136,
RCCP!$A$8:$A$136,$A69,
RCCP!$C$8:$C$136,"&lt;&gt;Gradeschool",
RCCP!$C$8:$C$136,"&lt;&gt;Preschool")/4)</f>
        <v>0</v>
      </c>
      <c r="DZ69" s="249">
        <f>SUMIFS(RCCP!$IY$8:$IY$136,
RCCP!$A$8:$A$136,$A69,
RCCP!$C$8:$C$136,"&lt;&gt;Gradeschool",
RCCP!$C$8:$C$136,"&lt;&gt;Preschool")
+
(SUMIFS(RCCP!$JB$8:$JB$136,
RCCP!$A$8:$A$136,$A69,
RCCP!$C$8:$C$136,"&lt;&gt;Gradeschool",
RCCP!$C$8:$C$136,"&lt;&gt;Preschool")/4)</f>
        <v>0</v>
      </c>
      <c r="EA69" s="50">
        <f t="shared" si="259"/>
        <v>0</v>
      </c>
      <c r="EB69" s="50">
        <f t="shared" si="250"/>
        <v>0</v>
      </c>
      <c r="EC69" s="42">
        <f>SUMIFS(RCCP!$IZ$8:$IZ$136,
RCCP!$A$8:$A$136,$A69,
RCCP!$C$8:$C$136,"&lt;&gt;Gradeschool",
RCCP!$C$8:$C$136,"&lt;&gt;Preschool")
+
(SUMIFS(RCCP!$JB$8:$JB$136,
RCCP!$A$8:$A$136,$A69,
RCCP!$C$8:$C$136,"&lt;&gt;Gradeschool",
RCCP!$C$8:$C$136,"&lt;&gt;Preschool")/4)</f>
        <v>0</v>
      </c>
      <c r="ED69" s="249">
        <f>SUMIFS(RCCP!$IZ$8:$IZ$136,
RCCP!$A$8:$A$136,$A69,
RCCP!$C$8:$C$136,"&lt;&gt;Gradeschool",
RCCP!$C$8:$C$136,"&lt;&gt;Preschool")
+
(SUMIFS(RCCP!$JB$8:$JB$136,
RCCP!$A$8:$A$136,$A69,
RCCP!$C$8:$C$136,"&lt;&gt;Gradeschool",
RCCP!$C$8:$C$136,"&lt;&gt;Preschool")/4)</f>
        <v>0</v>
      </c>
      <c r="EE69" s="50">
        <f t="shared" si="260"/>
        <v>0</v>
      </c>
      <c r="EF69" s="50">
        <f t="shared" si="251"/>
        <v>0</v>
      </c>
      <c r="EG69" s="47">
        <f>SUMIFS(RCCP!$JE$8:$JE$136,
RCCP!$A$8:$A$136,$A69,
RCCP!$C$8:$C$136,"&lt;&gt;Gradeschool",
RCCP!$C$8:$C$136,"&lt;&gt;Preschool")
+
(SUMIFS(RCCP!$JJ$8:$JJ$136,
RCCP!$A$8:$A$136,$A69,
RCCP!$C$8:$C$136,"&lt;&gt;Gradeschool",
RCCP!$C$8:$C$136,"&lt;&gt;Preschool")/4)</f>
        <v>0</v>
      </c>
      <c r="EH69" s="249">
        <f>SUMIFS(RCCP!$JE$8:$JE$136,
RCCP!$A$8:$A$136,$A69,
RCCP!$C$8:$C$136,"&lt;&gt;Gradeschool",
RCCP!$C$8:$C$136,"&lt;&gt;Preschool")
+
(SUMIFS(RCCP!$JJ$8:$JJ$136,
RCCP!$A$8:$A$136,$A69,
RCCP!$C$8:$C$136,"&lt;&gt;Gradeschool",
RCCP!$C$8:$C$136,"&lt;&gt;Preschool")/4)</f>
        <v>0</v>
      </c>
      <c r="EI69" s="49">
        <f t="shared" si="261"/>
        <v>0</v>
      </c>
      <c r="EJ69" s="50">
        <f t="shared" si="252"/>
        <v>0</v>
      </c>
      <c r="EK69" s="42">
        <f>SUMIFS(RCCP!$JF$8:$JF$136,
RCCP!$A$8:$A$136,$A69,
RCCP!$C$8:$C$136,"&lt;&gt;Gradeschool",
RCCP!$C$8:$C$136,"&lt;&gt;Preschool")
+
(SUMIFS(RCCP!$JJ$8:$JJ$136,
RCCP!$A$8:$A$136,$A69,
RCCP!$C$8:$C$136,"&lt;&gt;Gradeschool",
RCCP!$C$8:$C$136,"&lt;&gt;Preschool")/4)</f>
        <v>0</v>
      </c>
      <c r="EL69" s="249">
        <f>SUMIFS(RCCP!$JF$8:$JF$136,
RCCP!$A$8:$A$136,$A69,
RCCP!$C$8:$C$136,"&lt;&gt;Gradeschool",
RCCP!$C$8:$C$136,"&lt;&gt;Preschool")
+
(SUMIFS(RCCP!$JJ$8:$JJ$136,
RCCP!$A$8:$A$136,$A69,
RCCP!$C$8:$C$136,"&lt;&gt;Gradeschool",
RCCP!$C$8:$C$136,"&lt;&gt;Preschool")/4)</f>
        <v>0</v>
      </c>
      <c r="EM69" s="50">
        <f t="shared" si="262"/>
        <v>0</v>
      </c>
      <c r="EN69" s="50">
        <f t="shared" si="253"/>
        <v>0</v>
      </c>
      <c r="EO69" s="42">
        <f>SUMIFS(RCCP!$JG$8:$JG$136,
RCCP!$A$8:$A$136,$A69,
RCCP!$C$8:$C$136,"&lt;&gt;Gradeschool",
RCCP!$C$8:$C$136,"&lt;&gt;Preschool")
+
(SUMIFS(RCCP!$JJ$8:$JJ$136,
RCCP!$A$8:$A$136,$A69,
RCCP!$C$8:$C$136,"&lt;&gt;Gradeschool",
RCCP!$C$8:$C$136,"&lt;&gt;Preschool")/4)</f>
        <v>0</v>
      </c>
      <c r="EP69" s="249">
        <f>SUMIFS(RCCP!$JG$8:$JG$136,
RCCP!$A$8:$A$136,$A69,
RCCP!$C$8:$C$136,"&lt;&gt;Gradeschool",
RCCP!$C$8:$C$136,"&lt;&gt;Preschool")
+
(SUMIFS(RCCP!$JJ$8:$JJ$136,
RCCP!$A$8:$A$136,$A69,
RCCP!$C$8:$C$136,"&lt;&gt;Gradeschool",
RCCP!$C$8:$C$136,"&lt;&gt;Preschool")/4)</f>
        <v>0</v>
      </c>
      <c r="EQ69" s="50">
        <f t="shared" si="263"/>
        <v>0</v>
      </c>
      <c r="ER69" s="50">
        <f t="shared" si="254"/>
        <v>0</v>
      </c>
      <c r="ES69" s="42">
        <f>SUMIFS(RCCP!$JH$8:$JH$136,
RCCP!$A$8:$A$136,$A69,
RCCP!$C$8:$C$136,"&lt;&gt;Gradeschool",
RCCP!$C$8:$C$136,"&lt;&gt;Preschool")
+
(SUMIFS(RCCP!$JJ$8:$JJ$136,
RCCP!$A$8:$A$136,$A69,
RCCP!$C$8:$C$136,"&lt;&gt;Gradeschool",
RCCP!$C$8:$C$136,"&lt;&gt;Preschool")/4)</f>
        <v>0</v>
      </c>
      <c r="ET69" s="249">
        <f>SUMIFS(RCCP!$JH$8:$JH$136,
RCCP!$A$8:$A$136,$A69,
RCCP!$C$8:$C$136,"&lt;&gt;Gradeschool",
RCCP!$C$8:$C$136,"&lt;&gt;Preschool")
+
(SUMIFS(RCCP!$JJ$8:$JJ$136,
RCCP!$A$8:$A$136,$A69,
RCCP!$C$8:$C$136,"&lt;&gt;Gradeschool",
RCCP!$C$8:$C$136,"&lt;&gt;Preschool")/4)</f>
        <v>0</v>
      </c>
      <c r="EU69" s="50">
        <f>IFERROR(ET69/($I69*EU$11),0)</f>
        <v>0</v>
      </c>
      <c r="EV69" s="50">
        <f t="shared" si="255"/>
        <v>0</v>
      </c>
    </row>
    <row r="70" spans="1:153" ht="20.149999999999999" hidden="1" customHeight="1" outlineLevel="1" x14ac:dyDescent="0.35">
      <c r="A70" s="38">
        <v>515</v>
      </c>
      <c r="B70" s="39" t="s">
        <v>25</v>
      </c>
      <c r="C70" s="39" t="s">
        <v>27</v>
      </c>
      <c r="D70" s="39">
        <v>143</v>
      </c>
      <c r="E70" s="39">
        <v>5.7</v>
      </c>
      <c r="F70" s="39">
        <v>7</v>
      </c>
      <c r="G70" s="39">
        <v>3</v>
      </c>
      <c r="H70" s="40">
        <f t="shared" si="51"/>
        <v>17117.099999999999</v>
      </c>
      <c r="I70" s="41">
        <f t="shared" si="52"/>
        <v>3002.9999999999995</v>
      </c>
      <c r="J70" s="42">
        <f>SUMIFS('BLC Subcont'!$AE:$AE,'BLC Subcont'!$I:$I,L$10,'BLC Subcont'!$R:$R,"GS515")</f>
        <v>0</v>
      </c>
      <c r="K70" s="43">
        <f>SUMIFS('BLC Subcont'!$BF:$BF,'BLC Subcont'!$I:$I,L$10,'BLC Subcont'!$R:$R,"GS515")</f>
        <v>0</v>
      </c>
      <c r="L70" s="50">
        <f t="shared" si="53"/>
        <v>0</v>
      </c>
      <c r="M70" s="42">
        <f>SUMIFS('BLC Subcont'!$AE:$AE,'BLC Subcont'!$I:$I,O$10,'BLC Subcont'!$R:$R,"GS515")</f>
        <v>0</v>
      </c>
      <c r="N70" s="43">
        <f>SUMIFS('BLC Subcont'!$BF:$BF,'BLC Subcont'!$I:$I,O$10,'BLC Subcont'!$R:$R,"GS515")</f>
        <v>0</v>
      </c>
      <c r="O70" s="50">
        <f t="shared" si="54"/>
        <v>0</v>
      </c>
      <c r="P70" s="42">
        <f>SUMIFS('BLC Subcont'!$AE:$AE,'BLC Subcont'!$I:$I,R$10,'BLC Subcont'!$R:$R,"GS515")</f>
        <v>0</v>
      </c>
      <c r="Q70" s="43">
        <f>SUMIFS('BLC Subcont'!$BF:$BF,'BLC Subcont'!$I:$I,R$10,'BLC Subcont'!$R:$R,"GS515")</f>
        <v>0</v>
      </c>
      <c r="R70" s="50">
        <f t="shared" si="55"/>
        <v>0</v>
      </c>
      <c r="S70" s="42">
        <f>SUMIFS('BLC Subcont'!$AE:$AE,'BLC Subcont'!$I:$I,U$10,'BLC Subcont'!$R:$R,"GS515")</f>
        <v>0</v>
      </c>
      <c r="T70" s="43">
        <f>SUMIFS('BLC Subcont'!$BF:$BF,'BLC Subcont'!$I:$I,U$10,'BLC Subcont'!$R:$R,"GS515")</f>
        <v>0</v>
      </c>
      <c r="U70" s="50">
        <f t="shared" si="56"/>
        <v>0</v>
      </c>
      <c r="V70" s="47">
        <f t="shared" si="124"/>
        <v>0</v>
      </c>
      <c r="W70" s="51">
        <f t="shared" si="57"/>
        <v>0</v>
      </c>
      <c r="X70" s="52">
        <f t="shared" si="58"/>
        <v>0</v>
      </c>
      <c r="Y70" s="52">
        <f t="shared" si="224"/>
        <v>0</v>
      </c>
      <c r="Z70" s="47">
        <f>SUMIFS('BLC Subcont'!$AE:$AE,'BLC Subcont'!$I:$I,AB$10,'BLC Subcont'!$R:$R,"GS515")</f>
        <v>0</v>
      </c>
      <c r="AA70" s="249">
        <f>SUMIFS('BLC Subcont'!$BF:$BF,'BLC Subcont'!$I:$I,AB$10,'BLC Subcont'!$R:$R,"GS515")</f>
        <v>0</v>
      </c>
      <c r="AB70" s="49">
        <f t="shared" si="60"/>
        <v>0</v>
      </c>
      <c r="AC70" s="49">
        <f t="shared" si="225"/>
        <v>0</v>
      </c>
      <c r="AD70" s="42">
        <f>SUMIFS('BLC Subcont'!$AE:$AE,'BLC Subcont'!$I:$I,AF$10,'BLC Subcont'!$R:$R,"GS515")</f>
        <v>0</v>
      </c>
      <c r="AE70" s="249">
        <f>SUMIFS('BLC Subcont'!$BF:$BF,'BLC Subcont'!$I:$I,AF$10,'BLC Subcont'!$R:$R,"GS515")</f>
        <v>0</v>
      </c>
      <c r="AF70" s="50">
        <f t="shared" si="62"/>
        <v>0</v>
      </c>
      <c r="AG70" s="49">
        <f t="shared" si="226"/>
        <v>0</v>
      </c>
      <c r="AH70" s="42">
        <f>SUMIFS('BLC Subcont'!$AE:$AE,'BLC Subcont'!$I:$I,AJ$10,'BLC Subcont'!$R:$R,"GS515")</f>
        <v>0</v>
      </c>
      <c r="AI70" s="249">
        <f>SUMIFS('BLC Subcont'!$BF:$BF,'BLC Subcont'!$I:$I,AJ$10,'BLC Subcont'!$R:$R,"GS515")</f>
        <v>0</v>
      </c>
      <c r="AJ70" s="50">
        <f t="shared" si="64"/>
        <v>0</v>
      </c>
      <c r="AK70" s="49">
        <f t="shared" si="227"/>
        <v>0</v>
      </c>
      <c r="AL70" s="42">
        <f>SUMIFS('BLC Subcont'!$AE:$AE,'BLC Subcont'!$I:$I,AN$10,'BLC Subcont'!$R:$R,"GS515")</f>
        <v>0</v>
      </c>
      <c r="AM70" s="249">
        <f>SUMIFS('BLC Subcont'!$BF:$BF,'BLC Subcont'!$I:$I,AN$10,'BLC Subcont'!$R:$R,"GS515")</f>
        <v>0</v>
      </c>
      <c r="AN70" s="50">
        <f t="shared" si="66"/>
        <v>0</v>
      </c>
      <c r="AO70" s="49">
        <f t="shared" si="228"/>
        <v>0</v>
      </c>
      <c r="AP70" s="42">
        <f>SUMIFS('BLC Subcont'!$AE:$AE,'BLC Subcont'!$I:$I,AR$10,'BLC Subcont'!$R:$R,"GS515")</f>
        <v>0</v>
      </c>
      <c r="AQ70" s="249">
        <f>SUMIFS('BLC Subcont'!$BF:$BF,'BLC Subcont'!$I:$I,AR$10,'BLC Subcont'!$R:$R,"GS515")</f>
        <v>0</v>
      </c>
      <c r="AR70" s="50">
        <f t="shared" si="68"/>
        <v>0</v>
      </c>
      <c r="AS70" s="49">
        <f t="shared" si="229"/>
        <v>0</v>
      </c>
      <c r="AT70" s="42">
        <f>SUMIFS('BLC Subcont'!$AE:$AE,'BLC Subcont'!$I:$I,AV$10,'BLC Subcont'!$R:$R,"GS515")</f>
        <v>0</v>
      </c>
      <c r="AU70" s="249">
        <f>SUMIFS('BLC Subcont'!$BF:$BF,'BLC Subcont'!$I:$I,AV$10,'BLC Subcont'!$R:$R,"GS515")</f>
        <v>0</v>
      </c>
      <c r="AV70" s="50">
        <f t="shared" si="70"/>
        <v>0</v>
      </c>
      <c r="AW70" s="49">
        <f t="shared" si="230"/>
        <v>0</v>
      </c>
      <c r="AX70" s="42">
        <f>SUMIFS('BLC Subcont'!$AE:$AE,'BLC Subcont'!$I:$I,AZ$10,'BLC Subcont'!$R:$R,"GS515")</f>
        <v>0</v>
      </c>
      <c r="AY70" s="48">
        <f>SUMIFS('BLC Subcont'!$BF:$BF,'BLC Subcont'!$I:$I,AZ$10,'BLC Subcont'!$R:$R,"GS515")</f>
        <v>0</v>
      </c>
      <c r="AZ70" s="50">
        <f t="shared" si="72"/>
        <v>0</v>
      </c>
      <c r="BA70" s="49">
        <f t="shared" si="231"/>
        <v>0</v>
      </c>
      <c r="BB70" s="42">
        <f>SUMIFS('BLC Subcont'!$AE:$AE,'BLC Subcont'!$I:$I,BD$10,'BLC Subcont'!$R:$R,"GS515")</f>
        <v>0</v>
      </c>
      <c r="BC70" s="48">
        <f>SUMIFS('BLC Subcont'!$BF:$BF,'BLC Subcont'!$I:$I,BD$10,'BLC Subcont'!$R:$R,"GS515")</f>
        <v>0</v>
      </c>
      <c r="BD70" s="50">
        <f t="shared" si="74"/>
        <v>0</v>
      </c>
      <c r="BE70" s="50">
        <f t="shared" si="232"/>
        <v>0</v>
      </c>
      <c r="BI70" s="42">
        <f t="shared" si="125"/>
        <v>0</v>
      </c>
      <c r="BJ70" s="249">
        <f t="shared" si="126"/>
        <v>0</v>
      </c>
      <c r="BK70" s="50">
        <f t="shared" si="206"/>
        <v>0</v>
      </c>
      <c r="BL70" s="49">
        <f t="shared" si="233"/>
        <v>0</v>
      </c>
      <c r="BM70" s="42">
        <f t="shared" si="78"/>
        <v>0</v>
      </c>
      <c r="BN70" s="249">
        <f t="shared" si="79"/>
        <v>0</v>
      </c>
      <c r="BO70" s="50">
        <f t="shared" si="207"/>
        <v>0</v>
      </c>
      <c r="BP70" s="50">
        <f t="shared" si="234"/>
        <v>0</v>
      </c>
      <c r="BQ70" s="42">
        <f>SUMIFS(RCCP!$HX$8:$HX$136,
RCCP!$A$8:$A$136,$A70,
RCCP!$C$8:$C$136,"&lt;&gt;Men'S",
RCCP!$C$8:$C$136,"&lt;&gt;Women'S")
+
(SUMIFS(RCCP!$IC$8:$IC$136,
RCCP!$A$8:$A$136,$A70,
RCCP!$C$8:$C$136,"&lt;&gt;Men'S",
RCCP!$C$8:$C$136,"&lt;&gt;Women'S")/4)</f>
        <v>0</v>
      </c>
      <c r="BR70" s="48">
        <f>SUMIFS(RCCP!$HX$8:$HX$136,
RCCP!$A$8:$A$136,$A70,
RCCP!$C$8:$C$136,"&lt;&gt;Men'S",
RCCP!$C$8:$C$136,"&lt;&gt;Women'S")
+
(SUMIFS(RCCP!$IC$8:$IC$136,
RCCP!$A$8:$A$136,$A70,
RCCP!$C$8:$C$136,"&lt;&gt;Men'S",
RCCP!$C$8:$C$136,"&lt;&gt;Women'S")/4)</f>
        <v>0</v>
      </c>
      <c r="BS70" s="49">
        <f t="shared" ref="BS70:BS72" si="273">IFERROR(BR70/($I70*BS$11),0)</f>
        <v>0</v>
      </c>
      <c r="BT70" s="50">
        <f t="shared" ref="BT70:BT72" si="274">IF(BS70=0,0,INT(BS70)+IF(MOD(BS70,1)&lt;0.5,0.5,1))</f>
        <v>0</v>
      </c>
      <c r="BU70" s="47">
        <f>SUMIFS(RCCP!$HY$8:$HY$136,
RCCP!$A$8:$A$136,$A70,
RCCP!$C$8:$C$136,"&lt;&gt;Men'S",
RCCP!$C$8:$C$136,"&lt;&gt;Women'S")
+
(SUMIFS(RCCP!$IC$8:$IC$136,
RCCP!$A$8:$A$136,$A70,
RCCP!$C$8:$C$136,"&lt;&gt;Men'S",
RCCP!$C$8:$C$136,"&lt;&gt;Women'S")/4)</f>
        <v>0</v>
      </c>
      <c r="BV70" s="48">
        <f>SUMIFS(RCCP!$HY$8:$HY$136,
RCCP!$A$8:$A$136,$A70,
RCCP!$C$8:$C$136,"&lt;&gt;Men'S",
RCCP!$C$8:$C$136,"&lt;&gt;Women'S")
+
(SUMIFS(RCCP!$IC$8:$IC$136,
RCCP!$A$8:$A$136,$A70,
RCCP!$C$8:$C$136,"&lt;&gt;Men'S",
RCCP!$C$8:$C$136,"&lt;&gt;Women'S")/4)</f>
        <v>0</v>
      </c>
      <c r="BW70" s="50">
        <f t="shared" ref="BW70:BW72" si="275">IFERROR(BV70/($I70*BW$11),0)</f>
        <v>0</v>
      </c>
      <c r="BX70" s="50">
        <f t="shared" ref="BX70:BX72" si="276">IF(BW70=0,0,INT(BW70)+IF(MOD(BW70,1)&lt;0.5,0.5,1))</f>
        <v>0</v>
      </c>
      <c r="BY70" s="42">
        <f>SUMIFS(RCCP!$HZ$8:$HZ$136,
RCCP!$A$8:$A$136,$A70,
RCCP!$C$8:$C$136,"&lt;&gt;Men'S",
RCCP!$C$8:$C$136,"&lt;&gt;Women'S")
+
(SUMIFS(RCCP!$IC$8:$IC$136,
RCCP!$A$8:$A$136,$A70,
RCCP!$C$8:$C$136,"&lt;&gt;Men'S",
RCCP!$C$8:$C$136,"&lt;&gt;Women'S")/4)</f>
        <v>0</v>
      </c>
      <c r="BZ70" s="249">
        <f>SUMIFS(RCCP!$HZ$8:$HZ$136,
RCCP!$A$8:$A$136,$A70,
RCCP!$C$8:$C$136,"&lt;&gt;Men'S",
RCCP!$C$8:$C$136,"&lt;&gt;Women'S")
+
(SUMIFS(RCCP!$IC$8:$IC$136,
RCCP!$A$8:$A$136,$A70,
RCCP!$C$8:$C$136,"&lt;&gt;Men'S",
RCCP!$C$8:$C$136,"&lt;&gt;Women'S")/4)</f>
        <v>0</v>
      </c>
      <c r="CA70" s="50">
        <f t="shared" ref="CA70:CA72" si="277">IFERROR(BZ70/($I70*CA$11),0)</f>
        <v>0</v>
      </c>
      <c r="CB70" s="50">
        <f t="shared" ref="CB70:CB72" si="278">IF(CA70=0,0,INT(CA70)+IF(MOD(CA70,1)&lt;0.5,0.5,1))</f>
        <v>0</v>
      </c>
      <c r="CC70" s="42">
        <f>SUMIFS(RCCP!$IA$8:$IA$136,
RCCP!$A$8:$A$136,$A70,
RCCP!$C$8:$C$136,"&lt;&gt;Men'S",
RCCP!$C$8:$C$136,"&lt;&gt;Women'S")
+
(SUMIFS(RCCP!$IC$8:$IC$136,
RCCP!$A$8:$A$136,$A70,
RCCP!$C$8:$C$136,"&lt;&gt;Men'S",
RCCP!$C$8:$C$136,"&lt;&gt;Women'S")/4)</f>
        <v>0</v>
      </c>
      <c r="CD70" s="249">
        <f>SUMIFS(RCCP!$IA$8:$IA$136,
RCCP!$A$8:$A$136,$A70,
RCCP!$C$8:$C$136,"&lt;&gt;Men'S",
RCCP!$C$8:$C$136,"&lt;&gt;Women'S")
+
(SUMIFS(RCCP!$IC$8:$IC$136,
RCCP!$A$8:$A$136,$A70,
RCCP!$C$8:$C$136,"&lt;&gt;Men'S",
RCCP!$C$8:$C$136,"&lt;&gt;Women'S")/4)</f>
        <v>0</v>
      </c>
      <c r="CE70" s="50">
        <f t="shared" ref="CE70:CE72" si="279">IFERROR(CD70/($I70*CE$11),0)</f>
        <v>0</v>
      </c>
      <c r="CF70" s="50">
        <f t="shared" ref="CF70:CF72" si="280">IF(CE70=0,0,INT(CE70)+IF(MOD(CE70,1)&lt;0.5,0.5,1))</f>
        <v>0</v>
      </c>
      <c r="CG70" s="47">
        <f>SUMIFS(RCCP!$IF$8:$IF$136,
RCCP!$A$8:$A$136,$A70,
RCCP!$C$8:$C$136,"&lt;&gt;Men'S",
RCCP!$C$8:$C$136,"&lt;&gt;Women'S")
+
(SUMIFS(RCCP!$IK$8:$IK$136,
RCCP!$A$8:$A$136,$A70,
RCCP!$C$8:$C$136,"&lt;&gt;Men'S",
RCCP!$C$8:$C$136,"&lt;&gt;Women'S")/4)</f>
        <v>0</v>
      </c>
      <c r="CH70" s="249">
        <f>SUMIFS(RCCP!$IF$8:$IF$136,
RCCP!$A$8:$A$136,$A70,
RCCP!$C$8:$C$136,"&lt;&gt;Men'S",
RCCP!$C$8:$C$136,"&lt;&gt;Women'S")
+
(SUMIFS(RCCP!$IK$8:$IK$136,
RCCP!$A$8:$A$136,$A70,
RCCP!$C$8:$C$136,"&lt;&gt;Men'S",
RCCP!$C$8:$C$136,"&lt;&gt;Women'S")/4)</f>
        <v>0</v>
      </c>
      <c r="CI70" s="49">
        <f t="shared" ref="CI70:CI72" si="281">IFERROR(CH70/($I70*CI$11),0)</f>
        <v>0</v>
      </c>
      <c r="CJ70" s="50">
        <f t="shared" ref="CJ70:CJ72" si="282">IF(CI70=0,0,INT(CI70)+IF(MOD(CI70,1)&lt;0.5,0.5,1))</f>
        <v>0</v>
      </c>
      <c r="CK70" s="42">
        <f>SUMIFS(RCCP!$IG$8:$IG$136,
RCCP!$A$8:$A$136,$A70,
RCCP!$C$8:$C$136,"&lt;&gt;Men'S",
RCCP!$C$8:$C$136,"&lt;&gt;Women'S")
+
(SUMIFS(RCCP!$IK$8:$IK$136,
RCCP!$A$8:$A$136,$A70,
RCCP!$C$8:$C$136,"&lt;&gt;Men'S",
RCCP!$C$8:$C$136,"&lt;&gt;Women'S")/4)</f>
        <v>0</v>
      </c>
      <c r="CL70" s="249">
        <f>SUMIFS(RCCP!$IG$8:$IG$136,
RCCP!$A$8:$A$136,$A70,
RCCP!$C$8:$C$136,"&lt;&gt;Men'S",
RCCP!$C$8:$C$136,"&lt;&gt;Women'S")
+
(SUMIFS(RCCP!$IK$8:$IK$136,
RCCP!$A$8:$A$136,$A70,
RCCP!$C$8:$C$136,"&lt;&gt;Men'S",
RCCP!$C$8:$C$136,"&lt;&gt;Women'S")/4)</f>
        <v>0</v>
      </c>
      <c r="CM70" s="50">
        <f t="shared" ref="CM70:CM72" si="283">IFERROR(CL70/($I70*CM$11),0)</f>
        <v>0</v>
      </c>
      <c r="CN70" s="50">
        <f t="shared" ref="CN70:CN72" si="284">IF(CM70=0,0,INT(CM70)+IF(MOD(CM70,1)&lt;0.5,0.5,1))</f>
        <v>0</v>
      </c>
      <c r="CO70" s="42">
        <f>SUMIFS(RCCP!$IH$8:$IH$136,
RCCP!$A$8:$A$136,$A70,
RCCP!$C$8:$C$136,"&lt;&gt;Men'S",
RCCP!$C$8:$C$136,"&lt;&gt;Women'S")
+
(SUMIFS(RCCP!$IK$8:$IK$136,
RCCP!$A$8:$A$136,$A70,
RCCP!$C$8:$C$136,"&lt;&gt;Men'S",
RCCP!$C$8:$C$136,"&lt;&gt;Women'S")/4)</f>
        <v>0</v>
      </c>
      <c r="CP70" s="249">
        <f>SUMIFS(RCCP!$IH$8:$IH$136,
RCCP!$A$8:$A$136,$A70,
RCCP!$C$8:$C$136,"&lt;&gt;Men'S",
RCCP!$C$8:$C$136,"&lt;&gt;Women'S")
+
(SUMIFS(RCCP!$IK$8:$IK$136,
RCCP!$A$8:$A$136,$A70,
RCCP!$C$8:$C$136,"&lt;&gt;Men'S",
RCCP!$C$8:$C$136,"&lt;&gt;Women'S")/4)</f>
        <v>0</v>
      </c>
      <c r="CQ70" s="50">
        <f t="shared" ref="CQ70:CQ72" si="285">IFERROR(CP70/($I70*CQ$11),0)</f>
        <v>0</v>
      </c>
      <c r="CR70" s="50">
        <f t="shared" ref="CR70:CR72" si="286">IF(CQ70=0,0,INT(CQ70)+IF(MOD(CQ70,1)&lt;0.5,0.5,1))</f>
        <v>0</v>
      </c>
      <c r="CS70" s="42">
        <f>SUMIFS(RCCP!$II$8:$II$136,
RCCP!$A$8:$A$136,$A70,
RCCP!$C$8:$C$136,"&lt;&gt;Men'S",
RCCP!$C$8:$C$136,"&lt;&gt;Women'S")
+
(SUMIFS(RCCP!$IK$8:$IK$136,
RCCP!$A$8:$A$136,$A70,
RCCP!$C$8:$C$136,"&lt;&gt;Men'S",
RCCP!$C$8:$C$136,"&lt;&gt;Women'S")/4)</f>
        <v>0</v>
      </c>
      <c r="CT70" s="249">
        <f>SUMIFS(RCCP!$II$8:$II$136,
RCCP!$A$8:$A$136,$A70,
RCCP!$C$8:$C$136,"&lt;&gt;Men'S",
RCCP!$C$8:$C$136,"&lt;&gt;Women'S")
+
(SUMIFS(RCCP!$IK$8:$IK$136,
RCCP!$A$8:$A$136,$A70,
RCCP!$C$8:$C$136,"&lt;&gt;Men'S",
RCCP!$C$8:$C$136,"&lt;&gt;Women'S")/4)</f>
        <v>0</v>
      </c>
      <c r="CU70" s="50">
        <f t="shared" ref="CU70:CU72" si="287">IFERROR(CT70/($I70*CU$11),0)</f>
        <v>0</v>
      </c>
      <c r="CV70" s="50">
        <f t="shared" ref="CV70:CV72" si="288">IF(CU70=0,0,INT(CU70)+IF(MOD(CU70,1)&lt;0.5,0.5,1))</f>
        <v>0</v>
      </c>
      <c r="CW70" s="47">
        <f>SUMIFS(RCCP!$IN$8:$IN$136,
RCCP!$A$8:$A$136,$A70,
RCCP!$C$8:$C$136,"&lt;&gt;Men'S",
RCCP!$C$8:$C$136,"&lt;&gt;Women'S")
+
(SUMIFS(RCCP!$IT$8:$IT$136,
RCCP!$A$8:$A$136,$A70,
RCCP!$C$8:$C$136,"&lt;&gt;Men'S",
RCCP!$C$8:$C$136,"&lt;&gt;Women'S")/5)</f>
        <v>0</v>
      </c>
      <c r="CX70" s="249">
        <f>SUMIFS(RCCP!$IN$8:$IN$136,
RCCP!$A$8:$A$136,$A70,
RCCP!$C$8:$C$136,"&lt;&gt;Men'S",
RCCP!$C$8:$C$136,"&lt;&gt;Women'S")
+
(SUMIFS(RCCP!$IT$8:$IT$136,
RCCP!$A$8:$A$136,$A70,
RCCP!$C$8:$C$136,"&lt;&gt;Men'S",
RCCP!$C$8:$C$136,"&lt;&gt;Women'S")/5)</f>
        <v>0</v>
      </c>
      <c r="CY70" s="49">
        <f t="shared" ref="CY70:CY72" si="289">IFERROR(CX70/($I70*CY$11),0)</f>
        <v>0</v>
      </c>
      <c r="CZ70" s="50">
        <f t="shared" ref="CZ70:CZ72" si="290">IF(CY70=0,0,INT(CY70)+IF(MOD(CY70,1)&lt;0.5,0.5,1))</f>
        <v>0</v>
      </c>
      <c r="DA70" s="42">
        <f>SUMIFS(RCCP!$IO$8:$IO$136,
RCCP!$A$8:$A$136,$A70,
RCCP!$C$8:$C$136,"&lt;&gt;Men'S",
RCCP!$C$8:$C$136,"&lt;&gt;Women'S")
+
(SUMIFS(RCCP!$IT$8:$IT$136,
RCCP!$A$8:$A$136,$A70,
RCCP!$C$8:$C$136,"&lt;&gt;Men'S",
RCCP!$C$8:$C$136,"&lt;&gt;Women'S")/5)</f>
        <v>0</v>
      </c>
      <c r="DB70" s="249">
        <f>SUMIFS(RCCP!$IO$8:$IO$136,
RCCP!$A$8:$A$136,$A70,
RCCP!$C$8:$C$136,"&lt;&gt;Men'S",
RCCP!$C$8:$C$136,"&lt;&gt;Women'S")
+
(SUMIFS(RCCP!$IT$8:$IT$136,
RCCP!$A$8:$A$136,$A70,
RCCP!$C$8:$C$136,"&lt;&gt;Men'S",
RCCP!$C$8:$C$136,"&lt;&gt;Women'S")/5)</f>
        <v>0</v>
      </c>
      <c r="DC70" s="50">
        <f t="shared" ref="DC70:DC72" si="291">IFERROR(DB70/($I70*DC$11),0)</f>
        <v>0</v>
      </c>
      <c r="DD70" s="50">
        <f t="shared" ref="DD70:DD72" si="292">IF(DC70=0,0,INT(DC70)+IF(MOD(DC70,1)&lt;0.5,0.5,1))</f>
        <v>0</v>
      </c>
      <c r="DE70" s="42">
        <f>SUMIFS(RCCP!$IP$8:$IP$136,
RCCP!$A$8:$A$136,$A70,
RCCP!$C$8:$C$136,"&lt;&gt;Men'S",
RCCP!$C$8:$C$136,"&lt;&gt;Women'S")
+
(SUMIFS(RCCP!$IT$8:$IT$136,
RCCP!$A$8:$A$136,$A70,
RCCP!$C$8:$C$136,"&lt;&gt;Men'S",
RCCP!$C$8:$C$136,"&lt;&gt;Women'S")/5)</f>
        <v>0</v>
      </c>
      <c r="DF70" s="249">
        <f>SUMIFS(RCCP!$IP$8:$IP$136,
RCCP!$A$8:$A$136,$A70,
RCCP!$C$8:$C$136,"&lt;&gt;Men'S",
RCCP!$C$8:$C$136,"&lt;&gt;Women'S")
+
(SUMIFS(RCCP!$IT$8:$IT$136,
RCCP!$A$8:$A$136,$A70,
RCCP!$C$8:$C$136,"&lt;&gt;Men'S",
RCCP!$C$8:$C$136,"&lt;&gt;Women'S")/5)</f>
        <v>0</v>
      </c>
      <c r="DG70" s="50">
        <f t="shared" ref="DG70:DG72" si="293">IFERROR(DF70/($I70*DG$11),0)</f>
        <v>0</v>
      </c>
      <c r="DH70" s="50">
        <f t="shared" ref="DH70:DH72" si="294">IF(DG70=0,0,INT(DG70)+IF(MOD(DG70,1)&lt;0.5,0.5,1))</f>
        <v>0</v>
      </c>
      <c r="DI70" s="42">
        <f>SUMIFS(RCCP!$IQ$8:$IQ$136,
RCCP!$A$8:$A$136,$A70,
RCCP!$C$8:$C$136,"&lt;&gt;Men'S",
RCCP!$C$8:$C$136,"&lt;&gt;Women'S")
+
(SUMIFS(RCCP!$IT$8:$IT$136,
RCCP!$A$8:$A$136,$A70,
RCCP!$C$8:$C$136,"&lt;&gt;Men'S",
RCCP!$C$8:$C$136,"&lt;&gt;Women'S")/5)</f>
        <v>0</v>
      </c>
      <c r="DJ70" s="249">
        <f>SUMIFS(RCCP!$IQ$8:$IQ$136,
RCCP!$A$8:$A$136,$A70,
RCCP!$C$8:$C$136,"&lt;&gt;Men'S",
RCCP!$C$8:$C$136,"&lt;&gt;Women'S")
+
(SUMIFS(RCCP!$IT$8:$IT$136,
RCCP!$A$8:$A$136,$A70,
RCCP!$C$8:$C$136,"&lt;&gt;Men'S",
RCCP!$C$8:$C$136,"&lt;&gt;Women'S")/5)</f>
        <v>0</v>
      </c>
      <c r="DK70" s="50">
        <f t="shared" ref="DK70:DK72" si="295">IFERROR(DJ70/($I70*DK$11),0)</f>
        <v>0</v>
      </c>
      <c r="DL70" s="50">
        <f t="shared" ref="DL70:DL72" si="296">IF(DK70=0,0,INT(DK70)+IF(MOD(DK70,1)&lt;0.5,0.5,1))</f>
        <v>0</v>
      </c>
      <c r="DM70" s="42">
        <f>SUMIFS(RCCP!$IR$8:$IR$136,
RCCP!$A$8:$A$136,$A70,
RCCP!$C$8:$C$136,"&lt;&gt;Men'S",
RCCP!$C$8:$C$136,"&lt;&gt;Women'S")
+
(SUMIFS(RCCP!$IT$8:$IT$136,
RCCP!$A$8:$A$136,$A70,
RCCP!$C$8:$C$136,"&lt;&gt;Men'S",
RCCP!$C$8:$C$136,"&lt;&gt;Women'S")/5)</f>
        <v>0</v>
      </c>
      <c r="DN70" s="249">
        <f>SUMIFS(RCCP!$IR$8:$IR$136,
RCCP!$A$8:$A$136,$A70,
RCCP!$C$8:$C$136,"&lt;&gt;Men'S",
RCCP!$C$8:$C$136,"&lt;&gt;Women'S")
+
(SUMIFS(RCCP!$IT$8:$IT$136,
RCCP!$A$8:$A$136,$A70,
RCCP!$C$8:$C$136,"&lt;&gt;Men'S",
RCCP!$C$8:$C$136,"&lt;&gt;Women'S")/5)</f>
        <v>0</v>
      </c>
      <c r="DO70" s="50">
        <f t="shared" ref="DO70:DO72" si="297">IFERROR(DN70/($I70*DO$11),0)</f>
        <v>0</v>
      </c>
      <c r="DP70" s="50">
        <f t="shared" ref="DP70:DP72" si="298">IF(DO70=0,0,INT(DO70)+IF(MOD(DO70,1)&lt;0.5,0.5,1))</f>
        <v>0</v>
      </c>
      <c r="DQ70" s="47">
        <f>SUMIFS(RCCP!$IW$8:$IW$136,
RCCP!$A$8:$A$136,$A70,
RCCP!$C$8:$C$136,"&lt;&gt;Men'S",
RCCP!$C$8:$C$136,"&lt;&gt;Women'S")
+
(SUMIFS(RCCP!$JB$8:$JB$136,
RCCP!$A$8:$A$136,$A70,
RCCP!$C$8:$C$136,"&lt;&gt;Men'S",
RCCP!$C$8:$C$136,"&lt;&gt;Women'S")/4)</f>
        <v>0</v>
      </c>
      <c r="DR70" s="249">
        <f>SUMIFS(RCCP!$IW$8:$IW$136,
RCCP!$A$8:$A$136,$A70,
RCCP!$C$8:$C$136,"&lt;&gt;Men'S",
RCCP!$C$8:$C$136,"&lt;&gt;Women'S")
+
(SUMIFS(RCCP!$JB$8:$JB$136,
RCCP!$A$8:$A$136,$A70,
RCCP!$C$8:$C$136,"&lt;&gt;Men'S",
RCCP!$C$8:$C$136,"&lt;&gt;Women'S")/4)</f>
        <v>0</v>
      </c>
      <c r="DS70" s="49">
        <f t="shared" ref="DS70:DS72" si="299">IFERROR(DR70/($I70*DS$11),0)</f>
        <v>0</v>
      </c>
      <c r="DT70" s="50">
        <f t="shared" ref="DT70:DT72" si="300">IF(DS70=0,0,INT(DS70)+IF(MOD(DS70,1)&lt;0.5,0.5,1))</f>
        <v>0</v>
      </c>
      <c r="DU70" s="42">
        <f>SUMIFS(RCCP!$IX$8:$IX$136,
RCCP!$A$8:$A$136,$A70,
RCCP!$C$8:$C$136,"&lt;&gt;Men'S",
RCCP!$C$8:$C$136,"&lt;&gt;Women'S")
+
(SUMIFS(RCCP!$JB$8:$JB$136,
RCCP!$A$8:$A$136,$A70,
RCCP!$C$8:$C$136,"&lt;&gt;Men'S",
RCCP!$C$8:$C$136,"&lt;&gt;Women'S")/4)</f>
        <v>0</v>
      </c>
      <c r="DV70" s="249">
        <f>SUMIFS(RCCP!$IX$8:$IX$136,
RCCP!$A$8:$A$136,$A70,
RCCP!$C$8:$C$136,"&lt;&gt;Men'S",
RCCP!$C$8:$C$136,"&lt;&gt;Women'S")
+
(SUMIFS(RCCP!$JB$8:$JB$136,
RCCP!$A$8:$A$136,$A70,
RCCP!$C$8:$C$136,"&lt;&gt;Men'S",
RCCP!$C$8:$C$136,"&lt;&gt;Women'S")/4)</f>
        <v>0</v>
      </c>
      <c r="DW70" s="50">
        <f t="shared" ref="DW70:DW72" si="301">IFERROR(DV70/($I70*DW$11),0)</f>
        <v>0</v>
      </c>
      <c r="DX70" s="50">
        <f t="shared" ref="DX70:DX72" si="302">IF(DW70=0,0,INT(DW70)+IF(MOD(DW70,1)&lt;0.5,0.5,1))</f>
        <v>0</v>
      </c>
      <c r="DY70" s="42">
        <f>SUMIFS(RCCP!$IY$8:$IY$136,
RCCP!$A$8:$A$136,$A70,
RCCP!$C$8:$C$136,"&lt;&gt;Men'S",
RCCP!$C$8:$C$136,"&lt;&gt;Women'S")
+
(SUMIFS(RCCP!$JB$8:$JB$136,
RCCP!$A$8:$A$136,$A70,
RCCP!$C$8:$C$136,"&lt;&gt;Men'S",
RCCP!$C$8:$C$136,"&lt;&gt;Women'S")/4)</f>
        <v>0</v>
      </c>
      <c r="DZ70" s="249">
        <f>SUMIFS(RCCP!$IY$8:$IY$136,
RCCP!$A$8:$A$136,$A70,
RCCP!$C$8:$C$136,"&lt;&gt;Men'S",
RCCP!$C$8:$C$136,"&lt;&gt;Women'S")
+
(SUMIFS(RCCP!$JB$8:$JB$136,
RCCP!$A$8:$A$136,$A70,
RCCP!$C$8:$C$136,"&lt;&gt;Men'S",
RCCP!$C$8:$C$136,"&lt;&gt;Women'S")/4)</f>
        <v>0</v>
      </c>
      <c r="EA70" s="50">
        <f t="shared" ref="EA70:EA72" si="303">IFERROR(DZ70/($I70*EA$11),0)</f>
        <v>0</v>
      </c>
      <c r="EB70" s="50">
        <f t="shared" ref="EB70:EB72" si="304">IF(EA70=0,0,INT(EA70)+IF(MOD(EA70,1)&lt;0.5,0.5,1))</f>
        <v>0</v>
      </c>
      <c r="EC70" s="42">
        <f>SUMIFS(RCCP!$IZ$8:$IZ$136,
RCCP!$A$8:$A$136,$A70,
RCCP!$C$8:$C$136,"&lt;&gt;Men'S",
RCCP!$C$8:$C$136,"&lt;&gt;Women'S")
+
(SUMIFS(RCCP!$JB$8:$JB$136,
RCCP!$A$8:$A$136,$A70,
RCCP!$C$8:$C$136,"&lt;&gt;Men'S",
RCCP!$C$8:$C$136,"&lt;&gt;Women'S")/4)</f>
        <v>0</v>
      </c>
      <c r="ED70" s="249">
        <f>SUMIFS(RCCP!$IZ$8:$IZ$136,
RCCP!$A$8:$A$136,$A70,
RCCP!$C$8:$C$136,"&lt;&gt;Men'S",
RCCP!$C$8:$C$136,"&lt;&gt;Women'S")
+
(SUMIFS(RCCP!$JB$8:$JB$136,
RCCP!$A$8:$A$136,$A70,
RCCP!$C$8:$C$136,"&lt;&gt;Men'S",
RCCP!$C$8:$C$136,"&lt;&gt;Women'S")/4)</f>
        <v>0</v>
      </c>
      <c r="EE70" s="50">
        <f t="shared" ref="EE70:EE72" si="305">IFERROR(ED70/($I70*EE$11),0)</f>
        <v>0</v>
      </c>
      <c r="EF70" s="50">
        <f t="shared" ref="EF70:EF72" si="306">IF(EE70=0,0,INT(EE70)+IF(MOD(EE70,1)&lt;0.5,0.5,1))</f>
        <v>0</v>
      </c>
      <c r="EG70" s="47">
        <f>SUMIFS(RCCP!$JE$8:$JE$136,
RCCP!$A$8:$A$136,$A70,
RCCP!$C$8:$C$136,"&lt;&gt;Men'S",
RCCP!$C$8:$C$136,"&lt;&gt;Women'S")
+
(SUMIFS(RCCP!$JJ$8:$JJ$136,
RCCP!$A$8:$A$136,$A70,
RCCP!$C$8:$C$136,"&lt;&gt;Men'S",
RCCP!$C$8:$C$136,"&lt;&gt;Women'S")/4)</f>
        <v>0</v>
      </c>
      <c r="EH70" s="249">
        <f>SUMIFS(RCCP!$JE$8:$JE$136,
RCCP!$A$8:$A$136,$A70,
RCCP!$C$8:$C$136,"&lt;&gt;Men'S",
RCCP!$C$8:$C$136,"&lt;&gt;Women'S")
+
(SUMIFS(RCCP!$JJ$8:$JJ$136,
RCCP!$A$8:$A$136,$A70,
RCCP!$C$8:$C$136,"&lt;&gt;Men'S",
RCCP!$C$8:$C$136,"&lt;&gt;Women'S")/4)</f>
        <v>0</v>
      </c>
      <c r="EI70" s="49">
        <f t="shared" ref="EI70:EI72" si="307">IFERROR(EH70/($I70*EI$11),0)</f>
        <v>0</v>
      </c>
      <c r="EJ70" s="50">
        <f t="shared" ref="EJ70:EJ72" si="308">IF(EI70=0,0,INT(EI70)+IF(MOD(EI70,1)&lt;0.5,0.5,1))</f>
        <v>0</v>
      </c>
      <c r="EK70" s="42">
        <f>SUMIFS(RCCP!$JF$8:$JF$136,
RCCP!$A$8:$A$136,$A70,
RCCP!$C$8:$C$136,"&lt;&gt;Men'S",
RCCP!$C$8:$C$136,"&lt;&gt;Women'S")
+
(SUMIFS(RCCP!$JJ$8:$JJ$136,
RCCP!$A$8:$A$136,$A70,
RCCP!$C$8:$C$136,"&lt;&gt;Men'S",
RCCP!$C$8:$C$136,"&lt;&gt;Women'S")/4)</f>
        <v>0</v>
      </c>
      <c r="EL70" s="249">
        <f>SUMIFS(RCCP!$JF$8:$JF$136,
RCCP!$A$8:$A$136,$A70,
RCCP!$C$8:$C$136,"&lt;&gt;Men'S",
RCCP!$C$8:$C$136,"&lt;&gt;Women'S")
+
(SUMIFS(RCCP!$JJ$8:$JJ$136,
RCCP!$A$8:$A$136,$A70,
RCCP!$C$8:$C$136,"&lt;&gt;Men'S",
RCCP!$C$8:$C$136,"&lt;&gt;Women'S")/4)</f>
        <v>0</v>
      </c>
      <c r="EM70" s="50">
        <f t="shared" ref="EM70:EM72" si="309">IFERROR(EL70/($I70*EM$11),0)</f>
        <v>0</v>
      </c>
      <c r="EN70" s="50">
        <f t="shared" ref="EN70:EN72" si="310">IF(EM70=0,0,INT(EM70)+IF(MOD(EM70,1)&lt;0.5,0.5,1))</f>
        <v>0</v>
      </c>
      <c r="EO70" s="42">
        <f>SUMIFS(RCCP!$JG$8:$JG$136,
RCCP!$A$8:$A$136,$A70,
RCCP!$C$8:$C$136,"&lt;&gt;Men'S",
RCCP!$C$8:$C$136,"&lt;&gt;Women'S")
+
(SUMIFS(RCCP!$JJ$8:$JJ$136,
RCCP!$A$8:$A$136,$A70,
RCCP!$C$8:$C$136,"&lt;&gt;Men'S",
RCCP!$C$8:$C$136,"&lt;&gt;Women'S")/4)</f>
        <v>0</v>
      </c>
      <c r="EP70" s="249">
        <f>SUMIFS(RCCP!$JG$8:$JG$136,
RCCP!$A$8:$A$136,$A70,
RCCP!$C$8:$C$136,"&lt;&gt;Men'S",
RCCP!$C$8:$C$136,"&lt;&gt;Women'S")
+
(SUMIFS(RCCP!$JJ$8:$JJ$136,
RCCP!$A$8:$A$136,$A70,
RCCP!$C$8:$C$136,"&lt;&gt;Men'S",
RCCP!$C$8:$C$136,"&lt;&gt;Women'S")/4)</f>
        <v>0</v>
      </c>
      <c r="EQ70" s="50">
        <f t="shared" ref="EQ70:EQ72" si="311">IFERROR(EP70/($I70*EQ$11),0)</f>
        <v>0</v>
      </c>
      <c r="ER70" s="50">
        <f t="shared" ref="ER70:ER72" si="312">IF(EQ70=0,0,INT(EQ70)+IF(MOD(EQ70,1)&lt;0.5,0.5,1))</f>
        <v>0</v>
      </c>
      <c r="ES70" s="42">
        <f>SUMIFS(RCCP!$JH$8:$JH$136,
RCCP!$A$8:$A$136,$A70,
RCCP!$C$8:$C$136,"&lt;&gt;Men'S",
RCCP!$C$8:$C$136,"&lt;&gt;Women'S")
+
(SUMIFS(RCCP!$JJ$8:$JJ$136,
RCCP!$A$8:$A$136,$A70,
RCCP!$C$8:$C$136,"&lt;&gt;Men'S",
RCCP!$C$8:$C$136,"&lt;&gt;Women'S")/4)</f>
        <v>0</v>
      </c>
      <c r="ET70" s="249">
        <f>SUMIFS(RCCP!$JH$8:$JH$136,
RCCP!$A$8:$A$136,$A70,
RCCP!$C$8:$C$136,"&lt;&gt;Men'S",
RCCP!$C$8:$C$136,"&lt;&gt;Women'S")
+
(SUMIFS(RCCP!$JJ$8:$JJ$136,
RCCP!$A$8:$A$136,$A70,
RCCP!$C$8:$C$136,"&lt;&gt;Men'S",
RCCP!$C$8:$C$136,"&lt;&gt;Women'S")/4)</f>
        <v>0</v>
      </c>
      <c r="EU70" s="50">
        <f t="shared" ref="EU70:EU72" si="313">IFERROR(ET70/($I70*EU$11),0)</f>
        <v>0</v>
      </c>
      <c r="EV70" s="50">
        <f t="shared" ref="EV70:EV72" si="314">IF(EU70=0,0,INT(EU70)+IF(MOD(EU70,1)&lt;0.5,0.5,1))</f>
        <v>0</v>
      </c>
    </row>
    <row r="71" spans="1:153" ht="20.149999999999999" hidden="1" customHeight="1" outlineLevel="1" x14ac:dyDescent="0.35">
      <c r="A71" s="53">
        <v>515</v>
      </c>
      <c r="B71" s="54" t="s">
        <v>25</v>
      </c>
      <c r="C71" s="39" t="s">
        <v>55</v>
      </c>
      <c r="D71" s="39">
        <v>72</v>
      </c>
      <c r="E71" s="39">
        <v>5.7</v>
      </c>
      <c r="F71" s="39">
        <v>7</v>
      </c>
      <c r="G71" s="39">
        <v>3</v>
      </c>
      <c r="H71" s="40">
        <f t="shared" si="51"/>
        <v>8618.4000000000015</v>
      </c>
      <c r="I71" s="41">
        <f t="shared" si="52"/>
        <v>1512.0000000000002</v>
      </c>
      <c r="J71" s="42">
        <f>SUMIFS('BLC Subcont'!$AE:$AE,'BLC Subcont'!$I:$I,L$10,'BLC Subcont'!$R:$R,"GS515")</f>
        <v>0</v>
      </c>
      <c r="K71" s="43">
        <f>SUMIFS('BLC Subcont'!$AP:$AP,'BLC Subcont'!$I:$I,L$10,'BLC Subcont'!$R:$R,"GS515")</f>
        <v>0</v>
      </c>
      <c r="L71" s="50">
        <f t="shared" si="53"/>
        <v>0</v>
      </c>
      <c r="M71" s="42">
        <f>SUMIFS('BLC Subcont'!$AE:$AE,'BLC Subcont'!$I:$I,O$10,'BLC Subcont'!$R:$R,"GS515")</f>
        <v>0</v>
      </c>
      <c r="N71" s="43">
        <f>SUMIFS('BLC Subcont'!$AP:$AP,'BLC Subcont'!$I:$I,O$10,'BLC Subcont'!$R:$R,"GS515")</f>
        <v>0</v>
      </c>
      <c r="O71" s="50">
        <f t="shared" si="54"/>
        <v>0</v>
      </c>
      <c r="P71" s="42">
        <f>SUMIFS('BLC Subcont'!$AE:$AE,'BLC Subcont'!$I:$I,R$10,'BLC Subcont'!$R:$R,"GS515")</f>
        <v>0</v>
      </c>
      <c r="Q71" s="43">
        <f>SUMIFS('BLC Subcont'!$AP:$AP,'BLC Subcont'!$I:$I,R$10,'BLC Subcont'!$R:$R,"GS515")</f>
        <v>0</v>
      </c>
      <c r="R71" s="50">
        <f t="shared" si="55"/>
        <v>0</v>
      </c>
      <c r="S71" s="42">
        <f>SUMIFS('BLC Subcont'!$AE:$AE,'BLC Subcont'!$I:$I,U$10,'BLC Subcont'!$R:$R,"GS515")</f>
        <v>0</v>
      </c>
      <c r="T71" s="43">
        <f>SUMIFS('BLC Subcont'!$AP:$AP,'BLC Subcont'!$I:$I,U$10,'BLC Subcont'!$R:$R,"GS515")</f>
        <v>0</v>
      </c>
      <c r="U71" s="50">
        <f t="shared" si="56"/>
        <v>0</v>
      </c>
      <c r="V71" s="47">
        <f t="shared" si="124"/>
        <v>0</v>
      </c>
      <c r="W71" s="51">
        <f t="shared" si="57"/>
        <v>0</v>
      </c>
      <c r="X71" s="52">
        <f t="shared" si="58"/>
        <v>0</v>
      </c>
      <c r="Y71" s="52">
        <f t="shared" si="224"/>
        <v>0</v>
      </c>
      <c r="Z71" s="47">
        <f>SUMIFS('BLC Subcont'!$AE:$AE,'BLC Subcont'!$I:$I,AB$10,'BLC Subcont'!$R:$R,"GS515")</f>
        <v>0</v>
      </c>
      <c r="AA71" s="249">
        <f>SUMIFS('BLC Subcont'!$AP:$AP,'BLC Subcont'!$I:$I,AB$10,'BLC Subcont'!$R:$R,"GS515")</f>
        <v>0</v>
      </c>
      <c r="AB71" s="49">
        <f t="shared" si="60"/>
        <v>0</v>
      </c>
      <c r="AC71" s="49">
        <f t="shared" si="225"/>
        <v>0</v>
      </c>
      <c r="AD71" s="42">
        <f>SUMIFS('BLC Subcont'!$AE:$AE,'BLC Subcont'!$I:$I,AF$10,'BLC Subcont'!$R:$R,"GS515")</f>
        <v>0</v>
      </c>
      <c r="AE71" s="249">
        <f>SUMIFS('BLC Subcont'!$AP:$AP,'BLC Subcont'!$I:$I,AF$10,'BLC Subcont'!$R:$R,"GS515")</f>
        <v>0</v>
      </c>
      <c r="AF71" s="50">
        <f t="shared" si="62"/>
        <v>0</v>
      </c>
      <c r="AG71" s="49">
        <f t="shared" si="226"/>
        <v>0</v>
      </c>
      <c r="AH71" s="42">
        <f>SUMIFS('BLC Subcont'!$AE:$AE,'BLC Subcont'!$I:$I,AJ$10,'BLC Subcont'!$R:$R,"GS515")</f>
        <v>0</v>
      </c>
      <c r="AI71" s="249">
        <f>SUMIFS('BLC Subcont'!$AP:$AP,'BLC Subcont'!$I:$I,AJ$10,'BLC Subcont'!$R:$R,"GS515")</f>
        <v>0</v>
      </c>
      <c r="AJ71" s="50">
        <f t="shared" si="64"/>
        <v>0</v>
      </c>
      <c r="AK71" s="49">
        <f t="shared" si="227"/>
        <v>0</v>
      </c>
      <c r="AL71" s="42">
        <f>SUMIFS('BLC Subcont'!$AE:$AE,'BLC Subcont'!$I:$I,AN$10,'BLC Subcont'!$R:$R,"GS515")</f>
        <v>0</v>
      </c>
      <c r="AM71" s="249">
        <f>SUMIFS('BLC Subcont'!$AP:$AP,'BLC Subcont'!$I:$I,AN$10,'BLC Subcont'!$R:$R,"GS515")</f>
        <v>0</v>
      </c>
      <c r="AN71" s="50">
        <f t="shared" si="66"/>
        <v>0</v>
      </c>
      <c r="AO71" s="49">
        <f t="shared" si="228"/>
        <v>0</v>
      </c>
      <c r="AP71" s="42">
        <f>SUMIFS('BLC Subcont'!$AE:$AE,'BLC Subcont'!$I:$I,AR$10,'BLC Subcont'!$R:$R,"GS515")</f>
        <v>0</v>
      </c>
      <c r="AQ71" s="249">
        <f>SUMIFS('BLC Subcont'!$AP:$AP,'BLC Subcont'!$I:$I,AR$10,'BLC Subcont'!$R:$R,"GS515")</f>
        <v>0</v>
      </c>
      <c r="AR71" s="50">
        <f t="shared" si="68"/>
        <v>0</v>
      </c>
      <c r="AS71" s="49">
        <f t="shared" si="229"/>
        <v>0</v>
      </c>
      <c r="AT71" s="42">
        <f>SUMIFS('BLC Subcont'!$AE:$AE,'BLC Subcont'!$I:$I,AV$10,'BLC Subcont'!$R:$R,"GS515")</f>
        <v>0</v>
      </c>
      <c r="AU71" s="249">
        <f>SUMIFS('BLC Subcont'!$AP:$AP,'BLC Subcont'!$I:$I,AV$10,'BLC Subcont'!$R:$R,"GS515")</f>
        <v>0</v>
      </c>
      <c r="AV71" s="50">
        <f t="shared" si="70"/>
        <v>0</v>
      </c>
      <c r="AW71" s="49">
        <f t="shared" si="230"/>
        <v>0</v>
      </c>
      <c r="AX71" s="42">
        <f>SUMIFS('BLC Subcont'!$AE:$AE,'BLC Subcont'!$I:$I,AZ$10,'BLC Subcont'!$R:$R,"GS515")</f>
        <v>0</v>
      </c>
      <c r="AY71" s="48">
        <f>SUMIFS('BLC Subcont'!$AP:$AP,'BLC Subcont'!$I:$I,AZ$10,'BLC Subcont'!$R:$R,"GS515")</f>
        <v>0</v>
      </c>
      <c r="AZ71" s="50">
        <f t="shared" si="72"/>
        <v>0</v>
      </c>
      <c r="BA71" s="49">
        <f t="shared" si="231"/>
        <v>0</v>
      </c>
      <c r="BB71" s="42">
        <f>SUMIFS('BLC Subcont'!$AE:$AE,'BLC Subcont'!$I:$I,BD$10,'BLC Subcont'!$R:$R,"GS515")</f>
        <v>0</v>
      </c>
      <c r="BC71" s="48">
        <f>SUMIFS('BLC Subcont'!$AP:$AP,'BLC Subcont'!$I:$I,BD$10,'BLC Subcont'!$R:$R,"GS515")</f>
        <v>0</v>
      </c>
      <c r="BD71" s="50">
        <f t="shared" si="74"/>
        <v>0</v>
      </c>
      <c r="BE71" s="50">
        <f t="shared" si="232"/>
        <v>0</v>
      </c>
      <c r="BI71" s="42">
        <f t="shared" si="125"/>
        <v>0</v>
      </c>
      <c r="BJ71" s="249">
        <f t="shared" si="126"/>
        <v>0</v>
      </c>
      <c r="BK71" s="50">
        <f t="shared" si="206"/>
        <v>0</v>
      </c>
      <c r="BL71" s="49">
        <f t="shared" si="233"/>
        <v>0</v>
      </c>
      <c r="BM71" s="42">
        <f t="shared" si="78"/>
        <v>0</v>
      </c>
      <c r="BN71" s="249">
        <f t="shared" si="79"/>
        <v>0</v>
      </c>
      <c r="BO71" s="50">
        <f t="shared" si="207"/>
        <v>0</v>
      </c>
      <c r="BP71" s="50">
        <f t="shared" si="234"/>
        <v>0</v>
      </c>
      <c r="BQ71" s="42">
        <f>SUMIFS(RCCP!$HX$8:$HX$136,
RCCP!$A$8:$A$136,$A71,
RCCP!$C$8:$C$136,"&lt;&gt;Men'S",
RCCP!$C$8:$C$136,"&lt;&gt;Women'S")
+
(SUMIFS(RCCP!$IC$8:$IC$136,
RCCP!$A$8:$A$136,$A71,
RCCP!$C$8:$C$136,"&lt;&gt;Men'S",
RCCP!$C$8:$C$136,"&lt;&gt;Women'S")/4)</f>
        <v>0</v>
      </c>
      <c r="BR71" s="48">
        <f>SUMIFS(RCCP!$HX$8:$HX$136,
RCCP!$A$8:$A$136,$A71,
RCCP!$C$8:$C$136,"&lt;&gt;Men'S",
RCCP!$C$8:$C$136,"&lt;&gt;Women'S")
+
(SUMIFS(RCCP!$IC$8:$IC$136,
RCCP!$A$8:$A$136,$A71,
RCCP!$C$8:$C$136,"&lt;&gt;Men'S",
RCCP!$C$8:$C$136,"&lt;&gt;Women'S")/4)</f>
        <v>0</v>
      </c>
      <c r="BS71" s="49">
        <f t="shared" si="273"/>
        <v>0</v>
      </c>
      <c r="BT71" s="50">
        <f t="shared" si="274"/>
        <v>0</v>
      </c>
      <c r="BU71" s="47">
        <f>SUMIFS(RCCP!$HY$8:$HY$136,
RCCP!$A$8:$A$136,$A71,
RCCP!$C$8:$C$136,"&lt;&gt;Men'S",
RCCP!$C$8:$C$136,"&lt;&gt;Women'S")
+
(SUMIFS(RCCP!$IC$8:$IC$136,
RCCP!$A$8:$A$136,$A71,
RCCP!$C$8:$C$136,"&lt;&gt;Men'S",
RCCP!$C$8:$C$136,"&lt;&gt;Women'S")/4)</f>
        <v>0</v>
      </c>
      <c r="BV71" s="48">
        <f>SUMIFS(RCCP!$HY$8:$HY$136,
RCCP!$A$8:$A$136,$A71,
RCCP!$C$8:$C$136,"&lt;&gt;Men'S",
RCCP!$C$8:$C$136,"&lt;&gt;Women'S")
+
(SUMIFS(RCCP!$IC$8:$IC$136,
RCCP!$A$8:$A$136,$A71,
RCCP!$C$8:$C$136,"&lt;&gt;Men'S",
RCCP!$C$8:$C$136,"&lt;&gt;Women'S")/4)</f>
        <v>0</v>
      </c>
      <c r="BW71" s="50">
        <f t="shared" si="275"/>
        <v>0</v>
      </c>
      <c r="BX71" s="50">
        <f t="shared" si="276"/>
        <v>0</v>
      </c>
      <c r="BY71" s="42">
        <f>SUMIFS(RCCP!$HZ$8:$HZ$136,
RCCP!$A$8:$A$136,$A71,
RCCP!$C$8:$C$136,"&lt;&gt;Men'S",
RCCP!$C$8:$C$136,"&lt;&gt;Women'S")
+
(SUMIFS(RCCP!$IC$8:$IC$136,
RCCP!$A$8:$A$136,$A71,
RCCP!$C$8:$C$136,"&lt;&gt;Men'S",
RCCP!$C$8:$C$136,"&lt;&gt;Women'S")/4)</f>
        <v>0</v>
      </c>
      <c r="BZ71" s="249">
        <f>SUMIFS(RCCP!$HZ$8:$HZ$136,
RCCP!$A$8:$A$136,$A71,
RCCP!$C$8:$C$136,"&lt;&gt;Men'S",
RCCP!$C$8:$C$136,"&lt;&gt;Women'S")
+
(SUMIFS(RCCP!$IC$8:$IC$136,
RCCP!$A$8:$A$136,$A71,
RCCP!$C$8:$C$136,"&lt;&gt;Men'S",
RCCP!$C$8:$C$136,"&lt;&gt;Women'S")/4)</f>
        <v>0</v>
      </c>
      <c r="CA71" s="50">
        <f t="shared" si="277"/>
        <v>0</v>
      </c>
      <c r="CB71" s="50">
        <f t="shared" si="278"/>
        <v>0</v>
      </c>
      <c r="CC71" s="42">
        <f>SUMIFS(RCCP!$IA$8:$IA$136,
RCCP!$A$8:$A$136,$A71,
RCCP!$C$8:$C$136,"&lt;&gt;Men'S",
RCCP!$C$8:$C$136,"&lt;&gt;Women'S")
+
(SUMIFS(RCCP!$IC$8:$IC$136,
RCCP!$A$8:$A$136,$A71,
RCCP!$C$8:$C$136,"&lt;&gt;Men'S",
RCCP!$C$8:$C$136,"&lt;&gt;Women'S")/4)</f>
        <v>0</v>
      </c>
      <c r="CD71" s="249">
        <f>SUMIFS(RCCP!$IA$8:$IA$136,
RCCP!$A$8:$A$136,$A71,
RCCP!$C$8:$C$136,"&lt;&gt;Men'S",
RCCP!$C$8:$C$136,"&lt;&gt;Women'S")
+
(SUMIFS(RCCP!$IC$8:$IC$136,
RCCP!$A$8:$A$136,$A71,
RCCP!$C$8:$C$136,"&lt;&gt;Men'S",
RCCP!$C$8:$C$136,"&lt;&gt;Women'S")/4)</f>
        <v>0</v>
      </c>
      <c r="CE71" s="50">
        <f t="shared" si="279"/>
        <v>0</v>
      </c>
      <c r="CF71" s="50">
        <f t="shared" si="280"/>
        <v>0</v>
      </c>
      <c r="CG71" s="47">
        <f>SUMIFS(RCCP!$IF$8:$IF$136,
RCCP!$A$8:$A$136,$A71,
RCCP!$C$8:$C$136,"&lt;&gt;Men'S",
RCCP!$C$8:$C$136,"&lt;&gt;Women'S")
+
(SUMIFS(RCCP!$IK$8:$IK$136,
RCCP!$A$8:$A$136,$A71,
RCCP!$C$8:$C$136,"&lt;&gt;Men'S",
RCCP!$C$8:$C$136,"&lt;&gt;Women'S")/4)</f>
        <v>0</v>
      </c>
      <c r="CH71" s="249">
        <f>SUMIFS(RCCP!$IF$8:$IF$136,
RCCP!$A$8:$A$136,$A71,
RCCP!$C$8:$C$136,"&lt;&gt;Men'S",
RCCP!$C$8:$C$136,"&lt;&gt;Women'S")
+
(SUMIFS(RCCP!$IK$8:$IK$136,
RCCP!$A$8:$A$136,$A71,
RCCP!$C$8:$C$136,"&lt;&gt;Men'S",
RCCP!$C$8:$C$136,"&lt;&gt;Women'S")/4)</f>
        <v>0</v>
      </c>
      <c r="CI71" s="49">
        <f t="shared" si="281"/>
        <v>0</v>
      </c>
      <c r="CJ71" s="50">
        <f t="shared" si="282"/>
        <v>0</v>
      </c>
      <c r="CK71" s="42">
        <f>SUMIFS(RCCP!$IG$8:$IG$136,
RCCP!$A$8:$A$136,$A71,
RCCP!$C$8:$C$136,"&lt;&gt;Men'S",
RCCP!$C$8:$C$136,"&lt;&gt;Women'S")
+
(SUMIFS(RCCP!$IK$8:$IK$136,
RCCP!$A$8:$A$136,$A71,
RCCP!$C$8:$C$136,"&lt;&gt;Men'S",
RCCP!$C$8:$C$136,"&lt;&gt;Women'S")/4)</f>
        <v>0</v>
      </c>
      <c r="CL71" s="249">
        <f>SUMIFS(RCCP!$IG$8:$IG$136,
RCCP!$A$8:$A$136,$A71,
RCCP!$C$8:$C$136,"&lt;&gt;Men'S",
RCCP!$C$8:$C$136,"&lt;&gt;Women'S")
+
(SUMIFS(RCCP!$IK$8:$IK$136,
RCCP!$A$8:$A$136,$A71,
RCCP!$C$8:$C$136,"&lt;&gt;Men'S",
RCCP!$C$8:$C$136,"&lt;&gt;Women'S")/4)</f>
        <v>0</v>
      </c>
      <c r="CM71" s="50">
        <f t="shared" si="283"/>
        <v>0</v>
      </c>
      <c r="CN71" s="50">
        <f t="shared" si="284"/>
        <v>0</v>
      </c>
      <c r="CO71" s="42">
        <f>SUMIFS(RCCP!$IH$8:$IH$136,
RCCP!$A$8:$A$136,$A71,
RCCP!$C$8:$C$136,"&lt;&gt;Men'S",
RCCP!$C$8:$C$136,"&lt;&gt;Women'S")
+
(SUMIFS(RCCP!$IK$8:$IK$136,
RCCP!$A$8:$A$136,$A71,
RCCP!$C$8:$C$136,"&lt;&gt;Men'S",
RCCP!$C$8:$C$136,"&lt;&gt;Women'S")/4)</f>
        <v>0</v>
      </c>
      <c r="CP71" s="249">
        <f>SUMIFS(RCCP!$IH$8:$IH$136,
RCCP!$A$8:$A$136,$A71,
RCCP!$C$8:$C$136,"&lt;&gt;Men'S",
RCCP!$C$8:$C$136,"&lt;&gt;Women'S")
+
(SUMIFS(RCCP!$IK$8:$IK$136,
RCCP!$A$8:$A$136,$A71,
RCCP!$C$8:$C$136,"&lt;&gt;Men'S",
RCCP!$C$8:$C$136,"&lt;&gt;Women'S")/4)</f>
        <v>0</v>
      </c>
      <c r="CQ71" s="50">
        <f t="shared" si="285"/>
        <v>0</v>
      </c>
      <c r="CR71" s="50">
        <f t="shared" si="286"/>
        <v>0</v>
      </c>
      <c r="CS71" s="42">
        <f>SUMIFS(RCCP!$II$8:$II$136,
RCCP!$A$8:$A$136,$A71,
RCCP!$C$8:$C$136,"&lt;&gt;Men'S",
RCCP!$C$8:$C$136,"&lt;&gt;Women'S")
+
(SUMIFS(RCCP!$IK$8:$IK$136,
RCCP!$A$8:$A$136,$A71,
RCCP!$C$8:$C$136,"&lt;&gt;Men'S",
RCCP!$C$8:$C$136,"&lt;&gt;Women'S")/4)</f>
        <v>0</v>
      </c>
      <c r="CT71" s="249">
        <f>SUMIFS(RCCP!$II$8:$II$136,
RCCP!$A$8:$A$136,$A71,
RCCP!$C$8:$C$136,"&lt;&gt;Men'S",
RCCP!$C$8:$C$136,"&lt;&gt;Women'S")
+
(SUMIFS(RCCP!$IK$8:$IK$136,
RCCP!$A$8:$A$136,$A71,
RCCP!$C$8:$C$136,"&lt;&gt;Men'S",
RCCP!$C$8:$C$136,"&lt;&gt;Women'S")/4)</f>
        <v>0</v>
      </c>
      <c r="CU71" s="50">
        <f t="shared" si="287"/>
        <v>0</v>
      </c>
      <c r="CV71" s="50">
        <f t="shared" si="288"/>
        <v>0</v>
      </c>
      <c r="CW71" s="47">
        <f>SUMIFS(RCCP!$IN$8:$IN$136,
RCCP!$A$8:$A$136,$A71,
RCCP!$C$8:$C$136,"&lt;&gt;Men'S",
RCCP!$C$8:$C$136,"&lt;&gt;Women'S")
+
(SUMIFS(RCCP!$IT$8:$IT$136,
RCCP!$A$8:$A$136,$A71,
RCCP!$C$8:$C$136,"&lt;&gt;Men'S",
RCCP!$C$8:$C$136,"&lt;&gt;Women'S")/5)</f>
        <v>0</v>
      </c>
      <c r="CX71" s="249">
        <f>SUMIFS(RCCP!$IN$8:$IN$136,
RCCP!$A$8:$A$136,$A71,
RCCP!$C$8:$C$136,"&lt;&gt;Men'S",
RCCP!$C$8:$C$136,"&lt;&gt;Women'S")
+
(SUMIFS(RCCP!$IT$8:$IT$136,
RCCP!$A$8:$A$136,$A71,
RCCP!$C$8:$C$136,"&lt;&gt;Men'S",
RCCP!$C$8:$C$136,"&lt;&gt;Women'S")/5)</f>
        <v>0</v>
      </c>
      <c r="CY71" s="49">
        <f t="shared" si="289"/>
        <v>0</v>
      </c>
      <c r="CZ71" s="50">
        <f t="shared" si="290"/>
        <v>0</v>
      </c>
      <c r="DA71" s="42">
        <f>SUMIFS(RCCP!$IO$8:$IO$136,
RCCP!$A$8:$A$136,$A71,
RCCP!$C$8:$C$136,"&lt;&gt;Men'S",
RCCP!$C$8:$C$136,"&lt;&gt;Women'S")
+
(SUMIFS(RCCP!$IT$8:$IT$136,
RCCP!$A$8:$A$136,$A71,
RCCP!$C$8:$C$136,"&lt;&gt;Men'S",
RCCP!$C$8:$C$136,"&lt;&gt;Women'S")/5)</f>
        <v>0</v>
      </c>
      <c r="DB71" s="249">
        <f>SUMIFS(RCCP!$IO$8:$IO$136,
RCCP!$A$8:$A$136,$A71,
RCCP!$C$8:$C$136,"&lt;&gt;Men'S",
RCCP!$C$8:$C$136,"&lt;&gt;Women'S")
+
(SUMIFS(RCCP!$IT$8:$IT$136,
RCCP!$A$8:$A$136,$A71,
RCCP!$C$8:$C$136,"&lt;&gt;Men'S",
RCCP!$C$8:$C$136,"&lt;&gt;Women'S")/5)</f>
        <v>0</v>
      </c>
      <c r="DC71" s="50">
        <f t="shared" si="291"/>
        <v>0</v>
      </c>
      <c r="DD71" s="50">
        <f t="shared" si="292"/>
        <v>0</v>
      </c>
      <c r="DE71" s="42">
        <f>SUMIFS(RCCP!$IP$8:$IP$136,
RCCP!$A$8:$A$136,$A71,
RCCP!$C$8:$C$136,"&lt;&gt;Men'S",
RCCP!$C$8:$C$136,"&lt;&gt;Women'S")
+
(SUMIFS(RCCP!$IT$8:$IT$136,
RCCP!$A$8:$A$136,$A71,
RCCP!$C$8:$C$136,"&lt;&gt;Men'S",
RCCP!$C$8:$C$136,"&lt;&gt;Women'S")/5)</f>
        <v>0</v>
      </c>
      <c r="DF71" s="249">
        <f>SUMIFS(RCCP!$IP$8:$IP$136,
RCCP!$A$8:$A$136,$A71,
RCCP!$C$8:$C$136,"&lt;&gt;Men'S",
RCCP!$C$8:$C$136,"&lt;&gt;Women'S")
+
(SUMIFS(RCCP!$IT$8:$IT$136,
RCCP!$A$8:$A$136,$A71,
RCCP!$C$8:$C$136,"&lt;&gt;Men'S",
RCCP!$C$8:$C$136,"&lt;&gt;Women'S")/5)</f>
        <v>0</v>
      </c>
      <c r="DG71" s="50">
        <f t="shared" si="293"/>
        <v>0</v>
      </c>
      <c r="DH71" s="50">
        <f t="shared" si="294"/>
        <v>0</v>
      </c>
      <c r="DI71" s="42">
        <f>SUMIFS(RCCP!$IQ$8:$IQ$136,
RCCP!$A$8:$A$136,$A71,
RCCP!$C$8:$C$136,"&lt;&gt;Men'S",
RCCP!$C$8:$C$136,"&lt;&gt;Women'S")
+
(SUMIFS(RCCP!$IT$8:$IT$136,
RCCP!$A$8:$A$136,$A71,
RCCP!$C$8:$C$136,"&lt;&gt;Men'S",
RCCP!$C$8:$C$136,"&lt;&gt;Women'S")/5)</f>
        <v>0</v>
      </c>
      <c r="DJ71" s="249">
        <f>SUMIFS(RCCP!$IQ$8:$IQ$136,
RCCP!$A$8:$A$136,$A71,
RCCP!$C$8:$C$136,"&lt;&gt;Men'S",
RCCP!$C$8:$C$136,"&lt;&gt;Women'S")
+
(SUMIFS(RCCP!$IT$8:$IT$136,
RCCP!$A$8:$A$136,$A71,
RCCP!$C$8:$C$136,"&lt;&gt;Men'S",
RCCP!$C$8:$C$136,"&lt;&gt;Women'S")/5)</f>
        <v>0</v>
      </c>
      <c r="DK71" s="50">
        <f t="shared" si="295"/>
        <v>0</v>
      </c>
      <c r="DL71" s="50">
        <f t="shared" si="296"/>
        <v>0</v>
      </c>
      <c r="DM71" s="42">
        <f>SUMIFS(RCCP!$IR$8:$IR$136,
RCCP!$A$8:$A$136,$A71,
RCCP!$C$8:$C$136,"&lt;&gt;Men'S",
RCCP!$C$8:$C$136,"&lt;&gt;Women'S")
+
(SUMIFS(RCCP!$IT$8:$IT$136,
RCCP!$A$8:$A$136,$A71,
RCCP!$C$8:$C$136,"&lt;&gt;Men'S",
RCCP!$C$8:$C$136,"&lt;&gt;Women'S")/5)</f>
        <v>0</v>
      </c>
      <c r="DN71" s="249">
        <f>SUMIFS(RCCP!$IR$8:$IR$136,
RCCP!$A$8:$A$136,$A71,
RCCP!$C$8:$C$136,"&lt;&gt;Men'S",
RCCP!$C$8:$C$136,"&lt;&gt;Women'S")
+
(SUMIFS(RCCP!$IT$8:$IT$136,
RCCP!$A$8:$A$136,$A71,
RCCP!$C$8:$C$136,"&lt;&gt;Men'S",
RCCP!$C$8:$C$136,"&lt;&gt;Women'S")/5)</f>
        <v>0</v>
      </c>
      <c r="DO71" s="50">
        <f t="shared" si="297"/>
        <v>0</v>
      </c>
      <c r="DP71" s="50">
        <f t="shared" si="298"/>
        <v>0</v>
      </c>
      <c r="DQ71" s="47">
        <f>SUMIFS(RCCP!$IW$8:$IW$136,
RCCP!$A$8:$A$136,$A71,
RCCP!$C$8:$C$136,"&lt;&gt;Men'S",
RCCP!$C$8:$C$136,"&lt;&gt;Women'S")
+
(SUMIFS(RCCP!$JB$8:$JB$136,
RCCP!$A$8:$A$136,$A71,
RCCP!$C$8:$C$136,"&lt;&gt;Men'S",
RCCP!$C$8:$C$136,"&lt;&gt;Women'S")/4)</f>
        <v>0</v>
      </c>
      <c r="DR71" s="249">
        <f>SUMIFS(RCCP!$IW$8:$IW$136,
RCCP!$A$8:$A$136,$A71,
RCCP!$C$8:$C$136,"&lt;&gt;Men'S",
RCCP!$C$8:$C$136,"&lt;&gt;Women'S")
+
(SUMIFS(RCCP!$JB$8:$JB$136,
RCCP!$A$8:$A$136,$A71,
RCCP!$C$8:$C$136,"&lt;&gt;Men'S",
RCCP!$C$8:$C$136,"&lt;&gt;Women'S")/4)</f>
        <v>0</v>
      </c>
      <c r="DS71" s="49">
        <f t="shared" si="299"/>
        <v>0</v>
      </c>
      <c r="DT71" s="50">
        <f t="shared" si="300"/>
        <v>0</v>
      </c>
      <c r="DU71" s="42">
        <f>SUMIFS(RCCP!$IX$8:$IX$136,
RCCP!$A$8:$A$136,$A71,
RCCP!$C$8:$C$136,"&lt;&gt;Men'S",
RCCP!$C$8:$C$136,"&lt;&gt;Women'S")
+
(SUMIFS(RCCP!$JB$8:$JB$136,
RCCP!$A$8:$A$136,$A71,
RCCP!$C$8:$C$136,"&lt;&gt;Men'S",
RCCP!$C$8:$C$136,"&lt;&gt;Women'S")/4)</f>
        <v>0</v>
      </c>
      <c r="DV71" s="249">
        <f>SUMIFS(RCCP!$IX$8:$IX$136,
RCCP!$A$8:$A$136,$A71,
RCCP!$C$8:$C$136,"&lt;&gt;Men'S",
RCCP!$C$8:$C$136,"&lt;&gt;Women'S")
+
(SUMIFS(RCCP!$JB$8:$JB$136,
RCCP!$A$8:$A$136,$A71,
RCCP!$C$8:$C$136,"&lt;&gt;Men'S",
RCCP!$C$8:$C$136,"&lt;&gt;Women'S")/4)</f>
        <v>0</v>
      </c>
      <c r="DW71" s="50">
        <f t="shared" si="301"/>
        <v>0</v>
      </c>
      <c r="DX71" s="50">
        <f t="shared" si="302"/>
        <v>0</v>
      </c>
      <c r="DY71" s="42">
        <f>SUMIFS(RCCP!$IY$8:$IY$136,
RCCP!$A$8:$A$136,$A71,
RCCP!$C$8:$C$136,"&lt;&gt;Men'S",
RCCP!$C$8:$C$136,"&lt;&gt;Women'S")
+
(SUMIFS(RCCP!$JB$8:$JB$136,
RCCP!$A$8:$A$136,$A71,
RCCP!$C$8:$C$136,"&lt;&gt;Men'S",
RCCP!$C$8:$C$136,"&lt;&gt;Women'S")/4)</f>
        <v>0</v>
      </c>
      <c r="DZ71" s="249">
        <f>SUMIFS(RCCP!$IY$8:$IY$136,
RCCP!$A$8:$A$136,$A71,
RCCP!$C$8:$C$136,"&lt;&gt;Men'S",
RCCP!$C$8:$C$136,"&lt;&gt;Women'S")
+
(SUMIFS(RCCP!$JB$8:$JB$136,
RCCP!$A$8:$A$136,$A71,
RCCP!$C$8:$C$136,"&lt;&gt;Men'S",
RCCP!$C$8:$C$136,"&lt;&gt;Women'S")/4)</f>
        <v>0</v>
      </c>
      <c r="EA71" s="50">
        <f t="shared" si="303"/>
        <v>0</v>
      </c>
      <c r="EB71" s="50">
        <f t="shared" si="304"/>
        <v>0</v>
      </c>
      <c r="EC71" s="42">
        <f>SUMIFS(RCCP!$IZ$8:$IZ$136,
RCCP!$A$8:$A$136,$A71,
RCCP!$C$8:$C$136,"&lt;&gt;Men'S",
RCCP!$C$8:$C$136,"&lt;&gt;Women'S")
+
(SUMIFS(RCCP!$JB$8:$JB$136,
RCCP!$A$8:$A$136,$A71,
RCCP!$C$8:$C$136,"&lt;&gt;Men'S",
RCCP!$C$8:$C$136,"&lt;&gt;Women'S")/4)</f>
        <v>0</v>
      </c>
      <c r="ED71" s="249">
        <f>SUMIFS(RCCP!$IZ$8:$IZ$136,
RCCP!$A$8:$A$136,$A71,
RCCP!$C$8:$C$136,"&lt;&gt;Men'S",
RCCP!$C$8:$C$136,"&lt;&gt;Women'S")
+
(SUMIFS(RCCP!$JB$8:$JB$136,
RCCP!$A$8:$A$136,$A71,
RCCP!$C$8:$C$136,"&lt;&gt;Men'S",
RCCP!$C$8:$C$136,"&lt;&gt;Women'S")/4)</f>
        <v>0</v>
      </c>
      <c r="EE71" s="50">
        <f t="shared" si="305"/>
        <v>0</v>
      </c>
      <c r="EF71" s="50">
        <f t="shared" si="306"/>
        <v>0</v>
      </c>
      <c r="EG71" s="47">
        <f>SUMIFS(RCCP!$JE$8:$JE$136,
RCCP!$A$8:$A$136,$A71,
RCCP!$C$8:$C$136,"&lt;&gt;Men'S",
RCCP!$C$8:$C$136,"&lt;&gt;Women'S")
+
(SUMIFS(RCCP!$JJ$8:$JJ$136,
RCCP!$A$8:$A$136,$A71,
RCCP!$C$8:$C$136,"&lt;&gt;Men'S",
RCCP!$C$8:$C$136,"&lt;&gt;Women'S")/4)</f>
        <v>0</v>
      </c>
      <c r="EH71" s="249">
        <f>SUMIFS(RCCP!$JE$8:$JE$136,
RCCP!$A$8:$A$136,$A71,
RCCP!$C$8:$C$136,"&lt;&gt;Men'S",
RCCP!$C$8:$C$136,"&lt;&gt;Women'S")
+
(SUMIFS(RCCP!$JJ$8:$JJ$136,
RCCP!$A$8:$A$136,$A71,
RCCP!$C$8:$C$136,"&lt;&gt;Men'S",
RCCP!$C$8:$C$136,"&lt;&gt;Women'S")/4)</f>
        <v>0</v>
      </c>
      <c r="EI71" s="49">
        <f t="shared" si="307"/>
        <v>0</v>
      </c>
      <c r="EJ71" s="50">
        <f t="shared" si="308"/>
        <v>0</v>
      </c>
      <c r="EK71" s="42">
        <f>SUMIFS(RCCP!$JF$8:$JF$136,
RCCP!$A$8:$A$136,$A71,
RCCP!$C$8:$C$136,"&lt;&gt;Men'S",
RCCP!$C$8:$C$136,"&lt;&gt;Women'S")
+
(SUMIFS(RCCP!$JJ$8:$JJ$136,
RCCP!$A$8:$A$136,$A71,
RCCP!$C$8:$C$136,"&lt;&gt;Men'S",
RCCP!$C$8:$C$136,"&lt;&gt;Women'S")/4)</f>
        <v>0</v>
      </c>
      <c r="EL71" s="249">
        <f>SUMIFS(RCCP!$JF$8:$JF$136,
RCCP!$A$8:$A$136,$A71,
RCCP!$C$8:$C$136,"&lt;&gt;Men'S",
RCCP!$C$8:$C$136,"&lt;&gt;Women'S")
+
(SUMIFS(RCCP!$JJ$8:$JJ$136,
RCCP!$A$8:$A$136,$A71,
RCCP!$C$8:$C$136,"&lt;&gt;Men'S",
RCCP!$C$8:$C$136,"&lt;&gt;Women'S")/4)</f>
        <v>0</v>
      </c>
      <c r="EM71" s="50">
        <f t="shared" si="309"/>
        <v>0</v>
      </c>
      <c r="EN71" s="50">
        <f t="shared" si="310"/>
        <v>0</v>
      </c>
      <c r="EO71" s="42">
        <f>SUMIFS(RCCP!$JG$8:$JG$136,
RCCP!$A$8:$A$136,$A71,
RCCP!$C$8:$C$136,"&lt;&gt;Men'S",
RCCP!$C$8:$C$136,"&lt;&gt;Women'S")
+
(SUMIFS(RCCP!$JJ$8:$JJ$136,
RCCP!$A$8:$A$136,$A71,
RCCP!$C$8:$C$136,"&lt;&gt;Men'S",
RCCP!$C$8:$C$136,"&lt;&gt;Women'S")/4)</f>
        <v>0</v>
      </c>
      <c r="EP71" s="249">
        <f>SUMIFS(RCCP!$JG$8:$JG$136,
RCCP!$A$8:$A$136,$A71,
RCCP!$C$8:$C$136,"&lt;&gt;Men'S",
RCCP!$C$8:$C$136,"&lt;&gt;Women'S")
+
(SUMIFS(RCCP!$JJ$8:$JJ$136,
RCCP!$A$8:$A$136,$A71,
RCCP!$C$8:$C$136,"&lt;&gt;Men'S",
RCCP!$C$8:$C$136,"&lt;&gt;Women'S")/4)</f>
        <v>0</v>
      </c>
      <c r="EQ71" s="50">
        <f t="shared" si="311"/>
        <v>0</v>
      </c>
      <c r="ER71" s="50">
        <f t="shared" si="312"/>
        <v>0</v>
      </c>
      <c r="ES71" s="42">
        <f>SUMIFS(RCCP!$JH$8:$JH$136,
RCCP!$A$8:$A$136,$A71,
RCCP!$C$8:$C$136,"&lt;&gt;Men'S",
RCCP!$C$8:$C$136,"&lt;&gt;Women'S")
+
(SUMIFS(RCCP!$JJ$8:$JJ$136,
RCCP!$A$8:$A$136,$A71,
RCCP!$C$8:$C$136,"&lt;&gt;Men'S",
RCCP!$C$8:$C$136,"&lt;&gt;Women'S")/4)</f>
        <v>0</v>
      </c>
      <c r="ET71" s="249">
        <f>SUMIFS(RCCP!$JH$8:$JH$136,
RCCP!$A$8:$A$136,$A71,
RCCP!$C$8:$C$136,"&lt;&gt;Men'S",
RCCP!$C$8:$C$136,"&lt;&gt;Women'S")
+
(SUMIFS(RCCP!$JJ$8:$JJ$136,
RCCP!$A$8:$A$136,$A71,
RCCP!$C$8:$C$136,"&lt;&gt;Men'S",
RCCP!$C$8:$C$136,"&lt;&gt;Women'S")/4)</f>
        <v>0</v>
      </c>
      <c r="EU71" s="50">
        <f t="shared" si="313"/>
        <v>0</v>
      </c>
      <c r="EV71" s="50">
        <f t="shared" si="314"/>
        <v>0</v>
      </c>
    </row>
    <row r="72" spans="1:153" ht="20.149999999999999" hidden="1" customHeight="1" outlineLevel="1" x14ac:dyDescent="0.35">
      <c r="A72" s="53">
        <v>515</v>
      </c>
      <c r="B72" s="54" t="s">
        <v>25</v>
      </c>
      <c r="C72" s="39" t="s">
        <v>57</v>
      </c>
      <c r="D72" s="39">
        <v>22</v>
      </c>
      <c r="E72" s="39">
        <v>5.7</v>
      </c>
      <c r="F72" s="39">
        <v>7</v>
      </c>
      <c r="G72" s="39">
        <v>3</v>
      </c>
      <c r="H72" s="40">
        <f t="shared" si="51"/>
        <v>2633.4</v>
      </c>
      <c r="I72" s="41">
        <f t="shared" si="52"/>
        <v>462</v>
      </c>
      <c r="J72" s="42">
        <f>SUMIFS('BLC Subcont'!$AE:$AE,'BLC Subcont'!$I:$I,L$10,'BLC Subcont'!$R:$R,"GS515")</f>
        <v>0</v>
      </c>
      <c r="K72" s="43">
        <f>SUMIFS('BLC Subcont'!$BF:$BF,'BLC Subcont'!$I:$I,L$10,'BLC Subcont'!$R:$R,"GS515")</f>
        <v>0</v>
      </c>
      <c r="L72" s="50">
        <f t="shared" si="53"/>
        <v>0</v>
      </c>
      <c r="M72" s="42">
        <f>SUMIFS('BLC Subcont'!$AE:$AE,'BLC Subcont'!$I:$I,O$10,'BLC Subcont'!$R:$R,"GS515")</f>
        <v>0</v>
      </c>
      <c r="N72" s="43">
        <f>SUMIFS('BLC Subcont'!$BF:$BF,'BLC Subcont'!$I:$I,O$10,'BLC Subcont'!$R:$R,"GS515")</f>
        <v>0</v>
      </c>
      <c r="O72" s="50">
        <f t="shared" si="54"/>
        <v>0</v>
      </c>
      <c r="P72" s="42">
        <f>SUMIFS('BLC Subcont'!$AE:$AE,'BLC Subcont'!$I:$I,R$10,'BLC Subcont'!$R:$R,"GS515")</f>
        <v>0</v>
      </c>
      <c r="Q72" s="43">
        <f>SUMIFS('BLC Subcont'!$BF:$BF,'BLC Subcont'!$I:$I,R$10,'BLC Subcont'!$R:$R,"GS515")</f>
        <v>0</v>
      </c>
      <c r="R72" s="50">
        <f t="shared" si="55"/>
        <v>0</v>
      </c>
      <c r="S72" s="42">
        <f>SUMIFS('BLC Subcont'!$AE:$AE,'BLC Subcont'!$I:$I,U$10,'BLC Subcont'!$R:$R,"GS515")</f>
        <v>0</v>
      </c>
      <c r="T72" s="43">
        <f>SUMIFS('BLC Subcont'!$BF:$BF,'BLC Subcont'!$I:$I,U$10,'BLC Subcont'!$R:$R,"GS515")</f>
        <v>0</v>
      </c>
      <c r="U72" s="50">
        <f t="shared" si="56"/>
        <v>0</v>
      </c>
      <c r="V72" s="47">
        <f t="shared" si="124"/>
        <v>0</v>
      </c>
      <c r="W72" s="51">
        <f t="shared" si="57"/>
        <v>0</v>
      </c>
      <c r="X72" s="52">
        <f t="shared" si="58"/>
        <v>0</v>
      </c>
      <c r="Y72" s="52">
        <f t="shared" si="224"/>
        <v>0</v>
      </c>
      <c r="Z72" s="47">
        <f>SUMIFS('BLC Subcont'!$AE:$AE,'BLC Subcont'!$I:$I,AB$10,'BLC Subcont'!$R:$R,"GS515")</f>
        <v>0</v>
      </c>
      <c r="AA72" s="249">
        <f>SUMIFS('BLC Subcont'!$BF:$BF,'BLC Subcont'!$I:$I,AB$10,'BLC Subcont'!$R:$R,"GS515")</f>
        <v>0</v>
      </c>
      <c r="AB72" s="49">
        <f t="shared" si="60"/>
        <v>0</v>
      </c>
      <c r="AC72" s="49">
        <f t="shared" si="225"/>
        <v>0</v>
      </c>
      <c r="AD72" s="42">
        <f>SUMIFS('BLC Subcont'!$AE:$AE,'BLC Subcont'!$I:$I,AF$10,'BLC Subcont'!$R:$R,"GS515")</f>
        <v>0</v>
      </c>
      <c r="AE72" s="249">
        <f>SUMIFS('BLC Subcont'!$BF:$BF,'BLC Subcont'!$I:$I,AF$10,'BLC Subcont'!$R:$R,"GS515")</f>
        <v>0</v>
      </c>
      <c r="AF72" s="50">
        <f t="shared" si="62"/>
        <v>0</v>
      </c>
      <c r="AG72" s="49">
        <f t="shared" si="226"/>
        <v>0</v>
      </c>
      <c r="AH72" s="42">
        <f>SUMIFS('BLC Subcont'!$AE:$AE,'BLC Subcont'!$I:$I,AJ$10,'BLC Subcont'!$R:$R,"GS515")</f>
        <v>0</v>
      </c>
      <c r="AI72" s="249">
        <f>SUMIFS('BLC Subcont'!$BF:$BF,'BLC Subcont'!$I:$I,AJ$10,'BLC Subcont'!$R:$R,"GS515")</f>
        <v>0</v>
      </c>
      <c r="AJ72" s="50">
        <f t="shared" si="64"/>
        <v>0</v>
      </c>
      <c r="AK72" s="49">
        <f t="shared" si="227"/>
        <v>0</v>
      </c>
      <c r="AL72" s="42">
        <f>SUMIFS('BLC Subcont'!$AE:$AE,'BLC Subcont'!$I:$I,AN$10,'BLC Subcont'!$R:$R,"GS515")</f>
        <v>0</v>
      </c>
      <c r="AM72" s="249">
        <f>SUMIFS('BLC Subcont'!$BF:$BF,'BLC Subcont'!$I:$I,AN$10,'BLC Subcont'!$R:$R,"GS515")</f>
        <v>0</v>
      </c>
      <c r="AN72" s="50">
        <f t="shared" si="66"/>
        <v>0</v>
      </c>
      <c r="AO72" s="49">
        <f t="shared" si="228"/>
        <v>0</v>
      </c>
      <c r="AP72" s="42">
        <f>SUMIFS('BLC Subcont'!$AE:$AE,'BLC Subcont'!$I:$I,AR$10,'BLC Subcont'!$R:$R,"GS515")</f>
        <v>0</v>
      </c>
      <c r="AQ72" s="249">
        <f>SUMIFS('BLC Subcont'!$BF:$BF,'BLC Subcont'!$I:$I,AR$10,'BLC Subcont'!$R:$R,"GS515")</f>
        <v>0</v>
      </c>
      <c r="AR72" s="50">
        <f t="shared" si="68"/>
        <v>0</v>
      </c>
      <c r="AS72" s="49">
        <f t="shared" si="229"/>
        <v>0</v>
      </c>
      <c r="AT72" s="42">
        <f>SUMIFS('BLC Subcont'!$AE:$AE,'BLC Subcont'!$I:$I,AV$10,'BLC Subcont'!$R:$R,"GS515")</f>
        <v>0</v>
      </c>
      <c r="AU72" s="249">
        <f>SUMIFS('BLC Subcont'!$BF:$BF,'BLC Subcont'!$I:$I,AV$10,'BLC Subcont'!$R:$R,"GS515")</f>
        <v>0</v>
      </c>
      <c r="AV72" s="50">
        <f t="shared" si="70"/>
        <v>0</v>
      </c>
      <c r="AW72" s="49">
        <f t="shared" si="230"/>
        <v>0</v>
      </c>
      <c r="AX72" s="42">
        <f>SUMIFS('BLC Subcont'!$AE:$AE,'BLC Subcont'!$I:$I,AZ$10,'BLC Subcont'!$R:$R,"GS515")</f>
        <v>0</v>
      </c>
      <c r="AY72" s="48">
        <f>SUMIFS('BLC Subcont'!$BF:$BF,'BLC Subcont'!$I:$I,AZ$10,'BLC Subcont'!$R:$R,"GS515")</f>
        <v>0</v>
      </c>
      <c r="AZ72" s="50">
        <f t="shared" si="72"/>
        <v>0</v>
      </c>
      <c r="BA72" s="49">
        <f t="shared" si="231"/>
        <v>0</v>
      </c>
      <c r="BB72" s="42">
        <f>SUMIFS('BLC Subcont'!$AE:$AE,'BLC Subcont'!$I:$I,BD$10,'BLC Subcont'!$R:$R,"GS515")</f>
        <v>0</v>
      </c>
      <c r="BC72" s="48">
        <f>SUMIFS('BLC Subcont'!$BF:$BF,'BLC Subcont'!$I:$I,BD$10,'BLC Subcont'!$R:$R,"GS515")</f>
        <v>0</v>
      </c>
      <c r="BD72" s="50">
        <f t="shared" si="74"/>
        <v>0</v>
      </c>
      <c r="BE72" s="50">
        <f t="shared" si="232"/>
        <v>0</v>
      </c>
      <c r="BI72" s="42">
        <f t="shared" si="125"/>
        <v>0</v>
      </c>
      <c r="BJ72" s="249">
        <f t="shared" si="126"/>
        <v>0</v>
      </c>
      <c r="BK72" s="50">
        <f t="shared" si="206"/>
        <v>0</v>
      </c>
      <c r="BL72" s="49">
        <f t="shared" si="233"/>
        <v>0</v>
      </c>
      <c r="BM72" s="42">
        <f t="shared" si="78"/>
        <v>0</v>
      </c>
      <c r="BN72" s="249">
        <f t="shared" si="79"/>
        <v>0</v>
      </c>
      <c r="BO72" s="50">
        <f t="shared" si="207"/>
        <v>0</v>
      </c>
      <c r="BP72" s="50">
        <f t="shared" si="234"/>
        <v>0</v>
      </c>
      <c r="BQ72" s="42">
        <f>SUMIFS(RCCP!$HX$8:$HX$136,
RCCP!$A$8:$A$136,$A72,
RCCP!$C$8:$C$136,"&lt;&gt;Men'S",
RCCP!$C$8:$C$136,"&lt;&gt;Women'S")
+
(SUMIFS(RCCP!$IC$8:$IC$136,
RCCP!$A$8:$A$136,$A72,
RCCP!$C$8:$C$136,"&lt;&gt;Men'S",
RCCP!$C$8:$C$136,"&lt;&gt;Women'S")/4)</f>
        <v>0</v>
      </c>
      <c r="BR72" s="48">
        <f>SUMIFS(RCCP!$HX$8:$HX$136,
RCCP!$A$8:$A$136,$A72,
RCCP!$C$8:$C$136,"&lt;&gt;Men'S",
RCCP!$C$8:$C$136,"&lt;&gt;Women'S")
+
(SUMIFS(RCCP!$IC$8:$IC$136,
RCCP!$A$8:$A$136,$A72,
RCCP!$C$8:$C$136,"&lt;&gt;Men'S",
RCCP!$C$8:$C$136,"&lt;&gt;Women'S")/4)</f>
        <v>0</v>
      </c>
      <c r="BS72" s="49">
        <f t="shared" si="273"/>
        <v>0</v>
      </c>
      <c r="BT72" s="50">
        <f t="shared" si="274"/>
        <v>0</v>
      </c>
      <c r="BU72" s="47">
        <f>SUMIFS(RCCP!$HY$8:$HY$136,
RCCP!$A$8:$A$136,$A72,
RCCP!$C$8:$C$136,"&lt;&gt;Men'S",
RCCP!$C$8:$C$136,"&lt;&gt;Women'S")
+
(SUMIFS(RCCP!$IC$8:$IC$136,
RCCP!$A$8:$A$136,$A72,
RCCP!$C$8:$C$136,"&lt;&gt;Men'S",
RCCP!$C$8:$C$136,"&lt;&gt;Women'S")/4)</f>
        <v>0</v>
      </c>
      <c r="BV72" s="48">
        <f>SUMIFS(RCCP!$HY$8:$HY$136,
RCCP!$A$8:$A$136,$A72,
RCCP!$C$8:$C$136,"&lt;&gt;Men'S",
RCCP!$C$8:$C$136,"&lt;&gt;Women'S")
+
(SUMIFS(RCCP!$IC$8:$IC$136,
RCCP!$A$8:$A$136,$A72,
RCCP!$C$8:$C$136,"&lt;&gt;Men'S",
RCCP!$C$8:$C$136,"&lt;&gt;Women'S")/4)</f>
        <v>0</v>
      </c>
      <c r="BW72" s="50">
        <f t="shared" si="275"/>
        <v>0</v>
      </c>
      <c r="BX72" s="50">
        <f t="shared" si="276"/>
        <v>0</v>
      </c>
      <c r="BY72" s="42">
        <f>SUMIFS(RCCP!$HZ$8:$HZ$136,
RCCP!$A$8:$A$136,$A72,
RCCP!$C$8:$C$136,"&lt;&gt;Men'S",
RCCP!$C$8:$C$136,"&lt;&gt;Women'S")
+
(SUMIFS(RCCP!$IC$8:$IC$136,
RCCP!$A$8:$A$136,$A72,
RCCP!$C$8:$C$136,"&lt;&gt;Men'S",
RCCP!$C$8:$C$136,"&lt;&gt;Women'S")/4)</f>
        <v>0</v>
      </c>
      <c r="BZ72" s="249">
        <f>SUMIFS(RCCP!$HZ$8:$HZ$136,
RCCP!$A$8:$A$136,$A72,
RCCP!$C$8:$C$136,"&lt;&gt;Men'S",
RCCP!$C$8:$C$136,"&lt;&gt;Women'S")
+
(SUMIFS(RCCP!$IC$8:$IC$136,
RCCP!$A$8:$A$136,$A72,
RCCP!$C$8:$C$136,"&lt;&gt;Men'S",
RCCP!$C$8:$C$136,"&lt;&gt;Women'S")/4)</f>
        <v>0</v>
      </c>
      <c r="CA72" s="50">
        <f t="shared" si="277"/>
        <v>0</v>
      </c>
      <c r="CB72" s="50">
        <f t="shared" si="278"/>
        <v>0</v>
      </c>
      <c r="CC72" s="42">
        <f>SUMIFS(RCCP!$IA$8:$IA$136,
RCCP!$A$8:$A$136,$A72,
RCCP!$C$8:$C$136,"&lt;&gt;Men'S",
RCCP!$C$8:$C$136,"&lt;&gt;Women'S")
+
(SUMIFS(RCCP!$IC$8:$IC$136,
RCCP!$A$8:$A$136,$A72,
RCCP!$C$8:$C$136,"&lt;&gt;Men'S",
RCCP!$C$8:$C$136,"&lt;&gt;Women'S")/4)</f>
        <v>0</v>
      </c>
      <c r="CD72" s="249">
        <f>SUMIFS(RCCP!$IA$8:$IA$136,
RCCP!$A$8:$A$136,$A72,
RCCP!$C$8:$C$136,"&lt;&gt;Men'S",
RCCP!$C$8:$C$136,"&lt;&gt;Women'S")
+
(SUMIFS(RCCP!$IC$8:$IC$136,
RCCP!$A$8:$A$136,$A72,
RCCP!$C$8:$C$136,"&lt;&gt;Men'S",
RCCP!$C$8:$C$136,"&lt;&gt;Women'S")/4)</f>
        <v>0</v>
      </c>
      <c r="CE72" s="50">
        <f t="shared" si="279"/>
        <v>0</v>
      </c>
      <c r="CF72" s="50">
        <f t="shared" si="280"/>
        <v>0</v>
      </c>
      <c r="CG72" s="47">
        <f>SUMIFS(RCCP!$IF$8:$IF$136,
RCCP!$A$8:$A$136,$A72,
RCCP!$C$8:$C$136,"&lt;&gt;Men'S",
RCCP!$C$8:$C$136,"&lt;&gt;Women'S")
+
(SUMIFS(RCCP!$IK$8:$IK$136,
RCCP!$A$8:$A$136,$A72,
RCCP!$C$8:$C$136,"&lt;&gt;Men'S",
RCCP!$C$8:$C$136,"&lt;&gt;Women'S")/4)</f>
        <v>0</v>
      </c>
      <c r="CH72" s="249">
        <f>SUMIFS(RCCP!$IF$8:$IF$136,
RCCP!$A$8:$A$136,$A72,
RCCP!$C$8:$C$136,"&lt;&gt;Men'S",
RCCP!$C$8:$C$136,"&lt;&gt;Women'S")
+
(SUMIFS(RCCP!$IK$8:$IK$136,
RCCP!$A$8:$A$136,$A72,
RCCP!$C$8:$C$136,"&lt;&gt;Men'S",
RCCP!$C$8:$C$136,"&lt;&gt;Women'S")/4)</f>
        <v>0</v>
      </c>
      <c r="CI72" s="49">
        <f t="shared" si="281"/>
        <v>0</v>
      </c>
      <c r="CJ72" s="50">
        <f t="shared" si="282"/>
        <v>0</v>
      </c>
      <c r="CK72" s="42">
        <f>SUMIFS(RCCP!$IG$8:$IG$136,
RCCP!$A$8:$A$136,$A72,
RCCP!$C$8:$C$136,"&lt;&gt;Men'S",
RCCP!$C$8:$C$136,"&lt;&gt;Women'S")
+
(SUMIFS(RCCP!$IK$8:$IK$136,
RCCP!$A$8:$A$136,$A72,
RCCP!$C$8:$C$136,"&lt;&gt;Men'S",
RCCP!$C$8:$C$136,"&lt;&gt;Women'S")/4)</f>
        <v>0</v>
      </c>
      <c r="CL72" s="249">
        <f>SUMIFS(RCCP!$IG$8:$IG$136,
RCCP!$A$8:$A$136,$A72,
RCCP!$C$8:$C$136,"&lt;&gt;Men'S",
RCCP!$C$8:$C$136,"&lt;&gt;Women'S")
+
(SUMIFS(RCCP!$IK$8:$IK$136,
RCCP!$A$8:$A$136,$A72,
RCCP!$C$8:$C$136,"&lt;&gt;Men'S",
RCCP!$C$8:$C$136,"&lt;&gt;Women'S")/4)</f>
        <v>0</v>
      </c>
      <c r="CM72" s="50">
        <f t="shared" si="283"/>
        <v>0</v>
      </c>
      <c r="CN72" s="50">
        <f t="shared" si="284"/>
        <v>0</v>
      </c>
      <c r="CO72" s="42">
        <f>SUMIFS(RCCP!$IH$8:$IH$136,
RCCP!$A$8:$A$136,$A72,
RCCP!$C$8:$C$136,"&lt;&gt;Men'S",
RCCP!$C$8:$C$136,"&lt;&gt;Women'S")
+
(SUMIFS(RCCP!$IK$8:$IK$136,
RCCP!$A$8:$A$136,$A72,
RCCP!$C$8:$C$136,"&lt;&gt;Men'S",
RCCP!$C$8:$C$136,"&lt;&gt;Women'S")/4)</f>
        <v>0</v>
      </c>
      <c r="CP72" s="249">
        <f>SUMIFS(RCCP!$IH$8:$IH$136,
RCCP!$A$8:$A$136,$A72,
RCCP!$C$8:$C$136,"&lt;&gt;Men'S",
RCCP!$C$8:$C$136,"&lt;&gt;Women'S")
+
(SUMIFS(RCCP!$IK$8:$IK$136,
RCCP!$A$8:$A$136,$A72,
RCCP!$C$8:$C$136,"&lt;&gt;Men'S",
RCCP!$C$8:$C$136,"&lt;&gt;Women'S")/4)</f>
        <v>0</v>
      </c>
      <c r="CQ72" s="50">
        <f t="shared" si="285"/>
        <v>0</v>
      </c>
      <c r="CR72" s="50">
        <f t="shared" si="286"/>
        <v>0</v>
      </c>
      <c r="CS72" s="42">
        <f>SUMIFS(RCCP!$II$8:$II$136,
RCCP!$A$8:$A$136,$A72,
RCCP!$C$8:$C$136,"&lt;&gt;Men'S",
RCCP!$C$8:$C$136,"&lt;&gt;Women'S")
+
(SUMIFS(RCCP!$IK$8:$IK$136,
RCCP!$A$8:$A$136,$A72,
RCCP!$C$8:$C$136,"&lt;&gt;Men'S",
RCCP!$C$8:$C$136,"&lt;&gt;Women'S")/4)</f>
        <v>0</v>
      </c>
      <c r="CT72" s="249">
        <f>SUMIFS(RCCP!$II$8:$II$136,
RCCP!$A$8:$A$136,$A72,
RCCP!$C$8:$C$136,"&lt;&gt;Men'S",
RCCP!$C$8:$C$136,"&lt;&gt;Women'S")
+
(SUMIFS(RCCP!$IK$8:$IK$136,
RCCP!$A$8:$A$136,$A72,
RCCP!$C$8:$C$136,"&lt;&gt;Men'S",
RCCP!$C$8:$C$136,"&lt;&gt;Women'S")/4)</f>
        <v>0</v>
      </c>
      <c r="CU72" s="50">
        <f t="shared" si="287"/>
        <v>0</v>
      </c>
      <c r="CV72" s="50">
        <f t="shared" si="288"/>
        <v>0</v>
      </c>
      <c r="CW72" s="47">
        <f>SUMIFS(RCCP!$IN$8:$IN$136,
RCCP!$A$8:$A$136,$A72,
RCCP!$C$8:$C$136,"&lt;&gt;Men'S",
RCCP!$C$8:$C$136,"&lt;&gt;Women'S")
+
(SUMIFS(RCCP!$IT$8:$IT$136,
RCCP!$A$8:$A$136,$A72,
RCCP!$C$8:$C$136,"&lt;&gt;Men'S",
RCCP!$C$8:$C$136,"&lt;&gt;Women'S")/5)</f>
        <v>0</v>
      </c>
      <c r="CX72" s="249">
        <f>SUMIFS(RCCP!$IN$8:$IN$136,
RCCP!$A$8:$A$136,$A72,
RCCP!$C$8:$C$136,"&lt;&gt;Men'S",
RCCP!$C$8:$C$136,"&lt;&gt;Women'S")
+
(SUMIFS(RCCP!$IT$8:$IT$136,
RCCP!$A$8:$A$136,$A72,
RCCP!$C$8:$C$136,"&lt;&gt;Men'S",
RCCP!$C$8:$C$136,"&lt;&gt;Women'S")/5)</f>
        <v>0</v>
      </c>
      <c r="CY72" s="49">
        <f t="shared" si="289"/>
        <v>0</v>
      </c>
      <c r="CZ72" s="50">
        <f t="shared" si="290"/>
        <v>0</v>
      </c>
      <c r="DA72" s="42">
        <f>SUMIFS(RCCP!$IO$8:$IO$136,
RCCP!$A$8:$A$136,$A72,
RCCP!$C$8:$C$136,"&lt;&gt;Men'S",
RCCP!$C$8:$C$136,"&lt;&gt;Women'S")
+
(SUMIFS(RCCP!$IT$8:$IT$136,
RCCP!$A$8:$A$136,$A72,
RCCP!$C$8:$C$136,"&lt;&gt;Men'S",
RCCP!$C$8:$C$136,"&lt;&gt;Women'S")/5)</f>
        <v>0</v>
      </c>
      <c r="DB72" s="249">
        <f>SUMIFS(RCCP!$IO$8:$IO$136,
RCCP!$A$8:$A$136,$A72,
RCCP!$C$8:$C$136,"&lt;&gt;Men'S",
RCCP!$C$8:$C$136,"&lt;&gt;Women'S")
+
(SUMIFS(RCCP!$IT$8:$IT$136,
RCCP!$A$8:$A$136,$A72,
RCCP!$C$8:$C$136,"&lt;&gt;Men'S",
RCCP!$C$8:$C$136,"&lt;&gt;Women'S")/5)</f>
        <v>0</v>
      </c>
      <c r="DC72" s="50">
        <f t="shared" si="291"/>
        <v>0</v>
      </c>
      <c r="DD72" s="50">
        <f t="shared" si="292"/>
        <v>0</v>
      </c>
      <c r="DE72" s="42">
        <f>SUMIFS(RCCP!$IP$8:$IP$136,
RCCP!$A$8:$A$136,$A72,
RCCP!$C$8:$C$136,"&lt;&gt;Men'S",
RCCP!$C$8:$C$136,"&lt;&gt;Women'S")
+
(SUMIFS(RCCP!$IT$8:$IT$136,
RCCP!$A$8:$A$136,$A72,
RCCP!$C$8:$C$136,"&lt;&gt;Men'S",
RCCP!$C$8:$C$136,"&lt;&gt;Women'S")/5)</f>
        <v>0</v>
      </c>
      <c r="DF72" s="249">
        <f>SUMIFS(RCCP!$IP$8:$IP$136,
RCCP!$A$8:$A$136,$A72,
RCCP!$C$8:$C$136,"&lt;&gt;Men'S",
RCCP!$C$8:$C$136,"&lt;&gt;Women'S")
+
(SUMIFS(RCCP!$IT$8:$IT$136,
RCCP!$A$8:$A$136,$A72,
RCCP!$C$8:$C$136,"&lt;&gt;Men'S",
RCCP!$C$8:$C$136,"&lt;&gt;Women'S")/5)</f>
        <v>0</v>
      </c>
      <c r="DG72" s="50">
        <f t="shared" si="293"/>
        <v>0</v>
      </c>
      <c r="DH72" s="50">
        <f t="shared" si="294"/>
        <v>0</v>
      </c>
      <c r="DI72" s="42">
        <f>SUMIFS(RCCP!$IQ$8:$IQ$136,
RCCP!$A$8:$A$136,$A72,
RCCP!$C$8:$C$136,"&lt;&gt;Men'S",
RCCP!$C$8:$C$136,"&lt;&gt;Women'S")
+
(SUMIFS(RCCP!$IT$8:$IT$136,
RCCP!$A$8:$A$136,$A72,
RCCP!$C$8:$C$136,"&lt;&gt;Men'S",
RCCP!$C$8:$C$136,"&lt;&gt;Women'S")/5)</f>
        <v>0</v>
      </c>
      <c r="DJ72" s="249">
        <f>SUMIFS(RCCP!$IQ$8:$IQ$136,
RCCP!$A$8:$A$136,$A72,
RCCP!$C$8:$C$136,"&lt;&gt;Men'S",
RCCP!$C$8:$C$136,"&lt;&gt;Women'S")
+
(SUMIFS(RCCP!$IT$8:$IT$136,
RCCP!$A$8:$A$136,$A72,
RCCP!$C$8:$C$136,"&lt;&gt;Men'S",
RCCP!$C$8:$C$136,"&lt;&gt;Women'S")/5)</f>
        <v>0</v>
      </c>
      <c r="DK72" s="50">
        <f t="shared" si="295"/>
        <v>0</v>
      </c>
      <c r="DL72" s="50">
        <f t="shared" si="296"/>
        <v>0</v>
      </c>
      <c r="DM72" s="42">
        <f>SUMIFS(RCCP!$IR$8:$IR$136,
RCCP!$A$8:$A$136,$A72,
RCCP!$C$8:$C$136,"&lt;&gt;Men'S",
RCCP!$C$8:$C$136,"&lt;&gt;Women'S")
+
(SUMIFS(RCCP!$IT$8:$IT$136,
RCCP!$A$8:$A$136,$A72,
RCCP!$C$8:$C$136,"&lt;&gt;Men'S",
RCCP!$C$8:$C$136,"&lt;&gt;Women'S")/5)</f>
        <v>0</v>
      </c>
      <c r="DN72" s="249">
        <f>SUMIFS(RCCP!$IR$8:$IR$136,
RCCP!$A$8:$A$136,$A72,
RCCP!$C$8:$C$136,"&lt;&gt;Men'S",
RCCP!$C$8:$C$136,"&lt;&gt;Women'S")
+
(SUMIFS(RCCP!$IT$8:$IT$136,
RCCP!$A$8:$A$136,$A72,
RCCP!$C$8:$C$136,"&lt;&gt;Men'S",
RCCP!$C$8:$C$136,"&lt;&gt;Women'S")/5)</f>
        <v>0</v>
      </c>
      <c r="DO72" s="50">
        <f t="shared" si="297"/>
        <v>0</v>
      </c>
      <c r="DP72" s="50">
        <f t="shared" si="298"/>
        <v>0</v>
      </c>
      <c r="DQ72" s="47">
        <f>SUMIFS(RCCP!$IW$8:$IW$136,
RCCP!$A$8:$A$136,$A72,
RCCP!$C$8:$C$136,"&lt;&gt;Men'S",
RCCP!$C$8:$C$136,"&lt;&gt;Women'S")
+
(SUMIFS(RCCP!$JB$8:$JB$136,
RCCP!$A$8:$A$136,$A72,
RCCP!$C$8:$C$136,"&lt;&gt;Men'S",
RCCP!$C$8:$C$136,"&lt;&gt;Women'S")/4)</f>
        <v>0</v>
      </c>
      <c r="DR72" s="249">
        <f>SUMIFS(RCCP!$IW$8:$IW$136,
RCCP!$A$8:$A$136,$A72,
RCCP!$C$8:$C$136,"&lt;&gt;Men'S",
RCCP!$C$8:$C$136,"&lt;&gt;Women'S")
+
(SUMIFS(RCCP!$JB$8:$JB$136,
RCCP!$A$8:$A$136,$A72,
RCCP!$C$8:$C$136,"&lt;&gt;Men'S",
RCCP!$C$8:$C$136,"&lt;&gt;Women'S")/4)</f>
        <v>0</v>
      </c>
      <c r="DS72" s="49">
        <f t="shared" si="299"/>
        <v>0</v>
      </c>
      <c r="DT72" s="50">
        <f t="shared" si="300"/>
        <v>0</v>
      </c>
      <c r="DU72" s="42">
        <f>SUMIFS(RCCP!$IX$8:$IX$136,
RCCP!$A$8:$A$136,$A72,
RCCP!$C$8:$C$136,"&lt;&gt;Men'S",
RCCP!$C$8:$C$136,"&lt;&gt;Women'S")
+
(SUMIFS(RCCP!$JB$8:$JB$136,
RCCP!$A$8:$A$136,$A72,
RCCP!$C$8:$C$136,"&lt;&gt;Men'S",
RCCP!$C$8:$C$136,"&lt;&gt;Women'S")/4)</f>
        <v>0</v>
      </c>
      <c r="DV72" s="249">
        <f>SUMIFS(RCCP!$IX$8:$IX$136,
RCCP!$A$8:$A$136,$A72,
RCCP!$C$8:$C$136,"&lt;&gt;Men'S",
RCCP!$C$8:$C$136,"&lt;&gt;Women'S")
+
(SUMIFS(RCCP!$JB$8:$JB$136,
RCCP!$A$8:$A$136,$A72,
RCCP!$C$8:$C$136,"&lt;&gt;Men'S",
RCCP!$C$8:$C$136,"&lt;&gt;Women'S")/4)</f>
        <v>0</v>
      </c>
      <c r="DW72" s="50">
        <f t="shared" si="301"/>
        <v>0</v>
      </c>
      <c r="DX72" s="50">
        <f t="shared" si="302"/>
        <v>0</v>
      </c>
      <c r="DY72" s="42">
        <f>SUMIFS(RCCP!$IY$8:$IY$136,
RCCP!$A$8:$A$136,$A72,
RCCP!$C$8:$C$136,"&lt;&gt;Men'S",
RCCP!$C$8:$C$136,"&lt;&gt;Women'S")
+
(SUMIFS(RCCP!$JB$8:$JB$136,
RCCP!$A$8:$A$136,$A72,
RCCP!$C$8:$C$136,"&lt;&gt;Men'S",
RCCP!$C$8:$C$136,"&lt;&gt;Women'S")/4)</f>
        <v>0</v>
      </c>
      <c r="DZ72" s="249">
        <f>SUMIFS(RCCP!$IY$8:$IY$136,
RCCP!$A$8:$A$136,$A72,
RCCP!$C$8:$C$136,"&lt;&gt;Men'S",
RCCP!$C$8:$C$136,"&lt;&gt;Women'S")
+
(SUMIFS(RCCP!$JB$8:$JB$136,
RCCP!$A$8:$A$136,$A72,
RCCP!$C$8:$C$136,"&lt;&gt;Men'S",
RCCP!$C$8:$C$136,"&lt;&gt;Women'S")/4)</f>
        <v>0</v>
      </c>
      <c r="EA72" s="50">
        <f t="shared" si="303"/>
        <v>0</v>
      </c>
      <c r="EB72" s="50">
        <f t="shared" si="304"/>
        <v>0</v>
      </c>
      <c r="EC72" s="42">
        <f>SUMIFS(RCCP!$IZ$8:$IZ$136,
RCCP!$A$8:$A$136,$A72,
RCCP!$C$8:$C$136,"&lt;&gt;Men'S",
RCCP!$C$8:$C$136,"&lt;&gt;Women'S")
+
(SUMIFS(RCCP!$JB$8:$JB$136,
RCCP!$A$8:$A$136,$A72,
RCCP!$C$8:$C$136,"&lt;&gt;Men'S",
RCCP!$C$8:$C$136,"&lt;&gt;Women'S")/4)</f>
        <v>0</v>
      </c>
      <c r="ED72" s="249">
        <f>SUMIFS(RCCP!$IZ$8:$IZ$136,
RCCP!$A$8:$A$136,$A72,
RCCP!$C$8:$C$136,"&lt;&gt;Men'S",
RCCP!$C$8:$C$136,"&lt;&gt;Women'S")
+
(SUMIFS(RCCP!$JB$8:$JB$136,
RCCP!$A$8:$A$136,$A72,
RCCP!$C$8:$C$136,"&lt;&gt;Men'S",
RCCP!$C$8:$C$136,"&lt;&gt;Women'S")/4)</f>
        <v>0</v>
      </c>
      <c r="EE72" s="50">
        <f t="shared" si="305"/>
        <v>0</v>
      </c>
      <c r="EF72" s="50">
        <f t="shared" si="306"/>
        <v>0</v>
      </c>
      <c r="EG72" s="47">
        <f>SUMIFS(RCCP!$JE$8:$JE$136,
RCCP!$A$8:$A$136,$A72,
RCCP!$C$8:$C$136,"&lt;&gt;Men'S",
RCCP!$C$8:$C$136,"&lt;&gt;Women'S")
+
(SUMIFS(RCCP!$JJ$8:$JJ$136,
RCCP!$A$8:$A$136,$A72,
RCCP!$C$8:$C$136,"&lt;&gt;Men'S",
RCCP!$C$8:$C$136,"&lt;&gt;Women'S")/4)</f>
        <v>0</v>
      </c>
      <c r="EH72" s="249">
        <f>SUMIFS(RCCP!$JE$8:$JE$136,
RCCP!$A$8:$A$136,$A72,
RCCP!$C$8:$C$136,"&lt;&gt;Men'S",
RCCP!$C$8:$C$136,"&lt;&gt;Women'S")
+
(SUMIFS(RCCP!$JJ$8:$JJ$136,
RCCP!$A$8:$A$136,$A72,
RCCP!$C$8:$C$136,"&lt;&gt;Men'S",
RCCP!$C$8:$C$136,"&lt;&gt;Women'S")/4)</f>
        <v>0</v>
      </c>
      <c r="EI72" s="49">
        <f t="shared" si="307"/>
        <v>0</v>
      </c>
      <c r="EJ72" s="50">
        <f t="shared" si="308"/>
        <v>0</v>
      </c>
      <c r="EK72" s="42">
        <f>SUMIFS(RCCP!$JF$8:$JF$136,
RCCP!$A$8:$A$136,$A72,
RCCP!$C$8:$C$136,"&lt;&gt;Men'S",
RCCP!$C$8:$C$136,"&lt;&gt;Women'S")
+
(SUMIFS(RCCP!$JJ$8:$JJ$136,
RCCP!$A$8:$A$136,$A72,
RCCP!$C$8:$C$136,"&lt;&gt;Men'S",
RCCP!$C$8:$C$136,"&lt;&gt;Women'S")/4)</f>
        <v>0</v>
      </c>
      <c r="EL72" s="249">
        <f>SUMIFS(RCCP!$JF$8:$JF$136,
RCCP!$A$8:$A$136,$A72,
RCCP!$C$8:$C$136,"&lt;&gt;Men'S",
RCCP!$C$8:$C$136,"&lt;&gt;Women'S")
+
(SUMIFS(RCCP!$JJ$8:$JJ$136,
RCCP!$A$8:$A$136,$A72,
RCCP!$C$8:$C$136,"&lt;&gt;Men'S",
RCCP!$C$8:$C$136,"&lt;&gt;Women'S")/4)</f>
        <v>0</v>
      </c>
      <c r="EM72" s="50">
        <f t="shared" si="309"/>
        <v>0</v>
      </c>
      <c r="EN72" s="50">
        <f t="shared" si="310"/>
        <v>0</v>
      </c>
      <c r="EO72" s="42">
        <f>SUMIFS(RCCP!$JG$8:$JG$136,
RCCP!$A$8:$A$136,$A72,
RCCP!$C$8:$C$136,"&lt;&gt;Men'S",
RCCP!$C$8:$C$136,"&lt;&gt;Women'S")
+
(SUMIFS(RCCP!$JJ$8:$JJ$136,
RCCP!$A$8:$A$136,$A72,
RCCP!$C$8:$C$136,"&lt;&gt;Men'S",
RCCP!$C$8:$C$136,"&lt;&gt;Women'S")/4)</f>
        <v>0</v>
      </c>
      <c r="EP72" s="249">
        <f>SUMIFS(RCCP!$JG$8:$JG$136,
RCCP!$A$8:$A$136,$A72,
RCCP!$C$8:$C$136,"&lt;&gt;Men'S",
RCCP!$C$8:$C$136,"&lt;&gt;Women'S")
+
(SUMIFS(RCCP!$JJ$8:$JJ$136,
RCCP!$A$8:$A$136,$A72,
RCCP!$C$8:$C$136,"&lt;&gt;Men'S",
RCCP!$C$8:$C$136,"&lt;&gt;Women'S")/4)</f>
        <v>0</v>
      </c>
      <c r="EQ72" s="50">
        <f t="shared" si="311"/>
        <v>0</v>
      </c>
      <c r="ER72" s="50">
        <f t="shared" si="312"/>
        <v>0</v>
      </c>
      <c r="ES72" s="42">
        <f>SUMIFS(RCCP!$JH$8:$JH$136,
RCCP!$A$8:$A$136,$A72,
RCCP!$C$8:$C$136,"&lt;&gt;Men'S",
RCCP!$C$8:$C$136,"&lt;&gt;Women'S")
+
(SUMIFS(RCCP!$JJ$8:$JJ$136,
RCCP!$A$8:$A$136,$A72,
RCCP!$C$8:$C$136,"&lt;&gt;Men'S",
RCCP!$C$8:$C$136,"&lt;&gt;Women'S")/4)</f>
        <v>0</v>
      </c>
      <c r="ET72" s="249">
        <f>SUMIFS(RCCP!$JH$8:$JH$136,
RCCP!$A$8:$A$136,$A72,
RCCP!$C$8:$C$136,"&lt;&gt;Men'S",
RCCP!$C$8:$C$136,"&lt;&gt;Women'S")
+
(SUMIFS(RCCP!$JJ$8:$JJ$136,
RCCP!$A$8:$A$136,$A72,
RCCP!$C$8:$C$136,"&lt;&gt;Men'S",
RCCP!$C$8:$C$136,"&lt;&gt;Women'S")/4)</f>
        <v>0</v>
      </c>
      <c r="EU72" s="50">
        <f t="shared" si="313"/>
        <v>0</v>
      </c>
      <c r="EV72" s="50">
        <f t="shared" si="314"/>
        <v>0</v>
      </c>
    </row>
    <row r="73" spans="1:153" ht="20.149999999999999" customHeight="1" collapsed="1" x14ac:dyDescent="0.35">
      <c r="A73" s="38">
        <v>468</v>
      </c>
      <c r="B73" s="39" t="s">
        <v>25</v>
      </c>
      <c r="C73" s="39" t="s">
        <v>58</v>
      </c>
      <c r="D73" s="39">
        <v>85</v>
      </c>
      <c r="E73" s="39">
        <v>5.7</v>
      </c>
      <c r="F73" s="39">
        <v>7</v>
      </c>
      <c r="G73" s="39">
        <v>3</v>
      </c>
      <c r="H73" s="40">
        <f t="shared" si="51"/>
        <v>10174.5</v>
      </c>
      <c r="I73" s="41">
        <f t="shared" si="52"/>
        <v>1785</v>
      </c>
      <c r="J73" s="42">
        <f t="array" ref="J73">SUM(SUMIFS(
'BLC Subcont'!$AE:$AE,
'BLC Subcont'!$I:$I,L$10,
'BLC Subcont'!$R:$R,{"GS468";"PS468";"IF468"}
))</f>
        <v>0</v>
      </c>
      <c r="K73" s="43">
        <f t="array" ref="K73">SUM(SUMIFS(
'BLC Subcont'!$AW:$AW,
'BLC Subcont'!$I:$I,L$10,
'BLC Subcont'!$R:$R,{"GS468";"PS468";"IF468"}
))</f>
        <v>0</v>
      </c>
      <c r="L73" s="50">
        <f t="shared" si="53"/>
        <v>0</v>
      </c>
      <c r="M73" s="42">
        <f t="array" ref="M73">SUM(SUMIFS(
'BLC Subcont'!$AE:$AE,
'BLC Subcont'!$I:$I,O$10,
'BLC Subcont'!$R:$R,{"GS468";"PS468";"IF468"}
))</f>
        <v>2826</v>
      </c>
      <c r="N73" s="43">
        <f t="array" ref="N73">SUM(SUMIFS(
'BLC Subcont'!$AW:$AW,
'BLC Subcont'!$I:$I,O$10,
'BLC Subcont'!$R:$R,{"GS468";"PS468";"IF468"}
))</f>
        <v>0</v>
      </c>
      <c r="O73" s="58">
        <f t="shared" si="54"/>
        <v>0</v>
      </c>
      <c r="P73" s="42">
        <f t="array" ref="P73">SUM(SUMIFS(
'BLC Subcont'!$AE:$AE,
'BLC Subcont'!$I:$I,R$10,
'BLC Subcont'!$R:$R,{"GS468";"PS468";"IF468"}
))</f>
        <v>1152</v>
      </c>
      <c r="Q73" s="43">
        <f t="array" ref="Q73">SUM(SUMIFS(
'BLC Subcont'!$AW:$AW,
'BLC Subcont'!$I:$I,R$10,
'BLC Subcont'!$R:$R,{"GS468";"PS468";"IF468"}
))</f>
        <v>216</v>
      </c>
      <c r="R73" s="58">
        <f t="shared" si="55"/>
        <v>0</v>
      </c>
      <c r="S73" s="42">
        <f t="array" ref="S73">SUM(SUMIFS(
'BLC Subcont'!$AE:$AE,
'BLC Subcont'!$I:$I,U$10,
'BLC Subcont'!$R:$R,{"GS468";"PS468";"IF468"}
))</f>
        <v>0</v>
      </c>
      <c r="T73" s="43">
        <f t="array" ref="T73">SUM(SUMIFS(
'BLC Subcont'!$AW:$AW,
'BLC Subcont'!$I:$I,U$10,
'BLC Subcont'!$R:$R,{"GS468";"PS468";"IF468"}
))</f>
        <v>0</v>
      </c>
      <c r="U73" s="58">
        <f t="shared" si="56"/>
        <v>0</v>
      </c>
      <c r="V73" s="47">
        <f t="shared" si="124"/>
        <v>3978</v>
      </c>
      <c r="W73" s="51">
        <f t="shared" si="57"/>
        <v>216</v>
      </c>
      <c r="X73" s="52">
        <f t="shared" si="58"/>
        <v>2.1229544449358692E-2</v>
      </c>
      <c r="Y73" s="52">
        <f t="shared" si="224"/>
        <v>0.5</v>
      </c>
      <c r="Z73" s="47">
        <f t="array" ref="Z73">SUM(SUMIFS(
'BLC Subcont'!$AE:$AE,
'BLC Subcont'!$I:$I,AB$10,
'BLC Subcont'!$R:$R,{"GS468";"PS468";"IF468"}
))</f>
        <v>1212</v>
      </c>
      <c r="AA73" s="249">
        <f t="array" ref="AA73">SUM(SUMIFS(
'BLC Subcont'!$AW:$AW,
'BLC Subcont'!$I:$I,AB$10,
'BLC Subcont'!$R:$R,{"GS468";"PS468";"IF468"}
))</f>
        <v>1212</v>
      </c>
      <c r="AB73" s="59">
        <f t="shared" si="60"/>
        <v>0.11912133274362377</v>
      </c>
      <c r="AC73" s="59">
        <f t="shared" si="225"/>
        <v>0.5</v>
      </c>
      <c r="AD73" s="42">
        <f t="array" ref="AD73">SUM(SUMIFS(
'BLC Subcont'!$AE:$AE,
'BLC Subcont'!$I:$I,AF$10,
'BLC Subcont'!$R:$R,{"GS468";"PS468";"IF468"}
))</f>
        <v>3972</v>
      </c>
      <c r="AE73" s="249">
        <f t="array" ref="AE73">SUM(SUMIFS(
'BLC Subcont'!$AW:$AW,
'BLC Subcont'!$I:$I,AF$10,
'BLC Subcont'!$R:$R,{"GS468";"PS468";"IF468"}
))</f>
        <v>3972</v>
      </c>
      <c r="AF73" s="58">
        <f t="shared" si="62"/>
        <v>0.39038773404098481</v>
      </c>
      <c r="AG73" s="59">
        <f t="shared" si="226"/>
        <v>0.5</v>
      </c>
      <c r="AH73" s="42">
        <f t="array" ref="AH73">SUM(SUMIFS(
'BLC Subcont'!$AE:$AE,
'BLC Subcont'!$I:$I,AJ$10,
'BLC Subcont'!$R:$R,{"GS468";"PS468";"IF468"}
))</f>
        <v>3684</v>
      </c>
      <c r="AI73" s="249">
        <f t="array" ref="AI73">SUM(SUMIFS(
'BLC Subcont'!$AW:$AW,
'BLC Subcont'!$I:$I,AJ$10,
'BLC Subcont'!$R:$R,{"GS468";"PS468";"IF468"}
))</f>
        <v>3684</v>
      </c>
      <c r="AJ73" s="58">
        <f t="shared" si="64"/>
        <v>0.36208167477517322</v>
      </c>
      <c r="AK73" s="59">
        <f t="shared" si="227"/>
        <v>0.5</v>
      </c>
      <c r="AL73" s="42">
        <f t="array" ref="AL73">SUM(SUMIFS(
'BLC Subcont'!$AE:$AE,
'BLC Subcont'!$I:$I,AN$10,
'BLC Subcont'!$R:$R,{"GS468";"PS468";"IF468"}
))</f>
        <v>1440</v>
      </c>
      <c r="AM73" s="249">
        <f t="array" ref="AM73">SUM(SUMIFS(
'BLC Subcont'!$AW:$AW,
'BLC Subcont'!$I:$I,AN$10,
'BLC Subcont'!$R:$R,{"GS468";"PS468";"IF468"}
))</f>
        <v>1440</v>
      </c>
      <c r="AN73" s="58">
        <f t="shared" si="66"/>
        <v>0.14153029632905795</v>
      </c>
      <c r="AO73" s="59">
        <f t="shared" si="228"/>
        <v>0.5</v>
      </c>
      <c r="AP73" s="42">
        <f t="array" ref="AP73">SUM(SUMIFS(
'BLC Subcont'!$AE:$AE,
'BLC Subcont'!$I:$I,AR$10,
'BLC Subcont'!$R:$R,{"GS468";"PS468";"IF468"}
))</f>
        <v>0</v>
      </c>
      <c r="AQ73" s="249">
        <f t="array" ref="AQ73">SUM(SUMIFS(
'BLC Subcont'!$AW:$AW,
'BLC Subcont'!$I:$I,AR$10,
'BLC Subcont'!$R:$R,{"GS468";"PS468";"IF468"}
))</f>
        <v>0</v>
      </c>
      <c r="AR73" s="58">
        <f t="shared" si="68"/>
        <v>0</v>
      </c>
      <c r="AS73" s="59">
        <f t="shared" si="229"/>
        <v>0</v>
      </c>
      <c r="AT73" s="42">
        <f t="array" ref="AT73">SUM(SUMIFS(
'BLC Subcont'!$AE:$AE,
'BLC Subcont'!$I:$I,AV$10,
'BLC Subcont'!$R:$R,{"GS468";"PS468";"IF468"}
))</f>
        <v>0</v>
      </c>
      <c r="AU73" s="249">
        <f t="array" ref="AU73">SUM(SUMIFS(
'BLC Subcont'!$AW:$AW,
'BLC Subcont'!$I:$I,AV$10,
'BLC Subcont'!$R:$R,{"GS468";"PS468";"IF468"}
))</f>
        <v>0</v>
      </c>
      <c r="AV73" s="50">
        <f t="shared" si="70"/>
        <v>0</v>
      </c>
      <c r="AW73" s="59">
        <f t="shared" si="230"/>
        <v>0</v>
      </c>
      <c r="AX73" s="42">
        <f t="array" ref="AX73">SUM(SUMIFS(
'BLC Subcont'!$AE:$AE,
'BLC Subcont'!$I:$I,AZ$10,
'BLC Subcont'!$R:$R,{"GS468";"PS468";"IF468"}
))</f>
        <v>0</v>
      </c>
      <c r="AY73" s="48">
        <f t="array" ref="AY73">SUM(SUMIFS(
'BLC Subcont'!$AW:$AW,
'BLC Subcont'!$I:$I,AZ$10,
'BLC Subcont'!$R:$R,{"GS468";"PS468";"IF468"}
))</f>
        <v>0</v>
      </c>
      <c r="AZ73" s="50">
        <f t="shared" si="72"/>
        <v>0</v>
      </c>
      <c r="BA73" s="59">
        <f t="shared" si="231"/>
        <v>0</v>
      </c>
      <c r="BB73" s="42">
        <f t="array" ref="BB73">SUM(SUMIFS(
'BLC Subcont'!$AE:$AE,
'BLC Subcont'!$I:$I,BD$10,
'BLC Subcont'!$R:$R,{"GS468";"PS468";"IF468"}
))</f>
        <v>0</v>
      </c>
      <c r="BC73" s="48">
        <f t="array" ref="BC73">SUM(SUMIFS(
'BLC Subcont'!$AW:$AW,
'BLC Subcont'!$I:$I,BD$10,
'BLC Subcont'!$R:$R,{"GS468";"PS468";"IF468"}
))</f>
        <v>0</v>
      </c>
      <c r="BD73" s="50">
        <f t="shared" si="74"/>
        <v>0</v>
      </c>
      <c r="BE73" s="58">
        <f t="shared" si="232"/>
        <v>0</v>
      </c>
      <c r="BI73" s="42">
        <f t="shared" si="125"/>
        <v>6916.5</v>
      </c>
      <c r="BJ73" s="249">
        <f t="shared" si="126"/>
        <v>6916.5</v>
      </c>
      <c r="BK73" s="50">
        <f t="shared" si="206"/>
        <v>0.67978770455550641</v>
      </c>
      <c r="BL73" s="59">
        <f t="shared" si="233"/>
        <v>1</v>
      </c>
      <c r="BM73" s="42">
        <f t="shared" si="78"/>
        <v>4612.5</v>
      </c>
      <c r="BN73" s="249">
        <f t="shared" si="79"/>
        <v>4612.5</v>
      </c>
      <c r="BO73" s="50">
        <f t="shared" si="207"/>
        <v>0.4533392304290137</v>
      </c>
      <c r="BP73" s="58">
        <f t="shared" si="234"/>
        <v>0.5</v>
      </c>
      <c r="BQ73" s="42">
        <f>SUMIFS(RCCP!$HX$8:$HX$136,
RCCP!$A$8:$A$136,$A73,
RCCP!$C$8:$C$136,"&lt;&gt;Unisex"
)+
(SUMIFS(RCCP!$IC$8:$IC$136,
RCCP!$A$8:$A$136,$A73,
RCCP!$C$8:$C$136,"&lt;&gt;Unisex")/4)</f>
        <v>6916.5</v>
      </c>
      <c r="BR73" s="48">
        <f>SUMIFS(RCCP!$HX$8:$HX$136,
RCCP!$A$8:$A$136,$A73,
RCCP!$C$8:$C$136,"&lt;&gt;Unisex"
)+
(SUMIFS(RCCP!$IC$8:$IC$136,
RCCP!$A$8:$A$136,$A73,
RCCP!$C$8:$C$136,"&lt;&gt;Unisex")/4)</f>
        <v>6916.5</v>
      </c>
      <c r="BS73" s="59">
        <f t="shared" si="256"/>
        <v>0.67978770455550641</v>
      </c>
      <c r="BT73" s="58">
        <f t="shared" si="235"/>
        <v>1</v>
      </c>
      <c r="BU73" s="47">
        <f>SUMIFS(RCCP!$HY$8:$HY$136,
RCCP!$A$8:$A$136,$A73,
RCCP!$C$8:$C$136,"&lt;&gt;Unisex"
)+
(SUMIFS(RCCP!$IC$8:$IC$136,
RCCP!$A$8:$A$136,$A73,
RCCP!$C$8:$C$136,"&lt;&gt;Unisex")/4)</f>
        <v>4612.5</v>
      </c>
      <c r="BV73" s="48">
        <f>SUMIFS(RCCP!$HY$8:$HY$136,
RCCP!$A$8:$A$136,$A73,
RCCP!$C$8:$C$136,"&lt;&gt;Unisex"
)+
(SUMIFS(RCCP!$IC$8:$IC$136,
RCCP!$A$8:$A$136,$A73,
RCCP!$C$8:$C$136,"&lt;&gt;Unisex")/4)</f>
        <v>4612.5</v>
      </c>
      <c r="BW73" s="58">
        <f t="shared" si="147"/>
        <v>0.4533392304290137</v>
      </c>
      <c r="BX73" s="58">
        <f t="shared" si="236"/>
        <v>0.5</v>
      </c>
      <c r="BY73" s="42">
        <f>SUMIFS(RCCP!$HZ$8:$HZ$136,
RCCP!$A$8:$A$136,$A73,
RCCP!$C$8:$C$136,"&lt;&gt;Unisex"
)+
(SUMIFS(RCCP!$IC$8:$IC$136,
RCCP!$A$8:$A$136,$A73,
RCCP!$C$8:$C$136,"&lt;&gt;Unisex")/4)</f>
        <v>4612.5</v>
      </c>
      <c r="BZ73" s="249">
        <f>SUMIFS(RCCP!$HZ$8:$HZ$136,
RCCP!$A$8:$A$136,$A73,
RCCP!$C$8:$C$136,"&lt;&gt;Unisex"
)+
(SUMIFS(RCCP!$IC$8:$IC$136,
RCCP!$A$8:$A$136,$A73,
RCCP!$C$8:$C$136,"&lt;&gt;Unisex")/4)</f>
        <v>4612.5</v>
      </c>
      <c r="CA73" s="58">
        <f t="shared" si="148"/>
        <v>0.4533392304290137</v>
      </c>
      <c r="CB73" s="58">
        <f t="shared" si="237"/>
        <v>0.5</v>
      </c>
      <c r="CC73" s="42">
        <f>SUMIFS(RCCP!$IA$8:$IA$136,
RCCP!$A$8:$A$136,$A73,
RCCP!$C$8:$C$136,"&lt;&gt;Unisex"
)+
(SUMIFS(RCCP!$IC$8:$IC$136,
RCCP!$A$8:$A$136,$A73,
RCCP!$C$8:$C$136,"&lt;&gt;Unisex")/4)</f>
        <v>5008.5</v>
      </c>
      <c r="CD73" s="249">
        <f>SUMIFS(RCCP!$IA$8:$IA$136,
RCCP!$A$8:$A$136,$A73,
RCCP!$C$8:$C$136,"&lt;&gt;Unisex"
)+
(SUMIFS(RCCP!$IC$8:$IC$136,
RCCP!$A$8:$A$136,$A73,
RCCP!$C$8:$C$136,"&lt;&gt;Unisex")/4)</f>
        <v>5008.5</v>
      </c>
      <c r="CE73" s="58">
        <f t="shared" si="149"/>
        <v>0.49226006191950467</v>
      </c>
      <c r="CF73" s="58">
        <f t="shared" si="238"/>
        <v>0.5</v>
      </c>
      <c r="CG73" s="47">
        <f>SUMIFS(RCCP!$IF$8:$IF$136,
RCCP!$A$8:$A$136,$A73,
RCCP!$C$8:$C$136,"&lt;&gt;Unisex"
)+
(SUMIFS(RCCP!$IK$8:$IK$136,
RCCP!$A$8:$A$136,$A73,
RCCP!$C$8:$C$136,"&lt;&gt;Unisex")/4)</f>
        <v>3589.5</v>
      </c>
      <c r="CH73" s="249">
        <f>SUMIFS(RCCP!$IF$8:$IF$136,
RCCP!$A$8:$A$136,$A73,
RCCP!$C$8:$C$136,"&lt;&gt;Unisex"
)+
(SUMIFS(RCCP!$IK$8:$IK$136,
RCCP!$A$8:$A$136,$A73,
RCCP!$C$8:$C$136,"&lt;&gt;Unisex")/4)</f>
        <v>3589.5</v>
      </c>
      <c r="CI73" s="59">
        <f t="shared" si="150"/>
        <v>0.3527937490785788</v>
      </c>
      <c r="CJ73" s="58">
        <f t="shared" si="239"/>
        <v>0.5</v>
      </c>
      <c r="CK73" s="42">
        <f>SUMIFS(RCCP!$IG$8:$IG$136,
RCCP!$A$8:$A$136,$A73,
RCCP!$C$8:$C$136,"&lt;&gt;Unisex"
)+
(SUMIFS(RCCP!$IK$8:$IK$136,
RCCP!$A$8:$A$136,$A73,
RCCP!$C$8:$C$136,"&lt;&gt;Unisex")/4)</f>
        <v>4033.5</v>
      </c>
      <c r="CL73" s="249">
        <f>SUMIFS(RCCP!$IG$8:$IG$136,
RCCP!$A$8:$A$136,$A73,
RCCP!$C$8:$C$136,"&lt;&gt;Unisex"
)+
(SUMIFS(RCCP!$IK$8:$IK$136,
RCCP!$A$8:$A$136,$A73,
RCCP!$C$8:$C$136,"&lt;&gt;Unisex")/4)</f>
        <v>4033.5</v>
      </c>
      <c r="CM73" s="58">
        <f t="shared" si="151"/>
        <v>0.39643225711337166</v>
      </c>
      <c r="CN73" s="58">
        <f t="shared" si="240"/>
        <v>0.5</v>
      </c>
      <c r="CO73" s="42">
        <f>SUMIFS(RCCP!$IH$8:$IH$136,
RCCP!$A$8:$A$136,$A73,
RCCP!$C$8:$C$136,"&lt;&gt;Unisex"
)+
(SUMIFS(RCCP!$IK$8:$IK$136,
RCCP!$A$8:$A$136,$A73,
RCCP!$C$8:$C$136,"&lt;&gt;Unisex")/4)</f>
        <v>5419.5</v>
      </c>
      <c r="CP73" s="249">
        <f>SUMIFS(RCCP!$IH$8:$IH$136,
RCCP!$A$8:$A$136,$A73,
RCCP!$C$8:$C$136,"&lt;&gt;Unisex"
)+
(SUMIFS(RCCP!$IK$8:$IK$136,
RCCP!$A$8:$A$136,$A73,
RCCP!$C$8:$C$136,"&lt;&gt;Unisex")/4)</f>
        <v>5419.5</v>
      </c>
      <c r="CQ73" s="58">
        <f t="shared" si="152"/>
        <v>0.53265516733008988</v>
      </c>
      <c r="CR73" s="58">
        <f t="shared" si="241"/>
        <v>1</v>
      </c>
      <c r="CS73" s="42">
        <f>SUMIFS(RCCP!$II$8:$II$136,
RCCP!$A$8:$A$136,$A73,
RCCP!$C$8:$C$136,"&lt;&gt;Unisex"
)+
(SUMIFS(RCCP!$IK$8:$IK$136,
RCCP!$A$8:$A$136,$A73,
RCCP!$C$8:$C$136,"&lt;&gt;Unisex")/4)</f>
        <v>1759.5</v>
      </c>
      <c r="CT73" s="249">
        <f>SUMIFS(RCCP!$II$8:$II$136,
RCCP!$A$8:$A$136,$A73,
RCCP!$C$8:$C$136,"&lt;&gt;Unisex"
)+
(SUMIFS(RCCP!$IK$8:$IK$136,
RCCP!$A$8:$A$136,$A73,
RCCP!$C$8:$C$136,"&lt;&gt;Unisex")/4)</f>
        <v>1759.5</v>
      </c>
      <c r="CU73" s="58">
        <f t="shared" si="153"/>
        <v>0.20972644376899696</v>
      </c>
      <c r="CV73" s="58">
        <f t="shared" si="242"/>
        <v>0.5</v>
      </c>
      <c r="CW73" s="47">
        <f>SUMIFS(RCCP!$IN$8:$IN$136,
RCCP!$A$8:$A$136,$A73,
RCCP!$C$8:$C$136,"&lt;&gt;Unisex"
)+
(SUMIFS(RCCP!$IT$8:$IT$136,
RCCP!$A$8:$A$136,$A73,
RCCP!$C$8:$C$136,"&lt;&gt;Unisex")/5)</f>
        <v>3950.4</v>
      </c>
      <c r="CX73" s="249">
        <f>SUMIFS(RCCP!$IN$8:$IN$136,
RCCP!$A$8:$A$136,$A73,
RCCP!$C$8:$C$136,"&lt;&gt;Unisex"
)+
(SUMIFS(RCCP!$IT$8:$IT$136,
RCCP!$A$8:$A$136,$A73,
RCCP!$C$8:$C$136,"&lt;&gt;Unisex")/5)</f>
        <v>3950.4</v>
      </c>
      <c r="CY73" s="59">
        <f t="shared" si="154"/>
        <v>0.47087430716967638</v>
      </c>
      <c r="CZ73" s="58">
        <f t="shared" si="243"/>
        <v>0.5</v>
      </c>
      <c r="DA73" s="42">
        <f>SUMIFS(RCCP!$IO$8:$IO$136,
RCCP!$A$8:$A$136,$A73,
RCCP!$C$8:$C$136,"&lt;&gt;Unisex"
)+
(SUMIFS(RCCP!$IT$8:$IT$136,
RCCP!$A$8:$A$136,$A73,
RCCP!$C$8:$C$136,"&lt;&gt;Unisex")/5)</f>
        <v>3950.4</v>
      </c>
      <c r="DB73" s="249">
        <f>SUMIFS(RCCP!$IO$8:$IO$136,
RCCP!$A$8:$A$136,$A73,
RCCP!$C$8:$C$136,"&lt;&gt;Unisex"
)+
(SUMIFS(RCCP!$IT$8:$IT$136,
RCCP!$A$8:$A$136,$A73,
RCCP!$C$8:$C$136,"&lt;&gt;Unisex")/5)</f>
        <v>3950.4</v>
      </c>
      <c r="DC73" s="58">
        <f t="shared" si="155"/>
        <v>0.38826477959604894</v>
      </c>
      <c r="DD73" s="58">
        <f t="shared" si="244"/>
        <v>0.5</v>
      </c>
      <c r="DE73" s="42">
        <f>SUMIFS(RCCP!$IP$8:$IP$136,
RCCP!$A$8:$A$136,$A73,
RCCP!$C$8:$C$136,"&lt;&gt;Unisex"
)+
(SUMIFS(RCCP!$IT$8:$IT$136,
RCCP!$A$8:$A$136,$A73,
RCCP!$C$8:$C$136,"&lt;&gt;Unisex")/5)</f>
        <v>3950.4</v>
      </c>
      <c r="DF73" s="249">
        <f>SUMIFS(RCCP!$IP$8:$IP$136,
RCCP!$A$8:$A$136,$A73,
RCCP!$C$8:$C$136,"&lt;&gt;Unisex"
)+
(SUMIFS(RCCP!$IT$8:$IT$136,
RCCP!$A$8:$A$136,$A73,
RCCP!$C$8:$C$136,"&lt;&gt;Unisex")/5)</f>
        <v>3950.4</v>
      </c>
      <c r="DG73" s="58">
        <f t="shared" si="156"/>
        <v>0.38826477959604894</v>
      </c>
      <c r="DH73" s="58">
        <f t="shared" si="245"/>
        <v>0.5</v>
      </c>
      <c r="DI73" s="42">
        <f>SUMIFS(RCCP!$IQ$8:$IQ$136,
RCCP!$A$8:$A$136,$A73,
RCCP!$C$8:$C$136,"&lt;&gt;Unisex"
)+
(SUMIFS(RCCP!$IT$8:$IT$136,
RCCP!$A$8:$A$136,$A73,
RCCP!$C$8:$C$136,"&lt;&gt;Unisex")/5)</f>
        <v>3950.4</v>
      </c>
      <c r="DJ73" s="249">
        <f>SUMIFS(RCCP!$IQ$8:$IQ$136,
RCCP!$A$8:$A$136,$A73,
RCCP!$C$8:$C$136,"&lt;&gt;Unisex"
)+
(SUMIFS(RCCP!$IT$8:$IT$136,
RCCP!$A$8:$A$136,$A73,
RCCP!$C$8:$C$136,"&lt;&gt;Unisex")/5)</f>
        <v>3950.4</v>
      </c>
      <c r="DK73" s="58">
        <f t="shared" si="157"/>
        <v>0.38826477959604894</v>
      </c>
      <c r="DL73" s="58">
        <f t="shared" si="246"/>
        <v>0.5</v>
      </c>
      <c r="DM73" s="42">
        <f>SUMIFS(RCCP!$IR$8:$IR$136,
RCCP!$A$8:$A$136,$A73,
RCCP!$C$8:$C$136,"&lt;&gt;Unisex"
)+
(SUMIFS(RCCP!$IT$8:$IT$136,
RCCP!$A$8:$A$136,$A73,
RCCP!$C$8:$C$136,"&lt;&gt;Unisex")/5)</f>
        <v>3950.4</v>
      </c>
      <c r="DN73" s="249">
        <f>SUMIFS(RCCP!$IR$8:$IR$136,
RCCP!$A$8:$A$136,$A73,
RCCP!$C$8:$C$136,"&lt;&gt;Unisex"
)+
(SUMIFS(RCCP!$IT$8:$IT$136,
RCCP!$A$8:$A$136,$A73,
RCCP!$C$8:$C$136,"&lt;&gt;Unisex")/5)</f>
        <v>3950.4</v>
      </c>
      <c r="DO73" s="58">
        <f t="shared" si="158"/>
        <v>0.38826477959604894</v>
      </c>
      <c r="DP73" s="58">
        <f t="shared" si="247"/>
        <v>0.5</v>
      </c>
      <c r="DQ73" s="47">
        <f>SUMIFS(RCCP!$IW$8:$IW$136,
RCCP!$A$8:$A$136,$A73,
RCCP!$C$8:$C$136,"&lt;&gt;Unisex"
)+
(SUMIFS(RCCP!$JB$8:$JB$136,
RCCP!$A$8:$A$136,$A73,
RCCP!$C$8:$C$136,"&lt;&gt;Unisex")/4)</f>
        <v>3910.5</v>
      </c>
      <c r="DR73" s="249">
        <f>SUMIFS(RCCP!$IW$8:$IW$136,
RCCP!$A$8:$A$136,$A73,
RCCP!$C$8:$C$136,"&lt;&gt;Unisex"
)+
(SUMIFS(RCCP!$JB$8:$JB$136,
RCCP!$A$8:$A$136,$A73,
RCCP!$C$8:$C$136,"&lt;&gt;Unisex")/4)</f>
        <v>3910.5</v>
      </c>
      <c r="DS73" s="59">
        <f t="shared" si="257"/>
        <v>0.46611836223851244</v>
      </c>
      <c r="DT73" s="58">
        <f t="shared" si="248"/>
        <v>0.5</v>
      </c>
      <c r="DU73" s="42">
        <f>SUMIFS(RCCP!$IX$8:$IX$136,
RCCP!$A$8:$A$136,$A73,
RCCP!$C$8:$C$136,"&lt;&gt;Unisex"
)+
(SUMIFS(RCCP!$JB$8:$JB$136,
RCCP!$A$8:$A$136,$A73,
RCCP!$C$8:$C$136,"&lt;&gt;Unisex")/4)</f>
        <v>3910.5</v>
      </c>
      <c r="DV73" s="249">
        <f>SUMIFS(RCCP!$IX$8:$IX$136,
RCCP!$A$8:$A$136,$A73,
RCCP!$C$8:$C$136,"&lt;&gt;Unisex"
)+
(SUMIFS(RCCP!$JB$8:$JB$136,
RCCP!$A$8:$A$136,$A73,
RCCP!$C$8:$C$136,"&lt;&gt;Unisex")/4)</f>
        <v>3910.5</v>
      </c>
      <c r="DW73" s="58">
        <f t="shared" si="258"/>
        <v>0.38434321096859797</v>
      </c>
      <c r="DX73" s="58">
        <f t="shared" si="249"/>
        <v>0.5</v>
      </c>
      <c r="DY73" s="42">
        <f>SUMIFS(RCCP!$IY$8:$IY$136,
RCCP!$A$8:$A$136,$A73,
RCCP!$C$8:$C$136,"&lt;&gt;Unisex"
)+
(SUMIFS(RCCP!$JB$8:$JB$136,
RCCP!$A$8:$A$136,$A73,
RCCP!$C$8:$C$136,"&lt;&gt;Unisex")/4)</f>
        <v>3910.5</v>
      </c>
      <c r="DZ73" s="249">
        <f>SUMIFS(RCCP!$IY$8:$IY$136,
RCCP!$A$8:$A$136,$A73,
RCCP!$C$8:$C$136,"&lt;&gt;Unisex"
)+
(SUMIFS(RCCP!$JB$8:$JB$136,
RCCP!$A$8:$A$136,$A73,
RCCP!$C$8:$C$136,"&lt;&gt;Unisex")/4)</f>
        <v>3910.5</v>
      </c>
      <c r="EA73" s="58">
        <f t="shared" si="259"/>
        <v>0.38434321096859797</v>
      </c>
      <c r="EB73" s="58">
        <f t="shared" si="250"/>
        <v>0.5</v>
      </c>
      <c r="EC73" s="42">
        <f>SUMIFS(RCCP!$IZ$8:$IZ$136,
RCCP!$A$8:$A$136,$A73,
RCCP!$C$8:$C$136,"&lt;&gt;Unisex"
)+
(SUMIFS(RCCP!$JB$8:$JB$136,
RCCP!$A$8:$A$136,$A73,
RCCP!$C$8:$C$136,"&lt;&gt;Unisex")/4)</f>
        <v>3910.5</v>
      </c>
      <c r="ED73" s="249">
        <f>SUMIFS(RCCP!$IZ$8:$IZ$136,
RCCP!$A$8:$A$136,$A73,
RCCP!$C$8:$C$136,"&lt;&gt;Unisex"
)+
(SUMIFS(RCCP!$JB$8:$JB$136,
RCCP!$A$8:$A$136,$A73,
RCCP!$C$8:$C$136,"&lt;&gt;Unisex")/4)</f>
        <v>3910.5</v>
      </c>
      <c r="EE73" s="58">
        <f t="shared" si="260"/>
        <v>0.38434321096859797</v>
      </c>
      <c r="EF73" s="58">
        <f t="shared" si="251"/>
        <v>0.5</v>
      </c>
      <c r="EG73" s="47">
        <f>SUMIFS(RCCP!$JE$8:$JE$136,
RCCP!$A$8:$A$136,$A73,
RCCP!$C$8:$C$136,"&lt;&gt;Unisex"
)+
(SUMIFS(RCCP!$JJ$8:$JJ$136,
RCCP!$A$8:$A$136,$A73,
RCCP!$C$8:$C$136,"&lt;&gt;Unisex")/4)</f>
        <v>2917.5</v>
      </c>
      <c r="EH73" s="249">
        <f>SUMIFS(RCCP!$JE$8:$JE$136,
RCCP!$A$8:$A$136,$A73,
RCCP!$C$8:$C$136,"&lt;&gt;Unisex"
)+
(SUMIFS(RCCP!$JJ$8:$JJ$136,
RCCP!$A$8:$A$136,$A73,
RCCP!$C$8:$C$136,"&lt;&gt;Unisex")/4)</f>
        <v>2917.5</v>
      </c>
      <c r="EI73" s="59">
        <f t="shared" si="261"/>
        <v>0.28674627745835174</v>
      </c>
      <c r="EJ73" s="58">
        <f t="shared" si="252"/>
        <v>0.5</v>
      </c>
      <c r="EK73" s="42">
        <f>SUMIFS(RCCP!$JF$8:$JF$136,
RCCP!$A$8:$A$136,$A73,
RCCP!$C$8:$C$136,"&lt;&gt;Unisex"
)+
(SUMIFS(RCCP!$JJ$8:$JJ$136,
RCCP!$A$8:$A$136,$A73,
RCCP!$C$8:$C$136,"&lt;&gt;Unisex")/4)</f>
        <v>2917.5</v>
      </c>
      <c r="EL73" s="249">
        <f>SUMIFS(RCCP!$JF$8:$JF$136,
RCCP!$A$8:$A$136,$A73,
RCCP!$C$8:$C$136,"&lt;&gt;Unisex"
)+
(SUMIFS(RCCP!$JJ$8:$JJ$136,
RCCP!$A$8:$A$136,$A73,
RCCP!$C$8:$C$136,"&lt;&gt;Unisex")/4)</f>
        <v>2917.5</v>
      </c>
      <c r="EM73" s="58">
        <f t="shared" si="262"/>
        <v>0.28674627745835174</v>
      </c>
      <c r="EN73" s="58">
        <f t="shared" si="253"/>
        <v>0.5</v>
      </c>
      <c r="EO73" s="42">
        <f>SUMIFS(RCCP!$JG$8:$JG$136,
RCCP!$A$8:$A$136,$A73,
RCCP!$C$8:$C$136,"&lt;&gt;Unisex"
)+
(SUMIFS(RCCP!$JJ$8:$JJ$136,
RCCP!$A$8:$A$136,$A73,
RCCP!$C$8:$C$136,"&lt;&gt;Unisex")/4)</f>
        <v>2917.5</v>
      </c>
      <c r="EP73" s="249">
        <f>SUMIFS(RCCP!$JG$8:$JG$136,
RCCP!$A$8:$A$136,$A73,
RCCP!$C$8:$C$136,"&lt;&gt;Unisex"
)+
(SUMIFS(RCCP!$JJ$8:$JJ$136,
RCCP!$A$8:$A$136,$A73,
RCCP!$C$8:$C$136,"&lt;&gt;Unisex")/4)</f>
        <v>2917.5</v>
      </c>
      <c r="EQ73" s="58">
        <f t="shared" si="263"/>
        <v>0.34775612372608616</v>
      </c>
      <c r="ER73" s="58">
        <f t="shared" si="254"/>
        <v>0.5</v>
      </c>
      <c r="ES73" s="42">
        <f>SUMIFS(RCCP!$JH$8:$JH$136,
RCCP!$A$8:$A$136,$A73,
RCCP!$C$8:$C$136,"&lt;&gt;Unisex"
)+
(SUMIFS(RCCP!$JJ$8:$JJ$136,
RCCP!$A$8:$A$136,$A73,
RCCP!$C$8:$C$136,"&lt;&gt;Unisex")/4)</f>
        <v>2917.5</v>
      </c>
      <c r="ET73" s="249">
        <f>SUMIFS(RCCP!$JH$8:$JH$136,
RCCP!$A$8:$A$136,$A73,
RCCP!$C$8:$C$136,"&lt;&gt;Unisex"
)+
(SUMIFS(RCCP!$JJ$8:$JJ$136,
RCCP!$A$8:$A$136,$A73,
RCCP!$C$8:$C$136,"&lt;&gt;Unisex")/4)</f>
        <v>2917.5</v>
      </c>
      <c r="EU73" s="58">
        <f t="shared" si="264"/>
        <v>0.28674627745835174</v>
      </c>
      <c r="EV73" s="58">
        <f t="shared" si="255"/>
        <v>0.5</v>
      </c>
    </row>
    <row r="74" spans="1:153" ht="20.149999999999999" customHeight="1" x14ac:dyDescent="0.35">
      <c r="A74" s="53">
        <v>468</v>
      </c>
      <c r="B74" s="54" t="s">
        <v>25</v>
      </c>
      <c r="C74" s="39" t="s">
        <v>59</v>
      </c>
      <c r="D74" s="39">
        <v>85</v>
      </c>
      <c r="E74" s="39">
        <v>5.7</v>
      </c>
      <c r="F74" s="39">
        <v>7</v>
      </c>
      <c r="G74" s="39">
        <v>3</v>
      </c>
      <c r="H74" s="40">
        <f t="shared" si="51"/>
        <v>10174.5</v>
      </c>
      <c r="I74" s="41">
        <f t="shared" si="52"/>
        <v>1785</v>
      </c>
      <c r="J74" s="42">
        <f t="array" ref="J74">SUM(SUMIFS(
'BLC Subcont'!$AE:$AE,
'BLC Subcont'!$I:$I,L$10,
'BLC Subcont'!$R:$R,{"GS468";"PS468";"IF468"}
))</f>
        <v>0</v>
      </c>
      <c r="K74" s="43">
        <f t="array" ref="K74">SUM(SUMIFS(
'BLC Subcont'!$AV:$AV,
'BLC Subcont'!$I:$I,L$10,
'BLC Subcont'!$R:$R,{"GS468";"PS468";"IF468"}
))</f>
        <v>0</v>
      </c>
      <c r="L74" s="58">
        <f t="shared" si="53"/>
        <v>0</v>
      </c>
      <c r="M74" s="42">
        <f t="array" ref="M74">SUM(SUMIFS(
'BLC Subcont'!$AE:$AE,
'BLC Subcont'!$I:$I,O$10,
'BLC Subcont'!$R:$R,{"GS468";"PS468";"IF468"}
))</f>
        <v>2826</v>
      </c>
      <c r="N74" s="43">
        <f t="array" ref="N74">SUM(SUMIFS(
'BLC Subcont'!$AV:$AV,
'BLC Subcont'!$I:$I,O$10,
'BLC Subcont'!$R:$R,{"GS468";"PS468";"IF468"}
))</f>
        <v>0</v>
      </c>
      <c r="O74" s="58">
        <f t="shared" si="54"/>
        <v>0</v>
      </c>
      <c r="P74" s="42">
        <f t="array" ref="P74">SUM(SUMIFS(
'BLC Subcont'!$AE:$AE,
'BLC Subcont'!$I:$I,R$10,
'BLC Subcont'!$R:$R,{"GS468";"PS468";"IF468"}
))</f>
        <v>1152</v>
      </c>
      <c r="Q74" s="51">
        <f t="array" ref="Q74">SUM(SUMIFS(
'BLC Subcont'!$AV:$AV,
'BLC Subcont'!$I:$I,R$10,
'BLC Subcont'!$R:$R,{"GS468";"PS468";"IF468"}
))</f>
        <v>516</v>
      </c>
      <c r="R74" s="50">
        <f t="shared" si="55"/>
        <v>0</v>
      </c>
      <c r="S74" s="42">
        <f t="array" ref="S74">SUM(SUMIFS(
'BLC Subcont'!$AE:$AE,
'BLC Subcont'!$I:$I,U$10,
'BLC Subcont'!$R:$R,{"GS468";"PS468";"IF468"}
))</f>
        <v>0</v>
      </c>
      <c r="T74" s="43">
        <f t="array" ref="T74">SUM(SUMIFS(
'BLC Subcont'!$AV:$AV,
'BLC Subcont'!$I:$I,U$10,
'BLC Subcont'!$R:$R,{"GS468";"PS468";"IF468"}
))</f>
        <v>0</v>
      </c>
      <c r="U74" s="50">
        <f t="shared" si="56"/>
        <v>0</v>
      </c>
      <c r="V74" s="47">
        <f t="shared" si="124"/>
        <v>3978</v>
      </c>
      <c r="W74" s="51">
        <f t="shared" si="57"/>
        <v>516</v>
      </c>
      <c r="X74" s="52">
        <f t="shared" si="58"/>
        <v>5.071502285124576E-2</v>
      </c>
      <c r="Y74" s="52">
        <f t="shared" si="224"/>
        <v>0.5</v>
      </c>
      <c r="Z74" s="47">
        <f t="array" ref="Z74">SUM(SUMIFS(
'BLC Subcont'!$AE:$AE,
'BLC Subcont'!$I:$I,AB$10,
'BLC Subcont'!$R:$R,{"GS468";"PS468";"IF468"}
))</f>
        <v>1212</v>
      </c>
      <c r="AA74" s="249">
        <f t="array" ref="AA74">SUM(SUMIFS(
'BLC Subcont'!$AV:$AV,
'BLC Subcont'!$I:$I,AB$10,
'BLC Subcont'!$R:$R,{"GS468";"PS468";"IF468"}
))</f>
        <v>1212</v>
      </c>
      <c r="AB74" s="49">
        <f t="shared" si="60"/>
        <v>0.11912133274362377</v>
      </c>
      <c r="AC74" s="49">
        <f t="shared" si="225"/>
        <v>0.5</v>
      </c>
      <c r="AD74" s="42">
        <f t="array" ref="AD74">SUM(SUMIFS(
'BLC Subcont'!$AE:$AE,
'BLC Subcont'!$I:$I,AF$10,
'BLC Subcont'!$R:$R,{"GS468";"PS468";"IF468"}
))</f>
        <v>3972</v>
      </c>
      <c r="AE74" s="249">
        <f t="array" ref="AE74">SUM(SUMIFS(
'BLC Subcont'!$AV:$AV,
'BLC Subcont'!$I:$I,AF$10,
'BLC Subcont'!$R:$R,{"GS468";"PS468";"IF468"}
))</f>
        <v>3972</v>
      </c>
      <c r="AF74" s="50">
        <f t="shared" si="62"/>
        <v>0.39038773404098481</v>
      </c>
      <c r="AG74" s="49">
        <f t="shared" si="226"/>
        <v>0.5</v>
      </c>
      <c r="AH74" s="42">
        <f t="array" ref="AH74">SUM(SUMIFS(
'BLC Subcont'!$AE:$AE,
'BLC Subcont'!$I:$I,AJ$10,
'BLC Subcont'!$R:$R,{"GS468";"PS468";"IF468"}
))</f>
        <v>3684</v>
      </c>
      <c r="AI74" s="249">
        <f t="array" ref="AI74">SUM(SUMIFS(
'BLC Subcont'!$AV:$AV,
'BLC Subcont'!$I:$I,AJ$10,
'BLC Subcont'!$R:$R,{"GS468";"PS468";"IF468"}
))</f>
        <v>3684</v>
      </c>
      <c r="AJ74" s="50">
        <f t="shared" si="64"/>
        <v>0.36208167477517322</v>
      </c>
      <c r="AK74" s="49">
        <f t="shared" si="227"/>
        <v>0.5</v>
      </c>
      <c r="AL74" s="42">
        <f t="array" ref="AL74">SUM(SUMIFS(
'BLC Subcont'!$AE:$AE,
'BLC Subcont'!$I:$I,AN$10,
'BLC Subcont'!$R:$R,{"GS468";"PS468";"IF468"}
))</f>
        <v>1440</v>
      </c>
      <c r="AM74" s="249">
        <f t="array" ref="AM74">SUM(SUMIFS(
'BLC Subcont'!$AV:$AV,
'BLC Subcont'!$I:$I,AN$10,
'BLC Subcont'!$R:$R,{"GS468";"PS468";"IF468"}
))</f>
        <v>1440</v>
      </c>
      <c r="AN74" s="50">
        <f t="shared" si="66"/>
        <v>0.14153029632905795</v>
      </c>
      <c r="AO74" s="49">
        <f t="shared" si="228"/>
        <v>0.5</v>
      </c>
      <c r="AP74" s="42">
        <f t="array" ref="AP74">SUM(SUMIFS(
'BLC Subcont'!$AE:$AE,
'BLC Subcont'!$I:$I,AR$10,
'BLC Subcont'!$R:$R,{"GS468";"PS468";"IF468"}
))</f>
        <v>0</v>
      </c>
      <c r="AQ74" s="249">
        <f t="array" ref="AQ74">SUM(SUMIFS(
'BLC Subcont'!$AV:$AV,
'BLC Subcont'!$I:$I,AR$10,
'BLC Subcont'!$R:$R,{"GS468";"PS468";"IF468"}
))</f>
        <v>0</v>
      </c>
      <c r="AR74" s="50">
        <f t="shared" si="68"/>
        <v>0</v>
      </c>
      <c r="AS74" s="49">
        <f t="shared" si="229"/>
        <v>0</v>
      </c>
      <c r="AT74" s="42">
        <f t="array" ref="AT74">SUM(SUMIFS(
'BLC Subcont'!$AE:$AE,
'BLC Subcont'!$I:$I,AV$10,
'BLC Subcont'!$R:$R,{"GS468";"PS468";"IF468"}
))</f>
        <v>0</v>
      </c>
      <c r="AU74" s="249">
        <f t="array" ref="AU74">SUM(SUMIFS(
'BLC Subcont'!$AV:$AV,
'BLC Subcont'!$I:$I,AV$10,
'BLC Subcont'!$R:$R,{"GS468";"PS468";"IF468"}
))</f>
        <v>0</v>
      </c>
      <c r="AV74" s="50">
        <f t="shared" si="70"/>
        <v>0</v>
      </c>
      <c r="AW74" s="49">
        <f t="shared" si="230"/>
        <v>0</v>
      </c>
      <c r="AX74" s="42">
        <f t="array" ref="AX74">SUM(SUMIFS(
'BLC Subcont'!$AE:$AE,
'BLC Subcont'!$I:$I,AZ$10,
'BLC Subcont'!$R:$R,{"GS468";"PS468";"IF468"}
))</f>
        <v>0</v>
      </c>
      <c r="AY74" s="48">
        <f t="array" ref="AY74">SUM(SUMIFS(
'BLC Subcont'!$AV:$AV,
'BLC Subcont'!$I:$I,AZ$10,
'BLC Subcont'!$R:$R,{"GS468";"PS468";"IF468"}
))</f>
        <v>0</v>
      </c>
      <c r="AZ74" s="50">
        <f t="shared" si="72"/>
        <v>0</v>
      </c>
      <c r="BA74" s="49">
        <f t="shared" si="231"/>
        <v>0</v>
      </c>
      <c r="BB74" s="42">
        <f t="array" ref="BB74">SUM(SUMIFS(
'BLC Subcont'!$AE:$AE,
'BLC Subcont'!$I:$I,BD$10,
'BLC Subcont'!$R:$R,{"GS468";"PS468";"IF468"}
))</f>
        <v>0</v>
      </c>
      <c r="BC74" s="48">
        <f t="array" ref="BC74">SUM(SUMIFS(
'BLC Subcont'!$AV:$AV,
'BLC Subcont'!$I:$I,BD$10,
'BLC Subcont'!$R:$R,{"GS468";"PS468";"IF468"}
))</f>
        <v>0</v>
      </c>
      <c r="BD74" s="50">
        <f t="shared" si="74"/>
        <v>0</v>
      </c>
      <c r="BE74" s="50">
        <f t="shared" si="232"/>
        <v>0</v>
      </c>
      <c r="BI74" s="42">
        <f t="shared" si="125"/>
        <v>6916.5</v>
      </c>
      <c r="BJ74" s="249">
        <f t="shared" si="126"/>
        <v>6916.5</v>
      </c>
      <c r="BK74" s="50">
        <f t="shared" si="206"/>
        <v>0.67978770455550641</v>
      </c>
      <c r="BL74" s="49">
        <f t="shared" si="233"/>
        <v>1</v>
      </c>
      <c r="BM74" s="42">
        <f t="shared" si="78"/>
        <v>4612.5</v>
      </c>
      <c r="BN74" s="249">
        <f t="shared" si="79"/>
        <v>4612.5</v>
      </c>
      <c r="BO74" s="50">
        <f t="shared" si="207"/>
        <v>0.4533392304290137</v>
      </c>
      <c r="BP74" s="50">
        <f t="shared" si="234"/>
        <v>0.5</v>
      </c>
      <c r="BQ74" s="42">
        <f>SUMIFS(RCCP!$HX$8:$HX$136,
RCCP!$A$8:$A$136,$A74,
RCCP!$C$8:$C$136,"&lt;&gt;Unisex"
)+
(SUMIFS(RCCP!$IC$8:$IC$136,
RCCP!$A$8:$A$136,$A74,
RCCP!$C$8:$C$136,"&lt;&gt;Unisex")/4)</f>
        <v>6916.5</v>
      </c>
      <c r="BR74" s="48">
        <f>SUMIFS(RCCP!$HX$8:$HX$136,
RCCP!$A$8:$A$136,$A74,
RCCP!$C$8:$C$136,"&lt;&gt;Unisex"
)+
(SUMIFS(RCCP!$IC$8:$IC$136,
RCCP!$A$8:$A$136,$A74,
RCCP!$C$8:$C$136,"&lt;&gt;Unisex")/4)</f>
        <v>6916.5</v>
      </c>
      <c r="BS74" s="49">
        <f t="shared" si="256"/>
        <v>0.67978770455550641</v>
      </c>
      <c r="BT74" s="50">
        <f t="shared" si="235"/>
        <v>1</v>
      </c>
      <c r="BU74" s="47">
        <f>SUMIFS(RCCP!$HY$8:$HY$136,
RCCP!$A$8:$A$136,$A74,
RCCP!$C$8:$C$136,"&lt;&gt;Unisex"
)+
(SUMIFS(RCCP!$IC$8:$IC$136,
RCCP!$A$8:$A$136,$A74,
RCCP!$C$8:$C$136,"&lt;&gt;Unisex")/4)</f>
        <v>4612.5</v>
      </c>
      <c r="BV74" s="48">
        <f>SUMIFS(RCCP!$HY$8:$HY$136,
RCCP!$A$8:$A$136,$A74,
RCCP!$C$8:$C$136,"&lt;&gt;Unisex"
)+
(SUMIFS(RCCP!$IC$8:$IC$136,
RCCP!$A$8:$A$136,$A74,
RCCP!$C$8:$C$136,"&lt;&gt;Unisex")/4)</f>
        <v>4612.5</v>
      </c>
      <c r="BW74" s="50">
        <f t="shared" si="147"/>
        <v>0.4533392304290137</v>
      </c>
      <c r="BX74" s="50">
        <f t="shared" si="236"/>
        <v>0.5</v>
      </c>
      <c r="BY74" s="42">
        <f>SUMIFS(RCCP!$HZ$8:$HZ$136,
RCCP!$A$8:$A$136,$A74,
RCCP!$C$8:$C$136,"&lt;&gt;Unisex"
)+
(SUMIFS(RCCP!$IC$8:$IC$136,
RCCP!$A$8:$A$136,$A74,
RCCP!$C$8:$C$136,"&lt;&gt;Unisex")/4)</f>
        <v>4612.5</v>
      </c>
      <c r="BZ74" s="249">
        <f>SUMIFS(RCCP!$HZ$8:$HZ$136,
RCCP!$A$8:$A$136,$A74,
RCCP!$C$8:$C$136,"&lt;&gt;Unisex"
)+
(SUMIFS(RCCP!$IC$8:$IC$136,
RCCP!$A$8:$A$136,$A74,
RCCP!$C$8:$C$136,"&lt;&gt;Unisex")/4)</f>
        <v>4612.5</v>
      </c>
      <c r="CA74" s="50">
        <f t="shared" si="148"/>
        <v>0.4533392304290137</v>
      </c>
      <c r="CB74" s="50">
        <f t="shared" si="237"/>
        <v>0.5</v>
      </c>
      <c r="CC74" s="42">
        <f>SUMIFS(RCCP!$IA$8:$IA$136,
RCCP!$A$8:$A$136,$A74,
RCCP!$C$8:$C$136,"&lt;&gt;Unisex"
)+
(SUMIFS(RCCP!$IC$8:$IC$136,
RCCP!$A$8:$A$136,$A74,
RCCP!$C$8:$C$136,"&lt;&gt;Unisex")/4)</f>
        <v>5008.5</v>
      </c>
      <c r="CD74" s="249">
        <f>SUMIFS(RCCP!$IA$8:$IA$136,
RCCP!$A$8:$A$136,$A74,
RCCP!$C$8:$C$136,"&lt;&gt;Unisex"
)+
(SUMIFS(RCCP!$IC$8:$IC$136,
RCCP!$A$8:$A$136,$A74,
RCCP!$C$8:$C$136,"&lt;&gt;Unisex")/4)</f>
        <v>5008.5</v>
      </c>
      <c r="CE74" s="50">
        <f t="shared" si="149"/>
        <v>0.49226006191950467</v>
      </c>
      <c r="CF74" s="50">
        <f t="shared" si="238"/>
        <v>0.5</v>
      </c>
      <c r="CG74" s="47">
        <f>SUMIFS(RCCP!$IF$8:$IF$136,
RCCP!$A$8:$A$136,$A74,
RCCP!$C$8:$C$136,"&lt;&gt;Unisex"
)+
(SUMIFS(RCCP!$IK$8:$IK$136,
RCCP!$A$8:$A$136,$A74,
RCCP!$C$8:$C$136,"&lt;&gt;Unisex")/4)</f>
        <v>3589.5</v>
      </c>
      <c r="CH74" s="249">
        <f>SUMIFS(RCCP!$IF$8:$IF$136,
RCCP!$A$8:$A$136,$A74,
RCCP!$C$8:$C$136,"&lt;&gt;Unisex"
)+
(SUMIFS(RCCP!$IK$8:$IK$136,
RCCP!$A$8:$A$136,$A74,
RCCP!$C$8:$C$136,"&lt;&gt;Unisex")/4)</f>
        <v>3589.5</v>
      </c>
      <c r="CI74" s="49">
        <f t="shared" si="150"/>
        <v>0.3527937490785788</v>
      </c>
      <c r="CJ74" s="50">
        <f t="shared" si="239"/>
        <v>0.5</v>
      </c>
      <c r="CK74" s="42">
        <f>SUMIFS(RCCP!$IG$8:$IG$136,
RCCP!$A$8:$A$136,$A74,
RCCP!$C$8:$C$136,"&lt;&gt;Unisex"
)+
(SUMIFS(RCCP!$IK$8:$IK$136,
RCCP!$A$8:$A$136,$A74,
RCCP!$C$8:$C$136,"&lt;&gt;Unisex")/4)</f>
        <v>4033.5</v>
      </c>
      <c r="CL74" s="249">
        <f>SUMIFS(RCCP!$IG$8:$IG$136,
RCCP!$A$8:$A$136,$A74,
RCCP!$C$8:$C$136,"&lt;&gt;Unisex"
)+
(SUMIFS(RCCP!$IK$8:$IK$136,
RCCP!$A$8:$A$136,$A74,
RCCP!$C$8:$C$136,"&lt;&gt;Unisex")/4)</f>
        <v>4033.5</v>
      </c>
      <c r="CM74" s="50">
        <f t="shared" si="151"/>
        <v>0.39643225711337166</v>
      </c>
      <c r="CN74" s="50">
        <f t="shared" si="240"/>
        <v>0.5</v>
      </c>
      <c r="CO74" s="42">
        <f>SUMIFS(RCCP!$IH$8:$IH$136,
RCCP!$A$8:$A$136,$A74,
RCCP!$C$8:$C$136,"&lt;&gt;Unisex"
)+
(SUMIFS(RCCP!$IK$8:$IK$136,
RCCP!$A$8:$A$136,$A74,
RCCP!$C$8:$C$136,"&lt;&gt;Unisex")/4)</f>
        <v>5419.5</v>
      </c>
      <c r="CP74" s="249">
        <f>SUMIFS(RCCP!$IH$8:$IH$136,
RCCP!$A$8:$A$136,$A74,
RCCP!$C$8:$C$136,"&lt;&gt;Unisex"
)+
(SUMIFS(RCCP!$IK$8:$IK$136,
RCCP!$A$8:$A$136,$A74,
RCCP!$C$8:$C$136,"&lt;&gt;Unisex")/4)</f>
        <v>5419.5</v>
      </c>
      <c r="CQ74" s="50">
        <f t="shared" si="152"/>
        <v>0.53265516733008988</v>
      </c>
      <c r="CR74" s="50">
        <f t="shared" si="241"/>
        <v>1</v>
      </c>
      <c r="CS74" s="42">
        <f>SUMIFS(RCCP!$II$8:$II$136,
RCCP!$A$8:$A$136,$A74,
RCCP!$C$8:$C$136,"&lt;&gt;Unisex"
)+
(SUMIFS(RCCP!$IK$8:$IK$136,
RCCP!$A$8:$A$136,$A74,
RCCP!$C$8:$C$136,"&lt;&gt;Unisex")/4)</f>
        <v>1759.5</v>
      </c>
      <c r="CT74" s="249">
        <f>SUMIFS(RCCP!$II$8:$II$136,
RCCP!$A$8:$A$136,$A74,
RCCP!$C$8:$C$136,"&lt;&gt;Unisex"
)+
(SUMIFS(RCCP!$IK$8:$IK$136,
RCCP!$A$8:$A$136,$A74,
RCCP!$C$8:$C$136,"&lt;&gt;Unisex")/4)</f>
        <v>1759.5</v>
      </c>
      <c r="CU74" s="50">
        <f t="shared" si="153"/>
        <v>0.20972644376899696</v>
      </c>
      <c r="CV74" s="50">
        <f t="shared" si="242"/>
        <v>0.5</v>
      </c>
      <c r="CW74" s="47">
        <f>SUMIFS(RCCP!$IN$8:$IN$136,
RCCP!$A$8:$A$136,$A74,
RCCP!$C$8:$C$136,"&lt;&gt;Unisex"
)+
(SUMIFS(RCCP!$IT$8:$IT$136,
RCCP!$A$8:$A$136,$A74,
RCCP!$C$8:$C$136,"&lt;&gt;Unisex")/5)</f>
        <v>3950.4</v>
      </c>
      <c r="CX74" s="249">
        <f>SUMIFS(RCCP!$IN$8:$IN$136,
RCCP!$A$8:$A$136,$A74,
RCCP!$C$8:$C$136,"&lt;&gt;Unisex"
)+
(SUMIFS(RCCP!$IT$8:$IT$136,
RCCP!$A$8:$A$136,$A74,
RCCP!$C$8:$C$136,"&lt;&gt;Unisex")/5)</f>
        <v>3950.4</v>
      </c>
      <c r="CY74" s="49">
        <f t="shared" si="154"/>
        <v>0.47087430716967638</v>
      </c>
      <c r="CZ74" s="50">
        <f t="shared" si="243"/>
        <v>0.5</v>
      </c>
      <c r="DA74" s="42">
        <f>SUMIFS(RCCP!$IO$8:$IO$136,
RCCP!$A$8:$A$136,$A74,
RCCP!$C$8:$C$136,"&lt;&gt;Unisex"
)+
(SUMIFS(RCCP!$IT$8:$IT$136,
RCCP!$A$8:$A$136,$A74,
RCCP!$C$8:$C$136,"&lt;&gt;Unisex")/5)</f>
        <v>3950.4</v>
      </c>
      <c r="DB74" s="249">
        <f>SUMIFS(RCCP!$IO$8:$IO$136,
RCCP!$A$8:$A$136,$A74,
RCCP!$C$8:$C$136,"&lt;&gt;Unisex"
)+
(SUMIFS(RCCP!$IT$8:$IT$136,
RCCP!$A$8:$A$136,$A74,
RCCP!$C$8:$C$136,"&lt;&gt;Unisex")/5)</f>
        <v>3950.4</v>
      </c>
      <c r="DC74" s="50">
        <f t="shared" si="155"/>
        <v>0.38826477959604894</v>
      </c>
      <c r="DD74" s="50">
        <f t="shared" si="244"/>
        <v>0.5</v>
      </c>
      <c r="DE74" s="42">
        <f>SUMIFS(RCCP!$IP$8:$IP$136,
RCCP!$A$8:$A$136,$A74,
RCCP!$C$8:$C$136,"&lt;&gt;Unisex"
)+
(SUMIFS(RCCP!$IT$8:$IT$136,
RCCP!$A$8:$A$136,$A74,
RCCP!$C$8:$C$136,"&lt;&gt;Unisex")/5)</f>
        <v>3950.4</v>
      </c>
      <c r="DF74" s="249">
        <f>SUMIFS(RCCP!$IP$8:$IP$136,
RCCP!$A$8:$A$136,$A74,
RCCP!$C$8:$C$136,"&lt;&gt;Unisex"
)+
(SUMIFS(RCCP!$IT$8:$IT$136,
RCCP!$A$8:$A$136,$A74,
RCCP!$C$8:$C$136,"&lt;&gt;Unisex")/5)</f>
        <v>3950.4</v>
      </c>
      <c r="DG74" s="50">
        <f t="shared" si="156"/>
        <v>0.38826477959604894</v>
      </c>
      <c r="DH74" s="50">
        <f t="shared" si="245"/>
        <v>0.5</v>
      </c>
      <c r="DI74" s="42">
        <f>SUMIFS(RCCP!$IQ$8:$IQ$136,
RCCP!$A$8:$A$136,$A74,
RCCP!$C$8:$C$136,"&lt;&gt;Unisex"
)+
(SUMIFS(RCCP!$IT$8:$IT$136,
RCCP!$A$8:$A$136,$A74,
RCCP!$C$8:$C$136,"&lt;&gt;Unisex")/5)</f>
        <v>3950.4</v>
      </c>
      <c r="DJ74" s="249">
        <f>SUMIFS(RCCP!$IQ$8:$IQ$136,
RCCP!$A$8:$A$136,$A74,
RCCP!$C$8:$C$136,"&lt;&gt;Unisex"
)+
(SUMIFS(RCCP!$IT$8:$IT$136,
RCCP!$A$8:$A$136,$A74,
RCCP!$C$8:$C$136,"&lt;&gt;Unisex")/5)</f>
        <v>3950.4</v>
      </c>
      <c r="DK74" s="50">
        <f t="shared" si="157"/>
        <v>0.38826477959604894</v>
      </c>
      <c r="DL74" s="50">
        <f t="shared" si="246"/>
        <v>0.5</v>
      </c>
      <c r="DM74" s="42">
        <f>SUMIFS(RCCP!$IR$8:$IR$136,
RCCP!$A$8:$A$136,$A74,
RCCP!$C$8:$C$136,"&lt;&gt;Unisex"
)+
(SUMIFS(RCCP!$IT$8:$IT$136,
RCCP!$A$8:$A$136,$A74,
RCCP!$C$8:$C$136,"&lt;&gt;Unisex")/5)</f>
        <v>3950.4</v>
      </c>
      <c r="DN74" s="249">
        <f>SUMIFS(RCCP!$IR$8:$IR$136,
RCCP!$A$8:$A$136,$A74,
RCCP!$C$8:$C$136,"&lt;&gt;Unisex"
)+
(SUMIFS(RCCP!$IT$8:$IT$136,
RCCP!$A$8:$A$136,$A74,
RCCP!$C$8:$C$136,"&lt;&gt;Unisex")/5)</f>
        <v>3950.4</v>
      </c>
      <c r="DO74" s="50">
        <f t="shared" si="158"/>
        <v>0.38826477959604894</v>
      </c>
      <c r="DP74" s="50">
        <f t="shared" si="247"/>
        <v>0.5</v>
      </c>
      <c r="DQ74" s="47">
        <f>SUMIFS(RCCP!$IW$8:$IW$136,
RCCP!$A$8:$A$136,$A74,
RCCP!$C$8:$C$136,"&lt;&gt;Unisex"
)+
(SUMIFS(RCCP!$JB$8:$JB$136,
RCCP!$A$8:$A$136,$A74,
RCCP!$C$8:$C$136,"&lt;&gt;Unisex")/4)</f>
        <v>3910.5</v>
      </c>
      <c r="DR74" s="249">
        <f>SUMIFS(RCCP!$IW$8:$IW$136,
RCCP!$A$8:$A$136,$A74,
RCCP!$C$8:$C$136,"&lt;&gt;Unisex"
)+
(SUMIFS(RCCP!$JB$8:$JB$136,
RCCP!$A$8:$A$136,$A74,
RCCP!$C$8:$C$136,"&lt;&gt;Unisex")/4)</f>
        <v>3910.5</v>
      </c>
      <c r="DS74" s="49">
        <f t="shared" si="257"/>
        <v>0.46611836223851244</v>
      </c>
      <c r="DT74" s="50">
        <f t="shared" si="248"/>
        <v>0.5</v>
      </c>
      <c r="DU74" s="42">
        <f>SUMIFS(RCCP!$IX$8:$IX$136,
RCCP!$A$8:$A$136,$A74,
RCCP!$C$8:$C$136,"&lt;&gt;Unisex"
)+
(SUMIFS(RCCP!$JB$8:$JB$136,
RCCP!$A$8:$A$136,$A74,
RCCP!$C$8:$C$136,"&lt;&gt;Unisex")/4)</f>
        <v>3910.5</v>
      </c>
      <c r="DV74" s="249">
        <f>SUMIFS(RCCP!$IX$8:$IX$136,
RCCP!$A$8:$A$136,$A74,
RCCP!$C$8:$C$136,"&lt;&gt;Unisex"
)+
(SUMIFS(RCCP!$JB$8:$JB$136,
RCCP!$A$8:$A$136,$A74,
RCCP!$C$8:$C$136,"&lt;&gt;Unisex")/4)</f>
        <v>3910.5</v>
      </c>
      <c r="DW74" s="50">
        <f t="shared" si="258"/>
        <v>0.38434321096859797</v>
      </c>
      <c r="DX74" s="50">
        <f t="shared" si="249"/>
        <v>0.5</v>
      </c>
      <c r="DY74" s="42">
        <f>SUMIFS(RCCP!$IY$8:$IY$136,
RCCP!$A$8:$A$136,$A74,
RCCP!$C$8:$C$136,"&lt;&gt;Unisex"
)+
(SUMIFS(RCCP!$JB$8:$JB$136,
RCCP!$A$8:$A$136,$A74,
RCCP!$C$8:$C$136,"&lt;&gt;Unisex")/4)</f>
        <v>3910.5</v>
      </c>
      <c r="DZ74" s="249">
        <f>SUMIFS(RCCP!$IY$8:$IY$136,
RCCP!$A$8:$A$136,$A74,
RCCP!$C$8:$C$136,"&lt;&gt;Unisex"
)+
(SUMIFS(RCCP!$JB$8:$JB$136,
RCCP!$A$8:$A$136,$A74,
RCCP!$C$8:$C$136,"&lt;&gt;Unisex")/4)</f>
        <v>3910.5</v>
      </c>
      <c r="EA74" s="50">
        <f t="shared" si="259"/>
        <v>0.38434321096859797</v>
      </c>
      <c r="EB74" s="50">
        <f t="shared" si="250"/>
        <v>0.5</v>
      </c>
      <c r="EC74" s="42">
        <f>SUMIFS(RCCP!$IZ$8:$IZ$136,
RCCP!$A$8:$A$136,$A74,
RCCP!$C$8:$C$136,"&lt;&gt;Unisex"
)+
(SUMIFS(RCCP!$JB$8:$JB$136,
RCCP!$A$8:$A$136,$A74,
RCCP!$C$8:$C$136,"&lt;&gt;Unisex")/4)</f>
        <v>3910.5</v>
      </c>
      <c r="ED74" s="249">
        <f>SUMIFS(RCCP!$IZ$8:$IZ$136,
RCCP!$A$8:$A$136,$A74,
RCCP!$C$8:$C$136,"&lt;&gt;Unisex"
)+
(SUMIFS(RCCP!$JB$8:$JB$136,
RCCP!$A$8:$A$136,$A74,
RCCP!$C$8:$C$136,"&lt;&gt;Unisex")/4)</f>
        <v>3910.5</v>
      </c>
      <c r="EE74" s="50">
        <f t="shared" si="260"/>
        <v>0.38434321096859797</v>
      </c>
      <c r="EF74" s="50">
        <f t="shared" si="251"/>
        <v>0.5</v>
      </c>
      <c r="EG74" s="47">
        <f>SUMIFS(RCCP!$JE$8:$JE$136,
RCCP!$A$8:$A$136,$A74,
RCCP!$C$8:$C$136,"&lt;&gt;Unisex"
)+
(SUMIFS(RCCP!$JJ$8:$JJ$136,
RCCP!$A$8:$A$136,$A74,
RCCP!$C$8:$C$136,"&lt;&gt;Unisex")/4)</f>
        <v>2917.5</v>
      </c>
      <c r="EH74" s="249">
        <f>SUMIFS(RCCP!$JE$8:$JE$136,
RCCP!$A$8:$A$136,$A74,
RCCP!$C$8:$C$136,"&lt;&gt;Unisex"
)+
(SUMIFS(RCCP!$JJ$8:$JJ$136,
RCCP!$A$8:$A$136,$A74,
RCCP!$C$8:$C$136,"&lt;&gt;Unisex")/4)</f>
        <v>2917.5</v>
      </c>
      <c r="EI74" s="49">
        <f t="shared" si="261"/>
        <v>0.28674627745835174</v>
      </c>
      <c r="EJ74" s="50">
        <f t="shared" si="252"/>
        <v>0.5</v>
      </c>
      <c r="EK74" s="42">
        <f>SUMIFS(RCCP!$JF$8:$JF$136,
RCCP!$A$8:$A$136,$A74,
RCCP!$C$8:$C$136,"&lt;&gt;Unisex"
)+
(SUMIFS(RCCP!$JJ$8:$JJ$136,
RCCP!$A$8:$A$136,$A74,
RCCP!$C$8:$C$136,"&lt;&gt;Unisex")/4)</f>
        <v>2917.5</v>
      </c>
      <c r="EL74" s="249">
        <f>SUMIFS(RCCP!$JF$8:$JF$136,
RCCP!$A$8:$A$136,$A74,
RCCP!$C$8:$C$136,"&lt;&gt;Unisex"
)+
(SUMIFS(RCCP!$JJ$8:$JJ$136,
RCCP!$A$8:$A$136,$A74,
RCCP!$C$8:$C$136,"&lt;&gt;Unisex")/4)</f>
        <v>2917.5</v>
      </c>
      <c r="EM74" s="50">
        <f t="shared" si="262"/>
        <v>0.28674627745835174</v>
      </c>
      <c r="EN74" s="50">
        <f t="shared" si="253"/>
        <v>0.5</v>
      </c>
      <c r="EO74" s="42">
        <f>SUMIFS(RCCP!$JG$8:$JG$136,
RCCP!$A$8:$A$136,$A74,
RCCP!$C$8:$C$136,"&lt;&gt;Unisex"
)+
(SUMIFS(RCCP!$JJ$8:$JJ$136,
RCCP!$A$8:$A$136,$A74,
RCCP!$C$8:$C$136,"&lt;&gt;Unisex")/4)</f>
        <v>2917.5</v>
      </c>
      <c r="EP74" s="249">
        <f>SUMIFS(RCCP!$JG$8:$JG$136,
RCCP!$A$8:$A$136,$A74,
RCCP!$C$8:$C$136,"&lt;&gt;Unisex"
)+
(SUMIFS(RCCP!$JJ$8:$JJ$136,
RCCP!$A$8:$A$136,$A74,
RCCP!$C$8:$C$136,"&lt;&gt;Unisex")/4)</f>
        <v>2917.5</v>
      </c>
      <c r="EQ74" s="50">
        <f t="shared" si="263"/>
        <v>0.34775612372608616</v>
      </c>
      <c r="ER74" s="50">
        <f t="shared" si="254"/>
        <v>0.5</v>
      </c>
      <c r="ES74" s="42">
        <f>SUMIFS(RCCP!$JH$8:$JH$136,
RCCP!$A$8:$A$136,$A74,
RCCP!$C$8:$C$136,"&lt;&gt;Unisex"
)+
(SUMIFS(RCCP!$JJ$8:$JJ$136,
RCCP!$A$8:$A$136,$A74,
RCCP!$C$8:$C$136,"&lt;&gt;Unisex")/4)</f>
        <v>2917.5</v>
      </c>
      <c r="ET74" s="249">
        <f>SUMIFS(RCCP!$JH$8:$JH$136,
RCCP!$A$8:$A$136,$A74,
RCCP!$C$8:$C$136,"&lt;&gt;Unisex"
)+
(SUMIFS(RCCP!$JJ$8:$JJ$136,
RCCP!$A$8:$A$136,$A74,
RCCP!$C$8:$C$136,"&lt;&gt;Unisex")/4)</f>
        <v>2917.5</v>
      </c>
      <c r="EU74" s="50">
        <f t="shared" si="264"/>
        <v>0.28674627745835174</v>
      </c>
      <c r="EV74" s="50">
        <f t="shared" si="255"/>
        <v>0.5</v>
      </c>
    </row>
    <row r="75" spans="1:153" ht="20.149999999999999" customHeight="1" x14ac:dyDescent="0.35">
      <c r="A75" s="53">
        <v>468</v>
      </c>
      <c r="B75" s="54" t="s">
        <v>25</v>
      </c>
      <c r="C75" s="39" t="s">
        <v>27</v>
      </c>
      <c r="D75" s="39">
        <v>110</v>
      </c>
      <c r="E75" s="39">
        <v>5.7</v>
      </c>
      <c r="F75" s="39">
        <v>7</v>
      </c>
      <c r="G75" s="39">
        <v>3</v>
      </c>
      <c r="H75" s="40">
        <f t="shared" si="51"/>
        <v>13167</v>
      </c>
      <c r="I75" s="41">
        <f t="shared" si="52"/>
        <v>2310</v>
      </c>
      <c r="J75" s="42">
        <f t="array" ref="J75">SUM(SUMIFS(
'BLC Subcont'!$AE:$AE,
'BLC Subcont'!$I:$I,L$10,
'BLC Subcont'!$R:$R,{"GS468";"PS468";"IF468"}
))</f>
        <v>0</v>
      </c>
      <c r="K75" s="43">
        <f t="array" ref="K75">SUM(SUMIFS(
'BLC Subcont'!$BF:$BF,
'BLC Subcont'!$I:$I,L$10,
'BLC Subcont'!$R:$R,{"GS468";"PS468";"IF468"}
))</f>
        <v>0</v>
      </c>
      <c r="L75" s="50">
        <f t="shared" si="53"/>
        <v>0</v>
      </c>
      <c r="M75" s="42">
        <f t="array" ref="M75">SUM(SUMIFS(
'BLC Subcont'!$AE:$AE,
'BLC Subcont'!$I:$I,O$10,
'BLC Subcont'!$R:$R,{"GS468";"PS468";"IF468"}
))</f>
        <v>2826</v>
      </c>
      <c r="N75" s="43">
        <f t="array" ref="N75">SUM(SUMIFS(
'BLC Subcont'!$BF:$BF,
'BLC Subcont'!$I:$I,O$10,
'BLC Subcont'!$R:$R,{"GS468";"PS468";"IF468"}
))</f>
        <v>0</v>
      </c>
      <c r="O75" s="50">
        <f t="shared" si="54"/>
        <v>0</v>
      </c>
      <c r="P75" s="42">
        <f t="array" ref="P75">SUM(SUMIFS(
'BLC Subcont'!$AE:$AE,
'BLC Subcont'!$I:$I,R$10,
'BLC Subcont'!$R:$R,{"GS468";"PS468";"IF468"}
))</f>
        <v>1152</v>
      </c>
      <c r="Q75" s="51">
        <f t="array" ref="Q75">SUM(SUMIFS(
'BLC Subcont'!$BF:$BF,
'BLC Subcont'!$I:$I,R$10,
'BLC Subcont'!$R:$R,{"GS468";"PS468";"IF468"}
))</f>
        <v>0</v>
      </c>
      <c r="R75" s="50">
        <f t="shared" si="55"/>
        <v>0</v>
      </c>
      <c r="S75" s="42">
        <f t="array" ref="S75">SUM(SUMIFS(
'BLC Subcont'!$AE:$AE,
'BLC Subcont'!$I:$I,U$10,
'BLC Subcont'!$R:$R,{"GS468";"PS468";"IF468"}
))</f>
        <v>0</v>
      </c>
      <c r="T75" s="43">
        <f t="array" ref="T75">SUM(SUMIFS(
'BLC Subcont'!$BF:$BF,
'BLC Subcont'!$I:$I,U$10,
'BLC Subcont'!$R:$R,{"GS468";"PS468";"IF468"}
))</f>
        <v>0</v>
      </c>
      <c r="U75" s="50">
        <f t="shared" si="56"/>
        <v>0</v>
      </c>
      <c r="V75" s="47">
        <f t="shared" si="124"/>
        <v>3978</v>
      </c>
      <c r="W75" s="51">
        <f t="shared" si="57"/>
        <v>0</v>
      </c>
      <c r="X75" s="52">
        <f t="shared" si="58"/>
        <v>0</v>
      </c>
      <c r="Y75" s="52">
        <f t="shared" si="224"/>
        <v>0</v>
      </c>
      <c r="Z75" s="47">
        <f t="array" ref="Z75">SUM(SUMIFS(
'BLC Subcont'!$AE:$AE,
'BLC Subcont'!$I:$I,AB$10,
'BLC Subcont'!$R:$R,{"GS468";"PS468";"IF468"}
))</f>
        <v>1212</v>
      </c>
      <c r="AA75" s="249">
        <f t="array" ref="AA75">SUM(SUMIFS(
'BLC Subcont'!$BF:$BF,
'BLC Subcont'!$I:$I,AB$10,
'BLC Subcont'!$R:$R,{"GS468";"PS468";"IF468"}
))</f>
        <v>1212</v>
      </c>
      <c r="AB75" s="49">
        <f t="shared" si="60"/>
        <v>9.2048302574618365E-2</v>
      </c>
      <c r="AC75" s="49">
        <f t="shared" si="225"/>
        <v>0.5</v>
      </c>
      <c r="AD75" s="42">
        <f t="array" ref="AD75">SUM(SUMIFS(
'BLC Subcont'!$AE:$AE,
'BLC Subcont'!$I:$I,AF$10,
'BLC Subcont'!$R:$R,{"GS468";"PS468";"IF468"}
))</f>
        <v>3972</v>
      </c>
      <c r="AE75" s="249">
        <f t="array" ref="AE75">SUM(SUMIFS(
'BLC Subcont'!$BF:$BF,
'BLC Subcont'!$I:$I,AF$10,
'BLC Subcont'!$R:$R,{"GS468";"PS468";"IF468"}
))</f>
        <v>3972</v>
      </c>
      <c r="AF75" s="50">
        <f t="shared" si="62"/>
        <v>0.30166324903167008</v>
      </c>
      <c r="AG75" s="49">
        <f t="shared" si="226"/>
        <v>0.5</v>
      </c>
      <c r="AH75" s="42">
        <f t="array" ref="AH75">SUM(SUMIFS(
'BLC Subcont'!$AE:$AE,
'BLC Subcont'!$I:$I,AJ$10,
'BLC Subcont'!$R:$R,{"GS468";"PS468";"IF468"}
))</f>
        <v>3684</v>
      </c>
      <c r="AI75" s="249">
        <f t="array" ref="AI75">SUM(SUMIFS(
'BLC Subcont'!$BF:$BF,
'BLC Subcont'!$I:$I,AJ$10,
'BLC Subcont'!$R:$R,{"GS468";"PS468";"IF468"}
))</f>
        <v>3684</v>
      </c>
      <c r="AJ75" s="50">
        <f t="shared" si="64"/>
        <v>0.27979038505354292</v>
      </c>
      <c r="AK75" s="49">
        <f t="shared" si="227"/>
        <v>0.5</v>
      </c>
      <c r="AL75" s="42">
        <f t="array" ref="AL75">SUM(SUMIFS(
'BLC Subcont'!$AE:$AE,
'BLC Subcont'!$I:$I,AN$10,
'BLC Subcont'!$R:$R,{"GS468";"PS468";"IF468"}
))</f>
        <v>1440</v>
      </c>
      <c r="AM75" s="249">
        <f t="array" ref="AM75">SUM(SUMIFS(
'BLC Subcont'!$BF:$BF,
'BLC Subcont'!$I:$I,AN$10,
'BLC Subcont'!$R:$R,{"GS468";"PS468";"IF468"}
))</f>
        <v>1440</v>
      </c>
      <c r="AN75" s="50">
        <f t="shared" si="66"/>
        <v>0.10936431989063568</v>
      </c>
      <c r="AO75" s="49">
        <f t="shared" si="228"/>
        <v>0.5</v>
      </c>
      <c r="AP75" s="42">
        <f t="array" ref="AP75">SUM(SUMIFS(
'BLC Subcont'!$AE:$AE,
'BLC Subcont'!$I:$I,AR$10,
'BLC Subcont'!$R:$R,{"GS468";"PS468";"IF468"}
))</f>
        <v>0</v>
      </c>
      <c r="AQ75" s="249">
        <f t="array" ref="AQ75">SUM(SUMIFS(
'BLC Subcont'!$BF:$BF,
'BLC Subcont'!$I:$I,AR$10,
'BLC Subcont'!$R:$R,{"GS468";"PS468";"IF468"}
))</f>
        <v>0</v>
      </c>
      <c r="AR75" s="50">
        <f t="shared" si="68"/>
        <v>0</v>
      </c>
      <c r="AS75" s="49">
        <f t="shared" si="229"/>
        <v>0</v>
      </c>
      <c r="AT75" s="42">
        <f t="array" ref="AT75">SUM(SUMIFS(
'BLC Subcont'!$AE:$AE,
'BLC Subcont'!$I:$I,AV$10,
'BLC Subcont'!$R:$R,{"GS468";"PS468";"IF468"}
))</f>
        <v>0</v>
      </c>
      <c r="AU75" s="249">
        <f t="array" ref="AU75">SUM(SUMIFS(
'BLC Subcont'!$BF:$BF,
'BLC Subcont'!$I:$I,AV$10,
'BLC Subcont'!$R:$R,{"GS468";"PS468";"IF468"}
))</f>
        <v>0</v>
      </c>
      <c r="AV75" s="50">
        <f t="shared" si="70"/>
        <v>0</v>
      </c>
      <c r="AW75" s="49">
        <f t="shared" si="230"/>
        <v>0</v>
      </c>
      <c r="AX75" s="42">
        <f t="array" ref="AX75">SUM(SUMIFS(
'BLC Subcont'!$AE:$AE,
'BLC Subcont'!$I:$I,AZ$10,
'BLC Subcont'!$R:$R,{"GS468";"PS468";"IF468"}
))</f>
        <v>0</v>
      </c>
      <c r="AY75" s="48">
        <f t="array" ref="AY75">SUM(SUMIFS(
'BLC Subcont'!$BF:$BF,
'BLC Subcont'!$I:$I,AZ$10,
'BLC Subcont'!$R:$R,{"GS468";"PS468";"IF468"}
))</f>
        <v>0</v>
      </c>
      <c r="AZ75" s="50">
        <f t="shared" si="72"/>
        <v>0</v>
      </c>
      <c r="BA75" s="49">
        <f t="shared" si="231"/>
        <v>0</v>
      </c>
      <c r="BB75" s="42">
        <f t="array" ref="BB75">SUM(SUMIFS(
'BLC Subcont'!$AE:$AE,
'BLC Subcont'!$I:$I,BD$10,
'BLC Subcont'!$R:$R,{"GS468";"PS468";"IF468"}
))</f>
        <v>0</v>
      </c>
      <c r="BC75" s="48">
        <f t="array" ref="BC75">SUM(SUMIFS(
'BLC Subcont'!$BF:$BF,
'BLC Subcont'!$I:$I,BD$10,
'BLC Subcont'!$R:$R,{"GS468";"PS468";"IF468"}
))</f>
        <v>0</v>
      </c>
      <c r="BD75" s="50">
        <f t="shared" si="74"/>
        <v>0</v>
      </c>
      <c r="BE75" s="50">
        <f t="shared" si="232"/>
        <v>0</v>
      </c>
      <c r="BI75" s="42">
        <f t="shared" si="125"/>
        <v>6916.5</v>
      </c>
      <c r="BJ75" s="249">
        <f t="shared" si="126"/>
        <v>6916.5</v>
      </c>
      <c r="BK75" s="50">
        <f t="shared" si="206"/>
        <v>0.52529049897470947</v>
      </c>
      <c r="BL75" s="49">
        <f t="shared" si="233"/>
        <v>1</v>
      </c>
      <c r="BM75" s="42">
        <f t="shared" si="78"/>
        <v>4612.5</v>
      </c>
      <c r="BN75" s="249">
        <f t="shared" si="79"/>
        <v>4612.5</v>
      </c>
      <c r="BO75" s="50">
        <f t="shared" si="207"/>
        <v>0.3503075871496924</v>
      </c>
      <c r="BP75" s="50">
        <f t="shared" si="234"/>
        <v>0.5</v>
      </c>
      <c r="BQ75" s="42">
        <f>SUMIFS(RCCP!$HX$8:$HX$136,
RCCP!$A$8:$A$136,$A75,
RCCP!$C$8:$C$136,"&lt;&gt;Unisex"
)+
(SUMIFS(RCCP!$IC$8:$IC$136,
RCCP!$A$8:$A$136,$A75,
RCCP!$C$8:$C$136,"&lt;&gt;Unisex")/4)</f>
        <v>6916.5</v>
      </c>
      <c r="BR75" s="48">
        <f>SUMIFS(RCCP!$HX$8:$HX$136,
RCCP!$A$8:$A$136,$A75,
RCCP!$C$8:$C$136,"&lt;&gt;Unisex"
)+
(SUMIFS(RCCP!$IC$8:$IC$136,
RCCP!$A$8:$A$136,$A75,
RCCP!$C$8:$C$136,"&lt;&gt;Unisex")/4)</f>
        <v>6916.5</v>
      </c>
      <c r="BS75" s="49">
        <f t="shared" si="256"/>
        <v>0.52529049897470947</v>
      </c>
      <c r="BT75" s="50">
        <f t="shared" si="235"/>
        <v>1</v>
      </c>
      <c r="BU75" s="47">
        <f>SUMIFS(RCCP!$HY$8:$HY$136,
RCCP!$A$8:$A$136,$A75,
RCCP!$C$8:$C$136,"&lt;&gt;Unisex"
)+
(SUMIFS(RCCP!$IC$8:$IC$136,
RCCP!$A$8:$A$136,$A75,
RCCP!$C$8:$C$136,"&lt;&gt;Unisex")/4)</f>
        <v>4612.5</v>
      </c>
      <c r="BV75" s="48">
        <f>SUMIFS(RCCP!$HY$8:$HY$136,
RCCP!$A$8:$A$136,$A75,
RCCP!$C$8:$C$136,"&lt;&gt;Unisex"
)+
(SUMIFS(RCCP!$IC$8:$IC$136,
RCCP!$A$8:$A$136,$A75,
RCCP!$C$8:$C$136,"&lt;&gt;Unisex")/4)</f>
        <v>4612.5</v>
      </c>
      <c r="BW75" s="50">
        <f t="shared" si="147"/>
        <v>0.3503075871496924</v>
      </c>
      <c r="BX75" s="50">
        <f t="shared" si="236"/>
        <v>0.5</v>
      </c>
      <c r="BY75" s="42">
        <f>SUMIFS(RCCP!$HZ$8:$HZ$136,
RCCP!$A$8:$A$136,$A75,
RCCP!$C$8:$C$136,"&lt;&gt;Unisex"
)+
(SUMIFS(RCCP!$IC$8:$IC$136,
RCCP!$A$8:$A$136,$A75,
RCCP!$C$8:$C$136,"&lt;&gt;Unisex")/4)</f>
        <v>4612.5</v>
      </c>
      <c r="BZ75" s="249">
        <f>SUMIFS(RCCP!$HZ$8:$HZ$136,
RCCP!$A$8:$A$136,$A75,
RCCP!$C$8:$C$136,"&lt;&gt;Unisex"
)+
(SUMIFS(RCCP!$IC$8:$IC$136,
RCCP!$A$8:$A$136,$A75,
RCCP!$C$8:$C$136,"&lt;&gt;Unisex")/4)</f>
        <v>4612.5</v>
      </c>
      <c r="CA75" s="50">
        <f t="shared" si="148"/>
        <v>0.3503075871496924</v>
      </c>
      <c r="CB75" s="50">
        <f t="shared" si="237"/>
        <v>0.5</v>
      </c>
      <c r="CC75" s="42">
        <f>SUMIFS(RCCP!$IA$8:$IA$136,
RCCP!$A$8:$A$136,$A75,
RCCP!$C$8:$C$136,"&lt;&gt;Unisex"
)+
(SUMIFS(RCCP!$IC$8:$IC$136,
RCCP!$A$8:$A$136,$A75,
RCCP!$C$8:$C$136,"&lt;&gt;Unisex")/4)</f>
        <v>5008.5</v>
      </c>
      <c r="CD75" s="249">
        <f>SUMIFS(RCCP!$IA$8:$IA$136,
RCCP!$A$8:$A$136,$A75,
RCCP!$C$8:$C$136,"&lt;&gt;Unisex"
)+
(SUMIFS(RCCP!$IC$8:$IC$136,
RCCP!$A$8:$A$136,$A75,
RCCP!$C$8:$C$136,"&lt;&gt;Unisex")/4)</f>
        <v>5008.5</v>
      </c>
      <c r="CE75" s="50">
        <f t="shared" si="149"/>
        <v>0.38038277511961721</v>
      </c>
      <c r="CF75" s="50">
        <f t="shared" si="238"/>
        <v>0.5</v>
      </c>
      <c r="CG75" s="47">
        <f>SUMIFS(RCCP!$IF$8:$IF$136,
RCCP!$A$8:$A$136,$A75,
RCCP!$C$8:$C$136,"&lt;&gt;Unisex"
)+
(SUMIFS(RCCP!$IK$8:$IK$136,
RCCP!$A$8:$A$136,$A75,
RCCP!$C$8:$C$136,"&lt;&gt;Unisex")/4)</f>
        <v>3589.5</v>
      </c>
      <c r="CH75" s="249">
        <f>SUMIFS(RCCP!$IF$8:$IF$136,
RCCP!$A$8:$A$136,$A75,
RCCP!$C$8:$C$136,"&lt;&gt;Unisex"
)+
(SUMIFS(RCCP!$IK$8:$IK$136,
RCCP!$A$8:$A$136,$A75,
RCCP!$C$8:$C$136,"&lt;&gt;Unisex")/4)</f>
        <v>3589.5</v>
      </c>
      <c r="CI75" s="49">
        <f t="shared" si="150"/>
        <v>0.27261335156071997</v>
      </c>
      <c r="CJ75" s="50">
        <f t="shared" si="239"/>
        <v>0.5</v>
      </c>
      <c r="CK75" s="42">
        <f>SUMIFS(RCCP!$IG$8:$IG$136,
RCCP!$A$8:$A$136,$A75,
RCCP!$C$8:$C$136,"&lt;&gt;Unisex"
)+
(SUMIFS(RCCP!$IK$8:$IK$136,
RCCP!$A$8:$A$136,$A75,
RCCP!$C$8:$C$136,"&lt;&gt;Unisex")/4)</f>
        <v>4033.5</v>
      </c>
      <c r="CL75" s="249">
        <f>SUMIFS(RCCP!$IG$8:$IG$136,
RCCP!$A$8:$A$136,$A75,
RCCP!$C$8:$C$136,"&lt;&gt;Unisex"
)+
(SUMIFS(RCCP!$IK$8:$IK$136,
RCCP!$A$8:$A$136,$A75,
RCCP!$C$8:$C$136,"&lt;&gt;Unisex")/4)</f>
        <v>4033.5</v>
      </c>
      <c r="CM75" s="50">
        <f t="shared" si="151"/>
        <v>0.30633401686033263</v>
      </c>
      <c r="CN75" s="50">
        <f t="shared" si="240"/>
        <v>0.5</v>
      </c>
      <c r="CO75" s="42">
        <f>SUMIFS(RCCP!$IH$8:$IH$136,
RCCP!$A$8:$A$136,$A75,
RCCP!$C$8:$C$136,"&lt;&gt;Unisex"
)+
(SUMIFS(RCCP!$IK$8:$IK$136,
RCCP!$A$8:$A$136,$A75,
RCCP!$C$8:$C$136,"&lt;&gt;Unisex")/4)</f>
        <v>5419.5</v>
      </c>
      <c r="CP75" s="249">
        <f>SUMIFS(RCCP!$IH$8:$IH$136,
RCCP!$A$8:$A$136,$A75,
RCCP!$C$8:$C$136,"&lt;&gt;Unisex"
)+
(SUMIFS(RCCP!$IK$8:$IK$136,
RCCP!$A$8:$A$136,$A75,
RCCP!$C$8:$C$136,"&lt;&gt;Unisex")/4)</f>
        <v>5419.5</v>
      </c>
      <c r="CQ75" s="50">
        <f t="shared" si="152"/>
        <v>0.41159717475506952</v>
      </c>
      <c r="CR75" s="50">
        <f t="shared" si="241"/>
        <v>0.5</v>
      </c>
      <c r="CS75" s="42">
        <f>SUMIFS(RCCP!$II$8:$II$136,
RCCP!$A$8:$A$136,$A75,
RCCP!$C$8:$C$136,"&lt;&gt;Unisex"
)+
(SUMIFS(RCCP!$IK$8:$IK$136,
RCCP!$A$8:$A$136,$A75,
RCCP!$C$8:$C$136,"&lt;&gt;Unisex")/4)</f>
        <v>1759.5</v>
      </c>
      <c r="CT75" s="249">
        <f>SUMIFS(RCCP!$II$8:$II$136,
RCCP!$A$8:$A$136,$A75,
RCCP!$C$8:$C$136,"&lt;&gt;Unisex"
)+
(SUMIFS(RCCP!$IK$8:$IK$136,
RCCP!$A$8:$A$136,$A75,
RCCP!$C$8:$C$136,"&lt;&gt;Unisex")/4)</f>
        <v>1759.5</v>
      </c>
      <c r="CU75" s="50">
        <f t="shared" si="153"/>
        <v>0.16206134291240673</v>
      </c>
      <c r="CV75" s="50">
        <f t="shared" si="242"/>
        <v>0.5</v>
      </c>
      <c r="CW75" s="47">
        <f>SUMIFS(RCCP!$IN$8:$IN$136,
RCCP!$A$8:$A$136,$A75,
RCCP!$C$8:$C$136,"&lt;&gt;Unisex"
)+
(SUMIFS(RCCP!$IT$8:$IT$136,
RCCP!$A$8:$A$136,$A75,
RCCP!$C$8:$C$136,"&lt;&gt;Unisex")/5)</f>
        <v>3950.4</v>
      </c>
      <c r="CX75" s="249">
        <f>SUMIFS(RCCP!$IN$8:$IN$136,
RCCP!$A$8:$A$136,$A75,
RCCP!$C$8:$C$136,"&lt;&gt;Unisex"
)+
(SUMIFS(RCCP!$IT$8:$IT$136,
RCCP!$A$8:$A$136,$A75,
RCCP!$C$8:$C$136,"&lt;&gt;Unisex")/5)</f>
        <v>3950.4</v>
      </c>
      <c r="CY75" s="49">
        <f t="shared" si="154"/>
        <v>0.36385741917656811</v>
      </c>
      <c r="CZ75" s="50">
        <f t="shared" si="243"/>
        <v>0.5</v>
      </c>
      <c r="DA75" s="42">
        <f>SUMIFS(RCCP!$IO$8:$IO$136,
RCCP!$A$8:$A$136,$A75,
RCCP!$C$8:$C$136,"&lt;&gt;Unisex"
)+
(SUMIFS(RCCP!$IT$8:$IT$136,
RCCP!$A$8:$A$136,$A75,
RCCP!$C$8:$C$136,"&lt;&gt;Unisex")/5)</f>
        <v>3950.4</v>
      </c>
      <c r="DB75" s="249">
        <f>SUMIFS(RCCP!$IO$8:$IO$136,
RCCP!$A$8:$A$136,$A75,
RCCP!$C$8:$C$136,"&lt;&gt;Unisex"
)+
(SUMIFS(RCCP!$IT$8:$IT$136,
RCCP!$A$8:$A$136,$A75,
RCCP!$C$8:$C$136,"&lt;&gt;Unisex")/5)</f>
        <v>3950.4</v>
      </c>
      <c r="DC75" s="50">
        <f t="shared" si="155"/>
        <v>0.30002278423331058</v>
      </c>
      <c r="DD75" s="50">
        <f t="shared" si="244"/>
        <v>0.5</v>
      </c>
      <c r="DE75" s="42">
        <f>SUMIFS(RCCP!$IP$8:$IP$136,
RCCP!$A$8:$A$136,$A75,
RCCP!$C$8:$C$136,"&lt;&gt;Unisex"
)+
(SUMIFS(RCCP!$IT$8:$IT$136,
RCCP!$A$8:$A$136,$A75,
RCCP!$C$8:$C$136,"&lt;&gt;Unisex")/5)</f>
        <v>3950.4</v>
      </c>
      <c r="DF75" s="249">
        <f>SUMIFS(RCCP!$IP$8:$IP$136,
RCCP!$A$8:$A$136,$A75,
RCCP!$C$8:$C$136,"&lt;&gt;Unisex"
)+
(SUMIFS(RCCP!$IT$8:$IT$136,
RCCP!$A$8:$A$136,$A75,
RCCP!$C$8:$C$136,"&lt;&gt;Unisex")/5)</f>
        <v>3950.4</v>
      </c>
      <c r="DG75" s="50">
        <f t="shared" si="156"/>
        <v>0.30002278423331058</v>
      </c>
      <c r="DH75" s="50">
        <f t="shared" si="245"/>
        <v>0.5</v>
      </c>
      <c r="DI75" s="42">
        <f>SUMIFS(RCCP!$IQ$8:$IQ$136,
RCCP!$A$8:$A$136,$A75,
RCCP!$C$8:$C$136,"&lt;&gt;Unisex"
)+
(SUMIFS(RCCP!$IT$8:$IT$136,
RCCP!$A$8:$A$136,$A75,
RCCP!$C$8:$C$136,"&lt;&gt;Unisex")/5)</f>
        <v>3950.4</v>
      </c>
      <c r="DJ75" s="249">
        <f>SUMIFS(RCCP!$IQ$8:$IQ$136,
RCCP!$A$8:$A$136,$A75,
RCCP!$C$8:$C$136,"&lt;&gt;Unisex"
)+
(SUMIFS(RCCP!$IT$8:$IT$136,
RCCP!$A$8:$A$136,$A75,
RCCP!$C$8:$C$136,"&lt;&gt;Unisex")/5)</f>
        <v>3950.4</v>
      </c>
      <c r="DK75" s="50">
        <f t="shared" si="157"/>
        <v>0.30002278423331058</v>
      </c>
      <c r="DL75" s="50">
        <f t="shared" si="246"/>
        <v>0.5</v>
      </c>
      <c r="DM75" s="42">
        <f>SUMIFS(RCCP!$IR$8:$IR$136,
RCCP!$A$8:$A$136,$A75,
RCCP!$C$8:$C$136,"&lt;&gt;Unisex"
)+
(SUMIFS(RCCP!$IT$8:$IT$136,
RCCP!$A$8:$A$136,$A75,
RCCP!$C$8:$C$136,"&lt;&gt;Unisex")/5)</f>
        <v>3950.4</v>
      </c>
      <c r="DN75" s="249">
        <f>SUMIFS(RCCP!$IR$8:$IR$136,
RCCP!$A$8:$A$136,$A75,
RCCP!$C$8:$C$136,"&lt;&gt;Unisex"
)+
(SUMIFS(RCCP!$IT$8:$IT$136,
RCCP!$A$8:$A$136,$A75,
RCCP!$C$8:$C$136,"&lt;&gt;Unisex")/5)</f>
        <v>3950.4</v>
      </c>
      <c r="DO75" s="50">
        <f t="shared" si="158"/>
        <v>0.30002278423331058</v>
      </c>
      <c r="DP75" s="50">
        <f t="shared" si="247"/>
        <v>0.5</v>
      </c>
      <c r="DQ75" s="47">
        <f>SUMIFS(RCCP!$IW$8:$IW$136,
RCCP!$A$8:$A$136,$A75,
RCCP!$C$8:$C$136,"&lt;&gt;Unisex"
)+
(SUMIFS(RCCP!$JB$8:$JB$136,
RCCP!$A$8:$A$136,$A75,
RCCP!$C$8:$C$136,"&lt;&gt;Unisex")/4)</f>
        <v>3910.5</v>
      </c>
      <c r="DR75" s="249">
        <f>SUMIFS(RCCP!$IW$8:$IW$136,
RCCP!$A$8:$A$136,$A75,
RCCP!$C$8:$C$136,"&lt;&gt;Unisex"
)+
(SUMIFS(RCCP!$JB$8:$JB$136,
RCCP!$A$8:$A$136,$A75,
RCCP!$C$8:$C$136,"&lt;&gt;Unisex")/4)</f>
        <v>3910.5</v>
      </c>
      <c r="DS75" s="49">
        <f t="shared" si="257"/>
        <v>0.36018237082066867</v>
      </c>
      <c r="DT75" s="50">
        <f t="shared" si="248"/>
        <v>0.5</v>
      </c>
      <c r="DU75" s="42">
        <f>SUMIFS(RCCP!$IX$8:$IX$136,
RCCP!$A$8:$A$136,$A75,
RCCP!$C$8:$C$136,"&lt;&gt;Unisex"
)+
(SUMIFS(RCCP!$JB$8:$JB$136,
RCCP!$A$8:$A$136,$A75,
RCCP!$C$8:$C$136,"&lt;&gt;Unisex")/4)</f>
        <v>3910.5</v>
      </c>
      <c r="DV75" s="249">
        <f>SUMIFS(RCCP!$IX$8:$IX$136,
RCCP!$A$8:$A$136,$A75,
RCCP!$C$8:$C$136,"&lt;&gt;Unisex"
)+
(SUMIFS(RCCP!$JB$8:$JB$136,
RCCP!$A$8:$A$136,$A75,
RCCP!$C$8:$C$136,"&lt;&gt;Unisex")/4)</f>
        <v>3910.5</v>
      </c>
      <c r="DW75" s="50">
        <f t="shared" si="258"/>
        <v>0.29699248120300753</v>
      </c>
      <c r="DX75" s="50">
        <f t="shared" si="249"/>
        <v>0.5</v>
      </c>
      <c r="DY75" s="42">
        <f>SUMIFS(RCCP!$IY$8:$IY$136,
RCCP!$A$8:$A$136,$A75,
RCCP!$C$8:$C$136,"&lt;&gt;Unisex"
)+
(SUMIFS(RCCP!$JB$8:$JB$136,
RCCP!$A$8:$A$136,$A75,
RCCP!$C$8:$C$136,"&lt;&gt;Unisex")/4)</f>
        <v>3910.5</v>
      </c>
      <c r="DZ75" s="249">
        <f>SUMIFS(RCCP!$IY$8:$IY$136,
RCCP!$A$8:$A$136,$A75,
RCCP!$C$8:$C$136,"&lt;&gt;Unisex"
)+
(SUMIFS(RCCP!$JB$8:$JB$136,
RCCP!$A$8:$A$136,$A75,
RCCP!$C$8:$C$136,"&lt;&gt;Unisex")/4)</f>
        <v>3910.5</v>
      </c>
      <c r="EA75" s="50">
        <f t="shared" si="259"/>
        <v>0.29699248120300753</v>
      </c>
      <c r="EB75" s="50">
        <f t="shared" si="250"/>
        <v>0.5</v>
      </c>
      <c r="EC75" s="42">
        <f>SUMIFS(RCCP!$IZ$8:$IZ$136,
RCCP!$A$8:$A$136,$A75,
RCCP!$C$8:$C$136,"&lt;&gt;Unisex"
)+
(SUMIFS(RCCP!$JB$8:$JB$136,
RCCP!$A$8:$A$136,$A75,
RCCP!$C$8:$C$136,"&lt;&gt;Unisex")/4)</f>
        <v>3910.5</v>
      </c>
      <c r="ED75" s="249">
        <f>SUMIFS(RCCP!$IZ$8:$IZ$136,
RCCP!$A$8:$A$136,$A75,
RCCP!$C$8:$C$136,"&lt;&gt;Unisex"
)+
(SUMIFS(RCCP!$JB$8:$JB$136,
RCCP!$A$8:$A$136,$A75,
RCCP!$C$8:$C$136,"&lt;&gt;Unisex")/4)</f>
        <v>3910.5</v>
      </c>
      <c r="EE75" s="50">
        <f t="shared" si="260"/>
        <v>0.29699248120300753</v>
      </c>
      <c r="EF75" s="50">
        <f t="shared" si="251"/>
        <v>0.5</v>
      </c>
      <c r="EG75" s="47">
        <f>SUMIFS(RCCP!$JE$8:$JE$136,
RCCP!$A$8:$A$136,$A75,
RCCP!$C$8:$C$136,"&lt;&gt;Unisex"
)+
(SUMIFS(RCCP!$JJ$8:$JJ$136,
RCCP!$A$8:$A$136,$A75,
RCCP!$C$8:$C$136,"&lt;&gt;Unisex")/4)</f>
        <v>2917.5</v>
      </c>
      <c r="EH75" s="249">
        <f>SUMIFS(RCCP!$JE$8:$JE$136,
RCCP!$A$8:$A$136,$A75,
RCCP!$C$8:$C$136,"&lt;&gt;Unisex"
)+
(SUMIFS(RCCP!$JJ$8:$JJ$136,
RCCP!$A$8:$A$136,$A75,
RCCP!$C$8:$C$136,"&lt;&gt;Unisex")/4)</f>
        <v>2917.5</v>
      </c>
      <c r="EI75" s="49">
        <f t="shared" si="261"/>
        <v>0.22157666894509001</v>
      </c>
      <c r="EJ75" s="50">
        <f t="shared" si="252"/>
        <v>0.5</v>
      </c>
      <c r="EK75" s="42">
        <f>SUMIFS(RCCP!$JF$8:$JF$136,
RCCP!$A$8:$A$136,$A75,
RCCP!$C$8:$C$136,"&lt;&gt;Unisex"
)+
(SUMIFS(RCCP!$JJ$8:$JJ$136,
RCCP!$A$8:$A$136,$A75,
RCCP!$C$8:$C$136,"&lt;&gt;Unisex")/4)</f>
        <v>2917.5</v>
      </c>
      <c r="EL75" s="249">
        <f>SUMIFS(RCCP!$JF$8:$JF$136,
RCCP!$A$8:$A$136,$A75,
RCCP!$C$8:$C$136,"&lt;&gt;Unisex"
)+
(SUMIFS(RCCP!$JJ$8:$JJ$136,
RCCP!$A$8:$A$136,$A75,
RCCP!$C$8:$C$136,"&lt;&gt;Unisex")/4)</f>
        <v>2917.5</v>
      </c>
      <c r="EM75" s="50">
        <f t="shared" si="262"/>
        <v>0.22157666894509001</v>
      </c>
      <c r="EN75" s="50">
        <f t="shared" si="253"/>
        <v>0.5</v>
      </c>
      <c r="EO75" s="42">
        <f>SUMIFS(RCCP!$JG$8:$JG$136,
RCCP!$A$8:$A$136,$A75,
RCCP!$C$8:$C$136,"&lt;&gt;Unisex"
)+
(SUMIFS(RCCP!$JJ$8:$JJ$136,
RCCP!$A$8:$A$136,$A75,
RCCP!$C$8:$C$136,"&lt;&gt;Unisex")/4)</f>
        <v>2917.5</v>
      </c>
      <c r="EP75" s="249">
        <f>SUMIFS(RCCP!$JG$8:$JG$136,
RCCP!$A$8:$A$136,$A75,
RCCP!$C$8:$C$136,"&lt;&gt;Unisex"
)+
(SUMIFS(RCCP!$JJ$8:$JJ$136,
RCCP!$A$8:$A$136,$A75,
RCCP!$C$8:$C$136,"&lt;&gt;Unisex")/4)</f>
        <v>2917.5</v>
      </c>
      <c r="EQ75" s="50">
        <f t="shared" si="263"/>
        <v>0.26872064106106658</v>
      </c>
      <c r="ER75" s="50">
        <f t="shared" si="254"/>
        <v>0.5</v>
      </c>
      <c r="ES75" s="42">
        <f>SUMIFS(RCCP!$JH$8:$JH$136,
RCCP!$A$8:$A$136,$A75,
RCCP!$C$8:$C$136,"&lt;&gt;Unisex"
)+
(SUMIFS(RCCP!$JJ$8:$JJ$136,
RCCP!$A$8:$A$136,$A75,
RCCP!$C$8:$C$136,"&lt;&gt;Unisex")/4)</f>
        <v>2917.5</v>
      </c>
      <c r="ET75" s="249">
        <f>SUMIFS(RCCP!$JH$8:$JH$136,
RCCP!$A$8:$A$136,$A75,
RCCP!$C$8:$C$136,"&lt;&gt;Unisex"
)+
(SUMIFS(RCCP!$JJ$8:$JJ$136,
RCCP!$A$8:$A$136,$A75,
RCCP!$C$8:$C$136,"&lt;&gt;Unisex")/4)</f>
        <v>2917.5</v>
      </c>
      <c r="EU75" s="50">
        <f t="shared" si="264"/>
        <v>0.22157666894509001</v>
      </c>
      <c r="EV75" s="50">
        <f t="shared" si="255"/>
        <v>0.5</v>
      </c>
    </row>
    <row r="76" spans="1:153" ht="20.149999999999999" customHeight="1" x14ac:dyDescent="0.35">
      <c r="A76" s="38">
        <v>578</v>
      </c>
      <c r="B76" s="39" t="s">
        <v>53</v>
      </c>
      <c r="C76" s="39" t="s">
        <v>46</v>
      </c>
      <c r="D76" s="39">
        <v>72</v>
      </c>
      <c r="E76" s="39">
        <v>5.7</v>
      </c>
      <c r="F76" s="39">
        <v>7</v>
      </c>
      <c r="G76" s="39">
        <v>3</v>
      </c>
      <c r="H76" s="40">
        <f t="shared" si="51"/>
        <v>8618.4000000000015</v>
      </c>
      <c r="I76" s="41">
        <f t="shared" si="52"/>
        <v>1512.0000000000002</v>
      </c>
      <c r="J76" s="42">
        <f>SUM(SUMIFS(
'BLC Subcont'!$AE:$AE,
'BLC Subcont'!$U:$U,$A76,
'BLC Subcont'!$I:$I,L$10,
'BLC Subcont'!$AA:$AA,$B76,
'BLC Subcont'!$IW:$IW,"IN HOUSE (MANUAL)"))</f>
        <v>5292</v>
      </c>
      <c r="K76" s="43">
        <f>SUM(SUMIFS(
'BLC Subcont'!$BC:$BC,
'BLC Subcont'!$U:$U,$A76,
'BLC Subcont'!$I:$I,L$10,
'BLC Subcont'!$AA:$AA,$B76,
'BLC Subcont'!$IW:$IW,"IN HOUSE (MANUAL)"))</f>
        <v>0</v>
      </c>
      <c r="L76" s="58">
        <f t="shared" si="53"/>
        <v>0</v>
      </c>
      <c r="M76" s="42">
        <f>SUM(SUMIFS(
'BLC Subcont'!$AE:$AE,
'BLC Subcont'!$U:$U,$A76,
'BLC Subcont'!$I:$I,O$10,
'BLC Subcont'!$AA:$AA,$B76,
'BLC Subcont'!$IW:$IW,"IN HOUSE (MANUAL)"))</f>
        <v>4494</v>
      </c>
      <c r="N76" s="43">
        <f>SUM(SUMIFS(
'BLC Subcont'!$BC:$BC,
'BLC Subcont'!$U:$U,$A76,
'BLC Subcont'!$I:$I,O$10,
'BLC Subcont'!$AA:$AA,$B76,
'BLC Subcont'!$IW:$IW,"IN HOUSE (MANUAL)"))</f>
        <v>852</v>
      </c>
      <c r="O76" s="58">
        <f t="shared" si="54"/>
        <v>0</v>
      </c>
      <c r="P76" s="42">
        <f>SUM(SUMIFS(
'BLC Subcont'!$AE:$AE,
'BLC Subcont'!$U:$U,$A76,
'BLC Subcont'!$I:$I,R$10,
'BLC Subcont'!$AA:$AA,$B76,
'BLC Subcont'!$IW:$IW,"IN HOUSE (MANUAL)"))</f>
        <v>0</v>
      </c>
      <c r="Q76" s="51">
        <f>SUM(SUMIFS(
'BLC Subcont'!$BC:$BC,
'BLC Subcont'!$U:$U,$A76,
'BLC Subcont'!$I:$I,R$10,
'BLC Subcont'!$AA:$AA,$B76,
'BLC Subcont'!$IW:$IW,"IN HOUSE (MANUAL)"))</f>
        <v>0</v>
      </c>
      <c r="R76" s="58">
        <f t="shared" si="55"/>
        <v>0</v>
      </c>
      <c r="S76" s="42">
        <f>SUM(SUMIFS(
'BLC Subcont'!$AE:$AE,
'BLC Subcont'!$U:$U,$A76,
'BLC Subcont'!$I:$I,U$10,
'BLC Subcont'!$AA:$AA,$B76,
'BLC Subcont'!$IW:$IW,"IN HOUSE (MANUAL)"))</f>
        <v>732</v>
      </c>
      <c r="T76" s="43">
        <f>SUM(SUMIFS(
'BLC Subcont'!$BC:$BC,
'BLC Subcont'!$U:$U,$A76,
'BLC Subcont'!$I:$I,U$10,
'BLC Subcont'!$AA:$AA,$B76,
'BLC Subcont'!$IW:$IW,"IN HOUSE (MANUAL)"))</f>
        <v>732</v>
      </c>
      <c r="U76" s="58">
        <f t="shared" si="56"/>
        <v>8.4934558618769126E-2</v>
      </c>
      <c r="V76" s="47">
        <f t="shared" si="124"/>
        <v>10518</v>
      </c>
      <c r="W76" s="51">
        <f t="shared" si="57"/>
        <v>1584</v>
      </c>
      <c r="X76" s="52">
        <f t="shared" si="58"/>
        <v>0.1837928153717627</v>
      </c>
      <c r="Y76" s="52">
        <f t="shared" si="224"/>
        <v>0.5</v>
      </c>
      <c r="Z76" s="47">
        <f>SUM(SUMIFS(
'BLC Subcont'!$AE:$AE,
'BLC Subcont'!$U:$U,$A76,
'BLC Subcont'!$I:$I,AB$10,
'BLC Subcont'!$AA:$AA,$B76,
'BLC Subcont'!$IW:$IW,"IN HOUSE (MANUAL)"))</f>
        <v>4884</v>
      </c>
      <c r="AA76" s="250">
        <f>SUM(SUMIFS(
'BLC Subcont'!$BC:$BC,
'BLC Subcont'!$U:$U,$A76,
'BLC Subcont'!$I:$I,AB$10,
'BLC Subcont'!$AA:$AA,$B76,
'BLC Subcont'!$IW:$IW,"IN HOUSE (MANUAL)"))</f>
        <v>4884</v>
      </c>
      <c r="AB76" s="49">
        <f t="shared" si="60"/>
        <v>0.56669451406293503</v>
      </c>
      <c r="AC76" s="49">
        <f t="shared" si="225"/>
        <v>1</v>
      </c>
      <c r="AD76" s="61">
        <f>SUM(SUMIFS(
'BLC Subcont'!$AE:$AE,
'BLC Subcont'!$U:$U,$A76,
'BLC Subcont'!$I:$I,AF$10,
'BLC Subcont'!$AA:$AA,$B76,
'BLC Subcont'!$IW:$IW,"IN HOUSE (MANUAL)"))</f>
        <v>8970</v>
      </c>
      <c r="AE76" s="250">
        <f>SUM(SUMIFS(
'BLC Subcont'!$BC:$BC,
'BLC Subcont'!$U:$U,$A76,
'BLC Subcont'!$I:$I,AF$10,
'BLC Subcont'!$AA:$AA,$B76,
'BLC Subcont'!$IW:$IW,"IN HOUSE (MANUAL)"))</f>
        <v>8970</v>
      </c>
      <c r="AF76" s="50">
        <f t="shared" si="62"/>
        <v>1.0407964355332775</v>
      </c>
      <c r="AG76" s="49">
        <f t="shared" si="226"/>
        <v>1.5</v>
      </c>
      <c r="AH76" s="61">
        <f>SUM(SUMIFS(
'BLC Subcont'!$AE:$AE,
'BLC Subcont'!$U:$U,$A76,
'BLC Subcont'!$I:$I,AJ$10,
'BLC Subcont'!$AA:$AA,$B76,
'BLC Subcont'!$IW:$IW,"IN HOUSE (MANUAL)"))</f>
        <v>3756</v>
      </c>
      <c r="AI76" s="250">
        <f>SUM(SUMIFS(
'BLC Subcont'!$BC:$BC,
'BLC Subcont'!$U:$U,$A76,
'BLC Subcont'!$I:$I,AJ$10,
'BLC Subcont'!$AA:$AA,$B76,
'BLC Subcont'!$IW:$IW,"IN HOUSE (MANUAL)"))</f>
        <v>3756</v>
      </c>
      <c r="AJ76" s="50">
        <f t="shared" si="64"/>
        <v>0.43581175160122521</v>
      </c>
      <c r="AK76" s="49">
        <f t="shared" si="227"/>
        <v>0.5</v>
      </c>
      <c r="AL76" s="61">
        <f>SUM(SUMIFS(
'BLC Subcont'!$AE:$AE,
'BLC Subcont'!$U:$U,$A76,
'BLC Subcont'!$I:$I,AN$10,
'BLC Subcont'!$AA:$AA,$B76,
'BLC Subcont'!$IW:$IW,"IN HOUSE (MANUAL)"))</f>
        <v>4368</v>
      </c>
      <c r="AM76" s="250">
        <f>SUM(SUMIFS(
'BLC Subcont'!$BC:$BC,
'BLC Subcont'!$U:$U,$A76,
'BLC Subcont'!$I:$I,AN$10,
'BLC Subcont'!$AA:$AA,$B76,
'BLC Subcont'!$IW:$IW,"IN HOUSE (MANUAL)"))</f>
        <v>4368</v>
      </c>
      <c r="AN76" s="50">
        <f t="shared" si="66"/>
        <v>0.50682261208576984</v>
      </c>
      <c r="AO76" s="49">
        <f t="shared" si="228"/>
        <v>1</v>
      </c>
      <c r="AP76" s="61">
        <f>SUM(SUMIFS(
'BLC Subcont'!$AE:$AE,
'BLC Subcont'!$U:$U,$A76,
'BLC Subcont'!$I:$I,AR$10,
'BLC Subcont'!$AA:$AA,$B76,
'BLC Subcont'!$IW:$IW,"IN HOUSE (MANUAL)"))</f>
        <v>0</v>
      </c>
      <c r="AQ76" s="250">
        <f>SUM(SUMIFS(
'BLC Subcont'!$BC:$BC,
'BLC Subcont'!$U:$U,$A76,
'BLC Subcont'!$I:$I,AR$10,
'BLC Subcont'!$AA:$AA,$B76,
'BLC Subcont'!$IW:$IW,"IN HOUSE (MANUAL)"))</f>
        <v>0</v>
      </c>
      <c r="AR76" s="50">
        <f t="shared" si="68"/>
        <v>0</v>
      </c>
      <c r="AS76" s="49">
        <f t="shared" si="229"/>
        <v>0</v>
      </c>
      <c r="AT76" s="61">
        <f>SUM(SUMIFS(
'BLC Subcont'!$AE:$AE,
'BLC Subcont'!$U:$U,$A76,
'BLC Subcont'!$I:$I,AV$10,
'BLC Subcont'!$AA:$AA,$B76,
'BLC Subcont'!$IW:$IW,"IN HOUSE (MANUAL)"))</f>
        <v>0</v>
      </c>
      <c r="AU76" s="250">
        <f>SUM(SUMIFS(
'BLC Subcont'!$BC:$BC,
'BLC Subcont'!$U:$U,$A76,
'BLC Subcont'!$I:$I,AV$10,
'BLC Subcont'!$AA:$AA,$B76,
'BLC Subcont'!$IW:$IW,"IN HOUSE (MANUAL)"))</f>
        <v>0</v>
      </c>
      <c r="AV76" s="50">
        <f t="shared" si="70"/>
        <v>0</v>
      </c>
      <c r="AW76" s="49">
        <f t="shared" si="230"/>
        <v>0</v>
      </c>
      <c r="AX76" s="61">
        <f>SUM(SUMIFS(
'BLC Subcont'!$AE:$AE,
'BLC Subcont'!$U:$U,$A76,
'BLC Subcont'!$I:$I,AZ$10,
'BLC Subcont'!$AA:$AA,$B76,
'BLC Subcont'!$IW:$IW,"IN HOUSE (MANUAL)"))</f>
        <v>0</v>
      </c>
      <c r="AY76" s="60">
        <f>SUM(SUMIFS(
'BLC Subcont'!$BC:$BC,
'BLC Subcont'!$U:$U,$A76,
'BLC Subcont'!$I:$I,AZ$10,
'BLC Subcont'!$AA:$AA,$B76,
'BLC Subcont'!$IW:$IW,"IN HOUSE (MANUAL)"))</f>
        <v>0</v>
      </c>
      <c r="AZ76" s="50">
        <f t="shared" si="72"/>
        <v>0</v>
      </c>
      <c r="BA76" s="49">
        <f t="shared" si="231"/>
        <v>0</v>
      </c>
      <c r="BB76" s="61">
        <f>SUM(SUMIFS(
'BLC Subcont'!$AE:$AE,
'BLC Subcont'!$U:$U,$A76,
'BLC Subcont'!$I:$I,BD$10,
'BLC Subcont'!$AA:$AA,$B76,
'BLC Subcont'!$IW:$IW,"IN HOUSE (MANUAL)"))</f>
        <v>0</v>
      </c>
      <c r="BC76" s="60">
        <f>SUM(SUMIFS(
'BLC Subcont'!$BC:$BC,
'BLC Subcont'!$U:$U,$A76,
'BLC Subcont'!$I:$I,BD$10,
'BLC Subcont'!$AA:$AA,$B76,
'BLC Subcont'!$IW:$IW,"IN HOUSE (MANUAL)"))</f>
        <v>0</v>
      </c>
      <c r="BD76" s="50">
        <f t="shared" si="74"/>
        <v>0</v>
      </c>
      <c r="BE76" s="50">
        <f t="shared" si="232"/>
        <v>0</v>
      </c>
      <c r="BI76" s="61">
        <f t="shared" si="125"/>
        <v>1039.5</v>
      </c>
      <c r="BJ76" s="250">
        <f t="shared" si="126"/>
        <v>1039.5</v>
      </c>
      <c r="BK76" s="50">
        <f t="shared" si="206"/>
        <v>0.12061403508771928</v>
      </c>
      <c r="BL76" s="49">
        <f t="shared" si="233"/>
        <v>0.5</v>
      </c>
      <c r="BM76" s="61">
        <f t="shared" si="78"/>
        <v>463.5</v>
      </c>
      <c r="BN76" s="250">
        <f t="shared" si="79"/>
        <v>463.5</v>
      </c>
      <c r="BO76" s="50">
        <f t="shared" si="207"/>
        <v>5.3780284043441928E-2</v>
      </c>
      <c r="BP76" s="50">
        <f t="shared" si="234"/>
        <v>0.5</v>
      </c>
      <c r="BQ76" s="42">
        <f>SUMIFS(RCCP!$HX$8:$HX$136,
RCCP!$A$8:$A$136,$A76,
RCCP!$C$8:$C$136,$B76
)+
(SUMIFS(RCCP!$IC$8:$IC$136,
RCCP!$A$8:$A$136,$A76,
RCCP!$C$8:$C$136,$B76)/4)</f>
        <v>1039.5</v>
      </c>
      <c r="BR76" s="60">
        <f>SUMIFS(RCCP!$HX$8:$HX$136,
RCCP!$A$8:$A$136,$A76,
RCCP!$C$8:$C$136,$B76
)+
(SUMIFS(RCCP!$IC$8:$IC$136,
RCCP!$A$8:$A$136,$A76,
RCCP!$C$8:$C$136,$B76)/4)</f>
        <v>1039.5</v>
      </c>
      <c r="BS76" s="49">
        <f t="shared" si="256"/>
        <v>0.12061403508771928</v>
      </c>
      <c r="BT76" s="50">
        <f t="shared" si="235"/>
        <v>0.5</v>
      </c>
      <c r="BU76" s="135">
        <f>SUMIFS(RCCP!$HY$8:$HY$136,
RCCP!$A$8:$A$136,$A76,
RCCP!$C$8:$C$136,$B76
)+
(SUMIFS(RCCP!$IC$8:$IC$136,
RCCP!$A$8:$A$136,$A76,
RCCP!$C$8:$C$136,$B76)/4)</f>
        <v>463.5</v>
      </c>
      <c r="BV76" s="60">
        <f>SUMIFS(RCCP!$HY$8:$HY$136,
RCCP!$A$8:$A$136,$A76,
RCCP!$C$8:$C$136,$B76
)+
(SUMIFS(RCCP!$IC$8:$IC$136,
RCCP!$A$8:$A$136,$A76,
RCCP!$C$8:$C$136,$B76)/4)</f>
        <v>463.5</v>
      </c>
      <c r="BW76" s="50">
        <f t="shared" si="147"/>
        <v>5.3780284043441928E-2</v>
      </c>
      <c r="BX76" s="50">
        <f t="shared" si="236"/>
        <v>0.5</v>
      </c>
      <c r="BY76" s="61">
        <f>SUMIFS(RCCP!$HZ$8:$HZ$136,
RCCP!$A$8:$A$136,$A76,
RCCP!$C$8:$C$136,$B76
)+
(SUMIFS(RCCP!$IC$8:$IC$136,
RCCP!$A$8:$A$136,$A76,
RCCP!$C$8:$C$136,$B76)/4)</f>
        <v>1183.5</v>
      </c>
      <c r="BZ76" s="250">
        <f>SUMIFS(RCCP!$HZ$8:$HZ$136,
RCCP!$A$8:$A$136,$A76,
RCCP!$C$8:$C$136,$B76
)+
(SUMIFS(RCCP!$IC$8:$IC$136,
RCCP!$A$8:$A$136,$A76,
RCCP!$C$8:$C$136,$B76)/4)</f>
        <v>1183.5</v>
      </c>
      <c r="CA76" s="50">
        <f t="shared" si="148"/>
        <v>0.13732247284878862</v>
      </c>
      <c r="CB76" s="50">
        <f t="shared" si="237"/>
        <v>0.5</v>
      </c>
      <c r="CC76" s="61">
        <f>SUMIFS(RCCP!$IA$8:$IA$136,
RCCP!$A$8:$A$136,$A76,
RCCP!$C$8:$C$136,$B76
)+
(SUMIFS(RCCP!$IC$8:$IC$136,
RCCP!$A$8:$A$136,$A76,
RCCP!$C$8:$C$136,$B76)/4)</f>
        <v>4123.5</v>
      </c>
      <c r="CD76" s="250">
        <f>SUMIFS(RCCP!$IA$8:$IA$136,
RCCP!$A$8:$A$136,$A76,
RCCP!$C$8:$C$136,$B76
)+
(SUMIFS(RCCP!$IC$8:$IC$136,
RCCP!$A$8:$A$136,$A76,
RCCP!$C$8:$C$136,$B76)/4)</f>
        <v>4123.5</v>
      </c>
      <c r="CE76" s="50">
        <f t="shared" si="149"/>
        <v>0.47845307713728757</v>
      </c>
      <c r="CF76" s="50">
        <f t="shared" si="238"/>
        <v>0.5</v>
      </c>
      <c r="CG76" s="47">
        <f>SUMIFS(RCCP!$IF$8:$IF$136,
RCCP!$A$8:$A$136,$A76,
RCCP!$C$8:$C$136,$B76
)+
(SUMIFS(RCCP!$IK$8:$IK$136,
RCCP!$A$8:$A$136,$A76,
RCCP!$C$8:$C$136,$B76)/4)</f>
        <v>10.5</v>
      </c>
      <c r="CH76" s="250">
        <f>SUMIFS(RCCP!$IF$8:$IF$136,
RCCP!$A$8:$A$136,$A76,
RCCP!$C$8:$C$136,$B76
)+
(SUMIFS(RCCP!$IK$8:$IK$136,
RCCP!$A$8:$A$136,$A76,
RCCP!$C$8:$C$136,$B76)/4)</f>
        <v>10.5</v>
      </c>
      <c r="CI76" s="49">
        <f t="shared" si="150"/>
        <v>1.2183235867446391E-3</v>
      </c>
      <c r="CJ76" s="50">
        <f t="shared" si="239"/>
        <v>0.5</v>
      </c>
      <c r="CK76" s="61">
        <f>SUMIFS(RCCP!$IG$8:$IG$136,
RCCP!$A$8:$A$136,$A76,
RCCP!$C$8:$C$136,$B76
)+
(SUMIFS(RCCP!$IK$8:$IK$136,
RCCP!$A$8:$A$136,$A76,
RCCP!$C$8:$C$136,$B76)/4)</f>
        <v>4018.5</v>
      </c>
      <c r="CL76" s="250">
        <f>SUMIFS(RCCP!$IG$8:$IG$136,
RCCP!$A$8:$A$136,$A76,
RCCP!$C$8:$C$136,$B76
)+
(SUMIFS(RCCP!$IK$8:$IK$136,
RCCP!$A$8:$A$136,$A76,
RCCP!$C$8:$C$136,$B76)/4)</f>
        <v>4018.5</v>
      </c>
      <c r="CM76" s="50">
        <f t="shared" si="151"/>
        <v>0.46626984126984117</v>
      </c>
      <c r="CN76" s="50">
        <f t="shared" si="240"/>
        <v>0.5</v>
      </c>
      <c r="CO76" s="61">
        <f>SUMIFS(RCCP!$IH$8:$IH$136,
RCCP!$A$8:$A$136,$A76,
RCCP!$C$8:$C$136,$B76
)+
(SUMIFS(RCCP!$IK$8:$IK$136,
RCCP!$A$8:$A$136,$A76,
RCCP!$C$8:$C$136,$B76)/4)</f>
        <v>10.5</v>
      </c>
      <c r="CP76" s="250">
        <f>SUMIFS(RCCP!$IH$8:$IH$136,
RCCP!$A$8:$A$136,$A76,
RCCP!$C$8:$C$136,$B76
)+
(SUMIFS(RCCP!$IK$8:$IK$136,
RCCP!$A$8:$A$136,$A76,
RCCP!$C$8:$C$136,$B76)/4)</f>
        <v>10.5</v>
      </c>
      <c r="CQ76" s="50">
        <f t="shared" si="152"/>
        <v>1.2183235867446391E-3</v>
      </c>
      <c r="CR76" s="50">
        <f t="shared" si="241"/>
        <v>0.5</v>
      </c>
      <c r="CS76" s="61">
        <f>SUMIFS(RCCP!$II$8:$II$136,
RCCP!$A$8:$A$136,$A76,
RCCP!$C$8:$C$136,$B76
)+
(SUMIFS(RCCP!$IK$8:$IK$136,
RCCP!$A$8:$A$136,$A76,
RCCP!$C$8:$C$136,$B76)/4)</f>
        <v>7498.5</v>
      </c>
      <c r="CT76" s="250">
        <f>SUMIFS(RCCP!$II$8:$II$136,
RCCP!$A$8:$A$136,$A76,
RCCP!$C$8:$C$136,$B76
)+
(SUMIFS(RCCP!$IK$8:$IK$136,
RCCP!$A$8:$A$136,$A76,
RCCP!$C$8:$C$136,$B76)/4)</f>
        <v>7498.5</v>
      </c>
      <c r="CU76" s="50">
        <f t="shared" si="153"/>
        <v>1.0551756163458288</v>
      </c>
      <c r="CV76" s="50">
        <f t="shared" si="242"/>
        <v>1.5</v>
      </c>
      <c r="CW76" s="47">
        <f>SUMIFS(RCCP!$IN$8:$IN$136,
RCCP!$A$8:$A$136,$A76,
RCCP!$C$8:$C$136,$B76
)+
(SUMIFS(RCCP!$IT$8:$IT$136,
RCCP!$A$8:$A$136,$A76,
RCCP!$C$8:$C$136,$B76)/5)</f>
        <v>48750</v>
      </c>
      <c r="CX76" s="250">
        <f>SUMIFS(RCCP!$IN$8:$IN$136,
RCCP!$A$8:$A$136,$A76,
RCCP!$C$8:$C$136,$B76
)+
(SUMIFS(RCCP!$IT$8:$IT$136,
RCCP!$A$8:$A$136,$A76,
RCCP!$C$8:$C$136,$B76)/5)</f>
        <v>48750</v>
      </c>
      <c r="CY76" s="49">
        <f t="shared" si="154"/>
        <v>6.8600135089496774</v>
      </c>
      <c r="CZ76" s="50">
        <f t="shared" si="243"/>
        <v>7</v>
      </c>
      <c r="DA76" s="61">
        <f>SUMIFS(RCCP!$IO$8:$IO$136,
RCCP!$A$8:$A$136,$A76,
RCCP!$C$8:$C$136,$B76
)+
(SUMIFS(RCCP!$IT$8:$IT$136,
RCCP!$A$8:$A$136,$A76,
RCCP!$C$8:$C$136,$B76)/5)</f>
        <v>6954</v>
      </c>
      <c r="DB76" s="250">
        <f>SUMIFS(RCCP!$IO$8:$IO$136,
RCCP!$A$8:$A$136,$A76,
RCCP!$C$8:$C$136,$B76
)+
(SUMIFS(RCCP!$IT$8:$IT$136,
RCCP!$A$8:$A$136,$A76,
RCCP!$C$8:$C$136,$B76)/5)</f>
        <v>6954</v>
      </c>
      <c r="DC76" s="50">
        <f t="shared" si="155"/>
        <v>0.80687830687830675</v>
      </c>
      <c r="DD76" s="50">
        <f t="shared" si="244"/>
        <v>1</v>
      </c>
      <c r="DE76" s="61">
        <f>SUMIFS(RCCP!$IP$8:$IP$136,
RCCP!$A$8:$A$136,$A76,
RCCP!$C$8:$C$136,$B76
)+
(SUMIFS(RCCP!$IT$8:$IT$136,
RCCP!$A$8:$A$136,$A76,
RCCP!$C$8:$C$136,$B76)/5)</f>
        <v>6954</v>
      </c>
      <c r="DF76" s="250">
        <f>SUMIFS(RCCP!$IP$8:$IP$136,
RCCP!$A$8:$A$136,$A76,
RCCP!$C$8:$C$136,$B76
)+
(SUMIFS(RCCP!$IT$8:$IT$136,
RCCP!$A$8:$A$136,$A76,
RCCP!$C$8:$C$136,$B76)/5)</f>
        <v>6954</v>
      </c>
      <c r="DG76" s="50">
        <f t="shared" si="156"/>
        <v>0.80687830687830675</v>
      </c>
      <c r="DH76" s="50">
        <f t="shared" si="245"/>
        <v>1</v>
      </c>
      <c r="DI76" s="61">
        <f>SUMIFS(RCCP!$IQ$8:$IQ$136,
RCCP!$A$8:$A$136,$A76,
RCCP!$C$8:$C$136,$B76
)+
(SUMIFS(RCCP!$IT$8:$IT$136,
RCCP!$A$8:$A$136,$A76,
RCCP!$C$8:$C$136,$B76)/5)</f>
        <v>6954</v>
      </c>
      <c r="DJ76" s="250">
        <f>SUMIFS(RCCP!$IQ$8:$IQ$136,
RCCP!$A$8:$A$136,$A76,
RCCP!$C$8:$C$136,$B76
)+
(SUMIFS(RCCP!$IT$8:$IT$136,
RCCP!$A$8:$A$136,$A76,
RCCP!$C$8:$C$136,$B76)/5)</f>
        <v>6954</v>
      </c>
      <c r="DK76" s="50">
        <f t="shared" si="157"/>
        <v>0.80687830687830675</v>
      </c>
      <c r="DL76" s="50">
        <f t="shared" si="246"/>
        <v>1</v>
      </c>
      <c r="DM76" s="61">
        <f>SUMIFS(RCCP!$IR$8:$IR$136,
RCCP!$A$8:$A$136,$A76,
RCCP!$C$8:$C$136,$B76
)+
(SUMIFS(RCCP!$IT$8:$IT$136,
RCCP!$A$8:$A$136,$A76,
RCCP!$C$8:$C$136,$B76)/5)</f>
        <v>6954</v>
      </c>
      <c r="DN76" s="250">
        <f>SUMIFS(RCCP!$IR$8:$IR$136,
RCCP!$A$8:$A$136,$A76,
RCCP!$C$8:$C$136,$B76
)+
(SUMIFS(RCCP!$IT$8:$IT$136,
RCCP!$A$8:$A$136,$A76,
RCCP!$C$8:$C$136,$B76)/5)</f>
        <v>6954</v>
      </c>
      <c r="DO76" s="50">
        <f t="shared" si="158"/>
        <v>0.80687830687830675</v>
      </c>
      <c r="DP76" s="50">
        <f t="shared" si="247"/>
        <v>1</v>
      </c>
      <c r="DQ76" s="47">
        <f>SUMIFS(RCCP!$IW$8:$IW$136,
RCCP!$A$8:$A$136,$A76,
RCCP!$C$8:$C$136,$B76
)+
(SUMIFS(RCCP!$JB$8:$JB$136,
RCCP!$A$8:$A$136,$A76,
RCCP!$C$8:$C$136,$B76)/4)</f>
        <v>8356.5</v>
      </c>
      <c r="DR76" s="250">
        <f>SUMIFS(RCCP!$IW$8:$IW$136,
RCCP!$A$8:$A$136,$A76,
RCCP!$C$8:$C$136,$B76
)+
(SUMIFS(RCCP!$JB$8:$JB$136,
RCCP!$A$8:$A$136,$A76,
RCCP!$C$8:$C$136,$B76)/4)</f>
        <v>8356.5</v>
      </c>
      <c r="DS76" s="49">
        <f t="shared" si="257"/>
        <v>1.1759118541033433</v>
      </c>
      <c r="DT76" s="50">
        <f t="shared" si="248"/>
        <v>1.5</v>
      </c>
      <c r="DU76" s="61">
        <f>SUMIFS(RCCP!$IX$8:$IX$136,
RCCP!$A$8:$A$136,$A76,
RCCP!$C$8:$C$136,$B76
)+
(SUMIFS(RCCP!$JB$8:$JB$136,
RCCP!$A$8:$A$136,$A76,
RCCP!$C$8:$C$136,$B76)/4)</f>
        <v>7048.5</v>
      </c>
      <c r="DV76" s="250">
        <f>SUMIFS(RCCP!$IX$8:$IX$136,
RCCP!$A$8:$A$136,$A76,
RCCP!$C$8:$C$136,$B76
)+
(SUMIFS(RCCP!$JB$8:$JB$136,
RCCP!$A$8:$A$136,$A76,
RCCP!$C$8:$C$136,$B76)/4)</f>
        <v>7048.5</v>
      </c>
      <c r="DW76" s="50">
        <f t="shared" si="258"/>
        <v>0.81784321915900848</v>
      </c>
      <c r="DX76" s="50">
        <f t="shared" si="249"/>
        <v>1</v>
      </c>
      <c r="DY76" s="61">
        <f>SUMIFS(RCCP!$IY$8:$IY$136,
RCCP!$A$8:$A$136,$A76,
RCCP!$C$8:$C$136,$B76
)+
(SUMIFS(RCCP!$JB$8:$JB$136,
RCCP!$A$8:$A$136,$A76,
RCCP!$C$8:$C$136,$B76)/4)</f>
        <v>7048.5</v>
      </c>
      <c r="DZ76" s="250">
        <f>SUMIFS(RCCP!$IY$8:$IY$136,
RCCP!$A$8:$A$136,$A76,
RCCP!$C$8:$C$136,$B76
)+
(SUMIFS(RCCP!$JB$8:$JB$136,
RCCP!$A$8:$A$136,$A76,
RCCP!$C$8:$C$136,$B76)/4)</f>
        <v>7048.5</v>
      </c>
      <c r="EA76" s="50">
        <f t="shared" si="259"/>
        <v>0.81784321915900848</v>
      </c>
      <c r="EB76" s="50">
        <f t="shared" si="250"/>
        <v>1</v>
      </c>
      <c r="EC76" s="61">
        <f>SUMIFS(RCCP!$IZ$8:$IZ$136,
RCCP!$A$8:$A$136,$A76,
RCCP!$C$8:$C$136,$B76
)+
(SUMIFS(RCCP!$JB$8:$JB$136,
RCCP!$A$8:$A$136,$A76,
RCCP!$C$8:$C$136,$B76)/4)</f>
        <v>7048.5</v>
      </c>
      <c r="ED76" s="250">
        <f>SUMIFS(RCCP!$IZ$8:$IZ$136,
RCCP!$A$8:$A$136,$A76,
RCCP!$C$8:$C$136,$B76
)+
(SUMIFS(RCCP!$JB$8:$JB$136,
RCCP!$A$8:$A$136,$A76,
RCCP!$C$8:$C$136,$B76)/4)</f>
        <v>7048.5</v>
      </c>
      <c r="EE76" s="50">
        <f t="shared" si="260"/>
        <v>0.81784321915900848</v>
      </c>
      <c r="EF76" s="50">
        <f t="shared" si="251"/>
        <v>1</v>
      </c>
      <c r="EG76" s="47">
        <f>SUMIFS(RCCP!$JE$8:$JE$136,
RCCP!$A$8:$A$136,$A76,
RCCP!$C$8:$C$136,$B76
)+
(SUMIFS(RCCP!$JJ$8:$JJ$136,
RCCP!$A$8:$A$136,$A76,
RCCP!$C$8:$C$136,$B76)/4)</f>
        <v>6754.5</v>
      </c>
      <c r="EH76" s="250">
        <f>SUMIFS(RCCP!$JE$8:$JE$136,
RCCP!$A$8:$A$136,$A76,
RCCP!$C$8:$C$136,$B76
)+
(SUMIFS(RCCP!$JJ$8:$JJ$136,
RCCP!$A$8:$A$136,$A76,
RCCP!$C$8:$C$136,$B76)/4)</f>
        <v>6754.5</v>
      </c>
      <c r="EI76" s="49">
        <f t="shared" si="261"/>
        <v>0.78373015873015861</v>
      </c>
      <c r="EJ76" s="50">
        <f t="shared" si="252"/>
        <v>1</v>
      </c>
      <c r="EK76" s="61">
        <f>SUMIFS(RCCP!$JF$8:$JF$136,
RCCP!$A$8:$A$136,$A76,
RCCP!$C$8:$C$136,$B76
)+
(SUMIFS(RCCP!$JJ$8:$JJ$136,
RCCP!$A$8:$A$136,$A76,
RCCP!$C$8:$C$136,$B76)/4)</f>
        <v>6754.5</v>
      </c>
      <c r="EL76" s="250">
        <f>SUMIFS(RCCP!$JF$8:$JF$136,
RCCP!$A$8:$A$136,$A76,
RCCP!$C$8:$C$136,$B76
)+
(SUMIFS(RCCP!$JJ$8:$JJ$136,
RCCP!$A$8:$A$136,$A76,
RCCP!$C$8:$C$136,$B76)/4)</f>
        <v>6754.5</v>
      </c>
      <c r="EM76" s="50">
        <f t="shared" si="262"/>
        <v>0.78373015873015861</v>
      </c>
      <c r="EN76" s="50">
        <f t="shared" si="253"/>
        <v>1</v>
      </c>
      <c r="EO76" s="61">
        <f>SUMIFS(RCCP!$JG$8:$JG$136,
RCCP!$A$8:$A$136,$A76,
RCCP!$C$8:$C$136,$B76
)+
(SUMIFS(RCCP!$JJ$8:$JJ$136,
RCCP!$A$8:$A$136,$A76,
RCCP!$C$8:$C$136,$B76)/4)</f>
        <v>6754.5</v>
      </c>
      <c r="EP76" s="250">
        <f>SUMIFS(RCCP!$JG$8:$JG$136,
RCCP!$A$8:$A$136,$A76,
RCCP!$C$8:$C$136,$B76
)+
(SUMIFS(RCCP!$JJ$8:$JJ$136,
RCCP!$A$8:$A$136,$A76,
RCCP!$C$8:$C$136,$B76)/4)</f>
        <v>6754.5</v>
      </c>
      <c r="EQ76" s="50">
        <f t="shared" si="263"/>
        <v>0.95048125633231995</v>
      </c>
      <c r="ER76" s="50">
        <f t="shared" si="254"/>
        <v>1</v>
      </c>
      <c r="ES76" s="61">
        <f>SUMIFS(RCCP!$JH$8:$JH$136,
RCCP!$A$8:$A$136,$A76,
RCCP!$C$8:$C$136,$B76
)+
(SUMIFS(RCCP!$JJ$8:$JJ$136,
RCCP!$A$8:$A$136,$A76,
RCCP!$C$8:$C$136,$B76)/4)</f>
        <v>6754.5</v>
      </c>
      <c r="ET76" s="250">
        <f>SUMIFS(RCCP!$JH$8:$JH$136,
RCCP!$A$8:$A$136,$A76,
RCCP!$C$8:$C$136,$B76
)+
(SUMIFS(RCCP!$JJ$8:$JJ$136,
RCCP!$A$8:$A$136,$A76,
RCCP!$C$8:$C$136,$B76)/4)</f>
        <v>6754.5</v>
      </c>
      <c r="EU76" s="50">
        <f t="shared" si="264"/>
        <v>0.78373015873015861</v>
      </c>
      <c r="EV76" s="50">
        <f t="shared" si="255"/>
        <v>1</v>
      </c>
    </row>
    <row r="77" spans="1:153" ht="20.149999999999999" customHeight="1" x14ac:dyDescent="0.35">
      <c r="A77" s="62">
        <v>578</v>
      </c>
      <c r="B77" s="39" t="s">
        <v>45</v>
      </c>
      <c r="C77" s="63" t="s">
        <v>46</v>
      </c>
      <c r="D77" s="39">
        <v>72</v>
      </c>
      <c r="E77" s="39">
        <v>5.7</v>
      </c>
      <c r="F77" s="39">
        <v>7</v>
      </c>
      <c r="G77" s="39">
        <v>3</v>
      </c>
      <c r="H77" s="40">
        <f t="shared" si="51"/>
        <v>8618.4000000000015</v>
      </c>
      <c r="I77" s="41">
        <f t="shared" si="52"/>
        <v>1512.0000000000002</v>
      </c>
      <c r="J77" s="42">
        <f>SUM(SUMIFS(
'BLC Subcont'!$AE:$AE,
'BLC Subcont'!$U:$U,$A77,
'BLC Subcont'!$I:$I,L$10,
'BLC Subcont'!$AA:$AA,$B77,
'BLC Subcont'!$IW:$IW,"IN HOUSE (MANUAL)"))</f>
        <v>11322</v>
      </c>
      <c r="K77" s="43">
        <f>SUM(SUMIFS(
'BLC Subcont'!$BC:$BC,
'BLC Subcont'!$U:$U,$A77,
'BLC Subcont'!$I:$I,L$10,
'BLC Subcont'!$AA:$AA,$B77,
'BLC Subcont'!$IW:$IW,"IN HOUSE (MANUAL)"))</f>
        <v>0</v>
      </c>
      <c r="L77" s="58">
        <f t="shared" si="53"/>
        <v>0</v>
      </c>
      <c r="M77" s="42">
        <f>SUM(SUMIFS(
'BLC Subcont'!$AE:$AE,
'BLC Subcont'!$U:$U,$A77,
'BLC Subcont'!$I:$I,O$10,
'BLC Subcont'!$AA:$AA,$B77,
'BLC Subcont'!$IW:$IW,"IN HOUSE (MANUAL)"))</f>
        <v>9408</v>
      </c>
      <c r="N77" s="43">
        <f>SUM(SUMIFS(
'BLC Subcont'!$BC:$BC,
'BLC Subcont'!$U:$U,$A77,
'BLC Subcont'!$I:$I,O$10,
'BLC Subcont'!$AA:$AA,$B77,
'BLC Subcont'!$IW:$IW,"IN HOUSE (MANUAL)"))</f>
        <v>2634</v>
      </c>
      <c r="O77" s="58">
        <f t="shared" si="54"/>
        <v>0</v>
      </c>
      <c r="P77" s="42">
        <f>SUM(SUMIFS(
'BLC Subcont'!$AE:$AE,
'BLC Subcont'!$U:$U,$A77,
'BLC Subcont'!$I:$I,R$10,
'BLC Subcont'!$AA:$AA,$B77,
'BLC Subcont'!$IW:$IW,"IN HOUSE (MANUAL)"))</f>
        <v>2076</v>
      </c>
      <c r="Q77" s="51">
        <f>SUM(SUMIFS(
'BLC Subcont'!$BC:$BC,
'BLC Subcont'!$U:$U,$A77,
'BLC Subcont'!$I:$I,R$10,
'BLC Subcont'!$AA:$AA,$B77,
'BLC Subcont'!$IW:$IW,"IN HOUSE (MANUAL)"))</f>
        <v>1698</v>
      </c>
      <c r="R77" s="58">
        <f t="shared" si="55"/>
        <v>0</v>
      </c>
      <c r="S77" s="42">
        <f>SUM(SUMIFS(
'BLC Subcont'!$AE:$AE,
'BLC Subcont'!$U:$U,$A77,
'BLC Subcont'!$I:$I,U$10,
'BLC Subcont'!$AA:$AA,$B77,
'BLC Subcont'!$IW:$IW,"IN HOUSE (MANUAL)"))</f>
        <v>546</v>
      </c>
      <c r="T77" s="43">
        <f>SUM(SUMIFS(
'BLC Subcont'!$BC:$BC,
'BLC Subcont'!$U:$U,$A77,
'BLC Subcont'!$I:$I,U$10,
'BLC Subcont'!$AA:$AA,$B77,
'BLC Subcont'!$IW:$IW,"IN HOUSE (MANUAL)"))</f>
        <v>0</v>
      </c>
      <c r="U77" s="58">
        <f t="shared" si="56"/>
        <v>0</v>
      </c>
      <c r="V77" s="47">
        <f t="shared" si="124"/>
        <v>23352</v>
      </c>
      <c r="W77" s="51">
        <f t="shared" si="57"/>
        <v>4332</v>
      </c>
      <c r="X77" s="52">
        <f t="shared" si="58"/>
        <v>0.50264550264550256</v>
      </c>
      <c r="Y77" s="52">
        <f t="shared" si="224"/>
        <v>1</v>
      </c>
      <c r="Z77" s="47">
        <f>SUM(SUMIFS(
'BLC Subcont'!$AE:$AE,
'BLC Subcont'!$U:$U,$A77,
'BLC Subcont'!$I:$I,AB$10,
'BLC Subcont'!$AA:$AA,$B77,
'BLC Subcont'!$IW:$IW,"IN HOUSE (MANUAL)"))</f>
        <v>3144</v>
      </c>
      <c r="AA77" s="249">
        <f>SUM(SUMIFS(
'BLC Subcont'!$BC:$BC,
'BLC Subcont'!$U:$U,$A77,
'BLC Subcont'!$I:$I,AB$10,
'BLC Subcont'!$AA:$AA,$B77,
'BLC Subcont'!$IW:$IW,"IN HOUSE (MANUAL)"))</f>
        <v>2532</v>
      </c>
      <c r="AB77" s="59">
        <f t="shared" si="60"/>
        <v>0.29379003063213582</v>
      </c>
      <c r="AC77" s="59">
        <f t="shared" si="225"/>
        <v>0.5</v>
      </c>
      <c r="AD77" s="42">
        <f>SUM(SUMIFS(
'BLC Subcont'!$AE:$AE,
'BLC Subcont'!$U:$U,$A77,
'BLC Subcont'!$I:$I,AF$10,
'BLC Subcont'!$AA:$AA,$B77,
'BLC Subcont'!$IW:$IW,"IN HOUSE (MANUAL)"))</f>
        <v>5874</v>
      </c>
      <c r="AE77" s="249">
        <f>SUM(SUMIFS(
'BLC Subcont'!$BC:$BC,
'BLC Subcont'!$U:$U,$A77,
'BLC Subcont'!$I:$I,AF$10,
'BLC Subcont'!$AA:$AA,$B77,
'BLC Subcont'!$IW:$IW,"IN HOUSE (MANUAL)"))</f>
        <v>5262</v>
      </c>
      <c r="AF77" s="58">
        <f t="shared" si="62"/>
        <v>0.61055416318574207</v>
      </c>
      <c r="AG77" s="59">
        <f t="shared" si="226"/>
        <v>1</v>
      </c>
      <c r="AH77" s="42">
        <f>SUM(SUMIFS(
'BLC Subcont'!$AE:$AE,
'BLC Subcont'!$U:$U,$A77,
'BLC Subcont'!$I:$I,AJ$10,
'BLC Subcont'!$AA:$AA,$B77,
'BLC Subcont'!$IW:$IW,"IN HOUSE (MANUAL)"))</f>
        <v>3744</v>
      </c>
      <c r="AI77" s="249">
        <f>SUM(SUMIFS(
'BLC Subcont'!$BC:$BC,
'BLC Subcont'!$U:$U,$A77,
'BLC Subcont'!$I:$I,AJ$10,
'BLC Subcont'!$AA:$AA,$B77,
'BLC Subcont'!$IW:$IW,"IN HOUSE (MANUAL)"))</f>
        <v>3744</v>
      </c>
      <c r="AJ77" s="58">
        <f t="shared" si="64"/>
        <v>0.43441938178780276</v>
      </c>
      <c r="AK77" s="59">
        <f t="shared" si="227"/>
        <v>0.5</v>
      </c>
      <c r="AL77" s="42">
        <f>SUM(SUMIFS(
'BLC Subcont'!$AE:$AE,
'BLC Subcont'!$U:$U,$A77,
'BLC Subcont'!$I:$I,AN$10,
'BLC Subcont'!$AA:$AA,$B77,
'BLC Subcont'!$IW:$IW,"IN HOUSE (MANUAL)"))</f>
        <v>3924</v>
      </c>
      <c r="AM77" s="249">
        <f>SUM(SUMIFS(
'BLC Subcont'!$BC:$BC,
'BLC Subcont'!$U:$U,$A77,
'BLC Subcont'!$I:$I,AN$10,
'BLC Subcont'!$AA:$AA,$B77,
'BLC Subcont'!$IW:$IW,"IN HOUSE (MANUAL)"))</f>
        <v>3924</v>
      </c>
      <c r="AN77" s="58">
        <f t="shared" si="66"/>
        <v>0.45530492898913943</v>
      </c>
      <c r="AO77" s="59">
        <f t="shared" si="228"/>
        <v>0.5</v>
      </c>
      <c r="AP77" s="42">
        <f>SUM(SUMIFS(
'BLC Subcont'!$AE:$AE,
'BLC Subcont'!$U:$U,$A77,
'BLC Subcont'!$I:$I,AR$10,
'BLC Subcont'!$AA:$AA,$B77,
'BLC Subcont'!$IW:$IW,"IN HOUSE (MANUAL)"))</f>
        <v>3234</v>
      </c>
      <c r="AQ77" s="249">
        <f>SUM(SUMIFS(
'BLC Subcont'!$BC:$BC,
'BLC Subcont'!$U:$U,$A77,
'BLC Subcont'!$I:$I,AR$10,
'BLC Subcont'!$AA:$AA,$B77,
'BLC Subcont'!$IW:$IW,"IN HOUSE (MANUAL)"))</f>
        <v>3234</v>
      </c>
      <c r="AR77" s="58">
        <f t="shared" si="68"/>
        <v>0.37524366471734888</v>
      </c>
      <c r="AS77" s="59">
        <f t="shared" si="229"/>
        <v>0.5</v>
      </c>
      <c r="AT77" s="42">
        <f>SUM(SUMIFS(
'BLC Subcont'!$AE:$AE,
'BLC Subcont'!$U:$U,$A77,
'BLC Subcont'!$I:$I,AV$10,
'BLC Subcont'!$AA:$AA,$B77,
'BLC Subcont'!$IW:$IW,"IN HOUSE (MANUAL)"))</f>
        <v>4320</v>
      </c>
      <c r="AU77" s="249">
        <f>SUM(SUMIFS(
'BLC Subcont'!$BC:$BC,
'BLC Subcont'!$U:$U,$A77,
'BLC Subcont'!$I:$I,AV$10,
'BLC Subcont'!$AA:$AA,$B77,
'BLC Subcont'!$IW:$IW,"IN HOUSE (MANUAL)"))</f>
        <v>4320</v>
      </c>
      <c r="AV77" s="58">
        <f t="shared" si="70"/>
        <v>0.50125313283208006</v>
      </c>
      <c r="AW77" s="59">
        <f t="shared" si="230"/>
        <v>1</v>
      </c>
      <c r="AX77" s="42">
        <f>SUM(SUMIFS(
'BLC Subcont'!$AE:$AE,
'BLC Subcont'!$U:$U,$A77,
'BLC Subcont'!$I:$I,AZ$10,
'BLC Subcont'!$AA:$AA,$B77,
'BLC Subcont'!$IW:$IW,"IN HOUSE (MANUAL)"))</f>
        <v>0</v>
      </c>
      <c r="AY77" s="48">
        <f>SUM(SUMIFS(
'BLC Subcont'!$BC:$BC,
'BLC Subcont'!$U:$U,$A77,
'BLC Subcont'!$I:$I,AZ$10,
'BLC Subcont'!$AA:$AA,$B77,
'BLC Subcont'!$IW:$IW,"IN HOUSE (MANUAL)"))</f>
        <v>0</v>
      </c>
      <c r="AZ77" s="58">
        <f t="shared" si="72"/>
        <v>0</v>
      </c>
      <c r="BA77" s="59">
        <f t="shared" si="231"/>
        <v>0</v>
      </c>
      <c r="BB77" s="42">
        <f>SUM(SUMIFS(
'BLC Subcont'!$AE:$AE,
'BLC Subcont'!$U:$U,$A77,
'BLC Subcont'!$I:$I,BD$10,
'BLC Subcont'!$AA:$AA,$B77,
'BLC Subcont'!$IW:$IW,"IN HOUSE (MANUAL)"))</f>
        <v>0</v>
      </c>
      <c r="BC77" s="48">
        <f>SUM(SUMIFS(
'BLC Subcont'!$BC:$BC,
'BLC Subcont'!$U:$U,$A77,
'BLC Subcont'!$I:$I,BD$10,
'BLC Subcont'!$AA:$AA,$B77,
'BLC Subcont'!$IW:$IW,"IN HOUSE (MANUAL)"))</f>
        <v>0</v>
      </c>
      <c r="BD77" s="58">
        <f t="shared" si="74"/>
        <v>0</v>
      </c>
      <c r="BE77" s="58">
        <f t="shared" si="232"/>
        <v>0</v>
      </c>
      <c r="BI77" s="61">
        <f t="shared" si="125"/>
        <v>4686</v>
      </c>
      <c r="BJ77" s="250">
        <f t="shared" si="126"/>
        <v>4686</v>
      </c>
      <c r="BK77" s="50">
        <f t="shared" si="206"/>
        <v>0.54372041214146472</v>
      </c>
      <c r="BL77" s="59">
        <f t="shared" si="233"/>
        <v>1</v>
      </c>
      <c r="BM77" s="61">
        <f t="shared" si="78"/>
        <v>0</v>
      </c>
      <c r="BN77" s="250">
        <f t="shared" si="79"/>
        <v>0</v>
      </c>
      <c r="BO77" s="50">
        <f t="shared" si="207"/>
        <v>0</v>
      </c>
      <c r="BP77" s="58">
        <f t="shared" si="234"/>
        <v>0</v>
      </c>
      <c r="BQ77" s="42">
        <f>SUMIFS(RCCP!$HX$8:$HX$136,
RCCP!$A$8:$A$136,$A77,
RCCP!$C$8:$C$136,$B77
)+
(SUMIFS(RCCP!$IC$8:$IC$136,
RCCP!$A$8:$A$136,$A77,
RCCP!$C$8:$C$136,$B77)/4)</f>
        <v>366</v>
      </c>
      <c r="BR77" s="48">
        <f>SUMIFS(RCCP!$HX$8:$HX$136,
RCCP!$A$8:$A$136,$A77,
RCCP!$C$8:$C$136,$B77
)+
(SUMIFS(RCCP!$IC$8:$IC$136,
RCCP!$A$8:$A$136,$A77,
RCCP!$C$8:$C$136,$B77)/4)</f>
        <v>366</v>
      </c>
      <c r="BS77" s="49">
        <f t="shared" si="256"/>
        <v>4.2467279309384563E-2</v>
      </c>
      <c r="BT77" s="58">
        <f t="shared" si="235"/>
        <v>0.5</v>
      </c>
      <c r="BU77" s="47">
        <f>SUMIFS(RCCP!$HY$8:$HY$136,
RCCP!$A$8:$A$136,$A77,
RCCP!$C$8:$C$136,$B77
)+
(SUMIFS(RCCP!$IC$8:$IC$136,
RCCP!$A$8:$A$136,$A77,
RCCP!$C$8:$C$136,$B77)/4)</f>
        <v>0</v>
      </c>
      <c r="BV77" s="48">
        <f>SUMIFS(RCCP!$HY$8:$HY$136,
RCCP!$A$8:$A$136,$A77,
RCCP!$C$8:$C$136,$B77
)+
(SUMIFS(RCCP!$IC$8:$IC$136,
RCCP!$A$8:$A$136,$A77,
RCCP!$C$8:$C$136,$B77)/4)</f>
        <v>0</v>
      </c>
      <c r="BW77" s="50">
        <f t="shared" si="147"/>
        <v>0</v>
      </c>
      <c r="BX77" s="58">
        <f t="shared" si="236"/>
        <v>0</v>
      </c>
      <c r="BY77" s="42">
        <f>SUMIFS(RCCP!$HZ$8:$HZ$136,
RCCP!$A$8:$A$136,$A77,
RCCP!$C$8:$C$136,$B77
)+
(SUMIFS(RCCP!$IC$8:$IC$136,
RCCP!$A$8:$A$136,$A77,
RCCP!$C$8:$C$136,$B77)/4)</f>
        <v>2442</v>
      </c>
      <c r="BZ77" s="249">
        <f>SUMIFS(RCCP!$HZ$8:$HZ$136,
RCCP!$A$8:$A$136,$A77,
RCCP!$C$8:$C$136,$B77
)+
(SUMIFS(RCCP!$IC$8:$IC$136,
RCCP!$A$8:$A$136,$A77,
RCCP!$C$8:$C$136,$B77)/4)</f>
        <v>2442</v>
      </c>
      <c r="CA77" s="50">
        <f t="shared" si="148"/>
        <v>0.28334725703146751</v>
      </c>
      <c r="CB77" s="58">
        <f t="shared" si="237"/>
        <v>0.5</v>
      </c>
      <c r="CC77" s="42">
        <f>SUMIFS(RCCP!$IA$8:$IA$136,
RCCP!$A$8:$A$136,$A77,
RCCP!$C$8:$C$136,$B77
)+
(SUMIFS(RCCP!$IC$8:$IC$136,
RCCP!$A$8:$A$136,$A77,
RCCP!$C$8:$C$136,$B77)/4)</f>
        <v>6348</v>
      </c>
      <c r="CD77" s="249">
        <f>SUMIFS(RCCP!$IA$8:$IA$136,
RCCP!$A$8:$A$136,$A77,
RCCP!$C$8:$C$136,$B77
)+
(SUMIFS(RCCP!$IC$8:$IC$136,
RCCP!$A$8:$A$136,$A77,
RCCP!$C$8:$C$136,$B77)/4)</f>
        <v>6348</v>
      </c>
      <c r="CE77" s="50">
        <f t="shared" si="149"/>
        <v>0.73656363130047331</v>
      </c>
      <c r="CF77" s="58">
        <f t="shared" si="238"/>
        <v>1</v>
      </c>
      <c r="CG77" s="47">
        <f>SUMIFS(RCCP!$IF$8:$IF$136,
RCCP!$A$8:$A$136,$A77,
RCCP!$C$8:$C$136,$B77
)+
(SUMIFS(RCCP!$IK$8:$IK$136,
RCCP!$A$8:$A$136,$A77,
RCCP!$C$8:$C$136,$B77)/4)</f>
        <v>15</v>
      </c>
      <c r="CH77" s="249">
        <f>SUMIFS(RCCP!$IF$8:$IF$136,
RCCP!$A$8:$A$136,$A77,
RCCP!$C$8:$C$136,$B77
)+
(SUMIFS(RCCP!$IK$8:$IK$136,
RCCP!$A$8:$A$136,$A77,
RCCP!$C$8:$C$136,$B77)/4)</f>
        <v>15</v>
      </c>
      <c r="CI77" s="49">
        <f t="shared" si="150"/>
        <v>1.7404622667780559E-3</v>
      </c>
      <c r="CJ77" s="58">
        <f t="shared" si="239"/>
        <v>0.5</v>
      </c>
      <c r="CK77" s="42">
        <f>SUMIFS(RCCP!$IG$8:$IG$136,
RCCP!$A$8:$A$136,$A77,
RCCP!$C$8:$C$136,$B77
)+
(SUMIFS(RCCP!$IK$8:$IK$136,
RCCP!$A$8:$A$136,$A77,
RCCP!$C$8:$C$136,$B77)/4)</f>
        <v>1239</v>
      </c>
      <c r="CL77" s="249">
        <f>SUMIFS(RCCP!$IG$8:$IG$136,
RCCP!$A$8:$A$136,$A77,
RCCP!$C$8:$C$136,$B77
)+
(SUMIFS(RCCP!$IK$8:$IK$136,
RCCP!$A$8:$A$136,$A77,
RCCP!$C$8:$C$136,$B77)/4)</f>
        <v>1239</v>
      </c>
      <c r="CM77" s="50">
        <f t="shared" si="151"/>
        <v>0.14376218323586742</v>
      </c>
      <c r="CN77" s="58">
        <f t="shared" si="240"/>
        <v>0.5</v>
      </c>
      <c r="CO77" s="42">
        <f>SUMIFS(RCCP!$IH$8:$IH$136,
RCCP!$A$8:$A$136,$A77,
RCCP!$C$8:$C$136,$B77
)+
(SUMIFS(RCCP!$IK$8:$IK$136,
RCCP!$A$8:$A$136,$A77,
RCCP!$C$8:$C$136,$B77)/4)</f>
        <v>15</v>
      </c>
      <c r="CP77" s="249">
        <f>SUMIFS(RCCP!$IH$8:$IH$136,
RCCP!$A$8:$A$136,$A77,
RCCP!$C$8:$C$136,$B77
)+
(SUMIFS(RCCP!$IK$8:$IK$136,
RCCP!$A$8:$A$136,$A77,
RCCP!$C$8:$C$136,$B77)/4)</f>
        <v>15</v>
      </c>
      <c r="CQ77" s="50">
        <f t="shared" si="152"/>
        <v>1.7404622667780559E-3</v>
      </c>
      <c r="CR77" s="58">
        <f t="shared" si="241"/>
        <v>0.5</v>
      </c>
      <c r="CS77" s="42">
        <f>SUMIFS(RCCP!$II$8:$II$136,
RCCP!$A$8:$A$136,$A77,
RCCP!$C$8:$C$136,$B77
)+
(SUMIFS(RCCP!$IK$8:$IK$136,
RCCP!$A$8:$A$136,$A77,
RCCP!$C$8:$C$136,$B77)/4)</f>
        <v>1215</v>
      </c>
      <c r="CT77" s="249">
        <f>SUMIFS(RCCP!$II$8:$II$136,
RCCP!$A$8:$A$136,$A77,
RCCP!$C$8:$C$136,$B77
)+
(SUMIFS(RCCP!$IK$8:$IK$136,
RCCP!$A$8:$A$136,$A77,
RCCP!$C$8:$C$136,$B77)/4)</f>
        <v>1215</v>
      </c>
      <c r="CU77" s="50">
        <f t="shared" si="153"/>
        <v>0.17097264437689966</v>
      </c>
      <c r="CV77" s="58">
        <f t="shared" si="242"/>
        <v>0.5</v>
      </c>
      <c r="CW77" s="47">
        <f>SUMIFS(RCCP!$IN$8:$IN$136,
RCCP!$A$8:$A$136,$A77,
RCCP!$C$8:$C$136,$B77
)+
(SUMIFS(RCCP!$IT$8:$IT$136,
RCCP!$A$8:$A$136,$A77,
RCCP!$C$8:$C$136,$B77)/5)</f>
        <v>27127.200000000001</v>
      </c>
      <c r="CX77" s="249">
        <f>SUMIFS(RCCP!$IN$8:$IN$136,
RCCP!$A$8:$A$136,$A77,
RCCP!$C$8:$C$136,$B77
)+
(SUMIFS(RCCP!$IT$8:$IT$136,
RCCP!$A$8:$A$136,$A77,
RCCP!$C$8:$C$136,$B77)/5)</f>
        <v>27127.200000000001</v>
      </c>
      <c r="CY77" s="49">
        <f t="shared" si="154"/>
        <v>3.8172914555893271</v>
      </c>
      <c r="CZ77" s="58">
        <f t="shared" si="243"/>
        <v>4</v>
      </c>
      <c r="DA77" s="42">
        <f>SUMIFS(RCCP!$IO$8:$IO$136,
RCCP!$A$8:$A$136,$A77,
RCCP!$C$8:$C$136,$B77
)+
(SUMIFS(RCCP!$IT$8:$IT$136,
RCCP!$A$8:$A$136,$A77,
RCCP!$C$8:$C$136,$B77)/5)</f>
        <v>5113.2</v>
      </c>
      <c r="DB77" s="249">
        <f>SUMIFS(RCCP!$IO$8:$IO$136,
RCCP!$A$8:$A$136,$A77,
RCCP!$C$8:$C$136,$B77
)+
(SUMIFS(RCCP!$IT$8:$IT$136,
RCCP!$A$8:$A$136,$A77,
RCCP!$C$8:$C$136,$B77)/5)</f>
        <v>5113.2</v>
      </c>
      <c r="DC77" s="50">
        <f t="shared" si="155"/>
        <v>0.59328877749930364</v>
      </c>
      <c r="DD77" s="58">
        <f t="shared" si="244"/>
        <v>1</v>
      </c>
      <c r="DE77" s="42">
        <f>SUMIFS(RCCP!$IP$8:$IP$136,
RCCP!$A$8:$A$136,$A77,
RCCP!$C$8:$C$136,$B77
)+
(SUMIFS(RCCP!$IT$8:$IT$136,
RCCP!$A$8:$A$136,$A77,
RCCP!$C$8:$C$136,$B77)/5)</f>
        <v>4603.2</v>
      </c>
      <c r="DF77" s="249">
        <f>SUMIFS(RCCP!$IP$8:$IP$136,
RCCP!$A$8:$A$136,$A77,
RCCP!$C$8:$C$136,$B77
)+
(SUMIFS(RCCP!$IT$8:$IT$136,
RCCP!$A$8:$A$136,$A77,
RCCP!$C$8:$C$136,$B77)/5)</f>
        <v>4603.2</v>
      </c>
      <c r="DG77" s="50">
        <f t="shared" si="156"/>
        <v>0.53411306042884976</v>
      </c>
      <c r="DH77" s="58">
        <f t="shared" si="245"/>
        <v>1</v>
      </c>
      <c r="DI77" s="42">
        <f>SUMIFS(RCCP!$IQ$8:$IQ$136,
RCCP!$A$8:$A$136,$A77,
RCCP!$C$8:$C$136,$B77
)+
(SUMIFS(RCCP!$IT$8:$IT$136,
RCCP!$A$8:$A$136,$A77,
RCCP!$C$8:$C$136,$B77)/5)</f>
        <v>4603.2</v>
      </c>
      <c r="DJ77" s="249">
        <f>SUMIFS(RCCP!$IQ$8:$IQ$136,
RCCP!$A$8:$A$136,$A77,
RCCP!$C$8:$C$136,$B77
)+
(SUMIFS(RCCP!$IT$8:$IT$136,
RCCP!$A$8:$A$136,$A77,
RCCP!$C$8:$C$136,$B77)/5)</f>
        <v>4603.2</v>
      </c>
      <c r="DK77" s="50">
        <f t="shared" si="157"/>
        <v>0.53411306042884976</v>
      </c>
      <c r="DL77" s="58">
        <f t="shared" si="246"/>
        <v>1</v>
      </c>
      <c r="DM77" s="42">
        <f>SUMIFS(RCCP!$IR$8:$IR$136,
RCCP!$A$8:$A$136,$A77,
RCCP!$C$8:$C$136,$B77
)+
(SUMIFS(RCCP!$IT$8:$IT$136,
RCCP!$A$8:$A$136,$A77,
RCCP!$C$8:$C$136,$B77)/5)</f>
        <v>4603.2</v>
      </c>
      <c r="DN77" s="249">
        <f>SUMIFS(RCCP!$IR$8:$IR$136,
RCCP!$A$8:$A$136,$A77,
RCCP!$C$8:$C$136,$B77
)+
(SUMIFS(RCCP!$IT$8:$IT$136,
RCCP!$A$8:$A$136,$A77,
RCCP!$C$8:$C$136,$B77)/5)</f>
        <v>4603.2</v>
      </c>
      <c r="DO77" s="50">
        <f t="shared" si="158"/>
        <v>0.53411306042884976</v>
      </c>
      <c r="DP77" s="58">
        <f t="shared" si="247"/>
        <v>1</v>
      </c>
      <c r="DQ77" s="47">
        <f>SUMIFS(RCCP!$IW$8:$IW$136,
RCCP!$A$8:$A$136,$A77,
RCCP!$C$8:$C$136,$B77
)+
(SUMIFS(RCCP!$JB$8:$JB$136,
RCCP!$A$8:$A$136,$A77,
RCCP!$C$8:$C$136,$B77)/4)</f>
        <v>3522</v>
      </c>
      <c r="DR77" s="249">
        <f>SUMIFS(RCCP!$IW$8:$IW$136,
RCCP!$A$8:$A$136,$A77,
RCCP!$C$8:$C$136,$B77
)+
(SUMIFS(RCCP!$JB$8:$JB$136,
RCCP!$A$8:$A$136,$A77,
RCCP!$C$8:$C$136,$B77)/4)</f>
        <v>3522</v>
      </c>
      <c r="DS77" s="49">
        <f t="shared" si="257"/>
        <v>0.49560959135427213</v>
      </c>
      <c r="DT77" s="58">
        <f t="shared" si="248"/>
        <v>0.5</v>
      </c>
      <c r="DU77" s="42">
        <f>SUMIFS(RCCP!$IX$8:$IX$136,
RCCP!$A$8:$A$136,$A77,
RCCP!$C$8:$C$136,$B77
)+
(SUMIFS(RCCP!$JB$8:$JB$136,
RCCP!$A$8:$A$136,$A77,
RCCP!$C$8:$C$136,$B77)/4)</f>
        <v>2262</v>
      </c>
      <c r="DV77" s="249">
        <f>SUMIFS(RCCP!$IX$8:$IX$136,
RCCP!$A$8:$A$136,$A77,
RCCP!$C$8:$C$136,$B77
)+
(SUMIFS(RCCP!$JB$8:$JB$136,
RCCP!$A$8:$A$136,$A77,
RCCP!$C$8:$C$136,$B77)/4)</f>
        <v>2262</v>
      </c>
      <c r="DW77" s="50">
        <f t="shared" si="258"/>
        <v>0.26246170983013084</v>
      </c>
      <c r="DX77" s="58">
        <f t="shared" si="249"/>
        <v>0.5</v>
      </c>
      <c r="DY77" s="42">
        <f>SUMIFS(RCCP!$IY$8:$IY$136,
RCCP!$A$8:$A$136,$A77,
RCCP!$C$8:$C$136,$B77
)+
(SUMIFS(RCCP!$JB$8:$JB$136,
RCCP!$A$8:$A$136,$A77,
RCCP!$C$8:$C$136,$B77)/4)</f>
        <v>2262</v>
      </c>
      <c r="DZ77" s="249">
        <f>SUMIFS(RCCP!$IY$8:$IY$136,
RCCP!$A$8:$A$136,$A77,
RCCP!$C$8:$C$136,$B77
)+
(SUMIFS(RCCP!$JB$8:$JB$136,
RCCP!$A$8:$A$136,$A77,
RCCP!$C$8:$C$136,$B77)/4)</f>
        <v>2262</v>
      </c>
      <c r="EA77" s="50">
        <f t="shared" si="259"/>
        <v>0.26246170983013084</v>
      </c>
      <c r="EB77" s="58">
        <f t="shared" si="250"/>
        <v>0.5</v>
      </c>
      <c r="EC77" s="42">
        <f>SUMIFS(RCCP!$IZ$8:$IZ$136,
RCCP!$A$8:$A$136,$A77,
RCCP!$C$8:$C$136,$B77
)+
(SUMIFS(RCCP!$JB$8:$JB$136,
RCCP!$A$8:$A$136,$A77,
RCCP!$C$8:$C$136,$B77)/4)</f>
        <v>2262</v>
      </c>
      <c r="ED77" s="249">
        <f>SUMIFS(RCCP!$IZ$8:$IZ$136,
RCCP!$A$8:$A$136,$A77,
RCCP!$C$8:$C$136,$B77
)+
(SUMIFS(RCCP!$JB$8:$JB$136,
RCCP!$A$8:$A$136,$A77,
RCCP!$C$8:$C$136,$B77)/4)</f>
        <v>2262</v>
      </c>
      <c r="EE77" s="50">
        <f t="shared" si="260"/>
        <v>0.26246170983013084</v>
      </c>
      <c r="EF77" s="58">
        <f t="shared" si="251"/>
        <v>0.5</v>
      </c>
      <c r="EG77" s="47">
        <f>SUMIFS(RCCP!$JE$8:$JE$136,
RCCP!$A$8:$A$136,$A77,
RCCP!$C$8:$C$136,$B77
)+
(SUMIFS(RCCP!$JJ$8:$JJ$136,
RCCP!$A$8:$A$136,$A77,
RCCP!$C$8:$C$136,$B77)/4)</f>
        <v>5544</v>
      </c>
      <c r="EH77" s="249">
        <f>SUMIFS(RCCP!$JE$8:$JE$136,
RCCP!$A$8:$A$136,$A77,
RCCP!$C$8:$C$136,$B77
)+
(SUMIFS(RCCP!$JJ$8:$JJ$136,
RCCP!$A$8:$A$136,$A77,
RCCP!$C$8:$C$136,$B77)/4)</f>
        <v>5544</v>
      </c>
      <c r="EI77" s="49">
        <f t="shared" si="261"/>
        <v>0.64327485380116944</v>
      </c>
      <c r="EJ77" s="58">
        <f t="shared" si="252"/>
        <v>1</v>
      </c>
      <c r="EK77" s="42">
        <f>SUMIFS(RCCP!$JF$8:$JF$136,
RCCP!$A$8:$A$136,$A77,
RCCP!$C$8:$C$136,$B77
)+
(SUMIFS(RCCP!$JJ$8:$JJ$136,
RCCP!$A$8:$A$136,$A77,
RCCP!$C$8:$C$136,$B77)/4)</f>
        <v>5544</v>
      </c>
      <c r="EL77" s="249">
        <f>SUMIFS(RCCP!$JF$8:$JF$136,
RCCP!$A$8:$A$136,$A77,
RCCP!$C$8:$C$136,$B77
)+
(SUMIFS(RCCP!$JJ$8:$JJ$136,
RCCP!$A$8:$A$136,$A77,
RCCP!$C$8:$C$136,$B77)/4)</f>
        <v>5544</v>
      </c>
      <c r="EM77" s="50">
        <f t="shared" si="262"/>
        <v>0.64327485380116944</v>
      </c>
      <c r="EN77" s="58">
        <f t="shared" si="253"/>
        <v>1</v>
      </c>
      <c r="EO77" s="42">
        <f>SUMIFS(RCCP!$JG$8:$JG$136,
RCCP!$A$8:$A$136,$A77,
RCCP!$C$8:$C$136,$B77
)+
(SUMIFS(RCCP!$JJ$8:$JJ$136,
RCCP!$A$8:$A$136,$A77,
RCCP!$C$8:$C$136,$B77)/4)</f>
        <v>5544</v>
      </c>
      <c r="EP77" s="249">
        <f>SUMIFS(RCCP!$JG$8:$JG$136,
RCCP!$A$8:$A$136,$A77,
RCCP!$C$8:$C$136,$B77
)+
(SUMIFS(RCCP!$JJ$8:$JJ$136,
RCCP!$A$8:$A$136,$A77,
RCCP!$C$8:$C$136,$B77)/4)</f>
        <v>5544</v>
      </c>
      <c r="EQ77" s="50">
        <f t="shared" si="263"/>
        <v>0.780141843971631</v>
      </c>
      <c r="ER77" s="58">
        <f t="shared" si="254"/>
        <v>1</v>
      </c>
      <c r="ES77" s="42">
        <f>SUMIFS(RCCP!$JH$8:$JH$136,
RCCP!$A$8:$A$136,$A77,
RCCP!$C$8:$C$136,$B77
)+
(SUMIFS(RCCP!$JJ$8:$JJ$136,
RCCP!$A$8:$A$136,$A77,
RCCP!$C$8:$C$136,$B77)/4)</f>
        <v>5544</v>
      </c>
      <c r="ET77" s="249">
        <f>SUMIFS(RCCP!$JH$8:$JH$136,
RCCP!$A$8:$A$136,$A77,
RCCP!$C$8:$C$136,$B77
)+
(SUMIFS(RCCP!$JJ$8:$JJ$136,
RCCP!$A$8:$A$136,$A77,
RCCP!$C$8:$C$136,$B77)/4)</f>
        <v>5544</v>
      </c>
      <c r="EU77" s="50">
        <f t="shared" si="264"/>
        <v>0.64327485380116944</v>
      </c>
      <c r="EV77" s="58">
        <f t="shared" si="255"/>
        <v>1</v>
      </c>
    </row>
    <row r="78" spans="1:153" ht="20.149999999999999" customHeight="1" x14ac:dyDescent="0.35">
      <c r="A78" s="62">
        <v>578</v>
      </c>
      <c r="B78" s="39" t="s">
        <v>40</v>
      </c>
      <c r="C78" s="63" t="s">
        <v>46</v>
      </c>
      <c r="D78" s="39">
        <v>72</v>
      </c>
      <c r="E78" s="39">
        <v>5.7</v>
      </c>
      <c r="F78" s="39">
        <v>7</v>
      </c>
      <c r="G78" s="39">
        <v>3</v>
      </c>
      <c r="H78" s="40">
        <f t="shared" ref="H78:H84" si="315">+D78*E78*F78*G78</f>
        <v>8618.4000000000015</v>
      </c>
      <c r="I78" s="41">
        <f t="shared" ref="I78:I84" si="316">+H78/E78</f>
        <v>1512.0000000000002</v>
      </c>
      <c r="J78" s="42">
        <f>SUM(SUMIFS(
'BLC Subcont'!$AE:$AE,
'BLC Subcont'!$U:$U,$A78,
'BLC Subcont'!$I:$I,L$10,
'BLC Subcont'!$AA:$AA,$B78,
'BLC Subcont'!$IW:$IW,"IN HOUSE (MANUAL)"))</f>
        <v>6168</v>
      </c>
      <c r="K78" s="43">
        <f>SUM(SUMIFS(
'BLC Subcont'!$BC:$BC,
'BLC Subcont'!$U:$U,$A78,
'BLC Subcont'!$I:$I,L$10,
'BLC Subcont'!$AA:$AA,$B78,
'BLC Subcont'!$IW:$IW,"IN HOUSE (MANUAL)"))</f>
        <v>0</v>
      </c>
      <c r="L78" s="58">
        <f t="shared" ref="L78:L84" si="317">IFERROR(K78/($I78*L$11),0)</f>
        <v>0</v>
      </c>
      <c r="M78" s="42">
        <f>SUM(SUMIFS(
'BLC Subcont'!$AE:$AE,
'BLC Subcont'!$U:$U,$A78,
'BLC Subcont'!$I:$I,O$10,
'BLC Subcont'!$AA:$AA,$B78,
'BLC Subcont'!$IW:$IW,"IN HOUSE (MANUAL)"))</f>
        <v>7116</v>
      </c>
      <c r="N78" s="43">
        <f>SUM(SUMIFS(
'BLC Subcont'!$BC:$BC,
'BLC Subcont'!$U:$U,$A78,
'BLC Subcont'!$I:$I,O$10,
'BLC Subcont'!$AA:$AA,$B78,
'BLC Subcont'!$IW:$IW,"IN HOUSE (MANUAL)"))</f>
        <v>0</v>
      </c>
      <c r="O78" s="58">
        <f t="shared" ref="O78:O84" si="318">IFERROR(N78/($I78*O$11),0)</f>
        <v>0</v>
      </c>
      <c r="P78" s="42">
        <f>SUM(SUMIFS(
'BLC Subcont'!$AE:$AE,
'BLC Subcont'!$U:$U,$A78,
'BLC Subcont'!$I:$I,R$10,
'BLC Subcont'!$AA:$AA,$B78,
'BLC Subcont'!$IW:$IW,"IN HOUSE (MANUAL)"))</f>
        <v>1776</v>
      </c>
      <c r="Q78" s="43">
        <f>SUM(SUMIFS(
'BLC Subcont'!$BC:$BC,
'BLC Subcont'!$U:$U,$A78,
'BLC Subcont'!$I:$I,R$10,
'BLC Subcont'!$AA:$AA,$B78,
'BLC Subcont'!$IW:$IW,"IN HOUSE (MANUAL)"))</f>
        <v>678</v>
      </c>
      <c r="R78" s="58">
        <f t="shared" ref="R78:R84" si="319">IFERROR(Q78/($I78*R$11),0)</f>
        <v>0</v>
      </c>
      <c r="S78" s="42">
        <f>SUM(SUMIFS(
'BLC Subcont'!$AE:$AE,
'BLC Subcont'!$U:$U,$A78,
'BLC Subcont'!$I:$I,U$10,
'BLC Subcont'!$AA:$AA,$B78,
'BLC Subcont'!$IW:$IW,"IN HOUSE (MANUAL)"))</f>
        <v>6408</v>
      </c>
      <c r="T78" s="43">
        <f>SUM(SUMIFS(
'BLC Subcont'!$BC:$BC,
'BLC Subcont'!$U:$U,$A78,
'BLC Subcont'!$I:$I,U$10,
'BLC Subcont'!$AA:$AA,$B78,
'BLC Subcont'!$IW:$IW,"IN HOUSE (MANUAL)"))</f>
        <v>2148</v>
      </c>
      <c r="U78" s="58">
        <f t="shared" ref="U78:U84" si="320">IFERROR(T78/($I78*U$11),0)</f>
        <v>0.24923419660261761</v>
      </c>
      <c r="V78" s="47">
        <f t="shared" si="124"/>
        <v>21468</v>
      </c>
      <c r="W78" s="51">
        <f t="shared" ref="W78:W84" si="321">+SUM(T78,Q78,N78,K78)</f>
        <v>2826</v>
      </c>
      <c r="X78" s="52">
        <f t="shared" ref="X78:X84" si="322">IFERROR(W78/($I78*X$11),0)</f>
        <v>0.32790309106098575</v>
      </c>
      <c r="Y78" s="52">
        <f t="shared" si="224"/>
        <v>0.5</v>
      </c>
      <c r="Z78" s="47">
        <f>SUM(SUMIFS(
'BLC Subcont'!$AE:$AE,
'BLC Subcont'!$U:$U,$A78,
'BLC Subcont'!$I:$I,AB$10,
'BLC Subcont'!$AA:$AA,$B78,
'BLC Subcont'!$IW:$IW,"IN HOUSE (MANUAL)"))</f>
        <v>4566</v>
      </c>
      <c r="AA78" s="249">
        <f>SUM(SUMIFS(
'BLC Subcont'!$BC:$BC,
'BLC Subcont'!$U:$U,$A78,
'BLC Subcont'!$I:$I,AB$10,
'BLC Subcont'!$AA:$AA,$B78,
'BLC Subcont'!$IW:$IW,"IN HOUSE (MANUAL)"))</f>
        <v>4566</v>
      </c>
      <c r="AB78" s="59">
        <f>IFERROR(AA78/($I78*AB$11),0)</f>
        <v>0.52979671400724027</v>
      </c>
      <c r="AC78" s="59">
        <f t="shared" si="225"/>
        <v>1</v>
      </c>
      <c r="AD78" s="42">
        <f>SUM(SUMIFS(
'BLC Subcont'!$AE:$AE,
'BLC Subcont'!$U:$U,$A78,
'BLC Subcont'!$I:$I,AF$10,
'BLC Subcont'!$AA:$AA,$B78,
'BLC Subcont'!$IW:$IW,"IN HOUSE (MANUAL)"))</f>
        <v>10626</v>
      </c>
      <c r="AE78" s="249">
        <f>SUM(SUMIFS(
'BLC Subcont'!$BC:$BC,
'BLC Subcont'!$U:$U,$A78,
'BLC Subcont'!$I:$I,AF$10,
'BLC Subcont'!$AA:$AA,$B78,
'BLC Subcont'!$IW:$IW,"IN HOUSE (MANUAL)"))</f>
        <v>10626</v>
      </c>
      <c r="AF78" s="58">
        <f t="shared" ref="AF78:AF84" si="323">IFERROR(AE78/($I78*AF$11),0)</f>
        <v>1.2329434697855748</v>
      </c>
      <c r="AG78" s="59">
        <f t="shared" si="226"/>
        <v>1.5</v>
      </c>
      <c r="AH78" s="42">
        <f>SUM(SUMIFS(
'BLC Subcont'!$AE:$AE,
'BLC Subcont'!$U:$U,$A78,
'BLC Subcont'!$I:$I,AJ$10,
'BLC Subcont'!$AA:$AA,$B78,
'BLC Subcont'!$IW:$IW,"IN HOUSE (MANUAL)"))</f>
        <v>5172</v>
      </c>
      <c r="AI78" s="249">
        <f>SUM(SUMIFS(
'BLC Subcont'!$BC:$BC,
'BLC Subcont'!$U:$U,$A78,
'BLC Subcont'!$I:$I,AJ$10,
'BLC Subcont'!$AA:$AA,$B78,
'BLC Subcont'!$IW:$IW,"IN HOUSE (MANUAL)"))</f>
        <v>5172</v>
      </c>
      <c r="AJ78" s="58">
        <f t="shared" ref="AJ78:AJ84" si="324">IFERROR(AI78/($I78*AJ$11),0)</f>
        <v>0.60011138958507371</v>
      </c>
      <c r="AK78" s="59">
        <f t="shared" si="227"/>
        <v>1</v>
      </c>
      <c r="AL78" s="42">
        <f>SUM(SUMIFS(
'BLC Subcont'!$AE:$AE,
'BLC Subcont'!$U:$U,$A78,
'BLC Subcont'!$I:$I,AN$10,
'BLC Subcont'!$AA:$AA,$B78,
'BLC Subcont'!$IW:$IW,"IN HOUSE (MANUAL)"))</f>
        <v>4386</v>
      </c>
      <c r="AM78" s="249">
        <f>SUM(SUMIFS(
'BLC Subcont'!$BC:$BC,
'BLC Subcont'!$U:$U,$A78,
'BLC Subcont'!$I:$I,AN$10,
'BLC Subcont'!$AA:$AA,$B78,
'BLC Subcont'!$IW:$IW,"IN HOUSE (MANUAL)"))</f>
        <v>4386</v>
      </c>
      <c r="AN78" s="58">
        <f t="shared" ref="AN78:AN84" si="325">IFERROR(AM78/($I78*AN$11),0)</f>
        <v>0.50891116680590354</v>
      </c>
      <c r="AO78" s="59">
        <f t="shared" si="228"/>
        <v>1</v>
      </c>
      <c r="AP78" s="42">
        <f>SUM(SUMIFS(
'BLC Subcont'!$AE:$AE,
'BLC Subcont'!$U:$U,$A78,
'BLC Subcont'!$I:$I,AR$10,
'BLC Subcont'!$AA:$AA,$B78,
'BLC Subcont'!$IW:$IW,"IN HOUSE (MANUAL)"))</f>
        <v>3576</v>
      </c>
      <c r="AQ78" s="249">
        <f>SUM(SUMIFS(
'BLC Subcont'!$BC:$BC,
'BLC Subcont'!$U:$U,$A78,
'BLC Subcont'!$I:$I,AR$10,
'BLC Subcont'!$AA:$AA,$B78,
'BLC Subcont'!$IW:$IW,"IN HOUSE (MANUAL)"))</f>
        <v>3576</v>
      </c>
      <c r="AR78" s="58">
        <f t="shared" ref="AR78:AR84" si="326">IFERROR(AQ78/($I78*AR$11),0)</f>
        <v>0.41492620439988853</v>
      </c>
      <c r="AS78" s="59">
        <f t="shared" si="229"/>
        <v>0.5</v>
      </c>
      <c r="AT78" s="42">
        <f>SUM(SUMIFS(
'BLC Subcont'!$AE:$AE,
'BLC Subcont'!$U:$U,$A78,
'BLC Subcont'!$I:$I,AV$10,
'BLC Subcont'!$AA:$AA,$B78,
'BLC Subcont'!$IW:$IW,"IN HOUSE (MANUAL)"))</f>
        <v>0</v>
      </c>
      <c r="AU78" s="249">
        <f>SUM(SUMIFS(
'BLC Subcont'!$BC:$BC,
'BLC Subcont'!$U:$U,$A78,
'BLC Subcont'!$I:$I,AV$10,
'BLC Subcont'!$AA:$AA,$B78,
'BLC Subcont'!$IW:$IW,"IN HOUSE (MANUAL)"))</f>
        <v>0</v>
      </c>
      <c r="AV78" s="58">
        <f t="shared" ref="AV78:AV84" si="327">IFERROR(AU78/($I78*AV$11),0)</f>
        <v>0</v>
      </c>
      <c r="AW78" s="59">
        <f t="shared" si="230"/>
        <v>0</v>
      </c>
      <c r="AX78" s="42">
        <f>SUM(SUMIFS(
'BLC Subcont'!$AE:$AE,
'BLC Subcont'!$U:$U,$A78,
'BLC Subcont'!$I:$I,AZ$10,
'BLC Subcont'!$AA:$AA,$B78,
'BLC Subcont'!$IW:$IW,"IN HOUSE (MANUAL)"))</f>
        <v>0</v>
      </c>
      <c r="AY78" s="48">
        <f>SUM(SUMIFS(
'BLC Subcont'!$BC:$BC,
'BLC Subcont'!$U:$U,$A78,
'BLC Subcont'!$I:$I,AZ$10,
'BLC Subcont'!$AA:$AA,$B78,
'BLC Subcont'!$IW:$IW,"IN HOUSE (MANUAL)"))</f>
        <v>0</v>
      </c>
      <c r="AZ78" s="58">
        <f t="shared" ref="AZ78:AZ84" si="328">IFERROR(AY78/($I78*AZ$11),0)</f>
        <v>0</v>
      </c>
      <c r="BA78" s="59">
        <f t="shared" si="231"/>
        <v>0</v>
      </c>
      <c r="BB78" s="42">
        <f>SUM(SUMIFS(
'BLC Subcont'!$AE:$AE,
'BLC Subcont'!$U:$U,$A78,
'BLC Subcont'!$I:$I,BD$10,
'BLC Subcont'!$AA:$AA,$B78,
'BLC Subcont'!$IW:$IW,"IN HOUSE (MANUAL)"))</f>
        <v>0</v>
      </c>
      <c r="BC78" s="48">
        <f>SUM(SUMIFS(
'BLC Subcont'!$BC:$BC,
'BLC Subcont'!$U:$U,$A78,
'BLC Subcont'!$I:$I,BD$10,
'BLC Subcont'!$AA:$AA,$B78,
'BLC Subcont'!$IW:$IW,"IN HOUSE (MANUAL)"))</f>
        <v>0</v>
      </c>
      <c r="BD78" s="58">
        <f t="shared" ref="BD78:BD84" si="329">IFERROR(BC78/($I78*BD$11),0)</f>
        <v>0</v>
      </c>
      <c r="BE78" s="58">
        <f t="shared" si="232"/>
        <v>0</v>
      </c>
      <c r="BI78" s="61">
        <f t="shared" si="125"/>
        <v>454.5</v>
      </c>
      <c r="BJ78" s="250">
        <f t="shared" si="126"/>
        <v>454.5</v>
      </c>
      <c r="BK78" s="50">
        <f t="shared" ref="BK78:BK84" si="330">IFERROR(BJ78/($I78*BK$11),0)</f>
        <v>5.2736006683375095E-2</v>
      </c>
      <c r="BL78" s="59">
        <f t="shared" si="233"/>
        <v>0.5</v>
      </c>
      <c r="BM78" s="61">
        <f t="shared" ref="BM78:BM84" si="331">AX78+BU78</f>
        <v>454.5</v>
      </c>
      <c r="BN78" s="250">
        <f t="shared" ref="BN78:BN84" si="332">AY78+BV78</f>
        <v>454.5</v>
      </c>
      <c r="BO78" s="50">
        <f t="shared" ref="BO78:BO84" si="333">IFERROR(BN78/($I78*BO$11),0)</f>
        <v>5.2736006683375095E-2</v>
      </c>
      <c r="BP78" s="58">
        <f t="shared" si="234"/>
        <v>0.5</v>
      </c>
      <c r="BQ78" s="42">
        <f>SUMIFS(RCCP!$HX$8:$HX$136,
RCCP!$A$8:$A$136,$A78,
RCCP!$C$8:$C$136,$B78
)+
(SUMIFS(RCCP!$IC$8:$IC$136,
RCCP!$A$8:$A$136,$A78,
RCCP!$C$8:$C$136,$B78)/4)</f>
        <v>454.5</v>
      </c>
      <c r="BR78" s="48">
        <f>SUMIFS(RCCP!$HX$8:$HX$136,
RCCP!$A$8:$A$136,$A78,
RCCP!$C$8:$C$136,$B78
)+
(SUMIFS(RCCP!$IC$8:$IC$136,
RCCP!$A$8:$A$136,$A78,
RCCP!$C$8:$C$136,$B78)/4)</f>
        <v>454.5</v>
      </c>
      <c r="BS78" s="59">
        <f t="shared" si="256"/>
        <v>5.2736006683375095E-2</v>
      </c>
      <c r="BT78" s="58">
        <f t="shared" si="235"/>
        <v>0.5</v>
      </c>
      <c r="BU78" s="47">
        <f>SUMIFS(RCCP!$HY$8:$HY$136,
RCCP!$A$8:$A$136,$A78,
RCCP!$C$8:$C$136,$B78
)+
(SUMIFS(RCCP!$IC$8:$IC$136,
RCCP!$A$8:$A$136,$A78,
RCCP!$C$8:$C$136,$B78)/4)</f>
        <v>454.5</v>
      </c>
      <c r="BV78" s="48">
        <f>SUMIFS(RCCP!$HY$8:$HY$136,
RCCP!$A$8:$A$136,$A78,
RCCP!$C$8:$C$136,$B78
)+
(SUMIFS(RCCP!$IC$8:$IC$136,
RCCP!$A$8:$A$136,$A78,
RCCP!$C$8:$C$136,$B78)/4)</f>
        <v>454.5</v>
      </c>
      <c r="BW78" s="58">
        <f t="shared" si="147"/>
        <v>5.2736006683375095E-2</v>
      </c>
      <c r="BX78" s="58">
        <f t="shared" si="236"/>
        <v>0.5</v>
      </c>
      <c r="BY78" s="42">
        <f>SUMIFS(RCCP!$HZ$8:$HZ$136,
RCCP!$A$8:$A$136,$A78,
RCCP!$C$8:$C$136,$B78
)+
(SUMIFS(RCCP!$IC$8:$IC$136,
RCCP!$A$8:$A$136,$A78,
RCCP!$C$8:$C$136,$B78)/4)</f>
        <v>454.5</v>
      </c>
      <c r="BZ78" s="249">
        <f>SUMIFS(RCCP!$HZ$8:$HZ$136,
RCCP!$A$8:$A$136,$A78,
RCCP!$C$8:$C$136,$B78
)+
(SUMIFS(RCCP!$IC$8:$IC$136,
RCCP!$A$8:$A$136,$A78,
RCCP!$C$8:$C$136,$B78)/4)</f>
        <v>454.5</v>
      </c>
      <c r="CA78" s="58">
        <f t="shared" si="148"/>
        <v>5.2736006683375095E-2</v>
      </c>
      <c r="CB78" s="58">
        <f t="shared" si="237"/>
        <v>0.5</v>
      </c>
      <c r="CC78" s="42">
        <f>SUMIFS(RCCP!$IA$8:$IA$136,
RCCP!$A$8:$A$136,$A78,
RCCP!$C$8:$C$136,$B78
)+
(SUMIFS(RCCP!$IC$8:$IC$136,
RCCP!$A$8:$A$136,$A78,
RCCP!$C$8:$C$136,$B78)/4)</f>
        <v>4210.5</v>
      </c>
      <c r="CD78" s="249">
        <f>SUMIFS(RCCP!$IA$8:$IA$136,
RCCP!$A$8:$A$136,$A78,
RCCP!$C$8:$C$136,$B78
)+
(SUMIFS(RCCP!$IC$8:$IC$136,
RCCP!$A$8:$A$136,$A78,
RCCP!$C$8:$C$136,$B78)/4)</f>
        <v>4210.5</v>
      </c>
      <c r="CE78" s="58">
        <f t="shared" si="149"/>
        <v>0.48854775828460029</v>
      </c>
      <c r="CF78" s="58">
        <f t="shared" si="238"/>
        <v>0.5</v>
      </c>
      <c r="CG78" s="47">
        <f>SUMIFS(RCCP!$IF$8:$IF$136,
RCCP!$A$8:$A$136,$A78,
RCCP!$C$8:$C$136,$B78
)+
(SUMIFS(RCCP!$IK$8:$IK$136,
RCCP!$A$8:$A$136,$A78,
RCCP!$C$8:$C$136,$B78)/4)</f>
        <v>780</v>
      </c>
      <c r="CH78" s="249">
        <f>SUMIFS(RCCP!$IF$8:$IF$136,
RCCP!$A$8:$A$136,$A78,
RCCP!$C$8:$C$136,$B78
)+
(SUMIFS(RCCP!$IK$8:$IK$136,
RCCP!$A$8:$A$136,$A78,
RCCP!$C$8:$C$136,$B78)/4)</f>
        <v>780</v>
      </c>
      <c r="CI78" s="59">
        <f t="shared" si="150"/>
        <v>9.0504037872458906E-2</v>
      </c>
      <c r="CJ78" s="58">
        <f t="shared" si="239"/>
        <v>0.5</v>
      </c>
      <c r="CK78" s="42">
        <f>SUMIFS(RCCP!$IG$8:$IG$136,
RCCP!$A$8:$A$136,$A78,
RCCP!$C$8:$C$136,$B78
)+
(SUMIFS(RCCP!$IK$8:$IK$136,
RCCP!$A$8:$A$136,$A78,
RCCP!$C$8:$C$136,$B78)/4)</f>
        <v>2568</v>
      </c>
      <c r="CL78" s="249">
        <f>SUMIFS(RCCP!$IG$8:$IG$136,
RCCP!$A$8:$A$136,$A78,
RCCP!$C$8:$C$136,$B78
)+
(SUMIFS(RCCP!$IK$8:$IK$136,
RCCP!$A$8:$A$136,$A78,
RCCP!$C$8:$C$136,$B78)/4)</f>
        <v>2568</v>
      </c>
      <c r="CM78" s="58">
        <f t="shared" si="151"/>
        <v>0.29796714007240316</v>
      </c>
      <c r="CN78" s="58">
        <f t="shared" si="240"/>
        <v>0.5</v>
      </c>
      <c r="CO78" s="42">
        <f>SUMIFS(RCCP!$IH$8:$IH$136,
RCCP!$A$8:$A$136,$A78,
RCCP!$C$8:$C$136,$B78
)+
(SUMIFS(RCCP!$IK$8:$IK$136,
RCCP!$A$8:$A$136,$A78,
RCCP!$C$8:$C$136,$B78)/4)</f>
        <v>12</v>
      </c>
      <c r="CP78" s="249">
        <f>SUMIFS(RCCP!$IH$8:$IH$136,
RCCP!$A$8:$A$136,$A78,
RCCP!$C$8:$C$136,$B78
)+
(SUMIFS(RCCP!$IK$8:$IK$136,
RCCP!$A$8:$A$136,$A78,
RCCP!$C$8:$C$136,$B78)/4)</f>
        <v>12</v>
      </c>
      <c r="CQ78" s="58">
        <f t="shared" si="152"/>
        <v>1.3923698134224447E-3</v>
      </c>
      <c r="CR78" s="58">
        <f t="shared" si="241"/>
        <v>0.5</v>
      </c>
      <c r="CS78" s="42">
        <f>SUMIFS(RCCP!$II$8:$II$136,
RCCP!$A$8:$A$136,$A78,
RCCP!$C$8:$C$136,$B78
)+
(SUMIFS(RCCP!$IK$8:$IK$136,
RCCP!$A$8:$A$136,$A78,
RCCP!$C$8:$C$136,$B78)/4)</f>
        <v>3312</v>
      </c>
      <c r="CT78" s="249">
        <f>SUMIFS(RCCP!$II$8:$II$136,
RCCP!$A$8:$A$136,$A78,
RCCP!$C$8:$C$136,$B78
)+
(SUMIFS(RCCP!$IK$8:$IK$136,
RCCP!$A$8:$A$136,$A78,
RCCP!$C$8:$C$136,$B78)/4)</f>
        <v>3312</v>
      </c>
      <c r="CU78" s="58">
        <f t="shared" si="153"/>
        <v>0.46605876393110424</v>
      </c>
      <c r="CV78" s="58">
        <f t="shared" si="242"/>
        <v>0.5</v>
      </c>
      <c r="CW78" s="47">
        <f>SUMIFS(RCCP!$IN$8:$IN$136,
RCCP!$A$8:$A$136,$A78,
RCCP!$C$8:$C$136,$B78
)+
(SUMIFS(RCCP!$IT$8:$IT$136,
RCCP!$A$8:$A$136,$A78,
RCCP!$C$8:$C$136,$B78)/5)</f>
        <v>19.2</v>
      </c>
      <c r="CX78" s="249">
        <f>SUMIFS(RCCP!$IN$8:$IN$136,
RCCP!$A$8:$A$136,$A78,
RCCP!$C$8:$C$136,$B78
)+
(SUMIFS(RCCP!$IT$8:$IT$136,
RCCP!$A$8:$A$136,$A78,
RCCP!$C$8:$C$136,$B78)/5)</f>
        <v>19.2</v>
      </c>
      <c r="CY78" s="59">
        <f t="shared" si="154"/>
        <v>2.7017899358324883E-3</v>
      </c>
      <c r="CZ78" s="58">
        <f t="shared" si="243"/>
        <v>0.5</v>
      </c>
      <c r="DA78" s="42">
        <f>SUMIFS(RCCP!$IO$8:$IO$136,
RCCP!$A$8:$A$136,$A78,
RCCP!$C$8:$C$136,$B78
)+
(SUMIFS(RCCP!$IT$8:$IT$136,
RCCP!$A$8:$A$136,$A78,
RCCP!$C$8:$C$136,$B78)/5)</f>
        <v>19.2</v>
      </c>
      <c r="DB78" s="249">
        <f>SUMIFS(RCCP!$IO$8:$IO$136,
RCCP!$A$8:$A$136,$A78,
RCCP!$C$8:$C$136,$B78
)+
(SUMIFS(RCCP!$IT$8:$IT$136,
RCCP!$A$8:$A$136,$A78,
RCCP!$C$8:$C$136,$B78)/5)</f>
        <v>19.2</v>
      </c>
      <c r="DC78" s="58">
        <f t="shared" si="155"/>
        <v>2.2277917014759114E-3</v>
      </c>
      <c r="DD78" s="58">
        <f t="shared" si="244"/>
        <v>0.5</v>
      </c>
      <c r="DE78" s="42">
        <f>SUMIFS(RCCP!$IP$8:$IP$136,
RCCP!$A$8:$A$136,$A78,
RCCP!$C$8:$C$136,$B78
)+
(SUMIFS(RCCP!$IT$8:$IT$136,
RCCP!$A$8:$A$136,$A78,
RCCP!$C$8:$C$136,$B78)/5)</f>
        <v>19.2</v>
      </c>
      <c r="DF78" s="249">
        <f>SUMIFS(RCCP!$IP$8:$IP$136,
RCCP!$A$8:$A$136,$A78,
RCCP!$C$8:$C$136,$B78
)+
(SUMIFS(RCCP!$IT$8:$IT$136,
RCCP!$A$8:$A$136,$A78,
RCCP!$C$8:$C$136,$B78)/5)</f>
        <v>19.2</v>
      </c>
      <c r="DG78" s="58">
        <f t="shared" si="156"/>
        <v>2.2277917014759114E-3</v>
      </c>
      <c r="DH78" s="58">
        <f t="shared" si="245"/>
        <v>0.5</v>
      </c>
      <c r="DI78" s="42">
        <f>SUMIFS(RCCP!$IQ$8:$IQ$136,
RCCP!$A$8:$A$136,$A78,
RCCP!$C$8:$C$136,$B78
)+
(SUMIFS(RCCP!$IT$8:$IT$136,
RCCP!$A$8:$A$136,$A78,
RCCP!$C$8:$C$136,$B78)/5)</f>
        <v>19.2</v>
      </c>
      <c r="DJ78" s="249">
        <f>SUMIFS(RCCP!$IQ$8:$IQ$136,
RCCP!$A$8:$A$136,$A78,
RCCP!$C$8:$C$136,$B78
)+
(SUMIFS(RCCP!$IT$8:$IT$136,
RCCP!$A$8:$A$136,$A78,
RCCP!$C$8:$C$136,$B78)/5)</f>
        <v>19.2</v>
      </c>
      <c r="DK78" s="58">
        <f t="shared" si="157"/>
        <v>2.2277917014759114E-3</v>
      </c>
      <c r="DL78" s="58">
        <f t="shared" si="246"/>
        <v>0.5</v>
      </c>
      <c r="DM78" s="42">
        <f>SUMIFS(RCCP!$IR$8:$IR$136,
RCCP!$A$8:$A$136,$A78,
RCCP!$C$8:$C$136,$B78
)+
(SUMIFS(RCCP!$IT$8:$IT$136,
RCCP!$A$8:$A$136,$A78,
RCCP!$C$8:$C$136,$B78)/5)</f>
        <v>19.2</v>
      </c>
      <c r="DN78" s="249">
        <f>SUMIFS(RCCP!$IR$8:$IR$136,
RCCP!$A$8:$A$136,$A78,
RCCP!$C$8:$C$136,$B78
)+
(SUMIFS(RCCP!$IT$8:$IT$136,
RCCP!$A$8:$A$136,$A78,
RCCP!$C$8:$C$136,$B78)/5)</f>
        <v>19.2</v>
      </c>
      <c r="DO78" s="58">
        <f t="shared" si="158"/>
        <v>2.2277917014759114E-3</v>
      </c>
      <c r="DP78" s="58">
        <f t="shared" si="247"/>
        <v>0.5</v>
      </c>
      <c r="DQ78" s="47">
        <f>SUMIFS(RCCP!$IW$8:$IW$136,
RCCP!$A$8:$A$136,$A78,
RCCP!$C$8:$C$136,$B78
)+
(SUMIFS(RCCP!$JB$8:$JB$136,
RCCP!$A$8:$A$136,$A78,
RCCP!$C$8:$C$136,$B78)/4)</f>
        <v>841.5</v>
      </c>
      <c r="DR78" s="249">
        <f>SUMIFS(RCCP!$IW$8:$IW$136,
RCCP!$A$8:$A$136,$A78,
RCCP!$C$8:$C$136,$B78
)+
(SUMIFS(RCCP!$JB$8:$JB$136,
RCCP!$A$8:$A$136,$A78,
RCCP!$C$8:$C$136,$B78)/4)</f>
        <v>841.5</v>
      </c>
      <c r="DS78" s="59">
        <f t="shared" si="257"/>
        <v>0.11841438703140829</v>
      </c>
      <c r="DT78" s="58">
        <f t="shared" si="248"/>
        <v>0.5</v>
      </c>
      <c r="DU78" s="42">
        <f>SUMIFS(RCCP!$IX$8:$IX$136,
RCCP!$A$8:$A$136,$A78,
RCCP!$C$8:$C$136,$B78
)+
(SUMIFS(RCCP!$JB$8:$JB$136,
RCCP!$A$8:$A$136,$A78,
RCCP!$C$8:$C$136,$B78)/4)</f>
        <v>841.5</v>
      </c>
      <c r="DV78" s="249">
        <f>SUMIFS(RCCP!$IX$8:$IX$136,
RCCP!$A$8:$A$136,$A78,
RCCP!$C$8:$C$136,$B78
)+
(SUMIFS(RCCP!$JB$8:$JB$136,
RCCP!$A$8:$A$136,$A78,
RCCP!$C$8:$C$136,$B78)/4)</f>
        <v>841.5</v>
      </c>
      <c r="DW78" s="58">
        <f t="shared" si="258"/>
        <v>9.7639933166248943E-2</v>
      </c>
      <c r="DX78" s="58">
        <f t="shared" si="249"/>
        <v>0.5</v>
      </c>
      <c r="DY78" s="42">
        <f>SUMIFS(RCCP!$IY$8:$IY$136,
RCCP!$A$8:$A$136,$A78,
RCCP!$C$8:$C$136,$B78
)+
(SUMIFS(RCCP!$JB$8:$JB$136,
RCCP!$A$8:$A$136,$A78,
RCCP!$C$8:$C$136,$B78)/4)</f>
        <v>841.5</v>
      </c>
      <c r="DZ78" s="249">
        <f>SUMIFS(RCCP!$IY$8:$IY$136,
RCCP!$A$8:$A$136,$A78,
RCCP!$C$8:$C$136,$B78
)+
(SUMIFS(RCCP!$JB$8:$JB$136,
RCCP!$A$8:$A$136,$A78,
RCCP!$C$8:$C$136,$B78)/4)</f>
        <v>841.5</v>
      </c>
      <c r="EA78" s="58">
        <f t="shared" si="259"/>
        <v>9.7639933166248943E-2</v>
      </c>
      <c r="EB78" s="58">
        <f t="shared" si="250"/>
        <v>0.5</v>
      </c>
      <c r="EC78" s="42">
        <f>SUMIFS(RCCP!$IZ$8:$IZ$136,
RCCP!$A$8:$A$136,$A78,
RCCP!$C$8:$C$136,$B78
)+
(SUMIFS(RCCP!$JB$8:$JB$136,
RCCP!$A$8:$A$136,$A78,
RCCP!$C$8:$C$136,$B78)/4)</f>
        <v>841.5</v>
      </c>
      <c r="ED78" s="249">
        <f>SUMIFS(RCCP!$IZ$8:$IZ$136,
RCCP!$A$8:$A$136,$A78,
RCCP!$C$8:$C$136,$B78
)+
(SUMIFS(RCCP!$JB$8:$JB$136,
RCCP!$A$8:$A$136,$A78,
RCCP!$C$8:$C$136,$B78)/4)</f>
        <v>841.5</v>
      </c>
      <c r="EE78" s="58">
        <f t="shared" si="260"/>
        <v>9.7639933166248943E-2</v>
      </c>
      <c r="EF78" s="58">
        <f t="shared" si="251"/>
        <v>0.5</v>
      </c>
      <c r="EG78" s="47">
        <f>SUMIFS(RCCP!$JE$8:$JE$136,
RCCP!$A$8:$A$136,$A78,
RCCP!$C$8:$C$136,$B78
)+
(SUMIFS(RCCP!$JJ$8:$JJ$136,
RCCP!$A$8:$A$136,$A78,
RCCP!$C$8:$C$136,$B78)/4)</f>
        <v>2854.5</v>
      </c>
      <c r="EH78" s="249">
        <f>SUMIFS(RCCP!$JE$8:$JE$136,
RCCP!$A$8:$A$136,$A78,
RCCP!$C$8:$C$136,$B78
)+
(SUMIFS(RCCP!$JJ$8:$JJ$136,
RCCP!$A$8:$A$136,$A78,
RCCP!$C$8:$C$136,$B78)/4)</f>
        <v>2854.5</v>
      </c>
      <c r="EI78" s="59">
        <f t="shared" si="261"/>
        <v>0.33120996936786407</v>
      </c>
      <c r="EJ78" s="58">
        <f t="shared" si="252"/>
        <v>0.5</v>
      </c>
      <c r="EK78" s="42">
        <f>SUMIFS(RCCP!$JF$8:$JF$136,
RCCP!$A$8:$A$136,$A78,
RCCP!$C$8:$C$136,$B78
)+
(SUMIFS(RCCP!$JJ$8:$JJ$136,
RCCP!$A$8:$A$136,$A78,
RCCP!$C$8:$C$136,$B78)/4)</f>
        <v>2854.5</v>
      </c>
      <c r="EL78" s="249">
        <f>SUMIFS(RCCP!$JF$8:$JF$136,
RCCP!$A$8:$A$136,$A78,
RCCP!$C$8:$C$136,$B78
)+
(SUMIFS(RCCP!$JJ$8:$JJ$136,
RCCP!$A$8:$A$136,$A78,
RCCP!$C$8:$C$136,$B78)/4)</f>
        <v>2854.5</v>
      </c>
      <c r="EM78" s="58">
        <f t="shared" si="262"/>
        <v>0.33120996936786407</v>
      </c>
      <c r="EN78" s="58">
        <f t="shared" si="253"/>
        <v>0.5</v>
      </c>
      <c r="EO78" s="42">
        <f>SUMIFS(RCCP!$JG$8:$JG$136,
RCCP!$A$8:$A$136,$A78,
RCCP!$C$8:$C$136,$B78
)+
(SUMIFS(RCCP!$JJ$8:$JJ$136,
RCCP!$A$8:$A$136,$A78,
RCCP!$C$8:$C$136,$B78)/4)</f>
        <v>2854.5</v>
      </c>
      <c r="EP78" s="249">
        <f>SUMIFS(RCCP!$JG$8:$JG$136,
RCCP!$A$8:$A$136,$A78,
RCCP!$C$8:$C$136,$B78
)+
(SUMIFS(RCCP!$JJ$8:$JJ$136,
RCCP!$A$8:$A$136,$A78,
RCCP!$C$8:$C$136,$B78)/4)</f>
        <v>2854.5</v>
      </c>
      <c r="EQ78" s="58">
        <f t="shared" si="263"/>
        <v>0.40168017561634572</v>
      </c>
      <c r="ER78" s="58">
        <f t="shared" si="254"/>
        <v>0.5</v>
      </c>
      <c r="ES78" s="42">
        <f>SUMIFS(RCCP!$JH$8:$JH$136,
RCCP!$A$8:$A$136,$A78,
RCCP!$C$8:$C$136,$B78
)+
(SUMIFS(RCCP!$JJ$8:$JJ$136,
RCCP!$A$8:$A$136,$A78,
RCCP!$C$8:$C$136,$B78)/4)</f>
        <v>2854.5</v>
      </c>
      <c r="ET78" s="249">
        <f>SUMIFS(RCCP!$JH$8:$JH$136,
RCCP!$A$8:$A$136,$A78,
RCCP!$C$8:$C$136,$B78
)+
(SUMIFS(RCCP!$JJ$8:$JJ$136,
RCCP!$A$8:$A$136,$A78,
RCCP!$C$8:$C$136,$B78)/4)</f>
        <v>2854.5</v>
      </c>
      <c r="EU78" s="58">
        <f t="shared" si="264"/>
        <v>0.33120996936786407</v>
      </c>
      <c r="EV78" s="58">
        <f t="shared" si="255"/>
        <v>0.5</v>
      </c>
    </row>
    <row r="79" spans="1:153" ht="20.149999999999999" customHeight="1" x14ac:dyDescent="0.35">
      <c r="A79" s="38">
        <v>484</v>
      </c>
      <c r="B79" s="39" t="s">
        <v>23</v>
      </c>
      <c r="C79" s="39" t="s">
        <v>61</v>
      </c>
      <c r="D79" s="39">
        <v>170</v>
      </c>
      <c r="E79" s="39">
        <v>5.7</v>
      </c>
      <c r="F79" s="39">
        <v>7</v>
      </c>
      <c r="G79" s="39">
        <v>3</v>
      </c>
      <c r="H79" s="40">
        <f t="shared" si="315"/>
        <v>20349</v>
      </c>
      <c r="I79" s="41">
        <f t="shared" si="316"/>
        <v>3570</v>
      </c>
      <c r="J79" s="42">
        <f t="array" ref="J79">SUM(SUMIFS(
'BLC Subcont'!$AE:$AE,
'BLC Subcont'!$I:$I,L$10,
'BLC Subcont'!$R:$R,{"GS468";"PS468";"IF468"}
))</f>
        <v>0</v>
      </c>
      <c r="K79" s="43">
        <f t="array" ref="K79">SUM(SUMIFS(
'BLC Subcont'!$AV:$AV,
'BLC Subcont'!$I:$I,L$10,
'BLC Subcont'!$R:$R,{"GS468";"PS468";"IF468"}
))</f>
        <v>0</v>
      </c>
      <c r="L79" s="58">
        <f t="shared" si="317"/>
        <v>0</v>
      </c>
      <c r="M79" s="42">
        <f>SUMIFS('BLC Subcont'!$AE:$AE,'BLC Subcont'!$I:$I,O$10,'BLC Subcont'!$R:$R,$A79)</f>
        <v>0</v>
      </c>
      <c r="N79" s="43">
        <f>SUMIFS('BLC Subcont'!$BA:$BA,
'BLC Subcont'!$I:$I,O$10,
'BLC Subcont'!$R:$R,$A79)</f>
        <v>0</v>
      </c>
      <c r="O79" s="58">
        <f t="shared" si="318"/>
        <v>0</v>
      </c>
      <c r="P79" s="42">
        <f>SUMIFS('BLC Subcont'!$AE:$AE,'BLC Subcont'!$I:$I,R$10,'BLC Subcont'!$R:$R,$A79)</f>
        <v>0</v>
      </c>
      <c r="Q79" s="51">
        <f>SUMIFS('BLC Subcont'!$BA:$BA,
'BLC Subcont'!$I:$I,R$10,
'BLC Subcont'!$R:$R,$A79)</f>
        <v>0</v>
      </c>
      <c r="R79" s="58">
        <f t="shared" si="319"/>
        <v>0</v>
      </c>
      <c r="S79" s="42">
        <f>SUMIFS('BLC Subcont'!$AE:$AE,'BLC Subcont'!$I:$I,U$10,'BLC Subcont'!$R:$R,$A79)</f>
        <v>0</v>
      </c>
      <c r="T79" s="43">
        <f>SUMIFS('BLC Subcont'!$BA:$BA,
'BLC Subcont'!$I:$I,U$10,
'BLC Subcont'!$R:$R,$A79)</f>
        <v>0</v>
      </c>
      <c r="U79" s="58">
        <f t="shared" si="320"/>
        <v>0</v>
      </c>
      <c r="V79" s="47">
        <f t="shared" ref="V79:V84" si="334">SUM(S79,P79,M79,J79)</f>
        <v>0</v>
      </c>
      <c r="W79" s="51">
        <f t="shared" si="321"/>
        <v>0</v>
      </c>
      <c r="X79" s="52">
        <f t="shared" si="322"/>
        <v>0</v>
      </c>
      <c r="Y79" s="52">
        <f t="shared" si="224"/>
        <v>0</v>
      </c>
      <c r="Z79" s="47">
        <f>SUMIFS('BLC Subcont'!$AE:$AE,'BLC Subcont'!$I:$I,AB$10,'BLC Subcont'!$R:$R,$A79)</f>
        <v>0</v>
      </c>
      <c r="AA79" s="249">
        <f>SUMIFS('BLC Subcont'!$BA:$BA,
'BLC Subcont'!$I:$I,AB$10,
'BLC Subcont'!$R:$R,$A79)</f>
        <v>0</v>
      </c>
      <c r="AB79" s="59">
        <f t="shared" ref="AB79:AB84" si="335">IFERROR(AA79/($I79*AB$11),0)</f>
        <v>0</v>
      </c>
      <c r="AC79" s="59">
        <f t="shared" si="225"/>
        <v>0</v>
      </c>
      <c r="AD79" s="42">
        <f>SUMIFS('BLC Subcont'!$AE:$AE,'BLC Subcont'!$I:$I,AF$10,'BLC Subcont'!$R:$R,$A79)</f>
        <v>0</v>
      </c>
      <c r="AE79" s="249">
        <f>SUMIFS('BLC Subcont'!$BA:$BA,
'BLC Subcont'!$I:$I,AF$10,
'BLC Subcont'!$R:$R,$A79)</f>
        <v>0</v>
      </c>
      <c r="AF79" s="58">
        <f t="shared" si="323"/>
        <v>0</v>
      </c>
      <c r="AG79" s="59">
        <f t="shared" si="226"/>
        <v>0</v>
      </c>
      <c r="AH79" s="42">
        <f>SUMIFS('BLC Subcont'!$AE:$AE,'BLC Subcont'!$I:$I,AJ$10,'BLC Subcont'!$R:$R,$A79)</f>
        <v>0</v>
      </c>
      <c r="AI79" s="249">
        <f>SUMIFS('BLC Subcont'!$BA:$BA,
'BLC Subcont'!$I:$I,AJ$10,
'BLC Subcont'!$R:$R,$A79)</f>
        <v>0</v>
      </c>
      <c r="AJ79" s="58">
        <f t="shared" si="324"/>
        <v>0</v>
      </c>
      <c r="AK79" s="59">
        <f t="shared" si="227"/>
        <v>0</v>
      </c>
      <c r="AL79" s="42">
        <f>SUMIFS('BLC Subcont'!$AE:$AE,'BLC Subcont'!$I:$I,AN$10,'BLC Subcont'!$R:$R,$A79)</f>
        <v>0</v>
      </c>
      <c r="AM79" s="249">
        <f>SUMIFS('BLC Subcont'!$BA:$BA,
'BLC Subcont'!$I:$I,AN$10,
'BLC Subcont'!$R:$R,$A79)</f>
        <v>0</v>
      </c>
      <c r="AN79" s="58">
        <f t="shared" si="325"/>
        <v>0</v>
      </c>
      <c r="AO79" s="59">
        <f t="shared" si="228"/>
        <v>0</v>
      </c>
      <c r="AP79" s="42">
        <f>SUMIFS('BLC Subcont'!$AE:$AE,'BLC Subcont'!$I:$I,AR$10,'BLC Subcont'!$R:$R,$A79)</f>
        <v>0</v>
      </c>
      <c r="AQ79" s="249">
        <f>SUMIFS('BLC Subcont'!$BA:$BA,
'BLC Subcont'!$I:$I,AR$10,
'BLC Subcont'!$R:$R,$A79)</f>
        <v>0</v>
      </c>
      <c r="AR79" s="58">
        <f t="shared" si="326"/>
        <v>0</v>
      </c>
      <c r="AS79" s="59">
        <f t="shared" si="229"/>
        <v>0</v>
      </c>
      <c r="AT79" s="42">
        <f>SUMIFS('BLC Subcont'!$AE:$AE,'BLC Subcont'!$I:$I,AV$10,'BLC Subcont'!$R:$R,$A79)</f>
        <v>0</v>
      </c>
      <c r="AU79" s="249">
        <f>SUMIFS('BLC Subcont'!$BA:$BA,
'BLC Subcont'!$I:$I,AV$10,
'BLC Subcont'!$R:$R,$A79)</f>
        <v>0</v>
      </c>
      <c r="AV79" s="58">
        <f t="shared" si="327"/>
        <v>0</v>
      </c>
      <c r="AW79" s="59">
        <f t="shared" si="230"/>
        <v>0</v>
      </c>
      <c r="AX79" s="42">
        <f>SUMIFS('BLC Subcont'!$AE:$AE,'BLC Subcont'!$I:$I,AZ$10,'BLC Subcont'!$R:$R,$A79)</f>
        <v>0</v>
      </c>
      <c r="AY79" s="48">
        <f>SUMIFS('BLC Subcont'!$BA:$BA,
'BLC Subcont'!$I:$I,AZ$10,
'BLC Subcont'!$R:$R,$A79)</f>
        <v>0</v>
      </c>
      <c r="AZ79" s="58">
        <f t="shared" si="328"/>
        <v>0</v>
      </c>
      <c r="BA79" s="59">
        <f t="shared" si="231"/>
        <v>0</v>
      </c>
      <c r="BB79" s="42">
        <f>SUMIFS('BLC Subcont'!$AE:$AE,'BLC Subcont'!$I:$I,BD$10,'BLC Subcont'!$R:$R,$A79)</f>
        <v>0</v>
      </c>
      <c r="BC79" s="48">
        <f>SUMIFS('BLC Subcont'!$BA:$BA,
'BLC Subcont'!$I:$I,BD$10,
'BLC Subcont'!$R:$R,$A79)</f>
        <v>0</v>
      </c>
      <c r="BD79" s="58">
        <f t="shared" si="329"/>
        <v>0</v>
      </c>
      <c r="BE79" s="58">
        <f t="shared" si="232"/>
        <v>0</v>
      </c>
      <c r="BI79" s="42">
        <f t="shared" ref="BI79:BI84" si="336">AT79+BQ79</f>
        <v>0</v>
      </c>
      <c r="BJ79" s="249">
        <f t="shared" ref="BJ79:BJ84" si="337">AU79+BR79</f>
        <v>0</v>
      </c>
      <c r="BK79" s="50">
        <f t="shared" si="330"/>
        <v>0</v>
      </c>
      <c r="BL79" s="59">
        <f t="shared" si="233"/>
        <v>0</v>
      </c>
      <c r="BM79" s="42">
        <f t="shared" si="331"/>
        <v>0</v>
      </c>
      <c r="BN79" s="249">
        <f t="shared" si="332"/>
        <v>0</v>
      </c>
      <c r="BO79" s="50">
        <f t="shared" si="333"/>
        <v>0</v>
      </c>
      <c r="BP79" s="58">
        <f t="shared" si="234"/>
        <v>0</v>
      </c>
      <c r="BQ79" s="42">
        <f>SUMIFS(RCCP!$HX$8:$HX$136,
RCCP!$A$8:$A$136,$A79,
RCCP!$C$8:$C$136,$B79
)+
(SUMIFS(RCCP!$IC$8:$IC$136,
RCCP!$A$8:$A$136,$A79,
RCCP!$C$8:$C$136,$B79)/4)</f>
        <v>0</v>
      </c>
      <c r="BR79" s="48">
        <f>SUMIFS(RCCP!$HX$8:$HX$136,
RCCP!$A$8:$A$136,$A79,
RCCP!$C$8:$C$136,$B79
)+
(SUMIFS(RCCP!$IC$8:$IC$136,
RCCP!$A$8:$A$136,$A79,
RCCP!$C$8:$C$136,$B79)/4)</f>
        <v>0</v>
      </c>
      <c r="BS79" s="59">
        <f t="shared" si="256"/>
        <v>0</v>
      </c>
      <c r="BT79" s="58">
        <f t="shared" si="235"/>
        <v>0</v>
      </c>
      <c r="BU79" s="47">
        <f>SUMIFS(RCCP!$HY$8:$HY$136,
RCCP!$A$8:$A$136,$A79,
RCCP!$C$8:$C$136,$B79
)+
(SUMIFS(RCCP!$IC$8:$IC$136,
RCCP!$A$8:$A$136,$A79,
RCCP!$C$8:$C$136,$B79)/4)</f>
        <v>0</v>
      </c>
      <c r="BV79" s="48">
        <f>SUMIFS(RCCP!$HY$8:$HY$136,
RCCP!$A$8:$A$136,$A79,
RCCP!$C$8:$C$136,$B79
)+
(SUMIFS(RCCP!$IC$8:$IC$136,
RCCP!$A$8:$A$136,$A79,
RCCP!$C$8:$C$136,$B79)/4)</f>
        <v>0</v>
      </c>
      <c r="BW79" s="58">
        <f t="shared" si="147"/>
        <v>0</v>
      </c>
      <c r="BX79" s="58">
        <f t="shared" si="236"/>
        <v>0</v>
      </c>
      <c r="BY79" s="42"/>
      <c r="BZ79" s="249"/>
      <c r="CA79" s="58">
        <f>IFERROR(BZ79/($I79*CA$11),0)</f>
        <v>0</v>
      </c>
      <c r="CB79" s="58">
        <f t="shared" si="237"/>
        <v>0</v>
      </c>
      <c r="CC79" s="42"/>
      <c r="CD79" s="249"/>
      <c r="CE79" s="58">
        <f t="shared" si="149"/>
        <v>0</v>
      </c>
      <c r="CF79" s="58">
        <f t="shared" si="238"/>
        <v>0</v>
      </c>
      <c r="CG79" s="47"/>
      <c r="CH79" s="249"/>
      <c r="CI79" s="59">
        <f t="shared" si="150"/>
        <v>0</v>
      </c>
      <c r="CJ79" s="58">
        <f t="shared" si="239"/>
        <v>0</v>
      </c>
      <c r="CK79" s="42"/>
      <c r="CL79" s="249"/>
      <c r="CM79" s="58">
        <f t="shared" si="151"/>
        <v>0</v>
      </c>
      <c r="CN79" s="58">
        <f t="shared" si="240"/>
        <v>0</v>
      </c>
      <c r="CO79" s="42"/>
      <c r="CP79" s="249"/>
      <c r="CQ79" s="58">
        <f t="shared" si="152"/>
        <v>0</v>
      </c>
      <c r="CR79" s="58">
        <f t="shared" si="241"/>
        <v>0</v>
      </c>
      <c r="CS79" s="42">
        <f>SUMIFS('484 Order'!$BM$10:$BM$37,'484 Order'!$A$10:$A$37,$A79,'484 Order'!$CK$10:$CK$37,"Sablon")/5</f>
        <v>847.6</v>
      </c>
      <c r="CT79" s="249">
        <f>SUMIFS('484 Order'!$BM$10:$BM$37,'484 Order'!$A$10:$A$37,$A79,'484 Order'!$CK$10:$CK$37,"Sablon")/5</f>
        <v>847.6</v>
      </c>
      <c r="CU79" s="58">
        <f t="shared" si="153"/>
        <v>5.0515525359079806E-2</v>
      </c>
      <c r="CV79" s="58">
        <f t="shared" si="242"/>
        <v>0.5</v>
      </c>
      <c r="CW79" s="47">
        <f>SUMIFS('484 Order'!$BM$10:$BM$37,'484 Order'!$A$10:$A$37,$A79,'484 Order'!$CK$10:$CK$37,"Sablon")/5</f>
        <v>847.6</v>
      </c>
      <c r="CX79" s="249">
        <f>SUMIFS('484 Order'!$BM$10:$BM$37,'484 Order'!$A$10:$A$37,$A79,'484 Order'!$CK$10:$CK$37,"Sablon")/5</f>
        <v>847.6</v>
      </c>
      <c r="CY79" s="59">
        <f t="shared" si="154"/>
        <v>5.0515525359079806E-2</v>
      </c>
      <c r="CZ79" s="58">
        <f t="shared" si="243"/>
        <v>0.5</v>
      </c>
      <c r="DA79" s="42">
        <f>SUMIFS('484 Order'!$BM$10:$BM$37,'484 Order'!$A$10:$A$37,$A79,'484 Order'!$CK$10:$CK$37,"Sablon")/5</f>
        <v>847.6</v>
      </c>
      <c r="DB79" s="249">
        <f>SUMIFS('484 Order'!$BM$10:$BM$37,'484 Order'!$A$10:$A$37,$A79,'484 Order'!$CK$10:$CK$37,"Sablon")/5</f>
        <v>847.6</v>
      </c>
      <c r="DC79" s="58">
        <f t="shared" si="155"/>
        <v>4.1653152489065801E-2</v>
      </c>
      <c r="DD79" s="58">
        <f t="shared" si="244"/>
        <v>0.5</v>
      </c>
      <c r="DE79" s="42">
        <f>SUMIFS('484 Order'!$BM$10:$BM$37,'484 Order'!$A$10:$A$37,$A79,'484 Order'!$CK$10:$CK$37,"Sablon")/5</f>
        <v>847.6</v>
      </c>
      <c r="DF79" s="249">
        <f>SUMIFS('484 Order'!$BM$10:$BM$37,'484 Order'!$A$10:$A$37,$A79,'484 Order'!$CK$10:$CK$37,"Sablon")/5</f>
        <v>847.6</v>
      </c>
      <c r="DG79" s="58">
        <f t="shared" si="156"/>
        <v>4.1653152489065801E-2</v>
      </c>
      <c r="DH79" s="58">
        <f t="shared" si="245"/>
        <v>0.5</v>
      </c>
      <c r="DI79" s="42">
        <f>SUMIFS('484 Order'!$BM$10:$BM$37,'484 Order'!$A$10:$A$37,$A79,'484 Order'!$CK$10:$CK$37,"Sablon")/5</f>
        <v>847.6</v>
      </c>
      <c r="DJ79" s="249">
        <f>SUMIFS('484 Order'!$BM$10:$BM$37,'484 Order'!$A$10:$A$37,$A79,'484 Order'!$CK$10:$CK$37,"Sablon")/5</f>
        <v>847.6</v>
      </c>
      <c r="DK79" s="58">
        <f t="shared" si="157"/>
        <v>4.1653152489065801E-2</v>
      </c>
      <c r="DL79" s="58">
        <f t="shared" si="246"/>
        <v>0.5</v>
      </c>
      <c r="DM79" s="42">
        <f>SUMIFS('484 Order'!$BU$10:$BU$37,'484 Order'!$A$10:$A$37,$A79,'484 Order'!$CK$10:$CK$37,"Sablon")/4</f>
        <v>9536.5</v>
      </c>
      <c r="DN79" s="249">
        <f>SUMIFS('484 Order'!$BU$10:$BU$37,'484 Order'!$A$10:$A$37,$A79,'484 Order'!$CK$10:$CK$37,"Sablon")/4</f>
        <v>9536.5</v>
      </c>
      <c r="DO79" s="58">
        <f t="shared" si="158"/>
        <v>0.4686471079659934</v>
      </c>
      <c r="DP79" s="58">
        <f t="shared" si="247"/>
        <v>0.5</v>
      </c>
      <c r="DQ79" s="47">
        <f>SUMIFS('484 Order'!$BU$10:$BU$37,'484 Order'!$A$10:$A$37,$A79,'484 Order'!$CK$10:$CK$37,"Sablon")/4</f>
        <v>9536.5</v>
      </c>
      <c r="DR79" s="249">
        <f>SUMIFS('484 Order'!$BU$10:$BU$37,'484 Order'!$A$10:$A$37,$A79,'484 Order'!$CK$10:$CK$37,"Sablon")/4</f>
        <v>9536.5</v>
      </c>
      <c r="DS79" s="59">
        <f t="shared" si="257"/>
        <v>0.56835925859705583</v>
      </c>
      <c r="DT79" s="58">
        <f t="shared" si="248"/>
        <v>1</v>
      </c>
      <c r="DU79" s="42">
        <f>SUMIFS('484 Order'!$BU$10:$BU$37,'484 Order'!$A$10:$A$37,$A79,'484 Order'!$CK$10:$CK$37,"Sablon")/4</f>
        <v>9536.5</v>
      </c>
      <c r="DV79" s="249">
        <f>SUMIFS('484 Order'!$BU$10:$BU$37,'484 Order'!$A$10:$A$37,$A79,'484 Order'!$CK$10:$CK$37,"Sablon")/4</f>
        <v>9536.5</v>
      </c>
      <c r="DW79" s="58">
        <f t="shared" si="258"/>
        <v>0.4686471079659934</v>
      </c>
      <c r="DX79" s="58">
        <f t="shared" si="249"/>
        <v>0.5</v>
      </c>
      <c r="DY79" s="42">
        <f>SUMIFS('484 Order'!$BU$10:$BU$37,'484 Order'!$A$10:$A$37,$A79,'484 Order'!$CK$10:$CK$37,"Sablon")/4</f>
        <v>9536.5</v>
      </c>
      <c r="DZ79" s="249">
        <f>SUMIFS('484 Order'!$BU$10:$BU$37,'484 Order'!$A$10:$A$37,$A79,'484 Order'!$CK$10:$CK$37,"Sablon")/4</f>
        <v>9536.5</v>
      </c>
      <c r="EA79" s="58">
        <f t="shared" si="259"/>
        <v>0.4686471079659934</v>
      </c>
      <c r="EB79" s="58">
        <f t="shared" si="250"/>
        <v>0.5</v>
      </c>
      <c r="EC79" s="42">
        <f>SUMIFS('484 Order'!$CC$10:$CC$37,'484 Order'!$A$10:$A$37,$A79,'484 Order'!$CK$10:$CK$37,"Sablon")/4</f>
        <v>2425.5</v>
      </c>
      <c r="ED79" s="249">
        <f>SUMIFS('484 Order'!$CC$10:$CC$37,'484 Order'!$A$10:$A$37,$A79,'484 Order'!$CK$10:$CK$37,"Sablon")/4</f>
        <v>2425.5</v>
      </c>
      <c r="EE79" s="58">
        <f t="shared" si="260"/>
        <v>0.11919504643962849</v>
      </c>
      <c r="EF79" s="58">
        <f t="shared" si="251"/>
        <v>0.5</v>
      </c>
      <c r="EG79" s="47">
        <f>SUMIFS('484 Order'!$CC$10:$CC$37,'484 Order'!$A$10:$A$37,$A79,'484 Order'!$CK$10:$CK$37,"Sablon")/4</f>
        <v>2425.5</v>
      </c>
      <c r="EH79" s="249">
        <f>SUMIFS('484 Order'!$CC$10:$CC$37,'484 Order'!$A$10:$A$37,$A79,'484 Order'!$CK$10:$CK$37,"Sablon")/4</f>
        <v>2425.5</v>
      </c>
      <c r="EI79" s="59">
        <f t="shared" si="261"/>
        <v>0.11919504643962849</v>
      </c>
      <c r="EJ79" s="58">
        <f t="shared" si="252"/>
        <v>0.5</v>
      </c>
      <c r="EK79" s="42">
        <f>SUMIFS('484 Order'!$CC$10:$CC$37,'484 Order'!$A$10:$A$37,$A79,'484 Order'!$CK$10:$CK$37,"Sablon")/4</f>
        <v>2425.5</v>
      </c>
      <c r="EL79" s="249">
        <f>SUMIFS('484 Order'!$CC$10:$CC$37,'484 Order'!$A$10:$A$37,$A79,'484 Order'!$CK$10:$CK$37,"Sablon")/4</f>
        <v>2425.5</v>
      </c>
      <c r="EM79" s="58">
        <f t="shared" si="262"/>
        <v>0.11919504643962849</v>
      </c>
      <c r="EN79" s="58">
        <f t="shared" si="253"/>
        <v>0.5</v>
      </c>
      <c r="EO79" s="42">
        <f>SUMIFS('484 Order'!$CC$10:$CC$37,'484 Order'!$A$10:$A$37,$A79,'484 Order'!$CK$10:$CK$37,"Sablon")/4</f>
        <v>2425.5</v>
      </c>
      <c r="EP79" s="249">
        <f>SUMIFS('484 Order'!$CC$10:$CC$37,'484 Order'!$A$10:$A$37,$A79,'484 Order'!$CK$10:$CK$37,"Sablon")/4</f>
        <v>2425.5</v>
      </c>
      <c r="EQ79" s="58">
        <f t="shared" si="263"/>
        <v>0.14455569461827283</v>
      </c>
      <c r="ER79" s="58">
        <f t="shared" si="254"/>
        <v>0.5</v>
      </c>
      <c r="ES79" s="42"/>
      <c r="ET79" s="249"/>
      <c r="EU79" s="58">
        <f t="shared" si="264"/>
        <v>0</v>
      </c>
      <c r="EV79" s="58">
        <f t="shared" si="255"/>
        <v>0</v>
      </c>
      <c r="EW79" s="277"/>
    </row>
    <row r="80" spans="1:153" ht="20.149999999999999" customHeight="1" x14ac:dyDescent="0.35">
      <c r="A80" s="53">
        <f>+A79</f>
        <v>484</v>
      </c>
      <c r="B80" s="54" t="str">
        <f>+B79</f>
        <v>M'S</v>
      </c>
      <c r="C80" s="39" t="s">
        <v>156</v>
      </c>
      <c r="D80" s="39">
        <v>366</v>
      </c>
      <c r="E80" s="39">
        <v>5.7</v>
      </c>
      <c r="F80" s="39">
        <v>7</v>
      </c>
      <c r="G80" s="39">
        <v>3</v>
      </c>
      <c r="H80" s="40">
        <f t="shared" si="315"/>
        <v>43810.200000000004</v>
      </c>
      <c r="I80" s="41">
        <f t="shared" si="316"/>
        <v>7686.0000000000009</v>
      </c>
      <c r="J80" s="42">
        <f t="array" ref="J80">SUM(SUMIFS(
'BLC Subcont'!$AE:$AE,
'BLC Subcont'!$I:$I,L$10,
'BLC Subcont'!$R:$R,{"GS468";"PS468";"IF468"}
))</f>
        <v>0</v>
      </c>
      <c r="K80" s="43">
        <f t="array" ref="K80">SUM(SUMIFS(
'BLC Subcont'!$BF:$BF,
'BLC Subcont'!$I:$I,L$10,
'BLC Subcont'!$R:$R,{"GS468";"PS468";"IF468"}
))</f>
        <v>0</v>
      </c>
      <c r="L80" s="58">
        <f t="shared" si="317"/>
        <v>0</v>
      </c>
      <c r="M80" s="42">
        <f>SUMIFS('BLC Subcont'!$AE:$AE,'BLC Subcont'!$I:$I,O$10,'BLC Subcont'!$R:$R,$A80)</f>
        <v>0</v>
      </c>
      <c r="N80" s="43">
        <f>SUMIFS('BLC Subcont'!$BA:$BA,
'BLC Subcont'!$I:$I,O$10,
'BLC Subcont'!$R:$R,$A80)</f>
        <v>0</v>
      </c>
      <c r="O80" s="58">
        <f t="shared" si="318"/>
        <v>0</v>
      </c>
      <c r="P80" s="42">
        <f>SUMIFS('BLC Subcont'!$AE:$AE,'BLC Subcont'!$I:$I,R$10,'BLC Subcont'!$R:$R,$A80)</f>
        <v>0</v>
      </c>
      <c r="Q80" s="51">
        <f>SUMIFS('BLC Subcont'!$BA:$BA,
'BLC Subcont'!$I:$I,R$10,
'BLC Subcont'!$R:$R,$A80)</f>
        <v>0</v>
      </c>
      <c r="R80" s="58">
        <f t="shared" si="319"/>
        <v>0</v>
      </c>
      <c r="S80" s="42">
        <f>SUMIFS('BLC Subcont'!$AE:$AE,'BLC Subcont'!$I:$I,U$10,'BLC Subcont'!$R:$R,$A80)</f>
        <v>0</v>
      </c>
      <c r="T80" s="43">
        <f>SUMIFS('BLC Subcont'!$BA:$BA,
'BLC Subcont'!$I:$I,U$10,
'BLC Subcont'!$R:$R,$A80)</f>
        <v>0</v>
      </c>
      <c r="U80" s="58">
        <f t="shared" si="320"/>
        <v>0</v>
      </c>
      <c r="V80" s="47">
        <f t="shared" si="334"/>
        <v>0</v>
      </c>
      <c r="W80" s="51">
        <f t="shared" si="321"/>
        <v>0</v>
      </c>
      <c r="X80" s="52">
        <f t="shared" si="322"/>
        <v>0</v>
      </c>
      <c r="Y80" s="52">
        <f t="shared" si="224"/>
        <v>0</v>
      </c>
      <c r="Z80" s="47">
        <f>SUMIFS('BLC Subcont'!$AE:$AE,'BLC Subcont'!$I:$I,AB$10,'BLC Subcont'!$R:$R,$A80)</f>
        <v>0</v>
      </c>
      <c r="AA80" s="249">
        <f>SUMIFS('BLC Subcont'!$BA:$BA,
'BLC Subcont'!$I:$I,AB$10,
'BLC Subcont'!$R:$R,$A80)</f>
        <v>0</v>
      </c>
      <c r="AB80" s="59">
        <f t="shared" si="335"/>
        <v>0</v>
      </c>
      <c r="AC80" s="59">
        <f t="shared" si="225"/>
        <v>0</v>
      </c>
      <c r="AD80" s="42">
        <f>SUMIFS('BLC Subcont'!$AE:$AE,'BLC Subcont'!$I:$I,AF$10,'BLC Subcont'!$R:$R,$A80)</f>
        <v>0</v>
      </c>
      <c r="AE80" s="249">
        <f>SUMIFS('BLC Subcont'!$BA:$BA,
'BLC Subcont'!$I:$I,AF$10,
'BLC Subcont'!$R:$R,$A80)</f>
        <v>0</v>
      </c>
      <c r="AF80" s="58">
        <f t="shared" si="323"/>
        <v>0</v>
      </c>
      <c r="AG80" s="59">
        <f t="shared" si="226"/>
        <v>0</v>
      </c>
      <c r="AH80" s="42">
        <f>SUMIFS('BLC Subcont'!$AE:$AE,'BLC Subcont'!$I:$I,AJ$10,'BLC Subcont'!$R:$R,$A80)</f>
        <v>0</v>
      </c>
      <c r="AI80" s="249">
        <f>SUMIFS('BLC Subcont'!$BA:$BA,
'BLC Subcont'!$I:$I,AJ$10,
'BLC Subcont'!$R:$R,$A80)</f>
        <v>0</v>
      </c>
      <c r="AJ80" s="58">
        <f t="shared" si="324"/>
        <v>0</v>
      </c>
      <c r="AK80" s="59">
        <f t="shared" si="227"/>
        <v>0</v>
      </c>
      <c r="AL80" s="42">
        <f>SUMIFS('BLC Subcont'!$AE:$AE,'BLC Subcont'!$I:$I,AN$10,'BLC Subcont'!$R:$R,$A80)</f>
        <v>0</v>
      </c>
      <c r="AM80" s="249">
        <f>SUMIFS('BLC Subcont'!$BA:$BA,
'BLC Subcont'!$I:$I,AN$10,
'BLC Subcont'!$R:$R,$A80)</f>
        <v>0</v>
      </c>
      <c r="AN80" s="58">
        <f t="shared" si="325"/>
        <v>0</v>
      </c>
      <c r="AO80" s="59">
        <f t="shared" si="228"/>
        <v>0</v>
      </c>
      <c r="AP80" s="42">
        <f>SUMIFS('BLC Subcont'!$AE:$AE,'BLC Subcont'!$I:$I,AR$10,'BLC Subcont'!$R:$R,$A80)</f>
        <v>0</v>
      </c>
      <c r="AQ80" s="249">
        <f>SUMIFS('BLC Subcont'!$BA:$BA,
'BLC Subcont'!$I:$I,AR$10,
'BLC Subcont'!$R:$R,$A80)</f>
        <v>0</v>
      </c>
      <c r="AR80" s="58">
        <f t="shared" si="326"/>
        <v>0</v>
      </c>
      <c r="AS80" s="59">
        <f t="shared" si="229"/>
        <v>0</v>
      </c>
      <c r="AT80" s="42">
        <f>SUMIFS('BLC Subcont'!$AE:$AE,'BLC Subcont'!$I:$I,AV$10,'BLC Subcont'!$R:$R,$A80)</f>
        <v>0</v>
      </c>
      <c r="AU80" s="249">
        <f>SUMIFS('BLC Subcont'!$BA:$BA,
'BLC Subcont'!$I:$I,AV$10,
'BLC Subcont'!$R:$R,$A80)</f>
        <v>0</v>
      </c>
      <c r="AV80" s="58">
        <f t="shared" si="327"/>
        <v>0</v>
      </c>
      <c r="AW80" s="59">
        <f t="shared" si="230"/>
        <v>0</v>
      </c>
      <c r="AX80" s="42">
        <f>SUMIFS('BLC Subcont'!$AE:$AE,'BLC Subcont'!$I:$I,AZ$10,'BLC Subcont'!$R:$R,$A80)</f>
        <v>0</v>
      </c>
      <c r="AY80" s="48">
        <f>SUMIFS('BLC Subcont'!$BA:$BA,
'BLC Subcont'!$I:$I,AZ$10,
'BLC Subcont'!$R:$R,$A80)</f>
        <v>0</v>
      </c>
      <c r="AZ80" s="58">
        <f t="shared" si="328"/>
        <v>0</v>
      </c>
      <c r="BA80" s="59">
        <f t="shared" si="231"/>
        <v>0</v>
      </c>
      <c r="BB80" s="42">
        <f>SUMIFS('BLC Subcont'!$AE:$AE,'BLC Subcont'!$I:$I,BD$10,'BLC Subcont'!$R:$R,$A80)</f>
        <v>0</v>
      </c>
      <c r="BC80" s="48">
        <f>SUMIFS('BLC Subcont'!$BA:$BA,
'BLC Subcont'!$I:$I,BD$10,
'BLC Subcont'!$R:$R,$A80)</f>
        <v>0</v>
      </c>
      <c r="BD80" s="58">
        <f t="shared" si="329"/>
        <v>0</v>
      </c>
      <c r="BE80" s="58">
        <f t="shared" si="232"/>
        <v>0</v>
      </c>
      <c r="BI80" s="42">
        <f t="shared" si="336"/>
        <v>0</v>
      </c>
      <c r="BJ80" s="249">
        <f t="shared" si="337"/>
        <v>0</v>
      </c>
      <c r="BK80" s="50">
        <f t="shared" si="330"/>
        <v>0</v>
      </c>
      <c r="BL80" s="59">
        <f t="shared" si="233"/>
        <v>0</v>
      </c>
      <c r="BM80" s="42">
        <f t="shared" si="331"/>
        <v>0</v>
      </c>
      <c r="BN80" s="249">
        <f t="shared" si="332"/>
        <v>0</v>
      </c>
      <c r="BO80" s="50">
        <f t="shared" si="333"/>
        <v>0</v>
      </c>
      <c r="BP80" s="58">
        <f t="shared" si="234"/>
        <v>0</v>
      </c>
      <c r="BQ80" s="42">
        <f>SUMIFS(RCCP!$HX$8:$HX$136,
RCCP!$A$8:$A$136,$A80,
RCCP!$C$8:$C$136,$B80
)+
(SUMIFS(RCCP!$IC$8:$IC$136,
RCCP!$A$8:$A$136,$A80,
RCCP!$C$8:$C$136,$B80)/4)</f>
        <v>0</v>
      </c>
      <c r="BR80" s="48">
        <f>SUMIFS(RCCP!$HX$8:$HX$136,
RCCP!$A$8:$A$136,$A80,
RCCP!$C$8:$C$136,$B80
)+
(SUMIFS(RCCP!$IC$8:$IC$136,
RCCP!$A$8:$A$136,$A80,
RCCP!$C$8:$C$136,$B80)/4)</f>
        <v>0</v>
      </c>
      <c r="BS80" s="59">
        <f t="shared" si="256"/>
        <v>0</v>
      </c>
      <c r="BT80" s="58">
        <f t="shared" si="235"/>
        <v>0</v>
      </c>
      <c r="BU80" s="47">
        <f>SUMIFS(RCCP!$HY$8:$HY$136,
RCCP!$A$8:$A$136,$A80,
RCCP!$C$8:$C$136,$B80
)+
(SUMIFS(RCCP!$IC$8:$IC$136,
RCCP!$A$8:$A$136,$A80,
RCCP!$C$8:$C$136,$B80)/4)</f>
        <v>0</v>
      </c>
      <c r="BV80" s="48">
        <f>SUMIFS(RCCP!$HY$8:$HY$136,
RCCP!$A$8:$A$136,$A80,
RCCP!$C$8:$C$136,$B80
)+
(SUMIFS(RCCP!$IC$8:$IC$136,
RCCP!$A$8:$A$136,$A80,
RCCP!$C$8:$C$136,$B80)/4)</f>
        <v>0</v>
      </c>
      <c r="BW80" s="58">
        <f t="shared" ref="BW80:BW84" si="338">IFERROR(BV80/($I80*BW$11),0)</f>
        <v>0</v>
      </c>
      <c r="BX80" s="58">
        <f t="shared" si="236"/>
        <v>0</v>
      </c>
      <c r="BY80" s="42"/>
      <c r="BZ80" s="249"/>
      <c r="CA80" s="58">
        <f t="shared" ref="CA80:CA84" si="339">IFERROR(BZ80/($I80*CA$11),0)</f>
        <v>0</v>
      </c>
      <c r="CB80" s="58">
        <f t="shared" si="237"/>
        <v>0</v>
      </c>
      <c r="CC80" s="42"/>
      <c r="CD80" s="249"/>
      <c r="CE80" s="58">
        <f t="shared" ref="CE80:CE84" si="340">IFERROR(CD80/($I80*CE$11),0)</f>
        <v>0</v>
      </c>
      <c r="CF80" s="58">
        <f t="shared" si="238"/>
        <v>0</v>
      </c>
      <c r="CG80" s="47"/>
      <c r="CH80" s="249"/>
      <c r="CI80" s="59">
        <f t="shared" ref="CI80:CI84" si="341">IFERROR(CH80/($I80*CI$11),0)</f>
        <v>0</v>
      </c>
      <c r="CJ80" s="58">
        <f t="shared" si="239"/>
        <v>0</v>
      </c>
      <c r="CK80" s="42"/>
      <c r="CL80" s="249"/>
      <c r="CM80" s="58">
        <f t="shared" ref="CM80:CM84" si="342">IFERROR(CL80/($I80*CM$11),0)</f>
        <v>0</v>
      </c>
      <c r="CN80" s="58">
        <f t="shared" si="240"/>
        <v>0</v>
      </c>
      <c r="CO80" s="42"/>
      <c r="CP80" s="249"/>
      <c r="CQ80" s="58">
        <f t="shared" ref="CQ80:CQ84" si="343">IFERROR(CP80/($I80*CQ$11),0)</f>
        <v>0</v>
      </c>
      <c r="CR80" s="58">
        <f t="shared" si="241"/>
        <v>0</v>
      </c>
      <c r="CS80" s="42">
        <f t="shared" ref="CS80:CT80" si="344">CS79</f>
        <v>847.6</v>
      </c>
      <c r="CT80" s="249">
        <f t="shared" si="344"/>
        <v>847.6</v>
      </c>
      <c r="CU80" s="58">
        <f t="shared" ref="CU80:CU84" si="345">IFERROR(CT80/($I80*CU$11),0)</f>
        <v>2.3463495385364932E-2</v>
      </c>
      <c r="CV80" s="58">
        <f t="shared" si="242"/>
        <v>0.5</v>
      </c>
      <c r="CW80" s="47">
        <f t="shared" ref="CW80:CX80" si="346">CW79</f>
        <v>847.6</v>
      </c>
      <c r="CX80" s="249">
        <f t="shared" si="346"/>
        <v>847.6</v>
      </c>
      <c r="CY80" s="59">
        <f t="shared" ref="CY80:CY83" si="347">IFERROR(CX80/($I80*CY$11),0)</f>
        <v>2.3463495385364932E-2</v>
      </c>
      <c r="CZ80" s="58">
        <f t="shared" si="243"/>
        <v>0.5</v>
      </c>
      <c r="DA80" s="42">
        <f t="shared" ref="DA80:DB80" si="348">DA79</f>
        <v>847.6</v>
      </c>
      <c r="DB80" s="249">
        <f t="shared" si="348"/>
        <v>847.6</v>
      </c>
      <c r="DC80" s="58">
        <f t="shared" ref="DC80:DC84" si="349">IFERROR(DB80/($I80*DC$11),0)</f>
        <v>1.9347092686178104E-2</v>
      </c>
      <c r="DD80" s="58">
        <f t="shared" si="244"/>
        <v>0.5</v>
      </c>
      <c r="DE80" s="42">
        <f t="shared" ref="DE80:DF80" si="350">DE79</f>
        <v>847.6</v>
      </c>
      <c r="DF80" s="249">
        <f t="shared" si="350"/>
        <v>847.6</v>
      </c>
      <c r="DG80" s="58">
        <f t="shared" ref="DG80:DG84" si="351">IFERROR(DF80/($I80*DG$11),0)</f>
        <v>1.9347092686178104E-2</v>
      </c>
      <c r="DH80" s="58">
        <f t="shared" si="245"/>
        <v>0.5</v>
      </c>
      <c r="DI80" s="42">
        <f t="shared" ref="DI80:DJ80" si="352">DI79</f>
        <v>847.6</v>
      </c>
      <c r="DJ80" s="249">
        <f t="shared" si="352"/>
        <v>847.6</v>
      </c>
      <c r="DK80" s="58">
        <f t="shared" ref="DK80:DK84" si="353">IFERROR(DJ80/($I80*DK$11),0)</f>
        <v>1.9347092686178104E-2</v>
      </c>
      <c r="DL80" s="58">
        <f t="shared" si="246"/>
        <v>0.5</v>
      </c>
      <c r="DM80" s="42">
        <f t="shared" ref="DM80" si="354">DM79</f>
        <v>9536.5</v>
      </c>
      <c r="DN80" s="249">
        <f>DN79</f>
        <v>9536.5</v>
      </c>
      <c r="DO80" s="58">
        <f t="shared" ref="DO80:DO84" si="355">IFERROR(DN80/($I80*DO$11),0)</f>
        <v>0.21767761845414993</v>
      </c>
      <c r="DP80" s="58">
        <f t="shared" si="247"/>
        <v>0.5</v>
      </c>
      <c r="DQ80" s="47">
        <f t="shared" ref="DQ80" si="356">DQ79</f>
        <v>9536.5</v>
      </c>
      <c r="DR80" s="249">
        <f t="shared" ref="DR80" si="357">DR79</f>
        <v>9536.5</v>
      </c>
      <c r="DS80" s="59">
        <f t="shared" si="257"/>
        <v>0.26399200535928818</v>
      </c>
      <c r="DT80" s="58">
        <f t="shared" si="248"/>
        <v>0.5</v>
      </c>
      <c r="DU80" s="42">
        <f t="shared" ref="DU80" si="358">DU79</f>
        <v>9536.5</v>
      </c>
      <c r="DV80" s="249">
        <f t="shared" ref="DV80" si="359">DV79</f>
        <v>9536.5</v>
      </c>
      <c r="DW80" s="58">
        <f t="shared" si="258"/>
        <v>0.21767761845414993</v>
      </c>
      <c r="DX80" s="58">
        <f t="shared" si="249"/>
        <v>0.5</v>
      </c>
      <c r="DY80" s="42">
        <f t="shared" ref="DY80" si="360">DY79</f>
        <v>9536.5</v>
      </c>
      <c r="DZ80" s="249">
        <f t="shared" ref="DZ80" si="361">DZ79</f>
        <v>9536.5</v>
      </c>
      <c r="EA80" s="58">
        <f t="shared" si="259"/>
        <v>0.21767761845414993</v>
      </c>
      <c r="EB80" s="58">
        <f t="shared" si="250"/>
        <v>0.5</v>
      </c>
      <c r="EC80" s="42">
        <f t="shared" ref="EC80" si="362">EC79</f>
        <v>2425.5</v>
      </c>
      <c r="ED80" s="249">
        <f t="shared" ref="ED80" si="363">ED79</f>
        <v>2425.5</v>
      </c>
      <c r="EE80" s="58">
        <f t="shared" si="260"/>
        <v>5.5363819384526884E-2</v>
      </c>
      <c r="EF80" s="58">
        <f t="shared" si="251"/>
        <v>0.5</v>
      </c>
      <c r="EG80" s="47">
        <f t="shared" ref="EG80" si="364">EG79</f>
        <v>2425.5</v>
      </c>
      <c r="EH80" s="249">
        <f t="shared" ref="EH80" si="365">EH79</f>
        <v>2425.5</v>
      </c>
      <c r="EI80" s="59">
        <f t="shared" si="261"/>
        <v>5.5363819384526884E-2</v>
      </c>
      <c r="EJ80" s="58">
        <f t="shared" si="252"/>
        <v>0.5</v>
      </c>
      <c r="EK80" s="42">
        <f t="shared" ref="EK80" si="366">EK79</f>
        <v>2425.5</v>
      </c>
      <c r="EL80" s="249">
        <f t="shared" ref="EL80" si="367">EL79</f>
        <v>2425.5</v>
      </c>
      <c r="EM80" s="58">
        <f t="shared" si="262"/>
        <v>5.5363819384526884E-2</v>
      </c>
      <c r="EN80" s="58">
        <f t="shared" si="253"/>
        <v>0.5</v>
      </c>
      <c r="EO80" s="42">
        <f t="shared" ref="EO80" si="368">EO79</f>
        <v>2425.5</v>
      </c>
      <c r="EP80" s="249">
        <f t="shared" ref="EP80" si="369">EP79</f>
        <v>2425.5</v>
      </c>
      <c r="EQ80" s="58">
        <f t="shared" si="263"/>
        <v>6.7143355423787923E-2</v>
      </c>
      <c r="ER80" s="58">
        <f t="shared" si="254"/>
        <v>0.5</v>
      </c>
      <c r="ES80" s="42"/>
      <c r="ET80" s="249"/>
      <c r="EU80" s="58">
        <f t="shared" si="264"/>
        <v>0</v>
      </c>
      <c r="EV80" s="58">
        <f t="shared" si="255"/>
        <v>0</v>
      </c>
    </row>
    <row r="81" spans="1:152" ht="20.149999999999999" customHeight="1" x14ac:dyDescent="0.35">
      <c r="A81" s="53">
        <f>+A79</f>
        <v>484</v>
      </c>
      <c r="B81" s="54" t="str">
        <f>+B79</f>
        <v>M'S</v>
      </c>
      <c r="C81" s="39" t="s">
        <v>27</v>
      </c>
      <c r="D81" s="39">
        <v>260</v>
      </c>
      <c r="E81" s="39">
        <v>5.7</v>
      </c>
      <c r="F81" s="39">
        <v>7</v>
      </c>
      <c r="G81" s="39">
        <v>3</v>
      </c>
      <c r="H81" s="40">
        <f t="shared" si="315"/>
        <v>31122</v>
      </c>
      <c r="I81" s="41">
        <f t="shared" si="316"/>
        <v>5460</v>
      </c>
      <c r="J81" s="42">
        <f>SUM(SUMIFS(
'BLC Subcont'!$AE:$AE,
'BLC Subcont'!$U:$U,$A81,
'BLC Subcont'!$I:$I,L$10,
'BLC Subcont'!$AA:$AA,$B81,
'BLC Subcont'!$IW:$IW,"IN HOUSE (MANUAL)"))</f>
        <v>0</v>
      </c>
      <c r="K81" s="43">
        <f>SUM(SUMIFS(
'BLC Subcont'!$BC:$BC,
'BLC Subcont'!$U:$U,$A81,
'BLC Subcont'!$I:$I,L$10,
'BLC Subcont'!$AA:$AA,$B81,
'BLC Subcont'!$IW:$IW,"IN HOUSE (MANUAL)"))</f>
        <v>0</v>
      </c>
      <c r="L81" s="58">
        <f t="shared" si="317"/>
        <v>0</v>
      </c>
      <c r="M81" s="42">
        <f>SUMIFS('BLC Subcont'!$AE:$AE,'BLC Subcont'!$I:$I,O$10,'BLC Subcont'!$R:$R,$A81)</f>
        <v>0</v>
      </c>
      <c r="N81" s="43">
        <f>SUMIFS('BLC Subcont'!$BA:$BA,
'BLC Subcont'!$I:$I,O$10,
'BLC Subcont'!$R:$R,$A81)</f>
        <v>0</v>
      </c>
      <c r="O81" s="58">
        <f t="shared" si="318"/>
        <v>0</v>
      </c>
      <c r="P81" s="42">
        <f>SUMIFS('BLC Subcont'!$AE:$AE,'BLC Subcont'!$I:$I,R$10,'BLC Subcont'!$R:$R,$A81)</f>
        <v>0</v>
      </c>
      <c r="Q81" s="51">
        <f>SUMIFS('BLC Subcont'!$BA:$BA,
'BLC Subcont'!$I:$I,R$10,
'BLC Subcont'!$R:$R,$A81)</f>
        <v>0</v>
      </c>
      <c r="R81" s="58">
        <f t="shared" si="319"/>
        <v>0</v>
      </c>
      <c r="S81" s="42">
        <f>SUMIFS('BLC Subcont'!$AE:$AE,'BLC Subcont'!$I:$I,U$10,'BLC Subcont'!$R:$R,$A81)</f>
        <v>0</v>
      </c>
      <c r="T81" s="43">
        <f>SUMIFS('BLC Subcont'!$BA:$BA,
'BLC Subcont'!$I:$I,U$10,
'BLC Subcont'!$R:$R,$A81)</f>
        <v>0</v>
      </c>
      <c r="U81" s="58">
        <f t="shared" si="320"/>
        <v>0</v>
      </c>
      <c r="V81" s="47">
        <f t="shared" si="334"/>
        <v>0</v>
      </c>
      <c r="W81" s="51">
        <f t="shared" si="321"/>
        <v>0</v>
      </c>
      <c r="X81" s="52">
        <f t="shared" si="322"/>
        <v>0</v>
      </c>
      <c r="Y81" s="52">
        <f t="shared" si="224"/>
        <v>0</v>
      </c>
      <c r="Z81" s="47">
        <f>SUMIFS('BLC Subcont'!$AE:$AE,'BLC Subcont'!$I:$I,AB$10,'BLC Subcont'!$R:$R,$A81)</f>
        <v>0</v>
      </c>
      <c r="AA81" s="249">
        <f>SUMIFS('BLC Subcont'!$BA:$BA,
'BLC Subcont'!$I:$I,AB$10,
'BLC Subcont'!$R:$R,$A81)</f>
        <v>0</v>
      </c>
      <c r="AB81" s="59">
        <f t="shared" si="335"/>
        <v>0</v>
      </c>
      <c r="AC81" s="59">
        <f t="shared" si="225"/>
        <v>0</v>
      </c>
      <c r="AD81" s="42">
        <f>SUMIFS('BLC Subcont'!$AE:$AE,'BLC Subcont'!$I:$I,AF$10,'BLC Subcont'!$R:$R,$A81)</f>
        <v>0</v>
      </c>
      <c r="AE81" s="249">
        <f>SUMIFS('BLC Subcont'!$BA:$BA,
'BLC Subcont'!$I:$I,AF$10,
'BLC Subcont'!$R:$R,$A81)</f>
        <v>0</v>
      </c>
      <c r="AF81" s="58">
        <f t="shared" si="323"/>
        <v>0</v>
      </c>
      <c r="AG81" s="59">
        <f t="shared" si="226"/>
        <v>0</v>
      </c>
      <c r="AH81" s="42">
        <f>SUMIFS('BLC Subcont'!$AE:$AE,'BLC Subcont'!$I:$I,AJ$10,'BLC Subcont'!$R:$R,$A81)</f>
        <v>0</v>
      </c>
      <c r="AI81" s="249">
        <f>SUMIFS('BLC Subcont'!$BA:$BA,
'BLC Subcont'!$I:$I,AJ$10,
'BLC Subcont'!$R:$R,$A81)</f>
        <v>0</v>
      </c>
      <c r="AJ81" s="58">
        <f t="shared" si="324"/>
        <v>0</v>
      </c>
      <c r="AK81" s="59">
        <f t="shared" si="227"/>
        <v>0</v>
      </c>
      <c r="AL81" s="42">
        <f>SUMIFS('BLC Subcont'!$AE:$AE,'BLC Subcont'!$I:$I,AN$10,'BLC Subcont'!$R:$R,$A81)</f>
        <v>0</v>
      </c>
      <c r="AM81" s="249">
        <f>SUMIFS('BLC Subcont'!$BA:$BA,
'BLC Subcont'!$I:$I,AN$10,
'BLC Subcont'!$R:$R,$A81)</f>
        <v>0</v>
      </c>
      <c r="AN81" s="58">
        <f t="shared" si="325"/>
        <v>0</v>
      </c>
      <c r="AO81" s="59">
        <f t="shared" si="228"/>
        <v>0</v>
      </c>
      <c r="AP81" s="42">
        <f>SUMIFS('BLC Subcont'!$AE:$AE,'BLC Subcont'!$I:$I,AR$10,'BLC Subcont'!$R:$R,$A81)</f>
        <v>0</v>
      </c>
      <c r="AQ81" s="249">
        <f>SUMIFS('BLC Subcont'!$BA:$BA,
'BLC Subcont'!$I:$I,AR$10,
'BLC Subcont'!$R:$R,$A81)</f>
        <v>0</v>
      </c>
      <c r="AR81" s="58">
        <f t="shared" si="326"/>
        <v>0</v>
      </c>
      <c r="AS81" s="59">
        <f t="shared" si="229"/>
        <v>0</v>
      </c>
      <c r="AT81" s="42">
        <f>SUMIFS('BLC Subcont'!$AE:$AE,'BLC Subcont'!$I:$I,AV$10,'BLC Subcont'!$R:$R,$A81)</f>
        <v>0</v>
      </c>
      <c r="AU81" s="249">
        <f>SUMIFS('BLC Subcont'!$BA:$BA,
'BLC Subcont'!$I:$I,AV$10,
'BLC Subcont'!$R:$R,$A81)</f>
        <v>0</v>
      </c>
      <c r="AV81" s="58">
        <f t="shared" si="327"/>
        <v>0</v>
      </c>
      <c r="AW81" s="59">
        <f t="shared" si="230"/>
        <v>0</v>
      </c>
      <c r="AX81" s="42">
        <f>SUMIFS('BLC Subcont'!$AE:$AE,'BLC Subcont'!$I:$I,AZ$10,'BLC Subcont'!$R:$R,$A81)</f>
        <v>0</v>
      </c>
      <c r="AY81" s="48">
        <f>SUMIFS('BLC Subcont'!$BA:$BA,
'BLC Subcont'!$I:$I,AZ$10,
'BLC Subcont'!$R:$R,$A81)</f>
        <v>0</v>
      </c>
      <c r="AZ81" s="58">
        <f t="shared" si="328"/>
        <v>0</v>
      </c>
      <c r="BA81" s="59">
        <f t="shared" si="231"/>
        <v>0</v>
      </c>
      <c r="BB81" s="42">
        <f>SUMIFS('BLC Subcont'!$AE:$AE,'BLC Subcont'!$I:$I,BD$10,'BLC Subcont'!$R:$R,$A81)</f>
        <v>0</v>
      </c>
      <c r="BC81" s="48">
        <f>SUMIFS('BLC Subcont'!$BA:$BA,
'BLC Subcont'!$I:$I,BD$10,
'BLC Subcont'!$R:$R,$A81)</f>
        <v>0</v>
      </c>
      <c r="BD81" s="58">
        <f t="shared" si="329"/>
        <v>0</v>
      </c>
      <c r="BE81" s="58">
        <f t="shared" si="232"/>
        <v>0</v>
      </c>
      <c r="BI81" s="61">
        <f t="shared" si="336"/>
        <v>0</v>
      </c>
      <c r="BJ81" s="250">
        <f t="shared" si="337"/>
        <v>0</v>
      </c>
      <c r="BK81" s="50">
        <f t="shared" si="330"/>
        <v>0</v>
      </c>
      <c r="BL81" s="59">
        <f t="shared" si="233"/>
        <v>0</v>
      </c>
      <c r="BM81" s="61">
        <f t="shared" si="331"/>
        <v>0</v>
      </c>
      <c r="BN81" s="250">
        <f t="shared" si="332"/>
        <v>0</v>
      </c>
      <c r="BO81" s="50">
        <f t="shared" si="333"/>
        <v>0</v>
      </c>
      <c r="BP81" s="58">
        <f t="shared" si="234"/>
        <v>0</v>
      </c>
      <c r="BQ81" s="42">
        <f>SUMIFS(RCCP!$HX$8:$HX$136,
RCCP!$A$8:$A$136,$A81,
RCCP!$C$8:$C$136,$B81
)+
(SUMIFS(RCCP!$IC$8:$IC$136,
RCCP!$A$8:$A$136,$A81,
RCCP!$C$8:$C$136,$B81)/4)</f>
        <v>0</v>
      </c>
      <c r="BR81" s="48">
        <f>SUMIFS(RCCP!$HX$8:$HX$136,
RCCP!$A$8:$A$136,$A81,
RCCP!$C$8:$C$136,$B81
)+
(SUMIFS(RCCP!$IC$8:$IC$136,
RCCP!$A$8:$A$136,$A81,
RCCP!$C$8:$C$136,$B81)/4)</f>
        <v>0</v>
      </c>
      <c r="BS81" s="59">
        <f t="shared" si="256"/>
        <v>0</v>
      </c>
      <c r="BT81" s="58">
        <f t="shared" si="235"/>
        <v>0</v>
      </c>
      <c r="BU81" s="47">
        <f>SUMIFS(RCCP!$HY$8:$HY$136,
RCCP!$A$8:$A$136,$A81,
RCCP!$C$8:$C$136,$B81
)+
(SUMIFS(RCCP!$IC$8:$IC$136,
RCCP!$A$8:$A$136,$A81,
RCCP!$C$8:$C$136,$B81)/4)</f>
        <v>0</v>
      </c>
      <c r="BV81" s="48">
        <f>SUMIFS(RCCP!$HY$8:$HY$136,
RCCP!$A$8:$A$136,$A81,
RCCP!$C$8:$C$136,$B81
)+
(SUMIFS(RCCP!$IC$8:$IC$136,
RCCP!$A$8:$A$136,$A81,
RCCP!$C$8:$C$136,$B81)/4)</f>
        <v>0</v>
      </c>
      <c r="BW81" s="58">
        <f t="shared" si="338"/>
        <v>0</v>
      </c>
      <c r="BX81" s="58">
        <f t="shared" si="236"/>
        <v>0</v>
      </c>
      <c r="BY81" s="42"/>
      <c r="BZ81" s="249"/>
      <c r="CA81" s="58">
        <f t="shared" si="339"/>
        <v>0</v>
      </c>
      <c r="CB81" s="58">
        <f t="shared" si="237"/>
        <v>0</v>
      </c>
      <c r="CC81" s="42"/>
      <c r="CD81" s="249"/>
      <c r="CE81" s="58">
        <f t="shared" si="340"/>
        <v>0</v>
      </c>
      <c r="CF81" s="58">
        <f t="shared" si="238"/>
        <v>0</v>
      </c>
      <c r="CG81" s="47"/>
      <c r="CH81" s="249"/>
      <c r="CI81" s="59">
        <f t="shared" si="341"/>
        <v>0</v>
      </c>
      <c r="CJ81" s="58">
        <f t="shared" si="239"/>
        <v>0</v>
      </c>
      <c r="CK81" s="42"/>
      <c r="CL81" s="249"/>
      <c r="CM81" s="58">
        <f t="shared" si="342"/>
        <v>0</v>
      </c>
      <c r="CN81" s="58">
        <f t="shared" si="240"/>
        <v>0</v>
      </c>
      <c r="CO81" s="42"/>
      <c r="CP81" s="249"/>
      <c r="CQ81" s="58">
        <f t="shared" si="343"/>
        <v>0</v>
      </c>
      <c r="CR81" s="58">
        <f t="shared" si="241"/>
        <v>0</v>
      </c>
      <c r="CS81" s="42">
        <f t="shared" ref="CS81:CT81" si="370">CS80</f>
        <v>847.6</v>
      </c>
      <c r="CT81" s="249">
        <f t="shared" si="370"/>
        <v>847.6</v>
      </c>
      <c r="CU81" s="58">
        <f t="shared" si="345"/>
        <v>3.3029381965552176E-2</v>
      </c>
      <c r="CV81" s="58">
        <f t="shared" si="242"/>
        <v>0.5</v>
      </c>
      <c r="CW81" s="47">
        <f t="shared" ref="CW81:CX81" si="371">CW80</f>
        <v>847.6</v>
      </c>
      <c r="CX81" s="249">
        <f t="shared" si="371"/>
        <v>847.6</v>
      </c>
      <c r="CY81" s="59">
        <f t="shared" si="347"/>
        <v>3.3029381965552176E-2</v>
      </c>
      <c r="CZ81" s="58">
        <f t="shared" si="243"/>
        <v>0.5</v>
      </c>
      <c r="DA81" s="42">
        <f t="shared" ref="DA81:DB81" si="372">DA80</f>
        <v>847.6</v>
      </c>
      <c r="DB81" s="249">
        <f t="shared" si="372"/>
        <v>847.6</v>
      </c>
      <c r="DC81" s="58">
        <f t="shared" si="349"/>
        <v>2.7234753550543025E-2</v>
      </c>
      <c r="DD81" s="58">
        <f t="shared" si="244"/>
        <v>0.5</v>
      </c>
      <c r="DE81" s="42">
        <f t="shared" ref="DE81:DF81" si="373">DE80</f>
        <v>847.6</v>
      </c>
      <c r="DF81" s="249">
        <f t="shared" si="373"/>
        <v>847.6</v>
      </c>
      <c r="DG81" s="58">
        <f t="shared" si="351"/>
        <v>2.7234753550543025E-2</v>
      </c>
      <c r="DH81" s="58">
        <f t="shared" si="245"/>
        <v>0.5</v>
      </c>
      <c r="DI81" s="42">
        <f t="shared" ref="DI81:DJ81" si="374">DI80</f>
        <v>847.6</v>
      </c>
      <c r="DJ81" s="249">
        <f t="shared" si="374"/>
        <v>847.6</v>
      </c>
      <c r="DK81" s="58">
        <f t="shared" si="353"/>
        <v>2.7234753550543025E-2</v>
      </c>
      <c r="DL81" s="58">
        <f t="shared" si="246"/>
        <v>0.5</v>
      </c>
      <c r="DM81" s="42">
        <f t="shared" ref="DM81:DN81" si="375">DM80</f>
        <v>9536.5</v>
      </c>
      <c r="DN81" s="249">
        <f t="shared" si="375"/>
        <v>9536.5</v>
      </c>
      <c r="DO81" s="58">
        <f t="shared" si="355"/>
        <v>0.306423109054688</v>
      </c>
      <c r="DP81" s="58">
        <f t="shared" si="247"/>
        <v>0.5</v>
      </c>
      <c r="DQ81" s="47">
        <f t="shared" ref="DQ81:DR81" si="376">DQ80</f>
        <v>9536.5</v>
      </c>
      <c r="DR81" s="249">
        <f t="shared" si="376"/>
        <v>9536.5</v>
      </c>
      <c r="DS81" s="59">
        <f t="shared" si="257"/>
        <v>0.37161951523653652</v>
      </c>
      <c r="DT81" s="58">
        <f t="shared" si="248"/>
        <v>0.5</v>
      </c>
      <c r="DU81" s="42">
        <f t="shared" ref="DU81:DV81" si="377">DU80</f>
        <v>9536.5</v>
      </c>
      <c r="DV81" s="249">
        <f t="shared" si="377"/>
        <v>9536.5</v>
      </c>
      <c r="DW81" s="58">
        <f t="shared" si="258"/>
        <v>0.306423109054688</v>
      </c>
      <c r="DX81" s="58">
        <f t="shared" si="249"/>
        <v>0.5</v>
      </c>
      <c r="DY81" s="42">
        <f t="shared" ref="DY81:DZ81" si="378">DY80</f>
        <v>9536.5</v>
      </c>
      <c r="DZ81" s="249">
        <f t="shared" si="378"/>
        <v>9536.5</v>
      </c>
      <c r="EA81" s="58">
        <f t="shared" si="259"/>
        <v>0.306423109054688</v>
      </c>
      <c r="EB81" s="58">
        <f t="shared" si="250"/>
        <v>0.5</v>
      </c>
      <c r="EC81" s="42">
        <f t="shared" ref="EC81:ED81" si="379">EC80</f>
        <v>2425.5</v>
      </c>
      <c r="ED81" s="249">
        <f t="shared" si="379"/>
        <v>2425.5</v>
      </c>
      <c r="EE81" s="58">
        <f t="shared" si="260"/>
        <v>7.7935222672064777E-2</v>
      </c>
      <c r="EF81" s="58">
        <f t="shared" si="251"/>
        <v>0.5</v>
      </c>
      <c r="EG81" s="47">
        <f t="shared" ref="EG81:EH81" si="380">EG80</f>
        <v>2425.5</v>
      </c>
      <c r="EH81" s="249">
        <f t="shared" si="380"/>
        <v>2425.5</v>
      </c>
      <c r="EI81" s="59">
        <f t="shared" si="261"/>
        <v>7.7935222672064777E-2</v>
      </c>
      <c r="EJ81" s="58">
        <f t="shared" si="252"/>
        <v>0.5</v>
      </c>
      <c r="EK81" s="42">
        <f t="shared" ref="EK81:EL81" si="381">EK80</f>
        <v>2425.5</v>
      </c>
      <c r="EL81" s="249">
        <f t="shared" si="381"/>
        <v>2425.5</v>
      </c>
      <c r="EM81" s="58">
        <f t="shared" si="262"/>
        <v>7.7935222672064777E-2</v>
      </c>
      <c r="EN81" s="58">
        <f t="shared" si="253"/>
        <v>0.5</v>
      </c>
      <c r="EO81" s="42">
        <f t="shared" ref="EO81:EP81" si="382">EO80</f>
        <v>2425.5</v>
      </c>
      <c r="EP81" s="249">
        <f t="shared" si="382"/>
        <v>2425.5</v>
      </c>
      <c r="EQ81" s="58">
        <f t="shared" si="263"/>
        <v>9.4517184942716853E-2</v>
      </c>
      <c r="ER81" s="58">
        <f t="shared" si="254"/>
        <v>0.5</v>
      </c>
      <c r="ES81" s="42"/>
      <c r="ET81" s="249"/>
      <c r="EU81" s="58">
        <f t="shared" si="264"/>
        <v>0</v>
      </c>
      <c r="EV81" s="58">
        <f t="shared" si="255"/>
        <v>0</v>
      </c>
    </row>
    <row r="82" spans="1:152" ht="20.149999999999999" customHeight="1" x14ac:dyDescent="0.35">
      <c r="A82" s="53">
        <f>+A80</f>
        <v>484</v>
      </c>
      <c r="B82" s="54" t="str">
        <f>+B80</f>
        <v>M'S</v>
      </c>
      <c r="C82" s="39" t="s">
        <v>155</v>
      </c>
      <c r="D82" s="39">
        <v>326</v>
      </c>
      <c r="E82" s="39">
        <v>5.7</v>
      </c>
      <c r="F82" s="39">
        <v>7</v>
      </c>
      <c r="G82" s="39">
        <v>3</v>
      </c>
      <c r="H82" s="40">
        <f t="shared" si="315"/>
        <v>39022.199999999997</v>
      </c>
      <c r="I82" s="41">
        <f t="shared" si="316"/>
        <v>6845.9999999999991</v>
      </c>
      <c r="J82" s="42">
        <f>SUM(SUMIFS(
'BLC Subcont'!$AE:$AE,
'BLC Subcont'!$U:$U,$A82,
'BLC Subcont'!$I:$I,L$10,
'BLC Subcont'!$AA:$AA,$B82,
'BLC Subcont'!$IW:$IW,"IN HOUSE (MANUAL)"))</f>
        <v>0</v>
      </c>
      <c r="K82" s="43">
        <f>SUM(SUMIFS(
'BLC Subcont'!$BC:$BC,
'BLC Subcont'!$U:$U,$A82,
'BLC Subcont'!$I:$I,L$10,
'BLC Subcont'!$AA:$AA,$B82,
'BLC Subcont'!$IW:$IW,"IN HOUSE (MANUAL)"))</f>
        <v>0</v>
      </c>
      <c r="L82" s="58">
        <f t="shared" si="317"/>
        <v>0</v>
      </c>
      <c r="M82" s="42">
        <f>SUMIFS('BLC Subcont'!$AE:$AE,'BLC Subcont'!$I:$I,O$10,'BLC Subcont'!$R:$R,$A82)</f>
        <v>0</v>
      </c>
      <c r="N82" s="43">
        <f>SUMIFS('BLC Subcont'!$BA:$BA,
'BLC Subcont'!$I:$I,O$10,
'BLC Subcont'!$R:$R,$A82)</f>
        <v>0</v>
      </c>
      <c r="O82" s="58">
        <f t="shared" si="318"/>
        <v>0</v>
      </c>
      <c r="P82" s="42">
        <f>SUMIFS('BLC Subcont'!$AE:$AE,'BLC Subcont'!$I:$I,R$10,'BLC Subcont'!$R:$R,$A82)</f>
        <v>0</v>
      </c>
      <c r="Q82" s="51">
        <f>SUMIFS('BLC Subcont'!$BA:$BA,
'BLC Subcont'!$I:$I,R$10,
'BLC Subcont'!$R:$R,$A82)</f>
        <v>0</v>
      </c>
      <c r="R82" s="58">
        <f t="shared" si="319"/>
        <v>0</v>
      </c>
      <c r="S82" s="42">
        <f>SUMIFS('BLC Subcont'!$AE:$AE,'BLC Subcont'!$I:$I,U$10,'BLC Subcont'!$R:$R,$A82)</f>
        <v>0</v>
      </c>
      <c r="T82" s="43">
        <f>SUMIFS('BLC Subcont'!$BA:$BA,
'BLC Subcont'!$I:$I,U$10,
'BLC Subcont'!$R:$R,$A82)</f>
        <v>0</v>
      </c>
      <c r="U82" s="58">
        <f t="shared" si="320"/>
        <v>0</v>
      </c>
      <c r="V82" s="47">
        <f t="shared" si="334"/>
        <v>0</v>
      </c>
      <c r="W82" s="51">
        <f t="shared" si="321"/>
        <v>0</v>
      </c>
      <c r="X82" s="52">
        <f t="shared" si="322"/>
        <v>0</v>
      </c>
      <c r="Y82" s="52">
        <f t="shared" si="224"/>
        <v>0</v>
      </c>
      <c r="Z82" s="47">
        <f>SUMIFS('BLC Subcont'!$AE:$AE,'BLC Subcont'!$I:$I,AB$10,'BLC Subcont'!$R:$R,$A82)</f>
        <v>0</v>
      </c>
      <c r="AA82" s="249">
        <f>SUMIFS('BLC Subcont'!$BA:$BA,
'BLC Subcont'!$I:$I,AB$10,
'BLC Subcont'!$R:$R,$A82)</f>
        <v>0</v>
      </c>
      <c r="AB82" s="59">
        <f t="shared" si="335"/>
        <v>0</v>
      </c>
      <c r="AC82" s="59">
        <f t="shared" si="225"/>
        <v>0</v>
      </c>
      <c r="AD82" s="42">
        <f>SUMIFS('BLC Subcont'!$AE:$AE,'BLC Subcont'!$I:$I,AF$10,'BLC Subcont'!$R:$R,$A82)</f>
        <v>0</v>
      </c>
      <c r="AE82" s="249">
        <f>SUMIFS('BLC Subcont'!$BA:$BA,
'BLC Subcont'!$I:$I,AF$10,
'BLC Subcont'!$R:$R,$A82)</f>
        <v>0</v>
      </c>
      <c r="AF82" s="58">
        <f t="shared" si="323"/>
        <v>0</v>
      </c>
      <c r="AG82" s="59">
        <f t="shared" si="226"/>
        <v>0</v>
      </c>
      <c r="AH82" s="42">
        <f>SUMIFS('BLC Subcont'!$AE:$AE,'BLC Subcont'!$I:$I,AJ$10,'BLC Subcont'!$R:$R,$A82)</f>
        <v>0</v>
      </c>
      <c r="AI82" s="249">
        <f>SUMIFS('BLC Subcont'!$BA:$BA,
'BLC Subcont'!$I:$I,AJ$10,
'BLC Subcont'!$R:$R,$A82)</f>
        <v>0</v>
      </c>
      <c r="AJ82" s="58">
        <f t="shared" si="324"/>
        <v>0</v>
      </c>
      <c r="AK82" s="59">
        <f t="shared" si="227"/>
        <v>0</v>
      </c>
      <c r="AL82" s="42">
        <f>SUMIFS('BLC Subcont'!$AE:$AE,'BLC Subcont'!$I:$I,AN$10,'BLC Subcont'!$R:$R,$A82)</f>
        <v>0</v>
      </c>
      <c r="AM82" s="249">
        <f>SUMIFS('BLC Subcont'!$BA:$BA,
'BLC Subcont'!$I:$I,AN$10,
'BLC Subcont'!$R:$R,$A82)</f>
        <v>0</v>
      </c>
      <c r="AN82" s="58">
        <f t="shared" si="325"/>
        <v>0</v>
      </c>
      <c r="AO82" s="59">
        <f t="shared" si="228"/>
        <v>0</v>
      </c>
      <c r="AP82" s="42">
        <f>SUMIFS('BLC Subcont'!$AE:$AE,'BLC Subcont'!$I:$I,AR$10,'BLC Subcont'!$R:$R,$A82)</f>
        <v>0</v>
      </c>
      <c r="AQ82" s="249">
        <f>SUMIFS('BLC Subcont'!$BA:$BA,
'BLC Subcont'!$I:$I,AR$10,
'BLC Subcont'!$R:$R,$A82)</f>
        <v>0</v>
      </c>
      <c r="AR82" s="58">
        <f t="shared" si="326"/>
        <v>0</v>
      </c>
      <c r="AS82" s="59">
        <f t="shared" si="229"/>
        <v>0</v>
      </c>
      <c r="AT82" s="42">
        <f>SUMIFS('BLC Subcont'!$AE:$AE,'BLC Subcont'!$I:$I,AV$10,'BLC Subcont'!$R:$R,$A82)</f>
        <v>0</v>
      </c>
      <c r="AU82" s="249">
        <f>SUMIFS('BLC Subcont'!$BA:$BA,
'BLC Subcont'!$I:$I,AV$10,
'BLC Subcont'!$R:$R,$A82)</f>
        <v>0</v>
      </c>
      <c r="AV82" s="58">
        <f t="shared" si="327"/>
        <v>0</v>
      </c>
      <c r="AW82" s="59">
        <f t="shared" si="230"/>
        <v>0</v>
      </c>
      <c r="AX82" s="42">
        <f>SUMIFS('BLC Subcont'!$AE:$AE,'BLC Subcont'!$I:$I,AZ$10,'BLC Subcont'!$R:$R,$A82)</f>
        <v>0</v>
      </c>
      <c r="AY82" s="48">
        <f>SUMIFS('BLC Subcont'!$BA:$BA,
'BLC Subcont'!$I:$I,AZ$10,
'BLC Subcont'!$R:$R,$A82)</f>
        <v>0</v>
      </c>
      <c r="AZ82" s="58">
        <f t="shared" si="328"/>
        <v>0</v>
      </c>
      <c r="BA82" s="59">
        <f t="shared" si="231"/>
        <v>0</v>
      </c>
      <c r="BB82" s="42">
        <f>SUMIFS('BLC Subcont'!$AE:$AE,'BLC Subcont'!$I:$I,BD$10,'BLC Subcont'!$R:$R,$A82)</f>
        <v>0</v>
      </c>
      <c r="BC82" s="48">
        <f>SUMIFS('BLC Subcont'!$BA:$BA,
'BLC Subcont'!$I:$I,BD$10,
'BLC Subcont'!$R:$R,$A82)</f>
        <v>0</v>
      </c>
      <c r="BD82" s="58">
        <f t="shared" si="329"/>
        <v>0</v>
      </c>
      <c r="BE82" s="58">
        <f t="shared" si="232"/>
        <v>0</v>
      </c>
      <c r="BI82" s="61">
        <f t="shared" si="336"/>
        <v>0</v>
      </c>
      <c r="BJ82" s="250">
        <f t="shared" si="337"/>
        <v>0</v>
      </c>
      <c r="BK82" s="50">
        <f t="shared" si="330"/>
        <v>0</v>
      </c>
      <c r="BL82" s="59">
        <f t="shared" si="233"/>
        <v>0</v>
      </c>
      <c r="BM82" s="61">
        <f t="shared" si="331"/>
        <v>0</v>
      </c>
      <c r="BN82" s="250">
        <f t="shared" si="332"/>
        <v>0</v>
      </c>
      <c r="BO82" s="50">
        <f t="shared" si="333"/>
        <v>0</v>
      </c>
      <c r="BP82" s="58">
        <f t="shared" si="234"/>
        <v>0</v>
      </c>
      <c r="BQ82" s="42">
        <f>SUMIFS(RCCP!$HX$8:$HX$136,
RCCP!$A$8:$A$136,$A82,
RCCP!$C$8:$C$136,$B82
)+
(SUMIFS(RCCP!$IC$8:$IC$136,
RCCP!$A$8:$A$136,$A82,
RCCP!$C$8:$C$136,$B82)/4)</f>
        <v>0</v>
      </c>
      <c r="BR82" s="48">
        <f>SUMIFS(RCCP!$HX$8:$HX$136,
RCCP!$A$8:$A$136,$A82,
RCCP!$C$8:$C$136,$B82
)+
(SUMIFS(RCCP!$IC$8:$IC$136,
RCCP!$A$8:$A$136,$A82,
RCCP!$C$8:$C$136,$B82)/4)</f>
        <v>0</v>
      </c>
      <c r="BS82" s="59">
        <f t="shared" si="256"/>
        <v>0</v>
      </c>
      <c r="BT82" s="58">
        <f t="shared" si="235"/>
        <v>0</v>
      </c>
      <c r="BU82" s="47">
        <f>SUMIFS(RCCP!$HY$8:$HY$136,
RCCP!$A$8:$A$136,$A82,
RCCP!$C$8:$C$136,$B82
)+
(SUMIFS(RCCP!$IC$8:$IC$136,
RCCP!$A$8:$A$136,$A82,
RCCP!$C$8:$C$136,$B82)/4)</f>
        <v>0</v>
      </c>
      <c r="BV82" s="48">
        <f>SUMIFS(RCCP!$HY$8:$HY$136,
RCCP!$A$8:$A$136,$A82,
RCCP!$C$8:$C$136,$B82
)+
(SUMIFS(RCCP!$IC$8:$IC$136,
RCCP!$A$8:$A$136,$A82,
RCCP!$C$8:$C$136,$B82)/4)</f>
        <v>0</v>
      </c>
      <c r="BW82" s="58">
        <f t="shared" si="338"/>
        <v>0</v>
      </c>
      <c r="BX82" s="58">
        <f t="shared" si="236"/>
        <v>0</v>
      </c>
      <c r="BY82" s="42"/>
      <c r="BZ82" s="249"/>
      <c r="CA82" s="58">
        <f t="shared" si="339"/>
        <v>0</v>
      </c>
      <c r="CB82" s="58">
        <f t="shared" si="237"/>
        <v>0</v>
      </c>
      <c r="CC82" s="42"/>
      <c r="CD82" s="249"/>
      <c r="CE82" s="58">
        <f t="shared" si="340"/>
        <v>0</v>
      </c>
      <c r="CF82" s="58">
        <f t="shared" si="238"/>
        <v>0</v>
      </c>
      <c r="CG82" s="47"/>
      <c r="CH82" s="249"/>
      <c r="CI82" s="59">
        <f t="shared" si="341"/>
        <v>0</v>
      </c>
      <c r="CJ82" s="58">
        <f t="shared" si="239"/>
        <v>0</v>
      </c>
      <c r="CK82" s="42"/>
      <c r="CL82" s="249"/>
      <c r="CM82" s="58">
        <f t="shared" si="342"/>
        <v>0</v>
      </c>
      <c r="CN82" s="58">
        <f t="shared" si="240"/>
        <v>0</v>
      </c>
      <c r="CO82" s="42"/>
      <c r="CP82" s="249"/>
      <c r="CQ82" s="58">
        <f t="shared" si="343"/>
        <v>0</v>
      </c>
      <c r="CR82" s="58">
        <f t="shared" si="241"/>
        <v>0</v>
      </c>
      <c r="CS82" s="42">
        <f t="shared" ref="CS82:CT82" si="383">CS81</f>
        <v>847.6</v>
      </c>
      <c r="CT82" s="249">
        <f t="shared" si="383"/>
        <v>847.6</v>
      </c>
      <c r="CU82" s="58">
        <f t="shared" si="345"/>
        <v>2.6342451874366773E-2</v>
      </c>
      <c r="CV82" s="58">
        <f t="shared" si="242"/>
        <v>0.5</v>
      </c>
      <c r="CW82" s="47">
        <f t="shared" ref="CW82:CX82" si="384">CW81</f>
        <v>847.6</v>
      </c>
      <c r="CX82" s="249">
        <f t="shared" si="384"/>
        <v>847.6</v>
      </c>
      <c r="CY82" s="59">
        <f t="shared" si="347"/>
        <v>2.6342451874366773E-2</v>
      </c>
      <c r="CZ82" s="58">
        <f t="shared" si="243"/>
        <v>0.5</v>
      </c>
      <c r="DA82" s="42">
        <f t="shared" ref="DA82:DB82" si="385">DA81</f>
        <v>847.6</v>
      </c>
      <c r="DB82" s="249">
        <f t="shared" si="385"/>
        <v>847.6</v>
      </c>
      <c r="DC82" s="58">
        <f t="shared" si="349"/>
        <v>2.1720969089390144E-2</v>
      </c>
      <c r="DD82" s="58">
        <f t="shared" si="244"/>
        <v>0.5</v>
      </c>
      <c r="DE82" s="42">
        <f t="shared" ref="DE82:DF82" si="386">DE81</f>
        <v>847.6</v>
      </c>
      <c r="DF82" s="249">
        <f t="shared" si="386"/>
        <v>847.6</v>
      </c>
      <c r="DG82" s="58">
        <f t="shared" si="351"/>
        <v>2.1720969089390144E-2</v>
      </c>
      <c r="DH82" s="58">
        <f t="shared" si="245"/>
        <v>0.5</v>
      </c>
      <c r="DI82" s="42">
        <f t="shared" ref="DI82:DJ82" si="387">DI81</f>
        <v>847.6</v>
      </c>
      <c r="DJ82" s="249">
        <f t="shared" si="387"/>
        <v>847.6</v>
      </c>
      <c r="DK82" s="58">
        <f t="shared" si="353"/>
        <v>2.1720969089390144E-2</v>
      </c>
      <c r="DL82" s="58">
        <f t="shared" si="246"/>
        <v>0.5</v>
      </c>
      <c r="DM82" s="42">
        <f t="shared" ref="DM82:DN82" si="388">DM81</f>
        <v>9536.5</v>
      </c>
      <c r="DN82" s="249">
        <f t="shared" si="388"/>
        <v>9536.5</v>
      </c>
      <c r="DO82" s="58">
        <f t="shared" si="355"/>
        <v>0.24438652869392297</v>
      </c>
      <c r="DP82" s="58">
        <f t="shared" si="247"/>
        <v>0.5</v>
      </c>
      <c r="DQ82" s="47">
        <f t="shared" ref="DQ82:DR82" si="389">DQ81</f>
        <v>9536.5</v>
      </c>
      <c r="DR82" s="249">
        <f t="shared" si="389"/>
        <v>9536.5</v>
      </c>
      <c r="DS82" s="59">
        <f t="shared" si="257"/>
        <v>0.29638366245858744</v>
      </c>
      <c r="DT82" s="58">
        <f t="shared" si="248"/>
        <v>0.5</v>
      </c>
      <c r="DU82" s="42">
        <f t="shared" ref="DU82:DV82" si="390">DU81</f>
        <v>9536.5</v>
      </c>
      <c r="DV82" s="249">
        <f t="shared" si="390"/>
        <v>9536.5</v>
      </c>
      <c r="DW82" s="58">
        <f t="shared" si="258"/>
        <v>0.24438652869392297</v>
      </c>
      <c r="DX82" s="58">
        <f t="shared" si="249"/>
        <v>0.5</v>
      </c>
      <c r="DY82" s="42">
        <f t="shared" ref="DY82:DZ82" si="391">DY81</f>
        <v>9536.5</v>
      </c>
      <c r="DZ82" s="249">
        <f t="shared" si="391"/>
        <v>9536.5</v>
      </c>
      <c r="EA82" s="58">
        <f t="shared" si="259"/>
        <v>0.24438652869392297</v>
      </c>
      <c r="EB82" s="58">
        <f t="shared" si="250"/>
        <v>0.5</v>
      </c>
      <c r="EC82" s="42">
        <f t="shared" ref="EC82:ED82" si="392">EC81</f>
        <v>2425.5</v>
      </c>
      <c r="ED82" s="249">
        <f t="shared" si="392"/>
        <v>2425.5</v>
      </c>
      <c r="EE82" s="58">
        <f t="shared" si="260"/>
        <v>6.2156926057474977E-2</v>
      </c>
      <c r="EF82" s="58">
        <f t="shared" si="251"/>
        <v>0.5</v>
      </c>
      <c r="EG82" s="47">
        <f t="shared" ref="EG82:EH82" si="393">EG81</f>
        <v>2425.5</v>
      </c>
      <c r="EH82" s="249">
        <f t="shared" si="393"/>
        <v>2425.5</v>
      </c>
      <c r="EI82" s="59">
        <f t="shared" si="261"/>
        <v>6.2156926057474977E-2</v>
      </c>
      <c r="EJ82" s="58">
        <f t="shared" si="252"/>
        <v>0.5</v>
      </c>
      <c r="EK82" s="42">
        <f t="shared" ref="EK82:EL82" si="394">EK81</f>
        <v>2425.5</v>
      </c>
      <c r="EL82" s="249">
        <f t="shared" si="394"/>
        <v>2425.5</v>
      </c>
      <c r="EM82" s="58">
        <f t="shared" si="262"/>
        <v>6.2156926057474977E-2</v>
      </c>
      <c r="EN82" s="58">
        <f t="shared" si="253"/>
        <v>0.5</v>
      </c>
      <c r="EO82" s="42">
        <f t="shared" ref="EO82:EP82" si="395">EO81</f>
        <v>2425.5</v>
      </c>
      <c r="EP82" s="249">
        <f t="shared" si="395"/>
        <v>2425.5</v>
      </c>
      <c r="EQ82" s="58">
        <f t="shared" si="263"/>
        <v>7.538180394204412E-2</v>
      </c>
      <c r="ER82" s="58">
        <f t="shared" si="254"/>
        <v>0.5</v>
      </c>
      <c r="ES82" s="42"/>
      <c r="ET82" s="249"/>
      <c r="EU82" s="58">
        <f t="shared" si="264"/>
        <v>0</v>
      </c>
      <c r="EV82" s="58">
        <f t="shared" si="255"/>
        <v>0</v>
      </c>
    </row>
    <row r="83" spans="1:152" ht="20.149999999999999" customHeight="1" x14ac:dyDescent="0.35">
      <c r="A83" s="53">
        <f>+A82</f>
        <v>484</v>
      </c>
      <c r="B83" s="54" t="str">
        <f t="shared" ref="B83" si="396">+B82</f>
        <v>M'S</v>
      </c>
      <c r="C83" s="39" t="s">
        <v>116</v>
      </c>
      <c r="D83" s="39">
        <v>148</v>
      </c>
      <c r="E83" s="39">
        <v>5.7</v>
      </c>
      <c r="F83" s="39">
        <v>7</v>
      </c>
      <c r="G83" s="39">
        <v>3</v>
      </c>
      <c r="H83" s="40">
        <f t="shared" si="315"/>
        <v>17715.599999999999</v>
      </c>
      <c r="I83" s="41">
        <f t="shared" si="316"/>
        <v>3107.9999999999995</v>
      </c>
      <c r="J83" s="42">
        <f>SUM(SUMIFS(
'BLC Subcont'!$AE:$AE,
'BLC Subcont'!$U:$U,$A83,
'BLC Subcont'!$I:$I,L$10,
'BLC Subcont'!$AA:$AA,$B83,
'BLC Subcont'!$IW:$IW,"IN HOUSE (MANUAL)"))</f>
        <v>0</v>
      </c>
      <c r="K83" s="43">
        <f>SUM(SUMIFS(
'BLC Subcont'!$BC:$BC,
'BLC Subcont'!$U:$U,$A83,
'BLC Subcont'!$I:$I,L$10,
'BLC Subcont'!$AA:$AA,$B83,
'BLC Subcont'!$IW:$IW,"IN HOUSE (MANUAL)"))</f>
        <v>0</v>
      </c>
      <c r="L83" s="58">
        <f t="shared" si="317"/>
        <v>0</v>
      </c>
      <c r="M83" s="42">
        <f>SUMIFS('BLC Subcont'!$AE:$AE,'BLC Subcont'!$I:$I,O$10,'BLC Subcont'!$R:$R,$A83)</f>
        <v>0</v>
      </c>
      <c r="N83" s="43">
        <f>SUMIFS('BLC Subcont'!$BA:$BA,
'BLC Subcont'!$I:$I,O$10,
'BLC Subcont'!$R:$R,$A83)</f>
        <v>0</v>
      </c>
      <c r="O83" s="58">
        <f t="shared" si="318"/>
        <v>0</v>
      </c>
      <c r="P83" s="42">
        <f>SUMIFS('BLC Subcont'!$AE:$AE,'BLC Subcont'!$I:$I,R$10,'BLC Subcont'!$R:$R,$A83)</f>
        <v>0</v>
      </c>
      <c r="Q83" s="51">
        <f>SUMIFS('BLC Subcont'!$BA:$BA,
'BLC Subcont'!$I:$I,R$10,
'BLC Subcont'!$R:$R,$A83)</f>
        <v>0</v>
      </c>
      <c r="R83" s="58">
        <f t="shared" si="319"/>
        <v>0</v>
      </c>
      <c r="S83" s="42">
        <f>SUMIFS('BLC Subcont'!$AE:$AE,'BLC Subcont'!$I:$I,U$10,'BLC Subcont'!$R:$R,$A83)</f>
        <v>0</v>
      </c>
      <c r="T83" s="43">
        <f>SUMIFS('BLC Subcont'!$BA:$BA,
'BLC Subcont'!$I:$I,U$10,
'BLC Subcont'!$R:$R,$A83)</f>
        <v>0</v>
      </c>
      <c r="U83" s="58">
        <f t="shared" si="320"/>
        <v>0</v>
      </c>
      <c r="V83" s="47">
        <f t="shared" si="334"/>
        <v>0</v>
      </c>
      <c r="W83" s="51">
        <f t="shared" si="321"/>
        <v>0</v>
      </c>
      <c r="X83" s="52">
        <f t="shared" si="322"/>
        <v>0</v>
      </c>
      <c r="Y83" s="52">
        <f t="shared" si="224"/>
        <v>0</v>
      </c>
      <c r="Z83" s="47">
        <f>SUMIFS('BLC Subcont'!$AE:$AE,'BLC Subcont'!$I:$I,AB$10,'BLC Subcont'!$R:$R,$A83)</f>
        <v>0</v>
      </c>
      <c r="AA83" s="249">
        <f>SUMIFS('BLC Subcont'!$BA:$BA,
'BLC Subcont'!$I:$I,AB$10,
'BLC Subcont'!$R:$R,$A83)</f>
        <v>0</v>
      </c>
      <c r="AB83" s="59">
        <f t="shared" si="335"/>
        <v>0</v>
      </c>
      <c r="AC83" s="59">
        <f t="shared" si="225"/>
        <v>0</v>
      </c>
      <c r="AD83" s="42">
        <f>SUMIFS('BLC Subcont'!$AE:$AE,'BLC Subcont'!$I:$I,AF$10,'BLC Subcont'!$R:$R,$A83)</f>
        <v>0</v>
      </c>
      <c r="AE83" s="249">
        <f>SUMIFS('BLC Subcont'!$BA:$BA,
'BLC Subcont'!$I:$I,AF$10,
'BLC Subcont'!$R:$R,$A83)</f>
        <v>0</v>
      </c>
      <c r="AF83" s="58">
        <f t="shared" si="323"/>
        <v>0</v>
      </c>
      <c r="AG83" s="59">
        <f t="shared" si="226"/>
        <v>0</v>
      </c>
      <c r="AH83" s="42">
        <f>SUMIFS('BLC Subcont'!$AE:$AE,'BLC Subcont'!$I:$I,AJ$10,'BLC Subcont'!$R:$R,$A83)</f>
        <v>0</v>
      </c>
      <c r="AI83" s="249">
        <f>SUMIFS('BLC Subcont'!$BA:$BA,
'BLC Subcont'!$I:$I,AJ$10,
'BLC Subcont'!$R:$R,$A83)</f>
        <v>0</v>
      </c>
      <c r="AJ83" s="58">
        <f t="shared" si="324"/>
        <v>0</v>
      </c>
      <c r="AK83" s="59">
        <f t="shared" si="227"/>
        <v>0</v>
      </c>
      <c r="AL83" s="42">
        <f>SUMIFS('BLC Subcont'!$AE:$AE,'BLC Subcont'!$I:$I,AN$10,'BLC Subcont'!$R:$R,$A83)</f>
        <v>0</v>
      </c>
      <c r="AM83" s="249">
        <f>SUMIFS('BLC Subcont'!$BA:$BA,
'BLC Subcont'!$I:$I,AN$10,
'BLC Subcont'!$R:$R,$A83)</f>
        <v>0</v>
      </c>
      <c r="AN83" s="58">
        <f t="shared" si="325"/>
        <v>0</v>
      </c>
      <c r="AO83" s="59">
        <f t="shared" si="228"/>
        <v>0</v>
      </c>
      <c r="AP83" s="42">
        <f>SUMIFS('BLC Subcont'!$AE:$AE,'BLC Subcont'!$I:$I,AR$10,'BLC Subcont'!$R:$R,$A83)</f>
        <v>0</v>
      </c>
      <c r="AQ83" s="249">
        <f>SUMIFS('BLC Subcont'!$BA:$BA,
'BLC Subcont'!$I:$I,AR$10,
'BLC Subcont'!$R:$R,$A83)</f>
        <v>0</v>
      </c>
      <c r="AR83" s="58">
        <f t="shared" si="326"/>
        <v>0</v>
      </c>
      <c r="AS83" s="59">
        <f t="shared" si="229"/>
        <v>0</v>
      </c>
      <c r="AT83" s="42">
        <f>SUMIFS('BLC Subcont'!$AE:$AE,'BLC Subcont'!$I:$I,AV$10,'BLC Subcont'!$R:$R,$A83)</f>
        <v>0</v>
      </c>
      <c r="AU83" s="249">
        <f>SUMIFS('BLC Subcont'!$BA:$BA,
'BLC Subcont'!$I:$I,AV$10,
'BLC Subcont'!$R:$R,$A83)</f>
        <v>0</v>
      </c>
      <c r="AV83" s="58">
        <f t="shared" si="327"/>
        <v>0</v>
      </c>
      <c r="AW83" s="59">
        <f t="shared" si="230"/>
        <v>0</v>
      </c>
      <c r="AX83" s="42">
        <f>SUMIFS('BLC Subcont'!$AE:$AE,'BLC Subcont'!$I:$I,AZ$10,'BLC Subcont'!$R:$R,$A83)</f>
        <v>0</v>
      </c>
      <c r="AY83" s="48">
        <f>SUMIFS('BLC Subcont'!$BA:$BA,
'BLC Subcont'!$I:$I,AZ$10,
'BLC Subcont'!$R:$R,$A83)</f>
        <v>0</v>
      </c>
      <c r="AZ83" s="58">
        <f t="shared" si="328"/>
        <v>0</v>
      </c>
      <c r="BA83" s="59">
        <f t="shared" si="231"/>
        <v>0</v>
      </c>
      <c r="BB83" s="42">
        <f>SUMIFS('BLC Subcont'!$AE:$AE,'BLC Subcont'!$I:$I,BD$10,'BLC Subcont'!$R:$R,$A83)</f>
        <v>0</v>
      </c>
      <c r="BC83" s="48">
        <f>SUMIFS('BLC Subcont'!$BA:$BA,
'BLC Subcont'!$I:$I,BD$10,
'BLC Subcont'!$R:$R,$A83)</f>
        <v>0</v>
      </c>
      <c r="BD83" s="58">
        <f t="shared" si="329"/>
        <v>0</v>
      </c>
      <c r="BE83" s="58">
        <f t="shared" si="232"/>
        <v>0</v>
      </c>
      <c r="BI83" s="61">
        <f t="shared" si="336"/>
        <v>0</v>
      </c>
      <c r="BJ83" s="250">
        <f t="shared" si="337"/>
        <v>0</v>
      </c>
      <c r="BK83" s="50">
        <f t="shared" si="330"/>
        <v>0</v>
      </c>
      <c r="BL83" s="59">
        <f t="shared" si="233"/>
        <v>0</v>
      </c>
      <c r="BM83" s="61">
        <f t="shared" si="331"/>
        <v>0</v>
      </c>
      <c r="BN83" s="250">
        <f t="shared" si="332"/>
        <v>0</v>
      </c>
      <c r="BO83" s="50">
        <f t="shared" si="333"/>
        <v>0</v>
      </c>
      <c r="BP83" s="58">
        <f t="shared" si="234"/>
        <v>0</v>
      </c>
      <c r="BQ83" s="42">
        <f>SUMIFS(RCCP!$HX$8:$HX$136,
RCCP!$A$8:$A$136,$A83,
RCCP!$C$8:$C$136,$B83
)+
(SUMIFS(RCCP!$IC$8:$IC$136,
RCCP!$A$8:$A$136,$A83,
RCCP!$C$8:$C$136,$B83)/4)</f>
        <v>0</v>
      </c>
      <c r="BR83" s="48">
        <f>SUMIFS(RCCP!$HX$8:$HX$136,
RCCP!$A$8:$A$136,$A83,
RCCP!$C$8:$C$136,$B83
)+
(SUMIFS(RCCP!$IC$8:$IC$136,
RCCP!$A$8:$A$136,$A83,
RCCP!$C$8:$C$136,$B83)/4)</f>
        <v>0</v>
      </c>
      <c r="BS83" s="59">
        <f t="shared" si="256"/>
        <v>0</v>
      </c>
      <c r="BT83" s="58">
        <f t="shared" si="235"/>
        <v>0</v>
      </c>
      <c r="BU83" s="47">
        <f>SUMIFS(RCCP!$HY$8:$HY$136,
RCCP!$A$8:$A$136,$A83,
RCCP!$C$8:$C$136,$B83
)+
(SUMIFS(RCCP!$IC$8:$IC$136,
RCCP!$A$8:$A$136,$A83,
RCCP!$C$8:$C$136,$B83)/4)</f>
        <v>0</v>
      </c>
      <c r="BV83" s="48">
        <f>SUMIFS(RCCP!$HY$8:$HY$136,
RCCP!$A$8:$A$136,$A83,
RCCP!$C$8:$C$136,$B83
)+
(SUMIFS(RCCP!$IC$8:$IC$136,
RCCP!$A$8:$A$136,$A83,
RCCP!$C$8:$C$136,$B83)/4)</f>
        <v>0</v>
      </c>
      <c r="BW83" s="58">
        <f t="shared" si="338"/>
        <v>0</v>
      </c>
      <c r="BX83" s="58">
        <f t="shared" si="236"/>
        <v>0</v>
      </c>
      <c r="BY83" s="42"/>
      <c r="BZ83" s="249"/>
      <c r="CA83" s="58">
        <f t="shared" si="339"/>
        <v>0</v>
      </c>
      <c r="CB83" s="58">
        <f t="shared" si="237"/>
        <v>0</v>
      </c>
      <c r="CC83" s="42"/>
      <c r="CD83" s="249"/>
      <c r="CE83" s="58">
        <f t="shared" si="340"/>
        <v>0</v>
      </c>
      <c r="CF83" s="58">
        <f t="shared" si="238"/>
        <v>0</v>
      </c>
      <c r="CG83" s="47"/>
      <c r="CH83" s="249"/>
      <c r="CI83" s="59">
        <f t="shared" si="341"/>
        <v>0</v>
      </c>
      <c r="CJ83" s="58">
        <f t="shared" si="239"/>
        <v>0</v>
      </c>
      <c r="CK83" s="42"/>
      <c r="CL83" s="249"/>
      <c r="CM83" s="58">
        <f t="shared" si="342"/>
        <v>0</v>
      </c>
      <c r="CN83" s="58">
        <f t="shared" si="240"/>
        <v>0</v>
      </c>
      <c r="CO83" s="42"/>
      <c r="CP83" s="249"/>
      <c r="CQ83" s="58">
        <f t="shared" si="343"/>
        <v>0</v>
      </c>
      <c r="CR83" s="58">
        <f t="shared" si="241"/>
        <v>0</v>
      </c>
      <c r="CS83" s="42">
        <f t="shared" ref="CS83:CT83" si="397">CS82</f>
        <v>847.6</v>
      </c>
      <c r="CT83" s="249">
        <f t="shared" si="397"/>
        <v>847.6</v>
      </c>
      <c r="CU83" s="58">
        <f t="shared" si="345"/>
        <v>5.8024589939483562E-2</v>
      </c>
      <c r="CV83" s="58">
        <f t="shared" si="242"/>
        <v>0.5</v>
      </c>
      <c r="CW83" s="47">
        <f t="shared" ref="CW83:CX83" si="398">CW82</f>
        <v>847.6</v>
      </c>
      <c r="CX83" s="249">
        <f t="shared" si="398"/>
        <v>847.6</v>
      </c>
      <c r="CY83" s="59">
        <f t="shared" si="347"/>
        <v>5.8024589939483562E-2</v>
      </c>
      <c r="CZ83" s="58">
        <f t="shared" si="243"/>
        <v>0.5</v>
      </c>
      <c r="DA83" s="42">
        <f t="shared" ref="DA83:DB83" si="399">DA82</f>
        <v>847.6</v>
      </c>
      <c r="DB83" s="249">
        <f t="shared" si="399"/>
        <v>847.6</v>
      </c>
      <c r="DC83" s="58">
        <f t="shared" si="349"/>
        <v>4.7844837318521537E-2</v>
      </c>
      <c r="DD83" s="58">
        <f t="shared" si="244"/>
        <v>0.5</v>
      </c>
      <c r="DE83" s="42">
        <f t="shared" ref="DE83:DF83" si="400">DE82</f>
        <v>847.6</v>
      </c>
      <c r="DF83" s="249">
        <f t="shared" si="400"/>
        <v>847.6</v>
      </c>
      <c r="DG83" s="58">
        <f t="shared" si="351"/>
        <v>4.7844837318521537E-2</v>
      </c>
      <c r="DH83" s="58">
        <f t="shared" si="245"/>
        <v>0.5</v>
      </c>
      <c r="DI83" s="42">
        <f t="shared" ref="DI83:DJ83" si="401">DI82</f>
        <v>847.6</v>
      </c>
      <c r="DJ83" s="249">
        <f t="shared" si="401"/>
        <v>847.6</v>
      </c>
      <c r="DK83" s="58">
        <f t="shared" si="353"/>
        <v>4.7844837318521537E-2</v>
      </c>
      <c r="DL83" s="58">
        <f t="shared" si="246"/>
        <v>0.5</v>
      </c>
      <c r="DM83" s="42">
        <f t="shared" ref="DM83:DN83" si="402">DM82</f>
        <v>9536.5</v>
      </c>
      <c r="DN83" s="249">
        <f t="shared" si="402"/>
        <v>9536.5</v>
      </c>
      <c r="DO83" s="58">
        <f t="shared" si="355"/>
        <v>0.53831086725823574</v>
      </c>
      <c r="DP83" s="58">
        <f t="shared" si="247"/>
        <v>1</v>
      </c>
      <c r="DQ83" s="47">
        <f t="shared" ref="DQ83:DR83" si="403">DQ82</f>
        <v>9536.5</v>
      </c>
      <c r="DR83" s="249">
        <f t="shared" si="403"/>
        <v>9536.5</v>
      </c>
      <c r="DS83" s="59">
        <f t="shared" si="257"/>
        <v>0.65284509433445614</v>
      </c>
      <c r="DT83" s="58">
        <f t="shared" si="248"/>
        <v>1</v>
      </c>
      <c r="DU83" s="42">
        <f t="shared" ref="DU83:DV83" si="404">DU82</f>
        <v>9536.5</v>
      </c>
      <c r="DV83" s="249">
        <f t="shared" si="404"/>
        <v>9536.5</v>
      </c>
      <c r="DW83" s="58">
        <f t="shared" si="258"/>
        <v>0.53831086725823574</v>
      </c>
      <c r="DX83" s="58">
        <f t="shared" si="249"/>
        <v>1</v>
      </c>
      <c r="DY83" s="42">
        <f t="shared" ref="DY83:DZ83" si="405">DY82</f>
        <v>9536.5</v>
      </c>
      <c r="DZ83" s="249">
        <f t="shared" si="405"/>
        <v>9536.5</v>
      </c>
      <c r="EA83" s="58">
        <f t="shared" si="259"/>
        <v>0.53831086725823574</v>
      </c>
      <c r="EB83" s="58">
        <f t="shared" si="250"/>
        <v>1</v>
      </c>
      <c r="EC83" s="42">
        <f t="shared" ref="EC83:ED83" si="406">EC82</f>
        <v>2425.5</v>
      </c>
      <c r="ED83" s="249">
        <f t="shared" si="406"/>
        <v>2425.5</v>
      </c>
      <c r="EE83" s="58">
        <f t="shared" si="260"/>
        <v>0.13691322901849218</v>
      </c>
      <c r="EF83" s="58">
        <f t="shared" si="251"/>
        <v>0.5</v>
      </c>
      <c r="EG83" s="47">
        <f t="shared" ref="EG83:EH83" si="407">EG82</f>
        <v>2425.5</v>
      </c>
      <c r="EH83" s="249">
        <f t="shared" si="407"/>
        <v>2425.5</v>
      </c>
      <c r="EI83" s="59">
        <f t="shared" si="261"/>
        <v>0.13691322901849218</v>
      </c>
      <c r="EJ83" s="58">
        <f t="shared" si="252"/>
        <v>0.5</v>
      </c>
      <c r="EK83" s="42">
        <f t="shared" ref="EK83:EL83" si="408">EK82</f>
        <v>2425.5</v>
      </c>
      <c r="EL83" s="249">
        <f t="shared" si="408"/>
        <v>2425.5</v>
      </c>
      <c r="EM83" s="58">
        <f t="shared" si="262"/>
        <v>0.13691322901849218</v>
      </c>
      <c r="EN83" s="58">
        <f t="shared" si="253"/>
        <v>0.5</v>
      </c>
      <c r="EO83" s="42">
        <f t="shared" ref="EO83:EP83" si="409">EO82</f>
        <v>2425.5</v>
      </c>
      <c r="EP83" s="249">
        <f t="shared" si="409"/>
        <v>2425.5</v>
      </c>
      <c r="EQ83" s="58">
        <f t="shared" si="263"/>
        <v>0.16604370327774584</v>
      </c>
      <c r="ER83" s="58">
        <f t="shared" si="254"/>
        <v>0.5</v>
      </c>
      <c r="ES83" s="42"/>
      <c r="ET83" s="249"/>
      <c r="EU83" s="58">
        <f t="shared" si="264"/>
        <v>0</v>
      </c>
      <c r="EV83" s="58">
        <f t="shared" si="255"/>
        <v>0</v>
      </c>
    </row>
    <row r="84" spans="1:152" ht="20.149999999999999" customHeight="1" x14ac:dyDescent="0.35">
      <c r="A84" s="53">
        <f>+A82</f>
        <v>484</v>
      </c>
      <c r="B84" s="54" t="str">
        <f>+B82</f>
        <v>M'S</v>
      </c>
      <c r="C84" s="39" t="s">
        <v>117</v>
      </c>
      <c r="D84" s="39">
        <v>162</v>
      </c>
      <c r="E84" s="39">
        <v>5.7</v>
      </c>
      <c r="F84" s="39">
        <v>7</v>
      </c>
      <c r="G84" s="39">
        <v>3</v>
      </c>
      <c r="H84" s="40">
        <f t="shared" si="315"/>
        <v>19391.400000000001</v>
      </c>
      <c r="I84" s="41">
        <f t="shared" si="316"/>
        <v>3402</v>
      </c>
      <c r="J84" s="42">
        <f>SUM(SUMIFS(
'BLC Subcont'!$AE:$AE,
'BLC Subcont'!$U:$U,$A84,
'BLC Subcont'!$I:$I,L$10,
'BLC Subcont'!$AA:$AA,$B84,
'BLC Subcont'!$IW:$IW,"IN HOUSE (MANUAL)"))</f>
        <v>0</v>
      </c>
      <c r="K84" s="43">
        <f>SUM(SUMIFS(
'BLC Subcont'!$BC:$BC,
'BLC Subcont'!$U:$U,$A84,
'BLC Subcont'!$I:$I,L$10,
'BLC Subcont'!$AA:$AA,$B84,
'BLC Subcont'!$IW:$IW,"IN HOUSE (MANUAL)"))</f>
        <v>0</v>
      </c>
      <c r="L84" s="58">
        <f t="shared" si="317"/>
        <v>0</v>
      </c>
      <c r="M84" s="42">
        <f>SUMIFS('BLC Subcont'!$AE:$AE,'BLC Subcont'!$I:$I,O$10,'BLC Subcont'!$R:$R,$A84)</f>
        <v>0</v>
      </c>
      <c r="N84" s="43">
        <f>SUMIFS('BLC Subcont'!$BA:$BA,
'BLC Subcont'!$I:$I,O$10,
'BLC Subcont'!$R:$R,$A84)</f>
        <v>0</v>
      </c>
      <c r="O84" s="58">
        <f t="shared" si="318"/>
        <v>0</v>
      </c>
      <c r="P84" s="42">
        <f>SUMIFS('BLC Subcont'!$AE:$AE,'BLC Subcont'!$I:$I,R$10,'BLC Subcont'!$R:$R,$A84)</f>
        <v>0</v>
      </c>
      <c r="Q84" s="43">
        <f>SUMIFS('BLC Subcont'!$BA:$BA,
'BLC Subcont'!$I:$I,R$10,
'BLC Subcont'!$R:$R,$A84)</f>
        <v>0</v>
      </c>
      <c r="R84" s="58">
        <f t="shared" si="319"/>
        <v>0</v>
      </c>
      <c r="S84" s="42">
        <f>SUMIFS('BLC Subcont'!$AE:$AE,'BLC Subcont'!$I:$I,U$10,'BLC Subcont'!$R:$R,$A84)</f>
        <v>0</v>
      </c>
      <c r="T84" s="43">
        <f>SUMIFS('BLC Subcont'!$BA:$BA,
'BLC Subcont'!$I:$I,U$10,
'BLC Subcont'!$R:$R,$A84)</f>
        <v>0</v>
      </c>
      <c r="U84" s="58">
        <f t="shared" si="320"/>
        <v>0</v>
      </c>
      <c r="V84" s="47">
        <f t="shared" si="334"/>
        <v>0</v>
      </c>
      <c r="W84" s="51">
        <f t="shared" si="321"/>
        <v>0</v>
      </c>
      <c r="X84" s="52">
        <f t="shared" si="322"/>
        <v>0</v>
      </c>
      <c r="Y84" s="52">
        <f t="shared" si="224"/>
        <v>0</v>
      </c>
      <c r="Z84" s="47">
        <f>SUMIFS('BLC Subcont'!$AE:$AE,'BLC Subcont'!$I:$I,AB$10,'BLC Subcont'!$R:$R,$A84)</f>
        <v>0</v>
      </c>
      <c r="AA84" s="249">
        <f>SUMIFS('BLC Subcont'!$BA:$BA,
'BLC Subcont'!$I:$I,AB$10,
'BLC Subcont'!$R:$R,$A84)</f>
        <v>0</v>
      </c>
      <c r="AB84" s="59">
        <f t="shared" si="335"/>
        <v>0</v>
      </c>
      <c r="AC84" s="59">
        <f t="shared" si="225"/>
        <v>0</v>
      </c>
      <c r="AD84" s="42">
        <f>SUMIFS('BLC Subcont'!$AE:$AE,'BLC Subcont'!$I:$I,AF$10,'BLC Subcont'!$R:$R,$A84)</f>
        <v>0</v>
      </c>
      <c r="AE84" s="249">
        <f>SUMIFS('BLC Subcont'!$BA:$BA,
'BLC Subcont'!$I:$I,AF$10,
'BLC Subcont'!$R:$R,$A84)</f>
        <v>0</v>
      </c>
      <c r="AF84" s="58">
        <f t="shared" si="323"/>
        <v>0</v>
      </c>
      <c r="AG84" s="59">
        <f t="shared" si="226"/>
        <v>0</v>
      </c>
      <c r="AH84" s="42">
        <f>SUMIFS('BLC Subcont'!$AE:$AE,'BLC Subcont'!$I:$I,AJ$10,'BLC Subcont'!$R:$R,$A84)</f>
        <v>0</v>
      </c>
      <c r="AI84" s="249">
        <f>SUMIFS('BLC Subcont'!$BA:$BA,
'BLC Subcont'!$I:$I,AJ$10,
'BLC Subcont'!$R:$R,$A84)</f>
        <v>0</v>
      </c>
      <c r="AJ84" s="58">
        <f t="shared" si="324"/>
        <v>0</v>
      </c>
      <c r="AK84" s="59">
        <f t="shared" si="227"/>
        <v>0</v>
      </c>
      <c r="AL84" s="42">
        <f>SUMIFS('BLC Subcont'!$AE:$AE,'BLC Subcont'!$I:$I,AN$10,'BLC Subcont'!$R:$R,$A84)</f>
        <v>0</v>
      </c>
      <c r="AM84" s="249">
        <f>SUMIFS('BLC Subcont'!$BA:$BA,
'BLC Subcont'!$I:$I,AN$10,
'BLC Subcont'!$R:$R,$A84)</f>
        <v>0</v>
      </c>
      <c r="AN84" s="58">
        <f t="shared" si="325"/>
        <v>0</v>
      </c>
      <c r="AO84" s="59">
        <f t="shared" si="228"/>
        <v>0</v>
      </c>
      <c r="AP84" s="42">
        <f>SUMIFS('BLC Subcont'!$AE:$AE,'BLC Subcont'!$I:$I,AR$10,'BLC Subcont'!$R:$R,$A84)</f>
        <v>0</v>
      </c>
      <c r="AQ84" s="249">
        <f>SUMIFS('BLC Subcont'!$BA:$BA,
'BLC Subcont'!$I:$I,AR$10,
'BLC Subcont'!$R:$R,$A84)</f>
        <v>0</v>
      </c>
      <c r="AR84" s="58">
        <f t="shared" si="326"/>
        <v>0</v>
      </c>
      <c r="AS84" s="59">
        <f t="shared" si="229"/>
        <v>0</v>
      </c>
      <c r="AT84" s="42">
        <f>SUMIFS('BLC Subcont'!$AE:$AE,'BLC Subcont'!$I:$I,AV$10,'BLC Subcont'!$R:$R,$A84)</f>
        <v>0</v>
      </c>
      <c r="AU84" s="249">
        <f>SUMIFS('BLC Subcont'!$BA:$BA,
'BLC Subcont'!$I:$I,AV$10,
'BLC Subcont'!$R:$R,$A84)</f>
        <v>0</v>
      </c>
      <c r="AV84" s="58">
        <f t="shared" si="327"/>
        <v>0</v>
      </c>
      <c r="AW84" s="59">
        <f t="shared" si="230"/>
        <v>0</v>
      </c>
      <c r="AX84" s="42">
        <f>SUMIFS('BLC Subcont'!$AE:$AE,'BLC Subcont'!$I:$I,AZ$10,'BLC Subcont'!$R:$R,$A84)</f>
        <v>0</v>
      </c>
      <c r="AY84" s="48">
        <f>SUMIFS('BLC Subcont'!$BA:$BA,
'BLC Subcont'!$I:$I,AZ$10,
'BLC Subcont'!$R:$R,$A84)</f>
        <v>0</v>
      </c>
      <c r="AZ84" s="58">
        <f t="shared" si="328"/>
        <v>0</v>
      </c>
      <c r="BA84" s="59">
        <f t="shared" si="231"/>
        <v>0</v>
      </c>
      <c r="BB84" s="42">
        <f>SUMIFS('BLC Subcont'!$AE:$AE,'BLC Subcont'!$I:$I,BD$10,'BLC Subcont'!$R:$R,$A84)</f>
        <v>0</v>
      </c>
      <c r="BC84" s="48">
        <f>SUMIFS('BLC Subcont'!$BA:$BA,
'BLC Subcont'!$I:$I,BD$10,
'BLC Subcont'!$R:$R,$A84)</f>
        <v>0</v>
      </c>
      <c r="BD84" s="58">
        <f t="shared" si="329"/>
        <v>0</v>
      </c>
      <c r="BE84" s="58">
        <f t="shared" si="232"/>
        <v>0</v>
      </c>
      <c r="BI84" s="61">
        <f t="shared" si="336"/>
        <v>0</v>
      </c>
      <c r="BJ84" s="250">
        <f t="shared" si="337"/>
        <v>0</v>
      </c>
      <c r="BK84" s="50">
        <f t="shared" si="330"/>
        <v>0</v>
      </c>
      <c r="BL84" s="59">
        <f t="shared" si="233"/>
        <v>0</v>
      </c>
      <c r="BM84" s="61">
        <f t="shared" si="331"/>
        <v>0</v>
      </c>
      <c r="BN84" s="250">
        <f t="shared" si="332"/>
        <v>0</v>
      </c>
      <c r="BO84" s="50">
        <f t="shared" si="333"/>
        <v>0</v>
      </c>
      <c r="BP84" s="58">
        <f t="shared" si="234"/>
        <v>0</v>
      </c>
      <c r="BQ84" s="42">
        <f>SUMIFS(RCCP!$HX$8:$HX$136,
RCCP!$A$8:$A$136,$A84,
RCCP!$C$8:$C$136,$B84
)+
(SUMIFS(RCCP!$IC$8:$IC$136,
RCCP!$A$8:$A$136,$A84,
RCCP!$C$8:$C$136,$B84)/4)</f>
        <v>0</v>
      </c>
      <c r="BR84" s="48">
        <f>SUMIFS(RCCP!$HX$8:$HX$136,
RCCP!$A$8:$A$136,$A84,
RCCP!$C$8:$C$136,$B84
)+
(SUMIFS(RCCP!$IC$8:$IC$136,
RCCP!$A$8:$A$136,$A84,
RCCP!$C$8:$C$136,$B84)/4)</f>
        <v>0</v>
      </c>
      <c r="BS84" s="59">
        <f t="shared" si="256"/>
        <v>0</v>
      </c>
      <c r="BT84" s="180">
        <f t="shared" si="235"/>
        <v>0</v>
      </c>
      <c r="BU84" s="47">
        <f>SUMIFS(RCCP!$HY$8:$HY$136,
RCCP!$A$8:$A$136,$A84,
RCCP!$C$8:$C$136,$B84
)+
(SUMIFS(RCCP!$IC$8:$IC$136,
RCCP!$A$8:$A$136,$A84,
RCCP!$C$8:$C$136,$B84)/4)</f>
        <v>0</v>
      </c>
      <c r="BV84" s="48">
        <f>SUMIFS(RCCP!$HY$8:$HY$136,
RCCP!$A$8:$A$136,$A84,
RCCP!$C$8:$C$136,$B84
)+
(SUMIFS(RCCP!$IC$8:$IC$136,
RCCP!$A$8:$A$136,$A84,
RCCP!$C$8:$C$136,$B84)/4)</f>
        <v>0</v>
      </c>
      <c r="BW84" s="58">
        <f t="shared" si="338"/>
        <v>0</v>
      </c>
      <c r="BX84" s="180">
        <f t="shared" si="236"/>
        <v>0</v>
      </c>
      <c r="BY84" s="42"/>
      <c r="BZ84" s="249"/>
      <c r="CA84" s="58">
        <f t="shared" si="339"/>
        <v>0</v>
      </c>
      <c r="CB84" s="180">
        <f t="shared" si="237"/>
        <v>0</v>
      </c>
      <c r="CC84" s="42"/>
      <c r="CD84" s="249"/>
      <c r="CE84" s="58">
        <f t="shared" si="340"/>
        <v>0</v>
      </c>
      <c r="CF84" s="180">
        <f t="shared" si="238"/>
        <v>0</v>
      </c>
      <c r="CG84" s="47"/>
      <c r="CH84" s="249"/>
      <c r="CI84" s="59">
        <f t="shared" si="341"/>
        <v>0</v>
      </c>
      <c r="CJ84" s="180">
        <f t="shared" si="239"/>
        <v>0</v>
      </c>
      <c r="CK84" s="42"/>
      <c r="CL84" s="249"/>
      <c r="CM84" s="58">
        <f t="shared" si="342"/>
        <v>0</v>
      </c>
      <c r="CN84" s="180">
        <f t="shared" si="240"/>
        <v>0</v>
      </c>
      <c r="CO84" s="42"/>
      <c r="CP84" s="249"/>
      <c r="CQ84" s="58">
        <f t="shared" si="343"/>
        <v>0</v>
      </c>
      <c r="CR84" s="180">
        <f t="shared" si="241"/>
        <v>0</v>
      </c>
      <c r="CS84" s="42">
        <f t="shared" ref="CS84:CT84" si="410">CS83</f>
        <v>847.6</v>
      </c>
      <c r="CT84" s="249">
        <f t="shared" si="410"/>
        <v>847.6</v>
      </c>
      <c r="CU84" s="58">
        <f t="shared" si="345"/>
        <v>5.3010119203972632E-2</v>
      </c>
      <c r="CV84" s="180">
        <f t="shared" si="242"/>
        <v>0.5</v>
      </c>
      <c r="CW84" s="47">
        <f t="shared" ref="CW84:CX84" si="411">CW83</f>
        <v>847.6</v>
      </c>
      <c r="CX84" s="249">
        <f t="shared" si="411"/>
        <v>847.6</v>
      </c>
      <c r="CY84" s="59">
        <f>IFERROR(CX84/($I84*CY$11),0)</f>
        <v>5.3010119203972632E-2</v>
      </c>
      <c r="CZ84" s="180">
        <f t="shared" si="243"/>
        <v>0.5</v>
      </c>
      <c r="DA84" s="42">
        <f t="shared" ref="DA84:DB84" si="412">DA83</f>
        <v>847.6</v>
      </c>
      <c r="DB84" s="249">
        <f t="shared" si="412"/>
        <v>847.6</v>
      </c>
      <c r="DC84" s="58">
        <f t="shared" si="349"/>
        <v>4.3710098290994974E-2</v>
      </c>
      <c r="DD84" s="180">
        <f t="shared" si="244"/>
        <v>0.5</v>
      </c>
      <c r="DE84" s="42">
        <f t="shared" ref="DE84:DF84" si="413">DE83</f>
        <v>847.6</v>
      </c>
      <c r="DF84" s="249">
        <f t="shared" si="413"/>
        <v>847.6</v>
      </c>
      <c r="DG84" s="58">
        <f t="shared" si="351"/>
        <v>4.3710098290994974E-2</v>
      </c>
      <c r="DH84" s="180">
        <f t="shared" si="245"/>
        <v>0.5</v>
      </c>
      <c r="DI84" s="42">
        <f t="shared" ref="DI84:DJ84" si="414">DI83</f>
        <v>847.6</v>
      </c>
      <c r="DJ84" s="249">
        <f t="shared" si="414"/>
        <v>847.6</v>
      </c>
      <c r="DK84" s="58">
        <f t="shared" si="353"/>
        <v>4.3710098290994974E-2</v>
      </c>
      <c r="DL84" s="180">
        <f t="shared" si="246"/>
        <v>0.5</v>
      </c>
      <c r="DM84" s="42">
        <f t="shared" ref="DM84:DN84" si="415">DM83</f>
        <v>9536.5</v>
      </c>
      <c r="DN84" s="249">
        <f t="shared" si="415"/>
        <v>9536.5</v>
      </c>
      <c r="DO84" s="58">
        <f t="shared" si="355"/>
        <v>0.49179017502604244</v>
      </c>
      <c r="DP84" s="180">
        <f t="shared" si="247"/>
        <v>0.5</v>
      </c>
      <c r="DQ84" s="47">
        <f t="shared" ref="DQ84:DR84" si="416">DQ83</f>
        <v>9536.5</v>
      </c>
      <c r="DR84" s="249">
        <f t="shared" si="416"/>
        <v>9536.5</v>
      </c>
      <c r="DS84" s="59">
        <f t="shared" si="257"/>
        <v>0.59642638247839186</v>
      </c>
      <c r="DT84" s="180">
        <f t="shared" si="248"/>
        <v>1</v>
      </c>
      <c r="DU84" s="42">
        <f t="shared" ref="DU84:DV84" si="417">DU83</f>
        <v>9536.5</v>
      </c>
      <c r="DV84" s="249">
        <f t="shared" si="417"/>
        <v>9536.5</v>
      </c>
      <c r="DW84" s="58">
        <f t="shared" si="258"/>
        <v>0.49179017502604244</v>
      </c>
      <c r="DX84" s="180">
        <f t="shared" si="249"/>
        <v>0.5</v>
      </c>
      <c r="DY84" s="42">
        <f t="shared" ref="DY84:DZ84" si="418">DY83</f>
        <v>9536.5</v>
      </c>
      <c r="DZ84" s="249">
        <f t="shared" si="418"/>
        <v>9536.5</v>
      </c>
      <c r="EA84" s="58">
        <f t="shared" si="259"/>
        <v>0.49179017502604244</v>
      </c>
      <c r="EB84" s="180">
        <f t="shared" si="250"/>
        <v>0.5</v>
      </c>
      <c r="EC84" s="42">
        <f t="shared" ref="EC84:ED84" si="419">EC83</f>
        <v>2425.5</v>
      </c>
      <c r="ED84" s="249">
        <f t="shared" si="419"/>
        <v>2425.5</v>
      </c>
      <c r="EE84" s="58">
        <f t="shared" si="260"/>
        <v>0.12508122157244964</v>
      </c>
      <c r="EF84" s="180">
        <f t="shared" si="251"/>
        <v>0.5</v>
      </c>
      <c r="EG84" s="47">
        <f t="shared" ref="EG84:EH84" si="420">EG83</f>
        <v>2425.5</v>
      </c>
      <c r="EH84" s="249">
        <f t="shared" si="420"/>
        <v>2425.5</v>
      </c>
      <c r="EI84" s="59">
        <f t="shared" si="261"/>
        <v>0.12508122157244964</v>
      </c>
      <c r="EJ84" s="180">
        <f t="shared" si="252"/>
        <v>0.5</v>
      </c>
      <c r="EK84" s="42">
        <f t="shared" ref="EK84:EL84" si="421">EK83</f>
        <v>2425.5</v>
      </c>
      <c r="EL84" s="249">
        <f t="shared" si="421"/>
        <v>2425.5</v>
      </c>
      <c r="EM84" s="58">
        <f t="shared" si="262"/>
        <v>0.12508122157244964</v>
      </c>
      <c r="EN84" s="180">
        <f t="shared" si="253"/>
        <v>0.5</v>
      </c>
      <c r="EO84" s="42">
        <f t="shared" ref="EO84:EP84" si="422">EO83</f>
        <v>2425.5</v>
      </c>
      <c r="EP84" s="249">
        <f t="shared" si="422"/>
        <v>2425.5</v>
      </c>
      <c r="EQ84" s="58">
        <f t="shared" si="263"/>
        <v>0.15169424743892829</v>
      </c>
      <c r="ER84" s="180">
        <f t="shared" si="254"/>
        <v>0.5</v>
      </c>
      <c r="ES84" s="42"/>
      <c r="ET84" s="249"/>
      <c r="EU84" s="58">
        <f t="shared" si="264"/>
        <v>0</v>
      </c>
      <c r="EV84" s="180">
        <f t="shared" si="255"/>
        <v>0</v>
      </c>
    </row>
    <row r="85" spans="1:152" s="81" customFormat="1" ht="20.149999999999999" customHeight="1" x14ac:dyDescent="0.35">
      <c r="A85" s="68" t="s">
        <v>62</v>
      </c>
      <c r="B85" s="69"/>
      <c r="C85" s="69"/>
      <c r="D85" s="69"/>
      <c r="E85" s="69"/>
      <c r="F85" s="69"/>
      <c r="G85" s="69"/>
      <c r="H85" s="69"/>
      <c r="I85" s="70"/>
      <c r="J85" s="71">
        <f t="shared" ref="J85:U85" si="423">SUM(J14:J32,J33:J50,J51:J63,J64:J84)</f>
        <v>221184</v>
      </c>
      <c r="K85" s="72">
        <f t="shared" si="423"/>
        <v>0</v>
      </c>
      <c r="L85" s="73">
        <f t="shared" si="423"/>
        <v>0</v>
      </c>
      <c r="M85" s="74">
        <f t="shared" si="423"/>
        <v>259482</v>
      </c>
      <c r="N85" s="75">
        <f t="shared" si="423"/>
        <v>12473</v>
      </c>
      <c r="O85" s="76">
        <f t="shared" si="423"/>
        <v>0</v>
      </c>
      <c r="P85" s="71">
        <f t="shared" si="423"/>
        <v>193434</v>
      </c>
      <c r="Q85" s="77">
        <f t="shared" si="423"/>
        <v>43498</v>
      </c>
      <c r="R85" s="71">
        <f t="shared" si="423"/>
        <v>0</v>
      </c>
      <c r="S85" s="74">
        <f t="shared" si="423"/>
        <v>144813</v>
      </c>
      <c r="T85" s="75">
        <f t="shared" si="423"/>
        <v>103641</v>
      </c>
      <c r="U85" s="76">
        <f t="shared" si="423"/>
        <v>10.995639611746176</v>
      </c>
      <c r="V85" s="71">
        <f t="shared" ref="V85:BD85" si="424">SUM(V14:V84)</f>
        <v>818913</v>
      </c>
      <c r="W85" s="71">
        <f t="shared" si="424"/>
        <v>159612</v>
      </c>
      <c r="X85" s="78">
        <f t="shared" si="424"/>
        <v>19.444790970753978</v>
      </c>
      <c r="Y85" s="78">
        <f t="shared" si="424"/>
        <v>34.5</v>
      </c>
      <c r="Z85" s="73">
        <f t="shared" si="424"/>
        <v>122709</v>
      </c>
      <c r="AA85" s="79">
        <f t="shared" si="424"/>
        <v>115413</v>
      </c>
      <c r="AB85" s="80">
        <f t="shared" si="424"/>
        <v>14.747512673355866</v>
      </c>
      <c r="AC85" s="80">
        <f t="shared" ref="AC85" si="425">SUM(AC14:AC84)</f>
        <v>26.5</v>
      </c>
      <c r="AD85" s="74">
        <f t="shared" si="424"/>
        <v>214254</v>
      </c>
      <c r="AE85" s="79">
        <f t="shared" si="424"/>
        <v>216030</v>
      </c>
      <c r="AF85" s="78">
        <f t="shared" si="424"/>
        <v>22.316132892556023</v>
      </c>
      <c r="AG85" s="80">
        <f t="shared" si="424"/>
        <v>33</v>
      </c>
      <c r="AH85" s="74">
        <f t="shared" si="424"/>
        <v>226341</v>
      </c>
      <c r="AI85" s="251">
        <f t="shared" si="424"/>
        <v>213024</v>
      </c>
      <c r="AJ85" s="78">
        <f t="shared" si="424"/>
        <v>22.47932048281691</v>
      </c>
      <c r="AK85" s="80">
        <f t="shared" si="424"/>
        <v>33</v>
      </c>
      <c r="AL85" s="74">
        <f t="shared" si="424"/>
        <v>154503</v>
      </c>
      <c r="AM85" s="79">
        <f>SUM(AM14:AM84)</f>
        <v>148344</v>
      </c>
      <c r="AN85" s="78">
        <f t="shared" si="424"/>
        <v>15.803821267032264</v>
      </c>
      <c r="AO85" s="80">
        <f t="shared" si="424"/>
        <v>25</v>
      </c>
      <c r="AP85" s="74">
        <f t="shared" si="424"/>
        <v>57612</v>
      </c>
      <c r="AQ85" s="79">
        <f t="shared" si="424"/>
        <v>57612</v>
      </c>
      <c r="AR85" s="78">
        <f t="shared" si="424"/>
        <v>5.9447947309745732</v>
      </c>
      <c r="AS85" s="80">
        <f t="shared" si="424"/>
        <v>12</v>
      </c>
      <c r="AT85" s="74">
        <f t="shared" si="424"/>
        <v>46884</v>
      </c>
      <c r="AU85" s="251">
        <f t="shared" si="424"/>
        <v>46884</v>
      </c>
      <c r="AV85" s="78">
        <f t="shared" si="424"/>
        <v>5.1077741514533894</v>
      </c>
      <c r="AW85" s="80">
        <f t="shared" ref="AW85" si="426">SUM(AW14:AW84)</f>
        <v>8.5</v>
      </c>
      <c r="AX85" s="74">
        <f t="shared" si="424"/>
        <v>1620</v>
      </c>
      <c r="AY85" s="79">
        <f t="shared" si="424"/>
        <v>1620</v>
      </c>
      <c r="AZ85" s="78">
        <f t="shared" si="424"/>
        <v>0.13521566153145098</v>
      </c>
      <c r="BA85" s="80">
        <f t="shared" si="424"/>
        <v>1.5</v>
      </c>
      <c r="BB85" s="74">
        <f t="shared" si="424"/>
        <v>0</v>
      </c>
      <c r="BC85" s="79">
        <f t="shared" si="424"/>
        <v>0</v>
      </c>
      <c r="BD85" s="78">
        <f t="shared" si="424"/>
        <v>0</v>
      </c>
      <c r="BE85" s="78">
        <f t="shared" ref="BE85" si="427">SUM(BE14:BE84)</f>
        <v>0</v>
      </c>
      <c r="BI85" s="74">
        <f t="shared" ref="BI85:BO85" si="428">SUM(BI14:BI32,BI33:BI50,BI51:BI63,BI64:BI84)</f>
        <v>257746.5</v>
      </c>
      <c r="BJ85" s="251">
        <f t="shared" si="428"/>
        <v>257746.5</v>
      </c>
      <c r="BK85" s="78">
        <f t="shared" si="428"/>
        <v>23.064207223830341</v>
      </c>
      <c r="BL85" s="80">
        <f t="shared" ref="BL85" si="429">SUM(BL14:BL84)</f>
        <v>38</v>
      </c>
      <c r="BM85" s="74">
        <f t="shared" si="428"/>
        <v>39700.5</v>
      </c>
      <c r="BN85" s="251">
        <f t="shared" si="428"/>
        <v>39700.5</v>
      </c>
      <c r="BO85" s="78">
        <f t="shared" si="428"/>
        <v>4.2331830500050511</v>
      </c>
      <c r="BP85" s="78">
        <f t="shared" ref="BP85" si="430">SUM(BP14:BP84)</f>
        <v>12</v>
      </c>
      <c r="BQ85" s="74">
        <f t="shared" ref="BQ85:DF85" si="431">SUM(BQ14:BQ84)</f>
        <v>210862.5</v>
      </c>
      <c r="BR85" s="79">
        <f t="shared" si="431"/>
        <v>210862.5</v>
      </c>
      <c r="BS85" s="78">
        <f t="shared" si="431"/>
        <v>17.956433072376949</v>
      </c>
      <c r="BT85" s="80">
        <f t="shared" si="431"/>
        <v>31.5</v>
      </c>
      <c r="BU85" s="74">
        <f t="shared" si="431"/>
        <v>38080.5</v>
      </c>
      <c r="BV85" s="79">
        <f t="shared" si="431"/>
        <v>38080.5</v>
      </c>
      <c r="BW85" s="78">
        <f t="shared" si="431"/>
        <v>4.0979673884736005</v>
      </c>
      <c r="BX85" s="80">
        <f t="shared" ref="BX85" si="432">SUM(BX14:BX84)</f>
        <v>12</v>
      </c>
      <c r="BY85" s="74">
        <f t="shared" si="431"/>
        <v>182037</v>
      </c>
      <c r="BZ85" s="251">
        <f t="shared" si="431"/>
        <v>182037</v>
      </c>
      <c r="CA85" s="78">
        <f t="shared" si="431"/>
        <v>15.178199431848844</v>
      </c>
      <c r="CB85" s="80">
        <f t="shared" ref="CB85" si="433">SUM(CB14:CB84)</f>
        <v>27.5</v>
      </c>
      <c r="CC85" s="74">
        <f t="shared" si="431"/>
        <v>210093</v>
      </c>
      <c r="CD85" s="251">
        <f t="shared" si="431"/>
        <v>210093</v>
      </c>
      <c r="CE85" s="78">
        <f t="shared" si="431"/>
        <v>22.358411131348035</v>
      </c>
      <c r="CF85" s="80">
        <f t="shared" si="431"/>
        <v>32</v>
      </c>
      <c r="CG85" s="74">
        <f t="shared" si="431"/>
        <v>171018</v>
      </c>
      <c r="CH85" s="251">
        <f t="shared" si="431"/>
        <v>171018</v>
      </c>
      <c r="CI85" s="78">
        <f t="shared" si="431"/>
        <v>19.356245440081437</v>
      </c>
      <c r="CJ85" s="80">
        <f t="shared" ref="CJ85" si="434">SUM(CJ14:CJ84)</f>
        <v>33</v>
      </c>
      <c r="CK85" s="74">
        <f t="shared" si="431"/>
        <v>203730</v>
      </c>
      <c r="CL85" s="79">
        <f t="shared" si="431"/>
        <v>203730</v>
      </c>
      <c r="CM85" s="78">
        <f t="shared" si="431"/>
        <v>21.533134774448484</v>
      </c>
      <c r="CN85" s="80">
        <f t="shared" si="431"/>
        <v>30.5</v>
      </c>
      <c r="CO85" s="74">
        <f t="shared" si="431"/>
        <v>136116</v>
      </c>
      <c r="CP85" s="251">
        <f t="shared" si="431"/>
        <v>136116</v>
      </c>
      <c r="CQ85" s="78">
        <f t="shared" si="431"/>
        <v>15.417773313144586</v>
      </c>
      <c r="CR85" s="80">
        <f t="shared" ref="CR85" si="435">SUM(CR14:CR84)</f>
        <v>26.5</v>
      </c>
      <c r="CS85" s="74">
        <f t="shared" si="431"/>
        <v>210153.60000000003</v>
      </c>
      <c r="CT85" s="251">
        <f t="shared" si="431"/>
        <v>210153.60000000003</v>
      </c>
      <c r="CU85" s="78">
        <f t="shared" si="431"/>
        <v>25.581896852440753</v>
      </c>
      <c r="CV85" s="80">
        <f t="shared" si="431"/>
        <v>38.5</v>
      </c>
      <c r="CW85" s="74">
        <f t="shared" si="431"/>
        <v>253099.80000000005</v>
      </c>
      <c r="CX85" s="251">
        <f t="shared" si="431"/>
        <v>253099.80000000005</v>
      </c>
      <c r="CY85" s="78">
        <f t="shared" si="431"/>
        <v>30.975978617921331</v>
      </c>
      <c r="CZ85" s="80">
        <f t="shared" ref="CZ85" si="436">SUM(CZ14:CZ84)</f>
        <v>40.5</v>
      </c>
      <c r="DA85" s="74">
        <f t="shared" si="431"/>
        <v>178735.80000000005</v>
      </c>
      <c r="DB85" s="251">
        <f t="shared" si="431"/>
        <v>178735.80000000005</v>
      </c>
      <c r="DC85" s="78">
        <f t="shared" si="431"/>
        <v>17.796096783587902</v>
      </c>
      <c r="DD85" s="80">
        <f t="shared" si="431"/>
        <v>30.5</v>
      </c>
      <c r="DE85" s="74">
        <f t="shared" si="431"/>
        <v>173695.80000000005</v>
      </c>
      <c r="DF85" s="251">
        <f t="shared" si="431"/>
        <v>173695.80000000005</v>
      </c>
      <c r="DG85" s="78">
        <f t="shared" ref="DG85:EV85" si="437">SUM(DG14:DG84)</f>
        <v>17.073427871210903</v>
      </c>
      <c r="DH85" s="80">
        <f t="shared" si="437"/>
        <v>28</v>
      </c>
      <c r="DI85" s="74">
        <f t="shared" si="437"/>
        <v>176923.80000000005</v>
      </c>
      <c r="DJ85" s="251">
        <f t="shared" si="437"/>
        <v>176923.80000000005</v>
      </c>
      <c r="DK85" s="78">
        <f t="shared" si="437"/>
        <v>17.226671291284188</v>
      </c>
      <c r="DL85" s="80">
        <f>SUM(DL14:DL84)</f>
        <v>28</v>
      </c>
      <c r="DM85" s="74">
        <f t="shared" si="437"/>
        <v>229123.20000000001</v>
      </c>
      <c r="DN85" s="251">
        <f t="shared" si="437"/>
        <v>229123.20000000001</v>
      </c>
      <c r="DO85" s="78">
        <f t="shared" si="437"/>
        <v>19.287519737416886</v>
      </c>
      <c r="DP85" s="80">
        <f t="shared" si="437"/>
        <v>29</v>
      </c>
      <c r="DQ85" s="74">
        <f t="shared" si="437"/>
        <v>206524.5</v>
      </c>
      <c r="DR85" s="251">
        <f t="shared" si="437"/>
        <v>206524.5</v>
      </c>
      <c r="DS85" s="78">
        <f t="shared" si="437"/>
        <v>22.633681488817725</v>
      </c>
      <c r="DT85" s="80">
        <f t="shared" ref="DT85" si="438">SUM(DT14:DT84)</f>
        <v>37.5</v>
      </c>
      <c r="DU85" s="74">
        <f t="shared" si="437"/>
        <v>205510.5</v>
      </c>
      <c r="DV85" s="251">
        <f t="shared" si="437"/>
        <v>205510.5</v>
      </c>
      <c r="DW85" s="78">
        <f t="shared" si="437"/>
        <v>18.644972993744286</v>
      </c>
      <c r="DX85" s="80">
        <f t="shared" si="437"/>
        <v>33</v>
      </c>
      <c r="DY85" s="74">
        <f t="shared" si="437"/>
        <v>201760.5</v>
      </c>
      <c r="DZ85" s="251">
        <f t="shared" si="437"/>
        <v>201760.5</v>
      </c>
      <c r="EA85" s="78">
        <f t="shared" si="437"/>
        <v>18.092461342788791</v>
      </c>
      <c r="EB85" s="80">
        <f t="shared" ref="EB85" si="439">SUM(EB14:EB84)</f>
        <v>30.5</v>
      </c>
      <c r="EC85" s="74">
        <f t="shared" si="437"/>
        <v>159706.5</v>
      </c>
      <c r="ED85" s="251">
        <f t="shared" si="437"/>
        <v>159706.5</v>
      </c>
      <c r="EE85" s="78">
        <f t="shared" si="437"/>
        <v>16.458680089868036</v>
      </c>
      <c r="EF85" s="80">
        <f t="shared" si="437"/>
        <v>30</v>
      </c>
      <c r="EG85" s="74">
        <f t="shared" si="437"/>
        <v>252373.5</v>
      </c>
      <c r="EH85" s="251">
        <f t="shared" si="437"/>
        <v>252373.5</v>
      </c>
      <c r="EI85" s="78">
        <f t="shared" si="437"/>
        <v>24.394726931006421</v>
      </c>
      <c r="EJ85" s="80">
        <f t="shared" ref="EJ85" si="440">SUM(EJ14:EJ84)</f>
        <v>35</v>
      </c>
      <c r="EK85" s="74">
        <f t="shared" si="437"/>
        <v>253585.5</v>
      </c>
      <c r="EL85" s="251">
        <f t="shared" si="437"/>
        <v>253585.5</v>
      </c>
      <c r="EM85" s="78">
        <f t="shared" si="437"/>
        <v>24.477618562245667</v>
      </c>
      <c r="EN85" s="80">
        <f t="shared" si="437"/>
        <v>35.5</v>
      </c>
      <c r="EO85" s="74">
        <f t="shared" si="437"/>
        <v>252757.5</v>
      </c>
      <c r="EP85" s="251">
        <f t="shared" si="437"/>
        <v>252757.5</v>
      </c>
      <c r="EQ85" s="78">
        <f t="shared" si="437"/>
        <v>29.614122182860935</v>
      </c>
      <c r="ER85" s="80">
        <f t="shared" ref="ER85" si="441">SUM(ER14:ER84)</f>
        <v>43</v>
      </c>
      <c r="ES85" s="74">
        <f t="shared" si="437"/>
        <v>237520.5</v>
      </c>
      <c r="ET85" s="251">
        <f t="shared" si="437"/>
        <v>237520.5</v>
      </c>
      <c r="EU85" s="78">
        <f t="shared" si="437"/>
        <v>23.783272220526221</v>
      </c>
      <c r="EV85" s="78">
        <f t="shared" si="437"/>
        <v>32</v>
      </c>
    </row>
    <row r="86" spans="1:152" s="81" customFormat="1" ht="20.149999999999999" customHeight="1" x14ac:dyDescent="0.35">
      <c r="A86" s="82"/>
      <c r="B86" s="83"/>
      <c r="C86" s="83"/>
      <c r="D86" s="83"/>
      <c r="E86" s="83"/>
      <c r="F86" s="83"/>
      <c r="G86" s="83"/>
      <c r="H86" s="83"/>
      <c r="I86" s="84"/>
      <c r="J86" s="80"/>
      <c r="K86" s="85"/>
      <c r="L86" s="78">
        <f t="shared" ref="L86" si="442">33-L85</f>
        <v>33</v>
      </c>
      <c r="M86" s="86"/>
      <c r="N86" s="87"/>
      <c r="O86" s="88">
        <f t="shared" ref="O86" si="443">33-O85</f>
        <v>33</v>
      </c>
      <c r="P86" s="80"/>
      <c r="Q86" s="85"/>
      <c r="R86" s="78">
        <f>33-R85</f>
        <v>33</v>
      </c>
      <c r="S86" s="86"/>
      <c r="T86" s="87"/>
      <c r="U86" s="88">
        <f>33-U85</f>
        <v>22.004360388253822</v>
      </c>
      <c r="V86" s="71"/>
      <c r="W86" s="71"/>
      <c r="X86" s="89">
        <f>$D$91-X85</f>
        <v>11.555209029246022</v>
      </c>
      <c r="Y86" s="89">
        <f>$D$91-Y85</f>
        <v>-3.5</v>
      </c>
      <c r="Z86" s="86"/>
      <c r="AA86" s="90"/>
      <c r="AB86" s="88">
        <f>$D$91-AB85</f>
        <v>16.252487326644136</v>
      </c>
      <c r="AC86" s="88">
        <f>$D$91-AC85</f>
        <v>4.5</v>
      </c>
      <c r="AD86" s="91"/>
      <c r="AE86" s="92"/>
      <c r="AF86" s="89">
        <f>$D$91-AF85</f>
        <v>8.6838671074439766</v>
      </c>
      <c r="AG86" s="88">
        <f>$D$91-AG85</f>
        <v>-2</v>
      </c>
      <c r="AH86" s="91"/>
      <c r="AI86" s="92"/>
      <c r="AJ86" s="89">
        <f>$D$91-AJ85</f>
        <v>8.5206795171830905</v>
      </c>
      <c r="AK86" s="88">
        <f>$D$91-AK85</f>
        <v>-2</v>
      </c>
      <c r="AL86" s="91"/>
      <c r="AM86" s="92"/>
      <c r="AN86" s="89">
        <f>$D$91-AN85</f>
        <v>15.196178732967736</v>
      </c>
      <c r="AO86" s="88">
        <f>$D$91-AO85</f>
        <v>6</v>
      </c>
      <c r="AP86" s="91"/>
      <c r="AQ86" s="92"/>
      <c r="AR86" s="89">
        <f>$D$91-AR85</f>
        <v>25.055205269025429</v>
      </c>
      <c r="AS86" s="88">
        <f>$D$91-AS85</f>
        <v>19</v>
      </c>
      <c r="AT86" s="91"/>
      <c r="AU86" s="92"/>
      <c r="AV86" s="89">
        <f>$D$91-AV85</f>
        <v>25.892225848546609</v>
      </c>
      <c r="AW86" s="88">
        <f>$D$91-AW85</f>
        <v>22.5</v>
      </c>
      <c r="AX86" s="91"/>
      <c r="AY86" s="92"/>
      <c r="AZ86" s="89">
        <f>$D$91-AZ85</f>
        <v>30.864784338468549</v>
      </c>
      <c r="BA86" s="88">
        <f>$D$91-BA85</f>
        <v>29.5</v>
      </c>
      <c r="BB86" s="91"/>
      <c r="BC86" s="92"/>
      <c r="BD86" s="89">
        <f>$D$91-BD85</f>
        <v>31</v>
      </c>
      <c r="BE86" s="89">
        <f>$D$91-BE85</f>
        <v>31</v>
      </c>
      <c r="BI86" s="91"/>
      <c r="BJ86" s="92"/>
      <c r="BK86" s="89">
        <f>$D$91-BK85</f>
        <v>7.9357927761696594</v>
      </c>
      <c r="BL86" s="88">
        <f>$D$91-BL85</f>
        <v>-7</v>
      </c>
      <c r="BM86" s="91"/>
      <c r="BN86" s="92"/>
      <c r="BO86" s="89">
        <f>$D$91-BO85</f>
        <v>26.766816949994947</v>
      </c>
      <c r="BP86" s="89">
        <f>$D$91-BP85</f>
        <v>19</v>
      </c>
      <c r="BQ86" s="91"/>
      <c r="BR86" s="92"/>
      <c r="BS86" s="89">
        <f>$D$91-BS85</f>
        <v>13.043566927623051</v>
      </c>
      <c r="BT86" s="88">
        <f>$D$91-BT85</f>
        <v>-0.5</v>
      </c>
      <c r="BU86" s="91"/>
      <c r="BV86" s="92"/>
      <c r="BW86" s="89">
        <f>$D$91-BW85</f>
        <v>26.902032611526401</v>
      </c>
      <c r="BX86" s="88">
        <f>$D$91-BX85</f>
        <v>19</v>
      </c>
      <c r="BY86" s="91"/>
      <c r="BZ86" s="92"/>
      <c r="CA86" s="89">
        <f>$D$91-CA85</f>
        <v>15.821800568151156</v>
      </c>
      <c r="CB86" s="88">
        <f>$D$91-CB85</f>
        <v>3.5</v>
      </c>
      <c r="CC86" s="91"/>
      <c r="CD86" s="92"/>
      <c r="CE86" s="89">
        <f>$D$91-CE85</f>
        <v>8.6415888686519651</v>
      </c>
      <c r="CF86" s="88">
        <f>$D$91-CF85</f>
        <v>-1</v>
      </c>
      <c r="CG86" s="91"/>
      <c r="CH86" s="92"/>
      <c r="CI86" s="89">
        <f>$D$91-CI85</f>
        <v>11.643754559918563</v>
      </c>
      <c r="CJ86" s="88">
        <f>$D$91-CJ85</f>
        <v>-2</v>
      </c>
      <c r="CK86" s="91"/>
      <c r="CL86" s="92"/>
      <c r="CM86" s="89">
        <f>$D$91-CM85</f>
        <v>9.4668652255515156</v>
      </c>
      <c r="CN86" s="88">
        <f>$D$91-CN85</f>
        <v>0.5</v>
      </c>
      <c r="CO86" s="91"/>
      <c r="CP86" s="92"/>
      <c r="CQ86" s="89">
        <f>$D$91-CQ85</f>
        <v>15.582226686855414</v>
      </c>
      <c r="CR86" s="88">
        <f>$D$91-CR85</f>
        <v>4.5</v>
      </c>
      <c r="CS86" s="91"/>
      <c r="CT86" s="252"/>
      <c r="CU86" s="89">
        <f>$D$91-CU85</f>
        <v>5.4181031475592469</v>
      </c>
      <c r="CV86" s="88">
        <f>$D$91-CV85</f>
        <v>-7.5</v>
      </c>
      <c r="CW86" s="91"/>
      <c r="CX86" s="252"/>
      <c r="CY86" s="89">
        <f>$D$91-CY85</f>
        <v>2.4021382078668552E-2</v>
      </c>
      <c r="CZ86" s="88">
        <f>$D$91-CZ85</f>
        <v>-9.5</v>
      </c>
      <c r="DA86" s="91"/>
      <c r="DB86" s="252"/>
      <c r="DC86" s="89">
        <f>$D$91-DC85</f>
        <v>13.203903216412098</v>
      </c>
      <c r="DD86" s="88">
        <f>$D$91-DD85</f>
        <v>0.5</v>
      </c>
      <c r="DE86" s="91"/>
      <c r="DF86" s="252"/>
      <c r="DG86" s="89">
        <f>$D$91-DG85</f>
        <v>13.926572128789097</v>
      </c>
      <c r="DH86" s="88">
        <f>$D$91-DH85</f>
        <v>3</v>
      </c>
      <c r="DI86" s="91"/>
      <c r="DJ86" s="252"/>
      <c r="DK86" s="89">
        <f>$D$91-DK85</f>
        <v>13.773328708715812</v>
      </c>
      <c r="DL86" s="88">
        <f>$D$91-DL85</f>
        <v>3</v>
      </c>
      <c r="DM86" s="91"/>
      <c r="DN86" s="252"/>
      <c r="DO86" s="89">
        <f>$D$91-DO85</f>
        <v>11.712480262583114</v>
      </c>
      <c r="DP86" s="89">
        <f>$D$91-DP85</f>
        <v>2</v>
      </c>
      <c r="DQ86" s="91"/>
      <c r="DR86" s="252"/>
      <c r="DS86" s="89">
        <f>$D$91-DS85</f>
        <v>8.3663185111822749</v>
      </c>
      <c r="DT86" s="88">
        <f>$D$91-DT85</f>
        <v>-6.5</v>
      </c>
      <c r="DU86" s="91"/>
      <c r="DV86" s="252"/>
      <c r="DW86" s="89">
        <f>$D$91-DW85</f>
        <v>12.355027006255714</v>
      </c>
      <c r="DX86" s="88">
        <f>$D$91-DX85</f>
        <v>-2</v>
      </c>
      <c r="DY86" s="91"/>
      <c r="DZ86" s="252"/>
      <c r="EA86" s="89">
        <f>$D$91-EA85</f>
        <v>12.907538657211209</v>
      </c>
      <c r="EB86" s="88">
        <f>$D$91-EB85</f>
        <v>0.5</v>
      </c>
      <c r="EC86" s="91"/>
      <c r="ED86" s="252"/>
      <c r="EE86" s="89">
        <f>$D$91-EE85</f>
        <v>14.541319910131964</v>
      </c>
      <c r="EF86" s="88">
        <f>$D$91-EF85</f>
        <v>1</v>
      </c>
      <c r="EG86" s="91"/>
      <c r="EH86" s="252"/>
      <c r="EI86" s="89">
        <f>$D$91-EI85</f>
        <v>6.6052730689935792</v>
      </c>
      <c r="EJ86" s="88">
        <f>$D$91-EJ85</f>
        <v>-4</v>
      </c>
      <c r="EK86" s="91"/>
      <c r="EL86" s="252"/>
      <c r="EM86" s="89">
        <f>$D$91-EM85</f>
        <v>6.5223814377543334</v>
      </c>
      <c r="EN86" s="88">
        <f>$D$91-EN85</f>
        <v>-4.5</v>
      </c>
      <c r="EO86" s="91"/>
      <c r="EP86" s="252"/>
      <c r="EQ86" s="89">
        <f>$D$91-EQ85</f>
        <v>1.3858778171390647</v>
      </c>
      <c r="ER86" s="88">
        <f>$D$91-ER85</f>
        <v>-12</v>
      </c>
      <c r="ES86" s="91"/>
      <c r="ET86" s="252"/>
      <c r="EU86" s="89">
        <f>$D$91-EU85</f>
        <v>7.2167277794737785</v>
      </c>
      <c r="EV86" s="89">
        <f>$D$91-EV85</f>
        <v>-1</v>
      </c>
    </row>
    <row r="87" spans="1:152" x14ac:dyDescent="0.35">
      <c r="AD87" s="5"/>
      <c r="AE87" s="5"/>
      <c r="AF87" s="6"/>
      <c r="AH87" s="5"/>
      <c r="AI87" s="5"/>
      <c r="AJ87" s="6"/>
      <c r="AL87" s="5"/>
      <c r="AM87" s="5"/>
      <c r="AN87" s="6"/>
      <c r="AP87" s="5"/>
      <c r="AQ87" s="5"/>
      <c r="AR87" s="6"/>
      <c r="AT87" s="5"/>
      <c r="AU87" s="5"/>
      <c r="AV87" s="6"/>
      <c r="AX87" s="5"/>
      <c r="AY87" s="5"/>
      <c r="AZ87" s="6"/>
      <c r="BB87" s="5"/>
      <c r="BC87" s="5"/>
      <c r="BD87" s="6"/>
      <c r="BI87" s="5"/>
      <c r="BJ87" s="5"/>
      <c r="BK87" s="6"/>
      <c r="BM87" s="5"/>
      <c r="BN87" s="5"/>
      <c r="BO87" s="6"/>
    </row>
    <row r="88" spans="1:152" ht="20.149999999999999" customHeight="1" x14ac:dyDescent="0.35">
      <c r="B88"/>
      <c r="C88"/>
      <c r="D88"/>
      <c r="E88" s="7"/>
      <c r="F88" s="7"/>
      <c r="G88" s="1198" t="s">
        <v>226</v>
      </c>
      <c r="H88" s="1199"/>
      <c r="I88" s="1200"/>
      <c r="J88" s="1204">
        <f>K82</f>
        <v>0</v>
      </c>
      <c r="K88" s="1205"/>
      <c r="L88" s="1206"/>
      <c r="M88" s="1204">
        <f>N82</f>
        <v>0</v>
      </c>
      <c r="N88" s="1205"/>
      <c r="O88" s="1206"/>
      <c r="P88" s="1204">
        <f>Q82</f>
        <v>0</v>
      </c>
      <c r="Q88" s="1205"/>
      <c r="R88" s="1206"/>
      <c r="S88" s="1204">
        <f>T82</f>
        <v>0</v>
      </c>
      <c r="T88" s="1205"/>
      <c r="U88" s="1206"/>
      <c r="V88"/>
      <c r="W88"/>
      <c r="X88"/>
      <c r="Y88"/>
      <c r="Z88"/>
      <c r="AA88"/>
      <c r="AB88"/>
      <c r="AC88"/>
      <c r="AG88"/>
      <c r="AK88"/>
      <c r="AO88"/>
      <c r="AS88"/>
      <c r="AW88"/>
      <c r="BA88"/>
      <c r="BE88"/>
      <c r="BL88"/>
      <c r="BP88"/>
      <c r="BQ88" s="1239">
        <f>70000/4</f>
        <v>17500</v>
      </c>
      <c r="BR88" s="1240"/>
      <c r="BS88" s="1240"/>
      <c r="BT88" s="1241"/>
      <c r="BU88" s="1239">
        <f>70000/4</f>
        <v>17500</v>
      </c>
      <c r="BV88" s="1240"/>
      <c r="BW88" s="1240"/>
      <c r="BX88" s="1241"/>
      <c r="BY88" s="1239">
        <f>70000/4</f>
        <v>17500</v>
      </c>
      <c r="BZ88" s="1240"/>
      <c r="CA88" s="1240"/>
      <c r="CB88" s="1241"/>
      <c r="CC88" s="1239">
        <f>70000/4</f>
        <v>17500</v>
      </c>
      <c r="CD88" s="1240"/>
      <c r="CE88" s="1240"/>
      <c r="CF88" s="1241"/>
      <c r="CG88" s="1239">
        <f>70000/4</f>
        <v>17500</v>
      </c>
      <c r="CH88" s="1240"/>
      <c r="CI88" s="1240"/>
      <c r="CJ88" s="1241"/>
      <c r="CK88" s="1239">
        <f>70000/4</f>
        <v>17500</v>
      </c>
      <c r="CL88" s="1240"/>
      <c r="CM88" s="1240"/>
      <c r="CN88" s="1241"/>
      <c r="CO88" s="1239">
        <f>70000/4</f>
        <v>17500</v>
      </c>
      <c r="CP88" s="1240"/>
      <c r="CQ88" s="1240"/>
      <c r="CR88" s="1241"/>
      <c r="CS88" s="1239">
        <f>70000/4</f>
        <v>17500</v>
      </c>
      <c r="CT88" s="1240"/>
      <c r="CU88" s="1240"/>
      <c r="CV88" s="1241"/>
      <c r="CW88" s="1239">
        <f>70000/5</f>
        <v>14000</v>
      </c>
      <c r="CX88" s="1240"/>
      <c r="CY88" s="1240"/>
      <c r="CZ88" s="1241"/>
      <c r="DA88" s="1239">
        <f t="shared" ref="DA88" si="444">70000/5</f>
        <v>14000</v>
      </c>
      <c r="DB88" s="1240"/>
      <c r="DC88" s="1240"/>
      <c r="DD88" s="1241"/>
      <c r="DE88" s="1239">
        <f t="shared" ref="DE88" si="445">70000/5</f>
        <v>14000</v>
      </c>
      <c r="DF88" s="1240"/>
      <c r="DG88" s="1240"/>
      <c r="DH88" s="1241"/>
      <c r="DI88" s="1239">
        <f t="shared" ref="DI88" si="446">70000/5</f>
        <v>14000</v>
      </c>
      <c r="DJ88" s="1240"/>
      <c r="DK88" s="1240"/>
      <c r="DL88" s="1241"/>
      <c r="DM88" s="1239">
        <f t="shared" ref="DM88" si="447">70000/5</f>
        <v>14000</v>
      </c>
      <c r="DN88" s="1240"/>
      <c r="DO88" s="1240"/>
      <c r="DP88" s="1241"/>
      <c r="DQ88" s="1239">
        <f>70000/4</f>
        <v>17500</v>
      </c>
      <c r="DR88" s="1240"/>
      <c r="DS88" s="1240"/>
      <c r="DT88" s="1241"/>
      <c r="DU88" s="1239">
        <f>70000/4</f>
        <v>17500</v>
      </c>
      <c r="DV88" s="1240"/>
      <c r="DW88" s="1240"/>
      <c r="DX88" s="1241"/>
      <c r="DY88" s="1239">
        <f>70000/4</f>
        <v>17500</v>
      </c>
      <c r="DZ88" s="1240"/>
      <c r="EA88" s="1240"/>
      <c r="EB88" s="1241"/>
      <c r="EC88" s="1239">
        <f>70000/4</f>
        <v>17500</v>
      </c>
      <c r="ED88" s="1240"/>
      <c r="EE88" s="1240"/>
      <c r="EF88" s="1241"/>
      <c r="EG88" s="1239">
        <f t="shared" ref="EG88" si="448">42000/4</f>
        <v>10500</v>
      </c>
      <c r="EH88" s="1240"/>
      <c r="EI88" s="1240"/>
      <c r="EJ88" s="1241"/>
      <c r="EK88" s="1239">
        <f>42000/4</f>
        <v>10500</v>
      </c>
      <c r="EL88" s="1240"/>
      <c r="EM88" s="1240"/>
      <c r="EN88" s="1241"/>
      <c r="EO88" s="1239">
        <f t="shared" ref="EO88" si="449">42000/4</f>
        <v>10500</v>
      </c>
      <c r="EP88" s="1240"/>
      <c r="EQ88" s="1240"/>
      <c r="ER88" s="1241"/>
      <c r="ES88" s="1239">
        <f t="shared" ref="ES88" si="450">42000/4</f>
        <v>10500</v>
      </c>
      <c r="ET88" s="1240"/>
      <c r="EU88" s="1240"/>
      <c r="EV88" s="1241"/>
    </row>
    <row r="89" spans="1:152" x14ac:dyDescent="0.35">
      <c r="AD89" s="5"/>
      <c r="AE89" s="5"/>
      <c r="AF89" s="6"/>
      <c r="AH89" s="5"/>
      <c r="AI89" s="5"/>
      <c r="AJ89" s="6"/>
      <c r="AL89" s="5"/>
      <c r="AM89" s="5"/>
      <c r="AN89" s="6"/>
      <c r="AP89" s="5"/>
      <c r="AQ89" s="5"/>
      <c r="AR89" s="6"/>
      <c r="AT89" s="5"/>
      <c r="AU89" s="5"/>
      <c r="AV89" s="6"/>
      <c r="AX89" s="5"/>
      <c r="AY89" s="5"/>
      <c r="AZ89" s="6"/>
      <c r="BB89" s="5"/>
      <c r="BC89" s="5"/>
      <c r="BD89" s="6"/>
      <c r="BI89" s="5"/>
      <c r="BJ89" s="5"/>
      <c r="BK89" s="6"/>
      <c r="BM89" s="5"/>
      <c r="BN89" s="5"/>
      <c r="BO89" s="6"/>
      <c r="BT89"/>
      <c r="BX89"/>
    </row>
    <row r="90" spans="1:152" ht="20.149999999999999" customHeight="1" x14ac:dyDescent="0.35">
      <c r="J90" s="1209" t="str">
        <f>+J8</f>
        <v>W. PROD  36</v>
      </c>
      <c r="K90" s="1210"/>
      <c r="L90" s="1211"/>
      <c r="M90" s="1209" t="str">
        <f>+M8</f>
        <v>W. PROD  37</v>
      </c>
      <c r="N90" s="1210"/>
      <c r="O90" s="1210"/>
      <c r="P90" s="1209" t="str">
        <f>+P8</f>
        <v>W. PROD  38</v>
      </c>
      <c r="Q90" s="1210"/>
      <c r="R90" s="1211"/>
      <c r="S90" s="1209" t="str">
        <f>+S8</f>
        <v>W. PROD  39</v>
      </c>
      <c r="T90" s="1210"/>
      <c r="U90" s="1210"/>
      <c r="V90" s="1226" t="str">
        <f>+V8</f>
        <v>TOTAL WEEK   39</v>
      </c>
      <c r="W90" s="1226"/>
      <c r="X90" s="1226"/>
      <c r="Y90" s="1227"/>
      <c r="Z90" s="1209" t="str">
        <f>+Z8</f>
        <v>W. PROD  40</v>
      </c>
      <c r="AA90" s="1210"/>
      <c r="AB90" s="1210"/>
      <c r="AC90" s="1211"/>
      <c r="AD90" s="1209" t="str">
        <f>+AD8</f>
        <v>W. PROD  41</v>
      </c>
      <c r="AE90" s="1210"/>
      <c r="AF90" s="1210"/>
      <c r="AG90" s="1211"/>
      <c r="AH90" s="1209" t="str">
        <f>+AH8</f>
        <v>W. PROD  42</v>
      </c>
      <c r="AI90" s="1210"/>
      <c r="AJ90" s="1210"/>
      <c r="AK90" s="1211"/>
      <c r="AL90" s="1209" t="str">
        <f>+AL8</f>
        <v>W. PROD  43</v>
      </c>
      <c r="AM90" s="1210"/>
      <c r="AN90" s="1210"/>
      <c r="AO90" s="1211"/>
      <c r="AP90" s="1209" t="str">
        <f>+AP8</f>
        <v>W. PROD  44</v>
      </c>
      <c r="AQ90" s="1210"/>
      <c r="AR90" s="1210"/>
      <c r="AS90" s="1211"/>
      <c r="AT90" s="1209" t="str">
        <f>+AT8</f>
        <v>W. PROD  45</v>
      </c>
      <c r="AU90" s="1210"/>
      <c r="AV90" s="1210"/>
      <c r="AW90" s="1211"/>
      <c r="AX90" s="1209" t="str">
        <f>+AX8</f>
        <v>W. PROD  46</v>
      </c>
      <c r="AY90" s="1210"/>
      <c r="AZ90" s="1211"/>
      <c r="BA90" s="217"/>
      <c r="BB90" s="1209" t="str">
        <f>+BB8</f>
        <v>W. PROD  47</v>
      </c>
      <c r="BC90" s="1210"/>
      <c r="BD90" s="1211"/>
      <c r="BE90" s="217"/>
      <c r="BI90" s="1209" t="str">
        <f>+BI8</f>
        <v>WEEK  PROD + ORI 45</v>
      </c>
      <c r="BJ90" s="1210"/>
      <c r="BK90" s="1210"/>
      <c r="BL90" s="1211"/>
      <c r="BM90" s="1209" t="str">
        <f>+BM8</f>
        <v>WEEK  PROD + ORI 46</v>
      </c>
      <c r="BN90" s="1210"/>
      <c r="BO90" s="1210"/>
      <c r="BP90" s="1211"/>
      <c r="BQ90" s="1217" t="str">
        <f>+BQ8</f>
        <v>WEEK  ORI  45</v>
      </c>
      <c r="BR90" s="1218"/>
      <c r="BS90" s="1218"/>
      <c r="BT90" s="1219"/>
      <c r="BU90" s="1217" t="str">
        <f>+BU8</f>
        <v>WEEK  ORI  46</v>
      </c>
      <c r="BV90" s="1218"/>
      <c r="BW90" s="1218"/>
      <c r="BX90" s="1219"/>
      <c r="BY90" s="1209" t="str">
        <f>+BY8</f>
        <v>WEEK  ORI  47</v>
      </c>
      <c r="BZ90" s="1210"/>
      <c r="CA90" s="1210"/>
      <c r="CB90" s="1211"/>
      <c r="CC90" s="1209" t="str">
        <f>+CC8</f>
        <v>WEEK  ORI  48</v>
      </c>
      <c r="CD90" s="1210"/>
      <c r="CE90" s="1210"/>
      <c r="CF90" s="1211"/>
      <c r="CG90" s="1209" t="str">
        <f>+CG8</f>
        <v>WEEK  ORI  49</v>
      </c>
      <c r="CH90" s="1210"/>
      <c r="CI90" s="1210"/>
      <c r="CJ90" s="1211"/>
      <c r="CK90" s="1209" t="str">
        <f>+CK8</f>
        <v>WEEK  ORI  50</v>
      </c>
      <c r="CL90" s="1210"/>
      <c r="CM90" s="1210"/>
      <c r="CN90" s="1211"/>
      <c r="CO90" s="1209" t="str">
        <f>+CO8</f>
        <v>WEEK  ORI  51</v>
      </c>
      <c r="CP90" s="1210"/>
      <c r="CQ90" s="1210"/>
      <c r="CR90" s="1211"/>
      <c r="CS90" s="1209" t="str">
        <f>+CS8</f>
        <v>WEEK  ORI  52</v>
      </c>
      <c r="CT90" s="1210"/>
      <c r="CU90" s="1210"/>
      <c r="CV90" s="1211"/>
      <c r="CW90" s="1209" t="str">
        <f>+CW8</f>
        <v>WEEK  ORI  1</v>
      </c>
      <c r="CX90" s="1210"/>
      <c r="CY90" s="1210"/>
      <c r="CZ90" s="1211"/>
      <c r="DA90" s="1209" t="str">
        <f>+DA8</f>
        <v>WEEK  ORI  2</v>
      </c>
      <c r="DB90" s="1210"/>
      <c r="DC90" s="1210"/>
      <c r="DD90" s="1211"/>
      <c r="DE90" s="1209" t="str">
        <f>+DE8</f>
        <v>WEEK  ORI  3</v>
      </c>
      <c r="DF90" s="1210"/>
      <c r="DG90" s="1210"/>
      <c r="DH90" s="1211"/>
      <c r="DI90" s="1209" t="str">
        <f>+DI8</f>
        <v>WEEK  ORI  4</v>
      </c>
      <c r="DJ90" s="1210"/>
      <c r="DK90" s="1210"/>
      <c r="DL90" s="1211"/>
      <c r="DM90" s="1209" t="str">
        <f>+DM8</f>
        <v>WEEK  ORI  5</v>
      </c>
      <c r="DN90" s="1210"/>
      <c r="DO90" s="1210"/>
      <c r="DP90" s="1211"/>
      <c r="DQ90" s="1209" t="str">
        <f>+DQ8</f>
        <v>WEEK  ORI  6</v>
      </c>
      <c r="DR90" s="1210"/>
      <c r="DS90" s="1210"/>
      <c r="DT90" s="1211"/>
      <c r="DU90" s="1209" t="str">
        <f>+DU8</f>
        <v>WEEK  ORI  7</v>
      </c>
      <c r="DV90" s="1210"/>
      <c r="DW90" s="1210"/>
      <c r="DX90" s="1211"/>
      <c r="DY90" s="1209" t="str">
        <f>+DY8</f>
        <v>WEEK  ORI  8</v>
      </c>
      <c r="DZ90" s="1210"/>
      <c r="EA90" s="1210"/>
      <c r="EB90" s="1211"/>
      <c r="EC90" s="1209" t="str">
        <f>+EC8</f>
        <v>WEEK  ORI  9</v>
      </c>
      <c r="ED90" s="1210"/>
      <c r="EE90" s="1210"/>
      <c r="EF90" s="1211"/>
      <c r="EG90" s="1209" t="str">
        <f>+EG8</f>
        <v>WEEK  ORI  10</v>
      </c>
      <c r="EH90" s="1210"/>
      <c r="EI90" s="1210"/>
      <c r="EJ90" s="1211"/>
      <c r="EK90" s="1209" t="str">
        <f>+EK8</f>
        <v>WEEK  ORI  12</v>
      </c>
      <c r="EL90" s="1210"/>
      <c r="EM90" s="1210"/>
      <c r="EN90" s="1211"/>
      <c r="EO90" s="1209" t="str">
        <f>+EO8</f>
        <v>WEEK  ORI  13</v>
      </c>
      <c r="EP90" s="1210"/>
      <c r="EQ90" s="1210"/>
      <c r="ER90" s="1211"/>
      <c r="ES90" s="1209" t="str">
        <f>+ES8</f>
        <v>WEEK  ORI  14</v>
      </c>
      <c r="ET90" s="1210"/>
      <c r="EU90" s="1210"/>
      <c r="EV90" s="1211"/>
    </row>
    <row r="91" spans="1:152" ht="20.149999999999999" customHeight="1" x14ac:dyDescent="0.35">
      <c r="B91" s="1254" t="s">
        <v>63</v>
      </c>
      <c r="C91" s="1255"/>
      <c r="D91" s="93">
        <v>31</v>
      </c>
      <c r="E91" s="7"/>
      <c r="F91" s="7"/>
      <c r="G91" s="1198" t="s">
        <v>64</v>
      </c>
      <c r="H91" s="1199"/>
      <c r="I91" s="1200"/>
      <c r="J91" s="1204">
        <f>K85</f>
        <v>0</v>
      </c>
      <c r="K91" s="1205"/>
      <c r="L91" s="1206"/>
      <c r="M91" s="1204">
        <f>N85</f>
        <v>12473</v>
      </c>
      <c r="N91" s="1205"/>
      <c r="O91" s="1206"/>
      <c r="P91" s="1204">
        <f>Q85</f>
        <v>43498</v>
      </c>
      <c r="Q91" s="1205"/>
      <c r="R91" s="1206"/>
      <c r="S91" s="1204">
        <f>T85</f>
        <v>103641</v>
      </c>
      <c r="T91" s="1205"/>
      <c r="U91" s="1206"/>
      <c r="V91" s="1186">
        <f>+W85</f>
        <v>159612</v>
      </c>
      <c r="W91" s="1187"/>
      <c r="X91" s="1187"/>
      <c r="Y91" s="1188"/>
      <c r="Z91" s="1186">
        <f>+AA85</f>
        <v>115413</v>
      </c>
      <c r="AA91" s="1187"/>
      <c r="AB91" s="1187"/>
      <c r="AC91" s="1188"/>
      <c r="AD91" s="1186">
        <f>+AE85</f>
        <v>216030</v>
      </c>
      <c r="AE91" s="1187"/>
      <c r="AF91" s="1187"/>
      <c r="AG91" s="1188"/>
      <c r="AH91" s="1186">
        <f>+AI85</f>
        <v>213024</v>
      </c>
      <c r="AI91" s="1187"/>
      <c r="AJ91" s="1187"/>
      <c r="AK91" s="1188"/>
      <c r="AL91" s="1186">
        <f>+AM85</f>
        <v>148344</v>
      </c>
      <c r="AM91" s="1187"/>
      <c r="AN91" s="1187"/>
      <c r="AO91" s="1188"/>
      <c r="AP91" s="1186">
        <f>+AQ85</f>
        <v>57612</v>
      </c>
      <c r="AQ91" s="1187"/>
      <c r="AR91" s="1187"/>
      <c r="AS91" s="1188"/>
      <c r="AT91" s="1186">
        <f>+AU85</f>
        <v>46884</v>
      </c>
      <c r="AU91" s="1187"/>
      <c r="AV91" s="1187"/>
      <c r="AW91" s="1188"/>
      <c r="AX91" s="1186">
        <f>+AY85</f>
        <v>1620</v>
      </c>
      <c r="AY91" s="1187"/>
      <c r="AZ91" s="1188"/>
      <c r="BA91" s="218"/>
      <c r="BB91" s="1186">
        <f>+BC85</f>
        <v>0</v>
      </c>
      <c r="BC91" s="1187"/>
      <c r="BD91" s="1188"/>
      <c r="BE91" s="218"/>
      <c r="BF91" s="253"/>
      <c r="BG91" s="253"/>
      <c r="BH91" s="253"/>
      <c r="BI91" s="1186">
        <f>+BJ85</f>
        <v>257746.5</v>
      </c>
      <c r="BJ91" s="1187"/>
      <c r="BK91" s="1187"/>
      <c r="BL91" s="1188"/>
      <c r="BM91" s="1186">
        <f>+BN85</f>
        <v>39700.5</v>
      </c>
      <c r="BN91" s="1187"/>
      <c r="BO91" s="1187"/>
      <c r="BP91" s="1188"/>
      <c r="BQ91" s="1186">
        <f>+BR85</f>
        <v>210862.5</v>
      </c>
      <c r="BR91" s="1187"/>
      <c r="BS91" s="1187"/>
      <c r="BT91" s="1188"/>
      <c r="BU91" s="1186">
        <f>+BV85</f>
        <v>38080.5</v>
      </c>
      <c r="BV91" s="1187"/>
      <c r="BW91" s="1187"/>
      <c r="BX91" s="1188"/>
      <c r="BY91" s="1186">
        <f>+BZ85</f>
        <v>182037</v>
      </c>
      <c r="BZ91" s="1187"/>
      <c r="CA91" s="1187"/>
      <c r="CB91" s="1188"/>
      <c r="CC91" s="1186">
        <f>+CD85</f>
        <v>210093</v>
      </c>
      <c r="CD91" s="1187"/>
      <c r="CE91" s="1187"/>
      <c r="CF91" s="1188"/>
      <c r="CG91" s="1186">
        <f>+CH85</f>
        <v>171018</v>
      </c>
      <c r="CH91" s="1187"/>
      <c r="CI91" s="1187"/>
      <c r="CJ91" s="1188"/>
      <c r="CK91" s="1186">
        <f>+CL85</f>
        <v>203730</v>
      </c>
      <c r="CL91" s="1187"/>
      <c r="CM91" s="1187"/>
      <c r="CN91" s="1188"/>
      <c r="CO91" s="1186">
        <f>+CP85</f>
        <v>136116</v>
      </c>
      <c r="CP91" s="1187"/>
      <c r="CQ91" s="1187"/>
      <c r="CR91" s="1188"/>
      <c r="CS91" s="1186">
        <f>+CT85</f>
        <v>210153.60000000003</v>
      </c>
      <c r="CT91" s="1187"/>
      <c r="CU91" s="1187"/>
      <c r="CV91" s="1188"/>
      <c r="CW91" s="1186">
        <f>+CX85</f>
        <v>253099.80000000005</v>
      </c>
      <c r="CX91" s="1187"/>
      <c r="CY91" s="1187"/>
      <c r="CZ91" s="1188"/>
      <c r="DA91" s="1186">
        <f>+DB85</f>
        <v>178735.80000000005</v>
      </c>
      <c r="DB91" s="1187"/>
      <c r="DC91" s="1187"/>
      <c r="DD91" s="1188"/>
      <c r="DE91" s="1186">
        <f>+DF85</f>
        <v>173695.80000000005</v>
      </c>
      <c r="DF91" s="1187"/>
      <c r="DG91" s="1187"/>
      <c r="DH91" s="1188"/>
      <c r="DI91" s="1186">
        <f>+DJ85</f>
        <v>176923.80000000005</v>
      </c>
      <c r="DJ91" s="1187"/>
      <c r="DK91" s="1187"/>
      <c r="DL91" s="1188"/>
      <c r="DM91" s="1186">
        <f>+DN85</f>
        <v>229123.20000000001</v>
      </c>
      <c r="DN91" s="1187"/>
      <c r="DO91" s="1187"/>
      <c r="DP91" s="1188"/>
      <c r="DQ91" s="1186">
        <f>+DR85</f>
        <v>206524.5</v>
      </c>
      <c r="DR91" s="1187"/>
      <c r="DS91" s="1187"/>
      <c r="DT91" s="1188"/>
      <c r="DU91" s="1186">
        <f>+DV85</f>
        <v>205510.5</v>
      </c>
      <c r="DV91" s="1187"/>
      <c r="DW91" s="1187"/>
      <c r="DX91" s="1188"/>
      <c r="DY91" s="1186">
        <f>+DZ85</f>
        <v>201760.5</v>
      </c>
      <c r="DZ91" s="1187"/>
      <c r="EA91" s="1187"/>
      <c r="EB91" s="1188"/>
      <c r="EC91" s="1186">
        <f>+ED85</f>
        <v>159706.5</v>
      </c>
      <c r="ED91" s="1187"/>
      <c r="EE91" s="1187"/>
      <c r="EF91" s="1188"/>
      <c r="EG91" s="1186">
        <f>+EH85</f>
        <v>252373.5</v>
      </c>
      <c r="EH91" s="1187"/>
      <c r="EI91" s="1187"/>
      <c r="EJ91" s="1188"/>
      <c r="EK91" s="1186">
        <f>+EL85</f>
        <v>253585.5</v>
      </c>
      <c r="EL91" s="1187"/>
      <c r="EM91" s="1187"/>
      <c r="EN91" s="1188"/>
      <c r="EO91" s="1186">
        <f>+EP85</f>
        <v>252757.5</v>
      </c>
      <c r="EP91" s="1187"/>
      <c r="EQ91" s="1187"/>
      <c r="ER91" s="1188"/>
      <c r="ES91" s="1186">
        <f>+ET85</f>
        <v>237520.5</v>
      </c>
      <c r="ET91" s="1187"/>
      <c r="EU91" s="1187"/>
      <c r="EV91" s="1188"/>
    </row>
    <row r="92" spans="1:152" customFormat="1" ht="20.149999999999999" customHeight="1" x14ac:dyDescent="0.35">
      <c r="A92" s="4"/>
      <c r="E92" s="7"/>
      <c r="F92" s="7"/>
      <c r="G92" s="1198" t="s">
        <v>62</v>
      </c>
      <c r="H92" s="1199"/>
      <c r="I92" s="1200"/>
      <c r="J92" s="1201">
        <f>L85</f>
        <v>0</v>
      </c>
      <c r="K92" s="1202"/>
      <c r="L92" s="1203"/>
      <c r="M92" s="1201">
        <f>O85</f>
        <v>0</v>
      </c>
      <c r="N92" s="1202"/>
      <c r="O92" s="1203"/>
      <c r="P92" s="1201">
        <f>R85</f>
        <v>0</v>
      </c>
      <c r="Q92" s="1202"/>
      <c r="R92" s="1203"/>
      <c r="S92" s="1201">
        <f>U85</f>
        <v>10.995639611746176</v>
      </c>
      <c r="T92" s="1202"/>
      <c r="U92" s="1203"/>
      <c r="V92" s="1201">
        <f>Y85</f>
        <v>34.5</v>
      </c>
      <c r="W92" s="1202"/>
      <c r="X92" s="1202"/>
      <c r="Y92" s="1203"/>
      <c r="Z92" s="1201">
        <f>AC85</f>
        <v>26.5</v>
      </c>
      <c r="AA92" s="1202"/>
      <c r="AB92" s="1202"/>
      <c r="AC92" s="1203"/>
      <c r="AD92" s="1201">
        <f>AG85</f>
        <v>33</v>
      </c>
      <c r="AE92" s="1202"/>
      <c r="AF92" s="1202"/>
      <c r="AG92" s="1203"/>
      <c r="AH92" s="1201">
        <f>AK85</f>
        <v>33</v>
      </c>
      <c r="AI92" s="1202"/>
      <c r="AJ92" s="1202"/>
      <c r="AK92" s="1203"/>
      <c r="AL92" s="1201">
        <f>AO85</f>
        <v>25</v>
      </c>
      <c r="AM92" s="1202"/>
      <c r="AN92" s="1202"/>
      <c r="AO92" s="1203"/>
      <c r="AP92" s="1201">
        <f>AS85</f>
        <v>12</v>
      </c>
      <c r="AQ92" s="1202"/>
      <c r="AR92" s="1202"/>
      <c r="AS92" s="1203"/>
      <c r="AT92" s="1201">
        <f>AW85</f>
        <v>8.5</v>
      </c>
      <c r="AU92" s="1202"/>
      <c r="AV92" s="1202"/>
      <c r="AW92" s="1203"/>
      <c r="AX92" s="1201">
        <f>AZ85</f>
        <v>0.13521566153145098</v>
      </c>
      <c r="AY92" s="1202"/>
      <c r="AZ92" s="1203"/>
      <c r="BA92" s="215"/>
      <c r="BB92" s="1201">
        <f>BD85</f>
        <v>0</v>
      </c>
      <c r="BC92" s="1202"/>
      <c r="BD92" s="1203"/>
      <c r="BE92" s="215"/>
      <c r="BI92" s="1201">
        <f>BL85</f>
        <v>38</v>
      </c>
      <c r="BJ92" s="1202"/>
      <c r="BK92" s="1202"/>
      <c r="BL92" s="1203"/>
      <c r="BM92" s="1201">
        <f>BP85</f>
        <v>12</v>
      </c>
      <c r="BN92" s="1202"/>
      <c r="BO92" s="1202"/>
      <c r="BP92" s="1203"/>
      <c r="BQ92" s="1201">
        <f>BT85</f>
        <v>31.5</v>
      </c>
      <c r="BR92" s="1202"/>
      <c r="BS92" s="1202"/>
      <c r="BT92" s="1203"/>
      <c r="BU92" s="1201">
        <f>BX85</f>
        <v>12</v>
      </c>
      <c r="BV92" s="1202"/>
      <c r="BW92" s="1202"/>
      <c r="BX92" s="1203"/>
      <c r="BY92" s="1201">
        <f>CB85</f>
        <v>27.5</v>
      </c>
      <c r="BZ92" s="1202"/>
      <c r="CA92" s="1202"/>
      <c r="CB92" s="1203"/>
      <c r="CC92" s="1201">
        <f>CF85</f>
        <v>32</v>
      </c>
      <c r="CD92" s="1202"/>
      <c r="CE92" s="1202"/>
      <c r="CF92" s="1203"/>
      <c r="CG92" s="1201">
        <f>CJ85</f>
        <v>33</v>
      </c>
      <c r="CH92" s="1202"/>
      <c r="CI92" s="1202"/>
      <c r="CJ92" s="1203"/>
      <c r="CK92" s="1201">
        <f>CN85</f>
        <v>30.5</v>
      </c>
      <c r="CL92" s="1202"/>
      <c r="CM92" s="1202"/>
      <c r="CN92" s="1203"/>
      <c r="CO92" s="1201">
        <f>CR85</f>
        <v>26.5</v>
      </c>
      <c r="CP92" s="1202"/>
      <c r="CQ92" s="1202"/>
      <c r="CR92" s="1203"/>
      <c r="CS92" s="1201">
        <f>CV85</f>
        <v>38.5</v>
      </c>
      <c r="CT92" s="1202"/>
      <c r="CU92" s="1202"/>
      <c r="CV92" s="1203"/>
      <c r="CW92" s="1201">
        <f>CZ85</f>
        <v>40.5</v>
      </c>
      <c r="CX92" s="1202"/>
      <c r="CY92" s="1202"/>
      <c r="CZ92" s="1203"/>
      <c r="DA92" s="1201">
        <f>DD85</f>
        <v>30.5</v>
      </c>
      <c r="DB92" s="1202"/>
      <c r="DC92" s="1202"/>
      <c r="DD92" s="1203"/>
      <c r="DE92" s="1201">
        <f>DH85</f>
        <v>28</v>
      </c>
      <c r="DF92" s="1202"/>
      <c r="DG92" s="1202"/>
      <c r="DH92" s="1203"/>
      <c r="DI92" s="1201">
        <f>DL85</f>
        <v>28</v>
      </c>
      <c r="DJ92" s="1202"/>
      <c r="DK92" s="1202"/>
      <c r="DL92" s="1203"/>
      <c r="DM92" s="1201">
        <f>DP85</f>
        <v>29</v>
      </c>
      <c r="DN92" s="1202"/>
      <c r="DO92" s="1202"/>
      <c r="DP92" s="1203"/>
      <c r="DQ92" s="1201">
        <f>DT85</f>
        <v>37.5</v>
      </c>
      <c r="DR92" s="1202"/>
      <c r="DS92" s="1202"/>
      <c r="DT92" s="1203"/>
      <c r="DU92" s="1201">
        <f>DX85</f>
        <v>33</v>
      </c>
      <c r="DV92" s="1202"/>
      <c r="DW92" s="1202"/>
      <c r="DX92" s="1203"/>
      <c r="DY92" s="1201">
        <f>EB85</f>
        <v>30.5</v>
      </c>
      <c r="DZ92" s="1202"/>
      <c r="EA92" s="1202"/>
      <c r="EB92" s="1203"/>
      <c r="EC92" s="1201">
        <f>EF85</f>
        <v>30</v>
      </c>
      <c r="ED92" s="1202"/>
      <c r="EE92" s="1202"/>
      <c r="EF92" s="1203"/>
      <c r="EG92" s="1201">
        <f>EJ85</f>
        <v>35</v>
      </c>
      <c r="EH92" s="1202"/>
      <c r="EI92" s="1202"/>
      <c r="EJ92" s="1203"/>
      <c r="EK92" s="1201">
        <f>EN85</f>
        <v>35.5</v>
      </c>
      <c r="EL92" s="1202"/>
      <c r="EM92" s="1202"/>
      <c r="EN92" s="1203"/>
      <c r="EO92" s="1201">
        <f>ER85</f>
        <v>43</v>
      </c>
      <c r="EP92" s="1202"/>
      <c r="EQ92" s="1202"/>
      <c r="ER92" s="1203"/>
      <c r="ES92" s="1201">
        <f>EV85</f>
        <v>32</v>
      </c>
      <c r="ET92" s="1202"/>
      <c r="EU92" s="1202"/>
      <c r="EV92" s="1203"/>
    </row>
    <row r="93" spans="1:152" customFormat="1" ht="20.149999999999999" customHeight="1" x14ac:dyDescent="0.35">
      <c r="E93" s="7"/>
      <c r="F93" s="7"/>
      <c r="G93" s="1198" t="s">
        <v>66</v>
      </c>
      <c r="H93" s="1199"/>
      <c r="I93" s="1200"/>
      <c r="J93" s="1195">
        <f t="shared" ref="J93" si="451">+$D$91</f>
        <v>31</v>
      </c>
      <c r="K93" s="1196"/>
      <c r="L93" s="1197"/>
      <c r="M93" s="1195">
        <f t="shared" ref="M93" si="452">+$D$91</f>
        <v>31</v>
      </c>
      <c r="N93" s="1196"/>
      <c r="O93" s="1197"/>
      <c r="P93" s="1195">
        <f t="shared" ref="P93" si="453">+$D$91</f>
        <v>31</v>
      </c>
      <c r="Q93" s="1196"/>
      <c r="R93" s="1197"/>
      <c r="S93" s="1195">
        <f t="shared" ref="S93" si="454">+$D$91</f>
        <v>31</v>
      </c>
      <c r="T93" s="1196"/>
      <c r="U93" s="1197"/>
      <c r="V93" s="1195">
        <f t="shared" ref="V93" si="455">+$D$91</f>
        <v>31</v>
      </c>
      <c r="W93" s="1196"/>
      <c r="X93" s="1196"/>
      <c r="Y93" s="1197"/>
      <c r="Z93" s="1195">
        <f t="shared" ref="Z93" si="456">+$D$91</f>
        <v>31</v>
      </c>
      <c r="AA93" s="1196"/>
      <c r="AB93" s="1196"/>
      <c r="AC93" s="1197"/>
      <c r="AD93" s="1195">
        <f t="shared" ref="AD93:AT93" si="457">+$D$91</f>
        <v>31</v>
      </c>
      <c r="AE93" s="1196"/>
      <c r="AF93" s="1196"/>
      <c r="AG93" s="1197"/>
      <c r="AH93" s="1195">
        <f t="shared" si="457"/>
        <v>31</v>
      </c>
      <c r="AI93" s="1196"/>
      <c r="AJ93" s="1196"/>
      <c r="AK93" s="1197"/>
      <c r="AL93" s="1195">
        <f t="shared" si="457"/>
        <v>31</v>
      </c>
      <c r="AM93" s="1196"/>
      <c r="AN93" s="1196"/>
      <c r="AO93" s="1197"/>
      <c r="AP93" s="1195">
        <f t="shared" si="457"/>
        <v>31</v>
      </c>
      <c r="AQ93" s="1196"/>
      <c r="AR93" s="1196"/>
      <c r="AS93" s="1197"/>
      <c r="AT93" s="1195">
        <f t="shared" si="457"/>
        <v>31</v>
      </c>
      <c r="AU93" s="1196"/>
      <c r="AV93" s="1196"/>
      <c r="AW93" s="1197"/>
      <c r="AX93" s="1195">
        <f t="shared" ref="AX93" si="458">+$D$91</f>
        <v>31</v>
      </c>
      <c r="AY93" s="1196"/>
      <c r="AZ93" s="1197"/>
      <c r="BA93" s="214"/>
      <c r="BB93" s="1195">
        <f t="shared" ref="BB93" si="459">+$D$91</f>
        <v>31</v>
      </c>
      <c r="BC93" s="1196"/>
      <c r="BD93" s="1197"/>
      <c r="BE93" s="214"/>
      <c r="BI93" s="1195">
        <f t="shared" ref="BI93:DQ93" si="460">+$D$91</f>
        <v>31</v>
      </c>
      <c r="BJ93" s="1196"/>
      <c r="BK93" s="1196"/>
      <c r="BL93" s="1197"/>
      <c r="BM93" s="1195">
        <f t="shared" si="460"/>
        <v>31</v>
      </c>
      <c r="BN93" s="1196"/>
      <c r="BO93" s="1196"/>
      <c r="BP93" s="1197"/>
      <c r="BQ93" s="1195">
        <f t="shared" si="460"/>
        <v>31</v>
      </c>
      <c r="BR93" s="1196"/>
      <c r="BS93" s="1196"/>
      <c r="BT93" s="1197"/>
      <c r="BU93" s="1195">
        <f t="shared" si="460"/>
        <v>31</v>
      </c>
      <c r="BV93" s="1196"/>
      <c r="BW93" s="1196"/>
      <c r="BX93" s="1197"/>
      <c r="BY93" s="1195">
        <f t="shared" si="460"/>
        <v>31</v>
      </c>
      <c r="BZ93" s="1196"/>
      <c r="CA93" s="1196"/>
      <c r="CB93" s="1197"/>
      <c r="CC93" s="1195">
        <f t="shared" si="460"/>
        <v>31</v>
      </c>
      <c r="CD93" s="1196"/>
      <c r="CE93" s="1196"/>
      <c r="CF93" s="1197"/>
      <c r="CG93" s="1195">
        <f t="shared" si="460"/>
        <v>31</v>
      </c>
      <c r="CH93" s="1196"/>
      <c r="CI93" s="1196"/>
      <c r="CJ93" s="1197"/>
      <c r="CK93" s="1195">
        <f t="shared" si="460"/>
        <v>31</v>
      </c>
      <c r="CL93" s="1196"/>
      <c r="CM93" s="1196"/>
      <c r="CN93" s="1197"/>
      <c r="CO93" s="1195">
        <f t="shared" si="460"/>
        <v>31</v>
      </c>
      <c r="CP93" s="1196"/>
      <c r="CQ93" s="1196"/>
      <c r="CR93" s="1197"/>
      <c r="CS93" s="1195">
        <f t="shared" si="460"/>
        <v>31</v>
      </c>
      <c r="CT93" s="1196"/>
      <c r="CU93" s="1196"/>
      <c r="CV93" s="1197"/>
      <c r="CW93" s="1195">
        <f t="shared" si="460"/>
        <v>31</v>
      </c>
      <c r="CX93" s="1196"/>
      <c r="CY93" s="1196"/>
      <c r="CZ93" s="1197"/>
      <c r="DA93" s="1195">
        <f t="shared" si="460"/>
        <v>31</v>
      </c>
      <c r="DB93" s="1196"/>
      <c r="DC93" s="1196"/>
      <c r="DD93" s="1197"/>
      <c r="DE93" s="1195">
        <f t="shared" si="460"/>
        <v>31</v>
      </c>
      <c r="DF93" s="1196"/>
      <c r="DG93" s="1196"/>
      <c r="DH93" s="1197"/>
      <c r="DI93" s="1195">
        <f>+$D$91</f>
        <v>31</v>
      </c>
      <c r="DJ93" s="1196"/>
      <c r="DK93" s="1196"/>
      <c r="DL93" s="1197"/>
      <c r="DM93" s="1195">
        <f t="shared" si="460"/>
        <v>31</v>
      </c>
      <c r="DN93" s="1196"/>
      <c r="DO93" s="1196"/>
      <c r="DP93" s="1197"/>
      <c r="DQ93" s="1195">
        <f t="shared" si="460"/>
        <v>31</v>
      </c>
      <c r="DR93" s="1196"/>
      <c r="DS93" s="1196"/>
      <c r="DT93" s="1197"/>
      <c r="DU93" s="1195">
        <f t="shared" ref="DU93:ES93" si="461">+$D$91</f>
        <v>31</v>
      </c>
      <c r="DV93" s="1196"/>
      <c r="DW93" s="1196"/>
      <c r="DX93" s="1197"/>
      <c r="DY93" s="1195">
        <f t="shared" si="461"/>
        <v>31</v>
      </c>
      <c r="DZ93" s="1196"/>
      <c r="EA93" s="1196"/>
      <c r="EB93" s="1197"/>
      <c r="EC93" s="1195">
        <f t="shared" si="461"/>
        <v>31</v>
      </c>
      <c r="ED93" s="1196"/>
      <c r="EE93" s="1196"/>
      <c r="EF93" s="1197"/>
      <c r="EG93" s="1195">
        <f t="shared" si="461"/>
        <v>31</v>
      </c>
      <c r="EH93" s="1196"/>
      <c r="EI93" s="1196"/>
      <c r="EJ93" s="1197"/>
      <c r="EK93" s="1195">
        <f t="shared" si="461"/>
        <v>31</v>
      </c>
      <c r="EL93" s="1196"/>
      <c r="EM93" s="1196"/>
      <c r="EN93" s="1197"/>
      <c r="EO93" s="1195">
        <f t="shared" si="461"/>
        <v>31</v>
      </c>
      <c r="EP93" s="1196"/>
      <c r="EQ93" s="1196"/>
      <c r="ER93" s="1197"/>
      <c r="ES93" s="1195">
        <f t="shared" si="461"/>
        <v>31</v>
      </c>
      <c r="ET93" s="1196"/>
      <c r="EU93" s="1196"/>
      <c r="EV93" s="1197"/>
    </row>
    <row r="94" spans="1:152" customFormat="1" ht="20.149999999999999" customHeight="1" x14ac:dyDescent="0.35">
      <c r="E94" s="94"/>
      <c r="F94" s="94"/>
      <c r="G94" s="1189" t="s">
        <v>67</v>
      </c>
      <c r="H94" s="1190"/>
      <c r="I94" s="1191"/>
      <c r="J94" s="1192">
        <f>J93-J92</f>
        <v>31</v>
      </c>
      <c r="K94" s="1193"/>
      <c r="L94" s="1194"/>
      <c r="M94" s="1192">
        <f>M93-M92</f>
        <v>31</v>
      </c>
      <c r="N94" s="1193"/>
      <c r="O94" s="1194"/>
      <c r="P94" s="1192">
        <f>P93-P92</f>
        <v>31</v>
      </c>
      <c r="Q94" s="1193"/>
      <c r="R94" s="1194"/>
      <c r="S94" s="1192">
        <f>S93-S92</f>
        <v>20.004360388253822</v>
      </c>
      <c r="T94" s="1193"/>
      <c r="U94" s="1194"/>
      <c r="V94" s="1192">
        <f>V93-V92</f>
        <v>-3.5</v>
      </c>
      <c r="W94" s="1193"/>
      <c r="X94" s="1193"/>
      <c r="Y94" s="1194"/>
      <c r="Z94" s="1233">
        <f t="shared" ref="Z94" si="462">Z93-Z92</f>
        <v>4.5</v>
      </c>
      <c r="AA94" s="1234"/>
      <c r="AB94" s="1234"/>
      <c r="AC94" s="1235"/>
      <c r="AD94" s="1233">
        <f t="shared" ref="AD94" si="463">AD93-AD92</f>
        <v>-2</v>
      </c>
      <c r="AE94" s="1234"/>
      <c r="AF94" s="1234"/>
      <c r="AG94" s="1235"/>
      <c r="AH94" s="1233">
        <f t="shared" ref="AH94" si="464">AH93-AH92</f>
        <v>-2</v>
      </c>
      <c r="AI94" s="1234"/>
      <c r="AJ94" s="1234"/>
      <c r="AK94" s="1235"/>
      <c r="AL94" s="1233">
        <f t="shared" ref="AL94" si="465">AL93-AL92</f>
        <v>6</v>
      </c>
      <c r="AM94" s="1234"/>
      <c r="AN94" s="1234"/>
      <c r="AO94" s="1235"/>
      <c r="AP94" s="1233">
        <f t="shared" ref="AP94" si="466">AP93-AP92</f>
        <v>19</v>
      </c>
      <c r="AQ94" s="1234"/>
      <c r="AR94" s="1234"/>
      <c r="AS94" s="1235"/>
      <c r="AT94" s="1233">
        <f t="shared" ref="AT94" si="467">AT93-AT92</f>
        <v>22.5</v>
      </c>
      <c r="AU94" s="1234"/>
      <c r="AV94" s="1234"/>
      <c r="AW94" s="1235"/>
      <c r="AX94" s="1233">
        <f t="shared" ref="AX94" si="468">AX93-AX92</f>
        <v>30.864784338468549</v>
      </c>
      <c r="AY94" s="1234"/>
      <c r="AZ94" s="1235"/>
      <c r="BA94" s="178"/>
      <c r="BB94" s="1233">
        <f t="shared" ref="BB94" si="469">BB93-BB92</f>
        <v>31</v>
      </c>
      <c r="BC94" s="1234"/>
      <c r="BD94" s="1235"/>
      <c r="BE94" s="178"/>
      <c r="BI94" s="1233">
        <f t="shared" ref="BI94" si="470">BI93-BI92</f>
        <v>-7</v>
      </c>
      <c r="BJ94" s="1234"/>
      <c r="BK94" s="1234"/>
      <c r="BL94" s="1235"/>
      <c r="BM94" s="1233">
        <f t="shared" ref="BM94" si="471">BM93-BM92</f>
        <v>19</v>
      </c>
      <c r="BN94" s="1234"/>
      <c r="BO94" s="1234"/>
      <c r="BP94" s="1235"/>
      <c r="BQ94" s="1233">
        <f t="shared" ref="BQ94" si="472">BQ93-BQ92</f>
        <v>-0.5</v>
      </c>
      <c r="BR94" s="1234"/>
      <c r="BS94" s="1234"/>
      <c r="BT94" s="1235"/>
      <c r="BU94" s="1233">
        <f t="shared" ref="BU94" si="473">BU93-BU92</f>
        <v>19</v>
      </c>
      <c r="BV94" s="1234"/>
      <c r="BW94" s="1234"/>
      <c r="BX94" s="1235"/>
      <c r="BY94" s="1233">
        <f t="shared" ref="BY94" si="474">BY93-BY92</f>
        <v>3.5</v>
      </c>
      <c r="BZ94" s="1234"/>
      <c r="CA94" s="1234"/>
      <c r="CB94" s="1235"/>
      <c r="CC94" s="1233">
        <f t="shared" ref="CC94" si="475">CC93-CC92</f>
        <v>-1</v>
      </c>
      <c r="CD94" s="1234"/>
      <c r="CE94" s="1234"/>
      <c r="CF94" s="1235"/>
      <c r="CG94" s="1233">
        <f t="shared" ref="CG94" si="476">CG93-CG92</f>
        <v>-2</v>
      </c>
      <c r="CH94" s="1234"/>
      <c r="CI94" s="1234"/>
      <c r="CJ94" s="1235"/>
      <c r="CK94" s="1233">
        <f t="shared" ref="CK94" si="477">CK93-CK92</f>
        <v>0.5</v>
      </c>
      <c r="CL94" s="1234"/>
      <c r="CM94" s="1234"/>
      <c r="CN94" s="1235"/>
      <c r="CO94" s="1233">
        <f t="shared" ref="CO94" si="478">CO93-CO92</f>
        <v>4.5</v>
      </c>
      <c r="CP94" s="1234"/>
      <c r="CQ94" s="1234"/>
      <c r="CR94" s="1235"/>
      <c r="CS94" s="1233">
        <f t="shared" ref="CS94" si="479">CS93-CS92</f>
        <v>-7.5</v>
      </c>
      <c r="CT94" s="1234"/>
      <c r="CU94" s="1234"/>
      <c r="CV94" s="1235"/>
      <c r="CW94" s="1233">
        <f t="shared" ref="CW94" si="480">CW93-CW92</f>
        <v>-9.5</v>
      </c>
      <c r="CX94" s="1234"/>
      <c r="CY94" s="1234"/>
      <c r="CZ94" s="1235"/>
      <c r="DA94" s="1233">
        <f t="shared" ref="DA94" si="481">DA93-DA92</f>
        <v>0.5</v>
      </c>
      <c r="DB94" s="1234"/>
      <c r="DC94" s="1234"/>
      <c r="DD94" s="1235"/>
      <c r="DE94" s="1233">
        <f t="shared" ref="DE94" si="482">DE93-DE92</f>
        <v>3</v>
      </c>
      <c r="DF94" s="1234"/>
      <c r="DG94" s="1234"/>
      <c r="DH94" s="1235"/>
      <c r="DI94" s="1233">
        <f t="shared" ref="DI94" si="483">DI93-DI92</f>
        <v>3</v>
      </c>
      <c r="DJ94" s="1234"/>
      <c r="DK94" s="1234"/>
      <c r="DL94" s="1235"/>
      <c r="DM94" s="1233">
        <f t="shared" ref="DM94" si="484">DM93-DM92</f>
        <v>2</v>
      </c>
      <c r="DN94" s="1234"/>
      <c r="DO94" s="1234"/>
      <c r="DP94" s="1235"/>
      <c r="DQ94" s="1233">
        <f t="shared" ref="DQ94" si="485">DQ93-DQ92</f>
        <v>-6.5</v>
      </c>
      <c r="DR94" s="1234"/>
      <c r="DS94" s="1234"/>
      <c r="DT94" s="1235"/>
      <c r="DU94" s="1233">
        <f t="shared" ref="DU94" si="486">DU93-DU92</f>
        <v>-2</v>
      </c>
      <c r="DV94" s="1234"/>
      <c r="DW94" s="1234"/>
      <c r="DX94" s="1235"/>
      <c r="DY94" s="1233">
        <f t="shared" ref="DY94" si="487">DY93-DY92</f>
        <v>0.5</v>
      </c>
      <c r="DZ94" s="1234"/>
      <c r="EA94" s="1234"/>
      <c r="EB94" s="1235"/>
      <c r="EC94" s="1233">
        <f t="shared" ref="EC94" si="488">EC93-EC92</f>
        <v>1</v>
      </c>
      <c r="ED94" s="1234"/>
      <c r="EE94" s="1234"/>
      <c r="EF94" s="1235"/>
      <c r="EG94" s="1233">
        <f t="shared" ref="EG94" si="489">EG93-EG92</f>
        <v>-4</v>
      </c>
      <c r="EH94" s="1234"/>
      <c r="EI94" s="1234"/>
      <c r="EJ94" s="1235"/>
      <c r="EK94" s="1233">
        <f t="shared" ref="EK94" si="490">EK93-EK92</f>
        <v>-4.5</v>
      </c>
      <c r="EL94" s="1234"/>
      <c r="EM94" s="1234"/>
      <c r="EN94" s="1235"/>
      <c r="EO94" s="1233">
        <f t="shared" ref="EO94" si="491">EO93-EO92</f>
        <v>-12</v>
      </c>
      <c r="EP94" s="1234"/>
      <c r="EQ94" s="1234"/>
      <c r="ER94" s="1235"/>
      <c r="ES94" s="1233">
        <f t="shared" ref="ES94" si="492">ES93-ES92</f>
        <v>-1</v>
      </c>
      <c r="ET94" s="1234"/>
      <c r="EU94" s="1234"/>
      <c r="EV94" s="1235"/>
    </row>
    <row r="95" spans="1:152" customFormat="1" x14ac:dyDescent="0.35">
      <c r="E95" s="4"/>
      <c r="F95" s="4"/>
      <c r="G95" s="4"/>
      <c r="H95" s="4"/>
      <c r="I95" s="4"/>
      <c r="J95" s="5"/>
      <c r="K95" s="5"/>
      <c r="L95" s="6"/>
      <c r="M95" s="5"/>
      <c r="N95" s="5"/>
      <c r="O95" s="6"/>
      <c r="P95" s="5"/>
      <c r="Q95" s="5"/>
      <c r="R95" s="6"/>
      <c r="S95" s="5"/>
      <c r="T95" s="5"/>
      <c r="U95" s="6"/>
      <c r="V95" s="6"/>
      <c r="W95" s="6"/>
      <c r="X95" s="6"/>
      <c r="Y95" s="6"/>
      <c r="Z95" s="5"/>
      <c r="AA95" s="5"/>
      <c r="AB95" s="6"/>
      <c r="AC95" s="6"/>
      <c r="AD95" s="5"/>
      <c r="AE95" s="5"/>
      <c r="AF95" s="6"/>
      <c r="AG95" s="6"/>
      <c r="AK95" s="6"/>
      <c r="AO95" s="6"/>
      <c r="AS95" s="6"/>
      <c r="AW95" s="6"/>
      <c r="BA95" s="6"/>
      <c r="BE95" s="6"/>
      <c r="BL95" s="6"/>
      <c r="BP95" s="6"/>
      <c r="BX95" s="6"/>
      <c r="CB95" s="6"/>
      <c r="CF95" s="6"/>
      <c r="CJ95" s="6"/>
      <c r="CN95" s="6"/>
      <c r="CR95" s="6"/>
      <c r="CV95" s="6"/>
      <c r="CZ95" s="6"/>
      <c r="DD95" s="6"/>
      <c r="DH95" s="6"/>
      <c r="DL95" s="6"/>
      <c r="DP95" s="6"/>
      <c r="DT95" s="6"/>
      <c r="DX95" s="6"/>
      <c r="EB95" s="6"/>
      <c r="EF95" s="6"/>
      <c r="EJ95" s="6"/>
      <c r="EN95" s="6"/>
      <c r="ER95" s="6"/>
      <c r="EV95" s="6"/>
    </row>
    <row r="96" spans="1:152" customFormat="1" ht="26.25" customHeight="1" x14ac:dyDescent="0.35"/>
    <row r="97" customFormat="1" ht="40" customHeight="1" x14ac:dyDescent="0.35"/>
    <row r="98" customFormat="1" ht="20.149999999999999" customHeight="1" x14ac:dyDescent="0.35"/>
    <row r="99" customFormat="1" ht="20.149999999999999" customHeight="1" x14ac:dyDescent="0.35"/>
    <row r="100" customFormat="1" ht="20.149999999999999" customHeight="1" x14ac:dyDescent="0.35"/>
    <row r="101" customFormat="1" ht="20.149999999999999" customHeight="1" x14ac:dyDescent="0.35"/>
    <row r="102" customFormat="1" ht="20.149999999999999" customHeight="1" x14ac:dyDescent="0.35"/>
    <row r="103" customFormat="1" ht="20.149999999999999" customHeight="1" x14ac:dyDescent="0.35"/>
    <row r="104" customFormat="1" ht="20.149999999999999" customHeight="1" x14ac:dyDescent="0.35"/>
    <row r="105" customFormat="1" ht="20.149999999999999" customHeight="1" x14ac:dyDescent="0.35"/>
    <row r="106" customFormat="1" ht="20.149999999999999" customHeight="1" x14ac:dyDescent="0.35"/>
    <row r="107" customFormat="1" ht="20.149999999999999" customHeight="1" x14ac:dyDescent="0.35"/>
    <row r="108" customFormat="1" ht="20.149999999999999" customHeight="1" x14ac:dyDescent="0.35"/>
    <row r="109" customFormat="1" x14ac:dyDescent="0.35"/>
    <row r="110" customFormat="1" x14ac:dyDescent="0.35"/>
  </sheetData>
  <autoFilter ref="A13:AU86" xr:uid="{50C93D38-BBBD-4241-8CC5-58096DC1EA60}"/>
  <mergeCells count="373">
    <mergeCell ref="AD94:AG94"/>
    <mergeCell ref="AH94:AK94"/>
    <mergeCell ref="AL94:AO94"/>
    <mergeCell ref="AP94:AS94"/>
    <mergeCell ref="AT94:AW94"/>
    <mergeCell ref="V94:Y94"/>
    <mergeCell ref="V93:Y93"/>
    <mergeCell ref="AP90:AS90"/>
    <mergeCell ref="AT90:AW90"/>
    <mergeCell ref="AD91:AG91"/>
    <mergeCell ref="AH91:AK91"/>
    <mergeCell ref="AL91:AO91"/>
    <mergeCell ref="AP91:AS91"/>
    <mergeCell ref="AT91:AW91"/>
    <mergeCell ref="AD92:AG92"/>
    <mergeCell ref="AH92:AK92"/>
    <mergeCell ref="AL92:AO92"/>
    <mergeCell ref="AP92:AS92"/>
    <mergeCell ref="AT92:AW92"/>
    <mergeCell ref="AD90:AG90"/>
    <mergeCell ref="AH90:AK90"/>
    <mergeCell ref="AL90:AO90"/>
    <mergeCell ref="V90:Y90"/>
    <mergeCell ref="EK94:EN94"/>
    <mergeCell ref="EO94:ER94"/>
    <mergeCell ref="ES94:EV94"/>
    <mergeCell ref="BI90:BL90"/>
    <mergeCell ref="BM90:BP90"/>
    <mergeCell ref="BI91:BL91"/>
    <mergeCell ref="BM91:BP91"/>
    <mergeCell ref="BI92:BL92"/>
    <mergeCell ref="BM92:BP92"/>
    <mergeCell ref="BI93:BL93"/>
    <mergeCell ref="BM93:BP93"/>
    <mergeCell ref="BI94:BL94"/>
    <mergeCell ref="BM94:BP94"/>
    <mergeCell ref="DQ93:DT93"/>
    <mergeCell ref="DU93:DX93"/>
    <mergeCell ref="DY93:EB93"/>
    <mergeCell ref="EC93:EF93"/>
    <mergeCell ref="EG93:EJ93"/>
    <mergeCell ref="EK93:EN93"/>
    <mergeCell ref="EO93:ER93"/>
    <mergeCell ref="ES93:EV93"/>
    <mergeCell ref="BY94:CB94"/>
    <mergeCell ref="CC94:CF94"/>
    <mergeCell ref="CG94:CJ94"/>
    <mergeCell ref="DU94:DX94"/>
    <mergeCell ref="DY94:EB94"/>
    <mergeCell ref="EC94:EF94"/>
    <mergeCell ref="EG94:EJ94"/>
    <mergeCell ref="CG93:CJ93"/>
    <mergeCell ref="CK93:CN93"/>
    <mergeCell ref="CO93:CR93"/>
    <mergeCell ref="CS93:CV93"/>
    <mergeCell ref="CW93:CZ93"/>
    <mergeCell ref="DA93:DD93"/>
    <mergeCell ref="DE93:DH93"/>
    <mergeCell ref="DI93:DL93"/>
    <mergeCell ref="DM93:DP93"/>
    <mergeCell ref="CK94:CN94"/>
    <mergeCell ref="CO94:CR94"/>
    <mergeCell ref="CS94:CV94"/>
    <mergeCell ref="CW94:CZ94"/>
    <mergeCell ref="DA94:DD94"/>
    <mergeCell ref="DE94:DH94"/>
    <mergeCell ref="DI94:DL94"/>
    <mergeCell ref="DM94:DP94"/>
    <mergeCell ref="DQ94:DT94"/>
    <mergeCell ref="ES91:EV91"/>
    <mergeCell ref="BY92:CB92"/>
    <mergeCell ref="CC92:CF92"/>
    <mergeCell ref="CG92:CJ92"/>
    <mergeCell ref="CK92:CN92"/>
    <mergeCell ref="CO92:CR92"/>
    <mergeCell ref="CS92:CV92"/>
    <mergeCell ref="CW92:CZ92"/>
    <mergeCell ref="DA92:DD92"/>
    <mergeCell ref="DE92:DH92"/>
    <mergeCell ref="DI92:DL92"/>
    <mergeCell ref="DM92:DP92"/>
    <mergeCell ref="DQ92:DT92"/>
    <mergeCell ref="DU92:DX92"/>
    <mergeCell ref="DY92:EB92"/>
    <mergeCell ref="EC92:EF92"/>
    <mergeCell ref="EG92:EJ92"/>
    <mergeCell ref="EK92:EN92"/>
    <mergeCell ref="EO92:ER92"/>
    <mergeCell ref="ES92:EV92"/>
    <mergeCell ref="CW91:CZ91"/>
    <mergeCell ref="DA91:DD91"/>
    <mergeCell ref="DE91:DH91"/>
    <mergeCell ref="DI91:DL91"/>
    <mergeCell ref="DM91:DP91"/>
    <mergeCell ref="DQ91:DT91"/>
    <mergeCell ref="DU91:DX91"/>
    <mergeCell ref="DY91:EB91"/>
    <mergeCell ref="EC91:EF91"/>
    <mergeCell ref="EG8:EJ8"/>
    <mergeCell ref="EK8:EN8"/>
    <mergeCell ref="EO8:ER8"/>
    <mergeCell ref="ES8:EV8"/>
    <mergeCell ref="EG90:EJ90"/>
    <mergeCell ref="EK90:EN90"/>
    <mergeCell ref="EO90:ER90"/>
    <mergeCell ref="ES90:EV90"/>
    <mergeCell ref="EG91:EJ91"/>
    <mergeCell ref="EK91:EN91"/>
    <mergeCell ref="EO91:ER91"/>
    <mergeCell ref="EG9:EH9"/>
    <mergeCell ref="EK9:EL9"/>
    <mergeCell ref="EO9:EP9"/>
    <mergeCell ref="ES9:ET9"/>
    <mergeCell ref="EG10:EH10"/>
    <mergeCell ref="EK10:EL10"/>
    <mergeCell ref="EO10:EP10"/>
    <mergeCell ref="ES10:ET10"/>
    <mergeCell ref="EG7:EV7"/>
    <mergeCell ref="CW7:DP7"/>
    <mergeCell ref="BI7:CF7"/>
    <mergeCell ref="Z94:AC94"/>
    <mergeCell ref="Z93:AC93"/>
    <mergeCell ref="Z92:AC92"/>
    <mergeCell ref="Z91:AC91"/>
    <mergeCell ref="Z90:AC90"/>
    <mergeCell ref="BY90:CB90"/>
    <mergeCell ref="CC90:CF90"/>
    <mergeCell ref="CG90:CJ90"/>
    <mergeCell ref="CK90:CN90"/>
    <mergeCell ref="CO90:CR90"/>
    <mergeCell ref="CS90:CV90"/>
    <mergeCell ref="CW90:CZ90"/>
    <mergeCell ref="DA90:DD90"/>
    <mergeCell ref="DE90:DH90"/>
    <mergeCell ref="DI90:DL90"/>
    <mergeCell ref="DM90:DP90"/>
    <mergeCell ref="DQ90:DT90"/>
    <mergeCell ref="CK8:CN8"/>
    <mergeCell ref="CO8:CR8"/>
    <mergeCell ref="CS8:CV8"/>
    <mergeCell ref="CW8:CZ8"/>
    <mergeCell ref="DA8:DD8"/>
    <mergeCell ref="DE8:DH8"/>
    <mergeCell ref="DI8:DL8"/>
    <mergeCell ref="DM8:DP8"/>
    <mergeCell ref="DQ8:DT8"/>
    <mergeCell ref="AX7:BE7"/>
    <mergeCell ref="AD7:AW7"/>
    <mergeCell ref="BI8:BL8"/>
    <mergeCell ref="BM8:BP8"/>
    <mergeCell ref="BQ8:BT8"/>
    <mergeCell ref="BU8:BX8"/>
    <mergeCell ref="BY8:CB8"/>
    <mergeCell ref="CC8:CF8"/>
    <mergeCell ref="CG8:CJ8"/>
    <mergeCell ref="DQ7:EE7"/>
    <mergeCell ref="DU8:DX8"/>
    <mergeCell ref="DY8:EB8"/>
    <mergeCell ref="EC8:EF8"/>
    <mergeCell ref="AP8:AS8"/>
    <mergeCell ref="AT8:AW8"/>
    <mergeCell ref="AX8:BA8"/>
    <mergeCell ref="BB8:BE8"/>
    <mergeCell ref="AD8:AG8"/>
    <mergeCell ref="AH8:AK8"/>
    <mergeCell ref="EG11:EH11"/>
    <mergeCell ref="EK11:EL11"/>
    <mergeCell ref="EO11:EP11"/>
    <mergeCell ref="ES11:ET11"/>
    <mergeCell ref="BM9:BN9"/>
    <mergeCell ref="BM10:BN10"/>
    <mergeCell ref="BM11:BN11"/>
    <mergeCell ref="DQ10:DR10"/>
    <mergeCell ref="DU10:DV10"/>
    <mergeCell ref="DY10:DZ10"/>
    <mergeCell ref="EC10:ED10"/>
    <mergeCell ref="DQ11:DR11"/>
    <mergeCell ref="DU11:DV11"/>
    <mergeCell ref="DY11:DZ11"/>
    <mergeCell ref="EC11:ED11"/>
    <mergeCell ref="DQ9:DR9"/>
    <mergeCell ref="DU9:DV9"/>
    <mergeCell ref="DY9:DZ9"/>
    <mergeCell ref="EC9:ED9"/>
    <mergeCell ref="BQ10:BR10"/>
    <mergeCell ref="BU10:BV10"/>
    <mergeCell ref="BY10:BZ10"/>
    <mergeCell ref="CC10:CD10"/>
    <mergeCell ref="CG10:CH10"/>
    <mergeCell ref="DU90:DX90"/>
    <mergeCell ref="DY90:EB90"/>
    <mergeCell ref="EC90:EF90"/>
    <mergeCell ref="CW10:CX10"/>
    <mergeCell ref="DA10:DB10"/>
    <mergeCell ref="DE10:DF10"/>
    <mergeCell ref="DI10:DJ10"/>
    <mergeCell ref="CW11:CX11"/>
    <mergeCell ref="DA11:DB11"/>
    <mergeCell ref="DE11:DF11"/>
    <mergeCell ref="DI11:DJ11"/>
    <mergeCell ref="DM10:DN10"/>
    <mergeCell ref="DM11:DN11"/>
    <mergeCell ref="DE88:DH88"/>
    <mergeCell ref="DI88:DL88"/>
    <mergeCell ref="DM88:DP88"/>
    <mergeCell ref="DQ88:DT88"/>
    <mergeCell ref="DU88:DX88"/>
    <mergeCell ref="DY88:EB88"/>
    <mergeCell ref="EC88:EF88"/>
    <mergeCell ref="DA88:DD88"/>
    <mergeCell ref="CW88:CZ88"/>
    <mergeCell ref="CW9:CX9"/>
    <mergeCell ref="DA9:DB9"/>
    <mergeCell ref="DE9:DF9"/>
    <mergeCell ref="DI9:DJ9"/>
    <mergeCell ref="DM9:DN9"/>
    <mergeCell ref="CO10:CP10"/>
    <mergeCell ref="CS10:CT10"/>
    <mergeCell ref="CC11:CD11"/>
    <mergeCell ref="CG11:CH11"/>
    <mergeCell ref="CK11:CL11"/>
    <mergeCell ref="CO11:CP11"/>
    <mergeCell ref="CS11:CT11"/>
    <mergeCell ref="CC9:CD9"/>
    <mergeCell ref="CG9:CH9"/>
    <mergeCell ref="CK9:CL9"/>
    <mergeCell ref="CO9:CP9"/>
    <mergeCell ref="CS9:CT9"/>
    <mergeCell ref="G7:G12"/>
    <mergeCell ref="CK10:CL10"/>
    <mergeCell ref="Y9:Y10"/>
    <mergeCell ref="AP9:AQ9"/>
    <mergeCell ref="AT9:AU9"/>
    <mergeCell ref="AX9:AY9"/>
    <mergeCell ref="BB9:BC9"/>
    <mergeCell ref="AP10:AQ10"/>
    <mergeCell ref="AT10:AU10"/>
    <mergeCell ref="J7:Y7"/>
    <mergeCell ref="AL10:AM10"/>
    <mergeCell ref="AH9:AI9"/>
    <mergeCell ref="AL9:AM9"/>
    <mergeCell ref="Z9:AA9"/>
    <mergeCell ref="AD9:AE9"/>
    <mergeCell ref="BQ11:BR11"/>
    <mergeCell ref="BU11:BV11"/>
    <mergeCell ref="V8:Y8"/>
    <mergeCell ref="A7:A12"/>
    <mergeCell ref="B7:B12"/>
    <mergeCell ref="C7:C12"/>
    <mergeCell ref="D7:D12"/>
    <mergeCell ref="E7:E12"/>
    <mergeCell ref="F7:F12"/>
    <mergeCell ref="BQ9:BR9"/>
    <mergeCell ref="BU9:BV9"/>
    <mergeCell ref="BY9:BZ9"/>
    <mergeCell ref="BY11:BZ11"/>
    <mergeCell ref="J9:K9"/>
    <mergeCell ref="M9:N9"/>
    <mergeCell ref="P9:Q9"/>
    <mergeCell ref="S9:T9"/>
    <mergeCell ref="V9:W10"/>
    <mergeCell ref="X9:X10"/>
    <mergeCell ref="J11:K11"/>
    <mergeCell ref="M11:N11"/>
    <mergeCell ref="P11:Q11"/>
    <mergeCell ref="S11:T11"/>
    <mergeCell ref="V11:W11"/>
    <mergeCell ref="Z11:AA11"/>
    <mergeCell ref="AD10:AE10"/>
    <mergeCell ref="AH10:AI10"/>
    <mergeCell ref="B91:C91"/>
    <mergeCell ref="G91:I91"/>
    <mergeCell ref="J91:L91"/>
    <mergeCell ref="M91:O91"/>
    <mergeCell ref="P91:R91"/>
    <mergeCell ref="S91:U91"/>
    <mergeCell ref="BB11:BC11"/>
    <mergeCell ref="H7:H12"/>
    <mergeCell ref="I7:I12"/>
    <mergeCell ref="J8:L8"/>
    <mergeCell ref="M8:O8"/>
    <mergeCell ref="P8:R8"/>
    <mergeCell ref="S8:U8"/>
    <mergeCell ref="BB90:BD90"/>
    <mergeCell ref="BB91:BD91"/>
    <mergeCell ref="J10:K10"/>
    <mergeCell ref="M10:N10"/>
    <mergeCell ref="J90:L90"/>
    <mergeCell ref="M90:O90"/>
    <mergeCell ref="P90:R90"/>
    <mergeCell ref="S90:U90"/>
    <mergeCell ref="AD11:AE11"/>
    <mergeCell ref="G88:I88"/>
    <mergeCell ref="J88:L88"/>
    <mergeCell ref="BB94:BD94"/>
    <mergeCell ref="AX94:AZ94"/>
    <mergeCell ref="AX92:AZ92"/>
    <mergeCell ref="BB93:BD93"/>
    <mergeCell ref="AX90:AZ90"/>
    <mergeCell ref="BB92:BD92"/>
    <mergeCell ref="AX91:AZ91"/>
    <mergeCell ref="G94:I94"/>
    <mergeCell ref="J94:L94"/>
    <mergeCell ref="M94:O94"/>
    <mergeCell ref="P94:R94"/>
    <mergeCell ref="S94:U94"/>
    <mergeCell ref="G93:I93"/>
    <mergeCell ref="J93:L93"/>
    <mergeCell ref="M93:O93"/>
    <mergeCell ref="P93:R93"/>
    <mergeCell ref="S93:U93"/>
    <mergeCell ref="G92:I92"/>
    <mergeCell ref="J92:L92"/>
    <mergeCell ref="M92:O92"/>
    <mergeCell ref="P92:R92"/>
    <mergeCell ref="V92:Y92"/>
    <mergeCell ref="V91:Y91"/>
    <mergeCell ref="AX93:AZ93"/>
    <mergeCell ref="CC93:CF93"/>
    <mergeCell ref="Z8:AC8"/>
    <mergeCell ref="BI11:BJ11"/>
    <mergeCell ref="AH11:AI11"/>
    <mergeCell ref="AL11:AM11"/>
    <mergeCell ref="AP11:AQ11"/>
    <mergeCell ref="AT11:AU11"/>
    <mergeCell ref="AX11:AY11"/>
    <mergeCell ref="AX10:AY10"/>
    <mergeCell ref="BB10:BC10"/>
    <mergeCell ref="BI10:BJ10"/>
    <mergeCell ref="BI9:BJ9"/>
    <mergeCell ref="S92:U92"/>
    <mergeCell ref="AD93:AG93"/>
    <mergeCell ref="AH93:AK93"/>
    <mergeCell ref="AL93:AO93"/>
    <mergeCell ref="AP93:AS93"/>
    <mergeCell ref="AT93:AW93"/>
    <mergeCell ref="AL8:AO8"/>
    <mergeCell ref="P10:Q10"/>
    <mergeCell ref="S10:T10"/>
    <mergeCell ref="Z10:AA10"/>
    <mergeCell ref="M88:O88"/>
    <mergeCell ref="P88:R88"/>
    <mergeCell ref="S88:U88"/>
    <mergeCell ref="BY91:CB91"/>
    <mergeCell ref="CC91:CF91"/>
    <mergeCell ref="CG91:CJ91"/>
    <mergeCell ref="CK91:CN91"/>
    <mergeCell ref="CO91:CR91"/>
    <mergeCell ref="CS91:CV91"/>
    <mergeCell ref="EG88:EJ88"/>
    <mergeCell ref="EK88:EN88"/>
    <mergeCell ref="EO88:ER88"/>
    <mergeCell ref="ES88:EV88"/>
    <mergeCell ref="CG7:CV7"/>
    <mergeCell ref="BQ94:BT94"/>
    <mergeCell ref="BQ93:BT93"/>
    <mergeCell ref="BQ92:BT92"/>
    <mergeCell ref="BQ91:BT91"/>
    <mergeCell ref="BQ90:BT90"/>
    <mergeCell ref="BU90:BX90"/>
    <mergeCell ref="BU91:BX91"/>
    <mergeCell ref="BU92:BX92"/>
    <mergeCell ref="BU93:BX93"/>
    <mergeCell ref="BU94:BX94"/>
    <mergeCell ref="BU88:BX88"/>
    <mergeCell ref="BQ88:BT88"/>
    <mergeCell ref="BY88:CB88"/>
    <mergeCell ref="CC88:CF88"/>
    <mergeCell ref="CG88:CJ88"/>
    <mergeCell ref="CK88:CN88"/>
    <mergeCell ref="CO88:CR88"/>
    <mergeCell ref="CS88:CV88"/>
    <mergeCell ref="BY93:CB93"/>
  </mergeCells>
  <phoneticPr fontId="20" type="noConversion"/>
  <conditionalFormatting sqref="J94:V94 Z94 AD94 AH94 AL94 AP94 AT94 AX94:BE94 BI94 BM94 BQ94 BU94 BY94 CC94 CG94 CK94 CO94 CS94 CW94 DA94 DE94 DI94 DM94 DQ94 DU94 DY94 EC94 EG94 EK94 EO94 ES94">
    <cfRule type="cellIs" dxfId="411" priority="68" operator="greaterThan">
      <formula>0</formula>
    </cfRule>
    <cfRule type="cellIs" dxfId="410" priority="69" operator="lessThan">
      <formula>0</formula>
    </cfRule>
  </conditionalFormatting>
  <conditionalFormatting sqref="L86 R86">
    <cfRule type="cellIs" dxfId="409" priority="61" operator="greaterThan">
      <formula>0</formula>
    </cfRule>
    <cfRule type="cellIs" dxfId="408" priority="60" operator="lessThan">
      <formula>0</formula>
    </cfRule>
  </conditionalFormatting>
  <conditionalFormatting sqref="O86">
    <cfRule type="cellIs" dxfId="407" priority="63" operator="lessThan">
      <formula>0</formula>
    </cfRule>
    <cfRule type="cellIs" dxfId="406" priority="64" operator="greaterThan">
      <formula>0</formula>
    </cfRule>
  </conditionalFormatting>
  <conditionalFormatting sqref="U86:Y86">
    <cfRule type="cellIs" dxfId="405" priority="3" operator="lessThan">
      <formula>0</formula>
    </cfRule>
    <cfRule type="cellIs" dxfId="404" priority="4" operator="greaterThan">
      <formula>0</formula>
    </cfRule>
  </conditionalFormatting>
  <conditionalFormatting sqref="W15:W86">
    <cfRule type="expression" dxfId="403" priority="70">
      <formula>$W15&lt;$V15</formula>
    </cfRule>
  </conditionalFormatting>
  <conditionalFormatting sqref="AB86:AC86 AF86:AG86 AJ86:AK86 AN86:AO86 AR86:AS86 AV86:AW86 AZ86:BA86 BD86:BE86 BK86:BL86 BO86:BP86">
    <cfRule type="cellIs" dxfId="402" priority="72" operator="greaterThan">
      <formula>0</formula>
    </cfRule>
    <cfRule type="cellIs" dxfId="401" priority="71" operator="lessThan">
      <formula>0</formula>
    </cfRule>
  </conditionalFormatting>
  <conditionalFormatting sqref="AI14:AI52 AM14:AM52 AQ14:AQ52 AU14:AU52 AY14:AY52 BC14:BC52 BJ14:BJ52 BN14:BN52 AI54:AI60 K86">
    <cfRule type="expression" dxfId="400" priority="62">
      <formula>K14&lt;J14</formula>
    </cfRule>
  </conditionalFormatting>
  <conditionalFormatting sqref="AI53 AM53 AQ53 AU53 AY53 BC53 BJ53 BN53 AI61">
    <cfRule type="expression" dxfId="399" priority="65">
      <formula>$AH53&lt;$AF53</formula>
    </cfRule>
  </conditionalFormatting>
  <conditionalFormatting sqref="BS86:BT86">
    <cfRule type="cellIs" dxfId="398" priority="48" operator="greaterThan">
      <formula>0</formula>
    </cfRule>
    <cfRule type="cellIs" dxfId="397" priority="47" operator="lessThan">
      <formula>0</formula>
    </cfRule>
  </conditionalFormatting>
  <conditionalFormatting sqref="BV14 BR14:BR86 BZ14:BZ86 CD14:CD86 CH14:CH86 CL14:CL86 CP14:CP86 CT14:CT86 CX14:CX86 DB14:DB86 DF14:DF86 DJ14:DJ86 DN14:DN86 DR14:DR86 DV14:DV86 DZ14:DZ86 ED14:ED86 EH14:EH86 EL14:EL86 EP14:EP86 ET14:ET86 K15:K84 Q15:Q84 N15:N86 T15:T86 BV16:BV68 AM54:AM86 AQ54:AQ86 AU54:AU86 AY54:AY86 BC54:BC86 BJ54:BJ86 BN54:BN86 AI62:AI86 BV70:BV86 AA85:AA86 AE85:AE86 Q86">
    <cfRule type="expression" dxfId="396" priority="67">
      <formula>K14&lt;J14</formula>
    </cfRule>
  </conditionalFormatting>
  <conditionalFormatting sqref="BW86:BX86">
    <cfRule type="cellIs" dxfId="395" priority="43" operator="lessThan">
      <formula>0</formula>
    </cfRule>
    <cfRule type="cellIs" dxfId="394" priority="44" operator="greaterThan">
      <formula>0</formula>
    </cfRule>
  </conditionalFormatting>
  <conditionalFormatting sqref="CA86:CB86">
    <cfRule type="cellIs" dxfId="393" priority="42" operator="greaterThan">
      <formula>0</formula>
    </cfRule>
    <cfRule type="cellIs" dxfId="392" priority="41" operator="lessThan">
      <formula>0</formula>
    </cfRule>
  </conditionalFormatting>
  <conditionalFormatting sqref="CC15">
    <cfRule type="expression" dxfId="391" priority="2">
      <formula>CC15&lt;CB15</formula>
    </cfRule>
  </conditionalFormatting>
  <conditionalFormatting sqref="CC69">
    <cfRule type="expression" dxfId="390" priority="1">
      <formula>CC69&lt;CB69</formula>
    </cfRule>
  </conditionalFormatting>
  <conditionalFormatting sqref="CE86:CF86">
    <cfRule type="cellIs" dxfId="389" priority="40" operator="greaterThan">
      <formula>0</formula>
    </cfRule>
    <cfRule type="cellIs" dxfId="388" priority="39" operator="lessThan">
      <formula>0</formula>
    </cfRule>
  </conditionalFormatting>
  <conditionalFormatting sqref="CI86:CJ86">
    <cfRule type="cellIs" dxfId="387" priority="38" operator="greaterThan">
      <formula>0</formula>
    </cfRule>
    <cfRule type="cellIs" dxfId="386" priority="37" operator="lessThan">
      <formula>0</formula>
    </cfRule>
  </conditionalFormatting>
  <conditionalFormatting sqref="CM86:CN86">
    <cfRule type="cellIs" dxfId="385" priority="36" operator="greaterThan">
      <formula>0</formula>
    </cfRule>
    <cfRule type="cellIs" dxfId="384" priority="35" operator="lessThan">
      <formula>0</formula>
    </cfRule>
  </conditionalFormatting>
  <conditionalFormatting sqref="CQ86:CR86">
    <cfRule type="cellIs" dxfId="383" priority="34" operator="greaterThan">
      <formula>0</formula>
    </cfRule>
    <cfRule type="cellIs" dxfId="382" priority="33" operator="lessThan">
      <formula>0</formula>
    </cfRule>
  </conditionalFormatting>
  <conditionalFormatting sqref="CU86:CV86">
    <cfRule type="cellIs" dxfId="381" priority="32" operator="greaterThan">
      <formula>0</formula>
    </cfRule>
    <cfRule type="cellIs" dxfId="380" priority="31" operator="lessThan">
      <formula>0</formula>
    </cfRule>
  </conditionalFormatting>
  <conditionalFormatting sqref="CY86:CZ86">
    <cfRule type="cellIs" dxfId="379" priority="29" operator="lessThan">
      <formula>0</formula>
    </cfRule>
    <cfRule type="cellIs" dxfId="378" priority="30" operator="greaterThan">
      <formula>0</formula>
    </cfRule>
  </conditionalFormatting>
  <conditionalFormatting sqref="DC86:DD86">
    <cfRule type="cellIs" dxfId="377" priority="28" operator="greaterThan">
      <formula>0</formula>
    </cfRule>
    <cfRule type="cellIs" dxfId="376" priority="27" operator="lessThan">
      <formula>0</formula>
    </cfRule>
  </conditionalFormatting>
  <conditionalFormatting sqref="DG86:DH86">
    <cfRule type="cellIs" dxfId="375" priority="26" operator="greaterThan">
      <formula>0</formula>
    </cfRule>
    <cfRule type="cellIs" dxfId="374" priority="25" operator="lessThan">
      <formula>0</formula>
    </cfRule>
  </conditionalFormatting>
  <conditionalFormatting sqref="DK86:DL86">
    <cfRule type="cellIs" dxfId="373" priority="24" operator="greaterThan">
      <formula>0</formula>
    </cfRule>
    <cfRule type="cellIs" dxfId="372" priority="23" operator="lessThan">
      <formula>0</formula>
    </cfRule>
  </conditionalFormatting>
  <conditionalFormatting sqref="DO86:DP86">
    <cfRule type="cellIs" dxfId="371" priority="22" operator="greaterThan">
      <formula>0</formula>
    </cfRule>
    <cfRule type="cellIs" dxfId="370" priority="21" operator="lessThan">
      <formula>0</formula>
    </cfRule>
  </conditionalFormatting>
  <conditionalFormatting sqref="DS86:DT86">
    <cfRule type="cellIs" dxfId="369" priority="20" operator="greaterThan">
      <formula>0</formula>
    </cfRule>
    <cfRule type="cellIs" dxfId="368" priority="19" operator="lessThan">
      <formula>0</formula>
    </cfRule>
  </conditionalFormatting>
  <conditionalFormatting sqref="DW86:DX86">
    <cfRule type="cellIs" dxfId="367" priority="18" operator="greaterThan">
      <formula>0</formula>
    </cfRule>
    <cfRule type="cellIs" dxfId="366" priority="17" operator="lessThan">
      <formula>0</formula>
    </cfRule>
  </conditionalFormatting>
  <conditionalFormatting sqref="EA86:EB86">
    <cfRule type="cellIs" dxfId="365" priority="16" operator="greaterThan">
      <formula>0</formula>
    </cfRule>
    <cfRule type="cellIs" dxfId="364" priority="15" operator="lessThan">
      <formula>0</formula>
    </cfRule>
  </conditionalFormatting>
  <conditionalFormatting sqref="EE86:EF86">
    <cfRule type="cellIs" dxfId="363" priority="14" operator="greaterThan">
      <formula>0</formula>
    </cfRule>
    <cfRule type="cellIs" dxfId="362" priority="13" operator="lessThan">
      <formula>0</formula>
    </cfRule>
  </conditionalFormatting>
  <conditionalFormatting sqref="EI86:EJ86">
    <cfRule type="cellIs" dxfId="361" priority="12" operator="greaterThan">
      <formula>0</formula>
    </cfRule>
    <cfRule type="cellIs" dxfId="360" priority="11" operator="lessThan">
      <formula>0</formula>
    </cfRule>
  </conditionalFormatting>
  <conditionalFormatting sqref="EM86:EN86">
    <cfRule type="cellIs" dxfId="359" priority="10" operator="greaterThan">
      <formula>0</formula>
    </cfRule>
    <cfRule type="cellIs" dxfId="358" priority="9" operator="lessThan">
      <formula>0</formula>
    </cfRule>
  </conditionalFormatting>
  <conditionalFormatting sqref="EQ86:ER86">
    <cfRule type="cellIs" dxfId="357" priority="8" operator="greaterThan">
      <formula>0</formula>
    </cfRule>
    <cfRule type="cellIs" dxfId="356" priority="7" operator="lessThan">
      <formula>0</formula>
    </cfRule>
  </conditionalFormatting>
  <conditionalFormatting sqref="EU86:EV86">
    <cfRule type="cellIs" dxfId="355" priority="6" operator="greaterThan">
      <formula>0</formula>
    </cfRule>
    <cfRule type="cellIs" dxfId="354" priority="5" operator="lessThan">
      <formula>0</formula>
    </cfRule>
  </conditionalFormatting>
  <pageMargins left="7.874015748031496E-2" right="7.874015748031496E-2" top="0.39370078740157483" bottom="0.23622047244094491" header="7.874015748031496E-2" footer="7.874015748031496E-2"/>
  <pageSetup paperSize="9"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37E9-B114-45BB-811D-DB72906BE945}">
  <sheetPr>
    <pageSetUpPr fitToPage="1"/>
  </sheetPr>
  <dimension ref="A1:DH73"/>
  <sheetViews>
    <sheetView showGridLines="0" zoomScale="40" zoomScaleNormal="40" workbookViewId="0">
      <pane xSplit="9" ySplit="13" topLeftCell="CM40" activePane="bottomRight" state="frozen"/>
      <selection activeCell="C47" sqref="C47"/>
      <selection pane="topRight" activeCell="C47" sqref="C47"/>
      <selection pane="bottomLeft" activeCell="C47" sqref="C47"/>
      <selection pane="bottomRight" activeCell="D64" sqref="D64"/>
    </sheetView>
  </sheetViews>
  <sheetFormatPr defaultColWidth="9.1796875" defaultRowHeight="14.5" outlineLevelRow="1" outlineLevelCol="2" x14ac:dyDescent="0.35"/>
  <cols>
    <col min="1" max="1" width="9.1796875" style="4"/>
    <col min="2" max="2" width="29" style="4" customWidth="1"/>
    <col min="3" max="3" width="25.26953125" style="4" customWidth="1"/>
    <col min="4" max="4" width="13.1796875" style="4" customWidth="1" outlineLevel="1"/>
    <col min="5" max="5" width="11.7265625" style="4" customWidth="1" outlineLevel="1"/>
    <col min="6" max="6" width="9.54296875" style="4" customWidth="1" outlineLevel="1"/>
    <col min="7" max="7" width="14.54296875" style="4" customWidth="1" outlineLevel="1"/>
    <col min="8" max="8" width="15.1796875" style="4" customWidth="1" outlineLevel="1"/>
    <col min="9" max="9" width="13.54296875" style="4" bestFit="1" customWidth="1"/>
    <col min="10" max="11" width="11.7265625" style="5" hidden="1" customWidth="1" outlineLevel="2"/>
    <col min="12" max="12" width="11.7265625" style="6" hidden="1" customWidth="1" outlineLevel="2"/>
    <col min="13" max="14" width="11.7265625" style="5" hidden="1" customWidth="1" outlineLevel="2"/>
    <col min="15" max="15" width="11.7265625" style="6" hidden="1" customWidth="1" outlineLevel="2"/>
    <col min="16" max="17" width="11.7265625" style="5" hidden="1" customWidth="1" outlineLevel="2"/>
    <col min="18" max="18" width="11.7265625" style="6" hidden="1" customWidth="1" outlineLevel="2"/>
    <col min="19" max="19" width="12.7265625" style="5" hidden="1" customWidth="1" outlineLevel="1" collapsed="1"/>
    <col min="20" max="20" width="12.7265625" style="5" hidden="1" customWidth="1" outlineLevel="1"/>
    <col min="21" max="21" width="12.7265625" style="6" hidden="1" customWidth="1" outlineLevel="1"/>
    <col min="22" max="23" width="12.7265625" style="5" hidden="1" customWidth="1" outlineLevel="1"/>
    <col min="24" max="24" width="12.7265625" style="6" hidden="1" customWidth="1" outlineLevel="1"/>
    <col min="25" max="25" width="12.7265625" style="6" customWidth="1" collapsed="1"/>
    <col min="26" max="27" width="12.7265625" style="6" customWidth="1"/>
    <col min="28" max="29" width="12.7265625" style="5" customWidth="1"/>
    <col min="30" max="30" width="12.7265625" style="6" customWidth="1"/>
    <col min="31" max="32" width="12.7265625" style="5" customWidth="1"/>
    <col min="33" max="33" width="12.7265625" style="6" customWidth="1"/>
    <col min="34" max="42" width="12.7265625" customWidth="1"/>
    <col min="43" max="48" width="12.7265625" hidden="1" customWidth="1" outlineLevel="1"/>
    <col min="49" max="49" width="12.7265625" customWidth="1" collapsed="1"/>
    <col min="50" max="60" width="12.7265625" customWidth="1"/>
    <col min="61" max="111" width="12.7265625" style="4" customWidth="1"/>
    <col min="112" max="16384" width="9.1796875" style="4"/>
  </cols>
  <sheetData>
    <row r="1" spans="1:111" ht="32.5" x14ac:dyDescent="0.35">
      <c r="A1" s="1" t="s">
        <v>161</v>
      </c>
      <c r="B1" s="2"/>
      <c r="C1" s="3"/>
      <c r="G1" s="102">
        <v>5.7</v>
      </c>
    </row>
    <row r="2" spans="1:111" ht="15" outlineLevel="1" x14ac:dyDescent="0.35">
      <c r="A2" s="3"/>
      <c r="B2" s="3"/>
      <c r="C2" s="3"/>
    </row>
    <row r="3" spans="1:111" outlineLevel="1" x14ac:dyDescent="0.35">
      <c r="A3" s="7" t="s">
        <v>1</v>
      </c>
      <c r="B3" s="8">
        <f>+'Screen Printing'!B3</f>
        <v>46279</v>
      </c>
    </row>
    <row r="4" spans="1:111" outlineLevel="1" x14ac:dyDescent="0.35">
      <c r="A4" s="7" t="s">
        <v>2</v>
      </c>
      <c r="B4" s="8">
        <f>+'Screen Printing'!B4</f>
        <v>46277</v>
      </c>
    </row>
    <row r="5" spans="1:111" outlineLevel="1" x14ac:dyDescent="0.35">
      <c r="A5" s="7" t="s">
        <v>3</v>
      </c>
      <c r="B5" s="9">
        <v>2</v>
      </c>
    </row>
    <row r="6" spans="1:111" ht="15" outlineLevel="1" x14ac:dyDescent="0.35">
      <c r="A6" s="3"/>
      <c r="B6" s="3"/>
      <c r="C6" s="3"/>
      <c r="P6" s="10"/>
      <c r="Q6" s="10"/>
      <c r="R6" s="184"/>
      <c r="S6" s="10"/>
    </row>
    <row r="7" spans="1:111" s="11" customFormat="1" ht="22.5" customHeight="1" x14ac:dyDescent="0.35">
      <c r="A7" s="1266" t="s">
        <v>4</v>
      </c>
      <c r="B7" s="1256" t="s">
        <v>5</v>
      </c>
      <c r="C7" s="1256" t="s">
        <v>6</v>
      </c>
      <c r="D7" s="1256" t="s">
        <v>162</v>
      </c>
      <c r="E7" s="1256" t="s">
        <v>163</v>
      </c>
      <c r="F7" s="1256" t="s">
        <v>9</v>
      </c>
      <c r="G7" s="1256" t="s">
        <v>164</v>
      </c>
      <c r="H7" s="1256" t="s">
        <v>112</v>
      </c>
      <c r="I7" s="1279" t="s">
        <v>113</v>
      </c>
      <c r="J7" s="1242" t="s">
        <v>13</v>
      </c>
      <c r="K7" s="1243"/>
      <c r="L7" s="1243"/>
      <c r="M7" s="1242" t="s">
        <v>14</v>
      </c>
      <c r="N7" s="1243"/>
      <c r="O7" s="1243"/>
      <c r="P7" s="1243"/>
      <c r="Q7" s="1243"/>
      <c r="R7" s="1243"/>
      <c r="S7" s="1243"/>
      <c r="T7" s="1243"/>
      <c r="U7" s="1243"/>
      <c r="V7" s="1243"/>
      <c r="W7" s="1243"/>
      <c r="X7" s="1243"/>
      <c r="Y7" s="1243"/>
      <c r="Z7" s="1243"/>
      <c r="AA7" s="1244"/>
      <c r="AB7" s="1242" t="s">
        <v>15</v>
      </c>
      <c r="AC7" s="1243"/>
      <c r="AD7" s="1243"/>
      <c r="AE7" s="1243"/>
      <c r="AF7" s="1243"/>
      <c r="AG7" s="1243"/>
      <c r="AH7" s="1243"/>
      <c r="AI7" s="1243"/>
      <c r="AJ7" s="1243"/>
      <c r="AK7" s="1243"/>
      <c r="AL7" s="1243"/>
      <c r="AM7" s="1243"/>
      <c r="AN7" s="1243"/>
      <c r="AO7" s="1243"/>
      <c r="AP7" s="1244"/>
      <c r="AQ7" s="99"/>
      <c r="AR7" s="99"/>
      <c r="AS7" s="100"/>
      <c r="AT7" s="99"/>
      <c r="AU7" s="99"/>
      <c r="AV7" s="100"/>
      <c r="AW7" s="1243" t="s">
        <v>16</v>
      </c>
      <c r="AX7" s="1243"/>
      <c r="AY7" s="1243"/>
      <c r="AZ7" s="1243"/>
      <c r="BA7" s="1243"/>
      <c r="BB7" s="1243"/>
      <c r="BC7" s="1243"/>
      <c r="BD7" s="1243"/>
      <c r="BE7" s="1243"/>
      <c r="BF7" s="1243"/>
      <c r="BG7" s="1243"/>
      <c r="BH7" s="1244"/>
      <c r="BI7" s="1306" t="s">
        <v>152</v>
      </c>
      <c r="BJ7" s="1306"/>
      <c r="BK7" s="1306"/>
      <c r="BL7" s="1306"/>
      <c r="BM7" s="1306"/>
      <c r="BN7" s="1306"/>
      <c r="BO7" s="1306"/>
      <c r="BP7" s="1306"/>
      <c r="BQ7" s="1306"/>
      <c r="BR7" s="1306"/>
      <c r="BS7" s="1306"/>
      <c r="BT7" s="1306"/>
      <c r="BU7" s="1242" t="s">
        <v>154</v>
      </c>
      <c r="BV7" s="1243"/>
      <c r="BW7" s="1243"/>
      <c r="BX7" s="1243"/>
      <c r="BY7" s="1243"/>
      <c r="BZ7" s="1243"/>
      <c r="CA7" s="1243"/>
      <c r="CB7" s="1243"/>
      <c r="CC7" s="1243"/>
      <c r="CD7" s="1243"/>
      <c r="CE7" s="1243"/>
      <c r="CF7" s="1243"/>
      <c r="CG7" s="1243"/>
      <c r="CH7" s="1243"/>
      <c r="CI7" s="1244"/>
      <c r="CJ7" s="1242" t="s">
        <v>180</v>
      </c>
      <c r="CK7" s="1243"/>
      <c r="CL7" s="1243"/>
      <c r="CM7" s="1243"/>
      <c r="CN7" s="1243"/>
      <c r="CO7" s="1243"/>
      <c r="CP7" s="1243"/>
      <c r="CQ7" s="1243"/>
      <c r="CR7" s="1243"/>
      <c r="CS7" s="1243"/>
      <c r="CT7" s="1243"/>
      <c r="CU7" s="1243"/>
      <c r="CV7" s="1242" t="s">
        <v>181</v>
      </c>
      <c r="CW7" s="1243"/>
      <c r="CX7" s="1243"/>
      <c r="CY7" s="1243"/>
      <c r="CZ7" s="1243"/>
      <c r="DA7" s="1243"/>
      <c r="DB7" s="1243"/>
      <c r="DC7" s="1243"/>
      <c r="DD7" s="1243"/>
      <c r="DE7" s="1243"/>
      <c r="DF7" s="1243"/>
      <c r="DG7" s="1243"/>
    </row>
    <row r="8" spans="1:111" ht="20.149999999999999" customHeight="1" x14ac:dyDescent="0.35">
      <c r="A8" s="1267"/>
      <c r="B8" s="1257"/>
      <c r="C8" s="1257"/>
      <c r="D8" s="1257"/>
      <c r="E8" s="1257"/>
      <c r="F8" s="1257"/>
      <c r="G8" s="1257"/>
      <c r="H8" s="1257"/>
      <c r="I8" s="1262"/>
      <c r="J8" s="1287" t="str">
        <f>+"WEEK PRODUKSI   "&amp;L10</f>
        <v>WEEK PRODUKSI   35</v>
      </c>
      <c r="K8" s="1288"/>
      <c r="L8" s="1288"/>
      <c r="M8" s="1287" t="str">
        <f>+"WEEK PRODUKSI   "&amp;O10</f>
        <v>WEEK PRODUKSI   36</v>
      </c>
      <c r="N8" s="1288"/>
      <c r="O8" s="1288"/>
      <c r="P8" s="1287" t="str">
        <f>+"WEEK PRODUKSI   "&amp;R10</f>
        <v>WEEK PRODUKSI   37</v>
      </c>
      <c r="Q8" s="1288"/>
      <c r="R8" s="1288"/>
      <c r="S8" s="1282" t="str">
        <f>+"WEEK PRODUKSI   "&amp;U10</f>
        <v>WEEK PRODUKSI   38</v>
      </c>
      <c r="T8" s="1283"/>
      <c r="U8" s="1284"/>
      <c r="V8" s="1282" t="str">
        <f>+"WEEK PRODUKSI   "&amp;X10</f>
        <v>WEEK PRODUKSI   39</v>
      </c>
      <c r="W8" s="1283"/>
      <c r="X8" s="1284"/>
      <c r="Y8" s="1285" t="str">
        <f>+"TOTAL WEEK  "&amp;X10</f>
        <v>TOTAL WEEK  39</v>
      </c>
      <c r="Z8" s="1286"/>
      <c r="AA8" s="1286"/>
      <c r="AB8" s="1285" t="str">
        <f>+"WEEK PRODUKSI   "&amp;AD10</f>
        <v>WEEK PRODUKSI   40</v>
      </c>
      <c r="AC8" s="1286"/>
      <c r="AD8" s="1286"/>
      <c r="AE8" s="1285" t="str">
        <f>+"WEEK PRODUKSI   "&amp;AG10</f>
        <v>WEEK PRODUKSI   41</v>
      </c>
      <c r="AF8" s="1286"/>
      <c r="AG8" s="1293"/>
      <c r="AH8" s="1285" t="str">
        <f t="shared" ref="AH8" si="0">+"WEEK PRODUKSI   "&amp;AJ10</f>
        <v>WEEK PRODUKSI   42</v>
      </c>
      <c r="AI8" s="1286"/>
      <c r="AJ8" s="1293"/>
      <c r="AK8" s="1285" t="str">
        <f t="shared" ref="AK8" si="1">+"WEEK PRODUKSI   "&amp;AM10</f>
        <v>WEEK PRODUKSI   43</v>
      </c>
      <c r="AL8" s="1286"/>
      <c r="AM8" s="1293"/>
      <c r="AN8" s="1285" t="str">
        <f t="shared" ref="AN8" si="2">+"WEEK PRODUKSI   "&amp;AP10</f>
        <v>WEEK PRODUKSI   44</v>
      </c>
      <c r="AO8" s="1286"/>
      <c r="AP8" s="1293"/>
      <c r="AQ8" s="1285" t="str">
        <f t="shared" ref="AQ8" si="3">+"WEEK PRODUKSI   "&amp;AS10</f>
        <v>WEEK PRODUKSI   45</v>
      </c>
      <c r="AR8" s="1286"/>
      <c r="AS8" s="1293"/>
      <c r="AT8" s="1285" t="str">
        <f t="shared" ref="AT8" si="4">+"WEEK PRODUKSI   "&amp;AV10</f>
        <v>WEEK PRODUKSI   46</v>
      </c>
      <c r="AU8" s="1286"/>
      <c r="AV8" s="1293"/>
      <c r="AW8" s="1282" t="str">
        <f>+"WEEK ORI  "&amp;AY10</f>
        <v>WEEK ORI  45</v>
      </c>
      <c r="AX8" s="1283"/>
      <c r="AY8" s="1284"/>
      <c r="AZ8" s="1282" t="str">
        <f>+"WEEK ORI  "&amp;BB10</f>
        <v>WEEK ORI  46</v>
      </c>
      <c r="BA8" s="1283"/>
      <c r="BB8" s="1284"/>
      <c r="BC8" s="1285" t="str">
        <f>+"WEEK ORI  "&amp;BE10</f>
        <v>WEEK ORI  47</v>
      </c>
      <c r="BD8" s="1286"/>
      <c r="BE8" s="1286"/>
      <c r="BF8" s="1285" t="str">
        <f>+"WEEK ORI  "&amp;BH10</f>
        <v>WEEK ORI  48</v>
      </c>
      <c r="BG8" s="1286"/>
      <c r="BH8" s="1293"/>
      <c r="BI8" s="1285" t="str">
        <f>+"WEEK ORI  "&amp;BK10</f>
        <v>WEEK ORI  49</v>
      </c>
      <c r="BJ8" s="1286"/>
      <c r="BK8" s="1293"/>
      <c r="BL8" s="1285" t="str">
        <f>+"WEEK ORI  "&amp;BN10</f>
        <v>WEEK ORI  50</v>
      </c>
      <c r="BM8" s="1286"/>
      <c r="BN8" s="1293"/>
      <c r="BO8" s="1285" t="str">
        <f>+"WEEK ORI  "&amp;BQ10</f>
        <v>WEEK ORI  51</v>
      </c>
      <c r="BP8" s="1286"/>
      <c r="BQ8" s="1293"/>
      <c r="BR8" s="1285" t="str">
        <f>+"WEEK ORI  "&amp;BT10</f>
        <v>WEEK ORI  52</v>
      </c>
      <c r="BS8" s="1286"/>
      <c r="BT8" s="1293"/>
      <c r="BU8" s="1285" t="str">
        <f>+"WEEK ORI  "&amp;BW10</f>
        <v>WEEK ORI  1</v>
      </c>
      <c r="BV8" s="1286"/>
      <c r="BW8" s="1293"/>
      <c r="BX8" s="1285" t="str">
        <f>+"WEEK ORI  "&amp;BZ10</f>
        <v>WEEK ORI  2</v>
      </c>
      <c r="BY8" s="1286"/>
      <c r="BZ8" s="1293"/>
      <c r="CA8" s="1285" t="str">
        <f>+"WEEK ORI  "&amp;CC10</f>
        <v>WEEK ORI  3</v>
      </c>
      <c r="CB8" s="1286"/>
      <c r="CC8" s="1293"/>
      <c r="CD8" s="1285" t="str">
        <f>+"WEEK ORI  "&amp;CF10</f>
        <v>WEEK ORI  4</v>
      </c>
      <c r="CE8" s="1286"/>
      <c r="CF8" s="1293"/>
      <c r="CG8" s="1285" t="str">
        <f>+"WEEK ORI  "&amp;CI10</f>
        <v>WEEK ORI  5</v>
      </c>
      <c r="CH8" s="1286"/>
      <c r="CI8" s="1293"/>
      <c r="CJ8" s="1285" t="str">
        <f>+"WEEK ORI  "&amp;CL10</f>
        <v>WEEK ORI  6</v>
      </c>
      <c r="CK8" s="1286"/>
      <c r="CL8" s="1293"/>
      <c r="CM8" s="1285" t="str">
        <f>+"WEEK ORI  "&amp;CO10</f>
        <v>WEEK ORI  7</v>
      </c>
      <c r="CN8" s="1286"/>
      <c r="CO8" s="1293"/>
      <c r="CP8" s="1285" t="str">
        <f>+"WEEK ORI  "&amp;CR10</f>
        <v>WEEK ORI  8</v>
      </c>
      <c r="CQ8" s="1286"/>
      <c r="CR8" s="1293"/>
      <c r="CS8" s="1285" t="str">
        <f>+"WEEK ORI  "&amp;CU10</f>
        <v>WEEK ORI  9</v>
      </c>
      <c r="CT8" s="1286"/>
      <c r="CU8" s="1293"/>
      <c r="CV8" s="1285" t="str">
        <f>+"WEEK ORI  "&amp;CX10</f>
        <v>WEEK ORI  10</v>
      </c>
      <c r="CW8" s="1286"/>
      <c r="CX8" s="1293"/>
      <c r="CY8" s="1285" t="str">
        <f>+"WEEK ORI  "&amp;DA10</f>
        <v>WEEK ORI  12</v>
      </c>
      <c r="CZ8" s="1286"/>
      <c r="DA8" s="1293"/>
      <c r="DB8" s="1285" t="str">
        <f>+"WEEK ORI  "&amp;DD10</f>
        <v>WEEK ORI  13</v>
      </c>
      <c r="DC8" s="1286"/>
      <c r="DD8" s="1293"/>
      <c r="DE8" s="1285" t="str">
        <f>+"WEEK ORI  "&amp;DG10</f>
        <v>WEEK ORI  14</v>
      </c>
      <c r="DF8" s="1286"/>
      <c r="DG8" s="1293"/>
    </row>
    <row r="9" spans="1:111" ht="20.149999999999999" customHeight="1" x14ac:dyDescent="0.35">
      <c r="A9" s="1267"/>
      <c r="B9" s="1257"/>
      <c r="C9" s="1257"/>
      <c r="D9" s="1257"/>
      <c r="E9" s="1257"/>
      <c r="F9" s="1257"/>
      <c r="G9" s="1257"/>
      <c r="H9" s="1257"/>
      <c r="I9" s="1262"/>
      <c r="J9" s="1289" t="s">
        <v>17</v>
      </c>
      <c r="K9" s="1290"/>
      <c r="L9" s="154">
        <f>DATE(2026,1,1)+(L10-2)*7-WEEKDAY(DATE(2026,1,1),2)+6</f>
        <v>46256</v>
      </c>
      <c r="M9" s="1289" t="s">
        <v>17</v>
      </c>
      <c r="N9" s="1290"/>
      <c r="O9" s="154">
        <f>DATE(2026,1,1)+(O10-2)*7-WEEKDAY(DATE(2026,1,1),2)+6</f>
        <v>46263</v>
      </c>
      <c r="P9" s="1289" t="s">
        <v>17</v>
      </c>
      <c r="Q9" s="1290"/>
      <c r="R9" s="154">
        <f>DATE(2026,1,1)+(R10-2)*7-WEEKDAY(DATE(2026,1,1),2)+6</f>
        <v>46270</v>
      </c>
      <c r="S9" s="1291" t="s">
        <v>17</v>
      </c>
      <c r="T9" s="1292"/>
      <c r="U9" s="12">
        <f>DATE(2026,1,1)+(U10-2)*7-WEEKDAY(DATE(2026,1,1),2)+6</f>
        <v>46277</v>
      </c>
      <c r="V9" s="1291" t="s">
        <v>17</v>
      </c>
      <c r="W9" s="1292"/>
      <c r="X9" s="12">
        <f>DATE(2026,1,1)+(X10-2)*7-WEEKDAY(DATE(2026,1,1),2)+6</f>
        <v>46284</v>
      </c>
      <c r="Y9" s="1280" t="s">
        <v>17</v>
      </c>
      <c r="Z9" s="1281"/>
      <c r="AA9" s="185">
        <f>+X9</f>
        <v>46284</v>
      </c>
      <c r="AB9" s="1280" t="s">
        <v>17</v>
      </c>
      <c r="AC9" s="1281"/>
      <c r="AD9" s="12">
        <f>DATE(2026,1,1)+(AD10-2)*7-WEEKDAY(DATE(2026,1,1),2)+6</f>
        <v>46291</v>
      </c>
      <c r="AE9" s="1280" t="s">
        <v>17</v>
      </c>
      <c r="AF9" s="1281"/>
      <c r="AG9" s="12">
        <f>DATE(2026,1,1)+(AG10-2)*7-WEEKDAY(DATE(2026,1,1),2)+6</f>
        <v>46298</v>
      </c>
      <c r="AH9" s="1280" t="s">
        <v>17</v>
      </c>
      <c r="AI9" s="1281"/>
      <c r="AJ9" s="12">
        <f>DATE(2026,1,1)+(AJ10-2)*7-WEEKDAY(DATE(2026,1,1),2)+6</f>
        <v>46305</v>
      </c>
      <c r="AK9" s="1280" t="s">
        <v>17</v>
      </c>
      <c r="AL9" s="1281"/>
      <c r="AM9" s="12">
        <f>DATE(2026,1,1)+(AM10-2)*7-WEEKDAY(DATE(2026,1,1),2)+6</f>
        <v>46312</v>
      </c>
      <c r="AN9" s="1280" t="s">
        <v>17</v>
      </c>
      <c r="AO9" s="1281"/>
      <c r="AP9" s="12">
        <f>DATE(2026,1,1)+(AP10-2)*7-WEEKDAY(DATE(2026,1,1),2)+6</f>
        <v>46319</v>
      </c>
      <c r="AQ9" s="1280" t="s">
        <v>17</v>
      </c>
      <c r="AR9" s="1281"/>
      <c r="AS9" s="12">
        <f>DATE(2026,1,1)+(AS10-2)*7-WEEKDAY(DATE(2026,1,1),2)+6</f>
        <v>46326</v>
      </c>
      <c r="AT9" s="1280" t="s">
        <v>17</v>
      </c>
      <c r="AU9" s="1281"/>
      <c r="AV9" s="12">
        <f>DATE(2026,1,1)+(AV10-2)*7-WEEKDAY(DATE(2026,1,1),2)+6</f>
        <v>46333</v>
      </c>
      <c r="AW9" s="1291" t="s">
        <v>17</v>
      </c>
      <c r="AX9" s="1292"/>
      <c r="AY9" s="12">
        <f>DATE(2026,1,1)+(AY10-2)*7-WEEKDAY(DATE(2026,1,1),2)+6</f>
        <v>46326</v>
      </c>
      <c r="AZ9" s="1291" t="s">
        <v>17</v>
      </c>
      <c r="BA9" s="1292"/>
      <c r="BB9" s="12">
        <f>DATE(2026,1,1)+(BB10-2)*7-WEEKDAY(DATE(2026,1,1),2)+6</f>
        <v>46333</v>
      </c>
      <c r="BC9" s="1280" t="s">
        <v>17</v>
      </c>
      <c r="BD9" s="1281"/>
      <c r="BE9" s="12">
        <f>DATE(2026,1,1)+(BE10-2)*7-WEEKDAY(DATE(2026,1,1),2)+6</f>
        <v>46340</v>
      </c>
      <c r="BF9" s="1280" t="s">
        <v>17</v>
      </c>
      <c r="BG9" s="1281"/>
      <c r="BH9" s="12">
        <f>DATE(2026,1,1)+(BH10-2)*7-WEEKDAY(DATE(2026,1,1),2)+6</f>
        <v>46347</v>
      </c>
      <c r="BI9" s="1280" t="s">
        <v>17</v>
      </c>
      <c r="BJ9" s="1281"/>
      <c r="BK9" s="12">
        <f>DATE(2026,1,1)+(BK10-2)*7-WEEKDAY(DATE(2026,1,1),2)+6</f>
        <v>46354</v>
      </c>
      <c r="BL9" s="1280" t="s">
        <v>17</v>
      </c>
      <c r="BM9" s="1281"/>
      <c r="BN9" s="12">
        <f>DATE(2026,1,1)+(BN10-2)*7-WEEKDAY(DATE(2026,1,1),2)+6</f>
        <v>46361</v>
      </c>
      <c r="BO9" s="1280" t="s">
        <v>17</v>
      </c>
      <c r="BP9" s="1281"/>
      <c r="BQ9" s="12">
        <f>DATE(2026,1,1)+(BQ10-2)*7-WEEKDAY(DATE(2026,1,1),2)+6</f>
        <v>46368</v>
      </c>
      <c r="BR9" s="1280" t="s">
        <v>17</v>
      </c>
      <c r="BS9" s="1281"/>
      <c r="BT9" s="12">
        <f>DATE(2026,1,1)+(BT10-2)*7-WEEKDAY(DATE(2026,1,1),2)+6</f>
        <v>46375</v>
      </c>
      <c r="BU9" s="1280" t="s">
        <v>17</v>
      </c>
      <c r="BV9" s="1281"/>
      <c r="BW9" s="12">
        <f>DATE(2027,1,1)+(BW10-2)*7-WEEKDAY(DATE(2027,1,1),2)+6</f>
        <v>46382</v>
      </c>
      <c r="BX9" s="1280" t="s">
        <v>17</v>
      </c>
      <c r="BY9" s="1281"/>
      <c r="BZ9" s="12">
        <f>DATE(2027,1,1)+(BZ10-2)*7-WEEKDAY(DATE(2027,1,1),2)+6</f>
        <v>46389</v>
      </c>
      <c r="CA9" s="1280" t="s">
        <v>17</v>
      </c>
      <c r="CB9" s="1281"/>
      <c r="CC9" s="12">
        <f>DATE(2027,1,1)+(CC10-2)*7-WEEKDAY(DATE(2027,1,1),2)+6</f>
        <v>46396</v>
      </c>
      <c r="CD9" s="1280" t="s">
        <v>17</v>
      </c>
      <c r="CE9" s="1281"/>
      <c r="CF9" s="12">
        <f>DATE(2027,1,1)+(CF10-2)*7-WEEKDAY(DATE(2027,1,1),2)+6</f>
        <v>46403</v>
      </c>
      <c r="CG9" s="1280" t="s">
        <v>17</v>
      </c>
      <c r="CH9" s="1281"/>
      <c r="CI9" s="12">
        <f>DATE(2027,1,1)+(CI10-2)*7-WEEKDAY(DATE(2027,1,1),2)+6</f>
        <v>46410</v>
      </c>
      <c r="CJ9" s="1280" t="s">
        <v>17</v>
      </c>
      <c r="CK9" s="1281"/>
      <c r="CL9" s="12">
        <f>DATE(2027,1,1)+(CL10-2)*7-WEEKDAY(DATE(2027,1,1),2)+6</f>
        <v>46417</v>
      </c>
      <c r="CM9" s="1280" t="s">
        <v>17</v>
      </c>
      <c r="CN9" s="1281"/>
      <c r="CO9" s="12">
        <f>DATE(2027,1,1)+(CO10-2)*7-WEEKDAY(DATE(2027,1,1),2)+6</f>
        <v>46424</v>
      </c>
      <c r="CP9" s="1280" t="s">
        <v>17</v>
      </c>
      <c r="CQ9" s="1281"/>
      <c r="CR9" s="12">
        <f>DATE(2027,1,1)+(CR10-2)*7-WEEKDAY(DATE(2027,1,1),2)+6</f>
        <v>46431</v>
      </c>
      <c r="CS9" s="1280" t="s">
        <v>17</v>
      </c>
      <c r="CT9" s="1281"/>
      <c r="CU9" s="12">
        <f>DATE(2027,1,1)+(CU10-2)*7-WEEKDAY(DATE(2027,1,1),2)+6</f>
        <v>46438</v>
      </c>
      <c r="CV9" s="1280" t="s">
        <v>17</v>
      </c>
      <c r="CW9" s="1281"/>
      <c r="CX9" s="12">
        <f>DATE(2027,1,1)+(CX10-2)*7-WEEKDAY(DATE(2027,1,1),2)+6</f>
        <v>46445</v>
      </c>
      <c r="CY9" s="1280" t="s">
        <v>17</v>
      </c>
      <c r="CZ9" s="1281"/>
      <c r="DA9" s="12">
        <f>DATE(2027,1,1)+(DA10-2)*7-WEEKDAY(DATE(2027,1,1),2)+6</f>
        <v>46459</v>
      </c>
      <c r="DB9" s="1280" t="s">
        <v>17</v>
      </c>
      <c r="DC9" s="1281"/>
      <c r="DD9" s="12">
        <f>DATE(2027,1,1)+(DD10-2)*7-WEEKDAY(DATE(2027,1,1),2)+6</f>
        <v>46466</v>
      </c>
      <c r="DE9" s="1280" t="s">
        <v>17</v>
      </c>
      <c r="DF9" s="1281"/>
      <c r="DG9" s="12">
        <f>DATE(2027,1,1)+(DG10-2)*7-WEEKDAY(DATE(2027,1,1),2)+6</f>
        <v>46473</v>
      </c>
    </row>
    <row r="10" spans="1:111" s="16" customFormat="1" ht="20.149999999999999" hidden="1" customHeight="1" outlineLevel="1" x14ac:dyDescent="0.25">
      <c r="A10" s="1268"/>
      <c r="B10" s="1258"/>
      <c r="C10" s="1258"/>
      <c r="D10" s="1258"/>
      <c r="E10" s="1258"/>
      <c r="F10" s="1258"/>
      <c r="G10" s="1258"/>
      <c r="H10" s="1258"/>
      <c r="I10" s="1263"/>
      <c r="J10" s="1285" t="s">
        <v>18</v>
      </c>
      <c r="K10" s="1286"/>
      <c r="L10" s="141">
        <v>35</v>
      </c>
      <c r="M10" s="1285" t="s">
        <v>18</v>
      </c>
      <c r="N10" s="1286"/>
      <c r="O10" s="141">
        <f>+L10+1</f>
        <v>36</v>
      </c>
      <c r="P10" s="1285" t="s">
        <v>18</v>
      </c>
      <c r="Q10" s="1286"/>
      <c r="R10" s="141">
        <f>+O10+1</f>
        <v>37</v>
      </c>
      <c r="S10" s="1294" t="s">
        <v>18</v>
      </c>
      <c r="T10" s="1295"/>
      <c r="U10" s="14">
        <f>+R10+1</f>
        <v>38</v>
      </c>
      <c r="V10" s="1294" t="s">
        <v>18</v>
      </c>
      <c r="W10" s="1295"/>
      <c r="X10" s="14">
        <f>+U10+1</f>
        <v>39</v>
      </c>
      <c r="Y10" s="1298" t="s">
        <v>19</v>
      </c>
      <c r="Z10" s="1299"/>
      <c r="AA10" s="1304">
        <v>5.7</v>
      </c>
      <c r="AB10" s="1294" t="s">
        <v>18</v>
      </c>
      <c r="AC10" s="1295"/>
      <c r="AD10" s="14">
        <f>+X10+1</f>
        <v>40</v>
      </c>
      <c r="AE10" s="1294" t="s">
        <v>18</v>
      </c>
      <c r="AF10" s="1295"/>
      <c r="AG10" s="14">
        <f>+AD10+1</f>
        <v>41</v>
      </c>
      <c r="AH10" s="1294" t="s">
        <v>18</v>
      </c>
      <c r="AI10" s="1295"/>
      <c r="AJ10" s="14">
        <f t="shared" ref="AJ10" si="5">+AG10+1</f>
        <v>42</v>
      </c>
      <c r="AK10" s="1294" t="s">
        <v>18</v>
      </c>
      <c r="AL10" s="1295"/>
      <c r="AM10" s="14">
        <f t="shared" ref="AM10" si="6">+AJ10+1</f>
        <v>43</v>
      </c>
      <c r="AN10" s="1294" t="s">
        <v>18</v>
      </c>
      <c r="AO10" s="1295"/>
      <c r="AP10" s="14">
        <f t="shared" ref="AP10" si="7">+AM10+1</f>
        <v>44</v>
      </c>
      <c r="AQ10" s="1294" t="s">
        <v>18</v>
      </c>
      <c r="AR10" s="1295"/>
      <c r="AS10" s="14">
        <f t="shared" ref="AS10" si="8">+AP10+1</f>
        <v>45</v>
      </c>
      <c r="AT10" s="1294" t="s">
        <v>18</v>
      </c>
      <c r="AU10" s="1295"/>
      <c r="AV10" s="14">
        <f t="shared" ref="AV10" si="9">+AS10+1</f>
        <v>46</v>
      </c>
      <c r="AW10" s="1294" t="s">
        <v>18</v>
      </c>
      <c r="AX10" s="1295"/>
      <c r="AY10" s="14">
        <v>45</v>
      </c>
      <c r="AZ10" s="1294" t="s">
        <v>18</v>
      </c>
      <c r="BA10" s="1295"/>
      <c r="BB10" s="14">
        <f>+AY10+1</f>
        <v>46</v>
      </c>
      <c r="BC10" s="1294" t="s">
        <v>18</v>
      </c>
      <c r="BD10" s="1295"/>
      <c r="BE10" s="14">
        <f>+BB10+1</f>
        <v>47</v>
      </c>
      <c r="BF10" s="1294" t="s">
        <v>18</v>
      </c>
      <c r="BG10" s="1295"/>
      <c r="BH10" s="14">
        <f>+BE10+1</f>
        <v>48</v>
      </c>
      <c r="BI10" s="1294" t="s">
        <v>18</v>
      </c>
      <c r="BJ10" s="1295"/>
      <c r="BK10" s="14">
        <f t="shared" ref="BK10" si="10">+BH10+1</f>
        <v>49</v>
      </c>
      <c r="BL10" s="1294" t="s">
        <v>18</v>
      </c>
      <c r="BM10" s="1295"/>
      <c r="BN10" s="14">
        <f t="shared" ref="BN10" si="11">+BK10+1</f>
        <v>50</v>
      </c>
      <c r="BO10" s="1294" t="s">
        <v>18</v>
      </c>
      <c r="BP10" s="1295"/>
      <c r="BQ10" s="14">
        <f t="shared" ref="BQ10" si="12">+BN10+1</f>
        <v>51</v>
      </c>
      <c r="BR10" s="1294" t="s">
        <v>18</v>
      </c>
      <c r="BS10" s="1295"/>
      <c r="BT10" s="14">
        <f t="shared" ref="BT10" si="13">+BQ10+1</f>
        <v>52</v>
      </c>
      <c r="BU10" s="1294" t="s">
        <v>18</v>
      </c>
      <c r="BV10" s="1295"/>
      <c r="BW10" s="14">
        <v>1</v>
      </c>
      <c r="BX10" s="1294" t="s">
        <v>18</v>
      </c>
      <c r="BY10" s="1295"/>
      <c r="BZ10" s="14">
        <f t="shared" ref="BZ10" si="14">+BW10+1</f>
        <v>2</v>
      </c>
      <c r="CA10" s="1294" t="s">
        <v>18</v>
      </c>
      <c r="CB10" s="1295"/>
      <c r="CC10" s="14">
        <f t="shared" ref="CC10" si="15">+BZ10+1</f>
        <v>3</v>
      </c>
      <c r="CD10" s="1294" t="s">
        <v>18</v>
      </c>
      <c r="CE10" s="1295"/>
      <c r="CF10" s="14">
        <f t="shared" ref="CF10" si="16">+CC10+1</f>
        <v>4</v>
      </c>
      <c r="CG10" s="1294" t="s">
        <v>18</v>
      </c>
      <c r="CH10" s="1295"/>
      <c r="CI10" s="14">
        <f t="shared" ref="CI10" si="17">+CF10+1</f>
        <v>5</v>
      </c>
      <c r="CJ10" s="1294" t="s">
        <v>18</v>
      </c>
      <c r="CK10" s="1295"/>
      <c r="CL10" s="14">
        <v>6</v>
      </c>
      <c r="CM10" s="1294" t="s">
        <v>18</v>
      </c>
      <c r="CN10" s="1295"/>
      <c r="CO10" s="14">
        <f t="shared" ref="CO10" si="18">+CL10+1</f>
        <v>7</v>
      </c>
      <c r="CP10" s="1294" t="s">
        <v>18</v>
      </c>
      <c r="CQ10" s="1295"/>
      <c r="CR10" s="14">
        <f t="shared" ref="CR10" si="19">+CO10+1</f>
        <v>8</v>
      </c>
      <c r="CS10" s="1294" t="s">
        <v>18</v>
      </c>
      <c r="CT10" s="1295"/>
      <c r="CU10" s="14">
        <f t="shared" ref="CU10" si="20">+CR10+1</f>
        <v>9</v>
      </c>
      <c r="CV10" s="1294" t="s">
        <v>18</v>
      </c>
      <c r="CW10" s="1295"/>
      <c r="CX10" s="14">
        <v>10</v>
      </c>
      <c r="CY10" s="1294" t="s">
        <v>18</v>
      </c>
      <c r="CZ10" s="1295"/>
      <c r="DA10" s="14">
        <v>12</v>
      </c>
      <c r="DB10" s="1294" t="s">
        <v>18</v>
      </c>
      <c r="DC10" s="1295"/>
      <c r="DD10" s="14">
        <f t="shared" ref="DD10" si="21">+DA10+1</f>
        <v>13</v>
      </c>
      <c r="DE10" s="1294" t="s">
        <v>18</v>
      </c>
      <c r="DF10" s="1295"/>
      <c r="DG10" s="14">
        <f t="shared" ref="DG10" si="22">+DD10+1</f>
        <v>14</v>
      </c>
    </row>
    <row r="11" spans="1:111" ht="20.149999999999999" customHeight="1" collapsed="1" x14ac:dyDescent="0.35">
      <c r="A11" s="1269"/>
      <c r="B11" s="1259"/>
      <c r="C11" s="1259"/>
      <c r="D11" s="1259"/>
      <c r="E11" s="1259"/>
      <c r="F11" s="1259"/>
      <c r="G11" s="1259"/>
      <c r="H11" s="1259"/>
      <c r="I11" s="1264"/>
      <c r="J11" s="1302" t="s">
        <v>19</v>
      </c>
      <c r="K11" s="1303"/>
      <c r="L11" s="186">
        <v>0</v>
      </c>
      <c r="M11" s="1302" t="s">
        <v>19</v>
      </c>
      <c r="N11" s="1303"/>
      <c r="O11" s="187">
        <v>0</v>
      </c>
      <c r="P11" s="1302" t="s">
        <v>19</v>
      </c>
      <c r="Q11" s="1303"/>
      <c r="R11" s="187">
        <v>0</v>
      </c>
      <c r="S11" s="1296" t="s">
        <v>19</v>
      </c>
      <c r="T11" s="1297"/>
      <c r="U11" s="17">
        <v>0</v>
      </c>
      <c r="V11" s="1296" t="s">
        <v>19</v>
      </c>
      <c r="W11" s="1297"/>
      <c r="X11" s="17">
        <f>+AA10</f>
        <v>5.7</v>
      </c>
      <c r="Y11" s="1300"/>
      <c r="Z11" s="1301"/>
      <c r="AA11" s="1305"/>
      <c r="AB11" s="1296" t="s">
        <v>19</v>
      </c>
      <c r="AC11" s="1297"/>
      <c r="AD11" s="17">
        <v>5.7</v>
      </c>
      <c r="AE11" s="1296" t="s">
        <v>19</v>
      </c>
      <c r="AF11" s="1297"/>
      <c r="AG11" s="17">
        <f>+$G$1</f>
        <v>5.7</v>
      </c>
      <c r="AH11" s="1296" t="s">
        <v>19</v>
      </c>
      <c r="AI11" s="1297"/>
      <c r="AJ11" s="17">
        <f t="shared" ref="AJ11" si="23">+$G$1</f>
        <v>5.7</v>
      </c>
      <c r="AK11" s="1296" t="s">
        <v>19</v>
      </c>
      <c r="AL11" s="1297"/>
      <c r="AM11" s="17">
        <f t="shared" ref="AM11" si="24">+$G$1</f>
        <v>5.7</v>
      </c>
      <c r="AN11" s="1296" t="s">
        <v>19</v>
      </c>
      <c r="AO11" s="1297"/>
      <c r="AP11" s="17">
        <f t="shared" ref="AP11" si="25">+$G$1</f>
        <v>5.7</v>
      </c>
      <c r="AQ11" s="1296" t="s">
        <v>19</v>
      </c>
      <c r="AR11" s="1297"/>
      <c r="AS11" s="17">
        <f t="shared" ref="AS11" si="26">+$G$1</f>
        <v>5.7</v>
      </c>
      <c r="AT11" s="1296" t="s">
        <v>19</v>
      </c>
      <c r="AU11" s="1297"/>
      <c r="AV11" s="17">
        <f t="shared" ref="AV11" si="27">+$G$1</f>
        <v>5.7</v>
      </c>
      <c r="AW11" s="1296" t="s">
        <v>19</v>
      </c>
      <c r="AX11" s="1297"/>
      <c r="AY11" s="17">
        <v>5.7</v>
      </c>
      <c r="AZ11" s="1296" t="s">
        <v>19</v>
      </c>
      <c r="BA11" s="1297"/>
      <c r="BB11" s="17">
        <v>5.7</v>
      </c>
      <c r="BC11" s="1296" t="s">
        <v>19</v>
      </c>
      <c r="BD11" s="1297"/>
      <c r="BE11" s="17">
        <v>5.7</v>
      </c>
      <c r="BF11" s="1296" t="s">
        <v>19</v>
      </c>
      <c r="BG11" s="1297"/>
      <c r="BH11" s="17">
        <f>+$G$1</f>
        <v>5.7</v>
      </c>
      <c r="BI11" s="1296" t="s">
        <v>19</v>
      </c>
      <c r="BJ11" s="1297"/>
      <c r="BK11" s="17">
        <f t="shared" ref="BK11" si="28">+$G$1</f>
        <v>5.7</v>
      </c>
      <c r="BL11" s="1296" t="s">
        <v>19</v>
      </c>
      <c r="BM11" s="1297"/>
      <c r="BN11" s="17">
        <f t="shared" ref="BN11" si="29">+$G$1</f>
        <v>5.7</v>
      </c>
      <c r="BO11" s="1296" t="s">
        <v>19</v>
      </c>
      <c r="BP11" s="1297"/>
      <c r="BQ11" s="17">
        <f t="shared" ref="BQ11" si="30">+$G$1</f>
        <v>5.7</v>
      </c>
      <c r="BR11" s="1296" t="s">
        <v>19</v>
      </c>
      <c r="BS11" s="1297"/>
      <c r="BT11" s="17">
        <v>4.7</v>
      </c>
      <c r="BU11" s="1296" t="s">
        <v>19</v>
      </c>
      <c r="BV11" s="1297"/>
      <c r="BW11" s="17">
        <v>4.7</v>
      </c>
      <c r="BX11" s="1296" t="s">
        <v>19</v>
      </c>
      <c r="BY11" s="1297"/>
      <c r="BZ11" s="17">
        <f t="shared" ref="BZ11" si="31">+$G$1</f>
        <v>5.7</v>
      </c>
      <c r="CA11" s="1296" t="s">
        <v>19</v>
      </c>
      <c r="CB11" s="1297"/>
      <c r="CC11" s="17">
        <f t="shared" ref="CC11" si="32">+$G$1</f>
        <v>5.7</v>
      </c>
      <c r="CD11" s="1296" t="s">
        <v>19</v>
      </c>
      <c r="CE11" s="1297"/>
      <c r="CF11" s="17">
        <f t="shared" ref="CF11" si="33">+$G$1</f>
        <v>5.7</v>
      </c>
      <c r="CG11" s="1296" t="s">
        <v>19</v>
      </c>
      <c r="CH11" s="1297"/>
      <c r="CI11" s="17">
        <f t="shared" ref="CI11" si="34">+$G$1</f>
        <v>5.7</v>
      </c>
      <c r="CJ11" s="1296" t="s">
        <v>19</v>
      </c>
      <c r="CK11" s="1297"/>
      <c r="CL11" s="17">
        <v>4.7</v>
      </c>
      <c r="CM11" s="1296" t="s">
        <v>19</v>
      </c>
      <c r="CN11" s="1297"/>
      <c r="CO11" s="17">
        <f t="shared" ref="CO11" si="35">+$G$1</f>
        <v>5.7</v>
      </c>
      <c r="CP11" s="1296" t="s">
        <v>19</v>
      </c>
      <c r="CQ11" s="1297"/>
      <c r="CR11" s="17">
        <f t="shared" ref="CR11" si="36">+$G$1</f>
        <v>5.7</v>
      </c>
      <c r="CS11" s="1296" t="s">
        <v>19</v>
      </c>
      <c r="CT11" s="1297"/>
      <c r="CU11" s="17">
        <f t="shared" ref="CU11" si="37">+$G$1</f>
        <v>5.7</v>
      </c>
      <c r="CV11" s="1296" t="s">
        <v>19</v>
      </c>
      <c r="CW11" s="1297"/>
      <c r="CX11" s="17">
        <f t="shared" ref="CX11" si="38">+$G$1</f>
        <v>5.7</v>
      </c>
      <c r="CY11" s="1296" t="s">
        <v>19</v>
      </c>
      <c r="CZ11" s="1297"/>
      <c r="DA11" s="17">
        <f t="shared" ref="DA11" si="39">+$G$1</f>
        <v>5.7</v>
      </c>
      <c r="DB11" s="1296" t="s">
        <v>19</v>
      </c>
      <c r="DC11" s="1297"/>
      <c r="DD11" s="17">
        <v>4.7</v>
      </c>
      <c r="DE11" s="1296" t="s">
        <v>19</v>
      </c>
      <c r="DF11" s="1297"/>
      <c r="DG11" s="17">
        <f t="shared" ref="DG11" si="40">+$G$1</f>
        <v>5.7</v>
      </c>
    </row>
    <row r="12" spans="1:111" ht="43.5" customHeight="1" x14ac:dyDescent="0.35">
      <c r="A12" s="1270"/>
      <c r="B12" s="1260"/>
      <c r="C12" s="1260"/>
      <c r="D12" s="1260"/>
      <c r="E12" s="1260"/>
      <c r="F12" s="1260"/>
      <c r="G12" s="1260"/>
      <c r="H12" s="1260"/>
      <c r="I12" s="1265"/>
      <c r="J12" s="188" t="s">
        <v>20</v>
      </c>
      <c r="K12" s="189" t="s">
        <v>21</v>
      </c>
      <c r="L12" s="190" t="s">
        <v>70</v>
      </c>
      <c r="M12" s="188" t="s">
        <v>20</v>
      </c>
      <c r="N12" s="189" t="s">
        <v>21</v>
      </c>
      <c r="O12" s="190" t="s">
        <v>70</v>
      </c>
      <c r="P12" s="188" t="s">
        <v>20</v>
      </c>
      <c r="Q12" s="189" t="s">
        <v>21</v>
      </c>
      <c r="R12" s="190" t="s">
        <v>70</v>
      </c>
      <c r="S12" s="19" t="s">
        <v>20</v>
      </c>
      <c r="T12" s="20" t="s">
        <v>21</v>
      </c>
      <c r="U12" s="21" t="s">
        <v>70</v>
      </c>
      <c r="V12" s="19" t="s">
        <v>20</v>
      </c>
      <c r="W12" s="20" t="s">
        <v>21</v>
      </c>
      <c r="X12" s="21" t="s">
        <v>70</v>
      </c>
      <c r="Y12" s="144" t="s">
        <v>20</v>
      </c>
      <c r="Z12" s="144" t="s">
        <v>21</v>
      </c>
      <c r="AA12" s="146" t="s">
        <v>70</v>
      </c>
      <c r="AB12" s="191" t="s">
        <v>20</v>
      </c>
      <c r="AC12" s="192" t="s">
        <v>21</v>
      </c>
      <c r="AD12" s="21" t="s">
        <v>70</v>
      </c>
      <c r="AE12" s="191" t="s">
        <v>20</v>
      </c>
      <c r="AF12" s="192" t="s">
        <v>21</v>
      </c>
      <c r="AG12" s="21" t="s">
        <v>70</v>
      </c>
      <c r="AH12" s="191" t="s">
        <v>20</v>
      </c>
      <c r="AI12" s="192" t="s">
        <v>21</v>
      </c>
      <c r="AJ12" s="21" t="s">
        <v>70</v>
      </c>
      <c r="AK12" s="191" t="s">
        <v>20</v>
      </c>
      <c r="AL12" s="192" t="s">
        <v>21</v>
      </c>
      <c r="AM12" s="21" t="s">
        <v>70</v>
      </c>
      <c r="AN12" s="191" t="s">
        <v>20</v>
      </c>
      <c r="AO12" s="192" t="s">
        <v>21</v>
      </c>
      <c r="AP12" s="21" t="s">
        <v>70</v>
      </c>
      <c r="AQ12" s="191" t="s">
        <v>20</v>
      </c>
      <c r="AR12" s="192" t="s">
        <v>21</v>
      </c>
      <c r="AS12" s="21" t="s">
        <v>70</v>
      </c>
      <c r="AT12" s="191" t="s">
        <v>20</v>
      </c>
      <c r="AU12" s="192" t="s">
        <v>21</v>
      </c>
      <c r="AV12" s="21" t="s">
        <v>70</v>
      </c>
      <c r="AW12" s="19" t="s">
        <v>20</v>
      </c>
      <c r="AX12" s="20" t="s">
        <v>21</v>
      </c>
      <c r="AY12" s="21" t="s">
        <v>70</v>
      </c>
      <c r="AZ12" s="19" t="s">
        <v>20</v>
      </c>
      <c r="BA12" s="20" t="s">
        <v>21</v>
      </c>
      <c r="BB12" s="21" t="s">
        <v>70</v>
      </c>
      <c r="BC12" s="191" t="s">
        <v>20</v>
      </c>
      <c r="BD12" s="192" t="s">
        <v>21</v>
      </c>
      <c r="BE12" s="21" t="s">
        <v>70</v>
      </c>
      <c r="BF12" s="191" t="s">
        <v>20</v>
      </c>
      <c r="BG12" s="192" t="s">
        <v>21</v>
      </c>
      <c r="BH12" s="21" t="s">
        <v>70</v>
      </c>
      <c r="BI12" s="191" t="s">
        <v>20</v>
      </c>
      <c r="BJ12" s="192" t="s">
        <v>21</v>
      </c>
      <c r="BK12" s="21" t="s">
        <v>70</v>
      </c>
      <c r="BL12" s="191" t="s">
        <v>20</v>
      </c>
      <c r="BM12" s="192" t="s">
        <v>21</v>
      </c>
      <c r="BN12" s="21" t="s">
        <v>70</v>
      </c>
      <c r="BO12" s="191" t="s">
        <v>20</v>
      </c>
      <c r="BP12" s="192" t="s">
        <v>21</v>
      </c>
      <c r="BQ12" s="21" t="s">
        <v>70</v>
      </c>
      <c r="BR12" s="191" t="s">
        <v>20</v>
      </c>
      <c r="BS12" s="192" t="s">
        <v>21</v>
      </c>
      <c r="BT12" s="21" t="s">
        <v>70</v>
      </c>
      <c r="BU12" s="191" t="s">
        <v>20</v>
      </c>
      <c r="BV12" s="192" t="s">
        <v>21</v>
      </c>
      <c r="BW12" s="21" t="s">
        <v>70</v>
      </c>
      <c r="BX12" s="191" t="s">
        <v>20</v>
      </c>
      <c r="BY12" s="192" t="s">
        <v>21</v>
      </c>
      <c r="BZ12" s="21" t="s">
        <v>70</v>
      </c>
      <c r="CA12" s="191" t="s">
        <v>20</v>
      </c>
      <c r="CB12" s="192" t="s">
        <v>21</v>
      </c>
      <c r="CC12" s="21" t="s">
        <v>70</v>
      </c>
      <c r="CD12" s="191" t="s">
        <v>20</v>
      </c>
      <c r="CE12" s="192" t="s">
        <v>21</v>
      </c>
      <c r="CF12" s="21" t="s">
        <v>70</v>
      </c>
      <c r="CG12" s="191" t="s">
        <v>20</v>
      </c>
      <c r="CH12" s="192" t="s">
        <v>21</v>
      </c>
      <c r="CI12" s="21" t="s">
        <v>70</v>
      </c>
      <c r="CJ12" s="191" t="s">
        <v>20</v>
      </c>
      <c r="CK12" s="192" t="s">
        <v>21</v>
      </c>
      <c r="CL12" s="21" t="s">
        <v>70</v>
      </c>
      <c r="CM12" s="191" t="s">
        <v>20</v>
      </c>
      <c r="CN12" s="192" t="s">
        <v>21</v>
      </c>
      <c r="CO12" s="21" t="s">
        <v>70</v>
      </c>
      <c r="CP12" s="191" t="s">
        <v>20</v>
      </c>
      <c r="CQ12" s="192" t="s">
        <v>21</v>
      </c>
      <c r="CR12" s="21" t="s">
        <v>70</v>
      </c>
      <c r="CS12" s="191" t="s">
        <v>20</v>
      </c>
      <c r="CT12" s="192" t="s">
        <v>21</v>
      </c>
      <c r="CU12" s="21" t="s">
        <v>70</v>
      </c>
      <c r="CV12" s="191" t="s">
        <v>20</v>
      </c>
      <c r="CW12" s="192" t="s">
        <v>21</v>
      </c>
      <c r="CX12" s="21" t="s">
        <v>70</v>
      </c>
      <c r="CY12" s="191" t="s">
        <v>20</v>
      </c>
      <c r="CZ12" s="192" t="s">
        <v>21</v>
      </c>
      <c r="DA12" s="21" t="s">
        <v>70</v>
      </c>
      <c r="DB12" s="191" t="s">
        <v>20</v>
      </c>
      <c r="DC12" s="192" t="s">
        <v>21</v>
      </c>
      <c r="DD12" s="21" t="s">
        <v>70</v>
      </c>
      <c r="DE12" s="191" t="s">
        <v>20</v>
      </c>
      <c r="DF12" s="192" t="s">
        <v>21</v>
      </c>
      <c r="DG12" s="21" t="s">
        <v>70</v>
      </c>
    </row>
    <row r="13" spans="1:111" ht="6.75" customHeight="1" x14ac:dyDescent="0.35">
      <c r="A13" s="26"/>
      <c r="B13" s="27"/>
      <c r="C13" s="27"/>
      <c r="D13" s="27"/>
      <c r="E13" s="27"/>
      <c r="F13" s="27"/>
      <c r="G13" s="27"/>
      <c r="H13" s="28"/>
      <c r="I13" s="29"/>
      <c r="J13" s="30"/>
      <c r="K13" s="31"/>
      <c r="L13" s="32"/>
      <c r="M13" s="30"/>
      <c r="N13" s="31"/>
      <c r="O13" s="32"/>
      <c r="P13" s="193"/>
      <c r="Q13" s="194"/>
      <c r="R13" s="32"/>
      <c r="S13" s="30"/>
      <c r="T13" s="31"/>
      <c r="U13" s="32"/>
      <c r="V13" s="67"/>
      <c r="W13" s="120"/>
      <c r="X13" s="195"/>
      <c r="Y13" s="35"/>
      <c r="Z13" s="35"/>
      <c r="AA13" s="35"/>
      <c r="AB13" s="33"/>
      <c r="AC13" s="34"/>
      <c r="AD13" s="32"/>
      <c r="AE13" s="30"/>
      <c r="AF13" s="259"/>
      <c r="AG13" s="32"/>
      <c r="AH13" s="30"/>
      <c r="AI13" s="31"/>
      <c r="AJ13" s="32"/>
      <c r="AK13" s="30"/>
      <c r="AL13" s="31"/>
      <c r="AM13" s="32"/>
      <c r="AN13" s="30"/>
      <c r="AO13" s="31"/>
      <c r="AP13" s="32"/>
      <c r="AQ13" s="30"/>
      <c r="AR13" s="31"/>
      <c r="AS13" s="32"/>
      <c r="AT13" s="30"/>
      <c r="AU13" s="31"/>
      <c r="AV13" s="32"/>
      <c r="AW13" s="30"/>
      <c r="AX13" s="31"/>
      <c r="AY13" s="32"/>
      <c r="AZ13" s="67"/>
      <c r="BA13" s="120"/>
      <c r="BB13" s="195"/>
      <c r="BC13" s="33"/>
      <c r="BD13" s="34"/>
      <c r="BE13" s="32"/>
      <c r="BF13" s="30"/>
      <c r="BG13" s="31"/>
      <c r="BH13" s="32"/>
      <c r="BI13" s="30"/>
      <c r="BJ13" s="31"/>
      <c r="BK13" s="32"/>
      <c r="BL13" s="30"/>
      <c r="BM13" s="31"/>
      <c r="BN13" s="32"/>
      <c r="BO13" s="30"/>
      <c r="BP13" s="31"/>
      <c r="BQ13" s="32"/>
      <c r="BR13" s="30"/>
      <c r="BS13" s="31"/>
      <c r="BT13" s="32"/>
      <c r="BU13" s="30"/>
      <c r="BV13" s="31"/>
      <c r="BW13" s="32"/>
      <c r="BX13" s="30"/>
      <c r="BY13" s="31"/>
      <c r="BZ13" s="32"/>
      <c r="CA13" s="30"/>
      <c r="CB13" s="31"/>
      <c r="CC13" s="32"/>
      <c r="CD13" s="30"/>
      <c r="CE13" s="31"/>
      <c r="CF13" s="32"/>
      <c r="CG13" s="30"/>
      <c r="CH13" s="31"/>
      <c r="CI13" s="32"/>
      <c r="CJ13" s="30"/>
      <c r="CK13" s="31"/>
      <c r="CL13" s="32"/>
      <c r="CM13" s="30"/>
      <c r="CN13" s="31"/>
      <c r="CO13" s="32"/>
      <c r="CP13" s="30"/>
      <c r="CQ13" s="31"/>
      <c r="CR13" s="32"/>
      <c r="CS13" s="30"/>
      <c r="CT13" s="31"/>
      <c r="CU13" s="32"/>
      <c r="CV13" s="30"/>
      <c r="CW13" s="31"/>
      <c r="CX13" s="32"/>
      <c r="CY13" s="30"/>
      <c r="CZ13" s="31"/>
      <c r="DA13" s="32"/>
      <c r="DB13" s="30"/>
      <c r="DC13" s="31"/>
      <c r="DD13" s="32"/>
      <c r="DE13" s="30"/>
      <c r="DF13" s="31"/>
      <c r="DG13" s="32"/>
    </row>
    <row r="14" spans="1:111" ht="20.149999999999999" customHeight="1" x14ac:dyDescent="0.35">
      <c r="A14" s="130">
        <v>880</v>
      </c>
      <c r="B14" s="130" t="s">
        <v>32</v>
      </c>
      <c r="C14" s="196" t="s">
        <v>165</v>
      </c>
      <c r="D14" s="39">
        <v>168</v>
      </c>
      <c r="E14" s="39">
        <v>5.7</v>
      </c>
      <c r="F14" s="39">
        <v>10</v>
      </c>
      <c r="G14" s="39">
        <v>2</v>
      </c>
      <c r="H14" s="40">
        <f>+D14*E14*F14*G14</f>
        <v>19152</v>
      </c>
      <c r="I14" s="40">
        <f>+H14/E14</f>
        <v>3360</v>
      </c>
      <c r="J14" s="47">
        <f>SUM(SUMIFS(
'BLC Subcont'!$AE:$AE,
'BLC Subcont'!$I:$I,L$10,
'BLC Subcont'!$U:$U,$A14,
'BLC Subcont'!$AA:$AA,$B14,
'BLC Subcont'!$IC:$IC,"AUTO PRINTING + CUTTING"
))</f>
        <v>0</v>
      </c>
      <c r="K14" s="51">
        <f>SUM(SUMIFS(
'BLC Subcont'!$AR:$AR,
'BLC Subcont'!$I:$I,L$10,
'BLC Subcont'!$U:$U,$A14,
'BLC Subcont'!$AA:$AA,$B14,
'BLC Subcont'!$IC:$IC,"AUTO PRINTING + CUTTING"
))</f>
        <v>0</v>
      </c>
      <c r="L14" s="197">
        <f t="shared" ref="L14:L27" si="41">IFERROR(K14/($I14*L$11),0)</f>
        <v>0</v>
      </c>
      <c r="M14" s="47">
        <f>SUM(SUMIFS(
'BLC Subcont'!$AE:$AE,
'BLC Subcont'!$I:$I,O$10,
'BLC Subcont'!$U:$U,$A14,
'BLC Subcont'!$AA:$AA,$B14,
'BLC Subcont'!$IC:$IC,"AUTO PRINTING + CUTTING"
))</f>
        <v>0</v>
      </c>
      <c r="N14" s="51">
        <f>SUM(SUMIFS(
'BLC Subcont'!$AR:$AR,
'BLC Subcont'!$I:$I,O$10,
'BLC Subcont'!$U:$U,$A14,
'BLC Subcont'!$AA:$AA,$B14,
'BLC Subcont'!$IC:$IC,"AUTO PRINTING + CUTTING"
))</f>
        <v>0</v>
      </c>
      <c r="O14" s="197">
        <f t="shared" ref="O14:O27" si="42">IFERROR(N14/($I14*O$11),0)</f>
        <v>0</v>
      </c>
      <c r="P14" s="47">
        <f>SUM(SUMIFS(
'BLC Subcont'!$AE:$AE,
'BLC Subcont'!$I:$I,R$10,
'BLC Subcont'!$U:$U,$A14,
'BLC Subcont'!$AA:$AA,$B14,
'BLC Subcont'!$IC:$IC,"AUTO PRINTING + CUTTING"
))</f>
        <v>0</v>
      </c>
      <c r="Q14" s="51">
        <f>SUM(SUMIFS(
'BLC Subcont'!$AR:$AR,
'BLC Subcont'!$I:$I,R$10,
'BLC Subcont'!$U:$U,$A14,
'BLC Subcont'!$AA:$AA,$B14,
'BLC Subcont'!$IC:$IC,"AUTO PRINTING + CUTTING"
))</f>
        <v>0</v>
      </c>
      <c r="R14" s="197">
        <f t="shared" ref="R14:R27" si="43">IFERROR(Q14/($I14*R$11),0)</f>
        <v>0</v>
      </c>
      <c r="S14" s="47">
        <f>SUM(SUMIFS(
'BLC Subcont'!$AE:$AE,
'BLC Subcont'!$I:$I,U$10,
'BLC Subcont'!$U:$U,$A14,
'BLC Subcont'!$AA:$AA,$B14,
'BLC Subcont'!$IC:$IC,"AUTO PRINTING + CUTTING"
))</f>
        <v>3798</v>
      </c>
      <c r="T14" s="51">
        <f>SUM(SUMIFS(
'BLC Subcont'!$AR:$AR,
'BLC Subcont'!$I:$I,U$10,
'BLC Subcont'!$U:$U,$A14,
'BLC Subcont'!$AA:$AA,$B14,
'BLC Subcont'!$IC:$IC,"AUTO PRINTING + CUTTING"
))</f>
        <v>1512</v>
      </c>
      <c r="U14" s="197">
        <f t="shared" ref="U14:U27" si="44">IFERROR(T14/($I14*U$11),0)</f>
        <v>0</v>
      </c>
      <c r="V14" s="42">
        <f>SUM(SUMIFS(
'BLC Subcont'!$AE:$AE,
'BLC Subcont'!$I:$I,X$10,
'BLC Subcont'!$U:$U,$A14,
'BLC Subcont'!$AA:$AA,$B14,
'BLC Subcont'!$IC:$IC,"AUTO PRINTING + CUTTING"
))</f>
        <v>5760</v>
      </c>
      <c r="W14" s="51">
        <f>SUM(SUMIFS(
'BLC Subcont'!$AR:$AR,
'BLC Subcont'!$I:$I,X$10,
'BLC Subcont'!$U:$U,$A14,
'BLC Subcont'!$AA:$AA,$B14,
'BLC Subcont'!$IC:$IC,"AUTO PRINTING + CUTTING"
))</f>
        <v>3147</v>
      </c>
      <c r="X14" s="198">
        <f t="shared" ref="X14:X27" si="45">IFERROR(W14/($I14*X$11),0)</f>
        <v>0.16431704260651628</v>
      </c>
      <c r="Y14" s="47">
        <f t="shared" ref="Y14:Z23" si="46">+SUM(V14,S14,P14,M14,J14)</f>
        <v>9558</v>
      </c>
      <c r="Z14" s="51">
        <f t="shared" si="46"/>
        <v>4659</v>
      </c>
      <c r="AA14" s="58">
        <f t="shared" ref="AA14:AA23" si="47">IFERROR(Z14/($I14*AA$10),0)</f>
        <v>0.24326441102756893</v>
      </c>
      <c r="AB14" s="47">
        <f>SUM(SUMIFS(
'BLC Subcont'!$AE:$AE,
'BLC Subcont'!$I:$I,AD$10,
'BLC Subcont'!$U:$U,$A14,
'BLC Subcont'!$AA:$AA,$B14,
'BLC Subcont'!$IC:$IC,"AUTO PRINTING + CUTTING"
))</f>
        <v>13140</v>
      </c>
      <c r="AC14" s="256">
        <f>SUM(SUMIFS(
'BLC Subcont'!$AR:$AR,
'BLC Subcont'!$I:$I,AD$10,
'BLC Subcont'!$U:$U,$A14,
'BLC Subcont'!$AA:$AA,$B14,
'BLC Subcont'!$IC:$IC,"AUTO PRINTING + CUTTING"
))</f>
        <v>4302</v>
      </c>
      <c r="AD14" s="49">
        <f t="shared" ref="AD14:AD23" si="48">IFERROR(AC14/($I14*AD$11),0)</f>
        <v>0.22462406015037595</v>
      </c>
      <c r="AE14" s="42">
        <f>SUM(SUMIFS(
'BLC Subcont'!$AE:$AE,
'BLC Subcont'!$I:$I,AG$10,
'BLC Subcont'!$U:$U,$A14,
'BLC Subcont'!$AA:$AA,$B14,
'BLC Subcont'!$IC:$IC,"AUTO PRINTING + CUTTING"
))</f>
        <v>5874</v>
      </c>
      <c r="AF14" s="256">
        <f>SUM(SUMIFS(
'BLC Subcont'!$AR:$AR,
'BLC Subcont'!$I:$I,AG$10,
'BLC Subcont'!$U:$U,$A14,
'BLC Subcont'!$AA:$AA,$B14,
'BLC Subcont'!$IC:$IC,"AUTO PRINTING + CUTTING"
))</f>
        <v>5874</v>
      </c>
      <c r="AG14" s="199">
        <f t="shared" ref="AG14:AG23" si="49">IFERROR(AF14/($I14*AG$11),0)</f>
        <v>0.30670426065162909</v>
      </c>
      <c r="AH14" s="42">
        <f>SUM(SUMIFS(
'BLC Subcont'!$AE:$AE,
'BLC Subcont'!$I:$I,AJ$10,
'BLC Subcont'!$U:$U,$A14,
'BLC Subcont'!$AA:$AA,$B14,
'BLC Subcont'!$IC:$IC,"AUTO PRINTING + CUTTING"
))</f>
        <v>3096</v>
      </c>
      <c r="AI14" s="256">
        <f>SUM(SUMIFS(
'BLC Subcont'!$AR:$AR,
'BLC Subcont'!$I:$I,AJ$10,
'BLC Subcont'!$U:$U,$A14,
'BLC Subcont'!$AA:$AA,$B14,
'BLC Subcont'!$IC:$IC,"AUTO PRINTING + CUTTING"
))</f>
        <v>3096</v>
      </c>
      <c r="AJ14" s="199">
        <f t="shared" ref="AJ14:AJ23" si="50">IFERROR(AI14/($I14*AJ$11),0)</f>
        <v>0.16165413533834586</v>
      </c>
      <c r="AK14" s="42">
        <f>SUM(SUMIFS(
'BLC Subcont'!$AE:$AE,
'BLC Subcont'!$I:$I,AM$10,
'BLC Subcont'!$U:$U,$A14,
'BLC Subcont'!$AA:$AA,$B14,
'BLC Subcont'!$IC:$IC,"AUTO PRINTING + CUTTING"
))</f>
        <v>3366</v>
      </c>
      <c r="AL14" s="256">
        <f>SUM(SUMIFS(
'BLC Subcont'!$AR:$AR,
'BLC Subcont'!$I:$I,AM$10,
'BLC Subcont'!$U:$U,$A14,
'BLC Subcont'!$AA:$AA,$B14,
'BLC Subcont'!$IC:$IC,"AUTO PRINTING + CUTTING"
))</f>
        <v>3366</v>
      </c>
      <c r="AM14" s="199">
        <f t="shared" ref="AM14:AM23" si="51">IFERROR(AL14/($I14*AM$11),0)</f>
        <v>0.17575187969924813</v>
      </c>
      <c r="AN14" s="42">
        <f>SUM(SUMIFS(
'BLC Subcont'!$AE:$AE,
'BLC Subcont'!$I:$I,AP$10,
'BLC Subcont'!$U:$U,$A14,
'BLC Subcont'!$AA:$AA,$B14,
'BLC Subcont'!$IC:$IC,"AUTO PRINTING + CUTTING"
))</f>
        <v>0</v>
      </c>
      <c r="AO14" s="256">
        <f>SUM(SUMIFS(
'BLC Subcont'!$AR:$AR,
'BLC Subcont'!$I:$I,AP$10,
'BLC Subcont'!$U:$U,$A14,
'BLC Subcont'!$AA:$AA,$B14,
'BLC Subcont'!$IC:$IC,"AUTO PRINTING + CUTTING"
))</f>
        <v>0</v>
      </c>
      <c r="AP14" s="199">
        <f t="shared" ref="AP14:AP23" si="52">IFERROR(AO14/($I14*AP$11),0)</f>
        <v>0</v>
      </c>
      <c r="AQ14" s="42">
        <f>SUM(SUMIFS(
'BLC Subcont'!$AE:$AE,
'BLC Subcont'!$I:$I,AS$10,
'BLC Subcont'!$U:$U,$A14,
'BLC Subcont'!$AA:$AA,$B14,
'BLC Subcont'!$IC:$IC,"AUTO PRINTING + CUTTING"
))</f>
        <v>0</v>
      </c>
      <c r="AR14" s="51">
        <f>SUM(SUMIFS(
'BLC Subcont'!$AR:$AR,
'BLC Subcont'!$I:$I,AS$10,
'BLC Subcont'!$U:$U,$A14,
'BLC Subcont'!$AA:$AA,$B14,
'BLC Subcont'!$IC:$IC,"AUTO PRINTING + CUTTING"
))</f>
        <v>0</v>
      </c>
      <c r="AS14" s="199">
        <f t="shared" ref="AS14:AS23" si="53">IFERROR(AR14/($I14*AS$11),0)</f>
        <v>0</v>
      </c>
      <c r="AT14" s="42">
        <f>SUM(SUMIFS(
'BLC Subcont'!$AE:$AE,
'BLC Subcont'!$I:$I,AV$10,
'BLC Subcont'!$U:$U,$A14,
'BLC Subcont'!$AA:$AA,$B14,
'BLC Subcont'!$IC:$IC,"AUTO PRINTING + CUTTING"
))</f>
        <v>0</v>
      </c>
      <c r="AU14" s="51">
        <f>SUM(SUMIFS(
'BLC Subcont'!$AR:$AR,
'BLC Subcont'!$I:$I,AV$10,
'BLC Subcont'!$U:$U,$A14,
'BLC Subcont'!$AA:$AA,$B14,
'BLC Subcont'!$IC:$IC,"AUTO PRINTING + CUTTING"
))</f>
        <v>0</v>
      </c>
      <c r="AV14" s="199">
        <f t="shared" ref="AV14:AV23" si="54">IFERROR(AU14/($I14*AV$11),0)</f>
        <v>0</v>
      </c>
      <c r="AW14" s="47">
        <f>SUMIFS(RCCP!$HX$8:$HX$136,
RCCP!$A$8:$A$136,$A14,
RCCP!$C$8:$C$136,$B14
)+
(SUMIFS(RCCP!$IC$8:$IC$136,
RCCP!$A$8:$A$136,$A14,
RCCP!$C$8:$C$136,$B14)/4)</f>
        <v>1357.5</v>
      </c>
      <c r="AX14" s="256">
        <f>SUMIFS(RCCP!$HX$8:$HX$136,
RCCP!$A$8:$A$136,$A14,
RCCP!$C$8:$C$136,$B14
)+
(SUMIFS(RCCP!$IC$8:$IC$136,
RCCP!$A$8:$A$136,$A14,
RCCP!$C$8:$C$136,$B14)/4)</f>
        <v>1357.5</v>
      </c>
      <c r="AY14" s="58">
        <f>IFERROR(AX14/($I14*AY$11),0)</f>
        <v>7.0880325814536335E-2</v>
      </c>
      <c r="AZ14" s="42">
        <f>SUMIFS(RCCP!$HY$8:$HY$136,
RCCP!$A$8:$A$136,$A14,
RCCP!$C$8:$C$136,$B14
)+
(SUMIFS(RCCP!$IC$8:$IC$136,
RCCP!$A$8:$A$136,$A14,
RCCP!$C$8:$C$136,$B14)/4)</f>
        <v>1357.5</v>
      </c>
      <c r="BA14" s="256">
        <f>SUMIFS(RCCP!$HY$8:$HY$136,
RCCP!$A$8:$A$136,$A14,
RCCP!$C$8:$C$136,$B14
)+
(SUMIFS(RCCP!$IC$8:$IC$136,
RCCP!$A$8:$A$136,$A14,
RCCP!$C$8:$C$136,$B14)/4)</f>
        <v>1357.5</v>
      </c>
      <c r="BB14" s="207">
        <f>IFERROR(BA14/($I14*BB$11),0)</f>
        <v>7.0880325814536335E-2</v>
      </c>
      <c r="BC14" s="47">
        <f>SUMIFS(RCCP!$HZ$8:$HZ$136,
RCCP!$A$8:$A$136,$A14,
RCCP!$C$8:$C$136,$B14
)+
(SUMIFS(RCCP!$IC$8:$IC$136,
RCCP!$A$8:$A$136,$A14,
RCCP!$C$8:$C$136,$B14)/4)</f>
        <v>25297.5</v>
      </c>
      <c r="BD14" s="256">
        <f>SUMIFS(RCCP!$HZ$8:$HZ$136,
RCCP!$A$8:$A$136,$A14,
RCCP!$C$8:$C$136,$B14
)+
(SUMIFS(RCCP!$IC$8:$IC$136,
RCCP!$A$8:$A$136,$A14,
RCCP!$C$8:$C$136,$B14)/4)</f>
        <v>25297.5</v>
      </c>
      <c r="BE14" s="49">
        <f>IFERROR(BD14/($I14*BE$11),0)</f>
        <v>1.3208803258145363</v>
      </c>
      <c r="BF14" s="42">
        <f>SUMIFS(RCCP!$IA$8:$IA$136,
RCCP!$A$8:$A$136,$A14,
RCCP!$C$8:$C$136,$B14
)+
(SUMIFS(RCCP!$IC$8:$IC$136,
RCCP!$A$8:$A$136,$A14,
RCCP!$C$8:$C$136,$B14)/4)</f>
        <v>5035.5</v>
      </c>
      <c r="BG14" s="256">
        <f>SUMIFS(RCCP!$IA$8:$IA$136,
RCCP!$A$8:$A$136,$A14,
RCCP!$C$8:$C$136,$B14
)+
(SUMIFS(RCCP!$IC$8:$IC$136,
RCCP!$A$8:$A$136,$A14,
RCCP!$C$8:$C$136,$B14)/4)</f>
        <v>5035.5</v>
      </c>
      <c r="BH14" s="199">
        <f>IFERROR(BG14/($I14*BH$11),0)</f>
        <v>0.26292293233082709</v>
      </c>
      <c r="BI14" s="47">
        <f>SUMIFS(RCCP!$IF$8:$IF$136,
RCCP!$A$8:$A$136,$A14,
RCCP!$C$8:$C$136,$B14
)+
(SUMIFS(RCCP!$IK$8:$IK$136,
RCCP!$A$8:$A$136,$A14,
RCCP!$C$8:$C$136,$B14)/4)</f>
        <v>7800</v>
      </c>
      <c r="BJ14" s="256">
        <f>SUMIFS(RCCP!$IF$8:$IF$136,
RCCP!$A$8:$A$136,$A14,
RCCP!$C$8:$C$136,$B14
)+
(SUMIFS(RCCP!$IK$8:$IK$136,
RCCP!$A$8:$A$136,$A14,
RCCP!$C$8:$C$136,$B14)/4)</f>
        <v>7800</v>
      </c>
      <c r="BK14" s="58">
        <f>IFERROR(BJ14/($I14*BK$11),0)</f>
        <v>0.40726817042606517</v>
      </c>
      <c r="BL14" s="42">
        <f>SUMIFS(RCCP!$IG$8:$IG$136,
RCCP!$A$8:$A$136,$A14,
RCCP!$C$8:$C$136,$B14
)+
(SUMIFS(RCCP!$IK$8:$IK$136,
RCCP!$A$8:$A$136,$A14,
RCCP!$C$8:$C$136,$B14)/4)</f>
        <v>9246</v>
      </c>
      <c r="BM14" s="256">
        <f>SUMIFS(RCCP!$IG$8:$IG$136,
RCCP!$A$8:$A$136,$A14,
RCCP!$C$8:$C$136,$B14
)+
(SUMIFS(RCCP!$IK$8:$IK$136,
RCCP!$A$8:$A$136,$A14,
RCCP!$C$8:$C$136,$B14)/4)</f>
        <v>9246</v>
      </c>
      <c r="BN14" s="207">
        <f>IFERROR(BM14/($I14*BN$11),0)</f>
        <v>0.48276942355889724</v>
      </c>
      <c r="BO14" s="47">
        <f>SUMIFS(RCCP!$IH$8:$IH$136,
RCCP!$A$8:$A$136,$A14,
RCCP!$C$8:$C$136,$B14
)+
(SUMIFS(RCCP!$IK$8:$IK$136,
RCCP!$A$8:$A$136,$A14,
RCCP!$C$8:$C$136,$B14)/4)</f>
        <v>5238</v>
      </c>
      <c r="BP14" s="256">
        <f>SUMIFS(RCCP!$IH$8:$IH$136,
RCCP!$A$8:$A$136,$A14,
RCCP!$C$8:$C$136,$B14
)+
(SUMIFS(RCCP!$IK$8:$IK$136,
RCCP!$A$8:$A$136,$A14,
RCCP!$C$8:$C$136,$B14)/4)</f>
        <v>5238</v>
      </c>
      <c r="BQ14" s="49">
        <f>IFERROR(BP14/($I14*BQ$11),0)</f>
        <v>0.27349624060150374</v>
      </c>
      <c r="BR14" s="42">
        <f>SUMIFS(RCCP!$II$8:$II$136,
RCCP!$A$8:$A$136,$A14,
RCCP!$C$8:$C$136,$B14
)+
(SUMIFS(RCCP!$IK$8:$IK$136,
RCCP!$A$8:$A$136,$A14,
RCCP!$C$8:$C$136,$B14)/4)</f>
        <v>17184</v>
      </c>
      <c r="BS14" s="256">
        <f>SUMIFS(RCCP!$II$8:$II$136,
RCCP!$A$8:$A$136,$A14,
RCCP!$C$8:$C$136,$B14
)+
(SUMIFS(RCCP!$IK$8:$IK$136,
RCCP!$A$8:$A$136,$A14,
RCCP!$C$8:$C$136,$B14)/4)</f>
        <v>17184</v>
      </c>
      <c r="BT14" s="199">
        <f>IFERROR(BS14/($I14*BT$11),0)</f>
        <v>1.0881458966565349</v>
      </c>
      <c r="BU14" s="47">
        <f>SUMIFS(RCCP!$IN$8:$IN$136,
RCCP!$A$8:$A$136,$A14,
RCCP!$C$8:$C$136,$B14
)+
(SUMIFS(RCCP!$IT$8:$IT$136,
RCCP!$A$8:$A$136,$A14,
RCCP!$C$8:$C$136,$B14)/5)</f>
        <v>5353.2</v>
      </c>
      <c r="BV14" s="256">
        <f>SUMIFS(RCCP!$IN$8:$IN$136,
RCCP!$A$8:$A$136,$A14,
RCCP!$C$8:$C$136,$B14
)+
(SUMIFS(RCCP!$IT$8:$IT$136,
RCCP!$A$8:$A$136,$A14,
RCCP!$C$8:$C$136,$B14)/5)</f>
        <v>5353.2</v>
      </c>
      <c r="BW14" s="58">
        <f t="shared" ref="BW14:BW23" si="55">IFERROR(BV14/($I14*BW$11),0)</f>
        <v>0.33898176291793314</v>
      </c>
      <c r="BX14" s="42">
        <f>SUMIFS(RCCP!$IO$8:$IO$136,
RCCP!$A$8:$A$136,$A14,
RCCP!$C$8:$C$136,$B14
)+
(SUMIFS(RCCP!$IT$8:$IT$136,
RCCP!$A$8:$A$136,$A14,
RCCP!$C$8:$C$136,$B14)/5)</f>
        <v>1495.2</v>
      </c>
      <c r="BY14" s="256">
        <f>SUMIFS(RCCP!$IO$8:$IO$136,
RCCP!$A$8:$A$136,$A14,
RCCP!$C$8:$C$136,$B14
)+
(SUMIFS(RCCP!$IT$8:$IT$136,
RCCP!$A$8:$A$136,$A14,
RCCP!$C$8:$C$136,$B14)/5)</f>
        <v>1495.2</v>
      </c>
      <c r="BZ14" s="207">
        <f t="shared" ref="BZ14:BZ23" si="56">IFERROR(BY14/($I14*BZ$11),0)</f>
        <v>7.8070175438596498E-2</v>
      </c>
      <c r="CA14" s="47">
        <f>SUMIFS(RCCP!$IP$8:$IP$136,
RCCP!$A$8:$A$136,$A14,
RCCP!$C$8:$C$136,$B14
)+
(SUMIFS(RCCP!$IT$8:$IT$136,
RCCP!$A$8:$A$136,$A14,
RCCP!$C$8:$C$136,$B14)/5)</f>
        <v>1213.2</v>
      </c>
      <c r="CB14" s="256">
        <f>SUMIFS(RCCP!$IP$8:$IP$136,
RCCP!$A$8:$A$136,$A14,
RCCP!$C$8:$C$136,$B14
)+
(SUMIFS(RCCP!$IT$8:$IT$136,
RCCP!$A$8:$A$136,$A14,
RCCP!$C$8:$C$136,$B14)/5)</f>
        <v>1213.2</v>
      </c>
      <c r="CC14" s="49">
        <f t="shared" ref="CC14:CC23" si="57">IFERROR(CB14/($I14*CC$11),0)</f>
        <v>6.3345864661654136E-2</v>
      </c>
      <c r="CD14" s="42">
        <f>SUMIFS(RCCP!$IQ$8:$IQ$136,
RCCP!$A$8:$A$136,$A14,
RCCP!$C$8:$C$136,$B14
)+
(SUMIFS(RCCP!$IT$8:$IT$136,
RCCP!$A$8:$A$136,$A14,
RCCP!$C$8:$C$136,$B14)/5)</f>
        <v>2845.2</v>
      </c>
      <c r="CE14" s="256">
        <f>SUMIFS(RCCP!$IQ$8:$IQ$136,
RCCP!$A$8:$A$136,$A14,
RCCP!$C$8:$C$136,$B14
)+
(SUMIFS(RCCP!$IT$8:$IT$136,
RCCP!$A$8:$A$136,$A14,
RCCP!$C$8:$C$136,$B14)/5)</f>
        <v>2845.2</v>
      </c>
      <c r="CF14" s="199">
        <f t="shared" ref="CF14:CF23" si="58">IFERROR(CE14/($I14*CF$11),0)</f>
        <v>0.14855889724310775</v>
      </c>
      <c r="CG14" s="42">
        <f>SUMIFS(RCCP!$IR$8:$IR$136,
RCCP!$A$8:$A$136,$A14,
RCCP!$C$8:$C$136,$B14
)+
(SUMIFS(RCCP!$IT$8:$IT$136,
RCCP!$A$8:$A$136,$A14,
RCCP!$C$8:$C$136,$B14)/5)</f>
        <v>3427.2</v>
      </c>
      <c r="CH14" s="256">
        <f>SUMIFS(RCCP!$IR$8:$IR$136,
RCCP!$A$8:$A$136,$A14,
RCCP!$C$8:$C$136,$B14
)+
(SUMIFS(RCCP!$IT$8:$IT$136,
RCCP!$A$8:$A$136,$A14,
RCCP!$C$8:$C$136,$B14)/5)</f>
        <v>3427.2</v>
      </c>
      <c r="CI14" s="199">
        <f t="shared" ref="CI14:CI23" si="59">IFERROR(CH14/($I14*CI$11),0)</f>
        <v>0.17894736842105263</v>
      </c>
      <c r="CJ14" s="47">
        <f>SUMIFS(RCCP!$IW$8:$IW$136,
RCCP!$A$8:$A$136,$A14,
RCCP!$C$8:$C$136,$B14
)+
(SUMIFS(RCCP!$JB$8:$JB$136,
RCCP!$A$8:$A$136,$A14,
RCCP!$C$8:$C$136,$B14)/4)</f>
        <v>1399.5</v>
      </c>
      <c r="CK14" s="256">
        <f>SUMIFS(RCCP!$IW$8:$IW$136,
RCCP!$A$8:$A$136,$A14,
RCCP!$C$8:$C$136,$B14
)+
(SUMIFS(RCCP!$JB$8:$JB$136,
RCCP!$A$8:$A$136,$A14,
RCCP!$C$8:$C$136,$B14)/4)</f>
        <v>1399.5</v>
      </c>
      <c r="CL14" s="58">
        <f t="shared" ref="CL14:CL23" si="60">IFERROR(CK14/($I14*CL$11),0)</f>
        <v>8.8620820668693007E-2</v>
      </c>
      <c r="CM14" s="42">
        <f>SUMIFS(RCCP!$IX$8:$IX$136,
RCCP!$A$8:$A$136,$A14,
RCCP!$C$8:$C$136,$B14
)+
(SUMIFS(RCCP!$JB$8:$JB$136,
RCCP!$A$8:$A$136,$A14,
RCCP!$C$8:$C$136,$B14)/4)</f>
        <v>1399.5</v>
      </c>
      <c r="CN14" s="256">
        <f>SUMIFS(RCCP!$IX$8:$IX$136,
RCCP!$A$8:$A$136,$A14,
RCCP!$C$8:$C$136,$B14
)+
(SUMIFS(RCCP!$JB$8:$JB$136,
RCCP!$A$8:$A$136,$A14,
RCCP!$C$8:$C$136,$B14)/4)</f>
        <v>1399.5</v>
      </c>
      <c r="CO14" s="207">
        <f t="shared" ref="CO14:CO23" si="61">IFERROR(CN14/($I14*CO$11),0)</f>
        <v>7.3073308270676693E-2</v>
      </c>
      <c r="CP14" s="47">
        <f>SUMIFS(RCCP!$IY$8:$IY$136,
RCCP!$A$8:$A$136,$A14,
RCCP!$C$8:$C$136,$B14
)+
(SUMIFS(RCCP!$JB$8:$JB$136,
RCCP!$A$8:$A$136,$A14,
RCCP!$C$8:$C$136,$B14)/4)</f>
        <v>1399.5</v>
      </c>
      <c r="CQ14" s="256">
        <f>SUMIFS(RCCP!$IY$8:$IY$136,
RCCP!$A$8:$A$136,$A14,
RCCP!$C$8:$C$136,$B14
)+
(SUMIFS(RCCP!$JB$8:$JB$136,
RCCP!$A$8:$A$136,$A14,
RCCP!$C$8:$C$136,$B14)/4)</f>
        <v>1399.5</v>
      </c>
      <c r="CR14" s="49">
        <f t="shared" ref="CR14:CR23" si="62">IFERROR(CQ14/($I14*CR$11),0)</f>
        <v>7.3073308270676693E-2</v>
      </c>
      <c r="CS14" s="42">
        <f>SUMIFS(RCCP!$IZ$8:$IZ$136,
RCCP!$A$8:$A$136,$A14,
RCCP!$C$8:$C$136,$B14
)+
(SUMIFS(RCCP!$JB$8:$JB$136,
RCCP!$A$8:$A$136,$A14,
RCCP!$C$8:$C$136,$B14)/4)</f>
        <v>1399.5</v>
      </c>
      <c r="CT14" s="256">
        <f>SUMIFS(RCCP!$IZ$8:$IZ$136,
RCCP!$A$8:$A$136,$A14,
RCCP!$C$8:$C$136,$B14
)+
(SUMIFS(RCCP!$JB$8:$JB$136,
RCCP!$A$8:$A$136,$A14,
RCCP!$C$8:$C$136,$B14)/4)</f>
        <v>1399.5</v>
      </c>
      <c r="CU14" s="199">
        <f t="shared" ref="CU14:CU23" si="63">IFERROR(CT14/($I14*CU$11),0)</f>
        <v>7.3073308270676693E-2</v>
      </c>
      <c r="CV14" s="47">
        <f>SUMIFS(RCCP!$JE$8:$JE$136,
RCCP!$A$8:$A$136,$A14,
RCCP!$C$8:$C$136,$B14
)+
(SUMIFS(RCCP!$JJ$8:$JJ$136,
RCCP!$A$8:$A$136,$A14,
RCCP!$C$8:$C$136,$B14)/4)</f>
        <v>7252.5</v>
      </c>
      <c r="CW14" s="256">
        <f>SUMIFS(RCCP!$JE$8:$JE$136,
RCCP!$A$8:$A$136,$A14,
RCCP!$C$8:$C$136,$B14
)+
(SUMIFS(RCCP!$JJ$8:$JJ$136,
RCCP!$A$8:$A$136,$A14,
RCCP!$C$8:$C$136,$B14)/4)</f>
        <v>7252.5</v>
      </c>
      <c r="CX14" s="58">
        <f t="shared" ref="CX14:CX23" si="64">IFERROR(CW14/($I14*CX$11),0)</f>
        <v>0.37868107769423559</v>
      </c>
      <c r="CY14" s="42">
        <f>SUMIFS(RCCP!$JF$8:$JF$136,
RCCP!$A$8:$A$136,$A14,
RCCP!$C$8:$C$136,$B14
)+
(SUMIFS(RCCP!$JJ$8:$JJ$136,
RCCP!$A$8:$A$136,$A14,
RCCP!$C$8:$C$136,$B14)/4)</f>
        <v>7252.5</v>
      </c>
      <c r="CZ14" s="256">
        <f>SUMIFS(RCCP!$JF$8:$JF$136,
RCCP!$A$8:$A$136,$A14,
RCCP!$C$8:$C$136,$B14
)+
(SUMIFS(RCCP!$JJ$8:$JJ$136,
RCCP!$A$8:$A$136,$A14,
RCCP!$C$8:$C$136,$B14)/4)</f>
        <v>7252.5</v>
      </c>
      <c r="DA14" s="207">
        <f t="shared" ref="DA14:DA23" si="65">IFERROR(CZ14/($I14*DA$11),0)</f>
        <v>0.37868107769423559</v>
      </c>
      <c r="DB14" s="47">
        <f>SUMIFS(RCCP!$JG$8:$JG$136,
RCCP!$A$8:$A$136,$A14,
RCCP!$C$8:$C$136,$B14
)+
(SUMIFS(RCCP!$JJ$8:$JJ$136,
RCCP!$A$8:$A$136,$A14,
RCCP!$C$8:$C$136,$B14)/4)</f>
        <v>7252.5</v>
      </c>
      <c r="DC14" s="256">
        <f>SUMIFS(RCCP!$JG$8:$JG$136,
RCCP!$A$8:$A$136,$A14,
RCCP!$C$8:$C$136,$B14
)+
(SUMIFS(RCCP!$JJ$8:$JJ$136,
RCCP!$A$8:$A$136,$A14,
RCCP!$C$8:$C$136,$B14)/4)</f>
        <v>7252.5</v>
      </c>
      <c r="DD14" s="49">
        <f t="shared" ref="DD14:DD23" si="66">IFERROR(DC14/($I14*DD$11),0)</f>
        <v>0.45925151975683892</v>
      </c>
      <c r="DE14" s="42">
        <f>SUMIFS(RCCP!$JH$8:$JH$136,
RCCP!$A$8:$A$136,$A14,
RCCP!$C$8:$C$136,$B14
)+
(SUMIFS(RCCP!$JJ$8:$JJ$136,
RCCP!$A$8:$A$136,$A14,
RCCP!$C$8:$C$136,$B14)/4)</f>
        <v>7252.5</v>
      </c>
      <c r="DF14" s="256">
        <f>SUMIFS(RCCP!$JH$8:$JH$136,
RCCP!$A$8:$A$136,$A14,
RCCP!$C$8:$C$136,$B14
)+
(SUMIFS(RCCP!$JJ$8:$JJ$136,
RCCP!$A$8:$A$136,$A14,
RCCP!$C$8:$C$136,$B14)/4)</f>
        <v>7252.5</v>
      </c>
      <c r="DG14" s="199">
        <f t="shared" ref="DG14:DG23" si="67">IFERROR(DF14/($I14*DG$11),0)</f>
        <v>0.37868107769423559</v>
      </c>
    </row>
    <row r="15" spans="1:111" ht="20.149999999999999" customHeight="1" x14ac:dyDescent="0.35">
      <c r="A15" s="54">
        <v>880</v>
      </c>
      <c r="B15" s="54" t="s">
        <v>32</v>
      </c>
      <c r="C15" s="196" t="s">
        <v>166</v>
      </c>
      <c r="D15" s="39">
        <v>384</v>
      </c>
      <c r="E15" s="39">
        <v>5.7</v>
      </c>
      <c r="F15" s="39">
        <v>10</v>
      </c>
      <c r="G15" s="39">
        <v>2</v>
      </c>
      <c r="H15" s="40">
        <f t="shared" ref="H15:H27" si="68">+D15*E15*F15*G15</f>
        <v>43776</v>
      </c>
      <c r="I15" s="40">
        <f t="shared" ref="I15:I27" si="69">+H15/E15</f>
        <v>7680</v>
      </c>
      <c r="J15" s="47">
        <f>SUM(SUMIFS(
'BLC Subcont'!$AE:$AE,
'BLC Subcont'!$I:$I,L$10,
'BLC Subcont'!$U:$U,$A15,
'BLC Subcont'!$AA:$AA,$B15,
'BLC Subcont'!$ID:$ID,"AUTO PRINTING + CUTTING"
))</f>
        <v>0</v>
      </c>
      <c r="K15" s="51">
        <f>SUM(SUMIFS(
'BLC Subcont'!$AR:$AR,
'BLC Subcont'!$I:$I,L$10,
'BLC Subcont'!$U:$U,$A15,
'BLC Subcont'!$AA:$AA,$B15,
'BLC Subcont'!$ID:$ID,"AUTO PRINTING + CUTTING"))</f>
        <v>0</v>
      </c>
      <c r="L15" s="197">
        <f t="shared" si="41"/>
        <v>0</v>
      </c>
      <c r="M15" s="47">
        <f>SUM(SUMIFS(
'BLC Subcont'!$AE:$AE,
'BLC Subcont'!$I:$I,O$10,
'BLC Subcont'!$U:$U,$A15,
'BLC Subcont'!$AA:$AA,$B15,
'BLC Subcont'!$ID:$ID,"AUTO PRINTING + CUTTING"
))</f>
        <v>0</v>
      </c>
      <c r="N15" s="51">
        <f>SUM(SUMIFS(
'BLC Subcont'!$AR:$AR,
'BLC Subcont'!$I:$I,O$10,
'BLC Subcont'!$U:$U,$A15,
'BLC Subcont'!$AA:$AA,$B15,
'BLC Subcont'!$ID:$ID,"AUTO PRINTING + CUTTING"))</f>
        <v>0</v>
      </c>
      <c r="O15" s="197">
        <f t="shared" si="42"/>
        <v>0</v>
      </c>
      <c r="P15" s="47">
        <f>SUM(SUMIFS(
'BLC Subcont'!$AE:$AE,
'BLC Subcont'!$I:$I,R$10,
'BLC Subcont'!$U:$U,$A15,
'BLC Subcont'!$AA:$AA,$B15,
'BLC Subcont'!$ID:$ID,"AUTO PRINTING + CUTTING"
))</f>
        <v>0</v>
      </c>
      <c r="Q15" s="51">
        <f>SUM(SUMIFS(
'BLC Subcont'!$AR:$AR,
'BLC Subcont'!$I:$I,R$10,
'BLC Subcont'!$U:$U,$A15,
'BLC Subcont'!$AA:$AA,$B15,
'BLC Subcont'!$ID:$ID,"AUTO PRINTING + CUTTING"))</f>
        <v>0</v>
      </c>
      <c r="R15" s="197">
        <f t="shared" si="43"/>
        <v>0</v>
      </c>
      <c r="S15" s="47">
        <f>SUM(SUMIFS(
'BLC Subcont'!$AE:$AE,
'BLC Subcont'!$I:$I,U$10,
'BLC Subcont'!$U:$U,$A15,
'BLC Subcont'!$AA:$AA,$B15,
'BLC Subcont'!$ID:$ID,"AUTO PRINTING + CUTTING"
))</f>
        <v>3798</v>
      </c>
      <c r="T15" s="51">
        <f>SUM(SUMIFS(
'BLC Subcont'!$AR:$AR,
'BLC Subcont'!$I:$I,U$10,
'BLC Subcont'!$U:$U,$A15,
'BLC Subcont'!$AA:$AA,$B15,
'BLC Subcont'!$ID:$ID,"AUTO PRINTING + CUTTING"))</f>
        <v>1512</v>
      </c>
      <c r="U15" s="197">
        <f t="shared" si="44"/>
        <v>0</v>
      </c>
      <c r="V15" s="42">
        <f>SUM(SUMIFS(
'BLC Subcont'!$AE:$AE,
'BLC Subcont'!$I:$I,X$10,
'BLC Subcont'!$U:$U,$A15,
'BLC Subcont'!$AA:$AA,$B15,
'BLC Subcont'!$ID:$ID,"AUTO PRINTING + CUTTING"
))</f>
        <v>5760</v>
      </c>
      <c r="W15" s="51">
        <f>SUM(SUMIFS(
'BLC Subcont'!$AR:$AR,
'BLC Subcont'!$I:$I,X$10,
'BLC Subcont'!$U:$U,$A15,
'BLC Subcont'!$AA:$AA,$B15,
'BLC Subcont'!$ID:$ID,"AUTO PRINTING + CUTTING"))</f>
        <v>3147</v>
      </c>
      <c r="X15" s="198">
        <f t="shared" si="45"/>
        <v>7.188870614035088E-2</v>
      </c>
      <c r="Y15" s="47">
        <f t="shared" si="46"/>
        <v>9558</v>
      </c>
      <c r="Z15" s="51">
        <f t="shared" si="46"/>
        <v>4659</v>
      </c>
      <c r="AA15" s="58">
        <f t="shared" si="47"/>
        <v>0.1064281798245614</v>
      </c>
      <c r="AB15" s="47">
        <f>SUM(SUMIFS(
'BLC Subcont'!$AE:$AE,
'BLC Subcont'!$I:$I,AD$10,
'BLC Subcont'!$U:$U,$A15,
'BLC Subcont'!$AA:$AA,$B15,
'BLC Subcont'!$ID:$ID,"AUTO PRINTING + CUTTING"
))</f>
        <v>13140</v>
      </c>
      <c r="AC15" s="256">
        <f>SUM(SUMIFS(
'BLC Subcont'!$AR:$AR,
'BLC Subcont'!$I:$I,AD$10,
'BLC Subcont'!$U:$U,$A15,
'BLC Subcont'!$AA:$AA,$B15,
'BLC Subcont'!$ID:$ID,"AUTO PRINTING + CUTTING"))</f>
        <v>4302</v>
      </c>
      <c r="AD15" s="200">
        <f t="shared" si="48"/>
        <v>9.8273026315789477E-2</v>
      </c>
      <c r="AE15" s="42">
        <f>SUM(SUMIFS(
'BLC Subcont'!$AE:$AE,
'BLC Subcont'!$I:$I,AG$10,
'BLC Subcont'!$U:$U,$A15,
'BLC Subcont'!$AA:$AA,$B15,
'BLC Subcont'!$ID:$ID,"AUTO PRINTING + CUTTING"
))</f>
        <v>17598</v>
      </c>
      <c r="AF15" s="256">
        <f>SUM(SUMIFS(
'BLC Subcont'!$AR:$AR,
'BLC Subcont'!$I:$I,AG$10,
'BLC Subcont'!$U:$U,$A15,
'BLC Subcont'!$AA:$AA,$B15,
'BLC Subcont'!$ID:$ID,"AUTO PRINTING + CUTTING"))</f>
        <v>17598</v>
      </c>
      <c r="AG15" s="201">
        <f t="shared" si="49"/>
        <v>0.40200109649122806</v>
      </c>
      <c r="AH15" s="42">
        <f>SUM(SUMIFS(
'BLC Subcont'!$AE:$AE,
'BLC Subcont'!$I:$I,AJ$10,
'BLC Subcont'!$U:$U,$A15,
'BLC Subcont'!$AA:$AA,$B15,
'BLC Subcont'!$ID:$ID,"AUTO PRINTING + CUTTING"
))</f>
        <v>4788</v>
      </c>
      <c r="AI15" s="256">
        <f>SUM(SUMIFS(
'BLC Subcont'!$AR:$AR,
'BLC Subcont'!$I:$I,AJ$10,
'BLC Subcont'!$U:$U,$A15,
'BLC Subcont'!$AA:$AA,$B15,
'BLC Subcont'!$ID:$ID,"AUTO PRINTING + CUTTING"))</f>
        <v>4788</v>
      </c>
      <c r="AJ15" s="201">
        <f t="shared" si="50"/>
        <v>0.109375</v>
      </c>
      <c r="AK15" s="42">
        <f>SUM(SUMIFS(
'BLC Subcont'!$AE:$AE,
'BLC Subcont'!$I:$I,AM$10,
'BLC Subcont'!$U:$U,$A15,
'BLC Subcont'!$AA:$AA,$B15,
'BLC Subcont'!$ID:$ID,"AUTO PRINTING + CUTTING"
))</f>
        <v>3366</v>
      </c>
      <c r="AL15" s="256">
        <f>SUM(SUMIFS(
'BLC Subcont'!$AR:$AR,
'BLC Subcont'!$I:$I,AM$10,
'BLC Subcont'!$U:$U,$A15,
'BLC Subcont'!$AA:$AA,$B15,
'BLC Subcont'!$ID:$ID,"AUTO PRINTING + CUTTING"))</f>
        <v>3366</v>
      </c>
      <c r="AM15" s="201">
        <f t="shared" si="51"/>
        <v>7.6891447368421059E-2</v>
      </c>
      <c r="AN15" s="42">
        <f>SUM(SUMIFS(
'BLC Subcont'!$AE:$AE,
'BLC Subcont'!$I:$I,AP$10,
'BLC Subcont'!$U:$U,$A15,
'BLC Subcont'!$AA:$AA,$B15,
'BLC Subcont'!$ID:$ID,"AUTO PRINTING + CUTTING"
))</f>
        <v>0</v>
      </c>
      <c r="AO15" s="256">
        <f>SUM(SUMIFS(
'BLC Subcont'!$AR:$AR,
'BLC Subcont'!$I:$I,AP$10,
'BLC Subcont'!$U:$U,$A15,
'BLC Subcont'!$AA:$AA,$B15,
'BLC Subcont'!$ID:$ID,"AUTO PRINTING + CUTTING"))</f>
        <v>0</v>
      </c>
      <c r="AP15" s="201">
        <f t="shared" si="52"/>
        <v>0</v>
      </c>
      <c r="AQ15" s="42">
        <f>SUM(SUMIFS(
'BLC Subcont'!$AE:$AE,
'BLC Subcont'!$I:$I,AS$10,
'BLC Subcont'!$U:$U,$A15,
'BLC Subcont'!$AA:$AA,$B15,
'BLC Subcont'!$ID:$ID,"AUTO PRINTING + CUTTING"
))</f>
        <v>0</v>
      </c>
      <c r="AR15" s="51">
        <f>SUM(SUMIFS(
'BLC Subcont'!$AR:$AR,
'BLC Subcont'!$I:$I,AS$10,
'BLC Subcont'!$U:$U,$A15,
'BLC Subcont'!$AA:$AA,$B15,
'BLC Subcont'!$ID:$ID,"AUTO PRINTING + CUTTING"))</f>
        <v>0</v>
      </c>
      <c r="AS15" s="201">
        <f t="shared" si="53"/>
        <v>0</v>
      </c>
      <c r="AT15" s="42">
        <f>SUM(SUMIFS(
'BLC Subcont'!$AE:$AE,
'BLC Subcont'!$I:$I,AV$10,
'BLC Subcont'!$U:$U,$A15,
'BLC Subcont'!$AA:$AA,$B15,
'BLC Subcont'!$ID:$ID,"AUTO PRINTING + CUTTING"
))</f>
        <v>0</v>
      </c>
      <c r="AU15" s="51">
        <f>SUM(SUMIFS(
'BLC Subcont'!$AR:$AR,
'BLC Subcont'!$I:$I,AV$10,
'BLC Subcont'!$U:$U,$A15,
'BLC Subcont'!$AA:$AA,$B15,
'BLC Subcont'!$ID:$ID,"AUTO PRINTING + CUTTING"))</f>
        <v>0</v>
      </c>
      <c r="AV15" s="201">
        <f t="shared" si="54"/>
        <v>0</v>
      </c>
      <c r="AW15" s="47">
        <f>SUMIFS(RCCP!$HX$8:$HX$136,
RCCP!$A$8:$A$136,$A15,
RCCP!$C$8:$C$136,$B15
)+
(SUMIFS(RCCP!$IC$8:$IC$136,
RCCP!$A$8:$A$136,$A15,
RCCP!$C$8:$C$136,$B15)/4)</f>
        <v>1357.5</v>
      </c>
      <c r="AX15" s="256">
        <f>SUMIFS(RCCP!$HX$8:$HX$136,
RCCP!$A$8:$A$136,$A15,
RCCP!$C$8:$C$136,$B15
)+
(SUMIFS(RCCP!$IC$8:$IC$136,
RCCP!$A$8:$A$136,$A15,
RCCP!$C$8:$C$136,$B15)/4)</f>
        <v>1357.5</v>
      </c>
      <c r="AY15" s="58">
        <f t="shared" ref="AY15:AY23" si="70">IFERROR(AX15/($I15*AY$11),0)</f>
        <v>3.1010142543859649E-2</v>
      </c>
      <c r="AZ15" s="42">
        <f>SUMIFS(RCCP!$HY$8:$HY$136,
RCCP!$A$8:$A$136,$A15,
RCCP!$C$8:$C$136,$B15
)+
(SUMIFS(RCCP!$IC$8:$IC$136,
RCCP!$A$8:$A$136,$A15,
RCCP!$C$8:$C$136,$B15)/4)</f>
        <v>1357.5</v>
      </c>
      <c r="BA15" s="256">
        <f>SUMIFS(RCCP!$HY$8:$HY$136,
RCCP!$A$8:$A$136,$A15,
RCCP!$C$8:$C$136,$B15
)+
(SUMIFS(RCCP!$IC$8:$IC$136,
RCCP!$A$8:$A$136,$A15,
RCCP!$C$8:$C$136,$B15)/4)</f>
        <v>1357.5</v>
      </c>
      <c r="BB15" s="207">
        <f t="shared" ref="BB15:BB23" si="71">IFERROR(BA15/($I15*BB$11),0)</f>
        <v>3.1010142543859649E-2</v>
      </c>
      <c r="BC15" s="47">
        <f>SUMIFS(RCCP!$HZ$8:$HZ$136,
RCCP!$A$8:$A$136,$A15,
RCCP!$C$8:$C$136,$B15
)+
(SUMIFS(RCCP!$IC$8:$IC$136,
RCCP!$A$8:$A$136,$A15,
RCCP!$C$8:$C$136,$B15)/4)</f>
        <v>25297.5</v>
      </c>
      <c r="BD15" s="256">
        <f>SUMIFS(RCCP!$HZ$8:$HZ$136,
RCCP!$A$8:$A$136,$A15,
RCCP!$C$8:$C$136,$B15
)+
(SUMIFS(RCCP!$IC$8:$IC$136,
RCCP!$A$8:$A$136,$A15,
RCCP!$C$8:$C$136,$B15)/4)</f>
        <v>25297.5</v>
      </c>
      <c r="BE15" s="200">
        <f t="shared" ref="BE15:BE23" si="72">IFERROR(BD15/($I15*BE$11),0)</f>
        <v>0.5778851425438597</v>
      </c>
      <c r="BF15" s="42">
        <f>SUMIFS(RCCP!$IA$8:$IA$136,
RCCP!$A$8:$A$136,$A15,
RCCP!$C$8:$C$136,$B15
)+
(SUMIFS(RCCP!$IC$8:$IC$136,
RCCP!$A$8:$A$136,$A15,
RCCP!$C$8:$C$136,$B15)/4)</f>
        <v>5035.5</v>
      </c>
      <c r="BG15" s="256">
        <f>SUMIFS(RCCP!$IA$8:$IA$136,
RCCP!$A$8:$A$136,$A15,
RCCP!$C$8:$C$136,$B15
)+
(SUMIFS(RCCP!$IC$8:$IC$136,
RCCP!$A$8:$A$136,$A15,
RCCP!$C$8:$C$136,$B15)/4)</f>
        <v>5035.5</v>
      </c>
      <c r="BH15" s="201">
        <f t="shared" ref="BH15:BH23" si="73">IFERROR(BG15/($I15*BH$11),0)</f>
        <v>0.11502878289473684</v>
      </c>
      <c r="BI15" s="47">
        <f>SUMIFS(RCCP!$IF$8:$IF$136,
RCCP!$A$8:$A$136,$A15,
RCCP!$C$8:$C$136,$B15
)+
(SUMIFS(RCCP!$IK$8:$IK$136,
RCCP!$A$8:$A$136,$A15,
RCCP!$C$8:$C$136,$B15)/4)</f>
        <v>7800</v>
      </c>
      <c r="BJ15" s="256">
        <f>SUMIFS(RCCP!$IF$8:$IF$136,
RCCP!$A$8:$A$136,$A15,
RCCP!$C$8:$C$136,$B15
)+
(SUMIFS(RCCP!$IK$8:$IK$136,
RCCP!$A$8:$A$136,$A15,
RCCP!$C$8:$C$136,$B15)/4)</f>
        <v>7800</v>
      </c>
      <c r="BK15" s="58">
        <f t="shared" ref="BK15:BK23" si="74">IFERROR(BJ15/($I15*BK$11),0)</f>
        <v>0.17817982456140352</v>
      </c>
      <c r="BL15" s="42">
        <f>SUMIFS(RCCP!$IG$8:$IG$136,
RCCP!$A$8:$A$136,$A15,
RCCP!$C$8:$C$136,$B15
)+
(SUMIFS(RCCP!$IK$8:$IK$136,
RCCP!$A$8:$A$136,$A15,
RCCP!$C$8:$C$136,$B15)/4)</f>
        <v>9246</v>
      </c>
      <c r="BM15" s="256">
        <f>SUMIFS(RCCP!$IG$8:$IG$136,
RCCP!$A$8:$A$136,$A15,
RCCP!$C$8:$C$136,$B15
)+
(SUMIFS(RCCP!$IK$8:$IK$136,
RCCP!$A$8:$A$136,$A15,
RCCP!$C$8:$C$136,$B15)/4)</f>
        <v>9246</v>
      </c>
      <c r="BN15" s="207">
        <f t="shared" ref="BN15:BN23" si="75">IFERROR(BM15/($I15*BN$11),0)</f>
        <v>0.21121162280701755</v>
      </c>
      <c r="BO15" s="47">
        <f>SUMIFS(RCCP!$IH$8:$IH$136,
RCCP!$A$8:$A$136,$A15,
RCCP!$C$8:$C$136,$B15
)+
(SUMIFS(RCCP!$IK$8:$IK$136,
RCCP!$A$8:$A$136,$A15,
RCCP!$C$8:$C$136,$B15)/4)</f>
        <v>5238</v>
      </c>
      <c r="BP15" s="256">
        <f>SUMIFS(RCCP!$IH$8:$IH$136,
RCCP!$A$8:$A$136,$A15,
RCCP!$C$8:$C$136,$B15
)+
(SUMIFS(RCCP!$IK$8:$IK$136,
RCCP!$A$8:$A$136,$A15,
RCCP!$C$8:$C$136,$B15)/4)</f>
        <v>5238</v>
      </c>
      <c r="BQ15" s="200">
        <f t="shared" ref="BQ15:BQ23" si="76">IFERROR(BP15/($I15*BQ$11),0)</f>
        <v>0.1196546052631579</v>
      </c>
      <c r="BR15" s="42">
        <f>SUMIFS(RCCP!$II$8:$II$136,
RCCP!$A$8:$A$136,$A15,
RCCP!$C$8:$C$136,$B15
)+
(SUMIFS(RCCP!$IK$8:$IK$136,
RCCP!$A$8:$A$136,$A15,
RCCP!$C$8:$C$136,$B15)/4)</f>
        <v>17184</v>
      </c>
      <c r="BS15" s="256">
        <f>SUMIFS(RCCP!$II$8:$II$136,
RCCP!$A$8:$A$136,$A15,
RCCP!$C$8:$C$136,$B15
)+
(SUMIFS(RCCP!$IK$8:$IK$136,
RCCP!$A$8:$A$136,$A15,
RCCP!$C$8:$C$136,$B15)/4)</f>
        <v>17184</v>
      </c>
      <c r="BT15" s="201">
        <f t="shared" ref="BT15:BT23" si="77">IFERROR(BS15/($I15*BT$11),0)</f>
        <v>0.47606382978723405</v>
      </c>
      <c r="BU15" s="47">
        <f>SUMIFS(RCCP!$IN$8:$IN$136,
RCCP!$A$8:$A$136,$A15,
RCCP!$C$8:$C$136,$B15
)+
(SUMIFS(RCCP!$IT$8:$IT$136,
RCCP!$A$8:$A$136,$A15,
RCCP!$C$8:$C$136,$B15)/5)</f>
        <v>5353.2</v>
      </c>
      <c r="BV15" s="256">
        <f>SUMIFS(RCCP!$IN$8:$IN$136,
RCCP!$A$8:$A$136,$A15,
RCCP!$C$8:$C$136,$B15
)+
(SUMIFS(RCCP!$IT$8:$IT$136,
RCCP!$A$8:$A$136,$A15,
RCCP!$C$8:$C$136,$B15)/5)</f>
        <v>5353.2</v>
      </c>
      <c r="BW15" s="58">
        <f t="shared" si="55"/>
        <v>0.14830452127659574</v>
      </c>
      <c r="BX15" s="42">
        <f>SUMIFS(RCCP!$IO$8:$IO$136,
RCCP!$A$8:$A$136,$A15,
RCCP!$C$8:$C$136,$B15
)+
(SUMIFS(RCCP!$IT$8:$IT$136,
RCCP!$A$8:$A$136,$A15,
RCCP!$C$8:$C$136,$B15)/5)</f>
        <v>1495.2</v>
      </c>
      <c r="BY15" s="256">
        <f>SUMIFS(RCCP!$IO$8:$IO$136,
RCCP!$A$8:$A$136,$A15,
RCCP!$C$8:$C$136,$B15
)+
(SUMIFS(RCCP!$IT$8:$IT$136,
RCCP!$A$8:$A$136,$A15,
RCCP!$C$8:$C$136,$B15)/5)</f>
        <v>1495.2</v>
      </c>
      <c r="BZ15" s="207">
        <f t="shared" si="56"/>
        <v>3.4155701754385967E-2</v>
      </c>
      <c r="CA15" s="47">
        <f>SUMIFS(RCCP!$IP$8:$IP$136,
RCCP!$A$8:$A$136,$A15,
RCCP!$C$8:$C$136,$B15
)+
(SUMIFS(RCCP!$IT$8:$IT$136,
RCCP!$A$8:$A$136,$A15,
RCCP!$C$8:$C$136,$B15)/5)</f>
        <v>1213.2</v>
      </c>
      <c r="CB15" s="256">
        <f>SUMIFS(RCCP!$IP$8:$IP$136,
RCCP!$A$8:$A$136,$A15,
RCCP!$C$8:$C$136,$B15
)+
(SUMIFS(RCCP!$IT$8:$IT$136,
RCCP!$A$8:$A$136,$A15,
RCCP!$C$8:$C$136,$B15)/5)</f>
        <v>1213.2</v>
      </c>
      <c r="CC15" s="200">
        <f t="shared" si="57"/>
        <v>2.7713815789473684E-2</v>
      </c>
      <c r="CD15" s="42">
        <f>SUMIFS(RCCP!$IQ$8:$IQ$136,
RCCP!$A$8:$A$136,$A15,
RCCP!$C$8:$C$136,$B15
)+
(SUMIFS(RCCP!$IT$8:$IT$136,
RCCP!$A$8:$A$136,$A15,
RCCP!$C$8:$C$136,$B15)/5)</f>
        <v>2845.2</v>
      </c>
      <c r="CE15" s="256">
        <f>SUMIFS(RCCP!$IQ$8:$IQ$136,
RCCP!$A$8:$A$136,$A15,
RCCP!$C$8:$C$136,$B15
)+
(SUMIFS(RCCP!$IT$8:$IT$136,
RCCP!$A$8:$A$136,$A15,
RCCP!$C$8:$C$136,$B15)/5)</f>
        <v>2845.2</v>
      </c>
      <c r="CF15" s="201">
        <f t="shared" si="58"/>
        <v>6.499451754385964E-2</v>
      </c>
      <c r="CG15" s="42">
        <f>SUMIFS(RCCP!$IR$8:$IR$136,
RCCP!$A$8:$A$136,$A15,
RCCP!$C$8:$C$136,$B15
)+
(SUMIFS(RCCP!$IT$8:$IT$136,
RCCP!$A$8:$A$136,$A15,
RCCP!$C$8:$C$136,$B15)/5)</f>
        <v>3427.2</v>
      </c>
      <c r="CH15" s="256">
        <f>SUMIFS(RCCP!$IR$8:$IR$136,
RCCP!$A$8:$A$136,$A15,
RCCP!$C$8:$C$136,$B15
)+
(SUMIFS(RCCP!$IT$8:$IT$136,
RCCP!$A$8:$A$136,$A15,
RCCP!$C$8:$C$136,$B15)/5)</f>
        <v>3427.2</v>
      </c>
      <c r="CI15" s="201">
        <f t="shared" si="59"/>
        <v>7.828947368421052E-2</v>
      </c>
      <c r="CJ15" s="47">
        <f>SUMIFS(RCCP!$IW$8:$IW$136,
RCCP!$A$8:$A$136,$A15,
RCCP!$C$8:$C$136,$B15
)+
(SUMIFS(RCCP!$JB$8:$JB$136,
RCCP!$A$8:$A$136,$A15,
RCCP!$C$8:$C$136,$B15)/4)</f>
        <v>1399.5</v>
      </c>
      <c r="CK15" s="256">
        <f>SUMIFS(RCCP!$IW$8:$IW$136,
RCCP!$A$8:$A$136,$A15,
RCCP!$C$8:$C$136,$B15
)+
(SUMIFS(RCCP!$JB$8:$JB$136,
RCCP!$A$8:$A$136,$A15,
RCCP!$C$8:$C$136,$B15)/4)</f>
        <v>1399.5</v>
      </c>
      <c r="CL15" s="58">
        <f t="shared" si="60"/>
        <v>3.8771609042553189E-2</v>
      </c>
      <c r="CM15" s="42">
        <f>SUMIFS(RCCP!$IX$8:$IX$136,
RCCP!$A$8:$A$136,$A15,
RCCP!$C$8:$C$136,$B15
)+
(SUMIFS(RCCP!$JB$8:$JB$136,
RCCP!$A$8:$A$136,$A15,
RCCP!$C$8:$C$136,$B15)/4)</f>
        <v>1399.5</v>
      </c>
      <c r="CN15" s="256">
        <f>SUMIFS(RCCP!$IX$8:$IX$136,
RCCP!$A$8:$A$136,$A15,
RCCP!$C$8:$C$136,$B15
)+
(SUMIFS(RCCP!$JB$8:$JB$136,
RCCP!$A$8:$A$136,$A15,
RCCP!$C$8:$C$136,$B15)/4)</f>
        <v>1399.5</v>
      </c>
      <c r="CO15" s="207">
        <f t="shared" si="61"/>
        <v>3.1969572368421052E-2</v>
      </c>
      <c r="CP15" s="47">
        <f>SUMIFS(RCCP!$IY$8:$IY$136,
RCCP!$A$8:$A$136,$A15,
RCCP!$C$8:$C$136,$B15
)+
(SUMIFS(RCCP!$JB$8:$JB$136,
RCCP!$A$8:$A$136,$A15,
RCCP!$C$8:$C$136,$B15)/4)</f>
        <v>1399.5</v>
      </c>
      <c r="CQ15" s="256">
        <f>SUMIFS(RCCP!$IY$8:$IY$136,
RCCP!$A$8:$A$136,$A15,
RCCP!$C$8:$C$136,$B15
)+
(SUMIFS(RCCP!$JB$8:$JB$136,
RCCP!$A$8:$A$136,$A15,
RCCP!$C$8:$C$136,$B15)/4)</f>
        <v>1399.5</v>
      </c>
      <c r="CR15" s="200">
        <f t="shared" si="62"/>
        <v>3.1969572368421052E-2</v>
      </c>
      <c r="CS15" s="42">
        <f>SUMIFS(RCCP!$IZ$8:$IZ$136,
RCCP!$A$8:$A$136,$A15,
RCCP!$C$8:$C$136,$B15
)+
(SUMIFS(RCCP!$JB$8:$JB$136,
RCCP!$A$8:$A$136,$A15,
RCCP!$C$8:$C$136,$B15)/4)</f>
        <v>1399.5</v>
      </c>
      <c r="CT15" s="256">
        <f>SUMIFS(RCCP!$IZ$8:$IZ$136,
RCCP!$A$8:$A$136,$A15,
RCCP!$C$8:$C$136,$B15
)+
(SUMIFS(RCCP!$JB$8:$JB$136,
RCCP!$A$8:$A$136,$A15,
RCCP!$C$8:$C$136,$B15)/4)</f>
        <v>1399.5</v>
      </c>
      <c r="CU15" s="201">
        <f t="shared" si="63"/>
        <v>3.1969572368421052E-2</v>
      </c>
      <c r="CV15" s="47">
        <f>SUMIFS(RCCP!$JE$8:$JE$136,
RCCP!$A$8:$A$136,$A15,
RCCP!$C$8:$C$136,$B15
)+
(SUMIFS(RCCP!$JJ$8:$JJ$136,
RCCP!$A$8:$A$136,$A15,
RCCP!$C$8:$C$136,$B15)/4)</f>
        <v>7252.5</v>
      </c>
      <c r="CW15" s="256">
        <f>SUMIFS(RCCP!$JE$8:$JE$136,
RCCP!$A$8:$A$136,$A15,
RCCP!$C$8:$C$136,$B15
)+
(SUMIFS(RCCP!$JJ$8:$JJ$136,
RCCP!$A$8:$A$136,$A15,
RCCP!$C$8:$C$136,$B15)/4)</f>
        <v>7252.5</v>
      </c>
      <c r="CX15" s="58">
        <f t="shared" si="64"/>
        <v>0.16567297149122806</v>
      </c>
      <c r="CY15" s="42">
        <f>SUMIFS(RCCP!$JF$8:$JF$136,
RCCP!$A$8:$A$136,$A15,
RCCP!$C$8:$C$136,$B15
)+
(SUMIFS(RCCP!$JJ$8:$JJ$136,
RCCP!$A$8:$A$136,$A15,
RCCP!$C$8:$C$136,$B15)/4)</f>
        <v>7252.5</v>
      </c>
      <c r="CZ15" s="256">
        <f>SUMIFS(RCCP!$JF$8:$JF$136,
RCCP!$A$8:$A$136,$A15,
RCCP!$C$8:$C$136,$B15
)+
(SUMIFS(RCCP!$JJ$8:$JJ$136,
RCCP!$A$8:$A$136,$A15,
RCCP!$C$8:$C$136,$B15)/4)</f>
        <v>7252.5</v>
      </c>
      <c r="DA15" s="207">
        <f t="shared" si="65"/>
        <v>0.16567297149122806</v>
      </c>
      <c r="DB15" s="47">
        <f>SUMIFS(RCCP!$JG$8:$JG$136,
RCCP!$A$8:$A$136,$A15,
RCCP!$C$8:$C$136,$B15
)+
(SUMIFS(RCCP!$JJ$8:$JJ$136,
RCCP!$A$8:$A$136,$A15,
RCCP!$C$8:$C$136,$B15)/4)</f>
        <v>7252.5</v>
      </c>
      <c r="DC15" s="256">
        <f>SUMIFS(RCCP!$JG$8:$JG$136,
RCCP!$A$8:$A$136,$A15,
RCCP!$C$8:$C$136,$B15
)+
(SUMIFS(RCCP!$JJ$8:$JJ$136,
RCCP!$A$8:$A$136,$A15,
RCCP!$C$8:$C$136,$B15)/4)</f>
        <v>7252.5</v>
      </c>
      <c r="DD15" s="200">
        <f t="shared" si="66"/>
        <v>0.20092253989361702</v>
      </c>
      <c r="DE15" s="42">
        <f>SUMIFS(RCCP!$JH$8:$JH$136,
RCCP!$A$8:$A$136,$A15,
RCCP!$C$8:$C$136,$B15
)+
(SUMIFS(RCCP!$JJ$8:$JJ$136,
RCCP!$A$8:$A$136,$A15,
RCCP!$C$8:$C$136,$B15)/4)</f>
        <v>7252.5</v>
      </c>
      <c r="DF15" s="256">
        <f>SUMIFS(RCCP!$JH$8:$JH$136,
RCCP!$A$8:$A$136,$A15,
RCCP!$C$8:$C$136,$B15
)+
(SUMIFS(RCCP!$JJ$8:$JJ$136,
RCCP!$A$8:$A$136,$A15,
RCCP!$C$8:$C$136,$B15)/4)</f>
        <v>7252.5</v>
      </c>
      <c r="DG15" s="201">
        <f t="shared" si="67"/>
        <v>0.16567297149122806</v>
      </c>
    </row>
    <row r="16" spans="1:111" ht="20.149999999999999" customHeight="1" x14ac:dyDescent="0.35">
      <c r="A16" s="54">
        <v>880</v>
      </c>
      <c r="B16" s="54" t="s">
        <v>32</v>
      </c>
      <c r="C16" s="196" t="s">
        <v>60</v>
      </c>
      <c r="D16" s="39">
        <v>300</v>
      </c>
      <c r="E16" s="39">
        <v>5.7</v>
      </c>
      <c r="F16" s="39">
        <v>10</v>
      </c>
      <c r="G16" s="39">
        <v>2</v>
      </c>
      <c r="H16" s="40">
        <f t="shared" si="68"/>
        <v>34200</v>
      </c>
      <c r="I16" s="40">
        <f t="shared" si="69"/>
        <v>6000</v>
      </c>
      <c r="J16" s="47">
        <f>SUM(SUMIFS(
'BLC Subcont'!$AE:$AE,
'BLC Subcont'!$I:$I,L$10,
'BLC Subcont'!$U:$U,$A16,
'BLC Subcont'!$AA:$AA,$B16,
'BLC Subcont'!$IE:$IE,"AUTO PRINTING"
))</f>
        <v>0</v>
      </c>
      <c r="K16" s="51">
        <f>SUM(SUMIFS(
'BLC Subcont'!$BF:$BF,
'BLC Subcont'!$I:$I,L$10,
'BLC Subcont'!$U:$U,$A16,
'BLC Subcont'!$AA:$AA,$B16,
'BLC Subcont'!$IE:$IE,"AUTO PRINTING"
))</f>
        <v>0</v>
      </c>
      <c r="L16" s="157">
        <f t="shared" si="41"/>
        <v>0</v>
      </c>
      <c r="M16" s="47">
        <f>SUM(SUMIFS(
'BLC Subcont'!$AE:$AE,
'BLC Subcont'!$I:$I,O$10,
'BLC Subcont'!$U:$U,$A16,
'BLC Subcont'!$AA:$AA,$B16,
'BLC Subcont'!$IE:$IE,"AUTO PRINTING"
))</f>
        <v>0</v>
      </c>
      <c r="N16" s="51">
        <f>SUM(SUMIFS(
'BLC Subcont'!$BF:$BF,
'BLC Subcont'!$I:$I,O$10,
'BLC Subcont'!$U:$U,$A16,
'BLC Subcont'!$AA:$AA,$B16,
'BLC Subcont'!$IE:$IE,"AUTO PRINTING"
))</f>
        <v>0</v>
      </c>
      <c r="O16" s="157">
        <f t="shared" si="42"/>
        <v>0</v>
      </c>
      <c r="P16" s="47">
        <f>SUM(SUMIFS(
'BLC Subcont'!$AE:$AE,
'BLC Subcont'!$I:$I,R$10,
'BLC Subcont'!$U:$U,$A16,
'BLC Subcont'!$AA:$AA,$B16,
'BLC Subcont'!$IE:$IE,"AUTO PRINTING"
))</f>
        <v>3018</v>
      </c>
      <c r="Q16" s="51">
        <f>SUM(SUMIFS(
'BLC Subcont'!$BF:$BF,
'BLC Subcont'!$I:$I,R$10,
'BLC Subcont'!$U:$U,$A16,
'BLC Subcont'!$AA:$AA,$B16,
'BLC Subcont'!$IE:$IE,"AUTO PRINTING"
))</f>
        <v>0</v>
      </c>
      <c r="R16" s="157">
        <f t="shared" si="43"/>
        <v>0</v>
      </c>
      <c r="S16" s="47">
        <f>SUM(SUMIFS(
'BLC Subcont'!$AE:$AE,
'BLC Subcont'!$I:$I,U$10,
'BLC Subcont'!$U:$U,$A16,
'BLC Subcont'!$AA:$AA,$B16,
'BLC Subcont'!$IE:$IE,"AUTO PRINTING"
))</f>
        <v>3132</v>
      </c>
      <c r="T16" s="51">
        <f>SUM(SUMIFS(
'BLC Subcont'!$BF:$BF,
'BLC Subcont'!$I:$I,U$10,
'BLC Subcont'!$U:$U,$A16,
'BLC Subcont'!$AA:$AA,$B16,
'BLC Subcont'!$IE:$IE,"AUTO PRINTING"
))</f>
        <v>0</v>
      </c>
      <c r="U16" s="157">
        <f t="shared" si="44"/>
        <v>0</v>
      </c>
      <c r="V16" s="42">
        <f>SUM(SUMIFS(
'BLC Subcont'!$AE:$AE,
'BLC Subcont'!$I:$I,X$10,
'BLC Subcont'!$U:$U,$A16,
'BLC Subcont'!$AA:$AA,$B16,
'BLC Subcont'!$IE:$IE,"AUTO PRINTING"
))</f>
        <v>750</v>
      </c>
      <c r="W16" s="51">
        <f>SUM(SUMIFS(
'BLC Subcont'!$BF:$BF,
'BLC Subcont'!$I:$I,X$10,
'BLC Subcont'!$U:$U,$A16,
'BLC Subcont'!$AA:$AA,$B16,
'BLC Subcont'!$IE:$IE,"AUTO PRINTING"
))</f>
        <v>0</v>
      </c>
      <c r="X16" s="198">
        <f t="shared" si="45"/>
        <v>0</v>
      </c>
      <c r="Y16" s="47">
        <f t="shared" si="46"/>
        <v>6900</v>
      </c>
      <c r="Z16" s="51">
        <f t="shared" si="46"/>
        <v>0</v>
      </c>
      <c r="AA16" s="58">
        <f t="shared" si="47"/>
        <v>0</v>
      </c>
      <c r="AB16" s="47">
        <f>SUM(SUMIFS(
'BLC Subcont'!$AE:$AE,
'BLC Subcont'!$I:$I,AD$10,
'BLC Subcont'!$U:$U,$A16,
'BLC Subcont'!$AA:$AA,$B16,
'BLC Subcont'!$IE:$IE,"AUTO PRINTING"
))</f>
        <v>0</v>
      </c>
      <c r="AC16" s="256">
        <f>SUM(SUMIFS(
'BLC Subcont'!$BF:$BF,
'BLC Subcont'!$I:$I,AD$10,
'BLC Subcont'!$U:$U,$A16,
'BLC Subcont'!$AA:$AA,$B16,
'BLC Subcont'!$IE:$IE,"AUTO PRINTING"
))</f>
        <v>0</v>
      </c>
      <c r="AD16" s="200">
        <f t="shared" si="48"/>
        <v>0</v>
      </c>
      <c r="AE16" s="42">
        <f>SUM(SUMIFS(
'BLC Subcont'!$AE:$AE,
'BLC Subcont'!$I:$I,AG$10,
'BLC Subcont'!$U:$U,$A16,
'BLC Subcont'!$AA:$AA,$B16,
'BLC Subcont'!$IE:$IE,"AUTO PRINTING"
))</f>
        <v>0</v>
      </c>
      <c r="AF16" s="256">
        <f>SUM(SUMIFS(
'BLC Subcont'!$BF:$BF,
'BLC Subcont'!$I:$I,AG$10,
'BLC Subcont'!$U:$U,$A16,
'BLC Subcont'!$AA:$AA,$B16,
'BLC Subcont'!$IE:$IE,"AUTO PRINTING"
))</f>
        <v>0</v>
      </c>
      <c r="AG16" s="201">
        <f t="shared" si="49"/>
        <v>0</v>
      </c>
      <c r="AH16" s="42">
        <f>SUM(SUMIFS(
'BLC Subcont'!$AE:$AE,
'BLC Subcont'!$I:$I,AJ$10,
'BLC Subcont'!$U:$U,$A16,
'BLC Subcont'!$AA:$AA,$B16,
'BLC Subcont'!$IE:$IE,"AUTO PRINTING"
))</f>
        <v>2502</v>
      </c>
      <c r="AI16" s="256">
        <f>SUM(SUMIFS(
'BLC Subcont'!$BF:$BF,
'BLC Subcont'!$I:$I,AJ$10,
'BLC Subcont'!$U:$U,$A16,
'BLC Subcont'!$AA:$AA,$B16,
'BLC Subcont'!$IE:$IE,"AUTO PRINTING"
))</f>
        <v>5004</v>
      </c>
      <c r="AJ16" s="201">
        <f t="shared" si="50"/>
        <v>0.1463157894736842</v>
      </c>
      <c r="AK16" s="42">
        <f>SUM(SUMIFS(
'BLC Subcont'!$AE:$AE,
'BLC Subcont'!$I:$I,AM$10,
'BLC Subcont'!$U:$U,$A16,
'BLC Subcont'!$AA:$AA,$B16,
'BLC Subcont'!$IE:$IE,"AUTO PRINTING"
))</f>
        <v>2502</v>
      </c>
      <c r="AL16" s="256">
        <f>SUM(SUMIFS(
'BLC Subcont'!$BF:$BF,
'BLC Subcont'!$I:$I,AM$10,
'BLC Subcont'!$U:$U,$A16,
'BLC Subcont'!$AA:$AA,$B16,
'BLC Subcont'!$IE:$IE,"AUTO PRINTING"
))</f>
        <v>5004</v>
      </c>
      <c r="AM16" s="201">
        <f t="shared" si="51"/>
        <v>0.1463157894736842</v>
      </c>
      <c r="AN16" s="42">
        <f>SUM(SUMIFS(
'BLC Subcont'!$AE:$AE,
'BLC Subcont'!$I:$I,AP$10,
'BLC Subcont'!$U:$U,$A16,
'BLC Subcont'!$AA:$AA,$B16,
'BLC Subcont'!$IE:$IE,"AUTO PRINTING"
))</f>
        <v>0</v>
      </c>
      <c r="AO16" s="256">
        <f>SUM(SUMIFS(
'BLC Subcont'!$BF:$BF,
'BLC Subcont'!$I:$I,AP$10,
'BLC Subcont'!$U:$U,$A16,
'BLC Subcont'!$AA:$AA,$B16,
'BLC Subcont'!$IE:$IE,"AUTO PRINTING"
))</f>
        <v>0</v>
      </c>
      <c r="AP16" s="201">
        <f t="shared" si="52"/>
        <v>0</v>
      </c>
      <c r="AQ16" s="42">
        <f>SUM(SUMIFS(
'BLC Subcont'!$AE:$AE,
'BLC Subcont'!$I:$I,AS$10,
'BLC Subcont'!$U:$U,$A16,
'BLC Subcont'!$AA:$AA,$B16,
'BLC Subcont'!$IE:$IE,"AUTO PRINTING"
))</f>
        <v>0</v>
      </c>
      <c r="AR16" s="51">
        <f>SUM(SUMIFS(
'BLC Subcont'!$BF:$BF,
'BLC Subcont'!$I:$I,AS$10,
'BLC Subcont'!$U:$U,$A16,
'BLC Subcont'!$AA:$AA,$B16,
'BLC Subcont'!$IE:$IE,"AUTO PRINTING"
))</f>
        <v>0</v>
      </c>
      <c r="AS16" s="201">
        <f t="shared" si="53"/>
        <v>0</v>
      </c>
      <c r="AT16" s="42">
        <f>SUM(SUMIFS(
'BLC Subcont'!$AE:$AE,
'BLC Subcont'!$I:$I,AV$10,
'BLC Subcont'!$U:$U,$A16,
'BLC Subcont'!$AA:$AA,$B16,
'BLC Subcont'!$IE:$IE,"AUTO PRINTING"
))</f>
        <v>0</v>
      </c>
      <c r="AU16" s="51">
        <f>SUM(SUMIFS(
'BLC Subcont'!$BF:$BF,
'BLC Subcont'!$I:$I,AV$10,
'BLC Subcont'!$U:$U,$A16,
'BLC Subcont'!$AA:$AA,$B16,
'BLC Subcont'!$IE:$IE,"AUTO PRINTING"
))</f>
        <v>0</v>
      </c>
      <c r="AV16" s="201">
        <f t="shared" si="54"/>
        <v>0</v>
      </c>
      <c r="AW16" s="47"/>
      <c r="AX16" s="256"/>
      <c r="AY16" s="58"/>
      <c r="AZ16" s="42"/>
      <c r="BA16" s="256"/>
      <c r="BB16" s="207"/>
      <c r="BC16" s="47"/>
      <c r="BD16" s="256"/>
      <c r="BE16" s="200"/>
      <c r="BF16" s="42"/>
      <c r="BG16" s="256"/>
      <c r="BH16" s="201"/>
      <c r="BI16" s="47"/>
      <c r="BJ16" s="256"/>
      <c r="BK16" s="58"/>
      <c r="BL16" s="42"/>
      <c r="BM16" s="256"/>
      <c r="BN16" s="207"/>
      <c r="BO16" s="47"/>
      <c r="BP16" s="256"/>
      <c r="BQ16" s="200"/>
      <c r="BR16" s="42"/>
      <c r="BS16" s="256"/>
      <c r="BT16" s="201"/>
      <c r="BU16" s="47"/>
      <c r="BV16" s="256"/>
      <c r="BW16" s="58"/>
      <c r="BX16" s="42"/>
      <c r="BY16" s="256"/>
      <c r="BZ16" s="207"/>
      <c r="CA16" s="47"/>
      <c r="CB16" s="256"/>
      <c r="CC16" s="200"/>
      <c r="CD16" s="42"/>
      <c r="CE16" s="256"/>
      <c r="CF16" s="201"/>
      <c r="CG16" s="42"/>
      <c r="CH16" s="256"/>
      <c r="CI16" s="201"/>
      <c r="CJ16" s="47"/>
      <c r="CK16" s="256"/>
      <c r="CL16" s="58"/>
      <c r="CM16" s="42"/>
      <c r="CN16" s="256"/>
      <c r="CO16" s="207"/>
      <c r="CP16" s="47"/>
      <c r="CQ16" s="256"/>
      <c r="CR16" s="200"/>
      <c r="CS16" s="42"/>
      <c r="CT16" s="256"/>
      <c r="CU16" s="201"/>
      <c r="CV16" s="47"/>
      <c r="CW16" s="256"/>
      <c r="CX16" s="58"/>
      <c r="CY16" s="42"/>
      <c r="CZ16" s="256"/>
      <c r="DA16" s="207"/>
      <c r="DB16" s="47"/>
      <c r="DC16" s="256"/>
      <c r="DD16" s="200"/>
      <c r="DE16" s="42"/>
      <c r="DF16" s="256"/>
      <c r="DG16" s="201"/>
    </row>
    <row r="17" spans="1:112" ht="20.149999999999999" customHeight="1" x14ac:dyDescent="0.35">
      <c r="A17" s="54">
        <v>880</v>
      </c>
      <c r="B17" s="54" t="s">
        <v>32</v>
      </c>
      <c r="C17" s="196" t="s">
        <v>92</v>
      </c>
      <c r="D17" s="39">
        <v>384</v>
      </c>
      <c r="E17" s="39">
        <v>5.7</v>
      </c>
      <c r="F17" s="39">
        <v>10</v>
      </c>
      <c r="G17" s="39">
        <v>2</v>
      </c>
      <c r="H17" s="40">
        <f t="shared" si="68"/>
        <v>43776</v>
      </c>
      <c r="I17" s="40">
        <f t="shared" si="69"/>
        <v>7680</v>
      </c>
      <c r="J17" s="47">
        <f>SUM(SUMIFS(
'BLC Subcont'!$AE:$AE,
'BLC Subcont'!$I:$I,L$10,
'BLC Subcont'!$U:$U,$A17,
'BLC Subcont'!$AA:$AA,$B17,
'BLC Subcont'!$IF:$IF,"AUTO PRINTING + CUTTING"
))</f>
        <v>0</v>
      </c>
      <c r="K17" s="51">
        <f>SUM(SUMIFS(
'BLC Subcont'!$AQ:$AQ,
'BLC Subcont'!$I:$I,L$10,
'BLC Subcont'!$U:$U,$A17,
'BLC Subcont'!$AA:$AA,$B17,
'BLC Subcont'!$IF:$IF,"AUTO PRINTING + CUTTING"
))</f>
        <v>0</v>
      </c>
      <c r="L17" s="157">
        <f t="shared" si="41"/>
        <v>0</v>
      </c>
      <c r="M17" s="47">
        <f>SUM(SUMIFS(
'BLC Subcont'!$AE:$AE,
'BLC Subcont'!$I:$I,O$10,
'BLC Subcont'!$U:$U,$A17,
'BLC Subcont'!$AA:$AA,$B17,
'BLC Subcont'!$IF:$IF,"AUTO PRINTING + CUTTING"
))</f>
        <v>0</v>
      </c>
      <c r="N17" s="51">
        <f>SUM(SUMIFS(
'BLC Subcont'!$AQ:$AQ,
'BLC Subcont'!$I:$I,O$10,
'BLC Subcont'!$U:$U,$A17,
'BLC Subcont'!$AA:$AA,$B17,
'BLC Subcont'!$IF:$IF,"AUTO PRINTING + CUTTING"
))</f>
        <v>0</v>
      </c>
      <c r="O17" s="157">
        <f t="shared" si="42"/>
        <v>0</v>
      </c>
      <c r="P17" s="47">
        <f>SUM(SUMIFS(
'BLC Subcont'!$AE:$AE,
'BLC Subcont'!$I:$I,R$10,
'BLC Subcont'!$U:$U,$A17,
'BLC Subcont'!$AA:$AA,$B17,
'BLC Subcont'!$IF:$IF,"AUTO PRINTING + CUTTING"
))</f>
        <v>0</v>
      </c>
      <c r="Q17" s="51">
        <f>SUM(SUMIFS(
'BLC Subcont'!$AQ:$AQ,
'BLC Subcont'!$I:$I,R$10,
'BLC Subcont'!$U:$U,$A17,
'BLC Subcont'!$AA:$AA,$B17,
'BLC Subcont'!$IF:$IF,"AUTO PRINTING + CUTTING"
))</f>
        <v>0</v>
      </c>
      <c r="R17" s="157">
        <f t="shared" si="43"/>
        <v>0</v>
      </c>
      <c r="S17" s="47">
        <f>SUM(SUMIFS(
'BLC Subcont'!$AE:$AE,
'BLC Subcont'!$I:$I,U$10,
'BLC Subcont'!$U:$U,$A17,
'BLC Subcont'!$AA:$AA,$B17,
'BLC Subcont'!$IF:$IF,"AUTO PRINTING + CUTTING"
))</f>
        <v>4344</v>
      </c>
      <c r="T17" s="51">
        <f>SUM(SUMIFS(
'BLC Subcont'!$AQ:$AQ,
'BLC Subcont'!$I:$I,U$10,
'BLC Subcont'!$U:$U,$A17,
'BLC Subcont'!$AA:$AA,$B17,
'BLC Subcont'!$IF:$IF,"AUTO PRINTING + CUTTING"
))</f>
        <v>2023</v>
      </c>
      <c r="U17" s="157">
        <f t="shared" si="44"/>
        <v>0</v>
      </c>
      <c r="V17" s="42">
        <f>SUM(SUMIFS(
'BLC Subcont'!$AE:$AE,
'BLC Subcont'!$I:$I,X$10,
'BLC Subcont'!$U:$U,$A17,
'BLC Subcont'!$AA:$AA,$B17,
'BLC Subcont'!$IF:$IF,"AUTO PRINTING + CUTTING"
))</f>
        <v>3456</v>
      </c>
      <c r="W17" s="51">
        <f>SUM(SUMIFS(
'BLC Subcont'!$AQ:$AQ,
'BLC Subcont'!$I:$I,X$10,
'BLC Subcont'!$U:$U,$A17,
'BLC Subcont'!$AA:$AA,$B17,
'BLC Subcont'!$IF:$IF,"AUTO PRINTING + CUTTING"
))</f>
        <v>816</v>
      </c>
      <c r="X17" s="198">
        <f t="shared" si="45"/>
        <v>1.8640350877192981E-2</v>
      </c>
      <c r="Y17" s="47">
        <f t="shared" si="46"/>
        <v>7800</v>
      </c>
      <c r="Z17" s="51">
        <f t="shared" si="46"/>
        <v>2839</v>
      </c>
      <c r="AA17" s="58">
        <f t="shared" si="47"/>
        <v>6.4852887426900582E-2</v>
      </c>
      <c r="AB17" s="47">
        <f>SUM(SUMIFS(
'BLC Subcont'!$AE:$AE,
'BLC Subcont'!$I:$I,AD$10,
'BLC Subcont'!$U:$U,$A17,
'BLC Subcont'!$AA:$AA,$B17,
'BLC Subcont'!$IF:$IF,"AUTO PRINTING + CUTTING"
))</f>
        <v>10872</v>
      </c>
      <c r="AC17" s="256">
        <f>SUM(SUMIFS(
'BLC Subcont'!$AQ:$AQ,
'BLC Subcont'!$I:$I,AD$10,
'BLC Subcont'!$U:$U,$A17,
'BLC Subcont'!$AA:$AA,$B17,
'BLC Subcont'!$IF:$IF,"AUTO PRINTING + CUTTING"
))</f>
        <v>2341</v>
      </c>
      <c r="AD17" s="200">
        <f t="shared" si="48"/>
        <v>5.3476790935672515E-2</v>
      </c>
      <c r="AE17" s="42">
        <f>SUM(SUMIFS(
'BLC Subcont'!$AE:$AE,
'BLC Subcont'!$I:$I,AG$10,
'BLC Subcont'!$U:$U,$A17,
'BLC Subcont'!$AA:$AA,$B17,
'BLC Subcont'!$IF:$IF,"AUTO PRINTING + CUTTING"
))</f>
        <v>17598</v>
      </c>
      <c r="AF17" s="256">
        <f>SUM(SUMIFS(
'BLC Subcont'!$AQ:$AQ,
'BLC Subcont'!$I:$I,AG$10,
'BLC Subcont'!$U:$U,$A17,
'BLC Subcont'!$AA:$AA,$B17,
'BLC Subcont'!$IF:$IF,"AUTO PRINTING + CUTTING"
))</f>
        <v>17598</v>
      </c>
      <c r="AG17" s="201">
        <f t="shared" si="49"/>
        <v>0.40200109649122806</v>
      </c>
      <c r="AH17" s="42">
        <f>SUM(SUMIFS(
'BLC Subcont'!$AE:$AE,
'BLC Subcont'!$I:$I,AJ$10,
'BLC Subcont'!$U:$U,$A17,
'BLC Subcont'!$AA:$AA,$B17,
'BLC Subcont'!$IF:$IF,"AUTO PRINTING + CUTTING"
))</f>
        <v>4788</v>
      </c>
      <c r="AI17" s="256">
        <f>SUM(SUMIFS(
'BLC Subcont'!$AQ:$AQ,
'BLC Subcont'!$I:$I,AJ$10,
'BLC Subcont'!$U:$U,$A17,
'BLC Subcont'!$AA:$AA,$B17,
'BLC Subcont'!$IF:$IF,"AUTO PRINTING + CUTTING"
))</f>
        <v>4788</v>
      </c>
      <c r="AJ17" s="201">
        <f t="shared" si="50"/>
        <v>0.109375</v>
      </c>
      <c r="AK17" s="42">
        <f>SUM(SUMIFS(
'BLC Subcont'!$AE:$AE,
'BLC Subcont'!$I:$I,AM$10,
'BLC Subcont'!$U:$U,$A17,
'BLC Subcont'!$AA:$AA,$B17,
'BLC Subcont'!$IF:$IF,"AUTO PRINTING + CUTTING"
))</f>
        <v>3366</v>
      </c>
      <c r="AL17" s="256">
        <f>SUM(SUMIFS(
'BLC Subcont'!$AQ:$AQ,
'BLC Subcont'!$I:$I,AM$10,
'BLC Subcont'!$U:$U,$A17,
'BLC Subcont'!$AA:$AA,$B17,
'BLC Subcont'!$IF:$IF,"AUTO PRINTING + CUTTING"
))</f>
        <v>3366</v>
      </c>
      <c r="AM17" s="201">
        <f t="shared" si="51"/>
        <v>7.6891447368421059E-2</v>
      </c>
      <c r="AN17" s="42">
        <f>SUM(SUMIFS(
'BLC Subcont'!$AE:$AE,
'BLC Subcont'!$I:$I,AP$10,
'BLC Subcont'!$U:$U,$A17,
'BLC Subcont'!$AA:$AA,$B17,
'BLC Subcont'!$IF:$IF,"AUTO PRINTING + CUTTING"
))</f>
        <v>0</v>
      </c>
      <c r="AO17" s="256">
        <f>SUM(SUMIFS(
'BLC Subcont'!$AQ:$AQ,
'BLC Subcont'!$I:$I,AP$10,
'BLC Subcont'!$U:$U,$A17,
'BLC Subcont'!$AA:$AA,$B17,
'BLC Subcont'!$IF:$IF,"AUTO PRINTING + CUTTING"
))</f>
        <v>0</v>
      </c>
      <c r="AP17" s="201">
        <f t="shared" si="52"/>
        <v>0</v>
      </c>
      <c r="AQ17" s="42">
        <f>SUM(SUMIFS(
'BLC Subcont'!$AE:$AE,
'BLC Subcont'!$I:$I,AS$10,
'BLC Subcont'!$U:$U,$A17,
'BLC Subcont'!$AA:$AA,$B17,
'BLC Subcont'!$IF:$IF,"AUTO PRINTING + CUTTING"
))</f>
        <v>0</v>
      </c>
      <c r="AR17" s="51">
        <f>SUM(SUMIFS(
'BLC Subcont'!$AQ:$AQ,
'BLC Subcont'!$I:$I,AS$10,
'BLC Subcont'!$U:$U,$A17,
'BLC Subcont'!$AA:$AA,$B17,
'BLC Subcont'!$IF:$IF,"AUTO PRINTING + CUTTING"
))</f>
        <v>0</v>
      </c>
      <c r="AS17" s="201">
        <f t="shared" si="53"/>
        <v>0</v>
      </c>
      <c r="AT17" s="42">
        <f>SUM(SUMIFS(
'BLC Subcont'!$AE:$AE,
'BLC Subcont'!$I:$I,AV$10,
'BLC Subcont'!$U:$U,$A17,
'BLC Subcont'!$AA:$AA,$B17,
'BLC Subcont'!$IF:$IF,"AUTO PRINTING + CUTTING"
))</f>
        <v>0</v>
      </c>
      <c r="AU17" s="51">
        <f>SUM(SUMIFS(
'BLC Subcont'!$AQ:$AQ,
'BLC Subcont'!$I:$I,AV$10,
'BLC Subcont'!$U:$U,$A17,
'BLC Subcont'!$AA:$AA,$B17,
'BLC Subcont'!$IF:$IF,"AUTO PRINTING + CUTTING"
))</f>
        <v>0</v>
      </c>
      <c r="AV17" s="201">
        <f t="shared" si="54"/>
        <v>0</v>
      </c>
      <c r="AW17" s="47"/>
      <c r="AX17" s="256"/>
      <c r="AY17" s="58"/>
      <c r="AZ17" s="42"/>
      <c r="BA17" s="256"/>
      <c r="BB17" s="207"/>
      <c r="BC17" s="47"/>
      <c r="BD17" s="256"/>
      <c r="BE17" s="200"/>
      <c r="BF17" s="42"/>
      <c r="BG17" s="256"/>
      <c r="BH17" s="201"/>
      <c r="BI17" s="47"/>
      <c r="BJ17" s="256"/>
      <c r="BK17" s="58"/>
      <c r="BL17" s="42"/>
      <c r="BM17" s="256"/>
      <c r="BN17" s="207"/>
      <c r="BO17" s="47"/>
      <c r="BP17" s="256"/>
      <c r="BQ17" s="200"/>
      <c r="BR17" s="42"/>
      <c r="BS17" s="256"/>
      <c r="BT17" s="201"/>
      <c r="BU17" s="47"/>
      <c r="BV17" s="256"/>
      <c r="BW17" s="58"/>
      <c r="BX17" s="42"/>
      <c r="BY17" s="256"/>
      <c r="BZ17" s="207"/>
      <c r="CA17" s="47"/>
      <c r="CB17" s="256"/>
      <c r="CC17" s="200"/>
      <c r="CD17" s="42"/>
      <c r="CE17" s="256"/>
      <c r="CF17" s="201"/>
      <c r="CG17" s="42"/>
      <c r="CH17" s="256"/>
      <c r="CI17" s="201"/>
      <c r="CJ17" s="47"/>
      <c r="CK17" s="256"/>
      <c r="CL17" s="58"/>
      <c r="CM17" s="42"/>
      <c r="CN17" s="256"/>
      <c r="CO17" s="207"/>
      <c r="CP17" s="47"/>
      <c r="CQ17" s="256"/>
      <c r="CR17" s="200"/>
      <c r="CS17" s="42"/>
      <c r="CT17" s="256"/>
      <c r="CU17" s="201"/>
      <c r="CV17" s="47"/>
      <c r="CW17" s="256"/>
      <c r="CX17" s="58"/>
      <c r="CY17" s="42"/>
      <c r="CZ17" s="256"/>
      <c r="DA17" s="207"/>
      <c r="DB17" s="47"/>
      <c r="DC17" s="256"/>
      <c r="DD17" s="200"/>
      <c r="DE17" s="42"/>
      <c r="DF17" s="256"/>
      <c r="DG17" s="201"/>
    </row>
    <row r="18" spans="1:112" ht="20.149999999999999" customHeight="1" x14ac:dyDescent="0.35">
      <c r="A18" s="130">
        <v>880</v>
      </c>
      <c r="B18" s="130" t="s">
        <v>53</v>
      </c>
      <c r="C18" s="196" t="s">
        <v>165</v>
      </c>
      <c r="D18" s="39">
        <v>210</v>
      </c>
      <c r="E18" s="39">
        <v>5.7</v>
      </c>
      <c r="F18" s="39">
        <v>10</v>
      </c>
      <c r="G18" s="39">
        <v>2</v>
      </c>
      <c r="H18" s="40">
        <f t="shared" si="68"/>
        <v>23940</v>
      </c>
      <c r="I18" s="40">
        <f t="shared" si="69"/>
        <v>4200</v>
      </c>
      <c r="J18" s="47">
        <f>SUM(SUMIFS(
'BLC Subcont'!$AE:$AE,
'BLC Subcont'!$I:$I,L$10,
'BLC Subcont'!$U:$U,$A18,
'BLC Subcont'!$AA:$AA,$B18,
'BLC Subcont'!$IC:$IC,"AUTO PRINTING + CUTTING"
))</f>
        <v>0</v>
      </c>
      <c r="K18" s="51">
        <f>SUM(SUMIFS(
'BLC Subcont'!$AR:$AR,
'BLC Subcont'!$I:$I,L$10,
'BLC Subcont'!$U:$U,$A18,
'BLC Subcont'!$AA:$AA,$B18,
'BLC Subcont'!$IC:$IC,"AUTO PRINTING + CUTTING"
))</f>
        <v>0</v>
      </c>
      <c r="L18" s="157">
        <f t="shared" si="41"/>
        <v>0</v>
      </c>
      <c r="M18" s="47">
        <f>SUM(SUMIFS(
'BLC Subcont'!$AE:$AE,
'BLC Subcont'!$I:$I,O$10,
'BLC Subcont'!$U:$U,$A18,
'BLC Subcont'!$AA:$AA,$B18,
'BLC Subcont'!$IC:$IC,"AUTO PRINTING + CUTTING"
))</f>
        <v>5034</v>
      </c>
      <c r="N18" s="51">
        <f>SUM(SUMIFS(
'BLC Subcont'!$AR:$AR,
'BLC Subcont'!$I:$I,O$10,
'BLC Subcont'!$U:$U,$A18,
'BLC Subcont'!$AA:$AA,$B18,
'BLC Subcont'!$IC:$IC,"AUTO PRINTING + CUTTING"
))</f>
        <v>0</v>
      </c>
      <c r="O18" s="157">
        <f t="shared" si="42"/>
        <v>0</v>
      </c>
      <c r="P18" s="47">
        <f>SUM(SUMIFS(
'BLC Subcont'!$AE:$AE,
'BLC Subcont'!$I:$I,R$10,
'BLC Subcont'!$U:$U,$A18,
'BLC Subcont'!$AA:$AA,$B18,
'BLC Subcont'!$IC:$IC,"AUTO PRINTING + CUTTING"
))</f>
        <v>5826</v>
      </c>
      <c r="Q18" s="51">
        <f>SUM(SUMIFS(
'BLC Subcont'!$AR:$AR,
'BLC Subcont'!$I:$I,R$10,
'BLC Subcont'!$U:$U,$A18,
'BLC Subcont'!$AA:$AA,$B18,
'BLC Subcont'!$IC:$IC,"AUTO PRINTING + CUTTING"
))</f>
        <v>0</v>
      </c>
      <c r="R18" s="157">
        <f t="shared" si="43"/>
        <v>0</v>
      </c>
      <c r="S18" s="47">
        <f>SUM(SUMIFS(
'BLC Subcont'!$AE:$AE,
'BLC Subcont'!$I:$I,U$10,
'BLC Subcont'!$U:$U,$A18,
'BLC Subcont'!$AA:$AA,$B18,
'BLC Subcont'!$IC:$IC,"AUTO PRINTING + CUTTING"
))</f>
        <v>5094</v>
      </c>
      <c r="T18" s="51">
        <f>SUM(SUMIFS(
'BLC Subcont'!$AR:$AR,
'BLC Subcont'!$I:$I,U$10,
'BLC Subcont'!$U:$U,$A18,
'BLC Subcont'!$AA:$AA,$B18,
'BLC Subcont'!$IC:$IC,"AUTO PRINTING + CUTTING"
))</f>
        <v>4</v>
      </c>
      <c r="U18" s="157">
        <f t="shared" si="44"/>
        <v>0</v>
      </c>
      <c r="V18" s="42">
        <f>SUM(SUMIFS(
'BLC Subcont'!$AE:$AE,
'BLC Subcont'!$I:$I,X$10,
'BLC Subcont'!$U:$U,$A18,
'BLC Subcont'!$AA:$AA,$B18,
'BLC Subcont'!$IC:$IC,"AUTO PRINTING + CUTTING"
))</f>
        <v>0</v>
      </c>
      <c r="W18" s="51">
        <f>SUM(SUMIFS(
'BLC Subcont'!$AR:$AR,
'BLC Subcont'!$I:$I,X$10,
'BLC Subcont'!$U:$U,$A18,
'BLC Subcont'!$AA:$AA,$B18,
'BLC Subcont'!$IC:$IC,"AUTO PRINTING + CUTTING"
))</f>
        <v>0</v>
      </c>
      <c r="X18" s="198">
        <f t="shared" si="45"/>
        <v>0</v>
      </c>
      <c r="Y18" s="47">
        <f t="shared" si="46"/>
        <v>15954</v>
      </c>
      <c r="Z18" s="51">
        <f t="shared" si="46"/>
        <v>4</v>
      </c>
      <c r="AA18" s="58">
        <f t="shared" si="47"/>
        <v>1.6708437761069341E-4</v>
      </c>
      <c r="AB18" s="47">
        <f>SUM(SUMIFS(
'BLC Subcont'!$AE:$AE,
'BLC Subcont'!$I:$I,AD$10,
'BLC Subcont'!$U:$U,$A18,
'BLC Subcont'!$AA:$AA,$B18,
'BLC Subcont'!$IC:$IC,"AUTO PRINTING + CUTTING"
))</f>
        <v>0</v>
      </c>
      <c r="AC18" s="256">
        <f>SUM(SUMIFS(
'BLC Subcont'!$AR:$AR,
'BLC Subcont'!$I:$I,AD$10,
'BLC Subcont'!$U:$U,$A18,
'BLC Subcont'!$AA:$AA,$B18,
'BLC Subcont'!$IC:$IC,"AUTO PRINTING + CUTTING"
))</f>
        <v>0</v>
      </c>
      <c r="AD18" s="200">
        <f t="shared" si="48"/>
        <v>0</v>
      </c>
      <c r="AE18" s="42">
        <f>SUM(SUMIFS(
'BLC Subcont'!$AE:$AE,
'BLC Subcont'!$I:$I,AG$10,
'BLC Subcont'!$U:$U,$A18,
'BLC Subcont'!$AA:$AA,$B18,
'BLC Subcont'!$IC:$IC,"AUTO PRINTING + CUTTING"
))</f>
        <v>0</v>
      </c>
      <c r="AF18" s="256">
        <f>SUM(SUMIFS(
'BLC Subcont'!$AR:$AR,
'BLC Subcont'!$I:$I,AG$10,
'BLC Subcont'!$U:$U,$A18,
'BLC Subcont'!$AA:$AA,$B18,
'BLC Subcont'!$IC:$IC,"AUTO PRINTING + CUTTING"
))</f>
        <v>0</v>
      </c>
      <c r="AG18" s="201">
        <f t="shared" si="49"/>
        <v>0</v>
      </c>
      <c r="AH18" s="42">
        <f>SUM(SUMIFS(
'BLC Subcont'!$AE:$AE,
'BLC Subcont'!$I:$I,AJ$10,
'BLC Subcont'!$U:$U,$A18,
'BLC Subcont'!$AA:$AA,$B18,
'BLC Subcont'!$IC:$IC,"AUTO PRINTING + CUTTING"
))</f>
        <v>4368</v>
      </c>
      <c r="AI18" s="256">
        <f>SUM(SUMIFS(
'BLC Subcont'!$AR:$AR,
'BLC Subcont'!$I:$I,AJ$10,
'BLC Subcont'!$U:$U,$A18,
'BLC Subcont'!$AA:$AA,$B18,
'BLC Subcont'!$IC:$IC,"AUTO PRINTING + CUTTING"
))</f>
        <v>4368</v>
      </c>
      <c r="AJ18" s="201">
        <f t="shared" si="50"/>
        <v>0.18245614035087721</v>
      </c>
      <c r="AK18" s="42">
        <f>SUM(SUMIFS(
'BLC Subcont'!$AE:$AE,
'BLC Subcont'!$I:$I,AM$10,
'BLC Subcont'!$U:$U,$A18,
'BLC Subcont'!$AA:$AA,$B18,
'BLC Subcont'!$IC:$IC,"AUTO PRINTING + CUTTING"
))</f>
        <v>2406</v>
      </c>
      <c r="AL18" s="256">
        <f>SUM(SUMIFS(
'BLC Subcont'!$AR:$AR,
'BLC Subcont'!$I:$I,AM$10,
'BLC Subcont'!$U:$U,$A18,
'BLC Subcont'!$AA:$AA,$B18,
'BLC Subcont'!$IC:$IC,"AUTO PRINTING + CUTTING"
))</f>
        <v>2406</v>
      </c>
      <c r="AM18" s="201">
        <f t="shared" si="51"/>
        <v>0.10050125313283208</v>
      </c>
      <c r="AN18" s="42">
        <f>SUM(SUMIFS(
'BLC Subcont'!$AE:$AE,
'BLC Subcont'!$I:$I,AP$10,
'BLC Subcont'!$U:$U,$A18,
'BLC Subcont'!$AA:$AA,$B18,
'BLC Subcont'!$IC:$IC,"AUTO PRINTING + CUTTING"
))</f>
        <v>0</v>
      </c>
      <c r="AO18" s="256">
        <f>SUM(SUMIFS(
'BLC Subcont'!$AR:$AR,
'BLC Subcont'!$I:$I,AP$10,
'BLC Subcont'!$U:$U,$A18,
'BLC Subcont'!$AA:$AA,$B18,
'BLC Subcont'!$IC:$IC,"AUTO PRINTING + CUTTING"
))</f>
        <v>0</v>
      </c>
      <c r="AP18" s="201">
        <f t="shared" si="52"/>
        <v>0</v>
      </c>
      <c r="AQ18" s="42">
        <f>SUM(SUMIFS(
'BLC Subcont'!$AE:$AE,
'BLC Subcont'!$I:$I,AS$10,
'BLC Subcont'!$U:$U,$A18,
'BLC Subcont'!$AA:$AA,$B18,
'BLC Subcont'!$IC:$IC,"AUTO PRINTING + CUTTING"
))</f>
        <v>0</v>
      </c>
      <c r="AR18" s="51">
        <f>SUM(SUMIFS(
'BLC Subcont'!$AR:$AR,
'BLC Subcont'!$I:$I,AS$10,
'BLC Subcont'!$U:$U,$A18,
'BLC Subcont'!$AA:$AA,$B18,
'BLC Subcont'!$IC:$IC,"AUTO PRINTING + CUTTING"
))</f>
        <v>0</v>
      </c>
      <c r="AS18" s="201">
        <f t="shared" si="53"/>
        <v>0</v>
      </c>
      <c r="AT18" s="42">
        <f>SUM(SUMIFS(
'BLC Subcont'!$AE:$AE,
'BLC Subcont'!$I:$I,AV$10,
'BLC Subcont'!$U:$U,$A18,
'BLC Subcont'!$AA:$AA,$B18,
'BLC Subcont'!$IC:$IC,"AUTO PRINTING + CUTTING"
))</f>
        <v>0</v>
      </c>
      <c r="AU18" s="51">
        <f>SUM(SUMIFS(
'BLC Subcont'!$AR:$AR,
'BLC Subcont'!$I:$I,AV$10,
'BLC Subcont'!$U:$U,$A18,
'BLC Subcont'!$AA:$AA,$B18,
'BLC Subcont'!$IC:$IC,"AUTO PRINTING + CUTTING"
))</f>
        <v>0</v>
      </c>
      <c r="AV18" s="201">
        <f t="shared" si="54"/>
        <v>0</v>
      </c>
      <c r="AW18" s="47">
        <f>SUMIFS(RCCP!$HX$8:$HX$136,
RCCP!$A$8:$A$136,$A18,
RCCP!$C$8:$C$136,$B18
)+
(SUMIFS(RCCP!$IC$8:$IC$136,
RCCP!$A$8:$A$136,$A18,
RCCP!$C$8:$C$136,$B18)/4)</f>
        <v>2619</v>
      </c>
      <c r="AX18" s="256">
        <f>SUMIFS(RCCP!$HX$8:$HX$136,
RCCP!$A$8:$A$136,$A18,
RCCP!$C$8:$C$136,$B18
)+
(SUMIFS(RCCP!$IC$8:$IC$136,
RCCP!$A$8:$A$136,$A18,
RCCP!$C$8:$C$136,$B18)/4)</f>
        <v>2619</v>
      </c>
      <c r="AY18" s="58">
        <f t="shared" si="70"/>
        <v>0.10939849624060151</v>
      </c>
      <c r="AZ18" s="42">
        <f>SUMIFS(RCCP!$HY$8:$HY$136,
RCCP!$A$8:$A$136,$A18,
RCCP!$C$8:$C$136,$B18
)+
(SUMIFS(RCCP!$IC$8:$IC$136,
RCCP!$A$8:$A$136,$A18,
RCCP!$C$8:$C$136,$B18)/4)</f>
        <v>0</v>
      </c>
      <c r="BA18" s="256">
        <f>SUMIFS(RCCP!$HY$8:$HY$136,
RCCP!$A$8:$A$136,$A18,
RCCP!$C$8:$C$136,$B18
)+
(SUMIFS(RCCP!$IC$8:$IC$136,
RCCP!$A$8:$A$136,$A18,
RCCP!$C$8:$C$136,$B18)/4)</f>
        <v>0</v>
      </c>
      <c r="BB18" s="207">
        <f t="shared" si="71"/>
        <v>0</v>
      </c>
      <c r="BC18" s="47">
        <f>SUMIFS(RCCP!$HZ$8:$HZ$136,
RCCP!$A$8:$A$136,$A18,
RCCP!$C$8:$C$136,$B18
)+
(SUMIFS(RCCP!$IC$8:$IC$136,
RCCP!$A$8:$A$136,$A18,
RCCP!$C$8:$C$136,$B18)/4)</f>
        <v>5055</v>
      </c>
      <c r="BD18" s="256">
        <f>SUMIFS(RCCP!$HZ$8:$HZ$136,
RCCP!$A$8:$A$136,$A18,
RCCP!$C$8:$C$136,$B18
)+
(SUMIFS(RCCP!$IC$8:$IC$136,
RCCP!$A$8:$A$136,$A18,
RCCP!$C$8:$C$136,$B18)/4)</f>
        <v>5055</v>
      </c>
      <c r="BE18" s="200">
        <f t="shared" si="72"/>
        <v>0.21115288220551379</v>
      </c>
      <c r="BF18" s="42">
        <f>SUMIFS(RCCP!$IA$8:$IA$136,
RCCP!$A$8:$A$136,$A18,
RCCP!$C$8:$C$136,$B18
)+
(SUMIFS(RCCP!$IC$8:$IC$136,
RCCP!$A$8:$A$136,$A18,
RCCP!$C$8:$C$136,$B18)/4)</f>
        <v>0</v>
      </c>
      <c r="BG18" s="256">
        <f>SUMIFS(RCCP!$IA$8:$IA$136,
RCCP!$A$8:$A$136,$A18,
RCCP!$C$8:$C$136,$B18
)+
(SUMIFS(RCCP!$IC$8:$IC$136,
RCCP!$A$8:$A$136,$A18,
RCCP!$C$8:$C$136,$B18)/4)</f>
        <v>0</v>
      </c>
      <c r="BH18" s="201">
        <f t="shared" si="73"/>
        <v>0</v>
      </c>
      <c r="BI18" s="47">
        <f>SUMIFS(RCCP!$IF$8:$IF$136,
RCCP!$A$8:$A$136,$A18,
RCCP!$C$8:$C$136,$B18
)+
(SUMIFS(RCCP!$IK$8:$IK$136,
RCCP!$A$8:$A$136,$A18,
RCCP!$C$8:$C$136,$B18)/4)</f>
        <v>6006</v>
      </c>
      <c r="BJ18" s="256">
        <f>SUMIFS(RCCP!$IF$8:$IF$136,
RCCP!$A$8:$A$136,$A18,
RCCP!$C$8:$C$136,$B18
)+
(SUMIFS(RCCP!$IK$8:$IK$136,
RCCP!$A$8:$A$136,$A18,
RCCP!$C$8:$C$136,$B18)/4)</f>
        <v>6006</v>
      </c>
      <c r="BK18" s="58">
        <f t="shared" si="74"/>
        <v>0.25087719298245614</v>
      </c>
      <c r="BL18" s="42">
        <f>SUMIFS(RCCP!$IG$8:$IG$136,
RCCP!$A$8:$A$136,$A18,
RCCP!$C$8:$C$136,$B18
)+
(SUMIFS(RCCP!$IK$8:$IK$136,
RCCP!$A$8:$A$136,$A18,
RCCP!$C$8:$C$136,$B18)/4)</f>
        <v>6006</v>
      </c>
      <c r="BM18" s="256">
        <f>SUMIFS(RCCP!$IG$8:$IG$136,
RCCP!$A$8:$A$136,$A18,
RCCP!$C$8:$C$136,$B18
)+
(SUMIFS(RCCP!$IK$8:$IK$136,
RCCP!$A$8:$A$136,$A18,
RCCP!$C$8:$C$136,$B18)/4)</f>
        <v>6006</v>
      </c>
      <c r="BN18" s="207">
        <f t="shared" si="75"/>
        <v>0.25087719298245614</v>
      </c>
      <c r="BO18" s="47">
        <f>SUMIFS(RCCP!$IH$8:$IH$136,
RCCP!$A$8:$A$136,$A18,
RCCP!$C$8:$C$136,$B18
)+
(SUMIFS(RCCP!$IK$8:$IK$136,
RCCP!$A$8:$A$136,$A18,
RCCP!$C$8:$C$136,$B18)/4)</f>
        <v>6006</v>
      </c>
      <c r="BP18" s="256">
        <f>SUMIFS(RCCP!$IH$8:$IH$136,
RCCP!$A$8:$A$136,$A18,
RCCP!$C$8:$C$136,$B18
)+
(SUMIFS(RCCP!$IK$8:$IK$136,
RCCP!$A$8:$A$136,$A18,
RCCP!$C$8:$C$136,$B18)/4)</f>
        <v>6006</v>
      </c>
      <c r="BQ18" s="200">
        <f t="shared" si="76"/>
        <v>0.25087719298245614</v>
      </c>
      <c r="BR18" s="42">
        <f>SUMIFS(RCCP!$II$8:$II$136,
RCCP!$A$8:$A$136,$A18,
RCCP!$C$8:$C$136,$B18
)+
(SUMIFS(RCCP!$IK$8:$IK$136,
RCCP!$A$8:$A$136,$A18,
RCCP!$C$8:$C$136,$B18)/4)</f>
        <v>6006</v>
      </c>
      <c r="BS18" s="256">
        <f>SUMIFS(RCCP!$II$8:$II$136,
RCCP!$A$8:$A$136,$A18,
RCCP!$C$8:$C$136,$B18
)+
(SUMIFS(RCCP!$IK$8:$IK$136,
RCCP!$A$8:$A$136,$A18,
RCCP!$C$8:$C$136,$B18)/4)</f>
        <v>6006</v>
      </c>
      <c r="BT18" s="201">
        <f t="shared" si="77"/>
        <v>0.30425531914893617</v>
      </c>
      <c r="BU18" s="47">
        <f>SUMIFS(RCCP!$IN$8:$IN$136,
RCCP!$A$8:$A$136,$A18,
RCCP!$C$8:$C$136,$B18
)+
(SUMIFS(RCCP!$IT$8:$IT$136,
RCCP!$A$8:$A$136,$A18,
RCCP!$C$8:$C$136,$B18)/5)</f>
        <v>1788</v>
      </c>
      <c r="BV18" s="256">
        <f>SUMIFS(RCCP!$IN$8:$IN$136,
RCCP!$A$8:$A$136,$A18,
RCCP!$C$8:$C$136,$B18
)+
(SUMIFS(RCCP!$IT$8:$IT$136,
RCCP!$A$8:$A$136,$A18,
RCCP!$C$8:$C$136,$B18)/5)</f>
        <v>1788</v>
      </c>
      <c r="BW18" s="58">
        <f t="shared" si="55"/>
        <v>9.057750759878419E-2</v>
      </c>
      <c r="BX18" s="42">
        <f>SUMIFS(RCCP!$IO$8:$IO$136,
RCCP!$A$8:$A$136,$A18,
RCCP!$C$8:$C$136,$B18
)+
(SUMIFS(RCCP!$IT$8:$IT$136,
RCCP!$A$8:$A$136,$A18,
RCCP!$C$8:$C$136,$B18)/5)</f>
        <v>1788</v>
      </c>
      <c r="BY18" s="256">
        <f>SUMIFS(RCCP!$IO$8:$IO$136,
RCCP!$A$8:$A$136,$A18,
RCCP!$C$8:$C$136,$B18
)+
(SUMIFS(RCCP!$IT$8:$IT$136,
RCCP!$A$8:$A$136,$A18,
RCCP!$C$8:$C$136,$B18)/5)</f>
        <v>1788</v>
      </c>
      <c r="BZ18" s="207">
        <f t="shared" si="56"/>
        <v>7.4686716791979954E-2</v>
      </c>
      <c r="CA18" s="47">
        <f>SUMIFS(RCCP!$IP$8:$IP$136,
RCCP!$A$8:$A$136,$A18,
RCCP!$C$8:$C$136,$B18
)+
(SUMIFS(RCCP!$IT$8:$IT$136,
RCCP!$A$8:$A$136,$A18,
RCCP!$C$8:$C$136,$B18)/5)</f>
        <v>1788</v>
      </c>
      <c r="CB18" s="256">
        <f>SUMIFS(RCCP!$IP$8:$IP$136,
RCCP!$A$8:$A$136,$A18,
RCCP!$C$8:$C$136,$B18
)+
(SUMIFS(RCCP!$IT$8:$IT$136,
RCCP!$A$8:$A$136,$A18,
RCCP!$C$8:$C$136,$B18)/5)</f>
        <v>1788</v>
      </c>
      <c r="CC18" s="200">
        <f t="shared" si="57"/>
        <v>7.4686716791979954E-2</v>
      </c>
      <c r="CD18" s="42">
        <f>SUMIFS(RCCP!$IQ$8:$IQ$136,
RCCP!$A$8:$A$136,$A18,
RCCP!$C$8:$C$136,$B18
)+
(SUMIFS(RCCP!$IT$8:$IT$136,
RCCP!$A$8:$A$136,$A18,
RCCP!$C$8:$C$136,$B18)/5)</f>
        <v>1788</v>
      </c>
      <c r="CE18" s="256">
        <f>SUMIFS(RCCP!$IQ$8:$IQ$136,
RCCP!$A$8:$A$136,$A18,
RCCP!$C$8:$C$136,$B18
)+
(SUMIFS(RCCP!$IT$8:$IT$136,
RCCP!$A$8:$A$136,$A18,
RCCP!$C$8:$C$136,$B18)/5)</f>
        <v>1788</v>
      </c>
      <c r="CF18" s="201">
        <f t="shared" si="58"/>
        <v>7.4686716791979954E-2</v>
      </c>
      <c r="CG18" s="42">
        <f>SUMIFS(RCCP!$IR$8:$IR$136,
RCCP!$A$8:$A$136,$A18,
RCCP!$C$8:$C$136,$B18
)+
(SUMIFS(RCCP!$IT$8:$IT$136,
RCCP!$A$8:$A$136,$A18,
RCCP!$C$8:$C$136,$B18)/5)</f>
        <v>1788</v>
      </c>
      <c r="CH18" s="256">
        <f>SUMIFS(RCCP!$IR$8:$IR$136,
RCCP!$A$8:$A$136,$A18,
RCCP!$C$8:$C$136,$B18
)+
(SUMIFS(RCCP!$IT$8:$IT$136,
RCCP!$A$8:$A$136,$A18,
RCCP!$C$8:$C$136,$B18)/5)</f>
        <v>1788</v>
      </c>
      <c r="CI18" s="201">
        <f t="shared" si="59"/>
        <v>7.4686716791979954E-2</v>
      </c>
      <c r="CJ18" s="47">
        <f>SUMIFS(RCCP!$IW$8:$IW$136,
RCCP!$A$8:$A$136,$A18,
RCCP!$C$8:$C$136,$B18
)+
(SUMIFS(RCCP!$JB$8:$JB$136,
RCCP!$A$8:$A$136,$A18,
RCCP!$C$8:$C$136,$B18)/4)</f>
        <v>1723.5</v>
      </c>
      <c r="CK18" s="256">
        <f>SUMIFS(RCCP!$IW$8:$IW$136,
RCCP!$A$8:$A$136,$A18,
RCCP!$C$8:$C$136,$B18
)+
(SUMIFS(RCCP!$JB$8:$JB$136,
RCCP!$A$8:$A$136,$A18,
RCCP!$C$8:$C$136,$B18)/4)</f>
        <v>1723.5</v>
      </c>
      <c r="CL18" s="58">
        <f t="shared" si="60"/>
        <v>8.7310030395136781E-2</v>
      </c>
      <c r="CM18" s="42">
        <f>SUMIFS(RCCP!$IX$8:$IX$136,
RCCP!$A$8:$A$136,$A18,
RCCP!$C$8:$C$136,$B18
)+
(SUMIFS(RCCP!$JB$8:$JB$136,
RCCP!$A$8:$A$136,$A18,
RCCP!$C$8:$C$136,$B18)/4)</f>
        <v>1723.5</v>
      </c>
      <c r="CN18" s="256">
        <f>SUMIFS(RCCP!$IX$8:$IX$136,
RCCP!$A$8:$A$136,$A18,
RCCP!$C$8:$C$136,$B18
)+
(SUMIFS(RCCP!$JB$8:$JB$136,
RCCP!$A$8:$A$136,$A18,
RCCP!$C$8:$C$136,$B18)/4)</f>
        <v>1723.5</v>
      </c>
      <c r="CO18" s="207">
        <f t="shared" si="61"/>
        <v>7.1992481203007525E-2</v>
      </c>
      <c r="CP18" s="47">
        <f>SUMIFS(RCCP!$IY$8:$IY$136,
RCCP!$A$8:$A$136,$A18,
RCCP!$C$8:$C$136,$B18
)+
(SUMIFS(RCCP!$JB$8:$JB$136,
RCCP!$A$8:$A$136,$A18,
RCCP!$C$8:$C$136,$B18)/4)</f>
        <v>1723.5</v>
      </c>
      <c r="CQ18" s="256">
        <f>SUMIFS(RCCP!$IY$8:$IY$136,
RCCP!$A$8:$A$136,$A18,
RCCP!$C$8:$C$136,$B18
)+
(SUMIFS(RCCP!$JB$8:$JB$136,
RCCP!$A$8:$A$136,$A18,
RCCP!$C$8:$C$136,$B18)/4)</f>
        <v>1723.5</v>
      </c>
      <c r="CR18" s="200">
        <f t="shared" si="62"/>
        <v>7.1992481203007525E-2</v>
      </c>
      <c r="CS18" s="42">
        <f>SUMIFS(RCCP!$IZ$8:$IZ$136,
RCCP!$A$8:$A$136,$A18,
RCCP!$C$8:$C$136,$B18
)+
(SUMIFS(RCCP!$JB$8:$JB$136,
RCCP!$A$8:$A$136,$A18,
RCCP!$C$8:$C$136,$B18)/4)</f>
        <v>1723.5</v>
      </c>
      <c r="CT18" s="256">
        <f>SUMIFS(RCCP!$IZ$8:$IZ$136,
RCCP!$A$8:$A$136,$A18,
RCCP!$C$8:$C$136,$B18
)+
(SUMIFS(RCCP!$JB$8:$JB$136,
RCCP!$A$8:$A$136,$A18,
RCCP!$C$8:$C$136,$B18)/4)</f>
        <v>1723.5</v>
      </c>
      <c r="CU18" s="201">
        <f t="shared" si="63"/>
        <v>7.1992481203007525E-2</v>
      </c>
      <c r="CV18" s="47">
        <f>SUMIFS(RCCP!$JE$8:$JE$136,
RCCP!$A$8:$A$136,$A18,
RCCP!$C$8:$C$136,$B18
)+
(SUMIFS(RCCP!$JJ$8:$JJ$136,
RCCP!$A$8:$A$136,$A18,
RCCP!$C$8:$C$136,$B18)/4)</f>
        <v>7155</v>
      </c>
      <c r="CW18" s="256">
        <f>SUMIFS(RCCP!$JE$8:$JE$136,
RCCP!$A$8:$A$136,$A18,
RCCP!$C$8:$C$136,$B18
)+
(SUMIFS(RCCP!$JJ$8:$JJ$136,
RCCP!$A$8:$A$136,$A18,
RCCP!$C$8:$C$136,$B18)/4)</f>
        <v>7155</v>
      </c>
      <c r="CX18" s="58">
        <f t="shared" si="64"/>
        <v>0.29887218045112784</v>
      </c>
      <c r="CY18" s="42">
        <f>SUMIFS(RCCP!$JF$8:$JF$136,
RCCP!$A$8:$A$136,$A18,
RCCP!$C$8:$C$136,$B18
)+
(SUMIFS(RCCP!$JJ$8:$JJ$136,
RCCP!$A$8:$A$136,$A18,
RCCP!$C$8:$C$136,$B18)/4)</f>
        <v>7155</v>
      </c>
      <c r="CZ18" s="256">
        <f>SUMIFS(RCCP!$JF$8:$JF$136,
RCCP!$A$8:$A$136,$A18,
RCCP!$C$8:$C$136,$B18
)+
(SUMIFS(RCCP!$JJ$8:$JJ$136,
RCCP!$A$8:$A$136,$A18,
RCCP!$C$8:$C$136,$B18)/4)</f>
        <v>7155</v>
      </c>
      <c r="DA18" s="207">
        <f t="shared" si="65"/>
        <v>0.29887218045112784</v>
      </c>
      <c r="DB18" s="47">
        <f>SUMIFS(RCCP!$JG$8:$JG$136,
RCCP!$A$8:$A$136,$A18,
RCCP!$C$8:$C$136,$B18
)+
(SUMIFS(RCCP!$JJ$8:$JJ$136,
RCCP!$A$8:$A$136,$A18,
RCCP!$C$8:$C$136,$B18)/4)</f>
        <v>7155</v>
      </c>
      <c r="DC18" s="256">
        <f>SUMIFS(RCCP!$JG$8:$JG$136,
RCCP!$A$8:$A$136,$A18,
RCCP!$C$8:$C$136,$B18
)+
(SUMIFS(RCCP!$JJ$8:$JJ$136,
RCCP!$A$8:$A$136,$A18,
RCCP!$C$8:$C$136,$B18)/4)</f>
        <v>7155</v>
      </c>
      <c r="DD18" s="200">
        <f t="shared" si="66"/>
        <v>0.36246200607902734</v>
      </c>
      <c r="DE18" s="42">
        <f>SUMIFS(RCCP!$JH$8:$JH$136,
RCCP!$A$8:$A$136,$A18,
RCCP!$C$8:$C$136,$B18
)+
(SUMIFS(RCCP!$JJ$8:$JJ$136,
RCCP!$A$8:$A$136,$A18,
RCCP!$C$8:$C$136,$B18)/4)</f>
        <v>7155</v>
      </c>
      <c r="DF18" s="256">
        <f>SUMIFS(RCCP!$JH$8:$JH$136,
RCCP!$A$8:$A$136,$A18,
RCCP!$C$8:$C$136,$B18
)+
(SUMIFS(RCCP!$JJ$8:$JJ$136,
RCCP!$A$8:$A$136,$A18,
RCCP!$C$8:$C$136,$B18)/4)</f>
        <v>7155</v>
      </c>
      <c r="DG18" s="201">
        <f t="shared" si="67"/>
        <v>0.29887218045112784</v>
      </c>
    </row>
    <row r="19" spans="1:112" ht="19.5" customHeight="1" x14ac:dyDescent="0.35">
      <c r="A19" s="54">
        <v>880</v>
      </c>
      <c r="B19" s="54" t="s">
        <v>53</v>
      </c>
      <c r="C19" s="196" t="s">
        <v>166</v>
      </c>
      <c r="D19" s="39">
        <v>432</v>
      </c>
      <c r="E19" s="39">
        <v>5.7</v>
      </c>
      <c r="F19" s="39">
        <v>10</v>
      </c>
      <c r="G19" s="39">
        <v>2</v>
      </c>
      <c r="H19" s="40">
        <f t="shared" si="68"/>
        <v>49248</v>
      </c>
      <c r="I19" s="40">
        <f t="shared" si="69"/>
        <v>8640</v>
      </c>
      <c r="J19" s="47">
        <f>SUM(SUMIFS(
'BLC Subcont'!$AE:$AE,
'BLC Subcont'!$I:$I,L$10,
'BLC Subcont'!$U:$U,$A19,
'BLC Subcont'!$AA:$AA,$B19,
'BLC Subcont'!$ID:$ID,"AUTO PRINTING + CUTTING"
))</f>
        <v>0</v>
      </c>
      <c r="K19" s="51">
        <f>SUM(SUMIFS(
'BLC Subcont'!$AR:$AR,
'BLC Subcont'!$I:$I,L$10,
'BLC Subcont'!$U:$U,$A19,
'BLC Subcont'!$AA:$AA,$B19,
'BLC Subcont'!$ID:$ID,"AUTO PRINTING + CUTTING"))</f>
        <v>0</v>
      </c>
      <c r="L19" s="157">
        <f t="shared" si="41"/>
        <v>0</v>
      </c>
      <c r="M19" s="47">
        <f>SUM(SUMIFS(
'BLC Subcont'!$AE:$AE,
'BLC Subcont'!$I:$I,O$10,
'BLC Subcont'!$U:$U,$A19,
'BLC Subcont'!$AA:$AA,$B19,
'BLC Subcont'!$ID:$ID,"AUTO PRINTING + CUTTING"
))</f>
        <v>5034</v>
      </c>
      <c r="N19" s="51">
        <f>SUM(SUMIFS(
'BLC Subcont'!$AR:$AR,
'BLC Subcont'!$I:$I,O$10,
'BLC Subcont'!$U:$U,$A19,
'BLC Subcont'!$AA:$AA,$B19,
'BLC Subcont'!$ID:$ID,"AUTO PRINTING + CUTTING"))</f>
        <v>0</v>
      </c>
      <c r="O19" s="157">
        <f t="shared" si="42"/>
        <v>0</v>
      </c>
      <c r="P19" s="47">
        <f>SUM(SUMIFS(
'BLC Subcont'!$AE:$AE,
'BLC Subcont'!$I:$I,R$10,
'BLC Subcont'!$U:$U,$A19,
'BLC Subcont'!$AA:$AA,$B19,
'BLC Subcont'!$ID:$ID,"AUTO PRINTING + CUTTING"
))</f>
        <v>5826</v>
      </c>
      <c r="Q19" s="51">
        <f>SUM(SUMIFS(
'BLC Subcont'!$AR:$AR,
'BLC Subcont'!$I:$I,R$10,
'BLC Subcont'!$U:$U,$A19,
'BLC Subcont'!$AA:$AA,$B19,
'BLC Subcont'!$ID:$ID,"AUTO PRINTING + CUTTING"))</f>
        <v>0</v>
      </c>
      <c r="R19" s="157">
        <f t="shared" si="43"/>
        <v>0</v>
      </c>
      <c r="S19" s="47">
        <f>SUM(SUMIFS(
'BLC Subcont'!$AE:$AE,
'BLC Subcont'!$I:$I,U$10,
'BLC Subcont'!$U:$U,$A19,
'BLC Subcont'!$AA:$AA,$B19,
'BLC Subcont'!$ID:$ID,"AUTO PRINTING + CUTTING"
))</f>
        <v>5934</v>
      </c>
      <c r="T19" s="51">
        <f>SUM(SUMIFS(
'BLC Subcont'!$AR:$AR,
'BLC Subcont'!$I:$I,U$10,
'BLC Subcont'!$U:$U,$A19,
'BLC Subcont'!$AA:$AA,$B19,
'BLC Subcont'!$ID:$ID,"AUTO PRINTING + CUTTING"))</f>
        <v>844</v>
      </c>
      <c r="U19" s="157">
        <f t="shared" si="44"/>
        <v>0</v>
      </c>
      <c r="V19" s="42">
        <f>SUM(SUMIFS(
'BLC Subcont'!$AE:$AE,
'BLC Subcont'!$I:$I,X$10,
'BLC Subcont'!$U:$U,$A19,
'BLC Subcont'!$AA:$AA,$B19,
'BLC Subcont'!$ID:$ID,"AUTO PRINTING + CUTTING"
))</f>
        <v>4308</v>
      </c>
      <c r="W19" s="51">
        <f>SUM(SUMIFS(
'BLC Subcont'!$AR:$AR,
'BLC Subcont'!$I:$I,X$10,
'BLC Subcont'!$U:$U,$A19,
'BLC Subcont'!$AA:$AA,$B19,
'BLC Subcont'!$ID:$ID,"AUTO PRINTING + CUTTING"))</f>
        <v>4308</v>
      </c>
      <c r="X19" s="198">
        <f t="shared" si="45"/>
        <v>8.7475633528265109E-2</v>
      </c>
      <c r="Y19" s="47">
        <f t="shared" si="46"/>
        <v>21102</v>
      </c>
      <c r="Z19" s="51">
        <f t="shared" si="46"/>
        <v>5152</v>
      </c>
      <c r="AA19" s="58">
        <f t="shared" si="47"/>
        <v>0.1046133853151397</v>
      </c>
      <c r="AB19" s="47">
        <f>SUM(SUMIFS(
'BLC Subcont'!$AE:$AE,
'BLC Subcont'!$I:$I,AD$10,
'BLC Subcont'!$U:$U,$A19,
'BLC Subcont'!$AA:$AA,$B19,
'BLC Subcont'!$ID:$ID,"AUTO PRINTING + CUTTING"
))</f>
        <v>0</v>
      </c>
      <c r="AC19" s="256">
        <f>SUM(SUMIFS(
'BLC Subcont'!$AR:$AR,
'BLC Subcont'!$I:$I,AD$10,
'BLC Subcont'!$U:$U,$A19,
'BLC Subcont'!$AA:$AA,$B19,
'BLC Subcont'!$ID:$ID,"AUTO PRINTING + CUTTING"))</f>
        <v>0</v>
      </c>
      <c r="AD19" s="200">
        <f t="shared" si="48"/>
        <v>0</v>
      </c>
      <c r="AE19" s="42">
        <f>SUM(SUMIFS(
'BLC Subcont'!$AE:$AE,
'BLC Subcont'!$I:$I,AG$10,
'BLC Subcont'!$U:$U,$A19,
'BLC Subcont'!$AA:$AA,$B19,
'BLC Subcont'!$ID:$ID,"AUTO PRINTING + CUTTING"
))</f>
        <v>1176</v>
      </c>
      <c r="AF19" s="256">
        <f>SUM(SUMIFS(
'BLC Subcont'!$AR:$AR,
'BLC Subcont'!$I:$I,AG$10,
'BLC Subcont'!$U:$U,$A19,
'BLC Subcont'!$AA:$AA,$B19,
'BLC Subcont'!$ID:$ID,"AUTO PRINTING + CUTTING"))</f>
        <v>1176</v>
      </c>
      <c r="AG19" s="201">
        <f t="shared" si="49"/>
        <v>2.387914230019493E-2</v>
      </c>
      <c r="AH19" s="42">
        <f>SUM(SUMIFS(
'BLC Subcont'!$AE:$AE,
'BLC Subcont'!$I:$I,AJ$10,
'BLC Subcont'!$U:$U,$A19,
'BLC Subcont'!$AA:$AA,$B19,
'BLC Subcont'!$ID:$ID,"AUTO PRINTING + CUTTING"
))</f>
        <v>6036</v>
      </c>
      <c r="AI19" s="256">
        <f>SUM(SUMIFS(
'BLC Subcont'!$AR:$AR,
'BLC Subcont'!$I:$I,AJ$10,
'BLC Subcont'!$U:$U,$A19,
'BLC Subcont'!$AA:$AA,$B19,
'BLC Subcont'!$ID:$ID,"AUTO PRINTING + CUTTING"))</f>
        <v>6036</v>
      </c>
      <c r="AJ19" s="201">
        <f t="shared" si="50"/>
        <v>0.12256335282651072</v>
      </c>
      <c r="AK19" s="42">
        <f>SUM(SUMIFS(
'BLC Subcont'!$AE:$AE,
'BLC Subcont'!$I:$I,AM$10,
'BLC Subcont'!$U:$U,$A19,
'BLC Subcont'!$AA:$AA,$B19,
'BLC Subcont'!$ID:$ID,"AUTO PRINTING + CUTTING"
))</f>
        <v>2406</v>
      </c>
      <c r="AL19" s="256">
        <f>SUM(SUMIFS(
'BLC Subcont'!$AR:$AR,
'BLC Subcont'!$I:$I,AM$10,
'BLC Subcont'!$U:$U,$A19,
'BLC Subcont'!$AA:$AA,$B19,
'BLC Subcont'!$ID:$ID,"AUTO PRINTING + CUTTING"))</f>
        <v>2406</v>
      </c>
      <c r="AM19" s="201">
        <f t="shared" si="51"/>
        <v>4.885477582846004E-2</v>
      </c>
      <c r="AN19" s="42">
        <f>SUM(SUMIFS(
'BLC Subcont'!$AE:$AE,
'BLC Subcont'!$I:$I,AP$10,
'BLC Subcont'!$U:$U,$A19,
'BLC Subcont'!$AA:$AA,$B19,
'BLC Subcont'!$ID:$ID,"AUTO PRINTING + CUTTING"
))</f>
        <v>0</v>
      </c>
      <c r="AO19" s="256">
        <f>SUM(SUMIFS(
'BLC Subcont'!$AR:$AR,
'BLC Subcont'!$I:$I,AP$10,
'BLC Subcont'!$U:$U,$A19,
'BLC Subcont'!$AA:$AA,$B19,
'BLC Subcont'!$ID:$ID,"AUTO PRINTING + CUTTING"))</f>
        <v>0</v>
      </c>
      <c r="AP19" s="201">
        <f t="shared" si="52"/>
        <v>0</v>
      </c>
      <c r="AQ19" s="42">
        <f>SUM(SUMIFS(
'BLC Subcont'!$AE:$AE,
'BLC Subcont'!$I:$I,AS$10,
'BLC Subcont'!$U:$U,$A19,
'BLC Subcont'!$AA:$AA,$B19,
'BLC Subcont'!$ID:$ID,"AUTO PRINTING + CUTTING"
))</f>
        <v>0</v>
      </c>
      <c r="AR19" s="51">
        <f>SUM(SUMIFS(
'BLC Subcont'!$AR:$AR,
'BLC Subcont'!$I:$I,AS$10,
'BLC Subcont'!$U:$U,$A19,
'BLC Subcont'!$AA:$AA,$B19,
'BLC Subcont'!$ID:$ID,"AUTO PRINTING + CUTTING"))</f>
        <v>0</v>
      </c>
      <c r="AS19" s="201">
        <f t="shared" si="53"/>
        <v>0</v>
      </c>
      <c r="AT19" s="42">
        <f>SUM(SUMIFS(
'BLC Subcont'!$AE:$AE,
'BLC Subcont'!$I:$I,AV$10,
'BLC Subcont'!$U:$U,$A19,
'BLC Subcont'!$AA:$AA,$B19,
'BLC Subcont'!$ID:$ID,"AUTO PRINTING + CUTTING"
))</f>
        <v>0</v>
      </c>
      <c r="AU19" s="51">
        <f>SUM(SUMIFS(
'BLC Subcont'!$AR:$AR,
'BLC Subcont'!$I:$I,AV$10,
'BLC Subcont'!$U:$U,$A19,
'BLC Subcont'!$AA:$AA,$B19,
'BLC Subcont'!$ID:$ID,"AUTO PRINTING + CUTTING"))</f>
        <v>0</v>
      </c>
      <c r="AV19" s="201">
        <f t="shared" si="54"/>
        <v>0</v>
      </c>
      <c r="AW19" s="47">
        <f>SUMIFS(RCCP!$HX$8:$HX$136,
RCCP!$A$8:$A$136,$A19,
RCCP!$C$8:$C$136,$B19
)+
(SUMIFS(RCCP!$IC$8:$IC$136,
RCCP!$A$8:$A$136,$A19,
RCCP!$C$8:$C$136,$B19)/4)</f>
        <v>2619</v>
      </c>
      <c r="AX19" s="256">
        <f>SUMIFS(RCCP!$HX$8:$HX$136,
RCCP!$A$8:$A$136,$A19,
RCCP!$C$8:$C$136,$B19
)+
(SUMIFS(RCCP!$IC$8:$IC$136,
RCCP!$A$8:$A$136,$A19,
RCCP!$C$8:$C$136,$B19)/4)</f>
        <v>2619</v>
      </c>
      <c r="AY19" s="58">
        <f t="shared" si="70"/>
        <v>5.3179824561403508E-2</v>
      </c>
      <c r="AZ19" s="42">
        <f>SUMIFS(RCCP!$HY$8:$HY$136,
RCCP!$A$8:$A$136,$A19,
RCCP!$C$8:$C$136,$B19
)+
(SUMIFS(RCCP!$IC$8:$IC$136,
RCCP!$A$8:$A$136,$A19,
RCCP!$C$8:$C$136,$B19)/4)</f>
        <v>0</v>
      </c>
      <c r="BA19" s="256">
        <f>SUMIFS(RCCP!$HY$8:$HY$136,
RCCP!$A$8:$A$136,$A19,
RCCP!$C$8:$C$136,$B19
)+
(SUMIFS(RCCP!$IC$8:$IC$136,
RCCP!$A$8:$A$136,$A19,
RCCP!$C$8:$C$136,$B19)/4)</f>
        <v>0</v>
      </c>
      <c r="BB19" s="207">
        <f t="shared" si="71"/>
        <v>0</v>
      </c>
      <c r="BC19" s="47">
        <f>SUMIFS(RCCP!$HZ$8:$HZ$136,
RCCP!$A$8:$A$136,$A19,
RCCP!$C$8:$C$136,$B19
)+
(SUMIFS(RCCP!$IC$8:$IC$136,
RCCP!$A$8:$A$136,$A19,
RCCP!$C$8:$C$136,$B19)/4)</f>
        <v>5055</v>
      </c>
      <c r="BD19" s="256">
        <f>SUMIFS(RCCP!$HZ$8:$HZ$136,
RCCP!$A$8:$A$136,$A19,
RCCP!$C$8:$C$136,$B19
)+
(SUMIFS(RCCP!$IC$8:$IC$136,
RCCP!$A$8:$A$136,$A19,
RCCP!$C$8:$C$136,$B19)/4)</f>
        <v>5055</v>
      </c>
      <c r="BE19" s="200">
        <f t="shared" si="72"/>
        <v>0.10264376218323587</v>
      </c>
      <c r="BF19" s="42">
        <f>SUMIFS(RCCP!$IA$8:$IA$136,
RCCP!$A$8:$A$136,$A19,
RCCP!$C$8:$C$136,$B19
)+
(SUMIFS(RCCP!$IC$8:$IC$136,
RCCP!$A$8:$A$136,$A19,
RCCP!$C$8:$C$136,$B19)/4)</f>
        <v>0</v>
      </c>
      <c r="BG19" s="256">
        <f>SUMIFS(RCCP!$IA$8:$IA$136,
RCCP!$A$8:$A$136,$A19,
RCCP!$C$8:$C$136,$B19
)+
(SUMIFS(RCCP!$IC$8:$IC$136,
RCCP!$A$8:$A$136,$A19,
RCCP!$C$8:$C$136,$B19)/4)</f>
        <v>0</v>
      </c>
      <c r="BH19" s="201">
        <f t="shared" si="73"/>
        <v>0</v>
      </c>
      <c r="BI19" s="47">
        <f>SUMIFS(RCCP!$IF$8:$IF$136,
RCCP!$A$8:$A$136,$A19,
RCCP!$C$8:$C$136,$B19
)+
(SUMIFS(RCCP!$IK$8:$IK$136,
RCCP!$A$8:$A$136,$A19,
RCCP!$C$8:$C$136,$B19)/4)</f>
        <v>6006</v>
      </c>
      <c r="BJ19" s="256">
        <f>SUMIFS(RCCP!$IF$8:$IF$136,
RCCP!$A$8:$A$136,$A19,
RCCP!$C$8:$C$136,$B19
)+
(SUMIFS(RCCP!$IK$8:$IK$136,
RCCP!$A$8:$A$136,$A19,
RCCP!$C$8:$C$136,$B19)/4)</f>
        <v>6006</v>
      </c>
      <c r="BK19" s="58">
        <f t="shared" si="74"/>
        <v>0.1219541910331384</v>
      </c>
      <c r="BL19" s="42">
        <f>SUMIFS(RCCP!$IG$8:$IG$136,
RCCP!$A$8:$A$136,$A19,
RCCP!$C$8:$C$136,$B19
)+
(SUMIFS(RCCP!$IK$8:$IK$136,
RCCP!$A$8:$A$136,$A19,
RCCP!$C$8:$C$136,$B19)/4)</f>
        <v>6006</v>
      </c>
      <c r="BM19" s="256">
        <f>SUMIFS(RCCP!$IG$8:$IG$136,
RCCP!$A$8:$A$136,$A19,
RCCP!$C$8:$C$136,$B19
)+
(SUMIFS(RCCP!$IK$8:$IK$136,
RCCP!$A$8:$A$136,$A19,
RCCP!$C$8:$C$136,$B19)/4)</f>
        <v>6006</v>
      </c>
      <c r="BN19" s="207">
        <f t="shared" si="75"/>
        <v>0.1219541910331384</v>
      </c>
      <c r="BO19" s="47">
        <f>SUMIFS(RCCP!$IH$8:$IH$136,
RCCP!$A$8:$A$136,$A19,
RCCP!$C$8:$C$136,$B19
)+
(SUMIFS(RCCP!$IK$8:$IK$136,
RCCP!$A$8:$A$136,$A19,
RCCP!$C$8:$C$136,$B19)/4)</f>
        <v>6006</v>
      </c>
      <c r="BP19" s="256">
        <f>SUMIFS(RCCP!$IH$8:$IH$136,
RCCP!$A$8:$A$136,$A19,
RCCP!$C$8:$C$136,$B19
)+
(SUMIFS(RCCP!$IK$8:$IK$136,
RCCP!$A$8:$A$136,$A19,
RCCP!$C$8:$C$136,$B19)/4)</f>
        <v>6006</v>
      </c>
      <c r="BQ19" s="200">
        <f t="shared" si="76"/>
        <v>0.1219541910331384</v>
      </c>
      <c r="BR19" s="42">
        <f>SUMIFS(RCCP!$II$8:$II$136,
RCCP!$A$8:$A$136,$A19,
RCCP!$C$8:$C$136,$B19
)+
(SUMIFS(RCCP!$IK$8:$IK$136,
RCCP!$A$8:$A$136,$A19,
RCCP!$C$8:$C$136,$B19)/4)</f>
        <v>6006</v>
      </c>
      <c r="BS19" s="256">
        <f>SUMIFS(RCCP!$II$8:$II$136,
RCCP!$A$8:$A$136,$A19,
RCCP!$C$8:$C$136,$B19
)+
(SUMIFS(RCCP!$IK$8:$IK$136,
RCCP!$A$8:$A$136,$A19,
RCCP!$C$8:$C$136,$B19)/4)</f>
        <v>6006</v>
      </c>
      <c r="BT19" s="201">
        <f t="shared" si="77"/>
        <v>0.14790189125295508</v>
      </c>
      <c r="BU19" s="47">
        <f>SUMIFS(RCCP!$IN$8:$IN$136,
RCCP!$A$8:$A$136,$A19,
RCCP!$C$8:$C$136,$B19
)+
(SUMIFS(RCCP!$IT$8:$IT$136,
RCCP!$A$8:$A$136,$A19,
RCCP!$C$8:$C$136,$B19)/5)</f>
        <v>1788</v>
      </c>
      <c r="BV19" s="256">
        <f>SUMIFS(RCCP!$IN$8:$IN$136,
RCCP!$A$8:$A$136,$A19,
RCCP!$C$8:$C$136,$B19
)+
(SUMIFS(RCCP!$IT$8:$IT$136,
RCCP!$A$8:$A$136,$A19,
RCCP!$C$8:$C$136,$B19)/5)</f>
        <v>1788</v>
      </c>
      <c r="BW19" s="58">
        <f t="shared" si="55"/>
        <v>4.4030732860520096E-2</v>
      </c>
      <c r="BX19" s="42">
        <f>SUMIFS(RCCP!$IO$8:$IO$136,
RCCP!$A$8:$A$136,$A19,
RCCP!$C$8:$C$136,$B19
)+
(SUMIFS(RCCP!$IT$8:$IT$136,
RCCP!$A$8:$A$136,$A19,
RCCP!$C$8:$C$136,$B19)/5)</f>
        <v>1788</v>
      </c>
      <c r="BY19" s="256">
        <f>SUMIFS(RCCP!$IO$8:$IO$136,
RCCP!$A$8:$A$136,$A19,
RCCP!$C$8:$C$136,$B19
)+
(SUMIFS(RCCP!$IT$8:$IT$136,
RCCP!$A$8:$A$136,$A19,
RCCP!$C$8:$C$136,$B19)/5)</f>
        <v>1788</v>
      </c>
      <c r="BZ19" s="207">
        <f t="shared" si="56"/>
        <v>3.6306042884990251E-2</v>
      </c>
      <c r="CA19" s="47">
        <f>SUMIFS(RCCP!$IP$8:$IP$136,
RCCP!$A$8:$A$136,$A19,
RCCP!$C$8:$C$136,$B19
)+
(SUMIFS(RCCP!$IT$8:$IT$136,
RCCP!$A$8:$A$136,$A19,
RCCP!$C$8:$C$136,$B19)/5)</f>
        <v>1788</v>
      </c>
      <c r="CB19" s="256">
        <f>SUMIFS(RCCP!$IP$8:$IP$136,
RCCP!$A$8:$A$136,$A19,
RCCP!$C$8:$C$136,$B19
)+
(SUMIFS(RCCP!$IT$8:$IT$136,
RCCP!$A$8:$A$136,$A19,
RCCP!$C$8:$C$136,$B19)/5)</f>
        <v>1788</v>
      </c>
      <c r="CC19" s="200">
        <f t="shared" si="57"/>
        <v>3.6306042884990251E-2</v>
      </c>
      <c r="CD19" s="42">
        <f>SUMIFS(RCCP!$IQ$8:$IQ$136,
RCCP!$A$8:$A$136,$A19,
RCCP!$C$8:$C$136,$B19
)+
(SUMIFS(RCCP!$IT$8:$IT$136,
RCCP!$A$8:$A$136,$A19,
RCCP!$C$8:$C$136,$B19)/5)</f>
        <v>1788</v>
      </c>
      <c r="CE19" s="256">
        <f>SUMIFS(RCCP!$IQ$8:$IQ$136,
RCCP!$A$8:$A$136,$A19,
RCCP!$C$8:$C$136,$B19
)+
(SUMIFS(RCCP!$IT$8:$IT$136,
RCCP!$A$8:$A$136,$A19,
RCCP!$C$8:$C$136,$B19)/5)</f>
        <v>1788</v>
      </c>
      <c r="CF19" s="201">
        <f t="shared" si="58"/>
        <v>3.6306042884990251E-2</v>
      </c>
      <c r="CG19" s="42">
        <f>SUMIFS(RCCP!$IR$8:$IR$136,
RCCP!$A$8:$A$136,$A19,
RCCP!$C$8:$C$136,$B19
)+
(SUMIFS(RCCP!$IT$8:$IT$136,
RCCP!$A$8:$A$136,$A19,
RCCP!$C$8:$C$136,$B19)/5)</f>
        <v>1788</v>
      </c>
      <c r="CH19" s="256">
        <f>SUMIFS(RCCP!$IR$8:$IR$136,
RCCP!$A$8:$A$136,$A19,
RCCP!$C$8:$C$136,$B19
)+
(SUMIFS(RCCP!$IT$8:$IT$136,
RCCP!$A$8:$A$136,$A19,
RCCP!$C$8:$C$136,$B19)/5)</f>
        <v>1788</v>
      </c>
      <c r="CI19" s="201">
        <f t="shared" si="59"/>
        <v>3.6306042884990251E-2</v>
      </c>
      <c r="CJ19" s="47">
        <f>SUMIFS(RCCP!$IW$8:$IW$136,
RCCP!$A$8:$A$136,$A19,
RCCP!$C$8:$C$136,$B19
)+
(SUMIFS(RCCP!$JB$8:$JB$136,
RCCP!$A$8:$A$136,$A19,
RCCP!$C$8:$C$136,$B19)/4)</f>
        <v>1723.5</v>
      </c>
      <c r="CK19" s="256">
        <f>SUMIFS(RCCP!$IW$8:$IW$136,
RCCP!$A$8:$A$136,$A19,
RCCP!$C$8:$C$136,$B19
)+
(SUMIFS(RCCP!$JB$8:$JB$136,
RCCP!$A$8:$A$136,$A19,
RCCP!$C$8:$C$136,$B19)/4)</f>
        <v>1723.5</v>
      </c>
      <c r="CL19" s="58">
        <f t="shared" si="60"/>
        <v>4.2442375886524823E-2</v>
      </c>
      <c r="CM19" s="42">
        <f>SUMIFS(RCCP!$IX$8:$IX$136,
RCCP!$A$8:$A$136,$A19,
RCCP!$C$8:$C$136,$B19
)+
(SUMIFS(RCCP!$JB$8:$JB$136,
RCCP!$A$8:$A$136,$A19,
RCCP!$C$8:$C$136,$B19)/4)</f>
        <v>1723.5</v>
      </c>
      <c r="CN19" s="256">
        <f>SUMIFS(RCCP!$IX$8:$IX$136,
RCCP!$A$8:$A$136,$A19,
RCCP!$C$8:$C$136,$B19
)+
(SUMIFS(RCCP!$JB$8:$JB$136,
RCCP!$A$8:$A$136,$A19,
RCCP!$C$8:$C$136,$B19)/4)</f>
        <v>1723.5</v>
      </c>
      <c r="CO19" s="207">
        <f t="shared" si="61"/>
        <v>3.4996345029239768E-2</v>
      </c>
      <c r="CP19" s="47">
        <f>SUMIFS(RCCP!$IY$8:$IY$136,
RCCP!$A$8:$A$136,$A19,
RCCP!$C$8:$C$136,$B19
)+
(SUMIFS(RCCP!$JB$8:$JB$136,
RCCP!$A$8:$A$136,$A19,
RCCP!$C$8:$C$136,$B19)/4)</f>
        <v>1723.5</v>
      </c>
      <c r="CQ19" s="256">
        <f>SUMIFS(RCCP!$IY$8:$IY$136,
RCCP!$A$8:$A$136,$A19,
RCCP!$C$8:$C$136,$B19
)+
(SUMIFS(RCCP!$JB$8:$JB$136,
RCCP!$A$8:$A$136,$A19,
RCCP!$C$8:$C$136,$B19)/4)</f>
        <v>1723.5</v>
      </c>
      <c r="CR19" s="200">
        <f t="shared" si="62"/>
        <v>3.4996345029239768E-2</v>
      </c>
      <c r="CS19" s="42">
        <f>SUMIFS(RCCP!$IZ$8:$IZ$136,
RCCP!$A$8:$A$136,$A19,
RCCP!$C$8:$C$136,$B19
)+
(SUMIFS(RCCP!$JB$8:$JB$136,
RCCP!$A$8:$A$136,$A19,
RCCP!$C$8:$C$136,$B19)/4)</f>
        <v>1723.5</v>
      </c>
      <c r="CT19" s="256">
        <f>SUMIFS(RCCP!$IZ$8:$IZ$136,
RCCP!$A$8:$A$136,$A19,
RCCP!$C$8:$C$136,$B19
)+
(SUMIFS(RCCP!$JB$8:$JB$136,
RCCP!$A$8:$A$136,$A19,
RCCP!$C$8:$C$136,$B19)/4)</f>
        <v>1723.5</v>
      </c>
      <c r="CU19" s="201">
        <f t="shared" si="63"/>
        <v>3.4996345029239768E-2</v>
      </c>
      <c r="CV19" s="47">
        <f>SUMIFS(RCCP!$JE$8:$JE$136,
RCCP!$A$8:$A$136,$A19,
RCCP!$C$8:$C$136,$B19
)+
(SUMIFS(RCCP!$JJ$8:$JJ$136,
RCCP!$A$8:$A$136,$A19,
RCCP!$C$8:$C$136,$B19)/4)</f>
        <v>7155</v>
      </c>
      <c r="CW19" s="256">
        <f>SUMIFS(RCCP!$JE$8:$JE$136,
RCCP!$A$8:$A$136,$A19,
RCCP!$C$8:$C$136,$B19
)+
(SUMIFS(RCCP!$JJ$8:$JJ$136,
RCCP!$A$8:$A$136,$A19,
RCCP!$C$8:$C$136,$B19)/4)</f>
        <v>7155</v>
      </c>
      <c r="CX19" s="58">
        <f t="shared" si="64"/>
        <v>0.14528508771929824</v>
      </c>
      <c r="CY19" s="42">
        <f>SUMIFS(RCCP!$JF$8:$JF$136,
RCCP!$A$8:$A$136,$A19,
RCCP!$C$8:$C$136,$B19
)+
(SUMIFS(RCCP!$JJ$8:$JJ$136,
RCCP!$A$8:$A$136,$A19,
RCCP!$C$8:$C$136,$B19)/4)</f>
        <v>7155</v>
      </c>
      <c r="CZ19" s="256">
        <f>SUMIFS(RCCP!$JF$8:$JF$136,
RCCP!$A$8:$A$136,$A19,
RCCP!$C$8:$C$136,$B19
)+
(SUMIFS(RCCP!$JJ$8:$JJ$136,
RCCP!$A$8:$A$136,$A19,
RCCP!$C$8:$C$136,$B19)/4)</f>
        <v>7155</v>
      </c>
      <c r="DA19" s="207">
        <f t="shared" si="65"/>
        <v>0.14528508771929824</v>
      </c>
      <c r="DB19" s="47">
        <f>SUMIFS(RCCP!$JG$8:$JG$136,
RCCP!$A$8:$A$136,$A19,
RCCP!$C$8:$C$136,$B19
)+
(SUMIFS(RCCP!$JJ$8:$JJ$136,
RCCP!$A$8:$A$136,$A19,
RCCP!$C$8:$C$136,$B19)/4)</f>
        <v>7155</v>
      </c>
      <c r="DC19" s="256">
        <f>SUMIFS(RCCP!$JG$8:$JG$136,
RCCP!$A$8:$A$136,$A19,
RCCP!$C$8:$C$136,$B19
)+
(SUMIFS(RCCP!$JJ$8:$JJ$136,
RCCP!$A$8:$A$136,$A19,
RCCP!$C$8:$C$136,$B19)/4)</f>
        <v>7155</v>
      </c>
      <c r="DD19" s="200">
        <f t="shared" si="66"/>
        <v>0.17619680851063829</v>
      </c>
      <c r="DE19" s="42">
        <f>SUMIFS(RCCP!$JH$8:$JH$136,
RCCP!$A$8:$A$136,$A19,
RCCP!$C$8:$C$136,$B19
)+
(SUMIFS(RCCP!$JJ$8:$JJ$136,
RCCP!$A$8:$A$136,$A19,
RCCP!$C$8:$C$136,$B19)/4)</f>
        <v>7155</v>
      </c>
      <c r="DF19" s="256">
        <f>SUMIFS(RCCP!$JH$8:$JH$136,
RCCP!$A$8:$A$136,$A19,
RCCP!$C$8:$C$136,$B19
)+
(SUMIFS(RCCP!$JJ$8:$JJ$136,
RCCP!$A$8:$A$136,$A19,
RCCP!$C$8:$C$136,$B19)/4)</f>
        <v>7155</v>
      </c>
      <c r="DG19" s="201">
        <f t="shared" si="67"/>
        <v>0.14528508771929824</v>
      </c>
    </row>
    <row r="20" spans="1:112" ht="20.149999999999999" customHeight="1" x14ac:dyDescent="0.35">
      <c r="A20" s="54">
        <v>880</v>
      </c>
      <c r="B20" s="54" t="str">
        <f>+B19</f>
        <v>Gradeschool</v>
      </c>
      <c r="C20" s="196" t="s">
        <v>60</v>
      </c>
      <c r="D20" s="39">
        <v>150</v>
      </c>
      <c r="E20" s="39">
        <v>5.7</v>
      </c>
      <c r="F20" s="39">
        <v>10</v>
      </c>
      <c r="G20" s="39">
        <v>2</v>
      </c>
      <c r="H20" s="40">
        <f t="shared" si="68"/>
        <v>17100</v>
      </c>
      <c r="I20" s="40">
        <f t="shared" si="69"/>
        <v>3000</v>
      </c>
      <c r="J20" s="47">
        <f>SUM(SUMIFS(
'BLC Subcont'!$AE:$AE,
'BLC Subcont'!$I:$I,L$10,
'BLC Subcont'!$U:$U,$A20,
'BLC Subcont'!$AA:$AA,$B20,
'BLC Subcont'!$IE:$IE,"AUTO PRINTING"
))</f>
        <v>0</v>
      </c>
      <c r="K20" s="51">
        <f>SUM(SUMIFS(
'BLC Subcont'!$BF:$BF,
'BLC Subcont'!$I:$I,L$10,
'BLC Subcont'!$U:$U,$A20,
'BLC Subcont'!$AA:$AA,$B20,
'BLC Subcont'!$IE:$IE,"AUTO PRINTING"
))</f>
        <v>0</v>
      </c>
      <c r="L20" s="157">
        <f t="shared" si="41"/>
        <v>0</v>
      </c>
      <c r="M20" s="47">
        <f>SUM(SUMIFS(
'BLC Subcont'!$AE:$AE,
'BLC Subcont'!$I:$I,O$10,
'BLC Subcont'!$U:$U,$A20,
'BLC Subcont'!$AA:$AA,$B20,
'BLC Subcont'!$IE:$IE,"AUTO PRINTING"
))</f>
        <v>0</v>
      </c>
      <c r="N20" s="51">
        <f>SUM(SUMIFS(
'BLC Subcont'!$BF:$BF,
'BLC Subcont'!$I:$I,O$10,
'BLC Subcont'!$U:$U,$A20,
'BLC Subcont'!$AA:$AA,$B20,
'BLC Subcont'!$IE:$IE,"AUTO PRINTING"
))</f>
        <v>0</v>
      </c>
      <c r="O20" s="157">
        <f t="shared" si="42"/>
        <v>0</v>
      </c>
      <c r="P20" s="47">
        <f>SUM(SUMIFS(
'BLC Subcont'!$AE:$AE,
'BLC Subcont'!$I:$I,R$10,
'BLC Subcont'!$U:$U,$A20,
'BLC Subcont'!$AA:$AA,$B20,
'BLC Subcont'!$IE:$IE,"AUTO PRINTING"
))</f>
        <v>0</v>
      </c>
      <c r="Q20" s="51">
        <f>SUM(SUMIFS(
'BLC Subcont'!$BF:$BF,
'BLC Subcont'!$I:$I,R$10,
'BLC Subcont'!$U:$U,$A20,
'BLC Subcont'!$AA:$AA,$B20,
'BLC Subcont'!$IE:$IE,"AUTO PRINTING"
))</f>
        <v>0</v>
      </c>
      <c r="R20" s="157">
        <f t="shared" si="43"/>
        <v>0</v>
      </c>
      <c r="S20" s="47">
        <f>SUM(SUMIFS(
'BLC Subcont'!$AE:$AE,
'BLC Subcont'!$I:$I,U$10,
'BLC Subcont'!$U:$U,$A20,
'BLC Subcont'!$AA:$AA,$B20,
'BLC Subcont'!$IE:$IE,"AUTO PRINTING"
))</f>
        <v>0</v>
      </c>
      <c r="T20" s="51">
        <f>SUM(SUMIFS(
'BLC Subcont'!$BF:$BF,
'BLC Subcont'!$I:$I,U$10,
'BLC Subcont'!$U:$U,$A20,
'BLC Subcont'!$AA:$AA,$B20,
'BLC Subcont'!$IE:$IE,"AUTO PRINTING"
))</f>
        <v>0</v>
      </c>
      <c r="U20" s="157">
        <f t="shared" si="44"/>
        <v>0</v>
      </c>
      <c r="V20" s="42">
        <f>SUM(SUMIFS(
'BLC Subcont'!$AE:$AE,
'BLC Subcont'!$I:$I,X$10,
'BLC Subcont'!$U:$U,$A20,
'BLC Subcont'!$AA:$AA,$B20,
'BLC Subcont'!$IE:$IE,"AUTO PRINTING"
))</f>
        <v>0</v>
      </c>
      <c r="W20" s="51">
        <f>SUM(SUMIFS(
'BLC Subcont'!$BF:$BF,
'BLC Subcont'!$I:$I,X$10,
'BLC Subcont'!$U:$U,$A20,
'BLC Subcont'!$AA:$AA,$B20,
'BLC Subcont'!$IE:$IE,"AUTO PRINTING"
))</f>
        <v>0</v>
      </c>
      <c r="X20" s="198">
        <f t="shared" si="45"/>
        <v>0</v>
      </c>
      <c r="Y20" s="47">
        <f t="shared" si="46"/>
        <v>0</v>
      </c>
      <c r="Z20" s="51">
        <f t="shared" si="46"/>
        <v>0</v>
      </c>
      <c r="AA20" s="58">
        <f t="shared" si="47"/>
        <v>0</v>
      </c>
      <c r="AB20" s="47">
        <f>SUM(SUMIFS(
'BLC Subcont'!$AE:$AE,
'BLC Subcont'!$I:$I,AD$10,
'BLC Subcont'!$U:$U,$A20,
'BLC Subcont'!$AA:$AA,$B20,
'BLC Subcont'!$IE:$IE,"AUTO PRINTING"
))</f>
        <v>0</v>
      </c>
      <c r="AC20" s="256">
        <f>SUM(SUMIFS(
'BLC Subcont'!$BF:$BF,
'BLC Subcont'!$I:$I,AD$10,
'BLC Subcont'!$U:$U,$A20,
'BLC Subcont'!$AA:$AA,$B20,
'BLC Subcont'!$IE:$IE,"AUTO PRINTING"
))</f>
        <v>0</v>
      </c>
      <c r="AD20" s="200">
        <f t="shared" si="48"/>
        <v>0</v>
      </c>
      <c r="AE20" s="42">
        <f>SUM(SUMIFS(
'BLC Subcont'!$AE:$AE,
'BLC Subcont'!$I:$I,AG$10,
'BLC Subcont'!$U:$U,$A20,
'BLC Subcont'!$AA:$AA,$B20,
'BLC Subcont'!$IE:$IE,"AUTO PRINTING"
))</f>
        <v>0</v>
      </c>
      <c r="AF20" s="256">
        <f>SUM(SUMIFS(
'BLC Subcont'!$BF:$BF,
'BLC Subcont'!$I:$I,AG$10,
'BLC Subcont'!$U:$U,$A20,
'BLC Subcont'!$AA:$AA,$B20,
'BLC Subcont'!$IE:$IE,"AUTO PRINTING"
))</f>
        <v>0</v>
      </c>
      <c r="AG20" s="201">
        <f t="shared" si="49"/>
        <v>0</v>
      </c>
      <c r="AH20" s="42">
        <f>SUM(SUMIFS(
'BLC Subcont'!$AE:$AE,
'BLC Subcont'!$I:$I,AJ$10,
'BLC Subcont'!$U:$U,$A20,
'BLC Subcont'!$AA:$AA,$B20,
'BLC Subcont'!$IE:$IE,"AUTO PRINTING"
))</f>
        <v>0</v>
      </c>
      <c r="AI20" s="256">
        <f>SUM(SUMIFS(
'BLC Subcont'!$BF:$BF,
'BLC Subcont'!$I:$I,AJ$10,
'BLC Subcont'!$U:$U,$A20,
'BLC Subcont'!$AA:$AA,$B20,
'BLC Subcont'!$IE:$IE,"AUTO PRINTING"
))</f>
        <v>0</v>
      </c>
      <c r="AJ20" s="201">
        <f t="shared" si="50"/>
        <v>0</v>
      </c>
      <c r="AK20" s="42">
        <f>SUM(SUMIFS(
'BLC Subcont'!$AE:$AE,
'BLC Subcont'!$I:$I,AM$10,
'BLC Subcont'!$U:$U,$A20,
'BLC Subcont'!$AA:$AA,$B20,
'BLC Subcont'!$IE:$IE,"AUTO PRINTING"
))</f>
        <v>0</v>
      </c>
      <c r="AL20" s="256">
        <f>SUM(SUMIFS(
'BLC Subcont'!$BF:$BF,
'BLC Subcont'!$I:$I,AM$10,
'BLC Subcont'!$U:$U,$A20,
'BLC Subcont'!$AA:$AA,$B20,
'BLC Subcont'!$IE:$IE,"AUTO PRINTING"
))</f>
        <v>0</v>
      </c>
      <c r="AM20" s="201">
        <f t="shared" si="51"/>
        <v>0</v>
      </c>
      <c r="AN20" s="42">
        <f>SUM(SUMIFS(
'BLC Subcont'!$AE:$AE,
'BLC Subcont'!$I:$I,AP$10,
'BLC Subcont'!$U:$U,$A20,
'BLC Subcont'!$AA:$AA,$B20,
'BLC Subcont'!$IE:$IE,"AUTO PRINTING"
))</f>
        <v>0</v>
      </c>
      <c r="AO20" s="256">
        <f>SUM(SUMIFS(
'BLC Subcont'!$BF:$BF,
'BLC Subcont'!$I:$I,AP$10,
'BLC Subcont'!$U:$U,$A20,
'BLC Subcont'!$AA:$AA,$B20,
'BLC Subcont'!$IE:$IE,"AUTO PRINTING"
))</f>
        <v>0</v>
      </c>
      <c r="AP20" s="201">
        <f t="shared" si="52"/>
        <v>0</v>
      </c>
      <c r="AQ20" s="42">
        <f>SUM(SUMIFS(
'BLC Subcont'!$AE:$AE,
'BLC Subcont'!$I:$I,AS$10,
'BLC Subcont'!$U:$U,$A20,
'BLC Subcont'!$AA:$AA,$B20,
'BLC Subcont'!$IE:$IE,"AUTO PRINTING"
))</f>
        <v>0</v>
      </c>
      <c r="AR20" s="51">
        <f>SUM(SUMIFS(
'BLC Subcont'!$BF:$BF,
'BLC Subcont'!$I:$I,AS$10,
'BLC Subcont'!$U:$U,$A20,
'BLC Subcont'!$AA:$AA,$B20,
'BLC Subcont'!$IE:$IE,"AUTO PRINTING"
))</f>
        <v>0</v>
      </c>
      <c r="AS20" s="201">
        <f t="shared" si="53"/>
        <v>0</v>
      </c>
      <c r="AT20" s="42">
        <f>SUM(SUMIFS(
'BLC Subcont'!$AE:$AE,
'BLC Subcont'!$I:$I,AV$10,
'BLC Subcont'!$U:$U,$A20,
'BLC Subcont'!$AA:$AA,$B20,
'BLC Subcont'!$IE:$IE,"AUTO PRINTING"
))</f>
        <v>0</v>
      </c>
      <c r="AU20" s="51">
        <f>SUM(SUMIFS(
'BLC Subcont'!$BF:$BF,
'BLC Subcont'!$I:$I,AV$10,
'BLC Subcont'!$U:$U,$A20,
'BLC Subcont'!$AA:$AA,$B20,
'BLC Subcont'!$IE:$IE,"AUTO PRINTING"
))</f>
        <v>0</v>
      </c>
      <c r="AV20" s="201">
        <f t="shared" si="54"/>
        <v>0</v>
      </c>
      <c r="AW20" s="47"/>
      <c r="AX20" s="256"/>
      <c r="AY20" s="58"/>
      <c r="AZ20" s="42"/>
      <c r="BA20" s="256"/>
      <c r="BB20" s="207"/>
      <c r="BC20" s="47"/>
      <c r="BD20" s="256"/>
      <c r="BE20" s="200"/>
      <c r="BF20" s="42"/>
      <c r="BG20" s="256"/>
      <c r="BH20" s="201"/>
      <c r="BI20" s="47"/>
      <c r="BJ20" s="256"/>
      <c r="BK20" s="58"/>
      <c r="BL20" s="42"/>
      <c r="BM20" s="256"/>
      <c r="BN20" s="207"/>
      <c r="BO20" s="47"/>
      <c r="BP20" s="256"/>
      <c r="BQ20" s="200"/>
      <c r="BR20" s="42"/>
      <c r="BS20" s="256"/>
      <c r="BT20" s="201"/>
      <c r="BU20" s="47"/>
      <c r="BV20" s="256"/>
      <c r="BW20" s="58"/>
      <c r="BX20" s="42"/>
      <c r="BY20" s="256"/>
      <c r="BZ20" s="207"/>
      <c r="CA20" s="47"/>
      <c r="CB20" s="256"/>
      <c r="CC20" s="200"/>
      <c r="CD20" s="42"/>
      <c r="CE20" s="256"/>
      <c r="CF20" s="201"/>
      <c r="CG20" s="42"/>
      <c r="CH20" s="256"/>
      <c r="CI20" s="201"/>
      <c r="CJ20" s="47"/>
      <c r="CK20" s="256"/>
      <c r="CL20" s="58"/>
      <c r="CM20" s="42"/>
      <c r="CN20" s="256"/>
      <c r="CO20" s="207"/>
      <c r="CP20" s="47"/>
      <c r="CQ20" s="256"/>
      <c r="CR20" s="200"/>
      <c r="CS20" s="42"/>
      <c r="CT20" s="256"/>
      <c r="CU20" s="201"/>
      <c r="CV20" s="47"/>
      <c r="CW20" s="256"/>
      <c r="CX20" s="58"/>
      <c r="CY20" s="42"/>
      <c r="CZ20" s="256"/>
      <c r="DA20" s="207"/>
      <c r="DB20" s="47"/>
      <c r="DC20" s="256"/>
      <c r="DD20" s="200"/>
      <c r="DE20" s="42"/>
      <c r="DF20" s="256"/>
      <c r="DG20" s="201"/>
    </row>
    <row r="21" spans="1:112" ht="20.149999999999999" customHeight="1" x14ac:dyDescent="0.35">
      <c r="A21" s="54">
        <v>880</v>
      </c>
      <c r="B21" s="54" t="str">
        <f>+B20</f>
        <v>Gradeschool</v>
      </c>
      <c r="C21" s="196" t="s">
        <v>92</v>
      </c>
      <c r="D21" s="39">
        <v>432</v>
      </c>
      <c r="E21" s="39">
        <v>5.7</v>
      </c>
      <c r="F21" s="39">
        <v>10</v>
      </c>
      <c r="G21" s="39">
        <v>2</v>
      </c>
      <c r="H21" s="40">
        <f t="shared" si="68"/>
        <v>49248</v>
      </c>
      <c r="I21" s="40">
        <f t="shared" si="69"/>
        <v>8640</v>
      </c>
      <c r="J21" s="47">
        <f>SUM(SUMIFS(
'BLC Subcont'!$AE:$AE,
'BLC Subcont'!$I:$I,L$10,
'BLC Subcont'!$U:$U,$A21,
'BLC Subcont'!$AA:$AA,$B21,
'BLC Subcont'!$IF:$IF,"AUTO PRINTING + CUTTING"
))</f>
        <v>0</v>
      </c>
      <c r="K21" s="51">
        <f>SUM(SUMIFS(
'BLC Subcont'!$AQ:$AQ,
'BLC Subcont'!$I:$I,L$10,
'BLC Subcont'!$U:$U,$A21,
'BLC Subcont'!$AA:$AA,$B21,
'BLC Subcont'!$IF:$IF,"AUTO PRINTING + CUTTING"
))</f>
        <v>0</v>
      </c>
      <c r="L21" s="157">
        <f t="shared" si="41"/>
        <v>0</v>
      </c>
      <c r="M21" s="47">
        <f>SUM(SUMIFS(
'BLC Subcont'!$AE:$AE,
'BLC Subcont'!$I:$I,O$10,
'BLC Subcont'!$U:$U,$A21,
'BLC Subcont'!$AA:$AA,$B21,
'BLC Subcont'!$IF:$IF,"AUTO PRINTING + CUTTING"
))</f>
        <v>0</v>
      </c>
      <c r="N21" s="51">
        <f>SUM(SUMIFS(
'BLC Subcont'!$AQ:$AQ,
'BLC Subcont'!$I:$I,O$10,
'BLC Subcont'!$U:$U,$A21,
'BLC Subcont'!$AA:$AA,$B21,
'BLC Subcont'!$IF:$IF,"AUTO PRINTING + CUTTING"
))</f>
        <v>0</v>
      </c>
      <c r="O21" s="157">
        <f t="shared" si="42"/>
        <v>0</v>
      </c>
      <c r="P21" s="47">
        <f>SUM(SUMIFS(
'BLC Subcont'!$AE:$AE,
'BLC Subcont'!$I:$I,R$10,
'BLC Subcont'!$U:$U,$A21,
'BLC Subcont'!$AA:$AA,$B21,
'BLC Subcont'!$IF:$IF,"AUTO PRINTING + CUTTING"
))</f>
        <v>0</v>
      </c>
      <c r="Q21" s="51">
        <f>SUM(SUMIFS(
'BLC Subcont'!$AQ:$AQ,
'BLC Subcont'!$I:$I,R$10,
'BLC Subcont'!$U:$U,$A21,
'BLC Subcont'!$AA:$AA,$B21,
'BLC Subcont'!$IF:$IF,"AUTO PRINTING + CUTTING"
))</f>
        <v>0</v>
      </c>
      <c r="R21" s="157">
        <f t="shared" si="43"/>
        <v>0</v>
      </c>
      <c r="S21" s="47">
        <f>SUM(SUMIFS(
'BLC Subcont'!$AE:$AE,
'BLC Subcont'!$I:$I,U$10,
'BLC Subcont'!$U:$U,$A21,
'BLC Subcont'!$AA:$AA,$B21,
'BLC Subcont'!$IF:$IF,"AUTO PRINTING + CUTTING"
))</f>
        <v>2796</v>
      </c>
      <c r="T21" s="51">
        <f>SUM(SUMIFS(
'BLC Subcont'!$AQ:$AQ,
'BLC Subcont'!$I:$I,U$10,
'BLC Subcont'!$U:$U,$A21,
'BLC Subcont'!$AA:$AA,$B21,
'BLC Subcont'!$IF:$IF,"AUTO PRINTING + CUTTING"
))</f>
        <v>840</v>
      </c>
      <c r="U21" s="157">
        <f t="shared" si="44"/>
        <v>0</v>
      </c>
      <c r="V21" s="42">
        <f>SUM(SUMIFS(
'BLC Subcont'!$AE:$AE,
'BLC Subcont'!$I:$I,X$10,
'BLC Subcont'!$U:$U,$A21,
'BLC Subcont'!$AA:$AA,$B21,
'BLC Subcont'!$IF:$IF,"AUTO PRINTING + CUTTING"
))</f>
        <v>4308</v>
      </c>
      <c r="W21" s="51">
        <f>SUM(SUMIFS(
'BLC Subcont'!$AQ:$AQ,
'BLC Subcont'!$I:$I,X$10,
'BLC Subcont'!$U:$U,$A21,
'BLC Subcont'!$AA:$AA,$B21,
'BLC Subcont'!$IF:$IF,"AUTO PRINTING + CUTTING"
))</f>
        <v>4308</v>
      </c>
      <c r="X21" s="198">
        <f t="shared" si="45"/>
        <v>8.7475633528265109E-2</v>
      </c>
      <c r="Y21" s="47">
        <f t="shared" si="46"/>
        <v>7104</v>
      </c>
      <c r="Z21" s="51">
        <f t="shared" si="46"/>
        <v>5148</v>
      </c>
      <c r="AA21" s="58">
        <f t="shared" si="47"/>
        <v>0.10453216374269006</v>
      </c>
      <c r="AB21" s="47">
        <f>SUM(SUMIFS(
'BLC Subcont'!$AE:$AE,
'BLC Subcont'!$I:$I,AD$10,
'BLC Subcont'!$U:$U,$A21,
'BLC Subcont'!$AA:$AA,$B21,
'BLC Subcont'!$IF:$IF,"AUTO PRINTING + CUTTING"
))</f>
        <v>0</v>
      </c>
      <c r="AC21" s="256">
        <f>SUM(SUMIFS(
'BLC Subcont'!$AQ:$AQ,
'BLC Subcont'!$I:$I,AD$10,
'BLC Subcont'!$U:$U,$A21,
'BLC Subcont'!$AA:$AA,$B21,
'BLC Subcont'!$IF:$IF,"AUTO PRINTING + CUTTING"
))</f>
        <v>0</v>
      </c>
      <c r="AD21" s="200">
        <f t="shared" si="48"/>
        <v>0</v>
      </c>
      <c r="AE21" s="42">
        <f>SUM(SUMIFS(
'BLC Subcont'!$AE:$AE,
'BLC Subcont'!$I:$I,AG$10,
'BLC Subcont'!$U:$U,$A21,
'BLC Subcont'!$AA:$AA,$B21,
'BLC Subcont'!$IF:$IF,"AUTO PRINTING + CUTTING"
))</f>
        <v>1176</v>
      </c>
      <c r="AF21" s="256">
        <f>SUM(SUMIFS(
'BLC Subcont'!$AQ:$AQ,
'BLC Subcont'!$I:$I,AG$10,
'BLC Subcont'!$U:$U,$A21,
'BLC Subcont'!$AA:$AA,$B21,
'BLC Subcont'!$IF:$IF,"AUTO PRINTING + CUTTING"
))</f>
        <v>1176</v>
      </c>
      <c r="AG21" s="201">
        <f t="shared" si="49"/>
        <v>2.387914230019493E-2</v>
      </c>
      <c r="AH21" s="42">
        <f>SUM(SUMIFS(
'BLC Subcont'!$AE:$AE,
'BLC Subcont'!$I:$I,AJ$10,
'BLC Subcont'!$U:$U,$A21,
'BLC Subcont'!$AA:$AA,$B21,
'BLC Subcont'!$IF:$IF,"AUTO PRINTING + CUTTING"
))</f>
        <v>6036</v>
      </c>
      <c r="AI21" s="256">
        <f>SUM(SUMIFS(
'BLC Subcont'!$AQ:$AQ,
'BLC Subcont'!$I:$I,AJ$10,
'BLC Subcont'!$U:$U,$A21,
'BLC Subcont'!$AA:$AA,$B21,
'BLC Subcont'!$IF:$IF,"AUTO PRINTING + CUTTING"
))</f>
        <v>6036</v>
      </c>
      <c r="AJ21" s="201">
        <f t="shared" si="50"/>
        <v>0.12256335282651072</v>
      </c>
      <c r="AK21" s="42">
        <f>SUM(SUMIFS(
'BLC Subcont'!$AE:$AE,
'BLC Subcont'!$I:$I,AM$10,
'BLC Subcont'!$U:$U,$A21,
'BLC Subcont'!$AA:$AA,$B21,
'BLC Subcont'!$IF:$IF,"AUTO PRINTING + CUTTING"
))</f>
        <v>2406</v>
      </c>
      <c r="AL21" s="256">
        <f>SUM(SUMIFS(
'BLC Subcont'!$AQ:$AQ,
'BLC Subcont'!$I:$I,AM$10,
'BLC Subcont'!$U:$U,$A21,
'BLC Subcont'!$AA:$AA,$B21,
'BLC Subcont'!$IF:$IF,"AUTO PRINTING + CUTTING"
))</f>
        <v>2406</v>
      </c>
      <c r="AM21" s="201">
        <f t="shared" si="51"/>
        <v>4.885477582846004E-2</v>
      </c>
      <c r="AN21" s="42">
        <f>SUM(SUMIFS(
'BLC Subcont'!$AE:$AE,
'BLC Subcont'!$I:$I,AP$10,
'BLC Subcont'!$U:$U,$A21,
'BLC Subcont'!$AA:$AA,$B21,
'BLC Subcont'!$IF:$IF,"AUTO PRINTING + CUTTING"
))</f>
        <v>0</v>
      </c>
      <c r="AO21" s="256">
        <f>SUM(SUMIFS(
'BLC Subcont'!$AQ:$AQ,
'BLC Subcont'!$I:$I,AP$10,
'BLC Subcont'!$U:$U,$A21,
'BLC Subcont'!$AA:$AA,$B21,
'BLC Subcont'!$IF:$IF,"AUTO PRINTING + CUTTING"
))</f>
        <v>0</v>
      </c>
      <c r="AP21" s="201">
        <f t="shared" si="52"/>
        <v>0</v>
      </c>
      <c r="AQ21" s="42">
        <f>SUM(SUMIFS(
'BLC Subcont'!$AE:$AE,
'BLC Subcont'!$I:$I,AS$10,
'BLC Subcont'!$U:$U,$A21,
'BLC Subcont'!$AA:$AA,$B21,
'BLC Subcont'!$IF:$IF,"AUTO PRINTING + CUTTING"
))</f>
        <v>0</v>
      </c>
      <c r="AR21" s="51">
        <f>SUM(SUMIFS(
'BLC Subcont'!$AQ:$AQ,
'BLC Subcont'!$I:$I,AS$10,
'BLC Subcont'!$U:$U,$A21,
'BLC Subcont'!$AA:$AA,$B21,
'BLC Subcont'!$IF:$IF,"AUTO PRINTING + CUTTING"
))</f>
        <v>0</v>
      </c>
      <c r="AS21" s="201">
        <f t="shared" si="53"/>
        <v>0</v>
      </c>
      <c r="AT21" s="42">
        <f>SUM(SUMIFS(
'BLC Subcont'!$AE:$AE,
'BLC Subcont'!$I:$I,AV$10,
'BLC Subcont'!$U:$U,$A21,
'BLC Subcont'!$AA:$AA,$B21,
'BLC Subcont'!$IF:$IF,"AUTO PRINTING + CUTTING"
))</f>
        <v>0</v>
      </c>
      <c r="AU21" s="51">
        <f>SUM(SUMIFS(
'BLC Subcont'!$AQ:$AQ,
'BLC Subcont'!$I:$I,AV$10,
'BLC Subcont'!$U:$U,$A21,
'BLC Subcont'!$AA:$AA,$B21,
'BLC Subcont'!$IF:$IF,"AUTO PRINTING + CUTTING"
))</f>
        <v>0</v>
      </c>
      <c r="AV21" s="201">
        <f t="shared" si="54"/>
        <v>0</v>
      </c>
      <c r="AW21" s="47"/>
      <c r="AX21" s="256"/>
      <c r="AY21" s="58"/>
      <c r="AZ21" s="42"/>
      <c r="BA21" s="256"/>
      <c r="BB21" s="207"/>
      <c r="BC21" s="47"/>
      <c r="BD21" s="256"/>
      <c r="BE21" s="200"/>
      <c r="BF21" s="42"/>
      <c r="BG21" s="256"/>
      <c r="BH21" s="201"/>
      <c r="BI21" s="47"/>
      <c r="BJ21" s="256"/>
      <c r="BK21" s="58"/>
      <c r="BL21" s="42"/>
      <c r="BM21" s="256"/>
      <c r="BN21" s="207"/>
      <c r="BO21" s="47"/>
      <c r="BP21" s="256"/>
      <c r="BQ21" s="200"/>
      <c r="BR21" s="42"/>
      <c r="BS21" s="256"/>
      <c r="BT21" s="201"/>
      <c r="BU21" s="47"/>
      <c r="BV21" s="256"/>
      <c r="BW21" s="58"/>
      <c r="BX21" s="42"/>
      <c r="BY21" s="256"/>
      <c r="BZ21" s="207"/>
      <c r="CA21" s="47"/>
      <c r="CB21" s="256"/>
      <c r="CC21" s="200"/>
      <c r="CD21" s="42"/>
      <c r="CE21" s="256"/>
      <c r="CF21" s="201"/>
      <c r="CG21" s="42"/>
      <c r="CH21" s="256"/>
      <c r="CI21" s="201"/>
      <c r="CJ21" s="47"/>
      <c r="CK21" s="256"/>
      <c r="CL21" s="58"/>
      <c r="CM21" s="42"/>
      <c r="CN21" s="256"/>
      <c r="CO21" s="207"/>
      <c r="CP21" s="47"/>
      <c r="CQ21" s="256"/>
      <c r="CR21" s="200"/>
      <c r="CS21" s="42"/>
      <c r="CT21" s="256"/>
      <c r="CU21" s="201"/>
      <c r="CV21" s="47"/>
      <c r="CW21" s="256"/>
      <c r="CX21" s="58"/>
      <c r="CY21" s="42"/>
      <c r="CZ21" s="256"/>
      <c r="DA21" s="207"/>
      <c r="DB21" s="47"/>
      <c r="DC21" s="256"/>
      <c r="DD21" s="200"/>
      <c r="DE21" s="42"/>
      <c r="DF21" s="256"/>
      <c r="DG21" s="201"/>
    </row>
    <row r="22" spans="1:112" ht="20.149999999999999" customHeight="1" x14ac:dyDescent="0.35">
      <c r="A22" s="130">
        <v>880</v>
      </c>
      <c r="B22" s="130" t="s">
        <v>45</v>
      </c>
      <c r="C22" s="196" t="s">
        <v>165</v>
      </c>
      <c r="D22" s="39">
        <v>210</v>
      </c>
      <c r="E22" s="39">
        <v>5.7</v>
      </c>
      <c r="F22" s="39">
        <v>10</v>
      </c>
      <c r="G22" s="39">
        <v>2</v>
      </c>
      <c r="H22" s="40">
        <f t="shared" si="68"/>
        <v>23940</v>
      </c>
      <c r="I22" s="40">
        <f t="shared" si="69"/>
        <v>4200</v>
      </c>
      <c r="J22" s="47">
        <f>SUM(SUMIFS(
'BLC Subcont'!$AE:$AE,
'BLC Subcont'!$I:$I,L$10,
'BLC Subcont'!$U:$U,$A22,
'BLC Subcont'!$AA:$AA,$B22,
'BLC Subcont'!$IC:$IC,"AUTO PRINTING + CUTTING"
))</f>
        <v>0</v>
      </c>
      <c r="K22" s="51">
        <f>SUM(SUMIFS(
'BLC Subcont'!$AR:$AR,
'BLC Subcont'!$I:$I,L$10,
'BLC Subcont'!$U:$U,$A22,
'BLC Subcont'!$AA:$AA,$B22,
'BLC Subcont'!$IC:$IC,"AUTO PRINTING + CUTTING"
))</f>
        <v>0</v>
      </c>
      <c r="L22" s="157">
        <f t="shared" si="41"/>
        <v>0</v>
      </c>
      <c r="M22" s="47">
        <f>SUM(SUMIFS(
'BLC Subcont'!$AE:$AE,
'BLC Subcont'!$I:$I,O$10,
'BLC Subcont'!$U:$U,$A22,
'BLC Subcont'!$AA:$AA,$B22,
'BLC Subcont'!$IC:$IC,"AUTO PRINTING + CUTTING"
))</f>
        <v>4236</v>
      </c>
      <c r="N22" s="51">
        <f>SUM(SUMIFS(
'BLC Subcont'!$AR:$AR,
'BLC Subcont'!$I:$I,O$10,
'BLC Subcont'!$U:$U,$A22,
'BLC Subcont'!$AA:$AA,$B22,
'BLC Subcont'!$IC:$IC,"AUTO PRINTING + CUTTING"
))</f>
        <v>0</v>
      </c>
      <c r="O22" s="157">
        <f t="shared" si="42"/>
        <v>0</v>
      </c>
      <c r="P22" s="47">
        <f>SUM(SUMIFS(
'BLC Subcont'!$AE:$AE,
'BLC Subcont'!$I:$I,R$10,
'BLC Subcont'!$U:$U,$A22,
'BLC Subcont'!$AA:$AA,$B22,
'BLC Subcont'!$IC:$IC,"AUTO PRINTING + CUTTING"
))</f>
        <v>0</v>
      </c>
      <c r="Q22" s="51">
        <f>SUM(SUMIFS(
'BLC Subcont'!$AR:$AR,
'BLC Subcont'!$I:$I,R$10,
'BLC Subcont'!$U:$U,$A22,
'BLC Subcont'!$AA:$AA,$B22,
'BLC Subcont'!$IC:$IC,"AUTO PRINTING + CUTTING"
))</f>
        <v>0</v>
      </c>
      <c r="R22" s="157">
        <f t="shared" si="43"/>
        <v>0</v>
      </c>
      <c r="S22" s="47">
        <f>SUM(SUMIFS(
'BLC Subcont'!$AE:$AE,
'BLC Subcont'!$I:$I,U$10,
'BLC Subcont'!$U:$U,$A22,
'BLC Subcont'!$AA:$AA,$B22,
'BLC Subcont'!$IC:$IC,"AUTO PRINTING + CUTTING"
))</f>
        <v>2064</v>
      </c>
      <c r="T22" s="51">
        <f>SUM(SUMIFS(
'BLC Subcont'!$AR:$AR,
'BLC Subcont'!$I:$I,U$10,
'BLC Subcont'!$U:$U,$A22,
'BLC Subcont'!$AA:$AA,$B22,
'BLC Subcont'!$IC:$IC,"AUTO PRINTING + CUTTING"
))</f>
        <v>0</v>
      </c>
      <c r="U22" s="157">
        <f t="shared" si="44"/>
        <v>0</v>
      </c>
      <c r="V22" s="42">
        <f>SUM(SUMIFS(
'BLC Subcont'!$AE:$AE,
'BLC Subcont'!$I:$I,X$10,
'BLC Subcont'!$U:$U,$A22,
'BLC Subcont'!$AA:$AA,$B22,
'BLC Subcont'!$IC:$IC,"AUTO PRINTING + CUTTING"
))</f>
        <v>3906</v>
      </c>
      <c r="W22" s="51">
        <f>SUM(SUMIFS(
'BLC Subcont'!$AR:$AR,
'BLC Subcont'!$I:$I,X$10,
'BLC Subcont'!$U:$U,$A22,
'BLC Subcont'!$AA:$AA,$B22,
'BLC Subcont'!$IC:$IC,"AUTO PRINTING + CUTTING"
))</f>
        <v>2725</v>
      </c>
      <c r="X22" s="198">
        <f t="shared" si="45"/>
        <v>0.11382623224728487</v>
      </c>
      <c r="Y22" s="47">
        <f t="shared" si="46"/>
        <v>10206</v>
      </c>
      <c r="Z22" s="51">
        <f t="shared" si="46"/>
        <v>2725</v>
      </c>
      <c r="AA22" s="58">
        <f t="shared" si="47"/>
        <v>0.11382623224728487</v>
      </c>
      <c r="AB22" s="47">
        <f>SUM(SUMIFS(
'BLC Subcont'!$AE:$AE,
'BLC Subcont'!$I:$I,AD$10,
'BLC Subcont'!$U:$U,$A22,
'BLC Subcont'!$AA:$AA,$B22,
'BLC Subcont'!$IC:$IC,"AUTO PRINTING + CUTTING"
))</f>
        <v>0</v>
      </c>
      <c r="AC22" s="256">
        <f>SUM(SUMIFS(
'BLC Subcont'!$AR:$AR,
'BLC Subcont'!$I:$I,AD$10,
'BLC Subcont'!$U:$U,$A22,
'BLC Subcont'!$AA:$AA,$B22,
'BLC Subcont'!$IC:$IC,"AUTO PRINTING + CUTTING"
))</f>
        <v>0</v>
      </c>
      <c r="AD22" s="200">
        <f t="shared" si="48"/>
        <v>0</v>
      </c>
      <c r="AE22" s="42">
        <f>SUM(SUMIFS(
'BLC Subcont'!$AE:$AE,
'BLC Subcont'!$I:$I,AG$10,
'BLC Subcont'!$U:$U,$A22,
'BLC Subcont'!$AA:$AA,$B22,
'BLC Subcont'!$IC:$IC,"AUTO PRINTING + CUTTING"
))</f>
        <v>0</v>
      </c>
      <c r="AF22" s="256">
        <f>SUM(SUMIFS(
'BLC Subcont'!$AR:$AR,
'BLC Subcont'!$I:$I,AG$10,
'BLC Subcont'!$U:$U,$A22,
'BLC Subcont'!$AA:$AA,$B22,
'BLC Subcont'!$IC:$IC,"AUTO PRINTING + CUTTING"
))</f>
        <v>0</v>
      </c>
      <c r="AG22" s="201">
        <f t="shared" si="49"/>
        <v>0</v>
      </c>
      <c r="AH22" s="42">
        <f>SUM(SUMIFS(
'BLC Subcont'!$AE:$AE,
'BLC Subcont'!$I:$I,AJ$10,
'BLC Subcont'!$U:$U,$A22,
'BLC Subcont'!$AA:$AA,$B22,
'BLC Subcont'!$IC:$IC,"AUTO PRINTING + CUTTING"
))</f>
        <v>1836</v>
      </c>
      <c r="AI22" s="256">
        <f>SUM(SUMIFS(
'BLC Subcont'!$AR:$AR,
'BLC Subcont'!$I:$I,AJ$10,
'BLC Subcont'!$U:$U,$A22,
'BLC Subcont'!$AA:$AA,$B22,
'BLC Subcont'!$IC:$IC,"AUTO PRINTING + CUTTING"
))</f>
        <v>1836</v>
      </c>
      <c r="AJ22" s="201">
        <f t="shared" si="50"/>
        <v>7.6691729323308269E-2</v>
      </c>
      <c r="AK22" s="42">
        <f>SUM(SUMIFS(
'BLC Subcont'!$AE:$AE,
'BLC Subcont'!$I:$I,AM$10,
'BLC Subcont'!$U:$U,$A22,
'BLC Subcont'!$AA:$AA,$B22,
'BLC Subcont'!$IC:$IC,"AUTO PRINTING + CUTTING"
))</f>
        <v>744</v>
      </c>
      <c r="AL22" s="256">
        <f>SUM(SUMIFS(
'BLC Subcont'!$AR:$AR,
'BLC Subcont'!$I:$I,AM$10,
'BLC Subcont'!$U:$U,$A22,
'BLC Subcont'!$AA:$AA,$B22,
'BLC Subcont'!$IC:$IC,"AUTO PRINTING + CUTTING"
))</f>
        <v>744</v>
      </c>
      <c r="AM22" s="201">
        <f t="shared" si="51"/>
        <v>3.1077694235588971E-2</v>
      </c>
      <c r="AN22" s="42">
        <f>SUM(SUMIFS(
'BLC Subcont'!$AE:$AE,
'BLC Subcont'!$I:$I,AP$10,
'BLC Subcont'!$U:$U,$A22,
'BLC Subcont'!$AA:$AA,$B22,
'BLC Subcont'!$IC:$IC,"AUTO PRINTING + CUTTING"
))</f>
        <v>0</v>
      </c>
      <c r="AO22" s="256">
        <f>SUM(SUMIFS(
'BLC Subcont'!$AR:$AR,
'BLC Subcont'!$I:$I,AP$10,
'BLC Subcont'!$U:$U,$A22,
'BLC Subcont'!$AA:$AA,$B22,
'BLC Subcont'!$IC:$IC,"AUTO PRINTING + CUTTING"
))</f>
        <v>0</v>
      </c>
      <c r="AP22" s="201">
        <f t="shared" si="52"/>
        <v>0</v>
      </c>
      <c r="AQ22" s="42">
        <f>SUM(SUMIFS(
'BLC Subcont'!$AE:$AE,
'BLC Subcont'!$I:$I,AS$10,
'BLC Subcont'!$U:$U,$A22,
'BLC Subcont'!$AA:$AA,$B22,
'BLC Subcont'!$IC:$IC,"AUTO PRINTING + CUTTING"
))</f>
        <v>0</v>
      </c>
      <c r="AR22" s="51">
        <f>SUM(SUMIFS(
'BLC Subcont'!$AR:$AR,
'BLC Subcont'!$I:$I,AS$10,
'BLC Subcont'!$U:$U,$A22,
'BLC Subcont'!$AA:$AA,$B22,
'BLC Subcont'!$IC:$IC,"AUTO PRINTING + CUTTING"
))</f>
        <v>0</v>
      </c>
      <c r="AS22" s="201">
        <f t="shared" si="53"/>
        <v>0</v>
      </c>
      <c r="AT22" s="42">
        <f>SUM(SUMIFS(
'BLC Subcont'!$AE:$AE,
'BLC Subcont'!$I:$I,AV$10,
'BLC Subcont'!$U:$U,$A22,
'BLC Subcont'!$AA:$AA,$B22,
'BLC Subcont'!$IC:$IC,"AUTO PRINTING + CUTTING"
))</f>
        <v>0</v>
      </c>
      <c r="AU22" s="51">
        <f>SUM(SUMIFS(
'BLC Subcont'!$AR:$AR,
'BLC Subcont'!$I:$I,AV$10,
'BLC Subcont'!$U:$U,$A22,
'BLC Subcont'!$AA:$AA,$B22,
'BLC Subcont'!$IC:$IC,"AUTO PRINTING + CUTTING"
))</f>
        <v>0</v>
      </c>
      <c r="AV22" s="201">
        <f t="shared" si="54"/>
        <v>0</v>
      </c>
      <c r="AW22" s="47">
        <f>SUMIFS(RCCP!$HX$8:$HX$136,
RCCP!$A$8:$A$136,$A22,
RCCP!$C$8:$C$136,$B22
)+
(SUMIFS(RCCP!$IC$8:$IC$136,
RCCP!$A$8:$A$136,$A22,
RCCP!$C$8:$C$136,$B22)/4)</f>
        <v>2682</v>
      </c>
      <c r="AX22" s="256">
        <f>SUMIFS(RCCP!$HX$8:$HX$136,
RCCP!$A$8:$A$136,$A22,
RCCP!$C$8:$C$136,$B22
)+
(SUMIFS(RCCP!$IC$8:$IC$136,
RCCP!$A$8:$A$136,$A22,
RCCP!$C$8:$C$136,$B22)/4)</f>
        <v>2682</v>
      </c>
      <c r="AY22" s="58">
        <f t="shared" si="70"/>
        <v>0.11203007518796992</v>
      </c>
      <c r="AZ22" s="42">
        <f>SUMIFS(RCCP!$HY$8:$HY$136,
RCCP!$A$8:$A$136,$A22,
RCCP!$C$8:$C$136,$B22
)+
(SUMIFS(RCCP!$IC$8:$IC$136,
RCCP!$A$8:$A$136,$A22,
RCCP!$C$8:$C$136,$B22)/4)</f>
        <v>0</v>
      </c>
      <c r="BA22" s="256">
        <f>SUMIFS(RCCP!$HY$8:$HY$136,
RCCP!$A$8:$A$136,$A22,
RCCP!$C$8:$C$136,$B22
)+
(SUMIFS(RCCP!$IC$8:$IC$136,
RCCP!$A$8:$A$136,$A22,
RCCP!$C$8:$C$136,$B22)/4)</f>
        <v>0</v>
      </c>
      <c r="BB22" s="207">
        <f t="shared" si="71"/>
        <v>0</v>
      </c>
      <c r="BC22" s="47">
        <f>SUMIFS(RCCP!$HZ$8:$HZ$136,
RCCP!$A$8:$A$136,$A22,
RCCP!$C$8:$C$136,$B22
)+
(SUMIFS(RCCP!$IC$8:$IC$136,
RCCP!$A$8:$A$136,$A22,
RCCP!$C$8:$C$136,$B22)/4)</f>
        <v>4014</v>
      </c>
      <c r="BD22" s="256">
        <f>SUMIFS(RCCP!$HZ$8:$HZ$136,
RCCP!$A$8:$A$136,$A22,
RCCP!$C$8:$C$136,$B22
)+
(SUMIFS(RCCP!$IC$8:$IC$136,
RCCP!$A$8:$A$136,$A22,
RCCP!$C$8:$C$136,$B22)/4)</f>
        <v>4014</v>
      </c>
      <c r="BE22" s="200">
        <f t="shared" si="72"/>
        <v>0.16766917293233083</v>
      </c>
      <c r="BF22" s="42">
        <f>SUMIFS(RCCP!$IA$8:$IA$136,
RCCP!$A$8:$A$136,$A22,
RCCP!$C$8:$C$136,$B22
)+
(SUMIFS(RCCP!$IC$8:$IC$136,
RCCP!$A$8:$A$136,$A22,
RCCP!$C$8:$C$136,$B22)/4)</f>
        <v>0</v>
      </c>
      <c r="BG22" s="256">
        <f>SUMIFS(RCCP!$IA$8:$IA$136,
RCCP!$A$8:$A$136,$A22,
RCCP!$C$8:$C$136,$B22
)+
(SUMIFS(RCCP!$IC$8:$IC$136,
RCCP!$A$8:$A$136,$A22,
RCCP!$C$8:$C$136,$B22)/4)</f>
        <v>0</v>
      </c>
      <c r="BH22" s="201">
        <f t="shared" si="73"/>
        <v>0</v>
      </c>
      <c r="BI22" s="47">
        <f>SUMIFS(RCCP!$IF$8:$IF$136,
RCCP!$A$8:$A$136,$A22,
RCCP!$C$8:$C$136,$B22
)+
(SUMIFS(RCCP!$IK$8:$IK$136,
RCCP!$A$8:$A$136,$A22,
RCCP!$C$8:$C$136,$B22)/4)</f>
        <v>2004</v>
      </c>
      <c r="BJ22" s="256">
        <f>SUMIFS(RCCP!$IF$8:$IF$136,
RCCP!$A$8:$A$136,$A22,
RCCP!$C$8:$C$136,$B22
)+
(SUMIFS(RCCP!$IK$8:$IK$136,
RCCP!$A$8:$A$136,$A22,
RCCP!$C$8:$C$136,$B22)/4)</f>
        <v>2004</v>
      </c>
      <c r="BK22" s="58">
        <f t="shared" si="74"/>
        <v>8.37092731829574E-2</v>
      </c>
      <c r="BL22" s="42">
        <f>SUMIFS(RCCP!$IG$8:$IG$136,
RCCP!$A$8:$A$136,$A22,
RCCP!$C$8:$C$136,$B22
)+
(SUMIFS(RCCP!$IK$8:$IK$136,
RCCP!$A$8:$A$136,$A22,
RCCP!$C$8:$C$136,$B22)/4)</f>
        <v>2004</v>
      </c>
      <c r="BM22" s="256">
        <f>SUMIFS(RCCP!$IG$8:$IG$136,
RCCP!$A$8:$A$136,$A22,
RCCP!$C$8:$C$136,$B22
)+
(SUMIFS(RCCP!$IK$8:$IK$136,
RCCP!$A$8:$A$136,$A22,
RCCP!$C$8:$C$136,$B22)/4)</f>
        <v>2004</v>
      </c>
      <c r="BN22" s="207">
        <f t="shared" si="75"/>
        <v>8.37092731829574E-2</v>
      </c>
      <c r="BO22" s="47">
        <f>SUMIFS(RCCP!$IH$8:$IH$136,
RCCP!$A$8:$A$136,$A22,
RCCP!$C$8:$C$136,$B22
)+
(SUMIFS(RCCP!$IK$8:$IK$136,
RCCP!$A$8:$A$136,$A22,
RCCP!$C$8:$C$136,$B22)/4)</f>
        <v>2004</v>
      </c>
      <c r="BP22" s="256">
        <f>SUMIFS(RCCP!$IH$8:$IH$136,
RCCP!$A$8:$A$136,$A22,
RCCP!$C$8:$C$136,$B22
)+
(SUMIFS(RCCP!$IK$8:$IK$136,
RCCP!$A$8:$A$136,$A22,
RCCP!$C$8:$C$136,$B22)/4)</f>
        <v>2004</v>
      </c>
      <c r="BQ22" s="200">
        <f t="shared" si="76"/>
        <v>8.37092731829574E-2</v>
      </c>
      <c r="BR22" s="42">
        <f>SUMIFS(RCCP!$II$8:$II$136,
RCCP!$A$8:$A$136,$A22,
RCCP!$C$8:$C$136,$B22
)+
(SUMIFS(RCCP!$IK$8:$IK$136,
RCCP!$A$8:$A$136,$A22,
RCCP!$C$8:$C$136,$B22)/4)</f>
        <v>2004</v>
      </c>
      <c r="BS22" s="256">
        <f>SUMIFS(RCCP!$II$8:$II$136,
RCCP!$A$8:$A$136,$A22,
RCCP!$C$8:$C$136,$B22
)+
(SUMIFS(RCCP!$IK$8:$IK$136,
RCCP!$A$8:$A$136,$A22,
RCCP!$C$8:$C$136,$B22)/4)</f>
        <v>2004</v>
      </c>
      <c r="BT22" s="201">
        <f t="shared" si="77"/>
        <v>0.10151975683890578</v>
      </c>
      <c r="BU22" s="47">
        <f>SUMIFS(RCCP!$IN$8:$IN$136,
RCCP!$A$8:$A$136,$A22,
RCCP!$C$8:$C$136,$B22
)+
(SUMIFS(RCCP!$IT$8:$IT$136,
RCCP!$A$8:$A$136,$A22,
RCCP!$C$8:$C$136,$B22)/5)</f>
        <v>0</v>
      </c>
      <c r="BV22" s="256">
        <f>SUMIFS(RCCP!$IN$8:$IN$136,
RCCP!$A$8:$A$136,$A22,
RCCP!$C$8:$C$136,$B22
)+
(SUMIFS(RCCP!$IT$8:$IT$136,
RCCP!$A$8:$A$136,$A22,
RCCP!$C$8:$C$136,$B22)/5)</f>
        <v>0</v>
      </c>
      <c r="BW22" s="58">
        <f t="shared" si="55"/>
        <v>0</v>
      </c>
      <c r="BX22" s="42">
        <f>SUMIFS(RCCP!$IO$8:$IO$136,
RCCP!$A$8:$A$136,$A22,
RCCP!$C$8:$C$136,$B22
)+
(SUMIFS(RCCP!$IT$8:$IT$136,
RCCP!$A$8:$A$136,$A22,
RCCP!$C$8:$C$136,$B22)/5)</f>
        <v>0</v>
      </c>
      <c r="BY22" s="256">
        <f>SUMIFS(RCCP!$IO$8:$IO$136,
RCCP!$A$8:$A$136,$A22,
RCCP!$C$8:$C$136,$B22
)+
(SUMIFS(RCCP!$IT$8:$IT$136,
RCCP!$A$8:$A$136,$A22,
RCCP!$C$8:$C$136,$B22)/5)</f>
        <v>0</v>
      </c>
      <c r="BZ22" s="207">
        <f t="shared" si="56"/>
        <v>0</v>
      </c>
      <c r="CA22" s="47">
        <f>SUMIFS(RCCP!$IP$8:$IP$136,
RCCP!$A$8:$A$136,$A22,
RCCP!$C$8:$C$136,$B22
)+
(SUMIFS(RCCP!$IT$8:$IT$136,
RCCP!$A$8:$A$136,$A22,
RCCP!$C$8:$C$136,$B22)/5)</f>
        <v>0</v>
      </c>
      <c r="CB22" s="256">
        <f>SUMIFS(RCCP!$IP$8:$IP$136,
RCCP!$A$8:$A$136,$A22,
RCCP!$C$8:$C$136,$B22
)+
(SUMIFS(RCCP!$IT$8:$IT$136,
RCCP!$A$8:$A$136,$A22,
RCCP!$C$8:$C$136,$B22)/5)</f>
        <v>0</v>
      </c>
      <c r="CC22" s="200">
        <f t="shared" si="57"/>
        <v>0</v>
      </c>
      <c r="CD22" s="42">
        <f>SUMIFS(RCCP!$IQ$8:$IQ$136,
RCCP!$A$8:$A$136,$A22,
RCCP!$C$8:$C$136,$B22
)+
(SUMIFS(RCCP!$IT$8:$IT$136,
RCCP!$A$8:$A$136,$A22,
RCCP!$C$8:$C$136,$B22)/5)</f>
        <v>0</v>
      </c>
      <c r="CE22" s="256">
        <f>SUMIFS(RCCP!$IQ$8:$IQ$136,
RCCP!$A$8:$A$136,$A22,
RCCP!$C$8:$C$136,$B22
)+
(SUMIFS(RCCP!$IT$8:$IT$136,
RCCP!$A$8:$A$136,$A22,
RCCP!$C$8:$C$136,$B22)/5)</f>
        <v>0</v>
      </c>
      <c r="CF22" s="201">
        <f t="shared" si="58"/>
        <v>0</v>
      </c>
      <c r="CG22" s="42">
        <f>SUMIFS(RCCP!$IR$8:$IR$136,
RCCP!$A$8:$A$136,$A22,
RCCP!$C$8:$C$136,$B22
)+
(SUMIFS(RCCP!$IT$8:$IT$136,
RCCP!$A$8:$A$136,$A22,
RCCP!$C$8:$C$136,$B22)/5)</f>
        <v>0</v>
      </c>
      <c r="CH22" s="256">
        <f>SUMIFS(RCCP!$IR$8:$IR$136,
RCCP!$A$8:$A$136,$A22,
RCCP!$C$8:$C$136,$B22
)+
(SUMIFS(RCCP!$IT$8:$IT$136,
RCCP!$A$8:$A$136,$A22,
RCCP!$C$8:$C$136,$B22)/5)</f>
        <v>0</v>
      </c>
      <c r="CI22" s="201">
        <f t="shared" si="59"/>
        <v>0</v>
      </c>
      <c r="CJ22" s="47">
        <f>SUMIFS(RCCP!$IW$8:$IW$136,
RCCP!$A$8:$A$136,$A22,
RCCP!$C$8:$C$136,$B22
)+
(SUMIFS(RCCP!$JB$8:$JB$136,
RCCP!$A$8:$A$136,$A22,
RCCP!$C$8:$C$136,$B22)/4)</f>
        <v>189</v>
      </c>
      <c r="CK22" s="256">
        <f>SUMIFS(RCCP!$IW$8:$IW$136,
RCCP!$A$8:$A$136,$A22,
RCCP!$C$8:$C$136,$B22
)+
(SUMIFS(RCCP!$JB$8:$JB$136,
RCCP!$A$8:$A$136,$A22,
RCCP!$C$8:$C$136,$B22)/4)</f>
        <v>189</v>
      </c>
      <c r="CL22" s="58">
        <f t="shared" si="60"/>
        <v>9.5744680851063829E-3</v>
      </c>
      <c r="CM22" s="42">
        <f>SUMIFS(RCCP!$IX$8:$IX$136,
RCCP!$A$8:$A$136,$A22,
RCCP!$C$8:$C$136,$B22
)+
(SUMIFS(RCCP!$JB$8:$JB$136,
RCCP!$A$8:$A$136,$A22,
RCCP!$C$8:$C$136,$B22)/4)</f>
        <v>189</v>
      </c>
      <c r="CN22" s="256">
        <f>SUMIFS(RCCP!$IX$8:$IX$136,
RCCP!$A$8:$A$136,$A22,
RCCP!$C$8:$C$136,$B22
)+
(SUMIFS(RCCP!$JB$8:$JB$136,
RCCP!$A$8:$A$136,$A22,
RCCP!$C$8:$C$136,$B22)/4)</f>
        <v>189</v>
      </c>
      <c r="CO22" s="207">
        <f t="shared" si="61"/>
        <v>7.8947368421052634E-3</v>
      </c>
      <c r="CP22" s="47">
        <f>SUMIFS(RCCP!$IY$8:$IY$136,
RCCP!$A$8:$A$136,$A22,
RCCP!$C$8:$C$136,$B22
)+
(SUMIFS(RCCP!$JB$8:$JB$136,
RCCP!$A$8:$A$136,$A22,
RCCP!$C$8:$C$136,$B22)/4)</f>
        <v>189</v>
      </c>
      <c r="CQ22" s="256">
        <f>SUMIFS(RCCP!$IY$8:$IY$136,
RCCP!$A$8:$A$136,$A22,
RCCP!$C$8:$C$136,$B22
)+
(SUMIFS(RCCP!$JB$8:$JB$136,
RCCP!$A$8:$A$136,$A22,
RCCP!$C$8:$C$136,$B22)/4)</f>
        <v>189</v>
      </c>
      <c r="CR22" s="200">
        <f t="shared" si="62"/>
        <v>7.8947368421052634E-3</v>
      </c>
      <c r="CS22" s="42">
        <f>SUMIFS(RCCP!$IZ$8:$IZ$136,
RCCP!$A$8:$A$136,$A22,
RCCP!$C$8:$C$136,$B22
)+
(SUMIFS(RCCP!$JB$8:$JB$136,
RCCP!$A$8:$A$136,$A22,
RCCP!$C$8:$C$136,$B22)/4)</f>
        <v>189</v>
      </c>
      <c r="CT22" s="256">
        <f>SUMIFS(RCCP!$IZ$8:$IZ$136,
RCCP!$A$8:$A$136,$A22,
RCCP!$C$8:$C$136,$B22
)+
(SUMIFS(RCCP!$JB$8:$JB$136,
RCCP!$A$8:$A$136,$A22,
RCCP!$C$8:$C$136,$B22)/4)</f>
        <v>189</v>
      </c>
      <c r="CU22" s="201">
        <f t="shared" si="63"/>
        <v>7.8947368421052634E-3</v>
      </c>
      <c r="CV22" s="47">
        <f>SUMIFS(RCCP!$JE$8:$JE$136,
RCCP!$A$8:$A$136,$A22,
RCCP!$C$8:$C$136,$B22
)+
(SUMIFS(RCCP!$JJ$8:$JJ$136,
RCCP!$A$8:$A$136,$A22,
RCCP!$C$8:$C$136,$B22)/4)</f>
        <v>4605</v>
      </c>
      <c r="CW22" s="256">
        <f>SUMIFS(RCCP!$JE$8:$JE$136,
RCCP!$A$8:$A$136,$A22,
RCCP!$C$8:$C$136,$B22
)+
(SUMIFS(RCCP!$JJ$8:$JJ$136,
RCCP!$A$8:$A$136,$A22,
RCCP!$C$8:$C$136,$B22)/4)</f>
        <v>4605</v>
      </c>
      <c r="CX22" s="58">
        <f t="shared" si="64"/>
        <v>0.19235588972431078</v>
      </c>
      <c r="CY22" s="42">
        <f>SUMIFS(RCCP!$JF$8:$JF$136,
RCCP!$A$8:$A$136,$A22,
RCCP!$C$8:$C$136,$B22
)+
(SUMIFS(RCCP!$JJ$8:$JJ$136,
RCCP!$A$8:$A$136,$A22,
RCCP!$C$8:$C$136,$B22)/4)</f>
        <v>4605</v>
      </c>
      <c r="CZ22" s="256">
        <f>SUMIFS(RCCP!$JF$8:$JF$136,
RCCP!$A$8:$A$136,$A22,
RCCP!$C$8:$C$136,$B22
)+
(SUMIFS(RCCP!$JJ$8:$JJ$136,
RCCP!$A$8:$A$136,$A22,
RCCP!$C$8:$C$136,$B22)/4)</f>
        <v>4605</v>
      </c>
      <c r="DA22" s="207">
        <f t="shared" si="65"/>
        <v>0.19235588972431078</v>
      </c>
      <c r="DB22" s="47">
        <f>SUMIFS(RCCP!$JG$8:$JG$136,
RCCP!$A$8:$A$136,$A22,
RCCP!$C$8:$C$136,$B22
)+
(SUMIFS(RCCP!$JJ$8:$JJ$136,
RCCP!$A$8:$A$136,$A22,
RCCP!$C$8:$C$136,$B22)/4)</f>
        <v>4605</v>
      </c>
      <c r="DC22" s="256">
        <f>SUMIFS(RCCP!$JG$8:$JG$136,
RCCP!$A$8:$A$136,$A22,
RCCP!$C$8:$C$136,$B22
)+
(SUMIFS(RCCP!$JJ$8:$JJ$136,
RCCP!$A$8:$A$136,$A22,
RCCP!$C$8:$C$136,$B22)/4)</f>
        <v>4605</v>
      </c>
      <c r="DD22" s="200">
        <f t="shared" si="66"/>
        <v>0.23328267477203649</v>
      </c>
      <c r="DE22" s="42">
        <f>SUMIFS(RCCP!$JH$8:$JH$136,
RCCP!$A$8:$A$136,$A22,
RCCP!$C$8:$C$136,$B22
)+
(SUMIFS(RCCP!$JJ$8:$JJ$136,
RCCP!$A$8:$A$136,$A22,
RCCP!$C$8:$C$136,$B22)/4)</f>
        <v>4605</v>
      </c>
      <c r="DF22" s="256">
        <f>SUMIFS(RCCP!$JH$8:$JH$136,
RCCP!$A$8:$A$136,$A22,
RCCP!$C$8:$C$136,$B22
)+
(SUMIFS(RCCP!$JJ$8:$JJ$136,
RCCP!$A$8:$A$136,$A22,
RCCP!$C$8:$C$136,$B22)/4)</f>
        <v>4605</v>
      </c>
      <c r="DG22" s="201">
        <f t="shared" si="67"/>
        <v>0.19235588972431078</v>
      </c>
    </row>
    <row r="23" spans="1:112" ht="19.5" customHeight="1" x14ac:dyDescent="0.35">
      <c r="A23" s="54">
        <v>880</v>
      </c>
      <c r="B23" s="54" t="s">
        <v>45</v>
      </c>
      <c r="C23" s="196" t="s">
        <v>166</v>
      </c>
      <c r="D23" s="39">
        <v>432</v>
      </c>
      <c r="E23" s="39">
        <v>5.7</v>
      </c>
      <c r="F23" s="39">
        <v>10</v>
      </c>
      <c r="G23" s="39">
        <v>2</v>
      </c>
      <c r="H23" s="40">
        <f t="shared" si="68"/>
        <v>49248</v>
      </c>
      <c r="I23" s="40">
        <f t="shared" si="69"/>
        <v>8640</v>
      </c>
      <c r="J23" s="47">
        <f>SUM(SUMIFS(
'BLC Subcont'!$AE:$AE,
'BLC Subcont'!$I:$I,L$10,
'BLC Subcont'!$U:$U,$A23,
'BLC Subcont'!$AA:$AA,$B23,
'BLC Subcont'!$ID:$ID,"AUTO PRINTING + CUTTING"
))</f>
        <v>0</v>
      </c>
      <c r="K23" s="51">
        <f>SUM(SUMIFS(
'BLC Subcont'!$AR:$AR,
'BLC Subcont'!$I:$I,L$10,
'BLC Subcont'!$U:$U,$A23,
'BLC Subcont'!$AA:$AA,$B23,
'BLC Subcont'!$ID:$ID,"AUTO PRINTING + CUTTING"))</f>
        <v>0</v>
      </c>
      <c r="L23" s="157">
        <f t="shared" si="41"/>
        <v>0</v>
      </c>
      <c r="M23" s="47">
        <f>SUM(SUMIFS(
'BLC Subcont'!$AE:$AE,
'BLC Subcont'!$I:$I,O$10,
'BLC Subcont'!$U:$U,$A23,
'BLC Subcont'!$AA:$AA,$B23,
'BLC Subcont'!$ID:$ID,"AUTO PRINTING + CUTTING"
))</f>
        <v>4236</v>
      </c>
      <c r="N23" s="51">
        <f>SUM(SUMIFS(
'BLC Subcont'!$AR:$AR,
'BLC Subcont'!$I:$I,O$10,
'BLC Subcont'!$U:$U,$A23,
'BLC Subcont'!$AA:$AA,$B23,
'BLC Subcont'!$ID:$ID,"AUTO PRINTING + CUTTING"))</f>
        <v>0</v>
      </c>
      <c r="O23" s="157">
        <f t="shared" si="42"/>
        <v>0</v>
      </c>
      <c r="P23" s="47">
        <f>SUM(SUMIFS(
'BLC Subcont'!$AE:$AE,
'BLC Subcont'!$I:$I,R$10,
'BLC Subcont'!$U:$U,$A23,
'BLC Subcont'!$AA:$AA,$B23,
'BLC Subcont'!$ID:$ID,"AUTO PRINTING + CUTTING"
))</f>
        <v>0</v>
      </c>
      <c r="Q23" s="51">
        <f>SUM(SUMIFS(
'BLC Subcont'!$AR:$AR,
'BLC Subcont'!$I:$I,R$10,
'BLC Subcont'!$U:$U,$A23,
'BLC Subcont'!$AA:$AA,$B23,
'BLC Subcont'!$ID:$ID,"AUTO PRINTING + CUTTING"))</f>
        <v>0</v>
      </c>
      <c r="R23" s="157">
        <f t="shared" si="43"/>
        <v>0</v>
      </c>
      <c r="S23" s="47">
        <f>SUM(SUMIFS(
'BLC Subcont'!$AE:$AE,
'BLC Subcont'!$I:$I,U$10,
'BLC Subcont'!$U:$U,$A23,
'BLC Subcont'!$AA:$AA,$B23,
'BLC Subcont'!$ID:$ID,"AUTO PRINTING + CUTTING"
))</f>
        <v>2064</v>
      </c>
      <c r="T23" s="51">
        <f>SUM(SUMIFS(
'BLC Subcont'!$AR:$AR,
'BLC Subcont'!$I:$I,U$10,
'BLC Subcont'!$U:$U,$A23,
'BLC Subcont'!$AA:$AA,$B23,
'BLC Subcont'!$ID:$ID,"AUTO PRINTING + CUTTING"))</f>
        <v>0</v>
      </c>
      <c r="U23" s="157">
        <f t="shared" si="44"/>
        <v>0</v>
      </c>
      <c r="V23" s="42">
        <f>SUM(SUMIFS(
'BLC Subcont'!$AE:$AE,
'BLC Subcont'!$I:$I,X$10,
'BLC Subcont'!$U:$U,$A23,
'BLC Subcont'!$AA:$AA,$B23,
'BLC Subcont'!$ID:$ID,"AUTO PRINTING + CUTTING"
))</f>
        <v>4782</v>
      </c>
      <c r="W23" s="51">
        <f>SUM(SUMIFS(
'BLC Subcont'!$AR:$AR,
'BLC Subcont'!$I:$I,X$10,
'BLC Subcont'!$U:$U,$A23,
'BLC Subcont'!$AA:$AA,$B23,
'BLC Subcont'!$ID:$ID,"AUTO PRINTING + CUTTING"))</f>
        <v>3601</v>
      </c>
      <c r="X23" s="198">
        <f t="shared" si="45"/>
        <v>7.3119720597790774E-2</v>
      </c>
      <c r="Y23" s="47">
        <f t="shared" si="46"/>
        <v>11082</v>
      </c>
      <c r="Z23" s="51">
        <f t="shared" si="46"/>
        <v>3601</v>
      </c>
      <c r="AA23" s="58">
        <f t="shared" si="47"/>
        <v>7.3119720597790774E-2</v>
      </c>
      <c r="AB23" s="47">
        <f>SUM(SUMIFS(
'BLC Subcont'!$AE:$AE,
'BLC Subcont'!$I:$I,AD$10,
'BLC Subcont'!$U:$U,$A23,
'BLC Subcont'!$AA:$AA,$B23,
'BLC Subcont'!$ID:$ID,"AUTO PRINTING + CUTTING"
))</f>
        <v>3024</v>
      </c>
      <c r="AC23" s="256">
        <f>SUM(SUMIFS(
'BLC Subcont'!$AR:$AR,
'BLC Subcont'!$I:$I,AD$10,
'BLC Subcont'!$U:$U,$A23,
'BLC Subcont'!$AA:$AA,$B23,
'BLC Subcont'!$ID:$ID,"AUTO PRINTING + CUTTING"))</f>
        <v>3024</v>
      </c>
      <c r="AD23" s="200">
        <f t="shared" si="48"/>
        <v>6.1403508771929821E-2</v>
      </c>
      <c r="AE23" s="42">
        <f>SUM(SUMIFS(
'BLC Subcont'!$AE:$AE,
'BLC Subcont'!$I:$I,AG$10,
'BLC Subcont'!$U:$U,$A23,
'BLC Subcont'!$AA:$AA,$B23,
'BLC Subcont'!$ID:$ID,"AUTO PRINTING + CUTTING"
))</f>
        <v>1980</v>
      </c>
      <c r="AF23" s="256">
        <f>SUM(SUMIFS(
'BLC Subcont'!$AR:$AR,
'BLC Subcont'!$I:$I,AG$10,
'BLC Subcont'!$U:$U,$A23,
'BLC Subcont'!$AA:$AA,$B23,
'BLC Subcont'!$ID:$ID,"AUTO PRINTING + CUTTING"))</f>
        <v>1980</v>
      </c>
      <c r="AG23" s="201">
        <f t="shared" si="49"/>
        <v>4.0204678362573097E-2</v>
      </c>
      <c r="AH23" s="42">
        <f>SUM(SUMIFS(
'BLC Subcont'!$AE:$AE,
'BLC Subcont'!$I:$I,AJ$10,
'BLC Subcont'!$U:$U,$A23,
'BLC Subcont'!$AA:$AA,$B23,
'BLC Subcont'!$ID:$ID,"AUTO PRINTING + CUTTING"
))</f>
        <v>1836</v>
      </c>
      <c r="AI23" s="256">
        <f>SUM(SUMIFS(
'BLC Subcont'!$AR:$AR,
'BLC Subcont'!$I:$I,AJ$10,
'BLC Subcont'!$U:$U,$A23,
'BLC Subcont'!$AA:$AA,$B23,
'BLC Subcont'!$ID:$ID,"AUTO PRINTING + CUTTING"))</f>
        <v>1836</v>
      </c>
      <c r="AJ23" s="201">
        <f t="shared" si="50"/>
        <v>3.7280701754385963E-2</v>
      </c>
      <c r="AK23" s="42">
        <f>SUM(SUMIFS(
'BLC Subcont'!$AE:$AE,
'BLC Subcont'!$I:$I,AM$10,
'BLC Subcont'!$U:$U,$A23,
'BLC Subcont'!$AA:$AA,$B23,
'BLC Subcont'!$ID:$ID,"AUTO PRINTING + CUTTING"
))</f>
        <v>744</v>
      </c>
      <c r="AL23" s="256">
        <f>SUM(SUMIFS(
'BLC Subcont'!$AR:$AR,
'BLC Subcont'!$I:$I,AM$10,
'BLC Subcont'!$U:$U,$A23,
'BLC Subcont'!$AA:$AA,$B23,
'BLC Subcont'!$ID:$ID,"AUTO PRINTING + CUTTING"))</f>
        <v>744</v>
      </c>
      <c r="AM23" s="201">
        <f t="shared" si="51"/>
        <v>1.5107212475633527E-2</v>
      </c>
      <c r="AN23" s="42">
        <f>SUM(SUMIFS(
'BLC Subcont'!$AE:$AE,
'BLC Subcont'!$I:$I,AP$10,
'BLC Subcont'!$U:$U,$A23,
'BLC Subcont'!$AA:$AA,$B23,
'BLC Subcont'!$ID:$ID,"AUTO PRINTING + CUTTING"
))</f>
        <v>0</v>
      </c>
      <c r="AO23" s="256">
        <f>SUM(SUMIFS(
'BLC Subcont'!$AR:$AR,
'BLC Subcont'!$I:$I,AP$10,
'BLC Subcont'!$U:$U,$A23,
'BLC Subcont'!$AA:$AA,$B23,
'BLC Subcont'!$ID:$ID,"AUTO PRINTING + CUTTING"))</f>
        <v>0</v>
      </c>
      <c r="AP23" s="201">
        <f t="shared" si="52"/>
        <v>0</v>
      </c>
      <c r="AQ23" s="42">
        <f>SUM(SUMIFS(
'BLC Subcont'!$AE:$AE,
'BLC Subcont'!$I:$I,AS$10,
'BLC Subcont'!$U:$U,$A23,
'BLC Subcont'!$AA:$AA,$B23,
'BLC Subcont'!$ID:$ID,"AUTO PRINTING + CUTTING"
))</f>
        <v>0</v>
      </c>
      <c r="AR23" s="51">
        <f>SUM(SUMIFS(
'BLC Subcont'!$AR:$AR,
'BLC Subcont'!$I:$I,AS$10,
'BLC Subcont'!$U:$U,$A23,
'BLC Subcont'!$AA:$AA,$B23,
'BLC Subcont'!$ID:$ID,"AUTO PRINTING + CUTTING"))</f>
        <v>0</v>
      </c>
      <c r="AS23" s="201">
        <f t="shared" si="53"/>
        <v>0</v>
      </c>
      <c r="AT23" s="42">
        <f>SUM(SUMIFS(
'BLC Subcont'!$AE:$AE,
'BLC Subcont'!$I:$I,AV$10,
'BLC Subcont'!$U:$U,$A23,
'BLC Subcont'!$AA:$AA,$B23,
'BLC Subcont'!$ID:$ID,"AUTO PRINTING + CUTTING"
))</f>
        <v>0</v>
      </c>
      <c r="AU23" s="51">
        <f>SUM(SUMIFS(
'BLC Subcont'!$AR:$AR,
'BLC Subcont'!$I:$I,AV$10,
'BLC Subcont'!$U:$U,$A23,
'BLC Subcont'!$AA:$AA,$B23,
'BLC Subcont'!$ID:$ID,"AUTO PRINTING + CUTTING"))</f>
        <v>0</v>
      </c>
      <c r="AV23" s="201">
        <f t="shared" si="54"/>
        <v>0</v>
      </c>
      <c r="AW23" s="47">
        <f>SUMIFS(RCCP!$HX$8:$HX$136,
RCCP!$A$8:$A$136,$A23,
RCCP!$C$8:$C$136,$B23
)+
(SUMIFS(RCCP!$IC$8:$IC$136,
RCCP!$A$8:$A$136,$A23,
RCCP!$C$8:$C$136,$B23)/4)</f>
        <v>2682</v>
      </c>
      <c r="AX23" s="256">
        <f>SUMIFS(RCCP!$HX$8:$HX$136,
RCCP!$A$8:$A$136,$A23,
RCCP!$C$8:$C$136,$B23
)+
(SUMIFS(RCCP!$IC$8:$IC$136,
RCCP!$A$8:$A$136,$A23,
RCCP!$C$8:$C$136,$B23)/4)</f>
        <v>2682</v>
      </c>
      <c r="AY23" s="58">
        <f t="shared" si="70"/>
        <v>5.4459064327485381E-2</v>
      </c>
      <c r="AZ23" s="42">
        <f>SUMIFS(RCCP!$HY$8:$HY$136,
RCCP!$A$8:$A$136,$A23,
RCCP!$C$8:$C$136,$B23
)+
(SUMIFS(RCCP!$IC$8:$IC$136,
RCCP!$A$8:$A$136,$A23,
RCCP!$C$8:$C$136,$B23)/4)</f>
        <v>0</v>
      </c>
      <c r="BA23" s="256">
        <f>SUMIFS(RCCP!$HY$8:$HY$136,
RCCP!$A$8:$A$136,$A23,
RCCP!$C$8:$C$136,$B23
)+
(SUMIFS(RCCP!$IC$8:$IC$136,
RCCP!$A$8:$A$136,$A23,
RCCP!$C$8:$C$136,$B23)/4)</f>
        <v>0</v>
      </c>
      <c r="BB23" s="207">
        <f t="shared" si="71"/>
        <v>0</v>
      </c>
      <c r="BC23" s="47">
        <f>SUMIFS(RCCP!$HZ$8:$HZ$136,
RCCP!$A$8:$A$136,$A23,
RCCP!$C$8:$C$136,$B23
)+
(SUMIFS(RCCP!$IC$8:$IC$136,
RCCP!$A$8:$A$136,$A23,
RCCP!$C$8:$C$136,$B23)/4)</f>
        <v>4014</v>
      </c>
      <c r="BD23" s="256">
        <f>SUMIFS(RCCP!$HZ$8:$HZ$136,
RCCP!$A$8:$A$136,$A23,
RCCP!$C$8:$C$136,$B23
)+
(SUMIFS(RCCP!$IC$8:$IC$136,
RCCP!$A$8:$A$136,$A23,
RCCP!$C$8:$C$136,$B23)/4)</f>
        <v>4014</v>
      </c>
      <c r="BE23" s="200">
        <f t="shared" si="72"/>
        <v>8.1505847953216373E-2</v>
      </c>
      <c r="BF23" s="42">
        <f>SUMIFS(RCCP!$IA$8:$IA$136,
RCCP!$A$8:$A$136,$A23,
RCCP!$C$8:$C$136,$B23
)+
(SUMIFS(RCCP!$IC$8:$IC$136,
RCCP!$A$8:$A$136,$A23,
RCCP!$C$8:$C$136,$B23)/4)</f>
        <v>0</v>
      </c>
      <c r="BG23" s="256">
        <f>SUMIFS(RCCP!$IA$8:$IA$136,
RCCP!$A$8:$A$136,$A23,
RCCP!$C$8:$C$136,$B23
)+
(SUMIFS(RCCP!$IC$8:$IC$136,
RCCP!$A$8:$A$136,$A23,
RCCP!$C$8:$C$136,$B23)/4)</f>
        <v>0</v>
      </c>
      <c r="BH23" s="201">
        <f t="shared" si="73"/>
        <v>0</v>
      </c>
      <c r="BI23" s="47">
        <f>SUMIFS(RCCP!$IF$8:$IF$136,
RCCP!$A$8:$A$136,$A23,
RCCP!$C$8:$C$136,$B23
)+
(SUMIFS(RCCP!$IK$8:$IK$136,
RCCP!$A$8:$A$136,$A23,
RCCP!$C$8:$C$136,$B23)/4)</f>
        <v>2004</v>
      </c>
      <c r="BJ23" s="256">
        <f>SUMIFS(RCCP!$IF$8:$IF$136,
RCCP!$A$8:$A$136,$A23,
RCCP!$C$8:$C$136,$B23
)+
(SUMIFS(RCCP!$IK$8:$IK$136,
RCCP!$A$8:$A$136,$A23,
RCCP!$C$8:$C$136,$B23)/4)</f>
        <v>2004</v>
      </c>
      <c r="BK23" s="58">
        <f t="shared" si="74"/>
        <v>4.0692007797270953E-2</v>
      </c>
      <c r="BL23" s="42">
        <f>SUMIFS(RCCP!$IG$8:$IG$136,
RCCP!$A$8:$A$136,$A23,
RCCP!$C$8:$C$136,$B23
)+
(SUMIFS(RCCP!$IK$8:$IK$136,
RCCP!$A$8:$A$136,$A23,
RCCP!$C$8:$C$136,$B23)/4)</f>
        <v>2004</v>
      </c>
      <c r="BM23" s="256">
        <f>SUMIFS(RCCP!$IG$8:$IG$136,
RCCP!$A$8:$A$136,$A23,
RCCP!$C$8:$C$136,$B23
)+
(SUMIFS(RCCP!$IK$8:$IK$136,
RCCP!$A$8:$A$136,$A23,
RCCP!$C$8:$C$136,$B23)/4)</f>
        <v>2004</v>
      </c>
      <c r="BN23" s="207">
        <f t="shared" si="75"/>
        <v>4.0692007797270953E-2</v>
      </c>
      <c r="BO23" s="47">
        <f>SUMIFS(RCCP!$IH$8:$IH$136,
RCCP!$A$8:$A$136,$A23,
RCCP!$C$8:$C$136,$B23
)+
(SUMIFS(RCCP!$IK$8:$IK$136,
RCCP!$A$8:$A$136,$A23,
RCCP!$C$8:$C$136,$B23)/4)</f>
        <v>2004</v>
      </c>
      <c r="BP23" s="256">
        <f>SUMIFS(RCCP!$IH$8:$IH$136,
RCCP!$A$8:$A$136,$A23,
RCCP!$C$8:$C$136,$B23
)+
(SUMIFS(RCCP!$IK$8:$IK$136,
RCCP!$A$8:$A$136,$A23,
RCCP!$C$8:$C$136,$B23)/4)</f>
        <v>2004</v>
      </c>
      <c r="BQ23" s="200">
        <f t="shared" si="76"/>
        <v>4.0692007797270953E-2</v>
      </c>
      <c r="BR23" s="42">
        <f>SUMIFS(RCCP!$II$8:$II$136,
RCCP!$A$8:$A$136,$A23,
RCCP!$C$8:$C$136,$B23
)+
(SUMIFS(RCCP!$IK$8:$IK$136,
RCCP!$A$8:$A$136,$A23,
RCCP!$C$8:$C$136,$B23)/4)</f>
        <v>2004</v>
      </c>
      <c r="BS23" s="256">
        <f>SUMIFS(RCCP!$II$8:$II$136,
RCCP!$A$8:$A$136,$A23,
RCCP!$C$8:$C$136,$B23
)+
(SUMIFS(RCCP!$IK$8:$IK$136,
RCCP!$A$8:$A$136,$A23,
RCCP!$C$8:$C$136,$B23)/4)</f>
        <v>2004</v>
      </c>
      <c r="BT23" s="201">
        <f t="shared" si="77"/>
        <v>4.9349881796690309E-2</v>
      </c>
      <c r="BU23" s="47">
        <f>SUMIFS(RCCP!$IN$8:$IN$136,
RCCP!$A$8:$A$136,$A23,
RCCP!$C$8:$C$136,$B23
)+
(SUMIFS(RCCP!$IT$8:$IT$136,
RCCP!$A$8:$A$136,$A23,
RCCP!$C$8:$C$136,$B23)/5)</f>
        <v>0</v>
      </c>
      <c r="BV23" s="256">
        <f>SUMIFS(RCCP!$IN$8:$IN$136,
RCCP!$A$8:$A$136,$A23,
RCCP!$C$8:$C$136,$B23
)+
(SUMIFS(RCCP!$IT$8:$IT$136,
RCCP!$A$8:$A$136,$A23,
RCCP!$C$8:$C$136,$B23)/5)</f>
        <v>0</v>
      </c>
      <c r="BW23" s="58">
        <f t="shared" si="55"/>
        <v>0</v>
      </c>
      <c r="BX23" s="42">
        <f>SUMIFS(RCCP!$IO$8:$IO$136,
RCCP!$A$8:$A$136,$A23,
RCCP!$C$8:$C$136,$B23
)+
(SUMIFS(RCCP!$IT$8:$IT$136,
RCCP!$A$8:$A$136,$A23,
RCCP!$C$8:$C$136,$B23)/5)</f>
        <v>0</v>
      </c>
      <c r="BY23" s="256">
        <f>SUMIFS(RCCP!$IO$8:$IO$136,
RCCP!$A$8:$A$136,$A23,
RCCP!$C$8:$C$136,$B23
)+
(SUMIFS(RCCP!$IT$8:$IT$136,
RCCP!$A$8:$A$136,$A23,
RCCP!$C$8:$C$136,$B23)/5)</f>
        <v>0</v>
      </c>
      <c r="BZ23" s="207">
        <f t="shared" si="56"/>
        <v>0</v>
      </c>
      <c r="CA23" s="47">
        <f>SUMIFS(RCCP!$IP$8:$IP$136,
RCCP!$A$8:$A$136,$A23,
RCCP!$C$8:$C$136,$B23
)+
(SUMIFS(RCCP!$IT$8:$IT$136,
RCCP!$A$8:$A$136,$A23,
RCCP!$C$8:$C$136,$B23)/5)</f>
        <v>0</v>
      </c>
      <c r="CB23" s="256">
        <f>SUMIFS(RCCP!$IP$8:$IP$136,
RCCP!$A$8:$A$136,$A23,
RCCP!$C$8:$C$136,$B23
)+
(SUMIFS(RCCP!$IT$8:$IT$136,
RCCP!$A$8:$A$136,$A23,
RCCP!$C$8:$C$136,$B23)/5)</f>
        <v>0</v>
      </c>
      <c r="CC23" s="200">
        <f t="shared" si="57"/>
        <v>0</v>
      </c>
      <c r="CD23" s="42">
        <f>SUMIFS(RCCP!$IQ$8:$IQ$136,
RCCP!$A$8:$A$136,$A23,
RCCP!$C$8:$C$136,$B23
)+
(SUMIFS(RCCP!$IT$8:$IT$136,
RCCP!$A$8:$A$136,$A23,
RCCP!$C$8:$C$136,$B23)/5)</f>
        <v>0</v>
      </c>
      <c r="CE23" s="256">
        <f>SUMIFS(RCCP!$IQ$8:$IQ$136,
RCCP!$A$8:$A$136,$A23,
RCCP!$C$8:$C$136,$B23
)+
(SUMIFS(RCCP!$IT$8:$IT$136,
RCCP!$A$8:$A$136,$A23,
RCCP!$C$8:$C$136,$B23)/5)</f>
        <v>0</v>
      </c>
      <c r="CF23" s="201">
        <f t="shared" si="58"/>
        <v>0</v>
      </c>
      <c r="CG23" s="42">
        <f>SUMIFS(RCCP!$IR$8:$IR$136,
RCCP!$A$8:$A$136,$A23,
RCCP!$C$8:$C$136,$B23
)+
(SUMIFS(RCCP!$IT$8:$IT$136,
RCCP!$A$8:$A$136,$A23,
RCCP!$C$8:$C$136,$B23)/5)</f>
        <v>0</v>
      </c>
      <c r="CH23" s="256">
        <f>SUMIFS(RCCP!$IR$8:$IR$136,
RCCP!$A$8:$A$136,$A23,
RCCP!$C$8:$C$136,$B23
)+
(SUMIFS(RCCP!$IT$8:$IT$136,
RCCP!$A$8:$A$136,$A23,
RCCP!$C$8:$C$136,$B23)/5)</f>
        <v>0</v>
      </c>
      <c r="CI23" s="201">
        <f t="shared" si="59"/>
        <v>0</v>
      </c>
      <c r="CJ23" s="47">
        <f>SUMIFS(RCCP!$IW$8:$IW$136,
RCCP!$A$8:$A$136,$A23,
RCCP!$C$8:$C$136,$B23
)+
(SUMIFS(RCCP!$JB$8:$JB$136,
RCCP!$A$8:$A$136,$A23,
RCCP!$C$8:$C$136,$B23)/4)</f>
        <v>189</v>
      </c>
      <c r="CK23" s="256">
        <f>SUMIFS(RCCP!$IW$8:$IW$136,
RCCP!$A$8:$A$136,$A23,
RCCP!$C$8:$C$136,$B23
)+
(SUMIFS(RCCP!$JB$8:$JB$136,
RCCP!$A$8:$A$136,$A23,
RCCP!$C$8:$C$136,$B23)/4)</f>
        <v>189</v>
      </c>
      <c r="CL23" s="58">
        <f t="shared" si="60"/>
        <v>4.6542553191489359E-3</v>
      </c>
      <c r="CM23" s="42">
        <f>SUMIFS(RCCP!$IX$8:$IX$136,
RCCP!$A$8:$A$136,$A23,
RCCP!$C$8:$C$136,$B23
)+
(SUMIFS(RCCP!$JB$8:$JB$136,
RCCP!$A$8:$A$136,$A23,
RCCP!$C$8:$C$136,$B23)/4)</f>
        <v>189</v>
      </c>
      <c r="CN23" s="256">
        <f>SUMIFS(RCCP!$IX$8:$IX$136,
RCCP!$A$8:$A$136,$A23,
RCCP!$C$8:$C$136,$B23
)+
(SUMIFS(RCCP!$JB$8:$JB$136,
RCCP!$A$8:$A$136,$A23,
RCCP!$C$8:$C$136,$B23)/4)</f>
        <v>189</v>
      </c>
      <c r="CO23" s="207">
        <f t="shared" si="61"/>
        <v>3.8377192982456138E-3</v>
      </c>
      <c r="CP23" s="47">
        <f>SUMIFS(RCCP!$IY$8:$IY$136,
RCCP!$A$8:$A$136,$A23,
RCCP!$C$8:$C$136,$B23
)+
(SUMIFS(RCCP!$JB$8:$JB$136,
RCCP!$A$8:$A$136,$A23,
RCCP!$C$8:$C$136,$B23)/4)</f>
        <v>189</v>
      </c>
      <c r="CQ23" s="256">
        <f>SUMIFS(RCCP!$IY$8:$IY$136,
RCCP!$A$8:$A$136,$A23,
RCCP!$C$8:$C$136,$B23
)+
(SUMIFS(RCCP!$JB$8:$JB$136,
RCCP!$A$8:$A$136,$A23,
RCCP!$C$8:$C$136,$B23)/4)</f>
        <v>189</v>
      </c>
      <c r="CR23" s="200">
        <f t="shared" si="62"/>
        <v>3.8377192982456138E-3</v>
      </c>
      <c r="CS23" s="42">
        <f>SUMIFS(RCCP!$IZ$8:$IZ$136,
RCCP!$A$8:$A$136,$A23,
RCCP!$C$8:$C$136,$B23
)+
(SUMIFS(RCCP!$JB$8:$JB$136,
RCCP!$A$8:$A$136,$A23,
RCCP!$C$8:$C$136,$B23)/4)</f>
        <v>189</v>
      </c>
      <c r="CT23" s="256">
        <f>SUMIFS(RCCP!$IZ$8:$IZ$136,
RCCP!$A$8:$A$136,$A23,
RCCP!$C$8:$C$136,$B23
)+
(SUMIFS(RCCP!$JB$8:$JB$136,
RCCP!$A$8:$A$136,$A23,
RCCP!$C$8:$C$136,$B23)/4)</f>
        <v>189</v>
      </c>
      <c r="CU23" s="201">
        <f t="shared" si="63"/>
        <v>3.8377192982456138E-3</v>
      </c>
      <c r="CV23" s="47">
        <f>SUMIFS(RCCP!$JE$8:$JE$136,
RCCP!$A$8:$A$136,$A23,
RCCP!$C$8:$C$136,$B23
)+
(SUMIFS(RCCP!$JJ$8:$JJ$136,
RCCP!$A$8:$A$136,$A23,
RCCP!$C$8:$C$136,$B23)/4)</f>
        <v>4605</v>
      </c>
      <c r="CW23" s="256">
        <f>SUMIFS(RCCP!$JE$8:$JE$136,
RCCP!$A$8:$A$136,$A23,
RCCP!$C$8:$C$136,$B23
)+
(SUMIFS(RCCP!$JJ$8:$JJ$136,
RCCP!$A$8:$A$136,$A23,
RCCP!$C$8:$C$136,$B23)/4)</f>
        <v>4605</v>
      </c>
      <c r="CX23" s="58">
        <f t="shared" si="64"/>
        <v>9.3506335282651065E-2</v>
      </c>
      <c r="CY23" s="42">
        <f>SUMIFS(RCCP!$JF$8:$JF$136,
RCCP!$A$8:$A$136,$A23,
RCCP!$C$8:$C$136,$B23
)+
(SUMIFS(RCCP!$JJ$8:$JJ$136,
RCCP!$A$8:$A$136,$A23,
RCCP!$C$8:$C$136,$B23)/4)</f>
        <v>4605</v>
      </c>
      <c r="CZ23" s="256">
        <f>SUMIFS(RCCP!$JF$8:$JF$136,
RCCP!$A$8:$A$136,$A23,
RCCP!$C$8:$C$136,$B23
)+
(SUMIFS(RCCP!$JJ$8:$JJ$136,
RCCP!$A$8:$A$136,$A23,
RCCP!$C$8:$C$136,$B23)/4)</f>
        <v>4605</v>
      </c>
      <c r="DA23" s="207">
        <f t="shared" si="65"/>
        <v>9.3506335282651065E-2</v>
      </c>
      <c r="DB23" s="47">
        <f>SUMIFS(RCCP!$JG$8:$JG$136,
RCCP!$A$8:$A$136,$A23,
RCCP!$C$8:$C$136,$B23
)+
(SUMIFS(RCCP!$JJ$8:$JJ$136,
RCCP!$A$8:$A$136,$A23,
RCCP!$C$8:$C$136,$B23)/4)</f>
        <v>4605</v>
      </c>
      <c r="DC23" s="256">
        <f>SUMIFS(RCCP!$JG$8:$JG$136,
RCCP!$A$8:$A$136,$A23,
RCCP!$C$8:$C$136,$B23
)+
(SUMIFS(RCCP!$JJ$8:$JJ$136,
RCCP!$A$8:$A$136,$A23,
RCCP!$C$8:$C$136,$B23)/4)</f>
        <v>4605</v>
      </c>
      <c r="DD23" s="200">
        <f t="shared" si="66"/>
        <v>0.11340130023640661</v>
      </c>
      <c r="DE23" s="42">
        <f>SUMIFS(RCCP!$JH$8:$JH$136,
RCCP!$A$8:$A$136,$A23,
RCCP!$C$8:$C$136,$B23
)+
(SUMIFS(RCCP!$JJ$8:$JJ$136,
RCCP!$A$8:$A$136,$A23,
RCCP!$C$8:$C$136,$B23)/4)</f>
        <v>4605</v>
      </c>
      <c r="DF23" s="256">
        <f>SUMIFS(RCCP!$JH$8:$JH$136,
RCCP!$A$8:$A$136,$A23,
RCCP!$C$8:$C$136,$B23
)+
(SUMIFS(RCCP!$JJ$8:$JJ$136,
RCCP!$A$8:$A$136,$A23,
RCCP!$C$8:$C$136,$B23)/4)</f>
        <v>4605</v>
      </c>
      <c r="DG23" s="201">
        <f t="shared" si="67"/>
        <v>9.3506335282651065E-2</v>
      </c>
    </row>
    <row r="24" spans="1:112" ht="20.149999999999999" customHeight="1" x14ac:dyDescent="0.35">
      <c r="A24" s="54">
        <v>880</v>
      </c>
      <c r="B24" s="54" t="str">
        <f>+B21</f>
        <v>Gradeschool</v>
      </c>
      <c r="C24" s="196" t="s">
        <v>60</v>
      </c>
      <c r="D24" s="39">
        <v>150</v>
      </c>
      <c r="E24" s="39">
        <v>5.7</v>
      </c>
      <c r="F24" s="39">
        <v>10</v>
      </c>
      <c r="G24" s="39">
        <v>2</v>
      </c>
      <c r="H24" s="40">
        <f t="shared" ref="H24:H25" si="78">+D24*E24*F24*G24</f>
        <v>17100</v>
      </c>
      <c r="I24" s="40">
        <f t="shared" ref="I24:I25" si="79">+H24/E24</f>
        <v>3000</v>
      </c>
      <c r="J24" s="47">
        <f>SUM(SUMIFS(
'BLC Subcont'!$AE:$AE,
'BLC Subcont'!$I:$I,L$10,
'BLC Subcont'!$U:$U,$A24,
'BLC Subcont'!$AA:$AA,$B24,
'BLC Subcont'!$IE:$IE,"AUTO PRINTING"
))</f>
        <v>0</v>
      </c>
      <c r="K24" s="51">
        <f>SUM(SUMIFS(
'BLC Subcont'!$BF:$BF,
'BLC Subcont'!$I:$I,L$10,
'BLC Subcont'!$U:$U,$A24,
'BLC Subcont'!$AA:$AA,$B24,
'BLC Subcont'!$IE:$IE,"AUTO PRINTING"
))</f>
        <v>0</v>
      </c>
      <c r="L24" s="157">
        <f t="shared" ref="L24:L25" si="80">IFERROR(K24/($I24*L$11),0)</f>
        <v>0</v>
      </c>
      <c r="M24" s="47">
        <f>SUM(SUMIFS(
'BLC Subcont'!$AE:$AE,
'BLC Subcont'!$I:$I,O$10,
'BLC Subcont'!$U:$U,$A24,
'BLC Subcont'!$AA:$AA,$B24,
'BLC Subcont'!$IE:$IE,"AUTO PRINTING"
))</f>
        <v>0</v>
      </c>
      <c r="N24" s="51">
        <f>SUM(SUMIFS(
'BLC Subcont'!$BF:$BF,
'BLC Subcont'!$I:$I,O$10,
'BLC Subcont'!$U:$U,$A24,
'BLC Subcont'!$AA:$AA,$B24,
'BLC Subcont'!$IE:$IE,"AUTO PRINTING"
))</f>
        <v>0</v>
      </c>
      <c r="O24" s="157">
        <f t="shared" ref="O24:O25" si="81">IFERROR(N24/($I24*O$11),0)</f>
        <v>0</v>
      </c>
      <c r="P24" s="47">
        <f>SUM(SUMIFS(
'BLC Subcont'!$AE:$AE,
'BLC Subcont'!$I:$I,R$10,
'BLC Subcont'!$U:$U,$A24,
'BLC Subcont'!$AA:$AA,$B24,
'BLC Subcont'!$IE:$IE,"AUTO PRINTING"
))</f>
        <v>0</v>
      </c>
      <c r="Q24" s="51">
        <f>SUM(SUMIFS(
'BLC Subcont'!$BF:$BF,
'BLC Subcont'!$I:$I,R$10,
'BLC Subcont'!$U:$U,$A24,
'BLC Subcont'!$AA:$AA,$B24,
'BLC Subcont'!$IE:$IE,"AUTO PRINTING"
))</f>
        <v>0</v>
      </c>
      <c r="R24" s="157">
        <f t="shared" ref="R24:R25" si="82">IFERROR(Q24/($I24*R$11),0)</f>
        <v>0</v>
      </c>
      <c r="S24" s="47">
        <f>SUM(SUMIFS(
'BLC Subcont'!$AE:$AE,
'BLC Subcont'!$I:$I,U$10,
'BLC Subcont'!$U:$U,$A24,
'BLC Subcont'!$AA:$AA,$B24,
'BLC Subcont'!$IE:$IE,"AUTO PRINTING"
))</f>
        <v>0</v>
      </c>
      <c r="T24" s="51">
        <f>SUM(SUMIFS(
'BLC Subcont'!$BF:$BF,
'BLC Subcont'!$I:$I,U$10,
'BLC Subcont'!$U:$U,$A24,
'BLC Subcont'!$AA:$AA,$B24,
'BLC Subcont'!$IE:$IE,"AUTO PRINTING"
))</f>
        <v>0</v>
      </c>
      <c r="U24" s="157">
        <f t="shared" ref="U24:U25" si="83">IFERROR(T24/($I24*U$11),0)</f>
        <v>0</v>
      </c>
      <c r="V24" s="183">
        <f>SUM(SUMIFS(
'BLC Subcont'!$AE:$AE,
'BLC Subcont'!$I:$I,X$10,
'BLC Subcont'!$U:$U,$A24,
'BLC Subcont'!$AA:$AA,$B24,
'BLC Subcont'!$IE:$IE,"AUTO PRINTING"
))</f>
        <v>0</v>
      </c>
      <c r="W24" s="202">
        <f>SUM(SUMIFS(
'BLC Subcont'!$BF:$BF,
'BLC Subcont'!$I:$I,X$10,
'BLC Subcont'!$U:$U,$A24,
'BLC Subcont'!$AA:$AA,$B24,
'BLC Subcont'!$IE:$IE,"AUTO PRINTING"
))</f>
        <v>0</v>
      </c>
      <c r="X24" s="203">
        <f t="shared" ref="X24:X25" si="84">IFERROR(W24/($I24*X$11),0)</f>
        <v>0</v>
      </c>
      <c r="Y24" s="47">
        <f t="shared" ref="Y24:Y25" si="85">+SUM(V24,S24,P24,M24,J24)</f>
        <v>0</v>
      </c>
      <c r="Z24" s="51">
        <f t="shared" ref="Z24:Z25" si="86">+SUM(W24,T24,Q24,N24,K24)</f>
        <v>0</v>
      </c>
      <c r="AA24" s="58">
        <f t="shared" ref="AA24:AA25" si="87">IFERROR(Z24/($I24*AA$10),0)</f>
        <v>0</v>
      </c>
      <c r="AB24" s="47">
        <f>SUM(SUMIFS(
'BLC Subcont'!$AE:$AE,
'BLC Subcont'!$I:$I,AD$10,
'BLC Subcont'!$U:$U,$A24,
'BLC Subcont'!$AA:$AA,$B24,
'BLC Subcont'!$IE:$IE,"AUTO PRINTING"
))</f>
        <v>0</v>
      </c>
      <c r="AC24" s="256">
        <f>SUM(SUMIFS(
'BLC Subcont'!$BF:$BF,
'BLC Subcont'!$I:$I,AD$10,
'BLC Subcont'!$U:$U,$A24,
'BLC Subcont'!$AA:$AA,$B24,
'BLC Subcont'!$IE:$IE,"AUTO PRINTING"
))</f>
        <v>0</v>
      </c>
      <c r="AD24" s="200">
        <f t="shared" ref="AD24:AD25" si="88">IFERROR(AC24/($I24*AD$11),0)</f>
        <v>0</v>
      </c>
      <c r="AE24" s="42">
        <f>SUM(SUMIFS(
'BLC Subcont'!$AE:$AE,
'BLC Subcont'!$I:$I,AG$10,
'BLC Subcont'!$U:$U,$A24,
'BLC Subcont'!$AA:$AA,$B24,
'BLC Subcont'!$IE:$IE,"AUTO PRINTING"
))</f>
        <v>0</v>
      </c>
      <c r="AF24" s="256">
        <f>SUM(SUMIFS(
'BLC Subcont'!$BF:$BF,
'BLC Subcont'!$I:$I,AG$10,
'BLC Subcont'!$U:$U,$A24,
'BLC Subcont'!$AA:$AA,$B24,
'BLC Subcont'!$IE:$IE,"AUTO PRINTING"
))</f>
        <v>0</v>
      </c>
      <c r="AG24" s="201">
        <f t="shared" ref="AG24:AG25" si="89">IFERROR(AF24/($I24*AG$11),0)</f>
        <v>0</v>
      </c>
      <c r="AH24" s="42">
        <f>SUM(SUMIFS(
'BLC Subcont'!$AE:$AE,
'BLC Subcont'!$I:$I,AJ$10,
'BLC Subcont'!$U:$U,$A24,
'BLC Subcont'!$AA:$AA,$B24,
'BLC Subcont'!$IE:$IE,"AUTO PRINTING"
))</f>
        <v>0</v>
      </c>
      <c r="AI24" s="256">
        <f>SUM(SUMIFS(
'BLC Subcont'!$BF:$BF,
'BLC Subcont'!$I:$I,AJ$10,
'BLC Subcont'!$U:$U,$A24,
'BLC Subcont'!$AA:$AA,$B24,
'BLC Subcont'!$IE:$IE,"AUTO PRINTING"
))</f>
        <v>0</v>
      </c>
      <c r="AJ24" s="201">
        <f t="shared" ref="AJ24:AJ25" si="90">IFERROR(AI24/($I24*AJ$11),0)</f>
        <v>0</v>
      </c>
      <c r="AK24" s="42">
        <f>SUM(SUMIFS(
'BLC Subcont'!$AE:$AE,
'BLC Subcont'!$I:$I,AM$10,
'BLC Subcont'!$U:$U,$A24,
'BLC Subcont'!$AA:$AA,$B24,
'BLC Subcont'!$IE:$IE,"AUTO PRINTING"
))</f>
        <v>0</v>
      </c>
      <c r="AL24" s="256">
        <f>SUM(SUMIFS(
'BLC Subcont'!$BF:$BF,
'BLC Subcont'!$I:$I,AM$10,
'BLC Subcont'!$U:$U,$A24,
'BLC Subcont'!$AA:$AA,$B24,
'BLC Subcont'!$IE:$IE,"AUTO PRINTING"
))</f>
        <v>0</v>
      </c>
      <c r="AM24" s="201">
        <f t="shared" ref="AM24:AM25" si="91">IFERROR(AL24/($I24*AM$11),0)</f>
        <v>0</v>
      </c>
      <c r="AN24" s="42">
        <f>SUM(SUMIFS(
'BLC Subcont'!$AE:$AE,
'BLC Subcont'!$I:$I,AP$10,
'BLC Subcont'!$U:$U,$A24,
'BLC Subcont'!$AA:$AA,$B24,
'BLC Subcont'!$IE:$IE,"AUTO PRINTING"
))</f>
        <v>0</v>
      </c>
      <c r="AO24" s="256">
        <f>SUM(SUMIFS(
'BLC Subcont'!$BF:$BF,
'BLC Subcont'!$I:$I,AP$10,
'BLC Subcont'!$U:$U,$A24,
'BLC Subcont'!$AA:$AA,$B24,
'BLC Subcont'!$IE:$IE,"AUTO PRINTING"
))</f>
        <v>0</v>
      </c>
      <c r="AP24" s="201">
        <f t="shared" ref="AP24:AP25" si="92">IFERROR(AO24/($I24*AP$11),0)</f>
        <v>0</v>
      </c>
      <c r="AQ24" s="42">
        <f>SUM(SUMIFS(
'BLC Subcont'!$AE:$AE,
'BLC Subcont'!$I:$I,AS$10,
'BLC Subcont'!$U:$U,$A24,
'BLC Subcont'!$AA:$AA,$B24,
'BLC Subcont'!$IE:$IE,"AUTO PRINTING"
))</f>
        <v>0</v>
      </c>
      <c r="AR24" s="51">
        <f>SUM(SUMIFS(
'BLC Subcont'!$BF:$BF,
'BLC Subcont'!$I:$I,AS$10,
'BLC Subcont'!$U:$U,$A24,
'BLC Subcont'!$AA:$AA,$B24,
'BLC Subcont'!$IE:$IE,"AUTO PRINTING"
))</f>
        <v>0</v>
      </c>
      <c r="AS24" s="201">
        <f t="shared" ref="AS24:AS25" si="93">IFERROR(AR24/($I24*AS$11),0)</f>
        <v>0</v>
      </c>
      <c r="AT24" s="42">
        <f>SUM(SUMIFS(
'BLC Subcont'!$AE:$AE,
'BLC Subcont'!$I:$I,AV$10,
'BLC Subcont'!$U:$U,$A24,
'BLC Subcont'!$AA:$AA,$B24,
'BLC Subcont'!$IE:$IE,"AUTO PRINTING"
))</f>
        <v>0</v>
      </c>
      <c r="AU24" s="51">
        <f>SUM(SUMIFS(
'BLC Subcont'!$BF:$BF,
'BLC Subcont'!$I:$I,AV$10,
'BLC Subcont'!$U:$U,$A24,
'BLC Subcont'!$AA:$AA,$B24,
'BLC Subcont'!$IE:$IE,"AUTO PRINTING"
))</f>
        <v>0</v>
      </c>
      <c r="AV24" s="201">
        <f t="shared" ref="AV24:AV25" si="94">IFERROR(AU24/($I24*AV$11),0)</f>
        <v>0</v>
      </c>
      <c r="AW24" s="47"/>
      <c r="AX24" s="256"/>
      <c r="AY24" s="58"/>
      <c r="AZ24" s="183"/>
      <c r="BA24" s="261"/>
      <c r="BB24" s="208"/>
      <c r="BC24" s="47"/>
      <c r="BD24" s="256"/>
      <c r="BE24" s="200"/>
      <c r="BF24" s="42"/>
      <c r="BG24" s="256"/>
      <c r="BH24" s="201"/>
      <c r="BI24" s="47"/>
      <c r="BJ24" s="256"/>
      <c r="BK24" s="58"/>
      <c r="BL24" s="183"/>
      <c r="BM24" s="261"/>
      <c r="BN24" s="208"/>
      <c r="BO24" s="47"/>
      <c r="BP24" s="256"/>
      <c r="BQ24" s="200"/>
      <c r="BR24" s="42"/>
      <c r="BS24" s="256"/>
      <c r="BT24" s="201"/>
      <c r="BU24" s="47"/>
      <c r="BV24" s="256"/>
      <c r="BW24" s="58"/>
      <c r="BX24" s="183"/>
      <c r="BY24" s="261"/>
      <c r="BZ24" s="208"/>
      <c r="CA24" s="47"/>
      <c r="CB24" s="256"/>
      <c r="CC24" s="200"/>
      <c r="CD24" s="42"/>
      <c r="CE24" s="256"/>
      <c r="CF24" s="201"/>
      <c r="CG24" s="42"/>
      <c r="CH24" s="256"/>
      <c r="CI24" s="201"/>
      <c r="CJ24" s="47"/>
      <c r="CK24" s="256"/>
      <c r="CL24" s="58"/>
      <c r="CM24" s="183"/>
      <c r="CN24" s="261"/>
      <c r="CO24" s="208"/>
      <c r="CP24" s="47"/>
      <c r="CQ24" s="256"/>
      <c r="CR24" s="200"/>
      <c r="CS24" s="42"/>
      <c r="CT24" s="256"/>
      <c r="CU24" s="201"/>
      <c r="CV24" s="47"/>
      <c r="CW24" s="256"/>
      <c r="CX24" s="58"/>
      <c r="CY24" s="183"/>
      <c r="CZ24" s="261"/>
      <c r="DA24" s="208"/>
      <c r="DB24" s="47"/>
      <c r="DC24" s="256"/>
      <c r="DD24" s="200"/>
      <c r="DE24" s="42"/>
      <c r="DF24" s="256"/>
      <c r="DG24" s="201"/>
    </row>
    <row r="25" spans="1:112" ht="20.149999999999999" customHeight="1" x14ac:dyDescent="0.35">
      <c r="A25" s="54">
        <v>880</v>
      </c>
      <c r="B25" s="54" t="str">
        <f>+B24</f>
        <v>Gradeschool</v>
      </c>
      <c r="C25" s="196" t="s">
        <v>92</v>
      </c>
      <c r="D25" s="39">
        <v>432</v>
      </c>
      <c r="E25" s="39">
        <v>5.7</v>
      </c>
      <c r="F25" s="39">
        <v>10</v>
      </c>
      <c r="G25" s="39">
        <v>2</v>
      </c>
      <c r="H25" s="40">
        <f t="shared" si="78"/>
        <v>49248</v>
      </c>
      <c r="I25" s="40">
        <f t="shared" si="79"/>
        <v>8640</v>
      </c>
      <c r="J25" s="47">
        <f>SUM(SUMIFS(
'BLC Subcont'!$AE:$AE,
'BLC Subcont'!$I:$I,L$10,
'BLC Subcont'!$U:$U,$A25,
'BLC Subcont'!$AA:$AA,$B25,
'BLC Subcont'!$IF:$IF,"AUTO PRINTING + CUTTING"
))</f>
        <v>0</v>
      </c>
      <c r="K25" s="51">
        <f>SUM(SUMIFS(
'BLC Subcont'!$AQ:$AQ,
'BLC Subcont'!$I:$I,L$10,
'BLC Subcont'!$U:$U,$A25,
'BLC Subcont'!$AA:$AA,$B25,
'BLC Subcont'!$IF:$IF,"AUTO PRINTING + CUTTING"
))</f>
        <v>0</v>
      </c>
      <c r="L25" s="157">
        <f t="shared" si="80"/>
        <v>0</v>
      </c>
      <c r="M25" s="47">
        <f>SUM(SUMIFS(
'BLC Subcont'!$AE:$AE,
'BLC Subcont'!$I:$I,O$10,
'BLC Subcont'!$U:$U,$A25,
'BLC Subcont'!$AA:$AA,$B25,
'BLC Subcont'!$IF:$IF,"AUTO PRINTING + CUTTING"
))</f>
        <v>0</v>
      </c>
      <c r="N25" s="51">
        <f>SUM(SUMIFS(
'BLC Subcont'!$AQ:$AQ,
'BLC Subcont'!$I:$I,O$10,
'BLC Subcont'!$U:$U,$A25,
'BLC Subcont'!$AA:$AA,$B25,
'BLC Subcont'!$IF:$IF,"AUTO PRINTING + CUTTING"
))</f>
        <v>0</v>
      </c>
      <c r="O25" s="157">
        <f t="shared" si="81"/>
        <v>0</v>
      </c>
      <c r="P25" s="47">
        <f>SUM(SUMIFS(
'BLC Subcont'!$AE:$AE,
'BLC Subcont'!$I:$I,R$10,
'BLC Subcont'!$U:$U,$A25,
'BLC Subcont'!$AA:$AA,$B25,
'BLC Subcont'!$IF:$IF,"AUTO PRINTING + CUTTING"
))</f>
        <v>0</v>
      </c>
      <c r="Q25" s="51">
        <f>SUM(SUMIFS(
'BLC Subcont'!$AQ:$AQ,
'BLC Subcont'!$I:$I,R$10,
'BLC Subcont'!$U:$U,$A25,
'BLC Subcont'!$AA:$AA,$B25,
'BLC Subcont'!$IF:$IF,"AUTO PRINTING + CUTTING"
))</f>
        <v>0</v>
      </c>
      <c r="R25" s="157">
        <f t="shared" si="82"/>
        <v>0</v>
      </c>
      <c r="S25" s="47">
        <f>SUM(SUMIFS(
'BLC Subcont'!$AE:$AE,
'BLC Subcont'!$I:$I,U$10,
'BLC Subcont'!$U:$U,$A25,
'BLC Subcont'!$AA:$AA,$B25,
'BLC Subcont'!$IF:$IF,"AUTO PRINTING + CUTTING"
))</f>
        <v>2796</v>
      </c>
      <c r="T25" s="51">
        <f>SUM(SUMIFS(
'BLC Subcont'!$AQ:$AQ,
'BLC Subcont'!$I:$I,U$10,
'BLC Subcont'!$U:$U,$A25,
'BLC Subcont'!$AA:$AA,$B25,
'BLC Subcont'!$IF:$IF,"AUTO PRINTING + CUTTING"
))</f>
        <v>840</v>
      </c>
      <c r="U25" s="157">
        <f t="shared" si="83"/>
        <v>0</v>
      </c>
      <c r="V25" s="42">
        <f>SUM(SUMIFS(
'BLC Subcont'!$AE:$AE,
'BLC Subcont'!$I:$I,X$10,
'BLC Subcont'!$U:$U,$A25,
'BLC Subcont'!$AA:$AA,$B25,
'BLC Subcont'!$IF:$IF,"AUTO PRINTING + CUTTING"
))</f>
        <v>4308</v>
      </c>
      <c r="W25" s="51">
        <f>SUM(SUMIFS(
'BLC Subcont'!$AQ:$AQ,
'BLC Subcont'!$I:$I,X$10,
'BLC Subcont'!$U:$U,$A25,
'BLC Subcont'!$AA:$AA,$B25,
'BLC Subcont'!$IF:$IF,"AUTO PRINTING + CUTTING"
))</f>
        <v>4308</v>
      </c>
      <c r="X25" s="198">
        <f t="shared" si="84"/>
        <v>8.7475633528265109E-2</v>
      </c>
      <c r="Y25" s="47">
        <f t="shared" si="85"/>
        <v>7104</v>
      </c>
      <c r="Z25" s="51">
        <f t="shared" si="86"/>
        <v>5148</v>
      </c>
      <c r="AA25" s="58">
        <f t="shared" si="87"/>
        <v>0.10453216374269006</v>
      </c>
      <c r="AB25" s="47">
        <f>SUM(SUMIFS(
'BLC Subcont'!$AE:$AE,
'BLC Subcont'!$I:$I,AD$10,
'BLC Subcont'!$U:$U,$A25,
'BLC Subcont'!$AA:$AA,$B25,
'BLC Subcont'!$IF:$IF,"AUTO PRINTING + CUTTING"
))</f>
        <v>0</v>
      </c>
      <c r="AC25" s="256">
        <f>SUM(SUMIFS(
'BLC Subcont'!$AQ:$AQ,
'BLC Subcont'!$I:$I,AD$10,
'BLC Subcont'!$U:$U,$A25,
'BLC Subcont'!$AA:$AA,$B25,
'BLC Subcont'!$IF:$IF,"AUTO PRINTING + CUTTING"
))</f>
        <v>0</v>
      </c>
      <c r="AD25" s="200">
        <f t="shared" si="88"/>
        <v>0</v>
      </c>
      <c r="AE25" s="42">
        <f>SUM(SUMIFS(
'BLC Subcont'!$AE:$AE,
'BLC Subcont'!$I:$I,AG$10,
'BLC Subcont'!$U:$U,$A25,
'BLC Subcont'!$AA:$AA,$B25,
'BLC Subcont'!$IF:$IF,"AUTO PRINTING + CUTTING"
))</f>
        <v>1176</v>
      </c>
      <c r="AF25" s="256">
        <f>SUM(SUMIFS(
'BLC Subcont'!$AQ:$AQ,
'BLC Subcont'!$I:$I,AG$10,
'BLC Subcont'!$U:$U,$A25,
'BLC Subcont'!$AA:$AA,$B25,
'BLC Subcont'!$IF:$IF,"AUTO PRINTING + CUTTING"
))</f>
        <v>1176</v>
      </c>
      <c r="AG25" s="201">
        <f t="shared" si="89"/>
        <v>2.387914230019493E-2</v>
      </c>
      <c r="AH25" s="42">
        <f>SUM(SUMIFS(
'BLC Subcont'!$AE:$AE,
'BLC Subcont'!$I:$I,AJ$10,
'BLC Subcont'!$U:$U,$A25,
'BLC Subcont'!$AA:$AA,$B25,
'BLC Subcont'!$IF:$IF,"AUTO PRINTING + CUTTING"
))</f>
        <v>6036</v>
      </c>
      <c r="AI25" s="256">
        <f>SUM(SUMIFS(
'BLC Subcont'!$AQ:$AQ,
'BLC Subcont'!$I:$I,AJ$10,
'BLC Subcont'!$U:$U,$A25,
'BLC Subcont'!$AA:$AA,$B25,
'BLC Subcont'!$IF:$IF,"AUTO PRINTING + CUTTING"
))</f>
        <v>6036</v>
      </c>
      <c r="AJ25" s="201">
        <f t="shared" si="90"/>
        <v>0.12256335282651072</v>
      </c>
      <c r="AK25" s="42">
        <f>SUM(SUMIFS(
'BLC Subcont'!$AE:$AE,
'BLC Subcont'!$I:$I,AM$10,
'BLC Subcont'!$U:$U,$A25,
'BLC Subcont'!$AA:$AA,$B25,
'BLC Subcont'!$IF:$IF,"AUTO PRINTING + CUTTING"
))</f>
        <v>2406</v>
      </c>
      <c r="AL25" s="256">
        <f>SUM(SUMIFS(
'BLC Subcont'!$AQ:$AQ,
'BLC Subcont'!$I:$I,AM$10,
'BLC Subcont'!$U:$U,$A25,
'BLC Subcont'!$AA:$AA,$B25,
'BLC Subcont'!$IF:$IF,"AUTO PRINTING + CUTTING"
))</f>
        <v>2406</v>
      </c>
      <c r="AM25" s="201">
        <f t="shared" si="91"/>
        <v>4.885477582846004E-2</v>
      </c>
      <c r="AN25" s="42">
        <f>SUM(SUMIFS(
'BLC Subcont'!$AE:$AE,
'BLC Subcont'!$I:$I,AP$10,
'BLC Subcont'!$U:$U,$A25,
'BLC Subcont'!$AA:$AA,$B25,
'BLC Subcont'!$IF:$IF,"AUTO PRINTING + CUTTING"
))</f>
        <v>0</v>
      </c>
      <c r="AO25" s="256">
        <f>SUM(SUMIFS(
'BLC Subcont'!$AQ:$AQ,
'BLC Subcont'!$I:$I,AP$10,
'BLC Subcont'!$U:$U,$A25,
'BLC Subcont'!$AA:$AA,$B25,
'BLC Subcont'!$IF:$IF,"AUTO PRINTING + CUTTING"
))</f>
        <v>0</v>
      </c>
      <c r="AP25" s="201">
        <f t="shared" si="92"/>
        <v>0</v>
      </c>
      <c r="AQ25" s="42">
        <f>SUM(SUMIFS(
'BLC Subcont'!$AE:$AE,
'BLC Subcont'!$I:$I,AS$10,
'BLC Subcont'!$U:$U,$A25,
'BLC Subcont'!$AA:$AA,$B25,
'BLC Subcont'!$IF:$IF,"AUTO PRINTING + CUTTING"
))</f>
        <v>0</v>
      </c>
      <c r="AR25" s="51">
        <f>SUM(SUMIFS(
'BLC Subcont'!$AQ:$AQ,
'BLC Subcont'!$I:$I,AS$10,
'BLC Subcont'!$U:$U,$A25,
'BLC Subcont'!$AA:$AA,$B25,
'BLC Subcont'!$IF:$IF,"AUTO PRINTING + CUTTING"
))</f>
        <v>0</v>
      </c>
      <c r="AS25" s="201">
        <f t="shared" si="93"/>
        <v>0</v>
      </c>
      <c r="AT25" s="42">
        <f>SUM(SUMIFS(
'BLC Subcont'!$AE:$AE,
'BLC Subcont'!$I:$I,AV$10,
'BLC Subcont'!$U:$U,$A25,
'BLC Subcont'!$AA:$AA,$B25,
'BLC Subcont'!$IF:$IF,"AUTO PRINTING + CUTTING"
))</f>
        <v>0</v>
      </c>
      <c r="AU25" s="51">
        <f>SUM(SUMIFS(
'BLC Subcont'!$AQ:$AQ,
'BLC Subcont'!$I:$I,AV$10,
'BLC Subcont'!$U:$U,$A25,
'BLC Subcont'!$AA:$AA,$B25,
'BLC Subcont'!$IF:$IF,"AUTO PRINTING + CUTTING"
))</f>
        <v>0</v>
      </c>
      <c r="AV25" s="201">
        <f t="shared" si="94"/>
        <v>0</v>
      </c>
      <c r="AW25" s="47"/>
      <c r="AX25" s="256"/>
      <c r="AY25" s="58"/>
      <c r="AZ25" s="42"/>
      <c r="BA25" s="256"/>
      <c r="BB25" s="207"/>
      <c r="BC25" s="47"/>
      <c r="BD25" s="256"/>
      <c r="BE25" s="200"/>
      <c r="BF25" s="42"/>
      <c r="BG25" s="256"/>
      <c r="BH25" s="201"/>
      <c r="BI25" s="47"/>
      <c r="BJ25" s="256"/>
      <c r="BK25" s="58"/>
      <c r="BL25" s="42"/>
      <c r="BM25" s="256"/>
      <c r="BN25" s="207"/>
      <c r="BO25" s="47"/>
      <c r="BP25" s="256"/>
      <c r="BQ25" s="200"/>
      <c r="BR25" s="42"/>
      <c r="BS25" s="256"/>
      <c r="BT25" s="201"/>
      <c r="BU25" s="47"/>
      <c r="BV25" s="256"/>
      <c r="BW25" s="58"/>
      <c r="BX25" s="42"/>
      <c r="BY25" s="256"/>
      <c r="BZ25" s="207"/>
      <c r="CA25" s="47"/>
      <c r="CB25" s="256"/>
      <c r="CC25" s="200"/>
      <c r="CD25" s="42"/>
      <c r="CE25" s="256"/>
      <c r="CF25" s="201"/>
      <c r="CG25" s="42"/>
      <c r="CH25" s="256"/>
      <c r="CI25" s="201"/>
      <c r="CJ25" s="47"/>
      <c r="CK25" s="256"/>
      <c r="CL25" s="58"/>
      <c r="CM25" s="42"/>
      <c r="CN25" s="256"/>
      <c r="CO25" s="207"/>
      <c r="CP25" s="47"/>
      <c r="CQ25" s="256"/>
      <c r="CR25" s="200"/>
      <c r="CS25" s="42"/>
      <c r="CT25" s="256"/>
      <c r="CU25" s="201"/>
      <c r="CV25" s="47"/>
      <c r="CW25" s="256"/>
      <c r="CX25" s="58"/>
      <c r="CY25" s="42"/>
      <c r="CZ25" s="256"/>
      <c r="DA25" s="207"/>
      <c r="DB25" s="47"/>
      <c r="DC25" s="256"/>
      <c r="DD25" s="200"/>
      <c r="DE25" s="42"/>
      <c r="DF25" s="256"/>
      <c r="DG25" s="201"/>
    </row>
    <row r="26" spans="1:112" ht="20.149999999999999" customHeight="1" x14ac:dyDescent="0.35">
      <c r="A26" s="39">
        <v>484</v>
      </c>
      <c r="B26" s="39" t="s">
        <v>23</v>
      </c>
      <c r="C26" s="196" t="s">
        <v>39</v>
      </c>
      <c r="D26" s="39">
        <v>258</v>
      </c>
      <c r="E26" s="39">
        <v>5.7</v>
      </c>
      <c r="F26" s="39">
        <v>10</v>
      </c>
      <c r="G26" s="39">
        <v>2</v>
      </c>
      <c r="H26" s="40">
        <f>+D26*E26*F26*G26</f>
        <v>29412.000000000004</v>
      </c>
      <c r="I26" s="40">
        <f t="shared" si="69"/>
        <v>5160.0000000000009</v>
      </c>
      <c r="J26" s="47">
        <f>SUM(SUMIFS(
'BLC Subcont'!$AE:$AE,
'BLC Subcont'!$I:$I,L$10,
'BLC Subcont'!$U:$U,$A26,
'BLC Subcont'!$AA:$AA,$B26,
'BLC Subcont'!$IE:$IE,"AUTO PRINTING"
))</f>
        <v>0</v>
      </c>
      <c r="K26" s="51">
        <f>SUM(SUMIFS(
'BLC Subcont'!$BF:$BF,
'BLC Subcont'!$I:$I,L$10,
'BLC Subcont'!$U:$U,$A26,
'BLC Subcont'!$AA:$AA,$B26,
'BLC Subcont'!$IE:$IE,"AUTO PRINTING"
))</f>
        <v>0</v>
      </c>
      <c r="L26" s="157">
        <f t="shared" si="41"/>
        <v>0</v>
      </c>
      <c r="M26" s="47">
        <f>SUM(SUMIFS(
'BLC Subcont'!$AE:$AE,
'BLC Subcont'!$I:$I,O$10,
'BLC Subcont'!$U:$U,$A26,
'BLC Subcont'!$AA:$AA,$B26,
'BLC Subcont'!$IE:$IE,"AUTO PRINTING"
))</f>
        <v>0</v>
      </c>
      <c r="N26" s="51">
        <f>SUM(SUMIFS(
'BLC Subcont'!$BF:$BF,
'BLC Subcont'!$I:$I,O$10,
'BLC Subcont'!$U:$U,$A26,
'BLC Subcont'!$AA:$AA,$B26,
'BLC Subcont'!$IE:$IE,"AUTO PRINTING"
))</f>
        <v>0</v>
      </c>
      <c r="O26" s="157">
        <f t="shared" si="42"/>
        <v>0</v>
      </c>
      <c r="P26" s="47">
        <f>SUM(SUMIFS(
'BLC Subcont'!$AE:$AE,
'BLC Subcont'!$I:$I,R$10,
'BLC Subcont'!$U:$U,$A26,
'BLC Subcont'!$AA:$AA,$B26,
'BLC Subcont'!$IE:$IE,"AUTO PRINTING"
))</f>
        <v>0</v>
      </c>
      <c r="Q26" s="51">
        <f>SUM(SUMIFS(
'BLC Subcont'!$BF:$BF,
'BLC Subcont'!$I:$I,R$10,
'BLC Subcont'!$U:$U,$A26,
'BLC Subcont'!$AA:$AA,$B26,
'BLC Subcont'!$IE:$IE,"AUTO PRINTING"
))</f>
        <v>0</v>
      </c>
      <c r="R26" s="157">
        <f t="shared" si="43"/>
        <v>0</v>
      </c>
      <c r="S26" s="47">
        <f>SUM(SUMIFS(
'BLC Subcont'!$AE:$AE,
'BLC Subcont'!$I:$I,U$10,
'BLC Subcont'!$U:$U,$A26,
'BLC Subcont'!$AA:$AA,$B26,
'BLC Subcont'!$IE:$IE,"AUTO PRINTING"
))</f>
        <v>0</v>
      </c>
      <c r="T26" s="51">
        <f>SUM(SUMIFS(
'BLC Subcont'!$BF:$BF,
'BLC Subcont'!$I:$I,U$10,
'BLC Subcont'!$U:$U,$A26,
'BLC Subcont'!$AA:$AA,$B26,
'BLC Subcont'!$IE:$IE,"AUTO PRINTING"
))</f>
        <v>0</v>
      </c>
      <c r="U26" s="157">
        <f t="shared" si="44"/>
        <v>0</v>
      </c>
      <c r="V26" s="183">
        <f>SUM(SUMIFS(
'BLC Subcont'!$AE:$AE,
'BLC Subcont'!$I:$I,X$10,
'BLC Subcont'!$U:$U,$A26,
'BLC Subcont'!$AA:$AA,$B26,
'BLC Subcont'!$IE:$IE,"AUTO PRINTING"
))</f>
        <v>0</v>
      </c>
      <c r="W26" s="202">
        <f>SUM(SUMIFS(
'BLC Subcont'!$BF:$BF,
'BLC Subcont'!$I:$I,X$10,
'BLC Subcont'!$U:$U,$A26,
'BLC Subcont'!$AA:$AA,$B26,
'BLC Subcont'!$IE:$IE,"AUTO PRINTING"
))</f>
        <v>0</v>
      </c>
      <c r="X26" s="203">
        <f t="shared" si="45"/>
        <v>0</v>
      </c>
      <c r="Y26" s="47"/>
      <c r="Z26" s="51"/>
      <c r="AA26" s="58"/>
      <c r="AB26" s="47"/>
      <c r="AC26" s="256"/>
      <c r="AD26" s="200"/>
      <c r="AE26" s="42"/>
      <c r="AF26" s="256"/>
      <c r="AG26" s="201"/>
      <c r="AH26" s="42"/>
      <c r="AI26" s="256"/>
      <c r="AJ26" s="201"/>
      <c r="AK26" s="42"/>
      <c r="AL26" s="256"/>
      <c r="AM26" s="201"/>
      <c r="AN26" s="42"/>
      <c r="AO26" s="256"/>
      <c r="AP26" s="201"/>
      <c r="AQ26" s="42"/>
      <c r="AR26" s="51"/>
      <c r="AS26" s="201"/>
      <c r="AT26" s="42"/>
      <c r="AU26" s="51"/>
      <c r="AV26" s="201"/>
      <c r="AW26" s="47"/>
      <c r="AX26" s="256"/>
      <c r="AY26" s="58"/>
      <c r="AZ26" s="183"/>
      <c r="BA26" s="261"/>
      <c r="BB26" s="208"/>
      <c r="BC26" s="47"/>
      <c r="BD26" s="256"/>
      <c r="BE26" s="200"/>
      <c r="BF26" s="42"/>
      <c r="BG26" s="256"/>
      <c r="BH26" s="201"/>
      <c r="BI26" s="47"/>
      <c r="BJ26" s="256"/>
      <c r="BK26" s="58"/>
      <c r="BL26" s="183"/>
      <c r="BM26" s="261"/>
      <c r="BN26" s="208"/>
      <c r="BO26" s="47"/>
      <c r="BP26" s="256"/>
      <c r="BQ26" s="200"/>
      <c r="BR26" s="42">
        <f>SUMIFS('484 Order'!$BM$10:$BM$37,'484 Order'!$A$10:$A$37,$A26,'484 Order'!$CK$10:$CK$37,"Auto")/5</f>
        <v>1232.4000000000001</v>
      </c>
      <c r="BS26" s="256">
        <f>SUMIFS('484 Order'!$BM$10:$BM$37,'484 Order'!$A$10:$A$37,$A26,'484 Order'!$CK$10:$CK$37,"Auto")/5</f>
        <v>1232.4000000000001</v>
      </c>
      <c r="BT26" s="201">
        <f t="shared" ref="BT26" si="95">IFERROR(BS26/($I26*BT$11),0)</f>
        <v>5.0816427511133098E-2</v>
      </c>
      <c r="BU26" s="47">
        <f>SUMIFS('484 Order'!$BM$10:$BM$37,'484 Order'!$A$10:$A$37,$A26,'484 Order'!$CK$10:$CK$37,"Auto")/5</f>
        <v>1232.4000000000001</v>
      </c>
      <c r="BV26" s="256">
        <f>SUMIFS('484 Order'!$BM$10:$BM$37,'484 Order'!$A$10:$A$37,$A26,'484 Order'!$CK$10:$CK$37,"Auto")/5</f>
        <v>1232.4000000000001</v>
      </c>
      <c r="BW26" s="58">
        <f t="shared" ref="BW26:BW27" si="96">IFERROR(BV26/($I26*BW$11),0)</f>
        <v>5.0816427511133098E-2</v>
      </c>
      <c r="BX26" s="183">
        <f>SUMIFS('484 Order'!$BM$10:$BM$37,'484 Order'!$A$10:$A$37,$A26,'484 Order'!$CK$10:$CK$37,"Auto")/5</f>
        <v>1232.4000000000001</v>
      </c>
      <c r="BY26" s="261">
        <f>SUMIFS('484 Order'!$BM$10:$BM$37,'484 Order'!$A$10:$A$37,$A26,'484 Order'!$CK$10:$CK$37,"Auto")/5</f>
        <v>1232.4000000000001</v>
      </c>
      <c r="BZ26" s="208">
        <f t="shared" ref="BZ26:BZ27" si="97">IFERROR(BY26/($I26*BZ$11),0)</f>
        <v>4.1901264789881675E-2</v>
      </c>
      <c r="CA26" s="47">
        <f>SUMIFS('484 Order'!$BM$10:$BM$37,'484 Order'!$A$10:$A$37,$A26,'484 Order'!$CK$10:$CK$37,"Auto")/5</f>
        <v>1232.4000000000001</v>
      </c>
      <c r="CB26" s="256">
        <f>SUMIFS('484 Order'!$BM$10:$BM$37,'484 Order'!$A$10:$A$37,$A26,'484 Order'!$CK$10:$CK$37,"Auto")/5</f>
        <v>1232.4000000000001</v>
      </c>
      <c r="CC26" s="200">
        <f t="shared" ref="CC26:CC27" si="98">IFERROR(CB26/($I26*CC$11),0)</f>
        <v>4.1901264789881675E-2</v>
      </c>
      <c r="CD26" s="42">
        <f>SUMIFS('484 Order'!$BM$10:$BM$37,'484 Order'!$A$10:$A$37,$A26,'484 Order'!$CK$10:$CK$37,"Auto")/5</f>
        <v>1232.4000000000001</v>
      </c>
      <c r="CE26" s="256">
        <f>SUMIFS('484 Order'!$BM$10:$BM$37,'484 Order'!$A$10:$A$37,$A26,'484 Order'!$CK$10:$CK$37,"Auto")/5</f>
        <v>1232.4000000000001</v>
      </c>
      <c r="CF26" s="201">
        <f t="shared" ref="CF26:CF27" si="99">IFERROR(CE26/($I26*CF$11),0)</f>
        <v>4.1901264789881675E-2</v>
      </c>
      <c r="CG26" s="42">
        <f>SUMIFS('484 Order'!$BU$10:$BU$37,'484 Order'!$A$10:$A$37,$A26,'484 Order'!$CK$10:$CK$37,"Auto")/4</f>
        <v>10618.5</v>
      </c>
      <c r="CH26" s="256">
        <f>SUMIFS('484 Order'!$BU$10:$BU$37,'484 Order'!$A$10:$A$37,$A26,'484 Order'!$CK$10:$CK$37,"Auto")/4</f>
        <v>10618.5</v>
      </c>
      <c r="CI26" s="201">
        <f t="shared" ref="CI26" si="100">IFERROR(CH26/($I26*CI$11),0)</f>
        <v>0.36102611179110561</v>
      </c>
      <c r="CJ26" s="47">
        <f>SUMIFS('484 Order'!$BU$10:$BU$37,'484 Order'!$A$10:$A$37,$A26,'484 Order'!$CK$10:$CK$37,"Auto")/4</f>
        <v>10618.5</v>
      </c>
      <c r="CK26" s="256">
        <f>SUMIFS('484 Order'!$BU$10:$BU$37,'484 Order'!$A$10:$A$37,$A26,'484 Order'!$CK$10:$CK$37,"Auto")/4</f>
        <v>10618.5</v>
      </c>
      <c r="CL26" s="58">
        <f t="shared" ref="CL26:CL27" si="101">IFERROR(CK26/($I26*CL$11),0)</f>
        <v>0.43784017812963871</v>
      </c>
      <c r="CM26" s="183">
        <f>SUMIFS('484 Order'!$BU$10:$BU$37,'484 Order'!$A$10:$A$37,$A26,'484 Order'!$CK$10:$CK$37,"Auto")/4</f>
        <v>10618.5</v>
      </c>
      <c r="CN26" s="261">
        <f>SUMIFS('484 Order'!$BU$10:$BU$37,'484 Order'!$A$10:$A$37,$A26,'484 Order'!$CK$10:$CK$37,"Auto")/4</f>
        <v>10618.5</v>
      </c>
      <c r="CO26" s="208">
        <f t="shared" ref="CO26:CO27" si="102">IFERROR(CN26/($I26*CO$11),0)</f>
        <v>0.36102611179110561</v>
      </c>
      <c r="CP26" s="47">
        <f>SUMIFS('484 Order'!$BU$10:$BU$37,'484 Order'!$A$10:$A$37,$A26,'484 Order'!$CK$10:$CK$37,"Auto")/4</f>
        <v>10618.5</v>
      </c>
      <c r="CQ26" s="256">
        <f>SUMIFS('484 Order'!$BU$10:$BU$37,'484 Order'!$A$10:$A$37,$A26,'484 Order'!$CK$10:$CK$37,"Auto")/4</f>
        <v>10618.5</v>
      </c>
      <c r="CR26" s="200">
        <f t="shared" ref="CR26:CR27" si="103">IFERROR(CQ26/($I26*CR$11),0)</f>
        <v>0.36102611179110561</v>
      </c>
      <c r="CS26" s="42">
        <f>SUMIFS('484 Order'!$CC$10:$CC$37,'484 Order'!$A$10:$A$37,$A26,'484 Order'!$CK$10:$CK$37,"Auto")/4</f>
        <v>8684.25</v>
      </c>
      <c r="CT26" s="256">
        <f>SUMIFS('484 Order'!$CC$10:$CC$37,'484 Order'!$A$10:$A$37,$A26,'484 Order'!$CK$10:$CK$37,"Auto")/4</f>
        <v>8684.25</v>
      </c>
      <c r="CU26" s="201">
        <f t="shared" ref="CU26" si="104">IFERROR(CT26/($I26*CU$11),0)</f>
        <v>0.29526213790289668</v>
      </c>
      <c r="CV26" s="47">
        <f>SUMIFS('484 Order'!$CC$10:$CC$37,'484 Order'!$A$10:$A$37,$A26,'484 Order'!$CK$10:$CK$37,"Auto")/4</f>
        <v>8684.25</v>
      </c>
      <c r="CW26" s="256">
        <f>SUMIFS('484 Order'!$CC$10:$CC$37,'484 Order'!$A$10:$A$37,$A26,'484 Order'!$CK$10:$CK$37,"Auto")/4</f>
        <v>8684.25</v>
      </c>
      <c r="CX26" s="58">
        <f t="shared" ref="CX26:CX27" si="105">IFERROR(CW26/($I26*CX$11),0)</f>
        <v>0.29526213790289668</v>
      </c>
      <c r="CY26" s="183">
        <f>SUMIFS('484 Order'!$CC$10:$CC$37,'484 Order'!$A$10:$A$37,$A26,'484 Order'!$CK$10:$CK$37,"Auto")/4</f>
        <v>8684.25</v>
      </c>
      <c r="CZ26" s="261">
        <f>SUMIFS('484 Order'!$CC$10:$CC$37,'484 Order'!$A$10:$A$37,$A26,'484 Order'!$CK$10:$CK$37,"Auto")/4</f>
        <v>8684.25</v>
      </c>
      <c r="DA26" s="208">
        <f t="shared" ref="DA26:DA27" si="106">IFERROR(CZ26/($I26*DA$11),0)</f>
        <v>0.29526213790289668</v>
      </c>
      <c r="DB26" s="47">
        <f>SUMIFS('484 Order'!$CC$10:$CC$37,'484 Order'!$A$10:$A$37,$A26,'484 Order'!$CK$10:$CK$37,"Auto")/4</f>
        <v>8684.25</v>
      </c>
      <c r="DC26" s="256">
        <f>SUMIFS('484 Order'!$CC$10:$CC$37,'484 Order'!$A$10:$A$37,$A26,'484 Order'!$CK$10:$CK$37,"Auto")/4</f>
        <v>8684.25</v>
      </c>
      <c r="DD26" s="200">
        <f t="shared" ref="DD26:DD27" si="107">IFERROR(DC26/($I26*DD$11),0)</f>
        <v>0.35808386937159814</v>
      </c>
      <c r="DE26" s="42"/>
      <c r="DF26" s="256"/>
      <c r="DG26" s="201">
        <f t="shared" ref="DG26:DG27" si="108">IFERROR(DF26/($I26*DG$11),0)</f>
        <v>0</v>
      </c>
      <c r="DH26" s="277">
        <f>SUM(CY26,DB26,CV26,CS26,CP26,CM26,CJ26,CG26,CD26,CA26,BY26,BV26,BS26)</f>
        <v>83372.999999999971</v>
      </c>
    </row>
    <row r="27" spans="1:112" ht="20.149999999999999" customHeight="1" x14ac:dyDescent="0.35">
      <c r="A27" s="54">
        <v>484</v>
      </c>
      <c r="B27" s="54" t="s">
        <v>23</v>
      </c>
      <c r="C27" s="196" t="s">
        <v>179</v>
      </c>
      <c r="D27" s="39">
        <v>208</v>
      </c>
      <c r="E27" s="39">
        <v>5.7</v>
      </c>
      <c r="F27" s="39">
        <v>10</v>
      </c>
      <c r="G27" s="39">
        <v>2</v>
      </c>
      <c r="H27" s="40">
        <f t="shared" si="68"/>
        <v>23712.000000000004</v>
      </c>
      <c r="I27" s="40">
        <f t="shared" si="69"/>
        <v>4160.0000000000009</v>
      </c>
      <c r="J27" s="47">
        <f>SUM(SUMIFS(
'BLC Subcont'!$AE:$AE,
'BLC Subcont'!$I:$I,L$10,
'BLC Subcont'!$U:$U,$A27,
'BLC Subcont'!$AA:$AA,$B27,
'BLC Subcont'!$IF:$IF,"AUTO PRINTING + CUTTING"
))</f>
        <v>0</v>
      </c>
      <c r="K27" s="51">
        <f>SUM(SUMIFS(
'BLC Subcont'!$AQ:$AQ,
'BLC Subcont'!$I:$I,L$10,
'BLC Subcont'!$U:$U,$A27,
'BLC Subcont'!$AA:$AA,$B27,
'BLC Subcont'!$IF:$IF,"AUTO PRINTING + CUTTING"
))</f>
        <v>0</v>
      </c>
      <c r="L27" s="157">
        <f t="shared" si="41"/>
        <v>0</v>
      </c>
      <c r="M27" s="47">
        <f>SUM(SUMIFS(
'BLC Subcont'!$AE:$AE,
'BLC Subcont'!$I:$I,O$10,
'BLC Subcont'!$U:$U,$A27,
'BLC Subcont'!$AA:$AA,$B27,
'BLC Subcont'!$IF:$IF,"AUTO PRINTING + CUTTING"
))</f>
        <v>0</v>
      </c>
      <c r="N27" s="51">
        <f>SUM(SUMIFS(
'BLC Subcont'!$AQ:$AQ,
'BLC Subcont'!$I:$I,O$10,
'BLC Subcont'!$U:$U,$A27,
'BLC Subcont'!$AA:$AA,$B27,
'BLC Subcont'!$IF:$IF,"AUTO PRINTING + CUTTING"
))</f>
        <v>0</v>
      </c>
      <c r="O27" s="157">
        <f t="shared" si="42"/>
        <v>0</v>
      </c>
      <c r="P27" s="47">
        <f>SUM(SUMIFS(
'BLC Subcont'!$AE:$AE,
'BLC Subcont'!$I:$I,R$10,
'BLC Subcont'!$U:$U,$A27,
'BLC Subcont'!$AA:$AA,$B27,
'BLC Subcont'!$IF:$IF,"AUTO PRINTING + CUTTING"
))</f>
        <v>0</v>
      </c>
      <c r="Q27" s="51">
        <f>SUM(SUMIFS(
'BLC Subcont'!$AQ:$AQ,
'BLC Subcont'!$I:$I,R$10,
'BLC Subcont'!$U:$U,$A27,
'BLC Subcont'!$AA:$AA,$B27,
'BLC Subcont'!$IF:$IF,"AUTO PRINTING + CUTTING"
))</f>
        <v>0</v>
      </c>
      <c r="R27" s="157">
        <f t="shared" si="43"/>
        <v>0</v>
      </c>
      <c r="S27" s="47">
        <f>SUM(SUMIFS(
'BLC Subcont'!$AE:$AE,
'BLC Subcont'!$I:$I,U$10,
'BLC Subcont'!$U:$U,$A27,
'BLC Subcont'!$AA:$AA,$B27,
'BLC Subcont'!$IF:$IF,"AUTO PRINTING + CUTTING"
))</f>
        <v>0</v>
      </c>
      <c r="T27" s="51">
        <f>SUM(SUMIFS(
'BLC Subcont'!$AQ:$AQ,
'BLC Subcont'!$I:$I,U$10,
'BLC Subcont'!$U:$U,$A27,
'BLC Subcont'!$AA:$AA,$B27,
'BLC Subcont'!$IF:$IF,"AUTO PRINTING + CUTTING"
))</f>
        <v>0</v>
      </c>
      <c r="U27" s="157">
        <f t="shared" si="44"/>
        <v>0</v>
      </c>
      <c r="V27" s="42">
        <f>SUM(SUMIFS(
'BLC Subcont'!$AE:$AE,
'BLC Subcont'!$I:$I,X$10,
'BLC Subcont'!$U:$U,$A27,
'BLC Subcont'!$AA:$AA,$B27,
'BLC Subcont'!$IF:$IF,"AUTO PRINTING + CUTTING"
))</f>
        <v>0</v>
      </c>
      <c r="W27" s="51">
        <f>SUM(SUMIFS(
'BLC Subcont'!$AQ:$AQ,
'BLC Subcont'!$I:$I,X$10,
'BLC Subcont'!$U:$U,$A27,
'BLC Subcont'!$AA:$AA,$B27,
'BLC Subcont'!$IF:$IF,"AUTO PRINTING + CUTTING"
))</f>
        <v>0</v>
      </c>
      <c r="X27" s="198">
        <f t="shared" si="45"/>
        <v>0</v>
      </c>
      <c r="Y27" s="47"/>
      <c r="Z27" s="51"/>
      <c r="AA27" s="58"/>
      <c r="AB27" s="47"/>
      <c r="AC27" s="256"/>
      <c r="AD27" s="200"/>
      <c r="AE27" s="42"/>
      <c r="AF27" s="256"/>
      <c r="AG27" s="201"/>
      <c r="AH27" s="42"/>
      <c r="AI27" s="256"/>
      <c r="AJ27" s="201"/>
      <c r="AK27" s="42"/>
      <c r="AL27" s="256"/>
      <c r="AM27" s="201"/>
      <c r="AN27" s="42"/>
      <c r="AO27" s="256"/>
      <c r="AP27" s="201"/>
      <c r="AQ27" s="42"/>
      <c r="AR27" s="51"/>
      <c r="AS27" s="201"/>
      <c r="AT27" s="42"/>
      <c r="AU27" s="51"/>
      <c r="AV27" s="201"/>
      <c r="AW27" s="47"/>
      <c r="AX27" s="256"/>
      <c r="AY27" s="58"/>
      <c r="AZ27" s="42"/>
      <c r="BA27" s="256"/>
      <c r="BB27" s="207"/>
      <c r="BC27" s="47"/>
      <c r="BD27" s="256"/>
      <c r="BE27" s="200"/>
      <c r="BF27" s="42"/>
      <c r="BG27" s="256"/>
      <c r="BH27" s="201"/>
      <c r="BI27" s="47"/>
      <c r="BJ27" s="256"/>
      <c r="BK27" s="58"/>
      <c r="BL27" s="42"/>
      <c r="BM27" s="256"/>
      <c r="BN27" s="207"/>
      <c r="BO27" s="47"/>
      <c r="BP27" s="256"/>
      <c r="BQ27" s="200"/>
      <c r="BR27" s="42">
        <f>SUMIFS('484 Order'!$BM$10:$BM$37,'484 Order'!$A$10:$A$37,$A27,'484 Order'!$CK$10:$CK$37,"Auto")/5</f>
        <v>1232.4000000000001</v>
      </c>
      <c r="BS27" s="256">
        <f>SUMIFS('484 Order'!$BM$10:$BM$37,'484 Order'!$A$10:$A$37,$A27,'484 Order'!$CK$10:$CK$37,"Auto")/5</f>
        <v>1232.4000000000001</v>
      </c>
      <c r="BT27" s="201">
        <f t="shared" ref="BT27" si="109">IFERROR(BS27/($I27*BT$11),0)</f>
        <v>6.3031914893617008E-2</v>
      </c>
      <c r="BU27" s="47">
        <f>SUMIFS('484 Order'!$BM$10:$BM$37,'484 Order'!$A$10:$A$37,$A27,'484 Order'!$CK$10:$CK$37,"Auto")/5</f>
        <v>1232.4000000000001</v>
      </c>
      <c r="BV27" s="256">
        <f>SUMIFS('484 Order'!$BM$10:$BM$37,'484 Order'!$A$10:$A$37,$A27,'484 Order'!$CK$10:$CK$37,"Auto")/5</f>
        <v>1232.4000000000001</v>
      </c>
      <c r="BW27" s="58">
        <f t="shared" si="96"/>
        <v>6.3031914893617008E-2</v>
      </c>
      <c r="BX27" s="42">
        <f>SUMIFS('484 Order'!$BM$10:$BM$37,'484 Order'!$A$10:$A$37,$A27,'484 Order'!$CK$10:$CK$37,"Auto")/5</f>
        <v>1232.4000000000001</v>
      </c>
      <c r="BY27" s="256">
        <f>SUMIFS('484 Order'!$BM$10:$BM$37,'484 Order'!$A$10:$A$37,$A27,'484 Order'!$CK$10:$CK$37,"Auto")/5</f>
        <v>1232.4000000000001</v>
      </c>
      <c r="BZ27" s="207">
        <f t="shared" si="97"/>
        <v>5.1973684210526304E-2</v>
      </c>
      <c r="CA27" s="47">
        <f>SUMIFS('484 Order'!$BM$10:$BM$37,'484 Order'!$A$10:$A$37,$A27,'484 Order'!$CK$10:$CK$37,"Auto")/5</f>
        <v>1232.4000000000001</v>
      </c>
      <c r="CB27" s="256">
        <f>SUMIFS('484 Order'!$BM$10:$BM$37,'484 Order'!$A$10:$A$37,$A27,'484 Order'!$CK$10:$CK$37,"Auto")/5</f>
        <v>1232.4000000000001</v>
      </c>
      <c r="CC27" s="200">
        <f t="shared" si="98"/>
        <v>5.1973684210526304E-2</v>
      </c>
      <c r="CD27" s="42">
        <f>SUMIFS('484 Order'!$BM$10:$BM$37,'484 Order'!$A$10:$A$37,$A27,'484 Order'!$CK$10:$CK$37,"Auto")/5</f>
        <v>1232.4000000000001</v>
      </c>
      <c r="CE27" s="256">
        <f>SUMIFS('484 Order'!$BM$10:$BM$37,'484 Order'!$A$10:$A$37,$A27,'484 Order'!$CK$10:$CK$37,"Auto")/5</f>
        <v>1232.4000000000001</v>
      </c>
      <c r="CF27" s="201">
        <f t="shared" si="99"/>
        <v>5.1973684210526304E-2</v>
      </c>
      <c r="CG27" s="42">
        <f>SUMIFS('484 Order'!$BU$10:$BU$37,'484 Order'!$A$10:$A$37,$A27,'484 Order'!$CK$10:$CK$37,"Auto")/4</f>
        <v>10618.5</v>
      </c>
      <c r="CH27" s="256">
        <f>SUMIFS('484 Order'!$BU$10:$BU$37,'484 Order'!$A$10:$A$37,$A27,'484 Order'!$CK$10:$CK$37,"Auto")/4</f>
        <v>10618.5</v>
      </c>
      <c r="CI27" s="201">
        <f t="shared" ref="CI27" si="110">IFERROR(CH27/($I27*CI$11),0)</f>
        <v>0.44781123481781365</v>
      </c>
      <c r="CJ27" s="47">
        <f>SUMIFS('484 Order'!$BU$10:$BU$37,'484 Order'!$A$10:$A$37,$A27,'484 Order'!$CK$10:$CK$37,"Auto")/4</f>
        <v>10618.5</v>
      </c>
      <c r="CK27" s="256">
        <f>SUMIFS('484 Order'!$BU$10:$BU$37,'484 Order'!$A$10:$A$37,$A27,'484 Order'!$CK$10:$CK$37,"Auto")/4</f>
        <v>10618.5</v>
      </c>
      <c r="CL27" s="58">
        <f t="shared" si="101"/>
        <v>0.5430902209492634</v>
      </c>
      <c r="CM27" s="42">
        <f>SUMIFS('484 Order'!$BU$10:$BU$37,'484 Order'!$A$10:$A$37,$A27,'484 Order'!$CK$10:$CK$37,"Auto")/4</f>
        <v>10618.5</v>
      </c>
      <c r="CN27" s="256">
        <f>SUMIFS('484 Order'!$BU$10:$BU$37,'484 Order'!$A$10:$A$37,$A27,'484 Order'!$CK$10:$CK$37,"Auto")/4</f>
        <v>10618.5</v>
      </c>
      <c r="CO27" s="207">
        <f t="shared" si="102"/>
        <v>0.44781123481781365</v>
      </c>
      <c r="CP27" s="47">
        <f>SUMIFS('484 Order'!$BU$10:$BU$37,'484 Order'!$A$10:$A$37,$A27,'484 Order'!$CK$10:$CK$37,"Auto")/4</f>
        <v>10618.5</v>
      </c>
      <c r="CQ27" s="256">
        <f>SUMIFS('484 Order'!$BU$10:$BU$37,'484 Order'!$A$10:$A$37,$A27,'484 Order'!$CK$10:$CK$37,"Auto")/4</f>
        <v>10618.5</v>
      </c>
      <c r="CR27" s="200">
        <f t="shared" si="103"/>
        <v>0.44781123481781365</v>
      </c>
      <c r="CS27" s="42">
        <f>SUMIFS('484 Order'!$CC$10:$CC$37,'484 Order'!$A$10:$A$37,$A27,'484 Order'!$CK$10:$CK$37,"Auto")/4</f>
        <v>8684.25</v>
      </c>
      <c r="CT27" s="256">
        <f>SUMIFS('484 Order'!$CC$10:$CC$37,'484 Order'!$A$10:$A$37,$A27,'484 Order'!$CK$10:$CK$37,"Auto")/4</f>
        <v>8684.25</v>
      </c>
      <c r="CU27" s="201">
        <f t="shared" ref="CU27" si="111">IFERROR(CT27/($I27*CU$11),0)</f>
        <v>0.36623861336032376</v>
      </c>
      <c r="CV27" s="47">
        <f>SUMIFS('484 Order'!$CC$10:$CC$37,'484 Order'!$A$10:$A$37,$A27,'484 Order'!$CK$10:$CK$37,"Auto")/4</f>
        <v>8684.25</v>
      </c>
      <c r="CW27" s="256">
        <f>SUMIFS('484 Order'!$CC$10:$CC$37,'484 Order'!$A$10:$A$37,$A27,'484 Order'!$CK$10:$CK$37,"Auto")/4</f>
        <v>8684.25</v>
      </c>
      <c r="CX27" s="58">
        <f t="shared" si="105"/>
        <v>0.36623861336032376</v>
      </c>
      <c r="CY27" s="42">
        <f>SUMIFS('484 Order'!$CC$10:$CC$37,'484 Order'!$A$10:$A$37,$A27,'484 Order'!$CK$10:$CK$37,"Auto")/4</f>
        <v>8684.25</v>
      </c>
      <c r="CZ27" s="256">
        <f>SUMIFS('484 Order'!$CC$10:$CC$37,'484 Order'!$A$10:$A$37,$A27,'484 Order'!$CK$10:$CK$37,"Auto")/4</f>
        <v>8684.25</v>
      </c>
      <c r="DA27" s="207">
        <f t="shared" si="106"/>
        <v>0.36623861336032376</v>
      </c>
      <c r="DB27" s="47">
        <f>SUMIFS('484 Order'!$CC$10:$CC$37,'484 Order'!$A$10:$A$37,$A27,'484 Order'!$CK$10:$CK$37,"Auto")/4</f>
        <v>8684.25</v>
      </c>
      <c r="DC27" s="256">
        <f>SUMIFS('484 Order'!$CC$10:$CC$37,'484 Order'!$A$10:$A$37,$A27,'484 Order'!$CK$10:$CK$37,"Auto")/4</f>
        <v>8684.25</v>
      </c>
      <c r="DD27" s="200">
        <f t="shared" si="107"/>
        <v>0.44416172258592462</v>
      </c>
      <c r="DE27" s="42"/>
      <c r="DF27" s="256"/>
      <c r="DG27" s="201">
        <f t="shared" si="108"/>
        <v>0</v>
      </c>
    </row>
    <row r="28" spans="1:112" s="81" customFormat="1" ht="20.149999999999999" customHeight="1" x14ac:dyDescent="0.35">
      <c r="A28" s="68" t="s">
        <v>80</v>
      </c>
      <c r="B28" s="69"/>
      <c r="C28" s="69"/>
      <c r="D28" s="69"/>
      <c r="E28" s="69"/>
      <c r="F28" s="69"/>
      <c r="G28" s="69"/>
      <c r="H28" s="69"/>
      <c r="I28" s="69"/>
      <c r="J28" s="74">
        <f>SUM(J14:J23)</f>
        <v>0</v>
      </c>
      <c r="K28" s="75">
        <f>SUM(K14:K23)</f>
        <v>0</v>
      </c>
      <c r="L28" s="76">
        <f>SUM(L14:L23)</f>
        <v>0</v>
      </c>
      <c r="M28" s="74">
        <f t="shared" ref="M28:R28" si="112">SUM(M14:M23)</f>
        <v>18540</v>
      </c>
      <c r="N28" s="75">
        <f t="shared" si="112"/>
        <v>0</v>
      </c>
      <c r="O28" s="76">
        <f t="shared" si="112"/>
        <v>0</v>
      </c>
      <c r="P28" s="74">
        <f t="shared" si="112"/>
        <v>14670</v>
      </c>
      <c r="Q28" s="75">
        <f t="shared" si="112"/>
        <v>0</v>
      </c>
      <c r="R28" s="76">
        <f t="shared" si="112"/>
        <v>0</v>
      </c>
      <c r="S28" s="74">
        <f>SUM(S14:S27)</f>
        <v>35820</v>
      </c>
      <c r="T28" s="204">
        <f>SUM(T14:T27)</f>
        <v>7575</v>
      </c>
      <c r="U28" s="76">
        <f>SUM(U14:U27)</f>
        <v>0</v>
      </c>
      <c r="V28" s="205">
        <f t="shared" ref="V28:X28" si="113">SUM(V14:V23)</f>
        <v>33030</v>
      </c>
      <c r="W28" s="206">
        <f t="shared" si="113"/>
        <v>22052</v>
      </c>
      <c r="X28" s="76">
        <f t="shared" si="113"/>
        <v>0.61674331952566597</v>
      </c>
      <c r="Y28" s="71">
        <f t="shared" ref="Y28" si="114">SUM(Y14:Y27)</f>
        <v>106368</v>
      </c>
      <c r="Z28" s="71">
        <f t="shared" ref="Z28:AA28" si="115">SUM(Z14:Z27)</f>
        <v>33935</v>
      </c>
      <c r="AA28" s="78">
        <f t="shared" si="115"/>
        <v>0.91533622830223704</v>
      </c>
      <c r="AB28" s="73">
        <f t="shared" ref="AB28" si="116">SUM(AB14:AB27)</f>
        <v>40176</v>
      </c>
      <c r="AC28" s="257">
        <f t="shared" ref="AC28:AD28" si="117">SUM(AC14:AC27)</f>
        <v>13969</v>
      </c>
      <c r="AD28" s="80">
        <f t="shared" si="117"/>
        <v>0.43777738617376782</v>
      </c>
      <c r="AE28" s="74">
        <f t="shared" ref="AE28" si="118">SUM(AE14:AE27)</f>
        <v>46578</v>
      </c>
      <c r="AF28" s="257">
        <f t="shared" ref="AF28:AG28" si="119">SUM(AF14:AF27)</f>
        <v>46578</v>
      </c>
      <c r="AG28" s="78">
        <f t="shared" si="119"/>
        <v>1.2225485588972433</v>
      </c>
      <c r="AH28" s="74">
        <f t="shared" ref="AH28" si="120">SUM(AH14:AH27)</f>
        <v>41322</v>
      </c>
      <c r="AI28" s="257">
        <f t="shared" ref="AI28:AJ28" si="121">SUM(AI14:AI27)</f>
        <v>43824</v>
      </c>
      <c r="AJ28" s="78">
        <f t="shared" si="121"/>
        <v>1.1908385547201337</v>
      </c>
      <c r="AK28" s="74">
        <f t="shared" ref="AK28" si="122">SUM(AK14:AK27)</f>
        <v>23712</v>
      </c>
      <c r="AL28" s="257">
        <f t="shared" ref="AL28:AM28" si="123">SUM(AL14:AL27)</f>
        <v>26214</v>
      </c>
      <c r="AM28" s="78">
        <f t="shared" si="123"/>
        <v>0.76910105123920913</v>
      </c>
      <c r="AN28" s="74">
        <f t="shared" ref="AN28" si="124">SUM(AN14:AN27)</f>
        <v>0</v>
      </c>
      <c r="AO28" s="257">
        <f t="shared" ref="AO28:AP28" si="125">SUM(AO14:AO27)</f>
        <v>0</v>
      </c>
      <c r="AP28" s="78">
        <f t="shared" si="125"/>
        <v>0</v>
      </c>
      <c r="AQ28" s="74">
        <f t="shared" ref="AQ28" si="126">SUM(AQ14:AQ27)</f>
        <v>0</v>
      </c>
      <c r="AR28" s="75">
        <f t="shared" ref="AR28:AS28" si="127">SUM(AR14:AR27)</f>
        <v>0</v>
      </c>
      <c r="AS28" s="78">
        <f t="shared" si="127"/>
        <v>0</v>
      </c>
      <c r="AT28" s="74">
        <f t="shared" ref="AT28" si="128">SUM(AT14:AT27)</f>
        <v>0</v>
      </c>
      <c r="AU28" s="75">
        <f t="shared" ref="AU28:AV28" si="129">SUM(AU14:AU27)</f>
        <v>0</v>
      </c>
      <c r="AV28" s="78">
        <f t="shared" si="129"/>
        <v>0</v>
      </c>
      <c r="AW28" s="74">
        <f t="shared" ref="AW28" si="130">SUM(AW14:AW27)</f>
        <v>13317</v>
      </c>
      <c r="AX28" s="260">
        <f t="shared" ref="AX28:AY28" si="131">SUM(AX14:AX27)</f>
        <v>13317</v>
      </c>
      <c r="AY28" s="76">
        <f t="shared" si="131"/>
        <v>0.43095792867585631</v>
      </c>
      <c r="AZ28" s="205">
        <f t="shared" ref="AZ28:BA28" si="132">SUM(AZ14:AZ27)</f>
        <v>2715</v>
      </c>
      <c r="BA28" s="262">
        <f t="shared" si="132"/>
        <v>2715</v>
      </c>
      <c r="BB28" s="280">
        <f>SUM(BB14:BB27)</f>
        <v>0.10189046835839599</v>
      </c>
      <c r="BC28" s="73">
        <f t="shared" ref="BC28" si="133">SUM(BC14:BC27)</f>
        <v>68733</v>
      </c>
      <c r="BD28" s="257">
        <f t="shared" ref="BD28:BE28" si="134">SUM(BD14:BD27)</f>
        <v>68733</v>
      </c>
      <c r="BE28" s="80">
        <f t="shared" si="134"/>
        <v>2.4617371336326928</v>
      </c>
      <c r="BF28" s="74">
        <f t="shared" ref="BF28" si="135">SUM(BF14:BF27)</f>
        <v>10071</v>
      </c>
      <c r="BG28" s="257">
        <f t="shared" ref="BG28:BH28" si="136">SUM(BG14:BG27)</f>
        <v>10071</v>
      </c>
      <c r="BH28" s="78">
        <f t="shared" si="136"/>
        <v>0.37795171522556392</v>
      </c>
      <c r="BI28" s="74">
        <f t="shared" ref="BI28" si="137">SUM(BI14:BI27)</f>
        <v>31620</v>
      </c>
      <c r="BJ28" s="257">
        <f t="shared" ref="BJ28:BK28" si="138">SUM(BJ14:BJ27)</f>
        <v>31620</v>
      </c>
      <c r="BK28" s="78">
        <f t="shared" si="138"/>
        <v>1.0826806599832917</v>
      </c>
      <c r="BL28" s="74">
        <f t="shared" ref="BL28" si="139">SUM(BL14:BL27)</f>
        <v>34512</v>
      </c>
      <c r="BM28" s="257">
        <f t="shared" ref="BM28:BN28" si="140">SUM(BM14:BM27)</f>
        <v>34512</v>
      </c>
      <c r="BN28" s="78">
        <f t="shared" si="140"/>
        <v>1.1912137113617378</v>
      </c>
      <c r="BO28" s="74">
        <f t="shared" ref="BO28" si="141">SUM(BO14:BO27)</f>
        <v>26496</v>
      </c>
      <c r="BP28" s="257">
        <f t="shared" ref="BP28:BQ28" si="142">SUM(BP14:BP27)</f>
        <v>26496</v>
      </c>
      <c r="BQ28" s="78">
        <f t="shared" si="142"/>
        <v>0.89038351086048462</v>
      </c>
      <c r="BR28" s="74">
        <f t="shared" ref="BR28" si="143">SUM(BR14:BR27)</f>
        <v>52852.800000000003</v>
      </c>
      <c r="BS28" s="257">
        <f t="shared" ref="BS28:BT28" si="144">SUM(BS14:BS27)</f>
        <v>52852.800000000003</v>
      </c>
      <c r="BT28" s="78">
        <f t="shared" si="144"/>
        <v>2.2810849178860062</v>
      </c>
      <c r="BU28" s="74">
        <f t="shared" ref="BU28" si="145">SUM(BU14:BU27)</f>
        <v>16747.2</v>
      </c>
      <c r="BV28" s="257">
        <f t="shared" ref="BV28:BW28" si="146">SUM(BV14:BV27)</f>
        <v>16747.2</v>
      </c>
      <c r="BW28" s="78">
        <f t="shared" si="146"/>
        <v>0.73574286705858338</v>
      </c>
      <c r="BX28" s="74">
        <f t="shared" ref="BX28" si="147">SUM(BX14:BX27)</f>
        <v>9031.1999999999989</v>
      </c>
      <c r="BY28" s="257">
        <f t="shared" ref="BY28:BZ28" si="148">SUM(BY14:BY27)</f>
        <v>9031.1999999999989</v>
      </c>
      <c r="BZ28" s="78">
        <f t="shared" si="148"/>
        <v>0.31709358587036063</v>
      </c>
      <c r="CA28" s="74">
        <f t="shared" ref="CA28" si="149">SUM(CA14:CA27)</f>
        <v>8467.1999999999989</v>
      </c>
      <c r="CB28" s="257">
        <f t="shared" ref="CB28:CC28" si="150">SUM(CB14:CB27)</f>
        <v>8467.1999999999989</v>
      </c>
      <c r="CC28" s="78">
        <f t="shared" si="150"/>
        <v>0.29592738912850602</v>
      </c>
      <c r="CD28" s="74">
        <f t="shared" ref="CD28" si="151">SUM(CD14:CD27)</f>
        <v>11731.199999999999</v>
      </c>
      <c r="CE28" s="257">
        <f t="shared" ref="CE28:CF28" si="152">SUM(CE14:CE27)</f>
        <v>11731.199999999999</v>
      </c>
      <c r="CF28" s="78">
        <f t="shared" si="152"/>
        <v>0.41842112346434551</v>
      </c>
      <c r="CG28" s="74">
        <f t="shared" ref="CG28" si="153">SUM(CG14:CG27)</f>
        <v>31667.4</v>
      </c>
      <c r="CH28" s="257">
        <f t="shared" ref="CH28:CI28" si="154">SUM(CH14:CH27)</f>
        <v>31667.4</v>
      </c>
      <c r="CI28" s="78">
        <f t="shared" si="154"/>
        <v>1.1770669483911527</v>
      </c>
      <c r="CJ28" s="74">
        <f t="shared" ref="CJ28" si="155">SUM(CJ14:CJ27)</f>
        <v>27861</v>
      </c>
      <c r="CK28" s="257">
        <f t="shared" ref="CK28:CL28" si="156">SUM(CK14:CK27)</f>
        <v>27861</v>
      </c>
      <c r="CL28" s="78">
        <f t="shared" si="156"/>
        <v>1.2523039584760651</v>
      </c>
      <c r="CM28" s="74">
        <f t="shared" ref="CM28" si="157">SUM(CM14:CM27)</f>
        <v>27861</v>
      </c>
      <c r="CN28" s="257">
        <f t="shared" ref="CN28:CO28" si="158">SUM(CN14:CN27)</f>
        <v>27861</v>
      </c>
      <c r="CO28" s="78">
        <f t="shared" si="158"/>
        <v>1.0326015096206151</v>
      </c>
      <c r="CP28" s="74">
        <f t="shared" ref="CP28" si="159">SUM(CP14:CP27)</f>
        <v>27861</v>
      </c>
      <c r="CQ28" s="257">
        <f t="shared" ref="CQ28:CR28" si="160">SUM(CQ14:CQ27)</f>
        <v>27861</v>
      </c>
      <c r="CR28" s="78">
        <f t="shared" si="160"/>
        <v>1.0326015096206151</v>
      </c>
      <c r="CS28" s="74">
        <f t="shared" ref="CS28" si="161">SUM(CS14:CS27)</f>
        <v>23992.5</v>
      </c>
      <c r="CT28" s="257">
        <f t="shared" ref="CT28:CU28" si="162">SUM(CT14:CT27)</f>
        <v>23992.5</v>
      </c>
      <c r="CU28" s="78">
        <f t="shared" si="162"/>
        <v>0.88526491427491627</v>
      </c>
      <c r="CV28" s="74">
        <f t="shared" ref="CV28" si="163">SUM(CV14:CV27)</f>
        <v>55393.5</v>
      </c>
      <c r="CW28" s="257">
        <f t="shared" ref="CW28:CX28" si="164">SUM(CW14:CW27)</f>
        <v>55393.5</v>
      </c>
      <c r="CX28" s="78">
        <f t="shared" si="164"/>
        <v>1.9358742936260722</v>
      </c>
      <c r="CY28" s="74">
        <f t="shared" ref="CY28" si="165">SUM(CY14:CY27)</f>
        <v>55393.5</v>
      </c>
      <c r="CZ28" s="257">
        <f t="shared" ref="CZ28:DA28" si="166">SUM(CZ14:CZ27)</f>
        <v>55393.5</v>
      </c>
      <c r="DA28" s="78">
        <f t="shared" si="166"/>
        <v>1.9358742936260722</v>
      </c>
      <c r="DB28" s="74">
        <f t="shared" ref="DB28" si="167">SUM(DB14:DB27)</f>
        <v>55393.5</v>
      </c>
      <c r="DC28" s="257">
        <f t="shared" ref="DC28:DD28" si="168">SUM(DC14:DC27)</f>
        <v>55393.5</v>
      </c>
      <c r="DD28" s="78">
        <f t="shared" si="168"/>
        <v>2.3477624412060876</v>
      </c>
      <c r="DE28" s="74">
        <f t="shared" ref="DE28" si="169">SUM(DE14:DE27)</f>
        <v>38025</v>
      </c>
      <c r="DF28" s="257">
        <f t="shared" ref="DF28:DG28" si="170">SUM(DF14:DF27)</f>
        <v>38025</v>
      </c>
      <c r="DG28" s="78">
        <f t="shared" si="170"/>
        <v>1.2743735423628517</v>
      </c>
    </row>
    <row r="29" spans="1:112" s="81" customFormat="1" ht="14" x14ac:dyDescent="0.35">
      <c r="A29" s="82"/>
      <c r="B29" s="83"/>
      <c r="C29" s="83"/>
      <c r="D29" s="83"/>
      <c r="E29" s="83"/>
      <c r="F29" s="83"/>
      <c r="G29" s="83"/>
      <c r="H29" s="83"/>
      <c r="I29" s="83"/>
      <c r="J29" s="86"/>
      <c r="K29" s="87"/>
      <c r="L29" s="89">
        <f>$D$32-L28</f>
        <v>1</v>
      </c>
      <c r="M29" s="86"/>
      <c r="N29" s="87"/>
      <c r="O29" s="89">
        <f t="shared" ref="O29" si="171">$D$32-O28</f>
        <v>1</v>
      </c>
      <c r="P29" s="86"/>
      <c r="Q29" s="87"/>
      <c r="R29" s="89">
        <f t="shared" ref="R29" si="172">$D$32-R28</f>
        <v>1</v>
      </c>
      <c r="S29" s="86"/>
      <c r="T29" s="87"/>
      <c r="U29" s="88">
        <f t="shared" ref="U29" si="173">$D$32-U28</f>
        <v>1</v>
      </c>
      <c r="V29" s="80"/>
      <c r="W29" s="85"/>
      <c r="X29" s="86">
        <f t="shared" ref="X29" si="174">$D$32-X28</f>
        <v>0.38325668047433403</v>
      </c>
      <c r="Y29" s="71"/>
      <c r="Z29" s="71"/>
      <c r="AA29" s="89">
        <f t="shared" ref="AA29" si="175">$D$32-AA28</f>
        <v>8.4663771697762957E-2</v>
      </c>
      <c r="AB29" s="86"/>
      <c r="AC29" s="258"/>
      <c r="AD29" s="89">
        <f t="shared" ref="AD29" si="176">$D$32-AD28</f>
        <v>0.56222261382623218</v>
      </c>
      <c r="AE29" s="86"/>
      <c r="AF29" s="258"/>
      <c r="AG29" s="89">
        <f t="shared" ref="AG29" si="177">$D$32-AG28</f>
        <v>-0.22254855889724334</v>
      </c>
      <c r="AH29" s="86"/>
      <c r="AI29" s="258"/>
      <c r="AJ29" s="89">
        <f t="shared" ref="AJ29" si="178">$D$32-AJ28</f>
        <v>-0.19083855472013367</v>
      </c>
      <c r="AK29" s="86"/>
      <c r="AL29" s="258"/>
      <c r="AM29" s="89">
        <f t="shared" ref="AM29" si="179">$D$32-AM28</f>
        <v>0.23089894876079087</v>
      </c>
      <c r="AN29" s="86"/>
      <c r="AO29" s="87"/>
      <c r="AP29" s="89">
        <f t="shared" ref="AP29" si="180">$D$32-AP28</f>
        <v>1</v>
      </c>
      <c r="AQ29" s="86"/>
      <c r="AR29" s="87"/>
      <c r="AS29" s="89">
        <f t="shared" ref="AS29" si="181">$D$32-AS28</f>
        <v>1</v>
      </c>
      <c r="AT29" s="86"/>
      <c r="AU29" s="87"/>
      <c r="AV29" s="89">
        <f t="shared" ref="AV29" si="182">$D$32-AV28</f>
        <v>1</v>
      </c>
      <c r="AW29" s="86"/>
      <c r="AX29" s="258"/>
      <c r="AY29" s="88">
        <f t="shared" ref="AY29" si="183">$D$32-AY28</f>
        <v>0.56904207132414375</v>
      </c>
      <c r="AZ29" s="80"/>
      <c r="BA29" s="263"/>
      <c r="BB29" s="78">
        <f>$D$32-BB28</f>
        <v>0.89810953164160401</v>
      </c>
      <c r="BC29" s="86"/>
      <c r="BD29" s="258"/>
      <c r="BE29" s="89">
        <f t="shared" ref="BE29" si="184">$D$32-BE28</f>
        <v>-1.4617371336326928</v>
      </c>
      <c r="BF29" s="86"/>
      <c r="BG29" s="258"/>
      <c r="BH29" s="89">
        <f t="shared" ref="BH29" si="185">$D$32-BH28</f>
        <v>0.62204828477443608</v>
      </c>
      <c r="BI29" s="86"/>
      <c r="BJ29" s="258"/>
      <c r="BK29" s="89">
        <f t="shared" ref="BK29" si="186">$D$32-BK28</f>
        <v>-8.268065998329166E-2</v>
      </c>
      <c r="BL29" s="86"/>
      <c r="BM29" s="258"/>
      <c r="BN29" s="89">
        <f t="shared" ref="BN29" si="187">$D$32-BN28</f>
        <v>-0.19121371136173781</v>
      </c>
      <c r="BO29" s="86"/>
      <c r="BP29" s="258"/>
      <c r="BQ29" s="89">
        <f t="shared" ref="BQ29" si="188">$D$32-BQ28</f>
        <v>0.10961648913951538</v>
      </c>
      <c r="BR29" s="86"/>
      <c r="BS29" s="258"/>
      <c r="BT29" s="89">
        <f t="shared" ref="BT29" si="189">$D$32-BT28</f>
        <v>-1.2810849178860062</v>
      </c>
      <c r="BU29" s="86"/>
      <c r="BV29" s="258"/>
      <c r="BW29" s="89">
        <f t="shared" ref="BW29" si="190">$D$32-BW28</f>
        <v>0.26425713294141662</v>
      </c>
      <c r="BX29" s="86"/>
      <c r="BY29" s="258"/>
      <c r="BZ29" s="89">
        <f t="shared" ref="BZ29" si="191">$D$32-BZ28</f>
        <v>0.68290641412963937</v>
      </c>
      <c r="CA29" s="86"/>
      <c r="CB29" s="87"/>
      <c r="CC29" s="89">
        <f t="shared" ref="CC29" si="192">$D$32-CC28</f>
        <v>0.70407261087149398</v>
      </c>
      <c r="CD29" s="86"/>
      <c r="CE29" s="258"/>
      <c r="CF29" s="89">
        <f t="shared" ref="CF29" si="193">$D$32-CF28</f>
        <v>0.58157887653565443</v>
      </c>
      <c r="CG29" s="86"/>
      <c r="CH29" s="258"/>
      <c r="CI29" s="89">
        <f t="shared" ref="CI29" si="194">$D$32-CI28</f>
        <v>-0.17706694839115267</v>
      </c>
      <c r="CJ29" s="86"/>
      <c r="CK29" s="87"/>
      <c r="CL29" s="89">
        <f t="shared" ref="CL29" si="195">$D$32-CL28</f>
        <v>-0.25230395847606513</v>
      </c>
      <c r="CM29" s="86"/>
      <c r="CN29" s="258"/>
      <c r="CO29" s="89">
        <f t="shared" ref="CO29" si="196">$D$32-CO28</f>
        <v>-3.2601509620615143E-2</v>
      </c>
      <c r="CP29" s="86"/>
      <c r="CQ29" s="258"/>
      <c r="CR29" s="89">
        <f t="shared" ref="CR29" si="197">$D$32-CR28</f>
        <v>-3.2601509620615143E-2</v>
      </c>
      <c r="CS29" s="86"/>
      <c r="CT29" s="258"/>
      <c r="CU29" s="89">
        <f t="shared" ref="CU29" si="198">$D$32-CU28</f>
        <v>0.11473508572508373</v>
      </c>
      <c r="CV29" s="86"/>
      <c r="CW29" s="258"/>
      <c r="CX29" s="89">
        <f t="shared" ref="CX29" si="199">$D$32-CX28</f>
        <v>-0.93587429362607222</v>
      </c>
      <c r="CY29" s="86"/>
      <c r="CZ29" s="258"/>
      <c r="DA29" s="89">
        <f t="shared" ref="DA29" si="200">$D$32-DA28</f>
        <v>-0.93587429362607222</v>
      </c>
      <c r="DB29" s="86"/>
      <c r="DC29" s="87"/>
      <c r="DD29" s="89">
        <f t="shared" ref="DD29" si="201">$D$32-DD28</f>
        <v>-1.3477624412060876</v>
      </c>
      <c r="DE29" s="86"/>
      <c r="DF29" s="258"/>
      <c r="DG29" s="89">
        <f t="shared" ref="DG29" si="202">$D$32-DG28</f>
        <v>-0.27437354236285172</v>
      </c>
    </row>
    <row r="30" spans="1:112" ht="12.5" x14ac:dyDescent="0.35">
      <c r="AH30" s="5"/>
      <c r="AI30" s="5"/>
      <c r="AJ30" s="6"/>
      <c r="AK30" s="5"/>
      <c r="AL30" s="5"/>
      <c r="AM30" s="6"/>
      <c r="AN30" s="5"/>
      <c r="AO30" s="5"/>
      <c r="AP30" s="6"/>
      <c r="AQ30" s="5"/>
      <c r="AR30" s="5"/>
      <c r="AS30" s="6"/>
      <c r="AT30" s="5"/>
      <c r="AU30" s="5"/>
      <c r="AV30" s="6"/>
      <c r="AW30" s="5"/>
      <c r="AX30" s="5"/>
      <c r="AY30" s="6"/>
      <c r="AZ30" s="5"/>
      <c r="BA30" s="5"/>
      <c r="BB30" s="6"/>
      <c r="BC30" s="5"/>
      <c r="BD30" s="5"/>
      <c r="BE30" s="6"/>
      <c r="BF30" s="5"/>
      <c r="BG30" s="5"/>
      <c r="BH30" s="6"/>
      <c r="BI30" s="5"/>
      <c r="BJ30" s="5"/>
      <c r="BK30" s="6"/>
      <c r="BL30" s="5"/>
      <c r="BM30" s="5"/>
      <c r="BN30" s="6"/>
      <c r="BO30" s="5"/>
      <c r="BP30" s="5"/>
      <c r="BQ30" s="6"/>
      <c r="BR30" s="5"/>
      <c r="BS30" s="5"/>
      <c r="BT30" s="6"/>
      <c r="BU30" s="5"/>
      <c r="BV30" s="5"/>
      <c r="BW30" s="6"/>
      <c r="BX30" s="5"/>
      <c r="BY30" s="5"/>
      <c r="BZ30" s="6"/>
      <c r="CA30" s="5"/>
      <c r="CB30" s="5"/>
      <c r="CC30" s="6"/>
      <c r="CD30" s="5"/>
      <c r="CE30" s="5"/>
      <c r="CF30" s="6"/>
      <c r="CG30" s="5"/>
      <c r="CH30" s="5"/>
      <c r="CI30" s="6"/>
      <c r="CJ30" s="5"/>
      <c r="CK30" s="5"/>
      <c r="CL30" s="6"/>
      <c r="CM30" s="5"/>
      <c r="CN30" s="5"/>
      <c r="CO30" s="6"/>
      <c r="CP30" s="5"/>
      <c r="CQ30" s="5"/>
      <c r="CR30" s="6"/>
      <c r="CS30" s="5"/>
      <c r="CT30" s="5"/>
      <c r="CU30" s="6"/>
      <c r="CV30" s="5"/>
      <c r="CW30" s="5"/>
      <c r="CX30" s="6"/>
      <c r="CY30" s="5"/>
      <c r="CZ30" s="5"/>
      <c r="DA30" s="6"/>
      <c r="DB30" s="5"/>
      <c r="DC30" s="5"/>
      <c r="DD30" s="6"/>
      <c r="DE30" s="5"/>
      <c r="DF30" s="5"/>
      <c r="DG30" s="6"/>
    </row>
    <row r="31" spans="1:112" ht="20.149999999999999" customHeight="1" x14ac:dyDescent="0.35">
      <c r="J31" s="1228" t="str">
        <f>+J8</f>
        <v>WEEK PRODUKSI   35</v>
      </c>
      <c r="K31" s="1229"/>
      <c r="L31" s="1229"/>
      <c r="M31" s="1228" t="str">
        <f>+M8</f>
        <v>WEEK PRODUKSI   36</v>
      </c>
      <c r="N31" s="1229"/>
      <c r="O31" s="1229"/>
      <c r="P31" s="1228" t="str">
        <f>+P8</f>
        <v>WEEK PRODUKSI   37</v>
      </c>
      <c r="Q31" s="1229"/>
      <c r="R31" s="1229"/>
      <c r="S31" s="1228" t="str">
        <f>+S8</f>
        <v>WEEK PRODUKSI   38</v>
      </c>
      <c r="T31" s="1229"/>
      <c r="U31" s="1229"/>
      <c r="V31" s="1228" t="str">
        <f>+V8</f>
        <v>WEEK PRODUKSI   39</v>
      </c>
      <c r="W31" s="1229"/>
      <c r="X31" s="1229"/>
      <c r="Y31" s="1226" t="str">
        <f>+Y8</f>
        <v>TOTAL WEEK  39</v>
      </c>
      <c r="Z31" s="1226"/>
      <c r="AA31" s="1227"/>
      <c r="AB31" s="1228" t="str">
        <f>+AB8</f>
        <v>WEEK PRODUKSI   40</v>
      </c>
      <c r="AC31" s="1229"/>
      <c r="AD31" s="1229"/>
      <c r="AE31" s="1228" t="str">
        <f>+AE8</f>
        <v>WEEK PRODUKSI   41</v>
      </c>
      <c r="AF31" s="1229"/>
      <c r="AG31" s="1229"/>
      <c r="AH31" s="1228" t="str">
        <f t="shared" ref="AH31" si="203">+AH8</f>
        <v>WEEK PRODUKSI   42</v>
      </c>
      <c r="AI31" s="1229"/>
      <c r="AJ31" s="1229"/>
      <c r="AK31" s="1228" t="str">
        <f t="shared" ref="AK31" si="204">+AK8</f>
        <v>WEEK PRODUKSI   43</v>
      </c>
      <c r="AL31" s="1229"/>
      <c r="AM31" s="1229"/>
      <c r="AN31" s="1228" t="str">
        <f t="shared" ref="AN31" si="205">+AN8</f>
        <v>WEEK PRODUKSI   44</v>
      </c>
      <c r="AO31" s="1229"/>
      <c r="AP31" s="1229"/>
      <c r="AQ31" s="1228" t="str">
        <f t="shared" ref="AQ31" si="206">+AQ8</f>
        <v>WEEK PRODUKSI   45</v>
      </c>
      <c r="AR31" s="1229"/>
      <c r="AS31" s="1229"/>
      <c r="AT31" s="1228" t="str">
        <f t="shared" ref="AT31" si="207">+AT8</f>
        <v>WEEK PRODUKSI   46</v>
      </c>
      <c r="AU31" s="1229"/>
      <c r="AV31" s="1229"/>
      <c r="AW31" s="1228" t="str">
        <f>+AW8</f>
        <v>WEEK ORI  45</v>
      </c>
      <c r="AX31" s="1229"/>
      <c r="AY31" s="1229"/>
      <c r="AZ31" s="1228" t="str">
        <f>+AZ8</f>
        <v>WEEK ORI  46</v>
      </c>
      <c r="BA31" s="1229"/>
      <c r="BB31" s="1229"/>
      <c r="BC31" s="1228" t="str">
        <f>+BC8</f>
        <v>WEEK ORI  47</v>
      </c>
      <c r="BD31" s="1229"/>
      <c r="BE31" s="1229"/>
      <c r="BF31" s="1228" t="str">
        <f>+BF8</f>
        <v>WEEK ORI  48</v>
      </c>
      <c r="BG31" s="1229"/>
      <c r="BH31" s="1229"/>
      <c r="BI31" s="1228" t="str">
        <f t="shared" ref="BI31" si="208">+BI8</f>
        <v>WEEK ORI  49</v>
      </c>
      <c r="BJ31" s="1229"/>
      <c r="BK31" s="1229"/>
      <c r="BL31" s="1228" t="str">
        <f t="shared" ref="BL31" si="209">+BL8</f>
        <v>WEEK ORI  50</v>
      </c>
      <c r="BM31" s="1229"/>
      <c r="BN31" s="1229"/>
      <c r="BO31" s="1228" t="str">
        <f t="shared" ref="BO31" si="210">+BO8</f>
        <v>WEEK ORI  51</v>
      </c>
      <c r="BP31" s="1229"/>
      <c r="BQ31" s="1229"/>
      <c r="BR31" s="1228" t="str">
        <f t="shared" ref="BR31" si="211">+BR8</f>
        <v>WEEK ORI  52</v>
      </c>
      <c r="BS31" s="1229"/>
      <c r="BT31" s="1229"/>
      <c r="BU31" s="1228" t="str">
        <f t="shared" ref="BU31" si="212">+BU8</f>
        <v>WEEK ORI  1</v>
      </c>
      <c r="BV31" s="1229"/>
      <c r="BW31" s="1229"/>
      <c r="BX31" s="1228" t="str">
        <f t="shared" ref="BX31" si="213">+BX8</f>
        <v>WEEK ORI  2</v>
      </c>
      <c r="BY31" s="1229"/>
      <c r="BZ31" s="1229"/>
      <c r="CA31" s="1228" t="str">
        <f t="shared" ref="CA31" si="214">+CA8</f>
        <v>WEEK ORI  3</v>
      </c>
      <c r="CB31" s="1229"/>
      <c r="CC31" s="1229"/>
      <c r="CD31" s="1228" t="str">
        <f t="shared" ref="CD31" si="215">+CD8</f>
        <v>WEEK ORI  4</v>
      </c>
      <c r="CE31" s="1229"/>
      <c r="CF31" s="1229"/>
      <c r="CG31" s="1228" t="str">
        <f t="shared" ref="CG31" si="216">+CG8</f>
        <v>WEEK ORI  5</v>
      </c>
      <c r="CH31" s="1229"/>
      <c r="CI31" s="1229"/>
      <c r="CJ31" s="1228" t="str">
        <f t="shared" ref="CJ31" si="217">+CJ8</f>
        <v>WEEK ORI  6</v>
      </c>
      <c r="CK31" s="1229"/>
      <c r="CL31" s="1229"/>
      <c r="CM31" s="1228" t="str">
        <f t="shared" ref="CM31" si="218">+CM8</f>
        <v>WEEK ORI  7</v>
      </c>
      <c r="CN31" s="1229"/>
      <c r="CO31" s="1229"/>
      <c r="CP31" s="1228" t="str">
        <f t="shared" ref="CP31" si="219">+CP8</f>
        <v>WEEK ORI  8</v>
      </c>
      <c r="CQ31" s="1229"/>
      <c r="CR31" s="1229"/>
      <c r="CS31" s="1228" t="str">
        <f t="shared" ref="CS31" si="220">+CS8</f>
        <v>WEEK ORI  9</v>
      </c>
      <c r="CT31" s="1229"/>
      <c r="CU31" s="1229"/>
      <c r="CV31" s="1228" t="str">
        <f t="shared" ref="CV31" si="221">+CV8</f>
        <v>WEEK ORI  10</v>
      </c>
      <c r="CW31" s="1229"/>
      <c r="CX31" s="1229"/>
      <c r="CY31" s="1228" t="str">
        <f t="shared" ref="CY31" si="222">+CY8</f>
        <v>WEEK ORI  12</v>
      </c>
      <c r="CZ31" s="1229"/>
      <c r="DA31" s="1229"/>
      <c r="DB31" s="1228" t="str">
        <f t="shared" ref="DB31" si="223">+DB8</f>
        <v>WEEK ORI  13</v>
      </c>
      <c r="DC31" s="1229"/>
      <c r="DD31" s="1229"/>
      <c r="DE31" s="1228" t="str">
        <f t="shared" ref="DE31" si="224">+DE8</f>
        <v>WEEK ORI  14</v>
      </c>
      <c r="DF31" s="1229"/>
      <c r="DG31" s="1229"/>
    </row>
    <row r="32" spans="1:112" s="268" customFormat="1" ht="20.149999999999999" customHeight="1" x14ac:dyDescent="0.35">
      <c r="A32" s="4"/>
      <c r="B32" s="1254" t="s">
        <v>167</v>
      </c>
      <c r="C32" s="1255"/>
      <c r="D32" s="93">
        <v>1</v>
      </c>
      <c r="E32" s="7"/>
      <c r="F32" s="7"/>
      <c r="G32" s="1198" t="s">
        <v>64</v>
      </c>
      <c r="H32" s="1199"/>
      <c r="I32" s="1200"/>
      <c r="J32" s="1230">
        <f>K28</f>
        <v>0</v>
      </c>
      <c r="K32" s="1230"/>
      <c r="L32" s="1230"/>
      <c r="M32" s="1230">
        <f t="shared" ref="M32" si="225">N28</f>
        <v>0</v>
      </c>
      <c r="N32" s="1230"/>
      <c r="O32" s="1230"/>
      <c r="P32" s="1230">
        <f>Q28</f>
        <v>0</v>
      </c>
      <c r="Q32" s="1230"/>
      <c r="R32" s="1230"/>
      <c r="S32" s="1230">
        <f t="shared" ref="S32" si="226">T28</f>
        <v>7575</v>
      </c>
      <c r="T32" s="1230"/>
      <c r="U32" s="1230"/>
      <c r="V32" s="1230">
        <f t="shared" ref="V32" si="227">W28</f>
        <v>22052</v>
      </c>
      <c r="W32" s="1230"/>
      <c r="X32" s="1230"/>
      <c r="Y32" s="1186">
        <f>+Z28</f>
        <v>33935</v>
      </c>
      <c r="Z32" s="1187"/>
      <c r="AA32" s="1188"/>
      <c r="AB32" s="1186">
        <f t="shared" ref="AB32" si="228">+AC28</f>
        <v>13969</v>
      </c>
      <c r="AC32" s="1187"/>
      <c r="AD32" s="1188"/>
      <c r="AE32" s="1186">
        <f t="shared" ref="AE32" si="229">+AF28</f>
        <v>46578</v>
      </c>
      <c r="AF32" s="1187"/>
      <c r="AG32" s="1188"/>
      <c r="AH32" s="1186">
        <f t="shared" ref="AH32" si="230">+AI28</f>
        <v>43824</v>
      </c>
      <c r="AI32" s="1187"/>
      <c r="AJ32" s="1188"/>
      <c r="AK32" s="1186">
        <f t="shared" ref="AK32" si="231">+AL28</f>
        <v>26214</v>
      </c>
      <c r="AL32" s="1187"/>
      <c r="AM32" s="1188"/>
      <c r="AN32" s="1186">
        <f t="shared" ref="AN32" si="232">+AO28</f>
        <v>0</v>
      </c>
      <c r="AO32" s="1187"/>
      <c r="AP32" s="1188"/>
      <c r="AQ32" s="1186">
        <f t="shared" ref="AQ32" si="233">+AR28</f>
        <v>0</v>
      </c>
      <c r="AR32" s="1187"/>
      <c r="AS32" s="1188"/>
      <c r="AT32" s="1186">
        <f t="shared" ref="AT32" si="234">+AU28</f>
        <v>0</v>
      </c>
      <c r="AU32" s="1187"/>
      <c r="AV32" s="1188"/>
      <c r="AW32" s="1307">
        <f t="shared" ref="AW32" si="235">+AX28</f>
        <v>13317</v>
      </c>
      <c r="AX32" s="1307"/>
      <c r="AY32" s="1307"/>
      <c r="AZ32" s="1307">
        <f t="shared" ref="AZ32" si="236">+BA28</f>
        <v>2715</v>
      </c>
      <c r="BA32" s="1307"/>
      <c r="BB32" s="1307"/>
      <c r="BC32" s="1186">
        <f t="shared" ref="BC32" si="237">+BD28</f>
        <v>68733</v>
      </c>
      <c r="BD32" s="1187"/>
      <c r="BE32" s="1188"/>
      <c r="BF32" s="1186">
        <f t="shared" ref="BF32" si="238">+BG28</f>
        <v>10071</v>
      </c>
      <c r="BG32" s="1187"/>
      <c r="BH32" s="1188"/>
      <c r="BI32" s="1186">
        <f t="shared" ref="BI32" si="239">+BJ28</f>
        <v>31620</v>
      </c>
      <c r="BJ32" s="1187"/>
      <c r="BK32" s="1188"/>
      <c r="BL32" s="1186">
        <f t="shared" ref="BL32" si="240">+BM28</f>
        <v>34512</v>
      </c>
      <c r="BM32" s="1187"/>
      <c r="BN32" s="1188"/>
      <c r="BO32" s="1186">
        <f t="shared" ref="BO32" si="241">+BP28</f>
        <v>26496</v>
      </c>
      <c r="BP32" s="1187"/>
      <c r="BQ32" s="1188"/>
      <c r="BR32" s="1186">
        <f t="shared" ref="BR32" si="242">+BS28</f>
        <v>52852.800000000003</v>
      </c>
      <c r="BS32" s="1187"/>
      <c r="BT32" s="1188"/>
      <c r="BU32" s="1186">
        <f t="shared" ref="BU32" si="243">+BV28</f>
        <v>16747.2</v>
      </c>
      <c r="BV32" s="1187"/>
      <c r="BW32" s="1188"/>
      <c r="BX32" s="1186">
        <f t="shared" ref="BX32" si="244">+BY28</f>
        <v>9031.1999999999989</v>
      </c>
      <c r="BY32" s="1187"/>
      <c r="BZ32" s="1188"/>
      <c r="CA32" s="1186">
        <f t="shared" ref="CA32" si="245">+CB28</f>
        <v>8467.1999999999989</v>
      </c>
      <c r="CB32" s="1187"/>
      <c r="CC32" s="1188"/>
      <c r="CD32" s="1186">
        <f t="shared" ref="CD32" si="246">+CE28</f>
        <v>11731.199999999999</v>
      </c>
      <c r="CE32" s="1187"/>
      <c r="CF32" s="1188"/>
      <c r="CG32" s="1186">
        <f t="shared" ref="CG32" si="247">+CH28</f>
        <v>31667.4</v>
      </c>
      <c r="CH32" s="1187"/>
      <c r="CI32" s="1188"/>
      <c r="CJ32" s="1186">
        <f t="shared" ref="CJ32" si="248">+CK28</f>
        <v>27861</v>
      </c>
      <c r="CK32" s="1187"/>
      <c r="CL32" s="1188"/>
      <c r="CM32" s="1186">
        <f t="shared" ref="CM32" si="249">+CN28</f>
        <v>27861</v>
      </c>
      <c r="CN32" s="1187"/>
      <c r="CO32" s="1188"/>
      <c r="CP32" s="1186">
        <f t="shared" ref="CP32" si="250">+CQ28</f>
        <v>27861</v>
      </c>
      <c r="CQ32" s="1187"/>
      <c r="CR32" s="1188"/>
      <c r="CS32" s="1186">
        <f t="shared" ref="CS32" si="251">+CT28</f>
        <v>23992.5</v>
      </c>
      <c r="CT32" s="1187"/>
      <c r="CU32" s="1188"/>
      <c r="CV32" s="1186">
        <f t="shared" ref="CV32" si="252">+CW28</f>
        <v>55393.5</v>
      </c>
      <c r="CW32" s="1187"/>
      <c r="CX32" s="1188"/>
      <c r="CY32" s="1186">
        <f t="shared" ref="CY32" si="253">+CZ28</f>
        <v>55393.5</v>
      </c>
      <c r="CZ32" s="1187"/>
      <c r="DA32" s="1188"/>
      <c r="DB32" s="1186">
        <f t="shared" ref="DB32" si="254">+DC28</f>
        <v>55393.5</v>
      </c>
      <c r="DC32" s="1187"/>
      <c r="DD32" s="1188"/>
      <c r="DE32" s="1186">
        <f t="shared" ref="DE32" si="255">+DF28</f>
        <v>38025</v>
      </c>
      <c r="DF32" s="1187"/>
      <c r="DG32" s="1188"/>
    </row>
    <row r="33" spans="1:111" ht="20.149999999999999" customHeight="1" x14ac:dyDescent="0.35">
      <c r="B33"/>
      <c r="C33"/>
      <c r="D33"/>
      <c r="E33" s="7"/>
      <c r="F33" s="7"/>
      <c r="G33" s="1198" t="s">
        <v>80</v>
      </c>
      <c r="H33" s="1199"/>
      <c r="I33" s="1200"/>
      <c r="J33" s="1231">
        <f>L28</f>
        <v>0</v>
      </c>
      <c r="K33" s="1231"/>
      <c r="L33" s="1231"/>
      <c r="M33" s="1231">
        <f>O28</f>
        <v>0</v>
      </c>
      <c r="N33" s="1231"/>
      <c r="O33" s="1231"/>
      <c r="P33" s="1231">
        <f>R28</f>
        <v>0</v>
      </c>
      <c r="Q33" s="1231"/>
      <c r="R33" s="1231"/>
      <c r="S33" s="1231">
        <f>U28</f>
        <v>0</v>
      </c>
      <c r="T33" s="1231"/>
      <c r="U33" s="1231"/>
      <c r="V33" s="1231">
        <f>X28</f>
        <v>0.61674331952566597</v>
      </c>
      <c r="W33" s="1231"/>
      <c r="X33" s="1231"/>
      <c r="Y33" s="1231">
        <f>AA28</f>
        <v>0.91533622830223704</v>
      </c>
      <c r="Z33" s="1231"/>
      <c r="AA33" s="1231"/>
      <c r="AB33" s="1231">
        <f>AD28</f>
        <v>0.43777738617376782</v>
      </c>
      <c r="AC33" s="1231"/>
      <c r="AD33" s="1231"/>
      <c r="AE33" s="1231">
        <f>AG28</f>
        <v>1.2225485588972433</v>
      </c>
      <c r="AF33" s="1231"/>
      <c r="AG33" s="1231"/>
      <c r="AH33" s="1231">
        <f t="shared" ref="AH33" si="256">AJ28</f>
        <v>1.1908385547201337</v>
      </c>
      <c r="AI33" s="1231"/>
      <c r="AJ33" s="1231"/>
      <c r="AK33" s="1231">
        <f t="shared" ref="AK33" si="257">AM28</f>
        <v>0.76910105123920913</v>
      </c>
      <c r="AL33" s="1231"/>
      <c r="AM33" s="1231"/>
      <c r="AN33" s="1231">
        <f t="shared" ref="AN33" si="258">AP28</f>
        <v>0</v>
      </c>
      <c r="AO33" s="1231"/>
      <c r="AP33" s="1231"/>
      <c r="AQ33" s="1231">
        <f t="shared" ref="AQ33" si="259">AS28</f>
        <v>0</v>
      </c>
      <c r="AR33" s="1231"/>
      <c r="AS33" s="1231"/>
      <c r="AT33" s="1231">
        <f t="shared" ref="AT33" si="260">AV28</f>
        <v>0</v>
      </c>
      <c r="AU33" s="1231"/>
      <c r="AV33" s="1231"/>
      <c r="AW33" s="1231">
        <f>AY28</f>
        <v>0.43095792867585631</v>
      </c>
      <c r="AX33" s="1231"/>
      <c r="AY33" s="1231"/>
      <c r="AZ33" s="1231">
        <f>BB28</f>
        <v>0.10189046835839599</v>
      </c>
      <c r="BA33" s="1231"/>
      <c r="BB33" s="1231"/>
      <c r="BC33" s="1231">
        <f>BE28</f>
        <v>2.4617371336326928</v>
      </c>
      <c r="BD33" s="1231"/>
      <c r="BE33" s="1231"/>
      <c r="BF33" s="1231">
        <f>BH28</f>
        <v>0.37795171522556392</v>
      </c>
      <c r="BG33" s="1231"/>
      <c r="BH33" s="1231"/>
      <c r="BI33" s="1231">
        <f t="shared" ref="BI33" si="261">BK28</f>
        <v>1.0826806599832917</v>
      </c>
      <c r="BJ33" s="1231"/>
      <c r="BK33" s="1231"/>
      <c r="BL33" s="1231">
        <f t="shared" ref="BL33" si="262">BN28</f>
        <v>1.1912137113617378</v>
      </c>
      <c r="BM33" s="1231"/>
      <c r="BN33" s="1231"/>
      <c r="BO33" s="1231">
        <f t="shared" ref="BO33" si="263">BQ28</f>
        <v>0.89038351086048462</v>
      </c>
      <c r="BP33" s="1231"/>
      <c r="BQ33" s="1231"/>
      <c r="BR33" s="1231">
        <f t="shared" ref="BR33" si="264">BT28</f>
        <v>2.2810849178860062</v>
      </c>
      <c r="BS33" s="1231"/>
      <c r="BT33" s="1231"/>
      <c r="BU33" s="1231">
        <f t="shared" ref="BU33" si="265">BW28</f>
        <v>0.73574286705858338</v>
      </c>
      <c r="BV33" s="1231"/>
      <c r="BW33" s="1231"/>
      <c r="BX33" s="1231">
        <f t="shared" ref="BX33" si="266">BZ28</f>
        <v>0.31709358587036063</v>
      </c>
      <c r="BY33" s="1231"/>
      <c r="BZ33" s="1231"/>
      <c r="CA33" s="1231">
        <f t="shared" ref="CA33" si="267">CC28</f>
        <v>0.29592738912850602</v>
      </c>
      <c r="CB33" s="1231"/>
      <c r="CC33" s="1231"/>
      <c r="CD33" s="1231">
        <f t="shared" ref="CD33" si="268">CF28</f>
        <v>0.41842112346434551</v>
      </c>
      <c r="CE33" s="1231"/>
      <c r="CF33" s="1231"/>
      <c r="CG33" s="1231">
        <f t="shared" ref="CG33" si="269">CI28</f>
        <v>1.1770669483911527</v>
      </c>
      <c r="CH33" s="1231"/>
      <c r="CI33" s="1231"/>
      <c r="CJ33" s="1231">
        <f t="shared" ref="CJ33" si="270">CL28</f>
        <v>1.2523039584760651</v>
      </c>
      <c r="CK33" s="1231"/>
      <c r="CL33" s="1231"/>
      <c r="CM33" s="1231">
        <f t="shared" ref="CM33" si="271">CO28</f>
        <v>1.0326015096206151</v>
      </c>
      <c r="CN33" s="1231"/>
      <c r="CO33" s="1231"/>
      <c r="CP33" s="1231">
        <f t="shared" ref="CP33" si="272">CR28</f>
        <v>1.0326015096206151</v>
      </c>
      <c r="CQ33" s="1231"/>
      <c r="CR33" s="1231"/>
      <c r="CS33" s="1231">
        <f t="shared" ref="CS33" si="273">CU28</f>
        <v>0.88526491427491627</v>
      </c>
      <c r="CT33" s="1231"/>
      <c r="CU33" s="1231"/>
      <c r="CV33" s="1231">
        <f t="shared" ref="CV33" si="274">CX28</f>
        <v>1.9358742936260722</v>
      </c>
      <c r="CW33" s="1231"/>
      <c r="CX33" s="1231"/>
      <c r="CY33" s="1231">
        <f t="shared" ref="CY33" si="275">DA28</f>
        <v>1.9358742936260722</v>
      </c>
      <c r="CZ33" s="1231"/>
      <c r="DA33" s="1231"/>
      <c r="DB33" s="1231">
        <f t="shared" ref="DB33" si="276">DD28</f>
        <v>2.3477624412060876</v>
      </c>
      <c r="DC33" s="1231"/>
      <c r="DD33" s="1231"/>
      <c r="DE33" s="1231">
        <f t="shared" ref="DE33" si="277">DG28</f>
        <v>1.2743735423628517</v>
      </c>
      <c r="DF33" s="1231"/>
      <c r="DG33" s="1231"/>
    </row>
    <row r="34" spans="1:111" ht="20.149999999999999" customHeight="1" x14ac:dyDescent="0.35">
      <c r="A34"/>
      <c r="B34"/>
      <c r="C34"/>
      <c r="D34"/>
      <c r="E34" s="7"/>
      <c r="F34" s="7"/>
      <c r="G34" s="1198" t="s">
        <v>158</v>
      </c>
      <c r="H34" s="1199"/>
      <c r="I34" s="1200"/>
      <c r="J34" s="1232">
        <f>+$D$32</f>
        <v>1</v>
      </c>
      <c r="K34" s="1232"/>
      <c r="L34" s="1232"/>
      <c r="M34" s="1232">
        <f t="shared" ref="M34" si="278">+$D$32</f>
        <v>1</v>
      </c>
      <c r="N34" s="1232"/>
      <c r="O34" s="1232"/>
      <c r="P34" s="1232">
        <f t="shared" ref="P34" si="279">+$D$32</f>
        <v>1</v>
      </c>
      <c r="Q34" s="1232"/>
      <c r="R34" s="1232"/>
      <c r="S34" s="1232">
        <f t="shared" ref="S34" si="280">+$D$32</f>
        <v>1</v>
      </c>
      <c r="T34" s="1232"/>
      <c r="U34" s="1232"/>
      <c r="V34" s="1232">
        <f t="shared" ref="V34" si="281">+$D$32</f>
        <v>1</v>
      </c>
      <c r="W34" s="1232"/>
      <c r="X34" s="1232"/>
      <c r="Y34" s="1232">
        <f t="shared" ref="Y34" si="282">+$D$32</f>
        <v>1</v>
      </c>
      <c r="Z34" s="1232"/>
      <c r="AA34" s="1232"/>
      <c r="AB34" s="1232">
        <f t="shared" ref="AB34" si="283">+$D$32</f>
        <v>1</v>
      </c>
      <c r="AC34" s="1232"/>
      <c r="AD34" s="1232"/>
      <c r="AE34" s="1232">
        <f t="shared" ref="AE34" si="284">+$D$32</f>
        <v>1</v>
      </c>
      <c r="AF34" s="1232"/>
      <c r="AG34" s="1232"/>
      <c r="AH34" s="1232">
        <f>+$D$32</f>
        <v>1</v>
      </c>
      <c r="AI34" s="1232"/>
      <c r="AJ34" s="1232"/>
      <c r="AK34" s="1232">
        <f>+$D$32</f>
        <v>1</v>
      </c>
      <c r="AL34" s="1232"/>
      <c r="AM34" s="1232"/>
      <c r="AN34" s="1232">
        <f>+$D$32</f>
        <v>1</v>
      </c>
      <c r="AO34" s="1232"/>
      <c r="AP34" s="1232"/>
      <c r="AQ34" s="1232">
        <f t="shared" ref="AQ34" si="285">+$D$32</f>
        <v>1</v>
      </c>
      <c r="AR34" s="1232"/>
      <c r="AS34" s="1232"/>
      <c r="AT34" s="1232">
        <f t="shared" ref="AT34" si="286">+$D$32</f>
        <v>1</v>
      </c>
      <c r="AU34" s="1232"/>
      <c r="AV34" s="1232"/>
      <c r="AW34" s="1232">
        <f t="shared" ref="AW34" si="287">+$D$32</f>
        <v>1</v>
      </c>
      <c r="AX34" s="1232"/>
      <c r="AY34" s="1232"/>
      <c r="AZ34" s="1232">
        <f t="shared" ref="AZ34" si="288">+$D$32</f>
        <v>1</v>
      </c>
      <c r="BA34" s="1232"/>
      <c r="BB34" s="1232"/>
      <c r="BC34" s="1232">
        <f t="shared" ref="BC34" si="289">+$D$32</f>
        <v>1</v>
      </c>
      <c r="BD34" s="1232"/>
      <c r="BE34" s="1232"/>
      <c r="BF34" s="1232">
        <f t="shared" ref="BF34" si="290">+$D$32</f>
        <v>1</v>
      </c>
      <c r="BG34" s="1232"/>
      <c r="BH34" s="1232"/>
      <c r="BI34" s="1232">
        <f t="shared" ref="BI34:BU34" si="291">+$D$32</f>
        <v>1</v>
      </c>
      <c r="BJ34" s="1232"/>
      <c r="BK34" s="1232"/>
      <c r="BL34" s="1232">
        <f t="shared" ref="BL34" si="292">+$D$32</f>
        <v>1</v>
      </c>
      <c r="BM34" s="1232"/>
      <c r="BN34" s="1232"/>
      <c r="BO34" s="1232">
        <f t="shared" ref="BO34" si="293">+$D$32</f>
        <v>1</v>
      </c>
      <c r="BP34" s="1232"/>
      <c r="BQ34" s="1232"/>
      <c r="BR34" s="1232">
        <f t="shared" ref="BR34" si="294">+$D$32</f>
        <v>1</v>
      </c>
      <c r="BS34" s="1232"/>
      <c r="BT34" s="1232"/>
      <c r="BU34" s="1232">
        <f t="shared" si="291"/>
        <v>1</v>
      </c>
      <c r="BV34" s="1232"/>
      <c r="BW34" s="1232"/>
      <c r="BX34" s="1232">
        <f t="shared" ref="BX34" si="295">+$D$32</f>
        <v>1</v>
      </c>
      <c r="BY34" s="1232"/>
      <c r="BZ34" s="1232"/>
      <c r="CA34" s="1232">
        <f t="shared" ref="CA34" si="296">+$D$32</f>
        <v>1</v>
      </c>
      <c r="CB34" s="1232"/>
      <c r="CC34" s="1232"/>
      <c r="CD34" s="1232">
        <f t="shared" ref="CD34:CG34" si="297">+$D$32</f>
        <v>1</v>
      </c>
      <c r="CE34" s="1232"/>
      <c r="CF34" s="1232"/>
      <c r="CG34" s="1232">
        <f t="shared" si="297"/>
        <v>1</v>
      </c>
      <c r="CH34" s="1232"/>
      <c r="CI34" s="1232"/>
      <c r="CJ34" s="1232">
        <f t="shared" ref="CJ34" si="298">+$D$32</f>
        <v>1</v>
      </c>
      <c r="CK34" s="1232"/>
      <c r="CL34" s="1232"/>
      <c r="CM34" s="1232">
        <f t="shared" ref="CM34" si="299">+$D$32</f>
        <v>1</v>
      </c>
      <c r="CN34" s="1232"/>
      <c r="CO34" s="1232"/>
      <c r="CP34" s="1232">
        <f t="shared" ref="CP34" si="300">+$D$32</f>
        <v>1</v>
      </c>
      <c r="CQ34" s="1232"/>
      <c r="CR34" s="1232"/>
      <c r="CS34" s="1232">
        <f t="shared" ref="CS34" si="301">+$D$32</f>
        <v>1</v>
      </c>
      <c r="CT34" s="1232"/>
      <c r="CU34" s="1232"/>
      <c r="CV34" s="1232">
        <f t="shared" ref="CV34" si="302">+$D$32</f>
        <v>1</v>
      </c>
      <c r="CW34" s="1232"/>
      <c r="CX34" s="1232"/>
      <c r="CY34" s="1232">
        <f t="shared" ref="CY34" si="303">+$D$32</f>
        <v>1</v>
      </c>
      <c r="CZ34" s="1232"/>
      <c r="DA34" s="1232"/>
      <c r="DB34" s="1232">
        <f t="shared" ref="DB34" si="304">+$D$32</f>
        <v>1</v>
      </c>
      <c r="DC34" s="1232"/>
      <c r="DD34" s="1232"/>
      <c r="DE34" s="1232">
        <f t="shared" ref="DE34" si="305">+$D$32</f>
        <v>1</v>
      </c>
      <c r="DF34" s="1232"/>
      <c r="DG34" s="1232"/>
    </row>
    <row r="35" spans="1:111" customFormat="1" ht="20.149999999999999" customHeight="1" x14ac:dyDescent="0.35">
      <c r="E35" s="94"/>
      <c r="F35" s="94"/>
      <c r="G35" s="1189" t="s">
        <v>67</v>
      </c>
      <c r="H35" s="1190"/>
      <c r="I35" s="1191"/>
      <c r="J35" s="1236">
        <f>J34-J33</f>
        <v>1</v>
      </c>
      <c r="K35" s="1236"/>
      <c r="L35" s="1236"/>
      <c r="M35" s="1236">
        <f>M34-M33</f>
        <v>1</v>
      </c>
      <c r="N35" s="1236"/>
      <c r="O35" s="1236"/>
      <c r="P35" s="1237">
        <f t="shared" ref="P35" si="306">P34-P33</f>
        <v>1</v>
      </c>
      <c r="Q35" s="1237"/>
      <c r="R35" s="1237"/>
      <c r="S35" s="1238">
        <f>S34-S33</f>
        <v>1</v>
      </c>
      <c r="T35" s="1238"/>
      <c r="U35" s="1238"/>
      <c r="V35" s="1238">
        <f>V34-V33</f>
        <v>0.38325668047433403</v>
      </c>
      <c r="W35" s="1238"/>
      <c r="X35" s="1238"/>
      <c r="Y35" s="1238">
        <f>Y34-Y33</f>
        <v>8.4663771697762957E-2</v>
      </c>
      <c r="Z35" s="1238"/>
      <c r="AA35" s="1238"/>
      <c r="AB35" s="1233">
        <f t="shared" ref="AB35" si="307">AB34-AB33</f>
        <v>0.56222261382623218</v>
      </c>
      <c r="AC35" s="1234"/>
      <c r="AD35" s="1235"/>
      <c r="AE35" s="1233">
        <f t="shared" ref="AE35" si="308">AE34-AE33</f>
        <v>-0.22254855889724334</v>
      </c>
      <c r="AF35" s="1234"/>
      <c r="AG35" s="1235"/>
      <c r="AH35" s="1233">
        <f t="shared" ref="AH35:AT35" si="309">AH34-AH33</f>
        <v>-0.19083855472013367</v>
      </c>
      <c r="AI35" s="1234"/>
      <c r="AJ35" s="1235"/>
      <c r="AK35" s="1233">
        <f t="shared" si="309"/>
        <v>0.23089894876079087</v>
      </c>
      <c r="AL35" s="1234"/>
      <c r="AM35" s="1235"/>
      <c r="AN35" s="1233">
        <f t="shared" si="309"/>
        <v>1</v>
      </c>
      <c r="AO35" s="1234"/>
      <c r="AP35" s="1235"/>
      <c r="AQ35" s="1233">
        <f t="shared" si="309"/>
        <v>1</v>
      </c>
      <c r="AR35" s="1234"/>
      <c r="AS35" s="1235"/>
      <c r="AT35" s="1233">
        <f t="shared" si="309"/>
        <v>1</v>
      </c>
      <c r="AU35" s="1234"/>
      <c r="AV35" s="1235"/>
      <c r="AW35" s="1238">
        <f>AW34-AW33</f>
        <v>0.56904207132414375</v>
      </c>
      <c r="AX35" s="1238"/>
      <c r="AY35" s="1238"/>
      <c r="AZ35" s="1238">
        <f>AZ34-AZ33</f>
        <v>0.89810953164160401</v>
      </c>
      <c r="BA35" s="1238"/>
      <c r="BB35" s="1238"/>
      <c r="BC35" s="1233">
        <f t="shared" ref="BC35" si="310">BC34-BC33</f>
        <v>-1.4617371336326928</v>
      </c>
      <c r="BD35" s="1234"/>
      <c r="BE35" s="1235"/>
      <c r="BF35" s="1233">
        <f t="shared" ref="BF35" si="311">BF34-BF33</f>
        <v>0.62204828477443608</v>
      </c>
      <c r="BG35" s="1234"/>
      <c r="BH35" s="1235"/>
      <c r="BI35" s="1233">
        <f t="shared" ref="BI35:BR35" si="312">BI34-BI33</f>
        <v>-8.268065998329166E-2</v>
      </c>
      <c r="BJ35" s="1234"/>
      <c r="BK35" s="1235"/>
      <c r="BL35" s="1233">
        <f t="shared" si="312"/>
        <v>-0.19121371136173781</v>
      </c>
      <c r="BM35" s="1234"/>
      <c r="BN35" s="1235"/>
      <c r="BO35" s="1233">
        <f t="shared" si="312"/>
        <v>0.10961648913951538</v>
      </c>
      <c r="BP35" s="1234"/>
      <c r="BQ35" s="1235"/>
      <c r="BR35" s="1233">
        <f t="shared" si="312"/>
        <v>-1.2810849178860062</v>
      </c>
      <c r="BS35" s="1234"/>
      <c r="BT35" s="1235"/>
      <c r="BU35" s="1233">
        <f t="shared" ref="BU35" si="313">BU34-BU33</f>
        <v>0.26425713294141662</v>
      </c>
      <c r="BV35" s="1234"/>
      <c r="BW35" s="1235"/>
      <c r="BX35" s="1233">
        <f t="shared" ref="BX35" si="314">BX34-BX33</f>
        <v>0.68290641412963937</v>
      </c>
      <c r="BY35" s="1234"/>
      <c r="BZ35" s="1235"/>
      <c r="CA35" s="1233">
        <f t="shared" ref="CA35" si="315">CA34-CA33</f>
        <v>0.70407261087149398</v>
      </c>
      <c r="CB35" s="1234"/>
      <c r="CC35" s="1235"/>
      <c r="CD35" s="1233">
        <f t="shared" ref="CD35" si="316">CD34-CD33</f>
        <v>0.58157887653565443</v>
      </c>
      <c r="CE35" s="1234"/>
      <c r="CF35" s="1235"/>
      <c r="CG35" s="1233">
        <f t="shared" ref="CG35" si="317">CG34-CG33</f>
        <v>-0.17706694839115267</v>
      </c>
      <c r="CH35" s="1234"/>
      <c r="CI35" s="1235"/>
      <c r="CJ35" s="1233">
        <f t="shared" ref="CJ35" si="318">CJ34-CJ33</f>
        <v>-0.25230395847606513</v>
      </c>
      <c r="CK35" s="1234"/>
      <c r="CL35" s="1235"/>
      <c r="CM35" s="1233">
        <f t="shared" ref="CM35" si="319">CM34-CM33</f>
        <v>-3.2601509620615143E-2</v>
      </c>
      <c r="CN35" s="1234"/>
      <c r="CO35" s="1235"/>
      <c r="CP35" s="1233">
        <f t="shared" ref="CP35" si="320">CP34-CP33</f>
        <v>-3.2601509620615143E-2</v>
      </c>
      <c r="CQ35" s="1234"/>
      <c r="CR35" s="1235"/>
      <c r="CS35" s="1233">
        <f t="shared" ref="CS35" si="321">CS34-CS33</f>
        <v>0.11473508572508373</v>
      </c>
      <c r="CT35" s="1234"/>
      <c r="CU35" s="1235"/>
      <c r="CV35" s="1233">
        <f t="shared" ref="CV35" si="322">CV34-CV33</f>
        <v>-0.93587429362607222</v>
      </c>
      <c r="CW35" s="1234"/>
      <c r="CX35" s="1235"/>
      <c r="CY35" s="1233">
        <f t="shared" ref="CY35" si="323">CY34-CY33</f>
        <v>-0.93587429362607222</v>
      </c>
      <c r="CZ35" s="1234"/>
      <c r="DA35" s="1235"/>
      <c r="DB35" s="1233">
        <f t="shared" ref="DB35" si="324">DB34-DB33</f>
        <v>-1.3477624412060876</v>
      </c>
      <c r="DC35" s="1234"/>
      <c r="DD35" s="1235"/>
      <c r="DE35" s="1233">
        <f t="shared" ref="DE35" si="325">DE34-DE33</f>
        <v>-0.27437354236285172</v>
      </c>
      <c r="DF35" s="1234"/>
      <c r="DG35" s="1235"/>
    </row>
    <row r="36" spans="1:111" customFormat="1" x14ac:dyDescent="0.35">
      <c r="E36" s="4"/>
      <c r="F36" s="4"/>
      <c r="G36" s="4"/>
      <c r="H36" s="4"/>
      <c r="I36" s="4"/>
      <c r="J36" s="5"/>
      <c r="K36" s="5"/>
      <c r="L36" s="6"/>
      <c r="M36" s="5"/>
      <c r="N36" s="5"/>
      <c r="O36" s="6"/>
      <c r="P36" s="5"/>
      <c r="Q36" s="5"/>
      <c r="R36" s="6"/>
      <c r="S36" s="5"/>
      <c r="T36" s="5"/>
      <c r="U36" s="6"/>
      <c r="V36" s="5"/>
      <c r="W36" s="5"/>
      <c r="X36" s="6"/>
      <c r="Y36" s="6"/>
      <c r="Z36" s="6"/>
      <c r="AA36" s="6"/>
      <c r="AB36" s="5"/>
      <c r="AC36" s="5"/>
      <c r="AD36" s="6"/>
      <c r="AE36" s="5"/>
      <c r="AF36" s="5"/>
      <c r="AG36" s="6"/>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spans="1:111" customFormat="1" ht="20.149999999999999" customHeight="1" x14ac:dyDescent="0.35">
      <c r="A37" s="4"/>
      <c r="B37" s="4"/>
      <c r="C37" s="4"/>
      <c r="D37" s="4"/>
      <c r="E37" s="4"/>
      <c r="F37" s="4"/>
      <c r="G37" s="4"/>
      <c r="H37" s="4"/>
      <c r="I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spans="1:111" customFormat="1" x14ac:dyDescent="0.35">
      <c r="A38" s="4"/>
      <c r="B38" s="4"/>
      <c r="C38" s="5"/>
      <c r="D38" s="5"/>
      <c r="E38" s="5"/>
      <c r="F38" s="5"/>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spans="1:111" ht="32.5" x14ac:dyDescent="0.35">
      <c r="A39" s="1" t="s">
        <v>228</v>
      </c>
      <c r="B39" s="2"/>
      <c r="C39" s="3"/>
      <c r="G39" s="102">
        <v>5.7</v>
      </c>
    </row>
    <row r="40" spans="1:111" ht="15" outlineLevel="1" x14ac:dyDescent="0.35">
      <c r="A40" s="3"/>
      <c r="B40" s="3"/>
      <c r="C40" s="3"/>
    </row>
    <row r="41" spans="1:111" outlineLevel="1" x14ac:dyDescent="0.35">
      <c r="A41" s="7" t="s">
        <v>1</v>
      </c>
      <c r="B41" s="8">
        <f>B3</f>
        <v>46279</v>
      </c>
    </row>
    <row r="42" spans="1:111" outlineLevel="1" x14ac:dyDescent="0.35">
      <c r="A42" s="7" t="s">
        <v>2</v>
      </c>
      <c r="B42" s="8">
        <f>B4</f>
        <v>46277</v>
      </c>
    </row>
    <row r="43" spans="1:111" outlineLevel="1" x14ac:dyDescent="0.35">
      <c r="A43" s="7" t="s">
        <v>3</v>
      </c>
      <c r="B43" s="9">
        <v>2</v>
      </c>
    </row>
    <row r="44" spans="1:111" ht="15" outlineLevel="1" x14ac:dyDescent="0.35">
      <c r="A44" s="3"/>
      <c r="B44" s="3"/>
      <c r="C44" s="3"/>
      <c r="P44" s="10"/>
      <c r="Q44" s="10"/>
      <c r="R44" s="184"/>
      <c r="S44" s="10"/>
    </row>
    <row r="45" spans="1:111" s="11" customFormat="1" ht="22.5" customHeight="1" x14ac:dyDescent="0.35">
      <c r="A45" s="1266" t="s">
        <v>4</v>
      </c>
      <c r="B45" s="1256" t="s">
        <v>5</v>
      </c>
      <c r="C45" s="1256" t="s">
        <v>6</v>
      </c>
      <c r="D45" s="1256" t="s">
        <v>162</v>
      </c>
      <c r="E45" s="1256" t="s">
        <v>163</v>
      </c>
      <c r="F45" s="1256" t="s">
        <v>9</v>
      </c>
      <c r="G45" s="1256" t="s">
        <v>164</v>
      </c>
      <c r="H45" s="1256" t="s">
        <v>112</v>
      </c>
      <c r="I45" s="1279" t="s">
        <v>113</v>
      </c>
      <c r="J45" s="1242" t="s">
        <v>13</v>
      </c>
      <c r="K45" s="1243"/>
      <c r="L45" s="1243"/>
      <c r="M45" s="1242" t="s">
        <v>14</v>
      </c>
      <c r="N45" s="1243"/>
      <c r="O45" s="1243"/>
      <c r="P45" s="1243"/>
      <c r="Q45" s="1243"/>
      <c r="R45" s="1243"/>
      <c r="S45" s="1243"/>
      <c r="T45" s="1243"/>
      <c r="U45" s="1243"/>
      <c r="V45" s="1243"/>
      <c r="W45" s="1243"/>
      <c r="X45" s="1243"/>
      <c r="Y45" s="1243"/>
      <c r="Z45" s="1243"/>
      <c r="AA45" s="1244"/>
      <c r="AB45" s="1242" t="s">
        <v>15</v>
      </c>
      <c r="AC45" s="1243"/>
      <c r="AD45" s="1243"/>
      <c r="AE45" s="1243"/>
      <c r="AF45" s="1243"/>
      <c r="AG45" s="1243"/>
      <c r="AH45" s="1243"/>
      <c r="AI45" s="1243"/>
      <c r="AJ45" s="1243"/>
      <c r="AK45" s="1243"/>
      <c r="AL45" s="1243"/>
      <c r="AM45" s="1243"/>
      <c r="AN45" s="1243"/>
      <c r="AO45" s="1243"/>
      <c r="AP45" s="1244"/>
      <c r="AQ45" s="99"/>
      <c r="AR45" s="99"/>
      <c r="AS45" s="100"/>
      <c r="AT45" s="99"/>
      <c r="AU45" s="99"/>
      <c r="AV45" s="100"/>
      <c r="AW45" s="1243" t="s">
        <v>16</v>
      </c>
      <c r="AX45" s="1243"/>
      <c r="AY45" s="1243"/>
      <c r="AZ45" s="1243"/>
      <c r="BA45" s="1243"/>
      <c r="BB45" s="1243"/>
      <c r="BC45" s="1243"/>
      <c r="BD45" s="1243"/>
      <c r="BE45" s="1243"/>
      <c r="BF45" s="1243"/>
      <c r="BG45" s="1243"/>
      <c r="BH45" s="1244"/>
      <c r="BI45" s="1306" t="s">
        <v>152</v>
      </c>
      <c r="BJ45" s="1306"/>
      <c r="BK45" s="1306"/>
      <c r="BL45" s="1306"/>
      <c r="BM45" s="1306"/>
      <c r="BN45" s="1306"/>
      <c r="BO45" s="1306"/>
      <c r="BP45" s="1306"/>
      <c r="BQ45" s="1306"/>
      <c r="BR45" s="1306"/>
      <c r="BS45" s="1306"/>
      <c r="BT45" s="1306"/>
      <c r="BU45" s="1242" t="s">
        <v>154</v>
      </c>
      <c r="BV45" s="1243"/>
      <c r="BW45" s="1243"/>
      <c r="BX45" s="1243"/>
      <c r="BY45" s="1243"/>
      <c r="BZ45" s="1243"/>
      <c r="CA45" s="1243"/>
      <c r="CB45" s="1243"/>
      <c r="CC45" s="1243"/>
      <c r="CD45" s="1243"/>
      <c r="CE45" s="1243"/>
      <c r="CF45" s="1243"/>
      <c r="CG45" s="1243"/>
      <c r="CH45" s="1243"/>
      <c r="CI45" s="1244"/>
      <c r="CJ45" s="1242" t="s">
        <v>180</v>
      </c>
      <c r="CK45" s="1243"/>
      <c r="CL45" s="1243"/>
      <c r="CM45" s="1243"/>
      <c r="CN45" s="1243"/>
      <c r="CO45" s="1243"/>
      <c r="CP45" s="1243"/>
      <c r="CQ45" s="1243"/>
      <c r="CR45" s="1243"/>
      <c r="CS45" s="1243"/>
      <c r="CT45" s="1243"/>
      <c r="CU45" s="1243"/>
      <c r="CV45" s="1242" t="s">
        <v>181</v>
      </c>
      <c r="CW45" s="1243"/>
      <c r="CX45" s="1243"/>
      <c r="CY45" s="1243"/>
      <c r="CZ45" s="1243"/>
      <c r="DA45" s="1243"/>
      <c r="DB45" s="1243"/>
      <c r="DC45" s="1243"/>
      <c r="DD45" s="1243"/>
      <c r="DE45" s="1243"/>
      <c r="DF45" s="1243"/>
      <c r="DG45" s="1243"/>
    </row>
    <row r="46" spans="1:111" ht="20.149999999999999" customHeight="1" x14ac:dyDescent="0.35">
      <c r="A46" s="1267"/>
      <c r="B46" s="1257"/>
      <c r="C46" s="1257"/>
      <c r="D46" s="1257"/>
      <c r="E46" s="1257"/>
      <c r="F46" s="1257"/>
      <c r="G46" s="1257"/>
      <c r="H46" s="1257"/>
      <c r="I46" s="1262"/>
      <c r="J46" s="1287" t="str">
        <f>+"WEEK PRODUKSI   "&amp;L48</f>
        <v>WEEK PRODUKSI   35</v>
      </c>
      <c r="K46" s="1288"/>
      <c r="L46" s="1288"/>
      <c r="M46" s="1287" t="str">
        <f>+"WEEK PRODUKSI   "&amp;O48</f>
        <v>WEEK PRODUKSI   36</v>
      </c>
      <c r="N46" s="1288"/>
      <c r="O46" s="1288"/>
      <c r="P46" s="1287" t="str">
        <f>+"WEEK PRODUKSI   "&amp;R48</f>
        <v>WEEK PRODUKSI   37</v>
      </c>
      <c r="Q46" s="1288"/>
      <c r="R46" s="1288"/>
      <c r="S46" s="1282" t="str">
        <f>+"WEEK PRODUKSI   "&amp;U48</f>
        <v>WEEK PRODUKSI   38</v>
      </c>
      <c r="T46" s="1283"/>
      <c r="U46" s="1284"/>
      <c r="V46" s="1282" t="str">
        <f>+"WEEK PRODUKSI   "&amp;X48</f>
        <v>WEEK PRODUKSI   39</v>
      </c>
      <c r="W46" s="1283"/>
      <c r="X46" s="1284"/>
      <c r="Y46" s="1285" t="str">
        <f>+"TOTAL WEEK  "&amp;X48</f>
        <v>TOTAL WEEK  39</v>
      </c>
      <c r="Z46" s="1286"/>
      <c r="AA46" s="1286"/>
      <c r="AB46" s="1285" t="str">
        <f>+"WEEK PRODUKSI   "&amp;AD48</f>
        <v>WEEK PRODUKSI   40</v>
      </c>
      <c r="AC46" s="1286"/>
      <c r="AD46" s="1286"/>
      <c r="AE46" s="1285" t="str">
        <f>+"WEEK PRODUKSI   "&amp;AG48</f>
        <v>WEEK PRODUKSI   41</v>
      </c>
      <c r="AF46" s="1286"/>
      <c r="AG46" s="1293"/>
      <c r="AH46" s="1285" t="str">
        <f t="shared" ref="AH46" si="326">+"WEEK PRODUKSI   "&amp;AJ48</f>
        <v>WEEK PRODUKSI   42</v>
      </c>
      <c r="AI46" s="1286"/>
      <c r="AJ46" s="1293"/>
      <c r="AK46" s="1285" t="str">
        <f t="shared" ref="AK46" si="327">+"WEEK PRODUKSI   "&amp;AM48</f>
        <v>WEEK PRODUKSI   43</v>
      </c>
      <c r="AL46" s="1286"/>
      <c r="AM46" s="1293"/>
      <c r="AN46" s="1285" t="str">
        <f t="shared" ref="AN46" si="328">+"WEEK PRODUKSI   "&amp;AP48</f>
        <v>WEEK PRODUKSI   44</v>
      </c>
      <c r="AO46" s="1286"/>
      <c r="AP46" s="1293"/>
      <c r="AQ46" s="1285" t="str">
        <f t="shared" ref="AQ46" si="329">+"WEEK PRODUKSI   "&amp;AS48</f>
        <v>WEEK PRODUKSI   45</v>
      </c>
      <c r="AR46" s="1286"/>
      <c r="AS46" s="1293"/>
      <c r="AT46" s="1285" t="str">
        <f t="shared" ref="AT46" si="330">+"WEEK PRODUKSI   "&amp;AV48</f>
        <v>WEEK PRODUKSI   46</v>
      </c>
      <c r="AU46" s="1286"/>
      <c r="AV46" s="1293"/>
      <c r="AW46" s="1282" t="str">
        <f>+"WEEK ORI  "&amp;AY48</f>
        <v>WEEK ORI  45</v>
      </c>
      <c r="AX46" s="1283"/>
      <c r="AY46" s="1284"/>
      <c r="AZ46" s="1282" t="str">
        <f>+"WEEK ORI  "&amp;BB48</f>
        <v>WEEK ORI  46</v>
      </c>
      <c r="BA46" s="1283"/>
      <c r="BB46" s="1284"/>
      <c r="BC46" s="1285" t="str">
        <f>+"WEEK ORI  "&amp;BE48</f>
        <v>WEEK ORI  47</v>
      </c>
      <c r="BD46" s="1286"/>
      <c r="BE46" s="1286"/>
      <c r="BF46" s="1285" t="str">
        <f>+"WEEK ORI  "&amp;BH48</f>
        <v>WEEK ORI  48</v>
      </c>
      <c r="BG46" s="1286"/>
      <c r="BH46" s="1293"/>
      <c r="BI46" s="1285" t="str">
        <f>+"WEEK ORI  "&amp;BK48</f>
        <v>WEEK ORI  49</v>
      </c>
      <c r="BJ46" s="1286"/>
      <c r="BK46" s="1293"/>
      <c r="BL46" s="1285" t="str">
        <f>+"WEEK ORI  "&amp;BN48</f>
        <v>WEEK ORI  50</v>
      </c>
      <c r="BM46" s="1286"/>
      <c r="BN46" s="1293"/>
      <c r="BO46" s="1285" t="str">
        <f>+"WEEK ORI  "&amp;BQ48</f>
        <v>WEEK ORI  51</v>
      </c>
      <c r="BP46" s="1286"/>
      <c r="BQ46" s="1293"/>
      <c r="BR46" s="1285" t="str">
        <f>+"WEEK ORI  "&amp;BT48</f>
        <v>WEEK ORI  52</v>
      </c>
      <c r="BS46" s="1286"/>
      <c r="BT46" s="1293"/>
      <c r="BU46" s="1285" t="str">
        <f>+"WEEK ORI  "&amp;BW48</f>
        <v>WEEK ORI  1</v>
      </c>
      <c r="BV46" s="1286"/>
      <c r="BW46" s="1293"/>
      <c r="BX46" s="1285" t="str">
        <f>+"WEEK ORI  "&amp;BZ48</f>
        <v>WEEK ORI  2</v>
      </c>
      <c r="BY46" s="1286"/>
      <c r="BZ46" s="1293"/>
      <c r="CA46" s="1285" t="str">
        <f>+"WEEK ORI  "&amp;CC48</f>
        <v>WEEK ORI  3</v>
      </c>
      <c r="CB46" s="1286"/>
      <c r="CC46" s="1293"/>
      <c r="CD46" s="1285" t="str">
        <f>+"WEEK ORI  "&amp;CF48</f>
        <v>WEEK ORI  4</v>
      </c>
      <c r="CE46" s="1286"/>
      <c r="CF46" s="1293"/>
      <c r="CG46" s="1285" t="str">
        <f>+"WEEK ORI  "&amp;CI48</f>
        <v>WEEK ORI  5</v>
      </c>
      <c r="CH46" s="1286"/>
      <c r="CI46" s="1293"/>
      <c r="CJ46" s="1285" t="str">
        <f>+"WEEK ORI  "&amp;CL48</f>
        <v>WEEK ORI  6</v>
      </c>
      <c r="CK46" s="1286"/>
      <c r="CL46" s="1293"/>
      <c r="CM46" s="1285" t="str">
        <f>+"WEEK ORI  "&amp;CO48</f>
        <v>WEEK ORI  7</v>
      </c>
      <c r="CN46" s="1286"/>
      <c r="CO46" s="1293"/>
      <c r="CP46" s="1285" t="str">
        <f>+"WEEK ORI  "&amp;CR48</f>
        <v>WEEK ORI  8</v>
      </c>
      <c r="CQ46" s="1286"/>
      <c r="CR46" s="1293"/>
      <c r="CS46" s="1285" t="str">
        <f>+"WEEK ORI  "&amp;CU48</f>
        <v>WEEK ORI  9</v>
      </c>
      <c r="CT46" s="1286"/>
      <c r="CU46" s="1293"/>
      <c r="CV46" s="1285" t="str">
        <f>+"WEEK ORI  "&amp;CX48</f>
        <v>WEEK ORI  10</v>
      </c>
      <c r="CW46" s="1286"/>
      <c r="CX46" s="1293"/>
      <c r="CY46" s="1285" t="str">
        <f>+"WEEK ORI  "&amp;DA48</f>
        <v>WEEK ORI  12</v>
      </c>
      <c r="CZ46" s="1286"/>
      <c r="DA46" s="1293"/>
      <c r="DB46" s="1285" t="str">
        <f>+"WEEK ORI  "&amp;DD48</f>
        <v>WEEK ORI  13</v>
      </c>
      <c r="DC46" s="1286"/>
      <c r="DD46" s="1293"/>
      <c r="DE46" s="1285" t="str">
        <f>+"WEEK ORI  "&amp;DG48</f>
        <v>WEEK ORI  14</v>
      </c>
      <c r="DF46" s="1286"/>
      <c r="DG46" s="1293"/>
    </row>
    <row r="47" spans="1:111" ht="20.149999999999999" customHeight="1" x14ac:dyDescent="0.35">
      <c r="A47" s="1267"/>
      <c r="B47" s="1257"/>
      <c r="C47" s="1257"/>
      <c r="D47" s="1257"/>
      <c r="E47" s="1257"/>
      <c r="F47" s="1257"/>
      <c r="G47" s="1257"/>
      <c r="H47" s="1257"/>
      <c r="I47" s="1262"/>
      <c r="J47" s="1289" t="s">
        <v>17</v>
      </c>
      <c r="K47" s="1290"/>
      <c r="L47" s="154">
        <f>DATE(2026,1,1)+(L48-2)*7-WEEKDAY(DATE(2026,1,1),2)+6</f>
        <v>46256</v>
      </c>
      <c r="M47" s="1289" t="s">
        <v>17</v>
      </c>
      <c r="N47" s="1290"/>
      <c r="O47" s="154">
        <f>DATE(2026,1,1)+(O48-2)*7-WEEKDAY(DATE(2026,1,1),2)+6</f>
        <v>46263</v>
      </c>
      <c r="P47" s="1289" t="s">
        <v>17</v>
      </c>
      <c r="Q47" s="1290"/>
      <c r="R47" s="154">
        <f>DATE(2026,1,1)+(R48-2)*7-WEEKDAY(DATE(2026,1,1),2)+6</f>
        <v>46270</v>
      </c>
      <c r="S47" s="1291" t="s">
        <v>17</v>
      </c>
      <c r="T47" s="1292"/>
      <c r="U47" s="12">
        <f>DATE(2026,1,1)+(U48-2)*7-WEEKDAY(DATE(2026,1,1),2)+6</f>
        <v>46277</v>
      </c>
      <c r="V47" s="1291" t="s">
        <v>17</v>
      </c>
      <c r="W47" s="1292"/>
      <c r="X47" s="12">
        <f>DATE(2026,1,1)+(X48-2)*7-WEEKDAY(DATE(2026,1,1),2)+6</f>
        <v>46284</v>
      </c>
      <c r="Y47" s="1280" t="s">
        <v>17</v>
      </c>
      <c r="Z47" s="1281"/>
      <c r="AA47" s="185">
        <f>+X47</f>
        <v>46284</v>
      </c>
      <c r="AB47" s="1280" t="s">
        <v>17</v>
      </c>
      <c r="AC47" s="1281"/>
      <c r="AD47" s="12">
        <f>DATE(2026,1,1)+(AD48-2)*7-WEEKDAY(DATE(2026,1,1),2)+6</f>
        <v>46291</v>
      </c>
      <c r="AE47" s="1280" t="s">
        <v>17</v>
      </c>
      <c r="AF47" s="1281"/>
      <c r="AG47" s="12">
        <f>DATE(2026,1,1)+(AG48-2)*7-WEEKDAY(DATE(2026,1,1),2)+6</f>
        <v>46298</v>
      </c>
      <c r="AH47" s="1280" t="s">
        <v>17</v>
      </c>
      <c r="AI47" s="1281"/>
      <c r="AJ47" s="12">
        <f>DATE(2026,1,1)+(AJ48-2)*7-WEEKDAY(DATE(2026,1,1),2)+6</f>
        <v>46305</v>
      </c>
      <c r="AK47" s="1280" t="s">
        <v>17</v>
      </c>
      <c r="AL47" s="1281"/>
      <c r="AM47" s="12">
        <f>DATE(2026,1,1)+(AM48-2)*7-WEEKDAY(DATE(2026,1,1),2)+6</f>
        <v>46312</v>
      </c>
      <c r="AN47" s="1280" t="s">
        <v>17</v>
      </c>
      <c r="AO47" s="1281"/>
      <c r="AP47" s="12">
        <f>DATE(2026,1,1)+(AP48-2)*7-WEEKDAY(DATE(2026,1,1),2)+6</f>
        <v>46319</v>
      </c>
      <c r="AQ47" s="1280" t="s">
        <v>17</v>
      </c>
      <c r="AR47" s="1281"/>
      <c r="AS47" s="12">
        <f>DATE(2026,1,1)+(AS48-2)*7-WEEKDAY(DATE(2026,1,1),2)+6</f>
        <v>46326</v>
      </c>
      <c r="AT47" s="1280" t="s">
        <v>17</v>
      </c>
      <c r="AU47" s="1281"/>
      <c r="AV47" s="12">
        <f>DATE(2026,1,1)+(AV48-2)*7-WEEKDAY(DATE(2026,1,1),2)+6</f>
        <v>46333</v>
      </c>
      <c r="AW47" s="1291" t="s">
        <v>17</v>
      </c>
      <c r="AX47" s="1292"/>
      <c r="AY47" s="12">
        <f>DATE(2026,1,1)+(AY48-2)*7-WEEKDAY(DATE(2026,1,1),2)+6</f>
        <v>46326</v>
      </c>
      <c r="AZ47" s="1291" t="s">
        <v>17</v>
      </c>
      <c r="BA47" s="1292"/>
      <c r="BB47" s="12">
        <f>DATE(2026,1,1)+(BB48-2)*7-WEEKDAY(DATE(2026,1,1),2)+6</f>
        <v>46333</v>
      </c>
      <c r="BC47" s="1280" t="s">
        <v>17</v>
      </c>
      <c r="BD47" s="1281"/>
      <c r="BE47" s="12">
        <f>DATE(2026,1,1)+(BE48-2)*7-WEEKDAY(DATE(2026,1,1),2)+6</f>
        <v>46340</v>
      </c>
      <c r="BF47" s="1280" t="s">
        <v>17</v>
      </c>
      <c r="BG47" s="1281"/>
      <c r="BH47" s="12">
        <f>DATE(2026,1,1)+(BH48-2)*7-WEEKDAY(DATE(2026,1,1),2)+6</f>
        <v>46347</v>
      </c>
      <c r="BI47" s="1280" t="s">
        <v>17</v>
      </c>
      <c r="BJ47" s="1281"/>
      <c r="BK47" s="12">
        <f>DATE(2026,1,1)+(BK48-2)*7-WEEKDAY(DATE(2026,1,1),2)+6</f>
        <v>46354</v>
      </c>
      <c r="BL47" s="1280" t="s">
        <v>17</v>
      </c>
      <c r="BM47" s="1281"/>
      <c r="BN47" s="12">
        <f>DATE(2026,1,1)+(BN48-2)*7-WEEKDAY(DATE(2026,1,1),2)+6</f>
        <v>46361</v>
      </c>
      <c r="BO47" s="1280" t="s">
        <v>17</v>
      </c>
      <c r="BP47" s="1281"/>
      <c r="BQ47" s="12">
        <f>DATE(2026,1,1)+(BQ48-2)*7-WEEKDAY(DATE(2026,1,1),2)+6</f>
        <v>46368</v>
      </c>
      <c r="BR47" s="1280" t="s">
        <v>17</v>
      </c>
      <c r="BS47" s="1281"/>
      <c r="BT47" s="12">
        <f>DATE(2026,1,1)+(BT48-2)*7-WEEKDAY(DATE(2026,1,1),2)+6</f>
        <v>46375</v>
      </c>
      <c r="BU47" s="1280" t="s">
        <v>17</v>
      </c>
      <c r="BV47" s="1281"/>
      <c r="BW47" s="12">
        <f>DATE(2027,1,1)+(BW48-2)*7-WEEKDAY(DATE(2027,1,1),2)+6</f>
        <v>46382</v>
      </c>
      <c r="BX47" s="1280" t="s">
        <v>17</v>
      </c>
      <c r="BY47" s="1281"/>
      <c r="BZ47" s="12">
        <f>DATE(2027,1,1)+(BZ48-2)*7-WEEKDAY(DATE(2027,1,1),2)+6</f>
        <v>46389</v>
      </c>
      <c r="CA47" s="1280" t="s">
        <v>17</v>
      </c>
      <c r="CB47" s="1281"/>
      <c r="CC47" s="12">
        <f>DATE(2027,1,1)+(CC48-2)*7-WEEKDAY(DATE(2027,1,1),2)+6</f>
        <v>46396</v>
      </c>
      <c r="CD47" s="1280" t="s">
        <v>17</v>
      </c>
      <c r="CE47" s="1281"/>
      <c r="CF47" s="12">
        <f>DATE(2027,1,1)+(CF48-2)*7-WEEKDAY(DATE(2027,1,1),2)+6</f>
        <v>46403</v>
      </c>
      <c r="CG47" s="1280" t="s">
        <v>17</v>
      </c>
      <c r="CH47" s="1281"/>
      <c r="CI47" s="12">
        <f>DATE(2027,1,1)+(CI48-2)*7-WEEKDAY(DATE(2027,1,1),2)+6</f>
        <v>46410</v>
      </c>
      <c r="CJ47" s="1280" t="s">
        <v>17</v>
      </c>
      <c r="CK47" s="1281"/>
      <c r="CL47" s="12">
        <f>DATE(2027,1,1)+(CL48-2)*7-WEEKDAY(DATE(2027,1,1),2)+6</f>
        <v>46417</v>
      </c>
      <c r="CM47" s="1280" t="s">
        <v>17</v>
      </c>
      <c r="CN47" s="1281"/>
      <c r="CO47" s="12">
        <f>DATE(2027,1,1)+(CO48-2)*7-WEEKDAY(DATE(2027,1,1),2)+6</f>
        <v>46424</v>
      </c>
      <c r="CP47" s="1280" t="s">
        <v>17</v>
      </c>
      <c r="CQ47" s="1281"/>
      <c r="CR47" s="12">
        <f>DATE(2027,1,1)+(CR48-2)*7-WEEKDAY(DATE(2027,1,1),2)+6</f>
        <v>46431</v>
      </c>
      <c r="CS47" s="1280" t="s">
        <v>17</v>
      </c>
      <c r="CT47" s="1281"/>
      <c r="CU47" s="12">
        <f>DATE(2027,1,1)+(CU48-2)*7-WEEKDAY(DATE(2027,1,1),2)+6</f>
        <v>46438</v>
      </c>
      <c r="CV47" s="1280" t="s">
        <v>17</v>
      </c>
      <c r="CW47" s="1281"/>
      <c r="CX47" s="12">
        <f>DATE(2027,1,1)+(CX48-2)*7-WEEKDAY(DATE(2027,1,1),2)+6</f>
        <v>46445</v>
      </c>
      <c r="CY47" s="1280" t="s">
        <v>17</v>
      </c>
      <c r="CZ47" s="1281"/>
      <c r="DA47" s="12">
        <f>DATE(2027,1,1)+(DA48-2)*7-WEEKDAY(DATE(2027,1,1),2)+6</f>
        <v>46459</v>
      </c>
      <c r="DB47" s="1280" t="s">
        <v>17</v>
      </c>
      <c r="DC47" s="1281"/>
      <c r="DD47" s="12">
        <f>DATE(2027,1,1)+(DD48-2)*7-WEEKDAY(DATE(2027,1,1),2)+6</f>
        <v>46466</v>
      </c>
      <c r="DE47" s="1280" t="s">
        <v>17</v>
      </c>
      <c r="DF47" s="1281"/>
      <c r="DG47" s="12">
        <f>DATE(2027,1,1)+(DG48-2)*7-WEEKDAY(DATE(2027,1,1),2)+6</f>
        <v>46473</v>
      </c>
    </row>
    <row r="48" spans="1:111" s="16" customFormat="1" ht="20.149999999999999" hidden="1" customHeight="1" outlineLevel="1" x14ac:dyDescent="0.25">
      <c r="A48" s="1268"/>
      <c r="B48" s="1258"/>
      <c r="C48" s="1258"/>
      <c r="D48" s="1258"/>
      <c r="E48" s="1258"/>
      <c r="F48" s="1258"/>
      <c r="G48" s="1258"/>
      <c r="H48" s="1258"/>
      <c r="I48" s="1263"/>
      <c r="J48" s="1285" t="s">
        <v>18</v>
      </c>
      <c r="K48" s="1286"/>
      <c r="L48" s="141">
        <v>35</v>
      </c>
      <c r="M48" s="1285" t="s">
        <v>18</v>
      </c>
      <c r="N48" s="1286"/>
      <c r="O48" s="141">
        <f>+L48+1</f>
        <v>36</v>
      </c>
      <c r="P48" s="1285" t="s">
        <v>18</v>
      </c>
      <c r="Q48" s="1286"/>
      <c r="R48" s="141">
        <f>+O48+1</f>
        <v>37</v>
      </c>
      <c r="S48" s="1294" t="s">
        <v>18</v>
      </c>
      <c r="T48" s="1295"/>
      <c r="U48" s="14">
        <f>+R48+1</f>
        <v>38</v>
      </c>
      <c r="V48" s="1294" t="s">
        <v>18</v>
      </c>
      <c r="W48" s="1295"/>
      <c r="X48" s="14">
        <f>+U48+1</f>
        <v>39</v>
      </c>
      <c r="Y48" s="1298" t="s">
        <v>19</v>
      </c>
      <c r="Z48" s="1299"/>
      <c r="AA48" s="1304">
        <f>AA10</f>
        <v>5.7</v>
      </c>
      <c r="AB48" s="1294" t="s">
        <v>18</v>
      </c>
      <c r="AC48" s="1295"/>
      <c r="AD48" s="14">
        <f>+X48+1</f>
        <v>40</v>
      </c>
      <c r="AE48" s="1294" t="s">
        <v>18</v>
      </c>
      <c r="AF48" s="1295"/>
      <c r="AG48" s="14">
        <f>+AD48+1</f>
        <v>41</v>
      </c>
      <c r="AH48" s="1294" t="s">
        <v>18</v>
      </c>
      <c r="AI48" s="1295"/>
      <c r="AJ48" s="14">
        <f t="shared" ref="AJ48" si="331">+AG48+1</f>
        <v>42</v>
      </c>
      <c r="AK48" s="1294" t="s">
        <v>18</v>
      </c>
      <c r="AL48" s="1295"/>
      <c r="AM48" s="14">
        <f t="shared" ref="AM48" si="332">+AJ48+1</f>
        <v>43</v>
      </c>
      <c r="AN48" s="1294" t="s">
        <v>18</v>
      </c>
      <c r="AO48" s="1295"/>
      <c r="AP48" s="14">
        <f t="shared" ref="AP48" si="333">+AM48+1</f>
        <v>44</v>
      </c>
      <c r="AQ48" s="1294" t="s">
        <v>18</v>
      </c>
      <c r="AR48" s="1295"/>
      <c r="AS48" s="14">
        <f t="shared" ref="AS48" si="334">+AP48+1</f>
        <v>45</v>
      </c>
      <c r="AT48" s="1294" t="s">
        <v>18</v>
      </c>
      <c r="AU48" s="1295"/>
      <c r="AV48" s="14">
        <f t="shared" ref="AV48" si="335">+AS48+1</f>
        <v>46</v>
      </c>
      <c r="AW48" s="1294" t="s">
        <v>18</v>
      </c>
      <c r="AX48" s="1295"/>
      <c r="AY48" s="14">
        <v>45</v>
      </c>
      <c r="AZ48" s="1294" t="s">
        <v>18</v>
      </c>
      <c r="BA48" s="1295"/>
      <c r="BB48" s="14">
        <f>+AY48+1</f>
        <v>46</v>
      </c>
      <c r="BC48" s="1294" t="s">
        <v>18</v>
      </c>
      <c r="BD48" s="1295"/>
      <c r="BE48" s="14">
        <f>+BB48+1</f>
        <v>47</v>
      </c>
      <c r="BF48" s="1294" t="s">
        <v>18</v>
      </c>
      <c r="BG48" s="1295"/>
      <c r="BH48" s="14">
        <f>+BE48+1</f>
        <v>48</v>
      </c>
      <c r="BI48" s="1294" t="s">
        <v>18</v>
      </c>
      <c r="BJ48" s="1295"/>
      <c r="BK48" s="14">
        <f t="shared" ref="BK48" si="336">+BH48+1</f>
        <v>49</v>
      </c>
      <c r="BL48" s="1294" t="s">
        <v>18</v>
      </c>
      <c r="BM48" s="1295"/>
      <c r="BN48" s="14">
        <f t="shared" ref="BN48" si="337">+BK48+1</f>
        <v>50</v>
      </c>
      <c r="BO48" s="1294" t="s">
        <v>18</v>
      </c>
      <c r="BP48" s="1295"/>
      <c r="BQ48" s="14">
        <f t="shared" ref="BQ48" si="338">+BN48+1</f>
        <v>51</v>
      </c>
      <c r="BR48" s="1294" t="s">
        <v>18</v>
      </c>
      <c r="BS48" s="1295"/>
      <c r="BT48" s="14">
        <f t="shared" ref="BT48" si="339">+BQ48+1</f>
        <v>52</v>
      </c>
      <c r="BU48" s="1294" t="s">
        <v>18</v>
      </c>
      <c r="BV48" s="1295"/>
      <c r="BW48" s="14">
        <v>1</v>
      </c>
      <c r="BX48" s="1294" t="s">
        <v>18</v>
      </c>
      <c r="BY48" s="1295"/>
      <c r="BZ48" s="14">
        <f t="shared" ref="BZ48" si="340">+BW48+1</f>
        <v>2</v>
      </c>
      <c r="CA48" s="1294" t="s">
        <v>18</v>
      </c>
      <c r="CB48" s="1295"/>
      <c r="CC48" s="14">
        <f t="shared" ref="CC48" si="341">+BZ48+1</f>
        <v>3</v>
      </c>
      <c r="CD48" s="1294" t="s">
        <v>18</v>
      </c>
      <c r="CE48" s="1295"/>
      <c r="CF48" s="14">
        <f t="shared" ref="CF48" si="342">+CC48+1</f>
        <v>4</v>
      </c>
      <c r="CG48" s="1294" t="s">
        <v>18</v>
      </c>
      <c r="CH48" s="1295"/>
      <c r="CI48" s="14">
        <f t="shared" ref="CI48" si="343">+CF48+1</f>
        <v>5</v>
      </c>
      <c r="CJ48" s="1294" t="s">
        <v>18</v>
      </c>
      <c r="CK48" s="1295"/>
      <c r="CL48" s="14">
        <v>6</v>
      </c>
      <c r="CM48" s="1294" t="s">
        <v>18</v>
      </c>
      <c r="CN48" s="1295"/>
      <c r="CO48" s="14">
        <f t="shared" ref="CO48" si="344">+CL48+1</f>
        <v>7</v>
      </c>
      <c r="CP48" s="1294" t="s">
        <v>18</v>
      </c>
      <c r="CQ48" s="1295"/>
      <c r="CR48" s="14">
        <f t="shared" ref="CR48" si="345">+CO48+1</f>
        <v>8</v>
      </c>
      <c r="CS48" s="1294" t="s">
        <v>18</v>
      </c>
      <c r="CT48" s="1295"/>
      <c r="CU48" s="14">
        <f t="shared" ref="CU48" si="346">+CR48+1</f>
        <v>9</v>
      </c>
      <c r="CV48" s="1294" t="s">
        <v>18</v>
      </c>
      <c r="CW48" s="1295"/>
      <c r="CX48" s="14">
        <v>10</v>
      </c>
      <c r="CY48" s="1294" t="s">
        <v>18</v>
      </c>
      <c r="CZ48" s="1295"/>
      <c r="DA48" s="14">
        <v>12</v>
      </c>
      <c r="DB48" s="1294" t="s">
        <v>18</v>
      </c>
      <c r="DC48" s="1295"/>
      <c r="DD48" s="14">
        <f t="shared" ref="DD48" si="347">+DA48+1</f>
        <v>13</v>
      </c>
      <c r="DE48" s="1294" t="s">
        <v>18</v>
      </c>
      <c r="DF48" s="1295"/>
      <c r="DG48" s="14">
        <f t="shared" ref="DG48" si="348">+DD48+1</f>
        <v>14</v>
      </c>
    </row>
    <row r="49" spans="1:112" ht="20.149999999999999" customHeight="1" collapsed="1" x14ac:dyDescent="0.35">
      <c r="A49" s="1269"/>
      <c r="B49" s="1259"/>
      <c r="C49" s="1259"/>
      <c r="D49" s="1259"/>
      <c r="E49" s="1259"/>
      <c r="F49" s="1259"/>
      <c r="G49" s="1259"/>
      <c r="H49" s="1259"/>
      <c r="I49" s="1264"/>
      <c r="J49" s="1302" t="s">
        <v>19</v>
      </c>
      <c r="K49" s="1303"/>
      <c r="L49" s="186">
        <v>0</v>
      </c>
      <c r="M49" s="1302" t="s">
        <v>19</v>
      </c>
      <c r="N49" s="1303"/>
      <c r="O49" s="187">
        <v>0</v>
      </c>
      <c r="P49" s="1302" t="s">
        <v>19</v>
      </c>
      <c r="Q49" s="1303"/>
      <c r="R49" s="187">
        <v>0</v>
      </c>
      <c r="S49" s="1296" t="s">
        <v>19</v>
      </c>
      <c r="T49" s="1297"/>
      <c r="U49" s="17">
        <v>0</v>
      </c>
      <c r="V49" s="1296" t="s">
        <v>19</v>
      </c>
      <c r="W49" s="1297"/>
      <c r="X49" s="17">
        <f>+AA48</f>
        <v>5.7</v>
      </c>
      <c r="Y49" s="1300"/>
      <c r="Z49" s="1301"/>
      <c r="AA49" s="1305"/>
      <c r="AB49" s="1296" t="s">
        <v>19</v>
      </c>
      <c r="AC49" s="1297"/>
      <c r="AD49" s="17">
        <v>5.7</v>
      </c>
      <c r="AE49" s="1296" t="s">
        <v>19</v>
      </c>
      <c r="AF49" s="1297"/>
      <c r="AG49" s="17">
        <f>+$G$1</f>
        <v>5.7</v>
      </c>
      <c r="AH49" s="1296" t="s">
        <v>19</v>
      </c>
      <c r="AI49" s="1297"/>
      <c r="AJ49" s="17">
        <f t="shared" ref="AJ49" si="349">+$G$1</f>
        <v>5.7</v>
      </c>
      <c r="AK49" s="1296" t="s">
        <v>19</v>
      </c>
      <c r="AL49" s="1297"/>
      <c r="AM49" s="17">
        <f t="shared" ref="AM49" si="350">+$G$1</f>
        <v>5.7</v>
      </c>
      <c r="AN49" s="1296" t="s">
        <v>19</v>
      </c>
      <c r="AO49" s="1297"/>
      <c r="AP49" s="17">
        <f t="shared" ref="AP49" si="351">+$G$1</f>
        <v>5.7</v>
      </c>
      <c r="AQ49" s="1296" t="s">
        <v>19</v>
      </c>
      <c r="AR49" s="1297"/>
      <c r="AS49" s="17">
        <f t="shared" ref="AS49" si="352">+$G$1</f>
        <v>5.7</v>
      </c>
      <c r="AT49" s="1296" t="s">
        <v>19</v>
      </c>
      <c r="AU49" s="1297"/>
      <c r="AV49" s="17">
        <f t="shared" ref="AV49" si="353">+$G$1</f>
        <v>5.7</v>
      </c>
      <c r="AW49" s="1296" t="s">
        <v>19</v>
      </c>
      <c r="AX49" s="1297"/>
      <c r="AY49" s="17">
        <v>5.7</v>
      </c>
      <c r="AZ49" s="1296" t="s">
        <v>19</v>
      </c>
      <c r="BA49" s="1297"/>
      <c r="BB49" s="17">
        <v>5.7</v>
      </c>
      <c r="BC49" s="1296" t="s">
        <v>19</v>
      </c>
      <c r="BD49" s="1297"/>
      <c r="BE49" s="17">
        <v>5.7</v>
      </c>
      <c r="BF49" s="1296" t="s">
        <v>19</v>
      </c>
      <c r="BG49" s="1297"/>
      <c r="BH49" s="17">
        <f>+$G$1</f>
        <v>5.7</v>
      </c>
      <c r="BI49" s="1296" t="s">
        <v>19</v>
      </c>
      <c r="BJ49" s="1297"/>
      <c r="BK49" s="17">
        <f t="shared" ref="BK49" si="354">+$G$1</f>
        <v>5.7</v>
      </c>
      <c r="BL49" s="1296" t="s">
        <v>19</v>
      </c>
      <c r="BM49" s="1297"/>
      <c r="BN49" s="17">
        <f t="shared" ref="BN49" si="355">+$G$1</f>
        <v>5.7</v>
      </c>
      <c r="BO49" s="1296" t="s">
        <v>19</v>
      </c>
      <c r="BP49" s="1297"/>
      <c r="BQ49" s="17">
        <f t="shared" ref="BQ49" si="356">+$G$1</f>
        <v>5.7</v>
      </c>
      <c r="BR49" s="1296" t="s">
        <v>19</v>
      </c>
      <c r="BS49" s="1297"/>
      <c r="BT49" s="17">
        <v>4.7</v>
      </c>
      <c r="BU49" s="1296" t="s">
        <v>19</v>
      </c>
      <c r="BV49" s="1297"/>
      <c r="BW49" s="17">
        <v>4.7</v>
      </c>
      <c r="BX49" s="1296" t="s">
        <v>19</v>
      </c>
      <c r="BY49" s="1297"/>
      <c r="BZ49" s="17">
        <f t="shared" ref="BZ49" si="357">+$G$1</f>
        <v>5.7</v>
      </c>
      <c r="CA49" s="1296" t="s">
        <v>19</v>
      </c>
      <c r="CB49" s="1297"/>
      <c r="CC49" s="17">
        <f t="shared" ref="CC49" si="358">+$G$1</f>
        <v>5.7</v>
      </c>
      <c r="CD49" s="1296" t="s">
        <v>19</v>
      </c>
      <c r="CE49" s="1297"/>
      <c r="CF49" s="17">
        <f t="shared" ref="CF49" si="359">+$G$1</f>
        <v>5.7</v>
      </c>
      <c r="CG49" s="1296" t="s">
        <v>19</v>
      </c>
      <c r="CH49" s="1297"/>
      <c r="CI49" s="17">
        <f t="shared" ref="CI49" si="360">+$G$1</f>
        <v>5.7</v>
      </c>
      <c r="CJ49" s="1296" t="s">
        <v>19</v>
      </c>
      <c r="CK49" s="1297"/>
      <c r="CL49" s="17">
        <v>4.7</v>
      </c>
      <c r="CM49" s="1296" t="s">
        <v>19</v>
      </c>
      <c r="CN49" s="1297"/>
      <c r="CO49" s="17">
        <f t="shared" ref="CO49" si="361">+$G$1</f>
        <v>5.7</v>
      </c>
      <c r="CP49" s="1296" t="s">
        <v>19</v>
      </c>
      <c r="CQ49" s="1297"/>
      <c r="CR49" s="17">
        <f t="shared" ref="CR49" si="362">+$G$1</f>
        <v>5.7</v>
      </c>
      <c r="CS49" s="1296" t="s">
        <v>19</v>
      </c>
      <c r="CT49" s="1297"/>
      <c r="CU49" s="17">
        <f t="shared" ref="CU49" si="363">+$G$1</f>
        <v>5.7</v>
      </c>
      <c r="CV49" s="1296" t="s">
        <v>19</v>
      </c>
      <c r="CW49" s="1297"/>
      <c r="CX49" s="17">
        <f t="shared" ref="CX49" si="364">+$G$1</f>
        <v>5.7</v>
      </c>
      <c r="CY49" s="1296" t="s">
        <v>19</v>
      </c>
      <c r="CZ49" s="1297"/>
      <c r="DA49" s="17">
        <f t="shared" ref="DA49" si="365">+$G$1</f>
        <v>5.7</v>
      </c>
      <c r="DB49" s="1296" t="s">
        <v>19</v>
      </c>
      <c r="DC49" s="1297"/>
      <c r="DD49" s="17">
        <v>4.7</v>
      </c>
      <c r="DE49" s="1296" t="s">
        <v>19</v>
      </c>
      <c r="DF49" s="1297"/>
      <c r="DG49" s="17">
        <f t="shared" ref="DG49" si="366">+$G$1</f>
        <v>5.7</v>
      </c>
    </row>
    <row r="50" spans="1:112" ht="43.5" customHeight="1" x14ac:dyDescent="0.35">
      <c r="A50" s="1270"/>
      <c r="B50" s="1260"/>
      <c r="C50" s="1260"/>
      <c r="D50" s="1260"/>
      <c r="E50" s="1260"/>
      <c r="F50" s="1260"/>
      <c r="G50" s="1260"/>
      <c r="H50" s="1260"/>
      <c r="I50" s="1265"/>
      <c r="J50" s="188" t="s">
        <v>20</v>
      </c>
      <c r="K50" s="189" t="s">
        <v>21</v>
      </c>
      <c r="L50" s="190" t="s">
        <v>70</v>
      </c>
      <c r="M50" s="188" t="s">
        <v>20</v>
      </c>
      <c r="N50" s="189" t="s">
        <v>21</v>
      </c>
      <c r="O50" s="190" t="s">
        <v>70</v>
      </c>
      <c r="P50" s="188" t="s">
        <v>20</v>
      </c>
      <c r="Q50" s="189" t="s">
        <v>21</v>
      </c>
      <c r="R50" s="190" t="s">
        <v>70</v>
      </c>
      <c r="S50" s="19" t="s">
        <v>20</v>
      </c>
      <c r="T50" s="20" t="s">
        <v>21</v>
      </c>
      <c r="U50" s="21" t="s">
        <v>70</v>
      </c>
      <c r="V50" s="19" t="s">
        <v>20</v>
      </c>
      <c r="W50" s="20" t="s">
        <v>21</v>
      </c>
      <c r="X50" s="21" t="s">
        <v>70</v>
      </c>
      <c r="Y50" s="144" t="s">
        <v>20</v>
      </c>
      <c r="Z50" s="144" t="s">
        <v>21</v>
      </c>
      <c r="AA50" s="146" t="s">
        <v>70</v>
      </c>
      <c r="AB50" s="191" t="s">
        <v>20</v>
      </c>
      <c r="AC50" s="192" t="s">
        <v>21</v>
      </c>
      <c r="AD50" s="21" t="s">
        <v>70</v>
      </c>
      <c r="AE50" s="191" t="s">
        <v>20</v>
      </c>
      <c r="AF50" s="192" t="s">
        <v>21</v>
      </c>
      <c r="AG50" s="21" t="s">
        <v>70</v>
      </c>
      <c r="AH50" s="191" t="s">
        <v>20</v>
      </c>
      <c r="AI50" s="192" t="s">
        <v>21</v>
      </c>
      <c r="AJ50" s="21" t="s">
        <v>70</v>
      </c>
      <c r="AK50" s="191" t="s">
        <v>20</v>
      </c>
      <c r="AL50" s="192" t="s">
        <v>21</v>
      </c>
      <c r="AM50" s="21" t="s">
        <v>70</v>
      </c>
      <c r="AN50" s="191" t="s">
        <v>20</v>
      </c>
      <c r="AO50" s="192" t="s">
        <v>21</v>
      </c>
      <c r="AP50" s="21" t="s">
        <v>70</v>
      </c>
      <c r="AQ50" s="191" t="s">
        <v>20</v>
      </c>
      <c r="AR50" s="192" t="s">
        <v>21</v>
      </c>
      <c r="AS50" s="21" t="s">
        <v>70</v>
      </c>
      <c r="AT50" s="191" t="s">
        <v>20</v>
      </c>
      <c r="AU50" s="192" t="s">
        <v>21</v>
      </c>
      <c r="AV50" s="21" t="s">
        <v>70</v>
      </c>
      <c r="AW50" s="19" t="s">
        <v>20</v>
      </c>
      <c r="AX50" s="20" t="s">
        <v>21</v>
      </c>
      <c r="AY50" s="21" t="s">
        <v>70</v>
      </c>
      <c r="AZ50" s="19" t="s">
        <v>20</v>
      </c>
      <c r="BA50" s="20" t="s">
        <v>21</v>
      </c>
      <c r="BB50" s="21" t="s">
        <v>70</v>
      </c>
      <c r="BC50" s="191" t="s">
        <v>20</v>
      </c>
      <c r="BD50" s="192" t="s">
        <v>21</v>
      </c>
      <c r="BE50" s="21" t="s">
        <v>70</v>
      </c>
      <c r="BF50" s="191" t="s">
        <v>20</v>
      </c>
      <c r="BG50" s="192" t="s">
        <v>21</v>
      </c>
      <c r="BH50" s="21" t="s">
        <v>70</v>
      </c>
      <c r="BI50" s="191" t="s">
        <v>20</v>
      </c>
      <c r="BJ50" s="192" t="s">
        <v>21</v>
      </c>
      <c r="BK50" s="21" t="s">
        <v>70</v>
      </c>
      <c r="BL50" s="191" t="s">
        <v>20</v>
      </c>
      <c r="BM50" s="192" t="s">
        <v>21</v>
      </c>
      <c r="BN50" s="21" t="s">
        <v>70</v>
      </c>
      <c r="BO50" s="191" t="s">
        <v>20</v>
      </c>
      <c r="BP50" s="192" t="s">
        <v>21</v>
      </c>
      <c r="BQ50" s="21" t="s">
        <v>70</v>
      </c>
      <c r="BR50" s="191" t="s">
        <v>20</v>
      </c>
      <c r="BS50" s="192" t="s">
        <v>21</v>
      </c>
      <c r="BT50" s="21" t="s">
        <v>70</v>
      </c>
      <c r="BU50" s="191" t="s">
        <v>20</v>
      </c>
      <c r="BV50" s="192" t="s">
        <v>21</v>
      </c>
      <c r="BW50" s="21" t="s">
        <v>70</v>
      </c>
      <c r="BX50" s="191" t="s">
        <v>20</v>
      </c>
      <c r="BY50" s="192" t="s">
        <v>21</v>
      </c>
      <c r="BZ50" s="21" t="s">
        <v>70</v>
      </c>
      <c r="CA50" s="191" t="s">
        <v>20</v>
      </c>
      <c r="CB50" s="192" t="s">
        <v>21</v>
      </c>
      <c r="CC50" s="21" t="s">
        <v>70</v>
      </c>
      <c r="CD50" s="191" t="s">
        <v>20</v>
      </c>
      <c r="CE50" s="192" t="s">
        <v>21</v>
      </c>
      <c r="CF50" s="21" t="s">
        <v>70</v>
      </c>
      <c r="CG50" s="191" t="s">
        <v>20</v>
      </c>
      <c r="CH50" s="192" t="s">
        <v>21</v>
      </c>
      <c r="CI50" s="21" t="s">
        <v>70</v>
      </c>
      <c r="CJ50" s="191" t="s">
        <v>20</v>
      </c>
      <c r="CK50" s="192" t="s">
        <v>21</v>
      </c>
      <c r="CL50" s="21" t="s">
        <v>70</v>
      </c>
      <c r="CM50" s="191" t="s">
        <v>20</v>
      </c>
      <c r="CN50" s="192" t="s">
        <v>21</v>
      </c>
      <c r="CO50" s="21" t="s">
        <v>70</v>
      </c>
      <c r="CP50" s="191" t="s">
        <v>20</v>
      </c>
      <c r="CQ50" s="192" t="s">
        <v>21</v>
      </c>
      <c r="CR50" s="21" t="s">
        <v>70</v>
      </c>
      <c r="CS50" s="191" t="s">
        <v>20</v>
      </c>
      <c r="CT50" s="192" t="s">
        <v>21</v>
      </c>
      <c r="CU50" s="21" t="s">
        <v>70</v>
      </c>
      <c r="CV50" s="191" t="s">
        <v>20</v>
      </c>
      <c r="CW50" s="192" t="s">
        <v>21</v>
      </c>
      <c r="CX50" s="21" t="s">
        <v>70</v>
      </c>
      <c r="CY50" s="191" t="s">
        <v>20</v>
      </c>
      <c r="CZ50" s="192" t="s">
        <v>21</v>
      </c>
      <c r="DA50" s="21" t="s">
        <v>70</v>
      </c>
      <c r="DB50" s="191" t="s">
        <v>20</v>
      </c>
      <c r="DC50" s="192" t="s">
        <v>21</v>
      </c>
      <c r="DD50" s="21" t="s">
        <v>70</v>
      </c>
      <c r="DE50" s="191" t="s">
        <v>20</v>
      </c>
      <c r="DF50" s="192" t="s">
        <v>21</v>
      </c>
      <c r="DG50" s="21" t="s">
        <v>70</v>
      </c>
    </row>
    <row r="51" spans="1:112" ht="6.75" customHeight="1" x14ac:dyDescent="0.35">
      <c r="A51" s="26"/>
      <c r="B51" s="27"/>
      <c r="C51" s="27"/>
      <c r="D51" s="27"/>
      <c r="E51" s="27"/>
      <c r="F51" s="27"/>
      <c r="G51" s="27"/>
      <c r="H51" s="28"/>
      <c r="I51" s="29"/>
      <c r="J51" s="30"/>
      <c r="K51" s="31"/>
      <c r="L51" s="32"/>
      <c r="M51" s="30"/>
      <c r="N51" s="31"/>
      <c r="O51" s="32"/>
      <c r="P51" s="193"/>
      <c r="Q51" s="194"/>
      <c r="R51" s="32"/>
      <c r="S51" s="30"/>
      <c r="T51" s="31"/>
      <c r="U51" s="32"/>
      <c r="V51" s="67"/>
      <c r="W51" s="120"/>
      <c r="X51" s="195"/>
      <c r="Y51" s="35"/>
      <c r="Z51" s="35"/>
      <c r="AA51" s="35"/>
      <c r="AB51" s="33"/>
      <c r="AC51" s="34"/>
      <c r="AD51" s="32"/>
      <c r="AE51" s="30"/>
      <c r="AF51" s="259"/>
      <c r="AG51" s="32"/>
      <c r="AH51" s="30"/>
      <c r="AI51" s="31"/>
      <c r="AJ51" s="32"/>
      <c r="AK51" s="30"/>
      <c r="AL51" s="31"/>
      <c r="AM51" s="32"/>
      <c r="AN51" s="30"/>
      <c r="AO51" s="31"/>
      <c r="AP51" s="32"/>
      <c r="AQ51" s="30"/>
      <c r="AR51" s="31"/>
      <c r="AS51" s="32"/>
      <c r="AT51" s="30"/>
      <c r="AU51" s="31"/>
      <c r="AV51" s="32"/>
      <c r="AW51" s="30"/>
      <c r="AX51" s="31"/>
      <c r="AY51" s="32"/>
      <c r="AZ51" s="67"/>
      <c r="BA51" s="120"/>
      <c r="BB51" s="195"/>
      <c r="BC51" s="33"/>
      <c r="BD51" s="34"/>
      <c r="BE51" s="32"/>
      <c r="BF51" s="30"/>
      <c r="BG51" s="31"/>
      <c r="BH51" s="32"/>
      <c r="BI51" s="30"/>
      <c r="BJ51" s="31"/>
      <c r="BK51" s="32"/>
      <c r="BL51" s="30"/>
      <c r="BM51" s="31"/>
      <c r="BN51" s="32"/>
      <c r="BO51" s="30"/>
      <c r="BP51" s="31"/>
      <c r="BQ51" s="32"/>
      <c r="BR51" s="30"/>
      <c r="BS51" s="31"/>
      <c r="BT51" s="32"/>
      <c r="BU51" s="30"/>
      <c r="BV51" s="31"/>
      <c r="BW51" s="32"/>
      <c r="BX51" s="30"/>
      <c r="BY51" s="31"/>
      <c r="BZ51" s="32"/>
      <c r="CA51" s="30"/>
      <c r="CB51" s="31"/>
      <c r="CC51" s="32"/>
      <c r="CD51" s="30"/>
      <c r="CE51" s="31"/>
      <c r="CF51" s="32"/>
      <c r="CG51" s="30"/>
      <c r="CH51" s="31"/>
      <c r="CI51" s="32"/>
      <c r="CJ51" s="30"/>
      <c r="CK51" s="31"/>
      <c r="CL51" s="32"/>
      <c r="CM51" s="30"/>
      <c r="CN51" s="31"/>
      <c r="CO51" s="32"/>
      <c r="CP51" s="30"/>
      <c r="CQ51" s="31"/>
      <c r="CR51" s="32"/>
      <c r="CS51" s="30"/>
      <c r="CT51" s="31"/>
      <c r="CU51" s="32"/>
      <c r="CV51" s="30"/>
      <c r="CW51" s="31"/>
      <c r="CX51" s="32"/>
      <c r="CY51" s="30"/>
      <c r="CZ51" s="31"/>
      <c r="DA51" s="32"/>
      <c r="DB51" s="30"/>
      <c r="DC51" s="31"/>
      <c r="DD51" s="32"/>
      <c r="DE51" s="30"/>
      <c r="DF51" s="31"/>
      <c r="DG51" s="32"/>
    </row>
    <row r="52" spans="1:112" ht="20.149999999999999" customHeight="1" x14ac:dyDescent="0.35">
      <c r="A52" s="130">
        <v>880</v>
      </c>
      <c r="B52" s="130" t="s">
        <v>32</v>
      </c>
      <c r="C52" s="196" t="s">
        <v>165</v>
      </c>
      <c r="D52" s="96">
        <v>662</v>
      </c>
      <c r="E52" s="39">
        <v>5.7</v>
      </c>
      <c r="F52" s="39">
        <v>10</v>
      </c>
      <c r="G52" s="39">
        <v>2</v>
      </c>
      <c r="H52" s="40">
        <f>+D52*E52*F52*G52</f>
        <v>75468</v>
      </c>
      <c r="I52" s="40">
        <f>+H52/E52</f>
        <v>13240</v>
      </c>
      <c r="J52" s="47">
        <f>SUM(SUMIFS(
'BLC Subcont'!$AE:$AE,
'BLC Subcont'!$I:$I,L$10,
'BLC Subcont'!$U:$U,$A52,
'BLC Subcont'!$AA:$AA,$B52,
'BLC Subcont'!$IC:$IC,"AUTO PRINTING + CUTTING"
))</f>
        <v>0</v>
      </c>
      <c r="K52" s="51">
        <f>SUM(SUMIFS(
'BLC Subcont'!$AR:$AR,
'BLC Subcont'!$I:$I,L$10,
'BLC Subcont'!$U:$U,$A52,
'BLC Subcont'!$AA:$AA,$B52,
'BLC Subcont'!$IC:$IC,"AUTO PRINTING + CUTTING"
))</f>
        <v>0</v>
      </c>
      <c r="L52" s="197">
        <f t="shared" ref="L52:L65" si="367">IFERROR(K52/($I52*L$11),0)</f>
        <v>0</v>
      </c>
      <c r="M52" s="47">
        <f>SUM(SUMIFS(
'BLC Subcont'!$AE:$AE,
'BLC Subcont'!$I:$I,O$10,
'BLC Subcont'!$U:$U,$A52,
'BLC Subcont'!$AA:$AA,$B52,
'BLC Subcont'!$IC:$IC,"AUTO PRINTING + CUTTING"
))</f>
        <v>0</v>
      </c>
      <c r="N52" s="51">
        <f>SUM(SUMIFS(
'BLC Subcont'!$AR:$AR,
'BLC Subcont'!$I:$I,O$10,
'BLC Subcont'!$U:$U,$A52,
'BLC Subcont'!$AA:$AA,$B52,
'BLC Subcont'!$IC:$IC,"AUTO PRINTING + CUTTING"
))</f>
        <v>0</v>
      </c>
      <c r="O52" s="197">
        <f t="shared" ref="O52:O65" si="368">IFERROR(N52/($I52*O$11),0)</f>
        <v>0</v>
      </c>
      <c r="P52" s="47">
        <f>SUM(SUMIFS(
'BLC Subcont'!$AE:$AE,
'BLC Subcont'!$I:$I,R$10,
'BLC Subcont'!$U:$U,$A52,
'BLC Subcont'!$AA:$AA,$B52,
'BLC Subcont'!$IC:$IC,"AUTO PRINTING + CUTTING"
))</f>
        <v>0</v>
      </c>
      <c r="Q52" s="51">
        <f>SUM(SUMIFS(
'BLC Subcont'!$AR:$AR,
'BLC Subcont'!$I:$I,R$10,
'BLC Subcont'!$U:$U,$A52,
'BLC Subcont'!$AA:$AA,$B52,
'BLC Subcont'!$IC:$IC,"AUTO PRINTING + CUTTING"
))</f>
        <v>0</v>
      </c>
      <c r="R52" s="197">
        <f t="shared" ref="R52:R65" si="369">IFERROR(Q52/($I52*R$11),0)</f>
        <v>0</v>
      </c>
      <c r="S52" s="47">
        <f>SUM(SUMIFS(
'BLC Subcont'!$AE:$AE,
'BLC Subcont'!$I:$I,U$10,
'BLC Subcont'!$U:$U,$A52,
'BLC Subcont'!$AA:$AA,$B52,
'BLC Subcont'!$IC:$IC,"AUTO PRINTING + CUTTING"
))</f>
        <v>3798</v>
      </c>
      <c r="T52" s="51">
        <f>SUM(SUMIFS(
'BLC Subcont'!$AR:$AR,
'BLC Subcont'!$I:$I,U$10,
'BLC Subcont'!$U:$U,$A52,
'BLC Subcont'!$AA:$AA,$B52,
'BLC Subcont'!$IC:$IC,"AUTO PRINTING + CUTTING"
))</f>
        <v>1512</v>
      </c>
      <c r="U52" s="197">
        <f t="shared" ref="U52:U65" si="370">IFERROR(T52/($I52*U$11),0)</f>
        <v>0</v>
      </c>
      <c r="V52" s="42">
        <f>SUM(SUMIFS(
'BLC Subcont'!$AE:$AE,
'BLC Subcont'!$I:$I,X$10,
'BLC Subcont'!$U:$U,$A52,
'BLC Subcont'!$AA:$AA,$B52,
'BLC Subcont'!$IC:$IC,"AUTO PRINTING + CUTTING"
))</f>
        <v>5760</v>
      </c>
      <c r="W52" s="51">
        <f>SUM(SUMIFS(
'BLC Subcont'!$AR:$AR,
'BLC Subcont'!$I:$I,X$10,
'BLC Subcont'!$U:$U,$A52,
'BLC Subcont'!$AA:$AA,$B52,
'BLC Subcont'!$IC:$IC,"AUTO PRINTING + CUTTING"
))</f>
        <v>3147</v>
      </c>
      <c r="X52" s="198">
        <f t="shared" ref="X52:X65" si="371">IFERROR(W52/($I52*X$11),0)</f>
        <v>4.1699793289871202E-2</v>
      </c>
      <c r="Y52" s="47">
        <f t="shared" ref="Y52:Y63" si="372">+SUM(V52,S52,P52,M52,J52)</f>
        <v>9558</v>
      </c>
      <c r="Z52" s="51">
        <f t="shared" ref="Z52:Z63" si="373">+SUM(W52,T52,Q52,N52,K52)</f>
        <v>4659</v>
      </c>
      <c r="AA52" s="58">
        <f t="shared" ref="AA52:AA63" si="374">IFERROR(Z52/($I52*AA$10),0)</f>
        <v>6.1734775003975194E-2</v>
      </c>
      <c r="AB52" s="47">
        <f>SUM(SUMIFS(
'BLC Subcont'!$AE:$AE,
'BLC Subcont'!$I:$I,AD$10,
'BLC Subcont'!$U:$U,$A52,
'BLC Subcont'!$AA:$AA,$B52,
'BLC Subcont'!$IC:$IC,"AUTO PRINTING + CUTTING"
))</f>
        <v>13140</v>
      </c>
      <c r="AC52" s="256">
        <f>SUM(SUMIFS(
'BLC Subcont'!$AR:$AR,
'BLC Subcont'!$I:$I,AD$10,
'BLC Subcont'!$U:$U,$A52,
'BLC Subcont'!$AA:$AA,$B52,
'BLC Subcont'!$IC:$IC,"AUTO PRINTING + CUTTING"
))</f>
        <v>4302</v>
      </c>
      <c r="AD52" s="49">
        <f t="shared" ref="AD52:AD63" si="375">IFERROR(AC52/($I52*AD$11),0)</f>
        <v>5.7004293210367311E-2</v>
      </c>
      <c r="AE52" s="42">
        <f>SUM(SUMIFS(
'BLC Subcont'!$AE:$AE,
'BLC Subcont'!$I:$I,AG$10,
'BLC Subcont'!$U:$U,$A52,
'BLC Subcont'!$AA:$AA,$B52,
'BLC Subcont'!$IC:$IC,"AUTO PRINTING + CUTTING"
))</f>
        <v>5874</v>
      </c>
      <c r="AF52" s="256">
        <f>SUM(SUMIFS(
'BLC Subcont'!$AR:$AR,
'BLC Subcont'!$I:$I,AG$10,
'BLC Subcont'!$U:$U,$A52,
'BLC Subcont'!$AA:$AA,$B52,
'BLC Subcont'!$IC:$IC,"AUTO PRINTING + CUTTING"
))</f>
        <v>5874</v>
      </c>
      <c r="AG52" s="199">
        <f t="shared" ref="AG52:AG63" si="376">IFERROR(AF52/($I52*AG$11),0)</f>
        <v>7.7834313881380193E-2</v>
      </c>
      <c r="AH52" s="42">
        <f>SUM(SUMIFS(
'BLC Subcont'!$AE:$AE,
'BLC Subcont'!$I:$I,AJ$10,
'BLC Subcont'!$U:$U,$A52,
'BLC Subcont'!$AA:$AA,$B52,
'BLC Subcont'!$IC:$IC,"AUTO PRINTING + CUTTING"
))</f>
        <v>3096</v>
      </c>
      <c r="AI52" s="256">
        <f>SUM(SUMIFS(
'BLC Subcont'!$AR:$AR,
'BLC Subcont'!$I:$I,AJ$10,
'BLC Subcont'!$U:$U,$A52,
'BLC Subcont'!$AA:$AA,$B52,
'BLC Subcont'!$IC:$IC,"AUTO PRINTING + CUTTING"
))</f>
        <v>3096</v>
      </c>
      <c r="AJ52" s="199">
        <f t="shared" ref="AJ52:AJ63" si="377">IFERROR(AI52/($I52*AJ$11),0)</f>
        <v>4.1024010176498649E-2</v>
      </c>
      <c r="AK52" s="42">
        <f>SUM(SUMIFS(
'BLC Subcont'!$AE:$AE,
'BLC Subcont'!$I:$I,AM$10,
'BLC Subcont'!$U:$U,$A52,
'BLC Subcont'!$AA:$AA,$B52,
'BLC Subcont'!$IC:$IC,"AUTO PRINTING + CUTTING"
))</f>
        <v>3366</v>
      </c>
      <c r="AL52" s="256">
        <f>SUM(SUMIFS(
'BLC Subcont'!$AR:$AR,
'BLC Subcont'!$I:$I,AM$10,
'BLC Subcont'!$U:$U,$A52,
'BLC Subcont'!$AA:$AA,$B52,
'BLC Subcont'!$IC:$IC,"AUTO PRINTING + CUTTING"
))</f>
        <v>3366</v>
      </c>
      <c r="AM52" s="199">
        <f t="shared" ref="AM52:AM63" si="378">IFERROR(AL52/($I52*AM$11),0)</f>
        <v>4.4601685482588645E-2</v>
      </c>
      <c r="AN52" s="42">
        <f>SUM(SUMIFS(
'BLC Subcont'!$AE:$AE,
'BLC Subcont'!$I:$I,AP$10,
'BLC Subcont'!$U:$U,$A52,
'BLC Subcont'!$AA:$AA,$B52,
'BLC Subcont'!$IC:$IC,"AUTO PRINTING + CUTTING"
))</f>
        <v>0</v>
      </c>
      <c r="AO52" s="256">
        <f>SUM(SUMIFS(
'BLC Subcont'!$AR:$AR,
'BLC Subcont'!$I:$I,AP$10,
'BLC Subcont'!$U:$U,$A52,
'BLC Subcont'!$AA:$AA,$B52,
'BLC Subcont'!$IC:$IC,"AUTO PRINTING + CUTTING"
))</f>
        <v>0</v>
      </c>
      <c r="AP52" s="199">
        <f t="shared" ref="AP52:AP63" si="379">IFERROR(AO52/($I52*AP$11),0)</f>
        <v>0</v>
      </c>
      <c r="AQ52" s="42">
        <f>SUM(SUMIFS(
'BLC Subcont'!$AE:$AE,
'BLC Subcont'!$I:$I,AS$10,
'BLC Subcont'!$U:$U,$A52,
'BLC Subcont'!$AA:$AA,$B52,
'BLC Subcont'!$IC:$IC,"AUTO PRINTING + CUTTING"
))</f>
        <v>0</v>
      </c>
      <c r="AR52" s="51">
        <f>SUM(SUMIFS(
'BLC Subcont'!$AR:$AR,
'BLC Subcont'!$I:$I,AS$10,
'BLC Subcont'!$U:$U,$A52,
'BLC Subcont'!$AA:$AA,$B52,
'BLC Subcont'!$IC:$IC,"AUTO PRINTING + CUTTING"
))</f>
        <v>0</v>
      </c>
      <c r="AS52" s="199">
        <f t="shared" ref="AS52:AS63" si="380">IFERROR(AR52/($I52*AS$11),0)</f>
        <v>0</v>
      </c>
      <c r="AT52" s="42">
        <f>SUM(SUMIFS(
'BLC Subcont'!$AE:$AE,
'BLC Subcont'!$I:$I,AV$10,
'BLC Subcont'!$U:$U,$A52,
'BLC Subcont'!$AA:$AA,$B52,
'BLC Subcont'!$IC:$IC,"AUTO PRINTING + CUTTING"
))</f>
        <v>0</v>
      </c>
      <c r="AU52" s="51">
        <f>SUM(SUMIFS(
'BLC Subcont'!$AR:$AR,
'BLC Subcont'!$I:$I,AV$10,
'BLC Subcont'!$U:$U,$A52,
'BLC Subcont'!$AA:$AA,$B52,
'BLC Subcont'!$IC:$IC,"AUTO PRINTING + CUTTING"
))</f>
        <v>0</v>
      </c>
      <c r="AV52" s="199">
        <f t="shared" ref="AV52:AV63" si="381">IFERROR(AU52/($I52*AV$11),0)</f>
        <v>0</v>
      </c>
      <c r="AW52" s="47">
        <f>SUMIFS(RCCP!$HX$8:$HX$136,
RCCP!$A$8:$A$136,$A52,
RCCP!$C$8:$C$136,$B52
)+
(SUMIFS(RCCP!$IC$8:$IC$136,
RCCP!$A$8:$A$136,$A52,
RCCP!$C$8:$C$136,$B52)/4)</f>
        <v>1357.5</v>
      </c>
      <c r="AX52" s="256">
        <f>SUMIFS(RCCP!$HX$8:$HX$136,
RCCP!$A$8:$A$136,$A52,
RCCP!$C$8:$C$136,$B52
)+
(SUMIFS(RCCP!$IC$8:$IC$136,
RCCP!$A$8:$A$136,$A52,
RCCP!$C$8:$C$136,$B52)/4)</f>
        <v>1357.5</v>
      </c>
      <c r="AY52" s="58">
        <f>IFERROR(AX52/($I52*AY$11),0)</f>
        <v>1.7987756400063604E-2</v>
      </c>
      <c r="AZ52" s="42">
        <f>SUMIFS(RCCP!$HY$8:$HY$136,
RCCP!$A$8:$A$136,$A52,
RCCP!$C$8:$C$136,$B52
)+
(SUMIFS(RCCP!$IC$8:$IC$136,
RCCP!$A$8:$A$136,$A52,
RCCP!$C$8:$C$136,$B52)/4)</f>
        <v>1357.5</v>
      </c>
      <c r="BA52" s="256">
        <f>SUMIFS(RCCP!$HY$8:$HY$136,
RCCP!$A$8:$A$136,$A52,
RCCP!$C$8:$C$136,$B52
)+
(SUMIFS(RCCP!$IC$8:$IC$136,
RCCP!$A$8:$A$136,$A52,
RCCP!$C$8:$C$136,$B52)/4)</f>
        <v>1357.5</v>
      </c>
      <c r="BB52" s="207">
        <f>IFERROR(BA52/($I52*BB$11),0)</f>
        <v>1.7987756400063604E-2</v>
      </c>
      <c r="BC52" s="47">
        <f>SUMIFS(RCCP!$HZ$8:$HZ$136,
RCCP!$A$8:$A$136,$A52,
RCCP!$C$8:$C$136,$B52
)+
(SUMIFS(RCCP!$IC$8:$IC$136,
RCCP!$A$8:$A$136,$A52,
RCCP!$C$8:$C$136,$B52)/4)</f>
        <v>25297.5</v>
      </c>
      <c r="BD52" s="256">
        <f>SUMIFS(RCCP!$HZ$8:$HZ$136,
RCCP!$A$8:$A$136,$A52,
RCCP!$C$8:$C$136,$B52
)+
(SUMIFS(RCCP!$IC$8:$IC$136,
RCCP!$A$8:$A$136,$A52,
RCCP!$C$8:$C$136,$B52)/4)</f>
        <v>25297.5</v>
      </c>
      <c r="BE52" s="49">
        <f>IFERROR(BD52/($I52*BE$11),0)</f>
        <v>0.33520830020671011</v>
      </c>
      <c r="BF52" s="42">
        <f>SUMIFS(RCCP!$IA$8:$IA$136,
RCCP!$A$8:$A$136,$A52,
RCCP!$C$8:$C$136,$B52
)+
(SUMIFS(RCCP!$IC$8:$IC$136,
RCCP!$A$8:$A$136,$A52,
RCCP!$C$8:$C$136,$B52)/4)</f>
        <v>5035.5</v>
      </c>
      <c r="BG52" s="256">
        <f>SUMIFS(RCCP!$IA$8:$IA$136,
RCCP!$A$8:$A$136,$A52,
RCCP!$C$8:$C$136,$B52
)+
(SUMIFS(RCCP!$IC$8:$IC$136,
RCCP!$A$8:$A$136,$A52,
RCCP!$C$8:$C$136,$B52)/4)</f>
        <v>5035.5</v>
      </c>
      <c r="BH52" s="199">
        <f>IFERROR(BG52/($I52*BH$11),0)</f>
        <v>6.6723644458578465E-2</v>
      </c>
      <c r="BI52" s="47">
        <f>SUMIFS(RCCP!$IF$8:$IF$136,
RCCP!$A$8:$A$136,$A52,
RCCP!$C$8:$C$136,$B52
)+
(SUMIFS(RCCP!$IK$8:$IK$136,
RCCP!$A$8:$A$136,$A52,
RCCP!$C$8:$C$136,$B52)/4)</f>
        <v>7800</v>
      </c>
      <c r="BJ52" s="256">
        <f>SUMIFS(RCCP!$IF$8:$IF$136,
RCCP!$A$8:$A$136,$A52,
RCCP!$C$8:$C$136,$B52
)+
(SUMIFS(RCCP!$IK$8:$IK$136,
RCCP!$A$8:$A$136,$A52,
RCCP!$C$8:$C$136,$B52)/4)</f>
        <v>7800</v>
      </c>
      <c r="BK52" s="58">
        <f>IFERROR(BJ52/($I52*BK$11),0)</f>
        <v>0.10335506439815551</v>
      </c>
      <c r="BL52" s="42">
        <f>SUMIFS(RCCP!$IG$8:$IG$136,
RCCP!$A$8:$A$136,$A52,
RCCP!$C$8:$C$136,$B52
)+
(SUMIFS(RCCP!$IK$8:$IK$136,
RCCP!$A$8:$A$136,$A52,
RCCP!$C$8:$C$136,$B52)/4)</f>
        <v>9246</v>
      </c>
      <c r="BM52" s="256">
        <f>SUMIFS(RCCP!$IG$8:$IG$136,
RCCP!$A$8:$A$136,$A52,
RCCP!$C$8:$C$136,$B52
)+
(SUMIFS(RCCP!$IK$8:$IK$136,
RCCP!$A$8:$A$136,$A52,
RCCP!$C$8:$C$136,$B52)/4)</f>
        <v>9246</v>
      </c>
      <c r="BN52" s="207">
        <f>IFERROR(BM52/($I52*BN$11),0)</f>
        <v>0.12251550325965972</v>
      </c>
      <c r="BO52" s="47">
        <f>SUMIFS(RCCP!$IH$8:$IH$136,
RCCP!$A$8:$A$136,$A52,
RCCP!$C$8:$C$136,$B52
)+
(SUMIFS(RCCP!$IK$8:$IK$136,
RCCP!$A$8:$A$136,$A52,
RCCP!$C$8:$C$136,$B52)/4)</f>
        <v>5238</v>
      </c>
      <c r="BP52" s="256">
        <f>SUMIFS(RCCP!$IH$8:$IH$136,
RCCP!$A$8:$A$136,$A52,
RCCP!$C$8:$C$136,$B52
)+
(SUMIFS(RCCP!$IK$8:$IK$136,
RCCP!$A$8:$A$136,$A52,
RCCP!$C$8:$C$136,$B52)/4)</f>
        <v>5238</v>
      </c>
      <c r="BQ52" s="49">
        <f>IFERROR(BP52/($I52*BQ$11),0)</f>
        <v>6.9406900938145971E-2</v>
      </c>
      <c r="BR52" s="42">
        <f>SUMIFS(RCCP!$II$8:$II$136,
RCCP!$A$8:$A$136,$A52,
RCCP!$C$8:$C$136,$B52
)+
(SUMIFS(RCCP!$IK$8:$IK$136,
RCCP!$A$8:$A$136,$A52,
RCCP!$C$8:$C$136,$B52)/4)</f>
        <v>17184</v>
      </c>
      <c r="BS52" s="256">
        <f>SUMIFS(RCCP!$II$8:$II$136,
RCCP!$A$8:$A$136,$A52,
RCCP!$C$8:$C$136,$B52
)+
(SUMIFS(RCCP!$IK$8:$IK$136,
RCCP!$A$8:$A$136,$A52,
RCCP!$C$8:$C$136,$B52)/4)</f>
        <v>17184</v>
      </c>
      <c r="BT52" s="199">
        <f>IFERROR(BS52/($I52*BT$11),0)</f>
        <v>0.27614578646268562</v>
      </c>
      <c r="BU52" s="47">
        <f>SUMIFS(RCCP!$IN$8:$IN$136,
RCCP!$A$8:$A$136,$A52,
RCCP!$C$8:$C$136,$B52
)+
(SUMIFS(RCCP!$IT$8:$IT$136,
RCCP!$A$8:$A$136,$A52,
RCCP!$C$8:$C$136,$B52)/5)</f>
        <v>5353.2</v>
      </c>
      <c r="BV52" s="256">
        <f>SUMIFS(RCCP!$IN$8:$IN$136,
RCCP!$A$8:$A$136,$A52,
RCCP!$C$8:$C$136,$B52
)+
(SUMIFS(RCCP!$IT$8:$IT$136,
RCCP!$A$8:$A$136,$A52,
RCCP!$C$8:$C$136,$B52)/5)</f>
        <v>5353.2</v>
      </c>
      <c r="BW52" s="58">
        <f t="shared" ref="BW52:BW53" si="382">IFERROR(BV52/($I52*BW$11),0)</f>
        <v>8.6025583338689982E-2</v>
      </c>
      <c r="BX52" s="42">
        <f>SUMIFS(RCCP!$IO$8:$IO$136,
RCCP!$A$8:$A$136,$A52,
RCCP!$C$8:$C$136,$B52
)+
(SUMIFS(RCCP!$IT$8:$IT$136,
RCCP!$A$8:$A$136,$A52,
RCCP!$C$8:$C$136,$B52)/5)</f>
        <v>1495.2</v>
      </c>
      <c r="BY52" s="256">
        <f>SUMIFS(RCCP!$IO$8:$IO$136,
RCCP!$A$8:$A$136,$A52,
RCCP!$C$8:$C$136,$B52
)+
(SUMIFS(RCCP!$IT$8:$IT$136,
RCCP!$A$8:$A$136,$A52,
RCCP!$C$8:$C$136,$B52)/5)</f>
        <v>1495.2</v>
      </c>
      <c r="BZ52" s="207">
        <f t="shared" ref="BZ52:BZ53" si="383">IFERROR(BY52/($I52*BZ$11),0)</f>
        <v>1.9812370806169502E-2</v>
      </c>
      <c r="CA52" s="47">
        <f>SUMIFS(RCCP!$IP$8:$IP$136,
RCCP!$A$8:$A$136,$A52,
RCCP!$C$8:$C$136,$B52
)+
(SUMIFS(RCCP!$IT$8:$IT$136,
RCCP!$A$8:$A$136,$A52,
RCCP!$C$8:$C$136,$B52)/5)</f>
        <v>1213.2</v>
      </c>
      <c r="CB52" s="256">
        <f>SUMIFS(RCCP!$IP$8:$IP$136,
RCCP!$A$8:$A$136,$A52,
RCCP!$C$8:$C$136,$B52
)+
(SUMIFS(RCCP!$IT$8:$IT$136,
RCCP!$A$8:$A$136,$A52,
RCCP!$C$8:$C$136,$B52)/5)</f>
        <v>1213.2</v>
      </c>
      <c r="CC52" s="49">
        <f t="shared" ref="CC52:CC53" si="384">IFERROR(CB52/($I52*CC$11),0)</f>
        <v>1.6075687708697727E-2</v>
      </c>
      <c r="CD52" s="42">
        <f>SUMIFS(RCCP!$IQ$8:$IQ$136,
RCCP!$A$8:$A$136,$A52,
RCCP!$C$8:$C$136,$B52
)+
(SUMIFS(RCCP!$IT$8:$IT$136,
RCCP!$A$8:$A$136,$A52,
RCCP!$C$8:$C$136,$B52)/5)</f>
        <v>2845.2</v>
      </c>
      <c r="CE52" s="256">
        <f>SUMIFS(RCCP!$IQ$8:$IQ$136,
RCCP!$A$8:$A$136,$A52,
RCCP!$C$8:$C$136,$B52
)+
(SUMIFS(RCCP!$IT$8:$IT$136,
RCCP!$A$8:$A$136,$A52,
RCCP!$C$8:$C$136,$B52)/5)</f>
        <v>2845.2</v>
      </c>
      <c r="CF52" s="199">
        <f t="shared" ref="CF52:CF53" si="385">IFERROR(CE52/($I52*CF$11),0)</f>
        <v>3.7700747336619489E-2</v>
      </c>
      <c r="CG52" s="42">
        <f>SUMIFS(RCCP!$IR$8:$IR$136,
RCCP!$A$8:$A$136,$A52,
RCCP!$C$8:$C$136,$B52
)+
(SUMIFS(RCCP!$IT$8:$IT$136,
RCCP!$A$8:$A$136,$A52,
RCCP!$C$8:$C$136,$B52)/5)</f>
        <v>3427.2</v>
      </c>
      <c r="CH52" s="256">
        <f>SUMIFS(RCCP!$IR$8:$IR$136,
RCCP!$A$8:$A$136,$A52,
RCCP!$C$8:$C$136,$B52
)+
(SUMIFS(RCCP!$IT$8:$IT$136,
RCCP!$A$8:$A$136,$A52,
RCCP!$C$8:$C$136,$B52)/5)</f>
        <v>3427.2</v>
      </c>
      <c r="CI52" s="199">
        <f t="shared" ref="CI52:CI53" si="386">IFERROR(CH52/($I52*CI$11),0)</f>
        <v>4.5412625218635712E-2</v>
      </c>
      <c r="CJ52" s="47">
        <f>SUMIFS(RCCP!$IW$8:$IW$136,
RCCP!$A$8:$A$136,$A52,
RCCP!$C$8:$C$136,$B52
)+
(SUMIFS(RCCP!$JB$8:$JB$136,
RCCP!$A$8:$A$136,$A52,
RCCP!$C$8:$C$136,$B52)/4)</f>
        <v>1399.5</v>
      </c>
      <c r="CK52" s="256">
        <f>SUMIFS(RCCP!$IW$8:$IW$136,
RCCP!$A$8:$A$136,$A52,
RCCP!$C$8:$C$136,$B52
)+
(SUMIFS(RCCP!$JB$8:$JB$136,
RCCP!$A$8:$A$136,$A52,
RCCP!$C$8:$C$136,$B52)/4)</f>
        <v>1399.5</v>
      </c>
      <c r="CL52" s="58">
        <f t="shared" ref="CL52:CL53" si="387">IFERROR(CK52/($I52*CL$11),0)</f>
        <v>2.2489875940091279E-2</v>
      </c>
      <c r="CM52" s="42">
        <f>SUMIFS(RCCP!$IX$8:$IX$136,
RCCP!$A$8:$A$136,$A52,
RCCP!$C$8:$C$136,$B52
)+
(SUMIFS(RCCP!$JB$8:$JB$136,
RCCP!$A$8:$A$136,$A52,
RCCP!$C$8:$C$136,$B52)/4)</f>
        <v>1399.5</v>
      </c>
      <c r="CN52" s="256">
        <f>SUMIFS(RCCP!$IX$8:$IX$136,
RCCP!$A$8:$A$136,$A52,
RCCP!$C$8:$C$136,$B52
)+
(SUMIFS(RCCP!$JB$8:$JB$136,
RCCP!$A$8:$A$136,$A52,
RCCP!$C$8:$C$136,$B52)/4)</f>
        <v>1399.5</v>
      </c>
      <c r="CO52" s="207">
        <f t="shared" ref="CO52:CO53" si="388">IFERROR(CN52/($I52*CO$11),0)</f>
        <v>1.8544283669899825E-2</v>
      </c>
      <c r="CP52" s="47">
        <f>SUMIFS(RCCP!$IY$8:$IY$136,
RCCP!$A$8:$A$136,$A52,
RCCP!$C$8:$C$136,$B52
)+
(SUMIFS(RCCP!$JB$8:$JB$136,
RCCP!$A$8:$A$136,$A52,
RCCP!$C$8:$C$136,$B52)/4)</f>
        <v>1399.5</v>
      </c>
      <c r="CQ52" s="256">
        <f>SUMIFS(RCCP!$IY$8:$IY$136,
RCCP!$A$8:$A$136,$A52,
RCCP!$C$8:$C$136,$B52
)+
(SUMIFS(RCCP!$JB$8:$JB$136,
RCCP!$A$8:$A$136,$A52,
RCCP!$C$8:$C$136,$B52)/4)</f>
        <v>1399.5</v>
      </c>
      <c r="CR52" s="49">
        <f t="shared" ref="CR52:CR53" si="389">IFERROR(CQ52/($I52*CR$11),0)</f>
        <v>1.8544283669899825E-2</v>
      </c>
      <c r="CS52" s="42">
        <f>SUMIFS(RCCP!$IZ$8:$IZ$136,
RCCP!$A$8:$A$136,$A52,
RCCP!$C$8:$C$136,$B52
)+
(SUMIFS(RCCP!$JB$8:$JB$136,
RCCP!$A$8:$A$136,$A52,
RCCP!$C$8:$C$136,$B52)/4)</f>
        <v>1399.5</v>
      </c>
      <c r="CT52" s="256">
        <f>SUMIFS(RCCP!$IZ$8:$IZ$136,
RCCP!$A$8:$A$136,$A52,
RCCP!$C$8:$C$136,$B52
)+
(SUMIFS(RCCP!$JB$8:$JB$136,
RCCP!$A$8:$A$136,$A52,
RCCP!$C$8:$C$136,$B52)/4)</f>
        <v>1399.5</v>
      </c>
      <c r="CU52" s="199">
        <f t="shared" ref="CU52:CU53" si="390">IFERROR(CT52/($I52*CU$11),0)</f>
        <v>1.8544283669899825E-2</v>
      </c>
      <c r="CV52" s="47">
        <f>SUMIFS(RCCP!$JE$8:$JE$136,
RCCP!$A$8:$A$136,$A52,
RCCP!$C$8:$C$136,$B52
)+
(SUMIFS(RCCP!$JJ$8:$JJ$136,
RCCP!$A$8:$A$136,$A52,
RCCP!$C$8:$C$136,$B52)/4)</f>
        <v>7252.5</v>
      </c>
      <c r="CW52" s="256">
        <f>SUMIFS(RCCP!$JE$8:$JE$136,
RCCP!$A$8:$A$136,$A52,
RCCP!$C$8:$C$136,$B52
)+
(SUMIFS(RCCP!$JJ$8:$JJ$136,
RCCP!$A$8:$A$136,$A52,
RCCP!$C$8:$C$136,$B52)/4)</f>
        <v>7252.5</v>
      </c>
      <c r="CX52" s="58">
        <f t="shared" ref="CX52:CX53" si="391">IFERROR(CW52/($I52*CX$11),0)</f>
        <v>9.6100333916361899E-2</v>
      </c>
      <c r="CY52" s="42">
        <f>SUMIFS(RCCP!$JF$8:$JF$136,
RCCP!$A$8:$A$136,$A52,
RCCP!$C$8:$C$136,$B52
)+
(SUMIFS(RCCP!$JJ$8:$JJ$136,
RCCP!$A$8:$A$136,$A52,
RCCP!$C$8:$C$136,$B52)/4)</f>
        <v>7252.5</v>
      </c>
      <c r="CZ52" s="256">
        <f>SUMIFS(RCCP!$JF$8:$JF$136,
RCCP!$A$8:$A$136,$A52,
RCCP!$C$8:$C$136,$B52
)+
(SUMIFS(RCCP!$JJ$8:$JJ$136,
RCCP!$A$8:$A$136,$A52,
RCCP!$C$8:$C$136,$B52)/4)</f>
        <v>7252.5</v>
      </c>
      <c r="DA52" s="207">
        <f t="shared" ref="DA52:DA53" si="392">IFERROR(CZ52/($I52*DA$11),0)</f>
        <v>9.6100333916361899E-2</v>
      </c>
      <c r="DB52" s="47">
        <f>SUMIFS(RCCP!$JG$8:$JG$136,
RCCP!$A$8:$A$136,$A52,
RCCP!$C$8:$C$136,$B52
)+
(SUMIFS(RCCP!$JJ$8:$JJ$136,
RCCP!$A$8:$A$136,$A52,
RCCP!$C$8:$C$136,$B52)/4)</f>
        <v>7252.5</v>
      </c>
      <c r="DC52" s="256">
        <f>SUMIFS(RCCP!$JG$8:$JG$136,
RCCP!$A$8:$A$136,$A52,
RCCP!$C$8:$C$136,$B52
)+
(SUMIFS(RCCP!$JJ$8:$JJ$136,
RCCP!$A$8:$A$136,$A52,
RCCP!$C$8:$C$136,$B52)/4)</f>
        <v>7252.5</v>
      </c>
      <c r="DD52" s="49">
        <f t="shared" ref="DD52:DD53" si="393">IFERROR(DC52/($I52*DD$11),0)</f>
        <v>0.11654721347303465</v>
      </c>
      <c r="DE52" s="42">
        <f>SUMIFS(RCCP!$JH$8:$JH$136,
RCCP!$A$8:$A$136,$A52,
RCCP!$C$8:$C$136,$B52
)+
(SUMIFS(RCCP!$JJ$8:$JJ$136,
RCCP!$A$8:$A$136,$A52,
RCCP!$C$8:$C$136,$B52)/4)</f>
        <v>7252.5</v>
      </c>
      <c r="DF52" s="256">
        <f>SUMIFS(RCCP!$JH$8:$JH$136,
RCCP!$A$8:$A$136,$A52,
RCCP!$C$8:$C$136,$B52
)+
(SUMIFS(RCCP!$JJ$8:$JJ$136,
RCCP!$A$8:$A$136,$A52,
RCCP!$C$8:$C$136,$B52)/4)</f>
        <v>7252.5</v>
      </c>
      <c r="DG52" s="199">
        <f t="shared" ref="DG52:DG53" si="394">IFERROR(DF52/($I52*DG$11),0)</f>
        <v>9.6100333916361899E-2</v>
      </c>
    </row>
    <row r="53" spans="1:112" ht="20.149999999999999" customHeight="1" x14ac:dyDescent="0.35">
      <c r="A53" s="54">
        <v>880</v>
      </c>
      <c r="B53" s="54" t="s">
        <v>32</v>
      </c>
      <c r="C53" s="196" t="s">
        <v>166</v>
      </c>
      <c r="D53" s="96">
        <v>367</v>
      </c>
      <c r="E53" s="39">
        <v>5.7</v>
      </c>
      <c r="F53" s="39">
        <v>10</v>
      </c>
      <c r="G53" s="39">
        <v>2</v>
      </c>
      <c r="H53" s="40">
        <f t="shared" ref="H53:H65" si="395">+D53*E53*F53*G53</f>
        <v>41838</v>
      </c>
      <c r="I53" s="40">
        <f t="shared" ref="I53:I65" si="396">+H53/E53</f>
        <v>7340</v>
      </c>
      <c r="J53" s="47">
        <f>SUM(SUMIFS(
'BLC Subcont'!$AE:$AE,
'BLC Subcont'!$I:$I,L$10,
'BLC Subcont'!$U:$U,$A53,
'BLC Subcont'!$AA:$AA,$B53,
'BLC Subcont'!$ID:$ID,"AUTO PRINTING + CUTTING"
))</f>
        <v>0</v>
      </c>
      <c r="K53" s="51">
        <f>SUM(SUMIFS(
'BLC Subcont'!$AR:$AR,
'BLC Subcont'!$I:$I,L$10,
'BLC Subcont'!$U:$U,$A53,
'BLC Subcont'!$AA:$AA,$B53,
'BLC Subcont'!$ID:$ID,"AUTO PRINTING + CUTTING"))</f>
        <v>0</v>
      </c>
      <c r="L53" s="197">
        <f t="shared" si="367"/>
        <v>0</v>
      </c>
      <c r="M53" s="47">
        <f>SUM(SUMIFS(
'BLC Subcont'!$AE:$AE,
'BLC Subcont'!$I:$I,O$10,
'BLC Subcont'!$U:$U,$A53,
'BLC Subcont'!$AA:$AA,$B53,
'BLC Subcont'!$ID:$ID,"AUTO PRINTING + CUTTING"
))</f>
        <v>0</v>
      </c>
      <c r="N53" s="51">
        <f>SUM(SUMIFS(
'BLC Subcont'!$AR:$AR,
'BLC Subcont'!$I:$I,O$10,
'BLC Subcont'!$U:$U,$A53,
'BLC Subcont'!$AA:$AA,$B53,
'BLC Subcont'!$ID:$ID,"AUTO PRINTING + CUTTING"))</f>
        <v>0</v>
      </c>
      <c r="O53" s="197">
        <f t="shared" si="368"/>
        <v>0</v>
      </c>
      <c r="P53" s="47">
        <f>SUM(SUMIFS(
'BLC Subcont'!$AE:$AE,
'BLC Subcont'!$I:$I,R$10,
'BLC Subcont'!$U:$U,$A53,
'BLC Subcont'!$AA:$AA,$B53,
'BLC Subcont'!$ID:$ID,"AUTO PRINTING + CUTTING"
))</f>
        <v>0</v>
      </c>
      <c r="Q53" s="51">
        <f>SUM(SUMIFS(
'BLC Subcont'!$AR:$AR,
'BLC Subcont'!$I:$I,R$10,
'BLC Subcont'!$U:$U,$A53,
'BLC Subcont'!$AA:$AA,$B53,
'BLC Subcont'!$ID:$ID,"AUTO PRINTING + CUTTING"))</f>
        <v>0</v>
      </c>
      <c r="R53" s="197">
        <f t="shared" si="369"/>
        <v>0</v>
      </c>
      <c r="S53" s="47">
        <f>SUM(SUMIFS(
'BLC Subcont'!$AE:$AE,
'BLC Subcont'!$I:$I,U$10,
'BLC Subcont'!$U:$U,$A53,
'BLC Subcont'!$AA:$AA,$B53,
'BLC Subcont'!$ID:$ID,"AUTO PRINTING + CUTTING"
))</f>
        <v>3798</v>
      </c>
      <c r="T53" s="51">
        <f>SUM(SUMIFS(
'BLC Subcont'!$AR:$AR,
'BLC Subcont'!$I:$I,U$10,
'BLC Subcont'!$U:$U,$A53,
'BLC Subcont'!$AA:$AA,$B53,
'BLC Subcont'!$ID:$ID,"AUTO PRINTING + CUTTING"))</f>
        <v>1512</v>
      </c>
      <c r="U53" s="197">
        <f t="shared" si="370"/>
        <v>0</v>
      </c>
      <c r="V53" s="42">
        <f>SUM(SUMIFS(
'BLC Subcont'!$AE:$AE,
'BLC Subcont'!$I:$I,X$10,
'BLC Subcont'!$U:$U,$A53,
'BLC Subcont'!$AA:$AA,$B53,
'BLC Subcont'!$ID:$ID,"AUTO PRINTING + CUTTING"
))</f>
        <v>5760</v>
      </c>
      <c r="W53" s="51">
        <f>SUM(SUMIFS(
'BLC Subcont'!$AR:$AR,
'BLC Subcont'!$I:$I,X$10,
'BLC Subcont'!$U:$U,$A53,
'BLC Subcont'!$AA:$AA,$B53,
'BLC Subcont'!$ID:$ID,"AUTO PRINTING + CUTTING"))</f>
        <v>3147</v>
      </c>
      <c r="X53" s="198">
        <f t="shared" si="371"/>
        <v>7.5218700702710459E-2</v>
      </c>
      <c r="Y53" s="47">
        <f t="shared" si="372"/>
        <v>9558</v>
      </c>
      <c r="Z53" s="51">
        <f t="shared" si="373"/>
        <v>4659</v>
      </c>
      <c r="AA53" s="58">
        <f t="shared" si="374"/>
        <v>0.11135809551125771</v>
      </c>
      <c r="AB53" s="47">
        <f>SUM(SUMIFS(
'BLC Subcont'!$AE:$AE,
'BLC Subcont'!$I:$I,AD$10,
'BLC Subcont'!$U:$U,$A53,
'BLC Subcont'!$AA:$AA,$B53,
'BLC Subcont'!$ID:$ID,"AUTO PRINTING + CUTTING"
))</f>
        <v>13140</v>
      </c>
      <c r="AC53" s="256">
        <f>SUM(SUMIFS(
'BLC Subcont'!$AR:$AR,
'BLC Subcont'!$I:$I,AD$10,
'BLC Subcont'!$U:$U,$A53,
'BLC Subcont'!$AA:$AA,$B53,
'BLC Subcont'!$ID:$ID,"AUTO PRINTING + CUTTING"))</f>
        <v>4302</v>
      </c>
      <c r="AD53" s="200">
        <f t="shared" si="375"/>
        <v>0.1028251828481285</v>
      </c>
      <c r="AE53" s="42">
        <f>SUM(SUMIFS(
'BLC Subcont'!$AE:$AE,
'BLC Subcont'!$I:$I,AG$10,
'BLC Subcont'!$U:$U,$A53,
'BLC Subcont'!$AA:$AA,$B53,
'BLC Subcont'!$ID:$ID,"AUTO PRINTING + CUTTING"
))</f>
        <v>17598</v>
      </c>
      <c r="AF53" s="256">
        <f>SUM(SUMIFS(
'BLC Subcont'!$AR:$AR,
'BLC Subcont'!$I:$I,AG$10,
'BLC Subcont'!$U:$U,$A53,
'BLC Subcont'!$AA:$AA,$B53,
'BLC Subcont'!$ID:$ID,"AUTO PRINTING + CUTTING"))</f>
        <v>17598</v>
      </c>
      <c r="AG53" s="201">
        <f t="shared" si="376"/>
        <v>0.42062240068836942</v>
      </c>
      <c r="AH53" s="42">
        <f>SUM(SUMIFS(
'BLC Subcont'!$AE:$AE,
'BLC Subcont'!$I:$I,AJ$10,
'BLC Subcont'!$U:$U,$A53,
'BLC Subcont'!$AA:$AA,$B53,
'BLC Subcont'!$ID:$ID,"AUTO PRINTING + CUTTING"
))</f>
        <v>4788</v>
      </c>
      <c r="AI53" s="256">
        <f>SUM(SUMIFS(
'BLC Subcont'!$AR:$AR,
'BLC Subcont'!$I:$I,AJ$10,
'BLC Subcont'!$U:$U,$A53,
'BLC Subcont'!$AA:$AA,$B53,
'BLC Subcont'!$ID:$ID,"AUTO PRINTING + CUTTING"))</f>
        <v>4788</v>
      </c>
      <c r="AJ53" s="201">
        <f t="shared" si="377"/>
        <v>0.11444141689373297</v>
      </c>
      <c r="AK53" s="42">
        <f>SUM(SUMIFS(
'BLC Subcont'!$AE:$AE,
'BLC Subcont'!$I:$I,AM$10,
'BLC Subcont'!$U:$U,$A53,
'BLC Subcont'!$AA:$AA,$B53,
'BLC Subcont'!$ID:$ID,"AUTO PRINTING + CUTTING"
))</f>
        <v>3366</v>
      </c>
      <c r="AL53" s="256">
        <f>SUM(SUMIFS(
'BLC Subcont'!$AR:$AR,
'BLC Subcont'!$I:$I,AM$10,
'BLC Subcont'!$U:$U,$A53,
'BLC Subcont'!$AA:$AA,$B53,
'BLC Subcont'!$ID:$ID,"AUTO PRINTING + CUTTING"))</f>
        <v>3366</v>
      </c>
      <c r="AM53" s="201">
        <f t="shared" si="378"/>
        <v>8.0453176538075433E-2</v>
      </c>
      <c r="AN53" s="42">
        <f>SUM(SUMIFS(
'BLC Subcont'!$AE:$AE,
'BLC Subcont'!$I:$I,AP$10,
'BLC Subcont'!$U:$U,$A53,
'BLC Subcont'!$AA:$AA,$B53,
'BLC Subcont'!$ID:$ID,"AUTO PRINTING + CUTTING"
))</f>
        <v>0</v>
      </c>
      <c r="AO53" s="256">
        <f>SUM(SUMIFS(
'BLC Subcont'!$AR:$AR,
'BLC Subcont'!$I:$I,AP$10,
'BLC Subcont'!$U:$U,$A53,
'BLC Subcont'!$AA:$AA,$B53,
'BLC Subcont'!$ID:$ID,"AUTO PRINTING + CUTTING"))</f>
        <v>0</v>
      </c>
      <c r="AP53" s="201">
        <f t="shared" si="379"/>
        <v>0</v>
      </c>
      <c r="AQ53" s="42">
        <f>SUM(SUMIFS(
'BLC Subcont'!$AE:$AE,
'BLC Subcont'!$I:$I,AS$10,
'BLC Subcont'!$U:$U,$A53,
'BLC Subcont'!$AA:$AA,$B53,
'BLC Subcont'!$ID:$ID,"AUTO PRINTING + CUTTING"
))</f>
        <v>0</v>
      </c>
      <c r="AR53" s="51">
        <f>SUM(SUMIFS(
'BLC Subcont'!$AR:$AR,
'BLC Subcont'!$I:$I,AS$10,
'BLC Subcont'!$U:$U,$A53,
'BLC Subcont'!$AA:$AA,$B53,
'BLC Subcont'!$ID:$ID,"AUTO PRINTING + CUTTING"))</f>
        <v>0</v>
      </c>
      <c r="AS53" s="201">
        <f t="shared" si="380"/>
        <v>0</v>
      </c>
      <c r="AT53" s="42">
        <f>SUM(SUMIFS(
'BLC Subcont'!$AE:$AE,
'BLC Subcont'!$I:$I,AV$10,
'BLC Subcont'!$U:$U,$A53,
'BLC Subcont'!$AA:$AA,$B53,
'BLC Subcont'!$ID:$ID,"AUTO PRINTING + CUTTING"
))</f>
        <v>0</v>
      </c>
      <c r="AU53" s="51">
        <f>SUM(SUMIFS(
'BLC Subcont'!$AR:$AR,
'BLC Subcont'!$I:$I,AV$10,
'BLC Subcont'!$U:$U,$A53,
'BLC Subcont'!$AA:$AA,$B53,
'BLC Subcont'!$ID:$ID,"AUTO PRINTING + CUTTING"))</f>
        <v>0</v>
      </c>
      <c r="AV53" s="201">
        <f t="shared" si="381"/>
        <v>0</v>
      </c>
      <c r="AW53" s="47">
        <f>SUMIFS(RCCP!$HX$8:$HX$136,
RCCP!$A$8:$A$136,$A53,
RCCP!$C$8:$C$136,$B53
)+
(SUMIFS(RCCP!$IC$8:$IC$136,
RCCP!$A$8:$A$136,$A53,
RCCP!$C$8:$C$136,$B53)/4)</f>
        <v>1357.5</v>
      </c>
      <c r="AX53" s="256">
        <f>SUMIFS(RCCP!$HX$8:$HX$136,
RCCP!$A$8:$A$136,$A53,
RCCP!$C$8:$C$136,$B53
)+
(SUMIFS(RCCP!$IC$8:$IC$136,
RCCP!$A$8:$A$136,$A53,
RCCP!$C$8:$C$136,$B53)/4)</f>
        <v>1357.5</v>
      </c>
      <c r="AY53" s="58">
        <f t="shared" ref="AY53" si="397">IFERROR(AX53/($I53*AY$11),0)</f>
        <v>3.2446579664419904E-2</v>
      </c>
      <c r="AZ53" s="42">
        <f>SUMIFS(RCCP!$HY$8:$HY$136,
RCCP!$A$8:$A$136,$A53,
RCCP!$C$8:$C$136,$B53
)+
(SUMIFS(RCCP!$IC$8:$IC$136,
RCCP!$A$8:$A$136,$A53,
RCCP!$C$8:$C$136,$B53)/4)</f>
        <v>1357.5</v>
      </c>
      <c r="BA53" s="256">
        <f>SUMIFS(RCCP!$HY$8:$HY$136,
RCCP!$A$8:$A$136,$A53,
RCCP!$C$8:$C$136,$B53
)+
(SUMIFS(RCCP!$IC$8:$IC$136,
RCCP!$A$8:$A$136,$A53,
RCCP!$C$8:$C$136,$B53)/4)</f>
        <v>1357.5</v>
      </c>
      <c r="BB53" s="207">
        <f t="shared" ref="BB53" si="398">IFERROR(BA53/($I53*BB$11),0)</f>
        <v>3.2446579664419904E-2</v>
      </c>
      <c r="BC53" s="47">
        <f>SUMIFS(RCCP!$HZ$8:$HZ$136,
RCCP!$A$8:$A$136,$A53,
RCCP!$C$8:$C$136,$B53
)+
(SUMIFS(RCCP!$IC$8:$IC$136,
RCCP!$A$8:$A$136,$A53,
RCCP!$C$8:$C$136,$B53)/4)</f>
        <v>25297.5</v>
      </c>
      <c r="BD53" s="256">
        <f>SUMIFS(RCCP!$HZ$8:$HZ$136,
RCCP!$A$8:$A$136,$A53,
RCCP!$C$8:$C$136,$B53
)+
(SUMIFS(RCCP!$IC$8:$IC$136,
RCCP!$A$8:$A$136,$A53,
RCCP!$C$8:$C$136,$B53)/4)</f>
        <v>25297.5</v>
      </c>
      <c r="BE53" s="200">
        <f t="shared" ref="BE53" si="399">IFERROR(BD53/($I53*BE$11),0)</f>
        <v>0.60465366413308475</v>
      </c>
      <c r="BF53" s="42">
        <f>SUMIFS(RCCP!$IA$8:$IA$136,
RCCP!$A$8:$A$136,$A53,
RCCP!$C$8:$C$136,$B53
)+
(SUMIFS(RCCP!$IC$8:$IC$136,
RCCP!$A$8:$A$136,$A53,
RCCP!$C$8:$C$136,$B53)/4)</f>
        <v>5035.5</v>
      </c>
      <c r="BG53" s="256">
        <f>SUMIFS(RCCP!$IA$8:$IA$136,
RCCP!$A$8:$A$136,$A53,
RCCP!$C$8:$C$136,$B53
)+
(SUMIFS(RCCP!$IC$8:$IC$136,
RCCP!$A$8:$A$136,$A53,
RCCP!$C$8:$C$136,$B53)/4)</f>
        <v>5035.5</v>
      </c>
      <c r="BH53" s="201">
        <f t="shared" ref="BH53" si="400">IFERROR(BG53/($I53*BH$11),0)</f>
        <v>0.12035709163917969</v>
      </c>
      <c r="BI53" s="47">
        <f>SUMIFS(RCCP!$IF$8:$IF$136,
RCCP!$A$8:$A$136,$A53,
RCCP!$C$8:$C$136,$B53
)+
(SUMIFS(RCCP!$IK$8:$IK$136,
RCCP!$A$8:$A$136,$A53,
RCCP!$C$8:$C$136,$B53)/4)</f>
        <v>7800</v>
      </c>
      <c r="BJ53" s="256">
        <f>SUMIFS(RCCP!$IF$8:$IF$136,
RCCP!$A$8:$A$136,$A53,
RCCP!$C$8:$C$136,$B53
)+
(SUMIFS(RCCP!$IK$8:$IK$136,
RCCP!$A$8:$A$136,$A53,
RCCP!$C$8:$C$136,$B53)/4)</f>
        <v>7800</v>
      </c>
      <c r="BK53" s="58">
        <f t="shared" ref="BK53" si="401">IFERROR(BJ53/($I53*BK$11),0)</f>
        <v>0.18643338591710884</v>
      </c>
      <c r="BL53" s="42">
        <f>SUMIFS(RCCP!$IG$8:$IG$136,
RCCP!$A$8:$A$136,$A53,
RCCP!$C$8:$C$136,$B53
)+
(SUMIFS(RCCP!$IK$8:$IK$136,
RCCP!$A$8:$A$136,$A53,
RCCP!$C$8:$C$136,$B53)/4)</f>
        <v>9246</v>
      </c>
      <c r="BM53" s="256">
        <f>SUMIFS(RCCP!$IG$8:$IG$136,
RCCP!$A$8:$A$136,$A53,
RCCP!$C$8:$C$136,$B53
)+
(SUMIFS(RCCP!$IK$8:$IK$136,
RCCP!$A$8:$A$136,$A53,
RCCP!$C$8:$C$136,$B53)/4)</f>
        <v>9246</v>
      </c>
      <c r="BN53" s="207">
        <f t="shared" ref="BN53" si="402">IFERROR(BM53/($I53*BN$11),0)</f>
        <v>0.22099526746020365</v>
      </c>
      <c r="BO53" s="47">
        <f>SUMIFS(RCCP!$IH$8:$IH$136,
RCCP!$A$8:$A$136,$A53,
RCCP!$C$8:$C$136,$B53
)+
(SUMIFS(RCCP!$IK$8:$IK$136,
RCCP!$A$8:$A$136,$A53,
RCCP!$C$8:$C$136,$B53)/4)</f>
        <v>5238</v>
      </c>
      <c r="BP53" s="256">
        <f>SUMIFS(RCCP!$IH$8:$IH$136,
RCCP!$A$8:$A$136,$A53,
RCCP!$C$8:$C$136,$B53
)+
(SUMIFS(RCCP!$IK$8:$IK$136,
RCCP!$A$8:$A$136,$A53,
RCCP!$C$8:$C$136,$B53)/4)</f>
        <v>5238</v>
      </c>
      <c r="BQ53" s="200">
        <f t="shared" ref="BQ53" si="403">IFERROR(BP53/($I53*BQ$11),0)</f>
        <v>0.12519718915818157</v>
      </c>
      <c r="BR53" s="42">
        <f>SUMIFS(RCCP!$II$8:$II$136,
RCCP!$A$8:$A$136,$A53,
RCCP!$C$8:$C$136,$B53
)+
(SUMIFS(RCCP!$IK$8:$IK$136,
RCCP!$A$8:$A$136,$A53,
RCCP!$C$8:$C$136,$B53)/4)</f>
        <v>17184</v>
      </c>
      <c r="BS53" s="256">
        <f>SUMIFS(RCCP!$II$8:$II$136,
RCCP!$A$8:$A$136,$A53,
RCCP!$C$8:$C$136,$B53
)+
(SUMIFS(RCCP!$IK$8:$IK$136,
RCCP!$A$8:$A$136,$A53,
RCCP!$C$8:$C$136,$B53)/4)</f>
        <v>17184</v>
      </c>
      <c r="BT53" s="201">
        <f t="shared" ref="BT53" si="404">IFERROR(BS53/($I53*BT$11),0)</f>
        <v>0.49811583280190158</v>
      </c>
      <c r="BU53" s="47">
        <f>SUMIFS(RCCP!$IN$8:$IN$136,
RCCP!$A$8:$A$136,$A53,
RCCP!$C$8:$C$136,$B53
)+
(SUMIFS(RCCP!$IT$8:$IT$136,
RCCP!$A$8:$A$136,$A53,
RCCP!$C$8:$C$136,$B53)/5)</f>
        <v>5353.2</v>
      </c>
      <c r="BV53" s="256">
        <f>SUMIFS(RCCP!$IN$8:$IN$136,
RCCP!$A$8:$A$136,$A53,
RCCP!$C$8:$C$136,$B53
)+
(SUMIFS(RCCP!$IT$8:$IT$136,
RCCP!$A$8:$A$136,$A53,
RCCP!$C$8:$C$136,$B53)/5)</f>
        <v>5353.2</v>
      </c>
      <c r="BW53" s="58">
        <f t="shared" si="382"/>
        <v>0.15517421299785494</v>
      </c>
      <c r="BX53" s="42">
        <f>SUMIFS(RCCP!$IO$8:$IO$136,
RCCP!$A$8:$A$136,$A53,
RCCP!$C$8:$C$136,$B53
)+
(SUMIFS(RCCP!$IT$8:$IT$136,
RCCP!$A$8:$A$136,$A53,
RCCP!$C$8:$C$136,$B53)/5)</f>
        <v>1495.2</v>
      </c>
      <c r="BY53" s="256">
        <f>SUMIFS(RCCP!$IO$8:$IO$136,
RCCP!$A$8:$A$136,$A53,
RCCP!$C$8:$C$136,$B53
)+
(SUMIFS(RCCP!$IT$8:$IT$136,
RCCP!$A$8:$A$136,$A53,
RCCP!$C$8:$C$136,$B53)/5)</f>
        <v>1495.2</v>
      </c>
      <c r="BZ53" s="207">
        <f t="shared" si="383"/>
        <v>3.5737845977341177E-2</v>
      </c>
      <c r="CA53" s="47">
        <f>SUMIFS(RCCP!$IP$8:$IP$136,
RCCP!$A$8:$A$136,$A53,
RCCP!$C$8:$C$136,$B53
)+
(SUMIFS(RCCP!$IT$8:$IT$136,
RCCP!$A$8:$A$136,$A53,
RCCP!$C$8:$C$136,$B53)/5)</f>
        <v>1213.2</v>
      </c>
      <c r="CB53" s="256">
        <f>SUMIFS(RCCP!$IP$8:$IP$136,
RCCP!$A$8:$A$136,$A53,
RCCP!$C$8:$C$136,$B53
)+
(SUMIFS(RCCP!$IT$8:$IT$136,
RCCP!$A$8:$A$136,$A53,
RCCP!$C$8:$C$136,$B53)/5)</f>
        <v>1213.2</v>
      </c>
      <c r="CC53" s="200">
        <f t="shared" si="384"/>
        <v>2.8997562024953391E-2</v>
      </c>
      <c r="CD53" s="42">
        <f>SUMIFS(RCCP!$IQ$8:$IQ$136,
RCCP!$A$8:$A$136,$A53,
RCCP!$C$8:$C$136,$B53
)+
(SUMIFS(RCCP!$IT$8:$IT$136,
RCCP!$A$8:$A$136,$A53,
RCCP!$C$8:$C$136,$B53)/5)</f>
        <v>2845.2</v>
      </c>
      <c r="CE53" s="256">
        <f>SUMIFS(RCCP!$IQ$8:$IQ$136,
RCCP!$A$8:$A$136,$A53,
RCCP!$C$8:$C$136,$B53
)+
(SUMIFS(RCCP!$IT$8:$IT$136,
RCCP!$A$8:$A$136,$A53,
RCCP!$C$8:$C$136,$B53)/5)</f>
        <v>2845.2</v>
      </c>
      <c r="CF53" s="201">
        <f t="shared" si="385"/>
        <v>6.8005162770686925E-2</v>
      </c>
      <c r="CG53" s="42">
        <f>SUMIFS(RCCP!$IR$8:$IR$136,
RCCP!$A$8:$A$136,$A53,
RCCP!$C$8:$C$136,$B53
)+
(SUMIFS(RCCP!$IT$8:$IT$136,
RCCP!$A$8:$A$136,$A53,
RCCP!$C$8:$C$136,$B53)/5)</f>
        <v>3427.2</v>
      </c>
      <c r="CH53" s="256">
        <f>SUMIFS(RCCP!$IR$8:$IR$136,
RCCP!$A$8:$A$136,$A53,
RCCP!$C$8:$C$136,$B53
)+
(SUMIFS(RCCP!$IT$8:$IT$136,
RCCP!$A$8:$A$136,$A53,
RCCP!$C$8:$C$136,$B53)/5)</f>
        <v>3427.2</v>
      </c>
      <c r="CI53" s="201">
        <f t="shared" si="386"/>
        <v>8.1915961566040432E-2</v>
      </c>
      <c r="CJ53" s="47">
        <f>SUMIFS(RCCP!$IW$8:$IW$136,
RCCP!$A$8:$A$136,$A53,
RCCP!$C$8:$C$136,$B53
)+
(SUMIFS(RCCP!$JB$8:$JB$136,
RCCP!$A$8:$A$136,$A53,
RCCP!$C$8:$C$136,$B53)/4)</f>
        <v>1399.5</v>
      </c>
      <c r="CK53" s="256">
        <f>SUMIFS(RCCP!$IW$8:$IW$136,
RCCP!$A$8:$A$136,$A53,
RCCP!$C$8:$C$136,$B53
)+
(SUMIFS(RCCP!$JB$8:$JB$136,
RCCP!$A$8:$A$136,$A53,
RCCP!$C$8:$C$136,$B53)/4)</f>
        <v>1399.5</v>
      </c>
      <c r="CL53" s="58">
        <f t="shared" si="387"/>
        <v>4.056756913444258E-2</v>
      </c>
      <c r="CM53" s="42">
        <f>SUMIFS(RCCP!$IX$8:$IX$136,
RCCP!$A$8:$A$136,$A53,
RCCP!$C$8:$C$136,$B53
)+
(SUMIFS(RCCP!$JB$8:$JB$136,
RCCP!$A$8:$A$136,$A53,
RCCP!$C$8:$C$136,$B53)/4)</f>
        <v>1399.5</v>
      </c>
      <c r="CN53" s="256">
        <f>SUMIFS(RCCP!$IX$8:$IX$136,
RCCP!$A$8:$A$136,$A53,
RCCP!$C$8:$C$136,$B53
)+
(SUMIFS(RCCP!$JB$8:$JB$136,
RCCP!$A$8:$A$136,$A53,
RCCP!$C$8:$C$136,$B53)/4)</f>
        <v>1399.5</v>
      </c>
      <c r="CO53" s="207">
        <f t="shared" si="388"/>
        <v>3.3450451742435106E-2</v>
      </c>
      <c r="CP53" s="47">
        <f>SUMIFS(RCCP!$IY$8:$IY$136,
RCCP!$A$8:$A$136,$A53,
RCCP!$C$8:$C$136,$B53
)+
(SUMIFS(RCCP!$JB$8:$JB$136,
RCCP!$A$8:$A$136,$A53,
RCCP!$C$8:$C$136,$B53)/4)</f>
        <v>1399.5</v>
      </c>
      <c r="CQ53" s="256">
        <f>SUMIFS(RCCP!$IY$8:$IY$136,
RCCP!$A$8:$A$136,$A53,
RCCP!$C$8:$C$136,$B53
)+
(SUMIFS(RCCP!$JB$8:$JB$136,
RCCP!$A$8:$A$136,$A53,
RCCP!$C$8:$C$136,$B53)/4)</f>
        <v>1399.5</v>
      </c>
      <c r="CR53" s="200">
        <f t="shared" si="389"/>
        <v>3.3450451742435106E-2</v>
      </c>
      <c r="CS53" s="42">
        <f>SUMIFS(RCCP!$IZ$8:$IZ$136,
RCCP!$A$8:$A$136,$A53,
RCCP!$C$8:$C$136,$B53
)+
(SUMIFS(RCCP!$JB$8:$JB$136,
RCCP!$A$8:$A$136,$A53,
RCCP!$C$8:$C$136,$B53)/4)</f>
        <v>1399.5</v>
      </c>
      <c r="CT53" s="256">
        <f>SUMIFS(RCCP!$IZ$8:$IZ$136,
RCCP!$A$8:$A$136,$A53,
RCCP!$C$8:$C$136,$B53
)+
(SUMIFS(RCCP!$JB$8:$JB$136,
RCCP!$A$8:$A$136,$A53,
RCCP!$C$8:$C$136,$B53)/4)</f>
        <v>1399.5</v>
      </c>
      <c r="CU53" s="201">
        <f t="shared" si="390"/>
        <v>3.3450451742435106E-2</v>
      </c>
      <c r="CV53" s="47">
        <f>SUMIFS(RCCP!$JE$8:$JE$136,
RCCP!$A$8:$A$136,$A53,
RCCP!$C$8:$C$136,$B53
)+
(SUMIFS(RCCP!$JJ$8:$JJ$136,
RCCP!$A$8:$A$136,$A53,
RCCP!$C$8:$C$136,$B53)/4)</f>
        <v>7252.5</v>
      </c>
      <c r="CW53" s="256">
        <f>SUMIFS(RCCP!$JE$8:$JE$136,
RCCP!$A$8:$A$136,$A53,
RCCP!$C$8:$C$136,$B53
)+
(SUMIFS(RCCP!$JJ$8:$JJ$136,
RCCP!$A$8:$A$136,$A53,
RCCP!$C$8:$C$136,$B53)/4)</f>
        <v>7252.5</v>
      </c>
      <c r="CX53" s="58">
        <f t="shared" si="391"/>
        <v>0.17334719632869641</v>
      </c>
      <c r="CY53" s="42">
        <f>SUMIFS(RCCP!$JF$8:$JF$136,
RCCP!$A$8:$A$136,$A53,
RCCP!$C$8:$C$136,$B53
)+
(SUMIFS(RCCP!$JJ$8:$JJ$136,
RCCP!$A$8:$A$136,$A53,
RCCP!$C$8:$C$136,$B53)/4)</f>
        <v>7252.5</v>
      </c>
      <c r="CZ53" s="256">
        <f>SUMIFS(RCCP!$JF$8:$JF$136,
RCCP!$A$8:$A$136,$A53,
RCCP!$C$8:$C$136,$B53
)+
(SUMIFS(RCCP!$JJ$8:$JJ$136,
RCCP!$A$8:$A$136,$A53,
RCCP!$C$8:$C$136,$B53)/4)</f>
        <v>7252.5</v>
      </c>
      <c r="DA53" s="207">
        <f t="shared" si="392"/>
        <v>0.17334719632869641</v>
      </c>
      <c r="DB53" s="47">
        <f>SUMIFS(RCCP!$JG$8:$JG$136,
RCCP!$A$8:$A$136,$A53,
RCCP!$C$8:$C$136,$B53
)+
(SUMIFS(RCCP!$JJ$8:$JJ$136,
RCCP!$A$8:$A$136,$A53,
RCCP!$C$8:$C$136,$B53)/4)</f>
        <v>7252.5</v>
      </c>
      <c r="DC53" s="256">
        <f>SUMIFS(RCCP!$JG$8:$JG$136,
RCCP!$A$8:$A$136,$A53,
RCCP!$C$8:$C$136,$B53
)+
(SUMIFS(RCCP!$JJ$8:$JJ$136,
RCCP!$A$8:$A$136,$A53,
RCCP!$C$8:$C$136,$B53)/4)</f>
        <v>7252.5</v>
      </c>
      <c r="DD53" s="200">
        <f t="shared" si="393"/>
        <v>0.21022957852629137</v>
      </c>
      <c r="DE53" s="42">
        <f>SUMIFS(RCCP!$JH$8:$JH$136,
RCCP!$A$8:$A$136,$A53,
RCCP!$C$8:$C$136,$B53
)+
(SUMIFS(RCCP!$JJ$8:$JJ$136,
RCCP!$A$8:$A$136,$A53,
RCCP!$C$8:$C$136,$B53)/4)</f>
        <v>7252.5</v>
      </c>
      <c r="DF53" s="256">
        <f>SUMIFS(RCCP!$JH$8:$JH$136,
RCCP!$A$8:$A$136,$A53,
RCCP!$C$8:$C$136,$B53
)+
(SUMIFS(RCCP!$JJ$8:$JJ$136,
RCCP!$A$8:$A$136,$A53,
RCCP!$C$8:$C$136,$B53)/4)</f>
        <v>7252.5</v>
      </c>
      <c r="DG53" s="201">
        <f t="shared" si="394"/>
        <v>0.17334719632869641</v>
      </c>
    </row>
    <row r="54" spans="1:112" ht="20.149999999999999" customHeight="1" x14ac:dyDescent="0.35">
      <c r="A54" s="54">
        <v>880</v>
      </c>
      <c r="B54" s="54" t="s">
        <v>32</v>
      </c>
      <c r="C54" s="196" t="s">
        <v>60</v>
      </c>
      <c r="D54" s="39">
        <v>300</v>
      </c>
      <c r="E54" s="39">
        <v>5.7</v>
      </c>
      <c r="F54" s="39">
        <v>10</v>
      </c>
      <c r="G54" s="39">
        <v>2</v>
      </c>
      <c r="H54" s="40">
        <f t="shared" si="395"/>
        <v>34200</v>
      </c>
      <c r="I54" s="40">
        <f t="shared" si="396"/>
        <v>6000</v>
      </c>
      <c r="J54" s="47">
        <f>SUM(SUMIFS(
'BLC Subcont'!$AE:$AE,
'BLC Subcont'!$I:$I,L$10,
'BLC Subcont'!$U:$U,$A54,
'BLC Subcont'!$AA:$AA,$B54,
'BLC Subcont'!$IE:$IE,"AUTO PRINTING"
))</f>
        <v>0</v>
      </c>
      <c r="K54" s="51">
        <f>SUM(SUMIFS(
'BLC Subcont'!$BF:$BF,
'BLC Subcont'!$I:$I,L$10,
'BLC Subcont'!$U:$U,$A54,
'BLC Subcont'!$AA:$AA,$B54,
'BLC Subcont'!$IE:$IE,"AUTO PRINTING"
))</f>
        <v>0</v>
      </c>
      <c r="L54" s="157">
        <f t="shared" si="367"/>
        <v>0</v>
      </c>
      <c r="M54" s="47">
        <f>SUM(SUMIFS(
'BLC Subcont'!$AE:$AE,
'BLC Subcont'!$I:$I,O$10,
'BLC Subcont'!$U:$U,$A54,
'BLC Subcont'!$AA:$AA,$B54,
'BLC Subcont'!$IE:$IE,"AUTO PRINTING"
))</f>
        <v>0</v>
      </c>
      <c r="N54" s="51">
        <f>SUM(SUMIFS(
'BLC Subcont'!$BF:$BF,
'BLC Subcont'!$I:$I,O$10,
'BLC Subcont'!$U:$U,$A54,
'BLC Subcont'!$AA:$AA,$B54,
'BLC Subcont'!$IE:$IE,"AUTO PRINTING"
))</f>
        <v>0</v>
      </c>
      <c r="O54" s="157">
        <f t="shared" si="368"/>
        <v>0</v>
      </c>
      <c r="P54" s="47">
        <f>SUM(SUMIFS(
'BLC Subcont'!$AE:$AE,
'BLC Subcont'!$I:$I,R$10,
'BLC Subcont'!$U:$U,$A54,
'BLC Subcont'!$AA:$AA,$B54,
'BLC Subcont'!$IE:$IE,"AUTO PRINTING"
))</f>
        <v>3018</v>
      </c>
      <c r="Q54" s="51">
        <f>SUM(SUMIFS(
'BLC Subcont'!$BF:$BF,
'BLC Subcont'!$I:$I,R$10,
'BLC Subcont'!$U:$U,$A54,
'BLC Subcont'!$AA:$AA,$B54,
'BLC Subcont'!$IE:$IE,"AUTO PRINTING"
))</f>
        <v>0</v>
      </c>
      <c r="R54" s="157">
        <f t="shared" si="369"/>
        <v>0</v>
      </c>
      <c r="S54" s="47">
        <f>SUM(SUMIFS(
'BLC Subcont'!$AE:$AE,
'BLC Subcont'!$I:$I,U$10,
'BLC Subcont'!$U:$U,$A54,
'BLC Subcont'!$AA:$AA,$B54,
'BLC Subcont'!$IE:$IE,"AUTO PRINTING"
))</f>
        <v>3132</v>
      </c>
      <c r="T54" s="51">
        <f>SUM(SUMIFS(
'BLC Subcont'!$BF:$BF,
'BLC Subcont'!$I:$I,U$10,
'BLC Subcont'!$U:$U,$A54,
'BLC Subcont'!$AA:$AA,$B54,
'BLC Subcont'!$IE:$IE,"AUTO PRINTING"
))</f>
        <v>0</v>
      </c>
      <c r="U54" s="157">
        <f t="shared" si="370"/>
        <v>0</v>
      </c>
      <c r="V54" s="42">
        <f>SUM(SUMIFS(
'BLC Subcont'!$AE:$AE,
'BLC Subcont'!$I:$I,X$10,
'BLC Subcont'!$U:$U,$A54,
'BLC Subcont'!$AA:$AA,$B54,
'BLC Subcont'!$IE:$IE,"AUTO PRINTING"
))</f>
        <v>750</v>
      </c>
      <c r="W54" s="51">
        <f>SUM(SUMIFS(
'BLC Subcont'!$BF:$BF,
'BLC Subcont'!$I:$I,X$10,
'BLC Subcont'!$U:$U,$A54,
'BLC Subcont'!$AA:$AA,$B54,
'BLC Subcont'!$IE:$IE,"AUTO PRINTING"
))</f>
        <v>0</v>
      </c>
      <c r="X54" s="198">
        <f t="shared" si="371"/>
        <v>0</v>
      </c>
      <c r="Y54" s="47">
        <f t="shared" si="372"/>
        <v>6900</v>
      </c>
      <c r="Z54" s="51">
        <f t="shared" si="373"/>
        <v>0</v>
      </c>
      <c r="AA54" s="58">
        <f t="shared" si="374"/>
        <v>0</v>
      </c>
      <c r="AB54" s="47">
        <f>SUM(SUMIFS(
'BLC Subcont'!$AE:$AE,
'BLC Subcont'!$I:$I,AD$10,
'BLC Subcont'!$U:$U,$A54,
'BLC Subcont'!$AA:$AA,$B54,
'BLC Subcont'!$IE:$IE,"AUTO PRINTING"
))</f>
        <v>0</v>
      </c>
      <c r="AC54" s="256">
        <f>SUM(SUMIFS(
'BLC Subcont'!$BF:$BF,
'BLC Subcont'!$I:$I,AD$10,
'BLC Subcont'!$U:$U,$A54,
'BLC Subcont'!$AA:$AA,$B54,
'BLC Subcont'!$IE:$IE,"AUTO PRINTING"
))</f>
        <v>0</v>
      </c>
      <c r="AD54" s="200">
        <f t="shared" si="375"/>
        <v>0</v>
      </c>
      <c r="AE54" s="42">
        <f>SUM(SUMIFS(
'BLC Subcont'!$AE:$AE,
'BLC Subcont'!$I:$I,AG$10,
'BLC Subcont'!$U:$U,$A54,
'BLC Subcont'!$AA:$AA,$B54,
'BLC Subcont'!$IE:$IE,"AUTO PRINTING"
))</f>
        <v>0</v>
      </c>
      <c r="AF54" s="256">
        <f>SUM(SUMIFS(
'BLC Subcont'!$BF:$BF,
'BLC Subcont'!$I:$I,AG$10,
'BLC Subcont'!$U:$U,$A54,
'BLC Subcont'!$AA:$AA,$B54,
'BLC Subcont'!$IE:$IE,"AUTO PRINTING"
))</f>
        <v>0</v>
      </c>
      <c r="AG54" s="201">
        <f t="shared" si="376"/>
        <v>0</v>
      </c>
      <c r="AH54" s="42">
        <f>SUM(SUMIFS(
'BLC Subcont'!$AE:$AE,
'BLC Subcont'!$I:$I,AJ$10,
'BLC Subcont'!$U:$U,$A54,
'BLC Subcont'!$AA:$AA,$B54,
'BLC Subcont'!$IE:$IE,"AUTO PRINTING"
))</f>
        <v>2502</v>
      </c>
      <c r="AI54" s="256">
        <f>SUM(SUMIFS(
'BLC Subcont'!$BF:$BF,
'BLC Subcont'!$I:$I,AJ$10,
'BLC Subcont'!$U:$U,$A54,
'BLC Subcont'!$AA:$AA,$B54,
'BLC Subcont'!$IE:$IE,"AUTO PRINTING"
))</f>
        <v>5004</v>
      </c>
      <c r="AJ54" s="201">
        <f t="shared" si="377"/>
        <v>0.1463157894736842</v>
      </c>
      <c r="AK54" s="42">
        <f>SUM(SUMIFS(
'BLC Subcont'!$AE:$AE,
'BLC Subcont'!$I:$I,AM$10,
'BLC Subcont'!$U:$U,$A54,
'BLC Subcont'!$AA:$AA,$B54,
'BLC Subcont'!$IE:$IE,"AUTO PRINTING"
))</f>
        <v>2502</v>
      </c>
      <c r="AL54" s="256">
        <f>SUM(SUMIFS(
'BLC Subcont'!$BF:$BF,
'BLC Subcont'!$I:$I,AM$10,
'BLC Subcont'!$U:$U,$A54,
'BLC Subcont'!$AA:$AA,$B54,
'BLC Subcont'!$IE:$IE,"AUTO PRINTING"
))</f>
        <v>5004</v>
      </c>
      <c r="AM54" s="201">
        <f t="shared" si="378"/>
        <v>0.1463157894736842</v>
      </c>
      <c r="AN54" s="42">
        <f>SUM(SUMIFS(
'BLC Subcont'!$AE:$AE,
'BLC Subcont'!$I:$I,AP$10,
'BLC Subcont'!$U:$U,$A54,
'BLC Subcont'!$AA:$AA,$B54,
'BLC Subcont'!$IE:$IE,"AUTO PRINTING"
))</f>
        <v>0</v>
      </c>
      <c r="AO54" s="256">
        <f>SUM(SUMIFS(
'BLC Subcont'!$BF:$BF,
'BLC Subcont'!$I:$I,AP$10,
'BLC Subcont'!$U:$U,$A54,
'BLC Subcont'!$AA:$AA,$B54,
'BLC Subcont'!$IE:$IE,"AUTO PRINTING"
))</f>
        <v>0</v>
      </c>
      <c r="AP54" s="201">
        <f t="shared" si="379"/>
        <v>0</v>
      </c>
      <c r="AQ54" s="42">
        <f>SUM(SUMIFS(
'BLC Subcont'!$AE:$AE,
'BLC Subcont'!$I:$I,AS$10,
'BLC Subcont'!$U:$U,$A54,
'BLC Subcont'!$AA:$AA,$B54,
'BLC Subcont'!$IE:$IE,"AUTO PRINTING"
))</f>
        <v>0</v>
      </c>
      <c r="AR54" s="51">
        <f>SUM(SUMIFS(
'BLC Subcont'!$BF:$BF,
'BLC Subcont'!$I:$I,AS$10,
'BLC Subcont'!$U:$U,$A54,
'BLC Subcont'!$AA:$AA,$B54,
'BLC Subcont'!$IE:$IE,"AUTO PRINTING"
))</f>
        <v>0</v>
      </c>
      <c r="AS54" s="201">
        <f t="shared" si="380"/>
        <v>0</v>
      </c>
      <c r="AT54" s="42">
        <f>SUM(SUMIFS(
'BLC Subcont'!$AE:$AE,
'BLC Subcont'!$I:$I,AV$10,
'BLC Subcont'!$U:$U,$A54,
'BLC Subcont'!$AA:$AA,$B54,
'BLC Subcont'!$IE:$IE,"AUTO PRINTING"
))</f>
        <v>0</v>
      </c>
      <c r="AU54" s="51">
        <f>SUM(SUMIFS(
'BLC Subcont'!$BF:$BF,
'BLC Subcont'!$I:$I,AV$10,
'BLC Subcont'!$U:$U,$A54,
'BLC Subcont'!$AA:$AA,$B54,
'BLC Subcont'!$IE:$IE,"AUTO PRINTING"
))</f>
        <v>0</v>
      </c>
      <c r="AV54" s="201">
        <f t="shared" si="381"/>
        <v>0</v>
      </c>
      <c r="AW54" s="47"/>
      <c r="AX54" s="256"/>
      <c r="AY54" s="58"/>
      <c r="AZ54" s="42"/>
      <c r="BA54" s="256"/>
      <c r="BB54" s="207"/>
      <c r="BC54" s="47"/>
      <c r="BD54" s="256"/>
      <c r="BE54" s="200"/>
      <c r="BF54" s="42"/>
      <c r="BG54" s="256"/>
      <c r="BH54" s="201"/>
      <c r="BI54" s="47"/>
      <c r="BJ54" s="256"/>
      <c r="BK54" s="58"/>
      <c r="BL54" s="42"/>
      <c r="BM54" s="256"/>
      <c r="BN54" s="207"/>
      <c r="BO54" s="47"/>
      <c r="BP54" s="256"/>
      <c r="BQ54" s="200"/>
      <c r="BR54" s="42"/>
      <c r="BS54" s="256"/>
      <c r="BT54" s="201"/>
      <c r="BU54" s="47"/>
      <c r="BV54" s="256"/>
      <c r="BW54" s="58"/>
      <c r="BX54" s="42"/>
      <c r="BY54" s="256"/>
      <c r="BZ54" s="207"/>
      <c r="CA54" s="47"/>
      <c r="CB54" s="256"/>
      <c r="CC54" s="200"/>
      <c r="CD54" s="42"/>
      <c r="CE54" s="256"/>
      <c r="CF54" s="201"/>
      <c r="CG54" s="42"/>
      <c r="CH54" s="256"/>
      <c r="CI54" s="201"/>
      <c r="CJ54" s="47"/>
      <c r="CK54" s="256"/>
      <c r="CL54" s="58"/>
      <c r="CM54" s="42"/>
      <c r="CN54" s="256"/>
      <c r="CO54" s="207"/>
      <c r="CP54" s="47"/>
      <c r="CQ54" s="256"/>
      <c r="CR54" s="200"/>
      <c r="CS54" s="42"/>
      <c r="CT54" s="256"/>
      <c r="CU54" s="201"/>
      <c r="CV54" s="47"/>
      <c r="CW54" s="256"/>
      <c r="CX54" s="58"/>
      <c r="CY54" s="42"/>
      <c r="CZ54" s="256"/>
      <c r="DA54" s="207"/>
      <c r="DB54" s="47"/>
      <c r="DC54" s="256"/>
      <c r="DD54" s="200"/>
      <c r="DE54" s="42"/>
      <c r="DF54" s="256"/>
      <c r="DG54" s="201"/>
    </row>
    <row r="55" spans="1:112" ht="20.149999999999999" customHeight="1" x14ac:dyDescent="0.35">
      <c r="A55" s="54">
        <v>880</v>
      </c>
      <c r="B55" s="54" t="s">
        <v>32</v>
      </c>
      <c r="C55" s="196" t="s">
        <v>92</v>
      </c>
      <c r="D55" s="39">
        <v>384</v>
      </c>
      <c r="E55" s="39">
        <v>5.7</v>
      </c>
      <c r="F55" s="39">
        <v>10</v>
      </c>
      <c r="G55" s="39">
        <v>2</v>
      </c>
      <c r="H55" s="40">
        <f t="shared" si="395"/>
        <v>43776</v>
      </c>
      <c r="I55" s="40">
        <f t="shared" si="396"/>
        <v>7680</v>
      </c>
      <c r="J55" s="47">
        <f>SUM(SUMIFS(
'BLC Subcont'!$AE:$AE,
'BLC Subcont'!$I:$I,L$10,
'BLC Subcont'!$U:$U,$A55,
'BLC Subcont'!$AA:$AA,$B55,
'BLC Subcont'!$IF:$IF,"AUTO PRINTING + CUTTING"
))</f>
        <v>0</v>
      </c>
      <c r="K55" s="51">
        <f>SUM(SUMIFS(
'BLC Subcont'!$AQ:$AQ,
'BLC Subcont'!$I:$I,L$10,
'BLC Subcont'!$U:$U,$A55,
'BLC Subcont'!$AA:$AA,$B55,
'BLC Subcont'!$IF:$IF,"AUTO PRINTING + CUTTING"
))</f>
        <v>0</v>
      </c>
      <c r="L55" s="157">
        <f t="shared" si="367"/>
        <v>0</v>
      </c>
      <c r="M55" s="47">
        <f>SUM(SUMIFS(
'BLC Subcont'!$AE:$AE,
'BLC Subcont'!$I:$I,O$10,
'BLC Subcont'!$U:$U,$A55,
'BLC Subcont'!$AA:$AA,$B55,
'BLC Subcont'!$IF:$IF,"AUTO PRINTING + CUTTING"
))</f>
        <v>0</v>
      </c>
      <c r="N55" s="51">
        <f>SUM(SUMIFS(
'BLC Subcont'!$AQ:$AQ,
'BLC Subcont'!$I:$I,O$10,
'BLC Subcont'!$U:$U,$A55,
'BLC Subcont'!$AA:$AA,$B55,
'BLC Subcont'!$IF:$IF,"AUTO PRINTING + CUTTING"
))</f>
        <v>0</v>
      </c>
      <c r="O55" s="157">
        <f t="shared" si="368"/>
        <v>0</v>
      </c>
      <c r="P55" s="47">
        <f>SUM(SUMIFS(
'BLC Subcont'!$AE:$AE,
'BLC Subcont'!$I:$I,R$10,
'BLC Subcont'!$U:$U,$A55,
'BLC Subcont'!$AA:$AA,$B55,
'BLC Subcont'!$IF:$IF,"AUTO PRINTING + CUTTING"
))</f>
        <v>0</v>
      </c>
      <c r="Q55" s="51">
        <f>SUM(SUMIFS(
'BLC Subcont'!$AQ:$AQ,
'BLC Subcont'!$I:$I,R$10,
'BLC Subcont'!$U:$U,$A55,
'BLC Subcont'!$AA:$AA,$B55,
'BLC Subcont'!$IF:$IF,"AUTO PRINTING + CUTTING"
))</f>
        <v>0</v>
      </c>
      <c r="R55" s="157">
        <f t="shared" si="369"/>
        <v>0</v>
      </c>
      <c r="S55" s="47">
        <f>SUM(SUMIFS(
'BLC Subcont'!$AE:$AE,
'BLC Subcont'!$I:$I,U$10,
'BLC Subcont'!$U:$U,$A55,
'BLC Subcont'!$AA:$AA,$B55,
'BLC Subcont'!$IF:$IF,"AUTO PRINTING + CUTTING"
))</f>
        <v>4344</v>
      </c>
      <c r="T55" s="51">
        <f>SUM(SUMIFS(
'BLC Subcont'!$AQ:$AQ,
'BLC Subcont'!$I:$I,U$10,
'BLC Subcont'!$U:$U,$A55,
'BLC Subcont'!$AA:$AA,$B55,
'BLC Subcont'!$IF:$IF,"AUTO PRINTING + CUTTING"
))</f>
        <v>2023</v>
      </c>
      <c r="U55" s="157">
        <f t="shared" si="370"/>
        <v>0</v>
      </c>
      <c r="V55" s="42">
        <f>SUM(SUMIFS(
'BLC Subcont'!$AE:$AE,
'BLC Subcont'!$I:$I,X$10,
'BLC Subcont'!$U:$U,$A55,
'BLC Subcont'!$AA:$AA,$B55,
'BLC Subcont'!$IF:$IF,"AUTO PRINTING + CUTTING"
))</f>
        <v>3456</v>
      </c>
      <c r="W55" s="51">
        <f>SUM(SUMIFS(
'BLC Subcont'!$AQ:$AQ,
'BLC Subcont'!$I:$I,X$10,
'BLC Subcont'!$U:$U,$A55,
'BLC Subcont'!$AA:$AA,$B55,
'BLC Subcont'!$IF:$IF,"AUTO PRINTING + CUTTING"
))</f>
        <v>816</v>
      </c>
      <c r="X55" s="198">
        <f t="shared" si="371"/>
        <v>1.8640350877192981E-2</v>
      </c>
      <c r="Y55" s="47">
        <f t="shared" si="372"/>
        <v>7800</v>
      </c>
      <c r="Z55" s="51">
        <f t="shared" si="373"/>
        <v>2839</v>
      </c>
      <c r="AA55" s="58">
        <f t="shared" si="374"/>
        <v>6.4852887426900582E-2</v>
      </c>
      <c r="AB55" s="47">
        <f>SUM(SUMIFS(
'BLC Subcont'!$AE:$AE,
'BLC Subcont'!$I:$I,AD$10,
'BLC Subcont'!$U:$U,$A55,
'BLC Subcont'!$AA:$AA,$B55,
'BLC Subcont'!$IF:$IF,"AUTO PRINTING + CUTTING"
))</f>
        <v>10872</v>
      </c>
      <c r="AC55" s="256">
        <f>SUM(SUMIFS(
'BLC Subcont'!$AQ:$AQ,
'BLC Subcont'!$I:$I,AD$10,
'BLC Subcont'!$U:$U,$A55,
'BLC Subcont'!$AA:$AA,$B55,
'BLC Subcont'!$IF:$IF,"AUTO PRINTING + CUTTING"
))</f>
        <v>2341</v>
      </c>
      <c r="AD55" s="200">
        <f t="shared" si="375"/>
        <v>5.3476790935672515E-2</v>
      </c>
      <c r="AE55" s="42">
        <f>SUM(SUMIFS(
'BLC Subcont'!$AE:$AE,
'BLC Subcont'!$I:$I,AG$10,
'BLC Subcont'!$U:$U,$A55,
'BLC Subcont'!$AA:$AA,$B55,
'BLC Subcont'!$IF:$IF,"AUTO PRINTING + CUTTING"
))</f>
        <v>17598</v>
      </c>
      <c r="AF55" s="256">
        <f>SUM(SUMIFS(
'BLC Subcont'!$AQ:$AQ,
'BLC Subcont'!$I:$I,AG$10,
'BLC Subcont'!$U:$U,$A55,
'BLC Subcont'!$AA:$AA,$B55,
'BLC Subcont'!$IF:$IF,"AUTO PRINTING + CUTTING"
))</f>
        <v>17598</v>
      </c>
      <c r="AG55" s="201">
        <f>IFERROR(AF55/($I55*AG$11),0)</f>
        <v>0.40200109649122806</v>
      </c>
      <c r="AH55" s="42">
        <f>SUM(SUMIFS(
'BLC Subcont'!$AE:$AE,
'BLC Subcont'!$I:$I,AJ$10,
'BLC Subcont'!$U:$U,$A55,
'BLC Subcont'!$AA:$AA,$B55,
'BLC Subcont'!$IF:$IF,"AUTO PRINTING + CUTTING"
))</f>
        <v>4788</v>
      </c>
      <c r="AI55" s="256">
        <f>SUM(SUMIFS(
'BLC Subcont'!$AQ:$AQ,
'BLC Subcont'!$I:$I,AJ$10,
'BLC Subcont'!$U:$U,$A55,
'BLC Subcont'!$AA:$AA,$B55,
'BLC Subcont'!$IF:$IF,"AUTO PRINTING + CUTTING"
))</f>
        <v>4788</v>
      </c>
      <c r="AJ55" s="201">
        <f t="shared" si="377"/>
        <v>0.109375</v>
      </c>
      <c r="AK55" s="42">
        <f>SUM(SUMIFS(
'BLC Subcont'!$AE:$AE,
'BLC Subcont'!$I:$I,AM$10,
'BLC Subcont'!$U:$U,$A55,
'BLC Subcont'!$AA:$AA,$B55,
'BLC Subcont'!$IF:$IF,"AUTO PRINTING + CUTTING"
))</f>
        <v>3366</v>
      </c>
      <c r="AL55" s="256">
        <f>SUM(SUMIFS(
'BLC Subcont'!$AQ:$AQ,
'BLC Subcont'!$I:$I,AM$10,
'BLC Subcont'!$U:$U,$A55,
'BLC Subcont'!$AA:$AA,$B55,
'BLC Subcont'!$IF:$IF,"AUTO PRINTING + CUTTING"
))</f>
        <v>3366</v>
      </c>
      <c r="AM55" s="201">
        <f t="shared" si="378"/>
        <v>7.6891447368421059E-2</v>
      </c>
      <c r="AN55" s="42">
        <f>SUM(SUMIFS(
'BLC Subcont'!$AE:$AE,
'BLC Subcont'!$I:$I,AP$10,
'BLC Subcont'!$U:$U,$A55,
'BLC Subcont'!$AA:$AA,$B55,
'BLC Subcont'!$IF:$IF,"AUTO PRINTING + CUTTING"
))</f>
        <v>0</v>
      </c>
      <c r="AO55" s="256">
        <f>SUM(SUMIFS(
'BLC Subcont'!$AQ:$AQ,
'BLC Subcont'!$I:$I,AP$10,
'BLC Subcont'!$U:$U,$A55,
'BLC Subcont'!$AA:$AA,$B55,
'BLC Subcont'!$IF:$IF,"AUTO PRINTING + CUTTING"
))</f>
        <v>0</v>
      </c>
      <c r="AP55" s="201">
        <f t="shared" si="379"/>
        <v>0</v>
      </c>
      <c r="AQ55" s="42">
        <f>SUM(SUMIFS(
'BLC Subcont'!$AE:$AE,
'BLC Subcont'!$I:$I,AS$10,
'BLC Subcont'!$U:$U,$A55,
'BLC Subcont'!$AA:$AA,$B55,
'BLC Subcont'!$IF:$IF,"AUTO PRINTING + CUTTING"
))</f>
        <v>0</v>
      </c>
      <c r="AR55" s="51">
        <f>SUM(SUMIFS(
'BLC Subcont'!$AQ:$AQ,
'BLC Subcont'!$I:$I,AS$10,
'BLC Subcont'!$U:$U,$A55,
'BLC Subcont'!$AA:$AA,$B55,
'BLC Subcont'!$IF:$IF,"AUTO PRINTING + CUTTING"
))</f>
        <v>0</v>
      </c>
      <c r="AS55" s="201">
        <f t="shared" si="380"/>
        <v>0</v>
      </c>
      <c r="AT55" s="42">
        <f>SUM(SUMIFS(
'BLC Subcont'!$AE:$AE,
'BLC Subcont'!$I:$I,AV$10,
'BLC Subcont'!$U:$U,$A55,
'BLC Subcont'!$AA:$AA,$B55,
'BLC Subcont'!$IF:$IF,"AUTO PRINTING + CUTTING"
))</f>
        <v>0</v>
      </c>
      <c r="AU55" s="51">
        <f>SUM(SUMIFS(
'BLC Subcont'!$AQ:$AQ,
'BLC Subcont'!$I:$I,AV$10,
'BLC Subcont'!$U:$U,$A55,
'BLC Subcont'!$AA:$AA,$B55,
'BLC Subcont'!$IF:$IF,"AUTO PRINTING + CUTTING"
))</f>
        <v>0</v>
      </c>
      <c r="AV55" s="201">
        <f t="shared" si="381"/>
        <v>0</v>
      </c>
      <c r="AW55" s="47"/>
      <c r="AX55" s="256"/>
      <c r="AY55" s="58"/>
      <c r="AZ55" s="42"/>
      <c r="BA55" s="256"/>
      <c r="BB55" s="207"/>
      <c r="BC55" s="47"/>
      <c r="BD55" s="256"/>
      <c r="BE55" s="200"/>
      <c r="BF55" s="42"/>
      <c r="BG55" s="256"/>
      <c r="BH55" s="201"/>
      <c r="BI55" s="47"/>
      <c r="BJ55" s="256"/>
      <c r="BK55" s="58"/>
      <c r="BL55" s="42"/>
      <c r="BM55" s="256"/>
      <c r="BN55" s="207"/>
      <c r="BO55" s="47"/>
      <c r="BP55" s="256"/>
      <c r="BQ55" s="200"/>
      <c r="BR55" s="42"/>
      <c r="BS55" s="256"/>
      <c r="BT55" s="201"/>
      <c r="BU55" s="47"/>
      <c r="BV55" s="256"/>
      <c r="BW55" s="58"/>
      <c r="BX55" s="42"/>
      <c r="BY55" s="256"/>
      <c r="BZ55" s="207"/>
      <c r="CA55" s="47"/>
      <c r="CB55" s="256"/>
      <c r="CC55" s="200"/>
      <c r="CD55" s="42"/>
      <c r="CE55" s="256"/>
      <c r="CF55" s="201"/>
      <c r="CG55" s="42"/>
      <c r="CH55" s="256"/>
      <c r="CI55" s="201"/>
      <c r="CJ55" s="47"/>
      <c r="CK55" s="256"/>
      <c r="CL55" s="58"/>
      <c r="CM55" s="42"/>
      <c r="CN55" s="256"/>
      <c r="CO55" s="207"/>
      <c r="CP55" s="47"/>
      <c r="CQ55" s="256"/>
      <c r="CR55" s="200"/>
      <c r="CS55" s="42"/>
      <c r="CT55" s="256"/>
      <c r="CU55" s="201"/>
      <c r="CV55" s="47"/>
      <c r="CW55" s="256"/>
      <c r="CX55" s="58"/>
      <c r="CY55" s="42"/>
      <c r="CZ55" s="256"/>
      <c r="DA55" s="207"/>
      <c r="DB55" s="47"/>
      <c r="DC55" s="256"/>
      <c r="DD55" s="200"/>
      <c r="DE55" s="42"/>
      <c r="DF55" s="256"/>
      <c r="DG55" s="201"/>
    </row>
    <row r="56" spans="1:112" ht="20.149999999999999" customHeight="1" x14ac:dyDescent="0.35">
      <c r="A56" s="130">
        <v>880</v>
      </c>
      <c r="B56" s="130" t="s">
        <v>53</v>
      </c>
      <c r="C56" s="196" t="s">
        <v>165</v>
      </c>
      <c r="D56" s="96">
        <v>662</v>
      </c>
      <c r="E56" s="39">
        <v>5.7</v>
      </c>
      <c r="F56" s="39">
        <v>10</v>
      </c>
      <c r="G56" s="39">
        <v>2</v>
      </c>
      <c r="H56" s="40">
        <f t="shared" si="395"/>
        <v>75468</v>
      </c>
      <c r="I56" s="40">
        <f t="shared" si="396"/>
        <v>13240</v>
      </c>
      <c r="J56" s="47">
        <f>SUM(SUMIFS(
'BLC Subcont'!$AE:$AE,
'BLC Subcont'!$I:$I,L$10,
'BLC Subcont'!$U:$U,$A56,
'BLC Subcont'!$AA:$AA,$B56,
'BLC Subcont'!$IC:$IC,"AUTO PRINTING + CUTTING"
))</f>
        <v>0</v>
      </c>
      <c r="K56" s="51">
        <f>SUM(SUMIFS(
'BLC Subcont'!$AR:$AR,
'BLC Subcont'!$I:$I,L$10,
'BLC Subcont'!$U:$U,$A56,
'BLC Subcont'!$AA:$AA,$B56,
'BLC Subcont'!$IC:$IC,"AUTO PRINTING + CUTTING"
))</f>
        <v>0</v>
      </c>
      <c r="L56" s="157">
        <f t="shared" si="367"/>
        <v>0</v>
      </c>
      <c r="M56" s="47">
        <f>SUM(SUMIFS(
'BLC Subcont'!$AE:$AE,
'BLC Subcont'!$I:$I,O$10,
'BLC Subcont'!$U:$U,$A56,
'BLC Subcont'!$AA:$AA,$B56,
'BLC Subcont'!$IC:$IC,"AUTO PRINTING + CUTTING"
))</f>
        <v>5034</v>
      </c>
      <c r="N56" s="51">
        <f>SUM(SUMIFS(
'BLC Subcont'!$AR:$AR,
'BLC Subcont'!$I:$I,O$10,
'BLC Subcont'!$U:$U,$A56,
'BLC Subcont'!$AA:$AA,$B56,
'BLC Subcont'!$IC:$IC,"AUTO PRINTING + CUTTING"
))</f>
        <v>0</v>
      </c>
      <c r="O56" s="157">
        <f t="shared" si="368"/>
        <v>0</v>
      </c>
      <c r="P56" s="47">
        <f>SUM(SUMIFS(
'BLC Subcont'!$AE:$AE,
'BLC Subcont'!$I:$I,R$10,
'BLC Subcont'!$U:$U,$A56,
'BLC Subcont'!$AA:$AA,$B56,
'BLC Subcont'!$IC:$IC,"AUTO PRINTING + CUTTING"
))</f>
        <v>5826</v>
      </c>
      <c r="Q56" s="51">
        <f>SUM(SUMIFS(
'BLC Subcont'!$AR:$AR,
'BLC Subcont'!$I:$I,R$10,
'BLC Subcont'!$U:$U,$A56,
'BLC Subcont'!$AA:$AA,$B56,
'BLC Subcont'!$IC:$IC,"AUTO PRINTING + CUTTING"
))</f>
        <v>0</v>
      </c>
      <c r="R56" s="157">
        <f t="shared" si="369"/>
        <v>0</v>
      </c>
      <c r="S56" s="47">
        <f>SUM(SUMIFS(
'BLC Subcont'!$AE:$AE,
'BLC Subcont'!$I:$I,U$10,
'BLC Subcont'!$U:$U,$A56,
'BLC Subcont'!$AA:$AA,$B56,
'BLC Subcont'!$IC:$IC,"AUTO PRINTING + CUTTING"
))</f>
        <v>5094</v>
      </c>
      <c r="T56" s="51">
        <f>SUM(SUMIFS(
'BLC Subcont'!$AR:$AR,
'BLC Subcont'!$I:$I,U$10,
'BLC Subcont'!$U:$U,$A56,
'BLC Subcont'!$AA:$AA,$B56,
'BLC Subcont'!$IC:$IC,"AUTO PRINTING + CUTTING"
))</f>
        <v>4</v>
      </c>
      <c r="U56" s="157">
        <f t="shared" si="370"/>
        <v>0</v>
      </c>
      <c r="V56" s="42">
        <f>SUM(SUMIFS(
'BLC Subcont'!$AE:$AE,
'BLC Subcont'!$I:$I,X$10,
'BLC Subcont'!$U:$U,$A56,
'BLC Subcont'!$AA:$AA,$B56,
'BLC Subcont'!$IC:$IC,"AUTO PRINTING + CUTTING"
))</f>
        <v>0</v>
      </c>
      <c r="W56" s="51">
        <f>SUM(SUMIFS(
'BLC Subcont'!$AR:$AR,
'BLC Subcont'!$I:$I,X$10,
'BLC Subcont'!$U:$U,$A56,
'BLC Subcont'!$AA:$AA,$B56,
'BLC Subcont'!$IC:$IC,"AUTO PRINTING + CUTTING"
))</f>
        <v>0</v>
      </c>
      <c r="X56" s="198">
        <f t="shared" si="371"/>
        <v>0</v>
      </c>
      <c r="Y56" s="47">
        <f t="shared" si="372"/>
        <v>15954</v>
      </c>
      <c r="Z56" s="51">
        <f t="shared" si="373"/>
        <v>4</v>
      </c>
      <c r="AA56" s="58">
        <f t="shared" si="374"/>
        <v>5.3002597127259238E-5</v>
      </c>
      <c r="AB56" s="47">
        <f>SUM(SUMIFS(
'BLC Subcont'!$AE:$AE,
'BLC Subcont'!$I:$I,AD$10,
'BLC Subcont'!$U:$U,$A56,
'BLC Subcont'!$AA:$AA,$B56,
'BLC Subcont'!$IC:$IC,"AUTO PRINTING + CUTTING"
))</f>
        <v>0</v>
      </c>
      <c r="AC56" s="256">
        <f>SUM(SUMIFS(
'BLC Subcont'!$AR:$AR,
'BLC Subcont'!$I:$I,AD$10,
'BLC Subcont'!$U:$U,$A56,
'BLC Subcont'!$AA:$AA,$B56,
'BLC Subcont'!$IC:$IC,"AUTO PRINTING + CUTTING"
))</f>
        <v>0</v>
      </c>
      <c r="AD56" s="200">
        <f t="shared" si="375"/>
        <v>0</v>
      </c>
      <c r="AE56" s="42">
        <f>SUM(SUMIFS(
'BLC Subcont'!$AE:$AE,
'BLC Subcont'!$I:$I,AG$10,
'BLC Subcont'!$U:$U,$A56,
'BLC Subcont'!$AA:$AA,$B56,
'BLC Subcont'!$IC:$IC,"AUTO PRINTING + CUTTING"
))</f>
        <v>0</v>
      </c>
      <c r="AF56" s="256">
        <f>SUM(SUMIFS(
'BLC Subcont'!$AR:$AR,
'BLC Subcont'!$I:$I,AG$10,
'BLC Subcont'!$U:$U,$A56,
'BLC Subcont'!$AA:$AA,$B56,
'BLC Subcont'!$IC:$IC,"AUTO PRINTING + CUTTING"
))</f>
        <v>0</v>
      </c>
      <c r="AG56" s="201">
        <f t="shared" si="376"/>
        <v>0</v>
      </c>
      <c r="AH56" s="42">
        <f>SUM(SUMIFS(
'BLC Subcont'!$AE:$AE,
'BLC Subcont'!$I:$I,AJ$10,
'BLC Subcont'!$U:$U,$A56,
'BLC Subcont'!$AA:$AA,$B56,
'BLC Subcont'!$IC:$IC,"AUTO PRINTING + CUTTING"
))</f>
        <v>4368</v>
      </c>
      <c r="AI56" s="256">
        <f>SUM(SUMIFS(
'BLC Subcont'!$AR:$AR,
'BLC Subcont'!$I:$I,AJ$10,
'BLC Subcont'!$U:$U,$A56,
'BLC Subcont'!$AA:$AA,$B56,
'BLC Subcont'!$IC:$IC,"AUTO PRINTING + CUTTING"
))</f>
        <v>4368</v>
      </c>
      <c r="AJ56" s="201">
        <f t="shared" si="377"/>
        <v>5.7878836062967086E-2</v>
      </c>
      <c r="AK56" s="42">
        <f>SUM(SUMIFS(
'BLC Subcont'!$AE:$AE,
'BLC Subcont'!$I:$I,AM$10,
'BLC Subcont'!$U:$U,$A56,
'BLC Subcont'!$AA:$AA,$B56,
'BLC Subcont'!$IC:$IC,"AUTO PRINTING + CUTTING"
))</f>
        <v>2406</v>
      </c>
      <c r="AL56" s="256">
        <f>SUM(SUMIFS(
'BLC Subcont'!$AR:$AR,
'BLC Subcont'!$I:$I,AM$10,
'BLC Subcont'!$U:$U,$A56,
'BLC Subcont'!$AA:$AA,$B56,
'BLC Subcont'!$IC:$IC,"AUTO PRINTING + CUTTING"
))</f>
        <v>2406</v>
      </c>
      <c r="AM56" s="201">
        <f t="shared" si="378"/>
        <v>3.1881062172046427E-2</v>
      </c>
      <c r="AN56" s="42">
        <f>SUM(SUMIFS(
'BLC Subcont'!$AE:$AE,
'BLC Subcont'!$I:$I,AP$10,
'BLC Subcont'!$U:$U,$A56,
'BLC Subcont'!$AA:$AA,$B56,
'BLC Subcont'!$IC:$IC,"AUTO PRINTING + CUTTING"
))</f>
        <v>0</v>
      </c>
      <c r="AO56" s="256">
        <f>SUM(SUMIFS(
'BLC Subcont'!$AR:$AR,
'BLC Subcont'!$I:$I,AP$10,
'BLC Subcont'!$U:$U,$A56,
'BLC Subcont'!$AA:$AA,$B56,
'BLC Subcont'!$IC:$IC,"AUTO PRINTING + CUTTING"
))</f>
        <v>0</v>
      </c>
      <c r="AP56" s="201">
        <f t="shared" si="379"/>
        <v>0</v>
      </c>
      <c r="AQ56" s="42">
        <f>SUM(SUMIFS(
'BLC Subcont'!$AE:$AE,
'BLC Subcont'!$I:$I,AS$10,
'BLC Subcont'!$U:$U,$A56,
'BLC Subcont'!$AA:$AA,$B56,
'BLC Subcont'!$IC:$IC,"AUTO PRINTING + CUTTING"
))</f>
        <v>0</v>
      </c>
      <c r="AR56" s="51">
        <f>SUM(SUMIFS(
'BLC Subcont'!$AR:$AR,
'BLC Subcont'!$I:$I,AS$10,
'BLC Subcont'!$U:$U,$A56,
'BLC Subcont'!$AA:$AA,$B56,
'BLC Subcont'!$IC:$IC,"AUTO PRINTING + CUTTING"
))</f>
        <v>0</v>
      </c>
      <c r="AS56" s="201">
        <f t="shared" si="380"/>
        <v>0</v>
      </c>
      <c r="AT56" s="42">
        <f>SUM(SUMIFS(
'BLC Subcont'!$AE:$AE,
'BLC Subcont'!$I:$I,AV$10,
'BLC Subcont'!$U:$U,$A56,
'BLC Subcont'!$AA:$AA,$B56,
'BLC Subcont'!$IC:$IC,"AUTO PRINTING + CUTTING"
))</f>
        <v>0</v>
      </c>
      <c r="AU56" s="51">
        <f>SUM(SUMIFS(
'BLC Subcont'!$AR:$AR,
'BLC Subcont'!$I:$I,AV$10,
'BLC Subcont'!$U:$U,$A56,
'BLC Subcont'!$AA:$AA,$B56,
'BLC Subcont'!$IC:$IC,"AUTO PRINTING + CUTTING"
))</f>
        <v>0</v>
      </c>
      <c r="AV56" s="201">
        <f t="shared" si="381"/>
        <v>0</v>
      </c>
      <c r="AW56" s="47">
        <f>SUMIFS(RCCP!$HX$8:$HX$136,
RCCP!$A$8:$A$136,$A56,
RCCP!$C$8:$C$136,$B56
)+
(SUMIFS(RCCP!$IC$8:$IC$136,
RCCP!$A$8:$A$136,$A56,
RCCP!$C$8:$C$136,$B56)/4)</f>
        <v>2619</v>
      </c>
      <c r="AX56" s="256">
        <f>SUMIFS(RCCP!$HX$8:$HX$136,
RCCP!$A$8:$A$136,$A56,
RCCP!$C$8:$C$136,$B56
)+
(SUMIFS(RCCP!$IC$8:$IC$136,
RCCP!$A$8:$A$136,$A56,
RCCP!$C$8:$C$136,$B56)/4)</f>
        <v>2619</v>
      </c>
      <c r="AY56" s="58">
        <f t="shared" ref="AY56:AY57" si="405">IFERROR(AX56/($I56*AY$11),0)</f>
        <v>3.4703450469072986E-2</v>
      </c>
      <c r="AZ56" s="42">
        <f>SUMIFS(RCCP!$HY$8:$HY$136,
RCCP!$A$8:$A$136,$A56,
RCCP!$C$8:$C$136,$B56
)+
(SUMIFS(RCCP!$IC$8:$IC$136,
RCCP!$A$8:$A$136,$A56,
RCCP!$C$8:$C$136,$B56)/4)</f>
        <v>0</v>
      </c>
      <c r="BA56" s="256">
        <f>SUMIFS(RCCP!$HY$8:$HY$136,
RCCP!$A$8:$A$136,$A56,
RCCP!$C$8:$C$136,$B56
)+
(SUMIFS(RCCP!$IC$8:$IC$136,
RCCP!$A$8:$A$136,$A56,
RCCP!$C$8:$C$136,$B56)/4)</f>
        <v>0</v>
      </c>
      <c r="BB56" s="207">
        <f t="shared" ref="BB56:BB57" si="406">IFERROR(BA56/($I56*BB$11),0)</f>
        <v>0</v>
      </c>
      <c r="BC56" s="47">
        <f>SUMIFS(RCCP!$HZ$8:$HZ$136,
RCCP!$A$8:$A$136,$A56,
RCCP!$C$8:$C$136,$B56
)+
(SUMIFS(RCCP!$IC$8:$IC$136,
RCCP!$A$8:$A$136,$A56,
RCCP!$C$8:$C$136,$B56)/4)</f>
        <v>5055</v>
      </c>
      <c r="BD56" s="256">
        <f>SUMIFS(RCCP!$HZ$8:$HZ$136,
RCCP!$A$8:$A$136,$A56,
RCCP!$C$8:$C$136,$B56
)+
(SUMIFS(RCCP!$IC$8:$IC$136,
RCCP!$A$8:$A$136,$A56,
RCCP!$C$8:$C$136,$B56)/4)</f>
        <v>5055</v>
      </c>
      <c r="BE56" s="200">
        <f t="shared" ref="BE56:BE57" si="407">IFERROR(BD56/($I56*BE$11),0)</f>
        <v>6.6982032119573862E-2</v>
      </c>
      <c r="BF56" s="42">
        <f>SUMIFS(RCCP!$IA$8:$IA$136,
RCCP!$A$8:$A$136,$A56,
RCCP!$C$8:$C$136,$B56
)+
(SUMIFS(RCCP!$IC$8:$IC$136,
RCCP!$A$8:$A$136,$A56,
RCCP!$C$8:$C$136,$B56)/4)</f>
        <v>0</v>
      </c>
      <c r="BG56" s="256">
        <f>SUMIFS(RCCP!$IA$8:$IA$136,
RCCP!$A$8:$A$136,$A56,
RCCP!$C$8:$C$136,$B56
)+
(SUMIFS(RCCP!$IC$8:$IC$136,
RCCP!$A$8:$A$136,$A56,
RCCP!$C$8:$C$136,$B56)/4)</f>
        <v>0</v>
      </c>
      <c r="BH56" s="201">
        <f t="shared" ref="BH56:BH57" si="408">IFERROR(BG56/($I56*BH$11),0)</f>
        <v>0</v>
      </c>
      <c r="BI56" s="47">
        <f>SUMIFS(RCCP!$IF$8:$IF$136,
RCCP!$A$8:$A$136,$A56,
RCCP!$C$8:$C$136,$B56
)+
(SUMIFS(RCCP!$IK$8:$IK$136,
RCCP!$A$8:$A$136,$A56,
RCCP!$C$8:$C$136,$B56)/4)</f>
        <v>6006</v>
      </c>
      <c r="BJ56" s="256">
        <f>SUMIFS(RCCP!$IF$8:$IF$136,
RCCP!$A$8:$A$136,$A56,
RCCP!$C$8:$C$136,$B56
)+
(SUMIFS(RCCP!$IK$8:$IK$136,
RCCP!$A$8:$A$136,$A56,
RCCP!$C$8:$C$136,$B56)/4)</f>
        <v>6006</v>
      </c>
      <c r="BK56" s="58">
        <f t="shared" ref="BK56:BK57" si="409">IFERROR(BJ56/($I56*BK$11),0)</f>
        <v>7.9583399586579742E-2</v>
      </c>
      <c r="BL56" s="42">
        <f>SUMIFS(RCCP!$IG$8:$IG$136,
RCCP!$A$8:$A$136,$A56,
RCCP!$C$8:$C$136,$B56
)+
(SUMIFS(RCCP!$IK$8:$IK$136,
RCCP!$A$8:$A$136,$A56,
RCCP!$C$8:$C$136,$B56)/4)</f>
        <v>6006</v>
      </c>
      <c r="BM56" s="256">
        <f>SUMIFS(RCCP!$IG$8:$IG$136,
RCCP!$A$8:$A$136,$A56,
RCCP!$C$8:$C$136,$B56
)+
(SUMIFS(RCCP!$IK$8:$IK$136,
RCCP!$A$8:$A$136,$A56,
RCCP!$C$8:$C$136,$B56)/4)</f>
        <v>6006</v>
      </c>
      <c r="BN56" s="207">
        <f t="shared" ref="BN56:BN57" si="410">IFERROR(BM56/($I56*BN$11),0)</f>
        <v>7.9583399586579742E-2</v>
      </c>
      <c r="BO56" s="47">
        <f>SUMIFS(RCCP!$IH$8:$IH$136,
RCCP!$A$8:$A$136,$A56,
RCCP!$C$8:$C$136,$B56
)+
(SUMIFS(RCCP!$IK$8:$IK$136,
RCCP!$A$8:$A$136,$A56,
RCCP!$C$8:$C$136,$B56)/4)</f>
        <v>6006</v>
      </c>
      <c r="BP56" s="256">
        <f>SUMIFS(RCCP!$IH$8:$IH$136,
RCCP!$A$8:$A$136,$A56,
RCCP!$C$8:$C$136,$B56
)+
(SUMIFS(RCCP!$IK$8:$IK$136,
RCCP!$A$8:$A$136,$A56,
RCCP!$C$8:$C$136,$B56)/4)</f>
        <v>6006</v>
      </c>
      <c r="BQ56" s="200">
        <f t="shared" ref="BQ56:BQ57" si="411">IFERROR(BP56/($I56*BQ$11),0)</f>
        <v>7.9583399586579742E-2</v>
      </c>
      <c r="BR56" s="42">
        <f>SUMIFS(RCCP!$II$8:$II$136,
RCCP!$A$8:$A$136,$A56,
RCCP!$C$8:$C$136,$B56
)+
(SUMIFS(RCCP!$IK$8:$IK$136,
RCCP!$A$8:$A$136,$A56,
RCCP!$C$8:$C$136,$B56)/4)</f>
        <v>6006</v>
      </c>
      <c r="BS56" s="256">
        <f>SUMIFS(RCCP!$II$8:$II$136,
RCCP!$A$8:$A$136,$A56,
RCCP!$C$8:$C$136,$B56
)+
(SUMIFS(RCCP!$IK$8:$IK$136,
RCCP!$A$8:$A$136,$A56,
RCCP!$C$8:$C$136,$B56)/4)</f>
        <v>6006</v>
      </c>
      <c r="BT56" s="201">
        <f t="shared" ref="BT56:BT57" si="412">IFERROR(BS56/($I56*BT$11),0)</f>
        <v>9.6516037796490331E-2</v>
      </c>
      <c r="BU56" s="47">
        <f>SUMIFS(RCCP!$IN$8:$IN$136,
RCCP!$A$8:$A$136,$A56,
RCCP!$C$8:$C$136,$B56
)+
(SUMIFS(RCCP!$IT$8:$IT$136,
RCCP!$A$8:$A$136,$A56,
RCCP!$C$8:$C$136,$B56)/5)</f>
        <v>1788</v>
      </c>
      <c r="BV56" s="256">
        <f>SUMIFS(RCCP!$IN$8:$IN$136,
RCCP!$A$8:$A$136,$A56,
RCCP!$C$8:$C$136,$B56
)+
(SUMIFS(RCCP!$IT$8:$IT$136,
RCCP!$A$8:$A$136,$A56,
RCCP!$C$8:$C$136,$B56)/5)</f>
        <v>1788</v>
      </c>
      <c r="BW56" s="58">
        <f t="shared" ref="BW56:BW57" si="413">IFERROR(BV56/($I56*BW$11),0)</f>
        <v>2.873304621713698E-2</v>
      </c>
      <c r="BX56" s="42">
        <f>SUMIFS(RCCP!$IO$8:$IO$136,
RCCP!$A$8:$A$136,$A56,
RCCP!$C$8:$C$136,$B56
)+
(SUMIFS(RCCP!$IT$8:$IT$136,
RCCP!$A$8:$A$136,$A56,
RCCP!$C$8:$C$136,$B56)/5)</f>
        <v>1788</v>
      </c>
      <c r="BY56" s="256">
        <f>SUMIFS(RCCP!$IO$8:$IO$136,
RCCP!$A$8:$A$136,$A56,
RCCP!$C$8:$C$136,$B56
)+
(SUMIFS(RCCP!$IT$8:$IT$136,
RCCP!$A$8:$A$136,$A56,
RCCP!$C$8:$C$136,$B56)/5)</f>
        <v>1788</v>
      </c>
      <c r="BZ56" s="207">
        <f t="shared" ref="BZ56:BZ57" si="414">IFERROR(BY56/($I56*BZ$11),0)</f>
        <v>2.3692160915884879E-2</v>
      </c>
      <c r="CA56" s="47">
        <f>SUMIFS(RCCP!$IP$8:$IP$136,
RCCP!$A$8:$A$136,$A56,
RCCP!$C$8:$C$136,$B56
)+
(SUMIFS(RCCP!$IT$8:$IT$136,
RCCP!$A$8:$A$136,$A56,
RCCP!$C$8:$C$136,$B56)/5)</f>
        <v>1788</v>
      </c>
      <c r="CB56" s="256">
        <f>SUMIFS(RCCP!$IP$8:$IP$136,
RCCP!$A$8:$A$136,$A56,
RCCP!$C$8:$C$136,$B56
)+
(SUMIFS(RCCP!$IT$8:$IT$136,
RCCP!$A$8:$A$136,$A56,
RCCP!$C$8:$C$136,$B56)/5)</f>
        <v>1788</v>
      </c>
      <c r="CC56" s="200">
        <f t="shared" ref="CC56:CC57" si="415">IFERROR(CB56/($I56*CC$11),0)</f>
        <v>2.3692160915884879E-2</v>
      </c>
      <c r="CD56" s="42">
        <f>SUMIFS(RCCP!$IQ$8:$IQ$136,
RCCP!$A$8:$A$136,$A56,
RCCP!$C$8:$C$136,$B56
)+
(SUMIFS(RCCP!$IT$8:$IT$136,
RCCP!$A$8:$A$136,$A56,
RCCP!$C$8:$C$136,$B56)/5)</f>
        <v>1788</v>
      </c>
      <c r="CE56" s="256">
        <f>SUMIFS(RCCP!$IQ$8:$IQ$136,
RCCP!$A$8:$A$136,$A56,
RCCP!$C$8:$C$136,$B56
)+
(SUMIFS(RCCP!$IT$8:$IT$136,
RCCP!$A$8:$A$136,$A56,
RCCP!$C$8:$C$136,$B56)/5)</f>
        <v>1788</v>
      </c>
      <c r="CF56" s="201">
        <f t="shared" ref="CF56:CF57" si="416">IFERROR(CE56/($I56*CF$11),0)</f>
        <v>2.3692160915884879E-2</v>
      </c>
      <c r="CG56" s="42">
        <f>SUMIFS(RCCP!$IR$8:$IR$136,
RCCP!$A$8:$A$136,$A56,
RCCP!$C$8:$C$136,$B56
)+
(SUMIFS(RCCP!$IT$8:$IT$136,
RCCP!$A$8:$A$136,$A56,
RCCP!$C$8:$C$136,$B56)/5)</f>
        <v>1788</v>
      </c>
      <c r="CH56" s="256">
        <f>SUMIFS(RCCP!$IR$8:$IR$136,
RCCP!$A$8:$A$136,$A56,
RCCP!$C$8:$C$136,$B56
)+
(SUMIFS(RCCP!$IT$8:$IT$136,
RCCP!$A$8:$A$136,$A56,
RCCP!$C$8:$C$136,$B56)/5)</f>
        <v>1788</v>
      </c>
      <c r="CI56" s="201">
        <f t="shared" ref="CI56:CI57" si="417">IFERROR(CH56/($I56*CI$11),0)</f>
        <v>2.3692160915884879E-2</v>
      </c>
      <c r="CJ56" s="47">
        <f>SUMIFS(RCCP!$IW$8:$IW$136,
RCCP!$A$8:$A$136,$A56,
RCCP!$C$8:$C$136,$B56
)+
(SUMIFS(RCCP!$JB$8:$JB$136,
RCCP!$A$8:$A$136,$A56,
RCCP!$C$8:$C$136,$B56)/4)</f>
        <v>1723.5</v>
      </c>
      <c r="CK56" s="256">
        <f>SUMIFS(RCCP!$IW$8:$IW$136,
RCCP!$A$8:$A$136,$A56,
RCCP!$C$8:$C$136,$B56
)+
(SUMIFS(RCCP!$JB$8:$JB$136,
RCCP!$A$8:$A$136,$A56,
RCCP!$C$8:$C$136,$B56)/4)</f>
        <v>1723.5</v>
      </c>
      <c r="CL56" s="58">
        <f t="shared" ref="CL56:CL57" si="418">IFERROR(CK56/($I56*CL$11),0)</f>
        <v>2.7696535321720128E-2</v>
      </c>
      <c r="CM56" s="42">
        <f>SUMIFS(RCCP!$IX$8:$IX$136,
RCCP!$A$8:$A$136,$A56,
RCCP!$C$8:$C$136,$B56
)+
(SUMIFS(RCCP!$JB$8:$JB$136,
RCCP!$A$8:$A$136,$A56,
RCCP!$C$8:$C$136,$B56)/4)</f>
        <v>1723.5</v>
      </c>
      <c r="CN56" s="256">
        <f>SUMIFS(RCCP!$IX$8:$IX$136,
RCCP!$A$8:$A$136,$A56,
RCCP!$C$8:$C$136,$B56
)+
(SUMIFS(RCCP!$JB$8:$JB$136,
RCCP!$A$8:$A$136,$A56,
RCCP!$C$8:$C$136,$B56)/4)</f>
        <v>1723.5</v>
      </c>
      <c r="CO56" s="207">
        <f t="shared" ref="CO56:CO57" si="419">IFERROR(CN56/($I56*CO$11),0)</f>
        <v>2.2837494037207823E-2</v>
      </c>
      <c r="CP56" s="47">
        <f>SUMIFS(RCCP!$IY$8:$IY$136,
RCCP!$A$8:$A$136,$A56,
RCCP!$C$8:$C$136,$B56
)+
(SUMIFS(RCCP!$JB$8:$JB$136,
RCCP!$A$8:$A$136,$A56,
RCCP!$C$8:$C$136,$B56)/4)</f>
        <v>1723.5</v>
      </c>
      <c r="CQ56" s="256">
        <f>SUMIFS(RCCP!$IY$8:$IY$136,
RCCP!$A$8:$A$136,$A56,
RCCP!$C$8:$C$136,$B56
)+
(SUMIFS(RCCP!$JB$8:$JB$136,
RCCP!$A$8:$A$136,$A56,
RCCP!$C$8:$C$136,$B56)/4)</f>
        <v>1723.5</v>
      </c>
      <c r="CR56" s="200">
        <f t="shared" ref="CR56:CR57" si="420">IFERROR(CQ56/($I56*CR$11),0)</f>
        <v>2.2837494037207823E-2</v>
      </c>
      <c r="CS56" s="42">
        <f>SUMIFS(RCCP!$IZ$8:$IZ$136,
RCCP!$A$8:$A$136,$A56,
RCCP!$C$8:$C$136,$B56
)+
(SUMIFS(RCCP!$JB$8:$JB$136,
RCCP!$A$8:$A$136,$A56,
RCCP!$C$8:$C$136,$B56)/4)</f>
        <v>1723.5</v>
      </c>
      <c r="CT56" s="256">
        <f>SUMIFS(RCCP!$IZ$8:$IZ$136,
RCCP!$A$8:$A$136,$A56,
RCCP!$C$8:$C$136,$B56
)+
(SUMIFS(RCCP!$JB$8:$JB$136,
RCCP!$A$8:$A$136,$A56,
RCCP!$C$8:$C$136,$B56)/4)</f>
        <v>1723.5</v>
      </c>
      <c r="CU56" s="201">
        <f t="shared" ref="CU56:CU57" si="421">IFERROR(CT56/($I56*CU$11),0)</f>
        <v>2.2837494037207823E-2</v>
      </c>
      <c r="CV56" s="47">
        <f>SUMIFS(RCCP!$JE$8:$JE$136,
RCCP!$A$8:$A$136,$A56,
RCCP!$C$8:$C$136,$B56
)+
(SUMIFS(RCCP!$JJ$8:$JJ$136,
RCCP!$A$8:$A$136,$A56,
RCCP!$C$8:$C$136,$B56)/4)</f>
        <v>7155</v>
      </c>
      <c r="CW56" s="256">
        <f>SUMIFS(RCCP!$JE$8:$JE$136,
RCCP!$A$8:$A$136,$A56,
RCCP!$C$8:$C$136,$B56
)+
(SUMIFS(RCCP!$JJ$8:$JJ$136,
RCCP!$A$8:$A$136,$A56,
RCCP!$C$8:$C$136,$B56)/4)</f>
        <v>7155</v>
      </c>
      <c r="CX56" s="58">
        <f t="shared" ref="CX56:CX57" si="422">IFERROR(CW56/($I56*CX$11),0)</f>
        <v>9.480839561138496E-2</v>
      </c>
      <c r="CY56" s="42">
        <f>SUMIFS(RCCP!$JF$8:$JF$136,
RCCP!$A$8:$A$136,$A56,
RCCP!$C$8:$C$136,$B56
)+
(SUMIFS(RCCP!$JJ$8:$JJ$136,
RCCP!$A$8:$A$136,$A56,
RCCP!$C$8:$C$136,$B56)/4)</f>
        <v>7155</v>
      </c>
      <c r="CZ56" s="256">
        <f>SUMIFS(RCCP!$JF$8:$JF$136,
RCCP!$A$8:$A$136,$A56,
RCCP!$C$8:$C$136,$B56
)+
(SUMIFS(RCCP!$JJ$8:$JJ$136,
RCCP!$A$8:$A$136,$A56,
RCCP!$C$8:$C$136,$B56)/4)</f>
        <v>7155</v>
      </c>
      <c r="DA56" s="207">
        <f t="shared" ref="DA56:DA57" si="423">IFERROR(CZ56/($I56*DA$11),0)</f>
        <v>9.480839561138496E-2</v>
      </c>
      <c r="DB56" s="47">
        <f>SUMIFS(RCCP!$JG$8:$JG$136,
RCCP!$A$8:$A$136,$A56,
RCCP!$C$8:$C$136,$B56
)+
(SUMIFS(RCCP!$JJ$8:$JJ$136,
RCCP!$A$8:$A$136,$A56,
RCCP!$C$8:$C$136,$B56)/4)</f>
        <v>7155</v>
      </c>
      <c r="DC56" s="256">
        <f>SUMIFS(RCCP!$JG$8:$JG$136,
RCCP!$A$8:$A$136,$A56,
RCCP!$C$8:$C$136,$B56
)+
(SUMIFS(RCCP!$JJ$8:$JJ$136,
RCCP!$A$8:$A$136,$A56,
RCCP!$C$8:$C$136,$B56)/4)</f>
        <v>7155</v>
      </c>
      <c r="DD56" s="200">
        <f t="shared" ref="DD56:DD57" si="424">IFERROR(DC56/($I56*DD$11),0)</f>
        <v>0.11498039467763707</v>
      </c>
      <c r="DE56" s="42">
        <f>SUMIFS(RCCP!$JH$8:$JH$136,
RCCP!$A$8:$A$136,$A56,
RCCP!$C$8:$C$136,$B56
)+
(SUMIFS(RCCP!$JJ$8:$JJ$136,
RCCP!$A$8:$A$136,$A56,
RCCP!$C$8:$C$136,$B56)/4)</f>
        <v>7155</v>
      </c>
      <c r="DF56" s="256">
        <f>SUMIFS(RCCP!$JH$8:$JH$136,
RCCP!$A$8:$A$136,$A56,
RCCP!$C$8:$C$136,$B56
)+
(SUMIFS(RCCP!$JJ$8:$JJ$136,
RCCP!$A$8:$A$136,$A56,
RCCP!$C$8:$C$136,$B56)/4)</f>
        <v>7155</v>
      </c>
      <c r="DG56" s="201">
        <f t="shared" ref="DG56:DG57" si="425">IFERROR(DF56/($I56*DG$11),0)</f>
        <v>9.480839561138496E-2</v>
      </c>
    </row>
    <row r="57" spans="1:112" ht="19.5" customHeight="1" x14ac:dyDescent="0.35">
      <c r="A57" s="54">
        <v>880</v>
      </c>
      <c r="B57" s="54" t="s">
        <v>53</v>
      </c>
      <c r="C57" s="196" t="s">
        <v>166</v>
      </c>
      <c r="D57" s="96">
        <v>367</v>
      </c>
      <c r="E57" s="39">
        <v>5.7</v>
      </c>
      <c r="F57" s="39">
        <v>10</v>
      </c>
      <c r="G57" s="39">
        <v>2</v>
      </c>
      <c r="H57" s="40">
        <f t="shared" si="395"/>
        <v>41838</v>
      </c>
      <c r="I57" s="40">
        <f t="shared" si="396"/>
        <v>7340</v>
      </c>
      <c r="J57" s="47">
        <f>SUM(SUMIFS(
'BLC Subcont'!$AE:$AE,
'BLC Subcont'!$I:$I,L$10,
'BLC Subcont'!$U:$U,$A57,
'BLC Subcont'!$AA:$AA,$B57,
'BLC Subcont'!$ID:$ID,"AUTO PRINTING + CUTTING"
))</f>
        <v>0</v>
      </c>
      <c r="K57" s="51">
        <f>SUM(SUMIFS(
'BLC Subcont'!$AR:$AR,
'BLC Subcont'!$I:$I,L$10,
'BLC Subcont'!$U:$U,$A57,
'BLC Subcont'!$AA:$AA,$B57,
'BLC Subcont'!$ID:$ID,"AUTO PRINTING + CUTTING"))</f>
        <v>0</v>
      </c>
      <c r="L57" s="157">
        <f t="shared" si="367"/>
        <v>0</v>
      </c>
      <c r="M57" s="47">
        <f>SUM(SUMIFS(
'BLC Subcont'!$AE:$AE,
'BLC Subcont'!$I:$I,O$10,
'BLC Subcont'!$U:$U,$A57,
'BLC Subcont'!$AA:$AA,$B57,
'BLC Subcont'!$ID:$ID,"AUTO PRINTING + CUTTING"
))</f>
        <v>5034</v>
      </c>
      <c r="N57" s="51">
        <f>SUM(SUMIFS(
'BLC Subcont'!$AR:$AR,
'BLC Subcont'!$I:$I,O$10,
'BLC Subcont'!$U:$U,$A57,
'BLC Subcont'!$AA:$AA,$B57,
'BLC Subcont'!$ID:$ID,"AUTO PRINTING + CUTTING"))</f>
        <v>0</v>
      </c>
      <c r="O57" s="157">
        <f t="shared" si="368"/>
        <v>0</v>
      </c>
      <c r="P57" s="47">
        <f>SUM(SUMIFS(
'BLC Subcont'!$AE:$AE,
'BLC Subcont'!$I:$I,R$10,
'BLC Subcont'!$U:$U,$A57,
'BLC Subcont'!$AA:$AA,$B57,
'BLC Subcont'!$ID:$ID,"AUTO PRINTING + CUTTING"
))</f>
        <v>5826</v>
      </c>
      <c r="Q57" s="51">
        <f>SUM(SUMIFS(
'BLC Subcont'!$AR:$AR,
'BLC Subcont'!$I:$I,R$10,
'BLC Subcont'!$U:$U,$A57,
'BLC Subcont'!$AA:$AA,$B57,
'BLC Subcont'!$ID:$ID,"AUTO PRINTING + CUTTING"))</f>
        <v>0</v>
      </c>
      <c r="R57" s="157">
        <f t="shared" si="369"/>
        <v>0</v>
      </c>
      <c r="S57" s="47">
        <f>SUM(SUMIFS(
'BLC Subcont'!$AE:$AE,
'BLC Subcont'!$I:$I,U$10,
'BLC Subcont'!$U:$U,$A57,
'BLC Subcont'!$AA:$AA,$B57,
'BLC Subcont'!$ID:$ID,"AUTO PRINTING + CUTTING"
))</f>
        <v>5934</v>
      </c>
      <c r="T57" s="51">
        <f>SUM(SUMIFS(
'BLC Subcont'!$AR:$AR,
'BLC Subcont'!$I:$I,U$10,
'BLC Subcont'!$U:$U,$A57,
'BLC Subcont'!$AA:$AA,$B57,
'BLC Subcont'!$ID:$ID,"AUTO PRINTING + CUTTING"))</f>
        <v>844</v>
      </c>
      <c r="U57" s="157">
        <f t="shared" si="370"/>
        <v>0</v>
      </c>
      <c r="V57" s="42">
        <f>SUM(SUMIFS(
'BLC Subcont'!$AE:$AE,
'BLC Subcont'!$I:$I,X$10,
'BLC Subcont'!$U:$U,$A57,
'BLC Subcont'!$AA:$AA,$B57,
'BLC Subcont'!$ID:$ID,"AUTO PRINTING + CUTTING"
))</f>
        <v>4308</v>
      </c>
      <c r="W57" s="51">
        <f>SUM(SUMIFS(
'BLC Subcont'!$AR:$AR,
'BLC Subcont'!$I:$I,X$10,
'BLC Subcont'!$U:$U,$A57,
'BLC Subcont'!$AA:$AA,$B57,
'BLC Subcont'!$ID:$ID,"AUTO PRINTING + CUTTING"))</f>
        <v>4308</v>
      </c>
      <c r="X57" s="198">
        <f t="shared" si="371"/>
        <v>0.10296859314498781</v>
      </c>
      <c r="Y57" s="47">
        <f t="shared" si="372"/>
        <v>21102</v>
      </c>
      <c r="Z57" s="51">
        <f t="shared" si="373"/>
        <v>5152</v>
      </c>
      <c r="AA57" s="58">
        <f t="shared" si="374"/>
        <v>0.12314164156986472</v>
      </c>
      <c r="AB57" s="47">
        <f>SUM(SUMIFS(
'BLC Subcont'!$AE:$AE,
'BLC Subcont'!$I:$I,AD$10,
'BLC Subcont'!$U:$U,$A57,
'BLC Subcont'!$AA:$AA,$B57,
'BLC Subcont'!$ID:$ID,"AUTO PRINTING + CUTTING"
))</f>
        <v>0</v>
      </c>
      <c r="AC57" s="256">
        <f>SUM(SUMIFS(
'BLC Subcont'!$AR:$AR,
'BLC Subcont'!$I:$I,AD$10,
'BLC Subcont'!$U:$U,$A57,
'BLC Subcont'!$AA:$AA,$B57,
'BLC Subcont'!$ID:$ID,"AUTO PRINTING + CUTTING"))</f>
        <v>0</v>
      </c>
      <c r="AD57" s="200">
        <f t="shared" si="375"/>
        <v>0</v>
      </c>
      <c r="AE57" s="42">
        <f>SUM(SUMIFS(
'BLC Subcont'!$AE:$AE,
'BLC Subcont'!$I:$I,AG$10,
'BLC Subcont'!$U:$U,$A57,
'BLC Subcont'!$AA:$AA,$B57,
'BLC Subcont'!$ID:$ID,"AUTO PRINTING + CUTTING"
))</f>
        <v>1176</v>
      </c>
      <c r="AF57" s="256">
        <f>SUM(SUMIFS(
'BLC Subcont'!$AR:$AR,
'BLC Subcont'!$I:$I,AG$10,
'BLC Subcont'!$U:$U,$A57,
'BLC Subcont'!$AA:$AA,$B57,
'BLC Subcont'!$ID:$ID,"AUTO PRINTING + CUTTING"))</f>
        <v>1176</v>
      </c>
      <c r="AG57" s="201">
        <f t="shared" si="376"/>
        <v>2.8108418184425641E-2</v>
      </c>
      <c r="AH57" s="42">
        <f>SUM(SUMIFS(
'BLC Subcont'!$AE:$AE,
'BLC Subcont'!$I:$I,AJ$10,
'BLC Subcont'!$U:$U,$A57,
'BLC Subcont'!$AA:$AA,$B57,
'BLC Subcont'!$ID:$ID,"AUTO PRINTING + CUTTING"
))</f>
        <v>6036</v>
      </c>
      <c r="AI57" s="256">
        <f>SUM(SUMIFS(
'BLC Subcont'!$AR:$AR,
'BLC Subcont'!$I:$I,AJ$10,
'BLC Subcont'!$U:$U,$A57,
'BLC Subcont'!$AA:$AA,$B57,
'BLC Subcont'!$ID:$ID,"AUTO PRINTING + CUTTING"))</f>
        <v>6036</v>
      </c>
      <c r="AJ57" s="201">
        <f t="shared" si="377"/>
        <v>0.1442707586404704</v>
      </c>
      <c r="AK57" s="42">
        <f>SUM(SUMIFS(
'BLC Subcont'!$AE:$AE,
'BLC Subcont'!$I:$I,AM$10,
'BLC Subcont'!$U:$U,$A57,
'BLC Subcont'!$AA:$AA,$B57,
'BLC Subcont'!$ID:$ID,"AUTO PRINTING + CUTTING"
))</f>
        <v>2406</v>
      </c>
      <c r="AL57" s="256">
        <f>SUM(SUMIFS(
'BLC Subcont'!$AR:$AR,
'BLC Subcont'!$I:$I,AM$10,
'BLC Subcont'!$U:$U,$A57,
'BLC Subcont'!$AA:$AA,$B57,
'BLC Subcont'!$ID:$ID,"AUTO PRINTING + CUTTING"))</f>
        <v>2406</v>
      </c>
      <c r="AM57" s="201">
        <f t="shared" si="378"/>
        <v>5.7507529040585113E-2</v>
      </c>
      <c r="AN57" s="42">
        <f>SUM(SUMIFS(
'BLC Subcont'!$AE:$AE,
'BLC Subcont'!$I:$I,AP$10,
'BLC Subcont'!$U:$U,$A57,
'BLC Subcont'!$AA:$AA,$B57,
'BLC Subcont'!$ID:$ID,"AUTO PRINTING + CUTTING"
))</f>
        <v>0</v>
      </c>
      <c r="AO57" s="256">
        <f>SUM(SUMIFS(
'BLC Subcont'!$AR:$AR,
'BLC Subcont'!$I:$I,AP$10,
'BLC Subcont'!$U:$U,$A57,
'BLC Subcont'!$AA:$AA,$B57,
'BLC Subcont'!$ID:$ID,"AUTO PRINTING + CUTTING"))</f>
        <v>0</v>
      </c>
      <c r="AP57" s="201">
        <f t="shared" si="379"/>
        <v>0</v>
      </c>
      <c r="AQ57" s="42">
        <f>SUM(SUMIFS(
'BLC Subcont'!$AE:$AE,
'BLC Subcont'!$I:$I,AS$10,
'BLC Subcont'!$U:$U,$A57,
'BLC Subcont'!$AA:$AA,$B57,
'BLC Subcont'!$ID:$ID,"AUTO PRINTING + CUTTING"
))</f>
        <v>0</v>
      </c>
      <c r="AR57" s="51">
        <f>SUM(SUMIFS(
'BLC Subcont'!$AR:$AR,
'BLC Subcont'!$I:$I,AS$10,
'BLC Subcont'!$U:$U,$A57,
'BLC Subcont'!$AA:$AA,$B57,
'BLC Subcont'!$ID:$ID,"AUTO PRINTING + CUTTING"))</f>
        <v>0</v>
      </c>
      <c r="AS57" s="201">
        <f t="shared" si="380"/>
        <v>0</v>
      </c>
      <c r="AT57" s="42">
        <f>SUM(SUMIFS(
'BLC Subcont'!$AE:$AE,
'BLC Subcont'!$I:$I,AV$10,
'BLC Subcont'!$U:$U,$A57,
'BLC Subcont'!$AA:$AA,$B57,
'BLC Subcont'!$ID:$ID,"AUTO PRINTING + CUTTING"
))</f>
        <v>0</v>
      </c>
      <c r="AU57" s="51">
        <f>SUM(SUMIFS(
'BLC Subcont'!$AR:$AR,
'BLC Subcont'!$I:$I,AV$10,
'BLC Subcont'!$U:$U,$A57,
'BLC Subcont'!$AA:$AA,$B57,
'BLC Subcont'!$ID:$ID,"AUTO PRINTING + CUTTING"))</f>
        <v>0</v>
      </c>
      <c r="AV57" s="201">
        <f t="shared" si="381"/>
        <v>0</v>
      </c>
      <c r="AW57" s="47">
        <f>SUMIFS(RCCP!$HX$8:$HX$136,
RCCP!$A$8:$A$136,$A57,
RCCP!$C$8:$C$136,$B57
)+
(SUMIFS(RCCP!$IC$8:$IC$136,
RCCP!$A$8:$A$136,$A57,
RCCP!$C$8:$C$136,$B57)/4)</f>
        <v>2619</v>
      </c>
      <c r="AX57" s="256">
        <f>SUMIFS(RCCP!$HX$8:$HX$136,
RCCP!$A$8:$A$136,$A57,
RCCP!$C$8:$C$136,$B57
)+
(SUMIFS(RCCP!$IC$8:$IC$136,
RCCP!$A$8:$A$136,$A57,
RCCP!$C$8:$C$136,$B57)/4)</f>
        <v>2619</v>
      </c>
      <c r="AY57" s="58">
        <f t="shared" si="405"/>
        <v>6.2598594579090783E-2</v>
      </c>
      <c r="AZ57" s="42">
        <f>SUMIFS(RCCP!$HY$8:$HY$136,
RCCP!$A$8:$A$136,$A57,
RCCP!$C$8:$C$136,$B57
)+
(SUMIFS(RCCP!$IC$8:$IC$136,
RCCP!$A$8:$A$136,$A57,
RCCP!$C$8:$C$136,$B57)/4)</f>
        <v>0</v>
      </c>
      <c r="BA57" s="256">
        <f>SUMIFS(RCCP!$HY$8:$HY$136,
RCCP!$A$8:$A$136,$A57,
RCCP!$C$8:$C$136,$B57
)+
(SUMIFS(RCCP!$IC$8:$IC$136,
RCCP!$A$8:$A$136,$A57,
RCCP!$C$8:$C$136,$B57)/4)</f>
        <v>0</v>
      </c>
      <c r="BB57" s="207">
        <f t="shared" si="406"/>
        <v>0</v>
      </c>
      <c r="BC57" s="47">
        <f>SUMIFS(RCCP!$HZ$8:$HZ$136,
RCCP!$A$8:$A$136,$A57,
RCCP!$C$8:$C$136,$B57
)+
(SUMIFS(RCCP!$IC$8:$IC$136,
RCCP!$A$8:$A$136,$A57,
RCCP!$C$8:$C$136,$B57)/4)</f>
        <v>5055</v>
      </c>
      <c r="BD57" s="256">
        <f>SUMIFS(RCCP!$HZ$8:$HZ$136,
RCCP!$A$8:$A$136,$A57,
RCCP!$C$8:$C$136,$B57
)+
(SUMIFS(RCCP!$IC$8:$IC$136,
RCCP!$A$8:$A$136,$A57,
RCCP!$C$8:$C$136,$B57)/4)</f>
        <v>5055</v>
      </c>
      <c r="BE57" s="200">
        <f t="shared" si="407"/>
        <v>0.12082317510397246</v>
      </c>
      <c r="BF57" s="42">
        <f>SUMIFS(RCCP!$IA$8:$IA$136,
RCCP!$A$8:$A$136,$A57,
RCCP!$C$8:$C$136,$B57
)+
(SUMIFS(RCCP!$IC$8:$IC$136,
RCCP!$A$8:$A$136,$A57,
RCCP!$C$8:$C$136,$B57)/4)</f>
        <v>0</v>
      </c>
      <c r="BG57" s="256">
        <f>SUMIFS(RCCP!$IA$8:$IA$136,
RCCP!$A$8:$A$136,$A57,
RCCP!$C$8:$C$136,$B57
)+
(SUMIFS(RCCP!$IC$8:$IC$136,
RCCP!$A$8:$A$136,$A57,
RCCP!$C$8:$C$136,$B57)/4)</f>
        <v>0</v>
      </c>
      <c r="BH57" s="201">
        <f t="shared" si="408"/>
        <v>0</v>
      </c>
      <c r="BI57" s="47">
        <f>SUMIFS(RCCP!$IF$8:$IF$136,
RCCP!$A$8:$A$136,$A57,
RCCP!$C$8:$C$136,$B57
)+
(SUMIFS(RCCP!$IK$8:$IK$136,
RCCP!$A$8:$A$136,$A57,
RCCP!$C$8:$C$136,$B57)/4)</f>
        <v>6006</v>
      </c>
      <c r="BJ57" s="256">
        <f>SUMIFS(RCCP!$IF$8:$IF$136,
RCCP!$A$8:$A$136,$A57,
RCCP!$C$8:$C$136,$B57
)+
(SUMIFS(RCCP!$IK$8:$IK$136,
RCCP!$A$8:$A$136,$A57,
RCCP!$C$8:$C$136,$B57)/4)</f>
        <v>6006</v>
      </c>
      <c r="BK57" s="58">
        <f t="shared" si="409"/>
        <v>0.14355370715617383</v>
      </c>
      <c r="BL57" s="42">
        <f>SUMIFS(RCCP!$IG$8:$IG$136,
RCCP!$A$8:$A$136,$A57,
RCCP!$C$8:$C$136,$B57
)+
(SUMIFS(RCCP!$IK$8:$IK$136,
RCCP!$A$8:$A$136,$A57,
RCCP!$C$8:$C$136,$B57)/4)</f>
        <v>6006</v>
      </c>
      <c r="BM57" s="256">
        <f>SUMIFS(RCCP!$IG$8:$IG$136,
RCCP!$A$8:$A$136,$A57,
RCCP!$C$8:$C$136,$B57
)+
(SUMIFS(RCCP!$IK$8:$IK$136,
RCCP!$A$8:$A$136,$A57,
RCCP!$C$8:$C$136,$B57)/4)</f>
        <v>6006</v>
      </c>
      <c r="BN57" s="207">
        <f t="shared" si="410"/>
        <v>0.14355370715617383</v>
      </c>
      <c r="BO57" s="47">
        <f>SUMIFS(RCCP!$IH$8:$IH$136,
RCCP!$A$8:$A$136,$A57,
RCCP!$C$8:$C$136,$B57
)+
(SUMIFS(RCCP!$IK$8:$IK$136,
RCCP!$A$8:$A$136,$A57,
RCCP!$C$8:$C$136,$B57)/4)</f>
        <v>6006</v>
      </c>
      <c r="BP57" s="256">
        <f>SUMIFS(RCCP!$IH$8:$IH$136,
RCCP!$A$8:$A$136,$A57,
RCCP!$C$8:$C$136,$B57
)+
(SUMIFS(RCCP!$IK$8:$IK$136,
RCCP!$A$8:$A$136,$A57,
RCCP!$C$8:$C$136,$B57)/4)</f>
        <v>6006</v>
      </c>
      <c r="BQ57" s="200">
        <f t="shared" si="411"/>
        <v>0.14355370715617383</v>
      </c>
      <c r="BR57" s="42">
        <f>SUMIFS(RCCP!$II$8:$II$136,
RCCP!$A$8:$A$136,$A57,
RCCP!$C$8:$C$136,$B57
)+
(SUMIFS(RCCP!$IK$8:$IK$136,
RCCP!$A$8:$A$136,$A57,
RCCP!$C$8:$C$136,$B57)/4)</f>
        <v>6006</v>
      </c>
      <c r="BS57" s="256">
        <f>SUMIFS(RCCP!$II$8:$II$136,
RCCP!$A$8:$A$136,$A57,
RCCP!$C$8:$C$136,$B57
)+
(SUMIFS(RCCP!$IK$8:$IK$136,
RCCP!$A$8:$A$136,$A57,
RCCP!$C$8:$C$136,$B57)/4)</f>
        <v>6006</v>
      </c>
      <c r="BT57" s="201">
        <f t="shared" si="412"/>
        <v>0.17409704910429591</v>
      </c>
      <c r="BU57" s="47">
        <f>SUMIFS(RCCP!$IN$8:$IN$136,
RCCP!$A$8:$A$136,$A57,
RCCP!$C$8:$C$136,$B57
)+
(SUMIFS(RCCP!$IT$8:$IT$136,
RCCP!$A$8:$A$136,$A57,
RCCP!$C$8:$C$136,$B57)/5)</f>
        <v>1788</v>
      </c>
      <c r="BV57" s="256">
        <f>SUMIFS(RCCP!$IN$8:$IN$136,
RCCP!$A$8:$A$136,$A57,
RCCP!$C$8:$C$136,$B57
)+
(SUMIFS(RCCP!$IT$8:$IT$136,
RCCP!$A$8:$A$136,$A57,
RCCP!$C$8:$C$136,$B57)/5)</f>
        <v>1788</v>
      </c>
      <c r="BW57" s="58">
        <f t="shared" si="413"/>
        <v>5.1829091541538641E-2</v>
      </c>
      <c r="BX57" s="42">
        <f>SUMIFS(RCCP!$IO$8:$IO$136,
RCCP!$A$8:$A$136,$A57,
RCCP!$C$8:$C$136,$B57
)+
(SUMIFS(RCCP!$IT$8:$IT$136,
RCCP!$A$8:$A$136,$A57,
RCCP!$C$8:$C$136,$B57)/5)</f>
        <v>1788</v>
      </c>
      <c r="BY57" s="256">
        <f>SUMIFS(RCCP!$IO$8:$IO$136,
RCCP!$A$8:$A$136,$A57,
RCCP!$C$8:$C$136,$B57
)+
(SUMIFS(RCCP!$IT$8:$IT$136,
RCCP!$A$8:$A$136,$A57,
RCCP!$C$8:$C$136,$B57)/5)</f>
        <v>1788</v>
      </c>
      <c r="BZ57" s="207">
        <f t="shared" si="414"/>
        <v>4.2736268464075723E-2</v>
      </c>
      <c r="CA57" s="47">
        <f>SUMIFS(RCCP!$IP$8:$IP$136,
RCCP!$A$8:$A$136,$A57,
RCCP!$C$8:$C$136,$B57
)+
(SUMIFS(RCCP!$IT$8:$IT$136,
RCCP!$A$8:$A$136,$A57,
RCCP!$C$8:$C$136,$B57)/5)</f>
        <v>1788</v>
      </c>
      <c r="CB57" s="256">
        <f>SUMIFS(RCCP!$IP$8:$IP$136,
RCCP!$A$8:$A$136,$A57,
RCCP!$C$8:$C$136,$B57
)+
(SUMIFS(RCCP!$IT$8:$IT$136,
RCCP!$A$8:$A$136,$A57,
RCCP!$C$8:$C$136,$B57)/5)</f>
        <v>1788</v>
      </c>
      <c r="CC57" s="200">
        <f t="shared" si="415"/>
        <v>4.2736268464075723E-2</v>
      </c>
      <c r="CD57" s="42">
        <f>SUMIFS(RCCP!$IQ$8:$IQ$136,
RCCP!$A$8:$A$136,$A57,
RCCP!$C$8:$C$136,$B57
)+
(SUMIFS(RCCP!$IT$8:$IT$136,
RCCP!$A$8:$A$136,$A57,
RCCP!$C$8:$C$136,$B57)/5)</f>
        <v>1788</v>
      </c>
      <c r="CE57" s="256">
        <f>SUMIFS(RCCP!$IQ$8:$IQ$136,
RCCP!$A$8:$A$136,$A57,
RCCP!$C$8:$C$136,$B57
)+
(SUMIFS(RCCP!$IT$8:$IT$136,
RCCP!$A$8:$A$136,$A57,
RCCP!$C$8:$C$136,$B57)/5)</f>
        <v>1788</v>
      </c>
      <c r="CF57" s="201">
        <f t="shared" si="416"/>
        <v>4.2736268464075723E-2</v>
      </c>
      <c r="CG57" s="42">
        <f>SUMIFS(RCCP!$IR$8:$IR$136,
RCCP!$A$8:$A$136,$A57,
RCCP!$C$8:$C$136,$B57
)+
(SUMIFS(RCCP!$IT$8:$IT$136,
RCCP!$A$8:$A$136,$A57,
RCCP!$C$8:$C$136,$B57)/5)</f>
        <v>1788</v>
      </c>
      <c r="CH57" s="256">
        <f>SUMIFS(RCCP!$IR$8:$IR$136,
RCCP!$A$8:$A$136,$A57,
RCCP!$C$8:$C$136,$B57
)+
(SUMIFS(RCCP!$IT$8:$IT$136,
RCCP!$A$8:$A$136,$A57,
RCCP!$C$8:$C$136,$B57)/5)</f>
        <v>1788</v>
      </c>
      <c r="CI57" s="201">
        <f t="shared" si="417"/>
        <v>4.2736268464075723E-2</v>
      </c>
      <c r="CJ57" s="47">
        <f>SUMIFS(RCCP!$IW$8:$IW$136,
RCCP!$A$8:$A$136,$A57,
RCCP!$C$8:$C$136,$B57
)+
(SUMIFS(RCCP!$JB$8:$JB$136,
RCCP!$A$8:$A$136,$A57,
RCCP!$C$8:$C$136,$B57)/4)</f>
        <v>1723.5</v>
      </c>
      <c r="CK57" s="256">
        <f>SUMIFS(RCCP!$IW$8:$IW$136,
RCCP!$A$8:$A$136,$A57,
RCCP!$C$8:$C$136,$B57
)+
(SUMIFS(RCCP!$JB$8:$JB$136,
RCCP!$A$8:$A$136,$A57,
RCCP!$C$8:$C$136,$B57)/4)</f>
        <v>1723.5</v>
      </c>
      <c r="CL57" s="58">
        <f t="shared" si="418"/>
        <v>4.9959417937271725E-2</v>
      </c>
      <c r="CM57" s="42">
        <f>SUMIFS(RCCP!$IX$8:$IX$136,
RCCP!$A$8:$A$136,$A57,
RCCP!$C$8:$C$136,$B57
)+
(SUMIFS(RCCP!$JB$8:$JB$136,
RCCP!$A$8:$A$136,$A57,
RCCP!$C$8:$C$136,$B57)/4)</f>
        <v>1723.5</v>
      </c>
      <c r="CN57" s="256">
        <f>SUMIFS(RCCP!$IX$8:$IX$136,
RCCP!$A$8:$A$136,$A57,
RCCP!$C$8:$C$136,$B57
)+
(SUMIFS(RCCP!$JB$8:$JB$136,
RCCP!$A$8:$A$136,$A57,
RCCP!$C$8:$C$136,$B57)/4)</f>
        <v>1723.5</v>
      </c>
      <c r="CO57" s="207">
        <f t="shared" si="419"/>
        <v>4.1194607772838086E-2</v>
      </c>
      <c r="CP57" s="47">
        <f>SUMIFS(RCCP!$IY$8:$IY$136,
RCCP!$A$8:$A$136,$A57,
RCCP!$C$8:$C$136,$B57
)+
(SUMIFS(RCCP!$JB$8:$JB$136,
RCCP!$A$8:$A$136,$A57,
RCCP!$C$8:$C$136,$B57)/4)</f>
        <v>1723.5</v>
      </c>
      <c r="CQ57" s="256">
        <f>SUMIFS(RCCP!$IY$8:$IY$136,
RCCP!$A$8:$A$136,$A57,
RCCP!$C$8:$C$136,$B57
)+
(SUMIFS(RCCP!$JB$8:$JB$136,
RCCP!$A$8:$A$136,$A57,
RCCP!$C$8:$C$136,$B57)/4)</f>
        <v>1723.5</v>
      </c>
      <c r="CR57" s="200">
        <f t="shared" si="420"/>
        <v>4.1194607772838086E-2</v>
      </c>
      <c r="CS57" s="42">
        <f>SUMIFS(RCCP!$IZ$8:$IZ$136,
RCCP!$A$8:$A$136,$A57,
RCCP!$C$8:$C$136,$B57
)+
(SUMIFS(RCCP!$JB$8:$JB$136,
RCCP!$A$8:$A$136,$A57,
RCCP!$C$8:$C$136,$B57)/4)</f>
        <v>1723.5</v>
      </c>
      <c r="CT57" s="256">
        <f>SUMIFS(RCCP!$IZ$8:$IZ$136,
RCCP!$A$8:$A$136,$A57,
RCCP!$C$8:$C$136,$B57
)+
(SUMIFS(RCCP!$JB$8:$JB$136,
RCCP!$A$8:$A$136,$A57,
RCCP!$C$8:$C$136,$B57)/4)</f>
        <v>1723.5</v>
      </c>
      <c r="CU57" s="201">
        <f t="shared" si="421"/>
        <v>4.1194607772838086E-2</v>
      </c>
      <c r="CV57" s="47">
        <f>SUMIFS(RCCP!$JE$8:$JE$136,
RCCP!$A$8:$A$136,$A57,
RCCP!$C$8:$C$136,$B57
)+
(SUMIFS(RCCP!$JJ$8:$JJ$136,
RCCP!$A$8:$A$136,$A57,
RCCP!$C$8:$C$136,$B57)/4)</f>
        <v>7155</v>
      </c>
      <c r="CW57" s="256">
        <f>SUMIFS(RCCP!$JE$8:$JE$136,
RCCP!$A$8:$A$136,$A57,
RCCP!$C$8:$C$136,$B57
)+
(SUMIFS(RCCP!$JJ$8:$JJ$136,
RCCP!$A$8:$A$136,$A57,
RCCP!$C$8:$C$136,$B57)/4)</f>
        <v>7155</v>
      </c>
      <c r="CX57" s="58">
        <f t="shared" si="422"/>
        <v>0.17101677900473253</v>
      </c>
      <c r="CY57" s="42">
        <f>SUMIFS(RCCP!$JF$8:$JF$136,
RCCP!$A$8:$A$136,$A57,
RCCP!$C$8:$C$136,$B57
)+
(SUMIFS(RCCP!$JJ$8:$JJ$136,
RCCP!$A$8:$A$136,$A57,
RCCP!$C$8:$C$136,$B57)/4)</f>
        <v>7155</v>
      </c>
      <c r="CZ57" s="256">
        <f>SUMIFS(RCCP!$JF$8:$JF$136,
RCCP!$A$8:$A$136,$A57,
RCCP!$C$8:$C$136,$B57
)+
(SUMIFS(RCCP!$JJ$8:$JJ$136,
RCCP!$A$8:$A$136,$A57,
RCCP!$C$8:$C$136,$B57)/4)</f>
        <v>7155</v>
      </c>
      <c r="DA57" s="207">
        <f t="shared" si="423"/>
        <v>0.17101677900473253</v>
      </c>
      <c r="DB57" s="47">
        <f>SUMIFS(RCCP!$JG$8:$JG$136,
RCCP!$A$8:$A$136,$A57,
RCCP!$C$8:$C$136,$B57
)+
(SUMIFS(RCCP!$JJ$8:$JJ$136,
RCCP!$A$8:$A$136,$A57,
RCCP!$C$8:$C$136,$B57)/4)</f>
        <v>7155</v>
      </c>
      <c r="DC57" s="256">
        <f>SUMIFS(RCCP!$JG$8:$JG$136,
RCCP!$A$8:$A$136,$A57,
RCCP!$C$8:$C$136,$B57
)+
(SUMIFS(RCCP!$JJ$8:$JJ$136,
RCCP!$A$8:$A$136,$A57,
RCCP!$C$8:$C$136,$B57)/4)</f>
        <v>7155</v>
      </c>
      <c r="DD57" s="200">
        <f t="shared" si="424"/>
        <v>0.20740332772914372</v>
      </c>
      <c r="DE57" s="42">
        <f>SUMIFS(RCCP!$JH$8:$JH$136,
RCCP!$A$8:$A$136,$A57,
RCCP!$C$8:$C$136,$B57
)+
(SUMIFS(RCCP!$JJ$8:$JJ$136,
RCCP!$A$8:$A$136,$A57,
RCCP!$C$8:$C$136,$B57)/4)</f>
        <v>7155</v>
      </c>
      <c r="DF57" s="256">
        <f>SUMIFS(RCCP!$JH$8:$JH$136,
RCCP!$A$8:$A$136,$A57,
RCCP!$C$8:$C$136,$B57
)+
(SUMIFS(RCCP!$JJ$8:$JJ$136,
RCCP!$A$8:$A$136,$A57,
RCCP!$C$8:$C$136,$B57)/4)</f>
        <v>7155</v>
      </c>
      <c r="DG57" s="201">
        <f t="shared" si="425"/>
        <v>0.17101677900473253</v>
      </c>
    </row>
    <row r="58" spans="1:112" ht="20.149999999999999" customHeight="1" x14ac:dyDescent="0.35">
      <c r="A58" s="54">
        <v>880</v>
      </c>
      <c r="B58" s="54" t="str">
        <f>+B57</f>
        <v>Gradeschool</v>
      </c>
      <c r="C58" s="196" t="s">
        <v>60</v>
      </c>
      <c r="D58" s="39">
        <v>150</v>
      </c>
      <c r="E58" s="39">
        <v>5.7</v>
      </c>
      <c r="F58" s="39">
        <v>10</v>
      </c>
      <c r="G58" s="39">
        <v>2</v>
      </c>
      <c r="H58" s="40">
        <f t="shared" si="395"/>
        <v>17100</v>
      </c>
      <c r="I58" s="40">
        <f t="shared" si="396"/>
        <v>3000</v>
      </c>
      <c r="J58" s="47">
        <f>SUM(SUMIFS(
'BLC Subcont'!$AE:$AE,
'BLC Subcont'!$I:$I,L$10,
'BLC Subcont'!$U:$U,$A58,
'BLC Subcont'!$AA:$AA,$B58,
'BLC Subcont'!$IE:$IE,"AUTO PRINTING"
))</f>
        <v>0</v>
      </c>
      <c r="K58" s="51">
        <f>SUM(SUMIFS(
'BLC Subcont'!$BF:$BF,
'BLC Subcont'!$I:$I,L$10,
'BLC Subcont'!$U:$U,$A58,
'BLC Subcont'!$AA:$AA,$B58,
'BLC Subcont'!$IE:$IE,"AUTO PRINTING"
))</f>
        <v>0</v>
      </c>
      <c r="L58" s="157">
        <f t="shared" si="367"/>
        <v>0</v>
      </c>
      <c r="M58" s="47">
        <f>SUM(SUMIFS(
'BLC Subcont'!$AE:$AE,
'BLC Subcont'!$I:$I,O$10,
'BLC Subcont'!$U:$U,$A58,
'BLC Subcont'!$AA:$AA,$B58,
'BLC Subcont'!$IE:$IE,"AUTO PRINTING"
))</f>
        <v>0</v>
      </c>
      <c r="N58" s="51">
        <f>SUM(SUMIFS(
'BLC Subcont'!$BF:$BF,
'BLC Subcont'!$I:$I,O$10,
'BLC Subcont'!$U:$U,$A58,
'BLC Subcont'!$AA:$AA,$B58,
'BLC Subcont'!$IE:$IE,"AUTO PRINTING"
))</f>
        <v>0</v>
      </c>
      <c r="O58" s="157">
        <f t="shared" si="368"/>
        <v>0</v>
      </c>
      <c r="P58" s="47">
        <f>SUM(SUMIFS(
'BLC Subcont'!$AE:$AE,
'BLC Subcont'!$I:$I,R$10,
'BLC Subcont'!$U:$U,$A58,
'BLC Subcont'!$AA:$AA,$B58,
'BLC Subcont'!$IE:$IE,"AUTO PRINTING"
))</f>
        <v>0</v>
      </c>
      <c r="Q58" s="51">
        <f>SUM(SUMIFS(
'BLC Subcont'!$BF:$BF,
'BLC Subcont'!$I:$I,R$10,
'BLC Subcont'!$U:$U,$A58,
'BLC Subcont'!$AA:$AA,$B58,
'BLC Subcont'!$IE:$IE,"AUTO PRINTING"
))</f>
        <v>0</v>
      </c>
      <c r="R58" s="157">
        <f t="shared" si="369"/>
        <v>0</v>
      </c>
      <c r="S58" s="47">
        <f>SUM(SUMIFS(
'BLC Subcont'!$AE:$AE,
'BLC Subcont'!$I:$I,U$10,
'BLC Subcont'!$U:$U,$A58,
'BLC Subcont'!$AA:$AA,$B58,
'BLC Subcont'!$IE:$IE,"AUTO PRINTING"
))</f>
        <v>0</v>
      </c>
      <c r="T58" s="51">
        <f>SUM(SUMIFS(
'BLC Subcont'!$BF:$BF,
'BLC Subcont'!$I:$I,U$10,
'BLC Subcont'!$U:$U,$A58,
'BLC Subcont'!$AA:$AA,$B58,
'BLC Subcont'!$IE:$IE,"AUTO PRINTING"
))</f>
        <v>0</v>
      </c>
      <c r="U58" s="157">
        <f t="shared" si="370"/>
        <v>0</v>
      </c>
      <c r="V58" s="42">
        <f>SUM(SUMIFS(
'BLC Subcont'!$AE:$AE,
'BLC Subcont'!$I:$I,X$10,
'BLC Subcont'!$U:$U,$A58,
'BLC Subcont'!$AA:$AA,$B58,
'BLC Subcont'!$IE:$IE,"AUTO PRINTING"
))</f>
        <v>0</v>
      </c>
      <c r="W58" s="51">
        <f>SUM(SUMIFS(
'BLC Subcont'!$BF:$BF,
'BLC Subcont'!$I:$I,X$10,
'BLC Subcont'!$U:$U,$A58,
'BLC Subcont'!$AA:$AA,$B58,
'BLC Subcont'!$IE:$IE,"AUTO PRINTING"
))</f>
        <v>0</v>
      </c>
      <c r="X58" s="198">
        <f t="shared" si="371"/>
        <v>0</v>
      </c>
      <c r="Y58" s="47">
        <f t="shared" si="372"/>
        <v>0</v>
      </c>
      <c r="Z58" s="51">
        <f t="shared" si="373"/>
        <v>0</v>
      </c>
      <c r="AA58" s="58">
        <f t="shared" si="374"/>
        <v>0</v>
      </c>
      <c r="AB58" s="47">
        <f>SUM(SUMIFS(
'BLC Subcont'!$AE:$AE,
'BLC Subcont'!$I:$I,AD$10,
'BLC Subcont'!$U:$U,$A58,
'BLC Subcont'!$AA:$AA,$B58,
'BLC Subcont'!$IE:$IE,"AUTO PRINTING"
))</f>
        <v>0</v>
      </c>
      <c r="AC58" s="256">
        <f>SUM(SUMIFS(
'BLC Subcont'!$BF:$BF,
'BLC Subcont'!$I:$I,AD$10,
'BLC Subcont'!$U:$U,$A58,
'BLC Subcont'!$AA:$AA,$B58,
'BLC Subcont'!$IE:$IE,"AUTO PRINTING"
))</f>
        <v>0</v>
      </c>
      <c r="AD58" s="200">
        <f t="shared" si="375"/>
        <v>0</v>
      </c>
      <c r="AE58" s="42">
        <f>SUM(SUMIFS(
'BLC Subcont'!$AE:$AE,
'BLC Subcont'!$I:$I,AG$10,
'BLC Subcont'!$U:$U,$A58,
'BLC Subcont'!$AA:$AA,$B58,
'BLC Subcont'!$IE:$IE,"AUTO PRINTING"
))</f>
        <v>0</v>
      </c>
      <c r="AF58" s="256">
        <f>SUM(SUMIFS(
'BLC Subcont'!$BF:$BF,
'BLC Subcont'!$I:$I,AG$10,
'BLC Subcont'!$U:$U,$A58,
'BLC Subcont'!$AA:$AA,$B58,
'BLC Subcont'!$IE:$IE,"AUTO PRINTING"
))</f>
        <v>0</v>
      </c>
      <c r="AG58" s="201">
        <f t="shared" si="376"/>
        <v>0</v>
      </c>
      <c r="AH58" s="42">
        <f>SUM(SUMIFS(
'BLC Subcont'!$AE:$AE,
'BLC Subcont'!$I:$I,AJ$10,
'BLC Subcont'!$U:$U,$A58,
'BLC Subcont'!$AA:$AA,$B58,
'BLC Subcont'!$IE:$IE,"AUTO PRINTING"
))</f>
        <v>0</v>
      </c>
      <c r="AI58" s="256">
        <f>SUM(SUMIFS(
'BLC Subcont'!$BF:$BF,
'BLC Subcont'!$I:$I,AJ$10,
'BLC Subcont'!$U:$U,$A58,
'BLC Subcont'!$AA:$AA,$B58,
'BLC Subcont'!$IE:$IE,"AUTO PRINTING"
))</f>
        <v>0</v>
      </c>
      <c r="AJ58" s="201">
        <f t="shared" si="377"/>
        <v>0</v>
      </c>
      <c r="AK58" s="42">
        <f>SUM(SUMIFS(
'BLC Subcont'!$AE:$AE,
'BLC Subcont'!$I:$I,AM$10,
'BLC Subcont'!$U:$U,$A58,
'BLC Subcont'!$AA:$AA,$B58,
'BLC Subcont'!$IE:$IE,"AUTO PRINTING"
))</f>
        <v>0</v>
      </c>
      <c r="AL58" s="256">
        <f>SUM(SUMIFS(
'BLC Subcont'!$BF:$BF,
'BLC Subcont'!$I:$I,AM$10,
'BLC Subcont'!$U:$U,$A58,
'BLC Subcont'!$AA:$AA,$B58,
'BLC Subcont'!$IE:$IE,"AUTO PRINTING"
))</f>
        <v>0</v>
      </c>
      <c r="AM58" s="201">
        <f t="shared" si="378"/>
        <v>0</v>
      </c>
      <c r="AN58" s="42">
        <f>SUM(SUMIFS(
'BLC Subcont'!$AE:$AE,
'BLC Subcont'!$I:$I,AP$10,
'BLC Subcont'!$U:$U,$A58,
'BLC Subcont'!$AA:$AA,$B58,
'BLC Subcont'!$IE:$IE,"AUTO PRINTING"
))</f>
        <v>0</v>
      </c>
      <c r="AO58" s="256">
        <f>SUM(SUMIFS(
'BLC Subcont'!$BF:$BF,
'BLC Subcont'!$I:$I,AP$10,
'BLC Subcont'!$U:$U,$A58,
'BLC Subcont'!$AA:$AA,$B58,
'BLC Subcont'!$IE:$IE,"AUTO PRINTING"
))</f>
        <v>0</v>
      </c>
      <c r="AP58" s="201">
        <f t="shared" si="379"/>
        <v>0</v>
      </c>
      <c r="AQ58" s="42">
        <f>SUM(SUMIFS(
'BLC Subcont'!$AE:$AE,
'BLC Subcont'!$I:$I,AS$10,
'BLC Subcont'!$U:$U,$A58,
'BLC Subcont'!$AA:$AA,$B58,
'BLC Subcont'!$IE:$IE,"AUTO PRINTING"
))</f>
        <v>0</v>
      </c>
      <c r="AR58" s="51">
        <f>SUM(SUMIFS(
'BLC Subcont'!$BF:$BF,
'BLC Subcont'!$I:$I,AS$10,
'BLC Subcont'!$U:$U,$A58,
'BLC Subcont'!$AA:$AA,$B58,
'BLC Subcont'!$IE:$IE,"AUTO PRINTING"
))</f>
        <v>0</v>
      </c>
      <c r="AS58" s="201">
        <f t="shared" si="380"/>
        <v>0</v>
      </c>
      <c r="AT58" s="42">
        <f>SUM(SUMIFS(
'BLC Subcont'!$AE:$AE,
'BLC Subcont'!$I:$I,AV$10,
'BLC Subcont'!$U:$U,$A58,
'BLC Subcont'!$AA:$AA,$B58,
'BLC Subcont'!$IE:$IE,"AUTO PRINTING"
))</f>
        <v>0</v>
      </c>
      <c r="AU58" s="51">
        <f>SUM(SUMIFS(
'BLC Subcont'!$BF:$BF,
'BLC Subcont'!$I:$I,AV$10,
'BLC Subcont'!$U:$U,$A58,
'BLC Subcont'!$AA:$AA,$B58,
'BLC Subcont'!$IE:$IE,"AUTO PRINTING"
))</f>
        <v>0</v>
      </c>
      <c r="AV58" s="201">
        <f t="shared" si="381"/>
        <v>0</v>
      </c>
      <c r="AW58" s="47"/>
      <c r="AX58" s="256"/>
      <c r="AY58" s="58"/>
      <c r="AZ58" s="42"/>
      <c r="BA58" s="256"/>
      <c r="BB58" s="207"/>
      <c r="BC58" s="47"/>
      <c r="BD58" s="256"/>
      <c r="BE58" s="200"/>
      <c r="BF58" s="42"/>
      <c r="BG58" s="256"/>
      <c r="BH58" s="201"/>
      <c r="BI58" s="47"/>
      <c r="BJ58" s="256"/>
      <c r="BK58" s="58"/>
      <c r="BL58" s="42"/>
      <c r="BM58" s="256"/>
      <c r="BN58" s="207"/>
      <c r="BO58" s="47"/>
      <c r="BP58" s="256"/>
      <c r="BQ58" s="200"/>
      <c r="BR58" s="42"/>
      <c r="BS58" s="256"/>
      <c r="BT58" s="201"/>
      <c r="BU58" s="47"/>
      <c r="BV58" s="256"/>
      <c r="BW58" s="58"/>
      <c r="BX58" s="42"/>
      <c r="BY58" s="256"/>
      <c r="BZ58" s="207"/>
      <c r="CA58" s="47"/>
      <c r="CB58" s="256"/>
      <c r="CC58" s="200"/>
      <c r="CD58" s="42"/>
      <c r="CE58" s="256"/>
      <c r="CF58" s="201"/>
      <c r="CG58" s="42"/>
      <c r="CH58" s="256"/>
      <c r="CI58" s="201"/>
      <c r="CJ58" s="47"/>
      <c r="CK58" s="256"/>
      <c r="CL58" s="58"/>
      <c r="CM58" s="42"/>
      <c r="CN58" s="256"/>
      <c r="CO58" s="207"/>
      <c r="CP58" s="47"/>
      <c r="CQ58" s="256"/>
      <c r="CR58" s="200"/>
      <c r="CS58" s="42"/>
      <c r="CT58" s="256"/>
      <c r="CU58" s="201"/>
      <c r="CV58" s="47"/>
      <c r="CW58" s="256"/>
      <c r="CX58" s="58"/>
      <c r="CY58" s="42"/>
      <c r="CZ58" s="256"/>
      <c r="DA58" s="207"/>
      <c r="DB58" s="47"/>
      <c r="DC58" s="256"/>
      <c r="DD58" s="200"/>
      <c r="DE58" s="42"/>
      <c r="DF58" s="256"/>
      <c r="DG58" s="201"/>
    </row>
    <row r="59" spans="1:112" ht="20.149999999999999" customHeight="1" x14ac:dyDescent="0.35">
      <c r="A59" s="54">
        <v>880</v>
      </c>
      <c r="B59" s="54" t="str">
        <f>+B58</f>
        <v>Gradeschool</v>
      </c>
      <c r="C59" s="196" t="s">
        <v>92</v>
      </c>
      <c r="D59" s="39">
        <v>432</v>
      </c>
      <c r="E59" s="39">
        <v>5.7</v>
      </c>
      <c r="F59" s="39">
        <v>10</v>
      </c>
      <c r="G59" s="39">
        <v>2</v>
      </c>
      <c r="H59" s="40">
        <f t="shared" si="395"/>
        <v>49248</v>
      </c>
      <c r="I59" s="40">
        <f t="shared" si="396"/>
        <v>8640</v>
      </c>
      <c r="J59" s="47">
        <f>SUM(SUMIFS(
'BLC Subcont'!$AE:$AE,
'BLC Subcont'!$I:$I,L$10,
'BLC Subcont'!$U:$U,$A59,
'BLC Subcont'!$AA:$AA,$B59,
'BLC Subcont'!$IF:$IF,"AUTO PRINTING + CUTTING"
))</f>
        <v>0</v>
      </c>
      <c r="K59" s="51">
        <f>SUM(SUMIFS(
'BLC Subcont'!$AQ:$AQ,
'BLC Subcont'!$I:$I,L$10,
'BLC Subcont'!$U:$U,$A59,
'BLC Subcont'!$AA:$AA,$B59,
'BLC Subcont'!$IF:$IF,"AUTO PRINTING + CUTTING"
))</f>
        <v>0</v>
      </c>
      <c r="L59" s="157">
        <f t="shared" si="367"/>
        <v>0</v>
      </c>
      <c r="M59" s="47">
        <f>SUM(SUMIFS(
'BLC Subcont'!$AE:$AE,
'BLC Subcont'!$I:$I,O$10,
'BLC Subcont'!$U:$U,$A59,
'BLC Subcont'!$AA:$AA,$B59,
'BLC Subcont'!$IF:$IF,"AUTO PRINTING + CUTTING"
))</f>
        <v>0</v>
      </c>
      <c r="N59" s="51">
        <f>SUM(SUMIFS(
'BLC Subcont'!$AQ:$AQ,
'BLC Subcont'!$I:$I,O$10,
'BLC Subcont'!$U:$U,$A59,
'BLC Subcont'!$AA:$AA,$B59,
'BLC Subcont'!$IF:$IF,"AUTO PRINTING + CUTTING"
))</f>
        <v>0</v>
      </c>
      <c r="O59" s="157">
        <f t="shared" si="368"/>
        <v>0</v>
      </c>
      <c r="P59" s="47">
        <f>SUM(SUMIFS(
'BLC Subcont'!$AE:$AE,
'BLC Subcont'!$I:$I,R$10,
'BLC Subcont'!$U:$U,$A59,
'BLC Subcont'!$AA:$AA,$B59,
'BLC Subcont'!$IF:$IF,"AUTO PRINTING + CUTTING"
))</f>
        <v>0</v>
      </c>
      <c r="Q59" s="51">
        <f>SUM(SUMIFS(
'BLC Subcont'!$AQ:$AQ,
'BLC Subcont'!$I:$I,R$10,
'BLC Subcont'!$U:$U,$A59,
'BLC Subcont'!$AA:$AA,$B59,
'BLC Subcont'!$IF:$IF,"AUTO PRINTING + CUTTING"
))</f>
        <v>0</v>
      </c>
      <c r="R59" s="157">
        <f t="shared" si="369"/>
        <v>0</v>
      </c>
      <c r="S59" s="47">
        <f>SUM(SUMIFS(
'BLC Subcont'!$AE:$AE,
'BLC Subcont'!$I:$I,U$10,
'BLC Subcont'!$U:$U,$A59,
'BLC Subcont'!$AA:$AA,$B59,
'BLC Subcont'!$IF:$IF,"AUTO PRINTING + CUTTING"
))</f>
        <v>2796</v>
      </c>
      <c r="T59" s="51">
        <f>SUM(SUMIFS(
'BLC Subcont'!$AQ:$AQ,
'BLC Subcont'!$I:$I,U$10,
'BLC Subcont'!$U:$U,$A59,
'BLC Subcont'!$AA:$AA,$B59,
'BLC Subcont'!$IF:$IF,"AUTO PRINTING + CUTTING"
))</f>
        <v>840</v>
      </c>
      <c r="U59" s="157">
        <f t="shared" si="370"/>
        <v>0</v>
      </c>
      <c r="V59" s="42">
        <f>SUM(SUMIFS(
'BLC Subcont'!$AE:$AE,
'BLC Subcont'!$I:$I,X$10,
'BLC Subcont'!$U:$U,$A59,
'BLC Subcont'!$AA:$AA,$B59,
'BLC Subcont'!$IF:$IF,"AUTO PRINTING + CUTTING"
))</f>
        <v>4308</v>
      </c>
      <c r="W59" s="51">
        <f>SUM(SUMIFS(
'BLC Subcont'!$AQ:$AQ,
'BLC Subcont'!$I:$I,X$10,
'BLC Subcont'!$U:$U,$A59,
'BLC Subcont'!$AA:$AA,$B59,
'BLC Subcont'!$IF:$IF,"AUTO PRINTING + CUTTING"
))</f>
        <v>4308</v>
      </c>
      <c r="X59" s="198">
        <f t="shared" si="371"/>
        <v>8.7475633528265109E-2</v>
      </c>
      <c r="Y59" s="47">
        <f t="shared" si="372"/>
        <v>7104</v>
      </c>
      <c r="Z59" s="51">
        <f t="shared" si="373"/>
        <v>5148</v>
      </c>
      <c r="AA59" s="58">
        <f t="shared" si="374"/>
        <v>0.10453216374269006</v>
      </c>
      <c r="AB59" s="47">
        <f>SUM(SUMIFS(
'BLC Subcont'!$AE:$AE,
'BLC Subcont'!$I:$I,AD$10,
'BLC Subcont'!$U:$U,$A59,
'BLC Subcont'!$AA:$AA,$B59,
'BLC Subcont'!$IF:$IF,"AUTO PRINTING + CUTTING"
))</f>
        <v>0</v>
      </c>
      <c r="AC59" s="256">
        <f>SUM(SUMIFS(
'BLC Subcont'!$AQ:$AQ,
'BLC Subcont'!$I:$I,AD$10,
'BLC Subcont'!$U:$U,$A59,
'BLC Subcont'!$AA:$AA,$B59,
'BLC Subcont'!$IF:$IF,"AUTO PRINTING + CUTTING"
))</f>
        <v>0</v>
      </c>
      <c r="AD59" s="200">
        <f t="shared" si="375"/>
        <v>0</v>
      </c>
      <c r="AE59" s="42">
        <f>SUM(SUMIFS(
'BLC Subcont'!$AE:$AE,
'BLC Subcont'!$I:$I,AG$10,
'BLC Subcont'!$U:$U,$A59,
'BLC Subcont'!$AA:$AA,$B59,
'BLC Subcont'!$IF:$IF,"AUTO PRINTING + CUTTING"
))</f>
        <v>1176</v>
      </c>
      <c r="AF59" s="256">
        <f>SUM(SUMIFS(
'BLC Subcont'!$AQ:$AQ,
'BLC Subcont'!$I:$I,AG$10,
'BLC Subcont'!$U:$U,$A59,
'BLC Subcont'!$AA:$AA,$B59,
'BLC Subcont'!$IF:$IF,"AUTO PRINTING + CUTTING"
))</f>
        <v>1176</v>
      </c>
      <c r="AG59" s="201">
        <f t="shared" si="376"/>
        <v>2.387914230019493E-2</v>
      </c>
      <c r="AH59" s="42">
        <f>SUM(SUMIFS(
'BLC Subcont'!$AE:$AE,
'BLC Subcont'!$I:$I,AJ$10,
'BLC Subcont'!$U:$U,$A59,
'BLC Subcont'!$AA:$AA,$B59,
'BLC Subcont'!$IF:$IF,"AUTO PRINTING + CUTTING"
))</f>
        <v>6036</v>
      </c>
      <c r="AI59" s="256">
        <f>SUM(SUMIFS(
'BLC Subcont'!$AQ:$AQ,
'BLC Subcont'!$I:$I,AJ$10,
'BLC Subcont'!$U:$U,$A59,
'BLC Subcont'!$AA:$AA,$B59,
'BLC Subcont'!$IF:$IF,"AUTO PRINTING + CUTTING"
))</f>
        <v>6036</v>
      </c>
      <c r="AJ59" s="201">
        <f t="shared" si="377"/>
        <v>0.12256335282651072</v>
      </c>
      <c r="AK59" s="42">
        <f>SUM(SUMIFS(
'BLC Subcont'!$AE:$AE,
'BLC Subcont'!$I:$I,AM$10,
'BLC Subcont'!$U:$U,$A59,
'BLC Subcont'!$AA:$AA,$B59,
'BLC Subcont'!$IF:$IF,"AUTO PRINTING + CUTTING"
))</f>
        <v>2406</v>
      </c>
      <c r="AL59" s="256">
        <f>SUM(SUMIFS(
'BLC Subcont'!$AQ:$AQ,
'BLC Subcont'!$I:$I,AM$10,
'BLC Subcont'!$U:$U,$A59,
'BLC Subcont'!$AA:$AA,$B59,
'BLC Subcont'!$IF:$IF,"AUTO PRINTING + CUTTING"
))</f>
        <v>2406</v>
      </c>
      <c r="AM59" s="201">
        <f t="shared" si="378"/>
        <v>4.885477582846004E-2</v>
      </c>
      <c r="AN59" s="42">
        <f>SUM(SUMIFS(
'BLC Subcont'!$AE:$AE,
'BLC Subcont'!$I:$I,AP$10,
'BLC Subcont'!$U:$U,$A59,
'BLC Subcont'!$AA:$AA,$B59,
'BLC Subcont'!$IF:$IF,"AUTO PRINTING + CUTTING"
))</f>
        <v>0</v>
      </c>
      <c r="AO59" s="256">
        <f>SUM(SUMIFS(
'BLC Subcont'!$AQ:$AQ,
'BLC Subcont'!$I:$I,AP$10,
'BLC Subcont'!$U:$U,$A59,
'BLC Subcont'!$AA:$AA,$B59,
'BLC Subcont'!$IF:$IF,"AUTO PRINTING + CUTTING"
))</f>
        <v>0</v>
      </c>
      <c r="AP59" s="201">
        <f t="shared" si="379"/>
        <v>0</v>
      </c>
      <c r="AQ59" s="42">
        <f>SUM(SUMIFS(
'BLC Subcont'!$AE:$AE,
'BLC Subcont'!$I:$I,AS$10,
'BLC Subcont'!$U:$U,$A59,
'BLC Subcont'!$AA:$AA,$B59,
'BLC Subcont'!$IF:$IF,"AUTO PRINTING + CUTTING"
))</f>
        <v>0</v>
      </c>
      <c r="AR59" s="51">
        <f>SUM(SUMIFS(
'BLC Subcont'!$AQ:$AQ,
'BLC Subcont'!$I:$I,AS$10,
'BLC Subcont'!$U:$U,$A59,
'BLC Subcont'!$AA:$AA,$B59,
'BLC Subcont'!$IF:$IF,"AUTO PRINTING + CUTTING"
))</f>
        <v>0</v>
      </c>
      <c r="AS59" s="201">
        <f t="shared" si="380"/>
        <v>0</v>
      </c>
      <c r="AT59" s="42">
        <f>SUM(SUMIFS(
'BLC Subcont'!$AE:$AE,
'BLC Subcont'!$I:$I,AV$10,
'BLC Subcont'!$U:$U,$A59,
'BLC Subcont'!$AA:$AA,$B59,
'BLC Subcont'!$IF:$IF,"AUTO PRINTING + CUTTING"
))</f>
        <v>0</v>
      </c>
      <c r="AU59" s="51">
        <f>SUM(SUMIFS(
'BLC Subcont'!$AQ:$AQ,
'BLC Subcont'!$I:$I,AV$10,
'BLC Subcont'!$U:$U,$A59,
'BLC Subcont'!$AA:$AA,$B59,
'BLC Subcont'!$IF:$IF,"AUTO PRINTING + CUTTING"
))</f>
        <v>0</v>
      </c>
      <c r="AV59" s="201">
        <f t="shared" si="381"/>
        <v>0</v>
      </c>
      <c r="AW59" s="47"/>
      <c r="AX59" s="256"/>
      <c r="AY59" s="58"/>
      <c r="AZ59" s="42"/>
      <c r="BA59" s="256"/>
      <c r="BB59" s="207"/>
      <c r="BC59" s="47"/>
      <c r="BD59" s="256"/>
      <c r="BE59" s="200"/>
      <c r="BF59" s="42"/>
      <c r="BG59" s="256"/>
      <c r="BH59" s="201"/>
      <c r="BI59" s="47"/>
      <c r="BJ59" s="256"/>
      <c r="BK59" s="58"/>
      <c r="BL59" s="42"/>
      <c r="BM59" s="256"/>
      <c r="BN59" s="207"/>
      <c r="BO59" s="47"/>
      <c r="BP59" s="256"/>
      <c r="BQ59" s="200"/>
      <c r="BR59" s="42"/>
      <c r="BS59" s="256"/>
      <c r="BT59" s="201"/>
      <c r="BU59" s="47"/>
      <c r="BV59" s="256"/>
      <c r="BW59" s="58"/>
      <c r="BX59" s="42"/>
      <c r="BY59" s="256"/>
      <c r="BZ59" s="207"/>
      <c r="CA59" s="47"/>
      <c r="CB59" s="256"/>
      <c r="CC59" s="200"/>
      <c r="CD59" s="42"/>
      <c r="CE59" s="256"/>
      <c r="CF59" s="201"/>
      <c r="CG59" s="42"/>
      <c r="CH59" s="256"/>
      <c r="CI59" s="201"/>
      <c r="CJ59" s="47"/>
      <c r="CK59" s="256"/>
      <c r="CL59" s="58"/>
      <c r="CM59" s="42"/>
      <c r="CN59" s="256"/>
      <c r="CO59" s="207"/>
      <c r="CP59" s="47"/>
      <c r="CQ59" s="256"/>
      <c r="CR59" s="200"/>
      <c r="CS59" s="42"/>
      <c r="CT59" s="256"/>
      <c r="CU59" s="201"/>
      <c r="CV59" s="47"/>
      <c r="CW59" s="256"/>
      <c r="CX59" s="58"/>
      <c r="CY59" s="42"/>
      <c r="CZ59" s="256"/>
      <c r="DA59" s="207"/>
      <c r="DB59" s="47"/>
      <c r="DC59" s="256"/>
      <c r="DD59" s="200"/>
      <c r="DE59" s="42"/>
      <c r="DF59" s="256"/>
      <c r="DG59" s="201"/>
    </row>
    <row r="60" spans="1:112" ht="20.149999999999999" customHeight="1" x14ac:dyDescent="0.35">
      <c r="A60" s="130">
        <v>880</v>
      </c>
      <c r="B60" s="130" t="s">
        <v>45</v>
      </c>
      <c r="C60" s="196" t="s">
        <v>165</v>
      </c>
      <c r="D60" s="96">
        <v>662</v>
      </c>
      <c r="E60" s="39">
        <v>5.7</v>
      </c>
      <c r="F60" s="39">
        <v>10</v>
      </c>
      <c r="G60" s="39">
        <v>2</v>
      </c>
      <c r="H60" s="40">
        <f t="shared" si="395"/>
        <v>75468</v>
      </c>
      <c r="I60" s="40">
        <f t="shared" si="396"/>
        <v>13240</v>
      </c>
      <c r="J60" s="47">
        <f>SUM(SUMIFS(
'BLC Subcont'!$AE:$AE,
'BLC Subcont'!$I:$I,L$10,
'BLC Subcont'!$U:$U,$A60,
'BLC Subcont'!$AA:$AA,$B60,
'BLC Subcont'!$IC:$IC,"AUTO PRINTING + CUTTING"
))</f>
        <v>0</v>
      </c>
      <c r="K60" s="51">
        <f>SUM(SUMIFS(
'BLC Subcont'!$AR:$AR,
'BLC Subcont'!$I:$I,L$10,
'BLC Subcont'!$U:$U,$A60,
'BLC Subcont'!$AA:$AA,$B60,
'BLC Subcont'!$IC:$IC,"AUTO PRINTING + CUTTING"
))</f>
        <v>0</v>
      </c>
      <c r="L60" s="157">
        <f t="shared" si="367"/>
        <v>0</v>
      </c>
      <c r="M60" s="47">
        <f>SUM(SUMIFS(
'BLC Subcont'!$AE:$AE,
'BLC Subcont'!$I:$I,O$10,
'BLC Subcont'!$U:$U,$A60,
'BLC Subcont'!$AA:$AA,$B60,
'BLC Subcont'!$IC:$IC,"AUTO PRINTING + CUTTING"
))</f>
        <v>4236</v>
      </c>
      <c r="N60" s="51">
        <f>SUM(SUMIFS(
'BLC Subcont'!$AR:$AR,
'BLC Subcont'!$I:$I,O$10,
'BLC Subcont'!$U:$U,$A60,
'BLC Subcont'!$AA:$AA,$B60,
'BLC Subcont'!$IC:$IC,"AUTO PRINTING + CUTTING"
))</f>
        <v>0</v>
      </c>
      <c r="O60" s="157">
        <f t="shared" si="368"/>
        <v>0</v>
      </c>
      <c r="P60" s="47">
        <f>SUM(SUMIFS(
'BLC Subcont'!$AE:$AE,
'BLC Subcont'!$I:$I,R$10,
'BLC Subcont'!$U:$U,$A60,
'BLC Subcont'!$AA:$AA,$B60,
'BLC Subcont'!$IC:$IC,"AUTO PRINTING + CUTTING"
))</f>
        <v>0</v>
      </c>
      <c r="Q60" s="51">
        <f>SUM(SUMIFS(
'BLC Subcont'!$AR:$AR,
'BLC Subcont'!$I:$I,R$10,
'BLC Subcont'!$U:$U,$A60,
'BLC Subcont'!$AA:$AA,$B60,
'BLC Subcont'!$IC:$IC,"AUTO PRINTING + CUTTING"
))</f>
        <v>0</v>
      </c>
      <c r="R60" s="157">
        <f t="shared" si="369"/>
        <v>0</v>
      </c>
      <c r="S60" s="47">
        <f>SUM(SUMIFS(
'BLC Subcont'!$AE:$AE,
'BLC Subcont'!$I:$I,U$10,
'BLC Subcont'!$U:$U,$A60,
'BLC Subcont'!$AA:$AA,$B60,
'BLC Subcont'!$IC:$IC,"AUTO PRINTING + CUTTING"
))</f>
        <v>2064</v>
      </c>
      <c r="T60" s="51">
        <f>SUM(SUMIFS(
'BLC Subcont'!$AR:$AR,
'BLC Subcont'!$I:$I,U$10,
'BLC Subcont'!$U:$U,$A60,
'BLC Subcont'!$AA:$AA,$B60,
'BLC Subcont'!$IC:$IC,"AUTO PRINTING + CUTTING"
))</f>
        <v>0</v>
      </c>
      <c r="U60" s="157">
        <f t="shared" si="370"/>
        <v>0</v>
      </c>
      <c r="V60" s="42">
        <f>SUM(SUMIFS(
'BLC Subcont'!$AE:$AE,
'BLC Subcont'!$I:$I,X$10,
'BLC Subcont'!$U:$U,$A60,
'BLC Subcont'!$AA:$AA,$B60,
'BLC Subcont'!$IC:$IC,"AUTO PRINTING + CUTTING"
))</f>
        <v>3906</v>
      </c>
      <c r="W60" s="51">
        <f>SUM(SUMIFS(
'BLC Subcont'!$AR:$AR,
'BLC Subcont'!$I:$I,X$10,
'BLC Subcont'!$U:$U,$A60,
'BLC Subcont'!$AA:$AA,$B60,
'BLC Subcont'!$IC:$IC,"AUTO PRINTING + CUTTING"
))</f>
        <v>2725</v>
      </c>
      <c r="X60" s="198">
        <f t="shared" si="371"/>
        <v>3.6108019292945354E-2</v>
      </c>
      <c r="Y60" s="47">
        <f t="shared" si="372"/>
        <v>10206</v>
      </c>
      <c r="Z60" s="51">
        <f t="shared" si="373"/>
        <v>2725</v>
      </c>
      <c r="AA60" s="58">
        <f t="shared" si="374"/>
        <v>3.6108019292945354E-2</v>
      </c>
      <c r="AB60" s="47">
        <f>SUM(SUMIFS(
'BLC Subcont'!$AE:$AE,
'BLC Subcont'!$I:$I,AD$10,
'BLC Subcont'!$U:$U,$A60,
'BLC Subcont'!$AA:$AA,$B60,
'BLC Subcont'!$IC:$IC,"AUTO PRINTING + CUTTING"
))</f>
        <v>0</v>
      </c>
      <c r="AC60" s="256">
        <f>SUM(SUMIFS(
'BLC Subcont'!$AR:$AR,
'BLC Subcont'!$I:$I,AD$10,
'BLC Subcont'!$U:$U,$A60,
'BLC Subcont'!$AA:$AA,$B60,
'BLC Subcont'!$IC:$IC,"AUTO PRINTING + CUTTING"
))</f>
        <v>0</v>
      </c>
      <c r="AD60" s="200">
        <f t="shared" si="375"/>
        <v>0</v>
      </c>
      <c r="AE60" s="42">
        <f>SUM(SUMIFS(
'BLC Subcont'!$AE:$AE,
'BLC Subcont'!$I:$I,AG$10,
'BLC Subcont'!$U:$U,$A60,
'BLC Subcont'!$AA:$AA,$B60,
'BLC Subcont'!$IC:$IC,"AUTO PRINTING + CUTTING"
))</f>
        <v>0</v>
      </c>
      <c r="AF60" s="256">
        <f>SUM(SUMIFS(
'BLC Subcont'!$AR:$AR,
'BLC Subcont'!$I:$I,AG$10,
'BLC Subcont'!$U:$U,$A60,
'BLC Subcont'!$AA:$AA,$B60,
'BLC Subcont'!$IC:$IC,"AUTO PRINTING + CUTTING"
))</f>
        <v>0</v>
      </c>
      <c r="AG60" s="201">
        <f t="shared" si="376"/>
        <v>0</v>
      </c>
      <c r="AH60" s="42">
        <f>SUM(SUMIFS(
'BLC Subcont'!$AE:$AE,
'BLC Subcont'!$I:$I,AJ$10,
'BLC Subcont'!$U:$U,$A60,
'BLC Subcont'!$AA:$AA,$B60,
'BLC Subcont'!$IC:$IC,"AUTO PRINTING + CUTTING"
))</f>
        <v>1836</v>
      </c>
      <c r="AI60" s="256">
        <f>SUM(SUMIFS(
'BLC Subcont'!$AR:$AR,
'BLC Subcont'!$I:$I,AJ$10,
'BLC Subcont'!$U:$U,$A60,
'BLC Subcont'!$AA:$AA,$B60,
'BLC Subcont'!$IC:$IC,"AUTO PRINTING + CUTTING"
))</f>
        <v>1836</v>
      </c>
      <c r="AJ60" s="201">
        <f t="shared" si="377"/>
        <v>2.432819208141199E-2</v>
      </c>
      <c r="AK60" s="42">
        <f>SUM(SUMIFS(
'BLC Subcont'!$AE:$AE,
'BLC Subcont'!$I:$I,AM$10,
'BLC Subcont'!$U:$U,$A60,
'BLC Subcont'!$AA:$AA,$B60,
'BLC Subcont'!$IC:$IC,"AUTO PRINTING + CUTTING"
))</f>
        <v>744</v>
      </c>
      <c r="AL60" s="256">
        <f>SUM(SUMIFS(
'BLC Subcont'!$AR:$AR,
'BLC Subcont'!$I:$I,AM$10,
'BLC Subcont'!$U:$U,$A60,
'BLC Subcont'!$AA:$AA,$B60,
'BLC Subcont'!$IC:$IC,"AUTO PRINTING + CUTTING"
))</f>
        <v>744</v>
      </c>
      <c r="AM60" s="201">
        <f t="shared" si="378"/>
        <v>9.858483065670217E-3</v>
      </c>
      <c r="AN60" s="42">
        <f>SUM(SUMIFS(
'BLC Subcont'!$AE:$AE,
'BLC Subcont'!$I:$I,AP$10,
'BLC Subcont'!$U:$U,$A60,
'BLC Subcont'!$AA:$AA,$B60,
'BLC Subcont'!$IC:$IC,"AUTO PRINTING + CUTTING"
))</f>
        <v>0</v>
      </c>
      <c r="AO60" s="256">
        <f>SUM(SUMIFS(
'BLC Subcont'!$AR:$AR,
'BLC Subcont'!$I:$I,AP$10,
'BLC Subcont'!$U:$U,$A60,
'BLC Subcont'!$AA:$AA,$B60,
'BLC Subcont'!$IC:$IC,"AUTO PRINTING + CUTTING"
))</f>
        <v>0</v>
      </c>
      <c r="AP60" s="201">
        <f t="shared" si="379"/>
        <v>0</v>
      </c>
      <c r="AQ60" s="42">
        <f>SUM(SUMIFS(
'BLC Subcont'!$AE:$AE,
'BLC Subcont'!$I:$I,AS$10,
'BLC Subcont'!$U:$U,$A60,
'BLC Subcont'!$AA:$AA,$B60,
'BLC Subcont'!$IC:$IC,"AUTO PRINTING + CUTTING"
))</f>
        <v>0</v>
      </c>
      <c r="AR60" s="51">
        <f>SUM(SUMIFS(
'BLC Subcont'!$AR:$AR,
'BLC Subcont'!$I:$I,AS$10,
'BLC Subcont'!$U:$U,$A60,
'BLC Subcont'!$AA:$AA,$B60,
'BLC Subcont'!$IC:$IC,"AUTO PRINTING + CUTTING"
))</f>
        <v>0</v>
      </c>
      <c r="AS60" s="201">
        <f t="shared" si="380"/>
        <v>0</v>
      </c>
      <c r="AT60" s="42">
        <f>SUM(SUMIFS(
'BLC Subcont'!$AE:$AE,
'BLC Subcont'!$I:$I,AV$10,
'BLC Subcont'!$U:$U,$A60,
'BLC Subcont'!$AA:$AA,$B60,
'BLC Subcont'!$IC:$IC,"AUTO PRINTING + CUTTING"
))</f>
        <v>0</v>
      </c>
      <c r="AU60" s="51">
        <f>SUM(SUMIFS(
'BLC Subcont'!$AR:$AR,
'BLC Subcont'!$I:$I,AV$10,
'BLC Subcont'!$U:$U,$A60,
'BLC Subcont'!$AA:$AA,$B60,
'BLC Subcont'!$IC:$IC,"AUTO PRINTING + CUTTING"
))</f>
        <v>0</v>
      </c>
      <c r="AV60" s="201">
        <f t="shared" si="381"/>
        <v>0</v>
      </c>
      <c r="AW60" s="47">
        <f>SUMIFS(RCCP!$HX$8:$HX$136,
RCCP!$A$8:$A$136,$A60,
RCCP!$C$8:$C$136,$B60
)+
(SUMIFS(RCCP!$IC$8:$IC$136,
RCCP!$A$8:$A$136,$A60,
RCCP!$C$8:$C$136,$B60)/4)</f>
        <v>2682</v>
      </c>
      <c r="AX60" s="256">
        <f>SUMIFS(RCCP!$HX$8:$HX$136,
RCCP!$A$8:$A$136,$A60,
RCCP!$C$8:$C$136,$B60
)+
(SUMIFS(RCCP!$IC$8:$IC$136,
RCCP!$A$8:$A$136,$A60,
RCCP!$C$8:$C$136,$B60)/4)</f>
        <v>2682</v>
      </c>
      <c r="AY60" s="58">
        <f t="shared" ref="AY60:AY61" si="426">IFERROR(AX60/($I60*AY$11),0)</f>
        <v>3.5538241373827315E-2</v>
      </c>
      <c r="AZ60" s="42">
        <f>SUMIFS(RCCP!$HY$8:$HY$136,
RCCP!$A$8:$A$136,$A60,
RCCP!$C$8:$C$136,$B60
)+
(SUMIFS(RCCP!$IC$8:$IC$136,
RCCP!$A$8:$A$136,$A60,
RCCP!$C$8:$C$136,$B60)/4)</f>
        <v>0</v>
      </c>
      <c r="BA60" s="256">
        <f>SUMIFS(RCCP!$HY$8:$HY$136,
RCCP!$A$8:$A$136,$A60,
RCCP!$C$8:$C$136,$B60
)+
(SUMIFS(RCCP!$IC$8:$IC$136,
RCCP!$A$8:$A$136,$A60,
RCCP!$C$8:$C$136,$B60)/4)</f>
        <v>0</v>
      </c>
      <c r="BB60" s="207">
        <f t="shared" ref="BB60:BB61" si="427">IFERROR(BA60/($I60*BB$11),0)</f>
        <v>0</v>
      </c>
      <c r="BC60" s="47">
        <f>SUMIFS(RCCP!$HZ$8:$HZ$136,
RCCP!$A$8:$A$136,$A60,
RCCP!$C$8:$C$136,$B60
)+
(SUMIFS(RCCP!$IC$8:$IC$136,
RCCP!$A$8:$A$136,$A60,
RCCP!$C$8:$C$136,$B60)/4)</f>
        <v>4014</v>
      </c>
      <c r="BD60" s="256">
        <f>SUMIFS(RCCP!$HZ$8:$HZ$136,
RCCP!$A$8:$A$136,$A60,
RCCP!$C$8:$C$136,$B60
)+
(SUMIFS(RCCP!$IC$8:$IC$136,
RCCP!$A$8:$A$136,$A60,
RCCP!$C$8:$C$136,$B60)/4)</f>
        <v>4014</v>
      </c>
      <c r="BE60" s="200">
        <f t="shared" ref="BE60:BE61" si="428">IFERROR(BD60/($I60*BE$11),0)</f>
        <v>5.3188106217204642E-2</v>
      </c>
      <c r="BF60" s="42">
        <f>SUMIFS(RCCP!$IA$8:$IA$136,
RCCP!$A$8:$A$136,$A60,
RCCP!$C$8:$C$136,$B60
)+
(SUMIFS(RCCP!$IC$8:$IC$136,
RCCP!$A$8:$A$136,$A60,
RCCP!$C$8:$C$136,$B60)/4)</f>
        <v>0</v>
      </c>
      <c r="BG60" s="256">
        <f>SUMIFS(RCCP!$IA$8:$IA$136,
RCCP!$A$8:$A$136,$A60,
RCCP!$C$8:$C$136,$B60
)+
(SUMIFS(RCCP!$IC$8:$IC$136,
RCCP!$A$8:$A$136,$A60,
RCCP!$C$8:$C$136,$B60)/4)</f>
        <v>0</v>
      </c>
      <c r="BH60" s="201">
        <f t="shared" ref="BH60:BH61" si="429">IFERROR(BG60/($I60*BH$11),0)</f>
        <v>0</v>
      </c>
      <c r="BI60" s="47">
        <f>SUMIFS(RCCP!$IF$8:$IF$136,
RCCP!$A$8:$A$136,$A60,
RCCP!$C$8:$C$136,$B60
)+
(SUMIFS(RCCP!$IK$8:$IK$136,
RCCP!$A$8:$A$136,$A60,
RCCP!$C$8:$C$136,$B60)/4)</f>
        <v>2004</v>
      </c>
      <c r="BJ60" s="256">
        <f>SUMIFS(RCCP!$IF$8:$IF$136,
RCCP!$A$8:$A$136,$A60,
RCCP!$C$8:$C$136,$B60
)+
(SUMIFS(RCCP!$IK$8:$IK$136,
RCCP!$A$8:$A$136,$A60,
RCCP!$C$8:$C$136,$B60)/4)</f>
        <v>2004</v>
      </c>
      <c r="BK60" s="58">
        <f t="shared" ref="BK60:BK61" si="430">IFERROR(BJ60/($I60*BK$11),0)</f>
        <v>2.6554301160756875E-2</v>
      </c>
      <c r="BL60" s="42">
        <f>SUMIFS(RCCP!$IG$8:$IG$136,
RCCP!$A$8:$A$136,$A60,
RCCP!$C$8:$C$136,$B60
)+
(SUMIFS(RCCP!$IK$8:$IK$136,
RCCP!$A$8:$A$136,$A60,
RCCP!$C$8:$C$136,$B60)/4)</f>
        <v>2004</v>
      </c>
      <c r="BM60" s="256">
        <f>SUMIFS(RCCP!$IG$8:$IG$136,
RCCP!$A$8:$A$136,$A60,
RCCP!$C$8:$C$136,$B60
)+
(SUMIFS(RCCP!$IK$8:$IK$136,
RCCP!$A$8:$A$136,$A60,
RCCP!$C$8:$C$136,$B60)/4)</f>
        <v>2004</v>
      </c>
      <c r="BN60" s="207">
        <f t="shared" ref="BN60:BN61" si="431">IFERROR(BM60/($I60*BN$11),0)</f>
        <v>2.6554301160756875E-2</v>
      </c>
      <c r="BO60" s="47">
        <f>SUMIFS(RCCP!$IH$8:$IH$136,
RCCP!$A$8:$A$136,$A60,
RCCP!$C$8:$C$136,$B60
)+
(SUMIFS(RCCP!$IK$8:$IK$136,
RCCP!$A$8:$A$136,$A60,
RCCP!$C$8:$C$136,$B60)/4)</f>
        <v>2004</v>
      </c>
      <c r="BP60" s="256">
        <f>SUMIFS(RCCP!$IH$8:$IH$136,
RCCP!$A$8:$A$136,$A60,
RCCP!$C$8:$C$136,$B60
)+
(SUMIFS(RCCP!$IK$8:$IK$136,
RCCP!$A$8:$A$136,$A60,
RCCP!$C$8:$C$136,$B60)/4)</f>
        <v>2004</v>
      </c>
      <c r="BQ60" s="200">
        <f t="shared" ref="BQ60:BQ61" si="432">IFERROR(BP60/($I60*BQ$11),0)</f>
        <v>2.6554301160756875E-2</v>
      </c>
      <c r="BR60" s="42">
        <f>SUMIFS(RCCP!$II$8:$II$136,
RCCP!$A$8:$A$136,$A60,
RCCP!$C$8:$C$136,$B60
)+
(SUMIFS(RCCP!$IK$8:$IK$136,
RCCP!$A$8:$A$136,$A60,
RCCP!$C$8:$C$136,$B60)/4)</f>
        <v>2004</v>
      </c>
      <c r="BS60" s="256">
        <f>SUMIFS(RCCP!$II$8:$II$136,
RCCP!$A$8:$A$136,$A60,
RCCP!$C$8:$C$136,$B60
)+
(SUMIFS(RCCP!$IK$8:$IK$136,
RCCP!$A$8:$A$136,$A60,
RCCP!$C$8:$C$136,$B60)/4)</f>
        <v>2004</v>
      </c>
      <c r="BT60" s="201">
        <f t="shared" ref="BT60:BT61" si="433">IFERROR(BS60/($I60*BT$11),0)</f>
        <v>3.2204152471556211E-2</v>
      </c>
      <c r="BU60" s="47">
        <f>SUMIFS(RCCP!$IN$8:$IN$136,
RCCP!$A$8:$A$136,$A60,
RCCP!$C$8:$C$136,$B60
)+
(SUMIFS(RCCP!$IT$8:$IT$136,
RCCP!$A$8:$A$136,$A60,
RCCP!$C$8:$C$136,$B60)/5)</f>
        <v>0</v>
      </c>
      <c r="BV60" s="256">
        <f>SUMIFS(RCCP!$IN$8:$IN$136,
RCCP!$A$8:$A$136,$A60,
RCCP!$C$8:$C$136,$B60
)+
(SUMIFS(RCCP!$IT$8:$IT$136,
RCCP!$A$8:$A$136,$A60,
RCCP!$C$8:$C$136,$B60)/5)</f>
        <v>0</v>
      </c>
      <c r="BW60" s="58">
        <f t="shared" ref="BW60:BW61" si="434">IFERROR(BV60/($I60*BW$11),0)</f>
        <v>0</v>
      </c>
      <c r="BX60" s="42">
        <f>SUMIFS(RCCP!$IO$8:$IO$136,
RCCP!$A$8:$A$136,$A60,
RCCP!$C$8:$C$136,$B60
)+
(SUMIFS(RCCP!$IT$8:$IT$136,
RCCP!$A$8:$A$136,$A60,
RCCP!$C$8:$C$136,$B60)/5)</f>
        <v>0</v>
      </c>
      <c r="BY60" s="256">
        <f>SUMIFS(RCCP!$IO$8:$IO$136,
RCCP!$A$8:$A$136,$A60,
RCCP!$C$8:$C$136,$B60
)+
(SUMIFS(RCCP!$IT$8:$IT$136,
RCCP!$A$8:$A$136,$A60,
RCCP!$C$8:$C$136,$B60)/5)</f>
        <v>0</v>
      </c>
      <c r="BZ60" s="207">
        <f t="shared" ref="BZ60:BZ61" si="435">IFERROR(BY60/($I60*BZ$11),0)</f>
        <v>0</v>
      </c>
      <c r="CA60" s="47">
        <f>SUMIFS(RCCP!$IP$8:$IP$136,
RCCP!$A$8:$A$136,$A60,
RCCP!$C$8:$C$136,$B60
)+
(SUMIFS(RCCP!$IT$8:$IT$136,
RCCP!$A$8:$A$136,$A60,
RCCP!$C$8:$C$136,$B60)/5)</f>
        <v>0</v>
      </c>
      <c r="CB60" s="256">
        <f>SUMIFS(RCCP!$IP$8:$IP$136,
RCCP!$A$8:$A$136,$A60,
RCCP!$C$8:$C$136,$B60
)+
(SUMIFS(RCCP!$IT$8:$IT$136,
RCCP!$A$8:$A$136,$A60,
RCCP!$C$8:$C$136,$B60)/5)</f>
        <v>0</v>
      </c>
      <c r="CC60" s="200">
        <f t="shared" ref="CC60:CC61" si="436">IFERROR(CB60/($I60*CC$11),0)</f>
        <v>0</v>
      </c>
      <c r="CD60" s="42">
        <f>SUMIFS(RCCP!$IQ$8:$IQ$136,
RCCP!$A$8:$A$136,$A60,
RCCP!$C$8:$C$136,$B60
)+
(SUMIFS(RCCP!$IT$8:$IT$136,
RCCP!$A$8:$A$136,$A60,
RCCP!$C$8:$C$136,$B60)/5)</f>
        <v>0</v>
      </c>
      <c r="CE60" s="256">
        <f>SUMIFS(RCCP!$IQ$8:$IQ$136,
RCCP!$A$8:$A$136,$A60,
RCCP!$C$8:$C$136,$B60
)+
(SUMIFS(RCCP!$IT$8:$IT$136,
RCCP!$A$8:$A$136,$A60,
RCCP!$C$8:$C$136,$B60)/5)</f>
        <v>0</v>
      </c>
      <c r="CF60" s="201">
        <f t="shared" ref="CF60:CF61" si="437">IFERROR(CE60/($I60*CF$11),0)</f>
        <v>0</v>
      </c>
      <c r="CG60" s="42">
        <f>SUMIFS(RCCP!$IR$8:$IR$136,
RCCP!$A$8:$A$136,$A60,
RCCP!$C$8:$C$136,$B60
)+
(SUMIFS(RCCP!$IT$8:$IT$136,
RCCP!$A$8:$A$136,$A60,
RCCP!$C$8:$C$136,$B60)/5)</f>
        <v>0</v>
      </c>
      <c r="CH60" s="256">
        <f>SUMIFS(RCCP!$IR$8:$IR$136,
RCCP!$A$8:$A$136,$A60,
RCCP!$C$8:$C$136,$B60
)+
(SUMIFS(RCCP!$IT$8:$IT$136,
RCCP!$A$8:$A$136,$A60,
RCCP!$C$8:$C$136,$B60)/5)</f>
        <v>0</v>
      </c>
      <c r="CI60" s="201">
        <f t="shared" ref="CI60:CI61" si="438">IFERROR(CH60/($I60*CI$11),0)</f>
        <v>0</v>
      </c>
      <c r="CJ60" s="47">
        <f>SUMIFS(RCCP!$IW$8:$IW$136,
RCCP!$A$8:$A$136,$A60,
RCCP!$C$8:$C$136,$B60
)+
(SUMIFS(RCCP!$JB$8:$JB$136,
RCCP!$A$8:$A$136,$A60,
RCCP!$C$8:$C$136,$B60)/4)</f>
        <v>189</v>
      </c>
      <c r="CK60" s="256">
        <f>SUMIFS(RCCP!$IW$8:$IW$136,
RCCP!$A$8:$A$136,$A60,
RCCP!$C$8:$C$136,$B60
)+
(SUMIFS(RCCP!$JB$8:$JB$136,
RCCP!$A$8:$A$136,$A60,
RCCP!$C$8:$C$136,$B60)/4)</f>
        <v>189</v>
      </c>
      <c r="CL60" s="58">
        <f t="shared" ref="CL60:CL61" si="439">IFERROR(CK60/($I60*CL$11),0)</f>
        <v>3.0372179726168283E-3</v>
      </c>
      <c r="CM60" s="42">
        <f>SUMIFS(RCCP!$IX$8:$IX$136,
RCCP!$A$8:$A$136,$A60,
RCCP!$C$8:$C$136,$B60
)+
(SUMIFS(RCCP!$JB$8:$JB$136,
RCCP!$A$8:$A$136,$A60,
RCCP!$C$8:$C$136,$B60)/4)</f>
        <v>189</v>
      </c>
      <c r="CN60" s="256">
        <f>SUMIFS(RCCP!$IX$8:$IX$136,
RCCP!$A$8:$A$136,$A60,
RCCP!$C$8:$C$136,$B60
)+
(SUMIFS(RCCP!$JB$8:$JB$136,
RCCP!$A$8:$A$136,$A60,
RCCP!$C$8:$C$136,$B60)/4)</f>
        <v>189</v>
      </c>
      <c r="CO60" s="207">
        <f t="shared" ref="CO60:CO61" si="440">IFERROR(CN60/($I60*CO$11),0)</f>
        <v>2.5043727142629989E-3</v>
      </c>
      <c r="CP60" s="47">
        <f>SUMIFS(RCCP!$IY$8:$IY$136,
RCCP!$A$8:$A$136,$A60,
RCCP!$C$8:$C$136,$B60
)+
(SUMIFS(RCCP!$JB$8:$JB$136,
RCCP!$A$8:$A$136,$A60,
RCCP!$C$8:$C$136,$B60)/4)</f>
        <v>189</v>
      </c>
      <c r="CQ60" s="256">
        <f>SUMIFS(RCCP!$IY$8:$IY$136,
RCCP!$A$8:$A$136,$A60,
RCCP!$C$8:$C$136,$B60
)+
(SUMIFS(RCCP!$JB$8:$JB$136,
RCCP!$A$8:$A$136,$A60,
RCCP!$C$8:$C$136,$B60)/4)</f>
        <v>189</v>
      </c>
      <c r="CR60" s="200">
        <f t="shared" ref="CR60:CR61" si="441">IFERROR(CQ60/($I60*CR$11),0)</f>
        <v>2.5043727142629989E-3</v>
      </c>
      <c r="CS60" s="42">
        <f>SUMIFS(RCCP!$IZ$8:$IZ$136,
RCCP!$A$8:$A$136,$A60,
RCCP!$C$8:$C$136,$B60
)+
(SUMIFS(RCCP!$JB$8:$JB$136,
RCCP!$A$8:$A$136,$A60,
RCCP!$C$8:$C$136,$B60)/4)</f>
        <v>189</v>
      </c>
      <c r="CT60" s="256">
        <f>SUMIFS(RCCP!$IZ$8:$IZ$136,
RCCP!$A$8:$A$136,$A60,
RCCP!$C$8:$C$136,$B60
)+
(SUMIFS(RCCP!$JB$8:$JB$136,
RCCP!$A$8:$A$136,$A60,
RCCP!$C$8:$C$136,$B60)/4)</f>
        <v>189</v>
      </c>
      <c r="CU60" s="201">
        <f t="shared" ref="CU60:CU61" si="442">IFERROR(CT60/($I60*CU$11),0)</f>
        <v>2.5043727142629989E-3</v>
      </c>
      <c r="CV60" s="47">
        <f>SUMIFS(RCCP!$JE$8:$JE$136,
RCCP!$A$8:$A$136,$A60,
RCCP!$C$8:$C$136,$B60
)+
(SUMIFS(RCCP!$JJ$8:$JJ$136,
RCCP!$A$8:$A$136,$A60,
RCCP!$C$8:$C$136,$B60)/4)</f>
        <v>4605</v>
      </c>
      <c r="CW60" s="256">
        <f>SUMIFS(RCCP!$JE$8:$JE$136,
RCCP!$A$8:$A$136,$A60,
RCCP!$C$8:$C$136,$B60
)+
(SUMIFS(RCCP!$JJ$8:$JJ$136,
RCCP!$A$8:$A$136,$A60,
RCCP!$C$8:$C$136,$B60)/4)</f>
        <v>4605</v>
      </c>
      <c r="CX60" s="58">
        <f t="shared" ref="CX60:CX61" si="443">IFERROR(CW60/($I60*CX$11),0)</f>
        <v>6.1019239942757195E-2</v>
      </c>
      <c r="CY60" s="42">
        <f>SUMIFS(RCCP!$JF$8:$JF$136,
RCCP!$A$8:$A$136,$A60,
RCCP!$C$8:$C$136,$B60
)+
(SUMIFS(RCCP!$JJ$8:$JJ$136,
RCCP!$A$8:$A$136,$A60,
RCCP!$C$8:$C$136,$B60)/4)</f>
        <v>4605</v>
      </c>
      <c r="CZ60" s="256">
        <f>SUMIFS(RCCP!$JF$8:$JF$136,
RCCP!$A$8:$A$136,$A60,
RCCP!$C$8:$C$136,$B60
)+
(SUMIFS(RCCP!$JJ$8:$JJ$136,
RCCP!$A$8:$A$136,$A60,
RCCP!$C$8:$C$136,$B60)/4)</f>
        <v>4605</v>
      </c>
      <c r="DA60" s="207">
        <f t="shared" ref="DA60:DA61" si="444">IFERROR(CZ60/($I60*DA$11),0)</f>
        <v>6.1019239942757195E-2</v>
      </c>
      <c r="DB60" s="47">
        <f>SUMIFS(RCCP!$JG$8:$JG$136,
RCCP!$A$8:$A$136,$A60,
RCCP!$C$8:$C$136,$B60
)+
(SUMIFS(RCCP!$JJ$8:$JJ$136,
RCCP!$A$8:$A$136,$A60,
RCCP!$C$8:$C$136,$B60)/4)</f>
        <v>4605</v>
      </c>
      <c r="DC60" s="256">
        <f>SUMIFS(RCCP!$JG$8:$JG$136,
RCCP!$A$8:$A$136,$A60,
RCCP!$C$8:$C$136,$B60
)+
(SUMIFS(RCCP!$JJ$8:$JJ$136,
RCCP!$A$8:$A$136,$A60,
RCCP!$C$8:$C$136,$B60)/4)</f>
        <v>4605</v>
      </c>
      <c r="DD60" s="200">
        <f t="shared" ref="DD60:DD61" si="445">IFERROR(DC60/($I60*DD$11),0)</f>
        <v>7.4002056951854467E-2</v>
      </c>
      <c r="DE60" s="42">
        <f>SUMIFS(RCCP!$JH$8:$JH$136,
RCCP!$A$8:$A$136,$A60,
RCCP!$C$8:$C$136,$B60
)+
(SUMIFS(RCCP!$JJ$8:$JJ$136,
RCCP!$A$8:$A$136,$A60,
RCCP!$C$8:$C$136,$B60)/4)</f>
        <v>4605</v>
      </c>
      <c r="DF60" s="256">
        <f>SUMIFS(RCCP!$JH$8:$JH$136,
RCCP!$A$8:$A$136,$A60,
RCCP!$C$8:$C$136,$B60
)+
(SUMIFS(RCCP!$JJ$8:$JJ$136,
RCCP!$A$8:$A$136,$A60,
RCCP!$C$8:$C$136,$B60)/4)</f>
        <v>4605</v>
      </c>
      <c r="DG60" s="201">
        <f t="shared" ref="DG60:DG61" si="446">IFERROR(DF60/($I60*DG$11),0)</f>
        <v>6.1019239942757195E-2</v>
      </c>
    </row>
    <row r="61" spans="1:112" ht="19.5" customHeight="1" x14ac:dyDescent="0.35">
      <c r="A61" s="54">
        <v>880</v>
      </c>
      <c r="B61" s="54" t="s">
        <v>45</v>
      </c>
      <c r="C61" s="196" t="s">
        <v>166</v>
      </c>
      <c r="D61" s="96">
        <v>367</v>
      </c>
      <c r="E61" s="39">
        <v>5.7</v>
      </c>
      <c r="F61" s="39">
        <v>10</v>
      </c>
      <c r="G61" s="39">
        <v>2</v>
      </c>
      <c r="H61" s="40">
        <f t="shared" si="395"/>
        <v>41838</v>
      </c>
      <c r="I61" s="40">
        <f t="shared" si="396"/>
        <v>7340</v>
      </c>
      <c r="J61" s="47">
        <f>SUM(SUMIFS(
'BLC Subcont'!$AE:$AE,
'BLC Subcont'!$I:$I,L$10,
'BLC Subcont'!$U:$U,$A61,
'BLC Subcont'!$AA:$AA,$B61,
'BLC Subcont'!$ID:$ID,"AUTO PRINTING + CUTTING"
))</f>
        <v>0</v>
      </c>
      <c r="K61" s="51">
        <f>SUM(SUMIFS(
'BLC Subcont'!$AR:$AR,
'BLC Subcont'!$I:$I,L$10,
'BLC Subcont'!$U:$U,$A61,
'BLC Subcont'!$AA:$AA,$B61,
'BLC Subcont'!$ID:$ID,"AUTO PRINTING + CUTTING"))</f>
        <v>0</v>
      </c>
      <c r="L61" s="157">
        <f t="shared" si="367"/>
        <v>0</v>
      </c>
      <c r="M61" s="47">
        <f>SUM(SUMIFS(
'BLC Subcont'!$AE:$AE,
'BLC Subcont'!$I:$I,O$10,
'BLC Subcont'!$U:$U,$A61,
'BLC Subcont'!$AA:$AA,$B61,
'BLC Subcont'!$ID:$ID,"AUTO PRINTING + CUTTING"
))</f>
        <v>4236</v>
      </c>
      <c r="N61" s="51">
        <f>SUM(SUMIFS(
'BLC Subcont'!$AR:$AR,
'BLC Subcont'!$I:$I,O$10,
'BLC Subcont'!$U:$U,$A61,
'BLC Subcont'!$AA:$AA,$B61,
'BLC Subcont'!$ID:$ID,"AUTO PRINTING + CUTTING"))</f>
        <v>0</v>
      </c>
      <c r="O61" s="157">
        <f t="shared" si="368"/>
        <v>0</v>
      </c>
      <c r="P61" s="47">
        <f>SUM(SUMIFS(
'BLC Subcont'!$AE:$AE,
'BLC Subcont'!$I:$I,R$10,
'BLC Subcont'!$U:$U,$A61,
'BLC Subcont'!$AA:$AA,$B61,
'BLC Subcont'!$ID:$ID,"AUTO PRINTING + CUTTING"
))</f>
        <v>0</v>
      </c>
      <c r="Q61" s="51">
        <f>SUM(SUMIFS(
'BLC Subcont'!$AR:$AR,
'BLC Subcont'!$I:$I,R$10,
'BLC Subcont'!$U:$U,$A61,
'BLC Subcont'!$AA:$AA,$B61,
'BLC Subcont'!$ID:$ID,"AUTO PRINTING + CUTTING"))</f>
        <v>0</v>
      </c>
      <c r="R61" s="157">
        <f t="shared" si="369"/>
        <v>0</v>
      </c>
      <c r="S61" s="47">
        <f>SUM(SUMIFS(
'BLC Subcont'!$AE:$AE,
'BLC Subcont'!$I:$I,U$10,
'BLC Subcont'!$U:$U,$A61,
'BLC Subcont'!$AA:$AA,$B61,
'BLC Subcont'!$ID:$ID,"AUTO PRINTING + CUTTING"
))</f>
        <v>2064</v>
      </c>
      <c r="T61" s="51">
        <f>SUM(SUMIFS(
'BLC Subcont'!$AR:$AR,
'BLC Subcont'!$I:$I,U$10,
'BLC Subcont'!$U:$U,$A61,
'BLC Subcont'!$AA:$AA,$B61,
'BLC Subcont'!$ID:$ID,"AUTO PRINTING + CUTTING"))</f>
        <v>0</v>
      </c>
      <c r="U61" s="157">
        <f t="shared" si="370"/>
        <v>0</v>
      </c>
      <c r="V61" s="42">
        <f>SUM(SUMIFS(
'BLC Subcont'!$AE:$AE,
'BLC Subcont'!$I:$I,X$10,
'BLC Subcont'!$U:$U,$A61,
'BLC Subcont'!$AA:$AA,$B61,
'BLC Subcont'!$ID:$ID,"AUTO PRINTING + CUTTING"
))</f>
        <v>4782</v>
      </c>
      <c r="W61" s="51">
        <f>SUM(SUMIFS(
'BLC Subcont'!$AR:$AR,
'BLC Subcont'!$I:$I,X$10,
'BLC Subcont'!$U:$U,$A61,
'BLC Subcont'!$AA:$AA,$B61,
'BLC Subcont'!$ID:$ID,"AUTO PRINTING + CUTTING"))</f>
        <v>3601</v>
      </c>
      <c r="X61" s="198">
        <f t="shared" si="371"/>
        <v>8.6070079831731913E-2</v>
      </c>
      <c r="Y61" s="47">
        <f t="shared" si="372"/>
        <v>11082</v>
      </c>
      <c r="Z61" s="51">
        <f t="shared" si="373"/>
        <v>3601</v>
      </c>
      <c r="AA61" s="58">
        <f t="shared" si="374"/>
        <v>8.6070079831731913E-2</v>
      </c>
      <c r="AB61" s="47">
        <f>SUM(SUMIFS(
'BLC Subcont'!$AE:$AE,
'BLC Subcont'!$I:$I,AD$10,
'BLC Subcont'!$U:$U,$A61,
'BLC Subcont'!$AA:$AA,$B61,
'BLC Subcont'!$ID:$ID,"AUTO PRINTING + CUTTING"
))</f>
        <v>3024</v>
      </c>
      <c r="AC61" s="256">
        <f>SUM(SUMIFS(
'BLC Subcont'!$AR:$AR,
'BLC Subcont'!$I:$I,AD$10,
'BLC Subcont'!$U:$U,$A61,
'BLC Subcont'!$AA:$AA,$B61,
'BLC Subcont'!$ID:$ID,"AUTO PRINTING + CUTTING"))</f>
        <v>3024</v>
      </c>
      <c r="AD61" s="200">
        <f t="shared" si="375"/>
        <v>7.227878961709451E-2</v>
      </c>
      <c r="AE61" s="42">
        <f>SUM(SUMIFS(
'BLC Subcont'!$AE:$AE,
'BLC Subcont'!$I:$I,AG$10,
'BLC Subcont'!$U:$U,$A61,
'BLC Subcont'!$AA:$AA,$B61,
'BLC Subcont'!$ID:$ID,"AUTO PRINTING + CUTTING"
))</f>
        <v>1980</v>
      </c>
      <c r="AF61" s="256">
        <f>SUM(SUMIFS(
'BLC Subcont'!$AR:$AR,
'BLC Subcont'!$I:$I,AG$10,
'BLC Subcont'!$U:$U,$A61,
'BLC Subcont'!$AA:$AA,$B61,
'BLC Subcont'!$ID:$ID,"AUTO PRINTING + CUTTING"))</f>
        <v>1980</v>
      </c>
      <c r="AG61" s="201">
        <f t="shared" si="376"/>
        <v>4.7325397963573781E-2</v>
      </c>
      <c r="AH61" s="42">
        <f>SUM(SUMIFS(
'BLC Subcont'!$AE:$AE,
'BLC Subcont'!$I:$I,AJ$10,
'BLC Subcont'!$U:$U,$A61,
'BLC Subcont'!$AA:$AA,$B61,
'BLC Subcont'!$ID:$ID,"AUTO PRINTING + CUTTING"
))</f>
        <v>1836</v>
      </c>
      <c r="AI61" s="256">
        <f>SUM(SUMIFS(
'BLC Subcont'!$AR:$AR,
'BLC Subcont'!$I:$I,AJ$10,
'BLC Subcont'!$U:$U,$A61,
'BLC Subcont'!$AA:$AA,$B61,
'BLC Subcont'!$ID:$ID,"AUTO PRINTING + CUTTING"))</f>
        <v>1836</v>
      </c>
      <c r="AJ61" s="201">
        <f t="shared" si="377"/>
        <v>4.3883550838950236E-2</v>
      </c>
      <c r="AK61" s="42">
        <f>SUM(SUMIFS(
'BLC Subcont'!$AE:$AE,
'BLC Subcont'!$I:$I,AM$10,
'BLC Subcont'!$U:$U,$A61,
'BLC Subcont'!$AA:$AA,$B61,
'BLC Subcont'!$ID:$ID,"AUTO PRINTING + CUTTING"
))</f>
        <v>744</v>
      </c>
      <c r="AL61" s="256">
        <f>SUM(SUMIFS(
'BLC Subcont'!$AR:$AR,
'BLC Subcont'!$I:$I,AM$10,
'BLC Subcont'!$U:$U,$A61,
'BLC Subcont'!$AA:$AA,$B61,
'BLC Subcont'!$ID:$ID,"AUTO PRINTING + CUTTING"))</f>
        <v>744</v>
      </c>
      <c r="AM61" s="201">
        <f t="shared" si="378"/>
        <v>1.7782876810554998E-2</v>
      </c>
      <c r="AN61" s="42">
        <f>SUM(SUMIFS(
'BLC Subcont'!$AE:$AE,
'BLC Subcont'!$I:$I,AP$10,
'BLC Subcont'!$U:$U,$A61,
'BLC Subcont'!$AA:$AA,$B61,
'BLC Subcont'!$ID:$ID,"AUTO PRINTING + CUTTING"
))</f>
        <v>0</v>
      </c>
      <c r="AO61" s="256">
        <f>SUM(SUMIFS(
'BLC Subcont'!$AR:$AR,
'BLC Subcont'!$I:$I,AP$10,
'BLC Subcont'!$U:$U,$A61,
'BLC Subcont'!$AA:$AA,$B61,
'BLC Subcont'!$ID:$ID,"AUTO PRINTING + CUTTING"))</f>
        <v>0</v>
      </c>
      <c r="AP61" s="201">
        <f t="shared" si="379"/>
        <v>0</v>
      </c>
      <c r="AQ61" s="42">
        <f>SUM(SUMIFS(
'BLC Subcont'!$AE:$AE,
'BLC Subcont'!$I:$I,AS$10,
'BLC Subcont'!$U:$U,$A61,
'BLC Subcont'!$AA:$AA,$B61,
'BLC Subcont'!$ID:$ID,"AUTO PRINTING + CUTTING"
))</f>
        <v>0</v>
      </c>
      <c r="AR61" s="51">
        <f>SUM(SUMIFS(
'BLC Subcont'!$AR:$AR,
'BLC Subcont'!$I:$I,AS$10,
'BLC Subcont'!$U:$U,$A61,
'BLC Subcont'!$AA:$AA,$B61,
'BLC Subcont'!$ID:$ID,"AUTO PRINTING + CUTTING"))</f>
        <v>0</v>
      </c>
      <c r="AS61" s="201">
        <f t="shared" si="380"/>
        <v>0</v>
      </c>
      <c r="AT61" s="42">
        <f>SUM(SUMIFS(
'BLC Subcont'!$AE:$AE,
'BLC Subcont'!$I:$I,AV$10,
'BLC Subcont'!$U:$U,$A61,
'BLC Subcont'!$AA:$AA,$B61,
'BLC Subcont'!$ID:$ID,"AUTO PRINTING + CUTTING"
))</f>
        <v>0</v>
      </c>
      <c r="AU61" s="51">
        <f>SUM(SUMIFS(
'BLC Subcont'!$AR:$AR,
'BLC Subcont'!$I:$I,AV$10,
'BLC Subcont'!$U:$U,$A61,
'BLC Subcont'!$AA:$AA,$B61,
'BLC Subcont'!$ID:$ID,"AUTO PRINTING + CUTTING"))</f>
        <v>0</v>
      </c>
      <c r="AV61" s="201">
        <f t="shared" si="381"/>
        <v>0</v>
      </c>
      <c r="AW61" s="47">
        <f>SUMIFS(RCCP!$HX$8:$HX$136,
RCCP!$A$8:$A$136,$A61,
RCCP!$C$8:$C$136,$B61
)+
(SUMIFS(RCCP!$IC$8:$IC$136,
RCCP!$A$8:$A$136,$A61,
RCCP!$C$8:$C$136,$B61)/4)</f>
        <v>2682</v>
      </c>
      <c r="AX61" s="256">
        <f>SUMIFS(RCCP!$HX$8:$HX$136,
RCCP!$A$8:$A$136,$A61,
RCCP!$C$8:$C$136,$B61
)+
(SUMIFS(RCCP!$IC$8:$IC$136,
RCCP!$A$8:$A$136,$A61,
RCCP!$C$8:$C$136,$B61)/4)</f>
        <v>2682</v>
      </c>
      <c r="AY61" s="58">
        <f t="shared" si="426"/>
        <v>6.4104402696113574E-2</v>
      </c>
      <c r="AZ61" s="42">
        <f>SUMIFS(RCCP!$HY$8:$HY$136,
RCCP!$A$8:$A$136,$A61,
RCCP!$C$8:$C$136,$B61
)+
(SUMIFS(RCCP!$IC$8:$IC$136,
RCCP!$A$8:$A$136,$A61,
RCCP!$C$8:$C$136,$B61)/4)</f>
        <v>0</v>
      </c>
      <c r="BA61" s="256">
        <f>SUMIFS(RCCP!$HY$8:$HY$136,
RCCP!$A$8:$A$136,$A61,
RCCP!$C$8:$C$136,$B61
)+
(SUMIFS(RCCP!$IC$8:$IC$136,
RCCP!$A$8:$A$136,$A61,
RCCP!$C$8:$C$136,$B61)/4)</f>
        <v>0</v>
      </c>
      <c r="BB61" s="207">
        <f t="shared" si="427"/>
        <v>0</v>
      </c>
      <c r="BC61" s="47">
        <f>SUMIFS(RCCP!$HZ$8:$HZ$136,
RCCP!$A$8:$A$136,$A61,
RCCP!$C$8:$C$136,$B61
)+
(SUMIFS(RCCP!$IC$8:$IC$136,
RCCP!$A$8:$A$136,$A61,
RCCP!$C$8:$C$136,$B61)/4)</f>
        <v>4014</v>
      </c>
      <c r="BD61" s="256">
        <f>SUMIFS(RCCP!$HZ$8:$HZ$136,
RCCP!$A$8:$A$136,$A61,
RCCP!$C$8:$C$136,$B61
)+
(SUMIFS(RCCP!$IC$8:$IC$136,
RCCP!$A$8:$A$136,$A61,
RCCP!$C$8:$C$136,$B61)/4)</f>
        <v>4014</v>
      </c>
      <c r="BE61" s="200">
        <f t="shared" si="428"/>
        <v>9.5941488598881394E-2</v>
      </c>
      <c r="BF61" s="42">
        <f>SUMIFS(RCCP!$IA$8:$IA$136,
RCCP!$A$8:$A$136,$A61,
RCCP!$C$8:$C$136,$B61
)+
(SUMIFS(RCCP!$IC$8:$IC$136,
RCCP!$A$8:$A$136,$A61,
RCCP!$C$8:$C$136,$B61)/4)</f>
        <v>0</v>
      </c>
      <c r="BG61" s="256">
        <f>SUMIFS(RCCP!$IA$8:$IA$136,
RCCP!$A$8:$A$136,$A61,
RCCP!$C$8:$C$136,$B61
)+
(SUMIFS(RCCP!$IC$8:$IC$136,
RCCP!$A$8:$A$136,$A61,
RCCP!$C$8:$C$136,$B61)/4)</f>
        <v>0</v>
      </c>
      <c r="BH61" s="201">
        <f t="shared" si="429"/>
        <v>0</v>
      </c>
      <c r="BI61" s="47">
        <f>SUMIFS(RCCP!$IF$8:$IF$136,
RCCP!$A$8:$A$136,$A61,
RCCP!$C$8:$C$136,$B61
)+
(SUMIFS(RCCP!$IK$8:$IK$136,
RCCP!$A$8:$A$136,$A61,
RCCP!$C$8:$C$136,$B61)/4)</f>
        <v>2004</v>
      </c>
      <c r="BJ61" s="256">
        <f>SUMIFS(RCCP!$IF$8:$IF$136,
RCCP!$A$8:$A$136,$A61,
RCCP!$C$8:$C$136,$B61
)+
(SUMIFS(RCCP!$IK$8:$IK$136,
RCCP!$A$8:$A$136,$A61,
RCCP!$C$8:$C$136,$B61)/4)</f>
        <v>2004</v>
      </c>
      <c r="BK61" s="58">
        <f t="shared" si="430"/>
        <v>4.7899039151011041E-2</v>
      </c>
      <c r="BL61" s="42">
        <f>SUMIFS(RCCP!$IG$8:$IG$136,
RCCP!$A$8:$A$136,$A61,
RCCP!$C$8:$C$136,$B61
)+
(SUMIFS(RCCP!$IK$8:$IK$136,
RCCP!$A$8:$A$136,$A61,
RCCP!$C$8:$C$136,$B61)/4)</f>
        <v>2004</v>
      </c>
      <c r="BM61" s="256">
        <f>SUMIFS(RCCP!$IG$8:$IG$136,
RCCP!$A$8:$A$136,$A61,
RCCP!$C$8:$C$136,$B61
)+
(SUMIFS(RCCP!$IK$8:$IK$136,
RCCP!$A$8:$A$136,$A61,
RCCP!$C$8:$C$136,$B61)/4)</f>
        <v>2004</v>
      </c>
      <c r="BN61" s="207">
        <f t="shared" si="431"/>
        <v>4.7899039151011041E-2</v>
      </c>
      <c r="BO61" s="47">
        <f>SUMIFS(RCCP!$IH$8:$IH$136,
RCCP!$A$8:$A$136,$A61,
RCCP!$C$8:$C$136,$B61
)+
(SUMIFS(RCCP!$IK$8:$IK$136,
RCCP!$A$8:$A$136,$A61,
RCCP!$C$8:$C$136,$B61)/4)</f>
        <v>2004</v>
      </c>
      <c r="BP61" s="256">
        <f>SUMIFS(RCCP!$IH$8:$IH$136,
RCCP!$A$8:$A$136,$A61,
RCCP!$C$8:$C$136,$B61
)+
(SUMIFS(RCCP!$IK$8:$IK$136,
RCCP!$A$8:$A$136,$A61,
RCCP!$C$8:$C$136,$B61)/4)</f>
        <v>2004</v>
      </c>
      <c r="BQ61" s="200">
        <f t="shared" si="432"/>
        <v>4.7899039151011041E-2</v>
      </c>
      <c r="BR61" s="42">
        <f>SUMIFS(RCCP!$II$8:$II$136,
RCCP!$A$8:$A$136,$A61,
RCCP!$C$8:$C$136,$B61
)+
(SUMIFS(RCCP!$IK$8:$IK$136,
RCCP!$A$8:$A$136,$A61,
RCCP!$C$8:$C$136,$B61)/4)</f>
        <v>2004</v>
      </c>
      <c r="BS61" s="256">
        <f>SUMIFS(RCCP!$II$8:$II$136,
RCCP!$A$8:$A$136,$A61,
RCCP!$C$8:$C$136,$B61
)+
(SUMIFS(RCCP!$IK$8:$IK$136,
RCCP!$A$8:$A$136,$A61,
RCCP!$C$8:$C$136,$B61)/4)</f>
        <v>2004</v>
      </c>
      <c r="BT61" s="201">
        <f t="shared" si="433"/>
        <v>5.8090324076758071E-2</v>
      </c>
      <c r="BU61" s="47">
        <f>SUMIFS(RCCP!$IN$8:$IN$136,
RCCP!$A$8:$A$136,$A61,
RCCP!$C$8:$C$136,$B61
)+
(SUMIFS(RCCP!$IT$8:$IT$136,
RCCP!$A$8:$A$136,$A61,
RCCP!$C$8:$C$136,$B61)/5)</f>
        <v>0</v>
      </c>
      <c r="BV61" s="256">
        <f>SUMIFS(RCCP!$IN$8:$IN$136,
RCCP!$A$8:$A$136,$A61,
RCCP!$C$8:$C$136,$B61
)+
(SUMIFS(RCCP!$IT$8:$IT$136,
RCCP!$A$8:$A$136,$A61,
RCCP!$C$8:$C$136,$B61)/5)</f>
        <v>0</v>
      </c>
      <c r="BW61" s="58">
        <f t="shared" si="434"/>
        <v>0</v>
      </c>
      <c r="BX61" s="42">
        <f>SUMIFS(RCCP!$IO$8:$IO$136,
RCCP!$A$8:$A$136,$A61,
RCCP!$C$8:$C$136,$B61
)+
(SUMIFS(RCCP!$IT$8:$IT$136,
RCCP!$A$8:$A$136,$A61,
RCCP!$C$8:$C$136,$B61)/5)</f>
        <v>0</v>
      </c>
      <c r="BY61" s="256">
        <f>SUMIFS(RCCP!$IO$8:$IO$136,
RCCP!$A$8:$A$136,$A61,
RCCP!$C$8:$C$136,$B61
)+
(SUMIFS(RCCP!$IT$8:$IT$136,
RCCP!$A$8:$A$136,$A61,
RCCP!$C$8:$C$136,$B61)/5)</f>
        <v>0</v>
      </c>
      <c r="BZ61" s="207">
        <f t="shared" si="435"/>
        <v>0</v>
      </c>
      <c r="CA61" s="47">
        <f>SUMIFS(RCCP!$IP$8:$IP$136,
RCCP!$A$8:$A$136,$A61,
RCCP!$C$8:$C$136,$B61
)+
(SUMIFS(RCCP!$IT$8:$IT$136,
RCCP!$A$8:$A$136,$A61,
RCCP!$C$8:$C$136,$B61)/5)</f>
        <v>0</v>
      </c>
      <c r="CB61" s="256">
        <f>SUMIFS(RCCP!$IP$8:$IP$136,
RCCP!$A$8:$A$136,$A61,
RCCP!$C$8:$C$136,$B61
)+
(SUMIFS(RCCP!$IT$8:$IT$136,
RCCP!$A$8:$A$136,$A61,
RCCP!$C$8:$C$136,$B61)/5)</f>
        <v>0</v>
      </c>
      <c r="CC61" s="200">
        <f t="shared" si="436"/>
        <v>0</v>
      </c>
      <c r="CD61" s="42">
        <f>SUMIFS(RCCP!$IQ$8:$IQ$136,
RCCP!$A$8:$A$136,$A61,
RCCP!$C$8:$C$136,$B61
)+
(SUMIFS(RCCP!$IT$8:$IT$136,
RCCP!$A$8:$A$136,$A61,
RCCP!$C$8:$C$136,$B61)/5)</f>
        <v>0</v>
      </c>
      <c r="CE61" s="256">
        <f>SUMIFS(RCCP!$IQ$8:$IQ$136,
RCCP!$A$8:$A$136,$A61,
RCCP!$C$8:$C$136,$B61
)+
(SUMIFS(RCCP!$IT$8:$IT$136,
RCCP!$A$8:$A$136,$A61,
RCCP!$C$8:$C$136,$B61)/5)</f>
        <v>0</v>
      </c>
      <c r="CF61" s="201">
        <f t="shared" si="437"/>
        <v>0</v>
      </c>
      <c r="CG61" s="42">
        <f>SUMIFS(RCCP!$IR$8:$IR$136,
RCCP!$A$8:$A$136,$A61,
RCCP!$C$8:$C$136,$B61
)+
(SUMIFS(RCCP!$IT$8:$IT$136,
RCCP!$A$8:$A$136,$A61,
RCCP!$C$8:$C$136,$B61)/5)</f>
        <v>0</v>
      </c>
      <c r="CH61" s="256">
        <f>SUMIFS(RCCP!$IR$8:$IR$136,
RCCP!$A$8:$A$136,$A61,
RCCP!$C$8:$C$136,$B61
)+
(SUMIFS(RCCP!$IT$8:$IT$136,
RCCP!$A$8:$A$136,$A61,
RCCP!$C$8:$C$136,$B61)/5)</f>
        <v>0</v>
      </c>
      <c r="CI61" s="201">
        <f t="shared" si="438"/>
        <v>0</v>
      </c>
      <c r="CJ61" s="47">
        <f>SUMIFS(RCCP!$IW$8:$IW$136,
RCCP!$A$8:$A$136,$A61,
RCCP!$C$8:$C$136,$B61
)+
(SUMIFS(RCCP!$JB$8:$JB$136,
RCCP!$A$8:$A$136,$A61,
RCCP!$C$8:$C$136,$B61)/4)</f>
        <v>189</v>
      </c>
      <c r="CK61" s="256">
        <f>SUMIFS(RCCP!$IW$8:$IW$136,
RCCP!$A$8:$A$136,$A61,
RCCP!$C$8:$C$136,$B61
)+
(SUMIFS(RCCP!$JB$8:$JB$136,
RCCP!$A$8:$A$136,$A61,
RCCP!$C$8:$C$136,$B61)/4)</f>
        <v>189</v>
      </c>
      <c r="CL61" s="58">
        <f t="shared" si="439"/>
        <v>5.4785784683170037E-3</v>
      </c>
      <c r="CM61" s="42">
        <f>SUMIFS(RCCP!$IX$8:$IX$136,
RCCP!$A$8:$A$136,$A61,
RCCP!$C$8:$C$136,$B61
)+
(SUMIFS(RCCP!$JB$8:$JB$136,
RCCP!$A$8:$A$136,$A61,
RCCP!$C$8:$C$136,$B61)/4)</f>
        <v>189</v>
      </c>
      <c r="CN61" s="256">
        <f>SUMIFS(RCCP!$IX$8:$IX$136,
RCCP!$A$8:$A$136,$A61,
RCCP!$C$8:$C$136,$B61
)+
(SUMIFS(RCCP!$JB$8:$JB$136,
RCCP!$A$8:$A$136,$A61,
RCCP!$C$8:$C$136,$B61)/4)</f>
        <v>189</v>
      </c>
      <c r="CO61" s="207">
        <f t="shared" si="440"/>
        <v>4.5174243510684069E-3</v>
      </c>
      <c r="CP61" s="47">
        <f>SUMIFS(RCCP!$IY$8:$IY$136,
RCCP!$A$8:$A$136,$A61,
RCCP!$C$8:$C$136,$B61
)+
(SUMIFS(RCCP!$JB$8:$JB$136,
RCCP!$A$8:$A$136,$A61,
RCCP!$C$8:$C$136,$B61)/4)</f>
        <v>189</v>
      </c>
      <c r="CQ61" s="256">
        <f>SUMIFS(RCCP!$IY$8:$IY$136,
RCCP!$A$8:$A$136,$A61,
RCCP!$C$8:$C$136,$B61
)+
(SUMIFS(RCCP!$JB$8:$JB$136,
RCCP!$A$8:$A$136,$A61,
RCCP!$C$8:$C$136,$B61)/4)</f>
        <v>189</v>
      </c>
      <c r="CR61" s="200">
        <f t="shared" si="441"/>
        <v>4.5174243510684069E-3</v>
      </c>
      <c r="CS61" s="42">
        <f>SUMIFS(RCCP!$IZ$8:$IZ$136,
RCCP!$A$8:$A$136,$A61,
RCCP!$C$8:$C$136,$B61
)+
(SUMIFS(RCCP!$JB$8:$JB$136,
RCCP!$A$8:$A$136,$A61,
RCCP!$C$8:$C$136,$B61)/4)</f>
        <v>189</v>
      </c>
      <c r="CT61" s="256">
        <f>SUMIFS(RCCP!$IZ$8:$IZ$136,
RCCP!$A$8:$A$136,$A61,
RCCP!$C$8:$C$136,$B61
)+
(SUMIFS(RCCP!$JB$8:$JB$136,
RCCP!$A$8:$A$136,$A61,
RCCP!$C$8:$C$136,$B61)/4)</f>
        <v>189</v>
      </c>
      <c r="CU61" s="201">
        <f t="shared" si="442"/>
        <v>4.5174243510684069E-3</v>
      </c>
      <c r="CV61" s="47">
        <f>SUMIFS(RCCP!$JE$8:$JE$136,
RCCP!$A$8:$A$136,$A61,
RCCP!$C$8:$C$136,$B61
)+
(SUMIFS(RCCP!$JJ$8:$JJ$136,
RCCP!$A$8:$A$136,$A61,
RCCP!$C$8:$C$136,$B61)/4)</f>
        <v>4605</v>
      </c>
      <c r="CW61" s="256">
        <f>SUMIFS(RCCP!$JE$8:$JE$136,
RCCP!$A$8:$A$136,$A61,
RCCP!$C$8:$C$136,$B61
)+
(SUMIFS(RCCP!$JJ$8:$JJ$136,
RCCP!$A$8:$A$136,$A61,
RCCP!$C$8:$C$136,$B61)/4)</f>
        <v>4605</v>
      </c>
      <c r="CX61" s="58">
        <f t="shared" si="443"/>
        <v>0.11006740283952388</v>
      </c>
      <c r="CY61" s="42">
        <f>SUMIFS(RCCP!$JF$8:$JF$136,
RCCP!$A$8:$A$136,$A61,
RCCP!$C$8:$C$136,$B61
)+
(SUMIFS(RCCP!$JJ$8:$JJ$136,
RCCP!$A$8:$A$136,$A61,
RCCP!$C$8:$C$136,$B61)/4)</f>
        <v>4605</v>
      </c>
      <c r="CZ61" s="256">
        <f>SUMIFS(RCCP!$JF$8:$JF$136,
RCCP!$A$8:$A$136,$A61,
RCCP!$C$8:$C$136,$B61
)+
(SUMIFS(RCCP!$JJ$8:$JJ$136,
RCCP!$A$8:$A$136,$A61,
RCCP!$C$8:$C$136,$B61)/4)</f>
        <v>4605</v>
      </c>
      <c r="DA61" s="207">
        <f t="shared" si="444"/>
        <v>0.11006740283952388</v>
      </c>
      <c r="DB61" s="47">
        <f>SUMIFS(RCCP!$JG$8:$JG$136,
RCCP!$A$8:$A$136,$A61,
RCCP!$C$8:$C$136,$B61
)+
(SUMIFS(RCCP!$JJ$8:$JJ$136,
RCCP!$A$8:$A$136,$A61,
RCCP!$C$8:$C$136,$B61)/4)</f>
        <v>4605</v>
      </c>
      <c r="DC61" s="256">
        <f>SUMIFS(RCCP!$JG$8:$JG$136,
RCCP!$A$8:$A$136,$A61,
RCCP!$C$8:$C$136,$B61
)+
(SUMIFS(RCCP!$JJ$8:$JJ$136,
RCCP!$A$8:$A$136,$A61,
RCCP!$C$8:$C$136,$B61)/4)</f>
        <v>4605</v>
      </c>
      <c r="DD61" s="200">
        <f t="shared" si="445"/>
        <v>0.13348599918835874</v>
      </c>
      <c r="DE61" s="42">
        <f>SUMIFS(RCCP!$JH$8:$JH$136,
RCCP!$A$8:$A$136,$A61,
RCCP!$C$8:$C$136,$B61
)+
(SUMIFS(RCCP!$JJ$8:$JJ$136,
RCCP!$A$8:$A$136,$A61,
RCCP!$C$8:$C$136,$B61)/4)</f>
        <v>4605</v>
      </c>
      <c r="DF61" s="256">
        <f>SUMIFS(RCCP!$JH$8:$JH$136,
RCCP!$A$8:$A$136,$A61,
RCCP!$C$8:$C$136,$B61
)+
(SUMIFS(RCCP!$JJ$8:$JJ$136,
RCCP!$A$8:$A$136,$A61,
RCCP!$C$8:$C$136,$B61)/4)</f>
        <v>4605</v>
      </c>
      <c r="DG61" s="201">
        <f t="shared" si="446"/>
        <v>0.11006740283952388</v>
      </c>
    </row>
    <row r="62" spans="1:112" ht="20.149999999999999" customHeight="1" x14ac:dyDescent="0.35">
      <c r="A62" s="54">
        <v>880</v>
      </c>
      <c r="B62" s="54" t="str">
        <f>+B59</f>
        <v>Gradeschool</v>
      </c>
      <c r="C62" s="196" t="s">
        <v>60</v>
      </c>
      <c r="D62" s="39">
        <v>150</v>
      </c>
      <c r="E62" s="39">
        <v>5.7</v>
      </c>
      <c r="F62" s="39">
        <v>10</v>
      </c>
      <c r="G62" s="39">
        <v>2</v>
      </c>
      <c r="H62" s="40">
        <f t="shared" si="395"/>
        <v>17100</v>
      </c>
      <c r="I62" s="40">
        <f t="shared" si="396"/>
        <v>3000</v>
      </c>
      <c r="J62" s="47">
        <f>SUM(SUMIFS(
'BLC Subcont'!$AE:$AE,
'BLC Subcont'!$I:$I,L$10,
'BLC Subcont'!$U:$U,$A62,
'BLC Subcont'!$AA:$AA,$B62,
'BLC Subcont'!$IE:$IE,"AUTO PRINTING"
))</f>
        <v>0</v>
      </c>
      <c r="K62" s="51">
        <f>SUM(SUMIFS(
'BLC Subcont'!$BF:$BF,
'BLC Subcont'!$I:$I,L$10,
'BLC Subcont'!$U:$U,$A62,
'BLC Subcont'!$AA:$AA,$B62,
'BLC Subcont'!$IE:$IE,"AUTO PRINTING"
))</f>
        <v>0</v>
      </c>
      <c r="L62" s="157">
        <f t="shared" si="367"/>
        <v>0</v>
      </c>
      <c r="M62" s="47">
        <f>SUM(SUMIFS(
'BLC Subcont'!$AE:$AE,
'BLC Subcont'!$I:$I,O$10,
'BLC Subcont'!$U:$U,$A62,
'BLC Subcont'!$AA:$AA,$B62,
'BLC Subcont'!$IE:$IE,"AUTO PRINTING"
))</f>
        <v>0</v>
      </c>
      <c r="N62" s="51">
        <f>SUM(SUMIFS(
'BLC Subcont'!$BF:$BF,
'BLC Subcont'!$I:$I,O$10,
'BLC Subcont'!$U:$U,$A62,
'BLC Subcont'!$AA:$AA,$B62,
'BLC Subcont'!$IE:$IE,"AUTO PRINTING"
))</f>
        <v>0</v>
      </c>
      <c r="O62" s="157">
        <f t="shared" si="368"/>
        <v>0</v>
      </c>
      <c r="P62" s="47">
        <f>SUM(SUMIFS(
'BLC Subcont'!$AE:$AE,
'BLC Subcont'!$I:$I,R$10,
'BLC Subcont'!$U:$U,$A62,
'BLC Subcont'!$AA:$AA,$B62,
'BLC Subcont'!$IE:$IE,"AUTO PRINTING"
))</f>
        <v>0</v>
      </c>
      <c r="Q62" s="51">
        <f>SUM(SUMIFS(
'BLC Subcont'!$BF:$BF,
'BLC Subcont'!$I:$I,R$10,
'BLC Subcont'!$U:$U,$A62,
'BLC Subcont'!$AA:$AA,$B62,
'BLC Subcont'!$IE:$IE,"AUTO PRINTING"
))</f>
        <v>0</v>
      </c>
      <c r="R62" s="157">
        <f t="shared" si="369"/>
        <v>0</v>
      </c>
      <c r="S62" s="47">
        <f>SUM(SUMIFS(
'BLC Subcont'!$AE:$AE,
'BLC Subcont'!$I:$I,U$10,
'BLC Subcont'!$U:$U,$A62,
'BLC Subcont'!$AA:$AA,$B62,
'BLC Subcont'!$IE:$IE,"AUTO PRINTING"
))</f>
        <v>0</v>
      </c>
      <c r="T62" s="51">
        <f>SUM(SUMIFS(
'BLC Subcont'!$BF:$BF,
'BLC Subcont'!$I:$I,U$10,
'BLC Subcont'!$U:$U,$A62,
'BLC Subcont'!$AA:$AA,$B62,
'BLC Subcont'!$IE:$IE,"AUTO PRINTING"
))</f>
        <v>0</v>
      </c>
      <c r="U62" s="157">
        <f t="shared" si="370"/>
        <v>0</v>
      </c>
      <c r="V62" s="183">
        <f>SUM(SUMIFS(
'BLC Subcont'!$AE:$AE,
'BLC Subcont'!$I:$I,X$10,
'BLC Subcont'!$U:$U,$A62,
'BLC Subcont'!$AA:$AA,$B62,
'BLC Subcont'!$IE:$IE,"AUTO PRINTING"
))</f>
        <v>0</v>
      </c>
      <c r="W62" s="202">
        <f>SUM(SUMIFS(
'BLC Subcont'!$BF:$BF,
'BLC Subcont'!$I:$I,X$10,
'BLC Subcont'!$U:$U,$A62,
'BLC Subcont'!$AA:$AA,$B62,
'BLC Subcont'!$IE:$IE,"AUTO PRINTING"
))</f>
        <v>0</v>
      </c>
      <c r="X62" s="203">
        <f t="shared" si="371"/>
        <v>0</v>
      </c>
      <c r="Y62" s="47">
        <f t="shared" si="372"/>
        <v>0</v>
      </c>
      <c r="Z62" s="51">
        <f t="shared" si="373"/>
        <v>0</v>
      </c>
      <c r="AA62" s="58">
        <f t="shared" si="374"/>
        <v>0</v>
      </c>
      <c r="AB62" s="47">
        <f>SUM(SUMIFS(
'BLC Subcont'!$AE:$AE,
'BLC Subcont'!$I:$I,AD$10,
'BLC Subcont'!$U:$U,$A62,
'BLC Subcont'!$AA:$AA,$B62,
'BLC Subcont'!$IE:$IE,"AUTO PRINTING"
))</f>
        <v>0</v>
      </c>
      <c r="AC62" s="256">
        <f>SUM(SUMIFS(
'BLC Subcont'!$BF:$BF,
'BLC Subcont'!$I:$I,AD$10,
'BLC Subcont'!$U:$U,$A62,
'BLC Subcont'!$AA:$AA,$B62,
'BLC Subcont'!$IE:$IE,"AUTO PRINTING"
))</f>
        <v>0</v>
      </c>
      <c r="AD62" s="200">
        <f t="shared" si="375"/>
        <v>0</v>
      </c>
      <c r="AE62" s="42">
        <f>SUM(SUMIFS(
'BLC Subcont'!$AE:$AE,
'BLC Subcont'!$I:$I,AG$10,
'BLC Subcont'!$U:$U,$A62,
'BLC Subcont'!$AA:$AA,$B62,
'BLC Subcont'!$IE:$IE,"AUTO PRINTING"
))</f>
        <v>0</v>
      </c>
      <c r="AF62" s="256">
        <f>SUM(SUMIFS(
'BLC Subcont'!$BF:$BF,
'BLC Subcont'!$I:$I,AG$10,
'BLC Subcont'!$U:$U,$A62,
'BLC Subcont'!$AA:$AA,$B62,
'BLC Subcont'!$IE:$IE,"AUTO PRINTING"
))</f>
        <v>0</v>
      </c>
      <c r="AG62" s="201">
        <f t="shared" si="376"/>
        <v>0</v>
      </c>
      <c r="AH62" s="42">
        <f>SUM(SUMIFS(
'BLC Subcont'!$AE:$AE,
'BLC Subcont'!$I:$I,AJ$10,
'BLC Subcont'!$U:$U,$A62,
'BLC Subcont'!$AA:$AA,$B62,
'BLC Subcont'!$IE:$IE,"AUTO PRINTING"
))</f>
        <v>0</v>
      </c>
      <c r="AI62" s="256">
        <f>SUM(SUMIFS(
'BLC Subcont'!$BF:$BF,
'BLC Subcont'!$I:$I,AJ$10,
'BLC Subcont'!$U:$U,$A62,
'BLC Subcont'!$AA:$AA,$B62,
'BLC Subcont'!$IE:$IE,"AUTO PRINTING"
))</f>
        <v>0</v>
      </c>
      <c r="AJ62" s="201">
        <f t="shared" si="377"/>
        <v>0</v>
      </c>
      <c r="AK62" s="42">
        <f>SUM(SUMIFS(
'BLC Subcont'!$AE:$AE,
'BLC Subcont'!$I:$I,AM$10,
'BLC Subcont'!$U:$U,$A62,
'BLC Subcont'!$AA:$AA,$B62,
'BLC Subcont'!$IE:$IE,"AUTO PRINTING"
))</f>
        <v>0</v>
      </c>
      <c r="AL62" s="256">
        <f>SUM(SUMIFS(
'BLC Subcont'!$BF:$BF,
'BLC Subcont'!$I:$I,AM$10,
'BLC Subcont'!$U:$U,$A62,
'BLC Subcont'!$AA:$AA,$B62,
'BLC Subcont'!$IE:$IE,"AUTO PRINTING"
))</f>
        <v>0</v>
      </c>
      <c r="AM62" s="201">
        <f t="shared" si="378"/>
        <v>0</v>
      </c>
      <c r="AN62" s="42">
        <f>SUM(SUMIFS(
'BLC Subcont'!$AE:$AE,
'BLC Subcont'!$I:$I,AP$10,
'BLC Subcont'!$U:$U,$A62,
'BLC Subcont'!$AA:$AA,$B62,
'BLC Subcont'!$IE:$IE,"AUTO PRINTING"
))</f>
        <v>0</v>
      </c>
      <c r="AO62" s="256">
        <f>SUM(SUMIFS(
'BLC Subcont'!$BF:$BF,
'BLC Subcont'!$I:$I,AP$10,
'BLC Subcont'!$U:$U,$A62,
'BLC Subcont'!$AA:$AA,$B62,
'BLC Subcont'!$IE:$IE,"AUTO PRINTING"
))</f>
        <v>0</v>
      </c>
      <c r="AP62" s="201">
        <f t="shared" si="379"/>
        <v>0</v>
      </c>
      <c r="AQ62" s="42">
        <f>SUM(SUMIFS(
'BLC Subcont'!$AE:$AE,
'BLC Subcont'!$I:$I,AS$10,
'BLC Subcont'!$U:$U,$A62,
'BLC Subcont'!$AA:$AA,$B62,
'BLC Subcont'!$IE:$IE,"AUTO PRINTING"
))</f>
        <v>0</v>
      </c>
      <c r="AR62" s="51">
        <f>SUM(SUMIFS(
'BLC Subcont'!$BF:$BF,
'BLC Subcont'!$I:$I,AS$10,
'BLC Subcont'!$U:$U,$A62,
'BLC Subcont'!$AA:$AA,$B62,
'BLC Subcont'!$IE:$IE,"AUTO PRINTING"
))</f>
        <v>0</v>
      </c>
      <c r="AS62" s="201">
        <f t="shared" si="380"/>
        <v>0</v>
      </c>
      <c r="AT62" s="42">
        <f>SUM(SUMIFS(
'BLC Subcont'!$AE:$AE,
'BLC Subcont'!$I:$I,AV$10,
'BLC Subcont'!$U:$U,$A62,
'BLC Subcont'!$AA:$AA,$B62,
'BLC Subcont'!$IE:$IE,"AUTO PRINTING"
))</f>
        <v>0</v>
      </c>
      <c r="AU62" s="51">
        <f>SUM(SUMIFS(
'BLC Subcont'!$BF:$BF,
'BLC Subcont'!$I:$I,AV$10,
'BLC Subcont'!$U:$U,$A62,
'BLC Subcont'!$AA:$AA,$B62,
'BLC Subcont'!$IE:$IE,"AUTO PRINTING"
))</f>
        <v>0</v>
      </c>
      <c r="AV62" s="201">
        <f t="shared" si="381"/>
        <v>0</v>
      </c>
      <c r="AW62" s="47"/>
      <c r="AX62" s="256"/>
      <c r="AY62" s="58"/>
      <c r="AZ62" s="183"/>
      <c r="BA62" s="261"/>
      <c r="BB62" s="208"/>
      <c r="BC62" s="47"/>
      <c r="BD62" s="256"/>
      <c r="BE62" s="200"/>
      <c r="BF62" s="42"/>
      <c r="BG62" s="256"/>
      <c r="BH62" s="201"/>
      <c r="BI62" s="47"/>
      <c r="BJ62" s="256"/>
      <c r="BK62" s="58"/>
      <c r="BL62" s="183"/>
      <c r="BM62" s="261"/>
      <c r="BN62" s="208"/>
      <c r="BO62" s="47"/>
      <c r="BP62" s="256"/>
      <c r="BQ62" s="200"/>
      <c r="BR62" s="42"/>
      <c r="BS62" s="256"/>
      <c r="BT62" s="201"/>
      <c r="BU62" s="47"/>
      <c r="BV62" s="256"/>
      <c r="BW62" s="58"/>
      <c r="BX62" s="183"/>
      <c r="BY62" s="261"/>
      <c r="BZ62" s="208"/>
      <c r="CA62" s="47"/>
      <c r="CB62" s="256"/>
      <c r="CC62" s="200"/>
      <c r="CD62" s="42"/>
      <c r="CE62" s="256"/>
      <c r="CF62" s="201"/>
      <c r="CG62" s="42"/>
      <c r="CH62" s="256"/>
      <c r="CI62" s="201"/>
      <c r="CJ62" s="47"/>
      <c r="CK62" s="256"/>
      <c r="CL62" s="58"/>
      <c r="CM62" s="183"/>
      <c r="CN62" s="261"/>
      <c r="CO62" s="208"/>
      <c r="CP62" s="47"/>
      <c r="CQ62" s="256"/>
      <c r="CR62" s="200"/>
      <c r="CS62" s="42"/>
      <c r="CT62" s="256"/>
      <c r="CU62" s="201"/>
      <c r="CV62" s="47"/>
      <c r="CW62" s="256"/>
      <c r="CX62" s="58"/>
      <c r="CY62" s="183"/>
      <c r="CZ62" s="261"/>
      <c r="DA62" s="208"/>
      <c r="DB62" s="47"/>
      <c r="DC62" s="256"/>
      <c r="DD62" s="200"/>
      <c r="DE62" s="42"/>
      <c r="DF62" s="256"/>
      <c r="DG62" s="201"/>
    </row>
    <row r="63" spans="1:112" ht="20.149999999999999" customHeight="1" x14ac:dyDescent="0.35">
      <c r="A63" s="54">
        <v>880</v>
      </c>
      <c r="B63" s="54" t="str">
        <f>+B62</f>
        <v>Gradeschool</v>
      </c>
      <c r="C63" s="196" t="s">
        <v>92</v>
      </c>
      <c r="D63" s="39">
        <v>432</v>
      </c>
      <c r="E63" s="39">
        <v>5.7</v>
      </c>
      <c r="F63" s="39">
        <v>10</v>
      </c>
      <c r="G63" s="39">
        <v>2</v>
      </c>
      <c r="H63" s="40">
        <f t="shared" si="395"/>
        <v>49248</v>
      </c>
      <c r="I63" s="40">
        <f t="shared" si="396"/>
        <v>8640</v>
      </c>
      <c r="J63" s="47">
        <f>SUM(SUMIFS(
'BLC Subcont'!$AE:$AE,
'BLC Subcont'!$I:$I,L$10,
'BLC Subcont'!$U:$U,$A63,
'BLC Subcont'!$AA:$AA,$B63,
'BLC Subcont'!$IF:$IF,"AUTO PRINTING + CUTTING"
))</f>
        <v>0</v>
      </c>
      <c r="K63" s="51">
        <f>SUM(SUMIFS(
'BLC Subcont'!$AQ:$AQ,
'BLC Subcont'!$I:$I,L$10,
'BLC Subcont'!$U:$U,$A63,
'BLC Subcont'!$AA:$AA,$B63,
'BLC Subcont'!$IF:$IF,"AUTO PRINTING + CUTTING"
))</f>
        <v>0</v>
      </c>
      <c r="L63" s="157">
        <f t="shared" si="367"/>
        <v>0</v>
      </c>
      <c r="M63" s="47">
        <f>SUM(SUMIFS(
'BLC Subcont'!$AE:$AE,
'BLC Subcont'!$I:$I,O$10,
'BLC Subcont'!$U:$U,$A63,
'BLC Subcont'!$AA:$AA,$B63,
'BLC Subcont'!$IF:$IF,"AUTO PRINTING + CUTTING"
))</f>
        <v>0</v>
      </c>
      <c r="N63" s="51">
        <f>SUM(SUMIFS(
'BLC Subcont'!$AQ:$AQ,
'BLC Subcont'!$I:$I,O$10,
'BLC Subcont'!$U:$U,$A63,
'BLC Subcont'!$AA:$AA,$B63,
'BLC Subcont'!$IF:$IF,"AUTO PRINTING + CUTTING"
))</f>
        <v>0</v>
      </c>
      <c r="O63" s="157">
        <f t="shared" si="368"/>
        <v>0</v>
      </c>
      <c r="P63" s="47">
        <f>SUM(SUMIFS(
'BLC Subcont'!$AE:$AE,
'BLC Subcont'!$I:$I,R$10,
'BLC Subcont'!$U:$U,$A63,
'BLC Subcont'!$AA:$AA,$B63,
'BLC Subcont'!$IF:$IF,"AUTO PRINTING + CUTTING"
))</f>
        <v>0</v>
      </c>
      <c r="Q63" s="51">
        <f>SUM(SUMIFS(
'BLC Subcont'!$AQ:$AQ,
'BLC Subcont'!$I:$I,R$10,
'BLC Subcont'!$U:$U,$A63,
'BLC Subcont'!$AA:$AA,$B63,
'BLC Subcont'!$IF:$IF,"AUTO PRINTING + CUTTING"
))</f>
        <v>0</v>
      </c>
      <c r="R63" s="157">
        <f t="shared" si="369"/>
        <v>0</v>
      </c>
      <c r="S63" s="47">
        <f>SUM(SUMIFS(
'BLC Subcont'!$AE:$AE,
'BLC Subcont'!$I:$I,U$10,
'BLC Subcont'!$U:$U,$A63,
'BLC Subcont'!$AA:$AA,$B63,
'BLC Subcont'!$IF:$IF,"AUTO PRINTING + CUTTING"
))</f>
        <v>2796</v>
      </c>
      <c r="T63" s="51">
        <f>SUM(SUMIFS(
'BLC Subcont'!$AQ:$AQ,
'BLC Subcont'!$I:$I,U$10,
'BLC Subcont'!$U:$U,$A63,
'BLC Subcont'!$AA:$AA,$B63,
'BLC Subcont'!$IF:$IF,"AUTO PRINTING + CUTTING"
))</f>
        <v>840</v>
      </c>
      <c r="U63" s="157">
        <f t="shared" si="370"/>
        <v>0</v>
      </c>
      <c r="V63" s="42">
        <f>SUM(SUMIFS(
'BLC Subcont'!$AE:$AE,
'BLC Subcont'!$I:$I,X$10,
'BLC Subcont'!$U:$U,$A63,
'BLC Subcont'!$AA:$AA,$B63,
'BLC Subcont'!$IF:$IF,"AUTO PRINTING + CUTTING"
))</f>
        <v>4308</v>
      </c>
      <c r="W63" s="51">
        <f>SUM(SUMIFS(
'BLC Subcont'!$AQ:$AQ,
'BLC Subcont'!$I:$I,X$10,
'BLC Subcont'!$U:$U,$A63,
'BLC Subcont'!$AA:$AA,$B63,
'BLC Subcont'!$IF:$IF,"AUTO PRINTING + CUTTING"
))</f>
        <v>4308</v>
      </c>
      <c r="X63" s="198">
        <f t="shared" si="371"/>
        <v>8.7475633528265109E-2</v>
      </c>
      <c r="Y63" s="47">
        <f t="shared" si="372"/>
        <v>7104</v>
      </c>
      <c r="Z63" s="51">
        <f t="shared" si="373"/>
        <v>5148</v>
      </c>
      <c r="AA63" s="58">
        <f t="shared" si="374"/>
        <v>0.10453216374269006</v>
      </c>
      <c r="AB63" s="47">
        <f>SUM(SUMIFS(
'BLC Subcont'!$AE:$AE,
'BLC Subcont'!$I:$I,AD$10,
'BLC Subcont'!$U:$U,$A63,
'BLC Subcont'!$AA:$AA,$B63,
'BLC Subcont'!$IF:$IF,"AUTO PRINTING + CUTTING"
))</f>
        <v>0</v>
      </c>
      <c r="AC63" s="256">
        <f>SUM(SUMIFS(
'BLC Subcont'!$AQ:$AQ,
'BLC Subcont'!$I:$I,AD$10,
'BLC Subcont'!$U:$U,$A63,
'BLC Subcont'!$AA:$AA,$B63,
'BLC Subcont'!$IF:$IF,"AUTO PRINTING + CUTTING"
))</f>
        <v>0</v>
      </c>
      <c r="AD63" s="200">
        <f t="shared" si="375"/>
        <v>0</v>
      </c>
      <c r="AE63" s="42">
        <f>SUM(SUMIFS(
'BLC Subcont'!$AE:$AE,
'BLC Subcont'!$I:$I,AG$10,
'BLC Subcont'!$U:$U,$A63,
'BLC Subcont'!$AA:$AA,$B63,
'BLC Subcont'!$IF:$IF,"AUTO PRINTING + CUTTING"
))</f>
        <v>1176</v>
      </c>
      <c r="AF63" s="256">
        <f>SUM(SUMIFS(
'BLC Subcont'!$AQ:$AQ,
'BLC Subcont'!$I:$I,AG$10,
'BLC Subcont'!$U:$U,$A63,
'BLC Subcont'!$AA:$AA,$B63,
'BLC Subcont'!$IF:$IF,"AUTO PRINTING + CUTTING"
))</f>
        <v>1176</v>
      </c>
      <c r="AG63" s="201">
        <f t="shared" si="376"/>
        <v>2.387914230019493E-2</v>
      </c>
      <c r="AH63" s="42">
        <f>SUM(SUMIFS(
'BLC Subcont'!$AE:$AE,
'BLC Subcont'!$I:$I,AJ$10,
'BLC Subcont'!$U:$U,$A63,
'BLC Subcont'!$AA:$AA,$B63,
'BLC Subcont'!$IF:$IF,"AUTO PRINTING + CUTTING"
))</f>
        <v>6036</v>
      </c>
      <c r="AI63" s="256">
        <f>SUM(SUMIFS(
'BLC Subcont'!$AQ:$AQ,
'BLC Subcont'!$I:$I,AJ$10,
'BLC Subcont'!$U:$U,$A63,
'BLC Subcont'!$AA:$AA,$B63,
'BLC Subcont'!$IF:$IF,"AUTO PRINTING + CUTTING"
))</f>
        <v>6036</v>
      </c>
      <c r="AJ63" s="201">
        <f t="shared" si="377"/>
        <v>0.12256335282651072</v>
      </c>
      <c r="AK63" s="42">
        <f>SUM(SUMIFS(
'BLC Subcont'!$AE:$AE,
'BLC Subcont'!$I:$I,AM$10,
'BLC Subcont'!$U:$U,$A63,
'BLC Subcont'!$AA:$AA,$B63,
'BLC Subcont'!$IF:$IF,"AUTO PRINTING + CUTTING"
))</f>
        <v>2406</v>
      </c>
      <c r="AL63" s="256">
        <f>SUM(SUMIFS(
'BLC Subcont'!$AQ:$AQ,
'BLC Subcont'!$I:$I,AM$10,
'BLC Subcont'!$U:$U,$A63,
'BLC Subcont'!$AA:$AA,$B63,
'BLC Subcont'!$IF:$IF,"AUTO PRINTING + CUTTING"
))</f>
        <v>2406</v>
      </c>
      <c r="AM63" s="201">
        <f t="shared" si="378"/>
        <v>4.885477582846004E-2</v>
      </c>
      <c r="AN63" s="42">
        <f>SUM(SUMIFS(
'BLC Subcont'!$AE:$AE,
'BLC Subcont'!$I:$I,AP$10,
'BLC Subcont'!$U:$U,$A63,
'BLC Subcont'!$AA:$AA,$B63,
'BLC Subcont'!$IF:$IF,"AUTO PRINTING + CUTTING"
))</f>
        <v>0</v>
      </c>
      <c r="AO63" s="256">
        <f>SUM(SUMIFS(
'BLC Subcont'!$AQ:$AQ,
'BLC Subcont'!$I:$I,AP$10,
'BLC Subcont'!$U:$U,$A63,
'BLC Subcont'!$AA:$AA,$B63,
'BLC Subcont'!$IF:$IF,"AUTO PRINTING + CUTTING"
))</f>
        <v>0</v>
      </c>
      <c r="AP63" s="201">
        <f t="shared" si="379"/>
        <v>0</v>
      </c>
      <c r="AQ63" s="42">
        <f>SUM(SUMIFS(
'BLC Subcont'!$AE:$AE,
'BLC Subcont'!$I:$I,AS$10,
'BLC Subcont'!$U:$U,$A63,
'BLC Subcont'!$AA:$AA,$B63,
'BLC Subcont'!$IF:$IF,"AUTO PRINTING + CUTTING"
))</f>
        <v>0</v>
      </c>
      <c r="AR63" s="51">
        <f>SUM(SUMIFS(
'BLC Subcont'!$AQ:$AQ,
'BLC Subcont'!$I:$I,AS$10,
'BLC Subcont'!$U:$U,$A63,
'BLC Subcont'!$AA:$AA,$B63,
'BLC Subcont'!$IF:$IF,"AUTO PRINTING + CUTTING"
))</f>
        <v>0</v>
      </c>
      <c r="AS63" s="201">
        <f t="shared" si="380"/>
        <v>0</v>
      </c>
      <c r="AT63" s="42">
        <f>SUM(SUMIFS(
'BLC Subcont'!$AE:$AE,
'BLC Subcont'!$I:$I,AV$10,
'BLC Subcont'!$U:$U,$A63,
'BLC Subcont'!$AA:$AA,$B63,
'BLC Subcont'!$IF:$IF,"AUTO PRINTING + CUTTING"
))</f>
        <v>0</v>
      </c>
      <c r="AU63" s="51">
        <f>SUM(SUMIFS(
'BLC Subcont'!$AQ:$AQ,
'BLC Subcont'!$I:$I,AV$10,
'BLC Subcont'!$U:$U,$A63,
'BLC Subcont'!$AA:$AA,$B63,
'BLC Subcont'!$IF:$IF,"AUTO PRINTING + CUTTING"
))</f>
        <v>0</v>
      </c>
      <c r="AV63" s="201">
        <f t="shared" si="381"/>
        <v>0</v>
      </c>
      <c r="AW63" s="47"/>
      <c r="AX63" s="256"/>
      <c r="AY63" s="58"/>
      <c r="AZ63" s="42"/>
      <c r="BA63" s="256"/>
      <c r="BB63" s="207"/>
      <c r="BC63" s="47"/>
      <c r="BD63" s="256"/>
      <c r="BE63" s="200"/>
      <c r="BF63" s="42"/>
      <c r="BG63" s="256"/>
      <c r="BH63" s="201"/>
      <c r="BI63" s="47"/>
      <c r="BJ63" s="256"/>
      <c r="BK63" s="58"/>
      <c r="BL63" s="42"/>
      <c r="BM63" s="256"/>
      <c r="BN63" s="207"/>
      <c r="BO63" s="47"/>
      <c r="BP63" s="256"/>
      <c r="BQ63" s="200"/>
      <c r="BR63" s="42"/>
      <c r="BS63" s="256"/>
      <c r="BT63" s="201"/>
      <c r="BU63" s="47"/>
      <c r="BV63" s="256"/>
      <c r="BW63" s="58"/>
      <c r="BX63" s="42"/>
      <c r="BY63" s="256"/>
      <c r="BZ63" s="207"/>
      <c r="CA63" s="47"/>
      <c r="CB63" s="256"/>
      <c r="CC63" s="200"/>
      <c r="CD63" s="42"/>
      <c r="CE63" s="256"/>
      <c r="CF63" s="201"/>
      <c r="CG63" s="42"/>
      <c r="CH63" s="256"/>
      <c r="CI63" s="201"/>
      <c r="CJ63" s="47"/>
      <c r="CK63" s="256"/>
      <c r="CL63" s="58"/>
      <c r="CM63" s="42"/>
      <c r="CN63" s="256"/>
      <c r="CO63" s="207"/>
      <c r="CP63" s="47"/>
      <c r="CQ63" s="256"/>
      <c r="CR63" s="200"/>
      <c r="CS63" s="42"/>
      <c r="CT63" s="256"/>
      <c r="CU63" s="201"/>
      <c r="CV63" s="47"/>
      <c r="CW63" s="256"/>
      <c r="CX63" s="58"/>
      <c r="CY63" s="42"/>
      <c r="CZ63" s="256"/>
      <c r="DA63" s="207"/>
      <c r="DB63" s="47"/>
      <c r="DC63" s="256"/>
      <c r="DD63" s="200"/>
      <c r="DE63" s="42"/>
      <c r="DF63" s="256"/>
      <c r="DG63" s="201"/>
    </row>
    <row r="64" spans="1:112" ht="20.149999999999999" customHeight="1" x14ac:dyDescent="0.35">
      <c r="A64" s="39">
        <v>484</v>
      </c>
      <c r="B64" s="39" t="s">
        <v>23</v>
      </c>
      <c r="C64" s="196" t="s">
        <v>39</v>
      </c>
      <c r="D64" s="39">
        <f>516/4</f>
        <v>129</v>
      </c>
      <c r="E64" s="39">
        <v>5.7</v>
      </c>
      <c r="F64" s="39">
        <v>10</v>
      </c>
      <c r="G64" s="39">
        <v>2</v>
      </c>
      <c r="H64" s="40">
        <f t="shared" si="395"/>
        <v>14706.000000000002</v>
      </c>
      <c r="I64" s="40">
        <f t="shared" si="396"/>
        <v>2580.0000000000005</v>
      </c>
      <c r="J64" s="47">
        <f>SUM(SUMIFS(
'BLC Subcont'!$AE:$AE,
'BLC Subcont'!$I:$I,L$10,
'BLC Subcont'!$U:$U,$A64,
'BLC Subcont'!$AA:$AA,$B64,
'BLC Subcont'!$IE:$IE,"AUTO PRINTING"
))</f>
        <v>0</v>
      </c>
      <c r="K64" s="51">
        <f>SUM(SUMIFS(
'BLC Subcont'!$BF:$BF,
'BLC Subcont'!$I:$I,L$10,
'BLC Subcont'!$U:$U,$A64,
'BLC Subcont'!$AA:$AA,$B64,
'BLC Subcont'!$IE:$IE,"AUTO PRINTING"
))</f>
        <v>0</v>
      </c>
      <c r="L64" s="157">
        <f t="shared" si="367"/>
        <v>0</v>
      </c>
      <c r="M64" s="47">
        <f>SUM(SUMIFS(
'BLC Subcont'!$AE:$AE,
'BLC Subcont'!$I:$I,O$10,
'BLC Subcont'!$U:$U,$A64,
'BLC Subcont'!$AA:$AA,$B64,
'BLC Subcont'!$IE:$IE,"AUTO PRINTING"
))</f>
        <v>0</v>
      </c>
      <c r="N64" s="51">
        <f>SUM(SUMIFS(
'BLC Subcont'!$BF:$BF,
'BLC Subcont'!$I:$I,O$10,
'BLC Subcont'!$U:$U,$A64,
'BLC Subcont'!$AA:$AA,$B64,
'BLC Subcont'!$IE:$IE,"AUTO PRINTING"
))</f>
        <v>0</v>
      </c>
      <c r="O64" s="157">
        <f t="shared" si="368"/>
        <v>0</v>
      </c>
      <c r="P64" s="47">
        <f>SUM(SUMIFS(
'BLC Subcont'!$AE:$AE,
'BLC Subcont'!$I:$I,R$10,
'BLC Subcont'!$U:$U,$A64,
'BLC Subcont'!$AA:$AA,$B64,
'BLC Subcont'!$IE:$IE,"AUTO PRINTING"
))</f>
        <v>0</v>
      </c>
      <c r="Q64" s="51">
        <f>SUM(SUMIFS(
'BLC Subcont'!$BF:$BF,
'BLC Subcont'!$I:$I,R$10,
'BLC Subcont'!$U:$U,$A64,
'BLC Subcont'!$AA:$AA,$B64,
'BLC Subcont'!$IE:$IE,"AUTO PRINTING"
))</f>
        <v>0</v>
      </c>
      <c r="R64" s="157">
        <f t="shared" si="369"/>
        <v>0</v>
      </c>
      <c r="S64" s="47">
        <f>SUM(SUMIFS(
'BLC Subcont'!$AE:$AE,
'BLC Subcont'!$I:$I,U$10,
'BLC Subcont'!$U:$U,$A64,
'BLC Subcont'!$AA:$AA,$B64,
'BLC Subcont'!$IE:$IE,"AUTO PRINTING"
))</f>
        <v>0</v>
      </c>
      <c r="T64" s="51">
        <f>SUM(SUMIFS(
'BLC Subcont'!$BF:$BF,
'BLC Subcont'!$I:$I,U$10,
'BLC Subcont'!$U:$U,$A64,
'BLC Subcont'!$AA:$AA,$B64,
'BLC Subcont'!$IE:$IE,"AUTO PRINTING"
))</f>
        <v>0</v>
      </c>
      <c r="U64" s="157">
        <f t="shared" si="370"/>
        <v>0</v>
      </c>
      <c r="V64" s="183">
        <f>SUM(SUMIFS(
'BLC Subcont'!$AE:$AE,
'BLC Subcont'!$I:$I,X$10,
'BLC Subcont'!$U:$U,$A64,
'BLC Subcont'!$AA:$AA,$B64,
'BLC Subcont'!$IE:$IE,"AUTO PRINTING"
))</f>
        <v>0</v>
      </c>
      <c r="W64" s="202">
        <f>SUM(SUMIFS(
'BLC Subcont'!$BF:$BF,
'BLC Subcont'!$I:$I,X$10,
'BLC Subcont'!$U:$U,$A64,
'BLC Subcont'!$AA:$AA,$B64,
'BLC Subcont'!$IE:$IE,"AUTO PRINTING"
))</f>
        <v>0</v>
      </c>
      <c r="X64" s="203">
        <f t="shared" si="371"/>
        <v>0</v>
      </c>
      <c r="Y64" s="47"/>
      <c r="Z64" s="51"/>
      <c r="AA64" s="58"/>
      <c r="AB64" s="47"/>
      <c r="AC64" s="256"/>
      <c r="AD64" s="200"/>
      <c r="AE64" s="42"/>
      <c r="AF64" s="256"/>
      <c r="AG64" s="201"/>
      <c r="AH64" s="42"/>
      <c r="AI64" s="256"/>
      <c r="AJ64" s="201"/>
      <c r="AK64" s="42"/>
      <c r="AL64" s="256"/>
      <c r="AM64" s="201"/>
      <c r="AN64" s="42"/>
      <c r="AO64" s="256"/>
      <c r="AP64" s="201"/>
      <c r="AQ64" s="42"/>
      <c r="AR64" s="51"/>
      <c r="AS64" s="201"/>
      <c r="AT64" s="42"/>
      <c r="AU64" s="51"/>
      <c r="AV64" s="201"/>
      <c r="AW64" s="47"/>
      <c r="AX64" s="256"/>
      <c r="AY64" s="58"/>
      <c r="AZ64" s="183"/>
      <c r="BA64" s="261"/>
      <c r="BB64" s="208"/>
      <c r="BC64" s="47"/>
      <c r="BD64" s="256"/>
      <c r="BE64" s="200"/>
      <c r="BF64" s="42"/>
      <c r="BG64" s="256"/>
      <c r="BH64" s="201"/>
      <c r="BI64" s="47"/>
      <c r="BJ64" s="256"/>
      <c r="BK64" s="58"/>
      <c r="BL64" s="183"/>
      <c r="BM64" s="261"/>
      <c r="BN64" s="208"/>
      <c r="BO64" s="47"/>
      <c r="BP64" s="256"/>
      <c r="BQ64" s="200"/>
      <c r="BR64" s="42">
        <f>SUMIFS('484 Order'!$BM$10:$BM$37,'484 Order'!$A$10:$A$37,$A64,'484 Order'!$CK$10:$CK$37,"Auto")/5</f>
        <v>1232.4000000000001</v>
      </c>
      <c r="BS64" s="256">
        <f>SUMIFS('484 Order'!$BM$10:$BM$37,'484 Order'!$A$10:$A$37,$A64,'484 Order'!$CK$10:$CK$37,"Auto")/5</f>
        <v>1232.4000000000001</v>
      </c>
      <c r="BT64" s="201">
        <f t="shared" ref="BT64:BT65" si="447">IFERROR(BS64/($I64*BT$11),0)</f>
        <v>0.1016328550222662</v>
      </c>
      <c r="BU64" s="47">
        <f>SUMIFS('484 Order'!$BM$10:$BM$37,'484 Order'!$A$10:$A$37,$A64,'484 Order'!$CK$10:$CK$37,"Auto")/5</f>
        <v>1232.4000000000001</v>
      </c>
      <c r="BV64" s="256">
        <f>SUMIFS('484 Order'!$BM$10:$BM$37,'484 Order'!$A$10:$A$37,$A64,'484 Order'!$CK$10:$CK$37,"Auto")/5</f>
        <v>1232.4000000000001</v>
      </c>
      <c r="BW64" s="58">
        <f t="shared" ref="BW64:BW65" si="448">IFERROR(BV64/($I64*BW$11),0)</f>
        <v>0.1016328550222662</v>
      </c>
      <c r="BX64" s="183">
        <f>SUMIFS('484 Order'!$BM$10:$BM$37,'484 Order'!$A$10:$A$37,$A64,'484 Order'!$CK$10:$CK$37,"Auto")/5</f>
        <v>1232.4000000000001</v>
      </c>
      <c r="BY64" s="261">
        <f>SUMIFS('484 Order'!$BM$10:$BM$37,'484 Order'!$A$10:$A$37,$A64,'484 Order'!$CK$10:$CK$37,"Auto")/5</f>
        <v>1232.4000000000001</v>
      </c>
      <c r="BZ64" s="208">
        <f t="shared" ref="BZ64:BZ65" si="449">IFERROR(BY64/($I64*BZ$11),0)</f>
        <v>8.3802529579763349E-2</v>
      </c>
      <c r="CA64" s="47">
        <f>SUMIFS('484 Order'!$BM$10:$BM$37,'484 Order'!$A$10:$A$37,$A64,'484 Order'!$CK$10:$CK$37,"Auto")/5</f>
        <v>1232.4000000000001</v>
      </c>
      <c r="CB64" s="256">
        <f>SUMIFS('484 Order'!$BM$10:$BM$37,'484 Order'!$A$10:$A$37,$A64,'484 Order'!$CK$10:$CK$37,"Auto")/5</f>
        <v>1232.4000000000001</v>
      </c>
      <c r="CC64" s="200">
        <f t="shared" ref="CC64:CC65" si="450">IFERROR(CB64/($I64*CC$11),0)</f>
        <v>8.3802529579763349E-2</v>
      </c>
      <c r="CD64" s="42">
        <f>SUMIFS('484 Order'!$BM$10:$BM$37,'484 Order'!$A$10:$A$37,$A64,'484 Order'!$CK$10:$CK$37,"Auto")/5</f>
        <v>1232.4000000000001</v>
      </c>
      <c r="CE64" s="256">
        <f>SUMIFS('484 Order'!$BM$10:$BM$37,'484 Order'!$A$10:$A$37,$A64,'484 Order'!$CK$10:$CK$37,"Auto")/5</f>
        <v>1232.4000000000001</v>
      </c>
      <c r="CF64" s="201">
        <f t="shared" ref="CF64:CF65" si="451">IFERROR(CE64/($I64*CF$11),0)</f>
        <v>8.3802529579763349E-2</v>
      </c>
      <c r="CG64" s="42">
        <f>SUMIFS('484 Order'!$BU$10:$BU$37,'484 Order'!$A$10:$A$37,$A64,'484 Order'!$CK$10:$CK$37,"Auto")/4</f>
        <v>10618.5</v>
      </c>
      <c r="CH64" s="256">
        <f>SUMIFS('484 Order'!$BU$10:$BU$37,'484 Order'!$A$10:$A$37,$A64,'484 Order'!$CK$10:$CK$37,"Auto")/4</f>
        <v>10618.5</v>
      </c>
      <c r="CI64" s="201">
        <f t="shared" ref="CI64:CI65" si="452">IFERROR(CH64/($I64*CI$11),0)</f>
        <v>0.72205222358221122</v>
      </c>
      <c r="CJ64" s="47">
        <f>SUMIFS('484 Order'!$BU$10:$BU$37,'484 Order'!$A$10:$A$37,$A64,'484 Order'!$CK$10:$CK$37,"Auto")/4</f>
        <v>10618.5</v>
      </c>
      <c r="CK64" s="256">
        <f>SUMIFS('484 Order'!$BU$10:$BU$37,'484 Order'!$A$10:$A$37,$A64,'484 Order'!$CK$10:$CK$37,"Auto")/4</f>
        <v>10618.5</v>
      </c>
      <c r="CL64" s="58">
        <f t="shared" ref="CL64:CL65" si="453">IFERROR(CK64/($I64*CL$11),0)</f>
        <v>0.87568035625927743</v>
      </c>
      <c r="CM64" s="183">
        <f>SUMIFS('484 Order'!$BU$10:$BU$37,'484 Order'!$A$10:$A$37,$A64,'484 Order'!$CK$10:$CK$37,"Auto")/4</f>
        <v>10618.5</v>
      </c>
      <c r="CN64" s="261">
        <f>SUMIFS('484 Order'!$BU$10:$BU$37,'484 Order'!$A$10:$A$37,$A64,'484 Order'!$CK$10:$CK$37,"Auto")/4</f>
        <v>10618.5</v>
      </c>
      <c r="CO64" s="208">
        <f t="shared" ref="CO64:CO65" si="454">IFERROR(CN64/($I64*CO$11),0)</f>
        <v>0.72205222358221122</v>
      </c>
      <c r="CP64" s="47">
        <f>SUMIFS('484 Order'!$BU$10:$BU$37,'484 Order'!$A$10:$A$37,$A64,'484 Order'!$CK$10:$CK$37,"Auto")/4</f>
        <v>10618.5</v>
      </c>
      <c r="CQ64" s="256">
        <f>SUMIFS('484 Order'!$BU$10:$BU$37,'484 Order'!$A$10:$A$37,$A64,'484 Order'!$CK$10:$CK$37,"Auto")/4</f>
        <v>10618.5</v>
      </c>
      <c r="CR64" s="200">
        <f t="shared" ref="CR64:CR65" si="455">IFERROR(CQ64/($I64*CR$11),0)</f>
        <v>0.72205222358221122</v>
      </c>
      <c r="CS64" s="42">
        <f>SUMIFS('484 Order'!$CC$10:$CC$37,'484 Order'!$A$10:$A$37,$A64,'484 Order'!$CK$10:$CK$37,"Auto")/4</f>
        <v>8684.25</v>
      </c>
      <c r="CT64" s="256">
        <f>SUMIFS('484 Order'!$CC$10:$CC$37,'484 Order'!$A$10:$A$37,$A64,'484 Order'!$CK$10:$CK$37,"Auto")/4</f>
        <v>8684.25</v>
      </c>
      <c r="CU64" s="201">
        <f t="shared" ref="CU64:CU65" si="456">IFERROR(CT64/($I64*CU$11),0)</f>
        <v>0.59052427580579336</v>
      </c>
      <c r="CV64" s="47">
        <f>SUMIFS('484 Order'!$CC$10:$CC$37,'484 Order'!$A$10:$A$37,$A64,'484 Order'!$CK$10:$CK$37,"Auto")/4</f>
        <v>8684.25</v>
      </c>
      <c r="CW64" s="256">
        <f>SUMIFS('484 Order'!$CC$10:$CC$37,'484 Order'!$A$10:$A$37,$A64,'484 Order'!$CK$10:$CK$37,"Auto")/4</f>
        <v>8684.25</v>
      </c>
      <c r="CX64" s="58">
        <f t="shared" ref="CX64:CX65" si="457">IFERROR(CW64/($I64*CX$11),0)</f>
        <v>0.59052427580579336</v>
      </c>
      <c r="CY64" s="183">
        <f>SUMIFS('484 Order'!$CC$10:$CC$37,'484 Order'!$A$10:$A$37,$A64,'484 Order'!$CK$10:$CK$37,"Auto")/4</f>
        <v>8684.25</v>
      </c>
      <c r="CZ64" s="261">
        <f>SUMIFS('484 Order'!$CC$10:$CC$37,'484 Order'!$A$10:$A$37,$A64,'484 Order'!$CK$10:$CK$37,"Auto")/4</f>
        <v>8684.25</v>
      </c>
      <c r="DA64" s="208">
        <f t="shared" ref="DA64:DA65" si="458">IFERROR(CZ64/($I64*DA$11),0)</f>
        <v>0.59052427580579336</v>
      </c>
      <c r="DB64" s="47">
        <f>SUMIFS('484 Order'!$CC$10:$CC$37,'484 Order'!$A$10:$A$37,$A64,'484 Order'!$CK$10:$CK$37,"Auto")/4</f>
        <v>8684.25</v>
      </c>
      <c r="DC64" s="256">
        <f>SUMIFS('484 Order'!$CC$10:$CC$37,'484 Order'!$A$10:$A$37,$A64,'484 Order'!$CK$10:$CK$37,"Auto")/4</f>
        <v>8684.25</v>
      </c>
      <c r="DD64" s="200">
        <f t="shared" ref="DD64:DD65" si="459">IFERROR(DC64/($I64*DD$11),0)</f>
        <v>0.71616773874319628</v>
      </c>
      <c r="DE64" s="42"/>
      <c r="DF64" s="256"/>
      <c r="DG64" s="201">
        <f t="shared" ref="DG64:DG65" si="460">IFERROR(DF64/($I64*DG$11),0)</f>
        <v>0</v>
      </c>
      <c r="DH64" s="277"/>
    </row>
    <row r="65" spans="1:111" ht="20.149999999999999" customHeight="1" x14ac:dyDescent="0.35">
      <c r="A65" s="54">
        <v>484</v>
      </c>
      <c r="B65" s="54" t="s">
        <v>23</v>
      </c>
      <c r="C65" s="196" t="s">
        <v>179</v>
      </c>
      <c r="D65" s="39">
        <f>416/4</f>
        <v>104</v>
      </c>
      <c r="E65" s="39">
        <v>5.7</v>
      </c>
      <c r="F65" s="39">
        <v>10</v>
      </c>
      <c r="G65" s="39">
        <v>2</v>
      </c>
      <c r="H65" s="40">
        <f t="shared" si="395"/>
        <v>11856.000000000002</v>
      </c>
      <c r="I65" s="40">
        <f t="shared" si="396"/>
        <v>2080.0000000000005</v>
      </c>
      <c r="J65" s="47">
        <f>SUM(SUMIFS(
'BLC Subcont'!$AE:$AE,
'BLC Subcont'!$I:$I,L$10,
'BLC Subcont'!$U:$U,$A65,
'BLC Subcont'!$AA:$AA,$B65,
'BLC Subcont'!$IF:$IF,"AUTO PRINTING + CUTTING"
))</f>
        <v>0</v>
      </c>
      <c r="K65" s="51">
        <f>SUM(SUMIFS(
'BLC Subcont'!$AQ:$AQ,
'BLC Subcont'!$I:$I,L$10,
'BLC Subcont'!$U:$U,$A65,
'BLC Subcont'!$AA:$AA,$B65,
'BLC Subcont'!$IF:$IF,"AUTO PRINTING + CUTTING"
))</f>
        <v>0</v>
      </c>
      <c r="L65" s="157">
        <f t="shared" si="367"/>
        <v>0</v>
      </c>
      <c r="M65" s="47">
        <f>SUM(SUMIFS(
'BLC Subcont'!$AE:$AE,
'BLC Subcont'!$I:$I,O$10,
'BLC Subcont'!$U:$U,$A65,
'BLC Subcont'!$AA:$AA,$B65,
'BLC Subcont'!$IF:$IF,"AUTO PRINTING + CUTTING"
))</f>
        <v>0</v>
      </c>
      <c r="N65" s="51">
        <f>SUM(SUMIFS(
'BLC Subcont'!$AQ:$AQ,
'BLC Subcont'!$I:$I,O$10,
'BLC Subcont'!$U:$U,$A65,
'BLC Subcont'!$AA:$AA,$B65,
'BLC Subcont'!$IF:$IF,"AUTO PRINTING + CUTTING"
))</f>
        <v>0</v>
      </c>
      <c r="O65" s="157">
        <f t="shared" si="368"/>
        <v>0</v>
      </c>
      <c r="P65" s="47">
        <f>SUM(SUMIFS(
'BLC Subcont'!$AE:$AE,
'BLC Subcont'!$I:$I,R$10,
'BLC Subcont'!$U:$U,$A65,
'BLC Subcont'!$AA:$AA,$B65,
'BLC Subcont'!$IF:$IF,"AUTO PRINTING + CUTTING"
))</f>
        <v>0</v>
      </c>
      <c r="Q65" s="51">
        <f>SUM(SUMIFS(
'BLC Subcont'!$AQ:$AQ,
'BLC Subcont'!$I:$I,R$10,
'BLC Subcont'!$U:$U,$A65,
'BLC Subcont'!$AA:$AA,$B65,
'BLC Subcont'!$IF:$IF,"AUTO PRINTING + CUTTING"
))</f>
        <v>0</v>
      </c>
      <c r="R65" s="157">
        <f t="shared" si="369"/>
        <v>0</v>
      </c>
      <c r="S65" s="47">
        <f>SUM(SUMIFS(
'BLC Subcont'!$AE:$AE,
'BLC Subcont'!$I:$I,U$10,
'BLC Subcont'!$U:$U,$A65,
'BLC Subcont'!$AA:$AA,$B65,
'BLC Subcont'!$IF:$IF,"AUTO PRINTING + CUTTING"
))</f>
        <v>0</v>
      </c>
      <c r="T65" s="51">
        <f>SUM(SUMIFS(
'BLC Subcont'!$AQ:$AQ,
'BLC Subcont'!$I:$I,U$10,
'BLC Subcont'!$U:$U,$A65,
'BLC Subcont'!$AA:$AA,$B65,
'BLC Subcont'!$IF:$IF,"AUTO PRINTING + CUTTING"
))</f>
        <v>0</v>
      </c>
      <c r="U65" s="157">
        <f t="shared" si="370"/>
        <v>0</v>
      </c>
      <c r="V65" s="42">
        <f>SUM(SUMIFS(
'BLC Subcont'!$AE:$AE,
'BLC Subcont'!$I:$I,X$10,
'BLC Subcont'!$U:$U,$A65,
'BLC Subcont'!$AA:$AA,$B65,
'BLC Subcont'!$IF:$IF,"AUTO PRINTING + CUTTING"
))</f>
        <v>0</v>
      </c>
      <c r="W65" s="51">
        <f>SUM(SUMIFS(
'BLC Subcont'!$AQ:$AQ,
'BLC Subcont'!$I:$I,X$10,
'BLC Subcont'!$U:$U,$A65,
'BLC Subcont'!$AA:$AA,$B65,
'BLC Subcont'!$IF:$IF,"AUTO PRINTING + CUTTING"
))</f>
        <v>0</v>
      </c>
      <c r="X65" s="198">
        <f t="shared" si="371"/>
        <v>0</v>
      </c>
      <c r="Y65" s="47"/>
      <c r="Z65" s="51"/>
      <c r="AA65" s="58"/>
      <c r="AB65" s="47"/>
      <c r="AC65" s="256"/>
      <c r="AD65" s="200"/>
      <c r="AE65" s="42"/>
      <c r="AF65" s="256"/>
      <c r="AG65" s="201"/>
      <c r="AH65" s="42"/>
      <c r="AI65" s="256"/>
      <c r="AJ65" s="201"/>
      <c r="AK65" s="42"/>
      <c r="AL65" s="256"/>
      <c r="AM65" s="201"/>
      <c r="AN65" s="42"/>
      <c r="AO65" s="256"/>
      <c r="AP65" s="201"/>
      <c r="AQ65" s="42"/>
      <c r="AR65" s="51"/>
      <c r="AS65" s="201"/>
      <c r="AT65" s="42"/>
      <c r="AU65" s="51"/>
      <c r="AV65" s="201"/>
      <c r="AW65" s="47"/>
      <c r="AX65" s="256"/>
      <c r="AY65" s="58"/>
      <c r="AZ65" s="42"/>
      <c r="BA65" s="256"/>
      <c r="BB65" s="207"/>
      <c r="BC65" s="47"/>
      <c r="BD65" s="256"/>
      <c r="BE65" s="200"/>
      <c r="BF65" s="42"/>
      <c r="BG65" s="256"/>
      <c r="BH65" s="201"/>
      <c r="BI65" s="47"/>
      <c r="BJ65" s="256"/>
      <c r="BK65" s="58"/>
      <c r="BL65" s="42"/>
      <c r="BM65" s="256"/>
      <c r="BN65" s="207"/>
      <c r="BO65" s="47"/>
      <c r="BP65" s="256"/>
      <c r="BQ65" s="200"/>
      <c r="BR65" s="42">
        <f>SUMIFS('484 Order'!$BM$10:$BM$37,'484 Order'!$A$10:$A$37,$A65,'484 Order'!$CK$10:$CK$37,"Auto")/5</f>
        <v>1232.4000000000001</v>
      </c>
      <c r="BS65" s="256">
        <f>SUMIFS('484 Order'!$BM$10:$BM$37,'484 Order'!$A$10:$A$37,$A65,'484 Order'!$CK$10:$CK$37,"Auto")/5</f>
        <v>1232.4000000000001</v>
      </c>
      <c r="BT65" s="201">
        <f t="shared" si="447"/>
        <v>0.12606382978723402</v>
      </c>
      <c r="BU65" s="47">
        <f>SUMIFS('484 Order'!$BM$10:$BM$37,'484 Order'!$A$10:$A$37,$A65,'484 Order'!$CK$10:$CK$37,"Auto")/5</f>
        <v>1232.4000000000001</v>
      </c>
      <c r="BV65" s="256">
        <f>SUMIFS('484 Order'!$BM$10:$BM$37,'484 Order'!$A$10:$A$37,$A65,'484 Order'!$CK$10:$CK$37,"Auto")/5</f>
        <v>1232.4000000000001</v>
      </c>
      <c r="BW65" s="58">
        <f t="shared" si="448"/>
        <v>0.12606382978723402</v>
      </c>
      <c r="BX65" s="42">
        <f>SUMIFS('484 Order'!$BM$10:$BM$37,'484 Order'!$A$10:$A$37,$A65,'484 Order'!$CK$10:$CK$37,"Auto")/5</f>
        <v>1232.4000000000001</v>
      </c>
      <c r="BY65" s="256">
        <f>SUMIFS('484 Order'!$BM$10:$BM$37,'484 Order'!$A$10:$A$37,$A65,'484 Order'!$CK$10:$CK$37,"Auto")/5</f>
        <v>1232.4000000000001</v>
      </c>
      <c r="BZ65" s="207">
        <f t="shared" si="449"/>
        <v>0.10394736842105261</v>
      </c>
      <c r="CA65" s="47">
        <f>SUMIFS('484 Order'!$BM$10:$BM$37,'484 Order'!$A$10:$A$37,$A65,'484 Order'!$CK$10:$CK$37,"Auto")/5</f>
        <v>1232.4000000000001</v>
      </c>
      <c r="CB65" s="256">
        <f>SUMIFS('484 Order'!$BM$10:$BM$37,'484 Order'!$A$10:$A$37,$A65,'484 Order'!$CK$10:$CK$37,"Auto")/5</f>
        <v>1232.4000000000001</v>
      </c>
      <c r="CC65" s="200">
        <f t="shared" si="450"/>
        <v>0.10394736842105261</v>
      </c>
      <c r="CD65" s="42">
        <f>SUMIFS('484 Order'!$BM$10:$BM$37,'484 Order'!$A$10:$A$37,$A65,'484 Order'!$CK$10:$CK$37,"Auto")/5</f>
        <v>1232.4000000000001</v>
      </c>
      <c r="CE65" s="256">
        <f>SUMIFS('484 Order'!$BM$10:$BM$37,'484 Order'!$A$10:$A$37,$A65,'484 Order'!$CK$10:$CK$37,"Auto")/5</f>
        <v>1232.4000000000001</v>
      </c>
      <c r="CF65" s="201">
        <f t="shared" si="451"/>
        <v>0.10394736842105261</v>
      </c>
      <c r="CG65" s="42">
        <f>SUMIFS('484 Order'!$BU$10:$BU$37,'484 Order'!$A$10:$A$37,$A65,'484 Order'!$CK$10:$CK$37,"Auto")/4</f>
        <v>10618.5</v>
      </c>
      <c r="CH65" s="256">
        <f>SUMIFS('484 Order'!$BU$10:$BU$37,'484 Order'!$A$10:$A$37,$A65,'484 Order'!$CK$10:$CK$37,"Auto")/4</f>
        <v>10618.5</v>
      </c>
      <c r="CI65" s="201">
        <f t="shared" si="452"/>
        <v>0.89562246963562731</v>
      </c>
      <c r="CJ65" s="47">
        <f>SUMIFS('484 Order'!$BU$10:$BU$37,'484 Order'!$A$10:$A$37,$A65,'484 Order'!$CK$10:$CK$37,"Auto")/4</f>
        <v>10618.5</v>
      </c>
      <c r="CK65" s="256">
        <f>SUMIFS('484 Order'!$BU$10:$BU$37,'484 Order'!$A$10:$A$37,$A65,'484 Order'!$CK$10:$CK$37,"Auto")/4</f>
        <v>10618.5</v>
      </c>
      <c r="CL65" s="58">
        <f t="shared" si="453"/>
        <v>1.0861804418985268</v>
      </c>
      <c r="CM65" s="42">
        <f>SUMIFS('484 Order'!$BU$10:$BU$37,'484 Order'!$A$10:$A$37,$A65,'484 Order'!$CK$10:$CK$37,"Auto")/4</f>
        <v>10618.5</v>
      </c>
      <c r="CN65" s="256">
        <f>SUMIFS('484 Order'!$BU$10:$BU$37,'484 Order'!$A$10:$A$37,$A65,'484 Order'!$CK$10:$CK$37,"Auto")/4</f>
        <v>10618.5</v>
      </c>
      <c r="CO65" s="207">
        <f t="shared" si="454"/>
        <v>0.89562246963562731</v>
      </c>
      <c r="CP65" s="47">
        <f>SUMIFS('484 Order'!$BU$10:$BU$37,'484 Order'!$A$10:$A$37,$A65,'484 Order'!$CK$10:$CK$37,"Auto")/4</f>
        <v>10618.5</v>
      </c>
      <c r="CQ65" s="256">
        <f>SUMIFS('484 Order'!$BU$10:$BU$37,'484 Order'!$A$10:$A$37,$A65,'484 Order'!$CK$10:$CK$37,"Auto")/4</f>
        <v>10618.5</v>
      </c>
      <c r="CR65" s="200">
        <f t="shared" si="455"/>
        <v>0.89562246963562731</v>
      </c>
      <c r="CS65" s="42">
        <f>SUMIFS('484 Order'!$CC$10:$CC$37,'484 Order'!$A$10:$A$37,$A65,'484 Order'!$CK$10:$CK$37,"Auto")/4</f>
        <v>8684.25</v>
      </c>
      <c r="CT65" s="256">
        <f>SUMIFS('484 Order'!$CC$10:$CC$37,'484 Order'!$A$10:$A$37,$A65,'484 Order'!$CK$10:$CK$37,"Auto")/4</f>
        <v>8684.25</v>
      </c>
      <c r="CU65" s="201">
        <f t="shared" si="456"/>
        <v>0.73247722672064752</v>
      </c>
      <c r="CV65" s="47">
        <f>SUMIFS('484 Order'!$CC$10:$CC$37,'484 Order'!$A$10:$A$37,$A65,'484 Order'!$CK$10:$CK$37,"Auto")/4</f>
        <v>8684.25</v>
      </c>
      <c r="CW65" s="256">
        <f>SUMIFS('484 Order'!$CC$10:$CC$37,'484 Order'!$A$10:$A$37,$A65,'484 Order'!$CK$10:$CK$37,"Auto")/4</f>
        <v>8684.25</v>
      </c>
      <c r="CX65" s="58">
        <f t="shared" si="457"/>
        <v>0.73247722672064752</v>
      </c>
      <c r="CY65" s="42">
        <f>SUMIFS('484 Order'!$CC$10:$CC$37,'484 Order'!$A$10:$A$37,$A65,'484 Order'!$CK$10:$CK$37,"Auto")/4</f>
        <v>8684.25</v>
      </c>
      <c r="CZ65" s="256">
        <f>SUMIFS('484 Order'!$CC$10:$CC$37,'484 Order'!$A$10:$A$37,$A65,'484 Order'!$CK$10:$CK$37,"Auto")/4</f>
        <v>8684.25</v>
      </c>
      <c r="DA65" s="207">
        <f t="shared" si="458"/>
        <v>0.73247722672064752</v>
      </c>
      <c r="DB65" s="47">
        <f>SUMIFS('484 Order'!$CC$10:$CC$37,'484 Order'!$A$10:$A$37,$A65,'484 Order'!$CK$10:$CK$37,"Auto")/4</f>
        <v>8684.25</v>
      </c>
      <c r="DC65" s="256">
        <f>SUMIFS('484 Order'!$CC$10:$CC$37,'484 Order'!$A$10:$A$37,$A65,'484 Order'!$CK$10:$CK$37,"Auto")/4</f>
        <v>8684.25</v>
      </c>
      <c r="DD65" s="200">
        <f t="shared" si="459"/>
        <v>0.88832344517184925</v>
      </c>
      <c r="DE65" s="42"/>
      <c r="DF65" s="256"/>
      <c r="DG65" s="201">
        <f t="shared" si="460"/>
        <v>0</v>
      </c>
    </row>
    <row r="66" spans="1:111" s="81" customFormat="1" ht="20.149999999999999" customHeight="1" x14ac:dyDescent="0.35">
      <c r="A66" s="68" t="s">
        <v>80</v>
      </c>
      <c r="B66" s="69"/>
      <c r="C66" s="69"/>
      <c r="D66" s="69"/>
      <c r="E66" s="69"/>
      <c r="F66" s="69"/>
      <c r="G66" s="69"/>
      <c r="H66" s="69"/>
      <c r="I66" s="69"/>
      <c r="J66" s="74">
        <f>SUM(J52:J61)</f>
        <v>0</v>
      </c>
      <c r="K66" s="75">
        <f>SUM(K52:K61)</f>
        <v>0</v>
      </c>
      <c r="L66" s="76">
        <f>SUM(L52:L61)</f>
        <v>0</v>
      </c>
      <c r="M66" s="74">
        <f t="shared" ref="M66:R66" si="461">SUM(M52:M61)</f>
        <v>18540</v>
      </c>
      <c r="N66" s="75">
        <f t="shared" si="461"/>
        <v>0</v>
      </c>
      <c r="O66" s="76">
        <f t="shared" si="461"/>
        <v>0</v>
      </c>
      <c r="P66" s="74">
        <f t="shared" si="461"/>
        <v>14670</v>
      </c>
      <c r="Q66" s="75">
        <f t="shared" si="461"/>
        <v>0</v>
      </c>
      <c r="R66" s="76">
        <f t="shared" si="461"/>
        <v>0</v>
      </c>
      <c r="S66" s="74">
        <f>SUM(S52:S65)</f>
        <v>35820</v>
      </c>
      <c r="T66" s="204">
        <f>SUM(T52:T65)</f>
        <v>7575</v>
      </c>
      <c r="U66" s="76">
        <f>SUM(U52:U65)</f>
        <v>0</v>
      </c>
      <c r="V66" s="205">
        <f t="shared" ref="V66:X66" si="462">SUM(V52:V61)</f>
        <v>33030</v>
      </c>
      <c r="W66" s="206">
        <f t="shared" si="462"/>
        <v>22052</v>
      </c>
      <c r="X66" s="76">
        <f t="shared" si="462"/>
        <v>0.44818117066770485</v>
      </c>
      <c r="Y66" s="71">
        <f t="shared" ref="Y66" si="463">SUM(Y52:Y65)</f>
        <v>106368</v>
      </c>
      <c r="Z66" s="71">
        <f t="shared" ref="Z66" si="464">SUM(Z52:Z65)</f>
        <v>33935</v>
      </c>
      <c r="AA66" s="78">
        <f t="shared" ref="AA66" si="465">SUM(AA52:AA65)</f>
        <v>0.69238282871918277</v>
      </c>
      <c r="AB66" s="73">
        <f t="shared" ref="AB66" si="466">SUM(AB52:AB65)</f>
        <v>40176</v>
      </c>
      <c r="AC66" s="257">
        <f t="shared" ref="AC66" si="467">SUM(AC52:AC65)</f>
        <v>13969</v>
      </c>
      <c r="AD66" s="80">
        <f t="shared" ref="AD66" si="468">SUM(AD52:AD65)</f>
        <v>0.28558505661126282</v>
      </c>
      <c r="AE66" s="74">
        <f t="shared" ref="AE66" si="469">SUM(AE52:AE65)</f>
        <v>46578</v>
      </c>
      <c r="AF66" s="257">
        <f t="shared" ref="AF66" si="470">SUM(AF52:AF65)</f>
        <v>46578</v>
      </c>
      <c r="AG66" s="78">
        <f t="shared" ref="AG66" si="471">SUM(AG52:AG65)</f>
        <v>1.0236499118093669</v>
      </c>
      <c r="AH66" s="74">
        <f t="shared" ref="AH66" si="472">SUM(AH52:AH65)</f>
        <v>41322</v>
      </c>
      <c r="AI66" s="257">
        <f t="shared" ref="AI66" si="473">SUM(AI52:AI65)</f>
        <v>43824</v>
      </c>
      <c r="AJ66" s="78">
        <f t="shared" ref="AJ66" si="474">SUM(AJ52:AJ65)</f>
        <v>0.92664425982073706</v>
      </c>
      <c r="AK66" s="74">
        <f t="shared" ref="AK66" si="475">SUM(AK52:AK65)</f>
        <v>23712</v>
      </c>
      <c r="AL66" s="257">
        <f t="shared" ref="AL66" si="476">SUM(AL52:AL65)</f>
        <v>26214</v>
      </c>
      <c r="AM66" s="78">
        <f t="shared" ref="AM66" si="477">SUM(AM52:AM65)</f>
        <v>0.56300160160854618</v>
      </c>
      <c r="AN66" s="74">
        <f t="shared" ref="AN66" si="478">SUM(AN52:AN65)</f>
        <v>0</v>
      </c>
      <c r="AO66" s="257">
        <f t="shared" ref="AO66" si="479">SUM(AO52:AO65)</f>
        <v>0</v>
      </c>
      <c r="AP66" s="78">
        <f t="shared" ref="AP66" si="480">SUM(AP52:AP65)</f>
        <v>0</v>
      </c>
      <c r="AQ66" s="74">
        <f t="shared" ref="AQ66" si="481">SUM(AQ52:AQ65)</f>
        <v>0</v>
      </c>
      <c r="AR66" s="75">
        <f t="shared" ref="AR66" si="482">SUM(AR52:AR65)</f>
        <v>0</v>
      </c>
      <c r="AS66" s="78">
        <f t="shared" ref="AS66" si="483">SUM(AS52:AS65)</f>
        <v>0</v>
      </c>
      <c r="AT66" s="74">
        <f t="shared" ref="AT66" si="484">SUM(AT52:AT65)</f>
        <v>0</v>
      </c>
      <c r="AU66" s="75">
        <f t="shared" ref="AU66" si="485">SUM(AU52:AU65)</f>
        <v>0</v>
      </c>
      <c r="AV66" s="78">
        <f t="shared" ref="AV66" si="486">SUM(AV52:AV65)</f>
        <v>0</v>
      </c>
      <c r="AW66" s="74">
        <f t="shared" ref="AW66" si="487">SUM(AW52:AW65)</f>
        <v>13317</v>
      </c>
      <c r="AX66" s="260">
        <f t="shared" ref="AX66" si="488">SUM(AX52:AX65)</f>
        <v>13317</v>
      </c>
      <c r="AY66" s="76">
        <f t="shared" ref="AY66" si="489">SUM(AY52:AY65)</f>
        <v>0.24737902518258814</v>
      </c>
      <c r="AZ66" s="205">
        <f t="shared" ref="AZ66" si="490">SUM(AZ52:AZ65)</f>
        <v>2715</v>
      </c>
      <c r="BA66" s="262">
        <f t="shared" ref="BA66" si="491">SUM(BA52:BA65)</f>
        <v>2715</v>
      </c>
      <c r="BB66" s="71">
        <f t="shared" ref="BB66" si="492">SUM(BB52:BB65)</f>
        <v>5.0434336064483512E-2</v>
      </c>
      <c r="BC66" s="73">
        <f t="shared" ref="BC66" si="493">SUM(BC52:BC65)</f>
        <v>68733</v>
      </c>
      <c r="BD66" s="257">
        <f t="shared" ref="BD66" si="494">SUM(BD52:BD65)</f>
        <v>68733</v>
      </c>
      <c r="BE66" s="80">
        <f t="shared" ref="BE66" si="495">SUM(BE52:BE65)</f>
        <v>1.2767967663794273</v>
      </c>
      <c r="BF66" s="74">
        <f t="shared" ref="BF66" si="496">SUM(BF52:BF65)</f>
        <v>10071</v>
      </c>
      <c r="BG66" s="257">
        <f t="shared" ref="BG66" si="497">SUM(BG52:BG65)</f>
        <v>10071</v>
      </c>
      <c r="BH66" s="78">
        <f t="shared" ref="BH66" si="498">SUM(BH52:BH65)</f>
        <v>0.18708073609775816</v>
      </c>
      <c r="BI66" s="74">
        <f t="shared" ref="BI66" si="499">SUM(BI52:BI65)</f>
        <v>31620</v>
      </c>
      <c r="BJ66" s="257">
        <f t="shared" ref="BJ66" si="500">SUM(BJ52:BJ65)</f>
        <v>31620</v>
      </c>
      <c r="BK66" s="78">
        <f t="shared" ref="BK66" si="501">SUM(BK52:BK65)</f>
        <v>0.58737889736978577</v>
      </c>
      <c r="BL66" s="74">
        <f t="shared" ref="BL66" si="502">SUM(BL52:BL65)</f>
        <v>34512</v>
      </c>
      <c r="BM66" s="257">
        <f t="shared" ref="BM66" si="503">SUM(BM52:BM65)</f>
        <v>34512</v>
      </c>
      <c r="BN66" s="78">
        <f t="shared" ref="BN66" si="504">SUM(BN52:BN65)</f>
        <v>0.64110121777438478</v>
      </c>
      <c r="BO66" s="74">
        <f t="shared" ref="BO66" si="505">SUM(BO52:BO65)</f>
        <v>26496</v>
      </c>
      <c r="BP66" s="257">
        <f t="shared" ref="BP66" si="506">SUM(BP52:BP65)</f>
        <v>26496</v>
      </c>
      <c r="BQ66" s="78">
        <f t="shared" ref="BQ66" si="507">SUM(BQ52:BQ65)</f>
        <v>0.49219453715084904</v>
      </c>
      <c r="BR66" s="74">
        <f t="shared" ref="BR66" si="508">SUM(BR52:BR65)</f>
        <v>52852.800000000003</v>
      </c>
      <c r="BS66" s="257">
        <f t="shared" ref="BS66" si="509">SUM(BS52:BS65)</f>
        <v>52852.800000000003</v>
      </c>
      <c r="BT66" s="78">
        <f t="shared" ref="BT66" si="510">SUM(BT52:BT65)</f>
        <v>1.3628658675231879</v>
      </c>
      <c r="BU66" s="74">
        <f t="shared" ref="BU66" si="511">SUM(BU52:BU65)</f>
        <v>16747.2</v>
      </c>
      <c r="BV66" s="257">
        <f t="shared" ref="BV66" si="512">SUM(BV52:BV65)</f>
        <v>16747.2</v>
      </c>
      <c r="BW66" s="78">
        <f t="shared" ref="BW66" si="513">SUM(BW52:BW65)</f>
        <v>0.54945861890472081</v>
      </c>
      <c r="BX66" s="74">
        <f t="shared" ref="BX66" si="514">SUM(BX52:BX65)</f>
        <v>9031.1999999999989</v>
      </c>
      <c r="BY66" s="257">
        <f t="shared" ref="BY66" si="515">SUM(BY52:BY65)</f>
        <v>9031.1999999999989</v>
      </c>
      <c r="BZ66" s="78">
        <f t="shared" ref="BZ66" si="516">SUM(BZ52:BZ65)</f>
        <v>0.30972854416428724</v>
      </c>
      <c r="CA66" s="74">
        <f t="shared" ref="CA66" si="517">SUM(CA52:CA65)</f>
        <v>8467.1999999999989</v>
      </c>
      <c r="CB66" s="257">
        <f t="shared" ref="CB66" si="518">SUM(CB52:CB65)</f>
        <v>8467.1999999999989</v>
      </c>
      <c r="CC66" s="78">
        <f t="shared" ref="CC66" si="519">SUM(CC52:CC65)</f>
        <v>0.29925157711442768</v>
      </c>
      <c r="CD66" s="74">
        <f t="shared" ref="CD66" si="520">SUM(CD52:CD65)</f>
        <v>11731.199999999999</v>
      </c>
      <c r="CE66" s="257">
        <f t="shared" ref="CE66" si="521">SUM(CE52:CE65)</f>
        <v>11731.199999999999</v>
      </c>
      <c r="CF66" s="78">
        <f t="shared" ref="CF66" si="522">SUM(CF52:CF65)</f>
        <v>0.35988423748808296</v>
      </c>
      <c r="CG66" s="74">
        <f t="shared" ref="CG66" si="523">SUM(CG52:CG65)</f>
        <v>31667.4</v>
      </c>
      <c r="CH66" s="257">
        <f t="shared" ref="CH66" si="524">SUM(CH52:CH65)</f>
        <v>31667.4</v>
      </c>
      <c r="CI66" s="78">
        <f t="shared" ref="CI66" si="525">SUM(CI52:CI65)</f>
        <v>1.8114317093824752</v>
      </c>
      <c r="CJ66" s="74">
        <f t="shared" ref="CJ66" si="526">SUM(CJ52:CJ65)</f>
        <v>27861</v>
      </c>
      <c r="CK66" s="257">
        <f t="shared" ref="CK66" si="527">SUM(CK52:CK65)</f>
        <v>27861</v>
      </c>
      <c r="CL66" s="78">
        <f t="shared" ref="CL66" si="528">SUM(CL52:CL65)</f>
        <v>2.1110899929322637</v>
      </c>
      <c r="CM66" s="74">
        <f t="shared" ref="CM66" si="529">SUM(CM52:CM65)</f>
        <v>27861</v>
      </c>
      <c r="CN66" s="257">
        <f t="shared" ref="CN66" si="530">SUM(CN52:CN65)</f>
        <v>27861</v>
      </c>
      <c r="CO66" s="78">
        <f t="shared" ref="CO66" si="531">SUM(CO52:CO65)</f>
        <v>1.7407233275055507</v>
      </c>
      <c r="CP66" s="74">
        <f t="shared" ref="CP66" si="532">SUM(CP52:CP65)</f>
        <v>27861</v>
      </c>
      <c r="CQ66" s="257">
        <f t="shared" ref="CQ66" si="533">SUM(CQ52:CQ65)</f>
        <v>27861</v>
      </c>
      <c r="CR66" s="78">
        <f t="shared" ref="CR66" si="534">SUM(CR52:CR65)</f>
        <v>1.7407233275055507</v>
      </c>
      <c r="CS66" s="74">
        <f t="shared" ref="CS66" si="535">SUM(CS52:CS65)</f>
        <v>23992.5</v>
      </c>
      <c r="CT66" s="257">
        <f t="shared" ref="CT66" si="536">SUM(CT52:CT65)</f>
        <v>23992.5</v>
      </c>
      <c r="CU66" s="78">
        <f t="shared" ref="CU66" si="537">SUM(CU52:CU65)</f>
        <v>1.446050136814153</v>
      </c>
      <c r="CV66" s="74">
        <f t="shared" ref="CV66" si="538">SUM(CV52:CV65)</f>
        <v>55393.5</v>
      </c>
      <c r="CW66" s="257">
        <f t="shared" ref="CW66" si="539">SUM(CW52:CW65)</f>
        <v>55393.5</v>
      </c>
      <c r="CX66" s="78">
        <f t="shared" ref="CX66" si="540">SUM(CX52:CX65)</f>
        <v>2.0293608501698976</v>
      </c>
      <c r="CY66" s="74">
        <f t="shared" ref="CY66" si="541">SUM(CY52:CY65)</f>
        <v>55393.5</v>
      </c>
      <c r="CZ66" s="257">
        <f t="shared" ref="CZ66" si="542">SUM(CZ52:CZ65)</f>
        <v>55393.5</v>
      </c>
      <c r="DA66" s="78">
        <f t="shared" ref="DA66" si="543">SUM(DA52:DA65)</f>
        <v>2.0293608501698976</v>
      </c>
      <c r="DB66" s="74">
        <f t="shared" ref="DB66" si="544">SUM(DB52:DB65)</f>
        <v>55393.5</v>
      </c>
      <c r="DC66" s="257">
        <f t="shared" ref="DC66" si="545">SUM(DC52:DC65)</f>
        <v>55393.5</v>
      </c>
      <c r="DD66" s="78">
        <f t="shared" ref="DD66" si="546">SUM(DD52:DD65)</f>
        <v>2.4611397544613656</v>
      </c>
      <c r="DE66" s="74">
        <f t="shared" ref="DE66:DG66" si="547">SUM(DE52:DE65)</f>
        <v>38025</v>
      </c>
      <c r="DF66" s="257">
        <f t="shared" si="547"/>
        <v>38025</v>
      </c>
      <c r="DG66" s="78">
        <f t="shared" si="547"/>
        <v>0.70635934764345687</v>
      </c>
    </row>
    <row r="67" spans="1:111" s="81" customFormat="1" ht="14" x14ac:dyDescent="0.35">
      <c r="A67" s="82"/>
      <c r="B67" s="83"/>
      <c r="C67" s="83"/>
      <c r="D67" s="83"/>
      <c r="E67" s="83"/>
      <c r="F67" s="83"/>
      <c r="G67" s="83"/>
      <c r="H67" s="83"/>
      <c r="I67" s="83"/>
      <c r="J67" s="86"/>
      <c r="K67" s="87"/>
      <c r="L67" s="89">
        <f>$D$70-L66</f>
        <v>2</v>
      </c>
      <c r="M67" s="86"/>
      <c r="N67" s="87"/>
      <c r="O67" s="89">
        <f>$D$70-O66</f>
        <v>2</v>
      </c>
      <c r="P67" s="86"/>
      <c r="Q67" s="87"/>
      <c r="R67" s="89">
        <f>$D$70-R66</f>
        <v>2</v>
      </c>
      <c r="S67" s="86"/>
      <c r="T67" s="87"/>
      <c r="U67" s="88">
        <f>$D$70-U66</f>
        <v>2</v>
      </c>
      <c r="V67" s="80"/>
      <c r="W67" s="85"/>
      <c r="X67" s="86">
        <f>$D$70-X66</f>
        <v>1.5518188293322952</v>
      </c>
      <c r="Y67" s="71"/>
      <c r="Z67" s="71"/>
      <c r="AA67" s="89">
        <f t="shared" ref="AA67" si="548">$D$70-AA66</f>
        <v>1.3076171712808171</v>
      </c>
      <c r="AB67" s="86"/>
      <c r="AC67" s="258"/>
      <c r="AD67" s="89">
        <f t="shared" ref="AD67" si="549">$D$70-AD66</f>
        <v>1.7144149433887372</v>
      </c>
      <c r="AE67" s="86"/>
      <c r="AF67" s="258"/>
      <c r="AG67" s="89">
        <f t="shared" ref="AG67" si="550">$D$70-AG66</f>
        <v>0.97635008819063307</v>
      </c>
      <c r="AH67" s="86"/>
      <c r="AI67" s="258"/>
      <c r="AJ67" s="89">
        <f t="shared" ref="AJ67" si="551">$D$70-AJ66</f>
        <v>1.0733557401792631</v>
      </c>
      <c r="AK67" s="86"/>
      <c r="AL67" s="258"/>
      <c r="AM67" s="89">
        <f t="shared" ref="AM67" si="552">$D$70-AM66</f>
        <v>1.4369983983914538</v>
      </c>
      <c r="AN67" s="86"/>
      <c r="AO67" s="87"/>
      <c r="AP67" s="89">
        <f t="shared" ref="AP67" si="553">$D$70-AP66</f>
        <v>2</v>
      </c>
      <c r="AQ67" s="86"/>
      <c r="AR67" s="87"/>
      <c r="AS67" s="89">
        <f t="shared" ref="AS67" si="554">$D$70-AS66</f>
        <v>2</v>
      </c>
      <c r="AT67" s="86"/>
      <c r="AU67" s="87"/>
      <c r="AV67" s="89">
        <f t="shared" ref="AV67" si="555">$D$70-AV66</f>
        <v>2</v>
      </c>
      <c r="AW67" s="86"/>
      <c r="AX67" s="258"/>
      <c r="AY67" s="88">
        <f t="shared" ref="AY67" si="556">$D$70-AY66</f>
        <v>1.752620974817412</v>
      </c>
      <c r="AZ67" s="80"/>
      <c r="BA67" s="263"/>
      <c r="BB67" s="78">
        <f t="shared" ref="BB67" si="557">$D$70-BB66</f>
        <v>1.9495656639355166</v>
      </c>
      <c r="BC67" s="86"/>
      <c r="BD67" s="258"/>
      <c r="BE67" s="89">
        <f t="shared" ref="BE67" si="558">$D$70-BE66</f>
        <v>0.72320323362057271</v>
      </c>
      <c r="BF67" s="86"/>
      <c r="BG67" s="258"/>
      <c r="BH67" s="89">
        <f t="shared" ref="BH67" si="559">$D$70-BH66</f>
        <v>1.8129192639022418</v>
      </c>
      <c r="BI67" s="86"/>
      <c r="BJ67" s="258"/>
      <c r="BK67" s="89">
        <f t="shared" ref="BK67" si="560">$D$70-BK66</f>
        <v>1.4126211026302142</v>
      </c>
      <c r="BL67" s="86"/>
      <c r="BM67" s="258"/>
      <c r="BN67" s="89">
        <f t="shared" ref="BN67" si="561">$D$70-BN66</f>
        <v>1.3588987822256153</v>
      </c>
      <c r="BO67" s="86"/>
      <c r="BP67" s="258"/>
      <c r="BQ67" s="89">
        <f t="shared" ref="BQ67" si="562">$D$70-BQ66</f>
        <v>1.5078054628491508</v>
      </c>
      <c r="BR67" s="86"/>
      <c r="BS67" s="258"/>
      <c r="BT67" s="89">
        <f t="shared" ref="BT67" si="563">$D$70-BT66</f>
        <v>0.63713413247681205</v>
      </c>
      <c r="BU67" s="86"/>
      <c r="BV67" s="258"/>
      <c r="BW67" s="89">
        <f t="shared" ref="BW67" si="564">$D$70-BW66</f>
        <v>1.4505413810952792</v>
      </c>
      <c r="BX67" s="86"/>
      <c r="BY67" s="258"/>
      <c r="BZ67" s="89">
        <f t="shared" ref="BZ67" si="565">$D$70-BZ66</f>
        <v>1.6902714558357128</v>
      </c>
      <c r="CA67" s="86"/>
      <c r="CB67" s="87"/>
      <c r="CC67" s="89">
        <f t="shared" ref="CC67" si="566">$D$70-CC66</f>
        <v>1.7007484228855723</v>
      </c>
      <c r="CD67" s="86"/>
      <c r="CE67" s="258"/>
      <c r="CF67" s="89">
        <f t="shared" ref="CF67" si="567">$D$70-CF66</f>
        <v>1.6401157625119169</v>
      </c>
      <c r="CG67" s="86"/>
      <c r="CH67" s="258"/>
      <c r="CI67" s="89">
        <f t="shared" ref="CI67" si="568">$D$70-CI66</f>
        <v>0.18856829061752478</v>
      </c>
      <c r="CJ67" s="86"/>
      <c r="CK67" s="87"/>
      <c r="CL67" s="89">
        <f t="shared" ref="CL67" si="569">$D$70-CL66</f>
        <v>-0.11108999293226374</v>
      </c>
      <c r="CM67" s="86"/>
      <c r="CN67" s="258"/>
      <c r="CO67" s="89">
        <f t="shared" ref="CO67" si="570">$D$70-CO66</f>
        <v>0.2592766724944493</v>
      </c>
      <c r="CP67" s="86"/>
      <c r="CQ67" s="258"/>
      <c r="CR67" s="89">
        <f t="shared" ref="CR67" si="571">$D$70-CR66</f>
        <v>0.2592766724944493</v>
      </c>
      <c r="CS67" s="86"/>
      <c r="CT67" s="258"/>
      <c r="CU67" s="89">
        <f t="shared" ref="CU67" si="572">$D$70-CU66</f>
        <v>0.55394986318584705</v>
      </c>
      <c r="CV67" s="86"/>
      <c r="CW67" s="258"/>
      <c r="CX67" s="89">
        <f t="shared" ref="CX67" si="573">$D$70-CX66</f>
        <v>-2.9360850169897645E-2</v>
      </c>
      <c r="CY67" s="86"/>
      <c r="CZ67" s="258"/>
      <c r="DA67" s="89">
        <f t="shared" ref="DA67" si="574">$D$70-DA66</f>
        <v>-2.9360850169897645E-2</v>
      </c>
      <c r="DB67" s="86"/>
      <c r="DC67" s="87"/>
      <c r="DD67" s="89">
        <f t="shared" ref="DD67" si="575">$D$70-DD66</f>
        <v>-0.46113975446136557</v>
      </c>
      <c r="DE67" s="86"/>
      <c r="DF67" s="258"/>
      <c r="DG67" s="89">
        <f>$D$70-DG66</f>
        <v>1.2936406523565431</v>
      </c>
    </row>
    <row r="68" spans="1:111" ht="12.5" x14ac:dyDescent="0.35">
      <c r="AH68" s="5"/>
      <c r="AI68" s="5"/>
      <c r="AJ68" s="6"/>
      <c r="AK68" s="5"/>
      <c r="AL68" s="5"/>
      <c r="AM68" s="6"/>
      <c r="AN68" s="5"/>
      <c r="AO68" s="5"/>
      <c r="AP68" s="6"/>
      <c r="AQ68" s="5"/>
      <c r="AR68" s="5"/>
      <c r="AS68" s="6"/>
      <c r="AT68" s="5"/>
      <c r="AU68" s="5"/>
      <c r="AV68" s="6"/>
      <c r="AW68" s="5"/>
      <c r="AX68" s="5"/>
      <c r="AY68" s="6"/>
      <c r="AZ68" s="5"/>
      <c r="BA68" s="5"/>
      <c r="BB68" s="6"/>
      <c r="BC68" s="5"/>
      <c r="BD68" s="5"/>
      <c r="BE68" s="6"/>
      <c r="BF68" s="5"/>
      <c r="BG68" s="5"/>
      <c r="BH68" s="6"/>
      <c r="BI68" s="5"/>
      <c r="BJ68" s="5"/>
      <c r="BK68" s="6"/>
      <c r="BL68" s="5"/>
      <c r="BM68" s="5"/>
      <c r="BN68" s="6"/>
      <c r="BO68" s="5"/>
      <c r="BP68" s="5"/>
      <c r="BQ68" s="6"/>
      <c r="BR68" s="5"/>
      <c r="BS68" s="5"/>
      <c r="BT68" s="6"/>
      <c r="BU68" s="5"/>
      <c r="BV68" s="5"/>
      <c r="BW68" s="6"/>
      <c r="BX68" s="5"/>
      <c r="BY68" s="5"/>
      <c r="BZ68" s="6"/>
      <c r="CA68" s="5"/>
      <c r="CB68" s="5"/>
      <c r="CC68" s="6"/>
      <c r="CD68" s="5"/>
      <c r="CE68" s="5"/>
      <c r="CF68" s="6"/>
      <c r="CG68" s="5"/>
      <c r="CH68" s="5"/>
      <c r="CI68" s="6"/>
      <c r="CJ68" s="5"/>
      <c r="CK68" s="5"/>
      <c r="CL68" s="6"/>
      <c r="CM68" s="5"/>
      <c r="CN68" s="5"/>
      <c r="CO68" s="6"/>
      <c r="CP68" s="5"/>
      <c r="CQ68" s="5"/>
      <c r="CR68" s="6"/>
      <c r="CS68" s="5"/>
      <c r="CT68" s="5"/>
      <c r="CU68" s="6"/>
      <c r="CV68" s="5"/>
      <c r="CW68" s="5"/>
      <c r="CX68" s="6"/>
      <c r="CY68" s="5"/>
      <c r="CZ68" s="5"/>
      <c r="DA68" s="6"/>
      <c r="DB68" s="5"/>
      <c r="DC68" s="5"/>
      <c r="DD68" s="6"/>
      <c r="DE68" s="5"/>
      <c r="DF68" s="5"/>
      <c r="DG68" s="6"/>
    </row>
    <row r="69" spans="1:111" ht="20.149999999999999" customHeight="1" x14ac:dyDescent="0.35">
      <c r="J69" s="1228" t="str">
        <f>+J46</f>
        <v>WEEK PRODUKSI   35</v>
      </c>
      <c r="K69" s="1229"/>
      <c r="L69" s="1229"/>
      <c r="M69" s="1228" t="str">
        <f>+M46</f>
        <v>WEEK PRODUKSI   36</v>
      </c>
      <c r="N69" s="1229"/>
      <c r="O69" s="1229"/>
      <c r="P69" s="1228" t="str">
        <f>+P46</f>
        <v>WEEK PRODUKSI   37</v>
      </c>
      <c r="Q69" s="1229"/>
      <c r="R69" s="1229"/>
      <c r="S69" s="1228" t="str">
        <f>+S46</f>
        <v>WEEK PRODUKSI   38</v>
      </c>
      <c r="T69" s="1229"/>
      <c r="U69" s="1229"/>
      <c r="V69" s="1228" t="str">
        <f>+V46</f>
        <v>WEEK PRODUKSI   39</v>
      </c>
      <c r="W69" s="1229"/>
      <c r="X69" s="1229"/>
      <c r="Y69" s="1226" t="str">
        <f>+Y46</f>
        <v>TOTAL WEEK  39</v>
      </c>
      <c r="Z69" s="1226"/>
      <c r="AA69" s="1227"/>
      <c r="AB69" s="1228" t="str">
        <f>+AB46</f>
        <v>WEEK PRODUKSI   40</v>
      </c>
      <c r="AC69" s="1229"/>
      <c r="AD69" s="1229"/>
      <c r="AE69" s="1228" t="str">
        <f>+AE46</f>
        <v>WEEK PRODUKSI   41</v>
      </c>
      <c r="AF69" s="1229"/>
      <c r="AG69" s="1229"/>
      <c r="AH69" s="1228" t="str">
        <f t="shared" ref="AH69" si="576">+AH46</f>
        <v>WEEK PRODUKSI   42</v>
      </c>
      <c r="AI69" s="1229"/>
      <c r="AJ69" s="1229"/>
      <c r="AK69" s="1228" t="str">
        <f t="shared" ref="AK69" si="577">+AK46</f>
        <v>WEEK PRODUKSI   43</v>
      </c>
      <c r="AL69" s="1229"/>
      <c r="AM69" s="1229"/>
      <c r="AN69" s="1228" t="str">
        <f t="shared" ref="AN69" si="578">+AN46</f>
        <v>WEEK PRODUKSI   44</v>
      </c>
      <c r="AO69" s="1229"/>
      <c r="AP69" s="1229"/>
      <c r="AQ69" s="1228" t="str">
        <f t="shared" ref="AQ69" si="579">+AQ46</f>
        <v>WEEK PRODUKSI   45</v>
      </c>
      <c r="AR69" s="1229"/>
      <c r="AS69" s="1229"/>
      <c r="AT69" s="1228" t="str">
        <f t="shared" ref="AT69" si="580">+AT46</f>
        <v>WEEK PRODUKSI   46</v>
      </c>
      <c r="AU69" s="1229"/>
      <c r="AV69" s="1229"/>
      <c r="AW69" s="1228" t="str">
        <f>+AW46</f>
        <v>WEEK ORI  45</v>
      </c>
      <c r="AX69" s="1229"/>
      <c r="AY69" s="1229"/>
      <c r="AZ69" s="1228" t="str">
        <f>+AZ46</f>
        <v>WEEK ORI  46</v>
      </c>
      <c r="BA69" s="1229"/>
      <c r="BB69" s="1229"/>
      <c r="BC69" s="1228" t="str">
        <f>+BC46</f>
        <v>WEEK ORI  47</v>
      </c>
      <c r="BD69" s="1229"/>
      <c r="BE69" s="1229"/>
      <c r="BF69" s="1228" t="str">
        <f>+BF46</f>
        <v>WEEK ORI  48</v>
      </c>
      <c r="BG69" s="1229"/>
      <c r="BH69" s="1229"/>
      <c r="BI69" s="1228" t="str">
        <f t="shared" ref="BI69" si="581">+BI46</f>
        <v>WEEK ORI  49</v>
      </c>
      <c r="BJ69" s="1229"/>
      <c r="BK69" s="1229"/>
      <c r="BL69" s="1228" t="str">
        <f t="shared" ref="BL69" si="582">+BL46</f>
        <v>WEEK ORI  50</v>
      </c>
      <c r="BM69" s="1229"/>
      <c r="BN69" s="1229"/>
      <c r="BO69" s="1228" t="str">
        <f t="shared" ref="BO69" si="583">+BO46</f>
        <v>WEEK ORI  51</v>
      </c>
      <c r="BP69" s="1229"/>
      <c r="BQ69" s="1229"/>
      <c r="BR69" s="1228" t="str">
        <f t="shared" ref="BR69" si="584">+BR46</f>
        <v>WEEK ORI  52</v>
      </c>
      <c r="BS69" s="1229"/>
      <c r="BT69" s="1229"/>
      <c r="BU69" s="1228" t="str">
        <f t="shared" ref="BU69" si="585">+BU46</f>
        <v>WEEK ORI  1</v>
      </c>
      <c r="BV69" s="1229"/>
      <c r="BW69" s="1229"/>
      <c r="BX69" s="1228" t="str">
        <f t="shared" ref="BX69" si="586">+BX46</f>
        <v>WEEK ORI  2</v>
      </c>
      <c r="BY69" s="1229"/>
      <c r="BZ69" s="1229"/>
      <c r="CA69" s="1228" t="str">
        <f t="shared" ref="CA69" si="587">+CA46</f>
        <v>WEEK ORI  3</v>
      </c>
      <c r="CB69" s="1229"/>
      <c r="CC69" s="1229"/>
      <c r="CD69" s="1228" t="str">
        <f t="shared" ref="CD69" si="588">+CD46</f>
        <v>WEEK ORI  4</v>
      </c>
      <c r="CE69" s="1229"/>
      <c r="CF69" s="1229"/>
      <c r="CG69" s="1228" t="str">
        <f t="shared" ref="CG69" si="589">+CG46</f>
        <v>WEEK ORI  5</v>
      </c>
      <c r="CH69" s="1229"/>
      <c r="CI69" s="1229"/>
      <c r="CJ69" s="1228" t="str">
        <f t="shared" ref="CJ69" si="590">+CJ46</f>
        <v>WEEK ORI  6</v>
      </c>
      <c r="CK69" s="1229"/>
      <c r="CL69" s="1229"/>
      <c r="CM69" s="1228" t="str">
        <f t="shared" ref="CM69" si="591">+CM46</f>
        <v>WEEK ORI  7</v>
      </c>
      <c r="CN69" s="1229"/>
      <c r="CO69" s="1229"/>
      <c r="CP69" s="1228" t="str">
        <f t="shared" ref="CP69" si="592">+CP46</f>
        <v>WEEK ORI  8</v>
      </c>
      <c r="CQ69" s="1229"/>
      <c r="CR69" s="1229"/>
      <c r="CS69" s="1228" t="str">
        <f t="shared" ref="CS69" si="593">+CS46</f>
        <v>WEEK ORI  9</v>
      </c>
      <c r="CT69" s="1229"/>
      <c r="CU69" s="1229"/>
      <c r="CV69" s="1228" t="str">
        <f t="shared" ref="CV69" si="594">+CV46</f>
        <v>WEEK ORI  10</v>
      </c>
      <c r="CW69" s="1229"/>
      <c r="CX69" s="1229"/>
      <c r="CY69" s="1228" t="str">
        <f t="shared" ref="CY69" si="595">+CY46</f>
        <v>WEEK ORI  12</v>
      </c>
      <c r="CZ69" s="1229"/>
      <c r="DA69" s="1229"/>
      <c r="DB69" s="1228" t="str">
        <f t="shared" ref="DB69" si="596">+DB46</f>
        <v>WEEK ORI  13</v>
      </c>
      <c r="DC69" s="1229"/>
      <c r="DD69" s="1229"/>
      <c r="DE69" s="1228" t="str">
        <f t="shared" ref="DE69" si="597">+DE46</f>
        <v>WEEK ORI  14</v>
      </c>
      <c r="DF69" s="1229"/>
      <c r="DG69" s="1229"/>
    </row>
    <row r="70" spans="1:111" s="268" customFormat="1" ht="20.149999999999999" customHeight="1" x14ac:dyDescent="0.35">
      <c r="A70" s="4"/>
      <c r="B70" s="1254" t="s">
        <v>231</v>
      </c>
      <c r="C70" s="1255"/>
      <c r="D70" s="93">
        <v>2</v>
      </c>
      <c r="E70" s="7"/>
      <c r="F70" s="7"/>
      <c r="G70" s="1198" t="s">
        <v>64</v>
      </c>
      <c r="H70" s="1199"/>
      <c r="I70" s="1200"/>
      <c r="J70" s="1230">
        <f>K66</f>
        <v>0</v>
      </c>
      <c r="K70" s="1230"/>
      <c r="L70" s="1230"/>
      <c r="M70" s="1230">
        <f t="shared" ref="M70" si="598">N66</f>
        <v>0</v>
      </c>
      <c r="N70" s="1230"/>
      <c r="O70" s="1230"/>
      <c r="P70" s="1230">
        <f>Q66</f>
        <v>0</v>
      </c>
      <c r="Q70" s="1230"/>
      <c r="R70" s="1230"/>
      <c r="S70" s="1230">
        <f t="shared" ref="S70" si="599">T66</f>
        <v>7575</v>
      </c>
      <c r="T70" s="1230"/>
      <c r="U70" s="1230"/>
      <c r="V70" s="1230">
        <f t="shared" ref="V70" si="600">W66</f>
        <v>22052</v>
      </c>
      <c r="W70" s="1230"/>
      <c r="X70" s="1230"/>
      <c r="Y70" s="1186">
        <f>+Z66</f>
        <v>33935</v>
      </c>
      <c r="Z70" s="1187"/>
      <c r="AA70" s="1188"/>
      <c r="AB70" s="1186">
        <f t="shared" ref="AB70" si="601">+AC66</f>
        <v>13969</v>
      </c>
      <c r="AC70" s="1187"/>
      <c r="AD70" s="1188"/>
      <c r="AE70" s="1186">
        <f t="shared" ref="AE70" si="602">+AF66</f>
        <v>46578</v>
      </c>
      <c r="AF70" s="1187"/>
      <c r="AG70" s="1188"/>
      <c r="AH70" s="1186">
        <f t="shared" ref="AH70" si="603">+AI66</f>
        <v>43824</v>
      </c>
      <c r="AI70" s="1187"/>
      <c r="AJ70" s="1188"/>
      <c r="AK70" s="1186">
        <f t="shared" ref="AK70" si="604">+AL66</f>
        <v>26214</v>
      </c>
      <c r="AL70" s="1187"/>
      <c r="AM70" s="1188"/>
      <c r="AN70" s="1186">
        <f t="shared" ref="AN70" si="605">+AO66</f>
        <v>0</v>
      </c>
      <c r="AO70" s="1187"/>
      <c r="AP70" s="1188"/>
      <c r="AQ70" s="1186">
        <f t="shared" ref="AQ70" si="606">+AR66</f>
        <v>0</v>
      </c>
      <c r="AR70" s="1187"/>
      <c r="AS70" s="1188"/>
      <c r="AT70" s="1186">
        <f t="shared" ref="AT70" si="607">+AU66</f>
        <v>0</v>
      </c>
      <c r="AU70" s="1187"/>
      <c r="AV70" s="1188"/>
      <c r="AW70" s="1307">
        <f t="shared" ref="AW70" si="608">+AX66</f>
        <v>13317</v>
      </c>
      <c r="AX70" s="1307"/>
      <c r="AY70" s="1307"/>
      <c r="AZ70" s="1307">
        <f t="shared" ref="AZ70" si="609">+BA66</f>
        <v>2715</v>
      </c>
      <c r="BA70" s="1307"/>
      <c r="BB70" s="1307"/>
      <c r="BC70" s="1186">
        <f t="shared" ref="BC70" si="610">+BD66</f>
        <v>68733</v>
      </c>
      <c r="BD70" s="1187"/>
      <c r="BE70" s="1188"/>
      <c r="BF70" s="1186">
        <f t="shared" ref="BF70" si="611">+BG66</f>
        <v>10071</v>
      </c>
      <c r="BG70" s="1187"/>
      <c r="BH70" s="1188"/>
      <c r="BI70" s="1186">
        <f t="shared" ref="BI70" si="612">+BJ66</f>
        <v>31620</v>
      </c>
      <c r="BJ70" s="1187"/>
      <c r="BK70" s="1188"/>
      <c r="BL70" s="1186">
        <f t="shared" ref="BL70" si="613">+BM66</f>
        <v>34512</v>
      </c>
      <c r="BM70" s="1187"/>
      <c r="BN70" s="1188"/>
      <c r="BO70" s="1186">
        <f t="shared" ref="BO70" si="614">+BP66</f>
        <v>26496</v>
      </c>
      <c r="BP70" s="1187"/>
      <c r="BQ70" s="1188"/>
      <c r="BR70" s="1186">
        <f t="shared" ref="BR70" si="615">+BS66</f>
        <v>52852.800000000003</v>
      </c>
      <c r="BS70" s="1187"/>
      <c r="BT70" s="1188"/>
      <c r="BU70" s="1186">
        <f t="shared" ref="BU70" si="616">+BV66</f>
        <v>16747.2</v>
      </c>
      <c r="BV70" s="1187"/>
      <c r="BW70" s="1188"/>
      <c r="BX70" s="1186">
        <f t="shared" ref="BX70" si="617">+BY66</f>
        <v>9031.1999999999989</v>
      </c>
      <c r="BY70" s="1187"/>
      <c r="BZ70" s="1188"/>
      <c r="CA70" s="1186">
        <f t="shared" ref="CA70" si="618">+CB66</f>
        <v>8467.1999999999989</v>
      </c>
      <c r="CB70" s="1187"/>
      <c r="CC70" s="1188"/>
      <c r="CD70" s="1186">
        <f t="shared" ref="CD70" si="619">+CE66</f>
        <v>11731.199999999999</v>
      </c>
      <c r="CE70" s="1187"/>
      <c r="CF70" s="1188"/>
      <c r="CG70" s="1186">
        <f t="shared" ref="CG70" si="620">+CH66</f>
        <v>31667.4</v>
      </c>
      <c r="CH70" s="1187"/>
      <c r="CI70" s="1188"/>
      <c r="CJ70" s="1186">
        <f t="shared" ref="CJ70" si="621">+CK66</f>
        <v>27861</v>
      </c>
      <c r="CK70" s="1187"/>
      <c r="CL70" s="1188"/>
      <c r="CM70" s="1186">
        <f t="shared" ref="CM70" si="622">+CN66</f>
        <v>27861</v>
      </c>
      <c r="CN70" s="1187"/>
      <c r="CO70" s="1188"/>
      <c r="CP70" s="1186">
        <f t="shared" ref="CP70" si="623">+CQ66</f>
        <v>27861</v>
      </c>
      <c r="CQ70" s="1187"/>
      <c r="CR70" s="1188"/>
      <c r="CS70" s="1186">
        <f t="shared" ref="CS70" si="624">+CT66</f>
        <v>23992.5</v>
      </c>
      <c r="CT70" s="1187"/>
      <c r="CU70" s="1188"/>
      <c r="CV70" s="1186">
        <f t="shared" ref="CV70" si="625">+CW66</f>
        <v>55393.5</v>
      </c>
      <c r="CW70" s="1187"/>
      <c r="CX70" s="1188"/>
      <c r="CY70" s="1186">
        <f t="shared" ref="CY70" si="626">+CZ66</f>
        <v>55393.5</v>
      </c>
      <c r="CZ70" s="1187"/>
      <c r="DA70" s="1188"/>
      <c r="DB70" s="1186">
        <f t="shared" ref="DB70" si="627">+DC66</f>
        <v>55393.5</v>
      </c>
      <c r="DC70" s="1187"/>
      <c r="DD70" s="1188"/>
      <c r="DE70" s="1186">
        <f t="shared" ref="DE70" si="628">+DF66</f>
        <v>38025</v>
      </c>
      <c r="DF70" s="1187"/>
      <c r="DG70" s="1188"/>
    </row>
    <row r="71" spans="1:111" ht="20.149999999999999" customHeight="1" x14ac:dyDescent="0.35">
      <c r="B71"/>
      <c r="C71"/>
      <c r="D71"/>
      <c r="E71" s="7"/>
      <c r="F71" s="7"/>
      <c r="G71" s="1198" t="s">
        <v>80</v>
      </c>
      <c r="H71" s="1199"/>
      <c r="I71" s="1200"/>
      <c r="J71" s="1231">
        <f>L66</f>
        <v>0</v>
      </c>
      <c r="K71" s="1231"/>
      <c r="L71" s="1231"/>
      <c r="M71" s="1231">
        <f>O66</f>
        <v>0</v>
      </c>
      <c r="N71" s="1231"/>
      <c r="O71" s="1231"/>
      <c r="P71" s="1231">
        <f>R66</f>
        <v>0</v>
      </c>
      <c r="Q71" s="1231"/>
      <c r="R71" s="1231"/>
      <c r="S71" s="1231">
        <f>U66</f>
        <v>0</v>
      </c>
      <c r="T71" s="1231"/>
      <c r="U71" s="1231"/>
      <c r="V71" s="1231">
        <f>X66</f>
        <v>0.44818117066770485</v>
      </c>
      <c r="W71" s="1231"/>
      <c r="X71" s="1231"/>
      <c r="Y71" s="1231">
        <f>AA66</f>
        <v>0.69238282871918277</v>
      </c>
      <c r="Z71" s="1231"/>
      <c r="AA71" s="1231"/>
      <c r="AB71" s="1231">
        <f>AD66</f>
        <v>0.28558505661126282</v>
      </c>
      <c r="AC71" s="1231"/>
      <c r="AD71" s="1231"/>
      <c r="AE71" s="1231">
        <f>AG66</f>
        <v>1.0236499118093669</v>
      </c>
      <c r="AF71" s="1231"/>
      <c r="AG71" s="1231"/>
      <c r="AH71" s="1231">
        <f t="shared" ref="AH71" si="629">AJ66</f>
        <v>0.92664425982073706</v>
      </c>
      <c r="AI71" s="1231"/>
      <c r="AJ71" s="1231"/>
      <c r="AK71" s="1231">
        <f t="shared" ref="AK71" si="630">AM66</f>
        <v>0.56300160160854618</v>
      </c>
      <c r="AL71" s="1231"/>
      <c r="AM71" s="1231"/>
      <c r="AN71" s="1231">
        <f t="shared" ref="AN71" si="631">AP66</f>
        <v>0</v>
      </c>
      <c r="AO71" s="1231"/>
      <c r="AP71" s="1231"/>
      <c r="AQ71" s="1231">
        <f t="shared" ref="AQ71" si="632">AS66</f>
        <v>0</v>
      </c>
      <c r="AR71" s="1231"/>
      <c r="AS71" s="1231"/>
      <c r="AT71" s="1231">
        <f t="shared" ref="AT71" si="633">AV66</f>
        <v>0</v>
      </c>
      <c r="AU71" s="1231"/>
      <c r="AV71" s="1231"/>
      <c r="AW71" s="1231">
        <f>AY66</f>
        <v>0.24737902518258814</v>
      </c>
      <c r="AX71" s="1231"/>
      <c r="AY71" s="1231"/>
      <c r="AZ71" s="1231">
        <f>BB66</f>
        <v>5.0434336064483512E-2</v>
      </c>
      <c r="BA71" s="1231"/>
      <c r="BB71" s="1231"/>
      <c r="BC71" s="1231">
        <f>BE66</f>
        <v>1.2767967663794273</v>
      </c>
      <c r="BD71" s="1231"/>
      <c r="BE71" s="1231"/>
      <c r="BF71" s="1231">
        <f>BH66</f>
        <v>0.18708073609775816</v>
      </c>
      <c r="BG71" s="1231"/>
      <c r="BH71" s="1231"/>
      <c r="BI71" s="1231">
        <f t="shared" ref="BI71" si="634">BK66</f>
        <v>0.58737889736978577</v>
      </c>
      <c r="BJ71" s="1231"/>
      <c r="BK71" s="1231"/>
      <c r="BL71" s="1231">
        <f t="shared" ref="BL71" si="635">BN66</f>
        <v>0.64110121777438478</v>
      </c>
      <c r="BM71" s="1231"/>
      <c r="BN71" s="1231"/>
      <c r="BO71" s="1231">
        <f t="shared" ref="BO71" si="636">BQ66</f>
        <v>0.49219453715084904</v>
      </c>
      <c r="BP71" s="1231"/>
      <c r="BQ71" s="1231"/>
      <c r="BR71" s="1231">
        <f t="shared" ref="BR71" si="637">BT66</f>
        <v>1.3628658675231879</v>
      </c>
      <c r="BS71" s="1231"/>
      <c r="BT71" s="1231"/>
      <c r="BU71" s="1231">
        <f t="shared" ref="BU71" si="638">BW66</f>
        <v>0.54945861890472081</v>
      </c>
      <c r="BV71" s="1231"/>
      <c r="BW71" s="1231"/>
      <c r="BX71" s="1231">
        <f t="shared" ref="BX71" si="639">BZ66</f>
        <v>0.30972854416428724</v>
      </c>
      <c r="BY71" s="1231"/>
      <c r="BZ71" s="1231"/>
      <c r="CA71" s="1231">
        <f t="shared" ref="CA71" si="640">CC66</f>
        <v>0.29925157711442768</v>
      </c>
      <c r="CB71" s="1231"/>
      <c r="CC71" s="1231"/>
      <c r="CD71" s="1231">
        <f t="shared" ref="CD71" si="641">CF66</f>
        <v>0.35988423748808296</v>
      </c>
      <c r="CE71" s="1231"/>
      <c r="CF71" s="1231"/>
      <c r="CG71" s="1231">
        <f t="shared" ref="CG71" si="642">CI66</f>
        <v>1.8114317093824752</v>
      </c>
      <c r="CH71" s="1231"/>
      <c r="CI71" s="1231"/>
      <c r="CJ71" s="1231">
        <f t="shared" ref="CJ71" si="643">CL66</f>
        <v>2.1110899929322637</v>
      </c>
      <c r="CK71" s="1231"/>
      <c r="CL71" s="1231"/>
      <c r="CM71" s="1231">
        <f t="shared" ref="CM71" si="644">CO66</f>
        <v>1.7407233275055507</v>
      </c>
      <c r="CN71" s="1231"/>
      <c r="CO71" s="1231"/>
      <c r="CP71" s="1231">
        <f t="shared" ref="CP71" si="645">CR66</f>
        <v>1.7407233275055507</v>
      </c>
      <c r="CQ71" s="1231"/>
      <c r="CR71" s="1231"/>
      <c r="CS71" s="1231">
        <f t="shared" ref="CS71" si="646">CU66</f>
        <v>1.446050136814153</v>
      </c>
      <c r="CT71" s="1231"/>
      <c r="CU71" s="1231"/>
      <c r="CV71" s="1231">
        <f t="shared" ref="CV71" si="647">CX66</f>
        <v>2.0293608501698976</v>
      </c>
      <c r="CW71" s="1231"/>
      <c r="CX71" s="1231"/>
      <c r="CY71" s="1231">
        <f t="shared" ref="CY71" si="648">DA66</f>
        <v>2.0293608501698976</v>
      </c>
      <c r="CZ71" s="1231"/>
      <c r="DA71" s="1231"/>
      <c r="DB71" s="1231">
        <f t="shared" ref="DB71" si="649">DD66</f>
        <v>2.4611397544613656</v>
      </c>
      <c r="DC71" s="1231"/>
      <c r="DD71" s="1231"/>
      <c r="DE71" s="1231">
        <f t="shared" ref="DE71" si="650">DG66</f>
        <v>0.70635934764345687</v>
      </c>
      <c r="DF71" s="1231"/>
      <c r="DG71" s="1231"/>
    </row>
    <row r="72" spans="1:111" ht="20.149999999999999" customHeight="1" x14ac:dyDescent="0.35">
      <c r="A72"/>
      <c r="B72"/>
      <c r="C72"/>
      <c r="D72"/>
      <c r="E72" s="7"/>
      <c r="F72" s="7"/>
      <c r="G72" s="1198" t="s">
        <v>158</v>
      </c>
      <c r="H72" s="1199"/>
      <c r="I72" s="1200"/>
      <c r="J72" s="1232">
        <f>+$D$70</f>
        <v>2</v>
      </c>
      <c r="K72" s="1232"/>
      <c r="L72" s="1232"/>
      <c r="M72" s="1232">
        <f>+$D$70</f>
        <v>2</v>
      </c>
      <c r="N72" s="1232"/>
      <c r="O72" s="1232"/>
      <c r="P72" s="1232">
        <f>+$D$70</f>
        <v>2</v>
      </c>
      <c r="Q72" s="1232"/>
      <c r="R72" s="1232"/>
      <c r="S72" s="1232">
        <f>+$D$70</f>
        <v>2</v>
      </c>
      <c r="T72" s="1232"/>
      <c r="U72" s="1232"/>
      <c r="V72" s="1232">
        <f>+$D$70</f>
        <v>2</v>
      </c>
      <c r="W72" s="1232"/>
      <c r="X72" s="1232"/>
      <c r="Y72" s="1232">
        <f>+$D$70</f>
        <v>2</v>
      </c>
      <c r="Z72" s="1232"/>
      <c r="AA72" s="1232"/>
      <c r="AB72" s="1232">
        <f>+$D$70</f>
        <v>2</v>
      </c>
      <c r="AC72" s="1232"/>
      <c r="AD72" s="1232"/>
      <c r="AE72" s="1232">
        <f>+$D$70</f>
        <v>2</v>
      </c>
      <c r="AF72" s="1232"/>
      <c r="AG72" s="1232"/>
      <c r="AH72" s="1232">
        <f>+$D$70</f>
        <v>2</v>
      </c>
      <c r="AI72" s="1232"/>
      <c r="AJ72" s="1232"/>
      <c r="AK72" s="1232">
        <f>+$D$70</f>
        <v>2</v>
      </c>
      <c r="AL72" s="1232"/>
      <c r="AM72" s="1232"/>
      <c r="AN72" s="1232">
        <f>+$D$70</f>
        <v>2</v>
      </c>
      <c r="AO72" s="1232"/>
      <c r="AP72" s="1232"/>
      <c r="AQ72" s="1232">
        <f>+$D$70</f>
        <v>2</v>
      </c>
      <c r="AR72" s="1232"/>
      <c r="AS72" s="1232"/>
      <c r="AT72" s="1232">
        <f>+$D$70</f>
        <v>2</v>
      </c>
      <c r="AU72" s="1232"/>
      <c r="AV72" s="1232"/>
      <c r="AW72" s="1232">
        <f>+$D$70</f>
        <v>2</v>
      </c>
      <c r="AX72" s="1232"/>
      <c r="AY72" s="1232"/>
      <c r="AZ72" s="1232">
        <f>+$D$70</f>
        <v>2</v>
      </c>
      <c r="BA72" s="1232"/>
      <c r="BB72" s="1232"/>
      <c r="BC72" s="1232">
        <f>+$D$70</f>
        <v>2</v>
      </c>
      <c r="BD72" s="1232"/>
      <c r="BE72" s="1232"/>
      <c r="BF72" s="1232">
        <f>+$D$70</f>
        <v>2</v>
      </c>
      <c r="BG72" s="1232"/>
      <c r="BH72" s="1232"/>
      <c r="BI72" s="1232">
        <f>+$D$70</f>
        <v>2</v>
      </c>
      <c r="BJ72" s="1232"/>
      <c r="BK72" s="1232"/>
      <c r="BL72" s="1232">
        <f>+$D$70</f>
        <v>2</v>
      </c>
      <c r="BM72" s="1232"/>
      <c r="BN72" s="1232"/>
      <c r="BO72" s="1232">
        <f>+$D$70</f>
        <v>2</v>
      </c>
      <c r="BP72" s="1232"/>
      <c r="BQ72" s="1232"/>
      <c r="BR72" s="1232">
        <f>+$D$70</f>
        <v>2</v>
      </c>
      <c r="BS72" s="1232"/>
      <c r="BT72" s="1232"/>
      <c r="BU72" s="1232">
        <f>+$D$70</f>
        <v>2</v>
      </c>
      <c r="BV72" s="1232"/>
      <c r="BW72" s="1232"/>
      <c r="BX72" s="1232">
        <f>+$D$70</f>
        <v>2</v>
      </c>
      <c r="BY72" s="1232"/>
      <c r="BZ72" s="1232"/>
      <c r="CA72" s="1232">
        <f>+$D$70</f>
        <v>2</v>
      </c>
      <c r="CB72" s="1232"/>
      <c r="CC72" s="1232"/>
      <c r="CD72" s="1232">
        <f>+$D$70</f>
        <v>2</v>
      </c>
      <c r="CE72" s="1232"/>
      <c r="CF72" s="1232"/>
      <c r="CG72" s="1232">
        <f>+$D$70</f>
        <v>2</v>
      </c>
      <c r="CH72" s="1232"/>
      <c r="CI72" s="1232"/>
      <c r="CJ72" s="1232">
        <f>+$D$70</f>
        <v>2</v>
      </c>
      <c r="CK72" s="1232"/>
      <c r="CL72" s="1232"/>
      <c r="CM72" s="1232">
        <f>+$D$70</f>
        <v>2</v>
      </c>
      <c r="CN72" s="1232"/>
      <c r="CO72" s="1232"/>
      <c r="CP72" s="1232">
        <f>+$D$70</f>
        <v>2</v>
      </c>
      <c r="CQ72" s="1232"/>
      <c r="CR72" s="1232"/>
      <c r="CS72" s="1232">
        <f>+$D$70</f>
        <v>2</v>
      </c>
      <c r="CT72" s="1232"/>
      <c r="CU72" s="1232"/>
      <c r="CV72" s="1232">
        <f>+$D$70</f>
        <v>2</v>
      </c>
      <c r="CW72" s="1232"/>
      <c r="CX72" s="1232"/>
      <c r="CY72" s="1232">
        <f>+$D$70</f>
        <v>2</v>
      </c>
      <c r="CZ72" s="1232"/>
      <c r="DA72" s="1232"/>
      <c r="DB72" s="1232">
        <f>+$D$70</f>
        <v>2</v>
      </c>
      <c r="DC72" s="1232"/>
      <c r="DD72" s="1232"/>
      <c r="DE72" s="1232">
        <f>+$D$70</f>
        <v>2</v>
      </c>
      <c r="DF72" s="1232"/>
      <c r="DG72" s="1232"/>
    </row>
    <row r="73" spans="1:111" customFormat="1" ht="20.149999999999999" customHeight="1" x14ac:dyDescent="0.35">
      <c r="E73" s="94"/>
      <c r="F73" s="94"/>
      <c r="G73" s="1189" t="s">
        <v>67</v>
      </c>
      <c r="H73" s="1190"/>
      <c r="I73" s="1191"/>
      <c r="J73" s="1236">
        <f>J72-J71</f>
        <v>2</v>
      </c>
      <c r="K73" s="1236"/>
      <c r="L73" s="1236"/>
      <c r="M73" s="1236">
        <f>M72-M71</f>
        <v>2</v>
      </c>
      <c r="N73" s="1236"/>
      <c r="O73" s="1236"/>
      <c r="P73" s="1237">
        <f t="shared" ref="P73" si="651">P72-P71</f>
        <v>2</v>
      </c>
      <c r="Q73" s="1237"/>
      <c r="R73" s="1237"/>
      <c r="S73" s="1238">
        <f>S72-S71</f>
        <v>2</v>
      </c>
      <c r="T73" s="1238"/>
      <c r="U73" s="1238"/>
      <c r="V73" s="1238">
        <f>V72-V71</f>
        <v>1.5518188293322952</v>
      </c>
      <c r="W73" s="1238"/>
      <c r="X73" s="1238"/>
      <c r="Y73" s="1238">
        <f>Y72-Y71</f>
        <v>1.3076171712808171</v>
      </c>
      <c r="Z73" s="1238"/>
      <c r="AA73" s="1238"/>
      <c r="AB73" s="1233">
        <f t="shared" ref="AB73" si="652">AB72-AB71</f>
        <v>1.7144149433887372</v>
      </c>
      <c r="AC73" s="1234"/>
      <c r="AD73" s="1235"/>
      <c r="AE73" s="1233">
        <f t="shared" ref="AE73" si="653">AE72-AE71</f>
        <v>0.97635008819063307</v>
      </c>
      <c r="AF73" s="1234"/>
      <c r="AG73" s="1235"/>
      <c r="AH73" s="1233">
        <f t="shared" ref="AH73" si="654">AH72-AH71</f>
        <v>1.0733557401792631</v>
      </c>
      <c r="AI73" s="1234"/>
      <c r="AJ73" s="1235"/>
      <c r="AK73" s="1233">
        <f t="shared" ref="AK73" si="655">AK72-AK71</f>
        <v>1.4369983983914538</v>
      </c>
      <c r="AL73" s="1234"/>
      <c r="AM73" s="1235"/>
      <c r="AN73" s="1233">
        <f t="shared" ref="AN73" si="656">AN72-AN71</f>
        <v>2</v>
      </c>
      <c r="AO73" s="1234"/>
      <c r="AP73" s="1235"/>
      <c r="AQ73" s="1233">
        <f t="shared" ref="AQ73" si="657">AQ72-AQ71</f>
        <v>2</v>
      </c>
      <c r="AR73" s="1234"/>
      <c r="AS73" s="1235"/>
      <c r="AT73" s="1233">
        <f t="shared" ref="AT73" si="658">AT72-AT71</f>
        <v>2</v>
      </c>
      <c r="AU73" s="1234"/>
      <c r="AV73" s="1235"/>
      <c r="AW73" s="1238">
        <f>AW72-AW71</f>
        <v>1.752620974817412</v>
      </c>
      <c r="AX73" s="1238"/>
      <c r="AY73" s="1238"/>
      <c r="AZ73" s="1238">
        <f>AZ72-AZ71</f>
        <v>1.9495656639355166</v>
      </c>
      <c r="BA73" s="1238"/>
      <c r="BB73" s="1238"/>
      <c r="BC73" s="1233">
        <f t="shared" ref="BC73" si="659">BC72-BC71</f>
        <v>0.72320323362057271</v>
      </c>
      <c r="BD73" s="1234"/>
      <c r="BE73" s="1235"/>
      <c r="BF73" s="1233">
        <f t="shared" ref="BF73" si="660">BF72-BF71</f>
        <v>1.8129192639022418</v>
      </c>
      <c r="BG73" s="1234"/>
      <c r="BH73" s="1235"/>
      <c r="BI73" s="1233">
        <f t="shared" ref="BI73" si="661">BI72-BI71</f>
        <v>1.4126211026302142</v>
      </c>
      <c r="BJ73" s="1234"/>
      <c r="BK73" s="1235"/>
      <c r="BL73" s="1233">
        <f t="shared" ref="BL73" si="662">BL72-BL71</f>
        <v>1.3588987822256153</v>
      </c>
      <c r="BM73" s="1234"/>
      <c r="BN73" s="1235"/>
      <c r="BO73" s="1233">
        <f t="shared" ref="BO73" si="663">BO72-BO71</f>
        <v>1.5078054628491508</v>
      </c>
      <c r="BP73" s="1234"/>
      <c r="BQ73" s="1235"/>
      <c r="BR73" s="1233">
        <f t="shared" ref="BR73" si="664">BR72-BR71</f>
        <v>0.63713413247681205</v>
      </c>
      <c r="BS73" s="1234"/>
      <c r="BT73" s="1235"/>
      <c r="BU73" s="1233">
        <f t="shared" ref="BU73" si="665">BU72-BU71</f>
        <v>1.4505413810952792</v>
      </c>
      <c r="BV73" s="1234"/>
      <c r="BW73" s="1235"/>
      <c r="BX73" s="1233">
        <f t="shared" ref="BX73" si="666">BX72-BX71</f>
        <v>1.6902714558357128</v>
      </c>
      <c r="BY73" s="1234"/>
      <c r="BZ73" s="1235"/>
      <c r="CA73" s="1233">
        <f t="shared" ref="CA73" si="667">CA72-CA71</f>
        <v>1.7007484228855723</v>
      </c>
      <c r="CB73" s="1234"/>
      <c r="CC73" s="1235"/>
      <c r="CD73" s="1233">
        <f t="shared" ref="CD73" si="668">CD72-CD71</f>
        <v>1.6401157625119169</v>
      </c>
      <c r="CE73" s="1234"/>
      <c r="CF73" s="1235"/>
      <c r="CG73" s="1233">
        <f t="shared" ref="CG73" si="669">CG72-CG71</f>
        <v>0.18856829061752478</v>
      </c>
      <c r="CH73" s="1234"/>
      <c r="CI73" s="1235"/>
      <c r="CJ73" s="1233">
        <f t="shared" ref="CJ73" si="670">CJ72-CJ71</f>
        <v>-0.11108999293226374</v>
      </c>
      <c r="CK73" s="1234"/>
      <c r="CL73" s="1235"/>
      <c r="CM73" s="1233">
        <f t="shared" ref="CM73" si="671">CM72-CM71</f>
        <v>0.2592766724944493</v>
      </c>
      <c r="CN73" s="1234"/>
      <c r="CO73" s="1235"/>
      <c r="CP73" s="1233">
        <f t="shared" ref="CP73" si="672">CP72-CP71</f>
        <v>0.2592766724944493</v>
      </c>
      <c r="CQ73" s="1234"/>
      <c r="CR73" s="1235"/>
      <c r="CS73" s="1233">
        <f t="shared" ref="CS73" si="673">CS72-CS71</f>
        <v>0.55394986318584705</v>
      </c>
      <c r="CT73" s="1234"/>
      <c r="CU73" s="1235"/>
      <c r="CV73" s="1233">
        <f t="shared" ref="CV73" si="674">CV72-CV71</f>
        <v>-2.9360850169897645E-2</v>
      </c>
      <c r="CW73" s="1234"/>
      <c r="CX73" s="1235"/>
      <c r="CY73" s="1233">
        <f t="shared" ref="CY73" si="675">CY72-CY71</f>
        <v>-2.9360850169897645E-2</v>
      </c>
      <c r="CZ73" s="1234"/>
      <c r="DA73" s="1235"/>
      <c r="DB73" s="1233">
        <f t="shared" ref="DB73" si="676">DB72-DB71</f>
        <v>-0.46113975446136557</v>
      </c>
      <c r="DC73" s="1234"/>
      <c r="DD73" s="1235"/>
      <c r="DE73" s="1233">
        <f t="shared" ref="DE73" si="677">DE72-DE71</f>
        <v>1.2936406523565431</v>
      </c>
      <c r="DF73" s="1234"/>
      <c r="DG73" s="1235"/>
    </row>
  </sheetData>
  <autoFilter ref="A13:AS29" xr:uid="{50C93D38-BBBD-4241-8CC5-58096DC1EA60}"/>
  <mergeCells count="656">
    <mergeCell ref="CY73:DA73"/>
    <mergeCell ref="DB73:DD73"/>
    <mergeCell ref="DE73:DG73"/>
    <mergeCell ref="BX73:BZ73"/>
    <mergeCell ref="CA73:CC73"/>
    <mergeCell ref="CD73:CF73"/>
    <mergeCell ref="CG73:CI73"/>
    <mergeCell ref="CJ73:CL73"/>
    <mergeCell ref="CM73:CO73"/>
    <mergeCell ref="CP73:CR73"/>
    <mergeCell ref="CS73:CU73"/>
    <mergeCell ref="CV73:CX73"/>
    <mergeCell ref="DE72:DG72"/>
    <mergeCell ref="G73:I73"/>
    <mergeCell ref="J73:L73"/>
    <mergeCell ref="M73:O73"/>
    <mergeCell ref="P73:R73"/>
    <mergeCell ref="S73:U73"/>
    <mergeCell ref="V73:X73"/>
    <mergeCell ref="Y73:AA73"/>
    <mergeCell ref="AB73:AD73"/>
    <mergeCell ref="AE73:AG73"/>
    <mergeCell ref="AH73:AJ73"/>
    <mergeCell ref="AK73:AM73"/>
    <mergeCell ref="AN73:AP73"/>
    <mergeCell ref="AQ73:AS73"/>
    <mergeCell ref="AT73:AV73"/>
    <mergeCell ref="AW73:AY73"/>
    <mergeCell ref="AZ73:BB73"/>
    <mergeCell ref="BC73:BE73"/>
    <mergeCell ref="BF73:BH73"/>
    <mergeCell ref="BI73:BK73"/>
    <mergeCell ref="BL73:BN73"/>
    <mergeCell ref="BO73:BQ73"/>
    <mergeCell ref="BR73:BT73"/>
    <mergeCell ref="BU73:BW73"/>
    <mergeCell ref="CD72:CF72"/>
    <mergeCell ref="CG72:CI72"/>
    <mergeCell ref="CJ72:CL72"/>
    <mergeCell ref="CM72:CO72"/>
    <mergeCell ref="CP72:CR72"/>
    <mergeCell ref="CS72:CU72"/>
    <mergeCell ref="CV72:CX72"/>
    <mergeCell ref="CY72:DA72"/>
    <mergeCell ref="DB72:DD72"/>
    <mergeCell ref="BC72:BE72"/>
    <mergeCell ref="BF72:BH72"/>
    <mergeCell ref="BI72:BK72"/>
    <mergeCell ref="BL72:BN72"/>
    <mergeCell ref="BO72:BQ72"/>
    <mergeCell ref="BR72:BT72"/>
    <mergeCell ref="BU72:BW72"/>
    <mergeCell ref="BX72:BZ72"/>
    <mergeCell ref="CA72:CC72"/>
    <mergeCell ref="CJ71:CL71"/>
    <mergeCell ref="CM71:CO71"/>
    <mergeCell ref="CP71:CR71"/>
    <mergeCell ref="CS71:CU71"/>
    <mergeCell ref="CV71:CX71"/>
    <mergeCell ref="CY71:DA71"/>
    <mergeCell ref="DB71:DD71"/>
    <mergeCell ref="DE71:DG71"/>
    <mergeCell ref="G72:I72"/>
    <mergeCell ref="J72:L72"/>
    <mergeCell ref="M72:O72"/>
    <mergeCell ref="P72:R72"/>
    <mergeCell ref="S72:U72"/>
    <mergeCell ref="V72:X72"/>
    <mergeCell ref="Y72:AA72"/>
    <mergeCell ref="AB72:AD72"/>
    <mergeCell ref="AE72:AG72"/>
    <mergeCell ref="AH72:AJ72"/>
    <mergeCell ref="AK72:AM72"/>
    <mergeCell ref="AN72:AP72"/>
    <mergeCell ref="AQ72:AS72"/>
    <mergeCell ref="AT72:AV72"/>
    <mergeCell ref="AW72:AY72"/>
    <mergeCell ref="AZ72:BB72"/>
    <mergeCell ref="BI71:BK71"/>
    <mergeCell ref="BL71:BN71"/>
    <mergeCell ref="BO71:BQ71"/>
    <mergeCell ref="BR71:BT71"/>
    <mergeCell ref="BU71:BW71"/>
    <mergeCell ref="BX71:BZ71"/>
    <mergeCell ref="CA71:CC71"/>
    <mergeCell ref="CD71:CF71"/>
    <mergeCell ref="CG71:CI71"/>
    <mergeCell ref="AH71:AJ71"/>
    <mergeCell ref="AK71:AM71"/>
    <mergeCell ref="AN71:AP71"/>
    <mergeCell ref="AQ71:AS71"/>
    <mergeCell ref="AT71:AV71"/>
    <mergeCell ref="AW71:AY71"/>
    <mergeCell ref="AZ71:BB71"/>
    <mergeCell ref="BC71:BE71"/>
    <mergeCell ref="BF71:BH71"/>
    <mergeCell ref="G71:I71"/>
    <mergeCell ref="J71:L71"/>
    <mergeCell ref="M71:O71"/>
    <mergeCell ref="P71:R71"/>
    <mergeCell ref="S71:U71"/>
    <mergeCell ref="V71:X71"/>
    <mergeCell ref="Y71:AA71"/>
    <mergeCell ref="AB71:AD71"/>
    <mergeCell ref="AE71:AG71"/>
    <mergeCell ref="CG70:CI70"/>
    <mergeCell ref="CJ70:CL70"/>
    <mergeCell ref="CM70:CO70"/>
    <mergeCell ref="CP70:CR70"/>
    <mergeCell ref="CS70:CU70"/>
    <mergeCell ref="CV70:CX70"/>
    <mergeCell ref="CY70:DA70"/>
    <mergeCell ref="DB70:DD70"/>
    <mergeCell ref="DE70:DG70"/>
    <mergeCell ref="BF70:BH70"/>
    <mergeCell ref="BI70:BK70"/>
    <mergeCell ref="BL70:BN70"/>
    <mergeCell ref="BO70:BQ70"/>
    <mergeCell ref="BR70:BT70"/>
    <mergeCell ref="BU70:BW70"/>
    <mergeCell ref="BX70:BZ70"/>
    <mergeCell ref="CA70:CC70"/>
    <mergeCell ref="CD70:CF70"/>
    <mergeCell ref="CP69:CR69"/>
    <mergeCell ref="CS69:CU69"/>
    <mergeCell ref="CV69:CX69"/>
    <mergeCell ref="CY69:DA69"/>
    <mergeCell ref="DB69:DD69"/>
    <mergeCell ref="DE69:DG69"/>
    <mergeCell ref="B70:C70"/>
    <mergeCell ref="G70:I70"/>
    <mergeCell ref="J70:L70"/>
    <mergeCell ref="M70:O70"/>
    <mergeCell ref="P70:R70"/>
    <mergeCell ref="S70:U70"/>
    <mergeCell ref="V70:X70"/>
    <mergeCell ref="Y70:AA70"/>
    <mergeCell ref="AB70:AD70"/>
    <mergeCell ref="AE70:AG70"/>
    <mergeCell ref="AH70:AJ70"/>
    <mergeCell ref="AK70:AM70"/>
    <mergeCell ref="AN70:AP70"/>
    <mergeCell ref="AQ70:AS70"/>
    <mergeCell ref="AT70:AV70"/>
    <mergeCell ref="AW70:AY70"/>
    <mergeCell ref="AZ70:BB70"/>
    <mergeCell ref="BC70:BE70"/>
    <mergeCell ref="BO69:BQ69"/>
    <mergeCell ref="BR69:BT69"/>
    <mergeCell ref="BU69:BW69"/>
    <mergeCell ref="BX69:BZ69"/>
    <mergeCell ref="CA69:CC69"/>
    <mergeCell ref="CD69:CF69"/>
    <mergeCell ref="CG69:CI69"/>
    <mergeCell ref="CJ69:CL69"/>
    <mergeCell ref="CM69:CO69"/>
    <mergeCell ref="CS49:CT49"/>
    <mergeCell ref="CV49:CW49"/>
    <mergeCell ref="CY49:CZ49"/>
    <mergeCell ref="DB49:DC49"/>
    <mergeCell ref="DE49:DF49"/>
    <mergeCell ref="J69:L69"/>
    <mergeCell ref="M69:O69"/>
    <mergeCell ref="P69:R69"/>
    <mergeCell ref="S69:U69"/>
    <mergeCell ref="V69:X69"/>
    <mergeCell ref="Y69:AA69"/>
    <mergeCell ref="AB69:AD69"/>
    <mergeCell ref="AE69:AG69"/>
    <mergeCell ref="AH69:AJ69"/>
    <mergeCell ref="AK69:AM69"/>
    <mergeCell ref="AN69:AP69"/>
    <mergeCell ref="AQ69:AS69"/>
    <mergeCell ref="AT69:AV69"/>
    <mergeCell ref="AW69:AY69"/>
    <mergeCell ref="AZ69:BB69"/>
    <mergeCell ref="BC69:BE69"/>
    <mergeCell ref="BF69:BH69"/>
    <mergeCell ref="BI69:BK69"/>
    <mergeCell ref="BL69:BN69"/>
    <mergeCell ref="BR49:BS49"/>
    <mergeCell ref="BU49:BV49"/>
    <mergeCell ref="BX49:BY49"/>
    <mergeCell ref="CA49:CB49"/>
    <mergeCell ref="CD49:CE49"/>
    <mergeCell ref="CG49:CH49"/>
    <mergeCell ref="CJ49:CK49"/>
    <mergeCell ref="CM49:CN49"/>
    <mergeCell ref="CP49:CQ49"/>
    <mergeCell ref="AQ49:AR49"/>
    <mergeCell ref="AT49:AU49"/>
    <mergeCell ref="AW49:AX49"/>
    <mergeCell ref="AZ49:BA49"/>
    <mergeCell ref="BC49:BD49"/>
    <mergeCell ref="BF49:BG49"/>
    <mergeCell ref="BI49:BJ49"/>
    <mergeCell ref="BL49:BM49"/>
    <mergeCell ref="BO49:BP49"/>
    <mergeCell ref="CG48:CH48"/>
    <mergeCell ref="CJ48:CK48"/>
    <mergeCell ref="CM48:CN48"/>
    <mergeCell ref="CP48:CQ48"/>
    <mergeCell ref="CS48:CT48"/>
    <mergeCell ref="CV48:CW48"/>
    <mergeCell ref="CY48:CZ48"/>
    <mergeCell ref="DB48:DC48"/>
    <mergeCell ref="DE48:DF48"/>
    <mergeCell ref="BF48:BG48"/>
    <mergeCell ref="BI48:BJ48"/>
    <mergeCell ref="BL48:BM48"/>
    <mergeCell ref="BO48:BP48"/>
    <mergeCell ref="BR48:BS48"/>
    <mergeCell ref="BU48:BV48"/>
    <mergeCell ref="BX48:BY48"/>
    <mergeCell ref="CA48:CB48"/>
    <mergeCell ref="CD48:CE48"/>
    <mergeCell ref="CM47:CN47"/>
    <mergeCell ref="CP47:CQ47"/>
    <mergeCell ref="CS47:CT47"/>
    <mergeCell ref="CV47:CW47"/>
    <mergeCell ref="CY47:CZ47"/>
    <mergeCell ref="DB47:DC47"/>
    <mergeCell ref="DE47:DF47"/>
    <mergeCell ref="J48:K48"/>
    <mergeCell ref="M48:N48"/>
    <mergeCell ref="P48:Q48"/>
    <mergeCell ref="S48:T48"/>
    <mergeCell ref="V48:W48"/>
    <mergeCell ref="Y48:Z49"/>
    <mergeCell ref="AA48:AA49"/>
    <mergeCell ref="AB48:AC48"/>
    <mergeCell ref="AE48:AF48"/>
    <mergeCell ref="AH48:AI48"/>
    <mergeCell ref="AK48:AL48"/>
    <mergeCell ref="AN48:AO48"/>
    <mergeCell ref="AQ48:AR48"/>
    <mergeCell ref="AT48:AU48"/>
    <mergeCell ref="AW48:AX48"/>
    <mergeCell ref="AZ48:BA48"/>
    <mergeCell ref="BC48:BD48"/>
    <mergeCell ref="BL47:BM47"/>
    <mergeCell ref="BO47:BP47"/>
    <mergeCell ref="BR47:BS47"/>
    <mergeCell ref="BU47:BV47"/>
    <mergeCell ref="BX47:BY47"/>
    <mergeCell ref="CA47:CB47"/>
    <mergeCell ref="CD47:CE47"/>
    <mergeCell ref="CG47:CH47"/>
    <mergeCell ref="CJ47:CK47"/>
    <mergeCell ref="CP46:CR46"/>
    <mergeCell ref="CS46:CU46"/>
    <mergeCell ref="CV46:CX46"/>
    <mergeCell ref="CY46:DA46"/>
    <mergeCell ref="DB46:DD46"/>
    <mergeCell ref="DE46:DG46"/>
    <mergeCell ref="J47:K47"/>
    <mergeCell ref="M47:N47"/>
    <mergeCell ref="P47:Q47"/>
    <mergeCell ref="S47:T47"/>
    <mergeCell ref="V47:W47"/>
    <mergeCell ref="Y47:Z47"/>
    <mergeCell ref="AB47:AC47"/>
    <mergeCell ref="AE47:AF47"/>
    <mergeCell ref="AH47:AI47"/>
    <mergeCell ref="AK47:AL47"/>
    <mergeCell ref="AN47:AO47"/>
    <mergeCell ref="AQ47:AR47"/>
    <mergeCell ref="AT47:AU47"/>
    <mergeCell ref="AW47:AX47"/>
    <mergeCell ref="AZ47:BA47"/>
    <mergeCell ref="BC47:BD47"/>
    <mergeCell ref="BF47:BG47"/>
    <mergeCell ref="BI47:BJ47"/>
    <mergeCell ref="BO46:BQ46"/>
    <mergeCell ref="BR46:BT46"/>
    <mergeCell ref="BU46:BW46"/>
    <mergeCell ref="BX46:BZ46"/>
    <mergeCell ref="CA46:CC46"/>
    <mergeCell ref="CD46:CF46"/>
    <mergeCell ref="CG46:CI46"/>
    <mergeCell ref="CJ46:CL46"/>
    <mergeCell ref="CM46:CO46"/>
    <mergeCell ref="AW45:BH45"/>
    <mergeCell ref="BI45:BT45"/>
    <mergeCell ref="BU45:CI45"/>
    <mergeCell ref="CJ45:CU45"/>
    <mergeCell ref="CV45:DG45"/>
    <mergeCell ref="J46:L46"/>
    <mergeCell ref="M46:O46"/>
    <mergeCell ref="P46:R46"/>
    <mergeCell ref="S46:U46"/>
    <mergeCell ref="V46:X46"/>
    <mergeCell ref="Y46:AA46"/>
    <mergeCell ref="AB46:AD46"/>
    <mergeCell ref="AE46:AG46"/>
    <mergeCell ref="AH46:AJ46"/>
    <mergeCell ref="AK46:AM46"/>
    <mergeCell ref="AN46:AP46"/>
    <mergeCell ref="AQ46:AS46"/>
    <mergeCell ref="AT46:AV46"/>
    <mergeCell ref="AW46:AY46"/>
    <mergeCell ref="AZ46:BB46"/>
    <mergeCell ref="BC46:BE46"/>
    <mergeCell ref="BF46:BH46"/>
    <mergeCell ref="BI46:BK46"/>
    <mergeCell ref="BL46:BN46"/>
    <mergeCell ref="AB7:AP7"/>
    <mergeCell ref="A45:A50"/>
    <mergeCell ref="B45:B50"/>
    <mergeCell ref="C45:C50"/>
    <mergeCell ref="D45:D50"/>
    <mergeCell ref="E45:E50"/>
    <mergeCell ref="F45:F50"/>
    <mergeCell ref="G45:G50"/>
    <mergeCell ref="H45:H50"/>
    <mergeCell ref="I45:I50"/>
    <mergeCell ref="J45:L45"/>
    <mergeCell ref="M45:AA45"/>
    <mergeCell ref="AB45:AP45"/>
    <mergeCell ref="J49:K49"/>
    <mergeCell ref="M49:N49"/>
    <mergeCell ref="P49:Q49"/>
    <mergeCell ref="S49:T49"/>
    <mergeCell ref="V49:W49"/>
    <mergeCell ref="AB49:AC49"/>
    <mergeCell ref="AE49:AF49"/>
    <mergeCell ref="AH49:AI49"/>
    <mergeCell ref="AK49:AL49"/>
    <mergeCell ref="AN49:AO49"/>
    <mergeCell ref="G35:I35"/>
    <mergeCell ref="CV35:CX35"/>
    <mergeCell ref="CY35:DA35"/>
    <mergeCell ref="DB35:DD35"/>
    <mergeCell ref="DE35:DG35"/>
    <mergeCell ref="CV33:CX33"/>
    <mergeCell ref="CY33:DA33"/>
    <mergeCell ref="DB33:DD33"/>
    <mergeCell ref="DE33:DG33"/>
    <mergeCell ref="CV34:CX34"/>
    <mergeCell ref="CY34:DA34"/>
    <mergeCell ref="DB34:DD34"/>
    <mergeCell ref="DE34:DG34"/>
    <mergeCell ref="CV31:CX31"/>
    <mergeCell ref="CY31:DA31"/>
    <mergeCell ref="DB31:DD31"/>
    <mergeCell ref="DE31:DG31"/>
    <mergeCell ref="CV32:CX32"/>
    <mergeCell ref="CY32:DA32"/>
    <mergeCell ref="DB32:DD32"/>
    <mergeCell ref="DE32:DG32"/>
    <mergeCell ref="CV10:CW10"/>
    <mergeCell ref="CY10:CZ10"/>
    <mergeCell ref="DB10:DC10"/>
    <mergeCell ref="DE10:DF10"/>
    <mergeCell ref="CV11:CW11"/>
    <mergeCell ref="CY11:CZ11"/>
    <mergeCell ref="DB11:DC11"/>
    <mergeCell ref="DE11:DF11"/>
    <mergeCell ref="CV7:DG7"/>
    <mergeCell ref="CV8:CX8"/>
    <mergeCell ref="CY8:DA8"/>
    <mergeCell ref="DB8:DD8"/>
    <mergeCell ref="DE8:DG8"/>
    <mergeCell ref="CV9:CW9"/>
    <mergeCell ref="CY9:CZ9"/>
    <mergeCell ref="DB9:DC9"/>
    <mergeCell ref="DE9:DF9"/>
    <mergeCell ref="CJ34:CL34"/>
    <mergeCell ref="CM34:CO34"/>
    <mergeCell ref="CP34:CR34"/>
    <mergeCell ref="CS34:CU34"/>
    <mergeCell ref="CJ35:CL35"/>
    <mergeCell ref="CM35:CO35"/>
    <mergeCell ref="CP35:CR35"/>
    <mergeCell ref="CS35:CU35"/>
    <mergeCell ref="CJ32:CL32"/>
    <mergeCell ref="CM32:CO32"/>
    <mergeCell ref="CP32:CR32"/>
    <mergeCell ref="CS32:CU32"/>
    <mergeCell ref="CJ33:CL33"/>
    <mergeCell ref="CM33:CO33"/>
    <mergeCell ref="CP33:CR33"/>
    <mergeCell ref="CS33:CU33"/>
    <mergeCell ref="CJ11:CK11"/>
    <mergeCell ref="CM11:CN11"/>
    <mergeCell ref="CP11:CQ11"/>
    <mergeCell ref="CS11:CT11"/>
    <mergeCell ref="CJ31:CL31"/>
    <mergeCell ref="CM31:CO31"/>
    <mergeCell ref="CP31:CR31"/>
    <mergeCell ref="CS31:CU31"/>
    <mergeCell ref="CJ9:CK9"/>
    <mergeCell ref="CM9:CN9"/>
    <mergeCell ref="CP9:CQ9"/>
    <mergeCell ref="CS9:CT9"/>
    <mergeCell ref="CJ10:CK10"/>
    <mergeCell ref="CM10:CN10"/>
    <mergeCell ref="CP10:CQ10"/>
    <mergeCell ref="CS10:CT10"/>
    <mergeCell ref="CG33:CI33"/>
    <mergeCell ref="CG34:CI34"/>
    <mergeCell ref="CG35:CI35"/>
    <mergeCell ref="BU7:CI7"/>
    <mergeCell ref="CJ7:CU7"/>
    <mergeCell ref="CJ8:CL8"/>
    <mergeCell ref="CM8:CO8"/>
    <mergeCell ref="CP8:CR8"/>
    <mergeCell ref="CS8:CU8"/>
    <mergeCell ref="BU35:BW35"/>
    <mergeCell ref="BX35:BZ35"/>
    <mergeCell ref="CA35:CC35"/>
    <mergeCell ref="CD35:CF35"/>
    <mergeCell ref="CG8:CI8"/>
    <mergeCell ref="CG9:CH9"/>
    <mergeCell ref="CG10:CH10"/>
    <mergeCell ref="CG11:CH11"/>
    <mergeCell ref="CG31:CI31"/>
    <mergeCell ref="CG32:CI32"/>
    <mergeCell ref="BU33:BW33"/>
    <mergeCell ref="BX33:BZ33"/>
    <mergeCell ref="CA33:CC33"/>
    <mergeCell ref="CD33:CF33"/>
    <mergeCell ref="BU34:BW34"/>
    <mergeCell ref="BX34:BZ34"/>
    <mergeCell ref="CA34:CC34"/>
    <mergeCell ref="CD34:CF34"/>
    <mergeCell ref="BU31:BW31"/>
    <mergeCell ref="BX31:BZ31"/>
    <mergeCell ref="CA31:CC31"/>
    <mergeCell ref="CD31:CF31"/>
    <mergeCell ref="BU32:BW32"/>
    <mergeCell ref="BX32:BZ32"/>
    <mergeCell ref="CA32:CC32"/>
    <mergeCell ref="CD32:CF32"/>
    <mergeCell ref="BX8:BZ8"/>
    <mergeCell ref="CA8:CC8"/>
    <mergeCell ref="CD8:CF8"/>
    <mergeCell ref="BU9:BV9"/>
    <mergeCell ref="BX9:BY9"/>
    <mergeCell ref="CA9:CB9"/>
    <mergeCell ref="BO31:BQ31"/>
    <mergeCell ref="BR31:BT31"/>
    <mergeCell ref="BO10:BP10"/>
    <mergeCell ref="BR10:BS10"/>
    <mergeCell ref="BO8:BQ8"/>
    <mergeCell ref="BR8:BT8"/>
    <mergeCell ref="CD9:CE9"/>
    <mergeCell ref="BU10:BV10"/>
    <mergeCell ref="BX10:BY10"/>
    <mergeCell ref="CA10:CB10"/>
    <mergeCell ref="CD10:CE10"/>
    <mergeCell ref="BU11:BV11"/>
    <mergeCell ref="BX11:BY11"/>
    <mergeCell ref="CA11:CB11"/>
    <mergeCell ref="CD11:CE11"/>
    <mergeCell ref="BO35:BQ35"/>
    <mergeCell ref="BR35:BT35"/>
    <mergeCell ref="BU8:BW8"/>
    <mergeCell ref="BO32:BQ32"/>
    <mergeCell ref="BR32:BT32"/>
    <mergeCell ref="AW31:AY31"/>
    <mergeCell ref="AZ31:BB31"/>
    <mergeCell ref="BC31:BE31"/>
    <mergeCell ref="BF31:BH31"/>
    <mergeCell ref="BI31:BK31"/>
    <mergeCell ref="BL31:BN31"/>
    <mergeCell ref="AW35:AY35"/>
    <mergeCell ref="AZ35:BB35"/>
    <mergeCell ref="BC35:BE35"/>
    <mergeCell ref="BF35:BH35"/>
    <mergeCell ref="BI35:BK35"/>
    <mergeCell ref="BL35:BN35"/>
    <mergeCell ref="BO33:BQ33"/>
    <mergeCell ref="BR33:BT33"/>
    <mergeCell ref="AW34:AY34"/>
    <mergeCell ref="AZ34:BB34"/>
    <mergeCell ref="BC34:BE34"/>
    <mergeCell ref="BF34:BH34"/>
    <mergeCell ref="BI34:BK34"/>
    <mergeCell ref="BL34:BN34"/>
    <mergeCell ref="BO34:BQ34"/>
    <mergeCell ref="BR34:BT34"/>
    <mergeCell ref="AW33:AY33"/>
    <mergeCell ref="AZ33:BB33"/>
    <mergeCell ref="BC33:BE33"/>
    <mergeCell ref="BF33:BH33"/>
    <mergeCell ref="BI33:BK33"/>
    <mergeCell ref="BL33:BN33"/>
    <mergeCell ref="BC10:BD10"/>
    <mergeCell ref="BF10:BG10"/>
    <mergeCell ref="BI10:BJ10"/>
    <mergeCell ref="BL10:BM10"/>
    <mergeCell ref="AW32:AY32"/>
    <mergeCell ref="AZ32:BB32"/>
    <mergeCell ref="BC32:BE32"/>
    <mergeCell ref="BF32:BH32"/>
    <mergeCell ref="BI32:BK32"/>
    <mergeCell ref="BL32:BN32"/>
    <mergeCell ref="AW9:AX9"/>
    <mergeCell ref="AZ9:BA9"/>
    <mergeCell ref="BC9:BD9"/>
    <mergeCell ref="BF9:BG9"/>
    <mergeCell ref="BI9:BJ9"/>
    <mergeCell ref="BL9:BM9"/>
    <mergeCell ref="BO9:BP9"/>
    <mergeCell ref="BR9:BS9"/>
    <mergeCell ref="AQ35:AS35"/>
    <mergeCell ref="AT35:AV35"/>
    <mergeCell ref="AQ11:AR11"/>
    <mergeCell ref="AT11:AU11"/>
    <mergeCell ref="AQ10:AR10"/>
    <mergeCell ref="AT10:AU10"/>
    <mergeCell ref="AW11:AX11"/>
    <mergeCell ref="AZ11:BA11"/>
    <mergeCell ref="BC11:BD11"/>
    <mergeCell ref="BF11:BG11"/>
    <mergeCell ref="BI11:BJ11"/>
    <mergeCell ref="BL11:BM11"/>
    <mergeCell ref="BO11:BP11"/>
    <mergeCell ref="BR11:BS11"/>
    <mergeCell ref="AW10:AX10"/>
    <mergeCell ref="AZ10:BA10"/>
    <mergeCell ref="AW7:BH7"/>
    <mergeCell ref="BI7:BT7"/>
    <mergeCell ref="AW8:AY8"/>
    <mergeCell ref="AZ8:BB8"/>
    <mergeCell ref="BC8:BE8"/>
    <mergeCell ref="BF8:BH8"/>
    <mergeCell ref="BI8:BK8"/>
    <mergeCell ref="BL8:BN8"/>
    <mergeCell ref="Y35:AA35"/>
    <mergeCell ref="AB35:AD35"/>
    <mergeCell ref="AE35:AG35"/>
    <mergeCell ref="AH35:AJ35"/>
    <mergeCell ref="AK35:AM35"/>
    <mergeCell ref="AN35:AP35"/>
    <mergeCell ref="AN34:AP34"/>
    <mergeCell ref="AQ34:AS34"/>
    <mergeCell ref="AT34:AV34"/>
    <mergeCell ref="AQ33:AS33"/>
    <mergeCell ref="AT33:AV33"/>
    <mergeCell ref="Y33:AA33"/>
    <mergeCell ref="AB33:AD33"/>
    <mergeCell ref="AE33:AG33"/>
    <mergeCell ref="AH33:AJ33"/>
    <mergeCell ref="AK33:AM33"/>
    <mergeCell ref="J35:L35"/>
    <mergeCell ref="M35:O35"/>
    <mergeCell ref="P35:R35"/>
    <mergeCell ref="S35:U35"/>
    <mergeCell ref="V35:X35"/>
    <mergeCell ref="AE34:AG34"/>
    <mergeCell ref="AH34:AJ34"/>
    <mergeCell ref="AK34:AM34"/>
    <mergeCell ref="G34:I34"/>
    <mergeCell ref="J34:L34"/>
    <mergeCell ref="M34:O34"/>
    <mergeCell ref="P34:R34"/>
    <mergeCell ref="S34:U34"/>
    <mergeCell ref="V34:X34"/>
    <mergeCell ref="Y34:AA34"/>
    <mergeCell ref="AB34:AD34"/>
    <mergeCell ref="AN33:AP33"/>
    <mergeCell ref="AK32:AM32"/>
    <mergeCell ref="AN32:AP32"/>
    <mergeCell ref="AQ32:AS32"/>
    <mergeCell ref="AT32:AV32"/>
    <mergeCell ref="G33:I33"/>
    <mergeCell ref="J33:L33"/>
    <mergeCell ref="M33:O33"/>
    <mergeCell ref="P33:R33"/>
    <mergeCell ref="S33:U33"/>
    <mergeCell ref="V33:X33"/>
    <mergeCell ref="S32:U32"/>
    <mergeCell ref="V32:X32"/>
    <mergeCell ref="Y32:AA32"/>
    <mergeCell ref="AB32:AD32"/>
    <mergeCell ref="AE32:AG32"/>
    <mergeCell ref="AH32:AJ32"/>
    <mergeCell ref="AH31:AJ31"/>
    <mergeCell ref="AK31:AM31"/>
    <mergeCell ref="AN31:AP31"/>
    <mergeCell ref="AQ31:AS31"/>
    <mergeCell ref="AT31:AV31"/>
    <mergeCell ref="B32:C32"/>
    <mergeCell ref="G32:I32"/>
    <mergeCell ref="J32:L32"/>
    <mergeCell ref="M32:O32"/>
    <mergeCell ref="P32:R32"/>
    <mergeCell ref="J31:L31"/>
    <mergeCell ref="M31:O31"/>
    <mergeCell ref="P31:R31"/>
    <mergeCell ref="S31:U31"/>
    <mergeCell ref="V31:X31"/>
    <mergeCell ref="Y31:AA31"/>
    <mergeCell ref="AB31:AD31"/>
    <mergeCell ref="AE31:AG31"/>
    <mergeCell ref="AK11:AL11"/>
    <mergeCell ref="AN11:AO11"/>
    <mergeCell ref="J10:K10"/>
    <mergeCell ref="M10:N10"/>
    <mergeCell ref="P10:Q10"/>
    <mergeCell ref="S10:T10"/>
    <mergeCell ref="V10:W10"/>
    <mergeCell ref="Y10:Z11"/>
    <mergeCell ref="J11:K11"/>
    <mergeCell ref="M11:N11"/>
    <mergeCell ref="P11:Q11"/>
    <mergeCell ref="S11:T11"/>
    <mergeCell ref="V11:W11"/>
    <mergeCell ref="AB11:AC11"/>
    <mergeCell ref="AE11:AF11"/>
    <mergeCell ref="AH11:AI11"/>
    <mergeCell ref="AA10:AA11"/>
    <mergeCell ref="AB10:AC10"/>
    <mergeCell ref="AE10:AF10"/>
    <mergeCell ref="AH10:AI10"/>
    <mergeCell ref="AT9:AU9"/>
    <mergeCell ref="AN8:AP8"/>
    <mergeCell ref="AQ8:AS8"/>
    <mergeCell ref="AT8:AV8"/>
    <mergeCell ref="AE8:AG8"/>
    <mergeCell ref="AH8:AJ8"/>
    <mergeCell ref="AK8:AM8"/>
    <mergeCell ref="AK10:AL10"/>
    <mergeCell ref="AN10:AO10"/>
    <mergeCell ref="AQ9:AR9"/>
    <mergeCell ref="AB9:AC9"/>
    <mergeCell ref="V8:X8"/>
    <mergeCell ref="Y8:AA8"/>
    <mergeCell ref="AB8:AD8"/>
    <mergeCell ref="AE9:AF9"/>
    <mergeCell ref="AH9:AI9"/>
    <mergeCell ref="AK9:AL9"/>
    <mergeCell ref="AN9:AO9"/>
    <mergeCell ref="J8:L8"/>
    <mergeCell ref="M8:O8"/>
    <mergeCell ref="P8:R8"/>
    <mergeCell ref="S8:U8"/>
    <mergeCell ref="J9:K9"/>
    <mergeCell ref="M9:N9"/>
    <mergeCell ref="P9:Q9"/>
    <mergeCell ref="S9:T9"/>
    <mergeCell ref="V9:W9"/>
    <mergeCell ref="J7:L7"/>
    <mergeCell ref="M7:AA7"/>
    <mergeCell ref="A7:A12"/>
    <mergeCell ref="B7:B12"/>
    <mergeCell ref="C7:C12"/>
    <mergeCell ref="D7:D12"/>
    <mergeCell ref="E7:E12"/>
    <mergeCell ref="F7:F12"/>
    <mergeCell ref="G7:G12"/>
    <mergeCell ref="H7:H12"/>
    <mergeCell ref="I7:I12"/>
    <mergeCell ref="Y9:Z9"/>
  </mergeCells>
  <phoneticPr fontId="20" type="noConversion"/>
  <conditionalFormatting sqref="J35:DG35">
    <cfRule type="cellIs" dxfId="353" priority="35" operator="lessThan">
      <formula>0</formula>
    </cfRule>
    <cfRule type="cellIs" dxfId="352" priority="34" operator="greaterThan">
      <formula>0</formula>
    </cfRule>
  </conditionalFormatting>
  <conditionalFormatting sqref="J73:DG73">
    <cfRule type="cellIs" dxfId="351" priority="6" operator="greaterThan">
      <formula>0</formula>
    </cfRule>
    <cfRule type="cellIs" dxfId="350" priority="7" operator="lessThan">
      <formula>0</formula>
    </cfRule>
  </conditionalFormatting>
  <conditionalFormatting sqref="K14:K27 N14:N27 Q14:Q27 T14:T27">
    <cfRule type="cellIs" dxfId="349" priority="47" operator="lessThan">
      <formula>J14</formula>
    </cfRule>
  </conditionalFormatting>
  <conditionalFormatting sqref="K14:K29 N14:N29 Q14:Q29 T14:T29 W14:W29 AC14:AC29 AF14:AF29 AI14:AI29 AL14:AL29 AO14:AO29 AR14:AR29 AU14:AU29">
    <cfRule type="expression" dxfId="348" priority="46">
      <formula>K14&lt;J14</formula>
    </cfRule>
  </conditionalFormatting>
  <conditionalFormatting sqref="K52:K65 N52:N65 Q52:Q65 T52:T65">
    <cfRule type="cellIs" dxfId="347" priority="19" operator="lessThan">
      <formula>J52</formula>
    </cfRule>
  </conditionalFormatting>
  <conditionalFormatting sqref="K52:K67 N52:N67 Q52:Q67 T52:T67 W52:W67 AC52:AC67 AF52:AF67 AI52:AI67 AL52:AL67 AO52:AO67 AR52:AR67 AU52:AU67">
    <cfRule type="expression" dxfId="346" priority="18">
      <formula>K52&lt;J52</formula>
    </cfRule>
  </conditionalFormatting>
  <conditionalFormatting sqref="L29 O29">
    <cfRule type="cellIs" dxfId="345" priority="44" operator="greaterThan">
      <formula>0</formula>
    </cfRule>
    <cfRule type="cellIs" dxfId="344" priority="43" operator="lessThan">
      <formula>0</formula>
    </cfRule>
  </conditionalFormatting>
  <conditionalFormatting sqref="L67 O67">
    <cfRule type="cellIs" dxfId="343" priority="15" operator="lessThan">
      <formula>0</formula>
    </cfRule>
    <cfRule type="cellIs" dxfId="342" priority="16" operator="greaterThan">
      <formula>0</formula>
    </cfRule>
  </conditionalFormatting>
  <conditionalFormatting sqref="R29 U29">
    <cfRule type="cellIs" dxfId="341" priority="54" operator="greaterThan">
      <formula>0</formula>
    </cfRule>
    <cfRule type="cellIs" dxfId="340" priority="53" operator="lessThan">
      <formula>0</formula>
    </cfRule>
  </conditionalFormatting>
  <conditionalFormatting sqref="R67 U67">
    <cfRule type="cellIs" dxfId="339" priority="24" operator="greaterThan">
      <formula>0</formula>
    </cfRule>
    <cfRule type="cellIs" dxfId="338" priority="23" operator="lessThan">
      <formula>0</formula>
    </cfRule>
  </conditionalFormatting>
  <conditionalFormatting sqref="W14:W27">
    <cfRule type="cellIs" dxfId="337" priority="52" operator="lessThan">
      <formula>V14</formula>
    </cfRule>
  </conditionalFormatting>
  <conditionalFormatting sqref="W52:W65">
    <cfRule type="cellIs" dxfId="336" priority="22" operator="lessThan">
      <formula>V52</formula>
    </cfRule>
  </conditionalFormatting>
  <conditionalFormatting sqref="X29:AA29">
    <cfRule type="cellIs" dxfId="335" priority="58" operator="greaterThan">
      <formula>0</formula>
    </cfRule>
    <cfRule type="cellIs" dxfId="334" priority="57" operator="lessThan">
      <formula>0</formula>
    </cfRule>
  </conditionalFormatting>
  <conditionalFormatting sqref="X67:AA67">
    <cfRule type="cellIs" dxfId="333" priority="27" operator="lessThan">
      <formula>0</formula>
    </cfRule>
    <cfRule type="cellIs" dxfId="332" priority="28" operator="greaterThan">
      <formula>0</formula>
    </cfRule>
  </conditionalFormatting>
  <conditionalFormatting sqref="Z14:Z15 Z28:Z29">
    <cfRule type="expression" dxfId="331" priority="51">
      <formula>$Z14&lt;$Y14</formula>
    </cfRule>
  </conditionalFormatting>
  <conditionalFormatting sqref="Z14:Z27">
    <cfRule type="expression" dxfId="330" priority="45">
      <formula>Z14&lt;Y14</formula>
    </cfRule>
  </conditionalFormatting>
  <conditionalFormatting sqref="Z52:Z53 Z66:Z67">
    <cfRule type="expression" dxfId="329" priority="21">
      <formula>$Z52&lt;$Y52</formula>
    </cfRule>
  </conditionalFormatting>
  <conditionalFormatting sqref="Z52:Z65">
    <cfRule type="expression" dxfId="328" priority="17">
      <formula>Z52&lt;Y52</formula>
    </cfRule>
  </conditionalFormatting>
  <conditionalFormatting sqref="AC14:AC27 AF14:AF27 AI14:AI27 AL14:AL27 AO14:AO27 AR14:AR27 AU14:AU27">
    <cfRule type="cellIs" dxfId="327" priority="48" operator="lessThan">
      <formula>AB14</formula>
    </cfRule>
  </conditionalFormatting>
  <conditionalFormatting sqref="AC52:AC65 AF52:AF65 AI52:AI65 AL52:AL65 AO52:AO65 AR52:AR65 AU52:AU65">
    <cfRule type="cellIs" dxfId="326" priority="20" operator="lessThan">
      <formula>AB52</formula>
    </cfRule>
  </conditionalFormatting>
  <conditionalFormatting sqref="AD29 AG29 AJ29 AM29 AP29 AS29 AV29">
    <cfRule type="cellIs" dxfId="325" priority="55" operator="lessThan">
      <formula>0</formula>
    </cfRule>
    <cfRule type="cellIs" dxfId="324" priority="56" operator="greaterThan">
      <formula>0</formula>
    </cfRule>
  </conditionalFormatting>
  <conditionalFormatting sqref="AD67 AG67 AJ67 AM67 AP67 AS67 AV67">
    <cfRule type="cellIs" dxfId="323" priority="25" operator="lessThan">
      <formula>0</formula>
    </cfRule>
    <cfRule type="cellIs" dxfId="322" priority="26" operator="greaterThan">
      <formula>0</formula>
    </cfRule>
  </conditionalFormatting>
  <conditionalFormatting sqref="AX14:AX27">
    <cfRule type="cellIs" dxfId="321" priority="32" operator="lessThan">
      <formula>AW14</formula>
    </cfRule>
  </conditionalFormatting>
  <conditionalFormatting sqref="AX52:AX65">
    <cfRule type="cellIs" dxfId="320" priority="4" operator="lessThan">
      <formula>AW52</formula>
    </cfRule>
  </conditionalFormatting>
  <conditionalFormatting sqref="AY29">
    <cfRule type="cellIs" dxfId="319" priority="37" operator="lessThan">
      <formula>0</formula>
    </cfRule>
    <cfRule type="cellIs" dxfId="318" priority="38" operator="greaterThan">
      <formula>0</formula>
    </cfRule>
  </conditionalFormatting>
  <conditionalFormatting sqref="AY67">
    <cfRule type="cellIs" dxfId="317" priority="10" operator="greaterThan">
      <formula>0</formula>
    </cfRule>
    <cfRule type="cellIs" dxfId="316" priority="9" operator="lessThan">
      <formula>0</formula>
    </cfRule>
  </conditionalFormatting>
  <conditionalFormatting sqref="BA14:BA27">
    <cfRule type="cellIs" dxfId="315" priority="36" operator="lessThan">
      <formula>AZ14</formula>
    </cfRule>
  </conditionalFormatting>
  <conditionalFormatting sqref="BA52:BA65">
    <cfRule type="cellIs" dxfId="314" priority="8" operator="lessThan">
      <formula>AZ52</formula>
    </cfRule>
  </conditionalFormatting>
  <conditionalFormatting sqref="BB29">
    <cfRule type="cellIs" dxfId="313" priority="41" operator="lessThan">
      <formula>0</formula>
    </cfRule>
    <cfRule type="cellIs" dxfId="312" priority="42" operator="greaterThan">
      <formula>0</formula>
    </cfRule>
  </conditionalFormatting>
  <conditionalFormatting sqref="BB67">
    <cfRule type="cellIs" dxfId="311" priority="14" operator="greaterThan">
      <formula>0</formula>
    </cfRule>
    <cfRule type="cellIs" dxfId="310" priority="13" operator="lessThan">
      <formula>0</formula>
    </cfRule>
  </conditionalFormatting>
  <conditionalFormatting sqref="BD14:BD27 BG14:BG27 BP14:BP27 BS14:BS27 CB14:CB27 CE14:CE27 CH14:CH27 CQ14:CQ27 CT14:CT27 DC14:DC27 DF14:DF27">
    <cfRule type="cellIs" dxfId="309" priority="33" operator="lessThan">
      <formula>BC14</formula>
    </cfRule>
  </conditionalFormatting>
  <conditionalFormatting sqref="BD52:BD65 BG52:BG65 BP52:BP65 BS52:BS65 CB52:CB65 CE52:CE65 CH52:CH65 CQ52:CQ65 CT52:CT65 DC52:DC65 DF52:DF65">
    <cfRule type="cellIs" dxfId="308" priority="5" operator="lessThan">
      <formula>BC52</formula>
    </cfRule>
  </conditionalFormatting>
  <conditionalFormatting sqref="BE29 BH29 BK29 BN29 BQ29 BT29 BW29 BZ29 CC29 CF29 CI29 CL29 CO29 CR29 CU29 CX29 DA29 DD29 DG29">
    <cfRule type="cellIs" dxfId="307" priority="40" operator="greaterThan">
      <formula>0</formula>
    </cfRule>
    <cfRule type="cellIs" dxfId="306" priority="39" operator="lessThan">
      <formula>0</formula>
    </cfRule>
  </conditionalFormatting>
  <conditionalFormatting sqref="BE67 BH67 BK67 BN67 BQ67 BT67 BW67 BZ67 CC67 CF67 CI67 CL67 CO67 CR67 CU67 CX67 DA67 DD67 DG67">
    <cfRule type="cellIs" dxfId="305" priority="12" operator="greaterThan">
      <formula>0</formula>
    </cfRule>
    <cfRule type="cellIs" dxfId="304" priority="11" operator="lessThan">
      <formula>0</formula>
    </cfRule>
  </conditionalFormatting>
  <conditionalFormatting sqref="BJ14:BJ27 BV14:BV27 CK14:CK27 CW14:CW27">
    <cfRule type="cellIs" dxfId="303" priority="29" operator="lessThan">
      <formula>BI14</formula>
    </cfRule>
  </conditionalFormatting>
  <conditionalFormatting sqref="BJ52:BJ65 BV52:BV65 CK52:CK65 CW52:CW65">
    <cfRule type="cellIs" dxfId="302" priority="1" operator="lessThan">
      <formula>BI52</formula>
    </cfRule>
  </conditionalFormatting>
  <conditionalFormatting sqref="BM14:BM27 BY14:BY27 CN14:CN27 CZ14:CZ27">
    <cfRule type="cellIs" dxfId="301" priority="30" operator="lessThan">
      <formula>BL14</formula>
    </cfRule>
  </conditionalFormatting>
  <conditionalFormatting sqref="BM14:BM29 BY14:BY29 CN14:CN29 CZ14:CZ29 BJ14:BJ29 BV14:BV29 CK14:CK29 CW14:CW29 AX14:AX29 BA14:BA29 BD14:BD29 BG14:BG29 BP14:BP29 BS14:BS29 CB14:CB29 CE14:CE29 CH14:CH29 CQ14:CQ29 CT14:CT29 DC14:DC29 DF14:DF29">
    <cfRule type="expression" dxfId="300" priority="31">
      <formula>AX14&lt;AW14</formula>
    </cfRule>
  </conditionalFormatting>
  <conditionalFormatting sqref="BM52:BM65 BY52:BY65 CN52:CN65 CZ52:CZ65">
    <cfRule type="cellIs" dxfId="299" priority="2" operator="lessThan">
      <formula>BL52</formula>
    </cfRule>
  </conditionalFormatting>
  <conditionalFormatting sqref="BM52:BM67 BY52:BY67 CN52:CN67 CZ52:CZ67 BJ52:BJ67 BV52:BV67 CK52:CK67 CW52:CW67 AX52:AX67 BA52:BA67 BD52:BD67 BG52:BG67 BP52:BP67 BS52:BS67 CB52:CB67 CE52:CE67 CH52:CH67 CQ52:CQ67 CT52:CT67 DC52:DC67 DF52:DF67">
    <cfRule type="expression" dxfId="298" priority="3">
      <formula>AX52&lt;AW52</formula>
    </cfRule>
  </conditionalFormatting>
  <printOptions horizontalCentered="1"/>
  <pageMargins left="0.12" right="7.874015748031496E-2" top="0.12" bottom="7.874015748031496E-2" header="0.12" footer="7.874015748031496E-2"/>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C628-7A16-4288-9FEF-CCAC21275AC0}">
  <sheetPr>
    <pageSetUpPr fitToPage="1"/>
  </sheetPr>
  <dimension ref="A1:DP107"/>
  <sheetViews>
    <sheetView showGridLines="0" zoomScale="85" zoomScaleNormal="85" zoomScaleSheetLayoutView="80" workbookViewId="0">
      <pane xSplit="9" ySplit="13" topLeftCell="Y50" activePane="bottomRight" state="frozen"/>
      <selection activeCell="C47" sqref="C47"/>
      <selection pane="topRight" activeCell="C47" sqref="C47"/>
      <selection pane="bottomLeft" activeCell="C47" sqref="C47"/>
      <selection pane="bottomRight" activeCell="BL18" sqref="BL18"/>
    </sheetView>
  </sheetViews>
  <sheetFormatPr defaultColWidth="9.1796875" defaultRowHeight="14.5" outlineLevelRow="1" outlineLevelCol="2" x14ac:dyDescent="0.35"/>
  <cols>
    <col min="1" max="1" width="9.1796875" style="4"/>
    <col min="2" max="2" width="30.26953125" style="4" customWidth="1"/>
    <col min="3" max="3" width="16.81640625" style="4" customWidth="1"/>
    <col min="4" max="4" width="13.1796875" style="4" customWidth="1"/>
    <col min="5" max="8" width="9.1796875" style="4" customWidth="1" outlineLevel="1"/>
    <col min="9" max="9" width="9.1796875" style="4"/>
    <col min="10" max="10" width="12.7265625" style="5" hidden="1" customWidth="1" outlineLevel="2" collapsed="1"/>
    <col min="11" max="15" width="12.7265625" style="5" hidden="1" customWidth="1" outlineLevel="2"/>
    <col min="16" max="18" width="12.7265625" hidden="1" customWidth="1" outlineLevel="1"/>
    <col min="19" max="19" width="10" hidden="1" customWidth="1" outlineLevel="1"/>
    <col min="20" max="20" width="12.26953125" hidden="1" customWidth="1" outlineLevel="1"/>
    <col min="21" max="21" width="12.7265625" hidden="1" customWidth="1" outlineLevel="1"/>
    <col min="22" max="22" width="10" hidden="1" customWidth="1" outlineLevel="1"/>
    <col min="23" max="23" width="12.26953125" hidden="1" customWidth="1" outlineLevel="1"/>
    <col min="24" max="24" width="12.7265625" hidden="1" customWidth="1" outlineLevel="1"/>
    <col min="25" max="25" width="12.7265625" customWidth="1" collapsed="1"/>
    <col min="26" max="45" width="12.7265625" customWidth="1"/>
    <col min="46" max="51" width="12.7265625" hidden="1" customWidth="1" outlineLevel="1"/>
    <col min="52" max="52" width="12.7265625" style="4" customWidth="1" collapsed="1"/>
    <col min="53" max="57" width="12.7265625" style="4" customWidth="1"/>
    <col min="58" max="63" width="12.7265625" style="4" hidden="1" customWidth="1" outlineLevel="1"/>
    <col min="64" max="64" width="12.7265625" style="4" customWidth="1" collapsed="1"/>
    <col min="65" max="120" width="12.7265625" style="4" customWidth="1"/>
    <col min="121" max="16384" width="9.1796875" style="4"/>
  </cols>
  <sheetData>
    <row r="1" spans="1:120" ht="25.5" customHeight="1" x14ac:dyDescent="0.35">
      <c r="A1" s="101" t="s">
        <v>86</v>
      </c>
      <c r="B1" s="101"/>
      <c r="C1" s="101"/>
      <c r="D1" s="102">
        <v>5.5</v>
      </c>
    </row>
    <row r="2" spans="1:120" ht="12" customHeight="1" outlineLevel="1" x14ac:dyDescent="0.35">
      <c r="A2" s="103"/>
      <c r="B2" s="101"/>
      <c r="C2" s="101"/>
    </row>
    <row r="3" spans="1:120" ht="12" customHeight="1" outlineLevel="1" x14ac:dyDescent="0.35">
      <c r="A3" s="103" t="s">
        <v>1</v>
      </c>
      <c r="B3" s="254">
        <f>+'Screen Printing'!B3</f>
        <v>46279</v>
      </c>
      <c r="C3" s="105"/>
    </row>
    <row r="4" spans="1:120" ht="12" customHeight="1" outlineLevel="1" x14ac:dyDescent="0.35">
      <c r="A4" s="106" t="s">
        <v>2</v>
      </c>
      <c r="B4" s="254">
        <f>+'Screen Printing'!B4</f>
        <v>46277</v>
      </c>
      <c r="C4" s="105"/>
    </row>
    <row r="5" spans="1:120" ht="12" customHeight="1" outlineLevel="1" x14ac:dyDescent="0.35">
      <c r="A5" s="106" t="s">
        <v>3</v>
      </c>
      <c r="B5" s="107">
        <v>2</v>
      </c>
      <c r="C5" s="108"/>
    </row>
    <row r="6" spans="1:120" ht="12" customHeight="1" outlineLevel="1" x14ac:dyDescent="0.35">
      <c r="A6" s="106"/>
      <c r="B6" s="107"/>
      <c r="C6" s="108"/>
    </row>
    <row r="7" spans="1:120" ht="20.149999999999999" customHeight="1" x14ac:dyDescent="0.35">
      <c r="A7" s="1329" t="s">
        <v>4</v>
      </c>
      <c r="B7" s="1308" t="s">
        <v>5</v>
      </c>
      <c r="C7" s="1308" t="s">
        <v>6</v>
      </c>
      <c r="D7" s="1308" t="s">
        <v>87</v>
      </c>
      <c r="E7" s="1308" t="s">
        <v>8</v>
      </c>
      <c r="F7" s="1308" t="s">
        <v>9</v>
      </c>
      <c r="G7" s="1308" t="s">
        <v>10</v>
      </c>
      <c r="H7" s="1308" t="s">
        <v>11</v>
      </c>
      <c r="I7" s="1328" t="s">
        <v>12</v>
      </c>
      <c r="J7" s="1242" t="s">
        <v>13</v>
      </c>
      <c r="K7" s="1243"/>
      <c r="L7" s="1243"/>
      <c r="M7" s="99"/>
      <c r="N7" s="99"/>
      <c r="O7" s="99"/>
      <c r="P7" s="1242" t="s">
        <v>14</v>
      </c>
      <c r="Q7" s="1243"/>
      <c r="R7" s="1243"/>
      <c r="S7" s="1243"/>
      <c r="T7" s="1243"/>
      <c r="U7" s="1243"/>
      <c r="V7" s="1243"/>
      <c r="W7" s="1243"/>
      <c r="X7" s="1243"/>
      <c r="Y7" s="1243"/>
      <c r="Z7" s="1243"/>
      <c r="AA7" s="1243"/>
      <c r="AB7" s="1243"/>
      <c r="AC7" s="1243"/>
      <c r="AD7" s="1244"/>
      <c r="AE7" s="1242" t="s">
        <v>15</v>
      </c>
      <c r="AF7" s="1243"/>
      <c r="AG7" s="1243"/>
      <c r="AH7" s="1243"/>
      <c r="AI7" s="1243"/>
      <c r="AJ7" s="1243"/>
      <c r="AK7" s="1243"/>
      <c r="AL7" s="1243"/>
      <c r="AM7" s="1243"/>
      <c r="AN7" s="1243"/>
      <c r="AO7" s="1243"/>
      <c r="AP7" s="1243"/>
      <c r="AQ7" s="1243"/>
      <c r="AR7" s="1243"/>
      <c r="AS7" s="1243"/>
      <c r="AT7" s="1242" t="s">
        <v>16</v>
      </c>
      <c r="AU7" s="1243"/>
      <c r="AV7" s="1243"/>
      <c r="AW7" s="1243"/>
      <c r="AX7" s="1243"/>
      <c r="AY7" s="1243"/>
      <c r="AZ7" s="1242" t="s">
        <v>16</v>
      </c>
      <c r="BA7" s="1243"/>
      <c r="BB7" s="1243"/>
      <c r="BC7" s="1243"/>
      <c r="BD7" s="1243"/>
      <c r="BE7" s="1243"/>
      <c r="BF7" s="1243"/>
      <c r="BG7" s="1243"/>
      <c r="BH7" s="1243"/>
      <c r="BI7" s="1243"/>
      <c r="BJ7" s="1243"/>
      <c r="BK7" s="1243"/>
      <c r="BL7" s="1243"/>
      <c r="BM7" s="1243"/>
      <c r="BN7" s="1243"/>
      <c r="BO7" s="1243"/>
      <c r="BP7" s="1243"/>
      <c r="BQ7" s="1244"/>
      <c r="BR7" s="1242" t="s">
        <v>152</v>
      </c>
      <c r="BS7" s="1243"/>
      <c r="BT7" s="1243"/>
      <c r="BU7" s="1243"/>
      <c r="BV7" s="1243"/>
      <c r="BW7" s="1243"/>
      <c r="BX7" s="1243"/>
      <c r="BY7" s="1243"/>
      <c r="BZ7" s="1243"/>
      <c r="CA7" s="1243"/>
      <c r="CB7" s="1243"/>
      <c r="CC7" s="1244"/>
      <c r="CD7" s="1242" t="s">
        <v>154</v>
      </c>
      <c r="CE7" s="1243"/>
      <c r="CF7" s="1243"/>
      <c r="CG7" s="1243"/>
      <c r="CH7" s="1243"/>
      <c r="CI7" s="1243"/>
      <c r="CJ7" s="1243"/>
      <c r="CK7" s="1243"/>
      <c r="CL7" s="1243"/>
      <c r="CM7" s="1243"/>
      <c r="CN7" s="1243"/>
      <c r="CO7" s="1243"/>
      <c r="CP7" s="1243"/>
      <c r="CQ7" s="1243"/>
      <c r="CR7" s="1244"/>
      <c r="CS7" s="1242" t="s">
        <v>180</v>
      </c>
      <c r="CT7" s="1243"/>
      <c r="CU7" s="1243"/>
      <c r="CV7" s="1243"/>
      <c r="CW7" s="1243"/>
      <c r="CX7" s="1243"/>
      <c r="CY7" s="1243"/>
      <c r="CZ7" s="1243"/>
      <c r="DA7" s="1243"/>
      <c r="DB7" s="1243"/>
      <c r="DC7" s="1243"/>
      <c r="DD7" s="1243"/>
      <c r="DE7" s="1242" t="s">
        <v>181</v>
      </c>
      <c r="DF7" s="1243"/>
      <c r="DG7" s="1243"/>
      <c r="DH7" s="1243"/>
      <c r="DI7" s="1243"/>
      <c r="DJ7" s="1243"/>
      <c r="DK7" s="1243"/>
      <c r="DL7" s="1243"/>
      <c r="DM7" s="1243"/>
      <c r="DN7" s="1243"/>
      <c r="DO7" s="1243"/>
      <c r="DP7" s="1243"/>
    </row>
    <row r="8" spans="1:120" ht="20.149999999999999" customHeight="1" x14ac:dyDescent="0.35">
      <c r="A8" s="1329"/>
      <c r="B8" s="1308"/>
      <c r="C8" s="1308"/>
      <c r="D8" s="1308"/>
      <c r="E8" s="1308"/>
      <c r="F8" s="1308"/>
      <c r="G8" s="1308"/>
      <c r="H8" s="1308"/>
      <c r="I8" s="1328"/>
      <c r="J8" s="1309" t="str">
        <f>"WEEK PRODUKSI  "&amp;L$9</f>
        <v>WEEK PRODUKSI  35</v>
      </c>
      <c r="K8" s="1310"/>
      <c r="L8" s="1311"/>
      <c r="M8" s="1309" t="str">
        <f>"WEEK PRODUKSI  "&amp;O$9</f>
        <v>WEEK PRODUKSI  36</v>
      </c>
      <c r="N8" s="1310"/>
      <c r="O8" s="1311"/>
      <c r="P8" s="1309" t="str">
        <f>"WEEK PRODUKSI  "&amp;R$9</f>
        <v>WEEK PRODUKSI  37</v>
      </c>
      <c r="Q8" s="1310"/>
      <c r="R8" s="1311"/>
      <c r="S8" s="1309" t="str">
        <f>"WEEK PRODUKSI  "&amp;U$9</f>
        <v>WEEK PRODUKSI  38</v>
      </c>
      <c r="T8" s="1310"/>
      <c r="U8" s="1311"/>
      <c r="V8" s="1309" t="str">
        <f>"WEEK PRODUKSI  "&amp;X$9</f>
        <v>WEEK PRODUKSI  39</v>
      </c>
      <c r="W8" s="1310"/>
      <c r="X8" s="1311"/>
      <c r="Y8" s="1312" t="str">
        <f>"TOTAL WEEK  "&amp;X$9</f>
        <v>TOTAL WEEK  39</v>
      </c>
      <c r="Z8" s="1313"/>
      <c r="AA8" s="1314"/>
      <c r="AB8" s="1309" t="str">
        <f>"WEEK PRODUKSI  "&amp;AD$9</f>
        <v>WEEK PRODUKSI  40</v>
      </c>
      <c r="AC8" s="1310"/>
      <c r="AD8" s="1311"/>
      <c r="AE8" s="1309" t="str">
        <f>"WEEK PRODUKSI  "&amp;AG$9</f>
        <v>WEEK PRODUKSI  41</v>
      </c>
      <c r="AF8" s="1310"/>
      <c r="AG8" s="1311"/>
      <c r="AH8" s="1309" t="str">
        <f>"WEEK PRODUKSI  "&amp;AJ$9</f>
        <v>WEEK PRODUKSI  42</v>
      </c>
      <c r="AI8" s="1310"/>
      <c r="AJ8" s="1311"/>
      <c r="AK8" s="1309" t="str">
        <f>"WEEK PRODUKSI  "&amp;AM$9</f>
        <v>WEEK PRODUKSI  43</v>
      </c>
      <c r="AL8" s="1310"/>
      <c r="AM8" s="1311"/>
      <c r="AN8" s="1309" t="str">
        <f>"WEEK PRODUKSI  "&amp;AP$9</f>
        <v>WEEK PRODUKSI  44</v>
      </c>
      <c r="AO8" s="1310"/>
      <c r="AP8" s="1311"/>
      <c r="AQ8" s="1309" t="str">
        <f>"WEEK PRODUKSI  "&amp;AS$9</f>
        <v>WEEK PRODUKSI  45</v>
      </c>
      <c r="AR8" s="1310"/>
      <c r="AS8" s="1311"/>
      <c r="AT8" s="1309" t="str">
        <f>"WEEK PRODUKSI  "&amp;AV$9</f>
        <v>WEEK PRODUKSI  46</v>
      </c>
      <c r="AU8" s="1310"/>
      <c r="AV8" s="1311"/>
      <c r="AW8" s="1309" t="str">
        <f t="shared" ref="AW8" si="0">"WEEK PRODUKSI  "&amp;AY$9</f>
        <v>WEEK PRODUKSI  47</v>
      </c>
      <c r="AX8" s="1310"/>
      <c r="AY8" s="1311"/>
      <c r="AZ8" s="1309" t="str">
        <f>"WEEK PRODUKSI  + ORI   "&amp;BB$9</f>
        <v>WEEK PRODUKSI  + ORI   45</v>
      </c>
      <c r="BA8" s="1310"/>
      <c r="BB8" s="1311"/>
      <c r="BC8" s="1309" t="str">
        <f>"WEEK PRODUKSI  + ORI   "&amp;BE$9</f>
        <v>WEEK PRODUKSI  + ORI   46</v>
      </c>
      <c r="BD8" s="1310"/>
      <c r="BE8" s="1311"/>
      <c r="BF8" s="1309" t="str">
        <f>"WEEK ORI  "&amp;BH$9</f>
        <v>WEEK ORI  45</v>
      </c>
      <c r="BG8" s="1310"/>
      <c r="BH8" s="1311"/>
      <c r="BI8" s="1309" t="str">
        <f t="shared" ref="BI8" si="1">"WEEK ORI  "&amp;BK$9</f>
        <v>WEEK ORI  46</v>
      </c>
      <c r="BJ8" s="1310"/>
      <c r="BK8" s="1311"/>
      <c r="BL8" s="1309" t="str">
        <f t="shared" ref="BL8" si="2">"WEEK ORI  "&amp;BN$9</f>
        <v>WEEK ORI  47</v>
      </c>
      <c r="BM8" s="1310"/>
      <c r="BN8" s="1311"/>
      <c r="BO8" s="1309" t="str">
        <f t="shared" ref="BO8" si="3">"WEEK ORI  "&amp;BQ$9</f>
        <v>WEEK ORI  48</v>
      </c>
      <c r="BP8" s="1310"/>
      <c r="BQ8" s="1311"/>
      <c r="BR8" s="1309" t="str">
        <f t="shared" ref="BR8" si="4">"WEEK ORI  "&amp;BT$9</f>
        <v>WEEK ORI  49</v>
      </c>
      <c r="BS8" s="1310"/>
      <c r="BT8" s="1311"/>
      <c r="BU8" s="1309" t="str">
        <f t="shared" ref="BU8" si="5">"WEEK ORI  "&amp;BW$9</f>
        <v>WEEK ORI  50</v>
      </c>
      <c r="BV8" s="1310"/>
      <c r="BW8" s="1311"/>
      <c r="BX8" s="1309" t="str">
        <f t="shared" ref="BX8" si="6">"WEEK ORI  "&amp;BZ$9</f>
        <v>WEEK ORI  51</v>
      </c>
      <c r="BY8" s="1310"/>
      <c r="BZ8" s="1311"/>
      <c r="CA8" s="1309" t="str">
        <f t="shared" ref="CA8" si="7">"WEEK ORI  "&amp;CC$9</f>
        <v>WEEK ORI  52</v>
      </c>
      <c r="CB8" s="1310"/>
      <c r="CC8" s="1311"/>
      <c r="CD8" s="1309" t="str">
        <f t="shared" ref="CD8" si="8">"WEEK ORI  "&amp;CF$9</f>
        <v>WEEK ORI  1</v>
      </c>
      <c r="CE8" s="1310"/>
      <c r="CF8" s="1311"/>
      <c r="CG8" s="1309" t="str">
        <f t="shared" ref="CG8" si="9">"WEEK ORI  "&amp;CI$9</f>
        <v>WEEK ORI  2</v>
      </c>
      <c r="CH8" s="1310"/>
      <c r="CI8" s="1311"/>
      <c r="CJ8" s="1309" t="str">
        <f t="shared" ref="CJ8" si="10">"WEEK ORI  "&amp;CL$9</f>
        <v>WEEK ORI  3</v>
      </c>
      <c r="CK8" s="1310"/>
      <c r="CL8" s="1311"/>
      <c r="CM8" s="1309" t="str">
        <f t="shared" ref="CM8" si="11">"WEEK ORI  "&amp;CO$9</f>
        <v>WEEK ORI  4</v>
      </c>
      <c r="CN8" s="1310"/>
      <c r="CO8" s="1311"/>
      <c r="CP8" s="1309" t="str">
        <f t="shared" ref="CP8" si="12">"WEEK ORI  "&amp;CR$9</f>
        <v>WEEK ORI  5</v>
      </c>
      <c r="CQ8" s="1310"/>
      <c r="CR8" s="1311"/>
      <c r="CS8" s="1309" t="str">
        <f t="shared" ref="CS8" si="13">"WEEK ORI  "&amp;CU$9</f>
        <v>WEEK ORI  6</v>
      </c>
      <c r="CT8" s="1310"/>
      <c r="CU8" s="1311"/>
      <c r="CV8" s="1309" t="str">
        <f t="shared" ref="CV8" si="14">"WEEK ORI  "&amp;CX$9</f>
        <v>WEEK ORI  7</v>
      </c>
      <c r="CW8" s="1310"/>
      <c r="CX8" s="1311"/>
      <c r="CY8" s="1309" t="str">
        <f t="shared" ref="CY8" si="15">"WEEK ORI  "&amp;DA$9</f>
        <v>WEEK ORI  8</v>
      </c>
      <c r="CZ8" s="1310"/>
      <c r="DA8" s="1311"/>
      <c r="DB8" s="1309" t="str">
        <f t="shared" ref="DB8" si="16">"WEEK ORI  "&amp;DD$9</f>
        <v>WEEK ORI  9</v>
      </c>
      <c r="DC8" s="1310"/>
      <c r="DD8" s="1311"/>
      <c r="DE8" s="1309" t="str">
        <f t="shared" ref="DE8" si="17">"WEEK ORI  "&amp;DG$9</f>
        <v>WEEK ORI  10</v>
      </c>
      <c r="DF8" s="1310"/>
      <c r="DG8" s="1311"/>
      <c r="DH8" s="1309" t="str">
        <f t="shared" ref="DH8" si="18">"WEEK ORI  "&amp;DJ$9</f>
        <v>WEEK ORI  12</v>
      </c>
      <c r="DI8" s="1310"/>
      <c r="DJ8" s="1311"/>
      <c r="DK8" s="1309" t="str">
        <f t="shared" ref="DK8" si="19">"WEEK ORI  "&amp;DM$9</f>
        <v>WEEK ORI  13</v>
      </c>
      <c r="DL8" s="1310"/>
      <c r="DM8" s="1311"/>
      <c r="DN8" s="1309" t="str">
        <f t="shared" ref="DN8" si="20">"WEEK ORI  "&amp;DP$9</f>
        <v>WEEK ORI  14</v>
      </c>
      <c r="DO8" s="1310"/>
      <c r="DP8" s="1311"/>
    </row>
    <row r="9" spans="1:120" ht="20.149999999999999" customHeight="1" outlineLevel="1" x14ac:dyDescent="0.35">
      <c r="A9" s="1329"/>
      <c r="B9" s="1308"/>
      <c r="C9" s="1308"/>
      <c r="D9" s="1308"/>
      <c r="E9" s="1308"/>
      <c r="F9" s="1308"/>
      <c r="G9" s="1308"/>
      <c r="H9" s="1308"/>
      <c r="I9" s="1328"/>
      <c r="J9" s="1315" t="s">
        <v>18</v>
      </c>
      <c r="K9" s="1316"/>
      <c r="L9" s="109">
        <v>35</v>
      </c>
      <c r="M9" s="1315" t="s">
        <v>18</v>
      </c>
      <c r="N9" s="1316"/>
      <c r="O9" s="109">
        <f>+L9+1</f>
        <v>36</v>
      </c>
      <c r="P9" s="1315" t="s">
        <v>18</v>
      </c>
      <c r="Q9" s="1316"/>
      <c r="R9" s="109">
        <f>+O9+1</f>
        <v>37</v>
      </c>
      <c r="S9" s="1315" t="s">
        <v>18</v>
      </c>
      <c r="T9" s="1316"/>
      <c r="U9" s="109">
        <f>+R9+1</f>
        <v>38</v>
      </c>
      <c r="V9" s="1315" t="s">
        <v>18</v>
      </c>
      <c r="W9" s="1316"/>
      <c r="X9" s="109">
        <f>+U9+1</f>
        <v>39</v>
      </c>
      <c r="Y9" s="1315" t="s">
        <v>18</v>
      </c>
      <c r="Z9" s="1316"/>
      <c r="AA9" s="109">
        <f>+U9+1</f>
        <v>39</v>
      </c>
      <c r="AB9" s="1315" t="s">
        <v>18</v>
      </c>
      <c r="AC9" s="1316"/>
      <c r="AD9" s="109">
        <f>+X9+1</f>
        <v>40</v>
      </c>
      <c r="AE9" s="1315" t="s">
        <v>18</v>
      </c>
      <c r="AF9" s="1316"/>
      <c r="AG9" s="109">
        <f>+AD9+1</f>
        <v>41</v>
      </c>
      <c r="AH9" s="1315" t="s">
        <v>18</v>
      </c>
      <c r="AI9" s="1316"/>
      <c r="AJ9" s="109">
        <f>+AG9+1</f>
        <v>42</v>
      </c>
      <c r="AK9" s="1315" t="s">
        <v>18</v>
      </c>
      <c r="AL9" s="1316"/>
      <c r="AM9" s="109">
        <f>+AJ9+1</f>
        <v>43</v>
      </c>
      <c r="AN9" s="1315" t="s">
        <v>18</v>
      </c>
      <c r="AO9" s="1316"/>
      <c r="AP9" s="109">
        <f>+AM9+1</f>
        <v>44</v>
      </c>
      <c r="AQ9" s="1315" t="s">
        <v>18</v>
      </c>
      <c r="AR9" s="1316"/>
      <c r="AS9" s="109">
        <f>+AP9+1</f>
        <v>45</v>
      </c>
      <c r="AT9" s="1315" t="s">
        <v>18</v>
      </c>
      <c r="AU9" s="1316"/>
      <c r="AV9" s="109">
        <f>+AS9+1</f>
        <v>46</v>
      </c>
      <c r="AW9" s="1315" t="s">
        <v>18</v>
      </c>
      <c r="AX9" s="1316"/>
      <c r="AY9" s="109">
        <f t="shared" ref="AY9" si="21">+AV9+1</f>
        <v>47</v>
      </c>
      <c r="AZ9" s="1315" t="s">
        <v>18</v>
      </c>
      <c r="BA9" s="1316"/>
      <c r="BB9" s="109">
        <v>45</v>
      </c>
      <c r="BC9" s="1315" t="s">
        <v>18</v>
      </c>
      <c r="BD9" s="1316"/>
      <c r="BE9" s="109">
        <f t="shared" ref="BE9" si="22">+BB9+1</f>
        <v>46</v>
      </c>
      <c r="BF9" s="1315" t="s">
        <v>18</v>
      </c>
      <c r="BG9" s="1316"/>
      <c r="BH9" s="109">
        <v>45</v>
      </c>
      <c r="BI9" s="1315" t="s">
        <v>18</v>
      </c>
      <c r="BJ9" s="1316"/>
      <c r="BK9" s="109">
        <f>+BH9+1</f>
        <v>46</v>
      </c>
      <c r="BL9" s="1315" t="s">
        <v>18</v>
      </c>
      <c r="BM9" s="1316"/>
      <c r="BN9" s="109">
        <f>+BK9+1</f>
        <v>47</v>
      </c>
      <c r="BO9" s="1315" t="s">
        <v>18</v>
      </c>
      <c r="BP9" s="1316"/>
      <c r="BQ9" s="109">
        <f>+BN9+1</f>
        <v>48</v>
      </c>
      <c r="BR9" s="1315" t="s">
        <v>18</v>
      </c>
      <c r="BS9" s="1316"/>
      <c r="BT9" s="109">
        <f>+BQ9+1</f>
        <v>49</v>
      </c>
      <c r="BU9" s="1315" t="s">
        <v>18</v>
      </c>
      <c r="BV9" s="1316"/>
      <c r="BW9" s="109">
        <f>+BT9+1</f>
        <v>50</v>
      </c>
      <c r="BX9" s="1315" t="s">
        <v>18</v>
      </c>
      <c r="BY9" s="1316"/>
      <c r="BZ9" s="109">
        <f>+BW9+1</f>
        <v>51</v>
      </c>
      <c r="CA9" s="1315" t="s">
        <v>18</v>
      </c>
      <c r="CB9" s="1316"/>
      <c r="CC9" s="109">
        <f>+BZ9+1</f>
        <v>52</v>
      </c>
      <c r="CD9" s="1315" t="s">
        <v>18</v>
      </c>
      <c r="CE9" s="1316"/>
      <c r="CF9" s="109">
        <v>1</v>
      </c>
      <c r="CG9" s="1315" t="s">
        <v>18</v>
      </c>
      <c r="CH9" s="1316"/>
      <c r="CI9" s="109">
        <f>+CF9+1</f>
        <v>2</v>
      </c>
      <c r="CJ9" s="1315" t="s">
        <v>18</v>
      </c>
      <c r="CK9" s="1316"/>
      <c r="CL9" s="109">
        <f>+CI9+1</f>
        <v>3</v>
      </c>
      <c r="CM9" s="1315" t="s">
        <v>18</v>
      </c>
      <c r="CN9" s="1316"/>
      <c r="CO9" s="109">
        <f>+CL9+1</f>
        <v>4</v>
      </c>
      <c r="CP9" s="1315" t="s">
        <v>18</v>
      </c>
      <c r="CQ9" s="1316"/>
      <c r="CR9" s="109">
        <f>+CO9+1</f>
        <v>5</v>
      </c>
      <c r="CS9" s="1315" t="s">
        <v>18</v>
      </c>
      <c r="CT9" s="1316"/>
      <c r="CU9" s="109">
        <v>6</v>
      </c>
      <c r="CV9" s="1315" t="s">
        <v>18</v>
      </c>
      <c r="CW9" s="1316"/>
      <c r="CX9" s="109">
        <f>+CU9+1</f>
        <v>7</v>
      </c>
      <c r="CY9" s="1315" t="s">
        <v>18</v>
      </c>
      <c r="CZ9" s="1316"/>
      <c r="DA9" s="109">
        <f>+CX9+1</f>
        <v>8</v>
      </c>
      <c r="DB9" s="1315" t="s">
        <v>18</v>
      </c>
      <c r="DC9" s="1316"/>
      <c r="DD9" s="109">
        <f>+DA9+1</f>
        <v>9</v>
      </c>
      <c r="DE9" s="1315" t="s">
        <v>18</v>
      </c>
      <c r="DF9" s="1316"/>
      <c r="DG9" s="109">
        <v>10</v>
      </c>
      <c r="DH9" s="1315" t="s">
        <v>18</v>
      </c>
      <c r="DI9" s="1316"/>
      <c r="DJ9" s="109">
        <v>12</v>
      </c>
      <c r="DK9" s="1315" t="s">
        <v>18</v>
      </c>
      <c r="DL9" s="1316"/>
      <c r="DM9" s="109">
        <f>+DJ9+1</f>
        <v>13</v>
      </c>
      <c r="DN9" s="1315" t="s">
        <v>18</v>
      </c>
      <c r="DO9" s="1316"/>
      <c r="DP9" s="109">
        <f>+DM9+1</f>
        <v>14</v>
      </c>
    </row>
    <row r="10" spans="1:120" ht="20.149999999999999" customHeight="1" x14ac:dyDescent="0.35">
      <c r="A10" s="1329"/>
      <c r="B10" s="1308"/>
      <c r="C10" s="1308"/>
      <c r="D10" s="1308"/>
      <c r="E10" s="1308"/>
      <c r="F10" s="1308"/>
      <c r="G10" s="1308"/>
      <c r="H10" s="1308"/>
      <c r="I10" s="1328"/>
      <c r="J10" s="1317" t="s">
        <v>17</v>
      </c>
      <c r="K10" s="1318"/>
      <c r="L10" s="12">
        <v>0</v>
      </c>
      <c r="M10" s="1317" t="s">
        <v>17</v>
      </c>
      <c r="N10" s="1318"/>
      <c r="O10" s="12">
        <v>0</v>
      </c>
      <c r="P10" s="1317" t="s">
        <v>17</v>
      </c>
      <c r="Q10" s="1318"/>
      <c r="R10" s="12">
        <f>DATE(2026,1,1)+(R9-1)*7-WEEKDAY(DATE(2026,1,1),2)+6</f>
        <v>46277</v>
      </c>
      <c r="S10" s="1317" t="s">
        <v>17</v>
      </c>
      <c r="T10" s="1318"/>
      <c r="U10" s="12">
        <f>DATE(2026,1,1)+(U9-1)*7-WEEKDAY(DATE(2026,1,1),2)+6</f>
        <v>46284</v>
      </c>
      <c r="V10" s="1317" t="s">
        <v>17</v>
      </c>
      <c r="W10" s="1318"/>
      <c r="X10" s="12">
        <f>DATE(2026,1,1)+(X9-1)*7-WEEKDAY(DATE(2026,1,1),2)+6</f>
        <v>46291</v>
      </c>
      <c r="Y10" s="1319" t="s">
        <v>17</v>
      </c>
      <c r="Z10" s="1320"/>
      <c r="AA10" s="110">
        <f>+X10</f>
        <v>46291</v>
      </c>
      <c r="AB10" s="1317" t="s">
        <v>17</v>
      </c>
      <c r="AC10" s="1318"/>
      <c r="AD10" s="12">
        <f>DATE(2026,1,1)+(AD9-1)*7-WEEKDAY(DATE(2026,1,1),2)+6</f>
        <v>46298</v>
      </c>
      <c r="AE10" s="1317" t="s">
        <v>17</v>
      </c>
      <c r="AF10" s="1318"/>
      <c r="AG10" s="12">
        <f>DATE(2026,1,1)+(AG9-1)*7-WEEKDAY(DATE(2026,1,1),2)+6</f>
        <v>46305</v>
      </c>
      <c r="AH10" s="1317" t="s">
        <v>17</v>
      </c>
      <c r="AI10" s="1318"/>
      <c r="AJ10" s="12">
        <f>DATE(2026,1,1)+(AJ9-1)*7-WEEKDAY(DATE(2026,1,1),2)+6</f>
        <v>46312</v>
      </c>
      <c r="AK10" s="1317" t="s">
        <v>17</v>
      </c>
      <c r="AL10" s="1318"/>
      <c r="AM10" s="12">
        <f>DATE(2026,1,1)+(AM9-1)*7-WEEKDAY(DATE(2026,1,1),2)+6</f>
        <v>46319</v>
      </c>
      <c r="AN10" s="1317" t="s">
        <v>17</v>
      </c>
      <c r="AO10" s="1318"/>
      <c r="AP10" s="12">
        <f>DATE(2026,1,1)+(AP9-1)*7-WEEKDAY(DATE(2026,1,1),2)+6</f>
        <v>46326</v>
      </c>
      <c r="AQ10" s="1317" t="s">
        <v>17</v>
      </c>
      <c r="AR10" s="1318"/>
      <c r="AS10" s="12">
        <f>DATE(2026,1,1)+(AS9-1)*7-WEEKDAY(DATE(2026,1,1),2)+6</f>
        <v>46333</v>
      </c>
      <c r="AT10" s="1317" t="s">
        <v>17</v>
      </c>
      <c r="AU10" s="1318"/>
      <c r="AV10" s="12">
        <f>DATE(2026,1,1)+(AV9-1)*7-WEEKDAY(DATE(2026,1,1),2)+6</f>
        <v>46340</v>
      </c>
      <c r="AW10" s="1317" t="s">
        <v>17</v>
      </c>
      <c r="AX10" s="1318"/>
      <c r="AY10" s="12">
        <f t="shared" ref="AY10" si="23">DATE(2026,1,1)+(AY9-1)*7-WEEKDAY(DATE(2026,1,1),2)+6</f>
        <v>46347</v>
      </c>
      <c r="AZ10" s="1317" t="s">
        <v>17</v>
      </c>
      <c r="BA10" s="1318"/>
      <c r="BB10" s="12">
        <f>DATE(2026,1,1)+(BB9-1)*7-WEEKDAY(DATE(2026,1,1),2)+6</f>
        <v>46333</v>
      </c>
      <c r="BC10" s="1317" t="s">
        <v>17</v>
      </c>
      <c r="BD10" s="1318"/>
      <c r="BE10" s="12">
        <f t="shared" ref="BE10" si="24">DATE(2026,1,1)+(BE9-1)*7-WEEKDAY(DATE(2026,1,1),2)+6</f>
        <v>46340</v>
      </c>
      <c r="BF10" s="1317" t="s">
        <v>17</v>
      </c>
      <c r="BG10" s="1318"/>
      <c r="BH10" s="12">
        <f>DATE(2026,1,1)+(BH9-1)*7-WEEKDAY(DATE(2026,1,1),2)+6</f>
        <v>46333</v>
      </c>
      <c r="BI10" s="1317" t="s">
        <v>17</v>
      </c>
      <c r="BJ10" s="1318"/>
      <c r="BK10" s="12">
        <f>DATE(2026,1,1)+(BK9-1)*7-WEEKDAY(DATE(2026,1,1),2)+6</f>
        <v>46340</v>
      </c>
      <c r="BL10" s="1317" t="s">
        <v>17</v>
      </c>
      <c r="BM10" s="1318"/>
      <c r="BN10" s="12">
        <f>DATE(2026,1,1)+(BN9-1)*7-WEEKDAY(DATE(2026,1,1),2)+6</f>
        <v>46347</v>
      </c>
      <c r="BO10" s="1317" t="s">
        <v>17</v>
      </c>
      <c r="BP10" s="1318"/>
      <c r="BQ10" s="12">
        <f>DATE(2026,1,1)+(BQ9-1)*7-WEEKDAY(DATE(2026,1,1),2)+6</f>
        <v>46354</v>
      </c>
      <c r="BR10" s="1317" t="s">
        <v>17</v>
      </c>
      <c r="BS10" s="1318"/>
      <c r="BT10" s="12">
        <f>DATE(2026,1,1)+(BT9-1)*7-WEEKDAY(DATE(2026,1,1),2)+6</f>
        <v>46361</v>
      </c>
      <c r="BU10" s="1317" t="s">
        <v>17</v>
      </c>
      <c r="BV10" s="1318"/>
      <c r="BW10" s="12">
        <f>DATE(2026,1,1)+(BW9-1)*7-WEEKDAY(DATE(2026,1,1),2)+6</f>
        <v>46368</v>
      </c>
      <c r="BX10" s="1317" t="s">
        <v>17</v>
      </c>
      <c r="BY10" s="1318"/>
      <c r="BZ10" s="12">
        <f>DATE(2026,1,1)+(BZ9-1)*7-WEEKDAY(DATE(2026,1,1),2)+6</f>
        <v>46375</v>
      </c>
      <c r="CA10" s="1317" t="s">
        <v>17</v>
      </c>
      <c r="CB10" s="1318"/>
      <c r="CC10" s="12">
        <f>DATE(2026,1,1)+(CC9-1)*7-WEEKDAY(DATE(2026,1,1),2)+6</f>
        <v>46382</v>
      </c>
      <c r="CD10" s="1317" t="s">
        <v>17</v>
      </c>
      <c r="CE10" s="1318"/>
      <c r="CF10" s="12">
        <f>DATE(2027,1,1)+(CF9-1)*7-WEEKDAY(DATE(2027,1,1),2)+6</f>
        <v>46389</v>
      </c>
      <c r="CG10" s="1317" t="s">
        <v>17</v>
      </c>
      <c r="CH10" s="1318"/>
      <c r="CI10" s="12">
        <f>DATE(2027,1,1)+(CI9-1)*7-WEEKDAY(DATE(2027,1,1),2)+6</f>
        <v>46396</v>
      </c>
      <c r="CJ10" s="1317" t="s">
        <v>17</v>
      </c>
      <c r="CK10" s="1318"/>
      <c r="CL10" s="12">
        <f>DATE(2027,1,1)+(CL9-1)*7-WEEKDAY(DATE(2027,1,1),2)+6</f>
        <v>46403</v>
      </c>
      <c r="CM10" s="1317" t="s">
        <v>17</v>
      </c>
      <c r="CN10" s="1318"/>
      <c r="CO10" s="12">
        <f>DATE(2027,1,1)+(CO9-1)*7-WEEKDAY(DATE(2027,1,1),2)+6</f>
        <v>46410</v>
      </c>
      <c r="CP10" s="1317" t="s">
        <v>17</v>
      </c>
      <c r="CQ10" s="1318"/>
      <c r="CR10" s="12">
        <f>DATE(2027,1,1)+(CR9-1)*7-WEEKDAY(DATE(2027,1,1),2)+6</f>
        <v>46417</v>
      </c>
      <c r="CS10" s="1317" t="s">
        <v>17</v>
      </c>
      <c r="CT10" s="1318"/>
      <c r="CU10" s="12">
        <f>DATE(2027,1,1)+(CU9-1)*7-WEEKDAY(DATE(2027,1,1),2)+6</f>
        <v>46424</v>
      </c>
      <c r="CV10" s="1317" t="s">
        <v>17</v>
      </c>
      <c r="CW10" s="1318"/>
      <c r="CX10" s="12">
        <f>DATE(2027,1,1)+(CX9-1)*7-WEEKDAY(DATE(2027,1,1),2)+6</f>
        <v>46431</v>
      </c>
      <c r="CY10" s="1317" t="s">
        <v>17</v>
      </c>
      <c r="CZ10" s="1318"/>
      <c r="DA10" s="12">
        <f>DATE(2027,1,1)+(DA9-1)*7-WEEKDAY(DATE(2027,1,1),2)+6</f>
        <v>46438</v>
      </c>
      <c r="DB10" s="1317" t="s">
        <v>17</v>
      </c>
      <c r="DC10" s="1318"/>
      <c r="DD10" s="12">
        <f>DATE(2027,1,1)+(DD9-1)*7-WEEKDAY(DATE(2027,1,1),2)+6</f>
        <v>46445</v>
      </c>
      <c r="DE10" s="1317" t="s">
        <v>17</v>
      </c>
      <c r="DF10" s="1318"/>
      <c r="DG10" s="12">
        <f>DATE(2027,1,1)+(DG9-1)*7-WEEKDAY(DATE(2027,1,1),2)+6</f>
        <v>46452</v>
      </c>
      <c r="DH10" s="1317" t="s">
        <v>17</v>
      </c>
      <c r="DI10" s="1318"/>
      <c r="DJ10" s="12">
        <f>DATE(2027,1,1)+(DJ9-1)*7-WEEKDAY(DATE(2027,1,1),2)+6</f>
        <v>46466</v>
      </c>
      <c r="DK10" s="1317" t="s">
        <v>17</v>
      </c>
      <c r="DL10" s="1318"/>
      <c r="DM10" s="12">
        <f>DATE(2027,1,1)+(DM9-1)*7-WEEKDAY(DATE(2027,1,1),2)+6</f>
        <v>46473</v>
      </c>
      <c r="DN10" s="1317" t="s">
        <v>17</v>
      </c>
      <c r="DO10" s="1318"/>
      <c r="DP10" s="12">
        <f>DATE(2027,1,1)+(DP9-1)*7-WEEKDAY(DATE(2027,1,1),2)+6</f>
        <v>46480</v>
      </c>
    </row>
    <row r="11" spans="1:120" ht="20.149999999999999" customHeight="1" x14ac:dyDescent="0.35">
      <c r="A11" s="1329"/>
      <c r="B11" s="1308"/>
      <c r="C11" s="1308"/>
      <c r="D11" s="1308"/>
      <c r="E11" s="1308"/>
      <c r="F11" s="1308"/>
      <c r="G11" s="1308"/>
      <c r="H11" s="1308"/>
      <c r="I11" s="1328"/>
      <c r="J11" s="1315" t="s">
        <v>8</v>
      </c>
      <c r="K11" s="1316"/>
      <c r="L11" s="111">
        <v>0</v>
      </c>
      <c r="M11" s="1315" t="s">
        <v>8</v>
      </c>
      <c r="N11" s="1316"/>
      <c r="O11" s="111">
        <v>0</v>
      </c>
      <c r="P11" s="1315" t="s">
        <v>8</v>
      </c>
      <c r="Q11" s="1316"/>
      <c r="R11" s="111">
        <v>0</v>
      </c>
      <c r="S11" s="1315" t="s">
        <v>8</v>
      </c>
      <c r="T11" s="1316"/>
      <c r="U11" s="111">
        <v>0</v>
      </c>
      <c r="V11" s="1315" t="s">
        <v>8</v>
      </c>
      <c r="W11" s="1316"/>
      <c r="X11" s="111">
        <f>+AA11</f>
        <v>5.5</v>
      </c>
      <c r="Y11" s="1315" t="s">
        <v>8</v>
      </c>
      <c r="Z11" s="1316"/>
      <c r="AA11" s="111">
        <v>5.5</v>
      </c>
      <c r="AB11" s="1315" t="s">
        <v>8</v>
      </c>
      <c r="AC11" s="1316"/>
      <c r="AD11" s="111">
        <f>+$D$1</f>
        <v>5.5</v>
      </c>
      <c r="AE11" s="1315" t="s">
        <v>8</v>
      </c>
      <c r="AF11" s="1316"/>
      <c r="AG11" s="111">
        <f>+$D$1</f>
        <v>5.5</v>
      </c>
      <c r="AH11" s="1315" t="s">
        <v>8</v>
      </c>
      <c r="AI11" s="1316"/>
      <c r="AJ11" s="111">
        <f>+$D$1</f>
        <v>5.5</v>
      </c>
      <c r="AK11" s="1315" t="s">
        <v>8</v>
      </c>
      <c r="AL11" s="1316"/>
      <c r="AM11" s="111">
        <f>+$D$1</f>
        <v>5.5</v>
      </c>
      <c r="AN11" s="1315" t="s">
        <v>8</v>
      </c>
      <c r="AO11" s="1316"/>
      <c r="AP11" s="111">
        <f>+$D$1</f>
        <v>5.5</v>
      </c>
      <c r="AQ11" s="1315" t="s">
        <v>8</v>
      </c>
      <c r="AR11" s="1316"/>
      <c r="AS11" s="111">
        <f>+$D$1</f>
        <v>5.5</v>
      </c>
      <c r="AT11" s="1315" t="s">
        <v>8</v>
      </c>
      <c r="AU11" s="1316"/>
      <c r="AV11" s="111">
        <f>+$D$1</f>
        <v>5.5</v>
      </c>
      <c r="AW11" s="1315" t="s">
        <v>8</v>
      </c>
      <c r="AX11" s="1316"/>
      <c r="AY11" s="111">
        <f t="shared" ref="AY11" si="25">+$D$1</f>
        <v>5.5</v>
      </c>
      <c r="AZ11" s="1315" t="s">
        <v>8</v>
      </c>
      <c r="BA11" s="1316"/>
      <c r="BB11" s="111">
        <f>+$D$1</f>
        <v>5.5</v>
      </c>
      <c r="BC11" s="1315" t="s">
        <v>8</v>
      </c>
      <c r="BD11" s="1316"/>
      <c r="BE11" s="111">
        <f t="shared" ref="BE11" si="26">+$D$1</f>
        <v>5.5</v>
      </c>
      <c r="BF11" s="1315" t="s">
        <v>8</v>
      </c>
      <c r="BG11" s="1316"/>
      <c r="BH11" s="111">
        <f>+$D$1</f>
        <v>5.5</v>
      </c>
      <c r="BI11" s="1315" t="s">
        <v>8</v>
      </c>
      <c r="BJ11" s="1316"/>
      <c r="BK11" s="111">
        <f>+$D$1</f>
        <v>5.5</v>
      </c>
      <c r="BL11" s="1315" t="s">
        <v>8</v>
      </c>
      <c r="BM11" s="1316"/>
      <c r="BN11" s="111">
        <f>+$D$1</f>
        <v>5.5</v>
      </c>
      <c r="BO11" s="1315" t="s">
        <v>8</v>
      </c>
      <c r="BP11" s="1316"/>
      <c r="BQ11" s="111">
        <f>+$D$1</f>
        <v>5.5</v>
      </c>
      <c r="BR11" s="1315" t="s">
        <v>8</v>
      </c>
      <c r="BS11" s="1316"/>
      <c r="BT11" s="111">
        <f>+$D$1</f>
        <v>5.5</v>
      </c>
      <c r="BU11" s="1315" t="s">
        <v>8</v>
      </c>
      <c r="BV11" s="1316"/>
      <c r="BW11" s="111">
        <f>+$D$1</f>
        <v>5.5</v>
      </c>
      <c r="BX11" s="1315" t="s">
        <v>8</v>
      </c>
      <c r="BY11" s="1316"/>
      <c r="BZ11" s="111">
        <f>+$D$1</f>
        <v>5.5</v>
      </c>
      <c r="CA11" s="1315" t="s">
        <v>8</v>
      </c>
      <c r="CB11" s="1316"/>
      <c r="CC11" s="111">
        <v>4.5</v>
      </c>
      <c r="CD11" s="1315" t="s">
        <v>8</v>
      </c>
      <c r="CE11" s="1316"/>
      <c r="CF11" s="111">
        <v>4.5</v>
      </c>
      <c r="CG11" s="1315" t="s">
        <v>8</v>
      </c>
      <c r="CH11" s="1316"/>
      <c r="CI11" s="111">
        <f>+$D$1</f>
        <v>5.5</v>
      </c>
      <c r="CJ11" s="1315" t="s">
        <v>8</v>
      </c>
      <c r="CK11" s="1316"/>
      <c r="CL11" s="111">
        <f>+$D$1</f>
        <v>5.5</v>
      </c>
      <c r="CM11" s="1315" t="s">
        <v>8</v>
      </c>
      <c r="CN11" s="1316"/>
      <c r="CO11" s="111">
        <f>+$D$1</f>
        <v>5.5</v>
      </c>
      <c r="CP11" s="1315" t="s">
        <v>8</v>
      </c>
      <c r="CQ11" s="1316"/>
      <c r="CR11" s="111">
        <f>+$D$1</f>
        <v>5.5</v>
      </c>
      <c r="CS11" s="1315" t="s">
        <v>8</v>
      </c>
      <c r="CT11" s="1316"/>
      <c r="CU11" s="111">
        <v>4.5</v>
      </c>
      <c r="CV11" s="1315" t="s">
        <v>8</v>
      </c>
      <c r="CW11" s="1316"/>
      <c r="CX11" s="111">
        <f>+$D$1</f>
        <v>5.5</v>
      </c>
      <c r="CY11" s="1315" t="s">
        <v>8</v>
      </c>
      <c r="CZ11" s="1316"/>
      <c r="DA11" s="111">
        <f>+$D$1</f>
        <v>5.5</v>
      </c>
      <c r="DB11" s="1315" t="s">
        <v>8</v>
      </c>
      <c r="DC11" s="1316"/>
      <c r="DD11" s="111">
        <f>+$D$1</f>
        <v>5.5</v>
      </c>
      <c r="DE11" s="1315" t="s">
        <v>8</v>
      </c>
      <c r="DF11" s="1316"/>
      <c r="DG11" s="111">
        <f>+$D$1</f>
        <v>5.5</v>
      </c>
      <c r="DH11" s="1315" t="s">
        <v>8</v>
      </c>
      <c r="DI11" s="1316"/>
      <c r="DJ11" s="111">
        <f>+$D$1</f>
        <v>5.5</v>
      </c>
      <c r="DK11" s="1315" t="s">
        <v>8</v>
      </c>
      <c r="DL11" s="1316"/>
      <c r="DM11" s="111">
        <v>4.5</v>
      </c>
      <c r="DN11" s="1315" t="s">
        <v>8</v>
      </c>
      <c r="DO11" s="1316"/>
      <c r="DP11" s="111">
        <f>+$D$1</f>
        <v>5.5</v>
      </c>
    </row>
    <row r="12" spans="1:120" ht="30" customHeight="1" x14ac:dyDescent="0.35">
      <c r="A12" s="1329"/>
      <c r="B12" s="1308"/>
      <c r="C12" s="1308"/>
      <c r="D12" s="1308"/>
      <c r="E12" s="1308"/>
      <c r="F12" s="1308"/>
      <c r="G12" s="1308"/>
      <c r="H12" s="1308"/>
      <c r="I12" s="1328"/>
      <c r="J12" s="112" t="s">
        <v>88</v>
      </c>
      <c r="K12" s="113" t="s">
        <v>21</v>
      </c>
      <c r="L12" s="114" t="s">
        <v>89</v>
      </c>
      <c r="M12" s="112" t="s">
        <v>88</v>
      </c>
      <c r="N12" s="113" t="s">
        <v>21</v>
      </c>
      <c r="O12" s="114" t="s">
        <v>89</v>
      </c>
      <c r="P12" s="112" t="s">
        <v>88</v>
      </c>
      <c r="Q12" s="113" t="s">
        <v>21</v>
      </c>
      <c r="R12" s="114" t="s">
        <v>89</v>
      </c>
      <c r="S12" s="112" t="s">
        <v>88</v>
      </c>
      <c r="T12" s="113" t="s">
        <v>21</v>
      </c>
      <c r="U12" s="114" t="s">
        <v>89</v>
      </c>
      <c r="V12" s="112" t="s">
        <v>88</v>
      </c>
      <c r="W12" s="113" t="s">
        <v>21</v>
      </c>
      <c r="X12" s="114" t="s">
        <v>89</v>
      </c>
      <c r="Y12" s="115" t="s">
        <v>88</v>
      </c>
      <c r="Z12" s="116" t="s">
        <v>21</v>
      </c>
      <c r="AA12" s="117" t="s">
        <v>89</v>
      </c>
      <c r="AB12" s="112" t="s">
        <v>88</v>
      </c>
      <c r="AC12" s="113" t="s">
        <v>21</v>
      </c>
      <c r="AD12" s="114" t="s">
        <v>89</v>
      </c>
      <c r="AE12" s="112" t="s">
        <v>88</v>
      </c>
      <c r="AF12" s="113" t="s">
        <v>21</v>
      </c>
      <c r="AG12" s="114" t="s">
        <v>89</v>
      </c>
      <c r="AH12" s="112" t="s">
        <v>88</v>
      </c>
      <c r="AI12" s="113" t="s">
        <v>21</v>
      </c>
      <c r="AJ12" s="114" t="s">
        <v>89</v>
      </c>
      <c r="AK12" s="112" t="s">
        <v>88</v>
      </c>
      <c r="AL12" s="113" t="s">
        <v>21</v>
      </c>
      <c r="AM12" s="114" t="s">
        <v>89</v>
      </c>
      <c r="AN12" s="112" t="s">
        <v>88</v>
      </c>
      <c r="AO12" s="113" t="s">
        <v>21</v>
      </c>
      <c r="AP12" s="114" t="s">
        <v>89</v>
      </c>
      <c r="AQ12" s="112" t="s">
        <v>88</v>
      </c>
      <c r="AR12" s="113" t="s">
        <v>21</v>
      </c>
      <c r="AS12" s="114" t="s">
        <v>89</v>
      </c>
      <c r="AT12" s="112" t="s">
        <v>88</v>
      </c>
      <c r="AU12" s="113" t="s">
        <v>21</v>
      </c>
      <c r="AV12" s="114" t="s">
        <v>89</v>
      </c>
      <c r="AW12" s="112" t="s">
        <v>88</v>
      </c>
      <c r="AX12" s="113" t="s">
        <v>21</v>
      </c>
      <c r="AY12" s="114" t="s">
        <v>89</v>
      </c>
      <c r="AZ12" s="112" t="s">
        <v>88</v>
      </c>
      <c r="BA12" s="113" t="s">
        <v>21</v>
      </c>
      <c r="BB12" s="114" t="s">
        <v>89</v>
      </c>
      <c r="BC12" s="112" t="s">
        <v>88</v>
      </c>
      <c r="BD12" s="113" t="s">
        <v>21</v>
      </c>
      <c r="BE12" s="114" t="s">
        <v>89</v>
      </c>
      <c r="BF12" s="112" t="s">
        <v>88</v>
      </c>
      <c r="BG12" s="113" t="s">
        <v>21</v>
      </c>
      <c r="BH12" s="114" t="s">
        <v>89</v>
      </c>
      <c r="BI12" s="112" t="s">
        <v>88</v>
      </c>
      <c r="BJ12" s="113" t="s">
        <v>21</v>
      </c>
      <c r="BK12" s="114" t="s">
        <v>89</v>
      </c>
      <c r="BL12" s="112" t="s">
        <v>88</v>
      </c>
      <c r="BM12" s="113" t="s">
        <v>21</v>
      </c>
      <c r="BN12" s="114" t="s">
        <v>89</v>
      </c>
      <c r="BO12" s="112" t="s">
        <v>88</v>
      </c>
      <c r="BP12" s="113" t="s">
        <v>21</v>
      </c>
      <c r="BQ12" s="114" t="s">
        <v>89</v>
      </c>
      <c r="BR12" s="112" t="s">
        <v>88</v>
      </c>
      <c r="BS12" s="113" t="s">
        <v>21</v>
      </c>
      <c r="BT12" s="114" t="s">
        <v>89</v>
      </c>
      <c r="BU12" s="112" t="s">
        <v>88</v>
      </c>
      <c r="BV12" s="113" t="s">
        <v>21</v>
      </c>
      <c r="BW12" s="114" t="s">
        <v>89</v>
      </c>
      <c r="BX12" s="112" t="s">
        <v>88</v>
      </c>
      <c r="BY12" s="113" t="s">
        <v>21</v>
      </c>
      <c r="BZ12" s="114" t="s">
        <v>89</v>
      </c>
      <c r="CA12" s="112" t="s">
        <v>88</v>
      </c>
      <c r="CB12" s="113" t="s">
        <v>21</v>
      </c>
      <c r="CC12" s="114" t="s">
        <v>89</v>
      </c>
      <c r="CD12" s="112" t="s">
        <v>88</v>
      </c>
      <c r="CE12" s="113" t="s">
        <v>21</v>
      </c>
      <c r="CF12" s="114" t="s">
        <v>89</v>
      </c>
      <c r="CG12" s="112" t="s">
        <v>88</v>
      </c>
      <c r="CH12" s="113" t="s">
        <v>21</v>
      </c>
      <c r="CI12" s="114" t="s">
        <v>89</v>
      </c>
      <c r="CJ12" s="112" t="s">
        <v>88</v>
      </c>
      <c r="CK12" s="113" t="s">
        <v>21</v>
      </c>
      <c r="CL12" s="114" t="s">
        <v>89</v>
      </c>
      <c r="CM12" s="112" t="s">
        <v>88</v>
      </c>
      <c r="CN12" s="113" t="s">
        <v>21</v>
      </c>
      <c r="CO12" s="114" t="s">
        <v>89</v>
      </c>
      <c r="CP12" s="112" t="s">
        <v>88</v>
      </c>
      <c r="CQ12" s="113" t="s">
        <v>21</v>
      </c>
      <c r="CR12" s="114" t="s">
        <v>89</v>
      </c>
      <c r="CS12" s="112" t="s">
        <v>88</v>
      </c>
      <c r="CT12" s="113" t="s">
        <v>21</v>
      </c>
      <c r="CU12" s="114" t="s">
        <v>89</v>
      </c>
      <c r="CV12" s="112" t="s">
        <v>88</v>
      </c>
      <c r="CW12" s="113" t="s">
        <v>21</v>
      </c>
      <c r="CX12" s="114" t="s">
        <v>89</v>
      </c>
      <c r="CY12" s="112" t="s">
        <v>88</v>
      </c>
      <c r="CZ12" s="113" t="s">
        <v>21</v>
      </c>
      <c r="DA12" s="114" t="s">
        <v>89</v>
      </c>
      <c r="DB12" s="112" t="s">
        <v>88</v>
      </c>
      <c r="DC12" s="113" t="s">
        <v>21</v>
      </c>
      <c r="DD12" s="114" t="s">
        <v>89</v>
      </c>
      <c r="DE12" s="112" t="s">
        <v>88</v>
      </c>
      <c r="DF12" s="113" t="s">
        <v>21</v>
      </c>
      <c r="DG12" s="114" t="s">
        <v>89</v>
      </c>
      <c r="DH12" s="112" t="s">
        <v>88</v>
      </c>
      <c r="DI12" s="113" t="s">
        <v>21</v>
      </c>
      <c r="DJ12" s="114" t="s">
        <v>89</v>
      </c>
      <c r="DK12" s="112" t="s">
        <v>88</v>
      </c>
      <c r="DL12" s="113" t="s">
        <v>21</v>
      </c>
      <c r="DM12" s="114" t="s">
        <v>89</v>
      </c>
      <c r="DN12" s="112" t="s">
        <v>88</v>
      </c>
      <c r="DO12" s="113" t="s">
        <v>21</v>
      </c>
      <c r="DP12" s="114" t="s">
        <v>89</v>
      </c>
    </row>
    <row r="13" spans="1:120" ht="6.75" customHeight="1" x14ac:dyDescent="0.35">
      <c r="A13" s="55"/>
      <c r="B13" s="55"/>
      <c r="C13" s="55"/>
      <c r="D13" s="55"/>
      <c r="E13" s="55"/>
      <c r="F13" s="55"/>
      <c r="G13" s="55"/>
      <c r="H13" s="55"/>
      <c r="I13" s="55"/>
      <c r="J13" s="118"/>
      <c r="K13" s="119"/>
      <c r="L13" s="120"/>
      <c r="M13" s="118"/>
      <c r="N13" s="119"/>
      <c r="O13" s="120"/>
      <c r="P13" s="118"/>
      <c r="Q13" s="119"/>
      <c r="R13" s="120"/>
      <c r="S13" s="118"/>
      <c r="T13" s="119"/>
      <c r="U13" s="120"/>
      <c r="V13" s="118"/>
      <c r="W13" s="119"/>
      <c r="X13" s="120"/>
      <c r="Y13" s="118"/>
      <c r="Z13" s="119"/>
      <c r="AA13" s="120"/>
      <c r="AB13" s="118"/>
      <c r="AC13" s="119"/>
      <c r="AD13" s="120"/>
      <c r="AE13" s="118"/>
      <c r="AF13" s="267"/>
      <c r="AG13" s="120"/>
      <c r="AH13" s="118"/>
      <c r="AI13" s="119"/>
      <c r="AJ13" s="120"/>
      <c r="AK13" s="118"/>
      <c r="AL13" s="119"/>
      <c r="AM13" s="120"/>
      <c r="AN13" s="118"/>
      <c r="AO13" s="119"/>
      <c r="AP13" s="120"/>
      <c r="AQ13" s="118"/>
      <c r="AR13" s="119"/>
      <c r="AS13" s="120"/>
      <c r="AT13" s="118"/>
      <c r="AU13" s="119"/>
      <c r="AV13" s="120"/>
      <c r="AW13" s="118"/>
      <c r="AX13" s="119"/>
      <c r="AY13" s="120"/>
      <c r="AZ13" s="118"/>
      <c r="BA13" s="119"/>
      <c r="BB13" s="120"/>
      <c r="BC13" s="118"/>
      <c r="BD13" s="119"/>
      <c r="BE13" s="120"/>
      <c r="BF13" s="118"/>
      <c r="BG13" s="119"/>
      <c r="BH13" s="120"/>
      <c r="BI13" s="118"/>
      <c r="BJ13" s="119"/>
      <c r="BK13" s="120"/>
      <c r="BL13" s="118"/>
      <c r="BM13" s="119"/>
      <c r="BN13" s="120"/>
      <c r="BO13" s="118"/>
      <c r="BP13" s="119"/>
      <c r="BQ13" s="120"/>
      <c r="BR13" s="118"/>
      <c r="BS13" s="119"/>
      <c r="BT13" s="120"/>
      <c r="BU13" s="118"/>
      <c r="BV13" s="119"/>
      <c r="BW13" s="120"/>
      <c r="BX13" s="118"/>
      <c r="BY13" s="119"/>
      <c r="BZ13" s="120"/>
      <c r="CA13" s="118"/>
      <c r="CB13" s="119"/>
      <c r="CC13" s="120"/>
      <c r="CD13" s="118"/>
      <c r="CE13" s="119"/>
      <c r="CF13" s="120"/>
      <c r="CG13" s="118"/>
      <c r="CH13" s="119"/>
      <c r="CI13" s="120"/>
      <c r="CJ13" s="118"/>
      <c r="CK13" s="119"/>
      <c r="CL13" s="120"/>
      <c r="CM13" s="118"/>
      <c r="CN13" s="119"/>
      <c r="CO13" s="120"/>
      <c r="CP13" s="118"/>
      <c r="CQ13" s="119"/>
      <c r="CR13" s="120"/>
      <c r="CS13" s="118"/>
      <c r="CT13" s="119"/>
      <c r="CU13" s="120"/>
      <c r="CV13" s="118"/>
      <c r="CW13" s="119"/>
      <c r="CX13" s="120"/>
      <c r="CY13" s="118"/>
      <c r="CZ13" s="119"/>
      <c r="DA13" s="120"/>
      <c r="DB13" s="118"/>
      <c r="DC13" s="119"/>
      <c r="DD13" s="120"/>
      <c r="DE13" s="118"/>
      <c r="DF13" s="119"/>
      <c r="DG13" s="120"/>
      <c r="DH13" s="118"/>
      <c r="DI13" s="119"/>
      <c r="DJ13" s="120"/>
      <c r="DK13" s="118"/>
      <c r="DL13" s="119"/>
      <c r="DM13" s="120"/>
      <c r="DN13" s="118"/>
      <c r="DO13" s="119"/>
      <c r="DP13" s="120"/>
    </row>
    <row r="14" spans="1:120" ht="20.149999999999999" customHeight="1" x14ac:dyDescent="0.35">
      <c r="A14" s="55">
        <v>880</v>
      </c>
      <c r="B14" s="55" t="s">
        <v>32</v>
      </c>
      <c r="C14" s="55" t="s">
        <v>90</v>
      </c>
      <c r="D14" s="121">
        <v>25</v>
      </c>
      <c r="E14" s="122">
        <f t="shared" ref="E14:E46" si="27">+$D$1</f>
        <v>5.5</v>
      </c>
      <c r="F14" s="55">
        <v>9</v>
      </c>
      <c r="G14" s="55">
        <v>2</v>
      </c>
      <c r="H14" s="123">
        <f>+D14*F14*G14*E14</f>
        <v>2475</v>
      </c>
      <c r="I14" s="123">
        <f t="shared" ref="I14:I51" si="28">H14/E14</f>
        <v>450</v>
      </c>
      <c r="J14" s="47">
        <f>SUM(SUMIFS(
'BLC Subcont'!$AE$7:$AE$9999,
'BLC Subcont'!$I$7:$I$9999,L$9,
'BLC Subcont'!$U$7:$U$9999,$A14,
'BLC Subcont'!$AA$7:$AA$9999,$B14,
'BLC Subcont'!$HY$7:$HY$9999,"IN HOUSE (MANUAL)"
))</f>
        <v>0</v>
      </c>
      <c r="K14" s="124">
        <f>SUM(SUMIFS(
'BLC Subcont'!$BV$7:$BV$9999,
'BLC Subcont'!$I$7:$I$9999,L$9,
'BLC Subcont'!$U$7:$U$9999,$A14,
'BLC Subcont'!$AA$7:$AA$9999,$B14,
'BLC Subcont'!$HY$7:$HY$9999,"IN HOUSE (MANUAL)"
))</f>
        <v>0</v>
      </c>
      <c r="L14" s="58">
        <f t="shared" ref="L14:L57" si="29">IF(L$11=0,0,(K14/($I14*L$11)))</f>
        <v>0</v>
      </c>
      <c r="M14" s="47">
        <f>SUM(SUMIFS(
'BLC Subcont'!$AE$7:$AE$9999,
'BLC Subcont'!$I$7:$I$9999,O$9,
'BLC Subcont'!$U$7:$U$9999,$A14,
'BLC Subcont'!$AA$7:$AA$9999,$B14,
'BLC Subcont'!$HY$7:$HY$9999,"IN HOUSE (MANUAL)"
))</f>
        <v>3804</v>
      </c>
      <c r="N14" s="124">
        <f>SUM(SUMIFS(
'BLC Subcont'!$BV$7:$BV$9999,
'BLC Subcont'!$I$7:$I$9999,O$9,
'BLC Subcont'!$U$7:$U$9999,$A14,
'BLC Subcont'!$AA$7:$AA$9999,$B14,
'BLC Subcont'!$HY$7:$HY$9999,"IN HOUSE (MANUAL)"
))</f>
        <v>0</v>
      </c>
      <c r="O14" s="58">
        <f t="shared" ref="O14:O57" si="30">IF(O$11=0,0,(N14/($I14*O$11)))</f>
        <v>0</v>
      </c>
      <c r="P14" s="47">
        <f>SUM(SUMIFS(
'BLC Subcont'!$AE$7:$AE$9999,
'BLC Subcont'!$I$7:$I$9999,R$9,
'BLC Subcont'!$U$7:$U$9999,$A14,
'BLC Subcont'!$AA$7:$AA$9999,$B14,
'BLC Subcont'!$HY$7:$HY$9999,"IN HOUSE (MANUAL)"
))</f>
        <v>1062</v>
      </c>
      <c r="Q14" s="124">
        <f>SUM(SUMIFS(
'BLC Subcont'!$BV$7:$BV$9999,
'BLC Subcont'!$I$7:$I$9999,R$9,
'BLC Subcont'!$U$7:$U$9999,$A14,
'BLC Subcont'!$AA$7:$AA$9999,$B14,
'BLC Subcont'!$HY$7:$HY$9999,"IN HOUSE (MANUAL)"
))</f>
        <v>0</v>
      </c>
      <c r="R14" s="58">
        <f t="shared" ref="R14:R57" si="31">IF(R$11=0,0,(Q14/($I14*R$11)))</f>
        <v>0</v>
      </c>
      <c r="S14" s="47">
        <f>SUM(SUMIFS(
'BLC Subcont'!$AE$7:$AE$9999,
'BLC Subcont'!$I$7:$I$9999,U$9,
'BLC Subcont'!$U$7:$U$9999,$A14,
'BLC Subcont'!$AA$7:$AA$9999,$B14,
'BLC Subcont'!$HY$7:$HY$9999,"IN HOUSE (MANUAL)"
))</f>
        <v>0</v>
      </c>
      <c r="T14" s="124">
        <f>SUM(SUMIFS(
'BLC Subcont'!$BV$7:$BV$9999,
'BLC Subcont'!$I$7:$I$9999,U$9,
'BLC Subcont'!$U$7:$U$9999,$A14,
'BLC Subcont'!$AA$7:$AA$9999,$B14,
'BLC Subcont'!$HY$7:$HY$9999,"IN HOUSE (MANUAL)"
))</f>
        <v>0</v>
      </c>
      <c r="U14" s="58">
        <f t="shared" ref="U14:U57" si="32">IF(U$11=0,0,(T14/($I14*U$11)))</f>
        <v>0</v>
      </c>
      <c r="V14" s="47">
        <f>SUM(SUMIFS(
'BLC Subcont'!$AE$7:$AE$9999,
'BLC Subcont'!$I$7:$I$9999,X$9,
'BLC Subcont'!$U$7:$U$9999,$A14,
'BLC Subcont'!$AA$7:$AA$9999,$B14,
'BLC Subcont'!$HY$7:$HY$9999,"IN HOUSE (MANUAL)"
))</f>
        <v>0</v>
      </c>
      <c r="W14" s="124">
        <f>SUM(SUMIFS(
'BLC Subcont'!$BV$7:$BV$9999,
'BLC Subcont'!$I$7:$I$9999,X$9,
'BLC Subcont'!$U$7:$U$9999,$A14,
'BLC Subcont'!$AA$7:$AA$9999,$B14,
'BLC Subcont'!$HY$7:$HY$9999,"IN HOUSE (MANUAL)"
))</f>
        <v>0</v>
      </c>
      <c r="X14" s="58">
        <f t="shared" ref="X14:X57" si="33">IF(X$11=0,0,(W14/($I14*X$11)))</f>
        <v>0</v>
      </c>
      <c r="Y14" s="47">
        <f>+SUM(J14,M14,P14,S14,V14)</f>
        <v>4866</v>
      </c>
      <c r="Z14" s="124">
        <f t="shared" ref="Y14:Z52" si="34">+SUM(K14,N14,Q14,T14,W14)</f>
        <v>0</v>
      </c>
      <c r="AA14" s="125">
        <f t="shared" ref="AA14:AA52" si="35">IF(AA$11=0,0,(Z14/($I14*AA$11)))</f>
        <v>0</v>
      </c>
      <c r="AB14" s="47">
        <f>SUM(SUMIFS(
'BLC Subcont'!$AE$7:$AE$9999,
'BLC Subcont'!$I$7:$I$9999,AD$9,
'BLC Subcont'!$U$7:$U$9999,$A14,
'BLC Subcont'!$AA$7:$AA$9999,$B14,
'BLC Subcont'!$HY$7:$HY$9999,"IN HOUSE (MANUAL)"
))</f>
        <v>0</v>
      </c>
      <c r="AC14" s="264">
        <f>SUM(SUMIFS(
'BLC Subcont'!$BV$7:$BV$9999,
'BLC Subcont'!$I$7:$I$9999,AD$9,
'BLC Subcont'!$U$7:$U$9999,$A14,
'BLC Subcont'!$AA$7:$AA$9999,$B14,
'BLC Subcont'!$HY$7:$HY$9999,"IN HOUSE (MANUAL)"
))</f>
        <v>0</v>
      </c>
      <c r="AD14" s="44">
        <f t="shared" ref="AD14:AS53" si="36">IF(AD$11=0,0,(AC14/($I14*AD$11)))</f>
        <v>0</v>
      </c>
      <c r="AE14" s="47">
        <f>SUM(SUMIFS(
'BLC Subcont'!$AE$7:$AE$9999,
'BLC Subcont'!$I$7:$I$9999,AG$9,
'BLC Subcont'!$U$7:$U$9999,$A14,
'BLC Subcont'!$AA$7:$AA$9999,$B14,
'BLC Subcont'!$HY$7:$HY$9999,"IN HOUSE (MANUAL)"
))</f>
        <v>540</v>
      </c>
      <c r="AF14" s="264">
        <f>SUM(SUMIFS(
'BLC Subcont'!$BV$7:$BV$9999,
'BLC Subcont'!$I$7:$I$9999,AG$9,
'BLC Subcont'!$U$7:$U$9999,$A14,
'BLC Subcont'!$AA$7:$AA$9999,$B14,
'BLC Subcont'!$HY$7:$HY$9999,"IN HOUSE (MANUAL)"
))</f>
        <v>540</v>
      </c>
      <c r="AG14" s="44">
        <f t="shared" si="36"/>
        <v>0.21818181818181817</v>
      </c>
      <c r="AH14" s="47">
        <f>SUM(SUMIFS(
'BLC Subcont'!$AE$7:$AE$9999,
'BLC Subcont'!$I$7:$I$9999,AJ$9,
'BLC Subcont'!$U$7:$U$9999,$A14,
'BLC Subcont'!$AA$7:$AA$9999,$B14,
'BLC Subcont'!$HY$7:$HY$9999,"IN HOUSE (MANUAL)"
))</f>
        <v>4770</v>
      </c>
      <c r="AI14" s="264">
        <f>SUM(SUMIFS(
'BLC Subcont'!$BV$7:$BV$9999,
'BLC Subcont'!$I$7:$I$9999,AJ$9,
'BLC Subcont'!$U$7:$U$9999,$A14,
'BLC Subcont'!$AA$7:$AA$9999,$B14,
'BLC Subcont'!$HY$7:$HY$9999,"IN HOUSE (MANUAL)"
))</f>
        <v>4770</v>
      </c>
      <c r="AJ14" s="44">
        <f t="shared" si="36"/>
        <v>1.9272727272727272</v>
      </c>
      <c r="AK14" s="47">
        <f>SUM(SUMIFS(
'BLC Subcont'!$AE$7:$AE$9999,
'BLC Subcont'!$I$7:$I$9999,AM$9,
'BLC Subcont'!$U$7:$U$9999,$A14,
'BLC Subcont'!$AA$7:$AA$9999,$B14,
'BLC Subcont'!$HY$7:$HY$9999,"IN HOUSE (MANUAL)"
))</f>
        <v>10950</v>
      </c>
      <c r="AL14" s="264">
        <f>SUM(SUMIFS(
'BLC Subcont'!$BV$7:$BV$9999,
'BLC Subcont'!$I$7:$I$9999,AM$9,
'BLC Subcont'!$U$7:$U$9999,$A14,
'BLC Subcont'!$AA$7:$AA$9999,$B14,
'BLC Subcont'!$HY$7:$HY$9999,"IN HOUSE (MANUAL)"
))</f>
        <v>10950</v>
      </c>
      <c r="AM14" s="44">
        <f t="shared" si="36"/>
        <v>4.4242424242424239</v>
      </c>
      <c r="AN14" s="47">
        <f>SUM(SUMIFS(
'BLC Subcont'!$AE$7:$AE$9999,
'BLC Subcont'!$I$7:$I$9999,AP$9,
'BLC Subcont'!$U$7:$U$9999,$A14,
'BLC Subcont'!$AA$7:$AA$9999,$B14,
'BLC Subcont'!$HY$7:$HY$9999,"IN HOUSE (MANUAL)"
))</f>
        <v>3474</v>
      </c>
      <c r="AO14" s="264">
        <f>SUM(SUMIFS(
'BLC Subcont'!$BV$7:$BV$9999,
'BLC Subcont'!$I$7:$I$9999,AP$9,
'BLC Subcont'!$U$7:$U$9999,$A14,
'BLC Subcont'!$AA$7:$AA$9999,$B14,
'BLC Subcont'!$HY$7:$HY$9999,"IN HOUSE (MANUAL)"
))</f>
        <v>3474</v>
      </c>
      <c r="AP14" s="44">
        <f t="shared" si="36"/>
        <v>1.4036363636363636</v>
      </c>
      <c r="AQ14" s="47">
        <f>SUM(SUMIFS(
'BLC Subcont'!$AE$7:$AE$9999,
'BLC Subcont'!$I$7:$I$9999,AS$9,
'BLC Subcont'!$U$7:$U$9999,$A14,
'BLC Subcont'!$AA$7:$AA$9999,$B14,
'BLC Subcont'!$HY$7:$HY$9999,"IN HOUSE (MANUAL)"
))</f>
        <v>0</v>
      </c>
      <c r="AR14" s="264">
        <f>SUM(SUMIFS(
'BLC Subcont'!$BV$7:$BV$9999,
'BLC Subcont'!$I$7:$I$9999,AS$9,
'BLC Subcont'!$U$7:$U$9999,$A14,
'BLC Subcont'!$AA$7:$AA$9999,$B14,
'BLC Subcont'!$HY$7:$HY$9999,"IN HOUSE (MANUAL)"
))</f>
        <v>0</v>
      </c>
      <c r="AS14" s="44">
        <f t="shared" si="36"/>
        <v>0</v>
      </c>
      <c r="AT14" s="47">
        <f>SUM(SUMIFS(
'BLC Subcont'!$AE$7:$AE$9999,
'BLC Subcont'!$I$7:$I$9999,AV$9,
'BLC Subcont'!$U$7:$U$9999,$A14,
'BLC Subcont'!$AA$7:$AA$9999,$B14,
'BLC Subcont'!$HY$7:$HY$9999,"IN HOUSE (MANUAL)"
))</f>
        <v>0</v>
      </c>
      <c r="AU14" s="124">
        <f>SUM(SUMIFS(
'BLC Subcont'!$BV$7:$BV$9999,
'BLC Subcont'!$I$7:$I$9999,AV$9,
'BLC Subcont'!$U$7:$U$9999,$A14,
'BLC Subcont'!$AA$7:$AA$9999,$B14,
'BLC Subcont'!$HY$7:$HY$9999,"IN HOUSE (MANUAL)"
))</f>
        <v>0</v>
      </c>
      <c r="AV14" s="44">
        <f t="shared" ref="AV14:AV53" si="37">IF(AV$11=0,0,(AU14/($I14*AV$11)))</f>
        <v>0</v>
      </c>
      <c r="AW14" s="47">
        <f>SUM(SUMIFS(
'BLC Subcont'!$AE$7:$AE$9999,
'BLC Subcont'!$I$7:$I$9999,AY$9,
'BLC Subcont'!$U$7:$U$9999,$A14,
'BLC Subcont'!$AA$7:$AA$9999,$B14,
'BLC Subcont'!$HY$7:$HY$9999,"IN HOUSE (MANUAL)"
))</f>
        <v>0</v>
      </c>
      <c r="AX14" s="124">
        <f>SUM(SUMIFS(
'BLC Subcont'!$BV$7:$BV$9999,
'BLC Subcont'!$I$7:$I$9999,AY$9,
'BLC Subcont'!$U$7:$U$9999,$A14,
'BLC Subcont'!$AA$7:$AA$9999,$B14,
'BLC Subcont'!$HY$7:$HY$9999,"IN HOUSE (MANUAL)"
))</f>
        <v>0</v>
      </c>
      <c r="AY14" s="44">
        <f t="shared" ref="AY14:AY53" si="38">IF(AY$11=0,0,(AX14/($I14*AY$11)))</f>
        <v>0</v>
      </c>
      <c r="AZ14" s="42">
        <f>AQ14+BF14</f>
        <v>0</v>
      </c>
      <c r="BA14" s="264">
        <f t="shared" ref="BA14:BA57" si="39">AR14+BG14</f>
        <v>0</v>
      </c>
      <c r="BB14" s="44">
        <f t="shared" ref="BB14" si="40">IF(BB$11=0,0,(BA14/($I14*BB$11)))</f>
        <v>0</v>
      </c>
      <c r="BC14" s="47">
        <f>AT14+BI14</f>
        <v>0</v>
      </c>
      <c r="BD14" s="264">
        <f t="shared" ref="BD14:BD57" si="41">AU14+BJ14</f>
        <v>0</v>
      </c>
      <c r="BE14" s="44">
        <f t="shared" ref="BE14" si="42">IF(BE$11=0,0,(BD14/($I14*BE$11)))</f>
        <v>0</v>
      </c>
      <c r="BF14" s="42"/>
      <c r="BG14" s="124"/>
      <c r="BH14" s="44"/>
      <c r="BI14" s="47"/>
      <c r="BJ14" s="124"/>
      <c r="BK14" s="44"/>
      <c r="BL14" s="47"/>
      <c r="BM14" s="264"/>
      <c r="BN14" s="44"/>
      <c r="BO14" s="47"/>
      <c r="BP14" s="264"/>
      <c r="BQ14" s="44"/>
      <c r="BR14" s="47"/>
      <c r="BS14" s="264"/>
      <c r="BT14" s="44"/>
      <c r="BU14" s="47"/>
      <c r="BV14" s="264"/>
      <c r="BW14" s="44"/>
      <c r="BX14" s="47"/>
      <c r="BY14" s="264"/>
      <c r="BZ14" s="44"/>
      <c r="CA14" s="47"/>
      <c r="CB14" s="264"/>
      <c r="CC14" s="44"/>
      <c r="CD14" s="47"/>
      <c r="CE14" s="264"/>
      <c r="CF14" s="44"/>
      <c r="CG14" s="47"/>
      <c r="CH14" s="264"/>
      <c r="CI14" s="44"/>
      <c r="CJ14" s="47"/>
      <c r="CK14" s="264"/>
      <c r="CL14" s="44"/>
      <c r="CM14" s="47"/>
      <c r="CN14" s="264"/>
      <c r="CO14" s="44"/>
      <c r="CP14" s="47"/>
      <c r="CQ14" s="264"/>
      <c r="CR14" s="44"/>
      <c r="CS14" s="47"/>
      <c r="CT14" s="264"/>
      <c r="CU14" s="44"/>
      <c r="CV14" s="47"/>
      <c r="CW14" s="264"/>
      <c r="CX14" s="44"/>
      <c r="CY14" s="47"/>
      <c r="CZ14" s="264"/>
      <c r="DA14" s="44"/>
      <c r="DB14" s="47"/>
      <c r="DC14" s="264"/>
      <c r="DD14" s="44"/>
      <c r="DE14" s="47"/>
      <c r="DF14" s="264"/>
      <c r="DG14" s="44"/>
      <c r="DH14" s="47"/>
      <c r="DI14" s="264"/>
      <c r="DJ14" s="44"/>
      <c r="DK14" s="47"/>
      <c r="DL14" s="264"/>
      <c r="DM14" s="44"/>
      <c r="DN14" s="47"/>
      <c r="DO14" s="264"/>
      <c r="DP14" s="44"/>
    </row>
    <row r="15" spans="1:120" ht="20.149999999999999" customHeight="1" x14ac:dyDescent="0.35">
      <c r="A15" s="54">
        <v>880</v>
      </c>
      <c r="B15" s="54" t="s">
        <v>32</v>
      </c>
      <c r="C15" s="39" t="s">
        <v>91</v>
      </c>
      <c r="D15" s="126">
        <v>64.142857142857139</v>
      </c>
      <c r="E15" s="39">
        <f t="shared" si="27"/>
        <v>5.5</v>
      </c>
      <c r="F15" s="55">
        <v>9</v>
      </c>
      <c r="G15" s="39">
        <v>2</v>
      </c>
      <c r="H15" s="40">
        <f t="shared" ref="H15:H57" si="43">+D15*F15*G15*E15</f>
        <v>6350.1428571428569</v>
      </c>
      <c r="I15" s="40">
        <f t="shared" si="28"/>
        <v>1154.5714285714284</v>
      </c>
      <c r="J15" s="47">
        <f>SUM(SUMIFS(
'BLC Subcont'!$AE$7:$AE$9999,
'BLC Subcont'!$I$7:$I$9999,L$9,
'BLC Subcont'!$U$7:$U$9999,$A15,
'BLC Subcont'!$AA$7:$AA$9999,$B15,
'BLC Subcont'!$IA$7:$IA$9999,"IN HOUSE (MANUAL)"
))</f>
        <v>0</v>
      </c>
      <c r="K15" s="124">
        <f>SUM(SUMIFS(
'BLC Subcont'!$BW$7:$BW$9999,
'BLC Subcont'!$I$7:$I$9999,L$9,
'BLC Subcont'!$U$7:$U$9999,$A15,
'BLC Subcont'!$AA$7:$AA$9999,$B15,
'BLC Subcont'!$IA$7:$IA$9999,"IN HOUSE (MANUAL)"
))</f>
        <v>0</v>
      </c>
      <c r="L15" s="58">
        <f t="shared" si="29"/>
        <v>0</v>
      </c>
      <c r="M15" s="47">
        <f>SUM(SUMIFS(
'BLC Subcont'!$AE$7:$AE$9999,
'BLC Subcont'!$I$7:$I$9999,O$9,
'BLC Subcont'!$U$7:$U$9999,$A15,
'BLC Subcont'!$AA$7:$AA$9999,$B15,
'BLC Subcont'!$IA$7:$IA$9999,"IN HOUSE (MANUAL)"
))</f>
        <v>3804</v>
      </c>
      <c r="N15" s="124">
        <f>SUM(SUMIFS(
'BLC Subcont'!$BW$7:$BW$9999,
'BLC Subcont'!$I$7:$I$9999,O$9,
'BLC Subcont'!$U$7:$U$9999,$A15,
'BLC Subcont'!$AA$7:$AA$9999,$B15,
'BLC Subcont'!$IA$7:$IA$9999,"IN HOUSE (MANUAL)"
))</f>
        <v>0</v>
      </c>
      <c r="O15" s="58">
        <f t="shared" si="30"/>
        <v>0</v>
      </c>
      <c r="P15" s="47">
        <f>SUM(SUMIFS(
'BLC Subcont'!$AE$7:$AE$9999,
'BLC Subcont'!$I$7:$I$9999,R$9,
'BLC Subcont'!$U$7:$U$9999,$A15,
'BLC Subcont'!$AA$7:$AA$9999,$B15,
'BLC Subcont'!$IA$7:$IA$9999,"IN HOUSE (MANUAL)"
))</f>
        <v>1062</v>
      </c>
      <c r="Q15" s="124">
        <f>SUM(SUMIFS(
'BLC Subcont'!$BW$7:$BW$9999,
'BLC Subcont'!$I$7:$I$9999,R$9,
'BLC Subcont'!$U$7:$U$9999,$A15,
'BLC Subcont'!$AA$7:$AA$9999,$B15,
'BLC Subcont'!$IA$7:$IA$9999,"IN HOUSE (MANUAL)"
))</f>
        <v>0</v>
      </c>
      <c r="R15" s="58">
        <f t="shared" si="31"/>
        <v>0</v>
      </c>
      <c r="S15" s="47">
        <f>SUM(SUMIFS(
'BLC Subcont'!$AE$7:$AE$9999,
'BLC Subcont'!$I$7:$I$9999,U$9,
'BLC Subcont'!$U$7:$U$9999,$A15,
'BLC Subcont'!$AA$7:$AA$9999,$B15,
'BLC Subcont'!$IA$7:$IA$9999,"IN HOUSE (MANUAL)"
))</f>
        <v>354</v>
      </c>
      <c r="T15" s="124">
        <f>SUM(SUMIFS(
'BLC Subcont'!$BW$7:$BW$9999,
'BLC Subcont'!$I$7:$I$9999,U$9,
'BLC Subcont'!$U$7:$U$9999,$A15,
'BLC Subcont'!$AA$7:$AA$9999,$B15,
'BLC Subcont'!$IA$7:$IA$9999,"IN HOUSE (MANUAL)"
))</f>
        <v>30</v>
      </c>
      <c r="U15" s="58">
        <f t="shared" si="32"/>
        <v>0</v>
      </c>
      <c r="V15" s="47">
        <f>SUM(SUMIFS(
'BLC Subcont'!$AE$7:$AE$9999,
'BLC Subcont'!$I$7:$I$9999,X$9,
'BLC Subcont'!$U$7:$U$9999,$A15,
'BLC Subcont'!$AA$7:$AA$9999,$B15,
'BLC Subcont'!$IA$7:$IA$9999,"IN HOUSE (MANUAL)"
))</f>
        <v>2304</v>
      </c>
      <c r="W15" s="124">
        <f>SUM(SUMIFS(
'BLC Subcont'!$BW$7:$BW$9999,
'BLC Subcont'!$I$7:$I$9999,X$9,
'BLC Subcont'!$U$7:$U$9999,$A15,
'BLC Subcont'!$AA$7:$AA$9999,$B15,
'BLC Subcont'!$IA$7:$IA$9999,"IN HOUSE (MANUAL)"
))</f>
        <v>1788</v>
      </c>
      <c r="X15" s="58">
        <f t="shared" si="33"/>
        <v>0.28156846865087398</v>
      </c>
      <c r="Y15" s="47">
        <f t="shared" si="34"/>
        <v>7524</v>
      </c>
      <c r="Z15" s="124">
        <f t="shared" si="34"/>
        <v>1818</v>
      </c>
      <c r="AA15" s="127">
        <f t="shared" si="35"/>
        <v>0.28629277181615714</v>
      </c>
      <c r="AB15" s="47">
        <f>SUM(SUMIFS(
'BLC Subcont'!$AE$7:$AE$9999,
'BLC Subcont'!$I$7:$I$9999,AD$9,
'BLC Subcont'!$U$7:$U$9999,$A15,
'BLC Subcont'!$AA$7:$AA$9999,$B15,
'BLC Subcont'!$IA$7:$IA$9999,"IN HOUSE (MANUAL)"
))</f>
        <v>2268</v>
      </c>
      <c r="AC15" s="264">
        <f>SUM(SUMIFS(
'BLC Subcont'!$BW$7:$BW$9999,
'BLC Subcont'!$I$7:$I$9999,AD$9,
'BLC Subcont'!$U$7:$U$9999,$A15,
'BLC Subcont'!$AA$7:$AA$9999,$B15,
'BLC Subcont'!$IA$7:$IA$9999,"IN HOUSE (MANUAL)"
))</f>
        <v>2268</v>
      </c>
      <c r="AD15" s="58">
        <f t="shared" si="36"/>
        <v>0.35715731929540395</v>
      </c>
      <c r="AE15" s="47">
        <f>SUM(SUMIFS(
'BLC Subcont'!$AE$7:$AE$9999,
'BLC Subcont'!$I$7:$I$9999,AG$9,
'BLC Subcont'!$U$7:$U$9999,$A15,
'BLC Subcont'!$AA$7:$AA$9999,$B15,
'BLC Subcont'!$IA$7:$IA$9999,"IN HOUSE (MANUAL)"
))</f>
        <v>12264</v>
      </c>
      <c r="AF15" s="264">
        <f>SUM(SUMIFS(
'BLC Subcont'!$BW$7:$BW$9999,
'BLC Subcont'!$I$7:$I$9999,AG$9,
'BLC Subcont'!$U$7:$U$9999,$A15,
'BLC Subcont'!$AA$7:$AA$9999,$B15,
'BLC Subcont'!$IA$7:$IA$9999,"IN HOUSE (MANUAL)"
))</f>
        <v>12264</v>
      </c>
      <c r="AG15" s="58">
        <f t="shared" si="36"/>
        <v>1.9312951339677398</v>
      </c>
      <c r="AH15" s="47">
        <f>SUM(SUMIFS(
'BLC Subcont'!$AE$7:$AE$9999,
'BLC Subcont'!$I$7:$I$9999,AJ$9,
'BLC Subcont'!$U$7:$U$9999,$A15,
'BLC Subcont'!$AA$7:$AA$9999,$B15,
'BLC Subcont'!$IA$7:$IA$9999,"IN HOUSE (MANUAL)"
))</f>
        <v>6462</v>
      </c>
      <c r="AI15" s="264">
        <f>SUM(SUMIFS(
'BLC Subcont'!$BW$7:$BW$9999,
'BLC Subcont'!$I$7:$I$9999,AJ$9,
'BLC Subcont'!$U$7:$U$9999,$A15,
'BLC Subcont'!$AA$7:$AA$9999,$B15,
'BLC Subcont'!$IA$7:$IA$9999,"IN HOUSE (MANUAL)"
))</f>
        <v>6462</v>
      </c>
      <c r="AJ15" s="58">
        <f t="shared" si="36"/>
        <v>1.0176149018019842</v>
      </c>
      <c r="AK15" s="47">
        <f>SUM(SUMIFS(
'BLC Subcont'!$AE$7:$AE$9999,
'BLC Subcont'!$I$7:$I$9999,AM$9,
'BLC Subcont'!$U$7:$U$9999,$A15,
'BLC Subcont'!$AA$7:$AA$9999,$B15,
'BLC Subcont'!$IA$7:$IA$9999,"IN HOUSE (MANUAL)"
))</f>
        <v>10950</v>
      </c>
      <c r="AL15" s="264">
        <f>SUM(SUMIFS(
'BLC Subcont'!$BW$7:$BW$9999,
'BLC Subcont'!$I$7:$I$9999,AM$9,
'BLC Subcont'!$U$7:$U$9999,$A15,
'BLC Subcont'!$AA$7:$AA$9999,$B15,
'BLC Subcont'!$IA$7:$IA$9999,"IN HOUSE (MANUAL)"
))</f>
        <v>10950</v>
      </c>
      <c r="AM15" s="58">
        <f t="shared" si="36"/>
        <v>1.7243706553283391</v>
      </c>
      <c r="AN15" s="47">
        <f>SUM(SUMIFS(
'BLC Subcont'!$AE$7:$AE$9999,
'BLC Subcont'!$I$7:$I$9999,AP$9,
'BLC Subcont'!$U$7:$U$9999,$A15,
'BLC Subcont'!$AA$7:$AA$9999,$B15,
'BLC Subcont'!$IA$7:$IA$9999,"IN HOUSE (MANUAL)"
))</f>
        <v>3474</v>
      </c>
      <c r="AO15" s="264">
        <f>SUM(SUMIFS(
'BLC Subcont'!$BW$7:$BW$9999,
'BLC Subcont'!$I$7:$I$9999,AP$9,
'BLC Subcont'!$U$7:$U$9999,$A15,
'BLC Subcont'!$AA$7:$AA$9999,$B15,
'BLC Subcont'!$IA$7:$IA$9999,"IN HOUSE (MANUAL)"
))</f>
        <v>3474</v>
      </c>
      <c r="AP15" s="58">
        <f t="shared" si="36"/>
        <v>0.54707430653978539</v>
      </c>
      <c r="AQ15" s="47">
        <f>SUM(SUMIFS(
'BLC Subcont'!$AE$7:$AE$9999,
'BLC Subcont'!$I$7:$I$9999,AS$9,
'BLC Subcont'!$U$7:$U$9999,$A15,
'BLC Subcont'!$AA$7:$AA$9999,$B15,
'BLC Subcont'!$IA$7:$IA$9999,"IN HOUSE (MANUAL)"
))</f>
        <v>0</v>
      </c>
      <c r="AR15" s="264">
        <f>SUM(SUMIFS(
'BLC Subcont'!$BW$7:$BW$9999,
'BLC Subcont'!$I$7:$I$9999,AS$9,
'BLC Subcont'!$U$7:$U$9999,$A15,
'BLC Subcont'!$AA$7:$AA$9999,$B15,
'BLC Subcont'!$IA$7:$IA$9999,"IN HOUSE (MANUAL)"
))</f>
        <v>0</v>
      </c>
      <c r="AS15" s="58">
        <f t="shared" si="36"/>
        <v>0</v>
      </c>
      <c r="AT15" s="47">
        <f>SUM(SUMIFS(
'BLC Subcont'!$AE$7:$AE$9999,
'BLC Subcont'!$I$7:$I$9999,AV$9,
'BLC Subcont'!$U$7:$U$9999,$A15,
'BLC Subcont'!$AA$7:$AA$9999,$B15,
'BLC Subcont'!$IA$7:$IA$9999,"IN HOUSE (MANUAL)"
))</f>
        <v>0</v>
      </c>
      <c r="AU15" s="124">
        <f>SUM(SUMIFS(
'BLC Subcont'!$BW$7:$BW$9999,
'BLC Subcont'!$I$7:$I$9999,AV$9,
'BLC Subcont'!$U$7:$U$9999,$A15,
'BLC Subcont'!$AA$7:$AA$9999,$B15,
'BLC Subcont'!$IA$7:$IA$9999,"IN HOUSE (MANUAL)"
))</f>
        <v>0</v>
      </c>
      <c r="AV15" s="58">
        <f t="shared" si="37"/>
        <v>0</v>
      </c>
      <c r="AW15" s="47">
        <f>SUM(SUMIFS(
'BLC Subcont'!$AE$7:$AE$9999,
'BLC Subcont'!$I$7:$I$9999,AY$9,
'BLC Subcont'!$U$7:$U$9999,$A15,
'BLC Subcont'!$AA$7:$AA$9999,$B15,
'BLC Subcont'!$IA$7:$IA$9999,"IN HOUSE (MANUAL)"
))</f>
        <v>0</v>
      </c>
      <c r="AX15" s="124">
        <f>SUM(SUMIFS(
'BLC Subcont'!$BW$7:$BW$9999,
'BLC Subcont'!$I$7:$I$9999,AY$9,
'BLC Subcont'!$U$7:$U$9999,$A15,
'BLC Subcont'!$AA$7:$AA$9999,$B15,
'BLC Subcont'!$IA$7:$IA$9999,"IN HOUSE (MANUAL)"
))</f>
        <v>0</v>
      </c>
      <c r="AY15" s="58">
        <f t="shared" si="38"/>
        <v>0</v>
      </c>
      <c r="AZ15" s="42">
        <f t="shared" ref="AZ15:AZ57" si="44">AQ15+BF15</f>
        <v>0</v>
      </c>
      <c r="BA15" s="264">
        <f t="shared" si="39"/>
        <v>0</v>
      </c>
      <c r="BB15" s="58">
        <f t="shared" ref="BB15:BB51" si="45">IF(BB$11=0,0,(BA15/($I15*BB$11)))</f>
        <v>0</v>
      </c>
      <c r="BC15" s="47">
        <f t="shared" ref="BC15:BC57" si="46">AT15+BI15</f>
        <v>0</v>
      </c>
      <c r="BD15" s="264">
        <f t="shared" si="41"/>
        <v>0</v>
      </c>
      <c r="BE15" s="58">
        <f t="shared" ref="BE15:BE51" si="47">IF(BE$11=0,0,(BD15/($I15*BE$11)))</f>
        <v>0</v>
      </c>
      <c r="BF15" s="42"/>
      <c r="BG15" s="124"/>
      <c r="BH15" s="58"/>
      <c r="BI15" s="47"/>
      <c r="BJ15" s="124"/>
      <c r="BK15" s="58"/>
      <c r="BL15" s="47"/>
      <c r="BM15" s="264"/>
      <c r="BN15" s="58"/>
      <c r="BO15" s="47"/>
      <c r="BP15" s="264"/>
      <c r="BQ15" s="58"/>
      <c r="BR15" s="47"/>
      <c r="BS15" s="264"/>
      <c r="BT15" s="58"/>
      <c r="BU15" s="47"/>
      <c r="BV15" s="264"/>
      <c r="BW15" s="58"/>
      <c r="BX15" s="47"/>
      <c r="BY15" s="264"/>
      <c r="BZ15" s="58"/>
      <c r="CA15" s="47"/>
      <c r="CB15" s="264"/>
      <c r="CC15" s="58"/>
      <c r="CD15" s="47"/>
      <c r="CE15" s="264"/>
      <c r="CF15" s="58"/>
      <c r="CG15" s="47"/>
      <c r="CH15" s="264"/>
      <c r="CI15" s="58"/>
      <c r="CJ15" s="47"/>
      <c r="CK15" s="264"/>
      <c r="CL15" s="58"/>
      <c r="CM15" s="47"/>
      <c r="CN15" s="264"/>
      <c r="CO15" s="58"/>
      <c r="CP15" s="47"/>
      <c r="CQ15" s="264"/>
      <c r="CR15" s="58"/>
      <c r="CS15" s="47"/>
      <c r="CT15" s="264"/>
      <c r="CU15" s="58"/>
      <c r="CV15" s="47"/>
      <c r="CW15" s="264"/>
      <c r="CX15" s="58"/>
      <c r="CY15" s="47"/>
      <c r="CZ15" s="264"/>
      <c r="DA15" s="58"/>
      <c r="DB15" s="47"/>
      <c r="DC15" s="264"/>
      <c r="DD15" s="58"/>
      <c r="DE15" s="47"/>
      <c r="DF15" s="264"/>
      <c r="DG15" s="58"/>
      <c r="DH15" s="47"/>
      <c r="DI15" s="264"/>
      <c r="DJ15" s="58"/>
      <c r="DK15" s="47"/>
      <c r="DL15" s="264"/>
      <c r="DM15" s="58"/>
      <c r="DN15" s="47"/>
      <c r="DO15" s="264"/>
      <c r="DP15" s="58"/>
    </row>
    <row r="16" spans="1:120" ht="20.149999999999999" customHeight="1" x14ac:dyDescent="0.35">
      <c r="A16" s="54">
        <v>880</v>
      </c>
      <c r="B16" s="54" t="s">
        <v>32</v>
      </c>
      <c r="C16" s="39" t="s">
        <v>39</v>
      </c>
      <c r="D16" s="126">
        <v>66.2</v>
      </c>
      <c r="E16" s="39">
        <f t="shared" si="27"/>
        <v>5.5</v>
      </c>
      <c r="F16" s="55">
        <v>9</v>
      </c>
      <c r="G16" s="39">
        <v>2</v>
      </c>
      <c r="H16" s="40">
        <f t="shared" si="43"/>
        <v>6553.8000000000011</v>
      </c>
      <c r="I16" s="40">
        <f t="shared" si="28"/>
        <v>1191.6000000000001</v>
      </c>
      <c r="J16" s="47">
        <f>SUM(SUMIFS(
'BLC Subcont'!$AE$7:$AE$9999,
'BLC Subcont'!$I$7:$I$9999,L$9,
'BLC Subcont'!$U$7:$U$9999,$A16,
'BLC Subcont'!$AA$7:$AA$9999,$B16,
'BLC Subcont'!$HZ$7:$HZ$9999,"IN HOUSE (MANUAL)"
))</f>
        <v>0</v>
      </c>
      <c r="K16" s="124">
        <f>SUM(SUMIFS(
'BLC Subcont'!$BX$7:$BX$9999,
'BLC Subcont'!$I$7:$I$9999,L$9,
'BLC Subcont'!$U$7:$U$9999,$A16,
'BLC Subcont'!$AA$7:$AA$9999,$B16,
'BLC Subcont'!$HZ$7:$HZ$9999,"IN HOUSE (MANUAL)"
))</f>
        <v>0</v>
      </c>
      <c r="L16" s="58">
        <f t="shared" si="29"/>
        <v>0</v>
      </c>
      <c r="M16" s="47">
        <f>SUM(SUMIFS(
'BLC Subcont'!$AE$7:$AE$9999,
'BLC Subcont'!$I$7:$I$9999,O$9,
'BLC Subcont'!$U$7:$U$9999,$A16,
'BLC Subcont'!$AA$7:$AA$9999,$B16,
'BLC Subcont'!$HZ$7:$HZ$9999,"IN HOUSE (MANUAL)"
))</f>
        <v>3804</v>
      </c>
      <c r="N16" s="47">
        <f>SUM(SUMIFS(
'BLC Subcont'!$BX$7:$BX$9999,
'BLC Subcont'!$I$7:$I$9999,O$9,
'BLC Subcont'!$U$7:$U$9999,$A16,
'BLC Subcont'!$AA$7:$AA$9999,$B16,
'BLC Subcont'!$HZ$7:$HZ$9999,"IN HOUSE (MANUAL)"
))</f>
        <v>0</v>
      </c>
      <c r="O16" s="58">
        <f t="shared" si="30"/>
        <v>0</v>
      </c>
      <c r="P16" s="47">
        <f>SUM(SUMIFS(
'BLC Subcont'!$AE$7:$AE$9999,
'BLC Subcont'!$I$7:$I$9999,R$9,
'BLC Subcont'!$U$7:$U$9999,$A16,
'BLC Subcont'!$AA$7:$AA$9999,$B16,
'BLC Subcont'!$HZ$7:$HZ$9999,"IN HOUSE (MANUAL)"
))</f>
        <v>1062</v>
      </c>
      <c r="Q16" s="47">
        <f>SUM(SUMIFS(
'BLC Subcont'!$BX$7:$BX$9999,
'BLC Subcont'!$I$7:$I$9999,R$9,
'BLC Subcont'!$U$7:$U$9999,$A16,
'BLC Subcont'!$AA$7:$AA$9999,$B16,
'BLC Subcont'!$HZ$7:$HZ$9999,"IN HOUSE (MANUAL)"
))</f>
        <v>0</v>
      </c>
      <c r="R16" s="58">
        <f t="shared" si="31"/>
        <v>0</v>
      </c>
      <c r="S16" s="47">
        <f>SUM(SUMIFS(
'BLC Subcont'!$AE$7:$AE$9999,
'BLC Subcont'!$I$7:$I$9999,U$9,
'BLC Subcont'!$U$7:$U$9999,$A16,
'BLC Subcont'!$AA$7:$AA$9999,$B16,
'BLC Subcont'!$HZ$7:$HZ$9999,"IN HOUSE (MANUAL)"
))</f>
        <v>0</v>
      </c>
      <c r="T16" s="47">
        <f>SUM(SUMIFS(
'BLC Subcont'!$BX$7:$BX$9999,
'BLC Subcont'!$I$7:$I$9999,U$9,
'BLC Subcont'!$U$7:$U$9999,$A16,
'BLC Subcont'!$AA$7:$AA$9999,$B16,
'BLC Subcont'!$HZ$7:$HZ$9999,"IN HOUSE (MANUAL)"
))</f>
        <v>0</v>
      </c>
      <c r="U16" s="58">
        <f t="shared" si="32"/>
        <v>0</v>
      </c>
      <c r="V16" s="47">
        <f>SUM(SUMIFS(
'BLC Subcont'!$AE$7:$AE$9999,
'BLC Subcont'!$I$7:$I$9999,X$9,
'BLC Subcont'!$U$7:$U$9999,$A16,
'BLC Subcont'!$AA$7:$AA$9999,$B16,
'BLC Subcont'!$HZ$7:$HZ$9999,"IN HOUSE (MANUAL)"
))</f>
        <v>0</v>
      </c>
      <c r="W16" s="47">
        <f>SUM(SUMIFS(
'BLC Subcont'!$BX$7:$BX$9999,
'BLC Subcont'!$I$7:$I$9999,X$9,
'BLC Subcont'!$U$7:$U$9999,$A16,
'BLC Subcont'!$AA$7:$AA$9999,$B16,
'BLC Subcont'!$HZ$7:$HZ$9999,"IN HOUSE (MANUAL)"
))</f>
        <v>0</v>
      </c>
      <c r="X16" s="58">
        <f t="shared" si="33"/>
        <v>0</v>
      </c>
      <c r="Y16" s="47">
        <f t="shared" si="34"/>
        <v>4866</v>
      </c>
      <c r="Z16" s="124">
        <f t="shared" si="34"/>
        <v>0</v>
      </c>
      <c r="AA16" s="127">
        <f t="shared" si="35"/>
        <v>0</v>
      </c>
      <c r="AB16" s="47">
        <f>SUM(SUMIFS(
'BLC Subcont'!$AE$7:$AE$9999,
'BLC Subcont'!$I$7:$I$9999,AD$9,
'BLC Subcont'!$U$7:$U$9999,$A16,
'BLC Subcont'!$AA$7:$AA$9999,$B16,
'BLC Subcont'!$HZ$7:$HZ$9999,"IN HOUSE (MANUAL)"
))</f>
        <v>0</v>
      </c>
      <c r="AC16" s="264">
        <f>SUM(SUMIFS(
'BLC Subcont'!$BX$7:$BX$9999,
'BLC Subcont'!$I$7:$I$9999,AD$9,
'BLC Subcont'!$U$7:$U$9999,$A16,
'BLC Subcont'!$AA$7:$AA$9999,$B16,
'BLC Subcont'!$HZ$7:$HZ$9999,"IN HOUSE (MANUAL)"
))</f>
        <v>0</v>
      </c>
      <c r="AD16" s="58">
        <f t="shared" si="36"/>
        <v>0</v>
      </c>
      <c r="AE16" s="47">
        <f>SUM(SUMIFS(
'BLC Subcont'!$AE$7:$AE$9999,
'BLC Subcont'!$I$7:$I$9999,AG$9,
'BLC Subcont'!$U$7:$U$9999,$A16,
'BLC Subcont'!$AA$7:$AA$9999,$B16,
'BLC Subcont'!$HZ$7:$HZ$9999,"IN HOUSE (MANUAL)"
))</f>
        <v>540</v>
      </c>
      <c r="AF16" s="264">
        <f>SUM(SUMIFS(
'BLC Subcont'!$BX$7:$BX$9999,
'BLC Subcont'!$I$7:$I$9999,AG$9,
'BLC Subcont'!$U$7:$U$9999,$A16,
'BLC Subcont'!$AA$7:$AA$9999,$B16,
'BLC Subcont'!$HZ$7:$HZ$9999,"IN HOUSE (MANUAL)"
))</f>
        <v>540</v>
      </c>
      <c r="AG16" s="58">
        <f t="shared" si="36"/>
        <v>8.2394946443284794E-2</v>
      </c>
      <c r="AH16" s="47">
        <f>SUM(SUMIFS(
'BLC Subcont'!$AE$7:$AE$9999,
'BLC Subcont'!$I$7:$I$9999,AJ$9,
'BLC Subcont'!$U$7:$U$9999,$A16,
'BLC Subcont'!$AA$7:$AA$9999,$B16,
'BLC Subcont'!$HZ$7:$HZ$9999,"IN HOUSE (MANUAL)"
))</f>
        <v>4770</v>
      </c>
      <c r="AI16" s="264">
        <f>SUM(SUMIFS(
'BLC Subcont'!$BX$7:$BX$9999,
'BLC Subcont'!$I$7:$I$9999,AJ$9,
'BLC Subcont'!$U$7:$U$9999,$A16,
'BLC Subcont'!$AA$7:$AA$9999,$B16,
'BLC Subcont'!$HZ$7:$HZ$9999,"IN HOUSE (MANUAL)"
))</f>
        <v>4770</v>
      </c>
      <c r="AJ16" s="58">
        <f t="shared" si="36"/>
        <v>0.72782202691568243</v>
      </c>
      <c r="AK16" s="47">
        <f>SUM(SUMIFS(
'BLC Subcont'!$AE$7:$AE$9999,
'BLC Subcont'!$I$7:$I$9999,AM$9,
'BLC Subcont'!$U$7:$U$9999,$A16,
'BLC Subcont'!$AA$7:$AA$9999,$B16,
'BLC Subcont'!$HZ$7:$HZ$9999,"IN HOUSE (MANUAL)"
))</f>
        <v>10950</v>
      </c>
      <c r="AL16" s="264">
        <f>SUM(SUMIFS(
'BLC Subcont'!$BX$7:$BX$9999,
'BLC Subcont'!$I$7:$I$9999,AM$9,
'BLC Subcont'!$U$7:$U$9999,$A16,
'BLC Subcont'!$AA$7:$AA$9999,$B16,
'BLC Subcont'!$HZ$7:$HZ$9999,"IN HOUSE (MANUAL)"
))</f>
        <v>10950</v>
      </c>
      <c r="AM16" s="58">
        <f t="shared" si="36"/>
        <v>1.6707864139888307</v>
      </c>
      <c r="AN16" s="47">
        <f>SUM(SUMIFS(
'BLC Subcont'!$AE$7:$AE$9999,
'BLC Subcont'!$I$7:$I$9999,AP$9,
'BLC Subcont'!$U$7:$U$9999,$A16,
'BLC Subcont'!$AA$7:$AA$9999,$B16,
'BLC Subcont'!$HZ$7:$HZ$9999,"IN HOUSE (MANUAL)"
))</f>
        <v>3474</v>
      </c>
      <c r="AO16" s="264">
        <f>SUM(SUMIFS(
'BLC Subcont'!$BX$7:$BX$9999,
'BLC Subcont'!$I$7:$I$9999,AP$9,
'BLC Subcont'!$U$7:$U$9999,$A16,
'BLC Subcont'!$AA$7:$AA$9999,$B16,
'BLC Subcont'!$HZ$7:$HZ$9999,"IN HOUSE (MANUAL)"
))</f>
        <v>3474</v>
      </c>
      <c r="AP16" s="58">
        <f t="shared" si="36"/>
        <v>0.53007415545179892</v>
      </c>
      <c r="AQ16" s="47">
        <f>SUM(SUMIFS(
'BLC Subcont'!$AE$7:$AE$9999,
'BLC Subcont'!$I$7:$I$9999,AS$9,
'BLC Subcont'!$U$7:$U$9999,$A16,
'BLC Subcont'!$AA$7:$AA$9999,$B16,
'BLC Subcont'!$HZ$7:$HZ$9999,"IN HOUSE (MANUAL)"
))</f>
        <v>0</v>
      </c>
      <c r="AR16" s="264">
        <f>SUM(SUMIFS(
'BLC Subcont'!$BX$7:$BX$9999,
'BLC Subcont'!$I$7:$I$9999,AS$9,
'BLC Subcont'!$U$7:$U$9999,$A16,
'BLC Subcont'!$AA$7:$AA$9999,$B16,
'BLC Subcont'!$HZ$7:$HZ$9999,"IN HOUSE (MANUAL)"
))</f>
        <v>0</v>
      </c>
      <c r="AS16" s="58">
        <f t="shared" si="36"/>
        <v>0</v>
      </c>
      <c r="AT16" s="47">
        <f>SUM(SUMIFS(
'BLC Subcont'!$AE$7:$AE$9999,
'BLC Subcont'!$I$7:$I$9999,AV$9,
'BLC Subcont'!$U$7:$U$9999,$A16,
'BLC Subcont'!$AA$7:$AA$9999,$B16,
'BLC Subcont'!$HZ$7:$HZ$9999,"IN HOUSE (MANUAL)"
))</f>
        <v>0</v>
      </c>
      <c r="AU16" s="124">
        <f>SUM(SUMIFS(
'BLC Subcont'!$BX$7:$BX$9999,
'BLC Subcont'!$I$7:$I$9999,AV$9,
'BLC Subcont'!$U$7:$U$9999,$A16,
'BLC Subcont'!$AA$7:$AA$9999,$B16,
'BLC Subcont'!$HZ$7:$HZ$9999,"IN HOUSE (MANUAL)"
))</f>
        <v>0</v>
      </c>
      <c r="AV16" s="58">
        <f t="shared" si="37"/>
        <v>0</v>
      </c>
      <c r="AW16" s="47">
        <f>SUM(SUMIFS(
'BLC Subcont'!$AE$7:$AE$9999,
'BLC Subcont'!$I$7:$I$9999,AY$9,
'BLC Subcont'!$U$7:$U$9999,$A16,
'BLC Subcont'!$AA$7:$AA$9999,$B16,
'BLC Subcont'!$HZ$7:$HZ$9999,"IN HOUSE (MANUAL)"
))</f>
        <v>0</v>
      </c>
      <c r="AX16" s="124">
        <f>SUM(SUMIFS(
'BLC Subcont'!$BX$7:$BX$9999,
'BLC Subcont'!$I$7:$I$9999,AY$9,
'BLC Subcont'!$U$7:$U$9999,$A16,
'BLC Subcont'!$AA$7:$AA$9999,$B16,
'BLC Subcont'!$HZ$7:$HZ$9999,"IN HOUSE (MANUAL)"
))</f>
        <v>0</v>
      </c>
      <c r="AY16" s="58">
        <f t="shared" si="38"/>
        <v>0</v>
      </c>
      <c r="AZ16" s="42">
        <f t="shared" si="44"/>
        <v>0</v>
      </c>
      <c r="BA16" s="264">
        <f t="shared" si="39"/>
        <v>0</v>
      </c>
      <c r="BB16" s="58">
        <f t="shared" si="45"/>
        <v>0</v>
      </c>
      <c r="BC16" s="47">
        <f t="shared" si="46"/>
        <v>0</v>
      </c>
      <c r="BD16" s="264">
        <f t="shared" si="41"/>
        <v>0</v>
      </c>
      <c r="BE16" s="58">
        <f t="shared" si="47"/>
        <v>0</v>
      </c>
      <c r="BF16" s="42"/>
      <c r="BG16" s="124"/>
      <c r="BH16" s="58"/>
      <c r="BI16" s="47"/>
      <c r="BJ16" s="124"/>
      <c r="BK16" s="58"/>
      <c r="BL16" s="47"/>
      <c r="BM16" s="264"/>
      <c r="BN16" s="58"/>
      <c r="BO16" s="47"/>
      <c r="BP16" s="264"/>
      <c r="BQ16" s="58"/>
      <c r="BR16" s="47"/>
      <c r="BS16" s="264"/>
      <c r="BT16" s="58"/>
      <c r="BU16" s="47"/>
      <c r="BV16" s="264"/>
      <c r="BW16" s="58"/>
      <c r="BX16" s="47"/>
      <c r="BY16" s="264"/>
      <c r="BZ16" s="58"/>
      <c r="CA16" s="47"/>
      <c r="CB16" s="264"/>
      <c r="CC16" s="58"/>
      <c r="CD16" s="47"/>
      <c r="CE16" s="264"/>
      <c r="CF16" s="58"/>
      <c r="CG16" s="47"/>
      <c r="CH16" s="264"/>
      <c r="CI16" s="58"/>
      <c r="CJ16" s="47"/>
      <c r="CK16" s="264"/>
      <c r="CL16" s="58"/>
      <c r="CM16" s="47"/>
      <c r="CN16" s="264"/>
      <c r="CO16" s="58"/>
      <c r="CP16" s="47"/>
      <c r="CQ16" s="264"/>
      <c r="CR16" s="58"/>
      <c r="CS16" s="47"/>
      <c r="CT16" s="264"/>
      <c r="CU16" s="58"/>
      <c r="CV16" s="47"/>
      <c r="CW16" s="264"/>
      <c r="CX16" s="58"/>
      <c r="CY16" s="47"/>
      <c r="CZ16" s="264"/>
      <c r="DA16" s="58"/>
      <c r="DB16" s="47"/>
      <c r="DC16" s="264"/>
      <c r="DD16" s="58"/>
      <c r="DE16" s="47"/>
      <c r="DF16" s="264"/>
      <c r="DG16" s="58"/>
      <c r="DH16" s="47"/>
      <c r="DI16" s="264"/>
      <c r="DJ16" s="58"/>
      <c r="DK16" s="47"/>
      <c r="DL16" s="264"/>
      <c r="DM16" s="58"/>
      <c r="DN16" s="47"/>
      <c r="DO16" s="264"/>
      <c r="DP16" s="58"/>
    </row>
    <row r="17" spans="1:120" ht="20.149999999999999" customHeight="1" x14ac:dyDescent="0.35">
      <c r="A17" s="54">
        <v>880</v>
      </c>
      <c r="B17" s="54" t="s">
        <v>32</v>
      </c>
      <c r="C17" s="39" t="s">
        <v>92</v>
      </c>
      <c r="D17" s="126">
        <v>64.615384615384613</v>
      </c>
      <c r="E17" s="39">
        <f t="shared" si="27"/>
        <v>5.5</v>
      </c>
      <c r="F17" s="55">
        <v>9</v>
      </c>
      <c r="G17" s="39">
        <v>2</v>
      </c>
      <c r="H17" s="40">
        <f t="shared" si="43"/>
        <v>6396.9230769230771</v>
      </c>
      <c r="I17" s="40">
        <f t="shared" si="28"/>
        <v>1163.0769230769231</v>
      </c>
      <c r="J17" s="47">
        <f>SUMIFS(
'BLC Subcont'!$AE$7:$AE$9999,
'BLC Subcont'!$I$7:$I$9999,L$9,
'BLC Subcont'!$U$7:$U$9999,$A17,
'BLC Subcont'!$AA$7:$AA$9999,"Unisex"
)
+SUMIFS(
'BLC Subcont'!$AE$7:$AE$9999,
'BLC Subcont'!$I$7:$I$9999,L$9,
'BLC Subcont'!$U$7:$U$9999,$A17,
'BLC Subcont'!$AA$7:$AA$9999,"Men'S"
)
+SUMIFS(
'BLC Subcont'!$AE$7:$AE$9999,
'BLC Subcont'!$I$7:$I$9999,L$9,
'BLC Subcont'!$U$7:$U$9999,$A17,
'BLC Subcont'!$AA$7:$AA$9999,"Women"
)</f>
        <v>0</v>
      </c>
      <c r="K17" s="124">
        <f>SUMIFS(
'BLC Subcont'!$BY$7:$BY$9999,
'BLC Subcont'!$I$7:$I$9999,L$9,
'BLC Subcont'!$U$7:$U$9999,$A17,
'BLC Subcont'!$AA$7:$AA$9999,"Unisex"
)
+SUMIFS(
'BLC Subcont'!$BY$7:$BY$9999,
'BLC Subcont'!$I$7:$I$9999,L$9,
'BLC Subcont'!$U$7:$U$9999,$A17,
'BLC Subcont'!$AA$7:$AA$9999,"Men'S"
)
+SUMIFS(
'BLC Subcont'!$BY$7:$BY$9999,
'BLC Subcont'!$I$7:$I$9999,L$9,
'BLC Subcont'!$U$7:$U$9999,$A17,
'BLC Subcont'!$AA$7:$AA$9999,"Women"
)</f>
        <v>0</v>
      </c>
      <c r="L17" s="58">
        <f t="shared" si="29"/>
        <v>0</v>
      </c>
      <c r="M17" s="47">
        <f>SUMIFS(
'BLC Subcont'!$AE$7:$AE$9999,
'BLC Subcont'!$I$7:$I$9999,O$9,
'BLC Subcont'!$U$7:$U$9999,$A17,
'BLC Subcont'!$AA$7:$AA$9999,"Unisex"
)
+SUMIFS(
'BLC Subcont'!$AE$7:$AE$9999,
'BLC Subcont'!$I$7:$I$9999,O$9,
'BLC Subcont'!$U$7:$U$9999,$A17,
'BLC Subcont'!$AA$7:$AA$9999,"Men'S"
)
+SUMIFS(
'BLC Subcont'!$AE$7:$AE$9999,
'BLC Subcont'!$I$7:$I$9999,O$9,
'BLC Subcont'!$U$7:$U$9999,$A17,
'BLC Subcont'!$AA$7:$AA$9999,"Women"
)</f>
        <v>7572</v>
      </c>
      <c r="N17" s="124">
        <f>SUMIFS(
'BLC Subcont'!$BY$7:$BY$9999,
'BLC Subcont'!$I$7:$I$9999,O$9,
'BLC Subcont'!$U$7:$U$9999,$A17,
'BLC Subcont'!$AA$7:$AA$9999,"Unisex"
)
+SUMIFS(
'BLC Subcont'!$BY$7:$BY$9999,
'BLC Subcont'!$I$7:$I$9999,O$9,
'BLC Subcont'!$U$7:$U$9999,$A17,
'BLC Subcont'!$AA$7:$AA$9999,"Men'S"
)
+SUMIFS(
'BLC Subcont'!$BY$7:$BY$9999,
'BLC Subcont'!$I$7:$I$9999,O$9,
'BLC Subcont'!$U$7:$U$9999,$A17,
'BLC Subcont'!$AA$7:$AA$9999,"Women"
)</f>
        <v>0</v>
      </c>
      <c r="O17" s="58">
        <f t="shared" si="30"/>
        <v>0</v>
      </c>
      <c r="P17" s="47">
        <f>SUMIFS(
'BLC Subcont'!$AE$7:$AE$9999,
'BLC Subcont'!$I$7:$I$9999,R$9,
'BLC Subcont'!$U$7:$U$9999,$A17,
'BLC Subcont'!$AA$7:$AA$9999,"Unisex"
)
+SUMIFS(
'BLC Subcont'!$AE$7:$AE$9999,
'BLC Subcont'!$I$7:$I$9999,R$9,
'BLC Subcont'!$U$7:$U$9999,$A17,
'BLC Subcont'!$AA$7:$AA$9999,"Men'S"
)
+SUMIFS(
'BLC Subcont'!$AE$7:$AE$9999,
'BLC Subcont'!$I$7:$I$9999,R$9,
'BLC Subcont'!$U$7:$U$9999,$A17,
'BLC Subcont'!$AA$7:$AA$9999,"Women"
)</f>
        <v>7326</v>
      </c>
      <c r="Q17" s="124">
        <f>SUMIFS(
'BLC Subcont'!$BY$7:$BY$9999,
'BLC Subcont'!$I$7:$I$9999,R$9,
'BLC Subcont'!$U$7:$U$9999,$A17,
'BLC Subcont'!$AA$7:$AA$9999,"Unisex"
)
+SUMIFS(
'BLC Subcont'!$BY$7:$BY$9999,
'BLC Subcont'!$I$7:$I$9999,R$9,
'BLC Subcont'!$U$7:$U$9999,$A17,
'BLC Subcont'!$AA$7:$AA$9999,"Men'S"
)
+SUMIFS(
'BLC Subcont'!$BY$7:$BY$9999,
'BLC Subcont'!$I$7:$I$9999,R$9,
'BLC Subcont'!$U$7:$U$9999,$A17,
'BLC Subcont'!$AA$7:$AA$9999,"Women"
)</f>
        <v>0</v>
      </c>
      <c r="R17" s="58">
        <f t="shared" si="31"/>
        <v>0</v>
      </c>
      <c r="S17" s="47">
        <f>SUMIFS(
'BLC Subcont'!$AE$7:$AE$9999,
'BLC Subcont'!$I$7:$I$9999,U$9,
'BLC Subcont'!$U$7:$U$9999,$A17,
'BLC Subcont'!$AA$7:$AA$9999,"Unisex"
)
+SUMIFS(
'BLC Subcont'!$AE$7:$AE$9999,
'BLC Subcont'!$I$7:$I$9999,U$9,
'BLC Subcont'!$U$7:$U$9999,$A17,
'BLC Subcont'!$AA$7:$AA$9999,"Men'S"
)
+SUMIFS(
'BLC Subcont'!$AE$7:$AE$9999,
'BLC Subcont'!$I$7:$I$9999,U$9,
'BLC Subcont'!$U$7:$U$9999,$A17,
'BLC Subcont'!$AA$7:$AA$9999,"Women"
)</f>
        <v>6564</v>
      </c>
      <c r="T17" s="124">
        <f>SUMIFS(
'BLC Subcont'!$BY$7:$BY$9999,
'BLC Subcont'!$I$7:$I$9999,U$9,
'BLC Subcont'!$U$7:$U$9999,$A17,
'BLC Subcont'!$AA$7:$AA$9999,"Unisex"
)
+SUMIFS(
'BLC Subcont'!$BY$7:$BY$9999,
'BLC Subcont'!$I$7:$I$9999,U$9,
'BLC Subcont'!$U$7:$U$9999,$A17,
'BLC Subcont'!$AA$7:$AA$9999,"Men'S"
)
+SUMIFS(
'BLC Subcont'!$BY$7:$BY$9999,
'BLC Subcont'!$I$7:$I$9999,U$9,
'BLC Subcont'!$U$7:$U$9999,$A17,
'BLC Subcont'!$AA$7:$AA$9999,"Women"
)</f>
        <v>1427</v>
      </c>
      <c r="U17" s="58">
        <f t="shared" si="32"/>
        <v>0</v>
      </c>
      <c r="V17" s="47">
        <f>SUMIFS(
'BLC Subcont'!$AE$7:$AE$9999,
'BLC Subcont'!$I$7:$I$9999,X$9,
'BLC Subcont'!$U$7:$U$9999,$A17,
'BLC Subcont'!$AA$7:$AA$9999,"Unisex"
)
+SUMIFS(
'BLC Subcont'!$AE$7:$AE$9999,
'BLC Subcont'!$I$7:$I$9999,X$9,
'BLC Subcont'!$U$7:$U$9999,$A17,
'BLC Subcont'!$AA$7:$AA$9999,"Men'S"
)
+SUMIFS(
'BLC Subcont'!$AE$7:$AE$9999,
'BLC Subcont'!$I$7:$I$9999,X$9,
'BLC Subcont'!$U$7:$U$9999,$A17,
'BLC Subcont'!$AA$7:$AA$9999,"Women"
)</f>
        <v>8772</v>
      </c>
      <c r="W17" s="124">
        <f>SUMIFS(
'BLC Subcont'!$BY$7:$BY$9999,
'BLC Subcont'!$I$7:$I$9999,X$9,
'BLC Subcont'!$U$7:$U$9999,$A17,
'BLC Subcont'!$AA$7:$AA$9999,"Unisex"
)
+SUMIFS(
'BLC Subcont'!$BY$7:$BY$9999,
'BLC Subcont'!$I$7:$I$9999,X$9,
'BLC Subcont'!$U$7:$U$9999,$A17,
'BLC Subcont'!$AA$7:$AA$9999,"Men'S"
)
+SUMIFS(
'BLC Subcont'!$BY$7:$BY$9999,
'BLC Subcont'!$I$7:$I$9999,X$9,
'BLC Subcont'!$U$7:$U$9999,$A17,
'BLC Subcont'!$AA$7:$AA$9999,"Women"
)</f>
        <v>6096</v>
      </c>
      <c r="X17" s="58">
        <f t="shared" si="33"/>
        <v>0.95295815295815289</v>
      </c>
      <c r="Y17" s="47">
        <f t="shared" si="34"/>
        <v>30234</v>
      </c>
      <c r="Z17" s="124">
        <f t="shared" si="34"/>
        <v>7523</v>
      </c>
      <c r="AA17" s="127">
        <f t="shared" si="35"/>
        <v>1.176034151034151</v>
      </c>
      <c r="AB17" s="47">
        <f>SUMIFS(
'BLC Subcont'!$AE$7:$AE$9999,
'BLC Subcont'!$I$7:$I$9999,AD$9,
'BLC Subcont'!$U$7:$U$9999,$A17,
'BLC Subcont'!$AA$7:$AA$9999,"Unisex"
)
+SUMIFS(
'BLC Subcont'!$AE$7:$AE$9999,
'BLC Subcont'!$I$7:$I$9999,AD$9,
'BLC Subcont'!$U$7:$U$9999,$A17,
'BLC Subcont'!$AA$7:$AA$9999,"Men'S"
)
+SUMIFS(
'BLC Subcont'!$AE$7:$AE$9999,
'BLC Subcont'!$I$7:$I$9999,AD$9,
'BLC Subcont'!$U$7:$U$9999,$A17,
'BLC Subcont'!$AA$7:$AA$9999,"Women"
)</f>
        <v>13140</v>
      </c>
      <c r="AC17" s="264">
        <f>SUMIFS(
'BLC Subcont'!$BY$7:$BY$9999,
'BLC Subcont'!$I$7:$I$9999,AD$9,
'BLC Subcont'!$U$7:$U$9999,$A17,
'BLC Subcont'!$AA$7:$AA$9999,"Unisex"
)
+SUMIFS(
'BLC Subcont'!$BY$7:$BY$9999,
'BLC Subcont'!$I$7:$I$9999,AD$9,
'BLC Subcont'!$U$7:$U$9999,$A17,
'BLC Subcont'!$AA$7:$AA$9999,"Men'S"
)
+SUMIFS(
'BLC Subcont'!$BY$7:$BY$9999,
'BLC Subcont'!$I$7:$I$9999,AD$9,
'BLC Subcont'!$U$7:$U$9999,$A17,
'BLC Subcont'!$AA$7:$AA$9999,"Women"
)</f>
        <v>8563</v>
      </c>
      <c r="AD17" s="58">
        <f t="shared" si="36"/>
        <v>1.3386123136123136</v>
      </c>
      <c r="AE17" s="47">
        <f>SUMIFS(
'BLC Subcont'!$AE$7:$AE$9999,
'BLC Subcont'!$I$7:$I$9999,AG$9,
'BLC Subcont'!$U$7:$U$9999,$A17,
'BLC Subcont'!$AA$7:$AA$9999,"Unisex"
)
+SUMIFS(
'BLC Subcont'!$AE$7:$AE$9999,
'BLC Subcont'!$I$7:$I$9999,AG$9,
'BLC Subcont'!$U$7:$U$9999,$A17,
'BLC Subcont'!$AA$7:$AA$9999,"Men'S"
)
+SUMIFS(
'BLC Subcont'!$AE$7:$AE$9999,
'BLC Subcont'!$I$7:$I$9999,AG$9,
'BLC Subcont'!$U$7:$U$9999,$A17,
'BLC Subcont'!$AA$7:$AA$9999,"Women"
)</f>
        <v>18726</v>
      </c>
      <c r="AF17" s="264">
        <f>SUMIFS(
'BLC Subcont'!$BY$7:$BY$9999,
'BLC Subcont'!$I$7:$I$9999,AG$9,
'BLC Subcont'!$U$7:$U$9999,$A17,
'BLC Subcont'!$AA$7:$AA$9999,"Unisex"
)
+SUMIFS(
'BLC Subcont'!$BY$7:$BY$9999,
'BLC Subcont'!$I$7:$I$9999,AG$9,
'BLC Subcont'!$U$7:$U$9999,$A17,
'BLC Subcont'!$AA$7:$AA$9999,"Men'S"
)
+SUMIFS(
'BLC Subcont'!$BY$7:$BY$9999,
'BLC Subcont'!$I$7:$I$9999,AG$9,
'BLC Subcont'!$U$7:$U$9999,$A17,
'BLC Subcont'!$AA$7:$AA$9999,"Women"
)</f>
        <v>18726</v>
      </c>
      <c r="AG17" s="58">
        <f t="shared" si="36"/>
        <v>2.9273448773448774</v>
      </c>
      <c r="AH17" s="47">
        <f>SUMIFS(
'BLC Subcont'!$AE$7:$AE$9999,
'BLC Subcont'!$I$7:$I$9999,AJ$9,
'BLC Subcont'!$U$7:$U$9999,$A17,
'BLC Subcont'!$AA$7:$AA$9999,"Unisex"
)
+SUMIFS(
'BLC Subcont'!$AE$7:$AE$9999,
'BLC Subcont'!$I$7:$I$9999,AJ$9,
'BLC Subcont'!$U$7:$U$9999,$A17,
'BLC Subcont'!$AA$7:$AA$9999,"Men'S"
)
+SUMIFS(
'BLC Subcont'!$AE$7:$AE$9999,
'BLC Subcont'!$I$7:$I$9999,AJ$9,
'BLC Subcont'!$U$7:$U$9999,$A17,
'BLC Subcont'!$AA$7:$AA$9999,"Women"
)</f>
        <v>13044</v>
      </c>
      <c r="AI17" s="264">
        <f>SUMIFS(
'BLC Subcont'!$BY$7:$BY$9999,
'BLC Subcont'!$I$7:$I$9999,AJ$9,
'BLC Subcont'!$U$7:$U$9999,$A17,
'BLC Subcont'!$AA$7:$AA$9999,"Unisex"
)
+SUMIFS(
'BLC Subcont'!$BY$7:$BY$9999,
'BLC Subcont'!$I$7:$I$9999,AJ$9,
'BLC Subcont'!$U$7:$U$9999,$A17,
'BLC Subcont'!$AA$7:$AA$9999,"Men'S"
)
+SUMIFS(
'BLC Subcont'!$BY$7:$BY$9999,
'BLC Subcont'!$I$7:$I$9999,AJ$9,
'BLC Subcont'!$U$7:$U$9999,$A17,
'BLC Subcont'!$AA$7:$AA$9999,"Women"
)</f>
        <v>13044</v>
      </c>
      <c r="AJ17" s="58">
        <f t="shared" si="36"/>
        <v>2.0391053391053391</v>
      </c>
      <c r="AK17" s="47">
        <f>SUMIFS(
'BLC Subcont'!$AE$7:$AE$9999,
'BLC Subcont'!$I$7:$I$9999,AM$9,
'BLC Subcont'!$U$7:$U$9999,$A17,
'BLC Subcont'!$AA$7:$AA$9999,"Unisex"
)
+SUMIFS(
'BLC Subcont'!$AE$7:$AE$9999,
'BLC Subcont'!$I$7:$I$9999,AM$9,
'BLC Subcont'!$U$7:$U$9999,$A17,
'BLC Subcont'!$AA$7:$AA$9999,"Men'S"
)
+SUMIFS(
'BLC Subcont'!$AE$7:$AE$9999,
'BLC Subcont'!$I$7:$I$9999,AM$9,
'BLC Subcont'!$U$7:$U$9999,$A17,
'BLC Subcont'!$AA$7:$AA$9999,"Women"
)</f>
        <v>14502</v>
      </c>
      <c r="AL17" s="264">
        <f>SUMIFS(
'BLC Subcont'!$BY$7:$BY$9999,
'BLC Subcont'!$I$7:$I$9999,AM$9,
'BLC Subcont'!$U$7:$U$9999,$A17,
'BLC Subcont'!$AA$7:$AA$9999,"Unisex"
)
+SUMIFS(
'BLC Subcont'!$BY$7:$BY$9999,
'BLC Subcont'!$I$7:$I$9999,AM$9,
'BLC Subcont'!$U$7:$U$9999,$A17,
'BLC Subcont'!$AA$7:$AA$9999,"Men'S"
)
+SUMIFS(
'BLC Subcont'!$BY$7:$BY$9999,
'BLC Subcont'!$I$7:$I$9999,AM$9,
'BLC Subcont'!$U$7:$U$9999,$A17,
'BLC Subcont'!$AA$7:$AA$9999,"Women"
)</f>
        <v>14502</v>
      </c>
      <c r="AM17" s="58">
        <f t="shared" si="36"/>
        <v>2.2670274170274172</v>
      </c>
      <c r="AN17" s="47">
        <f>SUMIFS(
'BLC Subcont'!$AE$7:$AE$9999,
'BLC Subcont'!$I$7:$I$9999,AP$9,
'BLC Subcont'!$U$7:$U$9999,$A17,
'BLC Subcont'!$AA$7:$AA$9999,"Unisex"
)
+SUMIFS(
'BLC Subcont'!$AE$7:$AE$9999,
'BLC Subcont'!$I$7:$I$9999,AP$9,
'BLC Subcont'!$U$7:$U$9999,$A17,
'BLC Subcont'!$AA$7:$AA$9999,"Men'S"
)
+SUMIFS(
'BLC Subcont'!$AE$7:$AE$9999,
'BLC Subcont'!$I$7:$I$9999,AP$9,
'BLC Subcont'!$U$7:$U$9999,$A17,
'BLC Subcont'!$AA$7:$AA$9999,"Women"
)</f>
        <v>3474</v>
      </c>
      <c r="AO17" s="264">
        <f>SUMIFS(
'BLC Subcont'!$BY$7:$BY$9999,
'BLC Subcont'!$I$7:$I$9999,AP$9,
'BLC Subcont'!$U$7:$U$9999,$A17,
'BLC Subcont'!$AA$7:$AA$9999,"Unisex"
)
+SUMIFS(
'BLC Subcont'!$BY$7:$BY$9999,
'BLC Subcont'!$I$7:$I$9999,AP$9,
'BLC Subcont'!$U$7:$U$9999,$A17,
'BLC Subcont'!$AA$7:$AA$9999,"Men'S"
)
+SUMIFS(
'BLC Subcont'!$BY$7:$BY$9999,
'BLC Subcont'!$I$7:$I$9999,AP$9,
'BLC Subcont'!$U$7:$U$9999,$A17,
'BLC Subcont'!$AA$7:$AA$9999,"Women"
)</f>
        <v>3474</v>
      </c>
      <c r="AP17" s="58">
        <f t="shared" si="36"/>
        <v>0.54307359307359304</v>
      </c>
      <c r="AQ17" s="47">
        <f>SUMIFS(
'BLC Subcont'!$AE$7:$AE$9999,
'BLC Subcont'!$I$7:$I$9999,AS$9,
'BLC Subcont'!$U$7:$U$9999,$A17,
'BLC Subcont'!$AA$7:$AA$9999,"Unisex"
)
+SUMIFS(
'BLC Subcont'!$AE$7:$AE$9999,
'BLC Subcont'!$I$7:$I$9999,AS$9,
'BLC Subcont'!$U$7:$U$9999,$A17,
'BLC Subcont'!$AA$7:$AA$9999,"Men'S"
)
+SUMIFS(
'BLC Subcont'!$AE$7:$AE$9999,
'BLC Subcont'!$I$7:$I$9999,AS$9,
'BLC Subcont'!$U$7:$U$9999,$A17,
'BLC Subcont'!$AA$7:$AA$9999,"Women"
)</f>
        <v>0</v>
      </c>
      <c r="AR17" s="264">
        <f>SUMIFS(
'BLC Subcont'!$BY$7:$BY$9999,
'BLC Subcont'!$I$7:$I$9999,AS$9,
'BLC Subcont'!$U$7:$U$9999,$A17,
'BLC Subcont'!$AA$7:$AA$9999,"Unisex"
)
+SUMIFS(
'BLC Subcont'!$BY$7:$BY$9999,
'BLC Subcont'!$I$7:$I$9999,AS$9,
'BLC Subcont'!$U$7:$U$9999,$A17,
'BLC Subcont'!$AA$7:$AA$9999,"Men'S"
)
+SUMIFS(
'BLC Subcont'!$BY$7:$BY$9999,
'BLC Subcont'!$I$7:$I$9999,AS$9,
'BLC Subcont'!$U$7:$U$9999,$A17,
'BLC Subcont'!$AA$7:$AA$9999,"Women"
)</f>
        <v>0</v>
      </c>
      <c r="AS17" s="58">
        <f t="shared" si="36"/>
        <v>0</v>
      </c>
      <c r="AT17" s="47">
        <f>SUMIFS(
'BLC Subcont'!$AE$7:$AE$9999,
'BLC Subcont'!$I$7:$I$9999,AV$9,
'BLC Subcont'!$U$7:$U$9999,$A17,
'BLC Subcont'!$AA$7:$AA$9999,"Unisex"
)
+SUMIFS(
'BLC Subcont'!$AE$7:$AE$9999,
'BLC Subcont'!$I$7:$I$9999,AV$9,
'BLC Subcont'!$U$7:$U$9999,$A17,
'BLC Subcont'!$AA$7:$AA$9999,"Men'S"
)
+SUMIFS(
'BLC Subcont'!$AE$7:$AE$9999,
'BLC Subcont'!$I$7:$I$9999,AV$9,
'BLC Subcont'!$U$7:$U$9999,$A17,
'BLC Subcont'!$AA$7:$AA$9999,"Women"
)</f>
        <v>0</v>
      </c>
      <c r="AU17" s="124">
        <f>SUMIFS(
'BLC Subcont'!$BY$7:$BY$9999,
'BLC Subcont'!$I$7:$I$9999,AV$9,
'BLC Subcont'!$U$7:$U$9999,$A17,
'BLC Subcont'!$AA$7:$AA$9999,"Unisex"
)
+SUMIFS(
'BLC Subcont'!$BY$7:$BY$9999,
'BLC Subcont'!$I$7:$I$9999,AV$9,
'BLC Subcont'!$U$7:$U$9999,$A17,
'BLC Subcont'!$AA$7:$AA$9999,"Men'S"
)
+SUMIFS(
'BLC Subcont'!$BY$7:$BY$9999,
'BLC Subcont'!$I$7:$I$9999,AV$9,
'BLC Subcont'!$U$7:$U$9999,$A17,
'BLC Subcont'!$AA$7:$AA$9999,"Women"
)</f>
        <v>0</v>
      </c>
      <c r="AV17" s="58">
        <f t="shared" si="37"/>
        <v>0</v>
      </c>
      <c r="AW17" s="47">
        <f>SUMIFS(
'BLC Subcont'!$AE$7:$AE$9999,
'BLC Subcont'!$I$7:$I$9999,AY$9,
'BLC Subcont'!$U$7:$U$9999,$A17,
'BLC Subcont'!$AA$7:$AA$9999,"Unisex"
)
+SUMIFS(
'BLC Subcont'!$AE$7:$AE$9999,
'BLC Subcont'!$I$7:$I$9999,AY$9,
'BLC Subcont'!$U$7:$U$9999,$A17,
'BLC Subcont'!$AA$7:$AA$9999,"Men'S"
)
+SUMIFS(
'BLC Subcont'!$AE$7:$AE$9999,
'BLC Subcont'!$I$7:$I$9999,AY$9,
'BLC Subcont'!$U$7:$U$9999,$A17,
'BLC Subcont'!$AA$7:$AA$9999,"Women"
)</f>
        <v>0</v>
      </c>
      <c r="AX17" s="124">
        <f>SUMIFS(
'BLC Subcont'!$BY$7:$BY$9999,
'BLC Subcont'!$I$7:$I$9999,AY$9,
'BLC Subcont'!$U$7:$U$9999,$A17,
'BLC Subcont'!$AA$7:$AA$9999,"Unisex"
)
+SUMIFS(
'BLC Subcont'!$BY$7:$BY$9999,
'BLC Subcont'!$I$7:$I$9999,AY$9,
'BLC Subcont'!$U$7:$U$9999,$A17,
'BLC Subcont'!$AA$7:$AA$9999,"Men'S"
)
+SUMIFS(
'BLC Subcont'!$BY$7:$BY$9999,
'BLC Subcont'!$I$7:$I$9999,AY$9,
'BLC Subcont'!$U$7:$U$9999,$A17,
'BLC Subcont'!$AA$7:$AA$9999,"Women"
)</f>
        <v>0</v>
      </c>
      <c r="AY17" s="58">
        <f t="shared" si="38"/>
        <v>0</v>
      </c>
      <c r="AZ17" s="42">
        <f t="shared" si="44"/>
        <v>1357.5</v>
      </c>
      <c r="BA17" s="264">
        <f t="shared" si="39"/>
        <v>1357.5</v>
      </c>
      <c r="BB17" s="58">
        <f t="shared" si="45"/>
        <v>0.21221139971139971</v>
      </c>
      <c r="BC17" s="47">
        <f t="shared" si="46"/>
        <v>1357.5</v>
      </c>
      <c r="BD17" s="264">
        <f t="shared" si="41"/>
        <v>1357.5</v>
      </c>
      <c r="BE17" s="58">
        <f t="shared" si="47"/>
        <v>0.21221139971139971</v>
      </c>
      <c r="BF17" s="42">
        <f>SUMIFS(RCCP!$HX$8:$HX$136,
RCCP!$A$8:$A$136,$A17,
RCCP!$C$8:$C$136,$B17
)+
(SUMIFS(RCCP!$IC$8:$IC$136,
RCCP!$A$8:$A$136,$A17,
RCCP!$C$8:$C$136,$B17)/4)</f>
        <v>1357.5</v>
      </c>
      <c r="BG17" s="124">
        <f>SUMIFS(RCCP!$HX$8:$HX$136,
RCCP!$A$8:$A$136,$A17,
RCCP!$C$8:$C$136,$B17
)+
(SUMIFS(RCCP!$IC$8:$IC$136,
RCCP!$A$8:$A$136,$A17,
RCCP!$C$8:$C$136,$B17)/4)</f>
        <v>1357.5</v>
      </c>
      <c r="BH17" s="58">
        <f t="shared" ref="BH17:BH53" si="48">IFERROR(BG17/($I17*BH$11),0)</f>
        <v>0.21221139971139971</v>
      </c>
      <c r="BI17" s="47">
        <f>SUMIFS(RCCP!$HY$8:$HY$136,
RCCP!$A$8:$A$136,$A17,
RCCP!$C$8:$C$136,$B17
)+
(SUMIFS(RCCP!$IC$8:$IC$136,
RCCP!$A$8:$A$136,$A17,
RCCP!$C$8:$C$136,$B17)/4)</f>
        <v>1357.5</v>
      </c>
      <c r="BJ17" s="124">
        <f>SUMIFS(RCCP!$HY$8:$HY$136,
RCCP!$A$8:$A$136,$A17,
RCCP!$C$8:$C$136,$B17
)+
(SUMIFS(RCCP!$IC$8:$IC$136,
RCCP!$A$8:$A$136,$A17,
RCCP!$C$8:$C$136,$B17)/4)</f>
        <v>1357.5</v>
      </c>
      <c r="BK17" s="58">
        <f t="shared" ref="BK17:BK53" si="49">IFERROR(BJ17/($I17*BK$11),0)</f>
        <v>0.21221139971139971</v>
      </c>
      <c r="BL17" s="47">
        <f>SUMIFS(RCCP!$HZ$8:$HZ$136,
RCCP!$A$8:$A$136,$A17,
RCCP!$C$8:$C$136,$B17
)+
(SUMIFS(RCCP!$IC$8:$IC$136,
RCCP!$A$8:$A$136,$A17,
RCCP!$C$8:$C$136,$B17)/4)</f>
        <v>25297.5</v>
      </c>
      <c r="BM17" s="264">
        <f>SUMIFS(RCCP!$HZ$8:$HZ$136,
RCCP!$A$8:$A$136,$A17,
RCCP!$C$8:$C$136,$B17
)+
(SUMIFS(RCCP!$IC$8:$IC$136,
RCCP!$A$8:$A$136,$A17,
RCCP!$C$8:$C$136,$B17)/4)</f>
        <v>25297.5</v>
      </c>
      <c r="BN17" s="58">
        <f t="shared" ref="BN17:BN53" si="50">IFERROR(BM17/($I17*BN$11),0)</f>
        <v>3.9546356421356421</v>
      </c>
      <c r="BO17" s="47">
        <f>SUMIFS(RCCP!$IA$8:$IA$136,
RCCP!$A$8:$A$136,$A17,
RCCP!$C$8:$C$136,$B17
)+
(SUMIFS(RCCP!$IC$8:$IC$136,
RCCP!$A$8:$A$136,$A17,
RCCP!$C$8:$C$136,$B17)/4)</f>
        <v>5035.5</v>
      </c>
      <c r="BP17" s="264">
        <f>SUMIFS(RCCP!$IA$8:$IA$136,
RCCP!$A$8:$A$136,$A17,
RCCP!$C$8:$C$136,$B17
)+
(SUMIFS(RCCP!$IC$8:$IC$136,
RCCP!$A$8:$A$136,$A17,
RCCP!$C$8:$C$136,$B17)/4)</f>
        <v>5035.5</v>
      </c>
      <c r="BQ17" s="58">
        <f t="shared" ref="BQ17:BQ53" si="51">IFERROR(BP17/($I17*BQ$11),0)</f>
        <v>0.78717532467532469</v>
      </c>
      <c r="BR17" s="47">
        <f>SUMIFS(RCCP!$IF$8:$IF$136,
RCCP!$A$8:$A$136,$A17,
RCCP!$C$8:$C$136,$B17
)+
(SUMIFS(RCCP!$IK$8:$IK$136,
RCCP!$A$8:$A$136,$A17,
RCCP!$C$8:$C$136,$B17)/4)</f>
        <v>7800</v>
      </c>
      <c r="BS17" s="264">
        <f>SUMIFS(RCCP!$IF$8:$IF$136,
RCCP!$A$8:$A$136,$A17,
RCCP!$C$8:$C$136,$B17
)+
(SUMIFS(RCCP!$IK$8:$IK$136,
RCCP!$A$8:$A$136,$A17,
RCCP!$C$8:$C$136,$B17)/4)</f>
        <v>7800</v>
      </c>
      <c r="BT17" s="58">
        <f t="shared" ref="BT17:BT53" si="52">IFERROR(BS17/($I17*BT$11),0)</f>
        <v>1.2193362193362194</v>
      </c>
      <c r="BU17" s="47">
        <f>SUMIFS(RCCP!$IG$8:$IG$136,
RCCP!$A$8:$A$136,$A17,
RCCP!$C$8:$C$136,$B17
)+
(SUMIFS(RCCP!$IK$8:$IK$136,
RCCP!$A$8:$A$136,$A17,
RCCP!$C$8:$C$136,$B17)/4)</f>
        <v>9246</v>
      </c>
      <c r="BV17" s="264">
        <f>SUMIFS(RCCP!$IG$8:$IG$136,
RCCP!$A$8:$A$136,$A17,
RCCP!$C$8:$C$136,$B17
)+
(SUMIFS(RCCP!$IK$8:$IK$136,
RCCP!$A$8:$A$136,$A17,
RCCP!$C$8:$C$136,$B17)/4)</f>
        <v>9246</v>
      </c>
      <c r="BW17" s="58">
        <f t="shared" ref="BW17:BW53" si="53">IFERROR(BV17/($I17*BW$11),0)</f>
        <v>1.4453823953823954</v>
      </c>
      <c r="BX17" s="47">
        <f>SUMIFS(RCCP!$IH$8:$IH$136,
RCCP!$A$8:$A$136,$A17,
RCCP!$C$8:$C$136,$B17
)+
(SUMIFS(RCCP!$IK$8:$IK$136,
RCCP!$A$8:$A$136,$A17,
RCCP!$C$8:$C$136,$B17)/4)</f>
        <v>5238</v>
      </c>
      <c r="BY17" s="264">
        <f>SUMIFS(RCCP!$IH$8:$IH$136,
RCCP!$A$8:$A$136,$A17,
RCCP!$C$8:$C$136,$B17
)+
(SUMIFS(RCCP!$IK$8:$IK$136,
RCCP!$A$8:$A$136,$A17,
RCCP!$C$8:$C$136,$B17)/4)</f>
        <v>5238</v>
      </c>
      <c r="BZ17" s="58">
        <f t="shared" ref="BZ17:BZ53" si="54">IFERROR(BY17/($I17*BZ$11),0)</f>
        <v>0.8188311688311688</v>
      </c>
      <c r="CA17" s="47">
        <f>SUMIFS(RCCP!$II$8:$II$136,
RCCP!$A$8:$A$136,$A17,
RCCP!$C$8:$C$136,$B17
)+
(SUMIFS(RCCP!$IK$8:$IK$136,
RCCP!$A$8:$A$136,$A17,
RCCP!$C$8:$C$136,$B17)/4)</f>
        <v>17184</v>
      </c>
      <c r="CB17" s="264">
        <f>SUMIFS(RCCP!$II$8:$II$136,
RCCP!$A$8:$A$136,$A17,
RCCP!$C$8:$C$136,$B17
)+
(SUMIFS(RCCP!$IK$8:$IK$136,
RCCP!$A$8:$A$136,$A17,
RCCP!$C$8:$C$136,$B17)/4)</f>
        <v>17184</v>
      </c>
      <c r="CC17" s="58">
        <f t="shared" ref="CC17:CC57" si="55">IFERROR(CB17/($I17*CC$11),0)</f>
        <v>3.2832451499118163</v>
      </c>
      <c r="CD17" s="47">
        <f>SUMIFS(RCCP!$IN$8:$IN$136,
RCCP!$A$8:$A$136,$A17,
RCCP!$C$8:$C$136,$B17
)+
(SUMIFS(RCCP!$IT$8:$IT$136,
RCCP!$A$8:$A$136,$A17,
RCCP!$C$8:$C$136,$B17)/5)</f>
        <v>5353.2</v>
      </c>
      <c r="CE17" s="264">
        <f>SUMIFS(RCCP!$IN$8:$IN$136,
RCCP!$A$8:$A$136,$A17,
RCCP!$C$8:$C$136,$B17
)+
(SUMIFS(RCCP!$IT$8:$IT$136,
RCCP!$A$8:$A$136,$A17,
RCCP!$C$8:$C$136,$B17)/5)</f>
        <v>5353.2</v>
      </c>
      <c r="CF17" s="58">
        <f t="shared" ref="CF17:CF57" si="56">IFERROR(CE17/($I17*CF$11),0)</f>
        <v>1.0228042328042326</v>
      </c>
      <c r="CG17" s="47">
        <f>SUMIFS(RCCP!$IO$8:$IO$136,
RCCP!$A$8:$A$136,$A17,
RCCP!$C$8:$C$136,$B17
)+
(SUMIFS(RCCP!$IT$8:$IT$136,
RCCP!$A$8:$A$136,$A17,
RCCP!$C$8:$C$136,$B17)/5)</f>
        <v>1495.2</v>
      </c>
      <c r="CH17" s="264">
        <f>SUMIFS(RCCP!$IO$8:$IO$136,
RCCP!$A$8:$A$136,$A17,
RCCP!$C$8:$C$136,$B17
)+
(SUMIFS(RCCP!$IT$8:$IT$136,
RCCP!$A$8:$A$136,$A17,
RCCP!$C$8:$C$136,$B17)/5)</f>
        <v>1495.2</v>
      </c>
      <c r="CI17" s="58">
        <f t="shared" ref="CI17:CI57" si="57">IFERROR(CH17/($I17*CI$11),0)</f>
        <v>0.23373737373737374</v>
      </c>
      <c r="CJ17" s="47">
        <f>SUMIFS(RCCP!$IP$8:$IP$136,
RCCP!$A$8:$A$136,$A17,
RCCP!$C$8:$C$136,$B17
)+
(SUMIFS(RCCP!$IT$8:$IT$136,
RCCP!$A$8:$A$136,$A17,
RCCP!$C$8:$C$136,$B17)/5)</f>
        <v>1213.2</v>
      </c>
      <c r="CK17" s="264">
        <f>SUMIFS(RCCP!$IP$8:$IP$136,
RCCP!$A$8:$A$136,$A17,
RCCP!$C$8:$C$136,$B17
)+
(SUMIFS(RCCP!$IT$8:$IT$136,
RCCP!$A$8:$A$136,$A17,
RCCP!$C$8:$C$136,$B17)/5)</f>
        <v>1213.2</v>
      </c>
      <c r="CL17" s="58">
        <f t="shared" ref="CL17:CL57" si="58">IFERROR(CK17/($I17*CL$11),0)</f>
        <v>0.18965367965367966</v>
      </c>
      <c r="CM17" s="47">
        <f>SUMIFS(RCCP!$IQ$8:$IQ$136,
RCCP!$A$8:$A$136,$A17,
RCCP!$C$8:$C$136,$B17
)+
(SUMIFS(RCCP!$IT$8:$IT$136,
RCCP!$A$8:$A$136,$A17,
RCCP!$C$8:$C$136,$B17)/5)</f>
        <v>2845.2</v>
      </c>
      <c r="CN17" s="264">
        <f>SUMIFS(RCCP!$IQ$8:$IQ$136,
RCCP!$A$8:$A$136,$A17,
RCCP!$C$8:$C$136,$B17
)+
(SUMIFS(RCCP!$IT$8:$IT$136,
RCCP!$A$8:$A$136,$A17,
RCCP!$C$8:$C$136,$B17)/5)</f>
        <v>2845.2</v>
      </c>
      <c r="CO17" s="58">
        <f t="shared" ref="CO17:CO57" si="59">IFERROR(CN17/($I17*CO$11),0)</f>
        <v>0.44477633477633471</v>
      </c>
      <c r="CP17" s="47">
        <f>SUMIFS(RCCP!$IR$8:$IR$136,
RCCP!$A$8:$A$136,$A17,
RCCP!$C$8:$C$136,$B17
)+
(SUMIFS(RCCP!$IT$8:$IT$136,
RCCP!$A$8:$A$136,$A17,
RCCP!$C$8:$C$136,$B17)/5)</f>
        <v>3427.2</v>
      </c>
      <c r="CQ17" s="264">
        <f>SUMIFS(RCCP!$IR$8:$IR$136,
RCCP!$A$8:$A$136,$A17,
RCCP!$C$8:$C$136,$B17
)+
(SUMIFS(RCCP!$IT$8:$IT$136,
RCCP!$A$8:$A$136,$A17,
RCCP!$C$8:$C$136,$B17)/5)</f>
        <v>3427.2</v>
      </c>
      <c r="CR17" s="58">
        <f t="shared" ref="CR17:CR57" si="60">IFERROR(CQ17/($I17*CR$11),0)</f>
        <v>0.53575757575757577</v>
      </c>
      <c r="CS17" s="47">
        <f>SUMIFS(RCCP!$IW$8:$IW$136,
RCCP!$A$8:$A$136,$A17,
RCCP!$C$8:$C$136,$B17
)+
(SUMIFS(RCCP!$JB$8:$JB$136,
RCCP!$A$8:$A$136,$A17,
RCCP!$C$8:$C$136,$B17)/4)</f>
        <v>1399.5</v>
      </c>
      <c r="CT17" s="264">
        <f>SUMIFS(RCCP!$IW$8:$IW$136,
RCCP!$A$8:$A$136,$A17,
RCCP!$C$8:$C$136,$B17
)+
(SUMIFS(RCCP!$JB$8:$JB$136,
RCCP!$A$8:$A$136,$A17,
RCCP!$C$8:$C$136,$B17)/4)</f>
        <v>1399.5</v>
      </c>
      <c r="CU17" s="58">
        <f t="shared" ref="CU17:CU20" si="61">IFERROR(CT17/($I17*CU$11),0)</f>
        <v>0.26739417989417985</v>
      </c>
      <c r="CV17" s="47">
        <f>SUMIFS(RCCP!$IX$8:$IX$136,
RCCP!$A$8:$A$136,$A17,
RCCP!$C$8:$C$136,$B17
)+
(SUMIFS(RCCP!$JB$8:$JB$136,
RCCP!$A$8:$A$136,$A17,
RCCP!$C$8:$C$136,$B17)/4)</f>
        <v>1399.5</v>
      </c>
      <c r="CW17" s="264">
        <f>SUMIFS(RCCP!$IX$8:$IX$136,
RCCP!$A$8:$A$136,$A17,
RCCP!$C$8:$C$136,$B17
)+
(SUMIFS(RCCP!$JB$8:$JB$136,
RCCP!$A$8:$A$136,$A17,
RCCP!$C$8:$C$136,$B17)/4)</f>
        <v>1399.5</v>
      </c>
      <c r="CX17" s="58">
        <f t="shared" ref="CX17:CX20" si="62">IFERROR(CW17/($I17*CX$11),0)</f>
        <v>0.21877705627705626</v>
      </c>
      <c r="CY17" s="47">
        <f>SUMIFS(RCCP!$IY$8:$IY$136,
RCCP!$A$8:$A$136,$A17,
RCCP!$C$8:$C$136,$B17
)+
(SUMIFS(RCCP!$JB$8:$JB$136,
RCCP!$A$8:$A$136,$A17,
RCCP!$C$8:$C$136,$B17)/4)</f>
        <v>1399.5</v>
      </c>
      <c r="CZ17" s="264">
        <f>SUMIFS(RCCP!$IY$8:$IY$136,
RCCP!$A$8:$A$136,$A17,
RCCP!$C$8:$C$136,$B17
)+
(SUMIFS(RCCP!$JB$8:$JB$136,
RCCP!$A$8:$A$136,$A17,
RCCP!$C$8:$C$136,$B17)/4)</f>
        <v>1399.5</v>
      </c>
      <c r="DA17" s="58">
        <f t="shared" ref="DA17:DA20" si="63">IFERROR(CZ17/($I17*DA$11),0)</f>
        <v>0.21877705627705626</v>
      </c>
      <c r="DB17" s="47">
        <f>SUMIFS(RCCP!$IZ$8:$IZ$136,
RCCP!$A$8:$A$136,$A17,
RCCP!$C$8:$C$136,$B17
)+
(SUMIFS(RCCP!$JB$8:$JB$136,
RCCP!$A$8:$A$136,$A17,
RCCP!$C$8:$C$136,$B17)/4)</f>
        <v>1399.5</v>
      </c>
      <c r="DC17" s="264">
        <f>SUMIFS(RCCP!$IZ$8:$IZ$136,
RCCP!$A$8:$A$136,$A17,
RCCP!$C$8:$C$136,$B17
)+
(SUMIFS(RCCP!$JB$8:$JB$136,
RCCP!$A$8:$A$136,$A17,
RCCP!$C$8:$C$136,$B17)/4)</f>
        <v>1399.5</v>
      </c>
      <c r="DD17" s="58">
        <f t="shared" ref="DD17:DD20" si="64">IFERROR(DC17/($I17*DD$11),0)</f>
        <v>0.21877705627705626</v>
      </c>
      <c r="DE17" s="47">
        <f>SUMIFS(RCCP!$JE$8:$JE$136,
RCCP!$A$8:$A$136,$A17,
RCCP!$C$8:$C$136,$B17
)+
(SUMIFS(RCCP!$JJ$8:$JJ$136,
RCCP!$A$8:$A$136,$A17,
RCCP!$C$8:$C$136,$B17)/4)</f>
        <v>7252.5</v>
      </c>
      <c r="DF17" s="264">
        <f>SUMIFS(RCCP!$JE$8:$JE$136,
RCCP!$A$8:$A$136,$A17,
RCCP!$C$8:$C$136,$B17
)+
(SUMIFS(RCCP!$JJ$8:$JJ$136,
RCCP!$A$8:$A$136,$A17,
RCCP!$C$8:$C$136,$B17)/4)</f>
        <v>7252.5</v>
      </c>
      <c r="DG17" s="58">
        <f t="shared" ref="DG17:DG20" si="65">IFERROR(DF17/($I17*DG$11),0)</f>
        <v>1.1337481962481961</v>
      </c>
      <c r="DH17" s="47">
        <f>SUMIFS(RCCP!$JF$8:$JF$136,
RCCP!$A$8:$A$136,$A17,
RCCP!$C$8:$C$136,$B17
)+
(SUMIFS(RCCP!$JJ$8:$JJ$136,
RCCP!$A$8:$A$136,$A17,
RCCP!$C$8:$C$136,$B17)/4)</f>
        <v>7252.5</v>
      </c>
      <c r="DI17" s="264">
        <f>SUMIFS(RCCP!$JF$8:$JF$136,
RCCP!$A$8:$A$136,$A17,
RCCP!$C$8:$C$136,$B17
)+
(SUMIFS(RCCP!$JJ$8:$JJ$136,
RCCP!$A$8:$A$136,$A17,
RCCP!$C$8:$C$136,$B17)/4)</f>
        <v>7252.5</v>
      </c>
      <c r="DJ17" s="58">
        <f t="shared" ref="DJ17:DJ20" si="66">IFERROR(DI17/($I17*DJ$11),0)</f>
        <v>1.1337481962481961</v>
      </c>
      <c r="DK17" s="47">
        <f>SUMIFS(RCCP!$JG$8:$JG$136,
RCCP!$A$8:$A$136,$A17,
RCCP!$C$8:$C$136,$B17
)+
(SUMIFS(RCCP!$JJ$8:$JJ$136,
RCCP!$A$8:$A$136,$A17,
RCCP!$C$8:$C$136,$B17)/4)</f>
        <v>7252.5</v>
      </c>
      <c r="DL17" s="264">
        <f>SUMIFS(RCCP!$JG$8:$JG$136,
RCCP!$A$8:$A$136,$A17,
RCCP!$C$8:$C$136,$B17
)+
(SUMIFS(RCCP!$JJ$8:$JJ$136,
RCCP!$A$8:$A$136,$A17,
RCCP!$C$8:$C$136,$B17)/4)</f>
        <v>7252.5</v>
      </c>
      <c r="DM17" s="58">
        <f t="shared" ref="DM17:DM20" si="67">IFERROR(DL17/($I17*DM$11),0)</f>
        <v>1.3856922398589064</v>
      </c>
      <c r="DN17" s="47">
        <f>SUMIFS(RCCP!$JH$8:$JH$136,
RCCP!$A$8:$A$136,$A17,
RCCP!$C$8:$C$136,$B17
)+
(SUMIFS(RCCP!$JJ$8:$JJ$136,
RCCP!$A$8:$A$136,$A17,
RCCP!$C$8:$C$136,$B17)/4)</f>
        <v>7252.5</v>
      </c>
      <c r="DO17" s="264">
        <f>SUMIFS(RCCP!$JH$8:$JH$136,
RCCP!$A$8:$A$136,$A17,
RCCP!$C$8:$C$136,$B17
)+
(SUMIFS(RCCP!$JJ$8:$JJ$136,
RCCP!$A$8:$A$136,$A17,
RCCP!$C$8:$C$136,$B17)/4)</f>
        <v>7252.5</v>
      </c>
      <c r="DP17" s="58">
        <f t="shared" ref="DP17:DP20" si="68">IFERROR(DO17/($I17*DP$11),0)</f>
        <v>1.1337481962481961</v>
      </c>
    </row>
    <row r="18" spans="1:120" ht="20.149999999999999" customHeight="1" x14ac:dyDescent="0.35">
      <c r="A18" s="54">
        <v>880</v>
      </c>
      <c r="B18" s="54" t="s">
        <v>32</v>
      </c>
      <c r="C18" s="39" t="s">
        <v>60</v>
      </c>
      <c r="D18" s="126">
        <v>68.666666666666671</v>
      </c>
      <c r="E18" s="39">
        <f t="shared" si="27"/>
        <v>5.5</v>
      </c>
      <c r="F18" s="55">
        <v>9</v>
      </c>
      <c r="G18" s="39">
        <v>2</v>
      </c>
      <c r="H18" s="40">
        <f t="shared" si="43"/>
        <v>6798</v>
      </c>
      <c r="I18" s="40">
        <f t="shared" si="28"/>
        <v>1236</v>
      </c>
      <c r="J18" s="47">
        <f>SUMIFS(
'BLC Subcont'!$AE$7:$AE$9999,
'BLC Subcont'!$I$7:$I$9999,L$9,
'BLC Subcont'!$U$7:$U$9999,$A18,
'BLC Subcont'!$AA$7:$AA$9999,"Unisex"
)
+SUMIFS(
'BLC Subcont'!$AE$7:$AE$9999,
'BLC Subcont'!$I$7:$I$9999,L$9,
'BLC Subcont'!$U$7:$U$9999,$A18,
'BLC Subcont'!$AA$7:$AA$9999,"Men'S"
)
+SUMIFS(
'BLC Subcont'!$AE$7:$AE$9999,
'BLC Subcont'!$I$7:$I$9999,L$9,
'BLC Subcont'!$U$7:$U$9999,$A18,
'BLC Subcont'!$AA$7:$AA$9999,"Women"
)</f>
        <v>0</v>
      </c>
      <c r="K18" s="124">
        <f>SUMIFS(
'BLC Subcont'!$BZ$7:$BZ$9999,
'BLC Subcont'!$I$7:$I$9999,L$9,
'BLC Subcont'!$U$7:$U$9999,$A18,
'BLC Subcont'!$AA$7:$AA$9999,"Unisex"
)
+SUMIFS(
'BLC Subcont'!$BW$7:$BW$9999,
'BLC Subcont'!$I$7:$I$9999,L$9,
'BLC Subcont'!$U$7:$U$9999,$A18,
'BLC Subcont'!$AA$7:$AA$9999,"Men'S"
)
+SUMIFS(
'BLC Subcont'!$BW$7:$BW$9999,
'BLC Subcont'!$I$7:$I$9999,L$9,
'BLC Subcont'!$U$7:$U$9999,$A18,
'BLC Subcont'!$AA$7:$AA$9999,"Women"
)</f>
        <v>0</v>
      </c>
      <c r="L18" s="58">
        <f t="shared" si="29"/>
        <v>0</v>
      </c>
      <c r="M18" s="47">
        <f>SUMIFS(
'BLC Subcont'!$AE$7:$AE$9999,
'BLC Subcont'!$I$7:$I$9999,O$9,
'BLC Subcont'!$U$7:$U$9999,$A18,
'BLC Subcont'!$AA$7:$AA$9999,"Unisex"
)
+SUMIFS(
'BLC Subcont'!$AE$7:$AE$9999,
'BLC Subcont'!$I$7:$I$9999,O$9,
'BLC Subcont'!$U$7:$U$9999,$A18,
'BLC Subcont'!$AA$7:$AA$9999,"Men'S"
)
+SUMIFS(
'BLC Subcont'!$AE$7:$AE$9999,
'BLC Subcont'!$I$7:$I$9999,O$9,
'BLC Subcont'!$U$7:$U$9999,$A18,
'BLC Subcont'!$AA$7:$AA$9999,"Women"
)</f>
        <v>7572</v>
      </c>
      <c r="N18" s="124">
        <f>SUMIFS(
'BLC Subcont'!$BZ$7:$BZ$9999,
'BLC Subcont'!$I$7:$I$9999,O$9,
'BLC Subcont'!$U$7:$U$9999,$A18,
'BLC Subcont'!$AA$7:$AA$9999,"Unisex"
)
+SUMIFS(
'BLC Subcont'!$BW$7:$BW$9999,
'BLC Subcont'!$I$7:$I$9999,O$9,
'BLC Subcont'!$U$7:$U$9999,$A18,
'BLC Subcont'!$AA$7:$AA$9999,"Men'S"
)
+SUMIFS(
'BLC Subcont'!$BW$7:$BW$9999,
'BLC Subcont'!$I$7:$I$9999,O$9,
'BLC Subcont'!$U$7:$U$9999,$A18,
'BLC Subcont'!$AA$7:$AA$9999,"Women"
)</f>
        <v>0</v>
      </c>
      <c r="O18" s="58">
        <f t="shared" si="30"/>
        <v>0</v>
      </c>
      <c r="P18" s="47">
        <f>SUMIFS(
'BLC Subcont'!$AE$7:$AE$9999,
'BLC Subcont'!$I$7:$I$9999,R$9,
'BLC Subcont'!$U$7:$U$9999,$A18,
'BLC Subcont'!$AA$7:$AA$9999,"Unisex"
)
+SUMIFS(
'BLC Subcont'!$AE$7:$AE$9999,
'BLC Subcont'!$I$7:$I$9999,R$9,
'BLC Subcont'!$U$7:$U$9999,$A18,
'BLC Subcont'!$AA$7:$AA$9999,"Men'S"
)
+SUMIFS(
'BLC Subcont'!$AE$7:$AE$9999,
'BLC Subcont'!$I$7:$I$9999,R$9,
'BLC Subcont'!$U$7:$U$9999,$A18,
'BLC Subcont'!$AA$7:$AA$9999,"Women"
)</f>
        <v>7326</v>
      </c>
      <c r="Q18" s="124">
        <f>SUMIFS(
'BLC Subcont'!$BZ$7:$BZ$9999,
'BLC Subcont'!$I$7:$I$9999,R$9,
'BLC Subcont'!$U$7:$U$9999,$A18,
'BLC Subcont'!$AA$7:$AA$9999,"Unisex"
)
+SUMIFS(
'BLC Subcont'!$BW$7:$BW$9999,
'BLC Subcont'!$I$7:$I$9999,R$9,
'BLC Subcont'!$U$7:$U$9999,$A18,
'BLC Subcont'!$AA$7:$AA$9999,"Men'S"
)
+SUMIFS(
'BLC Subcont'!$BW$7:$BW$9999,
'BLC Subcont'!$I$7:$I$9999,R$9,
'BLC Subcont'!$U$7:$U$9999,$A18,
'BLC Subcont'!$AA$7:$AA$9999,"Women"
)</f>
        <v>0</v>
      </c>
      <c r="R18" s="58">
        <f t="shared" si="31"/>
        <v>0</v>
      </c>
      <c r="S18" s="47">
        <f>SUMIFS(
'BLC Subcont'!$AE$7:$AE$9999,
'BLC Subcont'!$I$7:$I$9999,U$9,
'BLC Subcont'!$U$7:$U$9999,$A18,
'BLC Subcont'!$AA$7:$AA$9999,"Unisex"
)
+SUMIFS(
'BLC Subcont'!$AE$7:$AE$9999,
'BLC Subcont'!$I$7:$I$9999,U$9,
'BLC Subcont'!$U$7:$U$9999,$A18,
'BLC Subcont'!$AA$7:$AA$9999,"Men'S"
)
+SUMIFS(
'BLC Subcont'!$AE$7:$AE$9999,
'BLC Subcont'!$I$7:$I$9999,U$9,
'BLC Subcont'!$U$7:$U$9999,$A18,
'BLC Subcont'!$AA$7:$AA$9999,"Women"
)</f>
        <v>6564</v>
      </c>
      <c r="T18" s="124">
        <f>SUMIFS(
'BLC Subcont'!$BZ$7:$BZ$9999,
'BLC Subcont'!$I$7:$I$9999,U$9,
'BLC Subcont'!$U$7:$U$9999,$A18,
'BLC Subcont'!$AA$7:$AA$9999,"Unisex"
)
+SUMIFS(
'BLC Subcont'!$BW$7:$BW$9999,
'BLC Subcont'!$I$7:$I$9999,U$9,
'BLC Subcont'!$U$7:$U$9999,$A18,
'BLC Subcont'!$AA$7:$AA$9999,"Men'S"
)
+SUMIFS(
'BLC Subcont'!$BW$7:$BW$9999,
'BLC Subcont'!$I$7:$I$9999,U$9,
'BLC Subcont'!$U$7:$U$9999,$A18,
'BLC Subcont'!$AA$7:$AA$9999,"Women"
)</f>
        <v>1745</v>
      </c>
      <c r="U18" s="58">
        <f t="shared" si="32"/>
        <v>0</v>
      </c>
      <c r="V18" s="47">
        <f>SUMIFS(
'BLC Subcont'!$AE$7:$AE$9999,
'BLC Subcont'!$I$7:$I$9999,X$9,
'BLC Subcont'!$U$7:$U$9999,$A18,
'BLC Subcont'!$AA$7:$AA$9999,"Unisex"
)
+SUMIFS(
'BLC Subcont'!$AE$7:$AE$9999,
'BLC Subcont'!$I$7:$I$9999,X$9,
'BLC Subcont'!$U$7:$U$9999,$A18,
'BLC Subcont'!$AA$7:$AA$9999,"Men'S"
)
+SUMIFS(
'BLC Subcont'!$AE$7:$AE$9999,
'BLC Subcont'!$I$7:$I$9999,X$9,
'BLC Subcont'!$U$7:$U$9999,$A18,
'BLC Subcont'!$AA$7:$AA$9999,"Women"
)</f>
        <v>8772</v>
      </c>
      <c r="W18" s="124">
        <f>SUMIFS(
'BLC Subcont'!$BZ$7:$BZ$9999,
'BLC Subcont'!$I$7:$I$9999,X$9,
'BLC Subcont'!$U$7:$U$9999,$A18,
'BLC Subcont'!$AA$7:$AA$9999,"Unisex"
)
+SUMIFS(
'BLC Subcont'!$BW$7:$BW$9999,
'BLC Subcont'!$I$7:$I$9999,X$9,
'BLC Subcont'!$U$7:$U$9999,$A18,
'BLC Subcont'!$AA$7:$AA$9999,"Men'S"
)
+SUMIFS(
'BLC Subcont'!$BW$7:$BW$9999,
'BLC Subcont'!$I$7:$I$9999,X$9,
'BLC Subcont'!$U$7:$U$9999,$A18,
'BLC Subcont'!$AA$7:$AA$9999,"Women"
)</f>
        <v>8174</v>
      </c>
      <c r="X18" s="58">
        <f t="shared" si="33"/>
        <v>1.2024124742571345</v>
      </c>
      <c r="Y18" s="47">
        <f t="shared" si="34"/>
        <v>30234</v>
      </c>
      <c r="Z18" s="124">
        <f t="shared" si="34"/>
        <v>9919</v>
      </c>
      <c r="AA18" s="127">
        <f t="shared" si="35"/>
        <v>1.459105619299794</v>
      </c>
      <c r="AB18" s="47">
        <f>SUMIFS(
'BLC Subcont'!$AE$7:$AE$9999,
'BLC Subcont'!$I$7:$I$9999,AD$9,
'BLC Subcont'!$U$7:$U$9999,$A18,
'BLC Subcont'!$AA$7:$AA$9999,"Unisex"
)
+SUMIFS(
'BLC Subcont'!$AE$7:$AE$9999,
'BLC Subcont'!$I$7:$I$9999,AD$9,
'BLC Subcont'!$U$7:$U$9999,$A18,
'BLC Subcont'!$AA$7:$AA$9999,"Men'S"
)
+SUMIFS(
'BLC Subcont'!$AE$7:$AE$9999,
'BLC Subcont'!$I$7:$I$9999,AD$9,
'BLC Subcont'!$U$7:$U$9999,$A18,
'BLC Subcont'!$AA$7:$AA$9999,"Women"
)</f>
        <v>13140</v>
      </c>
      <c r="AC18" s="264">
        <f>SUMIFS(
'BLC Subcont'!$BZ$7:$BZ$9999,
'BLC Subcont'!$I$7:$I$9999,AD$9,
'BLC Subcont'!$U$7:$U$9999,$A18,
'BLC Subcont'!$AA$7:$AA$9999,"Unisex"
)
+SUMIFS(
'BLC Subcont'!$BW$7:$BW$9999,
'BLC Subcont'!$I$7:$I$9999,AD$9,
'BLC Subcont'!$U$7:$U$9999,$A18,
'BLC Subcont'!$AA$7:$AA$9999,"Men'S"
)
+SUMIFS(
'BLC Subcont'!$BW$7:$BW$9999,
'BLC Subcont'!$I$7:$I$9999,AD$9,
'BLC Subcont'!$U$7:$U$9999,$A18,
'BLC Subcont'!$AA$7:$AA$9999,"Women"
)</f>
        <v>13140</v>
      </c>
      <c r="AD18" s="58">
        <f t="shared" si="36"/>
        <v>1.9329214474845542</v>
      </c>
      <c r="AE18" s="47">
        <f>SUMIFS(
'BLC Subcont'!$AE$7:$AE$9999,
'BLC Subcont'!$I$7:$I$9999,AG$9,
'BLC Subcont'!$U$7:$U$9999,$A18,
'BLC Subcont'!$AA$7:$AA$9999,"Unisex"
)
+SUMIFS(
'BLC Subcont'!$AE$7:$AE$9999,
'BLC Subcont'!$I$7:$I$9999,AG$9,
'BLC Subcont'!$U$7:$U$9999,$A18,
'BLC Subcont'!$AA$7:$AA$9999,"Men'S"
)
+SUMIFS(
'BLC Subcont'!$AE$7:$AE$9999,
'BLC Subcont'!$I$7:$I$9999,AG$9,
'BLC Subcont'!$U$7:$U$9999,$A18,
'BLC Subcont'!$AA$7:$AA$9999,"Women"
)</f>
        <v>18726</v>
      </c>
      <c r="AF18" s="264">
        <f>SUMIFS(
'BLC Subcont'!$BZ$7:$BZ$9999,
'BLC Subcont'!$I$7:$I$9999,AG$9,
'BLC Subcont'!$U$7:$U$9999,$A18,
'BLC Subcont'!$AA$7:$AA$9999,"Unisex"
)
+SUMIFS(
'BLC Subcont'!$BW$7:$BW$9999,
'BLC Subcont'!$I$7:$I$9999,AG$9,
'BLC Subcont'!$U$7:$U$9999,$A18,
'BLC Subcont'!$AA$7:$AA$9999,"Men'S"
)
+SUMIFS(
'BLC Subcont'!$BW$7:$BW$9999,
'BLC Subcont'!$I$7:$I$9999,AG$9,
'BLC Subcont'!$U$7:$U$9999,$A18,
'BLC Subcont'!$AA$7:$AA$9999,"Women"
)</f>
        <v>18726</v>
      </c>
      <c r="AG18" s="58">
        <f t="shared" si="36"/>
        <v>2.7546337157987644</v>
      </c>
      <c r="AH18" s="47">
        <f>SUMIFS(
'BLC Subcont'!$AE$7:$AE$9999,
'BLC Subcont'!$I$7:$I$9999,AJ$9,
'BLC Subcont'!$U$7:$U$9999,$A18,
'BLC Subcont'!$AA$7:$AA$9999,"Unisex"
)
+SUMIFS(
'BLC Subcont'!$AE$7:$AE$9999,
'BLC Subcont'!$I$7:$I$9999,AJ$9,
'BLC Subcont'!$U$7:$U$9999,$A18,
'BLC Subcont'!$AA$7:$AA$9999,"Men'S"
)
+SUMIFS(
'BLC Subcont'!$AE$7:$AE$9999,
'BLC Subcont'!$I$7:$I$9999,AJ$9,
'BLC Subcont'!$U$7:$U$9999,$A18,
'BLC Subcont'!$AA$7:$AA$9999,"Women"
)</f>
        <v>13044</v>
      </c>
      <c r="AI18" s="264">
        <f>SUMIFS(
'BLC Subcont'!$BZ$7:$BZ$9999,
'BLC Subcont'!$I$7:$I$9999,AJ$9,
'BLC Subcont'!$U$7:$U$9999,$A18,
'BLC Subcont'!$AA$7:$AA$9999,"Unisex"
)
+SUMIFS(
'BLC Subcont'!$BW$7:$BW$9999,
'BLC Subcont'!$I$7:$I$9999,AJ$9,
'BLC Subcont'!$U$7:$U$9999,$A18,
'BLC Subcont'!$AA$7:$AA$9999,"Men'S"
)
+SUMIFS(
'BLC Subcont'!$BW$7:$BW$9999,
'BLC Subcont'!$I$7:$I$9999,AJ$9,
'BLC Subcont'!$U$7:$U$9999,$A18,
'BLC Subcont'!$AA$7:$AA$9999,"Women"
)</f>
        <v>13044</v>
      </c>
      <c r="AJ18" s="58">
        <f t="shared" si="36"/>
        <v>1.9187996469549868</v>
      </c>
      <c r="AK18" s="47">
        <f>SUMIFS(
'BLC Subcont'!$AE$7:$AE$9999,
'BLC Subcont'!$I$7:$I$9999,AM$9,
'BLC Subcont'!$U$7:$U$9999,$A18,
'BLC Subcont'!$AA$7:$AA$9999,"Unisex"
)
+SUMIFS(
'BLC Subcont'!$AE$7:$AE$9999,
'BLC Subcont'!$I$7:$I$9999,AM$9,
'BLC Subcont'!$U$7:$U$9999,$A18,
'BLC Subcont'!$AA$7:$AA$9999,"Men'S"
)
+SUMIFS(
'BLC Subcont'!$AE$7:$AE$9999,
'BLC Subcont'!$I$7:$I$9999,AM$9,
'BLC Subcont'!$U$7:$U$9999,$A18,
'BLC Subcont'!$AA$7:$AA$9999,"Women"
)</f>
        <v>14502</v>
      </c>
      <c r="AL18" s="264">
        <f>SUMIFS(
'BLC Subcont'!$BZ$7:$BZ$9999,
'BLC Subcont'!$I$7:$I$9999,AM$9,
'BLC Subcont'!$U$7:$U$9999,$A18,
'BLC Subcont'!$AA$7:$AA$9999,"Unisex"
)
+SUMIFS(
'BLC Subcont'!$BW$7:$BW$9999,
'BLC Subcont'!$I$7:$I$9999,AM$9,
'BLC Subcont'!$U$7:$U$9999,$A18,
'BLC Subcont'!$AA$7:$AA$9999,"Men'S"
)
+SUMIFS(
'BLC Subcont'!$BW$7:$BW$9999,
'BLC Subcont'!$I$7:$I$9999,AM$9,
'BLC Subcont'!$U$7:$U$9999,$A18,
'BLC Subcont'!$AA$7:$AA$9999,"Women"
)</f>
        <v>14502</v>
      </c>
      <c r="AM18" s="58">
        <f t="shared" si="36"/>
        <v>2.1332744924977933</v>
      </c>
      <c r="AN18" s="47">
        <f>SUMIFS(
'BLC Subcont'!$AE$7:$AE$9999,
'BLC Subcont'!$I$7:$I$9999,AP$9,
'BLC Subcont'!$U$7:$U$9999,$A18,
'BLC Subcont'!$AA$7:$AA$9999,"Unisex"
)
+SUMIFS(
'BLC Subcont'!$AE$7:$AE$9999,
'BLC Subcont'!$I$7:$I$9999,AP$9,
'BLC Subcont'!$U$7:$U$9999,$A18,
'BLC Subcont'!$AA$7:$AA$9999,"Men'S"
)
+SUMIFS(
'BLC Subcont'!$AE$7:$AE$9999,
'BLC Subcont'!$I$7:$I$9999,AP$9,
'BLC Subcont'!$U$7:$U$9999,$A18,
'BLC Subcont'!$AA$7:$AA$9999,"Women"
)</f>
        <v>3474</v>
      </c>
      <c r="AO18" s="264">
        <f>SUMIFS(
'BLC Subcont'!$BZ$7:$BZ$9999,
'BLC Subcont'!$I$7:$I$9999,AP$9,
'BLC Subcont'!$U$7:$U$9999,$A18,
'BLC Subcont'!$AA$7:$AA$9999,"Unisex"
)
+SUMIFS(
'BLC Subcont'!$BW$7:$BW$9999,
'BLC Subcont'!$I$7:$I$9999,AP$9,
'BLC Subcont'!$U$7:$U$9999,$A18,
'BLC Subcont'!$AA$7:$AA$9999,"Men'S"
)
+SUMIFS(
'BLC Subcont'!$BW$7:$BW$9999,
'BLC Subcont'!$I$7:$I$9999,AP$9,
'BLC Subcont'!$U$7:$U$9999,$A18,
'BLC Subcont'!$AA$7:$AA$9999,"Women"
)</f>
        <v>3474</v>
      </c>
      <c r="AP18" s="58">
        <f t="shared" si="36"/>
        <v>0.51103265666372466</v>
      </c>
      <c r="AQ18" s="47">
        <f>SUMIFS(
'BLC Subcont'!$AE$7:$AE$9999,
'BLC Subcont'!$I$7:$I$9999,AS$9,
'BLC Subcont'!$U$7:$U$9999,$A18,
'BLC Subcont'!$AA$7:$AA$9999,"Unisex"
)
+SUMIFS(
'BLC Subcont'!$AE$7:$AE$9999,
'BLC Subcont'!$I$7:$I$9999,AS$9,
'BLC Subcont'!$U$7:$U$9999,$A18,
'BLC Subcont'!$AA$7:$AA$9999,"Men'S"
)
+SUMIFS(
'BLC Subcont'!$AE$7:$AE$9999,
'BLC Subcont'!$I$7:$I$9999,AS$9,
'BLC Subcont'!$U$7:$U$9999,$A18,
'BLC Subcont'!$AA$7:$AA$9999,"Women"
)</f>
        <v>0</v>
      </c>
      <c r="AR18" s="264">
        <f>SUMIFS(
'BLC Subcont'!$BZ$7:$BZ$9999,
'BLC Subcont'!$I$7:$I$9999,AS$9,
'BLC Subcont'!$U$7:$U$9999,$A18,
'BLC Subcont'!$AA$7:$AA$9999,"Unisex"
)
+SUMIFS(
'BLC Subcont'!$BW$7:$BW$9999,
'BLC Subcont'!$I$7:$I$9999,AS$9,
'BLC Subcont'!$U$7:$U$9999,$A18,
'BLC Subcont'!$AA$7:$AA$9999,"Men'S"
)
+SUMIFS(
'BLC Subcont'!$BW$7:$BW$9999,
'BLC Subcont'!$I$7:$I$9999,AS$9,
'BLC Subcont'!$U$7:$U$9999,$A18,
'BLC Subcont'!$AA$7:$AA$9999,"Women"
)</f>
        <v>0</v>
      </c>
      <c r="AS18" s="58">
        <f t="shared" si="36"/>
        <v>0</v>
      </c>
      <c r="AT18" s="47">
        <f>SUMIFS(
'BLC Subcont'!$AE$7:$AE$9999,
'BLC Subcont'!$I$7:$I$9999,AV$9,
'BLC Subcont'!$U$7:$U$9999,$A18,
'BLC Subcont'!$AA$7:$AA$9999,"Unisex"
)
+SUMIFS(
'BLC Subcont'!$AE$7:$AE$9999,
'BLC Subcont'!$I$7:$I$9999,AV$9,
'BLC Subcont'!$U$7:$U$9999,$A18,
'BLC Subcont'!$AA$7:$AA$9999,"Men'S"
)
+SUMIFS(
'BLC Subcont'!$AE$7:$AE$9999,
'BLC Subcont'!$I$7:$I$9999,AV$9,
'BLC Subcont'!$U$7:$U$9999,$A18,
'BLC Subcont'!$AA$7:$AA$9999,"Women"
)</f>
        <v>0</v>
      </c>
      <c r="AU18" s="124">
        <f>SUMIFS(
'BLC Subcont'!$BZ$7:$BZ$9999,
'BLC Subcont'!$I$7:$I$9999,AV$9,
'BLC Subcont'!$U$7:$U$9999,$A18,
'BLC Subcont'!$AA$7:$AA$9999,"Unisex"
)
+SUMIFS(
'BLC Subcont'!$BW$7:$BW$9999,
'BLC Subcont'!$I$7:$I$9999,AV$9,
'BLC Subcont'!$U$7:$U$9999,$A18,
'BLC Subcont'!$AA$7:$AA$9999,"Men'S"
)
+SUMIFS(
'BLC Subcont'!$BW$7:$BW$9999,
'BLC Subcont'!$I$7:$I$9999,AV$9,
'BLC Subcont'!$U$7:$U$9999,$A18,
'BLC Subcont'!$AA$7:$AA$9999,"Women"
)</f>
        <v>0</v>
      </c>
      <c r="AV18" s="58">
        <f t="shared" si="37"/>
        <v>0</v>
      </c>
      <c r="AW18" s="47">
        <f>SUMIFS(
'BLC Subcont'!$AE$7:$AE$9999,
'BLC Subcont'!$I$7:$I$9999,AY$9,
'BLC Subcont'!$U$7:$U$9999,$A18,
'BLC Subcont'!$AA$7:$AA$9999,"Unisex"
)
+SUMIFS(
'BLC Subcont'!$AE$7:$AE$9999,
'BLC Subcont'!$I$7:$I$9999,AY$9,
'BLC Subcont'!$U$7:$U$9999,$A18,
'BLC Subcont'!$AA$7:$AA$9999,"Men'S"
)
+SUMIFS(
'BLC Subcont'!$AE$7:$AE$9999,
'BLC Subcont'!$I$7:$I$9999,AY$9,
'BLC Subcont'!$U$7:$U$9999,$A18,
'BLC Subcont'!$AA$7:$AA$9999,"Women"
)</f>
        <v>0</v>
      </c>
      <c r="AX18" s="124">
        <f>SUMIFS(
'BLC Subcont'!$BZ$7:$BZ$9999,
'BLC Subcont'!$I$7:$I$9999,AY$9,
'BLC Subcont'!$U$7:$U$9999,$A18,
'BLC Subcont'!$AA$7:$AA$9999,"Unisex"
)
+SUMIFS(
'BLC Subcont'!$BW$7:$BW$9999,
'BLC Subcont'!$I$7:$I$9999,AY$9,
'BLC Subcont'!$U$7:$U$9999,$A18,
'BLC Subcont'!$AA$7:$AA$9999,"Men'S"
)
+SUMIFS(
'BLC Subcont'!$BW$7:$BW$9999,
'BLC Subcont'!$I$7:$I$9999,AY$9,
'BLC Subcont'!$U$7:$U$9999,$A18,
'BLC Subcont'!$AA$7:$AA$9999,"Women"
)</f>
        <v>0</v>
      </c>
      <c r="AY18" s="58">
        <f t="shared" si="38"/>
        <v>0</v>
      </c>
      <c r="AZ18" s="42">
        <f t="shared" si="44"/>
        <v>1357.5</v>
      </c>
      <c r="BA18" s="264">
        <f t="shared" si="39"/>
        <v>1357.5</v>
      </c>
      <c r="BB18" s="58">
        <f t="shared" si="45"/>
        <v>0.1996910856134157</v>
      </c>
      <c r="BC18" s="47">
        <f t="shared" si="46"/>
        <v>1357.5</v>
      </c>
      <c r="BD18" s="264">
        <f t="shared" si="41"/>
        <v>1357.5</v>
      </c>
      <c r="BE18" s="58">
        <f t="shared" si="47"/>
        <v>0.1996910856134157</v>
      </c>
      <c r="BF18" s="42">
        <f>SUMIFS(RCCP!$HX$8:$HX$136,
RCCP!$A$8:$A$136,$A18,
RCCP!$C$8:$C$136,$B18
)+
(SUMIFS(RCCP!$IC$8:$IC$136,
RCCP!$A$8:$A$136,$A18,
RCCP!$C$8:$C$136,$B18)/4)</f>
        <v>1357.5</v>
      </c>
      <c r="BG18" s="124">
        <f>SUMIFS(RCCP!$HX$8:$HX$136,
RCCP!$A$8:$A$136,$A18,
RCCP!$C$8:$C$136,$B18
)+
(SUMIFS(RCCP!$IC$8:$IC$136,
RCCP!$A$8:$A$136,$A18,
RCCP!$C$8:$C$136,$B18)/4)</f>
        <v>1357.5</v>
      </c>
      <c r="BH18" s="58">
        <f t="shared" si="48"/>
        <v>0.1996910856134157</v>
      </c>
      <c r="BI18" s="47">
        <f>SUMIFS(RCCP!$HY$8:$HY$136,
RCCP!$A$8:$A$136,$A18,
RCCP!$C$8:$C$136,$B18
)+
(SUMIFS(RCCP!$IC$8:$IC$136,
RCCP!$A$8:$A$136,$A18,
RCCP!$C$8:$C$136,$B18)/4)</f>
        <v>1357.5</v>
      </c>
      <c r="BJ18" s="124">
        <f>SUMIFS(RCCP!$HY$8:$HY$136,
RCCP!$A$8:$A$136,$A18,
RCCP!$C$8:$C$136,$B18
)+
(SUMIFS(RCCP!$IC$8:$IC$136,
RCCP!$A$8:$A$136,$A18,
RCCP!$C$8:$C$136,$B18)/4)</f>
        <v>1357.5</v>
      </c>
      <c r="BK18" s="58">
        <f t="shared" si="49"/>
        <v>0.1996910856134157</v>
      </c>
      <c r="BL18" s="47">
        <f>SUMIFS(RCCP!$HZ$8:$HZ$136,
RCCP!$A$8:$A$136,$A18,
RCCP!$C$8:$C$136,$B18
)+
(SUMIFS(RCCP!$IC$8:$IC$136,
RCCP!$A$8:$A$136,$A18,
RCCP!$C$8:$C$136,$B18)/4)</f>
        <v>25297.5</v>
      </c>
      <c r="BM18" s="264">
        <f>SUMIFS(RCCP!$HZ$8:$HZ$136,
RCCP!$A$8:$A$136,$A18,
RCCP!$C$8:$C$136,$B18
)+
(SUMIFS(RCCP!$IC$8:$IC$136,
RCCP!$A$8:$A$136,$A18,
RCCP!$C$8:$C$136,$B18)/4)</f>
        <v>25297.5</v>
      </c>
      <c r="BN18" s="58">
        <f t="shared" si="50"/>
        <v>3.7213150926743159</v>
      </c>
      <c r="BO18" s="47">
        <f>SUMIFS(RCCP!$IA$8:$IA$136,
RCCP!$A$8:$A$136,$A18,
RCCP!$C$8:$C$136,$B18
)+
(SUMIFS(RCCP!$IC$8:$IC$136,
RCCP!$A$8:$A$136,$A18,
RCCP!$C$8:$C$136,$B18)/4)</f>
        <v>5035.5</v>
      </c>
      <c r="BP18" s="264">
        <f>SUMIFS(RCCP!$IA$8:$IA$136,
RCCP!$A$8:$A$136,$A18,
RCCP!$C$8:$C$136,$B18
)+
(SUMIFS(RCCP!$IC$8:$IC$136,
RCCP!$A$8:$A$136,$A18,
RCCP!$C$8:$C$136,$B18)/4)</f>
        <v>5035.5</v>
      </c>
      <c r="BQ18" s="58">
        <f t="shared" si="51"/>
        <v>0.74073256840247137</v>
      </c>
      <c r="BR18" s="47">
        <f>SUMIFS(RCCP!$IF$8:$IF$136,
RCCP!$A$8:$A$136,$A18,
RCCP!$C$8:$C$136,$B18
)+
(SUMIFS(RCCP!$IK$8:$IK$136,
RCCP!$A$8:$A$136,$A18,
RCCP!$C$8:$C$136,$B18)/4)</f>
        <v>7800</v>
      </c>
      <c r="BS18" s="264">
        <f>SUMIFS(RCCP!$IF$8:$IF$136,
RCCP!$A$8:$A$136,$A18,
RCCP!$C$8:$C$136,$B18
)+
(SUMIFS(RCCP!$IK$8:$IK$136,
RCCP!$A$8:$A$136,$A18,
RCCP!$C$8:$C$136,$B18)/4)</f>
        <v>7800</v>
      </c>
      <c r="BT18" s="58">
        <f t="shared" si="52"/>
        <v>1.1473962930273609</v>
      </c>
      <c r="BU18" s="47">
        <f>SUMIFS(RCCP!$IG$8:$IG$136,
RCCP!$A$8:$A$136,$A18,
RCCP!$C$8:$C$136,$B18
)+
(SUMIFS(RCCP!$IK$8:$IK$136,
RCCP!$A$8:$A$136,$A18,
RCCP!$C$8:$C$136,$B18)/4)</f>
        <v>9246</v>
      </c>
      <c r="BV18" s="264">
        <f>SUMIFS(RCCP!$IG$8:$IG$136,
RCCP!$A$8:$A$136,$A18,
RCCP!$C$8:$C$136,$B18
)+
(SUMIFS(RCCP!$IK$8:$IK$136,
RCCP!$A$8:$A$136,$A18,
RCCP!$C$8:$C$136,$B18)/4)</f>
        <v>9246</v>
      </c>
      <c r="BW18" s="58">
        <f t="shared" si="53"/>
        <v>1.3601059135039717</v>
      </c>
      <c r="BX18" s="47">
        <f>SUMIFS(RCCP!$IH$8:$IH$136,
RCCP!$A$8:$A$136,$A18,
RCCP!$C$8:$C$136,$B18
)+
(SUMIFS(RCCP!$IK$8:$IK$136,
RCCP!$A$8:$A$136,$A18,
RCCP!$C$8:$C$136,$B18)/4)</f>
        <v>5238</v>
      </c>
      <c r="BY18" s="264">
        <f>SUMIFS(RCCP!$IH$8:$IH$136,
RCCP!$A$8:$A$136,$A18,
RCCP!$C$8:$C$136,$B18
)+
(SUMIFS(RCCP!$IK$8:$IK$136,
RCCP!$A$8:$A$136,$A18,
RCCP!$C$8:$C$136,$B18)/4)</f>
        <v>5238</v>
      </c>
      <c r="BZ18" s="58">
        <f t="shared" si="54"/>
        <v>0.77052074139452775</v>
      </c>
      <c r="CA18" s="47">
        <f>SUMIFS(RCCP!$II$8:$II$136,
RCCP!$A$8:$A$136,$A18,
RCCP!$C$8:$C$136,$B18
)+
(SUMIFS(RCCP!$IK$8:$IK$136,
RCCP!$A$8:$A$136,$A18,
RCCP!$C$8:$C$136,$B18)/4)</f>
        <v>17184</v>
      </c>
      <c r="CB18" s="264">
        <f>SUMIFS(RCCP!$II$8:$II$136,
RCCP!$A$8:$A$136,$A18,
RCCP!$C$8:$C$136,$B18
)+
(SUMIFS(RCCP!$IK$8:$IK$136,
RCCP!$A$8:$A$136,$A18,
RCCP!$C$8:$C$136,$B18)/4)</f>
        <v>17184</v>
      </c>
      <c r="CC18" s="58">
        <f t="shared" si="55"/>
        <v>3.0895361380798274</v>
      </c>
      <c r="CD18" s="47">
        <f>SUMIFS(RCCP!$IN$8:$IN$136,
RCCP!$A$8:$A$136,$A18,
RCCP!$C$8:$C$136,$B18
)+
(SUMIFS(RCCP!$IT$8:$IT$136,
RCCP!$A$8:$A$136,$A18,
RCCP!$C$8:$C$136,$B18)/5)</f>
        <v>5353.2</v>
      </c>
      <c r="CE18" s="264">
        <f>SUMIFS(RCCP!$IN$8:$IN$136,
RCCP!$A$8:$A$136,$A18,
RCCP!$C$8:$C$136,$B18
)+
(SUMIFS(RCCP!$IT$8:$IT$136,
RCCP!$A$8:$A$136,$A18,
RCCP!$C$8:$C$136,$B18)/5)</f>
        <v>5353.2</v>
      </c>
      <c r="CF18" s="58">
        <f t="shared" si="56"/>
        <v>0.96245954692556634</v>
      </c>
      <c r="CG18" s="47">
        <f>SUMIFS(RCCP!$IO$8:$IO$136,
RCCP!$A$8:$A$136,$A18,
RCCP!$C$8:$C$136,$B18
)+
(SUMIFS(RCCP!$IT$8:$IT$136,
RCCP!$A$8:$A$136,$A18,
RCCP!$C$8:$C$136,$B18)/5)</f>
        <v>1495.2</v>
      </c>
      <c r="CH18" s="264">
        <f>SUMIFS(RCCP!$IO$8:$IO$136,
RCCP!$A$8:$A$136,$A18,
RCCP!$C$8:$C$136,$B18
)+
(SUMIFS(RCCP!$IT$8:$IT$136,
RCCP!$A$8:$A$136,$A18,
RCCP!$C$8:$C$136,$B18)/5)</f>
        <v>1495.2</v>
      </c>
      <c r="CI18" s="58">
        <f t="shared" si="57"/>
        <v>0.21994704324801412</v>
      </c>
      <c r="CJ18" s="47">
        <f>SUMIFS(RCCP!$IP$8:$IP$136,
RCCP!$A$8:$A$136,$A18,
RCCP!$C$8:$C$136,$B18
)+
(SUMIFS(RCCP!$IT$8:$IT$136,
RCCP!$A$8:$A$136,$A18,
RCCP!$C$8:$C$136,$B18)/5)</f>
        <v>1213.2</v>
      </c>
      <c r="CK18" s="264">
        <f>SUMIFS(RCCP!$IP$8:$IP$136,
RCCP!$A$8:$A$136,$A18,
RCCP!$C$8:$C$136,$B18
)+
(SUMIFS(RCCP!$IT$8:$IT$136,
RCCP!$A$8:$A$136,$A18,
RCCP!$C$8:$C$136,$B18)/5)</f>
        <v>1213.2</v>
      </c>
      <c r="CL18" s="58">
        <f t="shared" si="58"/>
        <v>0.17846425419240955</v>
      </c>
      <c r="CM18" s="47">
        <f>SUMIFS(RCCP!$IQ$8:$IQ$136,
RCCP!$A$8:$A$136,$A18,
RCCP!$C$8:$C$136,$B18
)+
(SUMIFS(RCCP!$IT$8:$IT$136,
RCCP!$A$8:$A$136,$A18,
RCCP!$C$8:$C$136,$B18)/5)</f>
        <v>2845.2</v>
      </c>
      <c r="CN18" s="264">
        <f>SUMIFS(RCCP!$IQ$8:$IQ$136,
RCCP!$A$8:$A$136,$A18,
RCCP!$C$8:$C$136,$B18
)+
(SUMIFS(RCCP!$IT$8:$IT$136,
RCCP!$A$8:$A$136,$A18,
RCCP!$C$8:$C$136,$B18)/5)</f>
        <v>2845.2</v>
      </c>
      <c r="CO18" s="58">
        <f t="shared" si="59"/>
        <v>0.41853486319505734</v>
      </c>
      <c r="CP18" s="47">
        <f>SUMIFS(RCCP!$IR$8:$IR$136,
RCCP!$A$8:$A$136,$A18,
RCCP!$C$8:$C$136,$B18
)+
(SUMIFS(RCCP!$IT$8:$IT$136,
RCCP!$A$8:$A$136,$A18,
RCCP!$C$8:$C$136,$B18)/5)</f>
        <v>3427.2</v>
      </c>
      <c r="CQ18" s="264">
        <f>SUMIFS(RCCP!$IR$8:$IR$136,
RCCP!$A$8:$A$136,$A18,
RCCP!$C$8:$C$136,$B18
)+
(SUMIFS(RCCP!$IT$8:$IT$136,
RCCP!$A$8:$A$136,$A18,
RCCP!$C$8:$C$136,$B18)/5)</f>
        <v>3427.2</v>
      </c>
      <c r="CR18" s="58">
        <f t="shared" si="60"/>
        <v>0.50414827890556047</v>
      </c>
      <c r="CS18" s="47">
        <f>SUMIFS(RCCP!$IW$8:$IW$136,
RCCP!$A$8:$A$136,$A18,
RCCP!$C$8:$C$136,$B18
)+
(SUMIFS(RCCP!$JB$8:$JB$136,
RCCP!$A$8:$A$136,$A18,
RCCP!$C$8:$C$136,$B18)/4)</f>
        <v>1399.5</v>
      </c>
      <c r="CT18" s="264">
        <f>SUMIFS(RCCP!$IW$8:$IW$136,
RCCP!$A$8:$A$136,$A18,
RCCP!$C$8:$C$136,$B18
)+
(SUMIFS(RCCP!$JB$8:$JB$136,
RCCP!$A$8:$A$136,$A18,
RCCP!$C$8:$C$136,$B18)/4)</f>
        <v>1399.5</v>
      </c>
      <c r="CU18" s="58">
        <f t="shared" si="61"/>
        <v>0.25161812297734626</v>
      </c>
      <c r="CV18" s="47">
        <f>SUMIFS(RCCP!$IX$8:$IX$136,
RCCP!$A$8:$A$136,$A18,
RCCP!$C$8:$C$136,$B18
)+
(SUMIFS(RCCP!$JB$8:$JB$136,
RCCP!$A$8:$A$136,$A18,
RCCP!$C$8:$C$136,$B18)/4)</f>
        <v>1399.5</v>
      </c>
      <c r="CW18" s="264">
        <f>SUMIFS(RCCP!$IX$8:$IX$136,
RCCP!$A$8:$A$136,$A18,
RCCP!$C$8:$C$136,$B18
)+
(SUMIFS(RCCP!$JB$8:$JB$136,
RCCP!$A$8:$A$136,$A18,
RCCP!$C$8:$C$136,$B18)/4)</f>
        <v>1399.5</v>
      </c>
      <c r="CX18" s="58">
        <f t="shared" si="62"/>
        <v>0.2058693733451015</v>
      </c>
      <c r="CY18" s="47">
        <f>SUMIFS(RCCP!$IY$8:$IY$136,
RCCP!$A$8:$A$136,$A18,
RCCP!$C$8:$C$136,$B18
)+
(SUMIFS(RCCP!$JB$8:$JB$136,
RCCP!$A$8:$A$136,$A18,
RCCP!$C$8:$C$136,$B18)/4)</f>
        <v>1399.5</v>
      </c>
      <c r="CZ18" s="264">
        <f>SUMIFS(RCCP!$IY$8:$IY$136,
RCCP!$A$8:$A$136,$A18,
RCCP!$C$8:$C$136,$B18
)+
(SUMIFS(RCCP!$JB$8:$JB$136,
RCCP!$A$8:$A$136,$A18,
RCCP!$C$8:$C$136,$B18)/4)</f>
        <v>1399.5</v>
      </c>
      <c r="DA18" s="58">
        <f t="shared" si="63"/>
        <v>0.2058693733451015</v>
      </c>
      <c r="DB18" s="47">
        <f>SUMIFS(RCCP!$IZ$8:$IZ$136,
RCCP!$A$8:$A$136,$A18,
RCCP!$C$8:$C$136,$B18
)+
(SUMIFS(RCCP!$JB$8:$JB$136,
RCCP!$A$8:$A$136,$A18,
RCCP!$C$8:$C$136,$B18)/4)</f>
        <v>1399.5</v>
      </c>
      <c r="DC18" s="264">
        <f>SUMIFS(RCCP!$IZ$8:$IZ$136,
RCCP!$A$8:$A$136,$A18,
RCCP!$C$8:$C$136,$B18
)+
(SUMIFS(RCCP!$JB$8:$JB$136,
RCCP!$A$8:$A$136,$A18,
RCCP!$C$8:$C$136,$B18)/4)</f>
        <v>1399.5</v>
      </c>
      <c r="DD18" s="58">
        <f t="shared" si="64"/>
        <v>0.2058693733451015</v>
      </c>
      <c r="DE18" s="47">
        <f>SUMIFS(RCCP!$JE$8:$JE$136,
RCCP!$A$8:$A$136,$A18,
RCCP!$C$8:$C$136,$B18
)+
(SUMIFS(RCCP!$JJ$8:$JJ$136,
RCCP!$A$8:$A$136,$A18,
RCCP!$C$8:$C$136,$B18)/4)</f>
        <v>7252.5</v>
      </c>
      <c r="DF18" s="264">
        <f>SUMIFS(RCCP!$JE$8:$JE$136,
RCCP!$A$8:$A$136,$A18,
RCCP!$C$8:$C$136,$B18
)+
(SUMIFS(RCCP!$JJ$8:$JJ$136,
RCCP!$A$8:$A$136,$A18,
RCCP!$C$8:$C$136,$B18)/4)</f>
        <v>7252.5</v>
      </c>
      <c r="DG18" s="58">
        <f t="shared" si="65"/>
        <v>1.0668578993821711</v>
      </c>
      <c r="DH18" s="47">
        <f>SUMIFS(RCCP!$JF$8:$JF$136,
RCCP!$A$8:$A$136,$A18,
RCCP!$C$8:$C$136,$B18
)+
(SUMIFS(RCCP!$JJ$8:$JJ$136,
RCCP!$A$8:$A$136,$A18,
RCCP!$C$8:$C$136,$B18)/4)</f>
        <v>7252.5</v>
      </c>
      <c r="DI18" s="264">
        <f>SUMIFS(RCCP!$JF$8:$JF$136,
RCCP!$A$8:$A$136,$A18,
RCCP!$C$8:$C$136,$B18
)+
(SUMIFS(RCCP!$JJ$8:$JJ$136,
RCCP!$A$8:$A$136,$A18,
RCCP!$C$8:$C$136,$B18)/4)</f>
        <v>7252.5</v>
      </c>
      <c r="DJ18" s="58">
        <f t="shared" si="66"/>
        <v>1.0668578993821711</v>
      </c>
      <c r="DK18" s="47">
        <f>SUMIFS(RCCP!$JG$8:$JG$136,
RCCP!$A$8:$A$136,$A18,
RCCP!$C$8:$C$136,$B18
)+
(SUMIFS(RCCP!$JJ$8:$JJ$136,
RCCP!$A$8:$A$136,$A18,
RCCP!$C$8:$C$136,$B18)/4)</f>
        <v>7252.5</v>
      </c>
      <c r="DL18" s="264">
        <f>SUMIFS(RCCP!$JG$8:$JG$136,
RCCP!$A$8:$A$136,$A18,
RCCP!$C$8:$C$136,$B18
)+
(SUMIFS(RCCP!$JJ$8:$JJ$136,
RCCP!$A$8:$A$136,$A18,
RCCP!$C$8:$C$136,$B18)/4)</f>
        <v>7252.5</v>
      </c>
      <c r="DM18" s="58">
        <f t="shared" si="67"/>
        <v>1.3039374325782094</v>
      </c>
      <c r="DN18" s="47">
        <f>SUMIFS(RCCP!$JH$8:$JH$136,
RCCP!$A$8:$A$136,$A18,
RCCP!$C$8:$C$136,$B18
)+
(SUMIFS(RCCP!$JJ$8:$JJ$136,
RCCP!$A$8:$A$136,$A18,
RCCP!$C$8:$C$136,$B18)/4)</f>
        <v>7252.5</v>
      </c>
      <c r="DO18" s="264">
        <f>SUMIFS(RCCP!$JH$8:$JH$136,
RCCP!$A$8:$A$136,$A18,
RCCP!$C$8:$C$136,$B18
)+
(SUMIFS(RCCP!$JJ$8:$JJ$136,
RCCP!$A$8:$A$136,$A18,
RCCP!$C$8:$C$136,$B18)/4)</f>
        <v>7252.5</v>
      </c>
      <c r="DP18" s="58">
        <f t="shared" si="68"/>
        <v>1.0668578993821711</v>
      </c>
    </row>
    <row r="19" spans="1:120" ht="20.149999999999999" customHeight="1" x14ac:dyDescent="0.35">
      <c r="A19" s="54">
        <v>880</v>
      </c>
      <c r="B19" s="54" t="s">
        <v>32</v>
      </c>
      <c r="C19" s="39" t="s">
        <v>93</v>
      </c>
      <c r="D19" s="128">
        <v>100</v>
      </c>
      <c r="E19" s="39">
        <f t="shared" si="27"/>
        <v>5.5</v>
      </c>
      <c r="F19" s="55">
        <v>9</v>
      </c>
      <c r="G19" s="39">
        <v>2</v>
      </c>
      <c r="H19" s="40">
        <f t="shared" si="43"/>
        <v>9900</v>
      </c>
      <c r="I19" s="40">
        <f t="shared" si="28"/>
        <v>1800</v>
      </c>
      <c r="J19" s="47">
        <f>SUMIFS(
'BLC Subcont'!$AE$7:$AE$9999,
'BLC Subcont'!$I$7:$I$9999,L$9,
'BLC Subcont'!$U$7:$U$9999,$A19,
'BLC Subcont'!$AA$7:$AA$9999,"Unisex"
)
+SUMIFS(
'BLC Subcont'!$AE$7:$AE$9999,
'BLC Subcont'!$I$7:$I$9999,L$9,
'BLC Subcont'!$U$7:$U$9999,$A19,
'BLC Subcont'!$AA$7:$AA$9999,"Men'S"
)
+SUMIFS(
'BLC Subcont'!$AE$7:$AE$9999,
'BLC Subcont'!$I$7:$I$9999,L$9,
'BLC Subcont'!$U$7:$U$9999,$A19,
'BLC Subcont'!$AA$7:$AA$9999,"Women"
)</f>
        <v>0</v>
      </c>
      <c r="K19" s="129">
        <f>SUMIFS(
'BLC Subcont'!$CK$7:$CK$9999,
'BLC Subcont'!$I$7:$I$9999,L$9,
'BLC Subcont'!$U$7:$U$9999,$A19,
'BLC Subcont'!$AA$7:$AA$9999,"Unisex"
)
+SUMIFS(
'BLC Subcont'!$CK$7:$CK$9999,
'BLC Subcont'!$I$7:$I$9999,L$9,
'BLC Subcont'!$U$7:$U$9999,$A19,
'BLC Subcont'!$AA$7:$AA$9999,"Men'S"
)
+SUMIFS(
'BLC Subcont'!$CK$7:$CK$9999,
'BLC Subcont'!$I$7:$I$9999,L$9,
'BLC Subcont'!$U$7:$U$9999,$A19,
'BLC Subcont'!$AA$7:$AA$9999,"Women"
)</f>
        <v>0</v>
      </c>
      <c r="L19" s="58">
        <f t="shared" si="29"/>
        <v>0</v>
      </c>
      <c r="M19" s="47">
        <f>SUMIFS(
'BLC Subcont'!$AE$7:$AE$9999,
'BLC Subcont'!$I$7:$I$9999,O$9,
'BLC Subcont'!$U$7:$U$9999,$A19,
'BLC Subcont'!$AA$7:$AA$9999,"Unisex"
)
+SUMIFS(
'BLC Subcont'!$AE$7:$AE$9999,
'BLC Subcont'!$I$7:$I$9999,O$9,
'BLC Subcont'!$U$7:$U$9999,$A19,
'BLC Subcont'!$AA$7:$AA$9999,"Men'S"
)
+SUMIFS(
'BLC Subcont'!$AE$7:$AE$9999,
'BLC Subcont'!$I$7:$I$9999,O$9,
'BLC Subcont'!$U$7:$U$9999,$A19,
'BLC Subcont'!$AA$7:$AA$9999,"Women"
)</f>
        <v>7572</v>
      </c>
      <c r="N19" s="129">
        <f>SUMIFS(
'BLC Subcont'!$CK$7:$CK$9999,
'BLC Subcont'!$I$7:$I$9999,O$9,
'BLC Subcont'!$U$7:$U$9999,$A19,
'BLC Subcont'!$AA$7:$AA$9999,"Unisex"
)
+SUMIFS(
'BLC Subcont'!$CK$7:$CK$9999,
'BLC Subcont'!$I$7:$I$9999,O$9,
'BLC Subcont'!$U$7:$U$9999,$A19,
'BLC Subcont'!$AA$7:$AA$9999,"Men'S"
)
+SUMIFS(
'BLC Subcont'!$CK$7:$CK$9999,
'BLC Subcont'!$I$7:$I$9999,O$9,
'BLC Subcont'!$U$7:$U$9999,$A19,
'BLC Subcont'!$AA$7:$AA$9999,"Women"
)</f>
        <v>211</v>
      </c>
      <c r="O19" s="58">
        <f t="shared" si="30"/>
        <v>0</v>
      </c>
      <c r="P19" s="47">
        <f>SUMIFS(
'BLC Subcont'!$AE$7:$AE$9999,
'BLC Subcont'!$I$7:$I$9999,R$9,
'BLC Subcont'!$U$7:$U$9999,$A19,
'BLC Subcont'!$AA$7:$AA$9999,"Unisex"
)
+SUMIFS(
'BLC Subcont'!$AE$7:$AE$9999,
'BLC Subcont'!$I$7:$I$9999,R$9,
'BLC Subcont'!$U$7:$U$9999,$A19,
'BLC Subcont'!$AA$7:$AA$9999,"Men'S"
)
+SUMIFS(
'BLC Subcont'!$AE$7:$AE$9999,
'BLC Subcont'!$I$7:$I$9999,R$9,
'BLC Subcont'!$U$7:$U$9999,$A19,
'BLC Subcont'!$AA$7:$AA$9999,"Women"
)</f>
        <v>7326</v>
      </c>
      <c r="Q19" s="129">
        <f>SUMIFS(
'BLC Subcont'!$CK$7:$CK$9999,
'BLC Subcont'!$I$7:$I$9999,R$9,
'BLC Subcont'!$U$7:$U$9999,$A19,
'BLC Subcont'!$AA$7:$AA$9999,"Unisex"
)
+SUMIFS(
'BLC Subcont'!$CK$7:$CK$9999,
'BLC Subcont'!$I$7:$I$9999,R$9,
'BLC Subcont'!$U$7:$U$9999,$A19,
'BLC Subcont'!$AA$7:$AA$9999,"Men'S"
)
+SUMIFS(
'BLC Subcont'!$CK$7:$CK$9999,
'BLC Subcont'!$I$7:$I$9999,R$9,
'BLC Subcont'!$U$7:$U$9999,$A19,
'BLC Subcont'!$AA$7:$AA$9999,"Women"
)</f>
        <v>142</v>
      </c>
      <c r="R19" s="58">
        <f t="shared" si="31"/>
        <v>0</v>
      </c>
      <c r="S19" s="47">
        <f>SUMIFS(
'BLC Subcont'!$AE$7:$AE$9999,
'BLC Subcont'!$I$7:$I$9999,U$9,
'BLC Subcont'!$U$7:$U$9999,$A19,
'BLC Subcont'!$AA$7:$AA$9999,"Unisex"
)
+SUMIFS(
'BLC Subcont'!$AE$7:$AE$9999,
'BLC Subcont'!$I$7:$I$9999,U$9,
'BLC Subcont'!$U$7:$U$9999,$A19,
'BLC Subcont'!$AA$7:$AA$9999,"Men'S"
)
+SUMIFS(
'BLC Subcont'!$AE$7:$AE$9999,
'BLC Subcont'!$I$7:$I$9999,U$9,
'BLC Subcont'!$U$7:$U$9999,$A19,
'BLC Subcont'!$AA$7:$AA$9999,"Women"
)</f>
        <v>6564</v>
      </c>
      <c r="T19" s="129">
        <f>SUMIFS(
'BLC Subcont'!$CK$7:$CK$9999,
'BLC Subcont'!$I$7:$I$9999,U$9,
'BLC Subcont'!$U$7:$U$9999,$A19,
'BLC Subcont'!$AA$7:$AA$9999,"Unisex"
)
+SUMIFS(
'BLC Subcont'!$CK$7:$CK$9999,
'BLC Subcont'!$I$7:$I$9999,U$9,
'BLC Subcont'!$U$7:$U$9999,$A19,
'BLC Subcont'!$AA$7:$AA$9999,"Men'S"
)
+SUMIFS(
'BLC Subcont'!$CK$7:$CK$9999,
'BLC Subcont'!$I$7:$I$9999,U$9,
'BLC Subcont'!$U$7:$U$9999,$A19,
'BLC Subcont'!$AA$7:$AA$9999,"Women"
)</f>
        <v>164</v>
      </c>
      <c r="U19" s="58">
        <f t="shared" si="32"/>
        <v>0</v>
      </c>
      <c r="V19" s="47">
        <f>SUMIFS(
'BLC Subcont'!$AE$7:$AE$9999,
'BLC Subcont'!$I$7:$I$9999,X$9,
'BLC Subcont'!$U$7:$U$9999,$A19,
'BLC Subcont'!$AA$7:$AA$9999,"Unisex"
)
+SUMIFS(
'BLC Subcont'!$AE$7:$AE$9999,
'BLC Subcont'!$I$7:$I$9999,X$9,
'BLC Subcont'!$U$7:$U$9999,$A19,
'BLC Subcont'!$AA$7:$AA$9999,"Men'S"
)
+SUMIFS(
'BLC Subcont'!$AE$7:$AE$9999,
'BLC Subcont'!$I$7:$I$9999,X$9,
'BLC Subcont'!$U$7:$U$9999,$A19,
'BLC Subcont'!$AA$7:$AA$9999,"Women"
)</f>
        <v>8772</v>
      </c>
      <c r="W19" s="129">
        <f>SUMIFS(
'BLC Subcont'!$CK$7:$CK$9999,
'BLC Subcont'!$I$7:$I$9999,X$9,
'BLC Subcont'!$U$7:$U$9999,$A19,
'BLC Subcont'!$AA$7:$AA$9999,"Unisex"
)
+SUMIFS(
'BLC Subcont'!$CK$7:$CK$9999,
'BLC Subcont'!$I$7:$I$9999,X$9,
'BLC Subcont'!$U$7:$U$9999,$A19,
'BLC Subcont'!$AA$7:$AA$9999,"Men'S"
)
+SUMIFS(
'BLC Subcont'!$CK$7:$CK$9999,
'BLC Subcont'!$I$7:$I$9999,X$9,
'BLC Subcont'!$U$7:$U$9999,$A19,
'BLC Subcont'!$AA$7:$AA$9999,"Women"
)</f>
        <v>4008</v>
      </c>
      <c r="X19" s="58">
        <f t="shared" si="33"/>
        <v>0.40484848484848485</v>
      </c>
      <c r="Y19" s="47">
        <f t="shared" si="34"/>
        <v>30234</v>
      </c>
      <c r="Z19" s="48">
        <f t="shared" si="34"/>
        <v>4525</v>
      </c>
      <c r="AA19" s="127">
        <f t="shared" si="35"/>
        <v>0.45707070707070707</v>
      </c>
      <c r="AB19" s="47">
        <f>SUMIFS(
'BLC Subcont'!$AE$7:$AE$9999,
'BLC Subcont'!$I$7:$I$9999,AD$9,
'BLC Subcont'!$U$7:$U$9999,$A19,
'BLC Subcont'!$AA$7:$AA$9999,"Unisex"
)
+SUMIFS(
'BLC Subcont'!$AE$7:$AE$9999,
'BLC Subcont'!$I$7:$I$9999,AD$9,
'BLC Subcont'!$U$7:$U$9999,$A19,
'BLC Subcont'!$AA$7:$AA$9999,"Men'S"
)
+SUMIFS(
'BLC Subcont'!$AE$7:$AE$9999,
'BLC Subcont'!$I$7:$I$9999,AD$9,
'BLC Subcont'!$U$7:$U$9999,$A19,
'BLC Subcont'!$AA$7:$AA$9999,"Women"
)</f>
        <v>13140</v>
      </c>
      <c r="AC19" s="249">
        <f>SUMIFS(
'BLC Subcont'!$CK$7:$CK$9999,
'BLC Subcont'!$I$7:$I$9999,AD$9,
'BLC Subcont'!$U$7:$U$9999,$A19,
'BLC Subcont'!$AA$7:$AA$9999,"Unisex"
)
+SUMIFS(
'BLC Subcont'!$CK$7:$CK$9999,
'BLC Subcont'!$I$7:$I$9999,AD$9,
'BLC Subcont'!$U$7:$U$9999,$A19,
'BLC Subcont'!$AA$7:$AA$9999,"Men'S"
)
+SUMIFS(
'BLC Subcont'!$CK$7:$CK$9999,
'BLC Subcont'!$I$7:$I$9999,AD$9,
'BLC Subcont'!$U$7:$U$9999,$A19,
'BLC Subcont'!$AA$7:$AA$9999,"Women"
)</f>
        <v>8209</v>
      </c>
      <c r="AD19" s="58">
        <f t="shared" si="36"/>
        <v>0.82919191919191915</v>
      </c>
      <c r="AE19" s="47">
        <f>SUMIFS(
'BLC Subcont'!$AE$7:$AE$9999,
'BLC Subcont'!$I$7:$I$9999,AG$9,
'BLC Subcont'!$U$7:$U$9999,$A19,
'BLC Subcont'!$AA$7:$AA$9999,"Unisex"
)
+SUMIFS(
'BLC Subcont'!$AE$7:$AE$9999,
'BLC Subcont'!$I$7:$I$9999,AG$9,
'BLC Subcont'!$U$7:$U$9999,$A19,
'BLC Subcont'!$AA$7:$AA$9999,"Men'S"
)
+SUMIFS(
'BLC Subcont'!$AE$7:$AE$9999,
'BLC Subcont'!$I$7:$I$9999,AG$9,
'BLC Subcont'!$U$7:$U$9999,$A19,
'BLC Subcont'!$AA$7:$AA$9999,"Women"
)</f>
        <v>18726</v>
      </c>
      <c r="AF19" s="249">
        <f>SUMIFS(
'BLC Subcont'!$CK$7:$CK$9999,
'BLC Subcont'!$I$7:$I$9999,AG$9,
'BLC Subcont'!$U$7:$U$9999,$A19,
'BLC Subcont'!$AA$7:$AA$9999,"Unisex"
)
+SUMIFS(
'BLC Subcont'!$CK$7:$CK$9999,
'BLC Subcont'!$I$7:$I$9999,AG$9,
'BLC Subcont'!$U$7:$U$9999,$A19,
'BLC Subcont'!$AA$7:$AA$9999,"Men'S"
)
+SUMIFS(
'BLC Subcont'!$CK$7:$CK$9999,
'BLC Subcont'!$I$7:$I$9999,AG$9,
'BLC Subcont'!$U$7:$U$9999,$A19,
'BLC Subcont'!$AA$7:$AA$9999,"Women"
)</f>
        <v>15823</v>
      </c>
      <c r="AG19" s="58">
        <f t="shared" si="36"/>
        <v>1.5982828282828283</v>
      </c>
      <c r="AH19" s="47">
        <f>SUMIFS(
'BLC Subcont'!$AE$7:$AE$9999,
'BLC Subcont'!$I$7:$I$9999,AJ$9,
'BLC Subcont'!$U$7:$U$9999,$A19,
'BLC Subcont'!$AA$7:$AA$9999,"Unisex"
)
+SUMIFS(
'BLC Subcont'!$AE$7:$AE$9999,
'BLC Subcont'!$I$7:$I$9999,AJ$9,
'BLC Subcont'!$U$7:$U$9999,$A19,
'BLC Subcont'!$AA$7:$AA$9999,"Men'S"
)
+SUMIFS(
'BLC Subcont'!$AE$7:$AE$9999,
'BLC Subcont'!$I$7:$I$9999,AJ$9,
'BLC Subcont'!$U$7:$U$9999,$A19,
'BLC Subcont'!$AA$7:$AA$9999,"Women"
)</f>
        <v>13044</v>
      </c>
      <c r="AI19" s="249">
        <f>SUMIFS(
'BLC Subcont'!$CK$7:$CK$9999,
'BLC Subcont'!$I$7:$I$9999,AJ$9,
'BLC Subcont'!$U$7:$U$9999,$A19,
'BLC Subcont'!$AA$7:$AA$9999,"Unisex"
)
+SUMIFS(
'BLC Subcont'!$CK$7:$CK$9999,
'BLC Subcont'!$I$7:$I$9999,AJ$9,
'BLC Subcont'!$U$7:$U$9999,$A19,
'BLC Subcont'!$AA$7:$AA$9999,"Men'S"
)
+SUMIFS(
'BLC Subcont'!$CK$7:$CK$9999,
'BLC Subcont'!$I$7:$I$9999,AJ$9,
'BLC Subcont'!$U$7:$U$9999,$A19,
'BLC Subcont'!$AA$7:$AA$9999,"Women"
)</f>
        <v>13044</v>
      </c>
      <c r="AJ19" s="58">
        <f t="shared" si="36"/>
        <v>1.3175757575757576</v>
      </c>
      <c r="AK19" s="47">
        <f>SUMIFS(
'BLC Subcont'!$AE$7:$AE$9999,
'BLC Subcont'!$I$7:$I$9999,AM$9,
'BLC Subcont'!$U$7:$U$9999,$A19,
'BLC Subcont'!$AA$7:$AA$9999,"Unisex"
)
+SUMIFS(
'BLC Subcont'!$AE$7:$AE$9999,
'BLC Subcont'!$I$7:$I$9999,AM$9,
'BLC Subcont'!$U$7:$U$9999,$A19,
'BLC Subcont'!$AA$7:$AA$9999,"Men'S"
)
+SUMIFS(
'BLC Subcont'!$AE$7:$AE$9999,
'BLC Subcont'!$I$7:$I$9999,AM$9,
'BLC Subcont'!$U$7:$U$9999,$A19,
'BLC Subcont'!$AA$7:$AA$9999,"Women"
)</f>
        <v>14502</v>
      </c>
      <c r="AL19" s="249">
        <f>SUMIFS(
'BLC Subcont'!$CK$7:$CK$9999,
'BLC Subcont'!$I$7:$I$9999,AM$9,
'BLC Subcont'!$U$7:$U$9999,$A19,
'BLC Subcont'!$AA$7:$AA$9999,"Unisex"
)
+SUMIFS(
'BLC Subcont'!$CK$7:$CK$9999,
'BLC Subcont'!$I$7:$I$9999,AM$9,
'BLC Subcont'!$U$7:$U$9999,$A19,
'BLC Subcont'!$AA$7:$AA$9999,"Men'S"
)
+SUMIFS(
'BLC Subcont'!$CK$7:$CK$9999,
'BLC Subcont'!$I$7:$I$9999,AM$9,
'BLC Subcont'!$U$7:$U$9999,$A19,
'BLC Subcont'!$AA$7:$AA$9999,"Women"
)</f>
        <v>14502</v>
      </c>
      <c r="AM19" s="58">
        <f t="shared" si="36"/>
        <v>1.4648484848484848</v>
      </c>
      <c r="AN19" s="47">
        <f>SUMIFS(
'BLC Subcont'!$AE$7:$AE$9999,
'BLC Subcont'!$I$7:$I$9999,AP$9,
'BLC Subcont'!$U$7:$U$9999,$A19,
'BLC Subcont'!$AA$7:$AA$9999,"Unisex"
)
+SUMIFS(
'BLC Subcont'!$AE$7:$AE$9999,
'BLC Subcont'!$I$7:$I$9999,AP$9,
'BLC Subcont'!$U$7:$U$9999,$A19,
'BLC Subcont'!$AA$7:$AA$9999,"Men'S"
)
+SUMIFS(
'BLC Subcont'!$AE$7:$AE$9999,
'BLC Subcont'!$I$7:$I$9999,AP$9,
'BLC Subcont'!$U$7:$U$9999,$A19,
'BLC Subcont'!$AA$7:$AA$9999,"Women"
)</f>
        <v>3474</v>
      </c>
      <c r="AO19" s="249">
        <f>SUMIFS(
'BLC Subcont'!$CK$7:$CK$9999,
'BLC Subcont'!$I$7:$I$9999,AP$9,
'BLC Subcont'!$U$7:$U$9999,$A19,
'BLC Subcont'!$AA$7:$AA$9999,"Unisex"
)
+SUMIFS(
'BLC Subcont'!$CK$7:$CK$9999,
'BLC Subcont'!$I$7:$I$9999,AP$9,
'BLC Subcont'!$U$7:$U$9999,$A19,
'BLC Subcont'!$AA$7:$AA$9999,"Men'S"
)
+SUMIFS(
'BLC Subcont'!$CK$7:$CK$9999,
'BLC Subcont'!$I$7:$I$9999,AP$9,
'BLC Subcont'!$U$7:$U$9999,$A19,
'BLC Subcont'!$AA$7:$AA$9999,"Women"
)</f>
        <v>3474</v>
      </c>
      <c r="AP19" s="58">
        <f t="shared" si="36"/>
        <v>0.35090909090909089</v>
      </c>
      <c r="AQ19" s="47">
        <f>SUMIFS(
'BLC Subcont'!$AE$7:$AE$9999,
'BLC Subcont'!$I$7:$I$9999,AS$9,
'BLC Subcont'!$U$7:$U$9999,$A19,
'BLC Subcont'!$AA$7:$AA$9999,"Unisex"
)
+SUMIFS(
'BLC Subcont'!$AE$7:$AE$9999,
'BLC Subcont'!$I$7:$I$9999,AS$9,
'BLC Subcont'!$U$7:$U$9999,$A19,
'BLC Subcont'!$AA$7:$AA$9999,"Men'S"
)
+SUMIFS(
'BLC Subcont'!$AE$7:$AE$9999,
'BLC Subcont'!$I$7:$I$9999,AS$9,
'BLC Subcont'!$U$7:$U$9999,$A19,
'BLC Subcont'!$AA$7:$AA$9999,"Women"
)</f>
        <v>0</v>
      </c>
      <c r="AR19" s="249">
        <f>SUMIFS(
'BLC Subcont'!$CK$7:$CK$9999,
'BLC Subcont'!$I$7:$I$9999,AS$9,
'BLC Subcont'!$U$7:$U$9999,$A19,
'BLC Subcont'!$AA$7:$AA$9999,"Unisex"
)
+SUMIFS(
'BLC Subcont'!$CK$7:$CK$9999,
'BLC Subcont'!$I$7:$I$9999,AS$9,
'BLC Subcont'!$U$7:$U$9999,$A19,
'BLC Subcont'!$AA$7:$AA$9999,"Men'S"
)
+SUMIFS(
'BLC Subcont'!$CK$7:$CK$9999,
'BLC Subcont'!$I$7:$I$9999,AS$9,
'BLC Subcont'!$U$7:$U$9999,$A19,
'BLC Subcont'!$AA$7:$AA$9999,"Women"
)</f>
        <v>0</v>
      </c>
      <c r="AS19" s="58">
        <f t="shared" si="36"/>
        <v>0</v>
      </c>
      <c r="AT19" s="47">
        <f>SUMIFS(
'BLC Subcont'!$AE$7:$AE$9999,
'BLC Subcont'!$I$7:$I$9999,AV$9,
'BLC Subcont'!$U$7:$U$9999,$A19,
'BLC Subcont'!$AA$7:$AA$9999,"Unisex"
)
+SUMIFS(
'BLC Subcont'!$AE$7:$AE$9999,
'BLC Subcont'!$I$7:$I$9999,AV$9,
'BLC Subcont'!$U$7:$U$9999,$A19,
'BLC Subcont'!$AA$7:$AA$9999,"Men'S"
)
+SUMIFS(
'BLC Subcont'!$AE$7:$AE$9999,
'BLC Subcont'!$I$7:$I$9999,AV$9,
'BLC Subcont'!$U$7:$U$9999,$A19,
'BLC Subcont'!$AA$7:$AA$9999,"Women"
)</f>
        <v>0</v>
      </c>
      <c r="AU19" s="48">
        <f>SUMIFS(
'BLC Subcont'!$CK$7:$CK$9999,
'BLC Subcont'!$I$7:$I$9999,AV$9,
'BLC Subcont'!$U$7:$U$9999,$A19,
'BLC Subcont'!$AA$7:$AA$9999,"Unisex"
)
+SUMIFS(
'BLC Subcont'!$CK$7:$CK$9999,
'BLC Subcont'!$I$7:$I$9999,AV$9,
'BLC Subcont'!$U$7:$U$9999,$A19,
'BLC Subcont'!$AA$7:$AA$9999,"Men'S"
)
+SUMIFS(
'BLC Subcont'!$CK$7:$CK$9999,
'BLC Subcont'!$I$7:$I$9999,AV$9,
'BLC Subcont'!$U$7:$U$9999,$A19,
'BLC Subcont'!$AA$7:$AA$9999,"Women"
)</f>
        <v>0</v>
      </c>
      <c r="AV19" s="58">
        <f t="shared" si="37"/>
        <v>0</v>
      </c>
      <c r="AW19" s="47">
        <f>SUMIFS(
'BLC Subcont'!$AE$7:$AE$9999,
'BLC Subcont'!$I$7:$I$9999,AY$9,
'BLC Subcont'!$U$7:$U$9999,$A19,
'BLC Subcont'!$AA$7:$AA$9999,"Unisex"
)
+SUMIFS(
'BLC Subcont'!$AE$7:$AE$9999,
'BLC Subcont'!$I$7:$I$9999,AY$9,
'BLC Subcont'!$U$7:$U$9999,$A19,
'BLC Subcont'!$AA$7:$AA$9999,"Men'S"
)
+SUMIFS(
'BLC Subcont'!$AE$7:$AE$9999,
'BLC Subcont'!$I$7:$I$9999,AY$9,
'BLC Subcont'!$U$7:$U$9999,$A19,
'BLC Subcont'!$AA$7:$AA$9999,"Women"
)</f>
        <v>0</v>
      </c>
      <c r="AX19" s="48">
        <f>SUMIFS(
'BLC Subcont'!$CK$7:$CK$9999,
'BLC Subcont'!$I$7:$I$9999,AY$9,
'BLC Subcont'!$U$7:$U$9999,$A19,
'BLC Subcont'!$AA$7:$AA$9999,"Unisex"
)
+SUMIFS(
'BLC Subcont'!$CK$7:$CK$9999,
'BLC Subcont'!$I$7:$I$9999,AY$9,
'BLC Subcont'!$U$7:$U$9999,$A19,
'BLC Subcont'!$AA$7:$AA$9999,"Men'S"
)
+SUMIFS(
'BLC Subcont'!$CK$7:$CK$9999,
'BLC Subcont'!$I$7:$I$9999,AY$9,
'BLC Subcont'!$U$7:$U$9999,$A19,
'BLC Subcont'!$AA$7:$AA$9999,"Women"
)</f>
        <v>0</v>
      </c>
      <c r="AY19" s="58">
        <f t="shared" si="38"/>
        <v>0</v>
      </c>
      <c r="AZ19" s="42">
        <f t="shared" si="44"/>
        <v>1357.5</v>
      </c>
      <c r="BA19" s="249">
        <f t="shared" si="39"/>
        <v>1357.5</v>
      </c>
      <c r="BB19" s="58">
        <f t="shared" si="45"/>
        <v>0.13712121212121212</v>
      </c>
      <c r="BC19" s="47">
        <f t="shared" si="46"/>
        <v>1357.5</v>
      </c>
      <c r="BD19" s="249">
        <f t="shared" si="41"/>
        <v>1357.5</v>
      </c>
      <c r="BE19" s="58">
        <f t="shared" si="47"/>
        <v>0.13712121212121212</v>
      </c>
      <c r="BF19" s="42">
        <f>SUMIFS(RCCP!$HX$8:$HX$136,
RCCP!$A$8:$A$136,$A19,
RCCP!$C$8:$C$136,$B19
)+
(SUMIFS(RCCP!$IC$8:$IC$136,
RCCP!$A$8:$A$136,$A19,
RCCP!$C$8:$C$136,$B19)/4)</f>
        <v>1357.5</v>
      </c>
      <c r="BG19" s="48">
        <f>SUMIFS(RCCP!$HX$8:$HX$136,
RCCP!$A$8:$A$136,$A19,
RCCP!$C$8:$C$136,$B19
)+
(SUMIFS(RCCP!$IC$8:$IC$136,
RCCP!$A$8:$A$136,$A19,
RCCP!$C$8:$C$136,$B19)/4)</f>
        <v>1357.5</v>
      </c>
      <c r="BH19" s="58">
        <f t="shared" si="48"/>
        <v>0.13712121212121212</v>
      </c>
      <c r="BI19" s="47">
        <f>SUMIFS(RCCP!$HY$8:$HY$136,
RCCP!$A$8:$A$136,$A19,
RCCP!$C$8:$C$136,$B19
)+
(SUMIFS(RCCP!$IC$8:$IC$136,
RCCP!$A$8:$A$136,$A19,
RCCP!$C$8:$C$136,$B19)/4)</f>
        <v>1357.5</v>
      </c>
      <c r="BJ19" s="48">
        <f>SUMIFS(RCCP!$HY$8:$HY$136,
RCCP!$A$8:$A$136,$A19,
RCCP!$C$8:$C$136,$B19
)+
(SUMIFS(RCCP!$IC$8:$IC$136,
RCCP!$A$8:$A$136,$A19,
RCCP!$C$8:$C$136,$B19)/4)</f>
        <v>1357.5</v>
      </c>
      <c r="BK19" s="58">
        <f t="shared" si="49"/>
        <v>0.13712121212121212</v>
      </c>
      <c r="BL19" s="47">
        <f>SUMIFS(RCCP!$HZ$8:$HZ$136,
RCCP!$A$8:$A$136,$A19,
RCCP!$C$8:$C$136,$B19
)+
(SUMIFS(RCCP!$IC$8:$IC$136,
RCCP!$A$8:$A$136,$A19,
RCCP!$C$8:$C$136,$B19)/4)</f>
        <v>25297.5</v>
      </c>
      <c r="BM19" s="249">
        <f>SUMIFS(RCCP!$HZ$8:$HZ$136,
RCCP!$A$8:$A$136,$A19,
RCCP!$C$8:$C$136,$B19
)+
(SUMIFS(RCCP!$IC$8:$IC$136,
RCCP!$A$8:$A$136,$A19,
RCCP!$C$8:$C$136,$B19)/4)</f>
        <v>25297.5</v>
      </c>
      <c r="BN19" s="58">
        <f t="shared" si="50"/>
        <v>2.5553030303030302</v>
      </c>
      <c r="BO19" s="47">
        <f>SUMIFS(RCCP!$IA$8:$IA$136,
RCCP!$A$8:$A$136,$A19,
RCCP!$C$8:$C$136,$B19
)+
(SUMIFS(RCCP!$IC$8:$IC$136,
RCCP!$A$8:$A$136,$A19,
RCCP!$C$8:$C$136,$B19)/4)</f>
        <v>5035.5</v>
      </c>
      <c r="BP19" s="249">
        <f>SUMIFS(RCCP!$IA$8:$IA$136,
RCCP!$A$8:$A$136,$A19,
RCCP!$C$8:$C$136,$B19
)+
(SUMIFS(RCCP!$IC$8:$IC$136,
RCCP!$A$8:$A$136,$A19,
RCCP!$C$8:$C$136,$B19)/4)</f>
        <v>5035.5</v>
      </c>
      <c r="BQ19" s="58">
        <f t="shared" si="51"/>
        <v>0.50863636363636366</v>
      </c>
      <c r="BR19" s="47">
        <f>SUMIFS(RCCP!$IF$8:$IF$136,
RCCP!$A$8:$A$136,$A19,
RCCP!$C$8:$C$136,$B19
)+
(SUMIFS(RCCP!$IK$8:$IK$136,
RCCP!$A$8:$A$136,$A19,
RCCP!$C$8:$C$136,$B19)/4)</f>
        <v>7800</v>
      </c>
      <c r="BS19" s="249">
        <f>SUMIFS(RCCP!$IF$8:$IF$136,
RCCP!$A$8:$A$136,$A19,
RCCP!$C$8:$C$136,$B19
)+
(SUMIFS(RCCP!$IK$8:$IK$136,
RCCP!$A$8:$A$136,$A19,
RCCP!$C$8:$C$136,$B19)/4)</f>
        <v>7800</v>
      </c>
      <c r="BT19" s="58">
        <f t="shared" si="52"/>
        <v>0.78787878787878785</v>
      </c>
      <c r="BU19" s="47">
        <f>SUMIFS(RCCP!$IG$8:$IG$136,
RCCP!$A$8:$A$136,$A19,
RCCP!$C$8:$C$136,$B19
)+
(SUMIFS(RCCP!$IK$8:$IK$136,
RCCP!$A$8:$A$136,$A19,
RCCP!$C$8:$C$136,$B19)/4)</f>
        <v>9246</v>
      </c>
      <c r="BV19" s="249">
        <f>SUMIFS(RCCP!$IG$8:$IG$136,
RCCP!$A$8:$A$136,$A19,
RCCP!$C$8:$C$136,$B19
)+
(SUMIFS(RCCP!$IK$8:$IK$136,
RCCP!$A$8:$A$136,$A19,
RCCP!$C$8:$C$136,$B19)/4)</f>
        <v>9246</v>
      </c>
      <c r="BW19" s="58">
        <f t="shared" si="53"/>
        <v>0.93393939393939396</v>
      </c>
      <c r="BX19" s="47">
        <f>SUMIFS(RCCP!$IH$8:$IH$136,
RCCP!$A$8:$A$136,$A19,
RCCP!$C$8:$C$136,$B19
)+
(SUMIFS(RCCP!$IK$8:$IK$136,
RCCP!$A$8:$A$136,$A19,
RCCP!$C$8:$C$136,$B19)/4)</f>
        <v>5238</v>
      </c>
      <c r="BY19" s="249">
        <f>SUMIFS(RCCP!$IH$8:$IH$136,
RCCP!$A$8:$A$136,$A19,
RCCP!$C$8:$C$136,$B19
)+
(SUMIFS(RCCP!$IK$8:$IK$136,
RCCP!$A$8:$A$136,$A19,
RCCP!$C$8:$C$136,$B19)/4)</f>
        <v>5238</v>
      </c>
      <c r="BZ19" s="58">
        <f t="shared" si="54"/>
        <v>0.52909090909090906</v>
      </c>
      <c r="CA19" s="47">
        <f>SUMIFS(RCCP!$II$8:$II$136,
RCCP!$A$8:$A$136,$A19,
RCCP!$C$8:$C$136,$B19
)+
(SUMIFS(RCCP!$IK$8:$IK$136,
RCCP!$A$8:$A$136,$A19,
RCCP!$C$8:$C$136,$B19)/4)</f>
        <v>17184</v>
      </c>
      <c r="CB19" s="249">
        <f>SUMIFS(RCCP!$II$8:$II$136,
RCCP!$A$8:$A$136,$A19,
RCCP!$C$8:$C$136,$B19
)+
(SUMIFS(RCCP!$IK$8:$IK$136,
RCCP!$A$8:$A$136,$A19,
RCCP!$C$8:$C$136,$B19)/4)</f>
        <v>17184</v>
      </c>
      <c r="CC19" s="58">
        <f t="shared" si="55"/>
        <v>2.1214814814814815</v>
      </c>
      <c r="CD19" s="47">
        <f>SUMIFS(RCCP!$IN$8:$IN$136,
RCCP!$A$8:$A$136,$A19,
RCCP!$C$8:$C$136,$B19
)+
(SUMIFS(RCCP!$IT$8:$IT$136,
RCCP!$A$8:$A$136,$A19,
RCCP!$C$8:$C$136,$B19)/5)</f>
        <v>5353.2</v>
      </c>
      <c r="CE19" s="249">
        <f>SUMIFS(RCCP!$IN$8:$IN$136,
RCCP!$A$8:$A$136,$A19,
RCCP!$C$8:$C$136,$B19
)+
(SUMIFS(RCCP!$IT$8:$IT$136,
RCCP!$A$8:$A$136,$A19,
RCCP!$C$8:$C$136,$B19)/5)</f>
        <v>5353.2</v>
      </c>
      <c r="CF19" s="58">
        <f t="shared" si="56"/>
        <v>0.66088888888888886</v>
      </c>
      <c r="CG19" s="47">
        <f>SUMIFS(RCCP!$IO$8:$IO$136,
RCCP!$A$8:$A$136,$A19,
RCCP!$C$8:$C$136,$B19
)+
(SUMIFS(RCCP!$IT$8:$IT$136,
RCCP!$A$8:$A$136,$A19,
RCCP!$C$8:$C$136,$B19)/5)</f>
        <v>1495.2</v>
      </c>
      <c r="CH19" s="249">
        <f>SUMIFS(RCCP!$IO$8:$IO$136,
RCCP!$A$8:$A$136,$A19,
RCCP!$C$8:$C$136,$B19
)+
(SUMIFS(RCCP!$IT$8:$IT$136,
RCCP!$A$8:$A$136,$A19,
RCCP!$C$8:$C$136,$B19)/5)</f>
        <v>1495.2</v>
      </c>
      <c r="CI19" s="58">
        <f t="shared" si="57"/>
        <v>0.15103030303030304</v>
      </c>
      <c r="CJ19" s="47">
        <f>SUMIFS(RCCP!$IP$8:$IP$136,
RCCP!$A$8:$A$136,$A19,
RCCP!$C$8:$C$136,$B19
)+
(SUMIFS(RCCP!$IT$8:$IT$136,
RCCP!$A$8:$A$136,$A19,
RCCP!$C$8:$C$136,$B19)/5)</f>
        <v>1213.2</v>
      </c>
      <c r="CK19" s="249">
        <f>SUMIFS(RCCP!$IP$8:$IP$136,
RCCP!$A$8:$A$136,$A19,
RCCP!$C$8:$C$136,$B19
)+
(SUMIFS(RCCP!$IT$8:$IT$136,
RCCP!$A$8:$A$136,$A19,
RCCP!$C$8:$C$136,$B19)/5)</f>
        <v>1213.2</v>
      </c>
      <c r="CL19" s="58">
        <f t="shared" si="58"/>
        <v>0.12254545454545455</v>
      </c>
      <c r="CM19" s="47">
        <f>SUMIFS(RCCP!$IQ$8:$IQ$136,
RCCP!$A$8:$A$136,$A19,
RCCP!$C$8:$C$136,$B19
)+
(SUMIFS(RCCP!$IT$8:$IT$136,
RCCP!$A$8:$A$136,$A19,
RCCP!$C$8:$C$136,$B19)/5)</f>
        <v>2845.2</v>
      </c>
      <c r="CN19" s="249">
        <f>SUMIFS(RCCP!$IQ$8:$IQ$136,
RCCP!$A$8:$A$136,$A19,
RCCP!$C$8:$C$136,$B19
)+
(SUMIFS(RCCP!$IT$8:$IT$136,
RCCP!$A$8:$A$136,$A19,
RCCP!$C$8:$C$136,$B19)/5)</f>
        <v>2845.2</v>
      </c>
      <c r="CO19" s="58">
        <f t="shared" si="59"/>
        <v>0.28739393939393937</v>
      </c>
      <c r="CP19" s="47">
        <f>SUMIFS(RCCP!$IR$8:$IR$136,
RCCP!$A$8:$A$136,$A19,
RCCP!$C$8:$C$136,$B19
)+
(SUMIFS(RCCP!$IT$8:$IT$136,
RCCP!$A$8:$A$136,$A19,
RCCP!$C$8:$C$136,$B19)/5)</f>
        <v>3427.2</v>
      </c>
      <c r="CQ19" s="249">
        <f>SUMIFS(RCCP!$IR$8:$IR$136,
RCCP!$A$8:$A$136,$A19,
RCCP!$C$8:$C$136,$B19
)+
(SUMIFS(RCCP!$IT$8:$IT$136,
RCCP!$A$8:$A$136,$A19,
RCCP!$C$8:$C$136,$B19)/5)</f>
        <v>3427.2</v>
      </c>
      <c r="CR19" s="58">
        <f t="shared" si="60"/>
        <v>0.34618181818181815</v>
      </c>
      <c r="CS19" s="47">
        <f>SUMIFS(RCCP!$IW$8:$IW$136,
RCCP!$A$8:$A$136,$A19,
RCCP!$C$8:$C$136,$B19
)+
(SUMIFS(RCCP!$JB$8:$JB$136,
RCCP!$A$8:$A$136,$A19,
RCCP!$C$8:$C$136,$B19)/4)</f>
        <v>1399.5</v>
      </c>
      <c r="CT19" s="249">
        <f>SUMIFS(RCCP!$IW$8:$IW$136,
RCCP!$A$8:$A$136,$A19,
RCCP!$C$8:$C$136,$B19
)+
(SUMIFS(RCCP!$JB$8:$JB$136,
RCCP!$A$8:$A$136,$A19,
RCCP!$C$8:$C$136,$B19)/4)</f>
        <v>1399.5</v>
      </c>
      <c r="CU19" s="58">
        <f t="shared" si="61"/>
        <v>0.17277777777777778</v>
      </c>
      <c r="CV19" s="47">
        <f>SUMIFS(RCCP!$IX$8:$IX$136,
RCCP!$A$8:$A$136,$A19,
RCCP!$C$8:$C$136,$B19
)+
(SUMIFS(RCCP!$JB$8:$JB$136,
RCCP!$A$8:$A$136,$A19,
RCCP!$C$8:$C$136,$B19)/4)</f>
        <v>1399.5</v>
      </c>
      <c r="CW19" s="249">
        <f>SUMIFS(RCCP!$IX$8:$IX$136,
RCCP!$A$8:$A$136,$A19,
RCCP!$C$8:$C$136,$B19
)+
(SUMIFS(RCCP!$JB$8:$JB$136,
RCCP!$A$8:$A$136,$A19,
RCCP!$C$8:$C$136,$B19)/4)</f>
        <v>1399.5</v>
      </c>
      <c r="CX19" s="58">
        <f t="shared" si="62"/>
        <v>0.14136363636363636</v>
      </c>
      <c r="CY19" s="47">
        <f>SUMIFS(RCCP!$IY$8:$IY$136,
RCCP!$A$8:$A$136,$A19,
RCCP!$C$8:$C$136,$B19
)+
(SUMIFS(RCCP!$JB$8:$JB$136,
RCCP!$A$8:$A$136,$A19,
RCCP!$C$8:$C$136,$B19)/4)</f>
        <v>1399.5</v>
      </c>
      <c r="CZ19" s="249">
        <f>SUMIFS(RCCP!$IY$8:$IY$136,
RCCP!$A$8:$A$136,$A19,
RCCP!$C$8:$C$136,$B19
)+
(SUMIFS(RCCP!$JB$8:$JB$136,
RCCP!$A$8:$A$136,$A19,
RCCP!$C$8:$C$136,$B19)/4)</f>
        <v>1399.5</v>
      </c>
      <c r="DA19" s="58">
        <f t="shared" si="63"/>
        <v>0.14136363636363636</v>
      </c>
      <c r="DB19" s="47">
        <f>SUMIFS(RCCP!$IZ$8:$IZ$136,
RCCP!$A$8:$A$136,$A19,
RCCP!$C$8:$C$136,$B19
)+
(SUMIFS(RCCP!$JB$8:$JB$136,
RCCP!$A$8:$A$136,$A19,
RCCP!$C$8:$C$136,$B19)/4)</f>
        <v>1399.5</v>
      </c>
      <c r="DC19" s="249">
        <f>SUMIFS(RCCP!$IZ$8:$IZ$136,
RCCP!$A$8:$A$136,$A19,
RCCP!$C$8:$C$136,$B19
)+
(SUMIFS(RCCP!$JB$8:$JB$136,
RCCP!$A$8:$A$136,$A19,
RCCP!$C$8:$C$136,$B19)/4)</f>
        <v>1399.5</v>
      </c>
      <c r="DD19" s="58">
        <f t="shared" si="64"/>
        <v>0.14136363636363636</v>
      </c>
      <c r="DE19" s="47">
        <f>SUMIFS(RCCP!$JE$8:$JE$136,
RCCP!$A$8:$A$136,$A19,
RCCP!$C$8:$C$136,$B19
)+
(SUMIFS(RCCP!$JJ$8:$JJ$136,
RCCP!$A$8:$A$136,$A19,
RCCP!$C$8:$C$136,$B19)/4)</f>
        <v>7252.5</v>
      </c>
      <c r="DF19" s="249">
        <f>SUMIFS(RCCP!$JE$8:$JE$136,
RCCP!$A$8:$A$136,$A19,
RCCP!$C$8:$C$136,$B19
)+
(SUMIFS(RCCP!$JJ$8:$JJ$136,
RCCP!$A$8:$A$136,$A19,
RCCP!$C$8:$C$136,$B19)/4)</f>
        <v>7252.5</v>
      </c>
      <c r="DG19" s="58">
        <f t="shared" si="65"/>
        <v>0.73257575757575755</v>
      </c>
      <c r="DH19" s="47">
        <f>SUMIFS(RCCP!$JF$8:$JF$136,
RCCP!$A$8:$A$136,$A19,
RCCP!$C$8:$C$136,$B19
)+
(SUMIFS(RCCP!$JJ$8:$JJ$136,
RCCP!$A$8:$A$136,$A19,
RCCP!$C$8:$C$136,$B19)/4)</f>
        <v>7252.5</v>
      </c>
      <c r="DI19" s="249">
        <f>SUMIFS(RCCP!$JF$8:$JF$136,
RCCP!$A$8:$A$136,$A19,
RCCP!$C$8:$C$136,$B19
)+
(SUMIFS(RCCP!$JJ$8:$JJ$136,
RCCP!$A$8:$A$136,$A19,
RCCP!$C$8:$C$136,$B19)/4)</f>
        <v>7252.5</v>
      </c>
      <c r="DJ19" s="58">
        <f t="shared" si="66"/>
        <v>0.73257575757575755</v>
      </c>
      <c r="DK19" s="47">
        <f>SUMIFS(RCCP!$JG$8:$JG$136,
RCCP!$A$8:$A$136,$A19,
RCCP!$C$8:$C$136,$B19
)+
(SUMIFS(RCCP!$JJ$8:$JJ$136,
RCCP!$A$8:$A$136,$A19,
RCCP!$C$8:$C$136,$B19)/4)</f>
        <v>7252.5</v>
      </c>
      <c r="DL19" s="249">
        <f>SUMIFS(RCCP!$JG$8:$JG$136,
RCCP!$A$8:$A$136,$A19,
RCCP!$C$8:$C$136,$B19
)+
(SUMIFS(RCCP!$JJ$8:$JJ$136,
RCCP!$A$8:$A$136,$A19,
RCCP!$C$8:$C$136,$B19)/4)</f>
        <v>7252.5</v>
      </c>
      <c r="DM19" s="58">
        <f t="shared" si="67"/>
        <v>0.89537037037037037</v>
      </c>
      <c r="DN19" s="47">
        <f>SUMIFS(RCCP!$JH$8:$JH$136,
RCCP!$A$8:$A$136,$A19,
RCCP!$C$8:$C$136,$B19
)+
(SUMIFS(RCCP!$JJ$8:$JJ$136,
RCCP!$A$8:$A$136,$A19,
RCCP!$C$8:$C$136,$B19)/4)</f>
        <v>7252.5</v>
      </c>
      <c r="DO19" s="249">
        <f>SUMIFS(RCCP!$JH$8:$JH$136,
RCCP!$A$8:$A$136,$A19,
RCCP!$C$8:$C$136,$B19
)+
(SUMIFS(RCCP!$JJ$8:$JJ$136,
RCCP!$A$8:$A$136,$A19,
RCCP!$C$8:$C$136,$B19)/4)</f>
        <v>7252.5</v>
      </c>
      <c r="DP19" s="58">
        <f t="shared" si="68"/>
        <v>0.73257575757575755</v>
      </c>
    </row>
    <row r="20" spans="1:120" ht="20.149999999999999" customHeight="1" x14ac:dyDescent="0.35">
      <c r="A20" s="54">
        <v>880</v>
      </c>
      <c r="B20" s="54" t="s">
        <v>32</v>
      </c>
      <c r="C20" s="39" t="s">
        <v>94</v>
      </c>
      <c r="D20" s="128">
        <v>100</v>
      </c>
      <c r="E20" s="39">
        <f t="shared" si="27"/>
        <v>5.5</v>
      </c>
      <c r="F20" s="55">
        <v>9</v>
      </c>
      <c r="G20" s="39">
        <v>2</v>
      </c>
      <c r="H20" s="40">
        <f t="shared" si="43"/>
        <v>9900</v>
      </c>
      <c r="I20" s="40">
        <f t="shared" si="28"/>
        <v>1800</v>
      </c>
      <c r="J20" s="47">
        <f>SUMIFS(
'BLC Subcont'!$AE$7:$AE$9999,
'BLC Subcont'!$I$7:$I$9999,L$9,
'BLC Subcont'!$U$7:$U$9999,$A20,
'BLC Subcont'!$AA$7:$AA$9999,"Unisex"
)
+SUMIFS(
'BLC Subcont'!$AE$7:$AE$9999,
'BLC Subcont'!$I$7:$I$9999,L$9,
'BLC Subcont'!$U$7:$U$9999,$A20,
'BLC Subcont'!$AA$7:$AA$9999,"Men'S"
)
+SUMIFS(
'BLC Subcont'!$AE$7:$AE$9999,
'BLC Subcont'!$I$7:$I$9999,L$9,
'BLC Subcont'!$U$7:$U$9999,$A20,
'BLC Subcont'!$AA$7:$AA$9999,"Women"
)</f>
        <v>0</v>
      </c>
      <c r="K20" s="129">
        <f>SUMIFS(
'BLC Subcont'!$CK$7:$CK$9999,
'BLC Subcont'!$I$7:$I$9999,L$9,
'BLC Subcont'!$U$7:$U$9999,$A20,
'BLC Subcont'!$AA$7:$AA$9999,"Unisex"
)
+SUMIFS(
'BLC Subcont'!$CK$7:$CK$9999,
'BLC Subcont'!$I$7:$I$9999,L$9,
'BLC Subcont'!$U$7:$U$9999,$A20,
'BLC Subcont'!$AA$7:$AA$9999,"Men'S"
)
+SUMIFS(
'BLC Subcont'!$CK$7:$CK$9999,
'BLC Subcont'!$I$7:$I$9999,L$9,
'BLC Subcont'!$U$7:$U$9999,$A20,
'BLC Subcont'!$AA$7:$AA$9999,"Women"
)</f>
        <v>0</v>
      </c>
      <c r="L20" s="58">
        <f t="shared" si="29"/>
        <v>0</v>
      </c>
      <c r="M20" s="47">
        <f>SUMIFS(
'BLC Subcont'!$AE$7:$AE$9999,
'BLC Subcont'!$I$7:$I$9999,O$9,
'BLC Subcont'!$U$7:$U$9999,$A20,
'BLC Subcont'!$AA$7:$AA$9999,"Unisex"
)
+SUMIFS(
'BLC Subcont'!$AE$7:$AE$9999,
'BLC Subcont'!$I$7:$I$9999,O$9,
'BLC Subcont'!$U$7:$U$9999,$A20,
'BLC Subcont'!$AA$7:$AA$9999,"Men'S"
)
+SUMIFS(
'BLC Subcont'!$AE$7:$AE$9999,
'BLC Subcont'!$I$7:$I$9999,O$9,
'BLC Subcont'!$U$7:$U$9999,$A20,
'BLC Subcont'!$AA$7:$AA$9999,"Women"
)</f>
        <v>7572</v>
      </c>
      <c r="N20" s="129">
        <f>SUMIFS(
'BLC Subcont'!$CK$7:$CK$9999,
'BLC Subcont'!$I$7:$I$9999,O$9,
'BLC Subcont'!$U$7:$U$9999,$A20,
'BLC Subcont'!$AA$7:$AA$9999,"Unisex"
)
+SUMIFS(
'BLC Subcont'!$CK$7:$CK$9999,
'BLC Subcont'!$I$7:$I$9999,O$9,
'BLC Subcont'!$U$7:$U$9999,$A20,
'BLC Subcont'!$AA$7:$AA$9999,"Men'S"
)
+SUMIFS(
'BLC Subcont'!$CK$7:$CK$9999,
'BLC Subcont'!$I$7:$I$9999,O$9,
'BLC Subcont'!$U$7:$U$9999,$A20,
'BLC Subcont'!$AA$7:$AA$9999,"Women"
)</f>
        <v>211</v>
      </c>
      <c r="O20" s="58">
        <f t="shared" si="30"/>
        <v>0</v>
      </c>
      <c r="P20" s="47">
        <f>SUMIFS(
'BLC Subcont'!$AE$7:$AE$9999,
'BLC Subcont'!$I$7:$I$9999,R$9,
'BLC Subcont'!$U$7:$U$9999,$A20,
'BLC Subcont'!$AA$7:$AA$9999,"Unisex"
)
+SUMIFS(
'BLC Subcont'!$AE$7:$AE$9999,
'BLC Subcont'!$I$7:$I$9999,R$9,
'BLC Subcont'!$U$7:$U$9999,$A20,
'BLC Subcont'!$AA$7:$AA$9999,"Men'S"
)
+SUMIFS(
'BLC Subcont'!$AE$7:$AE$9999,
'BLC Subcont'!$I$7:$I$9999,R$9,
'BLC Subcont'!$U$7:$U$9999,$A20,
'BLC Subcont'!$AA$7:$AA$9999,"Women"
)</f>
        <v>7326</v>
      </c>
      <c r="Q20" s="129">
        <f>SUMIFS(
'BLC Subcont'!$CK$7:$CK$9999,
'BLC Subcont'!$I$7:$I$9999,R$9,
'BLC Subcont'!$U$7:$U$9999,$A20,
'BLC Subcont'!$AA$7:$AA$9999,"Unisex"
)
+SUMIFS(
'BLC Subcont'!$CK$7:$CK$9999,
'BLC Subcont'!$I$7:$I$9999,R$9,
'BLC Subcont'!$U$7:$U$9999,$A20,
'BLC Subcont'!$AA$7:$AA$9999,"Men'S"
)
+SUMIFS(
'BLC Subcont'!$CK$7:$CK$9999,
'BLC Subcont'!$I$7:$I$9999,R$9,
'BLC Subcont'!$U$7:$U$9999,$A20,
'BLC Subcont'!$AA$7:$AA$9999,"Women"
)</f>
        <v>142</v>
      </c>
      <c r="R20" s="58">
        <f t="shared" si="31"/>
        <v>0</v>
      </c>
      <c r="S20" s="47">
        <f>SUMIFS(
'BLC Subcont'!$AE$7:$AE$9999,
'BLC Subcont'!$I$7:$I$9999,U$9,
'BLC Subcont'!$U$7:$U$9999,$A20,
'BLC Subcont'!$AA$7:$AA$9999,"Unisex"
)
+SUMIFS(
'BLC Subcont'!$AE$7:$AE$9999,
'BLC Subcont'!$I$7:$I$9999,U$9,
'BLC Subcont'!$U$7:$U$9999,$A20,
'BLC Subcont'!$AA$7:$AA$9999,"Men'S"
)
+SUMIFS(
'BLC Subcont'!$AE$7:$AE$9999,
'BLC Subcont'!$I$7:$I$9999,U$9,
'BLC Subcont'!$U$7:$U$9999,$A20,
'BLC Subcont'!$AA$7:$AA$9999,"Women"
)</f>
        <v>6564</v>
      </c>
      <c r="T20" s="129">
        <f>SUMIFS(
'BLC Subcont'!$CK$7:$CK$9999,
'BLC Subcont'!$I$7:$I$9999,U$9,
'BLC Subcont'!$U$7:$U$9999,$A20,
'BLC Subcont'!$AA$7:$AA$9999,"Unisex"
)
+SUMIFS(
'BLC Subcont'!$CK$7:$CK$9999,
'BLC Subcont'!$I$7:$I$9999,U$9,
'BLC Subcont'!$U$7:$U$9999,$A20,
'BLC Subcont'!$AA$7:$AA$9999,"Men'S"
)
+SUMIFS(
'BLC Subcont'!$CK$7:$CK$9999,
'BLC Subcont'!$I$7:$I$9999,U$9,
'BLC Subcont'!$U$7:$U$9999,$A20,
'BLC Subcont'!$AA$7:$AA$9999,"Women"
)</f>
        <v>164</v>
      </c>
      <c r="U20" s="58">
        <f t="shared" si="32"/>
        <v>0</v>
      </c>
      <c r="V20" s="47">
        <f>SUMIFS(
'BLC Subcont'!$AE$7:$AE$9999,
'BLC Subcont'!$I$7:$I$9999,X$9,
'BLC Subcont'!$U$7:$U$9999,$A20,
'BLC Subcont'!$AA$7:$AA$9999,"Unisex"
)
+SUMIFS(
'BLC Subcont'!$AE$7:$AE$9999,
'BLC Subcont'!$I$7:$I$9999,X$9,
'BLC Subcont'!$U$7:$U$9999,$A20,
'BLC Subcont'!$AA$7:$AA$9999,"Men'S"
)
+SUMIFS(
'BLC Subcont'!$AE$7:$AE$9999,
'BLC Subcont'!$I$7:$I$9999,X$9,
'BLC Subcont'!$U$7:$U$9999,$A20,
'BLC Subcont'!$AA$7:$AA$9999,"Women"
)</f>
        <v>8772</v>
      </c>
      <c r="W20" s="129">
        <f>SUMIFS(
'BLC Subcont'!$CK$7:$CK$9999,
'BLC Subcont'!$I$7:$I$9999,X$9,
'BLC Subcont'!$U$7:$U$9999,$A20,
'BLC Subcont'!$AA$7:$AA$9999,"Unisex"
)
+SUMIFS(
'BLC Subcont'!$CK$7:$CK$9999,
'BLC Subcont'!$I$7:$I$9999,X$9,
'BLC Subcont'!$U$7:$U$9999,$A20,
'BLC Subcont'!$AA$7:$AA$9999,"Men'S"
)
+SUMIFS(
'BLC Subcont'!$CK$7:$CK$9999,
'BLC Subcont'!$I$7:$I$9999,X$9,
'BLC Subcont'!$U$7:$U$9999,$A20,
'BLC Subcont'!$AA$7:$AA$9999,"Women"
)</f>
        <v>4008</v>
      </c>
      <c r="X20" s="58">
        <f t="shared" si="33"/>
        <v>0.40484848484848485</v>
      </c>
      <c r="Y20" s="47">
        <f t="shared" si="34"/>
        <v>30234</v>
      </c>
      <c r="Z20" s="48">
        <f t="shared" si="34"/>
        <v>4525</v>
      </c>
      <c r="AA20" s="127">
        <f t="shared" si="35"/>
        <v>0.45707070707070707</v>
      </c>
      <c r="AB20" s="47">
        <f>SUMIFS(
'BLC Subcont'!$AE$7:$AE$9999,
'BLC Subcont'!$I$7:$I$9999,AD$9,
'BLC Subcont'!$U$7:$U$9999,$A20,
'BLC Subcont'!$AA$7:$AA$9999,"Unisex"
)
+SUMIFS(
'BLC Subcont'!$AE$7:$AE$9999,
'BLC Subcont'!$I$7:$I$9999,AD$9,
'BLC Subcont'!$U$7:$U$9999,$A20,
'BLC Subcont'!$AA$7:$AA$9999,"Men'S"
)
+SUMIFS(
'BLC Subcont'!$AE$7:$AE$9999,
'BLC Subcont'!$I$7:$I$9999,AD$9,
'BLC Subcont'!$U$7:$U$9999,$A20,
'BLC Subcont'!$AA$7:$AA$9999,"Women"
)</f>
        <v>13140</v>
      </c>
      <c r="AC20" s="249">
        <f>SUMIFS(
'BLC Subcont'!$CK$7:$CK$9999,
'BLC Subcont'!$I$7:$I$9999,AD$9,
'BLC Subcont'!$U$7:$U$9999,$A20,
'BLC Subcont'!$AA$7:$AA$9999,"Unisex"
)
+SUMIFS(
'BLC Subcont'!$CK$7:$CK$9999,
'BLC Subcont'!$I$7:$I$9999,AD$9,
'BLC Subcont'!$U$7:$U$9999,$A20,
'BLC Subcont'!$AA$7:$AA$9999,"Men'S"
)
+SUMIFS(
'BLC Subcont'!$CK$7:$CK$9999,
'BLC Subcont'!$I$7:$I$9999,AD$9,
'BLC Subcont'!$U$7:$U$9999,$A20,
'BLC Subcont'!$AA$7:$AA$9999,"Women"
)</f>
        <v>8209</v>
      </c>
      <c r="AD20" s="58">
        <f t="shared" si="36"/>
        <v>0.82919191919191915</v>
      </c>
      <c r="AE20" s="47">
        <f>SUMIFS(
'BLC Subcont'!$AE$7:$AE$9999,
'BLC Subcont'!$I$7:$I$9999,AG$9,
'BLC Subcont'!$U$7:$U$9999,$A20,
'BLC Subcont'!$AA$7:$AA$9999,"Unisex"
)
+SUMIFS(
'BLC Subcont'!$AE$7:$AE$9999,
'BLC Subcont'!$I$7:$I$9999,AG$9,
'BLC Subcont'!$U$7:$U$9999,$A20,
'BLC Subcont'!$AA$7:$AA$9999,"Men'S"
)
+SUMIFS(
'BLC Subcont'!$AE$7:$AE$9999,
'BLC Subcont'!$I$7:$I$9999,AG$9,
'BLC Subcont'!$U$7:$U$9999,$A20,
'BLC Subcont'!$AA$7:$AA$9999,"Women"
)</f>
        <v>18726</v>
      </c>
      <c r="AF20" s="249">
        <f>SUMIFS(
'BLC Subcont'!$CK$7:$CK$9999,
'BLC Subcont'!$I$7:$I$9999,AG$9,
'BLC Subcont'!$U$7:$U$9999,$A20,
'BLC Subcont'!$AA$7:$AA$9999,"Unisex"
)
+SUMIFS(
'BLC Subcont'!$CK$7:$CK$9999,
'BLC Subcont'!$I$7:$I$9999,AG$9,
'BLC Subcont'!$U$7:$U$9999,$A20,
'BLC Subcont'!$AA$7:$AA$9999,"Men'S"
)
+SUMIFS(
'BLC Subcont'!$CK$7:$CK$9999,
'BLC Subcont'!$I$7:$I$9999,AG$9,
'BLC Subcont'!$U$7:$U$9999,$A20,
'BLC Subcont'!$AA$7:$AA$9999,"Women"
)</f>
        <v>15823</v>
      </c>
      <c r="AG20" s="58">
        <f t="shared" si="36"/>
        <v>1.5982828282828283</v>
      </c>
      <c r="AH20" s="47">
        <f>SUMIFS(
'BLC Subcont'!$AE$7:$AE$9999,
'BLC Subcont'!$I$7:$I$9999,AJ$9,
'BLC Subcont'!$U$7:$U$9999,$A20,
'BLC Subcont'!$AA$7:$AA$9999,"Unisex"
)
+SUMIFS(
'BLC Subcont'!$AE$7:$AE$9999,
'BLC Subcont'!$I$7:$I$9999,AJ$9,
'BLC Subcont'!$U$7:$U$9999,$A20,
'BLC Subcont'!$AA$7:$AA$9999,"Men'S"
)
+SUMIFS(
'BLC Subcont'!$AE$7:$AE$9999,
'BLC Subcont'!$I$7:$I$9999,AJ$9,
'BLC Subcont'!$U$7:$U$9999,$A20,
'BLC Subcont'!$AA$7:$AA$9999,"Women"
)</f>
        <v>13044</v>
      </c>
      <c r="AI20" s="249">
        <f>SUMIFS(
'BLC Subcont'!$CK$7:$CK$9999,
'BLC Subcont'!$I$7:$I$9999,AJ$9,
'BLC Subcont'!$U$7:$U$9999,$A20,
'BLC Subcont'!$AA$7:$AA$9999,"Unisex"
)
+SUMIFS(
'BLC Subcont'!$CK$7:$CK$9999,
'BLC Subcont'!$I$7:$I$9999,AJ$9,
'BLC Subcont'!$U$7:$U$9999,$A20,
'BLC Subcont'!$AA$7:$AA$9999,"Men'S"
)
+SUMIFS(
'BLC Subcont'!$CK$7:$CK$9999,
'BLC Subcont'!$I$7:$I$9999,AJ$9,
'BLC Subcont'!$U$7:$U$9999,$A20,
'BLC Subcont'!$AA$7:$AA$9999,"Women"
)</f>
        <v>13044</v>
      </c>
      <c r="AJ20" s="58">
        <f t="shared" si="36"/>
        <v>1.3175757575757576</v>
      </c>
      <c r="AK20" s="47">
        <f>SUMIFS(
'BLC Subcont'!$AE$7:$AE$9999,
'BLC Subcont'!$I$7:$I$9999,AM$9,
'BLC Subcont'!$U$7:$U$9999,$A20,
'BLC Subcont'!$AA$7:$AA$9999,"Unisex"
)
+SUMIFS(
'BLC Subcont'!$AE$7:$AE$9999,
'BLC Subcont'!$I$7:$I$9999,AM$9,
'BLC Subcont'!$U$7:$U$9999,$A20,
'BLC Subcont'!$AA$7:$AA$9999,"Men'S"
)
+SUMIFS(
'BLC Subcont'!$AE$7:$AE$9999,
'BLC Subcont'!$I$7:$I$9999,AM$9,
'BLC Subcont'!$U$7:$U$9999,$A20,
'BLC Subcont'!$AA$7:$AA$9999,"Women"
)</f>
        <v>14502</v>
      </c>
      <c r="AL20" s="249">
        <f>SUMIFS(
'BLC Subcont'!$CK$7:$CK$9999,
'BLC Subcont'!$I$7:$I$9999,AM$9,
'BLC Subcont'!$U$7:$U$9999,$A20,
'BLC Subcont'!$AA$7:$AA$9999,"Unisex"
)
+SUMIFS(
'BLC Subcont'!$CK$7:$CK$9999,
'BLC Subcont'!$I$7:$I$9999,AM$9,
'BLC Subcont'!$U$7:$U$9999,$A20,
'BLC Subcont'!$AA$7:$AA$9999,"Men'S"
)
+SUMIFS(
'BLC Subcont'!$CK$7:$CK$9999,
'BLC Subcont'!$I$7:$I$9999,AM$9,
'BLC Subcont'!$U$7:$U$9999,$A20,
'BLC Subcont'!$AA$7:$AA$9999,"Women"
)</f>
        <v>14502</v>
      </c>
      <c r="AM20" s="58">
        <f t="shared" si="36"/>
        <v>1.4648484848484848</v>
      </c>
      <c r="AN20" s="47">
        <f>SUMIFS(
'BLC Subcont'!$AE$7:$AE$9999,
'BLC Subcont'!$I$7:$I$9999,AP$9,
'BLC Subcont'!$U$7:$U$9999,$A20,
'BLC Subcont'!$AA$7:$AA$9999,"Unisex"
)
+SUMIFS(
'BLC Subcont'!$AE$7:$AE$9999,
'BLC Subcont'!$I$7:$I$9999,AP$9,
'BLC Subcont'!$U$7:$U$9999,$A20,
'BLC Subcont'!$AA$7:$AA$9999,"Men'S"
)
+SUMIFS(
'BLC Subcont'!$AE$7:$AE$9999,
'BLC Subcont'!$I$7:$I$9999,AP$9,
'BLC Subcont'!$U$7:$U$9999,$A20,
'BLC Subcont'!$AA$7:$AA$9999,"Women"
)</f>
        <v>3474</v>
      </c>
      <c r="AO20" s="249">
        <f>SUMIFS(
'BLC Subcont'!$CK$7:$CK$9999,
'BLC Subcont'!$I$7:$I$9999,AP$9,
'BLC Subcont'!$U$7:$U$9999,$A20,
'BLC Subcont'!$AA$7:$AA$9999,"Unisex"
)
+SUMIFS(
'BLC Subcont'!$CK$7:$CK$9999,
'BLC Subcont'!$I$7:$I$9999,AP$9,
'BLC Subcont'!$U$7:$U$9999,$A20,
'BLC Subcont'!$AA$7:$AA$9999,"Men'S"
)
+SUMIFS(
'BLC Subcont'!$CK$7:$CK$9999,
'BLC Subcont'!$I$7:$I$9999,AP$9,
'BLC Subcont'!$U$7:$U$9999,$A20,
'BLC Subcont'!$AA$7:$AA$9999,"Women"
)</f>
        <v>3474</v>
      </c>
      <c r="AP20" s="58">
        <f t="shared" si="36"/>
        <v>0.35090909090909089</v>
      </c>
      <c r="AQ20" s="47">
        <f>SUMIFS(
'BLC Subcont'!$AE$7:$AE$9999,
'BLC Subcont'!$I$7:$I$9999,AS$9,
'BLC Subcont'!$U$7:$U$9999,$A20,
'BLC Subcont'!$AA$7:$AA$9999,"Unisex"
)
+SUMIFS(
'BLC Subcont'!$AE$7:$AE$9999,
'BLC Subcont'!$I$7:$I$9999,AS$9,
'BLC Subcont'!$U$7:$U$9999,$A20,
'BLC Subcont'!$AA$7:$AA$9999,"Men'S"
)
+SUMIFS(
'BLC Subcont'!$AE$7:$AE$9999,
'BLC Subcont'!$I$7:$I$9999,AS$9,
'BLC Subcont'!$U$7:$U$9999,$A20,
'BLC Subcont'!$AA$7:$AA$9999,"Women"
)</f>
        <v>0</v>
      </c>
      <c r="AR20" s="249">
        <f>SUMIFS(
'BLC Subcont'!$CK$7:$CK$9999,
'BLC Subcont'!$I$7:$I$9999,AS$9,
'BLC Subcont'!$U$7:$U$9999,$A20,
'BLC Subcont'!$AA$7:$AA$9999,"Unisex"
)
+SUMIFS(
'BLC Subcont'!$CK$7:$CK$9999,
'BLC Subcont'!$I$7:$I$9999,AS$9,
'BLC Subcont'!$U$7:$U$9999,$A20,
'BLC Subcont'!$AA$7:$AA$9999,"Men'S"
)
+SUMIFS(
'BLC Subcont'!$CK$7:$CK$9999,
'BLC Subcont'!$I$7:$I$9999,AS$9,
'BLC Subcont'!$U$7:$U$9999,$A20,
'BLC Subcont'!$AA$7:$AA$9999,"Women"
)</f>
        <v>0</v>
      </c>
      <c r="AS20" s="58">
        <f t="shared" si="36"/>
        <v>0</v>
      </c>
      <c r="AT20" s="47">
        <f>SUMIFS(
'BLC Subcont'!$AE$7:$AE$9999,
'BLC Subcont'!$I$7:$I$9999,AV$9,
'BLC Subcont'!$U$7:$U$9999,$A20,
'BLC Subcont'!$AA$7:$AA$9999,"Unisex"
)
+SUMIFS(
'BLC Subcont'!$AE$7:$AE$9999,
'BLC Subcont'!$I$7:$I$9999,AV$9,
'BLC Subcont'!$U$7:$U$9999,$A20,
'BLC Subcont'!$AA$7:$AA$9999,"Men'S"
)
+SUMIFS(
'BLC Subcont'!$AE$7:$AE$9999,
'BLC Subcont'!$I$7:$I$9999,AV$9,
'BLC Subcont'!$U$7:$U$9999,$A20,
'BLC Subcont'!$AA$7:$AA$9999,"Women"
)</f>
        <v>0</v>
      </c>
      <c r="AU20" s="48">
        <f>SUMIFS(
'BLC Subcont'!$CK$7:$CK$9999,
'BLC Subcont'!$I$7:$I$9999,AV$9,
'BLC Subcont'!$U$7:$U$9999,$A20,
'BLC Subcont'!$AA$7:$AA$9999,"Unisex"
)
+SUMIFS(
'BLC Subcont'!$CK$7:$CK$9999,
'BLC Subcont'!$I$7:$I$9999,AV$9,
'BLC Subcont'!$U$7:$U$9999,$A20,
'BLC Subcont'!$AA$7:$AA$9999,"Men'S"
)
+SUMIFS(
'BLC Subcont'!$CK$7:$CK$9999,
'BLC Subcont'!$I$7:$I$9999,AV$9,
'BLC Subcont'!$U$7:$U$9999,$A20,
'BLC Subcont'!$AA$7:$AA$9999,"Women"
)</f>
        <v>0</v>
      </c>
      <c r="AV20" s="58">
        <f t="shared" si="37"/>
        <v>0</v>
      </c>
      <c r="AW20" s="47">
        <f>SUMIFS(
'BLC Subcont'!$AE$7:$AE$9999,
'BLC Subcont'!$I$7:$I$9999,AY$9,
'BLC Subcont'!$U$7:$U$9999,$A20,
'BLC Subcont'!$AA$7:$AA$9999,"Unisex"
)
+SUMIFS(
'BLC Subcont'!$AE$7:$AE$9999,
'BLC Subcont'!$I$7:$I$9999,AY$9,
'BLC Subcont'!$U$7:$U$9999,$A20,
'BLC Subcont'!$AA$7:$AA$9999,"Men'S"
)
+SUMIFS(
'BLC Subcont'!$AE$7:$AE$9999,
'BLC Subcont'!$I$7:$I$9999,AY$9,
'BLC Subcont'!$U$7:$U$9999,$A20,
'BLC Subcont'!$AA$7:$AA$9999,"Women"
)</f>
        <v>0</v>
      </c>
      <c r="AX20" s="48">
        <f>SUMIFS(
'BLC Subcont'!$CK$7:$CK$9999,
'BLC Subcont'!$I$7:$I$9999,AY$9,
'BLC Subcont'!$U$7:$U$9999,$A20,
'BLC Subcont'!$AA$7:$AA$9999,"Unisex"
)
+SUMIFS(
'BLC Subcont'!$CK$7:$CK$9999,
'BLC Subcont'!$I$7:$I$9999,AY$9,
'BLC Subcont'!$U$7:$U$9999,$A20,
'BLC Subcont'!$AA$7:$AA$9999,"Men'S"
)
+SUMIFS(
'BLC Subcont'!$CK$7:$CK$9999,
'BLC Subcont'!$I$7:$I$9999,AY$9,
'BLC Subcont'!$U$7:$U$9999,$A20,
'BLC Subcont'!$AA$7:$AA$9999,"Women"
)</f>
        <v>0</v>
      </c>
      <c r="AY20" s="58">
        <f t="shared" si="38"/>
        <v>0</v>
      </c>
      <c r="AZ20" s="42">
        <f t="shared" si="44"/>
        <v>1357.5</v>
      </c>
      <c r="BA20" s="249">
        <f t="shared" si="39"/>
        <v>1357.5</v>
      </c>
      <c r="BB20" s="58">
        <f t="shared" si="45"/>
        <v>0.13712121212121212</v>
      </c>
      <c r="BC20" s="47">
        <f t="shared" si="46"/>
        <v>1357.5</v>
      </c>
      <c r="BD20" s="249">
        <f t="shared" si="41"/>
        <v>1357.5</v>
      </c>
      <c r="BE20" s="58">
        <f t="shared" si="47"/>
        <v>0.13712121212121212</v>
      </c>
      <c r="BF20" s="42">
        <f>SUMIFS(RCCP!$HX$8:$HX$136,
RCCP!$A$8:$A$136,$A20,
RCCP!$C$8:$C$136,$B20
)+
(SUMIFS(RCCP!$IC$8:$IC$136,
RCCP!$A$8:$A$136,$A20,
RCCP!$C$8:$C$136,$B20)/4)</f>
        <v>1357.5</v>
      </c>
      <c r="BG20" s="48">
        <f>SUMIFS(RCCP!$HX$8:$HX$136,
RCCP!$A$8:$A$136,$A20,
RCCP!$C$8:$C$136,$B20
)+
(SUMIFS(RCCP!$IC$8:$IC$136,
RCCP!$A$8:$A$136,$A20,
RCCP!$C$8:$C$136,$B20)/4)</f>
        <v>1357.5</v>
      </c>
      <c r="BH20" s="58">
        <f t="shared" si="48"/>
        <v>0.13712121212121212</v>
      </c>
      <c r="BI20" s="47">
        <f>SUMIFS(RCCP!$HY$8:$HY$136,
RCCP!$A$8:$A$136,$A20,
RCCP!$C$8:$C$136,$B20
)+
(SUMIFS(RCCP!$IC$8:$IC$136,
RCCP!$A$8:$A$136,$A20,
RCCP!$C$8:$C$136,$B20)/4)</f>
        <v>1357.5</v>
      </c>
      <c r="BJ20" s="48">
        <f>SUMIFS(RCCP!$HY$8:$HY$136,
RCCP!$A$8:$A$136,$A20,
RCCP!$C$8:$C$136,$B20
)+
(SUMIFS(RCCP!$IC$8:$IC$136,
RCCP!$A$8:$A$136,$A20,
RCCP!$C$8:$C$136,$B20)/4)</f>
        <v>1357.5</v>
      </c>
      <c r="BK20" s="58">
        <f t="shared" si="49"/>
        <v>0.13712121212121212</v>
      </c>
      <c r="BL20" s="47">
        <f>SUMIFS(RCCP!$HZ$8:$HZ$136,
RCCP!$A$8:$A$136,$A20,
RCCP!$C$8:$C$136,$B20
)+
(SUMIFS(RCCP!$IC$8:$IC$136,
RCCP!$A$8:$A$136,$A20,
RCCP!$C$8:$C$136,$B20)/4)</f>
        <v>25297.5</v>
      </c>
      <c r="BM20" s="249">
        <f>SUMIFS(RCCP!$HZ$8:$HZ$136,
RCCP!$A$8:$A$136,$A20,
RCCP!$C$8:$C$136,$B20
)+
(SUMIFS(RCCP!$IC$8:$IC$136,
RCCP!$A$8:$A$136,$A20,
RCCP!$C$8:$C$136,$B20)/4)</f>
        <v>25297.5</v>
      </c>
      <c r="BN20" s="58">
        <f t="shared" si="50"/>
        <v>2.5553030303030302</v>
      </c>
      <c r="BO20" s="47">
        <f>SUMIFS(RCCP!$IA$8:$IA$136,
RCCP!$A$8:$A$136,$A20,
RCCP!$C$8:$C$136,$B20
)+
(SUMIFS(RCCP!$IC$8:$IC$136,
RCCP!$A$8:$A$136,$A20,
RCCP!$C$8:$C$136,$B20)/4)</f>
        <v>5035.5</v>
      </c>
      <c r="BP20" s="249">
        <f>SUMIFS(RCCP!$IA$8:$IA$136,
RCCP!$A$8:$A$136,$A20,
RCCP!$C$8:$C$136,$B20
)+
(SUMIFS(RCCP!$IC$8:$IC$136,
RCCP!$A$8:$A$136,$A20,
RCCP!$C$8:$C$136,$B20)/4)</f>
        <v>5035.5</v>
      </c>
      <c r="BQ20" s="58">
        <f t="shared" si="51"/>
        <v>0.50863636363636366</v>
      </c>
      <c r="BR20" s="47">
        <f>SUMIFS(RCCP!$IF$8:$IF$136,
RCCP!$A$8:$A$136,$A20,
RCCP!$C$8:$C$136,$B20
)+
(SUMIFS(RCCP!$IK$8:$IK$136,
RCCP!$A$8:$A$136,$A20,
RCCP!$C$8:$C$136,$B20)/4)</f>
        <v>7800</v>
      </c>
      <c r="BS20" s="249">
        <f>SUMIFS(RCCP!$IF$8:$IF$136,
RCCP!$A$8:$A$136,$A20,
RCCP!$C$8:$C$136,$B20
)+
(SUMIFS(RCCP!$IK$8:$IK$136,
RCCP!$A$8:$A$136,$A20,
RCCP!$C$8:$C$136,$B20)/4)</f>
        <v>7800</v>
      </c>
      <c r="BT20" s="58">
        <f t="shared" si="52"/>
        <v>0.78787878787878785</v>
      </c>
      <c r="BU20" s="47">
        <f>SUMIFS(RCCP!$IG$8:$IG$136,
RCCP!$A$8:$A$136,$A20,
RCCP!$C$8:$C$136,$B20
)+
(SUMIFS(RCCP!$IK$8:$IK$136,
RCCP!$A$8:$A$136,$A20,
RCCP!$C$8:$C$136,$B20)/4)</f>
        <v>9246</v>
      </c>
      <c r="BV20" s="249">
        <f>SUMIFS(RCCP!$IG$8:$IG$136,
RCCP!$A$8:$A$136,$A20,
RCCP!$C$8:$C$136,$B20
)+
(SUMIFS(RCCP!$IK$8:$IK$136,
RCCP!$A$8:$A$136,$A20,
RCCP!$C$8:$C$136,$B20)/4)</f>
        <v>9246</v>
      </c>
      <c r="BW20" s="58">
        <f t="shared" si="53"/>
        <v>0.93393939393939396</v>
      </c>
      <c r="BX20" s="47">
        <f>SUMIFS(RCCP!$IH$8:$IH$136,
RCCP!$A$8:$A$136,$A20,
RCCP!$C$8:$C$136,$B20
)+
(SUMIFS(RCCP!$IK$8:$IK$136,
RCCP!$A$8:$A$136,$A20,
RCCP!$C$8:$C$136,$B20)/4)</f>
        <v>5238</v>
      </c>
      <c r="BY20" s="249">
        <f>SUMIFS(RCCP!$IH$8:$IH$136,
RCCP!$A$8:$A$136,$A20,
RCCP!$C$8:$C$136,$B20
)+
(SUMIFS(RCCP!$IK$8:$IK$136,
RCCP!$A$8:$A$136,$A20,
RCCP!$C$8:$C$136,$B20)/4)</f>
        <v>5238</v>
      </c>
      <c r="BZ20" s="58">
        <f t="shared" si="54"/>
        <v>0.52909090909090906</v>
      </c>
      <c r="CA20" s="47">
        <f>SUMIFS(RCCP!$II$8:$II$136,
RCCP!$A$8:$A$136,$A20,
RCCP!$C$8:$C$136,$B20
)+
(SUMIFS(RCCP!$IK$8:$IK$136,
RCCP!$A$8:$A$136,$A20,
RCCP!$C$8:$C$136,$B20)/4)</f>
        <v>17184</v>
      </c>
      <c r="CB20" s="249">
        <f>SUMIFS(RCCP!$II$8:$II$136,
RCCP!$A$8:$A$136,$A20,
RCCP!$C$8:$C$136,$B20
)+
(SUMIFS(RCCP!$IK$8:$IK$136,
RCCP!$A$8:$A$136,$A20,
RCCP!$C$8:$C$136,$B20)/4)</f>
        <v>17184</v>
      </c>
      <c r="CC20" s="58">
        <f t="shared" si="55"/>
        <v>2.1214814814814815</v>
      </c>
      <c r="CD20" s="47">
        <f>SUMIFS(RCCP!$IN$8:$IN$136,
RCCP!$A$8:$A$136,$A20,
RCCP!$C$8:$C$136,$B20
)+
(SUMIFS(RCCP!$IT$8:$IT$136,
RCCP!$A$8:$A$136,$A20,
RCCP!$C$8:$C$136,$B20)/5)</f>
        <v>5353.2</v>
      </c>
      <c r="CE20" s="249">
        <f>SUMIFS(RCCP!$IN$8:$IN$136,
RCCP!$A$8:$A$136,$A20,
RCCP!$C$8:$C$136,$B20
)+
(SUMIFS(RCCP!$IT$8:$IT$136,
RCCP!$A$8:$A$136,$A20,
RCCP!$C$8:$C$136,$B20)/5)</f>
        <v>5353.2</v>
      </c>
      <c r="CF20" s="58">
        <f t="shared" si="56"/>
        <v>0.66088888888888886</v>
      </c>
      <c r="CG20" s="47">
        <f>SUMIFS(RCCP!$IO$8:$IO$136,
RCCP!$A$8:$A$136,$A20,
RCCP!$C$8:$C$136,$B20
)+
(SUMIFS(RCCP!$IT$8:$IT$136,
RCCP!$A$8:$A$136,$A20,
RCCP!$C$8:$C$136,$B20)/5)</f>
        <v>1495.2</v>
      </c>
      <c r="CH20" s="249">
        <f>SUMIFS(RCCP!$IO$8:$IO$136,
RCCP!$A$8:$A$136,$A20,
RCCP!$C$8:$C$136,$B20
)+
(SUMIFS(RCCP!$IT$8:$IT$136,
RCCP!$A$8:$A$136,$A20,
RCCP!$C$8:$C$136,$B20)/5)</f>
        <v>1495.2</v>
      </c>
      <c r="CI20" s="58">
        <f t="shared" si="57"/>
        <v>0.15103030303030304</v>
      </c>
      <c r="CJ20" s="47">
        <f>SUMIFS(RCCP!$IP$8:$IP$136,
RCCP!$A$8:$A$136,$A20,
RCCP!$C$8:$C$136,$B20
)+
(SUMIFS(RCCP!$IT$8:$IT$136,
RCCP!$A$8:$A$136,$A20,
RCCP!$C$8:$C$136,$B20)/5)</f>
        <v>1213.2</v>
      </c>
      <c r="CK20" s="249">
        <f>SUMIFS(RCCP!$IP$8:$IP$136,
RCCP!$A$8:$A$136,$A20,
RCCP!$C$8:$C$136,$B20
)+
(SUMIFS(RCCP!$IT$8:$IT$136,
RCCP!$A$8:$A$136,$A20,
RCCP!$C$8:$C$136,$B20)/5)</f>
        <v>1213.2</v>
      </c>
      <c r="CL20" s="58">
        <f t="shared" si="58"/>
        <v>0.12254545454545455</v>
      </c>
      <c r="CM20" s="47">
        <f>SUMIFS(RCCP!$IQ$8:$IQ$136,
RCCP!$A$8:$A$136,$A20,
RCCP!$C$8:$C$136,$B20
)+
(SUMIFS(RCCP!$IT$8:$IT$136,
RCCP!$A$8:$A$136,$A20,
RCCP!$C$8:$C$136,$B20)/5)</f>
        <v>2845.2</v>
      </c>
      <c r="CN20" s="249">
        <f>SUMIFS(RCCP!$IQ$8:$IQ$136,
RCCP!$A$8:$A$136,$A20,
RCCP!$C$8:$C$136,$B20
)+
(SUMIFS(RCCP!$IT$8:$IT$136,
RCCP!$A$8:$A$136,$A20,
RCCP!$C$8:$C$136,$B20)/5)</f>
        <v>2845.2</v>
      </c>
      <c r="CO20" s="58">
        <f t="shared" si="59"/>
        <v>0.28739393939393937</v>
      </c>
      <c r="CP20" s="47">
        <f>SUMIFS(RCCP!$IR$8:$IR$136,
RCCP!$A$8:$A$136,$A20,
RCCP!$C$8:$C$136,$B20
)+
(SUMIFS(RCCP!$IT$8:$IT$136,
RCCP!$A$8:$A$136,$A20,
RCCP!$C$8:$C$136,$B20)/5)</f>
        <v>3427.2</v>
      </c>
      <c r="CQ20" s="249">
        <f>SUMIFS(RCCP!$IR$8:$IR$136,
RCCP!$A$8:$A$136,$A20,
RCCP!$C$8:$C$136,$B20
)+
(SUMIFS(RCCP!$IT$8:$IT$136,
RCCP!$A$8:$A$136,$A20,
RCCP!$C$8:$C$136,$B20)/5)</f>
        <v>3427.2</v>
      </c>
      <c r="CR20" s="58">
        <f t="shared" si="60"/>
        <v>0.34618181818181815</v>
      </c>
      <c r="CS20" s="47">
        <f>SUMIFS(RCCP!$IW$8:$IW$136,
RCCP!$A$8:$A$136,$A20,
RCCP!$C$8:$C$136,$B20
)+
(SUMIFS(RCCP!$JB$8:$JB$136,
RCCP!$A$8:$A$136,$A20,
RCCP!$C$8:$C$136,$B20)/4)</f>
        <v>1399.5</v>
      </c>
      <c r="CT20" s="249">
        <f>SUMIFS(RCCP!$IW$8:$IW$136,
RCCP!$A$8:$A$136,$A20,
RCCP!$C$8:$C$136,$B20
)+
(SUMIFS(RCCP!$JB$8:$JB$136,
RCCP!$A$8:$A$136,$A20,
RCCP!$C$8:$C$136,$B20)/4)</f>
        <v>1399.5</v>
      </c>
      <c r="CU20" s="58">
        <f t="shared" si="61"/>
        <v>0.17277777777777778</v>
      </c>
      <c r="CV20" s="47">
        <f>SUMIFS(RCCP!$IX$8:$IX$136,
RCCP!$A$8:$A$136,$A20,
RCCP!$C$8:$C$136,$B20
)+
(SUMIFS(RCCP!$JB$8:$JB$136,
RCCP!$A$8:$A$136,$A20,
RCCP!$C$8:$C$136,$B20)/4)</f>
        <v>1399.5</v>
      </c>
      <c r="CW20" s="249">
        <f>SUMIFS(RCCP!$IX$8:$IX$136,
RCCP!$A$8:$A$136,$A20,
RCCP!$C$8:$C$136,$B20
)+
(SUMIFS(RCCP!$JB$8:$JB$136,
RCCP!$A$8:$A$136,$A20,
RCCP!$C$8:$C$136,$B20)/4)</f>
        <v>1399.5</v>
      </c>
      <c r="CX20" s="58">
        <f t="shared" si="62"/>
        <v>0.14136363636363636</v>
      </c>
      <c r="CY20" s="47">
        <f>SUMIFS(RCCP!$IY$8:$IY$136,
RCCP!$A$8:$A$136,$A20,
RCCP!$C$8:$C$136,$B20
)+
(SUMIFS(RCCP!$JB$8:$JB$136,
RCCP!$A$8:$A$136,$A20,
RCCP!$C$8:$C$136,$B20)/4)</f>
        <v>1399.5</v>
      </c>
      <c r="CZ20" s="249">
        <f>SUMIFS(RCCP!$IY$8:$IY$136,
RCCP!$A$8:$A$136,$A20,
RCCP!$C$8:$C$136,$B20
)+
(SUMIFS(RCCP!$JB$8:$JB$136,
RCCP!$A$8:$A$136,$A20,
RCCP!$C$8:$C$136,$B20)/4)</f>
        <v>1399.5</v>
      </c>
      <c r="DA20" s="58">
        <f t="shared" si="63"/>
        <v>0.14136363636363636</v>
      </c>
      <c r="DB20" s="47">
        <f>SUMIFS(RCCP!$IZ$8:$IZ$136,
RCCP!$A$8:$A$136,$A20,
RCCP!$C$8:$C$136,$B20
)+
(SUMIFS(RCCP!$JB$8:$JB$136,
RCCP!$A$8:$A$136,$A20,
RCCP!$C$8:$C$136,$B20)/4)</f>
        <v>1399.5</v>
      </c>
      <c r="DC20" s="249">
        <f>SUMIFS(RCCP!$IZ$8:$IZ$136,
RCCP!$A$8:$A$136,$A20,
RCCP!$C$8:$C$136,$B20
)+
(SUMIFS(RCCP!$JB$8:$JB$136,
RCCP!$A$8:$A$136,$A20,
RCCP!$C$8:$C$136,$B20)/4)</f>
        <v>1399.5</v>
      </c>
      <c r="DD20" s="58">
        <f t="shared" si="64"/>
        <v>0.14136363636363636</v>
      </c>
      <c r="DE20" s="47">
        <f>SUMIFS(RCCP!$JE$8:$JE$136,
RCCP!$A$8:$A$136,$A20,
RCCP!$C$8:$C$136,$B20
)+
(SUMIFS(RCCP!$JJ$8:$JJ$136,
RCCP!$A$8:$A$136,$A20,
RCCP!$C$8:$C$136,$B20)/4)</f>
        <v>7252.5</v>
      </c>
      <c r="DF20" s="249">
        <f>SUMIFS(RCCP!$JE$8:$JE$136,
RCCP!$A$8:$A$136,$A20,
RCCP!$C$8:$C$136,$B20
)+
(SUMIFS(RCCP!$JJ$8:$JJ$136,
RCCP!$A$8:$A$136,$A20,
RCCP!$C$8:$C$136,$B20)/4)</f>
        <v>7252.5</v>
      </c>
      <c r="DG20" s="58">
        <f t="shared" si="65"/>
        <v>0.73257575757575755</v>
      </c>
      <c r="DH20" s="47">
        <f>SUMIFS(RCCP!$JF$8:$JF$136,
RCCP!$A$8:$A$136,$A20,
RCCP!$C$8:$C$136,$B20
)+
(SUMIFS(RCCP!$JJ$8:$JJ$136,
RCCP!$A$8:$A$136,$A20,
RCCP!$C$8:$C$136,$B20)/4)</f>
        <v>7252.5</v>
      </c>
      <c r="DI20" s="249">
        <f>SUMIFS(RCCP!$JF$8:$JF$136,
RCCP!$A$8:$A$136,$A20,
RCCP!$C$8:$C$136,$B20
)+
(SUMIFS(RCCP!$JJ$8:$JJ$136,
RCCP!$A$8:$A$136,$A20,
RCCP!$C$8:$C$136,$B20)/4)</f>
        <v>7252.5</v>
      </c>
      <c r="DJ20" s="58">
        <f t="shared" si="66"/>
        <v>0.73257575757575755</v>
      </c>
      <c r="DK20" s="47">
        <f>SUMIFS(RCCP!$JG$8:$JG$136,
RCCP!$A$8:$A$136,$A20,
RCCP!$C$8:$C$136,$B20
)+
(SUMIFS(RCCP!$JJ$8:$JJ$136,
RCCP!$A$8:$A$136,$A20,
RCCP!$C$8:$C$136,$B20)/4)</f>
        <v>7252.5</v>
      </c>
      <c r="DL20" s="249">
        <f>SUMIFS(RCCP!$JG$8:$JG$136,
RCCP!$A$8:$A$136,$A20,
RCCP!$C$8:$C$136,$B20
)+
(SUMIFS(RCCP!$JJ$8:$JJ$136,
RCCP!$A$8:$A$136,$A20,
RCCP!$C$8:$C$136,$B20)/4)</f>
        <v>7252.5</v>
      </c>
      <c r="DM20" s="58">
        <f t="shared" si="67"/>
        <v>0.89537037037037037</v>
      </c>
      <c r="DN20" s="47">
        <f>SUMIFS(RCCP!$JH$8:$JH$136,
RCCP!$A$8:$A$136,$A20,
RCCP!$C$8:$C$136,$B20
)+
(SUMIFS(RCCP!$JJ$8:$JJ$136,
RCCP!$A$8:$A$136,$A20,
RCCP!$C$8:$C$136,$B20)/4)</f>
        <v>7252.5</v>
      </c>
      <c r="DO20" s="249">
        <f>SUMIFS(RCCP!$JH$8:$JH$136,
RCCP!$A$8:$A$136,$A20,
RCCP!$C$8:$C$136,$B20
)+
(SUMIFS(RCCP!$JJ$8:$JJ$136,
RCCP!$A$8:$A$136,$A20,
RCCP!$C$8:$C$136,$B20)/4)</f>
        <v>7252.5</v>
      </c>
      <c r="DP20" s="58">
        <f t="shared" si="68"/>
        <v>0.73257575757575755</v>
      </c>
    </row>
    <row r="21" spans="1:120" ht="20.149999999999999" customHeight="1" x14ac:dyDescent="0.35">
      <c r="A21" s="55">
        <v>880</v>
      </c>
      <c r="B21" s="55" t="s">
        <v>53</v>
      </c>
      <c r="C21" s="55" t="s">
        <v>95</v>
      </c>
      <c r="D21" s="121">
        <v>25</v>
      </c>
      <c r="E21" s="39">
        <f t="shared" si="27"/>
        <v>5.5</v>
      </c>
      <c r="F21" s="55">
        <v>9</v>
      </c>
      <c r="G21" s="55">
        <v>2</v>
      </c>
      <c r="H21" s="123">
        <f t="shared" si="43"/>
        <v>2475</v>
      </c>
      <c r="I21" s="123">
        <f t="shared" si="28"/>
        <v>450</v>
      </c>
      <c r="J21" s="47">
        <f>SUM(SUMIFS(
'BLC Subcont'!$AE$7:$AE$9999,
'BLC Subcont'!$I$7:$I$9999,L$9,
'BLC Subcont'!$U$7:$U$9999,$A21,
'BLC Subcont'!$AA$7:$AA$9999,$B21,
'BLC Subcont'!$HY$7:$HY$9999,"IN HOUSE (MANUAL)"
))</f>
        <v>0</v>
      </c>
      <c r="K21" s="124">
        <f>SUM(SUMIFS(
'BLC Subcont'!$BV$7:$BV$9999,
'BLC Subcont'!$I$7:$I$9999,L$9,
'BLC Subcont'!$U$7:$U$9999,$A21,
'BLC Subcont'!$AA$7:$AA$9999,$B21,
'BLC Subcont'!$HY$7:$HY$9999,"IN HOUSE (MANUAL)"
))</f>
        <v>0</v>
      </c>
      <c r="L21" s="58">
        <f t="shared" si="29"/>
        <v>0</v>
      </c>
      <c r="M21" s="47">
        <f>SUM(SUMIFS(
'BLC Subcont'!$AE$7:$AE$9999,
'BLC Subcont'!$I$7:$I$9999,O$9,
'BLC Subcont'!$U$7:$U$9999,$A21,
'BLC Subcont'!$AA$7:$AA$9999,$B21,
'BLC Subcont'!$HY$7:$HY$9999,"IN HOUSE (MANUAL)"
))</f>
        <v>0</v>
      </c>
      <c r="N21" s="124">
        <f>SUM(SUMIFS(
'BLC Subcont'!$BV$7:$BV$9999,
'BLC Subcont'!$I$7:$I$9999,O$9,
'BLC Subcont'!$U$7:$U$9999,$A21,
'BLC Subcont'!$AA$7:$AA$9999,$B21,
'BLC Subcont'!$HY$7:$HY$9999,"IN HOUSE (MANUAL)"
))</f>
        <v>0</v>
      </c>
      <c r="O21" s="58">
        <f t="shared" si="30"/>
        <v>0</v>
      </c>
      <c r="P21" s="47">
        <f>SUM(SUMIFS(
'BLC Subcont'!$AE$7:$AE$9999,
'BLC Subcont'!$I$7:$I$9999,R$9,
'BLC Subcont'!$U$7:$U$9999,$A21,
'BLC Subcont'!$AA$7:$AA$9999,$B21,
'BLC Subcont'!$HY$7:$HY$9999,"IN HOUSE (MANUAL)"
))</f>
        <v>0</v>
      </c>
      <c r="Q21" s="124">
        <f>SUM(SUMIFS(
'BLC Subcont'!$BV$7:$BV$9999,
'BLC Subcont'!$I$7:$I$9999,R$9,
'BLC Subcont'!$U$7:$U$9999,$A21,
'BLC Subcont'!$AA$7:$AA$9999,$B21,
'BLC Subcont'!$HY$7:$HY$9999,"IN HOUSE (MANUAL)"
))</f>
        <v>0</v>
      </c>
      <c r="R21" s="58">
        <f t="shared" si="31"/>
        <v>0</v>
      </c>
      <c r="S21" s="47">
        <f>SUM(SUMIFS(
'BLC Subcont'!$AE$7:$AE$9999,
'BLC Subcont'!$I$7:$I$9999,U$9,
'BLC Subcont'!$U$7:$U$9999,$A21,
'BLC Subcont'!$AA$7:$AA$9999,$B21,
'BLC Subcont'!$HY$7:$HY$9999,"IN HOUSE (MANUAL)"
))</f>
        <v>0</v>
      </c>
      <c r="T21" s="124">
        <f>SUM(SUMIFS(
'BLC Subcont'!$BV$7:$BV$9999,
'BLC Subcont'!$I$7:$I$9999,U$9,
'BLC Subcont'!$U$7:$U$9999,$A21,
'BLC Subcont'!$AA$7:$AA$9999,$B21,
'BLC Subcont'!$HY$7:$HY$9999,"IN HOUSE (MANUAL)"
))</f>
        <v>0</v>
      </c>
      <c r="U21" s="58">
        <f t="shared" si="32"/>
        <v>0</v>
      </c>
      <c r="V21" s="47">
        <f>SUM(SUMIFS(
'BLC Subcont'!$AE$7:$AE$9999,
'BLC Subcont'!$I$7:$I$9999,X$9,
'BLC Subcont'!$U$7:$U$9999,$A21,
'BLC Subcont'!$AA$7:$AA$9999,$B21,
'BLC Subcont'!$HY$7:$HY$9999,"IN HOUSE (MANUAL)"
))</f>
        <v>0</v>
      </c>
      <c r="W21" s="124">
        <f>SUM(SUMIFS(
'BLC Subcont'!$BV$7:$BV$9999,
'BLC Subcont'!$I$7:$I$9999,X$9,
'BLC Subcont'!$U$7:$U$9999,$A21,
'BLC Subcont'!$AA$7:$AA$9999,$B21,
'BLC Subcont'!$HY$7:$HY$9999,"IN HOUSE (MANUAL)"
))</f>
        <v>0</v>
      </c>
      <c r="X21" s="58">
        <f t="shared" si="33"/>
        <v>0</v>
      </c>
      <c r="Y21" s="47">
        <f t="shared" si="34"/>
        <v>0</v>
      </c>
      <c r="Z21" s="124">
        <f t="shared" si="34"/>
        <v>0</v>
      </c>
      <c r="AA21" s="127">
        <f t="shared" si="35"/>
        <v>0</v>
      </c>
      <c r="AB21" s="47">
        <f>SUM(SUMIFS(
'BLC Subcont'!$AE$7:$AE$9999,
'BLC Subcont'!$I$7:$I$9999,AD$9,
'BLC Subcont'!$U$7:$U$9999,$A21,
'BLC Subcont'!$AA$7:$AA$9999,$B21,
'BLC Subcont'!$HY$7:$HY$9999,"IN HOUSE (MANUAL)"
))</f>
        <v>0</v>
      </c>
      <c r="AC21" s="264">
        <f>SUM(SUMIFS(
'BLC Subcont'!$BV$7:$BV$9999,
'BLC Subcont'!$I$7:$I$9999,AD$9,
'BLC Subcont'!$U$7:$U$9999,$A21,
'BLC Subcont'!$AA$7:$AA$9999,$B21,
'BLC Subcont'!$HY$7:$HY$9999,"IN HOUSE (MANUAL)"
))</f>
        <v>0</v>
      </c>
      <c r="AD21" s="58">
        <f t="shared" si="36"/>
        <v>0</v>
      </c>
      <c r="AE21" s="47">
        <f>SUM(SUMIFS(
'BLC Subcont'!$AE$7:$AE$9999,
'BLC Subcont'!$I$7:$I$9999,AG$9,
'BLC Subcont'!$U$7:$U$9999,$A21,
'BLC Subcont'!$AA$7:$AA$9999,$B21,
'BLC Subcont'!$HY$7:$HY$9999,"IN HOUSE (MANUAL)"
))</f>
        <v>0</v>
      </c>
      <c r="AF21" s="264">
        <f>SUM(SUMIFS(
'BLC Subcont'!$BV$7:$BV$9999,
'BLC Subcont'!$I$7:$I$9999,AG$9,
'BLC Subcont'!$U$7:$U$9999,$A21,
'BLC Subcont'!$AA$7:$AA$9999,$B21,
'BLC Subcont'!$HY$7:$HY$9999,"IN HOUSE (MANUAL)"
))</f>
        <v>0</v>
      </c>
      <c r="AG21" s="58">
        <f t="shared" si="36"/>
        <v>0</v>
      </c>
      <c r="AH21" s="47">
        <f>SUM(SUMIFS(
'BLC Subcont'!$AE$7:$AE$9999,
'BLC Subcont'!$I$7:$I$9999,AJ$9,
'BLC Subcont'!$U$7:$U$9999,$A21,
'BLC Subcont'!$AA$7:$AA$9999,$B21,
'BLC Subcont'!$HY$7:$HY$9999,"IN HOUSE (MANUAL)"
))</f>
        <v>0</v>
      </c>
      <c r="AI21" s="264">
        <f>SUM(SUMIFS(
'BLC Subcont'!$BV$7:$BV$9999,
'BLC Subcont'!$I$7:$I$9999,AJ$9,
'BLC Subcont'!$U$7:$U$9999,$A21,
'BLC Subcont'!$AA$7:$AA$9999,$B21,
'BLC Subcont'!$HY$7:$HY$9999,"IN HOUSE (MANUAL)"
))</f>
        <v>0</v>
      </c>
      <c r="AJ21" s="58">
        <f t="shared" si="36"/>
        <v>0</v>
      </c>
      <c r="AK21" s="47">
        <f>SUM(SUMIFS(
'BLC Subcont'!$AE$7:$AE$9999,
'BLC Subcont'!$I$7:$I$9999,AM$9,
'BLC Subcont'!$U$7:$U$9999,$A21,
'BLC Subcont'!$AA$7:$AA$9999,$B21,
'BLC Subcont'!$HY$7:$HY$9999,"IN HOUSE (MANUAL)"
))</f>
        <v>0</v>
      </c>
      <c r="AL21" s="264">
        <f>SUM(SUMIFS(
'BLC Subcont'!$BV$7:$BV$9999,
'BLC Subcont'!$I$7:$I$9999,AM$9,
'BLC Subcont'!$U$7:$U$9999,$A21,
'BLC Subcont'!$AA$7:$AA$9999,$B21,
'BLC Subcont'!$HY$7:$HY$9999,"IN HOUSE (MANUAL)"
))</f>
        <v>0</v>
      </c>
      <c r="AM21" s="58">
        <f t="shared" si="36"/>
        <v>0</v>
      </c>
      <c r="AN21" s="47">
        <f>SUM(SUMIFS(
'BLC Subcont'!$AE$7:$AE$9999,
'BLC Subcont'!$I$7:$I$9999,AP$9,
'BLC Subcont'!$U$7:$U$9999,$A21,
'BLC Subcont'!$AA$7:$AA$9999,$B21,
'BLC Subcont'!$HY$7:$HY$9999,"IN HOUSE (MANUAL)"
))</f>
        <v>0</v>
      </c>
      <c r="AO21" s="264">
        <f>SUM(SUMIFS(
'BLC Subcont'!$BV$7:$BV$9999,
'BLC Subcont'!$I$7:$I$9999,AP$9,
'BLC Subcont'!$U$7:$U$9999,$A21,
'BLC Subcont'!$AA$7:$AA$9999,$B21,
'BLC Subcont'!$HY$7:$HY$9999,"IN HOUSE (MANUAL)"
))</f>
        <v>0</v>
      </c>
      <c r="AP21" s="58">
        <f t="shared" si="36"/>
        <v>0</v>
      </c>
      <c r="AQ21" s="47">
        <f>SUM(SUMIFS(
'BLC Subcont'!$AE$7:$AE$9999,
'BLC Subcont'!$I$7:$I$9999,AS$9,
'BLC Subcont'!$U$7:$U$9999,$A21,
'BLC Subcont'!$AA$7:$AA$9999,$B21,
'BLC Subcont'!$HY$7:$HY$9999,"IN HOUSE (MANUAL)"
))</f>
        <v>0</v>
      </c>
      <c r="AR21" s="264">
        <f>SUM(SUMIFS(
'BLC Subcont'!$BV$7:$BV$9999,
'BLC Subcont'!$I$7:$I$9999,AS$9,
'BLC Subcont'!$U$7:$U$9999,$A21,
'BLC Subcont'!$AA$7:$AA$9999,$B21,
'BLC Subcont'!$HY$7:$HY$9999,"IN HOUSE (MANUAL)"
))</f>
        <v>0</v>
      </c>
      <c r="AS21" s="58">
        <f t="shared" si="36"/>
        <v>0</v>
      </c>
      <c r="AT21" s="47">
        <f>SUM(SUMIFS(
'BLC Subcont'!$AE$7:$AE$9999,
'BLC Subcont'!$I$7:$I$9999,AV$9,
'BLC Subcont'!$U$7:$U$9999,$A21,
'BLC Subcont'!$AA$7:$AA$9999,$B21,
'BLC Subcont'!$HY$7:$HY$9999,"IN HOUSE (MANUAL)"
))</f>
        <v>0</v>
      </c>
      <c r="AU21" s="124">
        <f>SUM(SUMIFS(
'BLC Subcont'!$BV$7:$BV$9999,
'BLC Subcont'!$I$7:$I$9999,AV$9,
'BLC Subcont'!$U$7:$U$9999,$A21,
'BLC Subcont'!$AA$7:$AA$9999,$B21,
'BLC Subcont'!$HY$7:$HY$9999,"IN HOUSE (MANUAL)"
))</f>
        <v>0</v>
      </c>
      <c r="AV21" s="58">
        <f t="shared" si="37"/>
        <v>0</v>
      </c>
      <c r="AW21" s="47">
        <f>SUM(SUMIFS(
'BLC Subcont'!$AE$7:$AE$9999,
'BLC Subcont'!$I$7:$I$9999,AY$9,
'BLC Subcont'!$U$7:$U$9999,$A21,
'BLC Subcont'!$AA$7:$AA$9999,$B21,
'BLC Subcont'!$HY$7:$HY$9999,"IN HOUSE (MANUAL)"
))</f>
        <v>0</v>
      </c>
      <c r="AX21" s="124">
        <f>SUM(SUMIFS(
'BLC Subcont'!$BV$7:$BV$9999,
'BLC Subcont'!$I$7:$I$9999,AY$9,
'BLC Subcont'!$U$7:$U$9999,$A21,
'BLC Subcont'!$AA$7:$AA$9999,$B21,
'BLC Subcont'!$HY$7:$HY$9999,"IN HOUSE (MANUAL)"
))</f>
        <v>0</v>
      </c>
      <c r="AY21" s="58">
        <f t="shared" si="38"/>
        <v>0</v>
      </c>
      <c r="AZ21" s="42">
        <f t="shared" si="44"/>
        <v>0</v>
      </c>
      <c r="BA21" s="264">
        <f t="shared" si="39"/>
        <v>0</v>
      </c>
      <c r="BB21" s="58">
        <f t="shared" si="45"/>
        <v>0</v>
      </c>
      <c r="BC21" s="47">
        <f t="shared" si="46"/>
        <v>0</v>
      </c>
      <c r="BD21" s="264">
        <f t="shared" si="41"/>
        <v>0</v>
      </c>
      <c r="BE21" s="58">
        <f t="shared" si="47"/>
        <v>0</v>
      </c>
      <c r="BF21" s="42"/>
      <c r="BG21" s="124"/>
      <c r="BH21" s="58"/>
      <c r="BI21" s="47"/>
      <c r="BJ21" s="124"/>
      <c r="BK21" s="58"/>
      <c r="BL21" s="47"/>
      <c r="BM21" s="264"/>
      <c r="BN21" s="58"/>
      <c r="BO21" s="47"/>
      <c r="BP21" s="264"/>
      <c r="BQ21" s="58"/>
      <c r="BR21" s="47"/>
      <c r="BS21" s="264"/>
      <c r="BT21" s="58"/>
      <c r="BU21" s="47"/>
      <c r="BV21" s="264"/>
      <c r="BW21" s="58"/>
      <c r="BX21" s="47"/>
      <c r="BY21" s="264"/>
      <c r="BZ21" s="58"/>
      <c r="CA21" s="47"/>
      <c r="CB21" s="264"/>
      <c r="CC21" s="58"/>
      <c r="CD21" s="47"/>
      <c r="CE21" s="264"/>
      <c r="CF21" s="58"/>
      <c r="CG21" s="47"/>
      <c r="CH21" s="264"/>
      <c r="CI21" s="58"/>
      <c r="CJ21" s="47"/>
      <c r="CK21" s="264"/>
      <c r="CL21" s="58"/>
      <c r="CM21" s="47"/>
      <c r="CN21" s="264"/>
      <c r="CO21" s="58"/>
      <c r="CP21" s="47"/>
      <c r="CQ21" s="264"/>
      <c r="CR21" s="58"/>
      <c r="CS21" s="47"/>
      <c r="CT21" s="264"/>
      <c r="CU21" s="58"/>
      <c r="CV21" s="47"/>
      <c r="CW21" s="264"/>
      <c r="CX21" s="58"/>
      <c r="CY21" s="47"/>
      <c r="CZ21" s="264"/>
      <c r="DA21" s="58"/>
      <c r="DB21" s="47"/>
      <c r="DC21" s="264"/>
      <c r="DD21" s="58"/>
      <c r="DE21" s="47"/>
      <c r="DF21" s="264"/>
      <c r="DG21" s="58"/>
      <c r="DH21" s="47"/>
      <c r="DI21" s="264"/>
      <c r="DJ21" s="58"/>
      <c r="DK21" s="47"/>
      <c r="DL21" s="264"/>
      <c r="DM21" s="58"/>
      <c r="DN21" s="47"/>
      <c r="DO21" s="264"/>
      <c r="DP21" s="58"/>
    </row>
    <row r="22" spans="1:120" ht="20.149999999999999" customHeight="1" x14ac:dyDescent="0.35">
      <c r="A22" s="54">
        <v>880</v>
      </c>
      <c r="B22" s="54" t="s">
        <v>53</v>
      </c>
      <c r="C22" s="39" t="s">
        <v>96</v>
      </c>
      <c r="D22" s="126">
        <v>64.142857142857139</v>
      </c>
      <c r="E22" s="39">
        <f t="shared" si="27"/>
        <v>5.5</v>
      </c>
      <c r="F22" s="55">
        <v>9</v>
      </c>
      <c r="G22" s="39">
        <v>2</v>
      </c>
      <c r="H22" s="40">
        <f t="shared" si="43"/>
        <v>6350.1428571428569</v>
      </c>
      <c r="I22" s="40">
        <f t="shared" si="28"/>
        <v>1154.5714285714284</v>
      </c>
      <c r="J22" s="47">
        <f>SUM(SUMIFS(
'BLC Subcont'!$AE$7:$AE$9999,
'BLC Subcont'!$I$7:$I$9999,L$9,
'BLC Subcont'!$U$7:$U$9999,$A22,
'BLC Subcont'!$AA$7:$AA$9999,$B22,
'BLC Subcont'!$IA$7:$IA$9999,"IN HOUSE (MANUAL)"
))</f>
        <v>0</v>
      </c>
      <c r="K22" s="124">
        <f>SUM(SUMIFS(
'BLC Subcont'!$BW$7:$BW$9999,
'BLC Subcont'!$I$7:$I$9999,L$9,
'BLC Subcont'!$U$7:$U$9999,$A22,
'BLC Subcont'!$AA$7:$AA$9999,$B22,
'BLC Subcont'!$IA$7:$IA$9999,"IN HOUSE (MANUAL)"
))</f>
        <v>0</v>
      </c>
      <c r="L22" s="58">
        <f t="shared" si="29"/>
        <v>0</v>
      </c>
      <c r="M22" s="47">
        <f>SUM(SUMIFS(
'BLC Subcont'!$AE$7:$AE$9999,
'BLC Subcont'!$I$7:$I$9999,O$9,
'BLC Subcont'!$U$7:$U$9999,$A22,
'BLC Subcont'!$AA$7:$AA$9999,$B22,
'BLC Subcont'!$IA$7:$IA$9999,"IN HOUSE (MANUAL)"
))</f>
        <v>0</v>
      </c>
      <c r="N22" s="124">
        <f>SUM(SUMIFS(
'BLC Subcont'!$BW$7:$BW$9999,
'BLC Subcont'!$I$7:$I$9999,O$9,
'BLC Subcont'!$U$7:$U$9999,$A22,
'BLC Subcont'!$AA$7:$AA$9999,$B22,
'BLC Subcont'!$IA$7:$IA$9999,"IN HOUSE (MANUAL)"
))</f>
        <v>0</v>
      </c>
      <c r="O22" s="58">
        <f t="shared" si="30"/>
        <v>0</v>
      </c>
      <c r="P22" s="47">
        <f>SUM(SUMIFS(
'BLC Subcont'!$AE$7:$AE$9999,
'BLC Subcont'!$I$7:$I$9999,R$9,
'BLC Subcont'!$U$7:$U$9999,$A22,
'BLC Subcont'!$AA$7:$AA$9999,$B22,
'BLC Subcont'!$IA$7:$IA$9999,"IN HOUSE (MANUAL)"
))</f>
        <v>0</v>
      </c>
      <c r="Q22" s="124">
        <f>SUM(SUMIFS(
'BLC Subcont'!$BW$7:$BW$9999,
'BLC Subcont'!$I$7:$I$9999,R$9,
'BLC Subcont'!$U$7:$U$9999,$A22,
'BLC Subcont'!$AA$7:$AA$9999,$B22,
'BLC Subcont'!$IA$7:$IA$9999,"IN HOUSE (MANUAL)"
))</f>
        <v>0</v>
      </c>
      <c r="R22" s="58">
        <f t="shared" si="31"/>
        <v>0</v>
      </c>
      <c r="S22" s="47">
        <f>SUM(SUMIFS(
'BLC Subcont'!$AE$7:$AE$9999,
'BLC Subcont'!$I$7:$I$9999,U$9,
'BLC Subcont'!$U$7:$U$9999,$A22,
'BLC Subcont'!$AA$7:$AA$9999,$B22,
'BLC Subcont'!$IA$7:$IA$9999,"IN HOUSE (MANUAL)"
))</f>
        <v>0</v>
      </c>
      <c r="T22" s="124">
        <f>SUM(SUMIFS(
'BLC Subcont'!$BW$7:$BW$9999,
'BLC Subcont'!$I$7:$I$9999,U$9,
'BLC Subcont'!$U$7:$U$9999,$A22,
'BLC Subcont'!$AA$7:$AA$9999,$B22,
'BLC Subcont'!$IA$7:$IA$9999,"IN HOUSE (MANUAL)"
))</f>
        <v>0</v>
      </c>
      <c r="U22" s="58">
        <f t="shared" si="32"/>
        <v>0</v>
      </c>
      <c r="V22" s="47">
        <f>SUM(SUMIFS(
'BLC Subcont'!$AE$7:$AE$9999,
'BLC Subcont'!$I$7:$I$9999,X$9,
'BLC Subcont'!$U$7:$U$9999,$A22,
'BLC Subcont'!$AA$7:$AA$9999,$B22,
'BLC Subcont'!$IA$7:$IA$9999,"IN HOUSE (MANUAL)"
))</f>
        <v>0</v>
      </c>
      <c r="W22" s="124">
        <f>SUM(SUMIFS(
'BLC Subcont'!$BW$7:$BW$9999,
'BLC Subcont'!$I$7:$I$9999,X$9,
'BLC Subcont'!$U$7:$U$9999,$A22,
'BLC Subcont'!$AA$7:$AA$9999,$B22,
'BLC Subcont'!$IA$7:$IA$9999,"IN HOUSE (MANUAL)"
))</f>
        <v>0</v>
      </c>
      <c r="X22" s="58">
        <f t="shared" si="33"/>
        <v>0</v>
      </c>
      <c r="Y22" s="47">
        <f t="shared" si="34"/>
        <v>0</v>
      </c>
      <c r="Z22" s="124">
        <f t="shared" si="34"/>
        <v>0</v>
      </c>
      <c r="AA22" s="127">
        <f t="shared" si="35"/>
        <v>0</v>
      </c>
      <c r="AB22" s="47">
        <f>SUM(SUMIFS(
'BLC Subcont'!$AE$7:$AE$9999,
'BLC Subcont'!$I$7:$I$9999,AD$9,
'BLC Subcont'!$U$7:$U$9999,$A22,
'BLC Subcont'!$AA$7:$AA$9999,$B22,
'BLC Subcont'!$IA$7:$IA$9999,"IN HOUSE (MANUAL)"
))</f>
        <v>0</v>
      </c>
      <c r="AC22" s="264">
        <f>SUM(SUMIFS(
'BLC Subcont'!$BW$7:$BW$9999,
'BLC Subcont'!$I$7:$I$9999,AD$9,
'BLC Subcont'!$U$7:$U$9999,$A22,
'BLC Subcont'!$AA$7:$AA$9999,$B22,
'BLC Subcont'!$IA$7:$IA$9999,"IN HOUSE (MANUAL)"
))</f>
        <v>0</v>
      </c>
      <c r="AD22" s="58">
        <f t="shared" si="36"/>
        <v>0</v>
      </c>
      <c r="AE22" s="47">
        <f>SUM(SUMIFS(
'BLC Subcont'!$AE$7:$AE$9999,
'BLC Subcont'!$I$7:$I$9999,AG$9,
'BLC Subcont'!$U$7:$U$9999,$A22,
'BLC Subcont'!$AA$7:$AA$9999,$B22,
'BLC Subcont'!$IA$7:$IA$9999,"IN HOUSE (MANUAL)"
))</f>
        <v>0</v>
      </c>
      <c r="AF22" s="264">
        <f>SUM(SUMIFS(
'BLC Subcont'!$BW$7:$BW$9999,
'BLC Subcont'!$I$7:$I$9999,AG$9,
'BLC Subcont'!$U$7:$U$9999,$A22,
'BLC Subcont'!$AA$7:$AA$9999,$B22,
'BLC Subcont'!$IA$7:$IA$9999,"IN HOUSE (MANUAL)"
))</f>
        <v>0</v>
      </c>
      <c r="AG22" s="58">
        <f t="shared" si="36"/>
        <v>0</v>
      </c>
      <c r="AH22" s="47">
        <f>SUM(SUMIFS(
'BLC Subcont'!$AE$7:$AE$9999,
'BLC Subcont'!$I$7:$I$9999,AJ$9,
'BLC Subcont'!$U$7:$U$9999,$A22,
'BLC Subcont'!$AA$7:$AA$9999,$B22,
'BLC Subcont'!$IA$7:$IA$9999,"IN HOUSE (MANUAL)"
))</f>
        <v>0</v>
      </c>
      <c r="AI22" s="264">
        <f>SUM(SUMIFS(
'BLC Subcont'!$BW$7:$BW$9999,
'BLC Subcont'!$I$7:$I$9999,AJ$9,
'BLC Subcont'!$U$7:$U$9999,$A22,
'BLC Subcont'!$AA$7:$AA$9999,$B22,
'BLC Subcont'!$IA$7:$IA$9999,"IN HOUSE (MANUAL)"
))</f>
        <v>0</v>
      </c>
      <c r="AJ22" s="58">
        <f t="shared" si="36"/>
        <v>0</v>
      </c>
      <c r="AK22" s="47">
        <f>SUM(SUMIFS(
'BLC Subcont'!$AE$7:$AE$9999,
'BLC Subcont'!$I$7:$I$9999,AM$9,
'BLC Subcont'!$U$7:$U$9999,$A22,
'BLC Subcont'!$AA$7:$AA$9999,$B22,
'BLC Subcont'!$IA$7:$IA$9999,"IN HOUSE (MANUAL)"
))</f>
        <v>0</v>
      </c>
      <c r="AL22" s="264">
        <f>SUM(SUMIFS(
'BLC Subcont'!$BW$7:$BW$9999,
'BLC Subcont'!$I$7:$I$9999,AM$9,
'BLC Subcont'!$U$7:$U$9999,$A22,
'BLC Subcont'!$AA$7:$AA$9999,$B22,
'BLC Subcont'!$IA$7:$IA$9999,"IN HOUSE (MANUAL)"
))</f>
        <v>0</v>
      </c>
      <c r="AM22" s="58">
        <f t="shared" si="36"/>
        <v>0</v>
      </c>
      <c r="AN22" s="47">
        <f>SUM(SUMIFS(
'BLC Subcont'!$AE$7:$AE$9999,
'BLC Subcont'!$I$7:$I$9999,AP$9,
'BLC Subcont'!$U$7:$U$9999,$A22,
'BLC Subcont'!$AA$7:$AA$9999,$B22,
'BLC Subcont'!$IA$7:$IA$9999,"IN HOUSE (MANUAL)"
))</f>
        <v>0</v>
      </c>
      <c r="AO22" s="264">
        <f>SUM(SUMIFS(
'BLC Subcont'!$BW$7:$BW$9999,
'BLC Subcont'!$I$7:$I$9999,AP$9,
'BLC Subcont'!$U$7:$U$9999,$A22,
'BLC Subcont'!$AA$7:$AA$9999,$B22,
'BLC Subcont'!$IA$7:$IA$9999,"IN HOUSE (MANUAL)"
))</f>
        <v>0</v>
      </c>
      <c r="AP22" s="58">
        <f t="shared" si="36"/>
        <v>0</v>
      </c>
      <c r="AQ22" s="47">
        <f>SUM(SUMIFS(
'BLC Subcont'!$AE$7:$AE$9999,
'BLC Subcont'!$I$7:$I$9999,AS$9,
'BLC Subcont'!$U$7:$U$9999,$A22,
'BLC Subcont'!$AA$7:$AA$9999,$B22,
'BLC Subcont'!$IA$7:$IA$9999,"IN HOUSE (MANUAL)"
))</f>
        <v>0</v>
      </c>
      <c r="AR22" s="264">
        <f>SUM(SUMIFS(
'BLC Subcont'!$BW$7:$BW$9999,
'BLC Subcont'!$I$7:$I$9999,AS$9,
'BLC Subcont'!$U$7:$U$9999,$A22,
'BLC Subcont'!$AA$7:$AA$9999,$B22,
'BLC Subcont'!$IA$7:$IA$9999,"IN HOUSE (MANUAL)"
))</f>
        <v>0</v>
      </c>
      <c r="AS22" s="58">
        <f t="shared" si="36"/>
        <v>0</v>
      </c>
      <c r="AT22" s="47">
        <f>SUM(SUMIFS(
'BLC Subcont'!$AE$7:$AE$9999,
'BLC Subcont'!$I$7:$I$9999,AV$9,
'BLC Subcont'!$U$7:$U$9999,$A22,
'BLC Subcont'!$AA$7:$AA$9999,$B22,
'BLC Subcont'!$IA$7:$IA$9999,"IN HOUSE (MANUAL)"
))</f>
        <v>0</v>
      </c>
      <c r="AU22" s="124">
        <f>SUM(SUMIFS(
'BLC Subcont'!$BW$7:$BW$9999,
'BLC Subcont'!$I$7:$I$9999,AV$9,
'BLC Subcont'!$U$7:$U$9999,$A22,
'BLC Subcont'!$AA$7:$AA$9999,$B22,
'BLC Subcont'!$IA$7:$IA$9999,"IN HOUSE (MANUAL)"
))</f>
        <v>0</v>
      </c>
      <c r="AV22" s="58">
        <f t="shared" si="37"/>
        <v>0</v>
      </c>
      <c r="AW22" s="47">
        <f>SUM(SUMIFS(
'BLC Subcont'!$AE$7:$AE$9999,
'BLC Subcont'!$I$7:$I$9999,AY$9,
'BLC Subcont'!$U$7:$U$9999,$A22,
'BLC Subcont'!$AA$7:$AA$9999,$B22,
'BLC Subcont'!$IA$7:$IA$9999,"IN HOUSE (MANUAL)"
))</f>
        <v>0</v>
      </c>
      <c r="AX22" s="124">
        <f>SUM(SUMIFS(
'BLC Subcont'!$BW$7:$BW$9999,
'BLC Subcont'!$I$7:$I$9999,AY$9,
'BLC Subcont'!$U$7:$U$9999,$A22,
'BLC Subcont'!$AA$7:$AA$9999,$B22,
'BLC Subcont'!$IA$7:$IA$9999,"IN HOUSE (MANUAL)"
))</f>
        <v>0</v>
      </c>
      <c r="AY22" s="58">
        <f t="shared" si="38"/>
        <v>0</v>
      </c>
      <c r="AZ22" s="42">
        <f t="shared" si="44"/>
        <v>0</v>
      </c>
      <c r="BA22" s="264">
        <f t="shared" si="39"/>
        <v>0</v>
      </c>
      <c r="BB22" s="58">
        <f t="shared" si="45"/>
        <v>0</v>
      </c>
      <c r="BC22" s="47">
        <f t="shared" si="46"/>
        <v>0</v>
      </c>
      <c r="BD22" s="264">
        <f t="shared" si="41"/>
        <v>0</v>
      </c>
      <c r="BE22" s="58">
        <f t="shared" si="47"/>
        <v>0</v>
      </c>
      <c r="BF22" s="42"/>
      <c r="BG22" s="124"/>
      <c r="BH22" s="58"/>
      <c r="BI22" s="47"/>
      <c r="BJ22" s="124"/>
      <c r="BK22" s="58"/>
      <c r="BL22" s="47"/>
      <c r="BM22" s="264"/>
      <c r="BN22" s="58"/>
      <c r="BO22" s="47"/>
      <c r="BP22" s="264"/>
      <c r="BQ22" s="58"/>
      <c r="BR22" s="47"/>
      <c r="BS22" s="264"/>
      <c r="BT22" s="58"/>
      <c r="BU22" s="47"/>
      <c r="BV22" s="264"/>
      <c r="BW22" s="58"/>
      <c r="BX22" s="47"/>
      <c r="BY22" s="264"/>
      <c r="BZ22" s="58"/>
      <c r="CA22" s="47"/>
      <c r="CB22" s="264"/>
      <c r="CC22" s="58"/>
      <c r="CD22" s="47"/>
      <c r="CE22" s="264"/>
      <c r="CF22" s="58"/>
      <c r="CG22" s="47"/>
      <c r="CH22" s="264"/>
      <c r="CI22" s="58"/>
      <c r="CJ22" s="47"/>
      <c r="CK22" s="264"/>
      <c r="CL22" s="58"/>
      <c r="CM22" s="47"/>
      <c r="CN22" s="264"/>
      <c r="CO22" s="58"/>
      <c r="CP22" s="47"/>
      <c r="CQ22" s="264"/>
      <c r="CR22" s="58"/>
      <c r="CS22" s="47"/>
      <c r="CT22" s="264"/>
      <c r="CU22" s="58"/>
      <c r="CV22" s="47"/>
      <c r="CW22" s="264"/>
      <c r="CX22" s="58"/>
      <c r="CY22" s="47"/>
      <c r="CZ22" s="264"/>
      <c r="DA22" s="58"/>
      <c r="DB22" s="47"/>
      <c r="DC22" s="264"/>
      <c r="DD22" s="58"/>
      <c r="DE22" s="47"/>
      <c r="DF22" s="264"/>
      <c r="DG22" s="58"/>
      <c r="DH22" s="47"/>
      <c r="DI22" s="264"/>
      <c r="DJ22" s="58"/>
      <c r="DK22" s="47"/>
      <c r="DL22" s="264"/>
      <c r="DM22" s="58"/>
      <c r="DN22" s="47"/>
      <c r="DO22" s="264"/>
      <c r="DP22" s="58"/>
    </row>
    <row r="23" spans="1:120" ht="20.149999999999999" customHeight="1" x14ac:dyDescent="0.35">
      <c r="A23" s="54">
        <v>880</v>
      </c>
      <c r="B23" s="54" t="s">
        <v>53</v>
      </c>
      <c r="C23" s="39" t="s">
        <v>39</v>
      </c>
      <c r="D23" s="126">
        <v>64.615384615384613</v>
      </c>
      <c r="E23" s="39">
        <f t="shared" si="27"/>
        <v>5.5</v>
      </c>
      <c r="F23" s="55">
        <v>9</v>
      </c>
      <c r="G23" s="39">
        <v>2</v>
      </c>
      <c r="H23" s="40">
        <f t="shared" si="43"/>
        <v>6396.9230769230771</v>
      </c>
      <c r="I23" s="40">
        <f t="shared" si="28"/>
        <v>1163.0769230769231</v>
      </c>
      <c r="J23" s="47">
        <f>SUM(SUMIFS(
'BLC Subcont'!$AE$7:$AE$9999,
'BLC Subcont'!$I$7:$I$9999,L$9,
'BLC Subcont'!$U$7:$U$9999,$A23,
'BLC Subcont'!$AA$7:$AA$9999,$B23,
'BLC Subcont'!$HZ$7:$HZ$9999,"IN HOUSE (MANUAL)"
))</f>
        <v>0</v>
      </c>
      <c r="K23" s="124">
        <f>SUM(SUMIFS(
'BLC Subcont'!$BX$7:$BX$9999,
'BLC Subcont'!$I$7:$I$9999,L$9,
'BLC Subcont'!$U$7:$U$9999,$A23,
'BLC Subcont'!$AA$7:$AA$9999,$B23,
'BLC Subcont'!$HZ$7:$HZ$9999,"IN HOUSE (MANUAL)"
))</f>
        <v>0</v>
      </c>
      <c r="L23" s="58">
        <f t="shared" si="29"/>
        <v>0</v>
      </c>
      <c r="M23" s="47">
        <f>SUM(SUMIFS(
'BLC Subcont'!$AE$7:$AE$9999,
'BLC Subcont'!$I$7:$I$9999,O$9,
'BLC Subcont'!$U$7:$U$9999,$A23,
'BLC Subcont'!$AA$7:$AA$9999,$B23,
'BLC Subcont'!$HZ$7:$HZ$9999,"IN HOUSE (MANUAL)"
))</f>
        <v>0</v>
      </c>
      <c r="N23" s="124">
        <f>SUM(SUMIFS(
'BLC Subcont'!$BX$7:$BX$9999,
'BLC Subcont'!$I$7:$I$9999,O$9,
'BLC Subcont'!$U$7:$U$9999,$A23,
'BLC Subcont'!$AA$7:$AA$9999,$B23,
'BLC Subcont'!$HZ$7:$HZ$9999,"IN HOUSE (MANUAL)"
))</f>
        <v>0</v>
      </c>
      <c r="O23" s="58">
        <f t="shared" si="30"/>
        <v>0</v>
      </c>
      <c r="P23" s="47">
        <f>SUM(SUMIFS(
'BLC Subcont'!$AE$7:$AE$9999,
'BLC Subcont'!$I$7:$I$9999,R$9,
'BLC Subcont'!$U$7:$U$9999,$A23,
'BLC Subcont'!$AA$7:$AA$9999,$B23,
'BLC Subcont'!$HZ$7:$HZ$9999,"IN HOUSE (MANUAL)"
))</f>
        <v>0</v>
      </c>
      <c r="Q23" s="124">
        <f>SUM(SUMIFS(
'BLC Subcont'!$BX$7:$BX$9999,
'BLC Subcont'!$I$7:$I$9999,R$9,
'BLC Subcont'!$U$7:$U$9999,$A23,
'BLC Subcont'!$AA$7:$AA$9999,$B23,
'BLC Subcont'!$HZ$7:$HZ$9999,"IN HOUSE (MANUAL)"
))</f>
        <v>0</v>
      </c>
      <c r="R23" s="58">
        <f t="shared" si="31"/>
        <v>0</v>
      </c>
      <c r="S23" s="47">
        <f>SUM(SUMIFS(
'BLC Subcont'!$AE$7:$AE$9999,
'BLC Subcont'!$I$7:$I$9999,U$9,
'BLC Subcont'!$U$7:$U$9999,$A23,
'BLC Subcont'!$AA$7:$AA$9999,$B23,
'BLC Subcont'!$HZ$7:$HZ$9999,"IN HOUSE (MANUAL)"
))</f>
        <v>0</v>
      </c>
      <c r="T23" s="124">
        <f>SUM(SUMIFS(
'BLC Subcont'!$BX$7:$BX$9999,
'BLC Subcont'!$I$7:$I$9999,U$9,
'BLC Subcont'!$U$7:$U$9999,$A23,
'BLC Subcont'!$AA$7:$AA$9999,$B23,
'BLC Subcont'!$HZ$7:$HZ$9999,"IN HOUSE (MANUAL)"
))</f>
        <v>0</v>
      </c>
      <c r="U23" s="58">
        <f t="shared" si="32"/>
        <v>0</v>
      </c>
      <c r="V23" s="47">
        <f>SUM(SUMIFS(
'BLC Subcont'!$AE$7:$AE$9999,
'BLC Subcont'!$I$7:$I$9999,X$9,
'BLC Subcont'!$U$7:$U$9999,$A23,
'BLC Subcont'!$AA$7:$AA$9999,$B23,
'BLC Subcont'!$HZ$7:$HZ$9999,"IN HOUSE (MANUAL)"
))</f>
        <v>0</v>
      </c>
      <c r="W23" s="124">
        <f>SUM(SUMIFS(
'BLC Subcont'!$BX$7:$BX$9999,
'BLC Subcont'!$I$7:$I$9999,X$9,
'BLC Subcont'!$U$7:$U$9999,$A23,
'BLC Subcont'!$AA$7:$AA$9999,$B23,
'BLC Subcont'!$HZ$7:$HZ$9999,"IN HOUSE (MANUAL)"
))</f>
        <v>0</v>
      </c>
      <c r="X23" s="58">
        <f t="shared" si="33"/>
        <v>0</v>
      </c>
      <c r="Y23" s="47">
        <f>+SUM(J23,M23,P23,S23,V23)</f>
        <v>0</v>
      </c>
      <c r="Z23" s="124">
        <f>+SUM(K23,N23,Q23,T23,W23)</f>
        <v>0</v>
      </c>
      <c r="AA23" s="127">
        <f>IF(AA$11=0,0,(Z23/($I23*AA$11)))</f>
        <v>0</v>
      </c>
      <c r="AB23" s="47">
        <f>SUM(SUMIFS(
'BLC Subcont'!$AE$7:$AE$9999,
'BLC Subcont'!$I$7:$I$9999,AD$9,
'BLC Subcont'!$U$7:$U$9999,$A23,
'BLC Subcont'!$AA$7:$AA$9999,$B23,
'BLC Subcont'!$HZ$7:$HZ$9999,"IN HOUSE (MANUAL)"
))</f>
        <v>0</v>
      </c>
      <c r="AC23" s="264">
        <f>SUM(SUMIFS(
'BLC Subcont'!$BX$7:$BX$9999,
'BLC Subcont'!$I$7:$I$9999,AD$9,
'BLC Subcont'!$U$7:$U$9999,$A23,
'BLC Subcont'!$AA$7:$AA$9999,$B23,
'BLC Subcont'!$HZ$7:$HZ$9999,"IN HOUSE (MANUAL)"
))</f>
        <v>0</v>
      </c>
      <c r="AD23" s="58">
        <f t="shared" si="36"/>
        <v>0</v>
      </c>
      <c r="AE23" s="47">
        <f>SUM(SUMIFS(
'BLC Subcont'!$AE$7:$AE$9999,
'BLC Subcont'!$I$7:$I$9999,AG$9,
'BLC Subcont'!$U$7:$U$9999,$A23,
'BLC Subcont'!$AA$7:$AA$9999,$B23,
'BLC Subcont'!$HZ$7:$HZ$9999,"IN HOUSE (MANUAL)"
))</f>
        <v>0</v>
      </c>
      <c r="AF23" s="264">
        <f>SUM(SUMIFS(
'BLC Subcont'!$BX$7:$BX$9999,
'BLC Subcont'!$I$7:$I$9999,AG$9,
'BLC Subcont'!$U$7:$U$9999,$A23,
'BLC Subcont'!$AA$7:$AA$9999,$B23,
'BLC Subcont'!$HZ$7:$HZ$9999,"IN HOUSE (MANUAL)"
))</f>
        <v>0</v>
      </c>
      <c r="AG23" s="58">
        <f t="shared" si="36"/>
        <v>0</v>
      </c>
      <c r="AH23" s="47">
        <f>SUM(SUMIFS(
'BLC Subcont'!$AE$7:$AE$9999,
'BLC Subcont'!$I$7:$I$9999,AJ$9,
'BLC Subcont'!$U$7:$U$9999,$A23,
'BLC Subcont'!$AA$7:$AA$9999,$B23,
'BLC Subcont'!$HZ$7:$HZ$9999,"IN HOUSE (MANUAL)"
))</f>
        <v>0</v>
      </c>
      <c r="AI23" s="264">
        <f>SUM(SUMIFS(
'BLC Subcont'!$BX$7:$BX$9999,
'BLC Subcont'!$I$7:$I$9999,AJ$9,
'BLC Subcont'!$U$7:$U$9999,$A23,
'BLC Subcont'!$AA$7:$AA$9999,$B23,
'BLC Subcont'!$HZ$7:$HZ$9999,"IN HOUSE (MANUAL)"
))</f>
        <v>0</v>
      </c>
      <c r="AJ23" s="58">
        <f t="shared" si="36"/>
        <v>0</v>
      </c>
      <c r="AK23" s="47">
        <f>SUM(SUMIFS(
'BLC Subcont'!$AE$7:$AE$9999,
'BLC Subcont'!$I$7:$I$9999,AM$9,
'BLC Subcont'!$U$7:$U$9999,$A23,
'BLC Subcont'!$AA$7:$AA$9999,$B23,
'BLC Subcont'!$HZ$7:$HZ$9999,"IN HOUSE (MANUAL)"
))</f>
        <v>0</v>
      </c>
      <c r="AL23" s="264">
        <f>SUM(SUMIFS(
'BLC Subcont'!$BX$7:$BX$9999,
'BLC Subcont'!$I$7:$I$9999,AM$9,
'BLC Subcont'!$U$7:$U$9999,$A23,
'BLC Subcont'!$AA$7:$AA$9999,$B23,
'BLC Subcont'!$HZ$7:$HZ$9999,"IN HOUSE (MANUAL)"
))</f>
        <v>0</v>
      </c>
      <c r="AM23" s="58">
        <f t="shared" si="36"/>
        <v>0</v>
      </c>
      <c r="AN23" s="47">
        <f>SUM(SUMIFS(
'BLC Subcont'!$AE$7:$AE$9999,
'BLC Subcont'!$I$7:$I$9999,AP$9,
'BLC Subcont'!$U$7:$U$9999,$A23,
'BLC Subcont'!$AA$7:$AA$9999,$B23,
'BLC Subcont'!$HZ$7:$HZ$9999,"IN HOUSE (MANUAL)"
))</f>
        <v>0</v>
      </c>
      <c r="AO23" s="264">
        <f>SUM(SUMIFS(
'BLC Subcont'!$BX$7:$BX$9999,
'BLC Subcont'!$I$7:$I$9999,AP$9,
'BLC Subcont'!$U$7:$U$9999,$A23,
'BLC Subcont'!$AA$7:$AA$9999,$B23,
'BLC Subcont'!$HZ$7:$HZ$9999,"IN HOUSE (MANUAL)"
))</f>
        <v>0</v>
      </c>
      <c r="AP23" s="58">
        <f t="shared" si="36"/>
        <v>0</v>
      </c>
      <c r="AQ23" s="47">
        <f>SUM(SUMIFS(
'BLC Subcont'!$AE$7:$AE$9999,
'BLC Subcont'!$I$7:$I$9999,AS$9,
'BLC Subcont'!$U$7:$U$9999,$A23,
'BLC Subcont'!$AA$7:$AA$9999,$B23,
'BLC Subcont'!$HZ$7:$HZ$9999,"IN HOUSE (MANUAL)"
))</f>
        <v>0</v>
      </c>
      <c r="AR23" s="264">
        <f>SUM(SUMIFS(
'BLC Subcont'!$BX$7:$BX$9999,
'BLC Subcont'!$I$7:$I$9999,AS$9,
'BLC Subcont'!$U$7:$U$9999,$A23,
'BLC Subcont'!$AA$7:$AA$9999,$B23,
'BLC Subcont'!$HZ$7:$HZ$9999,"IN HOUSE (MANUAL)"
))</f>
        <v>0</v>
      </c>
      <c r="AS23" s="58">
        <f t="shared" si="36"/>
        <v>0</v>
      </c>
      <c r="AT23" s="47">
        <f>SUM(SUMIFS(
'BLC Subcont'!$AE$7:$AE$9999,
'BLC Subcont'!$I$7:$I$9999,AV$9,
'BLC Subcont'!$U$7:$U$9999,$A23,
'BLC Subcont'!$AA$7:$AA$9999,$B23,
'BLC Subcont'!$HZ$7:$HZ$9999,"IN HOUSE (MANUAL)"
))</f>
        <v>0</v>
      </c>
      <c r="AU23" s="124">
        <f>SUM(SUMIFS(
'BLC Subcont'!$BX$7:$BX$9999,
'BLC Subcont'!$I$7:$I$9999,AV$9,
'BLC Subcont'!$U$7:$U$9999,$A23,
'BLC Subcont'!$AA$7:$AA$9999,$B23,
'BLC Subcont'!$HZ$7:$HZ$9999,"IN HOUSE (MANUAL)"
))</f>
        <v>0</v>
      </c>
      <c r="AV23" s="58">
        <f t="shared" si="37"/>
        <v>0</v>
      </c>
      <c r="AW23" s="47">
        <f>SUM(SUMIFS(
'BLC Subcont'!$AE$7:$AE$9999,
'BLC Subcont'!$I$7:$I$9999,AY$9,
'BLC Subcont'!$U$7:$U$9999,$A23,
'BLC Subcont'!$AA$7:$AA$9999,$B23,
'BLC Subcont'!$HZ$7:$HZ$9999,"IN HOUSE (MANUAL)"
))</f>
        <v>0</v>
      </c>
      <c r="AX23" s="124">
        <f>SUM(SUMIFS(
'BLC Subcont'!$BX$7:$BX$9999,
'BLC Subcont'!$I$7:$I$9999,AY$9,
'BLC Subcont'!$U$7:$U$9999,$A23,
'BLC Subcont'!$AA$7:$AA$9999,$B23,
'BLC Subcont'!$HZ$7:$HZ$9999,"IN HOUSE (MANUAL)"
))</f>
        <v>0</v>
      </c>
      <c r="AY23" s="58">
        <f t="shared" si="38"/>
        <v>0</v>
      </c>
      <c r="AZ23" s="42">
        <f t="shared" si="44"/>
        <v>0</v>
      </c>
      <c r="BA23" s="264">
        <f t="shared" si="39"/>
        <v>0</v>
      </c>
      <c r="BB23" s="58">
        <f t="shared" si="45"/>
        <v>0</v>
      </c>
      <c r="BC23" s="47">
        <f t="shared" si="46"/>
        <v>0</v>
      </c>
      <c r="BD23" s="264">
        <f t="shared" si="41"/>
        <v>0</v>
      </c>
      <c r="BE23" s="58">
        <f t="shared" si="47"/>
        <v>0</v>
      </c>
      <c r="BF23" s="42"/>
      <c r="BG23" s="124"/>
      <c r="BH23" s="58"/>
      <c r="BI23" s="47"/>
      <c r="BJ23" s="124"/>
      <c r="BK23" s="58"/>
      <c r="BL23" s="47"/>
      <c r="BM23" s="264"/>
      <c r="BN23" s="58"/>
      <c r="BO23" s="47"/>
      <c r="BP23" s="264"/>
      <c r="BQ23" s="58"/>
      <c r="BR23" s="47"/>
      <c r="BS23" s="264"/>
      <c r="BT23" s="58"/>
      <c r="BU23" s="47"/>
      <c r="BV23" s="264"/>
      <c r="BW23" s="58"/>
      <c r="BX23" s="47"/>
      <c r="BY23" s="264"/>
      <c r="BZ23" s="58"/>
      <c r="CA23" s="47"/>
      <c r="CB23" s="264"/>
      <c r="CC23" s="58"/>
      <c r="CD23" s="47"/>
      <c r="CE23" s="264"/>
      <c r="CF23" s="58"/>
      <c r="CG23" s="47"/>
      <c r="CH23" s="264"/>
      <c r="CI23" s="58"/>
      <c r="CJ23" s="47"/>
      <c r="CK23" s="264"/>
      <c r="CL23" s="58"/>
      <c r="CM23" s="47"/>
      <c r="CN23" s="264"/>
      <c r="CO23" s="58"/>
      <c r="CP23" s="47"/>
      <c r="CQ23" s="264"/>
      <c r="CR23" s="58"/>
      <c r="CS23" s="47"/>
      <c r="CT23" s="264"/>
      <c r="CU23" s="58"/>
      <c r="CV23" s="47"/>
      <c r="CW23" s="264"/>
      <c r="CX23" s="58"/>
      <c r="CY23" s="47"/>
      <c r="CZ23" s="264"/>
      <c r="DA23" s="58"/>
      <c r="DB23" s="47"/>
      <c r="DC23" s="264"/>
      <c r="DD23" s="58"/>
      <c r="DE23" s="47"/>
      <c r="DF23" s="264"/>
      <c r="DG23" s="58"/>
      <c r="DH23" s="47"/>
      <c r="DI23" s="264"/>
      <c r="DJ23" s="58"/>
      <c r="DK23" s="47"/>
      <c r="DL23" s="264"/>
      <c r="DM23" s="58"/>
      <c r="DN23" s="47"/>
      <c r="DO23" s="264"/>
      <c r="DP23" s="58"/>
    </row>
    <row r="24" spans="1:120" ht="20.149999999999999" customHeight="1" x14ac:dyDescent="0.35">
      <c r="A24" s="54">
        <v>880</v>
      </c>
      <c r="B24" s="54" t="s">
        <v>53</v>
      </c>
      <c r="C24" s="39" t="s">
        <v>92</v>
      </c>
      <c r="D24" s="126">
        <v>64.615384615384613</v>
      </c>
      <c r="E24" s="39">
        <f t="shared" si="27"/>
        <v>5.5</v>
      </c>
      <c r="F24" s="55">
        <v>9</v>
      </c>
      <c r="G24" s="39">
        <v>2</v>
      </c>
      <c r="H24" s="40">
        <f t="shared" si="43"/>
        <v>6396.9230769230771</v>
      </c>
      <c r="I24" s="40">
        <f t="shared" si="28"/>
        <v>1163.0769230769231</v>
      </c>
      <c r="J24" s="47">
        <f>SUM(SUMIFS(
'BLC Subcont'!$AE$7:$AE$9999,
'BLC Subcont'!$I$7:$I$9999,L$9,
'BLC Subcont'!$U$7:$U$9999,$A24,
'BLC Subcont'!$AA$7:$AA$9999,$B24
))</f>
        <v>0</v>
      </c>
      <c r="K24" s="124">
        <f>SUM(SUMIFS(
'BLC Subcont'!$BY$7:$BY$9999,
'BLC Subcont'!$I$7:$I$9999,L$9,
'BLC Subcont'!$U$7:$U$9999,$A24,
'BLC Subcont'!$AA$7:$AA$9999,$B24
))</f>
        <v>0</v>
      </c>
      <c r="L24" s="58">
        <f t="shared" si="29"/>
        <v>0</v>
      </c>
      <c r="M24" s="47">
        <f>SUM(SUMIFS(
'BLC Subcont'!$AE$7:$AE$9999,
'BLC Subcont'!$I$7:$I$9999,O$9,
'BLC Subcont'!$U$7:$U$9999,$A24,
'BLC Subcont'!$AA$7:$AA$9999,$B24
))</f>
        <v>11070</v>
      </c>
      <c r="N24" s="124">
        <f>SUM(SUMIFS(
'BLC Subcont'!$BY$7:$BY$9999,
'BLC Subcont'!$I$7:$I$9999,O$9,
'BLC Subcont'!$U$7:$U$9999,$A24,
'BLC Subcont'!$AA$7:$AA$9999,$B24
))</f>
        <v>0</v>
      </c>
      <c r="O24" s="58">
        <f t="shared" si="30"/>
        <v>0</v>
      </c>
      <c r="P24" s="47">
        <f>SUM(SUMIFS(
'BLC Subcont'!$AE$7:$AE$9999,
'BLC Subcont'!$I$7:$I$9999,R$9,
'BLC Subcont'!$U$7:$U$9999,$A24,
'BLC Subcont'!$AA$7:$AA$9999,$B24
))</f>
        <v>8478</v>
      </c>
      <c r="Q24" s="124">
        <f>SUM(SUMIFS(
'BLC Subcont'!$BY$7:$BY$9999,
'BLC Subcont'!$I$7:$I$9999,R$9,
'BLC Subcont'!$U$7:$U$9999,$A24,
'BLC Subcont'!$AA$7:$AA$9999,$B24
))</f>
        <v>0</v>
      </c>
      <c r="R24" s="58">
        <f t="shared" si="31"/>
        <v>0</v>
      </c>
      <c r="S24" s="47">
        <f>SUM(SUMIFS(
'BLC Subcont'!$AE$7:$AE$9999,
'BLC Subcont'!$I$7:$I$9999,U$9,
'BLC Subcont'!$U$7:$U$9999,$A24,
'BLC Subcont'!$AA$7:$AA$9999,$B24
))</f>
        <v>6246</v>
      </c>
      <c r="T24" s="124">
        <f>SUM(SUMIFS(
'BLC Subcont'!$BY$7:$BY$9999,
'BLC Subcont'!$I$7:$I$9999,U$9,
'BLC Subcont'!$U$7:$U$9999,$A24,
'BLC Subcont'!$AA$7:$AA$9999,$B24
))</f>
        <v>910</v>
      </c>
      <c r="U24" s="58">
        <f t="shared" si="32"/>
        <v>0</v>
      </c>
      <c r="V24" s="47">
        <f>SUM(SUMIFS(
'BLC Subcont'!$AE$7:$AE$9999,
'BLC Subcont'!$I$7:$I$9999,X$9,
'BLC Subcont'!$U$7:$U$9999,$A24,
'BLC Subcont'!$AA$7:$AA$9999,$B24
))</f>
        <v>4308</v>
      </c>
      <c r="W24" s="124">
        <f>SUM(SUMIFS(
'BLC Subcont'!$BY$7:$BY$9999,
'BLC Subcont'!$I$7:$I$9999,X$9,
'BLC Subcont'!$U$7:$U$9999,$A24,
'BLC Subcont'!$AA$7:$AA$9999,$B24
))</f>
        <v>4308</v>
      </c>
      <c r="X24" s="58">
        <f t="shared" si="33"/>
        <v>0.67344877344877341</v>
      </c>
      <c r="Y24" s="47">
        <f t="shared" si="34"/>
        <v>30102</v>
      </c>
      <c r="Z24" s="124">
        <f t="shared" si="34"/>
        <v>5218</v>
      </c>
      <c r="AA24" s="127">
        <f t="shared" si="35"/>
        <v>0.81570466570466571</v>
      </c>
      <c r="AB24" s="47">
        <f>SUM(SUMIFS(
'BLC Subcont'!$AE$7:$AE$9999,
'BLC Subcont'!$I$7:$I$9999,AD$9,
'BLC Subcont'!$U$7:$U$9999,$A24,
'BLC Subcont'!$AA$7:$AA$9999,$B24
))</f>
        <v>0</v>
      </c>
      <c r="AC24" s="264">
        <f>SUM(SUMIFS(
'BLC Subcont'!$BY$7:$BY$9999,
'BLC Subcont'!$I$7:$I$9999,AD$9,
'BLC Subcont'!$U$7:$U$9999,$A24,
'BLC Subcont'!$AA$7:$AA$9999,$B24
))</f>
        <v>0</v>
      </c>
      <c r="AD24" s="58">
        <f t="shared" si="36"/>
        <v>0</v>
      </c>
      <c r="AE24" s="47">
        <f>SUM(SUMIFS(
'BLC Subcont'!$AE$7:$AE$9999,
'BLC Subcont'!$I$7:$I$9999,AG$9,
'BLC Subcont'!$U$7:$U$9999,$A24,
'BLC Subcont'!$AA$7:$AA$9999,$B24
))</f>
        <v>1176</v>
      </c>
      <c r="AF24" s="264">
        <f>SUM(SUMIFS(
'BLC Subcont'!$BY$7:$BY$9999,
'BLC Subcont'!$I$7:$I$9999,AG$9,
'BLC Subcont'!$U$7:$U$9999,$A24,
'BLC Subcont'!$AA$7:$AA$9999,$B24
))</f>
        <v>1176</v>
      </c>
      <c r="AG24" s="58">
        <f t="shared" si="36"/>
        <v>0.18383838383838383</v>
      </c>
      <c r="AH24" s="47">
        <f>SUM(SUMIFS(
'BLC Subcont'!$AE$7:$AE$9999,
'BLC Subcont'!$I$7:$I$9999,AJ$9,
'BLC Subcont'!$U$7:$U$9999,$A24,
'BLC Subcont'!$AA$7:$AA$9999,$B24
))</f>
        <v>6036</v>
      </c>
      <c r="AI24" s="264">
        <f>SUM(SUMIFS(
'BLC Subcont'!$BY$7:$BY$9999,
'BLC Subcont'!$I$7:$I$9999,AJ$9,
'BLC Subcont'!$U$7:$U$9999,$A24,
'BLC Subcont'!$AA$7:$AA$9999,$B24
))</f>
        <v>6036</v>
      </c>
      <c r="AJ24" s="58">
        <f t="shared" si="36"/>
        <v>0.94357864357864352</v>
      </c>
      <c r="AK24" s="47">
        <f>SUM(SUMIFS(
'BLC Subcont'!$AE$7:$AE$9999,
'BLC Subcont'!$I$7:$I$9999,AM$9,
'BLC Subcont'!$U$7:$U$9999,$A24,
'BLC Subcont'!$AA$7:$AA$9999,$B24
))</f>
        <v>2406</v>
      </c>
      <c r="AL24" s="264">
        <f>SUM(SUMIFS(
'BLC Subcont'!$BY$7:$BY$9999,
'BLC Subcont'!$I$7:$I$9999,AM$9,
'BLC Subcont'!$U$7:$U$9999,$A24,
'BLC Subcont'!$AA$7:$AA$9999,$B24
))</f>
        <v>2406</v>
      </c>
      <c r="AM24" s="58">
        <f t="shared" si="36"/>
        <v>0.37611832611832613</v>
      </c>
      <c r="AN24" s="47">
        <f>SUM(SUMIFS(
'BLC Subcont'!$AE$7:$AE$9999,
'BLC Subcont'!$I$7:$I$9999,AP$9,
'BLC Subcont'!$U$7:$U$9999,$A24,
'BLC Subcont'!$AA$7:$AA$9999,$B24
))</f>
        <v>0</v>
      </c>
      <c r="AO24" s="264">
        <f>SUM(SUMIFS(
'BLC Subcont'!$BY$7:$BY$9999,
'BLC Subcont'!$I$7:$I$9999,AP$9,
'BLC Subcont'!$U$7:$U$9999,$A24,
'BLC Subcont'!$AA$7:$AA$9999,$B24
))</f>
        <v>0</v>
      </c>
      <c r="AP24" s="58">
        <f t="shared" si="36"/>
        <v>0</v>
      </c>
      <c r="AQ24" s="47">
        <f>SUM(SUMIFS(
'BLC Subcont'!$AE$7:$AE$9999,
'BLC Subcont'!$I$7:$I$9999,AS$9,
'BLC Subcont'!$U$7:$U$9999,$A24,
'BLC Subcont'!$AA$7:$AA$9999,$B24
))</f>
        <v>0</v>
      </c>
      <c r="AR24" s="264">
        <f>SUM(SUMIFS(
'BLC Subcont'!$BY$7:$BY$9999,
'BLC Subcont'!$I$7:$I$9999,AS$9,
'BLC Subcont'!$U$7:$U$9999,$A24,
'BLC Subcont'!$AA$7:$AA$9999,$B24
))</f>
        <v>0</v>
      </c>
      <c r="AS24" s="58">
        <f t="shared" si="36"/>
        <v>0</v>
      </c>
      <c r="AT24" s="47">
        <f>SUM(SUMIFS(
'BLC Subcont'!$AE$7:$AE$9999,
'BLC Subcont'!$I$7:$I$9999,AV$9,
'BLC Subcont'!$U$7:$U$9999,$A24,
'BLC Subcont'!$AA$7:$AA$9999,$B24
))</f>
        <v>0</v>
      </c>
      <c r="AU24" s="124">
        <f>SUM(SUMIFS(
'BLC Subcont'!$BY$7:$BY$9999,
'BLC Subcont'!$I$7:$I$9999,AV$9,
'BLC Subcont'!$U$7:$U$9999,$A24,
'BLC Subcont'!$AA$7:$AA$9999,$B24
))</f>
        <v>0</v>
      </c>
      <c r="AV24" s="58">
        <f t="shared" si="37"/>
        <v>0</v>
      </c>
      <c r="AW24" s="47">
        <f>SUM(SUMIFS(
'BLC Subcont'!$AE$7:$AE$9999,
'BLC Subcont'!$I$7:$I$9999,AY$9,
'BLC Subcont'!$U$7:$U$9999,$A24,
'BLC Subcont'!$AA$7:$AA$9999,$B24
))</f>
        <v>0</v>
      </c>
      <c r="AX24" s="124">
        <f>SUM(SUMIFS(
'BLC Subcont'!$BY$7:$BY$9999,
'BLC Subcont'!$I$7:$I$9999,AY$9,
'BLC Subcont'!$U$7:$U$9999,$A24,
'BLC Subcont'!$AA$7:$AA$9999,$B24
))</f>
        <v>0</v>
      </c>
      <c r="AY24" s="58">
        <f t="shared" si="38"/>
        <v>0</v>
      </c>
      <c r="AZ24" s="42">
        <f t="shared" si="44"/>
        <v>2619</v>
      </c>
      <c r="BA24" s="264">
        <f t="shared" si="39"/>
        <v>2619</v>
      </c>
      <c r="BB24" s="58">
        <f t="shared" si="45"/>
        <v>0.4094155844155844</v>
      </c>
      <c r="BC24" s="47">
        <f t="shared" si="46"/>
        <v>0</v>
      </c>
      <c r="BD24" s="264">
        <f t="shared" si="41"/>
        <v>0</v>
      </c>
      <c r="BE24" s="58">
        <f t="shared" si="47"/>
        <v>0</v>
      </c>
      <c r="BF24" s="42">
        <f>SUMIFS(RCCP!$HX$8:$HX$136,
RCCP!$A$8:$A$136,$A24,
RCCP!$C$8:$C$136,$B24
)+
(SUMIFS(RCCP!$IC$8:$IC$136,
RCCP!$A$8:$A$136,$A24,
RCCP!$C$8:$C$136,$B24)/4)</f>
        <v>2619</v>
      </c>
      <c r="BG24" s="124">
        <f>SUMIFS(RCCP!$HX$8:$HX$136,
RCCP!$A$8:$A$136,$A24,
RCCP!$C$8:$C$136,$B24
)+
(SUMIFS(RCCP!$IC$8:$IC$136,
RCCP!$A$8:$A$136,$A24,
RCCP!$C$8:$C$136,$B24)/4)</f>
        <v>2619</v>
      </c>
      <c r="BH24" s="58">
        <f t="shared" si="48"/>
        <v>0.4094155844155844</v>
      </c>
      <c r="BI24" s="47">
        <f>SUMIFS(RCCP!$HY$8:$HY$136,
RCCP!$A$8:$A$136,$A24,
RCCP!$C$8:$C$136,$B24
)+
(SUMIFS(RCCP!$IC$8:$IC$136,
RCCP!$A$8:$A$136,$A24,
RCCP!$C$8:$C$136,$B24)/4)</f>
        <v>0</v>
      </c>
      <c r="BJ24" s="124">
        <f>SUMIFS(RCCP!$HY$8:$HY$136,
RCCP!$A$8:$A$136,$A24,
RCCP!$C$8:$C$136,$B24
)+
(SUMIFS(RCCP!$IC$8:$IC$136,
RCCP!$A$8:$A$136,$A24,
RCCP!$C$8:$C$136,$B24)/4)</f>
        <v>0</v>
      </c>
      <c r="BK24" s="58">
        <f t="shared" si="49"/>
        <v>0</v>
      </c>
      <c r="BL24" s="47">
        <f>SUMIFS(RCCP!$HZ$8:$HZ$136,
RCCP!$A$8:$A$136,$A24,
RCCP!$C$8:$C$136,$B24
)+
(SUMIFS(RCCP!$IC$8:$IC$136,
RCCP!$A$8:$A$136,$A24,
RCCP!$C$8:$C$136,$B24)/4)</f>
        <v>5055</v>
      </c>
      <c r="BM24" s="264">
        <f>SUMIFS(RCCP!$HZ$8:$HZ$136,
RCCP!$A$8:$A$136,$A24,
RCCP!$C$8:$C$136,$B24
)+
(SUMIFS(RCCP!$IC$8:$IC$136,
RCCP!$A$8:$A$136,$A24,
RCCP!$C$8:$C$136,$B24)/4)</f>
        <v>5055</v>
      </c>
      <c r="BN24" s="58">
        <f t="shared" si="50"/>
        <v>0.79022366522366516</v>
      </c>
      <c r="BO24" s="47">
        <f>SUMIFS(RCCP!$IA$8:$IA$136,
RCCP!$A$8:$A$136,$A24,
RCCP!$C$8:$C$136,$B24
)+
(SUMIFS(RCCP!$IC$8:$IC$136,
RCCP!$A$8:$A$136,$A24,
RCCP!$C$8:$C$136,$B24)/4)</f>
        <v>0</v>
      </c>
      <c r="BP24" s="264">
        <f>SUMIFS(RCCP!$IA$8:$IA$136,
RCCP!$A$8:$A$136,$A24,
RCCP!$C$8:$C$136,$B24
)+
(SUMIFS(RCCP!$IC$8:$IC$136,
RCCP!$A$8:$A$136,$A24,
RCCP!$C$8:$C$136,$B24)/4)</f>
        <v>0</v>
      </c>
      <c r="BQ24" s="58">
        <f t="shared" si="51"/>
        <v>0</v>
      </c>
      <c r="BR24" s="47">
        <f>SUMIFS(RCCP!$IF$8:$IF$136,
RCCP!$A$8:$A$136,$A24,
RCCP!$C$8:$C$136,$B24
)+
(SUMIFS(RCCP!$IK$8:$IK$136,
RCCP!$A$8:$A$136,$A24,
RCCP!$C$8:$C$136,$B24)/4)</f>
        <v>6006</v>
      </c>
      <c r="BS24" s="264">
        <f>SUMIFS(RCCP!$IF$8:$IF$136,
RCCP!$A$8:$A$136,$A24,
RCCP!$C$8:$C$136,$B24
)+
(SUMIFS(RCCP!$IK$8:$IK$136,
RCCP!$A$8:$A$136,$A24,
RCCP!$C$8:$C$136,$B24)/4)</f>
        <v>6006</v>
      </c>
      <c r="BT24" s="58">
        <f t="shared" si="52"/>
        <v>0.93888888888888888</v>
      </c>
      <c r="BU24" s="47">
        <f>SUMIFS(RCCP!$IG$8:$IG$136,
RCCP!$A$8:$A$136,$A24,
RCCP!$C$8:$C$136,$B24
)+
(SUMIFS(RCCP!$IK$8:$IK$136,
RCCP!$A$8:$A$136,$A24,
RCCP!$C$8:$C$136,$B24)/4)</f>
        <v>6006</v>
      </c>
      <c r="BV24" s="264">
        <f>SUMIFS(RCCP!$IG$8:$IG$136,
RCCP!$A$8:$A$136,$A24,
RCCP!$C$8:$C$136,$B24
)+
(SUMIFS(RCCP!$IK$8:$IK$136,
RCCP!$A$8:$A$136,$A24,
RCCP!$C$8:$C$136,$B24)/4)</f>
        <v>6006</v>
      </c>
      <c r="BW24" s="58">
        <f t="shared" si="53"/>
        <v>0.93888888888888888</v>
      </c>
      <c r="BX24" s="47">
        <f>SUMIFS(RCCP!$IH$8:$IH$136,
RCCP!$A$8:$A$136,$A24,
RCCP!$C$8:$C$136,$B24
)+
(SUMIFS(RCCP!$IK$8:$IK$136,
RCCP!$A$8:$A$136,$A24,
RCCP!$C$8:$C$136,$B24)/4)</f>
        <v>6006</v>
      </c>
      <c r="BY24" s="264">
        <f>SUMIFS(RCCP!$IH$8:$IH$136,
RCCP!$A$8:$A$136,$A24,
RCCP!$C$8:$C$136,$B24
)+
(SUMIFS(RCCP!$IK$8:$IK$136,
RCCP!$A$8:$A$136,$A24,
RCCP!$C$8:$C$136,$B24)/4)</f>
        <v>6006</v>
      </c>
      <c r="BZ24" s="58">
        <f t="shared" si="54"/>
        <v>0.93888888888888888</v>
      </c>
      <c r="CA24" s="47">
        <f>SUMIFS(RCCP!$II$8:$II$136,
RCCP!$A$8:$A$136,$A24,
RCCP!$C$8:$C$136,$B24
)+
(SUMIFS(RCCP!$IK$8:$IK$136,
RCCP!$A$8:$A$136,$A24,
RCCP!$C$8:$C$136,$B24)/4)</f>
        <v>6006</v>
      </c>
      <c r="CB24" s="264">
        <f>SUMIFS(RCCP!$II$8:$II$136,
RCCP!$A$8:$A$136,$A24,
RCCP!$C$8:$C$136,$B24
)+
(SUMIFS(RCCP!$IK$8:$IK$136,
RCCP!$A$8:$A$136,$A24,
RCCP!$C$8:$C$136,$B24)/4)</f>
        <v>6006</v>
      </c>
      <c r="CC24" s="58">
        <f t="shared" si="55"/>
        <v>1.1475308641975308</v>
      </c>
      <c r="CD24" s="47">
        <f>SUMIFS(RCCP!$IN$8:$IN$136,
RCCP!$A$8:$A$136,$A24,
RCCP!$C$8:$C$136,$B24
)+
(SUMIFS(RCCP!$IT$8:$IT$136,
RCCP!$A$8:$A$136,$A24,
RCCP!$C$8:$C$136,$B24)/5)</f>
        <v>1788</v>
      </c>
      <c r="CE24" s="264">
        <f>SUMIFS(RCCP!$IN$8:$IN$136,
RCCP!$A$8:$A$136,$A24,
RCCP!$C$8:$C$136,$B24
)+
(SUMIFS(RCCP!$IT$8:$IT$136,
RCCP!$A$8:$A$136,$A24,
RCCP!$C$8:$C$136,$B24)/5)</f>
        <v>1788</v>
      </c>
      <c r="CF24" s="58">
        <f t="shared" si="56"/>
        <v>0.34162257495590825</v>
      </c>
      <c r="CG24" s="47">
        <f>SUMIFS(RCCP!$IO$8:$IO$136,
RCCP!$A$8:$A$136,$A24,
RCCP!$C$8:$C$136,$B24
)+
(SUMIFS(RCCP!$IT$8:$IT$136,
RCCP!$A$8:$A$136,$A24,
RCCP!$C$8:$C$136,$B24)/5)</f>
        <v>1788</v>
      </c>
      <c r="CH24" s="264">
        <f>SUMIFS(RCCP!$IO$8:$IO$136,
RCCP!$A$8:$A$136,$A24,
RCCP!$C$8:$C$136,$B24
)+
(SUMIFS(RCCP!$IT$8:$IT$136,
RCCP!$A$8:$A$136,$A24,
RCCP!$C$8:$C$136,$B24)/5)</f>
        <v>1788</v>
      </c>
      <c r="CI24" s="58">
        <f t="shared" si="57"/>
        <v>0.27950937950937949</v>
      </c>
      <c r="CJ24" s="47">
        <f>SUMIFS(RCCP!$IP$8:$IP$136,
RCCP!$A$8:$A$136,$A24,
RCCP!$C$8:$C$136,$B24
)+
(SUMIFS(RCCP!$IT$8:$IT$136,
RCCP!$A$8:$A$136,$A24,
RCCP!$C$8:$C$136,$B24)/5)</f>
        <v>1788</v>
      </c>
      <c r="CK24" s="264">
        <f>SUMIFS(RCCP!$IP$8:$IP$136,
RCCP!$A$8:$A$136,$A24,
RCCP!$C$8:$C$136,$B24
)+
(SUMIFS(RCCP!$IT$8:$IT$136,
RCCP!$A$8:$A$136,$A24,
RCCP!$C$8:$C$136,$B24)/5)</f>
        <v>1788</v>
      </c>
      <c r="CL24" s="58">
        <f t="shared" si="58"/>
        <v>0.27950937950937949</v>
      </c>
      <c r="CM24" s="47">
        <f>SUMIFS(RCCP!$IQ$8:$IQ$136,
RCCP!$A$8:$A$136,$A24,
RCCP!$C$8:$C$136,$B24
)+
(SUMIFS(RCCP!$IT$8:$IT$136,
RCCP!$A$8:$A$136,$A24,
RCCP!$C$8:$C$136,$B24)/5)</f>
        <v>1788</v>
      </c>
      <c r="CN24" s="264">
        <f>SUMIFS(RCCP!$IQ$8:$IQ$136,
RCCP!$A$8:$A$136,$A24,
RCCP!$C$8:$C$136,$B24
)+
(SUMIFS(RCCP!$IT$8:$IT$136,
RCCP!$A$8:$A$136,$A24,
RCCP!$C$8:$C$136,$B24)/5)</f>
        <v>1788</v>
      </c>
      <c r="CO24" s="58">
        <f t="shared" si="59"/>
        <v>0.27950937950937949</v>
      </c>
      <c r="CP24" s="47">
        <f>SUMIFS(RCCP!$IR$8:$IR$136,
RCCP!$A$8:$A$136,$A24,
RCCP!$C$8:$C$136,$B24
)+
(SUMIFS(RCCP!$IT$8:$IT$136,
RCCP!$A$8:$A$136,$A24,
RCCP!$C$8:$C$136,$B24)/5)</f>
        <v>1788</v>
      </c>
      <c r="CQ24" s="264">
        <f>SUMIFS(RCCP!$IR$8:$IR$136,
RCCP!$A$8:$A$136,$A24,
RCCP!$C$8:$C$136,$B24
)+
(SUMIFS(RCCP!$IT$8:$IT$136,
RCCP!$A$8:$A$136,$A24,
RCCP!$C$8:$C$136,$B24)/5)</f>
        <v>1788</v>
      </c>
      <c r="CR24" s="58">
        <f t="shared" si="60"/>
        <v>0.27950937950937949</v>
      </c>
      <c r="CS24" s="47">
        <f>SUMIFS(RCCP!$IW$8:$IW$136,
RCCP!$A$8:$A$136,$A24,
RCCP!$C$8:$C$136,$B24
)+
(SUMIFS(RCCP!$JB$8:$JB$136,
RCCP!$A$8:$A$136,$A24,
RCCP!$C$8:$C$136,$B24)/4)</f>
        <v>1723.5</v>
      </c>
      <c r="CT24" s="264">
        <f>SUMIFS(RCCP!$IW$8:$IW$136,
RCCP!$A$8:$A$136,$A24,
RCCP!$C$8:$C$136,$B24
)+
(SUMIFS(RCCP!$JB$8:$JB$136,
RCCP!$A$8:$A$136,$A24,
RCCP!$C$8:$C$136,$B24)/4)</f>
        <v>1723.5</v>
      </c>
      <c r="CU24" s="58">
        <f t="shared" ref="CU24:CU27" si="69">IFERROR(CT24/($I24*CU$11),0)</f>
        <v>0.32929894179894176</v>
      </c>
      <c r="CV24" s="47">
        <f>SUMIFS(RCCP!$IX$8:$IX$136,
RCCP!$A$8:$A$136,$A24,
RCCP!$C$8:$C$136,$B24
)+
(SUMIFS(RCCP!$JB$8:$JB$136,
RCCP!$A$8:$A$136,$A24,
RCCP!$C$8:$C$136,$B24)/4)</f>
        <v>1723.5</v>
      </c>
      <c r="CW24" s="264">
        <f>SUMIFS(RCCP!$IX$8:$IX$136,
RCCP!$A$8:$A$136,$A24,
RCCP!$C$8:$C$136,$B24
)+
(SUMIFS(RCCP!$JB$8:$JB$136,
RCCP!$A$8:$A$136,$A24,
RCCP!$C$8:$C$136,$B24)/4)</f>
        <v>1723.5</v>
      </c>
      <c r="CX24" s="58">
        <f t="shared" ref="CX24:CX27" si="70">IFERROR(CW24/($I24*CX$11),0)</f>
        <v>0.2694264069264069</v>
      </c>
      <c r="CY24" s="47">
        <f>SUMIFS(RCCP!$IY$8:$IY$136,
RCCP!$A$8:$A$136,$A24,
RCCP!$C$8:$C$136,$B24
)+
(SUMIFS(RCCP!$JB$8:$JB$136,
RCCP!$A$8:$A$136,$A24,
RCCP!$C$8:$C$136,$B24)/4)</f>
        <v>1723.5</v>
      </c>
      <c r="CZ24" s="264">
        <f>SUMIFS(RCCP!$IY$8:$IY$136,
RCCP!$A$8:$A$136,$A24,
RCCP!$C$8:$C$136,$B24
)+
(SUMIFS(RCCP!$JB$8:$JB$136,
RCCP!$A$8:$A$136,$A24,
RCCP!$C$8:$C$136,$B24)/4)</f>
        <v>1723.5</v>
      </c>
      <c r="DA24" s="58">
        <f t="shared" ref="DA24:DA27" si="71">IFERROR(CZ24/($I24*DA$11),0)</f>
        <v>0.2694264069264069</v>
      </c>
      <c r="DB24" s="47">
        <f>SUMIFS(RCCP!$IZ$8:$IZ$136,
RCCP!$A$8:$A$136,$A24,
RCCP!$C$8:$C$136,$B24
)+
(SUMIFS(RCCP!$JB$8:$JB$136,
RCCP!$A$8:$A$136,$A24,
RCCP!$C$8:$C$136,$B24)/4)</f>
        <v>1723.5</v>
      </c>
      <c r="DC24" s="264">
        <f>SUMIFS(RCCP!$IZ$8:$IZ$136,
RCCP!$A$8:$A$136,$A24,
RCCP!$C$8:$C$136,$B24
)+
(SUMIFS(RCCP!$JB$8:$JB$136,
RCCP!$A$8:$A$136,$A24,
RCCP!$C$8:$C$136,$B24)/4)</f>
        <v>1723.5</v>
      </c>
      <c r="DD24" s="58">
        <f t="shared" ref="DD24:DD27" si="72">IFERROR(DC24/($I24*DD$11),0)</f>
        <v>0.2694264069264069</v>
      </c>
      <c r="DE24" s="47">
        <f>SUMIFS(RCCP!$JE$8:$JE$136,
RCCP!$A$8:$A$136,$A24,
RCCP!$C$8:$C$136,$B24
)+
(SUMIFS(RCCP!$JJ$8:$JJ$136,
RCCP!$A$8:$A$136,$A24,
RCCP!$C$8:$C$136,$B24)/4)</f>
        <v>7155</v>
      </c>
      <c r="DF24" s="264">
        <f>SUMIFS(RCCP!$JE$8:$JE$136,
RCCP!$A$8:$A$136,$A24,
RCCP!$C$8:$C$136,$B24
)+
(SUMIFS(RCCP!$JJ$8:$JJ$136,
RCCP!$A$8:$A$136,$A24,
RCCP!$C$8:$C$136,$B24)/4)</f>
        <v>7155</v>
      </c>
      <c r="DG24" s="58">
        <f t="shared" ref="DG24:DG27" si="73">IFERROR(DF24/($I24*DG$11),0)</f>
        <v>1.1185064935064934</v>
      </c>
      <c r="DH24" s="47">
        <f>SUMIFS(RCCP!$JF$8:$JF$136,
RCCP!$A$8:$A$136,$A24,
RCCP!$C$8:$C$136,$B24
)+
(SUMIFS(RCCP!$JJ$8:$JJ$136,
RCCP!$A$8:$A$136,$A24,
RCCP!$C$8:$C$136,$B24)/4)</f>
        <v>7155</v>
      </c>
      <c r="DI24" s="264">
        <f>SUMIFS(RCCP!$JF$8:$JF$136,
RCCP!$A$8:$A$136,$A24,
RCCP!$C$8:$C$136,$B24
)+
(SUMIFS(RCCP!$JJ$8:$JJ$136,
RCCP!$A$8:$A$136,$A24,
RCCP!$C$8:$C$136,$B24)/4)</f>
        <v>7155</v>
      </c>
      <c r="DJ24" s="58">
        <f t="shared" ref="DJ24:DJ27" si="74">IFERROR(DI24/($I24*DJ$11),0)</f>
        <v>1.1185064935064934</v>
      </c>
      <c r="DK24" s="47">
        <f>SUMIFS(RCCP!$JG$8:$JG$136,
RCCP!$A$8:$A$136,$A24,
RCCP!$C$8:$C$136,$B24
)+
(SUMIFS(RCCP!$JJ$8:$JJ$136,
RCCP!$A$8:$A$136,$A24,
RCCP!$C$8:$C$136,$B24)/4)</f>
        <v>7155</v>
      </c>
      <c r="DL24" s="264">
        <f>SUMIFS(RCCP!$JG$8:$JG$136,
RCCP!$A$8:$A$136,$A24,
RCCP!$C$8:$C$136,$B24
)+
(SUMIFS(RCCP!$JJ$8:$JJ$136,
RCCP!$A$8:$A$136,$A24,
RCCP!$C$8:$C$136,$B24)/4)</f>
        <v>7155</v>
      </c>
      <c r="DM24" s="58">
        <f t="shared" ref="DM24:DM27" si="75">IFERROR(DL24/($I24*DM$11),0)</f>
        <v>1.3670634920634919</v>
      </c>
      <c r="DN24" s="47">
        <f>SUMIFS(RCCP!$JH$8:$JH$136,
RCCP!$A$8:$A$136,$A24,
RCCP!$C$8:$C$136,$B24
)+
(SUMIFS(RCCP!$JJ$8:$JJ$136,
RCCP!$A$8:$A$136,$A24,
RCCP!$C$8:$C$136,$B24)/4)</f>
        <v>7155</v>
      </c>
      <c r="DO24" s="264">
        <f>SUMIFS(RCCP!$JH$8:$JH$136,
RCCP!$A$8:$A$136,$A24,
RCCP!$C$8:$C$136,$B24
)+
(SUMIFS(RCCP!$JJ$8:$JJ$136,
RCCP!$A$8:$A$136,$A24,
RCCP!$C$8:$C$136,$B24)/4)</f>
        <v>7155</v>
      </c>
      <c r="DP24" s="58">
        <f t="shared" ref="DP24:DP27" si="76">IFERROR(DO24/($I24*DP$11),0)</f>
        <v>1.1185064935064934</v>
      </c>
    </row>
    <row r="25" spans="1:120" ht="20.149999999999999" customHeight="1" x14ac:dyDescent="0.35">
      <c r="A25" s="54">
        <v>880</v>
      </c>
      <c r="B25" s="54" t="s">
        <v>53</v>
      </c>
      <c r="C25" s="39" t="s">
        <v>60</v>
      </c>
      <c r="D25" s="126">
        <v>68.666666666666671</v>
      </c>
      <c r="E25" s="39">
        <f t="shared" si="27"/>
        <v>5.5</v>
      </c>
      <c r="F25" s="55">
        <v>9</v>
      </c>
      <c r="G25" s="39">
        <v>2</v>
      </c>
      <c r="H25" s="40">
        <f t="shared" si="43"/>
        <v>6798</v>
      </c>
      <c r="I25" s="40">
        <f t="shared" si="28"/>
        <v>1236</v>
      </c>
      <c r="J25" s="47">
        <f>SUM(SUMIFS(
'BLC Subcont'!$AE$7:$AE$9999,
'BLC Subcont'!$I$7:$I$9999,L$9,
'BLC Subcont'!$U$7:$U$9999,$A25,
'BLC Subcont'!$AA$7:$AA$9999,$B25
))</f>
        <v>0</v>
      </c>
      <c r="K25" s="124">
        <f>SUM(SUMIFS(
'BLC Subcont'!$BZ$7:$BZ$9999,
'BLC Subcont'!$I$7:$I$9999,L$9,
'BLC Subcont'!$U$7:$U$9999,$A25,
'BLC Subcont'!$AA$7:$AA$9999,$B25
))</f>
        <v>0</v>
      </c>
      <c r="L25" s="58">
        <f t="shared" si="29"/>
        <v>0</v>
      </c>
      <c r="M25" s="47">
        <f>SUM(SUMIFS(
'BLC Subcont'!$AE$7:$AE$9999,
'BLC Subcont'!$I$7:$I$9999,O$9,
'BLC Subcont'!$U$7:$U$9999,$A25,
'BLC Subcont'!$AA$7:$AA$9999,$B25
))</f>
        <v>11070</v>
      </c>
      <c r="N25" s="124">
        <f>SUM(SUMIFS(
'BLC Subcont'!$BZ$7:$BZ$9999,
'BLC Subcont'!$I$7:$I$9999,O$9,
'BLC Subcont'!$U$7:$U$9999,$A25,
'BLC Subcont'!$AA$7:$AA$9999,$B25
))</f>
        <v>0</v>
      </c>
      <c r="O25" s="58">
        <f t="shared" si="30"/>
        <v>0</v>
      </c>
      <c r="P25" s="47">
        <f>SUM(SUMIFS(
'BLC Subcont'!$AE$7:$AE$9999,
'BLC Subcont'!$I$7:$I$9999,R$9,
'BLC Subcont'!$U$7:$U$9999,$A25,
'BLC Subcont'!$AA$7:$AA$9999,$B25
))</f>
        <v>8478</v>
      </c>
      <c r="Q25" s="124">
        <f>SUM(SUMIFS(
'BLC Subcont'!$BZ$7:$BZ$9999,
'BLC Subcont'!$I$7:$I$9999,R$9,
'BLC Subcont'!$U$7:$U$9999,$A25,
'BLC Subcont'!$AA$7:$AA$9999,$B25
))</f>
        <v>0</v>
      </c>
      <c r="R25" s="58">
        <f t="shared" si="31"/>
        <v>0</v>
      </c>
      <c r="S25" s="47">
        <f>SUM(SUMIFS(
'BLC Subcont'!$AE$7:$AE$9999,
'BLC Subcont'!$I$7:$I$9999,U$9,
'BLC Subcont'!$U$7:$U$9999,$A25,
'BLC Subcont'!$AA$7:$AA$9999,$B25
))</f>
        <v>6246</v>
      </c>
      <c r="T25" s="124">
        <f>SUM(SUMIFS(
'BLC Subcont'!$BZ$7:$BZ$9999,
'BLC Subcont'!$I$7:$I$9999,U$9,
'BLC Subcont'!$U$7:$U$9999,$A25,
'BLC Subcont'!$AA$7:$AA$9999,$B25
))</f>
        <v>923</v>
      </c>
      <c r="U25" s="58">
        <f t="shared" si="32"/>
        <v>0</v>
      </c>
      <c r="V25" s="47">
        <f>SUM(SUMIFS(
'BLC Subcont'!$AE$7:$AE$9999,
'BLC Subcont'!$I$7:$I$9999,X$9,
'BLC Subcont'!$U$7:$U$9999,$A25,
'BLC Subcont'!$AA$7:$AA$9999,$B25
))</f>
        <v>4308</v>
      </c>
      <c r="W25" s="124">
        <f>SUM(SUMIFS(
'BLC Subcont'!$BZ$7:$BZ$9999,
'BLC Subcont'!$I$7:$I$9999,X$9,
'BLC Subcont'!$U$7:$U$9999,$A25,
'BLC Subcont'!$AA$7:$AA$9999,$B25
))</f>
        <v>4308</v>
      </c>
      <c r="X25" s="58">
        <f t="shared" si="33"/>
        <v>0.63371579876434248</v>
      </c>
      <c r="Y25" s="47">
        <f t="shared" si="34"/>
        <v>30102</v>
      </c>
      <c r="Z25" s="124">
        <f t="shared" si="34"/>
        <v>5231</v>
      </c>
      <c r="AA25" s="127">
        <f t="shared" si="35"/>
        <v>0.76949102677258019</v>
      </c>
      <c r="AB25" s="47">
        <f>SUM(SUMIFS(
'BLC Subcont'!$AE$7:$AE$9999,
'BLC Subcont'!$I$7:$I$9999,AD$9,
'BLC Subcont'!$U$7:$U$9999,$A25,
'BLC Subcont'!$AA$7:$AA$9999,$B25
))</f>
        <v>0</v>
      </c>
      <c r="AC25" s="264">
        <f>SUM(SUMIFS(
'BLC Subcont'!$BZ$7:$BZ$9999,
'BLC Subcont'!$I$7:$I$9999,AD$9,
'BLC Subcont'!$U$7:$U$9999,$A25,
'BLC Subcont'!$AA$7:$AA$9999,$B25
))</f>
        <v>0</v>
      </c>
      <c r="AD25" s="58">
        <f t="shared" si="36"/>
        <v>0</v>
      </c>
      <c r="AE25" s="47">
        <f>SUM(SUMIFS(
'BLC Subcont'!$AE$7:$AE$9999,
'BLC Subcont'!$I$7:$I$9999,AG$9,
'BLC Subcont'!$U$7:$U$9999,$A25,
'BLC Subcont'!$AA$7:$AA$9999,$B25
))</f>
        <v>1176</v>
      </c>
      <c r="AF25" s="264">
        <f>SUM(SUMIFS(
'BLC Subcont'!$BZ$7:$BZ$9999,
'BLC Subcont'!$I$7:$I$9999,AG$9,
'BLC Subcont'!$U$7:$U$9999,$A25,
'BLC Subcont'!$AA$7:$AA$9999,$B25
))</f>
        <v>1176</v>
      </c>
      <c r="AG25" s="58">
        <f t="shared" si="36"/>
        <v>0.17299205648720212</v>
      </c>
      <c r="AH25" s="47">
        <f>SUM(SUMIFS(
'BLC Subcont'!$AE$7:$AE$9999,
'BLC Subcont'!$I$7:$I$9999,AJ$9,
'BLC Subcont'!$U$7:$U$9999,$A25,
'BLC Subcont'!$AA$7:$AA$9999,$B25
))</f>
        <v>6036</v>
      </c>
      <c r="AI25" s="264">
        <f>SUM(SUMIFS(
'BLC Subcont'!$BZ$7:$BZ$9999,
'BLC Subcont'!$I$7:$I$9999,AJ$9,
'BLC Subcont'!$U$7:$U$9999,$A25,
'BLC Subcont'!$AA$7:$AA$9999,$B25
))</f>
        <v>6036</v>
      </c>
      <c r="AJ25" s="58">
        <f t="shared" si="36"/>
        <v>0.88790820829655781</v>
      </c>
      <c r="AK25" s="47">
        <f>SUM(SUMIFS(
'BLC Subcont'!$AE$7:$AE$9999,
'BLC Subcont'!$I$7:$I$9999,AM$9,
'BLC Subcont'!$U$7:$U$9999,$A25,
'BLC Subcont'!$AA$7:$AA$9999,$B25
))</f>
        <v>2406</v>
      </c>
      <c r="AL25" s="264">
        <f>SUM(SUMIFS(
'BLC Subcont'!$BZ$7:$BZ$9999,
'BLC Subcont'!$I$7:$I$9999,AM$9,
'BLC Subcont'!$U$7:$U$9999,$A25,
'BLC Subcont'!$AA$7:$AA$9999,$B25
))</f>
        <v>2406</v>
      </c>
      <c r="AM25" s="58">
        <f t="shared" si="36"/>
        <v>0.35392762577228598</v>
      </c>
      <c r="AN25" s="47">
        <f>SUM(SUMIFS(
'BLC Subcont'!$AE$7:$AE$9999,
'BLC Subcont'!$I$7:$I$9999,AP$9,
'BLC Subcont'!$U$7:$U$9999,$A25,
'BLC Subcont'!$AA$7:$AA$9999,$B25
))</f>
        <v>0</v>
      </c>
      <c r="AO25" s="264">
        <f>SUM(SUMIFS(
'BLC Subcont'!$BZ$7:$BZ$9999,
'BLC Subcont'!$I$7:$I$9999,AP$9,
'BLC Subcont'!$U$7:$U$9999,$A25,
'BLC Subcont'!$AA$7:$AA$9999,$B25
))</f>
        <v>0</v>
      </c>
      <c r="AP25" s="58">
        <f t="shared" si="36"/>
        <v>0</v>
      </c>
      <c r="AQ25" s="47">
        <f>SUM(SUMIFS(
'BLC Subcont'!$AE$7:$AE$9999,
'BLC Subcont'!$I$7:$I$9999,AS$9,
'BLC Subcont'!$U$7:$U$9999,$A25,
'BLC Subcont'!$AA$7:$AA$9999,$B25
))</f>
        <v>0</v>
      </c>
      <c r="AR25" s="264">
        <f>SUM(SUMIFS(
'BLC Subcont'!$BZ$7:$BZ$9999,
'BLC Subcont'!$I$7:$I$9999,AS$9,
'BLC Subcont'!$U$7:$U$9999,$A25,
'BLC Subcont'!$AA$7:$AA$9999,$B25
))</f>
        <v>0</v>
      </c>
      <c r="AS25" s="58">
        <f t="shared" si="36"/>
        <v>0</v>
      </c>
      <c r="AT25" s="47">
        <f>SUM(SUMIFS(
'BLC Subcont'!$AE$7:$AE$9999,
'BLC Subcont'!$I$7:$I$9999,AV$9,
'BLC Subcont'!$U$7:$U$9999,$A25,
'BLC Subcont'!$AA$7:$AA$9999,$B25
))</f>
        <v>0</v>
      </c>
      <c r="AU25" s="124">
        <f>SUM(SUMIFS(
'BLC Subcont'!$BZ$7:$BZ$9999,
'BLC Subcont'!$I$7:$I$9999,AV$9,
'BLC Subcont'!$U$7:$U$9999,$A25,
'BLC Subcont'!$AA$7:$AA$9999,$B25
))</f>
        <v>0</v>
      </c>
      <c r="AV25" s="58">
        <f t="shared" si="37"/>
        <v>0</v>
      </c>
      <c r="AW25" s="47">
        <f>SUM(SUMIFS(
'BLC Subcont'!$AE$7:$AE$9999,
'BLC Subcont'!$I$7:$I$9999,AY$9,
'BLC Subcont'!$U$7:$U$9999,$A25,
'BLC Subcont'!$AA$7:$AA$9999,$B25
))</f>
        <v>0</v>
      </c>
      <c r="AX25" s="124">
        <f>SUM(SUMIFS(
'BLC Subcont'!$BZ$7:$BZ$9999,
'BLC Subcont'!$I$7:$I$9999,AY$9,
'BLC Subcont'!$U$7:$U$9999,$A25,
'BLC Subcont'!$AA$7:$AA$9999,$B25
))</f>
        <v>0</v>
      </c>
      <c r="AY25" s="58">
        <f t="shared" si="38"/>
        <v>0</v>
      </c>
      <c r="AZ25" s="42">
        <f t="shared" si="44"/>
        <v>2619</v>
      </c>
      <c r="BA25" s="264">
        <f t="shared" si="39"/>
        <v>2619</v>
      </c>
      <c r="BB25" s="58">
        <f t="shared" si="45"/>
        <v>0.38526037069726388</v>
      </c>
      <c r="BC25" s="47">
        <f t="shared" si="46"/>
        <v>0</v>
      </c>
      <c r="BD25" s="264">
        <f t="shared" si="41"/>
        <v>0</v>
      </c>
      <c r="BE25" s="58">
        <f t="shared" si="47"/>
        <v>0</v>
      </c>
      <c r="BF25" s="42">
        <f>SUMIFS(RCCP!$HX$8:$HX$136,
RCCP!$A$8:$A$136,$A25,
RCCP!$C$8:$C$136,$B25
)+
(SUMIFS(RCCP!$IC$8:$IC$136,
RCCP!$A$8:$A$136,$A25,
RCCP!$C$8:$C$136,$B25)/4)</f>
        <v>2619</v>
      </c>
      <c r="BG25" s="124">
        <f>SUMIFS(RCCP!$HX$8:$HX$136,
RCCP!$A$8:$A$136,$A25,
RCCP!$C$8:$C$136,$B25
)+
(SUMIFS(RCCP!$IC$8:$IC$136,
RCCP!$A$8:$A$136,$A25,
RCCP!$C$8:$C$136,$B25)/4)</f>
        <v>2619</v>
      </c>
      <c r="BH25" s="58">
        <f t="shared" si="48"/>
        <v>0.38526037069726388</v>
      </c>
      <c r="BI25" s="47">
        <f>SUMIFS(RCCP!$HY$8:$HY$136,
RCCP!$A$8:$A$136,$A25,
RCCP!$C$8:$C$136,$B25
)+
(SUMIFS(RCCP!$IC$8:$IC$136,
RCCP!$A$8:$A$136,$A25,
RCCP!$C$8:$C$136,$B25)/4)</f>
        <v>0</v>
      </c>
      <c r="BJ25" s="124">
        <f>SUMIFS(RCCP!$HY$8:$HY$136,
RCCP!$A$8:$A$136,$A25,
RCCP!$C$8:$C$136,$B25
)+
(SUMIFS(RCCP!$IC$8:$IC$136,
RCCP!$A$8:$A$136,$A25,
RCCP!$C$8:$C$136,$B25)/4)</f>
        <v>0</v>
      </c>
      <c r="BK25" s="58">
        <f t="shared" si="49"/>
        <v>0</v>
      </c>
      <c r="BL25" s="47">
        <f>SUMIFS(RCCP!$HZ$8:$HZ$136,
RCCP!$A$8:$A$136,$A25,
RCCP!$C$8:$C$136,$B25
)+
(SUMIFS(RCCP!$IC$8:$IC$136,
RCCP!$A$8:$A$136,$A25,
RCCP!$C$8:$C$136,$B25)/4)</f>
        <v>5055</v>
      </c>
      <c r="BM25" s="264">
        <f>SUMIFS(RCCP!$HZ$8:$HZ$136,
RCCP!$A$8:$A$136,$A25,
RCCP!$C$8:$C$136,$B25
)+
(SUMIFS(RCCP!$IC$8:$IC$136,
RCCP!$A$8:$A$136,$A25,
RCCP!$C$8:$C$136,$B25)/4)</f>
        <v>5055</v>
      </c>
      <c r="BN25" s="58">
        <f t="shared" si="50"/>
        <v>0.74360105913503971</v>
      </c>
      <c r="BO25" s="47">
        <f>SUMIFS(RCCP!$IA$8:$IA$136,
RCCP!$A$8:$A$136,$A25,
RCCP!$C$8:$C$136,$B25
)+
(SUMIFS(RCCP!$IC$8:$IC$136,
RCCP!$A$8:$A$136,$A25,
RCCP!$C$8:$C$136,$B25)/4)</f>
        <v>0</v>
      </c>
      <c r="BP25" s="264">
        <f>SUMIFS(RCCP!$IA$8:$IA$136,
RCCP!$A$8:$A$136,$A25,
RCCP!$C$8:$C$136,$B25
)+
(SUMIFS(RCCP!$IC$8:$IC$136,
RCCP!$A$8:$A$136,$A25,
RCCP!$C$8:$C$136,$B25)/4)</f>
        <v>0</v>
      </c>
      <c r="BQ25" s="58">
        <f t="shared" si="51"/>
        <v>0</v>
      </c>
      <c r="BR25" s="47">
        <f>SUMIFS(RCCP!$IF$8:$IF$136,
RCCP!$A$8:$A$136,$A25,
RCCP!$C$8:$C$136,$B25
)+
(SUMIFS(RCCP!$IK$8:$IK$136,
RCCP!$A$8:$A$136,$A25,
RCCP!$C$8:$C$136,$B25)/4)</f>
        <v>6006</v>
      </c>
      <c r="BS25" s="264">
        <f>SUMIFS(RCCP!$IF$8:$IF$136,
RCCP!$A$8:$A$136,$A25,
RCCP!$C$8:$C$136,$B25
)+
(SUMIFS(RCCP!$IK$8:$IK$136,
RCCP!$A$8:$A$136,$A25,
RCCP!$C$8:$C$136,$B25)/4)</f>
        <v>6006</v>
      </c>
      <c r="BT25" s="58">
        <f t="shared" si="52"/>
        <v>0.88349514563106801</v>
      </c>
      <c r="BU25" s="47">
        <f>SUMIFS(RCCP!$IG$8:$IG$136,
RCCP!$A$8:$A$136,$A25,
RCCP!$C$8:$C$136,$B25
)+
(SUMIFS(RCCP!$IK$8:$IK$136,
RCCP!$A$8:$A$136,$A25,
RCCP!$C$8:$C$136,$B25)/4)</f>
        <v>6006</v>
      </c>
      <c r="BV25" s="264">
        <f>SUMIFS(RCCP!$IG$8:$IG$136,
RCCP!$A$8:$A$136,$A25,
RCCP!$C$8:$C$136,$B25
)+
(SUMIFS(RCCP!$IK$8:$IK$136,
RCCP!$A$8:$A$136,$A25,
RCCP!$C$8:$C$136,$B25)/4)</f>
        <v>6006</v>
      </c>
      <c r="BW25" s="58">
        <f t="shared" si="53"/>
        <v>0.88349514563106801</v>
      </c>
      <c r="BX25" s="47">
        <f>SUMIFS(RCCP!$IH$8:$IH$136,
RCCP!$A$8:$A$136,$A25,
RCCP!$C$8:$C$136,$B25
)+
(SUMIFS(RCCP!$IK$8:$IK$136,
RCCP!$A$8:$A$136,$A25,
RCCP!$C$8:$C$136,$B25)/4)</f>
        <v>6006</v>
      </c>
      <c r="BY25" s="264">
        <f>SUMIFS(RCCP!$IH$8:$IH$136,
RCCP!$A$8:$A$136,$A25,
RCCP!$C$8:$C$136,$B25
)+
(SUMIFS(RCCP!$IK$8:$IK$136,
RCCP!$A$8:$A$136,$A25,
RCCP!$C$8:$C$136,$B25)/4)</f>
        <v>6006</v>
      </c>
      <c r="BZ25" s="58">
        <f t="shared" si="54"/>
        <v>0.88349514563106801</v>
      </c>
      <c r="CA25" s="47">
        <f>SUMIFS(RCCP!$II$8:$II$136,
RCCP!$A$8:$A$136,$A25,
RCCP!$C$8:$C$136,$B25
)+
(SUMIFS(RCCP!$IK$8:$IK$136,
RCCP!$A$8:$A$136,$A25,
RCCP!$C$8:$C$136,$B25)/4)</f>
        <v>6006</v>
      </c>
      <c r="CB25" s="264">
        <f>SUMIFS(RCCP!$II$8:$II$136,
RCCP!$A$8:$A$136,$A25,
RCCP!$C$8:$C$136,$B25
)+
(SUMIFS(RCCP!$IK$8:$IK$136,
RCCP!$A$8:$A$136,$A25,
RCCP!$C$8:$C$136,$B25)/4)</f>
        <v>6006</v>
      </c>
      <c r="CC25" s="58">
        <f t="shared" si="55"/>
        <v>1.0798274002157497</v>
      </c>
      <c r="CD25" s="47">
        <f>SUMIFS(RCCP!$IN$8:$IN$136,
RCCP!$A$8:$A$136,$A25,
RCCP!$C$8:$C$136,$B25
)+
(SUMIFS(RCCP!$IT$8:$IT$136,
RCCP!$A$8:$A$136,$A25,
RCCP!$C$8:$C$136,$B25)/5)</f>
        <v>1788</v>
      </c>
      <c r="CE25" s="264">
        <f>SUMIFS(RCCP!$IN$8:$IN$136,
RCCP!$A$8:$A$136,$A25,
RCCP!$C$8:$C$136,$B25
)+
(SUMIFS(RCCP!$IT$8:$IT$136,
RCCP!$A$8:$A$136,$A25,
RCCP!$C$8:$C$136,$B25)/5)</f>
        <v>1788</v>
      </c>
      <c r="CF25" s="58">
        <f t="shared" si="56"/>
        <v>0.32146709816612729</v>
      </c>
      <c r="CG25" s="47">
        <f>SUMIFS(RCCP!$IO$8:$IO$136,
RCCP!$A$8:$A$136,$A25,
RCCP!$C$8:$C$136,$B25
)+
(SUMIFS(RCCP!$IT$8:$IT$136,
RCCP!$A$8:$A$136,$A25,
RCCP!$C$8:$C$136,$B25)/5)</f>
        <v>1788</v>
      </c>
      <c r="CH25" s="264">
        <f>SUMIFS(RCCP!$IO$8:$IO$136,
RCCP!$A$8:$A$136,$A25,
RCCP!$C$8:$C$136,$B25
)+
(SUMIFS(RCCP!$IT$8:$IT$136,
RCCP!$A$8:$A$136,$A25,
RCCP!$C$8:$C$136,$B25)/5)</f>
        <v>1788</v>
      </c>
      <c r="CI25" s="58">
        <f t="shared" si="57"/>
        <v>0.26301853486319504</v>
      </c>
      <c r="CJ25" s="47">
        <f>SUMIFS(RCCP!$IP$8:$IP$136,
RCCP!$A$8:$A$136,$A25,
RCCP!$C$8:$C$136,$B25
)+
(SUMIFS(RCCP!$IT$8:$IT$136,
RCCP!$A$8:$A$136,$A25,
RCCP!$C$8:$C$136,$B25)/5)</f>
        <v>1788</v>
      </c>
      <c r="CK25" s="264">
        <f>SUMIFS(RCCP!$IP$8:$IP$136,
RCCP!$A$8:$A$136,$A25,
RCCP!$C$8:$C$136,$B25
)+
(SUMIFS(RCCP!$IT$8:$IT$136,
RCCP!$A$8:$A$136,$A25,
RCCP!$C$8:$C$136,$B25)/5)</f>
        <v>1788</v>
      </c>
      <c r="CL25" s="58">
        <f t="shared" si="58"/>
        <v>0.26301853486319504</v>
      </c>
      <c r="CM25" s="47">
        <f>SUMIFS(RCCP!$IQ$8:$IQ$136,
RCCP!$A$8:$A$136,$A25,
RCCP!$C$8:$C$136,$B25
)+
(SUMIFS(RCCP!$IT$8:$IT$136,
RCCP!$A$8:$A$136,$A25,
RCCP!$C$8:$C$136,$B25)/5)</f>
        <v>1788</v>
      </c>
      <c r="CN25" s="264">
        <f>SUMIFS(RCCP!$IQ$8:$IQ$136,
RCCP!$A$8:$A$136,$A25,
RCCP!$C$8:$C$136,$B25
)+
(SUMIFS(RCCP!$IT$8:$IT$136,
RCCP!$A$8:$A$136,$A25,
RCCP!$C$8:$C$136,$B25)/5)</f>
        <v>1788</v>
      </c>
      <c r="CO25" s="58">
        <f t="shared" si="59"/>
        <v>0.26301853486319504</v>
      </c>
      <c r="CP25" s="47">
        <f>SUMIFS(RCCP!$IR$8:$IR$136,
RCCP!$A$8:$A$136,$A25,
RCCP!$C$8:$C$136,$B25
)+
(SUMIFS(RCCP!$IT$8:$IT$136,
RCCP!$A$8:$A$136,$A25,
RCCP!$C$8:$C$136,$B25)/5)</f>
        <v>1788</v>
      </c>
      <c r="CQ25" s="264">
        <f>SUMIFS(RCCP!$IR$8:$IR$136,
RCCP!$A$8:$A$136,$A25,
RCCP!$C$8:$C$136,$B25
)+
(SUMIFS(RCCP!$IT$8:$IT$136,
RCCP!$A$8:$A$136,$A25,
RCCP!$C$8:$C$136,$B25)/5)</f>
        <v>1788</v>
      </c>
      <c r="CR25" s="58">
        <f t="shared" si="60"/>
        <v>0.26301853486319504</v>
      </c>
      <c r="CS25" s="47">
        <f>SUMIFS(RCCP!$IW$8:$IW$136,
RCCP!$A$8:$A$136,$A25,
RCCP!$C$8:$C$136,$B25
)+
(SUMIFS(RCCP!$JB$8:$JB$136,
RCCP!$A$8:$A$136,$A25,
RCCP!$C$8:$C$136,$B25)/4)</f>
        <v>1723.5</v>
      </c>
      <c r="CT25" s="264">
        <f>SUMIFS(RCCP!$IW$8:$IW$136,
RCCP!$A$8:$A$136,$A25,
RCCP!$C$8:$C$136,$B25
)+
(SUMIFS(RCCP!$JB$8:$JB$136,
RCCP!$A$8:$A$136,$A25,
RCCP!$C$8:$C$136,$B25)/4)</f>
        <v>1723.5</v>
      </c>
      <c r="CU25" s="58">
        <f t="shared" si="69"/>
        <v>0.30987055016181231</v>
      </c>
      <c r="CV25" s="47">
        <f>SUMIFS(RCCP!$IX$8:$IX$136,
RCCP!$A$8:$A$136,$A25,
RCCP!$C$8:$C$136,$B25
)+
(SUMIFS(RCCP!$JB$8:$JB$136,
RCCP!$A$8:$A$136,$A25,
RCCP!$C$8:$C$136,$B25)/4)</f>
        <v>1723.5</v>
      </c>
      <c r="CW25" s="264">
        <f>SUMIFS(RCCP!$IX$8:$IX$136,
RCCP!$A$8:$A$136,$A25,
RCCP!$C$8:$C$136,$B25
)+
(SUMIFS(RCCP!$JB$8:$JB$136,
RCCP!$A$8:$A$136,$A25,
RCCP!$C$8:$C$136,$B25)/4)</f>
        <v>1723.5</v>
      </c>
      <c r="CX25" s="58">
        <f t="shared" si="70"/>
        <v>0.25353045013239189</v>
      </c>
      <c r="CY25" s="47">
        <f>SUMIFS(RCCP!$IY$8:$IY$136,
RCCP!$A$8:$A$136,$A25,
RCCP!$C$8:$C$136,$B25
)+
(SUMIFS(RCCP!$JB$8:$JB$136,
RCCP!$A$8:$A$136,$A25,
RCCP!$C$8:$C$136,$B25)/4)</f>
        <v>1723.5</v>
      </c>
      <c r="CZ25" s="264">
        <f>SUMIFS(RCCP!$IY$8:$IY$136,
RCCP!$A$8:$A$136,$A25,
RCCP!$C$8:$C$136,$B25
)+
(SUMIFS(RCCP!$JB$8:$JB$136,
RCCP!$A$8:$A$136,$A25,
RCCP!$C$8:$C$136,$B25)/4)</f>
        <v>1723.5</v>
      </c>
      <c r="DA25" s="58">
        <f t="shared" si="71"/>
        <v>0.25353045013239189</v>
      </c>
      <c r="DB25" s="47">
        <f>SUMIFS(RCCP!$IZ$8:$IZ$136,
RCCP!$A$8:$A$136,$A25,
RCCP!$C$8:$C$136,$B25
)+
(SUMIFS(RCCP!$JB$8:$JB$136,
RCCP!$A$8:$A$136,$A25,
RCCP!$C$8:$C$136,$B25)/4)</f>
        <v>1723.5</v>
      </c>
      <c r="DC25" s="264">
        <f>SUMIFS(RCCP!$IZ$8:$IZ$136,
RCCP!$A$8:$A$136,$A25,
RCCP!$C$8:$C$136,$B25
)+
(SUMIFS(RCCP!$JB$8:$JB$136,
RCCP!$A$8:$A$136,$A25,
RCCP!$C$8:$C$136,$B25)/4)</f>
        <v>1723.5</v>
      </c>
      <c r="DD25" s="58">
        <f t="shared" si="72"/>
        <v>0.25353045013239189</v>
      </c>
      <c r="DE25" s="47">
        <f>SUMIFS(RCCP!$JE$8:$JE$136,
RCCP!$A$8:$A$136,$A25,
RCCP!$C$8:$C$136,$B25
)+
(SUMIFS(RCCP!$JJ$8:$JJ$136,
RCCP!$A$8:$A$136,$A25,
RCCP!$C$8:$C$136,$B25)/4)</f>
        <v>7155</v>
      </c>
      <c r="DF25" s="264">
        <f>SUMIFS(RCCP!$JE$8:$JE$136,
RCCP!$A$8:$A$136,$A25,
RCCP!$C$8:$C$136,$B25
)+
(SUMIFS(RCCP!$JJ$8:$JJ$136,
RCCP!$A$8:$A$136,$A25,
RCCP!$C$8:$C$136,$B25)/4)</f>
        <v>7155</v>
      </c>
      <c r="DG25" s="58">
        <f t="shared" si="73"/>
        <v>1.0525154457193293</v>
      </c>
      <c r="DH25" s="47">
        <f>SUMIFS(RCCP!$JF$8:$JF$136,
RCCP!$A$8:$A$136,$A25,
RCCP!$C$8:$C$136,$B25
)+
(SUMIFS(RCCP!$JJ$8:$JJ$136,
RCCP!$A$8:$A$136,$A25,
RCCP!$C$8:$C$136,$B25)/4)</f>
        <v>7155</v>
      </c>
      <c r="DI25" s="264">
        <f>SUMIFS(RCCP!$JF$8:$JF$136,
RCCP!$A$8:$A$136,$A25,
RCCP!$C$8:$C$136,$B25
)+
(SUMIFS(RCCP!$JJ$8:$JJ$136,
RCCP!$A$8:$A$136,$A25,
RCCP!$C$8:$C$136,$B25)/4)</f>
        <v>7155</v>
      </c>
      <c r="DJ25" s="58">
        <f t="shared" si="74"/>
        <v>1.0525154457193293</v>
      </c>
      <c r="DK25" s="47">
        <f>SUMIFS(RCCP!$JG$8:$JG$136,
RCCP!$A$8:$A$136,$A25,
RCCP!$C$8:$C$136,$B25
)+
(SUMIFS(RCCP!$JJ$8:$JJ$136,
RCCP!$A$8:$A$136,$A25,
RCCP!$C$8:$C$136,$B25)/4)</f>
        <v>7155</v>
      </c>
      <c r="DL25" s="264">
        <f>SUMIFS(RCCP!$JG$8:$JG$136,
RCCP!$A$8:$A$136,$A25,
RCCP!$C$8:$C$136,$B25
)+
(SUMIFS(RCCP!$JJ$8:$JJ$136,
RCCP!$A$8:$A$136,$A25,
RCCP!$C$8:$C$136,$B25)/4)</f>
        <v>7155</v>
      </c>
      <c r="DM25" s="58">
        <f t="shared" si="75"/>
        <v>1.2864077669902914</v>
      </c>
      <c r="DN25" s="47">
        <f>SUMIFS(RCCP!$JH$8:$JH$136,
RCCP!$A$8:$A$136,$A25,
RCCP!$C$8:$C$136,$B25
)+
(SUMIFS(RCCP!$JJ$8:$JJ$136,
RCCP!$A$8:$A$136,$A25,
RCCP!$C$8:$C$136,$B25)/4)</f>
        <v>7155</v>
      </c>
      <c r="DO25" s="264">
        <f>SUMIFS(RCCP!$JH$8:$JH$136,
RCCP!$A$8:$A$136,$A25,
RCCP!$C$8:$C$136,$B25
)+
(SUMIFS(RCCP!$JJ$8:$JJ$136,
RCCP!$A$8:$A$136,$A25,
RCCP!$C$8:$C$136,$B25)/4)</f>
        <v>7155</v>
      </c>
      <c r="DP25" s="58">
        <f t="shared" si="76"/>
        <v>1.0525154457193293</v>
      </c>
    </row>
    <row r="26" spans="1:120" ht="20.149999999999999" customHeight="1" x14ac:dyDescent="0.35">
      <c r="A26" s="54">
        <v>880</v>
      </c>
      <c r="B26" s="54" t="s">
        <v>53</v>
      </c>
      <c r="C26" s="39" t="s">
        <v>93</v>
      </c>
      <c r="D26" s="128">
        <v>100</v>
      </c>
      <c r="E26" s="39">
        <f t="shared" si="27"/>
        <v>5.5</v>
      </c>
      <c r="F26" s="55">
        <v>9</v>
      </c>
      <c r="G26" s="39">
        <v>2</v>
      </c>
      <c r="H26" s="40">
        <f t="shared" si="43"/>
        <v>9900</v>
      </c>
      <c r="I26" s="40">
        <f t="shared" si="28"/>
        <v>1800</v>
      </c>
      <c r="J26" s="47">
        <f>SUM(SUMIFS(
'BLC Subcont'!$AE$7:$AE$9999,
'BLC Subcont'!$I$7:$I$9999,L$9,
'BLC Subcont'!$U$7:$U$9999,$A26,
'BLC Subcont'!$AA$7:$AA$9999,$B26
))</f>
        <v>0</v>
      </c>
      <c r="K26" s="48">
        <f>SUM(SUMIFS(
'BLC Subcont'!$CK$7:$CK$9999,
'BLC Subcont'!$I$7:$I$9999,L$9,
'BLC Subcont'!$U$7:$U$9999,$A26,
'BLC Subcont'!$AA$7:$AA$9999,$B26))</f>
        <v>0</v>
      </c>
      <c r="L26" s="58">
        <f t="shared" si="29"/>
        <v>0</v>
      </c>
      <c r="M26" s="47">
        <f>SUM(SUMIFS(
'BLC Subcont'!$AE$7:$AE$9999,
'BLC Subcont'!$I$7:$I$9999,O$9,
'BLC Subcont'!$U$7:$U$9999,$A26,
'BLC Subcont'!$AA$7:$AA$9999,$B26
))</f>
        <v>11070</v>
      </c>
      <c r="N26" s="48">
        <f>SUM(SUMIFS(
'BLC Subcont'!$CK$7:$CK$9999,
'BLC Subcont'!$I$7:$I$9999,O$9,
'BLC Subcont'!$U$7:$U$9999,$A26,
'BLC Subcont'!$AA$7:$AA$9999,$B26))</f>
        <v>112</v>
      </c>
      <c r="O26" s="58">
        <f t="shared" si="30"/>
        <v>0</v>
      </c>
      <c r="P26" s="47">
        <f>SUM(SUMIFS(
'BLC Subcont'!$AE$7:$AE$9999,
'BLC Subcont'!$I$7:$I$9999,R$9,
'BLC Subcont'!$U$7:$U$9999,$A26,
'BLC Subcont'!$AA$7:$AA$9999,$B26
))</f>
        <v>8478</v>
      </c>
      <c r="Q26" s="48">
        <f>SUM(SUMIFS(
'BLC Subcont'!$CK$7:$CK$9999,
'BLC Subcont'!$I$7:$I$9999,R$9,
'BLC Subcont'!$U$7:$U$9999,$A26,
'BLC Subcont'!$AA$7:$AA$9999,$B26))</f>
        <v>32</v>
      </c>
      <c r="R26" s="58">
        <f t="shared" si="31"/>
        <v>0</v>
      </c>
      <c r="S26" s="47">
        <f>SUM(SUMIFS(
'BLC Subcont'!$AE$7:$AE$9999,
'BLC Subcont'!$I$7:$I$9999,U$9,
'BLC Subcont'!$U$7:$U$9999,$A26,
'BLC Subcont'!$AA$7:$AA$9999,$B26
))</f>
        <v>6246</v>
      </c>
      <c r="T26" s="48">
        <f>SUM(SUMIFS(
'BLC Subcont'!$CK$7:$CK$9999,
'BLC Subcont'!$I$7:$I$9999,U$9,
'BLC Subcont'!$U$7:$U$9999,$A26,
'BLC Subcont'!$AA$7:$AA$9999,$B26))</f>
        <v>581</v>
      </c>
      <c r="U26" s="58">
        <f t="shared" si="32"/>
        <v>0</v>
      </c>
      <c r="V26" s="47">
        <f>SUM(SUMIFS(
'BLC Subcont'!$AE$7:$AE$9999,
'BLC Subcont'!$I$7:$I$9999,X$9,
'BLC Subcont'!$U$7:$U$9999,$A26,
'BLC Subcont'!$AA$7:$AA$9999,$B26
))</f>
        <v>4308</v>
      </c>
      <c r="W26" s="48">
        <f>SUM(SUMIFS(
'BLC Subcont'!$CK$7:$CK$9999,
'BLC Subcont'!$I$7:$I$9999,X$9,
'BLC Subcont'!$U$7:$U$9999,$A26,
'BLC Subcont'!$AA$7:$AA$9999,$B26))</f>
        <v>1122</v>
      </c>
      <c r="X26" s="58">
        <f t="shared" si="33"/>
        <v>0.11333333333333333</v>
      </c>
      <c r="Y26" s="47">
        <f t="shared" si="34"/>
        <v>30102</v>
      </c>
      <c r="Z26" s="48">
        <f t="shared" si="34"/>
        <v>1847</v>
      </c>
      <c r="AA26" s="127">
        <f t="shared" si="35"/>
        <v>0.18656565656565657</v>
      </c>
      <c r="AB26" s="47">
        <f>SUM(SUMIFS(
'BLC Subcont'!$AE$7:$AE$9999,
'BLC Subcont'!$I$7:$I$9999,AD$9,
'BLC Subcont'!$U$7:$U$9999,$A26,
'BLC Subcont'!$AA$7:$AA$9999,$B26
))</f>
        <v>0</v>
      </c>
      <c r="AC26" s="249">
        <f>SUM(SUMIFS(
'BLC Subcont'!$CK$7:$CK$9999,
'BLC Subcont'!$I$7:$I$9999,AD$9,
'BLC Subcont'!$U$7:$U$9999,$A26,
'BLC Subcont'!$AA$7:$AA$9999,$B26))</f>
        <v>0</v>
      </c>
      <c r="AD26" s="58">
        <f t="shared" si="36"/>
        <v>0</v>
      </c>
      <c r="AE26" s="47">
        <f>SUM(SUMIFS(
'BLC Subcont'!$AE$7:$AE$9999,
'BLC Subcont'!$I$7:$I$9999,AG$9,
'BLC Subcont'!$U$7:$U$9999,$A26,
'BLC Subcont'!$AA$7:$AA$9999,$B26
))</f>
        <v>1176</v>
      </c>
      <c r="AF26" s="249">
        <f>SUM(SUMIFS(
'BLC Subcont'!$CK$7:$CK$9999,
'BLC Subcont'!$I$7:$I$9999,AG$9,
'BLC Subcont'!$U$7:$U$9999,$A26,
'BLC Subcont'!$AA$7:$AA$9999,$B26))</f>
        <v>576</v>
      </c>
      <c r="AG26" s="58">
        <f t="shared" si="36"/>
        <v>5.8181818181818182E-2</v>
      </c>
      <c r="AH26" s="47">
        <f>SUM(SUMIFS(
'BLC Subcont'!$AE$7:$AE$9999,
'BLC Subcont'!$I$7:$I$9999,AJ$9,
'BLC Subcont'!$U$7:$U$9999,$A26,
'BLC Subcont'!$AA$7:$AA$9999,$B26
))</f>
        <v>6036</v>
      </c>
      <c r="AI26" s="249">
        <f>SUM(SUMIFS(
'BLC Subcont'!$CK$7:$CK$9999,
'BLC Subcont'!$I$7:$I$9999,AJ$9,
'BLC Subcont'!$U$7:$U$9999,$A26,
'BLC Subcont'!$AA$7:$AA$9999,$B26))</f>
        <v>4816</v>
      </c>
      <c r="AJ26" s="58">
        <f t="shared" si="36"/>
        <v>0.48646464646464649</v>
      </c>
      <c r="AK26" s="47">
        <f>SUM(SUMIFS(
'BLC Subcont'!$AE$7:$AE$9999,
'BLC Subcont'!$I$7:$I$9999,AM$9,
'BLC Subcont'!$U$7:$U$9999,$A26,
'BLC Subcont'!$AA$7:$AA$9999,$B26
))</f>
        <v>2406</v>
      </c>
      <c r="AL26" s="249">
        <f>SUM(SUMIFS(
'BLC Subcont'!$CK$7:$CK$9999,
'BLC Subcont'!$I$7:$I$9999,AM$9,
'BLC Subcont'!$U$7:$U$9999,$A26,
'BLC Subcont'!$AA$7:$AA$9999,$B26))</f>
        <v>2406</v>
      </c>
      <c r="AM26" s="58">
        <f t="shared" si="36"/>
        <v>0.24303030303030304</v>
      </c>
      <c r="AN26" s="47">
        <f>SUM(SUMIFS(
'BLC Subcont'!$AE$7:$AE$9999,
'BLC Subcont'!$I$7:$I$9999,AP$9,
'BLC Subcont'!$U$7:$U$9999,$A26,
'BLC Subcont'!$AA$7:$AA$9999,$B26
))</f>
        <v>0</v>
      </c>
      <c r="AO26" s="249">
        <f>SUM(SUMIFS(
'BLC Subcont'!$CK$7:$CK$9999,
'BLC Subcont'!$I$7:$I$9999,AP$9,
'BLC Subcont'!$U$7:$U$9999,$A26,
'BLC Subcont'!$AA$7:$AA$9999,$B26))</f>
        <v>0</v>
      </c>
      <c r="AP26" s="58">
        <f t="shared" si="36"/>
        <v>0</v>
      </c>
      <c r="AQ26" s="47">
        <f>SUM(SUMIFS(
'BLC Subcont'!$AE$7:$AE$9999,
'BLC Subcont'!$I$7:$I$9999,AS$9,
'BLC Subcont'!$U$7:$U$9999,$A26,
'BLC Subcont'!$AA$7:$AA$9999,$B26
))</f>
        <v>0</v>
      </c>
      <c r="AR26" s="249">
        <f>SUM(SUMIFS(
'BLC Subcont'!$CK$7:$CK$9999,
'BLC Subcont'!$I$7:$I$9999,AS$9,
'BLC Subcont'!$U$7:$U$9999,$A26,
'BLC Subcont'!$AA$7:$AA$9999,$B26))</f>
        <v>0</v>
      </c>
      <c r="AS26" s="58">
        <f t="shared" si="36"/>
        <v>0</v>
      </c>
      <c r="AT26" s="47">
        <f>SUM(SUMIFS(
'BLC Subcont'!$AE$7:$AE$9999,
'BLC Subcont'!$I$7:$I$9999,AV$9,
'BLC Subcont'!$U$7:$U$9999,$A26,
'BLC Subcont'!$AA$7:$AA$9999,$B26
))</f>
        <v>0</v>
      </c>
      <c r="AU26" s="48">
        <f>SUM(SUMIFS(
'BLC Subcont'!$CK$7:$CK$9999,
'BLC Subcont'!$I$7:$I$9999,AV$9,
'BLC Subcont'!$U$7:$U$9999,$A26,
'BLC Subcont'!$AA$7:$AA$9999,$B26))</f>
        <v>0</v>
      </c>
      <c r="AV26" s="58">
        <f t="shared" si="37"/>
        <v>0</v>
      </c>
      <c r="AW26" s="47">
        <f>SUM(SUMIFS(
'BLC Subcont'!$AE$7:$AE$9999,
'BLC Subcont'!$I$7:$I$9999,AY$9,
'BLC Subcont'!$U$7:$U$9999,$A26,
'BLC Subcont'!$AA$7:$AA$9999,$B26
))</f>
        <v>0</v>
      </c>
      <c r="AX26" s="48">
        <f>SUM(SUMIFS(
'BLC Subcont'!$CK$7:$CK$9999,
'BLC Subcont'!$I$7:$I$9999,AY$9,
'BLC Subcont'!$U$7:$U$9999,$A26,
'BLC Subcont'!$AA$7:$AA$9999,$B26))</f>
        <v>0</v>
      </c>
      <c r="AY26" s="58">
        <f t="shared" si="38"/>
        <v>0</v>
      </c>
      <c r="AZ26" s="42">
        <f t="shared" si="44"/>
        <v>2619</v>
      </c>
      <c r="BA26" s="249">
        <f t="shared" si="39"/>
        <v>2619</v>
      </c>
      <c r="BB26" s="58">
        <f t="shared" si="45"/>
        <v>0.26454545454545453</v>
      </c>
      <c r="BC26" s="47">
        <f t="shared" si="46"/>
        <v>0</v>
      </c>
      <c r="BD26" s="249">
        <f t="shared" si="41"/>
        <v>0</v>
      </c>
      <c r="BE26" s="58">
        <f t="shared" si="47"/>
        <v>0</v>
      </c>
      <c r="BF26" s="42">
        <f>SUMIFS(RCCP!$HX$8:$HX$136,
RCCP!$A$8:$A$136,$A26,
RCCP!$C$8:$C$136,$B26
)+
(SUMIFS(RCCP!$IC$8:$IC$136,
RCCP!$A$8:$A$136,$A26,
RCCP!$C$8:$C$136,$B26)/4)</f>
        <v>2619</v>
      </c>
      <c r="BG26" s="48">
        <f>SUMIFS(RCCP!$HX$8:$HX$136,
RCCP!$A$8:$A$136,$A26,
RCCP!$C$8:$C$136,$B26
)+
(SUMIFS(RCCP!$IC$8:$IC$136,
RCCP!$A$8:$A$136,$A26,
RCCP!$C$8:$C$136,$B26)/4)</f>
        <v>2619</v>
      </c>
      <c r="BH26" s="58">
        <f t="shared" si="48"/>
        <v>0.26454545454545453</v>
      </c>
      <c r="BI26" s="47">
        <f>SUMIFS(RCCP!$HY$8:$HY$136,
RCCP!$A$8:$A$136,$A26,
RCCP!$C$8:$C$136,$B26
)+
(SUMIFS(RCCP!$IC$8:$IC$136,
RCCP!$A$8:$A$136,$A26,
RCCP!$C$8:$C$136,$B26)/4)</f>
        <v>0</v>
      </c>
      <c r="BJ26" s="48">
        <f>SUMIFS(RCCP!$HY$8:$HY$136,
RCCP!$A$8:$A$136,$A26,
RCCP!$C$8:$C$136,$B26
)+
(SUMIFS(RCCP!$IC$8:$IC$136,
RCCP!$A$8:$A$136,$A26,
RCCP!$C$8:$C$136,$B26)/4)</f>
        <v>0</v>
      </c>
      <c r="BK26" s="58">
        <f t="shared" si="49"/>
        <v>0</v>
      </c>
      <c r="BL26" s="47">
        <f>SUMIFS(RCCP!$HZ$8:$HZ$136,
RCCP!$A$8:$A$136,$A26,
RCCP!$C$8:$C$136,$B26
)+
(SUMIFS(RCCP!$IC$8:$IC$136,
RCCP!$A$8:$A$136,$A26,
RCCP!$C$8:$C$136,$B26)/4)</f>
        <v>5055</v>
      </c>
      <c r="BM26" s="249">
        <f>SUMIFS(RCCP!$HZ$8:$HZ$136,
RCCP!$A$8:$A$136,$A26,
RCCP!$C$8:$C$136,$B26
)+
(SUMIFS(RCCP!$IC$8:$IC$136,
RCCP!$A$8:$A$136,$A26,
RCCP!$C$8:$C$136,$B26)/4)</f>
        <v>5055</v>
      </c>
      <c r="BN26" s="58">
        <f t="shared" si="50"/>
        <v>0.51060606060606062</v>
      </c>
      <c r="BO26" s="47">
        <f>SUMIFS(RCCP!$IA$8:$IA$136,
RCCP!$A$8:$A$136,$A26,
RCCP!$C$8:$C$136,$B26
)+
(SUMIFS(RCCP!$IC$8:$IC$136,
RCCP!$A$8:$A$136,$A26,
RCCP!$C$8:$C$136,$B26)/4)</f>
        <v>0</v>
      </c>
      <c r="BP26" s="249">
        <f>SUMIFS(RCCP!$IA$8:$IA$136,
RCCP!$A$8:$A$136,$A26,
RCCP!$C$8:$C$136,$B26
)+
(SUMIFS(RCCP!$IC$8:$IC$136,
RCCP!$A$8:$A$136,$A26,
RCCP!$C$8:$C$136,$B26)/4)</f>
        <v>0</v>
      </c>
      <c r="BQ26" s="58">
        <f t="shared" si="51"/>
        <v>0</v>
      </c>
      <c r="BR26" s="47">
        <f>SUMIFS(RCCP!$IF$8:$IF$136,
RCCP!$A$8:$A$136,$A26,
RCCP!$C$8:$C$136,$B26
)+
(SUMIFS(RCCP!$IK$8:$IK$136,
RCCP!$A$8:$A$136,$A26,
RCCP!$C$8:$C$136,$B26)/4)</f>
        <v>6006</v>
      </c>
      <c r="BS26" s="249">
        <f>SUMIFS(RCCP!$IF$8:$IF$136,
RCCP!$A$8:$A$136,$A26,
RCCP!$C$8:$C$136,$B26
)+
(SUMIFS(RCCP!$IK$8:$IK$136,
RCCP!$A$8:$A$136,$A26,
RCCP!$C$8:$C$136,$B26)/4)</f>
        <v>6006</v>
      </c>
      <c r="BT26" s="58">
        <f t="shared" si="52"/>
        <v>0.60666666666666669</v>
      </c>
      <c r="BU26" s="47">
        <f>SUMIFS(RCCP!$IG$8:$IG$136,
RCCP!$A$8:$A$136,$A26,
RCCP!$C$8:$C$136,$B26
)+
(SUMIFS(RCCP!$IK$8:$IK$136,
RCCP!$A$8:$A$136,$A26,
RCCP!$C$8:$C$136,$B26)/4)</f>
        <v>6006</v>
      </c>
      <c r="BV26" s="249">
        <f>SUMIFS(RCCP!$IG$8:$IG$136,
RCCP!$A$8:$A$136,$A26,
RCCP!$C$8:$C$136,$B26
)+
(SUMIFS(RCCP!$IK$8:$IK$136,
RCCP!$A$8:$A$136,$A26,
RCCP!$C$8:$C$136,$B26)/4)</f>
        <v>6006</v>
      </c>
      <c r="BW26" s="58">
        <f t="shared" si="53"/>
        <v>0.60666666666666669</v>
      </c>
      <c r="BX26" s="47">
        <f>SUMIFS(RCCP!$IH$8:$IH$136,
RCCP!$A$8:$A$136,$A26,
RCCP!$C$8:$C$136,$B26
)+
(SUMIFS(RCCP!$IK$8:$IK$136,
RCCP!$A$8:$A$136,$A26,
RCCP!$C$8:$C$136,$B26)/4)</f>
        <v>6006</v>
      </c>
      <c r="BY26" s="249">
        <f>SUMIFS(RCCP!$IH$8:$IH$136,
RCCP!$A$8:$A$136,$A26,
RCCP!$C$8:$C$136,$B26
)+
(SUMIFS(RCCP!$IK$8:$IK$136,
RCCP!$A$8:$A$136,$A26,
RCCP!$C$8:$C$136,$B26)/4)</f>
        <v>6006</v>
      </c>
      <c r="BZ26" s="58">
        <f t="shared" si="54"/>
        <v>0.60666666666666669</v>
      </c>
      <c r="CA26" s="47">
        <f>SUMIFS(RCCP!$II$8:$II$136,
RCCP!$A$8:$A$136,$A26,
RCCP!$C$8:$C$136,$B26
)+
(SUMIFS(RCCP!$IK$8:$IK$136,
RCCP!$A$8:$A$136,$A26,
RCCP!$C$8:$C$136,$B26)/4)</f>
        <v>6006</v>
      </c>
      <c r="CB26" s="249">
        <f>SUMIFS(RCCP!$II$8:$II$136,
RCCP!$A$8:$A$136,$A26,
RCCP!$C$8:$C$136,$B26
)+
(SUMIFS(RCCP!$IK$8:$IK$136,
RCCP!$A$8:$A$136,$A26,
RCCP!$C$8:$C$136,$B26)/4)</f>
        <v>6006</v>
      </c>
      <c r="CC26" s="58">
        <f t="shared" si="55"/>
        <v>0.74148148148148152</v>
      </c>
      <c r="CD26" s="47">
        <f>SUMIFS(RCCP!$IN$8:$IN$136,
RCCP!$A$8:$A$136,$A26,
RCCP!$C$8:$C$136,$B26
)+
(SUMIFS(RCCP!$IT$8:$IT$136,
RCCP!$A$8:$A$136,$A26,
RCCP!$C$8:$C$136,$B26)/5)</f>
        <v>1788</v>
      </c>
      <c r="CE26" s="249">
        <f>SUMIFS(RCCP!$IN$8:$IN$136,
RCCP!$A$8:$A$136,$A26,
RCCP!$C$8:$C$136,$B26
)+
(SUMIFS(RCCP!$IT$8:$IT$136,
RCCP!$A$8:$A$136,$A26,
RCCP!$C$8:$C$136,$B26)/5)</f>
        <v>1788</v>
      </c>
      <c r="CF26" s="58">
        <f t="shared" si="56"/>
        <v>0.22074074074074074</v>
      </c>
      <c r="CG26" s="47">
        <f>SUMIFS(RCCP!$IO$8:$IO$136,
RCCP!$A$8:$A$136,$A26,
RCCP!$C$8:$C$136,$B26
)+
(SUMIFS(RCCP!$IT$8:$IT$136,
RCCP!$A$8:$A$136,$A26,
RCCP!$C$8:$C$136,$B26)/5)</f>
        <v>1788</v>
      </c>
      <c r="CH26" s="249">
        <f>SUMIFS(RCCP!$IO$8:$IO$136,
RCCP!$A$8:$A$136,$A26,
RCCP!$C$8:$C$136,$B26
)+
(SUMIFS(RCCP!$IT$8:$IT$136,
RCCP!$A$8:$A$136,$A26,
RCCP!$C$8:$C$136,$B26)/5)</f>
        <v>1788</v>
      </c>
      <c r="CI26" s="58">
        <f t="shared" si="57"/>
        <v>0.1806060606060606</v>
      </c>
      <c r="CJ26" s="47">
        <f>SUMIFS(RCCP!$IP$8:$IP$136,
RCCP!$A$8:$A$136,$A26,
RCCP!$C$8:$C$136,$B26
)+
(SUMIFS(RCCP!$IT$8:$IT$136,
RCCP!$A$8:$A$136,$A26,
RCCP!$C$8:$C$136,$B26)/5)</f>
        <v>1788</v>
      </c>
      <c r="CK26" s="249">
        <f>SUMIFS(RCCP!$IP$8:$IP$136,
RCCP!$A$8:$A$136,$A26,
RCCP!$C$8:$C$136,$B26
)+
(SUMIFS(RCCP!$IT$8:$IT$136,
RCCP!$A$8:$A$136,$A26,
RCCP!$C$8:$C$136,$B26)/5)</f>
        <v>1788</v>
      </c>
      <c r="CL26" s="58">
        <f t="shared" si="58"/>
        <v>0.1806060606060606</v>
      </c>
      <c r="CM26" s="47">
        <f>SUMIFS(RCCP!$IQ$8:$IQ$136,
RCCP!$A$8:$A$136,$A26,
RCCP!$C$8:$C$136,$B26
)+
(SUMIFS(RCCP!$IT$8:$IT$136,
RCCP!$A$8:$A$136,$A26,
RCCP!$C$8:$C$136,$B26)/5)</f>
        <v>1788</v>
      </c>
      <c r="CN26" s="249">
        <f>SUMIFS(RCCP!$IQ$8:$IQ$136,
RCCP!$A$8:$A$136,$A26,
RCCP!$C$8:$C$136,$B26
)+
(SUMIFS(RCCP!$IT$8:$IT$136,
RCCP!$A$8:$A$136,$A26,
RCCP!$C$8:$C$136,$B26)/5)</f>
        <v>1788</v>
      </c>
      <c r="CO26" s="58">
        <f t="shared" si="59"/>
        <v>0.1806060606060606</v>
      </c>
      <c r="CP26" s="47">
        <f>SUMIFS(RCCP!$IR$8:$IR$136,
RCCP!$A$8:$A$136,$A26,
RCCP!$C$8:$C$136,$B26
)+
(SUMIFS(RCCP!$IT$8:$IT$136,
RCCP!$A$8:$A$136,$A26,
RCCP!$C$8:$C$136,$B26)/5)</f>
        <v>1788</v>
      </c>
      <c r="CQ26" s="249">
        <f>SUMIFS(RCCP!$IR$8:$IR$136,
RCCP!$A$8:$A$136,$A26,
RCCP!$C$8:$C$136,$B26
)+
(SUMIFS(RCCP!$IT$8:$IT$136,
RCCP!$A$8:$A$136,$A26,
RCCP!$C$8:$C$136,$B26)/5)</f>
        <v>1788</v>
      </c>
      <c r="CR26" s="58">
        <f t="shared" si="60"/>
        <v>0.1806060606060606</v>
      </c>
      <c r="CS26" s="47">
        <f>SUMIFS(RCCP!$IW$8:$IW$136,
RCCP!$A$8:$A$136,$A26,
RCCP!$C$8:$C$136,$B26
)+
(SUMIFS(RCCP!$JB$8:$JB$136,
RCCP!$A$8:$A$136,$A26,
RCCP!$C$8:$C$136,$B26)/4)</f>
        <v>1723.5</v>
      </c>
      <c r="CT26" s="249">
        <f>SUMIFS(RCCP!$IW$8:$IW$136,
RCCP!$A$8:$A$136,$A26,
RCCP!$C$8:$C$136,$B26
)+
(SUMIFS(RCCP!$JB$8:$JB$136,
RCCP!$A$8:$A$136,$A26,
RCCP!$C$8:$C$136,$B26)/4)</f>
        <v>1723.5</v>
      </c>
      <c r="CU26" s="58">
        <f t="shared" si="69"/>
        <v>0.21277777777777779</v>
      </c>
      <c r="CV26" s="47">
        <f>SUMIFS(RCCP!$IX$8:$IX$136,
RCCP!$A$8:$A$136,$A26,
RCCP!$C$8:$C$136,$B26
)+
(SUMIFS(RCCP!$JB$8:$JB$136,
RCCP!$A$8:$A$136,$A26,
RCCP!$C$8:$C$136,$B26)/4)</f>
        <v>1723.5</v>
      </c>
      <c r="CW26" s="249">
        <f>SUMIFS(RCCP!$IX$8:$IX$136,
RCCP!$A$8:$A$136,$A26,
RCCP!$C$8:$C$136,$B26
)+
(SUMIFS(RCCP!$JB$8:$JB$136,
RCCP!$A$8:$A$136,$A26,
RCCP!$C$8:$C$136,$B26)/4)</f>
        <v>1723.5</v>
      </c>
      <c r="CX26" s="58">
        <f t="shared" si="70"/>
        <v>0.1740909090909091</v>
      </c>
      <c r="CY26" s="47">
        <f>SUMIFS(RCCP!$IY$8:$IY$136,
RCCP!$A$8:$A$136,$A26,
RCCP!$C$8:$C$136,$B26
)+
(SUMIFS(RCCP!$JB$8:$JB$136,
RCCP!$A$8:$A$136,$A26,
RCCP!$C$8:$C$136,$B26)/4)</f>
        <v>1723.5</v>
      </c>
      <c r="CZ26" s="249">
        <f>SUMIFS(RCCP!$IY$8:$IY$136,
RCCP!$A$8:$A$136,$A26,
RCCP!$C$8:$C$136,$B26
)+
(SUMIFS(RCCP!$JB$8:$JB$136,
RCCP!$A$8:$A$136,$A26,
RCCP!$C$8:$C$136,$B26)/4)</f>
        <v>1723.5</v>
      </c>
      <c r="DA26" s="58">
        <f t="shared" si="71"/>
        <v>0.1740909090909091</v>
      </c>
      <c r="DB26" s="47">
        <f>SUMIFS(RCCP!$IZ$8:$IZ$136,
RCCP!$A$8:$A$136,$A26,
RCCP!$C$8:$C$136,$B26
)+
(SUMIFS(RCCP!$JB$8:$JB$136,
RCCP!$A$8:$A$136,$A26,
RCCP!$C$8:$C$136,$B26)/4)</f>
        <v>1723.5</v>
      </c>
      <c r="DC26" s="249">
        <f>SUMIFS(RCCP!$IZ$8:$IZ$136,
RCCP!$A$8:$A$136,$A26,
RCCP!$C$8:$C$136,$B26
)+
(SUMIFS(RCCP!$JB$8:$JB$136,
RCCP!$A$8:$A$136,$A26,
RCCP!$C$8:$C$136,$B26)/4)</f>
        <v>1723.5</v>
      </c>
      <c r="DD26" s="58">
        <f t="shared" si="72"/>
        <v>0.1740909090909091</v>
      </c>
      <c r="DE26" s="47">
        <f>SUMIFS(RCCP!$JE$8:$JE$136,
RCCP!$A$8:$A$136,$A26,
RCCP!$C$8:$C$136,$B26
)+
(SUMIFS(RCCP!$JJ$8:$JJ$136,
RCCP!$A$8:$A$136,$A26,
RCCP!$C$8:$C$136,$B26)/4)</f>
        <v>7155</v>
      </c>
      <c r="DF26" s="249">
        <f>SUMIFS(RCCP!$JE$8:$JE$136,
RCCP!$A$8:$A$136,$A26,
RCCP!$C$8:$C$136,$B26
)+
(SUMIFS(RCCP!$JJ$8:$JJ$136,
RCCP!$A$8:$A$136,$A26,
RCCP!$C$8:$C$136,$B26)/4)</f>
        <v>7155</v>
      </c>
      <c r="DG26" s="58">
        <f t="shared" si="73"/>
        <v>0.72272727272727277</v>
      </c>
      <c r="DH26" s="47">
        <f>SUMIFS(RCCP!$JF$8:$JF$136,
RCCP!$A$8:$A$136,$A26,
RCCP!$C$8:$C$136,$B26
)+
(SUMIFS(RCCP!$JJ$8:$JJ$136,
RCCP!$A$8:$A$136,$A26,
RCCP!$C$8:$C$136,$B26)/4)</f>
        <v>7155</v>
      </c>
      <c r="DI26" s="249">
        <f>SUMIFS(RCCP!$JF$8:$JF$136,
RCCP!$A$8:$A$136,$A26,
RCCP!$C$8:$C$136,$B26
)+
(SUMIFS(RCCP!$JJ$8:$JJ$136,
RCCP!$A$8:$A$136,$A26,
RCCP!$C$8:$C$136,$B26)/4)</f>
        <v>7155</v>
      </c>
      <c r="DJ26" s="58">
        <f t="shared" si="74"/>
        <v>0.72272727272727277</v>
      </c>
      <c r="DK26" s="47">
        <f>SUMIFS(RCCP!$JG$8:$JG$136,
RCCP!$A$8:$A$136,$A26,
RCCP!$C$8:$C$136,$B26
)+
(SUMIFS(RCCP!$JJ$8:$JJ$136,
RCCP!$A$8:$A$136,$A26,
RCCP!$C$8:$C$136,$B26)/4)</f>
        <v>7155</v>
      </c>
      <c r="DL26" s="249">
        <f>SUMIFS(RCCP!$JG$8:$JG$136,
RCCP!$A$8:$A$136,$A26,
RCCP!$C$8:$C$136,$B26
)+
(SUMIFS(RCCP!$JJ$8:$JJ$136,
RCCP!$A$8:$A$136,$A26,
RCCP!$C$8:$C$136,$B26)/4)</f>
        <v>7155</v>
      </c>
      <c r="DM26" s="58">
        <f t="shared" si="75"/>
        <v>0.8833333333333333</v>
      </c>
      <c r="DN26" s="47">
        <f>SUMIFS(RCCP!$JH$8:$JH$136,
RCCP!$A$8:$A$136,$A26,
RCCP!$C$8:$C$136,$B26
)+
(SUMIFS(RCCP!$JJ$8:$JJ$136,
RCCP!$A$8:$A$136,$A26,
RCCP!$C$8:$C$136,$B26)/4)</f>
        <v>7155</v>
      </c>
      <c r="DO26" s="249">
        <f>SUMIFS(RCCP!$JH$8:$JH$136,
RCCP!$A$8:$A$136,$A26,
RCCP!$C$8:$C$136,$B26
)+
(SUMIFS(RCCP!$JJ$8:$JJ$136,
RCCP!$A$8:$A$136,$A26,
RCCP!$C$8:$C$136,$B26)/4)</f>
        <v>7155</v>
      </c>
      <c r="DP26" s="58">
        <f t="shared" si="76"/>
        <v>0.72272727272727277</v>
      </c>
    </row>
    <row r="27" spans="1:120" ht="20.149999999999999" customHeight="1" x14ac:dyDescent="0.35">
      <c r="A27" s="54">
        <v>880</v>
      </c>
      <c r="B27" s="54" t="s">
        <v>53</v>
      </c>
      <c r="C27" s="39" t="s">
        <v>94</v>
      </c>
      <c r="D27" s="128">
        <v>100</v>
      </c>
      <c r="E27" s="39">
        <f t="shared" si="27"/>
        <v>5.5</v>
      </c>
      <c r="F27" s="55">
        <v>9</v>
      </c>
      <c r="G27" s="39">
        <v>2</v>
      </c>
      <c r="H27" s="40">
        <f t="shared" si="43"/>
        <v>9900</v>
      </c>
      <c r="I27" s="40">
        <f t="shared" si="28"/>
        <v>1800</v>
      </c>
      <c r="J27" s="47">
        <f>SUM(SUMIFS(
'BLC Subcont'!$AE$7:$AE$9999,
'BLC Subcont'!$I$7:$I$9999,L$9,
'BLC Subcont'!$U$7:$U$9999,$A27,
'BLC Subcont'!$AA$7:$AA$9999,$B27
))</f>
        <v>0</v>
      </c>
      <c r="K27" s="48">
        <f>SUM(SUMIFS(
'BLC Subcont'!$CK$7:$CK$9999,
'BLC Subcont'!$I$7:$I$9999,L$9,
'BLC Subcont'!$U$7:$U$9999,$A27,
'BLC Subcont'!$AA$7:$AA$9999,$B27
))</f>
        <v>0</v>
      </c>
      <c r="L27" s="58">
        <f t="shared" si="29"/>
        <v>0</v>
      </c>
      <c r="M27" s="47">
        <f>SUM(SUMIFS(
'BLC Subcont'!$AE$7:$AE$9999,
'BLC Subcont'!$I$7:$I$9999,O$9,
'BLC Subcont'!$U$7:$U$9999,$A27,
'BLC Subcont'!$AA$7:$AA$9999,$B27
))</f>
        <v>11070</v>
      </c>
      <c r="N27" s="48">
        <f>SUM(SUMIFS(
'BLC Subcont'!$CK$7:$CK$9999,
'BLC Subcont'!$I$7:$I$9999,O$9,
'BLC Subcont'!$U$7:$U$9999,$A27,
'BLC Subcont'!$AA$7:$AA$9999,$B27
))</f>
        <v>112</v>
      </c>
      <c r="O27" s="58">
        <f t="shared" si="30"/>
        <v>0</v>
      </c>
      <c r="P27" s="47">
        <f>SUM(SUMIFS(
'BLC Subcont'!$AE$7:$AE$9999,
'BLC Subcont'!$I$7:$I$9999,R$9,
'BLC Subcont'!$U$7:$U$9999,$A27,
'BLC Subcont'!$AA$7:$AA$9999,$B27
))</f>
        <v>8478</v>
      </c>
      <c r="Q27" s="48">
        <f>SUM(SUMIFS(
'BLC Subcont'!$CK$7:$CK$9999,
'BLC Subcont'!$I$7:$I$9999,R$9,
'BLC Subcont'!$U$7:$U$9999,$A27,
'BLC Subcont'!$AA$7:$AA$9999,$B27
))</f>
        <v>32</v>
      </c>
      <c r="R27" s="58">
        <f t="shared" si="31"/>
        <v>0</v>
      </c>
      <c r="S27" s="47">
        <f>SUM(SUMIFS(
'BLC Subcont'!$AE$7:$AE$9999,
'BLC Subcont'!$I$7:$I$9999,U$9,
'BLC Subcont'!$U$7:$U$9999,$A27,
'BLC Subcont'!$AA$7:$AA$9999,$B27
))</f>
        <v>6246</v>
      </c>
      <c r="T27" s="48">
        <f>SUM(SUMIFS(
'BLC Subcont'!$CK$7:$CK$9999,
'BLC Subcont'!$I$7:$I$9999,U$9,
'BLC Subcont'!$U$7:$U$9999,$A27,
'BLC Subcont'!$AA$7:$AA$9999,$B27
))</f>
        <v>581</v>
      </c>
      <c r="U27" s="58">
        <f t="shared" si="32"/>
        <v>0</v>
      </c>
      <c r="V27" s="47">
        <f>SUM(SUMIFS(
'BLC Subcont'!$AE$7:$AE$9999,
'BLC Subcont'!$I$7:$I$9999,X$9,
'BLC Subcont'!$U$7:$U$9999,$A27,
'BLC Subcont'!$AA$7:$AA$9999,$B27
))</f>
        <v>4308</v>
      </c>
      <c r="W27" s="48">
        <f>SUM(SUMIFS(
'BLC Subcont'!$CK$7:$CK$9999,
'BLC Subcont'!$I$7:$I$9999,X$9,
'BLC Subcont'!$U$7:$U$9999,$A27,
'BLC Subcont'!$AA$7:$AA$9999,$B27
))</f>
        <v>1122</v>
      </c>
      <c r="X27" s="58">
        <f t="shared" si="33"/>
        <v>0.11333333333333333</v>
      </c>
      <c r="Y27" s="47">
        <f t="shared" si="34"/>
        <v>30102</v>
      </c>
      <c r="Z27" s="48">
        <f t="shared" si="34"/>
        <v>1847</v>
      </c>
      <c r="AA27" s="127">
        <f>IF(AA$11=0,0,(Z27/($I27*AA$11)))</f>
        <v>0.18656565656565657</v>
      </c>
      <c r="AB27" s="47">
        <f>SUM(SUMIFS(
'BLC Subcont'!$AE$7:$AE$9999,
'BLC Subcont'!$I$7:$I$9999,AD$9,
'BLC Subcont'!$U$7:$U$9999,$A27,
'BLC Subcont'!$AA$7:$AA$9999,$B27
))</f>
        <v>0</v>
      </c>
      <c r="AC27" s="249">
        <f>SUM(SUMIFS(
'BLC Subcont'!$CK$7:$CK$9999,
'BLC Subcont'!$I$7:$I$9999,AD$9,
'BLC Subcont'!$U$7:$U$9999,$A27,
'BLC Subcont'!$AA$7:$AA$9999,$B27
))</f>
        <v>0</v>
      </c>
      <c r="AD27" s="58">
        <f t="shared" si="36"/>
        <v>0</v>
      </c>
      <c r="AE27" s="47">
        <f>SUM(SUMIFS(
'BLC Subcont'!$AE$7:$AE$9999,
'BLC Subcont'!$I$7:$I$9999,AG$9,
'BLC Subcont'!$U$7:$U$9999,$A27,
'BLC Subcont'!$AA$7:$AA$9999,$B27
))</f>
        <v>1176</v>
      </c>
      <c r="AF27" s="249">
        <f>SUM(SUMIFS(
'BLC Subcont'!$CK$7:$CK$9999,
'BLC Subcont'!$I$7:$I$9999,AG$9,
'BLC Subcont'!$U$7:$U$9999,$A27,
'BLC Subcont'!$AA$7:$AA$9999,$B27
))</f>
        <v>576</v>
      </c>
      <c r="AG27" s="58">
        <f t="shared" si="36"/>
        <v>5.8181818181818182E-2</v>
      </c>
      <c r="AH27" s="47">
        <f>SUM(SUMIFS(
'BLC Subcont'!$AE$7:$AE$9999,
'BLC Subcont'!$I$7:$I$9999,AJ$9,
'BLC Subcont'!$U$7:$U$9999,$A27,
'BLC Subcont'!$AA$7:$AA$9999,$B27
))</f>
        <v>6036</v>
      </c>
      <c r="AI27" s="249">
        <f>SUM(SUMIFS(
'BLC Subcont'!$CK$7:$CK$9999,
'BLC Subcont'!$I$7:$I$9999,AJ$9,
'BLC Subcont'!$U$7:$U$9999,$A27,
'BLC Subcont'!$AA$7:$AA$9999,$B27
))</f>
        <v>4816</v>
      </c>
      <c r="AJ27" s="58">
        <f t="shared" si="36"/>
        <v>0.48646464646464649</v>
      </c>
      <c r="AK27" s="47">
        <f>SUM(SUMIFS(
'BLC Subcont'!$AE$7:$AE$9999,
'BLC Subcont'!$I$7:$I$9999,AM$9,
'BLC Subcont'!$U$7:$U$9999,$A27,
'BLC Subcont'!$AA$7:$AA$9999,$B27
))</f>
        <v>2406</v>
      </c>
      <c r="AL27" s="249">
        <f>SUM(SUMIFS(
'BLC Subcont'!$CK$7:$CK$9999,
'BLC Subcont'!$I$7:$I$9999,AM$9,
'BLC Subcont'!$U$7:$U$9999,$A27,
'BLC Subcont'!$AA$7:$AA$9999,$B27
))</f>
        <v>2406</v>
      </c>
      <c r="AM27" s="58">
        <f t="shared" si="36"/>
        <v>0.24303030303030304</v>
      </c>
      <c r="AN27" s="47">
        <f>SUM(SUMIFS(
'BLC Subcont'!$AE$7:$AE$9999,
'BLC Subcont'!$I$7:$I$9999,AP$9,
'BLC Subcont'!$U$7:$U$9999,$A27,
'BLC Subcont'!$AA$7:$AA$9999,$B27
))</f>
        <v>0</v>
      </c>
      <c r="AO27" s="249">
        <f>SUM(SUMIFS(
'BLC Subcont'!$CK$7:$CK$9999,
'BLC Subcont'!$I$7:$I$9999,AP$9,
'BLC Subcont'!$U$7:$U$9999,$A27,
'BLC Subcont'!$AA$7:$AA$9999,$B27
))</f>
        <v>0</v>
      </c>
      <c r="AP27" s="58">
        <f t="shared" si="36"/>
        <v>0</v>
      </c>
      <c r="AQ27" s="47">
        <f>SUM(SUMIFS(
'BLC Subcont'!$AE$7:$AE$9999,
'BLC Subcont'!$I$7:$I$9999,AS$9,
'BLC Subcont'!$U$7:$U$9999,$A27,
'BLC Subcont'!$AA$7:$AA$9999,$B27
))</f>
        <v>0</v>
      </c>
      <c r="AR27" s="249">
        <f>SUM(SUMIFS(
'BLC Subcont'!$CK$7:$CK$9999,
'BLC Subcont'!$I$7:$I$9999,AS$9,
'BLC Subcont'!$U$7:$U$9999,$A27,
'BLC Subcont'!$AA$7:$AA$9999,$B27
))</f>
        <v>0</v>
      </c>
      <c r="AS27" s="58">
        <f t="shared" si="36"/>
        <v>0</v>
      </c>
      <c r="AT27" s="47">
        <f>SUM(SUMIFS(
'BLC Subcont'!$AE$7:$AE$9999,
'BLC Subcont'!$I$7:$I$9999,AV$9,
'BLC Subcont'!$U$7:$U$9999,$A27,
'BLC Subcont'!$AA$7:$AA$9999,$B27
))</f>
        <v>0</v>
      </c>
      <c r="AU27" s="48">
        <f>SUM(SUMIFS(
'BLC Subcont'!$CK$7:$CK$9999,
'BLC Subcont'!$I$7:$I$9999,AV$9,
'BLC Subcont'!$U$7:$U$9999,$A27,
'BLC Subcont'!$AA$7:$AA$9999,$B27
))</f>
        <v>0</v>
      </c>
      <c r="AV27" s="58">
        <f t="shared" si="37"/>
        <v>0</v>
      </c>
      <c r="AW27" s="47">
        <f>SUM(SUMIFS(
'BLC Subcont'!$AE$7:$AE$9999,
'BLC Subcont'!$I$7:$I$9999,AY$9,
'BLC Subcont'!$U$7:$U$9999,$A27,
'BLC Subcont'!$AA$7:$AA$9999,$B27
))</f>
        <v>0</v>
      </c>
      <c r="AX27" s="48">
        <f>SUM(SUMIFS(
'BLC Subcont'!$CK$7:$CK$9999,
'BLC Subcont'!$I$7:$I$9999,AY$9,
'BLC Subcont'!$U$7:$U$9999,$A27,
'BLC Subcont'!$AA$7:$AA$9999,$B27
))</f>
        <v>0</v>
      </c>
      <c r="AY27" s="58">
        <f t="shared" si="38"/>
        <v>0</v>
      </c>
      <c r="AZ27" s="42">
        <f t="shared" si="44"/>
        <v>2619</v>
      </c>
      <c r="BA27" s="249">
        <f t="shared" si="39"/>
        <v>2619</v>
      </c>
      <c r="BB27" s="58">
        <f t="shared" si="45"/>
        <v>0.26454545454545453</v>
      </c>
      <c r="BC27" s="47">
        <f t="shared" si="46"/>
        <v>0</v>
      </c>
      <c r="BD27" s="249">
        <f t="shared" si="41"/>
        <v>0</v>
      </c>
      <c r="BE27" s="58">
        <f t="shared" si="47"/>
        <v>0</v>
      </c>
      <c r="BF27" s="42">
        <f>SUMIFS(RCCP!$HX$8:$HX$136,
RCCP!$A$8:$A$136,$A27,
RCCP!$C$8:$C$136,$B27
)+
(SUMIFS(RCCP!$IC$8:$IC$136,
RCCP!$A$8:$A$136,$A27,
RCCP!$C$8:$C$136,$B27)/4)</f>
        <v>2619</v>
      </c>
      <c r="BG27" s="48">
        <f>SUMIFS(RCCP!$HX$8:$HX$136,
RCCP!$A$8:$A$136,$A27,
RCCP!$C$8:$C$136,$B27
)+
(SUMIFS(RCCP!$IC$8:$IC$136,
RCCP!$A$8:$A$136,$A27,
RCCP!$C$8:$C$136,$B27)/4)</f>
        <v>2619</v>
      </c>
      <c r="BH27" s="58">
        <f t="shared" si="48"/>
        <v>0.26454545454545453</v>
      </c>
      <c r="BI27" s="47">
        <f>SUMIFS(RCCP!$HY$8:$HY$136,
RCCP!$A$8:$A$136,$A27,
RCCP!$C$8:$C$136,$B27
)+
(SUMIFS(RCCP!$IC$8:$IC$136,
RCCP!$A$8:$A$136,$A27,
RCCP!$C$8:$C$136,$B27)/4)</f>
        <v>0</v>
      </c>
      <c r="BJ27" s="48">
        <f>SUMIFS(RCCP!$HY$8:$HY$136,
RCCP!$A$8:$A$136,$A27,
RCCP!$C$8:$C$136,$B27
)+
(SUMIFS(RCCP!$IC$8:$IC$136,
RCCP!$A$8:$A$136,$A27,
RCCP!$C$8:$C$136,$B27)/4)</f>
        <v>0</v>
      </c>
      <c r="BK27" s="58">
        <f t="shared" si="49"/>
        <v>0</v>
      </c>
      <c r="BL27" s="47">
        <f>SUMIFS(RCCP!$HZ$8:$HZ$136,
RCCP!$A$8:$A$136,$A27,
RCCP!$C$8:$C$136,$B27
)+
(SUMIFS(RCCP!$IC$8:$IC$136,
RCCP!$A$8:$A$136,$A27,
RCCP!$C$8:$C$136,$B27)/4)</f>
        <v>5055</v>
      </c>
      <c r="BM27" s="249">
        <f>SUMIFS(RCCP!$HZ$8:$HZ$136,
RCCP!$A$8:$A$136,$A27,
RCCP!$C$8:$C$136,$B27
)+
(SUMIFS(RCCP!$IC$8:$IC$136,
RCCP!$A$8:$A$136,$A27,
RCCP!$C$8:$C$136,$B27)/4)</f>
        <v>5055</v>
      </c>
      <c r="BN27" s="58">
        <f t="shared" si="50"/>
        <v>0.51060606060606062</v>
      </c>
      <c r="BO27" s="47">
        <f>SUMIFS(RCCP!$IA$8:$IA$136,
RCCP!$A$8:$A$136,$A27,
RCCP!$C$8:$C$136,$B27
)+
(SUMIFS(RCCP!$IC$8:$IC$136,
RCCP!$A$8:$A$136,$A27,
RCCP!$C$8:$C$136,$B27)/4)</f>
        <v>0</v>
      </c>
      <c r="BP27" s="249">
        <f>SUMIFS(RCCP!$IA$8:$IA$136,
RCCP!$A$8:$A$136,$A27,
RCCP!$C$8:$C$136,$B27
)+
(SUMIFS(RCCP!$IC$8:$IC$136,
RCCP!$A$8:$A$136,$A27,
RCCP!$C$8:$C$136,$B27)/4)</f>
        <v>0</v>
      </c>
      <c r="BQ27" s="58">
        <f t="shared" si="51"/>
        <v>0</v>
      </c>
      <c r="BR27" s="47">
        <f>SUMIFS(RCCP!$IF$8:$IF$136,
RCCP!$A$8:$A$136,$A27,
RCCP!$C$8:$C$136,$B27
)+
(SUMIFS(RCCP!$IK$8:$IK$136,
RCCP!$A$8:$A$136,$A27,
RCCP!$C$8:$C$136,$B27)/4)</f>
        <v>6006</v>
      </c>
      <c r="BS27" s="249">
        <f>SUMIFS(RCCP!$IF$8:$IF$136,
RCCP!$A$8:$A$136,$A27,
RCCP!$C$8:$C$136,$B27
)+
(SUMIFS(RCCP!$IK$8:$IK$136,
RCCP!$A$8:$A$136,$A27,
RCCP!$C$8:$C$136,$B27)/4)</f>
        <v>6006</v>
      </c>
      <c r="BT27" s="58">
        <f t="shared" si="52"/>
        <v>0.60666666666666669</v>
      </c>
      <c r="BU27" s="47">
        <f>SUMIFS(RCCP!$IG$8:$IG$136,
RCCP!$A$8:$A$136,$A27,
RCCP!$C$8:$C$136,$B27
)+
(SUMIFS(RCCP!$IK$8:$IK$136,
RCCP!$A$8:$A$136,$A27,
RCCP!$C$8:$C$136,$B27)/4)</f>
        <v>6006</v>
      </c>
      <c r="BV27" s="249">
        <f>SUMIFS(RCCP!$IG$8:$IG$136,
RCCP!$A$8:$A$136,$A27,
RCCP!$C$8:$C$136,$B27
)+
(SUMIFS(RCCP!$IK$8:$IK$136,
RCCP!$A$8:$A$136,$A27,
RCCP!$C$8:$C$136,$B27)/4)</f>
        <v>6006</v>
      </c>
      <c r="BW27" s="58">
        <f t="shared" si="53"/>
        <v>0.60666666666666669</v>
      </c>
      <c r="BX27" s="47">
        <f>SUMIFS(RCCP!$IH$8:$IH$136,
RCCP!$A$8:$A$136,$A27,
RCCP!$C$8:$C$136,$B27
)+
(SUMIFS(RCCP!$IK$8:$IK$136,
RCCP!$A$8:$A$136,$A27,
RCCP!$C$8:$C$136,$B27)/4)</f>
        <v>6006</v>
      </c>
      <c r="BY27" s="249">
        <f>SUMIFS(RCCP!$IH$8:$IH$136,
RCCP!$A$8:$A$136,$A27,
RCCP!$C$8:$C$136,$B27
)+
(SUMIFS(RCCP!$IK$8:$IK$136,
RCCP!$A$8:$A$136,$A27,
RCCP!$C$8:$C$136,$B27)/4)</f>
        <v>6006</v>
      </c>
      <c r="BZ27" s="58">
        <f t="shared" si="54"/>
        <v>0.60666666666666669</v>
      </c>
      <c r="CA27" s="47">
        <f>SUMIFS(RCCP!$II$8:$II$136,
RCCP!$A$8:$A$136,$A27,
RCCP!$C$8:$C$136,$B27
)+
(SUMIFS(RCCP!$IK$8:$IK$136,
RCCP!$A$8:$A$136,$A27,
RCCP!$C$8:$C$136,$B27)/4)</f>
        <v>6006</v>
      </c>
      <c r="CB27" s="249">
        <f>SUMIFS(RCCP!$II$8:$II$136,
RCCP!$A$8:$A$136,$A27,
RCCP!$C$8:$C$136,$B27
)+
(SUMIFS(RCCP!$IK$8:$IK$136,
RCCP!$A$8:$A$136,$A27,
RCCP!$C$8:$C$136,$B27)/4)</f>
        <v>6006</v>
      </c>
      <c r="CC27" s="58">
        <f t="shared" si="55"/>
        <v>0.74148148148148152</v>
      </c>
      <c r="CD27" s="47">
        <f>SUMIFS(RCCP!$IN$8:$IN$136,
RCCP!$A$8:$A$136,$A27,
RCCP!$C$8:$C$136,$B27
)+
(SUMIFS(RCCP!$IT$8:$IT$136,
RCCP!$A$8:$A$136,$A27,
RCCP!$C$8:$C$136,$B27)/5)</f>
        <v>1788</v>
      </c>
      <c r="CE27" s="249">
        <f>SUMIFS(RCCP!$IN$8:$IN$136,
RCCP!$A$8:$A$136,$A27,
RCCP!$C$8:$C$136,$B27
)+
(SUMIFS(RCCP!$IT$8:$IT$136,
RCCP!$A$8:$A$136,$A27,
RCCP!$C$8:$C$136,$B27)/5)</f>
        <v>1788</v>
      </c>
      <c r="CF27" s="58">
        <f t="shared" si="56"/>
        <v>0.22074074074074074</v>
      </c>
      <c r="CG27" s="47">
        <f>SUMIFS(RCCP!$IO$8:$IO$136,
RCCP!$A$8:$A$136,$A27,
RCCP!$C$8:$C$136,$B27
)+
(SUMIFS(RCCP!$IT$8:$IT$136,
RCCP!$A$8:$A$136,$A27,
RCCP!$C$8:$C$136,$B27)/5)</f>
        <v>1788</v>
      </c>
      <c r="CH27" s="249">
        <f>SUMIFS(RCCP!$IO$8:$IO$136,
RCCP!$A$8:$A$136,$A27,
RCCP!$C$8:$C$136,$B27
)+
(SUMIFS(RCCP!$IT$8:$IT$136,
RCCP!$A$8:$A$136,$A27,
RCCP!$C$8:$C$136,$B27)/5)</f>
        <v>1788</v>
      </c>
      <c r="CI27" s="58">
        <f t="shared" si="57"/>
        <v>0.1806060606060606</v>
      </c>
      <c r="CJ27" s="47">
        <f>SUMIFS(RCCP!$IP$8:$IP$136,
RCCP!$A$8:$A$136,$A27,
RCCP!$C$8:$C$136,$B27
)+
(SUMIFS(RCCP!$IT$8:$IT$136,
RCCP!$A$8:$A$136,$A27,
RCCP!$C$8:$C$136,$B27)/5)</f>
        <v>1788</v>
      </c>
      <c r="CK27" s="249">
        <f>SUMIFS(RCCP!$IP$8:$IP$136,
RCCP!$A$8:$A$136,$A27,
RCCP!$C$8:$C$136,$B27
)+
(SUMIFS(RCCP!$IT$8:$IT$136,
RCCP!$A$8:$A$136,$A27,
RCCP!$C$8:$C$136,$B27)/5)</f>
        <v>1788</v>
      </c>
      <c r="CL27" s="58">
        <f t="shared" si="58"/>
        <v>0.1806060606060606</v>
      </c>
      <c r="CM27" s="47">
        <f>SUMIFS(RCCP!$IQ$8:$IQ$136,
RCCP!$A$8:$A$136,$A27,
RCCP!$C$8:$C$136,$B27
)+
(SUMIFS(RCCP!$IT$8:$IT$136,
RCCP!$A$8:$A$136,$A27,
RCCP!$C$8:$C$136,$B27)/5)</f>
        <v>1788</v>
      </c>
      <c r="CN27" s="249">
        <f>SUMIFS(RCCP!$IQ$8:$IQ$136,
RCCP!$A$8:$A$136,$A27,
RCCP!$C$8:$C$136,$B27
)+
(SUMIFS(RCCP!$IT$8:$IT$136,
RCCP!$A$8:$A$136,$A27,
RCCP!$C$8:$C$136,$B27)/5)</f>
        <v>1788</v>
      </c>
      <c r="CO27" s="58">
        <f t="shared" si="59"/>
        <v>0.1806060606060606</v>
      </c>
      <c r="CP27" s="47">
        <f>SUMIFS(RCCP!$IR$8:$IR$136,
RCCP!$A$8:$A$136,$A27,
RCCP!$C$8:$C$136,$B27
)+
(SUMIFS(RCCP!$IT$8:$IT$136,
RCCP!$A$8:$A$136,$A27,
RCCP!$C$8:$C$136,$B27)/5)</f>
        <v>1788</v>
      </c>
      <c r="CQ27" s="249">
        <f>SUMIFS(RCCP!$IR$8:$IR$136,
RCCP!$A$8:$A$136,$A27,
RCCP!$C$8:$C$136,$B27
)+
(SUMIFS(RCCP!$IT$8:$IT$136,
RCCP!$A$8:$A$136,$A27,
RCCP!$C$8:$C$136,$B27)/5)</f>
        <v>1788</v>
      </c>
      <c r="CR27" s="58">
        <f t="shared" si="60"/>
        <v>0.1806060606060606</v>
      </c>
      <c r="CS27" s="47">
        <f>SUMIFS(RCCP!$IW$8:$IW$136,
RCCP!$A$8:$A$136,$A27,
RCCP!$C$8:$C$136,$B27
)+
(SUMIFS(RCCP!$JB$8:$JB$136,
RCCP!$A$8:$A$136,$A27,
RCCP!$C$8:$C$136,$B27)/4)</f>
        <v>1723.5</v>
      </c>
      <c r="CT27" s="249">
        <f>SUMIFS(RCCP!$IW$8:$IW$136,
RCCP!$A$8:$A$136,$A27,
RCCP!$C$8:$C$136,$B27
)+
(SUMIFS(RCCP!$JB$8:$JB$136,
RCCP!$A$8:$A$136,$A27,
RCCP!$C$8:$C$136,$B27)/4)</f>
        <v>1723.5</v>
      </c>
      <c r="CU27" s="58">
        <f t="shared" si="69"/>
        <v>0.21277777777777779</v>
      </c>
      <c r="CV27" s="47">
        <f>SUMIFS(RCCP!$IX$8:$IX$136,
RCCP!$A$8:$A$136,$A27,
RCCP!$C$8:$C$136,$B27
)+
(SUMIFS(RCCP!$JB$8:$JB$136,
RCCP!$A$8:$A$136,$A27,
RCCP!$C$8:$C$136,$B27)/4)</f>
        <v>1723.5</v>
      </c>
      <c r="CW27" s="249">
        <f>SUMIFS(RCCP!$IX$8:$IX$136,
RCCP!$A$8:$A$136,$A27,
RCCP!$C$8:$C$136,$B27
)+
(SUMIFS(RCCP!$JB$8:$JB$136,
RCCP!$A$8:$A$136,$A27,
RCCP!$C$8:$C$136,$B27)/4)</f>
        <v>1723.5</v>
      </c>
      <c r="CX27" s="58">
        <f t="shared" si="70"/>
        <v>0.1740909090909091</v>
      </c>
      <c r="CY27" s="47">
        <f>SUMIFS(RCCP!$IY$8:$IY$136,
RCCP!$A$8:$A$136,$A27,
RCCP!$C$8:$C$136,$B27
)+
(SUMIFS(RCCP!$JB$8:$JB$136,
RCCP!$A$8:$A$136,$A27,
RCCP!$C$8:$C$136,$B27)/4)</f>
        <v>1723.5</v>
      </c>
      <c r="CZ27" s="249">
        <f>SUMIFS(RCCP!$IY$8:$IY$136,
RCCP!$A$8:$A$136,$A27,
RCCP!$C$8:$C$136,$B27
)+
(SUMIFS(RCCP!$JB$8:$JB$136,
RCCP!$A$8:$A$136,$A27,
RCCP!$C$8:$C$136,$B27)/4)</f>
        <v>1723.5</v>
      </c>
      <c r="DA27" s="58">
        <f t="shared" si="71"/>
        <v>0.1740909090909091</v>
      </c>
      <c r="DB27" s="47">
        <f>SUMIFS(RCCP!$IZ$8:$IZ$136,
RCCP!$A$8:$A$136,$A27,
RCCP!$C$8:$C$136,$B27
)+
(SUMIFS(RCCP!$JB$8:$JB$136,
RCCP!$A$8:$A$136,$A27,
RCCP!$C$8:$C$136,$B27)/4)</f>
        <v>1723.5</v>
      </c>
      <c r="DC27" s="249">
        <f>SUMIFS(RCCP!$IZ$8:$IZ$136,
RCCP!$A$8:$A$136,$A27,
RCCP!$C$8:$C$136,$B27
)+
(SUMIFS(RCCP!$JB$8:$JB$136,
RCCP!$A$8:$A$136,$A27,
RCCP!$C$8:$C$136,$B27)/4)</f>
        <v>1723.5</v>
      </c>
      <c r="DD27" s="58">
        <f t="shared" si="72"/>
        <v>0.1740909090909091</v>
      </c>
      <c r="DE27" s="47">
        <f>SUMIFS(RCCP!$JE$8:$JE$136,
RCCP!$A$8:$A$136,$A27,
RCCP!$C$8:$C$136,$B27
)+
(SUMIFS(RCCP!$JJ$8:$JJ$136,
RCCP!$A$8:$A$136,$A27,
RCCP!$C$8:$C$136,$B27)/4)</f>
        <v>7155</v>
      </c>
      <c r="DF27" s="249">
        <f>SUMIFS(RCCP!$JE$8:$JE$136,
RCCP!$A$8:$A$136,$A27,
RCCP!$C$8:$C$136,$B27
)+
(SUMIFS(RCCP!$JJ$8:$JJ$136,
RCCP!$A$8:$A$136,$A27,
RCCP!$C$8:$C$136,$B27)/4)</f>
        <v>7155</v>
      </c>
      <c r="DG27" s="58">
        <f t="shared" si="73"/>
        <v>0.72272727272727277</v>
      </c>
      <c r="DH27" s="47">
        <f>SUMIFS(RCCP!$JF$8:$JF$136,
RCCP!$A$8:$A$136,$A27,
RCCP!$C$8:$C$136,$B27
)+
(SUMIFS(RCCP!$JJ$8:$JJ$136,
RCCP!$A$8:$A$136,$A27,
RCCP!$C$8:$C$136,$B27)/4)</f>
        <v>7155</v>
      </c>
      <c r="DI27" s="249">
        <f>SUMIFS(RCCP!$JF$8:$JF$136,
RCCP!$A$8:$A$136,$A27,
RCCP!$C$8:$C$136,$B27
)+
(SUMIFS(RCCP!$JJ$8:$JJ$136,
RCCP!$A$8:$A$136,$A27,
RCCP!$C$8:$C$136,$B27)/4)</f>
        <v>7155</v>
      </c>
      <c r="DJ27" s="58">
        <f t="shared" si="74"/>
        <v>0.72272727272727277</v>
      </c>
      <c r="DK27" s="47">
        <f>SUMIFS(RCCP!$JG$8:$JG$136,
RCCP!$A$8:$A$136,$A27,
RCCP!$C$8:$C$136,$B27
)+
(SUMIFS(RCCP!$JJ$8:$JJ$136,
RCCP!$A$8:$A$136,$A27,
RCCP!$C$8:$C$136,$B27)/4)</f>
        <v>7155</v>
      </c>
      <c r="DL27" s="249">
        <f>SUMIFS(RCCP!$JG$8:$JG$136,
RCCP!$A$8:$A$136,$A27,
RCCP!$C$8:$C$136,$B27
)+
(SUMIFS(RCCP!$JJ$8:$JJ$136,
RCCP!$A$8:$A$136,$A27,
RCCP!$C$8:$C$136,$B27)/4)</f>
        <v>7155</v>
      </c>
      <c r="DM27" s="58">
        <f t="shared" si="75"/>
        <v>0.8833333333333333</v>
      </c>
      <c r="DN27" s="47">
        <f>SUMIFS(RCCP!$JH$8:$JH$136,
RCCP!$A$8:$A$136,$A27,
RCCP!$C$8:$C$136,$B27
)+
(SUMIFS(RCCP!$JJ$8:$JJ$136,
RCCP!$A$8:$A$136,$A27,
RCCP!$C$8:$C$136,$B27)/4)</f>
        <v>7155</v>
      </c>
      <c r="DO27" s="249">
        <f>SUMIFS(RCCP!$JH$8:$JH$136,
RCCP!$A$8:$A$136,$A27,
RCCP!$C$8:$C$136,$B27
)+
(SUMIFS(RCCP!$JJ$8:$JJ$136,
RCCP!$A$8:$A$136,$A27,
RCCP!$C$8:$C$136,$B27)/4)</f>
        <v>7155</v>
      </c>
      <c r="DP27" s="58">
        <f t="shared" si="76"/>
        <v>0.72272727272727277</v>
      </c>
    </row>
    <row r="28" spans="1:120" ht="20.149999999999999" customHeight="1" x14ac:dyDescent="0.35">
      <c r="A28" s="55">
        <v>880</v>
      </c>
      <c r="B28" s="55" t="s">
        <v>40</v>
      </c>
      <c r="C28" s="55" t="s">
        <v>95</v>
      </c>
      <c r="D28" s="121">
        <v>25</v>
      </c>
      <c r="E28" s="39">
        <f t="shared" si="27"/>
        <v>5.5</v>
      </c>
      <c r="F28" s="55">
        <v>9</v>
      </c>
      <c r="G28" s="55">
        <v>2</v>
      </c>
      <c r="H28" s="123">
        <f t="shared" si="43"/>
        <v>2475</v>
      </c>
      <c r="I28" s="123">
        <f t="shared" si="28"/>
        <v>450</v>
      </c>
      <c r="J28" s="47">
        <f>SUM(SUMIFS(
'BLC Subcont'!$AE$7:$AE$9999,
'BLC Subcont'!$I$7:$I$9999,L$9,
'BLC Subcont'!$U$7:$U$9999,$A28,
'BLC Subcont'!$AA$7:$AA$9999,$B28,
'BLC Subcont'!$HY$7:$HY$9999,"IN HOUSE (MANUAL)"
))</f>
        <v>0</v>
      </c>
      <c r="K28" s="124">
        <f>SUM(SUMIFS(
'BLC Subcont'!$BV$7:$BV$9999,
'BLC Subcont'!$I$7:$I$9999,L$9,
'BLC Subcont'!$U$7:$U$9999,$A28,
'BLC Subcont'!$AA$7:$AA$9999,$B28,
'BLC Subcont'!$HY$7:$HY$9999,"IN HOUSE (MANUAL)"
))</f>
        <v>0</v>
      </c>
      <c r="L28" s="58">
        <f t="shared" si="29"/>
        <v>0</v>
      </c>
      <c r="M28" s="47">
        <f>SUM(SUMIFS(
'BLC Subcont'!$AE$7:$AE$9999,
'BLC Subcont'!$I$7:$I$9999,O$9,
'BLC Subcont'!$U$7:$U$9999,$A28,
'BLC Subcont'!$AA$7:$AA$9999,$B28,
'BLC Subcont'!$HY$7:$HY$9999,"IN HOUSE (MANUAL)"
))</f>
        <v>0</v>
      </c>
      <c r="N28" s="124">
        <f>SUM(SUMIFS(
'BLC Subcont'!$BV$7:$BV$9999,
'BLC Subcont'!$I$7:$I$9999,O$9,
'BLC Subcont'!$U$7:$U$9999,$A28,
'BLC Subcont'!$AA$7:$AA$9999,$B28,
'BLC Subcont'!$HY$7:$HY$9999,"IN HOUSE (MANUAL)"
))</f>
        <v>0</v>
      </c>
      <c r="O28" s="58">
        <f t="shared" si="30"/>
        <v>0</v>
      </c>
      <c r="P28" s="47">
        <f>SUM(SUMIFS(
'BLC Subcont'!$AE$7:$AE$9999,
'BLC Subcont'!$I$7:$I$9999,R$9,
'BLC Subcont'!$U$7:$U$9999,$A28,
'BLC Subcont'!$AA$7:$AA$9999,$B28,
'BLC Subcont'!$HY$7:$HY$9999,"IN HOUSE (MANUAL)"
))</f>
        <v>0</v>
      </c>
      <c r="Q28" s="124">
        <f>SUM(SUMIFS(
'BLC Subcont'!$BV$7:$BV$9999,
'BLC Subcont'!$I$7:$I$9999,R$9,
'BLC Subcont'!$U$7:$U$9999,$A28,
'BLC Subcont'!$AA$7:$AA$9999,$B28,
'BLC Subcont'!$HY$7:$HY$9999,"IN HOUSE (MANUAL)"
))</f>
        <v>0</v>
      </c>
      <c r="R28" s="58">
        <f t="shared" si="31"/>
        <v>0</v>
      </c>
      <c r="S28" s="47">
        <f>SUM(SUMIFS(
'BLC Subcont'!$AE$7:$AE$9999,
'BLC Subcont'!$I$7:$I$9999,U$9,
'BLC Subcont'!$U$7:$U$9999,$A28,
'BLC Subcont'!$AA$7:$AA$9999,$B28,
'BLC Subcont'!$HY$7:$HY$9999,"IN HOUSE (MANUAL)"
))</f>
        <v>0</v>
      </c>
      <c r="T28" s="124">
        <f>SUM(SUMIFS(
'BLC Subcont'!$BV$7:$BV$9999,
'BLC Subcont'!$I$7:$I$9999,U$9,
'BLC Subcont'!$U$7:$U$9999,$A28,
'BLC Subcont'!$AA$7:$AA$9999,$B28,
'BLC Subcont'!$HY$7:$HY$9999,"IN HOUSE (MANUAL)"
))</f>
        <v>0</v>
      </c>
      <c r="U28" s="58">
        <f t="shared" si="32"/>
        <v>0</v>
      </c>
      <c r="V28" s="47">
        <f>SUM(SUMIFS(
'BLC Subcont'!$AE$7:$AE$9999,
'BLC Subcont'!$I$7:$I$9999,X$9,
'BLC Subcont'!$U$7:$U$9999,$A28,
'BLC Subcont'!$AA$7:$AA$9999,$B28,
'BLC Subcont'!$HY$7:$HY$9999,"IN HOUSE (MANUAL)"
))</f>
        <v>0</v>
      </c>
      <c r="W28" s="124">
        <f>SUM(SUMIFS(
'BLC Subcont'!$BV$7:$BV$9999,
'BLC Subcont'!$I$7:$I$9999,X$9,
'BLC Subcont'!$U$7:$U$9999,$A28,
'BLC Subcont'!$AA$7:$AA$9999,$B28,
'BLC Subcont'!$HY$7:$HY$9999,"IN HOUSE (MANUAL)"
))</f>
        <v>0</v>
      </c>
      <c r="X28" s="58">
        <f t="shared" si="33"/>
        <v>0</v>
      </c>
      <c r="Y28" s="47">
        <f t="shared" si="34"/>
        <v>0</v>
      </c>
      <c r="Z28" s="124">
        <f t="shared" si="34"/>
        <v>0</v>
      </c>
      <c r="AA28" s="127">
        <f t="shared" si="35"/>
        <v>0</v>
      </c>
      <c r="AB28" s="47">
        <f>SUM(SUMIFS(
'BLC Subcont'!$AE$7:$AE$9999,
'BLC Subcont'!$I$7:$I$9999,AD$9,
'BLC Subcont'!$U$7:$U$9999,$A28,
'BLC Subcont'!$AA$7:$AA$9999,$B28,
'BLC Subcont'!$HY$7:$HY$9999,"IN HOUSE (MANUAL)"
))</f>
        <v>0</v>
      </c>
      <c r="AC28" s="264">
        <f>SUM(SUMIFS(
'BLC Subcont'!$BV$7:$BV$9999,
'BLC Subcont'!$I$7:$I$9999,AD$9,
'BLC Subcont'!$U$7:$U$9999,$A28,
'BLC Subcont'!$AA$7:$AA$9999,$B28,
'BLC Subcont'!$HY$7:$HY$9999,"IN HOUSE (MANUAL)"
))</f>
        <v>0</v>
      </c>
      <c r="AD28" s="58">
        <f t="shared" si="36"/>
        <v>0</v>
      </c>
      <c r="AE28" s="47">
        <f>SUM(SUMIFS(
'BLC Subcont'!$AE$7:$AE$9999,
'BLC Subcont'!$I$7:$I$9999,AG$9,
'BLC Subcont'!$U$7:$U$9999,$A28,
'BLC Subcont'!$AA$7:$AA$9999,$B28,
'BLC Subcont'!$HY$7:$HY$9999,"IN HOUSE (MANUAL)"
))</f>
        <v>0</v>
      </c>
      <c r="AF28" s="264">
        <f>SUM(SUMIFS(
'BLC Subcont'!$BV$7:$BV$9999,
'BLC Subcont'!$I$7:$I$9999,AG$9,
'BLC Subcont'!$U$7:$U$9999,$A28,
'BLC Subcont'!$AA$7:$AA$9999,$B28,
'BLC Subcont'!$HY$7:$HY$9999,"IN HOUSE (MANUAL)"
))</f>
        <v>0</v>
      </c>
      <c r="AG28" s="58">
        <f t="shared" si="36"/>
        <v>0</v>
      </c>
      <c r="AH28" s="47">
        <f>SUM(SUMIFS(
'BLC Subcont'!$AE$7:$AE$9999,
'BLC Subcont'!$I$7:$I$9999,AJ$9,
'BLC Subcont'!$U$7:$U$9999,$A28,
'BLC Subcont'!$AA$7:$AA$9999,$B28,
'BLC Subcont'!$HY$7:$HY$9999,"IN HOUSE (MANUAL)"
))</f>
        <v>0</v>
      </c>
      <c r="AI28" s="264">
        <f>SUM(SUMIFS(
'BLC Subcont'!$BV$7:$BV$9999,
'BLC Subcont'!$I$7:$I$9999,AJ$9,
'BLC Subcont'!$U$7:$U$9999,$A28,
'BLC Subcont'!$AA$7:$AA$9999,$B28,
'BLC Subcont'!$HY$7:$HY$9999,"IN HOUSE (MANUAL)"
))</f>
        <v>0</v>
      </c>
      <c r="AJ28" s="58">
        <f t="shared" si="36"/>
        <v>0</v>
      </c>
      <c r="AK28" s="47">
        <f>SUM(SUMIFS(
'BLC Subcont'!$AE$7:$AE$9999,
'BLC Subcont'!$I$7:$I$9999,AM$9,
'BLC Subcont'!$U$7:$U$9999,$A28,
'BLC Subcont'!$AA$7:$AA$9999,$B28,
'BLC Subcont'!$HY$7:$HY$9999,"IN HOUSE (MANUAL)"
))</f>
        <v>0</v>
      </c>
      <c r="AL28" s="264">
        <f>SUM(SUMIFS(
'BLC Subcont'!$BV$7:$BV$9999,
'BLC Subcont'!$I$7:$I$9999,AM$9,
'BLC Subcont'!$U$7:$U$9999,$A28,
'BLC Subcont'!$AA$7:$AA$9999,$B28,
'BLC Subcont'!$HY$7:$HY$9999,"IN HOUSE (MANUAL)"
))</f>
        <v>0</v>
      </c>
      <c r="AM28" s="58">
        <f t="shared" si="36"/>
        <v>0</v>
      </c>
      <c r="AN28" s="47">
        <f>SUM(SUMIFS(
'BLC Subcont'!$AE$7:$AE$9999,
'BLC Subcont'!$I$7:$I$9999,AP$9,
'BLC Subcont'!$U$7:$U$9999,$A28,
'BLC Subcont'!$AA$7:$AA$9999,$B28,
'BLC Subcont'!$HY$7:$HY$9999,"IN HOUSE (MANUAL)"
))</f>
        <v>0</v>
      </c>
      <c r="AO28" s="264">
        <f>SUM(SUMIFS(
'BLC Subcont'!$BV$7:$BV$9999,
'BLC Subcont'!$I$7:$I$9999,AP$9,
'BLC Subcont'!$U$7:$U$9999,$A28,
'BLC Subcont'!$AA$7:$AA$9999,$B28,
'BLC Subcont'!$HY$7:$HY$9999,"IN HOUSE (MANUAL)"
))</f>
        <v>0</v>
      </c>
      <c r="AP28" s="58">
        <f t="shared" si="36"/>
        <v>0</v>
      </c>
      <c r="AQ28" s="47">
        <f>SUM(SUMIFS(
'BLC Subcont'!$AE$7:$AE$9999,
'BLC Subcont'!$I$7:$I$9999,AS$9,
'BLC Subcont'!$U$7:$U$9999,$A28,
'BLC Subcont'!$AA$7:$AA$9999,$B28,
'BLC Subcont'!$HY$7:$HY$9999,"IN HOUSE (MANUAL)"
))</f>
        <v>0</v>
      </c>
      <c r="AR28" s="264">
        <f>SUM(SUMIFS(
'BLC Subcont'!$BV$7:$BV$9999,
'BLC Subcont'!$I$7:$I$9999,AS$9,
'BLC Subcont'!$U$7:$U$9999,$A28,
'BLC Subcont'!$AA$7:$AA$9999,$B28,
'BLC Subcont'!$HY$7:$HY$9999,"IN HOUSE (MANUAL)"
))</f>
        <v>0</v>
      </c>
      <c r="AS28" s="58">
        <f t="shared" si="36"/>
        <v>0</v>
      </c>
      <c r="AT28" s="47">
        <f>SUM(SUMIFS(
'BLC Subcont'!$AE$7:$AE$9999,
'BLC Subcont'!$I$7:$I$9999,AV$9,
'BLC Subcont'!$U$7:$U$9999,$A28,
'BLC Subcont'!$AA$7:$AA$9999,$B28,
'BLC Subcont'!$HY$7:$HY$9999,"IN HOUSE (MANUAL)"
))</f>
        <v>0</v>
      </c>
      <c r="AU28" s="124">
        <f>SUM(SUMIFS(
'BLC Subcont'!$BV$7:$BV$9999,
'BLC Subcont'!$I$7:$I$9999,AV$9,
'BLC Subcont'!$U$7:$U$9999,$A28,
'BLC Subcont'!$AA$7:$AA$9999,$B28,
'BLC Subcont'!$HY$7:$HY$9999,"IN HOUSE (MANUAL)"
))</f>
        <v>0</v>
      </c>
      <c r="AV28" s="58">
        <f t="shared" si="37"/>
        <v>0</v>
      </c>
      <c r="AW28" s="47">
        <f>SUM(SUMIFS(
'BLC Subcont'!$AE$7:$AE$9999,
'BLC Subcont'!$I$7:$I$9999,AY$9,
'BLC Subcont'!$U$7:$U$9999,$A28,
'BLC Subcont'!$AA$7:$AA$9999,$B28,
'BLC Subcont'!$HY$7:$HY$9999,"IN HOUSE (MANUAL)"
))</f>
        <v>0</v>
      </c>
      <c r="AX28" s="124">
        <f>SUM(SUMIFS(
'BLC Subcont'!$BV$7:$BV$9999,
'BLC Subcont'!$I$7:$I$9999,AY$9,
'BLC Subcont'!$U$7:$U$9999,$A28,
'BLC Subcont'!$AA$7:$AA$9999,$B28,
'BLC Subcont'!$HY$7:$HY$9999,"IN HOUSE (MANUAL)"
))</f>
        <v>0</v>
      </c>
      <c r="AY28" s="58">
        <f t="shared" si="38"/>
        <v>0</v>
      </c>
      <c r="AZ28" s="42">
        <f t="shared" si="44"/>
        <v>0</v>
      </c>
      <c r="BA28" s="264">
        <f t="shared" si="39"/>
        <v>0</v>
      </c>
      <c r="BB28" s="58">
        <f t="shared" si="45"/>
        <v>0</v>
      </c>
      <c r="BC28" s="47">
        <f t="shared" si="46"/>
        <v>0</v>
      </c>
      <c r="BD28" s="264">
        <f t="shared" si="41"/>
        <v>0</v>
      </c>
      <c r="BE28" s="58">
        <f t="shared" si="47"/>
        <v>0</v>
      </c>
      <c r="BF28" s="42"/>
      <c r="BG28" s="124"/>
      <c r="BH28" s="58"/>
      <c r="BI28" s="47"/>
      <c r="BJ28" s="124"/>
      <c r="BK28" s="58"/>
      <c r="BL28" s="47"/>
      <c r="BM28" s="264"/>
      <c r="BN28" s="58"/>
      <c r="BO28" s="47"/>
      <c r="BP28" s="264"/>
      <c r="BQ28" s="58"/>
      <c r="BR28" s="47"/>
      <c r="BS28" s="264"/>
      <c r="BT28" s="58"/>
      <c r="BU28" s="47"/>
      <c r="BV28" s="264"/>
      <c r="BW28" s="58"/>
      <c r="BX28" s="47"/>
      <c r="BY28" s="264"/>
      <c r="BZ28" s="58"/>
      <c r="CA28" s="47"/>
      <c r="CB28" s="264"/>
      <c r="CC28" s="58"/>
      <c r="CD28" s="47"/>
      <c r="CE28" s="264"/>
      <c r="CF28" s="58"/>
      <c r="CG28" s="47"/>
      <c r="CH28" s="264"/>
      <c r="CI28" s="58"/>
      <c r="CJ28" s="47"/>
      <c r="CK28" s="264"/>
      <c r="CL28" s="58"/>
      <c r="CM28" s="47"/>
      <c r="CN28" s="264"/>
      <c r="CO28" s="58"/>
      <c r="CP28" s="47"/>
      <c r="CQ28" s="264"/>
      <c r="CR28" s="58"/>
      <c r="CS28" s="47"/>
      <c r="CT28" s="264"/>
      <c r="CU28" s="58"/>
      <c r="CV28" s="47"/>
      <c r="CW28" s="264"/>
      <c r="CX28" s="58"/>
      <c r="CY28" s="47"/>
      <c r="CZ28" s="264"/>
      <c r="DA28" s="58"/>
      <c r="DB28" s="47"/>
      <c r="DC28" s="264"/>
      <c r="DD28" s="58"/>
      <c r="DE28" s="47"/>
      <c r="DF28" s="264"/>
      <c r="DG28" s="58"/>
      <c r="DH28" s="47"/>
      <c r="DI28" s="264"/>
      <c r="DJ28" s="58"/>
      <c r="DK28" s="47"/>
      <c r="DL28" s="264"/>
      <c r="DM28" s="58"/>
      <c r="DN28" s="47"/>
      <c r="DO28" s="264"/>
      <c r="DP28" s="58"/>
    </row>
    <row r="29" spans="1:120" ht="20.149999999999999" customHeight="1" x14ac:dyDescent="0.35">
      <c r="A29" s="54">
        <v>880</v>
      </c>
      <c r="B29" s="54" t="str">
        <f>+B28</f>
        <v>Infant'S</v>
      </c>
      <c r="C29" s="39" t="s">
        <v>96</v>
      </c>
      <c r="D29" s="126">
        <v>64.142857142857139</v>
      </c>
      <c r="E29" s="39">
        <f t="shared" si="27"/>
        <v>5.5</v>
      </c>
      <c r="F29" s="55">
        <v>9</v>
      </c>
      <c r="G29" s="39">
        <v>2</v>
      </c>
      <c r="H29" s="40">
        <f t="shared" si="43"/>
        <v>6350.1428571428569</v>
      </c>
      <c r="I29" s="40">
        <f t="shared" si="28"/>
        <v>1154.5714285714284</v>
      </c>
      <c r="J29" s="47">
        <f>SUM(SUMIFS(
'BLC Subcont'!$AE$7:$AE$9999,
'BLC Subcont'!$I$7:$I$9999,L$9,
'BLC Subcont'!$U$7:$U$9999,$A29,
'BLC Subcont'!$AA$7:$AA$9999,$B29,
'BLC Subcont'!$IA$7:$IA$9999,"IN HOUSE (MANUAL)"
))</f>
        <v>0</v>
      </c>
      <c r="K29" s="124">
        <f>SUM(SUMIFS(
'BLC Subcont'!$BW$7:$BW$9999,
'BLC Subcont'!$I$7:$I$9999,L$9,
'BLC Subcont'!$U$7:$U$9999,$A29,
'BLC Subcont'!$AA$7:$AA$9999,$B29,
'BLC Subcont'!$IA$7:$IA$9999,"IN HOUSE (MANUAL)"
))</f>
        <v>0</v>
      </c>
      <c r="L29" s="58">
        <f t="shared" si="29"/>
        <v>0</v>
      </c>
      <c r="M29" s="47">
        <f>SUM(SUMIFS(
'BLC Subcont'!$AE$7:$AE$9999,
'BLC Subcont'!$I$7:$I$9999,O$9,
'BLC Subcont'!$U$7:$U$9999,$A29,
'BLC Subcont'!$AA$7:$AA$9999,$B29,
'BLC Subcont'!$IA$7:$IA$9999,"IN HOUSE (MANUAL)"
))</f>
        <v>0</v>
      </c>
      <c r="N29" s="124">
        <f>SUM(SUMIFS(
'BLC Subcont'!$BW$7:$BW$9999,
'BLC Subcont'!$I$7:$I$9999,O$9,
'BLC Subcont'!$U$7:$U$9999,$A29,
'BLC Subcont'!$AA$7:$AA$9999,$B29,
'BLC Subcont'!$IA$7:$IA$9999,"IN HOUSE (MANUAL)"
))</f>
        <v>0</v>
      </c>
      <c r="O29" s="58">
        <f t="shared" si="30"/>
        <v>0</v>
      </c>
      <c r="P29" s="47">
        <f>SUM(SUMIFS(
'BLC Subcont'!$AE$7:$AE$9999,
'BLC Subcont'!$I$7:$I$9999,R$9,
'BLC Subcont'!$U$7:$U$9999,$A29,
'BLC Subcont'!$AA$7:$AA$9999,$B29,
'BLC Subcont'!$IA$7:$IA$9999,"IN HOUSE (MANUAL)"
))</f>
        <v>0</v>
      </c>
      <c r="Q29" s="124">
        <f>SUM(SUMIFS(
'BLC Subcont'!$BW$7:$BW$9999,
'BLC Subcont'!$I$7:$I$9999,R$9,
'BLC Subcont'!$U$7:$U$9999,$A29,
'BLC Subcont'!$AA$7:$AA$9999,$B29,
'BLC Subcont'!$IA$7:$IA$9999,"IN HOUSE (MANUAL)"
))</f>
        <v>0</v>
      </c>
      <c r="R29" s="58">
        <f t="shared" si="31"/>
        <v>0</v>
      </c>
      <c r="S29" s="47">
        <f>SUM(SUMIFS(
'BLC Subcont'!$AE$7:$AE$9999,
'BLC Subcont'!$I$7:$I$9999,U$9,
'BLC Subcont'!$U$7:$U$9999,$A29,
'BLC Subcont'!$AA$7:$AA$9999,$B29,
'BLC Subcont'!$IA$7:$IA$9999,"IN HOUSE (MANUAL)"
))</f>
        <v>0</v>
      </c>
      <c r="T29" s="124">
        <f>SUM(SUMIFS(
'BLC Subcont'!$BW$7:$BW$9999,
'BLC Subcont'!$I$7:$I$9999,U$9,
'BLC Subcont'!$U$7:$U$9999,$A29,
'BLC Subcont'!$AA$7:$AA$9999,$B29,
'BLC Subcont'!$IA$7:$IA$9999,"IN HOUSE (MANUAL)"
))</f>
        <v>0</v>
      </c>
      <c r="U29" s="58">
        <f t="shared" si="32"/>
        <v>0</v>
      </c>
      <c r="V29" s="47">
        <f>SUM(SUMIFS(
'BLC Subcont'!$AE$7:$AE$9999,
'BLC Subcont'!$I$7:$I$9999,X$9,
'BLC Subcont'!$U$7:$U$9999,$A29,
'BLC Subcont'!$AA$7:$AA$9999,$B29,
'BLC Subcont'!$IA$7:$IA$9999,"IN HOUSE (MANUAL)"
))</f>
        <v>1080</v>
      </c>
      <c r="W29" s="124">
        <f>SUM(SUMIFS(
'BLC Subcont'!$BW$7:$BW$9999,
'BLC Subcont'!$I$7:$I$9999,X$9,
'BLC Subcont'!$U$7:$U$9999,$A29,
'BLC Subcont'!$AA$7:$AA$9999,$B29,
'BLC Subcont'!$IA$7:$IA$9999,"IN HOUSE (MANUAL)"
))</f>
        <v>1080</v>
      </c>
      <c r="X29" s="58">
        <f t="shared" si="33"/>
        <v>0.17007491395019236</v>
      </c>
      <c r="Y29" s="47">
        <f t="shared" si="34"/>
        <v>1080</v>
      </c>
      <c r="Z29" s="124">
        <f t="shared" si="34"/>
        <v>1080</v>
      </c>
      <c r="AA29" s="127">
        <f>IF(AA$11=0,0,(Z29/($I29*AA$11)))</f>
        <v>0.17007491395019236</v>
      </c>
      <c r="AB29" s="47">
        <f>SUM(SUMIFS(
'BLC Subcont'!$AE$7:$AE$9999,
'BLC Subcont'!$I$7:$I$9999,AD$9,
'BLC Subcont'!$U$7:$U$9999,$A29,
'BLC Subcont'!$AA$7:$AA$9999,$B29,
'BLC Subcont'!$IA$7:$IA$9999,"IN HOUSE (MANUAL)"
))</f>
        <v>0</v>
      </c>
      <c r="AC29" s="264">
        <f>SUM(SUMIFS(
'BLC Subcont'!$BW$7:$BW$9999,
'BLC Subcont'!$I$7:$I$9999,AD$9,
'BLC Subcont'!$U$7:$U$9999,$A29,
'BLC Subcont'!$AA$7:$AA$9999,$B29,
'BLC Subcont'!$IA$7:$IA$9999,"IN HOUSE (MANUAL)"
))</f>
        <v>0</v>
      </c>
      <c r="AD29" s="58">
        <f t="shared" si="36"/>
        <v>0</v>
      </c>
      <c r="AE29" s="47">
        <f>SUM(SUMIFS(
'BLC Subcont'!$AE$7:$AE$9999,
'BLC Subcont'!$I$7:$I$9999,AG$9,
'BLC Subcont'!$U$7:$U$9999,$A29,
'BLC Subcont'!$AA$7:$AA$9999,$B29,
'BLC Subcont'!$IA$7:$IA$9999,"IN HOUSE (MANUAL)"
))</f>
        <v>5892</v>
      </c>
      <c r="AF29" s="264">
        <f>SUM(SUMIFS(
'BLC Subcont'!$BW$7:$BW$9999,
'BLC Subcont'!$I$7:$I$9999,AG$9,
'BLC Subcont'!$U$7:$U$9999,$A29,
'BLC Subcont'!$AA$7:$AA$9999,$B29,
'BLC Subcont'!$IA$7:$IA$9999,"IN HOUSE (MANUAL)"
))</f>
        <v>5892</v>
      </c>
      <c r="AG29" s="58">
        <f t="shared" si="36"/>
        <v>0.92785314166160493</v>
      </c>
      <c r="AH29" s="47">
        <f>SUM(SUMIFS(
'BLC Subcont'!$AE$7:$AE$9999,
'BLC Subcont'!$I$7:$I$9999,AJ$9,
'BLC Subcont'!$U$7:$U$9999,$A29,
'BLC Subcont'!$AA$7:$AA$9999,$B29,
'BLC Subcont'!$IA$7:$IA$9999,"IN HOUSE (MANUAL)"
))</f>
        <v>804</v>
      </c>
      <c r="AI29" s="264">
        <f>SUM(SUMIFS(
'BLC Subcont'!$BW$7:$BW$9999,
'BLC Subcont'!$I$7:$I$9999,AJ$9,
'BLC Subcont'!$U$7:$U$9999,$A29,
'BLC Subcont'!$AA$7:$AA$9999,$B29,
'BLC Subcont'!$IA$7:$IA$9999,"IN HOUSE (MANUAL)"
))</f>
        <v>804</v>
      </c>
      <c r="AJ29" s="58">
        <f t="shared" si="36"/>
        <v>0.12661132482958765</v>
      </c>
      <c r="AK29" s="47">
        <f>SUM(SUMIFS(
'BLC Subcont'!$AE$7:$AE$9999,
'BLC Subcont'!$I$7:$I$9999,AM$9,
'BLC Subcont'!$U$7:$U$9999,$A29,
'BLC Subcont'!$AA$7:$AA$9999,$B29,
'BLC Subcont'!$IA$7:$IA$9999,"IN HOUSE (MANUAL)"
))</f>
        <v>0</v>
      </c>
      <c r="AL29" s="264">
        <f>SUM(SUMIFS(
'BLC Subcont'!$BW$7:$BW$9999,
'BLC Subcont'!$I$7:$I$9999,AM$9,
'BLC Subcont'!$U$7:$U$9999,$A29,
'BLC Subcont'!$AA$7:$AA$9999,$B29,
'BLC Subcont'!$IA$7:$IA$9999,"IN HOUSE (MANUAL)"
))</f>
        <v>0</v>
      </c>
      <c r="AM29" s="58">
        <f t="shared" si="36"/>
        <v>0</v>
      </c>
      <c r="AN29" s="47">
        <f>SUM(SUMIFS(
'BLC Subcont'!$AE$7:$AE$9999,
'BLC Subcont'!$I$7:$I$9999,AP$9,
'BLC Subcont'!$U$7:$U$9999,$A29,
'BLC Subcont'!$AA$7:$AA$9999,$B29,
'BLC Subcont'!$IA$7:$IA$9999,"IN HOUSE (MANUAL)"
))</f>
        <v>0</v>
      </c>
      <c r="AO29" s="264">
        <f>SUM(SUMIFS(
'BLC Subcont'!$BW$7:$BW$9999,
'BLC Subcont'!$I$7:$I$9999,AP$9,
'BLC Subcont'!$U$7:$U$9999,$A29,
'BLC Subcont'!$AA$7:$AA$9999,$B29,
'BLC Subcont'!$IA$7:$IA$9999,"IN HOUSE (MANUAL)"
))</f>
        <v>0</v>
      </c>
      <c r="AP29" s="58">
        <f t="shared" si="36"/>
        <v>0</v>
      </c>
      <c r="AQ29" s="47">
        <f>SUM(SUMIFS(
'BLC Subcont'!$AE$7:$AE$9999,
'BLC Subcont'!$I$7:$I$9999,AS$9,
'BLC Subcont'!$U$7:$U$9999,$A29,
'BLC Subcont'!$AA$7:$AA$9999,$B29,
'BLC Subcont'!$IA$7:$IA$9999,"IN HOUSE (MANUAL)"
))</f>
        <v>0</v>
      </c>
      <c r="AR29" s="264">
        <f>SUM(SUMIFS(
'BLC Subcont'!$BW$7:$BW$9999,
'BLC Subcont'!$I$7:$I$9999,AS$9,
'BLC Subcont'!$U$7:$U$9999,$A29,
'BLC Subcont'!$AA$7:$AA$9999,$B29,
'BLC Subcont'!$IA$7:$IA$9999,"IN HOUSE (MANUAL)"
))</f>
        <v>0</v>
      </c>
      <c r="AS29" s="58">
        <f t="shared" si="36"/>
        <v>0</v>
      </c>
      <c r="AT29" s="47">
        <f>SUM(SUMIFS(
'BLC Subcont'!$AE$7:$AE$9999,
'BLC Subcont'!$I$7:$I$9999,AV$9,
'BLC Subcont'!$U$7:$U$9999,$A29,
'BLC Subcont'!$AA$7:$AA$9999,$B29,
'BLC Subcont'!$IA$7:$IA$9999,"IN HOUSE (MANUAL)"
))</f>
        <v>0</v>
      </c>
      <c r="AU29" s="124">
        <f>SUM(SUMIFS(
'BLC Subcont'!$BW$7:$BW$9999,
'BLC Subcont'!$I$7:$I$9999,AV$9,
'BLC Subcont'!$U$7:$U$9999,$A29,
'BLC Subcont'!$AA$7:$AA$9999,$B29,
'BLC Subcont'!$IA$7:$IA$9999,"IN HOUSE (MANUAL)"
))</f>
        <v>0</v>
      </c>
      <c r="AV29" s="58">
        <f t="shared" si="37"/>
        <v>0</v>
      </c>
      <c r="AW29" s="47">
        <f>SUM(SUMIFS(
'BLC Subcont'!$AE$7:$AE$9999,
'BLC Subcont'!$I$7:$I$9999,AY$9,
'BLC Subcont'!$U$7:$U$9999,$A29,
'BLC Subcont'!$AA$7:$AA$9999,$B29,
'BLC Subcont'!$IA$7:$IA$9999,"IN HOUSE (MANUAL)"
))</f>
        <v>0</v>
      </c>
      <c r="AX29" s="124">
        <f>SUM(SUMIFS(
'BLC Subcont'!$BW$7:$BW$9999,
'BLC Subcont'!$I$7:$I$9999,AY$9,
'BLC Subcont'!$U$7:$U$9999,$A29,
'BLC Subcont'!$AA$7:$AA$9999,$B29,
'BLC Subcont'!$IA$7:$IA$9999,"IN HOUSE (MANUAL)"
))</f>
        <v>0</v>
      </c>
      <c r="AY29" s="58">
        <f t="shared" si="38"/>
        <v>0</v>
      </c>
      <c r="AZ29" s="42">
        <f t="shared" si="44"/>
        <v>0</v>
      </c>
      <c r="BA29" s="264">
        <f t="shared" si="39"/>
        <v>0</v>
      </c>
      <c r="BB29" s="58">
        <f t="shared" si="45"/>
        <v>0</v>
      </c>
      <c r="BC29" s="47">
        <f t="shared" si="46"/>
        <v>0</v>
      </c>
      <c r="BD29" s="264">
        <f t="shared" si="41"/>
        <v>0</v>
      </c>
      <c r="BE29" s="58">
        <f t="shared" si="47"/>
        <v>0</v>
      </c>
      <c r="BF29" s="42"/>
      <c r="BG29" s="124"/>
      <c r="BH29" s="58"/>
      <c r="BI29" s="47"/>
      <c r="BJ29" s="124"/>
      <c r="BK29" s="58"/>
      <c r="BL29" s="47"/>
      <c r="BM29" s="264"/>
      <c r="BN29" s="58"/>
      <c r="BO29" s="47"/>
      <c r="BP29" s="264"/>
      <c r="BQ29" s="58"/>
      <c r="BR29" s="47"/>
      <c r="BS29" s="264"/>
      <c r="BT29" s="58"/>
      <c r="BU29" s="47"/>
      <c r="BV29" s="264"/>
      <c r="BW29" s="58"/>
      <c r="BX29" s="47"/>
      <c r="BY29" s="264"/>
      <c r="BZ29" s="58"/>
      <c r="CA29" s="47"/>
      <c r="CB29" s="264"/>
      <c r="CC29" s="58"/>
      <c r="CD29" s="47"/>
      <c r="CE29" s="264"/>
      <c r="CF29" s="58"/>
      <c r="CG29" s="47"/>
      <c r="CH29" s="264"/>
      <c r="CI29" s="58"/>
      <c r="CJ29" s="47"/>
      <c r="CK29" s="264"/>
      <c r="CL29" s="58"/>
      <c r="CM29" s="47"/>
      <c r="CN29" s="264"/>
      <c r="CO29" s="58"/>
      <c r="CP29" s="47"/>
      <c r="CQ29" s="264"/>
      <c r="CR29" s="58"/>
      <c r="CS29" s="47"/>
      <c r="CT29" s="264"/>
      <c r="CU29" s="58"/>
      <c r="CV29" s="47"/>
      <c r="CW29" s="264"/>
      <c r="CX29" s="58"/>
      <c r="CY29" s="47"/>
      <c r="CZ29" s="264"/>
      <c r="DA29" s="58"/>
      <c r="DB29" s="47"/>
      <c r="DC29" s="264"/>
      <c r="DD29" s="58"/>
      <c r="DE29" s="47"/>
      <c r="DF29" s="264"/>
      <c r="DG29" s="58"/>
      <c r="DH29" s="47"/>
      <c r="DI29" s="264"/>
      <c r="DJ29" s="58"/>
      <c r="DK29" s="47"/>
      <c r="DL29" s="264"/>
      <c r="DM29" s="58"/>
      <c r="DN29" s="47"/>
      <c r="DO29" s="264"/>
      <c r="DP29" s="58"/>
    </row>
    <row r="30" spans="1:120" ht="20.149999999999999" customHeight="1" x14ac:dyDescent="0.35">
      <c r="A30" s="54">
        <v>880</v>
      </c>
      <c r="B30" s="54" t="str">
        <f>+B29</f>
        <v>Infant'S</v>
      </c>
      <c r="C30" s="39" t="s">
        <v>39</v>
      </c>
      <c r="D30" s="126">
        <v>64.615384615384613</v>
      </c>
      <c r="E30" s="39">
        <f t="shared" si="27"/>
        <v>5.5</v>
      </c>
      <c r="F30" s="55">
        <v>9</v>
      </c>
      <c r="G30" s="39">
        <v>2</v>
      </c>
      <c r="H30" s="40">
        <f t="shared" si="43"/>
        <v>6396.9230769230771</v>
      </c>
      <c r="I30" s="40">
        <f>H30/E30</f>
        <v>1163.0769230769231</v>
      </c>
      <c r="J30" s="47">
        <f>SUM(SUMIFS(
'BLC Subcont'!$AE$7:$AE$9999,
'BLC Subcont'!$I$7:$I$9999,L$9,
'BLC Subcont'!$U$7:$U$9999,$A30,
'BLC Subcont'!$AA$7:$AA$9999,$B30,
'BLC Subcont'!$HZ$7:$HZ$9999,"IN HOUSE (MANUAL)"
))</f>
        <v>0</v>
      </c>
      <c r="K30" s="124">
        <f>SUM(SUMIFS(
'BLC Subcont'!$BX$7:$BX$9999,
'BLC Subcont'!$I$7:$I$9999,L$9,
'BLC Subcont'!$U$7:$U$9999,$A30,
'BLC Subcont'!$AA$7:$AA$9999,$B30,
'BLC Subcont'!$HZ$7:$HZ$9999,"IN HOUSE (MANUAL)"
))</f>
        <v>0</v>
      </c>
      <c r="L30" s="58">
        <f t="shared" si="29"/>
        <v>0</v>
      </c>
      <c r="M30" s="47">
        <f>SUM(SUMIFS(
'BLC Subcont'!$AE$7:$AE$9999,
'BLC Subcont'!$I$7:$I$9999,O$9,
'BLC Subcont'!$U$7:$U$9999,$A30,
'BLC Subcont'!$AA$7:$AA$9999,$B30,
'BLC Subcont'!$HZ$7:$HZ$9999,"IN HOUSE (MANUAL)"
))</f>
        <v>0</v>
      </c>
      <c r="N30" s="124">
        <f>SUM(SUMIFS(
'BLC Subcont'!$BX$7:$BX$9999,
'BLC Subcont'!$I$7:$I$9999,O$9,
'BLC Subcont'!$U$7:$U$9999,$A30,
'BLC Subcont'!$AA$7:$AA$9999,$B30,
'BLC Subcont'!$HZ$7:$HZ$9999,"IN HOUSE (MANUAL)"
))</f>
        <v>0</v>
      </c>
      <c r="O30" s="58">
        <f t="shared" si="30"/>
        <v>0</v>
      </c>
      <c r="P30" s="47">
        <f>SUM(SUMIFS(
'BLC Subcont'!$AE$7:$AE$9999,
'BLC Subcont'!$I$7:$I$9999,R$9,
'BLC Subcont'!$U$7:$U$9999,$A30,
'BLC Subcont'!$AA$7:$AA$9999,$B30,
'BLC Subcont'!$HZ$7:$HZ$9999,"IN HOUSE (MANUAL)"
))</f>
        <v>0</v>
      </c>
      <c r="Q30" s="124">
        <f>SUM(SUMIFS(
'BLC Subcont'!$BX$7:$BX$9999,
'BLC Subcont'!$I$7:$I$9999,R$9,
'BLC Subcont'!$U$7:$U$9999,$A30,
'BLC Subcont'!$AA$7:$AA$9999,$B30,
'BLC Subcont'!$HZ$7:$HZ$9999,"IN HOUSE (MANUAL)"
))</f>
        <v>0</v>
      </c>
      <c r="R30" s="58">
        <f t="shared" si="31"/>
        <v>0</v>
      </c>
      <c r="S30" s="47">
        <f>SUM(SUMIFS(
'BLC Subcont'!$AE$7:$AE$9999,
'BLC Subcont'!$I$7:$I$9999,U$9,
'BLC Subcont'!$U$7:$U$9999,$A30,
'BLC Subcont'!$AA$7:$AA$9999,$B30,
'BLC Subcont'!$HZ$7:$HZ$9999,"IN HOUSE (MANUAL)"
))</f>
        <v>0</v>
      </c>
      <c r="T30" s="124">
        <f>SUM(SUMIFS(
'BLC Subcont'!$BX$7:$BX$9999,
'BLC Subcont'!$I$7:$I$9999,U$9,
'BLC Subcont'!$U$7:$U$9999,$A30,
'BLC Subcont'!$AA$7:$AA$9999,$B30,
'BLC Subcont'!$HZ$7:$HZ$9999,"IN HOUSE (MANUAL)"
))</f>
        <v>0</v>
      </c>
      <c r="U30" s="58">
        <f t="shared" si="32"/>
        <v>0</v>
      </c>
      <c r="V30" s="47">
        <f>SUM(SUMIFS(
'BLC Subcont'!$AE$7:$AE$9999,
'BLC Subcont'!$I$7:$I$9999,X$9,
'BLC Subcont'!$U$7:$U$9999,$A30,
'BLC Subcont'!$AA$7:$AA$9999,$B30,
'BLC Subcont'!$HZ$7:$HZ$9999,"IN HOUSE (MANUAL)"
))</f>
        <v>0</v>
      </c>
      <c r="W30" s="124">
        <f>SUM(SUMIFS(
'BLC Subcont'!$BX$7:$BX$9999,
'BLC Subcont'!$I$7:$I$9999,X$9,
'BLC Subcont'!$U$7:$U$9999,$A30,
'BLC Subcont'!$AA$7:$AA$9999,$B30,
'BLC Subcont'!$HZ$7:$HZ$9999,"IN HOUSE (MANUAL)"
))</f>
        <v>0</v>
      </c>
      <c r="X30" s="58">
        <f t="shared" si="33"/>
        <v>0</v>
      </c>
      <c r="Y30" s="47">
        <f t="shared" si="34"/>
        <v>0</v>
      </c>
      <c r="Z30" s="124">
        <f t="shared" si="34"/>
        <v>0</v>
      </c>
      <c r="AA30" s="127">
        <f t="shared" si="35"/>
        <v>0</v>
      </c>
      <c r="AB30" s="47">
        <f>SUM(SUMIFS(
'BLC Subcont'!$AE$7:$AE$9999,
'BLC Subcont'!$I$7:$I$9999,AD$9,
'BLC Subcont'!$U$7:$U$9999,$A30,
'BLC Subcont'!$AA$7:$AA$9999,$B30,
'BLC Subcont'!$HZ$7:$HZ$9999,"IN HOUSE (MANUAL)"
))</f>
        <v>0</v>
      </c>
      <c r="AC30" s="264">
        <f>SUM(SUMIFS(
'BLC Subcont'!$BX$7:$BX$9999,
'BLC Subcont'!$I$7:$I$9999,AD$9,
'BLC Subcont'!$U$7:$U$9999,$A30,
'BLC Subcont'!$AA$7:$AA$9999,$B30,
'BLC Subcont'!$HZ$7:$HZ$9999,"IN HOUSE (MANUAL)"
))</f>
        <v>0</v>
      </c>
      <c r="AD30" s="58">
        <f t="shared" si="36"/>
        <v>0</v>
      </c>
      <c r="AE30" s="47">
        <f>SUM(SUMIFS(
'BLC Subcont'!$AE$7:$AE$9999,
'BLC Subcont'!$I$7:$I$9999,AG$9,
'BLC Subcont'!$U$7:$U$9999,$A30,
'BLC Subcont'!$AA$7:$AA$9999,$B30,
'BLC Subcont'!$HZ$7:$HZ$9999,"IN HOUSE (MANUAL)"
))</f>
        <v>0</v>
      </c>
      <c r="AF30" s="264">
        <f>SUM(SUMIFS(
'BLC Subcont'!$BX$7:$BX$9999,
'BLC Subcont'!$I$7:$I$9999,AG$9,
'BLC Subcont'!$U$7:$U$9999,$A30,
'BLC Subcont'!$AA$7:$AA$9999,$B30,
'BLC Subcont'!$HZ$7:$HZ$9999,"IN HOUSE (MANUAL)"
))</f>
        <v>0</v>
      </c>
      <c r="AG30" s="58">
        <f t="shared" si="36"/>
        <v>0</v>
      </c>
      <c r="AH30" s="47">
        <f>SUM(SUMIFS(
'BLC Subcont'!$AE$7:$AE$9999,
'BLC Subcont'!$I$7:$I$9999,AJ$9,
'BLC Subcont'!$U$7:$U$9999,$A30,
'BLC Subcont'!$AA$7:$AA$9999,$B30,
'BLC Subcont'!$HZ$7:$HZ$9999,"IN HOUSE (MANUAL)"
))</f>
        <v>0</v>
      </c>
      <c r="AI30" s="264">
        <f>SUM(SUMIFS(
'BLC Subcont'!$BX$7:$BX$9999,
'BLC Subcont'!$I$7:$I$9999,AJ$9,
'BLC Subcont'!$U$7:$U$9999,$A30,
'BLC Subcont'!$AA$7:$AA$9999,$B30,
'BLC Subcont'!$HZ$7:$HZ$9999,"IN HOUSE (MANUAL)"
))</f>
        <v>0</v>
      </c>
      <c r="AJ30" s="58">
        <f t="shared" si="36"/>
        <v>0</v>
      </c>
      <c r="AK30" s="47">
        <f>SUM(SUMIFS(
'BLC Subcont'!$AE$7:$AE$9999,
'BLC Subcont'!$I$7:$I$9999,AM$9,
'BLC Subcont'!$U$7:$U$9999,$A30,
'BLC Subcont'!$AA$7:$AA$9999,$B30,
'BLC Subcont'!$HZ$7:$HZ$9999,"IN HOUSE (MANUAL)"
))</f>
        <v>0</v>
      </c>
      <c r="AL30" s="264">
        <f>SUM(SUMIFS(
'BLC Subcont'!$BX$7:$BX$9999,
'BLC Subcont'!$I$7:$I$9999,AM$9,
'BLC Subcont'!$U$7:$U$9999,$A30,
'BLC Subcont'!$AA$7:$AA$9999,$B30,
'BLC Subcont'!$HZ$7:$HZ$9999,"IN HOUSE (MANUAL)"
))</f>
        <v>0</v>
      </c>
      <c r="AM30" s="58">
        <f t="shared" si="36"/>
        <v>0</v>
      </c>
      <c r="AN30" s="47">
        <f>SUM(SUMIFS(
'BLC Subcont'!$AE$7:$AE$9999,
'BLC Subcont'!$I$7:$I$9999,AP$9,
'BLC Subcont'!$U$7:$U$9999,$A30,
'BLC Subcont'!$AA$7:$AA$9999,$B30,
'BLC Subcont'!$HZ$7:$HZ$9999,"IN HOUSE (MANUAL)"
))</f>
        <v>0</v>
      </c>
      <c r="AO30" s="264">
        <f>SUM(SUMIFS(
'BLC Subcont'!$BX$7:$BX$9999,
'BLC Subcont'!$I$7:$I$9999,AP$9,
'BLC Subcont'!$U$7:$U$9999,$A30,
'BLC Subcont'!$AA$7:$AA$9999,$B30,
'BLC Subcont'!$HZ$7:$HZ$9999,"IN HOUSE (MANUAL)"
))</f>
        <v>0</v>
      </c>
      <c r="AP30" s="58">
        <f t="shared" si="36"/>
        <v>0</v>
      </c>
      <c r="AQ30" s="47">
        <f>SUM(SUMIFS(
'BLC Subcont'!$AE$7:$AE$9999,
'BLC Subcont'!$I$7:$I$9999,AS$9,
'BLC Subcont'!$U$7:$U$9999,$A30,
'BLC Subcont'!$AA$7:$AA$9999,$B30,
'BLC Subcont'!$HZ$7:$HZ$9999,"IN HOUSE (MANUAL)"
))</f>
        <v>0</v>
      </c>
      <c r="AR30" s="264">
        <f>SUM(SUMIFS(
'BLC Subcont'!$BX$7:$BX$9999,
'BLC Subcont'!$I$7:$I$9999,AS$9,
'BLC Subcont'!$U$7:$U$9999,$A30,
'BLC Subcont'!$AA$7:$AA$9999,$B30,
'BLC Subcont'!$HZ$7:$HZ$9999,"IN HOUSE (MANUAL)"
))</f>
        <v>0</v>
      </c>
      <c r="AS30" s="58">
        <f t="shared" si="36"/>
        <v>0</v>
      </c>
      <c r="AT30" s="47">
        <f>SUM(SUMIFS(
'BLC Subcont'!$AE$7:$AE$9999,
'BLC Subcont'!$I$7:$I$9999,AV$9,
'BLC Subcont'!$U$7:$U$9999,$A30,
'BLC Subcont'!$AA$7:$AA$9999,$B30,
'BLC Subcont'!$HZ$7:$HZ$9999,"IN HOUSE (MANUAL)"
))</f>
        <v>0</v>
      </c>
      <c r="AU30" s="124">
        <f>SUM(SUMIFS(
'BLC Subcont'!$BX$7:$BX$9999,
'BLC Subcont'!$I$7:$I$9999,AV$9,
'BLC Subcont'!$U$7:$U$9999,$A30,
'BLC Subcont'!$AA$7:$AA$9999,$B30,
'BLC Subcont'!$HZ$7:$HZ$9999,"IN HOUSE (MANUAL)"
))</f>
        <v>0</v>
      </c>
      <c r="AV30" s="58">
        <f t="shared" si="37"/>
        <v>0</v>
      </c>
      <c r="AW30" s="47">
        <f>SUM(SUMIFS(
'BLC Subcont'!$AE$7:$AE$9999,
'BLC Subcont'!$I$7:$I$9999,AY$9,
'BLC Subcont'!$U$7:$U$9999,$A30,
'BLC Subcont'!$AA$7:$AA$9999,$B30,
'BLC Subcont'!$HZ$7:$HZ$9999,"IN HOUSE (MANUAL)"
))</f>
        <v>0</v>
      </c>
      <c r="AX30" s="124">
        <f>SUM(SUMIFS(
'BLC Subcont'!$BX$7:$BX$9999,
'BLC Subcont'!$I$7:$I$9999,AY$9,
'BLC Subcont'!$U$7:$U$9999,$A30,
'BLC Subcont'!$AA$7:$AA$9999,$B30,
'BLC Subcont'!$HZ$7:$HZ$9999,"IN HOUSE (MANUAL)"
))</f>
        <v>0</v>
      </c>
      <c r="AY30" s="58">
        <f t="shared" si="38"/>
        <v>0</v>
      </c>
      <c r="AZ30" s="42">
        <f t="shared" si="44"/>
        <v>0</v>
      </c>
      <c r="BA30" s="264">
        <f t="shared" si="39"/>
        <v>0</v>
      </c>
      <c r="BB30" s="58">
        <f t="shared" si="45"/>
        <v>0</v>
      </c>
      <c r="BC30" s="47">
        <f t="shared" si="46"/>
        <v>0</v>
      </c>
      <c r="BD30" s="264">
        <f t="shared" si="41"/>
        <v>0</v>
      </c>
      <c r="BE30" s="58">
        <f t="shared" si="47"/>
        <v>0</v>
      </c>
      <c r="BF30" s="42"/>
      <c r="BG30" s="124"/>
      <c r="BH30" s="58"/>
      <c r="BI30" s="47"/>
      <c r="BJ30" s="124"/>
      <c r="BK30" s="58"/>
      <c r="BL30" s="47"/>
      <c r="BM30" s="264"/>
      <c r="BN30" s="58"/>
      <c r="BO30" s="47"/>
      <c r="BP30" s="264"/>
      <c r="BQ30" s="58"/>
      <c r="BR30" s="47"/>
      <c r="BS30" s="264"/>
      <c r="BT30" s="58"/>
      <c r="BU30" s="47"/>
      <c r="BV30" s="264"/>
      <c r="BW30" s="58"/>
      <c r="BX30" s="47"/>
      <c r="BY30" s="264"/>
      <c r="BZ30" s="58"/>
      <c r="CA30" s="47"/>
      <c r="CB30" s="264"/>
      <c r="CC30" s="58"/>
      <c r="CD30" s="47"/>
      <c r="CE30" s="264"/>
      <c r="CF30" s="58"/>
      <c r="CG30" s="47"/>
      <c r="CH30" s="264"/>
      <c r="CI30" s="58"/>
      <c r="CJ30" s="47"/>
      <c r="CK30" s="264"/>
      <c r="CL30" s="58"/>
      <c r="CM30" s="47"/>
      <c r="CN30" s="264"/>
      <c r="CO30" s="58"/>
      <c r="CP30" s="47"/>
      <c r="CQ30" s="264"/>
      <c r="CR30" s="58"/>
      <c r="CS30" s="47"/>
      <c r="CT30" s="264"/>
      <c r="CU30" s="58"/>
      <c r="CV30" s="47"/>
      <c r="CW30" s="264"/>
      <c r="CX30" s="58"/>
      <c r="CY30" s="47"/>
      <c r="CZ30" s="264"/>
      <c r="DA30" s="58"/>
      <c r="DB30" s="47"/>
      <c r="DC30" s="264"/>
      <c r="DD30" s="58"/>
      <c r="DE30" s="47"/>
      <c r="DF30" s="264"/>
      <c r="DG30" s="58"/>
      <c r="DH30" s="47"/>
      <c r="DI30" s="264"/>
      <c r="DJ30" s="58"/>
      <c r="DK30" s="47"/>
      <c r="DL30" s="264"/>
      <c r="DM30" s="58"/>
      <c r="DN30" s="47"/>
      <c r="DO30" s="264"/>
      <c r="DP30" s="58"/>
    </row>
    <row r="31" spans="1:120" ht="20.149999999999999" customHeight="1" x14ac:dyDescent="0.35">
      <c r="A31" s="54">
        <v>880</v>
      </c>
      <c r="B31" s="54" t="str">
        <f>+B32</f>
        <v>Infant'S</v>
      </c>
      <c r="C31" s="39" t="s">
        <v>92</v>
      </c>
      <c r="D31" s="126">
        <v>64.615384615384613</v>
      </c>
      <c r="E31" s="39">
        <f t="shared" si="27"/>
        <v>5.5</v>
      </c>
      <c r="F31" s="55">
        <v>9</v>
      </c>
      <c r="G31" s="39">
        <v>2</v>
      </c>
      <c r="H31" s="40">
        <f t="shared" si="43"/>
        <v>6396.9230769230771</v>
      </c>
      <c r="I31" s="40">
        <f>H31/E31</f>
        <v>1163.0769230769231</v>
      </c>
      <c r="J31" s="47">
        <f>SUM(SUMIFS(
'BLC Subcont'!$AE$7:$AE$9999,
'BLC Subcont'!$I$7:$I$9999,L$9,
'BLC Subcont'!$U$7:$U$9999,$A31,
'BLC Subcont'!$AA$7:$AA$9999,$B31
))</f>
        <v>0</v>
      </c>
      <c r="K31" s="124">
        <f>SUM(SUMIFS(
'BLC Subcont'!$BY$7:$BY$9999,
'BLC Subcont'!$I$7:$I$9999,L$9,
'BLC Subcont'!$U$7:$U$9999,$A31,
'BLC Subcont'!$AA$7:$AA$9999,$B31
))</f>
        <v>0</v>
      </c>
      <c r="L31" s="58">
        <f t="shared" si="29"/>
        <v>0</v>
      </c>
      <c r="M31" s="47">
        <f>SUM(SUMIFS(
'BLC Subcont'!$AE$7:$AE$9999,
'BLC Subcont'!$I$7:$I$9999,O$9,
'BLC Subcont'!$U$7:$U$9999,$A31,
'BLC Subcont'!$AA$7:$AA$9999,$B31
))</f>
        <v>2790</v>
      </c>
      <c r="N31" s="124">
        <f>SUM(SUMIFS(
'BLC Subcont'!$BY$7:$BY$9999,
'BLC Subcont'!$I$7:$I$9999,O$9,
'BLC Subcont'!$U$7:$U$9999,$A31,
'BLC Subcont'!$AA$7:$AA$9999,$B31
))</f>
        <v>0</v>
      </c>
      <c r="O31" s="58">
        <f t="shared" si="30"/>
        <v>0</v>
      </c>
      <c r="P31" s="47">
        <f>SUM(SUMIFS(
'BLC Subcont'!$AE$7:$AE$9999,
'BLC Subcont'!$I$7:$I$9999,R$9,
'BLC Subcont'!$U$7:$U$9999,$A31,
'BLC Subcont'!$AA$7:$AA$9999,$B31
))</f>
        <v>3846</v>
      </c>
      <c r="Q31" s="124">
        <f>SUM(SUMIFS(
'BLC Subcont'!$BY$7:$BY$9999,
'BLC Subcont'!$I$7:$I$9999,R$9,
'BLC Subcont'!$U$7:$U$9999,$A31,
'BLC Subcont'!$AA$7:$AA$9999,$B31
))</f>
        <v>0</v>
      </c>
      <c r="R31" s="58">
        <f t="shared" si="31"/>
        <v>0</v>
      </c>
      <c r="S31" s="47">
        <f>SUM(SUMIFS(
'BLC Subcont'!$AE$7:$AE$9999,
'BLC Subcont'!$I$7:$I$9999,U$9,
'BLC Subcont'!$U$7:$U$9999,$A31,
'BLC Subcont'!$AA$7:$AA$9999,$B31
))</f>
        <v>0</v>
      </c>
      <c r="T31" s="124">
        <f>SUM(SUMIFS(
'BLC Subcont'!$BY$7:$BY$9999,
'BLC Subcont'!$I$7:$I$9999,U$9,
'BLC Subcont'!$U$7:$U$9999,$A31,
'BLC Subcont'!$AA$7:$AA$9999,$B31
))</f>
        <v>0</v>
      </c>
      <c r="U31" s="58">
        <f t="shared" si="32"/>
        <v>0</v>
      </c>
      <c r="V31" s="47">
        <f>SUM(SUMIFS(
'BLC Subcont'!$AE$7:$AE$9999,
'BLC Subcont'!$I$7:$I$9999,X$9,
'BLC Subcont'!$U$7:$U$9999,$A31,
'BLC Subcont'!$AA$7:$AA$9999,$B31
))</f>
        <v>1998</v>
      </c>
      <c r="W31" s="124">
        <f>SUM(SUMIFS(
'BLC Subcont'!$BY$7:$BY$9999,
'BLC Subcont'!$I$7:$I$9999,X$9,
'BLC Subcont'!$U$7:$U$9999,$A31,
'BLC Subcont'!$AA$7:$AA$9999,$B31
))</f>
        <v>1222</v>
      </c>
      <c r="X31" s="58">
        <f t="shared" si="33"/>
        <v>0.19102934102934102</v>
      </c>
      <c r="Y31" s="47">
        <f t="shared" si="34"/>
        <v>8634</v>
      </c>
      <c r="Z31" s="124">
        <f t="shared" si="34"/>
        <v>1222</v>
      </c>
      <c r="AA31" s="127">
        <f t="shared" si="35"/>
        <v>0.19102934102934102</v>
      </c>
      <c r="AB31" s="47">
        <f>SUM(SUMIFS(
'BLC Subcont'!$AE$7:$AE$9999,
'BLC Subcont'!$I$7:$I$9999,AD$9,
'BLC Subcont'!$U$7:$U$9999,$A31,
'BLC Subcont'!$AA$7:$AA$9999,$B31
))</f>
        <v>1200</v>
      </c>
      <c r="AC31" s="264">
        <f>SUM(SUMIFS(
'BLC Subcont'!$BY$7:$BY$9999,
'BLC Subcont'!$I$7:$I$9999,AD$9,
'BLC Subcont'!$U$7:$U$9999,$A31,
'BLC Subcont'!$AA$7:$AA$9999,$B31
))</f>
        <v>823</v>
      </c>
      <c r="AD31" s="58">
        <f t="shared" si="36"/>
        <v>0.12865560365560366</v>
      </c>
      <c r="AE31" s="47">
        <f>SUM(SUMIFS(
'BLC Subcont'!$AE$7:$AE$9999,
'BLC Subcont'!$I$7:$I$9999,AG$9,
'BLC Subcont'!$U$7:$U$9999,$A31,
'BLC Subcont'!$AA$7:$AA$9999,$B31
))</f>
        <v>6264</v>
      </c>
      <c r="AF31" s="264">
        <f>SUM(SUMIFS(
'BLC Subcont'!$BY$7:$BY$9999,
'BLC Subcont'!$I$7:$I$9999,AG$9,
'BLC Subcont'!$U$7:$U$9999,$A31,
'BLC Subcont'!$AA$7:$AA$9999,$B31
))</f>
        <v>6264</v>
      </c>
      <c r="AG31" s="58">
        <f t="shared" si="36"/>
        <v>0.97922077922077921</v>
      </c>
      <c r="AH31" s="47">
        <f>SUM(SUMIFS(
'BLC Subcont'!$AE$7:$AE$9999,
'BLC Subcont'!$I$7:$I$9999,AJ$9,
'BLC Subcont'!$U$7:$U$9999,$A31,
'BLC Subcont'!$AA$7:$AA$9999,$B31
))</f>
        <v>1344</v>
      </c>
      <c r="AI31" s="264">
        <f>SUM(SUMIFS(
'BLC Subcont'!$BY$7:$BY$9999,
'BLC Subcont'!$I$7:$I$9999,AJ$9,
'BLC Subcont'!$U$7:$U$9999,$A31,
'BLC Subcont'!$AA$7:$AA$9999,$B31
))</f>
        <v>1344</v>
      </c>
      <c r="AJ31" s="58">
        <f t="shared" si="36"/>
        <v>0.21010101010101009</v>
      </c>
      <c r="AK31" s="47">
        <f>SUM(SUMIFS(
'BLC Subcont'!$AE$7:$AE$9999,
'BLC Subcont'!$I$7:$I$9999,AM$9,
'BLC Subcont'!$U$7:$U$9999,$A31,
'BLC Subcont'!$AA$7:$AA$9999,$B31
))</f>
        <v>0</v>
      </c>
      <c r="AL31" s="264">
        <f>SUM(SUMIFS(
'BLC Subcont'!$BY$7:$BY$9999,
'BLC Subcont'!$I$7:$I$9999,AM$9,
'BLC Subcont'!$U$7:$U$9999,$A31,
'BLC Subcont'!$AA$7:$AA$9999,$B31
))</f>
        <v>0</v>
      </c>
      <c r="AM31" s="58">
        <f t="shared" si="36"/>
        <v>0</v>
      </c>
      <c r="AN31" s="47">
        <f>SUM(SUMIFS(
'BLC Subcont'!$AE$7:$AE$9999,
'BLC Subcont'!$I$7:$I$9999,AP$9,
'BLC Subcont'!$U$7:$U$9999,$A31,
'BLC Subcont'!$AA$7:$AA$9999,$B31
))</f>
        <v>0</v>
      </c>
      <c r="AO31" s="264">
        <f>SUM(SUMIFS(
'BLC Subcont'!$BY$7:$BY$9999,
'BLC Subcont'!$I$7:$I$9999,AP$9,
'BLC Subcont'!$U$7:$U$9999,$A31,
'BLC Subcont'!$AA$7:$AA$9999,$B31
))</f>
        <v>0</v>
      </c>
      <c r="AP31" s="58">
        <f t="shared" si="36"/>
        <v>0</v>
      </c>
      <c r="AQ31" s="47">
        <f>SUM(SUMIFS(
'BLC Subcont'!$AE$7:$AE$9999,
'BLC Subcont'!$I$7:$I$9999,AS$9,
'BLC Subcont'!$U$7:$U$9999,$A31,
'BLC Subcont'!$AA$7:$AA$9999,$B31
))</f>
        <v>0</v>
      </c>
      <c r="AR31" s="264">
        <f>SUM(SUMIFS(
'BLC Subcont'!$BY$7:$BY$9999,
'BLC Subcont'!$I$7:$I$9999,AS$9,
'BLC Subcont'!$U$7:$U$9999,$A31,
'BLC Subcont'!$AA$7:$AA$9999,$B31
))</f>
        <v>0</v>
      </c>
      <c r="AS31" s="58">
        <f t="shared" si="36"/>
        <v>0</v>
      </c>
      <c r="AT31" s="47">
        <f>SUM(SUMIFS(
'BLC Subcont'!$AE$7:$AE$9999,
'BLC Subcont'!$I$7:$I$9999,AV$9,
'BLC Subcont'!$U$7:$U$9999,$A31,
'BLC Subcont'!$AA$7:$AA$9999,$B31
))</f>
        <v>0</v>
      </c>
      <c r="AU31" s="124">
        <f>SUM(SUMIFS(
'BLC Subcont'!$BY$7:$BY$9999,
'BLC Subcont'!$I$7:$I$9999,AV$9,
'BLC Subcont'!$U$7:$U$9999,$A31,
'BLC Subcont'!$AA$7:$AA$9999,$B31
))</f>
        <v>0</v>
      </c>
      <c r="AV31" s="58">
        <f t="shared" si="37"/>
        <v>0</v>
      </c>
      <c r="AW31" s="47">
        <f>SUM(SUMIFS(
'BLC Subcont'!$AE$7:$AE$9999,
'BLC Subcont'!$I$7:$I$9999,AY$9,
'BLC Subcont'!$U$7:$U$9999,$A31,
'BLC Subcont'!$AA$7:$AA$9999,$B31
))</f>
        <v>0</v>
      </c>
      <c r="AX31" s="124">
        <f>SUM(SUMIFS(
'BLC Subcont'!$BY$7:$BY$9999,
'BLC Subcont'!$I$7:$I$9999,AY$9,
'BLC Subcont'!$U$7:$U$9999,$A31,
'BLC Subcont'!$AA$7:$AA$9999,$B31
))</f>
        <v>0</v>
      </c>
      <c r="AY31" s="58">
        <f t="shared" si="38"/>
        <v>0</v>
      </c>
      <c r="AZ31" s="42">
        <f t="shared" si="44"/>
        <v>3006</v>
      </c>
      <c r="BA31" s="264">
        <f t="shared" si="39"/>
        <v>3006</v>
      </c>
      <c r="BB31" s="58">
        <f t="shared" si="45"/>
        <v>0.46991341991341989</v>
      </c>
      <c r="BC31" s="47">
        <f t="shared" si="46"/>
        <v>0</v>
      </c>
      <c r="BD31" s="264">
        <f t="shared" si="41"/>
        <v>0</v>
      </c>
      <c r="BE31" s="58">
        <f t="shared" si="47"/>
        <v>0</v>
      </c>
      <c r="BF31" s="42">
        <f>SUMIFS(RCCP!$HX$8:$HX$136,
RCCP!$A$8:$A$136,$A31,
RCCP!$C$8:$C$136,$B31
)+
(SUMIFS(RCCP!$IC$8:$IC$136,
RCCP!$A$8:$A$136,$A31,
RCCP!$C$8:$C$136,$B31)/4)</f>
        <v>3006</v>
      </c>
      <c r="BG31" s="124">
        <f>SUMIFS(RCCP!$HX$8:$HX$136,
RCCP!$A$8:$A$136,$A31,
RCCP!$C$8:$C$136,$B31
)+
(SUMIFS(RCCP!$IC$8:$IC$136,
RCCP!$A$8:$A$136,$A31,
RCCP!$C$8:$C$136,$B31)/4)</f>
        <v>3006</v>
      </c>
      <c r="BH31" s="58">
        <f t="shared" si="48"/>
        <v>0.46991341991341989</v>
      </c>
      <c r="BI31" s="47">
        <f>SUMIFS(RCCP!$HY$8:$HY$136,
RCCP!$A$8:$A$136,$A31,
RCCP!$C$8:$C$136,$B31
)+
(SUMIFS(RCCP!$IC$8:$IC$136,
RCCP!$A$8:$A$136,$A31,
RCCP!$C$8:$C$136,$B31)/4)</f>
        <v>0</v>
      </c>
      <c r="BJ31" s="124">
        <f>SUMIFS(RCCP!$HY$8:$HY$136,
RCCP!$A$8:$A$136,$A31,
RCCP!$C$8:$C$136,$B31
)+
(SUMIFS(RCCP!$IC$8:$IC$136,
RCCP!$A$8:$A$136,$A31,
RCCP!$C$8:$C$136,$B31)/4)</f>
        <v>0</v>
      </c>
      <c r="BK31" s="58">
        <f t="shared" si="49"/>
        <v>0</v>
      </c>
      <c r="BL31" s="47">
        <f>SUMIFS(RCCP!$HZ$8:$HZ$136,
RCCP!$A$8:$A$136,$A31,
RCCP!$C$8:$C$136,$B31
)+
(SUMIFS(RCCP!$IC$8:$IC$136,
RCCP!$A$8:$A$136,$A31,
RCCP!$C$8:$C$136,$B31)/4)</f>
        <v>2118</v>
      </c>
      <c r="BM31" s="264">
        <f>SUMIFS(RCCP!$HZ$8:$HZ$136,
RCCP!$A$8:$A$136,$A31,
RCCP!$C$8:$C$136,$B31
)+
(SUMIFS(RCCP!$IC$8:$IC$136,
RCCP!$A$8:$A$136,$A31,
RCCP!$C$8:$C$136,$B31)/4)</f>
        <v>2118</v>
      </c>
      <c r="BN31" s="58">
        <f t="shared" si="50"/>
        <v>0.33109668109668111</v>
      </c>
      <c r="BO31" s="47">
        <f>SUMIFS(RCCP!$IA$8:$IA$136,
RCCP!$A$8:$A$136,$A31,
RCCP!$C$8:$C$136,$B31
)+
(SUMIFS(RCCP!$IC$8:$IC$136,
RCCP!$A$8:$A$136,$A31,
RCCP!$C$8:$C$136,$B31)/4)</f>
        <v>0</v>
      </c>
      <c r="BP31" s="264">
        <f>SUMIFS(RCCP!$IA$8:$IA$136,
RCCP!$A$8:$A$136,$A31,
RCCP!$C$8:$C$136,$B31
)+
(SUMIFS(RCCP!$IC$8:$IC$136,
RCCP!$A$8:$A$136,$A31,
RCCP!$C$8:$C$136,$B31)/4)</f>
        <v>0</v>
      </c>
      <c r="BQ31" s="58">
        <f t="shared" si="51"/>
        <v>0</v>
      </c>
      <c r="BR31" s="47">
        <f>SUMIFS(RCCP!$IF$8:$IF$136,
RCCP!$A$8:$A$136,$A31,
RCCP!$C$8:$C$136,$B31
)+
(SUMIFS(RCCP!$IK$8:$IK$136,
RCCP!$A$8:$A$136,$A31,
RCCP!$C$8:$C$136,$B31)/4)</f>
        <v>1696.5</v>
      </c>
      <c r="BS31" s="264">
        <f>SUMIFS(RCCP!$IF$8:$IF$136,
RCCP!$A$8:$A$136,$A31,
RCCP!$C$8:$C$136,$B31
)+
(SUMIFS(RCCP!$IK$8:$IK$136,
RCCP!$A$8:$A$136,$A31,
RCCP!$C$8:$C$136,$B31)/4)</f>
        <v>1696.5</v>
      </c>
      <c r="BT31" s="58">
        <f t="shared" si="52"/>
        <v>0.26520562770562772</v>
      </c>
      <c r="BU31" s="47">
        <f>SUMIFS(RCCP!$IG$8:$IG$136,
RCCP!$A$8:$A$136,$A31,
RCCP!$C$8:$C$136,$B31
)+
(SUMIFS(RCCP!$IK$8:$IK$136,
RCCP!$A$8:$A$136,$A31,
RCCP!$C$8:$C$136,$B31)/4)</f>
        <v>2698.5</v>
      </c>
      <c r="BV31" s="264">
        <f>SUMIFS(RCCP!$IG$8:$IG$136,
RCCP!$A$8:$A$136,$A31,
RCCP!$C$8:$C$136,$B31
)+
(SUMIFS(RCCP!$IK$8:$IK$136,
RCCP!$A$8:$A$136,$A31,
RCCP!$C$8:$C$136,$B31)/4)</f>
        <v>2698.5</v>
      </c>
      <c r="BW31" s="58">
        <f t="shared" si="53"/>
        <v>0.42184343434343435</v>
      </c>
      <c r="BX31" s="47">
        <f>SUMIFS(RCCP!$IH$8:$IH$136,
RCCP!$A$8:$A$136,$A31,
RCCP!$C$8:$C$136,$B31
)+
(SUMIFS(RCCP!$IK$8:$IK$136,
RCCP!$A$8:$A$136,$A31,
RCCP!$C$8:$C$136,$B31)/4)</f>
        <v>1498.5</v>
      </c>
      <c r="BY31" s="264">
        <f>SUMIFS(RCCP!$IH$8:$IH$136,
RCCP!$A$8:$A$136,$A31,
RCCP!$C$8:$C$136,$B31
)+
(SUMIFS(RCCP!$IK$8:$IK$136,
RCCP!$A$8:$A$136,$A31,
RCCP!$C$8:$C$136,$B31)/4)</f>
        <v>1498.5</v>
      </c>
      <c r="BZ31" s="58">
        <f t="shared" si="54"/>
        <v>0.23425324675324674</v>
      </c>
      <c r="CA31" s="47">
        <f>SUMIFS(RCCP!$II$8:$II$136,
RCCP!$A$8:$A$136,$A31,
RCCP!$C$8:$C$136,$B31
)+
(SUMIFS(RCCP!$IK$8:$IK$136,
RCCP!$A$8:$A$136,$A31,
RCCP!$C$8:$C$136,$B31)/4)</f>
        <v>1498.5</v>
      </c>
      <c r="CB31" s="264">
        <f>SUMIFS(RCCP!$II$8:$II$136,
RCCP!$A$8:$A$136,$A31,
RCCP!$C$8:$C$136,$B31
)+
(SUMIFS(RCCP!$IK$8:$IK$136,
RCCP!$A$8:$A$136,$A31,
RCCP!$C$8:$C$136,$B31)/4)</f>
        <v>1498.5</v>
      </c>
      <c r="CC31" s="58">
        <f t="shared" si="55"/>
        <v>0.28630952380952379</v>
      </c>
      <c r="CD31" s="47">
        <f>SUMIFS(RCCP!$IN$8:$IN$136,
RCCP!$A$8:$A$136,$A31,
RCCP!$C$8:$C$136,$B31
)+
(SUMIFS(RCCP!$IT$8:$IT$136,
RCCP!$A$8:$A$136,$A31,
RCCP!$C$8:$C$136,$B31)/5)</f>
        <v>0</v>
      </c>
      <c r="CE31" s="264">
        <f>SUMIFS(RCCP!$IN$8:$IN$136,
RCCP!$A$8:$A$136,$A31,
RCCP!$C$8:$C$136,$B31
)+
(SUMIFS(RCCP!$IT$8:$IT$136,
RCCP!$A$8:$A$136,$A31,
RCCP!$C$8:$C$136,$B31)/5)</f>
        <v>0</v>
      </c>
      <c r="CF31" s="58">
        <f t="shared" si="56"/>
        <v>0</v>
      </c>
      <c r="CG31" s="47">
        <f>SUMIFS(RCCP!$IO$8:$IO$136,
RCCP!$A$8:$A$136,$A31,
RCCP!$C$8:$C$136,$B31
)+
(SUMIFS(RCCP!$IT$8:$IT$136,
RCCP!$A$8:$A$136,$A31,
RCCP!$C$8:$C$136,$B31)/5)</f>
        <v>0</v>
      </c>
      <c r="CH31" s="264">
        <f>SUMIFS(RCCP!$IO$8:$IO$136,
RCCP!$A$8:$A$136,$A31,
RCCP!$C$8:$C$136,$B31
)+
(SUMIFS(RCCP!$IT$8:$IT$136,
RCCP!$A$8:$A$136,$A31,
RCCP!$C$8:$C$136,$B31)/5)</f>
        <v>0</v>
      </c>
      <c r="CI31" s="58">
        <f t="shared" si="57"/>
        <v>0</v>
      </c>
      <c r="CJ31" s="47">
        <f>SUMIFS(RCCP!$IP$8:$IP$136,
RCCP!$A$8:$A$136,$A31,
RCCP!$C$8:$C$136,$B31
)+
(SUMIFS(RCCP!$IT$8:$IT$136,
RCCP!$A$8:$A$136,$A31,
RCCP!$C$8:$C$136,$B31)/5)</f>
        <v>0</v>
      </c>
      <c r="CK31" s="264">
        <f>SUMIFS(RCCP!$IP$8:$IP$136,
RCCP!$A$8:$A$136,$A31,
RCCP!$C$8:$C$136,$B31
)+
(SUMIFS(RCCP!$IT$8:$IT$136,
RCCP!$A$8:$A$136,$A31,
RCCP!$C$8:$C$136,$B31)/5)</f>
        <v>0</v>
      </c>
      <c r="CL31" s="58">
        <f t="shared" si="58"/>
        <v>0</v>
      </c>
      <c r="CM31" s="47">
        <f>SUMIFS(RCCP!$IQ$8:$IQ$136,
RCCP!$A$8:$A$136,$A31,
RCCP!$C$8:$C$136,$B31
)+
(SUMIFS(RCCP!$IT$8:$IT$136,
RCCP!$A$8:$A$136,$A31,
RCCP!$C$8:$C$136,$B31)/5)</f>
        <v>0</v>
      </c>
      <c r="CN31" s="264">
        <f>SUMIFS(RCCP!$IQ$8:$IQ$136,
RCCP!$A$8:$A$136,$A31,
RCCP!$C$8:$C$136,$B31
)+
(SUMIFS(RCCP!$IT$8:$IT$136,
RCCP!$A$8:$A$136,$A31,
RCCP!$C$8:$C$136,$B31)/5)</f>
        <v>0</v>
      </c>
      <c r="CO31" s="58">
        <f t="shared" si="59"/>
        <v>0</v>
      </c>
      <c r="CP31" s="47">
        <f>SUMIFS(RCCP!$IR$8:$IR$136,
RCCP!$A$8:$A$136,$A31,
RCCP!$C$8:$C$136,$B31
)+
(SUMIFS(RCCP!$IT$8:$IT$136,
RCCP!$A$8:$A$136,$A31,
RCCP!$C$8:$C$136,$B31)/5)</f>
        <v>0</v>
      </c>
      <c r="CQ31" s="264">
        <f>SUMIFS(RCCP!$IR$8:$IR$136,
RCCP!$A$8:$A$136,$A31,
RCCP!$C$8:$C$136,$B31
)+
(SUMIFS(RCCP!$IT$8:$IT$136,
RCCP!$A$8:$A$136,$A31,
RCCP!$C$8:$C$136,$B31)/5)</f>
        <v>0</v>
      </c>
      <c r="CR31" s="58">
        <f t="shared" si="60"/>
        <v>0</v>
      </c>
      <c r="CS31" s="47">
        <f>SUMIFS(RCCP!$IW$8:$IW$136,
RCCP!$A$8:$A$136,$A31,
RCCP!$C$8:$C$136,$B31
)+
(SUMIFS(RCCP!$JB$8:$JB$136,
RCCP!$A$8:$A$136,$A31,
RCCP!$C$8:$C$136,$B31)/4)</f>
        <v>91.5</v>
      </c>
      <c r="CT31" s="264">
        <f>SUMIFS(RCCP!$IW$8:$IW$136,
RCCP!$A$8:$A$136,$A31,
RCCP!$C$8:$C$136,$B31
)+
(SUMIFS(RCCP!$JB$8:$JB$136,
RCCP!$A$8:$A$136,$A31,
RCCP!$C$8:$C$136,$B31)/4)</f>
        <v>91.5</v>
      </c>
      <c r="CU31" s="58">
        <f t="shared" ref="CU31:CU33" si="77">IFERROR(CT31/($I31*CU$11),0)</f>
        <v>1.7482363315696647E-2</v>
      </c>
      <c r="CV31" s="47">
        <f>SUMIFS(RCCP!$IX$8:$IX$136,
RCCP!$A$8:$A$136,$A31,
RCCP!$C$8:$C$136,$B31
)+
(SUMIFS(RCCP!$JB$8:$JB$136,
RCCP!$A$8:$A$136,$A31,
RCCP!$C$8:$C$136,$B31)/4)</f>
        <v>91.5</v>
      </c>
      <c r="CW31" s="264">
        <f>SUMIFS(RCCP!$IX$8:$IX$136,
RCCP!$A$8:$A$136,$A31,
RCCP!$C$8:$C$136,$B31
)+
(SUMIFS(RCCP!$JB$8:$JB$136,
RCCP!$A$8:$A$136,$A31,
RCCP!$C$8:$C$136,$B31)/4)</f>
        <v>91.5</v>
      </c>
      <c r="CX31" s="58">
        <f t="shared" ref="CX31:CX33" si="78">IFERROR(CW31/($I31*CX$11),0)</f>
        <v>1.4303751803751803E-2</v>
      </c>
      <c r="CY31" s="47">
        <f>SUMIFS(RCCP!$IY$8:$IY$136,
RCCP!$A$8:$A$136,$A31,
RCCP!$C$8:$C$136,$B31
)+
(SUMIFS(RCCP!$JB$8:$JB$136,
RCCP!$A$8:$A$136,$A31,
RCCP!$C$8:$C$136,$B31)/4)</f>
        <v>91.5</v>
      </c>
      <c r="CZ31" s="264">
        <f>SUMIFS(RCCP!$IY$8:$IY$136,
RCCP!$A$8:$A$136,$A31,
RCCP!$C$8:$C$136,$B31
)+
(SUMIFS(RCCP!$JB$8:$JB$136,
RCCP!$A$8:$A$136,$A31,
RCCP!$C$8:$C$136,$B31)/4)</f>
        <v>91.5</v>
      </c>
      <c r="DA31" s="58">
        <f t="shared" ref="DA31:DA33" si="79">IFERROR(CZ31/($I31*DA$11),0)</f>
        <v>1.4303751803751803E-2</v>
      </c>
      <c r="DB31" s="47">
        <f>SUMIFS(RCCP!$IZ$8:$IZ$136,
RCCP!$A$8:$A$136,$A31,
RCCP!$C$8:$C$136,$B31
)+
(SUMIFS(RCCP!$JB$8:$JB$136,
RCCP!$A$8:$A$136,$A31,
RCCP!$C$8:$C$136,$B31)/4)</f>
        <v>91.5</v>
      </c>
      <c r="DC31" s="264">
        <f>SUMIFS(RCCP!$IZ$8:$IZ$136,
RCCP!$A$8:$A$136,$A31,
RCCP!$C$8:$C$136,$B31
)+
(SUMIFS(RCCP!$JB$8:$JB$136,
RCCP!$A$8:$A$136,$A31,
RCCP!$C$8:$C$136,$B31)/4)</f>
        <v>91.5</v>
      </c>
      <c r="DD31" s="58">
        <f t="shared" ref="DD31:DD33" si="80">IFERROR(DC31/($I31*DD$11),0)</f>
        <v>1.4303751803751803E-2</v>
      </c>
      <c r="DE31" s="47">
        <f>SUMIFS(RCCP!$JE$8:$JE$136,
RCCP!$A$8:$A$136,$A31,
RCCP!$C$8:$C$136,$B31
)+
(SUMIFS(RCCP!$JJ$8:$JJ$136,
RCCP!$A$8:$A$136,$A31,
RCCP!$C$8:$C$136,$B31)/4)</f>
        <v>2139</v>
      </c>
      <c r="DF31" s="264">
        <f>SUMIFS(RCCP!$JE$8:$JE$136,
RCCP!$A$8:$A$136,$A31,
RCCP!$C$8:$C$136,$B31
)+
(SUMIFS(RCCP!$JJ$8:$JJ$136,
RCCP!$A$8:$A$136,$A31,
RCCP!$C$8:$C$136,$B31)/4)</f>
        <v>2139</v>
      </c>
      <c r="DG31" s="58">
        <f t="shared" ref="DG31:DG33" si="81">IFERROR(DF31/($I31*DG$11),0)</f>
        <v>0.33437950937950939</v>
      </c>
      <c r="DH31" s="47">
        <f>SUMIFS(RCCP!$JF$8:$JF$136,
RCCP!$A$8:$A$136,$A31,
RCCP!$C$8:$C$136,$B31
)+
(SUMIFS(RCCP!$JJ$8:$JJ$136,
RCCP!$A$8:$A$136,$A31,
RCCP!$C$8:$C$136,$B31)/4)</f>
        <v>2139</v>
      </c>
      <c r="DI31" s="264">
        <f>SUMIFS(RCCP!$JF$8:$JF$136,
RCCP!$A$8:$A$136,$A31,
RCCP!$C$8:$C$136,$B31
)+
(SUMIFS(RCCP!$JJ$8:$JJ$136,
RCCP!$A$8:$A$136,$A31,
RCCP!$C$8:$C$136,$B31)/4)</f>
        <v>2139</v>
      </c>
      <c r="DJ31" s="58">
        <f t="shared" ref="DJ31:DJ33" si="82">IFERROR(DI31/($I31*DJ$11),0)</f>
        <v>0.33437950937950939</v>
      </c>
      <c r="DK31" s="47">
        <f>SUMIFS(RCCP!$JG$8:$JG$136,
RCCP!$A$8:$A$136,$A31,
RCCP!$C$8:$C$136,$B31
)+
(SUMIFS(RCCP!$JJ$8:$JJ$136,
RCCP!$A$8:$A$136,$A31,
RCCP!$C$8:$C$136,$B31)/4)</f>
        <v>2139</v>
      </c>
      <c r="DL31" s="264">
        <f>SUMIFS(RCCP!$JG$8:$JG$136,
RCCP!$A$8:$A$136,$A31,
RCCP!$C$8:$C$136,$B31
)+
(SUMIFS(RCCP!$JJ$8:$JJ$136,
RCCP!$A$8:$A$136,$A31,
RCCP!$C$8:$C$136,$B31)/4)</f>
        <v>2139</v>
      </c>
      <c r="DM31" s="58">
        <f t="shared" ref="DM31:DM33" si="83">IFERROR(DL31/($I31*DM$11),0)</f>
        <v>0.4086860670194003</v>
      </c>
      <c r="DN31" s="47">
        <f>SUMIFS(RCCP!$JH$8:$JH$136,
RCCP!$A$8:$A$136,$A31,
RCCP!$C$8:$C$136,$B31
)+
(SUMIFS(RCCP!$JJ$8:$JJ$136,
RCCP!$A$8:$A$136,$A31,
RCCP!$C$8:$C$136,$B31)/4)</f>
        <v>2139</v>
      </c>
      <c r="DO31" s="264">
        <f>SUMIFS(RCCP!$JH$8:$JH$136,
RCCP!$A$8:$A$136,$A31,
RCCP!$C$8:$C$136,$B31
)+
(SUMIFS(RCCP!$JJ$8:$JJ$136,
RCCP!$A$8:$A$136,$A31,
RCCP!$C$8:$C$136,$B31)/4)</f>
        <v>2139</v>
      </c>
      <c r="DP31" s="58">
        <f t="shared" ref="DP31:DP33" si="84">IFERROR(DO31/($I31*DP$11),0)</f>
        <v>0.33437950937950939</v>
      </c>
    </row>
    <row r="32" spans="1:120" ht="20.149999999999999" customHeight="1" x14ac:dyDescent="0.35">
      <c r="A32" s="54">
        <v>880</v>
      </c>
      <c r="B32" s="54" t="str">
        <f>+B29</f>
        <v>Infant'S</v>
      </c>
      <c r="C32" s="39" t="s">
        <v>97</v>
      </c>
      <c r="D32" s="126">
        <v>66.2</v>
      </c>
      <c r="E32" s="39">
        <f t="shared" si="27"/>
        <v>5.5</v>
      </c>
      <c r="F32" s="55">
        <v>9</v>
      </c>
      <c r="G32" s="39">
        <v>2</v>
      </c>
      <c r="H32" s="40">
        <f t="shared" si="43"/>
        <v>6553.8000000000011</v>
      </c>
      <c r="I32" s="40">
        <f t="shared" si="28"/>
        <v>1191.6000000000001</v>
      </c>
      <c r="J32" s="47">
        <f>SUM(SUMIFS(
'BLC Subcont'!$AE$7:$AE$9999,
'BLC Subcont'!$I$7:$I$9999,L$9,
'BLC Subcont'!$U$7:$U$9999,$A32,
'BLC Subcont'!$AA$7:$AA$9999,$B32
))</f>
        <v>0</v>
      </c>
      <c r="K32" s="124">
        <f>SUM(SUMIFS(
'BLC Subcont'!$BU$7:$BU$9999,
'BLC Subcont'!$I$7:$I$9999,L$9,
'BLC Subcont'!$U$7:$U$9999,$A32,
'BLC Subcont'!$AA$7:$AA$9999,$B32
))</f>
        <v>0</v>
      </c>
      <c r="L32" s="58">
        <f t="shared" si="29"/>
        <v>0</v>
      </c>
      <c r="M32" s="47">
        <f>SUM(SUMIFS(
'BLC Subcont'!$AE$7:$AE$9999,
'BLC Subcont'!$I$7:$I$9999,O$9,
'BLC Subcont'!$U$7:$U$9999,$A32,
'BLC Subcont'!$AA$7:$AA$9999,$B32
))</f>
        <v>2790</v>
      </c>
      <c r="N32" s="124">
        <f>SUM(SUMIFS(
'BLC Subcont'!$BU$7:$BU$9999,
'BLC Subcont'!$I$7:$I$9999,O$9,
'BLC Subcont'!$U$7:$U$9999,$A32,
'BLC Subcont'!$AA$7:$AA$9999,$B32
))</f>
        <v>0</v>
      </c>
      <c r="O32" s="58">
        <f t="shared" si="30"/>
        <v>0</v>
      </c>
      <c r="P32" s="47">
        <f>SUM(SUMIFS(
'BLC Subcont'!$AE$7:$AE$9999,
'BLC Subcont'!$I$7:$I$9999,R$9,
'BLC Subcont'!$U$7:$U$9999,$A32,
'BLC Subcont'!$AA$7:$AA$9999,$B32
))</f>
        <v>3846</v>
      </c>
      <c r="Q32" s="124">
        <f>SUM(SUMIFS(
'BLC Subcont'!$BU$7:$BU$9999,
'BLC Subcont'!$I$7:$I$9999,R$9,
'BLC Subcont'!$U$7:$U$9999,$A32,
'BLC Subcont'!$AA$7:$AA$9999,$B32
))</f>
        <v>0</v>
      </c>
      <c r="R32" s="58">
        <f t="shared" si="31"/>
        <v>0</v>
      </c>
      <c r="S32" s="47">
        <f>SUM(SUMIFS(
'BLC Subcont'!$AE$7:$AE$9999,
'BLC Subcont'!$I$7:$I$9999,U$9,
'BLC Subcont'!$U$7:$U$9999,$A32,
'BLC Subcont'!$AA$7:$AA$9999,$B32
))</f>
        <v>0</v>
      </c>
      <c r="T32" s="124">
        <f>SUM(SUMIFS(
'BLC Subcont'!$BU$7:$BU$9999,
'BLC Subcont'!$I$7:$I$9999,U$9,
'BLC Subcont'!$U$7:$U$9999,$A32,
'BLC Subcont'!$AA$7:$AA$9999,$B32
))</f>
        <v>0</v>
      </c>
      <c r="U32" s="58">
        <f t="shared" si="32"/>
        <v>0</v>
      </c>
      <c r="V32" s="47">
        <f>SUM(SUMIFS(
'BLC Subcont'!$AE$7:$AE$9999,
'BLC Subcont'!$I$7:$I$9999,X$9,
'BLC Subcont'!$U$7:$U$9999,$A32,
'BLC Subcont'!$AA$7:$AA$9999,$B32
))</f>
        <v>1998</v>
      </c>
      <c r="W32" s="124">
        <f>SUM(SUMIFS(
'BLC Subcont'!$BU$7:$BU$9999,
'BLC Subcont'!$I$7:$I$9999,X$9,
'BLC Subcont'!$U$7:$U$9999,$A32,
'BLC Subcont'!$AA$7:$AA$9999,$B32
))</f>
        <v>1080</v>
      </c>
      <c r="X32" s="58">
        <f t="shared" si="33"/>
        <v>0.16478989288656959</v>
      </c>
      <c r="Y32" s="47">
        <f t="shared" si="34"/>
        <v>8634</v>
      </c>
      <c r="Z32" s="124">
        <f t="shared" si="34"/>
        <v>1080</v>
      </c>
      <c r="AA32" s="127">
        <f t="shared" si="35"/>
        <v>0.16478989288656959</v>
      </c>
      <c r="AB32" s="47">
        <f>SUM(SUMIFS(
'BLC Subcont'!$AE$7:$AE$9999,
'BLC Subcont'!$I$7:$I$9999,AD$9,
'BLC Subcont'!$U$7:$U$9999,$A32,
'BLC Subcont'!$AA$7:$AA$9999,$B32
))</f>
        <v>1200</v>
      </c>
      <c r="AC32" s="264">
        <f>SUM(SUMIFS(
'BLC Subcont'!$BU$7:$BU$9999,
'BLC Subcont'!$I$7:$I$9999,AD$9,
'BLC Subcont'!$U$7:$U$9999,$A32,
'BLC Subcont'!$AA$7:$AA$9999,$B32
))</f>
        <v>0</v>
      </c>
      <c r="AD32" s="58">
        <f t="shared" si="36"/>
        <v>0</v>
      </c>
      <c r="AE32" s="47">
        <f>SUM(SUMIFS(
'BLC Subcont'!$AE$7:$AE$9999,
'BLC Subcont'!$I$7:$I$9999,AG$9,
'BLC Subcont'!$U$7:$U$9999,$A32,
'BLC Subcont'!$AA$7:$AA$9999,$B32
))</f>
        <v>6264</v>
      </c>
      <c r="AF32" s="264">
        <f>SUM(SUMIFS(
'BLC Subcont'!$BU$7:$BU$9999,
'BLC Subcont'!$I$7:$I$9999,AG$9,
'BLC Subcont'!$U$7:$U$9999,$A32,
'BLC Subcont'!$AA$7:$AA$9999,$B32
))</f>
        <v>6264</v>
      </c>
      <c r="AG32" s="58">
        <f t="shared" si="36"/>
        <v>0.95578137874210367</v>
      </c>
      <c r="AH32" s="47">
        <f>SUM(SUMIFS(
'BLC Subcont'!$AE$7:$AE$9999,
'BLC Subcont'!$I$7:$I$9999,AJ$9,
'BLC Subcont'!$U$7:$U$9999,$A32,
'BLC Subcont'!$AA$7:$AA$9999,$B32
))</f>
        <v>1344</v>
      </c>
      <c r="AI32" s="264">
        <f>SUM(SUMIFS(
'BLC Subcont'!$BU$7:$BU$9999,
'BLC Subcont'!$I$7:$I$9999,AJ$9,
'BLC Subcont'!$U$7:$U$9999,$A32,
'BLC Subcont'!$AA$7:$AA$9999,$B32
))</f>
        <v>1344</v>
      </c>
      <c r="AJ32" s="58">
        <f t="shared" si="36"/>
        <v>0.20507186670328661</v>
      </c>
      <c r="AK32" s="47">
        <f>SUM(SUMIFS(
'BLC Subcont'!$AE$7:$AE$9999,
'BLC Subcont'!$I$7:$I$9999,AM$9,
'BLC Subcont'!$U$7:$U$9999,$A32,
'BLC Subcont'!$AA$7:$AA$9999,$B32
))</f>
        <v>0</v>
      </c>
      <c r="AL32" s="264">
        <f>SUM(SUMIFS(
'BLC Subcont'!$BU$7:$BU$9999,
'BLC Subcont'!$I$7:$I$9999,AM$9,
'BLC Subcont'!$U$7:$U$9999,$A32,
'BLC Subcont'!$AA$7:$AA$9999,$B32
))</f>
        <v>0</v>
      </c>
      <c r="AM32" s="58">
        <f t="shared" si="36"/>
        <v>0</v>
      </c>
      <c r="AN32" s="47">
        <f>SUM(SUMIFS(
'BLC Subcont'!$AE$7:$AE$9999,
'BLC Subcont'!$I$7:$I$9999,AP$9,
'BLC Subcont'!$U$7:$U$9999,$A32,
'BLC Subcont'!$AA$7:$AA$9999,$B32
))</f>
        <v>0</v>
      </c>
      <c r="AO32" s="264">
        <f>SUM(SUMIFS(
'BLC Subcont'!$BU$7:$BU$9999,
'BLC Subcont'!$I$7:$I$9999,AP$9,
'BLC Subcont'!$U$7:$U$9999,$A32,
'BLC Subcont'!$AA$7:$AA$9999,$B32
))</f>
        <v>0</v>
      </c>
      <c r="AP32" s="58">
        <f t="shared" si="36"/>
        <v>0</v>
      </c>
      <c r="AQ32" s="47">
        <f>SUM(SUMIFS(
'BLC Subcont'!$AE$7:$AE$9999,
'BLC Subcont'!$I$7:$I$9999,AS$9,
'BLC Subcont'!$U$7:$U$9999,$A32,
'BLC Subcont'!$AA$7:$AA$9999,$B32
))</f>
        <v>0</v>
      </c>
      <c r="AR32" s="264">
        <f>SUM(SUMIFS(
'BLC Subcont'!$BU$7:$BU$9999,
'BLC Subcont'!$I$7:$I$9999,AS$9,
'BLC Subcont'!$U$7:$U$9999,$A32,
'BLC Subcont'!$AA$7:$AA$9999,$B32
))</f>
        <v>0</v>
      </c>
      <c r="AS32" s="58">
        <f t="shared" si="36"/>
        <v>0</v>
      </c>
      <c r="AT32" s="47">
        <f>SUM(SUMIFS(
'BLC Subcont'!$AE$7:$AE$9999,
'BLC Subcont'!$I$7:$I$9999,AV$9,
'BLC Subcont'!$U$7:$U$9999,$A32,
'BLC Subcont'!$AA$7:$AA$9999,$B32
))</f>
        <v>0</v>
      </c>
      <c r="AU32" s="124">
        <f>SUM(SUMIFS(
'BLC Subcont'!$BU$7:$BU$9999,
'BLC Subcont'!$I$7:$I$9999,AV$9,
'BLC Subcont'!$U$7:$U$9999,$A32,
'BLC Subcont'!$AA$7:$AA$9999,$B32
))</f>
        <v>0</v>
      </c>
      <c r="AV32" s="58">
        <f t="shared" si="37"/>
        <v>0</v>
      </c>
      <c r="AW32" s="47">
        <f>SUM(SUMIFS(
'BLC Subcont'!$AE$7:$AE$9999,
'BLC Subcont'!$I$7:$I$9999,AY$9,
'BLC Subcont'!$U$7:$U$9999,$A32,
'BLC Subcont'!$AA$7:$AA$9999,$B32
))</f>
        <v>0</v>
      </c>
      <c r="AX32" s="124">
        <f>SUM(SUMIFS(
'BLC Subcont'!$BU$7:$BU$9999,
'BLC Subcont'!$I$7:$I$9999,AY$9,
'BLC Subcont'!$U$7:$U$9999,$A32,
'BLC Subcont'!$AA$7:$AA$9999,$B32
))</f>
        <v>0</v>
      </c>
      <c r="AY32" s="58">
        <f t="shared" si="38"/>
        <v>0</v>
      </c>
      <c r="AZ32" s="42">
        <f t="shared" si="44"/>
        <v>3006</v>
      </c>
      <c r="BA32" s="264">
        <f t="shared" si="39"/>
        <v>3006</v>
      </c>
      <c r="BB32" s="58">
        <f t="shared" si="45"/>
        <v>0.45866520186761872</v>
      </c>
      <c r="BC32" s="47">
        <f t="shared" si="46"/>
        <v>0</v>
      </c>
      <c r="BD32" s="264">
        <f t="shared" si="41"/>
        <v>0</v>
      </c>
      <c r="BE32" s="58">
        <f t="shared" si="47"/>
        <v>0</v>
      </c>
      <c r="BF32" s="42">
        <f>SUMIFS(RCCP!$HX$8:$HX$136,
RCCP!$A$8:$A$136,$A32,
RCCP!$C$8:$C$136,$B32
)+
(SUMIFS(RCCP!$IC$8:$IC$136,
RCCP!$A$8:$A$136,$A32,
RCCP!$C$8:$C$136,$B32)/4)</f>
        <v>3006</v>
      </c>
      <c r="BG32" s="124">
        <f>SUMIFS(RCCP!$HX$8:$HX$136,
RCCP!$A$8:$A$136,$A32,
RCCP!$C$8:$C$136,$B32
)+
(SUMIFS(RCCP!$IC$8:$IC$136,
RCCP!$A$8:$A$136,$A32,
RCCP!$C$8:$C$136,$B32)/4)</f>
        <v>3006</v>
      </c>
      <c r="BH32" s="58">
        <f t="shared" si="48"/>
        <v>0.45866520186761872</v>
      </c>
      <c r="BI32" s="47">
        <f>SUMIFS(RCCP!$HY$8:$HY$136,
RCCP!$A$8:$A$136,$A32,
RCCP!$C$8:$C$136,$B32
)+
(SUMIFS(RCCP!$IC$8:$IC$136,
RCCP!$A$8:$A$136,$A32,
RCCP!$C$8:$C$136,$B32)/4)</f>
        <v>0</v>
      </c>
      <c r="BJ32" s="124">
        <f>SUMIFS(RCCP!$HY$8:$HY$136,
RCCP!$A$8:$A$136,$A32,
RCCP!$C$8:$C$136,$B32
)+
(SUMIFS(RCCP!$IC$8:$IC$136,
RCCP!$A$8:$A$136,$A32,
RCCP!$C$8:$C$136,$B32)/4)</f>
        <v>0</v>
      </c>
      <c r="BK32" s="58">
        <f t="shared" si="49"/>
        <v>0</v>
      </c>
      <c r="BL32" s="47">
        <f>SUMIFS(RCCP!$HZ$8:$HZ$136,
RCCP!$A$8:$A$136,$A32,
RCCP!$C$8:$C$136,$B32
)+
(SUMIFS(RCCP!$IC$8:$IC$136,
RCCP!$A$8:$A$136,$A32,
RCCP!$C$8:$C$136,$B32)/4)</f>
        <v>2118</v>
      </c>
      <c r="BM32" s="264">
        <f>SUMIFS(RCCP!$HZ$8:$HZ$136,
RCCP!$A$8:$A$136,$A32,
RCCP!$C$8:$C$136,$B32
)+
(SUMIFS(RCCP!$IC$8:$IC$136,
RCCP!$A$8:$A$136,$A32,
RCCP!$C$8:$C$136,$B32)/4)</f>
        <v>2118</v>
      </c>
      <c r="BN32" s="58">
        <f t="shared" si="50"/>
        <v>0.32317128993866151</v>
      </c>
      <c r="BO32" s="47">
        <f>SUMIFS(RCCP!$IA$8:$IA$136,
RCCP!$A$8:$A$136,$A32,
RCCP!$C$8:$C$136,$B32
)+
(SUMIFS(RCCP!$IC$8:$IC$136,
RCCP!$A$8:$A$136,$A32,
RCCP!$C$8:$C$136,$B32)/4)</f>
        <v>0</v>
      </c>
      <c r="BP32" s="264">
        <f>SUMIFS(RCCP!$IA$8:$IA$136,
RCCP!$A$8:$A$136,$A32,
RCCP!$C$8:$C$136,$B32
)+
(SUMIFS(RCCP!$IC$8:$IC$136,
RCCP!$A$8:$A$136,$A32,
RCCP!$C$8:$C$136,$B32)/4)</f>
        <v>0</v>
      </c>
      <c r="BQ32" s="58">
        <f t="shared" si="51"/>
        <v>0</v>
      </c>
      <c r="BR32" s="47">
        <f>SUMIFS(RCCP!$IF$8:$IF$136,
RCCP!$A$8:$A$136,$A32,
RCCP!$C$8:$C$136,$B32
)+
(SUMIFS(RCCP!$IK$8:$IK$136,
RCCP!$A$8:$A$136,$A32,
RCCP!$C$8:$C$136,$B32)/4)</f>
        <v>1696.5</v>
      </c>
      <c r="BS32" s="264">
        <f>SUMIFS(RCCP!$IF$8:$IF$136,
RCCP!$A$8:$A$136,$A32,
RCCP!$C$8:$C$136,$B32
)+
(SUMIFS(RCCP!$IK$8:$IK$136,
RCCP!$A$8:$A$136,$A32,
RCCP!$C$8:$C$136,$B32)/4)</f>
        <v>1696.5</v>
      </c>
      <c r="BT32" s="58">
        <f t="shared" si="52"/>
        <v>0.25885745674265309</v>
      </c>
      <c r="BU32" s="47">
        <f>SUMIFS(RCCP!$IG$8:$IG$136,
RCCP!$A$8:$A$136,$A32,
RCCP!$C$8:$C$136,$B32
)+
(SUMIFS(RCCP!$IK$8:$IK$136,
RCCP!$A$8:$A$136,$A32,
RCCP!$C$8:$C$136,$B32)/4)</f>
        <v>2698.5</v>
      </c>
      <c r="BV32" s="264">
        <f>SUMIFS(RCCP!$IG$8:$IG$136,
RCCP!$A$8:$A$136,$A32,
RCCP!$C$8:$C$136,$B32
)+
(SUMIFS(RCCP!$IK$8:$IK$136,
RCCP!$A$8:$A$136,$A32,
RCCP!$C$8:$C$136,$B32)/4)</f>
        <v>2698.5</v>
      </c>
      <c r="BW32" s="58">
        <f t="shared" si="53"/>
        <v>0.41174585736519265</v>
      </c>
      <c r="BX32" s="47">
        <f>SUMIFS(RCCP!$IH$8:$IH$136,
RCCP!$A$8:$A$136,$A32,
RCCP!$C$8:$C$136,$B32
)+
(SUMIFS(RCCP!$IK$8:$IK$136,
RCCP!$A$8:$A$136,$A32,
RCCP!$C$8:$C$136,$B32)/4)</f>
        <v>1498.5</v>
      </c>
      <c r="BY32" s="264">
        <f>SUMIFS(RCCP!$IH$8:$IH$136,
RCCP!$A$8:$A$136,$A32,
RCCP!$C$8:$C$136,$B32
)+
(SUMIFS(RCCP!$IK$8:$IK$136,
RCCP!$A$8:$A$136,$A32,
RCCP!$C$8:$C$136,$B32)/4)</f>
        <v>1498.5</v>
      </c>
      <c r="BZ32" s="58">
        <f t="shared" si="54"/>
        <v>0.2286459763801153</v>
      </c>
      <c r="CA32" s="47">
        <f>SUMIFS(RCCP!$II$8:$II$136,
RCCP!$A$8:$A$136,$A32,
RCCP!$C$8:$C$136,$B32
)+
(SUMIFS(RCCP!$IK$8:$IK$136,
RCCP!$A$8:$A$136,$A32,
RCCP!$C$8:$C$136,$B32)/4)</f>
        <v>1498.5</v>
      </c>
      <c r="CB32" s="264">
        <f>SUMIFS(RCCP!$II$8:$II$136,
RCCP!$A$8:$A$136,$A32,
RCCP!$C$8:$C$136,$B32
)+
(SUMIFS(RCCP!$IK$8:$IK$136,
RCCP!$A$8:$A$136,$A32,
RCCP!$C$8:$C$136,$B32)/4)</f>
        <v>1498.5</v>
      </c>
      <c r="CC32" s="58">
        <f t="shared" si="55"/>
        <v>0.27945619335347427</v>
      </c>
      <c r="CD32" s="47">
        <f>SUMIFS(RCCP!$IN$8:$IN$136,
RCCP!$A$8:$A$136,$A32,
RCCP!$C$8:$C$136,$B32
)+
(SUMIFS(RCCP!$IT$8:$IT$136,
RCCP!$A$8:$A$136,$A32,
RCCP!$C$8:$C$136,$B32)/5)</f>
        <v>0</v>
      </c>
      <c r="CE32" s="264">
        <f>SUMIFS(RCCP!$IN$8:$IN$136,
RCCP!$A$8:$A$136,$A32,
RCCP!$C$8:$C$136,$B32
)+
(SUMIFS(RCCP!$IT$8:$IT$136,
RCCP!$A$8:$A$136,$A32,
RCCP!$C$8:$C$136,$B32)/5)</f>
        <v>0</v>
      </c>
      <c r="CF32" s="58">
        <f t="shared" si="56"/>
        <v>0</v>
      </c>
      <c r="CG32" s="47">
        <f>SUMIFS(RCCP!$IO$8:$IO$136,
RCCP!$A$8:$A$136,$A32,
RCCP!$C$8:$C$136,$B32
)+
(SUMIFS(RCCP!$IT$8:$IT$136,
RCCP!$A$8:$A$136,$A32,
RCCP!$C$8:$C$136,$B32)/5)</f>
        <v>0</v>
      </c>
      <c r="CH32" s="264">
        <f>SUMIFS(RCCP!$IO$8:$IO$136,
RCCP!$A$8:$A$136,$A32,
RCCP!$C$8:$C$136,$B32
)+
(SUMIFS(RCCP!$IT$8:$IT$136,
RCCP!$A$8:$A$136,$A32,
RCCP!$C$8:$C$136,$B32)/5)</f>
        <v>0</v>
      </c>
      <c r="CI32" s="58">
        <f t="shared" si="57"/>
        <v>0</v>
      </c>
      <c r="CJ32" s="47">
        <f>SUMIFS(RCCP!$IP$8:$IP$136,
RCCP!$A$8:$A$136,$A32,
RCCP!$C$8:$C$136,$B32
)+
(SUMIFS(RCCP!$IT$8:$IT$136,
RCCP!$A$8:$A$136,$A32,
RCCP!$C$8:$C$136,$B32)/5)</f>
        <v>0</v>
      </c>
      <c r="CK32" s="264">
        <f>SUMIFS(RCCP!$IP$8:$IP$136,
RCCP!$A$8:$A$136,$A32,
RCCP!$C$8:$C$136,$B32
)+
(SUMIFS(RCCP!$IT$8:$IT$136,
RCCP!$A$8:$A$136,$A32,
RCCP!$C$8:$C$136,$B32)/5)</f>
        <v>0</v>
      </c>
      <c r="CL32" s="58">
        <f t="shared" si="58"/>
        <v>0</v>
      </c>
      <c r="CM32" s="47">
        <f>SUMIFS(RCCP!$IQ$8:$IQ$136,
RCCP!$A$8:$A$136,$A32,
RCCP!$C$8:$C$136,$B32
)+
(SUMIFS(RCCP!$IT$8:$IT$136,
RCCP!$A$8:$A$136,$A32,
RCCP!$C$8:$C$136,$B32)/5)</f>
        <v>0</v>
      </c>
      <c r="CN32" s="264">
        <f>SUMIFS(RCCP!$IQ$8:$IQ$136,
RCCP!$A$8:$A$136,$A32,
RCCP!$C$8:$C$136,$B32
)+
(SUMIFS(RCCP!$IT$8:$IT$136,
RCCP!$A$8:$A$136,$A32,
RCCP!$C$8:$C$136,$B32)/5)</f>
        <v>0</v>
      </c>
      <c r="CO32" s="58">
        <f t="shared" si="59"/>
        <v>0</v>
      </c>
      <c r="CP32" s="47">
        <f>SUMIFS(RCCP!$IR$8:$IR$136,
RCCP!$A$8:$A$136,$A32,
RCCP!$C$8:$C$136,$B32
)+
(SUMIFS(RCCP!$IT$8:$IT$136,
RCCP!$A$8:$A$136,$A32,
RCCP!$C$8:$C$136,$B32)/5)</f>
        <v>0</v>
      </c>
      <c r="CQ32" s="264">
        <f>SUMIFS(RCCP!$IR$8:$IR$136,
RCCP!$A$8:$A$136,$A32,
RCCP!$C$8:$C$136,$B32
)+
(SUMIFS(RCCP!$IT$8:$IT$136,
RCCP!$A$8:$A$136,$A32,
RCCP!$C$8:$C$136,$B32)/5)</f>
        <v>0</v>
      </c>
      <c r="CR32" s="58">
        <f t="shared" si="60"/>
        <v>0</v>
      </c>
      <c r="CS32" s="47">
        <f>SUMIFS(RCCP!$IW$8:$IW$136,
RCCP!$A$8:$A$136,$A32,
RCCP!$C$8:$C$136,$B32
)+
(SUMIFS(RCCP!$JB$8:$JB$136,
RCCP!$A$8:$A$136,$A32,
RCCP!$C$8:$C$136,$B32)/4)</f>
        <v>91.5</v>
      </c>
      <c r="CT32" s="264">
        <f>SUMIFS(RCCP!$IW$8:$IW$136,
RCCP!$A$8:$A$136,$A32,
RCCP!$C$8:$C$136,$B32
)+
(SUMIFS(RCCP!$JB$8:$JB$136,
RCCP!$A$8:$A$136,$A32,
RCCP!$C$8:$C$136,$B32)/4)</f>
        <v>91.5</v>
      </c>
      <c r="CU32" s="58">
        <f t="shared" si="77"/>
        <v>1.7063891686248181E-2</v>
      </c>
      <c r="CV32" s="47">
        <f>SUMIFS(RCCP!$IX$8:$IX$136,
RCCP!$A$8:$A$136,$A32,
RCCP!$C$8:$C$136,$B32
)+
(SUMIFS(RCCP!$JB$8:$JB$136,
RCCP!$A$8:$A$136,$A32,
RCCP!$C$8:$C$136,$B32)/4)</f>
        <v>91.5</v>
      </c>
      <c r="CW32" s="264">
        <f>SUMIFS(RCCP!$IX$8:$IX$136,
RCCP!$A$8:$A$136,$A32,
RCCP!$C$8:$C$136,$B32
)+
(SUMIFS(RCCP!$JB$8:$JB$136,
RCCP!$A$8:$A$136,$A32,
RCCP!$C$8:$C$136,$B32)/4)</f>
        <v>91.5</v>
      </c>
      <c r="CX32" s="58">
        <f t="shared" si="78"/>
        <v>1.3961365925112146E-2</v>
      </c>
      <c r="CY32" s="47">
        <f>SUMIFS(RCCP!$IY$8:$IY$136,
RCCP!$A$8:$A$136,$A32,
RCCP!$C$8:$C$136,$B32
)+
(SUMIFS(RCCP!$JB$8:$JB$136,
RCCP!$A$8:$A$136,$A32,
RCCP!$C$8:$C$136,$B32)/4)</f>
        <v>91.5</v>
      </c>
      <c r="CZ32" s="264">
        <f>SUMIFS(RCCP!$IY$8:$IY$136,
RCCP!$A$8:$A$136,$A32,
RCCP!$C$8:$C$136,$B32
)+
(SUMIFS(RCCP!$JB$8:$JB$136,
RCCP!$A$8:$A$136,$A32,
RCCP!$C$8:$C$136,$B32)/4)</f>
        <v>91.5</v>
      </c>
      <c r="DA32" s="58">
        <f t="shared" si="79"/>
        <v>1.3961365925112146E-2</v>
      </c>
      <c r="DB32" s="47">
        <f>SUMIFS(RCCP!$IZ$8:$IZ$136,
RCCP!$A$8:$A$136,$A32,
RCCP!$C$8:$C$136,$B32
)+
(SUMIFS(RCCP!$JB$8:$JB$136,
RCCP!$A$8:$A$136,$A32,
RCCP!$C$8:$C$136,$B32)/4)</f>
        <v>91.5</v>
      </c>
      <c r="DC32" s="264">
        <f>SUMIFS(RCCP!$IZ$8:$IZ$136,
RCCP!$A$8:$A$136,$A32,
RCCP!$C$8:$C$136,$B32
)+
(SUMIFS(RCCP!$JB$8:$JB$136,
RCCP!$A$8:$A$136,$A32,
RCCP!$C$8:$C$136,$B32)/4)</f>
        <v>91.5</v>
      </c>
      <c r="DD32" s="58">
        <f t="shared" si="80"/>
        <v>1.3961365925112146E-2</v>
      </c>
      <c r="DE32" s="47">
        <f>SUMIFS(RCCP!$JE$8:$JE$136,
RCCP!$A$8:$A$136,$A32,
RCCP!$C$8:$C$136,$B32
)+
(SUMIFS(RCCP!$JJ$8:$JJ$136,
RCCP!$A$8:$A$136,$A32,
RCCP!$C$8:$C$136,$B32)/4)</f>
        <v>2139</v>
      </c>
      <c r="DF32" s="264">
        <f>SUMIFS(RCCP!$JE$8:$JE$136,
RCCP!$A$8:$A$136,$A32,
RCCP!$C$8:$C$136,$B32
)+
(SUMIFS(RCCP!$JJ$8:$JJ$136,
RCCP!$A$8:$A$136,$A32,
RCCP!$C$8:$C$136,$B32)/4)</f>
        <v>2139</v>
      </c>
      <c r="DG32" s="58">
        <f t="shared" si="81"/>
        <v>0.32637553785590034</v>
      </c>
      <c r="DH32" s="47">
        <f>SUMIFS(RCCP!$JF$8:$JF$136,
RCCP!$A$8:$A$136,$A32,
RCCP!$C$8:$C$136,$B32
)+
(SUMIFS(RCCP!$JJ$8:$JJ$136,
RCCP!$A$8:$A$136,$A32,
RCCP!$C$8:$C$136,$B32)/4)</f>
        <v>2139</v>
      </c>
      <c r="DI32" s="264">
        <f>SUMIFS(RCCP!$JF$8:$JF$136,
RCCP!$A$8:$A$136,$A32,
RCCP!$C$8:$C$136,$B32
)+
(SUMIFS(RCCP!$JJ$8:$JJ$136,
RCCP!$A$8:$A$136,$A32,
RCCP!$C$8:$C$136,$B32)/4)</f>
        <v>2139</v>
      </c>
      <c r="DJ32" s="58">
        <f t="shared" si="82"/>
        <v>0.32637553785590034</v>
      </c>
      <c r="DK32" s="47">
        <f>SUMIFS(RCCP!$JG$8:$JG$136,
RCCP!$A$8:$A$136,$A32,
RCCP!$C$8:$C$136,$B32
)+
(SUMIFS(RCCP!$JJ$8:$JJ$136,
RCCP!$A$8:$A$136,$A32,
RCCP!$C$8:$C$136,$B32)/4)</f>
        <v>2139</v>
      </c>
      <c r="DL32" s="264">
        <f>SUMIFS(RCCP!$JG$8:$JG$136,
RCCP!$A$8:$A$136,$A32,
RCCP!$C$8:$C$136,$B32
)+
(SUMIFS(RCCP!$JJ$8:$JJ$136,
RCCP!$A$8:$A$136,$A32,
RCCP!$C$8:$C$136,$B32)/4)</f>
        <v>2139</v>
      </c>
      <c r="DM32" s="58">
        <f t="shared" si="83"/>
        <v>0.39890343515721155</v>
      </c>
      <c r="DN32" s="47">
        <f>SUMIFS(RCCP!$JH$8:$JH$136,
RCCP!$A$8:$A$136,$A32,
RCCP!$C$8:$C$136,$B32
)+
(SUMIFS(RCCP!$JJ$8:$JJ$136,
RCCP!$A$8:$A$136,$A32,
RCCP!$C$8:$C$136,$B32)/4)</f>
        <v>2139</v>
      </c>
      <c r="DO32" s="264">
        <f>SUMIFS(RCCP!$JH$8:$JH$136,
RCCP!$A$8:$A$136,$A32,
RCCP!$C$8:$C$136,$B32
)+
(SUMIFS(RCCP!$JJ$8:$JJ$136,
RCCP!$A$8:$A$136,$A32,
RCCP!$C$8:$C$136,$B32)/4)</f>
        <v>2139</v>
      </c>
      <c r="DP32" s="58">
        <f t="shared" si="84"/>
        <v>0.32637553785590034</v>
      </c>
    </row>
    <row r="33" spans="1:120" ht="20.149999999999999" customHeight="1" x14ac:dyDescent="0.35">
      <c r="A33" s="54">
        <v>880</v>
      </c>
      <c r="B33" s="54" t="str">
        <f>+B31</f>
        <v>Infant'S</v>
      </c>
      <c r="C33" s="39" t="s">
        <v>60</v>
      </c>
      <c r="D33" s="126">
        <v>68.666666666666671</v>
      </c>
      <c r="E33" s="39">
        <f t="shared" si="27"/>
        <v>5.5</v>
      </c>
      <c r="F33" s="55">
        <v>9</v>
      </c>
      <c r="G33" s="39">
        <v>2</v>
      </c>
      <c r="H33" s="40">
        <f t="shared" si="43"/>
        <v>6798</v>
      </c>
      <c r="I33" s="40">
        <f t="shared" si="28"/>
        <v>1236</v>
      </c>
      <c r="J33" s="47">
        <f>SUM(SUMIFS(
'BLC Subcont'!$AE$7:$AE$9999,
'BLC Subcont'!$I$7:$I$9999,L$9,
'BLC Subcont'!$U$7:$U$9999,$A33,
'BLC Subcont'!$AA$7:$AA$9999,$B33
))</f>
        <v>0</v>
      </c>
      <c r="K33" s="124">
        <f>SUM(SUMIFS(
'BLC Subcont'!$BZ$7:$BZ$9999,
'BLC Subcont'!$I$7:$I$9999,L$9,
'BLC Subcont'!$U$7:$U$9999,$A33,
'BLC Subcont'!$AA$7:$AA$9999,$B33
))</f>
        <v>0</v>
      </c>
      <c r="L33" s="58">
        <f t="shared" si="29"/>
        <v>0</v>
      </c>
      <c r="M33" s="47">
        <f>SUM(SUMIFS(
'BLC Subcont'!$AE$7:$AE$9999,
'BLC Subcont'!$I$7:$I$9999,O$9,
'BLC Subcont'!$U$7:$U$9999,$A33,
'BLC Subcont'!$AA$7:$AA$9999,$B33
))</f>
        <v>2790</v>
      </c>
      <c r="N33" s="124">
        <f>SUM(SUMIFS(
'BLC Subcont'!$BZ$7:$BZ$9999,
'BLC Subcont'!$I$7:$I$9999,O$9,
'BLC Subcont'!$U$7:$U$9999,$A33,
'BLC Subcont'!$AA$7:$AA$9999,$B33
))</f>
        <v>0</v>
      </c>
      <c r="O33" s="58">
        <f t="shared" si="30"/>
        <v>0</v>
      </c>
      <c r="P33" s="47">
        <f>SUM(SUMIFS(
'BLC Subcont'!$AE$7:$AE$9999,
'BLC Subcont'!$I$7:$I$9999,R$9,
'BLC Subcont'!$U$7:$U$9999,$A33,
'BLC Subcont'!$AA$7:$AA$9999,$B33
))</f>
        <v>3846</v>
      </c>
      <c r="Q33" s="124">
        <f>SUM(SUMIFS(
'BLC Subcont'!$BZ$7:$BZ$9999,
'BLC Subcont'!$I$7:$I$9999,R$9,
'BLC Subcont'!$U$7:$U$9999,$A33,
'BLC Subcont'!$AA$7:$AA$9999,$B33
))</f>
        <v>0</v>
      </c>
      <c r="R33" s="58">
        <f t="shared" si="31"/>
        <v>0</v>
      </c>
      <c r="S33" s="47">
        <f>SUM(SUMIFS(
'BLC Subcont'!$AE$7:$AE$9999,
'BLC Subcont'!$I$7:$I$9999,U$9,
'BLC Subcont'!$U$7:$U$9999,$A33,
'BLC Subcont'!$AA$7:$AA$9999,$B33
))</f>
        <v>0</v>
      </c>
      <c r="T33" s="124">
        <f>SUM(SUMIFS(
'BLC Subcont'!$BZ$7:$BZ$9999,
'BLC Subcont'!$I$7:$I$9999,U$9,
'BLC Subcont'!$U$7:$U$9999,$A33,
'BLC Subcont'!$AA$7:$AA$9999,$B33
))</f>
        <v>0</v>
      </c>
      <c r="U33" s="58">
        <f t="shared" si="32"/>
        <v>0</v>
      </c>
      <c r="V33" s="47">
        <f>SUM(SUMIFS(
'BLC Subcont'!$AE$7:$AE$9999,
'BLC Subcont'!$I$7:$I$9999,X$9,
'BLC Subcont'!$U$7:$U$9999,$A33,
'BLC Subcont'!$AA$7:$AA$9999,$B33
))</f>
        <v>1998</v>
      </c>
      <c r="W33" s="124">
        <f>SUM(SUMIFS(
'BLC Subcont'!$BZ$7:$BZ$9999,
'BLC Subcont'!$I$7:$I$9999,X$9,
'BLC Subcont'!$U$7:$U$9999,$A33,
'BLC Subcont'!$AA$7:$AA$9999,$B33
))</f>
        <v>1142</v>
      </c>
      <c r="X33" s="58">
        <f t="shared" si="33"/>
        <v>0.16799058546631362</v>
      </c>
      <c r="Y33" s="47">
        <f t="shared" si="34"/>
        <v>8634</v>
      </c>
      <c r="Z33" s="124">
        <f t="shared" si="34"/>
        <v>1142</v>
      </c>
      <c r="AA33" s="127">
        <f t="shared" si="35"/>
        <v>0.16799058546631362</v>
      </c>
      <c r="AB33" s="47">
        <f>SUM(SUMIFS(
'BLC Subcont'!$AE$7:$AE$9999,
'BLC Subcont'!$I$7:$I$9999,AD$9,
'BLC Subcont'!$U$7:$U$9999,$A33,
'BLC Subcont'!$AA$7:$AA$9999,$B33
))</f>
        <v>1200</v>
      </c>
      <c r="AC33" s="264">
        <f>SUM(SUMIFS(
'BLC Subcont'!$BZ$7:$BZ$9999,
'BLC Subcont'!$I$7:$I$9999,AD$9,
'BLC Subcont'!$U$7:$U$9999,$A33,
'BLC Subcont'!$AA$7:$AA$9999,$B33
))</f>
        <v>260</v>
      </c>
      <c r="AD33" s="58">
        <f t="shared" si="36"/>
        <v>3.824654310091203E-2</v>
      </c>
      <c r="AE33" s="47">
        <f>SUM(SUMIFS(
'BLC Subcont'!$AE$7:$AE$9999,
'BLC Subcont'!$I$7:$I$9999,AG$9,
'BLC Subcont'!$U$7:$U$9999,$A33,
'BLC Subcont'!$AA$7:$AA$9999,$B33
))</f>
        <v>6264</v>
      </c>
      <c r="AF33" s="264">
        <f>SUM(SUMIFS(
'BLC Subcont'!$BZ$7:$BZ$9999,
'BLC Subcont'!$I$7:$I$9999,AG$9,
'BLC Subcont'!$U$7:$U$9999,$A33,
'BLC Subcont'!$AA$7:$AA$9999,$B33
))</f>
        <v>5901</v>
      </c>
      <c r="AG33" s="58">
        <f t="shared" si="36"/>
        <v>0.86804942630185344</v>
      </c>
      <c r="AH33" s="47">
        <f>SUM(SUMIFS(
'BLC Subcont'!$AE$7:$AE$9999,
'BLC Subcont'!$I$7:$I$9999,AJ$9,
'BLC Subcont'!$U$7:$U$9999,$A33,
'BLC Subcont'!$AA$7:$AA$9999,$B33
))</f>
        <v>1344</v>
      </c>
      <c r="AI33" s="264">
        <f>SUM(SUMIFS(
'BLC Subcont'!$BZ$7:$BZ$9999,
'BLC Subcont'!$I$7:$I$9999,AJ$9,
'BLC Subcont'!$U$7:$U$9999,$A33,
'BLC Subcont'!$AA$7:$AA$9999,$B33
))</f>
        <v>1344</v>
      </c>
      <c r="AJ33" s="58">
        <f t="shared" si="36"/>
        <v>0.19770520741394529</v>
      </c>
      <c r="AK33" s="47">
        <f>SUM(SUMIFS(
'BLC Subcont'!$AE$7:$AE$9999,
'BLC Subcont'!$I$7:$I$9999,AM$9,
'BLC Subcont'!$U$7:$U$9999,$A33,
'BLC Subcont'!$AA$7:$AA$9999,$B33
))</f>
        <v>0</v>
      </c>
      <c r="AL33" s="264">
        <f>SUM(SUMIFS(
'BLC Subcont'!$BZ$7:$BZ$9999,
'BLC Subcont'!$I$7:$I$9999,AM$9,
'BLC Subcont'!$U$7:$U$9999,$A33,
'BLC Subcont'!$AA$7:$AA$9999,$B33
))</f>
        <v>0</v>
      </c>
      <c r="AM33" s="58">
        <f t="shared" si="36"/>
        <v>0</v>
      </c>
      <c r="AN33" s="47">
        <f>SUM(SUMIFS(
'BLC Subcont'!$AE$7:$AE$9999,
'BLC Subcont'!$I$7:$I$9999,AP$9,
'BLC Subcont'!$U$7:$U$9999,$A33,
'BLC Subcont'!$AA$7:$AA$9999,$B33
))</f>
        <v>0</v>
      </c>
      <c r="AO33" s="264">
        <f>SUM(SUMIFS(
'BLC Subcont'!$BZ$7:$BZ$9999,
'BLC Subcont'!$I$7:$I$9999,AP$9,
'BLC Subcont'!$U$7:$U$9999,$A33,
'BLC Subcont'!$AA$7:$AA$9999,$B33
))</f>
        <v>0</v>
      </c>
      <c r="AP33" s="58">
        <f t="shared" si="36"/>
        <v>0</v>
      </c>
      <c r="AQ33" s="47">
        <f>SUM(SUMIFS(
'BLC Subcont'!$AE$7:$AE$9999,
'BLC Subcont'!$I$7:$I$9999,AS$9,
'BLC Subcont'!$U$7:$U$9999,$A33,
'BLC Subcont'!$AA$7:$AA$9999,$B33
))</f>
        <v>0</v>
      </c>
      <c r="AR33" s="264">
        <f>SUM(SUMIFS(
'BLC Subcont'!$BZ$7:$BZ$9999,
'BLC Subcont'!$I$7:$I$9999,AS$9,
'BLC Subcont'!$U$7:$U$9999,$A33,
'BLC Subcont'!$AA$7:$AA$9999,$B33
))</f>
        <v>0</v>
      </c>
      <c r="AS33" s="58">
        <f t="shared" si="36"/>
        <v>0</v>
      </c>
      <c r="AT33" s="47">
        <f>SUM(SUMIFS(
'BLC Subcont'!$AE$7:$AE$9999,
'BLC Subcont'!$I$7:$I$9999,AV$9,
'BLC Subcont'!$U$7:$U$9999,$A33,
'BLC Subcont'!$AA$7:$AA$9999,$B33
))</f>
        <v>0</v>
      </c>
      <c r="AU33" s="124">
        <f>SUM(SUMIFS(
'BLC Subcont'!$BZ$7:$BZ$9999,
'BLC Subcont'!$I$7:$I$9999,AV$9,
'BLC Subcont'!$U$7:$U$9999,$A33,
'BLC Subcont'!$AA$7:$AA$9999,$B33
))</f>
        <v>0</v>
      </c>
      <c r="AV33" s="58">
        <f t="shared" si="37"/>
        <v>0</v>
      </c>
      <c r="AW33" s="47">
        <f>SUM(SUMIFS(
'BLC Subcont'!$AE$7:$AE$9999,
'BLC Subcont'!$I$7:$I$9999,AY$9,
'BLC Subcont'!$U$7:$U$9999,$A33,
'BLC Subcont'!$AA$7:$AA$9999,$B33
))</f>
        <v>0</v>
      </c>
      <c r="AX33" s="124">
        <f>SUM(SUMIFS(
'BLC Subcont'!$BZ$7:$BZ$9999,
'BLC Subcont'!$I$7:$I$9999,AY$9,
'BLC Subcont'!$U$7:$U$9999,$A33,
'BLC Subcont'!$AA$7:$AA$9999,$B33
))</f>
        <v>0</v>
      </c>
      <c r="AY33" s="58">
        <f t="shared" si="38"/>
        <v>0</v>
      </c>
      <c r="AZ33" s="42">
        <f t="shared" si="44"/>
        <v>3006</v>
      </c>
      <c r="BA33" s="264">
        <f t="shared" si="39"/>
        <v>3006</v>
      </c>
      <c r="BB33" s="58">
        <f t="shared" si="45"/>
        <v>0.44218887908208299</v>
      </c>
      <c r="BC33" s="47">
        <f t="shared" si="46"/>
        <v>0</v>
      </c>
      <c r="BD33" s="264">
        <f t="shared" si="41"/>
        <v>0</v>
      </c>
      <c r="BE33" s="58">
        <f t="shared" si="47"/>
        <v>0</v>
      </c>
      <c r="BF33" s="42">
        <f>SUMIFS(RCCP!$HX$8:$HX$136,
RCCP!$A$8:$A$136,$A33,
RCCP!$C$8:$C$136,$B33
)+
(SUMIFS(RCCP!$IC$8:$IC$136,
RCCP!$A$8:$A$136,$A33,
RCCP!$C$8:$C$136,$B33)/4)</f>
        <v>3006</v>
      </c>
      <c r="BG33" s="124">
        <f>SUMIFS(RCCP!$HX$8:$HX$136,
RCCP!$A$8:$A$136,$A33,
RCCP!$C$8:$C$136,$B33
)+
(SUMIFS(RCCP!$IC$8:$IC$136,
RCCP!$A$8:$A$136,$A33,
RCCP!$C$8:$C$136,$B33)/4)</f>
        <v>3006</v>
      </c>
      <c r="BH33" s="58">
        <f t="shared" si="48"/>
        <v>0.44218887908208299</v>
      </c>
      <c r="BI33" s="47">
        <f>SUMIFS(RCCP!$HY$8:$HY$136,
RCCP!$A$8:$A$136,$A33,
RCCP!$C$8:$C$136,$B33
)+
(SUMIFS(RCCP!$IC$8:$IC$136,
RCCP!$A$8:$A$136,$A33,
RCCP!$C$8:$C$136,$B33)/4)</f>
        <v>0</v>
      </c>
      <c r="BJ33" s="124">
        <f>SUMIFS(RCCP!$HY$8:$HY$136,
RCCP!$A$8:$A$136,$A33,
RCCP!$C$8:$C$136,$B33
)+
(SUMIFS(RCCP!$IC$8:$IC$136,
RCCP!$A$8:$A$136,$A33,
RCCP!$C$8:$C$136,$B33)/4)</f>
        <v>0</v>
      </c>
      <c r="BK33" s="58">
        <f t="shared" si="49"/>
        <v>0</v>
      </c>
      <c r="BL33" s="47">
        <f>SUMIFS(RCCP!$HZ$8:$HZ$136,
RCCP!$A$8:$A$136,$A33,
RCCP!$C$8:$C$136,$B33
)+
(SUMIFS(RCCP!$IC$8:$IC$136,
RCCP!$A$8:$A$136,$A33,
RCCP!$C$8:$C$136,$B33)/4)</f>
        <v>2118</v>
      </c>
      <c r="BM33" s="264">
        <f>SUMIFS(RCCP!$HZ$8:$HZ$136,
RCCP!$A$8:$A$136,$A33,
RCCP!$C$8:$C$136,$B33
)+
(SUMIFS(RCCP!$IC$8:$IC$136,
RCCP!$A$8:$A$136,$A33,
RCCP!$C$8:$C$136,$B33)/4)</f>
        <v>2118</v>
      </c>
      <c r="BN33" s="58">
        <f t="shared" si="50"/>
        <v>0.31156222418358342</v>
      </c>
      <c r="BO33" s="47">
        <f>SUMIFS(RCCP!$IA$8:$IA$136,
RCCP!$A$8:$A$136,$A33,
RCCP!$C$8:$C$136,$B33
)+
(SUMIFS(RCCP!$IC$8:$IC$136,
RCCP!$A$8:$A$136,$A33,
RCCP!$C$8:$C$136,$B33)/4)</f>
        <v>0</v>
      </c>
      <c r="BP33" s="264">
        <f>SUMIFS(RCCP!$IA$8:$IA$136,
RCCP!$A$8:$A$136,$A33,
RCCP!$C$8:$C$136,$B33
)+
(SUMIFS(RCCP!$IC$8:$IC$136,
RCCP!$A$8:$A$136,$A33,
RCCP!$C$8:$C$136,$B33)/4)</f>
        <v>0</v>
      </c>
      <c r="BQ33" s="58">
        <f t="shared" si="51"/>
        <v>0</v>
      </c>
      <c r="BR33" s="47">
        <f>SUMIFS(RCCP!$IF$8:$IF$136,
RCCP!$A$8:$A$136,$A33,
RCCP!$C$8:$C$136,$B33
)+
(SUMIFS(RCCP!$IK$8:$IK$136,
RCCP!$A$8:$A$136,$A33,
RCCP!$C$8:$C$136,$B33)/4)</f>
        <v>1696.5</v>
      </c>
      <c r="BS33" s="264">
        <f>SUMIFS(RCCP!$IF$8:$IF$136,
RCCP!$A$8:$A$136,$A33,
RCCP!$C$8:$C$136,$B33
)+
(SUMIFS(RCCP!$IK$8:$IK$136,
RCCP!$A$8:$A$136,$A33,
RCCP!$C$8:$C$136,$B33)/4)</f>
        <v>1696.5</v>
      </c>
      <c r="BT33" s="58">
        <f t="shared" si="52"/>
        <v>0.24955869373345102</v>
      </c>
      <c r="BU33" s="47">
        <f>SUMIFS(RCCP!$IG$8:$IG$136,
RCCP!$A$8:$A$136,$A33,
RCCP!$C$8:$C$136,$B33
)+
(SUMIFS(RCCP!$IK$8:$IK$136,
RCCP!$A$8:$A$136,$A33,
RCCP!$C$8:$C$136,$B33)/4)</f>
        <v>2698.5</v>
      </c>
      <c r="BV33" s="264">
        <f>SUMIFS(RCCP!$IG$8:$IG$136,
RCCP!$A$8:$A$136,$A33,
RCCP!$C$8:$C$136,$B33
)+
(SUMIFS(RCCP!$IK$8:$IK$136,
RCCP!$A$8:$A$136,$A33,
RCCP!$C$8:$C$136,$B33)/4)</f>
        <v>2698.5</v>
      </c>
      <c r="BW33" s="58">
        <f t="shared" si="53"/>
        <v>0.39695498676081198</v>
      </c>
      <c r="BX33" s="47">
        <f>SUMIFS(RCCP!$IH$8:$IH$136,
RCCP!$A$8:$A$136,$A33,
RCCP!$C$8:$C$136,$B33
)+
(SUMIFS(RCCP!$IK$8:$IK$136,
RCCP!$A$8:$A$136,$A33,
RCCP!$C$8:$C$136,$B33)/4)</f>
        <v>1498.5</v>
      </c>
      <c r="BY33" s="264">
        <f>SUMIFS(RCCP!$IH$8:$IH$136,
RCCP!$A$8:$A$136,$A33,
RCCP!$C$8:$C$136,$B33
)+
(SUMIFS(RCCP!$IK$8:$IK$136,
RCCP!$A$8:$A$136,$A33,
RCCP!$C$8:$C$136,$B33)/4)</f>
        <v>1498.5</v>
      </c>
      <c r="BZ33" s="58">
        <f t="shared" si="54"/>
        <v>0.220432480141218</v>
      </c>
      <c r="CA33" s="47">
        <f>SUMIFS(RCCP!$II$8:$II$136,
RCCP!$A$8:$A$136,$A33,
RCCP!$C$8:$C$136,$B33
)+
(SUMIFS(RCCP!$IK$8:$IK$136,
RCCP!$A$8:$A$136,$A33,
RCCP!$C$8:$C$136,$B33)/4)</f>
        <v>1498.5</v>
      </c>
      <c r="CB33" s="264">
        <f>SUMIFS(RCCP!$II$8:$II$136,
RCCP!$A$8:$A$136,$A33,
RCCP!$C$8:$C$136,$B33
)+
(SUMIFS(RCCP!$IK$8:$IK$136,
RCCP!$A$8:$A$136,$A33,
RCCP!$C$8:$C$136,$B33)/4)</f>
        <v>1498.5</v>
      </c>
      <c r="CC33" s="58">
        <f t="shared" si="55"/>
        <v>0.26941747572815533</v>
      </c>
      <c r="CD33" s="47">
        <f>SUMIFS(RCCP!$IN$8:$IN$136,
RCCP!$A$8:$A$136,$A33,
RCCP!$C$8:$C$136,$B33
)+
(SUMIFS(RCCP!$IT$8:$IT$136,
RCCP!$A$8:$A$136,$A33,
RCCP!$C$8:$C$136,$B33)/5)</f>
        <v>0</v>
      </c>
      <c r="CE33" s="264">
        <f>SUMIFS(RCCP!$IN$8:$IN$136,
RCCP!$A$8:$A$136,$A33,
RCCP!$C$8:$C$136,$B33
)+
(SUMIFS(RCCP!$IT$8:$IT$136,
RCCP!$A$8:$A$136,$A33,
RCCP!$C$8:$C$136,$B33)/5)</f>
        <v>0</v>
      </c>
      <c r="CF33" s="58">
        <f t="shared" si="56"/>
        <v>0</v>
      </c>
      <c r="CG33" s="47">
        <f>SUMIFS(RCCP!$IO$8:$IO$136,
RCCP!$A$8:$A$136,$A33,
RCCP!$C$8:$C$136,$B33
)+
(SUMIFS(RCCP!$IT$8:$IT$136,
RCCP!$A$8:$A$136,$A33,
RCCP!$C$8:$C$136,$B33)/5)</f>
        <v>0</v>
      </c>
      <c r="CH33" s="264">
        <f>SUMIFS(RCCP!$IO$8:$IO$136,
RCCP!$A$8:$A$136,$A33,
RCCP!$C$8:$C$136,$B33
)+
(SUMIFS(RCCP!$IT$8:$IT$136,
RCCP!$A$8:$A$136,$A33,
RCCP!$C$8:$C$136,$B33)/5)</f>
        <v>0</v>
      </c>
      <c r="CI33" s="58">
        <f t="shared" si="57"/>
        <v>0</v>
      </c>
      <c r="CJ33" s="47">
        <f>SUMIFS(RCCP!$IP$8:$IP$136,
RCCP!$A$8:$A$136,$A33,
RCCP!$C$8:$C$136,$B33
)+
(SUMIFS(RCCP!$IT$8:$IT$136,
RCCP!$A$8:$A$136,$A33,
RCCP!$C$8:$C$136,$B33)/5)</f>
        <v>0</v>
      </c>
      <c r="CK33" s="264">
        <f>SUMIFS(RCCP!$IP$8:$IP$136,
RCCP!$A$8:$A$136,$A33,
RCCP!$C$8:$C$136,$B33
)+
(SUMIFS(RCCP!$IT$8:$IT$136,
RCCP!$A$8:$A$136,$A33,
RCCP!$C$8:$C$136,$B33)/5)</f>
        <v>0</v>
      </c>
      <c r="CL33" s="58">
        <f t="shared" si="58"/>
        <v>0</v>
      </c>
      <c r="CM33" s="47">
        <f>SUMIFS(RCCP!$IQ$8:$IQ$136,
RCCP!$A$8:$A$136,$A33,
RCCP!$C$8:$C$136,$B33
)+
(SUMIFS(RCCP!$IT$8:$IT$136,
RCCP!$A$8:$A$136,$A33,
RCCP!$C$8:$C$136,$B33)/5)</f>
        <v>0</v>
      </c>
      <c r="CN33" s="264">
        <f>SUMIFS(RCCP!$IQ$8:$IQ$136,
RCCP!$A$8:$A$136,$A33,
RCCP!$C$8:$C$136,$B33
)+
(SUMIFS(RCCP!$IT$8:$IT$136,
RCCP!$A$8:$A$136,$A33,
RCCP!$C$8:$C$136,$B33)/5)</f>
        <v>0</v>
      </c>
      <c r="CO33" s="58">
        <f t="shared" si="59"/>
        <v>0</v>
      </c>
      <c r="CP33" s="47">
        <f>SUMIFS(RCCP!$IR$8:$IR$136,
RCCP!$A$8:$A$136,$A33,
RCCP!$C$8:$C$136,$B33
)+
(SUMIFS(RCCP!$IT$8:$IT$136,
RCCP!$A$8:$A$136,$A33,
RCCP!$C$8:$C$136,$B33)/5)</f>
        <v>0</v>
      </c>
      <c r="CQ33" s="264">
        <f>SUMIFS(RCCP!$IR$8:$IR$136,
RCCP!$A$8:$A$136,$A33,
RCCP!$C$8:$C$136,$B33
)+
(SUMIFS(RCCP!$IT$8:$IT$136,
RCCP!$A$8:$A$136,$A33,
RCCP!$C$8:$C$136,$B33)/5)</f>
        <v>0</v>
      </c>
      <c r="CR33" s="58">
        <f t="shared" si="60"/>
        <v>0</v>
      </c>
      <c r="CS33" s="47">
        <f>SUMIFS(RCCP!$IW$8:$IW$136,
RCCP!$A$8:$A$136,$A33,
RCCP!$C$8:$C$136,$B33
)+
(SUMIFS(RCCP!$JB$8:$JB$136,
RCCP!$A$8:$A$136,$A33,
RCCP!$C$8:$C$136,$B33)/4)</f>
        <v>91.5</v>
      </c>
      <c r="CT33" s="264">
        <f>SUMIFS(RCCP!$IW$8:$IW$136,
RCCP!$A$8:$A$136,$A33,
RCCP!$C$8:$C$136,$B33
)+
(SUMIFS(RCCP!$JB$8:$JB$136,
RCCP!$A$8:$A$136,$A33,
RCCP!$C$8:$C$136,$B33)/4)</f>
        <v>91.5</v>
      </c>
      <c r="CU33" s="58">
        <f t="shared" si="77"/>
        <v>1.6450916936353831E-2</v>
      </c>
      <c r="CV33" s="47">
        <f>SUMIFS(RCCP!$IX$8:$IX$136,
RCCP!$A$8:$A$136,$A33,
RCCP!$C$8:$C$136,$B33
)+
(SUMIFS(RCCP!$JB$8:$JB$136,
RCCP!$A$8:$A$136,$A33,
RCCP!$C$8:$C$136,$B33)/4)</f>
        <v>91.5</v>
      </c>
      <c r="CW33" s="264">
        <f>SUMIFS(RCCP!$IX$8:$IX$136,
RCCP!$A$8:$A$136,$A33,
RCCP!$C$8:$C$136,$B33
)+
(SUMIFS(RCCP!$JB$8:$JB$136,
RCCP!$A$8:$A$136,$A33,
RCCP!$C$8:$C$136,$B33)/4)</f>
        <v>91.5</v>
      </c>
      <c r="CX33" s="58">
        <f t="shared" si="78"/>
        <v>1.3459841129744042E-2</v>
      </c>
      <c r="CY33" s="47">
        <f>SUMIFS(RCCP!$IY$8:$IY$136,
RCCP!$A$8:$A$136,$A33,
RCCP!$C$8:$C$136,$B33
)+
(SUMIFS(RCCP!$JB$8:$JB$136,
RCCP!$A$8:$A$136,$A33,
RCCP!$C$8:$C$136,$B33)/4)</f>
        <v>91.5</v>
      </c>
      <c r="CZ33" s="264">
        <f>SUMIFS(RCCP!$IY$8:$IY$136,
RCCP!$A$8:$A$136,$A33,
RCCP!$C$8:$C$136,$B33
)+
(SUMIFS(RCCP!$JB$8:$JB$136,
RCCP!$A$8:$A$136,$A33,
RCCP!$C$8:$C$136,$B33)/4)</f>
        <v>91.5</v>
      </c>
      <c r="DA33" s="58">
        <f t="shared" si="79"/>
        <v>1.3459841129744042E-2</v>
      </c>
      <c r="DB33" s="47">
        <f>SUMIFS(RCCP!$IZ$8:$IZ$136,
RCCP!$A$8:$A$136,$A33,
RCCP!$C$8:$C$136,$B33
)+
(SUMIFS(RCCP!$JB$8:$JB$136,
RCCP!$A$8:$A$136,$A33,
RCCP!$C$8:$C$136,$B33)/4)</f>
        <v>91.5</v>
      </c>
      <c r="DC33" s="264">
        <f>SUMIFS(RCCP!$IZ$8:$IZ$136,
RCCP!$A$8:$A$136,$A33,
RCCP!$C$8:$C$136,$B33
)+
(SUMIFS(RCCP!$JB$8:$JB$136,
RCCP!$A$8:$A$136,$A33,
RCCP!$C$8:$C$136,$B33)/4)</f>
        <v>91.5</v>
      </c>
      <c r="DD33" s="58">
        <f t="shared" si="80"/>
        <v>1.3459841129744042E-2</v>
      </c>
      <c r="DE33" s="47">
        <f>SUMIFS(RCCP!$JE$8:$JE$136,
RCCP!$A$8:$A$136,$A33,
RCCP!$C$8:$C$136,$B33
)+
(SUMIFS(RCCP!$JJ$8:$JJ$136,
RCCP!$A$8:$A$136,$A33,
RCCP!$C$8:$C$136,$B33)/4)</f>
        <v>2139</v>
      </c>
      <c r="DF33" s="264">
        <f>SUMIFS(RCCP!$JE$8:$JE$136,
RCCP!$A$8:$A$136,$A33,
RCCP!$C$8:$C$136,$B33
)+
(SUMIFS(RCCP!$JJ$8:$JJ$136,
RCCP!$A$8:$A$136,$A33,
RCCP!$C$8:$C$136,$B33)/4)</f>
        <v>2139</v>
      </c>
      <c r="DG33" s="58">
        <f t="shared" si="81"/>
        <v>0.31465136804942628</v>
      </c>
      <c r="DH33" s="47">
        <f>SUMIFS(RCCP!$JF$8:$JF$136,
RCCP!$A$8:$A$136,$A33,
RCCP!$C$8:$C$136,$B33
)+
(SUMIFS(RCCP!$JJ$8:$JJ$136,
RCCP!$A$8:$A$136,$A33,
RCCP!$C$8:$C$136,$B33)/4)</f>
        <v>2139</v>
      </c>
      <c r="DI33" s="264">
        <f>SUMIFS(RCCP!$JF$8:$JF$136,
RCCP!$A$8:$A$136,$A33,
RCCP!$C$8:$C$136,$B33
)+
(SUMIFS(RCCP!$JJ$8:$JJ$136,
RCCP!$A$8:$A$136,$A33,
RCCP!$C$8:$C$136,$B33)/4)</f>
        <v>2139</v>
      </c>
      <c r="DJ33" s="58">
        <f t="shared" si="82"/>
        <v>0.31465136804942628</v>
      </c>
      <c r="DK33" s="47">
        <f>SUMIFS(RCCP!$JG$8:$JG$136,
RCCP!$A$8:$A$136,$A33,
RCCP!$C$8:$C$136,$B33
)+
(SUMIFS(RCCP!$JJ$8:$JJ$136,
RCCP!$A$8:$A$136,$A33,
RCCP!$C$8:$C$136,$B33)/4)</f>
        <v>2139</v>
      </c>
      <c r="DL33" s="264">
        <f>SUMIFS(RCCP!$JG$8:$JG$136,
RCCP!$A$8:$A$136,$A33,
RCCP!$C$8:$C$136,$B33
)+
(SUMIFS(RCCP!$JJ$8:$JJ$136,
RCCP!$A$8:$A$136,$A33,
RCCP!$C$8:$C$136,$B33)/4)</f>
        <v>2139</v>
      </c>
      <c r="DM33" s="58">
        <f t="shared" si="83"/>
        <v>0.38457389428263217</v>
      </c>
      <c r="DN33" s="47">
        <f>SUMIFS(RCCP!$JH$8:$JH$136,
RCCP!$A$8:$A$136,$A33,
RCCP!$C$8:$C$136,$B33
)+
(SUMIFS(RCCP!$JJ$8:$JJ$136,
RCCP!$A$8:$A$136,$A33,
RCCP!$C$8:$C$136,$B33)/4)</f>
        <v>2139</v>
      </c>
      <c r="DO33" s="264">
        <f>SUMIFS(RCCP!$JH$8:$JH$136,
RCCP!$A$8:$A$136,$A33,
RCCP!$C$8:$C$136,$B33
)+
(SUMIFS(RCCP!$JJ$8:$JJ$136,
RCCP!$A$8:$A$136,$A33,
RCCP!$C$8:$C$136,$B33)/4)</f>
        <v>2139</v>
      </c>
      <c r="DP33" s="58">
        <f t="shared" si="84"/>
        <v>0.31465136804942628</v>
      </c>
    </row>
    <row r="34" spans="1:120" ht="20.149999999999999" customHeight="1" x14ac:dyDescent="0.35">
      <c r="A34" s="55">
        <v>880</v>
      </c>
      <c r="B34" s="55" t="s">
        <v>45</v>
      </c>
      <c r="C34" s="55" t="s">
        <v>95</v>
      </c>
      <c r="D34" s="121">
        <v>25</v>
      </c>
      <c r="E34" s="39">
        <f t="shared" si="27"/>
        <v>5.5</v>
      </c>
      <c r="F34" s="55">
        <v>9</v>
      </c>
      <c r="G34" s="55">
        <v>2</v>
      </c>
      <c r="H34" s="123">
        <f t="shared" si="43"/>
        <v>2475</v>
      </c>
      <c r="I34" s="123">
        <f t="shared" si="28"/>
        <v>450</v>
      </c>
      <c r="J34" s="47">
        <f>SUM(SUMIFS(
'BLC Subcont'!$AE$7:$AE$9999,
'BLC Subcont'!$I$7:$I$9999,L$9,
'BLC Subcont'!$U$7:$U$9999,$A34,
'BLC Subcont'!$AA$7:$AA$9999,$B34,
'BLC Subcont'!$HY$7:$HY$9999,"IN HOUSE (MANUAL)"
))</f>
        <v>0</v>
      </c>
      <c r="K34" s="124">
        <f>SUM(SUMIFS(
'BLC Subcont'!$BV$7:$BV$9999,
'BLC Subcont'!$I$7:$I$9999,L$9,
'BLC Subcont'!$U$7:$U$9999,$A34,
'BLC Subcont'!$AA$7:$AA$9999,$B34,
'BLC Subcont'!$HY$7:$HY$9999,"IN HOUSE (MANUAL)"
))</f>
        <v>0</v>
      </c>
      <c r="L34" s="58">
        <f t="shared" si="29"/>
        <v>0</v>
      </c>
      <c r="M34" s="47">
        <f>SUM(SUMIFS(
'BLC Subcont'!$AE$7:$AE$9999,
'BLC Subcont'!$I$7:$I$9999,O$9,
'BLC Subcont'!$U$7:$U$9999,$A34,
'BLC Subcont'!$AA$7:$AA$9999,$B34,
'BLC Subcont'!$HY$7:$HY$9999,"IN HOUSE (MANUAL)"
))</f>
        <v>0</v>
      </c>
      <c r="N34" s="124">
        <f>SUM(SUMIFS(
'BLC Subcont'!$BV$7:$BV$9999,
'BLC Subcont'!$I$7:$I$9999,O$9,
'BLC Subcont'!$U$7:$U$9999,$A34,
'BLC Subcont'!$AA$7:$AA$9999,$B34,
'BLC Subcont'!$HY$7:$HY$9999,"IN HOUSE (MANUAL)"
))</f>
        <v>0</v>
      </c>
      <c r="O34" s="58">
        <f t="shared" si="30"/>
        <v>0</v>
      </c>
      <c r="P34" s="47">
        <f>SUM(SUMIFS(
'BLC Subcont'!$AE$7:$AE$9999,
'BLC Subcont'!$I$7:$I$9999,R$9,
'BLC Subcont'!$U$7:$U$9999,$A34,
'BLC Subcont'!$AA$7:$AA$9999,$B34,
'BLC Subcont'!$HY$7:$HY$9999,"IN HOUSE (MANUAL)"
))</f>
        <v>0</v>
      </c>
      <c r="Q34" s="124">
        <f>SUM(SUMIFS(
'BLC Subcont'!$BV$7:$BV$9999,
'BLC Subcont'!$I$7:$I$9999,R$9,
'BLC Subcont'!$U$7:$U$9999,$A34,
'BLC Subcont'!$AA$7:$AA$9999,$B34,
'BLC Subcont'!$HY$7:$HY$9999,"IN HOUSE (MANUAL)"
))</f>
        <v>0</v>
      </c>
      <c r="R34" s="58">
        <f t="shared" si="31"/>
        <v>0</v>
      </c>
      <c r="S34" s="47">
        <f>SUM(SUMIFS(
'BLC Subcont'!$AE$7:$AE$9999,
'BLC Subcont'!$I$7:$I$9999,U$9,
'BLC Subcont'!$U$7:$U$9999,$A34,
'BLC Subcont'!$AA$7:$AA$9999,$B34,
'BLC Subcont'!$HY$7:$HY$9999,"IN HOUSE (MANUAL)"
))</f>
        <v>0</v>
      </c>
      <c r="T34" s="124">
        <f>SUM(SUMIFS(
'BLC Subcont'!$BV$7:$BV$9999,
'BLC Subcont'!$I$7:$I$9999,U$9,
'BLC Subcont'!$U$7:$U$9999,$A34,
'BLC Subcont'!$AA$7:$AA$9999,$B34,
'BLC Subcont'!$HY$7:$HY$9999,"IN HOUSE (MANUAL)"
))</f>
        <v>0</v>
      </c>
      <c r="U34" s="58">
        <f t="shared" si="32"/>
        <v>0</v>
      </c>
      <c r="V34" s="47">
        <f>SUM(SUMIFS(
'BLC Subcont'!$AE$7:$AE$9999,
'BLC Subcont'!$I$7:$I$9999,X$9,
'BLC Subcont'!$U$7:$U$9999,$A34,
'BLC Subcont'!$AA$7:$AA$9999,$B34,
'BLC Subcont'!$HY$7:$HY$9999,"IN HOUSE (MANUAL)"
))</f>
        <v>0</v>
      </c>
      <c r="W34" s="124">
        <f>SUM(SUMIFS(
'BLC Subcont'!$BV$7:$BV$9999,
'BLC Subcont'!$I$7:$I$9999,X$9,
'BLC Subcont'!$U$7:$U$9999,$A34,
'BLC Subcont'!$AA$7:$AA$9999,$B34,
'BLC Subcont'!$HY$7:$HY$9999,"IN HOUSE (MANUAL)"
))</f>
        <v>0</v>
      </c>
      <c r="X34" s="58">
        <f t="shared" si="33"/>
        <v>0</v>
      </c>
      <c r="Y34" s="47">
        <f t="shared" si="34"/>
        <v>0</v>
      </c>
      <c r="Z34" s="124">
        <f t="shared" si="34"/>
        <v>0</v>
      </c>
      <c r="AA34" s="127">
        <f t="shared" si="35"/>
        <v>0</v>
      </c>
      <c r="AB34" s="47">
        <f>SUM(SUMIFS(
'BLC Subcont'!$AE$7:$AE$9999,
'BLC Subcont'!$I$7:$I$9999,AD$9,
'BLC Subcont'!$U$7:$U$9999,$A34,
'BLC Subcont'!$AA$7:$AA$9999,$B34,
'BLC Subcont'!$HY$7:$HY$9999,"IN HOUSE (MANUAL)"
))</f>
        <v>0</v>
      </c>
      <c r="AC34" s="264">
        <f>SUM(SUMIFS(
'BLC Subcont'!$BV$7:$BV$9999,
'BLC Subcont'!$I$7:$I$9999,AD$9,
'BLC Subcont'!$U$7:$U$9999,$A34,
'BLC Subcont'!$AA$7:$AA$9999,$B34,
'BLC Subcont'!$HY$7:$HY$9999,"IN HOUSE (MANUAL)"
))</f>
        <v>0</v>
      </c>
      <c r="AD34" s="58">
        <f t="shared" si="36"/>
        <v>0</v>
      </c>
      <c r="AE34" s="47">
        <f>SUM(SUMIFS(
'BLC Subcont'!$AE$7:$AE$9999,
'BLC Subcont'!$I$7:$I$9999,AG$9,
'BLC Subcont'!$U$7:$U$9999,$A34,
'BLC Subcont'!$AA$7:$AA$9999,$B34,
'BLC Subcont'!$HY$7:$HY$9999,"IN HOUSE (MANUAL)"
))</f>
        <v>0</v>
      </c>
      <c r="AF34" s="264">
        <f>SUM(SUMIFS(
'BLC Subcont'!$BV$7:$BV$9999,
'BLC Subcont'!$I$7:$I$9999,AG$9,
'BLC Subcont'!$U$7:$U$9999,$A34,
'BLC Subcont'!$AA$7:$AA$9999,$B34,
'BLC Subcont'!$HY$7:$HY$9999,"IN HOUSE (MANUAL)"
))</f>
        <v>0</v>
      </c>
      <c r="AG34" s="58">
        <f t="shared" si="36"/>
        <v>0</v>
      </c>
      <c r="AH34" s="47">
        <f>SUM(SUMIFS(
'BLC Subcont'!$AE$7:$AE$9999,
'BLC Subcont'!$I$7:$I$9999,AJ$9,
'BLC Subcont'!$U$7:$U$9999,$A34,
'BLC Subcont'!$AA$7:$AA$9999,$B34,
'BLC Subcont'!$HY$7:$HY$9999,"IN HOUSE (MANUAL)"
))</f>
        <v>0</v>
      </c>
      <c r="AI34" s="264">
        <f>SUM(SUMIFS(
'BLC Subcont'!$BV$7:$BV$9999,
'BLC Subcont'!$I$7:$I$9999,AJ$9,
'BLC Subcont'!$U$7:$U$9999,$A34,
'BLC Subcont'!$AA$7:$AA$9999,$B34,
'BLC Subcont'!$HY$7:$HY$9999,"IN HOUSE (MANUAL)"
))</f>
        <v>0</v>
      </c>
      <c r="AJ34" s="58">
        <f t="shared" si="36"/>
        <v>0</v>
      </c>
      <c r="AK34" s="47">
        <f>SUM(SUMIFS(
'BLC Subcont'!$AE$7:$AE$9999,
'BLC Subcont'!$I$7:$I$9999,AM$9,
'BLC Subcont'!$U$7:$U$9999,$A34,
'BLC Subcont'!$AA$7:$AA$9999,$B34,
'BLC Subcont'!$HY$7:$HY$9999,"IN HOUSE (MANUAL)"
))</f>
        <v>1842</v>
      </c>
      <c r="AL34" s="264">
        <f>SUM(SUMIFS(
'BLC Subcont'!$BV$7:$BV$9999,
'BLC Subcont'!$I$7:$I$9999,AM$9,
'BLC Subcont'!$U$7:$U$9999,$A34,
'BLC Subcont'!$AA$7:$AA$9999,$B34,
'BLC Subcont'!$HY$7:$HY$9999,"IN HOUSE (MANUAL)"
))</f>
        <v>1842</v>
      </c>
      <c r="AM34" s="58">
        <f t="shared" si="36"/>
        <v>0.74424242424242426</v>
      </c>
      <c r="AN34" s="47">
        <f>SUM(SUMIFS(
'BLC Subcont'!$AE$7:$AE$9999,
'BLC Subcont'!$I$7:$I$9999,AP$9,
'BLC Subcont'!$U$7:$U$9999,$A34,
'BLC Subcont'!$AA$7:$AA$9999,$B34,
'BLC Subcont'!$HY$7:$HY$9999,"IN HOUSE (MANUAL)"
))</f>
        <v>0</v>
      </c>
      <c r="AO34" s="264">
        <f>SUM(SUMIFS(
'BLC Subcont'!$BV$7:$BV$9999,
'BLC Subcont'!$I$7:$I$9999,AP$9,
'BLC Subcont'!$U$7:$U$9999,$A34,
'BLC Subcont'!$AA$7:$AA$9999,$B34,
'BLC Subcont'!$HY$7:$HY$9999,"IN HOUSE (MANUAL)"
))</f>
        <v>0</v>
      </c>
      <c r="AP34" s="58">
        <f t="shared" si="36"/>
        <v>0</v>
      </c>
      <c r="AQ34" s="47">
        <f>SUM(SUMIFS(
'BLC Subcont'!$AE$7:$AE$9999,
'BLC Subcont'!$I$7:$I$9999,AS$9,
'BLC Subcont'!$U$7:$U$9999,$A34,
'BLC Subcont'!$AA$7:$AA$9999,$B34,
'BLC Subcont'!$HY$7:$HY$9999,"IN HOUSE (MANUAL)"
))</f>
        <v>0</v>
      </c>
      <c r="AR34" s="264">
        <f>SUM(SUMIFS(
'BLC Subcont'!$BV$7:$BV$9999,
'BLC Subcont'!$I$7:$I$9999,AS$9,
'BLC Subcont'!$U$7:$U$9999,$A34,
'BLC Subcont'!$AA$7:$AA$9999,$B34,
'BLC Subcont'!$HY$7:$HY$9999,"IN HOUSE (MANUAL)"
))</f>
        <v>0</v>
      </c>
      <c r="AS34" s="58">
        <f t="shared" si="36"/>
        <v>0</v>
      </c>
      <c r="AT34" s="47">
        <f>SUM(SUMIFS(
'BLC Subcont'!$AE$7:$AE$9999,
'BLC Subcont'!$I$7:$I$9999,AV$9,
'BLC Subcont'!$U$7:$U$9999,$A34,
'BLC Subcont'!$AA$7:$AA$9999,$B34,
'BLC Subcont'!$HY$7:$HY$9999,"IN HOUSE (MANUAL)"
))</f>
        <v>0</v>
      </c>
      <c r="AU34" s="124">
        <f>SUM(SUMIFS(
'BLC Subcont'!$BV$7:$BV$9999,
'BLC Subcont'!$I$7:$I$9999,AV$9,
'BLC Subcont'!$U$7:$U$9999,$A34,
'BLC Subcont'!$AA$7:$AA$9999,$B34,
'BLC Subcont'!$HY$7:$HY$9999,"IN HOUSE (MANUAL)"
))</f>
        <v>0</v>
      </c>
      <c r="AV34" s="58">
        <f t="shared" si="37"/>
        <v>0</v>
      </c>
      <c r="AW34" s="47">
        <f>SUM(SUMIFS(
'BLC Subcont'!$AE$7:$AE$9999,
'BLC Subcont'!$I$7:$I$9999,AY$9,
'BLC Subcont'!$U$7:$U$9999,$A34,
'BLC Subcont'!$AA$7:$AA$9999,$B34,
'BLC Subcont'!$HY$7:$HY$9999,"IN HOUSE (MANUAL)"
))</f>
        <v>0</v>
      </c>
      <c r="AX34" s="124">
        <f>SUM(SUMIFS(
'BLC Subcont'!$BV$7:$BV$9999,
'BLC Subcont'!$I$7:$I$9999,AY$9,
'BLC Subcont'!$U$7:$U$9999,$A34,
'BLC Subcont'!$AA$7:$AA$9999,$B34,
'BLC Subcont'!$HY$7:$HY$9999,"IN HOUSE (MANUAL)"
))</f>
        <v>0</v>
      </c>
      <c r="AY34" s="58">
        <f t="shared" si="38"/>
        <v>0</v>
      </c>
      <c r="AZ34" s="42">
        <f t="shared" si="44"/>
        <v>0</v>
      </c>
      <c r="BA34" s="264">
        <f t="shared" si="39"/>
        <v>0</v>
      </c>
      <c r="BB34" s="58">
        <f t="shared" si="45"/>
        <v>0</v>
      </c>
      <c r="BC34" s="47">
        <f t="shared" si="46"/>
        <v>0</v>
      </c>
      <c r="BD34" s="264">
        <f t="shared" si="41"/>
        <v>0</v>
      </c>
      <c r="BE34" s="58">
        <f t="shared" si="47"/>
        <v>0</v>
      </c>
      <c r="BF34" s="42"/>
      <c r="BG34" s="124"/>
      <c r="BH34" s="58"/>
      <c r="BI34" s="47"/>
      <c r="BJ34" s="124"/>
      <c r="BK34" s="58"/>
      <c r="BL34" s="47"/>
      <c r="BM34" s="264"/>
      <c r="BN34" s="58"/>
      <c r="BO34" s="47"/>
      <c r="BP34" s="264"/>
      <c r="BQ34" s="58"/>
      <c r="BR34" s="47"/>
      <c r="BS34" s="264"/>
      <c r="BT34" s="58"/>
      <c r="BU34" s="47"/>
      <c r="BV34" s="264"/>
      <c r="BW34" s="58"/>
      <c r="BX34" s="47"/>
      <c r="BY34" s="264"/>
      <c r="BZ34" s="58"/>
      <c r="CA34" s="47"/>
      <c r="CB34" s="264"/>
      <c r="CC34" s="58"/>
      <c r="CD34" s="47"/>
      <c r="CE34" s="264"/>
      <c r="CF34" s="58"/>
      <c r="CG34" s="47"/>
      <c r="CH34" s="264"/>
      <c r="CI34" s="58"/>
      <c r="CJ34" s="47"/>
      <c r="CK34" s="264"/>
      <c r="CL34" s="58"/>
      <c r="CM34" s="47"/>
      <c r="CN34" s="264"/>
      <c r="CO34" s="58"/>
      <c r="CP34" s="47"/>
      <c r="CQ34" s="264"/>
      <c r="CR34" s="58"/>
      <c r="CS34" s="47"/>
      <c r="CT34" s="264"/>
      <c r="CU34" s="58"/>
      <c r="CV34" s="47"/>
      <c r="CW34" s="264"/>
      <c r="CX34" s="58"/>
      <c r="CY34" s="47"/>
      <c r="CZ34" s="264"/>
      <c r="DA34" s="58"/>
      <c r="DB34" s="47"/>
      <c r="DC34" s="264"/>
      <c r="DD34" s="58"/>
      <c r="DE34" s="47"/>
      <c r="DF34" s="264"/>
      <c r="DG34" s="58"/>
      <c r="DH34" s="47"/>
      <c r="DI34" s="264"/>
      <c r="DJ34" s="58"/>
      <c r="DK34" s="47"/>
      <c r="DL34" s="264"/>
      <c r="DM34" s="58"/>
      <c r="DN34" s="47"/>
      <c r="DO34" s="264"/>
      <c r="DP34" s="58"/>
    </row>
    <row r="35" spans="1:120" ht="20.149999999999999" customHeight="1" x14ac:dyDescent="0.35">
      <c r="A35" s="54">
        <v>880</v>
      </c>
      <c r="B35" s="54" t="str">
        <f>+B34</f>
        <v>Preschool</v>
      </c>
      <c r="C35" s="39" t="s">
        <v>96</v>
      </c>
      <c r="D35" s="126">
        <v>64.142857142857139</v>
      </c>
      <c r="E35" s="39">
        <f t="shared" si="27"/>
        <v>5.5</v>
      </c>
      <c r="F35" s="55">
        <v>9</v>
      </c>
      <c r="G35" s="39">
        <v>2</v>
      </c>
      <c r="H35" s="40">
        <f t="shared" si="43"/>
        <v>6350.1428571428569</v>
      </c>
      <c r="I35" s="40">
        <f t="shared" si="28"/>
        <v>1154.5714285714284</v>
      </c>
      <c r="J35" s="47">
        <f>SUM(SUMIFS(
'BLC Subcont'!$AE$7:$AE$9999,
'BLC Subcont'!$I$7:$I$9999,L$9,
'BLC Subcont'!$U$7:$U$9999,$A35,
'BLC Subcont'!$AA$7:$AA$9999,$B35,
'BLC Subcont'!$IA$7:$IA$9999,"IN HOUSE (MANUAL)"
))</f>
        <v>0</v>
      </c>
      <c r="K35" s="124">
        <f>SUM(SUMIFS(
'BLC Subcont'!$BW$7:$BW$9999,
'BLC Subcont'!$I$7:$I$9999,L$9,
'BLC Subcont'!$U$7:$U$9999,$A35,
'BLC Subcont'!$AA$7:$AA$9999,$B35,
'BLC Subcont'!$IA$7:$IA$9999,"IN HOUSE (MANUAL)"
))</f>
        <v>0</v>
      </c>
      <c r="L35" s="58">
        <f t="shared" si="29"/>
        <v>0</v>
      </c>
      <c r="M35" s="47">
        <f>SUM(SUMIFS(
'BLC Subcont'!$AE$7:$AE$9999,
'BLC Subcont'!$I$7:$I$9999,O$9,
'BLC Subcont'!$U$7:$U$9999,$A35,
'BLC Subcont'!$AA$7:$AA$9999,$B35,
'BLC Subcont'!$IA$7:$IA$9999,"IN HOUSE (MANUAL)"
))</f>
        <v>0</v>
      </c>
      <c r="N35" s="124">
        <f>SUM(SUMIFS(
'BLC Subcont'!$BW$7:$BW$9999,
'BLC Subcont'!$I$7:$I$9999,O$9,
'BLC Subcont'!$U$7:$U$9999,$A35,
'BLC Subcont'!$AA$7:$AA$9999,$B35,
'BLC Subcont'!$IA$7:$IA$9999,"IN HOUSE (MANUAL)"
))</f>
        <v>0</v>
      </c>
      <c r="O35" s="58">
        <f t="shared" si="30"/>
        <v>0</v>
      </c>
      <c r="P35" s="47">
        <f>SUM(SUMIFS(
'BLC Subcont'!$AE$7:$AE$9999,
'BLC Subcont'!$I$7:$I$9999,R$9,
'BLC Subcont'!$U$7:$U$9999,$A35,
'BLC Subcont'!$AA$7:$AA$9999,$B35,
'BLC Subcont'!$IA$7:$IA$9999,"IN HOUSE (MANUAL)"
))</f>
        <v>0</v>
      </c>
      <c r="Q35" s="124">
        <f>SUM(SUMIFS(
'BLC Subcont'!$BW$7:$BW$9999,
'BLC Subcont'!$I$7:$I$9999,R$9,
'BLC Subcont'!$U$7:$U$9999,$A35,
'BLC Subcont'!$AA$7:$AA$9999,$B35,
'BLC Subcont'!$IA$7:$IA$9999,"IN HOUSE (MANUAL)"
))</f>
        <v>0</v>
      </c>
      <c r="R35" s="58">
        <f t="shared" si="31"/>
        <v>0</v>
      </c>
      <c r="S35" s="47">
        <f>SUM(SUMIFS(
'BLC Subcont'!$AE$7:$AE$9999,
'BLC Subcont'!$I$7:$I$9999,U$9,
'BLC Subcont'!$U$7:$U$9999,$A35,
'BLC Subcont'!$AA$7:$AA$9999,$B35,
'BLC Subcont'!$IA$7:$IA$9999,"IN HOUSE (MANUAL)"
))</f>
        <v>0</v>
      </c>
      <c r="T35" s="124">
        <f>SUM(SUMIFS(
'BLC Subcont'!$BW$7:$BW$9999,
'BLC Subcont'!$I$7:$I$9999,U$9,
'BLC Subcont'!$U$7:$U$9999,$A35,
'BLC Subcont'!$AA$7:$AA$9999,$B35,
'BLC Subcont'!$IA$7:$IA$9999,"IN HOUSE (MANUAL)"
))</f>
        <v>0</v>
      </c>
      <c r="U35" s="58">
        <f t="shared" si="32"/>
        <v>0</v>
      </c>
      <c r="V35" s="47">
        <f>SUM(SUMIFS(
'BLC Subcont'!$AE$7:$AE$9999,
'BLC Subcont'!$I$7:$I$9999,X$9,
'BLC Subcont'!$U$7:$U$9999,$A35,
'BLC Subcont'!$AA$7:$AA$9999,$B35,
'BLC Subcont'!$IA$7:$IA$9999,"IN HOUSE (MANUAL)"
))</f>
        <v>0</v>
      </c>
      <c r="W35" s="124">
        <f>SUM(SUMIFS(
'BLC Subcont'!$BW$7:$BW$9999,
'BLC Subcont'!$I$7:$I$9999,X$9,
'BLC Subcont'!$U$7:$U$9999,$A35,
'BLC Subcont'!$AA$7:$AA$9999,$B35,
'BLC Subcont'!$IA$7:$IA$9999,"IN HOUSE (MANUAL)"
))</f>
        <v>0</v>
      </c>
      <c r="X35" s="58">
        <f t="shared" si="33"/>
        <v>0</v>
      </c>
      <c r="Y35" s="47">
        <f t="shared" si="34"/>
        <v>0</v>
      </c>
      <c r="Z35" s="124">
        <f t="shared" si="34"/>
        <v>0</v>
      </c>
      <c r="AA35" s="127">
        <f t="shared" si="35"/>
        <v>0</v>
      </c>
      <c r="AB35" s="47">
        <f>SUM(SUMIFS(
'BLC Subcont'!$AE$7:$AE$9999,
'BLC Subcont'!$I$7:$I$9999,AD$9,
'BLC Subcont'!$U$7:$U$9999,$A35,
'BLC Subcont'!$AA$7:$AA$9999,$B35,
'BLC Subcont'!$IA$7:$IA$9999,"IN HOUSE (MANUAL)"
))</f>
        <v>0</v>
      </c>
      <c r="AC35" s="264">
        <f>SUM(SUMIFS(
'BLC Subcont'!$BW$7:$BW$9999,
'BLC Subcont'!$I$7:$I$9999,AD$9,
'BLC Subcont'!$U$7:$U$9999,$A35,
'BLC Subcont'!$AA$7:$AA$9999,$B35,
'BLC Subcont'!$IA$7:$IA$9999,"IN HOUSE (MANUAL)"
))</f>
        <v>0</v>
      </c>
      <c r="AD35" s="58">
        <f t="shared" si="36"/>
        <v>0</v>
      </c>
      <c r="AE35" s="47">
        <f>SUM(SUMIFS(
'BLC Subcont'!$AE$7:$AE$9999,
'BLC Subcont'!$I$7:$I$9999,AG$9,
'BLC Subcont'!$U$7:$U$9999,$A35,
'BLC Subcont'!$AA$7:$AA$9999,$B35,
'BLC Subcont'!$IA$7:$IA$9999,"IN HOUSE (MANUAL)"
))</f>
        <v>0</v>
      </c>
      <c r="AF35" s="264">
        <f>SUM(SUMIFS(
'BLC Subcont'!$BW$7:$BW$9999,
'BLC Subcont'!$I$7:$I$9999,AG$9,
'BLC Subcont'!$U$7:$U$9999,$A35,
'BLC Subcont'!$AA$7:$AA$9999,$B35,
'BLC Subcont'!$IA$7:$IA$9999,"IN HOUSE (MANUAL)"
))</f>
        <v>0</v>
      </c>
      <c r="AG35" s="58">
        <f t="shared" si="36"/>
        <v>0</v>
      </c>
      <c r="AH35" s="47">
        <f>SUM(SUMIFS(
'BLC Subcont'!$AE$7:$AE$9999,
'BLC Subcont'!$I$7:$I$9999,AJ$9,
'BLC Subcont'!$U$7:$U$9999,$A35,
'BLC Subcont'!$AA$7:$AA$9999,$B35,
'BLC Subcont'!$IA$7:$IA$9999,"IN HOUSE (MANUAL)"
))</f>
        <v>0</v>
      </c>
      <c r="AI35" s="264">
        <f>SUM(SUMIFS(
'BLC Subcont'!$BW$7:$BW$9999,
'BLC Subcont'!$I$7:$I$9999,AJ$9,
'BLC Subcont'!$U$7:$U$9999,$A35,
'BLC Subcont'!$AA$7:$AA$9999,$B35,
'BLC Subcont'!$IA$7:$IA$9999,"IN HOUSE (MANUAL)"
))</f>
        <v>0</v>
      </c>
      <c r="AJ35" s="58">
        <f t="shared" si="36"/>
        <v>0</v>
      </c>
      <c r="AK35" s="47">
        <f>SUM(SUMIFS(
'BLC Subcont'!$AE$7:$AE$9999,
'BLC Subcont'!$I$7:$I$9999,AM$9,
'BLC Subcont'!$U$7:$U$9999,$A35,
'BLC Subcont'!$AA$7:$AA$9999,$B35,
'BLC Subcont'!$IA$7:$IA$9999,"IN HOUSE (MANUAL)"
))</f>
        <v>1842</v>
      </c>
      <c r="AL35" s="264">
        <f>SUM(SUMIFS(
'BLC Subcont'!$BW$7:$BW$9999,
'BLC Subcont'!$I$7:$I$9999,AM$9,
'BLC Subcont'!$U$7:$U$9999,$A35,
'BLC Subcont'!$AA$7:$AA$9999,$B35,
'BLC Subcont'!$IA$7:$IA$9999,"IN HOUSE (MANUAL)"
))</f>
        <v>1842</v>
      </c>
      <c r="AM35" s="58">
        <f t="shared" si="36"/>
        <v>0.29007221434838365</v>
      </c>
      <c r="AN35" s="47">
        <f>SUM(SUMIFS(
'BLC Subcont'!$AE$7:$AE$9999,
'BLC Subcont'!$I$7:$I$9999,AP$9,
'BLC Subcont'!$U$7:$U$9999,$A35,
'BLC Subcont'!$AA$7:$AA$9999,$B35,
'BLC Subcont'!$IA$7:$IA$9999,"IN HOUSE (MANUAL)"
))</f>
        <v>0</v>
      </c>
      <c r="AO35" s="264">
        <f>SUM(SUMIFS(
'BLC Subcont'!$BW$7:$BW$9999,
'BLC Subcont'!$I$7:$I$9999,AP$9,
'BLC Subcont'!$U$7:$U$9999,$A35,
'BLC Subcont'!$AA$7:$AA$9999,$B35,
'BLC Subcont'!$IA$7:$IA$9999,"IN HOUSE (MANUAL)"
))</f>
        <v>0</v>
      </c>
      <c r="AP35" s="58">
        <f t="shared" si="36"/>
        <v>0</v>
      </c>
      <c r="AQ35" s="47">
        <f>SUM(SUMIFS(
'BLC Subcont'!$AE$7:$AE$9999,
'BLC Subcont'!$I$7:$I$9999,AS$9,
'BLC Subcont'!$U$7:$U$9999,$A35,
'BLC Subcont'!$AA$7:$AA$9999,$B35,
'BLC Subcont'!$IA$7:$IA$9999,"IN HOUSE (MANUAL)"
))</f>
        <v>0</v>
      </c>
      <c r="AR35" s="264">
        <f>SUM(SUMIFS(
'BLC Subcont'!$BW$7:$BW$9999,
'BLC Subcont'!$I$7:$I$9999,AS$9,
'BLC Subcont'!$U$7:$U$9999,$A35,
'BLC Subcont'!$AA$7:$AA$9999,$B35,
'BLC Subcont'!$IA$7:$IA$9999,"IN HOUSE (MANUAL)"
))</f>
        <v>0</v>
      </c>
      <c r="AS35" s="58">
        <f t="shared" si="36"/>
        <v>0</v>
      </c>
      <c r="AT35" s="47">
        <f>SUM(SUMIFS(
'BLC Subcont'!$AE$7:$AE$9999,
'BLC Subcont'!$I$7:$I$9999,AV$9,
'BLC Subcont'!$U$7:$U$9999,$A35,
'BLC Subcont'!$AA$7:$AA$9999,$B35,
'BLC Subcont'!$IA$7:$IA$9999,"IN HOUSE (MANUAL)"
))</f>
        <v>0</v>
      </c>
      <c r="AU35" s="124">
        <f>SUM(SUMIFS(
'BLC Subcont'!$BW$7:$BW$9999,
'BLC Subcont'!$I$7:$I$9999,AV$9,
'BLC Subcont'!$U$7:$U$9999,$A35,
'BLC Subcont'!$AA$7:$AA$9999,$B35,
'BLC Subcont'!$IA$7:$IA$9999,"IN HOUSE (MANUAL)"
))</f>
        <v>0</v>
      </c>
      <c r="AV35" s="58">
        <f t="shared" si="37"/>
        <v>0</v>
      </c>
      <c r="AW35" s="47">
        <f>SUM(SUMIFS(
'BLC Subcont'!$AE$7:$AE$9999,
'BLC Subcont'!$I$7:$I$9999,AY$9,
'BLC Subcont'!$U$7:$U$9999,$A35,
'BLC Subcont'!$AA$7:$AA$9999,$B35,
'BLC Subcont'!$IA$7:$IA$9999,"IN HOUSE (MANUAL)"
))</f>
        <v>0</v>
      </c>
      <c r="AX35" s="124">
        <f>SUM(SUMIFS(
'BLC Subcont'!$BW$7:$BW$9999,
'BLC Subcont'!$I$7:$I$9999,AY$9,
'BLC Subcont'!$U$7:$U$9999,$A35,
'BLC Subcont'!$AA$7:$AA$9999,$B35,
'BLC Subcont'!$IA$7:$IA$9999,"IN HOUSE (MANUAL)"
))</f>
        <v>0</v>
      </c>
      <c r="AY35" s="58">
        <f t="shared" si="38"/>
        <v>0</v>
      </c>
      <c r="AZ35" s="42">
        <f t="shared" si="44"/>
        <v>0</v>
      </c>
      <c r="BA35" s="264">
        <f t="shared" si="39"/>
        <v>0</v>
      </c>
      <c r="BB35" s="58">
        <f t="shared" si="45"/>
        <v>0</v>
      </c>
      <c r="BC35" s="47">
        <f t="shared" si="46"/>
        <v>0</v>
      </c>
      <c r="BD35" s="264">
        <f t="shared" si="41"/>
        <v>0</v>
      </c>
      <c r="BE35" s="58">
        <f t="shared" si="47"/>
        <v>0</v>
      </c>
      <c r="BF35" s="42"/>
      <c r="BG35" s="124"/>
      <c r="BH35" s="58"/>
      <c r="BI35" s="47"/>
      <c r="BJ35" s="124"/>
      <c r="BK35" s="58"/>
      <c r="BL35" s="47"/>
      <c r="BM35" s="264"/>
      <c r="BN35" s="58"/>
      <c r="BO35" s="47"/>
      <c r="BP35" s="264"/>
      <c r="BQ35" s="58"/>
      <c r="BR35" s="47"/>
      <c r="BS35" s="264"/>
      <c r="BT35" s="58"/>
      <c r="BU35" s="47"/>
      <c r="BV35" s="264"/>
      <c r="BW35" s="58"/>
      <c r="BX35" s="47"/>
      <c r="BY35" s="264"/>
      <c r="BZ35" s="58"/>
      <c r="CA35" s="47"/>
      <c r="CB35" s="264"/>
      <c r="CC35" s="58"/>
      <c r="CD35" s="47"/>
      <c r="CE35" s="264"/>
      <c r="CF35" s="58"/>
      <c r="CG35" s="47"/>
      <c r="CH35" s="264"/>
      <c r="CI35" s="58"/>
      <c r="CJ35" s="47"/>
      <c r="CK35" s="264"/>
      <c r="CL35" s="58"/>
      <c r="CM35" s="47"/>
      <c r="CN35" s="264"/>
      <c r="CO35" s="58"/>
      <c r="CP35" s="47"/>
      <c r="CQ35" s="264"/>
      <c r="CR35" s="58"/>
      <c r="CS35" s="47"/>
      <c r="CT35" s="264"/>
      <c r="CU35" s="58"/>
      <c r="CV35" s="47"/>
      <c r="CW35" s="264"/>
      <c r="CX35" s="58"/>
      <c r="CY35" s="47"/>
      <c r="CZ35" s="264"/>
      <c r="DA35" s="58"/>
      <c r="DB35" s="47"/>
      <c r="DC35" s="264"/>
      <c r="DD35" s="58"/>
      <c r="DE35" s="47"/>
      <c r="DF35" s="264"/>
      <c r="DG35" s="58"/>
      <c r="DH35" s="47"/>
      <c r="DI35" s="264"/>
      <c r="DJ35" s="58"/>
      <c r="DK35" s="47"/>
      <c r="DL35" s="264"/>
      <c r="DM35" s="58"/>
      <c r="DN35" s="47"/>
      <c r="DO35" s="264"/>
      <c r="DP35" s="58"/>
    </row>
    <row r="36" spans="1:120" ht="20.149999999999999" customHeight="1" x14ac:dyDescent="0.35">
      <c r="A36" s="54">
        <v>880</v>
      </c>
      <c r="B36" s="54" t="str">
        <f>+B35</f>
        <v>Preschool</v>
      </c>
      <c r="C36" s="39" t="s">
        <v>39</v>
      </c>
      <c r="D36" s="126">
        <v>64.615384615384613</v>
      </c>
      <c r="E36" s="39">
        <f t="shared" si="27"/>
        <v>5.5</v>
      </c>
      <c r="F36" s="55">
        <v>9</v>
      </c>
      <c r="G36" s="39">
        <v>2</v>
      </c>
      <c r="H36" s="40">
        <f t="shared" si="43"/>
        <v>6396.9230769230771</v>
      </c>
      <c r="I36" s="40">
        <f>H36/E36</f>
        <v>1163.0769230769231</v>
      </c>
      <c r="J36" s="47">
        <f>SUM(SUMIFS(
'BLC Subcont'!$AE$7:$AE$9999,
'BLC Subcont'!$I$7:$I$9999,L$9,
'BLC Subcont'!$U$7:$U$9999,$A36,
'BLC Subcont'!$AA$7:$AA$9999,$B36,
'BLC Subcont'!$HZ$7:$HZ$9999,"IN HOUSE (MANUAL)"
))</f>
        <v>0</v>
      </c>
      <c r="K36" s="124">
        <f>SUM(SUMIFS(
'BLC Subcont'!$BX$7:$BX$9999,
'BLC Subcont'!$I$7:$I$9999,L$9,
'BLC Subcont'!$U$7:$U$9999,$A36,
'BLC Subcont'!$AA$7:$AA$9999,$B36,
'BLC Subcont'!$HZ$7:$HZ$9999,"IN HOUSE (MANUAL)"
))</f>
        <v>0</v>
      </c>
      <c r="L36" s="58">
        <f t="shared" si="29"/>
        <v>0</v>
      </c>
      <c r="M36" s="47">
        <f>SUM(SUMIFS(
'BLC Subcont'!$AE$7:$AE$9999,
'BLC Subcont'!$I$7:$I$9999,O$9,
'BLC Subcont'!$U$7:$U$9999,$A36,
'BLC Subcont'!$AA$7:$AA$9999,$B36,
'BLC Subcont'!$HZ$7:$HZ$9999,"IN HOUSE (MANUAL)"
))</f>
        <v>0</v>
      </c>
      <c r="N36" s="124">
        <f>SUM(SUMIFS(
'BLC Subcont'!$BX$7:$BX$9999,
'BLC Subcont'!$I$7:$I$9999,O$9,
'BLC Subcont'!$U$7:$U$9999,$A36,
'BLC Subcont'!$AA$7:$AA$9999,$B36,
'BLC Subcont'!$HZ$7:$HZ$9999,"IN HOUSE (MANUAL)"
))</f>
        <v>0</v>
      </c>
      <c r="O36" s="58">
        <f t="shared" si="30"/>
        <v>0</v>
      </c>
      <c r="P36" s="47">
        <f>SUM(SUMIFS(
'BLC Subcont'!$AE$7:$AE$9999,
'BLC Subcont'!$I$7:$I$9999,R$9,
'BLC Subcont'!$U$7:$U$9999,$A36,
'BLC Subcont'!$AA$7:$AA$9999,$B36,
'BLC Subcont'!$HZ$7:$HZ$9999,"IN HOUSE (MANUAL)"
))</f>
        <v>0</v>
      </c>
      <c r="Q36" s="124">
        <f>SUM(SUMIFS(
'BLC Subcont'!$BX$7:$BX$9999,
'BLC Subcont'!$I$7:$I$9999,R$9,
'BLC Subcont'!$U$7:$U$9999,$A36,
'BLC Subcont'!$AA$7:$AA$9999,$B36,
'BLC Subcont'!$HZ$7:$HZ$9999,"IN HOUSE (MANUAL)"
))</f>
        <v>0</v>
      </c>
      <c r="R36" s="58">
        <f t="shared" si="31"/>
        <v>0</v>
      </c>
      <c r="S36" s="47">
        <f>SUM(SUMIFS(
'BLC Subcont'!$AE$7:$AE$9999,
'BLC Subcont'!$I$7:$I$9999,U$9,
'BLC Subcont'!$U$7:$U$9999,$A36,
'BLC Subcont'!$AA$7:$AA$9999,$B36,
'BLC Subcont'!$HZ$7:$HZ$9999,"IN HOUSE (MANUAL)"
))</f>
        <v>0</v>
      </c>
      <c r="T36" s="124">
        <f>SUM(SUMIFS(
'BLC Subcont'!$BX$7:$BX$9999,
'BLC Subcont'!$I$7:$I$9999,U$9,
'BLC Subcont'!$U$7:$U$9999,$A36,
'BLC Subcont'!$AA$7:$AA$9999,$B36,
'BLC Subcont'!$HZ$7:$HZ$9999,"IN HOUSE (MANUAL)"
))</f>
        <v>0</v>
      </c>
      <c r="U36" s="58">
        <f t="shared" si="32"/>
        <v>0</v>
      </c>
      <c r="V36" s="47">
        <f>SUM(SUMIFS(
'BLC Subcont'!$AE$7:$AE$9999,
'BLC Subcont'!$I$7:$I$9999,X$9,
'BLC Subcont'!$U$7:$U$9999,$A36,
'BLC Subcont'!$AA$7:$AA$9999,$B36,
'BLC Subcont'!$HZ$7:$HZ$9999,"IN HOUSE (MANUAL)"
))</f>
        <v>0</v>
      </c>
      <c r="W36" s="124">
        <f>SUM(SUMIFS(
'BLC Subcont'!$BX$7:$BX$9999,
'BLC Subcont'!$I$7:$I$9999,X$9,
'BLC Subcont'!$U$7:$U$9999,$A36,
'BLC Subcont'!$AA$7:$AA$9999,$B36,
'BLC Subcont'!$HZ$7:$HZ$9999,"IN HOUSE (MANUAL)"
))</f>
        <v>0</v>
      </c>
      <c r="X36" s="58">
        <f t="shared" si="33"/>
        <v>0</v>
      </c>
      <c r="Y36" s="47">
        <f>+SUM(J36,M36,P36,S36,V36)</f>
        <v>0</v>
      </c>
      <c r="Z36" s="124">
        <f>+SUM(K36,N36,Q36,T36,W36)</f>
        <v>0</v>
      </c>
      <c r="AA36" s="127">
        <f>IF(AA$11=0,0,(Z36/($I36*AA$11)))</f>
        <v>0</v>
      </c>
      <c r="AB36" s="47">
        <f>SUM(SUMIFS(
'BLC Subcont'!$AE$7:$AE$9999,
'BLC Subcont'!$I$7:$I$9999,AD$9,
'BLC Subcont'!$U$7:$U$9999,$A36,
'BLC Subcont'!$AA$7:$AA$9999,$B36,
'BLC Subcont'!$HZ$7:$HZ$9999,"IN HOUSE (MANUAL)"
))</f>
        <v>0</v>
      </c>
      <c r="AC36" s="264">
        <f>SUM(SUMIFS(
'BLC Subcont'!$BX$7:$BX$9999,
'BLC Subcont'!$I$7:$I$9999,AD$9,
'BLC Subcont'!$U$7:$U$9999,$A36,
'BLC Subcont'!$AA$7:$AA$9999,$B36,
'BLC Subcont'!$HZ$7:$HZ$9999,"IN HOUSE (MANUAL)"
))</f>
        <v>0</v>
      </c>
      <c r="AD36" s="58">
        <f t="shared" si="36"/>
        <v>0</v>
      </c>
      <c r="AE36" s="47">
        <f>SUM(SUMIFS(
'BLC Subcont'!$AE$7:$AE$9999,
'BLC Subcont'!$I$7:$I$9999,AG$9,
'BLC Subcont'!$U$7:$U$9999,$A36,
'BLC Subcont'!$AA$7:$AA$9999,$B36,
'BLC Subcont'!$HZ$7:$HZ$9999,"IN HOUSE (MANUAL)"
))</f>
        <v>0</v>
      </c>
      <c r="AF36" s="264">
        <f>SUM(SUMIFS(
'BLC Subcont'!$BX$7:$BX$9999,
'BLC Subcont'!$I$7:$I$9999,AG$9,
'BLC Subcont'!$U$7:$U$9999,$A36,
'BLC Subcont'!$AA$7:$AA$9999,$B36,
'BLC Subcont'!$HZ$7:$HZ$9999,"IN HOUSE (MANUAL)"
))</f>
        <v>0</v>
      </c>
      <c r="AG36" s="58">
        <f t="shared" si="36"/>
        <v>0</v>
      </c>
      <c r="AH36" s="47">
        <f>SUM(SUMIFS(
'BLC Subcont'!$AE$7:$AE$9999,
'BLC Subcont'!$I$7:$I$9999,AJ$9,
'BLC Subcont'!$U$7:$U$9999,$A36,
'BLC Subcont'!$AA$7:$AA$9999,$B36,
'BLC Subcont'!$HZ$7:$HZ$9999,"IN HOUSE (MANUAL)"
))</f>
        <v>0</v>
      </c>
      <c r="AI36" s="264">
        <f>SUM(SUMIFS(
'BLC Subcont'!$BX$7:$BX$9999,
'BLC Subcont'!$I$7:$I$9999,AJ$9,
'BLC Subcont'!$U$7:$U$9999,$A36,
'BLC Subcont'!$AA$7:$AA$9999,$B36,
'BLC Subcont'!$HZ$7:$HZ$9999,"IN HOUSE (MANUAL)"
))</f>
        <v>0</v>
      </c>
      <c r="AJ36" s="58">
        <f t="shared" si="36"/>
        <v>0</v>
      </c>
      <c r="AK36" s="47">
        <f>SUM(SUMIFS(
'BLC Subcont'!$AE$7:$AE$9999,
'BLC Subcont'!$I$7:$I$9999,AM$9,
'BLC Subcont'!$U$7:$U$9999,$A36,
'BLC Subcont'!$AA$7:$AA$9999,$B36,
'BLC Subcont'!$HZ$7:$HZ$9999,"IN HOUSE (MANUAL)"
))</f>
        <v>1842</v>
      </c>
      <c r="AL36" s="264">
        <f>SUM(SUMIFS(
'BLC Subcont'!$BX$7:$BX$9999,
'BLC Subcont'!$I$7:$I$9999,AM$9,
'BLC Subcont'!$U$7:$U$9999,$A36,
'BLC Subcont'!$AA$7:$AA$9999,$B36,
'BLC Subcont'!$HZ$7:$HZ$9999,"IN HOUSE (MANUAL)"
))</f>
        <v>1842</v>
      </c>
      <c r="AM36" s="58">
        <f t="shared" si="36"/>
        <v>0.28795093795093796</v>
      </c>
      <c r="AN36" s="47">
        <f>SUM(SUMIFS(
'BLC Subcont'!$AE$7:$AE$9999,
'BLC Subcont'!$I$7:$I$9999,AP$9,
'BLC Subcont'!$U$7:$U$9999,$A36,
'BLC Subcont'!$AA$7:$AA$9999,$B36,
'BLC Subcont'!$HZ$7:$HZ$9999,"IN HOUSE (MANUAL)"
))</f>
        <v>0</v>
      </c>
      <c r="AO36" s="264">
        <f>SUM(SUMIFS(
'BLC Subcont'!$BX$7:$BX$9999,
'BLC Subcont'!$I$7:$I$9999,AP$9,
'BLC Subcont'!$U$7:$U$9999,$A36,
'BLC Subcont'!$AA$7:$AA$9999,$B36,
'BLC Subcont'!$HZ$7:$HZ$9999,"IN HOUSE (MANUAL)"
))</f>
        <v>0</v>
      </c>
      <c r="AP36" s="58">
        <f t="shared" si="36"/>
        <v>0</v>
      </c>
      <c r="AQ36" s="47">
        <f>SUM(SUMIFS(
'BLC Subcont'!$AE$7:$AE$9999,
'BLC Subcont'!$I$7:$I$9999,AS$9,
'BLC Subcont'!$U$7:$U$9999,$A36,
'BLC Subcont'!$AA$7:$AA$9999,$B36,
'BLC Subcont'!$HZ$7:$HZ$9999,"IN HOUSE (MANUAL)"
))</f>
        <v>0</v>
      </c>
      <c r="AR36" s="264">
        <f>SUM(SUMIFS(
'BLC Subcont'!$BX$7:$BX$9999,
'BLC Subcont'!$I$7:$I$9999,AS$9,
'BLC Subcont'!$U$7:$U$9999,$A36,
'BLC Subcont'!$AA$7:$AA$9999,$B36,
'BLC Subcont'!$HZ$7:$HZ$9999,"IN HOUSE (MANUAL)"
))</f>
        <v>0</v>
      </c>
      <c r="AS36" s="58">
        <f t="shared" si="36"/>
        <v>0</v>
      </c>
      <c r="AT36" s="47">
        <f>SUM(SUMIFS(
'BLC Subcont'!$AE$7:$AE$9999,
'BLC Subcont'!$I$7:$I$9999,AV$9,
'BLC Subcont'!$U$7:$U$9999,$A36,
'BLC Subcont'!$AA$7:$AA$9999,$B36,
'BLC Subcont'!$HZ$7:$HZ$9999,"IN HOUSE (MANUAL)"
))</f>
        <v>0</v>
      </c>
      <c r="AU36" s="124">
        <f>SUM(SUMIFS(
'BLC Subcont'!$BX$7:$BX$9999,
'BLC Subcont'!$I$7:$I$9999,AV$9,
'BLC Subcont'!$U$7:$U$9999,$A36,
'BLC Subcont'!$AA$7:$AA$9999,$B36,
'BLC Subcont'!$HZ$7:$HZ$9999,"IN HOUSE (MANUAL)"
))</f>
        <v>0</v>
      </c>
      <c r="AV36" s="58">
        <f t="shared" si="37"/>
        <v>0</v>
      </c>
      <c r="AW36" s="47">
        <f>SUM(SUMIFS(
'BLC Subcont'!$AE$7:$AE$9999,
'BLC Subcont'!$I$7:$I$9999,AY$9,
'BLC Subcont'!$U$7:$U$9999,$A36,
'BLC Subcont'!$AA$7:$AA$9999,$B36,
'BLC Subcont'!$HZ$7:$HZ$9999,"IN HOUSE (MANUAL)"
))</f>
        <v>0</v>
      </c>
      <c r="AX36" s="124">
        <f>SUM(SUMIFS(
'BLC Subcont'!$BX$7:$BX$9999,
'BLC Subcont'!$I$7:$I$9999,AY$9,
'BLC Subcont'!$U$7:$U$9999,$A36,
'BLC Subcont'!$AA$7:$AA$9999,$B36,
'BLC Subcont'!$HZ$7:$HZ$9999,"IN HOUSE (MANUAL)"
))</f>
        <v>0</v>
      </c>
      <c r="AY36" s="58">
        <f t="shared" si="38"/>
        <v>0</v>
      </c>
      <c r="AZ36" s="42">
        <f t="shared" si="44"/>
        <v>0</v>
      </c>
      <c r="BA36" s="264">
        <f t="shared" si="39"/>
        <v>0</v>
      </c>
      <c r="BB36" s="58">
        <f t="shared" si="45"/>
        <v>0</v>
      </c>
      <c r="BC36" s="47">
        <f t="shared" si="46"/>
        <v>0</v>
      </c>
      <c r="BD36" s="264">
        <f t="shared" si="41"/>
        <v>0</v>
      </c>
      <c r="BE36" s="58">
        <f t="shared" si="47"/>
        <v>0</v>
      </c>
      <c r="BF36" s="42"/>
      <c r="BG36" s="124"/>
      <c r="BH36" s="58"/>
      <c r="BI36" s="47"/>
      <c r="BJ36" s="124"/>
      <c r="BK36" s="58"/>
      <c r="BL36" s="47"/>
      <c r="BM36" s="264"/>
      <c r="BN36" s="58"/>
      <c r="BO36" s="47"/>
      <c r="BP36" s="264"/>
      <c r="BQ36" s="58"/>
      <c r="BR36" s="47"/>
      <c r="BS36" s="264"/>
      <c r="BT36" s="58"/>
      <c r="BU36" s="47"/>
      <c r="BV36" s="264"/>
      <c r="BW36" s="58"/>
      <c r="BX36" s="47"/>
      <c r="BY36" s="264"/>
      <c r="BZ36" s="58"/>
      <c r="CA36" s="47"/>
      <c r="CB36" s="264"/>
      <c r="CC36" s="58"/>
      <c r="CD36" s="47"/>
      <c r="CE36" s="264"/>
      <c r="CF36" s="58"/>
      <c r="CG36" s="47"/>
      <c r="CH36" s="264"/>
      <c r="CI36" s="58"/>
      <c r="CJ36" s="47"/>
      <c r="CK36" s="264"/>
      <c r="CL36" s="58"/>
      <c r="CM36" s="47"/>
      <c r="CN36" s="264"/>
      <c r="CO36" s="58"/>
      <c r="CP36" s="47"/>
      <c r="CQ36" s="264"/>
      <c r="CR36" s="58"/>
      <c r="CS36" s="47"/>
      <c r="CT36" s="264"/>
      <c r="CU36" s="58"/>
      <c r="CV36" s="47"/>
      <c r="CW36" s="264"/>
      <c r="CX36" s="58"/>
      <c r="CY36" s="47"/>
      <c r="CZ36" s="264"/>
      <c r="DA36" s="58"/>
      <c r="DB36" s="47"/>
      <c r="DC36" s="264"/>
      <c r="DD36" s="58"/>
      <c r="DE36" s="47"/>
      <c r="DF36" s="264"/>
      <c r="DG36" s="58"/>
      <c r="DH36" s="47"/>
      <c r="DI36" s="264"/>
      <c r="DJ36" s="58"/>
      <c r="DK36" s="47"/>
      <c r="DL36" s="264"/>
      <c r="DM36" s="58"/>
      <c r="DN36" s="47"/>
      <c r="DO36" s="264"/>
      <c r="DP36" s="58"/>
    </row>
    <row r="37" spans="1:120" ht="20.149999999999999" customHeight="1" x14ac:dyDescent="0.35">
      <c r="A37" s="54">
        <v>880</v>
      </c>
      <c r="B37" s="54" t="str">
        <f>+B38</f>
        <v>Preschool</v>
      </c>
      <c r="C37" s="39" t="s">
        <v>92</v>
      </c>
      <c r="D37" s="126">
        <v>64.615384615384613</v>
      </c>
      <c r="E37" s="39">
        <f t="shared" si="27"/>
        <v>5.5</v>
      </c>
      <c r="F37" s="55">
        <v>9</v>
      </c>
      <c r="G37" s="39">
        <v>2</v>
      </c>
      <c r="H37" s="40">
        <f t="shared" si="43"/>
        <v>6396.9230769230771</v>
      </c>
      <c r="I37" s="40">
        <f>H37/E37</f>
        <v>1163.0769230769231</v>
      </c>
      <c r="J37" s="47">
        <f>SUM(SUMIFS(
'BLC Subcont'!$AE$7:$AE$9999,
'BLC Subcont'!$I$7:$I$9999,L$9,
'BLC Subcont'!$U$7:$U$9999,$A37,
'BLC Subcont'!$AA$7:$AA$9999,$B37
))</f>
        <v>0</v>
      </c>
      <c r="K37" s="124">
        <f>SUM(SUMIFS(
'BLC Subcont'!$BY$7:$BY$9999,
'BLC Subcont'!$I$7:$I$9999,L$9,
'BLC Subcont'!$U$7:$U$9999,$A37,
'BLC Subcont'!$AA$7:$AA$9999,$B37
))</f>
        <v>0</v>
      </c>
      <c r="L37" s="58">
        <f t="shared" si="29"/>
        <v>0</v>
      </c>
      <c r="M37" s="47">
        <f>SUM(SUMIFS(
'BLC Subcont'!$AE$7:$AE$9999,
'BLC Subcont'!$I$7:$I$9999,O$9,
'BLC Subcont'!$U$7:$U$9999,$A37,
'BLC Subcont'!$AA$7:$AA$9999,$B37
))</f>
        <v>4236</v>
      </c>
      <c r="N37" s="124">
        <f>SUM(SUMIFS(
'BLC Subcont'!$BY$7:$BY$9999,
'BLC Subcont'!$I$7:$I$9999,O$9,
'BLC Subcont'!$U$7:$U$9999,$A37,
'BLC Subcont'!$AA$7:$AA$9999,$B37
))</f>
        <v>0</v>
      </c>
      <c r="O37" s="58">
        <f t="shared" si="30"/>
        <v>0</v>
      </c>
      <c r="P37" s="47">
        <f>SUM(SUMIFS(
'BLC Subcont'!$AE$7:$AE$9999,
'BLC Subcont'!$I$7:$I$9999,R$9,
'BLC Subcont'!$U$7:$U$9999,$A37,
'BLC Subcont'!$AA$7:$AA$9999,$B37
))</f>
        <v>0</v>
      </c>
      <c r="Q37" s="124">
        <f>SUM(SUMIFS(
'BLC Subcont'!$BY$7:$BY$9999,
'BLC Subcont'!$I$7:$I$9999,R$9,
'BLC Subcont'!$U$7:$U$9999,$A37,
'BLC Subcont'!$AA$7:$AA$9999,$B37
))</f>
        <v>0</v>
      </c>
      <c r="R37" s="58">
        <f t="shared" si="31"/>
        <v>0</v>
      </c>
      <c r="S37" s="47">
        <f>SUM(SUMIFS(
'BLC Subcont'!$AE$7:$AE$9999,
'BLC Subcont'!$I$7:$I$9999,U$9,
'BLC Subcont'!$U$7:$U$9999,$A37,
'BLC Subcont'!$AA$7:$AA$9999,$B37
))</f>
        <v>3966</v>
      </c>
      <c r="T37" s="124">
        <f>SUM(SUMIFS(
'BLC Subcont'!$BY$7:$BY$9999,
'BLC Subcont'!$I$7:$I$9999,U$9,
'BLC Subcont'!$U$7:$U$9999,$A37,
'BLC Subcont'!$AA$7:$AA$9999,$B37
))</f>
        <v>465</v>
      </c>
      <c r="U37" s="58">
        <f t="shared" si="32"/>
        <v>0</v>
      </c>
      <c r="V37" s="47">
        <f>SUM(SUMIFS(
'BLC Subcont'!$AE$7:$AE$9999,
'BLC Subcont'!$I$7:$I$9999,X$9,
'BLC Subcont'!$U$7:$U$9999,$A37,
'BLC Subcont'!$AA$7:$AA$9999,$B37
))</f>
        <v>4782</v>
      </c>
      <c r="W37" s="124">
        <f>SUM(SUMIFS(
'BLC Subcont'!$BY$7:$BY$9999,
'BLC Subcont'!$I$7:$I$9999,X$9,
'BLC Subcont'!$U$7:$U$9999,$A37,
'BLC Subcont'!$AA$7:$AA$9999,$B37
))</f>
        <v>4289</v>
      </c>
      <c r="X37" s="58">
        <f t="shared" si="33"/>
        <v>0.67047859547859545</v>
      </c>
      <c r="Y37" s="47">
        <f t="shared" si="34"/>
        <v>12984</v>
      </c>
      <c r="Z37" s="124">
        <f t="shared" si="34"/>
        <v>4754</v>
      </c>
      <c r="AA37" s="127">
        <f t="shared" si="35"/>
        <v>0.74316979316979315</v>
      </c>
      <c r="AB37" s="47">
        <f>SUM(SUMIFS(
'BLC Subcont'!$AE$7:$AE$9999,
'BLC Subcont'!$I$7:$I$9999,AD$9,
'BLC Subcont'!$U$7:$U$9999,$A37,
'BLC Subcont'!$AA$7:$AA$9999,$B37
))</f>
        <v>3024</v>
      </c>
      <c r="AC37" s="264">
        <f>SUM(SUMIFS(
'BLC Subcont'!$BY$7:$BY$9999,
'BLC Subcont'!$I$7:$I$9999,AD$9,
'BLC Subcont'!$U$7:$U$9999,$A37,
'BLC Subcont'!$AA$7:$AA$9999,$B37
))</f>
        <v>3024</v>
      </c>
      <c r="AD37" s="58">
        <f t="shared" si="36"/>
        <v>0.47272727272727272</v>
      </c>
      <c r="AE37" s="47">
        <f>SUM(SUMIFS(
'BLC Subcont'!$AE$7:$AE$9999,
'BLC Subcont'!$I$7:$I$9999,AG$9,
'BLC Subcont'!$U$7:$U$9999,$A37,
'BLC Subcont'!$AA$7:$AA$9999,$B37
))</f>
        <v>1980</v>
      </c>
      <c r="AF37" s="264">
        <f>SUM(SUMIFS(
'BLC Subcont'!$BY$7:$BY$9999,
'BLC Subcont'!$I$7:$I$9999,AG$9,
'BLC Subcont'!$U$7:$U$9999,$A37,
'BLC Subcont'!$AA$7:$AA$9999,$B37
))</f>
        <v>1980</v>
      </c>
      <c r="AG37" s="58">
        <f t="shared" si="36"/>
        <v>0.30952380952380953</v>
      </c>
      <c r="AH37" s="47">
        <f>SUM(SUMIFS(
'BLC Subcont'!$AE$7:$AE$9999,
'BLC Subcont'!$I$7:$I$9999,AJ$9,
'BLC Subcont'!$U$7:$U$9999,$A37,
'BLC Subcont'!$AA$7:$AA$9999,$B37
))</f>
        <v>2838</v>
      </c>
      <c r="AI37" s="264">
        <f>SUM(SUMIFS(
'BLC Subcont'!$BY$7:$BY$9999,
'BLC Subcont'!$I$7:$I$9999,AJ$9,
'BLC Subcont'!$U$7:$U$9999,$A37,
'BLC Subcont'!$AA$7:$AA$9999,$B37
))</f>
        <v>2838</v>
      </c>
      <c r="AJ37" s="58">
        <f t="shared" si="36"/>
        <v>0.44365079365079363</v>
      </c>
      <c r="AK37" s="47">
        <f>SUM(SUMIFS(
'BLC Subcont'!$AE$7:$AE$9999,
'BLC Subcont'!$I$7:$I$9999,AM$9,
'BLC Subcont'!$U$7:$U$9999,$A37,
'BLC Subcont'!$AA$7:$AA$9999,$B37
))</f>
        <v>2586</v>
      </c>
      <c r="AL37" s="264">
        <f>SUM(SUMIFS(
'BLC Subcont'!$BY$7:$BY$9999,
'BLC Subcont'!$I$7:$I$9999,AM$9,
'BLC Subcont'!$U$7:$U$9999,$A37,
'BLC Subcont'!$AA$7:$AA$9999,$B37
))</f>
        <v>2586</v>
      </c>
      <c r="AM37" s="58">
        <f t="shared" si="36"/>
        <v>0.40425685425685426</v>
      </c>
      <c r="AN37" s="47">
        <f>SUM(SUMIFS(
'BLC Subcont'!$AE$7:$AE$9999,
'BLC Subcont'!$I$7:$I$9999,AP$9,
'BLC Subcont'!$U$7:$U$9999,$A37,
'BLC Subcont'!$AA$7:$AA$9999,$B37
))</f>
        <v>0</v>
      </c>
      <c r="AO37" s="264">
        <f>SUM(SUMIFS(
'BLC Subcont'!$BY$7:$BY$9999,
'BLC Subcont'!$I$7:$I$9999,AP$9,
'BLC Subcont'!$U$7:$U$9999,$A37,
'BLC Subcont'!$AA$7:$AA$9999,$B37
))</f>
        <v>0</v>
      </c>
      <c r="AP37" s="58">
        <f t="shared" si="36"/>
        <v>0</v>
      </c>
      <c r="AQ37" s="47">
        <f>SUM(SUMIFS(
'BLC Subcont'!$AE$7:$AE$9999,
'BLC Subcont'!$I$7:$I$9999,AS$9,
'BLC Subcont'!$U$7:$U$9999,$A37,
'BLC Subcont'!$AA$7:$AA$9999,$B37
))</f>
        <v>0</v>
      </c>
      <c r="AR37" s="264">
        <f>SUM(SUMIFS(
'BLC Subcont'!$BY$7:$BY$9999,
'BLC Subcont'!$I$7:$I$9999,AS$9,
'BLC Subcont'!$U$7:$U$9999,$A37,
'BLC Subcont'!$AA$7:$AA$9999,$B37
))</f>
        <v>0</v>
      </c>
      <c r="AS37" s="58">
        <f t="shared" si="36"/>
        <v>0</v>
      </c>
      <c r="AT37" s="47">
        <f>SUM(SUMIFS(
'BLC Subcont'!$AE$7:$AE$9999,
'BLC Subcont'!$I$7:$I$9999,AV$9,
'BLC Subcont'!$U$7:$U$9999,$A37,
'BLC Subcont'!$AA$7:$AA$9999,$B37
))</f>
        <v>0</v>
      </c>
      <c r="AU37" s="124">
        <f>SUM(SUMIFS(
'BLC Subcont'!$BY$7:$BY$9999,
'BLC Subcont'!$I$7:$I$9999,AV$9,
'BLC Subcont'!$U$7:$U$9999,$A37,
'BLC Subcont'!$AA$7:$AA$9999,$B37
))</f>
        <v>0</v>
      </c>
      <c r="AV37" s="58">
        <f t="shared" si="37"/>
        <v>0</v>
      </c>
      <c r="AW37" s="47">
        <f>SUM(SUMIFS(
'BLC Subcont'!$AE$7:$AE$9999,
'BLC Subcont'!$I$7:$I$9999,AY$9,
'BLC Subcont'!$U$7:$U$9999,$A37,
'BLC Subcont'!$AA$7:$AA$9999,$B37
))</f>
        <v>0</v>
      </c>
      <c r="AX37" s="124">
        <f>SUM(SUMIFS(
'BLC Subcont'!$BY$7:$BY$9999,
'BLC Subcont'!$I$7:$I$9999,AY$9,
'BLC Subcont'!$U$7:$U$9999,$A37,
'BLC Subcont'!$AA$7:$AA$9999,$B37
))</f>
        <v>0</v>
      </c>
      <c r="AY37" s="58">
        <f t="shared" si="38"/>
        <v>0</v>
      </c>
      <c r="AZ37" s="42">
        <f t="shared" si="44"/>
        <v>2682</v>
      </c>
      <c r="BA37" s="264">
        <f t="shared" si="39"/>
        <v>2682</v>
      </c>
      <c r="BB37" s="58">
        <f t="shared" si="45"/>
        <v>0.41926406926406923</v>
      </c>
      <c r="BC37" s="47">
        <f t="shared" si="46"/>
        <v>0</v>
      </c>
      <c r="BD37" s="264">
        <f t="shared" si="41"/>
        <v>0</v>
      </c>
      <c r="BE37" s="58">
        <f t="shared" si="47"/>
        <v>0</v>
      </c>
      <c r="BF37" s="42">
        <f>SUMIFS(RCCP!$HX$8:$HX$136,
RCCP!$A$8:$A$136,$A37,
RCCP!$C$8:$C$136,$B37
)+
(SUMIFS(RCCP!$IC$8:$IC$136,
RCCP!$A$8:$A$136,$A37,
RCCP!$C$8:$C$136,$B37)/4)</f>
        <v>2682</v>
      </c>
      <c r="BG37" s="124">
        <f>SUMIFS(RCCP!$HX$8:$HX$136,
RCCP!$A$8:$A$136,$A37,
RCCP!$C$8:$C$136,$B37
)+
(SUMIFS(RCCP!$IC$8:$IC$136,
RCCP!$A$8:$A$136,$A37,
RCCP!$C$8:$C$136,$B37)/4)</f>
        <v>2682</v>
      </c>
      <c r="BH37" s="58">
        <f t="shared" si="48"/>
        <v>0.41926406926406923</v>
      </c>
      <c r="BI37" s="47">
        <f>SUMIFS(RCCP!$HY$8:$HY$136,
RCCP!$A$8:$A$136,$A37,
RCCP!$C$8:$C$136,$B37
)+
(SUMIFS(RCCP!$IC$8:$IC$136,
RCCP!$A$8:$A$136,$A37,
RCCP!$C$8:$C$136,$B37)/4)</f>
        <v>0</v>
      </c>
      <c r="BJ37" s="124">
        <f>SUMIFS(RCCP!$HY$8:$HY$136,
RCCP!$A$8:$A$136,$A37,
RCCP!$C$8:$C$136,$B37
)+
(SUMIFS(RCCP!$IC$8:$IC$136,
RCCP!$A$8:$A$136,$A37,
RCCP!$C$8:$C$136,$B37)/4)</f>
        <v>0</v>
      </c>
      <c r="BK37" s="58">
        <f t="shared" si="49"/>
        <v>0</v>
      </c>
      <c r="BL37" s="47">
        <f>SUMIFS(RCCP!$HZ$8:$HZ$136,
RCCP!$A$8:$A$136,$A37,
RCCP!$C$8:$C$136,$B37
)+
(SUMIFS(RCCP!$IC$8:$IC$136,
RCCP!$A$8:$A$136,$A37,
RCCP!$C$8:$C$136,$B37)/4)</f>
        <v>4014</v>
      </c>
      <c r="BM37" s="264">
        <f>SUMIFS(RCCP!$HZ$8:$HZ$136,
RCCP!$A$8:$A$136,$A37,
RCCP!$C$8:$C$136,$B37
)+
(SUMIFS(RCCP!$IC$8:$IC$136,
RCCP!$A$8:$A$136,$A37,
RCCP!$C$8:$C$136,$B37)/4)</f>
        <v>4014</v>
      </c>
      <c r="BN37" s="58">
        <f t="shared" si="50"/>
        <v>0.62748917748917743</v>
      </c>
      <c r="BO37" s="47">
        <f>SUMIFS(RCCP!$IA$8:$IA$136,
RCCP!$A$8:$A$136,$A37,
RCCP!$C$8:$C$136,$B37
)+
(SUMIFS(RCCP!$IC$8:$IC$136,
RCCP!$A$8:$A$136,$A37,
RCCP!$C$8:$C$136,$B37)/4)</f>
        <v>0</v>
      </c>
      <c r="BP37" s="264">
        <f>SUMIFS(RCCP!$IA$8:$IA$136,
RCCP!$A$8:$A$136,$A37,
RCCP!$C$8:$C$136,$B37
)+
(SUMIFS(RCCP!$IC$8:$IC$136,
RCCP!$A$8:$A$136,$A37,
RCCP!$C$8:$C$136,$B37)/4)</f>
        <v>0</v>
      </c>
      <c r="BQ37" s="58">
        <f t="shared" si="51"/>
        <v>0</v>
      </c>
      <c r="BR37" s="47">
        <f>SUMIFS(RCCP!$IF$8:$IF$136,
RCCP!$A$8:$A$136,$A37,
RCCP!$C$8:$C$136,$B37
)+
(SUMIFS(RCCP!$IK$8:$IK$136,
RCCP!$A$8:$A$136,$A37,
RCCP!$C$8:$C$136,$B37)/4)</f>
        <v>2004</v>
      </c>
      <c r="BS37" s="264">
        <f>SUMIFS(RCCP!$IF$8:$IF$136,
RCCP!$A$8:$A$136,$A37,
RCCP!$C$8:$C$136,$B37
)+
(SUMIFS(RCCP!$IK$8:$IK$136,
RCCP!$A$8:$A$136,$A37,
RCCP!$C$8:$C$136,$B37)/4)</f>
        <v>2004</v>
      </c>
      <c r="BT37" s="58">
        <f t="shared" si="52"/>
        <v>0.31327561327561326</v>
      </c>
      <c r="BU37" s="47">
        <f>SUMIFS(RCCP!$IG$8:$IG$136,
RCCP!$A$8:$A$136,$A37,
RCCP!$C$8:$C$136,$B37
)+
(SUMIFS(RCCP!$IK$8:$IK$136,
RCCP!$A$8:$A$136,$A37,
RCCP!$C$8:$C$136,$B37)/4)</f>
        <v>2004</v>
      </c>
      <c r="BV37" s="264">
        <f>SUMIFS(RCCP!$IG$8:$IG$136,
RCCP!$A$8:$A$136,$A37,
RCCP!$C$8:$C$136,$B37
)+
(SUMIFS(RCCP!$IK$8:$IK$136,
RCCP!$A$8:$A$136,$A37,
RCCP!$C$8:$C$136,$B37)/4)</f>
        <v>2004</v>
      </c>
      <c r="BW37" s="58">
        <f t="shared" si="53"/>
        <v>0.31327561327561326</v>
      </c>
      <c r="BX37" s="47">
        <f>SUMIFS(RCCP!$IH$8:$IH$136,
RCCP!$A$8:$A$136,$A37,
RCCP!$C$8:$C$136,$B37
)+
(SUMIFS(RCCP!$IK$8:$IK$136,
RCCP!$A$8:$A$136,$A37,
RCCP!$C$8:$C$136,$B37)/4)</f>
        <v>2004</v>
      </c>
      <c r="BY37" s="264">
        <f>SUMIFS(RCCP!$IH$8:$IH$136,
RCCP!$A$8:$A$136,$A37,
RCCP!$C$8:$C$136,$B37
)+
(SUMIFS(RCCP!$IK$8:$IK$136,
RCCP!$A$8:$A$136,$A37,
RCCP!$C$8:$C$136,$B37)/4)</f>
        <v>2004</v>
      </c>
      <c r="BZ37" s="58">
        <f t="shared" si="54"/>
        <v>0.31327561327561326</v>
      </c>
      <c r="CA37" s="47">
        <f>SUMIFS(RCCP!$II$8:$II$136,
RCCP!$A$8:$A$136,$A37,
RCCP!$C$8:$C$136,$B37
)+
(SUMIFS(RCCP!$IK$8:$IK$136,
RCCP!$A$8:$A$136,$A37,
RCCP!$C$8:$C$136,$B37)/4)</f>
        <v>2004</v>
      </c>
      <c r="CB37" s="264">
        <f>SUMIFS(RCCP!$II$8:$II$136,
RCCP!$A$8:$A$136,$A37,
RCCP!$C$8:$C$136,$B37
)+
(SUMIFS(RCCP!$IK$8:$IK$136,
RCCP!$A$8:$A$136,$A37,
RCCP!$C$8:$C$136,$B37)/4)</f>
        <v>2004</v>
      </c>
      <c r="CC37" s="58">
        <f t="shared" si="55"/>
        <v>0.38289241622574954</v>
      </c>
      <c r="CD37" s="47">
        <f>SUMIFS(RCCP!$IN$8:$IN$136,
RCCP!$A$8:$A$136,$A37,
RCCP!$C$8:$C$136,$B37
)+
(SUMIFS(RCCP!$IT$8:$IT$136,
RCCP!$A$8:$A$136,$A37,
RCCP!$C$8:$C$136,$B37)/5)</f>
        <v>0</v>
      </c>
      <c r="CE37" s="264">
        <f>SUMIFS(RCCP!$IN$8:$IN$136,
RCCP!$A$8:$A$136,$A37,
RCCP!$C$8:$C$136,$B37
)+
(SUMIFS(RCCP!$IT$8:$IT$136,
RCCP!$A$8:$A$136,$A37,
RCCP!$C$8:$C$136,$B37)/5)</f>
        <v>0</v>
      </c>
      <c r="CF37" s="58">
        <f t="shared" si="56"/>
        <v>0</v>
      </c>
      <c r="CG37" s="47">
        <f>SUMIFS(RCCP!$IO$8:$IO$136,
RCCP!$A$8:$A$136,$A37,
RCCP!$C$8:$C$136,$B37
)+
(SUMIFS(RCCP!$IT$8:$IT$136,
RCCP!$A$8:$A$136,$A37,
RCCP!$C$8:$C$136,$B37)/5)</f>
        <v>0</v>
      </c>
      <c r="CH37" s="264">
        <f>SUMIFS(RCCP!$IO$8:$IO$136,
RCCP!$A$8:$A$136,$A37,
RCCP!$C$8:$C$136,$B37
)+
(SUMIFS(RCCP!$IT$8:$IT$136,
RCCP!$A$8:$A$136,$A37,
RCCP!$C$8:$C$136,$B37)/5)</f>
        <v>0</v>
      </c>
      <c r="CI37" s="58">
        <f t="shared" si="57"/>
        <v>0</v>
      </c>
      <c r="CJ37" s="47">
        <f>SUMIFS(RCCP!$IP$8:$IP$136,
RCCP!$A$8:$A$136,$A37,
RCCP!$C$8:$C$136,$B37
)+
(SUMIFS(RCCP!$IT$8:$IT$136,
RCCP!$A$8:$A$136,$A37,
RCCP!$C$8:$C$136,$B37)/5)</f>
        <v>0</v>
      </c>
      <c r="CK37" s="264">
        <f>SUMIFS(RCCP!$IP$8:$IP$136,
RCCP!$A$8:$A$136,$A37,
RCCP!$C$8:$C$136,$B37
)+
(SUMIFS(RCCP!$IT$8:$IT$136,
RCCP!$A$8:$A$136,$A37,
RCCP!$C$8:$C$136,$B37)/5)</f>
        <v>0</v>
      </c>
      <c r="CL37" s="58">
        <f t="shared" si="58"/>
        <v>0</v>
      </c>
      <c r="CM37" s="47">
        <f>SUMIFS(RCCP!$IQ$8:$IQ$136,
RCCP!$A$8:$A$136,$A37,
RCCP!$C$8:$C$136,$B37
)+
(SUMIFS(RCCP!$IT$8:$IT$136,
RCCP!$A$8:$A$136,$A37,
RCCP!$C$8:$C$136,$B37)/5)</f>
        <v>0</v>
      </c>
      <c r="CN37" s="264">
        <f>SUMIFS(RCCP!$IQ$8:$IQ$136,
RCCP!$A$8:$A$136,$A37,
RCCP!$C$8:$C$136,$B37
)+
(SUMIFS(RCCP!$IT$8:$IT$136,
RCCP!$A$8:$A$136,$A37,
RCCP!$C$8:$C$136,$B37)/5)</f>
        <v>0</v>
      </c>
      <c r="CO37" s="58">
        <f t="shared" si="59"/>
        <v>0</v>
      </c>
      <c r="CP37" s="47">
        <f>SUMIFS(RCCP!$IR$8:$IR$136,
RCCP!$A$8:$A$136,$A37,
RCCP!$C$8:$C$136,$B37
)+
(SUMIFS(RCCP!$IT$8:$IT$136,
RCCP!$A$8:$A$136,$A37,
RCCP!$C$8:$C$136,$B37)/5)</f>
        <v>0</v>
      </c>
      <c r="CQ37" s="264">
        <f>SUMIFS(RCCP!$IR$8:$IR$136,
RCCP!$A$8:$A$136,$A37,
RCCP!$C$8:$C$136,$B37
)+
(SUMIFS(RCCP!$IT$8:$IT$136,
RCCP!$A$8:$A$136,$A37,
RCCP!$C$8:$C$136,$B37)/5)</f>
        <v>0</v>
      </c>
      <c r="CR37" s="58">
        <f t="shared" si="60"/>
        <v>0</v>
      </c>
      <c r="CS37" s="47">
        <f>SUMIFS(RCCP!$IW$8:$IW$136,
RCCP!$A$8:$A$136,$A37,
RCCP!$C$8:$C$136,$B37
)+
(SUMIFS(RCCP!$JB$8:$JB$136,
RCCP!$A$8:$A$136,$A37,
RCCP!$C$8:$C$136,$B37)/4)</f>
        <v>189</v>
      </c>
      <c r="CT37" s="264">
        <f>SUMIFS(RCCP!$IW$8:$IW$136,
RCCP!$A$8:$A$136,$A37,
RCCP!$C$8:$C$136,$B37
)+
(SUMIFS(RCCP!$JB$8:$JB$136,
RCCP!$A$8:$A$136,$A37,
RCCP!$C$8:$C$136,$B37)/4)</f>
        <v>189</v>
      </c>
      <c r="CU37" s="58">
        <f t="shared" ref="CU37:CU45" si="85">IFERROR(CT37/($I37*CU$11),0)</f>
        <v>3.6111111111111108E-2</v>
      </c>
      <c r="CV37" s="47">
        <f>SUMIFS(RCCP!$IX$8:$IX$136,
RCCP!$A$8:$A$136,$A37,
RCCP!$C$8:$C$136,$B37
)+
(SUMIFS(RCCP!$JB$8:$JB$136,
RCCP!$A$8:$A$136,$A37,
RCCP!$C$8:$C$136,$B37)/4)</f>
        <v>189</v>
      </c>
      <c r="CW37" s="264">
        <f>SUMIFS(RCCP!$IX$8:$IX$136,
RCCP!$A$8:$A$136,$A37,
RCCP!$C$8:$C$136,$B37
)+
(SUMIFS(RCCP!$JB$8:$JB$136,
RCCP!$A$8:$A$136,$A37,
RCCP!$C$8:$C$136,$B37)/4)</f>
        <v>189</v>
      </c>
      <c r="CX37" s="58">
        <f t="shared" ref="CX37:CX45" si="86">IFERROR(CW37/($I37*CX$11),0)</f>
        <v>2.9545454545454545E-2</v>
      </c>
      <c r="CY37" s="47">
        <f>SUMIFS(RCCP!$IY$8:$IY$136,
RCCP!$A$8:$A$136,$A37,
RCCP!$C$8:$C$136,$B37
)+
(SUMIFS(RCCP!$JB$8:$JB$136,
RCCP!$A$8:$A$136,$A37,
RCCP!$C$8:$C$136,$B37)/4)</f>
        <v>189</v>
      </c>
      <c r="CZ37" s="264">
        <f>SUMIFS(RCCP!$IY$8:$IY$136,
RCCP!$A$8:$A$136,$A37,
RCCP!$C$8:$C$136,$B37
)+
(SUMIFS(RCCP!$JB$8:$JB$136,
RCCP!$A$8:$A$136,$A37,
RCCP!$C$8:$C$136,$B37)/4)</f>
        <v>189</v>
      </c>
      <c r="DA37" s="58">
        <f t="shared" ref="DA37:DA45" si="87">IFERROR(CZ37/($I37*DA$11),0)</f>
        <v>2.9545454545454545E-2</v>
      </c>
      <c r="DB37" s="47">
        <f>SUMIFS(RCCP!$IZ$8:$IZ$136,
RCCP!$A$8:$A$136,$A37,
RCCP!$C$8:$C$136,$B37
)+
(SUMIFS(RCCP!$JB$8:$JB$136,
RCCP!$A$8:$A$136,$A37,
RCCP!$C$8:$C$136,$B37)/4)</f>
        <v>189</v>
      </c>
      <c r="DC37" s="264">
        <f>SUMIFS(RCCP!$IZ$8:$IZ$136,
RCCP!$A$8:$A$136,$A37,
RCCP!$C$8:$C$136,$B37
)+
(SUMIFS(RCCP!$JB$8:$JB$136,
RCCP!$A$8:$A$136,$A37,
RCCP!$C$8:$C$136,$B37)/4)</f>
        <v>189</v>
      </c>
      <c r="DD37" s="58">
        <f t="shared" ref="DD37:DD45" si="88">IFERROR(DC37/($I37*DD$11),0)</f>
        <v>2.9545454545454545E-2</v>
      </c>
      <c r="DE37" s="47">
        <f>SUMIFS(RCCP!$JE$8:$JE$136,
RCCP!$A$8:$A$136,$A37,
RCCP!$C$8:$C$136,$B37
)+
(SUMIFS(RCCP!$JJ$8:$JJ$136,
RCCP!$A$8:$A$136,$A37,
RCCP!$C$8:$C$136,$B37)/4)</f>
        <v>4605</v>
      </c>
      <c r="DF37" s="264">
        <f>SUMIFS(RCCP!$JE$8:$JE$136,
RCCP!$A$8:$A$136,$A37,
RCCP!$C$8:$C$136,$B37
)+
(SUMIFS(RCCP!$JJ$8:$JJ$136,
RCCP!$A$8:$A$136,$A37,
RCCP!$C$8:$C$136,$B37)/4)</f>
        <v>4605</v>
      </c>
      <c r="DG37" s="58">
        <f t="shared" ref="DG37:DG45" si="89">IFERROR(DF37/($I37*DG$11),0)</f>
        <v>0.71987734487734489</v>
      </c>
      <c r="DH37" s="47">
        <f>SUMIFS(RCCP!$JF$8:$JF$136,
RCCP!$A$8:$A$136,$A37,
RCCP!$C$8:$C$136,$B37
)+
(SUMIFS(RCCP!$JJ$8:$JJ$136,
RCCP!$A$8:$A$136,$A37,
RCCP!$C$8:$C$136,$B37)/4)</f>
        <v>4605</v>
      </c>
      <c r="DI37" s="264">
        <f>SUMIFS(RCCP!$JF$8:$JF$136,
RCCP!$A$8:$A$136,$A37,
RCCP!$C$8:$C$136,$B37
)+
(SUMIFS(RCCP!$JJ$8:$JJ$136,
RCCP!$A$8:$A$136,$A37,
RCCP!$C$8:$C$136,$B37)/4)</f>
        <v>4605</v>
      </c>
      <c r="DJ37" s="58">
        <f t="shared" ref="DJ37:DJ45" si="90">IFERROR(DI37/($I37*DJ$11),0)</f>
        <v>0.71987734487734489</v>
      </c>
      <c r="DK37" s="47">
        <f>SUMIFS(RCCP!$JG$8:$JG$136,
RCCP!$A$8:$A$136,$A37,
RCCP!$C$8:$C$136,$B37
)+
(SUMIFS(RCCP!$JJ$8:$JJ$136,
RCCP!$A$8:$A$136,$A37,
RCCP!$C$8:$C$136,$B37)/4)</f>
        <v>4605</v>
      </c>
      <c r="DL37" s="264">
        <f>SUMIFS(RCCP!$JG$8:$JG$136,
RCCP!$A$8:$A$136,$A37,
RCCP!$C$8:$C$136,$B37
)+
(SUMIFS(RCCP!$JJ$8:$JJ$136,
RCCP!$A$8:$A$136,$A37,
RCCP!$C$8:$C$136,$B37)/4)</f>
        <v>4605</v>
      </c>
      <c r="DM37" s="58">
        <f t="shared" ref="DM37:DM45" si="91">IFERROR(DL37/($I37*DM$11),0)</f>
        <v>0.87985008818342147</v>
      </c>
      <c r="DN37" s="47">
        <f>SUMIFS(RCCP!$JH$8:$JH$136,
RCCP!$A$8:$A$136,$A37,
RCCP!$C$8:$C$136,$B37
)+
(SUMIFS(RCCP!$JJ$8:$JJ$136,
RCCP!$A$8:$A$136,$A37,
RCCP!$C$8:$C$136,$B37)/4)</f>
        <v>4605</v>
      </c>
      <c r="DO37" s="264">
        <f>SUMIFS(RCCP!$JH$8:$JH$136,
RCCP!$A$8:$A$136,$A37,
RCCP!$C$8:$C$136,$B37
)+
(SUMIFS(RCCP!$JJ$8:$JJ$136,
RCCP!$A$8:$A$136,$A37,
RCCP!$C$8:$C$136,$B37)/4)</f>
        <v>4605</v>
      </c>
      <c r="DP37" s="58">
        <f t="shared" ref="DP37:DP45" si="92">IFERROR(DO37/($I37*DP$11),0)</f>
        <v>0.71987734487734489</v>
      </c>
    </row>
    <row r="38" spans="1:120" ht="20.149999999999999" customHeight="1" x14ac:dyDescent="0.35">
      <c r="A38" s="54">
        <v>880</v>
      </c>
      <c r="B38" s="54" t="str">
        <f>+B35</f>
        <v>Preschool</v>
      </c>
      <c r="C38" s="39" t="s">
        <v>97</v>
      </c>
      <c r="D38" s="126">
        <v>66.2</v>
      </c>
      <c r="E38" s="39">
        <f t="shared" si="27"/>
        <v>5.5</v>
      </c>
      <c r="F38" s="55">
        <v>9</v>
      </c>
      <c r="G38" s="39">
        <v>2</v>
      </c>
      <c r="H38" s="40">
        <f t="shared" si="43"/>
        <v>6553.8000000000011</v>
      </c>
      <c r="I38" s="40">
        <f t="shared" si="28"/>
        <v>1191.6000000000001</v>
      </c>
      <c r="J38" s="47">
        <f>SUM(SUMIFS(
'BLC Subcont'!$AE$7:$AE$9999,
'BLC Subcont'!$I$7:$I$9999,L$9,
'BLC Subcont'!$U$7:$U$9999,$A38,
'BLC Subcont'!$AA$7:$AA$9999,$B38
))</f>
        <v>0</v>
      </c>
      <c r="K38" s="124">
        <f>SUM(SUMIFS(
'BLC Subcont'!$BU$7:$BU$9999,
'BLC Subcont'!$I$7:$I$9999,L$9,
'BLC Subcont'!$U$7:$U$9999,$A38,
'BLC Subcont'!$AA$7:$AA$9999,$B38
))</f>
        <v>0</v>
      </c>
      <c r="L38" s="58">
        <f t="shared" si="29"/>
        <v>0</v>
      </c>
      <c r="M38" s="47">
        <f>SUM(SUMIFS(
'BLC Subcont'!$AE$7:$AE$9999,
'BLC Subcont'!$I$7:$I$9999,O$9,
'BLC Subcont'!$U$7:$U$9999,$A38,
'BLC Subcont'!$AA$7:$AA$9999,$B38
))</f>
        <v>4236</v>
      </c>
      <c r="N38" s="124">
        <f>SUM(SUMIFS(
'BLC Subcont'!$BU$7:$BU$9999,
'BLC Subcont'!$I$7:$I$9999,O$9,
'BLC Subcont'!$U$7:$U$9999,$A38,
'BLC Subcont'!$AA$7:$AA$9999,$B38
))</f>
        <v>0</v>
      </c>
      <c r="O38" s="58">
        <f t="shared" si="30"/>
        <v>0</v>
      </c>
      <c r="P38" s="47">
        <f>SUM(SUMIFS(
'BLC Subcont'!$AE$7:$AE$9999,
'BLC Subcont'!$I$7:$I$9999,R$9,
'BLC Subcont'!$U$7:$U$9999,$A38,
'BLC Subcont'!$AA$7:$AA$9999,$B38
))</f>
        <v>0</v>
      </c>
      <c r="Q38" s="124">
        <f>SUM(SUMIFS(
'BLC Subcont'!$BU$7:$BU$9999,
'BLC Subcont'!$I$7:$I$9999,R$9,
'BLC Subcont'!$U$7:$U$9999,$A38,
'BLC Subcont'!$AA$7:$AA$9999,$B38
))</f>
        <v>0</v>
      </c>
      <c r="R38" s="58">
        <f t="shared" si="31"/>
        <v>0</v>
      </c>
      <c r="S38" s="47">
        <f>SUM(SUMIFS(
'BLC Subcont'!$AE$7:$AE$9999,
'BLC Subcont'!$I$7:$I$9999,U$9,
'BLC Subcont'!$U$7:$U$9999,$A38,
'BLC Subcont'!$AA$7:$AA$9999,$B38
))</f>
        <v>3966</v>
      </c>
      <c r="T38" s="124">
        <f>SUM(SUMIFS(
'BLC Subcont'!$BU$7:$BU$9999,
'BLC Subcont'!$I$7:$I$9999,U$9,
'BLC Subcont'!$U$7:$U$9999,$A38,
'BLC Subcont'!$AA$7:$AA$9999,$B38
))</f>
        <v>96</v>
      </c>
      <c r="U38" s="58">
        <f t="shared" si="32"/>
        <v>0</v>
      </c>
      <c r="V38" s="47">
        <f>SUM(SUMIFS(
'BLC Subcont'!$AE$7:$AE$9999,
'BLC Subcont'!$I$7:$I$9999,X$9,
'BLC Subcont'!$U$7:$U$9999,$A38,
'BLC Subcont'!$AA$7:$AA$9999,$B38
))</f>
        <v>4782</v>
      </c>
      <c r="W38" s="124">
        <f>SUM(SUMIFS(
'BLC Subcont'!$BU$7:$BU$9999,
'BLC Subcont'!$I$7:$I$9999,X$9,
'BLC Subcont'!$U$7:$U$9999,$A38,
'BLC Subcont'!$AA$7:$AA$9999,$B38
))</f>
        <v>4201</v>
      </c>
      <c r="X38" s="58">
        <f t="shared" si="33"/>
        <v>0.64100216668192489</v>
      </c>
      <c r="Y38" s="47">
        <f t="shared" si="34"/>
        <v>12984</v>
      </c>
      <c r="Z38" s="124">
        <f t="shared" si="34"/>
        <v>4297</v>
      </c>
      <c r="AA38" s="127">
        <f t="shared" si="35"/>
        <v>0.65565015716073105</v>
      </c>
      <c r="AB38" s="47">
        <f>SUM(SUMIFS(
'BLC Subcont'!$AE$7:$AE$9999,
'BLC Subcont'!$I$7:$I$9999,AD$9,
'BLC Subcont'!$U$7:$U$9999,$A38,
'BLC Subcont'!$AA$7:$AA$9999,$B38
))</f>
        <v>3024</v>
      </c>
      <c r="AC38" s="264">
        <f>SUM(SUMIFS(
'BLC Subcont'!$BU$7:$BU$9999,
'BLC Subcont'!$I$7:$I$9999,AD$9,
'BLC Subcont'!$U$7:$U$9999,$A38,
'BLC Subcont'!$AA$7:$AA$9999,$B38
))</f>
        <v>3024</v>
      </c>
      <c r="AD38" s="58">
        <f t="shared" si="36"/>
        <v>0.46141170008239485</v>
      </c>
      <c r="AE38" s="47">
        <f>SUM(SUMIFS(
'BLC Subcont'!$AE$7:$AE$9999,
'BLC Subcont'!$I$7:$I$9999,AG$9,
'BLC Subcont'!$U$7:$U$9999,$A38,
'BLC Subcont'!$AA$7:$AA$9999,$B38
))</f>
        <v>1980</v>
      </c>
      <c r="AF38" s="264">
        <f>SUM(SUMIFS(
'BLC Subcont'!$BU$7:$BU$9999,
'BLC Subcont'!$I$7:$I$9999,AG$9,
'BLC Subcont'!$U$7:$U$9999,$A38,
'BLC Subcont'!$AA$7:$AA$9999,$B38
))</f>
        <v>1980</v>
      </c>
      <c r="AG38" s="58">
        <f t="shared" si="36"/>
        <v>0.30211480362537757</v>
      </c>
      <c r="AH38" s="47">
        <f>SUM(SUMIFS(
'BLC Subcont'!$AE$7:$AE$9999,
'BLC Subcont'!$I$7:$I$9999,AJ$9,
'BLC Subcont'!$U$7:$U$9999,$A38,
'BLC Subcont'!$AA$7:$AA$9999,$B38
))</f>
        <v>2838</v>
      </c>
      <c r="AI38" s="264">
        <f>SUM(SUMIFS(
'BLC Subcont'!$BU$7:$BU$9999,
'BLC Subcont'!$I$7:$I$9999,AJ$9,
'BLC Subcont'!$U$7:$U$9999,$A38,
'BLC Subcont'!$AA$7:$AA$9999,$B38
))</f>
        <v>2838</v>
      </c>
      <c r="AJ38" s="58">
        <f t="shared" si="36"/>
        <v>0.43303121852970788</v>
      </c>
      <c r="AK38" s="47">
        <f>SUM(SUMIFS(
'BLC Subcont'!$AE$7:$AE$9999,
'BLC Subcont'!$I$7:$I$9999,AM$9,
'BLC Subcont'!$U$7:$U$9999,$A38,
'BLC Subcont'!$AA$7:$AA$9999,$B38
))</f>
        <v>2586</v>
      </c>
      <c r="AL38" s="264">
        <f>SUM(SUMIFS(
'BLC Subcont'!$BU$7:$BU$9999,
'BLC Subcont'!$I$7:$I$9999,AM$9,
'BLC Subcont'!$U$7:$U$9999,$A38,
'BLC Subcont'!$AA$7:$AA$9999,$B38
))</f>
        <v>2586</v>
      </c>
      <c r="AM38" s="58">
        <f t="shared" si="36"/>
        <v>0.39458024352284166</v>
      </c>
      <c r="AN38" s="47">
        <f>SUM(SUMIFS(
'BLC Subcont'!$AE$7:$AE$9999,
'BLC Subcont'!$I$7:$I$9999,AP$9,
'BLC Subcont'!$U$7:$U$9999,$A38,
'BLC Subcont'!$AA$7:$AA$9999,$B38
))</f>
        <v>0</v>
      </c>
      <c r="AO38" s="264">
        <f>SUM(SUMIFS(
'BLC Subcont'!$BU$7:$BU$9999,
'BLC Subcont'!$I$7:$I$9999,AP$9,
'BLC Subcont'!$U$7:$U$9999,$A38,
'BLC Subcont'!$AA$7:$AA$9999,$B38
))</f>
        <v>0</v>
      </c>
      <c r="AP38" s="58">
        <f t="shared" si="36"/>
        <v>0</v>
      </c>
      <c r="AQ38" s="47">
        <f>SUM(SUMIFS(
'BLC Subcont'!$AE$7:$AE$9999,
'BLC Subcont'!$I$7:$I$9999,AS$9,
'BLC Subcont'!$U$7:$U$9999,$A38,
'BLC Subcont'!$AA$7:$AA$9999,$B38
))</f>
        <v>0</v>
      </c>
      <c r="AR38" s="264">
        <f>SUM(SUMIFS(
'BLC Subcont'!$BU$7:$BU$9999,
'BLC Subcont'!$I$7:$I$9999,AS$9,
'BLC Subcont'!$U$7:$U$9999,$A38,
'BLC Subcont'!$AA$7:$AA$9999,$B38
))</f>
        <v>0</v>
      </c>
      <c r="AS38" s="58">
        <f t="shared" si="36"/>
        <v>0</v>
      </c>
      <c r="AT38" s="47">
        <f>SUM(SUMIFS(
'BLC Subcont'!$AE$7:$AE$9999,
'BLC Subcont'!$I$7:$I$9999,AV$9,
'BLC Subcont'!$U$7:$U$9999,$A38,
'BLC Subcont'!$AA$7:$AA$9999,$B38
))</f>
        <v>0</v>
      </c>
      <c r="AU38" s="124">
        <f>SUM(SUMIFS(
'BLC Subcont'!$BU$7:$BU$9999,
'BLC Subcont'!$I$7:$I$9999,AV$9,
'BLC Subcont'!$U$7:$U$9999,$A38,
'BLC Subcont'!$AA$7:$AA$9999,$B38
))</f>
        <v>0</v>
      </c>
      <c r="AV38" s="58">
        <f t="shared" si="37"/>
        <v>0</v>
      </c>
      <c r="AW38" s="47">
        <f>SUM(SUMIFS(
'BLC Subcont'!$AE$7:$AE$9999,
'BLC Subcont'!$I$7:$I$9999,AY$9,
'BLC Subcont'!$U$7:$U$9999,$A38,
'BLC Subcont'!$AA$7:$AA$9999,$B38
))</f>
        <v>0</v>
      </c>
      <c r="AX38" s="124">
        <f>SUM(SUMIFS(
'BLC Subcont'!$BU$7:$BU$9999,
'BLC Subcont'!$I$7:$I$9999,AY$9,
'BLC Subcont'!$U$7:$U$9999,$A38,
'BLC Subcont'!$AA$7:$AA$9999,$B38
))</f>
        <v>0</v>
      </c>
      <c r="AY38" s="58">
        <f t="shared" si="38"/>
        <v>0</v>
      </c>
      <c r="AZ38" s="42">
        <f t="shared" si="44"/>
        <v>2682</v>
      </c>
      <c r="BA38" s="264">
        <f t="shared" si="39"/>
        <v>2682</v>
      </c>
      <c r="BB38" s="58">
        <f t="shared" si="45"/>
        <v>0.40922823400164782</v>
      </c>
      <c r="BC38" s="47">
        <f t="shared" si="46"/>
        <v>0</v>
      </c>
      <c r="BD38" s="264">
        <f t="shared" si="41"/>
        <v>0</v>
      </c>
      <c r="BE38" s="58">
        <f t="shared" si="47"/>
        <v>0</v>
      </c>
      <c r="BF38" s="42">
        <f>SUMIFS(RCCP!$HX$8:$HX$136,
RCCP!$A$8:$A$136,$A38,
RCCP!$C$8:$C$136,$B38
)+
(SUMIFS(RCCP!$IC$8:$IC$136,
RCCP!$A$8:$A$136,$A38,
RCCP!$C$8:$C$136,$B38)/4)</f>
        <v>2682</v>
      </c>
      <c r="BG38" s="124">
        <f>SUMIFS(RCCP!$HX$8:$HX$136,
RCCP!$A$8:$A$136,$A38,
RCCP!$C$8:$C$136,$B38
)+
(SUMIFS(RCCP!$IC$8:$IC$136,
RCCP!$A$8:$A$136,$A38,
RCCP!$C$8:$C$136,$B38)/4)</f>
        <v>2682</v>
      </c>
      <c r="BH38" s="58">
        <f t="shared" si="48"/>
        <v>0.40922823400164782</v>
      </c>
      <c r="BI38" s="47">
        <f>SUMIFS(RCCP!$HY$8:$HY$136,
RCCP!$A$8:$A$136,$A38,
RCCP!$C$8:$C$136,$B38
)+
(SUMIFS(RCCP!$IC$8:$IC$136,
RCCP!$A$8:$A$136,$A38,
RCCP!$C$8:$C$136,$B38)/4)</f>
        <v>0</v>
      </c>
      <c r="BJ38" s="124">
        <f>SUMIFS(RCCP!$HY$8:$HY$136,
RCCP!$A$8:$A$136,$A38,
RCCP!$C$8:$C$136,$B38
)+
(SUMIFS(RCCP!$IC$8:$IC$136,
RCCP!$A$8:$A$136,$A38,
RCCP!$C$8:$C$136,$B38)/4)</f>
        <v>0</v>
      </c>
      <c r="BK38" s="58">
        <f t="shared" si="49"/>
        <v>0</v>
      </c>
      <c r="BL38" s="47">
        <f>SUMIFS(RCCP!$HZ$8:$HZ$136,
RCCP!$A$8:$A$136,$A38,
RCCP!$C$8:$C$136,$B38
)+
(SUMIFS(RCCP!$IC$8:$IC$136,
RCCP!$A$8:$A$136,$A38,
RCCP!$C$8:$C$136,$B38)/4)</f>
        <v>4014</v>
      </c>
      <c r="BM38" s="264">
        <f>SUMIFS(RCCP!$HZ$8:$HZ$136,
RCCP!$A$8:$A$136,$A38,
RCCP!$C$8:$C$136,$B38
)+
(SUMIFS(RCCP!$IC$8:$IC$136,
RCCP!$A$8:$A$136,$A38,
RCCP!$C$8:$C$136,$B38)/4)</f>
        <v>4014</v>
      </c>
      <c r="BN38" s="58">
        <f t="shared" si="50"/>
        <v>0.61246910189508363</v>
      </c>
      <c r="BO38" s="47">
        <f>SUMIFS(RCCP!$IA$8:$IA$136,
RCCP!$A$8:$A$136,$A38,
RCCP!$C$8:$C$136,$B38
)+
(SUMIFS(RCCP!$IC$8:$IC$136,
RCCP!$A$8:$A$136,$A38,
RCCP!$C$8:$C$136,$B38)/4)</f>
        <v>0</v>
      </c>
      <c r="BP38" s="264">
        <f>SUMIFS(RCCP!$IA$8:$IA$136,
RCCP!$A$8:$A$136,$A38,
RCCP!$C$8:$C$136,$B38
)+
(SUMIFS(RCCP!$IC$8:$IC$136,
RCCP!$A$8:$A$136,$A38,
RCCP!$C$8:$C$136,$B38)/4)</f>
        <v>0</v>
      </c>
      <c r="BQ38" s="58">
        <f t="shared" si="51"/>
        <v>0</v>
      </c>
      <c r="BR38" s="47">
        <f>SUMIFS(RCCP!$IF$8:$IF$136,
RCCP!$A$8:$A$136,$A38,
RCCP!$C$8:$C$136,$B38
)+
(SUMIFS(RCCP!$IK$8:$IK$136,
RCCP!$A$8:$A$136,$A38,
RCCP!$C$8:$C$136,$B38)/4)</f>
        <v>2004</v>
      </c>
      <c r="BS38" s="264">
        <f>SUMIFS(RCCP!$IF$8:$IF$136,
RCCP!$A$8:$A$136,$A38,
RCCP!$C$8:$C$136,$B38
)+
(SUMIFS(RCCP!$IK$8:$IK$136,
RCCP!$A$8:$A$136,$A38,
RCCP!$C$8:$C$136,$B38)/4)</f>
        <v>2004</v>
      </c>
      <c r="BT38" s="58">
        <f t="shared" si="52"/>
        <v>0.30577680124507917</v>
      </c>
      <c r="BU38" s="47">
        <f>SUMIFS(RCCP!$IG$8:$IG$136,
RCCP!$A$8:$A$136,$A38,
RCCP!$C$8:$C$136,$B38
)+
(SUMIFS(RCCP!$IK$8:$IK$136,
RCCP!$A$8:$A$136,$A38,
RCCP!$C$8:$C$136,$B38)/4)</f>
        <v>2004</v>
      </c>
      <c r="BV38" s="264">
        <f>SUMIFS(RCCP!$IG$8:$IG$136,
RCCP!$A$8:$A$136,$A38,
RCCP!$C$8:$C$136,$B38
)+
(SUMIFS(RCCP!$IK$8:$IK$136,
RCCP!$A$8:$A$136,$A38,
RCCP!$C$8:$C$136,$B38)/4)</f>
        <v>2004</v>
      </c>
      <c r="BW38" s="58">
        <f t="shared" si="53"/>
        <v>0.30577680124507917</v>
      </c>
      <c r="BX38" s="47">
        <f>SUMIFS(RCCP!$IH$8:$IH$136,
RCCP!$A$8:$A$136,$A38,
RCCP!$C$8:$C$136,$B38
)+
(SUMIFS(RCCP!$IK$8:$IK$136,
RCCP!$A$8:$A$136,$A38,
RCCP!$C$8:$C$136,$B38)/4)</f>
        <v>2004</v>
      </c>
      <c r="BY38" s="264">
        <f>SUMIFS(RCCP!$IH$8:$IH$136,
RCCP!$A$8:$A$136,$A38,
RCCP!$C$8:$C$136,$B38
)+
(SUMIFS(RCCP!$IK$8:$IK$136,
RCCP!$A$8:$A$136,$A38,
RCCP!$C$8:$C$136,$B38)/4)</f>
        <v>2004</v>
      </c>
      <c r="BZ38" s="58">
        <f t="shared" si="54"/>
        <v>0.30577680124507917</v>
      </c>
      <c r="CA38" s="47">
        <f>SUMIFS(RCCP!$II$8:$II$136,
RCCP!$A$8:$A$136,$A38,
RCCP!$C$8:$C$136,$B38
)+
(SUMIFS(RCCP!$IK$8:$IK$136,
RCCP!$A$8:$A$136,$A38,
RCCP!$C$8:$C$136,$B38)/4)</f>
        <v>2004</v>
      </c>
      <c r="CB38" s="264">
        <f>SUMIFS(RCCP!$II$8:$II$136,
RCCP!$A$8:$A$136,$A38,
RCCP!$C$8:$C$136,$B38
)+
(SUMIFS(RCCP!$IK$8:$IK$136,
RCCP!$A$8:$A$136,$A38,
RCCP!$C$8:$C$136,$B38)/4)</f>
        <v>2004</v>
      </c>
      <c r="CC38" s="58">
        <f t="shared" si="55"/>
        <v>0.37372720152176342</v>
      </c>
      <c r="CD38" s="47">
        <f>SUMIFS(RCCP!$IN$8:$IN$136,
RCCP!$A$8:$A$136,$A38,
RCCP!$C$8:$C$136,$B38
)+
(SUMIFS(RCCP!$IT$8:$IT$136,
RCCP!$A$8:$A$136,$A38,
RCCP!$C$8:$C$136,$B38)/5)</f>
        <v>0</v>
      </c>
      <c r="CE38" s="264">
        <f>SUMIFS(RCCP!$IN$8:$IN$136,
RCCP!$A$8:$A$136,$A38,
RCCP!$C$8:$C$136,$B38
)+
(SUMIFS(RCCP!$IT$8:$IT$136,
RCCP!$A$8:$A$136,$A38,
RCCP!$C$8:$C$136,$B38)/5)</f>
        <v>0</v>
      </c>
      <c r="CF38" s="58">
        <f t="shared" si="56"/>
        <v>0</v>
      </c>
      <c r="CG38" s="47">
        <f>SUMIFS(RCCP!$IO$8:$IO$136,
RCCP!$A$8:$A$136,$A38,
RCCP!$C$8:$C$136,$B38
)+
(SUMIFS(RCCP!$IT$8:$IT$136,
RCCP!$A$8:$A$136,$A38,
RCCP!$C$8:$C$136,$B38)/5)</f>
        <v>0</v>
      </c>
      <c r="CH38" s="264">
        <f>SUMIFS(RCCP!$IO$8:$IO$136,
RCCP!$A$8:$A$136,$A38,
RCCP!$C$8:$C$136,$B38
)+
(SUMIFS(RCCP!$IT$8:$IT$136,
RCCP!$A$8:$A$136,$A38,
RCCP!$C$8:$C$136,$B38)/5)</f>
        <v>0</v>
      </c>
      <c r="CI38" s="58">
        <f t="shared" si="57"/>
        <v>0</v>
      </c>
      <c r="CJ38" s="47">
        <f>SUMIFS(RCCP!$IP$8:$IP$136,
RCCP!$A$8:$A$136,$A38,
RCCP!$C$8:$C$136,$B38
)+
(SUMIFS(RCCP!$IT$8:$IT$136,
RCCP!$A$8:$A$136,$A38,
RCCP!$C$8:$C$136,$B38)/5)</f>
        <v>0</v>
      </c>
      <c r="CK38" s="264">
        <f>SUMIFS(RCCP!$IP$8:$IP$136,
RCCP!$A$8:$A$136,$A38,
RCCP!$C$8:$C$136,$B38
)+
(SUMIFS(RCCP!$IT$8:$IT$136,
RCCP!$A$8:$A$136,$A38,
RCCP!$C$8:$C$136,$B38)/5)</f>
        <v>0</v>
      </c>
      <c r="CL38" s="58">
        <f t="shared" si="58"/>
        <v>0</v>
      </c>
      <c r="CM38" s="47">
        <f>SUMIFS(RCCP!$IQ$8:$IQ$136,
RCCP!$A$8:$A$136,$A38,
RCCP!$C$8:$C$136,$B38
)+
(SUMIFS(RCCP!$IT$8:$IT$136,
RCCP!$A$8:$A$136,$A38,
RCCP!$C$8:$C$136,$B38)/5)</f>
        <v>0</v>
      </c>
      <c r="CN38" s="264">
        <f>SUMIFS(RCCP!$IQ$8:$IQ$136,
RCCP!$A$8:$A$136,$A38,
RCCP!$C$8:$C$136,$B38
)+
(SUMIFS(RCCP!$IT$8:$IT$136,
RCCP!$A$8:$A$136,$A38,
RCCP!$C$8:$C$136,$B38)/5)</f>
        <v>0</v>
      </c>
      <c r="CO38" s="58">
        <f t="shared" si="59"/>
        <v>0</v>
      </c>
      <c r="CP38" s="47">
        <f>SUMIFS(RCCP!$IR$8:$IR$136,
RCCP!$A$8:$A$136,$A38,
RCCP!$C$8:$C$136,$B38
)+
(SUMIFS(RCCP!$IT$8:$IT$136,
RCCP!$A$8:$A$136,$A38,
RCCP!$C$8:$C$136,$B38)/5)</f>
        <v>0</v>
      </c>
      <c r="CQ38" s="264">
        <f>SUMIFS(RCCP!$IR$8:$IR$136,
RCCP!$A$8:$A$136,$A38,
RCCP!$C$8:$C$136,$B38
)+
(SUMIFS(RCCP!$IT$8:$IT$136,
RCCP!$A$8:$A$136,$A38,
RCCP!$C$8:$C$136,$B38)/5)</f>
        <v>0</v>
      </c>
      <c r="CR38" s="58">
        <f t="shared" si="60"/>
        <v>0</v>
      </c>
      <c r="CS38" s="47">
        <f>SUMIFS(RCCP!$IW$8:$IW$136,
RCCP!$A$8:$A$136,$A38,
RCCP!$C$8:$C$136,$B38
)+
(SUMIFS(RCCP!$JB$8:$JB$136,
RCCP!$A$8:$A$136,$A38,
RCCP!$C$8:$C$136,$B38)/4)</f>
        <v>189</v>
      </c>
      <c r="CT38" s="264">
        <f>SUMIFS(RCCP!$IW$8:$IW$136,
RCCP!$A$8:$A$136,$A38,
RCCP!$C$8:$C$136,$B38
)+
(SUMIFS(RCCP!$JB$8:$JB$136,
RCCP!$A$8:$A$136,$A38,
RCCP!$C$8:$C$136,$B38)/4)</f>
        <v>189</v>
      </c>
      <c r="CU38" s="58">
        <f t="shared" si="85"/>
        <v>3.5246727089627387E-2</v>
      </c>
      <c r="CV38" s="47">
        <f>SUMIFS(RCCP!$IX$8:$IX$136,
RCCP!$A$8:$A$136,$A38,
RCCP!$C$8:$C$136,$B38
)+
(SUMIFS(RCCP!$JB$8:$JB$136,
RCCP!$A$8:$A$136,$A38,
RCCP!$C$8:$C$136,$B38)/4)</f>
        <v>189</v>
      </c>
      <c r="CW38" s="264">
        <f>SUMIFS(RCCP!$IX$8:$IX$136,
RCCP!$A$8:$A$136,$A38,
RCCP!$C$8:$C$136,$B38
)+
(SUMIFS(RCCP!$JB$8:$JB$136,
RCCP!$A$8:$A$136,$A38,
RCCP!$C$8:$C$136,$B38)/4)</f>
        <v>189</v>
      </c>
      <c r="CX38" s="58">
        <f t="shared" si="86"/>
        <v>2.8838231255149678E-2</v>
      </c>
      <c r="CY38" s="47">
        <f>SUMIFS(RCCP!$IY$8:$IY$136,
RCCP!$A$8:$A$136,$A38,
RCCP!$C$8:$C$136,$B38
)+
(SUMIFS(RCCP!$JB$8:$JB$136,
RCCP!$A$8:$A$136,$A38,
RCCP!$C$8:$C$136,$B38)/4)</f>
        <v>189</v>
      </c>
      <c r="CZ38" s="264">
        <f>SUMIFS(RCCP!$IY$8:$IY$136,
RCCP!$A$8:$A$136,$A38,
RCCP!$C$8:$C$136,$B38
)+
(SUMIFS(RCCP!$JB$8:$JB$136,
RCCP!$A$8:$A$136,$A38,
RCCP!$C$8:$C$136,$B38)/4)</f>
        <v>189</v>
      </c>
      <c r="DA38" s="58">
        <f t="shared" si="87"/>
        <v>2.8838231255149678E-2</v>
      </c>
      <c r="DB38" s="47">
        <f>SUMIFS(RCCP!$IZ$8:$IZ$136,
RCCP!$A$8:$A$136,$A38,
RCCP!$C$8:$C$136,$B38
)+
(SUMIFS(RCCP!$JB$8:$JB$136,
RCCP!$A$8:$A$136,$A38,
RCCP!$C$8:$C$136,$B38)/4)</f>
        <v>189</v>
      </c>
      <c r="DC38" s="264">
        <f>SUMIFS(RCCP!$IZ$8:$IZ$136,
RCCP!$A$8:$A$136,$A38,
RCCP!$C$8:$C$136,$B38
)+
(SUMIFS(RCCP!$JB$8:$JB$136,
RCCP!$A$8:$A$136,$A38,
RCCP!$C$8:$C$136,$B38)/4)</f>
        <v>189</v>
      </c>
      <c r="DD38" s="58">
        <f t="shared" si="88"/>
        <v>2.8838231255149678E-2</v>
      </c>
      <c r="DE38" s="47">
        <f>SUMIFS(RCCP!$JE$8:$JE$136,
RCCP!$A$8:$A$136,$A38,
RCCP!$C$8:$C$136,$B38
)+
(SUMIFS(RCCP!$JJ$8:$JJ$136,
RCCP!$A$8:$A$136,$A38,
RCCP!$C$8:$C$136,$B38)/4)</f>
        <v>4605</v>
      </c>
      <c r="DF38" s="264">
        <f>SUMIFS(RCCP!$JE$8:$JE$136,
RCCP!$A$8:$A$136,$A38,
RCCP!$C$8:$C$136,$B38
)+
(SUMIFS(RCCP!$JJ$8:$JJ$136,
RCCP!$A$8:$A$136,$A38,
RCCP!$C$8:$C$136,$B38)/4)</f>
        <v>4605</v>
      </c>
      <c r="DG38" s="58">
        <f t="shared" si="89"/>
        <v>0.70264579328023424</v>
      </c>
      <c r="DH38" s="47">
        <f>SUMIFS(RCCP!$JF$8:$JF$136,
RCCP!$A$8:$A$136,$A38,
RCCP!$C$8:$C$136,$B38
)+
(SUMIFS(RCCP!$JJ$8:$JJ$136,
RCCP!$A$8:$A$136,$A38,
RCCP!$C$8:$C$136,$B38)/4)</f>
        <v>4605</v>
      </c>
      <c r="DI38" s="264">
        <f>SUMIFS(RCCP!$JF$8:$JF$136,
RCCP!$A$8:$A$136,$A38,
RCCP!$C$8:$C$136,$B38
)+
(SUMIFS(RCCP!$JJ$8:$JJ$136,
RCCP!$A$8:$A$136,$A38,
RCCP!$C$8:$C$136,$B38)/4)</f>
        <v>4605</v>
      </c>
      <c r="DJ38" s="58">
        <f t="shared" si="90"/>
        <v>0.70264579328023424</v>
      </c>
      <c r="DK38" s="47">
        <f>SUMIFS(RCCP!$JG$8:$JG$136,
RCCP!$A$8:$A$136,$A38,
RCCP!$C$8:$C$136,$B38
)+
(SUMIFS(RCCP!$JJ$8:$JJ$136,
RCCP!$A$8:$A$136,$A38,
RCCP!$C$8:$C$136,$B38)/4)</f>
        <v>4605</v>
      </c>
      <c r="DL38" s="264">
        <f>SUMIFS(RCCP!$JG$8:$JG$136,
RCCP!$A$8:$A$136,$A38,
RCCP!$C$8:$C$136,$B38
)+
(SUMIFS(RCCP!$JJ$8:$JJ$136,
RCCP!$A$8:$A$136,$A38,
RCCP!$C$8:$C$136,$B38)/4)</f>
        <v>4605</v>
      </c>
      <c r="DM38" s="58">
        <f t="shared" si="91"/>
        <v>0.8587893028980641</v>
      </c>
      <c r="DN38" s="47">
        <f>SUMIFS(RCCP!$JH$8:$JH$136,
RCCP!$A$8:$A$136,$A38,
RCCP!$C$8:$C$136,$B38
)+
(SUMIFS(RCCP!$JJ$8:$JJ$136,
RCCP!$A$8:$A$136,$A38,
RCCP!$C$8:$C$136,$B38)/4)</f>
        <v>4605</v>
      </c>
      <c r="DO38" s="264">
        <f>SUMIFS(RCCP!$JH$8:$JH$136,
RCCP!$A$8:$A$136,$A38,
RCCP!$C$8:$C$136,$B38
)+
(SUMIFS(RCCP!$JJ$8:$JJ$136,
RCCP!$A$8:$A$136,$A38,
RCCP!$C$8:$C$136,$B38)/4)</f>
        <v>4605</v>
      </c>
      <c r="DP38" s="58">
        <f t="shared" si="92"/>
        <v>0.70264579328023424</v>
      </c>
    </row>
    <row r="39" spans="1:120" ht="20.149999999999999" customHeight="1" x14ac:dyDescent="0.35">
      <c r="A39" s="54">
        <v>880</v>
      </c>
      <c r="B39" s="54" t="str">
        <f>+B37</f>
        <v>Preschool</v>
      </c>
      <c r="C39" s="39" t="s">
        <v>60</v>
      </c>
      <c r="D39" s="126">
        <v>68.666666666666671</v>
      </c>
      <c r="E39" s="39">
        <f t="shared" si="27"/>
        <v>5.5</v>
      </c>
      <c r="F39" s="55">
        <v>9</v>
      </c>
      <c r="G39" s="39">
        <v>2</v>
      </c>
      <c r="H39" s="40">
        <f t="shared" si="43"/>
        <v>6798</v>
      </c>
      <c r="I39" s="40">
        <f t="shared" si="28"/>
        <v>1236</v>
      </c>
      <c r="J39" s="47">
        <f>SUM(SUMIFS(
'BLC Subcont'!$AE$7:$AE$9999,
'BLC Subcont'!$I$7:$I$9999,L$9,
'BLC Subcont'!$U$7:$U$9999,$A39,
'BLC Subcont'!$AA$7:$AA$9999,$B39
))</f>
        <v>0</v>
      </c>
      <c r="K39" s="124">
        <f>SUM(SUMIFS(
'BLC Subcont'!$BZ$7:$BZ$9999,
'BLC Subcont'!$I$7:$I$9999,L$9,
'BLC Subcont'!$U$7:$U$9999,$A39,
'BLC Subcont'!$AA$7:$AA$9999,$B39
))</f>
        <v>0</v>
      </c>
      <c r="L39" s="58">
        <f t="shared" si="29"/>
        <v>0</v>
      </c>
      <c r="M39" s="47">
        <f>SUM(SUMIFS(
'BLC Subcont'!$AE$7:$AE$9999,
'BLC Subcont'!$I$7:$I$9999,O$9,
'BLC Subcont'!$U$7:$U$9999,$A39,
'BLC Subcont'!$AA$7:$AA$9999,$B39
))</f>
        <v>4236</v>
      </c>
      <c r="N39" s="124">
        <f>SUM(SUMIFS(
'BLC Subcont'!$BZ$7:$BZ$9999,
'BLC Subcont'!$I$7:$I$9999,O$9,
'BLC Subcont'!$U$7:$U$9999,$A39,
'BLC Subcont'!$AA$7:$AA$9999,$B39
))</f>
        <v>0</v>
      </c>
      <c r="O39" s="58">
        <f t="shared" si="30"/>
        <v>0</v>
      </c>
      <c r="P39" s="47">
        <f>SUM(SUMIFS(
'BLC Subcont'!$AE$7:$AE$9999,
'BLC Subcont'!$I$7:$I$9999,R$9,
'BLC Subcont'!$U$7:$U$9999,$A39,
'BLC Subcont'!$AA$7:$AA$9999,$B39
))</f>
        <v>0</v>
      </c>
      <c r="Q39" s="124">
        <f>SUM(SUMIFS(
'BLC Subcont'!$BZ$7:$BZ$9999,
'BLC Subcont'!$I$7:$I$9999,R$9,
'BLC Subcont'!$U$7:$U$9999,$A39,
'BLC Subcont'!$AA$7:$AA$9999,$B39
))</f>
        <v>0</v>
      </c>
      <c r="R39" s="58">
        <f t="shared" si="31"/>
        <v>0</v>
      </c>
      <c r="S39" s="47">
        <f>SUM(SUMIFS(
'BLC Subcont'!$AE$7:$AE$9999,
'BLC Subcont'!$I$7:$I$9999,U$9,
'BLC Subcont'!$U$7:$U$9999,$A39,
'BLC Subcont'!$AA$7:$AA$9999,$B39
))</f>
        <v>3966</v>
      </c>
      <c r="T39" s="124">
        <f>SUM(SUMIFS(
'BLC Subcont'!$BZ$7:$BZ$9999,
'BLC Subcont'!$I$7:$I$9999,U$9,
'BLC Subcont'!$U$7:$U$9999,$A39,
'BLC Subcont'!$AA$7:$AA$9999,$B39
))</f>
        <v>394</v>
      </c>
      <c r="U39" s="58">
        <f t="shared" si="32"/>
        <v>0</v>
      </c>
      <c r="V39" s="47">
        <f>SUM(SUMIFS(
'BLC Subcont'!$AE$7:$AE$9999,
'BLC Subcont'!$I$7:$I$9999,X$9,
'BLC Subcont'!$U$7:$U$9999,$A39,
'BLC Subcont'!$AA$7:$AA$9999,$B39
))</f>
        <v>4782</v>
      </c>
      <c r="W39" s="124">
        <f>SUM(SUMIFS(
'BLC Subcont'!$BZ$7:$BZ$9999,
'BLC Subcont'!$I$7:$I$9999,X$9,
'BLC Subcont'!$U$7:$U$9999,$A39,
'BLC Subcont'!$AA$7:$AA$9999,$B39
))</f>
        <v>4761</v>
      </c>
      <c r="X39" s="58">
        <f t="shared" si="33"/>
        <v>0.70035304501323914</v>
      </c>
      <c r="Y39" s="47">
        <f t="shared" si="34"/>
        <v>12984</v>
      </c>
      <c r="Z39" s="124">
        <f t="shared" si="34"/>
        <v>5155</v>
      </c>
      <c r="AA39" s="127">
        <f t="shared" si="35"/>
        <v>0.75831126802000592</v>
      </c>
      <c r="AB39" s="47">
        <f>SUM(SUMIFS(
'BLC Subcont'!$AE$7:$AE$9999,
'BLC Subcont'!$I$7:$I$9999,AD$9,
'BLC Subcont'!$U$7:$U$9999,$A39,
'BLC Subcont'!$AA$7:$AA$9999,$B39
))</f>
        <v>3024</v>
      </c>
      <c r="AC39" s="264">
        <f>SUM(SUMIFS(
'BLC Subcont'!$BZ$7:$BZ$9999,
'BLC Subcont'!$I$7:$I$9999,AD$9,
'BLC Subcont'!$U$7:$U$9999,$A39,
'BLC Subcont'!$AA$7:$AA$9999,$B39
))</f>
        <v>3024</v>
      </c>
      <c r="AD39" s="58">
        <f t="shared" si="36"/>
        <v>0.44483671668137686</v>
      </c>
      <c r="AE39" s="47">
        <f>SUM(SUMIFS(
'BLC Subcont'!$AE$7:$AE$9999,
'BLC Subcont'!$I$7:$I$9999,AG$9,
'BLC Subcont'!$U$7:$U$9999,$A39,
'BLC Subcont'!$AA$7:$AA$9999,$B39
))</f>
        <v>1980</v>
      </c>
      <c r="AF39" s="264">
        <f>SUM(SUMIFS(
'BLC Subcont'!$BZ$7:$BZ$9999,
'BLC Subcont'!$I$7:$I$9999,AG$9,
'BLC Subcont'!$U$7:$U$9999,$A39,
'BLC Subcont'!$AA$7:$AA$9999,$B39
))</f>
        <v>1980</v>
      </c>
      <c r="AG39" s="58">
        <f t="shared" si="36"/>
        <v>0.29126213592233008</v>
      </c>
      <c r="AH39" s="47">
        <f>SUM(SUMIFS(
'BLC Subcont'!$AE$7:$AE$9999,
'BLC Subcont'!$I$7:$I$9999,AJ$9,
'BLC Subcont'!$U$7:$U$9999,$A39,
'BLC Subcont'!$AA$7:$AA$9999,$B39
))</f>
        <v>2838</v>
      </c>
      <c r="AI39" s="264">
        <f>SUM(SUMIFS(
'BLC Subcont'!$BZ$7:$BZ$9999,
'BLC Subcont'!$I$7:$I$9999,AJ$9,
'BLC Subcont'!$U$7:$U$9999,$A39,
'BLC Subcont'!$AA$7:$AA$9999,$B39
))</f>
        <v>2838</v>
      </c>
      <c r="AJ39" s="58">
        <f t="shared" si="36"/>
        <v>0.41747572815533979</v>
      </c>
      <c r="AK39" s="47">
        <f>SUM(SUMIFS(
'BLC Subcont'!$AE$7:$AE$9999,
'BLC Subcont'!$I$7:$I$9999,AM$9,
'BLC Subcont'!$U$7:$U$9999,$A39,
'BLC Subcont'!$AA$7:$AA$9999,$B39
))</f>
        <v>2586</v>
      </c>
      <c r="AL39" s="264">
        <f>SUM(SUMIFS(
'BLC Subcont'!$BZ$7:$BZ$9999,
'BLC Subcont'!$I$7:$I$9999,AM$9,
'BLC Subcont'!$U$7:$U$9999,$A39,
'BLC Subcont'!$AA$7:$AA$9999,$B39
))</f>
        <v>2586</v>
      </c>
      <c r="AM39" s="58">
        <f t="shared" si="36"/>
        <v>0.38040600176522504</v>
      </c>
      <c r="AN39" s="47">
        <f>SUM(SUMIFS(
'BLC Subcont'!$AE$7:$AE$9999,
'BLC Subcont'!$I$7:$I$9999,AP$9,
'BLC Subcont'!$U$7:$U$9999,$A39,
'BLC Subcont'!$AA$7:$AA$9999,$B39
))</f>
        <v>0</v>
      </c>
      <c r="AO39" s="264">
        <f>SUM(SUMIFS(
'BLC Subcont'!$BZ$7:$BZ$9999,
'BLC Subcont'!$I$7:$I$9999,AP$9,
'BLC Subcont'!$U$7:$U$9999,$A39,
'BLC Subcont'!$AA$7:$AA$9999,$B39
))</f>
        <v>0</v>
      </c>
      <c r="AP39" s="58">
        <f t="shared" si="36"/>
        <v>0</v>
      </c>
      <c r="AQ39" s="47">
        <f>SUM(SUMIFS(
'BLC Subcont'!$AE$7:$AE$9999,
'BLC Subcont'!$I$7:$I$9999,AS$9,
'BLC Subcont'!$U$7:$U$9999,$A39,
'BLC Subcont'!$AA$7:$AA$9999,$B39
))</f>
        <v>0</v>
      </c>
      <c r="AR39" s="264">
        <f>SUM(SUMIFS(
'BLC Subcont'!$BZ$7:$BZ$9999,
'BLC Subcont'!$I$7:$I$9999,AS$9,
'BLC Subcont'!$U$7:$U$9999,$A39,
'BLC Subcont'!$AA$7:$AA$9999,$B39
))</f>
        <v>0</v>
      </c>
      <c r="AS39" s="58">
        <f t="shared" si="36"/>
        <v>0</v>
      </c>
      <c r="AT39" s="47">
        <f>SUM(SUMIFS(
'BLC Subcont'!$AE$7:$AE$9999,
'BLC Subcont'!$I$7:$I$9999,AV$9,
'BLC Subcont'!$U$7:$U$9999,$A39,
'BLC Subcont'!$AA$7:$AA$9999,$B39
))</f>
        <v>0</v>
      </c>
      <c r="AU39" s="124">
        <f>SUM(SUMIFS(
'BLC Subcont'!$BZ$7:$BZ$9999,
'BLC Subcont'!$I$7:$I$9999,AV$9,
'BLC Subcont'!$U$7:$U$9999,$A39,
'BLC Subcont'!$AA$7:$AA$9999,$B39
))</f>
        <v>0</v>
      </c>
      <c r="AV39" s="58">
        <f t="shared" si="37"/>
        <v>0</v>
      </c>
      <c r="AW39" s="47">
        <f>SUM(SUMIFS(
'BLC Subcont'!$AE$7:$AE$9999,
'BLC Subcont'!$I$7:$I$9999,AY$9,
'BLC Subcont'!$U$7:$U$9999,$A39,
'BLC Subcont'!$AA$7:$AA$9999,$B39
))</f>
        <v>0</v>
      </c>
      <c r="AX39" s="124">
        <f>SUM(SUMIFS(
'BLC Subcont'!$BZ$7:$BZ$9999,
'BLC Subcont'!$I$7:$I$9999,AY$9,
'BLC Subcont'!$U$7:$U$9999,$A39,
'BLC Subcont'!$AA$7:$AA$9999,$B39
))</f>
        <v>0</v>
      </c>
      <c r="AY39" s="58">
        <f t="shared" si="38"/>
        <v>0</v>
      </c>
      <c r="AZ39" s="42">
        <f t="shared" si="44"/>
        <v>2682</v>
      </c>
      <c r="BA39" s="264">
        <f t="shared" si="39"/>
        <v>2682</v>
      </c>
      <c r="BB39" s="58">
        <f t="shared" si="45"/>
        <v>0.39452780229479256</v>
      </c>
      <c r="BC39" s="47">
        <f t="shared" si="46"/>
        <v>0</v>
      </c>
      <c r="BD39" s="264">
        <f t="shared" si="41"/>
        <v>0</v>
      </c>
      <c r="BE39" s="58">
        <f t="shared" si="47"/>
        <v>0</v>
      </c>
      <c r="BF39" s="42">
        <f>SUMIFS(RCCP!$HX$8:$HX$136,
RCCP!$A$8:$A$136,$A39,
RCCP!$C$8:$C$136,$B39
)+
(SUMIFS(RCCP!$IC$8:$IC$136,
RCCP!$A$8:$A$136,$A39,
RCCP!$C$8:$C$136,$B39)/4)</f>
        <v>2682</v>
      </c>
      <c r="BG39" s="124">
        <f>SUMIFS(RCCP!$HX$8:$HX$136,
RCCP!$A$8:$A$136,$A39,
RCCP!$C$8:$C$136,$B39
)+
(SUMIFS(RCCP!$IC$8:$IC$136,
RCCP!$A$8:$A$136,$A39,
RCCP!$C$8:$C$136,$B39)/4)</f>
        <v>2682</v>
      </c>
      <c r="BH39" s="58">
        <f t="shared" si="48"/>
        <v>0.39452780229479256</v>
      </c>
      <c r="BI39" s="47">
        <f>SUMIFS(RCCP!$HY$8:$HY$136,
RCCP!$A$8:$A$136,$A39,
RCCP!$C$8:$C$136,$B39
)+
(SUMIFS(RCCP!$IC$8:$IC$136,
RCCP!$A$8:$A$136,$A39,
RCCP!$C$8:$C$136,$B39)/4)</f>
        <v>0</v>
      </c>
      <c r="BJ39" s="124">
        <f>SUMIFS(RCCP!$HY$8:$HY$136,
RCCP!$A$8:$A$136,$A39,
RCCP!$C$8:$C$136,$B39
)+
(SUMIFS(RCCP!$IC$8:$IC$136,
RCCP!$A$8:$A$136,$A39,
RCCP!$C$8:$C$136,$B39)/4)</f>
        <v>0</v>
      </c>
      <c r="BK39" s="58">
        <f t="shared" si="49"/>
        <v>0</v>
      </c>
      <c r="BL39" s="47">
        <f>SUMIFS(RCCP!$HZ$8:$HZ$136,
RCCP!$A$8:$A$136,$A39,
RCCP!$C$8:$C$136,$B39
)+
(SUMIFS(RCCP!$IC$8:$IC$136,
RCCP!$A$8:$A$136,$A39,
RCCP!$C$8:$C$136,$B39)/4)</f>
        <v>4014</v>
      </c>
      <c r="BM39" s="264">
        <f>SUMIFS(RCCP!$HZ$8:$HZ$136,
RCCP!$A$8:$A$136,$A39,
RCCP!$C$8:$C$136,$B39
)+
(SUMIFS(RCCP!$IC$8:$IC$136,
RCCP!$A$8:$A$136,$A39,
RCCP!$C$8:$C$136,$B39)/4)</f>
        <v>4014</v>
      </c>
      <c r="BN39" s="58">
        <f t="shared" si="50"/>
        <v>0.5904677846425419</v>
      </c>
      <c r="BO39" s="47">
        <f>SUMIFS(RCCP!$IA$8:$IA$136,
RCCP!$A$8:$A$136,$A39,
RCCP!$C$8:$C$136,$B39
)+
(SUMIFS(RCCP!$IC$8:$IC$136,
RCCP!$A$8:$A$136,$A39,
RCCP!$C$8:$C$136,$B39)/4)</f>
        <v>0</v>
      </c>
      <c r="BP39" s="264">
        <f>SUMIFS(RCCP!$IA$8:$IA$136,
RCCP!$A$8:$A$136,$A39,
RCCP!$C$8:$C$136,$B39
)+
(SUMIFS(RCCP!$IC$8:$IC$136,
RCCP!$A$8:$A$136,$A39,
RCCP!$C$8:$C$136,$B39)/4)</f>
        <v>0</v>
      </c>
      <c r="BQ39" s="58">
        <f t="shared" si="51"/>
        <v>0</v>
      </c>
      <c r="BR39" s="47">
        <f>SUMIFS(RCCP!$IF$8:$IF$136,
RCCP!$A$8:$A$136,$A39,
RCCP!$C$8:$C$136,$B39
)+
(SUMIFS(RCCP!$IK$8:$IK$136,
RCCP!$A$8:$A$136,$A39,
RCCP!$C$8:$C$136,$B39)/4)</f>
        <v>2004</v>
      </c>
      <c r="BS39" s="264">
        <f>SUMIFS(RCCP!$IF$8:$IF$136,
RCCP!$A$8:$A$136,$A39,
RCCP!$C$8:$C$136,$B39
)+
(SUMIFS(RCCP!$IK$8:$IK$136,
RCCP!$A$8:$A$136,$A39,
RCCP!$C$8:$C$136,$B39)/4)</f>
        <v>2004</v>
      </c>
      <c r="BT39" s="58">
        <f t="shared" si="52"/>
        <v>0.29479258605472197</v>
      </c>
      <c r="BU39" s="47">
        <f>SUMIFS(RCCP!$IG$8:$IG$136,
RCCP!$A$8:$A$136,$A39,
RCCP!$C$8:$C$136,$B39
)+
(SUMIFS(RCCP!$IK$8:$IK$136,
RCCP!$A$8:$A$136,$A39,
RCCP!$C$8:$C$136,$B39)/4)</f>
        <v>2004</v>
      </c>
      <c r="BV39" s="264">
        <f>SUMIFS(RCCP!$IG$8:$IG$136,
RCCP!$A$8:$A$136,$A39,
RCCP!$C$8:$C$136,$B39
)+
(SUMIFS(RCCP!$IK$8:$IK$136,
RCCP!$A$8:$A$136,$A39,
RCCP!$C$8:$C$136,$B39)/4)</f>
        <v>2004</v>
      </c>
      <c r="BW39" s="58">
        <f t="shared" si="53"/>
        <v>0.29479258605472197</v>
      </c>
      <c r="BX39" s="47">
        <f>SUMIFS(RCCP!$IH$8:$IH$136,
RCCP!$A$8:$A$136,$A39,
RCCP!$C$8:$C$136,$B39
)+
(SUMIFS(RCCP!$IK$8:$IK$136,
RCCP!$A$8:$A$136,$A39,
RCCP!$C$8:$C$136,$B39)/4)</f>
        <v>2004</v>
      </c>
      <c r="BY39" s="264">
        <f>SUMIFS(RCCP!$IH$8:$IH$136,
RCCP!$A$8:$A$136,$A39,
RCCP!$C$8:$C$136,$B39
)+
(SUMIFS(RCCP!$IK$8:$IK$136,
RCCP!$A$8:$A$136,$A39,
RCCP!$C$8:$C$136,$B39)/4)</f>
        <v>2004</v>
      </c>
      <c r="BZ39" s="58">
        <f t="shared" si="54"/>
        <v>0.29479258605472197</v>
      </c>
      <c r="CA39" s="47">
        <f>SUMIFS(RCCP!$II$8:$II$136,
RCCP!$A$8:$A$136,$A39,
RCCP!$C$8:$C$136,$B39
)+
(SUMIFS(RCCP!$IK$8:$IK$136,
RCCP!$A$8:$A$136,$A39,
RCCP!$C$8:$C$136,$B39)/4)</f>
        <v>2004</v>
      </c>
      <c r="CB39" s="264">
        <f>SUMIFS(RCCP!$II$8:$II$136,
RCCP!$A$8:$A$136,$A39,
RCCP!$C$8:$C$136,$B39
)+
(SUMIFS(RCCP!$IK$8:$IK$136,
RCCP!$A$8:$A$136,$A39,
RCCP!$C$8:$C$136,$B39)/4)</f>
        <v>2004</v>
      </c>
      <c r="CC39" s="58">
        <f t="shared" si="55"/>
        <v>0.36030204962243795</v>
      </c>
      <c r="CD39" s="47">
        <f>SUMIFS(RCCP!$IN$8:$IN$136,
RCCP!$A$8:$A$136,$A39,
RCCP!$C$8:$C$136,$B39
)+
(SUMIFS(RCCP!$IT$8:$IT$136,
RCCP!$A$8:$A$136,$A39,
RCCP!$C$8:$C$136,$B39)/5)</f>
        <v>0</v>
      </c>
      <c r="CE39" s="264">
        <f>SUMIFS(RCCP!$IN$8:$IN$136,
RCCP!$A$8:$A$136,$A39,
RCCP!$C$8:$C$136,$B39
)+
(SUMIFS(RCCP!$IT$8:$IT$136,
RCCP!$A$8:$A$136,$A39,
RCCP!$C$8:$C$136,$B39)/5)</f>
        <v>0</v>
      </c>
      <c r="CF39" s="58">
        <f t="shared" si="56"/>
        <v>0</v>
      </c>
      <c r="CG39" s="47">
        <f>SUMIFS(RCCP!$IO$8:$IO$136,
RCCP!$A$8:$A$136,$A39,
RCCP!$C$8:$C$136,$B39
)+
(SUMIFS(RCCP!$IT$8:$IT$136,
RCCP!$A$8:$A$136,$A39,
RCCP!$C$8:$C$136,$B39)/5)</f>
        <v>0</v>
      </c>
      <c r="CH39" s="264">
        <f>SUMIFS(RCCP!$IO$8:$IO$136,
RCCP!$A$8:$A$136,$A39,
RCCP!$C$8:$C$136,$B39
)+
(SUMIFS(RCCP!$IT$8:$IT$136,
RCCP!$A$8:$A$136,$A39,
RCCP!$C$8:$C$136,$B39)/5)</f>
        <v>0</v>
      </c>
      <c r="CI39" s="58">
        <f t="shared" si="57"/>
        <v>0</v>
      </c>
      <c r="CJ39" s="47">
        <f>SUMIFS(RCCP!$IP$8:$IP$136,
RCCP!$A$8:$A$136,$A39,
RCCP!$C$8:$C$136,$B39
)+
(SUMIFS(RCCP!$IT$8:$IT$136,
RCCP!$A$8:$A$136,$A39,
RCCP!$C$8:$C$136,$B39)/5)</f>
        <v>0</v>
      </c>
      <c r="CK39" s="264">
        <f>SUMIFS(RCCP!$IP$8:$IP$136,
RCCP!$A$8:$A$136,$A39,
RCCP!$C$8:$C$136,$B39
)+
(SUMIFS(RCCP!$IT$8:$IT$136,
RCCP!$A$8:$A$136,$A39,
RCCP!$C$8:$C$136,$B39)/5)</f>
        <v>0</v>
      </c>
      <c r="CL39" s="58">
        <f t="shared" si="58"/>
        <v>0</v>
      </c>
      <c r="CM39" s="47">
        <f>SUMIFS(RCCP!$IQ$8:$IQ$136,
RCCP!$A$8:$A$136,$A39,
RCCP!$C$8:$C$136,$B39
)+
(SUMIFS(RCCP!$IT$8:$IT$136,
RCCP!$A$8:$A$136,$A39,
RCCP!$C$8:$C$136,$B39)/5)</f>
        <v>0</v>
      </c>
      <c r="CN39" s="264">
        <f>SUMIFS(RCCP!$IQ$8:$IQ$136,
RCCP!$A$8:$A$136,$A39,
RCCP!$C$8:$C$136,$B39
)+
(SUMIFS(RCCP!$IT$8:$IT$136,
RCCP!$A$8:$A$136,$A39,
RCCP!$C$8:$C$136,$B39)/5)</f>
        <v>0</v>
      </c>
      <c r="CO39" s="58">
        <f t="shared" si="59"/>
        <v>0</v>
      </c>
      <c r="CP39" s="47">
        <f>SUMIFS(RCCP!$IR$8:$IR$136,
RCCP!$A$8:$A$136,$A39,
RCCP!$C$8:$C$136,$B39
)+
(SUMIFS(RCCP!$IT$8:$IT$136,
RCCP!$A$8:$A$136,$A39,
RCCP!$C$8:$C$136,$B39)/5)</f>
        <v>0</v>
      </c>
      <c r="CQ39" s="264">
        <f>SUMIFS(RCCP!$IR$8:$IR$136,
RCCP!$A$8:$A$136,$A39,
RCCP!$C$8:$C$136,$B39
)+
(SUMIFS(RCCP!$IT$8:$IT$136,
RCCP!$A$8:$A$136,$A39,
RCCP!$C$8:$C$136,$B39)/5)</f>
        <v>0</v>
      </c>
      <c r="CR39" s="58">
        <f t="shared" si="60"/>
        <v>0</v>
      </c>
      <c r="CS39" s="47">
        <f>SUMIFS(RCCP!$IW$8:$IW$136,
RCCP!$A$8:$A$136,$A39,
RCCP!$C$8:$C$136,$B39
)+
(SUMIFS(RCCP!$JB$8:$JB$136,
RCCP!$A$8:$A$136,$A39,
RCCP!$C$8:$C$136,$B39)/4)</f>
        <v>189</v>
      </c>
      <c r="CT39" s="264">
        <f>SUMIFS(RCCP!$IW$8:$IW$136,
RCCP!$A$8:$A$136,$A39,
RCCP!$C$8:$C$136,$B39
)+
(SUMIFS(RCCP!$JB$8:$JB$136,
RCCP!$A$8:$A$136,$A39,
RCCP!$C$8:$C$136,$B39)/4)</f>
        <v>189</v>
      </c>
      <c r="CU39" s="58">
        <f t="shared" si="85"/>
        <v>3.3980582524271843E-2</v>
      </c>
      <c r="CV39" s="47">
        <f>SUMIFS(RCCP!$IX$8:$IX$136,
RCCP!$A$8:$A$136,$A39,
RCCP!$C$8:$C$136,$B39
)+
(SUMIFS(RCCP!$JB$8:$JB$136,
RCCP!$A$8:$A$136,$A39,
RCCP!$C$8:$C$136,$B39)/4)</f>
        <v>189</v>
      </c>
      <c r="CW39" s="264">
        <f>SUMIFS(RCCP!$IX$8:$IX$136,
RCCP!$A$8:$A$136,$A39,
RCCP!$C$8:$C$136,$B39
)+
(SUMIFS(RCCP!$JB$8:$JB$136,
RCCP!$A$8:$A$136,$A39,
RCCP!$C$8:$C$136,$B39)/4)</f>
        <v>189</v>
      </c>
      <c r="CX39" s="58">
        <f t="shared" si="86"/>
        <v>2.7802294792586054E-2</v>
      </c>
      <c r="CY39" s="47">
        <f>SUMIFS(RCCP!$IY$8:$IY$136,
RCCP!$A$8:$A$136,$A39,
RCCP!$C$8:$C$136,$B39
)+
(SUMIFS(RCCP!$JB$8:$JB$136,
RCCP!$A$8:$A$136,$A39,
RCCP!$C$8:$C$136,$B39)/4)</f>
        <v>189</v>
      </c>
      <c r="CZ39" s="264">
        <f>SUMIFS(RCCP!$IY$8:$IY$136,
RCCP!$A$8:$A$136,$A39,
RCCP!$C$8:$C$136,$B39
)+
(SUMIFS(RCCP!$JB$8:$JB$136,
RCCP!$A$8:$A$136,$A39,
RCCP!$C$8:$C$136,$B39)/4)</f>
        <v>189</v>
      </c>
      <c r="DA39" s="58">
        <f t="shared" si="87"/>
        <v>2.7802294792586054E-2</v>
      </c>
      <c r="DB39" s="47">
        <f>SUMIFS(RCCP!$IZ$8:$IZ$136,
RCCP!$A$8:$A$136,$A39,
RCCP!$C$8:$C$136,$B39
)+
(SUMIFS(RCCP!$JB$8:$JB$136,
RCCP!$A$8:$A$136,$A39,
RCCP!$C$8:$C$136,$B39)/4)</f>
        <v>189</v>
      </c>
      <c r="DC39" s="264">
        <f>SUMIFS(RCCP!$IZ$8:$IZ$136,
RCCP!$A$8:$A$136,$A39,
RCCP!$C$8:$C$136,$B39
)+
(SUMIFS(RCCP!$JB$8:$JB$136,
RCCP!$A$8:$A$136,$A39,
RCCP!$C$8:$C$136,$B39)/4)</f>
        <v>189</v>
      </c>
      <c r="DD39" s="58">
        <f t="shared" si="88"/>
        <v>2.7802294792586054E-2</v>
      </c>
      <c r="DE39" s="47">
        <f>SUMIFS(RCCP!$JE$8:$JE$136,
RCCP!$A$8:$A$136,$A39,
RCCP!$C$8:$C$136,$B39
)+
(SUMIFS(RCCP!$JJ$8:$JJ$136,
RCCP!$A$8:$A$136,$A39,
RCCP!$C$8:$C$136,$B39)/4)</f>
        <v>4605</v>
      </c>
      <c r="DF39" s="264">
        <f>SUMIFS(RCCP!$JE$8:$JE$136,
RCCP!$A$8:$A$136,$A39,
RCCP!$C$8:$C$136,$B39
)+
(SUMIFS(RCCP!$JJ$8:$JJ$136,
RCCP!$A$8:$A$136,$A39,
RCCP!$C$8:$C$136,$B39)/4)</f>
        <v>4605</v>
      </c>
      <c r="DG39" s="58">
        <f t="shared" si="89"/>
        <v>0.67740511915269197</v>
      </c>
      <c r="DH39" s="47">
        <f>SUMIFS(RCCP!$JF$8:$JF$136,
RCCP!$A$8:$A$136,$A39,
RCCP!$C$8:$C$136,$B39
)+
(SUMIFS(RCCP!$JJ$8:$JJ$136,
RCCP!$A$8:$A$136,$A39,
RCCP!$C$8:$C$136,$B39)/4)</f>
        <v>4605</v>
      </c>
      <c r="DI39" s="264">
        <f>SUMIFS(RCCP!$JF$8:$JF$136,
RCCP!$A$8:$A$136,$A39,
RCCP!$C$8:$C$136,$B39
)+
(SUMIFS(RCCP!$JJ$8:$JJ$136,
RCCP!$A$8:$A$136,$A39,
RCCP!$C$8:$C$136,$B39)/4)</f>
        <v>4605</v>
      </c>
      <c r="DJ39" s="58">
        <f t="shared" si="90"/>
        <v>0.67740511915269197</v>
      </c>
      <c r="DK39" s="47">
        <f>SUMIFS(RCCP!$JG$8:$JG$136,
RCCP!$A$8:$A$136,$A39,
RCCP!$C$8:$C$136,$B39
)+
(SUMIFS(RCCP!$JJ$8:$JJ$136,
RCCP!$A$8:$A$136,$A39,
RCCP!$C$8:$C$136,$B39)/4)</f>
        <v>4605</v>
      </c>
      <c r="DL39" s="264">
        <f>SUMIFS(RCCP!$JG$8:$JG$136,
RCCP!$A$8:$A$136,$A39,
RCCP!$C$8:$C$136,$B39
)+
(SUMIFS(RCCP!$JJ$8:$JJ$136,
RCCP!$A$8:$A$136,$A39,
RCCP!$C$8:$C$136,$B39)/4)</f>
        <v>4605</v>
      </c>
      <c r="DM39" s="58">
        <f t="shared" si="91"/>
        <v>0.82793959007551243</v>
      </c>
      <c r="DN39" s="47">
        <f>SUMIFS(RCCP!$JH$8:$JH$136,
RCCP!$A$8:$A$136,$A39,
RCCP!$C$8:$C$136,$B39
)+
(SUMIFS(RCCP!$JJ$8:$JJ$136,
RCCP!$A$8:$A$136,$A39,
RCCP!$C$8:$C$136,$B39)/4)</f>
        <v>4605</v>
      </c>
      <c r="DO39" s="264">
        <f>SUMIFS(RCCP!$JH$8:$JH$136,
RCCP!$A$8:$A$136,$A39,
RCCP!$C$8:$C$136,$B39
)+
(SUMIFS(RCCP!$JJ$8:$JJ$136,
RCCP!$A$8:$A$136,$A39,
RCCP!$C$8:$C$136,$B39)/4)</f>
        <v>4605</v>
      </c>
      <c r="DP39" s="58">
        <f t="shared" si="92"/>
        <v>0.67740511915269197</v>
      </c>
    </row>
    <row r="40" spans="1:120" ht="20.149999999999999" customHeight="1" x14ac:dyDescent="0.35">
      <c r="A40" s="130">
        <v>1906</v>
      </c>
      <c r="B40" s="130" t="s">
        <v>23</v>
      </c>
      <c r="C40" s="39" t="s">
        <v>98</v>
      </c>
      <c r="D40" s="126">
        <v>480</v>
      </c>
      <c r="E40" s="39">
        <f t="shared" si="27"/>
        <v>5.5</v>
      </c>
      <c r="F40" s="55">
        <v>9</v>
      </c>
      <c r="G40" s="39">
        <v>2</v>
      </c>
      <c r="H40" s="40">
        <f t="shared" si="43"/>
        <v>47520</v>
      </c>
      <c r="I40" s="40">
        <f t="shared" si="28"/>
        <v>8640</v>
      </c>
      <c r="J40" s="47">
        <f>SUMIFS(
'BLC Subcont'!$AE:$AE,
'BLC Subcont'!$U:$U,$A40,
'BLC Subcont'!$I:$I,L$9
)</f>
        <v>0</v>
      </c>
      <c r="K40" s="48">
        <f>+SUMIFS('BLC Subcont'!$CG$7:$CG$9999,'BLC Subcont'!$I$7:$I$9999,L$9,'BLC Subcont'!$U$7:$U$9999,$A40)</f>
        <v>0</v>
      </c>
      <c r="L40" s="58">
        <f t="shared" si="29"/>
        <v>0</v>
      </c>
      <c r="M40" s="47">
        <f>SUMIFS(
'BLC Subcont'!$AE:$AE,
'BLC Subcont'!$U:$U,$A40,
'BLC Subcont'!$I:$I,O$9
)</f>
        <v>1656</v>
      </c>
      <c r="N40" s="48">
        <f>+SUMIFS('BLC Subcont'!$CG$7:$CG$9999,'BLC Subcont'!$I$7:$I$9999,O$9,'BLC Subcont'!$U$7:$U$9999,$A40)</f>
        <v>0</v>
      </c>
      <c r="O40" s="58">
        <f t="shared" si="30"/>
        <v>0</v>
      </c>
      <c r="P40" s="47">
        <f>SUMIFS(
'BLC Subcont'!$AE:$AE,
'BLC Subcont'!$U:$U,$A40,
'BLC Subcont'!$I:$I,R$9
)</f>
        <v>150</v>
      </c>
      <c r="Q40" s="48">
        <f>+SUMIFS('BLC Subcont'!$CG$7:$CG$9999,'BLC Subcont'!$I$7:$I$9999,R$9,'BLC Subcont'!$U$7:$U$9999,$A40)</f>
        <v>0</v>
      </c>
      <c r="R40" s="58">
        <f t="shared" si="31"/>
        <v>0</v>
      </c>
      <c r="S40" s="47">
        <f>SUMIFS(
'BLC Subcont'!$AE:$AE,
'BLC Subcont'!$U:$U,$A40,
'BLC Subcont'!$I:$I,U$9
)</f>
        <v>2220</v>
      </c>
      <c r="T40" s="48">
        <f>+SUMIFS('BLC Subcont'!$CG$7:$CG$9999,'BLC Subcont'!$I$7:$I$9999,U$9,'BLC Subcont'!$U$7:$U$9999,$A40)</f>
        <v>894</v>
      </c>
      <c r="U40" s="58">
        <f t="shared" si="32"/>
        <v>0</v>
      </c>
      <c r="V40" s="47">
        <f>SUMIFS(
'BLC Subcont'!$AE:$AE,
'BLC Subcont'!$U:$U,$A40,
'BLC Subcont'!$I:$I,X$9
)</f>
        <v>3036</v>
      </c>
      <c r="W40" s="48">
        <f>+SUMIFS('BLC Subcont'!$CG$7:$CG$9999,'BLC Subcont'!$I$7:$I$9999,X$9,'BLC Subcont'!$U$7:$U$9999,$A40)</f>
        <v>3036</v>
      </c>
      <c r="X40" s="58">
        <f t="shared" si="33"/>
        <v>6.3888888888888884E-2</v>
      </c>
      <c r="Y40" s="47">
        <f t="shared" si="34"/>
        <v>7062</v>
      </c>
      <c r="Z40" s="48">
        <f t="shared" si="34"/>
        <v>3930</v>
      </c>
      <c r="AA40" s="127">
        <f t="shared" si="35"/>
        <v>8.2702020202020207E-2</v>
      </c>
      <c r="AB40" s="47">
        <f>SUMIFS(
'BLC Subcont'!$AE:$AE,
'BLC Subcont'!$U:$U,$A40,
'BLC Subcont'!$I:$I,AD$9
)</f>
        <v>3822</v>
      </c>
      <c r="AC40" s="249">
        <f>+SUMIFS('BLC Subcont'!$CG$7:$CG$9999,'BLC Subcont'!$I$7:$I$9999,AD$9,'BLC Subcont'!$U$7:$U$9999,$A40)</f>
        <v>3624</v>
      </c>
      <c r="AD40" s="58">
        <f t="shared" si="36"/>
        <v>7.6262626262626268E-2</v>
      </c>
      <c r="AE40" s="47">
        <f>SUMIFS(
'BLC Subcont'!$AE:$AE,
'BLC Subcont'!$U:$U,$A40,
'BLC Subcont'!$I:$I,AG$9
)</f>
        <v>3984</v>
      </c>
      <c r="AF40" s="249">
        <f>+SUMIFS('BLC Subcont'!$CG$7:$CG$9999,'BLC Subcont'!$I$7:$I$9999,AG$9,'BLC Subcont'!$U$7:$U$9999,$A40)</f>
        <v>3984</v>
      </c>
      <c r="AG40" s="58">
        <f t="shared" si="36"/>
        <v>8.3838383838383837E-2</v>
      </c>
      <c r="AH40" s="47">
        <f>SUMIFS(
'BLC Subcont'!$AE:$AE,
'BLC Subcont'!$U:$U,$A40,
'BLC Subcont'!$I:$I,AJ$9
)</f>
        <v>2880</v>
      </c>
      <c r="AI40" s="249">
        <f>+SUMIFS('BLC Subcont'!$CG$7:$CG$9999,'BLC Subcont'!$I$7:$I$9999,AJ$9,'BLC Subcont'!$U$7:$U$9999,$A40)</f>
        <v>2880</v>
      </c>
      <c r="AJ40" s="58">
        <f t="shared" si="36"/>
        <v>6.0606060606060608E-2</v>
      </c>
      <c r="AK40" s="47">
        <f>SUMIFS(
'BLC Subcont'!$AE:$AE,
'BLC Subcont'!$U:$U,$A40,
'BLC Subcont'!$I:$I,AM$9
)</f>
        <v>4350</v>
      </c>
      <c r="AL40" s="249">
        <f>+SUMIFS('BLC Subcont'!$CG$7:$CG$9999,'BLC Subcont'!$I$7:$I$9999,AM$9,'BLC Subcont'!$U$7:$U$9999,$A40)</f>
        <v>4350</v>
      </c>
      <c r="AM40" s="58">
        <f t="shared" si="36"/>
        <v>9.1540404040404047E-2</v>
      </c>
      <c r="AN40" s="47">
        <f>SUMIFS(
'BLC Subcont'!$AE:$AE,
'BLC Subcont'!$U:$U,$A40,
'BLC Subcont'!$I:$I,AP$9
)</f>
        <v>1362</v>
      </c>
      <c r="AO40" s="249">
        <f>+SUMIFS('BLC Subcont'!$CG$7:$CG$9999,'BLC Subcont'!$I$7:$I$9999,AP$9,'BLC Subcont'!$U$7:$U$9999,$A40)</f>
        <v>1362</v>
      </c>
      <c r="AP40" s="58">
        <f t="shared" si="36"/>
        <v>2.8661616161616162E-2</v>
      </c>
      <c r="AQ40" s="47">
        <f>SUMIFS(
'BLC Subcont'!$AE:$AE,
'BLC Subcont'!$U:$U,$A40,
'BLC Subcont'!$I:$I,AS$9
)</f>
        <v>3300</v>
      </c>
      <c r="AR40" s="249">
        <f>+SUMIFS('BLC Subcont'!$CG$7:$CG$9999,'BLC Subcont'!$I$7:$I$9999,AS$9,'BLC Subcont'!$U$7:$U$9999,$A40)</f>
        <v>3300</v>
      </c>
      <c r="AS40" s="58">
        <f t="shared" si="36"/>
        <v>6.9444444444444448E-2</v>
      </c>
      <c r="AT40" s="47">
        <f>SUMIFS(
'BLC Subcont'!$AE:$AE,
'BLC Subcont'!$U:$U,$A40,
'BLC Subcont'!$I:$I,AV$9
)</f>
        <v>0</v>
      </c>
      <c r="AU40" s="48">
        <f>+SUMIFS('BLC Subcont'!$CG$7:$CG$9999,'BLC Subcont'!$I$7:$I$9999,AV$9,'BLC Subcont'!$U$7:$U$9999,$A40)</f>
        <v>0</v>
      </c>
      <c r="AV40" s="58">
        <f t="shared" si="37"/>
        <v>0</v>
      </c>
      <c r="AW40" s="47">
        <f>SUMIFS(
'BLC Subcont'!$AE:$AE,
'BLC Subcont'!$U:$U,$A40,
'BLC Subcont'!$I:$I,AY$9
)</f>
        <v>0</v>
      </c>
      <c r="AX40" s="48">
        <f>+SUMIFS('BLC Subcont'!$CG$7:$CG$9999,'BLC Subcont'!$I$7:$I$9999,AY$9,'BLC Subcont'!$U$7:$U$9999,$A40)</f>
        <v>0</v>
      </c>
      <c r="AY40" s="58">
        <f t="shared" si="38"/>
        <v>0</v>
      </c>
      <c r="AZ40" s="42">
        <f t="shared" si="44"/>
        <v>3300</v>
      </c>
      <c r="BA40" s="249">
        <f t="shared" si="39"/>
        <v>3300</v>
      </c>
      <c r="BB40" s="58">
        <f t="shared" si="45"/>
        <v>6.9444444444444448E-2</v>
      </c>
      <c r="BC40" s="47">
        <f t="shared" si="46"/>
        <v>0</v>
      </c>
      <c r="BD40" s="249">
        <f t="shared" si="41"/>
        <v>0</v>
      </c>
      <c r="BE40" s="58">
        <f t="shared" si="47"/>
        <v>0</v>
      </c>
      <c r="BF40" s="42">
        <f>SUMIFS(RCCP!$HX$8:$HX$136,
RCCP!$A$8:$A$136,$A40,
RCCP!$C$8:$C$136,$B40
)+
(SUMIFS(RCCP!$IC$8:$IC$136,
RCCP!$A$8:$A$136,$A40,
RCCP!$C$8:$C$136,$B40)/4)</f>
        <v>0</v>
      </c>
      <c r="BG40" s="48">
        <f>SUMIFS(RCCP!$HX$8:$HX$136,
RCCP!$A$8:$A$136,$A40,
RCCP!$C$8:$C$136,$B40
)+
(SUMIFS(RCCP!$IC$8:$IC$136,
RCCP!$A$8:$A$136,$A40,
RCCP!$C$8:$C$136,$B40)/4)</f>
        <v>0</v>
      </c>
      <c r="BH40" s="58">
        <f t="shared" si="48"/>
        <v>0</v>
      </c>
      <c r="BI40" s="47">
        <f>SUMIFS(RCCP!$HY$8:$HY$136,
RCCP!$A$8:$A$136,$A40,
RCCP!$C$8:$C$136,$B40
)+
(SUMIFS(RCCP!$IC$8:$IC$136,
RCCP!$A$8:$A$136,$A40,
RCCP!$C$8:$C$136,$B40)/4)</f>
        <v>0</v>
      </c>
      <c r="BJ40" s="48">
        <f>SUMIFS(RCCP!$HY$8:$HY$136,
RCCP!$A$8:$A$136,$A40,
RCCP!$C$8:$C$136,$B40
)+
(SUMIFS(RCCP!$IC$8:$IC$136,
RCCP!$A$8:$A$136,$A40,
RCCP!$C$8:$C$136,$B40)/4)</f>
        <v>0</v>
      </c>
      <c r="BK40" s="58">
        <f t="shared" si="49"/>
        <v>0</v>
      </c>
      <c r="BL40" s="47">
        <f>SUMIFS(RCCP!$HZ$8:$HZ$136,
RCCP!$A$8:$A$136,$A40,
RCCP!$C$8:$C$136,$B40
)+
(SUMIFS(RCCP!$IC$8:$IC$136,
RCCP!$A$8:$A$136,$A40,
RCCP!$C$8:$C$136,$B40)/4)</f>
        <v>0</v>
      </c>
      <c r="BM40" s="249">
        <f>SUMIFS(RCCP!$HZ$8:$HZ$136,
RCCP!$A$8:$A$136,$A40,
RCCP!$C$8:$C$136,$B40
)+
(SUMIFS(RCCP!$IC$8:$IC$136,
RCCP!$A$8:$A$136,$A40,
RCCP!$C$8:$C$136,$B40)/4)</f>
        <v>0</v>
      </c>
      <c r="BN40" s="58">
        <f t="shared" si="50"/>
        <v>0</v>
      </c>
      <c r="BO40" s="47">
        <f>SUMIFS(RCCP!$IA$8:$IA$136,
RCCP!$A$8:$A$136,$A40,
RCCP!$C$8:$C$136,$B40
)+
(SUMIFS(RCCP!$IC$8:$IC$136,
RCCP!$A$8:$A$136,$A40,
RCCP!$C$8:$C$136,$B40)/4)</f>
        <v>0</v>
      </c>
      <c r="BP40" s="249">
        <f>SUMIFS(RCCP!$IA$8:$IA$136,
RCCP!$A$8:$A$136,$A40,
RCCP!$C$8:$C$136,$B40
)+
(SUMIFS(RCCP!$IC$8:$IC$136,
RCCP!$A$8:$A$136,$A40,
RCCP!$C$8:$C$136,$B40)/4)</f>
        <v>0</v>
      </c>
      <c r="BQ40" s="58">
        <f t="shared" si="51"/>
        <v>0</v>
      </c>
      <c r="BR40" s="47">
        <f>SUMIFS(RCCP!$IF$8:$IF$136,
RCCP!$A$8:$A$136,$A40,
RCCP!$C$8:$C$136,$B40
)+
(SUMIFS(RCCP!$IK$8:$IK$136,
RCCP!$A$8:$A$136,$A40,
RCCP!$C$8:$C$136,$B40)/4)</f>
        <v>0</v>
      </c>
      <c r="BS40" s="249">
        <f>SUMIFS(RCCP!$IF$8:$IF$136,
RCCP!$A$8:$A$136,$A40,
RCCP!$C$8:$C$136,$B40
)+
(SUMIFS(RCCP!$IK$8:$IK$136,
RCCP!$A$8:$A$136,$A40,
RCCP!$C$8:$C$136,$B40)/4)</f>
        <v>0</v>
      </c>
      <c r="BT40" s="58">
        <f t="shared" si="52"/>
        <v>0</v>
      </c>
      <c r="BU40" s="47">
        <f>SUMIFS(RCCP!$IG$8:$IG$136,
RCCP!$A$8:$A$136,$A40,
RCCP!$C$8:$C$136,$B40
)+
(SUMIFS(RCCP!$IK$8:$IK$136,
RCCP!$A$8:$A$136,$A40,
RCCP!$C$8:$C$136,$B40)/4)</f>
        <v>0</v>
      </c>
      <c r="BV40" s="249">
        <f>SUMIFS(RCCP!$IG$8:$IG$136,
RCCP!$A$8:$A$136,$A40,
RCCP!$C$8:$C$136,$B40
)+
(SUMIFS(RCCP!$IK$8:$IK$136,
RCCP!$A$8:$A$136,$A40,
RCCP!$C$8:$C$136,$B40)/4)</f>
        <v>0</v>
      </c>
      <c r="BW40" s="58">
        <f t="shared" si="53"/>
        <v>0</v>
      </c>
      <c r="BX40" s="47">
        <f>SUMIFS(RCCP!$IH$8:$IH$136,
RCCP!$A$8:$A$136,$A40,
RCCP!$C$8:$C$136,$B40
)+
(SUMIFS(RCCP!$IK$8:$IK$136,
RCCP!$A$8:$A$136,$A40,
RCCP!$C$8:$C$136,$B40)/4)</f>
        <v>0</v>
      </c>
      <c r="BY40" s="249">
        <f>SUMIFS(RCCP!$IH$8:$IH$136,
RCCP!$A$8:$A$136,$A40,
RCCP!$C$8:$C$136,$B40
)+
(SUMIFS(RCCP!$IK$8:$IK$136,
RCCP!$A$8:$A$136,$A40,
RCCP!$C$8:$C$136,$B40)/4)</f>
        <v>0</v>
      </c>
      <c r="BZ40" s="58">
        <f t="shared" si="54"/>
        <v>0</v>
      </c>
      <c r="CA40" s="47">
        <f>SUMIFS(RCCP!$II$8:$II$136,
RCCP!$A$8:$A$136,$A40,
RCCP!$C$8:$C$136,$B40
)+
(SUMIFS(RCCP!$IK$8:$IK$136,
RCCP!$A$8:$A$136,$A40,
RCCP!$C$8:$C$136,$B40)/4)</f>
        <v>0</v>
      </c>
      <c r="CB40" s="249">
        <f>SUMIFS(RCCP!$II$8:$II$136,
RCCP!$A$8:$A$136,$A40,
RCCP!$C$8:$C$136,$B40
)+
(SUMIFS(RCCP!$IK$8:$IK$136,
RCCP!$A$8:$A$136,$A40,
RCCP!$C$8:$C$136,$B40)/4)</f>
        <v>0</v>
      </c>
      <c r="CC40" s="58">
        <f t="shared" si="55"/>
        <v>0</v>
      </c>
      <c r="CD40" s="47">
        <f>SUMIFS(RCCP!$IN$8:$IN$136,
RCCP!$A$8:$A$136,$A40,
RCCP!$C$8:$C$136,$B40
)+
(SUMIFS(RCCP!$IT$8:$IT$136,
RCCP!$A$8:$A$136,$A40,
RCCP!$C$8:$C$136,$B40)/5)</f>
        <v>0</v>
      </c>
      <c r="CE40" s="249">
        <f>SUMIFS(RCCP!$IN$8:$IN$136,
RCCP!$A$8:$A$136,$A40,
RCCP!$C$8:$C$136,$B40
)+
(SUMIFS(RCCP!$IT$8:$IT$136,
RCCP!$A$8:$A$136,$A40,
RCCP!$C$8:$C$136,$B40)/5)</f>
        <v>0</v>
      </c>
      <c r="CF40" s="58">
        <f t="shared" si="56"/>
        <v>0</v>
      </c>
      <c r="CG40" s="47">
        <f>SUMIFS(RCCP!$IO$8:$IO$136,
RCCP!$A$8:$A$136,$A40,
RCCP!$C$8:$C$136,$B40
)+
(SUMIFS(RCCP!$IT$8:$IT$136,
RCCP!$A$8:$A$136,$A40,
RCCP!$C$8:$C$136,$B40)/5)</f>
        <v>0</v>
      </c>
      <c r="CH40" s="249">
        <f>SUMIFS(RCCP!$IO$8:$IO$136,
RCCP!$A$8:$A$136,$A40,
RCCP!$C$8:$C$136,$B40
)+
(SUMIFS(RCCP!$IT$8:$IT$136,
RCCP!$A$8:$A$136,$A40,
RCCP!$C$8:$C$136,$B40)/5)</f>
        <v>0</v>
      </c>
      <c r="CI40" s="58">
        <f t="shared" si="57"/>
        <v>0</v>
      </c>
      <c r="CJ40" s="47">
        <f>SUMIFS(RCCP!$IP$8:$IP$136,
RCCP!$A$8:$A$136,$A40,
RCCP!$C$8:$C$136,$B40
)+
(SUMIFS(RCCP!$IT$8:$IT$136,
RCCP!$A$8:$A$136,$A40,
RCCP!$C$8:$C$136,$B40)/5)</f>
        <v>0</v>
      </c>
      <c r="CK40" s="249">
        <f>SUMIFS(RCCP!$IP$8:$IP$136,
RCCP!$A$8:$A$136,$A40,
RCCP!$C$8:$C$136,$B40
)+
(SUMIFS(RCCP!$IT$8:$IT$136,
RCCP!$A$8:$A$136,$A40,
RCCP!$C$8:$C$136,$B40)/5)</f>
        <v>0</v>
      </c>
      <c r="CL40" s="58">
        <f t="shared" si="58"/>
        <v>0</v>
      </c>
      <c r="CM40" s="47">
        <f>SUMIFS(RCCP!$IQ$8:$IQ$136,
RCCP!$A$8:$A$136,$A40,
RCCP!$C$8:$C$136,$B40
)+
(SUMIFS(RCCP!$IT$8:$IT$136,
RCCP!$A$8:$A$136,$A40,
RCCP!$C$8:$C$136,$B40)/5)</f>
        <v>0</v>
      </c>
      <c r="CN40" s="249">
        <f>SUMIFS(RCCP!$IQ$8:$IQ$136,
RCCP!$A$8:$A$136,$A40,
RCCP!$C$8:$C$136,$B40
)+
(SUMIFS(RCCP!$IT$8:$IT$136,
RCCP!$A$8:$A$136,$A40,
RCCP!$C$8:$C$136,$B40)/5)</f>
        <v>0</v>
      </c>
      <c r="CO40" s="58">
        <f t="shared" si="59"/>
        <v>0</v>
      </c>
      <c r="CP40" s="47">
        <f>SUMIFS(RCCP!$IR$8:$IR$136,
RCCP!$A$8:$A$136,$A40,
RCCP!$C$8:$C$136,$B40
)+
(SUMIFS(RCCP!$IT$8:$IT$136,
RCCP!$A$8:$A$136,$A40,
RCCP!$C$8:$C$136,$B40)/5)</f>
        <v>0</v>
      </c>
      <c r="CQ40" s="249">
        <f>SUMIFS(RCCP!$IR$8:$IR$136,
RCCP!$A$8:$A$136,$A40,
RCCP!$C$8:$C$136,$B40
)+
(SUMIFS(RCCP!$IT$8:$IT$136,
RCCP!$A$8:$A$136,$A40,
RCCP!$C$8:$C$136,$B40)/5)</f>
        <v>0</v>
      </c>
      <c r="CR40" s="58">
        <f t="shared" si="60"/>
        <v>0</v>
      </c>
      <c r="CS40" s="47">
        <f>SUMIFS(RCCP!$IW$8:$IW$136,
RCCP!$A$8:$A$136,$A40
)+
(SUMIFS(RCCP!$JB$8:$JB$136,
RCCP!$A$8:$A$136,$A40)/4)</f>
        <v>288</v>
      </c>
      <c r="CT40" s="249">
        <f>SUMIFS(RCCP!$IW$8:$IW$136,
RCCP!$A$8:$A$136,$A40
)+
(SUMIFS(RCCP!$JB$8:$JB$136,
RCCP!$A$8:$A$136,$A40)/4)</f>
        <v>288</v>
      </c>
      <c r="CU40" s="58">
        <f t="shared" si="85"/>
        <v>7.4074074074074077E-3</v>
      </c>
      <c r="CV40" s="47">
        <f>SUMIFS(RCCP!$IX$8:$IX$136,
RCCP!$A$8:$A$136,$A40
)+
(SUMIFS(RCCP!$JB$8:$JB$136,
RCCP!$A$8:$A$136,$A40)/4)</f>
        <v>750</v>
      </c>
      <c r="CW40" s="249">
        <f>SUMIFS(RCCP!$IX$8:$IX$136,
RCCP!$A$8:$A$136,$A40
)+
(SUMIFS(RCCP!$JB$8:$JB$136,
RCCP!$A$8:$A$136,$A40)/4)</f>
        <v>750</v>
      </c>
      <c r="CX40" s="58">
        <f t="shared" si="86"/>
        <v>1.5782828282828284E-2</v>
      </c>
      <c r="CY40" s="47">
        <f>SUMIFS(RCCP!$IY$8:$IY$136,
RCCP!$A$8:$A$136,$A40
)+
(SUMIFS(RCCP!$JB$8:$JB$136,
RCCP!$A$8:$A$136,$A40)/4)</f>
        <v>0</v>
      </c>
      <c r="CZ40" s="249">
        <f>SUMIFS(RCCP!$IY$8:$IY$136,
RCCP!$A$8:$A$136,$A40
)+
(SUMIFS(RCCP!$JB$8:$JB$136,
RCCP!$A$8:$A$136,$A40)/4)</f>
        <v>0</v>
      </c>
      <c r="DA40" s="58">
        <f t="shared" si="87"/>
        <v>0</v>
      </c>
      <c r="DB40" s="47">
        <f>SUMIFS(RCCP!$IZ$8:$IZ$136,
RCCP!$A$8:$A$136,$A40
)+
(SUMIFS(RCCP!$JB$8:$JB$136,
RCCP!$A$8:$A$136,$A40)/4)</f>
        <v>0</v>
      </c>
      <c r="DC40" s="249">
        <f>SUMIFS(RCCP!$IZ$8:$IZ$136,
RCCP!$A$8:$A$136,$A40
)+
(SUMIFS(RCCP!$JB$8:$JB$136,
RCCP!$A$8:$A$136,$A40)/4)</f>
        <v>0</v>
      </c>
      <c r="DD40" s="58">
        <f t="shared" si="88"/>
        <v>0</v>
      </c>
      <c r="DE40" s="47">
        <f>SUMIFS(RCCP!$JE$8:$JE$136,
RCCP!$A$8:$A$136,$A40
)+
(SUMIFS(RCCP!$JJ$8:$JJ$136,
RCCP!$A$8:$A$136,$A40)/4)</f>
        <v>0</v>
      </c>
      <c r="DF40" s="249">
        <f>SUMIFS(RCCP!$JE$8:$JE$136,
RCCP!$A$8:$A$136,$A40
)+
(SUMIFS(RCCP!$JJ$8:$JJ$136,
RCCP!$A$8:$A$136,$A40)/4)</f>
        <v>0</v>
      </c>
      <c r="DG40" s="58">
        <f t="shared" si="89"/>
        <v>0</v>
      </c>
      <c r="DH40" s="47">
        <f>SUMIFS(RCCP!$JF$8:$JF$136,
RCCP!$A$8:$A$136,$A40
)+
(SUMIFS(RCCP!$JJ$8:$JJ$136,
RCCP!$A$8:$A$136,$A40)/4)</f>
        <v>0</v>
      </c>
      <c r="DI40" s="249">
        <f>SUMIFS(RCCP!$JF$8:$JF$136,
RCCP!$A$8:$A$136,$A40
)+
(SUMIFS(RCCP!$JJ$8:$JJ$136,
RCCP!$A$8:$A$136,$A40)/4)</f>
        <v>0</v>
      </c>
      <c r="DJ40" s="58">
        <f t="shared" si="90"/>
        <v>0</v>
      </c>
      <c r="DK40" s="47">
        <f>SUMIFS(RCCP!$JG$8:$JG$136,
RCCP!$A$8:$A$136,$A40
)+
(SUMIFS(RCCP!$JJ$8:$JJ$136,
RCCP!$A$8:$A$136,$A40)/4)</f>
        <v>0</v>
      </c>
      <c r="DL40" s="249">
        <f>SUMIFS(RCCP!$JG$8:$JG$136,
RCCP!$A$8:$A$136,$A40
)+
(SUMIFS(RCCP!$JJ$8:$JJ$136,
RCCP!$A$8:$A$136,$A40)/4)</f>
        <v>0</v>
      </c>
      <c r="DM40" s="58">
        <f t="shared" si="91"/>
        <v>0</v>
      </c>
      <c r="DN40" s="47">
        <f>SUMIFS(RCCP!$JH$8:$JH$136,
RCCP!$A$8:$A$136,$A40
)+
(SUMIFS(RCCP!$JJ$8:$JJ$136,
RCCP!$A$8:$A$136,$A40)/4)</f>
        <v>0</v>
      </c>
      <c r="DO40" s="249">
        <f>DN40</f>
        <v>0</v>
      </c>
      <c r="DP40" s="58">
        <f t="shared" si="92"/>
        <v>0</v>
      </c>
    </row>
    <row r="41" spans="1:120" ht="20.149999999999999" customHeight="1" x14ac:dyDescent="0.35">
      <c r="A41" s="54">
        <v>1906</v>
      </c>
      <c r="B41" s="54" t="str">
        <f>+B40</f>
        <v>M'S</v>
      </c>
      <c r="C41" s="39" t="s">
        <v>99</v>
      </c>
      <c r="D41" s="126">
        <v>65</v>
      </c>
      <c r="E41" s="39">
        <f t="shared" si="27"/>
        <v>5.5</v>
      </c>
      <c r="F41" s="55">
        <v>9</v>
      </c>
      <c r="G41" s="39">
        <v>2</v>
      </c>
      <c r="H41" s="40">
        <f t="shared" si="43"/>
        <v>6435</v>
      </c>
      <c r="I41" s="40">
        <f t="shared" si="28"/>
        <v>1170</v>
      </c>
      <c r="J41" s="47">
        <f>SUMIFS(
'BLC Subcont'!$AE:$AE,
'BLC Subcont'!$U:$U,$A41,
'BLC Subcont'!$I:$I,L$9
)</f>
        <v>0</v>
      </c>
      <c r="K41" s="48">
        <f>+SUMIFS('BLC Subcont'!$CB$7:$CB$9999,'BLC Subcont'!$I$7:$I$9999,L$9,'BLC Subcont'!$U$7:$U$9999,$A41)</f>
        <v>0</v>
      </c>
      <c r="L41" s="58">
        <f t="shared" si="29"/>
        <v>0</v>
      </c>
      <c r="M41" s="47">
        <f>SUMIFS(
'BLC Subcont'!$AE:$AE,
'BLC Subcont'!$U:$U,$A41,
'BLC Subcont'!$I:$I,O$9
)</f>
        <v>1656</v>
      </c>
      <c r="N41" s="48">
        <f>+SUMIFS('BLC Subcont'!$CB$7:$CB$9999,'BLC Subcont'!$I$7:$I$9999,O$9,'BLC Subcont'!$U$7:$U$9999,$A41)</f>
        <v>0</v>
      </c>
      <c r="O41" s="58">
        <f t="shared" si="30"/>
        <v>0</v>
      </c>
      <c r="P41" s="47">
        <f>SUMIFS(
'BLC Subcont'!$AE:$AE,
'BLC Subcont'!$U:$U,$A41,
'BLC Subcont'!$I:$I,R$9
)</f>
        <v>150</v>
      </c>
      <c r="Q41" s="48">
        <f>+SUMIFS('BLC Subcont'!$CB$7:$CB$9999,'BLC Subcont'!$I$7:$I$9999,R$9,'BLC Subcont'!$U$7:$U$9999,$A41)</f>
        <v>0</v>
      </c>
      <c r="R41" s="58">
        <f t="shared" si="31"/>
        <v>0</v>
      </c>
      <c r="S41" s="47">
        <f>SUMIFS(
'BLC Subcont'!$AE:$AE,
'BLC Subcont'!$U:$U,$A41,
'BLC Subcont'!$I:$I,U$9
)</f>
        <v>2220</v>
      </c>
      <c r="T41" s="48">
        <f>+SUMIFS('BLC Subcont'!$CB$7:$CB$9999,'BLC Subcont'!$I$7:$I$9999,U$9,'BLC Subcont'!$U$7:$U$9999,$A41)</f>
        <v>894</v>
      </c>
      <c r="U41" s="58">
        <f t="shared" si="32"/>
        <v>0</v>
      </c>
      <c r="V41" s="47">
        <f>SUMIFS(
'BLC Subcont'!$AE:$AE,
'BLC Subcont'!$U:$U,$A41,
'BLC Subcont'!$I:$I,X$9
)</f>
        <v>3036</v>
      </c>
      <c r="W41" s="48">
        <f>+SUMIFS('BLC Subcont'!$CB$7:$CB$9999,'BLC Subcont'!$I$7:$I$9999,X$9,'BLC Subcont'!$U$7:$U$9999,$A41)</f>
        <v>3036</v>
      </c>
      <c r="X41" s="58">
        <f t="shared" si="33"/>
        <v>0.47179487179487178</v>
      </c>
      <c r="Y41" s="47">
        <f t="shared" si="34"/>
        <v>7062</v>
      </c>
      <c r="Z41" s="48">
        <f t="shared" si="34"/>
        <v>3930</v>
      </c>
      <c r="AA41" s="127">
        <f t="shared" si="35"/>
        <v>0.61072261072261069</v>
      </c>
      <c r="AB41" s="47">
        <f>SUMIFS(
'BLC Subcont'!$AE:$AE,
'BLC Subcont'!$U:$U,$A41,
'BLC Subcont'!$I:$I,AD$9
)</f>
        <v>3822</v>
      </c>
      <c r="AC41" s="249">
        <f>+SUMIFS('BLC Subcont'!$CB$7:$CB$9999,'BLC Subcont'!$I$7:$I$9999,AD$9,'BLC Subcont'!$U$7:$U$9999,$A41)</f>
        <v>3566</v>
      </c>
      <c r="AD41" s="58">
        <f t="shared" si="36"/>
        <v>0.55415695415695421</v>
      </c>
      <c r="AE41" s="47">
        <f>SUMIFS(
'BLC Subcont'!$AE:$AE,
'BLC Subcont'!$U:$U,$A41,
'BLC Subcont'!$I:$I,AG$9
)</f>
        <v>3984</v>
      </c>
      <c r="AF41" s="249">
        <f>+SUMIFS('BLC Subcont'!$CB$7:$CB$9999,'BLC Subcont'!$I$7:$I$9999,AG$9,'BLC Subcont'!$U$7:$U$9999,$A41)</f>
        <v>3984</v>
      </c>
      <c r="AG41" s="58">
        <f t="shared" si="36"/>
        <v>0.61911421911421916</v>
      </c>
      <c r="AH41" s="47">
        <f>SUMIFS(
'BLC Subcont'!$AE:$AE,
'BLC Subcont'!$U:$U,$A41,
'BLC Subcont'!$I:$I,AJ$9
)</f>
        <v>2880</v>
      </c>
      <c r="AI41" s="249">
        <f>+SUMIFS('BLC Subcont'!$CB$7:$CB$9999,'BLC Subcont'!$I$7:$I$9999,AJ$9,'BLC Subcont'!$U$7:$U$9999,$A41)</f>
        <v>2880</v>
      </c>
      <c r="AJ41" s="58">
        <f t="shared" si="36"/>
        <v>0.44755244755244755</v>
      </c>
      <c r="AK41" s="47">
        <f>SUMIFS(
'BLC Subcont'!$AE:$AE,
'BLC Subcont'!$U:$U,$A41,
'BLC Subcont'!$I:$I,AM$9
)</f>
        <v>4350</v>
      </c>
      <c r="AL41" s="249">
        <f>+SUMIFS('BLC Subcont'!$CB$7:$CB$9999,'BLC Subcont'!$I$7:$I$9999,AM$9,'BLC Subcont'!$U$7:$U$9999,$A41)</f>
        <v>4350</v>
      </c>
      <c r="AM41" s="58">
        <f t="shared" si="36"/>
        <v>0.67599067599067597</v>
      </c>
      <c r="AN41" s="47">
        <f>SUMIFS(
'BLC Subcont'!$AE:$AE,
'BLC Subcont'!$U:$U,$A41,
'BLC Subcont'!$I:$I,AP$9
)</f>
        <v>1362</v>
      </c>
      <c r="AO41" s="249">
        <f>+SUMIFS('BLC Subcont'!$CB$7:$CB$9999,'BLC Subcont'!$I$7:$I$9999,AP$9,'BLC Subcont'!$U$7:$U$9999,$A41)</f>
        <v>1362</v>
      </c>
      <c r="AP41" s="58">
        <f t="shared" si="36"/>
        <v>0.21165501165501166</v>
      </c>
      <c r="AQ41" s="47">
        <f>SUMIFS(
'BLC Subcont'!$AE:$AE,
'BLC Subcont'!$U:$U,$A41,
'BLC Subcont'!$I:$I,AS$9
)</f>
        <v>3300</v>
      </c>
      <c r="AR41" s="249">
        <f>+SUMIFS('BLC Subcont'!$CB$7:$CB$9999,'BLC Subcont'!$I$7:$I$9999,AS$9,'BLC Subcont'!$U$7:$U$9999,$A41)</f>
        <v>3300</v>
      </c>
      <c r="AS41" s="58">
        <f t="shared" si="36"/>
        <v>0.51282051282051277</v>
      </c>
      <c r="AT41" s="47">
        <f>SUMIFS(
'BLC Subcont'!$AE:$AE,
'BLC Subcont'!$U:$U,$A41,
'BLC Subcont'!$I:$I,AV$9
)</f>
        <v>0</v>
      </c>
      <c r="AU41" s="48">
        <f>+SUMIFS('BLC Subcont'!$CB$7:$CB$9999,'BLC Subcont'!$I$7:$I$9999,AV$9,'BLC Subcont'!$U$7:$U$9999,$A41)</f>
        <v>0</v>
      </c>
      <c r="AV41" s="58">
        <f t="shared" si="37"/>
        <v>0</v>
      </c>
      <c r="AW41" s="47">
        <f>SUMIFS(
'BLC Subcont'!$AE:$AE,
'BLC Subcont'!$U:$U,$A41,
'BLC Subcont'!$I:$I,AY$9
)</f>
        <v>0</v>
      </c>
      <c r="AX41" s="48">
        <f>+SUMIFS('BLC Subcont'!$CB$7:$CB$9999,'BLC Subcont'!$I$7:$I$9999,AY$9,'BLC Subcont'!$U$7:$U$9999,$A41)</f>
        <v>0</v>
      </c>
      <c r="AY41" s="58">
        <f t="shared" si="38"/>
        <v>0</v>
      </c>
      <c r="AZ41" s="42">
        <f t="shared" si="44"/>
        <v>3300</v>
      </c>
      <c r="BA41" s="249">
        <f t="shared" si="39"/>
        <v>3300</v>
      </c>
      <c r="BB41" s="58">
        <f t="shared" si="45"/>
        <v>0.51282051282051277</v>
      </c>
      <c r="BC41" s="47">
        <f t="shared" si="46"/>
        <v>0</v>
      </c>
      <c r="BD41" s="249">
        <f t="shared" si="41"/>
        <v>0</v>
      </c>
      <c r="BE41" s="58">
        <f t="shared" si="47"/>
        <v>0</v>
      </c>
      <c r="BF41" s="42">
        <f>SUMIFS(RCCP!$HX$8:$HX$136,
RCCP!$A$8:$A$136,$A41,
RCCP!$C$8:$C$136,$B41
)+
(SUMIFS(RCCP!$IC$8:$IC$136,
RCCP!$A$8:$A$136,$A41,
RCCP!$C$8:$C$136,$B41)/4)</f>
        <v>0</v>
      </c>
      <c r="BG41" s="48">
        <f>SUMIFS(RCCP!$HX$8:$HX$136,
RCCP!$A$8:$A$136,$A41,
RCCP!$C$8:$C$136,$B41
)+
(SUMIFS(RCCP!$IC$8:$IC$136,
RCCP!$A$8:$A$136,$A41,
RCCP!$C$8:$C$136,$B41)/4)</f>
        <v>0</v>
      </c>
      <c r="BH41" s="58">
        <f t="shared" si="48"/>
        <v>0</v>
      </c>
      <c r="BI41" s="47">
        <f>SUMIFS(RCCP!$HY$8:$HY$136,
RCCP!$A$8:$A$136,$A41,
RCCP!$C$8:$C$136,$B41
)+
(SUMIFS(RCCP!$IC$8:$IC$136,
RCCP!$A$8:$A$136,$A41,
RCCP!$C$8:$C$136,$B41)/4)</f>
        <v>0</v>
      </c>
      <c r="BJ41" s="48">
        <f>SUMIFS(RCCP!$HY$8:$HY$136,
RCCP!$A$8:$A$136,$A41,
RCCP!$C$8:$C$136,$B41
)+
(SUMIFS(RCCP!$IC$8:$IC$136,
RCCP!$A$8:$A$136,$A41,
RCCP!$C$8:$C$136,$B41)/4)</f>
        <v>0</v>
      </c>
      <c r="BK41" s="58">
        <f t="shared" si="49"/>
        <v>0</v>
      </c>
      <c r="BL41" s="47">
        <f>SUMIFS(RCCP!$HZ$8:$HZ$136,
RCCP!$A$8:$A$136,$A41,
RCCP!$C$8:$C$136,$B41
)+
(SUMIFS(RCCP!$IC$8:$IC$136,
RCCP!$A$8:$A$136,$A41,
RCCP!$C$8:$C$136,$B41)/4)</f>
        <v>0</v>
      </c>
      <c r="BM41" s="249">
        <f>SUMIFS(RCCP!$HZ$8:$HZ$136,
RCCP!$A$8:$A$136,$A41,
RCCP!$C$8:$C$136,$B41
)+
(SUMIFS(RCCP!$IC$8:$IC$136,
RCCP!$A$8:$A$136,$A41,
RCCP!$C$8:$C$136,$B41)/4)</f>
        <v>0</v>
      </c>
      <c r="BN41" s="58">
        <f t="shared" si="50"/>
        <v>0</v>
      </c>
      <c r="BO41" s="47">
        <f>SUMIFS(RCCP!$IA$8:$IA$136,
RCCP!$A$8:$A$136,$A41,
RCCP!$C$8:$C$136,$B41
)+
(SUMIFS(RCCP!$IC$8:$IC$136,
RCCP!$A$8:$A$136,$A41,
RCCP!$C$8:$C$136,$B41)/4)</f>
        <v>0</v>
      </c>
      <c r="BP41" s="249">
        <f>SUMIFS(RCCP!$IA$8:$IA$136,
RCCP!$A$8:$A$136,$A41,
RCCP!$C$8:$C$136,$B41
)+
(SUMIFS(RCCP!$IC$8:$IC$136,
RCCP!$A$8:$A$136,$A41,
RCCP!$C$8:$C$136,$B41)/4)</f>
        <v>0</v>
      </c>
      <c r="BQ41" s="58">
        <f t="shared" si="51"/>
        <v>0</v>
      </c>
      <c r="BR41" s="47">
        <f>SUMIFS(RCCP!$IF$8:$IF$136,
RCCP!$A$8:$A$136,$A41,
RCCP!$C$8:$C$136,$B41
)+
(SUMIFS(RCCP!$IK$8:$IK$136,
RCCP!$A$8:$A$136,$A41,
RCCP!$C$8:$C$136,$B41)/4)</f>
        <v>0</v>
      </c>
      <c r="BS41" s="249">
        <f>SUMIFS(RCCP!$IF$8:$IF$136,
RCCP!$A$8:$A$136,$A41,
RCCP!$C$8:$C$136,$B41
)+
(SUMIFS(RCCP!$IK$8:$IK$136,
RCCP!$A$8:$A$136,$A41,
RCCP!$C$8:$C$136,$B41)/4)</f>
        <v>0</v>
      </c>
      <c r="BT41" s="58">
        <f t="shared" si="52"/>
        <v>0</v>
      </c>
      <c r="BU41" s="47">
        <f>SUMIFS(RCCP!$IG$8:$IG$136,
RCCP!$A$8:$A$136,$A41,
RCCP!$C$8:$C$136,$B41
)+
(SUMIFS(RCCP!$IK$8:$IK$136,
RCCP!$A$8:$A$136,$A41,
RCCP!$C$8:$C$136,$B41)/4)</f>
        <v>0</v>
      </c>
      <c r="BV41" s="249">
        <f>SUMIFS(RCCP!$IG$8:$IG$136,
RCCP!$A$8:$A$136,$A41,
RCCP!$C$8:$C$136,$B41
)+
(SUMIFS(RCCP!$IK$8:$IK$136,
RCCP!$A$8:$A$136,$A41,
RCCP!$C$8:$C$136,$B41)/4)</f>
        <v>0</v>
      </c>
      <c r="BW41" s="58">
        <f t="shared" si="53"/>
        <v>0</v>
      </c>
      <c r="BX41" s="47">
        <f>SUMIFS(RCCP!$IH$8:$IH$136,
RCCP!$A$8:$A$136,$A41,
RCCP!$C$8:$C$136,$B41
)+
(SUMIFS(RCCP!$IK$8:$IK$136,
RCCP!$A$8:$A$136,$A41,
RCCP!$C$8:$C$136,$B41)/4)</f>
        <v>0</v>
      </c>
      <c r="BY41" s="249">
        <f>SUMIFS(RCCP!$IH$8:$IH$136,
RCCP!$A$8:$A$136,$A41,
RCCP!$C$8:$C$136,$B41
)+
(SUMIFS(RCCP!$IK$8:$IK$136,
RCCP!$A$8:$A$136,$A41,
RCCP!$C$8:$C$136,$B41)/4)</f>
        <v>0</v>
      </c>
      <c r="BZ41" s="58">
        <f t="shared" si="54"/>
        <v>0</v>
      </c>
      <c r="CA41" s="47">
        <f>SUMIFS(RCCP!$II$8:$II$136,
RCCP!$A$8:$A$136,$A41,
RCCP!$C$8:$C$136,$B41
)+
(SUMIFS(RCCP!$IK$8:$IK$136,
RCCP!$A$8:$A$136,$A41,
RCCP!$C$8:$C$136,$B41)/4)</f>
        <v>0</v>
      </c>
      <c r="CB41" s="249">
        <f>SUMIFS(RCCP!$II$8:$II$136,
RCCP!$A$8:$A$136,$A41,
RCCP!$C$8:$C$136,$B41
)+
(SUMIFS(RCCP!$IK$8:$IK$136,
RCCP!$A$8:$A$136,$A41,
RCCP!$C$8:$C$136,$B41)/4)</f>
        <v>0</v>
      </c>
      <c r="CC41" s="58">
        <f t="shared" si="55"/>
        <v>0</v>
      </c>
      <c r="CD41" s="47">
        <f>SUMIFS(RCCP!$IN$8:$IN$136,
RCCP!$A$8:$A$136,$A41,
RCCP!$C$8:$C$136,$B41
)+
(SUMIFS(RCCP!$IT$8:$IT$136,
RCCP!$A$8:$A$136,$A41,
RCCP!$C$8:$C$136,$B41)/5)</f>
        <v>0</v>
      </c>
      <c r="CE41" s="249">
        <f>SUMIFS(RCCP!$IN$8:$IN$136,
RCCP!$A$8:$A$136,$A41,
RCCP!$C$8:$C$136,$B41
)+
(SUMIFS(RCCP!$IT$8:$IT$136,
RCCP!$A$8:$A$136,$A41,
RCCP!$C$8:$C$136,$B41)/5)</f>
        <v>0</v>
      </c>
      <c r="CF41" s="58">
        <f t="shared" si="56"/>
        <v>0</v>
      </c>
      <c r="CG41" s="47">
        <f>SUMIFS(RCCP!$IO$8:$IO$136,
RCCP!$A$8:$A$136,$A41,
RCCP!$C$8:$C$136,$B41
)+
(SUMIFS(RCCP!$IT$8:$IT$136,
RCCP!$A$8:$A$136,$A41,
RCCP!$C$8:$C$136,$B41)/5)</f>
        <v>0</v>
      </c>
      <c r="CH41" s="249">
        <f>SUMIFS(RCCP!$IO$8:$IO$136,
RCCP!$A$8:$A$136,$A41,
RCCP!$C$8:$C$136,$B41
)+
(SUMIFS(RCCP!$IT$8:$IT$136,
RCCP!$A$8:$A$136,$A41,
RCCP!$C$8:$C$136,$B41)/5)</f>
        <v>0</v>
      </c>
      <c r="CI41" s="58">
        <f t="shared" si="57"/>
        <v>0</v>
      </c>
      <c r="CJ41" s="47">
        <f>SUMIFS(RCCP!$IP$8:$IP$136,
RCCP!$A$8:$A$136,$A41,
RCCP!$C$8:$C$136,$B41
)+
(SUMIFS(RCCP!$IT$8:$IT$136,
RCCP!$A$8:$A$136,$A41,
RCCP!$C$8:$C$136,$B41)/5)</f>
        <v>0</v>
      </c>
      <c r="CK41" s="249">
        <f>SUMIFS(RCCP!$IP$8:$IP$136,
RCCP!$A$8:$A$136,$A41,
RCCP!$C$8:$C$136,$B41
)+
(SUMIFS(RCCP!$IT$8:$IT$136,
RCCP!$A$8:$A$136,$A41,
RCCP!$C$8:$C$136,$B41)/5)</f>
        <v>0</v>
      </c>
      <c r="CL41" s="58">
        <f t="shared" si="58"/>
        <v>0</v>
      </c>
      <c r="CM41" s="47">
        <f>SUMIFS(RCCP!$IQ$8:$IQ$136,
RCCP!$A$8:$A$136,$A41,
RCCP!$C$8:$C$136,$B41
)+
(SUMIFS(RCCP!$IT$8:$IT$136,
RCCP!$A$8:$A$136,$A41,
RCCP!$C$8:$C$136,$B41)/5)</f>
        <v>0</v>
      </c>
      <c r="CN41" s="249">
        <f>SUMIFS(RCCP!$IQ$8:$IQ$136,
RCCP!$A$8:$A$136,$A41,
RCCP!$C$8:$C$136,$B41
)+
(SUMIFS(RCCP!$IT$8:$IT$136,
RCCP!$A$8:$A$136,$A41,
RCCP!$C$8:$C$136,$B41)/5)</f>
        <v>0</v>
      </c>
      <c r="CO41" s="58">
        <f t="shared" si="59"/>
        <v>0</v>
      </c>
      <c r="CP41" s="47">
        <f>SUMIFS(RCCP!$IR$8:$IR$136,
RCCP!$A$8:$A$136,$A41,
RCCP!$C$8:$C$136,$B41
)+
(SUMIFS(RCCP!$IT$8:$IT$136,
RCCP!$A$8:$A$136,$A41,
RCCP!$C$8:$C$136,$B41)/5)</f>
        <v>0</v>
      </c>
      <c r="CQ41" s="249">
        <f>SUMIFS(RCCP!$IR$8:$IR$136,
RCCP!$A$8:$A$136,$A41,
RCCP!$C$8:$C$136,$B41
)+
(SUMIFS(RCCP!$IT$8:$IT$136,
RCCP!$A$8:$A$136,$A41,
RCCP!$C$8:$C$136,$B41)/5)</f>
        <v>0</v>
      </c>
      <c r="CR41" s="58">
        <f t="shared" si="60"/>
        <v>0</v>
      </c>
      <c r="CS41" s="47">
        <f>SUMIFS(RCCP!$IW$8:$IW$136,
RCCP!$A$8:$A$136,$A41
)+
(SUMIFS(RCCP!$JB$8:$JB$136,
RCCP!$A$8:$A$136,$A41)/4)</f>
        <v>288</v>
      </c>
      <c r="CT41" s="249">
        <f>SUMIFS(RCCP!$IW$8:$IW$136,
RCCP!$A$8:$A$136,$A41
)+
(SUMIFS(RCCP!$JB$8:$JB$136,
RCCP!$A$8:$A$136,$A41)/4)</f>
        <v>288</v>
      </c>
      <c r="CU41" s="58">
        <f t="shared" si="85"/>
        <v>5.4700854700854701E-2</v>
      </c>
      <c r="CV41" s="47">
        <f>SUMIFS(RCCP!$IX$8:$IX$136,
RCCP!$A$8:$A$136,$A41
)+
(SUMIFS(RCCP!$JB$8:$JB$136,
RCCP!$A$8:$A$136,$A41)/4)</f>
        <v>750</v>
      </c>
      <c r="CW41" s="249">
        <f>SUMIFS(RCCP!$IX$8:$IX$136,
RCCP!$A$8:$A$136,$A41
)+
(SUMIFS(RCCP!$JB$8:$JB$136,
RCCP!$A$8:$A$136,$A41)/4)</f>
        <v>750</v>
      </c>
      <c r="CX41" s="58">
        <f t="shared" si="86"/>
        <v>0.11655011655011654</v>
      </c>
      <c r="CY41" s="47">
        <f>SUMIFS(RCCP!$IY$8:$IY$136,
RCCP!$A$8:$A$136,$A41
)+
(SUMIFS(RCCP!$JB$8:$JB$136,
RCCP!$A$8:$A$136,$A41)/4)</f>
        <v>0</v>
      </c>
      <c r="CZ41" s="249">
        <f>SUMIFS(RCCP!$IY$8:$IY$136,
RCCP!$A$8:$A$136,$A41
)+
(SUMIFS(RCCP!$JB$8:$JB$136,
RCCP!$A$8:$A$136,$A41)/4)</f>
        <v>0</v>
      </c>
      <c r="DA41" s="58">
        <f t="shared" si="87"/>
        <v>0</v>
      </c>
      <c r="DB41" s="47">
        <f>SUMIFS(RCCP!$IZ$8:$IZ$136,
RCCP!$A$8:$A$136,$A41
)+
(SUMIFS(RCCP!$JB$8:$JB$136,
RCCP!$A$8:$A$136,$A41)/4)</f>
        <v>0</v>
      </c>
      <c r="DC41" s="249">
        <f>SUMIFS(RCCP!$IZ$8:$IZ$136,
RCCP!$A$8:$A$136,$A41
)+
(SUMIFS(RCCP!$JB$8:$JB$136,
RCCP!$A$8:$A$136,$A41)/4)</f>
        <v>0</v>
      </c>
      <c r="DD41" s="58">
        <f t="shared" si="88"/>
        <v>0</v>
      </c>
      <c r="DE41" s="47">
        <f>SUMIFS(RCCP!$JE$8:$JE$136,
RCCP!$A$8:$A$136,$A41
)+
(SUMIFS(RCCP!$JJ$8:$JJ$136,
RCCP!$A$8:$A$136,$A41)/4)</f>
        <v>0</v>
      </c>
      <c r="DF41" s="249">
        <f>SUMIFS(RCCP!$JE$8:$JE$136,
RCCP!$A$8:$A$136,$A41
)+
(SUMIFS(RCCP!$JJ$8:$JJ$136,
RCCP!$A$8:$A$136,$A41)/4)</f>
        <v>0</v>
      </c>
      <c r="DG41" s="58">
        <f t="shared" si="89"/>
        <v>0</v>
      </c>
      <c r="DH41" s="47">
        <f>SUMIFS(RCCP!$JF$8:$JF$136,
RCCP!$A$8:$A$136,$A41
)+
(SUMIFS(RCCP!$JJ$8:$JJ$136,
RCCP!$A$8:$A$136,$A41)/4)</f>
        <v>0</v>
      </c>
      <c r="DI41" s="249">
        <f>SUMIFS(RCCP!$JF$8:$JF$136,
RCCP!$A$8:$A$136,$A41
)+
(SUMIFS(RCCP!$JJ$8:$JJ$136,
RCCP!$A$8:$A$136,$A41)/4)</f>
        <v>0</v>
      </c>
      <c r="DJ41" s="58">
        <f t="shared" si="90"/>
        <v>0</v>
      </c>
      <c r="DK41" s="47">
        <f>SUMIFS(RCCP!$JG$8:$JG$136,
RCCP!$A$8:$A$136,$A41
)+
(SUMIFS(RCCP!$JJ$8:$JJ$136,
RCCP!$A$8:$A$136,$A41)/4)</f>
        <v>0</v>
      </c>
      <c r="DL41" s="249">
        <f>SUMIFS(RCCP!$JG$8:$JG$136,
RCCP!$A$8:$A$136,$A41
)+
(SUMIFS(RCCP!$JJ$8:$JJ$136,
RCCP!$A$8:$A$136,$A41)/4)</f>
        <v>0</v>
      </c>
      <c r="DM41" s="58">
        <f t="shared" si="91"/>
        <v>0</v>
      </c>
      <c r="DN41" s="47">
        <f>SUMIFS(RCCP!$JH$8:$JH$136,
RCCP!$A$8:$A$136,$A41
)+
(SUMIFS(RCCP!$JJ$8:$JJ$136,
RCCP!$A$8:$A$136,$A41)/4)</f>
        <v>0</v>
      </c>
      <c r="DO41" s="249">
        <f t="shared" ref="DO41:DO45" si="93">DN41</f>
        <v>0</v>
      </c>
      <c r="DP41" s="58">
        <f t="shared" si="92"/>
        <v>0</v>
      </c>
    </row>
    <row r="42" spans="1:120" ht="20.149999999999999" customHeight="1" x14ac:dyDescent="0.35">
      <c r="A42" s="54">
        <v>1906</v>
      </c>
      <c r="B42" s="54" t="str">
        <f>+B41</f>
        <v>M'S</v>
      </c>
      <c r="C42" s="39" t="s">
        <v>100</v>
      </c>
      <c r="D42" s="126">
        <v>65</v>
      </c>
      <c r="E42" s="39">
        <f t="shared" si="27"/>
        <v>5.5</v>
      </c>
      <c r="F42" s="55">
        <v>9</v>
      </c>
      <c r="G42" s="39">
        <v>2</v>
      </c>
      <c r="H42" s="40">
        <f t="shared" si="43"/>
        <v>6435</v>
      </c>
      <c r="I42" s="40">
        <f t="shared" si="28"/>
        <v>1170</v>
      </c>
      <c r="J42" s="47">
        <f>SUMIFS(
'BLC Subcont'!$AE:$AE,
'BLC Subcont'!$U:$U,$A42,
'BLC Subcont'!$I:$I,L$9
)</f>
        <v>0</v>
      </c>
      <c r="K42" s="48">
        <f>+SUMIFS('BLC Subcont'!$CC$7:$CC$9999,'BLC Subcont'!$I$7:$I$9999,L$9,'BLC Subcont'!$U$7:$U$9999,$A42)</f>
        <v>0</v>
      </c>
      <c r="L42" s="58">
        <f t="shared" si="29"/>
        <v>0</v>
      </c>
      <c r="M42" s="47">
        <f>SUMIFS(
'BLC Subcont'!$AE:$AE,
'BLC Subcont'!$U:$U,$A42,
'BLC Subcont'!$I:$I,O$9
)</f>
        <v>1656</v>
      </c>
      <c r="N42" s="48">
        <f>+SUMIFS('BLC Subcont'!$CC$7:$CC$9999,'BLC Subcont'!$I$7:$I$9999,O$9,'BLC Subcont'!$U$7:$U$9999,$A42)</f>
        <v>0</v>
      </c>
      <c r="O42" s="58">
        <f t="shared" si="30"/>
        <v>0</v>
      </c>
      <c r="P42" s="47">
        <f>SUMIFS(
'BLC Subcont'!$AE:$AE,
'BLC Subcont'!$U:$U,$A42,
'BLC Subcont'!$I:$I,R$9
)</f>
        <v>150</v>
      </c>
      <c r="Q42" s="48">
        <f>+SUMIFS('BLC Subcont'!$CC$7:$CC$9999,'BLC Subcont'!$I$7:$I$9999,R$9,'BLC Subcont'!$U$7:$U$9999,$A42)</f>
        <v>0</v>
      </c>
      <c r="R42" s="58">
        <f t="shared" si="31"/>
        <v>0</v>
      </c>
      <c r="S42" s="47">
        <f>SUMIFS(
'BLC Subcont'!$AE:$AE,
'BLC Subcont'!$U:$U,$A42,
'BLC Subcont'!$I:$I,U$9
)</f>
        <v>2220</v>
      </c>
      <c r="T42" s="48">
        <f>+SUMIFS('BLC Subcont'!$CC$7:$CC$9999,'BLC Subcont'!$I$7:$I$9999,U$9,'BLC Subcont'!$U$7:$U$9999,$A42)</f>
        <v>894</v>
      </c>
      <c r="U42" s="58">
        <f t="shared" si="32"/>
        <v>0</v>
      </c>
      <c r="V42" s="47">
        <f>SUMIFS(
'BLC Subcont'!$AE:$AE,
'BLC Subcont'!$U:$U,$A42,
'BLC Subcont'!$I:$I,X$9
)</f>
        <v>3036</v>
      </c>
      <c r="W42" s="48">
        <f>+SUMIFS('BLC Subcont'!$CC$7:$CC$9999,'BLC Subcont'!$I$7:$I$9999,X$9,'BLC Subcont'!$U$7:$U$9999,$A42)</f>
        <v>3036</v>
      </c>
      <c r="X42" s="58">
        <f t="shared" si="33"/>
        <v>0.47179487179487178</v>
      </c>
      <c r="Y42" s="47">
        <f t="shared" si="34"/>
        <v>7062</v>
      </c>
      <c r="Z42" s="48">
        <f t="shared" si="34"/>
        <v>3930</v>
      </c>
      <c r="AA42" s="127">
        <f t="shared" si="35"/>
        <v>0.61072261072261069</v>
      </c>
      <c r="AB42" s="47">
        <f>SUMIFS(
'BLC Subcont'!$AE:$AE,
'BLC Subcont'!$U:$U,$A42,
'BLC Subcont'!$I:$I,AD$9
)</f>
        <v>3822</v>
      </c>
      <c r="AC42" s="249">
        <f>+SUMIFS('BLC Subcont'!$CC$7:$CC$9999,'BLC Subcont'!$I$7:$I$9999,AD$9,'BLC Subcont'!$U$7:$U$9999,$A42)</f>
        <v>3608</v>
      </c>
      <c r="AD42" s="58">
        <f t="shared" si="36"/>
        <v>0.56068376068376069</v>
      </c>
      <c r="AE42" s="47">
        <f>SUMIFS(
'BLC Subcont'!$AE:$AE,
'BLC Subcont'!$U:$U,$A42,
'BLC Subcont'!$I:$I,AG$9
)</f>
        <v>3984</v>
      </c>
      <c r="AF42" s="249">
        <f>+SUMIFS('BLC Subcont'!$CC$7:$CC$9999,'BLC Subcont'!$I$7:$I$9999,AG$9,'BLC Subcont'!$U$7:$U$9999,$A42)</f>
        <v>3984</v>
      </c>
      <c r="AG42" s="58">
        <f t="shared" si="36"/>
        <v>0.61911421911421916</v>
      </c>
      <c r="AH42" s="47">
        <f>SUMIFS(
'BLC Subcont'!$AE:$AE,
'BLC Subcont'!$U:$U,$A42,
'BLC Subcont'!$I:$I,AJ$9
)</f>
        <v>2880</v>
      </c>
      <c r="AI42" s="249">
        <f>+SUMIFS('BLC Subcont'!$CC$7:$CC$9999,'BLC Subcont'!$I$7:$I$9999,AJ$9,'BLC Subcont'!$U$7:$U$9999,$A42)</f>
        <v>2880</v>
      </c>
      <c r="AJ42" s="58">
        <f t="shared" si="36"/>
        <v>0.44755244755244755</v>
      </c>
      <c r="AK42" s="47">
        <f>SUMIFS(
'BLC Subcont'!$AE:$AE,
'BLC Subcont'!$U:$U,$A42,
'BLC Subcont'!$I:$I,AM$9
)</f>
        <v>4350</v>
      </c>
      <c r="AL42" s="249">
        <f>+SUMIFS('BLC Subcont'!$CC$7:$CC$9999,'BLC Subcont'!$I$7:$I$9999,AM$9,'BLC Subcont'!$U$7:$U$9999,$A42)</f>
        <v>4350</v>
      </c>
      <c r="AM42" s="58">
        <f t="shared" si="36"/>
        <v>0.67599067599067597</v>
      </c>
      <c r="AN42" s="47">
        <f>SUMIFS(
'BLC Subcont'!$AE:$AE,
'BLC Subcont'!$U:$U,$A42,
'BLC Subcont'!$I:$I,AP$9
)</f>
        <v>1362</v>
      </c>
      <c r="AO42" s="249">
        <f>+SUMIFS('BLC Subcont'!$CC$7:$CC$9999,'BLC Subcont'!$I$7:$I$9999,AP$9,'BLC Subcont'!$U$7:$U$9999,$A42)</f>
        <v>1362</v>
      </c>
      <c r="AP42" s="58">
        <f t="shared" si="36"/>
        <v>0.21165501165501166</v>
      </c>
      <c r="AQ42" s="47">
        <f>SUMIFS(
'BLC Subcont'!$AE:$AE,
'BLC Subcont'!$U:$U,$A42,
'BLC Subcont'!$I:$I,AS$9
)</f>
        <v>3300</v>
      </c>
      <c r="AR42" s="249">
        <f>+SUMIFS('BLC Subcont'!$CC$7:$CC$9999,'BLC Subcont'!$I$7:$I$9999,AS$9,'BLC Subcont'!$U$7:$U$9999,$A42)</f>
        <v>3300</v>
      </c>
      <c r="AS42" s="58">
        <f t="shared" si="36"/>
        <v>0.51282051282051277</v>
      </c>
      <c r="AT42" s="47">
        <f>SUMIFS(
'BLC Subcont'!$AE:$AE,
'BLC Subcont'!$U:$U,$A42,
'BLC Subcont'!$I:$I,AV$9
)</f>
        <v>0</v>
      </c>
      <c r="AU42" s="48">
        <f>+SUMIFS('BLC Subcont'!$CC$7:$CC$9999,'BLC Subcont'!$I$7:$I$9999,AV$9,'BLC Subcont'!$U$7:$U$9999,$A42)</f>
        <v>0</v>
      </c>
      <c r="AV42" s="58">
        <f t="shared" si="37"/>
        <v>0</v>
      </c>
      <c r="AW42" s="47">
        <f>SUMIFS(
'BLC Subcont'!$AE:$AE,
'BLC Subcont'!$U:$U,$A42,
'BLC Subcont'!$I:$I,AY$9
)</f>
        <v>0</v>
      </c>
      <c r="AX42" s="48">
        <f>+SUMIFS('BLC Subcont'!$CC$7:$CC$9999,'BLC Subcont'!$I$7:$I$9999,AY$9,'BLC Subcont'!$U$7:$U$9999,$A42)</f>
        <v>0</v>
      </c>
      <c r="AY42" s="58">
        <f t="shared" si="38"/>
        <v>0</v>
      </c>
      <c r="AZ42" s="42">
        <f t="shared" si="44"/>
        <v>3300</v>
      </c>
      <c r="BA42" s="249">
        <f t="shared" si="39"/>
        <v>3300</v>
      </c>
      <c r="BB42" s="58">
        <f t="shared" si="45"/>
        <v>0.51282051282051277</v>
      </c>
      <c r="BC42" s="47">
        <f t="shared" si="46"/>
        <v>0</v>
      </c>
      <c r="BD42" s="249">
        <f t="shared" si="41"/>
        <v>0</v>
      </c>
      <c r="BE42" s="58">
        <f t="shared" si="47"/>
        <v>0</v>
      </c>
      <c r="BF42" s="42">
        <f>SUMIFS(RCCP!$HX$8:$HX$136,
RCCP!$A$8:$A$136,$A42,
RCCP!$C$8:$C$136,$B42
)+
(SUMIFS(RCCP!$IC$8:$IC$136,
RCCP!$A$8:$A$136,$A42,
RCCP!$C$8:$C$136,$B42)/4)</f>
        <v>0</v>
      </c>
      <c r="BG42" s="48">
        <f>SUMIFS(RCCP!$HX$8:$HX$136,
RCCP!$A$8:$A$136,$A42,
RCCP!$C$8:$C$136,$B42
)+
(SUMIFS(RCCP!$IC$8:$IC$136,
RCCP!$A$8:$A$136,$A42,
RCCP!$C$8:$C$136,$B42)/4)</f>
        <v>0</v>
      </c>
      <c r="BH42" s="58">
        <f t="shared" si="48"/>
        <v>0</v>
      </c>
      <c r="BI42" s="47">
        <f>SUMIFS(RCCP!$HY$8:$HY$136,
RCCP!$A$8:$A$136,$A42,
RCCP!$C$8:$C$136,$B42
)+
(SUMIFS(RCCP!$IC$8:$IC$136,
RCCP!$A$8:$A$136,$A42,
RCCP!$C$8:$C$136,$B42)/4)</f>
        <v>0</v>
      </c>
      <c r="BJ42" s="48">
        <f>SUMIFS(RCCP!$HY$8:$HY$136,
RCCP!$A$8:$A$136,$A42,
RCCP!$C$8:$C$136,$B42
)+
(SUMIFS(RCCP!$IC$8:$IC$136,
RCCP!$A$8:$A$136,$A42,
RCCP!$C$8:$C$136,$B42)/4)</f>
        <v>0</v>
      </c>
      <c r="BK42" s="58">
        <f t="shared" si="49"/>
        <v>0</v>
      </c>
      <c r="BL42" s="47">
        <f>SUMIFS(RCCP!$HZ$8:$HZ$136,
RCCP!$A$8:$A$136,$A42,
RCCP!$C$8:$C$136,$B42
)+
(SUMIFS(RCCP!$IC$8:$IC$136,
RCCP!$A$8:$A$136,$A42,
RCCP!$C$8:$C$136,$B42)/4)</f>
        <v>0</v>
      </c>
      <c r="BM42" s="249">
        <f>SUMIFS(RCCP!$HZ$8:$HZ$136,
RCCP!$A$8:$A$136,$A42,
RCCP!$C$8:$C$136,$B42
)+
(SUMIFS(RCCP!$IC$8:$IC$136,
RCCP!$A$8:$A$136,$A42,
RCCP!$C$8:$C$136,$B42)/4)</f>
        <v>0</v>
      </c>
      <c r="BN42" s="58">
        <f t="shared" si="50"/>
        <v>0</v>
      </c>
      <c r="BO42" s="47">
        <f>SUMIFS(RCCP!$IA$8:$IA$136,
RCCP!$A$8:$A$136,$A42,
RCCP!$C$8:$C$136,$B42
)+
(SUMIFS(RCCP!$IC$8:$IC$136,
RCCP!$A$8:$A$136,$A42,
RCCP!$C$8:$C$136,$B42)/4)</f>
        <v>0</v>
      </c>
      <c r="BP42" s="249">
        <f>SUMIFS(RCCP!$IA$8:$IA$136,
RCCP!$A$8:$A$136,$A42,
RCCP!$C$8:$C$136,$B42
)+
(SUMIFS(RCCP!$IC$8:$IC$136,
RCCP!$A$8:$A$136,$A42,
RCCP!$C$8:$C$136,$B42)/4)</f>
        <v>0</v>
      </c>
      <c r="BQ42" s="58">
        <f t="shared" si="51"/>
        <v>0</v>
      </c>
      <c r="BR42" s="47">
        <f>SUMIFS(RCCP!$IF$8:$IF$136,
RCCP!$A$8:$A$136,$A42,
RCCP!$C$8:$C$136,$B42
)+
(SUMIFS(RCCP!$IK$8:$IK$136,
RCCP!$A$8:$A$136,$A42,
RCCP!$C$8:$C$136,$B42)/4)</f>
        <v>0</v>
      </c>
      <c r="BS42" s="249">
        <f>SUMIFS(RCCP!$IF$8:$IF$136,
RCCP!$A$8:$A$136,$A42,
RCCP!$C$8:$C$136,$B42
)+
(SUMIFS(RCCP!$IK$8:$IK$136,
RCCP!$A$8:$A$136,$A42,
RCCP!$C$8:$C$136,$B42)/4)</f>
        <v>0</v>
      </c>
      <c r="BT42" s="58">
        <f t="shared" si="52"/>
        <v>0</v>
      </c>
      <c r="BU42" s="47">
        <f>SUMIFS(RCCP!$IG$8:$IG$136,
RCCP!$A$8:$A$136,$A42,
RCCP!$C$8:$C$136,$B42
)+
(SUMIFS(RCCP!$IK$8:$IK$136,
RCCP!$A$8:$A$136,$A42,
RCCP!$C$8:$C$136,$B42)/4)</f>
        <v>0</v>
      </c>
      <c r="BV42" s="249">
        <f>SUMIFS(RCCP!$IG$8:$IG$136,
RCCP!$A$8:$A$136,$A42,
RCCP!$C$8:$C$136,$B42
)+
(SUMIFS(RCCP!$IK$8:$IK$136,
RCCP!$A$8:$A$136,$A42,
RCCP!$C$8:$C$136,$B42)/4)</f>
        <v>0</v>
      </c>
      <c r="BW42" s="58">
        <f t="shared" si="53"/>
        <v>0</v>
      </c>
      <c r="BX42" s="47">
        <f>SUMIFS(RCCP!$IH$8:$IH$136,
RCCP!$A$8:$A$136,$A42,
RCCP!$C$8:$C$136,$B42
)+
(SUMIFS(RCCP!$IK$8:$IK$136,
RCCP!$A$8:$A$136,$A42,
RCCP!$C$8:$C$136,$B42)/4)</f>
        <v>0</v>
      </c>
      <c r="BY42" s="249">
        <f>SUMIFS(RCCP!$IH$8:$IH$136,
RCCP!$A$8:$A$136,$A42,
RCCP!$C$8:$C$136,$B42
)+
(SUMIFS(RCCP!$IK$8:$IK$136,
RCCP!$A$8:$A$136,$A42,
RCCP!$C$8:$C$136,$B42)/4)</f>
        <v>0</v>
      </c>
      <c r="BZ42" s="58">
        <f t="shared" si="54"/>
        <v>0</v>
      </c>
      <c r="CA42" s="47">
        <f>SUMIFS(RCCP!$II$8:$II$136,
RCCP!$A$8:$A$136,$A42,
RCCP!$C$8:$C$136,$B42
)+
(SUMIFS(RCCP!$IK$8:$IK$136,
RCCP!$A$8:$A$136,$A42,
RCCP!$C$8:$C$136,$B42)/4)</f>
        <v>0</v>
      </c>
      <c r="CB42" s="249">
        <f>SUMIFS(RCCP!$II$8:$II$136,
RCCP!$A$8:$A$136,$A42,
RCCP!$C$8:$C$136,$B42
)+
(SUMIFS(RCCP!$IK$8:$IK$136,
RCCP!$A$8:$A$136,$A42,
RCCP!$C$8:$C$136,$B42)/4)</f>
        <v>0</v>
      </c>
      <c r="CC42" s="58">
        <f t="shared" si="55"/>
        <v>0</v>
      </c>
      <c r="CD42" s="47">
        <f>SUMIFS(RCCP!$IN$8:$IN$136,
RCCP!$A$8:$A$136,$A42,
RCCP!$C$8:$C$136,$B42
)+
(SUMIFS(RCCP!$IT$8:$IT$136,
RCCP!$A$8:$A$136,$A42,
RCCP!$C$8:$C$136,$B42)/5)</f>
        <v>0</v>
      </c>
      <c r="CE42" s="249">
        <f>SUMIFS(RCCP!$IN$8:$IN$136,
RCCP!$A$8:$A$136,$A42,
RCCP!$C$8:$C$136,$B42
)+
(SUMIFS(RCCP!$IT$8:$IT$136,
RCCP!$A$8:$A$136,$A42,
RCCP!$C$8:$C$136,$B42)/5)</f>
        <v>0</v>
      </c>
      <c r="CF42" s="58">
        <f t="shared" si="56"/>
        <v>0</v>
      </c>
      <c r="CG42" s="47">
        <f>SUMIFS(RCCP!$IO$8:$IO$136,
RCCP!$A$8:$A$136,$A42,
RCCP!$C$8:$C$136,$B42
)+
(SUMIFS(RCCP!$IT$8:$IT$136,
RCCP!$A$8:$A$136,$A42,
RCCP!$C$8:$C$136,$B42)/5)</f>
        <v>0</v>
      </c>
      <c r="CH42" s="249">
        <f>SUMIFS(RCCP!$IO$8:$IO$136,
RCCP!$A$8:$A$136,$A42,
RCCP!$C$8:$C$136,$B42
)+
(SUMIFS(RCCP!$IT$8:$IT$136,
RCCP!$A$8:$A$136,$A42,
RCCP!$C$8:$C$136,$B42)/5)</f>
        <v>0</v>
      </c>
      <c r="CI42" s="58">
        <f t="shared" si="57"/>
        <v>0</v>
      </c>
      <c r="CJ42" s="47">
        <f>SUMIFS(RCCP!$IP$8:$IP$136,
RCCP!$A$8:$A$136,$A42,
RCCP!$C$8:$C$136,$B42
)+
(SUMIFS(RCCP!$IT$8:$IT$136,
RCCP!$A$8:$A$136,$A42,
RCCP!$C$8:$C$136,$B42)/5)</f>
        <v>0</v>
      </c>
      <c r="CK42" s="249">
        <f>SUMIFS(RCCP!$IP$8:$IP$136,
RCCP!$A$8:$A$136,$A42,
RCCP!$C$8:$C$136,$B42
)+
(SUMIFS(RCCP!$IT$8:$IT$136,
RCCP!$A$8:$A$136,$A42,
RCCP!$C$8:$C$136,$B42)/5)</f>
        <v>0</v>
      </c>
      <c r="CL42" s="58">
        <f t="shared" si="58"/>
        <v>0</v>
      </c>
      <c r="CM42" s="47">
        <f>SUMIFS(RCCP!$IQ$8:$IQ$136,
RCCP!$A$8:$A$136,$A42,
RCCP!$C$8:$C$136,$B42
)+
(SUMIFS(RCCP!$IT$8:$IT$136,
RCCP!$A$8:$A$136,$A42,
RCCP!$C$8:$C$136,$B42)/5)</f>
        <v>0</v>
      </c>
      <c r="CN42" s="249">
        <f>SUMIFS(RCCP!$IQ$8:$IQ$136,
RCCP!$A$8:$A$136,$A42,
RCCP!$C$8:$C$136,$B42
)+
(SUMIFS(RCCP!$IT$8:$IT$136,
RCCP!$A$8:$A$136,$A42,
RCCP!$C$8:$C$136,$B42)/5)</f>
        <v>0</v>
      </c>
      <c r="CO42" s="58">
        <f t="shared" si="59"/>
        <v>0</v>
      </c>
      <c r="CP42" s="47">
        <f>SUMIFS(RCCP!$IR$8:$IR$136,
RCCP!$A$8:$A$136,$A42,
RCCP!$C$8:$C$136,$B42
)+
(SUMIFS(RCCP!$IT$8:$IT$136,
RCCP!$A$8:$A$136,$A42,
RCCP!$C$8:$C$136,$B42)/5)</f>
        <v>0</v>
      </c>
      <c r="CQ42" s="249">
        <f>SUMIFS(RCCP!$IR$8:$IR$136,
RCCP!$A$8:$A$136,$A42,
RCCP!$C$8:$C$136,$B42
)+
(SUMIFS(RCCP!$IT$8:$IT$136,
RCCP!$A$8:$A$136,$A42,
RCCP!$C$8:$C$136,$B42)/5)</f>
        <v>0</v>
      </c>
      <c r="CR42" s="58">
        <f t="shared" si="60"/>
        <v>0</v>
      </c>
      <c r="CS42" s="47">
        <f>SUMIFS(RCCP!$IW$8:$IW$136,
RCCP!$A$8:$A$136,$A42
)+
(SUMIFS(RCCP!$JB$8:$JB$136,
RCCP!$A$8:$A$136,$A42)/4)</f>
        <v>288</v>
      </c>
      <c r="CT42" s="249">
        <f>SUMIFS(RCCP!$IW$8:$IW$136,
RCCP!$A$8:$A$136,$A42
)+
(SUMIFS(RCCP!$JB$8:$JB$136,
RCCP!$A$8:$A$136,$A42)/4)</f>
        <v>288</v>
      </c>
      <c r="CU42" s="58">
        <f t="shared" si="85"/>
        <v>5.4700854700854701E-2</v>
      </c>
      <c r="CV42" s="47">
        <f>SUMIFS(RCCP!$IX$8:$IX$136,
RCCP!$A$8:$A$136,$A42
)+
(SUMIFS(RCCP!$JB$8:$JB$136,
RCCP!$A$8:$A$136,$A42)/4)</f>
        <v>750</v>
      </c>
      <c r="CW42" s="249">
        <f>SUMIFS(RCCP!$IX$8:$IX$136,
RCCP!$A$8:$A$136,$A42
)+
(SUMIFS(RCCP!$JB$8:$JB$136,
RCCP!$A$8:$A$136,$A42)/4)</f>
        <v>750</v>
      </c>
      <c r="CX42" s="58">
        <f t="shared" si="86"/>
        <v>0.11655011655011654</v>
      </c>
      <c r="CY42" s="47">
        <f>SUMIFS(RCCP!$IY$8:$IY$136,
RCCP!$A$8:$A$136,$A42
)+
(SUMIFS(RCCP!$JB$8:$JB$136,
RCCP!$A$8:$A$136,$A42)/4)</f>
        <v>0</v>
      </c>
      <c r="CZ42" s="249">
        <f>SUMIFS(RCCP!$IY$8:$IY$136,
RCCP!$A$8:$A$136,$A42
)+
(SUMIFS(RCCP!$JB$8:$JB$136,
RCCP!$A$8:$A$136,$A42)/4)</f>
        <v>0</v>
      </c>
      <c r="DA42" s="58">
        <f t="shared" si="87"/>
        <v>0</v>
      </c>
      <c r="DB42" s="47">
        <f>SUMIFS(RCCP!$IZ$8:$IZ$136,
RCCP!$A$8:$A$136,$A42
)+
(SUMIFS(RCCP!$JB$8:$JB$136,
RCCP!$A$8:$A$136,$A42)/4)</f>
        <v>0</v>
      </c>
      <c r="DC42" s="249">
        <f>SUMIFS(RCCP!$IZ$8:$IZ$136,
RCCP!$A$8:$A$136,$A42
)+
(SUMIFS(RCCP!$JB$8:$JB$136,
RCCP!$A$8:$A$136,$A42)/4)</f>
        <v>0</v>
      </c>
      <c r="DD42" s="58">
        <f t="shared" si="88"/>
        <v>0</v>
      </c>
      <c r="DE42" s="47">
        <f>SUMIFS(RCCP!$JE$8:$JE$136,
RCCP!$A$8:$A$136,$A42
)+
(SUMIFS(RCCP!$JJ$8:$JJ$136,
RCCP!$A$8:$A$136,$A42)/4)</f>
        <v>0</v>
      </c>
      <c r="DF42" s="249">
        <f>SUMIFS(RCCP!$JE$8:$JE$136,
RCCP!$A$8:$A$136,$A42
)+
(SUMIFS(RCCP!$JJ$8:$JJ$136,
RCCP!$A$8:$A$136,$A42)/4)</f>
        <v>0</v>
      </c>
      <c r="DG42" s="58">
        <f t="shared" si="89"/>
        <v>0</v>
      </c>
      <c r="DH42" s="47">
        <f>SUMIFS(RCCP!$JF$8:$JF$136,
RCCP!$A$8:$A$136,$A42
)+
(SUMIFS(RCCP!$JJ$8:$JJ$136,
RCCP!$A$8:$A$136,$A42)/4)</f>
        <v>0</v>
      </c>
      <c r="DI42" s="249">
        <f>SUMIFS(RCCP!$JF$8:$JF$136,
RCCP!$A$8:$A$136,$A42
)+
(SUMIFS(RCCP!$JJ$8:$JJ$136,
RCCP!$A$8:$A$136,$A42)/4)</f>
        <v>0</v>
      </c>
      <c r="DJ42" s="58">
        <f t="shared" si="90"/>
        <v>0</v>
      </c>
      <c r="DK42" s="47">
        <f>SUMIFS(RCCP!$JG$8:$JG$136,
RCCP!$A$8:$A$136,$A42
)+
(SUMIFS(RCCP!$JJ$8:$JJ$136,
RCCP!$A$8:$A$136,$A42)/4)</f>
        <v>0</v>
      </c>
      <c r="DL42" s="249">
        <f>SUMIFS(RCCP!$JG$8:$JG$136,
RCCP!$A$8:$A$136,$A42
)+
(SUMIFS(RCCP!$JJ$8:$JJ$136,
RCCP!$A$8:$A$136,$A42)/4)</f>
        <v>0</v>
      </c>
      <c r="DM42" s="58">
        <f t="shared" si="91"/>
        <v>0</v>
      </c>
      <c r="DN42" s="47">
        <f>SUMIFS(RCCP!$JH$8:$JH$136,
RCCP!$A$8:$A$136,$A42
)+
(SUMIFS(RCCP!$JJ$8:$JJ$136,
RCCP!$A$8:$A$136,$A42)/4)</f>
        <v>0</v>
      </c>
      <c r="DO42" s="249">
        <f t="shared" si="93"/>
        <v>0</v>
      </c>
      <c r="DP42" s="58">
        <f t="shared" si="92"/>
        <v>0</v>
      </c>
    </row>
    <row r="43" spans="1:120" ht="20.149999999999999" customHeight="1" x14ac:dyDescent="0.35">
      <c r="A43" s="54">
        <v>1906</v>
      </c>
      <c r="B43" s="54" t="str">
        <f>+B42</f>
        <v>M'S</v>
      </c>
      <c r="C43" s="39" t="s">
        <v>101</v>
      </c>
      <c r="D43" s="126">
        <v>65</v>
      </c>
      <c r="E43" s="39">
        <f t="shared" si="27"/>
        <v>5.5</v>
      </c>
      <c r="F43" s="55">
        <v>9</v>
      </c>
      <c r="G43" s="39">
        <v>2</v>
      </c>
      <c r="H43" s="40">
        <f t="shared" si="43"/>
        <v>6435</v>
      </c>
      <c r="I43" s="40">
        <f t="shared" si="28"/>
        <v>1170</v>
      </c>
      <c r="J43" s="47">
        <f>SUMIFS(
'BLC Subcont'!$AE:$AE,
'BLC Subcont'!$U:$U,$A43,
'BLC Subcont'!$I:$I,L$9
)</f>
        <v>0</v>
      </c>
      <c r="K43" s="48">
        <f>+SUMIFS('BLC Subcont'!$CD$7:$CD$9999,'BLC Subcont'!$I$7:$I$9999,L$9,'BLC Subcont'!$U$7:$U$9999,$A43)</f>
        <v>0</v>
      </c>
      <c r="L43" s="58">
        <f t="shared" si="29"/>
        <v>0</v>
      </c>
      <c r="M43" s="47">
        <f>SUMIFS(
'BLC Subcont'!$AE:$AE,
'BLC Subcont'!$U:$U,$A43,
'BLC Subcont'!$I:$I,O$9
)</f>
        <v>1656</v>
      </c>
      <c r="N43" s="48">
        <f>+SUMIFS('BLC Subcont'!$CD$7:$CD$9999,'BLC Subcont'!$I$7:$I$9999,O$9,'BLC Subcont'!$U$7:$U$9999,$A43)</f>
        <v>0</v>
      </c>
      <c r="O43" s="58">
        <f t="shared" si="30"/>
        <v>0</v>
      </c>
      <c r="P43" s="47">
        <f>SUMIFS(
'BLC Subcont'!$AE:$AE,
'BLC Subcont'!$U:$U,$A43,
'BLC Subcont'!$I:$I,R$9
)</f>
        <v>150</v>
      </c>
      <c r="Q43" s="48">
        <f>+SUMIFS('BLC Subcont'!$CD$7:$CD$9999,'BLC Subcont'!$I$7:$I$9999,R$9,'BLC Subcont'!$U$7:$U$9999,$A43)</f>
        <v>0</v>
      </c>
      <c r="R43" s="58">
        <f t="shared" si="31"/>
        <v>0</v>
      </c>
      <c r="S43" s="47">
        <f>SUMIFS(
'BLC Subcont'!$AE:$AE,
'BLC Subcont'!$U:$U,$A43,
'BLC Subcont'!$I:$I,U$9
)</f>
        <v>2220</v>
      </c>
      <c r="T43" s="48">
        <f>+SUMIFS('BLC Subcont'!$CD$7:$CD$9999,'BLC Subcont'!$I$7:$I$9999,U$9,'BLC Subcont'!$U$7:$U$9999,$A43)</f>
        <v>894</v>
      </c>
      <c r="U43" s="58">
        <f t="shared" si="32"/>
        <v>0</v>
      </c>
      <c r="V43" s="47">
        <f>SUMIFS(
'BLC Subcont'!$AE:$AE,
'BLC Subcont'!$U:$U,$A43,
'BLC Subcont'!$I:$I,X$9
)</f>
        <v>3036</v>
      </c>
      <c r="W43" s="48">
        <f>+SUMIFS('BLC Subcont'!$CD$7:$CD$9999,'BLC Subcont'!$I$7:$I$9999,X$9,'BLC Subcont'!$U$7:$U$9999,$A43)</f>
        <v>3036</v>
      </c>
      <c r="X43" s="58">
        <f t="shared" si="33"/>
        <v>0.47179487179487178</v>
      </c>
      <c r="Y43" s="47">
        <f t="shared" si="34"/>
        <v>7062</v>
      </c>
      <c r="Z43" s="48">
        <f t="shared" si="34"/>
        <v>3930</v>
      </c>
      <c r="AA43" s="127">
        <f t="shared" si="35"/>
        <v>0.61072261072261069</v>
      </c>
      <c r="AB43" s="47">
        <f>SUMIFS(
'BLC Subcont'!$AE:$AE,
'BLC Subcont'!$U:$U,$A43,
'BLC Subcont'!$I:$I,AD$9
)</f>
        <v>3822</v>
      </c>
      <c r="AC43" s="249">
        <f>+SUMIFS('BLC Subcont'!$CD$7:$CD$9999,'BLC Subcont'!$I$7:$I$9999,AD$9,'BLC Subcont'!$U$7:$U$9999,$A43)</f>
        <v>3539</v>
      </c>
      <c r="AD43" s="58">
        <f t="shared" si="36"/>
        <v>0.54996114996114998</v>
      </c>
      <c r="AE43" s="47">
        <f>SUMIFS(
'BLC Subcont'!$AE:$AE,
'BLC Subcont'!$U:$U,$A43,
'BLC Subcont'!$I:$I,AG$9
)</f>
        <v>3984</v>
      </c>
      <c r="AF43" s="249">
        <f>+SUMIFS('BLC Subcont'!$CD$7:$CD$9999,'BLC Subcont'!$I$7:$I$9999,AG$9,'BLC Subcont'!$U$7:$U$9999,$A43)</f>
        <v>3984</v>
      </c>
      <c r="AG43" s="58">
        <f t="shared" si="36"/>
        <v>0.61911421911421916</v>
      </c>
      <c r="AH43" s="47">
        <f>SUMIFS(
'BLC Subcont'!$AE:$AE,
'BLC Subcont'!$U:$U,$A43,
'BLC Subcont'!$I:$I,AJ$9
)</f>
        <v>2880</v>
      </c>
      <c r="AI43" s="249">
        <f>+SUMIFS('BLC Subcont'!$CD$7:$CD$9999,'BLC Subcont'!$I$7:$I$9999,AJ$9,'BLC Subcont'!$U$7:$U$9999,$A43)</f>
        <v>2880</v>
      </c>
      <c r="AJ43" s="58">
        <f t="shared" si="36"/>
        <v>0.44755244755244755</v>
      </c>
      <c r="AK43" s="47">
        <f>SUMIFS(
'BLC Subcont'!$AE:$AE,
'BLC Subcont'!$U:$U,$A43,
'BLC Subcont'!$I:$I,AM$9
)</f>
        <v>4350</v>
      </c>
      <c r="AL43" s="249">
        <f>+SUMIFS('BLC Subcont'!$CD$7:$CD$9999,'BLC Subcont'!$I$7:$I$9999,AM$9,'BLC Subcont'!$U$7:$U$9999,$A43)</f>
        <v>4350</v>
      </c>
      <c r="AM43" s="58">
        <f t="shared" si="36"/>
        <v>0.67599067599067597</v>
      </c>
      <c r="AN43" s="47">
        <f>SUMIFS(
'BLC Subcont'!$AE:$AE,
'BLC Subcont'!$U:$U,$A43,
'BLC Subcont'!$I:$I,AP$9
)</f>
        <v>1362</v>
      </c>
      <c r="AO43" s="249">
        <f>+SUMIFS('BLC Subcont'!$CD$7:$CD$9999,'BLC Subcont'!$I$7:$I$9999,AP$9,'BLC Subcont'!$U$7:$U$9999,$A43)</f>
        <v>1362</v>
      </c>
      <c r="AP43" s="58">
        <f t="shared" si="36"/>
        <v>0.21165501165501166</v>
      </c>
      <c r="AQ43" s="47">
        <f>SUMIFS(
'BLC Subcont'!$AE:$AE,
'BLC Subcont'!$U:$U,$A43,
'BLC Subcont'!$I:$I,AS$9
)</f>
        <v>3300</v>
      </c>
      <c r="AR43" s="249">
        <f>+SUMIFS('BLC Subcont'!$CD$7:$CD$9999,'BLC Subcont'!$I$7:$I$9999,AS$9,'BLC Subcont'!$U$7:$U$9999,$A43)</f>
        <v>3300</v>
      </c>
      <c r="AS43" s="58">
        <f t="shared" si="36"/>
        <v>0.51282051282051277</v>
      </c>
      <c r="AT43" s="47">
        <f>SUMIFS(
'BLC Subcont'!$AE:$AE,
'BLC Subcont'!$U:$U,$A43,
'BLC Subcont'!$I:$I,AV$9
)</f>
        <v>0</v>
      </c>
      <c r="AU43" s="48">
        <f>+SUMIFS('BLC Subcont'!$CD$7:$CD$9999,'BLC Subcont'!$I$7:$I$9999,AV$9,'BLC Subcont'!$U$7:$U$9999,$A43)</f>
        <v>0</v>
      </c>
      <c r="AV43" s="58">
        <f t="shared" si="37"/>
        <v>0</v>
      </c>
      <c r="AW43" s="47">
        <f>SUMIFS(
'BLC Subcont'!$AE:$AE,
'BLC Subcont'!$U:$U,$A43,
'BLC Subcont'!$I:$I,AY$9
)</f>
        <v>0</v>
      </c>
      <c r="AX43" s="48">
        <f>+SUMIFS('BLC Subcont'!$CD$7:$CD$9999,'BLC Subcont'!$I$7:$I$9999,AY$9,'BLC Subcont'!$U$7:$U$9999,$A43)</f>
        <v>0</v>
      </c>
      <c r="AY43" s="58">
        <f t="shared" si="38"/>
        <v>0</v>
      </c>
      <c r="AZ43" s="42">
        <f t="shared" si="44"/>
        <v>3300</v>
      </c>
      <c r="BA43" s="249">
        <f t="shared" si="39"/>
        <v>3300</v>
      </c>
      <c r="BB43" s="58">
        <f t="shared" si="45"/>
        <v>0.51282051282051277</v>
      </c>
      <c r="BC43" s="47">
        <f t="shared" si="46"/>
        <v>0</v>
      </c>
      <c r="BD43" s="249">
        <f t="shared" si="41"/>
        <v>0</v>
      </c>
      <c r="BE43" s="58">
        <f t="shared" si="47"/>
        <v>0</v>
      </c>
      <c r="BF43" s="42">
        <f>SUMIFS(RCCP!$HX$8:$HX$136,
RCCP!$A$8:$A$136,$A43,
RCCP!$C$8:$C$136,$B43
)+
(SUMIFS(RCCP!$IC$8:$IC$136,
RCCP!$A$8:$A$136,$A43,
RCCP!$C$8:$C$136,$B43)/4)</f>
        <v>0</v>
      </c>
      <c r="BG43" s="48">
        <f>SUMIFS(RCCP!$HX$8:$HX$136,
RCCP!$A$8:$A$136,$A43,
RCCP!$C$8:$C$136,$B43
)+
(SUMIFS(RCCP!$IC$8:$IC$136,
RCCP!$A$8:$A$136,$A43,
RCCP!$C$8:$C$136,$B43)/4)</f>
        <v>0</v>
      </c>
      <c r="BH43" s="58">
        <f t="shared" si="48"/>
        <v>0</v>
      </c>
      <c r="BI43" s="47">
        <f>SUMIFS(RCCP!$HY$8:$HY$136,
RCCP!$A$8:$A$136,$A43,
RCCP!$C$8:$C$136,$B43
)+
(SUMIFS(RCCP!$IC$8:$IC$136,
RCCP!$A$8:$A$136,$A43,
RCCP!$C$8:$C$136,$B43)/4)</f>
        <v>0</v>
      </c>
      <c r="BJ43" s="48">
        <f>SUMIFS(RCCP!$HY$8:$HY$136,
RCCP!$A$8:$A$136,$A43,
RCCP!$C$8:$C$136,$B43
)+
(SUMIFS(RCCP!$IC$8:$IC$136,
RCCP!$A$8:$A$136,$A43,
RCCP!$C$8:$C$136,$B43)/4)</f>
        <v>0</v>
      </c>
      <c r="BK43" s="58">
        <f t="shared" si="49"/>
        <v>0</v>
      </c>
      <c r="BL43" s="47">
        <f>SUMIFS(RCCP!$HZ$8:$HZ$136,
RCCP!$A$8:$A$136,$A43,
RCCP!$C$8:$C$136,$B43
)+
(SUMIFS(RCCP!$IC$8:$IC$136,
RCCP!$A$8:$A$136,$A43,
RCCP!$C$8:$C$136,$B43)/4)</f>
        <v>0</v>
      </c>
      <c r="BM43" s="249">
        <f>SUMIFS(RCCP!$HZ$8:$HZ$136,
RCCP!$A$8:$A$136,$A43,
RCCP!$C$8:$C$136,$B43
)+
(SUMIFS(RCCP!$IC$8:$IC$136,
RCCP!$A$8:$A$136,$A43,
RCCP!$C$8:$C$136,$B43)/4)</f>
        <v>0</v>
      </c>
      <c r="BN43" s="58">
        <f t="shared" si="50"/>
        <v>0</v>
      </c>
      <c r="BO43" s="47">
        <f>SUMIFS(RCCP!$IA$8:$IA$136,
RCCP!$A$8:$A$136,$A43,
RCCP!$C$8:$C$136,$B43
)+
(SUMIFS(RCCP!$IC$8:$IC$136,
RCCP!$A$8:$A$136,$A43,
RCCP!$C$8:$C$136,$B43)/4)</f>
        <v>0</v>
      </c>
      <c r="BP43" s="249">
        <f>SUMIFS(RCCP!$IA$8:$IA$136,
RCCP!$A$8:$A$136,$A43,
RCCP!$C$8:$C$136,$B43
)+
(SUMIFS(RCCP!$IC$8:$IC$136,
RCCP!$A$8:$A$136,$A43,
RCCP!$C$8:$C$136,$B43)/4)</f>
        <v>0</v>
      </c>
      <c r="BQ43" s="58">
        <f t="shared" si="51"/>
        <v>0</v>
      </c>
      <c r="BR43" s="47">
        <f>SUMIFS(RCCP!$IF$8:$IF$136,
RCCP!$A$8:$A$136,$A43,
RCCP!$C$8:$C$136,$B43
)+
(SUMIFS(RCCP!$IK$8:$IK$136,
RCCP!$A$8:$A$136,$A43,
RCCP!$C$8:$C$136,$B43)/4)</f>
        <v>0</v>
      </c>
      <c r="BS43" s="249">
        <f>SUMIFS(RCCP!$IF$8:$IF$136,
RCCP!$A$8:$A$136,$A43,
RCCP!$C$8:$C$136,$B43
)+
(SUMIFS(RCCP!$IK$8:$IK$136,
RCCP!$A$8:$A$136,$A43,
RCCP!$C$8:$C$136,$B43)/4)</f>
        <v>0</v>
      </c>
      <c r="BT43" s="58">
        <f t="shared" si="52"/>
        <v>0</v>
      </c>
      <c r="BU43" s="47">
        <f>SUMIFS(RCCP!$IG$8:$IG$136,
RCCP!$A$8:$A$136,$A43,
RCCP!$C$8:$C$136,$B43
)+
(SUMIFS(RCCP!$IK$8:$IK$136,
RCCP!$A$8:$A$136,$A43,
RCCP!$C$8:$C$136,$B43)/4)</f>
        <v>0</v>
      </c>
      <c r="BV43" s="249">
        <f>SUMIFS(RCCP!$IG$8:$IG$136,
RCCP!$A$8:$A$136,$A43,
RCCP!$C$8:$C$136,$B43
)+
(SUMIFS(RCCP!$IK$8:$IK$136,
RCCP!$A$8:$A$136,$A43,
RCCP!$C$8:$C$136,$B43)/4)</f>
        <v>0</v>
      </c>
      <c r="BW43" s="58">
        <f t="shared" si="53"/>
        <v>0</v>
      </c>
      <c r="BX43" s="47">
        <f>SUMIFS(RCCP!$IH$8:$IH$136,
RCCP!$A$8:$A$136,$A43,
RCCP!$C$8:$C$136,$B43
)+
(SUMIFS(RCCP!$IK$8:$IK$136,
RCCP!$A$8:$A$136,$A43,
RCCP!$C$8:$C$136,$B43)/4)</f>
        <v>0</v>
      </c>
      <c r="BY43" s="249">
        <f>SUMIFS(RCCP!$IH$8:$IH$136,
RCCP!$A$8:$A$136,$A43,
RCCP!$C$8:$C$136,$B43
)+
(SUMIFS(RCCP!$IK$8:$IK$136,
RCCP!$A$8:$A$136,$A43,
RCCP!$C$8:$C$136,$B43)/4)</f>
        <v>0</v>
      </c>
      <c r="BZ43" s="58">
        <f t="shared" si="54"/>
        <v>0</v>
      </c>
      <c r="CA43" s="47">
        <f>SUMIFS(RCCP!$II$8:$II$136,
RCCP!$A$8:$A$136,$A43,
RCCP!$C$8:$C$136,$B43
)+
(SUMIFS(RCCP!$IK$8:$IK$136,
RCCP!$A$8:$A$136,$A43,
RCCP!$C$8:$C$136,$B43)/4)</f>
        <v>0</v>
      </c>
      <c r="CB43" s="249">
        <f>SUMIFS(RCCP!$II$8:$II$136,
RCCP!$A$8:$A$136,$A43,
RCCP!$C$8:$C$136,$B43
)+
(SUMIFS(RCCP!$IK$8:$IK$136,
RCCP!$A$8:$A$136,$A43,
RCCP!$C$8:$C$136,$B43)/4)</f>
        <v>0</v>
      </c>
      <c r="CC43" s="58">
        <f t="shared" si="55"/>
        <v>0</v>
      </c>
      <c r="CD43" s="47">
        <f>SUMIFS(RCCP!$IN$8:$IN$136,
RCCP!$A$8:$A$136,$A43,
RCCP!$C$8:$C$136,$B43
)+
(SUMIFS(RCCP!$IT$8:$IT$136,
RCCP!$A$8:$A$136,$A43,
RCCP!$C$8:$C$136,$B43)/5)</f>
        <v>0</v>
      </c>
      <c r="CE43" s="249">
        <f>SUMIFS(RCCP!$IN$8:$IN$136,
RCCP!$A$8:$A$136,$A43,
RCCP!$C$8:$C$136,$B43
)+
(SUMIFS(RCCP!$IT$8:$IT$136,
RCCP!$A$8:$A$136,$A43,
RCCP!$C$8:$C$136,$B43)/5)</f>
        <v>0</v>
      </c>
      <c r="CF43" s="58">
        <f t="shared" si="56"/>
        <v>0</v>
      </c>
      <c r="CG43" s="47">
        <f>SUMIFS(RCCP!$IO$8:$IO$136,
RCCP!$A$8:$A$136,$A43,
RCCP!$C$8:$C$136,$B43
)+
(SUMIFS(RCCP!$IT$8:$IT$136,
RCCP!$A$8:$A$136,$A43,
RCCP!$C$8:$C$136,$B43)/5)</f>
        <v>0</v>
      </c>
      <c r="CH43" s="249">
        <f>SUMIFS(RCCP!$IO$8:$IO$136,
RCCP!$A$8:$A$136,$A43,
RCCP!$C$8:$C$136,$B43
)+
(SUMIFS(RCCP!$IT$8:$IT$136,
RCCP!$A$8:$A$136,$A43,
RCCP!$C$8:$C$136,$B43)/5)</f>
        <v>0</v>
      </c>
      <c r="CI43" s="58">
        <f t="shared" si="57"/>
        <v>0</v>
      </c>
      <c r="CJ43" s="47">
        <f>SUMIFS(RCCP!$IP$8:$IP$136,
RCCP!$A$8:$A$136,$A43,
RCCP!$C$8:$C$136,$B43
)+
(SUMIFS(RCCP!$IT$8:$IT$136,
RCCP!$A$8:$A$136,$A43,
RCCP!$C$8:$C$136,$B43)/5)</f>
        <v>0</v>
      </c>
      <c r="CK43" s="249">
        <f>SUMIFS(RCCP!$IP$8:$IP$136,
RCCP!$A$8:$A$136,$A43,
RCCP!$C$8:$C$136,$B43
)+
(SUMIFS(RCCP!$IT$8:$IT$136,
RCCP!$A$8:$A$136,$A43,
RCCP!$C$8:$C$136,$B43)/5)</f>
        <v>0</v>
      </c>
      <c r="CL43" s="58">
        <f t="shared" si="58"/>
        <v>0</v>
      </c>
      <c r="CM43" s="47">
        <f>SUMIFS(RCCP!$IQ$8:$IQ$136,
RCCP!$A$8:$A$136,$A43,
RCCP!$C$8:$C$136,$B43
)+
(SUMIFS(RCCP!$IT$8:$IT$136,
RCCP!$A$8:$A$136,$A43,
RCCP!$C$8:$C$136,$B43)/5)</f>
        <v>0</v>
      </c>
      <c r="CN43" s="249">
        <f>SUMIFS(RCCP!$IQ$8:$IQ$136,
RCCP!$A$8:$A$136,$A43,
RCCP!$C$8:$C$136,$B43
)+
(SUMIFS(RCCP!$IT$8:$IT$136,
RCCP!$A$8:$A$136,$A43,
RCCP!$C$8:$C$136,$B43)/5)</f>
        <v>0</v>
      </c>
      <c r="CO43" s="58">
        <f t="shared" si="59"/>
        <v>0</v>
      </c>
      <c r="CP43" s="47">
        <f>SUMIFS(RCCP!$IR$8:$IR$136,
RCCP!$A$8:$A$136,$A43,
RCCP!$C$8:$C$136,$B43
)+
(SUMIFS(RCCP!$IT$8:$IT$136,
RCCP!$A$8:$A$136,$A43,
RCCP!$C$8:$C$136,$B43)/5)</f>
        <v>0</v>
      </c>
      <c r="CQ43" s="249">
        <f>SUMIFS(RCCP!$IR$8:$IR$136,
RCCP!$A$8:$A$136,$A43,
RCCP!$C$8:$C$136,$B43
)+
(SUMIFS(RCCP!$IT$8:$IT$136,
RCCP!$A$8:$A$136,$A43,
RCCP!$C$8:$C$136,$B43)/5)</f>
        <v>0</v>
      </c>
      <c r="CR43" s="58">
        <f t="shared" si="60"/>
        <v>0</v>
      </c>
      <c r="CS43" s="47">
        <f>SUMIFS(RCCP!$IW$8:$IW$136,
RCCP!$A$8:$A$136,$A43
)+
(SUMIFS(RCCP!$JB$8:$JB$136,
RCCP!$A$8:$A$136,$A43)/4)</f>
        <v>288</v>
      </c>
      <c r="CT43" s="249">
        <f>SUMIFS(RCCP!$IW$8:$IW$136,
RCCP!$A$8:$A$136,$A43
)+
(SUMIFS(RCCP!$JB$8:$JB$136,
RCCP!$A$8:$A$136,$A43)/4)</f>
        <v>288</v>
      </c>
      <c r="CU43" s="58">
        <f t="shared" si="85"/>
        <v>5.4700854700854701E-2</v>
      </c>
      <c r="CV43" s="47">
        <f>SUMIFS(RCCP!$IX$8:$IX$136,
RCCP!$A$8:$A$136,$A43
)+
(SUMIFS(RCCP!$JB$8:$JB$136,
RCCP!$A$8:$A$136,$A43)/4)</f>
        <v>750</v>
      </c>
      <c r="CW43" s="249">
        <f>SUMIFS(RCCP!$IX$8:$IX$136,
RCCP!$A$8:$A$136,$A43
)+
(SUMIFS(RCCP!$JB$8:$JB$136,
RCCP!$A$8:$A$136,$A43)/4)</f>
        <v>750</v>
      </c>
      <c r="CX43" s="58">
        <f t="shared" si="86"/>
        <v>0.11655011655011654</v>
      </c>
      <c r="CY43" s="47">
        <f>SUMIFS(RCCP!$IY$8:$IY$136,
RCCP!$A$8:$A$136,$A43
)+
(SUMIFS(RCCP!$JB$8:$JB$136,
RCCP!$A$8:$A$136,$A43)/4)</f>
        <v>0</v>
      </c>
      <c r="CZ43" s="249">
        <f>SUMIFS(RCCP!$IY$8:$IY$136,
RCCP!$A$8:$A$136,$A43
)+
(SUMIFS(RCCP!$JB$8:$JB$136,
RCCP!$A$8:$A$136,$A43)/4)</f>
        <v>0</v>
      </c>
      <c r="DA43" s="58">
        <f t="shared" si="87"/>
        <v>0</v>
      </c>
      <c r="DB43" s="47">
        <f>SUMIFS(RCCP!$IZ$8:$IZ$136,
RCCP!$A$8:$A$136,$A43
)+
(SUMIFS(RCCP!$JB$8:$JB$136,
RCCP!$A$8:$A$136,$A43)/4)</f>
        <v>0</v>
      </c>
      <c r="DC43" s="249">
        <f>SUMIFS(RCCP!$IZ$8:$IZ$136,
RCCP!$A$8:$A$136,$A43
)+
(SUMIFS(RCCP!$JB$8:$JB$136,
RCCP!$A$8:$A$136,$A43)/4)</f>
        <v>0</v>
      </c>
      <c r="DD43" s="58">
        <f t="shared" si="88"/>
        <v>0</v>
      </c>
      <c r="DE43" s="47">
        <f>SUMIFS(RCCP!$JE$8:$JE$136,
RCCP!$A$8:$A$136,$A43
)+
(SUMIFS(RCCP!$JJ$8:$JJ$136,
RCCP!$A$8:$A$136,$A43)/4)</f>
        <v>0</v>
      </c>
      <c r="DF43" s="249">
        <f>SUMIFS(RCCP!$JE$8:$JE$136,
RCCP!$A$8:$A$136,$A43
)+
(SUMIFS(RCCP!$JJ$8:$JJ$136,
RCCP!$A$8:$A$136,$A43)/4)</f>
        <v>0</v>
      </c>
      <c r="DG43" s="58">
        <f t="shared" si="89"/>
        <v>0</v>
      </c>
      <c r="DH43" s="47">
        <f>SUMIFS(RCCP!$JF$8:$JF$136,
RCCP!$A$8:$A$136,$A43
)+
(SUMIFS(RCCP!$JJ$8:$JJ$136,
RCCP!$A$8:$A$136,$A43)/4)</f>
        <v>0</v>
      </c>
      <c r="DI43" s="249">
        <f>SUMIFS(RCCP!$JF$8:$JF$136,
RCCP!$A$8:$A$136,$A43
)+
(SUMIFS(RCCP!$JJ$8:$JJ$136,
RCCP!$A$8:$A$136,$A43)/4)</f>
        <v>0</v>
      </c>
      <c r="DJ43" s="58">
        <f t="shared" si="90"/>
        <v>0</v>
      </c>
      <c r="DK43" s="47">
        <f>SUMIFS(RCCP!$JG$8:$JG$136,
RCCP!$A$8:$A$136,$A43
)+
(SUMIFS(RCCP!$JJ$8:$JJ$136,
RCCP!$A$8:$A$136,$A43)/4)</f>
        <v>0</v>
      </c>
      <c r="DL43" s="249">
        <f>SUMIFS(RCCP!$JG$8:$JG$136,
RCCP!$A$8:$A$136,$A43
)+
(SUMIFS(RCCP!$JJ$8:$JJ$136,
RCCP!$A$8:$A$136,$A43)/4)</f>
        <v>0</v>
      </c>
      <c r="DM43" s="58">
        <f t="shared" si="91"/>
        <v>0</v>
      </c>
      <c r="DN43" s="47">
        <f>SUMIFS(RCCP!$JH$8:$JH$136,
RCCP!$A$8:$A$136,$A43
)+
(SUMIFS(RCCP!$JJ$8:$JJ$136,
RCCP!$A$8:$A$136,$A43)/4)</f>
        <v>0</v>
      </c>
      <c r="DO43" s="249">
        <f t="shared" si="93"/>
        <v>0</v>
      </c>
      <c r="DP43" s="58">
        <f t="shared" si="92"/>
        <v>0</v>
      </c>
    </row>
    <row r="44" spans="1:120" ht="20.149999999999999" customHeight="1" x14ac:dyDescent="0.35">
      <c r="A44" s="54">
        <v>1906</v>
      </c>
      <c r="B44" s="54" t="str">
        <f>+B43</f>
        <v>M'S</v>
      </c>
      <c r="C44" s="39" t="s">
        <v>102</v>
      </c>
      <c r="D44" s="126">
        <v>75</v>
      </c>
      <c r="E44" s="39">
        <f>+$D$1</f>
        <v>5.5</v>
      </c>
      <c r="F44" s="55">
        <v>9</v>
      </c>
      <c r="G44" s="39">
        <v>2</v>
      </c>
      <c r="H44" s="40">
        <f t="shared" si="43"/>
        <v>7425</v>
      </c>
      <c r="I44" s="40">
        <f t="shared" si="28"/>
        <v>1350</v>
      </c>
      <c r="J44" s="47">
        <f>SUMIFS(
'BLC Subcont'!$AE:$AE,
'BLC Subcont'!$U:$U,$A44,
'BLC Subcont'!$I:$I,L$9
)</f>
        <v>0</v>
      </c>
      <c r="K44" s="48">
        <f>+SUMIFS('BLC Subcont'!$CE$7:$CE$9999,'BLC Subcont'!$I$7:$I$9999,L$9,'BLC Subcont'!$U$7:$U$9999,$A44)</f>
        <v>0</v>
      </c>
      <c r="L44" s="58">
        <f t="shared" si="29"/>
        <v>0</v>
      </c>
      <c r="M44" s="47">
        <f>SUMIFS(
'BLC Subcont'!$AE:$AE,
'BLC Subcont'!$U:$U,$A44,
'BLC Subcont'!$I:$I,O$9
)</f>
        <v>1656</v>
      </c>
      <c r="N44" s="48">
        <f>+SUMIFS('BLC Subcont'!$CE$7:$CE$9999,'BLC Subcont'!$I$7:$I$9999,O$9,'BLC Subcont'!$U$7:$U$9999,$A44)</f>
        <v>0</v>
      </c>
      <c r="O44" s="58">
        <f t="shared" si="30"/>
        <v>0</v>
      </c>
      <c r="P44" s="47">
        <f>SUMIFS(
'BLC Subcont'!$AE:$AE,
'BLC Subcont'!$U:$U,$A44,
'BLC Subcont'!$I:$I,R$9
)</f>
        <v>150</v>
      </c>
      <c r="Q44" s="48">
        <f>+SUMIFS('BLC Subcont'!$CE$7:$CE$9999,'BLC Subcont'!$I$7:$I$9999,R$9,'BLC Subcont'!$U$7:$U$9999,$A44)</f>
        <v>0</v>
      </c>
      <c r="R44" s="58">
        <f t="shared" si="31"/>
        <v>0</v>
      </c>
      <c r="S44" s="47">
        <f>SUMIFS(
'BLC Subcont'!$AE:$AE,
'BLC Subcont'!$U:$U,$A44,
'BLC Subcont'!$I:$I,U$9
)</f>
        <v>2220</v>
      </c>
      <c r="T44" s="48">
        <f>+SUMIFS('BLC Subcont'!$CE$7:$CE$9999,'BLC Subcont'!$I$7:$I$9999,U$9,'BLC Subcont'!$U$7:$U$9999,$A44)</f>
        <v>894</v>
      </c>
      <c r="U44" s="58">
        <f t="shared" si="32"/>
        <v>0</v>
      </c>
      <c r="V44" s="47">
        <f>SUMIFS(
'BLC Subcont'!$AE:$AE,
'BLC Subcont'!$U:$U,$A44,
'BLC Subcont'!$I:$I,X$9
)</f>
        <v>3036</v>
      </c>
      <c r="W44" s="48">
        <f>+SUMIFS('BLC Subcont'!$CE$7:$CE$9999,'BLC Subcont'!$I$7:$I$9999,X$9,'BLC Subcont'!$U$7:$U$9999,$A44)</f>
        <v>3036</v>
      </c>
      <c r="X44" s="58">
        <f t="shared" si="33"/>
        <v>0.40888888888888891</v>
      </c>
      <c r="Y44" s="47">
        <f t="shared" si="34"/>
        <v>7062</v>
      </c>
      <c r="Z44" s="48">
        <f t="shared" si="34"/>
        <v>3930</v>
      </c>
      <c r="AA44" s="127">
        <f t="shared" si="35"/>
        <v>0.52929292929292926</v>
      </c>
      <c r="AB44" s="47">
        <f>SUMIFS(
'BLC Subcont'!$AE:$AE,
'BLC Subcont'!$U:$U,$A44,
'BLC Subcont'!$I:$I,AD$9
)</f>
        <v>3822</v>
      </c>
      <c r="AC44" s="249">
        <f>+SUMIFS('BLC Subcont'!$CE$7:$CE$9999,'BLC Subcont'!$I$7:$I$9999,AD$9,'BLC Subcont'!$U$7:$U$9999,$A44)</f>
        <v>3509</v>
      </c>
      <c r="AD44" s="58">
        <f t="shared" si="36"/>
        <v>0.47259259259259262</v>
      </c>
      <c r="AE44" s="47">
        <f>SUMIFS(
'BLC Subcont'!$AE:$AE,
'BLC Subcont'!$U:$U,$A44,
'BLC Subcont'!$I:$I,AG$9
)</f>
        <v>3984</v>
      </c>
      <c r="AF44" s="249">
        <f>+SUMIFS('BLC Subcont'!$CE$7:$CE$9999,'BLC Subcont'!$I$7:$I$9999,AG$9,'BLC Subcont'!$U$7:$U$9999,$A44)</f>
        <v>3984</v>
      </c>
      <c r="AG44" s="58">
        <f t="shared" si="36"/>
        <v>0.53656565656565658</v>
      </c>
      <c r="AH44" s="47">
        <f>SUMIFS(
'BLC Subcont'!$AE:$AE,
'BLC Subcont'!$U:$U,$A44,
'BLC Subcont'!$I:$I,AJ$9
)</f>
        <v>2880</v>
      </c>
      <c r="AI44" s="249">
        <f>+SUMIFS('BLC Subcont'!$CE$7:$CE$9999,'BLC Subcont'!$I$7:$I$9999,AJ$9,'BLC Subcont'!$U$7:$U$9999,$A44)</f>
        <v>2880</v>
      </c>
      <c r="AJ44" s="58">
        <f t="shared" si="36"/>
        <v>0.38787878787878788</v>
      </c>
      <c r="AK44" s="47">
        <f>SUMIFS(
'BLC Subcont'!$AE:$AE,
'BLC Subcont'!$U:$U,$A44,
'BLC Subcont'!$I:$I,AM$9
)</f>
        <v>4350</v>
      </c>
      <c r="AL44" s="249">
        <f>+SUMIFS('BLC Subcont'!$CE$7:$CE$9999,'BLC Subcont'!$I$7:$I$9999,AM$9,'BLC Subcont'!$U$7:$U$9999,$A44)</f>
        <v>4350</v>
      </c>
      <c r="AM44" s="58">
        <f t="shared" si="36"/>
        <v>0.58585858585858586</v>
      </c>
      <c r="AN44" s="47">
        <f>SUMIFS(
'BLC Subcont'!$AE:$AE,
'BLC Subcont'!$U:$U,$A44,
'BLC Subcont'!$I:$I,AP$9
)</f>
        <v>1362</v>
      </c>
      <c r="AO44" s="249">
        <f>+SUMIFS('BLC Subcont'!$CE$7:$CE$9999,'BLC Subcont'!$I$7:$I$9999,AP$9,'BLC Subcont'!$U$7:$U$9999,$A44)</f>
        <v>1362</v>
      </c>
      <c r="AP44" s="58">
        <f t="shared" si="36"/>
        <v>0.18343434343434342</v>
      </c>
      <c r="AQ44" s="47">
        <f>SUMIFS(
'BLC Subcont'!$AE:$AE,
'BLC Subcont'!$U:$U,$A44,
'BLC Subcont'!$I:$I,AS$9
)</f>
        <v>3300</v>
      </c>
      <c r="AR44" s="249">
        <f>+SUMIFS('BLC Subcont'!$CE$7:$CE$9999,'BLC Subcont'!$I$7:$I$9999,AS$9,'BLC Subcont'!$U$7:$U$9999,$A44)</f>
        <v>3300</v>
      </c>
      <c r="AS44" s="58">
        <f t="shared" si="36"/>
        <v>0.44444444444444442</v>
      </c>
      <c r="AT44" s="47">
        <f>SUMIFS(
'BLC Subcont'!$AE:$AE,
'BLC Subcont'!$U:$U,$A44,
'BLC Subcont'!$I:$I,AV$9
)</f>
        <v>0</v>
      </c>
      <c r="AU44" s="48">
        <f>+SUMIFS('BLC Subcont'!$CE$7:$CE$9999,'BLC Subcont'!$I$7:$I$9999,AV$9,'BLC Subcont'!$U$7:$U$9999,$A44)</f>
        <v>0</v>
      </c>
      <c r="AV44" s="58">
        <f t="shared" si="37"/>
        <v>0</v>
      </c>
      <c r="AW44" s="47">
        <f>SUMIFS(
'BLC Subcont'!$AE:$AE,
'BLC Subcont'!$U:$U,$A44,
'BLC Subcont'!$I:$I,AY$9
)</f>
        <v>0</v>
      </c>
      <c r="AX44" s="48">
        <f>+SUMIFS('BLC Subcont'!$CE$7:$CE$9999,'BLC Subcont'!$I$7:$I$9999,AY$9,'BLC Subcont'!$U$7:$U$9999,$A44)</f>
        <v>0</v>
      </c>
      <c r="AY44" s="58">
        <f t="shared" si="38"/>
        <v>0</v>
      </c>
      <c r="AZ44" s="42">
        <f t="shared" si="44"/>
        <v>3300</v>
      </c>
      <c r="BA44" s="249">
        <f t="shared" si="39"/>
        <v>3300</v>
      </c>
      <c r="BB44" s="58">
        <f t="shared" si="45"/>
        <v>0.44444444444444442</v>
      </c>
      <c r="BC44" s="47">
        <f t="shared" si="46"/>
        <v>0</v>
      </c>
      <c r="BD44" s="249">
        <f t="shared" si="41"/>
        <v>0</v>
      </c>
      <c r="BE44" s="58">
        <f t="shared" si="47"/>
        <v>0</v>
      </c>
      <c r="BF44" s="42">
        <f>SUMIFS(RCCP!$HX$8:$HX$136,
RCCP!$A$8:$A$136,$A44,
RCCP!$C$8:$C$136,$B44
)+
(SUMIFS(RCCP!$IC$8:$IC$136,
RCCP!$A$8:$A$136,$A44,
RCCP!$C$8:$C$136,$B44)/4)</f>
        <v>0</v>
      </c>
      <c r="BG44" s="48">
        <f>SUMIFS(RCCP!$HX$8:$HX$136,
RCCP!$A$8:$A$136,$A44,
RCCP!$C$8:$C$136,$B44
)+
(SUMIFS(RCCP!$IC$8:$IC$136,
RCCP!$A$8:$A$136,$A44,
RCCP!$C$8:$C$136,$B44)/4)</f>
        <v>0</v>
      </c>
      <c r="BH44" s="58">
        <f t="shared" si="48"/>
        <v>0</v>
      </c>
      <c r="BI44" s="47">
        <f>SUMIFS(RCCP!$HY$8:$HY$136,
RCCP!$A$8:$A$136,$A44,
RCCP!$C$8:$C$136,$B44
)+
(SUMIFS(RCCP!$IC$8:$IC$136,
RCCP!$A$8:$A$136,$A44,
RCCP!$C$8:$C$136,$B44)/4)</f>
        <v>0</v>
      </c>
      <c r="BJ44" s="48">
        <f>SUMIFS(RCCP!$HY$8:$HY$136,
RCCP!$A$8:$A$136,$A44,
RCCP!$C$8:$C$136,$B44
)+
(SUMIFS(RCCP!$IC$8:$IC$136,
RCCP!$A$8:$A$136,$A44,
RCCP!$C$8:$C$136,$B44)/4)</f>
        <v>0</v>
      </c>
      <c r="BK44" s="58">
        <f t="shared" si="49"/>
        <v>0</v>
      </c>
      <c r="BL44" s="47">
        <f>SUMIFS(RCCP!$HZ$8:$HZ$136,
RCCP!$A$8:$A$136,$A44,
RCCP!$C$8:$C$136,$B44
)+
(SUMIFS(RCCP!$IC$8:$IC$136,
RCCP!$A$8:$A$136,$A44,
RCCP!$C$8:$C$136,$B44)/4)</f>
        <v>0</v>
      </c>
      <c r="BM44" s="249">
        <f>SUMIFS(RCCP!$HZ$8:$HZ$136,
RCCP!$A$8:$A$136,$A44,
RCCP!$C$8:$C$136,$B44
)+
(SUMIFS(RCCP!$IC$8:$IC$136,
RCCP!$A$8:$A$136,$A44,
RCCP!$C$8:$C$136,$B44)/4)</f>
        <v>0</v>
      </c>
      <c r="BN44" s="58">
        <f t="shared" si="50"/>
        <v>0</v>
      </c>
      <c r="BO44" s="47">
        <f>SUMIFS(RCCP!$IA$8:$IA$136,
RCCP!$A$8:$A$136,$A44,
RCCP!$C$8:$C$136,$B44
)+
(SUMIFS(RCCP!$IC$8:$IC$136,
RCCP!$A$8:$A$136,$A44,
RCCP!$C$8:$C$136,$B44)/4)</f>
        <v>0</v>
      </c>
      <c r="BP44" s="249">
        <f>SUMIFS(RCCP!$IA$8:$IA$136,
RCCP!$A$8:$A$136,$A44,
RCCP!$C$8:$C$136,$B44
)+
(SUMIFS(RCCP!$IC$8:$IC$136,
RCCP!$A$8:$A$136,$A44,
RCCP!$C$8:$C$136,$B44)/4)</f>
        <v>0</v>
      </c>
      <c r="BQ44" s="58">
        <f t="shared" si="51"/>
        <v>0</v>
      </c>
      <c r="BR44" s="47">
        <f>SUMIFS(RCCP!$IF$8:$IF$136,
RCCP!$A$8:$A$136,$A44,
RCCP!$C$8:$C$136,$B44
)+
(SUMIFS(RCCP!$IK$8:$IK$136,
RCCP!$A$8:$A$136,$A44,
RCCP!$C$8:$C$136,$B44)/4)</f>
        <v>0</v>
      </c>
      <c r="BS44" s="249">
        <f>SUMIFS(RCCP!$IF$8:$IF$136,
RCCP!$A$8:$A$136,$A44,
RCCP!$C$8:$C$136,$B44
)+
(SUMIFS(RCCP!$IK$8:$IK$136,
RCCP!$A$8:$A$136,$A44,
RCCP!$C$8:$C$136,$B44)/4)</f>
        <v>0</v>
      </c>
      <c r="BT44" s="58">
        <f t="shared" si="52"/>
        <v>0</v>
      </c>
      <c r="BU44" s="47">
        <f>SUMIFS(RCCP!$IG$8:$IG$136,
RCCP!$A$8:$A$136,$A44,
RCCP!$C$8:$C$136,$B44
)+
(SUMIFS(RCCP!$IK$8:$IK$136,
RCCP!$A$8:$A$136,$A44,
RCCP!$C$8:$C$136,$B44)/4)</f>
        <v>0</v>
      </c>
      <c r="BV44" s="249">
        <f>SUMIFS(RCCP!$IG$8:$IG$136,
RCCP!$A$8:$A$136,$A44,
RCCP!$C$8:$C$136,$B44
)+
(SUMIFS(RCCP!$IK$8:$IK$136,
RCCP!$A$8:$A$136,$A44,
RCCP!$C$8:$C$136,$B44)/4)</f>
        <v>0</v>
      </c>
      <c r="BW44" s="58">
        <f t="shared" si="53"/>
        <v>0</v>
      </c>
      <c r="BX44" s="47">
        <f>SUMIFS(RCCP!$IH$8:$IH$136,
RCCP!$A$8:$A$136,$A44,
RCCP!$C$8:$C$136,$B44
)+
(SUMIFS(RCCP!$IK$8:$IK$136,
RCCP!$A$8:$A$136,$A44,
RCCP!$C$8:$C$136,$B44)/4)</f>
        <v>0</v>
      </c>
      <c r="BY44" s="249">
        <f>SUMIFS(RCCP!$IH$8:$IH$136,
RCCP!$A$8:$A$136,$A44,
RCCP!$C$8:$C$136,$B44
)+
(SUMIFS(RCCP!$IK$8:$IK$136,
RCCP!$A$8:$A$136,$A44,
RCCP!$C$8:$C$136,$B44)/4)</f>
        <v>0</v>
      </c>
      <c r="BZ44" s="58">
        <f t="shared" si="54"/>
        <v>0</v>
      </c>
      <c r="CA44" s="47">
        <f>SUMIFS(RCCP!$II$8:$II$136,
RCCP!$A$8:$A$136,$A44,
RCCP!$C$8:$C$136,$B44
)+
(SUMIFS(RCCP!$IK$8:$IK$136,
RCCP!$A$8:$A$136,$A44,
RCCP!$C$8:$C$136,$B44)/4)</f>
        <v>0</v>
      </c>
      <c r="CB44" s="249">
        <f>SUMIFS(RCCP!$II$8:$II$136,
RCCP!$A$8:$A$136,$A44,
RCCP!$C$8:$C$136,$B44
)+
(SUMIFS(RCCP!$IK$8:$IK$136,
RCCP!$A$8:$A$136,$A44,
RCCP!$C$8:$C$136,$B44)/4)</f>
        <v>0</v>
      </c>
      <c r="CC44" s="58">
        <f t="shared" si="55"/>
        <v>0</v>
      </c>
      <c r="CD44" s="47">
        <f>SUMIFS(RCCP!$IN$8:$IN$136,
RCCP!$A$8:$A$136,$A44,
RCCP!$C$8:$C$136,$B44
)+
(SUMIFS(RCCP!$IT$8:$IT$136,
RCCP!$A$8:$A$136,$A44,
RCCP!$C$8:$C$136,$B44)/5)</f>
        <v>0</v>
      </c>
      <c r="CE44" s="249">
        <f>SUMIFS(RCCP!$IN$8:$IN$136,
RCCP!$A$8:$A$136,$A44,
RCCP!$C$8:$C$136,$B44
)+
(SUMIFS(RCCP!$IT$8:$IT$136,
RCCP!$A$8:$A$136,$A44,
RCCP!$C$8:$C$136,$B44)/5)</f>
        <v>0</v>
      </c>
      <c r="CF44" s="58">
        <f t="shared" si="56"/>
        <v>0</v>
      </c>
      <c r="CG44" s="47">
        <f>SUMIFS(RCCP!$IO$8:$IO$136,
RCCP!$A$8:$A$136,$A44,
RCCP!$C$8:$C$136,$B44
)+
(SUMIFS(RCCP!$IT$8:$IT$136,
RCCP!$A$8:$A$136,$A44,
RCCP!$C$8:$C$136,$B44)/5)</f>
        <v>0</v>
      </c>
      <c r="CH44" s="249">
        <f>SUMIFS(RCCP!$IO$8:$IO$136,
RCCP!$A$8:$A$136,$A44,
RCCP!$C$8:$C$136,$B44
)+
(SUMIFS(RCCP!$IT$8:$IT$136,
RCCP!$A$8:$A$136,$A44,
RCCP!$C$8:$C$136,$B44)/5)</f>
        <v>0</v>
      </c>
      <c r="CI44" s="58">
        <f t="shared" si="57"/>
        <v>0</v>
      </c>
      <c r="CJ44" s="47">
        <f>SUMIFS(RCCP!$IP$8:$IP$136,
RCCP!$A$8:$A$136,$A44,
RCCP!$C$8:$C$136,$B44
)+
(SUMIFS(RCCP!$IT$8:$IT$136,
RCCP!$A$8:$A$136,$A44,
RCCP!$C$8:$C$136,$B44)/5)</f>
        <v>0</v>
      </c>
      <c r="CK44" s="249">
        <f>SUMIFS(RCCP!$IP$8:$IP$136,
RCCP!$A$8:$A$136,$A44,
RCCP!$C$8:$C$136,$B44
)+
(SUMIFS(RCCP!$IT$8:$IT$136,
RCCP!$A$8:$A$136,$A44,
RCCP!$C$8:$C$136,$B44)/5)</f>
        <v>0</v>
      </c>
      <c r="CL44" s="58">
        <f t="shared" si="58"/>
        <v>0</v>
      </c>
      <c r="CM44" s="47">
        <f>SUMIFS(RCCP!$IQ$8:$IQ$136,
RCCP!$A$8:$A$136,$A44,
RCCP!$C$8:$C$136,$B44
)+
(SUMIFS(RCCP!$IT$8:$IT$136,
RCCP!$A$8:$A$136,$A44,
RCCP!$C$8:$C$136,$B44)/5)</f>
        <v>0</v>
      </c>
      <c r="CN44" s="249">
        <f>SUMIFS(RCCP!$IQ$8:$IQ$136,
RCCP!$A$8:$A$136,$A44,
RCCP!$C$8:$C$136,$B44
)+
(SUMIFS(RCCP!$IT$8:$IT$136,
RCCP!$A$8:$A$136,$A44,
RCCP!$C$8:$C$136,$B44)/5)</f>
        <v>0</v>
      </c>
      <c r="CO44" s="58">
        <f t="shared" si="59"/>
        <v>0</v>
      </c>
      <c r="CP44" s="47">
        <f>SUMIFS(RCCP!$IR$8:$IR$136,
RCCP!$A$8:$A$136,$A44,
RCCP!$C$8:$C$136,$B44
)+
(SUMIFS(RCCP!$IT$8:$IT$136,
RCCP!$A$8:$A$136,$A44,
RCCP!$C$8:$C$136,$B44)/5)</f>
        <v>0</v>
      </c>
      <c r="CQ44" s="249">
        <f>SUMIFS(RCCP!$IR$8:$IR$136,
RCCP!$A$8:$A$136,$A44,
RCCP!$C$8:$C$136,$B44
)+
(SUMIFS(RCCP!$IT$8:$IT$136,
RCCP!$A$8:$A$136,$A44,
RCCP!$C$8:$C$136,$B44)/5)</f>
        <v>0</v>
      </c>
      <c r="CR44" s="58">
        <f t="shared" si="60"/>
        <v>0</v>
      </c>
      <c r="CS44" s="47">
        <f>SUMIFS(RCCP!$IW$8:$IW$136,
RCCP!$A$8:$A$136,$A44
)+
(SUMIFS(RCCP!$JB$8:$JB$136,
RCCP!$A$8:$A$136,$A44)/4)</f>
        <v>288</v>
      </c>
      <c r="CT44" s="249">
        <f>SUMIFS(RCCP!$IW$8:$IW$136,
RCCP!$A$8:$A$136,$A44
)+
(SUMIFS(RCCP!$JB$8:$JB$136,
RCCP!$A$8:$A$136,$A44)/4)</f>
        <v>288</v>
      </c>
      <c r="CU44" s="58">
        <f t="shared" si="85"/>
        <v>4.7407407407407405E-2</v>
      </c>
      <c r="CV44" s="47">
        <f>SUMIFS(RCCP!$IX$8:$IX$136,
RCCP!$A$8:$A$136,$A44
)+
(SUMIFS(RCCP!$JB$8:$JB$136,
RCCP!$A$8:$A$136,$A44)/4)</f>
        <v>750</v>
      </c>
      <c r="CW44" s="249">
        <f>SUMIFS(RCCP!$IX$8:$IX$136,
RCCP!$A$8:$A$136,$A44
)+
(SUMIFS(RCCP!$JB$8:$JB$136,
RCCP!$A$8:$A$136,$A44)/4)</f>
        <v>750</v>
      </c>
      <c r="CX44" s="58">
        <f t="shared" si="86"/>
        <v>0.10101010101010101</v>
      </c>
      <c r="CY44" s="47">
        <f>SUMIFS(RCCP!$IY$8:$IY$136,
RCCP!$A$8:$A$136,$A44
)+
(SUMIFS(RCCP!$JB$8:$JB$136,
RCCP!$A$8:$A$136,$A44)/4)</f>
        <v>0</v>
      </c>
      <c r="CZ44" s="249">
        <f>SUMIFS(RCCP!$IY$8:$IY$136,
RCCP!$A$8:$A$136,$A44
)+
(SUMIFS(RCCP!$JB$8:$JB$136,
RCCP!$A$8:$A$136,$A44)/4)</f>
        <v>0</v>
      </c>
      <c r="DA44" s="58">
        <f t="shared" si="87"/>
        <v>0</v>
      </c>
      <c r="DB44" s="47">
        <f>SUMIFS(RCCP!$IZ$8:$IZ$136,
RCCP!$A$8:$A$136,$A44
)+
(SUMIFS(RCCP!$JB$8:$JB$136,
RCCP!$A$8:$A$136,$A44)/4)</f>
        <v>0</v>
      </c>
      <c r="DC44" s="249">
        <f>SUMIFS(RCCP!$IZ$8:$IZ$136,
RCCP!$A$8:$A$136,$A44
)+
(SUMIFS(RCCP!$JB$8:$JB$136,
RCCP!$A$8:$A$136,$A44)/4)</f>
        <v>0</v>
      </c>
      <c r="DD44" s="58">
        <f t="shared" si="88"/>
        <v>0</v>
      </c>
      <c r="DE44" s="47">
        <f>SUMIFS(RCCP!$JE$8:$JE$136,
RCCP!$A$8:$A$136,$A44
)+
(SUMIFS(RCCP!$JJ$8:$JJ$136,
RCCP!$A$8:$A$136,$A44)/4)</f>
        <v>0</v>
      </c>
      <c r="DF44" s="249">
        <f>SUMIFS(RCCP!$JE$8:$JE$136,
RCCP!$A$8:$A$136,$A44
)+
(SUMIFS(RCCP!$JJ$8:$JJ$136,
RCCP!$A$8:$A$136,$A44)/4)</f>
        <v>0</v>
      </c>
      <c r="DG44" s="58">
        <f t="shared" si="89"/>
        <v>0</v>
      </c>
      <c r="DH44" s="47">
        <f>SUMIFS(RCCP!$JF$8:$JF$136,
RCCP!$A$8:$A$136,$A44
)+
(SUMIFS(RCCP!$JJ$8:$JJ$136,
RCCP!$A$8:$A$136,$A44)/4)</f>
        <v>0</v>
      </c>
      <c r="DI44" s="249">
        <f>SUMIFS(RCCP!$JF$8:$JF$136,
RCCP!$A$8:$A$136,$A44
)+
(SUMIFS(RCCP!$JJ$8:$JJ$136,
RCCP!$A$8:$A$136,$A44)/4)</f>
        <v>0</v>
      </c>
      <c r="DJ44" s="58">
        <f t="shared" si="90"/>
        <v>0</v>
      </c>
      <c r="DK44" s="47">
        <f>SUMIFS(RCCP!$JG$8:$JG$136,
RCCP!$A$8:$A$136,$A44
)+
(SUMIFS(RCCP!$JJ$8:$JJ$136,
RCCP!$A$8:$A$136,$A44)/4)</f>
        <v>0</v>
      </c>
      <c r="DL44" s="249">
        <f>SUMIFS(RCCP!$JG$8:$JG$136,
RCCP!$A$8:$A$136,$A44
)+
(SUMIFS(RCCP!$JJ$8:$JJ$136,
RCCP!$A$8:$A$136,$A44)/4)</f>
        <v>0</v>
      </c>
      <c r="DM44" s="58">
        <f t="shared" si="91"/>
        <v>0</v>
      </c>
      <c r="DN44" s="47">
        <f>SUMIFS(RCCP!$JH$8:$JH$136,
RCCP!$A$8:$A$136,$A44
)+
(SUMIFS(RCCP!$JJ$8:$JJ$136,
RCCP!$A$8:$A$136,$A44)/4)</f>
        <v>0</v>
      </c>
      <c r="DO44" s="249">
        <f t="shared" si="93"/>
        <v>0</v>
      </c>
      <c r="DP44" s="58">
        <f t="shared" si="92"/>
        <v>0</v>
      </c>
    </row>
    <row r="45" spans="1:120" ht="20.149999999999999" customHeight="1" x14ac:dyDescent="0.35">
      <c r="A45" s="54">
        <v>1906</v>
      </c>
      <c r="B45" s="54" t="str">
        <f>+B43</f>
        <v>M'S</v>
      </c>
      <c r="C45" s="39" t="s">
        <v>60</v>
      </c>
      <c r="D45" s="126">
        <v>30</v>
      </c>
      <c r="E45" s="39">
        <f t="shared" si="27"/>
        <v>5.5</v>
      </c>
      <c r="F45" s="55">
        <v>9</v>
      </c>
      <c r="G45" s="39">
        <v>2</v>
      </c>
      <c r="H45" s="40">
        <f t="shared" si="43"/>
        <v>2970</v>
      </c>
      <c r="I45" s="40">
        <f t="shared" si="28"/>
        <v>540</v>
      </c>
      <c r="J45" s="47">
        <f>SUMIFS(
'BLC Subcont'!$AE:$AE,
'BLC Subcont'!$U:$U,$A45,
'BLC Subcont'!$I:$I,L$9)</f>
        <v>0</v>
      </c>
      <c r="K45" s="48">
        <f>+SUMIFS('BLC Subcont'!$CC$7:$CC$9999,'BLC Subcont'!$I$7:$I$9999,L$9,'BLC Subcont'!$U$7:$U$9999,$A45)</f>
        <v>0</v>
      </c>
      <c r="L45" s="58">
        <f t="shared" si="29"/>
        <v>0</v>
      </c>
      <c r="M45" s="47">
        <f>SUMIFS(
'BLC Subcont'!$AE:$AE,
'BLC Subcont'!$U:$U,$A45,
'BLC Subcont'!$I:$I,O$9)</f>
        <v>1656</v>
      </c>
      <c r="N45" s="48">
        <f>+SUMIFS('BLC Subcont'!$CC$7:$CC$9999,'BLC Subcont'!$I$7:$I$9999,O$9,'BLC Subcont'!$U$7:$U$9999,$A45)</f>
        <v>0</v>
      </c>
      <c r="O45" s="58">
        <f t="shared" si="30"/>
        <v>0</v>
      </c>
      <c r="P45" s="47">
        <f>SUMIFS(
'BLC Subcont'!$AE:$AE,
'BLC Subcont'!$U:$U,$A45,
'BLC Subcont'!$I:$I,R$9)</f>
        <v>150</v>
      </c>
      <c r="Q45" s="48">
        <f>+SUMIFS('BLC Subcont'!$CC$7:$CC$9999,'BLC Subcont'!$I$7:$I$9999,R$9,'BLC Subcont'!$U$7:$U$9999,$A45)</f>
        <v>0</v>
      </c>
      <c r="R45" s="58">
        <f t="shared" si="31"/>
        <v>0</v>
      </c>
      <c r="S45" s="47">
        <f>SUMIFS(
'BLC Subcont'!$AE:$AE,
'BLC Subcont'!$U:$U,$A45,
'BLC Subcont'!$I:$I,U$9)</f>
        <v>2220</v>
      </c>
      <c r="T45" s="48">
        <f>+SUMIFS('BLC Subcont'!$CC$7:$CC$9999,'BLC Subcont'!$I$7:$I$9999,U$9,'BLC Subcont'!$U$7:$U$9999,$A45)</f>
        <v>894</v>
      </c>
      <c r="U45" s="58">
        <f t="shared" si="32"/>
        <v>0</v>
      </c>
      <c r="V45" s="47">
        <f>SUMIFS(
'BLC Subcont'!$AE:$AE,
'BLC Subcont'!$U:$U,$A45,
'BLC Subcont'!$I:$I,X$9)</f>
        <v>3036</v>
      </c>
      <c r="W45" s="48">
        <f>+SUMIFS('BLC Subcont'!$CC$7:$CC$9999,'BLC Subcont'!$I$7:$I$9999,X$9,'BLC Subcont'!$U$7:$U$9999,$A45)</f>
        <v>3036</v>
      </c>
      <c r="X45" s="58">
        <f t="shared" si="33"/>
        <v>1.0222222222222221</v>
      </c>
      <c r="Y45" s="47">
        <f t="shared" si="34"/>
        <v>7062</v>
      </c>
      <c r="Z45" s="48">
        <f t="shared" si="34"/>
        <v>3930</v>
      </c>
      <c r="AA45" s="127">
        <f t="shared" si="35"/>
        <v>1.3232323232323233</v>
      </c>
      <c r="AB45" s="47">
        <f>SUMIFS(
'BLC Subcont'!$AE:$AE,
'BLC Subcont'!$U:$U,$A45,
'BLC Subcont'!$I:$I,AD$9)</f>
        <v>3822</v>
      </c>
      <c r="AC45" s="249">
        <f>+SUMIFS('BLC Subcont'!$CC$7:$CC$9999,'BLC Subcont'!$I$7:$I$9999,AD$9,'BLC Subcont'!$U$7:$U$9999,$A45)</f>
        <v>3608</v>
      </c>
      <c r="AD45" s="58">
        <f t="shared" si="36"/>
        <v>1.2148148148148148</v>
      </c>
      <c r="AE45" s="47">
        <f>SUMIFS(
'BLC Subcont'!$AE:$AE,
'BLC Subcont'!$U:$U,$A45,
'BLC Subcont'!$I:$I,AG$9)</f>
        <v>3984</v>
      </c>
      <c r="AF45" s="249">
        <f>+SUMIFS('BLC Subcont'!$CC$7:$CC$9999,'BLC Subcont'!$I$7:$I$9999,AG$9,'BLC Subcont'!$U$7:$U$9999,$A45)</f>
        <v>3984</v>
      </c>
      <c r="AG45" s="58">
        <f t="shared" si="36"/>
        <v>1.3414141414141414</v>
      </c>
      <c r="AH45" s="47">
        <f>SUMIFS(
'BLC Subcont'!$AE:$AE,
'BLC Subcont'!$U:$U,$A45,
'BLC Subcont'!$I:$I,AJ$9)</f>
        <v>2880</v>
      </c>
      <c r="AI45" s="249">
        <f>+SUMIFS('BLC Subcont'!$CC$7:$CC$9999,'BLC Subcont'!$I$7:$I$9999,AJ$9,'BLC Subcont'!$U$7:$U$9999,$A45)</f>
        <v>2880</v>
      </c>
      <c r="AJ45" s="58">
        <f t="shared" si="36"/>
        <v>0.96969696969696972</v>
      </c>
      <c r="AK45" s="47">
        <f>SUMIFS(
'BLC Subcont'!$AE:$AE,
'BLC Subcont'!$U:$U,$A45,
'BLC Subcont'!$I:$I,AM$9)</f>
        <v>4350</v>
      </c>
      <c r="AL45" s="249">
        <f>+SUMIFS('BLC Subcont'!$CC$7:$CC$9999,'BLC Subcont'!$I$7:$I$9999,AM$9,'BLC Subcont'!$U$7:$U$9999,$A45)</f>
        <v>4350</v>
      </c>
      <c r="AM45" s="58">
        <f t="shared" si="36"/>
        <v>1.4646464646464648</v>
      </c>
      <c r="AN45" s="47">
        <f>SUMIFS(
'BLC Subcont'!$AE:$AE,
'BLC Subcont'!$U:$U,$A45,
'BLC Subcont'!$I:$I,AP$9)</f>
        <v>1362</v>
      </c>
      <c r="AO45" s="249">
        <f>+SUMIFS('BLC Subcont'!$CC$7:$CC$9999,'BLC Subcont'!$I$7:$I$9999,AP$9,'BLC Subcont'!$U$7:$U$9999,$A45)</f>
        <v>1362</v>
      </c>
      <c r="AP45" s="58">
        <f t="shared" si="36"/>
        <v>0.4585858585858586</v>
      </c>
      <c r="AQ45" s="47">
        <f>SUMIFS(
'BLC Subcont'!$AE:$AE,
'BLC Subcont'!$U:$U,$A45,
'BLC Subcont'!$I:$I,AS$9)</f>
        <v>3300</v>
      </c>
      <c r="AR45" s="249">
        <f>+SUMIFS('BLC Subcont'!$CC$7:$CC$9999,'BLC Subcont'!$I$7:$I$9999,AS$9,'BLC Subcont'!$U$7:$U$9999,$A45)</f>
        <v>3300</v>
      </c>
      <c r="AS45" s="58">
        <f t="shared" si="36"/>
        <v>1.1111111111111112</v>
      </c>
      <c r="AT45" s="47">
        <f>SUMIFS(
'BLC Subcont'!$AE:$AE,
'BLC Subcont'!$U:$U,$A45,
'BLC Subcont'!$I:$I,AV$9)</f>
        <v>0</v>
      </c>
      <c r="AU45" s="48">
        <f>+SUMIFS('BLC Subcont'!$CC$7:$CC$9999,'BLC Subcont'!$I$7:$I$9999,AV$9,'BLC Subcont'!$U$7:$U$9999,$A45)</f>
        <v>0</v>
      </c>
      <c r="AV45" s="58">
        <f t="shared" si="37"/>
        <v>0</v>
      </c>
      <c r="AW45" s="47">
        <f>SUMIFS(
'BLC Subcont'!$AE:$AE,
'BLC Subcont'!$U:$U,$A45,
'BLC Subcont'!$I:$I,AY$9)</f>
        <v>0</v>
      </c>
      <c r="AX45" s="48">
        <f>+SUMIFS('BLC Subcont'!$CC$7:$CC$9999,'BLC Subcont'!$I$7:$I$9999,AY$9,'BLC Subcont'!$U$7:$U$9999,$A45)</f>
        <v>0</v>
      </c>
      <c r="AY45" s="58">
        <f t="shared" si="38"/>
        <v>0</v>
      </c>
      <c r="AZ45" s="42">
        <f t="shared" si="44"/>
        <v>3300</v>
      </c>
      <c r="BA45" s="249">
        <f t="shared" si="39"/>
        <v>3300</v>
      </c>
      <c r="BB45" s="58">
        <f t="shared" si="45"/>
        <v>1.1111111111111112</v>
      </c>
      <c r="BC45" s="47">
        <f t="shared" si="46"/>
        <v>0</v>
      </c>
      <c r="BD45" s="249">
        <f t="shared" si="41"/>
        <v>0</v>
      </c>
      <c r="BE45" s="58">
        <f t="shared" si="47"/>
        <v>0</v>
      </c>
      <c r="BF45" s="42">
        <f>SUMIFS(RCCP!$HX$8:$HX$136,
RCCP!$A$8:$A$136,$A45,
RCCP!$C$8:$C$136,$B45
)+
(SUMIFS(RCCP!$IC$8:$IC$136,
RCCP!$A$8:$A$136,$A45,
RCCP!$C$8:$C$136,$B45)/4)</f>
        <v>0</v>
      </c>
      <c r="BG45" s="48">
        <f>SUMIFS(RCCP!$HX$8:$HX$136,
RCCP!$A$8:$A$136,$A45,
RCCP!$C$8:$C$136,$B45
)+
(SUMIFS(RCCP!$IC$8:$IC$136,
RCCP!$A$8:$A$136,$A45,
RCCP!$C$8:$C$136,$B45)/4)</f>
        <v>0</v>
      </c>
      <c r="BH45" s="58">
        <f t="shared" si="48"/>
        <v>0</v>
      </c>
      <c r="BI45" s="47">
        <f>SUMIFS(RCCP!$HY$8:$HY$136,
RCCP!$A$8:$A$136,$A45,
RCCP!$C$8:$C$136,$B45
)+
(SUMIFS(RCCP!$IC$8:$IC$136,
RCCP!$A$8:$A$136,$A45,
RCCP!$C$8:$C$136,$B45)/4)</f>
        <v>0</v>
      </c>
      <c r="BJ45" s="48">
        <f>SUMIFS(RCCP!$HY$8:$HY$136,
RCCP!$A$8:$A$136,$A45,
RCCP!$C$8:$C$136,$B45
)+
(SUMIFS(RCCP!$IC$8:$IC$136,
RCCP!$A$8:$A$136,$A45,
RCCP!$C$8:$C$136,$B45)/4)</f>
        <v>0</v>
      </c>
      <c r="BK45" s="58">
        <f t="shared" si="49"/>
        <v>0</v>
      </c>
      <c r="BL45" s="47">
        <f>SUMIFS(RCCP!$HZ$8:$HZ$136,
RCCP!$A$8:$A$136,$A45,
RCCP!$C$8:$C$136,$B45
)+
(SUMIFS(RCCP!$IC$8:$IC$136,
RCCP!$A$8:$A$136,$A45,
RCCP!$C$8:$C$136,$B45)/4)</f>
        <v>0</v>
      </c>
      <c r="BM45" s="249">
        <f>SUMIFS(RCCP!$HZ$8:$HZ$136,
RCCP!$A$8:$A$136,$A45,
RCCP!$C$8:$C$136,$B45
)+
(SUMIFS(RCCP!$IC$8:$IC$136,
RCCP!$A$8:$A$136,$A45,
RCCP!$C$8:$C$136,$B45)/4)</f>
        <v>0</v>
      </c>
      <c r="BN45" s="58">
        <f t="shared" si="50"/>
        <v>0</v>
      </c>
      <c r="BO45" s="47">
        <f>SUMIFS(RCCP!$IA$8:$IA$136,
RCCP!$A$8:$A$136,$A45,
RCCP!$C$8:$C$136,$B45
)+
(SUMIFS(RCCP!$IC$8:$IC$136,
RCCP!$A$8:$A$136,$A45,
RCCP!$C$8:$C$136,$B45)/4)</f>
        <v>0</v>
      </c>
      <c r="BP45" s="249">
        <f>SUMIFS(RCCP!$IA$8:$IA$136,
RCCP!$A$8:$A$136,$A45,
RCCP!$C$8:$C$136,$B45
)+
(SUMIFS(RCCP!$IC$8:$IC$136,
RCCP!$A$8:$A$136,$A45,
RCCP!$C$8:$C$136,$B45)/4)</f>
        <v>0</v>
      </c>
      <c r="BQ45" s="58">
        <f t="shared" si="51"/>
        <v>0</v>
      </c>
      <c r="BR45" s="47">
        <f>SUMIFS(RCCP!$IF$8:$IF$136,
RCCP!$A$8:$A$136,$A45,
RCCP!$C$8:$C$136,$B45
)+
(SUMIFS(RCCP!$IK$8:$IK$136,
RCCP!$A$8:$A$136,$A45,
RCCP!$C$8:$C$136,$B45)/4)</f>
        <v>0</v>
      </c>
      <c r="BS45" s="249">
        <f>SUMIFS(RCCP!$IF$8:$IF$136,
RCCP!$A$8:$A$136,$A45,
RCCP!$C$8:$C$136,$B45
)+
(SUMIFS(RCCP!$IK$8:$IK$136,
RCCP!$A$8:$A$136,$A45,
RCCP!$C$8:$C$136,$B45)/4)</f>
        <v>0</v>
      </c>
      <c r="BT45" s="58">
        <f t="shared" si="52"/>
        <v>0</v>
      </c>
      <c r="BU45" s="47">
        <f>SUMIFS(RCCP!$IG$8:$IG$136,
RCCP!$A$8:$A$136,$A45,
RCCP!$C$8:$C$136,$B45
)+
(SUMIFS(RCCP!$IK$8:$IK$136,
RCCP!$A$8:$A$136,$A45,
RCCP!$C$8:$C$136,$B45)/4)</f>
        <v>0</v>
      </c>
      <c r="BV45" s="249">
        <f>SUMIFS(RCCP!$IG$8:$IG$136,
RCCP!$A$8:$A$136,$A45,
RCCP!$C$8:$C$136,$B45
)+
(SUMIFS(RCCP!$IK$8:$IK$136,
RCCP!$A$8:$A$136,$A45,
RCCP!$C$8:$C$136,$B45)/4)</f>
        <v>0</v>
      </c>
      <c r="BW45" s="58">
        <f t="shared" si="53"/>
        <v>0</v>
      </c>
      <c r="BX45" s="47">
        <f>SUMIFS(RCCP!$IH$8:$IH$136,
RCCP!$A$8:$A$136,$A45,
RCCP!$C$8:$C$136,$B45
)+
(SUMIFS(RCCP!$IK$8:$IK$136,
RCCP!$A$8:$A$136,$A45,
RCCP!$C$8:$C$136,$B45)/4)</f>
        <v>0</v>
      </c>
      <c r="BY45" s="249">
        <f>SUMIFS(RCCP!$IH$8:$IH$136,
RCCP!$A$8:$A$136,$A45,
RCCP!$C$8:$C$136,$B45
)+
(SUMIFS(RCCP!$IK$8:$IK$136,
RCCP!$A$8:$A$136,$A45,
RCCP!$C$8:$C$136,$B45)/4)</f>
        <v>0</v>
      </c>
      <c r="BZ45" s="58">
        <f t="shared" si="54"/>
        <v>0</v>
      </c>
      <c r="CA45" s="47">
        <f>SUMIFS(RCCP!$II$8:$II$136,
RCCP!$A$8:$A$136,$A45,
RCCP!$C$8:$C$136,$B45
)+
(SUMIFS(RCCP!$IK$8:$IK$136,
RCCP!$A$8:$A$136,$A45,
RCCP!$C$8:$C$136,$B45)/4)</f>
        <v>0</v>
      </c>
      <c r="CB45" s="249">
        <f>SUMIFS(RCCP!$II$8:$II$136,
RCCP!$A$8:$A$136,$A45,
RCCP!$C$8:$C$136,$B45
)+
(SUMIFS(RCCP!$IK$8:$IK$136,
RCCP!$A$8:$A$136,$A45,
RCCP!$C$8:$C$136,$B45)/4)</f>
        <v>0</v>
      </c>
      <c r="CC45" s="58">
        <f t="shared" si="55"/>
        <v>0</v>
      </c>
      <c r="CD45" s="47">
        <f>SUMIFS(RCCP!$IN$8:$IN$136,
RCCP!$A$8:$A$136,$A45,
RCCP!$C$8:$C$136,$B45
)+
(SUMIFS(RCCP!$IT$8:$IT$136,
RCCP!$A$8:$A$136,$A45,
RCCP!$C$8:$C$136,$B45)/5)</f>
        <v>0</v>
      </c>
      <c r="CE45" s="249">
        <f>SUMIFS(RCCP!$IN$8:$IN$136,
RCCP!$A$8:$A$136,$A45,
RCCP!$C$8:$C$136,$B45
)+
(SUMIFS(RCCP!$IT$8:$IT$136,
RCCP!$A$8:$A$136,$A45,
RCCP!$C$8:$C$136,$B45)/5)</f>
        <v>0</v>
      </c>
      <c r="CF45" s="58">
        <f t="shared" si="56"/>
        <v>0</v>
      </c>
      <c r="CG45" s="47">
        <f>SUMIFS(RCCP!$IO$8:$IO$136,
RCCP!$A$8:$A$136,$A45,
RCCP!$C$8:$C$136,$B45
)+
(SUMIFS(RCCP!$IT$8:$IT$136,
RCCP!$A$8:$A$136,$A45,
RCCP!$C$8:$C$136,$B45)/5)</f>
        <v>0</v>
      </c>
      <c r="CH45" s="249">
        <f>SUMIFS(RCCP!$IO$8:$IO$136,
RCCP!$A$8:$A$136,$A45,
RCCP!$C$8:$C$136,$B45
)+
(SUMIFS(RCCP!$IT$8:$IT$136,
RCCP!$A$8:$A$136,$A45,
RCCP!$C$8:$C$136,$B45)/5)</f>
        <v>0</v>
      </c>
      <c r="CI45" s="58">
        <f t="shared" si="57"/>
        <v>0</v>
      </c>
      <c r="CJ45" s="47">
        <f>SUMIFS(RCCP!$IP$8:$IP$136,
RCCP!$A$8:$A$136,$A45,
RCCP!$C$8:$C$136,$B45
)+
(SUMIFS(RCCP!$IT$8:$IT$136,
RCCP!$A$8:$A$136,$A45,
RCCP!$C$8:$C$136,$B45)/5)</f>
        <v>0</v>
      </c>
      <c r="CK45" s="249">
        <f>SUMIFS(RCCP!$IP$8:$IP$136,
RCCP!$A$8:$A$136,$A45,
RCCP!$C$8:$C$136,$B45
)+
(SUMIFS(RCCP!$IT$8:$IT$136,
RCCP!$A$8:$A$136,$A45,
RCCP!$C$8:$C$136,$B45)/5)</f>
        <v>0</v>
      </c>
      <c r="CL45" s="58">
        <f t="shared" si="58"/>
        <v>0</v>
      </c>
      <c r="CM45" s="47">
        <f>SUMIFS(RCCP!$IQ$8:$IQ$136,
RCCP!$A$8:$A$136,$A45,
RCCP!$C$8:$C$136,$B45
)+
(SUMIFS(RCCP!$IT$8:$IT$136,
RCCP!$A$8:$A$136,$A45,
RCCP!$C$8:$C$136,$B45)/5)</f>
        <v>0</v>
      </c>
      <c r="CN45" s="249">
        <f>SUMIFS(RCCP!$IQ$8:$IQ$136,
RCCP!$A$8:$A$136,$A45,
RCCP!$C$8:$C$136,$B45
)+
(SUMIFS(RCCP!$IT$8:$IT$136,
RCCP!$A$8:$A$136,$A45,
RCCP!$C$8:$C$136,$B45)/5)</f>
        <v>0</v>
      </c>
      <c r="CO45" s="58">
        <f t="shared" si="59"/>
        <v>0</v>
      </c>
      <c r="CP45" s="47">
        <f>SUMIFS(RCCP!$IR$8:$IR$136,
RCCP!$A$8:$A$136,$A45,
RCCP!$C$8:$C$136,$B45
)+
(SUMIFS(RCCP!$IT$8:$IT$136,
RCCP!$A$8:$A$136,$A45,
RCCP!$C$8:$C$136,$B45)/5)</f>
        <v>0</v>
      </c>
      <c r="CQ45" s="249">
        <f>SUMIFS(RCCP!$IR$8:$IR$136,
RCCP!$A$8:$A$136,$A45,
RCCP!$C$8:$C$136,$B45
)+
(SUMIFS(RCCP!$IT$8:$IT$136,
RCCP!$A$8:$A$136,$A45,
RCCP!$C$8:$C$136,$B45)/5)</f>
        <v>0</v>
      </c>
      <c r="CR45" s="58">
        <f t="shared" si="60"/>
        <v>0</v>
      </c>
      <c r="CS45" s="47">
        <f>SUMIFS(RCCP!$IW$8:$IW$136,
RCCP!$A$8:$A$136,$A45
)+
(SUMIFS(RCCP!$JB$8:$JB$136,
RCCP!$A$8:$A$136,$A45)/4)</f>
        <v>288</v>
      </c>
      <c r="CT45" s="249">
        <f>SUMIFS(RCCP!$IW$8:$IW$136,
RCCP!$A$8:$A$136,$A45
)+
(SUMIFS(RCCP!$JB$8:$JB$136,
RCCP!$A$8:$A$136,$A45)/4)</f>
        <v>288</v>
      </c>
      <c r="CU45" s="58">
        <f t="shared" si="85"/>
        <v>0.11851851851851852</v>
      </c>
      <c r="CV45" s="47">
        <f>SUMIFS(RCCP!$IX$8:$IX$136,
RCCP!$A$8:$A$136,$A45
)+
(SUMIFS(RCCP!$JB$8:$JB$136,
RCCP!$A$8:$A$136,$A45)/4)</f>
        <v>750</v>
      </c>
      <c r="CW45" s="249">
        <f>SUMIFS(RCCP!$IX$8:$IX$136,
RCCP!$A$8:$A$136,$A45
)+
(SUMIFS(RCCP!$JB$8:$JB$136,
RCCP!$A$8:$A$136,$A45)/4)</f>
        <v>750</v>
      </c>
      <c r="CX45" s="58">
        <f t="shared" si="86"/>
        <v>0.25252525252525254</v>
      </c>
      <c r="CY45" s="47">
        <f>SUMIFS(RCCP!$IY$8:$IY$136,
RCCP!$A$8:$A$136,$A45
)+
(SUMIFS(RCCP!$JB$8:$JB$136,
RCCP!$A$8:$A$136,$A45)/4)</f>
        <v>0</v>
      </c>
      <c r="CZ45" s="249">
        <f>SUMIFS(RCCP!$IY$8:$IY$136,
RCCP!$A$8:$A$136,$A45
)+
(SUMIFS(RCCP!$JB$8:$JB$136,
RCCP!$A$8:$A$136,$A45)/4)</f>
        <v>0</v>
      </c>
      <c r="DA45" s="58">
        <f t="shared" si="87"/>
        <v>0</v>
      </c>
      <c r="DB45" s="47">
        <f>SUMIFS(RCCP!$IZ$8:$IZ$136,
RCCP!$A$8:$A$136,$A45
)+
(SUMIFS(RCCP!$JB$8:$JB$136,
RCCP!$A$8:$A$136,$A45)/4)</f>
        <v>0</v>
      </c>
      <c r="DC45" s="249">
        <f>SUMIFS(RCCP!$IZ$8:$IZ$136,
RCCP!$A$8:$A$136,$A45
)+
(SUMIFS(RCCP!$JB$8:$JB$136,
RCCP!$A$8:$A$136,$A45)/4)</f>
        <v>0</v>
      </c>
      <c r="DD45" s="58">
        <f t="shared" si="88"/>
        <v>0</v>
      </c>
      <c r="DE45" s="47">
        <f>SUMIFS(RCCP!$JE$8:$JE$136,
RCCP!$A$8:$A$136,$A45
)+
(SUMIFS(RCCP!$JJ$8:$JJ$136,
RCCP!$A$8:$A$136,$A45)/4)</f>
        <v>0</v>
      </c>
      <c r="DF45" s="249">
        <f>SUMIFS(RCCP!$JE$8:$JE$136,
RCCP!$A$8:$A$136,$A45
)+
(SUMIFS(RCCP!$JJ$8:$JJ$136,
RCCP!$A$8:$A$136,$A45)/4)</f>
        <v>0</v>
      </c>
      <c r="DG45" s="58">
        <f t="shared" si="89"/>
        <v>0</v>
      </c>
      <c r="DH45" s="47">
        <f>SUMIFS(RCCP!$JF$8:$JF$136,
RCCP!$A$8:$A$136,$A45
)+
(SUMIFS(RCCP!$JJ$8:$JJ$136,
RCCP!$A$8:$A$136,$A45)/4)</f>
        <v>0</v>
      </c>
      <c r="DI45" s="249">
        <f>SUMIFS(RCCP!$JF$8:$JF$136,
RCCP!$A$8:$A$136,$A45
)+
(SUMIFS(RCCP!$JJ$8:$JJ$136,
RCCP!$A$8:$A$136,$A45)/4)</f>
        <v>0</v>
      </c>
      <c r="DJ45" s="58">
        <f t="shared" si="90"/>
        <v>0</v>
      </c>
      <c r="DK45" s="47">
        <f>SUMIFS(RCCP!$JG$8:$JG$136,
RCCP!$A$8:$A$136,$A45
)+
(SUMIFS(RCCP!$JJ$8:$JJ$136,
RCCP!$A$8:$A$136,$A45)/4)</f>
        <v>0</v>
      </c>
      <c r="DL45" s="249">
        <f>SUMIFS(RCCP!$JG$8:$JG$136,
RCCP!$A$8:$A$136,$A45
)+
(SUMIFS(RCCP!$JJ$8:$JJ$136,
RCCP!$A$8:$A$136,$A45)/4)</f>
        <v>0</v>
      </c>
      <c r="DM45" s="58">
        <f t="shared" si="91"/>
        <v>0</v>
      </c>
      <c r="DN45" s="47">
        <f>SUMIFS(RCCP!$JH$8:$JH$136,
RCCP!$A$8:$A$136,$A45
)+
(SUMIFS(RCCP!$JJ$8:$JJ$136,
RCCP!$A$8:$A$136,$A45)/4)</f>
        <v>0</v>
      </c>
      <c r="DO45" s="249">
        <f t="shared" si="93"/>
        <v>0</v>
      </c>
      <c r="DP45" s="58">
        <f t="shared" si="92"/>
        <v>0</v>
      </c>
    </row>
    <row r="46" spans="1:120" ht="20.149999999999999" customHeight="1" x14ac:dyDescent="0.35">
      <c r="A46" s="130">
        <v>878</v>
      </c>
      <c r="B46" s="130" t="s">
        <v>157</v>
      </c>
      <c r="C46" s="39" t="s">
        <v>60</v>
      </c>
      <c r="D46" s="128">
        <v>170</v>
      </c>
      <c r="E46" s="39">
        <f t="shared" si="27"/>
        <v>5.5</v>
      </c>
      <c r="F46" s="55">
        <v>9</v>
      </c>
      <c r="G46" s="39">
        <v>2</v>
      </c>
      <c r="H46" s="40">
        <f t="shared" si="43"/>
        <v>16830</v>
      </c>
      <c r="I46" s="40">
        <f t="shared" si="28"/>
        <v>3060</v>
      </c>
      <c r="J46" s="47">
        <f t="array" ref="J46">SUM(SUMIFS(
'BLC Subcont'!$AE$7:$AE$9999,
'BLC Subcont'!$I$7:$I$9999,L$9,
'BLC Subcont'!$U$7:$U$9999,$A46,
'BLC Subcont'!$AA$7:$AA$9999,{"Men'S";"Women";"Unisex"}
))</f>
        <v>0</v>
      </c>
      <c r="K46" s="48">
        <f t="array" ref="K46">SUM(SUMIFS(
'BLC Subcont'!$CJ$7:$CJ$9999,
'BLC Subcont'!$I$7:$I$9999,L$9,
'BLC Subcont'!$U$7:$U$9999,$A46,
'BLC Subcont'!$AA$7:$AA$9999,{"Men'S";"Women";"Unisex"}
))</f>
        <v>0</v>
      </c>
      <c r="L46" s="58">
        <f t="shared" si="29"/>
        <v>0</v>
      </c>
      <c r="M46" s="47">
        <f t="array" ref="M46">SUM(SUMIFS(
'BLC Subcont'!$AE$7:$AE$9999,
'BLC Subcont'!$I$7:$I$9999,O$9,
'BLC Subcont'!$U$7:$U$9999,$A46,
'BLC Subcont'!$AA$7:$AA$9999,{"Men'S";"Women";"Unisex"}
))</f>
        <v>3300</v>
      </c>
      <c r="N46" s="48">
        <f t="array" ref="N46">SUM(SUMIFS(
'BLC Subcont'!$CJ$7:$CJ$9999,
'BLC Subcont'!$I$7:$I$9999,O$9,
'BLC Subcont'!$U$7:$U$9999,$A46,
'BLC Subcont'!$AA$7:$AA$9999,{"Men'S";"Women";"Unisex"}
))</f>
        <v>0</v>
      </c>
      <c r="O46" s="58">
        <f t="shared" si="30"/>
        <v>0</v>
      </c>
      <c r="P46" s="47">
        <f t="array" ref="P46">SUM(SUMIFS(
'BLC Subcont'!$AE$7:$AE$9999,
'BLC Subcont'!$I$7:$I$9999,R$9,
'BLC Subcont'!$U$7:$U$9999,$A46,
'BLC Subcont'!$AA$7:$AA$9999,{"Men'S";"Women";"Unisex"}
))</f>
        <v>2196</v>
      </c>
      <c r="Q46" s="48">
        <f t="array" ref="Q46">SUM(SUMIFS(
'BLC Subcont'!$CJ$7:$CJ$9999,
'BLC Subcont'!$I$7:$I$9999,R$9,
'BLC Subcont'!$U$7:$U$9999,$A46,
'BLC Subcont'!$AA$7:$AA$9999,{"Men'S";"Women";"Unisex"}
))</f>
        <v>0</v>
      </c>
      <c r="R46" s="58">
        <f t="shared" si="31"/>
        <v>0</v>
      </c>
      <c r="S46" s="47">
        <f t="array" ref="S46">SUM(SUMIFS(
'BLC Subcont'!$AE$7:$AE$9999,
'BLC Subcont'!$I$7:$I$9999,U$9,
'BLC Subcont'!$U$7:$U$9999,$A46,
'BLC Subcont'!$AA$7:$AA$9999,{"Men'S";"Women";"Unisex"}
))</f>
        <v>474</v>
      </c>
      <c r="T46" s="48">
        <f t="array" ref="T46">SUM(SUMIFS(
'BLC Subcont'!$CJ$7:$CJ$9999,
'BLC Subcont'!$I$7:$I$9999,U$9,
'BLC Subcont'!$U$7:$U$9999,$A46,
'BLC Subcont'!$AA$7:$AA$9999,{"Men'S";"Women";"Unisex"}
))</f>
        <v>0</v>
      </c>
      <c r="U46" s="58">
        <f t="shared" si="32"/>
        <v>0</v>
      </c>
      <c r="V46" s="47">
        <f t="array" ref="V46">SUM(SUMIFS(
'BLC Subcont'!$AE$7:$AE$9999,
'BLC Subcont'!$I$7:$I$9999,X$9,
'BLC Subcont'!$U$7:$U$9999,$A46,
'BLC Subcont'!$AA$7:$AA$9999,{"Men'S";"Women";"Unisex"}
))</f>
        <v>6219</v>
      </c>
      <c r="W46" s="48">
        <f t="array" ref="W46">SUM(SUMIFS(
'BLC Subcont'!$CJ$7:$CJ$9999,
'BLC Subcont'!$I$7:$I$9999,X$9,
'BLC Subcont'!$U$7:$U$9999,$A46,
'BLC Subcont'!$AA$7:$AA$9999,{"Men'S";"Women";"Unisex"}
))</f>
        <v>1993</v>
      </c>
      <c r="X46" s="58">
        <f t="shared" si="33"/>
        <v>0.1184194890077243</v>
      </c>
      <c r="Y46" s="47">
        <f t="shared" si="34"/>
        <v>12189</v>
      </c>
      <c r="Z46" s="48">
        <f t="shared" si="34"/>
        <v>1993</v>
      </c>
      <c r="AA46" s="127">
        <f t="shared" si="35"/>
        <v>0.1184194890077243</v>
      </c>
      <c r="AB46" s="47">
        <f t="array" ref="AB46">SUM(SUMIFS(
'BLC Subcont'!$AE$7:$AE$9999,
'BLC Subcont'!$I$7:$I$9999,AD$9,
'BLC Subcont'!$U$7:$U$9999,$A46,
'BLC Subcont'!$AA$7:$AA$9999,{"Men'S";"Women";"Unisex"}
))</f>
        <v>5949</v>
      </c>
      <c r="AC46" s="249">
        <f t="array" ref="AC46">SUM(SUMIFS(
'BLC Subcont'!$CJ$7:$CJ$9999,
'BLC Subcont'!$I$7:$I$9999,AD$9,
'BLC Subcont'!$U$7:$U$9999,$A46,
'BLC Subcont'!$AA$7:$AA$9999,{"Men'S";"Women";"Unisex"}
))</f>
        <v>4643</v>
      </c>
      <c r="AD46" s="58">
        <f t="shared" si="36"/>
        <v>0.2758764111705288</v>
      </c>
      <c r="AE46" s="47">
        <f t="array" ref="AE46">SUM(SUMIFS(
'BLC Subcont'!$AE$7:$AE$9999,
'BLC Subcont'!$I$7:$I$9999,AG$9,
'BLC Subcont'!$U$7:$U$9999,$A46,
'BLC Subcont'!$AA$7:$AA$9999,{"Men'S";"Women";"Unisex"}
))</f>
        <v>4872</v>
      </c>
      <c r="AF46" s="249">
        <f t="array" ref="AF46">SUM(SUMIFS(
'BLC Subcont'!$CJ$7:$CJ$9999,
'BLC Subcont'!$I$7:$I$9999,AG$9,
'BLC Subcont'!$U$7:$U$9999,$A46,
'BLC Subcont'!$AA$7:$AA$9999,{"Men'S";"Women";"Unisex"}
))</f>
        <v>4872</v>
      </c>
      <c r="AG46" s="58">
        <f t="shared" si="36"/>
        <v>0.2894830659536542</v>
      </c>
      <c r="AH46" s="47">
        <f t="array" ref="AH46">SUM(SUMIFS(
'BLC Subcont'!$AE$7:$AE$9999,
'BLC Subcont'!$I$7:$I$9999,AJ$9,
'BLC Subcont'!$U$7:$U$9999,$A46,
'BLC Subcont'!$AA$7:$AA$9999,{"Men'S";"Women";"Unisex"}
))</f>
        <v>0</v>
      </c>
      <c r="AI46" s="249">
        <f t="array" ref="AI46">SUM(SUMIFS(
'BLC Subcont'!$CJ$7:$CJ$9999,
'BLC Subcont'!$I$7:$I$9999,AJ$9,
'BLC Subcont'!$U$7:$U$9999,$A46,
'BLC Subcont'!$AA$7:$AA$9999,{"Men'S";"Women";"Unisex"}
))</f>
        <v>0</v>
      </c>
      <c r="AJ46" s="58">
        <f t="shared" si="36"/>
        <v>0</v>
      </c>
      <c r="AK46" s="47">
        <f t="array" ref="AK46">SUM(SUMIFS(
'BLC Subcont'!$AE$7:$AE$9999,
'BLC Subcont'!$I$7:$I$9999,AM$9,
'BLC Subcont'!$U$7:$U$9999,$A46,
'BLC Subcont'!$AA$7:$AA$9999,{"Men'S";"Women";"Unisex"}
))</f>
        <v>0</v>
      </c>
      <c r="AL46" s="249">
        <f t="array" ref="AL46">SUM(SUMIFS(
'BLC Subcont'!$CJ$7:$CJ$9999,
'BLC Subcont'!$I$7:$I$9999,AM$9,
'BLC Subcont'!$U$7:$U$9999,$A46,
'BLC Subcont'!$AA$7:$AA$9999,{"Men'S";"Women";"Unisex"}
))</f>
        <v>0</v>
      </c>
      <c r="AM46" s="58">
        <f t="shared" si="36"/>
        <v>0</v>
      </c>
      <c r="AN46" s="47">
        <f t="array" ref="AN46">SUM(SUMIFS(
'BLC Subcont'!$AE$7:$AE$9999,
'BLC Subcont'!$I$7:$I$9999,AP$9,
'BLC Subcont'!$U$7:$U$9999,$A46,
'BLC Subcont'!$AA$7:$AA$9999,{"Men'S";"Women";"Unisex"}
))</f>
        <v>0</v>
      </c>
      <c r="AO46" s="249">
        <f t="array" ref="AO46">SUM(SUMIFS(
'BLC Subcont'!$CJ$7:$CJ$9999,
'BLC Subcont'!$I$7:$I$9999,AP$9,
'BLC Subcont'!$U$7:$U$9999,$A46,
'BLC Subcont'!$AA$7:$AA$9999,{"Men'S";"Women";"Unisex"}
))</f>
        <v>0</v>
      </c>
      <c r="AP46" s="58">
        <f t="shared" si="36"/>
        <v>0</v>
      </c>
      <c r="AQ46" s="47">
        <f t="array" ref="AQ46">SUM(SUMIFS(
'BLC Subcont'!$AE$7:$AE$9999,
'BLC Subcont'!$I$7:$I$9999,AS$9,
'BLC Subcont'!$U$7:$U$9999,$A46,
'BLC Subcont'!$AA$7:$AA$9999,{"Men'S";"Women";"Unisex"}
))</f>
        <v>0</v>
      </c>
      <c r="AR46" s="249">
        <f t="array" ref="AR46">SUM(SUMIFS(
'BLC Subcont'!$CJ$7:$CJ$9999,
'BLC Subcont'!$I$7:$I$9999,AS$9,
'BLC Subcont'!$U$7:$U$9999,$A46,
'BLC Subcont'!$AA$7:$AA$9999,{"Men'S";"Women";"Unisex"}
))</f>
        <v>0</v>
      </c>
      <c r="AS46" s="58">
        <f t="shared" si="36"/>
        <v>0</v>
      </c>
      <c r="AT46" s="47">
        <f t="array" ref="AT46">SUM(SUMIFS(
'BLC Subcont'!$AE$7:$AE$9999,
'BLC Subcont'!$I$7:$I$9999,AV$9,
'BLC Subcont'!$U$7:$U$9999,$A46,
'BLC Subcont'!$AA$7:$AA$9999,{"Men'S";"Women";"Unisex"}
))</f>
        <v>0</v>
      </c>
      <c r="AU46" s="48">
        <f t="array" ref="AU46">SUM(SUMIFS(
'BLC Subcont'!$CJ$7:$CJ$9999,
'BLC Subcont'!$I$7:$I$9999,AV$9,
'BLC Subcont'!$U$7:$U$9999,$A46,
'BLC Subcont'!$AA$7:$AA$9999,{"Men'S";"Women";"Unisex"}
))</f>
        <v>0</v>
      </c>
      <c r="AV46" s="58">
        <f t="shared" si="37"/>
        <v>0</v>
      </c>
      <c r="AW46" s="47">
        <f t="array" ref="AW46">SUM(SUMIFS(
'BLC Subcont'!$AE$7:$AE$9999,
'BLC Subcont'!$I$7:$I$9999,AY$9,
'BLC Subcont'!$U$7:$U$9999,$A46,
'BLC Subcont'!$AA$7:$AA$9999,{"Men'S";"Women";"Unisex"}
))</f>
        <v>0</v>
      </c>
      <c r="AX46" s="48">
        <f t="array" ref="AX46">SUM(SUMIFS(
'BLC Subcont'!$CJ$7:$CJ$9999,
'BLC Subcont'!$I$7:$I$9999,AY$9,
'BLC Subcont'!$U$7:$U$9999,$A46,
'BLC Subcont'!$AA$7:$AA$9999,{"Men'S";"Women";"Unisex"}
))</f>
        <v>0</v>
      </c>
      <c r="AY46" s="58">
        <f t="shared" si="38"/>
        <v>0</v>
      </c>
      <c r="AZ46" s="42">
        <f t="shared" si="44"/>
        <v>0</v>
      </c>
      <c r="BA46" s="249">
        <f t="shared" si="39"/>
        <v>0</v>
      </c>
      <c r="BB46" s="58">
        <f t="shared" si="45"/>
        <v>0</v>
      </c>
      <c r="BC46" s="47">
        <f t="shared" si="46"/>
        <v>0</v>
      </c>
      <c r="BD46" s="249">
        <f t="shared" si="41"/>
        <v>0</v>
      </c>
      <c r="BE46" s="58">
        <f t="shared" si="47"/>
        <v>0</v>
      </c>
      <c r="BF46" s="42">
        <f>SUMIFS(RCCP!$HX$8:$HX$136,
RCCP!$A$8:$A$136,$A46,
RCCP!$C$8:$C$136,$B46
)+
(SUMIFS(RCCP!$IC$8:$IC$136,
RCCP!$A$8:$A$136,$A46,
RCCP!$C$8:$C$136,$B46)/4)</f>
        <v>0</v>
      </c>
      <c r="BG46" s="48">
        <f>SUMIFS(RCCP!$HX$8:$HX$136,
RCCP!$A$8:$A$136,$A46,
RCCP!$C$8:$C$136,$B46
)+
(SUMIFS(RCCP!$IC$8:$IC$136,
RCCP!$A$8:$A$136,$A46,
RCCP!$C$8:$C$136,$B46)/4)</f>
        <v>0</v>
      </c>
      <c r="BH46" s="58">
        <f t="shared" si="48"/>
        <v>0</v>
      </c>
      <c r="BI46" s="47">
        <f>SUMIFS(RCCP!$HY$8:$HY$136,
RCCP!$A$8:$A$136,$A46,
RCCP!$C$8:$C$136,$B46
)+
(SUMIFS(RCCP!$IC$8:$IC$136,
RCCP!$A$8:$A$136,$A46,
RCCP!$C$8:$C$136,$B46)/4)</f>
        <v>0</v>
      </c>
      <c r="BJ46" s="48">
        <f>SUMIFS(RCCP!$HY$8:$HY$136,
RCCP!$A$8:$A$136,$A46,
RCCP!$C$8:$C$136,$B46
)+
(SUMIFS(RCCP!$IC$8:$IC$136,
RCCP!$A$8:$A$136,$A46,
RCCP!$C$8:$C$136,$B46)/4)</f>
        <v>0</v>
      </c>
      <c r="BK46" s="58">
        <f t="shared" si="49"/>
        <v>0</v>
      </c>
      <c r="BL46" s="47">
        <f>SUMIFS(RCCP!$HZ$8:$HZ$136,
RCCP!$A$8:$A$136,$A46,
RCCP!$C$8:$C$136,$B46
)+
(SUMIFS(RCCP!$IC$8:$IC$136,
RCCP!$A$8:$A$136,$A46,
RCCP!$C$8:$C$136,$B46)/4)</f>
        <v>252</v>
      </c>
      <c r="BM46" s="249">
        <f>SUMIFS(RCCP!$HZ$8:$HZ$136,
RCCP!$A$8:$A$136,$A46,
RCCP!$C$8:$C$136,$B46
)+
(SUMIFS(RCCP!$IC$8:$IC$136,
RCCP!$A$8:$A$136,$A46,
RCCP!$C$8:$C$136,$B46)/4)</f>
        <v>252</v>
      </c>
      <c r="BN46" s="58">
        <f t="shared" si="50"/>
        <v>1.4973262032085561E-2</v>
      </c>
      <c r="BO46" s="47">
        <f>SUMIFS(RCCP!$IA$8:$IA$136,
RCCP!$A$8:$A$136,$A46,
RCCP!$C$8:$C$136,$B46
)+
(SUMIFS(RCCP!$IC$8:$IC$136,
RCCP!$A$8:$A$136,$A46,
RCCP!$C$8:$C$136,$B46)/4)</f>
        <v>0</v>
      </c>
      <c r="BP46" s="249">
        <f>SUMIFS(RCCP!$IA$8:$IA$136,
RCCP!$A$8:$A$136,$A46,
RCCP!$C$8:$C$136,$B46
)+
(SUMIFS(RCCP!$IC$8:$IC$136,
RCCP!$A$8:$A$136,$A46,
RCCP!$C$8:$C$136,$B46)/4)</f>
        <v>0</v>
      </c>
      <c r="BQ46" s="58">
        <f t="shared" si="51"/>
        <v>0</v>
      </c>
      <c r="BR46" s="47">
        <f>SUMIFS(RCCP!$IF$8:$IF$136,
RCCP!$A$8:$A$136,$A46,
RCCP!$C$8:$C$136,$B46
)+
(SUMIFS(RCCP!$IK$8:$IK$136,
RCCP!$A$8:$A$136,$A46,
RCCP!$C$8:$C$136,$B46)/4)</f>
        <v>745.5</v>
      </c>
      <c r="BS46" s="249">
        <f>SUMIFS(RCCP!$IF$8:$IF$136,
RCCP!$A$8:$A$136,$A46,
RCCP!$C$8:$C$136,$B46
)+
(SUMIFS(RCCP!$IK$8:$IK$136,
RCCP!$A$8:$A$136,$A46,
RCCP!$C$8:$C$136,$B46)/4)</f>
        <v>745.5</v>
      </c>
      <c r="BT46" s="58">
        <f t="shared" si="52"/>
        <v>4.429590017825312E-2</v>
      </c>
      <c r="BU46" s="47">
        <f>SUMIFS(RCCP!$IG$8:$IG$136,
RCCP!$A$8:$A$136,$A46,
RCCP!$C$8:$C$136,$B46
)+
(SUMIFS(RCCP!$IK$8:$IK$136,
RCCP!$A$8:$A$136,$A46,
RCCP!$C$8:$C$136,$B46)/4)</f>
        <v>745.5</v>
      </c>
      <c r="BV46" s="249">
        <f>SUMIFS(RCCP!$IG$8:$IG$136,
RCCP!$A$8:$A$136,$A46,
RCCP!$C$8:$C$136,$B46
)+
(SUMIFS(RCCP!$IK$8:$IK$136,
RCCP!$A$8:$A$136,$A46,
RCCP!$C$8:$C$136,$B46)/4)</f>
        <v>745.5</v>
      </c>
      <c r="BW46" s="58">
        <f t="shared" si="53"/>
        <v>4.429590017825312E-2</v>
      </c>
      <c r="BX46" s="47">
        <f>SUMIFS(RCCP!$IH$8:$IH$136,
RCCP!$A$8:$A$136,$A46,
RCCP!$C$8:$C$136,$B46
)+
(SUMIFS(RCCP!$IK$8:$IK$136,
RCCP!$A$8:$A$136,$A46,
RCCP!$C$8:$C$136,$B46)/4)</f>
        <v>745.5</v>
      </c>
      <c r="BY46" s="249">
        <f>SUMIFS(RCCP!$IH$8:$IH$136,
RCCP!$A$8:$A$136,$A46,
RCCP!$C$8:$C$136,$B46
)+
(SUMIFS(RCCP!$IK$8:$IK$136,
RCCP!$A$8:$A$136,$A46,
RCCP!$C$8:$C$136,$B46)/4)</f>
        <v>745.5</v>
      </c>
      <c r="BZ46" s="58">
        <f t="shared" si="54"/>
        <v>4.429590017825312E-2</v>
      </c>
      <c r="CA46" s="47">
        <f>SUMIFS(RCCP!$II$8:$II$136,
RCCP!$A$8:$A$136,$A46,
RCCP!$C$8:$C$136,$B46
)+
(SUMIFS(RCCP!$IK$8:$IK$136,
RCCP!$A$8:$A$136,$A46,
RCCP!$C$8:$C$136,$B46)/4)</f>
        <v>745.5</v>
      </c>
      <c r="CB46" s="249">
        <f>SUMIFS(RCCP!$II$8:$II$136,
RCCP!$A$8:$A$136,$A46,
RCCP!$C$8:$C$136,$B46
)+
(SUMIFS(RCCP!$IK$8:$IK$136,
RCCP!$A$8:$A$136,$A46,
RCCP!$C$8:$C$136,$B46)/4)</f>
        <v>745.5</v>
      </c>
      <c r="CC46" s="58">
        <f t="shared" si="55"/>
        <v>5.4139433551198254E-2</v>
      </c>
      <c r="CD46" s="47">
        <f>SUMIFS(RCCP!$IN$8:$IN$136,
RCCP!$A$8:$A$136,$A46,
RCCP!$C$8:$C$136,$B46
)+
(SUMIFS(RCCP!$IT$8:$IT$136,
RCCP!$A$8:$A$136,$A46,
RCCP!$C$8:$C$136,$B46)/5)</f>
        <v>327.60000000000002</v>
      </c>
      <c r="CE46" s="249">
        <f>SUMIFS(RCCP!$IN$8:$IN$136,
RCCP!$A$8:$A$136,$A46,
RCCP!$C$8:$C$136,$B46
)+
(SUMIFS(RCCP!$IT$8:$IT$136,
RCCP!$A$8:$A$136,$A46,
RCCP!$C$8:$C$136,$B46)/5)</f>
        <v>327.60000000000002</v>
      </c>
      <c r="CF46" s="58">
        <f t="shared" si="56"/>
        <v>2.3790849673202615E-2</v>
      </c>
      <c r="CG46" s="47">
        <f>SUMIFS(RCCP!$IO$8:$IO$136,
RCCP!$A$8:$A$136,$A46,
RCCP!$C$8:$C$136,$B46
)+
(SUMIFS(RCCP!$IT$8:$IT$136,
RCCP!$A$8:$A$136,$A46,
RCCP!$C$8:$C$136,$B46)/5)</f>
        <v>327.60000000000002</v>
      </c>
      <c r="CH46" s="249">
        <f>SUMIFS(RCCP!$IO$8:$IO$136,
RCCP!$A$8:$A$136,$A46,
RCCP!$C$8:$C$136,$B46
)+
(SUMIFS(RCCP!$IT$8:$IT$136,
RCCP!$A$8:$A$136,$A46,
RCCP!$C$8:$C$136,$B46)/5)</f>
        <v>327.60000000000002</v>
      </c>
      <c r="CI46" s="58">
        <f t="shared" si="57"/>
        <v>1.9465240641711231E-2</v>
      </c>
      <c r="CJ46" s="47">
        <f>SUMIFS(RCCP!$IP$8:$IP$136,
RCCP!$A$8:$A$136,$A46,
RCCP!$C$8:$C$136,$B46
)+
(SUMIFS(RCCP!$IT$8:$IT$136,
RCCP!$A$8:$A$136,$A46,
RCCP!$C$8:$C$136,$B46)/5)</f>
        <v>327.60000000000002</v>
      </c>
      <c r="CK46" s="249">
        <f>SUMIFS(RCCP!$IP$8:$IP$136,
RCCP!$A$8:$A$136,$A46,
RCCP!$C$8:$C$136,$B46
)+
(SUMIFS(RCCP!$IT$8:$IT$136,
RCCP!$A$8:$A$136,$A46,
RCCP!$C$8:$C$136,$B46)/5)</f>
        <v>327.60000000000002</v>
      </c>
      <c r="CL46" s="58">
        <f t="shared" si="58"/>
        <v>1.9465240641711231E-2</v>
      </c>
      <c r="CM46" s="47">
        <f>SUMIFS(RCCP!$IQ$8:$IQ$136,
RCCP!$A$8:$A$136,$A46,
RCCP!$C$8:$C$136,$B46
)+
(SUMIFS(RCCP!$IT$8:$IT$136,
RCCP!$A$8:$A$136,$A46,
RCCP!$C$8:$C$136,$B46)/5)</f>
        <v>327.60000000000002</v>
      </c>
      <c r="CN46" s="249">
        <f>SUMIFS(RCCP!$IQ$8:$IQ$136,
RCCP!$A$8:$A$136,$A46,
RCCP!$C$8:$C$136,$B46
)+
(SUMIFS(RCCP!$IT$8:$IT$136,
RCCP!$A$8:$A$136,$A46,
RCCP!$C$8:$C$136,$B46)/5)</f>
        <v>327.60000000000002</v>
      </c>
      <c r="CO46" s="58">
        <f t="shared" si="59"/>
        <v>1.9465240641711231E-2</v>
      </c>
      <c r="CP46" s="47">
        <f>SUMIFS(RCCP!$IR$8:$IR$136,
RCCP!$A$8:$A$136,$A46,
RCCP!$C$8:$C$136,$B46
)+
(SUMIFS(RCCP!$IT$8:$IT$136,
RCCP!$A$8:$A$136,$A46,
RCCP!$C$8:$C$136,$B46)/5)</f>
        <v>327.60000000000002</v>
      </c>
      <c r="CQ46" s="249">
        <f>SUMIFS(RCCP!$IR$8:$IR$136,
RCCP!$A$8:$A$136,$A46,
RCCP!$C$8:$C$136,$B46
)+
(SUMIFS(RCCP!$IT$8:$IT$136,
RCCP!$A$8:$A$136,$A46,
RCCP!$C$8:$C$136,$B46)/5)</f>
        <v>327.60000000000002</v>
      </c>
      <c r="CR46" s="58">
        <f t="shared" si="60"/>
        <v>1.9465240641711231E-2</v>
      </c>
      <c r="CS46" s="47">
        <f>SUMIFS(RCCP!$IW$8:$IW$136,
RCCP!$A$8:$A$136,$A46,
RCCP!$C$8:$C$136,$B46
)+
(SUMIFS(RCCP!$JB$8:$JB$136,
RCCP!$A$8:$A$136,$A46,
RCCP!$C$8:$C$136,$B46)/4)</f>
        <v>0</v>
      </c>
      <c r="CT46" s="249">
        <f>SUMIFS(RCCP!$IW$8:$IW$136,
RCCP!$A$8:$A$136,$A46,
RCCP!$C$8:$C$136,$B46
)+
(SUMIFS(RCCP!$JB$8:$JB$136,
RCCP!$A$8:$A$136,$A46,
RCCP!$C$8:$C$136,$B46)/4)</f>
        <v>0</v>
      </c>
      <c r="CU46" s="58">
        <f t="shared" ref="CU46:CU51" si="94">IFERROR(CT46/($I46*CU$11),0)</f>
        <v>0</v>
      </c>
      <c r="CV46" s="47">
        <f>SUMIFS(RCCP!$IX$8:$IX$136,
RCCP!$A$8:$A$136,$A46,
RCCP!$C$8:$C$136,$B46
)+
(SUMIFS(RCCP!$JB$8:$JB$136,
RCCP!$A$8:$A$136,$A46,
RCCP!$C$8:$C$136,$B46)/4)</f>
        <v>0</v>
      </c>
      <c r="CW46" s="249">
        <f>SUMIFS(RCCP!$IX$8:$IX$136,
RCCP!$A$8:$A$136,$A46,
RCCP!$C$8:$C$136,$B46
)+
(SUMIFS(RCCP!$JB$8:$JB$136,
RCCP!$A$8:$A$136,$A46,
RCCP!$C$8:$C$136,$B46)/4)</f>
        <v>0</v>
      </c>
      <c r="CX46" s="58">
        <f t="shared" ref="CX46:CX51" si="95">IFERROR(CW46/($I46*CX$11),0)</f>
        <v>0</v>
      </c>
      <c r="CY46" s="47">
        <f>SUMIFS(RCCP!$IY$8:$IY$136,
RCCP!$A$8:$A$136,$A46,
RCCP!$C$8:$C$136,$B46
)+
(SUMIFS(RCCP!$JB$8:$JB$136,
RCCP!$A$8:$A$136,$A46,
RCCP!$C$8:$C$136,$B46)/4)</f>
        <v>0</v>
      </c>
      <c r="CZ46" s="249">
        <f>SUMIFS(RCCP!$IY$8:$IY$136,
RCCP!$A$8:$A$136,$A46,
RCCP!$C$8:$C$136,$B46
)+
(SUMIFS(RCCP!$JB$8:$JB$136,
RCCP!$A$8:$A$136,$A46,
RCCP!$C$8:$C$136,$B46)/4)</f>
        <v>0</v>
      </c>
      <c r="DA46" s="58">
        <f t="shared" ref="DA46:DA51" si="96">IFERROR(CZ46/($I46*DA$11),0)</f>
        <v>0</v>
      </c>
      <c r="DB46" s="47">
        <f>SUMIFS(RCCP!$IZ$8:$IZ$136,
RCCP!$A$8:$A$136,$A46,
RCCP!$C$8:$C$136,$B46
)+
(SUMIFS(RCCP!$JB$8:$JB$136,
RCCP!$A$8:$A$136,$A46,
RCCP!$C$8:$C$136,$B46)/4)</f>
        <v>0</v>
      </c>
      <c r="DC46" s="249">
        <f>SUMIFS(RCCP!$IZ$8:$IZ$136,
RCCP!$A$8:$A$136,$A46,
RCCP!$C$8:$C$136,$B46
)+
(SUMIFS(RCCP!$JB$8:$JB$136,
RCCP!$A$8:$A$136,$A46,
RCCP!$C$8:$C$136,$B46)/4)</f>
        <v>0</v>
      </c>
      <c r="DD46" s="58">
        <f t="shared" ref="DD46:DD51" si="97">IFERROR(DC46/($I46*DD$11),0)</f>
        <v>0</v>
      </c>
      <c r="DE46" s="47">
        <f>SUMIFS(RCCP!$JE$8:$JE$136,
RCCP!$A$8:$A$136,$A46,
RCCP!$C$8:$C$136,$B46
)+
(SUMIFS(RCCP!$JJ$8:$JJ$136,
RCCP!$A$8:$A$136,$A46,
RCCP!$C$8:$C$136,$B46)/4)</f>
        <v>0</v>
      </c>
      <c r="DF46" s="249">
        <f>SUMIFS(RCCP!$JE$8:$JE$136,
RCCP!$A$8:$A$136,$A46,
RCCP!$C$8:$C$136,$B46
)+
(SUMIFS(RCCP!$JJ$8:$JJ$136,
RCCP!$A$8:$A$136,$A46,
RCCP!$C$8:$C$136,$B46)/4)</f>
        <v>0</v>
      </c>
      <c r="DG46" s="58">
        <f t="shared" ref="DG46:DG51" si="98">IFERROR(DF46/($I46*DG$11),0)</f>
        <v>0</v>
      </c>
      <c r="DH46" s="47">
        <f>SUMIFS(RCCP!$JF$8:$JF$136,
RCCP!$A$8:$A$136,$A46,
RCCP!$C$8:$C$136,$B46
)+
(SUMIFS(RCCP!$JJ$8:$JJ$136,
RCCP!$A$8:$A$136,$A46,
RCCP!$C$8:$C$136,$B46)/4)</f>
        <v>0</v>
      </c>
      <c r="DI46" s="249">
        <f>SUMIFS(RCCP!$JF$8:$JF$136,
RCCP!$A$8:$A$136,$A46,
RCCP!$C$8:$C$136,$B46
)+
(SUMIFS(RCCP!$JJ$8:$JJ$136,
RCCP!$A$8:$A$136,$A46,
RCCP!$C$8:$C$136,$B46)/4)</f>
        <v>0</v>
      </c>
      <c r="DJ46" s="58">
        <f t="shared" ref="DJ46:DJ51" si="99">IFERROR(DI46/($I46*DJ$11),0)</f>
        <v>0</v>
      </c>
      <c r="DK46" s="47">
        <f>SUMIFS(RCCP!$JG$8:$JG$136,
RCCP!$A$8:$A$136,$A46,
RCCP!$C$8:$C$136,$B46
)+
(SUMIFS(RCCP!$JJ$8:$JJ$136,
RCCP!$A$8:$A$136,$A46,
RCCP!$C$8:$C$136,$B46)/4)</f>
        <v>0</v>
      </c>
      <c r="DL46" s="249">
        <f>SUMIFS(RCCP!$JG$8:$JG$136,
RCCP!$A$8:$A$136,$A46,
RCCP!$C$8:$C$136,$B46
)+
(SUMIFS(RCCP!$JJ$8:$JJ$136,
RCCP!$A$8:$A$136,$A46,
RCCP!$C$8:$C$136,$B46)/4)</f>
        <v>0</v>
      </c>
      <c r="DM46" s="58">
        <f t="shared" ref="DM46:DM51" si="100">IFERROR(DL46/($I46*DM$11),0)</f>
        <v>0</v>
      </c>
      <c r="DN46" s="47">
        <f>SUMIFS(RCCP!$JH$8:$JH$136,
RCCP!$A$8:$A$136,$A46,
RCCP!$C$8:$C$136,$B46
)+
(SUMIFS(RCCP!$JJ$8:$JJ$136,
RCCP!$A$8:$A$136,$A46,
RCCP!$C$8:$C$136,$B46)/4)</f>
        <v>0</v>
      </c>
      <c r="DO46" s="249">
        <f>SUMIFS(RCCP!$JH$8:$JH$136,
RCCP!$A$8:$A$136,$A46,
RCCP!$C$8:$C$136,$B46
)+
(SUMIFS(RCCP!$JJ$8:$JJ$136,
RCCP!$A$8:$A$136,$A46,
RCCP!$C$8:$C$136,$B46)/4)</f>
        <v>0</v>
      </c>
      <c r="DP46" s="58">
        <f t="shared" ref="DP46:DP51" si="101">IFERROR(DO46/($I46*DP$11),0)</f>
        <v>0</v>
      </c>
    </row>
    <row r="47" spans="1:120" ht="20.149999999999999" customHeight="1" x14ac:dyDescent="0.35">
      <c r="A47" s="54">
        <v>878</v>
      </c>
      <c r="B47" s="54" t="str">
        <f>+B46</f>
        <v>Men'S</v>
      </c>
      <c r="C47" s="39" t="s">
        <v>103</v>
      </c>
      <c r="D47" s="126">
        <v>45</v>
      </c>
      <c r="E47" s="39">
        <f>+$D$1</f>
        <v>5.5</v>
      </c>
      <c r="F47" s="39">
        <v>9</v>
      </c>
      <c r="G47" s="39">
        <v>2</v>
      </c>
      <c r="H47" s="40">
        <f t="shared" si="43"/>
        <v>4455</v>
      </c>
      <c r="I47" s="40">
        <f t="shared" si="28"/>
        <v>810</v>
      </c>
      <c r="J47" s="47">
        <f t="array" ref="J47">SUM(SUMIFS(
'BLC Subcont'!$AE$7:$AE$9999,
'BLC Subcont'!$I$7:$I$9999,L$9,
'BLC Subcont'!$U$7:$U$9999,$A47,
'BLC Subcont'!$AA$7:$AA$9999,{"Men'S";"Women";"Unisex"}
))</f>
        <v>0</v>
      </c>
      <c r="K47" s="48">
        <f t="array" ref="K47">SUM(SUMIFS(
'BLC Subcont'!$CI$7:$CI$9999,
'BLC Subcont'!$I$7:$I$9999,L$9,
'BLC Subcont'!$U$7:$U$9999,$A47,
'BLC Subcont'!$AA$7:$AA$9999,{"Men'S";"Women";"Unisex"}
))</f>
        <v>0</v>
      </c>
      <c r="L47" s="58">
        <f t="shared" si="29"/>
        <v>0</v>
      </c>
      <c r="M47" s="47">
        <f t="array" ref="M47">SUM(SUMIFS(
'BLC Subcont'!$AE$7:$AE$9999,
'BLC Subcont'!$I$7:$I$9999,O$9,
'BLC Subcont'!$U$7:$U$9999,$A47,
'BLC Subcont'!$AA$7:$AA$9999,{"Men'S";"Women";"Unisex"}
))</f>
        <v>3300</v>
      </c>
      <c r="N47" s="48">
        <f t="array" ref="N47">SUM(SUMIFS(
'BLC Subcont'!$CI$7:$CI$9999,
'BLC Subcont'!$I$7:$I$9999,O$9,
'BLC Subcont'!$U$7:$U$9999,$A47,
'BLC Subcont'!$AA$7:$AA$9999,{"Men'S";"Women";"Unisex"}
))</f>
        <v>0</v>
      </c>
      <c r="O47" s="58">
        <f t="shared" si="30"/>
        <v>0</v>
      </c>
      <c r="P47" s="47">
        <f t="array" ref="P47">SUM(SUMIFS(
'BLC Subcont'!$AE$7:$AE$9999,
'BLC Subcont'!$I$7:$I$9999,R$9,
'BLC Subcont'!$U$7:$U$9999,$A47,
'BLC Subcont'!$AA$7:$AA$9999,{"Men'S";"Women";"Unisex"}
))</f>
        <v>2196</v>
      </c>
      <c r="Q47" s="48">
        <f t="array" ref="Q47">SUM(SUMIFS(
'BLC Subcont'!$CI$7:$CI$9999,
'BLC Subcont'!$I$7:$I$9999,R$9,
'BLC Subcont'!$U$7:$U$9999,$A47,
'BLC Subcont'!$AA$7:$AA$9999,{"Men'S";"Women";"Unisex"}
))</f>
        <v>0</v>
      </c>
      <c r="R47" s="58">
        <f t="shared" si="31"/>
        <v>0</v>
      </c>
      <c r="S47" s="47">
        <f t="array" ref="S47">SUM(SUMIFS(
'BLC Subcont'!$AE$7:$AE$9999,
'BLC Subcont'!$I$7:$I$9999,U$9,
'BLC Subcont'!$U$7:$U$9999,$A47,
'BLC Subcont'!$AA$7:$AA$9999,{"Men'S";"Women";"Unisex"}
))</f>
        <v>474</v>
      </c>
      <c r="T47" s="48">
        <f t="array" ref="T47">SUM(SUMIFS(
'BLC Subcont'!$CI$7:$CI$9999,
'BLC Subcont'!$I$7:$I$9999,U$9,
'BLC Subcont'!$U$7:$U$9999,$A47,
'BLC Subcont'!$AA$7:$AA$9999,{"Men'S";"Women";"Unisex"}
))</f>
        <v>0</v>
      </c>
      <c r="U47" s="58">
        <f t="shared" si="32"/>
        <v>0</v>
      </c>
      <c r="V47" s="47">
        <f t="array" ref="V47">SUM(SUMIFS(
'BLC Subcont'!$AE$7:$AE$9999,
'BLC Subcont'!$I$7:$I$9999,X$9,
'BLC Subcont'!$U$7:$U$9999,$A47,
'BLC Subcont'!$AA$7:$AA$9999,{"Men'S";"Women";"Unisex"}
))</f>
        <v>6219</v>
      </c>
      <c r="W47" s="48">
        <f t="array" ref="W47">SUM(SUMIFS(
'BLC Subcont'!$CI$7:$CI$9999,
'BLC Subcont'!$I$7:$I$9999,X$9,
'BLC Subcont'!$U$7:$U$9999,$A47,
'BLC Subcont'!$AA$7:$AA$9999,{"Men'S";"Women";"Unisex"}
))</f>
        <v>1593</v>
      </c>
      <c r="X47" s="58">
        <f t="shared" si="33"/>
        <v>0.3575757575757576</v>
      </c>
      <c r="Y47" s="47">
        <f t="shared" si="34"/>
        <v>12189</v>
      </c>
      <c r="Z47" s="48">
        <f t="shared" si="34"/>
        <v>1593</v>
      </c>
      <c r="AA47" s="127">
        <f t="shared" si="35"/>
        <v>0.3575757575757576</v>
      </c>
      <c r="AB47" s="47">
        <f t="array" ref="AB47">SUM(SUMIFS(
'BLC Subcont'!$AE$7:$AE$9999,
'BLC Subcont'!$I$7:$I$9999,AD$9,
'BLC Subcont'!$U$7:$U$9999,$A47,
'BLC Subcont'!$AA$7:$AA$9999,{"Men'S";"Women";"Unisex"}
))</f>
        <v>5949</v>
      </c>
      <c r="AC47" s="249">
        <f t="array" ref="AC47">SUM(SUMIFS(
'BLC Subcont'!$CI$7:$CI$9999,
'BLC Subcont'!$I$7:$I$9999,AD$9,
'BLC Subcont'!$U$7:$U$9999,$A47,
'BLC Subcont'!$AA$7:$AA$9999,{"Men'S";"Women";"Unisex"}
))</f>
        <v>5361</v>
      </c>
      <c r="AD47" s="58">
        <f t="shared" si="36"/>
        <v>1.2033670033670034</v>
      </c>
      <c r="AE47" s="47">
        <f t="array" ref="AE47">SUM(SUMIFS(
'BLC Subcont'!$AE$7:$AE$9999,
'BLC Subcont'!$I$7:$I$9999,AG$9,
'BLC Subcont'!$U$7:$U$9999,$A47,
'BLC Subcont'!$AA$7:$AA$9999,{"Men'S";"Women";"Unisex"}
))</f>
        <v>4872</v>
      </c>
      <c r="AF47" s="249">
        <f t="array" ref="AF47">SUM(SUMIFS(
'BLC Subcont'!$CI$7:$CI$9999,
'BLC Subcont'!$I$7:$I$9999,AG$9,
'BLC Subcont'!$U$7:$U$9999,$A47,
'BLC Subcont'!$AA$7:$AA$9999,{"Men'S";"Women";"Unisex"}
))</f>
        <v>2581</v>
      </c>
      <c r="AG47" s="58">
        <f t="shared" si="36"/>
        <v>0.57934904601571269</v>
      </c>
      <c r="AH47" s="47">
        <f t="array" ref="AH47">SUM(SUMIFS(
'BLC Subcont'!$AE$7:$AE$9999,
'BLC Subcont'!$I$7:$I$9999,AJ$9,
'BLC Subcont'!$U$7:$U$9999,$A47,
'BLC Subcont'!$AA$7:$AA$9999,{"Men'S";"Women";"Unisex"}
))</f>
        <v>0</v>
      </c>
      <c r="AI47" s="249">
        <f t="array" ref="AI47">SUM(SUMIFS(
'BLC Subcont'!$CI$7:$CI$9999,
'BLC Subcont'!$I$7:$I$9999,AJ$9,
'BLC Subcont'!$U$7:$U$9999,$A47,
'BLC Subcont'!$AA$7:$AA$9999,{"Men'S";"Women";"Unisex"}
))</f>
        <v>0</v>
      </c>
      <c r="AJ47" s="58">
        <f t="shared" si="36"/>
        <v>0</v>
      </c>
      <c r="AK47" s="47">
        <f t="array" ref="AK47">SUM(SUMIFS(
'BLC Subcont'!$AE$7:$AE$9999,
'BLC Subcont'!$I$7:$I$9999,AM$9,
'BLC Subcont'!$U$7:$U$9999,$A47,
'BLC Subcont'!$AA$7:$AA$9999,{"Men'S";"Women";"Unisex"}
))</f>
        <v>0</v>
      </c>
      <c r="AL47" s="249">
        <f t="array" ref="AL47">SUM(SUMIFS(
'BLC Subcont'!$CI$7:$CI$9999,
'BLC Subcont'!$I$7:$I$9999,AM$9,
'BLC Subcont'!$U$7:$U$9999,$A47,
'BLC Subcont'!$AA$7:$AA$9999,{"Men'S";"Women";"Unisex"}
))</f>
        <v>0</v>
      </c>
      <c r="AM47" s="58">
        <f t="shared" si="36"/>
        <v>0</v>
      </c>
      <c r="AN47" s="47">
        <f t="array" ref="AN47">SUM(SUMIFS(
'BLC Subcont'!$AE$7:$AE$9999,
'BLC Subcont'!$I$7:$I$9999,AP$9,
'BLC Subcont'!$U$7:$U$9999,$A47,
'BLC Subcont'!$AA$7:$AA$9999,{"Men'S";"Women";"Unisex"}
))</f>
        <v>0</v>
      </c>
      <c r="AO47" s="249">
        <f t="array" ref="AO47">SUM(SUMIFS(
'BLC Subcont'!$CI$7:$CI$9999,
'BLC Subcont'!$I$7:$I$9999,AP$9,
'BLC Subcont'!$U$7:$U$9999,$A47,
'BLC Subcont'!$AA$7:$AA$9999,{"Men'S";"Women";"Unisex"}
))</f>
        <v>0</v>
      </c>
      <c r="AP47" s="58">
        <f t="shared" si="36"/>
        <v>0</v>
      </c>
      <c r="AQ47" s="47">
        <f t="array" ref="AQ47">SUM(SUMIFS(
'BLC Subcont'!$AE$7:$AE$9999,
'BLC Subcont'!$I$7:$I$9999,AS$9,
'BLC Subcont'!$U$7:$U$9999,$A47,
'BLC Subcont'!$AA$7:$AA$9999,{"Men'S";"Women";"Unisex"}
))</f>
        <v>0</v>
      </c>
      <c r="AR47" s="249">
        <f t="array" ref="AR47">SUM(SUMIFS(
'BLC Subcont'!$CI$7:$CI$9999,
'BLC Subcont'!$I$7:$I$9999,AS$9,
'BLC Subcont'!$U$7:$U$9999,$A47,
'BLC Subcont'!$AA$7:$AA$9999,{"Men'S";"Women";"Unisex"}
))</f>
        <v>0</v>
      </c>
      <c r="AS47" s="58">
        <f t="shared" si="36"/>
        <v>0</v>
      </c>
      <c r="AT47" s="47">
        <f t="array" ref="AT47">SUM(SUMIFS(
'BLC Subcont'!$AE$7:$AE$9999,
'BLC Subcont'!$I$7:$I$9999,AV$9,
'BLC Subcont'!$U$7:$U$9999,$A47,
'BLC Subcont'!$AA$7:$AA$9999,{"Men'S";"Women";"Unisex"}
))</f>
        <v>0</v>
      </c>
      <c r="AU47" s="48">
        <f t="array" ref="AU47">SUM(SUMIFS(
'BLC Subcont'!$CI$7:$CI$9999,
'BLC Subcont'!$I$7:$I$9999,AV$9,
'BLC Subcont'!$U$7:$U$9999,$A47,
'BLC Subcont'!$AA$7:$AA$9999,{"Men'S";"Women";"Unisex"}
))</f>
        <v>0</v>
      </c>
      <c r="AV47" s="58">
        <f t="shared" si="37"/>
        <v>0</v>
      </c>
      <c r="AW47" s="47">
        <f t="array" ref="AW47">SUM(SUMIFS(
'BLC Subcont'!$AE$7:$AE$9999,
'BLC Subcont'!$I$7:$I$9999,AY$9,
'BLC Subcont'!$U$7:$U$9999,$A47,
'BLC Subcont'!$AA$7:$AA$9999,{"Men'S";"Women";"Unisex"}
))</f>
        <v>0</v>
      </c>
      <c r="AX47" s="48">
        <f t="array" ref="AX47">SUM(SUMIFS(
'BLC Subcont'!$CI$7:$CI$9999,
'BLC Subcont'!$I$7:$I$9999,AY$9,
'BLC Subcont'!$U$7:$U$9999,$A47,
'BLC Subcont'!$AA$7:$AA$9999,{"Men'S";"Women";"Unisex"}
))</f>
        <v>0</v>
      </c>
      <c r="AY47" s="58">
        <f t="shared" si="38"/>
        <v>0</v>
      </c>
      <c r="AZ47" s="42">
        <f t="shared" si="44"/>
        <v>0</v>
      </c>
      <c r="BA47" s="249">
        <f t="shared" si="39"/>
        <v>0</v>
      </c>
      <c r="BB47" s="58">
        <f t="shared" si="45"/>
        <v>0</v>
      </c>
      <c r="BC47" s="47">
        <f t="shared" si="46"/>
        <v>0</v>
      </c>
      <c r="BD47" s="249">
        <f t="shared" si="41"/>
        <v>0</v>
      </c>
      <c r="BE47" s="58">
        <f t="shared" si="47"/>
        <v>0</v>
      </c>
      <c r="BF47" s="42">
        <f>SUMIFS(RCCP!$HX$8:$HX$136,
RCCP!$A$8:$A$136,$A47,
RCCP!$C$8:$C$136,$B47
)+
(SUMIFS(RCCP!$IC$8:$IC$136,
RCCP!$A$8:$A$136,$A47,
RCCP!$C$8:$C$136,$B47)/4)</f>
        <v>0</v>
      </c>
      <c r="BG47" s="48">
        <f>SUMIFS(RCCP!$HX$8:$HX$136,
RCCP!$A$8:$A$136,$A47,
RCCP!$C$8:$C$136,$B47
)+
(SUMIFS(RCCP!$IC$8:$IC$136,
RCCP!$A$8:$A$136,$A47,
RCCP!$C$8:$C$136,$B47)/4)</f>
        <v>0</v>
      </c>
      <c r="BH47" s="58">
        <f t="shared" si="48"/>
        <v>0</v>
      </c>
      <c r="BI47" s="47">
        <f>SUMIFS(RCCP!$HY$8:$HY$136,
RCCP!$A$8:$A$136,$A47,
RCCP!$C$8:$C$136,$B47
)+
(SUMIFS(RCCP!$IC$8:$IC$136,
RCCP!$A$8:$A$136,$A47,
RCCP!$C$8:$C$136,$B47)/4)</f>
        <v>0</v>
      </c>
      <c r="BJ47" s="48">
        <f>SUMIFS(RCCP!$HY$8:$HY$136,
RCCP!$A$8:$A$136,$A47,
RCCP!$C$8:$C$136,$B47
)+
(SUMIFS(RCCP!$IC$8:$IC$136,
RCCP!$A$8:$A$136,$A47,
RCCP!$C$8:$C$136,$B47)/4)</f>
        <v>0</v>
      </c>
      <c r="BK47" s="58">
        <f t="shared" si="49"/>
        <v>0</v>
      </c>
      <c r="BL47" s="47">
        <f>SUMIFS(RCCP!$HZ$8:$HZ$136,
RCCP!$A$8:$A$136,$A47,
RCCP!$C$8:$C$136,$B47
)+
(SUMIFS(RCCP!$IC$8:$IC$136,
RCCP!$A$8:$A$136,$A47,
RCCP!$C$8:$C$136,$B47)/4)</f>
        <v>252</v>
      </c>
      <c r="BM47" s="249">
        <f>SUMIFS(RCCP!$HZ$8:$HZ$136,
RCCP!$A$8:$A$136,$A47,
RCCP!$C$8:$C$136,$B47
)+
(SUMIFS(RCCP!$IC$8:$IC$136,
RCCP!$A$8:$A$136,$A47,
RCCP!$C$8:$C$136,$B47)/4)</f>
        <v>252</v>
      </c>
      <c r="BN47" s="58">
        <f t="shared" si="50"/>
        <v>5.6565656565656569E-2</v>
      </c>
      <c r="BO47" s="47">
        <f>SUMIFS(RCCP!$IA$8:$IA$136,
RCCP!$A$8:$A$136,$A47,
RCCP!$C$8:$C$136,$B47
)+
(SUMIFS(RCCP!$IC$8:$IC$136,
RCCP!$A$8:$A$136,$A47,
RCCP!$C$8:$C$136,$B47)/4)</f>
        <v>0</v>
      </c>
      <c r="BP47" s="249">
        <f>SUMIFS(RCCP!$IA$8:$IA$136,
RCCP!$A$8:$A$136,$A47,
RCCP!$C$8:$C$136,$B47
)+
(SUMIFS(RCCP!$IC$8:$IC$136,
RCCP!$A$8:$A$136,$A47,
RCCP!$C$8:$C$136,$B47)/4)</f>
        <v>0</v>
      </c>
      <c r="BQ47" s="58">
        <f t="shared" si="51"/>
        <v>0</v>
      </c>
      <c r="BR47" s="47">
        <f>SUMIFS(RCCP!$IF$8:$IF$136,
RCCP!$A$8:$A$136,$A47,
RCCP!$C$8:$C$136,$B47
)+
(SUMIFS(RCCP!$IK$8:$IK$136,
RCCP!$A$8:$A$136,$A47,
RCCP!$C$8:$C$136,$B47)/4)</f>
        <v>745.5</v>
      </c>
      <c r="BS47" s="249">
        <f>SUMIFS(RCCP!$IF$8:$IF$136,
RCCP!$A$8:$A$136,$A47,
RCCP!$C$8:$C$136,$B47
)+
(SUMIFS(RCCP!$IK$8:$IK$136,
RCCP!$A$8:$A$136,$A47,
RCCP!$C$8:$C$136,$B47)/4)</f>
        <v>745.5</v>
      </c>
      <c r="BT47" s="58">
        <f t="shared" si="52"/>
        <v>0.16734006734006734</v>
      </c>
      <c r="BU47" s="47">
        <f>SUMIFS(RCCP!$IG$8:$IG$136,
RCCP!$A$8:$A$136,$A47,
RCCP!$C$8:$C$136,$B47
)+
(SUMIFS(RCCP!$IK$8:$IK$136,
RCCP!$A$8:$A$136,$A47,
RCCP!$C$8:$C$136,$B47)/4)</f>
        <v>745.5</v>
      </c>
      <c r="BV47" s="249">
        <f>SUMIFS(RCCP!$IG$8:$IG$136,
RCCP!$A$8:$A$136,$A47,
RCCP!$C$8:$C$136,$B47
)+
(SUMIFS(RCCP!$IK$8:$IK$136,
RCCP!$A$8:$A$136,$A47,
RCCP!$C$8:$C$136,$B47)/4)</f>
        <v>745.5</v>
      </c>
      <c r="BW47" s="58">
        <f t="shared" si="53"/>
        <v>0.16734006734006734</v>
      </c>
      <c r="BX47" s="47">
        <f>SUMIFS(RCCP!$IH$8:$IH$136,
RCCP!$A$8:$A$136,$A47,
RCCP!$C$8:$C$136,$B47
)+
(SUMIFS(RCCP!$IK$8:$IK$136,
RCCP!$A$8:$A$136,$A47,
RCCP!$C$8:$C$136,$B47)/4)</f>
        <v>745.5</v>
      </c>
      <c r="BY47" s="249">
        <f>SUMIFS(RCCP!$IH$8:$IH$136,
RCCP!$A$8:$A$136,$A47,
RCCP!$C$8:$C$136,$B47
)+
(SUMIFS(RCCP!$IK$8:$IK$136,
RCCP!$A$8:$A$136,$A47,
RCCP!$C$8:$C$136,$B47)/4)</f>
        <v>745.5</v>
      </c>
      <c r="BZ47" s="58">
        <f t="shared" si="54"/>
        <v>0.16734006734006734</v>
      </c>
      <c r="CA47" s="47">
        <f>SUMIFS(RCCP!$II$8:$II$136,
RCCP!$A$8:$A$136,$A47,
RCCP!$C$8:$C$136,$B47
)+
(SUMIFS(RCCP!$IK$8:$IK$136,
RCCP!$A$8:$A$136,$A47,
RCCP!$C$8:$C$136,$B47)/4)</f>
        <v>745.5</v>
      </c>
      <c r="CB47" s="249">
        <f>SUMIFS(RCCP!$II$8:$II$136,
RCCP!$A$8:$A$136,$A47,
RCCP!$C$8:$C$136,$B47
)+
(SUMIFS(RCCP!$IK$8:$IK$136,
RCCP!$A$8:$A$136,$A47,
RCCP!$C$8:$C$136,$B47)/4)</f>
        <v>745.5</v>
      </c>
      <c r="CC47" s="58">
        <f t="shared" si="55"/>
        <v>0.20452674897119341</v>
      </c>
      <c r="CD47" s="47">
        <f>SUMIFS(RCCP!$IN$8:$IN$136,
RCCP!$A$8:$A$136,$A47,
RCCP!$C$8:$C$136,$B47
)+
(SUMIFS(RCCP!$IT$8:$IT$136,
RCCP!$A$8:$A$136,$A47,
RCCP!$C$8:$C$136,$B47)/5)</f>
        <v>327.60000000000002</v>
      </c>
      <c r="CE47" s="249">
        <f>SUMIFS(RCCP!$IN$8:$IN$136,
RCCP!$A$8:$A$136,$A47,
RCCP!$C$8:$C$136,$B47
)+
(SUMIFS(RCCP!$IT$8:$IT$136,
RCCP!$A$8:$A$136,$A47,
RCCP!$C$8:$C$136,$B47)/5)</f>
        <v>327.60000000000002</v>
      </c>
      <c r="CF47" s="58">
        <f t="shared" si="56"/>
        <v>8.987654320987655E-2</v>
      </c>
      <c r="CG47" s="47">
        <f>SUMIFS(RCCP!$IO$8:$IO$136,
RCCP!$A$8:$A$136,$A47,
RCCP!$C$8:$C$136,$B47
)+
(SUMIFS(RCCP!$IT$8:$IT$136,
RCCP!$A$8:$A$136,$A47,
RCCP!$C$8:$C$136,$B47)/5)</f>
        <v>327.60000000000002</v>
      </c>
      <c r="CH47" s="249">
        <f>SUMIFS(RCCP!$IO$8:$IO$136,
RCCP!$A$8:$A$136,$A47,
RCCP!$C$8:$C$136,$B47
)+
(SUMIFS(RCCP!$IT$8:$IT$136,
RCCP!$A$8:$A$136,$A47,
RCCP!$C$8:$C$136,$B47)/5)</f>
        <v>327.60000000000002</v>
      </c>
      <c r="CI47" s="58">
        <f t="shared" si="57"/>
        <v>7.3535353535353537E-2</v>
      </c>
      <c r="CJ47" s="47">
        <f>SUMIFS(RCCP!$IP$8:$IP$136,
RCCP!$A$8:$A$136,$A47,
RCCP!$C$8:$C$136,$B47
)+
(SUMIFS(RCCP!$IT$8:$IT$136,
RCCP!$A$8:$A$136,$A47,
RCCP!$C$8:$C$136,$B47)/5)</f>
        <v>327.60000000000002</v>
      </c>
      <c r="CK47" s="249">
        <f>SUMIFS(RCCP!$IP$8:$IP$136,
RCCP!$A$8:$A$136,$A47,
RCCP!$C$8:$C$136,$B47
)+
(SUMIFS(RCCP!$IT$8:$IT$136,
RCCP!$A$8:$A$136,$A47,
RCCP!$C$8:$C$136,$B47)/5)</f>
        <v>327.60000000000002</v>
      </c>
      <c r="CL47" s="58">
        <f t="shared" si="58"/>
        <v>7.3535353535353537E-2</v>
      </c>
      <c r="CM47" s="47">
        <f>SUMIFS(RCCP!$IQ$8:$IQ$136,
RCCP!$A$8:$A$136,$A47,
RCCP!$C$8:$C$136,$B47
)+
(SUMIFS(RCCP!$IT$8:$IT$136,
RCCP!$A$8:$A$136,$A47,
RCCP!$C$8:$C$136,$B47)/5)</f>
        <v>327.60000000000002</v>
      </c>
      <c r="CN47" s="249">
        <f>SUMIFS(RCCP!$IQ$8:$IQ$136,
RCCP!$A$8:$A$136,$A47,
RCCP!$C$8:$C$136,$B47
)+
(SUMIFS(RCCP!$IT$8:$IT$136,
RCCP!$A$8:$A$136,$A47,
RCCP!$C$8:$C$136,$B47)/5)</f>
        <v>327.60000000000002</v>
      </c>
      <c r="CO47" s="58">
        <f t="shared" si="59"/>
        <v>7.3535353535353537E-2</v>
      </c>
      <c r="CP47" s="47">
        <f>SUMIFS(RCCP!$IR$8:$IR$136,
RCCP!$A$8:$A$136,$A47,
RCCP!$C$8:$C$136,$B47
)+
(SUMIFS(RCCP!$IT$8:$IT$136,
RCCP!$A$8:$A$136,$A47,
RCCP!$C$8:$C$136,$B47)/5)</f>
        <v>327.60000000000002</v>
      </c>
      <c r="CQ47" s="249">
        <f>SUMIFS(RCCP!$IR$8:$IR$136,
RCCP!$A$8:$A$136,$A47,
RCCP!$C$8:$C$136,$B47
)+
(SUMIFS(RCCP!$IT$8:$IT$136,
RCCP!$A$8:$A$136,$A47,
RCCP!$C$8:$C$136,$B47)/5)</f>
        <v>327.60000000000002</v>
      </c>
      <c r="CR47" s="58">
        <f t="shared" si="60"/>
        <v>7.3535353535353537E-2</v>
      </c>
      <c r="CS47" s="47">
        <f>SUMIFS(RCCP!$IW$8:$IW$136,
RCCP!$A$8:$A$136,$A47,
RCCP!$C$8:$C$136,$B47
)+
(SUMIFS(RCCP!$JB$8:$JB$136,
RCCP!$A$8:$A$136,$A47,
RCCP!$C$8:$C$136,$B47)/4)</f>
        <v>0</v>
      </c>
      <c r="CT47" s="249">
        <f>SUMIFS(RCCP!$IW$8:$IW$136,
RCCP!$A$8:$A$136,$A47,
RCCP!$C$8:$C$136,$B47
)+
(SUMIFS(RCCP!$JB$8:$JB$136,
RCCP!$A$8:$A$136,$A47,
RCCP!$C$8:$C$136,$B47)/4)</f>
        <v>0</v>
      </c>
      <c r="CU47" s="58">
        <f t="shared" si="94"/>
        <v>0</v>
      </c>
      <c r="CV47" s="47">
        <f>SUMIFS(RCCP!$IX$8:$IX$136,
RCCP!$A$8:$A$136,$A47,
RCCP!$C$8:$C$136,$B47
)+
(SUMIFS(RCCP!$JB$8:$JB$136,
RCCP!$A$8:$A$136,$A47,
RCCP!$C$8:$C$136,$B47)/4)</f>
        <v>0</v>
      </c>
      <c r="CW47" s="249">
        <f>SUMIFS(RCCP!$IX$8:$IX$136,
RCCP!$A$8:$A$136,$A47,
RCCP!$C$8:$C$136,$B47
)+
(SUMIFS(RCCP!$JB$8:$JB$136,
RCCP!$A$8:$A$136,$A47,
RCCP!$C$8:$C$136,$B47)/4)</f>
        <v>0</v>
      </c>
      <c r="CX47" s="58">
        <f t="shared" si="95"/>
        <v>0</v>
      </c>
      <c r="CY47" s="47">
        <f>SUMIFS(RCCP!$IY$8:$IY$136,
RCCP!$A$8:$A$136,$A47,
RCCP!$C$8:$C$136,$B47
)+
(SUMIFS(RCCP!$JB$8:$JB$136,
RCCP!$A$8:$A$136,$A47,
RCCP!$C$8:$C$136,$B47)/4)</f>
        <v>0</v>
      </c>
      <c r="CZ47" s="249">
        <f>SUMIFS(RCCP!$IY$8:$IY$136,
RCCP!$A$8:$A$136,$A47,
RCCP!$C$8:$C$136,$B47
)+
(SUMIFS(RCCP!$JB$8:$JB$136,
RCCP!$A$8:$A$136,$A47,
RCCP!$C$8:$C$136,$B47)/4)</f>
        <v>0</v>
      </c>
      <c r="DA47" s="58">
        <f t="shared" si="96"/>
        <v>0</v>
      </c>
      <c r="DB47" s="47">
        <f>SUMIFS(RCCP!$IZ$8:$IZ$136,
RCCP!$A$8:$A$136,$A47,
RCCP!$C$8:$C$136,$B47
)+
(SUMIFS(RCCP!$JB$8:$JB$136,
RCCP!$A$8:$A$136,$A47,
RCCP!$C$8:$C$136,$B47)/4)</f>
        <v>0</v>
      </c>
      <c r="DC47" s="249">
        <f>SUMIFS(RCCP!$IZ$8:$IZ$136,
RCCP!$A$8:$A$136,$A47,
RCCP!$C$8:$C$136,$B47
)+
(SUMIFS(RCCP!$JB$8:$JB$136,
RCCP!$A$8:$A$136,$A47,
RCCP!$C$8:$C$136,$B47)/4)</f>
        <v>0</v>
      </c>
      <c r="DD47" s="58">
        <f t="shared" si="97"/>
        <v>0</v>
      </c>
      <c r="DE47" s="47">
        <f>SUMIFS(RCCP!$JE$8:$JE$136,
RCCP!$A$8:$A$136,$A47,
RCCP!$C$8:$C$136,$B47
)+
(SUMIFS(RCCP!$JJ$8:$JJ$136,
RCCP!$A$8:$A$136,$A47,
RCCP!$C$8:$C$136,$B47)/4)</f>
        <v>0</v>
      </c>
      <c r="DF47" s="249">
        <f>SUMIFS(RCCP!$JE$8:$JE$136,
RCCP!$A$8:$A$136,$A47,
RCCP!$C$8:$C$136,$B47
)+
(SUMIFS(RCCP!$JJ$8:$JJ$136,
RCCP!$A$8:$A$136,$A47,
RCCP!$C$8:$C$136,$B47)/4)</f>
        <v>0</v>
      </c>
      <c r="DG47" s="58">
        <f t="shared" si="98"/>
        <v>0</v>
      </c>
      <c r="DH47" s="47">
        <f>SUMIFS(RCCP!$JF$8:$JF$136,
RCCP!$A$8:$A$136,$A47,
RCCP!$C$8:$C$136,$B47
)+
(SUMIFS(RCCP!$JJ$8:$JJ$136,
RCCP!$A$8:$A$136,$A47,
RCCP!$C$8:$C$136,$B47)/4)</f>
        <v>0</v>
      </c>
      <c r="DI47" s="249">
        <f>SUMIFS(RCCP!$JF$8:$JF$136,
RCCP!$A$8:$A$136,$A47,
RCCP!$C$8:$C$136,$B47
)+
(SUMIFS(RCCP!$JJ$8:$JJ$136,
RCCP!$A$8:$A$136,$A47,
RCCP!$C$8:$C$136,$B47)/4)</f>
        <v>0</v>
      </c>
      <c r="DJ47" s="58">
        <f t="shared" si="99"/>
        <v>0</v>
      </c>
      <c r="DK47" s="47">
        <f>SUMIFS(RCCP!$JG$8:$JG$136,
RCCP!$A$8:$A$136,$A47,
RCCP!$C$8:$C$136,$B47
)+
(SUMIFS(RCCP!$JJ$8:$JJ$136,
RCCP!$A$8:$A$136,$A47,
RCCP!$C$8:$C$136,$B47)/4)</f>
        <v>0</v>
      </c>
      <c r="DL47" s="249">
        <f>SUMIFS(RCCP!$JG$8:$JG$136,
RCCP!$A$8:$A$136,$A47,
RCCP!$C$8:$C$136,$B47
)+
(SUMIFS(RCCP!$JJ$8:$JJ$136,
RCCP!$A$8:$A$136,$A47,
RCCP!$C$8:$C$136,$B47)/4)</f>
        <v>0</v>
      </c>
      <c r="DM47" s="58">
        <f t="shared" si="100"/>
        <v>0</v>
      </c>
      <c r="DN47" s="47">
        <f>SUMIFS(RCCP!$JH$8:$JH$136,
RCCP!$A$8:$A$136,$A47,
RCCP!$C$8:$C$136,$B47
)+
(SUMIFS(RCCP!$JJ$8:$JJ$136,
RCCP!$A$8:$A$136,$A47,
RCCP!$C$8:$C$136,$B47)/4)</f>
        <v>0</v>
      </c>
      <c r="DO47" s="249">
        <f>SUMIFS(RCCP!$JH$8:$JH$136,
RCCP!$A$8:$A$136,$A47,
RCCP!$C$8:$C$136,$B47
)+
(SUMIFS(RCCP!$JJ$8:$JJ$136,
RCCP!$A$8:$A$136,$A47,
RCCP!$C$8:$C$136,$B47)/4)</f>
        <v>0</v>
      </c>
      <c r="DP47" s="58">
        <f t="shared" si="101"/>
        <v>0</v>
      </c>
    </row>
    <row r="48" spans="1:120" ht="20.149999999999999" customHeight="1" x14ac:dyDescent="0.35">
      <c r="A48" s="54">
        <v>878</v>
      </c>
      <c r="B48" s="54" t="str">
        <f>+B47</f>
        <v>Men'S</v>
      </c>
      <c r="C48" s="39" t="s">
        <v>93</v>
      </c>
      <c r="D48" s="128">
        <v>110</v>
      </c>
      <c r="E48" s="39">
        <f t="shared" ref="E48:E57" si="102">+$D$1</f>
        <v>5.5</v>
      </c>
      <c r="F48" s="39">
        <v>9</v>
      </c>
      <c r="G48" s="39">
        <v>2</v>
      </c>
      <c r="H48" s="40">
        <f t="shared" si="43"/>
        <v>10890</v>
      </c>
      <c r="I48" s="40">
        <f t="shared" si="28"/>
        <v>1980</v>
      </c>
      <c r="J48" s="47">
        <f t="array" ref="J48">SUM(SUMIFS(
'BLC Subcont'!$AE$7:$AE$9999,
'BLC Subcont'!$I$7:$I$9999,L$9,
'BLC Subcont'!$U$7:$U$9999,$A48,
'BLC Subcont'!$AA$7:$AA$9999,{"Men'S";"Women";"Unisex"}
))</f>
        <v>0</v>
      </c>
      <c r="K48" s="48">
        <f t="array" ref="K48">SUM(SUMIFS(
'BLC Subcont'!$CK$7:$CK$9999,
'BLC Subcont'!$I$7:$I$9999,L$9,
'BLC Subcont'!$U$7:$U$9999,$A48,
'BLC Subcont'!$AA$7:$AA$9999,{"Men'S";"Women";"Unisex"}
))</f>
        <v>0</v>
      </c>
      <c r="L48" s="58">
        <f t="shared" si="29"/>
        <v>0</v>
      </c>
      <c r="M48" s="47">
        <f t="array" ref="M48">SUM(SUMIFS(
'BLC Subcont'!$AE$7:$AE$9999,
'BLC Subcont'!$I$7:$I$9999,O$9,
'BLC Subcont'!$U$7:$U$9999,$A48,
'BLC Subcont'!$AA$7:$AA$9999,{"Men'S";"Women";"Unisex"}
))</f>
        <v>3300</v>
      </c>
      <c r="N48" s="48">
        <f t="array" ref="N48">SUM(SUMIFS(
'BLC Subcont'!$CK$7:$CK$9999,
'BLC Subcont'!$I$7:$I$9999,O$9,
'BLC Subcont'!$U$7:$U$9999,$A48,
'BLC Subcont'!$AA$7:$AA$9999,{"Men'S";"Women";"Unisex"}
))</f>
        <v>488</v>
      </c>
      <c r="O48" s="58">
        <f t="shared" si="30"/>
        <v>0</v>
      </c>
      <c r="P48" s="47">
        <f t="array" ref="P48">SUM(SUMIFS(
'BLC Subcont'!$AE$7:$AE$9999,
'BLC Subcont'!$I$7:$I$9999,R$9,
'BLC Subcont'!$U$7:$U$9999,$A48,
'BLC Subcont'!$AA$7:$AA$9999,{"Men'S";"Women";"Unisex"}
))</f>
        <v>2196</v>
      </c>
      <c r="Q48" s="48">
        <f t="array" ref="Q48">SUM(SUMIFS(
'BLC Subcont'!$CK$7:$CK$9999,
'BLC Subcont'!$I$7:$I$9999,R$9,
'BLC Subcont'!$U$7:$U$9999,$A48,
'BLC Subcont'!$AA$7:$AA$9999,{"Men'S";"Women";"Unisex"}
))</f>
        <v>177</v>
      </c>
      <c r="R48" s="58">
        <f t="shared" si="31"/>
        <v>0</v>
      </c>
      <c r="S48" s="47">
        <f t="array" ref="S48">SUM(SUMIFS(
'BLC Subcont'!$AE$7:$AE$9999,
'BLC Subcont'!$I$7:$I$9999,U$9,
'BLC Subcont'!$U$7:$U$9999,$A48,
'BLC Subcont'!$AA$7:$AA$9999,{"Men'S";"Women";"Unisex"}
))</f>
        <v>474</v>
      </c>
      <c r="T48" s="48">
        <f t="array" ref="T48">SUM(SUMIFS(
'BLC Subcont'!$CK$7:$CK$9999,
'BLC Subcont'!$I$7:$I$9999,U$9,
'BLC Subcont'!$U$7:$U$9999,$A48,
'BLC Subcont'!$AA$7:$AA$9999,{"Men'S";"Women";"Unisex"}
))</f>
        <v>18</v>
      </c>
      <c r="U48" s="58">
        <f t="shared" si="32"/>
        <v>0</v>
      </c>
      <c r="V48" s="47">
        <f t="array" ref="V48">SUM(SUMIFS(
'BLC Subcont'!$AE$7:$AE$9999,
'BLC Subcont'!$I$7:$I$9999,X$9,
'BLC Subcont'!$U$7:$U$9999,$A48,
'BLC Subcont'!$AA$7:$AA$9999,{"Men'S";"Women";"Unisex"}
))</f>
        <v>6219</v>
      </c>
      <c r="W48" s="48">
        <f t="array" ref="W48">SUM(SUMIFS(
'BLC Subcont'!$CK$7:$CK$9999,
'BLC Subcont'!$I$7:$I$9999,X$9,
'BLC Subcont'!$U$7:$U$9999,$A48,
'BLC Subcont'!$AA$7:$AA$9999,{"Men'S";"Women";"Unisex"}
))</f>
        <v>4439</v>
      </c>
      <c r="X48" s="58">
        <f t="shared" si="33"/>
        <v>0.40762167125803489</v>
      </c>
      <c r="Y48" s="47">
        <f t="shared" si="34"/>
        <v>12189</v>
      </c>
      <c r="Z48" s="48">
        <f t="shared" si="34"/>
        <v>5122</v>
      </c>
      <c r="AA48" s="127">
        <f t="shared" si="35"/>
        <v>0.47033976124885218</v>
      </c>
      <c r="AB48" s="47">
        <f t="array" ref="AB48">SUM(SUMIFS(
'BLC Subcont'!$AE$7:$AE$9999,
'BLC Subcont'!$I$7:$I$9999,AD$9,
'BLC Subcont'!$U$7:$U$9999,$A48,
'BLC Subcont'!$AA$7:$AA$9999,{"Men'S";"Women";"Unisex"}
))</f>
        <v>5949</v>
      </c>
      <c r="AC48" s="249">
        <f t="array" ref="AC48">SUM(SUMIFS(
'BLC Subcont'!$CK$7:$CK$9999,
'BLC Subcont'!$I$7:$I$9999,AD$9,
'BLC Subcont'!$U$7:$U$9999,$A48,
'BLC Subcont'!$AA$7:$AA$9999,{"Men'S";"Women";"Unisex"}
))</f>
        <v>3544</v>
      </c>
      <c r="AD48" s="58">
        <f t="shared" si="36"/>
        <v>0.32543617998163454</v>
      </c>
      <c r="AE48" s="47">
        <f t="array" ref="AE48">SUM(SUMIFS(
'BLC Subcont'!$AE$7:$AE$9999,
'BLC Subcont'!$I$7:$I$9999,AG$9,
'BLC Subcont'!$U$7:$U$9999,$A48,
'BLC Subcont'!$AA$7:$AA$9999,{"Men'S";"Women";"Unisex"}
))</f>
        <v>4872</v>
      </c>
      <c r="AF48" s="249">
        <f t="array" ref="AF48">SUM(SUMIFS(
'BLC Subcont'!$CK$7:$CK$9999,
'BLC Subcont'!$I$7:$I$9999,AG$9,
'BLC Subcont'!$U$7:$U$9999,$A48,
'BLC Subcont'!$AA$7:$AA$9999,{"Men'S";"Women";"Unisex"}
))</f>
        <v>4872</v>
      </c>
      <c r="AG48" s="58">
        <f t="shared" si="36"/>
        <v>0.44738292011019282</v>
      </c>
      <c r="AH48" s="47">
        <f t="array" ref="AH48">SUM(SUMIFS(
'BLC Subcont'!$AE$7:$AE$9999,
'BLC Subcont'!$I$7:$I$9999,AJ$9,
'BLC Subcont'!$U$7:$U$9999,$A48,
'BLC Subcont'!$AA$7:$AA$9999,{"Men'S";"Women";"Unisex"}
))</f>
        <v>0</v>
      </c>
      <c r="AI48" s="249">
        <f t="array" ref="AI48">SUM(SUMIFS(
'BLC Subcont'!$CK$7:$CK$9999,
'BLC Subcont'!$I$7:$I$9999,AJ$9,
'BLC Subcont'!$U$7:$U$9999,$A48,
'BLC Subcont'!$AA$7:$AA$9999,{"Men'S";"Women";"Unisex"}
))</f>
        <v>0</v>
      </c>
      <c r="AJ48" s="58">
        <f t="shared" si="36"/>
        <v>0</v>
      </c>
      <c r="AK48" s="47">
        <f t="array" ref="AK48">SUM(SUMIFS(
'BLC Subcont'!$AE$7:$AE$9999,
'BLC Subcont'!$I$7:$I$9999,AM$9,
'BLC Subcont'!$U$7:$U$9999,$A48,
'BLC Subcont'!$AA$7:$AA$9999,{"Men'S";"Women";"Unisex"}
))</f>
        <v>0</v>
      </c>
      <c r="AL48" s="249">
        <f t="array" ref="AL48">SUM(SUMIFS(
'BLC Subcont'!$CK$7:$CK$9999,
'BLC Subcont'!$I$7:$I$9999,AM$9,
'BLC Subcont'!$U$7:$U$9999,$A48,
'BLC Subcont'!$AA$7:$AA$9999,{"Men'S";"Women";"Unisex"}
))</f>
        <v>0</v>
      </c>
      <c r="AM48" s="58">
        <f t="shared" si="36"/>
        <v>0</v>
      </c>
      <c r="AN48" s="47">
        <f t="array" ref="AN48">SUM(SUMIFS(
'BLC Subcont'!$AE$7:$AE$9999,
'BLC Subcont'!$I$7:$I$9999,AP$9,
'BLC Subcont'!$U$7:$U$9999,$A48,
'BLC Subcont'!$AA$7:$AA$9999,{"Men'S";"Women";"Unisex"}
))</f>
        <v>0</v>
      </c>
      <c r="AO48" s="249">
        <f t="array" ref="AO48">SUM(SUMIFS(
'BLC Subcont'!$CK$7:$CK$9999,
'BLC Subcont'!$I$7:$I$9999,AP$9,
'BLC Subcont'!$U$7:$U$9999,$A48,
'BLC Subcont'!$AA$7:$AA$9999,{"Men'S";"Women";"Unisex"}
))</f>
        <v>0</v>
      </c>
      <c r="AP48" s="58">
        <f t="shared" si="36"/>
        <v>0</v>
      </c>
      <c r="AQ48" s="47">
        <f t="array" ref="AQ48">SUM(SUMIFS(
'BLC Subcont'!$AE$7:$AE$9999,
'BLC Subcont'!$I$7:$I$9999,AS$9,
'BLC Subcont'!$U$7:$U$9999,$A48,
'BLC Subcont'!$AA$7:$AA$9999,{"Men'S";"Women";"Unisex"}
))</f>
        <v>0</v>
      </c>
      <c r="AR48" s="249">
        <f t="array" ref="AR48">SUM(SUMIFS(
'BLC Subcont'!$CK$7:$CK$9999,
'BLC Subcont'!$I$7:$I$9999,AS$9,
'BLC Subcont'!$U$7:$U$9999,$A48,
'BLC Subcont'!$AA$7:$AA$9999,{"Men'S";"Women";"Unisex"}
))</f>
        <v>0</v>
      </c>
      <c r="AS48" s="58">
        <f t="shared" si="36"/>
        <v>0</v>
      </c>
      <c r="AT48" s="47">
        <f t="array" ref="AT48">SUM(SUMIFS(
'BLC Subcont'!$AE$7:$AE$9999,
'BLC Subcont'!$I$7:$I$9999,AV$9,
'BLC Subcont'!$U$7:$U$9999,$A48,
'BLC Subcont'!$AA$7:$AA$9999,{"Men'S";"Women";"Unisex"}
))</f>
        <v>0</v>
      </c>
      <c r="AU48" s="48">
        <f t="array" ref="AU48">SUM(SUMIFS(
'BLC Subcont'!$CK$7:$CK$9999,
'BLC Subcont'!$I$7:$I$9999,AV$9,
'BLC Subcont'!$U$7:$U$9999,$A48,
'BLC Subcont'!$AA$7:$AA$9999,{"Men'S";"Women";"Unisex"}
))</f>
        <v>0</v>
      </c>
      <c r="AV48" s="58">
        <f t="shared" si="37"/>
        <v>0</v>
      </c>
      <c r="AW48" s="47">
        <f t="array" ref="AW48">SUM(SUMIFS(
'BLC Subcont'!$AE$7:$AE$9999,
'BLC Subcont'!$I$7:$I$9999,AY$9,
'BLC Subcont'!$U$7:$U$9999,$A48,
'BLC Subcont'!$AA$7:$AA$9999,{"Men'S";"Women";"Unisex"}
))</f>
        <v>0</v>
      </c>
      <c r="AX48" s="48">
        <f t="array" ref="AX48">SUM(SUMIFS(
'BLC Subcont'!$CK$7:$CK$9999,
'BLC Subcont'!$I$7:$I$9999,AY$9,
'BLC Subcont'!$U$7:$U$9999,$A48,
'BLC Subcont'!$AA$7:$AA$9999,{"Men'S";"Women";"Unisex"}
))</f>
        <v>0</v>
      </c>
      <c r="AY48" s="58">
        <f t="shared" si="38"/>
        <v>0</v>
      </c>
      <c r="AZ48" s="42">
        <f t="shared" si="44"/>
        <v>0</v>
      </c>
      <c r="BA48" s="249">
        <f t="shared" si="39"/>
        <v>0</v>
      </c>
      <c r="BB48" s="58">
        <f t="shared" si="45"/>
        <v>0</v>
      </c>
      <c r="BC48" s="47">
        <f t="shared" si="46"/>
        <v>0</v>
      </c>
      <c r="BD48" s="249">
        <f t="shared" si="41"/>
        <v>0</v>
      </c>
      <c r="BE48" s="58">
        <f t="shared" si="47"/>
        <v>0</v>
      </c>
      <c r="BF48" s="42">
        <f>SUMIFS(RCCP!$HX$8:$HX$136,
RCCP!$A$8:$A$136,$A48,
RCCP!$C$8:$C$136,$B48
)+
(SUMIFS(RCCP!$IC$8:$IC$136,
RCCP!$A$8:$A$136,$A48,
RCCP!$C$8:$C$136,$B48)/4)</f>
        <v>0</v>
      </c>
      <c r="BG48" s="48">
        <f>SUMIFS(RCCP!$HX$8:$HX$136,
RCCP!$A$8:$A$136,$A48,
RCCP!$C$8:$C$136,$B48
)+
(SUMIFS(RCCP!$IC$8:$IC$136,
RCCP!$A$8:$A$136,$A48,
RCCP!$C$8:$C$136,$B48)/4)</f>
        <v>0</v>
      </c>
      <c r="BH48" s="58">
        <f t="shared" si="48"/>
        <v>0</v>
      </c>
      <c r="BI48" s="47">
        <f>SUMIFS(RCCP!$HY$8:$HY$136,
RCCP!$A$8:$A$136,$A48,
RCCP!$C$8:$C$136,$B48
)+
(SUMIFS(RCCP!$IC$8:$IC$136,
RCCP!$A$8:$A$136,$A48,
RCCP!$C$8:$C$136,$B48)/4)</f>
        <v>0</v>
      </c>
      <c r="BJ48" s="48">
        <f>SUMIFS(RCCP!$HY$8:$HY$136,
RCCP!$A$8:$A$136,$A48,
RCCP!$C$8:$C$136,$B48
)+
(SUMIFS(RCCP!$IC$8:$IC$136,
RCCP!$A$8:$A$136,$A48,
RCCP!$C$8:$C$136,$B48)/4)</f>
        <v>0</v>
      </c>
      <c r="BK48" s="58">
        <f t="shared" si="49"/>
        <v>0</v>
      </c>
      <c r="BL48" s="47">
        <f>SUMIFS(RCCP!$HZ$8:$HZ$136,
RCCP!$A$8:$A$136,$A48,
RCCP!$C$8:$C$136,$B48
)+
(SUMIFS(RCCP!$IC$8:$IC$136,
RCCP!$A$8:$A$136,$A48,
RCCP!$C$8:$C$136,$B48)/4)</f>
        <v>252</v>
      </c>
      <c r="BM48" s="249">
        <f>SUMIFS(RCCP!$HZ$8:$HZ$136,
RCCP!$A$8:$A$136,$A48,
RCCP!$C$8:$C$136,$B48
)+
(SUMIFS(RCCP!$IC$8:$IC$136,
RCCP!$A$8:$A$136,$A48,
RCCP!$C$8:$C$136,$B48)/4)</f>
        <v>252</v>
      </c>
      <c r="BN48" s="58">
        <f t="shared" si="50"/>
        <v>2.3140495867768594E-2</v>
      </c>
      <c r="BO48" s="47">
        <f>SUMIFS(RCCP!$IA$8:$IA$136,
RCCP!$A$8:$A$136,$A48,
RCCP!$C$8:$C$136,$B48
)+
(SUMIFS(RCCP!$IC$8:$IC$136,
RCCP!$A$8:$A$136,$A48,
RCCP!$C$8:$C$136,$B48)/4)</f>
        <v>0</v>
      </c>
      <c r="BP48" s="249">
        <f>SUMIFS(RCCP!$IA$8:$IA$136,
RCCP!$A$8:$A$136,$A48,
RCCP!$C$8:$C$136,$B48
)+
(SUMIFS(RCCP!$IC$8:$IC$136,
RCCP!$A$8:$A$136,$A48,
RCCP!$C$8:$C$136,$B48)/4)</f>
        <v>0</v>
      </c>
      <c r="BQ48" s="58">
        <f t="shared" si="51"/>
        <v>0</v>
      </c>
      <c r="BR48" s="47">
        <f>SUMIFS(RCCP!$IF$8:$IF$136,
RCCP!$A$8:$A$136,$A48,
RCCP!$C$8:$C$136,$B48
)+
(SUMIFS(RCCP!$IK$8:$IK$136,
RCCP!$A$8:$A$136,$A48,
RCCP!$C$8:$C$136,$B48)/4)</f>
        <v>745.5</v>
      </c>
      <c r="BS48" s="249">
        <f>SUMIFS(RCCP!$IF$8:$IF$136,
RCCP!$A$8:$A$136,$A48,
RCCP!$C$8:$C$136,$B48
)+
(SUMIFS(RCCP!$IK$8:$IK$136,
RCCP!$A$8:$A$136,$A48,
RCCP!$C$8:$C$136,$B48)/4)</f>
        <v>745.5</v>
      </c>
      <c r="BT48" s="58">
        <f t="shared" si="52"/>
        <v>6.8457300275482094E-2</v>
      </c>
      <c r="BU48" s="47">
        <f>SUMIFS(RCCP!$IG$8:$IG$136,
RCCP!$A$8:$A$136,$A48,
RCCP!$C$8:$C$136,$B48
)+
(SUMIFS(RCCP!$IK$8:$IK$136,
RCCP!$A$8:$A$136,$A48,
RCCP!$C$8:$C$136,$B48)/4)</f>
        <v>745.5</v>
      </c>
      <c r="BV48" s="249">
        <f>SUMIFS(RCCP!$IG$8:$IG$136,
RCCP!$A$8:$A$136,$A48,
RCCP!$C$8:$C$136,$B48
)+
(SUMIFS(RCCP!$IK$8:$IK$136,
RCCP!$A$8:$A$136,$A48,
RCCP!$C$8:$C$136,$B48)/4)</f>
        <v>745.5</v>
      </c>
      <c r="BW48" s="58">
        <f t="shared" si="53"/>
        <v>6.8457300275482094E-2</v>
      </c>
      <c r="BX48" s="47">
        <f>SUMIFS(RCCP!$IH$8:$IH$136,
RCCP!$A$8:$A$136,$A48,
RCCP!$C$8:$C$136,$B48
)+
(SUMIFS(RCCP!$IK$8:$IK$136,
RCCP!$A$8:$A$136,$A48,
RCCP!$C$8:$C$136,$B48)/4)</f>
        <v>745.5</v>
      </c>
      <c r="BY48" s="249">
        <f>SUMIFS(RCCP!$IH$8:$IH$136,
RCCP!$A$8:$A$136,$A48,
RCCP!$C$8:$C$136,$B48
)+
(SUMIFS(RCCP!$IK$8:$IK$136,
RCCP!$A$8:$A$136,$A48,
RCCP!$C$8:$C$136,$B48)/4)</f>
        <v>745.5</v>
      </c>
      <c r="BZ48" s="58">
        <f t="shared" si="54"/>
        <v>6.8457300275482094E-2</v>
      </c>
      <c r="CA48" s="47">
        <f>SUMIFS(RCCP!$II$8:$II$136,
RCCP!$A$8:$A$136,$A48,
RCCP!$C$8:$C$136,$B48
)+
(SUMIFS(RCCP!$IK$8:$IK$136,
RCCP!$A$8:$A$136,$A48,
RCCP!$C$8:$C$136,$B48)/4)</f>
        <v>745.5</v>
      </c>
      <c r="CB48" s="249">
        <f>SUMIFS(RCCP!$II$8:$II$136,
RCCP!$A$8:$A$136,$A48,
RCCP!$C$8:$C$136,$B48
)+
(SUMIFS(RCCP!$IK$8:$IK$136,
RCCP!$A$8:$A$136,$A48,
RCCP!$C$8:$C$136,$B48)/4)</f>
        <v>745.5</v>
      </c>
      <c r="CC48" s="58">
        <f t="shared" si="55"/>
        <v>8.3670033670033672E-2</v>
      </c>
      <c r="CD48" s="47">
        <f>SUMIFS(RCCP!$IN$8:$IN$136,
RCCP!$A$8:$A$136,$A48,
RCCP!$C$8:$C$136,$B48
)+
(SUMIFS(RCCP!$IT$8:$IT$136,
RCCP!$A$8:$A$136,$A48,
RCCP!$C$8:$C$136,$B48)/5)</f>
        <v>327.60000000000002</v>
      </c>
      <c r="CE48" s="249">
        <f>SUMIFS(RCCP!$IN$8:$IN$136,
RCCP!$A$8:$A$136,$A48,
RCCP!$C$8:$C$136,$B48
)+
(SUMIFS(RCCP!$IT$8:$IT$136,
RCCP!$A$8:$A$136,$A48,
RCCP!$C$8:$C$136,$B48)/5)</f>
        <v>327.60000000000002</v>
      </c>
      <c r="CF48" s="58">
        <f t="shared" si="56"/>
        <v>3.6767676767676769E-2</v>
      </c>
      <c r="CG48" s="47">
        <f>SUMIFS(RCCP!$IO$8:$IO$136,
RCCP!$A$8:$A$136,$A48,
RCCP!$C$8:$C$136,$B48
)+
(SUMIFS(RCCP!$IT$8:$IT$136,
RCCP!$A$8:$A$136,$A48,
RCCP!$C$8:$C$136,$B48)/5)</f>
        <v>327.60000000000002</v>
      </c>
      <c r="CH48" s="249">
        <f>SUMIFS(RCCP!$IO$8:$IO$136,
RCCP!$A$8:$A$136,$A48,
RCCP!$C$8:$C$136,$B48
)+
(SUMIFS(RCCP!$IT$8:$IT$136,
RCCP!$A$8:$A$136,$A48,
RCCP!$C$8:$C$136,$B48)/5)</f>
        <v>327.60000000000002</v>
      </c>
      <c r="CI48" s="58">
        <f t="shared" si="57"/>
        <v>3.0082644628099175E-2</v>
      </c>
      <c r="CJ48" s="47">
        <f>SUMIFS(RCCP!$IP$8:$IP$136,
RCCP!$A$8:$A$136,$A48,
RCCP!$C$8:$C$136,$B48
)+
(SUMIFS(RCCP!$IT$8:$IT$136,
RCCP!$A$8:$A$136,$A48,
RCCP!$C$8:$C$136,$B48)/5)</f>
        <v>327.60000000000002</v>
      </c>
      <c r="CK48" s="249">
        <f>SUMIFS(RCCP!$IP$8:$IP$136,
RCCP!$A$8:$A$136,$A48,
RCCP!$C$8:$C$136,$B48
)+
(SUMIFS(RCCP!$IT$8:$IT$136,
RCCP!$A$8:$A$136,$A48,
RCCP!$C$8:$C$136,$B48)/5)</f>
        <v>327.60000000000002</v>
      </c>
      <c r="CL48" s="58">
        <f t="shared" si="58"/>
        <v>3.0082644628099175E-2</v>
      </c>
      <c r="CM48" s="47">
        <f>SUMIFS(RCCP!$IQ$8:$IQ$136,
RCCP!$A$8:$A$136,$A48,
RCCP!$C$8:$C$136,$B48
)+
(SUMIFS(RCCP!$IT$8:$IT$136,
RCCP!$A$8:$A$136,$A48,
RCCP!$C$8:$C$136,$B48)/5)</f>
        <v>327.60000000000002</v>
      </c>
      <c r="CN48" s="249">
        <f>SUMIFS(RCCP!$IQ$8:$IQ$136,
RCCP!$A$8:$A$136,$A48,
RCCP!$C$8:$C$136,$B48
)+
(SUMIFS(RCCP!$IT$8:$IT$136,
RCCP!$A$8:$A$136,$A48,
RCCP!$C$8:$C$136,$B48)/5)</f>
        <v>327.60000000000002</v>
      </c>
      <c r="CO48" s="58">
        <f t="shared" si="59"/>
        <v>3.0082644628099175E-2</v>
      </c>
      <c r="CP48" s="47">
        <f>SUMIFS(RCCP!$IR$8:$IR$136,
RCCP!$A$8:$A$136,$A48,
RCCP!$C$8:$C$136,$B48
)+
(SUMIFS(RCCP!$IT$8:$IT$136,
RCCP!$A$8:$A$136,$A48,
RCCP!$C$8:$C$136,$B48)/5)</f>
        <v>327.60000000000002</v>
      </c>
      <c r="CQ48" s="249">
        <f>SUMIFS(RCCP!$IR$8:$IR$136,
RCCP!$A$8:$A$136,$A48,
RCCP!$C$8:$C$136,$B48
)+
(SUMIFS(RCCP!$IT$8:$IT$136,
RCCP!$A$8:$A$136,$A48,
RCCP!$C$8:$C$136,$B48)/5)</f>
        <v>327.60000000000002</v>
      </c>
      <c r="CR48" s="58">
        <f t="shared" si="60"/>
        <v>3.0082644628099175E-2</v>
      </c>
      <c r="CS48" s="47">
        <f>SUMIFS(RCCP!$IW$8:$IW$136,
RCCP!$A$8:$A$136,$A48,
RCCP!$C$8:$C$136,$B48
)+
(SUMIFS(RCCP!$JB$8:$JB$136,
RCCP!$A$8:$A$136,$A48,
RCCP!$C$8:$C$136,$B48)/4)</f>
        <v>0</v>
      </c>
      <c r="CT48" s="249">
        <f>SUMIFS(RCCP!$IW$8:$IW$136,
RCCP!$A$8:$A$136,$A48,
RCCP!$C$8:$C$136,$B48
)+
(SUMIFS(RCCP!$JB$8:$JB$136,
RCCP!$A$8:$A$136,$A48,
RCCP!$C$8:$C$136,$B48)/4)</f>
        <v>0</v>
      </c>
      <c r="CU48" s="58">
        <f t="shared" si="94"/>
        <v>0</v>
      </c>
      <c r="CV48" s="47">
        <f>SUMIFS(RCCP!$IX$8:$IX$136,
RCCP!$A$8:$A$136,$A48,
RCCP!$C$8:$C$136,$B48
)+
(SUMIFS(RCCP!$JB$8:$JB$136,
RCCP!$A$8:$A$136,$A48,
RCCP!$C$8:$C$136,$B48)/4)</f>
        <v>0</v>
      </c>
      <c r="CW48" s="249">
        <f>SUMIFS(RCCP!$IX$8:$IX$136,
RCCP!$A$8:$A$136,$A48,
RCCP!$C$8:$C$136,$B48
)+
(SUMIFS(RCCP!$JB$8:$JB$136,
RCCP!$A$8:$A$136,$A48,
RCCP!$C$8:$C$136,$B48)/4)</f>
        <v>0</v>
      </c>
      <c r="CX48" s="58">
        <f t="shared" si="95"/>
        <v>0</v>
      </c>
      <c r="CY48" s="47">
        <f>SUMIFS(RCCP!$IY$8:$IY$136,
RCCP!$A$8:$A$136,$A48,
RCCP!$C$8:$C$136,$B48
)+
(SUMIFS(RCCP!$JB$8:$JB$136,
RCCP!$A$8:$A$136,$A48,
RCCP!$C$8:$C$136,$B48)/4)</f>
        <v>0</v>
      </c>
      <c r="CZ48" s="249">
        <f>SUMIFS(RCCP!$IY$8:$IY$136,
RCCP!$A$8:$A$136,$A48,
RCCP!$C$8:$C$136,$B48
)+
(SUMIFS(RCCP!$JB$8:$JB$136,
RCCP!$A$8:$A$136,$A48,
RCCP!$C$8:$C$136,$B48)/4)</f>
        <v>0</v>
      </c>
      <c r="DA48" s="58">
        <f t="shared" si="96"/>
        <v>0</v>
      </c>
      <c r="DB48" s="47">
        <f>SUMIFS(RCCP!$IZ$8:$IZ$136,
RCCP!$A$8:$A$136,$A48,
RCCP!$C$8:$C$136,$B48
)+
(SUMIFS(RCCP!$JB$8:$JB$136,
RCCP!$A$8:$A$136,$A48,
RCCP!$C$8:$C$136,$B48)/4)</f>
        <v>0</v>
      </c>
      <c r="DC48" s="249">
        <f>SUMIFS(RCCP!$IZ$8:$IZ$136,
RCCP!$A$8:$A$136,$A48,
RCCP!$C$8:$C$136,$B48
)+
(SUMIFS(RCCP!$JB$8:$JB$136,
RCCP!$A$8:$A$136,$A48,
RCCP!$C$8:$C$136,$B48)/4)</f>
        <v>0</v>
      </c>
      <c r="DD48" s="58">
        <f t="shared" si="97"/>
        <v>0</v>
      </c>
      <c r="DE48" s="47">
        <f>SUMIFS(RCCP!$JE$8:$JE$136,
RCCP!$A$8:$A$136,$A48,
RCCP!$C$8:$C$136,$B48
)+
(SUMIFS(RCCP!$JJ$8:$JJ$136,
RCCP!$A$8:$A$136,$A48,
RCCP!$C$8:$C$136,$B48)/4)</f>
        <v>0</v>
      </c>
      <c r="DF48" s="249">
        <f>SUMIFS(RCCP!$JE$8:$JE$136,
RCCP!$A$8:$A$136,$A48,
RCCP!$C$8:$C$136,$B48
)+
(SUMIFS(RCCP!$JJ$8:$JJ$136,
RCCP!$A$8:$A$136,$A48,
RCCP!$C$8:$C$136,$B48)/4)</f>
        <v>0</v>
      </c>
      <c r="DG48" s="58">
        <f t="shared" si="98"/>
        <v>0</v>
      </c>
      <c r="DH48" s="47">
        <f>SUMIFS(RCCP!$JF$8:$JF$136,
RCCP!$A$8:$A$136,$A48,
RCCP!$C$8:$C$136,$B48
)+
(SUMIFS(RCCP!$JJ$8:$JJ$136,
RCCP!$A$8:$A$136,$A48,
RCCP!$C$8:$C$136,$B48)/4)</f>
        <v>0</v>
      </c>
      <c r="DI48" s="249">
        <f>SUMIFS(RCCP!$JF$8:$JF$136,
RCCP!$A$8:$A$136,$A48,
RCCP!$C$8:$C$136,$B48
)+
(SUMIFS(RCCP!$JJ$8:$JJ$136,
RCCP!$A$8:$A$136,$A48,
RCCP!$C$8:$C$136,$B48)/4)</f>
        <v>0</v>
      </c>
      <c r="DJ48" s="58">
        <f t="shared" si="99"/>
        <v>0</v>
      </c>
      <c r="DK48" s="47">
        <f>SUMIFS(RCCP!$JG$8:$JG$136,
RCCP!$A$8:$A$136,$A48,
RCCP!$C$8:$C$136,$B48
)+
(SUMIFS(RCCP!$JJ$8:$JJ$136,
RCCP!$A$8:$A$136,$A48,
RCCP!$C$8:$C$136,$B48)/4)</f>
        <v>0</v>
      </c>
      <c r="DL48" s="249">
        <f>SUMIFS(RCCP!$JG$8:$JG$136,
RCCP!$A$8:$A$136,$A48,
RCCP!$C$8:$C$136,$B48
)+
(SUMIFS(RCCP!$JJ$8:$JJ$136,
RCCP!$A$8:$A$136,$A48,
RCCP!$C$8:$C$136,$B48)/4)</f>
        <v>0</v>
      </c>
      <c r="DM48" s="58">
        <f t="shared" si="100"/>
        <v>0</v>
      </c>
      <c r="DN48" s="47">
        <f>SUMIFS(RCCP!$JH$8:$JH$136,
RCCP!$A$8:$A$136,$A48,
RCCP!$C$8:$C$136,$B48
)+
(SUMIFS(RCCP!$JJ$8:$JJ$136,
RCCP!$A$8:$A$136,$A48,
RCCP!$C$8:$C$136,$B48)/4)</f>
        <v>0</v>
      </c>
      <c r="DO48" s="249">
        <f>SUMIFS(RCCP!$JH$8:$JH$136,
RCCP!$A$8:$A$136,$A48,
RCCP!$C$8:$C$136,$B48
)+
(SUMIFS(RCCP!$JJ$8:$JJ$136,
RCCP!$A$8:$A$136,$A48,
RCCP!$C$8:$C$136,$B48)/4)</f>
        <v>0</v>
      </c>
      <c r="DP48" s="58">
        <f t="shared" si="101"/>
        <v>0</v>
      </c>
    </row>
    <row r="49" spans="1:120" ht="20.149999999999999" customHeight="1" x14ac:dyDescent="0.35">
      <c r="A49" s="54">
        <v>878</v>
      </c>
      <c r="B49" s="54" t="str">
        <f>+B48</f>
        <v>Men'S</v>
      </c>
      <c r="C49" s="39" t="s">
        <v>94</v>
      </c>
      <c r="D49" s="128">
        <v>110</v>
      </c>
      <c r="E49" s="39">
        <f t="shared" si="102"/>
        <v>5.5</v>
      </c>
      <c r="F49" s="39">
        <v>9</v>
      </c>
      <c r="G49" s="39">
        <v>2</v>
      </c>
      <c r="H49" s="40">
        <f t="shared" si="43"/>
        <v>10890</v>
      </c>
      <c r="I49" s="40">
        <f t="shared" si="28"/>
        <v>1980</v>
      </c>
      <c r="J49" s="42">
        <f t="array" ref="J49">SUM(SUMIFS(
'BLC Subcont'!$AE$7:$AE$9999,
'BLC Subcont'!$I$7:$I$9999,L$9,
'BLC Subcont'!$U$7:$U$9999,$A49,
'BLC Subcont'!$AA$7:$AA$9999,{"Men'S";"Women";"Unisex"}
))</f>
        <v>0</v>
      </c>
      <c r="K49" s="48">
        <f t="array" ref="K49">SUM(SUMIFS(
'BLC Subcont'!$CK$7:$CK$9999,
'BLC Subcont'!$I$7:$I$9999,L$9,
'BLC Subcont'!$U$7:$U$9999,$A49,
'BLC Subcont'!$AA$7:$AA$9999,{"Men'S";"Women";"Unisex"}
))</f>
        <v>0</v>
      </c>
      <c r="L49" s="58">
        <f t="shared" si="29"/>
        <v>0</v>
      </c>
      <c r="M49" s="42">
        <f t="array" ref="M49">SUM(SUMIFS(
'BLC Subcont'!$AE$7:$AE$9999,
'BLC Subcont'!$I$7:$I$9999,O$9,
'BLC Subcont'!$U$7:$U$9999,$A49,
'BLC Subcont'!$AA$7:$AA$9999,{"Men'S";"Women";"Unisex"}
))</f>
        <v>3300</v>
      </c>
      <c r="N49" s="48">
        <f t="array" ref="N49">SUM(SUMIFS(
'BLC Subcont'!$CK$7:$CK$9999,
'BLC Subcont'!$I$7:$I$9999,O$9,
'BLC Subcont'!$U$7:$U$9999,$A49,
'BLC Subcont'!$AA$7:$AA$9999,{"Men'S";"Women";"Unisex"}
))</f>
        <v>488</v>
      </c>
      <c r="O49" s="58">
        <f t="shared" si="30"/>
        <v>0</v>
      </c>
      <c r="P49" s="42">
        <f t="array" ref="P49">SUM(SUMIFS(
'BLC Subcont'!$AE$7:$AE$9999,
'BLC Subcont'!$I$7:$I$9999,R$9,
'BLC Subcont'!$U$7:$U$9999,$A49,
'BLC Subcont'!$AA$7:$AA$9999,{"Men'S";"Women";"Unisex"}
))</f>
        <v>2196</v>
      </c>
      <c r="Q49" s="48">
        <f t="array" ref="Q49">SUM(SUMIFS(
'BLC Subcont'!$CK$7:$CK$9999,
'BLC Subcont'!$I$7:$I$9999,R$9,
'BLC Subcont'!$U$7:$U$9999,$A49,
'BLC Subcont'!$AA$7:$AA$9999,{"Men'S";"Women";"Unisex"}
))</f>
        <v>177</v>
      </c>
      <c r="R49" s="58">
        <f t="shared" si="31"/>
        <v>0</v>
      </c>
      <c r="S49" s="42">
        <f t="array" ref="S49">SUM(SUMIFS(
'BLC Subcont'!$AE$7:$AE$9999,
'BLC Subcont'!$I$7:$I$9999,U$9,
'BLC Subcont'!$U$7:$U$9999,$A49,
'BLC Subcont'!$AA$7:$AA$9999,{"Men'S";"Women";"Unisex"}
))</f>
        <v>474</v>
      </c>
      <c r="T49" s="48">
        <f t="array" ref="T49">SUM(SUMIFS(
'BLC Subcont'!$CK$7:$CK$9999,
'BLC Subcont'!$I$7:$I$9999,U$9,
'BLC Subcont'!$U$7:$U$9999,$A49,
'BLC Subcont'!$AA$7:$AA$9999,{"Men'S";"Women";"Unisex"}
))</f>
        <v>18</v>
      </c>
      <c r="U49" s="58">
        <f t="shared" si="32"/>
        <v>0</v>
      </c>
      <c r="V49" s="42">
        <f t="array" ref="V49">SUM(SUMIFS(
'BLC Subcont'!$AE$7:$AE$9999,
'BLC Subcont'!$I$7:$I$9999,X$9,
'BLC Subcont'!$U$7:$U$9999,$A49,
'BLC Subcont'!$AA$7:$AA$9999,{"Men'S";"Women";"Unisex"}
))</f>
        <v>6219</v>
      </c>
      <c r="W49" s="48">
        <f t="array" ref="W49">SUM(SUMIFS(
'BLC Subcont'!$CK$7:$CK$9999,
'BLC Subcont'!$I$7:$I$9999,X$9,
'BLC Subcont'!$U$7:$U$9999,$A49,
'BLC Subcont'!$AA$7:$AA$9999,{"Men'S";"Women";"Unisex"}
))</f>
        <v>4439</v>
      </c>
      <c r="X49" s="58">
        <f t="shared" si="33"/>
        <v>0.40762167125803489</v>
      </c>
      <c r="Y49" s="47">
        <f t="shared" si="34"/>
        <v>12189</v>
      </c>
      <c r="Z49" s="48">
        <f t="shared" si="34"/>
        <v>5122</v>
      </c>
      <c r="AA49" s="127">
        <f t="shared" si="35"/>
        <v>0.47033976124885218</v>
      </c>
      <c r="AB49" s="42">
        <f t="array" ref="AB49">SUM(SUMIFS(
'BLC Subcont'!$AE$7:$AE$9999,
'BLC Subcont'!$I$7:$I$9999,AD$9,
'BLC Subcont'!$U$7:$U$9999,$A49,
'BLC Subcont'!$AA$7:$AA$9999,{"Men'S";"Women";"Unisex"}
))</f>
        <v>5949</v>
      </c>
      <c r="AC49" s="249">
        <f t="array" ref="AC49">SUM(SUMIFS(
'BLC Subcont'!$CK$7:$CK$9999,
'BLC Subcont'!$I$7:$I$9999,AD$9,
'BLC Subcont'!$U$7:$U$9999,$A49,
'BLC Subcont'!$AA$7:$AA$9999,{"Men'S";"Women";"Unisex"}
))</f>
        <v>3544</v>
      </c>
      <c r="AD49" s="58">
        <f t="shared" si="36"/>
        <v>0.32543617998163454</v>
      </c>
      <c r="AE49" s="42">
        <f t="array" ref="AE49">SUM(SUMIFS(
'BLC Subcont'!$AE$7:$AE$9999,
'BLC Subcont'!$I$7:$I$9999,AG$9,
'BLC Subcont'!$U$7:$U$9999,$A49,
'BLC Subcont'!$AA$7:$AA$9999,{"Men'S";"Women";"Unisex"}
))</f>
        <v>4872</v>
      </c>
      <c r="AF49" s="249">
        <f t="array" ref="AF49">SUM(SUMIFS(
'BLC Subcont'!$CK$7:$CK$9999,
'BLC Subcont'!$I$7:$I$9999,AG$9,
'BLC Subcont'!$U$7:$U$9999,$A49,
'BLC Subcont'!$AA$7:$AA$9999,{"Men'S";"Women";"Unisex"}
))</f>
        <v>4872</v>
      </c>
      <c r="AG49" s="58">
        <f t="shared" si="36"/>
        <v>0.44738292011019282</v>
      </c>
      <c r="AH49" s="42">
        <f t="array" ref="AH49">SUM(SUMIFS(
'BLC Subcont'!$AE$7:$AE$9999,
'BLC Subcont'!$I$7:$I$9999,AJ$9,
'BLC Subcont'!$U$7:$U$9999,$A49,
'BLC Subcont'!$AA$7:$AA$9999,{"Men'S";"Women";"Unisex"}
))</f>
        <v>0</v>
      </c>
      <c r="AI49" s="249">
        <f t="array" ref="AI49">SUM(SUMIFS(
'BLC Subcont'!$CK$7:$CK$9999,
'BLC Subcont'!$I$7:$I$9999,AJ$9,
'BLC Subcont'!$U$7:$U$9999,$A49,
'BLC Subcont'!$AA$7:$AA$9999,{"Men'S";"Women";"Unisex"}
))</f>
        <v>0</v>
      </c>
      <c r="AJ49" s="58">
        <f t="shared" si="36"/>
        <v>0</v>
      </c>
      <c r="AK49" s="42">
        <f t="array" ref="AK49">SUM(SUMIFS(
'BLC Subcont'!$AE$7:$AE$9999,
'BLC Subcont'!$I$7:$I$9999,AM$9,
'BLC Subcont'!$U$7:$U$9999,$A49,
'BLC Subcont'!$AA$7:$AA$9999,{"Men'S";"Women";"Unisex"}
))</f>
        <v>0</v>
      </c>
      <c r="AL49" s="249">
        <f t="array" ref="AL49">SUM(SUMIFS(
'BLC Subcont'!$CK$7:$CK$9999,
'BLC Subcont'!$I$7:$I$9999,AM$9,
'BLC Subcont'!$U$7:$U$9999,$A49,
'BLC Subcont'!$AA$7:$AA$9999,{"Men'S";"Women";"Unisex"}
))</f>
        <v>0</v>
      </c>
      <c r="AM49" s="58">
        <f t="shared" si="36"/>
        <v>0</v>
      </c>
      <c r="AN49" s="42">
        <f t="array" ref="AN49">SUM(SUMIFS(
'BLC Subcont'!$AE$7:$AE$9999,
'BLC Subcont'!$I$7:$I$9999,AP$9,
'BLC Subcont'!$U$7:$U$9999,$A49,
'BLC Subcont'!$AA$7:$AA$9999,{"Men'S";"Women";"Unisex"}
))</f>
        <v>0</v>
      </c>
      <c r="AO49" s="249">
        <f t="array" ref="AO49">SUM(SUMIFS(
'BLC Subcont'!$CK$7:$CK$9999,
'BLC Subcont'!$I$7:$I$9999,AP$9,
'BLC Subcont'!$U$7:$U$9999,$A49,
'BLC Subcont'!$AA$7:$AA$9999,{"Men'S";"Women";"Unisex"}
))</f>
        <v>0</v>
      </c>
      <c r="AP49" s="58">
        <f t="shared" si="36"/>
        <v>0</v>
      </c>
      <c r="AQ49" s="42">
        <f t="array" ref="AQ49">SUM(SUMIFS(
'BLC Subcont'!$AE$7:$AE$9999,
'BLC Subcont'!$I$7:$I$9999,AS$9,
'BLC Subcont'!$U$7:$U$9999,$A49,
'BLC Subcont'!$AA$7:$AA$9999,{"Men'S";"Women";"Unisex"}
))</f>
        <v>0</v>
      </c>
      <c r="AR49" s="249">
        <f t="array" ref="AR49">SUM(SUMIFS(
'BLC Subcont'!$CK$7:$CK$9999,
'BLC Subcont'!$I$7:$I$9999,AS$9,
'BLC Subcont'!$U$7:$U$9999,$A49,
'BLC Subcont'!$AA$7:$AA$9999,{"Men'S";"Women";"Unisex"}
))</f>
        <v>0</v>
      </c>
      <c r="AS49" s="58">
        <f t="shared" si="36"/>
        <v>0</v>
      </c>
      <c r="AT49" s="42">
        <f t="array" ref="AT49">SUM(SUMIFS(
'BLC Subcont'!$AE$7:$AE$9999,
'BLC Subcont'!$I$7:$I$9999,AV$9,
'BLC Subcont'!$U$7:$U$9999,$A49,
'BLC Subcont'!$AA$7:$AA$9999,{"Men'S";"Women";"Unisex"}
))</f>
        <v>0</v>
      </c>
      <c r="AU49" s="48">
        <f t="array" ref="AU49">SUM(SUMIFS(
'BLC Subcont'!$CK$7:$CK$9999,
'BLC Subcont'!$I$7:$I$9999,AV$9,
'BLC Subcont'!$U$7:$U$9999,$A49,
'BLC Subcont'!$AA$7:$AA$9999,{"Men'S";"Women";"Unisex"}
))</f>
        <v>0</v>
      </c>
      <c r="AV49" s="58">
        <f t="shared" si="37"/>
        <v>0</v>
      </c>
      <c r="AW49" s="42">
        <f t="array" ref="AW49">SUM(SUMIFS(
'BLC Subcont'!$AE$7:$AE$9999,
'BLC Subcont'!$I$7:$I$9999,AY$9,
'BLC Subcont'!$U$7:$U$9999,$A49,
'BLC Subcont'!$AA$7:$AA$9999,{"Men'S";"Women";"Unisex"}
))</f>
        <v>0</v>
      </c>
      <c r="AX49" s="48">
        <f t="array" ref="AX49">SUM(SUMIFS(
'BLC Subcont'!$CK$7:$CK$9999,
'BLC Subcont'!$I$7:$I$9999,AY$9,
'BLC Subcont'!$U$7:$U$9999,$A49,
'BLC Subcont'!$AA$7:$AA$9999,{"Men'S";"Women";"Unisex"}
))</f>
        <v>0</v>
      </c>
      <c r="AY49" s="58">
        <f t="shared" si="38"/>
        <v>0</v>
      </c>
      <c r="AZ49" s="42">
        <f t="shared" si="44"/>
        <v>0</v>
      </c>
      <c r="BA49" s="249">
        <f t="shared" si="39"/>
        <v>0</v>
      </c>
      <c r="BB49" s="58">
        <f t="shared" si="45"/>
        <v>0</v>
      </c>
      <c r="BC49" s="42">
        <f t="shared" si="46"/>
        <v>0</v>
      </c>
      <c r="BD49" s="249">
        <f t="shared" si="41"/>
        <v>0</v>
      </c>
      <c r="BE49" s="58">
        <f t="shared" si="47"/>
        <v>0</v>
      </c>
      <c r="BF49" s="42">
        <f>SUMIFS(RCCP!$HX$8:$HX$136,
RCCP!$A$8:$A$136,$A49,
RCCP!$C$8:$C$136,$B49
)+
(SUMIFS(RCCP!$IC$8:$IC$136,
RCCP!$A$8:$A$136,$A49,
RCCP!$C$8:$C$136,$B49)/4)</f>
        <v>0</v>
      </c>
      <c r="BG49" s="48">
        <f>SUMIFS(RCCP!$HX$8:$HX$136,
RCCP!$A$8:$A$136,$A49,
RCCP!$C$8:$C$136,$B49
)+
(SUMIFS(RCCP!$IC$8:$IC$136,
RCCP!$A$8:$A$136,$A49,
RCCP!$C$8:$C$136,$B49)/4)</f>
        <v>0</v>
      </c>
      <c r="BH49" s="58">
        <f t="shared" si="48"/>
        <v>0</v>
      </c>
      <c r="BI49" s="42">
        <f>SUMIFS(RCCP!$HY$8:$HY$136,
RCCP!$A$8:$A$136,$A49,
RCCP!$C$8:$C$136,$B49
)+
(SUMIFS(RCCP!$IC$8:$IC$136,
RCCP!$A$8:$A$136,$A49,
RCCP!$C$8:$C$136,$B49)/4)</f>
        <v>0</v>
      </c>
      <c r="BJ49" s="48">
        <f>SUMIFS(RCCP!$HY$8:$HY$136,
RCCP!$A$8:$A$136,$A49,
RCCP!$C$8:$C$136,$B49
)+
(SUMIFS(RCCP!$IC$8:$IC$136,
RCCP!$A$8:$A$136,$A49,
RCCP!$C$8:$C$136,$B49)/4)</f>
        <v>0</v>
      </c>
      <c r="BK49" s="58">
        <f t="shared" si="49"/>
        <v>0</v>
      </c>
      <c r="BL49" s="42">
        <f>SUMIFS(RCCP!$HZ$8:$HZ$136,
RCCP!$A$8:$A$136,$A49,
RCCP!$C$8:$C$136,$B49
)+
(SUMIFS(RCCP!$IC$8:$IC$136,
RCCP!$A$8:$A$136,$A49,
RCCP!$C$8:$C$136,$B49)/4)</f>
        <v>252</v>
      </c>
      <c r="BM49" s="249">
        <f>SUMIFS(RCCP!$HZ$8:$HZ$136,
RCCP!$A$8:$A$136,$A49,
RCCP!$C$8:$C$136,$B49
)+
(SUMIFS(RCCP!$IC$8:$IC$136,
RCCP!$A$8:$A$136,$A49,
RCCP!$C$8:$C$136,$B49)/4)</f>
        <v>252</v>
      </c>
      <c r="BN49" s="58">
        <f t="shared" si="50"/>
        <v>2.3140495867768594E-2</v>
      </c>
      <c r="BO49" s="42">
        <f>SUMIFS(RCCP!$IA$8:$IA$136,
RCCP!$A$8:$A$136,$A49,
RCCP!$C$8:$C$136,$B49
)+
(SUMIFS(RCCP!$IC$8:$IC$136,
RCCP!$A$8:$A$136,$A49,
RCCP!$C$8:$C$136,$B49)/4)</f>
        <v>0</v>
      </c>
      <c r="BP49" s="249">
        <f>SUMIFS(RCCP!$IA$8:$IA$136,
RCCP!$A$8:$A$136,$A49,
RCCP!$C$8:$C$136,$B49
)+
(SUMIFS(RCCP!$IC$8:$IC$136,
RCCP!$A$8:$A$136,$A49,
RCCP!$C$8:$C$136,$B49)/4)</f>
        <v>0</v>
      </c>
      <c r="BQ49" s="58">
        <f t="shared" si="51"/>
        <v>0</v>
      </c>
      <c r="BR49" s="42">
        <f>SUMIFS(RCCP!$IF$8:$IF$136,
RCCP!$A$8:$A$136,$A49,
RCCP!$C$8:$C$136,$B49
)+
(SUMIFS(RCCP!$IK$8:$IK$136,
RCCP!$A$8:$A$136,$A49,
RCCP!$C$8:$C$136,$B49)/4)</f>
        <v>745.5</v>
      </c>
      <c r="BS49" s="249">
        <f>SUMIFS(RCCP!$IF$8:$IF$136,
RCCP!$A$8:$A$136,$A49,
RCCP!$C$8:$C$136,$B49
)+
(SUMIFS(RCCP!$IK$8:$IK$136,
RCCP!$A$8:$A$136,$A49,
RCCP!$C$8:$C$136,$B49)/4)</f>
        <v>745.5</v>
      </c>
      <c r="BT49" s="58">
        <f t="shared" si="52"/>
        <v>6.8457300275482094E-2</v>
      </c>
      <c r="BU49" s="42">
        <f>SUMIFS(RCCP!$IG$8:$IG$136,
RCCP!$A$8:$A$136,$A49,
RCCP!$C$8:$C$136,$B49
)+
(SUMIFS(RCCP!$IK$8:$IK$136,
RCCP!$A$8:$A$136,$A49,
RCCP!$C$8:$C$136,$B49)/4)</f>
        <v>745.5</v>
      </c>
      <c r="BV49" s="249">
        <f>SUMIFS(RCCP!$IG$8:$IG$136,
RCCP!$A$8:$A$136,$A49,
RCCP!$C$8:$C$136,$B49
)+
(SUMIFS(RCCP!$IK$8:$IK$136,
RCCP!$A$8:$A$136,$A49,
RCCP!$C$8:$C$136,$B49)/4)</f>
        <v>745.5</v>
      </c>
      <c r="BW49" s="58">
        <f t="shared" si="53"/>
        <v>6.8457300275482094E-2</v>
      </c>
      <c r="BX49" s="42">
        <f>SUMIFS(RCCP!$IH$8:$IH$136,
RCCP!$A$8:$A$136,$A49,
RCCP!$C$8:$C$136,$B49
)+
(SUMIFS(RCCP!$IK$8:$IK$136,
RCCP!$A$8:$A$136,$A49,
RCCP!$C$8:$C$136,$B49)/4)</f>
        <v>745.5</v>
      </c>
      <c r="BY49" s="249">
        <f>SUMIFS(RCCP!$IH$8:$IH$136,
RCCP!$A$8:$A$136,$A49,
RCCP!$C$8:$C$136,$B49
)+
(SUMIFS(RCCP!$IK$8:$IK$136,
RCCP!$A$8:$A$136,$A49,
RCCP!$C$8:$C$136,$B49)/4)</f>
        <v>745.5</v>
      </c>
      <c r="BZ49" s="58">
        <f t="shared" si="54"/>
        <v>6.8457300275482094E-2</v>
      </c>
      <c r="CA49" s="42">
        <f>SUMIFS(RCCP!$II$8:$II$136,
RCCP!$A$8:$A$136,$A49,
RCCP!$C$8:$C$136,$B49
)+
(SUMIFS(RCCP!$IK$8:$IK$136,
RCCP!$A$8:$A$136,$A49,
RCCP!$C$8:$C$136,$B49)/4)</f>
        <v>745.5</v>
      </c>
      <c r="CB49" s="249">
        <f>SUMIFS(RCCP!$II$8:$II$136,
RCCP!$A$8:$A$136,$A49,
RCCP!$C$8:$C$136,$B49
)+
(SUMIFS(RCCP!$IK$8:$IK$136,
RCCP!$A$8:$A$136,$A49,
RCCP!$C$8:$C$136,$B49)/4)</f>
        <v>745.5</v>
      </c>
      <c r="CC49" s="58">
        <f t="shared" si="55"/>
        <v>8.3670033670033672E-2</v>
      </c>
      <c r="CD49" s="42">
        <f>SUMIFS(RCCP!$IN$8:$IN$136,
RCCP!$A$8:$A$136,$A49,
RCCP!$C$8:$C$136,$B49
)+
(SUMIFS(RCCP!$IT$8:$IT$136,
RCCP!$A$8:$A$136,$A49,
RCCP!$C$8:$C$136,$B49)/5)</f>
        <v>327.60000000000002</v>
      </c>
      <c r="CE49" s="249">
        <f>SUMIFS(RCCP!$IN$8:$IN$136,
RCCP!$A$8:$A$136,$A49,
RCCP!$C$8:$C$136,$B49
)+
(SUMIFS(RCCP!$IT$8:$IT$136,
RCCP!$A$8:$A$136,$A49,
RCCP!$C$8:$C$136,$B49)/5)</f>
        <v>327.60000000000002</v>
      </c>
      <c r="CF49" s="58">
        <f t="shared" si="56"/>
        <v>3.6767676767676769E-2</v>
      </c>
      <c r="CG49" s="42">
        <f>SUMIFS(RCCP!$IO$8:$IO$136,
RCCP!$A$8:$A$136,$A49,
RCCP!$C$8:$C$136,$B49
)+
(SUMIFS(RCCP!$IT$8:$IT$136,
RCCP!$A$8:$A$136,$A49,
RCCP!$C$8:$C$136,$B49)/5)</f>
        <v>327.60000000000002</v>
      </c>
      <c r="CH49" s="249">
        <f>SUMIFS(RCCP!$IO$8:$IO$136,
RCCP!$A$8:$A$136,$A49,
RCCP!$C$8:$C$136,$B49
)+
(SUMIFS(RCCP!$IT$8:$IT$136,
RCCP!$A$8:$A$136,$A49,
RCCP!$C$8:$C$136,$B49)/5)</f>
        <v>327.60000000000002</v>
      </c>
      <c r="CI49" s="58">
        <f t="shared" si="57"/>
        <v>3.0082644628099175E-2</v>
      </c>
      <c r="CJ49" s="42">
        <f>SUMIFS(RCCP!$IP$8:$IP$136,
RCCP!$A$8:$A$136,$A49,
RCCP!$C$8:$C$136,$B49
)+
(SUMIFS(RCCP!$IT$8:$IT$136,
RCCP!$A$8:$A$136,$A49,
RCCP!$C$8:$C$136,$B49)/5)</f>
        <v>327.60000000000002</v>
      </c>
      <c r="CK49" s="249">
        <f>SUMIFS(RCCP!$IP$8:$IP$136,
RCCP!$A$8:$A$136,$A49,
RCCP!$C$8:$C$136,$B49
)+
(SUMIFS(RCCP!$IT$8:$IT$136,
RCCP!$A$8:$A$136,$A49,
RCCP!$C$8:$C$136,$B49)/5)</f>
        <v>327.60000000000002</v>
      </c>
      <c r="CL49" s="58">
        <f t="shared" si="58"/>
        <v>3.0082644628099175E-2</v>
      </c>
      <c r="CM49" s="42">
        <f>SUMIFS(RCCP!$IQ$8:$IQ$136,
RCCP!$A$8:$A$136,$A49,
RCCP!$C$8:$C$136,$B49
)+
(SUMIFS(RCCP!$IT$8:$IT$136,
RCCP!$A$8:$A$136,$A49,
RCCP!$C$8:$C$136,$B49)/5)</f>
        <v>327.60000000000002</v>
      </c>
      <c r="CN49" s="249">
        <f>SUMIFS(RCCP!$IQ$8:$IQ$136,
RCCP!$A$8:$A$136,$A49,
RCCP!$C$8:$C$136,$B49
)+
(SUMIFS(RCCP!$IT$8:$IT$136,
RCCP!$A$8:$A$136,$A49,
RCCP!$C$8:$C$136,$B49)/5)</f>
        <v>327.60000000000002</v>
      </c>
      <c r="CO49" s="58">
        <f t="shared" si="59"/>
        <v>3.0082644628099175E-2</v>
      </c>
      <c r="CP49" s="42">
        <f>SUMIFS(RCCP!$IR$8:$IR$136,
RCCP!$A$8:$A$136,$A49,
RCCP!$C$8:$C$136,$B49
)+
(SUMIFS(RCCP!$IT$8:$IT$136,
RCCP!$A$8:$A$136,$A49,
RCCP!$C$8:$C$136,$B49)/5)</f>
        <v>327.60000000000002</v>
      </c>
      <c r="CQ49" s="249">
        <f>SUMIFS(RCCP!$IR$8:$IR$136,
RCCP!$A$8:$A$136,$A49,
RCCP!$C$8:$C$136,$B49
)+
(SUMIFS(RCCP!$IT$8:$IT$136,
RCCP!$A$8:$A$136,$A49,
RCCP!$C$8:$C$136,$B49)/5)</f>
        <v>327.60000000000002</v>
      </c>
      <c r="CR49" s="58">
        <f t="shared" si="60"/>
        <v>3.0082644628099175E-2</v>
      </c>
      <c r="CS49" s="42">
        <f>SUMIFS(RCCP!$IW$8:$IW$136,
RCCP!$A$8:$A$136,$A49,
RCCP!$C$8:$C$136,$B49
)+
(SUMIFS(RCCP!$JB$8:$JB$136,
RCCP!$A$8:$A$136,$A49,
RCCP!$C$8:$C$136,$B49)/4)</f>
        <v>0</v>
      </c>
      <c r="CT49" s="249">
        <f>SUMIFS(RCCP!$IW$8:$IW$136,
RCCP!$A$8:$A$136,$A49,
RCCP!$C$8:$C$136,$B49
)+
(SUMIFS(RCCP!$JB$8:$JB$136,
RCCP!$A$8:$A$136,$A49,
RCCP!$C$8:$C$136,$B49)/4)</f>
        <v>0</v>
      </c>
      <c r="CU49" s="58">
        <f t="shared" si="94"/>
        <v>0</v>
      </c>
      <c r="CV49" s="42">
        <f>SUMIFS(RCCP!$IX$8:$IX$136,
RCCP!$A$8:$A$136,$A49,
RCCP!$C$8:$C$136,$B49
)+
(SUMIFS(RCCP!$JB$8:$JB$136,
RCCP!$A$8:$A$136,$A49,
RCCP!$C$8:$C$136,$B49)/4)</f>
        <v>0</v>
      </c>
      <c r="CW49" s="249">
        <f>SUMIFS(RCCP!$IX$8:$IX$136,
RCCP!$A$8:$A$136,$A49,
RCCP!$C$8:$C$136,$B49
)+
(SUMIFS(RCCP!$JB$8:$JB$136,
RCCP!$A$8:$A$136,$A49,
RCCP!$C$8:$C$136,$B49)/4)</f>
        <v>0</v>
      </c>
      <c r="CX49" s="58">
        <f t="shared" si="95"/>
        <v>0</v>
      </c>
      <c r="CY49" s="42">
        <f>SUMIFS(RCCP!$IY$8:$IY$136,
RCCP!$A$8:$A$136,$A49,
RCCP!$C$8:$C$136,$B49
)+
(SUMIFS(RCCP!$JB$8:$JB$136,
RCCP!$A$8:$A$136,$A49,
RCCP!$C$8:$C$136,$B49)/4)</f>
        <v>0</v>
      </c>
      <c r="CZ49" s="249">
        <f>SUMIFS(RCCP!$IY$8:$IY$136,
RCCP!$A$8:$A$136,$A49,
RCCP!$C$8:$C$136,$B49
)+
(SUMIFS(RCCP!$JB$8:$JB$136,
RCCP!$A$8:$A$136,$A49,
RCCP!$C$8:$C$136,$B49)/4)</f>
        <v>0</v>
      </c>
      <c r="DA49" s="58">
        <f t="shared" si="96"/>
        <v>0</v>
      </c>
      <c r="DB49" s="42">
        <f>SUMIFS(RCCP!$IZ$8:$IZ$136,
RCCP!$A$8:$A$136,$A49,
RCCP!$C$8:$C$136,$B49
)+
(SUMIFS(RCCP!$JB$8:$JB$136,
RCCP!$A$8:$A$136,$A49,
RCCP!$C$8:$C$136,$B49)/4)</f>
        <v>0</v>
      </c>
      <c r="DC49" s="249">
        <f>SUMIFS(RCCP!$IZ$8:$IZ$136,
RCCP!$A$8:$A$136,$A49,
RCCP!$C$8:$C$136,$B49
)+
(SUMIFS(RCCP!$JB$8:$JB$136,
RCCP!$A$8:$A$136,$A49,
RCCP!$C$8:$C$136,$B49)/4)</f>
        <v>0</v>
      </c>
      <c r="DD49" s="58">
        <f t="shared" si="97"/>
        <v>0</v>
      </c>
      <c r="DE49" s="42">
        <f>SUMIFS(RCCP!$JE$8:$JE$136,
RCCP!$A$8:$A$136,$A49,
RCCP!$C$8:$C$136,$B49
)+
(SUMIFS(RCCP!$JJ$8:$JJ$136,
RCCP!$A$8:$A$136,$A49,
RCCP!$C$8:$C$136,$B49)/4)</f>
        <v>0</v>
      </c>
      <c r="DF49" s="249">
        <f>SUMIFS(RCCP!$JE$8:$JE$136,
RCCP!$A$8:$A$136,$A49,
RCCP!$C$8:$C$136,$B49
)+
(SUMIFS(RCCP!$JJ$8:$JJ$136,
RCCP!$A$8:$A$136,$A49,
RCCP!$C$8:$C$136,$B49)/4)</f>
        <v>0</v>
      </c>
      <c r="DG49" s="58">
        <f t="shared" si="98"/>
        <v>0</v>
      </c>
      <c r="DH49" s="42">
        <f>SUMIFS(RCCP!$JF$8:$JF$136,
RCCP!$A$8:$A$136,$A49,
RCCP!$C$8:$C$136,$B49
)+
(SUMIFS(RCCP!$JJ$8:$JJ$136,
RCCP!$A$8:$A$136,$A49,
RCCP!$C$8:$C$136,$B49)/4)</f>
        <v>0</v>
      </c>
      <c r="DI49" s="249">
        <f>SUMIFS(RCCP!$JF$8:$JF$136,
RCCP!$A$8:$A$136,$A49,
RCCP!$C$8:$C$136,$B49
)+
(SUMIFS(RCCP!$JJ$8:$JJ$136,
RCCP!$A$8:$A$136,$A49,
RCCP!$C$8:$C$136,$B49)/4)</f>
        <v>0</v>
      </c>
      <c r="DJ49" s="58">
        <f t="shared" si="99"/>
        <v>0</v>
      </c>
      <c r="DK49" s="42">
        <f>SUMIFS(RCCP!$JG$8:$JG$136,
RCCP!$A$8:$A$136,$A49,
RCCP!$C$8:$C$136,$B49
)+
(SUMIFS(RCCP!$JJ$8:$JJ$136,
RCCP!$A$8:$A$136,$A49,
RCCP!$C$8:$C$136,$B49)/4)</f>
        <v>0</v>
      </c>
      <c r="DL49" s="249">
        <f>SUMIFS(RCCP!$JG$8:$JG$136,
RCCP!$A$8:$A$136,$A49,
RCCP!$C$8:$C$136,$B49
)+
(SUMIFS(RCCP!$JJ$8:$JJ$136,
RCCP!$A$8:$A$136,$A49,
RCCP!$C$8:$C$136,$B49)/4)</f>
        <v>0</v>
      </c>
      <c r="DM49" s="58">
        <f t="shared" si="100"/>
        <v>0</v>
      </c>
      <c r="DN49" s="42">
        <f>SUMIFS(RCCP!$JH$8:$JH$136,
RCCP!$A$8:$A$136,$A49,
RCCP!$C$8:$C$136,$B49
)+
(SUMIFS(RCCP!$JJ$8:$JJ$136,
RCCP!$A$8:$A$136,$A49,
RCCP!$C$8:$C$136,$B49)/4)</f>
        <v>0</v>
      </c>
      <c r="DO49" s="249">
        <f>SUMIFS(RCCP!$JH$8:$JH$136,
RCCP!$A$8:$A$136,$A49,
RCCP!$C$8:$C$136,$B49
)+
(SUMIFS(RCCP!$JJ$8:$JJ$136,
RCCP!$A$8:$A$136,$A49,
RCCP!$C$8:$C$136,$B49)/4)</f>
        <v>0</v>
      </c>
      <c r="DP49" s="58">
        <f t="shared" si="101"/>
        <v>0</v>
      </c>
    </row>
    <row r="50" spans="1:120" ht="20.149999999999999" customHeight="1" x14ac:dyDescent="0.35">
      <c r="A50" s="130">
        <v>878</v>
      </c>
      <c r="B50" s="130" t="s">
        <v>45</v>
      </c>
      <c r="C50" s="39" t="s">
        <v>60</v>
      </c>
      <c r="D50" s="128">
        <v>275</v>
      </c>
      <c r="E50" s="39">
        <f t="shared" si="102"/>
        <v>5.5</v>
      </c>
      <c r="F50" s="39">
        <v>9</v>
      </c>
      <c r="G50" s="39">
        <v>2</v>
      </c>
      <c r="H50" s="40">
        <f t="shared" si="43"/>
        <v>27225</v>
      </c>
      <c r="I50" s="40">
        <f t="shared" si="28"/>
        <v>4950</v>
      </c>
      <c r="J50" s="42">
        <f>SUM(SUMIFS(
'BLC Subcont'!$AE$7:$AE$9999,
'BLC Subcont'!$I$7:$I$9999,L$9,
'BLC Subcont'!$U$7:$U$9999,$A50,
'BLC Subcont'!$AA$7:$AA$9999,"Preschool"
))</f>
        <v>0</v>
      </c>
      <c r="K50" s="48">
        <f>SUM(SUMIFS(
'BLC Subcont'!$CJ$7:$CJ$9999,
'BLC Subcont'!$I$7:$I$9999,L$9,
'BLC Subcont'!$U$7:$U$9999,$A50,
'BLC Subcont'!$AA$7:$AA$9999,"Preschool"
))</f>
        <v>0</v>
      </c>
      <c r="L50" s="58">
        <f t="shared" si="29"/>
        <v>0</v>
      </c>
      <c r="M50" s="42">
        <f>SUM(SUMIFS(
'BLC Subcont'!$AE$7:$AE$9999,
'BLC Subcont'!$I$7:$I$9999,O$9,
'BLC Subcont'!$U$7:$U$9999,$A50,
'BLC Subcont'!$AA$7:$AA$9999,"Preschool"
))</f>
        <v>0</v>
      </c>
      <c r="N50" s="48">
        <f>SUM(SUMIFS(
'BLC Subcont'!$CJ$7:$CJ$9999,
'BLC Subcont'!$I$7:$I$9999,O$9,
'BLC Subcont'!$U$7:$U$9999,$A50,
'BLC Subcont'!$AA$7:$AA$9999,"Preschool"
))</f>
        <v>0</v>
      </c>
      <c r="O50" s="58">
        <f t="shared" si="30"/>
        <v>0</v>
      </c>
      <c r="P50" s="42">
        <f>SUM(SUMIFS(
'BLC Subcont'!$AE$7:$AE$9999,
'BLC Subcont'!$I$7:$I$9999,R$9,
'BLC Subcont'!$U$7:$U$9999,$A50,
'BLC Subcont'!$AA$7:$AA$9999,"Preschool"
))</f>
        <v>3564</v>
      </c>
      <c r="Q50" s="48">
        <f>SUM(SUMIFS(
'BLC Subcont'!$CJ$7:$CJ$9999,
'BLC Subcont'!$I$7:$I$9999,R$9,
'BLC Subcont'!$U$7:$U$9999,$A50,
'BLC Subcont'!$AA$7:$AA$9999,"Preschool"
))</f>
        <v>0</v>
      </c>
      <c r="R50" s="58">
        <f t="shared" si="31"/>
        <v>0</v>
      </c>
      <c r="S50" s="42">
        <f>SUM(SUMIFS(
'BLC Subcont'!$AE$7:$AE$9999,
'BLC Subcont'!$I$7:$I$9999,U$9,
'BLC Subcont'!$U$7:$U$9999,$A50,
'BLC Subcont'!$AA$7:$AA$9999,"Preschool"
))</f>
        <v>4428</v>
      </c>
      <c r="T50" s="48">
        <f>SUM(SUMIFS(
'BLC Subcont'!$CJ$7:$CJ$9999,
'BLC Subcont'!$I$7:$I$9999,U$9,
'BLC Subcont'!$U$7:$U$9999,$A50,
'BLC Subcont'!$AA$7:$AA$9999,"Preschool"
))</f>
        <v>0</v>
      </c>
      <c r="U50" s="58">
        <f t="shared" si="32"/>
        <v>0</v>
      </c>
      <c r="V50" s="42">
        <f>SUM(SUMIFS(
'BLC Subcont'!$AE$7:$AE$9999,
'BLC Subcont'!$I$7:$I$9999,X$9,
'BLC Subcont'!$U$7:$U$9999,$A50,
'BLC Subcont'!$AA$7:$AA$9999,"Preschool"
))</f>
        <v>2544</v>
      </c>
      <c r="W50" s="48">
        <f>SUM(SUMIFS(
'BLC Subcont'!$CJ$7:$CJ$9999,
'BLC Subcont'!$I$7:$I$9999,X$9,
'BLC Subcont'!$U$7:$U$9999,$A50,
'BLC Subcont'!$AA$7:$AA$9999,"Preschool"
))</f>
        <v>2544</v>
      </c>
      <c r="X50" s="58">
        <f t="shared" si="33"/>
        <v>9.3443526170798902E-2</v>
      </c>
      <c r="Y50" s="47">
        <f t="shared" si="34"/>
        <v>10536</v>
      </c>
      <c r="Z50" s="48">
        <f t="shared" si="34"/>
        <v>2544</v>
      </c>
      <c r="AA50" s="127">
        <f t="shared" si="35"/>
        <v>9.3443526170798902E-2</v>
      </c>
      <c r="AB50" s="42">
        <f>SUM(SUMIFS(
'BLC Subcont'!$AE$7:$AE$9999,
'BLC Subcont'!$I$7:$I$9999,AD$9,
'BLC Subcont'!$U$7:$U$9999,$A50,
'BLC Subcont'!$AA$7:$AA$9999,"Preschool"
))</f>
        <v>0</v>
      </c>
      <c r="AC50" s="249">
        <f>SUM(SUMIFS(
'BLC Subcont'!$CJ$7:$CJ$9999,
'BLC Subcont'!$I$7:$I$9999,AD$9,
'BLC Subcont'!$U$7:$U$9999,$A50,
'BLC Subcont'!$AA$7:$AA$9999,"Preschool"
))</f>
        <v>0</v>
      </c>
      <c r="AD50" s="58">
        <f t="shared" si="36"/>
        <v>0</v>
      </c>
      <c r="AE50" s="42">
        <f>SUM(SUMIFS(
'BLC Subcont'!$AE$7:$AE$9999,
'BLC Subcont'!$I$7:$I$9999,AG$9,
'BLC Subcont'!$U$7:$U$9999,$A50,
'BLC Subcont'!$AA$7:$AA$9999,"Preschool"
))</f>
        <v>3870</v>
      </c>
      <c r="AF50" s="249">
        <f>SUM(SUMIFS(
'BLC Subcont'!$CJ$7:$CJ$9999,
'BLC Subcont'!$I$7:$I$9999,AG$9,
'BLC Subcont'!$U$7:$U$9999,$A50,
'BLC Subcont'!$AA$7:$AA$9999,"Preschool"
))</f>
        <v>3870</v>
      </c>
      <c r="AG50" s="58">
        <f t="shared" si="36"/>
        <v>0.14214876033057852</v>
      </c>
      <c r="AH50" s="42">
        <f>SUM(SUMIFS(
'BLC Subcont'!$AE$7:$AE$9999,
'BLC Subcont'!$I$7:$I$9999,AJ$9,
'BLC Subcont'!$U$7:$U$9999,$A50,
'BLC Subcont'!$AA$7:$AA$9999,"Preschool"
))</f>
        <v>3348</v>
      </c>
      <c r="AI50" s="249">
        <f>SUM(SUMIFS(
'BLC Subcont'!$CJ$7:$CJ$9999,
'BLC Subcont'!$I$7:$I$9999,AJ$9,
'BLC Subcont'!$U$7:$U$9999,$A50,
'BLC Subcont'!$AA$7:$AA$9999,"Preschool"
))</f>
        <v>3348</v>
      </c>
      <c r="AJ50" s="58">
        <f t="shared" si="36"/>
        <v>0.12297520661157024</v>
      </c>
      <c r="AK50" s="42">
        <f>SUM(SUMIFS(
'BLC Subcont'!$AE$7:$AE$9999,
'BLC Subcont'!$I$7:$I$9999,AM$9,
'BLC Subcont'!$U$7:$U$9999,$A50,
'BLC Subcont'!$AA$7:$AA$9999,"Preschool"
))</f>
        <v>0</v>
      </c>
      <c r="AL50" s="249">
        <f>SUM(SUMIFS(
'BLC Subcont'!$CJ$7:$CJ$9999,
'BLC Subcont'!$I$7:$I$9999,AM$9,
'BLC Subcont'!$U$7:$U$9999,$A50,
'BLC Subcont'!$AA$7:$AA$9999,"Preschool"
))</f>
        <v>0</v>
      </c>
      <c r="AM50" s="58">
        <f t="shared" si="36"/>
        <v>0</v>
      </c>
      <c r="AN50" s="42">
        <f>SUM(SUMIFS(
'BLC Subcont'!$AE$7:$AE$9999,
'BLC Subcont'!$I$7:$I$9999,AP$9,
'BLC Subcont'!$U$7:$U$9999,$A50,
'BLC Subcont'!$AA$7:$AA$9999,"Preschool"
))</f>
        <v>0</v>
      </c>
      <c r="AO50" s="249">
        <f>SUM(SUMIFS(
'BLC Subcont'!$CJ$7:$CJ$9999,
'BLC Subcont'!$I$7:$I$9999,AP$9,
'BLC Subcont'!$U$7:$U$9999,$A50,
'BLC Subcont'!$AA$7:$AA$9999,"Preschool"
))</f>
        <v>0</v>
      </c>
      <c r="AP50" s="58">
        <f t="shared" si="36"/>
        <v>0</v>
      </c>
      <c r="AQ50" s="42">
        <f>SUM(SUMIFS(
'BLC Subcont'!$AE$7:$AE$9999,
'BLC Subcont'!$I$7:$I$9999,AS$9,
'BLC Subcont'!$U$7:$U$9999,$A50,
'BLC Subcont'!$AA$7:$AA$9999,"Preschool"
))</f>
        <v>0</v>
      </c>
      <c r="AR50" s="249">
        <f>SUM(SUMIFS(
'BLC Subcont'!$CJ$7:$CJ$9999,
'BLC Subcont'!$I$7:$I$9999,AS$9,
'BLC Subcont'!$U$7:$U$9999,$A50,
'BLC Subcont'!$AA$7:$AA$9999,"Preschool"
))</f>
        <v>0</v>
      </c>
      <c r="AS50" s="58">
        <f t="shared" si="36"/>
        <v>0</v>
      </c>
      <c r="AT50" s="42">
        <f>SUM(SUMIFS(
'BLC Subcont'!$AE$7:$AE$9999,
'BLC Subcont'!$I$7:$I$9999,AV$9,
'BLC Subcont'!$U$7:$U$9999,$A50,
'BLC Subcont'!$AA$7:$AA$9999,"Preschool"
))</f>
        <v>0</v>
      </c>
      <c r="AU50" s="48">
        <f>SUM(SUMIFS(
'BLC Subcont'!$CJ$7:$CJ$9999,
'BLC Subcont'!$I$7:$I$9999,AV$9,
'BLC Subcont'!$U$7:$U$9999,$A50,
'BLC Subcont'!$AA$7:$AA$9999,"Preschool"
))</f>
        <v>0</v>
      </c>
      <c r="AV50" s="58">
        <f t="shared" si="37"/>
        <v>0</v>
      </c>
      <c r="AW50" s="42">
        <f>SUM(SUMIFS(
'BLC Subcont'!$AE$7:$AE$9999,
'BLC Subcont'!$I$7:$I$9999,AY$9,
'BLC Subcont'!$U$7:$U$9999,$A50,
'BLC Subcont'!$AA$7:$AA$9999,"Preschool"
))</f>
        <v>0</v>
      </c>
      <c r="AX50" s="48">
        <f>SUM(SUMIFS(
'BLC Subcont'!$CJ$7:$CJ$9999,
'BLC Subcont'!$I$7:$I$9999,AY$9,
'BLC Subcont'!$U$7:$U$9999,$A50,
'BLC Subcont'!$AA$7:$AA$9999,"Preschool"
))</f>
        <v>0</v>
      </c>
      <c r="AY50" s="58">
        <f t="shared" si="38"/>
        <v>0</v>
      </c>
      <c r="AZ50" s="42">
        <f t="shared" si="44"/>
        <v>523.5</v>
      </c>
      <c r="BA50" s="249">
        <f t="shared" si="39"/>
        <v>523.5</v>
      </c>
      <c r="BB50" s="58">
        <f t="shared" si="45"/>
        <v>1.9228650137741048E-2</v>
      </c>
      <c r="BC50" s="42">
        <f t="shared" si="46"/>
        <v>691.5</v>
      </c>
      <c r="BD50" s="249">
        <f t="shared" si="41"/>
        <v>691.5</v>
      </c>
      <c r="BE50" s="58">
        <f t="shared" si="47"/>
        <v>2.5399449035812673E-2</v>
      </c>
      <c r="BF50" s="42">
        <f>SUMIFS(RCCP!$HX$8:$HX$136,
RCCP!$A$8:$A$136,$A50,
RCCP!$C$8:$C$136,$B50
)+
(SUMIFS(RCCP!$IC$8:$IC$136,
RCCP!$A$8:$A$136,$A50,
RCCP!$C$8:$C$136,$B50)/4)</f>
        <v>523.5</v>
      </c>
      <c r="BG50" s="48">
        <f>SUMIFS(RCCP!$HX$8:$HX$136,
RCCP!$A$8:$A$136,$A50,
RCCP!$C$8:$C$136,$B50
)+
(SUMIFS(RCCP!$IC$8:$IC$136,
RCCP!$A$8:$A$136,$A50,
RCCP!$C$8:$C$136,$B50)/4)</f>
        <v>523.5</v>
      </c>
      <c r="BH50" s="58">
        <f t="shared" si="48"/>
        <v>1.9228650137741048E-2</v>
      </c>
      <c r="BI50" s="42">
        <f>SUMIFS(RCCP!$HY$8:$HY$136,
RCCP!$A$8:$A$136,$A50,
RCCP!$C$8:$C$136,$B50
)+
(SUMIFS(RCCP!$IC$8:$IC$136,
RCCP!$A$8:$A$136,$A50,
RCCP!$C$8:$C$136,$B50)/4)</f>
        <v>691.5</v>
      </c>
      <c r="BJ50" s="48">
        <f>SUMIFS(RCCP!$HY$8:$HY$136,
RCCP!$A$8:$A$136,$A50,
RCCP!$C$8:$C$136,$B50
)+
(SUMIFS(RCCP!$IC$8:$IC$136,
RCCP!$A$8:$A$136,$A50,
RCCP!$C$8:$C$136,$B50)/4)</f>
        <v>691.5</v>
      </c>
      <c r="BK50" s="58">
        <f t="shared" si="49"/>
        <v>2.5399449035812673E-2</v>
      </c>
      <c r="BL50" s="42">
        <f>SUMIFS(RCCP!$HZ$8:$HZ$136,
RCCP!$A$8:$A$136,$A50,
RCCP!$C$8:$C$136,$B50
)+
(SUMIFS(RCCP!$IC$8:$IC$136,
RCCP!$A$8:$A$136,$A50,
RCCP!$C$8:$C$136,$B50)/4)</f>
        <v>523.5</v>
      </c>
      <c r="BM50" s="249">
        <f>SUMIFS(RCCP!$HZ$8:$HZ$136,
RCCP!$A$8:$A$136,$A50,
RCCP!$C$8:$C$136,$B50
)+
(SUMIFS(RCCP!$IC$8:$IC$136,
RCCP!$A$8:$A$136,$A50,
RCCP!$C$8:$C$136,$B50)/4)</f>
        <v>523.5</v>
      </c>
      <c r="BN50" s="58">
        <f t="shared" si="50"/>
        <v>1.9228650137741048E-2</v>
      </c>
      <c r="BO50" s="42">
        <f>SUMIFS(RCCP!$IA$8:$IA$136,
RCCP!$A$8:$A$136,$A50,
RCCP!$C$8:$C$136,$B50
)+
(SUMIFS(RCCP!$IC$8:$IC$136,
RCCP!$A$8:$A$136,$A50,
RCCP!$C$8:$C$136,$B50)/4)</f>
        <v>523.5</v>
      </c>
      <c r="BP50" s="249">
        <f>SUMIFS(RCCP!$IA$8:$IA$136,
RCCP!$A$8:$A$136,$A50,
RCCP!$C$8:$C$136,$B50
)+
(SUMIFS(RCCP!$IC$8:$IC$136,
RCCP!$A$8:$A$136,$A50,
RCCP!$C$8:$C$136,$B50)/4)</f>
        <v>523.5</v>
      </c>
      <c r="BQ50" s="58">
        <f t="shared" si="51"/>
        <v>1.9228650137741048E-2</v>
      </c>
      <c r="BR50" s="42">
        <f>SUMIFS(RCCP!$IF$8:$IF$136,
RCCP!$A$8:$A$136,$A50,
RCCP!$C$8:$C$136,$B50
)+
(SUMIFS(RCCP!$IK$8:$IK$136,
RCCP!$A$8:$A$136,$A50,
RCCP!$C$8:$C$136,$B50)/4)</f>
        <v>2529</v>
      </c>
      <c r="BS50" s="249">
        <f>SUMIFS(RCCP!$IF$8:$IF$136,
RCCP!$A$8:$A$136,$A50,
RCCP!$C$8:$C$136,$B50
)+
(SUMIFS(RCCP!$IK$8:$IK$136,
RCCP!$A$8:$A$136,$A50,
RCCP!$C$8:$C$136,$B50)/4)</f>
        <v>2529</v>
      </c>
      <c r="BT50" s="58">
        <f t="shared" si="52"/>
        <v>9.2892561983471081E-2</v>
      </c>
      <c r="BU50" s="42">
        <f>SUMIFS(RCCP!$IG$8:$IG$136,
RCCP!$A$8:$A$136,$A50,
RCCP!$C$8:$C$136,$B50
)+
(SUMIFS(RCCP!$IK$8:$IK$136,
RCCP!$A$8:$A$136,$A50,
RCCP!$C$8:$C$136,$B50)/4)</f>
        <v>2529</v>
      </c>
      <c r="BV50" s="249">
        <f>SUMIFS(RCCP!$IG$8:$IG$136,
RCCP!$A$8:$A$136,$A50,
RCCP!$C$8:$C$136,$B50
)+
(SUMIFS(RCCP!$IK$8:$IK$136,
RCCP!$A$8:$A$136,$A50,
RCCP!$C$8:$C$136,$B50)/4)</f>
        <v>2529</v>
      </c>
      <c r="BW50" s="58">
        <f t="shared" si="53"/>
        <v>9.2892561983471081E-2</v>
      </c>
      <c r="BX50" s="42">
        <f>SUMIFS(RCCP!$IH$8:$IH$136,
RCCP!$A$8:$A$136,$A50,
RCCP!$C$8:$C$136,$B50
)+
(SUMIFS(RCCP!$IK$8:$IK$136,
RCCP!$A$8:$A$136,$A50,
RCCP!$C$8:$C$136,$B50)/4)</f>
        <v>2529</v>
      </c>
      <c r="BY50" s="249">
        <f>SUMIFS(RCCP!$IH$8:$IH$136,
RCCP!$A$8:$A$136,$A50,
RCCP!$C$8:$C$136,$B50
)+
(SUMIFS(RCCP!$IK$8:$IK$136,
RCCP!$A$8:$A$136,$A50,
RCCP!$C$8:$C$136,$B50)/4)</f>
        <v>2529</v>
      </c>
      <c r="BZ50" s="58">
        <f t="shared" si="54"/>
        <v>9.2892561983471081E-2</v>
      </c>
      <c r="CA50" s="42">
        <f>SUMIFS(RCCP!$II$8:$II$136,
RCCP!$A$8:$A$136,$A50,
RCCP!$C$8:$C$136,$B50
)+
(SUMIFS(RCCP!$IK$8:$IK$136,
RCCP!$A$8:$A$136,$A50,
RCCP!$C$8:$C$136,$B50)/4)</f>
        <v>2529</v>
      </c>
      <c r="CB50" s="249">
        <f>SUMIFS(RCCP!$II$8:$II$136,
RCCP!$A$8:$A$136,$A50,
RCCP!$C$8:$C$136,$B50
)+
(SUMIFS(RCCP!$IK$8:$IK$136,
RCCP!$A$8:$A$136,$A50,
RCCP!$C$8:$C$136,$B50)/4)</f>
        <v>2529</v>
      </c>
      <c r="CC50" s="58">
        <f t="shared" si="55"/>
        <v>0.11353535353535353</v>
      </c>
      <c r="CD50" s="42">
        <f>SUMIFS(RCCP!$IF$8:$IF$136,
RCCP!$A$8:$A$136,$A50,
RCCP!$C$8:$C$136,$B50
)+
(SUMIFS(RCCP!$IK$8:$IK$136,
RCCP!$A$8:$A$136,$A50,
RCCP!$C$8:$C$136,$B50)/4)</f>
        <v>2529</v>
      </c>
      <c r="CE50" s="249">
        <f>SUMIFS(RCCP!$IF$8:$IF$136,
RCCP!$A$8:$A$136,$A50,
RCCP!$C$8:$C$136,$B50
)+
(SUMIFS(RCCP!$IK$8:$IK$136,
RCCP!$A$8:$A$136,$A50,
RCCP!$C$8:$C$136,$B50)/4)</f>
        <v>2529</v>
      </c>
      <c r="CF50" s="58">
        <f t="shared" si="56"/>
        <v>0.11353535353535353</v>
      </c>
      <c r="CG50" s="42">
        <f>SUMIFS(RCCP!$IG$8:$IG$136,
RCCP!$A$8:$A$136,$A50,
RCCP!$C$8:$C$136,$B50
)+
(SUMIFS(RCCP!$IK$8:$IK$136,
RCCP!$A$8:$A$136,$A50,
RCCP!$C$8:$C$136,$B50)/4)</f>
        <v>2529</v>
      </c>
      <c r="CH50" s="249">
        <f>SUMIFS(RCCP!$IG$8:$IG$136,
RCCP!$A$8:$A$136,$A50,
RCCP!$C$8:$C$136,$B50
)+
(SUMIFS(RCCP!$IK$8:$IK$136,
RCCP!$A$8:$A$136,$A50,
RCCP!$C$8:$C$136,$B50)/4)</f>
        <v>2529</v>
      </c>
      <c r="CI50" s="58">
        <f t="shared" si="57"/>
        <v>9.2892561983471081E-2</v>
      </c>
      <c r="CJ50" s="42">
        <f>SUMIFS(RCCP!$IH$8:$IH$136,
RCCP!$A$8:$A$136,$A50,
RCCP!$C$8:$C$136,$B50
)+
(SUMIFS(RCCP!$IK$8:$IK$136,
RCCP!$A$8:$A$136,$A50,
RCCP!$C$8:$C$136,$B50)/4)</f>
        <v>2529</v>
      </c>
      <c r="CK50" s="249">
        <f>SUMIFS(RCCP!$IH$8:$IH$136,
RCCP!$A$8:$A$136,$A50,
RCCP!$C$8:$C$136,$B50
)+
(SUMIFS(RCCP!$IK$8:$IK$136,
RCCP!$A$8:$A$136,$A50,
RCCP!$C$8:$C$136,$B50)/4)</f>
        <v>2529</v>
      </c>
      <c r="CL50" s="58">
        <f t="shared" si="58"/>
        <v>9.2892561983471081E-2</v>
      </c>
      <c r="CM50" s="42">
        <f>SUMIFS(RCCP!$II$8:$II$136,
RCCP!$A$8:$A$136,$A50,
RCCP!$C$8:$C$136,$B50
)+
(SUMIFS(RCCP!$IK$8:$IK$136,
RCCP!$A$8:$A$136,$A50,
RCCP!$C$8:$C$136,$B50)/4)</f>
        <v>2529</v>
      </c>
      <c r="CN50" s="249">
        <f>SUMIFS(RCCP!$II$8:$II$136,
RCCP!$A$8:$A$136,$A50,
RCCP!$C$8:$C$136,$B50
)+
(SUMIFS(RCCP!$IK$8:$IK$136,
RCCP!$A$8:$A$136,$A50,
RCCP!$C$8:$C$136,$B50)/4)</f>
        <v>2529</v>
      </c>
      <c r="CO50" s="58">
        <f t="shared" si="59"/>
        <v>9.2892561983471081E-2</v>
      </c>
      <c r="CP50" s="42">
        <f>SUMIFS(RCCP!$II$8:$II$136,
RCCP!$A$8:$A$136,$A50,
RCCP!$C$8:$C$136,$B50
)+
(SUMIFS(RCCP!$IK$8:$IK$136,
RCCP!$A$8:$A$136,$A50,
RCCP!$C$8:$C$136,$B50)/4)</f>
        <v>2529</v>
      </c>
      <c r="CQ50" s="249">
        <f>SUMIFS(RCCP!$II$8:$II$136,
RCCP!$A$8:$A$136,$A50,
RCCP!$C$8:$C$136,$B50
)+
(SUMIFS(RCCP!$IK$8:$IK$136,
RCCP!$A$8:$A$136,$A50,
RCCP!$C$8:$C$136,$B50)/4)</f>
        <v>2529</v>
      </c>
      <c r="CR50" s="58">
        <f t="shared" si="60"/>
        <v>9.2892561983471081E-2</v>
      </c>
      <c r="CS50" s="42">
        <f>SUMIFS(RCCP!$IW$8:$IW$136,
RCCP!$A$8:$A$136,$A50,
RCCP!$C$8:$C$136,$B50
)+
(SUMIFS(RCCP!$JB$8:$JB$136,
RCCP!$A$8:$A$136,$A50,
RCCP!$C$8:$C$136,$B50)/4)</f>
        <v>3130.5</v>
      </c>
      <c r="CT50" s="249">
        <f>SUMIFS(RCCP!$IW$8:$IW$136,
RCCP!$A$8:$A$136,$A50,
RCCP!$C$8:$C$136,$B50
)+
(SUMIFS(RCCP!$JB$8:$JB$136,
RCCP!$A$8:$A$136,$A50,
RCCP!$C$8:$C$136,$B50)/4)</f>
        <v>3130.5</v>
      </c>
      <c r="CU50" s="58">
        <f t="shared" si="94"/>
        <v>0.14053872053872055</v>
      </c>
      <c r="CV50" s="42">
        <f>SUMIFS(RCCP!$IX$8:$IX$136,
RCCP!$A$8:$A$136,$A50,
RCCP!$C$8:$C$136,$B50
)+
(SUMIFS(RCCP!$JB$8:$JB$136,
RCCP!$A$8:$A$136,$A50,
RCCP!$C$8:$C$136,$B50)/4)</f>
        <v>3130.5</v>
      </c>
      <c r="CW50" s="249">
        <f>SUMIFS(RCCP!$IX$8:$IX$136,
RCCP!$A$8:$A$136,$A50,
RCCP!$C$8:$C$136,$B50
)+
(SUMIFS(RCCP!$JB$8:$JB$136,
RCCP!$A$8:$A$136,$A50,
RCCP!$C$8:$C$136,$B50)/4)</f>
        <v>3130.5</v>
      </c>
      <c r="CX50" s="58">
        <f t="shared" si="95"/>
        <v>0.1149862258953168</v>
      </c>
      <c r="CY50" s="42">
        <f>SUMIFS(RCCP!$IY$8:$IY$136,
RCCP!$A$8:$A$136,$A50,
RCCP!$C$8:$C$136,$B50
)+
(SUMIFS(RCCP!$JB$8:$JB$136,
RCCP!$A$8:$A$136,$A50,
RCCP!$C$8:$C$136,$B50)/4)</f>
        <v>3130.5</v>
      </c>
      <c r="CZ50" s="249">
        <f>SUMIFS(RCCP!$IY$8:$IY$136,
RCCP!$A$8:$A$136,$A50,
RCCP!$C$8:$C$136,$B50
)+
(SUMIFS(RCCP!$JB$8:$JB$136,
RCCP!$A$8:$A$136,$A50,
RCCP!$C$8:$C$136,$B50)/4)</f>
        <v>3130.5</v>
      </c>
      <c r="DA50" s="58">
        <f t="shared" si="96"/>
        <v>0.1149862258953168</v>
      </c>
      <c r="DB50" s="42">
        <f>SUMIFS(RCCP!$IZ$8:$IZ$136,
RCCP!$A$8:$A$136,$A50,
RCCP!$C$8:$C$136,$B50
)+
(SUMIFS(RCCP!$JB$8:$JB$136,
RCCP!$A$8:$A$136,$A50,
RCCP!$C$8:$C$136,$B50)/4)</f>
        <v>3130.5</v>
      </c>
      <c r="DC50" s="249">
        <f>SUMIFS(RCCP!$IZ$8:$IZ$136,
RCCP!$A$8:$A$136,$A50,
RCCP!$C$8:$C$136,$B50
)+
(SUMIFS(RCCP!$JB$8:$JB$136,
RCCP!$A$8:$A$136,$A50,
RCCP!$C$8:$C$136,$B50)/4)</f>
        <v>3130.5</v>
      </c>
      <c r="DD50" s="58">
        <f t="shared" si="97"/>
        <v>0.1149862258953168</v>
      </c>
      <c r="DE50" s="42">
        <f>SUMIFS(RCCP!$JE$8:$JE$136,
RCCP!$A$8:$A$136,$A50,
RCCP!$C$8:$C$136,$B50
)+
(SUMIFS(RCCP!$JJ$8:$JJ$136,
RCCP!$A$8:$A$136,$A50,
RCCP!$C$8:$C$136,$B50)/4)</f>
        <v>2250</v>
      </c>
      <c r="DF50" s="249">
        <f>SUMIFS(RCCP!$JE$8:$JE$136,
RCCP!$A$8:$A$136,$A50,
RCCP!$C$8:$C$136,$B50
)+
(SUMIFS(RCCP!$JJ$8:$JJ$136,
RCCP!$A$8:$A$136,$A50,
RCCP!$C$8:$C$136,$B50)/4)</f>
        <v>2250</v>
      </c>
      <c r="DG50" s="58">
        <f t="shared" si="98"/>
        <v>8.2644628099173556E-2</v>
      </c>
      <c r="DH50" s="42">
        <f>SUMIFS(RCCP!$JF$8:$JF$136,
RCCP!$A$8:$A$136,$A50,
RCCP!$C$8:$C$136,$B50
)+
(SUMIFS(RCCP!$JJ$8:$JJ$136,
RCCP!$A$8:$A$136,$A50,
RCCP!$C$8:$C$136,$B50)/4)</f>
        <v>2250</v>
      </c>
      <c r="DI50" s="249">
        <f>SUMIFS(RCCP!$JF$8:$JF$136,
RCCP!$A$8:$A$136,$A50,
RCCP!$C$8:$C$136,$B50
)+
(SUMIFS(RCCP!$JJ$8:$JJ$136,
RCCP!$A$8:$A$136,$A50,
RCCP!$C$8:$C$136,$B50)/4)</f>
        <v>2250</v>
      </c>
      <c r="DJ50" s="58">
        <f t="shared" si="99"/>
        <v>8.2644628099173556E-2</v>
      </c>
      <c r="DK50" s="42">
        <f>SUMIFS(RCCP!$JG$8:$JG$136,
RCCP!$A$8:$A$136,$A50,
RCCP!$C$8:$C$136,$B50
)+
(SUMIFS(RCCP!$JJ$8:$JJ$136,
RCCP!$A$8:$A$136,$A50,
RCCP!$C$8:$C$136,$B50)/4)</f>
        <v>2250</v>
      </c>
      <c r="DL50" s="249">
        <f>SUMIFS(RCCP!$JG$8:$JG$136,
RCCP!$A$8:$A$136,$A50,
RCCP!$C$8:$C$136,$B50
)+
(SUMIFS(RCCP!$JJ$8:$JJ$136,
RCCP!$A$8:$A$136,$A50,
RCCP!$C$8:$C$136,$B50)/4)</f>
        <v>2250</v>
      </c>
      <c r="DM50" s="58">
        <f t="shared" si="100"/>
        <v>0.10101010101010101</v>
      </c>
      <c r="DN50" s="42">
        <f>SUMIFS(RCCP!$JH$8:$JH$136,
RCCP!$A$8:$A$136,$A50,
RCCP!$C$8:$C$136,$B50
)+
(SUMIFS(RCCP!$JJ$8:$JJ$136,
RCCP!$A$8:$A$136,$A50,
RCCP!$C$8:$C$136,$B50)/4)</f>
        <v>2250</v>
      </c>
      <c r="DO50" s="249">
        <f>SUMIFS(RCCP!$JH$8:$JH$136,
RCCP!$A$8:$A$136,$A50,
RCCP!$C$8:$C$136,$B50
)+
(SUMIFS(RCCP!$JJ$8:$JJ$136,
RCCP!$A$8:$A$136,$A50,
RCCP!$C$8:$C$136,$B50)/4)</f>
        <v>2250</v>
      </c>
      <c r="DP50" s="58">
        <f t="shared" si="101"/>
        <v>8.2644628099173556E-2</v>
      </c>
    </row>
    <row r="51" spans="1:120" ht="20.149999999999999" customHeight="1" x14ac:dyDescent="0.35">
      <c r="A51" s="131">
        <v>878</v>
      </c>
      <c r="B51" s="132" t="str">
        <f>+B50</f>
        <v>Preschool</v>
      </c>
      <c r="C51" s="133" t="s">
        <v>103</v>
      </c>
      <c r="D51" s="134">
        <v>50</v>
      </c>
      <c r="E51" s="39">
        <f t="shared" si="102"/>
        <v>5.5</v>
      </c>
      <c r="F51" s="133">
        <v>9</v>
      </c>
      <c r="G51" s="133">
        <v>2</v>
      </c>
      <c r="H51" s="40">
        <f t="shared" si="43"/>
        <v>4950</v>
      </c>
      <c r="I51" s="41">
        <f t="shared" si="28"/>
        <v>900</v>
      </c>
      <c r="J51" s="42">
        <f>SUM(SUMIFS(
'BLC Subcont'!$AE$7:$AE$9999,
'BLC Subcont'!$I$7:$I$9999,L$9,
'BLC Subcont'!$U$7:$U$9999,$A51,
'BLC Subcont'!$AA$7:$AA$9999,"Preschool"
))</f>
        <v>0</v>
      </c>
      <c r="K51" s="48">
        <f>SUM(SUMIFS(
'BLC Subcont'!$CI$7:$CI$9999,
'BLC Subcont'!$I$7:$I$9999,L$9,
'BLC Subcont'!$U$7:$U$9999,$A51,
'BLC Subcont'!$AA$7:$AA$9999,"Preschool"
))</f>
        <v>0</v>
      </c>
      <c r="L51" s="58">
        <f t="shared" si="29"/>
        <v>0</v>
      </c>
      <c r="M51" s="42">
        <f>SUM(SUMIFS(
'BLC Subcont'!$AE$7:$AE$9999,
'BLC Subcont'!$I$7:$I$9999,O$9,
'BLC Subcont'!$U$7:$U$9999,$A51,
'BLC Subcont'!$AA$7:$AA$9999,"Preschool"
))</f>
        <v>0</v>
      </c>
      <c r="N51" s="48">
        <f>SUM(SUMIFS(
'BLC Subcont'!$CI$7:$CI$9999,
'BLC Subcont'!$I$7:$I$9999,O$9,
'BLC Subcont'!$U$7:$U$9999,$A51,
'BLC Subcont'!$AA$7:$AA$9999,"Preschool"
))</f>
        <v>0</v>
      </c>
      <c r="O51" s="58">
        <f t="shared" si="30"/>
        <v>0</v>
      </c>
      <c r="P51" s="42">
        <f>SUM(SUMIFS(
'BLC Subcont'!$AE$7:$AE$9999,
'BLC Subcont'!$I$7:$I$9999,R$9,
'BLC Subcont'!$U$7:$U$9999,$A51,
'BLC Subcont'!$AA$7:$AA$9999,"Preschool"
))</f>
        <v>3564</v>
      </c>
      <c r="Q51" s="48">
        <f>SUM(SUMIFS(
'BLC Subcont'!$CI$7:$CI$9999,
'BLC Subcont'!$I$7:$I$9999,R$9,
'BLC Subcont'!$U$7:$U$9999,$A51,
'BLC Subcont'!$AA$7:$AA$9999,"Preschool"
))</f>
        <v>0</v>
      </c>
      <c r="R51" s="58">
        <f t="shared" si="31"/>
        <v>0</v>
      </c>
      <c r="S51" s="42">
        <f>SUM(SUMIFS(
'BLC Subcont'!$AE$7:$AE$9999,
'BLC Subcont'!$I$7:$I$9999,U$9,
'BLC Subcont'!$U$7:$U$9999,$A51,
'BLC Subcont'!$AA$7:$AA$9999,"Preschool"
))</f>
        <v>4428</v>
      </c>
      <c r="T51" s="48">
        <f>SUM(SUMIFS(
'BLC Subcont'!$CI$7:$CI$9999,
'BLC Subcont'!$I$7:$I$9999,U$9,
'BLC Subcont'!$U$7:$U$9999,$A51,
'BLC Subcont'!$AA$7:$AA$9999,"Preschool"
))</f>
        <v>21</v>
      </c>
      <c r="U51" s="58">
        <f t="shared" si="32"/>
        <v>0</v>
      </c>
      <c r="V51" s="42">
        <f>SUM(SUMIFS(
'BLC Subcont'!$AE$7:$AE$9999,
'BLC Subcont'!$I$7:$I$9999,X$9,
'BLC Subcont'!$U$7:$U$9999,$A51,
'BLC Subcont'!$AA$7:$AA$9999,"Preschool"
))</f>
        <v>2544</v>
      </c>
      <c r="W51" s="48">
        <f>SUM(SUMIFS(
'BLC Subcont'!$CI$7:$CI$9999,
'BLC Subcont'!$I$7:$I$9999,X$9,
'BLC Subcont'!$U$7:$U$9999,$A51,
'BLC Subcont'!$AA$7:$AA$9999,"Preschool"
))</f>
        <v>2139</v>
      </c>
      <c r="X51" s="58">
        <f t="shared" si="33"/>
        <v>0.43212121212121213</v>
      </c>
      <c r="Y51" s="135">
        <f t="shared" si="34"/>
        <v>10536</v>
      </c>
      <c r="Z51" s="60">
        <f t="shared" si="34"/>
        <v>2160</v>
      </c>
      <c r="AA51" s="136">
        <f t="shared" si="35"/>
        <v>0.43636363636363634</v>
      </c>
      <c r="AB51" s="42">
        <f>SUM(SUMIFS(
'BLC Subcont'!$AE$7:$AE$9999,
'BLC Subcont'!$I$7:$I$9999,AD$9,
'BLC Subcont'!$U$7:$U$9999,$A51,
'BLC Subcont'!$AA$7:$AA$9999,"Preschool"
))</f>
        <v>0</v>
      </c>
      <c r="AC51" s="249">
        <f>SUM(SUMIFS(
'BLC Subcont'!$CI$7:$CI$9999,
'BLC Subcont'!$I$7:$I$9999,AD$9,
'BLC Subcont'!$U$7:$U$9999,$A51,
'BLC Subcont'!$AA$7:$AA$9999,"Preschool"
))</f>
        <v>0</v>
      </c>
      <c r="AD51" s="58">
        <f t="shared" si="36"/>
        <v>0</v>
      </c>
      <c r="AE51" s="42">
        <f>SUM(SUMIFS(
'BLC Subcont'!$AE$7:$AE$9999,
'BLC Subcont'!$I$7:$I$9999,AG$9,
'BLC Subcont'!$U$7:$U$9999,$A51,
'BLC Subcont'!$AA$7:$AA$9999,"Preschool"
))</f>
        <v>3870</v>
      </c>
      <c r="AF51" s="249">
        <f>SUM(SUMIFS(
'BLC Subcont'!$CI$7:$CI$9999,
'BLC Subcont'!$I$7:$I$9999,AG$9,
'BLC Subcont'!$U$7:$U$9999,$A51,
'BLC Subcont'!$AA$7:$AA$9999,"Preschool"
))</f>
        <v>3870</v>
      </c>
      <c r="AG51" s="58">
        <f t="shared" si="36"/>
        <v>0.78181818181818186</v>
      </c>
      <c r="AH51" s="42">
        <f>SUM(SUMIFS(
'BLC Subcont'!$AE$7:$AE$9999,
'BLC Subcont'!$I$7:$I$9999,AJ$9,
'BLC Subcont'!$U$7:$U$9999,$A51,
'BLC Subcont'!$AA$7:$AA$9999,"Preschool"
))</f>
        <v>3348</v>
      </c>
      <c r="AI51" s="249">
        <f>SUM(SUMIFS(
'BLC Subcont'!$CI$7:$CI$9999,
'BLC Subcont'!$I$7:$I$9999,AJ$9,
'BLC Subcont'!$U$7:$U$9999,$A51,
'BLC Subcont'!$AA$7:$AA$9999,"Preschool"
))</f>
        <v>3348</v>
      </c>
      <c r="AJ51" s="58">
        <f t="shared" si="36"/>
        <v>0.67636363636363639</v>
      </c>
      <c r="AK51" s="42">
        <f>SUM(SUMIFS(
'BLC Subcont'!$AE$7:$AE$9999,
'BLC Subcont'!$I$7:$I$9999,AM$9,
'BLC Subcont'!$U$7:$U$9999,$A51,
'BLC Subcont'!$AA$7:$AA$9999,"Preschool"
))</f>
        <v>0</v>
      </c>
      <c r="AL51" s="249">
        <f>SUM(SUMIFS(
'BLC Subcont'!$CI$7:$CI$9999,
'BLC Subcont'!$I$7:$I$9999,AM$9,
'BLC Subcont'!$U$7:$U$9999,$A51,
'BLC Subcont'!$AA$7:$AA$9999,"Preschool"
))</f>
        <v>0</v>
      </c>
      <c r="AM51" s="58">
        <f t="shared" si="36"/>
        <v>0</v>
      </c>
      <c r="AN51" s="42">
        <f>SUM(SUMIFS(
'BLC Subcont'!$AE$7:$AE$9999,
'BLC Subcont'!$I$7:$I$9999,AP$9,
'BLC Subcont'!$U$7:$U$9999,$A51,
'BLC Subcont'!$AA$7:$AA$9999,"Preschool"
))</f>
        <v>0</v>
      </c>
      <c r="AO51" s="249">
        <f>SUM(SUMIFS(
'BLC Subcont'!$CI$7:$CI$9999,
'BLC Subcont'!$I$7:$I$9999,AP$9,
'BLC Subcont'!$U$7:$U$9999,$A51,
'BLC Subcont'!$AA$7:$AA$9999,"Preschool"
))</f>
        <v>0</v>
      </c>
      <c r="AP51" s="58">
        <f t="shared" si="36"/>
        <v>0</v>
      </c>
      <c r="AQ51" s="42">
        <f>SUM(SUMIFS(
'BLC Subcont'!$AE$7:$AE$9999,
'BLC Subcont'!$I$7:$I$9999,AS$9,
'BLC Subcont'!$U$7:$U$9999,$A51,
'BLC Subcont'!$AA$7:$AA$9999,"Preschool"
))</f>
        <v>0</v>
      </c>
      <c r="AR51" s="249">
        <f>SUM(SUMIFS(
'BLC Subcont'!$CI$7:$CI$9999,
'BLC Subcont'!$I$7:$I$9999,AS$9,
'BLC Subcont'!$U$7:$U$9999,$A51,
'BLC Subcont'!$AA$7:$AA$9999,"Preschool"
))</f>
        <v>0</v>
      </c>
      <c r="AS51" s="58">
        <f t="shared" si="36"/>
        <v>0</v>
      </c>
      <c r="AT51" s="42">
        <f>SUM(SUMIFS(
'BLC Subcont'!$AE$7:$AE$9999,
'BLC Subcont'!$I$7:$I$9999,AV$9,
'BLC Subcont'!$U$7:$U$9999,$A51,
'BLC Subcont'!$AA$7:$AA$9999,"Preschool"
))</f>
        <v>0</v>
      </c>
      <c r="AU51" s="48">
        <f>SUM(SUMIFS(
'BLC Subcont'!$CI$7:$CI$9999,
'BLC Subcont'!$I$7:$I$9999,AV$9,
'BLC Subcont'!$U$7:$U$9999,$A51,
'BLC Subcont'!$AA$7:$AA$9999,"Preschool"
))</f>
        <v>0</v>
      </c>
      <c r="AV51" s="58">
        <f t="shared" si="37"/>
        <v>0</v>
      </c>
      <c r="AW51" s="42">
        <f>SUM(SUMIFS(
'BLC Subcont'!$AE$7:$AE$9999,
'BLC Subcont'!$I$7:$I$9999,AY$9,
'BLC Subcont'!$U$7:$U$9999,$A51,
'BLC Subcont'!$AA$7:$AA$9999,"Preschool"
))</f>
        <v>0</v>
      </c>
      <c r="AX51" s="48">
        <f>SUM(SUMIFS(
'BLC Subcont'!$CI$7:$CI$9999,
'BLC Subcont'!$I$7:$I$9999,AY$9,
'BLC Subcont'!$U$7:$U$9999,$A51,
'BLC Subcont'!$AA$7:$AA$9999,"Preschool"
))</f>
        <v>0</v>
      </c>
      <c r="AY51" s="58">
        <f t="shared" si="38"/>
        <v>0</v>
      </c>
      <c r="AZ51" s="42">
        <f t="shared" si="44"/>
        <v>523.5</v>
      </c>
      <c r="BA51" s="249">
        <f t="shared" si="39"/>
        <v>523.5</v>
      </c>
      <c r="BB51" s="58">
        <f t="shared" si="45"/>
        <v>0.10575757575757576</v>
      </c>
      <c r="BC51" s="42">
        <f t="shared" si="46"/>
        <v>691.5</v>
      </c>
      <c r="BD51" s="249">
        <f t="shared" si="41"/>
        <v>691.5</v>
      </c>
      <c r="BE51" s="58">
        <f t="shared" si="47"/>
        <v>0.13969696969696971</v>
      </c>
      <c r="BF51" s="42">
        <f>SUMIFS(RCCP!$HX$8:$HX$136,
RCCP!$A$8:$A$136,$A51,
RCCP!$C$8:$C$136,$B51
)+
(SUMIFS(RCCP!$IC$8:$IC$136,
RCCP!$A$8:$A$136,$A51,
RCCP!$C$8:$C$136,$B51)/4)</f>
        <v>523.5</v>
      </c>
      <c r="BG51" s="48">
        <f>SUMIFS(RCCP!$HX$8:$HX$136,
RCCP!$A$8:$A$136,$A51,
RCCP!$C$8:$C$136,$B51
)+
(SUMIFS(RCCP!$IC$8:$IC$136,
RCCP!$A$8:$A$136,$A51,
RCCP!$C$8:$C$136,$B51)/4)</f>
        <v>523.5</v>
      </c>
      <c r="BH51" s="58">
        <f t="shared" si="48"/>
        <v>0.10575757575757576</v>
      </c>
      <c r="BI51" s="42">
        <f>SUMIFS(RCCP!$HY$8:$HY$136,
RCCP!$A$8:$A$136,$A51,
RCCP!$C$8:$C$136,$B51
)+
(SUMIFS(RCCP!$IC$8:$IC$136,
RCCP!$A$8:$A$136,$A51,
RCCP!$C$8:$C$136,$B51)/4)</f>
        <v>691.5</v>
      </c>
      <c r="BJ51" s="48">
        <f>SUMIFS(RCCP!$HY$8:$HY$136,
RCCP!$A$8:$A$136,$A51,
RCCP!$C$8:$C$136,$B51
)+
(SUMIFS(RCCP!$IC$8:$IC$136,
RCCP!$A$8:$A$136,$A51,
RCCP!$C$8:$C$136,$B51)/4)</f>
        <v>691.5</v>
      </c>
      <c r="BK51" s="58">
        <f t="shared" si="49"/>
        <v>0.13969696969696971</v>
      </c>
      <c r="BL51" s="42">
        <f>SUMIFS(RCCP!$HZ$8:$HZ$136,
RCCP!$A$8:$A$136,$A51,
RCCP!$C$8:$C$136,$B51
)+
(SUMIFS(RCCP!$IC$8:$IC$136,
RCCP!$A$8:$A$136,$A51,
RCCP!$C$8:$C$136,$B51)/4)</f>
        <v>523.5</v>
      </c>
      <c r="BM51" s="249">
        <f>SUMIFS(RCCP!$HZ$8:$HZ$136,
RCCP!$A$8:$A$136,$A51,
RCCP!$C$8:$C$136,$B51
)+
(SUMIFS(RCCP!$IC$8:$IC$136,
RCCP!$A$8:$A$136,$A51,
RCCP!$C$8:$C$136,$B51)/4)</f>
        <v>523.5</v>
      </c>
      <c r="BN51" s="58">
        <f t="shared" si="50"/>
        <v>0.10575757575757576</v>
      </c>
      <c r="BO51" s="42">
        <f>SUMIFS(RCCP!$IA$8:$IA$136,
RCCP!$A$8:$A$136,$A51,
RCCP!$C$8:$C$136,$B51
)+
(SUMIFS(RCCP!$IC$8:$IC$136,
RCCP!$A$8:$A$136,$A51,
RCCP!$C$8:$C$136,$B51)/4)</f>
        <v>523.5</v>
      </c>
      <c r="BP51" s="249">
        <f>SUMIFS(RCCP!$IA$8:$IA$136,
RCCP!$A$8:$A$136,$A51,
RCCP!$C$8:$C$136,$B51
)+
(SUMIFS(RCCP!$IC$8:$IC$136,
RCCP!$A$8:$A$136,$A51,
RCCP!$C$8:$C$136,$B51)/4)</f>
        <v>523.5</v>
      </c>
      <c r="BQ51" s="58">
        <f t="shared" si="51"/>
        <v>0.10575757575757576</v>
      </c>
      <c r="BR51" s="42">
        <f>SUMIFS(RCCP!$IF$8:$IF$136,
RCCP!$A$8:$A$136,$A51,
RCCP!$C$8:$C$136,$B51
)+
(SUMIFS(RCCP!$IK$8:$IK$136,
RCCP!$A$8:$A$136,$A51,
RCCP!$C$8:$C$136,$B51)/4)</f>
        <v>2529</v>
      </c>
      <c r="BS51" s="249">
        <f>SUMIFS(RCCP!$IF$8:$IF$136,
RCCP!$A$8:$A$136,$A51,
RCCP!$C$8:$C$136,$B51
)+
(SUMIFS(RCCP!$IK$8:$IK$136,
RCCP!$A$8:$A$136,$A51,
RCCP!$C$8:$C$136,$B51)/4)</f>
        <v>2529</v>
      </c>
      <c r="BT51" s="58">
        <f t="shared" si="52"/>
        <v>0.51090909090909087</v>
      </c>
      <c r="BU51" s="42">
        <f>SUMIFS(RCCP!$IG$8:$IG$136,
RCCP!$A$8:$A$136,$A51,
RCCP!$C$8:$C$136,$B51
)+
(SUMIFS(RCCP!$IK$8:$IK$136,
RCCP!$A$8:$A$136,$A51,
RCCP!$C$8:$C$136,$B51)/4)</f>
        <v>2529</v>
      </c>
      <c r="BV51" s="249">
        <f>SUMIFS(RCCP!$IG$8:$IG$136,
RCCP!$A$8:$A$136,$A51,
RCCP!$C$8:$C$136,$B51
)+
(SUMIFS(RCCP!$IK$8:$IK$136,
RCCP!$A$8:$A$136,$A51,
RCCP!$C$8:$C$136,$B51)/4)</f>
        <v>2529</v>
      </c>
      <c r="BW51" s="58">
        <f t="shared" si="53"/>
        <v>0.51090909090909087</v>
      </c>
      <c r="BX51" s="42">
        <f>SUMIFS(RCCP!$IH$8:$IH$136,
RCCP!$A$8:$A$136,$A51,
RCCP!$C$8:$C$136,$B51
)+
(SUMIFS(RCCP!$IK$8:$IK$136,
RCCP!$A$8:$A$136,$A51,
RCCP!$C$8:$C$136,$B51)/4)</f>
        <v>2529</v>
      </c>
      <c r="BY51" s="249">
        <f>SUMIFS(RCCP!$IH$8:$IH$136,
RCCP!$A$8:$A$136,$A51,
RCCP!$C$8:$C$136,$B51
)+
(SUMIFS(RCCP!$IK$8:$IK$136,
RCCP!$A$8:$A$136,$A51,
RCCP!$C$8:$C$136,$B51)/4)</f>
        <v>2529</v>
      </c>
      <c r="BZ51" s="58">
        <f t="shared" si="54"/>
        <v>0.51090909090909087</v>
      </c>
      <c r="CA51" s="42">
        <f>SUMIFS(RCCP!$II$8:$II$136,
RCCP!$A$8:$A$136,$A51,
RCCP!$C$8:$C$136,$B51
)+
(SUMIFS(RCCP!$IK$8:$IK$136,
RCCP!$A$8:$A$136,$A51,
RCCP!$C$8:$C$136,$B51)/4)</f>
        <v>2529</v>
      </c>
      <c r="CB51" s="249">
        <f>SUMIFS(RCCP!$II$8:$II$136,
RCCP!$A$8:$A$136,$A51,
RCCP!$C$8:$C$136,$B51
)+
(SUMIFS(RCCP!$IK$8:$IK$136,
RCCP!$A$8:$A$136,$A51,
RCCP!$C$8:$C$136,$B51)/4)</f>
        <v>2529</v>
      </c>
      <c r="CC51" s="58">
        <f t="shared" si="55"/>
        <v>0.62444444444444447</v>
      </c>
      <c r="CD51" s="42">
        <f>SUMIFS(RCCP!$IF$8:$IF$136,
RCCP!$A$8:$A$136,$A51,
RCCP!$C$8:$C$136,$B51
)+
(SUMIFS(RCCP!$IK$8:$IK$136,
RCCP!$A$8:$A$136,$A51,
RCCP!$C$8:$C$136,$B51)/4)</f>
        <v>2529</v>
      </c>
      <c r="CE51" s="249">
        <f>SUMIFS(RCCP!$IF$8:$IF$136,
RCCP!$A$8:$A$136,$A51,
RCCP!$C$8:$C$136,$B51
)+
(SUMIFS(RCCP!$IK$8:$IK$136,
RCCP!$A$8:$A$136,$A51,
RCCP!$C$8:$C$136,$B51)/4)</f>
        <v>2529</v>
      </c>
      <c r="CF51" s="58">
        <f t="shared" si="56"/>
        <v>0.62444444444444447</v>
      </c>
      <c r="CG51" s="42">
        <f>SUMIFS(RCCP!$IG$8:$IG$136,
RCCP!$A$8:$A$136,$A51,
RCCP!$C$8:$C$136,$B51
)+
(SUMIFS(RCCP!$IK$8:$IK$136,
RCCP!$A$8:$A$136,$A51,
RCCP!$C$8:$C$136,$B51)/4)</f>
        <v>2529</v>
      </c>
      <c r="CH51" s="249">
        <f>SUMIFS(RCCP!$IG$8:$IG$136,
RCCP!$A$8:$A$136,$A51,
RCCP!$C$8:$C$136,$B51
)+
(SUMIFS(RCCP!$IK$8:$IK$136,
RCCP!$A$8:$A$136,$A51,
RCCP!$C$8:$C$136,$B51)/4)</f>
        <v>2529</v>
      </c>
      <c r="CI51" s="58">
        <f t="shared" si="57"/>
        <v>0.51090909090909087</v>
      </c>
      <c r="CJ51" s="42">
        <f>SUMIFS(RCCP!$IH$8:$IH$136,
RCCP!$A$8:$A$136,$A51,
RCCP!$C$8:$C$136,$B51
)+
(SUMIFS(RCCP!$IK$8:$IK$136,
RCCP!$A$8:$A$136,$A51,
RCCP!$C$8:$C$136,$B51)/4)</f>
        <v>2529</v>
      </c>
      <c r="CK51" s="249">
        <f>SUMIFS(RCCP!$IH$8:$IH$136,
RCCP!$A$8:$A$136,$A51,
RCCP!$C$8:$C$136,$B51
)+
(SUMIFS(RCCP!$IK$8:$IK$136,
RCCP!$A$8:$A$136,$A51,
RCCP!$C$8:$C$136,$B51)/4)</f>
        <v>2529</v>
      </c>
      <c r="CL51" s="58">
        <f t="shared" si="58"/>
        <v>0.51090909090909087</v>
      </c>
      <c r="CM51" s="42">
        <f>SUMIFS(RCCP!$II$8:$II$136,
RCCP!$A$8:$A$136,$A51,
RCCP!$C$8:$C$136,$B51
)+
(SUMIFS(RCCP!$IK$8:$IK$136,
RCCP!$A$8:$A$136,$A51,
RCCP!$C$8:$C$136,$B51)/4)</f>
        <v>2529</v>
      </c>
      <c r="CN51" s="249">
        <f>SUMIFS(RCCP!$II$8:$II$136,
RCCP!$A$8:$A$136,$A51,
RCCP!$C$8:$C$136,$B51
)+
(SUMIFS(RCCP!$IK$8:$IK$136,
RCCP!$A$8:$A$136,$A51,
RCCP!$C$8:$C$136,$B51)/4)</f>
        <v>2529</v>
      </c>
      <c r="CO51" s="58">
        <f t="shared" si="59"/>
        <v>0.51090909090909087</v>
      </c>
      <c r="CP51" s="42">
        <f>SUMIFS(RCCP!$II$8:$II$136,
RCCP!$A$8:$A$136,$A51,
RCCP!$C$8:$C$136,$B51
)+
(SUMIFS(RCCP!$IK$8:$IK$136,
RCCP!$A$8:$A$136,$A51,
RCCP!$C$8:$C$136,$B51)/4)</f>
        <v>2529</v>
      </c>
      <c r="CQ51" s="249">
        <f>SUMIFS(RCCP!$II$8:$II$136,
RCCP!$A$8:$A$136,$A51,
RCCP!$C$8:$C$136,$B51
)+
(SUMIFS(RCCP!$IK$8:$IK$136,
RCCP!$A$8:$A$136,$A51,
RCCP!$C$8:$C$136,$B51)/4)</f>
        <v>2529</v>
      </c>
      <c r="CR51" s="58">
        <f t="shared" si="60"/>
        <v>0.51090909090909087</v>
      </c>
      <c r="CS51" s="42">
        <f>SUMIFS(RCCP!$IW$8:$IW$136,
RCCP!$A$8:$A$136,$A51,
RCCP!$C$8:$C$136,$B51
)+
(SUMIFS(RCCP!$JB$8:$JB$136,
RCCP!$A$8:$A$136,$A51,
RCCP!$C$8:$C$136,$B51)/4)</f>
        <v>3130.5</v>
      </c>
      <c r="CT51" s="249">
        <f>SUMIFS(RCCP!$IW$8:$IW$136,
RCCP!$A$8:$A$136,$A51,
RCCP!$C$8:$C$136,$B51
)+
(SUMIFS(RCCP!$JB$8:$JB$136,
RCCP!$A$8:$A$136,$A51,
RCCP!$C$8:$C$136,$B51)/4)</f>
        <v>3130.5</v>
      </c>
      <c r="CU51" s="58">
        <f t="shared" si="94"/>
        <v>0.77296296296296296</v>
      </c>
      <c r="CV51" s="42">
        <f>SUMIFS(RCCP!$IX$8:$IX$136,
RCCP!$A$8:$A$136,$A51,
RCCP!$C$8:$C$136,$B51
)+
(SUMIFS(RCCP!$JB$8:$JB$136,
RCCP!$A$8:$A$136,$A51,
RCCP!$C$8:$C$136,$B51)/4)</f>
        <v>3130.5</v>
      </c>
      <c r="CW51" s="249">
        <f>SUMIFS(RCCP!$IX$8:$IX$136,
RCCP!$A$8:$A$136,$A51,
RCCP!$C$8:$C$136,$B51
)+
(SUMIFS(RCCP!$JB$8:$JB$136,
RCCP!$A$8:$A$136,$A51,
RCCP!$C$8:$C$136,$B51)/4)</f>
        <v>3130.5</v>
      </c>
      <c r="CX51" s="58">
        <f t="shared" si="95"/>
        <v>0.63242424242424244</v>
      </c>
      <c r="CY51" s="42">
        <f>SUMIFS(RCCP!$IY$8:$IY$136,
RCCP!$A$8:$A$136,$A51,
RCCP!$C$8:$C$136,$B51
)+
(SUMIFS(RCCP!$JB$8:$JB$136,
RCCP!$A$8:$A$136,$A51,
RCCP!$C$8:$C$136,$B51)/4)</f>
        <v>3130.5</v>
      </c>
      <c r="CZ51" s="249">
        <f>SUMIFS(RCCP!$IY$8:$IY$136,
RCCP!$A$8:$A$136,$A51,
RCCP!$C$8:$C$136,$B51
)+
(SUMIFS(RCCP!$JB$8:$JB$136,
RCCP!$A$8:$A$136,$A51,
RCCP!$C$8:$C$136,$B51)/4)</f>
        <v>3130.5</v>
      </c>
      <c r="DA51" s="58">
        <f t="shared" si="96"/>
        <v>0.63242424242424244</v>
      </c>
      <c r="DB51" s="42">
        <f>SUMIFS(RCCP!$IZ$8:$IZ$136,
RCCP!$A$8:$A$136,$A51,
RCCP!$C$8:$C$136,$B51
)+
(SUMIFS(RCCP!$JB$8:$JB$136,
RCCP!$A$8:$A$136,$A51,
RCCP!$C$8:$C$136,$B51)/4)</f>
        <v>3130.5</v>
      </c>
      <c r="DC51" s="249">
        <f>SUMIFS(RCCP!$IZ$8:$IZ$136,
RCCP!$A$8:$A$136,$A51,
RCCP!$C$8:$C$136,$B51
)+
(SUMIFS(RCCP!$JB$8:$JB$136,
RCCP!$A$8:$A$136,$A51,
RCCP!$C$8:$C$136,$B51)/4)</f>
        <v>3130.5</v>
      </c>
      <c r="DD51" s="58">
        <f t="shared" si="97"/>
        <v>0.63242424242424244</v>
      </c>
      <c r="DE51" s="42">
        <f>SUMIFS(RCCP!$JE$8:$JE$136,
RCCP!$A$8:$A$136,$A51,
RCCP!$C$8:$C$136,$B51
)+
(SUMIFS(RCCP!$JJ$8:$JJ$136,
RCCP!$A$8:$A$136,$A51,
RCCP!$C$8:$C$136,$B51)/4)</f>
        <v>2250</v>
      </c>
      <c r="DF51" s="249">
        <f>SUMIFS(RCCP!$JE$8:$JE$136,
RCCP!$A$8:$A$136,$A51,
RCCP!$C$8:$C$136,$B51
)+
(SUMIFS(RCCP!$JJ$8:$JJ$136,
RCCP!$A$8:$A$136,$A51,
RCCP!$C$8:$C$136,$B51)/4)</f>
        <v>2250</v>
      </c>
      <c r="DG51" s="58">
        <f t="shared" si="98"/>
        <v>0.45454545454545453</v>
      </c>
      <c r="DH51" s="42">
        <f>SUMIFS(RCCP!$JF$8:$JF$136,
RCCP!$A$8:$A$136,$A51,
RCCP!$C$8:$C$136,$B51
)+
(SUMIFS(RCCP!$JJ$8:$JJ$136,
RCCP!$A$8:$A$136,$A51,
RCCP!$C$8:$C$136,$B51)/4)</f>
        <v>2250</v>
      </c>
      <c r="DI51" s="249">
        <f>SUMIFS(RCCP!$JF$8:$JF$136,
RCCP!$A$8:$A$136,$A51,
RCCP!$C$8:$C$136,$B51
)+
(SUMIFS(RCCP!$JJ$8:$JJ$136,
RCCP!$A$8:$A$136,$A51,
RCCP!$C$8:$C$136,$B51)/4)</f>
        <v>2250</v>
      </c>
      <c r="DJ51" s="58">
        <f t="shared" si="99"/>
        <v>0.45454545454545453</v>
      </c>
      <c r="DK51" s="42">
        <f>SUMIFS(RCCP!$JG$8:$JG$136,
RCCP!$A$8:$A$136,$A51,
RCCP!$C$8:$C$136,$B51
)+
(SUMIFS(RCCP!$JJ$8:$JJ$136,
RCCP!$A$8:$A$136,$A51,
RCCP!$C$8:$C$136,$B51)/4)</f>
        <v>2250</v>
      </c>
      <c r="DL51" s="249">
        <f>SUMIFS(RCCP!$JG$8:$JG$136,
RCCP!$A$8:$A$136,$A51,
RCCP!$C$8:$C$136,$B51
)+
(SUMIFS(RCCP!$JJ$8:$JJ$136,
RCCP!$A$8:$A$136,$A51,
RCCP!$C$8:$C$136,$B51)/4)</f>
        <v>2250</v>
      </c>
      <c r="DM51" s="58">
        <f t="shared" si="100"/>
        <v>0.55555555555555558</v>
      </c>
      <c r="DN51" s="42">
        <f>SUMIFS(RCCP!$JH$8:$JH$136,
RCCP!$A$8:$A$136,$A51,
RCCP!$C$8:$C$136,$B51
)+
(SUMIFS(RCCP!$JJ$8:$JJ$136,
RCCP!$A$8:$A$136,$A51,
RCCP!$C$8:$C$136,$B51)/4)</f>
        <v>2250</v>
      </c>
      <c r="DO51" s="249">
        <f>SUMIFS(RCCP!$JH$8:$JH$136,
RCCP!$A$8:$A$136,$A51,
RCCP!$C$8:$C$136,$B51
)+
(SUMIFS(RCCP!$JJ$8:$JJ$136,
RCCP!$A$8:$A$136,$A51,
RCCP!$C$8:$C$136,$B51)/4)</f>
        <v>2250</v>
      </c>
      <c r="DP51" s="58">
        <f t="shared" si="101"/>
        <v>0.45454545454545453</v>
      </c>
    </row>
    <row r="52" spans="1:120" ht="20.149999999999999" customHeight="1" x14ac:dyDescent="0.35">
      <c r="A52" s="130">
        <v>468</v>
      </c>
      <c r="B52" s="130" t="s">
        <v>104</v>
      </c>
      <c r="C52" s="39" t="s">
        <v>60</v>
      </c>
      <c r="D52" s="128">
        <v>69</v>
      </c>
      <c r="E52" s="39">
        <f t="shared" si="102"/>
        <v>5.5</v>
      </c>
      <c r="F52" s="39">
        <v>9</v>
      </c>
      <c r="G52" s="39">
        <v>2</v>
      </c>
      <c r="H52" s="40">
        <f t="shared" si="43"/>
        <v>6831</v>
      </c>
      <c r="I52" s="41">
        <f t="shared" ref="I52:I57" si="103">H52/E52</f>
        <v>1242</v>
      </c>
      <c r="J52" s="42">
        <f t="array" ref="J52">SUM(SUMIFS(
'BLC Subcont'!$AE$7:$AE$9999,
'BLC Subcont'!$I$7:$I$9999,L$9,
'BLC Subcont'!$U$7:$U$9999,$A52,
'BLC Subcont'!$T$7:$T$9999,{"*28Q";"*2D9";"*662"}
))</f>
        <v>0</v>
      </c>
      <c r="K52" s="48">
        <f t="array" ref="K52">SUM(SUMIFS(
'BLC Subcont'!$CA$7:$CA$9999,
'BLC Subcont'!$I$7:$I$9999,L$9,
'BLC Subcont'!$U$7:$U$9999,$A52,
'BLC Subcont'!$T$7:$T$9999,{"*28Q";"*2D9";"*662"}
))</f>
        <v>0</v>
      </c>
      <c r="L52" s="58">
        <f t="shared" si="29"/>
        <v>0</v>
      </c>
      <c r="M52" s="42">
        <f t="array" ref="M52">SUM(SUMIFS(
'BLC Subcont'!$AE$7:$AE$9999,
'BLC Subcont'!$I$7:$I$9999,O$9,
'BLC Subcont'!$U$7:$U$9999,$A52,
'BLC Subcont'!$T$7:$T$9999,{"*28Q";"*2D9";"*662"}
))</f>
        <v>0</v>
      </c>
      <c r="N52" s="48">
        <f t="array" ref="N52">SUM(SUMIFS(
'BLC Subcont'!$CA$7:$CA$9999,
'BLC Subcont'!$I$7:$I$9999,O$9,
'BLC Subcont'!$U$7:$U$9999,$A52,
'BLC Subcont'!$T$7:$T$9999,{"*28Q";"*2D9";"*662"}
))</f>
        <v>0</v>
      </c>
      <c r="O52" s="58">
        <f t="shared" si="30"/>
        <v>0</v>
      </c>
      <c r="P52" s="42">
        <f t="array" ref="P52">SUM(SUMIFS(
'BLC Subcont'!$AE$7:$AE$9999,
'BLC Subcont'!$I$7:$I$9999,R$9,
'BLC Subcont'!$U$7:$U$9999,$A52,
'BLC Subcont'!$T$7:$T$9999,{"*28Q";"*2D9";"*662"}
))</f>
        <v>0</v>
      </c>
      <c r="Q52" s="48">
        <f t="array" ref="Q52">SUM(SUMIFS(
'BLC Subcont'!$CA$7:$CA$9999,
'BLC Subcont'!$I$7:$I$9999,R$9,
'BLC Subcont'!$U$7:$U$9999,$A52,
'BLC Subcont'!$T$7:$T$9999,{"*28Q";"*2D9";"*662"}
))</f>
        <v>0</v>
      </c>
      <c r="R52" s="58">
        <f t="shared" si="31"/>
        <v>0</v>
      </c>
      <c r="S52" s="42">
        <f t="array" ref="S52">SUM(SUMIFS(
'BLC Subcont'!$AE$7:$AE$9999,
'BLC Subcont'!$I$7:$I$9999,U$9,
'BLC Subcont'!$U$7:$U$9999,$A52,
'BLC Subcont'!$T$7:$T$9999,{"*28Q";"*2D9";"*662"}
))</f>
        <v>1152</v>
      </c>
      <c r="T52" s="48">
        <f t="array" ref="T52">SUM(SUMIFS(
'BLC Subcont'!$CA$7:$CA$9999,
'BLC Subcont'!$I$7:$I$9999,U$9,
'BLC Subcont'!$U$7:$U$9999,$A52,
'BLC Subcont'!$T$7:$T$9999,{"*28Q";"*2D9";"*662"}
))</f>
        <v>892</v>
      </c>
      <c r="U52" s="58">
        <f t="shared" si="32"/>
        <v>0</v>
      </c>
      <c r="V52" s="42">
        <f t="array" ref="V52">SUM(SUMIFS(
'BLC Subcont'!$AE$7:$AE$9999,
'BLC Subcont'!$I$7:$I$9999,X$9,
'BLC Subcont'!$U$7:$U$9999,$A52,
'BLC Subcont'!$T$7:$T$9999,{"*28Q";"*2D9";"*662"}
))</f>
        <v>0</v>
      </c>
      <c r="W52" s="48">
        <f t="array" ref="W52">SUM(SUMIFS(
'BLC Subcont'!$CA$7:$CA$9999,
'BLC Subcont'!$I$7:$I$9999,X$9,
'BLC Subcont'!$U$7:$U$9999,$A52,
'BLC Subcont'!$T$7:$T$9999,{"*28Q";"*2D9";"*662"}
))</f>
        <v>0</v>
      </c>
      <c r="X52" s="58">
        <f t="shared" si="33"/>
        <v>0</v>
      </c>
      <c r="Y52" s="61">
        <f t="shared" si="34"/>
        <v>1152</v>
      </c>
      <c r="Z52" s="137">
        <f t="shared" si="34"/>
        <v>892</v>
      </c>
      <c r="AA52" s="136">
        <f t="shared" si="35"/>
        <v>0.13058117405943492</v>
      </c>
      <c r="AB52" s="42">
        <f t="array" ref="AB52">SUM(SUMIFS(
'BLC Subcont'!$AE$7:$AE$9999,
'BLC Subcont'!$I$7:$I$9999,AD$9,
'BLC Subcont'!$U$7:$U$9999,$A52,
'BLC Subcont'!$T$7:$T$9999,{"*28Q";"*2D9";"*662"}
))</f>
        <v>648</v>
      </c>
      <c r="AC52" s="249">
        <f t="array" ref="AC52">SUM(SUMIFS(
'BLC Subcont'!$CA$7:$CA$9999,
'BLC Subcont'!$I$7:$I$9999,AD$9,
'BLC Subcont'!$U$7:$U$9999,$A52,
'BLC Subcont'!$T$7:$T$9999,{"*28Q";"*2D9";"*662"}
))</f>
        <v>648</v>
      </c>
      <c r="AD52" s="58">
        <f t="shared" si="36"/>
        <v>9.4861660079051377E-2</v>
      </c>
      <c r="AE52" s="42">
        <f t="array" ref="AE52">SUM(SUMIFS(
'BLC Subcont'!$AE$7:$AE$9999,
'BLC Subcont'!$I$7:$I$9999,AG$9,
'BLC Subcont'!$U$7:$U$9999,$A52,
'BLC Subcont'!$T$7:$T$9999,{"*28Q";"*2D9";"*662"}
))</f>
        <v>870</v>
      </c>
      <c r="AF52" s="249">
        <f t="array" ref="AF52">SUM(SUMIFS(
'BLC Subcont'!$CA$7:$CA$9999,
'BLC Subcont'!$I$7:$I$9999,AG$9,
'BLC Subcont'!$U$7:$U$9999,$A52,
'BLC Subcont'!$T$7:$T$9999,{"*28Q";"*2D9";"*662"}
))</f>
        <v>870</v>
      </c>
      <c r="AG52" s="58">
        <f t="shared" si="36"/>
        <v>0.12736056214317085</v>
      </c>
      <c r="AH52" s="42">
        <f t="array" ref="AH52">SUM(SUMIFS(
'BLC Subcont'!$AE$7:$AE$9999,
'BLC Subcont'!$I$7:$I$9999,AJ$9,
'BLC Subcont'!$U$7:$U$9999,$A52,
'BLC Subcont'!$T$7:$T$9999,{"*28Q";"*2D9";"*662"}
))</f>
        <v>1038</v>
      </c>
      <c r="AI52" s="249">
        <f t="array" ref="AI52">SUM(SUMIFS(
'BLC Subcont'!$CA$7:$CA$9999,
'BLC Subcont'!$I$7:$I$9999,AJ$9,
'BLC Subcont'!$U$7:$U$9999,$A52,
'BLC Subcont'!$T$7:$T$9999,{"*28Q";"*2D9";"*662"}
))</f>
        <v>1038</v>
      </c>
      <c r="AJ52" s="58">
        <f t="shared" si="36"/>
        <v>0.15195432586736934</v>
      </c>
      <c r="AK52" s="42">
        <f t="array" ref="AK52">SUM(SUMIFS(
'BLC Subcont'!$AE$7:$AE$9999,
'BLC Subcont'!$I$7:$I$9999,AM$9,
'BLC Subcont'!$U$7:$U$9999,$A52,
'BLC Subcont'!$T$7:$T$9999,{"*28Q";"*2D9";"*662"}
))</f>
        <v>198</v>
      </c>
      <c r="AL52" s="249">
        <f t="array" ref="AL52">SUM(SUMIFS(
'BLC Subcont'!$CA$7:$CA$9999,
'BLC Subcont'!$I$7:$I$9999,AM$9,
'BLC Subcont'!$U$7:$U$9999,$A52,
'BLC Subcont'!$T$7:$T$9999,{"*28Q";"*2D9";"*662"}
))</f>
        <v>198</v>
      </c>
      <c r="AM52" s="58">
        <f t="shared" si="36"/>
        <v>2.8985507246376812E-2</v>
      </c>
      <c r="AN52" s="42">
        <f t="array" ref="AN52">SUM(SUMIFS(
'BLC Subcont'!$AE$7:$AE$9999,
'BLC Subcont'!$I$7:$I$9999,AP$9,
'BLC Subcont'!$U$7:$U$9999,$A52,
'BLC Subcont'!$T$7:$T$9999,{"*28Q";"*2D9";"*662"}
))</f>
        <v>0</v>
      </c>
      <c r="AO52" s="249">
        <f t="array" ref="AO52">SUM(SUMIFS(
'BLC Subcont'!$CA$7:$CA$9999,
'BLC Subcont'!$I$7:$I$9999,AP$9,
'BLC Subcont'!$U$7:$U$9999,$A52,
'BLC Subcont'!$T$7:$T$9999,{"*28Q";"*2D9";"*662"}
))</f>
        <v>0</v>
      </c>
      <c r="AP52" s="58">
        <f t="shared" si="36"/>
        <v>0</v>
      </c>
      <c r="AQ52" s="42">
        <f t="array" ref="AQ52">SUM(SUMIFS(
'BLC Subcont'!$AE$7:$AE$9999,
'BLC Subcont'!$I$7:$I$9999,AS$9,
'BLC Subcont'!$U$7:$U$9999,$A52,
'BLC Subcont'!$T$7:$T$9999,{"*28Q";"*2D9";"*662"}
))</f>
        <v>0</v>
      </c>
      <c r="AR52" s="249">
        <f t="array" ref="AR52">SUM(SUMIFS(
'BLC Subcont'!$CA$7:$CA$9999,
'BLC Subcont'!$I$7:$I$9999,AS$9,
'BLC Subcont'!$U$7:$U$9999,$A52,
'BLC Subcont'!$T$7:$T$9999,{"*28Q";"*2D9";"*662"}
))</f>
        <v>0</v>
      </c>
      <c r="AS52" s="58">
        <f t="shared" si="36"/>
        <v>0</v>
      </c>
      <c r="AT52" s="42">
        <f t="array" ref="AT52">SUM(SUMIFS(
'BLC Subcont'!$AE$7:$AE$9999,
'BLC Subcont'!$I$7:$I$9999,AV$9,
'BLC Subcont'!$U$7:$U$9999,$A52,
'BLC Subcont'!$T$7:$T$9999,{"*28Q";"*2D9";"*662"}
))</f>
        <v>0</v>
      </c>
      <c r="AU52" s="48">
        <f t="array" ref="AU52">SUM(SUMIFS(
'BLC Subcont'!$CA$7:$CA$9999,
'BLC Subcont'!$I$7:$I$9999,AV$9,
'BLC Subcont'!$U$7:$U$9999,$A52,
'BLC Subcont'!$T$7:$T$9999,{"*28Q";"*2D9";"*662"}
))</f>
        <v>0</v>
      </c>
      <c r="AV52" s="58">
        <f t="shared" si="37"/>
        <v>0</v>
      </c>
      <c r="AW52" s="42">
        <f t="array" ref="AW52">SUM(SUMIFS(
'BLC Subcont'!$AE$7:$AE$9999,
'BLC Subcont'!$I$7:$I$9999,AY$9,
'BLC Subcont'!$U$7:$U$9999,$A52,
'BLC Subcont'!$T$7:$T$9999,{"*28Q";"*2D9";"*662"}
))</f>
        <v>0</v>
      </c>
      <c r="AX52" s="48">
        <f t="array" ref="AX52">SUM(SUMIFS(
'BLC Subcont'!$CA$7:$CA$9999,
'BLC Subcont'!$I$7:$I$9999,AY$9,
'BLC Subcont'!$U$7:$U$9999,$A52,
'BLC Subcont'!$T$7:$T$9999,{"*28Q";"*2D9";"*662"}
))</f>
        <v>0</v>
      </c>
      <c r="AY52" s="58">
        <f t="shared" si="38"/>
        <v>0</v>
      </c>
      <c r="AZ52" s="42">
        <f t="shared" si="44"/>
        <v>0</v>
      </c>
      <c r="BA52" s="249">
        <f t="shared" si="39"/>
        <v>0</v>
      </c>
      <c r="BB52" s="58"/>
      <c r="BC52" s="42">
        <f t="shared" si="46"/>
        <v>0</v>
      </c>
      <c r="BD52" s="249">
        <f t="shared" si="41"/>
        <v>0</v>
      </c>
      <c r="BE52" s="58"/>
      <c r="BF52" s="42"/>
      <c r="BG52" s="48"/>
      <c r="BH52" s="58"/>
      <c r="BI52" s="42"/>
      <c r="BJ52" s="48"/>
      <c r="BK52" s="58"/>
      <c r="BL52" s="42"/>
      <c r="BM52" s="249"/>
      <c r="BN52" s="58"/>
      <c r="BO52" s="42"/>
      <c r="BP52" s="249"/>
      <c r="BQ52" s="58"/>
      <c r="BR52" s="42"/>
      <c r="BS52" s="249"/>
      <c r="BT52" s="58"/>
      <c r="BU52" s="42"/>
      <c r="BV52" s="249"/>
      <c r="BW52" s="58"/>
      <c r="BX52" s="42"/>
      <c r="BY52" s="249"/>
      <c r="BZ52" s="58"/>
      <c r="CA52" s="42"/>
      <c r="CB52" s="249"/>
      <c r="CC52" s="58"/>
      <c r="CD52" s="42"/>
      <c r="CE52" s="249"/>
      <c r="CF52" s="58"/>
      <c r="CG52" s="42"/>
      <c r="CH52" s="249"/>
      <c r="CI52" s="58"/>
      <c r="CJ52" s="42"/>
      <c r="CK52" s="249"/>
      <c r="CL52" s="58"/>
      <c r="CM52" s="42"/>
      <c r="CN52" s="249"/>
      <c r="CO52" s="58"/>
      <c r="CP52" s="42"/>
      <c r="CQ52" s="249"/>
      <c r="CR52" s="58"/>
      <c r="CS52" s="42"/>
      <c r="CT52" s="249"/>
      <c r="CU52" s="58"/>
      <c r="CV52" s="42"/>
      <c r="CW52" s="249"/>
      <c r="CX52" s="58"/>
      <c r="CY52" s="42"/>
      <c r="CZ52" s="249"/>
      <c r="DA52" s="58"/>
      <c r="DB52" s="42"/>
      <c r="DC52" s="249"/>
      <c r="DD52" s="58"/>
      <c r="DE52" s="42"/>
      <c r="DF52" s="249"/>
      <c r="DG52" s="58"/>
      <c r="DH52" s="42"/>
      <c r="DI52" s="249"/>
      <c r="DJ52" s="58"/>
      <c r="DK52" s="42"/>
      <c r="DL52" s="249"/>
      <c r="DM52" s="58"/>
      <c r="DN52" s="42"/>
      <c r="DO52" s="249"/>
      <c r="DP52" s="58"/>
    </row>
    <row r="53" spans="1:120" ht="21.75" customHeight="1" x14ac:dyDescent="0.35">
      <c r="A53" s="130">
        <v>373</v>
      </c>
      <c r="B53" s="130" t="s">
        <v>105</v>
      </c>
      <c r="C53" s="39" t="s">
        <v>60</v>
      </c>
      <c r="D53" s="128">
        <v>69</v>
      </c>
      <c r="E53" s="39">
        <f t="shared" si="102"/>
        <v>5.5</v>
      </c>
      <c r="F53" s="39">
        <v>9</v>
      </c>
      <c r="G53" s="39">
        <v>2</v>
      </c>
      <c r="H53" s="40">
        <f t="shared" si="43"/>
        <v>6831</v>
      </c>
      <c r="I53" s="41">
        <f t="shared" si="103"/>
        <v>1242</v>
      </c>
      <c r="J53" s="42">
        <f>SUM(
SUMIFS(
'BLC Subcont'!$AE$7:$AE$9999,
'BLC Subcont'!$I$7:$I$9999,L$9,
'BLC Subcont'!$U$7:$U$9999,$A53,
'BLC Subcont'!$T$7:$T$9999,"*36K"
))</f>
        <v>0</v>
      </c>
      <c r="K53" s="48">
        <f>SUM(
SUMIFS(
'BLC Subcont'!$CL$7:$CL$9999,
'BLC Subcont'!$I$7:$I$9999,L$9,
'BLC Subcont'!$U$7:$U$9999,$A53,
'BLC Subcont'!$T$7:$T$9999,"*36K"
))</f>
        <v>0</v>
      </c>
      <c r="L53" s="58">
        <f t="shared" si="29"/>
        <v>0</v>
      </c>
      <c r="M53" s="42">
        <f>SUM(
SUMIFS(
'BLC Subcont'!$AE$7:$AE$9999,
'BLC Subcont'!$I$7:$I$9999,O$9,
'BLC Subcont'!$U$7:$U$9999,$A53,
'BLC Subcont'!$T$7:$T$9999,"*36K"
))</f>
        <v>0</v>
      </c>
      <c r="N53" s="48">
        <f>SUM(
SUMIFS(
'BLC Subcont'!$CL$7:$CL$9999,
'BLC Subcont'!$I$7:$I$9999,O$9,
'BLC Subcont'!$U$7:$U$9999,$A53,
'BLC Subcont'!$T$7:$T$9999,"*36K"
))</f>
        <v>0</v>
      </c>
      <c r="O53" s="58">
        <f t="shared" si="30"/>
        <v>0</v>
      </c>
      <c r="P53" s="42">
        <f>SUM(
SUMIFS(
'BLC Subcont'!$AE$7:$AE$9999,
'BLC Subcont'!$I$7:$I$9999,R$9,
'BLC Subcont'!$U$7:$U$9999,$A53,
'BLC Subcont'!$T$7:$T$9999,"*36K"
))</f>
        <v>0</v>
      </c>
      <c r="Q53" s="48">
        <f>SUM(
SUMIFS(
'BLC Subcont'!$CL$7:$CL$9999,
'BLC Subcont'!$I$7:$I$9999,R$9,
'BLC Subcont'!$U$7:$U$9999,$A53,
'BLC Subcont'!$T$7:$T$9999,"*36K"
))</f>
        <v>0</v>
      </c>
      <c r="R53" s="58">
        <f t="shared" si="31"/>
        <v>0</v>
      </c>
      <c r="S53" s="42">
        <f>SUM(
SUMIFS(
'BLC Subcont'!$AE$7:$AE$9999,
'BLC Subcont'!$I$7:$I$9999,U$9,
'BLC Subcont'!$U$7:$U$9999,$A53,
'BLC Subcont'!$T$7:$T$9999,"*36K"
))</f>
        <v>504</v>
      </c>
      <c r="T53" s="48">
        <f>SUM(
SUMIFS(
'BLC Subcont'!$CL$7:$CL$9999,
'BLC Subcont'!$I$7:$I$9999,U$9,
'BLC Subcont'!$U$7:$U$9999,$A53,
'BLC Subcont'!$T$7:$T$9999,"*36K"
))</f>
        <v>293</v>
      </c>
      <c r="U53" s="58">
        <f t="shared" si="32"/>
        <v>0</v>
      </c>
      <c r="V53" s="42">
        <f>SUM(
SUMIFS(
'BLC Subcont'!$AE$7:$AE$9999,
'BLC Subcont'!$I$7:$I$9999,X$9,
'BLC Subcont'!$U$7:$U$9999,$A53,
'BLC Subcont'!$T$7:$T$9999,"*36K"
))</f>
        <v>5682</v>
      </c>
      <c r="W53" s="48">
        <f>SUM(
SUMIFS(
'BLC Subcont'!$CL$7:$CL$9999,
'BLC Subcont'!$I$7:$I$9999,X$9,
'BLC Subcont'!$U$7:$U$9999,$A53,
'BLC Subcont'!$T$7:$T$9999,"*36K"
))</f>
        <v>2218</v>
      </c>
      <c r="X53" s="58">
        <f t="shared" si="33"/>
        <v>0.32469623773971601</v>
      </c>
      <c r="Y53" s="42">
        <f>+SUM(J53,M53,P53,S53,V53)</f>
        <v>6186</v>
      </c>
      <c r="Z53" s="43">
        <f>+SUM(K53,N53,Q53,T53,W53)</f>
        <v>2511</v>
      </c>
      <c r="AA53" s="127">
        <f>IF(AA$11=0,0,(Z53/($I53*AA$11)))</f>
        <v>0.3675889328063241</v>
      </c>
      <c r="AB53" s="42">
        <f>SUM(
SUMIFS(
'BLC Subcont'!$AE$7:$AE$9999,
'BLC Subcont'!$I$7:$I$9999,AD$9,
'BLC Subcont'!$U$7:$U$9999,$A53,
'BLC Subcont'!$T$7:$T$9999,"*36K"
))</f>
        <v>594</v>
      </c>
      <c r="AC53" s="249">
        <f>SUM(
SUMIFS(
'BLC Subcont'!$CL$7:$CL$9999,
'BLC Subcont'!$I$7:$I$9999,AD$9,
'BLC Subcont'!$U$7:$U$9999,$A53,
'BLC Subcont'!$T$7:$T$9999,"*36K"
))</f>
        <v>594</v>
      </c>
      <c r="AD53" s="58">
        <f t="shared" si="36"/>
        <v>8.6956521739130432E-2</v>
      </c>
      <c r="AE53" s="42">
        <f>SUM(
SUMIFS(
'BLC Subcont'!$AE$7:$AE$9999,
'BLC Subcont'!$I$7:$I$9999,AG$9,
'BLC Subcont'!$U$7:$U$9999,$A53,
'BLC Subcont'!$T$7:$T$9999,"*36K"
))</f>
        <v>0</v>
      </c>
      <c r="AF53" s="249">
        <f>SUM(
SUMIFS(
'BLC Subcont'!$CL$7:$CL$9999,
'BLC Subcont'!$I$7:$I$9999,AG$9,
'BLC Subcont'!$U$7:$U$9999,$A53,
'BLC Subcont'!$T$7:$T$9999,"*36K"
))</f>
        <v>0</v>
      </c>
      <c r="AG53" s="58">
        <f t="shared" si="36"/>
        <v>0</v>
      </c>
      <c r="AH53" s="42">
        <f>SUM(
SUMIFS(
'BLC Subcont'!$AE$7:$AE$9999,
'BLC Subcont'!$I$7:$I$9999,AJ$9,
'BLC Subcont'!$U$7:$U$9999,$A53,
'BLC Subcont'!$T$7:$T$9999,"*36K"
))</f>
        <v>0</v>
      </c>
      <c r="AI53" s="249">
        <f>SUM(
SUMIFS(
'BLC Subcont'!$CL$7:$CL$9999,
'BLC Subcont'!$I$7:$I$9999,AJ$9,
'BLC Subcont'!$U$7:$U$9999,$A53,
'BLC Subcont'!$T$7:$T$9999,"*36K"
))</f>
        <v>0</v>
      </c>
      <c r="AJ53" s="58">
        <f t="shared" si="36"/>
        <v>0</v>
      </c>
      <c r="AK53" s="42">
        <f>SUM(
SUMIFS(
'BLC Subcont'!$AE$7:$AE$9999,
'BLC Subcont'!$I$7:$I$9999,AM$9,
'BLC Subcont'!$U$7:$U$9999,$A53,
'BLC Subcont'!$T$7:$T$9999,"*36K"
))</f>
        <v>0</v>
      </c>
      <c r="AL53" s="249">
        <f>SUM(
SUMIFS(
'BLC Subcont'!$CL$7:$CL$9999,
'BLC Subcont'!$I$7:$I$9999,AM$9,
'BLC Subcont'!$U$7:$U$9999,$A53,
'BLC Subcont'!$T$7:$T$9999,"*36K"
))</f>
        <v>0</v>
      </c>
      <c r="AM53" s="58">
        <f t="shared" si="36"/>
        <v>0</v>
      </c>
      <c r="AN53" s="42">
        <f>SUM(
SUMIFS(
'BLC Subcont'!$AE$7:$AE$9999,
'BLC Subcont'!$I$7:$I$9999,AP$9,
'BLC Subcont'!$U$7:$U$9999,$A53,
'BLC Subcont'!$T$7:$T$9999,"*36K"
))</f>
        <v>0</v>
      </c>
      <c r="AO53" s="249">
        <f>SUM(
SUMIFS(
'BLC Subcont'!$CL$7:$CL$9999,
'BLC Subcont'!$I$7:$I$9999,AP$9,
'BLC Subcont'!$U$7:$U$9999,$A53,
'BLC Subcont'!$T$7:$T$9999,"*36K"
))</f>
        <v>0</v>
      </c>
      <c r="AP53" s="58">
        <f t="shared" si="36"/>
        <v>0</v>
      </c>
      <c r="AQ53" s="42">
        <f>SUM(
SUMIFS(
'BLC Subcont'!$AE$7:$AE$9999,
'BLC Subcont'!$I$7:$I$9999,AS$9,
'BLC Subcont'!$U$7:$U$9999,$A53,
'BLC Subcont'!$T$7:$T$9999,"*36K"
))</f>
        <v>0</v>
      </c>
      <c r="AR53" s="249">
        <f>SUM(
SUMIFS(
'BLC Subcont'!$CL$7:$CL$9999,
'BLC Subcont'!$I$7:$I$9999,AS$9,
'BLC Subcont'!$U$7:$U$9999,$A53,
'BLC Subcont'!$T$7:$T$9999,"*36K"
))</f>
        <v>0</v>
      </c>
      <c r="AS53" s="58">
        <f t="shared" si="36"/>
        <v>0</v>
      </c>
      <c r="AT53" s="42">
        <f>SUM(
SUMIFS(
'BLC Subcont'!$AE$7:$AE$9999,
'BLC Subcont'!$I$7:$I$9999,AV$9,
'BLC Subcont'!$U$7:$U$9999,$A53,
'BLC Subcont'!$T$7:$T$9999,"*36K"
))</f>
        <v>0</v>
      </c>
      <c r="AU53" s="48">
        <f>SUM(
SUMIFS(
'BLC Subcont'!$CL$7:$CL$9999,
'BLC Subcont'!$I$7:$I$9999,AV$9,
'BLC Subcont'!$U$7:$U$9999,$A53,
'BLC Subcont'!$T$7:$T$9999,"*36K"
))</f>
        <v>0</v>
      </c>
      <c r="AV53" s="58">
        <f t="shared" si="37"/>
        <v>0</v>
      </c>
      <c r="AW53" s="42">
        <f>SUM(
SUMIFS(
'BLC Subcont'!$AE$7:$AE$9999,
'BLC Subcont'!$I$7:$I$9999,AY$9,
'BLC Subcont'!$U$7:$U$9999,$A53,
'BLC Subcont'!$T$7:$T$9999,"*36K"
))</f>
        <v>0</v>
      </c>
      <c r="AX53" s="48">
        <f>SUM(
SUMIFS(
'BLC Subcont'!$CL$7:$CL$9999,
'BLC Subcont'!$I$7:$I$9999,AY$9,
'BLC Subcont'!$U$7:$U$9999,$A53,
'BLC Subcont'!$T$7:$T$9999,"*36K"
))</f>
        <v>0</v>
      </c>
      <c r="AY53" s="58">
        <f t="shared" si="38"/>
        <v>0</v>
      </c>
      <c r="AZ53" s="42">
        <f t="shared" si="44"/>
        <v>0</v>
      </c>
      <c r="BA53" s="249">
        <f t="shared" si="39"/>
        <v>0</v>
      </c>
      <c r="BB53" s="58"/>
      <c r="BC53" s="42">
        <f t="shared" si="46"/>
        <v>0</v>
      </c>
      <c r="BD53" s="249">
        <f t="shared" si="41"/>
        <v>0</v>
      </c>
      <c r="BE53" s="58"/>
      <c r="BF53" s="42"/>
      <c r="BG53" s="48"/>
      <c r="BH53" s="58">
        <f t="shared" si="48"/>
        <v>0</v>
      </c>
      <c r="BI53" s="42"/>
      <c r="BJ53" s="48"/>
      <c r="BK53" s="58">
        <f t="shared" si="49"/>
        <v>0</v>
      </c>
      <c r="BL53" s="42"/>
      <c r="BM53" s="249"/>
      <c r="BN53" s="58">
        <f t="shared" si="50"/>
        <v>0</v>
      </c>
      <c r="BO53" s="42"/>
      <c r="BP53" s="249"/>
      <c r="BQ53" s="58">
        <f t="shared" si="51"/>
        <v>0</v>
      </c>
      <c r="BR53" s="42"/>
      <c r="BS53" s="249"/>
      <c r="BT53" s="58">
        <f t="shared" si="52"/>
        <v>0</v>
      </c>
      <c r="BU53" s="42"/>
      <c r="BV53" s="249"/>
      <c r="BW53" s="58">
        <f t="shared" si="53"/>
        <v>0</v>
      </c>
      <c r="BX53" s="42"/>
      <c r="BY53" s="249"/>
      <c r="BZ53" s="58">
        <f t="shared" si="54"/>
        <v>0</v>
      </c>
      <c r="CA53" s="42"/>
      <c r="CB53" s="249"/>
      <c r="CC53" s="58">
        <f t="shared" si="55"/>
        <v>0</v>
      </c>
      <c r="CD53" s="42"/>
      <c r="CE53" s="249"/>
      <c r="CF53" s="58">
        <f t="shared" si="56"/>
        <v>0</v>
      </c>
      <c r="CG53" s="42"/>
      <c r="CH53" s="249"/>
      <c r="CI53" s="58">
        <f t="shared" si="57"/>
        <v>0</v>
      </c>
      <c r="CJ53" s="42"/>
      <c r="CK53" s="249"/>
      <c r="CL53" s="58">
        <f t="shared" si="58"/>
        <v>0</v>
      </c>
      <c r="CM53" s="42"/>
      <c r="CN53" s="249"/>
      <c r="CO53" s="58">
        <f t="shared" si="59"/>
        <v>0</v>
      </c>
      <c r="CP53" s="42"/>
      <c r="CQ53" s="249"/>
      <c r="CR53" s="58">
        <f t="shared" si="60"/>
        <v>0</v>
      </c>
      <c r="CS53" s="42"/>
      <c r="CT53" s="249"/>
      <c r="CU53" s="58"/>
      <c r="CV53" s="42"/>
      <c r="CW53" s="249"/>
      <c r="CX53" s="58"/>
      <c r="CY53" s="42"/>
      <c r="CZ53" s="249"/>
      <c r="DA53" s="58"/>
      <c r="DB53" s="42"/>
      <c r="DC53" s="249"/>
      <c r="DD53" s="58"/>
      <c r="DE53" s="42"/>
      <c r="DF53" s="249"/>
      <c r="DG53" s="58"/>
      <c r="DH53" s="42"/>
      <c r="DI53" s="249"/>
      <c r="DJ53" s="58"/>
      <c r="DK53" s="42"/>
      <c r="DL53" s="249"/>
      <c r="DM53" s="58"/>
      <c r="DN53" s="42"/>
      <c r="DO53" s="249"/>
      <c r="DP53" s="58"/>
    </row>
    <row r="54" spans="1:120" ht="20.149999999999999" customHeight="1" x14ac:dyDescent="0.35">
      <c r="A54" s="130">
        <v>484</v>
      </c>
      <c r="B54" s="130" t="s">
        <v>23</v>
      </c>
      <c r="C54" s="39" t="s">
        <v>61</v>
      </c>
      <c r="D54" s="128">
        <v>108</v>
      </c>
      <c r="E54" s="39">
        <f t="shared" si="102"/>
        <v>5.5</v>
      </c>
      <c r="F54" s="39">
        <v>9</v>
      </c>
      <c r="G54" s="39">
        <v>2</v>
      </c>
      <c r="H54" s="40">
        <f t="shared" ref="H54:H55" si="104">+D54*F54*G54*E54</f>
        <v>10692</v>
      </c>
      <c r="I54" s="41">
        <f t="shared" si="103"/>
        <v>1944</v>
      </c>
      <c r="J54" s="42">
        <f t="array" ref="J54">SUM(SUMIFS(
'BLC Subcont'!$AE$7:$AE$9999,
'BLC Subcont'!$I$7:$I$9999,L$9,
'BLC Subcont'!$U$7:$U$9999,$A54,
'BLC Subcont'!$T$7:$T$9999,{"*28Q";"*2D9";"*662"}
))</f>
        <v>0</v>
      </c>
      <c r="K54" s="48">
        <f t="array" ref="K54">SUM(SUMIFS(
'BLC Subcont'!$CA$7:$CA$9999,
'BLC Subcont'!$I$7:$I$9999,L$9,
'BLC Subcont'!$U$7:$U$9999,$A54,
'BLC Subcont'!$T$7:$T$9999,{"*28Q";"*2D9";"*662"}
))</f>
        <v>0</v>
      </c>
      <c r="L54" s="58">
        <f t="shared" ref="L54:L55" si="105">IF(L$11=0,0,(K54/($I54*L$11)))</f>
        <v>0</v>
      </c>
      <c r="M54" s="42">
        <f t="array" ref="M54">SUM(SUMIFS(
'BLC Subcont'!$AE$7:$AE$9999,
'BLC Subcont'!$I$7:$I$9999,O$9,
'BLC Subcont'!$U$7:$U$9999,$A54,
'BLC Subcont'!$T$7:$T$9999,{"*28Q";"*2D9";"*662"}
))</f>
        <v>0</v>
      </c>
      <c r="N54" s="48">
        <f t="array" ref="N54">SUM(SUMIFS(
'BLC Subcont'!$CA$7:$CA$9999,
'BLC Subcont'!$I$7:$I$9999,O$9,
'BLC Subcont'!$U$7:$U$9999,$A54,
'BLC Subcont'!$T$7:$T$9999,{"*28Q";"*2D9";"*662"}
))</f>
        <v>0</v>
      </c>
      <c r="O54" s="58">
        <f t="shared" ref="O54:O55" si="106">IF(O$11=0,0,(N54/($I54*O$11)))</f>
        <v>0</v>
      </c>
      <c r="P54" s="42">
        <f t="array" ref="P54">SUM(SUMIFS(
'BLC Subcont'!$AE$7:$AE$9999,
'BLC Subcont'!$I$7:$I$9999,R$9,
'BLC Subcont'!$U$7:$U$9999,$A54,
'BLC Subcont'!$T$7:$T$9999,{"*28Q";"*2D9";"*662"}
))</f>
        <v>0</v>
      </c>
      <c r="Q54" s="48">
        <f t="array" ref="Q54">SUM(SUMIFS(
'BLC Subcont'!$CA$7:$CA$9999,
'BLC Subcont'!$I$7:$I$9999,R$9,
'BLC Subcont'!$U$7:$U$9999,$A54,
'BLC Subcont'!$T$7:$T$9999,{"*28Q";"*2D9";"*662"}
))</f>
        <v>0</v>
      </c>
      <c r="R54" s="58">
        <f t="shared" ref="R54:R55" si="107">IF(R$11=0,0,(Q54/($I54*R$11)))</f>
        <v>0</v>
      </c>
      <c r="S54" s="42">
        <f t="array" ref="S54">SUM(SUMIFS(
'BLC Subcont'!$AE$7:$AE$9999,
'BLC Subcont'!$I$7:$I$9999,U$9,
'BLC Subcont'!$U$7:$U$9999,$A54,
'BLC Subcont'!$T$7:$T$9999,{"*28Q";"*2D9";"*662"}
))</f>
        <v>0</v>
      </c>
      <c r="T54" s="48">
        <f t="array" ref="T54">SUM(SUMIFS(
'BLC Subcont'!$CA$7:$CA$9999,
'BLC Subcont'!$I$7:$I$9999,U$9,
'BLC Subcont'!$U$7:$U$9999,$A54,
'BLC Subcont'!$T$7:$T$9999,{"*28Q";"*2D9";"*662"}
))</f>
        <v>0</v>
      </c>
      <c r="U54" s="58">
        <f t="shared" ref="U54:U55" si="108">IF(U$11=0,0,(T54/($I54*U$11)))</f>
        <v>0</v>
      </c>
      <c r="V54" s="42">
        <f t="array" ref="V54">SUM(SUMIFS(
'BLC Subcont'!$AE$7:$AE$9999,
'BLC Subcont'!$I$7:$I$9999,X$9,
'BLC Subcont'!$U$7:$U$9999,$A54,
'BLC Subcont'!$T$7:$T$9999,{"*28Q";"*2D9";"*662"}
))</f>
        <v>0</v>
      </c>
      <c r="W54" s="48">
        <f t="array" ref="W54">SUM(SUMIFS(
'BLC Subcont'!$CA$7:$CA$9999,
'BLC Subcont'!$I$7:$I$9999,X$9,
'BLC Subcont'!$U$7:$U$9999,$A54,
'BLC Subcont'!$T$7:$T$9999,{"*28Q";"*2D9";"*662"}
))</f>
        <v>0</v>
      </c>
      <c r="X54" s="58">
        <f t="shared" ref="X54:X55" si="109">IF(X$11=0,0,(W54/($I54*X$11)))</f>
        <v>0</v>
      </c>
      <c r="Y54" s="42"/>
      <c r="Z54" s="43"/>
      <c r="AA54" s="127"/>
      <c r="AB54" s="42"/>
      <c r="AC54" s="249"/>
      <c r="AD54" s="58"/>
      <c r="AE54" s="42"/>
      <c r="AF54" s="249"/>
      <c r="AG54" s="58"/>
      <c r="AH54" s="42"/>
      <c r="AI54" s="249"/>
      <c r="AJ54" s="58"/>
      <c r="AK54" s="42"/>
      <c r="AL54" s="249"/>
      <c r="AM54" s="58"/>
      <c r="AN54" s="42"/>
      <c r="AO54" s="249"/>
      <c r="AP54" s="58"/>
      <c r="AQ54" s="42"/>
      <c r="AR54" s="249"/>
      <c r="AS54" s="58"/>
      <c r="AT54" s="42"/>
      <c r="AU54" s="48"/>
      <c r="AV54" s="58"/>
      <c r="AW54" s="42"/>
      <c r="AX54" s="48"/>
      <c r="AY54" s="58"/>
      <c r="AZ54" s="42">
        <f t="shared" si="44"/>
        <v>0</v>
      </c>
      <c r="BA54" s="249">
        <f t="shared" si="39"/>
        <v>0</v>
      </c>
      <c r="BB54" s="58"/>
      <c r="BC54" s="42">
        <f t="shared" si="46"/>
        <v>0</v>
      </c>
      <c r="BD54" s="249">
        <f t="shared" si="41"/>
        <v>0</v>
      </c>
      <c r="BE54" s="58"/>
      <c r="BF54" s="42"/>
      <c r="BG54" s="48"/>
      <c r="BH54" s="58"/>
      <c r="BI54" s="47"/>
      <c r="BJ54" s="48"/>
      <c r="BK54" s="58"/>
      <c r="BL54" s="47"/>
      <c r="BM54" s="249"/>
      <c r="BN54" s="58"/>
      <c r="BO54" s="47"/>
      <c r="BP54" s="249"/>
      <c r="BQ54" s="58"/>
      <c r="BR54" s="47"/>
      <c r="BS54" s="249"/>
      <c r="BT54" s="58"/>
      <c r="BU54" s="47"/>
      <c r="BV54" s="249"/>
      <c r="BW54" s="58"/>
      <c r="BX54" s="47"/>
      <c r="BY54" s="249"/>
      <c r="BZ54" s="58"/>
      <c r="CA54" s="47">
        <f>SUMIFS('484 Order'!$BM$10:$BM$37,'484 Order'!$A$10:$A$37,$A54)/5</f>
        <v>2080</v>
      </c>
      <c r="CB54" s="249">
        <f>SUMIFS('484 Order'!$BM$10:$BM$37,'484 Order'!$A$10:$A$37,$A54)/5</f>
        <v>2080</v>
      </c>
      <c r="CC54" s="58">
        <f t="shared" ref="CC54:CC55" si="110">IFERROR(CB54/($I54*CC$11),0)</f>
        <v>0.23776863283036123</v>
      </c>
      <c r="CD54" s="47">
        <f>SUMIFS('484 Order'!$BM$10:$BM$37,'484 Order'!$A$10:$A$37,$A54)/5</f>
        <v>2080</v>
      </c>
      <c r="CE54" s="249">
        <f>SUMIFS('484 Order'!$BM$10:$BM$37,'484 Order'!$A$10:$A$37,$A54)/5</f>
        <v>2080</v>
      </c>
      <c r="CF54" s="58">
        <f t="shared" ref="CF54:CF55" si="111">IFERROR(CE54/($I54*CF$11),0)</f>
        <v>0.23776863283036123</v>
      </c>
      <c r="CG54" s="47">
        <f>SUMIFS('484 Order'!$BM$10:$BM$37,'484 Order'!$A$10:$A$37,$A54)/5</f>
        <v>2080</v>
      </c>
      <c r="CH54" s="249">
        <f>SUMIFS('484 Order'!$BM$10:$BM$37,'484 Order'!$A$10:$A$37,$A54)/5</f>
        <v>2080</v>
      </c>
      <c r="CI54" s="58">
        <f t="shared" ref="CI54:CI55" si="112">IFERROR(CH54/($I54*CI$11),0)</f>
        <v>0.1945379723157501</v>
      </c>
      <c r="CJ54" s="47">
        <f>SUMIFS('484 Order'!$BM$10:$BM$37,'484 Order'!$A$10:$A$37,$A54)/5</f>
        <v>2080</v>
      </c>
      <c r="CK54" s="249">
        <f>SUMIFS('484 Order'!$BM$10:$BM$37,'484 Order'!$A$10:$A$37,$A54)/5</f>
        <v>2080</v>
      </c>
      <c r="CL54" s="58">
        <f t="shared" ref="CL54:CL55" si="113">IFERROR(CK54/($I54*CL$11),0)</f>
        <v>0.1945379723157501</v>
      </c>
      <c r="CM54" s="47">
        <f>SUMIFS('484 Order'!$BM$10:$BM$37,'484 Order'!$A$10:$A$37,$A54)/5</f>
        <v>2080</v>
      </c>
      <c r="CN54" s="249">
        <f>SUMIFS('484 Order'!$BM$10:$BM$37,'484 Order'!$A$10:$A$37,$A54)/5</f>
        <v>2080</v>
      </c>
      <c r="CO54" s="58">
        <f t="shared" ref="CO54:CO55" si="114">IFERROR(CN54/($I54*CO$11),0)</f>
        <v>0.1945379723157501</v>
      </c>
      <c r="CP54" s="47">
        <f>SUMIFS('484 Order'!$BU$10:$BU$37,'484 Order'!$A$10:$A$37,$A54)/4</f>
        <v>20488</v>
      </c>
      <c r="CQ54" s="249">
        <f>SUMIFS('484 Order'!$BU$10:$BU$37,'484 Order'!$A$10:$A$37,$A54)/4</f>
        <v>20488</v>
      </c>
      <c r="CR54" s="58">
        <f t="shared" ref="CR54:CR55" si="115">IFERROR(CQ54/($I54*CR$11),0)</f>
        <v>1.9161990273101384</v>
      </c>
      <c r="CS54" s="47">
        <f>SUMIFS('484 Order'!$BU$10:$BU$37,'484 Order'!$A$10:$A$37,$A54)/4</f>
        <v>20488</v>
      </c>
      <c r="CT54" s="249">
        <f>SUMIFS('484 Order'!$BU$10:$BU$37,'484 Order'!$A$10:$A$37,$A54)/4</f>
        <v>20488</v>
      </c>
      <c r="CU54" s="58">
        <f t="shared" ref="CU54:CU55" si="116">IFERROR(CT54/($I54*CU$11),0)</f>
        <v>2.3420210333790581</v>
      </c>
      <c r="CV54" s="47">
        <f>SUMIFS('484 Order'!$BU$10:$BU$37,'484 Order'!$A$10:$A$37,$A54)/4</f>
        <v>20488</v>
      </c>
      <c r="CW54" s="249">
        <f>SUMIFS('484 Order'!$BU$10:$BU$37,'484 Order'!$A$10:$A$37,$A54)/4</f>
        <v>20488</v>
      </c>
      <c r="CX54" s="58">
        <f t="shared" ref="CX54:CX55" si="117">IFERROR(CW54/($I54*CX$11),0)</f>
        <v>1.9161990273101384</v>
      </c>
      <c r="CY54" s="47">
        <f>SUMIFS('484 Order'!$BU$10:$BU$37,'484 Order'!$A$10:$A$37,$A54)/4</f>
        <v>20488</v>
      </c>
      <c r="CZ54" s="249">
        <f>SUMIFS('484 Order'!$BU$10:$BU$37,'484 Order'!$A$10:$A$37,$A54)/4</f>
        <v>20488</v>
      </c>
      <c r="DA54" s="58">
        <f t="shared" ref="DA54:DA55" si="118">IFERROR(CZ54/($I54*DA$11),0)</f>
        <v>1.9161990273101384</v>
      </c>
      <c r="DB54" s="47">
        <f>SUMIFS('484 Order'!$CC$10:$CC$37,'484 Order'!$A$10:$A$37,$A54)/4</f>
        <v>19929.75</v>
      </c>
      <c r="DC54" s="249">
        <f>SUMIFS('484 Order'!$CC$10:$CC$37,'484 Order'!$A$10:$A$37,$A54)/4</f>
        <v>19929.75</v>
      </c>
      <c r="DD54" s="58">
        <f t="shared" ref="DD54:DD55" si="119">IFERROR(DC54/($I54*DD$11),0)</f>
        <v>1.8639870931537599</v>
      </c>
      <c r="DE54" s="47">
        <f>SUMIFS('484 Order'!$CC$10:$CC$37,'484 Order'!$A$10:$A$37,$A54)/4</f>
        <v>19929.75</v>
      </c>
      <c r="DF54" s="249">
        <f>SUMIFS('484 Order'!$CC$10:$CC$37,'484 Order'!$A$10:$A$37,$A54)/4</f>
        <v>19929.75</v>
      </c>
      <c r="DG54" s="58">
        <f t="shared" ref="DG54:DG55" si="120">IFERROR(DF54/($I54*DG$11),0)</f>
        <v>1.8639870931537599</v>
      </c>
      <c r="DH54" s="47">
        <f>SUMIFS('484 Order'!$CC$10:$CC$37,'484 Order'!$A$10:$A$37,$A54)/4</f>
        <v>19929.75</v>
      </c>
      <c r="DI54" s="249">
        <f>SUMIFS('484 Order'!$CC$10:$CC$37,'484 Order'!$A$10:$A$37,$A54)/4</f>
        <v>19929.75</v>
      </c>
      <c r="DJ54" s="58">
        <f t="shared" ref="DJ54:DJ55" si="121">IFERROR(DI54/($I54*DJ$11),0)</f>
        <v>1.8639870931537599</v>
      </c>
      <c r="DK54" s="47">
        <f>SUMIFS('484 Order'!$CC$10:$CC$37,'484 Order'!$A$10:$A$37,$A54)/4</f>
        <v>19929.75</v>
      </c>
      <c r="DL54" s="249">
        <f>SUMIFS('484 Order'!$CC$10:$CC$37,'484 Order'!$A$10:$A$37,$A54)/4</f>
        <v>19929.75</v>
      </c>
      <c r="DM54" s="58">
        <f t="shared" ref="DM54" si="122">IFERROR(DL54/($I54*DM$11),0)</f>
        <v>2.2782064471879289</v>
      </c>
      <c r="DN54" s="47"/>
      <c r="DO54" s="249"/>
      <c r="DP54" s="58">
        <f t="shared" ref="DP54:DP55" si="123">IFERROR(DO54/($I54*DP$11),0)</f>
        <v>0</v>
      </c>
    </row>
    <row r="55" spans="1:120" ht="20.149999999999999" customHeight="1" x14ac:dyDescent="0.35">
      <c r="A55" s="63">
        <v>484</v>
      </c>
      <c r="B55" s="63" t="s">
        <v>23</v>
      </c>
      <c r="C55" s="39" t="s">
        <v>60</v>
      </c>
      <c r="D55" s="128">
        <v>180</v>
      </c>
      <c r="E55" s="39">
        <f t="shared" si="102"/>
        <v>5.5</v>
      </c>
      <c r="F55" s="39">
        <v>9</v>
      </c>
      <c r="G55" s="39">
        <v>2</v>
      </c>
      <c r="H55" s="40">
        <f t="shared" si="104"/>
        <v>17820</v>
      </c>
      <c r="I55" s="41">
        <f t="shared" si="103"/>
        <v>3240</v>
      </c>
      <c r="J55" s="42">
        <f>SUM(
SUMIFS(
'BLC Subcont'!$AE$7:$AE$9999,
'BLC Subcont'!$I$7:$I$9999,L$9,
'BLC Subcont'!$U$7:$U$9999,$A55,
'BLC Subcont'!$T$7:$T$9999,"*36K"
))</f>
        <v>0</v>
      </c>
      <c r="K55" s="48">
        <f>SUM(
SUMIFS(
'BLC Subcont'!$CL$7:$CL$9999,
'BLC Subcont'!$I$7:$I$9999,L$9,
'BLC Subcont'!$U$7:$U$9999,$A55,
'BLC Subcont'!$T$7:$T$9999,"*36K"
))</f>
        <v>0</v>
      </c>
      <c r="L55" s="58">
        <f t="shared" si="105"/>
        <v>0</v>
      </c>
      <c r="M55" s="42">
        <f>SUM(
SUMIFS(
'BLC Subcont'!$AE$7:$AE$9999,
'BLC Subcont'!$I$7:$I$9999,O$9,
'BLC Subcont'!$U$7:$U$9999,$A55,
'BLC Subcont'!$T$7:$T$9999,"*36K"
))</f>
        <v>0</v>
      </c>
      <c r="N55" s="48">
        <f>SUM(
SUMIFS(
'BLC Subcont'!$CL$7:$CL$9999,
'BLC Subcont'!$I$7:$I$9999,O$9,
'BLC Subcont'!$U$7:$U$9999,$A55,
'BLC Subcont'!$T$7:$T$9999,"*36K"
))</f>
        <v>0</v>
      </c>
      <c r="O55" s="58">
        <f t="shared" si="106"/>
        <v>0</v>
      </c>
      <c r="P55" s="42">
        <f>SUM(
SUMIFS(
'BLC Subcont'!$AE$7:$AE$9999,
'BLC Subcont'!$I$7:$I$9999,R$9,
'BLC Subcont'!$U$7:$U$9999,$A55,
'BLC Subcont'!$T$7:$T$9999,"*36K"
))</f>
        <v>0</v>
      </c>
      <c r="Q55" s="48">
        <f>SUM(
SUMIFS(
'BLC Subcont'!$CL$7:$CL$9999,
'BLC Subcont'!$I$7:$I$9999,R$9,
'BLC Subcont'!$U$7:$U$9999,$A55,
'BLC Subcont'!$T$7:$T$9999,"*36K"
))</f>
        <v>0</v>
      </c>
      <c r="R55" s="58">
        <f t="shared" si="107"/>
        <v>0</v>
      </c>
      <c r="S55" s="42">
        <f>SUM(
SUMIFS(
'BLC Subcont'!$AE$7:$AE$9999,
'BLC Subcont'!$I$7:$I$9999,U$9,
'BLC Subcont'!$U$7:$U$9999,$A55,
'BLC Subcont'!$T$7:$T$9999,"*36K"
))</f>
        <v>0</v>
      </c>
      <c r="T55" s="48">
        <f>SUM(
SUMIFS(
'BLC Subcont'!$CL$7:$CL$9999,
'BLC Subcont'!$I$7:$I$9999,U$9,
'BLC Subcont'!$U$7:$U$9999,$A55,
'BLC Subcont'!$T$7:$T$9999,"*36K"
))</f>
        <v>0</v>
      </c>
      <c r="U55" s="58">
        <f t="shared" si="108"/>
        <v>0</v>
      </c>
      <c r="V55" s="42">
        <f>SUM(
SUMIFS(
'BLC Subcont'!$AE$7:$AE$9999,
'BLC Subcont'!$I$7:$I$9999,X$9,
'BLC Subcont'!$U$7:$U$9999,$A55,
'BLC Subcont'!$T$7:$T$9999,"*36K"
))</f>
        <v>0</v>
      </c>
      <c r="W55" s="48">
        <f>SUM(
SUMIFS(
'BLC Subcont'!$CL$7:$CL$9999,
'BLC Subcont'!$I$7:$I$9999,X$9,
'BLC Subcont'!$U$7:$U$9999,$A55,
'BLC Subcont'!$T$7:$T$9999,"*36K"
))</f>
        <v>0</v>
      </c>
      <c r="X55" s="58">
        <f t="shared" si="109"/>
        <v>0</v>
      </c>
      <c r="Y55" s="42"/>
      <c r="Z55" s="43"/>
      <c r="AA55" s="127"/>
      <c r="AB55" s="42"/>
      <c r="AC55" s="249"/>
      <c r="AD55" s="58"/>
      <c r="AE55" s="42"/>
      <c r="AF55" s="249"/>
      <c r="AG55" s="58"/>
      <c r="AH55" s="42"/>
      <c r="AI55" s="249"/>
      <c r="AJ55" s="58"/>
      <c r="AK55" s="42"/>
      <c r="AL55" s="249"/>
      <c r="AM55" s="58"/>
      <c r="AN55" s="42"/>
      <c r="AO55" s="249"/>
      <c r="AP55" s="58"/>
      <c r="AQ55" s="42"/>
      <c r="AR55" s="249"/>
      <c r="AS55" s="58"/>
      <c r="AT55" s="42"/>
      <c r="AU55" s="48"/>
      <c r="AV55" s="58"/>
      <c r="AW55" s="42"/>
      <c r="AX55" s="48"/>
      <c r="AY55" s="58"/>
      <c r="AZ55" s="42">
        <f t="shared" si="44"/>
        <v>0</v>
      </c>
      <c r="BA55" s="249">
        <f t="shared" si="39"/>
        <v>0</v>
      </c>
      <c r="BB55" s="58"/>
      <c r="BC55" s="42">
        <f t="shared" si="46"/>
        <v>0</v>
      </c>
      <c r="BD55" s="249">
        <f t="shared" si="41"/>
        <v>0</v>
      </c>
      <c r="BE55" s="58"/>
      <c r="BF55" s="42"/>
      <c r="BG55" s="48"/>
      <c r="BH55" s="58"/>
      <c r="BI55" s="47"/>
      <c r="BJ55" s="48"/>
      <c r="BK55" s="58"/>
      <c r="BL55" s="47"/>
      <c r="BM55" s="249"/>
      <c r="BN55" s="58"/>
      <c r="BO55" s="47"/>
      <c r="BP55" s="249"/>
      <c r="BQ55" s="58"/>
      <c r="BR55" s="47"/>
      <c r="BS55" s="249"/>
      <c r="BT55" s="58"/>
      <c r="BU55" s="47"/>
      <c r="BV55" s="249"/>
      <c r="BW55" s="58"/>
      <c r="BX55" s="47"/>
      <c r="BY55" s="249"/>
      <c r="BZ55" s="58"/>
      <c r="CA55" s="47">
        <f>SUMIFS('484 Order'!$BM$10:$BM$37,'484 Order'!$A$10:$A$37,$A55)/5</f>
        <v>2080</v>
      </c>
      <c r="CB55" s="249">
        <f>SUMIFS('484 Order'!$BM$10:$BM$37,'484 Order'!$A$10:$A$37,$A55)/5</f>
        <v>2080</v>
      </c>
      <c r="CC55" s="58">
        <f t="shared" si="110"/>
        <v>0.14266117969821673</v>
      </c>
      <c r="CD55" s="47">
        <f>SUMIFS('484 Order'!$BM$10:$BM$37,'484 Order'!$A$10:$A$37,$A55)/5</f>
        <v>2080</v>
      </c>
      <c r="CE55" s="249">
        <f>SUMIFS('484 Order'!$BM$10:$BM$37,'484 Order'!$A$10:$A$37,$A55)/5</f>
        <v>2080</v>
      </c>
      <c r="CF55" s="58">
        <f t="shared" si="111"/>
        <v>0.14266117969821673</v>
      </c>
      <c r="CG55" s="47">
        <f>SUMIFS('484 Order'!$BM$10:$BM$37,'484 Order'!$A$10:$A$37,$A55)/5</f>
        <v>2080</v>
      </c>
      <c r="CH55" s="249">
        <f>SUMIFS('484 Order'!$BM$10:$BM$37,'484 Order'!$A$10:$A$37,$A55)/5</f>
        <v>2080</v>
      </c>
      <c r="CI55" s="58">
        <f t="shared" si="112"/>
        <v>0.11672278338945005</v>
      </c>
      <c r="CJ55" s="47">
        <f>SUMIFS('484 Order'!$BM$10:$BM$37,'484 Order'!$A$10:$A$37,$A55)/5</f>
        <v>2080</v>
      </c>
      <c r="CK55" s="249">
        <f>SUMIFS('484 Order'!$BM$10:$BM$37,'484 Order'!$A$10:$A$37,$A55)/5</f>
        <v>2080</v>
      </c>
      <c r="CL55" s="58">
        <f t="shared" si="113"/>
        <v>0.11672278338945005</v>
      </c>
      <c r="CM55" s="47">
        <f>SUMIFS('484 Order'!$BM$10:$BM$37,'484 Order'!$A$10:$A$37,$A55)/5</f>
        <v>2080</v>
      </c>
      <c r="CN55" s="249">
        <f>SUMIFS('484 Order'!$BM$10:$BM$37,'484 Order'!$A$10:$A$37,$A55)/5</f>
        <v>2080</v>
      </c>
      <c r="CO55" s="58">
        <f t="shared" si="114"/>
        <v>0.11672278338945005</v>
      </c>
      <c r="CP55" s="47">
        <f>SUMIFS('484 Order'!$BU$10:$BU$37,'484 Order'!$A$10:$A$37,$A55)/4</f>
        <v>20488</v>
      </c>
      <c r="CQ55" s="249">
        <f>SUMIFS('484 Order'!$BU$10:$BU$37,'484 Order'!$A$10:$A$37,$A55)/4</f>
        <v>20488</v>
      </c>
      <c r="CR55" s="58">
        <f t="shared" si="115"/>
        <v>1.1497194163860831</v>
      </c>
      <c r="CS55" s="47">
        <f>SUMIFS('484 Order'!$BU$10:$BU$37,'484 Order'!$A$10:$A$37,$A55)/4</f>
        <v>20488</v>
      </c>
      <c r="CT55" s="249">
        <f>SUMIFS('484 Order'!$BU$10:$BU$37,'484 Order'!$A$10:$A$37,$A55)/4</f>
        <v>20488</v>
      </c>
      <c r="CU55" s="58">
        <f t="shared" si="116"/>
        <v>1.4052126200274349</v>
      </c>
      <c r="CV55" s="47">
        <f>SUMIFS('484 Order'!$BU$10:$BU$37,'484 Order'!$A$10:$A$37,$A55)/4</f>
        <v>20488</v>
      </c>
      <c r="CW55" s="249">
        <f>SUMIFS('484 Order'!$BU$10:$BU$37,'484 Order'!$A$10:$A$37,$A55)/4</f>
        <v>20488</v>
      </c>
      <c r="CX55" s="58">
        <f t="shared" si="117"/>
        <v>1.1497194163860831</v>
      </c>
      <c r="CY55" s="47">
        <f>SUMIFS('484 Order'!$BU$10:$BU$37,'484 Order'!$A$10:$A$37,$A55)/4</f>
        <v>20488</v>
      </c>
      <c r="CZ55" s="249">
        <f>SUMIFS('484 Order'!$BU$10:$BU$37,'484 Order'!$A$10:$A$37,$A55)/4</f>
        <v>20488</v>
      </c>
      <c r="DA55" s="58">
        <f t="shared" si="118"/>
        <v>1.1497194163860831</v>
      </c>
      <c r="DB55" s="47">
        <f>SUMIFS('484 Order'!$CC$10:$CC$37,'484 Order'!$A$10:$A$37,$A55)/4</f>
        <v>19929.75</v>
      </c>
      <c r="DC55" s="249">
        <f>SUMIFS('484 Order'!$CC$10:$CC$37,'484 Order'!$A$10:$A$37,$A55)/4</f>
        <v>19929.75</v>
      </c>
      <c r="DD55" s="58">
        <f t="shared" si="119"/>
        <v>1.1183922558922559</v>
      </c>
      <c r="DE55" s="47">
        <f>SUMIFS('484 Order'!$CC$10:$CC$37,'484 Order'!$A$10:$A$37,$A55)/4</f>
        <v>19929.75</v>
      </c>
      <c r="DF55" s="249">
        <f>SUMIFS('484 Order'!$CC$10:$CC$37,'484 Order'!$A$10:$A$37,$A55)/4</f>
        <v>19929.75</v>
      </c>
      <c r="DG55" s="58">
        <f t="shared" si="120"/>
        <v>1.1183922558922559</v>
      </c>
      <c r="DH55" s="47">
        <f>SUMIFS('484 Order'!$CC$10:$CC$37,'484 Order'!$A$10:$A$37,$A55)/4</f>
        <v>19929.75</v>
      </c>
      <c r="DI55" s="249">
        <f>SUMIFS('484 Order'!$CC$10:$CC$37,'484 Order'!$A$10:$A$37,$A55)/4</f>
        <v>19929.75</v>
      </c>
      <c r="DJ55" s="58">
        <f t="shared" si="121"/>
        <v>1.1183922558922559</v>
      </c>
      <c r="DK55" s="47">
        <f>SUMIFS('484 Order'!$CC$10:$CC$37,'484 Order'!$A$10:$A$37,$A55)/4</f>
        <v>19929.75</v>
      </c>
      <c r="DL55" s="249">
        <f>SUMIFS('484 Order'!$CC$10:$CC$37,'484 Order'!$A$10:$A$37,$A55)/4</f>
        <v>19929.75</v>
      </c>
      <c r="DM55" s="58">
        <f>IFERROR(DL55/($I55*DM$11),0)</f>
        <v>1.3669238683127571</v>
      </c>
      <c r="DN55" s="47"/>
      <c r="DO55" s="249"/>
      <c r="DP55" s="58">
        <f t="shared" si="123"/>
        <v>0</v>
      </c>
    </row>
    <row r="56" spans="1:120" ht="20.149999999999999" customHeight="1" x14ac:dyDescent="0.35">
      <c r="A56" s="130">
        <v>484</v>
      </c>
      <c r="B56" s="130" t="s">
        <v>23</v>
      </c>
      <c r="C56" s="39" t="s">
        <v>39</v>
      </c>
      <c r="D56" s="128">
        <v>10000</v>
      </c>
      <c r="E56" s="39">
        <f t="shared" si="102"/>
        <v>5.5</v>
      </c>
      <c r="F56" s="39">
        <v>9</v>
      </c>
      <c r="G56" s="39">
        <v>2</v>
      </c>
      <c r="H56" s="40">
        <f t="shared" si="43"/>
        <v>990000</v>
      </c>
      <c r="I56" s="41">
        <f t="shared" si="103"/>
        <v>180000</v>
      </c>
      <c r="J56" s="42">
        <f t="array" ref="J56">SUM(SUMIFS(
'BLC Subcont'!$AE$7:$AE$9999,
'BLC Subcont'!$I$7:$I$9999,L$9,
'BLC Subcont'!$U$7:$U$9999,$A56,
'BLC Subcont'!$T$7:$T$9999,{"*28Q";"*2D9";"*662"}
))</f>
        <v>0</v>
      </c>
      <c r="K56" s="48">
        <f t="array" ref="K56">SUM(SUMIFS(
'BLC Subcont'!$CA$7:$CA$9999,
'BLC Subcont'!$I$7:$I$9999,L$9,
'BLC Subcont'!$U$7:$U$9999,$A56,
'BLC Subcont'!$T$7:$T$9999,{"*28Q";"*2D9";"*662"}
))</f>
        <v>0</v>
      </c>
      <c r="L56" s="58">
        <f t="shared" si="29"/>
        <v>0</v>
      </c>
      <c r="M56" s="42">
        <f t="array" ref="M56">SUM(SUMIFS(
'BLC Subcont'!$AE$7:$AE$9999,
'BLC Subcont'!$I$7:$I$9999,O$9,
'BLC Subcont'!$U$7:$U$9999,$A56,
'BLC Subcont'!$T$7:$T$9999,{"*28Q";"*2D9";"*662"}
))</f>
        <v>0</v>
      </c>
      <c r="N56" s="48">
        <f t="array" ref="N56">SUM(SUMIFS(
'BLC Subcont'!$CA$7:$CA$9999,
'BLC Subcont'!$I$7:$I$9999,O$9,
'BLC Subcont'!$U$7:$U$9999,$A56,
'BLC Subcont'!$T$7:$T$9999,{"*28Q";"*2D9";"*662"}
))</f>
        <v>0</v>
      </c>
      <c r="O56" s="58">
        <f t="shared" si="30"/>
        <v>0</v>
      </c>
      <c r="P56" s="42">
        <f t="array" ref="P56">SUM(SUMIFS(
'BLC Subcont'!$AE$7:$AE$9999,
'BLC Subcont'!$I$7:$I$9999,R$9,
'BLC Subcont'!$U$7:$U$9999,$A56,
'BLC Subcont'!$T$7:$T$9999,{"*28Q";"*2D9";"*662"}
))</f>
        <v>0</v>
      </c>
      <c r="Q56" s="48">
        <f t="array" ref="Q56">SUM(SUMIFS(
'BLC Subcont'!$CA$7:$CA$9999,
'BLC Subcont'!$I$7:$I$9999,R$9,
'BLC Subcont'!$U$7:$U$9999,$A56,
'BLC Subcont'!$T$7:$T$9999,{"*28Q";"*2D9";"*662"}
))</f>
        <v>0</v>
      </c>
      <c r="R56" s="58">
        <f t="shared" si="31"/>
        <v>0</v>
      </c>
      <c r="S56" s="42">
        <f t="array" ref="S56">SUM(SUMIFS(
'BLC Subcont'!$AE$7:$AE$9999,
'BLC Subcont'!$I$7:$I$9999,U$9,
'BLC Subcont'!$U$7:$U$9999,$A56,
'BLC Subcont'!$T$7:$T$9999,{"*28Q";"*2D9";"*662"}
))</f>
        <v>0</v>
      </c>
      <c r="T56" s="48">
        <f t="array" ref="T56">SUM(SUMIFS(
'BLC Subcont'!$CA$7:$CA$9999,
'BLC Subcont'!$I$7:$I$9999,U$9,
'BLC Subcont'!$U$7:$U$9999,$A56,
'BLC Subcont'!$T$7:$T$9999,{"*28Q";"*2D9";"*662"}
))</f>
        <v>0</v>
      </c>
      <c r="U56" s="58">
        <f t="shared" si="32"/>
        <v>0</v>
      </c>
      <c r="V56" s="42">
        <f t="array" ref="V56">SUM(SUMIFS(
'BLC Subcont'!$AE$7:$AE$9999,
'BLC Subcont'!$I$7:$I$9999,X$9,
'BLC Subcont'!$U$7:$U$9999,$A56,
'BLC Subcont'!$T$7:$T$9999,{"*28Q";"*2D9";"*662"}
))</f>
        <v>0</v>
      </c>
      <c r="W56" s="48">
        <f t="array" ref="W56">SUM(SUMIFS(
'BLC Subcont'!$CA$7:$CA$9999,
'BLC Subcont'!$I$7:$I$9999,X$9,
'BLC Subcont'!$U$7:$U$9999,$A56,
'BLC Subcont'!$T$7:$T$9999,{"*28Q";"*2D9";"*662"}
))</f>
        <v>0</v>
      </c>
      <c r="X56" s="58">
        <f t="shared" si="33"/>
        <v>0</v>
      </c>
      <c r="Y56" s="42"/>
      <c r="Z56" s="43"/>
      <c r="AA56" s="127"/>
      <c r="AB56" s="42"/>
      <c r="AC56" s="249"/>
      <c r="AD56" s="58"/>
      <c r="AE56" s="42"/>
      <c r="AF56" s="249"/>
      <c r="AG56" s="58"/>
      <c r="AH56" s="42"/>
      <c r="AI56" s="249"/>
      <c r="AJ56" s="58"/>
      <c r="AK56" s="42"/>
      <c r="AL56" s="249"/>
      <c r="AM56" s="58"/>
      <c r="AN56" s="42"/>
      <c r="AO56" s="249"/>
      <c r="AP56" s="58"/>
      <c r="AQ56" s="42"/>
      <c r="AR56" s="249"/>
      <c r="AS56" s="58"/>
      <c r="AT56" s="42"/>
      <c r="AU56" s="48"/>
      <c r="AV56" s="58"/>
      <c r="AW56" s="42"/>
      <c r="AX56" s="48"/>
      <c r="AY56" s="58"/>
      <c r="AZ56" s="42">
        <f t="shared" si="44"/>
        <v>0</v>
      </c>
      <c r="BA56" s="249">
        <f t="shared" si="39"/>
        <v>0</v>
      </c>
      <c r="BB56" s="58"/>
      <c r="BC56" s="42">
        <f t="shared" si="46"/>
        <v>0</v>
      </c>
      <c r="BD56" s="249">
        <f t="shared" si="41"/>
        <v>0</v>
      </c>
      <c r="BE56" s="58"/>
      <c r="BF56" s="42"/>
      <c r="BG56" s="48"/>
      <c r="BH56" s="58"/>
      <c r="BI56" s="47"/>
      <c r="BJ56" s="48"/>
      <c r="BK56" s="58"/>
      <c r="BL56" s="47"/>
      <c r="BM56" s="249"/>
      <c r="BN56" s="58"/>
      <c r="BO56" s="47"/>
      <c r="BP56" s="249"/>
      <c r="BQ56" s="58"/>
      <c r="BR56" s="47"/>
      <c r="BS56" s="249"/>
      <c r="BT56" s="58"/>
      <c r="BU56" s="47"/>
      <c r="BV56" s="249"/>
      <c r="BW56" s="58"/>
      <c r="BX56" s="47"/>
      <c r="BY56" s="249"/>
      <c r="BZ56" s="58"/>
      <c r="CA56" s="47">
        <f>SUMIFS('484 Order'!$BM$10:$BM$37,'484 Order'!$A$10:$A$37,$A56,'484 Order'!$CL$10:$CL$37,"Embos Manual")/5</f>
        <v>847.6</v>
      </c>
      <c r="CB56" s="249">
        <f>SUMIFS('484 Order'!$BM$10:$BM$37,'484 Order'!$A$10:$A$37,$A56,'484 Order'!$CL$10:$CL$37,"Embos Manual")/5</f>
        <v>847.6</v>
      </c>
      <c r="CC56" s="58">
        <f t="shared" si="55"/>
        <v>1.0464197530864199E-3</v>
      </c>
      <c r="CD56" s="47">
        <f>SUMIFS('484 Order'!$BM$10:$BM$37,'484 Order'!$A$10:$A$37,$A56,'484 Order'!$CL$10:$CL$37,"Embos Manual")/5</f>
        <v>847.6</v>
      </c>
      <c r="CE56" s="249">
        <f>SUMIFS('484 Order'!$BM$10:$BM$37,'484 Order'!$A$10:$A$37,$A56,'484 Order'!$CL$10:$CL$37,"Embos Manual")/5</f>
        <v>847.6</v>
      </c>
      <c r="CF56" s="58">
        <f t="shared" si="56"/>
        <v>1.0464197530864199E-3</v>
      </c>
      <c r="CG56" s="47">
        <f>SUMIFS('484 Order'!$BM$10:$BM$37,'484 Order'!$A$10:$A$37,$A56,'484 Order'!$CL$10:$CL$37,"Embos Manual")/5</f>
        <v>847.6</v>
      </c>
      <c r="CH56" s="249">
        <f>SUMIFS('484 Order'!$BM$10:$BM$37,'484 Order'!$A$10:$A$37,$A56,'484 Order'!$CL$10:$CL$37,"Embos Manual")/5</f>
        <v>847.6</v>
      </c>
      <c r="CI56" s="58">
        <f t="shared" si="57"/>
        <v>8.5616161616161623E-4</v>
      </c>
      <c r="CJ56" s="47">
        <f>SUMIFS('484 Order'!$BM$10:$BM$37,'484 Order'!$A$10:$A$37,$A56,'484 Order'!$CL$10:$CL$37,"Embos Manual")/5</f>
        <v>847.6</v>
      </c>
      <c r="CK56" s="249">
        <f>SUMIFS('484 Order'!$BM$10:$BM$37,'484 Order'!$A$10:$A$37,$A56,'484 Order'!$CL$10:$CL$37,"Embos Manual")/5</f>
        <v>847.6</v>
      </c>
      <c r="CL56" s="58">
        <f t="shared" si="58"/>
        <v>8.5616161616161623E-4</v>
      </c>
      <c r="CM56" s="47">
        <f>SUMIFS('484 Order'!$BM$10:$BM$37,'484 Order'!$A$10:$A$37,$A56,'484 Order'!$CL$10:$CL$37,"Embos Manual")/5</f>
        <v>847.6</v>
      </c>
      <c r="CN56" s="249">
        <f>SUMIFS('484 Order'!$BM$10:$BM$37,'484 Order'!$A$10:$A$37,$A56,'484 Order'!$CL$10:$CL$37,"Embos Manual")/5</f>
        <v>847.6</v>
      </c>
      <c r="CO56" s="58">
        <f t="shared" si="59"/>
        <v>8.5616161616161623E-4</v>
      </c>
      <c r="CP56" s="47">
        <f>SUMIFS('484 Order'!$BU$10:$BU$37,'484 Order'!$A$10:$A$37,$A56,'484 Order'!$CL$10:$CL$37,"Embos Manual")/4</f>
        <v>9536.5</v>
      </c>
      <c r="CQ56" s="249">
        <f>SUMIFS('484 Order'!$BU$10:$BU$37,'484 Order'!$A$10:$A$37,$A56,'484 Order'!$CL$10:$CL$37,"Embos Manual")/4</f>
        <v>9536.5</v>
      </c>
      <c r="CR56" s="58">
        <f t="shared" si="60"/>
        <v>9.6328282828282829E-3</v>
      </c>
      <c r="CS56" s="47">
        <f>SUMIFS('484 Order'!$BU$10:$BU$37,'484 Order'!$A$10:$A$37,$A56,'484 Order'!$CL$10:$CL$37,"Embos Manual")/4</f>
        <v>9536.5</v>
      </c>
      <c r="CT56" s="249">
        <f>SUMIFS('484 Order'!$BU$10:$BU$37,'484 Order'!$A$10:$A$37,$A56,'484 Order'!$CL$10:$CL$37,"Embos Manual")/4</f>
        <v>9536.5</v>
      </c>
      <c r="CU56" s="58">
        <f t="shared" ref="CU56:CU57" si="124">IFERROR(CT56/($I56*CU$11),0)</f>
        <v>1.1773456790123456E-2</v>
      </c>
      <c r="CV56" s="47">
        <f>SUMIFS('484 Order'!$BU$10:$BU$37,'484 Order'!$A$10:$A$37,$A56,'484 Order'!$CL$10:$CL$37,"Embos Manual")/4</f>
        <v>9536.5</v>
      </c>
      <c r="CW56" s="249">
        <f>SUMIFS('484 Order'!$BU$10:$BU$37,'484 Order'!$A$10:$A$37,$A56,'484 Order'!$CL$10:$CL$37,"Embos Manual")/4</f>
        <v>9536.5</v>
      </c>
      <c r="CX56" s="58">
        <f t="shared" ref="CX56:CX57" si="125">IFERROR(CW56/($I56*CX$11),0)</f>
        <v>9.6328282828282829E-3</v>
      </c>
      <c r="CY56" s="47">
        <f>SUMIFS('484 Order'!$BU$10:$BU$37,'484 Order'!$A$10:$A$37,$A56,'484 Order'!$CL$10:$CL$37,"Embos Manual")/4</f>
        <v>9536.5</v>
      </c>
      <c r="CZ56" s="249">
        <f>SUMIFS('484 Order'!$BU$10:$BU$37,'484 Order'!$A$10:$A$37,$A56,'484 Order'!$CL$10:$CL$37,"Embos Manual")/4</f>
        <v>9536.5</v>
      </c>
      <c r="DA56" s="58">
        <f t="shared" ref="DA56:DA57" si="126">IFERROR(CZ56/($I56*DA$11),0)</f>
        <v>9.6328282828282829E-3</v>
      </c>
      <c r="DB56" s="47">
        <f>SUMIFS('484 Order'!$CC$10:$CC$37,'484 Order'!$A$10:$A$37,$A56,'484 Order'!$CL$10:$CL$37,"Embos Manual")/4</f>
        <v>2425.5</v>
      </c>
      <c r="DC56" s="249">
        <f>SUMIFS('484 Order'!$CC$10:$CC$37,'484 Order'!$A$10:$A$37,$A56,'484 Order'!$CL$10:$CL$37,"Embos Manual")/4</f>
        <v>2425.5</v>
      </c>
      <c r="DD56" s="58">
        <f t="shared" ref="DD56:DD57" si="127">IFERROR(DC56/($I56*DD$11),0)</f>
        <v>2.4499999999999999E-3</v>
      </c>
      <c r="DE56" s="47">
        <f>SUMIFS('484 Order'!$CC$10:$CC$37,'484 Order'!$A$10:$A$37,$A56,'484 Order'!$CL$10:$CL$37,"Embos Manual")/4</f>
        <v>2425.5</v>
      </c>
      <c r="DF56" s="249">
        <f>SUMIFS('484 Order'!$CC$10:$CC$37,'484 Order'!$A$10:$A$37,$A56,'484 Order'!$CL$10:$CL$37,"Embos Manual")/4</f>
        <v>2425.5</v>
      </c>
      <c r="DG56" s="58">
        <f t="shared" ref="DG56:DG57" si="128">IFERROR(DF56/($I56*DG$11),0)</f>
        <v>2.4499999999999999E-3</v>
      </c>
      <c r="DH56" s="47">
        <f>SUMIFS('484 Order'!$CC$10:$CC$37,'484 Order'!$A$10:$A$37,$A56,'484 Order'!$CL$10:$CL$37,"Embos Manual")/4</f>
        <v>2425.5</v>
      </c>
      <c r="DI56" s="249">
        <f>SUMIFS('484 Order'!$CC$10:$CC$37,'484 Order'!$A$10:$A$37,$A56,'484 Order'!$CL$10:$CL$37,"Embos Manual")/4</f>
        <v>2425.5</v>
      </c>
      <c r="DJ56" s="58">
        <f t="shared" ref="DJ56:DJ57" si="129">IFERROR(DI56/($I56*DJ$11),0)</f>
        <v>2.4499999999999999E-3</v>
      </c>
      <c r="DK56" s="47">
        <f>SUMIFS('484 Order'!$CC$10:$CC$37,'484 Order'!$A$10:$A$37,$A56,'484 Order'!$CL$10:$CL$37,"Embos Manual")/4</f>
        <v>2425.5</v>
      </c>
      <c r="DL56" s="249">
        <f>SUMIFS('484 Order'!$CC$10:$CC$37,'484 Order'!$A$10:$A$37,$A56,'484 Order'!$CL$10:$CL$37,"Embos Manual")/4</f>
        <v>2425.5</v>
      </c>
      <c r="DM56" s="58">
        <f t="shared" ref="DM56" si="130">IFERROR(DL56/($I56*DM$11),0)</f>
        <v>2.9944444444444445E-3</v>
      </c>
      <c r="DN56" s="47"/>
      <c r="DO56" s="249"/>
      <c r="DP56" s="58">
        <f t="shared" ref="DP56:DP57" si="131">IFERROR(DO56/($I56*DP$11),0)</f>
        <v>0</v>
      </c>
    </row>
    <row r="57" spans="1:120" ht="20.149999999999999" customHeight="1" x14ac:dyDescent="0.35">
      <c r="A57" s="63">
        <v>484</v>
      </c>
      <c r="B57" s="63" t="s">
        <v>23</v>
      </c>
      <c r="C57" s="39" t="s">
        <v>229</v>
      </c>
      <c r="D57" s="128">
        <v>10000</v>
      </c>
      <c r="E57" s="39">
        <f t="shared" si="102"/>
        <v>5.5</v>
      </c>
      <c r="F57" s="39">
        <v>9</v>
      </c>
      <c r="G57" s="39">
        <v>2</v>
      </c>
      <c r="H57" s="40">
        <f t="shared" si="43"/>
        <v>990000</v>
      </c>
      <c r="I57" s="41">
        <f t="shared" si="103"/>
        <v>180000</v>
      </c>
      <c r="J57" s="42">
        <f>SUM(
SUMIFS(
'BLC Subcont'!$AE$7:$AE$9999,
'BLC Subcont'!$I$7:$I$9999,L$9,
'BLC Subcont'!$U$7:$U$9999,$A57,
'BLC Subcont'!$T$7:$T$9999,"*36K"
))</f>
        <v>0</v>
      </c>
      <c r="K57" s="48">
        <f>SUM(
SUMIFS(
'BLC Subcont'!$CL$7:$CL$9999,
'BLC Subcont'!$I$7:$I$9999,L$9,
'BLC Subcont'!$U$7:$U$9999,$A57,
'BLC Subcont'!$T$7:$T$9999,"*36K"
))</f>
        <v>0</v>
      </c>
      <c r="L57" s="58">
        <f t="shared" si="29"/>
        <v>0</v>
      </c>
      <c r="M57" s="42">
        <f>SUM(
SUMIFS(
'BLC Subcont'!$AE$7:$AE$9999,
'BLC Subcont'!$I$7:$I$9999,O$9,
'BLC Subcont'!$U$7:$U$9999,$A57,
'BLC Subcont'!$T$7:$T$9999,"*36K"
))</f>
        <v>0</v>
      </c>
      <c r="N57" s="48">
        <f>SUM(
SUMIFS(
'BLC Subcont'!$CL$7:$CL$9999,
'BLC Subcont'!$I$7:$I$9999,O$9,
'BLC Subcont'!$U$7:$U$9999,$A57,
'BLC Subcont'!$T$7:$T$9999,"*36K"
))</f>
        <v>0</v>
      </c>
      <c r="O57" s="58">
        <f t="shared" si="30"/>
        <v>0</v>
      </c>
      <c r="P57" s="42">
        <f>SUM(
SUMIFS(
'BLC Subcont'!$AE$7:$AE$9999,
'BLC Subcont'!$I$7:$I$9999,R$9,
'BLC Subcont'!$U$7:$U$9999,$A57,
'BLC Subcont'!$T$7:$T$9999,"*36K"
))</f>
        <v>0</v>
      </c>
      <c r="Q57" s="48">
        <f>SUM(
SUMIFS(
'BLC Subcont'!$CL$7:$CL$9999,
'BLC Subcont'!$I$7:$I$9999,R$9,
'BLC Subcont'!$U$7:$U$9999,$A57,
'BLC Subcont'!$T$7:$T$9999,"*36K"
))</f>
        <v>0</v>
      </c>
      <c r="R57" s="58">
        <f t="shared" si="31"/>
        <v>0</v>
      </c>
      <c r="S57" s="42">
        <f>SUM(
SUMIFS(
'BLC Subcont'!$AE$7:$AE$9999,
'BLC Subcont'!$I$7:$I$9999,U$9,
'BLC Subcont'!$U$7:$U$9999,$A57,
'BLC Subcont'!$T$7:$T$9999,"*36K"
))</f>
        <v>0</v>
      </c>
      <c r="T57" s="48">
        <f>SUM(
SUMIFS(
'BLC Subcont'!$CL$7:$CL$9999,
'BLC Subcont'!$I$7:$I$9999,U$9,
'BLC Subcont'!$U$7:$U$9999,$A57,
'BLC Subcont'!$T$7:$T$9999,"*36K"
))</f>
        <v>0</v>
      </c>
      <c r="U57" s="58">
        <f t="shared" si="32"/>
        <v>0</v>
      </c>
      <c r="V57" s="42">
        <f>SUM(
SUMIFS(
'BLC Subcont'!$AE$7:$AE$9999,
'BLC Subcont'!$I$7:$I$9999,X$9,
'BLC Subcont'!$U$7:$U$9999,$A57,
'BLC Subcont'!$T$7:$T$9999,"*36K"
))</f>
        <v>0</v>
      </c>
      <c r="W57" s="48">
        <f>SUM(
SUMIFS(
'BLC Subcont'!$CL$7:$CL$9999,
'BLC Subcont'!$I$7:$I$9999,X$9,
'BLC Subcont'!$U$7:$U$9999,$A57,
'BLC Subcont'!$T$7:$T$9999,"*36K"
))</f>
        <v>0</v>
      </c>
      <c r="X57" s="58">
        <f t="shared" si="33"/>
        <v>0</v>
      </c>
      <c r="Y57" s="138"/>
      <c r="Z57" s="139"/>
      <c r="AA57" s="140"/>
      <c r="AB57" s="138"/>
      <c r="AC57" s="273"/>
      <c r="AD57" s="180"/>
      <c r="AE57" s="138"/>
      <c r="AF57" s="273"/>
      <c r="AG57" s="180"/>
      <c r="AH57" s="138"/>
      <c r="AI57" s="273"/>
      <c r="AJ57" s="180"/>
      <c r="AK57" s="138"/>
      <c r="AL57" s="273"/>
      <c r="AM57" s="180"/>
      <c r="AN57" s="138"/>
      <c r="AO57" s="273"/>
      <c r="AP57" s="180"/>
      <c r="AQ57" s="138"/>
      <c r="AR57" s="273"/>
      <c r="AS57" s="180"/>
      <c r="AT57" s="138"/>
      <c r="AU57" s="179"/>
      <c r="AV57" s="180"/>
      <c r="AW57" s="138"/>
      <c r="AX57" s="179"/>
      <c r="AY57" s="180"/>
      <c r="AZ57" s="138">
        <f t="shared" si="44"/>
        <v>0</v>
      </c>
      <c r="BA57" s="273">
        <f t="shared" si="39"/>
        <v>0</v>
      </c>
      <c r="BB57" s="180"/>
      <c r="BC57" s="138">
        <f t="shared" si="46"/>
        <v>0</v>
      </c>
      <c r="BD57" s="273">
        <f t="shared" si="41"/>
        <v>0</v>
      </c>
      <c r="BE57" s="180"/>
      <c r="BF57" s="138"/>
      <c r="BG57" s="179"/>
      <c r="BH57" s="180"/>
      <c r="BI57" s="278"/>
      <c r="BJ57" s="179"/>
      <c r="BK57" s="180"/>
      <c r="BL57" s="278"/>
      <c r="BM57" s="273"/>
      <c r="BN57" s="180"/>
      <c r="BO57" s="278"/>
      <c r="BP57" s="273"/>
      <c r="BQ57" s="180"/>
      <c r="BR57" s="278"/>
      <c r="BS57" s="273"/>
      <c r="BT57" s="180"/>
      <c r="BU57" s="278"/>
      <c r="BV57" s="273"/>
      <c r="BW57" s="180"/>
      <c r="BX57" s="278"/>
      <c r="BY57" s="273"/>
      <c r="BZ57" s="180"/>
      <c r="CA57" s="278">
        <f>SUMIFS('484 Order'!$BM$10:$BM$37,'484 Order'!$A$10:$A$37,$A57,'484 Order'!$CL$10:$CL$37,"Embos Manual")/5</f>
        <v>847.6</v>
      </c>
      <c r="CB57" s="273">
        <f>SUMIFS('484 Order'!$BM$10:$BM$37,'484 Order'!$A$10:$A$37,$A57,'484 Order'!$CL$10:$CL$37,"Embos Manual")/5</f>
        <v>847.6</v>
      </c>
      <c r="CC57" s="180">
        <f t="shared" si="55"/>
        <v>1.0464197530864199E-3</v>
      </c>
      <c r="CD57" s="278">
        <f>SUMIFS('484 Order'!$BM$10:$BM$37,'484 Order'!$A$10:$A$37,$A57,'484 Order'!$CL$10:$CL$37,"Embos Manual")/5</f>
        <v>847.6</v>
      </c>
      <c r="CE57" s="273">
        <f>SUMIFS('484 Order'!$BM$10:$BM$37,'484 Order'!$A$10:$A$37,$A57,'484 Order'!$CL$10:$CL$37,"Embos Manual")/5</f>
        <v>847.6</v>
      </c>
      <c r="CF57" s="180">
        <f t="shared" si="56"/>
        <v>1.0464197530864199E-3</v>
      </c>
      <c r="CG57" s="278">
        <f>SUMIFS('484 Order'!$BM$10:$BM$37,'484 Order'!$A$10:$A$37,$A57,'484 Order'!$CL$10:$CL$37,"Embos Manual")/5</f>
        <v>847.6</v>
      </c>
      <c r="CH57" s="273">
        <f>SUMIFS('484 Order'!$BM$10:$BM$37,'484 Order'!$A$10:$A$37,$A57,'484 Order'!$CL$10:$CL$37,"Embos Manual")/5</f>
        <v>847.6</v>
      </c>
      <c r="CI57" s="180">
        <f t="shared" si="57"/>
        <v>8.5616161616161623E-4</v>
      </c>
      <c r="CJ57" s="278">
        <f>SUMIFS('484 Order'!$BM$10:$BM$37,'484 Order'!$A$10:$A$37,$A57,'484 Order'!$CL$10:$CL$37,"Embos Manual")/5</f>
        <v>847.6</v>
      </c>
      <c r="CK57" s="273">
        <f>SUMIFS('484 Order'!$BM$10:$BM$37,'484 Order'!$A$10:$A$37,$A57,'484 Order'!$CL$10:$CL$37,"Embos Manual")/5</f>
        <v>847.6</v>
      </c>
      <c r="CL57" s="180">
        <f t="shared" si="58"/>
        <v>8.5616161616161623E-4</v>
      </c>
      <c r="CM57" s="278">
        <f>SUMIFS('484 Order'!$BM$10:$BM$37,'484 Order'!$A$10:$A$37,$A57,'484 Order'!$CL$10:$CL$37,"Embos Manual")/5</f>
        <v>847.6</v>
      </c>
      <c r="CN57" s="273">
        <f>SUMIFS('484 Order'!$BM$10:$BM$37,'484 Order'!$A$10:$A$37,$A57,'484 Order'!$CL$10:$CL$37,"Embos Manual")/5</f>
        <v>847.6</v>
      </c>
      <c r="CO57" s="180">
        <f t="shared" si="59"/>
        <v>8.5616161616161623E-4</v>
      </c>
      <c r="CP57" s="278">
        <f>SUMIFS('484 Order'!$BU$10:$BU$37,'484 Order'!$A$10:$A$37,$A57,'484 Order'!$CL$10:$CL$37,"Embos Manual")/4</f>
        <v>9536.5</v>
      </c>
      <c r="CQ57" s="273">
        <f>SUMIFS('484 Order'!$BU$10:$BU$37,'484 Order'!$A$10:$A$37,$A57,'484 Order'!$CL$10:$CL$37,"Embos Manual")/4</f>
        <v>9536.5</v>
      </c>
      <c r="CR57" s="180">
        <f t="shared" si="60"/>
        <v>9.6328282828282829E-3</v>
      </c>
      <c r="CS57" s="278">
        <f>SUMIFS('484 Order'!$BU$10:$BU$37,'484 Order'!$A$10:$A$37,$A57,'484 Order'!$CL$10:$CL$37,"Embos Manual")/4</f>
        <v>9536.5</v>
      </c>
      <c r="CT57" s="273">
        <f>SUMIFS('484 Order'!$BU$10:$BU$37,'484 Order'!$A$10:$A$37,$A57,'484 Order'!$CL$10:$CL$37,"Embos Manual")/4</f>
        <v>9536.5</v>
      </c>
      <c r="CU57" s="180">
        <f t="shared" si="124"/>
        <v>1.1773456790123456E-2</v>
      </c>
      <c r="CV57" s="278">
        <f>SUMIFS('484 Order'!$BU$10:$BU$37,'484 Order'!$A$10:$A$37,$A57,'484 Order'!$CL$10:$CL$37,"Embos Manual")/4</f>
        <v>9536.5</v>
      </c>
      <c r="CW57" s="273">
        <f>SUMIFS('484 Order'!$BU$10:$BU$37,'484 Order'!$A$10:$A$37,$A57,'484 Order'!$CL$10:$CL$37,"Embos Manual")/4</f>
        <v>9536.5</v>
      </c>
      <c r="CX57" s="180">
        <f t="shared" si="125"/>
        <v>9.6328282828282829E-3</v>
      </c>
      <c r="CY57" s="278">
        <f>SUMIFS('484 Order'!$BU$10:$BU$37,'484 Order'!$A$10:$A$37,$A57,'484 Order'!$CL$10:$CL$37,"Embos Manual")/4</f>
        <v>9536.5</v>
      </c>
      <c r="CZ57" s="273">
        <f>SUMIFS('484 Order'!$BU$10:$BU$37,'484 Order'!$A$10:$A$37,$A57,'484 Order'!$CL$10:$CL$37,"Embos Manual")/4</f>
        <v>9536.5</v>
      </c>
      <c r="DA57" s="180">
        <f t="shared" si="126"/>
        <v>9.6328282828282829E-3</v>
      </c>
      <c r="DB57" s="278">
        <f>SUMIFS('484 Order'!$CC$10:$CC$37,'484 Order'!$A$10:$A$37,$A57,'484 Order'!$CL$10:$CL$37,"Embos Manual")/4</f>
        <v>2425.5</v>
      </c>
      <c r="DC57" s="273">
        <f>SUMIFS('484 Order'!$CC$10:$CC$37,'484 Order'!$A$10:$A$37,$A57,'484 Order'!$CL$10:$CL$37,"Embos Manual")/4</f>
        <v>2425.5</v>
      </c>
      <c r="DD57" s="180">
        <f t="shared" si="127"/>
        <v>2.4499999999999999E-3</v>
      </c>
      <c r="DE57" s="278">
        <f>SUMIFS('484 Order'!$CC$10:$CC$37,'484 Order'!$A$10:$A$37,$A57,'484 Order'!$CL$10:$CL$37,"Embos Manual")/4</f>
        <v>2425.5</v>
      </c>
      <c r="DF57" s="273">
        <f>SUMIFS('484 Order'!$CC$10:$CC$37,'484 Order'!$A$10:$A$37,$A57,'484 Order'!$CL$10:$CL$37,"Embos Manual")/4</f>
        <v>2425.5</v>
      </c>
      <c r="DG57" s="180">
        <f t="shared" si="128"/>
        <v>2.4499999999999999E-3</v>
      </c>
      <c r="DH57" s="278">
        <f>SUMIFS('484 Order'!$CC$10:$CC$37,'484 Order'!$A$10:$A$37,$A57,'484 Order'!$CL$10:$CL$37,"Embos Manual")/4</f>
        <v>2425.5</v>
      </c>
      <c r="DI57" s="273">
        <f>SUMIFS('484 Order'!$CC$10:$CC$37,'484 Order'!$A$10:$A$37,$A57,'484 Order'!$CL$10:$CL$37,"Embos Manual")/4</f>
        <v>2425.5</v>
      </c>
      <c r="DJ57" s="180">
        <f t="shared" si="129"/>
        <v>2.4499999999999999E-3</v>
      </c>
      <c r="DK57" s="278">
        <f>SUMIFS('484 Order'!$CC$10:$CC$37,'484 Order'!$A$10:$A$37,$A57,'484 Order'!$CL$10:$CL$37,"Embos Manual")/4</f>
        <v>2425.5</v>
      </c>
      <c r="DL57" s="273">
        <f>SUMIFS('484 Order'!$CC$10:$CC$37,'484 Order'!$A$10:$A$37,$A57,'484 Order'!$CL$10:$CL$37,"Embos Manual")/4</f>
        <v>2425.5</v>
      </c>
      <c r="DM57" s="180">
        <f>IFERROR(DL57/($I57*DM$11),0)</f>
        <v>2.9944444444444445E-3</v>
      </c>
      <c r="DN57" s="278"/>
      <c r="DO57" s="273"/>
      <c r="DP57" s="180">
        <f t="shared" si="131"/>
        <v>0</v>
      </c>
    </row>
    <row r="58" spans="1:120" s="147" customFormat="1" ht="20.149999999999999" customHeight="1" x14ac:dyDescent="0.35">
      <c r="A58" s="1321" t="s">
        <v>62</v>
      </c>
      <c r="B58" s="1322"/>
      <c r="C58" s="1322"/>
      <c r="D58" s="1322"/>
      <c r="E58" s="1322"/>
      <c r="F58" s="1322"/>
      <c r="G58" s="1322"/>
      <c r="H58" s="1322"/>
      <c r="I58" s="1323"/>
      <c r="J58" s="141">
        <f>SUM(J14:J57)</f>
        <v>0</v>
      </c>
      <c r="K58" s="142">
        <f>SUM(K14:K57)</f>
        <v>0</v>
      </c>
      <c r="L58" s="143">
        <f>SUM(L14:L57)</f>
        <v>0</v>
      </c>
      <c r="M58" s="141">
        <f t="shared" ref="M58:AY58" si="132">SUM(M14:M57)</f>
        <v>130194</v>
      </c>
      <c r="N58" s="142">
        <f t="shared" si="132"/>
        <v>1622</v>
      </c>
      <c r="O58" s="143">
        <f t="shared" si="132"/>
        <v>0</v>
      </c>
      <c r="P58" s="141">
        <f t="shared" si="132"/>
        <v>94752</v>
      </c>
      <c r="Q58" s="142">
        <f t="shared" si="132"/>
        <v>702</v>
      </c>
      <c r="R58" s="143">
        <f t="shared" si="132"/>
        <v>0</v>
      </c>
      <c r="S58" s="141">
        <f t="shared" si="132"/>
        <v>89220</v>
      </c>
      <c r="T58" s="142">
        <f t="shared" si="132"/>
        <v>14086</v>
      </c>
      <c r="U58" s="143">
        <f t="shared" si="132"/>
        <v>0</v>
      </c>
      <c r="V58" s="141">
        <f t="shared" si="132"/>
        <v>129906</v>
      </c>
      <c r="W58" s="142">
        <f t="shared" si="132"/>
        <v>90290</v>
      </c>
      <c r="X58" s="143">
        <f t="shared" si="132"/>
        <v>12.538070025464981</v>
      </c>
      <c r="Y58" s="144">
        <f>SUM(Y14:Y57)</f>
        <v>444072</v>
      </c>
      <c r="Z58" s="145">
        <f>SUM(Z14:Z57)</f>
        <v>106700</v>
      </c>
      <c r="AA58" s="146">
        <f>SUM(AA14:AA57)</f>
        <v>14.856964056959507</v>
      </c>
      <c r="AB58" s="141">
        <f t="shared" si="132"/>
        <v>115470</v>
      </c>
      <c r="AC58" s="265">
        <f t="shared" si="132"/>
        <v>90332</v>
      </c>
      <c r="AD58" s="143">
        <f t="shared" si="132"/>
        <v>12.573358609814553</v>
      </c>
      <c r="AE58" s="141">
        <f t="shared" si="132"/>
        <v>175578</v>
      </c>
      <c r="AF58" s="265">
        <f t="shared" si="132"/>
        <v>165918</v>
      </c>
      <c r="AG58" s="143">
        <f>SUM(AG14:AG57)</f>
        <v>22.851501995631747</v>
      </c>
      <c r="AH58" s="141">
        <f t="shared" si="132"/>
        <v>130686</v>
      </c>
      <c r="AI58" s="265">
        <f t="shared" si="132"/>
        <v>128246</v>
      </c>
      <c r="AJ58" s="143">
        <f t="shared" si="132"/>
        <v>18.815961781072136</v>
      </c>
      <c r="AK58" s="141">
        <f t="shared" si="132"/>
        <v>140064</v>
      </c>
      <c r="AL58" s="265">
        <f>SUM(AL14:AL57)</f>
        <v>140064</v>
      </c>
      <c r="AM58" s="143">
        <f t="shared" si="132"/>
        <v>23.066016596583516</v>
      </c>
      <c r="AN58" s="141">
        <f t="shared" si="132"/>
        <v>32490</v>
      </c>
      <c r="AO58" s="265">
        <f t="shared" si="132"/>
        <v>32490</v>
      </c>
      <c r="AP58" s="143">
        <f t="shared" si="132"/>
        <v>5.5423561103303012</v>
      </c>
      <c r="AQ58" s="141">
        <f t="shared" si="132"/>
        <v>19800</v>
      </c>
      <c r="AR58" s="265">
        <f t="shared" si="132"/>
        <v>19800</v>
      </c>
      <c r="AS58" s="143">
        <f t="shared" si="132"/>
        <v>3.1634615384615383</v>
      </c>
      <c r="AT58" s="141">
        <f t="shared" si="132"/>
        <v>0</v>
      </c>
      <c r="AU58" s="142">
        <f>SUM(AU14:AU57)</f>
        <v>0</v>
      </c>
      <c r="AV58" s="143">
        <f t="shared" si="132"/>
        <v>0</v>
      </c>
      <c r="AW58" s="141">
        <f t="shared" si="132"/>
        <v>0</v>
      </c>
      <c r="AX58" s="142">
        <f t="shared" si="132"/>
        <v>0</v>
      </c>
      <c r="AY58" s="143">
        <f t="shared" si="132"/>
        <v>0</v>
      </c>
      <c r="AZ58" s="141">
        <f>SUM(AZ14:AZ57)</f>
        <v>53817</v>
      </c>
      <c r="BA58" s="265">
        <f>SUM(BA14:BA57)</f>
        <v>53817</v>
      </c>
      <c r="BB58" s="143">
        <f t="shared" ref="BB58" si="133">SUM(BB14:BB57)</f>
        <v>7.8921471445514833</v>
      </c>
      <c r="BC58" s="141">
        <f>SUM(BC14:BC57)</f>
        <v>6813</v>
      </c>
      <c r="BD58" s="265">
        <f t="shared" ref="BD58:CR58" si="134">SUM(BD14:BD57)</f>
        <v>6813</v>
      </c>
      <c r="BE58" s="143">
        <f t="shared" si="134"/>
        <v>0.85124132830002197</v>
      </c>
      <c r="BF58" s="141">
        <f t="shared" si="134"/>
        <v>34017</v>
      </c>
      <c r="BG58" s="142">
        <f t="shared" si="134"/>
        <v>34017</v>
      </c>
      <c r="BH58" s="143">
        <f t="shared" si="134"/>
        <v>4.7286856060899449</v>
      </c>
      <c r="BI58" s="141">
        <f t="shared" si="134"/>
        <v>6813</v>
      </c>
      <c r="BJ58" s="142">
        <f t="shared" si="134"/>
        <v>6813</v>
      </c>
      <c r="BK58" s="143">
        <f t="shared" si="134"/>
        <v>0.85124132830002197</v>
      </c>
      <c r="BL58" s="141">
        <f t="shared" si="134"/>
        <v>141861</v>
      </c>
      <c r="BM58" s="265">
        <f t="shared" si="134"/>
        <v>141861</v>
      </c>
      <c r="BN58" s="143">
        <f>SUM(BN14:BN57)</f>
        <v>18.380656036461168</v>
      </c>
      <c r="BO58" s="141">
        <f t="shared" si="134"/>
        <v>21189</v>
      </c>
      <c r="BP58" s="265">
        <f t="shared" si="134"/>
        <v>21189</v>
      </c>
      <c r="BQ58" s="143">
        <f t="shared" si="134"/>
        <v>2.6701668462458406</v>
      </c>
      <c r="BR58" s="141">
        <f t="shared" si="134"/>
        <v>74365.5</v>
      </c>
      <c r="BS58" s="265">
        <f t="shared" si="134"/>
        <v>74365.5</v>
      </c>
      <c r="BT58" s="143">
        <f t="shared" si="134"/>
        <v>9.6180264556934372</v>
      </c>
      <c r="BU58" s="141">
        <f t="shared" si="134"/>
        <v>83155.5</v>
      </c>
      <c r="BV58" s="265">
        <f t="shared" si="134"/>
        <v>83155.5</v>
      </c>
      <c r="BW58" s="143">
        <f t="shared" si="134"/>
        <v>10.805825964625143</v>
      </c>
      <c r="BX58" s="141">
        <f t="shared" si="134"/>
        <v>63523.5</v>
      </c>
      <c r="BY58" s="265">
        <f t="shared" si="134"/>
        <v>63523.5</v>
      </c>
      <c r="BZ58" s="143">
        <f t="shared" si="134"/>
        <v>8.2327800210726476</v>
      </c>
      <c r="CA58" s="141">
        <f t="shared" si="134"/>
        <v>117162.70000000001</v>
      </c>
      <c r="CB58" s="265">
        <f t="shared" si="134"/>
        <v>117162.70000000001</v>
      </c>
      <c r="CC58" s="143">
        <f t="shared" si="134"/>
        <v>17.824679038468968</v>
      </c>
      <c r="CD58" s="141">
        <f t="shared" si="134"/>
        <v>40788.399999999994</v>
      </c>
      <c r="CE58" s="265">
        <f t="shared" si="134"/>
        <v>40788.399999999994</v>
      </c>
      <c r="CF58" s="143">
        <f t="shared" si="134"/>
        <v>5.7193179085440757</v>
      </c>
      <c r="CG58" s="141">
        <f t="shared" si="134"/>
        <v>25356.399999999998</v>
      </c>
      <c r="CH58" s="265">
        <f t="shared" si="134"/>
        <v>25356.399999999998</v>
      </c>
      <c r="CI58" s="143">
        <f t="shared" si="134"/>
        <v>2.7294256738940383</v>
      </c>
      <c r="CJ58" s="141">
        <f t="shared" si="134"/>
        <v>24228.399999999998</v>
      </c>
      <c r="CK58" s="265">
        <f t="shared" si="134"/>
        <v>24228.399999999998</v>
      </c>
      <c r="CL58" s="143">
        <f t="shared" si="134"/>
        <v>2.5868894937850424</v>
      </c>
      <c r="CM58" s="141">
        <f t="shared" si="134"/>
        <v>30756.399999999991</v>
      </c>
      <c r="CN58" s="265">
        <f t="shared" si="134"/>
        <v>30756.399999999991</v>
      </c>
      <c r="CO58" s="143">
        <f t="shared" si="134"/>
        <v>3.4117797276073145</v>
      </c>
      <c r="CP58" s="141">
        <f t="shared" si="134"/>
        <v>87278.2</v>
      </c>
      <c r="CQ58" s="265">
        <f t="shared" si="134"/>
        <v>87278.2</v>
      </c>
      <c r="CR58" s="143">
        <f t="shared" si="134"/>
        <v>6.4781611631991707</v>
      </c>
      <c r="CS58" s="141">
        <f t="shared" ref="CS58" si="135">SUM(CS14:CS57)</f>
        <v>81371.5</v>
      </c>
      <c r="CT58" s="265">
        <f t="shared" ref="CT58" si="136">SUM(CT14:CT57)</f>
        <v>81371.5</v>
      </c>
      <c r="CU58" s="143">
        <f t="shared" ref="CU58" si="137">SUM(CU14:CU57)</f>
        <v>7.1073466465310222</v>
      </c>
      <c r="CV58" s="141">
        <f t="shared" ref="CV58" si="138">SUM(CV14:CV57)</f>
        <v>84143.5</v>
      </c>
      <c r="CW58" s="265">
        <f t="shared" ref="CW58" si="139">SUM(CW14:CW57)</f>
        <v>84143.5</v>
      </c>
      <c r="CX58" s="143">
        <f t="shared" ref="CX58" si="140">SUM(CX14:CX57)</f>
        <v>6.2579864170918134</v>
      </c>
      <c r="CY58" s="141">
        <f t="shared" ref="CY58" si="141">SUM(CY14:CY57)</f>
        <v>79643.5</v>
      </c>
      <c r="CZ58" s="265">
        <f t="shared" ref="CZ58" si="142">SUM(CZ14:CZ57)</f>
        <v>79643.5</v>
      </c>
      <c r="DA58" s="143">
        <f t="shared" ref="DA58" si="143">SUM(DA14:DA57)</f>
        <v>5.5390178856232817</v>
      </c>
      <c r="DB58" s="141">
        <f t="shared" ref="DB58" si="144">SUM(DB14:DB57)</f>
        <v>64305</v>
      </c>
      <c r="DC58" s="265">
        <f t="shared" ref="DC58" si="145">SUM(DC14:DC57)</f>
        <v>64305</v>
      </c>
      <c r="DD58" s="143">
        <f t="shared" ref="DD58" si="146">SUM(DD14:DD57)</f>
        <v>5.4411131344074199</v>
      </c>
      <c r="DE58" s="141">
        <f t="shared" ref="DE58" si="147">SUM(DE14:DE57)</f>
        <v>127072.5</v>
      </c>
      <c r="DF58" s="265">
        <f t="shared" ref="DF58" si="148">SUM(DF14:DF57)</f>
        <v>127072.5</v>
      </c>
      <c r="DG58" s="143">
        <f t="shared" ref="DG58" si="149">SUM(DG14:DG57)</f>
        <v>13.882038199748003</v>
      </c>
      <c r="DH58" s="141">
        <f t="shared" ref="DH58" si="150">SUM(DH14:DH57)</f>
        <v>127072.5</v>
      </c>
      <c r="DI58" s="265">
        <f t="shared" ref="DI58" si="151">SUM(DI14:DI57)</f>
        <v>127072.5</v>
      </c>
      <c r="DJ58" s="143">
        <f t="shared" ref="DJ58" si="152">SUM(DJ14:DJ57)</f>
        <v>13.882038199748003</v>
      </c>
      <c r="DK58" s="141">
        <f t="shared" ref="DK58" si="153">SUM(DK14:DK57)</f>
        <v>127072.5</v>
      </c>
      <c r="DL58" s="265">
        <f t="shared" ref="DL58" si="154">SUM(DL14:DL57)</f>
        <v>127072.5</v>
      </c>
      <c r="DM58" s="143">
        <f t="shared" ref="DM58" si="155">SUM(DM14:DM57)</f>
        <v>16.966935577469776</v>
      </c>
      <c r="DN58" s="141">
        <f t="shared" ref="DN58" si="156">SUM(DN14:DN57)</f>
        <v>82362</v>
      </c>
      <c r="DO58" s="265">
        <f t="shared" ref="DO58" si="157">SUM(DO14:DO57)</f>
        <v>82362</v>
      </c>
      <c r="DP58" s="143">
        <f t="shared" ref="DP58" si="158">SUM(DP14:DP57)</f>
        <v>10.894758850701987</v>
      </c>
    </row>
    <row r="59" spans="1:120" s="147" customFormat="1" ht="20.149999999999999" customHeight="1" x14ac:dyDescent="0.35">
      <c r="A59" s="1324"/>
      <c r="B59" s="1325"/>
      <c r="C59" s="1325"/>
      <c r="D59" s="1325"/>
      <c r="E59" s="1325"/>
      <c r="F59" s="1325"/>
      <c r="G59" s="1325"/>
      <c r="H59" s="1325"/>
      <c r="I59" s="1326"/>
      <c r="J59" s="148"/>
      <c r="K59" s="149"/>
      <c r="L59" s="143">
        <f>22-L58</f>
        <v>22</v>
      </c>
      <c r="M59" s="148"/>
      <c r="N59" s="149"/>
      <c r="O59" s="143">
        <f>22-O58</f>
        <v>22</v>
      </c>
      <c r="P59" s="148"/>
      <c r="Q59" s="149"/>
      <c r="R59" s="143">
        <f>22-R58</f>
        <v>22</v>
      </c>
      <c r="S59" s="148"/>
      <c r="T59" s="149"/>
      <c r="U59" s="143">
        <f>22-U58</f>
        <v>22</v>
      </c>
      <c r="V59" s="148"/>
      <c r="W59" s="149"/>
      <c r="X59" s="143">
        <f>22-X58</f>
        <v>9.4619299745350194</v>
      </c>
      <c r="Y59" s="143"/>
      <c r="Z59" s="148"/>
      <c r="AA59" s="143">
        <f>22-AA58</f>
        <v>7.1430359430404931</v>
      </c>
      <c r="AB59" s="148"/>
      <c r="AC59" s="266"/>
      <c r="AD59" s="143">
        <f>22-AD58</f>
        <v>9.4266413901854467</v>
      </c>
      <c r="AE59" s="148"/>
      <c r="AF59" s="266"/>
      <c r="AG59" s="143">
        <f>22-AG58</f>
        <v>-0.85150199563174667</v>
      </c>
      <c r="AH59" s="148"/>
      <c r="AI59" s="266"/>
      <c r="AJ59" s="143">
        <f>22-AJ58</f>
        <v>3.1840382189278635</v>
      </c>
      <c r="AK59" s="148"/>
      <c r="AL59" s="266"/>
      <c r="AM59" s="143">
        <f>22-AM58</f>
        <v>-1.0660165965835162</v>
      </c>
      <c r="AN59" s="148"/>
      <c r="AO59" s="266"/>
      <c r="AP59" s="143">
        <f>22-AP58</f>
        <v>16.457643889669697</v>
      </c>
      <c r="AQ59" s="148"/>
      <c r="AR59" s="266"/>
      <c r="AS59" s="143">
        <f>22-AS58</f>
        <v>18.83653846153846</v>
      </c>
      <c r="AT59" s="148"/>
      <c r="AU59" s="149"/>
      <c r="AV59" s="143">
        <f>22-AV58</f>
        <v>22</v>
      </c>
      <c r="AW59" s="148"/>
      <c r="AX59" s="149"/>
      <c r="AY59" s="143">
        <f t="shared" ref="AY59" si="159">22-AY58</f>
        <v>22</v>
      </c>
      <c r="AZ59" s="148"/>
      <c r="BA59" s="266"/>
      <c r="BB59" s="143">
        <f>22-BB58</f>
        <v>14.107852855448517</v>
      </c>
      <c r="BC59" s="148"/>
      <c r="BD59" s="266"/>
      <c r="BE59" s="143">
        <f t="shared" ref="BE59" si="160">22-BE58</f>
        <v>21.148758671699976</v>
      </c>
      <c r="BF59" s="148"/>
      <c r="BG59" s="149"/>
      <c r="BH59" s="143">
        <f>22-BH58</f>
        <v>17.271314393910053</v>
      </c>
      <c r="BI59" s="148"/>
      <c r="BJ59" s="149"/>
      <c r="BK59" s="143">
        <f>22-BK58</f>
        <v>21.148758671699976</v>
      </c>
      <c r="BL59" s="148"/>
      <c r="BM59" s="266"/>
      <c r="BN59" s="143">
        <f>22-BN58</f>
        <v>3.6193439635388316</v>
      </c>
      <c r="BO59" s="148"/>
      <c r="BP59" s="266"/>
      <c r="BQ59" s="143">
        <f>22-BQ58</f>
        <v>19.329833153754159</v>
      </c>
      <c r="BR59" s="148"/>
      <c r="BS59" s="266"/>
      <c r="BT59" s="143">
        <f>$D$64-BT58</f>
        <v>22.381973544306561</v>
      </c>
      <c r="BU59" s="148"/>
      <c r="BV59" s="149"/>
      <c r="BW59" s="143">
        <f>$D$64-BW58</f>
        <v>21.194174035374857</v>
      </c>
      <c r="BX59" s="148"/>
      <c r="BY59" s="266"/>
      <c r="BZ59" s="143">
        <f>$D$64-BZ58</f>
        <v>23.767219978927351</v>
      </c>
      <c r="CA59" s="148"/>
      <c r="CB59" s="266"/>
      <c r="CC59" s="143">
        <f>$D$64-CC58</f>
        <v>14.175320961531032</v>
      </c>
      <c r="CD59" s="148"/>
      <c r="CE59" s="266"/>
      <c r="CF59" s="143">
        <f>$D$64-CF58</f>
        <v>26.280682091455922</v>
      </c>
      <c r="CG59" s="148"/>
      <c r="CH59" s="266"/>
      <c r="CI59" s="143">
        <f>$D$64-CI58</f>
        <v>29.270574326105962</v>
      </c>
      <c r="CJ59" s="148"/>
      <c r="CK59" s="266"/>
      <c r="CL59" s="143">
        <f>$D$64-CL58</f>
        <v>29.413110506214956</v>
      </c>
      <c r="CM59" s="148"/>
      <c r="CN59" s="266"/>
      <c r="CO59" s="143">
        <f>$D$64-CO58</f>
        <v>28.588220272392686</v>
      </c>
      <c r="CP59" s="148"/>
      <c r="CQ59" s="266"/>
      <c r="CR59" s="143">
        <f>$D$64-CR58</f>
        <v>25.521838836800828</v>
      </c>
      <c r="CS59" s="148"/>
      <c r="CT59" s="266"/>
      <c r="CU59" s="143">
        <f>$D$64-CU58</f>
        <v>24.89265335346898</v>
      </c>
      <c r="CV59" s="148"/>
      <c r="CW59" s="266"/>
      <c r="CX59" s="143">
        <f>$D$64-CX58</f>
        <v>25.742013582908186</v>
      </c>
      <c r="CY59" s="148"/>
      <c r="CZ59" s="266"/>
      <c r="DA59" s="143">
        <f>$D$64-DA58</f>
        <v>26.460982114376719</v>
      </c>
      <c r="DB59" s="148"/>
      <c r="DC59" s="266"/>
      <c r="DD59" s="143">
        <f>$D$64-DD58</f>
        <v>26.55888686559258</v>
      </c>
      <c r="DE59" s="148"/>
      <c r="DF59" s="266"/>
      <c r="DG59" s="143">
        <f>$D$64-DG58</f>
        <v>18.117961800251997</v>
      </c>
      <c r="DH59" s="148"/>
      <c r="DI59" s="266"/>
      <c r="DJ59" s="143">
        <f>$D$64-DJ58</f>
        <v>18.117961800251997</v>
      </c>
      <c r="DK59" s="148"/>
      <c r="DL59" s="266"/>
      <c r="DM59" s="143">
        <f>$D$64-DM58</f>
        <v>15.033064422530224</v>
      </c>
      <c r="DN59" s="148"/>
      <c r="DO59" s="266"/>
      <c r="DP59" s="143">
        <f>$D$64-DP58</f>
        <v>21.105241149298013</v>
      </c>
    </row>
    <row r="60" spans="1:120" x14ac:dyDescent="0.35">
      <c r="J60"/>
      <c r="K60"/>
      <c r="L60"/>
      <c r="M60"/>
      <c r="N60"/>
      <c r="O60"/>
      <c r="AZ60"/>
      <c r="BA60"/>
      <c r="BB60"/>
      <c r="BC60"/>
      <c r="BD60"/>
      <c r="BE60"/>
      <c r="BF60"/>
      <c r="BG60"/>
      <c r="BH60"/>
      <c r="BI60"/>
      <c r="BJ60"/>
      <c r="BK60"/>
      <c r="BL60"/>
      <c r="BM60"/>
      <c r="BN60"/>
      <c r="BO60"/>
      <c r="BP60"/>
      <c r="BQ60"/>
      <c r="BR60"/>
      <c r="BS60"/>
      <c r="BT60"/>
      <c r="BU60"/>
      <c r="BV60"/>
      <c r="BW60"/>
      <c r="BX60"/>
      <c r="BY60"/>
      <c r="BZ60"/>
      <c r="CA60"/>
      <c r="CB60"/>
      <c r="CC60"/>
      <c r="DF60" s="268"/>
    </row>
    <row r="61" spans="1:120" ht="20.149999999999999" customHeight="1" x14ac:dyDescent="0.35">
      <c r="J61" s="1217" t="str">
        <f>+J8</f>
        <v>WEEK PRODUKSI  35</v>
      </c>
      <c r="K61" s="1218"/>
      <c r="L61" s="1219"/>
      <c r="M61" s="1217" t="str">
        <f>+M8</f>
        <v>WEEK PRODUKSI  36</v>
      </c>
      <c r="N61" s="1218"/>
      <c r="O61" s="1219"/>
      <c r="P61" s="1217" t="str">
        <f>+P8</f>
        <v>WEEK PRODUKSI  37</v>
      </c>
      <c r="Q61" s="1218"/>
      <c r="R61" s="1219"/>
      <c r="S61" s="1217" t="str">
        <f>+S8</f>
        <v>WEEK PRODUKSI  38</v>
      </c>
      <c r="T61" s="1218"/>
      <c r="U61" s="1219"/>
      <c r="V61" s="1217" t="str">
        <f>+V8</f>
        <v>WEEK PRODUKSI  39</v>
      </c>
      <c r="W61" s="1218"/>
      <c r="X61" s="1219"/>
      <c r="Y61" s="1327" t="str">
        <f>+Y8</f>
        <v>TOTAL WEEK  39</v>
      </c>
      <c r="Z61" s="1212"/>
      <c r="AA61" s="1213"/>
      <c r="AB61" s="1217" t="str">
        <f>+AB8</f>
        <v>WEEK PRODUKSI  40</v>
      </c>
      <c r="AC61" s="1218"/>
      <c r="AD61" s="1219"/>
      <c r="AE61" s="1217" t="str">
        <f>+AE8</f>
        <v>WEEK PRODUKSI  41</v>
      </c>
      <c r="AF61" s="1218"/>
      <c r="AG61" s="1219"/>
      <c r="AH61" s="1217" t="str">
        <f>+AH8</f>
        <v>WEEK PRODUKSI  42</v>
      </c>
      <c r="AI61" s="1218"/>
      <c r="AJ61" s="1219"/>
      <c r="AK61" s="1217" t="str">
        <f>+AK8</f>
        <v>WEEK PRODUKSI  43</v>
      </c>
      <c r="AL61" s="1218"/>
      <c r="AM61" s="1219"/>
      <c r="AN61" s="1217" t="str">
        <f>+AN8</f>
        <v>WEEK PRODUKSI  44</v>
      </c>
      <c r="AO61" s="1218"/>
      <c r="AP61" s="1219"/>
      <c r="AQ61" s="1217" t="str">
        <f>+AQ8</f>
        <v>WEEK PRODUKSI  45</v>
      </c>
      <c r="AR61" s="1218"/>
      <c r="AS61" s="1219"/>
      <c r="AT61" s="1217" t="str">
        <f>+AT8</f>
        <v>WEEK PRODUKSI  46</v>
      </c>
      <c r="AU61" s="1218"/>
      <c r="AV61" s="1219"/>
      <c r="AW61" s="1217" t="str">
        <f t="shared" ref="AW61" si="161">+AW8</f>
        <v>WEEK PRODUKSI  47</v>
      </c>
      <c r="AX61" s="1218"/>
      <c r="AY61" s="1219"/>
      <c r="AZ61" s="1217" t="str">
        <f>+AZ8</f>
        <v>WEEK PRODUKSI  + ORI   45</v>
      </c>
      <c r="BA61" s="1218"/>
      <c r="BB61" s="1219"/>
      <c r="BC61" s="1217" t="str">
        <f t="shared" ref="BC61" si="162">+BC8</f>
        <v>WEEK PRODUKSI  + ORI   46</v>
      </c>
      <c r="BD61" s="1218"/>
      <c r="BE61" s="1219"/>
      <c r="BF61" s="1217" t="str">
        <f>+BF8</f>
        <v>WEEK ORI  45</v>
      </c>
      <c r="BG61" s="1218"/>
      <c r="BH61" s="1219"/>
      <c r="BI61" s="1217" t="str">
        <f t="shared" ref="BI61" si="163">+BI8</f>
        <v>WEEK ORI  46</v>
      </c>
      <c r="BJ61" s="1218"/>
      <c r="BK61" s="1219"/>
      <c r="BL61" s="1217" t="str">
        <f t="shared" ref="BL61" si="164">+BL8</f>
        <v>WEEK ORI  47</v>
      </c>
      <c r="BM61" s="1218"/>
      <c r="BN61" s="1219"/>
      <c r="BO61" s="1217" t="str">
        <f t="shared" ref="BO61" si="165">+BO8</f>
        <v>WEEK ORI  48</v>
      </c>
      <c r="BP61" s="1218"/>
      <c r="BQ61" s="1219"/>
      <c r="BR61" s="1217" t="str">
        <f t="shared" ref="BR61" si="166">+BR8</f>
        <v>WEEK ORI  49</v>
      </c>
      <c r="BS61" s="1218"/>
      <c r="BT61" s="1219"/>
      <c r="BU61" s="1217" t="str">
        <f t="shared" ref="BU61" si="167">+BU8</f>
        <v>WEEK ORI  50</v>
      </c>
      <c r="BV61" s="1218"/>
      <c r="BW61" s="1219"/>
      <c r="BX61" s="1217" t="str">
        <f t="shared" ref="BX61" si="168">+BX8</f>
        <v>WEEK ORI  51</v>
      </c>
      <c r="BY61" s="1218"/>
      <c r="BZ61" s="1219"/>
      <c r="CA61" s="1217" t="str">
        <f t="shared" ref="CA61" si="169">+CA8</f>
        <v>WEEK ORI  52</v>
      </c>
      <c r="CB61" s="1218"/>
      <c r="CC61" s="1219"/>
      <c r="CD61" s="1217" t="str">
        <f t="shared" ref="CD61" si="170">+CD8</f>
        <v>WEEK ORI  1</v>
      </c>
      <c r="CE61" s="1218"/>
      <c r="CF61" s="1219"/>
      <c r="CG61" s="1217" t="str">
        <f t="shared" ref="CG61" si="171">+CG8</f>
        <v>WEEK ORI  2</v>
      </c>
      <c r="CH61" s="1218"/>
      <c r="CI61" s="1219"/>
      <c r="CJ61" s="1217" t="str">
        <f t="shared" ref="CJ61" si="172">+CJ8</f>
        <v>WEEK ORI  3</v>
      </c>
      <c r="CK61" s="1218"/>
      <c r="CL61" s="1219"/>
      <c r="CM61" s="1217" t="str">
        <f t="shared" ref="CM61" si="173">+CM8</f>
        <v>WEEK ORI  4</v>
      </c>
      <c r="CN61" s="1218"/>
      <c r="CO61" s="1219"/>
      <c r="CP61" s="1217" t="str">
        <f t="shared" ref="CP61" si="174">+CP8</f>
        <v>WEEK ORI  5</v>
      </c>
      <c r="CQ61" s="1218"/>
      <c r="CR61" s="1219"/>
      <c r="CS61" s="1217" t="str">
        <f t="shared" ref="CS61" si="175">+CS8</f>
        <v>WEEK ORI  6</v>
      </c>
      <c r="CT61" s="1218"/>
      <c r="CU61" s="1219"/>
      <c r="CV61" s="1217" t="str">
        <f t="shared" ref="CV61" si="176">+CV8</f>
        <v>WEEK ORI  7</v>
      </c>
      <c r="CW61" s="1218"/>
      <c r="CX61" s="1219"/>
      <c r="CY61" s="1217" t="str">
        <f t="shared" ref="CY61" si="177">+CY8</f>
        <v>WEEK ORI  8</v>
      </c>
      <c r="CZ61" s="1218"/>
      <c r="DA61" s="1219"/>
      <c r="DB61" s="1217" t="str">
        <f t="shared" ref="DB61" si="178">+DB8</f>
        <v>WEEK ORI  9</v>
      </c>
      <c r="DC61" s="1218"/>
      <c r="DD61" s="1219"/>
      <c r="DE61" s="1217" t="str">
        <f t="shared" ref="DE61" si="179">+DE8</f>
        <v>WEEK ORI  10</v>
      </c>
      <c r="DF61" s="1218"/>
      <c r="DG61" s="1219"/>
      <c r="DH61" s="1217" t="str">
        <f t="shared" ref="DH61" si="180">+DH8</f>
        <v>WEEK ORI  12</v>
      </c>
      <c r="DI61" s="1218"/>
      <c r="DJ61" s="1219"/>
      <c r="DK61" s="1217" t="str">
        <f t="shared" ref="DK61" si="181">+DK8</f>
        <v>WEEK ORI  13</v>
      </c>
      <c r="DL61" s="1218"/>
      <c r="DM61" s="1219"/>
      <c r="DN61" s="1217" t="str">
        <f t="shared" ref="DN61" si="182">+DN8</f>
        <v>WEEK ORI  14</v>
      </c>
      <c r="DO61" s="1218"/>
      <c r="DP61" s="1219"/>
    </row>
    <row r="62" spans="1:120" s="268" customFormat="1" ht="20.149999999999999" customHeight="1" x14ac:dyDescent="0.35">
      <c r="A62"/>
      <c r="B62" s="1254" t="s">
        <v>106</v>
      </c>
      <c r="C62" s="1255"/>
      <c r="D62" s="93">
        <v>22</v>
      </c>
      <c r="E62" s="7"/>
      <c r="F62" s="7"/>
      <c r="G62" s="1198" t="s">
        <v>107</v>
      </c>
      <c r="H62" s="1199"/>
      <c r="I62" s="1200"/>
      <c r="J62" s="1204">
        <f>K$58</f>
        <v>0</v>
      </c>
      <c r="K62" s="1205"/>
      <c r="L62" s="1206"/>
      <c r="M62" s="1204">
        <f>N$58</f>
        <v>1622</v>
      </c>
      <c r="N62" s="1205"/>
      <c r="O62" s="1206"/>
      <c r="P62" s="1204">
        <f>Q$58</f>
        <v>702</v>
      </c>
      <c r="Q62" s="1205"/>
      <c r="R62" s="1206"/>
      <c r="S62" s="1204">
        <f>T$58</f>
        <v>14086</v>
      </c>
      <c r="T62" s="1205"/>
      <c r="U62" s="1206"/>
      <c r="V62" s="1204">
        <f>W$58</f>
        <v>90290</v>
      </c>
      <c r="W62" s="1205"/>
      <c r="X62" s="1206"/>
      <c r="Y62" s="1186">
        <f>+SUM(J62:X62)</f>
        <v>106700</v>
      </c>
      <c r="Z62" s="1187"/>
      <c r="AA62" s="1188"/>
      <c r="AB62" s="1186">
        <f>AC$58</f>
        <v>90332</v>
      </c>
      <c r="AC62" s="1187"/>
      <c r="AD62" s="1188"/>
      <c r="AE62" s="1186">
        <f>AF$58</f>
        <v>165918</v>
      </c>
      <c r="AF62" s="1187"/>
      <c r="AG62" s="1188"/>
      <c r="AH62" s="1186">
        <f>AI$58</f>
        <v>128246</v>
      </c>
      <c r="AI62" s="1187"/>
      <c r="AJ62" s="1188"/>
      <c r="AK62" s="1186">
        <f>AL$58</f>
        <v>140064</v>
      </c>
      <c r="AL62" s="1187"/>
      <c r="AM62" s="1188"/>
      <c r="AN62" s="1186">
        <f>AO$58</f>
        <v>32490</v>
      </c>
      <c r="AO62" s="1187"/>
      <c r="AP62" s="1188"/>
      <c r="AQ62" s="1186">
        <f>AR$58</f>
        <v>19800</v>
      </c>
      <c r="AR62" s="1187"/>
      <c r="AS62" s="1188"/>
      <c r="AT62" s="1186">
        <f>AU$58</f>
        <v>0</v>
      </c>
      <c r="AU62" s="1187"/>
      <c r="AV62" s="1188"/>
      <c r="AW62" s="1186">
        <f t="shared" ref="AW62" si="183">AX$58</f>
        <v>0</v>
      </c>
      <c r="AX62" s="1187"/>
      <c r="AY62" s="1188"/>
      <c r="AZ62" s="1186">
        <f>BA$58</f>
        <v>53817</v>
      </c>
      <c r="BA62" s="1187"/>
      <c r="BB62" s="1188"/>
      <c r="BC62" s="1186">
        <f t="shared" ref="BC62" si="184">BD$58</f>
        <v>6813</v>
      </c>
      <c r="BD62" s="1187"/>
      <c r="BE62" s="1188"/>
      <c r="BF62" s="1186">
        <f>BG$58</f>
        <v>34017</v>
      </c>
      <c r="BG62" s="1187"/>
      <c r="BH62" s="1188"/>
      <c r="BI62" s="1186">
        <f t="shared" ref="BI62" si="185">BJ$58</f>
        <v>6813</v>
      </c>
      <c r="BJ62" s="1187"/>
      <c r="BK62" s="1188"/>
      <c r="BL62" s="1186">
        <f t="shared" ref="BL62" si="186">BM$58</f>
        <v>141861</v>
      </c>
      <c r="BM62" s="1187"/>
      <c r="BN62" s="1188"/>
      <c r="BO62" s="1186">
        <f t="shared" ref="BO62" si="187">BP$58</f>
        <v>21189</v>
      </c>
      <c r="BP62" s="1187"/>
      <c r="BQ62" s="1188"/>
      <c r="BR62" s="1186">
        <f t="shared" ref="BR62" si="188">BS$58</f>
        <v>74365.5</v>
      </c>
      <c r="BS62" s="1187"/>
      <c r="BT62" s="1188"/>
      <c r="BU62" s="1186">
        <f t="shared" ref="BU62" si="189">BV$58</f>
        <v>83155.5</v>
      </c>
      <c r="BV62" s="1187"/>
      <c r="BW62" s="1188"/>
      <c r="BX62" s="1186">
        <f t="shared" ref="BX62" si="190">BY$58</f>
        <v>63523.5</v>
      </c>
      <c r="BY62" s="1187"/>
      <c r="BZ62" s="1188"/>
      <c r="CA62" s="1186">
        <f t="shared" ref="CA62" si="191">CB$58</f>
        <v>117162.70000000001</v>
      </c>
      <c r="CB62" s="1187"/>
      <c r="CC62" s="1188"/>
      <c r="CD62" s="1186">
        <f t="shared" ref="CD62" si="192">CE$58</f>
        <v>40788.399999999994</v>
      </c>
      <c r="CE62" s="1187"/>
      <c r="CF62" s="1188"/>
      <c r="CG62" s="1186">
        <f t="shared" ref="CG62" si="193">CH$58</f>
        <v>25356.399999999998</v>
      </c>
      <c r="CH62" s="1187"/>
      <c r="CI62" s="1188"/>
      <c r="CJ62" s="1186">
        <f t="shared" ref="CJ62" si="194">CK$58</f>
        <v>24228.399999999998</v>
      </c>
      <c r="CK62" s="1187"/>
      <c r="CL62" s="1188"/>
      <c r="CM62" s="1186">
        <f t="shared" ref="CM62" si="195">CN$58</f>
        <v>30756.399999999991</v>
      </c>
      <c r="CN62" s="1187"/>
      <c r="CO62" s="1188"/>
      <c r="CP62" s="1186">
        <f t="shared" ref="CP62" si="196">CQ$58</f>
        <v>87278.2</v>
      </c>
      <c r="CQ62" s="1187"/>
      <c r="CR62" s="1188"/>
      <c r="CS62" s="1186">
        <f t="shared" ref="CS62" si="197">CT$58</f>
        <v>81371.5</v>
      </c>
      <c r="CT62" s="1187"/>
      <c r="CU62" s="1188"/>
      <c r="CV62" s="1186">
        <f t="shared" ref="CV62" si="198">CW$58</f>
        <v>84143.5</v>
      </c>
      <c r="CW62" s="1187"/>
      <c r="CX62" s="1188"/>
      <c r="CY62" s="1186">
        <f t="shared" ref="CY62" si="199">CZ$58</f>
        <v>79643.5</v>
      </c>
      <c r="CZ62" s="1187"/>
      <c r="DA62" s="1188"/>
      <c r="DB62" s="1186">
        <f t="shared" ref="DB62" si="200">DC$58</f>
        <v>64305</v>
      </c>
      <c r="DC62" s="1187"/>
      <c r="DD62" s="1188"/>
      <c r="DE62" s="1186">
        <f t="shared" ref="DE62" si="201">DF$58</f>
        <v>127072.5</v>
      </c>
      <c r="DF62" s="1187"/>
      <c r="DG62" s="1188"/>
      <c r="DH62" s="1186">
        <f t="shared" ref="DH62" si="202">DI$58</f>
        <v>127072.5</v>
      </c>
      <c r="DI62" s="1187"/>
      <c r="DJ62" s="1188"/>
      <c r="DK62" s="1186">
        <f t="shared" ref="DK62" si="203">DL$58</f>
        <v>127072.5</v>
      </c>
      <c r="DL62" s="1187"/>
      <c r="DM62" s="1188"/>
      <c r="DN62" s="1186">
        <f t="shared" ref="DN62" si="204">DO$58</f>
        <v>82362</v>
      </c>
      <c r="DO62" s="1187"/>
      <c r="DP62" s="1188"/>
    </row>
    <row r="63" spans="1:120" ht="20.149999999999999" customHeight="1" x14ac:dyDescent="0.35">
      <c r="A63"/>
      <c r="B63" s="1254" t="s">
        <v>224</v>
      </c>
      <c r="C63" s="1255"/>
      <c r="D63" s="93">
        <v>10</v>
      </c>
      <c r="E63" s="7"/>
      <c r="F63" s="7"/>
      <c r="G63" s="1198" t="s">
        <v>80</v>
      </c>
      <c r="H63" s="1199"/>
      <c r="I63" s="1200"/>
      <c r="J63" s="1201">
        <f>L$58</f>
        <v>0</v>
      </c>
      <c r="K63" s="1202"/>
      <c r="L63" s="1203"/>
      <c r="M63" s="1201">
        <f>O$58</f>
        <v>0</v>
      </c>
      <c r="N63" s="1202"/>
      <c r="O63" s="1203"/>
      <c r="P63" s="1201">
        <f>R$58</f>
        <v>0</v>
      </c>
      <c r="Q63" s="1202"/>
      <c r="R63" s="1203"/>
      <c r="S63" s="1201">
        <f>U$58</f>
        <v>0</v>
      </c>
      <c r="T63" s="1202"/>
      <c r="U63" s="1203"/>
      <c r="V63" s="1201">
        <f>X$58</f>
        <v>12.538070025464981</v>
      </c>
      <c r="W63" s="1202"/>
      <c r="X63" s="1203"/>
      <c r="Y63" s="1330">
        <f>AA$58</f>
        <v>14.856964056959507</v>
      </c>
      <c r="Z63" s="1331"/>
      <c r="AA63" s="1332"/>
      <c r="AB63" s="1330">
        <f>AD$58</f>
        <v>12.573358609814553</v>
      </c>
      <c r="AC63" s="1331"/>
      <c r="AD63" s="1332"/>
      <c r="AE63" s="1330">
        <f>AG$58</f>
        <v>22.851501995631747</v>
      </c>
      <c r="AF63" s="1331"/>
      <c r="AG63" s="1332"/>
      <c r="AH63" s="1330">
        <f>AJ$58</f>
        <v>18.815961781072136</v>
      </c>
      <c r="AI63" s="1331"/>
      <c r="AJ63" s="1332"/>
      <c r="AK63" s="1330">
        <f>AM$58</f>
        <v>23.066016596583516</v>
      </c>
      <c r="AL63" s="1331"/>
      <c r="AM63" s="1332"/>
      <c r="AN63" s="1330">
        <f>AP$58</f>
        <v>5.5423561103303012</v>
      </c>
      <c r="AO63" s="1331"/>
      <c r="AP63" s="1332"/>
      <c r="AQ63" s="1330">
        <f>AS$58</f>
        <v>3.1634615384615383</v>
      </c>
      <c r="AR63" s="1331"/>
      <c r="AS63" s="1332"/>
      <c r="AT63" s="1330">
        <f>AV$58</f>
        <v>0</v>
      </c>
      <c r="AU63" s="1331"/>
      <c r="AV63" s="1332"/>
      <c r="AW63" s="1330">
        <f t="shared" ref="AW63" si="205">AY$58</f>
        <v>0</v>
      </c>
      <c r="AX63" s="1331"/>
      <c r="AY63" s="1332"/>
      <c r="AZ63" s="1330">
        <f>BB$58</f>
        <v>7.8921471445514833</v>
      </c>
      <c r="BA63" s="1331"/>
      <c r="BB63" s="1332"/>
      <c r="BC63" s="1330">
        <f t="shared" ref="BC63" si="206">BE$58</f>
        <v>0.85124132830002197</v>
      </c>
      <c r="BD63" s="1331"/>
      <c r="BE63" s="1332"/>
      <c r="BF63" s="1330">
        <f>BH58</f>
        <v>4.7286856060899449</v>
      </c>
      <c r="BG63" s="1331"/>
      <c r="BH63" s="1332"/>
      <c r="BI63" s="1330">
        <f t="shared" ref="BI63" si="207">BK58</f>
        <v>0.85124132830002197</v>
      </c>
      <c r="BJ63" s="1331"/>
      <c r="BK63" s="1332"/>
      <c r="BL63" s="1330">
        <f t="shared" ref="BL63" si="208">BN58</f>
        <v>18.380656036461168</v>
      </c>
      <c r="BM63" s="1331"/>
      <c r="BN63" s="1332"/>
      <c r="BO63" s="1330">
        <f t="shared" ref="BO63" si="209">BQ58</f>
        <v>2.6701668462458406</v>
      </c>
      <c r="BP63" s="1331"/>
      <c r="BQ63" s="1332"/>
      <c r="BR63" s="1330">
        <f t="shared" ref="BR63" si="210">BT58</f>
        <v>9.6180264556934372</v>
      </c>
      <c r="BS63" s="1331"/>
      <c r="BT63" s="1332"/>
      <c r="BU63" s="1330">
        <f t="shared" ref="BU63" si="211">BW58</f>
        <v>10.805825964625143</v>
      </c>
      <c r="BV63" s="1331"/>
      <c r="BW63" s="1332"/>
      <c r="BX63" s="1330">
        <f t="shared" ref="BX63" si="212">BZ58</f>
        <v>8.2327800210726476</v>
      </c>
      <c r="BY63" s="1331"/>
      <c r="BZ63" s="1332"/>
      <c r="CA63" s="1330">
        <f t="shared" ref="CA63" si="213">CC58</f>
        <v>17.824679038468968</v>
      </c>
      <c r="CB63" s="1331"/>
      <c r="CC63" s="1332"/>
      <c r="CD63" s="1330">
        <f t="shared" ref="CD63" si="214">CF58</f>
        <v>5.7193179085440757</v>
      </c>
      <c r="CE63" s="1331"/>
      <c r="CF63" s="1332"/>
      <c r="CG63" s="1330">
        <f t="shared" ref="CG63" si="215">CI58</f>
        <v>2.7294256738940383</v>
      </c>
      <c r="CH63" s="1331"/>
      <c r="CI63" s="1332"/>
      <c r="CJ63" s="1330">
        <f t="shared" ref="CJ63" si="216">CL58</f>
        <v>2.5868894937850424</v>
      </c>
      <c r="CK63" s="1331"/>
      <c r="CL63" s="1332"/>
      <c r="CM63" s="1330">
        <f t="shared" ref="CM63" si="217">CO58</f>
        <v>3.4117797276073145</v>
      </c>
      <c r="CN63" s="1331"/>
      <c r="CO63" s="1332"/>
      <c r="CP63" s="1330">
        <f t="shared" ref="CP63" si="218">CR58</f>
        <v>6.4781611631991707</v>
      </c>
      <c r="CQ63" s="1331"/>
      <c r="CR63" s="1332"/>
      <c r="CS63" s="1330">
        <f t="shared" ref="CS63" si="219">CU58</f>
        <v>7.1073466465310222</v>
      </c>
      <c r="CT63" s="1331"/>
      <c r="CU63" s="1332"/>
      <c r="CV63" s="1330">
        <f t="shared" ref="CV63" si="220">CX58</f>
        <v>6.2579864170918134</v>
      </c>
      <c r="CW63" s="1331"/>
      <c r="CX63" s="1332"/>
      <c r="CY63" s="1330">
        <f t="shared" ref="CY63" si="221">DA58</f>
        <v>5.5390178856232817</v>
      </c>
      <c r="CZ63" s="1331"/>
      <c r="DA63" s="1332"/>
      <c r="DB63" s="1330">
        <f t="shared" ref="DB63" si="222">DD58</f>
        <v>5.4411131344074199</v>
      </c>
      <c r="DC63" s="1331"/>
      <c r="DD63" s="1332"/>
      <c r="DE63" s="1330">
        <f t="shared" ref="DE63" si="223">DG58</f>
        <v>13.882038199748003</v>
      </c>
      <c r="DF63" s="1331"/>
      <c r="DG63" s="1332"/>
      <c r="DH63" s="1330">
        <f t="shared" ref="DH63" si="224">DJ58</f>
        <v>13.882038199748003</v>
      </c>
      <c r="DI63" s="1331"/>
      <c r="DJ63" s="1332"/>
      <c r="DK63" s="1330">
        <f t="shared" ref="DK63" si="225">DM58</f>
        <v>16.966935577469776</v>
      </c>
      <c r="DL63" s="1331"/>
      <c r="DM63" s="1332"/>
      <c r="DN63" s="1330">
        <f t="shared" ref="DN63" si="226">DP58</f>
        <v>10.894758850701987</v>
      </c>
      <c r="DO63" s="1331"/>
      <c r="DP63" s="1332"/>
    </row>
    <row r="64" spans="1:120" ht="20.149999999999999" customHeight="1" x14ac:dyDescent="0.35">
      <c r="A64"/>
      <c r="B64" s="1254" t="s">
        <v>106</v>
      </c>
      <c r="C64" s="1255"/>
      <c r="D64" s="93">
        <v>32</v>
      </c>
      <c r="E64" s="7"/>
      <c r="F64" s="7"/>
      <c r="G64" s="1198" t="s">
        <v>108</v>
      </c>
      <c r="H64" s="1199"/>
      <c r="I64" s="1200"/>
      <c r="J64" s="1195">
        <v>22</v>
      </c>
      <c r="K64" s="1196"/>
      <c r="L64" s="1197"/>
      <c r="M64" s="1195">
        <v>22</v>
      </c>
      <c r="N64" s="1196"/>
      <c r="O64" s="1197"/>
      <c r="P64" s="1195">
        <v>22</v>
      </c>
      <c r="Q64" s="1196"/>
      <c r="R64" s="1197"/>
      <c r="S64" s="1195">
        <v>22</v>
      </c>
      <c r="T64" s="1196"/>
      <c r="U64" s="1197"/>
      <c r="V64" s="1195">
        <v>22</v>
      </c>
      <c r="W64" s="1196"/>
      <c r="X64" s="1197"/>
      <c r="Y64" s="1195">
        <f>+$D$62</f>
        <v>22</v>
      </c>
      <c r="Z64" s="1196"/>
      <c r="AA64" s="1197"/>
      <c r="AB64" s="1195">
        <f>+$D$62</f>
        <v>22</v>
      </c>
      <c r="AC64" s="1196"/>
      <c r="AD64" s="1197"/>
      <c r="AE64" s="1195">
        <f>+$D$62</f>
        <v>22</v>
      </c>
      <c r="AF64" s="1196"/>
      <c r="AG64" s="1197"/>
      <c r="AH64" s="1195">
        <f>+$D$62</f>
        <v>22</v>
      </c>
      <c r="AI64" s="1196"/>
      <c r="AJ64" s="1197"/>
      <c r="AK64" s="1195">
        <f>+$D$62</f>
        <v>22</v>
      </c>
      <c r="AL64" s="1196"/>
      <c r="AM64" s="1197"/>
      <c r="AN64" s="1195">
        <f>+$D$62</f>
        <v>22</v>
      </c>
      <c r="AO64" s="1196"/>
      <c r="AP64" s="1197"/>
      <c r="AQ64" s="1195">
        <f>+$D$62</f>
        <v>22</v>
      </c>
      <c r="AR64" s="1196"/>
      <c r="AS64" s="1197"/>
      <c r="AT64" s="1195">
        <f>+$D$62</f>
        <v>22</v>
      </c>
      <c r="AU64" s="1196"/>
      <c r="AV64" s="1197"/>
      <c r="AW64" s="1195">
        <f t="shared" ref="AW64" si="227">+$D$62</f>
        <v>22</v>
      </c>
      <c r="AX64" s="1196"/>
      <c r="AY64" s="1197"/>
      <c r="AZ64" s="1195">
        <f>+$D$62</f>
        <v>22</v>
      </c>
      <c r="BA64" s="1196"/>
      <c r="BB64" s="1197"/>
      <c r="BC64" s="1195">
        <f t="shared" ref="BC64" si="228">+$D$62</f>
        <v>22</v>
      </c>
      <c r="BD64" s="1196"/>
      <c r="BE64" s="1197"/>
      <c r="BF64" s="1201">
        <f>$D$62</f>
        <v>22</v>
      </c>
      <c r="BG64" s="1202"/>
      <c r="BH64" s="1203"/>
      <c r="BI64" s="1201">
        <f t="shared" ref="BI64" si="229">$D$62</f>
        <v>22</v>
      </c>
      <c r="BJ64" s="1202"/>
      <c r="BK64" s="1203"/>
      <c r="BL64" s="1201">
        <f t="shared" ref="BL64" si="230">$D$62</f>
        <v>22</v>
      </c>
      <c r="BM64" s="1202"/>
      <c r="BN64" s="1203"/>
      <c r="BO64" s="1201">
        <f t="shared" ref="BO64" si="231">$D$62</f>
        <v>22</v>
      </c>
      <c r="BP64" s="1202"/>
      <c r="BQ64" s="1203"/>
      <c r="BR64" s="1201">
        <f>$D$64</f>
        <v>32</v>
      </c>
      <c r="BS64" s="1202"/>
      <c r="BT64" s="1203"/>
      <c r="BU64" s="1201">
        <f t="shared" ref="BU64" si="232">$D$64</f>
        <v>32</v>
      </c>
      <c r="BV64" s="1202"/>
      <c r="BW64" s="1203"/>
      <c r="BX64" s="1201">
        <f t="shared" ref="BX64" si="233">$D$64</f>
        <v>32</v>
      </c>
      <c r="BY64" s="1202"/>
      <c r="BZ64" s="1203"/>
      <c r="CA64" s="1201">
        <f t="shared" ref="CA64" si="234">$D$64</f>
        <v>32</v>
      </c>
      <c r="CB64" s="1202"/>
      <c r="CC64" s="1203"/>
      <c r="CD64" s="1201">
        <f t="shared" ref="CD64" si="235">$D$64</f>
        <v>32</v>
      </c>
      <c r="CE64" s="1202"/>
      <c r="CF64" s="1203"/>
      <c r="CG64" s="1201">
        <f t="shared" ref="CG64" si="236">$D$64</f>
        <v>32</v>
      </c>
      <c r="CH64" s="1202"/>
      <c r="CI64" s="1203"/>
      <c r="CJ64" s="1201">
        <f t="shared" ref="CJ64" si="237">$D$64</f>
        <v>32</v>
      </c>
      <c r="CK64" s="1202"/>
      <c r="CL64" s="1203"/>
      <c r="CM64" s="1201">
        <f t="shared" ref="CM64" si="238">$D$64</f>
        <v>32</v>
      </c>
      <c r="CN64" s="1202"/>
      <c r="CO64" s="1203"/>
      <c r="CP64" s="1201">
        <f t="shared" ref="CP64" si="239">$D$64</f>
        <v>32</v>
      </c>
      <c r="CQ64" s="1202"/>
      <c r="CR64" s="1203"/>
      <c r="CS64" s="1201">
        <f t="shared" ref="CS64" si="240">$D$64</f>
        <v>32</v>
      </c>
      <c r="CT64" s="1202"/>
      <c r="CU64" s="1203"/>
      <c r="CV64" s="1201">
        <f t="shared" ref="CV64" si="241">$D$64</f>
        <v>32</v>
      </c>
      <c r="CW64" s="1202"/>
      <c r="CX64" s="1203"/>
      <c r="CY64" s="1201">
        <f t="shared" ref="CY64" si="242">$D$64</f>
        <v>32</v>
      </c>
      <c r="CZ64" s="1202"/>
      <c r="DA64" s="1203"/>
      <c r="DB64" s="1201">
        <f t="shared" ref="DB64" si="243">$D$64</f>
        <v>32</v>
      </c>
      <c r="DC64" s="1202"/>
      <c r="DD64" s="1203"/>
      <c r="DE64" s="1201">
        <f t="shared" ref="DE64" si="244">$D$64</f>
        <v>32</v>
      </c>
      <c r="DF64" s="1202"/>
      <c r="DG64" s="1203"/>
      <c r="DH64" s="1201">
        <f t="shared" ref="DH64" si="245">$D$64</f>
        <v>32</v>
      </c>
      <c r="DI64" s="1202"/>
      <c r="DJ64" s="1203"/>
      <c r="DK64" s="1201">
        <f t="shared" ref="DK64" si="246">$D$64</f>
        <v>32</v>
      </c>
      <c r="DL64" s="1202"/>
      <c r="DM64" s="1203"/>
      <c r="DN64" s="1201">
        <f t="shared" ref="DN64" si="247">$D$64</f>
        <v>32</v>
      </c>
      <c r="DO64" s="1202"/>
      <c r="DP64" s="1203"/>
    </row>
    <row r="65" spans="1:120" ht="20.149999999999999" customHeight="1" x14ac:dyDescent="0.35">
      <c r="A65"/>
      <c r="B65"/>
      <c r="C65"/>
      <c r="D65"/>
      <c r="E65" s="94"/>
      <c r="F65" s="94"/>
      <c r="G65" s="1189" t="s">
        <v>67</v>
      </c>
      <c r="H65" s="1190"/>
      <c r="I65" s="1191"/>
      <c r="J65" s="1220">
        <f>J64-J63</f>
        <v>22</v>
      </c>
      <c r="K65" s="1221"/>
      <c r="L65" s="1222"/>
      <c r="M65" s="1220">
        <f>M64-M63</f>
        <v>22</v>
      </c>
      <c r="N65" s="1221"/>
      <c r="O65" s="1222"/>
      <c r="P65" s="1220">
        <f>P64-P63</f>
        <v>22</v>
      </c>
      <c r="Q65" s="1221"/>
      <c r="R65" s="1222"/>
      <c r="S65" s="1220">
        <f>S64-S63</f>
        <v>22</v>
      </c>
      <c r="T65" s="1221"/>
      <c r="U65" s="1222"/>
      <c r="V65" s="1220">
        <f>V64-V63</f>
        <v>9.4619299745350194</v>
      </c>
      <c r="W65" s="1221"/>
      <c r="X65" s="1222"/>
      <c r="Y65" s="1220">
        <f>Y64-Y63</f>
        <v>7.1430359430404931</v>
      </c>
      <c r="Z65" s="1221"/>
      <c r="AA65" s="1222"/>
      <c r="AB65" s="1220">
        <f>AB64-AB63</f>
        <v>9.4266413901854467</v>
      </c>
      <c r="AC65" s="1221"/>
      <c r="AD65" s="1222"/>
      <c r="AE65" s="1220">
        <f>AE64-AE63</f>
        <v>-0.85150199563174667</v>
      </c>
      <c r="AF65" s="1221"/>
      <c r="AG65" s="1222"/>
      <c r="AH65" s="1220">
        <f>AH64-AH63</f>
        <v>3.1840382189278635</v>
      </c>
      <c r="AI65" s="1221"/>
      <c r="AJ65" s="1222"/>
      <c r="AK65" s="1220">
        <f>AK64-AK63</f>
        <v>-1.0660165965835162</v>
      </c>
      <c r="AL65" s="1221"/>
      <c r="AM65" s="1222"/>
      <c r="AN65" s="1220">
        <f>AN64-AN63</f>
        <v>16.457643889669697</v>
      </c>
      <c r="AO65" s="1221"/>
      <c r="AP65" s="1222"/>
      <c r="AQ65" s="1233">
        <f>AQ64-AQ63</f>
        <v>18.83653846153846</v>
      </c>
      <c r="AR65" s="1234"/>
      <c r="AS65" s="1235"/>
      <c r="AT65" s="1220">
        <f>AT64-AT63</f>
        <v>22</v>
      </c>
      <c r="AU65" s="1221"/>
      <c r="AV65" s="1222"/>
      <c r="AW65" s="1220">
        <f t="shared" ref="AW65" si="248">AW64-AW63</f>
        <v>22</v>
      </c>
      <c r="AX65" s="1221"/>
      <c r="AY65" s="1222"/>
      <c r="AZ65" s="1220">
        <f>AZ64-AZ63</f>
        <v>14.107852855448517</v>
      </c>
      <c r="BA65" s="1221"/>
      <c r="BB65" s="1222"/>
      <c r="BC65" s="1220">
        <f t="shared" ref="BC65" si="249">BC64-BC63</f>
        <v>21.148758671699976</v>
      </c>
      <c r="BD65" s="1221"/>
      <c r="BE65" s="1222"/>
      <c r="BF65" s="1220">
        <f>BF64-BF63</f>
        <v>17.271314393910053</v>
      </c>
      <c r="BG65" s="1221"/>
      <c r="BH65" s="1222"/>
      <c r="BI65" s="1220">
        <f t="shared" ref="BI65" si="250">BI64-BI63</f>
        <v>21.148758671699976</v>
      </c>
      <c r="BJ65" s="1221"/>
      <c r="BK65" s="1222"/>
      <c r="BL65" s="1233">
        <f t="shared" ref="BL65" si="251">BL64-BL63</f>
        <v>3.6193439635388316</v>
      </c>
      <c r="BM65" s="1234"/>
      <c r="BN65" s="1235"/>
      <c r="BO65" s="1220">
        <f>BO64-BO63</f>
        <v>19.329833153754159</v>
      </c>
      <c r="BP65" s="1221"/>
      <c r="BQ65" s="1222"/>
      <c r="BR65" s="1220">
        <f t="shared" ref="BR65" si="252">BR64-BR63</f>
        <v>22.381973544306561</v>
      </c>
      <c r="BS65" s="1221"/>
      <c r="BT65" s="1222"/>
      <c r="BU65" s="1220">
        <f t="shared" ref="BU65" si="253">BU64-BU63</f>
        <v>21.194174035374857</v>
      </c>
      <c r="BV65" s="1221"/>
      <c r="BW65" s="1222"/>
      <c r="BX65" s="1220">
        <f t="shared" ref="BX65" si="254">BX64-BX63</f>
        <v>23.767219978927351</v>
      </c>
      <c r="BY65" s="1221"/>
      <c r="BZ65" s="1222"/>
      <c r="CA65" s="1220">
        <f t="shared" ref="CA65" si="255">CA64-CA63</f>
        <v>14.175320961531032</v>
      </c>
      <c r="CB65" s="1221"/>
      <c r="CC65" s="1222"/>
      <c r="CD65" s="1220">
        <f t="shared" ref="CD65" si="256">CD64-CD63</f>
        <v>26.280682091455922</v>
      </c>
      <c r="CE65" s="1221"/>
      <c r="CF65" s="1222"/>
      <c r="CG65" s="1220">
        <f t="shared" ref="CG65" si="257">CG64-CG63</f>
        <v>29.270574326105962</v>
      </c>
      <c r="CH65" s="1221"/>
      <c r="CI65" s="1222"/>
      <c r="CJ65" s="1220">
        <f t="shared" ref="CJ65" si="258">CJ64-CJ63</f>
        <v>29.413110506214956</v>
      </c>
      <c r="CK65" s="1221"/>
      <c r="CL65" s="1222"/>
      <c r="CM65" s="1220">
        <f t="shared" ref="CM65" si="259">CM64-CM63</f>
        <v>28.588220272392686</v>
      </c>
      <c r="CN65" s="1221"/>
      <c r="CO65" s="1222"/>
      <c r="CP65" s="1220">
        <f t="shared" ref="CP65" si="260">CP64-CP63</f>
        <v>25.521838836800828</v>
      </c>
      <c r="CQ65" s="1221"/>
      <c r="CR65" s="1222"/>
      <c r="CS65" s="1220">
        <f t="shared" ref="CS65" si="261">CS64-CS63</f>
        <v>24.89265335346898</v>
      </c>
      <c r="CT65" s="1221"/>
      <c r="CU65" s="1222"/>
      <c r="CV65" s="1220">
        <f t="shared" ref="CV65" si="262">CV64-CV63</f>
        <v>25.742013582908186</v>
      </c>
      <c r="CW65" s="1221"/>
      <c r="CX65" s="1222"/>
      <c r="CY65" s="1220">
        <f t="shared" ref="CY65" si="263">CY64-CY63</f>
        <v>26.460982114376719</v>
      </c>
      <c r="CZ65" s="1221"/>
      <c r="DA65" s="1222"/>
      <c r="DB65" s="1220">
        <f t="shared" ref="DB65" si="264">DB64-DB63</f>
        <v>26.55888686559258</v>
      </c>
      <c r="DC65" s="1221"/>
      <c r="DD65" s="1222"/>
      <c r="DE65" s="1220">
        <f t="shared" ref="DE65" si="265">DE64-DE63</f>
        <v>18.117961800251997</v>
      </c>
      <c r="DF65" s="1221"/>
      <c r="DG65" s="1222"/>
      <c r="DH65" s="1220">
        <f t="shared" ref="DH65" si="266">DH64-DH63</f>
        <v>18.117961800251997</v>
      </c>
      <c r="DI65" s="1221"/>
      <c r="DJ65" s="1222"/>
      <c r="DK65" s="1220">
        <f t="shared" ref="DK65" si="267">DK64-DK63</f>
        <v>15.033064422530224</v>
      </c>
      <c r="DL65" s="1221"/>
      <c r="DM65" s="1222"/>
      <c r="DN65" s="1220">
        <f t="shared" ref="DN65" si="268">DN64-DN63</f>
        <v>21.105241149298013</v>
      </c>
      <c r="DO65" s="1221"/>
      <c r="DP65" s="1222"/>
    </row>
    <row r="66" spans="1:120" customFormat="1" ht="27" customHeight="1" x14ac:dyDescent="0.35"/>
    <row r="67" spans="1:120" customFormat="1" ht="27" customHeight="1" x14ac:dyDescent="0.35"/>
    <row r="68" spans="1:120" customFormat="1" ht="27" customHeight="1" x14ac:dyDescent="0.35"/>
    <row r="69" spans="1:120" customFormat="1" x14ac:dyDescent="0.35"/>
    <row r="70" spans="1:120" customFormat="1" x14ac:dyDescent="0.35"/>
    <row r="71" spans="1:120" customFormat="1" x14ac:dyDescent="0.35"/>
    <row r="72" spans="1:120" customFormat="1" x14ac:dyDescent="0.35"/>
    <row r="73" spans="1:120" customFormat="1" x14ac:dyDescent="0.35"/>
    <row r="74" spans="1:120" customFormat="1" x14ac:dyDescent="0.35"/>
    <row r="75" spans="1:120" customFormat="1" x14ac:dyDescent="0.35"/>
    <row r="76" spans="1:120" customFormat="1" x14ac:dyDescent="0.35"/>
    <row r="77" spans="1:120" customFormat="1" x14ac:dyDescent="0.35"/>
    <row r="78" spans="1:120" customFormat="1" x14ac:dyDescent="0.35"/>
    <row r="79" spans="1:120" customFormat="1" x14ac:dyDescent="0.35"/>
    <row r="80" spans="1:120" customFormat="1" x14ac:dyDescent="0.35"/>
    <row r="81" customFormat="1" ht="16.5" customHeight="1" x14ac:dyDescent="0.35"/>
    <row r="82" customFormat="1" ht="16.5" customHeight="1" x14ac:dyDescent="0.35"/>
    <row r="83" customFormat="1" ht="16.5" customHeight="1" x14ac:dyDescent="0.35"/>
    <row r="84" customFormat="1" ht="16.5" customHeight="1" x14ac:dyDescent="0.35"/>
    <row r="85" customFormat="1" ht="16.5" customHeight="1" x14ac:dyDescent="0.35"/>
    <row r="86" customFormat="1" ht="16.5" customHeight="1" x14ac:dyDescent="0.35"/>
    <row r="87" customFormat="1" ht="16.5" customHeight="1" x14ac:dyDescent="0.35"/>
    <row r="88" customFormat="1" ht="16.5" customHeight="1" x14ac:dyDescent="0.35"/>
    <row r="89" customFormat="1" ht="16.5" customHeigh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sheetData>
  <autoFilter ref="A13:AB63" xr:uid="{2A3D24FF-C001-48F7-8DCE-E0D5882BFD35}"/>
  <mergeCells count="359">
    <mergeCell ref="J7:L7"/>
    <mergeCell ref="DH65:DJ65"/>
    <mergeCell ref="DK65:DM65"/>
    <mergeCell ref="DN65:DP65"/>
    <mergeCell ref="DE62:DG62"/>
    <mergeCell ref="DH62:DJ62"/>
    <mergeCell ref="DK62:DM62"/>
    <mergeCell ref="DN62:DP62"/>
    <mergeCell ref="DE63:DG63"/>
    <mergeCell ref="DH63:DJ63"/>
    <mergeCell ref="DK63:DM63"/>
    <mergeCell ref="DN63:DP63"/>
    <mergeCell ref="DE64:DG64"/>
    <mergeCell ref="DH64:DJ64"/>
    <mergeCell ref="DK64:DM64"/>
    <mergeCell ref="DN64:DP64"/>
    <mergeCell ref="CS65:CU65"/>
    <mergeCell ref="CV65:CX65"/>
    <mergeCell ref="CY65:DA65"/>
    <mergeCell ref="DB65:DD65"/>
    <mergeCell ref="DE65:DG65"/>
    <mergeCell ref="DE7:DP7"/>
    <mergeCell ref="DH8:DJ8"/>
    <mergeCell ref="DK8:DM8"/>
    <mergeCell ref="DN8:DP8"/>
    <mergeCell ref="DH9:DI9"/>
    <mergeCell ref="DK9:DL9"/>
    <mergeCell ref="DN9:DO9"/>
    <mergeCell ref="DE10:DF10"/>
    <mergeCell ref="DH10:DI10"/>
    <mergeCell ref="DK10:DL10"/>
    <mergeCell ref="DN10:DO10"/>
    <mergeCell ref="DE11:DF11"/>
    <mergeCell ref="DH11:DI11"/>
    <mergeCell ref="DK11:DL11"/>
    <mergeCell ref="DN11:DO11"/>
    <mergeCell ref="DE61:DG61"/>
    <mergeCell ref="DH61:DJ61"/>
    <mergeCell ref="DK61:DM61"/>
    <mergeCell ref="DN61:DP61"/>
    <mergeCell ref="CS63:CU63"/>
    <mergeCell ref="CV63:CX63"/>
    <mergeCell ref="CY63:DA63"/>
    <mergeCell ref="DB63:DD63"/>
    <mergeCell ref="CS64:CU64"/>
    <mergeCell ref="CV64:CX64"/>
    <mergeCell ref="CY64:DA64"/>
    <mergeCell ref="DB64:DD64"/>
    <mergeCell ref="CS61:CU61"/>
    <mergeCell ref="CV61:CX61"/>
    <mergeCell ref="CY61:DA61"/>
    <mergeCell ref="DB61:DD61"/>
    <mergeCell ref="CS62:CU62"/>
    <mergeCell ref="CV62:CX62"/>
    <mergeCell ref="CY62:DA62"/>
    <mergeCell ref="DB62:DD62"/>
    <mergeCell ref="DB10:DC10"/>
    <mergeCell ref="CS11:CT11"/>
    <mergeCell ref="CV11:CW11"/>
    <mergeCell ref="CY11:CZ11"/>
    <mergeCell ref="DB11:DC11"/>
    <mergeCell ref="AZ61:BB61"/>
    <mergeCell ref="BC61:BE61"/>
    <mergeCell ref="CG10:CH10"/>
    <mergeCell ref="CJ10:CK10"/>
    <mergeCell ref="CM10:CN10"/>
    <mergeCell ref="CG11:CH11"/>
    <mergeCell ref="CJ11:CK11"/>
    <mergeCell ref="CM11:CN11"/>
    <mergeCell ref="BF61:BH61"/>
    <mergeCell ref="BF11:BG11"/>
    <mergeCell ref="BI61:BK61"/>
    <mergeCell ref="BL61:BN61"/>
    <mergeCell ref="BO61:BQ61"/>
    <mergeCell ref="BR61:BT61"/>
    <mergeCell ref="BU61:BW61"/>
    <mergeCell ref="BX61:BZ61"/>
    <mergeCell ref="CA61:CC61"/>
    <mergeCell ref="AZ9:BA9"/>
    <mergeCell ref="BC9:BD9"/>
    <mergeCell ref="AZ10:BA10"/>
    <mergeCell ref="BC10:BD10"/>
    <mergeCell ref="AZ11:BA11"/>
    <mergeCell ref="BC11:BD11"/>
    <mergeCell ref="CS10:CT10"/>
    <mergeCell ref="CV10:CW10"/>
    <mergeCell ref="CY10:CZ10"/>
    <mergeCell ref="CD10:CE10"/>
    <mergeCell ref="CD11:CE11"/>
    <mergeCell ref="BI11:BJ11"/>
    <mergeCell ref="BL11:BM11"/>
    <mergeCell ref="BO11:BP11"/>
    <mergeCell ref="BR11:BS11"/>
    <mergeCell ref="BU11:BV11"/>
    <mergeCell ref="BX11:BY11"/>
    <mergeCell ref="CA11:CB11"/>
    <mergeCell ref="CP10:CQ10"/>
    <mergeCell ref="CP11:CQ11"/>
    <mergeCell ref="BF9:BG9"/>
    <mergeCell ref="BI9:BJ9"/>
    <mergeCell ref="BL9:BM9"/>
    <mergeCell ref="BO9:BP9"/>
    <mergeCell ref="BF65:BH65"/>
    <mergeCell ref="CD61:CF61"/>
    <mergeCell ref="CG61:CI61"/>
    <mergeCell ref="CJ61:CL61"/>
    <mergeCell ref="CM61:CO61"/>
    <mergeCell ref="CP61:CR61"/>
    <mergeCell ref="CD62:CF62"/>
    <mergeCell ref="AZ62:BB62"/>
    <mergeCell ref="BC62:BE62"/>
    <mergeCell ref="AZ63:BB63"/>
    <mergeCell ref="BC63:BE63"/>
    <mergeCell ref="AZ64:BB64"/>
    <mergeCell ref="BC64:BE64"/>
    <mergeCell ref="AZ65:BB65"/>
    <mergeCell ref="BC65:BE65"/>
    <mergeCell ref="CG64:CI64"/>
    <mergeCell ref="CJ64:CL64"/>
    <mergeCell ref="CM64:CO64"/>
    <mergeCell ref="CP64:CR64"/>
    <mergeCell ref="BI65:BK65"/>
    <mergeCell ref="BL65:BN65"/>
    <mergeCell ref="BO65:BQ65"/>
    <mergeCell ref="BR65:BT65"/>
    <mergeCell ref="BU65:BW65"/>
    <mergeCell ref="BX65:BZ65"/>
    <mergeCell ref="CA65:CC65"/>
    <mergeCell ref="CD65:CF65"/>
    <mergeCell ref="CG65:CI65"/>
    <mergeCell ref="CJ65:CL65"/>
    <mergeCell ref="CM65:CO65"/>
    <mergeCell ref="CP65:CR65"/>
    <mergeCell ref="CG62:CI62"/>
    <mergeCell ref="CJ62:CL62"/>
    <mergeCell ref="CM62:CO62"/>
    <mergeCell ref="CP62:CR62"/>
    <mergeCell ref="CD63:CF63"/>
    <mergeCell ref="CG63:CI63"/>
    <mergeCell ref="CJ63:CL63"/>
    <mergeCell ref="CM63:CO63"/>
    <mergeCell ref="CP63:CR63"/>
    <mergeCell ref="CD64:CF64"/>
    <mergeCell ref="CD8:CF8"/>
    <mergeCell ref="CG8:CI8"/>
    <mergeCell ref="CJ8:CL8"/>
    <mergeCell ref="CM8:CO8"/>
    <mergeCell ref="CD9:CE9"/>
    <mergeCell ref="CG9:CH9"/>
    <mergeCell ref="CJ9:CK9"/>
    <mergeCell ref="CM9:CN9"/>
    <mergeCell ref="CD7:CR7"/>
    <mergeCell ref="CP8:CR8"/>
    <mergeCell ref="CP9:CQ9"/>
    <mergeCell ref="CS7:DD7"/>
    <mergeCell ref="CS8:CU8"/>
    <mergeCell ref="CV8:CX8"/>
    <mergeCell ref="CY8:DA8"/>
    <mergeCell ref="DB8:DD8"/>
    <mergeCell ref="DE8:DG8"/>
    <mergeCell ref="CS9:CT9"/>
    <mergeCell ref="CV9:CW9"/>
    <mergeCell ref="CY9:CZ9"/>
    <mergeCell ref="DB9:DC9"/>
    <mergeCell ref="DE9:DF9"/>
    <mergeCell ref="BF63:BH63"/>
    <mergeCell ref="BF64:BH64"/>
    <mergeCell ref="BI62:BK62"/>
    <mergeCell ref="BL62:BN62"/>
    <mergeCell ref="BO62:BQ62"/>
    <mergeCell ref="BR62:BT62"/>
    <mergeCell ref="BU62:BW62"/>
    <mergeCell ref="BX62:BZ62"/>
    <mergeCell ref="CA62:CC62"/>
    <mergeCell ref="BF62:BH62"/>
    <mergeCell ref="BI63:BK63"/>
    <mergeCell ref="BL63:BN63"/>
    <mergeCell ref="BO63:BQ63"/>
    <mergeCell ref="BR63:BT63"/>
    <mergeCell ref="BU63:BW63"/>
    <mergeCell ref="BX63:BZ63"/>
    <mergeCell ref="CA63:CC63"/>
    <mergeCell ref="BI64:BK64"/>
    <mergeCell ref="BL64:BN64"/>
    <mergeCell ref="BO64:BQ64"/>
    <mergeCell ref="BR64:BT64"/>
    <mergeCell ref="BU64:BW64"/>
    <mergeCell ref="BX64:BZ64"/>
    <mergeCell ref="CA64:CC64"/>
    <mergeCell ref="BR9:BS9"/>
    <mergeCell ref="BU9:BV9"/>
    <mergeCell ref="BX9:BY9"/>
    <mergeCell ref="CA9:CB9"/>
    <mergeCell ref="BF10:BG10"/>
    <mergeCell ref="BI10:BJ10"/>
    <mergeCell ref="BL10:BM10"/>
    <mergeCell ref="BO10:BP10"/>
    <mergeCell ref="BR10:BS10"/>
    <mergeCell ref="BU10:BV10"/>
    <mergeCell ref="BX10:BY10"/>
    <mergeCell ref="CA10:CB10"/>
    <mergeCell ref="BR7:CC7"/>
    <mergeCell ref="BF8:BH8"/>
    <mergeCell ref="BI8:BK8"/>
    <mergeCell ref="BL8:BN8"/>
    <mergeCell ref="BO8:BQ8"/>
    <mergeCell ref="BR8:BT8"/>
    <mergeCell ref="BU8:BW8"/>
    <mergeCell ref="BX8:BZ8"/>
    <mergeCell ref="CA8:CC8"/>
    <mergeCell ref="AZ7:BQ7"/>
    <mergeCell ref="AZ8:BB8"/>
    <mergeCell ref="BC8:BE8"/>
    <mergeCell ref="AT65:AV65"/>
    <mergeCell ref="AW65:AY65"/>
    <mergeCell ref="AK65:AM65"/>
    <mergeCell ref="AN65:AP65"/>
    <mergeCell ref="AQ65:AS65"/>
    <mergeCell ref="AB65:AD65"/>
    <mergeCell ref="AE65:AG65"/>
    <mergeCell ref="AH65:AJ65"/>
    <mergeCell ref="G65:I65"/>
    <mergeCell ref="J65:L65"/>
    <mergeCell ref="M65:O65"/>
    <mergeCell ref="P65:R65"/>
    <mergeCell ref="S65:U65"/>
    <mergeCell ref="V65:X65"/>
    <mergeCell ref="Y65:AA65"/>
    <mergeCell ref="AE64:AG64"/>
    <mergeCell ref="AH64:AJ64"/>
    <mergeCell ref="G64:I64"/>
    <mergeCell ref="J64:L64"/>
    <mergeCell ref="M64:O64"/>
    <mergeCell ref="P64:R64"/>
    <mergeCell ref="S64:U64"/>
    <mergeCell ref="V64:X64"/>
    <mergeCell ref="Y64:AA64"/>
    <mergeCell ref="AB64:AD64"/>
    <mergeCell ref="AH63:AJ63"/>
    <mergeCell ref="AK63:AM63"/>
    <mergeCell ref="AN63:AP63"/>
    <mergeCell ref="AQ63:AS63"/>
    <mergeCell ref="AT63:AV63"/>
    <mergeCell ref="AW63:AY63"/>
    <mergeCell ref="AW64:AY64"/>
    <mergeCell ref="AK64:AM64"/>
    <mergeCell ref="AN64:AP64"/>
    <mergeCell ref="AQ64:AS64"/>
    <mergeCell ref="AT64:AV64"/>
    <mergeCell ref="G63:I63"/>
    <mergeCell ref="J63:L63"/>
    <mergeCell ref="M63:O63"/>
    <mergeCell ref="P63:R63"/>
    <mergeCell ref="S63:U63"/>
    <mergeCell ref="V63:X63"/>
    <mergeCell ref="Y63:AA63"/>
    <mergeCell ref="AB63:AD63"/>
    <mergeCell ref="AE63:AG63"/>
    <mergeCell ref="AK62:AM62"/>
    <mergeCell ref="AN62:AP62"/>
    <mergeCell ref="AQ62:AS62"/>
    <mergeCell ref="AT62:AV62"/>
    <mergeCell ref="AW62:AY62"/>
    <mergeCell ref="S62:U62"/>
    <mergeCell ref="V62:X62"/>
    <mergeCell ref="Y62:AA62"/>
    <mergeCell ref="AB62:AD62"/>
    <mergeCell ref="AE62:AG62"/>
    <mergeCell ref="AH62:AJ62"/>
    <mergeCell ref="B62:C62"/>
    <mergeCell ref="G62:I62"/>
    <mergeCell ref="J62:L62"/>
    <mergeCell ref="M62:O62"/>
    <mergeCell ref="P62:R62"/>
    <mergeCell ref="C7:C12"/>
    <mergeCell ref="D7:D12"/>
    <mergeCell ref="E7:E12"/>
    <mergeCell ref="AT61:AV61"/>
    <mergeCell ref="A58:I59"/>
    <mergeCell ref="J61:L61"/>
    <mergeCell ref="M61:O61"/>
    <mergeCell ref="P61:R61"/>
    <mergeCell ref="S61:U61"/>
    <mergeCell ref="V61:X61"/>
    <mergeCell ref="Y61:AA61"/>
    <mergeCell ref="G7:G12"/>
    <mergeCell ref="H7:H12"/>
    <mergeCell ref="I7:I12"/>
    <mergeCell ref="A7:A12"/>
    <mergeCell ref="B7:B12"/>
    <mergeCell ref="J11:K11"/>
    <mergeCell ref="M11:N11"/>
    <mergeCell ref="P11:Q11"/>
    <mergeCell ref="AW61:AY61"/>
    <mergeCell ref="AB61:AD61"/>
    <mergeCell ref="AE61:AG61"/>
    <mergeCell ref="AH61:AJ61"/>
    <mergeCell ref="AK61:AM61"/>
    <mergeCell ref="AN61:AP61"/>
    <mergeCell ref="AQ61:AS61"/>
    <mergeCell ref="AN10:AO10"/>
    <mergeCell ref="AQ10:AR10"/>
    <mergeCell ref="AT10:AU10"/>
    <mergeCell ref="AW11:AX11"/>
    <mergeCell ref="AE11:AF11"/>
    <mergeCell ref="AH11:AI11"/>
    <mergeCell ref="AK11:AL11"/>
    <mergeCell ref="AN11:AO11"/>
    <mergeCell ref="AQ11:AR11"/>
    <mergeCell ref="AT11:AU11"/>
    <mergeCell ref="AK9:AL9"/>
    <mergeCell ref="AN9:AO9"/>
    <mergeCell ref="AQ9:AR9"/>
    <mergeCell ref="AT9:AU9"/>
    <mergeCell ref="AW10:AX10"/>
    <mergeCell ref="AK10:AL10"/>
    <mergeCell ref="S11:T11"/>
    <mergeCell ref="V11:W11"/>
    <mergeCell ref="Y11:Z11"/>
    <mergeCell ref="AB11:AC11"/>
    <mergeCell ref="AE10:AF10"/>
    <mergeCell ref="AH10:AI10"/>
    <mergeCell ref="S9:T9"/>
    <mergeCell ref="V9:W9"/>
    <mergeCell ref="Y9:Z9"/>
    <mergeCell ref="AB9:AC9"/>
    <mergeCell ref="J10:K10"/>
    <mergeCell ref="M10:N10"/>
    <mergeCell ref="P10:Q10"/>
    <mergeCell ref="S10:T10"/>
    <mergeCell ref="V10:W10"/>
    <mergeCell ref="Y10:Z10"/>
    <mergeCell ref="AB10:AC10"/>
    <mergeCell ref="AE9:AF9"/>
    <mergeCell ref="AH9:AI9"/>
    <mergeCell ref="B63:C63"/>
    <mergeCell ref="B64:C64"/>
    <mergeCell ref="F7:F12"/>
    <mergeCell ref="AT7:AY7"/>
    <mergeCell ref="J8:L8"/>
    <mergeCell ref="M8:O8"/>
    <mergeCell ref="P8:R8"/>
    <mergeCell ref="S8:U8"/>
    <mergeCell ref="V8:X8"/>
    <mergeCell ref="Y8:AA8"/>
    <mergeCell ref="AB8:AD8"/>
    <mergeCell ref="AE8:AG8"/>
    <mergeCell ref="AH8:AJ8"/>
    <mergeCell ref="P7:AD7"/>
    <mergeCell ref="AE7:AS7"/>
    <mergeCell ref="AK8:AM8"/>
    <mergeCell ref="AN8:AP8"/>
    <mergeCell ref="AQ8:AS8"/>
    <mergeCell ref="AT8:AV8"/>
    <mergeCell ref="AW8:AY8"/>
    <mergeCell ref="J9:K9"/>
    <mergeCell ref="M9:N9"/>
    <mergeCell ref="P9:Q9"/>
    <mergeCell ref="AW9:AX9"/>
  </mergeCells>
  <phoneticPr fontId="20" type="noConversion"/>
  <conditionalFormatting sqref="J59:DP59">
    <cfRule type="cellIs" dxfId="297" priority="6" operator="greaterThan">
      <formula>0</formula>
    </cfRule>
    <cfRule type="cellIs" dxfId="296" priority="8" operator="lessThan">
      <formula>0</formula>
    </cfRule>
  </conditionalFormatting>
  <conditionalFormatting sqref="J65:DP65">
    <cfRule type="cellIs" dxfId="295" priority="3" operator="lessThan">
      <formula>0</formula>
    </cfRule>
    <cfRule type="cellIs" dxfId="294" priority="4" operator="greaterThan">
      <formula>0</formula>
    </cfRule>
    <cfRule type="expression" dxfId="293" priority="7">
      <formula>J$65&lt;=0</formula>
    </cfRule>
  </conditionalFormatting>
  <conditionalFormatting sqref="K58 N58 Q58 T58 W58 AC58 AF58 AI58 AL58 AO58 AR58 AU58 AX58">
    <cfRule type="expression" dxfId="292" priority="33">
      <formula>K58&lt;J59</formula>
    </cfRule>
  </conditionalFormatting>
  <conditionalFormatting sqref="N14:N15 Q14:Q15 T14:T15 W14:W15 K14:K58 Z14:Z58 AC14:AC58 AF14:AF58 AI14:AI58 AL14:AL58 AO14:AO58 AR14:AR58 AU14:AU58 AX14:AX58 BG14:BG58 BJ14:BJ58 BM14:BM58 BP14:BP58 BS14:BS58 BV14:BV58 BY14:BY58 CB14:CB58 CE14:CE58 CH14:CH58 CK14:CK58 CN14:CN58 CQ14:CQ58 CT14:CT58 CW14:CW58 CZ14:CZ58 DC14:DC58 DF14:DF58 DI14:DI58 DL14:DL58 DO14:DO58 N17:N58 Q17:Q58 T17:T58 W17:W58">
    <cfRule type="expression" dxfId="291" priority="29">
      <formula>K14&lt;J14</formula>
    </cfRule>
  </conditionalFormatting>
  <conditionalFormatting sqref="Z58">
    <cfRule type="expression" dxfId="290" priority="30">
      <formula>Z58&lt;Y59</formula>
    </cfRule>
  </conditionalFormatting>
  <conditionalFormatting sqref="AK58">
    <cfRule type="expression" dxfId="289" priority="24">
      <formula>AK58&lt;AL58</formula>
    </cfRule>
  </conditionalFormatting>
  <conditionalFormatting sqref="AN58">
    <cfRule type="expression" dxfId="288" priority="23">
      <formula>AN58&lt;AO58</formula>
    </cfRule>
  </conditionalFormatting>
  <conditionalFormatting sqref="AQ58">
    <cfRule type="expression" dxfId="287" priority="25">
      <formula>AQ58&lt;AR58</formula>
    </cfRule>
  </conditionalFormatting>
  <conditionalFormatting sqref="AT58 AW58">
    <cfRule type="expression" dxfId="286" priority="26">
      <formula>AT58&lt;AU58</formula>
    </cfRule>
  </conditionalFormatting>
  <conditionalFormatting sqref="AZ58 BC58">
    <cfRule type="expression" dxfId="285" priority="1">
      <formula>AZ58&lt;BA58</formula>
    </cfRule>
  </conditionalFormatting>
  <conditionalFormatting sqref="BA14:BA58 BD14:BD58">
    <cfRule type="expression" dxfId="284" priority="2">
      <formula>BA14&lt;AZ14</formula>
    </cfRule>
  </conditionalFormatting>
  <conditionalFormatting sqref="BA58 BD58">
    <cfRule type="expression" dxfId="283" priority="5">
      <formula>BA58&lt;AZ59</formula>
    </cfRule>
  </conditionalFormatting>
  <conditionalFormatting sqref="BG58 BJ58 BM58 BP58 BS58 BV58 BY58 CB58 CE58 CH58 CK58 CN58 CQ58 CT58 CW58 CZ58 DC58 DF58 DI58 DL58 DO58">
    <cfRule type="expression" dxfId="282" priority="19">
      <formula>BG58&lt;BF59</formula>
    </cfRule>
  </conditionalFormatting>
  <conditionalFormatting sqref="BO58">
    <cfRule type="expression" dxfId="281" priority="13">
      <formula>BO58&lt;BP58</formula>
    </cfRule>
  </conditionalFormatting>
  <conditionalFormatting sqref="BR58 CD58 CS58 DE58">
    <cfRule type="expression" dxfId="280" priority="12">
      <formula>BR58&lt;BS58</formula>
    </cfRule>
  </conditionalFormatting>
  <conditionalFormatting sqref="BU58 CG58 CV58 DH58">
    <cfRule type="expression" dxfId="279" priority="14">
      <formula>BU58&lt;BV58</formula>
    </cfRule>
  </conditionalFormatting>
  <conditionalFormatting sqref="BX58 CA58 CJ58 CM58 CP58 CY58 DB58 DK58 DN58">
    <cfRule type="expression" dxfId="278" priority="15">
      <formula>BX58&lt;BY58</formula>
    </cfRule>
  </conditionalFormatting>
  <printOptions horizontalCentered="1"/>
  <pageMargins left="0" right="0" top="0.12" bottom="0" header="0" footer="0"/>
  <pageSetup paperSize="9" scale="62"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2789-96DE-4B79-AB0E-C31CE99BBE76}">
  <sheetPr>
    <pageSetUpPr fitToPage="1"/>
  </sheetPr>
  <dimension ref="A1:DJ183"/>
  <sheetViews>
    <sheetView showGridLines="0" zoomScale="50" zoomScaleNormal="50" workbookViewId="0">
      <pane xSplit="9" ySplit="13" topLeftCell="BU37" activePane="bottomRight" state="frozen"/>
      <selection activeCell="C47" sqref="C47"/>
      <selection pane="topRight" activeCell="C47" sqref="C47"/>
      <selection pane="bottomLeft" activeCell="C47" sqref="C47"/>
      <selection pane="bottomRight" activeCell="CF146" sqref="CF146"/>
    </sheetView>
  </sheetViews>
  <sheetFormatPr defaultColWidth="9.1796875" defaultRowHeight="14.5" outlineLevelRow="1" outlineLevelCol="2" x14ac:dyDescent="0.35"/>
  <cols>
    <col min="1" max="9" width="12.7265625" style="4" customWidth="1"/>
    <col min="10" max="10" width="12.7265625" style="5" hidden="1" customWidth="1" outlineLevel="2" collapsed="1"/>
    <col min="11" max="13" width="12.7265625" style="5" hidden="1" customWidth="1" outlineLevel="2"/>
    <col min="14" max="14" width="12.7265625" style="5" hidden="1" customWidth="1" outlineLevel="2" collapsed="1"/>
    <col min="15" max="15" width="12.7265625" style="5" hidden="1" customWidth="1" outlineLevel="2"/>
    <col min="16" max="18" width="12.7265625" style="4" hidden="1" customWidth="1" outlineLevel="2"/>
    <col min="19" max="24" width="12.7265625" style="4" hidden="1" customWidth="1" outlineLevel="1"/>
    <col min="25" max="25" width="12.7265625" style="4" customWidth="1" collapsed="1"/>
    <col min="26" max="33" width="12.7265625" style="4" customWidth="1"/>
    <col min="34" max="45" width="12.7265625" customWidth="1"/>
    <col min="46" max="48" width="12.7265625" hidden="1" customWidth="1" outlineLevel="1"/>
    <col min="49" max="49" width="12.7265625" customWidth="1" collapsed="1"/>
    <col min="50" max="51" width="12.7265625" customWidth="1"/>
    <col min="52" max="54" width="12.7265625" hidden="1" customWidth="1" outlineLevel="1"/>
    <col min="55" max="55" width="12.7265625" customWidth="1" collapsed="1"/>
    <col min="56" max="61" width="12.7265625" customWidth="1"/>
    <col min="62" max="114" width="12.7265625" style="4" customWidth="1"/>
    <col min="115" max="16384" width="9.1796875" style="4"/>
  </cols>
  <sheetData>
    <row r="1" spans="1:114" s="5" customFormat="1" ht="22.5" x14ac:dyDescent="0.35">
      <c r="A1" s="101" t="s">
        <v>110</v>
      </c>
      <c r="B1" s="101"/>
      <c r="C1" s="101"/>
      <c r="D1" s="4"/>
      <c r="E1" s="4"/>
      <c r="F1" s="102">
        <v>5.5</v>
      </c>
      <c r="G1" s="4"/>
      <c r="H1" s="4"/>
      <c r="I1" s="4"/>
      <c r="AH1"/>
      <c r="AI1"/>
      <c r="AJ1"/>
      <c r="AK1"/>
      <c r="AL1"/>
      <c r="AM1"/>
      <c r="AN1"/>
      <c r="AO1"/>
      <c r="AP1"/>
      <c r="AQ1"/>
      <c r="AR1"/>
      <c r="AS1"/>
      <c r="AT1"/>
      <c r="AU1"/>
      <c r="AV1"/>
      <c r="AW1"/>
      <c r="AX1"/>
      <c r="AY1"/>
      <c r="AZ1"/>
      <c r="BA1"/>
      <c r="BB1"/>
      <c r="BC1"/>
      <c r="BD1"/>
      <c r="BE1"/>
      <c r="BF1"/>
      <c r="BG1"/>
      <c r="BH1"/>
      <c r="BI1"/>
    </row>
    <row r="2" spans="1:114" s="5" customFormat="1" ht="22.5" outlineLevel="1" x14ac:dyDescent="0.35">
      <c r="A2" s="101"/>
      <c r="B2" s="101"/>
      <c r="C2" s="101"/>
      <c r="D2" s="4"/>
      <c r="E2" s="4"/>
      <c r="F2" s="4"/>
      <c r="G2" s="4"/>
      <c r="H2" s="4"/>
      <c r="I2" s="4"/>
      <c r="AH2"/>
      <c r="AI2"/>
      <c r="AJ2"/>
      <c r="AK2"/>
      <c r="AL2"/>
      <c r="AM2"/>
      <c r="AN2"/>
      <c r="AO2"/>
      <c r="AP2"/>
      <c r="AQ2"/>
      <c r="AR2"/>
      <c r="AS2"/>
      <c r="AT2"/>
      <c r="AU2"/>
      <c r="AV2"/>
      <c r="AW2"/>
      <c r="AX2"/>
      <c r="AY2"/>
      <c r="AZ2"/>
      <c r="BA2"/>
      <c r="BB2"/>
      <c r="BC2"/>
      <c r="BD2"/>
      <c r="BE2"/>
      <c r="BF2"/>
      <c r="BG2"/>
      <c r="BH2"/>
      <c r="BI2"/>
    </row>
    <row r="3" spans="1:114" s="5" customFormat="1" outlineLevel="1" x14ac:dyDescent="0.35">
      <c r="A3" s="103" t="s">
        <v>1</v>
      </c>
      <c r="B3" s="104">
        <f>+'Screen Printing'!B3</f>
        <v>46279</v>
      </c>
      <c r="C3" s="105"/>
      <c r="D3" s="4"/>
      <c r="E3" s="4"/>
      <c r="F3" s="4"/>
      <c r="G3" s="4"/>
      <c r="H3" s="4"/>
      <c r="I3" s="4"/>
      <c r="AH3"/>
      <c r="AI3"/>
      <c r="AJ3"/>
      <c r="AK3"/>
      <c r="AL3"/>
      <c r="AM3"/>
      <c r="AN3"/>
      <c r="AO3"/>
      <c r="AP3"/>
      <c r="AQ3"/>
      <c r="AR3"/>
      <c r="AS3"/>
      <c r="AT3"/>
      <c r="AU3"/>
      <c r="AV3"/>
      <c r="AW3"/>
      <c r="AX3"/>
      <c r="AY3"/>
      <c r="AZ3"/>
      <c r="BA3"/>
      <c r="BB3"/>
      <c r="BC3"/>
      <c r="BD3"/>
      <c r="BE3"/>
      <c r="BF3"/>
      <c r="BG3"/>
      <c r="BH3"/>
      <c r="BI3"/>
    </row>
    <row r="4" spans="1:114" s="5" customFormat="1" outlineLevel="1" x14ac:dyDescent="0.35">
      <c r="A4" s="106" t="s">
        <v>2</v>
      </c>
      <c r="B4" s="104">
        <f>+'Screen Printing'!B4</f>
        <v>46277</v>
      </c>
      <c r="C4" s="105"/>
      <c r="D4" s="4"/>
      <c r="E4" s="4"/>
      <c r="F4" s="4"/>
      <c r="G4" s="4"/>
      <c r="H4" s="4"/>
      <c r="I4" s="4"/>
      <c r="AH4"/>
      <c r="AI4"/>
      <c r="AJ4"/>
      <c r="AK4"/>
      <c r="AL4"/>
      <c r="AM4"/>
      <c r="AN4"/>
      <c r="AO4"/>
      <c r="AP4"/>
      <c r="AQ4"/>
      <c r="AR4"/>
      <c r="AS4"/>
      <c r="AT4"/>
      <c r="AU4"/>
      <c r="AV4"/>
      <c r="AW4"/>
      <c r="AX4"/>
      <c r="AY4"/>
      <c r="AZ4"/>
      <c r="BA4"/>
      <c r="BB4"/>
      <c r="BC4"/>
      <c r="BD4"/>
      <c r="BE4"/>
      <c r="BF4"/>
      <c r="BG4"/>
      <c r="BH4"/>
      <c r="BI4"/>
    </row>
    <row r="5" spans="1:114" s="5" customFormat="1" outlineLevel="1" x14ac:dyDescent="0.35">
      <c r="A5" s="106" t="s">
        <v>3</v>
      </c>
      <c r="B5" s="107">
        <v>2</v>
      </c>
      <c r="C5" s="108"/>
      <c r="D5" s="4"/>
      <c r="E5" s="4"/>
      <c r="F5" s="4"/>
      <c r="G5" s="4"/>
      <c r="H5" s="4"/>
      <c r="I5" s="4"/>
      <c r="P5" s="10"/>
      <c r="AH5"/>
      <c r="AI5"/>
      <c r="AJ5"/>
      <c r="AK5"/>
      <c r="AL5"/>
      <c r="AM5"/>
      <c r="AN5"/>
      <c r="AO5"/>
      <c r="AP5"/>
      <c r="AQ5"/>
      <c r="AR5"/>
      <c r="AS5"/>
      <c r="AT5"/>
      <c r="AU5"/>
      <c r="AV5"/>
      <c r="AW5"/>
      <c r="AX5"/>
      <c r="AY5"/>
      <c r="AZ5"/>
      <c r="BA5"/>
      <c r="BB5"/>
      <c r="BC5"/>
      <c r="BD5"/>
      <c r="BE5"/>
      <c r="BF5"/>
      <c r="BG5"/>
      <c r="BH5"/>
      <c r="BI5"/>
    </row>
    <row r="6" spans="1:114" s="5" customFormat="1" outlineLevel="1" x14ac:dyDescent="0.35">
      <c r="A6" s="106"/>
      <c r="B6" s="107"/>
      <c r="C6" s="108"/>
      <c r="D6" s="4"/>
      <c r="E6" s="4"/>
      <c r="F6" s="4"/>
      <c r="G6" s="4"/>
      <c r="H6" s="4"/>
      <c r="I6" s="4"/>
      <c r="P6" s="10"/>
      <c r="AH6"/>
      <c r="AI6"/>
      <c r="AJ6"/>
      <c r="AK6"/>
      <c r="AL6"/>
      <c r="AM6"/>
      <c r="AN6"/>
      <c r="AO6"/>
      <c r="AP6"/>
      <c r="AQ6"/>
      <c r="AR6"/>
      <c r="AS6"/>
      <c r="AT6"/>
      <c r="AU6"/>
      <c r="AV6"/>
      <c r="AW6"/>
      <c r="AX6"/>
      <c r="AY6"/>
      <c r="AZ6"/>
      <c r="BA6"/>
      <c r="BB6"/>
      <c r="BC6"/>
      <c r="BD6"/>
      <c r="BE6"/>
      <c r="BF6"/>
      <c r="BG6"/>
      <c r="BH6"/>
      <c r="BI6"/>
    </row>
    <row r="7" spans="1:114" s="5" customFormat="1" ht="20.149999999999999" customHeight="1" x14ac:dyDescent="0.35">
      <c r="A7" s="1260" t="s">
        <v>4</v>
      </c>
      <c r="B7" s="1260" t="s">
        <v>5</v>
      </c>
      <c r="C7" s="1260" t="s">
        <v>6</v>
      </c>
      <c r="D7" s="1260" t="s">
        <v>87</v>
      </c>
      <c r="E7" s="1260" t="s">
        <v>8</v>
      </c>
      <c r="F7" s="1260" t="s">
        <v>9</v>
      </c>
      <c r="G7" s="1260" t="s">
        <v>111</v>
      </c>
      <c r="H7" s="1260" t="s">
        <v>112</v>
      </c>
      <c r="I7" s="1260" t="s">
        <v>113</v>
      </c>
      <c r="J7" s="1242" t="s">
        <v>13</v>
      </c>
      <c r="K7" s="1243"/>
      <c r="L7" s="1243"/>
      <c r="M7" s="1243" t="s">
        <v>14</v>
      </c>
      <c r="N7" s="1243"/>
      <c r="O7" s="1243"/>
      <c r="P7" s="1243"/>
      <c r="Q7" s="1243"/>
      <c r="R7" s="1243"/>
      <c r="S7" s="1243"/>
      <c r="T7" s="1243"/>
      <c r="U7" s="1243"/>
      <c r="V7" s="1243"/>
      <c r="W7" s="1243"/>
      <c r="X7" s="1243"/>
      <c r="Y7" s="1243"/>
      <c r="Z7" s="1243"/>
      <c r="AA7" s="1243"/>
      <c r="AB7" s="1242" t="s">
        <v>15</v>
      </c>
      <c r="AC7" s="1243"/>
      <c r="AD7" s="1243"/>
      <c r="AE7" s="1243"/>
      <c r="AF7" s="1243"/>
      <c r="AG7" s="1243"/>
      <c r="AH7" s="1243"/>
      <c r="AI7" s="1243"/>
      <c r="AJ7" s="1243"/>
      <c r="AK7" s="1243"/>
      <c r="AL7" s="1243"/>
      <c r="AM7" s="1243"/>
      <c r="AN7" s="1243"/>
      <c r="AO7" s="1243"/>
      <c r="AP7" s="1244"/>
      <c r="AQ7" s="1243" t="s">
        <v>16</v>
      </c>
      <c r="AR7" s="1243"/>
      <c r="AS7" s="1243"/>
      <c r="AT7" s="1243"/>
      <c r="AU7" s="1243"/>
      <c r="AV7" s="1243"/>
      <c r="AW7" s="1243"/>
      <c r="AX7" s="1243"/>
      <c r="AY7" s="1243"/>
      <c r="AZ7" s="1243"/>
      <c r="BA7" s="1243"/>
      <c r="BB7" s="1243"/>
      <c r="BC7" s="1243"/>
      <c r="BD7" s="1243"/>
      <c r="BE7" s="1243"/>
      <c r="BF7" s="1243"/>
      <c r="BG7" s="1243"/>
      <c r="BH7" s="1243"/>
      <c r="BI7" s="1243"/>
      <c r="BJ7" s="1243"/>
      <c r="BK7" s="1244"/>
      <c r="BL7" s="1366" t="s">
        <v>152</v>
      </c>
      <c r="BM7" s="1243"/>
      <c r="BN7" s="1243"/>
      <c r="BO7" s="1243"/>
      <c r="BP7" s="1243"/>
      <c r="BQ7" s="1243"/>
      <c r="BR7" s="1243"/>
      <c r="BS7" s="1243"/>
      <c r="BT7" s="1243"/>
      <c r="BU7" s="1243"/>
      <c r="BV7" s="1243"/>
      <c r="BW7" s="1244"/>
      <c r="BX7" s="1242" t="s">
        <v>154</v>
      </c>
      <c r="BY7" s="1243"/>
      <c r="BZ7" s="1243"/>
      <c r="CA7" s="1243"/>
      <c r="CB7" s="1243"/>
      <c r="CC7" s="1243"/>
      <c r="CD7" s="1243"/>
      <c r="CE7" s="1243"/>
      <c r="CF7" s="1243"/>
      <c r="CG7" s="1243"/>
      <c r="CH7" s="1243"/>
      <c r="CI7" s="1243"/>
      <c r="CJ7" s="1243"/>
      <c r="CK7" s="1243"/>
      <c r="CL7" s="1244"/>
      <c r="CM7" s="1242" t="s">
        <v>180</v>
      </c>
      <c r="CN7" s="1243"/>
      <c r="CO7" s="1243"/>
      <c r="CP7" s="1243"/>
      <c r="CQ7" s="1243"/>
      <c r="CR7" s="1243"/>
      <c r="CS7" s="1243"/>
      <c r="CT7" s="1243"/>
      <c r="CU7" s="1243"/>
      <c r="CV7" s="1243"/>
      <c r="CW7" s="1243"/>
      <c r="CX7" s="1243"/>
      <c r="CY7" s="1242" t="s">
        <v>181</v>
      </c>
      <c r="CZ7" s="1243"/>
      <c r="DA7" s="1243"/>
      <c r="DB7" s="1243"/>
      <c r="DC7" s="1243"/>
      <c r="DD7" s="1243"/>
      <c r="DE7" s="1243"/>
      <c r="DF7" s="1243"/>
      <c r="DG7" s="1243"/>
      <c r="DH7" s="1243"/>
      <c r="DI7" s="1243"/>
      <c r="DJ7" s="1243"/>
    </row>
    <row r="8" spans="1:114" s="5" customFormat="1" ht="20.149999999999999" customHeight="1" x14ac:dyDescent="0.35">
      <c r="A8" s="1308"/>
      <c r="B8" s="1308"/>
      <c r="C8" s="1308"/>
      <c r="D8" s="1308"/>
      <c r="E8" s="1308"/>
      <c r="F8" s="1308"/>
      <c r="G8" s="1308"/>
      <c r="H8" s="1308"/>
      <c r="I8" s="1308"/>
      <c r="J8" s="1359" t="str">
        <f>"WEEK PRODUKSI  "&amp;L$9</f>
        <v>WEEK PRODUKSI  35</v>
      </c>
      <c r="K8" s="1359"/>
      <c r="L8" s="1359"/>
      <c r="M8" s="1360" t="str">
        <f>"WEEK PRODUKSI  "&amp;O$9</f>
        <v>WEEK PRODUKSI  36</v>
      </c>
      <c r="N8" s="1361"/>
      <c r="O8" s="1362"/>
      <c r="P8" s="1360" t="str">
        <f>"WEEK PRODUKSI  "&amp;R$9</f>
        <v>WEEK PRODUKSI  37</v>
      </c>
      <c r="Q8" s="1361"/>
      <c r="R8" s="1362"/>
      <c r="S8" s="1309" t="str">
        <f>"WEEK PRODUKSI  "&amp;U$9</f>
        <v>WEEK PRODUKSI  38</v>
      </c>
      <c r="T8" s="1310"/>
      <c r="U8" s="1311"/>
      <c r="V8" s="1309" t="str">
        <f>"WEEK PRODUKSI  "&amp;X$9</f>
        <v>WEEK PRODUKSI  39</v>
      </c>
      <c r="W8" s="1310"/>
      <c r="X8" s="1311"/>
      <c r="Y8" s="1312" t="str">
        <f>"TOTAL WEEK  "&amp;X$9</f>
        <v>TOTAL WEEK  39</v>
      </c>
      <c r="Z8" s="1313"/>
      <c r="AA8" s="1314"/>
      <c r="AB8" s="1309" t="str">
        <f>"WEEK PRODUKSI  "&amp;AD$9</f>
        <v>WEEK PRODUKSI  40</v>
      </c>
      <c r="AC8" s="1310"/>
      <c r="AD8" s="1311"/>
      <c r="AE8" s="1309" t="str">
        <f>"WEEK PRODUKSI  "&amp;AG$9</f>
        <v>WEEK PRODUKSI  41</v>
      </c>
      <c r="AF8" s="1310"/>
      <c r="AG8" s="1311"/>
      <c r="AH8" s="1309" t="str">
        <f>"WEEK PRODUKSI  "&amp;AJ$9</f>
        <v>WEEK PRODUKSI  42</v>
      </c>
      <c r="AI8" s="1310"/>
      <c r="AJ8" s="1311"/>
      <c r="AK8" s="1309" t="str">
        <f>"WEEK PRODUKSI  "&amp;AM$9</f>
        <v>WEEK PRODUKSI  43</v>
      </c>
      <c r="AL8" s="1310"/>
      <c r="AM8" s="1311"/>
      <c r="AN8" s="1309" t="str">
        <f>"WEEK PRODUKSI  "&amp;AP$9</f>
        <v>WEEK PRODUKSI  44</v>
      </c>
      <c r="AO8" s="1310"/>
      <c r="AP8" s="1311"/>
      <c r="AQ8" s="1309" t="str">
        <f>"WEEK PRODUKSI  "&amp;AS$9</f>
        <v>WEEK PRODUKSI  45</v>
      </c>
      <c r="AR8" s="1310"/>
      <c r="AS8" s="1311"/>
      <c r="AT8" s="1309" t="str">
        <f>"WEEK PRODUKSI  "&amp;AV$9</f>
        <v>WEEK PRODUKSI  46</v>
      </c>
      <c r="AU8" s="1310"/>
      <c r="AV8" s="1311"/>
      <c r="AW8" s="1309" t="str">
        <f>"WEEK PRODUKSI + ORI   "&amp;AY$9</f>
        <v>WEEK PRODUKSI + ORI   45</v>
      </c>
      <c r="AX8" s="1310"/>
      <c r="AY8" s="1311"/>
      <c r="AZ8" s="1309" t="str">
        <f>"WEEK ORI  "&amp;BB$6</f>
        <v xml:space="preserve">WEEK ORI  </v>
      </c>
      <c r="BA8" s="1310"/>
      <c r="BB8" s="1311"/>
      <c r="BC8" s="1309" t="str">
        <f>"WEEK ORI  "&amp;BE$9</f>
        <v>WEEK ORI  46</v>
      </c>
      <c r="BD8" s="1310"/>
      <c r="BE8" s="1311"/>
      <c r="BF8" s="1309" t="str">
        <f t="shared" ref="BF8" si="0">"WEEK ORI  "&amp;BH$9</f>
        <v>WEEK ORI  47</v>
      </c>
      <c r="BG8" s="1310"/>
      <c r="BH8" s="1311"/>
      <c r="BI8" s="1309" t="str">
        <f t="shared" ref="BI8" si="1">"WEEK ORI  "&amp;BK$9</f>
        <v>WEEK ORI  48</v>
      </c>
      <c r="BJ8" s="1310"/>
      <c r="BK8" s="1311"/>
      <c r="BL8" s="1309" t="str">
        <f t="shared" ref="BL8" si="2">"WEEK ORI  "&amp;BN$9</f>
        <v>WEEK ORI  49</v>
      </c>
      <c r="BM8" s="1310"/>
      <c r="BN8" s="1311"/>
      <c r="BO8" s="1309" t="str">
        <f t="shared" ref="BO8" si="3">"WEEK ORI  "&amp;BQ$9</f>
        <v>WEEK ORI  50</v>
      </c>
      <c r="BP8" s="1310"/>
      <c r="BQ8" s="1311"/>
      <c r="BR8" s="1309" t="str">
        <f t="shared" ref="BR8" si="4">"WEEK ORI  "&amp;BT$9</f>
        <v>WEEK ORI  51</v>
      </c>
      <c r="BS8" s="1310"/>
      <c r="BT8" s="1311"/>
      <c r="BU8" s="1309" t="str">
        <f t="shared" ref="BU8" si="5">"WEEK ORI  "&amp;BW$9</f>
        <v>WEEK ORI  52</v>
      </c>
      <c r="BV8" s="1310"/>
      <c r="BW8" s="1311"/>
      <c r="BX8" s="1309" t="str">
        <f t="shared" ref="BX8" si="6">"WEEK ORI  "&amp;BZ$9</f>
        <v>WEEK ORI  1</v>
      </c>
      <c r="BY8" s="1310"/>
      <c r="BZ8" s="1311"/>
      <c r="CA8" s="1309" t="str">
        <f t="shared" ref="CA8" si="7">"WEEK ORI  "&amp;CC$9</f>
        <v>WEEK ORI  2</v>
      </c>
      <c r="CB8" s="1310"/>
      <c r="CC8" s="1311"/>
      <c r="CD8" s="1309" t="str">
        <f t="shared" ref="CD8" si="8">"WEEK ORI  "&amp;CF$9</f>
        <v>WEEK ORI  3</v>
      </c>
      <c r="CE8" s="1310"/>
      <c r="CF8" s="1311"/>
      <c r="CG8" s="1309" t="str">
        <f t="shared" ref="CG8" si="9">"WEEK ORI  "&amp;CI$9</f>
        <v>WEEK ORI  4</v>
      </c>
      <c r="CH8" s="1310"/>
      <c r="CI8" s="1311"/>
      <c r="CJ8" s="1309" t="str">
        <f t="shared" ref="CJ8" si="10">"WEEK ORI  "&amp;CL$9</f>
        <v>WEEK ORI  5</v>
      </c>
      <c r="CK8" s="1310"/>
      <c r="CL8" s="1311"/>
      <c r="CM8" s="1309" t="str">
        <f t="shared" ref="CM8" si="11">"WEEK ORI  "&amp;CO$9</f>
        <v>WEEK ORI  6</v>
      </c>
      <c r="CN8" s="1310"/>
      <c r="CO8" s="1311"/>
      <c r="CP8" s="1309" t="str">
        <f t="shared" ref="CP8" si="12">"WEEK ORI  "&amp;CR$9</f>
        <v>WEEK ORI  7</v>
      </c>
      <c r="CQ8" s="1310"/>
      <c r="CR8" s="1311"/>
      <c r="CS8" s="1309" t="str">
        <f t="shared" ref="CS8" si="13">"WEEK ORI  "&amp;CU$9</f>
        <v>WEEK ORI  8</v>
      </c>
      <c r="CT8" s="1310"/>
      <c r="CU8" s="1311"/>
      <c r="CV8" s="1309" t="str">
        <f t="shared" ref="CV8" si="14">"WEEK ORI  "&amp;CX$9</f>
        <v>WEEK ORI  9</v>
      </c>
      <c r="CW8" s="1310"/>
      <c r="CX8" s="1311"/>
      <c r="CY8" s="1309" t="str">
        <f t="shared" ref="CY8" si="15">"WEEK ORI  "&amp;DA$9</f>
        <v>WEEK ORI  10</v>
      </c>
      <c r="CZ8" s="1310"/>
      <c r="DA8" s="1311"/>
      <c r="DB8" s="1309" t="str">
        <f t="shared" ref="DB8" si="16">"WEEK ORI  "&amp;DD$9</f>
        <v>WEEK ORI  12</v>
      </c>
      <c r="DC8" s="1310"/>
      <c r="DD8" s="1311"/>
      <c r="DE8" s="1309" t="str">
        <f t="shared" ref="DE8" si="17">"WEEK ORI  "&amp;DG$9</f>
        <v>WEEK ORI  13</v>
      </c>
      <c r="DF8" s="1310"/>
      <c r="DG8" s="1311"/>
      <c r="DH8" s="1309" t="str">
        <f t="shared" ref="DH8" si="18">"WEEK ORI  "&amp;DJ$9</f>
        <v>WEEK ORI  14</v>
      </c>
      <c r="DI8" s="1310"/>
      <c r="DJ8" s="1311"/>
    </row>
    <row r="9" spans="1:114" s="5" customFormat="1" ht="20.149999999999999" customHeight="1" outlineLevel="1" x14ac:dyDescent="0.35">
      <c r="A9" s="1308"/>
      <c r="B9" s="1308"/>
      <c r="C9" s="1308"/>
      <c r="D9" s="1308"/>
      <c r="E9" s="1308"/>
      <c r="F9" s="1308"/>
      <c r="G9" s="1308"/>
      <c r="H9" s="1308"/>
      <c r="I9" s="1308"/>
      <c r="J9" s="1367" t="s">
        <v>18</v>
      </c>
      <c r="K9" s="1367"/>
      <c r="L9" s="153">
        <v>35</v>
      </c>
      <c r="M9" s="1368" t="s">
        <v>18</v>
      </c>
      <c r="N9" s="1369"/>
      <c r="O9" s="153">
        <f>+L9+1</f>
        <v>36</v>
      </c>
      <c r="P9" s="1368" t="s">
        <v>18</v>
      </c>
      <c r="Q9" s="1369"/>
      <c r="R9" s="153">
        <f>+O9+1</f>
        <v>37</v>
      </c>
      <c r="S9" s="1352" t="s">
        <v>18</v>
      </c>
      <c r="T9" s="1353"/>
      <c r="U9" s="109">
        <f>+R9+1</f>
        <v>38</v>
      </c>
      <c r="V9" s="1352" t="s">
        <v>18</v>
      </c>
      <c r="W9" s="1353"/>
      <c r="X9" s="109">
        <f>+U9+1</f>
        <v>39</v>
      </c>
      <c r="Y9" s="1352" t="s">
        <v>18</v>
      </c>
      <c r="Z9" s="1353"/>
      <c r="AA9" s="109">
        <f>+U9+1</f>
        <v>39</v>
      </c>
      <c r="AB9" s="1352" t="s">
        <v>18</v>
      </c>
      <c r="AC9" s="1353"/>
      <c r="AD9" s="109">
        <f>+X9+1</f>
        <v>40</v>
      </c>
      <c r="AE9" s="1352" t="s">
        <v>18</v>
      </c>
      <c r="AF9" s="1353"/>
      <c r="AG9" s="109">
        <f>+AD9+1</f>
        <v>41</v>
      </c>
      <c r="AH9" s="1352" t="s">
        <v>18</v>
      </c>
      <c r="AI9" s="1353"/>
      <c r="AJ9" s="109">
        <f>+AG9+1</f>
        <v>42</v>
      </c>
      <c r="AK9" s="1352" t="s">
        <v>18</v>
      </c>
      <c r="AL9" s="1353"/>
      <c r="AM9" s="109">
        <f>+AJ9+1</f>
        <v>43</v>
      </c>
      <c r="AN9" s="1352" t="s">
        <v>18</v>
      </c>
      <c r="AO9" s="1353"/>
      <c r="AP9" s="109">
        <f>+AM9+1</f>
        <v>44</v>
      </c>
      <c r="AQ9" s="1352" t="s">
        <v>18</v>
      </c>
      <c r="AR9" s="1353"/>
      <c r="AS9" s="109">
        <f>+AP9+1</f>
        <v>45</v>
      </c>
      <c r="AT9" s="1352" t="s">
        <v>18</v>
      </c>
      <c r="AU9" s="1353"/>
      <c r="AV9" s="109">
        <f>+AS9+1</f>
        <v>46</v>
      </c>
      <c r="AW9" s="1352" t="s">
        <v>18</v>
      </c>
      <c r="AX9" s="1353"/>
      <c r="AY9" s="109">
        <v>45</v>
      </c>
      <c r="AZ9" s="1352" t="s">
        <v>18</v>
      </c>
      <c r="BA9" s="1353"/>
      <c r="BB9" s="109">
        <v>45</v>
      </c>
      <c r="BC9" s="1352" t="s">
        <v>18</v>
      </c>
      <c r="BD9" s="1353"/>
      <c r="BE9" s="109">
        <f>+BB9+1</f>
        <v>46</v>
      </c>
      <c r="BF9" s="1352" t="s">
        <v>18</v>
      </c>
      <c r="BG9" s="1353"/>
      <c r="BH9" s="109">
        <f>+BE9+1</f>
        <v>47</v>
      </c>
      <c r="BI9" s="1352" t="s">
        <v>18</v>
      </c>
      <c r="BJ9" s="1353"/>
      <c r="BK9" s="109">
        <f>+BH9+1</f>
        <v>48</v>
      </c>
      <c r="BL9" s="1352" t="s">
        <v>18</v>
      </c>
      <c r="BM9" s="1353"/>
      <c r="BN9" s="109">
        <f>+BK9+1</f>
        <v>49</v>
      </c>
      <c r="BO9" s="1352" t="s">
        <v>18</v>
      </c>
      <c r="BP9" s="1353"/>
      <c r="BQ9" s="109">
        <f>+BN9+1</f>
        <v>50</v>
      </c>
      <c r="BR9" s="1352" t="s">
        <v>18</v>
      </c>
      <c r="BS9" s="1353"/>
      <c r="BT9" s="109">
        <f>+BQ9+1</f>
        <v>51</v>
      </c>
      <c r="BU9" s="1352" t="s">
        <v>18</v>
      </c>
      <c r="BV9" s="1353"/>
      <c r="BW9" s="109">
        <f>+BT9+1</f>
        <v>52</v>
      </c>
      <c r="BX9" s="1352" t="s">
        <v>18</v>
      </c>
      <c r="BY9" s="1353"/>
      <c r="BZ9" s="109">
        <v>1</v>
      </c>
      <c r="CA9" s="1352" t="s">
        <v>18</v>
      </c>
      <c r="CB9" s="1353"/>
      <c r="CC9" s="109">
        <f>+BZ9+1</f>
        <v>2</v>
      </c>
      <c r="CD9" s="1352" t="s">
        <v>18</v>
      </c>
      <c r="CE9" s="1353"/>
      <c r="CF9" s="109">
        <f>+CC9+1</f>
        <v>3</v>
      </c>
      <c r="CG9" s="1352" t="s">
        <v>18</v>
      </c>
      <c r="CH9" s="1353"/>
      <c r="CI9" s="109">
        <f>+CF9+1</f>
        <v>4</v>
      </c>
      <c r="CJ9" s="1352" t="s">
        <v>18</v>
      </c>
      <c r="CK9" s="1353"/>
      <c r="CL9" s="109">
        <f>+CI9+1</f>
        <v>5</v>
      </c>
      <c r="CM9" s="1352" t="s">
        <v>18</v>
      </c>
      <c r="CN9" s="1353"/>
      <c r="CO9" s="109">
        <v>6</v>
      </c>
      <c r="CP9" s="1352" t="s">
        <v>18</v>
      </c>
      <c r="CQ9" s="1353"/>
      <c r="CR9" s="109">
        <f>+CO9+1</f>
        <v>7</v>
      </c>
      <c r="CS9" s="1352" t="s">
        <v>18</v>
      </c>
      <c r="CT9" s="1353"/>
      <c r="CU9" s="109">
        <f>+CR9+1</f>
        <v>8</v>
      </c>
      <c r="CV9" s="1352" t="s">
        <v>18</v>
      </c>
      <c r="CW9" s="1353"/>
      <c r="CX9" s="109">
        <f>+CU9+1</f>
        <v>9</v>
      </c>
      <c r="CY9" s="1352" t="s">
        <v>18</v>
      </c>
      <c r="CZ9" s="1353"/>
      <c r="DA9" s="109">
        <v>10</v>
      </c>
      <c r="DB9" s="1352" t="s">
        <v>18</v>
      </c>
      <c r="DC9" s="1353"/>
      <c r="DD9" s="109">
        <v>12</v>
      </c>
      <c r="DE9" s="1352" t="s">
        <v>18</v>
      </c>
      <c r="DF9" s="1353"/>
      <c r="DG9" s="109">
        <f>+DD9+1</f>
        <v>13</v>
      </c>
      <c r="DH9" s="1352" t="s">
        <v>18</v>
      </c>
      <c r="DI9" s="1353"/>
      <c r="DJ9" s="109">
        <f>+DG9+1</f>
        <v>14</v>
      </c>
    </row>
    <row r="10" spans="1:114" s="5" customFormat="1" ht="20.149999999999999" customHeight="1" x14ac:dyDescent="0.35">
      <c r="A10" s="1308"/>
      <c r="B10" s="1308"/>
      <c r="C10" s="1308"/>
      <c r="D10" s="1308"/>
      <c r="E10" s="1308"/>
      <c r="F10" s="1308"/>
      <c r="G10" s="1308"/>
      <c r="H10" s="1308"/>
      <c r="I10" s="1308"/>
      <c r="J10" s="1356" t="s">
        <v>17</v>
      </c>
      <c r="K10" s="1356"/>
      <c r="L10" s="154">
        <v>0</v>
      </c>
      <c r="M10" s="1357" t="s">
        <v>17</v>
      </c>
      <c r="N10" s="1358"/>
      <c r="O10" s="154">
        <v>0</v>
      </c>
      <c r="P10" s="1357" t="s">
        <v>17</v>
      </c>
      <c r="Q10" s="1358"/>
      <c r="R10" s="154">
        <v>46290</v>
      </c>
      <c r="S10" s="1354" t="s">
        <v>17</v>
      </c>
      <c r="T10" s="1355"/>
      <c r="U10" s="12">
        <f>DATE(2026,1,1)+(U9-1)*7-WEEKDAY(DATE(2026,1,1),2)+6</f>
        <v>46284</v>
      </c>
      <c r="V10" s="1354" t="s">
        <v>17</v>
      </c>
      <c r="W10" s="1355"/>
      <c r="X10" s="12">
        <f>DATE(2026,1,1)+(X9-1)*7-WEEKDAY(DATE(2026,1,1),2)+6</f>
        <v>46291</v>
      </c>
      <c r="Y10" s="1370" t="s">
        <v>17</v>
      </c>
      <c r="Z10" s="1371"/>
      <c r="AA10" s="110">
        <f>+X10</f>
        <v>46291</v>
      </c>
      <c r="AB10" s="1354" t="s">
        <v>17</v>
      </c>
      <c r="AC10" s="1355"/>
      <c r="AD10" s="12">
        <f>DATE(2026,1,1)+(AD9-1)*7-WEEKDAY(DATE(2026,1,1),2)+6</f>
        <v>46298</v>
      </c>
      <c r="AE10" s="1354" t="s">
        <v>17</v>
      </c>
      <c r="AF10" s="1355"/>
      <c r="AG10" s="12">
        <f>DATE(2026,1,1)+(AG9-1)*7-WEEKDAY(DATE(2026,1,1),2)+6</f>
        <v>46305</v>
      </c>
      <c r="AH10" s="1354" t="s">
        <v>17</v>
      </c>
      <c r="AI10" s="1355"/>
      <c r="AJ10" s="12">
        <f>DATE(2026,1,1)+(AJ9-1)*7-WEEKDAY(DATE(2026,1,1),2)+6</f>
        <v>46312</v>
      </c>
      <c r="AK10" s="1354" t="s">
        <v>17</v>
      </c>
      <c r="AL10" s="1355"/>
      <c r="AM10" s="12">
        <f>DATE(2026,1,1)+(AM9-1)*7-WEEKDAY(DATE(2026,1,1),2)+6</f>
        <v>46319</v>
      </c>
      <c r="AN10" s="1354" t="s">
        <v>17</v>
      </c>
      <c r="AO10" s="1355"/>
      <c r="AP10" s="12">
        <f>DATE(2026,1,1)+(AP9-1)*7-WEEKDAY(DATE(2026,1,1),2)+6</f>
        <v>46326</v>
      </c>
      <c r="AQ10" s="1354" t="s">
        <v>17</v>
      </c>
      <c r="AR10" s="1355"/>
      <c r="AS10" s="12">
        <f>DATE(2026,1,1)+(AS9-1)*7-WEEKDAY(DATE(2026,1,1),2)+6</f>
        <v>46333</v>
      </c>
      <c r="AT10" s="1354" t="s">
        <v>17</v>
      </c>
      <c r="AU10" s="1355"/>
      <c r="AV10" s="12">
        <f>DATE(2026,1,1)+(AV9-1)*7-WEEKDAY(DATE(2026,1,1),2)+6</f>
        <v>46340</v>
      </c>
      <c r="AW10" s="1354" t="s">
        <v>17</v>
      </c>
      <c r="AX10" s="1355"/>
      <c r="AY10" s="12">
        <f>DATE(2026,1,1)+(AY9-1)*7-WEEKDAY(DATE(2026,1,1),2)+6</f>
        <v>46333</v>
      </c>
      <c r="AZ10" s="1354" t="s">
        <v>17</v>
      </c>
      <c r="BA10" s="1355"/>
      <c r="BB10" s="12">
        <f>DATE(2026,1,1)+(BB9-1)*7-WEEKDAY(DATE(2026,1,1),2)+6</f>
        <v>46333</v>
      </c>
      <c r="BC10" s="1354" t="s">
        <v>17</v>
      </c>
      <c r="BD10" s="1355"/>
      <c r="BE10" s="12">
        <f>DATE(2026,1,1)+(BE9-1)*7-WEEKDAY(DATE(2026,1,1),2)+6</f>
        <v>46340</v>
      </c>
      <c r="BF10" s="1354" t="s">
        <v>17</v>
      </c>
      <c r="BG10" s="1355"/>
      <c r="BH10" s="12">
        <f>DATE(2026,1,1)+(BH9-1)*7-WEEKDAY(DATE(2026,1,1),2)+6</f>
        <v>46347</v>
      </c>
      <c r="BI10" s="1354" t="s">
        <v>17</v>
      </c>
      <c r="BJ10" s="1355"/>
      <c r="BK10" s="12">
        <f>DATE(2026,1,1)+(BK9-1)*7-WEEKDAY(DATE(2026,1,1),2)+6</f>
        <v>46354</v>
      </c>
      <c r="BL10" s="1354" t="s">
        <v>17</v>
      </c>
      <c r="BM10" s="1355"/>
      <c r="BN10" s="12">
        <f>DATE(2026,1,1)+(BN9-1)*7-WEEKDAY(DATE(2026,1,1),2)+6</f>
        <v>46361</v>
      </c>
      <c r="BO10" s="1354" t="s">
        <v>17</v>
      </c>
      <c r="BP10" s="1355"/>
      <c r="BQ10" s="12">
        <f>DATE(2026,1,1)+(BQ9-1)*7-WEEKDAY(DATE(2026,1,1),2)+6</f>
        <v>46368</v>
      </c>
      <c r="BR10" s="1354" t="s">
        <v>17</v>
      </c>
      <c r="BS10" s="1355"/>
      <c r="BT10" s="12">
        <f>DATE(2026,1,1)+(BT9-1)*7-WEEKDAY(DATE(2026,1,1),2)+6</f>
        <v>46375</v>
      </c>
      <c r="BU10" s="1354" t="s">
        <v>17</v>
      </c>
      <c r="BV10" s="1355"/>
      <c r="BW10" s="12">
        <f>DATE(2026,1,1)+(BW9-1)*7-WEEKDAY(DATE(2026,1,1),2)+6</f>
        <v>46382</v>
      </c>
      <c r="BX10" s="1354" t="s">
        <v>17</v>
      </c>
      <c r="BY10" s="1355"/>
      <c r="BZ10" s="12">
        <f>DATE(2026,1,1)+(BZ9-2)*7-WEEKDAY(DATE(2026,1,1),2)+6</f>
        <v>46018</v>
      </c>
      <c r="CA10" s="1354" t="s">
        <v>17</v>
      </c>
      <c r="CB10" s="1355"/>
      <c r="CC10" s="12">
        <f>DATE(2026,1,1)+(CC9-2)*7-WEEKDAY(DATE(2026,1,1),2)+6</f>
        <v>46025</v>
      </c>
      <c r="CD10" s="1354" t="s">
        <v>17</v>
      </c>
      <c r="CE10" s="1355"/>
      <c r="CF10" s="12">
        <f>DATE(2026,1,1)+(CF9-2)*7-WEEKDAY(DATE(2026,1,1),2)+6</f>
        <v>46032</v>
      </c>
      <c r="CG10" s="1354" t="s">
        <v>17</v>
      </c>
      <c r="CH10" s="1355"/>
      <c r="CI10" s="12">
        <f>DATE(2026,1,1)+(CI9-2)*7-WEEKDAY(DATE(2026,1,1),2)+6</f>
        <v>46039</v>
      </c>
      <c r="CJ10" s="1354" t="s">
        <v>17</v>
      </c>
      <c r="CK10" s="1355"/>
      <c r="CL10" s="12">
        <f>DATE(2026,1,1)+(CL9-2)*7-WEEKDAY(DATE(2026,1,1),2)+6</f>
        <v>46046</v>
      </c>
      <c r="CM10" s="1354" t="s">
        <v>17</v>
      </c>
      <c r="CN10" s="1355"/>
      <c r="CO10" s="12">
        <f>DATE(2026,1,1)+(CO9-2)*7-WEEKDAY(DATE(2026,1,1),2)+6</f>
        <v>46053</v>
      </c>
      <c r="CP10" s="1354" t="s">
        <v>17</v>
      </c>
      <c r="CQ10" s="1355"/>
      <c r="CR10" s="12">
        <f>DATE(2026,1,1)+(CR9-2)*7-WEEKDAY(DATE(2026,1,1),2)+6</f>
        <v>46060</v>
      </c>
      <c r="CS10" s="1354" t="s">
        <v>17</v>
      </c>
      <c r="CT10" s="1355"/>
      <c r="CU10" s="12">
        <f>DATE(2026,1,1)+(CU9-2)*7-WEEKDAY(DATE(2026,1,1),2)+6</f>
        <v>46067</v>
      </c>
      <c r="CV10" s="1354" t="s">
        <v>17</v>
      </c>
      <c r="CW10" s="1355"/>
      <c r="CX10" s="12">
        <f>DATE(2026,1,1)+(CX9-2)*7-WEEKDAY(DATE(2026,1,1),2)+6</f>
        <v>46074</v>
      </c>
      <c r="CY10" s="1354" t="s">
        <v>17</v>
      </c>
      <c r="CZ10" s="1355"/>
      <c r="DA10" s="12">
        <f>DATE(2026,1,1)+(DA9-2)*7-WEEKDAY(DATE(2026,1,1),2)+6</f>
        <v>46081</v>
      </c>
      <c r="DB10" s="1354" t="s">
        <v>17</v>
      </c>
      <c r="DC10" s="1355"/>
      <c r="DD10" s="12">
        <f>DATE(2026,1,1)+(DD9-2)*7-WEEKDAY(DATE(2026,1,1),2)+6</f>
        <v>46095</v>
      </c>
      <c r="DE10" s="1354" t="s">
        <v>17</v>
      </c>
      <c r="DF10" s="1355"/>
      <c r="DG10" s="12">
        <f>DATE(2026,1,1)+(DG9-2)*7-WEEKDAY(DATE(2026,1,1),2)+6</f>
        <v>46102</v>
      </c>
      <c r="DH10" s="1354" t="s">
        <v>17</v>
      </c>
      <c r="DI10" s="1355"/>
      <c r="DJ10" s="12">
        <f>DATE(2026,1,1)+(DJ9-2)*7-WEEKDAY(DATE(2026,1,1),2)+6</f>
        <v>46109</v>
      </c>
    </row>
    <row r="11" spans="1:114" s="5" customFormat="1" ht="20.149999999999999" customHeight="1" x14ac:dyDescent="0.35">
      <c r="A11" s="1308"/>
      <c r="B11" s="1308"/>
      <c r="C11" s="1308"/>
      <c r="D11" s="1308"/>
      <c r="E11" s="1308"/>
      <c r="F11" s="1308"/>
      <c r="G11" s="1308"/>
      <c r="H11" s="1308"/>
      <c r="I11" s="1308"/>
      <c r="J11" s="1367" t="s">
        <v>8</v>
      </c>
      <c r="K11" s="1367"/>
      <c r="L11" s="155">
        <v>0</v>
      </c>
      <c r="M11" s="1368" t="s">
        <v>8</v>
      </c>
      <c r="N11" s="1369"/>
      <c r="O11" s="155">
        <v>0</v>
      </c>
      <c r="P11" s="1368" t="s">
        <v>8</v>
      </c>
      <c r="Q11" s="1369"/>
      <c r="R11" s="155">
        <v>0</v>
      </c>
      <c r="S11" s="1352" t="s">
        <v>8</v>
      </c>
      <c r="T11" s="1353"/>
      <c r="U11" s="111">
        <v>0</v>
      </c>
      <c r="V11" s="1352" t="s">
        <v>8</v>
      </c>
      <c r="W11" s="1353"/>
      <c r="X11" s="111">
        <f>+AA11</f>
        <v>5.5</v>
      </c>
      <c r="Y11" s="1352" t="s">
        <v>8</v>
      </c>
      <c r="Z11" s="1353"/>
      <c r="AA11" s="111">
        <v>5.5</v>
      </c>
      <c r="AB11" s="1352" t="s">
        <v>8</v>
      </c>
      <c r="AC11" s="1353"/>
      <c r="AD11" s="111">
        <f>+$F$1</f>
        <v>5.5</v>
      </c>
      <c r="AE11" s="1352" t="s">
        <v>8</v>
      </c>
      <c r="AF11" s="1353"/>
      <c r="AG11" s="111">
        <f>+$F$1</f>
        <v>5.5</v>
      </c>
      <c r="AH11" s="1352" t="s">
        <v>8</v>
      </c>
      <c r="AI11" s="1353"/>
      <c r="AJ11" s="111">
        <f>+$F$1</f>
        <v>5.5</v>
      </c>
      <c r="AK11" s="1352" t="s">
        <v>8</v>
      </c>
      <c r="AL11" s="1353"/>
      <c r="AM11" s="111">
        <f>+$F$1</f>
        <v>5.5</v>
      </c>
      <c r="AN11" s="1352" t="s">
        <v>8</v>
      </c>
      <c r="AO11" s="1353"/>
      <c r="AP11" s="111">
        <f>+$F$1</f>
        <v>5.5</v>
      </c>
      <c r="AQ11" s="1352" t="s">
        <v>8</v>
      </c>
      <c r="AR11" s="1353"/>
      <c r="AS11" s="111">
        <f>+$F$1</f>
        <v>5.5</v>
      </c>
      <c r="AT11" s="1352" t="s">
        <v>8</v>
      </c>
      <c r="AU11" s="1353"/>
      <c r="AV11" s="111">
        <f>+$F$1</f>
        <v>5.5</v>
      </c>
      <c r="AW11" s="1352" t="s">
        <v>8</v>
      </c>
      <c r="AX11" s="1353"/>
      <c r="AY11" s="111">
        <f>+$F$1</f>
        <v>5.5</v>
      </c>
      <c r="AZ11" s="1352" t="s">
        <v>8</v>
      </c>
      <c r="BA11" s="1353"/>
      <c r="BB11" s="111">
        <f>+$F$1</f>
        <v>5.5</v>
      </c>
      <c r="BC11" s="1352" t="s">
        <v>8</v>
      </c>
      <c r="BD11" s="1353"/>
      <c r="BE11" s="111">
        <f>+$F$1</f>
        <v>5.5</v>
      </c>
      <c r="BF11" s="1352" t="s">
        <v>8</v>
      </c>
      <c r="BG11" s="1353"/>
      <c r="BH11" s="111">
        <f>+$F$1</f>
        <v>5.5</v>
      </c>
      <c r="BI11" s="1352" t="s">
        <v>8</v>
      </c>
      <c r="BJ11" s="1353"/>
      <c r="BK11" s="111">
        <f>+$F$1</f>
        <v>5.5</v>
      </c>
      <c r="BL11" s="1352" t="s">
        <v>8</v>
      </c>
      <c r="BM11" s="1353"/>
      <c r="BN11" s="111">
        <f>+$F$1</f>
        <v>5.5</v>
      </c>
      <c r="BO11" s="1352" t="s">
        <v>8</v>
      </c>
      <c r="BP11" s="1353"/>
      <c r="BQ11" s="111">
        <f>+$F$1</f>
        <v>5.5</v>
      </c>
      <c r="BR11" s="1352" t="s">
        <v>8</v>
      </c>
      <c r="BS11" s="1353"/>
      <c r="BT11" s="111">
        <f>+$F$1</f>
        <v>5.5</v>
      </c>
      <c r="BU11" s="1352" t="s">
        <v>8</v>
      </c>
      <c r="BV11" s="1353"/>
      <c r="BW11" s="111">
        <f>+$F$1</f>
        <v>5.5</v>
      </c>
      <c r="BX11" s="1352" t="s">
        <v>8</v>
      </c>
      <c r="BY11" s="1353"/>
      <c r="BZ11" s="111">
        <f>+$F$1</f>
        <v>5.5</v>
      </c>
      <c r="CA11" s="1352" t="s">
        <v>8</v>
      </c>
      <c r="CB11" s="1353"/>
      <c r="CC11" s="111">
        <f>+$F$1</f>
        <v>5.5</v>
      </c>
      <c r="CD11" s="1352" t="s">
        <v>8</v>
      </c>
      <c r="CE11" s="1353"/>
      <c r="CF11" s="111">
        <f>+$F$1</f>
        <v>5.5</v>
      </c>
      <c r="CG11" s="1352" t="s">
        <v>8</v>
      </c>
      <c r="CH11" s="1353"/>
      <c r="CI11" s="111">
        <f>+$F$1</f>
        <v>5.5</v>
      </c>
      <c r="CJ11" s="1352" t="s">
        <v>8</v>
      </c>
      <c r="CK11" s="1353"/>
      <c r="CL11" s="111">
        <v>4.5</v>
      </c>
      <c r="CM11" s="1352" t="s">
        <v>8</v>
      </c>
      <c r="CN11" s="1353"/>
      <c r="CO11" s="111">
        <v>4.5</v>
      </c>
      <c r="CP11" s="1352" t="s">
        <v>8</v>
      </c>
      <c r="CQ11" s="1353"/>
      <c r="CR11" s="111">
        <f>+$F$1</f>
        <v>5.5</v>
      </c>
      <c r="CS11" s="1352" t="s">
        <v>8</v>
      </c>
      <c r="CT11" s="1353"/>
      <c r="CU11" s="111">
        <f>+$F$1</f>
        <v>5.5</v>
      </c>
      <c r="CV11" s="1352" t="s">
        <v>8</v>
      </c>
      <c r="CW11" s="1353"/>
      <c r="CX11" s="111">
        <f>+$F$1</f>
        <v>5.5</v>
      </c>
      <c r="CY11" s="1352" t="s">
        <v>8</v>
      </c>
      <c r="CZ11" s="1353"/>
      <c r="DA11" s="111">
        <f>+$F$1</f>
        <v>5.5</v>
      </c>
      <c r="DB11" s="1352" t="s">
        <v>8</v>
      </c>
      <c r="DC11" s="1353"/>
      <c r="DD11" s="111">
        <f>+$F$1</f>
        <v>5.5</v>
      </c>
      <c r="DE11" s="1352" t="s">
        <v>8</v>
      </c>
      <c r="DF11" s="1353"/>
      <c r="DG11" s="111">
        <v>4.5</v>
      </c>
      <c r="DH11" s="1352" t="s">
        <v>8</v>
      </c>
      <c r="DI11" s="1353"/>
      <c r="DJ11" s="111">
        <f>+$F$1</f>
        <v>5.5</v>
      </c>
    </row>
    <row r="12" spans="1:114" s="5" customFormat="1" ht="30" customHeight="1" x14ac:dyDescent="0.35">
      <c r="A12" s="1256"/>
      <c r="B12" s="1256"/>
      <c r="C12" s="1256"/>
      <c r="D12" s="1256"/>
      <c r="E12" s="1256"/>
      <c r="F12" s="1256"/>
      <c r="G12" s="1256"/>
      <c r="H12" s="1256"/>
      <c r="I12" s="1256"/>
      <c r="J12" s="156" t="s">
        <v>88</v>
      </c>
      <c r="K12" s="156" t="s">
        <v>21</v>
      </c>
      <c r="L12" s="156" t="s">
        <v>114</v>
      </c>
      <c r="M12" s="156" t="s">
        <v>88</v>
      </c>
      <c r="N12" s="156" t="s">
        <v>21</v>
      </c>
      <c r="O12" s="156" t="s">
        <v>114</v>
      </c>
      <c r="P12" s="156" t="s">
        <v>88</v>
      </c>
      <c r="Q12" s="156" t="s">
        <v>21</v>
      </c>
      <c r="R12" s="156" t="s">
        <v>114</v>
      </c>
      <c r="S12" s="112" t="s">
        <v>88</v>
      </c>
      <c r="T12" s="113" t="s">
        <v>21</v>
      </c>
      <c r="U12" s="114" t="s">
        <v>114</v>
      </c>
      <c r="V12" s="112" t="s">
        <v>88</v>
      </c>
      <c r="W12" s="113" t="s">
        <v>21</v>
      </c>
      <c r="X12" s="114" t="s">
        <v>114</v>
      </c>
      <c r="Y12" s="115" t="s">
        <v>88</v>
      </c>
      <c r="Z12" s="116" t="s">
        <v>21</v>
      </c>
      <c r="AA12" s="117" t="s">
        <v>114</v>
      </c>
      <c r="AB12" s="112" t="s">
        <v>88</v>
      </c>
      <c r="AC12" s="113" t="s">
        <v>21</v>
      </c>
      <c r="AD12" s="114" t="s">
        <v>114</v>
      </c>
      <c r="AE12" s="112" t="s">
        <v>88</v>
      </c>
      <c r="AF12" s="113" t="s">
        <v>21</v>
      </c>
      <c r="AG12" s="114" t="s">
        <v>114</v>
      </c>
      <c r="AH12" s="112" t="s">
        <v>88</v>
      </c>
      <c r="AI12" s="113" t="s">
        <v>21</v>
      </c>
      <c r="AJ12" s="114" t="s">
        <v>114</v>
      </c>
      <c r="AK12" s="112" t="s">
        <v>88</v>
      </c>
      <c r="AL12" s="113" t="s">
        <v>21</v>
      </c>
      <c r="AM12" s="114" t="s">
        <v>114</v>
      </c>
      <c r="AN12" s="112" t="s">
        <v>88</v>
      </c>
      <c r="AO12" s="113" t="s">
        <v>21</v>
      </c>
      <c r="AP12" s="114" t="s">
        <v>114</v>
      </c>
      <c r="AQ12" s="112" t="s">
        <v>88</v>
      </c>
      <c r="AR12" s="113" t="s">
        <v>21</v>
      </c>
      <c r="AS12" s="114" t="s">
        <v>114</v>
      </c>
      <c r="AT12" s="112" t="s">
        <v>88</v>
      </c>
      <c r="AU12" s="113" t="s">
        <v>21</v>
      </c>
      <c r="AV12" s="114" t="s">
        <v>114</v>
      </c>
      <c r="AW12" s="112" t="s">
        <v>88</v>
      </c>
      <c r="AX12" s="113" t="s">
        <v>21</v>
      </c>
      <c r="AY12" s="114" t="s">
        <v>114</v>
      </c>
      <c r="AZ12" s="112" t="s">
        <v>88</v>
      </c>
      <c r="BA12" s="113" t="s">
        <v>21</v>
      </c>
      <c r="BB12" s="114" t="s">
        <v>114</v>
      </c>
      <c r="BC12" s="112" t="s">
        <v>88</v>
      </c>
      <c r="BD12" s="113" t="s">
        <v>21</v>
      </c>
      <c r="BE12" s="114" t="s">
        <v>114</v>
      </c>
      <c r="BF12" s="112" t="s">
        <v>88</v>
      </c>
      <c r="BG12" s="113" t="s">
        <v>21</v>
      </c>
      <c r="BH12" s="114" t="s">
        <v>114</v>
      </c>
      <c r="BI12" s="112" t="s">
        <v>88</v>
      </c>
      <c r="BJ12" s="113" t="s">
        <v>21</v>
      </c>
      <c r="BK12" s="114" t="s">
        <v>114</v>
      </c>
      <c r="BL12" s="112" t="s">
        <v>88</v>
      </c>
      <c r="BM12" s="113" t="s">
        <v>21</v>
      </c>
      <c r="BN12" s="114" t="s">
        <v>114</v>
      </c>
      <c r="BO12" s="112" t="s">
        <v>88</v>
      </c>
      <c r="BP12" s="113" t="s">
        <v>21</v>
      </c>
      <c r="BQ12" s="114" t="s">
        <v>114</v>
      </c>
      <c r="BR12" s="112" t="s">
        <v>88</v>
      </c>
      <c r="BS12" s="113" t="s">
        <v>21</v>
      </c>
      <c r="BT12" s="114" t="s">
        <v>114</v>
      </c>
      <c r="BU12" s="112" t="s">
        <v>88</v>
      </c>
      <c r="BV12" s="113" t="s">
        <v>21</v>
      </c>
      <c r="BW12" s="114" t="s">
        <v>114</v>
      </c>
      <c r="BX12" s="112" t="s">
        <v>88</v>
      </c>
      <c r="BY12" s="113" t="s">
        <v>21</v>
      </c>
      <c r="BZ12" s="114" t="s">
        <v>114</v>
      </c>
      <c r="CA12" s="112" t="s">
        <v>88</v>
      </c>
      <c r="CB12" s="113" t="s">
        <v>21</v>
      </c>
      <c r="CC12" s="114" t="s">
        <v>114</v>
      </c>
      <c r="CD12" s="112" t="s">
        <v>88</v>
      </c>
      <c r="CE12" s="113" t="s">
        <v>21</v>
      </c>
      <c r="CF12" s="114" t="s">
        <v>114</v>
      </c>
      <c r="CG12" s="112" t="s">
        <v>88</v>
      </c>
      <c r="CH12" s="113" t="s">
        <v>21</v>
      </c>
      <c r="CI12" s="114" t="s">
        <v>114</v>
      </c>
      <c r="CJ12" s="112" t="s">
        <v>88</v>
      </c>
      <c r="CK12" s="113" t="s">
        <v>21</v>
      </c>
      <c r="CL12" s="114" t="s">
        <v>114</v>
      </c>
      <c r="CM12" s="112" t="s">
        <v>88</v>
      </c>
      <c r="CN12" s="113" t="s">
        <v>21</v>
      </c>
      <c r="CO12" s="114" t="s">
        <v>114</v>
      </c>
      <c r="CP12" s="112" t="s">
        <v>88</v>
      </c>
      <c r="CQ12" s="113" t="s">
        <v>21</v>
      </c>
      <c r="CR12" s="114" t="s">
        <v>114</v>
      </c>
      <c r="CS12" s="112" t="s">
        <v>88</v>
      </c>
      <c r="CT12" s="113" t="s">
        <v>21</v>
      </c>
      <c r="CU12" s="114" t="s">
        <v>114</v>
      </c>
      <c r="CV12" s="112" t="s">
        <v>88</v>
      </c>
      <c r="CW12" s="113" t="s">
        <v>21</v>
      </c>
      <c r="CX12" s="114" t="s">
        <v>114</v>
      </c>
      <c r="CY12" s="112" t="s">
        <v>88</v>
      </c>
      <c r="CZ12" s="113" t="s">
        <v>21</v>
      </c>
      <c r="DA12" s="114" t="s">
        <v>114</v>
      </c>
      <c r="DB12" s="112" t="s">
        <v>88</v>
      </c>
      <c r="DC12" s="113" t="s">
        <v>21</v>
      </c>
      <c r="DD12" s="114" t="s">
        <v>114</v>
      </c>
      <c r="DE12" s="112" t="s">
        <v>88</v>
      </c>
      <c r="DF12" s="113" t="s">
        <v>21</v>
      </c>
      <c r="DG12" s="114" t="s">
        <v>114</v>
      </c>
      <c r="DH12" s="112" t="s">
        <v>88</v>
      </c>
      <c r="DI12" s="113" t="s">
        <v>21</v>
      </c>
      <c r="DJ12" s="114" t="s">
        <v>114</v>
      </c>
    </row>
    <row r="13" spans="1:114" s="5" customFormat="1" ht="6" customHeight="1" x14ac:dyDescent="0.35">
      <c r="A13" s="39"/>
      <c r="B13" s="39"/>
      <c r="C13" s="39"/>
      <c r="D13" s="39"/>
      <c r="E13" s="39"/>
      <c r="F13" s="39"/>
      <c r="G13" s="39"/>
      <c r="H13" s="39"/>
      <c r="I13" s="39"/>
      <c r="J13" s="42"/>
      <c r="K13" s="48"/>
      <c r="L13" s="157"/>
      <c r="M13" s="42"/>
      <c r="N13" s="48"/>
      <c r="O13" s="157"/>
      <c r="P13" s="42"/>
      <c r="Q13" s="48"/>
      <c r="R13" s="157"/>
      <c r="S13" s="42"/>
      <c r="T13" s="48"/>
      <c r="U13" s="157"/>
      <c r="V13" s="42"/>
      <c r="W13" s="48"/>
      <c r="X13" s="157"/>
      <c r="Y13" s="42"/>
      <c r="Z13" s="48"/>
      <c r="AA13" s="157"/>
      <c r="AB13" s="42"/>
      <c r="AC13" s="48"/>
      <c r="AD13" s="157"/>
      <c r="AE13" s="42"/>
      <c r="AF13" s="48"/>
      <c r="AG13" s="157"/>
      <c r="AH13" s="42"/>
      <c r="AI13" s="48"/>
      <c r="AJ13" s="157"/>
      <c r="AK13" s="42"/>
      <c r="AL13" s="48"/>
      <c r="AM13" s="157"/>
      <c r="AN13" s="42"/>
      <c r="AO13" s="48"/>
      <c r="AP13" s="157"/>
      <c r="AQ13" s="42"/>
      <c r="AR13" s="48"/>
      <c r="AS13" s="157"/>
      <c r="AT13" s="42"/>
      <c r="AU13" s="48"/>
      <c r="AV13" s="157"/>
      <c r="AW13" s="42"/>
      <c r="AX13" s="48"/>
      <c r="AY13" s="157"/>
      <c r="AZ13" s="42"/>
      <c r="BA13" s="48"/>
      <c r="BB13" s="157"/>
      <c r="BC13" s="42"/>
      <c r="BD13" s="48"/>
      <c r="BE13" s="157"/>
      <c r="BF13" s="42"/>
      <c r="BG13" s="48"/>
      <c r="BH13" s="157"/>
      <c r="BI13" s="42"/>
      <c r="BJ13" s="48"/>
      <c r="BK13" s="157"/>
      <c r="BL13" s="42"/>
      <c r="BM13" s="48"/>
      <c r="BN13" s="157"/>
      <c r="BO13" s="42"/>
      <c r="BP13" s="48"/>
      <c r="BQ13" s="157"/>
      <c r="BR13" s="42"/>
      <c r="BS13" s="48"/>
      <c r="BT13" s="157"/>
      <c r="BU13" s="42"/>
      <c r="BV13" s="48"/>
      <c r="BW13" s="157"/>
      <c r="BX13" s="42"/>
      <c r="BY13" s="48"/>
      <c r="BZ13" s="157"/>
      <c r="CA13" s="42"/>
      <c r="CB13" s="48"/>
      <c r="CC13" s="157"/>
      <c r="CD13" s="42"/>
      <c r="CE13" s="48"/>
      <c r="CF13" s="157"/>
      <c r="CG13" s="42"/>
      <c r="CH13" s="48"/>
      <c r="CI13" s="157"/>
      <c r="CJ13" s="42"/>
      <c r="CK13" s="48"/>
      <c r="CL13" s="157"/>
      <c r="CM13" s="42"/>
      <c r="CN13" s="48"/>
      <c r="CO13" s="157"/>
      <c r="CP13" s="42"/>
      <c r="CQ13" s="48"/>
      <c r="CR13" s="157"/>
      <c r="CS13" s="42"/>
      <c r="CT13" s="249"/>
      <c r="CU13" s="157"/>
      <c r="CV13" s="42"/>
      <c r="CW13" s="48"/>
      <c r="CX13" s="157"/>
      <c r="CY13" s="42"/>
      <c r="CZ13" s="48"/>
      <c r="DA13" s="157"/>
      <c r="DB13" s="42"/>
      <c r="DC13" s="48"/>
      <c r="DD13" s="157"/>
      <c r="DE13" s="42"/>
      <c r="DF13" s="48"/>
      <c r="DG13" s="157"/>
      <c r="DH13" s="42"/>
      <c r="DI13" s="48"/>
      <c r="DJ13" s="157"/>
    </row>
    <row r="14" spans="1:114" s="5" customFormat="1" ht="16.5" customHeight="1" x14ac:dyDescent="0.35">
      <c r="A14" s="158">
        <v>880</v>
      </c>
      <c r="B14" s="55" t="s">
        <v>32</v>
      </c>
      <c r="C14" s="55" t="s">
        <v>39</v>
      </c>
      <c r="D14" s="1346">
        <v>45</v>
      </c>
      <c r="E14" s="1336">
        <v>5.5</v>
      </c>
      <c r="F14" s="1336">
        <v>7</v>
      </c>
      <c r="G14" s="1336">
        <v>1</v>
      </c>
      <c r="H14" s="1339">
        <f>+D14*F14*G14*E14</f>
        <v>1732.5</v>
      </c>
      <c r="I14" s="1342">
        <f>H14/E14</f>
        <v>315</v>
      </c>
      <c r="J14" s="42">
        <f>SUM(
SUMIFS(
'BLC Subcont'!$AE:$AE,
'BLC Subcont'!$U:$U,$A14,
'BLC Subcont'!$I:$I,L$9,
'BLC Subcont'!$AA:$AA,$B14,
'BLC Subcont'!$HZ:$HZ,"IN HOUSE (CUTTING PRESS)"
))</f>
        <v>0</v>
      </c>
      <c r="K14" s="124">
        <f>SUM(SUMIFS(
'BLC Subcont'!$BX:$BX,
'BLC Subcont'!$U:$U,$A14,
'BLC Subcont'!$I:$I,L$9,
'BLC Subcont'!$AA:$AA,$B14,
'BLC Subcont'!$HZ:$HZ,"IN HOUSE (CUTTING PRESS)"
))</f>
        <v>0</v>
      </c>
      <c r="L14" s="1349">
        <f t="shared" ref="L14" si="19">IF(L$11=0,0,MAX(K14:K16)/($D14*$F14*$G14*L$11))</f>
        <v>0</v>
      </c>
      <c r="M14" s="42">
        <f>SUM(
SUMIFS(
'BLC Subcont'!$AE:$AE,
'BLC Subcont'!$U:$U,$A14,
'BLC Subcont'!$I:$I,O$9,
'BLC Subcont'!$AA:$AA,$B14,
'BLC Subcont'!$HZ:$HZ,"IN HOUSE (CUTTING PRESS)"
))</f>
        <v>3768</v>
      </c>
      <c r="N14" s="124">
        <f>SUM(SUMIFS(
'BLC Subcont'!$BX:$BX,
'BLC Subcont'!$U:$U,$A14,
'BLC Subcont'!$I:$I,O$9,
'BLC Subcont'!$AA:$AA,$B14,
'BLC Subcont'!$HZ:$HZ,"IN HOUSE (CUTTING PRESS)"
))</f>
        <v>0</v>
      </c>
      <c r="O14" s="1333">
        <f t="shared" ref="O14" si="20">IF(O$11=0,0,MAX(N14:N16)/($D14*$F14*$G14*O$11))</f>
        <v>0</v>
      </c>
      <c r="P14" s="42">
        <f>SUM(
SUMIFS(
'BLC Subcont'!$AE:$AE,
'BLC Subcont'!$U:$U,$A14,
'BLC Subcont'!$I:$I,R$9,
'BLC Subcont'!$AA:$AA,$B14,
'BLC Subcont'!$HZ:$HZ,"IN HOUSE (CUTTING PRESS)"
))</f>
        <v>6264</v>
      </c>
      <c r="Q14" s="124">
        <f>SUM(SUMIFS(
'BLC Subcont'!$BX:$BX,
'BLC Subcont'!$U:$U,$A14,
'BLC Subcont'!$I:$I,R$9,
'BLC Subcont'!$AA:$AA,$B14,
'BLC Subcont'!$HZ:$HZ,"IN HOUSE (CUTTING PRESS)"
))</f>
        <v>0</v>
      </c>
      <c r="R14" s="1333">
        <f t="shared" ref="R14" si="21">IF(R$11=0,0,MAX(Q14:Q16)/($D14*$F14*$G14*R$11))</f>
        <v>0</v>
      </c>
      <c r="S14" s="42">
        <f>SUM(
SUMIFS(
'BLC Subcont'!$AE:$AE,
'BLC Subcont'!$U:$U,$A14,
'BLC Subcont'!$I:$I,U$9,
'BLC Subcont'!$AA:$AA,$B14,
'BLC Subcont'!$HZ:$HZ,"IN HOUSE (CUTTING PRESS)"
))</f>
        <v>6564</v>
      </c>
      <c r="T14" s="124">
        <f>SUM(SUMIFS(
'BLC Subcont'!$BX:$BX,
'BLC Subcont'!$U:$U,$A14,
'BLC Subcont'!$I:$I,U$9,
'BLC Subcont'!$AA:$AA,$B14,
'BLC Subcont'!$HZ:$HZ,"IN HOUSE (CUTTING PRESS)"
))</f>
        <v>1434</v>
      </c>
      <c r="U14" s="1333">
        <f>IF(U$11=0,0,MAX(T14:T16)/($D14*$F14*$G14*U$11))</f>
        <v>0</v>
      </c>
      <c r="V14" s="42">
        <v>6564</v>
      </c>
      <c r="W14" s="124">
        <v>1884</v>
      </c>
      <c r="X14" s="1333">
        <f>IF(X$11=0,0,MAX(W14:W16)/($D14*$F14*$G14*X$11))</f>
        <v>1.0874458874458874</v>
      </c>
      <c r="Y14" s="42">
        <f>+SUM(J14,M14,P14,S14,V14)</f>
        <v>23160</v>
      </c>
      <c r="Z14" s="124">
        <f>+SUM(K14,N14,Q14,T14,W14)</f>
        <v>3318</v>
      </c>
      <c r="AA14" s="1363">
        <f>IF(AA$11=0,0,MAX(Z14:Z16)/($D14*$F14*$G14*AA$11))</f>
        <v>1.915151515151515</v>
      </c>
      <c r="AB14" s="42">
        <f>SUM(
SUMIFS(
'BLC Subcont'!$AE:$AE,
'BLC Subcont'!$U:$U,$A14,
'BLC Subcont'!$I:$I,AD$9,
'BLC Subcont'!$AA:$AA,$B14,
'BLC Subcont'!$HZ:$HZ,"IN HOUSE (CUTTING PRESS)"
))</f>
        <v>13140</v>
      </c>
      <c r="AC14" s="264">
        <f>SUM(SUMIFS(
'BLC Subcont'!$BX:$BX,
'BLC Subcont'!$U:$U,$A14,
'BLC Subcont'!$I:$I,AD$9,
'BLC Subcont'!$AA:$AA,$B14,
'BLC Subcont'!$HZ:$HZ,"IN HOUSE (CUTTING PRESS)"
))</f>
        <v>8436</v>
      </c>
      <c r="AD14" s="1333">
        <f>IF(AD$11=0,0,MAX(AC14:AC16)/($D14*$F14*$G14*AD$11))</f>
        <v>4.8692640692640694</v>
      </c>
      <c r="AE14" s="42">
        <f>SUM(
SUMIFS(
'BLC Subcont'!$AE:$AE,
'BLC Subcont'!$U:$U,$A14,
'BLC Subcont'!$I:$I,AG$9,
'BLC Subcont'!$AA:$AA,$B14,
'BLC Subcont'!$HZ:$HZ,"IN HOUSE (CUTTING PRESS)"
))</f>
        <v>18186</v>
      </c>
      <c r="AF14" s="264">
        <f>SUM(SUMIFS(
'BLC Subcont'!$BX:$BX,
'BLC Subcont'!$U:$U,$A14,
'BLC Subcont'!$I:$I,AG$9,
'BLC Subcont'!$AA:$AA,$B14,
'BLC Subcont'!$HZ:$HZ,"IN HOUSE (CUTTING PRESS)"
))</f>
        <v>18186</v>
      </c>
      <c r="AG14" s="1333">
        <f>IF(AG$11=0,0,MAX(AF14:AF16)/($D14*$F14*$G14*AG$11))</f>
        <v>10.496969696969696</v>
      </c>
      <c r="AH14" s="42">
        <f>SUM(
SUMIFS(
'BLC Subcont'!$AE:$AE,
'BLC Subcont'!$U:$U,$A14,
'BLC Subcont'!$I:$I,AJ$9,
'BLC Subcont'!$AA:$AA,$B14,
'BLC Subcont'!$HZ:$HZ,"IN HOUSE (CUTTING PRESS)"
))</f>
        <v>8274</v>
      </c>
      <c r="AI14" s="264">
        <f>SUM(SUMIFS(
'BLC Subcont'!$BX:$BX,
'BLC Subcont'!$U:$U,$A14,
'BLC Subcont'!$I:$I,AJ$9,
'BLC Subcont'!$AA:$AA,$B14,
'BLC Subcont'!$HZ:$HZ,"IN HOUSE (CUTTING PRESS)"
))</f>
        <v>8274</v>
      </c>
      <c r="AJ14" s="1333">
        <f>IF(AJ$11=0,0,MAX(AI14:AI16)/($D14*$F14*$G14*AJ$11))</f>
        <v>4.7757575757575754</v>
      </c>
      <c r="AK14" s="42">
        <f>SUM(
SUMIFS(
'BLC Subcont'!$AE:$AE,
'BLC Subcont'!$U:$U,$A14,
'BLC Subcont'!$I:$I,AM$9,
'BLC Subcont'!$AA:$AA,$B14,
'BLC Subcont'!$HZ:$HZ,"IN HOUSE (CUTTING PRESS)"
))</f>
        <v>3552</v>
      </c>
      <c r="AL14" s="264">
        <f>SUM(SUMIFS(
'BLC Subcont'!$BX:$BX,
'BLC Subcont'!$U:$U,$A14,
'BLC Subcont'!$I:$I,AM$9,
'BLC Subcont'!$AA:$AA,$B14,
'BLC Subcont'!$HZ:$HZ,"IN HOUSE (CUTTING PRESS)"
))</f>
        <v>3552</v>
      </c>
      <c r="AM14" s="1333">
        <f>IF(AM$11=0,0,MAX(AL14:AL16)/($D14*$F14*$G14*AM$11))</f>
        <v>2.0502164502164502</v>
      </c>
      <c r="AN14" s="42">
        <f>SUM(
SUMIFS(
'BLC Subcont'!$AE:$AE,
'BLC Subcont'!$U:$U,$A14,
'BLC Subcont'!$I:$I,AP$9,
'BLC Subcont'!$AA:$AA,$B14,
'BLC Subcont'!$HZ:$HZ,"IN HOUSE (CUTTING PRESS)"
))</f>
        <v>0</v>
      </c>
      <c r="AO14" s="264">
        <f>SUM(SUMIFS(
'BLC Subcont'!$BX:$BX,
'BLC Subcont'!$U:$U,$A14,
'BLC Subcont'!$I:$I,AP$9,
'BLC Subcont'!$AA:$AA,$B14,
'BLC Subcont'!$HZ:$HZ,"IN HOUSE (CUTTING PRESS)"
))</f>
        <v>0</v>
      </c>
      <c r="AP14" s="1333">
        <f>IF(AP$11=0,0,MAX(AO14:AO16)/($D14*$F14*$G14*AP$11))</f>
        <v>0</v>
      </c>
      <c r="AQ14" s="42">
        <f>SUM(
SUMIFS(
'BLC Subcont'!$AE:$AE,
'BLC Subcont'!$U:$U,$A14,
'BLC Subcont'!$I:$I,AS$9,
'BLC Subcont'!$AA:$AA,$B14,
'BLC Subcont'!$HZ:$HZ,"IN HOUSE (CUTTING PRESS)"
))</f>
        <v>0</v>
      </c>
      <c r="AR14" s="124">
        <f>SUM(SUMIFS(
'BLC Subcont'!$BX:$BX,
'BLC Subcont'!$U:$U,$A14,
'BLC Subcont'!$I:$I,AS$9,
'BLC Subcont'!$AA:$AA,$B14,
'BLC Subcont'!$HZ:$HZ,"IN HOUSE (CUTTING PRESS)"
))</f>
        <v>0</v>
      </c>
      <c r="AS14" s="1333">
        <f>IF(AS$11=0,0,MAX(AR14:AR16)/($D14*$F14*$G14*AS$11))</f>
        <v>0</v>
      </c>
      <c r="AT14" s="42">
        <f>SUM(
SUMIFS(
'BLC Subcont'!$AE:$AE,
'BLC Subcont'!$U:$U,$A14,
'BLC Subcont'!$I:$I,AV$9,
'BLC Subcont'!$AA:$AA,$B14,
'BLC Subcont'!$HZ:$HZ,"IN HOUSE (CUTTING PRESS)"
))</f>
        <v>0</v>
      </c>
      <c r="AU14" s="124">
        <f>SUM(SUMIFS(
'BLC Subcont'!$BX:$BX,
'BLC Subcont'!$U:$U,$A14,
'BLC Subcont'!$I:$I,AV$9,
'BLC Subcont'!$AA:$AA,$B14,
'BLC Subcont'!$HZ:$HZ,"IN HOUSE (CUTTING PRESS)"
))</f>
        <v>0</v>
      </c>
      <c r="AV14" s="1333">
        <f>IF(AV$11=0,0,MAX(AU14:AU16)/($D14*$F14*$G14*AV$11))</f>
        <v>0</v>
      </c>
      <c r="AW14" s="42">
        <f>AQ14+AZ14</f>
        <v>1357.5</v>
      </c>
      <c r="AX14" s="264">
        <f t="shared" ref="AX14:AX26" si="22">AR14+BA14</f>
        <v>1357.5</v>
      </c>
      <c r="AY14" s="1333">
        <f>IF(AY$11=0,0,MAX(AX14:AX16)/($D14*$F14*$G14*AY$11))</f>
        <v>0.78354978354978355</v>
      </c>
      <c r="AZ14" s="42">
        <f>SUMIFS(RCCP!$HX$8:$HX$136,
RCCP!$A$8:$A$136,$A14,
RCCP!$C$8:$C$136,$B14
)+
(SUMIFS(RCCP!$IC$8:$IC$136,
RCCP!$A$8:$A$136,$A14,
RCCP!$C$8:$C$136,$B14)/4)</f>
        <v>1357.5</v>
      </c>
      <c r="BA14" s="124">
        <f>SUMIFS(RCCP!$HX$8:$HX$136,
RCCP!$A$8:$A$136,$A14,
RCCP!$C$8:$C$136,$B14
)+
(SUMIFS(RCCP!$IC$8:$IC$136,
RCCP!$A$8:$A$136,$A14,
RCCP!$C$8:$C$136,$B14)/4)</f>
        <v>1357.5</v>
      </c>
      <c r="BB14" s="1333">
        <f>IFERROR(BA14/($I14*BB$11),0)</f>
        <v>0.78354978354978355</v>
      </c>
      <c r="BC14" s="42">
        <f>SUMIFS(RCCP!$HY$8:$HY$136,
RCCP!$A$8:$A$136,$A14,
RCCP!$C$8:$C$136,$B14
)+
(SUMIFS(RCCP!$IC$8:$IC$136,
RCCP!$A$8:$A$136,$A14,
RCCP!$C$8:$C$136,$B14)/4)</f>
        <v>1357.5</v>
      </c>
      <c r="BD14" s="264">
        <f>SUMIFS(RCCP!$HY$8:$HY$136,
RCCP!$A$8:$A$136,$A14,
RCCP!$C$8:$C$136,$B14
)+
(SUMIFS(RCCP!$IC$8:$IC$136,
RCCP!$A$8:$A$136,$A14,
RCCP!$C$8:$C$136,$B14)/4)</f>
        <v>1357.5</v>
      </c>
      <c r="BE14" s="1333">
        <f t="shared" ref="BE14" si="23">IFERROR(BD14/($I14*BE$11),0)</f>
        <v>0.78354978354978355</v>
      </c>
      <c r="BF14" s="42">
        <f>SUMIFS(RCCP!$HZ$8:$HZ$136,
RCCP!$A$8:$A$136,$A14,
RCCP!$C$8:$C$136,$B14
)+
(SUMIFS(RCCP!$IC$8:$IC$136,
RCCP!$A$8:$A$136,$A14,
RCCP!$C$8:$C$136,$B14)/4)</f>
        <v>25297.5</v>
      </c>
      <c r="BG14" s="264">
        <f>SUMIFS(RCCP!$HZ$8:$HZ$136,
RCCP!$A$8:$A$136,$A14,
RCCP!$C$8:$C$136,$B14
)+
(SUMIFS(RCCP!$IC$8:$IC$136,
RCCP!$A$8:$A$136,$A14,
RCCP!$C$8:$C$136,$B14)/4)</f>
        <v>25297.5</v>
      </c>
      <c r="BH14" s="1333">
        <f>IFERROR(BG14/($I14*BH$11),0)</f>
        <v>14.601731601731602</v>
      </c>
      <c r="BI14" s="42">
        <f>SUMIFS(RCCP!$IA$8:$IA$136,
RCCP!$A$8:$A$136,$A14,
RCCP!$C$8:$C$136,$B14
)+
(SUMIFS(RCCP!$IC$8:$IC$136,
RCCP!$A$8:$A$136,$A14,
RCCP!$C$8:$C$136,$B14)/4)</f>
        <v>5035.5</v>
      </c>
      <c r="BJ14" s="264">
        <f>SUMIFS(RCCP!$IA$8:$IA$136,
RCCP!$A$8:$A$136,$A14,
RCCP!$C$8:$C$136,$B14
)+
(SUMIFS(RCCP!$IC$8:$IC$136,
RCCP!$A$8:$A$136,$A14,
RCCP!$C$8:$C$136,$B14)/4)</f>
        <v>5035.5</v>
      </c>
      <c r="BK14" s="1333">
        <f t="shared" ref="BK14" si="24">IFERROR(BJ14/($I14*BK$8),0)</f>
        <v>0</v>
      </c>
      <c r="BL14" s="42">
        <f>SUMIFS(RCCP!$IF$8:$IF$136,
RCCP!$A$8:$A$136,$A14,
RCCP!$C$8:$C$136,$B14
)+
(SUMIFS(RCCP!$IK$8:$IK$136,
RCCP!$A$8:$A$136,$A14,
RCCP!$C$8:$C$136,$B14)/4)</f>
        <v>7800</v>
      </c>
      <c r="BM14" s="264">
        <f>SUMIFS(RCCP!$IF$8:$IF$136,
RCCP!$A$8:$A$136,$A14,
RCCP!$C$8:$C$136,$B14
)+
(SUMIFS(RCCP!$IK$8:$IK$136,
RCCP!$A$8:$A$136,$A14,
RCCP!$C$8:$C$136,$B14)/4)</f>
        <v>7800</v>
      </c>
      <c r="BN14" s="1333">
        <f t="shared" ref="BN14" si="25">IFERROR(BM14/($I14*BN$11),0)</f>
        <v>4.5021645021645025</v>
      </c>
      <c r="BO14" s="42">
        <f>SUMIFS(RCCP!$IG$8:$IG$136,
RCCP!$A$8:$A$136,$A14,
RCCP!$C$8:$C$136,$B14
)+
(SUMIFS(RCCP!$IK$8:$IK$136,
RCCP!$A$8:$A$136,$A14,
RCCP!$C$8:$C$136,$B14)/4)</f>
        <v>9246</v>
      </c>
      <c r="BP14" s="264">
        <f>SUMIFS(RCCP!$IG$8:$IG$136,
RCCP!$A$8:$A$136,$A14,
RCCP!$C$8:$C$136,$B14
)+
(SUMIFS(RCCP!$IK$8:$IK$136,
RCCP!$A$8:$A$136,$A14,
RCCP!$C$8:$C$136,$B14)/4)</f>
        <v>9246</v>
      </c>
      <c r="BQ14" s="1333">
        <f t="shared" ref="BQ14" si="26">IFERROR(BP14/($I14*BQ$11),0)</f>
        <v>5.3367965367965366</v>
      </c>
      <c r="BR14" s="42">
        <f>SUMIFS(RCCP!$IH$8:$IH$136,
RCCP!$A$8:$A$136,$A14,
RCCP!$C$8:$C$136,$B14
)+
(SUMIFS(RCCP!$IK$8:$IK$136,
RCCP!$A$8:$A$136,$A14,
RCCP!$C$8:$C$136,$B14)/4)</f>
        <v>5238</v>
      </c>
      <c r="BS14" s="264">
        <f>SUMIFS(RCCP!$IH$8:$IH$136,
RCCP!$A$8:$A$136,$A14,
RCCP!$C$8:$C$136,$B14
)+
(SUMIFS(RCCP!$IK$8:$IK$136,
RCCP!$A$8:$A$136,$A14,
RCCP!$C$8:$C$136,$B14)/4)</f>
        <v>5238</v>
      </c>
      <c r="BT14" s="1333">
        <f t="shared" ref="BT14" si="27">IFERROR(BS14/($I14*BT$11),0)</f>
        <v>3.0233766233766235</v>
      </c>
      <c r="BU14" s="42">
        <f>SUMIFS(RCCP!$II$8:$II$136,
RCCP!$A$8:$A$136,$A14,
RCCP!$C$8:$C$136,$B14
)+
(SUMIFS(RCCP!$IK$8:$IK$136,
RCCP!$A$8:$A$136,$A14,
RCCP!$C$8:$C$136,$B14)/4)</f>
        <v>17184</v>
      </c>
      <c r="BV14" s="264">
        <f>SUMIFS(RCCP!$II$8:$II$136,
RCCP!$A$8:$A$136,$A14,
RCCP!$C$8:$C$136,$B14
)+
(SUMIFS(RCCP!$IK$8:$IK$136,
RCCP!$A$8:$A$136,$A14,
RCCP!$C$8:$C$136,$B14)/4)</f>
        <v>17184</v>
      </c>
      <c r="BW14" s="1333">
        <f t="shared" ref="BW14" si="28">IFERROR(BV14/($I14*BW$11),0)</f>
        <v>9.9186147186147178</v>
      </c>
      <c r="BX14" s="42">
        <f>SUMIFS(RCCP!$IN$8:$IN$136,
RCCP!$A$8:$A$136,$A14,
RCCP!$C$8:$C$136,$B14
)+
(SUMIFS(RCCP!$IT$8:$IT$136,
RCCP!$A$8:$A$136,$A14,
RCCP!$C$8:$C$136,$B14)/5)</f>
        <v>5353.2</v>
      </c>
      <c r="BY14" s="264">
        <f>SUMIFS(RCCP!$IN$8:$IN$136,
RCCP!$A$8:$A$136,$A14,
RCCP!$C$8:$C$136,$B14
)+
(SUMIFS(RCCP!$IT$8:$IT$136,
RCCP!$A$8:$A$136,$A14,
RCCP!$C$8:$C$136,$B14)/5)</f>
        <v>5353.2</v>
      </c>
      <c r="BZ14" s="1333">
        <f>IFERROR(BY14/($I14*BZ$11),0)</f>
        <v>3.0898701298701297</v>
      </c>
      <c r="CA14" s="42">
        <f>SUMIFS(RCCP!$IO$8:$IO$136,
RCCP!$A$8:$A$136,$A14,
RCCP!$C$8:$C$136,$B14
)+
(SUMIFS(RCCP!$IT$8:$IT$136,
RCCP!$A$8:$A$136,$A14,
RCCP!$C$8:$C$136,$B14)/5)</f>
        <v>1495.2</v>
      </c>
      <c r="CB14" s="264">
        <f>SUMIFS(RCCP!$IO$8:$IO$136,
RCCP!$A$8:$A$136,$A14,
RCCP!$C$8:$C$136,$B14
)+
(SUMIFS(RCCP!$IT$8:$IT$136,
RCCP!$A$8:$A$136,$A14,
RCCP!$C$8:$C$136,$B14)/5)</f>
        <v>1495.2</v>
      </c>
      <c r="CC14" s="1333">
        <f>IFERROR(CB14/($I14*CC$11),0)</f>
        <v>0.86303030303030304</v>
      </c>
      <c r="CD14" s="42">
        <f>SUMIFS(RCCP!$IP$8:$IP$136,
RCCP!$A$8:$A$136,$A14,
RCCP!$C$8:$C$136,$B14
)+
(SUMIFS(RCCP!$IT$8:$IT$136,
RCCP!$A$8:$A$136,$A14,
RCCP!$C$8:$C$136,$B14)/5)</f>
        <v>1213.2</v>
      </c>
      <c r="CE14" s="264">
        <f>SUMIFS(RCCP!$IP$8:$IP$136,
RCCP!$A$8:$A$136,$A14,
RCCP!$C$8:$C$136,$B14
)+
(SUMIFS(RCCP!$IT$8:$IT$136,
RCCP!$A$8:$A$136,$A14,
RCCP!$C$8:$C$136,$B14)/5)</f>
        <v>1213.2</v>
      </c>
      <c r="CF14" s="1333">
        <f>IFERROR(CE14/($I14*CF$11),0)</f>
        <v>0.70025974025974025</v>
      </c>
      <c r="CG14" s="42">
        <f>SUMIFS(RCCP!$IQ$8:$IQ$136,
RCCP!$A$8:$A$136,$A14,
RCCP!$C$8:$C$136,$B14
)+
(SUMIFS(RCCP!$IT$8:$IT$136,
RCCP!$A$8:$A$136,$A14,
RCCP!$C$8:$C$136,$B14)/5)</f>
        <v>2845.2</v>
      </c>
      <c r="CH14" s="264">
        <f>SUMIFS(RCCP!$IQ$8:$IQ$136,
RCCP!$A$8:$A$136,$A14,
RCCP!$C$8:$C$136,$B14
)+
(SUMIFS(RCCP!$IT$8:$IT$136,
RCCP!$A$8:$A$136,$A14,
RCCP!$C$8:$C$136,$B14)/5)</f>
        <v>2845.2</v>
      </c>
      <c r="CI14" s="1333">
        <f>IFERROR(CH14/($I14*CI$11),0)</f>
        <v>1.6422510822510821</v>
      </c>
      <c r="CJ14" s="42">
        <f>SUMIFS(RCCP!$IR$8:$IR$136,
RCCP!$A$8:$A$136,$A14,
RCCP!$C$8:$C$136,$B14
)+
(SUMIFS(RCCP!$IT$8:$IT$136,
RCCP!$A$8:$A$136,$A14,
RCCP!$C$8:$C$136,$B14)/5)</f>
        <v>3427.2</v>
      </c>
      <c r="CK14" s="264">
        <f>SUMIFS(RCCP!$IR$8:$IR$136,
RCCP!$A$8:$A$136,$A14,
RCCP!$C$8:$C$136,$B14
)+
(SUMIFS(RCCP!$IT$8:$IT$136,
RCCP!$A$8:$A$136,$A14,
RCCP!$C$8:$C$136,$B14)/5)</f>
        <v>3427.2</v>
      </c>
      <c r="CL14" s="1333">
        <f>IFERROR(CK14/($I14*CL$11),0)</f>
        <v>2.4177777777777778</v>
      </c>
      <c r="CM14" s="42">
        <f>SUMIFS(RCCP!$IW$8:$IW$136,
RCCP!$A$8:$A$136,$A14,
RCCP!$C$8:$C$136,$B14
)+
(SUMIFS(RCCP!$JB$8:$JB$136,
RCCP!$A$8:$A$136,$A14,
RCCP!$C$8:$C$136,$B14)/4)</f>
        <v>1399.5</v>
      </c>
      <c r="CN14" s="264">
        <f>SUMIFS(RCCP!$IW$8:$IW$136,
RCCP!$A$8:$A$136,$A14,
RCCP!$C$8:$C$136,$B14
)+
(SUMIFS(RCCP!$JB$8:$JB$136,
RCCP!$A$8:$A$136,$A14,
RCCP!$C$8:$C$136,$B14)/4)</f>
        <v>1399.5</v>
      </c>
      <c r="CO14" s="1333">
        <f t="shared" ref="CO14:CO23" si="29">IFERROR(CN14/($I14*CO$11),0)</f>
        <v>0.98730158730158735</v>
      </c>
      <c r="CP14" s="42">
        <f>SUMIFS(RCCP!$IX$8:$IX$136,
RCCP!$A$8:$A$136,$A14,
RCCP!$C$8:$C$136,$B14
)+
(SUMIFS(RCCP!$JB$8:$JB$136,
RCCP!$A$8:$A$136,$A14,
RCCP!$C$8:$C$136,$B14)/4)</f>
        <v>1399.5</v>
      </c>
      <c r="CQ14" s="264">
        <f>SUMIFS(RCCP!$IX$8:$IX$136,
RCCP!$A$8:$A$136,$A14,
RCCP!$C$8:$C$136,$B14
)+
(SUMIFS(RCCP!$JB$8:$JB$136,
RCCP!$A$8:$A$136,$A14,
RCCP!$C$8:$C$136,$B14)/4)</f>
        <v>1399.5</v>
      </c>
      <c r="CR14" s="1333">
        <f t="shared" ref="CR14:CR23" si="30">IFERROR(CQ14/($I14*CR$11),0)</f>
        <v>0.80779220779220784</v>
      </c>
      <c r="CS14" s="42">
        <f>SUMIFS(RCCP!$IY$8:$IY$136,
RCCP!$A$8:$A$136,$A14,
RCCP!$C$8:$C$136,$B14
)+
(SUMIFS(RCCP!$JB$8:$JB$136,
RCCP!$A$8:$A$136,$A14,
RCCP!$C$8:$C$136,$B14)/4)</f>
        <v>1399.5</v>
      </c>
      <c r="CT14" s="264">
        <f>SUMIFS(RCCP!$IY$8:$IY$136,
RCCP!$A$8:$A$136,$A14,
RCCP!$C$8:$C$136,$B14
)+
(SUMIFS(RCCP!$JB$8:$JB$136,
RCCP!$A$8:$A$136,$A14,
RCCP!$C$8:$C$136,$B14)/4)</f>
        <v>1399.5</v>
      </c>
      <c r="CU14" s="1333">
        <f t="shared" ref="CU14:CU23" si="31">IFERROR(CT14/($I14*CU$11),0)</f>
        <v>0.80779220779220784</v>
      </c>
      <c r="CV14" s="42">
        <f>SUMIFS(RCCP!$IZ$8:$IZ$136,
RCCP!$A$8:$A$136,$A14,
RCCP!$C$8:$C$136,$B14
)+
(SUMIFS(RCCP!$JB$8:$JB$136,
RCCP!$A$8:$A$136,$A14,
RCCP!$C$8:$C$136,$B14)/4)</f>
        <v>1399.5</v>
      </c>
      <c r="CW14" s="264">
        <f>SUMIFS(RCCP!$IZ$8:$IZ$136,
RCCP!$A$8:$A$136,$A14,
RCCP!$C$8:$C$136,$B14
)+
(SUMIFS(RCCP!$JB$8:$JB$136,
RCCP!$A$8:$A$136,$A14,
RCCP!$C$8:$C$136,$B14)/4)</f>
        <v>1399.5</v>
      </c>
      <c r="CX14" s="1333">
        <f t="shared" ref="CX14:CX23" si="32">IFERROR(CW14/($I14*CX$11),0)</f>
        <v>0.80779220779220784</v>
      </c>
      <c r="CY14" s="42">
        <f>SUMIFS(RCCP!$JE$8:$JE$136,
RCCP!$A$8:$A$136,$A14,
RCCP!$C$8:$C$136,$B14
)+
(SUMIFS(RCCP!$JJ$8:$JJ$136,
RCCP!$A$8:$A$136,$A14,
RCCP!$C$8:$C$136,$B14)/4)</f>
        <v>7252.5</v>
      </c>
      <c r="CZ14" s="264">
        <f>SUMIFS(RCCP!$JE$8:$JE$136,
RCCP!$A$8:$A$136,$A14,
RCCP!$C$8:$C$136,$B14
)+
(SUMIFS(RCCP!$JJ$8:$JJ$136,
RCCP!$A$8:$A$136,$A14,
RCCP!$C$8:$C$136,$B14)/4)</f>
        <v>7252.5</v>
      </c>
      <c r="DA14" s="1333">
        <f t="shared" ref="DA14:DA23" si="33">IFERROR(CZ14/($I14*DA$11),0)</f>
        <v>4.1861471861471857</v>
      </c>
      <c r="DB14" s="42">
        <f>SUMIFS(RCCP!$JF$8:$JF$136,
RCCP!$A$8:$A$136,$A14,
RCCP!$C$8:$C$136,$B14
)+
(SUMIFS(RCCP!$JJ$8:$JJ$136,
RCCP!$A$8:$A$136,$A14,
RCCP!$C$8:$C$136,$B14)/4)</f>
        <v>7252.5</v>
      </c>
      <c r="DC14" s="264">
        <f>SUMIFS(RCCP!$JF$8:$JF$136,
RCCP!$A$8:$A$136,$A14,
RCCP!$C$8:$C$136,$B14
)+
(SUMIFS(RCCP!$JJ$8:$JJ$136,
RCCP!$A$8:$A$136,$A14,
RCCP!$C$8:$C$136,$B14)/4)</f>
        <v>7252.5</v>
      </c>
      <c r="DD14" s="1333">
        <f t="shared" ref="DD14:DD23" si="34">IFERROR(DC14/($I14*DD$11),0)</f>
        <v>4.1861471861471857</v>
      </c>
      <c r="DE14" s="42">
        <f>SUMIFS(RCCP!$JG$8:$JG$136,
RCCP!$A$8:$A$136,$A14,
RCCP!$C$8:$C$136,$B14
)+
(SUMIFS(RCCP!$JJ$8:$JJ$136,
RCCP!$A$8:$A$136,$A14,
RCCP!$C$8:$C$136,$B14)/4)</f>
        <v>7252.5</v>
      </c>
      <c r="DF14" s="264">
        <f>SUMIFS(RCCP!$JG$8:$JG$136,
RCCP!$A$8:$A$136,$A14,
RCCP!$C$8:$C$136,$B14
)+
(SUMIFS(RCCP!$JJ$8:$JJ$136,
RCCP!$A$8:$A$136,$A14,
RCCP!$C$8:$C$136,$B14)/4)</f>
        <v>7252.5</v>
      </c>
      <c r="DG14" s="1333">
        <f t="shared" ref="DG14:DG23" si="35">IFERROR(DF14/($I14*DG$11),0)</f>
        <v>5.1164021164021163</v>
      </c>
      <c r="DH14" s="42">
        <f>SUMIFS(RCCP!$JH$8:$JH$136,
RCCP!$A$8:$A$136,$A14,
RCCP!$C$8:$C$136,$B14
)+
(SUMIFS(RCCP!$JJ$8:$JJ$136,
RCCP!$A$8:$A$136,$A14,
RCCP!$C$8:$C$136,$B14)/4)</f>
        <v>7252.5</v>
      </c>
      <c r="DI14" s="264">
        <f>SUMIFS(RCCP!$JH$8:$JH$136,
RCCP!$A$8:$A$136,$A14,
RCCP!$C$8:$C$136,$B14
)+
(SUMIFS(RCCP!$JJ$8:$JJ$136,
RCCP!$A$8:$A$136,$A14,
RCCP!$C$8:$C$136,$B14)/4)</f>
        <v>7252.5</v>
      </c>
      <c r="DJ14" s="1333">
        <f t="shared" ref="DJ14:DJ23" si="36">IFERROR(DI14/($I14*DJ$11),0)</f>
        <v>4.1861471861471857</v>
      </c>
    </row>
    <row r="15" spans="1:114" s="5" customFormat="1" ht="16.5" customHeight="1" x14ac:dyDescent="0.35">
      <c r="A15" s="64">
        <v>880</v>
      </c>
      <c r="B15" s="65" t="s">
        <v>32</v>
      </c>
      <c r="C15" s="39" t="s">
        <v>42</v>
      </c>
      <c r="D15" s="1347"/>
      <c r="E15" s="1337"/>
      <c r="F15" s="1337"/>
      <c r="G15" s="1337"/>
      <c r="H15" s="1340"/>
      <c r="I15" s="1343"/>
      <c r="J15" s="42">
        <f>SUM(
SUMIFS(
'BLC Subcont'!$AE:$AE,
'BLC Subcont'!$U:$U,$A15,
'BLC Subcont'!$I:$I,L$9,
'BLC Subcont'!$AA:$AA,$B15,
'BLC Subcont'!$HY:$HY,"IN HOUSE (CUTTING PRESS)"
))</f>
        <v>0</v>
      </c>
      <c r="K15" s="124">
        <f>SUM(SUMIFS(
'BLC Subcont'!$BV:$BV,
'BLC Subcont'!$U:$U,$A15,
'BLC Subcont'!$I:$I,L$9,
'BLC Subcont'!$AA:$AA,$B15,
'BLC Subcont'!$HY:$HY,"IN HOUSE (CUTTING PRESS)"
))</f>
        <v>0</v>
      </c>
      <c r="L15" s="1350"/>
      <c r="M15" s="42">
        <f>SUM(
SUMIFS(
'BLC Subcont'!$AE:$AE,
'BLC Subcont'!$U:$U,$A15,
'BLC Subcont'!$I:$I,O$9,
'BLC Subcont'!$AA:$AA,$B15,
'BLC Subcont'!$HY:$HY,"IN HOUSE (CUTTING PRESS)"
))</f>
        <v>3768</v>
      </c>
      <c r="N15" s="124">
        <f>SUM(SUMIFS(
'BLC Subcont'!$BV:$BV,
'BLC Subcont'!$U:$U,$A15,
'BLC Subcont'!$I:$I,O$9,
'BLC Subcont'!$AA:$AA,$B15,
'BLC Subcont'!$HY:$HY,"IN HOUSE (CUTTING PRESS)"
))</f>
        <v>0</v>
      </c>
      <c r="O15" s="1334"/>
      <c r="P15" s="42">
        <f>SUM(
SUMIFS(
'BLC Subcont'!$AE:$AE,
'BLC Subcont'!$U:$U,$A15,
'BLC Subcont'!$I:$I,R$9,
'BLC Subcont'!$AA:$AA,$B15,
'BLC Subcont'!$HY:$HY,"IN HOUSE (CUTTING PRESS)"
))</f>
        <v>6264</v>
      </c>
      <c r="Q15" s="124">
        <f>SUM(SUMIFS(
'BLC Subcont'!$BV:$BV,
'BLC Subcont'!$U:$U,$A15,
'BLC Subcont'!$I:$I,R$9,
'BLC Subcont'!$AA:$AA,$B15,
'BLC Subcont'!$HY:$HY,"IN HOUSE (CUTTING PRESS)"
))</f>
        <v>0</v>
      </c>
      <c r="R15" s="1334"/>
      <c r="S15" s="42">
        <f>SUM(
SUMIFS(
'BLC Subcont'!$AE:$AE,
'BLC Subcont'!$U:$U,$A15,
'BLC Subcont'!$I:$I,U$9,
'BLC Subcont'!$AA:$AA,$B15,
'BLC Subcont'!$HY:$HY,"IN HOUSE (CUTTING PRESS)"
))</f>
        <v>6564</v>
      </c>
      <c r="T15" s="124">
        <f>SUM(SUMIFS(
'BLC Subcont'!$BV:$BV,
'BLC Subcont'!$U:$U,$A15,
'BLC Subcont'!$I:$I,U$9,
'BLC Subcont'!$AA:$AA,$B15,
'BLC Subcont'!$HY:$HY,"IN HOUSE (CUTTING PRESS)"
))</f>
        <v>1434</v>
      </c>
      <c r="U15" s="1334"/>
      <c r="V15" s="42">
        <v>6564</v>
      </c>
      <c r="W15" s="124">
        <v>1884</v>
      </c>
      <c r="X15" s="1334"/>
      <c r="Y15" s="42">
        <f t="shared" ref="Y15:Z26" si="37">+SUM(J15,M15,P15,S15,V15)</f>
        <v>23160</v>
      </c>
      <c r="Z15" s="124">
        <f t="shared" si="37"/>
        <v>3318</v>
      </c>
      <c r="AA15" s="1364"/>
      <c r="AB15" s="42">
        <f>SUM(
SUMIFS(
'BLC Subcont'!$AE:$AE,
'BLC Subcont'!$U:$U,$A15,
'BLC Subcont'!$I:$I,AD$9,
'BLC Subcont'!$AA:$AA,$B15,
'BLC Subcont'!$HY:$HY,"IN HOUSE (CUTTING PRESS)"
))</f>
        <v>13140</v>
      </c>
      <c r="AC15" s="264">
        <f>SUM(SUMIFS(
'BLC Subcont'!$BV:$BV,
'BLC Subcont'!$U:$U,$A15,
'BLC Subcont'!$I:$I,AD$9,
'BLC Subcont'!$AA:$AA,$B15,
'BLC Subcont'!$HY:$HY,"IN HOUSE (CUTTING PRESS)"
))</f>
        <v>8436</v>
      </c>
      <c r="AD15" s="1334"/>
      <c r="AE15" s="42">
        <f>SUM(
SUMIFS(
'BLC Subcont'!$AE:$AE,
'BLC Subcont'!$U:$U,$A15,
'BLC Subcont'!$I:$I,AG$9,
'BLC Subcont'!$AA:$AA,$B15,
'BLC Subcont'!$HY:$HY,"IN HOUSE (CUTTING PRESS)"
))</f>
        <v>18186</v>
      </c>
      <c r="AF15" s="264">
        <f>SUM(SUMIFS(
'BLC Subcont'!$BV:$BV,
'BLC Subcont'!$U:$U,$A15,
'BLC Subcont'!$I:$I,AG$9,
'BLC Subcont'!$AA:$AA,$B15,
'BLC Subcont'!$HY:$HY,"IN HOUSE (CUTTING PRESS)"
))</f>
        <v>18186</v>
      </c>
      <c r="AG15" s="1334"/>
      <c r="AH15" s="42">
        <f>SUM(
SUMIFS(
'BLC Subcont'!$AE:$AE,
'BLC Subcont'!$U:$U,$A15,
'BLC Subcont'!$I:$I,AJ$9,
'BLC Subcont'!$AA:$AA,$B15,
'BLC Subcont'!$HY:$HY,"IN HOUSE (CUTTING PRESS)"
))</f>
        <v>8274</v>
      </c>
      <c r="AI15" s="264">
        <f>SUM(SUMIFS(
'BLC Subcont'!$BV:$BV,
'BLC Subcont'!$U:$U,$A15,
'BLC Subcont'!$I:$I,AJ$9,
'BLC Subcont'!$AA:$AA,$B15,
'BLC Subcont'!$HY:$HY,"IN HOUSE (CUTTING PRESS)"
))</f>
        <v>8274</v>
      </c>
      <c r="AJ15" s="1334"/>
      <c r="AK15" s="42">
        <f>SUM(
SUMIFS(
'BLC Subcont'!$AE:$AE,
'BLC Subcont'!$U:$U,$A15,
'BLC Subcont'!$I:$I,AM$9,
'BLC Subcont'!$AA:$AA,$B15,
'BLC Subcont'!$HY:$HY,"IN HOUSE (CUTTING PRESS)"
))</f>
        <v>3552</v>
      </c>
      <c r="AL15" s="264">
        <f>SUM(SUMIFS(
'BLC Subcont'!$BV:$BV,
'BLC Subcont'!$U:$U,$A15,
'BLC Subcont'!$I:$I,AM$9,
'BLC Subcont'!$AA:$AA,$B15,
'BLC Subcont'!$HY:$HY,"IN HOUSE (CUTTING PRESS)"
))</f>
        <v>3552</v>
      </c>
      <c r="AM15" s="1334"/>
      <c r="AN15" s="42">
        <f>SUM(
SUMIFS(
'BLC Subcont'!$AE:$AE,
'BLC Subcont'!$U:$U,$A15,
'BLC Subcont'!$I:$I,AP$9,
'BLC Subcont'!$AA:$AA,$B15,
'BLC Subcont'!$HY:$HY,"IN HOUSE (CUTTING PRESS)"
))</f>
        <v>0</v>
      </c>
      <c r="AO15" s="264">
        <f>SUM(SUMIFS(
'BLC Subcont'!$BV:$BV,
'BLC Subcont'!$U:$U,$A15,
'BLC Subcont'!$I:$I,AP$9,
'BLC Subcont'!$AA:$AA,$B15,
'BLC Subcont'!$HY:$HY,"IN HOUSE (CUTTING PRESS)"
))</f>
        <v>0</v>
      </c>
      <c r="AP15" s="1334"/>
      <c r="AQ15" s="42">
        <f>SUM(
SUMIFS(
'BLC Subcont'!$AE:$AE,
'BLC Subcont'!$U:$U,$A15,
'BLC Subcont'!$I:$I,AS$9,
'BLC Subcont'!$AA:$AA,$B15,
'BLC Subcont'!$HY:$HY,"IN HOUSE (CUTTING PRESS)"
))</f>
        <v>0</v>
      </c>
      <c r="AR15" s="124">
        <f>SUM(SUMIFS(
'BLC Subcont'!$BV:$BV,
'BLC Subcont'!$U:$U,$A15,
'BLC Subcont'!$I:$I,AS$9,
'BLC Subcont'!$AA:$AA,$B15,
'BLC Subcont'!$HY:$HY,"IN HOUSE (CUTTING PRESS)"
))</f>
        <v>0</v>
      </c>
      <c r="AS15" s="1334"/>
      <c r="AT15" s="42">
        <f>SUM(
SUMIFS(
'BLC Subcont'!$AE:$AE,
'BLC Subcont'!$U:$U,$A15,
'BLC Subcont'!$I:$I,AV$9,
'BLC Subcont'!$AA:$AA,$B15,
'BLC Subcont'!$HY:$HY,"IN HOUSE (CUTTING PRESS)"
))</f>
        <v>0</v>
      </c>
      <c r="AU15" s="124">
        <f>SUM(SUMIFS(
'BLC Subcont'!$BV:$BV,
'BLC Subcont'!$U:$U,$A15,
'BLC Subcont'!$I:$I,AV$9,
'BLC Subcont'!$AA:$AA,$B15,
'BLC Subcont'!$HY:$HY,"IN HOUSE (CUTTING PRESS)"
))</f>
        <v>0</v>
      </c>
      <c r="AV15" s="1334"/>
      <c r="AW15" s="42">
        <f t="shared" ref="AW15:AW26" si="38">AQ15+AZ15</f>
        <v>1357.5</v>
      </c>
      <c r="AX15" s="264">
        <f t="shared" si="22"/>
        <v>1357.5</v>
      </c>
      <c r="AY15" s="1334"/>
      <c r="AZ15" s="42">
        <f>SUMIFS(RCCP!$HX$8:$HX$136,
RCCP!$A$8:$A$136,$A15,
RCCP!$C$8:$C$136,$B15
)+
(SUMIFS(RCCP!$IC$8:$IC$136,
RCCP!$A$8:$A$136,$A15,
RCCP!$C$8:$C$136,$B15)/4)</f>
        <v>1357.5</v>
      </c>
      <c r="BA15" s="124">
        <f>SUMIFS(RCCP!$HX$8:$HX$136,
RCCP!$A$8:$A$136,$A15,
RCCP!$C$8:$C$136,$B15
)+
(SUMIFS(RCCP!$IC$8:$IC$136,
RCCP!$A$8:$A$136,$A15,
RCCP!$C$8:$C$136,$B15)/4)</f>
        <v>1357.5</v>
      </c>
      <c r="BB15" s="1334"/>
      <c r="BC15" s="42">
        <f>SUMIFS(RCCP!$HY$8:$HY$136,
RCCP!$A$8:$A$136,$A15,
RCCP!$C$8:$C$136,$B15
)+
(SUMIFS(RCCP!$IC$8:$IC$136,
RCCP!$A$8:$A$136,$A15,
RCCP!$C$8:$C$136,$B15)/4)</f>
        <v>1357.5</v>
      </c>
      <c r="BD15" s="264">
        <f>SUMIFS(RCCP!$HY$8:$HY$136,
RCCP!$A$8:$A$136,$A15,
RCCP!$C$8:$C$136,$B15
)+
(SUMIFS(RCCP!$IC$8:$IC$136,
RCCP!$A$8:$A$136,$A15,
RCCP!$C$8:$C$136,$B15)/4)</f>
        <v>1357.5</v>
      </c>
      <c r="BE15" s="1334"/>
      <c r="BF15" s="42">
        <f>SUMIFS(RCCP!$HZ$8:$HZ$136,
RCCP!$A$8:$A$136,$A15,
RCCP!$C$8:$C$136,$B15
)+
(SUMIFS(RCCP!$IC$8:$IC$136,
RCCP!$A$8:$A$136,$A15,
RCCP!$C$8:$C$136,$B15)/4)</f>
        <v>25297.5</v>
      </c>
      <c r="BG15" s="264">
        <f>SUMIFS(RCCP!$HZ$8:$HZ$136,
RCCP!$A$8:$A$136,$A15,
RCCP!$C$8:$C$136,$B15
)+
(SUMIFS(RCCP!$IC$8:$IC$136,
RCCP!$A$8:$A$136,$A15,
RCCP!$C$8:$C$136,$B15)/4)</f>
        <v>25297.5</v>
      </c>
      <c r="BH15" s="1334"/>
      <c r="BI15" s="42">
        <f>SUMIFS(RCCP!$IA$8:$IA$136,
RCCP!$A$8:$A$136,$A15,
RCCP!$C$8:$C$136,$B15
)+
(SUMIFS(RCCP!$IC$8:$IC$136,
RCCP!$A$8:$A$136,$A15,
RCCP!$C$8:$C$136,$B15)/4)</f>
        <v>5035.5</v>
      </c>
      <c r="BJ15" s="264">
        <f>SUMIFS(RCCP!$IA$8:$IA$136,
RCCP!$A$8:$A$136,$A15,
RCCP!$C$8:$C$136,$B15
)+
(SUMIFS(RCCP!$IC$8:$IC$136,
RCCP!$A$8:$A$136,$A15,
RCCP!$C$8:$C$136,$B15)/4)</f>
        <v>5035.5</v>
      </c>
      <c r="BK15" s="1334"/>
      <c r="BL15" s="42">
        <f>SUMIFS(RCCP!$IF$8:$IF$136,
RCCP!$A$8:$A$136,$A15,
RCCP!$C$8:$C$136,$B15
)+
(SUMIFS(RCCP!$IK$8:$IK$136,
RCCP!$A$8:$A$136,$A15,
RCCP!$C$8:$C$136,$B15)/4)</f>
        <v>7800</v>
      </c>
      <c r="BM15" s="264">
        <f>SUMIFS(RCCP!$IF$8:$IF$136,
RCCP!$A$8:$A$136,$A15,
RCCP!$C$8:$C$136,$B15
)+
(SUMIFS(RCCP!$IK$8:$IK$136,
RCCP!$A$8:$A$136,$A15,
RCCP!$C$8:$C$136,$B15)/4)</f>
        <v>7800</v>
      </c>
      <c r="BN15" s="1334"/>
      <c r="BO15" s="42">
        <f>SUMIFS(RCCP!$IG$8:$IG$136,
RCCP!$A$8:$A$136,$A15,
RCCP!$C$8:$C$136,$B15
)+
(SUMIFS(RCCP!$IK$8:$IK$136,
RCCP!$A$8:$A$136,$A15,
RCCP!$C$8:$C$136,$B15)/4)</f>
        <v>9246</v>
      </c>
      <c r="BP15" s="264">
        <f>SUMIFS(RCCP!$IG$8:$IG$136,
RCCP!$A$8:$A$136,$A15,
RCCP!$C$8:$C$136,$B15
)+
(SUMIFS(RCCP!$IK$8:$IK$136,
RCCP!$A$8:$A$136,$A15,
RCCP!$C$8:$C$136,$B15)/4)</f>
        <v>9246</v>
      </c>
      <c r="BQ15" s="1334"/>
      <c r="BR15" s="42">
        <f>SUMIFS(RCCP!$IH$8:$IH$136,
RCCP!$A$8:$A$136,$A15,
RCCP!$C$8:$C$136,$B15
)+
(SUMIFS(RCCP!$IK$8:$IK$136,
RCCP!$A$8:$A$136,$A15,
RCCP!$C$8:$C$136,$B15)/4)</f>
        <v>5238</v>
      </c>
      <c r="BS15" s="264">
        <f>SUMIFS(RCCP!$IH$8:$IH$136,
RCCP!$A$8:$A$136,$A15,
RCCP!$C$8:$C$136,$B15
)+
(SUMIFS(RCCP!$IK$8:$IK$136,
RCCP!$A$8:$A$136,$A15,
RCCP!$C$8:$C$136,$B15)/4)</f>
        <v>5238</v>
      </c>
      <c r="BT15" s="1334"/>
      <c r="BU15" s="42">
        <f>SUMIFS(RCCP!$II$8:$II$136,
RCCP!$A$8:$A$136,$A15,
RCCP!$C$8:$C$136,$B15
)+
(SUMIFS(RCCP!$IK$8:$IK$136,
RCCP!$A$8:$A$136,$A15,
RCCP!$C$8:$C$136,$B15)/4)</f>
        <v>17184</v>
      </c>
      <c r="BV15" s="264">
        <f>SUMIFS(RCCP!$II$8:$II$136,
RCCP!$A$8:$A$136,$A15,
RCCP!$C$8:$C$136,$B15
)+
(SUMIFS(RCCP!$IK$8:$IK$136,
RCCP!$A$8:$A$136,$A15,
RCCP!$C$8:$C$136,$B15)/4)</f>
        <v>17184</v>
      </c>
      <c r="BW15" s="1334"/>
      <c r="BX15" s="42">
        <f>SUMIFS(RCCP!$IN$8:$IN$136,
RCCP!$A$8:$A$136,$A15,
RCCP!$C$8:$C$136,$B15
)+
(SUMIFS(RCCP!$IT$8:$IT$136,
RCCP!$A$8:$A$136,$A15,
RCCP!$C$8:$C$136,$B15)/5)</f>
        <v>5353.2</v>
      </c>
      <c r="BY15" s="264">
        <f>SUMIFS(RCCP!$IN$8:$IN$136,
RCCP!$A$8:$A$136,$A15,
RCCP!$C$8:$C$136,$B15
)+
(SUMIFS(RCCP!$IT$8:$IT$136,
RCCP!$A$8:$A$136,$A15,
RCCP!$C$8:$C$136,$B15)/5)</f>
        <v>5353.2</v>
      </c>
      <c r="BZ15" s="1334"/>
      <c r="CA15" s="42">
        <f>SUMIFS(RCCP!$IO$8:$IO$136,
RCCP!$A$8:$A$136,$A15,
RCCP!$C$8:$C$136,$B15
)+
(SUMIFS(RCCP!$IT$8:$IT$136,
RCCP!$A$8:$A$136,$A15,
RCCP!$C$8:$C$136,$B15)/5)</f>
        <v>1495.2</v>
      </c>
      <c r="CB15" s="264">
        <f>SUMIFS(RCCP!$IO$8:$IO$136,
RCCP!$A$8:$A$136,$A15,
RCCP!$C$8:$C$136,$B15
)+
(SUMIFS(RCCP!$IT$8:$IT$136,
RCCP!$A$8:$A$136,$A15,
RCCP!$C$8:$C$136,$B15)/5)</f>
        <v>1495.2</v>
      </c>
      <c r="CC15" s="1334"/>
      <c r="CD15" s="42">
        <f>SUMIFS(RCCP!$IP$8:$IP$136,
RCCP!$A$8:$A$136,$A15,
RCCP!$C$8:$C$136,$B15
)+
(SUMIFS(RCCP!$IT$8:$IT$136,
RCCP!$A$8:$A$136,$A15,
RCCP!$C$8:$C$136,$B15)/5)</f>
        <v>1213.2</v>
      </c>
      <c r="CE15" s="264">
        <f>SUMIFS(RCCP!$IP$8:$IP$136,
RCCP!$A$8:$A$136,$A15,
RCCP!$C$8:$C$136,$B15
)+
(SUMIFS(RCCP!$IT$8:$IT$136,
RCCP!$A$8:$A$136,$A15,
RCCP!$C$8:$C$136,$B15)/5)</f>
        <v>1213.2</v>
      </c>
      <c r="CF15" s="1334"/>
      <c r="CG15" s="42">
        <f>SUMIFS(RCCP!$IQ$8:$IQ$136,
RCCP!$A$8:$A$136,$A15,
RCCP!$C$8:$C$136,$B15
)+
(SUMIFS(RCCP!$IT$8:$IT$136,
RCCP!$A$8:$A$136,$A15,
RCCP!$C$8:$C$136,$B15)/5)</f>
        <v>2845.2</v>
      </c>
      <c r="CH15" s="264">
        <f>SUMIFS(RCCP!$IQ$8:$IQ$136,
RCCP!$A$8:$A$136,$A15,
RCCP!$C$8:$C$136,$B15
)+
(SUMIFS(RCCP!$IT$8:$IT$136,
RCCP!$A$8:$A$136,$A15,
RCCP!$C$8:$C$136,$B15)/5)</f>
        <v>2845.2</v>
      </c>
      <c r="CI15" s="1334"/>
      <c r="CJ15" s="42">
        <f>SUMIFS(RCCP!$IR$8:$IR$136,
RCCP!$A$8:$A$136,$A15,
RCCP!$C$8:$C$136,$B15
)+
(SUMIFS(RCCP!$IT$8:$IT$136,
RCCP!$A$8:$A$136,$A15,
RCCP!$C$8:$C$136,$B15)/5)</f>
        <v>3427.2</v>
      </c>
      <c r="CK15" s="264">
        <f>SUMIFS(RCCP!$IR$8:$IR$136,
RCCP!$A$8:$A$136,$A15,
RCCP!$C$8:$C$136,$B15
)+
(SUMIFS(RCCP!$IT$8:$IT$136,
RCCP!$A$8:$A$136,$A15,
RCCP!$C$8:$C$136,$B15)/5)</f>
        <v>3427.2</v>
      </c>
      <c r="CL15" s="1334"/>
      <c r="CM15" s="42">
        <f>SUMIFS(RCCP!$IW$8:$IW$136,
RCCP!$A$8:$A$136,$A15,
RCCP!$C$8:$C$136,$B15
)+
(SUMIFS(RCCP!$JB$8:$JB$136,
RCCP!$A$8:$A$136,$A15,
RCCP!$C$8:$C$136,$B15)/4)</f>
        <v>1399.5</v>
      </c>
      <c r="CN15" s="264">
        <f>SUMIFS(RCCP!$IW$8:$IW$136,
RCCP!$A$8:$A$136,$A15,
RCCP!$C$8:$C$136,$B15
)+
(SUMIFS(RCCP!$JB$8:$JB$136,
RCCP!$A$8:$A$136,$A15,
RCCP!$C$8:$C$136,$B15)/4)</f>
        <v>1399.5</v>
      </c>
      <c r="CO15" s="1334"/>
      <c r="CP15" s="42">
        <f>SUMIFS(RCCP!$IX$8:$IX$136,
RCCP!$A$8:$A$136,$A15,
RCCP!$C$8:$C$136,$B15
)+
(SUMIFS(RCCP!$JB$8:$JB$136,
RCCP!$A$8:$A$136,$A15,
RCCP!$C$8:$C$136,$B15)/4)</f>
        <v>1399.5</v>
      </c>
      <c r="CQ15" s="264">
        <f>SUMIFS(RCCP!$IX$8:$IX$136,
RCCP!$A$8:$A$136,$A15,
RCCP!$C$8:$C$136,$B15
)+
(SUMIFS(RCCP!$JB$8:$JB$136,
RCCP!$A$8:$A$136,$A15,
RCCP!$C$8:$C$136,$B15)/4)</f>
        <v>1399.5</v>
      </c>
      <c r="CR15" s="1334"/>
      <c r="CS15" s="42">
        <f>SUMIFS(RCCP!$IY$8:$IY$136,
RCCP!$A$8:$A$136,$A15,
RCCP!$C$8:$C$136,$B15
)+
(SUMIFS(RCCP!$JB$8:$JB$136,
RCCP!$A$8:$A$136,$A15,
RCCP!$C$8:$C$136,$B15)/4)</f>
        <v>1399.5</v>
      </c>
      <c r="CT15" s="264">
        <f>SUMIFS(RCCP!$IY$8:$IY$136,
RCCP!$A$8:$A$136,$A15,
RCCP!$C$8:$C$136,$B15
)+
(SUMIFS(RCCP!$JB$8:$JB$136,
RCCP!$A$8:$A$136,$A15,
RCCP!$C$8:$C$136,$B15)/4)</f>
        <v>1399.5</v>
      </c>
      <c r="CU15" s="1334"/>
      <c r="CV15" s="42">
        <f>SUMIFS(RCCP!$IZ$8:$IZ$136,
RCCP!$A$8:$A$136,$A15,
RCCP!$C$8:$C$136,$B15
)+
(SUMIFS(RCCP!$JB$8:$JB$136,
RCCP!$A$8:$A$136,$A15,
RCCP!$C$8:$C$136,$B15)/4)</f>
        <v>1399.5</v>
      </c>
      <c r="CW15" s="264">
        <f>SUMIFS(RCCP!$IZ$8:$IZ$136,
RCCP!$A$8:$A$136,$A15,
RCCP!$C$8:$C$136,$B15
)+
(SUMIFS(RCCP!$JB$8:$JB$136,
RCCP!$A$8:$A$136,$A15,
RCCP!$C$8:$C$136,$B15)/4)</f>
        <v>1399.5</v>
      </c>
      <c r="CX15" s="1334"/>
      <c r="CY15" s="42">
        <f>SUMIFS(RCCP!$JE$8:$JE$136,
RCCP!$A$8:$A$136,$A15,
RCCP!$C$8:$C$136,$B15
)+
(SUMIFS(RCCP!$JJ$8:$JJ$136,
RCCP!$A$8:$A$136,$A15,
RCCP!$C$8:$C$136,$B15)/4)</f>
        <v>7252.5</v>
      </c>
      <c r="CZ15" s="264">
        <f>SUMIFS(RCCP!$JE$8:$JE$136,
RCCP!$A$8:$A$136,$A15,
RCCP!$C$8:$C$136,$B15
)+
(SUMIFS(RCCP!$JJ$8:$JJ$136,
RCCP!$A$8:$A$136,$A15,
RCCP!$C$8:$C$136,$B15)/4)</f>
        <v>7252.5</v>
      </c>
      <c r="DA15" s="1334"/>
      <c r="DB15" s="42">
        <f>SUMIFS(RCCP!$JF$8:$JF$136,
RCCP!$A$8:$A$136,$A15,
RCCP!$C$8:$C$136,$B15
)+
(SUMIFS(RCCP!$JJ$8:$JJ$136,
RCCP!$A$8:$A$136,$A15,
RCCP!$C$8:$C$136,$B15)/4)</f>
        <v>7252.5</v>
      </c>
      <c r="DC15" s="264">
        <f>SUMIFS(RCCP!$JF$8:$JF$136,
RCCP!$A$8:$A$136,$A15,
RCCP!$C$8:$C$136,$B15
)+
(SUMIFS(RCCP!$JJ$8:$JJ$136,
RCCP!$A$8:$A$136,$A15,
RCCP!$C$8:$C$136,$B15)/4)</f>
        <v>7252.5</v>
      </c>
      <c r="DD15" s="1334"/>
      <c r="DE15" s="42">
        <f>SUMIFS(RCCP!$JG$8:$JG$136,
RCCP!$A$8:$A$136,$A15,
RCCP!$C$8:$C$136,$B15
)+
(SUMIFS(RCCP!$JJ$8:$JJ$136,
RCCP!$A$8:$A$136,$A15,
RCCP!$C$8:$C$136,$B15)/4)</f>
        <v>7252.5</v>
      </c>
      <c r="DF15" s="264">
        <f>SUMIFS(RCCP!$JG$8:$JG$136,
RCCP!$A$8:$A$136,$A15,
RCCP!$C$8:$C$136,$B15
)+
(SUMIFS(RCCP!$JJ$8:$JJ$136,
RCCP!$A$8:$A$136,$A15,
RCCP!$C$8:$C$136,$B15)/4)</f>
        <v>7252.5</v>
      </c>
      <c r="DG15" s="1334"/>
      <c r="DH15" s="42">
        <f>SUMIFS(RCCP!$JH$8:$JH$136,
RCCP!$A$8:$A$136,$A15,
RCCP!$C$8:$C$136,$B15
)+
(SUMIFS(RCCP!$JJ$8:$JJ$136,
RCCP!$A$8:$A$136,$A15,
RCCP!$C$8:$C$136,$B15)/4)</f>
        <v>7252.5</v>
      </c>
      <c r="DI15" s="264">
        <f>SUMIFS(RCCP!$JH$8:$JH$136,
RCCP!$A$8:$A$136,$A15,
RCCP!$C$8:$C$136,$B15
)+
(SUMIFS(RCCP!$JJ$8:$JJ$136,
RCCP!$A$8:$A$136,$A15,
RCCP!$C$8:$C$136,$B15)/4)</f>
        <v>7252.5</v>
      </c>
      <c r="DJ15" s="1334"/>
    </row>
    <row r="16" spans="1:114" s="5" customFormat="1" ht="16.5" customHeight="1" x14ac:dyDescent="0.35">
      <c r="A16" s="64">
        <v>880</v>
      </c>
      <c r="B16" s="65" t="s">
        <v>32</v>
      </c>
      <c r="C16" s="39" t="s">
        <v>103</v>
      </c>
      <c r="D16" s="1348"/>
      <c r="E16" s="1338"/>
      <c r="F16" s="1338"/>
      <c r="G16" s="1338"/>
      <c r="H16" s="1341"/>
      <c r="I16" s="1344"/>
      <c r="J16" s="42">
        <f>SUM(
SUMIFS(
'BLC Subcont'!$AE:$AE,
'BLC Subcont'!$U:$U,$A16,
'BLC Subcont'!$I:$I,L$9,
'BLC Subcont'!$AA:$AA,$B16,
'BLC Subcont'!$IA:$IA,"IN HOUSE (CUTTING PRESS)"
))</f>
        <v>0</v>
      </c>
      <c r="K16" s="124">
        <f>SUM(SUMIFS(
'BLC Subcont'!$BW:$BW,
'BLC Subcont'!$U:$U,$A16,
'BLC Subcont'!$I:$I,L$9,
'BLC Subcont'!$AA:$AA,$B16,
'BLC Subcont'!$IA:$IA,"IN HOUSE (CUTTING PRESS)"
))</f>
        <v>0</v>
      </c>
      <c r="L16" s="1351"/>
      <c r="M16" s="42">
        <f>SUM(
SUMIFS(
'BLC Subcont'!$AE:$AE,
'BLC Subcont'!$U:$U,$A16,
'BLC Subcont'!$I:$I,O$9,
'BLC Subcont'!$AA:$AA,$B16,
'BLC Subcont'!$IA:$IA,"IN HOUSE (CUTTING PRESS)"
))</f>
        <v>3768</v>
      </c>
      <c r="N16" s="124">
        <f>SUM(SUMIFS(
'BLC Subcont'!$BW:$BW,
'BLC Subcont'!$U:$U,$A16,
'BLC Subcont'!$I:$I,O$9,
'BLC Subcont'!$AA:$AA,$B16,
'BLC Subcont'!$IA:$IA,"IN HOUSE (CUTTING PRESS)"
))</f>
        <v>0</v>
      </c>
      <c r="O16" s="1335"/>
      <c r="P16" s="42">
        <f>SUM(
SUMIFS(
'BLC Subcont'!$AE:$AE,
'BLC Subcont'!$U:$U,$A16,
'BLC Subcont'!$I:$I,R$9,
'BLC Subcont'!$AA:$AA,$B16,
'BLC Subcont'!$IA:$IA,"IN HOUSE (CUTTING PRESS)"
))</f>
        <v>6264</v>
      </c>
      <c r="Q16" s="124">
        <f>SUM(SUMIFS(
'BLC Subcont'!$BW:$BW,
'BLC Subcont'!$U:$U,$A16,
'BLC Subcont'!$I:$I,R$9,
'BLC Subcont'!$AA:$AA,$B16,
'BLC Subcont'!$IA:$IA,"IN HOUSE (CUTTING PRESS)"
))</f>
        <v>0</v>
      </c>
      <c r="R16" s="1335"/>
      <c r="S16" s="42">
        <f>SUM(
SUMIFS(
'BLC Subcont'!$AE:$AE,
'BLC Subcont'!$U:$U,$A16,
'BLC Subcont'!$I:$I,U$9,
'BLC Subcont'!$AA:$AA,$B16,
'BLC Subcont'!$IA:$IA,"IN HOUSE (CUTTING PRESS)"
))</f>
        <v>6210</v>
      </c>
      <c r="T16" s="124">
        <f>SUM(SUMIFS(
'BLC Subcont'!$BW:$BW,
'BLC Subcont'!$U:$U,$A16,
'BLC Subcont'!$I:$I,U$9,
'BLC Subcont'!$AA:$AA,$B16,
'BLC Subcont'!$IA:$IA,"IN HOUSE (CUTTING PRESS)"
))</f>
        <v>1434</v>
      </c>
      <c r="U16" s="1335"/>
      <c r="V16" s="42">
        <v>6564</v>
      </c>
      <c r="W16" s="124">
        <v>1884</v>
      </c>
      <c r="X16" s="1335"/>
      <c r="Y16" s="42">
        <f t="shared" si="37"/>
        <v>22806</v>
      </c>
      <c r="Z16" s="124">
        <f t="shared" si="37"/>
        <v>3318</v>
      </c>
      <c r="AA16" s="1365"/>
      <c r="AB16" s="42">
        <f>SUM(
SUMIFS(
'BLC Subcont'!$AE:$AE,
'BLC Subcont'!$U:$U,$A16,
'BLC Subcont'!$I:$I,AD$9,
'BLC Subcont'!$AA:$AA,$B16,
'BLC Subcont'!$IA:$IA,"IN HOUSE (CUTTING PRESS)"
))</f>
        <v>10872</v>
      </c>
      <c r="AC16" s="264">
        <f>SUM(SUMIFS(
'BLC Subcont'!$BW:$BW,
'BLC Subcont'!$U:$U,$A16,
'BLC Subcont'!$I:$I,AD$9,
'BLC Subcont'!$AA:$AA,$B16,
'BLC Subcont'!$IA:$IA,"IN HOUSE (CUTTING PRESS)"
))</f>
        <v>6168</v>
      </c>
      <c r="AD16" s="1335"/>
      <c r="AE16" s="42">
        <f>SUM(
SUMIFS(
'BLC Subcont'!$AE:$AE,
'BLC Subcont'!$U:$U,$A16,
'BLC Subcont'!$I:$I,AG$9,
'BLC Subcont'!$AA:$AA,$B16,
'BLC Subcont'!$IA:$IA,"IN HOUSE (CUTTING PRESS)"
))</f>
        <v>6462</v>
      </c>
      <c r="AF16" s="264">
        <f>SUM(SUMIFS(
'BLC Subcont'!$BW:$BW,
'BLC Subcont'!$U:$U,$A16,
'BLC Subcont'!$I:$I,AG$9,
'BLC Subcont'!$AA:$AA,$B16,
'BLC Subcont'!$IA:$IA,"IN HOUSE (CUTTING PRESS)"
))</f>
        <v>6462</v>
      </c>
      <c r="AG16" s="1335"/>
      <c r="AH16" s="42">
        <f>SUM(
SUMIFS(
'BLC Subcont'!$AE:$AE,
'BLC Subcont'!$U:$U,$A16,
'BLC Subcont'!$I:$I,AJ$9,
'BLC Subcont'!$AA:$AA,$B16,
'BLC Subcont'!$IA:$IA,"IN HOUSE (CUTTING PRESS)"
))</f>
        <v>6582</v>
      </c>
      <c r="AI16" s="264">
        <f>SUM(SUMIFS(
'BLC Subcont'!$BW:$BW,
'BLC Subcont'!$U:$U,$A16,
'BLC Subcont'!$I:$I,AJ$9,
'BLC Subcont'!$AA:$AA,$B16,
'BLC Subcont'!$IA:$IA,"IN HOUSE (CUTTING PRESS)"
))</f>
        <v>6582</v>
      </c>
      <c r="AJ16" s="1335"/>
      <c r="AK16" s="42">
        <f>SUM(
SUMIFS(
'BLC Subcont'!$AE:$AE,
'BLC Subcont'!$U:$U,$A16,
'BLC Subcont'!$I:$I,AM$9,
'BLC Subcont'!$AA:$AA,$B16,
'BLC Subcont'!$IA:$IA,"IN HOUSE (CUTTING PRESS)"
))</f>
        <v>3552</v>
      </c>
      <c r="AL16" s="264">
        <f>SUM(SUMIFS(
'BLC Subcont'!$BW:$BW,
'BLC Subcont'!$U:$U,$A16,
'BLC Subcont'!$I:$I,AM$9,
'BLC Subcont'!$AA:$AA,$B16,
'BLC Subcont'!$IA:$IA,"IN HOUSE (CUTTING PRESS)"
))</f>
        <v>3552</v>
      </c>
      <c r="AM16" s="1335"/>
      <c r="AN16" s="42">
        <f>SUM(
SUMIFS(
'BLC Subcont'!$AE:$AE,
'BLC Subcont'!$U:$U,$A16,
'BLC Subcont'!$I:$I,AP$9,
'BLC Subcont'!$AA:$AA,$B16,
'BLC Subcont'!$IA:$IA,"IN HOUSE (CUTTING PRESS)"
))</f>
        <v>0</v>
      </c>
      <c r="AO16" s="264">
        <f>SUM(SUMIFS(
'BLC Subcont'!$BW:$BW,
'BLC Subcont'!$U:$U,$A16,
'BLC Subcont'!$I:$I,AP$9,
'BLC Subcont'!$AA:$AA,$B16,
'BLC Subcont'!$IA:$IA,"IN HOUSE (CUTTING PRESS)"
))</f>
        <v>0</v>
      </c>
      <c r="AP16" s="1335"/>
      <c r="AQ16" s="42">
        <f>SUM(
SUMIFS(
'BLC Subcont'!$AE:$AE,
'BLC Subcont'!$U:$U,$A16,
'BLC Subcont'!$I:$I,AS$9,
'BLC Subcont'!$AA:$AA,$B16,
'BLC Subcont'!$IA:$IA,"IN HOUSE (CUTTING PRESS)"
))</f>
        <v>0</v>
      </c>
      <c r="AR16" s="124">
        <f>SUM(SUMIFS(
'BLC Subcont'!$BW:$BW,
'BLC Subcont'!$U:$U,$A16,
'BLC Subcont'!$I:$I,AS$9,
'BLC Subcont'!$AA:$AA,$B16,
'BLC Subcont'!$IA:$IA,"IN HOUSE (CUTTING PRESS)"
))</f>
        <v>0</v>
      </c>
      <c r="AS16" s="1335"/>
      <c r="AT16" s="42">
        <f>SUM(
SUMIFS(
'BLC Subcont'!$AE:$AE,
'BLC Subcont'!$U:$U,$A16,
'BLC Subcont'!$I:$I,AV$9,
'BLC Subcont'!$AA:$AA,$B16,
'BLC Subcont'!$IA:$IA,"IN HOUSE (CUTTING PRESS)"
))</f>
        <v>0</v>
      </c>
      <c r="AU16" s="124">
        <f>SUM(SUMIFS(
'BLC Subcont'!$BW:$BW,
'BLC Subcont'!$U:$U,$A16,
'BLC Subcont'!$I:$I,AV$9,
'BLC Subcont'!$AA:$AA,$B16,
'BLC Subcont'!$IA:$IA,"IN HOUSE (CUTTING PRESS)"
))</f>
        <v>0</v>
      </c>
      <c r="AV16" s="1335"/>
      <c r="AW16" s="42">
        <f t="shared" si="38"/>
        <v>1357.5</v>
      </c>
      <c r="AX16" s="264">
        <f t="shared" si="22"/>
        <v>1357.5</v>
      </c>
      <c r="AY16" s="1335"/>
      <c r="AZ16" s="42">
        <f>SUMIFS(RCCP!$HX$8:$HX$136,
RCCP!$A$8:$A$136,$A16,
RCCP!$C$8:$C$136,$B16
)+
(SUMIFS(RCCP!$IC$8:$IC$136,
RCCP!$A$8:$A$136,$A16,
RCCP!$C$8:$C$136,$B16)/4)</f>
        <v>1357.5</v>
      </c>
      <c r="BA16" s="124">
        <f>SUMIFS(RCCP!$HX$8:$HX$136,
RCCP!$A$8:$A$136,$A16,
RCCP!$C$8:$C$136,$B16
)+
(SUMIFS(RCCP!$IC$8:$IC$136,
RCCP!$A$8:$A$136,$A16,
RCCP!$C$8:$C$136,$B16)/4)</f>
        <v>1357.5</v>
      </c>
      <c r="BB16" s="1335"/>
      <c r="BC16" s="42">
        <f>SUMIFS(RCCP!$HY$8:$HY$136,
RCCP!$A$8:$A$136,$A16,
RCCP!$C$8:$C$136,$B16
)+
(SUMIFS(RCCP!$IC$8:$IC$136,
RCCP!$A$8:$A$136,$A16,
RCCP!$C$8:$C$136,$B16)/4)</f>
        <v>1357.5</v>
      </c>
      <c r="BD16" s="264">
        <f>SUMIFS(RCCP!$HY$8:$HY$136,
RCCP!$A$8:$A$136,$A16,
RCCP!$C$8:$C$136,$B16
)+
(SUMIFS(RCCP!$IC$8:$IC$136,
RCCP!$A$8:$A$136,$A16,
RCCP!$C$8:$C$136,$B16)/4)</f>
        <v>1357.5</v>
      </c>
      <c r="BE16" s="1335"/>
      <c r="BF16" s="42">
        <f>SUMIFS(RCCP!$HZ$8:$HZ$136,
RCCP!$A$8:$A$136,$A16,
RCCP!$C$8:$C$136,$B16
)+
(SUMIFS(RCCP!$IC$8:$IC$136,
RCCP!$A$8:$A$136,$A16,
RCCP!$C$8:$C$136,$B16)/4)</f>
        <v>25297.5</v>
      </c>
      <c r="BG16" s="264">
        <f>SUMIFS(RCCP!$HZ$8:$HZ$136,
RCCP!$A$8:$A$136,$A16,
RCCP!$C$8:$C$136,$B16
)+
(SUMIFS(RCCP!$IC$8:$IC$136,
RCCP!$A$8:$A$136,$A16,
RCCP!$C$8:$C$136,$B16)/4)</f>
        <v>25297.5</v>
      </c>
      <c r="BH16" s="1335"/>
      <c r="BI16" s="42">
        <f>SUMIFS(RCCP!$IA$8:$IA$136,
RCCP!$A$8:$A$136,$A16,
RCCP!$C$8:$C$136,$B16
)+
(SUMIFS(RCCP!$IC$8:$IC$136,
RCCP!$A$8:$A$136,$A16,
RCCP!$C$8:$C$136,$B16)/4)</f>
        <v>5035.5</v>
      </c>
      <c r="BJ16" s="264">
        <f>SUMIFS(RCCP!$IA$8:$IA$136,
RCCP!$A$8:$A$136,$A16,
RCCP!$C$8:$C$136,$B16
)+
(SUMIFS(RCCP!$IC$8:$IC$136,
RCCP!$A$8:$A$136,$A16,
RCCP!$C$8:$C$136,$B16)/4)</f>
        <v>5035.5</v>
      </c>
      <c r="BK16" s="1335"/>
      <c r="BL16" s="42">
        <f>SUMIFS(RCCP!$IF$8:$IF$136,
RCCP!$A$8:$A$136,$A16,
RCCP!$C$8:$C$136,$B16
)+
(SUMIFS(RCCP!$IK$8:$IK$136,
RCCP!$A$8:$A$136,$A16,
RCCP!$C$8:$C$136,$B16)/4)</f>
        <v>7800</v>
      </c>
      <c r="BM16" s="264">
        <f>SUMIFS(RCCP!$IF$8:$IF$136,
RCCP!$A$8:$A$136,$A16,
RCCP!$C$8:$C$136,$B16
)+
(SUMIFS(RCCP!$IK$8:$IK$136,
RCCP!$A$8:$A$136,$A16,
RCCP!$C$8:$C$136,$B16)/4)</f>
        <v>7800</v>
      </c>
      <c r="BN16" s="1335"/>
      <c r="BO16" s="42">
        <f>SUMIFS(RCCP!$IG$8:$IG$136,
RCCP!$A$8:$A$136,$A16,
RCCP!$C$8:$C$136,$B16
)+
(SUMIFS(RCCP!$IK$8:$IK$136,
RCCP!$A$8:$A$136,$A16,
RCCP!$C$8:$C$136,$B16)/4)</f>
        <v>9246</v>
      </c>
      <c r="BP16" s="264">
        <f>SUMIFS(RCCP!$IG$8:$IG$136,
RCCP!$A$8:$A$136,$A16,
RCCP!$C$8:$C$136,$B16
)+
(SUMIFS(RCCP!$IK$8:$IK$136,
RCCP!$A$8:$A$136,$A16,
RCCP!$C$8:$C$136,$B16)/4)</f>
        <v>9246</v>
      </c>
      <c r="BQ16" s="1335"/>
      <c r="BR16" s="42">
        <f>SUMIFS(RCCP!$IH$8:$IH$136,
RCCP!$A$8:$A$136,$A16,
RCCP!$C$8:$C$136,$B16
)+
(SUMIFS(RCCP!$IK$8:$IK$136,
RCCP!$A$8:$A$136,$A16,
RCCP!$C$8:$C$136,$B16)/4)</f>
        <v>5238</v>
      </c>
      <c r="BS16" s="264">
        <f>SUMIFS(RCCP!$IH$8:$IH$136,
RCCP!$A$8:$A$136,$A16,
RCCP!$C$8:$C$136,$B16
)+
(SUMIFS(RCCP!$IK$8:$IK$136,
RCCP!$A$8:$A$136,$A16,
RCCP!$C$8:$C$136,$B16)/4)</f>
        <v>5238</v>
      </c>
      <c r="BT16" s="1335"/>
      <c r="BU16" s="42">
        <f>SUMIFS(RCCP!$II$8:$II$136,
RCCP!$A$8:$A$136,$A16,
RCCP!$C$8:$C$136,$B16
)+
(SUMIFS(RCCP!$IK$8:$IK$136,
RCCP!$A$8:$A$136,$A16,
RCCP!$C$8:$C$136,$B16)/4)</f>
        <v>17184</v>
      </c>
      <c r="BV16" s="264">
        <f>SUMIFS(RCCP!$II$8:$II$136,
RCCP!$A$8:$A$136,$A16,
RCCP!$C$8:$C$136,$B16
)+
(SUMIFS(RCCP!$IK$8:$IK$136,
RCCP!$A$8:$A$136,$A16,
RCCP!$C$8:$C$136,$B16)/4)</f>
        <v>17184</v>
      </c>
      <c r="BW16" s="1335"/>
      <c r="BX16" s="42">
        <f>SUMIFS(RCCP!$IN$8:$IN$136,
RCCP!$A$8:$A$136,$A16,
RCCP!$C$8:$C$136,$B16
)+
(SUMIFS(RCCP!$IT$8:$IT$136,
RCCP!$A$8:$A$136,$A16,
RCCP!$C$8:$C$136,$B16)/5)</f>
        <v>5353.2</v>
      </c>
      <c r="BY16" s="264">
        <f>SUMIFS(RCCP!$IN$8:$IN$136,
RCCP!$A$8:$A$136,$A16,
RCCP!$C$8:$C$136,$B16
)+
(SUMIFS(RCCP!$IT$8:$IT$136,
RCCP!$A$8:$A$136,$A16,
RCCP!$C$8:$C$136,$B16)/5)</f>
        <v>5353.2</v>
      </c>
      <c r="BZ16" s="1335"/>
      <c r="CA16" s="42">
        <f>SUMIFS(RCCP!$IO$8:$IO$136,
RCCP!$A$8:$A$136,$A16,
RCCP!$C$8:$C$136,$B16
)+
(SUMIFS(RCCP!$IT$8:$IT$136,
RCCP!$A$8:$A$136,$A16,
RCCP!$C$8:$C$136,$B16)/5)</f>
        <v>1495.2</v>
      </c>
      <c r="CB16" s="264">
        <f>SUMIFS(RCCP!$IO$8:$IO$136,
RCCP!$A$8:$A$136,$A16,
RCCP!$C$8:$C$136,$B16
)+
(SUMIFS(RCCP!$IT$8:$IT$136,
RCCP!$A$8:$A$136,$A16,
RCCP!$C$8:$C$136,$B16)/5)</f>
        <v>1495.2</v>
      </c>
      <c r="CC16" s="1335"/>
      <c r="CD16" s="42">
        <f>SUMIFS(RCCP!$IP$8:$IP$136,
RCCP!$A$8:$A$136,$A16,
RCCP!$C$8:$C$136,$B16
)+
(SUMIFS(RCCP!$IT$8:$IT$136,
RCCP!$A$8:$A$136,$A16,
RCCP!$C$8:$C$136,$B16)/5)</f>
        <v>1213.2</v>
      </c>
      <c r="CE16" s="264">
        <f>SUMIFS(RCCP!$IP$8:$IP$136,
RCCP!$A$8:$A$136,$A16,
RCCP!$C$8:$C$136,$B16
)+
(SUMIFS(RCCP!$IT$8:$IT$136,
RCCP!$A$8:$A$136,$A16,
RCCP!$C$8:$C$136,$B16)/5)</f>
        <v>1213.2</v>
      </c>
      <c r="CF16" s="1335"/>
      <c r="CG16" s="42">
        <f>SUMIFS(RCCP!$IQ$8:$IQ$136,
RCCP!$A$8:$A$136,$A16,
RCCP!$C$8:$C$136,$B16
)+
(SUMIFS(RCCP!$IT$8:$IT$136,
RCCP!$A$8:$A$136,$A16,
RCCP!$C$8:$C$136,$B16)/5)</f>
        <v>2845.2</v>
      </c>
      <c r="CH16" s="264">
        <f>SUMIFS(RCCP!$IQ$8:$IQ$136,
RCCP!$A$8:$A$136,$A16,
RCCP!$C$8:$C$136,$B16
)+
(SUMIFS(RCCP!$IT$8:$IT$136,
RCCP!$A$8:$A$136,$A16,
RCCP!$C$8:$C$136,$B16)/5)</f>
        <v>2845.2</v>
      </c>
      <c r="CI16" s="1335"/>
      <c r="CJ16" s="42">
        <f>SUMIFS(RCCP!$IR$8:$IR$136,
RCCP!$A$8:$A$136,$A16,
RCCP!$C$8:$C$136,$B16
)+
(SUMIFS(RCCP!$IT$8:$IT$136,
RCCP!$A$8:$A$136,$A16,
RCCP!$C$8:$C$136,$B16)/5)</f>
        <v>3427.2</v>
      </c>
      <c r="CK16" s="264">
        <f>SUMIFS(RCCP!$IR$8:$IR$136,
RCCP!$A$8:$A$136,$A16,
RCCP!$C$8:$C$136,$B16
)+
(SUMIFS(RCCP!$IT$8:$IT$136,
RCCP!$A$8:$A$136,$A16,
RCCP!$C$8:$C$136,$B16)/5)</f>
        <v>3427.2</v>
      </c>
      <c r="CL16" s="1335"/>
      <c r="CM16" s="42">
        <f>SUMIFS(RCCP!$IW$8:$IW$136,
RCCP!$A$8:$A$136,$A16,
RCCP!$C$8:$C$136,$B16
)+
(SUMIFS(RCCP!$JB$8:$JB$136,
RCCP!$A$8:$A$136,$A16,
RCCP!$C$8:$C$136,$B16)/4)</f>
        <v>1399.5</v>
      </c>
      <c r="CN16" s="264">
        <f>SUMIFS(RCCP!$IW$8:$IW$136,
RCCP!$A$8:$A$136,$A16,
RCCP!$C$8:$C$136,$B16
)+
(SUMIFS(RCCP!$JB$8:$JB$136,
RCCP!$A$8:$A$136,$A16,
RCCP!$C$8:$C$136,$B16)/4)</f>
        <v>1399.5</v>
      </c>
      <c r="CO16" s="1335"/>
      <c r="CP16" s="42">
        <f>SUMIFS(RCCP!$IX$8:$IX$136,
RCCP!$A$8:$A$136,$A16,
RCCP!$C$8:$C$136,$B16
)+
(SUMIFS(RCCP!$JB$8:$JB$136,
RCCP!$A$8:$A$136,$A16,
RCCP!$C$8:$C$136,$B16)/4)</f>
        <v>1399.5</v>
      </c>
      <c r="CQ16" s="264">
        <f>SUMIFS(RCCP!$IX$8:$IX$136,
RCCP!$A$8:$A$136,$A16,
RCCP!$C$8:$C$136,$B16
)+
(SUMIFS(RCCP!$JB$8:$JB$136,
RCCP!$A$8:$A$136,$A16,
RCCP!$C$8:$C$136,$B16)/4)</f>
        <v>1399.5</v>
      </c>
      <c r="CR16" s="1335"/>
      <c r="CS16" s="42">
        <f>SUMIFS(RCCP!$IY$8:$IY$136,
RCCP!$A$8:$A$136,$A16,
RCCP!$C$8:$C$136,$B16
)+
(SUMIFS(RCCP!$JB$8:$JB$136,
RCCP!$A$8:$A$136,$A16,
RCCP!$C$8:$C$136,$B16)/4)</f>
        <v>1399.5</v>
      </c>
      <c r="CT16" s="264">
        <f>SUMIFS(RCCP!$IY$8:$IY$136,
RCCP!$A$8:$A$136,$A16,
RCCP!$C$8:$C$136,$B16
)+
(SUMIFS(RCCP!$JB$8:$JB$136,
RCCP!$A$8:$A$136,$A16,
RCCP!$C$8:$C$136,$B16)/4)</f>
        <v>1399.5</v>
      </c>
      <c r="CU16" s="1335"/>
      <c r="CV16" s="42">
        <f>SUMIFS(RCCP!$IZ$8:$IZ$136,
RCCP!$A$8:$A$136,$A16,
RCCP!$C$8:$C$136,$B16
)+
(SUMIFS(RCCP!$JB$8:$JB$136,
RCCP!$A$8:$A$136,$A16,
RCCP!$C$8:$C$136,$B16)/4)</f>
        <v>1399.5</v>
      </c>
      <c r="CW16" s="264">
        <f>SUMIFS(RCCP!$IZ$8:$IZ$136,
RCCP!$A$8:$A$136,$A16,
RCCP!$C$8:$C$136,$B16
)+
(SUMIFS(RCCP!$JB$8:$JB$136,
RCCP!$A$8:$A$136,$A16,
RCCP!$C$8:$C$136,$B16)/4)</f>
        <v>1399.5</v>
      </c>
      <c r="CX16" s="1335"/>
      <c r="CY16" s="42">
        <f>SUMIFS(RCCP!$JE$8:$JE$136,
RCCP!$A$8:$A$136,$A16,
RCCP!$C$8:$C$136,$B16
)+
(SUMIFS(RCCP!$JJ$8:$JJ$136,
RCCP!$A$8:$A$136,$A16,
RCCP!$C$8:$C$136,$B16)/4)</f>
        <v>7252.5</v>
      </c>
      <c r="CZ16" s="264">
        <f>SUMIFS(RCCP!$JE$8:$JE$136,
RCCP!$A$8:$A$136,$A16,
RCCP!$C$8:$C$136,$B16
)+
(SUMIFS(RCCP!$JJ$8:$JJ$136,
RCCP!$A$8:$A$136,$A16,
RCCP!$C$8:$C$136,$B16)/4)</f>
        <v>7252.5</v>
      </c>
      <c r="DA16" s="1335"/>
      <c r="DB16" s="42">
        <f>SUMIFS(RCCP!$JF$8:$JF$136,
RCCP!$A$8:$A$136,$A16,
RCCP!$C$8:$C$136,$B16
)+
(SUMIFS(RCCP!$JJ$8:$JJ$136,
RCCP!$A$8:$A$136,$A16,
RCCP!$C$8:$C$136,$B16)/4)</f>
        <v>7252.5</v>
      </c>
      <c r="DC16" s="264">
        <f>SUMIFS(RCCP!$JF$8:$JF$136,
RCCP!$A$8:$A$136,$A16,
RCCP!$C$8:$C$136,$B16
)+
(SUMIFS(RCCP!$JJ$8:$JJ$136,
RCCP!$A$8:$A$136,$A16,
RCCP!$C$8:$C$136,$B16)/4)</f>
        <v>7252.5</v>
      </c>
      <c r="DD16" s="1335"/>
      <c r="DE16" s="42">
        <f>SUMIFS(RCCP!$JG$8:$JG$136,
RCCP!$A$8:$A$136,$A16,
RCCP!$C$8:$C$136,$B16
)+
(SUMIFS(RCCP!$JJ$8:$JJ$136,
RCCP!$A$8:$A$136,$A16,
RCCP!$C$8:$C$136,$B16)/4)</f>
        <v>7252.5</v>
      </c>
      <c r="DF16" s="264">
        <f>SUMIFS(RCCP!$JG$8:$JG$136,
RCCP!$A$8:$A$136,$A16,
RCCP!$C$8:$C$136,$B16
)+
(SUMIFS(RCCP!$JJ$8:$JJ$136,
RCCP!$A$8:$A$136,$A16,
RCCP!$C$8:$C$136,$B16)/4)</f>
        <v>7252.5</v>
      </c>
      <c r="DG16" s="1335"/>
      <c r="DH16" s="42">
        <f>SUMIFS(RCCP!$JH$8:$JH$136,
RCCP!$A$8:$A$136,$A16,
RCCP!$C$8:$C$136,$B16
)+
(SUMIFS(RCCP!$JJ$8:$JJ$136,
RCCP!$A$8:$A$136,$A16,
RCCP!$C$8:$C$136,$B16)/4)</f>
        <v>7252.5</v>
      </c>
      <c r="DI16" s="264">
        <f>SUMIFS(RCCP!$JH$8:$JH$136,
RCCP!$A$8:$A$136,$A16,
RCCP!$C$8:$C$136,$B16
)+
(SUMIFS(RCCP!$JJ$8:$JJ$136,
RCCP!$A$8:$A$136,$A16,
RCCP!$C$8:$C$136,$B16)/4)</f>
        <v>7252.5</v>
      </c>
      <c r="DJ16" s="1335"/>
    </row>
    <row r="17" spans="1:114" s="5" customFormat="1" ht="16.5" customHeight="1" x14ac:dyDescent="0.35">
      <c r="A17" s="158">
        <v>880</v>
      </c>
      <c r="B17" s="55" t="s">
        <v>53</v>
      </c>
      <c r="C17" s="55" t="s">
        <v>39</v>
      </c>
      <c r="D17" s="1346">
        <f t="shared" ref="D17:F17" si="39">+D14</f>
        <v>45</v>
      </c>
      <c r="E17" s="1336">
        <f t="shared" si="39"/>
        <v>5.5</v>
      </c>
      <c r="F17" s="1336">
        <f t="shared" si="39"/>
        <v>7</v>
      </c>
      <c r="G17" s="1336">
        <f>+G14</f>
        <v>1</v>
      </c>
      <c r="H17" s="1339">
        <f>+D17*F17*G17*E17</f>
        <v>1732.5</v>
      </c>
      <c r="I17" s="1342">
        <f>H17/E17</f>
        <v>315</v>
      </c>
      <c r="J17" s="42">
        <f>SUM(
SUMIFS(
'BLC Subcont'!$AE:$AE,
'BLC Subcont'!$U:$U,$A17,
'BLC Subcont'!$I:$I,L$9,
'BLC Subcont'!$AA:$AA,$B17,
'BLC Subcont'!$HZ:$HZ,"IN HOUSE (CUTTING PRESS)"
))</f>
        <v>0</v>
      </c>
      <c r="K17" s="124">
        <f>SUM(SUMIFS(
'BLC Subcont'!$BX:$BX,
'BLC Subcont'!$U:$U,$A17,
'BLC Subcont'!$I:$I,L$9,
'BLC Subcont'!$AA:$AA,$B17,
'BLC Subcont'!$HZ:$HZ,"IN HOUSE (CUTTING PRESS)"
))</f>
        <v>0</v>
      </c>
      <c r="L17" s="1349">
        <f t="shared" ref="L17" si="40">IF(L$11=0,0,MAX(K17:K19)/($D17*$F17*$G17*L$11))</f>
        <v>0</v>
      </c>
      <c r="M17" s="42">
        <f>SUM(
SUMIFS(
'BLC Subcont'!$AE:$AE,
'BLC Subcont'!$U:$U,$A17,
'BLC Subcont'!$I:$I,O$9,
'BLC Subcont'!$AA:$AA,$B17,
'BLC Subcont'!$HZ:$HZ,"IN HOUSE (CUTTING PRESS)"
))</f>
        <v>11070</v>
      </c>
      <c r="N17" s="124">
        <f>SUM(SUMIFS(
'BLC Subcont'!$BX:$BX,
'BLC Subcont'!$U:$U,$A17,
'BLC Subcont'!$I:$I,O$9,
'BLC Subcont'!$AA:$AA,$B17,
'BLC Subcont'!$HZ:$HZ,"IN HOUSE (CUTTING PRESS)"
))</f>
        <v>0</v>
      </c>
      <c r="O17" s="1333">
        <f t="shared" ref="O17" si="41">IF(O$11=0,0,MAX(N17:N19)/($D17*$F17*$G17*O$11))</f>
        <v>0</v>
      </c>
      <c r="P17" s="42">
        <f>SUM(
SUMIFS(
'BLC Subcont'!$AE:$AE,
'BLC Subcont'!$U:$U,$A17,
'BLC Subcont'!$I:$I,R$9,
'BLC Subcont'!$AA:$AA,$B17,
'BLC Subcont'!$HZ:$HZ,"IN HOUSE (CUTTING PRESS)"
))</f>
        <v>8478</v>
      </c>
      <c r="Q17" s="124">
        <f>SUM(SUMIFS(
'BLC Subcont'!$BX:$BX,
'BLC Subcont'!$U:$U,$A17,
'BLC Subcont'!$I:$I,R$9,
'BLC Subcont'!$AA:$AA,$B17,
'BLC Subcont'!$HZ:$HZ,"IN HOUSE (CUTTING PRESS)"
))</f>
        <v>0</v>
      </c>
      <c r="R17" s="1333">
        <f t="shared" ref="R17" si="42">IF(R$11=0,0,MAX(Q17:Q19)/($D17*$F17*$G17*R$11))</f>
        <v>0</v>
      </c>
      <c r="S17" s="42">
        <f>SUM(
SUMIFS(
'BLC Subcont'!$AE:$AE,
'BLC Subcont'!$U:$U,$A17,
'BLC Subcont'!$I:$I,U$9,
'BLC Subcont'!$AA:$AA,$B17,
'BLC Subcont'!$HZ:$HZ,"IN HOUSE (CUTTING PRESS)"
))</f>
        <v>6246</v>
      </c>
      <c r="T17" s="124">
        <f>SUM(SUMIFS(
'BLC Subcont'!$BX:$BX,
'BLC Subcont'!$U:$U,$A17,
'BLC Subcont'!$I:$I,U$9,
'BLC Subcont'!$AA:$AA,$B17,
'BLC Subcont'!$HZ:$HZ,"IN HOUSE (CUTTING PRESS)"
))</f>
        <v>840</v>
      </c>
      <c r="U17" s="1333">
        <f>IF(U$11=0,0,MAX(T17:T19)/($D17*$F17*$G17*U$11))</f>
        <v>0</v>
      </c>
      <c r="V17" s="42">
        <v>6246</v>
      </c>
      <c r="W17" s="124">
        <v>1056</v>
      </c>
      <c r="X17" s="1333">
        <f>IF(X$11=0,0,MAX(W17:W19)/($D17*$F17*$G17*X$11))</f>
        <v>0.60952380952380958</v>
      </c>
      <c r="Y17" s="42">
        <f t="shared" si="37"/>
        <v>32040</v>
      </c>
      <c r="Z17" s="124">
        <f t="shared" si="37"/>
        <v>1896</v>
      </c>
      <c r="AA17" s="1363">
        <f>IF(AA$11=0,0,MAX(Z17:Z19)/($D17*$F17*$G17*AA$11))</f>
        <v>1.0943722943722944</v>
      </c>
      <c r="AB17" s="42">
        <f>SUM(
SUMIFS(
'BLC Subcont'!$AE:$AE,
'BLC Subcont'!$U:$U,$A17,
'BLC Subcont'!$I:$I,AD$9,
'BLC Subcont'!$AA:$AA,$B17,
'BLC Subcont'!$HZ:$HZ,"IN HOUSE (CUTTING PRESS)"
))</f>
        <v>0</v>
      </c>
      <c r="AC17" s="264">
        <f>SUM(SUMIFS(
'BLC Subcont'!$BX:$BX,
'BLC Subcont'!$U:$U,$A17,
'BLC Subcont'!$I:$I,AD$9,
'BLC Subcont'!$AA:$AA,$B17,
'BLC Subcont'!$HZ:$HZ,"IN HOUSE (CUTTING PRESS)"
))</f>
        <v>0</v>
      </c>
      <c r="AD17" s="1333">
        <f>IF(AD$11=0,0,MAX(AC17:AC19)/($D17*$F17*$G17*AD$11))</f>
        <v>0</v>
      </c>
      <c r="AE17" s="42">
        <f>SUM(
SUMIFS(
'BLC Subcont'!$AE:$AE,
'BLC Subcont'!$U:$U,$A17,
'BLC Subcont'!$I:$I,AG$9,
'BLC Subcont'!$AA:$AA,$B17,
'BLC Subcont'!$HZ:$HZ,"IN HOUSE (CUTTING PRESS)"
))</f>
        <v>1176</v>
      </c>
      <c r="AF17" s="264">
        <f>SUM(SUMIFS(
'BLC Subcont'!$BX:$BX,
'BLC Subcont'!$U:$U,$A17,
'BLC Subcont'!$I:$I,AG$9,
'BLC Subcont'!$AA:$AA,$B17,
'BLC Subcont'!$HZ:$HZ,"IN HOUSE (CUTTING PRESS)"
))</f>
        <v>1176</v>
      </c>
      <c r="AG17" s="1333">
        <f>IF(AG$11=0,0,MAX(AF17:AF19)/($D17*$F17*$G17*AG$11))</f>
        <v>0.67878787878787883</v>
      </c>
      <c r="AH17" s="42">
        <f>SUM(
SUMIFS(
'BLC Subcont'!$AE:$AE,
'BLC Subcont'!$U:$U,$A17,
'BLC Subcont'!$I:$I,AJ$9,
'BLC Subcont'!$AA:$AA,$B17,
'BLC Subcont'!$HZ:$HZ,"IN HOUSE (CUTTING PRESS)"
))</f>
        <v>6036</v>
      </c>
      <c r="AI17" s="264">
        <f>SUM(SUMIFS(
'BLC Subcont'!$BX:$BX,
'BLC Subcont'!$U:$U,$A17,
'BLC Subcont'!$I:$I,AJ$9,
'BLC Subcont'!$AA:$AA,$B17,
'BLC Subcont'!$HZ:$HZ,"IN HOUSE (CUTTING PRESS)"
))</f>
        <v>6036</v>
      </c>
      <c r="AJ17" s="1333">
        <f>IF(AJ$11=0,0,MAX(AI17:AI19)/($D17*$F17*$G17*AJ$11))</f>
        <v>3.483982683982684</v>
      </c>
      <c r="AK17" s="42">
        <f>SUM(
SUMIFS(
'BLC Subcont'!$AE:$AE,
'BLC Subcont'!$U:$U,$A17,
'BLC Subcont'!$I:$I,AM$9,
'BLC Subcont'!$AA:$AA,$B17,
'BLC Subcont'!$HZ:$HZ,"IN HOUSE (CUTTING PRESS)"
))</f>
        <v>2406</v>
      </c>
      <c r="AL17" s="264">
        <f>SUM(SUMIFS(
'BLC Subcont'!$BX:$BX,
'BLC Subcont'!$U:$U,$A17,
'BLC Subcont'!$I:$I,AM$9,
'BLC Subcont'!$AA:$AA,$B17,
'BLC Subcont'!$HZ:$HZ,"IN HOUSE (CUTTING PRESS)"
))</f>
        <v>2406</v>
      </c>
      <c r="AM17" s="1333">
        <f>IF(AM$11=0,0,MAX(AL17:AL19)/($D17*$F17*$G17*AM$11))</f>
        <v>1.3887445887445888</v>
      </c>
      <c r="AN17" s="42">
        <f>SUM(
SUMIFS(
'BLC Subcont'!$AE:$AE,
'BLC Subcont'!$U:$U,$A17,
'BLC Subcont'!$I:$I,AP$9,
'BLC Subcont'!$AA:$AA,$B17,
'BLC Subcont'!$HZ:$HZ,"IN HOUSE (CUTTING PRESS)"
))</f>
        <v>0</v>
      </c>
      <c r="AO17" s="264">
        <f>SUM(SUMIFS(
'BLC Subcont'!$BX:$BX,
'BLC Subcont'!$U:$U,$A17,
'BLC Subcont'!$I:$I,AP$9,
'BLC Subcont'!$AA:$AA,$B17,
'BLC Subcont'!$HZ:$HZ,"IN HOUSE (CUTTING PRESS)"
))</f>
        <v>0</v>
      </c>
      <c r="AP17" s="1333">
        <f>IF(AP$11=0,0,MAX(AO17:AO19)/($D17*$F17*$G17*AP$11))</f>
        <v>0</v>
      </c>
      <c r="AQ17" s="42">
        <f>SUM(
SUMIFS(
'BLC Subcont'!$AE:$AE,
'BLC Subcont'!$U:$U,$A17,
'BLC Subcont'!$I:$I,AS$9,
'BLC Subcont'!$AA:$AA,$B17,
'BLC Subcont'!$HZ:$HZ,"IN HOUSE (CUTTING PRESS)"
))</f>
        <v>0</v>
      </c>
      <c r="AR17" s="124">
        <f>SUM(SUMIFS(
'BLC Subcont'!$BX:$BX,
'BLC Subcont'!$U:$U,$A17,
'BLC Subcont'!$I:$I,AS$9,
'BLC Subcont'!$AA:$AA,$B17,
'BLC Subcont'!$HZ:$HZ,"IN HOUSE (CUTTING PRESS)"
))</f>
        <v>0</v>
      </c>
      <c r="AS17" s="1333">
        <f>IF(AS$11=0,0,MAX(AR17:AR19)/($D17*$F17*$G17*AS$11))</f>
        <v>0</v>
      </c>
      <c r="AT17" s="42">
        <f>SUM(
SUMIFS(
'BLC Subcont'!$AE:$AE,
'BLC Subcont'!$U:$U,$A17,
'BLC Subcont'!$I:$I,AV$9,
'BLC Subcont'!$AA:$AA,$B17,
'BLC Subcont'!$HZ:$HZ,"IN HOUSE (CUTTING PRESS)"
))</f>
        <v>0</v>
      </c>
      <c r="AU17" s="124">
        <f>SUM(SUMIFS(
'BLC Subcont'!$BX:$BX,
'BLC Subcont'!$U:$U,$A17,
'BLC Subcont'!$I:$I,AV$9,
'BLC Subcont'!$AA:$AA,$B17,
'BLC Subcont'!$HZ:$HZ,"IN HOUSE (CUTTING PRESS)"
))</f>
        <v>0</v>
      </c>
      <c r="AV17" s="1333">
        <f>IF(AV$11=0,0,MAX(AU17:AU19)/($D17*$F17*$G17*AV$11))</f>
        <v>0</v>
      </c>
      <c r="AW17" s="42">
        <f t="shared" si="38"/>
        <v>2619</v>
      </c>
      <c r="AX17" s="264">
        <f t="shared" si="22"/>
        <v>2619</v>
      </c>
      <c r="AY17" s="1333">
        <f>IF(AY$11=0,0,MAX(AX17:AX19)/($D17*$F17*$G17*AY$11))</f>
        <v>1.5116883116883117</v>
      </c>
      <c r="AZ17" s="42">
        <f>SUMIFS(RCCP!$HX$8:$HX$136,
RCCP!$A$8:$A$136,$A17,
RCCP!$C$8:$C$136,$B17
)+
(SUMIFS(RCCP!$IC$8:$IC$136,
RCCP!$A$8:$A$136,$A17,
RCCP!$C$8:$C$136,$B17)/4)</f>
        <v>2619</v>
      </c>
      <c r="BA17" s="124">
        <f>SUMIFS(RCCP!$HX$8:$HX$136,
RCCP!$A$8:$A$136,$A17,
RCCP!$C$8:$C$136,$B17
)+
(SUMIFS(RCCP!$IC$8:$IC$136,
RCCP!$A$8:$A$136,$A17,
RCCP!$C$8:$C$136,$B17)/4)</f>
        <v>2619</v>
      </c>
      <c r="BB17" s="1333">
        <f t="shared" ref="BB17" si="43">IFERROR(BA17/($I17*BB$11),0)</f>
        <v>1.5116883116883117</v>
      </c>
      <c r="BC17" s="42">
        <f>SUMIFS(RCCP!$HY$8:$HY$136,
RCCP!$A$8:$A$136,$A17,
RCCP!$C$8:$C$136,$B17
)+
(SUMIFS(RCCP!$IC$8:$IC$136,
RCCP!$A$8:$A$136,$A17,
RCCP!$C$8:$C$136,$B17)/4)</f>
        <v>0</v>
      </c>
      <c r="BD17" s="264">
        <f>SUMIFS(RCCP!$HY$8:$HY$136,
RCCP!$A$8:$A$136,$A17,
RCCP!$C$8:$C$136,$B17
)+
(SUMIFS(RCCP!$IC$8:$IC$136,
RCCP!$A$8:$A$136,$A17,
RCCP!$C$8:$C$136,$B17)/4)</f>
        <v>0</v>
      </c>
      <c r="BE17" s="1333">
        <f t="shared" ref="BE17" si="44">IFERROR(BD17/($I17*BE$11),0)</f>
        <v>0</v>
      </c>
      <c r="BF17" s="42">
        <f>SUMIFS(RCCP!$HZ$8:$HZ$136,
RCCP!$A$8:$A$136,$A17,
RCCP!$C$8:$C$136,$B17
)+
(SUMIFS(RCCP!$IC$8:$IC$136,
RCCP!$A$8:$A$136,$A17,
RCCP!$C$8:$C$136,$B17)/4)</f>
        <v>5055</v>
      </c>
      <c r="BG17" s="264">
        <f>SUMIFS(RCCP!$HZ$8:$HZ$136,
RCCP!$A$8:$A$136,$A17,
RCCP!$C$8:$C$136,$B17
)+
(SUMIFS(RCCP!$IC$8:$IC$136,
RCCP!$A$8:$A$136,$A17,
RCCP!$C$8:$C$136,$B17)/4)</f>
        <v>5055</v>
      </c>
      <c r="BH17" s="1333">
        <f t="shared" ref="BH17" si="45">IFERROR(BG17/($I17*BH$11),0)</f>
        <v>2.9177489177489178</v>
      </c>
      <c r="BI17" s="42">
        <f>SUMIFS(RCCP!$IA$8:$IA$136,
RCCP!$A$8:$A$136,$A17,
RCCP!$C$8:$C$136,$B17
)+
(SUMIFS(RCCP!$IC$8:$IC$136,
RCCP!$A$8:$A$136,$A17,
RCCP!$C$8:$C$136,$B17)/4)</f>
        <v>0</v>
      </c>
      <c r="BJ17" s="264">
        <f>SUMIFS(RCCP!$IA$8:$IA$136,
RCCP!$A$8:$A$136,$A17,
RCCP!$C$8:$C$136,$B17
)+
(SUMIFS(RCCP!$IC$8:$IC$136,
RCCP!$A$8:$A$136,$A17,
RCCP!$C$8:$C$136,$B17)/4)</f>
        <v>0</v>
      </c>
      <c r="BK17" s="1333">
        <f t="shared" ref="BK17:BK23" si="46">IFERROR(BJ17/($I17*BK$8),0)</f>
        <v>0</v>
      </c>
      <c r="BL17" s="42">
        <f>SUMIFS(RCCP!$IF$8:$IF$136,
RCCP!$A$8:$A$136,$A17,
RCCP!$C$8:$C$136,$B17
)+
(SUMIFS(RCCP!$IK$8:$IK$136,
RCCP!$A$8:$A$136,$A17,
RCCP!$C$8:$C$136,$B17)/4)</f>
        <v>6006</v>
      </c>
      <c r="BM17" s="264">
        <f>SUMIFS(RCCP!$IF$8:$IF$136,
RCCP!$A$8:$A$136,$A17,
RCCP!$C$8:$C$136,$B17
)+
(SUMIFS(RCCP!$IK$8:$IK$136,
RCCP!$A$8:$A$136,$A17,
RCCP!$C$8:$C$136,$B17)/4)</f>
        <v>6006</v>
      </c>
      <c r="BN17" s="1333">
        <f t="shared" ref="BN17" si="47">IFERROR(BM17/($I17*BN$11),0)</f>
        <v>3.4666666666666668</v>
      </c>
      <c r="BO17" s="42">
        <f>SUMIFS(RCCP!$IG$8:$IG$136,
RCCP!$A$8:$A$136,$A17,
RCCP!$C$8:$C$136,$B17
)+
(SUMIFS(RCCP!$IK$8:$IK$136,
RCCP!$A$8:$A$136,$A17,
RCCP!$C$8:$C$136,$B17)/4)</f>
        <v>6006</v>
      </c>
      <c r="BP17" s="264">
        <f>SUMIFS(RCCP!$IG$8:$IG$136,
RCCP!$A$8:$A$136,$A17,
RCCP!$C$8:$C$136,$B17
)+
(SUMIFS(RCCP!$IK$8:$IK$136,
RCCP!$A$8:$A$136,$A17,
RCCP!$C$8:$C$136,$B17)/4)</f>
        <v>6006</v>
      </c>
      <c r="BQ17" s="1333">
        <f t="shared" ref="BQ17" si="48">IFERROR(BP17/($I17*BQ$11),0)</f>
        <v>3.4666666666666668</v>
      </c>
      <c r="BR17" s="42">
        <f>SUMIFS(RCCP!$IH$8:$IH$136,
RCCP!$A$8:$A$136,$A17,
RCCP!$C$8:$C$136,$B17
)+
(SUMIFS(RCCP!$IK$8:$IK$136,
RCCP!$A$8:$A$136,$A17,
RCCP!$C$8:$C$136,$B17)/4)</f>
        <v>6006</v>
      </c>
      <c r="BS17" s="264">
        <f>SUMIFS(RCCP!$IH$8:$IH$136,
RCCP!$A$8:$A$136,$A17,
RCCP!$C$8:$C$136,$B17
)+
(SUMIFS(RCCP!$IK$8:$IK$136,
RCCP!$A$8:$A$136,$A17,
RCCP!$C$8:$C$136,$B17)/4)</f>
        <v>6006</v>
      </c>
      <c r="BT17" s="1333">
        <f t="shared" ref="BT17" si="49">IFERROR(BS17/($I17*BT$11),0)</f>
        <v>3.4666666666666668</v>
      </c>
      <c r="BU17" s="42">
        <f>SUMIFS(RCCP!$II$8:$II$136,
RCCP!$A$8:$A$136,$A17,
RCCP!$C$8:$C$136,$B17
)+
(SUMIFS(RCCP!$IK$8:$IK$136,
RCCP!$A$8:$A$136,$A17,
RCCP!$C$8:$C$136,$B17)/4)</f>
        <v>6006</v>
      </c>
      <c r="BV17" s="264">
        <f>SUMIFS(RCCP!$II$8:$II$136,
RCCP!$A$8:$A$136,$A17,
RCCP!$C$8:$C$136,$B17
)+
(SUMIFS(RCCP!$IK$8:$IK$136,
RCCP!$A$8:$A$136,$A17,
RCCP!$C$8:$C$136,$B17)/4)</f>
        <v>6006</v>
      </c>
      <c r="BW17" s="1333">
        <f t="shared" ref="BW17" si="50">IFERROR(BV17/($I17*BW$11),0)</f>
        <v>3.4666666666666668</v>
      </c>
      <c r="BX17" s="42">
        <f>SUMIFS(RCCP!$IN$8:$IN$136,
RCCP!$A$8:$A$136,$A17,
RCCP!$C$8:$C$136,$B17
)+
(SUMIFS(RCCP!$IT$8:$IT$136,
RCCP!$A$8:$A$136,$A17,
RCCP!$C$8:$C$136,$B17)/5)</f>
        <v>1788</v>
      </c>
      <c r="BY17" s="264">
        <f>SUMIFS(RCCP!$IN$8:$IN$136,
RCCP!$A$8:$A$136,$A17,
RCCP!$C$8:$C$136,$B17
)+
(SUMIFS(RCCP!$IT$8:$IT$136,
RCCP!$A$8:$A$136,$A17,
RCCP!$C$8:$C$136,$B17)/5)</f>
        <v>1788</v>
      </c>
      <c r="BZ17" s="1333">
        <f t="shared" ref="BZ17:BZ23" si="51">IFERROR(BY17/($I17*BZ$11),0)</f>
        <v>1.0320346320346321</v>
      </c>
      <c r="CA17" s="42">
        <f>SUMIFS(RCCP!$IO$8:$IO$136,
RCCP!$A$8:$A$136,$A17,
RCCP!$C$8:$C$136,$B17
)+
(SUMIFS(RCCP!$IT$8:$IT$136,
RCCP!$A$8:$A$136,$A17,
RCCP!$C$8:$C$136,$B17)/5)</f>
        <v>1788</v>
      </c>
      <c r="CB17" s="264">
        <f>SUMIFS(RCCP!$IO$8:$IO$136,
RCCP!$A$8:$A$136,$A17,
RCCP!$C$8:$C$136,$B17
)+
(SUMIFS(RCCP!$IT$8:$IT$136,
RCCP!$A$8:$A$136,$A17,
RCCP!$C$8:$C$136,$B17)/5)</f>
        <v>1788</v>
      </c>
      <c r="CC17" s="1333">
        <f t="shared" ref="CC17:CC23" si="52">IFERROR(CB17/($I17*CC$11),0)</f>
        <v>1.0320346320346321</v>
      </c>
      <c r="CD17" s="42">
        <f>SUMIFS(RCCP!$IP$8:$IP$136,
RCCP!$A$8:$A$136,$A17,
RCCP!$C$8:$C$136,$B17
)+
(SUMIFS(RCCP!$IT$8:$IT$136,
RCCP!$A$8:$A$136,$A17,
RCCP!$C$8:$C$136,$B17)/5)</f>
        <v>1788</v>
      </c>
      <c r="CE17" s="264">
        <f>SUMIFS(RCCP!$IP$8:$IP$136,
RCCP!$A$8:$A$136,$A17,
RCCP!$C$8:$C$136,$B17
)+
(SUMIFS(RCCP!$IT$8:$IT$136,
RCCP!$A$8:$A$136,$A17,
RCCP!$C$8:$C$136,$B17)/5)</f>
        <v>1788</v>
      </c>
      <c r="CF17" s="1333">
        <f t="shared" ref="CF17:CF23" si="53">IFERROR(CE17/($I17*CF$11),0)</f>
        <v>1.0320346320346321</v>
      </c>
      <c r="CG17" s="42">
        <f>SUMIFS(RCCP!$IQ$8:$IQ$136,
RCCP!$A$8:$A$136,$A17,
RCCP!$C$8:$C$136,$B17
)+
(SUMIFS(RCCP!$IT$8:$IT$136,
RCCP!$A$8:$A$136,$A17,
RCCP!$C$8:$C$136,$B17)/5)</f>
        <v>1788</v>
      </c>
      <c r="CH17" s="264">
        <f>SUMIFS(RCCP!$IQ$8:$IQ$136,
RCCP!$A$8:$A$136,$A17,
RCCP!$C$8:$C$136,$B17
)+
(SUMIFS(RCCP!$IT$8:$IT$136,
RCCP!$A$8:$A$136,$A17,
RCCP!$C$8:$C$136,$B17)/5)</f>
        <v>1788</v>
      </c>
      <c r="CI17" s="1333">
        <f t="shared" ref="CI17:CI23" si="54">IFERROR(CH17/($I17*CI$11),0)</f>
        <v>1.0320346320346321</v>
      </c>
      <c r="CJ17" s="42">
        <f>SUMIFS(RCCP!$IR$8:$IR$136,
RCCP!$A$8:$A$136,$A17,
RCCP!$C$8:$C$136,$B17
)+
(SUMIFS(RCCP!$IT$8:$IT$136,
RCCP!$A$8:$A$136,$A17,
RCCP!$C$8:$C$136,$B17)/5)</f>
        <v>1788</v>
      </c>
      <c r="CK17" s="264">
        <f>SUMIFS(RCCP!$IR$8:$IR$136,
RCCP!$A$8:$A$136,$A17,
RCCP!$C$8:$C$136,$B17
)+
(SUMIFS(RCCP!$IT$8:$IT$136,
RCCP!$A$8:$A$136,$A17,
RCCP!$C$8:$C$136,$B17)/5)</f>
        <v>1788</v>
      </c>
      <c r="CL17" s="1333">
        <f t="shared" ref="CL17:CL23" si="55">IFERROR(CK17/($I17*CL$11),0)</f>
        <v>1.2613756613756615</v>
      </c>
      <c r="CM17" s="42">
        <f>SUMIFS(RCCP!$IW$8:$IW$136,
RCCP!$A$8:$A$136,$A17,
RCCP!$C$8:$C$136,$B17
)+
(SUMIFS(RCCP!$JB$8:$JB$136,
RCCP!$A$8:$A$136,$A17,
RCCP!$C$8:$C$136,$B17)/4)</f>
        <v>1723.5</v>
      </c>
      <c r="CN17" s="264">
        <f>SUMIFS(RCCP!$IW$8:$IW$136,
RCCP!$A$8:$A$136,$A17,
RCCP!$C$8:$C$136,$B17
)+
(SUMIFS(RCCP!$JB$8:$JB$136,
RCCP!$A$8:$A$136,$A17,
RCCP!$C$8:$C$136,$B17)/4)</f>
        <v>1723.5</v>
      </c>
      <c r="CO17" s="1333">
        <f t="shared" si="29"/>
        <v>1.2158730158730158</v>
      </c>
      <c r="CP17" s="42">
        <f>SUMIFS(RCCP!$IX$8:$IX$136,
RCCP!$A$8:$A$136,$A17,
RCCP!$C$8:$C$136,$B17
)+
(SUMIFS(RCCP!$JB$8:$JB$136,
RCCP!$A$8:$A$136,$A17,
RCCP!$C$8:$C$136,$B17)/4)</f>
        <v>1723.5</v>
      </c>
      <c r="CQ17" s="264">
        <f>SUMIFS(RCCP!$IX$8:$IX$136,
RCCP!$A$8:$A$136,$A17,
RCCP!$C$8:$C$136,$B17
)+
(SUMIFS(RCCP!$JB$8:$JB$136,
RCCP!$A$8:$A$136,$A17,
RCCP!$C$8:$C$136,$B17)/4)</f>
        <v>1723.5</v>
      </c>
      <c r="CR17" s="1333">
        <f t="shared" si="30"/>
        <v>0.9948051948051948</v>
      </c>
      <c r="CS17" s="42">
        <f>SUMIFS(RCCP!$IY$8:$IY$136,
RCCP!$A$8:$A$136,$A17,
RCCP!$C$8:$C$136,$B17
)+
(SUMIFS(RCCP!$JB$8:$JB$136,
RCCP!$A$8:$A$136,$A17,
RCCP!$C$8:$C$136,$B17)/4)</f>
        <v>1723.5</v>
      </c>
      <c r="CT17" s="264">
        <f>SUMIFS(RCCP!$IY$8:$IY$136,
RCCP!$A$8:$A$136,$A17,
RCCP!$C$8:$C$136,$B17
)+
(SUMIFS(RCCP!$JB$8:$JB$136,
RCCP!$A$8:$A$136,$A17,
RCCP!$C$8:$C$136,$B17)/4)</f>
        <v>1723.5</v>
      </c>
      <c r="CU17" s="1333">
        <f t="shared" si="31"/>
        <v>0.9948051948051948</v>
      </c>
      <c r="CV17" s="42">
        <f>SUMIFS(RCCP!$IZ$8:$IZ$136,
RCCP!$A$8:$A$136,$A17,
RCCP!$C$8:$C$136,$B17
)+
(SUMIFS(RCCP!$JB$8:$JB$136,
RCCP!$A$8:$A$136,$A17,
RCCP!$C$8:$C$136,$B17)/4)</f>
        <v>1723.5</v>
      </c>
      <c r="CW17" s="264">
        <f>SUMIFS(RCCP!$IZ$8:$IZ$136,
RCCP!$A$8:$A$136,$A17,
RCCP!$C$8:$C$136,$B17
)+
(SUMIFS(RCCP!$JB$8:$JB$136,
RCCP!$A$8:$A$136,$A17,
RCCP!$C$8:$C$136,$B17)/4)</f>
        <v>1723.5</v>
      </c>
      <c r="CX17" s="1333">
        <f t="shared" si="32"/>
        <v>0.9948051948051948</v>
      </c>
      <c r="CY17" s="42">
        <f>SUMIFS(RCCP!$JE$8:$JE$136,
RCCP!$A$8:$A$136,$A17,
RCCP!$C$8:$C$136,$B17
)+
(SUMIFS(RCCP!$JJ$8:$JJ$136,
RCCP!$A$8:$A$136,$A17,
RCCP!$C$8:$C$136,$B17)/4)</f>
        <v>7155</v>
      </c>
      <c r="CZ17" s="264">
        <f>SUMIFS(RCCP!$JE$8:$JE$136,
RCCP!$A$8:$A$136,$A17,
RCCP!$C$8:$C$136,$B17
)+
(SUMIFS(RCCP!$JJ$8:$JJ$136,
RCCP!$A$8:$A$136,$A17,
RCCP!$C$8:$C$136,$B17)/4)</f>
        <v>7155</v>
      </c>
      <c r="DA17" s="1333">
        <f t="shared" si="33"/>
        <v>4.1298701298701301</v>
      </c>
      <c r="DB17" s="42">
        <f>SUMIFS(RCCP!$JF$8:$JF$136,
RCCP!$A$8:$A$136,$A17,
RCCP!$C$8:$C$136,$B17
)+
(SUMIFS(RCCP!$JJ$8:$JJ$136,
RCCP!$A$8:$A$136,$A17,
RCCP!$C$8:$C$136,$B17)/4)</f>
        <v>7155</v>
      </c>
      <c r="DC17" s="264">
        <f>SUMIFS(RCCP!$JF$8:$JF$136,
RCCP!$A$8:$A$136,$A17,
RCCP!$C$8:$C$136,$B17
)+
(SUMIFS(RCCP!$JJ$8:$JJ$136,
RCCP!$A$8:$A$136,$A17,
RCCP!$C$8:$C$136,$B17)/4)</f>
        <v>7155</v>
      </c>
      <c r="DD17" s="1333">
        <f t="shared" si="34"/>
        <v>4.1298701298701301</v>
      </c>
      <c r="DE17" s="42">
        <f>SUMIFS(RCCP!$JG$8:$JG$136,
RCCP!$A$8:$A$136,$A17,
RCCP!$C$8:$C$136,$B17
)+
(SUMIFS(RCCP!$JJ$8:$JJ$136,
RCCP!$A$8:$A$136,$A17,
RCCP!$C$8:$C$136,$B17)/4)</f>
        <v>7155</v>
      </c>
      <c r="DF17" s="264">
        <f>SUMIFS(RCCP!$JG$8:$JG$136,
RCCP!$A$8:$A$136,$A17,
RCCP!$C$8:$C$136,$B17
)+
(SUMIFS(RCCP!$JJ$8:$JJ$136,
RCCP!$A$8:$A$136,$A17,
RCCP!$C$8:$C$136,$B17)/4)</f>
        <v>7155</v>
      </c>
      <c r="DG17" s="1333">
        <f t="shared" si="35"/>
        <v>5.0476190476190474</v>
      </c>
      <c r="DH17" s="42">
        <f>SUMIFS(RCCP!$JH$8:$JH$136,
RCCP!$A$8:$A$136,$A17,
RCCP!$C$8:$C$136,$B17
)+
(SUMIFS(RCCP!$JJ$8:$JJ$136,
RCCP!$A$8:$A$136,$A17,
RCCP!$C$8:$C$136,$B17)/4)</f>
        <v>7155</v>
      </c>
      <c r="DI17" s="264">
        <f>SUMIFS(RCCP!$JH$8:$JH$136,
RCCP!$A$8:$A$136,$A17,
RCCP!$C$8:$C$136,$B17
)+
(SUMIFS(RCCP!$JJ$8:$JJ$136,
RCCP!$A$8:$A$136,$A17,
RCCP!$C$8:$C$136,$B17)/4)</f>
        <v>7155</v>
      </c>
      <c r="DJ17" s="1333">
        <f t="shared" si="36"/>
        <v>4.1298701298701301</v>
      </c>
    </row>
    <row r="18" spans="1:114" s="5" customFormat="1" ht="16.5" customHeight="1" x14ac:dyDescent="0.35">
      <c r="A18" s="64">
        <v>880</v>
      </c>
      <c r="B18" s="65" t="str">
        <f>+B17</f>
        <v>Gradeschool</v>
      </c>
      <c r="C18" s="39" t="s">
        <v>42</v>
      </c>
      <c r="D18" s="1347"/>
      <c r="E18" s="1337"/>
      <c r="F18" s="1337"/>
      <c r="G18" s="1337"/>
      <c r="H18" s="1340"/>
      <c r="I18" s="1343"/>
      <c r="J18" s="42">
        <f>SUM(
SUMIFS(
'BLC Subcont'!$AE:$AE,
'BLC Subcont'!$U:$U,$A18,
'BLC Subcont'!$I:$I,L$9,
'BLC Subcont'!$AA:$AA,$B18,
'BLC Subcont'!$HY:$HY,"IN HOUSE (CUTTING PRESS)"
))</f>
        <v>0</v>
      </c>
      <c r="K18" s="124">
        <f>SUM(SUMIFS(
'BLC Subcont'!$BV:$BV,
'BLC Subcont'!$U:$U,$A18,
'BLC Subcont'!$I:$I,L$9,
'BLC Subcont'!$AA:$AA,$B18,
'BLC Subcont'!$HY:$HY,"IN HOUSE (CUTTING PRESS)"
))</f>
        <v>0</v>
      </c>
      <c r="L18" s="1350"/>
      <c r="M18" s="42">
        <f>SUM(
SUMIFS(
'BLC Subcont'!$AE:$AE,
'BLC Subcont'!$U:$U,$A18,
'BLC Subcont'!$I:$I,O$9,
'BLC Subcont'!$AA:$AA,$B18,
'BLC Subcont'!$HY:$HY,"IN HOUSE (CUTTING PRESS)"
))</f>
        <v>11070</v>
      </c>
      <c r="N18" s="124">
        <f>SUM(SUMIFS(
'BLC Subcont'!$BV:$BV,
'BLC Subcont'!$U:$U,$A18,
'BLC Subcont'!$I:$I,O$9,
'BLC Subcont'!$AA:$AA,$B18,
'BLC Subcont'!$HY:$HY,"IN HOUSE (CUTTING PRESS)"
))</f>
        <v>0</v>
      </c>
      <c r="O18" s="1334"/>
      <c r="P18" s="42">
        <f>SUM(
SUMIFS(
'BLC Subcont'!$AE:$AE,
'BLC Subcont'!$U:$U,$A18,
'BLC Subcont'!$I:$I,R$9,
'BLC Subcont'!$AA:$AA,$B18,
'BLC Subcont'!$HY:$HY,"IN HOUSE (CUTTING PRESS)"
))</f>
        <v>8478</v>
      </c>
      <c r="Q18" s="124">
        <f>SUM(SUMIFS(
'BLC Subcont'!$BV:$BV,
'BLC Subcont'!$U:$U,$A18,
'BLC Subcont'!$I:$I,R$9,
'BLC Subcont'!$AA:$AA,$B18,
'BLC Subcont'!$HY:$HY,"IN HOUSE (CUTTING PRESS)"
))</f>
        <v>0</v>
      </c>
      <c r="R18" s="1334"/>
      <c r="S18" s="42">
        <f>SUM(
SUMIFS(
'BLC Subcont'!$AE:$AE,
'BLC Subcont'!$U:$U,$A18,
'BLC Subcont'!$I:$I,U$9,
'BLC Subcont'!$AA:$AA,$B18,
'BLC Subcont'!$HY:$HY,"IN HOUSE (CUTTING PRESS)"
))</f>
        <v>6246</v>
      </c>
      <c r="T18" s="124">
        <f>SUM(SUMIFS(
'BLC Subcont'!$BV:$BV,
'BLC Subcont'!$U:$U,$A18,
'BLC Subcont'!$I:$I,U$9,
'BLC Subcont'!$AA:$AA,$B18,
'BLC Subcont'!$HY:$HY,"IN HOUSE (CUTTING PRESS)"
))</f>
        <v>840</v>
      </c>
      <c r="U18" s="1334"/>
      <c r="V18" s="42">
        <v>6246</v>
      </c>
      <c r="W18" s="124">
        <v>1056</v>
      </c>
      <c r="X18" s="1334"/>
      <c r="Y18" s="42">
        <f t="shared" si="37"/>
        <v>32040</v>
      </c>
      <c r="Z18" s="124">
        <f t="shared" si="37"/>
        <v>1896</v>
      </c>
      <c r="AA18" s="1364"/>
      <c r="AB18" s="42">
        <f>SUM(
SUMIFS(
'BLC Subcont'!$AE:$AE,
'BLC Subcont'!$U:$U,$A18,
'BLC Subcont'!$I:$I,AD$9,
'BLC Subcont'!$AA:$AA,$B18,
'BLC Subcont'!$HY:$HY,"IN HOUSE (CUTTING PRESS)"
))</f>
        <v>0</v>
      </c>
      <c r="AC18" s="264">
        <f>SUM(SUMIFS(
'BLC Subcont'!$BV:$BV,
'BLC Subcont'!$U:$U,$A18,
'BLC Subcont'!$I:$I,AD$9,
'BLC Subcont'!$AA:$AA,$B18,
'BLC Subcont'!$HY:$HY,"IN HOUSE (CUTTING PRESS)"
))</f>
        <v>0</v>
      </c>
      <c r="AD18" s="1334"/>
      <c r="AE18" s="42">
        <f>SUM(
SUMIFS(
'BLC Subcont'!$AE:$AE,
'BLC Subcont'!$U:$U,$A18,
'BLC Subcont'!$I:$I,AG$9,
'BLC Subcont'!$AA:$AA,$B18,
'BLC Subcont'!$HY:$HY,"IN HOUSE (CUTTING PRESS)"
))</f>
        <v>1176</v>
      </c>
      <c r="AF18" s="264">
        <f>SUM(SUMIFS(
'BLC Subcont'!$BV:$BV,
'BLC Subcont'!$U:$U,$A18,
'BLC Subcont'!$I:$I,AG$9,
'BLC Subcont'!$AA:$AA,$B18,
'BLC Subcont'!$HY:$HY,"IN HOUSE (CUTTING PRESS)"
))</f>
        <v>1176</v>
      </c>
      <c r="AG18" s="1334"/>
      <c r="AH18" s="42">
        <f>SUM(
SUMIFS(
'BLC Subcont'!$AE:$AE,
'BLC Subcont'!$U:$U,$A18,
'BLC Subcont'!$I:$I,AJ$9,
'BLC Subcont'!$AA:$AA,$B18,
'BLC Subcont'!$HY:$HY,"IN HOUSE (CUTTING PRESS)"
))</f>
        <v>6036</v>
      </c>
      <c r="AI18" s="264">
        <f>SUM(SUMIFS(
'BLC Subcont'!$BV:$BV,
'BLC Subcont'!$U:$U,$A18,
'BLC Subcont'!$I:$I,AJ$9,
'BLC Subcont'!$AA:$AA,$B18,
'BLC Subcont'!$HY:$HY,"IN HOUSE (CUTTING PRESS)"
))</f>
        <v>6036</v>
      </c>
      <c r="AJ18" s="1334"/>
      <c r="AK18" s="42">
        <f>SUM(
SUMIFS(
'BLC Subcont'!$AE:$AE,
'BLC Subcont'!$U:$U,$A18,
'BLC Subcont'!$I:$I,AM$9,
'BLC Subcont'!$AA:$AA,$B18,
'BLC Subcont'!$HY:$HY,"IN HOUSE (CUTTING PRESS)"
))</f>
        <v>2406</v>
      </c>
      <c r="AL18" s="264">
        <f>SUM(SUMIFS(
'BLC Subcont'!$BV:$BV,
'BLC Subcont'!$U:$U,$A18,
'BLC Subcont'!$I:$I,AM$9,
'BLC Subcont'!$AA:$AA,$B18,
'BLC Subcont'!$HY:$HY,"IN HOUSE (CUTTING PRESS)"
))</f>
        <v>2406</v>
      </c>
      <c r="AM18" s="1334"/>
      <c r="AN18" s="42">
        <f>SUM(
SUMIFS(
'BLC Subcont'!$AE:$AE,
'BLC Subcont'!$U:$U,$A18,
'BLC Subcont'!$I:$I,AP$9,
'BLC Subcont'!$AA:$AA,$B18,
'BLC Subcont'!$HY:$HY,"IN HOUSE (CUTTING PRESS)"
))</f>
        <v>0</v>
      </c>
      <c r="AO18" s="264">
        <f>SUM(SUMIFS(
'BLC Subcont'!$BV:$BV,
'BLC Subcont'!$U:$U,$A18,
'BLC Subcont'!$I:$I,AP$9,
'BLC Subcont'!$AA:$AA,$B18,
'BLC Subcont'!$HY:$HY,"IN HOUSE (CUTTING PRESS)"
))</f>
        <v>0</v>
      </c>
      <c r="AP18" s="1334"/>
      <c r="AQ18" s="42">
        <f>SUM(
SUMIFS(
'BLC Subcont'!$AE:$AE,
'BLC Subcont'!$U:$U,$A18,
'BLC Subcont'!$I:$I,AS$9,
'BLC Subcont'!$AA:$AA,$B18,
'BLC Subcont'!$HY:$HY,"IN HOUSE (CUTTING PRESS)"
))</f>
        <v>0</v>
      </c>
      <c r="AR18" s="124">
        <f>SUM(SUMIFS(
'BLC Subcont'!$BV:$BV,
'BLC Subcont'!$U:$U,$A18,
'BLC Subcont'!$I:$I,AS$9,
'BLC Subcont'!$AA:$AA,$B18,
'BLC Subcont'!$HY:$HY,"IN HOUSE (CUTTING PRESS)"
))</f>
        <v>0</v>
      </c>
      <c r="AS18" s="1334"/>
      <c r="AT18" s="42">
        <f>SUM(
SUMIFS(
'BLC Subcont'!$AE:$AE,
'BLC Subcont'!$U:$U,$A18,
'BLC Subcont'!$I:$I,AV$9,
'BLC Subcont'!$AA:$AA,$B18,
'BLC Subcont'!$HY:$HY,"IN HOUSE (CUTTING PRESS)"
))</f>
        <v>0</v>
      </c>
      <c r="AU18" s="124">
        <f>SUM(SUMIFS(
'BLC Subcont'!$BV:$BV,
'BLC Subcont'!$U:$U,$A18,
'BLC Subcont'!$I:$I,AV$9,
'BLC Subcont'!$AA:$AA,$B18,
'BLC Subcont'!$HY:$HY,"IN HOUSE (CUTTING PRESS)"
))</f>
        <v>0</v>
      </c>
      <c r="AV18" s="1334"/>
      <c r="AW18" s="42">
        <f t="shared" si="38"/>
        <v>2619</v>
      </c>
      <c r="AX18" s="264">
        <f t="shared" si="22"/>
        <v>2619</v>
      </c>
      <c r="AY18" s="1334"/>
      <c r="AZ18" s="42">
        <f>SUMIFS(RCCP!$HX$8:$HX$136,
RCCP!$A$8:$A$136,$A18,
RCCP!$C$8:$C$136,$B18
)+
(SUMIFS(RCCP!$IC$8:$IC$136,
RCCP!$A$8:$A$136,$A18,
RCCP!$C$8:$C$136,$B18)/4)</f>
        <v>2619</v>
      </c>
      <c r="BA18" s="124">
        <f>SUMIFS(RCCP!$HX$8:$HX$136,
RCCP!$A$8:$A$136,$A18,
RCCP!$C$8:$C$136,$B18
)+
(SUMIFS(RCCP!$IC$8:$IC$136,
RCCP!$A$8:$A$136,$A18,
RCCP!$C$8:$C$136,$B18)/4)</f>
        <v>2619</v>
      </c>
      <c r="BB18" s="1334"/>
      <c r="BC18" s="42">
        <f>SUMIFS(RCCP!$HY$8:$HY$136,
RCCP!$A$8:$A$136,$A18,
RCCP!$C$8:$C$136,$B18
)+
(SUMIFS(RCCP!$IC$8:$IC$136,
RCCP!$A$8:$A$136,$A18,
RCCP!$C$8:$C$136,$B18)/4)</f>
        <v>0</v>
      </c>
      <c r="BD18" s="264">
        <f>SUMIFS(RCCP!$HY$8:$HY$136,
RCCP!$A$8:$A$136,$A18,
RCCP!$C$8:$C$136,$B18
)+
(SUMIFS(RCCP!$IC$8:$IC$136,
RCCP!$A$8:$A$136,$A18,
RCCP!$C$8:$C$136,$B18)/4)</f>
        <v>0</v>
      </c>
      <c r="BE18" s="1334"/>
      <c r="BF18" s="42">
        <f>SUMIFS(RCCP!$HZ$8:$HZ$136,
RCCP!$A$8:$A$136,$A18,
RCCP!$C$8:$C$136,$B18
)+
(SUMIFS(RCCP!$IC$8:$IC$136,
RCCP!$A$8:$A$136,$A18,
RCCP!$C$8:$C$136,$B18)/4)</f>
        <v>5055</v>
      </c>
      <c r="BG18" s="264">
        <f>SUMIFS(RCCP!$HZ$8:$HZ$136,
RCCP!$A$8:$A$136,$A18,
RCCP!$C$8:$C$136,$B18
)+
(SUMIFS(RCCP!$IC$8:$IC$136,
RCCP!$A$8:$A$136,$A18,
RCCP!$C$8:$C$136,$B18)/4)</f>
        <v>5055</v>
      </c>
      <c r="BH18" s="1334"/>
      <c r="BI18" s="42">
        <f>SUMIFS(RCCP!$IA$8:$IA$136,
RCCP!$A$8:$A$136,$A18,
RCCP!$C$8:$C$136,$B18
)+
(SUMIFS(RCCP!$IC$8:$IC$136,
RCCP!$A$8:$A$136,$A18,
RCCP!$C$8:$C$136,$B18)/4)</f>
        <v>0</v>
      </c>
      <c r="BJ18" s="264">
        <f>SUMIFS(RCCP!$IA$8:$IA$136,
RCCP!$A$8:$A$136,$A18,
RCCP!$C$8:$C$136,$B18
)+
(SUMIFS(RCCP!$IC$8:$IC$136,
RCCP!$A$8:$A$136,$A18,
RCCP!$C$8:$C$136,$B18)/4)</f>
        <v>0</v>
      </c>
      <c r="BK18" s="1334"/>
      <c r="BL18" s="42">
        <f>SUMIFS(RCCP!$IF$8:$IF$136,
RCCP!$A$8:$A$136,$A18,
RCCP!$C$8:$C$136,$B18
)+
(SUMIFS(RCCP!$IK$8:$IK$136,
RCCP!$A$8:$A$136,$A18,
RCCP!$C$8:$C$136,$B18)/4)</f>
        <v>6006</v>
      </c>
      <c r="BM18" s="264">
        <f>SUMIFS(RCCP!$IF$8:$IF$136,
RCCP!$A$8:$A$136,$A18,
RCCP!$C$8:$C$136,$B18
)+
(SUMIFS(RCCP!$IK$8:$IK$136,
RCCP!$A$8:$A$136,$A18,
RCCP!$C$8:$C$136,$B18)/4)</f>
        <v>6006</v>
      </c>
      <c r="BN18" s="1334"/>
      <c r="BO18" s="42">
        <f>SUMIFS(RCCP!$IG$8:$IG$136,
RCCP!$A$8:$A$136,$A18,
RCCP!$C$8:$C$136,$B18
)+
(SUMIFS(RCCP!$IK$8:$IK$136,
RCCP!$A$8:$A$136,$A18,
RCCP!$C$8:$C$136,$B18)/4)</f>
        <v>6006</v>
      </c>
      <c r="BP18" s="264">
        <f>SUMIFS(RCCP!$IG$8:$IG$136,
RCCP!$A$8:$A$136,$A18,
RCCP!$C$8:$C$136,$B18
)+
(SUMIFS(RCCP!$IK$8:$IK$136,
RCCP!$A$8:$A$136,$A18,
RCCP!$C$8:$C$136,$B18)/4)</f>
        <v>6006</v>
      </c>
      <c r="BQ18" s="1334"/>
      <c r="BR18" s="42">
        <f>SUMIFS(RCCP!$IH$8:$IH$136,
RCCP!$A$8:$A$136,$A18,
RCCP!$C$8:$C$136,$B18
)+
(SUMIFS(RCCP!$IK$8:$IK$136,
RCCP!$A$8:$A$136,$A18,
RCCP!$C$8:$C$136,$B18)/4)</f>
        <v>6006</v>
      </c>
      <c r="BS18" s="264">
        <f>SUMIFS(RCCP!$IH$8:$IH$136,
RCCP!$A$8:$A$136,$A18,
RCCP!$C$8:$C$136,$B18
)+
(SUMIFS(RCCP!$IK$8:$IK$136,
RCCP!$A$8:$A$136,$A18,
RCCP!$C$8:$C$136,$B18)/4)</f>
        <v>6006</v>
      </c>
      <c r="BT18" s="1334"/>
      <c r="BU18" s="42">
        <f>SUMIFS(RCCP!$II$8:$II$136,
RCCP!$A$8:$A$136,$A18,
RCCP!$C$8:$C$136,$B18
)+
(SUMIFS(RCCP!$IK$8:$IK$136,
RCCP!$A$8:$A$136,$A18,
RCCP!$C$8:$C$136,$B18)/4)</f>
        <v>6006</v>
      </c>
      <c r="BV18" s="264">
        <f>SUMIFS(RCCP!$II$8:$II$136,
RCCP!$A$8:$A$136,$A18,
RCCP!$C$8:$C$136,$B18
)+
(SUMIFS(RCCP!$IK$8:$IK$136,
RCCP!$A$8:$A$136,$A18,
RCCP!$C$8:$C$136,$B18)/4)</f>
        <v>6006</v>
      </c>
      <c r="BW18" s="1334"/>
      <c r="BX18" s="42">
        <f>SUMIFS(RCCP!$IN$8:$IN$136,
RCCP!$A$8:$A$136,$A18,
RCCP!$C$8:$C$136,$B18
)+
(SUMIFS(RCCP!$IT$8:$IT$136,
RCCP!$A$8:$A$136,$A18,
RCCP!$C$8:$C$136,$B18)/5)</f>
        <v>1788</v>
      </c>
      <c r="BY18" s="264">
        <f>SUMIFS(RCCP!$IN$8:$IN$136,
RCCP!$A$8:$A$136,$A18,
RCCP!$C$8:$C$136,$B18
)+
(SUMIFS(RCCP!$IT$8:$IT$136,
RCCP!$A$8:$A$136,$A18,
RCCP!$C$8:$C$136,$B18)/5)</f>
        <v>1788</v>
      </c>
      <c r="BZ18" s="1334"/>
      <c r="CA18" s="42">
        <f>SUMIFS(RCCP!$IO$8:$IO$136,
RCCP!$A$8:$A$136,$A18,
RCCP!$C$8:$C$136,$B18
)+
(SUMIFS(RCCP!$IT$8:$IT$136,
RCCP!$A$8:$A$136,$A18,
RCCP!$C$8:$C$136,$B18)/5)</f>
        <v>1788</v>
      </c>
      <c r="CB18" s="264">
        <f>SUMIFS(RCCP!$IO$8:$IO$136,
RCCP!$A$8:$A$136,$A18,
RCCP!$C$8:$C$136,$B18
)+
(SUMIFS(RCCP!$IT$8:$IT$136,
RCCP!$A$8:$A$136,$A18,
RCCP!$C$8:$C$136,$B18)/5)</f>
        <v>1788</v>
      </c>
      <c r="CC18" s="1334"/>
      <c r="CD18" s="42">
        <f>SUMIFS(RCCP!$IP$8:$IP$136,
RCCP!$A$8:$A$136,$A18,
RCCP!$C$8:$C$136,$B18
)+
(SUMIFS(RCCP!$IT$8:$IT$136,
RCCP!$A$8:$A$136,$A18,
RCCP!$C$8:$C$136,$B18)/5)</f>
        <v>1788</v>
      </c>
      <c r="CE18" s="264">
        <f>SUMIFS(RCCP!$IP$8:$IP$136,
RCCP!$A$8:$A$136,$A18,
RCCP!$C$8:$C$136,$B18
)+
(SUMIFS(RCCP!$IT$8:$IT$136,
RCCP!$A$8:$A$136,$A18,
RCCP!$C$8:$C$136,$B18)/5)</f>
        <v>1788</v>
      </c>
      <c r="CF18" s="1334"/>
      <c r="CG18" s="42">
        <f>SUMIFS(RCCP!$IQ$8:$IQ$136,
RCCP!$A$8:$A$136,$A18,
RCCP!$C$8:$C$136,$B18
)+
(SUMIFS(RCCP!$IT$8:$IT$136,
RCCP!$A$8:$A$136,$A18,
RCCP!$C$8:$C$136,$B18)/5)</f>
        <v>1788</v>
      </c>
      <c r="CH18" s="264">
        <f>SUMIFS(RCCP!$IQ$8:$IQ$136,
RCCP!$A$8:$A$136,$A18,
RCCP!$C$8:$C$136,$B18
)+
(SUMIFS(RCCP!$IT$8:$IT$136,
RCCP!$A$8:$A$136,$A18,
RCCP!$C$8:$C$136,$B18)/5)</f>
        <v>1788</v>
      </c>
      <c r="CI18" s="1334"/>
      <c r="CJ18" s="42">
        <f>SUMIFS(RCCP!$IR$8:$IR$136,
RCCP!$A$8:$A$136,$A18,
RCCP!$C$8:$C$136,$B18
)+
(SUMIFS(RCCP!$IT$8:$IT$136,
RCCP!$A$8:$A$136,$A18,
RCCP!$C$8:$C$136,$B18)/5)</f>
        <v>1788</v>
      </c>
      <c r="CK18" s="264">
        <f>SUMIFS(RCCP!$IR$8:$IR$136,
RCCP!$A$8:$A$136,$A18,
RCCP!$C$8:$C$136,$B18
)+
(SUMIFS(RCCP!$IT$8:$IT$136,
RCCP!$A$8:$A$136,$A18,
RCCP!$C$8:$C$136,$B18)/5)</f>
        <v>1788</v>
      </c>
      <c r="CL18" s="1334"/>
      <c r="CM18" s="42">
        <f>SUMIFS(RCCP!$IW$8:$IW$136,
RCCP!$A$8:$A$136,$A18,
RCCP!$C$8:$C$136,$B18
)+
(SUMIFS(RCCP!$JB$8:$JB$136,
RCCP!$A$8:$A$136,$A18,
RCCP!$C$8:$C$136,$B18)/4)</f>
        <v>1723.5</v>
      </c>
      <c r="CN18" s="264">
        <f>SUMIFS(RCCP!$IW$8:$IW$136,
RCCP!$A$8:$A$136,$A18,
RCCP!$C$8:$C$136,$B18
)+
(SUMIFS(RCCP!$JB$8:$JB$136,
RCCP!$A$8:$A$136,$A18,
RCCP!$C$8:$C$136,$B18)/4)</f>
        <v>1723.5</v>
      </c>
      <c r="CO18" s="1334"/>
      <c r="CP18" s="42">
        <f>SUMIFS(RCCP!$IX$8:$IX$136,
RCCP!$A$8:$A$136,$A18,
RCCP!$C$8:$C$136,$B18
)+
(SUMIFS(RCCP!$JB$8:$JB$136,
RCCP!$A$8:$A$136,$A18,
RCCP!$C$8:$C$136,$B18)/4)</f>
        <v>1723.5</v>
      </c>
      <c r="CQ18" s="264">
        <f>SUMIFS(RCCP!$IX$8:$IX$136,
RCCP!$A$8:$A$136,$A18,
RCCP!$C$8:$C$136,$B18
)+
(SUMIFS(RCCP!$JB$8:$JB$136,
RCCP!$A$8:$A$136,$A18,
RCCP!$C$8:$C$136,$B18)/4)</f>
        <v>1723.5</v>
      </c>
      <c r="CR18" s="1334"/>
      <c r="CS18" s="42">
        <f>SUMIFS(RCCP!$IY$8:$IY$136,
RCCP!$A$8:$A$136,$A18,
RCCP!$C$8:$C$136,$B18
)+
(SUMIFS(RCCP!$JB$8:$JB$136,
RCCP!$A$8:$A$136,$A18,
RCCP!$C$8:$C$136,$B18)/4)</f>
        <v>1723.5</v>
      </c>
      <c r="CT18" s="264">
        <f>SUMIFS(RCCP!$IY$8:$IY$136,
RCCP!$A$8:$A$136,$A18,
RCCP!$C$8:$C$136,$B18
)+
(SUMIFS(RCCP!$JB$8:$JB$136,
RCCP!$A$8:$A$136,$A18,
RCCP!$C$8:$C$136,$B18)/4)</f>
        <v>1723.5</v>
      </c>
      <c r="CU18" s="1334"/>
      <c r="CV18" s="42">
        <f>SUMIFS(RCCP!$IZ$8:$IZ$136,
RCCP!$A$8:$A$136,$A18,
RCCP!$C$8:$C$136,$B18
)+
(SUMIFS(RCCP!$JB$8:$JB$136,
RCCP!$A$8:$A$136,$A18,
RCCP!$C$8:$C$136,$B18)/4)</f>
        <v>1723.5</v>
      </c>
      <c r="CW18" s="264">
        <f>SUMIFS(RCCP!$IZ$8:$IZ$136,
RCCP!$A$8:$A$136,$A18,
RCCP!$C$8:$C$136,$B18
)+
(SUMIFS(RCCP!$JB$8:$JB$136,
RCCP!$A$8:$A$136,$A18,
RCCP!$C$8:$C$136,$B18)/4)</f>
        <v>1723.5</v>
      </c>
      <c r="CX18" s="1334"/>
      <c r="CY18" s="42">
        <f>SUMIFS(RCCP!$JE$8:$JE$136,
RCCP!$A$8:$A$136,$A18,
RCCP!$C$8:$C$136,$B18
)+
(SUMIFS(RCCP!$JJ$8:$JJ$136,
RCCP!$A$8:$A$136,$A18,
RCCP!$C$8:$C$136,$B18)/4)</f>
        <v>7155</v>
      </c>
      <c r="CZ18" s="264">
        <f>SUMIFS(RCCP!$JE$8:$JE$136,
RCCP!$A$8:$A$136,$A18,
RCCP!$C$8:$C$136,$B18
)+
(SUMIFS(RCCP!$JJ$8:$JJ$136,
RCCP!$A$8:$A$136,$A18,
RCCP!$C$8:$C$136,$B18)/4)</f>
        <v>7155</v>
      </c>
      <c r="DA18" s="1334"/>
      <c r="DB18" s="42">
        <f>SUMIFS(RCCP!$JF$8:$JF$136,
RCCP!$A$8:$A$136,$A18,
RCCP!$C$8:$C$136,$B18
)+
(SUMIFS(RCCP!$JJ$8:$JJ$136,
RCCP!$A$8:$A$136,$A18,
RCCP!$C$8:$C$136,$B18)/4)</f>
        <v>7155</v>
      </c>
      <c r="DC18" s="264">
        <f>SUMIFS(RCCP!$JF$8:$JF$136,
RCCP!$A$8:$A$136,$A18,
RCCP!$C$8:$C$136,$B18
)+
(SUMIFS(RCCP!$JJ$8:$JJ$136,
RCCP!$A$8:$A$136,$A18,
RCCP!$C$8:$C$136,$B18)/4)</f>
        <v>7155</v>
      </c>
      <c r="DD18" s="1334"/>
      <c r="DE18" s="42">
        <f>SUMIFS(RCCP!$JG$8:$JG$136,
RCCP!$A$8:$A$136,$A18,
RCCP!$C$8:$C$136,$B18
)+
(SUMIFS(RCCP!$JJ$8:$JJ$136,
RCCP!$A$8:$A$136,$A18,
RCCP!$C$8:$C$136,$B18)/4)</f>
        <v>7155</v>
      </c>
      <c r="DF18" s="264">
        <f>SUMIFS(RCCP!$JG$8:$JG$136,
RCCP!$A$8:$A$136,$A18,
RCCP!$C$8:$C$136,$B18
)+
(SUMIFS(RCCP!$JJ$8:$JJ$136,
RCCP!$A$8:$A$136,$A18,
RCCP!$C$8:$C$136,$B18)/4)</f>
        <v>7155</v>
      </c>
      <c r="DG18" s="1334"/>
      <c r="DH18" s="42">
        <f>SUMIFS(RCCP!$JH$8:$JH$136,
RCCP!$A$8:$A$136,$A18,
RCCP!$C$8:$C$136,$B18
)+
(SUMIFS(RCCP!$JJ$8:$JJ$136,
RCCP!$A$8:$A$136,$A18,
RCCP!$C$8:$C$136,$B18)/4)</f>
        <v>7155</v>
      </c>
      <c r="DI18" s="264">
        <f>SUMIFS(RCCP!$JH$8:$JH$136,
RCCP!$A$8:$A$136,$A18,
RCCP!$C$8:$C$136,$B18
)+
(SUMIFS(RCCP!$JJ$8:$JJ$136,
RCCP!$A$8:$A$136,$A18,
RCCP!$C$8:$C$136,$B18)/4)</f>
        <v>7155</v>
      </c>
      <c r="DJ18" s="1334"/>
    </row>
    <row r="19" spans="1:114" s="5" customFormat="1" ht="16.5" customHeight="1" x14ac:dyDescent="0.35">
      <c r="A19" s="64">
        <v>880</v>
      </c>
      <c r="B19" s="65" t="str">
        <f>+B17</f>
        <v>Gradeschool</v>
      </c>
      <c r="C19" s="39" t="s">
        <v>103</v>
      </c>
      <c r="D19" s="1348"/>
      <c r="E19" s="1338"/>
      <c r="F19" s="1338"/>
      <c r="G19" s="1338"/>
      <c r="H19" s="1341"/>
      <c r="I19" s="1344"/>
      <c r="J19" s="42">
        <f>SUM(
SUMIFS(
'BLC Subcont'!$AE:$AE,
'BLC Subcont'!$U:$U,$A19,
'BLC Subcont'!$I:$I,L$9,
'BLC Subcont'!$AA:$AA,$B19,
'BLC Subcont'!$IA:$IA,"IN HOUSE (CUTTING PRESS)"
))</f>
        <v>0</v>
      </c>
      <c r="K19" s="124">
        <f>SUM(SUMIFS(
'BLC Subcont'!$BW:$BW,
'BLC Subcont'!$U:$U,$A19,
'BLC Subcont'!$I:$I,L$9,
'BLC Subcont'!$AA:$AA,$B19,
'BLC Subcont'!$IA:$IA,"IN HOUSE (CUTTING PRESS)"
))</f>
        <v>0</v>
      </c>
      <c r="L19" s="1351"/>
      <c r="M19" s="42">
        <f>SUM(
SUMIFS(
'BLC Subcont'!$AE:$AE,
'BLC Subcont'!$U:$U,$A19,
'BLC Subcont'!$I:$I,O$9,
'BLC Subcont'!$AA:$AA,$B19,
'BLC Subcont'!$IA:$IA,"IN HOUSE (CUTTING PRESS)"
))</f>
        <v>11070</v>
      </c>
      <c r="N19" s="124">
        <f>SUM(SUMIFS(
'BLC Subcont'!$BW:$BW,
'BLC Subcont'!$U:$U,$A19,
'BLC Subcont'!$I:$I,O$9,
'BLC Subcont'!$AA:$AA,$B19,
'BLC Subcont'!$IA:$IA,"IN HOUSE (CUTTING PRESS)"
))</f>
        <v>0</v>
      </c>
      <c r="O19" s="1335"/>
      <c r="P19" s="42">
        <f>SUM(
SUMIFS(
'BLC Subcont'!$AE:$AE,
'BLC Subcont'!$U:$U,$A19,
'BLC Subcont'!$I:$I,R$9,
'BLC Subcont'!$AA:$AA,$B19,
'BLC Subcont'!$IA:$IA,"IN HOUSE (CUTTING PRESS)"
))</f>
        <v>8478</v>
      </c>
      <c r="Q19" s="124">
        <f>SUM(SUMIFS(
'BLC Subcont'!$BW:$BW,
'BLC Subcont'!$U:$U,$A19,
'BLC Subcont'!$I:$I,R$9,
'BLC Subcont'!$AA:$AA,$B19,
'BLC Subcont'!$IA:$IA,"IN HOUSE (CUTTING PRESS)"
))</f>
        <v>0</v>
      </c>
      <c r="R19" s="1335"/>
      <c r="S19" s="42">
        <f>SUM(
SUMIFS(
'BLC Subcont'!$AE:$AE,
'BLC Subcont'!$U:$U,$A19,
'BLC Subcont'!$I:$I,U$9,
'BLC Subcont'!$AA:$AA,$B19,
'BLC Subcont'!$IA:$IA,"IN HOUSE (CUTTING PRESS)"
))</f>
        <v>6246</v>
      </c>
      <c r="T19" s="124">
        <f>SUM(SUMIFS(
'BLC Subcont'!$BW:$BW,
'BLC Subcont'!$U:$U,$A19,
'BLC Subcont'!$I:$I,U$9,
'BLC Subcont'!$AA:$AA,$B19,
'BLC Subcont'!$IA:$IA,"IN HOUSE (CUTTING PRESS)"
))</f>
        <v>840</v>
      </c>
      <c r="U19" s="1335"/>
      <c r="V19" s="42">
        <v>6246</v>
      </c>
      <c r="W19" s="124">
        <v>1056</v>
      </c>
      <c r="X19" s="1335"/>
      <c r="Y19" s="42">
        <f t="shared" si="37"/>
        <v>32040</v>
      </c>
      <c r="Z19" s="124">
        <f>+SUM(K19,N19,Q19,T19,W19)</f>
        <v>1896</v>
      </c>
      <c r="AA19" s="1365"/>
      <c r="AB19" s="42">
        <f>SUM(
SUMIFS(
'BLC Subcont'!$AE:$AE,
'BLC Subcont'!$U:$U,$A19,
'BLC Subcont'!$I:$I,AD$9,
'BLC Subcont'!$AA:$AA,$B19,
'BLC Subcont'!$IA:$IA,"IN HOUSE (CUTTING PRESS)"
))</f>
        <v>0</v>
      </c>
      <c r="AC19" s="264">
        <f>SUM(SUMIFS(
'BLC Subcont'!$BW:$BW,
'BLC Subcont'!$U:$U,$A19,
'BLC Subcont'!$I:$I,AD$9,
'BLC Subcont'!$AA:$AA,$B19,
'BLC Subcont'!$IA:$IA,"IN HOUSE (CUTTING PRESS)"
))</f>
        <v>0</v>
      </c>
      <c r="AD19" s="1335"/>
      <c r="AE19" s="42">
        <f>SUM(
SUMIFS(
'BLC Subcont'!$AE:$AE,
'BLC Subcont'!$U:$U,$A19,
'BLC Subcont'!$I:$I,AG$9,
'BLC Subcont'!$AA:$AA,$B19,
'BLC Subcont'!$IA:$IA,"IN HOUSE (CUTTING PRESS)"
))</f>
        <v>1176</v>
      </c>
      <c r="AF19" s="264">
        <f>SUM(SUMIFS(
'BLC Subcont'!$BW:$BW,
'BLC Subcont'!$U:$U,$A19,
'BLC Subcont'!$I:$I,AG$9,
'BLC Subcont'!$AA:$AA,$B19,
'BLC Subcont'!$IA:$IA,"IN HOUSE (CUTTING PRESS)"
))</f>
        <v>1176</v>
      </c>
      <c r="AG19" s="1335"/>
      <c r="AH19" s="42">
        <f>SUM(
SUMIFS(
'BLC Subcont'!$AE:$AE,
'BLC Subcont'!$U:$U,$A19,
'BLC Subcont'!$I:$I,AJ$9,
'BLC Subcont'!$AA:$AA,$B19,
'BLC Subcont'!$IA:$IA,"IN HOUSE (CUTTING PRESS)"
))</f>
        <v>6036</v>
      </c>
      <c r="AI19" s="264">
        <f>SUM(SUMIFS(
'BLC Subcont'!$BW:$BW,
'BLC Subcont'!$U:$U,$A19,
'BLC Subcont'!$I:$I,AJ$9,
'BLC Subcont'!$AA:$AA,$B19,
'BLC Subcont'!$IA:$IA,"IN HOUSE (CUTTING PRESS)"
))</f>
        <v>6036</v>
      </c>
      <c r="AJ19" s="1335"/>
      <c r="AK19" s="42">
        <f>SUM(
SUMIFS(
'BLC Subcont'!$AE:$AE,
'BLC Subcont'!$U:$U,$A19,
'BLC Subcont'!$I:$I,AM$9,
'BLC Subcont'!$AA:$AA,$B19,
'BLC Subcont'!$IA:$IA,"IN HOUSE (CUTTING PRESS)"
))</f>
        <v>2406</v>
      </c>
      <c r="AL19" s="264">
        <f>SUM(SUMIFS(
'BLC Subcont'!$BW:$BW,
'BLC Subcont'!$U:$U,$A19,
'BLC Subcont'!$I:$I,AM$9,
'BLC Subcont'!$AA:$AA,$B19,
'BLC Subcont'!$IA:$IA,"IN HOUSE (CUTTING PRESS)"
))</f>
        <v>2406</v>
      </c>
      <c r="AM19" s="1335"/>
      <c r="AN19" s="42">
        <f>SUM(
SUMIFS(
'BLC Subcont'!$AE:$AE,
'BLC Subcont'!$U:$U,$A19,
'BLC Subcont'!$I:$I,AP$9,
'BLC Subcont'!$AA:$AA,$B19,
'BLC Subcont'!$IA:$IA,"IN HOUSE (CUTTING PRESS)"
))</f>
        <v>0</v>
      </c>
      <c r="AO19" s="264">
        <f>SUM(SUMIFS(
'BLC Subcont'!$BW:$BW,
'BLC Subcont'!$U:$U,$A19,
'BLC Subcont'!$I:$I,AP$9,
'BLC Subcont'!$AA:$AA,$B19,
'BLC Subcont'!$IA:$IA,"IN HOUSE (CUTTING PRESS)"
))</f>
        <v>0</v>
      </c>
      <c r="AP19" s="1335"/>
      <c r="AQ19" s="42">
        <f>SUM(
SUMIFS(
'BLC Subcont'!$AE:$AE,
'BLC Subcont'!$U:$U,$A19,
'BLC Subcont'!$I:$I,AS$9,
'BLC Subcont'!$AA:$AA,$B19,
'BLC Subcont'!$IA:$IA,"IN HOUSE (CUTTING PRESS)"
))</f>
        <v>0</v>
      </c>
      <c r="AR19" s="124">
        <f>SUM(SUMIFS(
'BLC Subcont'!$BW:$BW,
'BLC Subcont'!$U:$U,$A19,
'BLC Subcont'!$I:$I,AS$9,
'BLC Subcont'!$AA:$AA,$B19,
'BLC Subcont'!$IA:$IA,"IN HOUSE (CUTTING PRESS)"
))</f>
        <v>0</v>
      </c>
      <c r="AS19" s="1335"/>
      <c r="AT19" s="42">
        <f>SUM(
SUMIFS(
'BLC Subcont'!$AE:$AE,
'BLC Subcont'!$U:$U,$A19,
'BLC Subcont'!$I:$I,AV$9,
'BLC Subcont'!$AA:$AA,$B19,
'BLC Subcont'!$IA:$IA,"IN HOUSE (CUTTING PRESS)"
))</f>
        <v>0</v>
      </c>
      <c r="AU19" s="124">
        <f>SUM(SUMIFS(
'BLC Subcont'!$BW:$BW,
'BLC Subcont'!$U:$U,$A19,
'BLC Subcont'!$I:$I,AV$9,
'BLC Subcont'!$AA:$AA,$B19,
'BLC Subcont'!$IA:$IA,"IN HOUSE (CUTTING PRESS)"
))</f>
        <v>0</v>
      </c>
      <c r="AV19" s="1335"/>
      <c r="AW19" s="42">
        <f t="shared" si="38"/>
        <v>2619</v>
      </c>
      <c r="AX19" s="264">
        <f t="shared" si="22"/>
        <v>2619</v>
      </c>
      <c r="AY19" s="1335"/>
      <c r="AZ19" s="42">
        <f>SUMIFS(RCCP!$HX$8:$HX$136,
RCCP!$A$8:$A$136,$A19,
RCCP!$C$8:$C$136,$B19
)+
(SUMIFS(RCCP!$IC$8:$IC$136,
RCCP!$A$8:$A$136,$A19,
RCCP!$C$8:$C$136,$B19)/4)</f>
        <v>2619</v>
      </c>
      <c r="BA19" s="124">
        <f>SUMIFS(RCCP!$HX$8:$HX$136,
RCCP!$A$8:$A$136,$A19,
RCCP!$C$8:$C$136,$B19
)+
(SUMIFS(RCCP!$IC$8:$IC$136,
RCCP!$A$8:$A$136,$A19,
RCCP!$C$8:$C$136,$B19)/4)</f>
        <v>2619</v>
      </c>
      <c r="BB19" s="1335"/>
      <c r="BC19" s="42">
        <f>SUMIFS(RCCP!$HY$8:$HY$136,
RCCP!$A$8:$A$136,$A19,
RCCP!$C$8:$C$136,$B19
)+
(SUMIFS(RCCP!$IC$8:$IC$136,
RCCP!$A$8:$A$136,$A19,
RCCP!$C$8:$C$136,$B19)/4)</f>
        <v>0</v>
      </c>
      <c r="BD19" s="264">
        <f>SUMIFS(RCCP!$HY$8:$HY$136,
RCCP!$A$8:$A$136,$A19,
RCCP!$C$8:$C$136,$B19
)+
(SUMIFS(RCCP!$IC$8:$IC$136,
RCCP!$A$8:$A$136,$A19,
RCCP!$C$8:$C$136,$B19)/4)</f>
        <v>0</v>
      </c>
      <c r="BE19" s="1335"/>
      <c r="BF19" s="42">
        <f>SUMIFS(RCCP!$HZ$8:$HZ$136,
RCCP!$A$8:$A$136,$A19,
RCCP!$C$8:$C$136,$B19
)+
(SUMIFS(RCCP!$IC$8:$IC$136,
RCCP!$A$8:$A$136,$A19,
RCCP!$C$8:$C$136,$B19)/4)</f>
        <v>5055</v>
      </c>
      <c r="BG19" s="264">
        <f>SUMIFS(RCCP!$HZ$8:$HZ$136,
RCCP!$A$8:$A$136,$A19,
RCCP!$C$8:$C$136,$B19
)+
(SUMIFS(RCCP!$IC$8:$IC$136,
RCCP!$A$8:$A$136,$A19,
RCCP!$C$8:$C$136,$B19)/4)</f>
        <v>5055</v>
      </c>
      <c r="BH19" s="1335"/>
      <c r="BI19" s="42">
        <f>SUMIFS(RCCP!$IA$8:$IA$136,
RCCP!$A$8:$A$136,$A19,
RCCP!$C$8:$C$136,$B19
)+
(SUMIFS(RCCP!$IC$8:$IC$136,
RCCP!$A$8:$A$136,$A19,
RCCP!$C$8:$C$136,$B19)/4)</f>
        <v>0</v>
      </c>
      <c r="BJ19" s="264">
        <f>SUMIFS(RCCP!$IA$8:$IA$136,
RCCP!$A$8:$A$136,$A19,
RCCP!$C$8:$C$136,$B19
)+
(SUMIFS(RCCP!$IC$8:$IC$136,
RCCP!$A$8:$A$136,$A19,
RCCP!$C$8:$C$136,$B19)/4)</f>
        <v>0</v>
      </c>
      <c r="BK19" s="1335"/>
      <c r="BL19" s="42">
        <f>SUMIFS(RCCP!$IF$8:$IF$136,
RCCP!$A$8:$A$136,$A19,
RCCP!$C$8:$C$136,$B19
)+
(SUMIFS(RCCP!$IK$8:$IK$136,
RCCP!$A$8:$A$136,$A19,
RCCP!$C$8:$C$136,$B19)/4)</f>
        <v>6006</v>
      </c>
      <c r="BM19" s="264">
        <f>SUMIFS(RCCP!$IF$8:$IF$136,
RCCP!$A$8:$A$136,$A19,
RCCP!$C$8:$C$136,$B19
)+
(SUMIFS(RCCP!$IK$8:$IK$136,
RCCP!$A$8:$A$136,$A19,
RCCP!$C$8:$C$136,$B19)/4)</f>
        <v>6006</v>
      </c>
      <c r="BN19" s="1335"/>
      <c r="BO19" s="42">
        <f>SUMIFS(RCCP!$IG$8:$IG$136,
RCCP!$A$8:$A$136,$A19,
RCCP!$C$8:$C$136,$B19
)+
(SUMIFS(RCCP!$IK$8:$IK$136,
RCCP!$A$8:$A$136,$A19,
RCCP!$C$8:$C$136,$B19)/4)</f>
        <v>6006</v>
      </c>
      <c r="BP19" s="264">
        <f>SUMIFS(RCCP!$IG$8:$IG$136,
RCCP!$A$8:$A$136,$A19,
RCCP!$C$8:$C$136,$B19
)+
(SUMIFS(RCCP!$IK$8:$IK$136,
RCCP!$A$8:$A$136,$A19,
RCCP!$C$8:$C$136,$B19)/4)</f>
        <v>6006</v>
      </c>
      <c r="BQ19" s="1335"/>
      <c r="BR19" s="42">
        <f>SUMIFS(RCCP!$IH$8:$IH$136,
RCCP!$A$8:$A$136,$A19,
RCCP!$C$8:$C$136,$B19
)+
(SUMIFS(RCCP!$IK$8:$IK$136,
RCCP!$A$8:$A$136,$A19,
RCCP!$C$8:$C$136,$B19)/4)</f>
        <v>6006</v>
      </c>
      <c r="BS19" s="264">
        <f>SUMIFS(RCCP!$IH$8:$IH$136,
RCCP!$A$8:$A$136,$A19,
RCCP!$C$8:$C$136,$B19
)+
(SUMIFS(RCCP!$IK$8:$IK$136,
RCCP!$A$8:$A$136,$A19,
RCCP!$C$8:$C$136,$B19)/4)</f>
        <v>6006</v>
      </c>
      <c r="BT19" s="1335"/>
      <c r="BU19" s="42">
        <f>SUMIFS(RCCP!$II$8:$II$136,
RCCP!$A$8:$A$136,$A19,
RCCP!$C$8:$C$136,$B19
)+
(SUMIFS(RCCP!$IK$8:$IK$136,
RCCP!$A$8:$A$136,$A19,
RCCP!$C$8:$C$136,$B19)/4)</f>
        <v>6006</v>
      </c>
      <c r="BV19" s="264">
        <f>SUMIFS(RCCP!$II$8:$II$136,
RCCP!$A$8:$A$136,$A19,
RCCP!$C$8:$C$136,$B19
)+
(SUMIFS(RCCP!$IK$8:$IK$136,
RCCP!$A$8:$A$136,$A19,
RCCP!$C$8:$C$136,$B19)/4)</f>
        <v>6006</v>
      </c>
      <c r="BW19" s="1335"/>
      <c r="BX19" s="42">
        <f>SUMIFS(RCCP!$IN$8:$IN$136,
RCCP!$A$8:$A$136,$A19,
RCCP!$C$8:$C$136,$B19
)+
(SUMIFS(RCCP!$IT$8:$IT$136,
RCCP!$A$8:$A$136,$A19,
RCCP!$C$8:$C$136,$B19)/5)</f>
        <v>1788</v>
      </c>
      <c r="BY19" s="264">
        <f>SUMIFS(RCCP!$IN$8:$IN$136,
RCCP!$A$8:$A$136,$A19,
RCCP!$C$8:$C$136,$B19
)+
(SUMIFS(RCCP!$IT$8:$IT$136,
RCCP!$A$8:$A$136,$A19,
RCCP!$C$8:$C$136,$B19)/5)</f>
        <v>1788</v>
      </c>
      <c r="BZ19" s="1335"/>
      <c r="CA19" s="42">
        <f>SUMIFS(RCCP!$IO$8:$IO$136,
RCCP!$A$8:$A$136,$A19,
RCCP!$C$8:$C$136,$B19
)+
(SUMIFS(RCCP!$IT$8:$IT$136,
RCCP!$A$8:$A$136,$A19,
RCCP!$C$8:$C$136,$B19)/5)</f>
        <v>1788</v>
      </c>
      <c r="CB19" s="264">
        <f>SUMIFS(RCCP!$IO$8:$IO$136,
RCCP!$A$8:$A$136,$A19,
RCCP!$C$8:$C$136,$B19
)+
(SUMIFS(RCCP!$IT$8:$IT$136,
RCCP!$A$8:$A$136,$A19,
RCCP!$C$8:$C$136,$B19)/5)</f>
        <v>1788</v>
      </c>
      <c r="CC19" s="1335"/>
      <c r="CD19" s="42">
        <f>SUMIFS(RCCP!$IP$8:$IP$136,
RCCP!$A$8:$A$136,$A19,
RCCP!$C$8:$C$136,$B19
)+
(SUMIFS(RCCP!$IT$8:$IT$136,
RCCP!$A$8:$A$136,$A19,
RCCP!$C$8:$C$136,$B19)/5)</f>
        <v>1788</v>
      </c>
      <c r="CE19" s="264">
        <f>SUMIFS(RCCP!$IP$8:$IP$136,
RCCP!$A$8:$A$136,$A19,
RCCP!$C$8:$C$136,$B19
)+
(SUMIFS(RCCP!$IT$8:$IT$136,
RCCP!$A$8:$A$136,$A19,
RCCP!$C$8:$C$136,$B19)/5)</f>
        <v>1788</v>
      </c>
      <c r="CF19" s="1335"/>
      <c r="CG19" s="42">
        <f>SUMIFS(RCCP!$IQ$8:$IQ$136,
RCCP!$A$8:$A$136,$A19,
RCCP!$C$8:$C$136,$B19
)+
(SUMIFS(RCCP!$IT$8:$IT$136,
RCCP!$A$8:$A$136,$A19,
RCCP!$C$8:$C$136,$B19)/5)</f>
        <v>1788</v>
      </c>
      <c r="CH19" s="264">
        <f>SUMIFS(RCCP!$IQ$8:$IQ$136,
RCCP!$A$8:$A$136,$A19,
RCCP!$C$8:$C$136,$B19
)+
(SUMIFS(RCCP!$IT$8:$IT$136,
RCCP!$A$8:$A$136,$A19,
RCCP!$C$8:$C$136,$B19)/5)</f>
        <v>1788</v>
      </c>
      <c r="CI19" s="1335"/>
      <c r="CJ19" s="42">
        <f>SUMIFS(RCCP!$IR$8:$IR$136,
RCCP!$A$8:$A$136,$A19,
RCCP!$C$8:$C$136,$B19
)+
(SUMIFS(RCCP!$IT$8:$IT$136,
RCCP!$A$8:$A$136,$A19,
RCCP!$C$8:$C$136,$B19)/5)</f>
        <v>1788</v>
      </c>
      <c r="CK19" s="264">
        <f>SUMIFS(RCCP!$IR$8:$IR$136,
RCCP!$A$8:$A$136,$A19,
RCCP!$C$8:$C$136,$B19
)+
(SUMIFS(RCCP!$IT$8:$IT$136,
RCCP!$A$8:$A$136,$A19,
RCCP!$C$8:$C$136,$B19)/5)</f>
        <v>1788</v>
      </c>
      <c r="CL19" s="1335"/>
      <c r="CM19" s="42">
        <f>SUMIFS(RCCP!$IW$8:$IW$136,
RCCP!$A$8:$A$136,$A19,
RCCP!$C$8:$C$136,$B19
)+
(SUMIFS(RCCP!$JB$8:$JB$136,
RCCP!$A$8:$A$136,$A19,
RCCP!$C$8:$C$136,$B19)/4)</f>
        <v>1723.5</v>
      </c>
      <c r="CN19" s="264">
        <f>SUMIFS(RCCP!$IW$8:$IW$136,
RCCP!$A$8:$A$136,$A19,
RCCP!$C$8:$C$136,$B19
)+
(SUMIFS(RCCP!$JB$8:$JB$136,
RCCP!$A$8:$A$136,$A19,
RCCP!$C$8:$C$136,$B19)/4)</f>
        <v>1723.5</v>
      </c>
      <c r="CO19" s="1335"/>
      <c r="CP19" s="42">
        <f>SUMIFS(RCCP!$IX$8:$IX$136,
RCCP!$A$8:$A$136,$A19,
RCCP!$C$8:$C$136,$B19
)+
(SUMIFS(RCCP!$JB$8:$JB$136,
RCCP!$A$8:$A$136,$A19,
RCCP!$C$8:$C$136,$B19)/4)</f>
        <v>1723.5</v>
      </c>
      <c r="CQ19" s="264">
        <f>SUMIFS(RCCP!$IX$8:$IX$136,
RCCP!$A$8:$A$136,$A19,
RCCP!$C$8:$C$136,$B19
)+
(SUMIFS(RCCP!$JB$8:$JB$136,
RCCP!$A$8:$A$136,$A19,
RCCP!$C$8:$C$136,$B19)/4)</f>
        <v>1723.5</v>
      </c>
      <c r="CR19" s="1335"/>
      <c r="CS19" s="42">
        <f>SUMIFS(RCCP!$IY$8:$IY$136,
RCCP!$A$8:$A$136,$A19,
RCCP!$C$8:$C$136,$B19
)+
(SUMIFS(RCCP!$JB$8:$JB$136,
RCCP!$A$8:$A$136,$A19,
RCCP!$C$8:$C$136,$B19)/4)</f>
        <v>1723.5</v>
      </c>
      <c r="CT19" s="264">
        <f>SUMIFS(RCCP!$IY$8:$IY$136,
RCCP!$A$8:$A$136,$A19,
RCCP!$C$8:$C$136,$B19
)+
(SUMIFS(RCCP!$JB$8:$JB$136,
RCCP!$A$8:$A$136,$A19,
RCCP!$C$8:$C$136,$B19)/4)</f>
        <v>1723.5</v>
      </c>
      <c r="CU19" s="1335"/>
      <c r="CV19" s="42">
        <f>SUMIFS(RCCP!$IZ$8:$IZ$136,
RCCP!$A$8:$A$136,$A19,
RCCP!$C$8:$C$136,$B19
)+
(SUMIFS(RCCP!$JB$8:$JB$136,
RCCP!$A$8:$A$136,$A19,
RCCP!$C$8:$C$136,$B19)/4)</f>
        <v>1723.5</v>
      </c>
      <c r="CW19" s="264">
        <f>SUMIFS(RCCP!$IZ$8:$IZ$136,
RCCP!$A$8:$A$136,$A19,
RCCP!$C$8:$C$136,$B19
)+
(SUMIFS(RCCP!$JB$8:$JB$136,
RCCP!$A$8:$A$136,$A19,
RCCP!$C$8:$C$136,$B19)/4)</f>
        <v>1723.5</v>
      </c>
      <c r="CX19" s="1335"/>
      <c r="CY19" s="42">
        <f>SUMIFS(RCCP!$JE$8:$JE$136,
RCCP!$A$8:$A$136,$A19,
RCCP!$C$8:$C$136,$B19
)+
(SUMIFS(RCCP!$JJ$8:$JJ$136,
RCCP!$A$8:$A$136,$A19,
RCCP!$C$8:$C$136,$B19)/4)</f>
        <v>7155</v>
      </c>
      <c r="CZ19" s="264">
        <f>SUMIFS(RCCP!$JE$8:$JE$136,
RCCP!$A$8:$A$136,$A19,
RCCP!$C$8:$C$136,$B19
)+
(SUMIFS(RCCP!$JJ$8:$JJ$136,
RCCP!$A$8:$A$136,$A19,
RCCP!$C$8:$C$136,$B19)/4)</f>
        <v>7155</v>
      </c>
      <c r="DA19" s="1335"/>
      <c r="DB19" s="42">
        <f>SUMIFS(RCCP!$JF$8:$JF$136,
RCCP!$A$8:$A$136,$A19,
RCCP!$C$8:$C$136,$B19
)+
(SUMIFS(RCCP!$JJ$8:$JJ$136,
RCCP!$A$8:$A$136,$A19,
RCCP!$C$8:$C$136,$B19)/4)</f>
        <v>7155</v>
      </c>
      <c r="DC19" s="264">
        <f>SUMIFS(RCCP!$JF$8:$JF$136,
RCCP!$A$8:$A$136,$A19,
RCCP!$C$8:$C$136,$B19
)+
(SUMIFS(RCCP!$JJ$8:$JJ$136,
RCCP!$A$8:$A$136,$A19,
RCCP!$C$8:$C$136,$B19)/4)</f>
        <v>7155</v>
      </c>
      <c r="DD19" s="1335"/>
      <c r="DE19" s="42">
        <f>SUMIFS(RCCP!$JG$8:$JG$136,
RCCP!$A$8:$A$136,$A19,
RCCP!$C$8:$C$136,$B19
)+
(SUMIFS(RCCP!$JJ$8:$JJ$136,
RCCP!$A$8:$A$136,$A19,
RCCP!$C$8:$C$136,$B19)/4)</f>
        <v>7155</v>
      </c>
      <c r="DF19" s="264">
        <f>SUMIFS(RCCP!$JG$8:$JG$136,
RCCP!$A$8:$A$136,$A19,
RCCP!$C$8:$C$136,$B19
)+
(SUMIFS(RCCP!$JJ$8:$JJ$136,
RCCP!$A$8:$A$136,$A19,
RCCP!$C$8:$C$136,$B19)/4)</f>
        <v>7155</v>
      </c>
      <c r="DG19" s="1335"/>
      <c r="DH19" s="42">
        <f>SUMIFS(RCCP!$JH$8:$JH$136,
RCCP!$A$8:$A$136,$A19,
RCCP!$C$8:$C$136,$B19
)+
(SUMIFS(RCCP!$JJ$8:$JJ$136,
RCCP!$A$8:$A$136,$A19,
RCCP!$C$8:$C$136,$B19)/4)</f>
        <v>7155</v>
      </c>
      <c r="DI19" s="264">
        <f>SUMIFS(RCCP!$JH$8:$JH$136,
RCCP!$A$8:$A$136,$A19,
RCCP!$C$8:$C$136,$B19
)+
(SUMIFS(RCCP!$JJ$8:$JJ$136,
RCCP!$A$8:$A$136,$A19,
RCCP!$C$8:$C$136,$B19)/4)</f>
        <v>7155</v>
      </c>
      <c r="DJ19" s="1335"/>
    </row>
    <row r="20" spans="1:114" s="5" customFormat="1" ht="16.5" customHeight="1" x14ac:dyDescent="0.35">
      <c r="A20" s="158">
        <v>880</v>
      </c>
      <c r="B20" s="55" t="s">
        <v>45</v>
      </c>
      <c r="C20" s="55" t="s">
        <v>39</v>
      </c>
      <c r="D20" s="1346">
        <f t="shared" ref="D20:F20" si="56">+D14</f>
        <v>45</v>
      </c>
      <c r="E20" s="1336">
        <f t="shared" si="56"/>
        <v>5.5</v>
      </c>
      <c r="F20" s="1336">
        <f t="shared" si="56"/>
        <v>7</v>
      </c>
      <c r="G20" s="1336">
        <f>+G14</f>
        <v>1</v>
      </c>
      <c r="H20" s="1339">
        <f>+D20*F20*G20*E20</f>
        <v>1732.5</v>
      </c>
      <c r="I20" s="1342">
        <f>H20/E20</f>
        <v>315</v>
      </c>
      <c r="J20" s="42">
        <f>SUM(
SUMIFS(
'BLC Subcont'!$AE:$AE,
'BLC Subcont'!$U:$U,$A20,
'BLC Subcont'!$I:$I,L$9,
'BLC Subcont'!$AA:$AA,$B20,
'BLC Subcont'!$HZ:$HZ,"IN HOUSE (CUTTING PRESS)"
))</f>
        <v>0</v>
      </c>
      <c r="K20" s="124">
        <f>SUM(SUMIFS(
'BLC Subcont'!$BX:$BX,
'BLC Subcont'!$U:$U,$A20,
'BLC Subcont'!$I:$I,L$9,
'BLC Subcont'!$AA:$AA,$B20,
'BLC Subcont'!$HZ:$HZ,"IN HOUSE (CUTTING PRESS)"
))</f>
        <v>0</v>
      </c>
      <c r="L20" s="1349">
        <f t="shared" ref="L20" si="57">IF(L$11=0,0,MAX(K20:K22)/($D20*$F20*$G20*L$11))</f>
        <v>0</v>
      </c>
      <c r="M20" s="42">
        <f>SUM(
SUMIFS(
'BLC Subcont'!$AE:$AE,
'BLC Subcont'!$U:$U,$A20,
'BLC Subcont'!$I:$I,O$9,
'BLC Subcont'!$AA:$AA,$B20,
'BLC Subcont'!$HZ:$HZ,"IN HOUSE (CUTTING PRESS)"
))</f>
        <v>4236</v>
      </c>
      <c r="N20" s="124">
        <f>SUM(SUMIFS(
'BLC Subcont'!$BX:$BX,
'BLC Subcont'!$U:$U,$A20,
'BLC Subcont'!$I:$I,O$9,
'BLC Subcont'!$AA:$AA,$B20,
'BLC Subcont'!$HZ:$HZ,"IN HOUSE (CUTTING PRESS)"
))</f>
        <v>0</v>
      </c>
      <c r="O20" s="1333">
        <f t="shared" ref="O20" si="58">IF(O$11=0,0,MAX(N20:N22)/($D20*$F20*$G20*O$11))</f>
        <v>0</v>
      </c>
      <c r="P20" s="42">
        <f>SUM(
SUMIFS(
'BLC Subcont'!$AE:$AE,
'BLC Subcont'!$U:$U,$A20,
'BLC Subcont'!$I:$I,R$9,
'BLC Subcont'!$AA:$AA,$B20,
'BLC Subcont'!$HZ:$HZ,"IN HOUSE (CUTTING PRESS)"
))</f>
        <v>0</v>
      </c>
      <c r="Q20" s="124">
        <f>SUM(SUMIFS(
'BLC Subcont'!$BX:$BX,
'BLC Subcont'!$U:$U,$A20,
'BLC Subcont'!$I:$I,R$9,
'BLC Subcont'!$AA:$AA,$B20,
'BLC Subcont'!$HZ:$HZ,"IN HOUSE (CUTTING PRESS)"
))</f>
        <v>0</v>
      </c>
      <c r="R20" s="1333">
        <f t="shared" ref="R20" si="59">IF(R$11=0,0,MAX(Q20:Q22)/($D20*$F20*$G20*R$11))</f>
        <v>0</v>
      </c>
      <c r="S20" s="42">
        <f>SUM(
SUMIFS(
'BLC Subcont'!$AE:$AE,
'BLC Subcont'!$U:$U,$A20,
'BLC Subcont'!$I:$I,U$9,
'BLC Subcont'!$AA:$AA,$B20,
'BLC Subcont'!$HZ:$HZ,"IN HOUSE (CUTTING PRESS)"
))</f>
        <v>3966</v>
      </c>
      <c r="T20" s="124">
        <f>SUM(SUMIFS(
'BLC Subcont'!$BX:$BX,
'BLC Subcont'!$U:$U,$A20,
'BLC Subcont'!$I:$I,U$9,
'BLC Subcont'!$AA:$AA,$B20,
'BLC Subcont'!$HZ:$HZ,"IN HOUSE (CUTTING PRESS)"
))</f>
        <v>582</v>
      </c>
      <c r="U20" s="1333">
        <f>IF(U$11=0,0,MAX(T20:T22)/($D20*$F20*$G20*U$11))</f>
        <v>0</v>
      </c>
      <c r="V20" s="42">
        <v>3966</v>
      </c>
      <c r="W20" s="124">
        <v>870</v>
      </c>
      <c r="X20" s="1333">
        <f>IF(X$11=0,0,MAX(W20:W22)/($D20*$F20*$G20*X$11))</f>
        <v>0.50216450216450215</v>
      </c>
      <c r="Y20" s="42">
        <f>+SUM(J20,M20,P20,S20,V20)</f>
        <v>12168</v>
      </c>
      <c r="Z20" s="124">
        <f>+SUM(K20,N20,Q20,T20,W20)</f>
        <v>1452</v>
      </c>
      <c r="AA20" s="1363">
        <f>IF(AA$11=0,0,MAX(Z20:Z22)/($D20*$F20*$G20*AA$11))</f>
        <v>0.83809523809523812</v>
      </c>
      <c r="AB20" s="42">
        <f>SUM(
SUMIFS(
'BLC Subcont'!$AE:$AE,
'BLC Subcont'!$U:$U,$A20,
'BLC Subcont'!$I:$I,AD$9,
'BLC Subcont'!$AA:$AA,$B20,
'BLC Subcont'!$HZ:$HZ,"IN HOUSE (CUTTING PRESS)"
))</f>
        <v>3024</v>
      </c>
      <c r="AC20" s="264">
        <f>SUM(SUMIFS(
'BLC Subcont'!$BX:$BX,
'BLC Subcont'!$U:$U,$A20,
'BLC Subcont'!$I:$I,AD$9,
'BLC Subcont'!$AA:$AA,$B20,
'BLC Subcont'!$HZ:$HZ,"IN HOUSE (CUTTING PRESS)"
))</f>
        <v>3024</v>
      </c>
      <c r="AD20" s="1333">
        <f>IF(AD$11=0,0,MAX(AC20:AC22)/($D20*$F20*$G20*AD$11))</f>
        <v>1.7454545454545454</v>
      </c>
      <c r="AE20" s="42">
        <f>SUM(
SUMIFS(
'BLC Subcont'!$AE:$AE,
'BLC Subcont'!$U:$U,$A20,
'BLC Subcont'!$I:$I,AG$9,
'BLC Subcont'!$AA:$AA,$B20,
'BLC Subcont'!$HZ:$HZ,"IN HOUSE (CUTTING PRESS)"
))</f>
        <v>1980</v>
      </c>
      <c r="AF20" s="264">
        <f>SUM(SUMIFS(
'BLC Subcont'!$BX:$BX,
'BLC Subcont'!$U:$U,$A20,
'BLC Subcont'!$I:$I,AG$9,
'BLC Subcont'!$AA:$AA,$B20,
'BLC Subcont'!$HZ:$HZ,"IN HOUSE (CUTTING PRESS)"
))</f>
        <v>1980</v>
      </c>
      <c r="AG20" s="1333">
        <f>IF(AG$11=0,0,MAX(AF20:AF22)/($D20*$F20*$G20*AG$11))</f>
        <v>1.1428571428571428</v>
      </c>
      <c r="AH20" s="42">
        <f>SUM(
SUMIFS(
'BLC Subcont'!$AE:$AE,
'BLC Subcont'!$U:$U,$A20,
'BLC Subcont'!$I:$I,AJ$9,
'BLC Subcont'!$AA:$AA,$B20,
'BLC Subcont'!$HZ:$HZ,"IN HOUSE (CUTTING PRESS)"
))</f>
        <v>2838</v>
      </c>
      <c r="AI20" s="264">
        <f>SUM(SUMIFS(
'BLC Subcont'!$BX:$BX,
'BLC Subcont'!$U:$U,$A20,
'BLC Subcont'!$I:$I,AJ$9,
'BLC Subcont'!$AA:$AA,$B20,
'BLC Subcont'!$HZ:$HZ,"IN HOUSE (CUTTING PRESS)"
))</f>
        <v>2838</v>
      </c>
      <c r="AJ20" s="1333">
        <f>IF(AJ$11=0,0,MAX(AI20:AI22)/($D20*$F20*$G20*AJ$11))</f>
        <v>1.638095238095238</v>
      </c>
      <c r="AK20" s="42">
        <f>SUM(
SUMIFS(
'BLC Subcont'!$AE:$AE,
'BLC Subcont'!$U:$U,$A20,
'BLC Subcont'!$I:$I,AM$9,
'BLC Subcont'!$AA:$AA,$B20,
'BLC Subcont'!$HZ:$HZ,"IN HOUSE (CUTTING PRESS)"
))</f>
        <v>744</v>
      </c>
      <c r="AL20" s="264">
        <f>SUM(SUMIFS(
'BLC Subcont'!$BX:$BX,
'BLC Subcont'!$U:$U,$A20,
'BLC Subcont'!$I:$I,AM$9,
'BLC Subcont'!$AA:$AA,$B20,
'BLC Subcont'!$HZ:$HZ,"IN HOUSE (CUTTING PRESS)"
))</f>
        <v>744</v>
      </c>
      <c r="AM20" s="1333">
        <f>IF(AM$11=0,0,MAX(AL20:AL22)/($D20*$F20*$G20*AM$11))</f>
        <v>0.42943722943722945</v>
      </c>
      <c r="AN20" s="42">
        <f>SUM(
SUMIFS(
'BLC Subcont'!$AE:$AE,
'BLC Subcont'!$U:$U,$A20,
'BLC Subcont'!$I:$I,AP$9,
'BLC Subcont'!$AA:$AA,$B20,
'BLC Subcont'!$HZ:$HZ,"IN HOUSE (CUTTING PRESS)"
))</f>
        <v>0</v>
      </c>
      <c r="AO20" s="264">
        <f>SUM(SUMIFS(
'BLC Subcont'!$BX:$BX,
'BLC Subcont'!$U:$U,$A20,
'BLC Subcont'!$I:$I,AP$9,
'BLC Subcont'!$AA:$AA,$B20,
'BLC Subcont'!$HZ:$HZ,"IN HOUSE (CUTTING PRESS)"
))</f>
        <v>0</v>
      </c>
      <c r="AP20" s="1333">
        <f>IF(AP$11=0,0,MAX(AO20:AO22)/($D20*$F20*$G20*AP$11))</f>
        <v>0</v>
      </c>
      <c r="AQ20" s="42">
        <f>SUM(
SUMIFS(
'BLC Subcont'!$AE:$AE,
'BLC Subcont'!$U:$U,$A20,
'BLC Subcont'!$I:$I,AS$9,
'BLC Subcont'!$AA:$AA,$B20,
'BLC Subcont'!$HZ:$HZ,"IN HOUSE (CUTTING PRESS)"
))</f>
        <v>0</v>
      </c>
      <c r="AR20" s="124">
        <f>SUM(SUMIFS(
'BLC Subcont'!$BX:$BX,
'BLC Subcont'!$U:$U,$A20,
'BLC Subcont'!$I:$I,AS$9,
'BLC Subcont'!$AA:$AA,$B20,
'BLC Subcont'!$HZ:$HZ,"IN HOUSE (CUTTING PRESS)"
))</f>
        <v>0</v>
      </c>
      <c r="AS20" s="1333">
        <f>IF(AS$11=0,0,MAX(AR20:AR22)/($D20*$F20*$G20*AS$11))</f>
        <v>0</v>
      </c>
      <c r="AT20" s="42">
        <f>SUM(
SUMIFS(
'BLC Subcont'!$AE:$AE,
'BLC Subcont'!$U:$U,$A20,
'BLC Subcont'!$I:$I,AV$9,
'BLC Subcont'!$AA:$AA,$B20,
'BLC Subcont'!$HZ:$HZ,"IN HOUSE (CUTTING PRESS)"
))</f>
        <v>0</v>
      </c>
      <c r="AU20" s="124">
        <f>SUM(SUMIFS(
'BLC Subcont'!$BX:$BX,
'BLC Subcont'!$U:$U,$A20,
'BLC Subcont'!$I:$I,AV$9,
'BLC Subcont'!$AA:$AA,$B20,
'BLC Subcont'!$HZ:$HZ,"IN HOUSE (CUTTING PRESS)"
))</f>
        <v>0</v>
      </c>
      <c r="AV20" s="1333">
        <f>IF(AV$11=0,0,MAX(AU20:AU22)/($D20*$F20*$G20*AV$11))</f>
        <v>0</v>
      </c>
      <c r="AW20" s="42">
        <f t="shared" si="38"/>
        <v>2682</v>
      </c>
      <c r="AX20" s="264">
        <f t="shared" si="22"/>
        <v>2682</v>
      </c>
      <c r="AY20" s="1333">
        <f>IF(AY$11=0,0,MAX(AX20:AX22)/($D20*$F20*$G20*AY$11))</f>
        <v>1.5480519480519481</v>
      </c>
      <c r="AZ20" s="42">
        <f>SUMIFS(RCCP!$HX$8:$HX$136,
RCCP!$A$8:$A$136,$A20,
RCCP!$C$8:$C$136,$B20
)+
(SUMIFS(RCCP!$IC$8:$IC$136,
RCCP!$A$8:$A$136,$A20,
RCCP!$C$8:$C$136,$B20)/4)</f>
        <v>2682</v>
      </c>
      <c r="BA20" s="124">
        <f>SUMIFS(RCCP!$HX$8:$HX$136,
RCCP!$A$8:$A$136,$A20,
RCCP!$C$8:$C$136,$B20
)+
(SUMIFS(RCCP!$IC$8:$IC$136,
RCCP!$A$8:$A$136,$A20,
RCCP!$C$8:$C$136,$B20)/4)</f>
        <v>2682</v>
      </c>
      <c r="BB20" s="1333">
        <f t="shared" ref="BB20" si="60">IFERROR(BA20/($I20*BB$11),0)</f>
        <v>1.5480519480519481</v>
      </c>
      <c r="BC20" s="42">
        <f>SUMIFS(RCCP!$HY$8:$HY$136,
RCCP!$A$8:$A$136,$A20,
RCCP!$C$8:$C$136,$B20
)+
(SUMIFS(RCCP!$IC$8:$IC$136,
RCCP!$A$8:$A$136,$A20,
RCCP!$C$8:$C$136,$B20)/4)</f>
        <v>0</v>
      </c>
      <c r="BD20" s="264">
        <f>SUMIFS(RCCP!$HY$8:$HY$136,
RCCP!$A$8:$A$136,$A20,
RCCP!$C$8:$C$136,$B20
)+
(SUMIFS(RCCP!$IC$8:$IC$136,
RCCP!$A$8:$A$136,$A20,
RCCP!$C$8:$C$136,$B20)/4)</f>
        <v>0</v>
      </c>
      <c r="BE20" s="1333">
        <f t="shared" ref="BE20" si="61">IFERROR(BD20/($I20*BE$11),0)</f>
        <v>0</v>
      </c>
      <c r="BF20" s="42">
        <f>SUMIFS(RCCP!$HZ$8:$HZ$136,
RCCP!$A$8:$A$136,$A20,
RCCP!$C$8:$C$136,$B20
)+
(SUMIFS(RCCP!$IC$8:$IC$136,
RCCP!$A$8:$A$136,$A20,
RCCP!$C$8:$C$136,$B20)/4)</f>
        <v>4014</v>
      </c>
      <c r="BG20" s="264">
        <f>SUMIFS(RCCP!$HZ$8:$HZ$136,
RCCP!$A$8:$A$136,$A20,
RCCP!$C$8:$C$136,$B20
)+
(SUMIFS(RCCP!$IC$8:$IC$136,
RCCP!$A$8:$A$136,$A20,
RCCP!$C$8:$C$136,$B20)/4)</f>
        <v>4014</v>
      </c>
      <c r="BH20" s="1333">
        <f t="shared" ref="BH20" si="62">IFERROR(BG20/($I20*BH$11),0)</f>
        <v>2.3168831168831168</v>
      </c>
      <c r="BI20" s="42">
        <f>SUMIFS(RCCP!$IA$8:$IA$136,
RCCP!$A$8:$A$136,$A20,
RCCP!$C$8:$C$136,$B20
)+
(SUMIFS(RCCP!$IC$8:$IC$136,
RCCP!$A$8:$A$136,$A20,
RCCP!$C$8:$C$136,$B20)/4)</f>
        <v>0</v>
      </c>
      <c r="BJ20" s="264">
        <f>SUMIFS(RCCP!$IA$8:$IA$136,
RCCP!$A$8:$A$136,$A20,
RCCP!$C$8:$C$136,$B20
)+
(SUMIFS(RCCP!$IC$8:$IC$136,
RCCP!$A$8:$A$136,$A20,
RCCP!$C$8:$C$136,$B20)/4)</f>
        <v>0</v>
      </c>
      <c r="BK20" s="1333">
        <f t="shared" si="46"/>
        <v>0</v>
      </c>
      <c r="BL20" s="42">
        <f>SUMIFS(RCCP!$IF$8:$IF$136,
RCCP!$A$8:$A$136,$A20,
RCCP!$C$8:$C$136,$B20
)+
(SUMIFS(RCCP!$IK$8:$IK$136,
RCCP!$A$8:$A$136,$A20,
RCCP!$C$8:$C$136,$B20)/4)</f>
        <v>2004</v>
      </c>
      <c r="BM20" s="264">
        <f>SUMIFS(RCCP!$IF$8:$IF$136,
RCCP!$A$8:$A$136,$A20,
RCCP!$C$8:$C$136,$B20
)+
(SUMIFS(RCCP!$IK$8:$IK$136,
RCCP!$A$8:$A$136,$A20,
RCCP!$C$8:$C$136,$B20)/4)</f>
        <v>2004</v>
      </c>
      <c r="BN20" s="1333">
        <f t="shared" ref="BN20" si="63">IFERROR(BM20/($I20*BN$11),0)</f>
        <v>1.1567099567099568</v>
      </c>
      <c r="BO20" s="42">
        <f>SUMIFS(RCCP!$IG$8:$IG$136,
RCCP!$A$8:$A$136,$A20,
RCCP!$C$8:$C$136,$B20
)+
(SUMIFS(RCCP!$IK$8:$IK$136,
RCCP!$A$8:$A$136,$A20,
RCCP!$C$8:$C$136,$B20)/4)</f>
        <v>2004</v>
      </c>
      <c r="BP20" s="264">
        <f>SUMIFS(RCCP!$IG$8:$IG$136,
RCCP!$A$8:$A$136,$A20,
RCCP!$C$8:$C$136,$B20
)+
(SUMIFS(RCCP!$IK$8:$IK$136,
RCCP!$A$8:$A$136,$A20,
RCCP!$C$8:$C$136,$B20)/4)</f>
        <v>2004</v>
      </c>
      <c r="BQ20" s="1333">
        <f t="shared" ref="BQ20" si="64">IFERROR(BP20/($I20*BQ$11),0)</f>
        <v>1.1567099567099568</v>
      </c>
      <c r="BR20" s="42">
        <f>SUMIFS(RCCP!$IH$8:$IH$136,
RCCP!$A$8:$A$136,$A20,
RCCP!$C$8:$C$136,$B20
)+
(SUMIFS(RCCP!$IK$8:$IK$136,
RCCP!$A$8:$A$136,$A20,
RCCP!$C$8:$C$136,$B20)/4)</f>
        <v>2004</v>
      </c>
      <c r="BS20" s="264">
        <f>SUMIFS(RCCP!$IH$8:$IH$136,
RCCP!$A$8:$A$136,$A20,
RCCP!$C$8:$C$136,$B20
)+
(SUMIFS(RCCP!$IK$8:$IK$136,
RCCP!$A$8:$A$136,$A20,
RCCP!$C$8:$C$136,$B20)/4)</f>
        <v>2004</v>
      </c>
      <c r="BT20" s="1333">
        <f t="shared" ref="BT20" si="65">IFERROR(BS20/($I20*BT$11),0)</f>
        <v>1.1567099567099568</v>
      </c>
      <c r="BU20" s="42">
        <f>SUMIFS(RCCP!$II$8:$II$136,
RCCP!$A$8:$A$136,$A20,
RCCP!$C$8:$C$136,$B20
)+
(SUMIFS(RCCP!$IK$8:$IK$136,
RCCP!$A$8:$A$136,$A20,
RCCP!$C$8:$C$136,$B20)/4)</f>
        <v>2004</v>
      </c>
      <c r="BV20" s="264">
        <f>SUMIFS(RCCP!$II$8:$II$136,
RCCP!$A$8:$A$136,$A20,
RCCP!$C$8:$C$136,$B20
)+
(SUMIFS(RCCP!$IK$8:$IK$136,
RCCP!$A$8:$A$136,$A20,
RCCP!$C$8:$C$136,$B20)/4)</f>
        <v>2004</v>
      </c>
      <c r="BW20" s="1333">
        <f t="shared" ref="BW20" si="66">IFERROR(BV20/($I20*BW$11),0)</f>
        <v>1.1567099567099568</v>
      </c>
      <c r="BX20" s="42">
        <f>SUMIFS(RCCP!$IN$8:$IN$136,
RCCP!$A$8:$A$136,$A20,
RCCP!$C$8:$C$136,$B20
)+
(SUMIFS(RCCP!$IT$8:$IT$136,
RCCP!$A$8:$A$136,$A20,
RCCP!$C$8:$C$136,$B20)/5)</f>
        <v>0</v>
      </c>
      <c r="BY20" s="264">
        <f>SUMIFS(RCCP!$IN$8:$IN$136,
RCCP!$A$8:$A$136,$A20,
RCCP!$C$8:$C$136,$B20
)+
(SUMIFS(RCCP!$IT$8:$IT$136,
RCCP!$A$8:$A$136,$A20,
RCCP!$C$8:$C$136,$B20)/5)</f>
        <v>0</v>
      </c>
      <c r="BZ20" s="1333">
        <f t="shared" si="51"/>
        <v>0</v>
      </c>
      <c r="CA20" s="42">
        <f>SUMIFS(RCCP!$IO$8:$IO$136,
RCCP!$A$8:$A$136,$A20,
RCCP!$C$8:$C$136,$B20
)+
(SUMIFS(RCCP!$IT$8:$IT$136,
RCCP!$A$8:$A$136,$A20,
RCCP!$C$8:$C$136,$B20)/5)</f>
        <v>0</v>
      </c>
      <c r="CB20" s="264">
        <f>SUMIFS(RCCP!$IO$8:$IO$136,
RCCP!$A$8:$A$136,$A20,
RCCP!$C$8:$C$136,$B20
)+
(SUMIFS(RCCP!$IT$8:$IT$136,
RCCP!$A$8:$A$136,$A20,
RCCP!$C$8:$C$136,$B20)/5)</f>
        <v>0</v>
      </c>
      <c r="CC20" s="1333">
        <f t="shared" si="52"/>
        <v>0</v>
      </c>
      <c r="CD20" s="42">
        <f>SUMIFS(RCCP!$IP$8:$IP$136,
RCCP!$A$8:$A$136,$A20,
RCCP!$C$8:$C$136,$B20
)+
(SUMIFS(RCCP!$IT$8:$IT$136,
RCCP!$A$8:$A$136,$A20,
RCCP!$C$8:$C$136,$B20)/5)</f>
        <v>0</v>
      </c>
      <c r="CE20" s="264">
        <f>SUMIFS(RCCP!$IP$8:$IP$136,
RCCP!$A$8:$A$136,$A20,
RCCP!$C$8:$C$136,$B20
)+
(SUMIFS(RCCP!$IT$8:$IT$136,
RCCP!$A$8:$A$136,$A20,
RCCP!$C$8:$C$136,$B20)/5)</f>
        <v>0</v>
      </c>
      <c r="CF20" s="1333">
        <f t="shared" si="53"/>
        <v>0</v>
      </c>
      <c r="CG20" s="42">
        <f>SUMIFS(RCCP!$IQ$8:$IQ$136,
RCCP!$A$8:$A$136,$A20,
RCCP!$C$8:$C$136,$B20
)+
(SUMIFS(RCCP!$IT$8:$IT$136,
RCCP!$A$8:$A$136,$A20,
RCCP!$C$8:$C$136,$B20)/5)</f>
        <v>0</v>
      </c>
      <c r="CH20" s="264">
        <f>SUMIFS(RCCP!$IQ$8:$IQ$136,
RCCP!$A$8:$A$136,$A20,
RCCP!$C$8:$C$136,$B20
)+
(SUMIFS(RCCP!$IT$8:$IT$136,
RCCP!$A$8:$A$136,$A20,
RCCP!$C$8:$C$136,$B20)/5)</f>
        <v>0</v>
      </c>
      <c r="CI20" s="1333">
        <f t="shared" si="54"/>
        <v>0</v>
      </c>
      <c r="CJ20" s="42">
        <f>SUMIFS(RCCP!$IR$8:$IR$136,
RCCP!$A$8:$A$136,$A20,
RCCP!$C$8:$C$136,$B20
)+
(SUMIFS(RCCP!$IT$8:$IT$136,
RCCP!$A$8:$A$136,$A20,
RCCP!$C$8:$C$136,$B20)/5)</f>
        <v>0</v>
      </c>
      <c r="CK20" s="264">
        <f>SUMIFS(RCCP!$IR$8:$IR$136,
RCCP!$A$8:$A$136,$A20,
RCCP!$C$8:$C$136,$B20
)+
(SUMIFS(RCCP!$IT$8:$IT$136,
RCCP!$A$8:$A$136,$A20,
RCCP!$C$8:$C$136,$B20)/5)</f>
        <v>0</v>
      </c>
      <c r="CL20" s="1333">
        <f t="shared" si="55"/>
        <v>0</v>
      </c>
      <c r="CM20" s="42">
        <f>SUMIFS(RCCP!$IW$8:$IW$136,
RCCP!$A$8:$A$136,$A20,
RCCP!$C$8:$C$136,$B20
)+
(SUMIFS(RCCP!$JB$8:$JB$136,
RCCP!$A$8:$A$136,$A20,
RCCP!$C$8:$C$136,$B20)/4)</f>
        <v>189</v>
      </c>
      <c r="CN20" s="264">
        <f>SUMIFS(RCCP!$IW$8:$IW$136,
RCCP!$A$8:$A$136,$A20,
RCCP!$C$8:$C$136,$B20
)+
(SUMIFS(RCCP!$JB$8:$JB$136,
RCCP!$A$8:$A$136,$A20,
RCCP!$C$8:$C$136,$B20)/4)</f>
        <v>189</v>
      </c>
      <c r="CO20" s="1333">
        <f t="shared" si="29"/>
        <v>0.13333333333333333</v>
      </c>
      <c r="CP20" s="42">
        <f>SUMIFS(RCCP!$IX$8:$IX$136,
RCCP!$A$8:$A$136,$A20,
RCCP!$C$8:$C$136,$B20
)+
(SUMIFS(RCCP!$JB$8:$JB$136,
RCCP!$A$8:$A$136,$A20,
RCCP!$C$8:$C$136,$B20)/4)</f>
        <v>189</v>
      </c>
      <c r="CQ20" s="264">
        <f>SUMIFS(RCCP!$IX$8:$IX$136,
RCCP!$A$8:$A$136,$A20,
RCCP!$C$8:$C$136,$B20
)+
(SUMIFS(RCCP!$JB$8:$JB$136,
RCCP!$A$8:$A$136,$A20,
RCCP!$C$8:$C$136,$B20)/4)</f>
        <v>189</v>
      </c>
      <c r="CR20" s="1333">
        <f t="shared" si="30"/>
        <v>0.10909090909090909</v>
      </c>
      <c r="CS20" s="42">
        <f>SUMIFS(RCCP!$IY$8:$IY$136,
RCCP!$A$8:$A$136,$A20,
RCCP!$C$8:$C$136,$B20
)+
(SUMIFS(RCCP!$JB$8:$JB$136,
RCCP!$A$8:$A$136,$A20,
RCCP!$C$8:$C$136,$B20)/4)</f>
        <v>189</v>
      </c>
      <c r="CT20" s="264">
        <f>SUMIFS(RCCP!$IY$8:$IY$136,
RCCP!$A$8:$A$136,$A20,
RCCP!$C$8:$C$136,$B20
)+
(SUMIFS(RCCP!$JB$8:$JB$136,
RCCP!$A$8:$A$136,$A20,
RCCP!$C$8:$C$136,$B20)/4)</f>
        <v>189</v>
      </c>
      <c r="CU20" s="1333">
        <f t="shared" si="31"/>
        <v>0.10909090909090909</v>
      </c>
      <c r="CV20" s="42">
        <f>SUMIFS(RCCP!$IZ$8:$IZ$136,
RCCP!$A$8:$A$136,$A20,
RCCP!$C$8:$C$136,$B20
)+
(SUMIFS(RCCP!$JB$8:$JB$136,
RCCP!$A$8:$A$136,$A20,
RCCP!$C$8:$C$136,$B20)/4)</f>
        <v>189</v>
      </c>
      <c r="CW20" s="264">
        <f>SUMIFS(RCCP!$IZ$8:$IZ$136,
RCCP!$A$8:$A$136,$A20,
RCCP!$C$8:$C$136,$B20
)+
(SUMIFS(RCCP!$JB$8:$JB$136,
RCCP!$A$8:$A$136,$A20,
RCCP!$C$8:$C$136,$B20)/4)</f>
        <v>189</v>
      </c>
      <c r="CX20" s="1333">
        <f t="shared" si="32"/>
        <v>0.10909090909090909</v>
      </c>
      <c r="CY20" s="42">
        <f>SUMIFS(RCCP!$JE$8:$JE$136,
RCCP!$A$8:$A$136,$A20,
RCCP!$C$8:$C$136,$B20
)+
(SUMIFS(RCCP!$JJ$8:$JJ$136,
RCCP!$A$8:$A$136,$A20,
RCCP!$C$8:$C$136,$B20)/4)</f>
        <v>4605</v>
      </c>
      <c r="CZ20" s="264">
        <f>SUMIFS(RCCP!$JE$8:$JE$136,
RCCP!$A$8:$A$136,$A20,
RCCP!$C$8:$C$136,$B20
)+
(SUMIFS(RCCP!$JJ$8:$JJ$136,
RCCP!$A$8:$A$136,$A20,
RCCP!$C$8:$C$136,$B20)/4)</f>
        <v>4605</v>
      </c>
      <c r="DA20" s="1333">
        <f t="shared" si="33"/>
        <v>2.6580086580086579</v>
      </c>
      <c r="DB20" s="42">
        <f>SUMIFS(RCCP!$JF$8:$JF$136,
RCCP!$A$8:$A$136,$A20,
RCCP!$C$8:$C$136,$B20
)+
(SUMIFS(RCCP!$JJ$8:$JJ$136,
RCCP!$A$8:$A$136,$A20,
RCCP!$C$8:$C$136,$B20)/4)</f>
        <v>4605</v>
      </c>
      <c r="DC20" s="264">
        <f>SUMIFS(RCCP!$JF$8:$JF$136,
RCCP!$A$8:$A$136,$A20,
RCCP!$C$8:$C$136,$B20
)+
(SUMIFS(RCCP!$JJ$8:$JJ$136,
RCCP!$A$8:$A$136,$A20,
RCCP!$C$8:$C$136,$B20)/4)</f>
        <v>4605</v>
      </c>
      <c r="DD20" s="1333">
        <f t="shared" si="34"/>
        <v>2.6580086580086579</v>
      </c>
      <c r="DE20" s="42">
        <f>SUMIFS(RCCP!$JG$8:$JG$136,
RCCP!$A$8:$A$136,$A20,
RCCP!$C$8:$C$136,$B20
)+
(SUMIFS(RCCP!$JJ$8:$JJ$136,
RCCP!$A$8:$A$136,$A20,
RCCP!$C$8:$C$136,$B20)/4)</f>
        <v>4605</v>
      </c>
      <c r="DF20" s="264">
        <f>SUMIFS(RCCP!$JG$8:$JG$136,
RCCP!$A$8:$A$136,$A20,
RCCP!$C$8:$C$136,$B20
)+
(SUMIFS(RCCP!$JJ$8:$JJ$136,
RCCP!$A$8:$A$136,$A20,
RCCP!$C$8:$C$136,$B20)/4)</f>
        <v>4605</v>
      </c>
      <c r="DG20" s="1333">
        <f t="shared" si="35"/>
        <v>3.2486772486772488</v>
      </c>
      <c r="DH20" s="42">
        <f>SUMIFS(RCCP!$JH$8:$JH$136,
RCCP!$A$8:$A$136,$A20,
RCCP!$C$8:$C$136,$B20
)+
(SUMIFS(RCCP!$JJ$8:$JJ$136,
RCCP!$A$8:$A$136,$A20,
RCCP!$C$8:$C$136,$B20)/4)</f>
        <v>4605</v>
      </c>
      <c r="DI20" s="264">
        <f>SUMIFS(RCCP!$JH$8:$JH$136,
RCCP!$A$8:$A$136,$A20,
RCCP!$C$8:$C$136,$B20
)+
(SUMIFS(RCCP!$JJ$8:$JJ$136,
RCCP!$A$8:$A$136,$A20,
RCCP!$C$8:$C$136,$B20)/4)</f>
        <v>4605</v>
      </c>
      <c r="DJ20" s="1333">
        <f t="shared" si="36"/>
        <v>2.6580086580086579</v>
      </c>
    </row>
    <row r="21" spans="1:114" s="5" customFormat="1" ht="16.5" customHeight="1" x14ac:dyDescent="0.35">
      <c r="A21" s="64">
        <v>880</v>
      </c>
      <c r="B21" s="65" t="str">
        <f>+B20</f>
        <v>Preschool</v>
      </c>
      <c r="C21" s="39" t="s">
        <v>42</v>
      </c>
      <c r="D21" s="1347"/>
      <c r="E21" s="1337"/>
      <c r="F21" s="1337"/>
      <c r="G21" s="1337"/>
      <c r="H21" s="1340"/>
      <c r="I21" s="1343"/>
      <c r="J21" s="42">
        <f>SUM(
SUMIFS(
'BLC Subcont'!$AE:$AE,
'BLC Subcont'!$U:$U,$A21,
'BLC Subcont'!$I:$I,L$9,
'BLC Subcont'!$AA:$AA,$B21,
'BLC Subcont'!$HY:$HY,"IN HOUSE (CUTTING PRESS)"
))</f>
        <v>0</v>
      </c>
      <c r="K21" s="124">
        <f>SUM(SUMIFS(
'BLC Subcont'!$BV:$BV,
'BLC Subcont'!$U:$U,$A21,
'BLC Subcont'!$I:$I,L$9,
'BLC Subcont'!$AA:$AA,$B21,
'BLC Subcont'!$HY:$HY,"IN HOUSE (CUTTING PRESS)"
))</f>
        <v>0</v>
      </c>
      <c r="L21" s="1350"/>
      <c r="M21" s="42">
        <f>SUM(
SUMIFS(
'BLC Subcont'!$AE:$AE,
'BLC Subcont'!$U:$U,$A21,
'BLC Subcont'!$I:$I,O$9,
'BLC Subcont'!$AA:$AA,$B21,
'BLC Subcont'!$HY:$HY,"IN HOUSE (CUTTING PRESS)"
))</f>
        <v>4236</v>
      </c>
      <c r="N21" s="124">
        <f>SUM(SUMIFS(
'BLC Subcont'!$BV:$BV,
'BLC Subcont'!$U:$U,$A21,
'BLC Subcont'!$I:$I,O$9,
'BLC Subcont'!$AA:$AA,$B21,
'BLC Subcont'!$HY:$HY,"IN HOUSE (CUTTING PRESS)"
))</f>
        <v>0</v>
      </c>
      <c r="O21" s="1334"/>
      <c r="P21" s="42">
        <f>SUM(
SUMIFS(
'BLC Subcont'!$AE:$AE,
'BLC Subcont'!$U:$U,$A21,
'BLC Subcont'!$I:$I,R$9,
'BLC Subcont'!$AA:$AA,$B21,
'BLC Subcont'!$HY:$HY,"IN HOUSE (CUTTING PRESS)"
))</f>
        <v>0</v>
      </c>
      <c r="Q21" s="124">
        <f>SUM(SUMIFS(
'BLC Subcont'!$BV:$BV,
'BLC Subcont'!$U:$U,$A21,
'BLC Subcont'!$I:$I,R$9,
'BLC Subcont'!$AA:$AA,$B21,
'BLC Subcont'!$HY:$HY,"IN HOUSE (CUTTING PRESS)"
))</f>
        <v>0</v>
      </c>
      <c r="R21" s="1334"/>
      <c r="S21" s="42">
        <f>SUM(
SUMIFS(
'BLC Subcont'!$AE:$AE,
'BLC Subcont'!$U:$U,$A21,
'BLC Subcont'!$I:$I,U$9,
'BLC Subcont'!$AA:$AA,$B21,
'BLC Subcont'!$HY:$HY,"IN HOUSE (CUTTING PRESS)"
))</f>
        <v>3966</v>
      </c>
      <c r="T21" s="124">
        <f>SUM(SUMIFS(
'BLC Subcont'!$BV:$BV,
'BLC Subcont'!$U:$U,$A21,
'BLC Subcont'!$I:$I,U$9,
'BLC Subcont'!$AA:$AA,$B21,
'BLC Subcont'!$HY:$HY,"IN HOUSE (CUTTING PRESS)"
))</f>
        <v>582</v>
      </c>
      <c r="U21" s="1334"/>
      <c r="V21" s="42">
        <v>3966</v>
      </c>
      <c r="W21" s="124">
        <v>870</v>
      </c>
      <c r="X21" s="1334"/>
      <c r="Y21" s="42">
        <f>+SUM(J21,M21,P21,S21,V21)</f>
        <v>12168</v>
      </c>
      <c r="Z21" s="124">
        <f>+SUM(K21,N21,Q21,T21,W21)</f>
        <v>1452</v>
      </c>
      <c r="AA21" s="1364"/>
      <c r="AB21" s="42">
        <f>SUM(
SUMIFS(
'BLC Subcont'!$AE:$AE,
'BLC Subcont'!$U:$U,$A21,
'BLC Subcont'!$I:$I,AD$9,
'BLC Subcont'!$AA:$AA,$B21,
'BLC Subcont'!$HY:$HY,"IN HOUSE (CUTTING PRESS)"
))</f>
        <v>3024</v>
      </c>
      <c r="AC21" s="264">
        <f>SUM(SUMIFS(
'BLC Subcont'!$BV:$BV,
'BLC Subcont'!$U:$U,$A21,
'BLC Subcont'!$I:$I,AD$9,
'BLC Subcont'!$AA:$AA,$B21,
'BLC Subcont'!$HY:$HY,"IN HOUSE (CUTTING PRESS)"
))</f>
        <v>3024</v>
      </c>
      <c r="AD21" s="1334"/>
      <c r="AE21" s="42">
        <f>SUM(
SUMIFS(
'BLC Subcont'!$AE:$AE,
'BLC Subcont'!$U:$U,$A21,
'BLC Subcont'!$I:$I,AG$9,
'BLC Subcont'!$AA:$AA,$B21,
'BLC Subcont'!$HY:$HY,"IN HOUSE (CUTTING PRESS)"
))</f>
        <v>1980</v>
      </c>
      <c r="AF21" s="264">
        <f>SUM(SUMIFS(
'BLC Subcont'!$BV:$BV,
'BLC Subcont'!$U:$U,$A21,
'BLC Subcont'!$I:$I,AG$9,
'BLC Subcont'!$AA:$AA,$B21,
'BLC Subcont'!$HY:$HY,"IN HOUSE (CUTTING PRESS)"
))</f>
        <v>1980</v>
      </c>
      <c r="AG21" s="1334"/>
      <c r="AH21" s="42">
        <f>SUM(
SUMIFS(
'BLC Subcont'!$AE:$AE,
'BLC Subcont'!$U:$U,$A21,
'BLC Subcont'!$I:$I,AJ$9,
'BLC Subcont'!$AA:$AA,$B21,
'BLC Subcont'!$HY:$HY,"IN HOUSE (CUTTING PRESS)"
))</f>
        <v>2838</v>
      </c>
      <c r="AI21" s="264">
        <f>SUM(SUMIFS(
'BLC Subcont'!$BV:$BV,
'BLC Subcont'!$U:$U,$A21,
'BLC Subcont'!$I:$I,AJ$9,
'BLC Subcont'!$AA:$AA,$B21,
'BLC Subcont'!$HY:$HY,"IN HOUSE (CUTTING PRESS)"
))</f>
        <v>2838</v>
      </c>
      <c r="AJ21" s="1334"/>
      <c r="AK21" s="42">
        <f>SUM(
SUMIFS(
'BLC Subcont'!$AE:$AE,
'BLC Subcont'!$U:$U,$A21,
'BLC Subcont'!$I:$I,AM$9,
'BLC Subcont'!$AA:$AA,$B21,
'BLC Subcont'!$HY:$HY,"IN HOUSE (CUTTING PRESS)"
))</f>
        <v>744</v>
      </c>
      <c r="AL21" s="264">
        <f>SUM(SUMIFS(
'BLC Subcont'!$BV:$BV,
'BLC Subcont'!$U:$U,$A21,
'BLC Subcont'!$I:$I,AM$9,
'BLC Subcont'!$AA:$AA,$B21,
'BLC Subcont'!$HY:$HY,"IN HOUSE (CUTTING PRESS)"
))</f>
        <v>744</v>
      </c>
      <c r="AM21" s="1334"/>
      <c r="AN21" s="42">
        <f>SUM(
SUMIFS(
'BLC Subcont'!$AE:$AE,
'BLC Subcont'!$U:$U,$A21,
'BLC Subcont'!$I:$I,AP$9,
'BLC Subcont'!$AA:$AA,$B21,
'BLC Subcont'!$HY:$HY,"IN HOUSE (CUTTING PRESS)"
))</f>
        <v>0</v>
      </c>
      <c r="AO21" s="264">
        <f>SUM(SUMIFS(
'BLC Subcont'!$BV:$BV,
'BLC Subcont'!$U:$U,$A21,
'BLC Subcont'!$I:$I,AP$9,
'BLC Subcont'!$AA:$AA,$B21,
'BLC Subcont'!$HY:$HY,"IN HOUSE (CUTTING PRESS)"
))</f>
        <v>0</v>
      </c>
      <c r="AP21" s="1334"/>
      <c r="AQ21" s="42">
        <f>SUM(
SUMIFS(
'BLC Subcont'!$AE:$AE,
'BLC Subcont'!$U:$U,$A21,
'BLC Subcont'!$I:$I,AS$9,
'BLC Subcont'!$AA:$AA,$B21,
'BLC Subcont'!$HY:$HY,"IN HOUSE (CUTTING PRESS)"
))</f>
        <v>0</v>
      </c>
      <c r="AR21" s="124">
        <f>SUM(SUMIFS(
'BLC Subcont'!$BV:$BV,
'BLC Subcont'!$U:$U,$A21,
'BLC Subcont'!$I:$I,AS$9,
'BLC Subcont'!$AA:$AA,$B21,
'BLC Subcont'!$HY:$HY,"IN HOUSE (CUTTING PRESS)"
))</f>
        <v>0</v>
      </c>
      <c r="AS21" s="1334"/>
      <c r="AT21" s="42">
        <f>SUM(
SUMIFS(
'BLC Subcont'!$AE:$AE,
'BLC Subcont'!$U:$U,$A21,
'BLC Subcont'!$I:$I,AV$9,
'BLC Subcont'!$AA:$AA,$B21,
'BLC Subcont'!$HY:$HY,"IN HOUSE (CUTTING PRESS)"
))</f>
        <v>0</v>
      </c>
      <c r="AU21" s="124">
        <f>SUM(SUMIFS(
'BLC Subcont'!$BV:$BV,
'BLC Subcont'!$U:$U,$A21,
'BLC Subcont'!$I:$I,AV$9,
'BLC Subcont'!$AA:$AA,$B21,
'BLC Subcont'!$HY:$HY,"IN HOUSE (CUTTING PRESS)"
))</f>
        <v>0</v>
      </c>
      <c r="AV21" s="1334"/>
      <c r="AW21" s="42">
        <f t="shared" si="38"/>
        <v>2682</v>
      </c>
      <c r="AX21" s="264">
        <f t="shared" si="22"/>
        <v>2682</v>
      </c>
      <c r="AY21" s="1334"/>
      <c r="AZ21" s="42">
        <f>SUMIFS(RCCP!$HX$8:$HX$136,
RCCP!$A$8:$A$136,$A21,
RCCP!$C$8:$C$136,$B21
)+
(SUMIFS(RCCP!$IC$8:$IC$136,
RCCP!$A$8:$A$136,$A21,
RCCP!$C$8:$C$136,$B21)/4)</f>
        <v>2682</v>
      </c>
      <c r="BA21" s="124">
        <f>SUMIFS(RCCP!$HX$8:$HX$136,
RCCP!$A$8:$A$136,$A21,
RCCP!$C$8:$C$136,$B21
)+
(SUMIFS(RCCP!$IC$8:$IC$136,
RCCP!$A$8:$A$136,$A21,
RCCP!$C$8:$C$136,$B21)/4)</f>
        <v>2682</v>
      </c>
      <c r="BB21" s="1334"/>
      <c r="BC21" s="42">
        <f>SUMIFS(RCCP!$HY$8:$HY$136,
RCCP!$A$8:$A$136,$A21,
RCCP!$C$8:$C$136,$B21
)+
(SUMIFS(RCCP!$IC$8:$IC$136,
RCCP!$A$8:$A$136,$A21,
RCCP!$C$8:$C$136,$B21)/4)</f>
        <v>0</v>
      </c>
      <c r="BD21" s="264">
        <f>SUMIFS(RCCP!$HY$8:$HY$136,
RCCP!$A$8:$A$136,$A21,
RCCP!$C$8:$C$136,$B21
)+
(SUMIFS(RCCP!$IC$8:$IC$136,
RCCP!$A$8:$A$136,$A21,
RCCP!$C$8:$C$136,$B21)/4)</f>
        <v>0</v>
      </c>
      <c r="BE21" s="1334"/>
      <c r="BF21" s="42">
        <f>SUMIFS(RCCP!$HZ$8:$HZ$136,
RCCP!$A$8:$A$136,$A21,
RCCP!$C$8:$C$136,$B21
)+
(SUMIFS(RCCP!$IC$8:$IC$136,
RCCP!$A$8:$A$136,$A21,
RCCP!$C$8:$C$136,$B21)/4)</f>
        <v>4014</v>
      </c>
      <c r="BG21" s="264">
        <f>SUMIFS(RCCP!$HZ$8:$HZ$136,
RCCP!$A$8:$A$136,$A21,
RCCP!$C$8:$C$136,$B21
)+
(SUMIFS(RCCP!$IC$8:$IC$136,
RCCP!$A$8:$A$136,$A21,
RCCP!$C$8:$C$136,$B21)/4)</f>
        <v>4014</v>
      </c>
      <c r="BH21" s="1334"/>
      <c r="BI21" s="42">
        <f>SUMIFS(RCCP!$IA$8:$IA$136,
RCCP!$A$8:$A$136,$A21,
RCCP!$C$8:$C$136,$B21
)+
(SUMIFS(RCCP!$IC$8:$IC$136,
RCCP!$A$8:$A$136,$A21,
RCCP!$C$8:$C$136,$B21)/4)</f>
        <v>0</v>
      </c>
      <c r="BJ21" s="264">
        <f>SUMIFS(RCCP!$IA$8:$IA$136,
RCCP!$A$8:$A$136,$A21,
RCCP!$C$8:$C$136,$B21
)+
(SUMIFS(RCCP!$IC$8:$IC$136,
RCCP!$A$8:$A$136,$A21,
RCCP!$C$8:$C$136,$B21)/4)</f>
        <v>0</v>
      </c>
      <c r="BK21" s="1334"/>
      <c r="BL21" s="42">
        <f>SUMIFS(RCCP!$IF$8:$IF$136,
RCCP!$A$8:$A$136,$A21,
RCCP!$C$8:$C$136,$B21
)+
(SUMIFS(RCCP!$IK$8:$IK$136,
RCCP!$A$8:$A$136,$A21,
RCCP!$C$8:$C$136,$B21)/4)</f>
        <v>2004</v>
      </c>
      <c r="BM21" s="264">
        <f>SUMIFS(RCCP!$IF$8:$IF$136,
RCCP!$A$8:$A$136,$A21,
RCCP!$C$8:$C$136,$B21
)+
(SUMIFS(RCCP!$IK$8:$IK$136,
RCCP!$A$8:$A$136,$A21,
RCCP!$C$8:$C$136,$B21)/4)</f>
        <v>2004</v>
      </c>
      <c r="BN21" s="1334"/>
      <c r="BO21" s="42">
        <f>SUMIFS(RCCP!$IG$8:$IG$136,
RCCP!$A$8:$A$136,$A21,
RCCP!$C$8:$C$136,$B21
)+
(SUMIFS(RCCP!$IK$8:$IK$136,
RCCP!$A$8:$A$136,$A21,
RCCP!$C$8:$C$136,$B21)/4)</f>
        <v>2004</v>
      </c>
      <c r="BP21" s="264">
        <f>SUMIFS(RCCP!$IG$8:$IG$136,
RCCP!$A$8:$A$136,$A21,
RCCP!$C$8:$C$136,$B21
)+
(SUMIFS(RCCP!$IK$8:$IK$136,
RCCP!$A$8:$A$136,$A21,
RCCP!$C$8:$C$136,$B21)/4)</f>
        <v>2004</v>
      </c>
      <c r="BQ21" s="1334"/>
      <c r="BR21" s="42">
        <f>SUMIFS(RCCP!$IH$8:$IH$136,
RCCP!$A$8:$A$136,$A21,
RCCP!$C$8:$C$136,$B21
)+
(SUMIFS(RCCP!$IK$8:$IK$136,
RCCP!$A$8:$A$136,$A21,
RCCP!$C$8:$C$136,$B21)/4)</f>
        <v>2004</v>
      </c>
      <c r="BS21" s="264">
        <f>SUMIFS(RCCP!$IH$8:$IH$136,
RCCP!$A$8:$A$136,$A21,
RCCP!$C$8:$C$136,$B21
)+
(SUMIFS(RCCP!$IK$8:$IK$136,
RCCP!$A$8:$A$136,$A21,
RCCP!$C$8:$C$136,$B21)/4)</f>
        <v>2004</v>
      </c>
      <c r="BT21" s="1334"/>
      <c r="BU21" s="42">
        <f>SUMIFS(RCCP!$II$8:$II$136,
RCCP!$A$8:$A$136,$A21,
RCCP!$C$8:$C$136,$B21
)+
(SUMIFS(RCCP!$IK$8:$IK$136,
RCCP!$A$8:$A$136,$A21,
RCCP!$C$8:$C$136,$B21)/4)</f>
        <v>2004</v>
      </c>
      <c r="BV21" s="264">
        <f>SUMIFS(RCCP!$II$8:$II$136,
RCCP!$A$8:$A$136,$A21,
RCCP!$C$8:$C$136,$B21
)+
(SUMIFS(RCCP!$IK$8:$IK$136,
RCCP!$A$8:$A$136,$A21,
RCCP!$C$8:$C$136,$B21)/4)</f>
        <v>2004</v>
      </c>
      <c r="BW21" s="1334"/>
      <c r="BX21" s="42">
        <f>SUMIFS(RCCP!$IN$8:$IN$136,
RCCP!$A$8:$A$136,$A21,
RCCP!$C$8:$C$136,$B21
)+
(SUMIFS(RCCP!$IT$8:$IT$136,
RCCP!$A$8:$A$136,$A21,
RCCP!$C$8:$C$136,$B21)/5)</f>
        <v>0</v>
      </c>
      <c r="BY21" s="264">
        <f>SUMIFS(RCCP!$IN$8:$IN$136,
RCCP!$A$8:$A$136,$A21,
RCCP!$C$8:$C$136,$B21
)+
(SUMIFS(RCCP!$IT$8:$IT$136,
RCCP!$A$8:$A$136,$A21,
RCCP!$C$8:$C$136,$B21)/5)</f>
        <v>0</v>
      </c>
      <c r="BZ21" s="1334"/>
      <c r="CA21" s="42">
        <f>SUMIFS(RCCP!$IO$8:$IO$136,
RCCP!$A$8:$A$136,$A21,
RCCP!$C$8:$C$136,$B21
)+
(SUMIFS(RCCP!$IT$8:$IT$136,
RCCP!$A$8:$A$136,$A21,
RCCP!$C$8:$C$136,$B21)/5)</f>
        <v>0</v>
      </c>
      <c r="CB21" s="264">
        <f>SUMIFS(RCCP!$IO$8:$IO$136,
RCCP!$A$8:$A$136,$A21,
RCCP!$C$8:$C$136,$B21
)+
(SUMIFS(RCCP!$IT$8:$IT$136,
RCCP!$A$8:$A$136,$A21,
RCCP!$C$8:$C$136,$B21)/5)</f>
        <v>0</v>
      </c>
      <c r="CC21" s="1334"/>
      <c r="CD21" s="42">
        <f>SUMIFS(RCCP!$IP$8:$IP$136,
RCCP!$A$8:$A$136,$A21,
RCCP!$C$8:$C$136,$B21
)+
(SUMIFS(RCCP!$IT$8:$IT$136,
RCCP!$A$8:$A$136,$A21,
RCCP!$C$8:$C$136,$B21)/5)</f>
        <v>0</v>
      </c>
      <c r="CE21" s="264">
        <f>SUMIFS(RCCP!$IP$8:$IP$136,
RCCP!$A$8:$A$136,$A21,
RCCP!$C$8:$C$136,$B21
)+
(SUMIFS(RCCP!$IT$8:$IT$136,
RCCP!$A$8:$A$136,$A21,
RCCP!$C$8:$C$136,$B21)/5)</f>
        <v>0</v>
      </c>
      <c r="CF21" s="1334"/>
      <c r="CG21" s="42">
        <f>SUMIFS(RCCP!$IQ$8:$IQ$136,
RCCP!$A$8:$A$136,$A21,
RCCP!$C$8:$C$136,$B21
)+
(SUMIFS(RCCP!$IT$8:$IT$136,
RCCP!$A$8:$A$136,$A21,
RCCP!$C$8:$C$136,$B21)/5)</f>
        <v>0</v>
      </c>
      <c r="CH21" s="264">
        <f>SUMIFS(RCCP!$IQ$8:$IQ$136,
RCCP!$A$8:$A$136,$A21,
RCCP!$C$8:$C$136,$B21
)+
(SUMIFS(RCCP!$IT$8:$IT$136,
RCCP!$A$8:$A$136,$A21,
RCCP!$C$8:$C$136,$B21)/5)</f>
        <v>0</v>
      </c>
      <c r="CI21" s="1334"/>
      <c r="CJ21" s="42">
        <f>SUMIFS(RCCP!$IR$8:$IR$136,
RCCP!$A$8:$A$136,$A21,
RCCP!$C$8:$C$136,$B21
)+
(SUMIFS(RCCP!$IT$8:$IT$136,
RCCP!$A$8:$A$136,$A21,
RCCP!$C$8:$C$136,$B21)/5)</f>
        <v>0</v>
      </c>
      <c r="CK21" s="264">
        <f>SUMIFS(RCCP!$IR$8:$IR$136,
RCCP!$A$8:$A$136,$A21,
RCCP!$C$8:$C$136,$B21
)+
(SUMIFS(RCCP!$IT$8:$IT$136,
RCCP!$A$8:$A$136,$A21,
RCCP!$C$8:$C$136,$B21)/5)</f>
        <v>0</v>
      </c>
      <c r="CL21" s="1334"/>
      <c r="CM21" s="42">
        <f>SUMIFS(RCCP!$IW$8:$IW$136,
RCCP!$A$8:$A$136,$A21,
RCCP!$C$8:$C$136,$B21
)+
(SUMIFS(RCCP!$JB$8:$JB$136,
RCCP!$A$8:$A$136,$A21,
RCCP!$C$8:$C$136,$B21)/4)</f>
        <v>189</v>
      </c>
      <c r="CN21" s="264">
        <f>SUMIFS(RCCP!$IW$8:$IW$136,
RCCP!$A$8:$A$136,$A21,
RCCP!$C$8:$C$136,$B21
)+
(SUMIFS(RCCP!$JB$8:$JB$136,
RCCP!$A$8:$A$136,$A21,
RCCP!$C$8:$C$136,$B21)/4)</f>
        <v>189</v>
      </c>
      <c r="CO21" s="1334"/>
      <c r="CP21" s="42">
        <f>SUMIFS(RCCP!$IX$8:$IX$136,
RCCP!$A$8:$A$136,$A21,
RCCP!$C$8:$C$136,$B21
)+
(SUMIFS(RCCP!$JB$8:$JB$136,
RCCP!$A$8:$A$136,$A21,
RCCP!$C$8:$C$136,$B21)/4)</f>
        <v>189</v>
      </c>
      <c r="CQ21" s="264">
        <f>SUMIFS(RCCP!$IX$8:$IX$136,
RCCP!$A$8:$A$136,$A21,
RCCP!$C$8:$C$136,$B21
)+
(SUMIFS(RCCP!$JB$8:$JB$136,
RCCP!$A$8:$A$136,$A21,
RCCP!$C$8:$C$136,$B21)/4)</f>
        <v>189</v>
      </c>
      <c r="CR21" s="1334"/>
      <c r="CS21" s="42">
        <f>SUMIFS(RCCP!$IY$8:$IY$136,
RCCP!$A$8:$A$136,$A21,
RCCP!$C$8:$C$136,$B21
)+
(SUMIFS(RCCP!$JB$8:$JB$136,
RCCP!$A$8:$A$136,$A21,
RCCP!$C$8:$C$136,$B21)/4)</f>
        <v>189</v>
      </c>
      <c r="CT21" s="264">
        <f>SUMIFS(RCCP!$IY$8:$IY$136,
RCCP!$A$8:$A$136,$A21,
RCCP!$C$8:$C$136,$B21
)+
(SUMIFS(RCCP!$JB$8:$JB$136,
RCCP!$A$8:$A$136,$A21,
RCCP!$C$8:$C$136,$B21)/4)</f>
        <v>189</v>
      </c>
      <c r="CU21" s="1334"/>
      <c r="CV21" s="42">
        <f>SUMIFS(RCCP!$IZ$8:$IZ$136,
RCCP!$A$8:$A$136,$A21,
RCCP!$C$8:$C$136,$B21
)+
(SUMIFS(RCCP!$JB$8:$JB$136,
RCCP!$A$8:$A$136,$A21,
RCCP!$C$8:$C$136,$B21)/4)</f>
        <v>189</v>
      </c>
      <c r="CW21" s="264">
        <f>SUMIFS(RCCP!$IZ$8:$IZ$136,
RCCP!$A$8:$A$136,$A21,
RCCP!$C$8:$C$136,$B21
)+
(SUMIFS(RCCP!$JB$8:$JB$136,
RCCP!$A$8:$A$136,$A21,
RCCP!$C$8:$C$136,$B21)/4)</f>
        <v>189</v>
      </c>
      <c r="CX21" s="1334"/>
      <c r="CY21" s="42">
        <f>SUMIFS(RCCP!$JE$8:$JE$136,
RCCP!$A$8:$A$136,$A21,
RCCP!$C$8:$C$136,$B21
)+
(SUMIFS(RCCP!$JJ$8:$JJ$136,
RCCP!$A$8:$A$136,$A21,
RCCP!$C$8:$C$136,$B21)/4)</f>
        <v>4605</v>
      </c>
      <c r="CZ21" s="264">
        <f>SUMIFS(RCCP!$JE$8:$JE$136,
RCCP!$A$8:$A$136,$A21,
RCCP!$C$8:$C$136,$B21
)+
(SUMIFS(RCCP!$JJ$8:$JJ$136,
RCCP!$A$8:$A$136,$A21,
RCCP!$C$8:$C$136,$B21)/4)</f>
        <v>4605</v>
      </c>
      <c r="DA21" s="1334"/>
      <c r="DB21" s="42">
        <f>SUMIFS(RCCP!$JF$8:$JF$136,
RCCP!$A$8:$A$136,$A21,
RCCP!$C$8:$C$136,$B21
)+
(SUMIFS(RCCP!$JJ$8:$JJ$136,
RCCP!$A$8:$A$136,$A21,
RCCP!$C$8:$C$136,$B21)/4)</f>
        <v>4605</v>
      </c>
      <c r="DC21" s="264">
        <f>SUMIFS(RCCP!$JF$8:$JF$136,
RCCP!$A$8:$A$136,$A21,
RCCP!$C$8:$C$136,$B21
)+
(SUMIFS(RCCP!$JJ$8:$JJ$136,
RCCP!$A$8:$A$136,$A21,
RCCP!$C$8:$C$136,$B21)/4)</f>
        <v>4605</v>
      </c>
      <c r="DD21" s="1334"/>
      <c r="DE21" s="42">
        <f>SUMIFS(RCCP!$JG$8:$JG$136,
RCCP!$A$8:$A$136,$A21,
RCCP!$C$8:$C$136,$B21
)+
(SUMIFS(RCCP!$JJ$8:$JJ$136,
RCCP!$A$8:$A$136,$A21,
RCCP!$C$8:$C$136,$B21)/4)</f>
        <v>4605</v>
      </c>
      <c r="DF21" s="264">
        <f>SUMIFS(RCCP!$JG$8:$JG$136,
RCCP!$A$8:$A$136,$A21,
RCCP!$C$8:$C$136,$B21
)+
(SUMIFS(RCCP!$JJ$8:$JJ$136,
RCCP!$A$8:$A$136,$A21,
RCCP!$C$8:$C$136,$B21)/4)</f>
        <v>4605</v>
      </c>
      <c r="DG21" s="1334"/>
      <c r="DH21" s="42">
        <f>SUMIFS(RCCP!$JH$8:$JH$136,
RCCP!$A$8:$A$136,$A21,
RCCP!$C$8:$C$136,$B21
)+
(SUMIFS(RCCP!$JJ$8:$JJ$136,
RCCP!$A$8:$A$136,$A21,
RCCP!$C$8:$C$136,$B21)/4)</f>
        <v>4605</v>
      </c>
      <c r="DI21" s="264">
        <f>SUMIFS(RCCP!$JH$8:$JH$136,
RCCP!$A$8:$A$136,$A21,
RCCP!$C$8:$C$136,$B21
)+
(SUMIFS(RCCP!$JJ$8:$JJ$136,
RCCP!$A$8:$A$136,$A21,
RCCP!$C$8:$C$136,$B21)/4)</f>
        <v>4605</v>
      </c>
      <c r="DJ21" s="1334"/>
    </row>
    <row r="22" spans="1:114" s="5" customFormat="1" ht="16.5" customHeight="1" x14ac:dyDescent="0.35">
      <c r="A22" s="64">
        <v>880</v>
      </c>
      <c r="B22" s="65" t="str">
        <f>+B20</f>
        <v>Preschool</v>
      </c>
      <c r="C22" s="39" t="s">
        <v>103</v>
      </c>
      <c r="D22" s="1348"/>
      <c r="E22" s="1338"/>
      <c r="F22" s="1338"/>
      <c r="G22" s="1338"/>
      <c r="H22" s="1341"/>
      <c r="I22" s="1344"/>
      <c r="J22" s="42">
        <f>SUM(
SUMIFS(
'BLC Subcont'!$AE:$AE,
'BLC Subcont'!$U:$U,$A22,
'BLC Subcont'!$I:$I,L$9,
'BLC Subcont'!$AA:$AA,$B22,
'BLC Subcont'!$IA:$IA,"IN HOUSE (CUTTING PRESS)"
))</f>
        <v>0</v>
      </c>
      <c r="K22" s="124">
        <f>SUM(SUMIFS(
'BLC Subcont'!$BW:$BW,
'BLC Subcont'!$U:$U,$A22,
'BLC Subcont'!$I:$I,L$9,
'BLC Subcont'!$AA:$AA,$B22,
'BLC Subcont'!$IA:$IA,"IN HOUSE (CUTTING PRESS)"
))</f>
        <v>0</v>
      </c>
      <c r="L22" s="1351"/>
      <c r="M22" s="42">
        <f>SUM(
SUMIFS(
'BLC Subcont'!$AE:$AE,
'BLC Subcont'!$U:$U,$A22,
'BLC Subcont'!$I:$I,O$9,
'BLC Subcont'!$AA:$AA,$B22,
'BLC Subcont'!$IA:$IA,"IN HOUSE (CUTTING PRESS)"
))</f>
        <v>4236</v>
      </c>
      <c r="N22" s="124">
        <f>SUM(SUMIFS(
'BLC Subcont'!$BW:$BW,
'BLC Subcont'!$U:$U,$A22,
'BLC Subcont'!$I:$I,O$9,
'BLC Subcont'!$AA:$AA,$B22,
'BLC Subcont'!$IA:$IA,"IN HOUSE (CUTTING PRESS)"
))</f>
        <v>0</v>
      </c>
      <c r="O22" s="1335"/>
      <c r="P22" s="42">
        <f>SUM(
SUMIFS(
'BLC Subcont'!$AE:$AE,
'BLC Subcont'!$U:$U,$A22,
'BLC Subcont'!$I:$I,R$9,
'BLC Subcont'!$AA:$AA,$B22,
'BLC Subcont'!$IA:$IA,"IN HOUSE (CUTTING PRESS)"
))</f>
        <v>0</v>
      </c>
      <c r="Q22" s="124">
        <f>SUM(SUMIFS(
'BLC Subcont'!$BW:$BW,
'BLC Subcont'!$U:$U,$A22,
'BLC Subcont'!$I:$I,R$9,
'BLC Subcont'!$AA:$AA,$B22,
'BLC Subcont'!$IA:$IA,"IN HOUSE (CUTTING PRESS)"
))</f>
        <v>0</v>
      </c>
      <c r="R22" s="1335"/>
      <c r="S22" s="42">
        <f>SUM(
SUMIFS(
'BLC Subcont'!$AE:$AE,
'BLC Subcont'!$U:$U,$A22,
'BLC Subcont'!$I:$I,U$9,
'BLC Subcont'!$AA:$AA,$B22,
'BLC Subcont'!$IA:$IA,"IN HOUSE (CUTTING PRESS)"
))</f>
        <v>3966</v>
      </c>
      <c r="T22" s="124">
        <f>SUM(SUMIFS(
'BLC Subcont'!$BW:$BW,
'BLC Subcont'!$U:$U,$A22,
'BLC Subcont'!$I:$I,U$9,
'BLC Subcont'!$AA:$AA,$B22,
'BLC Subcont'!$IA:$IA,"IN HOUSE (CUTTING PRESS)"
))</f>
        <v>582</v>
      </c>
      <c r="U22" s="1335"/>
      <c r="V22" s="42">
        <v>3966</v>
      </c>
      <c r="W22" s="124">
        <v>870</v>
      </c>
      <c r="X22" s="1335"/>
      <c r="Y22" s="42">
        <f>+SUM(J22,M22,P22,S22,V22)</f>
        <v>12168</v>
      </c>
      <c r="Z22" s="124">
        <f>+SUM(K22,N22,Q22,T22,W22)</f>
        <v>1452</v>
      </c>
      <c r="AA22" s="1365"/>
      <c r="AB22" s="42">
        <f>SUM(
SUMIFS(
'BLC Subcont'!$AE:$AE,
'BLC Subcont'!$U:$U,$A22,
'BLC Subcont'!$I:$I,AD$9,
'BLC Subcont'!$AA:$AA,$B22,
'BLC Subcont'!$IA:$IA,"IN HOUSE (CUTTING PRESS)"
))</f>
        <v>3024</v>
      </c>
      <c r="AC22" s="264">
        <f>SUM(SUMIFS(
'BLC Subcont'!$BW:$BW,
'BLC Subcont'!$U:$U,$A22,
'BLC Subcont'!$I:$I,AD$9,
'BLC Subcont'!$AA:$AA,$B22,
'BLC Subcont'!$IA:$IA,"IN HOUSE (CUTTING PRESS)"
))</f>
        <v>3024</v>
      </c>
      <c r="AD22" s="1335"/>
      <c r="AE22" s="42">
        <f>SUM(
SUMIFS(
'BLC Subcont'!$AE:$AE,
'BLC Subcont'!$U:$U,$A22,
'BLC Subcont'!$I:$I,AG$9,
'BLC Subcont'!$AA:$AA,$B22,
'BLC Subcont'!$IA:$IA,"IN HOUSE (CUTTING PRESS)"
))</f>
        <v>1980</v>
      </c>
      <c r="AF22" s="264">
        <f>SUM(SUMIFS(
'BLC Subcont'!$BW:$BW,
'BLC Subcont'!$U:$U,$A22,
'BLC Subcont'!$I:$I,AG$9,
'BLC Subcont'!$AA:$AA,$B22,
'BLC Subcont'!$IA:$IA,"IN HOUSE (CUTTING PRESS)"
))</f>
        <v>1980</v>
      </c>
      <c r="AG22" s="1335"/>
      <c r="AH22" s="42">
        <f>SUM(
SUMIFS(
'BLC Subcont'!$AE:$AE,
'BLC Subcont'!$U:$U,$A22,
'BLC Subcont'!$I:$I,AJ$9,
'BLC Subcont'!$AA:$AA,$B22,
'BLC Subcont'!$IA:$IA,"IN HOUSE (CUTTING PRESS)"
))</f>
        <v>2838</v>
      </c>
      <c r="AI22" s="264">
        <f>SUM(SUMIFS(
'BLC Subcont'!$BW:$BW,
'BLC Subcont'!$U:$U,$A22,
'BLC Subcont'!$I:$I,AJ$9,
'BLC Subcont'!$AA:$AA,$B22,
'BLC Subcont'!$IA:$IA,"IN HOUSE (CUTTING PRESS)"
))</f>
        <v>2838</v>
      </c>
      <c r="AJ22" s="1335"/>
      <c r="AK22" s="42">
        <f>SUM(
SUMIFS(
'BLC Subcont'!$AE:$AE,
'BLC Subcont'!$U:$U,$A22,
'BLC Subcont'!$I:$I,AM$9,
'BLC Subcont'!$AA:$AA,$B22,
'BLC Subcont'!$IA:$IA,"IN HOUSE (CUTTING PRESS)"
))</f>
        <v>744</v>
      </c>
      <c r="AL22" s="264">
        <f>SUM(SUMIFS(
'BLC Subcont'!$BW:$BW,
'BLC Subcont'!$U:$U,$A22,
'BLC Subcont'!$I:$I,AM$9,
'BLC Subcont'!$AA:$AA,$B22,
'BLC Subcont'!$IA:$IA,"IN HOUSE (CUTTING PRESS)"
))</f>
        <v>744</v>
      </c>
      <c r="AM22" s="1335"/>
      <c r="AN22" s="42">
        <f>SUM(
SUMIFS(
'BLC Subcont'!$AE:$AE,
'BLC Subcont'!$U:$U,$A22,
'BLC Subcont'!$I:$I,AP$9,
'BLC Subcont'!$AA:$AA,$B22,
'BLC Subcont'!$IA:$IA,"IN HOUSE (CUTTING PRESS)"
))</f>
        <v>0</v>
      </c>
      <c r="AO22" s="264">
        <f>SUM(SUMIFS(
'BLC Subcont'!$BW:$BW,
'BLC Subcont'!$U:$U,$A22,
'BLC Subcont'!$I:$I,AP$9,
'BLC Subcont'!$AA:$AA,$B22,
'BLC Subcont'!$IA:$IA,"IN HOUSE (CUTTING PRESS)"
))</f>
        <v>0</v>
      </c>
      <c r="AP22" s="1335"/>
      <c r="AQ22" s="42">
        <f>SUM(
SUMIFS(
'BLC Subcont'!$AE:$AE,
'BLC Subcont'!$U:$U,$A22,
'BLC Subcont'!$I:$I,AS$9,
'BLC Subcont'!$AA:$AA,$B22,
'BLC Subcont'!$IA:$IA,"IN HOUSE (CUTTING PRESS)"
))</f>
        <v>0</v>
      </c>
      <c r="AR22" s="124">
        <f>SUM(SUMIFS(
'BLC Subcont'!$BW:$BW,
'BLC Subcont'!$U:$U,$A22,
'BLC Subcont'!$I:$I,AS$9,
'BLC Subcont'!$AA:$AA,$B22,
'BLC Subcont'!$IA:$IA,"IN HOUSE (CUTTING PRESS)"
))</f>
        <v>0</v>
      </c>
      <c r="AS22" s="1335"/>
      <c r="AT22" s="42">
        <f>SUM(
SUMIFS(
'BLC Subcont'!$AE:$AE,
'BLC Subcont'!$U:$U,$A22,
'BLC Subcont'!$I:$I,AV$9,
'BLC Subcont'!$AA:$AA,$B22,
'BLC Subcont'!$IA:$IA,"IN HOUSE (CUTTING PRESS)"
))</f>
        <v>0</v>
      </c>
      <c r="AU22" s="124">
        <f>SUM(SUMIFS(
'BLC Subcont'!$BW:$BW,
'BLC Subcont'!$U:$U,$A22,
'BLC Subcont'!$I:$I,AV$9,
'BLC Subcont'!$AA:$AA,$B22,
'BLC Subcont'!$IA:$IA,"IN HOUSE (CUTTING PRESS)"
))</f>
        <v>0</v>
      </c>
      <c r="AV22" s="1335"/>
      <c r="AW22" s="42">
        <f t="shared" si="38"/>
        <v>2682</v>
      </c>
      <c r="AX22" s="264">
        <f t="shared" si="22"/>
        <v>2682</v>
      </c>
      <c r="AY22" s="1335"/>
      <c r="AZ22" s="42">
        <f>SUMIFS(RCCP!$HX$8:$HX$136,
RCCP!$A$8:$A$136,$A22,
RCCP!$C$8:$C$136,$B22
)+
(SUMIFS(RCCP!$IC$8:$IC$136,
RCCP!$A$8:$A$136,$A22,
RCCP!$C$8:$C$136,$B22)/4)</f>
        <v>2682</v>
      </c>
      <c r="BA22" s="124">
        <f>SUMIFS(RCCP!$HX$8:$HX$136,
RCCP!$A$8:$A$136,$A22,
RCCP!$C$8:$C$136,$B22
)+
(SUMIFS(RCCP!$IC$8:$IC$136,
RCCP!$A$8:$A$136,$A22,
RCCP!$C$8:$C$136,$B22)/4)</f>
        <v>2682</v>
      </c>
      <c r="BB22" s="1335"/>
      <c r="BC22" s="42">
        <f>SUMIFS(RCCP!$HY$8:$HY$136,
RCCP!$A$8:$A$136,$A22,
RCCP!$C$8:$C$136,$B22
)+
(SUMIFS(RCCP!$IC$8:$IC$136,
RCCP!$A$8:$A$136,$A22,
RCCP!$C$8:$C$136,$B22)/4)</f>
        <v>0</v>
      </c>
      <c r="BD22" s="264">
        <f>SUMIFS(RCCP!$HY$8:$HY$136,
RCCP!$A$8:$A$136,$A22,
RCCP!$C$8:$C$136,$B22
)+
(SUMIFS(RCCP!$IC$8:$IC$136,
RCCP!$A$8:$A$136,$A22,
RCCP!$C$8:$C$136,$B22)/4)</f>
        <v>0</v>
      </c>
      <c r="BE22" s="1335"/>
      <c r="BF22" s="42">
        <f>SUMIFS(RCCP!$HZ$8:$HZ$136,
RCCP!$A$8:$A$136,$A22,
RCCP!$C$8:$C$136,$B22
)+
(SUMIFS(RCCP!$IC$8:$IC$136,
RCCP!$A$8:$A$136,$A22,
RCCP!$C$8:$C$136,$B22)/4)</f>
        <v>4014</v>
      </c>
      <c r="BG22" s="264">
        <f>SUMIFS(RCCP!$HZ$8:$HZ$136,
RCCP!$A$8:$A$136,$A22,
RCCP!$C$8:$C$136,$B22
)+
(SUMIFS(RCCP!$IC$8:$IC$136,
RCCP!$A$8:$A$136,$A22,
RCCP!$C$8:$C$136,$B22)/4)</f>
        <v>4014</v>
      </c>
      <c r="BH22" s="1335"/>
      <c r="BI22" s="42">
        <f>SUMIFS(RCCP!$IA$8:$IA$136,
RCCP!$A$8:$A$136,$A22,
RCCP!$C$8:$C$136,$B22
)+
(SUMIFS(RCCP!$IC$8:$IC$136,
RCCP!$A$8:$A$136,$A22,
RCCP!$C$8:$C$136,$B22)/4)</f>
        <v>0</v>
      </c>
      <c r="BJ22" s="264">
        <f>SUMIFS(RCCP!$IA$8:$IA$136,
RCCP!$A$8:$A$136,$A22,
RCCP!$C$8:$C$136,$B22
)+
(SUMIFS(RCCP!$IC$8:$IC$136,
RCCP!$A$8:$A$136,$A22,
RCCP!$C$8:$C$136,$B22)/4)</f>
        <v>0</v>
      </c>
      <c r="BK22" s="1335"/>
      <c r="BL22" s="42">
        <f>SUMIFS(RCCP!$IF$8:$IF$136,
RCCP!$A$8:$A$136,$A22,
RCCP!$C$8:$C$136,$B22
)+
(SUMIFS(RCCP!$IK$8:$IK$136,
RCCP!$A$8:$A$136,$A22,
RCCP!$C$8:$C$136,$B22)/4)</f>
        <v>2004</v>
      </c>
      <c r="BM22" s="264">
        <f>SUMIFS(RCCP!$IF$8:$IF$136,
RCCP!$A$8:$A$136,$A22,
RCCP!$C$8:$C$136,$B22
)+
(SUMIFS(RCCP!$IK$8:$IK$136,
RCCP!$A$8:$A$136,$A22,
RCCP!$C$8:$C$136,$B22)/4)</f>
        <v>2004</v>
      </c>
      <c r="BN22" s="1335"/>
      <c r="BO22" s="42">
        <f>SUMIFS(RCCP!$IG$8:$IG$136,
RCCP!$A$8:$A$136,$A22,
RCCP!$C$8:$C$136,$B22
)+
(SUMIFS(RCCP!$IK$8:$IK$136,
RCCP!$A$8:$A$136,$A22,
RCCP!$C$8:$C$136,$B22)/4)</f>
        <v>2004</v>
      </c>
      <c r="BP22" s="264">
        <f>SUMIFS(RCCP!$IG$8:$IG$136,
RCCP!$A$8:$A$136,$A22,
RCCP!$C$8:$C$136,$B22
)+
(SUMIFS(RCCP!$IK$8:$IK$136,
RCCP!$A$8:$A$136,$A22,
RCCP!$C$8:$C$136,$B22)/4)</f>
        <v>2004</v>
      </c>
      <c r="BQ22" s="1335"/>
      <c r="BR22" s="42">
        <f>SUMIFS(RCCP!$IH$8:$IH$136,
RCCP!$A$8:$A$136,$A22,
RCCP!$C$8:$C$136,$B22
)+
(SUMIFS(RCCP!$IK$8:$IK$136,
RCCP!$A$8:$A$136,$A22,
RCCP!$C$8:$C$136,$B22)/4)</f>
        <v>2004</v>
      </c>
      <c r="BS22" s="264">
        <f>SUMIFS(RCCP!$IH$8:$IH$136,
RCCP!$A$8:$A$136,$A22,
RCCP!$C$8:$C$136,$B22
)+
(SUMIFS(RCCP!$IK$8:$IK$136,
RCCP!$A$8:$A$136,$A22,
RCCP!$C$8:$C$136,$B22)/4)</f>
        <v>2004</v>
      </c>
      <c r="BT22" s="1335"/>
      <c r="BU22" s="42">
        <f>SUMIFS(RCCP!$II$8:$II$136,
RCCP!$A$8:$A$136,$A22,
RCCP!$C$8:$C$136,$B22
)+
(SUMIFS(RCCP!$IK$8:$IK$136,
RCCP!$A$8:$A$136,$A22,
RCCP!$C$8:$C$136,$B22)/4)</f>
        <v>2004</v>
      </c>
      <c r="BV22" s="264">
        <f>SUMIFS(RCCP!$II$8:$II$136,
RCCP!$A$8:$A$136,$A22,
RCCP!$C$8:$C$136,$B22
)+
(SUMIFS(RCCP!$IK$8:$IK$136,
RCCP!$A$8:$A$136,$A22,
RCCP!$C$8:$C$136,$B22)/4)</f>
        <v>2004</v>
      </c>
      <c r="BW22" s="1335"/>
      <c r="BX22" s="42">
        <f>SUMIFS(RCCP!$IN$8:$IN$136,
RCCP!$A$8:$A$136,$A22,
RCCP!$C$8:$C$136,$B22
)+
(SUMIFS(RCCP!$IT$8:$IT$136,
RCCP!$A$8:$A$136,$A22,
RCCP!$C$8:$C$136,$B22)/5)</f>
        <v>0</v>
      </c>
      <c r="BY22" s="264">
        <f>SUMIFS(RCCP!$IN$8:$IN$136,
RCCP!$A$8:$A$136,$A22,
RCCP!$C$8:$C$136,$B22
)+
(SUMIFS(RCCP!$IT$8:$IT$136,
RCCP!$A$8:$A$136,$A22,
RCCP!$C$8:$C$136,$B22)/5)</f>
        <v>0</v>
      </c>
      <c r="BZ22" s="1335"/>
      <c r="CA22" s="42">
        <f>SUMIFS(RCCP!$IO$8:$IO$136,
RCCP!$A$8:$A$136,$A22,
RCCP!$C$8:$C$136,$B22
)+
(SUMIFS(RCCP!$IT$8:$IT$136,
RCCP!$A$8:$A$136,$A22,
RCCP!$C$8:$C$136,$B22)/5)</f>
        <v>0</v>
      </c>
      <c r="CB22" s="264">
        <f>SUMIFS(RCCP!$IO$8:$IO$136,
RCCP!$A$8:$A$136,$A22,
RCCP!$C$8:$C$136,$B22
)+
(SUMIFS(RCCP!$IT$8:$IT$136,
RCCP!$A$8:$A$136,$A22,
RCCP!$C$8:$C$136,$B22)/5)</f>
        <v>0</v>
      </c>
      <c r="CC22" s="1335"/>
      <c r="CD22" s="42">
        <f>SUMIFS(RCCP!$IP$8:$IP$136,
RCCP!$A$8:$A$136,$A22,
RCCP!$C$8:$C$136,$B22
)+
(SUMIFS(RCCP!$IT$8:$IT$136,
RCCP!$A$8:$A$136,$A22,
RCCP!$C$8:$C$136,$B22)/5)</f>
        <v>0</v>
      </c>
      <c r="CE22" s="264">
        <f>SUMIFS(RCCP!$IP$8:$IP$136,
RCCP!$A$8:$A$136,$A22,
RCCP!$C$8:$C$136,$B22
)+
(SUMIFS(RCCP!$IT$8:$IT$136,
RCCP!$A$8:$A$136,$A22,
RCCP!$C$8:$C$136,$B22)/5)</f>
        <v>0</v>
      </c>
      <c r="CF22" s="1335"/>
      <c r="CG22" s="42">
        <f>SUMIFS(RCCP!$IQ$8:$IQ$136,
RCCP!$A$8:$A$136,$A22,
RCCP!$C$8:$C$136,$B22
)+
(SUMIFS(RCCP!$IT$8:$IT$136,
RCCP!$A$8:$A$136,$A22,
RCCP!$C$8:$C$136,$B22)/5)</f>
        <v>0</v>
      </c>
      <c r="CH22" s="264">
        <f>SUMIFS(RCCP!$IQ$8:$IQ$136,
RCCP!$A$8:$A$136,$A22,
RCCP!$C$8:$C$136,$B22
)+
(SUMIFS(RCCP!$IT$8:$IT$136,
RCCP!$A$8:$A$136,$A22,
RCCP!$C$8:$C$136,$B22)/5)</f>
        <v>0</v>
      </c>
      <c r="CI22" s="1335"/>
      <c r="CJ22" s="42">
        <f>SUMIFS(RCCP!$IR$8:$IR$136,
RCCP!$A$8:$A$136,$A22,
RCCP!$C$8:$C$136,$B22
)+
(SUMIFS(RCCP!$IT$8:$IT$136,
RCCP!$A$8:$A$136,$A22,
RCCP!$C$8:$C$136,$B22)/5)</f>
        <v>0</v>
      </c>
      <c r="CK22" s="264">
        <f>SUMIFS(RCCP!$IR$8:$IR$136,
RCCP!$A$8:$A$136,$A22,
RCCP!$C$8:$C$136,$B22
)+
(SUMIFS(RCCP!$IT$8:$IT$136,
RCCP!$A$8:$A$136,$A22,
RCCP!$C$8:$C$136,$B22)/5)</f>
        <v>0</v>
      </c>
      <c r="CL22" s="1335"/>
      <c r="CM22" s="42">
        <f>SUMIFS(RCCP!$IW$8:$IW$136,
RCCP!$A$8:$A$136,$A22,
RCCP!$C$8:$C$136,$B22
)+
(SUMIFS(RCCP!$JB$8:$JB$136,
RCCP!$A$8:$A$136,$A22,
RCCP!$C$8:$C$136,$B22)/4)</f>
        <v>189</v>
      </c>
      <c r="CN22" s="264">
        <f>SUMIFS(RCCP!$IW$8:$IW$136,
RCCP!$A$8:$A$136,$A22,
RCCP!$C$8:$C$136,$B22
)+
(SUMIFS(RCCP!$JB$8:$JB$136,
RCCP!$A$8:$A$136,$A22,
RCCP!$C$8:$C$136,$B22)/4)</f>
        <v>189</v>
      </c>
      <c r="CO22" s="1335"/>
      <c r="CP22" s="42">
        <f>SUMIFS(RCCP!$IX$8:$IX$136,
RCCP!$A$8:$A$136,$A22,
RCCP!$C$8:$C$136,$B22
)+
(SUMIFS(RCCP!$JB$8:$JB$136,
RCCP!$A$8:$A$136,$A22,
RCCP!$C$8:$C$136,$B22)/4)</f>
        <v>189</v>
      </c>
      <c r="CQ22" s="264">
        <f>SUMIFS(RCCP!$IX$8:$IX$136,
RCCP!$A$8:$A$136,$A22,
RCCP!$C$8:$C$136,$B22
)+
(SUMIFS(RCCP!$JB$8:$JB$136,
RCCP!$A$8:$A$136,$A22,
RCCP!$C$8:$C$136,$B22)/4)</f>
        <v>189</v>
      </c>
      <c r="CR22" s="1335"/>
      <c r="CS22" s="42">
        <f>SUMIFS(RCCP!$IY$8:$IY$136,
RCCP!$A$8:$A$136,$A22,
RCCP!$C$8:$C$136,$B22
)+
(SUMIFS(RCCP!$JB$8:$JB$136,
RCCP!$A$8:$A$136,$A22,
RCCP!$C$8:$C$136,$B22)/4)</f>
        <v>189</v>
      </c>
      <c r="CT22" s="264">
        <f>SUMIFS(RCCP!$IY$8:$IY$136,
RCCP!$A$8:$A$136,$A22,
RCCP!$C$8:$C$136,$B22
)+
(SUMIFS(RCCP!$JB$8:$JB$136,
RCCP!$A$8:$A$136,$A22,
RCCP!$C$8:$C$136,$B22)/4)</f>
        <v>189</v>
      </c>
      <c r="CU22" s="1335"/>
      <c r="CV22" s="42">
        <f>SUMIFS(RCCP!$IZ$8:$IZ$136,
RCCP!$A$8:$A$136,$A22,
RCCP!$C$8:$C$136,$B22
)+
(SUMIFS(RCCP!$JB$8:$JB$136,
RCCP!$A$8:$A$136,$A22,
RCCP!$C$8:$C$136,$B22)/4)</f>
        <v>189</v>
      </c>
      <c r="CW22" s="264">
        <f>SUMIFS(RCCP!$IZ$8:$IZ$136,
RCCP!$A$8:$A$136,$A22,
RCCP!$C$8:$C$136,$B22
)+
(SUMIFS(RCCP!$JB$8:$JB$136,
RCCP!$A$8:$A$136,$A22,
RCCP!$C$8:$C$136,$B22)/4)</f>
        <v>189</v>
      </c>
      <c r="CX22" s="1335"/>
      <c r="CY22" s="42">
        <f>SUMIFS(RCCP!$JE$8:$JE$136,
RCCP!$A$8:$A$136,$A22,
RCCP!$C$8:$C$136,$B22
)+
(SUMIFS(RCCP!$JJ$8:$JJ$136,
RCCP!$A$8:$A$136,$A22,
RCCP!$C$8:$C$136,$B22)/4)</f>
        <v>4605</v>
      </c>
      <c r="CZ22" s="264">
        <f>SUMIFS(RCCP!$JE$8:$JE$136,
RCCP!$A$8:$A$136,$A22,
RCCP!$C$8:$C$136,$B22
)+
(SUMIFS(RCCP!$JJ$8:$JJ$136,
RCCP!$A$8:$A$136,$A22,
RCCP!$C$8:$C$136,$B22)/4)</f>
        <v>4605</v>
      </c>
      <c r="DA22" s="1335"/>
      <c r="DB22" s="42">
        <f>SUMIFS(RCCP!$JF$8:$JF$136,
RCCP!$A$8:$A$136,$A22,
RCCP!$C$8:$C$136,$B22
)+
(SUMIFS(RCCP!$JJ$8:$JJ$136,
RCCP!$A$8:$A$136,$A22,
RCCP!$C$8:$C$136,$B22)/4)</f>
        <v>4605</v>
      </c>
      <c r="DC22" s="264">
        <f>SUMIFS(RCCP!$JF$8:$JF$136,
RCCP!$A$8:$A$136,$A22,
RCCP!$C$8:$C$136,$B22
)+
(SUMIFS(RCCP!$JJ$8:$JJ$136,
RCCP!$A$8:$A$136,$A22,
RCCP!$C$8:$C$136,$B22)/4)</f>
        <v>4605</v>
      </c>
      <c r="DD22" s="1335"/>
      <c r="DE22" s="42">
        <f>SUMIFS(RCCP!$JG$8:$JG$136,
RCCP!$A$8:$A$136,$A22,
RCCP!$C$8:$C$136,$B22
)+
(SUMIFS(RCCP!$JJ$8:$JJ$136,
RCCP!$A$8:$A$136,$A22,
RCCP!$C$8:$C$136,$B22)/4)</f>
        <v>4605</v>
      </c>
      <c r="DF22" s="264">
        <f>SUMIFS(RCCP!$JG$8:$JG$136,
RCCP!$A$8:$A$136,$A22,
RCCP!$C$8:$C$136,$B22
)+
(SUMIFS(RCCP!$JJ$8:$JJ$136,
RCCP!$A$8:$A$136,$A22,
RCCP!$C$8:$C$136,$B22)/4)</f>
        <v>4605</v>
      </c>
      <c r="DG22" s="1335"/>
      <c r="DH22" s="42">
        <f>SUMIFS(RCCP!$JH$8:$JH$136,
RCCP!$A$8:$A$136,$A22,
RCCP!$C$8:$C$136,$B22
)+
(SUMIFS(RCCP!$JJ$8:$JJ$136,
RCCP!$A$8:$A$136,$A22,
RCCP!$C$8:$C$136,$B22)/4)</f>
        <v>4605</v>
      </c>
      <c r="DI22" s="264">
        <f>SUMIFS(RCCP!$JH$8:$JH$136,
RCCP!$A$8:$A$136,$A22,
RCCP!$C$8:$C$136,$B22
)+
(SUMIFS(RCCP!$JJ$8:$JJ$136,
RCCP!$A$8:$A$136,$A22,
RCCP!$C$8:$C$136,$B22)/4)</f>
        <v>4605</v>
      </c>
      <c r="DJ22" s="1335"/>
    </row>
    <row r="23" spans="1:114" s="5" customFormat="1" ht="16.5" customHeight="1" x14ac:dyDescent="0.35">
      <c r="A23" s="158">
        <v>880</v>
      </c>
      <c r="B23" s="55" t="s">
        <v>40</v>
      </c>
      <c r="C23" s="55" t="s">
        <v>39</v>
      </c>
      <c r="D23" s="1346">
        <f t="shared" ref="D23:F23" si="67">+D14</f>
        <v>45</v>
      </c>
      <c r="E23" s="1336">
        <f t="shared" si="67"/>
        <v>5.5</v>
      </c>
      <c r="F23" s="1336">
        <f t="shared" si="67"/>
        <v>7</v>
      </c>
      <c r="G23" s="1336">
        <f>+G14</f>
        <v>1</v>
      </c>
      <c r="H23" s="1339">
        <f>+D23*F23*G23*E23</f>
        <v>1732.5</v>
      </c>
      <c r="I23" s="1342">
        <f>H23/E23</f>
        <v>315</v>
      </c>
      <c r="J23" s="42">
        <f>SUM(
SUMIFS(
'BLC Subcont'!$AE:$AE,
'BLC Subcont'!$U:$U,$A23,
'BLC Subcont'!$I:$I,L$9,
'BLC Subcont'!$AA:$AA,$B23,
'BLC Subcont'!$HZ:$HZ,"IN HOUSE (CUTTING PRESS)"
))</f>
        <v>0</v>
      </c>
      <c r="K23" s="124">
        <f>SUM(SUMIFS(
'BLC Subcont'!$BX:$BX,
'BLC Subcont'!$U:$U,$A23,
'BLC Subcont'!$I:$I,L$9,
'BLC Subcont'!$AA:$AA,$B23,
'BLC Subcont'!$HZ:$HZ,"IN HOUSE (CUTTING PRESS)"
))</f>
        <v>0</v>
      </c>
      <c r="L23" s="1349">
        <f t="shared" ref="L23" si="68">IF(L$11=0,0,MAX(K23:K25)/($D23*$F23*$G23*L$11))</f>
        <v>0</v>
      </c>
      <c r="M23" s="42">
        <f>SUM(
SUMIFS(
'BLC Subcont'!$AE:$AE,
'BLC Subcont'!$U:$U,$A23,
'BLC Subcont'!$I:$I,O$9,
'BLC Subcont'!$AA:$AA,$B23,
'BLC Subcont'!$HZ:$HZ,"IN HOUSE (CUTTING PRESS)"
))</f>
        <v>2790</v>
      </c>
      <c r="N23" s="124">
        <f>SUM(SUMIFS(
'BLC Subcont'!$BX:$BX,
'BLC Subcont'!$U:$U,$A23,
'BLC Subcont'!$I:$I,O$9,
'BLC Subcont'!$AA:$AA,$B23,
'BLC Subcont'!$HZ:$HZ,"IN HOUSE (CUTTING PRESS)"
))</f>
        <v>0</v>
      </c>
      <c r="O23" s="1333">
        <f t="shared" ref="O23" si="69">IF(O$11=0,0,MAX(N23:N25)/($D23*$F23*$G23*O$11))</f>
        <v>0</v>
      </c>
      <c r="P23" s="42">
        <f>SUM(
SUMIFS(
'BLC Subcont'!$AE:$AE,
'BLC Subcont'!$U:$U,$A23,
'BLC Subcont'!$I:$I,R$9,
'BLC Subcont'!$AA:$AA,$B23,
'BLC Subcont'!$HZ:$HZ,"IN HOUSE (CUTTING PRESS)"
))</f>
        <v>3846</v>
      </c>
      <c r="Q23" s="124">
        <f>SUM(SUMIFS(
'BLC Subcont'!$BX:$BX,
'BLC Subcont'!$U:$U,$A23,
'BLC Subcont'!$I:$I,R$9,
'BLC Subcont'!$AA:$AA,$B23,
'BLC Subcont'!$HZ:$HZ,"IN HOUSE (CUTTING PRESS)"
))</f>
        <v>0</v>
      </c>
      <c r="R23" s="1333">
        <f t="shared" ref="R23" si="70">IF(R$11=0,0,MAX(Q23:Q25)/($D23*$F23*$G23*R$11))</f>
        <v>0</v>
      </c>
      <c r="S23" s="42">
        <f>SUM(
SUMIFS(
'BLC Subcont'!$AE:$AE,
'BLC Subcont'!$U:$U,$A23,
'BLC Subcont'!$I:$I,U$9,
'BLC Subcont'!$AA:$AA,$B23,
'BLC Subcont'!$HZ:$HZ,"IN HOUSE (CUTTING PRESS)"
))</f>
        <v>0</v>
      </c>
      <c r="T23" s="124">
        <f>SUM(SUMIFS(
'BLC Subcont'!$BX:$BX,
'BLC Subcont'!$U:$U,$A23,
'BLC Subcont'!$I:$I,U$9,
'BLC Subcont'!$AA:$AA,$B23,
'BLC Subcont'!$HZ:$HZ,"IN HOUSE (CUTTING PRESS)"
))</f>
        <v>0</v>
      </c>
      <c r="U23" s="1333">
        <f>IF(U$11=0,0,MAX(T23:T25)/($D23*$F23*$G23*U$11))</f>
        <v>0</v>
      </c>
      <c r="V23" s="42">
        <v>0</v>
      </c>
      <c r="W23" s="124">
        <v>0</v>
      </c>
      <c r="X23" s="1333">
        <f>IF(X$11=0,0,MAX(W23:W25)/($D23*$F23*$G23*X$11))</f>
        <v>0</v>
      </c>
      <c r="Y23" s="42">
        <f t="shared" si="37"/>
        <v>6636</v>
      </c>
      <c r="Z23" s="124">
        <f t="shared" si="37"/>
        <v>0</v>
      </c>
      <c r="AA23" s="1363">
        <f>IF(AA$11=0,0,MAX(Z23:Z25)/($D23*$F23*$G23*AA$11))</f>
        <v>0</v>
      </c>
      <c r="AB23" s="42">
        <f>SUM(
SUMIFS(
'BLC Subcont'!$AE:$AE,
'BLC Subcont'!$U:$U,$A23,
'BLC Subcont'!$I:$I,AD$9,
'BLC Subcont'!$AA:$AA,$B23,
'BLC Subcont'!$HZ:$HZ,"IN HOUSE (CUTTING PRESS)"
))</f>
        <v>1200</v>
      </c>
      <c r="AC23" s="264">
        <f>SUM(SUMIFS(
'BLC Subcont'!$BX:$BX,
'BLC Subcont'!$U:$U,$A23,
'BLC Subcont'!$I:$I,AD$9,
'BLC Subcont'!$AA:$AA,$B23,
'BLC Subcont'!$HZ:$HZ,"IN HOUSE (CUTTING PRESS)"
))</f>
        <v>322</v>
      </c>
      <c r="AD23" s="1333">
        <f>IF(AD$11=0,0,MAX(AC23:AC25)/($D23*$F23*$G23*AD$11))</f>
        <v>0.18585858585858586</v>
      </c>
      <c r="AE23" s="42">
        <f>SUM(
SUMIFS(
'BLC Subcont'!$AE:$AE,
'BLC Subcont'!$U:$U,$A23,
'BLC Subcont'!$I:$I,AG$9,
'BLC Subcont'!$AA:$AA,$B23,
'BLC Subcont'!$HZ:$HZ,"IN HOUSE (CUTTING PRESS)"
))</f>
        <v>6264</v>
      </c>
      <c r="AF23" s="264">
        <f>SUM(SUMIFS(
'BLC Subcont'!$BX:$BX,
'BLC Subcont'!$U:$U,$A23,
'BLC Subcont'!$I:$I,AG$9,
'BLC Subcont'!$AA:$AA,$B23,
'BLC Subcont'!$HZ:$HZ,"IN HOUSE (CUTTING PRESS)"
))</f>
        <v>5994</v>
      </c>
      <c r="AG23" s="1333">
        <f>IF(AG$11=0,0,MAX(AF23:AF25)/($D23*$F23*$G23*AG$11))</f>
        <v>3.4597402597402596</v>
      </c>
      <c r="AH23" s="42">
        <f>SUM(
SUMIFS(
'BLC Subcont'!$AE:$AE,
'BLC Subcont'!$U:$U,$A23,
'BLC Subcont'!$I:$I,AJ$9,
'BLC Subcont'!$AA:$AA,$B23,
'BLC Subcont'!$HZ:$HZ,"IN HOUSE (CUTTING PRESS)"
))</f>
        <v>1344</v>
      </c>
      <c r="AI23" s="264">
        <f>SUM(SUMIFS(
'BLC Subcont'!$BX:$BX,
'BLC Subcont'!$U:$U,$A23,
'BLC Subcont'!$I:$I,AJ$9,
'BLC Subcont'!$AA:$AA,$B23,
'BLC Subcont'!$HZ:$HZ,"IN HOUSE (CUTTING PRESS)"
))</f>
        <v>1344</v>
      </c>
      <c r="AJ23" s="1333">
        <f>IF(AJ$11=0,0,MAX(AI23:AI25)/($D23*$F23*$G23*AJ$11))</f>
        <v>0.77575757575757576</v>
      </c>
      <c r="AK23" s="42">
        <f>SUM(
SUMIFS(
'BLC Subcont'!$AE:$AE,
'BLC Subcont'!$U:$U,$A23,
'BLC Subcont'!$I:$I,AM$9,
'BLC Subcont'!$AA:$AA,$B23,
'BLC Subcont'!$HZ:$HZ,"IN HOUSE (CUTTING PRESS)"
))</f>
        <v>0</v>
      </c>
      <c r="AL23" s="264">
        <f>SUM(SUMIFS(
'BLC Subcont'!$BX:$BX,
'BLC Subcont'!$U:$U,$A23,
'BLC Subcont'!$I:$I,AM$9,
'BLC Subcont'!$AA:$AA,$B23,
'BLC Subcont'!$HZ:$HZ,"IN HOUSE (CUTTING PRESS)"
))</f>
        <v>0</v>
      </c>
      <c r="AM23" s="1333">
        <f>IF(AM$11=0,0,MAX(AL23:AL25)/($D23*$F23*$G23*AM$11))</f>
        <v>0</v>
      </c>
      <c r="AN23" s="42">
        <f>SUM(
SUMIFS(
'BLC Subcont'!$AE:$AE,
'BLC Subcont'!$U:$U,$A23,
'BLC Subcont'!$I:$I,AP$9,
'BLC Subcont'!$AA:$AA,$B23,
'BLC Subcont'!$HZ:$HZ,"IN HOUSE (CUTTING PRESS)"
))</f>
        <v>0</v>
      </c>
      <c r="AO23" s="264">
        <f>SUM(SUMIFS(
'BLC Subcont'!$BX:$BX,
'BLC Subcont'!$U:$U,$A23,
'BLC Subcont'!$I:$I,AP$9,
'BLC Subcont'!$AA:$AA,$B23,
'BLC Subcont'!$HZ:$HZ,"IN HOUSE (CUTTING PRESS)"
))</f>
        <v>0</v>
      </c>
      <c r="AP23" s="1333">
        <f>IF(AP$11=0,0,MAX(AO23:AO25)/($D23*$F23*$G23*AP$11))</f>
        <v>0</v>
      </c>
      <c r="AQ23" s="42">
        <f>SUM(
SUMIFS(
'BLC Subcont'!$AE:$AE,
'BLC Subcont'!$U:$U,$A23,
'BLC Subcont'!$I:$I,AS$9,
'BLC Subcont'!$AA:$AA,$B23,
'BLC Subcont'!$HZ:$HZ,"IN HOUSE (CUTTING PRESS)"
))</f>
        <v>0</v>
      </c>
      <c r="AR23" s="124">
        <f>SUM(SUMIFS(
'BLC Subcont'!$BX:$BX,
'BLC Subcont'!$U:$U,$A23,
'BLC Subcont'!$I:$I,AS$9,
'BLC Subcont'!$AA:$AA,$B23,
'BLC Subcont'!$HZ:$HZ,"IN HOUSE (CUTTING PRESS)"
))</f>
        <v>0</v>
      </c>
      <c r="AS23" s="1333">
        <f>IF(AS$11=0,0,MAX(AR23:AR25)/($D23*$F23*$G23*AS$11))</f>
        <v>0</v>
      </c>
      <c r="AT23" s="42">
        <f>SUM(
SUMIFS(
'BLC Subcont'!$AE:$AE,
'BLC Subcont'!$U:$U,$A23,
'BLC Subcont'!$I:$I,AV$9,
'BLC Subcont'!$AA:$AA,$B23,
'BLC Subcont'!$HZ:$HZ,"IN HOUSE (CUTTING PRESS)"
))</f>
        <v>0</v>
      </c>
      <c r="AU23" s="124">
        <f>SUM(SUMIFS(
'BLC Subcont'!$BX:$BX,
'BLC Subcont'!$U:$U,$A23,
'BLC Subcont'!$I:$I,AV$9,
'BLC Subcont'!$AA:$AA,$B23,
'BLC Subcont'!$HZ:$HZ,"IN HOUSE (CUTTING PRESS)"
))</f>
        <v>0</v>
      </c>
      <c r="AV23" s="1333">
        <f>IF(AV$11=0,0,MAX(AU23:AU25)/($D23*$F23*$G23*AV$11))</f>
        <v>0</v>
      </c>
      <c r="AW23" s="42">
        <f t="shared" si="38"/>
        <v>3006</v>
      </c>
      <c r="AX23" s="264">
        <f t="shared" si="22"/>
        <v>3006</v>
      </c>
      <c r="AY23" s="1333">
        <f>IF(AY$11=0,0,MAX(AX23:AX25)/($D23*$F23*$G23*AY$11))</f>
        <v>1.735064935064935</v>
      </c>
      <c r="AZ23" s="42">
        <f>SUMIFS(RCCP!$HX$8:$HX$136,
RCCP!$A$8:$A$136,$A23,
RCCP!$C$8:$C$136,$B23
)+
(SUMIFS(RCCP!$IC$8:$IC$136,
RCCP!$A$8:$A$136,$A23,
RCCP!$C$8:$C$136,$B23)/4)</f>
        <v>3006</v>
      </c>
      <c r="BA23" s="124">
        <f>SUMIFS(RCCP!$HX$8:$HX$136,
RCCP!$A$8:$A$136,$A23,
RCCP!$C$8:$C$136,$B23
)+
(SUMIFS(RCCP!$IC$8:$IC$136,
RCCP!$A$8:$A$136,$A23,
RCCP!$C$8:$C$136,$B23)/4)</f>
        <v>3006</v>
      </c>
      <c r="BB23" s="1333">
        <f t="shared" ref="BB23" si="71">IFERROR(BA23/($I23*BB$11),0)</f>
        <v>1.735064935064935</v>
      </c>
      <c r="BC23" s="42">
        <f>SUMIFS(RCCP!$HY$8:$HY$136,
RCCP!$A$8:$A$136,$A23,
RCCP!$C$8:$C$136,$B23
)+
(SUMIFS(RCCP!$IC$8:$IC$136,
RCCP!$A$8:$A$136,$A23,
RCCP!$C$8:$C$136,$B23)/4)</f>
        <v>0</v>
      </c>
      <c r="BD23" s="264">
        <f>SUMIFS(RCCP!$HY$8:$HY$136,
RCCP!$A$8:$A$136,$A23,
RCCP!$C$8:$C$136,$B23
)+
(SUMIFS(RCCP!$IC$8:$IC$136,
RCCP!$A$8:$A$136,$A23,
RCCP!$C$8:$C$136,$B23)/4)</f>
        <v>0</v>
      </c>
      <c r="BE23" s="1333">
        <f t="shared" ref="BE23" si="72">IFERROR(BD23/($I23*BE$11),0)</f>
        <v>0</v>
      </c>
      <c r="BF23" s="42">
        <f>SUMIFS(RCCP!$HZ$8:$HZ$136,
RCCP!$A$8:$A$136,$A23,
RCCP!$C$8:$C$136,$B23
)+
(SUMIFS(RCCP!$IC$8:$IC$136,
RCCP!$A$8:$A$136,$A23,
RCCP!$C$8:$C$136,$B23)/4)</f>
        <v>2118</v>
      </c>
      <c r="BG23" s="264">
        <f>SUMIFS(RCCP!$HZ$8:$HZ$136,
RCCP!$A$8:$A$136,$A23,
RCCP!$C$8:$C$136,$B23
)+
(SUMIFS(RCCP!$IC$8:$IC$136,
RCCP!$A$8:$A$136,$A23,
RCCP!$C$8:$C$136,$B23)/4)</f>
        <v>2118</v>
      </c>
      <c r="BH23" s="1333">
        <f t="shared" ref="BH23" si="73">IFERROR(BG23/($I23*BH$11),0)</f>
        <v>1.2225108225108225</v>
      </c>
      <c r="BI23" s="42">
        <f>SUMIFS(RCCP!$IA$8:$IA$136,
RCCP!$A$8:$A$136,$A23,
RCCP!$C$8:$C$136,$B23
)+
(SUMIFS(RCCP!$IC$8:$IC$136,
RCCP!$A$8:$A$136,$A23,
RCCP!$C$8:$C$136,$B23)/4)</f>
        <v>0</v>
      </c>
      <c r="BJ23" s="264">
        <f>SUMIFS(RCCP!$IA$8:$IA$136,
RCCP!$A$8:$A$136,$A23,
RCCP!$C$8:$C$136,$B23
)+
(SUMIFS(RCCP!$IC$8:$IC$136,
RCCP!$A$8:$A$136,$A23,
RCCP!$C$8:$C$136,$B23)/4)</f>
        <v>0</v>
      </c>
      <c r="BK23" s="1333">
        <f t="shared" si="46"/>
        <v>0</v>
      </c>
      <c r="BL23" s="42">
        <f>SUMIFS(RCCP!$IF$8:$IF$136,
RCCP!$A$8:$A$136,$A23,
RCCP!$C$8:$C$136,$B23
)+
(SUMIFS(RCCP!$IK$8:$IK$136,
RCCP!$A$8:$A$136,$A23,
RCCP!$C$8:$C$136,$B23)/4)</f>
        <v>1696.5</v>
      </c>
      <c r="BM23" s="264">
        <f>SUMIFS(RCCP!$IF$8:$IF$136,
RCCP!$A$8:$A$136,$A23,
RCCP!$C$8:$C$136,$B23
)+
(SUMIFS(RCCP!$IK$8:$IK$136,
RCCP!$A$8:$A$136,$A23,
RCCP!$C$8:$C$136,$B23)/4)</f>
        <v>1696.5</v>
      </c>
      <c r="BN23" s="1333">
        <f t="shared" ref="BN23" si="74">IFERROR(BM23/($I23*BN$11),0)</f>
        <v>0.97922077922077921</v>
      </c>
      <c r="BO23" s="42">
        <f>SUMIFS(RCCP!$IG$8:$IG$136,
RCCP!$A$8:$A$136,$A23,
RCCP!$C$8:$C$136,$B23
)+
(SUMIFS(RCCP!$IK$8:$IK$136,
RCCP!$A$8:$A$136,$A23,
RCCP!$C$8:$C$136,$B23)/4)</f>
        <v>2698.5</v>
      </c>
      <c r="BP23" s="264">
        <f>SUMIFS(RCCP!$IG$8:$IG$136,
RCCP!$A$8:$A$136,$A23,
RCCP!$C$8:$C$136,$B23
)+
(SUMIFS(RCCP!$IK$8:$IK$136,
RCCP!$A$8:$A$136,$A23,
RCCP!$C$8:$C$136,$B23)/4)</f>
        <v>2698.5</v>
      </c>
      <c r="BQ23" s="1333">
        <f t="shared" ref="BQ23" si="75">IFERROR(BP23/($I23*BQ$11),0)</f>
        <v>1.5575757575757576</v>
      </c>
      <c r="BR23" s="42">
        <f>SUMIFS(RCCP!$IH$8:$IH$136,
RCCP!$A$8:$A$136,$A23,
RCCP!$C$8:$C$136,$B23
)+
(SUMIFS(RCCP!$IK$8:$IK$136,
RCCP!$A$8:$A$136,$A23,
RCCP!$C$8:$C$136,$B23)/4)</f>
        <v>1498.5</v>
      </c>
      <c r="BS23" s="264">
        <f>SUMIFS(RCCP!$IH$8:$IH$136,
RCCP!$A$8:$A$136,$A23,
RCCP!$C$8:$C$136,$B23
)+
(SUMIFS(RCCP!$IK$8:$IK$136,
RCCP!$A$8:$A$136,$A23,
RCCP!$C$8:$C$136,$B23)/4)</f>
        <v>1498.5</v>
      </c>
      <c r="BT23" s="1333">
        <f t="shared" ref="BT23" si="76">IFERROR(BS23/($I23*BT$11),0)</f>
        <v>0.86493506493506489</v>
      </c>
      <c r="BU23" s="42">
        <f>SUMIFS(RCCP!$II$8:$II$136,
RCCP!$A$8:$A$136,$A23,
RCCP!$C$8:$C$136,$B23
)+
(SUMIFS(RCCP!$IK$8:$IK$136,
RCCP!$A$8:$A$136,$A23,
RCCP!$C$8:$C$136,$B23)/4)</f>
        <v>1498.5</v>
      </c>
      <c r="BV23" s="264">
        <f>SUMIFS(RCCP!$II$8:$II$136,
RCCP!$A$8:$A$136,$A23,
RCCP!$C$8:$C$136,$B23
)+
(SUMIFS(RCCP!$IK$8:$IK$136,
RCCP!$A$8:$A$136,$A23,
RCCP!$C$8:$C$136,$B23)/4)</f>
        <v>1498.5</v>
      </c>
      <c r="BW23" s="1333">
        <f t="shared" ref="BW23" si="77">IFERROR(BV23/($I23*BW$11),0)</f>
        <v>0.86493506493506489</v>
      </c>
      <c r="BX23" s="42">
        <f>SUMIFS(RCCP!$IN$8:$IN$136,
RCCP!$A$8:$A$136,$A23,
RCCP!$C$8:$C$136,$B23
)+
(SUMIFS(RCCP!$IT$8:$IT$136,
RCCP!$A$8:$A$136,$A23,
RCCP!$C$8:$C$136,$B23)/5)</f>
        <v>0</v>
      </c>
      <c r="BY23" s="264">
        <f>SUMIFS(RCCP!$IN$8:$IN$136,
RCCP!$A$8:$A$136,$A23,
RCCP!$C$8:$C$136,$B23
)+
(SUMIFS(RCCP!$IT$8:$IT$136,
RCCP!$A$8:$A$136,$A23,
RCCP!$C$8:$C$136,$B23)/5)</f>
        <v>0</v>
      </c>
      <c r="BZ23" s="1333">
        <f t="shared" si="51"/>
        <v>0</v>
      </c>
      <c r="CA23" s="42">
        <f>SUMIFS(RCCP!$IO$8:$IO$136,
RCCP!$A$8:$A$136,$A23,
RCCP!$C$8:$C$136,$B23
)+
(SUMIFS(RCCP!$IT$8:$IT$136,
RCCP!$A$8:$A$136,$A23,
RCCP!$C$8:$C$136,$B23)/5)</f>
        <v>0</v>
      </c>
      <c r="CB23" s="264">
        <f>SUMIFS(RCCP!$IO$8:$IO$136,
RCCP!$A$8:$A$136,$A23,
RCCP!$C$8:$C$136,$B23
)+
(SUMIFS(RCCP!$IT$8:$IT$136,
RCCP!$A$8:$A$136,$A23,
RCCP!$C$8:$C$136,$B23)/5)</f>
        <v>0</v>
      </c>
      <c r="CC23" s="1333">
        <f t="shared" si="52"/>
        <v>0</v>
      </c>
      <c r="CD23" s="42">
        <f>SUMIFS(RCCP!$IP$8:$IP$136,
RCCP!$A$8:$A$136,$A23,
RCCP!$C$8:$C$136,$B23
)+
(SUMIFS(RCCP!$IT$8:$IT$136,
RCCP!$A$8:$A$136,$A23,
RCCP!$C$8:$C$136,$B23)/5)</f>
        <v>0</v>
      </c>
      <c r="CE23" s="264">
        <f>SUMIFS(RCCP!$IP$8:$IP$136,
RCCP!$A$8:$A$136,$A23,
RCCP!$C$8:$C$136,$B23
)+
(SUMIFS(RCCP!$IT$8:$IT$136,
RCCP!$A$8:$A$136,$A23,
RCCP!$C$8:$C$136,$B23)/5)</f>
        <v>0</v>
      </c>
      <c r="CF23" s="1333">
        <f t="shared" si="53"/>
        <v>0</v>
      </c>
      <c r="CG23" s="42">
        <f>SUMIFS(RCCP!$IQ$8:$IQ$136,
RCCP!$A$8:$A$136,$A23,
RCCP!$C$8:$C$136,$B23
)+
(SUMIFS(RCCP!$IT$8:$IT$136,
RCCP!$A$8:$A$136,$A23,
RCCP!$C$8:$C$136,$B23)/5)</f>
        <v>0</v>
      </c>
      <c r="CH23" s="264">
        <f>SUMIFS(RCCP!$IQ$8:$IQ$136,
RCCP!$A$8:$A$136,$A23,
RCCP!$C$8:$C$136,$B23
)+
(SUMIFS(RCCP!$IT$8:$IT$136,
RCCP!$A$8:$A$136,$A23,
RCCP!$C$8:$C$136,$B23)/5)</f>
        <v>0</v>
      </c>
      <c r="CI23" s="1333">
        <f t="shared" si="54"/>
        <v>0</v>
      </c>
      <c r="CJ23" s="42">
        <f>SUMIFS(RCCP!$IR$8:$IR$136,
RCCP!$A$8:$A$136,$A23,
RCCP!$C$8:$C$136,$B23
)+
(SUMIFS(RCCP!$IT$8:$IT$136,
RCCP!$A$8:$A$136,$A23,
RCCP!$C$8:$C$136,$B23)/5)</f>
        <v>0</v>
      </c>
      <c r="CK23" s="264">
        <f>SUMIFS(RCCP!$IR$8:$IR$136,
RCCP!$A$8:$A$136,$A23,
RCCP!$C$8:$C$136,$B23
)+
(SUMIFS(RCCP!$IT$8:$IT$136,
RCCP!$A$8:$A$136,$A23,
RCCP!$C$8:$C$136,$B23)/5)</f>
        <v>0</v>
      </c>
      <c r="CL23" s="1333">
        <f t="shared" si="55"/>
        <v>0</v>
      </c>
      <c r="CM23" s="42">
        <f>SUMIFS(RCCP!$IW$8:$IW$136,
RCCP!$A$8:$A$136,$A23,
RCCP!$C$8:$C$136,$B23
)+
(SUMIFS(RCCP!$JB$8:$JB$136,
RCCP!$A$8:$A$136,$A23,
RCCP!$C$8:$C$136,$B23)/4)</f>
        <v>91.5</v>
      </c>
      <c r="CN23" s="264">
        <f>SUMIFS(RCCP!$IW$8:$IW$136,
RCCP!$A$8:$A$136,$A23,
RCCP!$C$8:$C$136,$B23
)+
(SUMIFS(RCCP!$JB$8:$JB$136,
RCCP!$A$8:$A$136,$A23,
RCCP!$C$8:$C$136,$B23)/4)</f>
        <v>91.5</v>
      </c>
      <c r="CO23" s="1333">
        <f t="shared" si="29"/>
        <v>6.4550264550264552E-2</v>
      </c>
      <c r="CP23" s="42">
        <f>SUMIFS(RCCP!$IX$8:$IX$136,
RCCP!$A$8:$A$136,$A23,
RCCP!$C$8:$C$136,$B23
)+
(SUMIFS(RCCP!$JB$8:$JB$136,
RCCP!$A$8:$A$136,$A23,
RCCP!$C$8:$C$136,$B23)/4)</f>
        <v>91.5</v>
      </c>
      <c r="CQ23" s="264">
        <f>SUMIFS(RCCP!$IX$8:$IX$136,
RCCP!$A$8:$A$136,$A23,
RCCP!$C$8:$C$136,$B23
)+
(SUMIFS(RCCP!$JB$8:$JB$136,
RCCP!$A$8:$A$136,$A23,
RCCP!$C$8:$C$136,$B23)/4)</f>
        <v>91.5</v>
      </c>
      <c r="CR23" s="1333">
        <f t="shared" si="30"/>
        <v>5.2813852813852813E-2</v>
      </c>
      <c r="CS23" s="42">
        <f>SUMIFS(RCCP!$IY$8:$IY$136,
RCCP!$A$8:$A$136,$A23,
RCCP!$C$8:$C$136,$B23
)+
(SUMIFS(RCCP!$JB$8:$JB$136,
RCCP!$A$8:$A$136,$A23,
RCCP!$C$8:$C$136,$B23)/4)</f>
        <v>91.5</v>
      </c>
      <c r="CT23" s="264">
        <f>SUMIFS(RCCP!$IY$8:$IY$136,
RCCP!$A$8:$A$136,$A23,
RCCP!$C$8:$C$136,$B23
)+
(SUMIFS(RCCP!$JB$8:$JB$136,
RCCP!$A$8:$A$136,$A23,
RCCP!$C$8:$C$136,$B23)/4)</f>
        <v>91.5</v>
      </c>
      <c r="CU23" s="1333">
        <f t="shared" si="31"/>
        <v>5.2813852813852813E-2</v>
      </c>
      <c r="CV23" s="42">
        <f>SUMIFS(RCCP!$IZ$8:$IZ$136,
RCCP!$A$8:$A$136,$A23,
RCCP!$C$8:$C$136,$B23
)+
(SUMIFS(RCCP!$JB$8:$JB$136,
RCCP!$A$8:$A$136,$A23,
RCCP!$C$8:$C$136,$B23)/4)</f>
        <v>91.5</v>
      </c>
      <c r="CW23" s="264">
        <f>SUMIFS(RCCP!$IZ$8:$IZ$136,
RCCP!$A$8:$A$136,$A23,
RCCP!$C$8:$C$136,$B23
)+
(SUMIFS(RCCP!$JB$8:$JB$136,
RCCP!$A$8:$A$136,$A23,
RCCP!$C$8:$C$136,$B23)/4)</f>
        <v>91.5</v>
      </c>
      <c r="CX23" s="1333">
        <f t="shared" si="32"/>
        <v>5.2813852813852813E-2</v>
      </c>
      <c r="CY23" s="42">
        <f>SUMIFS(RCCP!$JE$8:$JE$136,
RCCP!$A$8:$A$136,$A23,
RCCP!$C$8:$C$136,$B23
)+
(SUMIFS(RCCP!$JJ$8:$JJ$136,
RCCP!$A$8:$A$136,$A23,
RCCP!$C$8:$C$136,$B23)/4)</f>
        <v>2139</v>
      </c>
      <c r="CZ23" s="264">
        <f>SUMIFS(RCCP!$JE$8:$JE$136,
RCCP!$A$8:$A$136,$A23,
RCCP!$C$8:$C$136,$B23
)+
(SUMIFS(RCCP!$JJ$8:$JJ$136,
RCCP!$A$8:$A$136,$A23,
RCCP!$C$8:$C$136,$B23)/4)</f>
        <v>2139</v>
      </c>
      <c r="DA23" s="1333">
        <f t="shared" si="33"/>
        <v>1.2346320346320345</v>
      </c>
      <c r="DB23" s="42">
        <f>SUMIFS(RCCP!$JF$8:$JF$136,
RCCP!$A$8:$A$136,$A23,
RCCP!$C$8:$C$136,$B23
)+
(SUMIFS(RCCP!$JJ$8:$JJ$136,
RCCP!$A$8:$A$136,$A23,
RCCP!$C$8:$C$136,$B23)/4)</f>
        <v>2139</v>
      </c>
      <c r="DC23" s="264">
        <f>SUMIFS(RCCP!$JF$8:$JF$136,
RCCP!$A$8:$A$136,$A23,
RCCP!$C$8:$C$136,$B23
)+
(SUMIFS(RCCP!$JJ$8:$JJ$136,
RCCP!$A$8:$A$136,$A23,
RCCP!$C$8:$C$136,$B23)/4)</f>
        <v>2139</v>
      </c>
      <c r="DD23" s="1333">
        <f t="shared" si="34"/>
        <v>1.2346320346320345</v>
      </c>
      <c r="DE23" s="42">
        <f>SUMIFS(RCCP!$JG$8:$JG$136,
RCCP!$A$8:$A$136,$A23,
RCCP!$C$8:$C$136,$B23
)+
(SUMIFS(RCCP!$JJ$8:$JJ$136,
RCCP!$A$8:$A$136,$A23,
RCCP!$C$8:$C$136,$B23)/4)</f>
        <v>2139</v>
      </c>
      <c r="DF23" s="264">
        <f>SUMIFS(RCCP!$JG$8:$JG$136,
RCCP!$A$8:$A$136,$A23,
RCCP!$C$8:$C$136,$B23
)+
(SUMIFS(RCCP!$JJ$8:$JJ$136,
RCCP!$A$8:$A$136,$A23,
RCCP!$C$8:$C$136,$B23)/4)</f>
        <v>2139</v>
      </c>
      <c r="DG23" s="1333">
        <f t="shared" si="35"/>
        <v>1.5089947089947089</v>
      </c>
      <c r="DH23" s="42">
        <f>SUMIFS(RCCP!$JH$8:$JH$136,
RCCP!$A$8:$A$136,$A23,
RCCP!$C$8:$C$136,$B23
)+
(SUMIFS(RCCP!$JJ$8:$JJ$136,
RCCP!$A$8:$A$136,$A23,
RCCP!$C$8:$C$136,$B23)/4)</f>
        <v>2139</v>
      </c>
      <c r="DI23" s="264">
        <f>SUMIFS(RCCP!$JH$8:$JH$136,
RCCP!$A$8:$A$136,$A23,
RCCP!$C$8:$C$136,$B23
)+
(SUMIFS(RCCP!$JJ$8:$JJ$136,
RCCP!$A$8:$A$136,$A23,
RCCP!$C$8:$C$136,$B23)/4)</f>
        <v>2139</v>
      </c>
      <c r="DJ23" s="1333">
        <f t="shared" si="36"/>
        <v>1.2346320346320345</v>
      </c>
    </row>
    <row r="24" spans="1:114" s="5" customFormat="1" ht="16.5" customHeight="1" x14ac:dyDescent="0.35">
      <c r="A24" s="64">
        <v>880</v>
      </c>
      <c r="B24" s="65" t="str">
        <f>+B23</f>
        <v>Infant'S</v>
      </c>
      <c r="C24" s="39" t="s">
        <v>42</v>
      </c>
      <c r="D24" s="1347"/>
      <c r="E24" s="1337"/>
      <c r="F24" s="1337"/>
      <c r="G24" s="1337"/>
      <c r="H24" s="1340"/>
      <c r="I24" s="1343"/>
      <c r="J24" s="42">
        <f>SUM(
SUMIFS(
'BLC Subcont'!$AE:$AE,
'BLC Subcont'!$U:$U,$A24,
'BLC Subcont'!$I:$I,L$9,
'BLC Subcont'!$AA:$AA,$B24,
'BLC Subcont'!$HY:$HY,"IN HOUSE (CUTTING PRESS)"
))</f>
        <v>0</v>
      </c>
      <c r="K24" s="124">
        <f>SUM(SUMIFS(
'BLC Subcont'!$BV:$BV,
'BLC Subcont'!$U:$U,$A24,
'BLC Subcont'!$I:$I,L$9,
'BLC Subcont'!$AA:$AA,$B24,
'BLC Subcont'!$HY:$HY,"IN HOUSE (CUTTING PRESS)"
))</f>
        <v>0</v>
      </c>
      <c r="L24" s="1350"/>
      <c r="M24" s="42">
        <f>SUM(
SUMIFS(
'BLC Subcont'!$AE:$AE,
'BLC Subcont'!$U:$U,$A24,
'BLC Subcont'!$I:$I,O$9,
'BLC Subcont'!$AA:$AA,$B24,
'BLC Subcont'!$HY:$HY,"IN HOUSE (CUTTING PRESS)"
))</f>
        <v>2790</v>
      </c>
      <c r="N24" s="124">
        <f>SUM(SUMIFS(
'BLC Subcont'!$BV:$BV,
'BLC Subcont'!$U:$U,$A24,
'BLC Subcont'!$I:$I,O$9,
'BLC Subcont'!$AA:$AA,$B24,
'BLC Subcont'!$HY:$HY,"IN HOUSE (CUTTING PRESS)"
))</f>
        <v>0</v>
      </c>
      <c r="O24" s="1334"/>
      <c r="P24" s="42">
        <f>SUM(
SUMIFS(
'BLC Subcont'!$AE:$AE,
'BLC Subcont'!$U:$U,$A24,
'BLC Subcont'!$I:$I,R$9,
'BLC Subcont'!$AA:$AA,$B24,
'BLC Subcont'!$HY:$HY,"IN HOUSE (CUTTING PRESS)"
))</f>
        <v>3846</v>
      </c>
      <c r="Q24" s="124">
        <f>SUM(SUMIFS(
'BLC Subcont'!$BV:$BV,
'BLC Subcont'!$U:$U,$A24,
'BLC Subcont'!$I:$I,R$9,
'BLC Subcont'!$AA:$AA,$B24,
'BLC Subcont'!$HY:$HY,"IN HOUSE (CUTTING PRESS)"
))</f>
        <v>0</v>
      </c>
      <c r="R24" s="1334"/>
      <c r="S24" s="42">
        <f>SUM(
SUMIFS(
'BLC Subcont'!$AE:$AE,
'BLC Subcont'!$U:$U,$A24,
'BLC Subcont'!$I:$I,U$9,
'BLC Subcont'!$AA:$AA,$B24,
'BLC Subcont'!$HY:$HY,"IN HOUSE (CUTTING PRESS)"
))</f>
        <v>0</v>
      </c>
      <c r="T24" s="124">
        <f>SUM(SUMIFS(
'BLC Subcont'!$BV:$BV,
'BLC Subcont'!$U:$U,$A24,
'BLC Subcont'!$I:$I,U$9,
'BLC Subcont'!$AA:$AA,$B24,
'BLC Subcont'!$HY:$HY,"IN HOUSE (CUTTING PRESS)"
))</f>
        <v>0</v>
      </c>
      <c r="U24" s="1334"/>
      <c r="V24" s="42">
        <v>0</v>
      </c>
      <c r="W24" s="124">
        <v>0</v>
      </c>
      <c r="X24" s="1334"/>
      <c r="Y24" s="42">
        <f t="shared" si="37"/>
        <v>6636</v>
      </c>
      <c r="Z24" s="124">
        <f t="shared" si="37"/>
        <v>0</v>
      </c>
      <c r="AA24" s="1364"/>
      <c r="AB24" s="42">
        <f>SUM(
SUMIFS(
'BLC Subcont'!$AE:$AE,
'BLC Subcont'!$U:$U,$A24,
'BLC Subcont'!$I:$I,AD$9,
'BLC Subcont'!$AA:$AA,$B24,
'BLC Subcont'!$HY:$HY,"IN HOUSE (CUTTING PRESS)"
))</f>
        <v>1200</v>
      </c>
      <c r="AC24" s="264">
        <f>SUM(SUMIFS(
'BLC Subcont'!$BV:$BV,
'BLC Subcont'!$U:$U,$A24,
'BLC Subcont'!$I:$I,AD$9,
'BLC Subcont'!$AA:$AA,$B24,
'BLC Subcont'!$HY:$HY,"IN HOUSE (CUTTING PRESS)"
))</f>
        <v>322</v>
      </c>
      <c r="AD24" s="1334"/>
      <c r="AE24" s="42">
        <f>SUM(
SUMIFS(
'BLC Subcont'!$AE:$AE,
'BLC Subcont'!$U:$U,$A24,
'BLC Subcont'!$I:$I,AG$9,
'BLC Subcont'!$AA:$AA,$B24,
'BLC Subcont'!$HY:$HY,"IN HOUSE (CUTTING PRESS)"
))</f>
        <v>6264</v>
      </c>
      <c r="AF24" s="264">
        <f>SUM(SUMIFS(
'BLC Subcont'!$BV:$BV,
'BLC Subcont'!$U:$U,$A24,
'BLC Subcont'!$I:$I,AG$9,
'BLC Subcont'!$AA:$AA,$B24,
'BLC Subcont'!$HY:$HY,"IN HOUSE (CUTTING PRESS)"
))</f>
        <v>5994</v>
      </c>
      <c r="AG24" s="1334"/>
      <c r="AH24" s="42">
        <f>SUM(
SUMIFS(
'BLC Subcont'!$AE:$AE,
'BLC Subcont'!$U:$U,$A24,
'BLC Subcont'!$I:$I,AJ$9,
'BLC Subcont'!$AA:$AA,$B24,
'BLC Subcont'!$HY:$HY,"IN HOUSE (CUTTING PRESS)"
))</f>
        <v>1344</v>
      </c>
      <c r="AI24" s="264">
        <f>SUM(SUMIFS(
'BLC Subcont'!$BV:$BV,
'BLC Subcont'!$U:$U,$A24,
'BLC Subcont'!$I:$I,AJ$9,
'BLC Subcont'!$AA:$AA,$B24,
'BLC Subcont'!$HY:$HY,"IN HOUSE (CUTTING PRESS)"
))</f>
        <v>1344</v>
      </c>
      <c r="AJ24" s="1334"/>
      <c r="AK24" s="42">
        <f>SUM(
SUMIFS(
'BLC Subcont'!$AE:$AE,
'BLC Subcont'!$U:$U,$A24,
'BLC Subcont'!$I:$I,AM$9,
'BLC Subcont'!$AA:$AA,$B24,
'BLC Subcont'!$HY:$HY,"IN HOUSE (CUTTING PRESS)"
))</f>
        <v>0</v>
      </c>
      <c r="AL24" s="264">
        <f>SUM(SUMIFS(
'BLC Subcont'!$BV:$BV,
'BLC Subcont'!$U:$U,$A24,
'BLC Subcont'!$I:$I,AM$9,
'BLC Subcont'!$AA:$AA,$B24,
'BLC Subcont'!$HY:$HY,"IN HOUSE (CUTTING PRESS)"
))</f>
        <v>0</v>
      </c>
      <c r="AM24" s="1334"/>
      <c r="AN24" s="42">
        <f>SUM(
SUMIFS(
'BLC Subcont'!$AE:$AE,
'BLC Subcont'!$U:$U,$A24,
'BLC Subcont'!$I:$I,AP$9,
'BLC Subcont'!$AA:$AA,$B24,
'BLC Subcont'!$HY:$HY,"IN HOUSE (CUTTING PRESS)"
))</f>
        <v>0</v>
      </c>
      <c r="AO24" s="264">
        <f>SUM(SUMIFS(
'BLC Subcont'!$BV:$BV,
'BLC Subcont'!$U:$U,$A24,
'BLC Subcont'!$I:$I,AP$9,
'BLC Subcont'!$AA:$AA,$B24,
'BLC Subcont'!$HY:$HY,"IN HOUSE (CUTTING PRESS)"
))</f>
        <v>0</v>
      </c>
      <c r="AP24" s="1334"/>
      <c r="AQ24" s="42">
        <f>SUM(
SUMIFS(
'BLC Subcont'!$AE:$AE,
'BLC Subcont'!$U:$U,$A24,
'BLC Subcont'!$I:$I,AS$9,
'BLC Subcont'!$AA:$AA,$B24,
'BLC Subcont'!$HY:$HY,"IN HOUSE (CUTTING PRESS)"
))</f>
        <v>0</v>
      </c>
      <c r="AR24" s="124">
        <f>SUM(SUMIFS(
'BLC Subcont'!$BV:$BV,
'BLC Subcont'!$U:$U,$A24,
'BLC Subcont'!$I:$I,AS$9,
'BLC Subcont'!$AA:$AA,$B24,
'BLC Subcont'!$HY:$HY,"IN HOUSE (CUTTING PRESS)"
))</f>
        <v>0</v>
      </c>
      <c r="AS24" s="1334"/>
      <c r="AT24" s="42">
        <f>SUM(
SUMIFS(
'BLC Subcont'!$AE:$AE,
'BLC Subcont'!$U:$U,$A24,
'BLC Subcont'!$I:$I,AV$9,
'BLC Subcont'!$AA:$AA,$B24,
'BLC Subcont'!$HY:$HY,"IN HOUSE (CUTTING PRESS)"
))</f>
        <v>0</v>
      </c>
      <c r="AU24" s="124">
        <f>SUM(SUMIFS(
'BLC Subcont'!$BV:$BV,
'BLC Subcont'!$U:$U,$A24,
'BLC Subcont'!$I:$I,AV$9,
'BLC Subcont'!$AA:$AA,$B24,
'BLC Subcont'!$HY:$HY,"IN HOUSE (CUTTING PRESS)"
))</f>
        <v>0</v>
      </c>
      <c r="AV24" s="1334"/>
      <c r="AW24" s="42">
        <f t="shared" si="38"/>
        <v>3006</v>
      </c>
      <c r="AX24" s="264">
        <f t="shared" si="22"/>
        <v>3006</v>
      </c>
      <c r="AY24" s="1334"/>
      <c r="AZ24" s="42">
        <f>SUMIFS(RCCP!$HX$8:$HX$136,
RCCP!$A$8:$A$136,$A24,
RCCP!$C$8:$C$136,$B24
)+
(SUMIFS(RCCP!$IC$8:$IC$136,
RCCP!$A$8:$A$136,$A24,
RCCP!$C$8:$C$136,$B24)/4)</f>
        <v>3006</v>
      </c>
      <c r="BA24" s="124">
        <f>SUMIFS(RCCP!$HX$8:$HX$136,
RCCP!$A$8:$A$136,$A24,
RCCP!$C$8:$C$136,$B24
)+
(SUMIFS(RCCP!$IC$8:$IC$136,
RCCP!$A$8:$A$136,$A24,
RCCP!$C$8:$C$136,$B24)/4)</f>
        <v>3006</v>
      </c>
      <c r="BB24" s="1334"/>
      <c r="BC24" s="42">
        <f>SUMIFS(RCCP!$HY$8:$HY$136,
RCCP!$A$8:$A$136,$A24,
RCCP!$C$8:$C$136,$B24
)+
(SUMIFS(RCCP!$IC$8:$IC$136,
RCCP!$A$8:$A$136,$A24,
RCCP!$C$8:$C$136,$B24)/4)</f>
        <v>0</v>
      </c>
      <c r="BD24" s="264">
        <f>SUMIFS(RCCP!$HY$8:$HY$136,
RCCP!$A$8:$A$136,$A24,
RCCP!$C$8:$C$136,$B24
)+
(SUMIFS(RCCP!$IC$8:$IC$136,
RCCP!$A$8:$A$136,$A24,
RCCP!$C$8:$C$136,$B24)/4)</f>
        <v>0</v>
      </c>
      <c r="BE24" s="1334"/>
      <c r="BF24" s="42">
        <f>SUMIFS(RCCP!$HZ$8:$HZ$136,
RCCP!$A$8:$A$136,$A24,
RCCP!$C$8:$C$136,$B24
)+
(SUMIFS(RCCP!$IC$8:$IC$136,
RCCP!$A$8:$A$136,$A24,
RCCP!$C$8:$C$136,$B24)/4)</f>
        <v>2118</v>
      </c>
      <c r="BG24" s="264">
        <f>SUMIFS(RCCP!$HZ$8:$HZ$136,
RCCP!$A$8:$A$136,$A24,
RCCP!$C$8:$C$136,$B24
)+
(SUMIFS(RCCP!$IC$8:$IC$136,
RCCP!$A$8:$A$136,$A24,
RCCP!$C$8:$C$136,$B24)/4)</f>
        <v>2118</v>
      </c>
      <c r="BH24" s="1334"/>
      <c r="BI24" s="42">
        <f>SUMIFS(RCCP!$IA$8:$IA$136,
RCCP!$A$8:$A$136,$A24,
RCCP!$C$8:$C$136,$B24
)+
(SUMIFS(RCCP!$IC$8:$IC$136,
RCCP!$A$8:$A$136,$A24,
RCCP!$C$8:$C$136,$B24)/4)</f>
        <v>0</v>
      </c>
      <c r="BJ24" s="264">
        <f>SUMIFS(RCCP!$IA$8:$IA$136,
RCCP!$A$8:$A$136,$A24,
RCCP!$C$8:$C$136,$B24
)+
(SUMIFS(RCCP!$IC$8:$IC$136,
RCCP!$A$8:$A$136,$A24,
RCCP!$C$8:$C$136,$B24)/4)</f>
        <v>0</v>
      </c>
      <c r="BK24" s="1334"/>
      <c r="BL24" s="42">
        <f>SUMIFS(RCCP!$IF$8:$IF$136,
RCCP!$A$8:$A$136,$A24,
RCCP!$C$8:$C$136,$B24
)+
(SUMIFS(RCCP!$IK$8:$IK$136,
RCCP!$A$8:$A$136,$A24,
RCCP!$C$8:$C$136,$B24)/4)</f>
        <v>1696.5</v>
      </c>
      <c r="BM24" s="264">
        <f>SUMIFS(RCCP!$IF$8:$IF$136,
RCCP!$A$8:$A$136,$A24,
RCCP!$C$8:$C$136,$B24
)+
(SUMIFS(RCCP!$IK$8:$IK$136,
RCCP!$A$8:$A$136,$A24,
RCCP!$C$8:$C$136,$B24)/4)</f>
        <v>1696.5</v>
      </c>
      <c r="BN24" s="1334"/>
      <c r="BO24" s="42">
        <f>SUMIFS(RCCP!$IG$8:$IG$136,
RCCP!$A$8:$A$136,$A24,
RCCP!$C$8:$C$136,$B24
)+
(SUMIFS(RCCP!$IK$8:$IK$136,
RCCP!$A$8:$A$136,$A24,
RCCP!$C$8:$C$136,$B24)/4)</f>
        <v>2698.5</v>
      </c>
      <c r="BP24" s="264">
        <f>SUMIFS(RCCP!$IG$8:$IG$136,
RCCP!$A$8:$A$136,$A24,
RCCP!$C$8:$C$136,$B24
)+
(SUMIFS(RCCP!$IK$8:$IK$136,
RCCP!$A$8:$A$136,$A24,
RCCP!$C$8:$C$136,$B24)/4)</f>
        <v>2698.5</v>
      </c>
      <c r="BQ24" s="1334"/>
      <c r="BR24" s="42">
        <f>SUMIFS(RCCP!$IH$8:$IH$136,
RCCP!$A$8:$A$136,$A24,
RCCP!$C$8:$C$136,$B24
)+
(SUMIFS(RCCP!$IK$8:$IK$136,
RCCP!$A$8:$A$136,$A24,
RCCP!$C$8:$C$136,$B24)/4)</f>
        <v>1498.5</v>
      </c>
      <c r="BS24" s="264">
        <f>SUMIFS(RCCP!$IH$8:$IH$136,
RCCP!$A$8:$A$136,$A24,
RCCP!$C$8:$C$136,$B24
)+
(SUMIFS(RCCP!$IK$8:$IK$136,
RCCP!$A$8:$A$136,$A24,
RCCP!$C$8:$C$136,$B24)/4)</f>
        <v>1498.5</v>
      </c>
      <c r="BT24" s="1334"/>
      <c r="BU24" s="42">
        <f>SUMIFS(RCCP!$II$8:$II$136,
RCCP!$A$8:$A$136,$A24,
RCCP!$C$8:$C$136,$B24
)+
(SUMIFS(RCCP!$IK$8:$IK$136,
RCCP!$A$8:$A$136,$A24,
RCCP!$C$8:$C$136,$B24)/4)</f>
        <v>1498.5</v>
      </c>
      <c r="BV24" s="264">
        <f>SUMIFS(RCCP!$II$8:$II$136,
RCCP!$A$8:$A$136,$A24,
RCCP!$C$8:$C$136,$B24
)+
(SUMIFS(RCCP!$IK$8:$IK$136,
RCCP!$A$8:$A$136,$A24,
RCCP!$C$8:$C$136,$B24)/4)</f>
        <v>1498.5</v>
      </c>
      <c r="BW24" s="1334"/>
      <c r="BX24" s="42">
        <f>SUMIFS(RCCP!$IN$8:$IN$136,
RCCP!$A$8:$A$136,$A24,
RCCP!$C$8:$C$136,$B24
)+
(SUMIFS(RCCP!$IT$8:$IT$136,
RCCP!$A$8:$A$136,$A24,
RCCP!$C$8:$C$136,$B24)/5)</f>
        <v>0</v>
      </c>
      <c r="BY24" s="264">
        <f>SUMIFS(RCCP!$IN$8:$IN$136,
RCCP!$A$8:$A$136,$A24,
RCCP!$C$8:$C$136,$B24
)+
(SUMIFS(RCCP!$IT$8:$IT$136,
RCCP!$A$8:$A$136,$A24,
RCCP!$C$8:$C$136,$B24)/5)</f>
        <v>0</v>
      </c>
      <c r="BZ24" s="1334"/>
      <c r="CA24" s="42">
        <f>SUMIFS(RCCP!$IO$8:$IO$136,
RCCP!$A$8:$A$136,$A24,
RCCP!$C$8:$C$136,$B24
)+
(SUMIFS(RCCP!$IT$8:$IT$136,
RCCP!$A$8:$A$136,$A24,
RCCP!$C$8:$C$136,$B24)/5)</f>
        <v>0</v>
      </c>
      <c r="CB24" s="264">
        <f>SUMIFS(RCCP!$IO$8:$IO$136,
RCCP!$A$8:$A$136,$A24,
RCCP!$C$8:$C$136,$B24
)+
(SUMIFS(RCCP!$IT$8:$IT$136,
RCCP!$A$8:$A$136,$A24,
RCCP!$C$8:$C$136,$B24)/5)</f>
        <v>0</v>
      </c>
      <c r="CC24" s="1334"/>
      <c r="CD24" s="42">
        <f>SUMIFS(RCCP!$IP$8:$IP$136,
RCCP!$A$8:$A$136,$A24,
RCCP!$C$8:$C$136,$B24
)+
(SUMIFS(RCCP!$IT$8:$IT$136,
RCCP!$A$8:$A$136,$A24,
RCCP!$C$8:$C$136,$B24)/5)</f>
        <v>0</v>
      </c>
      <c r="CE24" s="264">
        <f>SUMIFS(RCCP!$IP$8:$IP$136,
RCCP!$A$8:$A$136,$A24,
RCCP!$C$8:$C$136,$B24
)+
(SUMIFS(RCCP!$IT$8:$IT$136,
RCCP!$A$8:$A$136,$A24,
RCCP!$C$8:$C$136,$B24)/5)</f>
        <v>0</v>
      </c>
      <c r="CF24" s="1334"/>
      <c r="CG24" s="42">
        <f>SUMIFS(RCCP!$IQ$8:$IQ$136,
RCCP!$A$8:$A$136,$A24,
RCCP!$C$8:$C$136,$B24
)+
(SUMIFS(RCCP!$IT$8:$IT$136,
RCCP!$A$8:$A$136,$A24,
RCCP!$C$8:$C$136,$B24)/5)</f>
        <v>0</v>
      </c>
      <c r="CH24" s="264">
        <f>SUMIFS(RCCP!$IQ$8:$IQ$136,
RCCP!$A$8:$A$136,$A24,
RCCP!$C$8:$C$136,$B24
)+
(SUMIFS(RCCP!$IT$8:$IT$136,
RCCP!$A$8:$A$136,$A24,
RCCP!$C$8:$C$136,$B24)/5)</f>
        <v>0</v>
      </c>
      <c r="CI24" s="1334"/>
      <c r="CJ24" s="42">
        <f>SUMIFS(RCCP!$IR$8:$IR$136,
RCCP!$A$8:$A$136,$A24,
RCCP!$C$8:$C$136,$B24
)+
(SUMIFS(RCCP!$IT$8:$IT$136,
RCCP!$A$8:$A$136,$A24,
RCCP!$C$8:$C$136,$B24)/5)</f>
        <v>0</v>
      </c>
      <c r="CK24" s="264">
        <f>SUMIFS(RCCP!$IR$8:$IR$136,
RCCP!$A$8:$A$136,$A24,
RCCP!$C$8:$C$136,$B24
)+
(SUMIFS(RCCP!$IT$8:$IT$136,
RCCP!$A$8:$A$136,$A24,
RCCP!$C$8:$C$136,$B24)/5)</f>
        <v>0</v>
      </c>
      <c r="CL24" s="1334"/>
      <c r="CM24" s="42">
        <f>SUMIFS(RCCP!$IW$8:$IW$136,
RCCP!$A$8:$A$136,$A24,
RCCP!$C$8:$C$136,$B24
)+
(SUMIFS(RCCP!$JB$8:$JB$136,
RCCP!$A$8:$A$136,$A24,
RCCP!$C$8:$C$136,$B24)/4)</f>
        <v>91.5</v>
      </c>
      <c r="CN24" s="264">
        <f>SUMIFS(RCCP!$IW$8:$IW$136,
RCCP!$A$8:$A$136,$A24,
RCCP!$C$8:$C$136,$B24
)+
(SUMIFS(RCCP!$JB$8:$JB$136,
RCCP!$A$8:$A$136,$A24,
RCCP!$C$8:$C$136,$B24)/4)</f>
        <v>91.5</v>
      </c>
      <c r="CO24" s="1334"/>
      <c r="CP24" s="42">
        <f>SUMIFS(RCCP!$IX$8:$IX$136,
RCCP!$A$8:$A$136,$A24,
RCCP!$C$8:$C$136,$B24
)+
(SUMIFS(RCCP!$JB$8:$JB$136,
RCCP!$A$8:$A$136,$A24,
RCCP!$C$8:$C$136,$B24)/4)</f>
        <v>91.5</v>
      </c>
      <c r="CQ24" s="264">
        <f>SUMIFS(RCCP!$IX$8:$IX$136,
RCCP!$A$8:$A$136,$A24,
RCCP!$C$8:$C$136,$B24
)+
(SUMIFS(RCCP!$JB$8:$JB$136,
RCCP!$A$8:$A$136,$A24,
RCCP!$C$8:$C$136,$B24)/4)</f>
        <v>91.5</v>
      </c>
      <c r="CR24" s="1334"/>
      <c r="CS24" s="42">
        <f>SUMIFS(RCCP!$IY$8:$IY$136,
RCCP!$A$8:$A$136,$A24,
RCCP!$C$8:$C$136,$B24
)+
(SUMIFS(RCCP!$JB$8:$JB$136,
RCCP!$A$8:$A$136,$A24,
RCCP!$C$8:$C$136,$B24)/4)</f>
        <v>91.5</v>
      </c>
      <c r="CT24" s="264">
        <f>SUMIFS(RCCP!$IY$8:$IY$136,
RCCP!$A$8:$A$136,$A24,
RCCP!$C$8:$C$136,$B24
)+
(SUMIFS(RCCP!$JB$8:$JB$136,
RCCP!$A$8:$A$136,$A24,
RCCP!$C$8:$C$136,$B24)/4)</f>
        <v>91.5</v>
      </c>
      <c r="CU24" s="1334"/>
      <c r="CV24" s="42">
        <f>SUMIFS(RCCP!$IZ$8:$IZ$136,
RCCP!$A$8:$A$136,$A24,
RCCP!$C$8:$C$136,$B24
)+
(SUMIFS(RCCP!$JB$8:$JB$136,
RCCP!$A$8:$A$136,$A24,
RCCP!$C$8:$C$136,$B24)/4)</f>
        <v>91.5</v>
      </c>
      <c r="CW24" s="264">
        <f>SUMIFS(RCCP!$IZ$8:$IZ$136,
RCCP!$A$8:$A$136,$A24,
RCCP!$C$8:$C$136,$B24
)+
(SUMIFS(RCCP!$JB$8:$JB$136,
RCCP!$A$8:$A$136,$A24,
RCCP!$C$8:$C$136,$B24)/4)</f>
        <v>91.5</v>
      </c>
      <c r="CX24" s="1334"/>
      <c r="CY24" s="42">
        <f>SUMIFS(RCCP!$JE$8:$JE$136,
RCCP!$A$8:$A$136,$A24,
RCCP!$C$8:$C$136,$B24
)+
(SUMIFS(RCCP!$JJ$8:$JJ$136,
RCCP!$A$8:$A$136,$A24,
RCCP!$C$8:$C$136,$B24)/4)</f>
        <v>2139</v>
      </c>
      <c r="CZ24" s="264">
        <f>SUMIFS(RCCP!$JE$8:$JE$136,
RCCP!$A$8:$A$136,$A24,
RCCP!$C$8:$C$136,$B24
)+
(SUMIFS(RCCP!$JJ$8:$JJ$136,
RCCP!$A$8:$A$136,$A24,
RCCP!$C$8:$C$136,$B24)/4)</f>
        <v>2139</v>
      </c>
      <c r="DA24" s="1334"/>
      <c r="DB24" s="42">
        <f>SUMIFS(RCCP!$JF$8:$JF$136,
RCCP!$A$8:$A$136,$A24,
RCCP!$C$8:$C$136,$B24
)+
(SUMIFS(RCCP!$JJ$8:$JJ$136,
RCCP!$A$8:$A$136,$A24,
RCCP!$C$8:$C$136,$B24)/4)</f>
        <v>2139</v>
      </c>
      <c r="DC24" s="264">
        <f>SUMIFS(RCCP!$JF$8:$JF$136,
RCCP!$A$8:$A$136,$A24,
RCCP!$C$8:$C$136,$B24
)+
(SUMIFS(RCCP!$JJ$8:$JJ$136,
RCCP!$A$8:$A$136,$A24,
RCCP!$C$8:$C$136,$B24)/4)</f>
        <v>2139</v>
      </c>
      <c r="DD24" s="1334"/>
      <c r="DE24" s="42">
        <f>SUMIFS(RCCP!$JG$8:$JG$136,
RCCP!$A$8:$A$136,$A24,
RCCP!$C$8:$C$136,$B24
)+
(SUMIFS(RCCP!$JJ$8:$JJ$136,
RCCP!$A$8:$A$136,$A24,
RCCP!$C$8:$C$136,$B24)/4)</f>
        <v>2139</v>
      </c>
      <c r="DF24" s="264">
        <f>SUMIFS(RCCP!$JG$8:$JG$136,
RCCP!$A$8:$A$136,$A24,
RCCP!$C$8:$C$136,$B24
)+
(SUMIFS(RCCP!$JJ$8:$JJ$136,
RCCP!$A$8:$A$136,$A24,
RCCP!$C$8:$C$136,$B24)/4)</f>
        <v>2139</v>
      </c>
      <c r="DG24" s="1334"/>
      <c r="DH24" s="42">
        <f>SUMIFS(RCCP!$JH$8:$JH$136,
RCCP!$A$8:$A$136,$A24,
RCCP!$C$8:$C$136,$B24
)+
(SUMIFS(RCCP!$JJ$8:$JJ$136,
RCCP!$A$8:$A$136,$A24,
RCCP!$C$8:$C$136,$B24)/4)</f>
        <v>2139</v>
      </c>
      <c r="DI24" s="264">
        <f>SUMIFS(RCCP!$JH$8:$JH$136,
RCCP!$A$8:$A$136,$A24,
RCCP!$C$8:$C$136,$B24
)+
(SUMIFS(RCCP!$JJ$8:$JJ$136,
RCCP!$A$8:$A$136,$A24,
RCCP!$C$8:$C$136,$B24)/4)</f>
        <v>2139</v>
      </c>
      <c r="DJ24" s="1334"/>
    </row>
    <row r="25" spans="1:114" s="5" customFormat="1" ht="16.5" customHeight="1" x14ac:dyDescent="0.35">
      <c r="A25" s="64">
        <v>880</v>
      </c>
      <c r="B25" s="65" t="str">
        <f>+B23</f>
        <v>Infant'S</v>
      </c>
      <c r="C25" s="39" t="s">
        <v>103</v>
      </c>
      <c r="D25" s="1348"/>
      <c r="E25" s="1338"/>
      <c r="F25" s="1338"/>
      <c r="G25" s="1338"/>
      <c r="H25" s="1341"/>
      <c r="I25" s="1344"/>
      <c r="J25" s="42">
        <f>SUM(
SUMIFS(
'BLC Subcont'!$AE:$AE,
'BLC Subcont'!$U:$U,$A25,
'BLC Subcont'!$I:$I,L$9,
'BLC Subcont'!$AA:$AA,$B25,
'BLC Subcont'!$IA:$IA,"IN HOUSE (CUTTING PRESS)"
))</f>
        <v>0</v>
      </c>
      <c r="K25" s="124">
        <f>SUM(SUMIFS(
'BLC Subcont'!$BW:$BW,
'BLC Subcont'!$U:$U,$A25,
'BLC Subcont'!$I:$I,L$9,
'BLC Subcont'!$AA:$AA,$B25,
'BLC Subcont'!$IA:$IA,"IN HOUSE (CUTTING PRESS)"
))</f>
        <v>0</v>
      </c>
      <c r="L25" s="1351"/>
      <c r="M25" s="42">
        <f>SUM(
SUMIFS(
'BLC Subcont'!$AE:$AE,
'BLC Subcont'!$U:$U,$A25,
'BLC Subcont'!$I:$I,O$9,
'BLC Subcont'!$AA:$AA,$B25,
'BLC Subcont'!$IA:$IA,"IN HOUSE (CUTTING PRESS)"
))</f>
        <v>2790</v>
      </c>
      <c r="N25" s="124">
        <f>SUM(SUMIFS(
'BLC Subcont'!$BW:$BW,
'BLC Subcont'!$U:$U,$A25,
'BLC Subcont'!$I:$I,O$9,
'BLC Subcont'!$AA:$AA,$B25,
'BLC Subcont'!$IA:$IA,"IN HOUSE (CUTTING PRESS)"
))</f>
        <v>0</v>
      </c>
      <c r="O25" s="1335"/>
      <c r="P25" s="42">
        <f>SUM(
SUMIFS(
'BLC Subcont'!$AE:$AE,
'BLC Subcont'!$U:$U,$A25,
'BLC Subcont'!$I:$I,R$9,
'BLC Subcont'!$AA:$AA,$B25,
'BLC Subcont'!$IA:$IA,"IN HOUSE (CUTTING PRESS)"
))</f>
        <v>3846</v>
      </c>
      <c r="Q25" s="124">
        <f>SUM(SUMIFS(
'BLC Subcont'!$BW:$BW,
'BLC Subcont'!$U:$U,$A25,
'BLC Subcont'!$I:$I,R$9,
'BLC Subcont'!$AA:$AA,$B25,
'BLC Subcont'!$IA:$IA,"IN HOUSE (CUTTING PRESS)"
))</f>
        <v>0</v>
      </c>
      <c r="R25" s="1335"/>
      <c r="S25" s="42">
        <f>SUM(
SUMIFS(
'BLC Subcont'!$AE:$AE,
'BLC Subcont'!$U:$U,$A25,
'BLC Subcont'!$I:$I,U$9,
'BLC Subcont'!$AA:$AA,$B25,
'BLC Subcont'!$IA:$IA,"IN HOUSE (CUTTING PRESS)"
))</f>
        <v>0</v>
      </c>
      <c r="T25" s="124">
        <f>SUM(SUMIFS(
'BLC Subcont'!$BW:$BW,
'BLC Subcont'!$U:$U,$A25,
'BLC Subcont'!$I:$I,U$9,
'BLC Subcont'!$AA:$AA,$B25,
'BLC Subcont'!$IA:$IA,"IN HOUSE (CUTTING PRESS)"
))</f>
        <v>0</v>
      </c>
      <c r="U25" s="1335"/>
      <c r="V25" s="42">
        <v>0</v>
      </c>
      <c r="W25" s="124">
        <v>0</v>
      </c>
      <c r="X25" s="1335"/>
      <c r="Y25" s="42">
        <f t="shared" si="37"/>
        <v>6636</v>
      </c>
      <c r="Z25" s="124">
        <f>+SUM(K25,N25,Q25,T25,W25)</f>
        <v>0</v>
      </c>
      <c r="AA25" s="1365"/>
      <c r="AB25" s="42">
        <f>SUM(
SUMIFS(
'BLC Subcont'!$AE:$AE,
'BLC Subcont'!$U:$U,$A25,
'BLC Subcont'!$I:$I,AD$9,
'BLC Subcont'!$AA:$AA,$B25,
'BLC Subcont'!$IA:$IA,"IN HOUSE (CUTTING PRESS)"
))</f>
        <v>1200</v>
      </c>
      <c r="AC25" s="264">
        <f>SUM(SUMIFS(
'BLC Subcont'!$BW:$BW,
'BLC Subcont'!$U:$U,$A25,
'BLC Subcont'!$I:$I,AD$9,
'BLC Subcont'!$AA:$AA,$B25,
'BLC Subcont'!$IA:$IA,"IN HOUSE (CUTTING PRESS)"
))</f>
        <v>322</v>
      </c>
      <c r="AD25" s="1335"/>
      <c r="AE25" s="42">
        <f>SUM(
SUMIFS(
'BLC Subcont'!$AE:$AE,
'BLC Subcont'!$U:$U,$A25,
'BLC Subcont'!$I:$I,AG$9,
'BLC Subcont'!$AA:$AA,$B25,
'BLC Subcont'!$IA:$IA,"IN HOUSE (CUTTING PRESS)"
))</f>
        <v>372</v>
      </c>
      <c r="AF25" s="264">
        <f>SUM(SUMIFS(
'BLC Subcont'!$BW:$BW,
'BLC Subcont'!$U:$U,$A25,
'BLC Subcont'!$I:$I,AG$9,
'BLC Subcont'!$AA:$AA,$B25,
'BLC Subcont'!$IA:$IA,"IN HOUSE (CUTTING PRESS)"
))</f>
        <v>102</v>
      </c>
      <c r="AG25" s="1335"/>
      <c r="AH25" s="42">
        <f>SUM(
SUMIFS(
'BLC Subcont'!$AE:$AE,
'BLC Subcont'!$U:$U,$A25,
'BLC Subcont'!$I:$I,AJ$9,
'BLC Subcont'!$AA:$AA,$B25,
'BLC Subcont'!$IA:$IA,"IN HOUSE (CUTTING PRESS)"
))</f>
        <v>540</v>
      </c>
      <c r="AI25" s="264">
        <f>SUM(SUMIFS(
'BLC Subcont'!$BW:$BW,
'BLC Subcont'!$U:$U,$A25,
'BLC Subcont'!$I:$I,AJ$9,
'BLC Subcont'!$AA:$AA,$B25,
'BLC Subcont'!$IA:$IA,"IN HOUSE (CUTTING PRESS)"
))</f>
        <v>540</v>
      </c>
      <c r="AJ25" s="1335"/>
      <c r="AK25" s="42">
        <f>SUM(
SUMIFS(
'BLC Subcont'!$AE:$AE,
'BLC Subcont'!$U:$U,$A25,
'BLC Subcont'!$I:$I,AM$9,
'BLC Subcont'!$AA:$AA,$B25,
'BLC Subcont'!$IA:$IA,"IN HOUSE (CUTTING PRESS)"
))</f>
        <v>0</v>
      </c>
      <c r="AL25" s="264">
        <f>SUM(SUMIFS(
'BLC Subcont'!$BW:$BW,
'BLC Subcont'!$U:$U,$A25,
'BLC Subcont'!$I:$I,AM$9,
'BLC Subcont'!$AA:$AA,$B25,
'BLC Subcont'!$IA:$IA,"IN HOUSE (CUTTING PRESS)"
))</f>
        <v>0</v>
      </c>
      <c r="AM25" s="1335"/>
      <c r="AN25" s="42">
        <f>SUM(
SUMIFS(
'BLC Subcont'!$AE:$AE,
'BLC Subcont'!$U:$U,$A25,
'BLC Subcont'!$I:$I,AP$9,
'BLC Subcont'!$AA:$AA,$B25,
'BLC Subcont'!$IA:$IA,"IN HOUSE (CUTTING PRESS)"
))</f>
        <v>0</v>
      </c>
      <c r="AO25" s="264">
        <f>SUM(SUMIFS(
'BLC Subcont'!$BW:$BW,
'BLC Subcont'!$U:$U,$A25,
'BLC Subcont'!$I:$I,AP$9,
'BLC Subcont'!$AA:$AA,$B25,
'BLC Subcont'!$IA:$IA,"IN HOUSE (CUTTING PRESS)"
))</f>
        <v>0</v>
      </c>
      <c r="AP25" s="1335"/>
      <c r="AQ25" s="42">
        <f>SUM(
SUMIFS(
'BLC Subcont'!$AE:$AE,
'BLC Subcont'!$U:$U,$A25,
'BLC Subcont'!$I:$I,AS$9,
'BLC Subcont'!$AA:$AA,$B25,
'BLC Subcont'!$IA:$IA,"IN HOUSE (CUTTING PRESS)"
))</f>
        <v>0</v>
      </c>
      <c r="AR25" s="124">
        <f>SUM(SUMIFS(
'BLC Subcont'!$BW:$BW,
'BLC Subcont'!$U:$U,$A25,
'BLC Subcont'!$I:$I,AS$9,
'BLC Subcont'!$AA:$AA,$B25,
'BLC Subcont'!$IA:$IA,"IN HOUSE (CUTTING PRESS)"
))</f>
        <v>0</v>
      </c>
      <c r="AS25" s="1335"/>
      <c r="AT25" s="42">
        <f>SUM(
SUMIFS(
'BLC Subcont'!$AE:$AE,
'BLC Subcont'!$U:$U,$A25,
'BLC Subcont'!$I:$I,AV$9,
'BLC Subcont'!$AA:$AA,$B25,
'BLC Subcont'!$IA:$IA,"IN HOUSE (CUTTING PRESS)"
))</f>
        <v>0</v>
      </c>
      <c r="AU25" s="124">
        <f>SUM(SUMIFS(
'BLC Subcont'!$BW:$BW,
'BLC Subcont'!$U:$U,$A25,
'BLC Subcont'!$I:$I,AV$9,
'BLC Subcont'!$AA:$AA,$B25,
'BLC Subcont'!$IA:$IA,"IN HOUSE (CUTTING PRESS)"
))</f>
        <v>0</v>
      </c>
      <c r="AV25" s="1335"/>
      <c r="AW25" s="42">
        <f t="shared" si="38"/>
        <v>3006</v>
      </c>
      <c r="AX25" s="264">
        <f>AR25+BA25</f>
        <v>3006</v>
      </c>
      <c r="AY25" s="1335"/>
      <c r="AZ25" s="42">
        <f>SUMIFS(RCCP!$HX$8:$HX$136,
RCCP!$A$8:$A$136,$A25,
RCCP!$C$8:$C$136,$B25
)+
(SUMIFS(RCCP!$IC$8:$IC$136,
RCCP!$A$8:$A$136,$A25,
RCCP!$C$8:$C$136,$B25)/4)</f>
        <v>3006</v>
      </c>
      <c r="BA25" s="124">
        <f>SUMIFS(RCCP!$HX$8:$HX$136,
RCCP!$A$8:$A$136,$A25,
RCCP!$C$8:$C$136,$B25
)+
(SUMIFS(RCCP!$IC$8:$IC$136,
RCCP!$A$8:$A$136,$A25,
RCCP!$C$8:$C$136,$B25)/4)</f>
        <v>3006</v>
      </c>
      <c r="BB25" s="1335"/>
      <c r="BC25" s="42">
        <f>SUMIFS(RCCP!$HY$8:$HY$136,
RCCP!$A$8:$A$136,$A25,
RCCP!$C$8:$C$136,$B25
)+
(SUMIFS(RCCP!$IC$8:$IC$136,
RCCP!$A$8:$A$136,$A25,
RCCP!$C$8:$C$136,$B25)/4)</f>
        <v>0</v>
      </c>
      <c r="BD25" s="264">
        <f>SUMIFS(RCCP!$HY$8:$HY$136,
RCCP!$A$8:$A$136,$A25,
RCCP!$C$8:$C$136,$B25
)+
(SUMIFS(RCCP!$IC$8:$IC$136,
RCCP!$A$8:$A$136,$A25,
RCCP!$C$8:$C$136,$B25)/4)</f>
        <v>0</v>
      </c>
      <c r="BE25" s="1335"/>
      <c r="BF25" s="42">
        <f>SUMIFS(RCCP!$HZ$8:$HZ$136,
RCCP!$A$8:$A$136,$A25,
RCCP!$C$8:$C$136,$B25
)+
(SUMIFS(RCCP!$IC$8:$IC$136,
RCCP!$A$8:$A$136,$A25,
RCCP!$C$8:$C$136,$B25)/4)</f>
        <v>2118</v>
      </c>
      <c r="BG25" s="264">
        <f>SUMIFS(RCCP!$HZ$8:$HZ$136,
RCCP!$A$8:$A$136,$A25,
RCCP!$C$8:$C$136,$B25
)+
(SUMIFS(RCCP!$IC$8:$IC$136,
RCCP!$A$8:$A$136,$A25,
RCCP!$C$8:$C$136,$B25)/4)</f>
        <v>2118</v>
      </c>
      <c r="BH25" s="1335"/>
      <c r="BI25" s="42">
        <f>SUMIFS(RCCP!$IA$8:$IA$136,
RCCP!$A$8:$A$136,$A25,
RCCP!$C$8:$C$136,$B25
)+
(SUMIFS(RCCP!$IC$8:$IC$136,
RCCP!$A$8:$A$136,$A25,
RCCP!$C$8:$C$136,$B25)/4)</f>
        <v>0</v>
      </c>
      <c r="BJ25" s="264">
        <f>SUMIFS(RCCP!$IA$8:$IA$136,
RCCP!$A$8:$A$136,$A25,
RCCP!$C$8:$C$136,$B25
)+
(SUMIFS(RCCP!$IC$8:$IC$136,
RCCP!$A$8:$A$136,$A25,
RCCP!$C$8:$C$136,$B25)/4)</f>
        <v>0</v>
      </c>
      <c r="BK25" s="1335"/>
      <c r="BL25" s="42">
        <f>SUMIFS(RCCP!$IF$8:$IF$136,
RCCP!$A$8:$A$136,$A25,
RCCP!$C$8:$C$136,$B25
)+
(SUMIFS(RCCP!$IK$8:$IK$136,
RCCP!$A$8:$A$136,$A25,
RCCP!$C$8:$C$136,$B25)/4)</f>
        <v>1696.5</v>
      </c>
      <c r="BM25" s="264">
        <f>SUMIFS(RCCP!$IF$8:$IF$136,
RCCP!$A$8:$A$136,$A25,
RCCP!$C$8:$C$136,$B25
)+
(SUMIFS(RCCP!$IK$8:$IK$136,
RCCP!$A$8:$A$136,$A25,
RCCP!$C$8:$C$136,$B25)/4)</f>
        <v>1696.5</v>
      </c>
      <c r="BN25" s="1335"/>
      <c r="BO25" s="42">
        <f>SUMIFS(RCCP!$IG$8:$IG$136,
RCCP!$A$8:$A$136,$A25,
RCCP!$C$8:$C$136,$B25
)+
(SUMIFS(RCCP!$IK$8:$IK$136,
RCCP!$A$8:$A$136,$A25,
RCCP!$C$8:$C$136,$B25)/4)</f>
        <v>2698.5</v>
      </c>
      <c r="BP25" s="264">
        <f>SUMIFS(RCCP!$IG$8:$IG$136,
RCCP!$A$8:$A$136,$A25,
RCCP!$C$8:$C$136,$B25
)+
(SUMIFS(RCCP!$IK$8:$IK$136,
RCCP!$A$8:$A$136,$A25,
RCCP!$C$8:$C$136,$B25)/4)</f>
        <v>2698.5</v>
      </c>
      <c r="BQ25" s="1335"/>
      <c r="BR25" s="42">
        <f>SUMIFS(RCCP!$IH$8:$IH$136,
RCCP!$A$8:$A$136,$A25,
RCCP!$C$8:$C$136,$B25
)+
(SUMIFS(RCCP!$IK$8:$IK$136,
RCCP!$A$8:$A$136,$A25,
RCCP!$C$8:$C$136,$B25)/4)</f>
        <v>1498.5</v>
      </c>
      <c r="BS25" s="264">
        <f>SUMIFS(RCCP!$IH$8:$IH$136,
RCCP!$A$8:$A$136,$A25,
RCCP!$C$8:$C$136,$B25
)+
(SUMIFS(RCCP!$IK$8:$IK$136,
RCCP!$A$8:$A$136,$A25,
RCCP!$C$8:$C$136,$B25)/4)</f>
        <v>1498.5</v>
      </c>
      <c r="BT25" s="1335"/>
      <c r="BU25" s="42">
        <f>SUMIFS(RCCP!$II$8:$II$136,
RCCP!$A$8:$A$136,$A25,
RCCP!$C$8:$C$136,$B25
)+
(SUMIFS(RCCP!$IK$8:$IK$136,
RCCP!$A$8:$A$136,$A25,
RCCP!$C$8:$C$136,$B25)/4)</f>
        <v>1498.5</v>
      </c>
      <c r="BV25" s="264">
        <f>SUMIFS(RCCP!$II$8:$II$136,
RCCP!$A$8:$A$136,$A25,
RCCP!$C$8:$C$136,$B25
)+
(SUMIFS(RCCP!$IK$8:$IK$136,
RCCP!$A$8:$A$136,$A25,
RCCP!$C$8:$C$136,$B25)/4)</f>
        <v>1498.5</v>
      </c>
      <c r="BW25" s="1335"/>
      <c r="BX25" s="42">
        <f>SUMIFS(RCCP!$IN$8:$IN$136,
RCCP!$A$8:$A$136,$A25,
RCCP!$C$8:$C$136,$B25
)+
(SUMIFS(RCCP!$IT$8:$IT$136,
RCCP!$A$8:$A$136,$A25,
RCCP!$C$8:$C$136,$B25)/5)</f>
        <v>0</v>
      </c>
      <c r="BY25" s="264">
        <f>SUMIFS(RCCP!$IN$8:$IN$136,
RCCP!$A$8:$A$136,$A25,
RCCP!$C$8:$C$136,$B25
)+
(SUMIFS(RCCP!$IT$8:$IT$136,
RCCP!$A$8:$A$136,$A25,
RCCP!$C$8:$C$136,$B25)/5)</f>
        <v>0</v>
      </c>
      <c r="BZ25" s="1335"/>
      <c r="CA25" s="42">
        <f>SUMIFS(RCCP!$IO$8:$IO$136,
RCCP!$A$8:$A$136,$A25,
RCCP!$C$8:$C$136,$B25
)+
(SUMIFS(RCCP!$IT$8:$IT$136,
RCCP!$A$8:$A$136,$A25,
RCCP!$C$8:$C$136,$B25)/5)</f>
        <v>0</v>
      </c>
      <c r="CB25" s="264">
        <f>SUMIFS(RCCP!$IO$8:$IO$136,
RCCP!$A$8:$A$136,$A25,
RCCP!$C$8:$C$136,$B25
)+
(SUMIFS(RCCP!$IT$8:$IT$136,
RCCP!$A$8:$A$136,$A25,
RCCP!$C$8:$C$136,$B25)/5)</f>
        <v>0</v>
      </c>
      <c r="CC25" s="1335"/>
      <c r="CD25" s="42">
        <f>SUMIFS(RCCP!$IP$8:$IP$136,
RCCP!$A$8:$A$136,$A25,
RCCP!$C$8:$C$136,$B25
)+
(SUMIFS(RCCP!$IT$8:$IT$136,
RCCP!$A$8:$A$136,$A25,
RCCP!$C$8:$C$136,$B25)/5)</f>
        <v>0</v>
      </c>
      <c r="CE25" s="264">
        <f>SUMIFS(RCCP!$IP$8:$IP$136,
RCCP!$A$8:$A$136,$A25,
RCCP!$C$8:$C$136,$B25
)+
(SUMIFS(RCCP!$IT$8:$IT$136,
RCCP!$A$8:$A$136,$A25,
RCCP!$C$8:$C$136,$B25)/5)</f>
        <v>0</v>
      </c>
      <c r="CF25" s="1335"/>
      <c r="CG25" s="42">
        <f>SUMIFS(RCCP!$IQ$8:$IQ$136,
RCCP!$A$8:$A$136,$A25,
RCCP!$C$8:$C$136,$B25
)+
(SUMIFS(RCCP!$IT$8:$IT$136,
RCCP!$A$8:$A$136,$A25,
RCCP!$C$8:$C$136,$B25)/5)</f>
        <v>0</v>
      </c>
      <c r="CH25" s="264">
        <f>SUMIFS(RCCP!$IQ$8:$IQ$136,
RCCP!$A$8:$A$136,$A25,
RCCP!$C$8:$C$136,$B25
)+
(SUMIFS(RCCP!$IT$8:$IT$136,
RCCP!$A$8:$A$136,$A25,
RCCP!$C$8:$C$136,$B25)/5)</f>
        <v>0</v>
      </c>
      <c r="CI25" s="1335"/>
      <c r="CJ25" s="42">
        <f>SUMIFS(RCCP!$IR$8:$IR$136,
RCCP!$A$8:$A$136,$A25,
RCCP!$C$8:$C$136,$B25
)+
(SUMIFS(RCCP!$IT$8:$IT$136,
RCCP!$A$8:$A$136,$A25,
RCCP!$C$8:$C$136,$B25)/5)</f>
        <v>0</v>
      </c>
      <c r="CK25" s="264">
        <f>SUMIFS(RCCP!$IR$8:$IR$136,
RCCP!$A$8:$A$136,$A25,
RCCP!$C$8:$C$136,$B25
)+
(SUMIFS(RCCP!$IT$8:$IT$136,
RCCP!$A$8:$A$136,$A25,
RCCP!$C$8:$C$136,$B25)/5)</f>
        <v>0</v>
      </c>
      <c r="CL25" s="1335"/>
      <c r="CM25" s="42">
        <f>SUMIFS(RCCP!$IW$8:$IW$136,
RCCP!$A$8:$A$136,$A25,
RCCP!$C$8:$C$136,$B25
)+
(SUMIFS(RCCP!$JB$8:$JB$136,
RCCP!$A$8:$A$136,$A25,
RCCP!$C$8:$C$136,$B25)/4)</f>
        <v>91.5</v>
      </c>
      <c r="CN25" s="264">
        <f>SUMIFS(RCCP!$IW$8:$IW$136,
RCCP!$A$8:$A$136,$A25,
RCCP!$C$8:$C$136,$B25
)+
(SUMIFS(RCCP!$JB$8:$JB$136,
RCCP!$A$8:$A$136,$A25,
RCCP!$C$8:$C$136,$B25)/4)</f>
        <v>91.5</v>
      </c>
      <c r="CO25" s="1335"/>
      <c r="CP25" s="42">
        <f>SUMIFS(RCCP!$IX$8:$IX$136,
RCCP!$A$8:$A$136,$A25,
RCCP!$C$8:$C$136,$B25
)+
(SUMIFS(RCCP!$JB$8:$JB$136,
RCCP!$A$8:$A$136,$A25,
RCCP!$C$8:$C$136,$B25)/4)</f>
        <v>91.5</v>
      </c>
      <c r="CQ25" s="264">
        <f>SUMIFS(RCCP!$IX$8:$IX$136,
RCCP!$A$8:$A$136,$A25,
RCCP!$C$8:$C$136,$B25
)+
(SUMIFS(RCCP!$JB$8:$JB$136,
RCCP!$A$8:$A$136,$A25,
RCCP!$C$8:$C$136,$B25)/4)</f>
        <v>91.5</v>
      </c>
      <c r="CR25" s="1335"/>
      <c r="CS25" s="42">
        <f>SUMIFS(RCCP!$IY$8:$IY$136,
RCCP!$A$8:$A$136,$A25,
RCCP!$C$8:$C$136,$B25
)+
(SUMIFS(RCCP!$JB$8:$JB$136,
RCCP!$A$8:$A$136,$A25,
RCCP!$C$8:$C$136,$B25)/4)</f>
        <v>91.5</v>
      </c>
      <c r="CT25" s="264">
        <f>SUMIFS(RCCP!$IY$8:$IY$136,
RCCP!$A$8:$A$136,$A25,
RCCP!$C$8:$C$136,$B25
)+
(SUMIFS(RCCP!$JB$8:$JB$136,
RCCP!$A$8:$A$136,$A25,
RCCP!$C$8:$C$136,$B25)/4)</f>
        <v>91.5</v>
      </c>
      <c r="CU25" s="1335"/>
      <c r="CV25" s="42">
        <f>SUMIFS(RCCP!$IZ$8:$IZ$136,
RCCP!$A$8:$A$136,$A25,
RCCP!$C$8:$C$136,$B25
)+
(SUMIFS(RCCP!$JB$8:$JB$136,
RCCP!$A$8:$A$136,$A25,
RCCP!$C$8:$C$136,$B25)/4)</f>
        <v>91.5</v>
      </c>
      <c r="CW25" s="264">
        <f>SUMIFS(RCCP!$IZ$8:$IZ$136,
RCCP!$A$8:$A$136,$A25,
RCCP!$C$8:$C$136,$B25
)+
(SUMIFS(RCCP!$JB$8:$JB$136,
RCCP!$A$8:$A$136,$A25,
RCCP!$C$8:$C$136,$B25)/4)</f>
        <v>91.5</v>
      </c>
      <c r="CX25" s="1335"/>
      <c r="CY25" s="42">
        <f>SUMIFS(RCCP!$JE$8:$JE$136,
RCCP!$A$8:$A$136,$A25,
RCCP!$C$8:$C$136,$B25
)+
(SUMIFS(RCCP!$JJ$8:$JJ$136,
RCCP!$A$8:$A$136,$A25,
RCCP!$C$8:$C$136,$B25)/4)</f>
        <v>2139</v>
      </c>
      <c r="CZ25" s="264">
        <f>SUMIFS(RCCP!$JE$8:$JE$136,
RCCP!$A$8:$A$136,$A25,
RCCP!$C$8:$C$136,$B25
)+
(SUMIFS(RCCP!$JJ$8:$JJ$136,
RCCP!$A$8:$A$136,$A25,
RCCP!$C$8:$C$136,$B25)/4)</f>
        <v>2139</v>
      </c>
      <c r="DA25" s="1335"/>
      <c r="DB25" s="42">
        <f>SUMIFS(RCCP!$JF$8:$JF$136,
RCCP!$A$8:$A$136,$A25,
RCCP!$C$8:$C$136,$B25
)+
(SUMIFS(RCCP!$JJ$8:$JJ$136,
RCCP!$A$8:$A$136,$A25,
RCCP!$C$8:$C$136,$B25)/4)</f>
        <v>2139</v>
      </c>
      <c r="DC25" s="264">
        <f>SUMIFS(RCCP!$JF$8:$JF$136,
RCCP!$A$8:$A$136,$A25,
RCCP!$C$8:$C$136,$B25
)+
(SUMIFS(RCCP!$JJ$8:$JJ$136,
RCCP!$A$8:$A$136,$A25,
RCCP!$C$8:$C$136,$B25)/4)</f>
        <v>2139</v>
      </c>
      <c r="DD25" s="1335"/>
      <c r="DE25" s="42">
        <f>SUMIFS(RCCP!$JG$8:$JG$136,
RCCP!$A$8:$A$136,$A25,
RCCP!$C$8:$C$136,$B25
)+
(SUMIFS(RCCP!$JJ$8:$JJ$136,
RCCP!$A$8:$A$136,$A25,
RCCP!$C$8:$C$136,$B25)/4)</f>
        <v>2139</v>
      </c>
      <c r="DF25" s="264">
        <f>SUMIFS(RCCP!$JG$8:$JG$136,
RCCP!$A$8:$A$136,$A25,
RCCP!$C$8:$C$136,$B25
)+
(SUMIFS(RCCP!$JJ$8:$JJ$136,
RCCP!$A$8:$A$136,$A25,
RCCP!$C$8:$C$136,$B25)/4)</f>
        <v>2139</v>
      </c>
      <c r="DG25" s="1335"/>
      <c r="DH25" s="42">
        <f>SUMIFS(RCCP!$JH$8:$JH$136,
RCCP!$A$8:$A$136,$A25,
RCCP!$C$8:$C$136,$B25
)+
(SUMIFS(RCCP!$JJ$8:$JJ$136,
RCCP!$A$8:$A$136,$A25,
RCCP!$C$8:$C$136,$B25)/4)</f>
        <v>2139</v>
      </c>
      <c r="DI25" s="264">
        <f>SUMIFS(RCCP!$JH$8:$JH$136,
RCCP!$A$8:$A$136,$A25,
RCCP!$C$8:$C$136,$B25
)+
(SUMIFS(RCCP!$JJ$8:$JJ$136,
RCCP!$A$8:$A$136,$A25,
RCCP!$C$8:$C$136,$B25)/4)</f>
        <v>2139</v>
      </c>
      <c r="DJ25" s="1335"/>
    </row>
    <row r="26" spans="1:114" s="5" customFormat="1" ht="16.5" customHeight="1" x14ac:dyDescent="0.35">
      <c r="A26" s="158">
        <v>1906</v>
      </c>
      <c r="B26" s="55" t="s">
        <v>23</v>
      </c>
      <c r="C26" s="55" t="s">
        <v>115</v>
      </c>
      <c r="D26" s="121">
        <f>+D14</f>
        <v>45</v>
      </c>
      <c r="E26" s="162">
        <f>+E14</f>
        <v>5.5</v>
      </c>
      <c r="F26" s="121">
        <f t="shared" ref="F26:G26" si="78">+F14</f>
        <v>7</v>
      </c>
      <c r="G26" s="121">
        <f t="shared" si="78"/>
        <v>1</v>
      </c>
      <c r="H26" s="123">
        <f>+D26*F26*G26*E26</f>
        <v>1732.5</v>
      </c>
      <c r="I26" s="161">
        <f>H26/E26</f>
        <v>315</v>
      </c>
      <c r="J26" s="42">
        <f>SUMIFS(
'BLC Subcont'!$AE:$AE,
'BLC Subcont'!$U:$U,$A26,
'BLC Subcont'!$I:$I,L$9
)</f>
        <v>0</v>
      </c>
      <c r="K26" s="48">
        <f>SUMIFS(
'BLC Subcont'!$CH:$CH,
'BLC Subcont'!$U:$U,$A26,
'BLC Subcont'!$I:$I,L$9
)</f>
        <v>0</v>
      </c>
      <c r="L26" s="151">
        <f t="shared" ref="L26" si="79">IF(L$11=0,0,K26/($D26*$F26*$G26*L$11))</f>
        <v>0</v>
      </c>
      <c r="M26" s="42">
        <f>SUMIFS(
'BLC Subcont'!$AE:$AE,
'BLC Subcont'!$U:$U,$A26,
'BLC Subcont'!$I:$I,O$9
)</f>
        <v>1656</v>
      </c>
      <c r="N26" s="48">
        <f>SUMIFS(
'BLC Subcont'!$CH:$CH,
'BLC Subcont'!$U:$U,$A26,
'BLC Subcont'!$I:$I,O$9
)</f>
        <v>0</v>
      </c>
      <c r="O26" s="151">
        <f t="shared" ref="O26" si="80">IF(O$11=0,0,N26/($D26*$F26*$G26*O$11))</f>
        <v>0</v>
      </c>
      <c r="P26" s="42">
        <f>SUMIFS(
'BLC Subcont'!$AE:$AE,
'BLC Subcont'!$U:$U,$A26,
'BLC Subcont'!$I:$I,R$9
)</f>
        <v>150</v>
      </c>
      <c r="Q26" s="48">
        <f>SUMIFS(
'BLC Subcont'!$CH:$CH,
'BLC Subcont'!$U:$U,$A26,
'BLC Subcont'!$I:$I,R$9
)</f>
        <v>0</v>
      </c>
      <c r="R26" s="151">
        <f t="shared" ref="R26:R28" si="81">IF(R$11=0,0,Q26/($D26*$F26*$G26*R$11))</f>
        <v>0</v>
      </c>
      <c r="S26" s="42">
        <f>SUMIFS(
'BLC Subcont'!$AE:$AE,
'BLC Subcont'!$U:$U,$A26,
'BLC Subcont'!$I:$I,U$9
)</f>
        <v>2220</v>
      </c>
      <c r="T26" s="48">
        <f>SUMIFS(
'BLC Subcont'!$CH:$CH,
'BLC Subcont'!$U:$U,$A26,
'BLC Subcont'!$I:$I,U$9
)</f>
        <v>894</v>
      </c>
      <c r="U26" s="151">
        <f>IF(U$11=0,0,T26/($D26*$F26*$G26*U$11))</f>
        <v>0</v>
      </c>
      <c r="V26" s="42">
        <v>2220</v>
      </c>
      <c r="W26" s="48">
        <v>894</v>
      </c>
      <c r="X26" s="151">
        <f>IF(X$11=0,0,W26/($D26*$F26*$G26*X$11))</f>
        <v>0.51601731601731604</v>
      </c>
      <c r="Y26" s="42">
        <f t="shared" si="37"/>
        <v>6246</v>
      </c>
      <c r="Z26" s="51">
        <f t="shared" si="37"/>
        <v>1788</v>
      </c>
      <c r="AA26" s="127">
        <f>IF(AA$11=0,0,Z26/($D26*$F26*$G26*AA$11))</f>
        <v>1.0320346320346321</v>
      </c>
      <c r="AB26" s="42">
        <f>SUMIFS(
'BLC Subcont'!$AE:$AE,
'BLC Subcont'!$U:$U,$A26,
'BLC Subcont'!$I:$I,AD$9
)</f>
        <v>3822</v>
      </c>
      <c r="AC26" s="249">
        <f>SUMIFS(
'BLC Subcont'!$CH:$CH,
'BLC Subcont'!$U:$U,$A26,
'BLC Subcont'!$I:$I,AD$9
)</f>
        <v>2952</v>
      </c>
      <c r="AD26" s="58">
        <f>IF(AD$11=0,0,AC26/($D26*$F26*$G26*AD$11))</f>
        <v>1.7038961038961038</v>
      </c>
      <c r="AE26" s="42">
        <f>SUMIFS(
'BLC Subcont'!$AE:$AE,
'BLC Subcont'!$U:$U,$A26,
'BLC Subcont'!$I:$I,AG$9
)</f>
        <v>3984</v>
      </c>
      <c r="AF26" s="249">
        <f>SUMIFS(
'BLC Subcont'!$CH:$CH,
'BLC Subcont'!$U:$U,$A26,
'BLC Subcont'!$I:$I,AG$9
)</f>
        <v>3984</v>
      </c>
      <c r="AG26" s="58">
        <f>IF(AG$11=0,0,AF26/($D26*$F26*$G26*AG$11))</f>
        <v>2.2995670995670996</v>
      </c>
      <c r="AH26" s="42">
        <f>SUMIFS(
'BLC Subcont'!$AE:$AE,
'BLC Subcont'!$U:$U,$A26,
'BLC Subcont'!$I:$I,AJ$9
)</f>
        <v>2880</v>
      </c>
      <c r="AI26" s="249">
        <f>SUMIFS(
'BLC Subcont'!$CH:$CH,
'BLC Subcont'!$U:$U,$A26,
'BLC Subcont'!$I:$I,AJ$9
)</f>
        <v>2880</v>
      </c>
      <c r="AJ26" s="58">
        <f>IF(AJ$11=0,0,AI26/($D26*$F26*$G26*AJ$11))</f>
        <v>1.6623376623376624</v>
      </c>
      <c r="AK26" s="42">
        <f>SUMIFS(
'BLC Subcont'!$AE:$AE,
'BLC Subcont'!$U:$U,$A26,
'BLC Subcont'!$I:$I,AM$9
)</f>
        <v>4350</v>
      </c>
      <c r="AL26" s="249">
        <f>SUMIFS(
'BLC Subcont'!$CH:$CH,
'BLC Subcont'!$U:$U,$A26,
'BLC Subcont'!$I:$I,AM$9
)</f>
        <v>4350</v>
      </c>
      <c r="AM26" s="58">
        <f>IF(AM$11=0,0,AL26/($D26*$F26*$G26*AM$11))</f>
        <v>2.5108225108225106</v>
      </c>
      <c r="AN26" s="42">
        <f>SUMIFS(
'BLC Subcont'!$AE:$AE,
'BLC Subcont'!$U:$U,$A26,
'BLC Subcont'!$I:$I,AP$9
)</f>
        <v>1362</v>
      </c>
      <c r="AO26" s="249">
        <f>SUMIFS(
'BLC Subcont'!$CH:$CH,
'BLC Subcont'!$U:$U,$A26,
'BLC Subcont'!$I:$I,AP$9
)</f>
        <v>1362</v>
      </c>
      <c r="AP26" s="58">
        <f>IF(AP$11=0,0,AO26/($D26*$F26*$G26*AP$11))</f>
        <v>0.78614718614718615</v>
      </c>
      <c r="AQ26" s="42">
        <f>SUMIFS(
'BLC Subcont'!$AE:$AE,
'BLC Subcont'!$U:$U,$A26,
'BLC Subcont'!$I:$I,AS$9
)</f>
        <v>3300</v>
      </c>
      <c r="AR26" s="48">
        <f>SUMIFS(
'BLC Subcont'!$CH:$CH,
'BLC Subcont'!$U:$U,$A26,
'BLC Subcont'!$I:$I,AS$9
)</f>
        <v>3300</v>
      </c>
      <c r="AS26" s="58">
        <f>IF(AS$11=0,0,AR26/($D26*$F26*$G26*AS$11))</f>
        <v>1.9047619047619047</v>
      </c>
      <c r="AT26" s="42">
        <f>SUMIFS(
'BLC Subcont'!$AE:$AE,
'BLC Subcont'!$U:$U,$A26,
'BLC Subcont'!$I:$I,AV$9
)</f>
        <v>0</v>
      </c>
      <c r="AU26" s="48">
        <f>SUMIFS(
'BLC Subcont'!$CH:$CH,
'BLC Subcont'!$U:$U,$A26,
'BLC Subcont'!$I:$I,AV$9
)</f>
        <v>0</v>
      </c>
      <c r="AV26" s="58">
        <f>IF(AV$11=0,0,AU26/($D26*$F26*$G26*AV$11))</f>
        <v>0</v>
      </c>
      <c r="AW26" s="42">
        <f t="shared" si="38"/>
        <v>3300</v>
      </c>
      <c r="AX26" s="249">
        <f t="shared" si="22"/>
        <v>3300</v>
      </c>
      <c r="AY26" s="58">
        <f>IF(AY$11=0,0,AX26/($D26*$F26*$G26*AY$11))</f>
        <v>1.9047619047619047</v>
      </c>
      <c r="AZ26" s="42">
        <f>SUMIFS(RCCP!$HX$8:$HX$136,
RCCP!$A$8:$A$136,$A26
)+
(SUMIFS(RCCP!$IC$8:$IC$136,
RCCP!$A$8:$A$136,$A26/4))</f>
        <v>0</v>
      </c>
      <c r="BA26" s="48">
        <f>SUMIFS(RCCP!$HX$8:$HX$136,
RCCP!$A$8:$A$136,$A26
)+
(SUMIFS(RCCP!$IC$8:$IC$136,
RCCP!$A$8:$A$136,$A26/4))</f>
        <v>0</v>
      </c>
      <c r="BB26" s="58">
        <f>IFERROR(BA26/($I26*BB$11),0)</f>
        <v>0</v>
      </c>
      <c r="BC26" s="42">
        <f>SUMIFS(RCCP!$HY$8:$HY$136,
RCCP!$A$8:$A$136,$A26
)+
(SUMIFS(RCCP!$IC$8:$IC$136,
RCCP!$A$8:$A$136,$A26/4))</f>
        <v>0</v>
      </c>
      <c r="BD26" s="249">
        <f>SUMIFS(RCCP!$HY$8:$HY$136,
RCCP!$A$8:$A$136,$A26
)+
(SUMIFS(RCCP!$IC$8:$IC$136,
RCCP!$A$8:$A$136,$A26/4))</f>
        <v>0</v>
      </c>
      <c r="BE26" s="58">
        <f t="shared" ref="BE26" si="82">IFERROR(BD26/($I26*BE$11),0)</f>
        <v>0</v>
      </c>
      <c r="BF26" s="42">
        <f>SUMIFS(RCCP!$HZ$8:$HZ$136,
RCCP!$A$8:$A$136,$A26
)+
(SUMIFS(RCCP!$IC$8:$IC$136,
RCCP!$A$8:$A$136,$A26/4))</f>
        <v>1494</v>
      </c>
      <c r="BG26" s="249">
        <f>SUMIFS(RCCP!$HZ$8:$HZ$136,
RCCP!$A$8:$A$136,$A26
)+
(SUMIFS(RCCP!$IC$8:$IC$136,
RCCP!$A$8:$A$136,$A26/4))</f>
        <v>1494</v>
      </c>
      <c r="BH26" s="58">
        <f t="shared" ref="BH26" si="83">IFERROR(BG26/($I26*BH$11),0)</f>
        <v>0.86233766233766229</v>
      </c>
      <c r="BI26" s="42">
        <f>SUMIFS(RCCP!$IA$8:$IA$136,
RCCP!$A$8:$A$136,$A26
)+
(SUMIFS(RCCP!$IC$8:$IC$136,
RCCP!$A$8:$A$136,$A26/4))</f>
        <v>11274</v>
      </c>
      <c r="BJ26" s="249">
        <f>SUMIFS(RCCP!$IA$8:$IA$136,
RCCP!$A$8:$A$136,$A26
)+
(SUMIFS(RCCP!$IC$8:$IC$136,
RCCP!$A$8:$A$136,$A26/4))</f>
        <v>11274</v>
      </c>
      <c r="BK26" s="58">
        <f t="shared" ref="BK26" si="84">IFERROR(BJ26/($I26*BK$9),0)</f>
        <v>0.74563492063492065</v>
      </c>
      <c r="BL26" s="42">
        <f>SUMIFS(RCCP!$IF$8:$IF$136,
RCCP!$A$8:$A$136,$A26
)+
(SUMIFS(RCCP!$IK$8:$IK$136,
RCCP!$A$8:$A$136,$A26/4))</f>
        <v>4110</v>
      </c>
      <c r="BM26" s="249">
        <f>SUMIFS(RCCP!$IF$8:$IF$136,
RCCP!$A$8:$A$136,$A26
)+
(SUMIFS(RCCP!$IK$8:$IK$136,
RCCP!$A$8:$A$136,$A26/4))</f>
        <v>4110</v>
      </c>
      <c r="BN26" s="58">
        <f>IFERROR(BM26/($I26*BN$9),0)</f>
        <v>0.2662779397473275</v>
      </c>
      <c r="BO26" s="42">
        <f>SUMIFS(RCCP!$IG$8:$IG$136,
RCCP!$A$8:$A$136,$A26
)+
(SUMIFS(RCCP!$IK$8:$IK$136,
RCCP!$A$8:$A$136,$A26/4))</f>
        <v>0</v>
      </c>
      <c r="BP26" s="249">
        <f>SUMIFS(RCCP!$IG$8:$IG$136,
RCCP!$A$8:$A$136,$A26
)+
(SUMIFS(RCCP!$IK$8:$IK$136,
RCCP!$A$8:$A$136,$A26/4))</f>
        <v>0</v>
      </c>
      <c r="BQ26" s="58">
        <f t="shared" ref="BQ26" si="85">IFERROR(BP26/($I26*BQ$9),0)</f>
        <v>0</v>
      </c>
      <c r="BR26" s="42">
        <f>SUMIFS(RCCP!$IH$8:$IH$136,
RCCP!$A$8:$A$136,$A26
)+
(SUMIFS(RCCP!$IK$8:$IK$136,
RCCP!$A$8:$A$136,$A26/4))</f>
        <v>0</v>
      </c>
      <c r="BS26" s="249">
        <f>SUMIFS(RCCP!$IH$8:$IH$136,
RCCP!$A$8:$A$136,$A26
)+
(SUMIFS(RCCP!$IK$8:$IK$136,
RCCP!$A$8:$A$136,$A26/4))</f>
        <v>0</v>
      </c>
      <c r="BT26" s="58">
        <f t="shared" ref="BT26" si="86">IFERROR(BS26/($I26*BT$9),0)</f>
        <v>0</v>
      </c>
      <c r="BU26" s="42">
        <f>SUMIFS(RCCP!$II$8:$II$136,
RCCP!$A$8:$A$136,$A26
)+
(SUMIFS(RCCP!$IK$8:$IK$136,
RCCP!$A$8:$A$136,$A26/4))</f>
        <v>0</v>
      </c>
      <c r="BV26" s="249">
        <f>SUMIFS(RCCP!$II$8:$II$136,
RCCP!$A$8:$A$136,$A26
)+
(SUMIFS(RCCP!$IK$8:$IK$136,
RCCP!$A$8:$A$136,$A26/4))</f>
        <v>0</v>
      </c>
      <c r="BW26" s="58">
        <f t="shared" ref="BW26" si="87">IFERROR(BV26/($I26*BW$9),0)</f>
        <v>0</v>
      </c>
      <c r="BX26" s="42">
        <f>SUMIFS(RCCP!$IF$8:$IF$136,
RCCP!$A$8:$A$136,$A26
)+
(SUMIFS(RCCP!$IK$8:$IK$136,
RCCP!$A$8:$A$136,$A26)/4)</f>
        <v>4110</v>
      </c>
      <c r="BY26" s="249">
        <f>SUMIFS(RCCP!$IF$8:$IF$136,
RCCP!$A$8:$A$136,$A26
)+
(SUMIFS(RCCP!$IK$8:$IK$136,
RCCP!$A$8:$A$136,$A26/4))</f>
        <v>4110</v>
      </c>
      <c r="BZ26" s="58">
        <f>IFERROR(BY26/($I26*BZ$9),0)</f>
        <v>13.047619047619047</v>
      </c>
      <c r="CA26" s="42">
        <f>SUMIFS(RCCP!$IG$8:$IG$136,
RCCP!$A$8:$A$136,$A26
)+
(SUMIFS(RCCP!$IK$8:$IK$136,
RCCP!$A$8:$A$136,$A26/4))</f>
        <v>0</v>
      </c>
      <c r="CB26" s="249">
        <f>SUMIFS(RCCP!$IG$8:$IG$136,
RCCP!$A$8:$A$136,$A26
)+
(SUMIFS(RCCP!$IK$8:$IK$136,
RCCP!$A$8:$A$136,$A26/4))</f>
        <v>0</v>
      </c>
      <c r="CC26" s="58">
        <f t="shared" ref="CC26" si="88">IFERROR(CB26/($I26*CC$9),0)</f>
        <v>0</v>
      </c>
      <c r="CD26" s="42">
        <f>SUMIFS(RCCP!$IH$8:$IH$136,
RCCP!$A$8:$A$136,$A26
)+
(SUMIFS(RCCP!$IK$8:$IK$136,
RCCP!$A$8:$A$136,$A26/4))</f>
        <v>0</v>
      </c>
      <c r="CE26" s="249">
        <f>SUMIFS(RCCP!$IH$8:$IH$136,
RCCP!$A$8:$A$136,$A26
)+
(SUMIFS(RCCP!$IK$8:$IK$136,
RCCP!$A$8:$A$136,$A26/4))</f>
        <v>0</v>
      </c>
      <c r="CF26" s="58">
        <f t="shared" ref="CF26" si="89">IFERROR(CE26/($I26*CF$9),0)</f>
        <v>0</v>
      </c>
      <c r="CG26" s="42">
        <f>SUMIFS(RCCP!$II$8:$II$136,
RCCP!$A$8:$A$136,$A26
)+
(SUMIFS(RCCP!$IK$8:$IK$136,
RCCP!$A$8:$A$136,$A26/4))</f>
        <v>0</v>
      </c>
      <c r="CH26" s="249">
        <f>SUMIFS(RCCP!$II$8:$II$136,
RCCP!$A$8:$A$136,$A26
)+
(SUMIFS(RCCP!$IK$8:$IK$136,
RCCP!$A$8:$A$136,$A26/4))</f>
        <v>0</v>
      </c>
      <c r="CI26" s="58">
        <f t="shared" ref="CI26" si="90">IFERROR(CH26/($I26*CI$9),0)</f>
        <v>0</v>
      </c>
      <c r="CJ26" s="42">
        <f>SUMIFS(RCCP!$II$8:$II$136,
RCCP!$A$8:$A$136,$A26
)+
(SUMIFS(RCCP!$IK$8:$IK$136,
RCCP!$A$8:$A$136,$A26/4))</f>
        <v>0</v>
      </c>
      <c r="CK26" s="249">
        <f>SUMIFS(RCCP!$II$8:$II$136,
RCCP!$A$8:$A$136,$A26
)+
(SUMIFS(RCCP!$IK$8:$IK$136,
RCCP!$A$8:$A$136,$A26/4))</f>
        <v>0</v>
      </c>
      <c r="CL26" s="58">
        <f t="shared" ref="CL26" si="91">IFERROR(CK26/($I26*CL$9),0)</f>
        <v>0</v>
      </c>
      <c r="CM26" s="42">
        <f>SUMIFS(RCCP!$IW$8:$IW$136,
RCCP!$A$8:$A$136,$A26
)+
(SUMIFS(RCCP!$JB$8:$JB$136,
RCCP!$A$8:$A$136,$A26)/4)</f>
        <v>288</v>
      </c>
      <c r="CN26" s="249">
        <f>SUMIFS(RCCP!$IW$8:$IW$136,
RCCP!$A$8:$A$136,$A26
)+
(SUMIFS(RCCP!$JB$8:$JB$136,
RCCP!$A$8:$A$136,$A26)/4)</f>
        <v>288</v>
      </c>
      <c r="CO26" s="58">
        <f t="shared" ref="CO26" si="92">IFERROR(CN26/($I26*CO$11),0)</f>
        <v>0.20317460317460317</v>
      </c>
      <c r="CP26" s="42">
        <f>SUMIFS(RCCP!$IX$8:$IX$136,
RCCP!$A$8:$A$136,$A26
)+
(SUMIFS(RCCP!$JB$8:$JB$136,
RCCP!$A$8:$A$136,$A26)/4)</f>
        <v>750</v>
      </c>
      <c r="CQ26" s="249">
        <f>SUMIFS(RCCP!$IX$8:$IX$136,
RCCP!$A$8:$A$136,$A26
)+
(SUMIFS(RCCP!$JB$8:$JB$136,
RCCP!$A$8:$A$136,$A26)/4)</f>
        <v>750</v>
      </c>
      <c r="CR26" s="58">
        <f t="shared" ref="CR26" si="93">IFERROR(CQ26/($I26*CR$11),0)</f>
        <v>0.4329004329004329</v>
      </c>
      <c r="CS26" s="42">
        <f>SUMIFS(RCCP!$IY$8:$IY$136,
RCCP!$A$8:$A$136,$A26
)+
(SUMIFS(RCCP!$JB$8:$JB$136,
RCCP!$A$8:$A$136,$A26)/4)</f>
        <v>0</v>
      </c>
      <c r="CT26" s="249">
        <f>SUMIFS(RCCP!$IY$8:$IY$136,
RCCP!$A$8:$A$136,$A26,
RCCP!$C$8:$C$136,$B26
)+
(SUMIFS(RCCP!$JB$8:$JB$136,
RCCP!$A$8:$A$136,$A26,
RCCP!$C$8:$C$136,$B26)/4)</f>
        <v>0</v>
      </c>
      <c r="CU26" s="58">
        <f t="shared" ref="CU26" si="94">IFERROR(CT26/($I26*CU$11),0)</f>
        <v>0</v>
      </c>
      <c r="CV26" s="42">
        <f>SUMIFS(RCCP!$IZ$8:$IZ$136,
RCCP!$A$8:$A$136,$A26
)+
(SUMIFS(RCCP!$JB$8:$JB$136,
RCCP!$A$8:$A$136,$A26)/4)</f>
        <v>0</v>
      </c>
      <c r="CW26" s="249">
        <f>SUMIFS(RCCP!$IZ$8:$IZ$136,
RCCP!$A$8:$A$136,$A26,
RCCP!$C$8:$C$136,$B26
)+
(SUMIFS(RCCP!$JB$8:$JB$136,
RCCP!$A$8:$A$136,$A26,
RCCP!$C$8:$C$136,$B26)/4)</f>
        <v>0</v>
      </c>
      <c r="CX26" s="58">
        <f t="shared" ref="CX26" si="95">IFERROR(CW26/($I26*CX$11),0)</f>
        <v>0</v>
      </c>
      <c r="CY26" s="42">
        <f>SUMIFS(RCCP!$JE$8:$JE$136,
RCCP!$A$8:$A$136,$A26
)+
(SUMIFS(RCCP!$JJ$8:$JJ$136,
RCCP!$A$8:$A$136,$A26)/4)</f>
        <v>0</v>
      </c>
      <c r="CZ26" s="249">
        <f>SUMIFS(RCCP!$JE$8:$JE$136,
RCCP!$A$8:$A$136,$A26,
RCCP!$C$8:$C$136,$B26
)+
(SUMIFS(RCCP!$JJ$8:$JJ$136,
RCCP!$A$8:$A$136,$A26,
RCCP!$C$8:$C$136,$B26)/4)</f>
        <v>0</v>
      </c>
      <c r="DA26" s="58">
        <f t="shared" ref="DA26" si="96">IFERROR(CZ26/($I26*DA$11),0)</f>
        <v>0</v>
      </c>
      <c r="DB26" s="42">
        <f>SUMIFS(RCCP!$JF$8:$JF$136,
RCCP!$A$8:$A$136,$A26
)+
(SUMIFS(RCCP!$JJ$8:$JJ$136,
RCCP!$A$8:$A$136,$A26)/4)</f>
        <v>0</v>
      </c>
      <c r="DC26" s="249">
        <f>SUMIFS(RCCP!$JF$8:$JF$136,
RCCP!$A$8:$A$136,$A26,
RCCP!$C$8:$C$136,$B26
)+
(SUMIFS(RCCP!$JJ$8:$JJ$136,
RCCP!$A$8:$A$136,$A26,
RCCP!$C$8:$C$136,$B26)/4)</f>
        <v>0</v>
      </c>
      <c r="DD26" s="58">
        <f t="shared" ref="DD26" si="97">IFERROR(DC26/($I26*DD$11),0)</f>
        <v>0</v>
      </c>
      <c r="DE26" s="42">
        <f>SUMIFS(RCCP!$JG$8:$JG$136,
RCCP!$A$8:$A$136,$A26
)+
(SUMIFS(RCCP!$JJ$8:$JJ$136,
RCCP!$A$8:$A$136,$A26)/4)</f>
        <v>0</v>
      </c>
      <c r="DF26" s="249">
        <f>SUMIFS(RCCP!$JG$8:$JG$136,
RCCP!$A$8:$A$136,$A26,
RCCP!$C$8:$C$136,$B26
)+
(SUMIFS(RCCP!$JJ$8:$JJ$136,
RCCP!$A$8:$A$136,$A26,
RCCP!$C$8:$C$136,$B26)/4)</f>
        <v>0</v>
      </c>
      <c r="DG26" s="58">
        <f t="shared" ref="DG26" si="98">IFERROR(DF26/($I26*DG$11),0)</f>
        <v>0</v>
      </c>
      <c r="DH26" s="42">
        <f>SUMIFS(RCCP!$JH$8:$JH$136,
RCCP!$A$8:$A$136,$A26
)+
(SUMIFS(RCCP!$JJ$8:$JJ$136,
RCCP!$A$8:$A$136,$A26)/4)</f>
        <v>0</v>
      </c>
      <c r="DI26" s="249">
        <f>SUMIFS(RCCP!$JH$8:$JH$136,
RCCP!$A$8:$A$136,$A26,
RCCP!$C$8:$C$136,$B26
)+
(SUMIFS(RCCP!$JJ$8:$JJ$136,
RCCP!$A$8:$A$136,$A26,
RCCP!$C$8:$C$136,$B26)/4)</f>
        <v>0</v>
      </c>
      <c r="DJ26" s="58">
        <f t="shared" ref="DJ26" si="99">IFERROR(DI26/($I26*DJ$11),0)</f>
        <v>0</v>
      </c>
    </row>
    <row r="27" spans="1:114" s="5" customFormat="1" ht="16.5" hidden="1" customHeight="1" outlineLevel="1" x14ac:dyDescent="0.35">
      <c r="A27" s="158">
        <v>484</v>
      </c>
      <c r="B27" s="55" t="s">
        <v>23</v>
      </c>
      <c r="C27" s="55" t="s">
        <v>116</v>
      </c>
      <c r="D27" s="121">
        <v>60</v>
      </c>
      <c r="E27" s="163">
        <f t="shared" ref="E27:F27" si="100">+E14</f>
        <v>5.5</v>
      </c>
      <c r="F27" s="55">
        <f t="shared" si="100"/>
        <v>7</v>
      </c>
      <c r="G27" s="55">
        <f>+G14</f>
        <v>1</v>
      </c>
      <c r="H27" s="123">
        <f>+D27*F27*G27*E27</f>
        <v>2310</v>
      </c>
      <c r="I27" s="161">
        <f>H27/E27</f>
        <v>420</v>
      </c>
      <c r="J27" s="42">
        <f>SUMIFS(
'BLC Subcont'!$AE:$AE,
'BLC Subcont'!$U:$U,$A27,
'BLC Subcont'!$I:$I,L$9
)</f>
        <v>0</v>
      </c>
      <c r="K27" s="48">
        <f>SUMIFS(
'BLC Subcont'!$CH:$CH,
'BLC Subcont'!$U:$U,$A27,
'BLC Subcont'!$I:$I,L$9
)</f>
        <v>0</v>
      </c>
      <c r="L27" s="151">
        <f t="shared" ref="L27" si="101">IF(L$11=0,0,K27/($D27*$F27*$G27*L$11))</f>
        <v>0</v>
      </c>
      <c r="M27" s="42">
        <f>SUMIFS(
'BLC Subcont'!$AE:$AE,
'BLC Subcont'!$U:$U,$A27,
'BLC Subcont'!$I:$I,O$9
)</f>
        <v>0</v>
      </c>
      <c r="N27" s="48">
        <f>SUMIFS(
'BLC Subcont'!$CH:$CH,
'BLC Subcont'!$U:$U,$A27,
'BLC Subcont'!$I:$I,O$9
)</f>
        <v>0</v>
      </c>
      <c r="O27" s="151">
        <f t="shared" ref="O27" si="102">IF(O$11=0,0,N27/($D27*$F27*$G27*O$11))</f>
        <v>0</v>
      </c>
      <c r="P27" s="42">
        <f>SUMIFS(
'BLC Subcont'!$AE:$AE,
'BLC Subcont'!$U:$U,$A27,
'BLC Subcont'!$I:$I,R$9
)</f>
        <v>0</v>
      </c>
      <c r="Q27" s="48">
        <f>SUMIFS(
'BLC Subcont'!$CH:$CH,
'BLC Subcont'!$U:$U,$A27,
'BLC Subcont'!$I:$I,R$9
)</f>
        <v>0</v>
      </c>
      <c r="R27" s="151">
        <f t="shared" si="81"/>
        <v>0</v>
      </c>
      <c r="S27" s="42">
        <f>SUMIFS(
'BLC Subcont'!$AE:$AE,
'BLC Subcont'!$U:$U,$A27,
'BLC Subcont'!$I:$I,U$9
)</f>
        <v>0</v>
      </c>
      <c r="T27" s="48">
        <f>SUMIFS(
'BLC Subcont'!$CH:$CH,
'BLC Subcont'!$U:$U,$A27,
'BLC Subcont'!$I:$I,U$9
)</f>
        <v>0</v>
      </c>
      <c r="U27" s="151">
        <f>IF(U$11=0,0,T27/($D27*$F27*$G27*U$11))</f>
        <v>0</v>
      </c>
      <c r="V27" s="42">
        <v>0</v>
      </c>
      <c r="W27" s="48">
        <v>0</v>
      </c>
      <c r="X27" s="151">
        <f>IF(X$11=0,0,W27/($D27*$F27*$G27*X$11))</f>
        <v>0</v>
      </c>
      <c r="Y27" s="42"/>
      <c r="Z27" s="51"/>
      <c r="AA27" s="127"/>
      <c r="AB27" s="42"/>
      <c r="AC27" s="249"/>
      <c r="AD27" s="58"/>
      <c r="AE27" s="42"/>
      <c r="AF27" s="249"/>
      <c r="AG27" s="58"/>
      <c r="AH27" s="42"/>
      <c r="AI27" s="249"/>
      <c r="AJ27" s="58"/>
      <c r="AK27" s="42"/>
      <c r="AL27" s="249"/>
      <c r="AM27" s="58"/>
      <c r="AN27" s="42"/>
      <c r="AO27" s="249"/>
      <c r="AP27" s="58"/>
      <c r="AQ27" s="42"/>
      <c r="AR27" s="48"/>
      <c r="AS27" s="58"/>
      <c r="AT27" s="42"/>
      <c r="AU27" s="48"/>
      <c r="AV27" s="58"/>
      <c r="AW27" s="42"/>
      <c r="AX27" s="249"/>
      <c r="AY27" s="58"/>
      <c r="AZ27" s="42"/>
      <c r="BA27" s="48"/>
      <c r="BB27" s="58"/>
      <c r="BC27" s="42"/>
      <c r="BD27" s="249"/>
      <c r="BE27" s="58"/>
      <c r="BF27" s="42"/>
      <c r="BG27" s="249"/>
      <c r="BH27" s="58"/>
      <c r="BI27" s="42"/>
      <c r="BJ27" s="249"/>
      <c r="BK27" s="58"/>
      <c r="BL27" s="42"/>
      <c r="BM27" s="249"/>
      <c r="BN27" s="58"/>
      <c r="BO27" s="42"/>
      <c r="BP27" s="249"/>
      <c r="BQ27" s="58"/>
      <c r="BR27" s="42"/>
      <c r="BS27" s="249"/>
      <c r="BT27" s="58"/>
      <c r="BU27" s="42"/>
      <c r="BV27" s="249"/>
      <c r="BW27" s="58"/>
      <c r="BX27" s="42"/>
      <c r="BY27" s="249"/>
      <c r="BZ27" s="58"/>
      <c r="CA27" s="42"/>
      <c r="CB27" s="249"/>
      <c r="CC27" s="58"/>
      <c r="CD27" s="42"/>
      <c r="CE27" s="249"/>
      <c r="CF27" s="58"/>
      <c r="CG27" s="42"/>
      <c r="CH27" s="249"/>
      <c r="CI27" s="58"/>
      <c r="CJ27" s="42"/>
      <c r="CK27" s="249"/>
      <c r="CL27" s="58"/>
      <c r="CM27" s="42"/>
      <c r="CN27" s="249"/>
      <c r="CO27" s="58"/>
      <c r="CP27" s="42"/>
      <c r="CQ27" s="249"/>
      <c r="CR27" s="58"/>
      <c r="CS27" s="42"/>
      <c r="CT27" s="249"/>
      <c r="CU27" s="58"/>
      <c r="CV27" s="42"/>
      <c r="CW27" s="249"/>
      <c r="CX27" s="58"/>
      <c r="CY27" s="42"/>
      <c r="CZ27" s="249"/>
      <c r="DA27" s="58"/>
      <c r="DB27" s="42"/>
      <c r="DC27" s="249"/>
      <c r="DD27" s="58"/>
      <c r="DE27" s="42"/>
      <c r="DF27" s="249"/>
      <c r="DG27" s="58"/>
      <c r="DH27" s="42"/>
      <c r="DI27" s="249"/>
      <c r="DJ27" s="58"/>
    </row>
    <row r="28" spans="1:114" s="5" customFormat="1" ht="16.5" hidden="1" customHeight="1" outlineLevel="1" x14ac:dyDescent="0.35">
      <c r="A28" s="158">
        <v>484</v>
      </c>
      <c r="B28" s="55" t="s">
        <v>23</v>
      </c>
      <c r="C28" s="55" t="s">
        <v>117</v>
      </c>
      <c r="D28" s="121">
        <v>60</v>
      </c>
      <c r="E28" s="162">
        <f t="shared" ref="E28:G28" si="103">+E14</f>
        <v>5.5</v>
      </c>
      <c r="F28" s="121">
        <f t="shared" si="103"/>
        <v>7</v>
      </c>
      <c r="G28" s="121">
        <f t="shared" si="103"/>
        <v>1</v>
      </c>
      <c r="H28" s="123">
        <f>+D28*F28*G28*E28</f>
        <v>2310</v>
      </c>
      <c r="I28" s="161">
        <f>H28/E28</f>
        <v>420</v>
      </c>
      <c r="J28" s="138">
        <f>SUMIFS(
'BLC Subcont'!$AE:$AE,
'BLC Subcont'!$U:$U,$A28,
'BLC Subcont'!$I:$I,L$9
)</f>
        <v>0</v>
      </c>
      <c r="K28" s="179">
        <f>SUMIFS(
'BLC Subcont'!$CH:$CH,
'BLC Subcont'!$U:$U,$A28,
'BLC Subcont'!$I:$I,L$9
)</f>
        <v>0</v>
      </c>
      <c r="L28" s="181">
        <f t="shared" ref="L28" si="104">IF(L$11=0,0,K28/($D28*$F28*$G28*L$11))</f>
        <v>0</v>
      </c>
      <c r="M28" s="138">
        <f>SUMIFS(
'BLC Subcont'!$AE:$AE,
'BLC Subcont'!$U:$U,$A28,
'BLC Subcont'!$I:$I,O$9
)</f>
        <v>0</v>
      </c>
      <c r="N28" s="179">
        <f>SUMIFS(
'BLC Subcont'!$CH:$CH,
'BLC Subcont'!$U:$U,$A28,
'BLC Subcont'!$I:$I,O$9
)</f>
        <v>0</v>
      </c>
      <c r="O28" s="181">
        <f t="shared" ref="O28" si="105">IF(O$11=0,0,N28/($D28*$F28*$G28*O$11))</f>
        <v>0</v>
      </c>
      <c r="P28" s="138">
        <f>SUMIFS(
'BLC Subcont'!$AE:$AE,
'BLC Subcont'!$U:$U,$A28,
'BLC Subcont'!$I:$I,R$9
)</f>
        <v>0</v>
      </c>
      <c r="Q28" s="179">
        <f>SUMIFS(
'BLC Subcont'!$CH:$CH,
'BLC Subcont'!$U:$U,$A28,
'BLC Subcont'!$I:$I,R$9
)</f>
        <v>0</v>
      </c>
      <c r="R28" s="181">
        <f t="shared" si="81"/>
        <v>0</v>
      </c>
      <c r="S28" s="138">
        <f>SUMIFS(
'BLC Subcont'!$AE:$AE,
'BLC Subcont'!$U:$U,$A28,
'BLC Subcont'!$I:$I,U$9
)</f>
        <v>0</v>
      </c>
      <c r="T28" s="179">
        <f>SUMIFS(
'BLC Subcont'!$CH:$CH,
'BLC Subcont'!$U:$U,$A28,
'BLC Subcont'!$I:$I,U$9
)</f>
        <v>0</v>
      </c>
      <c r="U28" s="181">
        <f>IF(U$11=0,0,T28/($D28*$F28*$G28*U$11))</f>
        <v>0</v>
      </c>
      <c r="V28" s="138">
        <v>0</v>
      </c>
      <c r="W28" s="179">
        <v>0</v>
      </c>
      <c r="X28" s="181">
        <f>IF(X$11=0,0,W28/($D28*$F28*$G28*X$11))</f>
        <v>0</v>
      </c>
      <c r="Y28" s="138"/>
      <c r="Z28" s="182"/>
      <c r="AA28" s="160"/>
      <c r="AB28" s="67"/>
      <c r="AC28" s="269"/>
      <c r="AD28" s="159"/>
      <c r="AE28" s="67"/>
      <c r="AF28" s="269"/>
      <c r="AG28" s="159"/>
      <c r="AH28" s="67"/>
      <c r="AI28" s="269"/>
      <c r="AJ28" s="159"/>
      <c r="AK28" s="67"/>
      <c r="AL28" s="269"/>
      <c r="AM28" s="159"/>
      <c r="AN28" s="67"/>
      <c r="AO28" s="269"/>
      <c r="AP28" s="159"/>
      <c r="AQ28" s="67"/>
      <c r="AR28" s="66"/>
      <c r="AS28" s="159"/>
      <c r="AT28" s="67"/>
      <c r="AU28" s="66"/>
      <c r="AV28" s="159"/>
      <c r="AW28" s="67"/>
      <c r="AX28" s="269"/>
      <c r="AY28" s="159"/>
      <c r="AZ28" s="138"/>
      <c r="BA28" s="179"/>
      <c r="BB28" s="180"/>
      <c r="BC28" s="138"/>
      <c r="BD28" s="273"/>
      <c r="BE28" s="180"/>
      <c r="BF28" s="138"/>
      <c r="BG28" s="273"/>
      <c r="BH28" s="180"/>
      <c r="BI28" s="138"/>
      <c r="BJ28" s="273"/>
      <c r="BK28" s="180"/>
      <c r="BL28" s="138"/>
      <c r="BM28" s="273"/>
      <c r="BN28" s="180"/>
      <c r="BO28" s="138"/>
      <c r="BP28" s="273"/>
      <c r="BQ28" s="180"/>
      <c r="BR28" s="138"/>
      <c r="BS28" s="273"/>
      <c r="BT28" s="180"/>
      <c r="BU28" s="138"/>
      <c r="BV28" s="273"/>
      <c r="BW28" s="180"/>
      <c r="BX28" s="138"/>
      <c r="BY28" s="273"/>
      <c r="BZ28" s="180"/>
      <c r="CA28" s="138"/>
      <c r="CB28" s="273"/>
      <c r="CC28" s="180"/>
      <c r="CD28" s="138"/>
      <c r="CE28" s="273"/>
      <c r="CF28" s="180"/>
      <c r="CG28" s="138"/>
      <c r="CH28" s="273"/>
      <c r="CI28" s="180"/>
      <c r="CJ28" s="138"/>
      <c r="CK28" s="273"/>
      <c r="CL28" s="180"/>
      <c r="CM28" s="138"/>
      <c r="CN28" s="273"/>
      <c r="CO28" s="180"/>
      <c r="CP28" s="138"/>
      <c r="CQ28" s="273"/>
      <c r="CR28" s="180"/>
      <c r="CS28" s="138"/>
      <c r="CT28" s="273"/>
      <c r="CU28" s="180"/>
      <c r="CV28" s="138"/>
      <c r="CW28" s="273"/>
      <c r="CX28" s="180"/>
      <c r="CY28" s="138"/>
      <c r="CZ28" s="273"/>
      <c r="DA28" s="180"/>
      <c r="DB28" s="138"/>
      <c r="DC28" s="273"/>
      <c r="DD28" s="180"/>
      <c r="DE28" s="138"/>
      <c r="DF28" s="273"/>
      <c r="DG28" s="180"/>
      <c r="DH28" s="138"/>
      <c r="DI28" s="273"/>
      <c r="DJ28" s="180"/>
    </row>
    <row r="29" spans="1:114" ht="16.5" customHeight="1" collapsed="1" x14ac:dyDescent="0.35">
      <c r="A29" s="1345" t="s">
        <v>120</v>
      </c>
      <c r="B29" s="1345"/>
      <c r="C29" s="1345"/>
      <c r="D29" s="1345"/>
      <c r="E29" s="1345"/>
      <c r="F29" s="1345"/>
      <c r="G29" s="1345"/>
      <c r="H29" s="1345"/>
      <c r="I29" s="1345"/>
      <c r="J29" s="141">
        <f t="shared" ref="J29:X29" si="106">SUM(J14:J27)</f>
        <v>0</v>
      </c>
      <c r="K29" s="141">
        <f t="shared" si="106"/>
        <v>0</v>
      </c>
      <c r="L29" s="141">
        <f t="shared" si="106"/>
        <v>0</v>
      </c>
      <c r="M29" s="141">
        <f t="shared" si="106"/>
        <v>67248</v>
      </c>
      <c r="N29" s="141">
        <f t="shared" si="106"/>
        <v>0</v>
      </c>
      <c r="O29" s="141">
        <f t="shared" si="106"/>
        <v>0</v>
      </c>
      <c r="P29" s="141">
        <f t="shared" si="106"/>
        <v>55914</v>
      </c>
      <c r="Q29" s="141">
        <f t="shared" si="106"/>
        <v>0</v>
      </c>
      <c r="R29" s="141">
        <f t="shared" si="106"/>
        <v>0</v>
      </c>
      <c r="S29" s="141">
        <f t="shared" si="106"/>
        <v>52194</v>
      </c>
      <c r="T29" s="141">
        <f t="shared" si="106"/>
        <v>9462</v>
      </c>
      <c r="U29" s="141">
        <f t="shared" si="106"/>
        <v>0</v>
      </c>
      <c r="V29" s="141">
        <f t="shared" si="106"/>
        <v>52548</v>
      </c>
      <c r="W29" s="141">
        <f t="shared" si="106"/>
        <v>12324</v>
      </c>
      <c r="X29" s="141">
        <f t="shared" si="106"/>
        <v>2.7151515151515153</v>
      </c>
      <c r="Y29" s="144">
        <f>SUM(Y14:Y28)</f>
        <v>227904</v>
      </c>
      <c r="Z29" s="144">
        <f t="shared" ref="Z29:CE29" si="107">SUM(Z14:Z28)</f>
        <v>21786</v>
      </c>
      <c r="AA29" s="146">
        <f t="shared" si="107"/>
        <v>4.8796536796536802</v>
      </c>
      <c r="AB29" s="141">
        <f t="shared" si="107"/>
        <v>53646</v>
      </c>
      <c r="AC29" s="270">
        <f t="shared" si="107"/>
        <v>36030</v>
      </c>
      <c r="AD29" s="143">
        <f t="shared" si="107"/>
        <v>8.5044733044733043</v>
      </c>
      <c r="AE29" s="141">
        <f t="shared" si="107"/>
        <v>69186</v>
      </c>
      <c r="AF29" s="270">
        <f t="shared" si="107"/>
        <v>68376</v>
      </c>
      <c r="AG29" s="143">
        <f t="shared" si="107"/>
        <v>18.077922077922079</v>
      </c>
      <c r="AH29" s="141">
        <f t="shared" si="107"/>
        <v>55860</v>
      </c>
      <c r="AI29" s="270">
        <f t="shared" si="107"/>
        <v>55860</v>
      </c>
      <c r="AJ29" s="143">
        <f t="shared" si="107"/>
        <v>12.335930735930734</v>
      </c>
      <c r="AK29" s="141">
        <f t="shared" si="107"/>
        <v>24456</v>
      </c>
      <c r="AL29" s="270">
        <f t="shared" si="107"/>
        <v>24456</v>
      </c>
      <c r="AM29" s="143">
        <f t="shared" si="107"/>
        <v>6.3792207792207787</v>
      </c>
      <c r="AN29" s="141">
        <f t="shared" si="107"/>
        <v>1362</v>
      </c>
      <c r="AO29" s="270">
        <f t="shared" si="107"/>
        <v>1362</v>
      </c>
      <c r="AP29" s="143">
        <f t="shared" si="107"/>
        <v>0.78614718614718615</v>
      </c>
      <c r="AQ29" s="141">
        <f t="shared" si="107"/>
        <v>3300</v>
      </c>
      <c r="AR29" s="141">
        <f t="shared" si="107"/>
        <v>3300</v>
      </c>
      <c r="AS29" s="143">
        <f t="shared" si="107"/>
        <v>1.9047619047619047</v>
      </c>
      <c r="AT29" s="141">
        <f t="shared" si="107"/>
        <v>0</v>
      </c>
      <c r="AU29" s="141">
        <f t="shared" si="107"/>
        <v>0</v>
      </c>
      <c r="AV29" s="143">
        <f t="shared" si="107"/>
        <v>0</v>
      </c>
      <c r="AW29" s="141">
        <f t="shared" si="107"/>
        <v>32293.5</v>
      </c>
      <c r="AX29" s="270">
        <f t="shared" si="107"/>
        <v>32293.5</v>
      </c>
      <c r="AY29" s="143">
        <f t="shared" si="107"/>
        <v>7.4831168831168835</v>
      </c>
      <c r="AZ29" s="141">
        <f t="shared" si="107"/>
        <v>28993.5</v>
      </c>
      <c r="BA29" s="141">
        <f t="shared" si="107"/>
        <v>28993.5</v>
      </c>
      <c r="BB29" s="143">
        <f t="shared" si="107"/>
        <v>5.5783549783549784</v>
      </c>
      <c r="BC29" s="141">
        <f t="shared" si="107"/>
        <v>4072.5</v>
      </c>
      <c r="BD29" s="270">
        <f t="shared" si="107"/>
        <v>4072.5</v>
      </c>
      <c r="BE29" s="143">
        <f>SUM(BE14:BE28)</f>
        <v>0.78354978354978355</v>
      </c>
      <c r="BF29" s="141">
        <f t="shared" si="107"/>
        <v>110947.5</v>
      </c>
      <c r="BG29" s="270">
        <f t="shared" si="107"/>
        <v>110947.5</v>
      </c>
      <c r="BH29" s="143">
        <f t="shared" si="107"/>
        <v>21.921212121212122</v>
      </c>
      <c r="BI29" s="141">
        <f t="shared" si="107"/>
        <v>26380.5</v>
      </c>
      <c r="BJ29" s="270">
        <f t="shared" si="107"/>
        <v>26380.5</v>
      </c>
      <c r="BK29" s="143">
        <f t="shared" si="107"/>
        <v>0.74563492063492065</v>
      </c>
      <c r="BL29" s="141">
        <f t="shared" si="107"/>
        <v>56629.5</v>
      </c>
      <c r="BM29" s="270">
        <f t="shared" si="107"/>
        <v>56629.5</v>
      </c>
      <c r="BN29" s="143">
        <f t="shared" si="107"/>
        <v>10.371039844509232</v>
      </c>
      <c r="BO29" s="141">
        <f t="shared" si="107"/>
        <v>59863.5</v>
      </c>
      <c r="BP29" s="270">
        <f t="shared" si="107"/>
        <v>59863.5</v>
      </c>
      <c r="BQ29" s="143">
        <f t="shared" si="107"/>
        <v>11.517748917748918</v>
      </c>
      <c r="BR29" s="141">
        <f t="shared" si="107"/>
        <v>44239.5</v>
      </c>
      <c r="BS29" s="270">
        <f t="shared" si="107"/>
        <v>44239.5</v>
      </c>
      <c r="BT29" s="143">
        <f t="shared" si="107"/>
        <v>8.511688311688312</v>
      </c>
      <c r="BU29" s="141">
        <f t="shared" si="107"/>
        <v>80077.5</v>
      </c>
      <c r="BV29" s="270">
        <f t="shared" si="107"/>
        <v>80077.5</v>
      </c>
      <c r="BW29" s="143">
        <f t="shared" si="107"/>
        <v>15.406926406926406</v>
      </c>
      <c r="BX29" s="141">
        <f t="shared" si="107"/>
        <v>25533.599999999999</v>
      </c>
      <c r="BY29" s="270">
        <f t="shared" si="107"/>
        <v>25533.599999999999</v>
      </c>
      <c r="BZ29" s="143">
        <f t="shared" si="107"/>
        <v>17.16952380952381</v>
      </c>
      <c r="CA29" s="141">
        <f t="shared" si="107"/>
        <v>9849.6</v>
      </c>
      <c r="CB29" s="270">
        <f t="shared" si="107"/>
        <v>9849.6</v>
      </c>
      <c r="CC29" s="143">
        <f t="shared" si="107"/>
        <v>1.8950649350649351</v>
      </c>
      <c r="CD29" s="141">
        <f t="shared" si="107"/>
        <v>9003.6</v>
      </c>
      <c r="CE29" s="270">
        <f t="shared" si="107"/>
        <v>9003.6</v>
      </c>
      <c r="CF29" s="143">
        <f>SUM(CF14:CF28)</f>
        <v>1.7322943722943722</v>
      </c>
      <c r="CG29" s="141">
        <f t="shared" ref="CG29:CT29" si="108">SUM(CG14:CG28)</f>
        <v>13899.599999999999</v>
      </c>
      <c r="CH29" s="270">
        <f t="shared" si="108"/>
        <v>13899.599999999999</v>
      </c>
      <c r="CI29" s="143">
        <f t="shared" si="108"/>
        <v>2.6742857142857144</v>
      </c>
      <c r="CJ29" s="141">
        <f t="shared" si="108"/>
        <v>15645.599999999999</v>
      </c>
      <c r="CK29" s="270">
        <f t="shared" si="108"/>
        <v>15645.599999999999</v>
      </c>
      <c r="CL29" s="143">
        <f t="shared" si="108"/>
        <v>3.6791534391534393</v>
      </c>
      <c r="CM29" s="141">
        <f t="shared" si="108"/>
        <v>10498.5</v>
      </c>
      <c r="CN29" s="270">
        <f t="shared" si="108"/>
        <v>10498.5</v>
      </c>
      <c r="CO29" s="143">
        <f>SUM(CO14:CO28)</f>
        <v>2.6042328042328045</v>
      </c>
      <c r="CP29" s="141">
        <f t="shared" si="108"/>
        <v>10960.5</v>
      </c>
      <c r="CQ29" s="270">
        <f t="shared" si="108"/>
        <v>10960.5</v>
      </c>
      <c r="CR29" s="143">
        <f t="shared" si="108"/>
        <v>2.3974025974025972</v>
      </c>
      <c r="CS29" s="141">
        <f t="shared" si="108"/>
        <v>10210.5</v>
      </c>
      <c r="CT29" s="270">
        <f t="shared" si="108"/>
        <v>10210.5</v>
      </c>
      <c r="CU29" s="143">
        <f>SUM(CU14:CU28)</f>
        <v>1.9645021645021645</v>
      </c>
      <c r="CV29" s="141">
        <f t="shared" ref="CV29" si="109">SUM(CV14:CV28)</f>
        <v>10210.5</v>
      </c>
      <c r="CW29" s="270">
        <f t="shared" ref="CW29" si="110">SUM(CW14:CW28)</f>
        <v>10210.5</v>
      </c>
      <c r="CX29" s="143">
        <f t="shared" ref="CX29" si="111">SUM(CX14:CX28)</f>
        <v>1.9645021645021645</v>
      </c>
      <c r="CY29" s="141">
        <f t="shared" ref="CY29" si="112">SUM(CY14:CY28)</f>
        <v>63454.5</v>
      </c>
      <c r="CZ29" s="270">
        <f t="shared" ref="CZ29" si="113">SUM(CZ14:CZ28)</f>
        <v>63454.5</v>
      </c>
      <c r="DA29" s="143">
        <f t="shared" ref="DA29" si="114">SUM(DA14:DA28)</f>
        <v>12.208658008658009</v>
      </c>
      <c r="DB29" s="141">
        <f t="shared" ref="DB29" si="115">SUM(DB14:DB28)</f>
        <v>63454.5</v>
      </c>
      <c r="DC29" s="270">
        <f t="shared" ref="DC29" si="116">SUM(DC14:DC28)</f>
        <v>63454.5</v>
      </c>
      <c r="DD29" s="143">
        <f t="shared" ref="DD29" si="117">SUM(DD14:DD28)</f>
        <v>12.208658008658009</v>
      </c>
      <c r="DE29" s="141">
        <f t="shared" ref="DE29" si="118">SUM(DE14:DE28)</f>
        <v>63454.5</v>
      </c>
      <c r="DF29" s="270">
        <f t="shared" ref="DF29" si="119">SUM(DF14:DF28)</f>
        <v>63454.5</v>
      </c>
      <c r="DG29" s="143">
        <f>SUM(DG14:DG28)</f>
        <v>14.921693121693123</v>
      </c>
      <c r="DH29" s="141">
        <f t="shared" ref="DH29" si="120">SUM(DH14:DH28)</f>
        <v>63454.5</v>
      </c>
      <c r="DI29" s="270">
        <f t="shared" ref="DI29" si="121">SUM(DI14:DI28)</f>
        <v>63454.5</v>
      </c>
      <c r="DJ29" s="143">
        <f t="shared" ref="DJ29" si="122">SUM(DJ14:DJ28)</f>
        <v>12.208658008658009</v>
      </c>
    </row>
    <row r="30" spans="1:114" ht="16.5" customHeight="1" x14ac:dyDescent="0.35">
      <c r="A30" s="1345"/>
      <c r="B30" s="1345"/>
      <c r="C30" s="1345"/>
      <c r="D30" s="1345"/>
      <c r="E30" s="1345"/>
      <c r="F30" s="1345"/>
      <c r="G30" s="1345"/>
      <c r="H30" s="1345"/>
      <c r="I30" s="1345"/>
      <c r="J30" s="164"/>
      <c r="K30" s="165"/>
      <c r="L30" s="166">
        <f>$D$33-L29</f>
        <v>16</v>
      </c>
      <c r="M30" s="164"/>
      <c r="N30" s="165"/>
      <c r="O30" s="166">
        <f>$D$33-O29</f>
        <v>16</v>
      </c>
      <c r="P30" s="164"/>
      <c r="Q30" s="165"/>
      <c r="R30" s="166">
        <f>$D$33-R29</f>
        <v>16</v>
      </c>
      <c r="S30" s="164"/>
      <c r="T30" s="165"/>
      <c r="U30" s="166">
        <f>$D$33-U29</f>
        <v>16</v>
      </c>
      <c r="V30" s="164"/>
      <c r="W30" s="165"/>
      <c r="X30" s="166">
        <f>$D$33-X29</f>
        <v>13.284848484848485</v>
      </c>
      <c r="Y30" s="164"/>
      <c r="Z30" s="165"/>
      <c r="AA30" s="166">
        <f>$D$33-AA29</f>
        <v>11.12034632034632</v>
      </c>
      <c r="AB30" s="164"/>
      <c r="AC30" s="165"/>
      <c r="AD30" s="166">
        <f>$D$33-AD29</f>
        <v>7.4955266955266957</v>
      </c>
      <c r="AE30" s="164"/>
      <c r="AF30" s="165"/>
      <c r="AG30" s="166">
        <f>$D$33-AG29</f>
        <v>-2.0779220779220786</v>
      </c>
      <c r="AH30" s="164"/>
      <c r="AI30" s="165"/>
      <c r="AJ30" s="166">
        <f>$D$33-AJ29</f>
        <v>3.6640692640692656</v>
      </c>
      <c r="AK30" s="164"/>
      <c r="AL30" s="271"/>
      <c r="AM30" s="166">
        <f>$D$33-AM29</f>
        <v>9.6207792207792213</v>
      </c>
      <c r="AN30" s="164"/>
      <c r="AO30" s="271"/>
      <c r="AP30" s="166">
        <f>$D$33-AP29</f>
        <v>15.213852813852814</v>
      </c>
      <c r="AQ30" s="164"/>
      <c r="AR30" s="165"/>
      <c r="AS30" s="166">
        <f>$D$33-AS29</f>
        <v>14.095238095238095</v>
      </c>
      <c r="AT30" s="164"/>
      <c r="AU30" s="165"/>
      <c r="AV30" s="166">
        <f>$D$33-AV29</f>
        <v>16</v>
      </c>
      <c r="AW30" s="164"/>
      <c r="AX30" s="271"/>
      <c r="AY30" s="166">
        <f>$D$33-AY29</f>
        <v>8.5168831168831165</v>
      </c>
      <c r="AZ30" s="164"/>
      <c r="BA30" s="165"/>
      <c r="BB30" s="166">
        <f>$D$33-BB29</f>
        <v>10.421645021645022</v>
      </c>
      <c r="BC30" s="164"/>
      <c r="BD30" s="165"/>
      <c r="BE30" s="166">
        <f>$D$33-BE29</f>
        <v>15.216450216450216</v>
      </c>
      <c r="BF30" s="164"/>
      <c r="BG30" s="271"/>
      <c r="BH30" s="166">
        <f>$D$33-BH29</f>
        <v>-5.9212121212121218</v>
      </c>
      <c r="BI30" s="164"/>
      <c r="BJ30" s="271"/>
      <c r="BK30" s="166">
        <f>$D$33-BK29</f>
        <v>15.25436507936508</v>
      </c>
      <c r="BL30" s="164"/>
      <c r="BM30" s="271"/>
      <c r="BN30" s="166">
        <f>$D$33-BN29</f>
        <v>5.628960155490768</v>
      </c>
      <c r="BO30" s="164"/>
      <c r="BP30" s="165"/>
      <c r="BQ30" s="166">
        <f>$D$33-BQ29</f>
        <v>4.4822510822510822</v>
      </c>
      <c r="BR30" s="164"/>
      <c r="BS30" s="271"/>
      <c r="BT30" s="166">
        <f>$D$33-BT29</f>
        <v>7.488311688311688</v>
      </c>
      <c r="BU30" s="164"/>
      <c r="BV30" s="165"/>
      <c r="BW30" s="166">
        <f>$D$33-BW29</f>
        <v>0.5930735930735942</v>
      </c>
      <c r="BX30" s="164"/>
      <c r="BY30" s="271"/>
      <c r="BZ30" s="166">
        <f>$D$33-BZ29</f>
        <v>-1.1695238095238096</v>
      </c>
      <c r="CA30" s="164"/>
      <c r="CB30" s="271"/>
      <c r="CC30" s="166">
        <f>$D$33-CC29</f>
        <v>14.104935064935065</v>
      </c>
      <c r="CD30" s="164"/>
      <c r="CE30" s="271"/>
      <c r="CF30" s="166">
        <f>$D$33-CF29</f>
        <v>14.267705627705627</v>
      </c>
      <c r="CG30" s="164"/>
      <c r="CH30" s="271"/>
      <c r="CI30" s="166">
        <f>$D$33-CI29</f>
        <v>13.325714285714286</v>
      </c>
      <c r="CJ30" s="164"/>
      <c r="CK30" s="271"/>
      <c r="CL30" s="166">
        <f>$D$33-CL29</f>
        <v>12.320846560846562</v>
      </c>
      <c r="CM30" s="164"/>
      <c r="CN30" s="165"/>
      <c r="CO30" s="166">
        <f>$D$33-CO29</f>
        <v>13.395767195767196</v>
      </c>
      <c r="CP30" s="164"/>
      <c r="CQ30" s="271"/>
      <c r="CR30" s="166">
        <f>$D$33-CR29</f>
        <v>13.602597402597404</v>
      </c>
      <c r="CS30" s="164"/>
      <c r="CT30" s="271"/>
      <c r="CU30" s="166">
        <f>$D$33-CU29</f>
        <v>14.035497835497836</v>
      </c>
      <c r="CV30" s="164"/>
      <c r="CW30" s="271"/>
      <c r="CX30" s="166">
        <f>$D$33-CX29</f>
        <v>14.035497835497836</v>
      </c>
      <c r="CY30" s="164"/>
      <c r="CZ30" s="271"/>
      <c r="DA30" s="166">
        <f>$D$33-DA29</f>
        <v>3.7913419913419908</v>
      </c>
      <c r="DB30" s="164"/>
      <c r="DC30" s="271"/>
      <c r="DD30" s="166">
        <f>$D$33-DD29</f>
        <v>3.7913419913419908</v>
      </c>
      <c r="DE30" s="164"/>
      <c r="DF30" s="271"/>
      <c r="DG30" s="166">
        <f>$D$33-DG29</f>
        <v>1.0783068783068774</v>
      </c>
      <c r="DH30" s="164"/>
      <c r="DI30" s="165"/>
      <c r="DJ30" s="166">
        <f>$D$33-DJ29</f>
        <v>3.7913419913419908</v>
      </c>
    </row>
    <row r="31" spans="1:114" ht="16.5" customHeight="1" x14ac:dyDescent="0.35">
      <c r="J31" s="167"/>
      <c r="K31" s="168"/>
      <c r="L31"/>
      <c r="M31" s="167"/>
      <c r="N31" s="168"/>
      <c r="O31"/>
      <c r="P31" s="167"/>
      <c r="Q31" s="168"/>
      <c r="R31"/>
      <c r="S31" s="167"/>
      <c r="T31" s="168"/>
      <c r="U31"/>
      <c r="V31" s="167"/>
      <c r="W31" s="168"/>
      <c r="X31"/>
      <c r="Y31" s="167"/>
      <c r="Z31" s="168"/>
      <c r="AA31"/>
      <c r="AB31" s="167"/>
      <c r="AC31" s="168"/>
      <c r="AD31"/>
      <c r="AE31" s="167"/>
      <c r="AF31" s="168"/>
      <c r="AG31"/>
      <c r="AH31" s="167"/>
      <c r="AI31" s="168"/>
      <c r="AK31" s="167"/>
      <c r="AL31" s="168"/>
      <c r="AN31" s="167"/>
      <c r="AO31" s="168"/>
      <c r="AQ31" s="167"/>
      <c r="AR31" s="168"/>
      <c r="AT31" s="167"/>
      <c r="AU31" s="168"/>
      <c r="AW31" s="167"/>
      <c r="AX31" s="272"/>
      <c r="AZ31" s="167"/>
      <c r="BA31" s="168"/>
      <c r="BC31" s="167"/>
      <c r="BD31" s="168"/>
      <c r="BF31" s="167"/>
      <c r="BG31" s="168"/>
      <c r="BI31" s="167"/>
      <c r="BJ31" s="168"/>
      <c r="BK31"/>
      <c r="BL31" s="167"/>
      <c r="BM31" s="168"/>
      <c r="BN31"/>
      <c r="BO31" s="167"/>
      <c r="BP31" s="168"/>
      <c r="BQ31"/>
      <c r="BR31" s="167"/>
      <c r="BS31" s="168"/>
      <c r="BT31"/>
      <c r="BU31" s="167"/>
      <c r="BV31" s="168"/>
      <c r="BW31"/>
      <c r="BX31" s="167"/>
      <c r="BY31" s="168"/>
      <c r="BZ31"/>
      <c r="CA31" s="167"/>
      <c r="CB31" s="168"/>
      <c r="CC31"/>
      <c r="CD31" s="167"/>
      <c r="CE31" s="168"/>
      <c r="CF31"/>
      <c r="CG31" s="167"/>
      <c r="CH31" s="168"/>
      <c r="CI31"/>
      <c r="CJ31" s="167"/>
      <c r="CK31" s="168"/>
      <c r="CL31"/>
      <c r="CM31" s="167"/>
      <c r="CN31" s="168"/>
      <c r="CO31"/>
      <c r="CP31" s="167"/>
      <c r="CQ31" s="168"/>
      <c r="CR31"/>
      <c r="CS31" s="167"/>
      <c r="CT31" s="168"/>
      <c r="CU31"/>
      <c r="CV31" s="167"/>
      <c r="CW31" s="168"/>
      <c r="CX31"/>
      <c r="CY31" s="167"/>
      <c r="CZ31" s="168"/>
      <c r="DA31"/>
      <c r="DB31" s="167"/>
      <c r="DC31" s="168"/>
      <c r="DD31"/>
      <c r="DE31" s="167"/>
      <c r="DF31" s="168"/>
      <c r="DG31"/>
      <c r="DH31" s="167"/>
      <c r="DI31" s="168"/>
      <c r="DJ31"/>
    </row>
    <row r="32" spans="1:114" ht="16.5" customHeight="1" x14ac:dyDescent="0.35">
      <c r="J32" s="1217" t="str">
        <f>+J8</f>
        <v>WEEK PRODUKSI  35</v>
      </c>
      <c r="K32" s="1218"/>
      <c r="L32" s="1219"/>
      <c r="M32" s="1217" t="str">
        <f>+M8</f>
        <v>WEEK PRODUKSI  36</v>
      </c>
      <c r="N32" s="1218"/>
      <c r="O32" s="1219"/>
      <c r="P32" s="1217" t="str">
        <f>+P8</f>
        <v>WEEK PRODUKSI  37</v>
      </c>
      <c r="Q32" s="1218"/>
      <c r="R32" s="1219"/>
      <c r="S32" s="1217" t="str">
        <f>+S8</f>
        <v>WEEK PRODUKSI  38</v>
      </c>
      <c r="T32" s="1218"/>
      <c r="U32" s="1219"/>
      <c r="V32" s="1217" t="str">
        <f>+V8</f>
        <v>WEEK PRODUKSI  39</v>
      </c>
      <c r="W32" s="1218"/>
      <c r="X32" s="1219"/>
      <c r="Y32" s="1327" t="str">
        <f>+Y8</f>
        <v>TOTAL WEEK  39</v>
      </c>
      <c r="Z32" s="1212"/>
      <c r="AA32" s="1213"/>
      <c r="AB32" s="1217" t="str">
        <f>+AB8</f>
        <v>WEEK PRODUKSI  40</v>
      </c>
      <c r="AC32" s="1218"/>
      <c r="AD32" s="1219"/>
      <c r="AE32" s="1217" t="str">
        <f>+AE8</f>
        <v>WEEK PRODUKSI  41</v>
      </c>
      <c r="AF32" s="1218"/>
      <c r="AG32" s="1219"/>
      <c r="AH32" s="1217" t="str">
        <f>+AH8</f>
        <v>WEEK PRODUKSI  42</v>
      </c>
      <c r="AI32" s="1218"/>
      <c r="AJ32" s="1219"/>
      <c r="AK32" s="1217" t="str">
        <f>+AK8</f>
        <v>WEEK PRODUKSI  43</v>
      </c>
      <c r="AL32" s="1218"/>
      <c r="AM32" s="1219"/>
      <c r="AN32" s="1217" t="str">
        <f>+AN8</f>
        <v>WEEK PRODUKSI  44</v>
      </c>
      <c r="AO32" s="1218"/>
      <c r="AP32" s="1219"/>
      <c r="AQ32" s="1217" t="str">
        <f>+AQ8</f>
        <v>WEEK PRODUKSI  45</v>
      </c>
      <c r="AR32" s="1218"/>
      <c r="AS32" s="1219"/>
      <c r="AT32" s="1217" t="str">
        <f>+AT8</f>
        <v>WEEK PRODUKSI  46</v>
      </c>
      <c r="AU32" s="1218"/>
      <c r="AV32" s="1219"/>
      <c r="AW32" s="1217" t="str">
        <f>+AW8</f>
        <v>WEEK PRODUKSI + ORI   45</v>
      </c>
      <c r="AX32" s="1218"/>
      <c r="AY32" s="1219"/>
      <c r="AZ32" s="1217" t="str">
        <f>+AZ8</f>
        <v xml:space="preserve">WEEK ORI  </v>
      </c>
      <c r="BA32" s="1218"/>
      <c r="BB32" s="1219"/>
      <c r="BC32" s="1217" t="str">
        <f t="shared" ref="BC32" si="123">+BC8</f>
        <v>WEEK ORI  46</v>
      </c>
      <c r="BD32" s="1218"/>
      <c r="BE32" s="1219"/>
      <c r="BF32" s="1217" t="str">
        <f t="shared" ref="BF32" si="124">+BF8</f>
        <v>WEEK ORI  47</v>
      </c>
      <c r="BG32" s="1218"/>
      <c r="BH32" s="1219"/>
      <c r="BI32" s="1217" t="str">
        <f t="shared" ref="BI32" si="125">+BI8</f>
        <v>WEEK ORI  48</v>
      </c>
      <c r="BJ32" s="1218"/>
      <c r="BK32" s="1219"/>
      <c r="BL32" s="1217" t="str">
        <f t="shared" ref="BL32" si="126">+BL8</f>
        <v>WEEK ORI  49</v>
      </c>
      <c r="BM32" s="1218"/>
      <c r="BN32" s="1219"/>
      <c r="BO32" s="1217" t="str">
        <f t="shared" ref="BO32" si="127">+BO8</f>
        <v>WEEK ORI  50</v>
      </c>
      <c r="BP32" s="1218"/>
      <c r="BQ32" s="1219"/>
      <c r="BR32" s="1217" t="str">
        <f t="shared" ref="BR32" si="128">+BR8</f>
        <v>WEEK ORI  51</v>
      </c>
      <c r="BS32" s="1218"/>
      <c r="BT32" s="1219"/>
      <c r="BU32" s="1217" t="str">
        <f t="shared" ref="BU32" si="129">+BU8</f>
        <v>WEEK ORI  52</v>
      </c>
      <c r="BV32" s="1218"/>
      <c r="BW32" s="1219"/>
      <c r="BX32" s="1217" t="str">
        <f t="shared" ref="BX32" si="130">+BX8</f>
        <v>WEEK ORI  1</v>
      </c>
      <c r="BY32" s="1218"/>
      <c r="BZ32" s="1219"/>
      <c r="CA32" s="1217" t="str">
        <f t="shared" ref="CA32" si="131">+CA8</f>
        <v>WEEK ORI  2</v>
      </c>
      <c r="CB32" s="1218"/>
      <c r="CC32" s="1219"/>
      <c r="CD32" s="1217" t="str">
        <f t="shared" ref="CD32" si="132">+CD8</f>
        <v>WEEK ORI  3</v>
      </c>
      <c r="CE32" s="1218"/>
      <c r="CF32" s="1219"/>
      <c r="CG32" s="1217" t="str">
        <f t="shared" ref="CG32" si="133">+CG8</f>
        <v>WEEK ORI  4</v>
      </c>
      <c r="CH32" s="1218"/>
      <c r="CI32" s="1219"/>
      <c r="CJ32" s="1217" t="str">
        <f t="shared" ref="CJ32" si="134">+CJ8</f>
        <v>WEEK ORI  5</v>
      </c>
      <c r="CK32" s="1218"/>
      <c r="CL32" s="1219"/>
      <c r="CM32" s="1217" t="str">
        <f t="shared" ref="CM32" si="135">+CM8</f>
        <v>WEEK ORI  6</v>
      </c>
      <c r="CN32" s="1218"/>
      <c r="CO32" s="1219"/>
      <c r="CP32" s="1217" t="str">
        <f t="shared" ref="CP32" si="136">+CP8</f>
        <v>WEEK ORI  7</v>
      </c>
      <c r="CQ32" s="1218"/>
      <c r="CR32" s="1219"/>
      <c r="CS32" s="1217" t="str">
        <f t="shared" ref="CS32" si="137">+CS8</f>
        <v>WEEK ORI  8</v>
      </c>
      <c r="CT32" s="1218"/>
      <c r="CU32" s="1219"/>
      <c r="CV32" s="1217" t="str">
        <f t="shared" ref="CV32" si="138">+CV8</f>
        <v>WEEK ORI  9</v>
      </c>
      <c r="CW32" s="1218"/>
      <c r="CX32" s="1219"/>
      <c r="CY32" s="1217" t="str">
        <f t="shared" ref="CY32" si="139">+CY8</f>
        <v>WEEK ORI  10</v>
      </c>
      <c r="CZ32" s="1218"/>
      <c r="DA32" s="1219"/>
      <c r="DB32" s="1217" t="str">
        <f t="shared" ref="DB32" si="140">+DB8</f>
        <v>WEEK ORI  12</v>
      </c>
      <c r="DC32" s="1218"/>
      <c r="DD32" s="1219"/>
      <c r="DE32" s="1217" t="str">
        <f t="shared" ref="DE32" si="141">+DE8</f>
        <v>WEEK ORI  13</v>
      </c>
      <c r="DF32" s="1218"/>
      <c r="DG32" s="1219"/>
      <c r="DH32" s="1217" t="str">
        <f t="shared" ref="DH32" si="142">+DH8</f>
        <v>WEEK ORI  14</v>
      </c>
      <c r="DI32" s="1218"/>
      <c r="DJ32" s="1219"/>
    </row>
    <row r="33" spans="1:114" ht="20.149999999999999" hidden="1" customHeight="1" x14ac:dyDescent="0.35">
      <c r="A33"/>
      <c r="B33" s="1372" t="s">
        <v>118</v>
      </c>
      <c r="C33" s="1373"/>
      <c r="D33" s="1376">
        <v>16</v>
      </c>
      <c r="E33"/>
      <c r="F33" s="7"/>
      <c r="G33" s="1198" t="s">
        <v>88</v>
      </c>
      <c r="H33" s="1199"/>
      <c r="I33" s="1200"/>
      <c r="J33" s="1204">
        <f>+J$29</f>
        <v>0</v>
      </c>
      <c r="K33" s="1205"/>
      <c r="L33" s="1206"/>
      <c r="M33" s="1204">
        <f>+M$29</f>
        <v>67248</v>
      </c>
      <c r="N33" s="1205"/>
      <c r="O33" s="1206"/>
      <c r="P33" s="1204">
        <f>+P$29</f>
        <v>55914</v>
      </c>
      <c r="Q33" s="1205"/>
      <c r="R33" s="1206"/>
      <c r="S33" s="1204">
        <f>+S$29</f>
        <v>52194</v>
      </c>
      <c r="T33" s="1205"/>
      <c r="U33" s="1206"/>
      <c r="V33" s="1204">
        <f>+V$29</f>
        <v>52548</v>
      </c>
      <c r="W33" s="1205"/>
      <c r="X33" s="1206"/>
      <c r="Y33" s="1186">
        <f>+Y$29</f>
        <v>227904</v>
      </c>
      <c r="Z33" s="1187"/>
      <c r="AA33" s="1188"/>
      <c r="AB33" s="1186">
        <f>+AB$29</f>
        <v>53646</v>
      </c>
      <c r="AC33" s="1187"/>
      <c r="AD33" s="1188"/>
      <c r="AE33" s="1186">
        <f>+AE$29</f>
        <v>69186</v>
      </c>
      <c r="AF33" s="1187"/>
      <c r="AG33" s="1188"/>
      <c r="AH33" s="1186">
        <f>+AH$29</f>
        <v>55860</v>
      </c>
      <c r="AI33" s="1187"/>
      <c r="AJ33" s="1188"/>
      <c r="AK33" s="1186">
        <f>+AK$29</f>
        <v>24456</v>
      </c>
      <c r="AL33" s="1187"/>
      <c r="AM33" s="1188"/>
      <c r="AN33" s="1186">
        <f>+AN$29</f>
        <v>1362</v>
      </c>
      <c r="AO33" s="1187"/>
      <c r="AP33" s="1188"/>
      <c r="AQ33" s="1186">
        <f>+AQ$29</f>
        <v>3300</v>
      </c>
      <c r="AR33" s="1187"/>
      <c r="AS33" s="1188"/>
      <c r="AT33" s="1186">
        <f>+AT$29</f>
        <v>0</v>
      </c>
      <c r="AU33" s="1187"/>
      <c r="AV33" s="1188"/>
      <c r="AW33" s="1186">
        <f>+AW$29</f>
        <v>32293.5</v>
      </c>
      <c r="AX33" s="1187"/>
      <c r="AY33" s="1188"/>
      <c r="AZ33" s="1186">
        <f>+AZ$24</f>
        <v>3006</v>
      </c>
      <c r="BA33" s="1187"/>
      <c r="BB33" s="1188"/>
      <c r="BC33" s="1186">
        <f t="shared" ref="BC33" si="143">+BC$29</f>
        <v>4072.5</v>
      </c>
      <c r="BD33" s="1187"/>
      <c r="BE33" s="1188"/>
      <c r="BF33" s="1186">
        <f t="shared" ref="BF33" si="144">+BF$29</f>
        <v>110947.5</v>
      </c>
      <c r="BG33" s="1187"/>
      <c r="BH33" s="1188"/>
      <c r="BI33" s="1186">
        <f t="shared" ref="BI33" si="145">+BI$29</f>
        <v>26380.5</v>
      </c>
      <c r="BJ33" s="1187"/>
      <c r="BK33" s="1188"/>
      <c r="BL33" s="1186">
        <f t="shared" ref="BL33:BX33" si="146">+BL$29</f>
        <v>56629.5</v>
      </c>
      <c r="BM33" s="1187"/>
      <c r="BN33" s="1188"/>
      <c r="BO33" s="1186">
        <f t="shared" ref="BO33" si="147">+BO$29</f>
        <v>59863.5</v>
      </c>
      <c r="BP33" s="1187"/>
      <c r="BQ33" s="1188"/>
      <c r="BR33" s="1186">
        <f t="shared" ref="BR33" si="148">+BR$29</f>
        <v>44239.5</v>
      </c>
      <c r="BS33" s="1187"/>
      <c r="BT33" s="1188"/>
      <c r="BU33" s="1186">
        <f t="shared" ref="BU33" si="149">+BU$29</f>
        <v>80077.5</v>
      </c>
      <c r="BV33" s="1187"/>
      <c r="BW33" s="1188"/>
      <c r="BX33" s="1186">
        <f t="shared" si="146"/>
        <v>25533.599999999999</v>
      </c>
      <c r="BY33" s="1187"/>
      <c r="BZ33" s="1188"/>
      <c r="CA33" s="1186">
        <f t="shared" ref="CA33" si="150">+CA$29</f>
        <v>9849.6</v>
      </c>
      <c r="CB33" s="1187"/>
      <c r="CC33" s="1188"/>
      <c r="CD33" s="1186">
        <f t="shared" ref="CD33" si="151">+CD$29</f>
        <v>9003.6</v>
      </c>
      <c r="CE33" s="1187"/>
      <c r="CF33" s="1188"/>
      <c r="CG33" s="1186">
        <f t="shared" ref="CG33:CJ33" si="152">+CG$29</f>
        <v>13899.599999999999</v>
      </c>
      <c r="CH33" s="1187"/>
      <c r="CI33" s="1188"/>
      <c r="CJ33" s="1186">
        <f t="shared" si="152"/>
        <v>15645.599999999999</v>
      </c>
      <c r="CK33" s="1187"/>
      <c r="CL33" s="1188"/>
      <c r="CM33" s="1186">
        <f t="shared" ref="CM33" si="153">+CM$29</f>
        <v>10498.5</v>
      </c>
      <c r="CN33" s="1187"/>
      <c r="CO33" s="1188"/>
      <c r="CP33" s="1186">
        <f t="shared" ref="CP33" si="154">+CP$29</f>
        <v>10960.5</v>
      </c>
      <c r="CQ33" s="1187"/>
      <c r="CR33" s="1188"/>
      <c r="CS33" s="1186">
        <f t="shared" ref="CS33" si="155">+CS$29</f>
        <v>10210.5</v>
      </c>
      <c r="CT33" s="1187"/>
      <c r="CU33" s="1188"/>
      <c r="CV33" s="1186">
        <f t="shared" ref="CV33" si="156">+CV$29</f>
        <v>10210.5</v>
      </c>
      <c r="CW33" s="1187"/>
      <c r="CX33" s="1188"/>
      <c r="CY33" s="1186">
        <f t="shared" ref="CY33" si="157">+CY$29</f>
        <v>63454.5</v>
      </c>
      <c r="CZ33" s="1187"/>
      <c r="DA33" s="1188"/>
      <c r="DB33" s="1186">
        <f t="shared" ref="DB33" si="158">+DB$29</f>
        <v>63454.5</v>
      </c>
      <c r="DC33" s="1187"/>
      <c r="DD33" s="1188"/>
      <c r="DE33" s="1186">
        <f t="shared" ref="DE33" si="159">+DE$29</f>
        <v>63454.5</v>
      </c>
      <c r="DF33" s="1187"/>
      <c r="DG33" s="1188"/>
      <c r="DH33" s="1186">
        <f t="shared" ref="DH33" si="160">+DH$29</f>
        <v>63454.5</v>
      </c>
      <c r="DI33" s="1187"/>
      <c r="DJ33" s="1188"/>
    </row>
    <row r="34" spans="1:114" ht="20.149999999999999" customHeight="1" x14ac:dyDescent="0.35">
      <c r="A34"/>
      <c r="B34" s="1374"/>
      <c r="C34" s="1375"/>
      <c r="D34" s="1377"/>
      <c r="E34" s="7"/>
      <c r="F34" s="7"/>
      <c r="G34" s="1198" t="s">
        <v>119</v>
      </c>
      <c r="H34" s="1199"/>
      <c r="I34" s="1200"/>
      <c r="J34" s="1204">
        <f>K$29</f>
        <v>0</v>
      </c>
      <c r="K34" s="1205"/>
      <c r="L34" s="1206"/>
      <c r="M34" s="1204">
        <f>N$29</f>
        <v>0</v>
      </c>
      <c r="N34" s="1205"/>
      <c r="O34" s="1206"/>
      <c r="P34" s="1204">
        <f>Q$29</f>
        <v>0</v>
      </c>
      <c r="Q34" s="1205"/>
      <c r="R34" s="1206"/>
      <c r="S34" s="1204">
        <f>T$29</f>
        <v>9462</v>
      </c>
      <c r="T34" s="1205"/>
      <c r="U34" s="1206"/>
      <c r="V34" s="1204">
        <f>W$29</f>
        <v>12324</v>
      </c>
      <c r="W34" s="1205"/>
      <c r="X34" s="1206"/>
      <c r="Y34" s="1186">
        <f>Z$29</f>
        <v>21786</v>
      </c>
      <c r="Z34" s="1187"/>
      <c r="AA34" s="1188"/>
      <c r="AB34" s="1186">
        <f>AC$29</f>
        <v>36030</v>
      </c>
      <c r="AC34" s="1187"/>
      <c r="AD34" s="1188"/>
      <c r="AE34" s="1186">
        <f>AF$29</f>
        <v>68376</v>
      </c>
      <c r="AF34" s="1187"/>
      <c r="AG34" s="1188"/>
      <c r="AH34" s="1186">
        <f>AI$29</f>
        <v>55860</v>
      </c>
      <c r="AI34" s="1187"/>
      <c r="AJ34" s="1188"/>
      <c r="AK34" s="1186">
        <f>AL$29</f>
        <v>24456</v>
      </c>
      <c r="AL34" s="1187"/>
      <c r="AM34" s="1188"/>
      <c r="AN34" s="1186">
        <f>AO$29</f>
        <v>1362</v>
      </c>
      <c r="AO34" s="1187"/>
      <c r="AP34" s="1188"/>
      <c r="AQ34" s="1186">
        <f>AR$29</f>
        <v>3300</v>
      </c>
      <c r="AR34" s="1187"/>
      <c r="AS34" s="1188"/>
      <c r="AT34" s="1186">
        <f>AU$29</f>
        <v>0</v>
      </c>
      <c r="AU34" s="1187"/>
      <c r="AV34" s="1188"/>
      <c r="AW34" s="1186">
        <f>AX$29</f>
        <v>32293.5</v>
      </c>
      <c r="AX34" s="1187"/>
      <c r="AY34" s="1188"/>
      <c r="AZ34" s="1186">
        <f>BA$24</f>
        <v>3006</v>
      </c>
      <c r="BA34" s="1187"/>
      <c r="BB34" s="1188"/>
      <c r="BC34" s="1186">
        <f t="shared" ref="BC34" si="161">BD$29</f>
        <v>4072.5</v>
      </c>
      <c r="BD34" s="1187"/>
      <c r="BE34" s="1188"/>
      <c r="BF34" s="1186">
        <f t="shared" ref="BF34" si="162">BG$29</f>
        <v>110947.5</v>
      </c>
      <c r="BG34" s="1187"/>
      <c r="BH34" s="1188"/>
      <c r="BI34" s="1186">
        <f t="shared" ref="BI34" si="163">BJ$29</f>
        <v>26380.5</v>
      </c>
      <c r="BJ34" s="1187"/>
      <c r="BK34" s="1188"/>
      <c r="BL34" s="1186">
        <f t="shared" ref="BL34" si="164">BM$29</f>
        <v>56629.5</v>
      </c>
      <c r="BM34" s="1187"/>
      <c r="BN34" s="1188"/>
      <c r="BO34" s="1186">
        <f t="shared" ref="BO34" si="165">BP$29</f>
        <v>59863.5</v>
      </c>
      <c r="BP34" s="1187"/>
      <c r="BQ34" s="1188"/>
      <c r="BR34" s="1186">
        <f t="shared" ref="BR34" si="166">BS$29</f>
        <v>44239.5</v>
      </c>
      <c r="BS34" s="1187"/>
      <c r="BT34" s="1188"/>
      <c r="BU34" s="1186">
        <f t="shared" ref="BU34" si="167">BV$29</f>
        <v>80077.5</v>
      </c>
      <c r="BV34" s="1187"/>
      <c r="BW34" s="1188"/>
      <c r="BX34" s="1186">
        <f t="shared" ref="BX34" si="168">BY$29</f>
        <v>25533.599999999999</v>
      </c>
      <c r="BY34" s="1187"/>
      <c r="BZ34" s="1188"/>
      <c r="CA34" s="1186">
        <f t="shared" ref="CA34" si="169">CB$29</f>
        <v>9849.6</v>
      </c>
      <c r="CB34" s="1187"/>
      <c r="CC34" s="1188"/>
      <c r="CD34" s="1186">
        <f t="shared" ref="CD34" si="170">CE$29</f>
        <v>9003.6</v>
      </c>
      <c r="CE34" s="1187"/>
      <c r="CF34" s="1188"/>
      <c r="CG34" s="1186">
        <f t="shared" ref="CG34" si="171">CH$29</f>
        <v>13899.599999999999</v>
      </c>
      <c r="CH34" s="1187"/>
      <c r="CI34" s="1188"/>
      <c r="CJ34" s="1186">
        <f t="shared" ref="CJ34" si="172">CK$29</f>
        <v>15645.599999999999</v>
      </c>
      <c r="CK34" s="1187"/>
      <c r="CL34" s="1188"/>
      <c r="CM34" s="1186">
        <f t="shared" ref="CM34" si="173">CN$29</f>
        <v>10498.5</v>
      </c>
      <c r="CN34" s="1187"/>
      <c r="CO34" s="1188"/>
      <c r="CP34" s="1186">
        <f t="shared" ref="CP34" si="174">CQ$29</f>
        <v>10960.5</v>
      </c>
      <c r="CQ34" s="1187"/>
      <c r="CR34" s="1188"/>
      <c r="CS34" s="1186">
        <f t="shared" ref="CS34" si="175">CT$29</f>
        <v>10210.5</v>
      </c>
      <c r="CT34" s="1187"/>
      <c r="CU34" s="1188"/>
      <c r="CV34" s="1186">
        <f t="shared" ref="CV34" si="176">CW$29</f>
        <v>10210.5</v>
      </c>
      <c r="CW34" s="1187"/>
      <c r="CX34" s="1188"/>
      <c r="CY34" s="1186">
        <f t="shared" ref="CY34" si="177">CZ$29</f>
        <v>63454.5</v>
      </c>
      <c r="CZ34" s="1187"/>
      <c r="DA34" s="1188"/>
      <c r="DB34" s="1186">
        <f t="shared" ref="DB34" si="178">DC$29</f>
        <v>63454.5</v>
      </c>
      <c r="DC34" s="1187"/>
      <c r="DD34" s="1188"/>
      <c r="DE34" s="1186">
        <f t="shared" ref="DE34" si="179">DF$29</f>
        <v>63454.5</v>
      </c>
      <c r="DF34" s="1187"/>
      <c r="DG34" s="1188"/>
      <c r="DH34" s="1186">
        <f t="shared" ref="DH34" si="180">DI$29</f>
        <v>63454.5</v>
      </c>
      <c r="DI34" s="1187"/>
      <c r="DJ34" s="1188"/>
    </row>
    <row r="35" spans="1:114" ht="16.5" customHeight="1" x14ac:dyDescent="0.35">
      <c r="A35"/>
      <c r="B35"/>
      <c r="C35"/>
      <c r="D35"/>
      <c r="E35" s="7"/>
      <c r="F35" s="7"/>
      <c r="G35" s="1198" t="s">
        <v>120</v>
      </c>
      <c r="H35" s="1199"/>
      <c r="I35" s="1200"/>
      <c r="J35" s="1195">
        <f>L$29</f>
        <v>0</v>
      </c>
      <c r="K35" s="1196"/>
      <c r="L35" s="1197"/>
      <c r="M35" s="1195">
        <f>O$29</f>
        <v>0</v>
      </c>
      <c r="N35" s="1196"/>
      <c r="O35" s="1197"/>
      <c r="P35" s="1195">
        <f>R$29</f>
        <v>0</v>
      </c>
      <c r="Q35" s="1196"/>
      <c r="R35" s="1197"/>
      <c r="S35" s="1195">
        <f>U$29</f>
        <v>0</v>
      </c>
      <c r="T35" s="1196"/>
      <c r="U35" s="1197"/>
      <c r="V35" s="1195">
        <f>X$29</f>
        <v>2.7151515151515153</v>
      </c>
      <c r="W35" s="1196"/>
      <c r="X35" s="1197"/>
      <c r="Y35" s="1201">
        <f>AA$29</f>
        <v>4.8796536796536802</v>
      </c>
      <c r="Z35" s="1202"/>
      <c r="AA35" s="1203"/>
      <c r="AB35" s="1201">
        <f>AD$29</f>
        <v>8.5044733044733043</v>
      </c>
      <c r="AC35" s="1202"/>
      <c r="AD35" s="1203"/>
      <c r="AE35" s="1201">
        <f>AG$29</f>
        <v>18.077922077922079</v>
      </c>
      <c r="AF35" s="1202"/>
      <c r="AG35" s="1203"/>
      <c r="AH35" s="1201">
        <f>AJ$29</f>
        <v>12.335930735930734</v>
      </c>
      <c r="AI35" s="1202"/>
      <c r="AJ35" s="1203"/>
      <c r="AK35" s="1201">
        <f>AM$29</f>
        <v>6.3792207792207787</v>
      </c>
      <c r="AL35" s="1202"/>
      <c r="AM35" s="1203"/>
      <c r="AN35" s="1201">
        <f>AP$29</f>
        <v>0.78614718614718615</v>
      </c>
      <c r="AO35" s="1202"/>
      <c r="AP35" s="1203"/>
      <c r="AQ35" s="1201">
        <f>AS$29</f>
        <v>1.9047619047619047</v>
      </c>
      <c r="AR35" s="1202"/>
      <c r="AS35" s="1203"/>
      <c r="AT35" s="1201">
        <f>AV$29</f>
        <v>0</v>
      </c>
      <c r="AU35" s="1202"/>
      <c r="AV35" s="1203"/>
      <c r="AW35" s="1201">
        <f>AY$29</f>
        <v>7.4831168831168835</v>
      </c>
      <c r="AX35" s="1202"/>
      <c r="AY35" s="1203"/>
      <c r="AZ35" s="1201">
        <f>BB$24</f>
        <v>0</v>
      </c>
      <c r="BA35" s="1202"/>
      <c r="BB35" s="1203"/>
      <c r="BC35" s="1201">
        <f t="shared" ref="BC35" si="181">BE$29</f>
        <v>0.78354978354978355</v>
      </c>
      <c r="BD35" s="1202"/>
      <c r="BE35" s="1203"/>
      <c r="BF35" s="1201">
        <f t="shared" ref="BF35" si="182">BH$29</f>
        <v>21.921212121212122</v>
      </c>
      <c r="BG35" s="1202"/>
      <c r="BH35" s="1203"/>
      <c r="BI35" s="1201">
        <f t="shared" ref="BI35" si="183">BK$29</f>
        <v>0.74563492063492065</v>
      </c>
      <c r="BJ35" s="1202"/>
      <c r="BK35" s="1203"/>
      <c r="BL35" s="1201">
        <f t="shared" ref="BL35" si="184">BN$29</f>
        <v>10.371039844509232</v>
      </c>
      <c r="BM35" s="1202"/>
      <c r="BN35" s="1203"/>
      <c r="BO35" s="1201">
        <f t="shared" ref="BO35" si="185">BQ$29</f>
        <v>11.517748917748918</v>
      </c>
      <c r="BP35" s="1202"/>
      <c r="BQ35" s="1203"/>
      <c r="BR35" s="1201">
        <f t="shared" ref="BR35" si="186">BT$29</f>
        <v>8.511688311688312</v>
      </c>
      <c r="BS35" s="1202"/>
      <c r="BT35" s="1203"/>
      <c r="BU35" s="1201">
        <f t="shared" ref="BU35" si="187">BW$29</f>
        <v>15.406926406926406</v>
      </c>
      <c r="BV35" s="1202"/>
      <c r="BW35" s="1203"/>
      <c r="BX35" s="1201">
        <f t="shared" ref="BX35" si="188">BZ$29</f>
        <v>17.16952380952381</v>
      </c>
      <c r="BY35" s="1202"/>
      <c r="BZ35" s="1203"/>
      <c r="CA35" s="1201">
        <f t="shared" ref="CA35" si="189">CC$29</f>
        <v>1.8950649350649351</v>
      </c>
      <c r="CB35" s="1202"/>
      <c r="CC35" s="1203"/>
      <c r="CD35" s="1201">
        <f t="shared" ref="CD35" si="190">CF$29</f>
        <v>1.7322943722943722</v>
      </c>
      <c r="CE35" s="1202"/>
      <c r="CF35" s="1203"/>
      <c r="CG35" s="1201">
        <f t="shared" ref="CG35" si="191">CI$29</f>
        <v>2.6742857142857144</v>
      </c>
      <c r="CH35" s="1202"/>
      <c r="CI35" s="1203"/>
      <c r="CJ35" s="1201">
        <f t="shared" ref="CJ35" si="192">CL$29</f>
        <v>3.6791534391534393</v>
      </c>
      <c r="CK35" s="1202"/>
      <c r="CL35" s="1203"/>
      <c r="CM35" s="1201">
        <f t="shared" ref="CM35" si="193">CO$29</f>
        <v>2.6042328042328045</v>
      </c>
      <c r="CN35" s="1202"/>
      <c r="CO35" s="1203"/>
      <c r="CP35" s="1201">
        <f t="shared" ref="CP35" si="194">CR$29</f>
        <v>2.3974025974025972</v>
      </c>
      <c r="CQ35" s="1202"/>
      <c r="CR35" s="1203"/>
      <c r="CS35" s="1201">
        <f t="shared" ref="CS35" si="195">CU$29</f>
        <v>1.9645021645021645</v>
      </c>
      <c r="CT35" s="1202"/>
      <c r="CU35" s="1203"/>
      <c r="CV35" s="1201">
        <f t="shared" ref="CV35" si="196">CX$29</f>
        <v>1.9645021645021645</v>
      </c>
      <c r="CW35" s="1202"/>
      <c r="CX35" s="1203"/>
      <c r="CY35" s="1201">
        <f t="shared" ref="CY35" si="197">DA$29</f>
        <v>12.208658008658009</v>
      </c>
      <c r="CZ35" s="1202"/>
      <c r="DA35" s="1203"/>
      <c r="DB35" s="1201">
        <f t="shared" ref="DB35" si="198">DD$29</f>
        <v>12.208658008658009</v>
      </c>
      <c r="DC35" s="1202"/>
      <c r="DD35" s="1203"/>
      <c r="DE35" s="1201">
        <f t="shared" ref="DE35" si="199">DG$29</f>
        <v>14.921693121693123</v>
      </c>
      <c r="DF35" s="1202"/>
      <c r="DG35" s="1203"/>
      <c r="DH35" s="1201">
        <f t="shared" ref="DH35" si="200">DJ$29</f>
        <v>12.208658008658009</v>
      </c>
      <c r="DI35" s="1202"/>
      <c r="DJ35" s="1203"/>
    </row>
    <row r="36" spans="1:114" ht="16.5" customHeight="1" x14ac:dyDescent="0.35">
      <c r="A36"/>
      <c r="B36"/>
      <c r="C36"/>
      <c r="D36"/>
      <c r="E36" s="7"/>
      <c r="F36" s="7"/>
      <c r="G36" s="1198" t="s">
        <v>108</v>
      </c>
      <c r="H36" s="1199"/>
      <c r="I36" s="1200"/>
      <c r="J36" s="1195">
        <v>8</v>
      </c>
      <c r="K36" s="1196"/>
      <c r="L36" s="1197"/>
      <c r="M36" s="1195">
        <v>8</v>
      </c>
      <c r="N36" s="1196"/>
      <c r="O36" s="1197"/>
      <c r="P36" s="1195">
        <v>8</v>
      </c>
      <c r="Q36" s="1196"/>
      <c r="R36" s="1197"/>
      <c r="S36" s="1195">
        <v>8</v>
      </c>
      <c r="T36" s="1196"/>
      <c r="U36" s="1197"/>
      <c r="V36" s="1195">
        <v>8</v>
      </c>
      <c r="W36" s="1196"/>
      <c r="X36" s="1197"/>
      <c r="Y36" s="1195">
        <f>+$D$33</f>
        <v>16</v>
      </c>
      <c r="Z36" s="1196"/>
      <c r="AA36" s="1197"/>
      <c r="AB36" s="1195">
        <f>+$D$33</f>
        <v>16</v>
      </c>
      <c r="AC36" s="1196"/>
      <c r="AD36" s="1197"/>
      <c r="AE36" s="1195">
        <f>+$D$33</f>
        <v>16</v>
      </c>
      <c r="AF36" s="1196"/>
      <c r="AG36" s="1197"/>
      <c r="AH36" s="1195">
        <f>+$D$33</f>
        <v>16</v>
      </c>
      <c r="AI36" s="1196"/>
      <c r="AJ36" s="1197"/>
      <c r="AK36" s="1195">
        <f>+$D$33</f>
        <v>16</v>
      </c>
      <c r="AL36" s="1196"/>
      <c r="AM36" s="1197"/>
      <c r="AN36" s="1195">
        <f>+$D$33</f>
        <v>16</v>
      </c>
      <c r="AO36" s="1196"/>
      <c r="AP36" s="1197"/>
      <c r="AQ36" s="1195">
        <f>+$D$33</f>
        <v>16</v>
      </c>
      <c r="AR36" s="1196"/>
      <c r="AS36" s="1197"/>
      <c r="AT36" s="1195">
        <f>+$D$33</f>
        <v>16</v>
      </c>
      <c r="AU36" s="1196"/>
      <c r="AV36" s="1197"/>
      <c r="AW36" s="1195">
        <f>+$D$33</f>
        <v>16</v>
      </c>
      <c r="AX36" s="1196"/>
      <c r="AY36" s="1197"/>
      <c r="AZ36" s="1195">
        <f>+$D$28</f>
        <v>60</v>
      </c>
      <c r="BA36" s="1196"/>
      <c r="BB36" s="1197"/>
      <c r="BC36" s="1195">
        <f t="shared" ref="BC36" si="201">+$D$33</f>
        <v>16</v>
      </c>
      <c r="BD36" s="1196"/>
      <c r="BE36" s="1197"/>
      <c r="BF36" s="1195">
        <f t="shared" ref="BF36" si="202">+$D$33</f>
        <v>16</v>
      </c>
      <c r="BG36" s="1196"/>
      <c r="BH36" s="1197"/>
      <c r="BI36" s="1195">
        <f t="shared" ref="BI36" si="203">+$D$33</f>
        <v>16</v>
      </c>
      <c r="BJ36" s="1196"/>
      <c r="BK36" s="1197"/>
      <c r="BL36" s="1195">
        <f t="shared" ref="BL36:BX36" si="204">+$D$33</f>
        <v>16</v>
      </c>
      <c r="BM36" s="1196"/>
      <c r="BN36" s="1197"/>
      <c r="BO36" s="1195">
        <f t="shared" ref="BO36" si="205">+$D$33</f>
        <v>16</v>
      </c>
      <c r="BP36" s="1196"/>
      <c r="BQ36" s="1197"/>
      <c r="BR36" s="1195">
        <f t="shared" ref="BR36" si="206">+$D$33</f>
        <v>16</v>
      </c>
      <c r="BS36" s="1196"/>
      <c r="BT36" s="1197"/>
      <c r="BU36" s="1195">
        <f t="shared" ref="BU36" si="207">+$D$33</f>
        <v>16</v>
      </c>
      <c r="BV36" s="1196"/>
      <c r="BW36" s="1197"/>
      <c r="BX36" s="1195">
        <f t="shared" si="204"/>
        <v>16</v>
      </c>
      <c r="BY36" s="1196"/>
      <c r="BZ36" s="1197"/>
      <c r="CA36" s="1195">
        <f t="shared" ref="CA36" si="208">+$D$33</f>
        <v>16</v>
      </c>
      <c r="CB36" s="1196"/>
      <c r="CC36" s="1197"/>
      <c r="CD36" s="1195">
        <f t="shared" ref="CD36" si="209">+$D$33</f>
        <v>16</v>
      </c>
      <c r="CE36" s="1196"/>
      <c r="CF36" s="1197"/>
      <c r="CG36" s="1195">
        <f t="shared" ref="CG36:CJ36" si="210">+$D$33</f>
        <v>16</v>
      </c>
      <c r="CH36" s="1196"/>
      <c r="CI36" s="1197"/>
      <c r="CJ36" s="1195">
        <f t="shared" si="210"/>
        <v>16</v>
      </c>
      <c r="CK36" s="1196"/>
      <c r="CL36" s="1197"/>
      <c r="CM36" s="1195">
        <f t="shared" ref="CM36" si="211">+$D$33</f>
        <v>16</v>
      </c>
      <c r="CN36" s="1196"/>
      <c r="CO36" s="1197"/>
      <c r="CP36" s="1195">
        <f t="shared" ref="CP36" si="212">+$D$33</f>
        <v>16</v>
      </c>
      <c r="CQ36" s="1196"/>
      <c r="CR36" s="1197"/>
      <c r="CS36" s="1195">
        <f t="shared" ref="CS36" si="213">+$D$33</f>
        <v>16</v>
      </c>
      <c r="CT36" s="1196"/>
      <c r="CU36" s="1197"/>
      <c r="CV36" s="1195">
        <f t="shared" ref="CV36" si="214">+$D$33</f>
        <v>16</v>
      </c>
      <c r="CW36" s="1196"/>
      <c r="CX36" s="1197"/>
      <c r="CY36" s="1195">
        <f t="shared" ref="CY36" si="215">+$D$33</f>
        <v>16</v>
      </c>
      <c r="CZ36" s="1196"/>
      <c r="DA36" s="1197"/>
      <c r="DB36" s="1195">
        <f t="shared" ref="DB36" si="216">+$D$33</f>
        <v>16</v>
      </c>
      <c r="DC36" s="1196"/>
      <c r="DD36" s="1197"/>
      <c r="DE36" s="1195">
        <f t="shared" ref="DE36" si="217">+$D$33</f>
        <v>16</v>
      </c>
      <c r="DF36" s="1196"/>
      <c r="DG36" s="1197"/>
      <c r="DH36" s="1195">
        <f t="shared" ref="DH36" si="218">+$D$33</f>
        <v>16</v>
      </c>
      <c r="DI36" s="1196"/>
      <c r="DJ36" s="1197"/>
    </row>
    <row r="37" spans="1:114" ht="16.5" customHeight="1" x14ac:dyDescent="0.35">
      <c r="A37"/>
      <c r="B37"/>
      <c r="C37"/>
      <c r="D37"/>
      <c r="E37" s="94"/>
      <c r="F37" s="94"/>
      <c r="G37" s="1189" t="s">
        <v>67</v>
      </c>
      <c r="H37" s="1190"/>
      <c r="I37" s="1191"/>
      <c r="J37" s="1220">
        <f>J36-J35</f>
        <v>8</v>
      </c>
      <c r="K37" s="1221"/>
      <c r="L37" s="1222"/>
      <c r="M37" s="1220">
        <f>M36-M35</f>
        <v>8</v>
      </c>
      <c r="N37" s="1221"/>
      <c r="O37" s="1222"/>
      <c r="P37" s="1220">
        <f>P36-P35</f>
        <v>8</v>
      </c>
      <c r="Q37" s="1221"/>
      <c r="R37" s="1222"/>
      <c r="S37" s="1220">
        <f>S36-S35</f>
        <v>8</v>
      </c>
      <c r="T37" s="1221"/>
      <c r="U37" s="1222"/>
      <c r="V37" s="1220">
        <f>V36-V35</f>
        <v>5.2848484848484851</v>
      </c>
      <c r="W37" s="1221"/>
      <c r="X37" s="1222"/>
      <c r="Y37" s="1233">
        <f>Y36-Y35</f>
        <v>11.12034632034632</v>
      </c>
      <c r="Z37" s="1234"/>
      <c r="AA37" s="1235"/>
      <c r="AB37" s="1233">
        <f>AB36-AB35</f>
        <v>7.4955266955266957</v>
      </c>
      <c r="AC37" s="1234"/>
      <c r="AD37" s="1235"/>
      <c r="AE37" s="1233">
        <f>AE36-AE35</f>
        <v>-2.0779220779220786</v>
      </c>
      <c r="AF37" s="1234"/>
      <c r="AG37" s="1235"/>
      <c r="AH37" s="1233">
        <f>AH36-AH35</f>
        <v>3.6640692640692656</v>
      </c>
      <c r="AI37" s="1234"/>
      <c r="AJ37" s="1235"/>
      <c r="AK37" s="1233">
        <f>AK36-AK35</f>
        <v>9.6207792207792213</v>
      </c>
      <c r="AL37" s="1234"/>
      <c r="AM37" s="1235"/>
      <c r="AN37" s="1233">
        <f>AN36-AN35</f>
        <v>15.213852813852814</v>
      </c>
      <c r="AO37" s="1234"/>
      <c r="AP37" s="1235"/>
      <c r="AQ37" s="1233">
        <f>AQ36-AQ35</f>
        <v>14.095238095238095</v>
      </c>
      <c r="AR37" s="1234"/>
      <c r="AS37" s="1235"/>
      <c r="AT37" s="1233">
        <f>AT36-AT35</f>
        <v>16</v>
      </c>
      <c r="AU37" s="1234"/>
      <c r="AV37" s="1235"/>
      <c r="AW37" s="1233">
        <f>AW36-AW35</f>
        <v>8.5168831168831165</v>
      </c>
      <c r="AX37" s="1234"/>
      <c r="AY37" s="1235"/>
      <c r="AZ37" s="1233">
        <f>AZ36-AZ35</f>
        <v>60</v>
      </c>
      <c r="BA37" s="1234"/>
      <c r="BB37" s="1235"/>
      <c r="BC37" s="1233">
        <f t="shared" ref="BC37" si="219">BC36-BC35</f>
        <v>15.216450216450216</v>
      </c>
      <c r="BD37" s="1234"/>
      <c r="BE37" s="1235"/>
      <c r="BF37" s="1233">
        <f t="shared" ref="BF37" si="220">BF36-BF35</f>
        <v>-5.9212121212121218</v>
      </c>
      <c r="BG37" s="1234"/>
      <c r="BH37" s="1235"/>
      <c r="BI37" s="1233">
        <f t="shared" ref="BI37" si="221">BI36-BI35</f>
        <v>15.25436507936508</v>
      </c>
      <c r="BJ37" s="1234"/>
      <c r="BK37" s="1235"/>
      <c r="BL37" s="1233">
        <f t="shared" ref="BL37" si="222">BL36-BL35</f>
        <v>5.628960155490768</v>
      </c>
      <c r="BM37" s="1234"/>
      <c r="BN37" s="1235"/>
      <c r="BO37" s="1233">
        <f t="shared" ref="BO37" si="223">BO36-BO35</f>
        <v>4.4822510822510822</v>
      </c>
      <c r="BP37" s="1234"/>
      <c r="BQ37" s="1235"/>
      <c r="BR37" s="1233">
        <f t="shared" ref="BR37" si="224">BR36-BR35</f>
        <v>7.488311688311688</v>
      </c>
      <c r="BS37" s="1234"/>
      <c r="BT37" s="1235"/>
      <c r="BU37" s="1233">
        <f t="shared" ref="BU37" si="225">BU36-BU35</f>
        <v>0.5930735930735942</v>
      </c>
      <c r="BV37" s="1234"/>
      <c r="BW37" s="1235"/>
      <c r="BX37" s="1233">
        <f t="shared" ref="BX37" si="226">BX36-BX35</f>
        <v>-1.1695238095238096</v>
      </c>
      <c r="BY37" s="1234"/>
      <c r="BZ37" s="1235"/>
      <c r="CA37" s="1233">
        <f t="shared" ref="CA37" si="227">CA36-CA35</f>
        <v>14.104935064935065</v>
      </c>
      <c r="CB37" s="1234"/>
      <c r="CC37" s="1235"/>
      <c r="CD37" s="1233">
        <f t="shared" ref="CD37" si="228">CD36-CD35</f>
        <v>14.267705627705627</v>
      </c>
      <c r="CE37" s="1234"/>
      <c r="CF37" s="1235"/>
      <c r="CG37" s="1233">
        <f t="shared" ref="CG37" si="229">CG36-CG35</f>
        <v>13.325714285714286</v>
      </c>
      <c r="CH37" s="1234"/>
      <c r="CI37" s="1235"/>
      <c r="CJ37" s="1233">
        <f t="shared" ref="CJ37" si="230">CJ36-CJ35</f>
        <v>12.320846560846562</v>
      </c>
      <c r="CK37" s="1234"/>
      <c r="CL37" s="1235"/>
      <c r="CM37" s="1233">
        <f t="shared" ref="CM37" si="231">CM36-CM35</f>
        <v>13.395767195767196</v>
      </c>
      <c r="CN37" s="1234"/>
      <c r="CO37" s="1235"/>
      <c r="CP37" s="1233">
        <f t="shared" ref="CP37" si="232">CP36-CP35</f>
        <v>13.602597402597404</v>
      </c>
      <c r="CQ37" s="1234"/>
      <c r="CR37" s="1235"/>
      <c r="CS37" s="1233">
        <f t="shared" ref="CS37" si="233">CS36-CS35</f>
        <v>14.035497835497836</v>
      </c>
      <c r="CT37" s="1234"/>
      <c r="CU37" s="1235"/>
      <c r="CV37" s="1233">
        <f t="shared" ref="CV37" si="234">CV36-CV35</f>
        <v>14.035497835497836</v>
      </c>
      <c r="CW37" s="1234"/>
      <c r="CX37" s="1235"/>
      <c r="CY37" s="1233">
        <f t="shared" ref="CY37" si="235">CY36-CY35</f>
        <v>3.7913419913419908</v>
      </c>
      <c r="CZ37" s="1234"/>
      <c r="DA37" s="1235"/>
      <c r="DB37" s="1233">
        <f t="shared" ref="DB37" si="236">DB36-DB35</f>
        <v>3.7913419913419908</v>
      </c>
      <c r="DC37" s="1234"/>
      <c r="DD37" s="1235"/>
      <c r="DE37" s="1233">
        <f t="shared" ref="DE37" si="237">DE36-DE35</f>
        <v>1.0783068783068774</v>
      </c>
      <c r="DF37" s="1234"/>
      <c r="DG37" s="1235"/>
      <c r="DH37" s="1233">
        <f t="shared" ref="DH37" si="238">DH36-DH35</f>
        <v>3.7913419913419908</v>
      </c>
      <c r="DI37" s="1234"/>
      <c r="DJ37" s="1235"/>
    </row>
    <row r="38" spans="1:114" x14ac:dyDescent="0.35">
      <c r="A38"/>
      <c r="B38"/>
      <c r="C38"/>
      <c r="D38"/>
      <c r="E38"/>
      <c r="F38"/>
      <c r="G38"/>
      <c r="H38"/>
      <c r="I38"/>
      <c r="J38"/>
      <c r="K38"/>
      <c r="L38"/>
      <c r="M38"/>
      <c r="N38"/>
      <c r="O38"/>
    </row>
    <row r="39" spans="1:114" x14ac:dyDescent="0.35">
      <c r="A39"/>
      <c r="B39"/>
      <c r="C39"/>
      <c r="D39"/>
      <c r="E39"/>
      <c r="F39"/>
      <c r="G39"/>
      <c r="H39"/>
      <c r="I39"/>
      <c r="J39"/>
      <c r="K39"/>
      <c r="L39"/>
      <c r="M39"/>
      <c r="N39"/>
      <c r="O39"/>
    </row>
    <row r="40" spans="1:114" x14ac:dyDescent="0.35">
      <c r="A40"/>
      <c r="B40"/>
      <c r="C40"/>
      <c r="D40"/>
      <c r="E40"/>
      <c r="F40"/>
      <c r="G40"/>
      <c r="H40"/>
      <c r="I40"/>
      <c r="J40"/>
      <c r="K40"/>
      <c r="L40"/>
      <c r="M40"/>
      <c r="N40"/>
      <c r="O40"/>
    </row>
    <row r="41" spans="1:114" ht="22.5" hidden="1" outlineLevel="1" x14ac:dyDescent="0.35">
      <c r="A41" s="101" t="s">
        <v>121</v>
      </c>
      <c r="B41"/>
      <c r="C41"/>
      <c r="D41"/>
      <c r="E41" s="101" t="s">
        <v>122</v>
      </c>
      <c r="F41"/>
      <c r="G41"/>
      <c r="H41"/>
      <c r="I41"/>
      <c r="J41"/>
      <c r="K41"/>
      <c r="L41"/>
      <c r="M41"/>
      <c r="N41"/>
      <c r="O41"/>
    </row>
    <row r="42" spans="1:114" s="5" customFormat="1" hidden="1" outlineLevel="1" x14ac:dyDescent="0.35">
      <c r="A42" s="1260" t="s">
        <v>5</v>
      </c>
      <c r="B42" s="1260" t="s">
        <v>123</v>
      </c>
      <c r="C42" s="1260" t="s">
        <v>124</v>
      </c>
      <c r="D42"/>
      <c r="E42" s="1260" t="s">
        <v>5</v>
      </c>
      <c r="F42" s="1260" t="s">
        <v>123</v>
      </c>
      <c r="G42" s="1260" t="s">
        <v>124</v>
      </c>
      <c r="H42"/>
      <c r="I42"/>
      <c r="J42"/>
      <c r="K42"/>
      <c r="L42"/>
      <c r="M42"/>
      <c r="N42"/>
      <c r="O42"/>
      <c r="P42" s="4"/>
      <c r="AH42"/>
      <c r="AI42"/>
      <c r="AJ42"/>
      <c r="AK42"/>
      <c r="AL42"/>
      <c r="AM42"/>
      <c r="AN42"/>
      <c r="AO42"/>
      <c r="AP42"/>
      <c r="AQ42"/>
      <c r="AR42"/>
      <c r="AS42"/>
      <c r="AT42"/>
      <c r="AU42"/>
      <c r="AV42"/>
      <c r="AW42"/>
      <c r="AX42"/>
      <c r="AY42"/>
      <c r="AZ42"/>
      <c r="BA42"/>
      <c r="BB42"/>
      <c r="BC42"/>
      <c r="BD42"/>
      <c r="BE42"/>
      <c r="BF42"/>
      <c r="BG42"/>
      <c r="BH42"/>
      <c r="BI42"/>
    </row>
    <row r="43" spans="1:114" s="5" customFormat="1" hidden="1" outlineLevel="1" x14ac:dyDescent="0.35">
      <c r="A43" s="1308"/>
      <c r="B43" s="1308"/>
      <c r="C43" s="1308"/>
      <c r="D43"/>
      <c r="E43" s="1308"/>
      <c r="F43" s="1308"/>
      <c r="G43" s="1308"/>
      <c r="H43"/>
      <c r="I43"/>
      <c r="J43"/>
      <c r="K43"/>
      <c r="L43"/>
      <c r="M43"/>
      <c r="N43"/>
      <c r="O43"/>
      <c r="P43" s="4"/>
      <c r="AH43"/>
      <c r="AI43"/>
      <c r="AJ43"/>
      <c r="AK43"/>
      <c r="AL43"/>
      <c r="AM43"/>
      <c r="AN43"/>
      <c r="AO43"/>
      <c r="AP43"/>
      <c r="AQ43"/>
      <c r="AR43"/>
      <c r="AS43"/>
      <c r="AT43"/>
      <c r="AU43"/>
      <c r="AV43"/>
      <c r="AW43"/>
      <c r="AX43"/>
      <c r="AY43"/>
      <c r="AZ43"/>
      <c r="BA43"/>
      <c r="BB43"/>
      <c r="BC43"/>
      <c r="BD43"/>
      <c r="BE43"/>
      <c r="BF43"/>
      <c r="BG43"/>
      <c r="BH43"/>
      <c r="BI43"/>
    </row>
    <row r="44" spans="1:114" s="5" customFormat="1" hidden="1" outlineLevel="1" x14ac:dyDescent="0.35">
      <c r="A44" s="1308"/>
      <c r="B44" s="1308"/>
      <c r="C44" s="1308"/>
      <c r="D44"/>
      <c r="E44" s="1308"/>
      <c r="F44" s="1308"/>
      <c r="G44" s="1308"/>
      <c r="H44"/>
      <c r="I44"/>
      <c r="J44"/>
      <c r="K44"/>
      <c r="L44"/>
      <c r="M44"/>
      <c r="N44"/>
      <c r="O44"/>
      <c r="P44" s="4"/>
      <c r="AH44"/>
      <c r="AI44"/>
      <c r="AJ44"/>
      <c r="AK44"/>
      <c r="AL44"/>
      <c r="AM44"/>
      <c r="AN44"/>
      <c r="AO44"/>
      <c r="AP44"/>
      <c r="AQ44"/>
      <c r="AR44"/>
      <c r="AS44"/>
      <c r="AT44"/>
      <c r="AU44"/>
      <c r="AV44"/>
      <c r="AW44"/>
      <c r="AX44"/>
      <c r="AY44"/>
      <c r="AZ44"/>
      <c r="BA44"/>
      <c r="BB44"/>
      <c r="BC44"/>
      <c r="BD44"/>
      <c r="BE44"/>
      <c r="BF44"/>
      <c r="BG44"/>
      <c r="BH44"/>
      <c r="BI44"/>
    </row>
    <row r="45" spans="1:114" s="5" customFormat="1" hidden="1" outlineLevel="1" x14ac:dyDescent="0.35">
      <c r="A45" s="1308"/>
      <c r="B45" s="1308"/>
      <c r="C45" s="1308"/>
      <c r="D45"/>
      <c r="E45" s="1308"/>
      <c r="F45" s="1308"/>
      <c r="G45" s="1308"/>
      <c r="H45"/>
      <c r="I45"/>
      <c r="J45"/>
      <c r="K45"/>
      <c r="L45"/>
      <c r="M45"/>
      <c r="N45"/>
      <c r="O45"/>
      <c r="P45" s="4"/>
      <c r="AH45"/>
      <c r="AI45"/>
      <c r="AJ45"/>
      <c r="AK45"/>
      <c r="AL45"/>
      <c r="AM45"/>
      <c r="AN45"/>
      <c r="AO45"/>
      <c r="AP45"/>
      <c r="AQ45"/>
      <c r="AR45"/>
      <c r="AS45"/>
      <c r="AT45"/>
      <c r="AU45"/>
      <c r="AV45"/>
      <c r="AW45"/>
      <c r="AX45"/>
      <c r="AY45"/>
      <c r="AZ45"/>
      <c r="BA45"/>
      <c r="BB45"/>
      <c r="BC45"/>
      <c r="BD45"/>
      <c r="BE45"/>
      <c r="BF45"/>
      <c r="BG45"/>
      <c r="BH45"/>
      <c r="BI45"/>
    </row>
    <row r="46" spans="1:114" s="5" customFormat="1" hidden="1" outlineLevel="1" x14ac:dyDescent="0.35">
      <c r="A46" s="1308"/>
      <c r="B46" s="1308"/>
      <c r="C46" s="1308"/>
      <c r="D46"/>
      <c r="E46" s="1308"/>
      <c r="F46" s="1308"/>
      <c r="G46" s="1308"/>
      <c r="H46"/>
      <c r="I46"/>
      <c r="J46"/>
      <c r="K46"/>
      <c r="L46"/>
      <c r="M46"/>
      <c r="N46"/>
      <c r="O46"/>
      <c r="P46" s="4"/>
      <c r="AH46"/>
      <c r="AI46"/>
      <c r="AJ46"/>
      <c r="AK46"/>
      <c r="AL46"/>
      <c r="AM46"/>
      <c r="AN46"/>
      <c r="AO46"/>
      <c r="AP46"/>
      <c r="AQ46"/>
      <c r="AR46"/>
      <c r="AS46"/>
      <c r="AT46"/>
      <c r="AU46"/>
      <c r="AV46"/>
      <c r="AW46"/>
      <c r="AX46"/>
      <c r="AY46"/>
      <c r="AZ46"/>
      <c r="BA46"/>
      <c r="BB46"/>
      <c r="BC46"/>
      <c r="BD46"/>
      <c r="BE46"/>
      <c r="BF46"/>
      <c r="BG46"/>
      <c r="BH46"/>
      <c r="BI46"/>
    </row>
    <row r="47" spans="1:114" s="5" customFormat="1" hidden="1" outlineLevel="1" x14ac:dyDescent="0.35">
      <c r="A47" s="1256"/>
      <c r="B47" s="1256"/>
      <c r="C47" s="1256"/>
      <c r="D47"/>
      <c r="E47" s="1256"/>
      <c r="F47" s="1256"/>
      <c r="G47" s="1256"/>
      <c r="H47"/>
      <c r="I47"/>
      <c r="J47"/>
      <c r="K47"/>
      <c r="L47"/>
      <c r="M47"/>
      <c r="N47"/>
      <c r="O47"/>
      <c r="P47" s="4"/>
      <c r="AH47"/>
      <c r="AI47"/>
      <c r="AJ47"/>
      <c r="AK47"/>
      <c r="AL47"/>
      <c r="AM47"/>
      <c r="AN47"/>
      <c r="AO47"/>
      <c r="AP47"/>
      <c r="AQ47"/>
      <c r="AR47"/>
      <c r="AS47"/>
      <c r="AT47"/>
      <c r="AU47"/>
      <c r="AV47"/>
      <c r="AW47"/>
      <c r="AX47"/>
      <c r="AY47"/>
      <c r="AZ47"/>
      <c r="BA47"/>
      <c r="BB47"/>
      <c r="BC47"/>
      <c r="BD47"/>
      <c r="BE47"/>
      <c r="BF47"/>
      <c r="BG47"/>
      <c r="BH47"/>
      <c r="BI47"/>
    </row>
    <row r="48" spans="1:114" s="5" customFormat="1" hidden="1" outlineLevel="1" x14ac:dyDescent="0.35">
      <c r="A48" s="169" t="s">
        <v>53</v>
      </c>
      <c r="B48" s="55" t="s">
        <v>125</v>
      </c>
      <c r="C48" s="55">
        <v>1</v>
      </c>
      <c r="D48"/>
      <c r="E48" s="170" t="s">
        <v>32</v>
      </c>
      <c r="F48" s="55" t="s">
        <v>126</v>
      </c>
      <c r="G48" s="55">
        <v>1</v>
      </c>
      <c r="H48"/>
      <c r="I48"/>
      <c r="J48"/>
      <c r="K48"/>
      <c r="L48"/>
      <c r="M48"/>
      <c r="N48"/>
      <c r="O48"/>
      <c r="P48" s="4"/>
      <c r="AH48"/>
      <c r="AI48"/>
      <c r="AJ48"/>
      <c r="AK48"/>
      <c r="AL48"/>
      <c r="AM48"/>
      <c r="AN48"/>
      <c r="AO48"/>
      <c r="AP48"/>
      <c r="AQ48"/>
      <c r="AR48"/>
      <c r="AS48"/>
      <c r="AT48"/>
      <c r="AU48"/>
      <c r="AV48"/>
      <c r="AW48"/>
      <c r="AX48"/>
      <c r="AY48"/>
      <c r="AZ48"/>
      <c r="BA48"/>
      <c r="BB48"/>
      <c r="BC48"/>
      <c r="BD48"/>
      <c r="BE48"/>
      <c r="BF48"/>
      <c r="BG48"/>
      <c r="BH48"/>
      <c r="BI48"/>
    </row>
    <row r="49" spans="1:61" s="5" customFormat="1" hidden="1" outlineLevel="1" x14ac:dyDescent="0.35">
      <c r="A49" s="171" t="s">
        <v>53</v>
      </c>
      <c r="B49" s="55" t="s">
        <v>127</v>
      </c>
      <c r="C49" s="55">
        <v>1</v>
      </c>
      <c r="D49"/>
      <c r="E49" s="172" t="str">
        <f>+E48</f>
        <v>Unisex</v>
      </c>
      <c r="F49" s="55" t="s">
        <v>127</v>
      </c>
      <c r="G49" s="55">
        <v>1</v>
      </c>
      <c r="H49"/>
      <c r="I49"/>
      <c r="J49"/>
      <c r="K49"/>
      <c r="L49"/>
      <c r="M49"/>
      <c r="N49"/>
      <c r="O49"/>
      <c r="P49" s="4"/>
      <c r="AH49"/>
      <c r="AI49"/>
      <c r="AJ49"/>
      <c r="AK49"/>
      <c r="AL49"/>
      <c r="AM49"/>
      <c r="AN49"/>
      <c r="AO49"/>
      <c r="AP49"/>
      <c r="AQ49"/>
      <c r="AR49"/>
      <c r="AS49"/>
      <c r="AT49"/>
      <c r="AU49"/>
      <c r="AV49"/>
      <c r="AW49"/>
      <c r="AX49"/>
      <c r="AY49"/>
      <c r="AZ49"/>
      <c r="BA49"/>
      <c r="BB49"/>
      <c r="BC49"/>
      <c r="BD49"/>
      <c r="BE49"/>
      <c r="BF49"/>
      <c r="BG49"/>
      <c r="BH49"/>
      <c r="BI49"/>
    </row>
    <row r="50" spans="1:61" s="5" customFormat="1" hidden="1" outlineLevel="1" x14ac:dyDescent="0.35">
      <c r="A50" s="171" t="s">
        <v>53</v>
      </c>
      <c r="B50" s="55" t="s">
        <v>128</v>
      </c>
      <c r="C50" s="55">
        <v>1</v>
      </c>
      <c r="D50"/>
      <c r="E50" s="172" t="str">
        <f t="shared" ref="E50:E58" si="239">+E49</f>
        <v>Unisex</v>
      </c>
      <c r="F50" s="55" t="s">
        <v>128</v>
      </c>
      <c r="G50" s="55">
        <v>2</v>
      </c>
      <c r="H50"/>
      <c r="I50"/>
      <c r="J50"/>
      <c r="K50"/>
      <c r="L50"/>
      <c r="M50"/>
      <c r="N50"/>
      <c r="O50"/>
      <c r="P50" s="4"/>
      <c r="AH50"/>
      <c r="AI50"/>
      <c r="AJ50"/>
      <c r="AK50"/>
      <c r="AL50"/>
      <c r="AM50"/>
      <c r="AN50"/>
      <c r="AO50"/>
      <c r="AP50"/>
      <c r="AQ50"/>
      <c r="AR50"/>
      <c r="AS50"/>
      <c r="AT50"/>
      <c r="AU50"/>
      <c r="AV50"/>
      <c r="AW50"/>
      <c r="AX50"/>
      <c r="AY50"/>
      <c r="AZ50"/>
      <c r="BA50"/>
      <c r="BB50"/>
      <c r="BC50"/>
      <c r="BD50"/>
      <c r="BE50"/>
      <c r="BF50"/>
      <c r="BG50"/>
      <c r="BH50"/>
      <c r="BI50"/>
    </row>
    <row r="51" spans="1:61" s="5" customFormat="1" hidden="1" outlineLevel="1" x14ac:dyDescent="0.35">
      <c r="A51" s="171" t="s">
        <v>53</v>
      </c>
      <c r="B51" s="55" t="s">
        <v>129</v>
      </c>
      <c r="C51" s="55">
        <v>1</v>
      </c>
      <c r="D51"/>
      <c r="E51" s="172" t="str">
        <f t="shared" si="239"/>
        <v>Unisex</v>
      </c>
      <c r="F51" s="55" t="s">
        <v>129</v>
      </c>
      <c r="G51" s="55">
        <v>2</v>
      </c>
      <c r="H51"/>
      <c r="I51"/>
      <c r="J51"/>
      <c r="K51"/>
      <c r="L51"/>
      <c r="M51"/>
      <c r="N51"/>
      <c r="O51"/>
      <c r="P51" s="4"/>
      <c r="AH51"/>
      <c r="AI51"/>
      <c r="AJ51"/>
      <c r="AK51"/>
      <c r="AL51"/>
      <c r="AM51"/>
      <c r="AN51"/>
      <c r="AO51"/>
      <c r="AP51"/>
      <c r="AQ51"/>
      <c r="AR51"/>
      <c r="AS51"/>
      <c r="AT51"/>
      <c r="AU51"/>
      <c r="AV51"/>
      <c r="AW51"/>
      <c r="AX51"/>
      <c r="AY51"/>
      <c r="AZ51"/>
      <c r="BA51"/>
      <c r="BB51"/>
      <c r="BC51"/>
      <c r="BD51"/>
      <c r="BE51"/>
      <c r="BF51"/>
      <c r="BG51"/>
      <c r="BH51"/>
      <c r="BI51"/>
    </row>
    <row r="52" spans="1:61" s="5" customFormat="1" hidden="1" outlineLevel="1" x14ac:dyDescent="0.35">
      <c r="A52" s="173"/>
      <c r="B52" s="13" t="s">
        <v>109</v>
      </c>
      <c r="C52" s="174">
        <f>SUM(C48:C51)</f>
        <v>4</v>
      </c>
      <c r="D52"/>
      <c r="E52" s="172" t="str">
        <f t="shared" si="239"/>
        <v>Unisex</v>
      </c>
      <c r="F52" s="55" t="s">
        <v>130</v>
      </c>
      <c r="G52" s="55">
        <v>2</v>
      </c>
      <c r="H52"/>
      <c r="I52"/>
      <c r="J52"/>
      <c r="K52"/>
      <c r="L52"/>
      <c r="M52"/>
      <c r="N52"/>
      <c r="O52"/>
      <c r="P52" s="4"/>
      <c r="AH52"/>
      <c r="AI52"/>
      <c r="AJ52"/>
      <c r="AK52"/>
      <c r="AL52"/>
      <c r="AM52"/>
      <c r="AN52"/>
      <c r="AO52"/>
      <c r="AP52"/>
      <c r="AQ52"/>
      <c r="AR52"/>
      <c r="AS52"/>
      <c r="AT52"/>
      <c r="AU52"/>
      <c r="AV52"/>
      <c r="AW52"/>
      <c r="AX52"/>
      <c r="AY52"/>
      <c r="AZ52"/>
      <c r="BA52"/>
      <c r="BB52"/>
      <c r="BC52"/>
      <c r="BD52"/>
      <c r="BE52"/>
      <c r="BF52"/>
      <c r="BG52"/>
      <c r="BH52"/>
      <c r="BI52"/>
    </row>
    <row r="53" spans="1:61" s="5" customFormat="1" hidden="1" outlineLevel="1" x14ac:dyDescent="0.35">
      <c r="A53" s="169" t="s">
        <v>40</v>
      </c>
      <c r="B53" s="55" t="s">
        <v>131</v>
      </c>
      <c r="C53" s="55">
        <v>1</v>
      </c>
      <c r="D53"/>
      <c r="E53" s="172" t="str">
        <f t="shared" si="239"/>
        <v>Unisex</v>
      </c>
      <c r="F53" s="55" t="s">
        <v>132</v>
      </c>
      <c r="G53" s="55">
        <v>3</v>
      </c>
      <c r="H53"/>
      <c r="I53"/>
      <c r="J53"/>
      <c r="K53"/>
      <c r="L53"/>
      <c r="M53"/>
      <c r="N53"/>
      <c r="O53"/>
      <c r="P53" s="4"/>
      <c r="AH53"/>
      <c r="AI53"/>
      <c r="AJ53"/>
      <c r="AK53"/>
      <c r="AL53"/>
      <c r="AM53"/>
      <c r="AN53"/>
      <c r="AO53"/>
      <c r="AP53"/>
      <c r="AQ53"/>
      <c r="AR53"/>
      <c r="AS53"/>
      <c r="AT53"/>
      <c r="AU53"/>
      <c r="AV53"/>
      <c r="AW53"/>
      <c r="AX53"/>
      <c r="AY53"/>
      <c r="AZ53"/>
      <c r="BA53"/>
      <c r="BB53"/>
      <c r="BC53"/>
      <c r="BD53"/>
      <c r="BE53"/>
      <c r="BF53"/>
      <c r="BG53"/>
      <c r="BH53"/>
      <c r="BI53"/>
    </row>
    <row r="54" spans="1:61" s="5" customFormat="1" hidden="1" outlineLevel="1" x14ac:dyDescent="0.35">
      <c r="A54" s="171" t="s">
        <v>40</v>
      </c>
      <c r="B54" s="55" t="s">
        <v>133</v>
      </c>
      <c r="C54" s="55">
        <v>1</v>
      </c>
      <c r="D54"/>
      <c r="E54" s="172" t="str">
        <f t="shared" si="239"/>
        <v>Unisex</v>
      </c>
      <c r="F54" s="55" t="s">
        <v>134</v>
      </c>
      <c r="G54" s="55">
        <v>3</v>
      </c>
      <c r="H54"/>
      <c r="I54"/>
      <c r="J54"/>
      <c r="K54"/>
      <c r="L54"/>
      <c r="M54"/>
      <c r="N54"/>
      <c r="O54"/>
      <c r="P54" s="4"/>
      <c r="AH54"/>
      <c r="AI54"/>
      <c r="AJ54"/>
      <c r="AK54"/>
      <c r="AL54"/>
      <c r="AM54"/>
      <c r="AN54"/>
      <c r="AO54"/>
      <c r="AP54"/>
      <c r="AQ54"/>
      <c r="AR54"/>
      <c r="AS54"/>
      <c r="AT54"/>
      <c r="AU54"/>
      <c r="AV54"/>
      <c r="AW54"/>
      <c r="AX54"/>
      <c r="AY54"/>
      <c r="AZ54"/>
      <c r="BA54"/>
      <c r="BB54"/>
      <c r="BC54"/>
      <c r="BD54"/>
      <c r="BE54"/>
      <c r="BF54"/>
      <c r="BG54"/>
      <c r="BH54"/>
      <c r="BI54"/>
    </row>
    <row r="55" spans="1:61" s="5" customFormat="1" hidden="1" outlineLevel="1" x14ac:dyDescent="0.35">
      <c r="A55" s="171" t="s">
        <v>40</v>
      </c>
      <c r="B55" s="55" t="s">
        <v>135</v>
      </c>
      <c r="C55" s="55">
        <v>1</v>
      </c>
      <c r="D55" s="150"/>
      <c r="E55" s="172" t="str">
        <f t="shared" si="239"/>
        <v>Unisex</v>
      </c>
      <c r="F55" s="55" t="s">
        <v>136</v>
      </c>
      <c r="G55" s="55">
        <v>2</v>
      </c>
      <c r="H55"/>
      <c r="I55"/>
      <c r="J55"/>
      <c r="K55"/>
      <c r="L55"/>
      <c r="M55"/>
      <c r="N55"/>
      <c r="O55"/>
      <c r="P55" s="4"/>
      <c r="AH55"/>
      <c r="AI55"/>
      <c r="AJ55"/>
      <c r="AK55"/>
      <c r="AL55"/>
      <c r="AM55"/>
      <c r="AN55"/>
      <c r="AO55"/>
      <c r="AP55"/>
      <c r="AQ55"/>
      <c r="AR55"/>
      <c r="AS55"/>
      <c r="AT55"/>
      <c r="AU55"/>
      <c r="AV55"/>
      <c r="AW55"/>
      <c r="AX55"/>
      <c r="AY55"/>
      <c r="AZ55"/>
      <c r="BA55"/>
      <c r="BB55"/>
      <c r="BC55"/>
      <c r="BD55"/>
      <c r="BE55"/>
      <c r="BF55"/>
      <c r="BG55"/>
      <c r="BH55"/>
      <c r="BI55"/>
    </row>
    <row r="56" spans="1:61" hidden="1" outlineLevel="1" x14ac:dyDescent="0.35">
      <c r="A56" s="171" t="s">
        <v>40</v>
      </c>
      <c r="B56" s="55" t="s">
        <v>137</v>
      </c>
      <c r="C56" s="55">
        <v>1</v>
      </c>
      <c r="E56" s="172" t="str">
        <f t="shared" si="239"/>
        <v>Unisex</v>
      </c>
      <c r="F56" s="55" t="s">
        <v>138</v>
      </c>
      <c r="G56" s="55">
        <v>1</v>
      </c>
    </row>
    <row r="57" spans="1:61" hidden="1" outlineLevel="1" x14ac:dyDescent="0.35">
      <c r="A57" s="171" t="s">
        <v>40</v>
      </c>
      <c r="B57" s="55" t="s">
        <v>139</v>
      </c>
      <c r="C57" s="55">
        <v>1</v>
      </c>
      <c r="E57" s="172" t="str">
        <f t="shared" si="239"/>
        <v>Unisex</v>
      </c>
      <c r="F57" s="55" t="s">
        <v>140</v>
      </c>
      <c r="G57" s="55">
        <v>1</v>
      </c>
    </row>
    <row r="58" spans="1:61" hidden="1" outlineLevel="1" x14ac:dyDescent="0.35">
      <c r="A58" s="171" t="s">
        <v>40</v>
      </c>
      <c r="B58" s="55" t="s">
        <v>141</v>
      </c>
      <c r="C58" s="55">
        <v>1</v>
      </c>
      <c r="E58" s="172" t="str">
        <f t="shared" si="239"/>
        <v>Unisex</v>
      </c>
      <c r="F58" s="55" t="s">
        <v>142</v>
      </c>
      <c r="G58" s="55">
        <v>1</v>
      </c>
    </row>
    <row r="59" spans="1:61" hidden="1" outlineLevel="1" x14ac:dyDescent="0.35">
      <c r="A59" s="171" t="s">
        <v>40</v>
      </c>
      <c r="B59" s="55" t="s">
        <v>143</v>
      </c>
      <c r="C59" s="55">
        <v>1</v>
      </c>
      <c r="E59" s="175"/>
      <c r="F59" s="13" t="s">
        <v>109</v>
      </c>
      <c r="G59" s="174">
        <f>SUM(G48:G58)</f>
        <v>19</v>
      </c>
    </row>
    <row r="60" spans="1:61" hidden="1" outlineLevel="1" x14ac:dyDescent="0.35">
      <c r="A60" s="171" t="s">
        <v>40</v>
      </c>
      <c r="B60" s="55" t="s">
        <v>144</v>
      </c>
      <c r="C60" s="55">
        <v>1</v>
      </c>
      <c r="E60"/>
      <c r="F60"/>
      <c r="G60"/>
    </row>
    <row r="61" spans="1:61" hidden="1" outlineLevel="1" x14ac:dyDescent="0.35">
      <c r="A61" s="171" t="s">
        <v>40</v>
      </c>
      <c r="B61" s="55" t="s">
        <v>145</v>
      </c>
      <c r="C61" s="55">
        <v>1</v>
      </c>
      <c r="E61"/>
      <c r="F61"/>
      <c r="G61"/>
    </row>
    <row r="62" spans="1:61" hidden="1" outlineLevel="1" x14ac:dyDescent="0.35">
      <c r="A62" s="173"/>
      <c r="B62" s="13" t="s">
        <v>109</v>
      </c>
      <c r="C62" s="174">
        <f>SUM(C53:C61)</f>
        <v>9</v>
      </c>
      <c r="E62"/>
      <c r="F62"/>
      <c r="G62"/>
    </row>
    <row r="63" spans="1:61" hidden="1" outlineLevel="1" x14ac:dyDescent="0.35">
      <c r="A63" s="169" t="s">
        <v>45</v>
      </c>
      <c r="B63" s="55">
        <v>105</v>
      </c>
      <c r="C63" s="55">
        <v>1</v>
      </c>
      <c r="E63"/>
      <c r="F63"/>
      <c r="G63"/>
    </row>
    <row r="64" spans="1:61" hidden="1" outlineLevel="1" x14ac:dyDescent="0.35">
      <c r="A64" s="171" t="s">
        <v>45</v>
      </c>
      <c r="B64" s="55" t="s">
        <v>146</v>
      </c>
      <c r="C64" s="55">
        <v>1</v>
      </c>
      <c r="E64"/>
      <c r="F64"/>
      <c r="G64"/>
    </row>
    <row r="65" spans="1:7" hidden="1" outlineLevel="1" x14ac:dyDescent="0.35">
      <c r="A65" s="171" t="s">
        <v>45</v>
      </c>
      <c r="B65" s="55" t="s">
        <v>147</v>
      </c>
      <c r="C65" s="55">
        <v>1</v>
      </c>
      <c r="E65"/>
      <c r="F65"/>
      <c r="G65"/>
    </row>
    <row r="66" spans="1:7" hidden="1" outlineLevel="1" x14ac:dyDescent="0.35">
      <c r="A66" s="171" t="s">
        <v>45</v>
      </c>
      <c r="B66" s="55" t="s">
        <v>148</v>
      </c>
      <c r="C66" s="55">
        <v>1</v>
      </c>
      <c r="E66"/>
      <c r="F66"/>
      <c r="G66"/>
    </row>
    <row r="67" spans="1:7" hidden="1" outlineLevel="1" x14ac:dyDescent="0.35">
      <c r="A67" s="171" t="s">
        <v>45</v>
      </c>
      <c r="B67" s="55" t="s">
        <v>149</v>
      </c>
      <c r="C67" s="55">
        <v>1</v>
      </c>
      <c r="E67"/>
      <c r="F67"/>
      <c r="G67"/>
    </row>
    <row r="68" spans="1:7" hidden="1" outlineLevel="1" x14ac:dyDescent="0.35">
      <c r="A68" s="171" t="s">
        <v>45</v>
      </c>
      <c r="B68" s="55" t="s">
        <v>131</v>
      </c>
      <c r="C68" s="55">
        <v>1</v>
      </c>
      <c r="E68"/>
      <c r="F68"/>
      <c r="G68"/>
    </row>
    <row r="69" spans="1:7" hidden="1" outlineLevel="1" x14ac:dyDescent="0.35">
      <c r="A69" s="171" t="s">
        <v>45</v>
      </c>
      <c r="B69" s="176" t="s">
        <v>150</v>
      </c>
      <c r="C69" s="55">
        <v>1</v>
      </c>
      <c r="E69"/>
      <c r="F69"/>
      <c r="G69"/>
    </row>
    <row r="70" spans="1:7" hidden="1" outlineLevel="1" x14ac:dyDescent="0.35">
      <c r="A70" s="173"/>
      <c r="B70" s="13" t="s">
        <v>109</v>
      </c>
      <c r="C70" s="174">
        <f>SUM(C63:C69)</f>
        <v>7</v>
      </c>
      <c r="E70"/>
      <c r="F70"/>
      <c r="G70"/>
    </row>
    <row r="71" spans="1:7" hidden="1" outlineLevel="1" x14ac:dyDescent="0.35">
      <c r="E71"/>
      <c r="F71"/>
      <c r="G71"/>
    </row>
    <row r="72" spans="1:7" hidden="1" outlineLevel="1" x14ac:dyDescent="0.35"/>
    <row r="73" spans="1:7" ht="22.5" hidden="1" outlineLevel="1" x14ac:dyDescent="0.35">
      <c r="A73" s="101" t="s">
        <v>151</v>
      </c>
      <c r="B73"/>
      <c r="C73"/>
    </row>
    <row r="74" spans="1:7" hidden="1" outlineLevel="1" x14ac:dyDescent="0.35">
      <c r="A74" s="1260" t="s">
        <v>123</v>
      </c>
      <c r="B74" s="1260" t="s">
        <v>124</v>
      </c>
    </row>
    <row r="75" spans="1:7" hidden="1" outlineLevel="1" x14ac:dyDescent="0.35">
      <c r="A75" s="1308"/>
      <c r="B75" s="1308"/>
    </row>
    <row r="76" spans="1:7" hidden="1" outlineLevel="1" x14ac:dyDescent="0.35">
      <c r="A76" s="1308"/>
      <c r="B76" s="1308"/>
    </row>
    <row r="77" spans="1:7" hidden="1" outlineLevel="1" x14ac:dyDescent="0.35">
      <c r="A77" s="1308"/>
      <c r="B77" s="1308"/>
    </row>
    <row r="78" spans="1:7" hidden="1" outlineLevel="1" x14ac:dyDescent="0.35">
      <c r="A78" s="1308"/>
      <c r="B78" s="1308"/>
    </row>
    <row r="79" spans="1:7" hidden="1" outlineLevel="1" x14ac:dyDescent="0.35">
      <c r="A79" s="1256"/>
      <c r="B79" s="1256"/>
    </row>
    <row r="80" spans="1:7" hidden="1" outlineLevel="1" x14ac:dyDescent="0.35">
      <c r="A80" s="55">
        <v>4</v>
      </c>
      <c r="B80" s="55">
        <v>1</v>
      </c>
    </row>
    <row r="81" spans="1:2" hidden="1" outlineLevel="1" x14ac:dyDescent="0.35">
      <c r="A81" s="55">
        <v>45</v>
      </c>
      <c r="B81" s="55">
        <v>1</v>
      </c>
    </row>
    <row r="82" spans="1:2" ht="15" hidden="1" customHeight="1" outlineLevel="1" x14ac:dyDescent="0.35">
      <c r="A82" s="55">
        <v>5</v>
      </c>
      <c r="B82" s="55">
        <v>1</v>
      </c>
    </row>
    <row r="83" spans="1:2" hidden="1" outlineLevel="1" x14ac:dyDescent="0.35">
      <c r="A83" s="55">
        <v>55</v>
      </c>
      <c r="B83" s="55">
        <v>1</v>
      </c>
    </row>
    <row r="84" spans="1:2" hidden="1" outlineLevel="1" x14ac:dyDescent="0.35">
      <c r="A84" s="55">
        <v>6</v>
      </c>
      <c r="B84" s="55">
        <v>1</v>
      </c>
    </row>
    <row r="85" spans="1:2" hidden="1" outlineLevel="1" x14ac:dyDescent="0.35">
      <c r="A85" s="55">
        <v>65</v>
      </c>
      <c r="B85" s="55">
        <v>1</v>
      </c>
    </row>
    <row r="86" spans="1:2" hidden="1" outlineLevel="1" x14ac:dyDescent="0.35">
      <c r="A86" s="55">
        <v>7</v>
      </c>
      <c r="B86" s="55">
        <v>1</v>
      </c>
    </row>
    <row r="87" spans="1:2" hidden="1" outlineLevel="1" x14ac:dyDescent="0.35">
      <c r="A87" s="55">
        <v>75</v>
      </c>
      <c r="B87" s="55">
        <v>1</v>
      </c>
    </row>
    <row r="88" spans="1:2" hidden="1" outlineLevel="1" x14ac:dyDescent="0.35">
      <c r="A88" s="55">
        <v>8</v>
      </c>
      <c r="B88" s="55">
        <v>1</v>
      </c>
    </row>
    <row r="89" spans="1:2" hidden="1" outlineLevel="1" x14ac:dyDescent="0.35">
      <c r="A89" s="55">
        <v>85</v>
      </c>
      <c r="B89" s="55">
        <v>1</v>
      </c>
    </row>
    <row r="90" spans="1:2" hidden="1" outlineLevel="1" x14ac:dyDescent="0.35">
      <c r="A90" s="55">
        <v>9</v>
      </c>
      <c r="B90" s="55">
        <v>1</v>
      </c>
    </row>
    <row r="91" spans="1:2" hidden="1" outlineLevel="1" x14ac:dyDescent="0.35">
      <c r="A91" s="55">
        <v>95</v>
      </c>
      <c r="B91" s="55">
        <v>1</v>
      </c>
    </row>
    <row r="92" spans="1:2" hidden="1" outlineLevel="1" x14ac:dyDescent="0.35">
      <c r="A92" s="55">
        <v>10</v>
      </c>
      <c r="B92" s="55">
        <v>1</v>
      </c>
    </row>
    <row r="93" spans="1:2" hidden="1" outlineLevel="1" x14ac:dyDescent="0.35">
      <c r="A93" s="55">
        <v>105</v>
      </c>
      <c r="B93" s="55">
        <v>1</v>
      </c>
    </row>
    <row r="94" spans="1:2" hidden="1" outlineLevel="1" x14ac:dyDescent="0.35">
      <c r="A94" s="55">
        <v>11</v>
      </c>
      <c r="B94" s="55">
        <v>1</v>
      </c>
    </row>
    <row r="95" spans="1:2" hidden="1" outlineLevel="1" x14ac:dyDescent="0.35">
      <c r="A95" s="55">
        <v>115</v>
      </c>
      <c r="B95" s="55">
        <v>1</v>
      </c>
    </row>
    <row r="96" spans="1:2" hidden="1" outlineLevel="1" x14ac:dyDescent="0.35">
      <c r="A96" s="55">
        <v>12</v>
      </c>
      <c r="B96" s="55">
        <v>1</v>
      </c>
    </row>
    <row r="97" spans="1:114" hidden="1" outlineLevel="1" x14ac:dyDescent="0.35">
      <c r="A97" s="55">
        <v>13</v>
      </c>
      <c r="B97" s="55">
        <v>1</v>
      </c>
    </row>
    <row r="98" spans="1:114" hidden="1" outlineLevel="1" x14ac:dyDescent="0.35">
      <c r="A98" s="55">
        <v>14</v>
      </c>
      <c r="B98" s="55">
        <v>1</v>
      </c>
    </row>
    <row r="99" spans="1:114" hidden="1" outlineLevel="1" x14ac:dyDescent="0.35">
      <c r="A99" s="55">
        <v>15</v>
      </c>
      <c r="B99" s="55">
        <v>1</v>
      </c>
    </row>
    <row r="100" spans="1:114" hidden="1" outlineLevel="1" x14ac:dyDescent="0.35">
      <c r="A100" s="13"/>
      <c r="B100" s="174">
        <f>SUM(B80:B99)</f>
        <v>20</v>
      </c>
    </row>
    <row r="101" spans="1:114" collapsed="1" x14ac:dyDescent="0.35">
      <c r="A101"/>
      <c r="B101"/>
    </row>
    <row r="104" spans="1:114" s="5" customFormat="1" ht="22.5" hidden="1" outlineLevel="1" x14ac:dyDescent="0.35">
      <c r="A104" s="101" t="s">
        <v>110</v>
      </c>
      <c r="B104" s="101"/>
      <c r="C104" s="101"/>
      <c r="D104" s="4"/>
      <c r="E104" s="4"/>
      <c r="F104" s="102">
        <v>5.5</v>
      </c>
      <c r="G104" s="4"/>
      <c r="H104" s="4"/>
      <c r="I104" s="4"/>
      <c r="AH104"/>
      <c r="AI104"/>
      <c r="AJ104"/>
      <c r="AK104"/>
      <c r="AL104"/>
      <c r="AM104"/>
      <c r="AN104"/>
      <c r="AO104"/>
      <c r="AP104"/>
      <c r="AQ104"/>
      <c r="AR104"/>
      <c r="AS104"/>
      <c r="AT104"/>
      <c r="AU104"/>
      <c r="AV104"/>
      <c r="AW104"/>
      <c r="AX104"/>
      <c r="AY104"/>
      <c r="AZ104"/>
      <c r="BA104"/>
      <c r="BB104"/>
      <c r="BC104"/>
      <c r="BD104"/>
      <c r="BE104"/>
      <c r="BF104"/>
      <c r="BG104"/>
      <c r="BH104"/>
      <c r="BI104"/>
    </row>
    <row r="105" spans="1:114" s="5" customFormat="1" ht="22.5" hidden="1" outlineLevel="1" x14ac:dyDescent="0.35">
      <c r="A105" s="101"/>
      <c r="B105" s="101"/>
      <c r="C105" s="101"/>
      <c r="D105" s="4"/>
      <c r="E105" s="4"/>
      <c r="F105" s="4"/>
      <c r="G105" s="4"/>
      <c r="H105" s="4"/>
      <c r="I105" s="4"/>
      <c r="AH105"/>
      <c r="AI105"/>
      <c r="AJ105"/>
      <c r="AK105"/>
      <c r="AL105"/>
      <c r="AM105"/>
      <c r="AN105"/>
      <c r="AO105"/>
      <c r="AP105"/>
      <c r="AQ105"/>
      <c r="AR105"/>
      <c r="AS105"/>
      <c r="AT105"/>
      <c r="AU105"/>
      <c r="AV105"/>
      <c r="AW105"/>
      <c r="AX105"/>
      <c r="AY105"/>
      <c r="AZ105"/>
      <c r="BA105"/>
      <c r="BB105"/>
      <c r="BC105"/>
      <c r="BD105"/>
      <c r="BE105"/>
      <c r="BF105"/>
      <c r="BG105"/>
      <c r="BH105"/>
      <c r="BI105"/>
    </row>
    <row r="106" spans="1:114" s="5" customFormat="1" hidden="1" outlineLevel="1" x14ac:dyDescent="0.35">
      <c r="A106" s="103" t="s">
        <v>1</v>
      </c>
      <c r="B106" s="104">
        <v>0</v>
      </c>
      <c r="C106" s="105"/>
      <c r="D106" s="4"/>
      <c r="E106" s="4"/>
      <c r="F106" s="4"/>
      <c r="G106" s="4"/>
      <c r="H106" s="4"/>
      <c r="I106" s="4"/>
      <c r="AH106"/>
      <c r="AI106"/>
      <c r="AJ106"/>
      <c r="AK106"/>
      <c r="AL106"/>
      <c r="AM106"/>
      <c r="AN106"/>
      <c r="AO106"/>
      <c r="AP106"/>
      <c r="AQ106"/>
      <c r="AR106"/>
      <c r="AS106"/>
      <c r="AT106"/>
      <c r="AU106"/>
      <c r="AV106"/>
      <c r="AW106"/>
      <c r="AX106"/>
      <c r="AY106"/>
      <c r="AZ106"/>
      <c r="BA106"/>
      <c r="BB106"/>
      <c r="BC106"/>
      <c r="BD106"/>
      <c r="BE106"/>
      <c r="BF106"/>
      <c r="BG106"/>
      <c r="BH106"/>
      <c r="BI106"/>
    </row>
    <row r="107" spans="1:114" s="5" customFormat="1" hidden="1" outlineLevel="1" x14ac:dyDescent="0.35">
      <c r="A107" s="106" t="s">
        <v>2</v>
      </c>
      <c r="B107" s="104" t="e">
        <f>WORKDAY.INTL(B106,-1,"0000001")</f>
        <v>#NUM!</v>
      </c>
      <c r="C107" s="105"/>
      <c r="D107" s="4"/>
      <c r="E107" s="4"/>
      <c r="F107" s="4"/>
      <c r="G107" s="4"/>
      <c r="H107" s="4"/>
      <c r="I107" s="4"/>
      <c r="AH107"/>
      <c r="AI107"/>
      <c r="AJ107"/>
      <c r="AK107"/>
      <c r="AL107"/>
      <c r="AM107"/>
      <c r="AN107"/>
      <c r="AO107"/>
      <c r="AP107"/>
      <c r="AQ107"/>
      <c r="AR107"/>
      <c r="AS107"/>
      <c r="AT107"/>
      <c r="AU107"/>
      <c r="AV107"/>
      <c r="AW107"/>
      <c r="AX107"/>
      <c r="AY107"/>
      <c r="AZ107"/>
      <c r="BA107"/>
      <c r="BB107"/>
      <c r="BC107"/>
      <c r="BD107"/>
      <c r="BE107"/>
      <c r="BF107"/>
      <c r="BG107"/>
      <c r="BH107"/>
      <c r="BI107"/>
    </row>
    <row r="108" spans="1:114" s="5" customFormat="1" hidden="1" outlineLevel="1" x14ac:dyDescent="0.35">
      <c r="A108" s="106" t="s">
        <v>3</v>
      </c>
      <c r="B108" s="107">
        <v>2</v>
      </c>
      <c r="C108" s="108"/>
      <c r="D108" s="4"/>
      <c r="E108" s="4"/>
      <c r="F108" s="4"/>
      <c r="G108" s="4"/>
      <c r="H108" s="4"/>
      <c r="I108" s="4"/>
      <c r="P108" s="10"/>
      <c r="AH108"/>
      <c r="AI108"/>
      <c r="AJ108"/>
      <c r="AK108"/>
      <c r="AL108"/>
      <c r="AM108"/>
      <c r="AN108"/>
      <c r="AO108"/>
      <c r="AP108"/>
      <c r="AQ108"/>
      <c r="AR108"/>
      <c r="AS108"/>
      <c r="AT108"/>
      <c r="AU108"/>
      <c r="AV108"/>
      <c r="AW108"/>
      <c r="AX108"/>
      <c r="AY108"/>
      <c r="AZ108"/>
      <c r="BA108"/>
      <c r="BB108"/>
      <c r="BC108"/>
      <c r="BD108"/>
      <c r="BE108"/>
      <c r="BF108"/>
      <c r="BG108"/>
      <c r="BH108"/>
      <c r="BI108"/>
    </row>
    <row r="109" spans="1:114" s="5" customFormat="1" hidden="1" outlineLevel="1" x14ac:dyDescent="0.35">
      <c r="A109" s="106"/>
      <c r="B109" s="107"/>
      <c r="C109" s="108"/>
      <c r="D109" s="4"/>
      <c r="E109" s="4"/>
      <c r="F109" s="4"/>
      <c r="G109" s="4"/>
      <c r="H109" s="4"/>
      <c r="I109" s="4"/>
      <c r="P109" s="10"/>
      <c r="AH109"/>
      <c r="AI109"/>
      <c r="AJ109"/>
      <c r="AK109"/>
      <c r="AL109"/>
      <c r="AM109"/>
      <c r="AN109"/>
      <c r="AO109"/>
      <c r="AP109"/>
      <c r="AQ109"/>
      <c r="AR109"/>
      <c r="AS109"/>
      <c r="AT109"/>
      <c r="AU109"/>
      <c r="AV109"/>
      <c r="AW109"/>
      <c r="AX109"/>
      <c r="AY109"/>
      <c r="AZ109"/>
      <c r="BA109"/>
      <c r="BB109"/>
      <c r="BC109"/>
      <c r="BD109"/>
      <c r="BE109"/>
      <c r="BF109"/>
      <c r="BG109"/>
      <c r="BH109"/>
      <c r="BI109"/>
    </row>
    <row r="110" spans="1:114" s="5" customFormat="1" ht="20.149999999999999" hidden="1" customHeight="1" outlineLevel="1" x14ac:dyDescent="0.35">
      <c r="A110" s="1260" t="s">
        <v>4</v>
      </c>
      <c r="B110" s="1260" t="s">
        <v>5</v>
      </c>
      <c r="C110" s="1260" t="s">
        <v>6</v>
      </c>
      <c r="D110" s="1260" t="s">
        <v>87</v>
      </c>
      <c r="E110" s="1260" t="s">
        <v>8</v>
      </c>
      <c r="F110" s="1260" t="s">
        <v>9</v>
      </c>
      <c r="G110" s="1260" t="s">
        <v>111</v>
      </c>
      <c r="H110" s="1260" t="s">
        <v>112</v>
      </c>
      <c r="I110" s="1260" t="s">
        <v>113</v>
      </c>
      <c r="J110" s="1242" t="s">
        <v>13</v>
      </c>
      <c r="K110" s="1243"/>
      <c r="L110" s="1243"/>
      <c r="M110" s="1243"/>
      <c r="N110" s="1243"/>
      <c r="O110" s="1243"/>
      <c r="P110" s="1243"/>
      <c r="Q110" s="1243"/>
      <c r="R110" s="1244"/>
      <c r="S110" s="152" t="s">
        <v>14</v>
      </c>
      <c r="T110" s="99"/>
      <c r="U110" s="99"/>
      <c r="V110" s="99"/>
      <c r="W110" s="99"/>
      <c r="X110" s="99"/>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s="1366" t="s">
        <v>152</v>
      </c>
      <c r="BM110" s="1243"/>
      <c r="BN110" s="1243"/>
      <c r="BO110" s="1243"/>
      <c r="BP110" s="1243"/>
      <c r="BQ110" s="1243"/>
      <c r="BR110" s="1243"/>
      <c r="BS110" s="1243"/>
      <c r="BT110" s="1243"/>
      <c r="BU110" s="1243"/>
      <c r="BV110" s="1243"/>
      <c r="BW110" s="1244"/>
      <c r="BX110" s="1242" t="s">
        <v>154</v>
      </c>
      <c r="BY110" s="1243"/>
      <c r="BZ110" s="1243"/>
      <c r="CA110" s="1243"/>
      <c r="CB110" s="1243"/>
      <c r="CC110" s="1243"/>
      <c r="CD110" s="1243"/>
      <c r="CE110" s="1243"/>
      <c r="CF110" s="1243"/>
      <c r="CG110" s="1243"/>
      <c r="CH110" s="1243"/>
      <c r="CI110" s="1243"/>
      <c r="CJ110" s="1243"/>
      <c r="CK110" s="1243"/>
      <c r="CL110" s="1244"/>
      <c r="CM110" s="1242" t="s">
        <v>180</v>
      </c>
      <c r="CN110" s="1243"/>
      <c r="CO110" s="1243"/>
      <c r="CP110" s="1243"/>
      <c r="CQ110" s="1243"/>
      <c r="CR110" s="1243"/>
      <c r="CS110" s="1243"/>
      <c r="CT110" s="1243"/>
      <c r="CU110" s="1243"/>
      <c r="CV110" s="1243"/>
      <c r="CW110" s="1243"/>
      <c r="CX110" s="1243"/>
      <c r="CY110" s="1242" t="s">
        <v>181</v>
      </c>
      <c r="CZ110" s="1243"/>
      <c r="DA110" s="1243"/>
      <c r="DB110" s="1243"/>
      <c r="DC110" s="1243"/>
      <c r="DD110" s="1243"/>
      <c r="DE110" s="1243"/>
      <c r="DF110" s="1243"/>
      <c r="DG110" s="1243"/>
      <c r="DH110" s="1243"/>
      <c r="DI110" s="1243"/>
      <c r="DJ110" s="1243"/>
    </row>
    <row r="111" spans="1:114" s="5" customFormat="1" ht="20.149999999999999" hidden="1" customHeight="1" outlineLevel="1" x14ac:dyDescent="0.35">
      <c r="A111" s="1308"/>
      <c r="B111" s="1308"/>
      <c r="C111" s="1308"/>
      <c r="D111" s="1308"/>
      <c r="E111" s="1308"/>
      <c r="F111" s="1308"/>
      <c r="G111" s="1308"/>
      <c r="H111" s="1308"/>
      <c r="I111" s="1308"/>
      <c r="J111" s="1359" t="str">
        <f>"WEEK PRODUKSI  "&amp;L$9</f>
        <v>WEEK PRODUKSI  35</v>
      </c>
      <c r="K111" s="1359"/>
      <c r="L111" s="1359"/>
      <c r="M111" s="1360" t="str">
        <f>"WEEK PRODUKSI  "&amp;O$9</f>
        <v>WEEK PRODUKSI  36</v>
      </c>
      <c r="N111" s="1361"/>
      <c r="O111" s="1362"/>
      <c r="P111" s="1360" t="str">
        <f>"WEEK PRODUKSI  "&amp;R$9</f>
        <v>WEEK PRODUKSI  37</v>
      </c>
      <c r="Q111" s="1361"/>
      <c r="R111" s="1362"/>
      <c r="S111" s="1309" t="str">
        <f>"WEEK PRODUKSI  "&amp;U$9</f>
        <v>WEEK PRODUKSI  38</v>
      </c>
      <c r="T111" s="1310"/>
      <c r="U111" s="1311"/>
      <c r="V111" s="1309" t="str">
        <f>"WEEK PRODUKSI  "&amp;X$9</f>
        <v>WEEK PRODUKSI  39</v>
      </c>
      <c r="W111" s="1310"/>
      <c r="X111" s="13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s="1309" t="str">
        <f t="shared" ref="BL111" si="240">"WEEK ORI  "&amp;BN$9</f>
        <v>WEEK ORI  49</v>
      </c>
      <c r="BM111" s="1310"/>
      <c r="BN111" s="1311"/>
      <c r="BO111" s="1309" t="str">
        <f t="shared" ref="BO111" si="241">"WEEK ORI  "&amp;BQ$9</f>
        <v>WEEK ORI  50</v>
      </c>
      <c r="BP111" s="1310"/>
      <c r="BQ111" s="1311"/>
      <c r="BR111" s="1309" t="str">
        <f t="shared" ref="BR111" si="242">"WEEK ORI  "&amp;BT$9</f>
        <v>WEEK ORI  51</v>
      </c>
      <c r="BS111" s="1310"/>
      <c r="BT111" s="1311"/>
      <c r="BU111" s="1309" t="str">
        <f t="shared" ref="BU111" si="243">"WEEK ORI  "&amp;BW$9</f>
        <v>WEEK ORI  52</v>
      </c>
      <c r="BV111" s="1310"/>
      <c r="BW111" s="1311"/>
      <c r="BX111" s="1309" t="str">
        <f t="shared" ref="BX111" si="244">"WEEK ORI  "&amp;BZ$9</f>
        <v>WEEK ORI  1</v>
      </c>
      <c r="BY111" s="1310"/>
      <c r="BZ111" s="1311"/>
      <c r="CA111" s="1309" t="str">
        <f t="shared" ref="CA111" si="245">"WEEK ORI  "&amp;CC$9</f>
        <v>WEEK ORI  2</v>
      </c>
      <c r="CB111" s="1310"/>
      <c r="CC111" s="1311"/>
      <c r="CD111" s="1309" t="str">
        <f t="shared" ref="CD111" si="246">"WEEK ORI  "&amp;CF$9</f>
        <v>WEEK ORI  3</v>
      </c>
      <c r="CE111" s="1310"/>
      <c r="CF111" s="1311"/>
      <c r="CG111" s="1309" t="str">
        <f t="shared" ref="CG111" si="247">"WEEK ORI  "&amp;CI$9</f>
        <v>WEEK ORI  4</v>
      </c>
      <c r="CH111" s="1310"/>
      <c r="CI111" s="1311"/>
      <c r="CJ111" s="1309" t="str">
        <f t="shared" ref="CJ111" si="248">"WEEK ORI  "&amp;CL$9</f>
        <v>WEEK ORI  5</v>
      </c>
      <c r="CK111" s="1310"/>
      <c r="CL111" s="1311"/>
      <c r="CM111" s="1309" t="str">
        <f t="shared" ref="CM111" si="249">"WEEK ORI  "&amp;CO$9</f>
        <v>WEEK ORI  6</v>
      </c>
      <c r="CN111" s="1310"/>
      <c r="CO111" s="1311"/>
      <c r="CP111" s="1309" t="str">
        <f t="shared" ref="CP111" si="250">"WEEK ORI  "&amp;CR$9</f>
        <v>WEEK ORI  7</v>
      </c>
      <c r="CQ111" s="1310"/>
      <c r="CR111" s="1311"/>
      <c r="CS111" s="1309" t="str">
        <f t="shared" ref="CS111" si="251">"WEEK ORI  "&amp;CU$9</f>
        <v>WEEK ORI  8</v>
      </c>
      <c r="CT111" s="1310"/>
      <c r="CU111" s="1311"/>
      <c r="CV111" s="1309" t="str">
        <f t="shared" ref="CV111" si="252">"WEEK ORI  "&amp;CX$9</f>
        <v>WEEK ORI  9</v>
      </c>
      <c r="CW111" s="1310"/>
      <c r="CX111" s="1311"/>
      <c r="CY111" s="1309" t="str">
        <f t="shared" ref="CY111" si="253">"WEEK ORI  "&amp;DA$9</f>
        <v>WEEK ORI  10</v>
      </c>
      <c r="CZ111" s="1310"/>
      <c r="DA111" s="1311"/>
      <c r="DB111" s="1309" t="str">
        <f t="shared" ref="DB111" si="254">"WEEK ORI  "&amp;DD$9</f>
        <v>WEEK ORI  12</v>
      </c>
      <c r="DC111" s="1310"/>
      <c r="DD111" s="1311"/>
      <c r="DE111" s="1309" t="str">
        <f t="shared" ref="DE111" si="255">"WEEK ORI  "&amp;DG$9</f>
        <v>WEEK ORI  13</v>
      </c>
      <c r="DF111" s="1310"/>
      <c r="DG111" s="1311"/>
      <c r="DH111" s="1309" t="str">
        <f t="shared" ref="DH111" si="256">"WEEK ORI  "&amp;DJ$9</f>
        <v>WEEK ORI  14</v>
      </c>
      <c r="DI111" s="1310"/>
      <c r="DJ111" s="1311"/>
    </row>
    <row r="112" spans="1:114" s="5" customFormat="1" ht="20.149999999999999" hidden="1" customHeight="1" outlineLevel="1" x14ac:dyDescent="0.35">
      <c r="A112" s="1308"/>
      <c r="B112" s="1308"/>
      <c r="C112" s="1308"/>
      <c r="D112" s="1308"/>
      <c r="E112" s="1308"/>
      <c r="F112" s="1308"/>
      <c r="G112" s="1308"/>
      <c r="H112" s="1308"/>
      <c r="I112" s="1308"/>
      <c r="J112" s="1367" t="s">
        <v>18</v>
      </c>
      <c r="K112" s="1367"/>
      <c r="L112" s="153">
        <v>34</v>
      </c>
      <c r="M112" s="1368" t="s">
        <v>18</v>
      </c>
      <c r="N112" s="1369"/>
      <c r="O112" s="153">
        <f>+L112+1</f>
        <v>35</v>
      </c>
      <c r="P112" s="1368" t="s">
        <v>18</v>
      </c>
      <c r="Q112" s="1369"/>
      <c r="R112" s="153">
        <f>+O112+1</f>
        <v>36</v>
      </c>
      <c r="S112" s="1352" t="s">
        <v>18</v>
      </c>
      <c r="T112" s="1353"/>
      <c r="U112" s="109">
        <f>+R112+1</f>
        <v>37</v>
      </c>
      <c r="V112" s="1352" t="s">
        <v>18</v>
      </c>
      <c r="W112" s="1353"/>
      <c r="X112" s="109">
        <f>+U112+1</f>
        <v>38</v>
      </c>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s="1352" t="s">
        <v>18</v>
      </c>
      <c r="BM112" s="1353"/>
      <c r="BN112" s="109">
        <f>+BK112+1</f>
        <v>1</v>
      </c>
      <c r="BO112" s="1352" t="s">
        <v>18</v>
      </c>
      <c r="BP112" s="1353"/>
      <c r="BQ112" s="109">
        <f>+BN112+1</f>
        <v>2</v>
      </c>
      <c r="BR112" s="1352" t="s">
        <v>18</v>
      </c>
      <c r="BS112" s="1353"/>
      <c r="BT112" s="109">
        <f>+BQ112+1</f>
        <v>3</v>
      </c>
      <c r="BU112" s="1352" t="s">
        <v>18</v>
      </c>
      <c r="BV112" s="1353"/>
      <c r="BW112" s="109">
        <f>+BT112+1</f>
        <v>4</v>
      </c>
      <c r="BX112" s="1352" t="s">
        <v>18</v>
      </c>
      <c r="BY112" s="1353"/>
      <c r="BZ112" s="109">
        <v>1</v>
      </c>
      <c r="CA112" s="1352" t="s">
        <v>18</v>
      </c>
      <c r="CB112" s="1353"/>
      <c r="CC112" s="109">
        <f>+BZ112+1</f>
        <v>2</v>
      </c>
      <c r="CD112" s="1352" t="s">
        <v>18</v>
      </c>
      <c r="CE112" s="1353"/>
      <c r="CF112" s="109">
        <f>+CC112+1</f>
        <v>3</v>
      </c>
      <c r="CG112" s="1352" t="s">
        <v>18</v>
      </c>
      <c r="CH112" s="1353"/>
      <c r="CI112" s="109">
        <f>+CF112+1</f>
        <v>4</v>
      </c>
      <c r="CJ112" s="1352" t="s">
        <v>18</v>
      </c>
      <c r="CK112" s="1353"/>
      <c r="CL112" s="109">
        <f>+CI112+1</f>
        <v>5</v>
      </c>
      <c r="CM112" s="1352" t="s">
        <v>18</v>
      </c>
      <c r="CN112" s="1353"/>
      <c r="CO112" s="109">
        <v>6</v>
      </c>
      <c r="CP112" s="1352" t="s">
        <v>18</v>
      </c>
      <c r="CQ112" s="1353"/>
      <c r="CR112" s="109">
        <f>+CO112+1</f>
        <v>7</v>
      </c>
      <c r="CS112" s="1352" t="s">
        <v>18</v>
      </c>
      <c r="CT112" s="1353"/>
      <c r="CU112" s="109">
        <f>+CR112+1</f>
        <v>8</v>
      </c>
      <c r="CV112" s="1352" t="s">
        <v>18</v>
      </c>
      <c r="CW112" s="1353"/>
      <c r="CX112" s="109">
        <f>+CU112+1</f>
        <v>9</v>
      </c>
      <c r="CY112" s="1352" t="s">
        <v>18</v>
      </c>
      <c r="CZ112" s="1353"/>
      <c r="DA112" s="109">
        <v>10</v>
      </c>
      <c r="DB112" s="1352" t="s">
        <v>18</v>
      </c>
      <c r="DC112" s="1353"/>
      <c r="DD112" s="109">
        <v>12</v>
      </c>
      <c r="DE112" s="1352" t="s">
        <v>18</v>
      </c>
      <c r="DF112" s="1353"/>
      <c r="DG112" s="109">
        <f>+DD112+1</f>
        <v>13</v>
      </c>
      <c r="DH112" s="1352" t="s">
        <v>18</v>
      </c>
      <c r="DI112" s="1353"/>
      <c r="DJ112" s="109">
        <f>+DG112+1</f>
        <v>14</v>
      </c>
    </row>
    <row r="113" spans="1:114" s="5" customFormat="1" ht="20.149999999999999" hidden="1" customHeight="1" outlineLevel="1" collapsed="1" x14ac:dyDescent="0.35">
      <c r="A113" s="1308"/>
      <c r="B113" s="1308"/>
      <c r="C113" s="1308"/>
      <c r="D113" s="1308"/>
      <c r="E113" s="1308"/>
      <c r="F113" s="1308"/>
      <c r="G113" s="1308"/>
      <c r="H113" s="1308"/>
      <c r="I113" s="1308"/>
      <c r="J113" s="1356" t="s">
        <v>17</v>
      </c>
      <c r="K113" s="1356"/>
      <c r="L113" s="154">
        <v>0</v>
      </c>
      <c r="M113" s="1357" t="s">
        <v>17</v>
      </c>
      <c r="N113" s="1358"/>
      <c r="O113" s="154">
        <v>0</v>
      </c>
      <c r="P113" s="1357" t="s">
        <v>17</v>
      </c>
      <c r="Q113" s="1358"/>
      <c r="R113" s="154">
        <v>46290</v>
      </c>
      <c r="S113" s="1354" t="s">
        <v>17</v>
      </c>
      <c r="T113" s="1355"/>
      <c r="U113" s="12">
        <f>DATE(2026,1,1)+(U112-1)*7-WEEKDAY(DATE(2026,1,1),2)+6</f>
        <v>46277</v>
      </c>
      <c r="V113" s="1354" t="s">
        <v>17</v>
      </c>
      <c r="W113" s="1355"/>
      <c r="X113" s="12">
        <f>DATE(2026,1,1)+(X112-1)*7-WEEKDAY(DATE(2026,1,1),2)+6</f>
        <v>46284</v>
      </c>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1354" t="s">
        <v>17</v>
      </c>
      <c r="BM113" s="1355"/>
      <c r="BN113" s="12">
        <f>DATE(2026,1,1)+(BN112-1)*7-WEEKDAY(DATE(2026,1,1),2)+6</f>
        <v>46025</v>
      </c>
      <c r="BO113" s="1354" t="s">
        <v>17</v>
      </c>
      <c r="BP113" s="1355"/>
      <c r="BQ113" s="12">
        <f>DATE(2026,1,1)+(BQ112-1)*7-WEEKDAY(DATE(2026,1,1),2)+6</f>
        <v>46032</v>
      </c>
      <c r="BR113" s="1354" t="s">
        <v>17</v>
      </c>
      <c r="BS113" s="1355"/>
      <c r="BT113" s="12">
        <f>DATE(2026,1,1)+(BT112-1)*7-WEEKDAY(DATE(2026,1,1),2)+6</f>
        <v>46039</v>
      </c>
      <c r="BU113" s="1354" t="s">
        <v>17</v>
      </c>
      <c r="BV113" s="1355"/>
      <c r="BW113" s="12">
        <f>DATE(2026,1,1)+(BW112-1)*7-WEEKDAY(DATE(2026,1,1),2)+6</f>
        <v>46046</v>
      </c>
      <c r="BX113" s="1354" t="s">
        <v>17</v>
      </c>
      <c r="BY113" s="1355"/>
      <c r="BZ113" s="12">
        <f>DATE(2026,1,1)+(BZ112-2)*7-WEEKDAY(DATE(2026,1,1),2)+6</f>
        <v>46018</v>
      </c>
      <c r="CA113" s="1354" t="s">
        <v>17</v>
      </c>
      <c r="CB113" s="1355"/>
      <c r="CC113" s="12">
        <f>DATE(2026,1,1)+(CC112-2)*7-WEEKDAY(DATE(2026,1,1),2)+6</f>
        <v>46025</v>
      </c>
      <c r="CD113" s="1354" t="s">
        <v>17</v>
      </c>
      <c r="CE113" s="1355"/>
      <c r="CF113" s="12">
        <f>DATE(2026,1,1)+(CF112-2)*7-WEEKDAY(DATE(2026,1,1),2)+6</f>
        <v>46032</v>
      </c>
      <c r="CG113" s="1354" t="s">
        <v>17</v>
      </c>
      <c r="CH113" s="1355"/>
      <c r="CI113" s="12">
        <f>DATE(2026,1,1)+(CI112-2)*7-WEEKDAY(DATE(2026,1,1),2)+6</f>
        <v>46039</v>
      </c>
      <c r="CJ113" s="1354" t="s">
        <v>17</v>
      </c>
      <c r="CK113" s="1355"/>
      <c r="CL113" s="12">
        <f>DATE(2026,1,1)+(CL112-2)*7-WEEKDAY(DATE(2026,1,1),2)+6</f>
        <v>46046</v>
      </c>
      <c r="CM113" s="1354" t="s">
        <v>17</v>
      </c>
      <c r="CN113" s="1355"/>
      <c r="CO113" s="12">
        <f>DATE(2026,1,1)+(CO112-2)*7-WEEKDAY(DATE(2026,1,1),2)+6</f>
        <v>46053</v>
      </c>
      <c r="CP113" s="1354" t="s">
        <v>17</v>
      </c>
      <c r="CQ113" s="1355"/>
      <c r="CR113" s="12">
        <f>DATE(2026,1,1)+(CR112-2)*7-WEEKDAY(DATE(2026,1,1),2)+6</f>
        <v>46060</v>
      </c>
      <c r="CS113" s="1354" t="s">
        <v>17</v>
      </c>
      <c r="CT113" s="1355"/>
      <c r="CU113" s="12">
        <f>DATE(2026,1,1)+(CU112-2)*7-WEEKDAY(DATE(2026,1,1),2)+6</f>
        <v>46067</v>
      </c>
      <c r="CV113" s="1354" t="s">
        <v>17</v>
      </c>
      <c r="CW113" s="1355"/>
      <c r="CX113" s="12">
        <f>DATE(2026,1,1)+(CX112-2)*7-WEEKDAY(DATE(2026,1,1),2)+6</f>
        <v>46074</v>
      </c>
      <c r="CY113" s="1354" t="s">
        <v>17</v>
      </c>
      <c r="CZ113" s="1355"/>
      <c r="DA113" s="12">
        <f>DATE(2026,1,1)+(DA112-2)*7-WEEKDAY(DATE(2026,1,1),2)+6</f>
        <v>46081</v>
      </c>
      <c r="DB113" s="1354" t="s">
        <v>17</v>
      </c>
      <c r="DC113" s="1355"/>
      <c r="DD113" s="12">
        <f>DATE(2026,1,1)+(DD112-2)*7-WEEKDAY(DATE(2026,1,1),2)+6</f>
        <v>46095</v>
      </c>
      <c r="DE113" s="1354" t="s">
        <v>17</v>
      </c>
      <c r="DF113" s="1355"/>
      <c r="DG113" s="12">
        <f>DATE(2026,1,1)+(DG112-2)*7-WEEKDAY(DATE(2026,1,1),2)+6</f>
        <v>46102</v>
      </c>
      <c r="DH113" s="1354" t="s">
        <v>17</v>
      </c>
      <c r="DI113" s="1355"/>
      <c r="DJ113" s="12">
        <f>DATE(2026,1,1)+(DJ112-2)*7-WEEKDAY(DATE(2026,1,1),2)+6</f>
        <v>46109</v>
      </c>
    </row>
    <row r="114" spans="1:114" s="5" customFormat="1" ht="20.149999999999999" hidden="1" customHeight="1" outlineLevel="1" x14ac:dyDescent="0.35">
      <c r="A114" s="1308"/>
      <c r="B114" s="1308"/>
      <c r="C114" s="1308"/>
      <c r="D114" s="1308"/>
      <c r="E114" s="1308"/>
      <c r="F114" s="1308"/>
      <c r="G114" s="1308"/>
      <c r="H114" s="1308"/>
      <c r="I114" s="1308"/>
      <c r="J114" s="1367" t="s">
        <v>8</v>
      </c>
      <c r="K114" s="1367"/>
      <c r="L114" s="155">
        <v>0</v>
      </c>
      <c r="M114" s="1368" t="s">
        <v>8</v>
      </c>
      <c r="N114" s="1369"/>
      <c r="O114" s="155">
        <v>0</v>
      </c>
      <c r="P114" s="1368" t="s">
        <v>8</v>
      </c>
      <c r="Q114" s="1369"/>
      <c r="R114" s="155">
        <v>0</v>
      </c>
      <c r="S114" s="1352" t="s">
        <v>8</v>
      </c>
      <c r="T114" s="1353"/>
      <c r="U114" s="111">
        <v>0</v>
      </c>
      <c r="V114" s="1352" t="s">
        <v>8</v>
      </c>
      <c r="W114" s="1353"/>
      <c r="X114" s="111">
        <f>+AA114</f>
        <v>0</v>
      </c>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1352" t="s">
        <v>8</v>
      </c>
      <c r="BM114" s="1353"/>
      <c r="BN114" s="111">
        <f>+$F$1</f>
        <v>5.5</v>
      </c>
      <c r="BO114" s="1352" t="s">
        <v>8</v>
      </c>
      <c r="BP114" s="1353"/>
      <c r="BQ114" s="111">
        <f>+$F$1</f>
        <v>5.5</v>
      </c>
      <c r="BR114" s="1352" t="s">
        <v>8</v>
      </c>
      <c r="BS114" s="1353"/>
      <c r="BT114" s="111">
        <f>+$F$1</f>
        <v>5.5</v>
      </c>
      <c r="BU114" s="1352" t="s">
        <v>8</v>
      </c>
      <c r="BV114" s="1353"/>
      <c r="BW114" s="111">
        <f>+$F$1</f>
        <v>5.5</v>
      </c>
      <c r="BX114" s="1352" t="s">
        <v>8</v>
      </c>
      <c r="BY114" s="1353"/>
      <c r="BZ114" s="111">
        <f>+$F$1</f>
        <v>5.5</v>
      </c>
      <c r="CA114" s="1352" t="s">
        <v>8</v>
      </c>
      <c r="CB114" s="1353"/>
      <c r="CC114" s="111">
        <f>+$F$1</f>
        <v>5.5</v>
      </c>
      <c r="CD114" s="1352" t="s">
        <v>8</v>
      </c>
      <c r="CE114" s="1353"/>
      <c r="CF114" s="111">
        <f>+$F$1</f>
        <v>5.5</v>
      </c>
      <c r="CG114" s="1352" t="s">
        <v>8</v>
      </c>
      <c r="CH114" s="1353"/>
      <c r="CI114" s="111">
        <f>+$F$1</f>
        <v>5.5</v>
      </c>
      <c r="CJ114" s="1352" t="s">
        <v>8</v>
      </c>
      <c r="CK114" s="1353"/>
      <c r="CL114" s="111">
        <f>+$F$1</f>
        <v>5.5</v>
      </c>
      <c r="CM114" s="1352" t="s">
        <v>8</v>
      </c>
      <c r="CN114" s="1353"/>
      <c r="CO114" s="111">
        <f>+$F$1</f>
        <v>5.5</v>
      </c>
      <c r="CP114" s="1352" t="s">
        <v>8</v>
      </c>
      <c r="CQ114" s="1353"/>
      <c r="CR114" s="111">
        <f>+$F$1</f>
        <v>5.5</v>
      </c>
      <c r="CS114" s="1352" t="s">
        <v>8</v>
      </c>
      <c r="CT114" s="1353"/>
      <c r="CU114" s="111">
        <f>+$F$1</f>
        <v>5.5</v>
      </c>
      <c r="CV114" s="1352" t="s">
        <v>8</v>
      </c>
      <c r="CW114" s="1353"/>
      <c r="CX114" s="111">
        <f>+$F$1</f>
        <v>5.5</v>
      </c>
      <c r="CY114" s="1352" t="s">
        <v>8</v>
      </c>
      <c r="CZ114" s="1353"/>
      <c r="DA114" s="111">
        <f>+$F$1</f>
        <v>5.5</v>
      </c>
      <c r="DB114" s="1352" t="s">
        <v>8</v>
      </c>
      <c r="DC114" s="1353"/>
      <c r="DD114" s="111">
        <f>+$F$1</f>
        <v>5.5</v>
      </c>
      <c r="DE114" s="1352" t="s">
        <v>8</v>
      </c>
      <c r="DF114" s="1353"/>
      <c r="DG114" s="111">
        <f>+$F$1</f>
        <v>5.5</v>
      </c>
      <c r="DH114" s="1352" t="s">
        <v>8</v>
      </c>
      <c r="DI114" s="1353"/>
      <c r="DJ114" s="111">
        <f>+$F$1</f>
        <v>5.5</v>
      </c>
    </row>
    <row r="115" spans="1:114" s="5" customFormat="1" ht="30" hidden="1" customHeight="1" outlineLevel="1" x14ac:dyDescent="0.35">
      <c r="A115" s="1256"/>
      <c r="B115" s="1256"/>
      <c r="C115" s="1256"/>
      <c r="D115" s="1256"/>
      <c r="E115" s="1256"/>
      <c r="F115" s="1256"/>
      <c r="G115" s="1256"/>
      <c r="H115" s="1256"/>
      <c r="I115" s="1256"/>
      <c r="J115" s="156" t="s">
        <v>88</v>
      </c>
      <c r="K115" s="156" t="s">
        <v>21</v>
      </c>
      <c r="L115" s="156" t="s">
        <v>114</v>
      </c>
      <c r="M115" s="156" t="s">
        <v>88</v>
      </c>
      <c r="N115" s="156" t="s">
        <v>21</v>
      </c>
      <c r="O115" s="156" t="s">
        <v>114</v>
      </c>
      <c r="P115" s="156" t="s">
        <v>88</v>
      </c>
      <c r="Q115" s="156" t="s">
        <v>21</v>
      </c>
      <c r="R115" s="156" t="s">
        <v>114</v>
      </c>
      <c r="S115" s="112" t="s">
        <v>88</v>
      </c>
      <c r="T115" s="113" t="s">
        <v>21</v>
      </c>
      <c r="U115" s="114" t="s">
        <v>114</v>
      </c>
      <c r="V115" s="112" t="s">
        <v>88</v>
      </c>
      <c r="W115" s="113" t="s">
        <v>21</v>
      </c>
      <c r="X115" s="114" t="s">
        <v>114</v>
      </c>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112" t="s">
        <v>88</v>
      </c>
      <c r="BM115" s="113" t="s">
        <v>21</v>
      </c>
      <c r="BN115" s="114" t="s">
        <v>114</v>
      </c>
      <c r="BO115" s="112" t="s">
        <v>88</v>
      </c>
      <c r="BP115" s="113" t="s">
        <v>21</v>
      </c>
      <c r="BQ115" s="114" t="s">
        <v>114</v>
      </c>
      <c r="BR115" s="112" t="s">
        <v>88</v>
      </c>
      <c r="BS115" s="113" t="s">
        <v>21</v>
      </c>
      <c r="BT115" s="114" t="s">
        <v>114</v>
      </c>
      <c r="BU115" s="112" t="s">
        <v>88</v>
      </c>
      <c r="BV115" s="113" t="s">
        <v>21</v>
      </c>
      <c r="BW115" s="114" t="s">
        <v>114</v>
      </c>
      <c r="BX115" s="112" t="s">
        <v>88</v>
      </c>
      <c r="BY115" s="113" t="s">
        <v>21</v>
      </c>
      <c r="BZ115" s="114" t="s">
        <v>114</v>
      </c>
      <c r="CA115" s="112" t="s">
        <v>88</v>
      </c>
      <c r="CB115" s="113" t="s">
        <v>21</v>
      </c>
      <c r="CC115" s="114" t="s">
        <v>114</v>
      </c>
      <c r="CD115" s="112" t="s">
        <v>88</v>
      </c>
      <c r="CE115" s="113" t="s">
        <v>21</v>
      </c>
      <c r="CF115" s="114" t="s">
        <v>114</v>
      </c>
      <c r="CG115" s="112" t="s">
        <v>88</v>
      </c>
      <c r="CH115" s="113" t="s">
        <v>21</v>
      </c>
      <c r="CI115" s="114" t="s">
        <v>114</v>
      </c>
      <c r="CJ115" s="112" t="s">
        <v>88</v>
      </c>
      <c r="CK115" s="113" t="s">
        <v>21</v>
      </c>
      <c r="CL115" s="114" t="s">
        <v>114</v>
      </c>
      <c r="CM115" s="112" t="s">
        <v>88</v>
      </c>
      <c r="CN115" s="113" t="s">
        <v>21</v>
      </c>
      <c r="CO115" s="114" t="s">
        <v>114</v>
      </c>
      <c r="CP115" s="112" t="s">
        <v>88</v>
      </c>
      <c r="CQ115" s="113" t="s">
        <v>21</v>
      </c>
      <c r="CR115" s="114" t="s">
        <v>114</v>
      </c>
      <c r="CS115" s="112" t="s">
        <v>88</v>
      </c>
      <c r="CT115" s="113" t="s">
        <v>21</v>
      </c>
      <c r="CU115" s="114" t="s">
        <v>114</v>
      </c>
      <c r="CV115" s="112" t="s">
        <v>88</v>
      </c>
      <c r="CW115" s="113" t="s">
        <v>21</v>
      </c>
      <c r="CX115" s="114" t="s">
        <v>114</v>
      </c>
      <c r="CY115" s="112" t="s">
        <v>88</v>
      </c>
      <c r="CZ115" s="113" t="s">
        <v>21</v>
      </c>
      <c r="DA115" s="114" t="s">
        <v>114</v>
      </c>
      <c r="DB115" s="112" t="s">
        <v>88</v>
      </c>
      <c r="DC115" s="113" t="s">
        <v>21</v>
      </c>
      <c r="DD115" s="114" t="s">
        <v>114</v>
      </c>
      <c r="DE115" s="112" t="s">
        <v>88</v>
      </c>
      <c r="DF115" s="113" t="s">
        <v>21</v>
      </c>
      <c r="DG115" s="114" t="s">
        <v>114</v>
      </c>
      <c r="DH115" s="112" t="s">
        <v>88</v>
      </c>
      <c r="DI115" s="113" t="s">
        <v>21</v>
      </c>
      <c r="DJ115" s="114" t="s">
        <v>114</v>
      </c>
    </row>
    <row r="116" spans="1:114" s="5" customFormat="1" ht="6" hidden="1" customHeight="1" outlineLevel="1" x14ac:dyDescent="0.35">
      <c r="A116" s="39"/>
      <c r="B116" s="39"/>
      <c r="C116" s="39"/>
      <c r="D116" s="39"/>
      <c r="E116" s="39"/>
      <c r="F116" s="39"/>
      <c r="G116" s="39"/>
      <c r="H116" s="39"/>
      <c r="I116" s="39"/>
      <c r="J116" s="42"/>
      <c r="K116" s="48"/>
      <c r="L116" s="157"/>
      <c r="M116" s="42"/>
      <c r="N116" s="48"/>
      <c r="O116" s="157"/>
      <c r="P116" s="42"/>
      <c r="Q116" s="48"/>
      <c r="R116" s="157"/>
      <c r="S116" s="42"/>
      <c r="T116" s="48"/>
      <c r="U116" s="157"/>
      <c r="V116" s="42"/>
      <c r="W116" s="48"/>
      <c r="X116" s="157"/>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s="42"/>
      <c r="BM116" s="48"/>
      <c r="BN116" s="157"/>
      <c r="BO116" s="42"/>
      <c r="BP116" s="48"/>
      <c r="BQ116" s="157"/>
      <c r="BR116" s="42"/>
      <c r="BS116" s="48"/>
      <c r="BT116" s="157"/>
      <c r="BU116" s="42"/>
      <c r="BV116" s="48"/>
      <c r="BW116" s="157"/>
      <c r="BX116" s="42"/>
      <c r="BY116" s="48"/>
      <c r="BZ116" s="157"/>
      <c r="CA116" s="42"/>
      <c r="CB116" s="48"/>
      <c r="CC116" s="157"/>
      <c r="CD116" s="42"/>
      <c r="CE116" s="48"/>
      <c r="CF116" s="157"/>
      <c r="CG116" s="42"/>
      <c r="CH116" s="48"/>
      <c r="CI116" s="157"/>
      <c r="CJ116" s="42"/>
      <c r="CK116" s="48"/>
      <c r="CL116" s="157"/>
      <c r="CM116" s="42"/>
      <c r="CN116" s="48"/>
      <c r="CO116" s="157"/>
      <c r="CP116" s="42"/>
      <c r="CQ116" s="48"/>
      <c r="CR116" s="157"/>
      <c r="CS116" s="42"/>
      <c r="CT116" s="48"/>
      <c r="CU116" s="157"/>
      <c r="CV116" s="42"/>
      <c r="CW116" s="48"/>
      <c r="CX116" s="157"/>
      <c r="CY116" s="42"/>
      <c r="CZ116" s="48"/>
      <c r="DA116" s="157"/>
      <c r="DB116" s="42"/>
      <c r="DC116" s="48"/>
      <c r="DD116" s="157"/>
      <c r="DE116" s="42"/>
      <c r="DF116" s="48"/>
      <c r="DG116" s="157"/>
      <c r="DH116" s="42"/>
      <c r="DI116" s="48"/>
      <c r="DJ116" s="157"/>
    </row>
    <row r="117" spans="1:114" s="5" customFormat="1" ht="16.5" hidden="1" customHeight="1" outlineLevel="1" x14ac:dyDescent="0.35">
      <c r="A117" s="158">
        <v>880</v>
      </c>
      <c r="B117" s="55" t="s">
        <v>32</v>
      </c>
      <c r="C117" s="55" t="s">
        <v>39</v>
      </c>
      <c r="D117" s="1346">
        <v>45</v>
      </c>
      <c r="E117" s="1336">
        <v>5.5</v>
      </c>
      <c r="F117" s="1336">
        <v>10</v>
      </c>
      <c r="G117" s="1336">
        <v>2</v>
      </c>
      <c r="H117" s="1339">
        <f>+D117*F117*G117*E117</f>
        <v>4950</v>
      </c>
      <c r="I117" s="1342">
        <f>H117/E117</f>
        <v>900</v>
      </c>
      <c r="J117" s="42">
        <f>SUM(
SUMIFS(
'BLC Subcont'!$AE:$AE,
'BLC Subcont'!$U:$U,$A117,
'BLC Subcont'!$I:$I,L$9,
'BLC Subcont'!$AA:$AA,$B117,
'BLC Subcont'!$HZ:$HZ,"IN HOUSE (CUTTING PRESS)"
))</f>
        <v>0</v>
      </c>
      <c r="K117" s="124">
        <f>SUM(SUMIFS(
'BLC Subcont'!$BX:$BX,
'BLC Subcont'!$U:$U,$A117,
'BLC Subcont'!$I:$I,L$9,
'BLC Subcont'!$AA:$AA,$B117,
'BLC Subcont'!$HZ:$HZ,"IN HOUSE (CUTTING PRESS)"
))</f>
        <v>0</v>
      </c>
      <c r="L117" s="1349">
        <f t="shared" ref="L117" si="257">IF(L$11=0,0,MAX(K117:K119)/($D117*$F117*$G117*L$11))</f>
        <v>0</v>
      </c>
      <c r="M117" s="42">
        <f>SUM(
SUMIFS(
'BLC Subcont'!$AE:$AE,
'BLC Subcont'!$U:$U,$A117,
'BLC Subcont'!$I:$I,O$9,
'BLC Subcont'!$AA:$AA,$B117,
'BLC Subcont'!$HZ:$HZ,"IN HOUSE (CUTTING PRESS)"
))</f>
        <v>3768</v>
      </c>
      <c r="N117" s="124">
        <f>SUM(SUMIFS(
'BLC Subcont'!$BX:$BX,
'BLC Subcont'!$U:$U,$A117,
'BLC Subcont'!$I:$I,O$9,
'BLC Subcont'!$AA:$AA,$B117,
'BLC Subcont'!$HZ:$HZ,"IN HOUSE (CUTTING PRESS)"
))</f>
        <v>0</v>
      </c>
      <c r="O117" s="1333">
        <f t="shared" ref="O117" si="258">IF(O$11=0,0,MAX(N117:N119)/($D117*$F117*$G117*O$11))</f>
        <v>0</v>
      </c>
      <c r="P117" s="42">
        <f>SUM(
SUMIFS(
'BLC Subcont'!$AE:$AE,
'BLC Subcont'!$U:$U,$A117,
'BLC Subcont'!$I:$I,R$9,
'BLC Subcont'!$AA:$AA,$B117,
'BLC Subcont'!$HZ:$HZ,"IN HOUSE (CUTTING PRESS)"
))</f>
        <v>6264</v>
      </c>
      <c r="Q117" s="124">
        <f>SUM(SUMIFS(
'BLC Subcont'!$BX:$BX,
'BLC Subcont'!$U:$U,$A117,
'BLC Subcont'!$I:$I,R$9,
'BLC Subcont'!$AA:$AA,$B117,
'BLC Subcont'!$HZ:$HZ,"IN HOUSE (CUTTING PRESS)"
))</f>
        <v>0</v>
      </c>
      <c r="R117" s="1333">
        <f t="shared" ref="R117" si="259">IF(R$11=0,0,MAX(Q117:Q119)/($D117*$F117*$G117*R$11))</f>
        <v>0</v>
      </c>
      <c r="S117" s="42">
        <f>SUM(
SUMIFS(
'BLC Subcont'!$AE:$AE,
'BLC Subcont'!$U:$U,$A117,
'BLC Subcont'!$I:$I,U$9,
'BLC Subcont'!$AA:$AA,$B117,
'BLC Subcont'!$HZ:$HZ,"IN HOUSE (CUTTING PRESS)"
))</f>
        <v>6564</v>
      </c>
      <c r="T117" s="124">
        <f>SUM(SUMIFS(
'BLC Subcont'!$BX:$BX,
'BLC Subcont'!$U:$U,$A117,
'BLC Subcont'!$I:$I,U$9,
'BLC Subcont'!$AA:$AA,$B117,
'BLC Subcont'!$HZ:$HZ,"IN HOUSE (CUTTING PRESS)"
))</f>
        <v>1434</v>
      </c>
      <c r="U117" s="1333">
        <f>IF(U$11=0,0,MAX(T117:T119)/($D117*$F117*$G117*U$11))</f>
        <v>0</v>
      </c>
      <c r="V117" s="42">
        <v>6564</v>
      </c>
      <c r="W117" s="124">
        <v>1884</v>
      </c>
      <c r="X117" s="1333">
        <f>IF(X$11=0,0,MAX(W117:W119)/($D117*$F117*$G117*X$11))</f>
        <v>0.38060606060606061</v>
      </c>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42">
        <f>SUMIFS(RCCP!$IF$8:$IF$136,
RCCP!$A$8:$A$136,$A117,
RCCP!$C$8:$C$136,$B117
)+
(SUMIFS(RCCP!$IK$8:$IK$136,
RCCP!$A$8:$A$136,$A117,
RCCP!$C$8:$C$136,$B117)/4)</f>
        <v>7800</v>
      </c>
      <c r="BM117" s="124">
        <f>SUMIFS(RCCP!$IF$8:$IF$136,
RCCP!$A$8:$A$136,$A117,
RCCP!$C$8:$C$136,$B117
)+
(SUMIFS(RCCP!$IK$8:$IK$136,
RCCP!$A$8:$A$136,$A117,
RCCP!$C$8:$C$136,$B117)/4)</f>
        <v>7800</v>
      </c>
      <c r="BN117" s="1333">
        <f t="shared" ref="BN117" si="260">IFERROR(BM117/($I117*BN$11),0)</f>
        <v>1.5757575757575757</v>
      </c>
      <c r="BO117" s="42">
        <f>SUMIFS(RCCP!$IG$8:$IG$136,
RCCP!$A$8:$A$136,$A117,
RCCP!$C$8:$C$136,$B117
)+
(SUMIFS(RCCP!$IK$8:$IK$136,
RCCP!$A$8:$A$136,$A117,
RCCP!$C$8:$C$136,$B117)/4)</f>
        <v>9246</v>
      </c>
      <c r="BP117" s="124">
        <f>SUMIFS(RCCP!$IG$8:$IG$136,
RCCP!$A$8:$A$136,$A117,
RCCP!$C$8:$C$136,$B117
)+
(SUMIFS(RCCP!$IK$8:$IK$136,
RCCP!$A$8:$A$136,$A117,
RCCP!$C$8:$C$136,$B117)/4)</f>
        <v>9246</v>
      </c>
      <c r="BQ117" s="1333">
        <f t="shared" ref="BQ117" si="261">IFERROR(BP117/($I117*BQ$11),0)</f>
        <v>1.8678787878787879</v>
      </c>
      <c r="BR117" s="42">
        <f>SUMIFS(RCCP!$IH$8:$IH$136,
RCCP!$A$8:$A$136,$A117,
RCCP!$C$8:$C$136,$B117
)+
(SUMIFS(RCCP!$IK$8:$IK$136,
RCCP!$A$8:$A$136,$A117,
RCCP!$C$8:$C$136,$B117)/4)</f>
        <v>5238</v>
      </c>
      <c r="BS117" s="124">
        <f>SUMIFS(RCCP!$IH$8:$IH$136,
RCCP!$A$8:$A$136,$A117,
RCCP!$C$8:$C$136,$B117
)+
(SUMIFS(RCCP!$IK$8:$IK$136,
RCCP!$A$8:$A$136,$A117,
RCCP!$C$8:$C$136,$B117)/4)</f>
        <v>5238</v>
      </c>
      <c r="BT117" s="1333">
        <f t="shared" ref="BT117" si="262">IFERROR(BS117/($I117*BT$11),0)</f>
        <v>1.0581818181818181</v>
      </c>
      <c r="BU117" s="42">
        <f>SUMIFS(RCCP!$II$8:$II$136,
RCCP!$A$8:$A$136,$A117,
RCCP!$C$8:$C$136,$B117
)+
(SUMIFS(RCCP!$IK$8:$IK$136,
RCCP!$A$8:$A$136,$A117,
RCCP!$C$8:$C$136,$B117)/4)</f>
        <v>17184</v>
      </c>
      <c r="BV117" s="124">
        <f>SUMIFS(RCCP!$II$8:$II$136,
RCCP!$A$8:$A$136,$A117,
RCCP!$C$8:$C$136,$B117
)+
(SUMIFS(RCCP!$IK$8:$IK$136,
RCCP!$A$8:$A$136,$A117,
RCCP!$C$8:$C$136,$B117)/4)</f>
        <v>17184</v>
      </c>
      <c r="BW117" s="1333">
        <f t="shared" ref="BW117" si="263">IFERROR(BV117/($I117*BW$11),0)</f>
        <v>3.4715151515151517</v>
      </c>
      <c r="BX117" s="42">
        <f>SUMIFS(RCCP!$IN$8:$IN$136,
RCCP!$A$8:$A$136,$A117,
RCCP!$C$8:$C$136,$B117
)+
(SUMIFS(RCCP!$IT$8:$IT$136,
RCCP!$A$8:$A$136,$A117,
RCCP!$C$8:$C$136,$B117)/5)</f>
        <v>5353.2</v>
      </c>
      <c r="BY117" s="124">
        <f>SUMIFS(RCCP!$IN$8:$IN$136,
RCCP!$A$8:$A$136,$A117,
RCCP!$C$8:$C$136,$B117
)+
(SUMIFS(RCCP!$IT$8:$IT$136,
RCCP!$A$8:$A$136,$A117,
RCCP!$C$8:$C$136,$B117)/5)</f>
        <v>5353.2</v>
      </c>
      <c r="BZ117" s="1333">
        <f>IFERROR(BY117/($I117*BZ$11),0)</f>
        <v>1.0814545454545454</v>
      </c>
      <c r="CA117" s="42">
        <f>SUMIFS(RCCP!$IO$8:$IO$136,
RCCP!$A$8:$A$136,$A117,
RCCP!$C$8:$C$136,$B117
)+
(SUMIFS(RCCP!$IT$8:$IT$136,
RCCP!$A$8:$A$136,$A117,
RCCP!$C$8:$C$136,$B117)/5)</f>
        <v>1495.2</v>
      </c>
      <c r="CB117" s="124">
        <f>SUMIFS(RCCP!$IO$8:$IO$136,
RCCP!$A$8:$A$136,$A117,
RCCP!$C$8:$C$136,$B117
)+
(SUMIFS(RCCP!$IT$8:$IT$136,
RCCP!$A$8:$A$136,$A117,
RCCP!$C$8:$C$136,$B117)/5)</f>
        <v>1495.2</v>
      </c>
      <c r="CC117" s="1333">
        <f>IFERROR(CB117/($I117*CC$11),0)</f>
        <v>0.30206060606060608</v>
      </c>
      <c r="CD117" s="42">
        <f>SUMIFS(RCCP!$IP$8:$IP$136,
RCCP!$A$8:$A$136,$A117,
RCCP!$C$8:$C$136,$B117
)+
(SUMIFS(RCCP!$IT$8:$IT$136,
RCCP!$A$8:$A$136,$A117,
RCCP!$C$8:$C$136,$B117)/5)</f>
        <v>1213.2</v>
      </c>
      <c r="CE117" s="124">
        <f>SUMIFS(RCCP!$IP$8:$IP$136,
RCCP!$A$8:$A$136,$A117,
RCCP!$C$8:$C$136,$B117
)+
(SUMIFS(RCCP!$IT$8:$IT$136,
RCCP!$A$8:$A$136,$A117,
RCCP!$C$8:$C$136,$B117)/5)</f>
        <v>1213.2</v>
      </c>
      <c r="CF117" s="1333">
        <f>IFERROR(CE117/($I117*CF$11),0)</f>
        <v>0.24509090909090911</v>
      </c>
      <c r="CG117" s="42">
        <f>SUMIFS(RCCP!$IQ$8:$IQ$136,
RCCP!$A$8:$A$136,$A117,
RCCP!$C$8:$C$136,$B117
)+
(SUMIFS(RCCP!$IT$8:$IT$136,
RCCP!$A$8:$A$136,$A117,
RCCP!$C$8:$C$136,$B117)/5)</f>
        <v>2845.2</v>
      </c>
      <c r="CH117" s="124">
        <f>SUMIFS(RCCP!$IQ$8:$IQ$136,
RCCP!$A$8:$A$136,$A117,
RCCP!$C$8:$C$136,$B117
)+
(SUMIFS(RCCP!$IT$8:$IT$136,
RCCP!$A$8:$A$136,$A117,
RCCP!$C$8:$C$136,$B117)/5)</f>
        <v>2845.2</v>
      </c>
      <c r="CI117" s="1333">
        <f>IFERROR(CH117/($I117*CI$11),0)</f>
        <v>0.57478787878787874</v>
      </c>
      <c r="CJ117" s="42">
        <f>SUMIFS(RCCP!$IR$8:$IR$136,
RCCP!$A$8:$A$136,$A117,
RCCP!$C$8:$C$136,$B117
)+
(SUMIFS(RCCP!$IT$8:$IT$136,
RCCP!$A$8:$A$136,$A117,
RCCP!$C$8:$C$136,$B117)/5)</f>
        <v>3427.2</v>
      </c>
      <c r="CK117" s="124">
        <f>SUMIFS(RCCP!$IR$8:$IR$136,
RCCP!$A$8:$A$136,$A117,
RCCP!$C$8:$C$136,$B117
)+
(SUMIFS(RCCP!$IT$8:$IT$136,
RCCP!$A$8:$A$136,$A117,
RCCP!$C$8:$C$136,$B117)/5)</f>
        <v>3427.2</v>
      </c>
      <c r="CL117" s="1333">
        <f>IFERROR(CK117/($I117*CL$11),0)</f>
        <v>0.84622222222222221</v>
      </c>
      <c r="CM117" s="42">
        <f>SUMIFS(RCCP!$IW$8:$IW$136,
RCCP!$A$8:$A$136,$A117,
RCCP!$C$8:$C$136,$B117
)+
(SUMIFS(RCCP!$JB$8:$JB$136,
RCCP!$A$8:$A$136,$A117,
RCCP!$C$8:$C$136,$B117)/4)</f>
        <v>1399.5</v>
      </c>
      <c r="CN117" s="124">
        <f>SUMIFS(RCCP!$IW$8:$IW$136,
RCCP!$A$8:$A$136,$A117,
RCCP!$C$8:$C$136,$B117
)+
(SUMIFS(RCCP!$JB$8:$JB$136,
RCCP!$A$8:$A$136,$A117,
RCCP!$C$8:$C$136,$B117)/4)</f>
        <v>1399.5</v>
      </c>
      <c r="CO117" s="1333">
        <f t="shared" ref="CO117" si="264">IFERROR(CN117/($I117*CO$11),0)</f>
        <v>0.34555555555555556</v>
      </c>
      <c r="CP117" s="42">
        <f>SUMIFS(RCCP!$IX$8:$IX$136,
RCCP!$A$8:$A$136,$A117,
RCCP!$C$8:$C$136,$B117
)+
(SUMIFS(RCCP!$JB$8:$JB$136,
RCCP!$A$8:$A$136,$A117,
RCCP!$C$8:$C$136,$B117)/4)</f>
        <v>1399.5</v>
      </c>
      <c r="CQ117" s="124">
        <f>SUMIFS(RCCP!$IX$8:$IX$136,
RCCP!$A$8:$A$136,$A117,
RCCP!$C$8:$C$136,$B117
)+
(SUMIFS(RCCP!$JB$8:$JB$136,
RCCP!$A$8:$A$136,$A117,
RCCP!$C$8:$C$136,$B117)/4)</f>
        <v>1399.5</v>
      </c>
      <c r="CR117" s="1333">
        <f t="shared" ref="CR117" si="265">IFERROR(CQ117/($I117*CR$11),0)</f>
        <v>0.28272727272727272</v>
      </c>
      <c r="CS117" s="42">
        <f>SUMIFS(RCCP!$IY$8:$IY$136,
RCCP!$A$8:$A$136,$A117,
RCCP!$C$8:$C$136,$B117
)+
(SUMIFS(RCCP!$JB$8:$JB$136,
RCCP!$A$8:$A$136,$A117,
RCCP!$C$8:$C$136,$B117)/4)</f>
        <v>1399.5</v>
      </c>
      <c r="CT117" s="124">
        <f>SUMIFS(RCCP!$IY$8:$IY$136,
RCCP!$A$8:$A$136,$A117,
RCCP!$C$8:$C$136,$B117
)+
(SUMIFS(RCCP!$JB$8:$JB$136,
RCCP!$A$8:$A$136,$A117,
RCCP!$C$8:$C$136,$B117)/4)</f>
        <v>1399.5</v>
      </c>
      <c r="CU117" s="1333">
        <f t="shared" ref="CU117" si="266">IFERROR(CT117/($I117*CU$11),0)</f>
        <v>0.28272727272727272</v>
      </c>
      <c r="CV117" s="42">
        <f>SUMIFS(RCCP!$IZ$8:$IZ$136,
RCCP!$A$8:$A$136,$A117,
RCCP!$C$8:$C$136,$B117
)+
(SUMIFS(RCCP!$JB$8:$JB$136,
RCCP!$A$8:$A$136,$A117,
RCCP!$C$8:$C$136,$B117)/4)</f>
        <v>1399.5</v>
      </c>
      <c r="CW117" s="124">
        <f>SUMIFS(RCCP!$IZ$8:$IZ$136,
RCCP!$A$8:$A$136,$A117,
RCCP!$C$8:$C$136,$B117
)+
(SUMIFS(RCCP!$JB$8:$JB$136,
RCCP!$A$8:$A$136,$A117,
RCCP!$C$8:$C$136,$B117)/4)</f>
        <v>1399.5</v>
      </c>
      <c r="CX117" s="1333">
        <f t="shared" ref="CX117" si="267">IFERROR(CW117/($I117*CX$11),0)</f>
        <v>0.28272727272727272</v>
      </c>
      <c r="CY117" s="42">
        <f>SUMIFS(RCCP!$JE$8:$JE$136,
RCCP!$A$8:$A$136,$A117,
RCCP!$C$8:$C$136,$B117
)+
(SUMIFS(RCCP!$JJ$8:$JJ$136,
RCCP!$A$8:$A$136,$A117,
RCCP!$C$8:$C$136,$B117)/4)</f>
        <v>7252.5</v>
      </c>
      <c r="CZ117" s="124">
        <f>SUMIFS(RCCP!$JE$8:$JE$136,
RCCP!$A$8:$A$136,$A117,
RCCP!$C$8:$C$136,$B117
)+
(SUMIFS(RCCP!$JJ$8:$JJ$136,
RCCP!$A$8:$A$136,$A117,
RCCP!$C$8:$C$136,$B117)/4)</f>
        <v>7252.5</v>
      </c>
      <c r="DA117" s="1333">
        <f t="shared" ref="DA117" si="268">IFERROR(CZ117/($I117*DA$11),0)</f>
        <v>1.4651515151515151</v>
      </c>
      <c r="DB117" s="42">
        <f>SUMIFS(RCCP!$JF$8:$JF$136,
RCCP!$A$8:$A$136,$A117,
RCCP!$C$8:$C$136,$B117
)+
(SUMIFS(RCCP!$JJ$8:$JJ$136,
RCCP!$A$8:$A$136,$A117,
RCCP!$C$8:$C$136,$B117)/4)</f>
        <v>7252.5</v>
      </c>
      <c r="DC117" s="124">
        <f>SUMIFS(RCCP!$JF$8:$JF$136,
RCCP!$A$8:$A$136,$A117,
RCCP!$C$8:$C$136,$B117
)+
(SUMIFS(RCCP!$JJ$8:$JJ$136,
RCCP!$A$8:$A$136,$A117,
RCCP!$C$8:$C$136,$B117)/4)</f>
        <v>7252.5</v>
      </c>
      <c r="DD117" s="1333">
        <f t="shared" ref="DD117" si="269">IFERROR(DC117/($I117*DD$11),0)</f>
        <v>1.4651515151515151</v>
      </c>
      <c r="DE117" s="42">
        <f>SUMIFS(RCCP!$JG$8:$JG$136,
RCCP!$A$8:$A$136,$A117,
RCCP!$C$8:$C$136,$B117
)+
(SUMIFS(RCCP!$JJ$8:$JJ$136,
RCCP!$A$8:$A$136,$A117,
RCCP!$C$8:$C$136,$B117)/4)</f>
        <v>7252.5</v>
      </c>
      <c r="DF117" s="124">
        <f>SUMIFS(RCCP!$JG$8:$JG$136,
RCCP!$A$8:$A$136,$A117,
RCCP!$C$8:$C$136,$B117
)+
(SUMIFS(RCCP!$JJ$8:$JJ$136,
RCCP!$A$8:$A$136,$A117,
RCCP!$C$8:$C$136,$B117)/4)</f>
        <v>7252.5</v>
      </c>
      <c r="DG117" s="1333">
        <f t="shared" ref="DG117" si="270">IFERROR(DF117/($I117*DG$11),0)</f>
        <v>1.7907407407407407</v>
      </c>
      <c r="DH117" s="42">
        <f>SUMIFS(RCCP!$JH$8:$JH$136,
RCCP!$A$8:$A$136,$A117,
RCCP!$C$8:$C$136,$B117
)+
(SUMIFS(RCCP!$JJ$8:$JJ$136,
RCCP!$A$8:$A$136,$A117,
RCCP!$C$8:$C$136,$B117)/4)</f>
        <v>7252.5</v>
      </c>
      <c r="DI117" s="124">
        <f>SUMIFS(RCCP!$JH$8:$JH$136,
RCCP!$A$8:$A$136,$A117,
RCCP!$C$8:$C$136,$B117
)+
(SUMIFS(RCCP!$JJ$8:$JJ$136,
RCCP!$A$8:$A$136,$A117,
RCCP!$C$8:$C$136,$B117)/4)</f>
        <v>7252.5</v>
      </c>
      <c r="DJ117" s="1333">
        <f t="shared" ref="DJ117" si="271">IFERROR(DI117/($I117*DJ$11),0)</f>
        <v>1.4651515151515151</v>
      </c>
    </row>
    <row r="118" spans="1:114" s="5" customFormat="1" ht="16.5" hidden="1" customHeight="1" outlineLevel="1" x14ac:dyDescent="0.35">
      <c r="A118" s="64">
        <v>880</v>
      </c>
      <c r="B118" s="65" t="s">
        <v>32</v>
      </c>
      <c r="C118" s="39" t="s">
        <v>42</v>
      </c>
      <c r="D118" s="1347"/>
      <c r="E118" s="1337"/>
      <c r="F118" s="1337"/>
      <c r="G118" s="1337"/>
      <c r="H118" s="1340"/>
      <c r="I118" s="1343"/>
      <c r="J118" s="42">
        <f>SUM(
SUMIFS(
'BLC Subcont'!$AE:$AE,
'BLC Subcont'!$U:$U,$A118,
'BLC Subcont'!$I:$I,L$9,
'BLC Subcont'!$AA:$AA,$B118,
'BLC Subcont'!$HY:$HY,"IN HOUSE (CUTTING PRESS)"
))</f>
        <v>0</v>
      </c>
      <c r="K118" s="124">
        <f>SUM(SUMIFS(
'BLC Subcont'!$BV:$BV,
'BLC Subcont'!$U:$U,$A118,
'BLC Subcont'!$I:$I,L$9,
'BLC Subcont'!$AA:$AA,$B118,
'BLC Subcont'!$HY:$HY,"IN HOUSE (CUTTING PRESS)"
))</f>
        <v>0</v>
      </c>
      <c r="L118" s="1350"/>
      <c r="M118" s="42">
        <f>SUM(
SUMIFS(
'BLC Subcont'!$AE:$AE,
'BLC Subcont'!$U:$U,$A118,
'BLC Subcont'!$I:$I,O$9,
'BLC Subcont'!$AA:$AA,$B118,
'BLC Subcont'!$HY:$HY,"IN HOUSE (CUTTING PRESS)"
))</f>
        <v>3768</v>
      </c>
      <c r="N118" s="124">
        <f>SUM(SUMIFS(
'BLC Subcont'!$BV:$BV,
'BLC Subcont'!$U:$U,$A118,
'BLC Subcont'!$I:$I,O$9,
'BLC Subcont'!$AA:$AA,$B118,
'BLC Subcont'!$HY:$HY,"IN HOUSE (CUTTING PRESS)"
))</f>
        <v>0</v>
      </c>
      <c r="O118" s="1334"/>
      <c r="P118" s="42">
        <f>SUM(
SUMIFS(
'BLC Subcont'!$AE:$AE,
'BLC Subcont'!$U:$U,$A118,
'BLC Subcont'!$I:$I,R$9,
'BLC Subcont'!$AA:$AA,$B118,
'BLC Subcont'!$HY:$HY,"IN HOUSE (CUTTING PRESS)"
))</f>
        <v>6264</v>
      </c>
      <c r="Q118" s="124">
        <f>SUM(SUMIFS(
'BLC Subcont'!$BV:$BV,
'BLC Subcont'!$U:$U,$A118,
'BLC Subcont'!$I:$I,R$9,
'BLC Subcont'!$AA:$AA,$B118,
'BLC Subcont'!$HY:$HY,"IN HOUSE (CUTTING PRESS)"
))</f>
        <v>0</v>
      </c>
      <c r="R118" s="1334"/>
      <c r="S118" s="42">
        <f>SUM(
SUMIFS(
'BLC Subcont'!$AE:$AE,
'BLC Subcont'!$U:$U,$A118,
'BLC Subcont'!$I:$I,U$9,
'BLC Subcont'!$AA:$AA,$B118,
'BLC Subcont'!$HY:$HY,"IN HOUSE (CUTTING PRESS)"
))</f>
        <v>6564</v>
      </c>
      <c r="T118" s="124">
        <f>SUM(SUMIFS(
'BLC Subcont'!$BV:$BV,
'BLC Subcont'!$U:$U,$A118,
'BLC Subcont'!$I:$I,U$9,
'BLC Subcont'!$AA:$AA,$B118,
'BLC Subcont'!$HY:$HY,"IN HOUSE (CUTTING PRESS)"
))</f>
        <v>1434</v>
      </c>
      <c r="U118" s="1334"/>
      <c r="V118" s="42">
        <v>6564</v>
      </c>
      <c r="W118" s="124">
        <v>1884</v>
      </c>
      <c r="X118" s="1334"/>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s="42">
        <f>SUMIFS(RCCP!$IF$8:$IF$136,
RCCP!$A$8:$A$136,$A118,
RCCP!$C$8:$C$136,$B118
)+
(SUMIFS(RCCP!$IK$8:$IK$136,
RCCP!$A$8:$A$136,$A118,
RCCP!$C$8:$C$136,$B118)/4)</f>
        <v>7800</v>
      </c>
      <c r="BM118" s="124">
        <f>SUMIFS(RCCP!$IF$8:$IF$136,
RCCP!$A$8:$A$136,$A118,
RCCP!$C$8:$C$136,$B118
)+
(SUMIFS(RCCP!$IK$8:$IK$136,
RCCP!$A$8:$A$136,$A118,
RCCP!$C$8:$C$136,$B118)/4)</f>
        <v>7800</v>
      </c>
      <c r="BN118" s="1334"/>
      <c r="BO118" s="42">
        <f>SUMIFS(RCCP!$IG$8:$IG$136,
RCCP!$A$8:$A$136,$A118,
RCCP!$C$8:$C$136,$B118
)+
(SUMIFS(RCCP!$IK$8:$IK$136,
RCCP!$A$8:$A$136,$A118,
RCCP!$C$8:$C$136,$B118)/4)</f>
        <v>9246</v>
      </c>
      <c r="BP118" s="124">
        <f>SUMIFS(RCCP!$IG$8:$IG$136,
RCCP!$A$8:$A$136,$A118,
RCCP!$C$8:$C$136,$B118
)+
(SUMIFS(RCCP!$IK$8:$IK$136,
RCCP!$A$8:$A$136,$A118,
RCCP!$C$8:$C$136,$B118)/4)</f>
        <v>9246</v>
      </c>
      <c r="BQ118" s="1334"/>
      <c r="BR118" s="42">
        <f>SUMIFS(RCCP!$IH$8:$IH$136,
RCCP!$A$8:$A$136,$A118,
RCCP!$C$8:$C$136,$B118
)+
(SUMIFS(RCCP!$IK$8:$IK$136,
RCCP!$A$8:$A$136,$A118,
RCCP!$C$8:$C$136,$B118)/4)</f>
        <v>5238</v>
      </c>
      <c r="BS118" s="124">
        <f>SUMIFS(RCCP!$IH$8:$IH$136,
RCCP!$A$8:$A$136,$A118,
RCCP!$C$8:$C$136,$B118
)+
(SUMIFS(RCCP!$IK$8:$IK$136,
RCCP!$A$8:$A$136,$A118,
RCCP!$C$8:$C$136,$B118)/4)</f>
        <v>5238</v>
      </c>
      <c r="BT118" s="1334"/>
      <c r="BU118" s="42">
        <f>SUMIFS(RCCP!$II$8:$II$136,
RCCP!$A$8:$A$136,$A118,
RCCP!$C$8:$C$136,$B118
)+
(SUMIFS(RCCP!$IK$8:$IK$136,
RCCP!$A$8:$A$136,$A118,
RCCP!$C$8:$C$136,$B118)/4)</f>
        <v>17184</v>
      </c>
      <c r="BV118" s="124">
        <f>SUMIFS(RCCP!$II$8:$II$136,
RCCP!$A$8:$A$136,$A118,
RCCP!$C$8:$C$136,$B118
)+
(SUMIFS(RCCP!$IK$8:$IK$136,
RCCP!$A$8:$A$136,$A118,
RCCP!$C$8:$C$136,$B118)/4)</f>
        <v>17184</v>
      </c>
      <c r="BW118" s="1334"/>
      <c r="BX118" s="42">
        <f>SUMIFS(RCCP!$IN$8:$IN$136,
RCCP!$A$8:$A$136,$A118,
RCCP!$C$8:$C$136,$B118
)+
(SUMIFS(RCCP!$IT$8:$IT$136,
RCCP!$A$8:$A$136,$A118,
RCCP!$C$8:$C$136,$B118)/5)</f>
        <v>5353.2</v>
      </c>
      <c r="BY118" s="124">
        <f>SUMIFS(RCCP!$IN$8:$IN$136,
RCCP!$A$8:$A$136,$A118,
RCCP!$C$8:$C$136,$B118
)+
(SUMIFS(RCCP!$IT$8:$IT$136,
RCCP!$A$8:$A$136,$A118,
RCCP!$C$8:$C$136,$B118)/5)</f>
        <v>5353.2</v>
      </c>
      <c r="BZ118" s="1334"/>
      <c r="CA118" s="42">
        <f>SUMIFS(RCCP!$IO$8:$IO$136,
RCCP!$A$8:$A$136,$A118,
RCCP!$C$8:$C$136,$B118
)+
(SUMIFS(RCCP!$IT$8:$IT$136,
RCCP!$A$8:$A$136,$A118,
RCCP!$C$8:$C$136,$B118)/5)</f>
        <v>1495.2</v>
      </c>
      <c r="CB118" s="124">
        <f>SUMIFS(RCCP!$IO$8:$IO$136,
RCCP!$A$8:$A$136,$A118,
RCCP!$C$8:$C$136,$B118
)+
(SUMIFS(RCCP!$IT$8:$IT$136,
RCCP!$A$8:$A$136,$A118,
RCCP!$C$8:$C$136,$B118)/5)</f>
        <v>1495.2</v>
      </c>
      <c r="CC118" s="1334"/>
      <c r="CD118" s="42">
        <f>SUMIFS(RCCP!$IP$8:$IP$136,
RCCP!$A$8:$A$136,$A118,
RCCP!$C$8:$C$136,$B118
)+
(SUMIFS(RCCP!$IT$8:$IT$136,
RCCP!$A$8:$A$136,$A118,
RCCP!$C$8:$C$136,$B118)/5)</f>
        <v>1213.2</v>
      </c>
      <c r="CE118" s="124">
        <f>SUMIFS(RCCP!$IP$8:$IP$136,
RCCP!$A$8:$A$136,$A118,
RCCP!$C$8:$C$136,$B118
)+
(SUMIFS(RCCP!$IT$8:$IT$136,
RCCP!$A$8:$A$136,$A118,
RCCP!$C$8:$C$136,$B118)/5)</f>
        <v>1213.2</v>
      </c>
      <c r="CF118" s="1334"/>
      <c r="CG118" s="42">
        <f>SUMIFS(RCCP!$IQ$8:$IQ$136,
RCCP!$A$8:$A$136,$A118,
RCCP!$C$8:$C$136,$B118
)+
(SUMIFS(RCCP!$IT$8:$IT$136,
RCCP!$A$8:$A$136,$A118,
RCCP!$C$8:$C$136,$B118)/5)</f>
        <v>2845.2</v>
      </c>
      <c r="CH118" s="124">
        <f>SUMIFS(RCCP!$IQ$8:$IQ$136,
RCCP!$A$8:$A$136,$A118,
RCCP!$C$8:$C$136,$B118
)+
(SUMIFS(RCCP!$IT$8:$IT$136,
RCCP!$A$8:$A$136,$A118,
RCCP!$C$8:$C$136,$B118)/5)</f>
        <v>2845.2</v>
      </c>
      <c r="CI118" s="1334"/>
      <c r="CJ118" s="42">
        <f>SUMIFS(RCCP!$IR$8:$IR$136,
RCCP!$A$8:$A$136,$A118,
RCCP!$C$8:$C$136,$B118
)+
(SUMIFS(RCCP!$IT$8:$IT$136,
RCCP!$A$8:$A$136,$A118,
RCCP!$C$8:$C$136,$B118)/5)</f>
        <v>3427.2</v>
      </c>
      <c r="CK118" s="124">
        <f>SUMIFS(RCCP!$IR$8:$IR$136,
RCCP!$A$8:$A$136,$A118,
RCCP!$C$8:$C$136,$B118
)+
(SUMIFS(RCCP!$IT$8:$IT$136,
RCCP!$A$8:$A$136,$A118,
RCCP!$C$8:$C$136,$B118)/5)</f>
        <v>3427.2</v>
      </c>
      <c r="CL118" s="1334"/>
      <c r="CM118" s="42">
        <f>SUMIFS(RCCP!$IW$8:$IW$136,
RCCP!$A$8:$A$136,$A118,
RCCP!$C$8:$C$136,$B118
)+
(SUMIFS(RCCP!$JB$8:$JB$136,
RCCP!$A$8:$A$136,$A118,
RCCP!$C$8:$C$136,$B118)/4)</f>
        <v>1399.5</v>
      </c>
      <c r="CN118" s="124">
        <f>SUMIFS(RCCP!$IW$8:$IW$136,
RCCP!$A$8:$A$136,$A118,
RCCP!$C$8:$C$136,$B118
)+
(SUMIFS(RCCP!$JB$8:$JB$136,
RCCP!$A$8:$A$136,$A118,
RCCP!$C$8:$C$136,$B118)/4)</f>
        <v>1399.5</v>
      </c>
      <c r="CO118" s="1334"/>
      <c r="CP118" s="42">
        <f>SUMIFS(RCCP!$IX$8:$IX$136,
RCCP!$A$8:$A$136,$A118,
RCCP!$C$8:$C$136,$B118
)+
(SUMIFS(RCCP!$JB$8:$JB$136,
RCCP!$A$8:$A$136,$A118,
RCCP!$C$8:$C$136,$B118)/4)</f>
        <v>1399.5</v>
      </c>
      <c r="CQ118" s="124">
        <f>SUMIFS(RCCP!$IX$8:$IX$136,
RCCP!$A$8:$A$136,$A118,
RCCP!$C$8:$C$136,$B118
)+
(SUMIFS(RCCP!$JB$8:$JB$136,
RCCP!$A$8:$A$136,$A118,
RCCP!$C$8:$C$136,$B118)/4)</f>
        <v>1399.5</v>
      </c>
      <c r="CR118" s="1334"/>
      <c r="CS118" s="42">
        <f>SUMIFS(RCCP!$IY$8:$IY$136,
RCCP!$A$8:$A$136,$A118,
RCCP!$C$8:$C$136,$B118
)+
(SUMIFS(RCCP!$JB$8:$JB$136,
RCCP!$A$8:$A$136,$A118,
RCCP!$C$8:$C$136,$B118)/4)</f>
        <v>1399.5</v>
      </c>
      <c r="CT118" s="124">
        <f>SUMIFS(RCCP!$IY$8:$IY$136,
RCCP!$A$8:$A$136,$A118,
RCCP!$C$8:$C$136,$B118
)+
(SUMIFS(RCCP!$JB$8:$JB$136,
RCCP!$A$8:$A$136,$A118,
RCCP!$C$8:$C$136,$B118)/4)</f>
        <v>1399.5</v>
      </c>
      <c r="CU118" s="1334"/>
      <c r="CV118" s="42">
        <f>SUMIFS(RCCP!$IZ$8:$IZ$136,
RCCP!$A$8:$A$136,$A118,
RCCP!$C$8:$C$136,$B118
)+
(SUMIFS(RCCP!$JB$8:$JB$136,
RCCP!$A$8:$A$136,$A118,
RCCP!$C$8:$C$136,$B118)/4)</f>
        <v>1399.5</v>
      </c>
      <c r="CW118" s="124">
        <f>SUMIFS(RCCP!$IZ$8:$IZ$136,
RCCP!$A$8:$A$136,$A118,
RCCP!$C$8:$C$136,$B118
)+
(SUMIFS(RCCP!$JB$8:$JB$136,
RCCP!$A$8:$A$136,$A118,
RCCP!$C$8:$C$136,$B118)/4)</f>
        <v>1399.5</v>
      </c>
      <c r="CX118" s="1334"/>
      <c r="CY118" s="42">
        <f>SUMIFS(RCCP!$JE$8:$JE$136,
RCCP!$A$8:$A$136,$A118,
RCCP!$C$8:$C$136,$B118
)+
(SUMIFS(RCCP!$JJ$8:$JJ$136,
RCCP!$A$8:$A$136,$A118,
RCCP!$C$8:$C$136,$B118)/4)</f>
        <v>7252.5</v>
      </c>
      <c r="CZ118" s="124">
        <f>SUMIFS(RCCP!$JE$8:$JE$136,
RCCP!$A$8:$A$136,$A118,
RCCP!$C$8:$C$136,$B118
)+
(SUMIFS(RCCP!$JJ$8:$JJ$136,
RCCP!$A$8:$A$136,$A118,
RCCP!$C$8:$C$136,$B118)/4)</f>
        <v>7252.5</v>
      </c>
      <c r="DA118" s="1334"/>
      <c r="DB118" s="42">
        <f>SUMIFS(RCCP!$JF$8:$JF$136,
RCCP!$A$8:$A$136,$A118,
RCCP!$C$8:$C$136,$B118
)+
(SUMIFS(RCCP!$JJ$8:$JJ$136,
RCCP!$A$8:$A$136,$A118,
RCCP!$C$8:$C$136,$B118)/4)</f>
        <v>7252.5</v>
      </c>
      <c r="DC118" s="124">
        <f>SUMIFS(RCCP!$JF$8:$JF$136,
RCCP!$A$8:$A$136,$A118,
RCCP!$C$8:$C$136,$B118
)+
(SUMIFS(RCCP!$JJ$8:$JJ$136,
RCCP!$A$8:$A$136,$A118,
RCCP!$C$8:$C$136,$B118)/4)</f>
        <v>7252.5</v>
      </c>
      <c r="DD118" s="1334"/>
      <c r="DE118" s="42">
        <f>SUMIFS(RCCP!$JG$8:$JG$136,
RCCP!$A$8:$A$136,$A118,
RCCP!$C$8:$C$136,$B118
)+
(SUMIFS(RCCP!$JJ$8:$JJ$136,
RCCP!$A$8:$A$136,$A118,
RCCP!$C$8:$C$136,$B118)/4)</f>
        <v>7252.5</v>
      </c>
      <c r="DF118" s="124">
        <f>SUMIFS(RCCP!$JG$8:$JG$136,
RCCP!$A$8:$A$136,$A118,
RCCP!$C$8:$C$136,$B118
)+
(SUMIFS(RCCP!$JJ$8:$JJ$136,
RCCP!$A$8:$A$136,$A118,
RCCP!$C$8:$C$136,$B118)/4)</f>
        <v>7252.5</v>
      </c>
      <c r="DG118" s="1334"/>
      <c r="DH118" s="42">
        <f>SUMIFS(RCCP!$JH$8:$JH$136,
RCCP!$A$8:$A$136,$A118,
RCCP!$C$8:$C$136,$B118
)+
(SUMIFS(RCCP!$JJ$8:$JJ$136,
RCCP!$A$8:$A$136,$A118,
RCCP!$C$8:$C$136,$B118)/4)</f>
        <v>7252.5</v>
      </c>
      <c r="DI118" s="124">
        <f>SUMIFS(RCCP!$JH$8:$JH$136,
RCCP!$A$8:$A$136,$A118,
RCCP!$C$8:$C$136,$B118
)+
(SUMIFS(RCCP!$JJ$8:$JJ$136,
RCCP!$A$8:$A$136,$A118,
RCCP!$C$8:$C$136,$B118)/4)</f>
        <v>7252.5</v>
      </c>
      <c r="DJ118" s="1334"/>
    </row>
    <row r="119" spans="1:114" s="5" customFormat="1" ht="16.5" hidden="1" customHeight="1" outlineLevel="1" x14ac:dyDescent="0.35">
      <c r="A119" s="64">
        <v>880</v>
      </c>
      <c r="B119" s="65" t="s">
        <v>32</v>
      </c>
      <c r="C119" s="39" t="s">
        <v>103</v>
      </c>
      <c r="D119" s="1348"/>
      <c r="E119" s="1338"/>
      <c r="F119" s="1338"/>
      <c r="G119" s="1338"/>
      <c r="H119" s="1341"/>
      <c r="I119" s="1344"/>
      <c r="J119" s="42">
        <f>SUM(
SUMIFS(
'BLC Subcont'!$AE:$AE,
'BLC Subcont'!$U:$U,$A119,
'BLC Subcont'!$I:$I,L$9,
'BLC Subcont'!$AA:$AA,$B119,
'BLC Subcont'!$IA:$IA,"IN HOUSE (CUTTING PRESS)"
))</f>
        <v>0</v>
      </c>
      <c r="K119" s="124">
        <f>SUM(SUMIFS(
'BLC Subcont'!$BW:$BW,
'BLC Subcont'!$U:$U,$A119,
'BLC Subcont'!$I:$I,L$9,
'BLC Subcont'!$AA:$AA,$B119,
'BLC Subcont'!$IA:$IA,"IN HOUSE (CUTTING PRESS)"
))</f>
        <v>0</v>
      </c>
      <c r="L119" s="1351"/>
      <c r="M119" s="42">
        <f>SUM(
SUMIFS(
'BLC Subcont'!$AE:$AE,
'BLC Subcont'!$U:$U,$A119,
'BLC Subcont'!$I:$I,O$9,
'BLC Subcont'!$AA:$AA,$B119,
'BLC Subcont'!$IA:$IA,"IN HOUSE (CUTTING PRESS)"
))</f>
        <v>3768</v>
      </c>
      <c r="N119" s="124">
        <f>SUM(SUMIFS(
'BLC Subcont'!$BW:$BW,
'BLC Subcont'!$U:$U,$A119,
'BLC Subcont'!$I:$I,O$9,
'BLC Subcont'!$AA:$AA,$B119,
'BLC Subcont'!$IA:$IA,"IN HOUSE (CUTTING PRESS)"
))</f>
        <v>0</v>
      </c>
      <c r="O119" s="1335"/>
      <c r="P119" s="42">
        <f>SUM(
SUMIFS(
'BLC Subcont'!$AE:$AE,
'BLC Subcont'!$U:$U,$A119,
'BLC Subcont'!$I:$I,R$9,
'BLC Subcont'!$AA:$AA,$B119,
'BLC Subcont'!$IA:$IA,"IN HOUSE (CUTTING PRESS)"
))</f>
        <v>6264</v>
      </c>
      <c r="Q119" s="124">
        <f>SUM(SUMIFS(
'BLC Subcont'!$BW:$BW,
'BLC Subcont'!$U:$U,$A119,
'BLC Subcont'!$I:$I,R$9,
'BLC Subcont'!$AA:$AA,$B119,
'BLC Subcont'!$IA:$IA,"IN HOUSE (CUTTING PRESS)"
))</f>
        <v>0</v>
      </c>
      <c r="R119" s="1335"/>
      <c r="S119" s="42">
        <f>SUM(
SUMIFS(
'BLC Subcont'!$AE:$AE,
'BLC Subcont'!$U:$U,$A119,
'BLC Subcont'!$I:$I,U$9,
'BLC Subcont'!$AA:$AA,$B119,
'BLC Subcont'!$IA:$IA,"IN HOUSE (CUTTING PRESS)"
))</f>
        <v>6210</v>
      </c>
      <c r="T119" s="124">
        <f>SUM(SUMIFS(
'BLC Subcont'!$BW:$BW,
'BLC Subcont'!$U:$U,$A119,
'BLC Subcont'!$I:$I,U$9,
'BLC Subcont'!$AA:$AA,$B119,
'BLC Subcont'!$IA:$IA,"IN HOUSE (CUTTING PRESS)"
))</f>
        <v>1434</v>
      </c>
      <c r="U119" s="1335"/>
      <c r="V119" s="42">
        <v>6564</v>
      </c>
      <c r="W119" s="124">
        <v>1884</v>
      </c>
      <c r="X119" s="1335"/>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42">
        <f>SUMIFS(RCCP!$IF$8:$IF$136,
RCCP!$A$8:$A$136,$A119,
RCCP!$C$8:$C$136,$B119
)+
(SUMIFS(RCCP!$IK$8:$IK$136,
RCCP!$A$8:$A$136,$A119,
RCCP!$C$8:$C$136,$B119)/4)</f>
        <v>7800</v>
      </c>
      <c r="BM119" s="124">
        <f>SUMIFS(RCCP!$IF$8:$IF$136,
RCCP!$A$8:$A$136,$A119,
RCCP!$C$8:$C$136,$B119
)+
(SUMIFS(RCCP!$IK$8:$IK$136,
RCCP!$A$8:$A$136,$A119,
RCCP!$C$8:$C$136,$B119)/4)</f>
        <v>7800</v>
      </c>
      <c r="BN119" s="1335"/>
      <c r="BO119" s="42">
        <f>SUMIFS(RCCP!$IG$8:$IG$136,
RCCP!$A$8:$A$136,$A119,
RCCP!$C$8:$C$136,$B119
)+
(SUMIFS(RCCP!$IK$8:$IK$136,
RCCP!$A$8:$A$136,$A119,
RCCP!$C$8:$C$136,$B119)/4)</f>
        <v>9246</v>
      </c>
      <c r="BP119" s="124">
        <f>SUMIFS(RCCP!$IG$8:$IG$136,
RCCP!$A$8:$A$136,$A119,
RCCP!$C$8:$C$136,$B119
)+
(SUMIFS(RCCP!$IK$8:$IK$136,
RCCP!$A$8:$A$136,$A119,
RCCP!$C$8:$C$136,$B119)/4)</f>
        <v>9246</v>
      </c>
      <c r="BQ119" s="1335"/>
      <c r="BR119" s="42">
        <f>SUMIFS(RCCP!$IH$8:$IH$136,
RCCP!$A$8:$A$136,$A119,
RCCP!$C$8:$C$136,$B119
)+
(SUMIFS(RCCP!$IK$8:$IK$136,
RCCP!$A$8:$A$136,$A119,
RCCP!$C$8:$C$136,$B119)/4)</f>
        <v>5238</v>
      </c>
      <c r="BS119" s="124">
        <f>SUMIFS(RCCP!$IH$8:$IH$136,
RCCP!$A$8:$A$136,$A119,
RCCP!$C$8:$C$136,$B119
)+
(SUMIFS(RCCP!$IK$8:$IK$136,
RCCP!$A$8:$A$136,$A119,
RCCP!$C$8:$C$136,$B119)/4)</f>
        <v>5238</v>
      </c>
      <c r="BT119" s="1335"/>
      <c r="BU119" s="42">
        <f>SUMIFS(RCCP!$II$8:$II$136,
RCCP!$A$8:$A$136,$A119,
RCCP!$C$8:$C$136,$B119
)+
(SUMIFS(RCCP!$IK$8:$IK$136,
RCCP!$A$8:$A$136,$A119,
RCCP!$C$8:$C$136,$B119)/4)</f>
        <v>17184</v>
      </c>
      <c r="BV119" s="124">
        <f>SUMIFS(RCCP!$II$8:$II$136,
RCCP!$A$8:$A$136,$A119,
RCCP!$C$8:$C$136,$B119
)+
(SUMIFS(RCCP!$IK$8:$IK$136,
RCCP!$A$8:$A$136,$A119,
RCCP!$C$8:$C$136,$B119)/4)</f>
        <v>17184</v>
      </c>
      <c r="BW119" s="1335"/>
      <c r="BX119" s="42">
        <f>SUMIFS(RCCP!$IN$8:$IN$136,
RCCP!$A$8:$A$136,$A119,
RCCP!$C$8:$C$136,$B119
)+
(SUMIFS(RCCP!$IT$8:$IT$136,
RCCP!$A$8:$A$136,$A119,
RCCP!$C$8:$C$136,$B119)/5)</f>
        <v>5353.2</v>
      </c>
      <c r="BY119" s="124">
        <f>SUMIFS(RCCP!$IN$8:$IN$136,
RCCP!$A$8:$A$136,$A119,
RCCP!$C$8:$C$136,$B119
)+
(SUMIFS(RCCP!$IT$8:$IT$136,
RCCP!$A$8:$A$136,$A119,
RCCP!$C$8:$C$136,$B119)/5)</f>
        <v>5353.2</v>
      </c>
      <c r="BZ119" s="1335"/>
      <c r="CA119" s="42">
        <f>SUMIFS(RCCP!$IO$8:$IO$136,
RCCP!$A$8:$A$136,$A119,
RCCP!$C$8:$C$136,$B119
)+
(SUMIFS(RCCP!$IT$8:$IT$136,
RCCP!$A$8:$A$136,$A119,
RCCP!$C$8:$C$136,$B119)/5)</f>
        <v>1495.2</v>
      </c>
      <c r="CB119" s="124">
        <f>SUMIFS(RCCP!$IO$8:$IO$136,
RCCP!$A$8:$A$136,$A119,
RCCP!$C$8:$C$136,$B119
)+
(SUMIFS(RCCP!$IT$8:$IT$136,
RCCP!$A$8:$A$136,$A119,
RCCP!$C$8:$C$136,$B119)/5)</f>
        <v>1495.2</v>
      </c>
      <c r="CC119" s="1335"/>
      <c r="CD119" s="42">
        <f>SUMIFS(RCCP!$IP$8:$IP$136,
RCCP!$A$8:$A$136,$A119,
RCCP!$C$8:$C$136,$B119
)+
(SUMIFS(RCCP!$IT$8:$IT$136,
RCCP!$A$8:$A$136,$A119,
RCCP!$C$8:$C$136,$B119)/5)</f>
        <v>1213.2</v>
      </c>
      <c r="CE119" s="124">
        <f>SUMIFS(RCCP!$IP$8:$IP$136,
RCCP!$A$8:$A$136,$A119,
RCCP!$C$8:$C$136,$B119
)+
(SUMIFS(RCCP!$IT$8:$IT$136,
RCCP!$A$8:$A$136,$A119,
RCCP!$C$8:$C$136,$B119)/5)</f>
        <v>1213.2</v>
      </c>
      <c r="CF119" s="1335"/>
      <c r="CG119" s="42">
        <f>SUMIFS(RCCP!$IQ$8:$IQ$136,
RCCP!$A$8:$A$136,$A119,
RCCP!$C$8:$C$136,$B119
)+
(SUMIFS(RCCP!$IT$8:$IT$136,
RCCP!$A$8:$A$136,$A119,
RCCP!$C$8:$C$136,$B119)/5)</f>
        <v>2845.2</v>
      </c>
      <c r="CH119" s="124">
        <f>SUMIFS(RCCP!$IQ$8:$IQ$136,
RCCP!$A$8:$A$136,$A119,
RCCP!$C$8:$C$136,$B119
)+
(SUMIFS(RCCP!$IT$8:$IT$136,
RCCP!$A$8:$A$136,$A119,
RCCP!$C$8:$C$136,$B119)/5)</f>
        <v>2845.2</v>
      </c>
      <c r="CI119" s="1335"/>
      <c r="CJ119" s="42">
        <f>SUMIFS(RCCP!$IR$8:$IR$136,
RCCP!$A$8:$A$136,$A119,
RCCP!$C$8:$C$136,$B119
)+
(SUMIFS(RCCP!$IT$8:$IT$136,
RCCP!$A$8:$A$136,$A119,
RCCP!$C$8:$C$136,$B119)/5)</f>
        <v>3427.2</v>
      </c>
      <c r="CK119" s="124">
        <f>SUMIFS(RCCP!$IR$8:$IR$136,
RCCP!$A$8:$A$136,$A119,
RCCP!$C$8:$C$136,$B119
)+
(SUMIFS(RCCP!$IT$8:$IT$136,
RCCP!$A$8:$A$136,$A119,
RCCP!$C$8:$C$136,$B119)/5)</f>
        <v>3427.2</v>
      </c>
      <c r="CL119" s="1335"/>
      <c r="CM119" s="42">
        <f>SUMIFS(RCCP!$IW$8:$IW$136,
RCCP!$A$8:$A$136,$A119,
RCCP!$C$8:$C$136,$B119
)+
(SUMIFS(RCCP!$JB$8:$JB$136,
RCCP!$A$8:$A$136,$A119,
RCCP!$C$8:$C$136,$B119)/4)</f>
        <v>1399.5</v>
      </c>
      <c r="CN119" s="124">
        <f>SUMIFS(RCCP!$IW$8:$IW$136,
RCCP!$A$8:$A$136,$A119,
RCCP!$C$8:$C$136,$B119
)+
(SUMIFS(RCCP!$JB$8:$JB$136,
RCCP!$A$8:$A$136,$A119,
RCCP!$C$8:$C$136,$B119)/4)</f>
        <v>1399.5</v>
      </c>
      <c r="CO119" s="1335"/>
      <c r="CP119" s="42">
        <f>SUMIFS(RCCP!$IX$8:$IX$136,
RCCP!$A$8:$A$136,$A119,
RCCP!$C$8:$C$136,$B119
)+
(SUMIFS(RCCP!$JB$8:$JB$136,
RCCP!$A$8:$A$136,$A119,
RCCP!$C$8:$C$136,$B119)/4)</f>
        <v>1399.5</v>
      </c>
      <c r="CQ119" s="124">
        <f>SUMIFS(RCCP!$IX$8:$IX$136,
RCCP!$A$8:$A$136,$A119,
RCCP!$C$8:$C$136,$B119
)+
(SUMIFS(RCCP!$JB$8:$JB$136,
RCCP!$A$8:$A$136,$A119,
RCCP!$C$8:$C$136,$B119)/4)</f>
        <v>1399.5</v>
      </c>
      <c r="CR119" s="1335"/>
      <c r="CS119" s="42">
        <f>SUMIFS(RCCP!$IY$8:$IY$136,
RCCP!$A$8:$A$136,$A119,
RCCP!$C$8:$C$136,$B119
)+
(SUMIFS(RCCP!$JB$8:$JB$136,
RCCP!$A$8:$A$136,$A119,
RCCP!$C$8:$C$136,$B119)/4)</f>
        <v>1399.5</v>
      </c>
      <c r="CT119" s="124">
        <f>SUMIFS(RCCP!$IY$8:$IY$136,
RCCP!$A$8:$A$136,$A119,
RCCP!$C$8:$C$136,$B119
)+
(SUMIFS(RCCP!$JB$8:$JB$136,
RCCP!$A$8:$A$136,$A119,
RCCP!$C$8:$C$136,$B119)/4)</f>
        <v>1399.5</v>
      </c>
      <c r="CU119" s="1335"/>
      <c r="CV119" s="42">
        <f>SUMIFS(RCCP!$IZ$8:$IZ$136,
RCCP!$A$8:$A$136,$A119,
RCCP!$C$8:$C$136,$B119
)+
(SUMIFS(RCCP!$JB$8:$JB$136,
RCCP!$A$8:$A$136,$A119,
RCCP!$C$8:$C$136,$B119)/4)</f>
        <v>1399.5</v>
      </c>
      <c r="CW119" s="124">
        <f>SUMIFS(RCCP!$IZ$8:$IZ$136,
RCCP!$A$8:$A$136,$A119,
RCCP!$C$8:$C$136,$B119
)+
(SUMIFS(RCCP!$JB$8:$JB$136,
RCCP!$A$8:$A$136,$A119,
RCCP!$C$8:$C$136,$B119)/4)</f>
        <v>1399.5</v>
      </c>
      <c r="CX119" s="1335"/>
      <c r="CY119" s="42">
        <f>SUMIFS(RCCP!$JE$8:$JE$136,
RCCP!$A$8:$A$136,$A119,
RCCP!$C$8:$C$136,$B119
)+
(SUMIFS(RCCP!$JJ$8:$JJ$136,
RCCP!$A$8:$A$136,$A119,
RCCP!$C$8:$C$136,$B119)/4)</f>
        <v>7252.5</v>
      </c>
      <c r="CZ119" s="124">
        <f>SUMIFS(RCCP!$JE$8:$JE$136,
RCCP!$A$8:$A$136,$A119,
RCCP!$C$8:$C$136,$B119
)+
(SUMIFS(RCCP!$JJ$8:$JJ$136,
RCCP!$A$8:$A$136,$A119,
RCCP!$C$8:$C$136,$B119)/4)</f>
        <v>7252.5</v>
      </c>
      <c r="DA119" s="1335"/>
      <c r="DB119" s="42">
        <f>SUMIFS(RCCP!$JF$8:$JF$136,
RCCP!$A$8:$A$136,$A119,
RCCP!$C$8:$C$136,$B119
)+
(SUMIFS(RCCP!$JJ$8:$JJ$136,
RCCP!$A$8:$A$136,$A119,
RCCP!$C$8:$C$136,$B119)/4)</f>
        <v>7252.5</v>
      </c>
      <c r="DC119" s="124">
        <f>SUMIFS(RCCP!$JF$8:$JF$136,
RCCP!$A$8:$A$136,$A119,
RCCP!$C$8:$C$136,$B119
)+
(SUMIFS(RCCP!$JJ$8:$JJ$136,
RCCP!$A$8:$A$136,$A119,
RCCP!$C$8:$C$136,$B119)/4)</f>
        <v>7252.5</v>
      </c>
      <c r="DD119" s="1335"/>
      <c r="DE119" s="42">
        <f>SUMIFS(RCCP!$JG$8:$JG$136,
RCCP!$A$8:$A$136,$A119,
RCCP!$C$8:$C$136,$B119
)+
(SUMIFS(RCCP!$JJ$8:$JJ$136,
RCCP!$A$8:$A$136,$A119,
RCCP!$C$8:$C$136,$B119)/4)</f>
        <v>7252.5</v>
      </c>
      <c r="DF119" s="124">
        <f>SUMIFS(RCCP!$JG$8:$JG$136,
RCCP!$A$8:$A$136,$A119,
RCCP!$C$8:$C$136,$B119
)+
(SUMIFS(RCCP!$JJ$8:$JJ$136,
RCCP!$A$8:$A$136,$A119,
RCCP!$C$8:$C$136,$B119)/4)</f>
        <v>7252.5</v>
      </c>
      <c r="DG119" s="1335"/>
      <c r="DH119" s="42">
        <f>SUMIFS(RCCP!$JH$8:$JH$136,
RCCP!$A$8:$A$136,$A119,
RCCP!$C$8:$C$136,$B119
)+
(SUMIFS(RCCP!$JJ$8:$JJ$136,
RCCP!$A$8:$A$136,$A119,
RCCP!$C$8:$C$136,$B119)/4)</f>
        <v>7252.5</v>
      </c>
      <c r="DI119" s="124">
        <f>SUMIFS(RCCP!$JH$8:$JH$136,
RCCP!$A$8:$A$136,$A119,
RCCP!$C$8:$C$136,$B119
)+
(SUMIFS(RCCP!$JJ$8:$JJ$136,
RCCP!$A$8:$A$136,$A119,
RCCP!$C$8:$C$136,$B119)/4)</f>
        <v>7252.5</v>
      </c>
      <c r="DJ119" s="1335"/>
    </row>
    <row r="120" spans="1:114" s="5" customFormat="1" ht="16.5" hidden="1" customHeight="1" outlineLevel="1" x14ac:dyDescent="0.35">
      <c r="A120" s="158">
        <v>880</v>
      </c>
      <c r="B120" s="55" t="s">
        <v>53</v>
      </c>
      <c r="C120" s="55" t="s">
        <v>39</v>
      </c>
      <c r="D120" s="1346">
        <f t="shared" ref="D120:F120" si="272">+D117</f>
        <v>45</v>
      </c>
      <c r="E120" s="1336">
        <f t="shared" si="272"/>
        <v>5.5</v>
      </c>
      <c r="F120" s="1336">
        <f t="shared" si="272"/>
        <v>10</v>
      </c>
      <c r="G120" s="1336">
        <f>+G117</f>
        <v>2</v>
      </c>
      <c r="H120" s="1339">
        <f>+D120*F120*G120*E120</f>
        <v>4950</v>
      </c>
      <c r="I120" s="1342">
        <f>H120/E120</f>
        <v>900</v>
      </c>
      <c r="J120" s="42">
        <f>SUM(
SUMIFS(
'BLC Subcont'!$AE:$AE,
'BLC Subcont'!$U:$U,$A120,
'BLC Subcont'!$I:$I,L$9,
'BLC Subcont'!$AA:$AA,$B120,
'BLC Subcont'!$HZ:$HZ,"IN HOUSE (CUTTING PRESS)"
))</f>
        <v>0</v>
      </c>
      <c r="K120" s="124">
        <f>SUM(SUMIFS(
'BLC Subcont'!$BX:$BX,
'BLC Subcont'!$U:$U,$A120,
'BLC Subcont'!$I:$I,L$9,
'BLC Subcont'!$AA:$AA,$B120,
'BLC Subcont'!$HZ:$HZ,"IN HOUSE (CUTTING PRESS)"
))</f>
        <v>0</v>
      </c>
      <c r="L120" s="1349">
        <f t="shared" ref="L120" si="273">IF(L$11=0,0,MAX(K120:K122)/($D120*$F120*$G120*L$11))</f>
        <v>0</v>
      </c>
      <c r="M120" s="42">
        <f>SUM(
SUMIFS(
'BLC Subcont'!$AE:$AE,
'BLC Subcont'!$U:$U,$A120,
'BLC Subcont'!$I:$I,O$9,
'BLC Subcont'!$AA:$AA,$B120,
'BLC Subcont'!$HZ:$HZ,"IN HOUSE (CUTTING PRESS)"
))</f>
        <v>11070</v>
      </c>
      <c r="N120" s="124">
        <f>SUM(SUMIFS(
'BLC Subcont'!$BX:$BX,
'BLC Subcont'!$U:$U,$A120,
'BLC Subcont'!$I:$I,O$9,
'BLC Subcont'!$AA:$AA,$B120,
'BLC Subcont'!$HZ:$HZ,"IN HOUSE (CUTTING PRESS)"
))</f>
        <v>0</v>
      </c>
      <c r="O120" s="1333">
        <f t="shared" ref="O120" si="274">IF(O$11=0,0,MAX(N120:N122)/($D120*$F120*$G120*O$11))</f>
        <v>0</v>
      </c>
      <c r="P120" s="42">
        <f>SUM(
SUMIFS(
'BLC Subcont'!$AE:$AE,
'BLC Subcont'!$U:$U,$A120,
'BLC Subcont'!$I:$I,R$9,
'BLC Subcont'!$AA:$AA,$B120,
'BLC Subcont'!$HZ:$HZ,"IN HOUSE (CUTTING PRESS)"
))</f>
        <v>8478</v>
      </c>
      <c r="Q120" s="124">
        <f>SUM(SUMIFS(
'BLC Subcont'!$BX:$BX,
'BLC Subcont'!$U:$U,$A120,
'BLC Subcont'!$I:$I,R$9,
'BLC Subcont'!$AA:$AA,$B120,
'BLC Subcont'!$HZ:$HZ,"IN HOUSE (CUTTING PRESS)"
))</f>
        <v>0</v>
      </c>
      <c r="R120" s="1333">
        <f t="shared" ref="R120" si="275">IF(R$11=0,0,MAX(Q120:Q122)/($D120*$F120*$G120*R$11))</f>
        <v>0</v>
      </c>
      <c r="S120" s="42">
        <f>SUM(
SUMIFS(
'BLC Subcont'!$AE:$AE,
'BLC Subcont'!$U:$U,$A120,
'BLC Subcont'!$I:$I,U$9,
'BLC Subcont'!$AA:$AA,$B120,
'BLC Subcont'!$HZ:$HZ,"IN HOUSE (CUTTING PRESS)"
))</f>
        <v>6246</v>
      </c>
      <c r="T120" s="124">
        <f>SUM(SUMIFS(
'BLC Subcont'!$BX:$BX,
'BLC Subcont'!$U:$U,$A120,
'BLC Subcont'!$I:$I,U$9,
'BLC Subcont'!$AA:$AA,$B120,
'BLC Subcont'!$HZ:$HZ,"IN HOUSE (CUTTING PRESS)"
))</f>
        <v>840</v>
      </c>
      <c r="U120" s="1333">
        <f>IF(U$11=0,0,MAX(T120:T122)/($D120*$F120*$G120*U$11))</f>
        <v>0</v>
      </c>
      <c r="V120" s="42">
        <v>6246</v>
      </c>
      <c r="W120" s="124">
        <v>1056</v>
      </c>
      <c r="X120" s="1333">
        <f>IF(X$11=0,0,MAX(W120:W122)/($D120*$F120*$G120*X$11))</f>
        <v>0.21333333333333335</v>
      </c>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s="42">
        <f>SUMIFS(RCCP!$IF$8:$IF$136,
RCCP!$A$8:$A$136,$A120,
RCCP!$C$8:$C$136,$B120
)+
(SUMIFS(RCCP!$IK$8:$IK$136,
RCCP!$A$8:$A$136,$A120,
RCCP!$C$8:$C$136,$B120)/4)</f>
        <v>6006</v>
      </c>
      <c r="BM120" s="124">
        <f>SUMIFS(RCCP!$IF$8:$IF$136,
RCCP!$A$8:$A$136,$A120,
RCCP!$C$8:$C$136,$B120
)+
(SUMIFS(RCCP!$IK$8:$IK$136,
RCCP!$A$8:$A$136,$A120,
RCCP!$C$8:$C$136,$B120)/4)</f>
        <v>6006</v>
      </c>
      <c r="BN120" s="1333">
        <f t="shared" ref="BN120" si="276">IFERROR(BM120/($I120*BN$11),0)</f>
        <v>1.2133333333333334</v>
      </c>
      <c r="BO120" s="42">
        <f>SUMIFS(RCCP!$IG$8:$IG$136,
RCCP!$A$8:$A$136,$A120,
RCCP!$C$8:$C$136,$B120
)+
(SUMIFS(RCCP!$IK$8:$IK$136,
RCCP!$A$8:$A$136,$A120,
RCCP!$C$8:$C$136,$B120)/4)</f>
        <v>6006</v>
      </c>
      <c r="BP120" s="124">
        <f>SUMIFS(RCCP!$IG$8:$IG$136,
RCCP!$A$8:$A$136,$A120,
RCCP!$C$8:$C$136,$B120
)+
(SUMIFS(RCCP!$IK$8:$IK$136,
RCCP!$A$8:$A$136,$A120,
RCCP!$C$8:$C$136,$B120)/4)</f>
        <v>6006</v>
      </c>
      <c r="BQ120" s="1333">
        <f t="shared" ref="BQ120" si="277">IFERROR(BP120/($I120*BQ$11),0)</f>
        <v>1.2133333333333334</v>
      </c>
      <c r="BR120" s="42">
        <f>SUMIFS(RCCP!$IH$8:$IH$136,
RCCP!$A$8:$A$136,$A120,
RCCP!$C$8:$C$136,$B120
)+
(SUMIFS(RCCP!$IK$8:$IK$136,
RCCP!$A$8:$A$136,$A120,
RCCP!$C$8:$C$136,$B120)/4)</f>
        <v>6006</v>
      </c>
      <c r="BS120" s="124">
        <f>SUMIFS(RCCP!$IH$8:$IH$136,
RCCP!$A$8:$A$136,$A120,
RCCP!$C$8:$C$136,$B120
)+
(SUMIFS(RCCP!$IK$8:$IK$136,
RCCP!$A$8:$A$136,$A120,
RCCP!$C$8:$C$136,$B120)/4)</f>
        <v>6006</v>
      </c>
      <c r="BT120" s="1333">
        <f t="shared" ref="BT120" si="278">IFERROR(BS120/($I120*BT$11),0)</f>
        <v>1.2133333333333334</v>
      </c>
      <c r="BU120" s="42">
        <f>SUMIFS(RCCP!$II$8:$II$136,
RCCP!$A$8:$A$136,$A120,
RCCP!$C$8:$C$136,$B120
)+
(SUMIFS(RCCP!$IK$8:$IK$136,
RCCP!$A$8:$A$136,$A120,
RCCP!$C$8:$C$136,$B120)/4)</f>
        <v>6006</v>
      </c>
      <c r="BV120" s="124">
        <f>SUMIFS(RCCP!$II$8:$II$136,
RCCP!$A$8:$A$136,$A120,
RCCP!$C$8:$C$136,$B120
)+
(SUMIFS(RCCP!$IK$8:$IK$136,
RCCP!$A$8:$A$136,$A120,
RCCP!$C$8:$C$136,$B120)/4)</f>
        <v>6006</v>
      </c>
      <c r="BW120" s="1333">
        <f t="shared" ref="BW120" si="279">IFERROR(BV120/($I120*BW$11),0)</f>
        <v>1.2133333333333334</v>
      </c>
      <c r="BX120" s="42">
        <f>SUMIFS(RCCP!$IN$8:$IN$136,
RCCP!$A$8:$A$136,$A120,
RCCP!$C$8:$C$136,$B120
)+
(SUMIFS(RCCP!$IT$8:$IT$136,
RCCP!$A$8:$A$136,$A120,
RCCP!$C$8:$C$136,$B120)/5)</f>
        <v>1788</v>
      </c>
      <c r="BY120" s="124">
        <f>SUMIFS(RCCP!$IN$8:$IN$136,
RCCP!$A$8:$A$136,$A120,
RCCP!$C$8:$C$136,$B120
)+
(SUMIFS(RCCP!$IT$8:$IT$136,
RCCP!$A$8:$A$136,$A120,
RCCP!$C$8:$C$136,$B120)/5)</f>
        <v>1788</v>
      </c>
      <c r="BZ120" s="1333">
        <f t="shared" ref="BZ120" si="280">IFERROR(BY120/($I120*BZ$11),0)</f>
        <v>0.36121212121212121</v>
      </c>
      <c r="CA120" s="42">
        <f>SUMIFS(RCCP!$IO$8:$IO$136,
RCCP!$A$8:$A$136,$A120,
RCCP!$C$8:$C$136,$B120
)+
(SUMIFS(RCCP!$IT$8:$IT$136,
RCCP!$A$8:$A$136,$A120,
RCCP!$C$8:$C$136,$B120)/5)</f>
        <v>1788</v>
      </c>
      <c r="CB120" s="124">
        <f>SUMIFS(RCCP!$IO$8:$IO$136,
RCCP!$A$8:$A$136,$A120,
RCCP!$C$8:$C$136,$B120
)+
(SUMIFS(RCCP!$IT$8:$IT$136,
RCCP!$A$8:$A$136,$A120,
RCCP!$C$8:$C$136,$B120)/5)</f>
        <v>1788</v>
      </c>
      <c r="CC120" s="1333">
        <f t="shared" ref="CC120" si="281">IFERROR(CB120/($I120*CC$11),0)</f>
        <v>0.36121212121212121</v>
      </c>
      <c r="CD120" s="42">
        <f>SUMIFS(RCCP!$IP$8:$IP$136,
RCCP!$A$8:$A$136,$A120,
RCCP!$C$8:$C$136,$B120
)+
(SUMIFS(RCCP!$IT$8:$IT$136,
RCCP!$A$8:$A$136,$A120,
RCCP!$C$8:$C$136,$B120)/5)</f>
        <v>1788</v>
      </c>
      <c r="CE120" s="124">
        <f>SUMIFS(RCCP!$IP$8:$IP$136,
RCCP!$A$8:$A$136,$A120,
RCCP!$C$8:$C$136,$B120
)+
(SUMIFS(RCCP!$IT$8:$IT$136,
RCCP!$A$8:$A$136,$A120,
RCCP!$C$8:$C$136,$B120)/5)</f>
        <v>1788</v>
      </c>
      <c r="CF120" s="1333">
        <f t="shared" ref="CF120" si="282">IFERROR(CE120/($I120*CF$11),0)</f>
        <v>0.36121212121212121</v>
      </c>
      <c r="CG120" s="42">
        <f>SUMIFS(RCCP!$IQ$8:$IQ$136,
RCCP!$A$8:$A$136,$A120,
RCCP!$C$8:$C$136,$B120
)+
(SUMIFS(RCCP!$IT$8:$IT$136,
RCCP!$A$8:$A$136,$A120,
RCCP!$C$8:$C$136,$B120)/5)</f>
        <v>1788</v>
      </c>
      <c r="CH120" s="124">
        <f>SUMIFS(RCCP!$IQ$8:$IQ$136,
RCCP!$A$8:$A$136,$A120,
RCCP!$C$8:$C$136,$B120
)+
(SUMIFS(RCCP!$IT$8:$IT$136,
RCCP!$A$8:$A$136,$A120,
RCCP!$C$8:$C$136,$B120)/5)</f>
        <v>1788</v>
      </c>
      <c r="CI120" s="1333">
        <f t="shared" ref="CI120" si="283">IFERROR(CH120/($I120*CI$11),0)</f>
        <v>0.36121212121212121</v>
      </c>
      <c r="CJ120" s="42">
        <f>SUMIFS(RCCP!$IR$8:$IR$136,
RCCP!$A$8:$A$136,$A120,
RCCP!$C$8:$C$136,$B120
)+
(SUMIFS(RCCP!$IT$8:$IT$136,
RCCP!$A$8:$A$136,$A120,
RCCP!$C$8:$C$136,$B120)/5)</f>
        <v>1788</v>
      </c>
      <c r="CK120" s="124">
        <f>SUMIFS(RCCP!$IR$8:$IR$136,
RCCP!$A$8:$A$136,$A120,
RCCP!$C$8:$C$136,$B120
)+
(SUMIFS(RCCP!$IT$8:$IT$136,
RCCP!$A$8:$A$136,$A120,
RCCP!$C$8:$C$136,$B120)/5)</f>
        <v>1788</v>
      </c>
      <c r="CL120" s="1333">
        <f t="shared" ref="CL120" si="284">IFERROR(CK120/($I120*CL$11),0)</f>
        <v>0.44148148148148147</v>
      </c>
      <c r="CM120" s="42">
        <f>SUMIFS(RCCP!$IW$8:$IW$136,
RCCP!$A$8:$A$136,$A120,
RCCP!$C$8:$C$136,$B120
)+
(SUMIFS(RCCP!$JB$8:$JB$136,
RCCP!$A$8:$A$136,$A120,
RCCP!$C$8:$C$136,$B120)/4)</f>
        <v>1723.5</v>
      </c>
      <c r="CN120" s="124">
        <f>SUMIFS(RCCP!$IW$8:$IW$136,
RCCP!$A$8:$A$136,$A120,
RCCP!$C$8:$C$136,$B120
)+
(SUMIFS(RCCP!$JB$8:$JB$136,
RCCP!$A$8:$A$136,$A120,
RCCP!$C$8:$C$136,$B120)/4)</f>
        <v>1723.5</v>
      </c>
      <c r="CO120" s="1333">
        <f t="shared" ref="CO120" si="285">IFERROR(CN120/($I120*CO$11),0)</f>
        <v>0.42555555555555558</v>
      </c>
      <c r="CP120" s="42">
        <f>SUMIFS(RCCP!$IX$8:$IX$136,
RCCP!$A$8:$A$136,$A120,
RCCP!$C$8:$C$136,$B120
)+
(SUMIFS(RCCP!$JB$8:$JB$136,
RCCP!$A$8:$A$136,$A120,
RCCP!$C$8:$C$136,$B120)/4)</f>
        <v>1723.5</v>
      </c>
      <c r="CQ120" s="124">
        <f>SUMIFS(RCCP!$IX$8:$IX$136,
RCCP!$A$8:$A$136,$A120,
RCCP!$C$8:$C$136,$B120
)+
(SUMIFS(RCCP!$JB$8:$JB$136,
RCCP!$A$8:$A$136,$A120,
RCCP!$C$8:$C$136,$B120)/4)</f>
        <v>1723.5</v>
      </c>
      <c r="CR120" s="1333">
        <f t="shared" ref="CR120" si="286">IFERROR(CQ120/($I120*CR$11),0)</f>
        <v>0.3481818181818182</v>
      </c>
      <c r="CS120" s="42">
        <f>SUMIFS(RCCP!$IY$8:$IY$136,
RCCP!$A$8:$A$136,$A120,
RCCP!$C$8:$C$136,$B120
)+
(SUMIFS(RCCP!$JB$8:$JB$136,
RCCP!$A$8:$A$136,$A120,
RCCP!$C$8:$C$136,$B120)/4)</f>
        <v>1723.5</v>
      </c>
      <c r="CT120" s="124">
        <f>SUMIFS(RCCP!$IY$8:$IY$136,
RCCP!$A$8:$A$136,$A120,
RCCP!$C$8:$C$136,$B120
)+
(SUMIFS(RCCP!$JB$8:$JB$136,
RCCP!$A$8:$A$136,$A120,
RCCP!$C$8:$C$136,$B120)/4)</f>
        <v>1723.5</v>
      </c>
      <c r="CU120" s="1333">
        <f t="shared" ref="CU120" si="287">IFERROR(CT120/($I120*CU$11),0)</f>
        <v>0.3481818181818182</v>
      </c>
      <c r="CV120" s="42">
        <f>SUMIFS(RCCP!$IZ$8:$IZ$136,
RCCP!$A$8:$A$136,$A120,
RCCP!$C$8:$C$136,$B120
)+
(SUMIFS(RCCP!$JB$8:$JB$136,
RCCP!$A$8:$A$136,$A120,
RCCP!$C$8:$C$136,$B120)/4)</f>
        <v>1723.5</v>
      </c>
      <c r="CW120" s="124">
        <f>SUMIFS(RCCP!$IZ$8:$IZ$136,
RCCP!$A$8:$A$136,$A120,
RCCP!$C$8:$C$136,$B120
)+
(SUMIFS(RCCP!$JB$8:$JB$136,
RCCP!$A$8:$A$136,$A120,
RCCP!$C$8:$C$136,$B120)/4)</f>
        <v>1723.5</v>
      </c>
      <c r="CX120" s="1333">
        <f t="shared" ref="CX120" si="288">IFERROR(CW120/($I120*CX$11),0)</f>
        <v>0.3481818181818182</v>
      </c>
      <c r="CY120" s="42">
        <f>SUMIFS(RCCP!$JE$8:$JE$136,
RCCP!$A$8:$A$136,$A120,
RCCP!$C$8:$C$136,$B120
)+
(SUMIFS(RCCP!$JJ$8:$JJ$136,
RCCP!$A$8:$A$136,$A120,
RCCP!$C$8:$C$136,$B120)/4)</f>
        <v>7155</v>
      </c>
      <c r="CZ120" s="124">
        <f>SUMIFS(RCCP!$JE$8:$JE$136,
RCCP!$A$8:$A$136,$A120,
RCCP!$C$8:$C$136,$B120
)+
(SUMIFS(RCCP!$JJ$8:$JJ$136,
RCCP!$A$8:$A$136,$A120,
RCCP!$C$8:$C$136,$B120)/4)</f>
        <v>7155</v>
      </c>
      <c r="DA120" s="1333">
        <f t="shared" ref="DA120" si="289">IFERROR(CZ120/($I120*DA$11),0)</f>
        <v>1.4454545454545455</v>
      </c>
      <c r="DB120" s="42">
        <f>SUMIFS(RCCP!$JF$8:$JF$136,
RCCP!$A$8:$A$136,$A120,
RCCP!$C$8:$C$136,$B120
)+
(SUMIFS(RCCP!$JJ$8:$JJ$136,
RCCP!$A$8:$A$136,$A120,
RCCP!$C$8:$C$136,$B120)/4)</f>
        <v>7155</v>
      </c>
      <c r="DC120" s="124">
        <f>SUMIFS(RCCP!$JF$8:$JF$136,
RCCP!$A$8:$A$136,$A120,
RCCP!$C$8:$C$136,$B120
)+
(SUMIFS(RCCP!$JJ$8:$JJ$136,
RCCP!$A$8:$A$136,$A120,
RCCP!$C$8:$C$136,$B120)/4)</f>
        <v>7155</v>
      </c>
      <c r="DD120" s="1333">
        <f t="shared" ref="DD120" si="290">IFERROR(DC120/($I120*DD$11),0)</f>
        <v>1.4454545454545455</v>
      </c>
      <c r="DE120" s="42">
        <f>SUMIFS(RCCP!$JG$8:$JG$136,
RCCP!$A$8:$A$136,$A120,
RCCP!$C$8:$C$136,$B120
)+
(SUMIFS(RCCP!$JJ$8:$JJ$136,
RCCP!$A$8:$A$136,$A120,
RCCP!$C$8:$C$136,$B120)/4)</f>
        <v>7155</v>
      </c>
      <c r="DF120" s="124">
        <f>SUMIFS(RCCP!$JG$8:$JG$136,
RCCP!$A$8:$A$136,$A120,
RCCP!$C$8:$C$136,$B120
)+
(SUMIFS(RCCP!$JJ$8:$JJ$136,
RCCP!$A$8:$A$136,$A120,
RCCP!$C$8:$C$136,$B120)/4)</f>
        <v>7155</v>
      </c>
      <c r="DG120" s="1333">
        <f t="shared" ref="DG120" si="291">IFERROR(DF120/($I120*DG$11),0)</f>
        <v>1.7666666666666666</v>
      </c>
      <c r="DH120" s="42">
        <f>SUMIFS(RCCP!$JH$8:$JH$136,
RCCP!$A$8:$A$136,$A120,
RCCP!$C$8:$C$136,$B120
)+
(SUMIFS(RCCP!$JJ$8:$JJ$136,
RCCP!$A$8:$A$136,$A120,
RCCP!$C$8:$C$136,$B120)/4)</f>
        <v>7155</v>
      </c>
      <c r="DI120" s="124">
        <f>SUMIFS(RCCP!$JH$8:$JH$136,
RCCP!$A$8:$A$136,$A120,
RCCP!$C$8:$C$136,$B120
)+
(SUMIFS(RCCP!$JJ$8:$JJ$136,
RCCP!$A$8:$A$136,$A120,
RCCP!$C$8:$C$136,$B120)/4)</f>
        <v>7155</v>
      </c>
      <c r="DJ120" s="1333">
        <f t="shared" ref="DJ120" si="292">IFERROR(DI120/($I120*DJ$11),0)</f>
        <v>1.4454545454545455</v>
      </c>
    </row>
    <row r="121" spans="1:114" s="5" customFormat="1" ht="16.5" hidden="1" customHeight="1" outlineLevel="1" x14ac:dyDescent="0.35">
      <c r="A121" s="64">
        <v>880</v>
      </c>
      <c r="B121" s="65" t="str">
        <f>+B120</f>
        <v>Gradeschool</v>
      </c>
      <c r="C121" s="39" t="s">
        <v>42</v>
      </c>
      <c r="D121" s="1347"/>
      <c r="E121" s="1337"/>
      <c r="F121" s="1337"/>
      <c r="G121" s="1337"/>
      <c r="H121" s="1340"/>
      <c r="I121" s="1343"/>
      <c r="J121" s="42">
        <f>SUM(
SUMIFS(
'BLC Subcont'!$AE:$AE,
'BLC Subcont'!$U:$U,$A121,
'BLC Subcont'!$I:$I,L$9,
'BLC Subcont'!$AA:$AA,$B121,
'BLC Subcont'!$HY:$HY,"IN HOUSE (CUTTING PRESS)"
))</f>
        <v>0</v>
      </c>
      <c r="K121" s="124">
        <f>SUM(SUMIFS(
'BLC Subcont'!$BV:$BV,
'BLC Subcont'!$U:$U,$A121,
'BLC Subcont'!$I:$I,L$9,
'BLC Subcont'!$AA:$AA,$B121,
'BLC Subcont'!$HY:$HY,"IN HOUSE (CUTTING PRESS)"
))</f>
        <v>0</v>
      </c>
      <c r="L121" s="1350"/>
      <c r="M121" s="42">
        <f>SUM(
SUMIFS(
'BLC Subcont'!$AE:$AE,
'BLC Subcont'!$U:$U,$A121,
'BLC Subcont'!$I:$I,O$9,
'BLC Subcont'!$AA:$AA,$B121,
'BLC Subcont'!$HY:$HY,"IN HOUSE (CUTTING PRESS)"
))</f>
        <v>11070</v>
      </c>
      <c r="N121" s="124">
        <f>SUM(SUMIFS(
'BLC Subcont'!$BV:$BV,
'BLC Subcont'!$U:$U,$A121,
'BLC Subcont'!$I:$I,O$9,
'BLC Subcont'!$AA:$AA,$B121,
'BLC Subcont'!$HY:$HY,"IN HOUSE (CUTTING PRESS)"
))</f>
        <v>0</v>
      </c>
      <c r="O121" s="1334"/>
      <c r="P121" s="42">
        <f>SUM(
SUMIFS(
'BLC Subcont'!$AE:$AE,
'BLC Subcont'!$U:$U,$A121,
'BLC Subcont'!$I:$I,R$9,
'BLC Subcont'!$AA:$AA,$B121,
'BLC Subcont'!$HY:$HY,"IN HOUSE (CUTTING PRESS)"
))</f>
        <v>8478</v>
      </c>
      <c r="Q121" s="124">
        <f>SUM(SUMIFS(
'BLC Subcont'!$BV:$BV,
'BLC Subcont'!$U:$U,$A121,
'BLC Subcont'!$I:$I,R$9,
'BLC Subcont'!$AA:$AA,$B121,
'BLC Subcont'!$HY:$HY,"IN HOUSE (CUTTING PRESS)"
))</f>
        <v>0</v>
      </c>
      <c r="R121" s="1334"/>
      <c r="S121" s="42">
        <f>SUM(
SUMIFS(
'BLC Subcont'!$AE:$AE,
'BLC Subcont'!$U:$U,$A121,
'BLC Subcont'!$I:$I,U$9,
'BLC Subcont'!$AA:$AA,$B121,
'BLC Subcont'!$HY:$HY,"IN HOUSE (CUTTING PRESS)"
))</f>
        <v>6246</v>
      </c>
      <c r="T121" s="124">
        <f>SUM(SUMIFS(
'BLC Subcont'!$BV:$BV,
'BLC Subcont'!$U:$U,$A121,
'BLC Subcont'!$I:$I,U$9,
'BLC Subcont'!$AA:$AA,$B121,
'BLC Subcont'!$HY:$HY,"IN HOUSE (CUTTING PRESS)"
))</f>
        <v>840</v>
      </c>
      <c r="U121" s="1334"/>
      <c r="V121" s="42">
        <v>6246</v>
      </c>
      <c r="W121" s="124">
        <v>1056</v>
      </c>
      <c r="X121" s="1334"/>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42">
        <f>SUMIFS(RCCP!$IF$8:$IF$136,
RCCP!$A$8:$A$136,$A121,
RCCP!$C$8:$C$136,$B121
)+
(SUMIFS(RCCP!$IK$8:$IK$136,
RCCP!$A$8:$A$136,$A121,
RCCP!$C$8:$C$136,$B121)/4)</f>
        <v>6006</v>
      </c>
      <c r="BM121" s="124">
        <f>SUMIFS(RCCP!$IF$8:$IF$136,
RCCP!$A$8:$A$136,$A121,
RCCP!$C$8:$C$136,$B121
)+
(SUMIFS(RCCP!$IK$8:$IK$136,
RCCP!$A$8:$A$136,$A121,
RCCP!$C$8:$C$136,$B121)/4)</f>
        <v>6006</v>
      </c>
      <c r="BN121" s="1334"/>
      <c r="BO121" s="42">
        <f>SUMIFS(RCCP!$IG$8:$IG$136,
RCCP!$A$8:$A$136,$A121,
RCCP!$C$8:$C$136,$B121
)+
(SUMIFS(RCCP!$IK$8:$IK$136,
RCCP!$A$8:$A$136,$A121,
RCCP!$C$8:$C$136,$B121)/4)</f>
        <v>6006</v>
      </c>
      <c r="BP121" s="124">
        <f>SUMIFS(RCCP!$IG$8:$IG$136,
RCCP!$A$8:$A$136,$A121,
RCCP!$C$8:$C$136,$B121
)+
(SUMIFS(RCCP!$IK$8:$IK$136,
RCCP!$A$8:$A$136,$A121,
RCCP!$C$8:$C$136,$B121)/4)</f>
        <v>6006</v>
      </c>
      <c r="BQ121" s="1334"/>
      <c r="BR121" s="42">
        <f>SUMIFS(RCCP!$IH$8:$IH$136,
RCCP!$A$8:$A$136,$A121,
RCCP!$C$8:$C$136,$B121
)+
(SUMIFS(RCCP!$IK$8:$IK$136,
RCCP!$A$8:$A$136,$A121,
RCCP!$C$8:$C$136,$B121)/4)</f>
        <v>6006</v>
      </c>
      <c r="BS121" s="124">
        <f>SUMIFS(RCCP!$IH$8:$IH$136,
RCCP!$A$8:$A$136,$A121,
RCCP!$C$8:$C$136,$B121
)+
(SUMIFS(RCCP!$IK$8:$IK$136,
RCCP!$A$8:$A$136,$A121,
RCCP!$C$8:$C$136,$B121)/4)</f>
        <v>6006</v>
      </c>
      <c r="BT121" s="1334"/>
      <c r="BU121" s="42">
        <f>SUMIFS(RCCP!$II$8:$II$136,
RCCP!$A$8:$A$136,$A121,
RCCP!$C$8:$C$136,$B121
)+
(SUMIFS(RCCP!$IK$8:$IK$136,
RCCP!$A$8:$A$136,$A121,
RCCP!$C$8:$C$136,$B121)/4)</f>
        <v>6006</v>
      </c>
      <c r="BV121" s="124">
        <f>SUMIFS(RCCP!$II$8:$II$136,
RCCP!$A$8:$A$136,$A121,
RCCP!$C$8:$C$136,$B121
)+
(SUMIFS(RCCP!$IK$8:$IK$136,
RCCP!$A$8:$A$136,$A121,
RCCP!$C$8:$C$136,$B121)/4)</f>
        <v>6006</v>
      </c>
      <c r="BW121" s="1334"/>
      <c r="BX121" s="42">
        <f>SUMIFS(RCCP!$IN$8:$IN$136,
RCCP!$A$8:$A$136,$A121,
RCCP!$C$8:$C$136,$B121
)+
(SUMIFS(RCCP!$IT$8:$IT$136,
RCCP!$A$8:$A$136,$A121,
RCCP!$C$8:$C$136,$B121)/5)</f>
        <v>1788</v>
      </c>
      <c r="BY121" s="124">
        <f>SUMIFS(RCCP!$IN$8:$IN$136,
RCCP!$A$8:$A$136,$A121,
RCCP!$C$8:$C$136,$B121
)+
(SUMIFS(RCCP!$IT$8:$IT$136,
RCCP!$A$8:$A$136,$A121,
RCCP!$C$8:$C$136,$B121)/5)</f>
        <v>1788</v>
      </c>
      <c r="BZ121" s="1334"/>
      <c r="CA121" s="42">
        <f>SUMIFS(RCCP!$IO$8:$IO$136,
RCCP!$A$8:$A$136,$A121,
RCCP!$C$8:$C$136,$B121
)+
(SUMIFS(RCCP!$IT$8:$IT$136,
RCCP!$A$8:$A$136,$A121,
RCCP!$C$8:$C$136,$B121)/5)</f>
        <v>1788</v>
      </c>
      <c r="CB121" s="124">
        <f>SUMIFS(RCCP!$IO$8:$IO$136,
RCCP!$A$8:$A$136,$A121,
RCCP!$C$8:$C$136,$B121
)+
(SUMIFS(RCCP!$IT$8:$IT$136,
RCCP!$A$8:$A$136,$A121,
RCCP!$C$8:$C$136,$B121)/5)</f>
        <v>1788</v>
      </c>
      <c r="CC121" s="1334"/>
      <c r="CD121" s="42">
        <f>SUMIFS(RCCP!$IP$8:$IP$136,
RCCP!$A$8:$A$136,$A121,
RCCP!$C$8:$C$136,$B121
)+
(SUMIFS(RCCP!$IT$8:$IT$136,
RCCP!$A$8:$A$136,$A121,
RCCP!$C$8:$C$136,$B121)/5)</f>
        <v>1788</v>
      </c>
      <c r="CE121" s="124">
        <f>SUMIFS(RCCP!$IP$8:$IP$136,
RCCP!$A$8:$A$136,$A121,
RCCP!$C$8:$C$136,$B121
)+
(SUMIFS(RCCP!$IT$8:$IT$136,
RCCP!$A$8:$A$136,$A121,
RCCP!$C$8:$C$136,$B121)/5)</f>
        <v>1788</v>
      </c>
      <c r="CF121" s="1334"/>
      <c r="CG121" s="42">
        <f>SUMIFS(RCCP!$IQ$8:$IQ$136,
RCCP!$A$8:$A$136,$A121,
RCCP!$C$8:$C$136,$B121
)+
(SUMIFS(RCCP!$IT$8:$IT$136,
RCCP!$A$8:$A$136,$A121,
RCCP!$C$8:$C$136,$B121)/5)</f>
        <v>1788</v>
      </c>
      <c r="CH121" s="124">
        <f>SUMIFS(RCCP!$IQ$8:$IQ$136,
RCCP!$A$8:$A$136,$A121,
RCCP!$C$8:$C$136,$B121
)+
(SUMIFS(RCCP!$IT$8:$IT$136,
RCCP!$A$8:$A$136,$A121,
RCCP!$C$8:$C$136,$B121)/5)</f>
        <v>1788</v>
      </c>
      <c r="CI121" s="1334"/>
      <c r="CJ121" s="42">
        <f>SUMIFS(RCCP!$IR$8:$IR$136,
RCCP!$A$8:$A$136,$A121,
RCCP!$C$8:$C$136,$B121
)+
(SUMIFS(RCCP!$IT$8:$IT$136,
RCCP!$A$8:$A$136,$A121,
RCCP!$C$8:$C$136,$B121)/5)</f>
        <v>1788</v>
      </c>
      <c r="CK121" s="124">
        <f>SUMIFS(RCCP!$IR$8:$IR$136,
RCCP!$A$8:$A$136,$A121,
RCCP!$C$8:$C$136,$B121
)+
(SUMIFS(RCCP!$IT$8:$IT$136,
RCCP!$A$8:$A$136,$A121,
RCCP!$C$8:$C$136,$B121)/5)</f>
        <v>1788</v>
      </c>
      <c r="CL121" s="1334"/>
      <c r="CM121" s="42">
        <f>SUMIFS(RCCP!$IW$8:$IW$136,
RCCP!$A$8:$A$136,$A121,
RCCP!$C$8:$C$136,$B121
)+
(SUMIFS(RCCP!$JB$8:$JB$136,
RCCP!$A$8:$A$136,$A121,
RCCP!$C$8:$C$136,$B121)/4)</f>
        <v>1723.5</v>
      </c>
      <c r="CN121" s="124">
        <f>SUMIFS(RCCP!$IW$8:$IW$136,
RCCP!$A$8:$A$136,$A121,
RCCP!$C$8:$C$136,$B121
)+
(SUMIFS(RCCP!$JB$8:$JB$136,
RCCP!$A$8:$A$136,$A121,
RCCP!$C$8:$C$136,$B121)/4)</f>
        <v>1723.5</v>
      </c>
      <c r="CO121" s="1334"/>
      <c r="CP121" s="42">
        <f>SUMIFS(RCCP!$IX$8:$IX$136,
RCCP!$A$8:$A$136,$A121,
RCCP!$C$8:$C$136,$B121
)+
(SUMIFS(RCCP!$JB$8:$JB$136,
RCCP!$A$8:$A$136,$A121,
RCCP!$C$8:$C$136,$B121)/4)</f>
        <v>1723.5</v>
      </c>
      <c r="CQ121" s="124">
        <f>SUMIFS(RCCP!$IX$8:$IX$136,
RCCP!$A$8:$A$136,$A121,
RCCP!$C$8:$C$136,$B121
)+
(SUMIFS(RCCP!$JB$8:$JB$136,
RCCP!$A$8:$A$136,$A121,
RCCP!$C$8:$C$136,$B121)/4)</f>
        <v>1723.5</v>
      </c>
      <c r="CR121" s="1334"/>
      <c r="CS121" s="42">
        <f>SUMIFS(RCCP!$IY$8:$IY$136,
RCCP!$A$8:$A$136,$A121,
RCCP!$C$8:$C$136,$B121
)+
(SUMIFS(RCCP!$JB$8:$JB$136,
RCCP!$A$8:$A$136,$A121,
RCCP!$C$8:$C$136,$B121)/4)</f>
        <v>1723.5</v>
      </c>
      <c r="CT121" s="124">
        <f>SUMIFS(RCCP!$IY$8:$IY$136,
RCCP!$A$8:$A$136,$A121,
RCCP!$C$8:$C$136,$B121
)+
(SUMIFS(RCCP!$JB$8:$JB$136,
RCCP!$A$8:$A$136,$A121,
RCCP!$C$8:$C$136,$B121)/4)</f>
        <v>1723.5</v>
      </c>
      <c r="CU121" s="1334"/>
      <c r="CV121" s="42">
        <f>SUMIFS(RCCP!$IZ$8:$IZ$136,
RCCP!$A$8:$A$136,$A121,
RCCP!$C$8:$C$136,$B121
)+
(SUMIFS(RCCP!$JB$8:$JB$136,
RCCP!$A$8:$A$136,$A121,
RCCP!$C$8:$C$136,$B121)/4)</f>
        <v>1723.5</v>
      </c>
      <c r="CW121" s="124">
        <f>SUMIFS(RCCP!$IZ$8:$IZ$136,
RCCP!$A$8:$A$136,$A121,
RCCP!$C$8:$C$136,$B121
)+
(SUMIFS(RCCP!$JB$8:$JB$136,
RCCP!$A$8:$A$136,$A121,
RCCP!$C$8:$C$136,$B121)/4)</f>
        <v>1723.5</v>
      </c>
      <c r="CX121" s="1334"/>
      <c r="CY121" s="42">
        <f>SUMIFS(RCCP!$JE$8:$JE$136,
RCCP!$A$8:$A$136,$A121,
RCCP!$C$8:$C$136,$B121
)+
(SUMIFS(RCCP!$JJ$8:$JJ$136,
RCCP!$A$8:$A$136,$A121,
RCCP!$C$8:$C$136,$B121)/4)</f>
        <v>7155</v>
      </c>
      <c r="CZ121" s="124">
        <f>SUMIFS(RCCP!$JE$8:$JE$136,
RCCP!$A$8:$A$136,$A121,
RCCP!$C$8:$C$136,$B121
)+
(SUMIFS(RCCP!$JJ$8:$JJ$136,
RCCP!$A$8:$A$136,$A121,
RCCP!$C$8:$C$136,$B121)/4)</f>
        <v>7155</v>
      </c>
      <c r="DA121" s="1334"/>
      <c r="DB121" s="42">
        <f>SUMIFS(RCCP!$JF$8:$JF$136,
RCCP!$A$8:$A$136,$A121,
RCCP!$C$8:$C$136,$B121
)+
(SUMIFS(RCCP!$JJ$8:$JJ$136,
RCCP!$A$8:$A$136,$A121,
RCCP!$C$8:$C$136,$B121)/4)</f>
        <v>7155</v>
      </c>
      <c r="DC121" s="124">
        <f>SUMIFS(RCCP!$JF$8:$JF$136,
RCCP!$A$8:$A$136,$A121,
RCCP!$C$8:$C$136,$B121
)+
(SUMIFS(RCCP!$JJ$8:$JJ$136,
RCCP!$A$8:$A$136,$A121,
RCCP!$C$8:$C$136,$B121)/4)</f>
        <v>7155</v>
      </c>
      <c r="DD121" s="1334"/>
      <c r="DE121" s="42">
        <f>SUMIFS(RCCP!$JG$8:$JG$136,
RCCP!$A$8:$A$136,$A121,
RCCP!$C$8:$C$136,$B121
)+
(SUMIFS(RCCP!$JJ$8:$JJ$136,
RCCP!$A$8:$A$136,$A121,
RCCP!$C$8:$C$136,$B121)/4)</f>
        <v>7155</v>
      </c>
      <c r="DF121" s="124">
        <f>SUMIFS(RCCP!$JG$8:$JG$136,
RCCP!$A$8:$A$136,$A121,
RCCP!$C$8:$C$136,$B121
)+
(SUMIFS(RCCP!$JJ$8:$JJ$136,
RCCP!$A$8:$A$136,$A121,
RCCP!$C$8:$C$136,$B121)/4)</f>
        <v>7155</v>
      </c>
      <c r="DG121" s="1334"/>
      <c r="DH121" s="42">
        <f>SUMIFS(RCCP!$JH$8:$JH$136,
RCCP!$A$8:$A$136,$A121,
RCCP!$C$8:$C$136,$B121
)+
(SUMIFS(RCCP!$JJ$8:$JJ$136,
RCCP!$A$8:$A$136,$A121,
RCCP!$C$8:$C$136,$B121)/4)</f>
        <v>7155</v>
      </c>
      <c r="DI121" s="124">
        <f>SUMIFS(RCCP!$JH$8:$JH$136,
RCCP!$A$8:$A$136,$A121,
RCCP!$C$8:$C$136,$B121
)+
(SUMIFS(RCCP!$JJ$8:$JJ$136,
RCCP!$A$8:$A$136,$A121,
RCCP!$C$8:$C$136,$B121)/4)</f>
        <v>7155</v>
      </c>
      <c r="DJ121" s="1334"/>
    </row>
    <row r="122" spans="1:114" s="5" customFormat="1" ht="16.5" hidden="1" customHeight="1" outlineLevel="1" x14ac:dyDescent="0.35">
      <c r="A122" s="64">
        <v>880</v>
      </c>
      <c r="B122" s="65" t="str">
        <f>+B120</f>
        <v>Gradeschool</v>
      </c>
      <c r="C122" s="39" t="s">
        <v>103</v>
      </c>
      <c r="D122" s="1348"/>
      <c r="E122" s="1338"/>
      <c r="F122" s="1338"/>
      <c r="G122" s="1338"/>
      <c r="H122" s="1341"/>
      <c r="I122" s="1344"/>
      <c r="J122" s="42">
        <f>SUM(
SUMIFS(
'BLC Subcont'!$AE:$AE,
'BLC Subcont'!$U:$U,$A122,
'BLC Subcont'!$I:$I,L$9,
'BLC Subcont'!$AA:$AA,$B122,
'BLC Subcont'!$IA:$IA,"IN HOUSE (CUTTING PRESS)"
))</f>
        <v>0</v>
      </c>
      <c r="K122" s="124">
        <f>SUM(SUMIFS(
'BLC Subcont'!$BW:$BW,
'BLC Subcont'!$U:$U,$A122,
'BLC Subcont'!$I:$I,L$9,
'BLC Subcont'!$AA:$AA,$B122,
'BLC Subcont'!$IA:$IA,"IN HOUSE (CUTTING PRESS)"
))</f>
        <v>0</v>
      </c>
      <c r="L122" s="1351"/>
      <c r="M122" s="42">
        <f>SUM(
SUMIFS(
'BLC Subcont'!$AE:$AE,
'BLC Subcont'!$U:$U,$A122,
'BLC Subcont'!$I:$I,O$9,
'BLC Subcont'!$AA:$AA,$B122,
'BLC Subcont'!$IA:$IA,"IN HOUSE (CUTTING PRESS)"
))</f>
        <v>11070</v>
      </c>
      <c r="N122" s="124">
        <f>SUM(SUMIFS(
'BLC Subcont'!$BW:$BW,
'BLC Subcont'!$U:$U,$A122,
'BLC Subcont'!$I:$I,O$9,
'BLC Subcont'!$AA:$AA,$B122,
'BLC Subcont'!$IA:$IA,"IN HOUSE (CUTTING PRESS)"
))</f>
        <v>0</v>
      </c>
      <c r="O122" s="1335"/>
      <c r="P122" s="42">
        <f>SUM(
SUMIFS(
'BLC Subcont'!$AE:$AE,
'BLC Subcont'!$U:$U,$A122,
'BLC Subcont'!$I:$I,R$9,
'BLC Subcont'!$AA:$AA,$B122,
'BLC Subcont'!$IA:$IA,"IN HOUSE (CUTTING PRESS)"
))</f>
        <v>8478</v>
      </c>
      <c r="Q122" s="124">
        <f>SUM(SUMIFS(
'BLC Subcont'!$BW:$BW,
'BLC Subcont'!$U:$U,$A122,
'BLC Subcont'!$I:$I,R$9,
'BLC Subcont'!$AA:$AA,$B122,
'BLC Subcont'!$IA:$IA,"IN HOUSE (CUTTING PRESS)"
))</f>
        <v>0</v>
      </c>
      <c r="R122" s="1335"/>
      <c r="S122" s="42">
        <f>SUM(
SUMIFS(
'BLC Subcont'!$AE:$AE,
'BLC Subcont'!$U:$U,$A122,
'BLC Subcont'!$I:$I,U$9,
'BLC Subcont'!$AA:$AA,$B122,
'BLC Subcont'!$IA:$IA,"IN HOUSE (CUTTING PRESS)"
))</f>
        <v>6246</v>
      </c>
      <c r="T122" s="124">
        <f>SUM(SUMIFS(
'BLC Subcont'!$BW:$BW,
'BLC Subcont'!$U:$U,$A122,
'BLC Subcont'!$I:$I,U$9,
'BLC Subcont'!$AA:$AA,$B122,
'BLC Subcont'!$IA:$IA,"IN HOUSE (CUTTING PRESS)"
))</f>
        <v>840</v>
      </c>
      <c r="U122" s="1335"/>
      <c r="V122" s="42">
        <v>6246</v>
      </c>
      <c r="W122" s="124">
        <v>1056</v>
      </c>
      <c r="X122" s="1335"/>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s="42">
        <f>SUMIFS(RCCP!$IF$8:$IF$136,
RCCP!$A$8:$A$136,$A122,
RCCP!$C$8:$C$136,$B122
)+
(SUMIFS(RCCP!$IK$8:$IK$136,
RCCP!$A$8:$A$136,$A122,
RCCP!$C$8:$C$136,$B122)/4)</f>
        <v>6006</v>
      </c>
      <c r="BM122" s="124">
        <f>SUMIFS(RCCP!$IF$8:$IF$136,
RCCP!$A$8:$A$136,$A122,
RCCP!$C$8:$C$136,$B122
)+
(SUMIFS(RCCP!$IK$8:$IK$136,
RCCP!$A$8:$A$136,$A122,
RCCP!$C$8:$C$136,$B122)/4)</f>
        <v>6006</v>
      </c>
      <c r="BN122" s="1335"/>
      <c r="BO122" s="42">
        <f>SUMIFS(RCCP!$IG$8:$IG$136,
RCCP!$A$8:$A$136,$A122,
RCCP!$C$8:$C$136,$B122
)+
(SUMIFS(RCCP!$IK$8:$IK$136,
RCCP!$A$8:$A$136,$A122,
RCCP!$C$8:$C$136,$B122)/4)</f>
        <v>6006</v>
      </c>
      <c r="BP122" s="124">
        <f>SUMIFS(RCCP!$IG$8:$IG$136,
RCCP!$A$8:$A$136,$A122,
RCCP!$C$8:$C$136,$B122
)+
(SUMIFS(RCCP!$IK$8:$IK$136,
RCCP!$A$8:$A$136,$A122,
RCCP!$C$8:$C$136,$B122)/4)</f>
        <v>6006</v>
      </c>
      <c r="BQ122" s="1335"/>
      <c r="BR122" s="42">
        <f>SUMIFS(RCCP!$IH$8:$IH$136,
RCCP!$A$8:$A$136,$A122,
RCCP!$C$8:$C$136,$B122
)+
(SUMIFS(RCCP!$IK$8:$IK$136,
RCCP!$A$8:$A$136,$A122,
RCCP!$C$8:$C$136,$B122)/4)</f>
        <v>6006</v>
      </c>
      <c r="BS122" s="124">
        <f>SUMIFS(RCCP!$IH$8:$IH$136,
RCCP!$A$8:$A$136,$A122,
RCCP!$C$8:$C$136,$B122
)+
(SUMIFS(RCCP!$IK$8:$IK$136,
RCCP!$A$8:$A$136,$A122,
RCCP!$C$8:$C$136,$B122)/4)</f>
        <v>6006</v>
      </c>
      <c r="BT122" s="1335"/>
      <c r="BU122" s="42">
        <f>SUMIFS(RCCP!$II$8:$II$136,
RCCP!$A$8:$A$136,$A122,
RCCP!$C$8:$C$136,$B122
)+
(SUMIFS(RCCP!$IK$8:$IK$136,
RCCP!$A$8:$A$136,$A122,
RCCP!$C$8:$C$136,$B122)/4)</f>
        <v>6006</v>
      </c>
      <c r="BV122" s="124">
        <f>SUMIFS(RCCP!$II$8:$II$136,
RCCP!$A$8:$A$136,$A122,
RCCP!$C$8:$C$136,$B122
)+
(SUMIFS(RCCP!$IK$8:$IK$136,
RCCP!$A$8:$A$136,$A122,
RCCP!$C$8:$C$136,$B122)/4)</f>
        <v>6006</v>
      </c>
      <c r="BW122" s="1335"/>
      <c r="BX122" s="42">
        <f>SUMIFS(RCCP!$IN$8:$IN$136,
RCCP!$A$8:$A$136,$A122,
RCCP!$C$8:$C$136,$B122
)+
(SUMIFS(RCCP!$IT$8:$IT$136,
RCCP!$A$8:$A$136,$A122,
RCCP!$C$8:$C$136,$B122)/5)</f>
        <v>1788</v>
      </c>
      <c r="BY122" s="124">
        <f>SUMIFS(RCCP!$IN$8:$IN$136,
RCCP!$A$8:$A$136,$A122,
RCCP!$C$8:$C$136,$B122
)+
(SUMIFS(RCCP!$IT$8:$IT$136,
RCCP!$A$8:$A$136,$A122,
RCCP!$C$8:$C$136,$B122)/5)</f>
        <v>1788</v>
      </c>
      <c r="BZ122" s="1335"/>
      <c r="CA122" s="42">
        <f>SUMIFS(RCCP!$IO$8:$IO$136,
RCCP!$A$8:$A$136,$A122,
RCCP!$C$8:$C$136,$B122
)+
(SUMIFS(RCCP!$IT$8:$IT$136,
RCCP!$A$8:$A$136,$A122,
RCCP!$C$8:$C$136,$B122)/5)</f>
        <v>1788</v>
      </c>
      <c r="CB122" s="124">
        <f>SUMIFS(RCCP!$IO$8:$IO$136,
RCCP!$A$8:$A$136,$A122,
RCCP!$C$8:$C$136,$B122
)+
(SUMIFS(RCCP!$IT$8:$IT$136,
RCCP!$A$8:$A$136,$A122,
RCCP!$C$8:$C$136,$B122)/5)</f>
        <v>1788</v>
      </c>
      <c r="CC122" s="1335"/>
      <c r="CD122" s="42">
        <f>SUMIFS(RCCP!$IP$8:$IP$136,
RCCP!$A$8:$A$136,$A122,
RCCP!$C$8:$C$136,$B122
)+
(SUMIFS(RCCP!$IT$8:$IT$136,
RCCP!$A$8:$A$136,$A122,
RCCP!$C$8:$C$136,$B122)/5)</f>
        <v>1788</v>
      </c>
      <c r="CE122" s="124">
        <f>SUMIFS(RCCP!$IP$8:$IP$136,
RCCP!$A$8:$A$136,$A122,
RCCP!$C$8:$C$136,$B122
)+
(SUMIFS(RCCP!$IT$8:$IT$136,
RCCP!$A$8:$A$136,$A122,
RCCP!$C$8:$C$136,$B122)/5)</f>
        <v>1788</v>
      </c>
      <c r="CF122" s="1335"/>
      <c r="CG122" s="42">
        <f>SUMIFS(RCCP!$IQ$8:$IQ$136,
RCCP!$A$8:$A$136,$A122,
RCCP!$C$8:$C$136,$B122
)+
(SUMIFS(RCCP!$IT$8:$IT$136,
RCCP!$A$8:$A$136,$A122,
RCCP!$C$8:$C$136,$B122)/5)</f>
        <v>1788</v>
      </c>
      <c r="CH122" s="124">
        <f>SUMIFS(RCCP!$IQ$8:$IQ$136,
RCCP!$A$8:$A$136,$A122,
RCCP!$C$8:$C$136,$B122
)+
(SUMIFS(RCCP!$IT$8:$IT$136,
RCCP!$A$8:$A$136,$A122,
RCCP!$C$8:$C$136,$B122)/5)</f>
        <v>1788</v>
      </c>
      <c r="CI122" s="1335"/>
      <c r="CJ122" s="42">
        <f>SUMIFS(RCCP!$IR$8:$IR$136,
RCCP!$A$8:$A$136,$A122,
RCCP!$C$8:$C$136,$B122
)+
(SUMIFS(RCCP!$IT$8:$IT$136,
RCCP!$A$8:$A$136,$A122,
RCCP!$C$8:$C$136,$B122)/5)</f>
        <v>1788</v>
      </c>
      <c r="CK122" s="124">
        <f>SUMIFS(RCCP!$IR$8:$IR$136,
RCCP!$A$8:$A$136,$A122,
RCCP!$C$8:$C$136,$B122
)+
(SUMIFS(RCCP!$IT$8:$IT$136,
RCCP!$A$8:$A$136,$A122,
RCCP!$C$8:$C$136,$B122)/5)</f>
        <v>1788</v>
      </c>
      <c r="CL122" s="1335"/>
      <c r="CM122" s="42">
        <f>SUMIFS(RCCP!$IW$8:$IW$136,
RCCP!$A$8:$A$136,$A122,
RCCP!$C$8:$C$136,$B122
)+
(SUMIFS(RCCP!$JB$8:$JB$136,
RCCP!$A$8:$A$136,$A122,
RCCP!$C$8:$C$136,$B122)/4)</f>
        <v>1723.5</v>
      </c>
      <c r="CN122" s="124">
        <f>SUMIFS(RCCP!$IW$8:$IW$136,
RCCP!$A$8:$A$136,$A122,
RCCP!$C$8:$C$136,$B122
)+
(SUMIFS(RCCP!$JB$8:$JB$136,
RCCP!$A$8:$A$136,$A122,
RCCP!$C$8:$C$136,$B122)/4)</f>
        <v>1723.5</v>
      </c>
      <c r="CO122" s="1335"/>
      <c r="CP122" s="42">
        <f>SUMIFS(RCCP!$IX$8:$IX$136,
RCCP!$A$8:$A$136,$A122,
RCCP!$C$8:$C$136,$B122
)+
(SUMIFS(RCCP!$JB$8:$JB$136,
RCCP!$A$8:$A$136,$A122,
RCCP!$C$8:$C$136,$B122)/4)</f>
        <v>1723.5</v>
      </c>
      <c r="CQ122" s="124">
        <f>SUMIFS(RCCP!$IX$8:$IX$136,
RCCP!$A$8:$A$136,$A122,
RCCP!$C$8:$C$136,$B122
)+
(SUMIFS(RCCP!$JB$8:$JB$136,
RCCP!$A$8:$A$136,$A122,
RCCP!$C$8:$C$136,$B122)/4)</f>
        <v>1723.5</v>
      </c>
      <c r="CR122" s="1335"/>
      <c r="CS122" s="42">
        <f>SUMIFS(RCCP!$IY$8:$IY$136,
RCCP!$A$8:$A$136,$A122,
RCCP!$C$8:$C$136,$B122
)+
(SUMIFS(RCCP!$JB$8:$JB$136,
RCCP!$A$8:$A$136,$A122,
RCCP!$C$8:$C$136,$B122)/4)</f>
        <v>1723.5</v>
      </c>
      <c r="CT122" s="124">
        <f>SUMIFS(RCCP!$IY$8:$IY$136,
RCCP!$A$8:$A$136,$A122,
RCCP!$C$8:$C$136,$B122
)+
(SUMIFS(RCCP!$JB$8:$JB$136,
RCCP!$A$8:$A$136,$A122,
RCCP!$C$8:$C$136,$B122)/4)</f>
        <v>1723.5</v>
      </c>
      <c r="CU122" s="1335"/>
      <c r="CV122" s="42">
        <f>SUMIFS(RCCP!$IZ$8:$IZ$136,
RCCP!$A$8:$A$136,$A122,
RCCP!$C$8:$C$136,$B122
)+
(SUMIFS(RCCP!$JB$8:$JB$136,
RCCP!$A$8:$A$136,$A122,
RCCP!$C$8:$C$136,$B122)/4)</f>
        <v>1723.5</v>
      </c>
      <c r="CW122" s="124">
        <f>SUMIFS(RCCP!$IZ$8:$IZ$136,
RCCP!$A$8:$A$136,$A122,
RCCP!$C$8:$C$136,$B122
)+
(SUMIFS(RCCP!$JB$8:$JB$136,
RCCP!$A$8:$A$136,$A122,
RCCP!$C$8:$C$136,$B122)/4)</f>
        <v>1723.5</v>
      </c>
      <c r="CX122" s="1335"/>
      <c r="CY122" s="42">
        <f>SUMIFS(RCCP!$JE$8:$JE$136,
RCCP!$A$8:$A$136,$A122,
RCCP!$C$8:$C$136,$B122
)+
(SUMIFS(RCCP!$JJ$8:$JJ$136,
RCCP!$A$8:$A$136,$A122,
RCCP!$C$8:$C$136,$B122)/4)</f>
        <v>7155</v>
      </c>
      <c r="CZ122" s="124">
        <f>SUMIFS(RCCP!$JE$8:$JE$136,
RCCP!$A$8:$A$136,$A122,
RCCP!$C$8:$C$136,$B122
)+
(SUMIFS(RCCP!$JJ$8:$JJ$136,
RCCP!$A$8:$A$136,$A122,
RCCP!$C$8:$C$136,$B122)/4)</f>
        <v>7155</v>
      </c>
      <c r="DA122" s="1335"/>
      <c r="DB122" s="42">
        <f>SUMIFS(RCCP!$JF$8:$JF$136,
RCCP!$A$8:$A$136,$A122,
RCCP!$C$8:$C$136,$B122
)+
(SUMIFS(RCCP!$JJ$8:$JJ$136,
RCCP!$A$8:$A$136,$A122,
RCCP!$C$8:$C$136,$B122)/4)</f>
        <v>7155</v>
      </c>
      <c r="DC122" s="124">
        <f>SUMIFS(RCCP!$JF$8:$JF$136,
RCCP!$A$8:$A$136,$A122,
RCCP!$C$8:$C$136,$B122
)+
(SUMIFS(RCCP!$JJ$8:$JJ$136,
RCCP!$A$8:$A$136,$A122,
RCCP!$C$8:$C$136,$B122)/4)</f>
        <v>7155</v>
      </c>
      <c r="DD122" s="1335"/>
      <c r="DE122" s="42">
        <f>SUMIFS(RCCP!$JG$8:$JG$136,
RCCP!$A$8:$A$136,$A122,
RCCP!$C$8:$C$136,$B122
)+
(SUMIFS(RCCP!$JJ$8:$JJ$136,
RCCP!$A$8:$A$136,$A122,
RCCP!$C$8:$C$136,$B122)/4)</f>
        <v>7155</v>
      </c>
      <c r="DF122" s="124">
        <f>SUMIFS(RCCP!$JG$8:$JG$136,
RCCP!$A$8:$A$136,$A122,
RCCP!$C$8:$C$136,$B122
)+
(SUMIFS(RCCP!$JJ$8:$JJ$136,
RCCP!$A$8:$A$136,$A122,
RCCP!$C$8:$C$136,$B122)/4)</f>
        <v>7155</v>
      </c>
      <c r="DG122" s="1335"/>
      <c r="DH122" s="42">
        <f>SUMIFS(RCCP!$JH$8:$JH$136,
RCCP!$A$8:$A$136,$A122,
RCCP!$C$8:$C$136,$B122
)+
(SUMIFS(RCCP!$JJ$8:$JJ$136,
RCCP!$A$8:$A$136,$A122,
RCCP!$C$8:$C$136,$B122)/4)</f>
        <v>7155</v>
      </c>
      <c r="DI122" s="124">
        <f>SUMIFS(RCCP!$JH$8:$JH$136,
RCCP!$A$8:$A$136,$A122,
RCCP!$C$8:$C$136,$B122
)+
(SUMIFS(RCCP!$JJ$8:$JJ$136,
RCCP!$A$8:$A$136,$A122,
RCCP!$C$8:$C$136,$B122)/4)</f>
        <v>7155</v>
      </c>
      <c r="DJ122" s="1335"/>
    </row>
    <row r="123" spans="1:114" s="5" customFormat="1" ht="16.5" hidden="1" customHeight="1" outlineLevel="1" x14ac:dyDescent="0.35">
      <c r="A123" s="158">
        <v>880</v>
      </c>
      <c r="B123" s="55" t="s">
        <v>45</v>
      </c>
      <c r="C123" s="55" t="s">
        <v>39</v>
      </c>
      <c r="D123" s="1346">
        <f t="shared" ref="D123:F123" si="293">+D117</f>
        <v>45</v>
      </c>
      <c r="E123" s="1336">
        <f t="shared" si="293"/>
        <v>5.5</v>
      </c>
      <c r="F123" s="1336">
        <f t="shared" si="293"/>
        <v>10</v>
      </c>
      <c r="G123" s="1336">
        <f>+G117</f>
        <v>2</v>
      </c>
      <c r="H123" s="1339">
        <f>+D123*F123*G123*E123</f>
        <v>4950</v>
      </c>
      <c r="I123" s="1342">
        <f>H123/E123</f>
        <v>900</v>
      </c>
      <c r="J123" s="42">
        <f>SUM(
SUMIFS(
'BLC Subcont'!$AE:$AE,
'BLC Subcont'!$U:$U,$A123,
'BLC Subcont'!$I:$I,L$9,
'BLC Subcont'!$AA:$AA,$B123,
'BLC Subcont'!$HZ:$HZ,"IN HOUSE (CUTTING PRESS)"
))</f>
        <v>0</v>
      </c>
      <c r="K123" s="124">
        <f>SUM(SUMIFS(
'BLC Subcont'!$BX:$BX,
'BLC Subcont'!$U:$U,$A123,
'BLC Subcont'!$I:$I,L$9,
'BLC Subcont'!$AA:$AA,$B123,
'BLC Subcont'!$HZ:$HZ,"IN HOUSE (CUTTING PRESS)"
))</f>
        <v>0</v>
      </c>
      <c r="L123" s="1349">
        <f t="shared" ref="L123" si="294">IF(L$11=0,0,MAX(K123:K125)/($D123*$F123*$G123*L$11))</f>
        <v>0</v>
      </c>
      <c r="M123" s="42">
        <f>SUM(
SUMIFS(
'BLC Subcont'!$AE:$AE,
'BLC Subcont'!$U:$U,$A123,
'BLC Subcont'!$I:$I,O$9,
'BLC Subcont'!$AA:$AA,$B123,
'BLC Subcont'!$HZ:$HZ,"IN HOUSE (CUTTING PRESS)"
))</f>
        <v>4236</v>
      </c>
      <c r="N123" s="124">
        <f>SUM(SUMIFS(
'BLC Subcont'!$BX:$BX,
'BLC Subcont'!$U:$U,$A123,
'BLC Subcont'!$I:$I,O$9,
'BLC Subcont'!$AA:$AA,$B123,
'BLC Subcont'!$HZ:$HZ,"IN HOUSE (CUTTING PRESS)"
))</f>
        <v>0</v>
      </c>
      <c r="O123" s="1333">
        <f t="shared" ref="O123" si="295">IF(O$11=0,0,MAX(N123:N125)/($D123*$F123*$G123*O$11))</f>
        <v>0</v>
      </c>
      <c r="P123" s="42">
        <f>SUM(
SUMIFS(
'BLC Subcont'!$AE:$AE,
'BLC Subcont'!$U:$U,$A123,
'BLC Subcont'!$I:$I,R$9,
'BLC Subcont'!$AA:$AA,$B123,
'BLC Subcont'!$HZ:$HZ,"IN HOUSE (CUTTING PRESS)"
))</f>
        <v>0</v>
      </c>
      <c r="Q123" s="124">
        <f>SUM(SUMIFS(
'BLC Subcont'!$BX:$BX,
'BLC Subcont'!$U:$U,$A123,
'BLC Subcont'!$I:$I,R$9,
'BLC Subcont'!$AA:$AA,$B123,
'BLC Subcont'!$HZ:$HZ,"IN HOUSE (CUTTING PRESS)"
))</f>
        <v>0</v>
      </c>
      <c r="R123" s="1333">
        <f t="shared" ref="R123" si="296">IF(R$11=0,0,MAX(Q123:Q125)/($D123*$F123*$G123*R$11))</f>
        <v>0</v>
      </c>
      <c r="S123" s="42">
        <f>SUM(
SUMIFS(
'BLC Subcont'!$AE:$AE,
'BLC Subcont'!$U:$U,$A123,
'BLC Subcont'!$I:$I,U$9,
'BLC Subcont'!$AA:$AA,$B123,
'BLC Subcont'!$HZ:$HZ,"IN HOUSE (CUTTING PRESS)"
))</f>
        <v>3966</v>
      </c>
      <c r="T123" s="124">
        <f>SUM(SUMIFS(
'BLC Subcont'!$BX:$BX,
'BLC Subcont'!$U:$U,$A123,
'BLC Subcont'!$I:$I,U$9,
'BLC Subcont'!$AA:$AA,$B123,
'BLC Subcont'!$HZ:$HZ,"IN HOUSE (CUTTING PRESS)"
))</f>
        <v>582</v>
      </c>
      <c r="U123" s="1333">
        <f>IF(U$11=0,0,MAX(T123:T125)/($D123*$F123*$G123*U$11))</f>
        <v>0</v>
      </c>
      <c r="V123" s="42">
        <v>3966</v>
      </c>
      <c r="W123" s="124">
        <v>870</v>
      </c>
      <c r="X123" s="1333">
        <f>IF(X$11=0,0,MAX(W123:W125)/($D123*$F123*$G123*X$11))</f>
        <v>0.17575757575757575</v>
      </c>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42">
        <f>SUMIFS(RCCP!$IF$8:$IF$136,
RCCP!$A$8:$A$136,$A123,
RCCP!$C$8:$C$136,$B123
)+
(SUMIFS(RCCP!$IK$8:$IK$136,
RCCP!$A$8:$A$136,$A123,
RCCP!$C$8:$C$136,$B123)/4)</f>
        <v>2004</v>
      </c>
      <c r="BM123" s="124">
        <f>SUMIFS(RCCP!$IF$8:$IF$136,
RCCP!$A$8:$A$136,$A123,
RCCP!$C$8:$C$136,$B123
)+
(SUMIFS(RCCP!$IK$8:$IK$136,
RCCP!$A$8:$A$136,$A123,
RCCP!$C$8:$C$136,$B123)/4)</f>
        <v>2004</v>
      </c>
      <c r="BN123" s="1333">
        <f t="shared" ref="BN123" si="297">IFERROR(BM123/($I123*BN$11),0)</f>
        <v>0.40484848484848485</v>
      </c>
      <c r="BO123" s="42">
        <f>SUMIFS(RCCP!$IG$8:$IG$136,
RCCP!$A$8:$A$136,$A123,
RCCP!$C$8:$C$136,$B123
)+
(SUMIFS(RCCP!$IK$8:$IK$136,
RCCP!$A$8:$A$136,$A123,
RCCP!$C$8:$C$136,$B123)/4)</f>
        <v>2004</v>
      </c>
      <c r="BP123" s="124">
        <f>SUMIFS(RCCP!$IG$8:$IG$136,
RCCP!$A$8:$A$136,$A123,
RCCP!$C$8:$C$136,$B123
)+
(SUMIFS(RCCP!$IK$8:$IK$136,
RCCP!$A$8:$A$136,$A123,
RCCP!$C$8:$C$136,$B123)/4)</f>
        <v>2004</v>
      </c>
      <c r="BQ123" s="1333">
        <f t="shared" ref="BQ123" si="298">IFERROR(BP123/($I123*BQ$11),0)</f>
        <v>0.40484848484848485</v>
      </c>
      <c r="BR123" s="42">
        <f>SUMIFS(RCCP!$IH$8:$IH$136,
RCCP!$A$8:$A$136,$A123,
RCCP!$C$8:$C$136,$B123
)+
(SUMIFS(RCCP!$IK$8:$IK$136,
RCCP!$A$8:$A$136,$A123,
RCCP!$C$8:$C$136,$B123)/4)</f>
        <v>2004</v>
      </c>
      <c r="BS123" s="124">
        <f>SUMIFS(RCCP!$IH$8:$IH$136,
RCCP!$A$8:$A$136,$A123,
RCCP!$C$8:$C$136,$B123
)+
(SUMIFS(RCCP!$IK$8:$IK$136,
RCCP!$A$8:$A$136,$A123,
RCCP!$C$8:$C$136,$B123)/4)</f>
        <v>2004</v>
      </c>
      <c r="BT123" s="1333">
        <f t="shared" ref="BT123" si="299">IFERROR(BS123/($I123*BT$11),0)</f>
        <v>0.40484848484848485</v>
      </c>
      <c r="BU123" s="42">
        <f>SUMIFS(RCCP!$II$8:$II$136,
RCCP!$A$8:$A$136,$A123,
RCCP!$C$8:$C$136,$B123
)+
(SUMIFS(RCCP!$IK$8:$IK$136,
RCCP!$A$8:$A$136,$A123,
RCCP!$C$8:$C$136,$B123)/4)</f>
        <v>2004</v>
      </c>
      <c r="BV123" s="124">
        <f>SUMIFS(RCCP!$II$8:$II$136,
RCCP!$A$8:$A$136,$A123,
RCCP!$C$8:$C$136,$B123
)+
(SUMIFS(RCCP!$IK$8:$IK$136,
RCCP!$A$8:$A$136,$A123,
RCCP!$C$8:$C$136,$B123)/4)</f>
        <v>2004</v>
      </c>
      <c r="BW123" s="1333">
        <f t="shared" ref="BW123" si="300">IFERROR(BV123/($I123*BW$11),0)</f>
        <v>0.40484848484848485</v>
      </c>
      <c r="BX123" s="42">
        <f>SUMIFS(RCCP!$IN$8:$IN$136,
RCCP!$A$8:$A$136,$A123,
RCCP!$C$8:$C$136,$B123
)+
(SUMIFS(RCCP!$IT$8:$IT$136,
RCCP!$A$8:$A$136,$A123,
RCCP!$C$8:$C$136,$B123)/5)</f>
        <v>0</v>
      </c>
      <c r="BY123" s="124">
        <f>SUMIFS(RCCP!$IN$8:$IN$136,
RCCP!$A$8:$A$136,$A123,
RCCP!$C$8:$C$136,$B123
)+
(SUMIFS(RCCP!$IT$8:$IT$136,
RCCP!$A$8:$A$136,$A123,
RCCP!$C$8:$C$136,$B123)/5)</f>
        <v>0</v>
      </c>
      <c r="BZ123" s="1333">
        <f t="shared" ref="BZ123" si="301">IFERROR(BY123/($I123*BZ$11),0)</f>
        <v>0</v>
      </c>
      <c r="CA123" s="42">
        <f>SUMIFS(RCCP!$IO$8:$IO$136,
RCCP!$A$8:$A$136,$A123,
RCCP!$C$8:$C$136,$B123
)+
(SUMIFS(RCCP!$IT$8:$IT$136,
RCCP!$A$8:$A$136,$A123,
RCCP!$C$8:$C$136,$B123)/5)</f>
        <v>0</v>
      </c>
      <c r="CB123" s="124">
        <f>SUMIFS(RCCP!$IO$8:$IO$136,
RCCP!$A$8:$A$136,$A123,
RCCP!$C$8:$C$136,$B123
)+
(SUMIFS(RCCP!$IT$8:$IT$136,
RCCP!$A$8:$A$136,$A123,
RCCP!$C$8:$C$136,$B123)/5)</f>
        <v>0</v>
      </c>
      <c r="CC123" s="1333">
        <f t="shared" ref="CC123" si="302">IFERROR(CB123/($I123*CC$11),0)</f>
        <v>0</v>
      </c>
      <c r="CD123" s="42">
        <f>SUMIFS(RCCP!$IP$8:$IP$136,
RCCP!$A$8:$A$136,$A123,
RCCP!$C$8:$C$136,$B123
)+
(SUMIFS(RCCP!$IT$8:$IT$136,
RCCP!$A$8:$A$136,$A123,
RCCP!$C$8:$C$136,$B123)/5)</f>
        <v>0</v>
      </c>
      <c r="CE123" s="124">
        <f>SUMIFS(RCCP!$IP$8:$IP$136,
RCCP!$A$8:$A$136,$A123,
RCCP!$C$8:$C$136,$B123
)+
(SUMIFS(RCCP!$IT$8:$IT$136,
RCCP!$A$8:$A$136,$A123,
RCCP!$C$8:$C$136,$B123)/5)</f>
        <v>0</v>
      </c>
      <c r="CF123" s="1333">
        <f t="shared" ref="CF123" si="303">IFERROR(CE123/($I123*CF$11),0)</f>
        <v>0</v>
      </c>
      <c r="CG123" s="42">
        <f>SUMIFS(RCCP!$IQ$8:$IQ$136,
RCCP!$A$8:$A$136,$A123,
RCCP!$C$8:$C$136,$B123
)+
(SUMIFS(RCCP!$IT$8:$IT$136,
RCCP!$A$8:$A$136,$A123,
RCCP!$C$8:$C$136,$B123)/5)</f>
        <v>0</v>
      </c>
      <c r="CH123" s="124">
        <f>SUMIFS(RCCP!$IQ$8:$IQ$136,
RCCP!$A$8:$A$136,$A123,
RCCP!$C$8:$C$136,$B123
)+
(SUMIFS(RCCP!$IT$8:$IT$136,
RCCP!$A$8:$A$136,$A123,
RCCP!$C$8:$C$136,$B123)/5)</f>
        <v>0</v>
      </c>
      <c r="CI123" s="1333">
        <f t="shared" ref="CI123" si="304">IFERROR(CH123/($I123*CI$11),0)</f>
        <v>0</v>
      </c>
      <c r="CJ123" s="42">
        <f>SUMIFS(RCCP!$IR$8:$IR$136,
RCCP!$A$8:$A$136,$A123,
RCCP!$C$8:$C$136,$B123
)+
(SUMIFS(RCCP!$IT$8:$IT$136,
RCCP!$A$8:$A$136,$A123,
RCCP!$C$8:$C$136,$B123)/5)</f>
        <v>0</v>
      </c>
      <c r="CK123" s="124">
        <f>SUMIFS(RCCP!$IR$8:$IR$136,
RCCP!$A$8:$A$136,$A123,
RCCP!$C$8:$C$136,$B123
)+
(SUMIFS(RCCP!$IT$8:$IT$136,
RCCP!$A$8:$A$136,$A123,
RCCP!$C$8:$C$136,$B123)/5)</f>
        <v>0</v>
      </c>
      <c r="CL123" s="1333">
        <f t="shared" ref="CL123" si="305">IFERROR(CK123/($I123*CL$11),0)</f>
        <v>0</v>
      </c>
      <c r="CM123" s="42">
        <f>SUMIFS(RCCP!$IW$8:$IW$136,
RCCP!$A$8:$A$136,$A123,
RCCP!$C$8:$C$136,$B123
)+
(SUMIFS(RCCP!$JB$8:$JB$136,
RCCP!$A$8:$A$136,$A123,
RCCP!$C$8:$C$136,$B123)/4)</f>
        <v>189</v>
      </c>
      <c r="CN123" s="124">
        <f>SUMIFS(RCCP!$IW$8:$IW$136,
RCCP!$A$8:$A$136,$A123,
RCCP!$C$8:$C$136,$B123
)+
(SUMIFS(RCCP!$JB$8:$JB$136,
RCCP!$A$8:$A$136,$A123,
RCCP!$C$8:$C$136,$B123)/4)</f>
        <v>189</v>
      </c>
      <c r="CO123" s="1333">
        <f>IFERROR(CN123/($I123*CO$11),0)</f>
        <v>4.6666666666666669E-2</v>
      </c>
      <c r="CP123" s="42">
        <f>SUMIFS(RCCP!$IX$8:$IX$136,
RCCP!$A$8:$A$136,$A123,
RCCP!$C$8:$C$136,$B123
)+
(SUMIFS(RCCP!$JB$8:$JB$136,
RCCP!$A$8:$A$136,$A123,
RCCP!$C$8:$C$136,$B123)/4)</f>
        <v>189</v>
      </c>
      <c r="CQ123" s="124">
        <f>SUMIFS(RCCP!$IX$8:$IX$136,
RCCP!$A$8:$A$136,$A123,
RCCP!$C$8:$C$136,$B123
)+
(SUMIFS(RCCP!$JB$8:$JB$136,
RCCP!$A$8:$A$136,$A123,
RCCP!$C$8:$C$136,$B123)/4)</f>
        <v>189</v>
      </c>
      <c r="CR123" s="1333">
        <f t="shared" ref="CR123" si="306">IFERROR(CQ123/($I123*CR$11),0)</f>
        <v>3.8181818181818185E-2</v>
      </c>
      <c r="CS123" s="42">
        <f>SUMIFS(RCCP!$IY$8:$IY$136,
RCCP!$A$8:$A$136,$A123,
RCCP!$C$8:$C$136,$B123
)+
(SUMIFS(RCCP!$JB$8:$JB$136,
RCCP!$A$8:$A$136,$A123,
RCCP!$C$8:$C$136,$B123)/4)</f>
        <v>189</v>
      </c>
      <c r="CT123" s="124">
        <f>SUMIFS(RCCP!$IY$8:$IY$136,
RCCP!$A$8:$A$136,$A123,
RCCP!$C$8:$C$136,$B123
)+
(SUMIFS(RCCP!$JB$8:$JB$136,
RCCP!$A$8:$A$136,$A123,
RCCP!$C$8:$C$136,$B123)/4)</f>
        <v>189</v>
      </c>
      <c r="CU123" s="1333">
        <f t="shared" ref="CU123" si="307">IFERROR(CT123/($I123*CU$11),0)</f>
        <v>3.8181818181818185E-2</v>
      </c>
      <c r="CV123" s="42">
        <f>SUMIFS(RCCP!$IZ$8:$IZ$136,
RCCP!$A$8:$A$136,$A123,
RCCP!$C$8:$C$136,$B123
)+
(SUMIFS(RCCP!$JB$8:$JB$136,
RCCP!$A$8:$A$136,$A123,
RCCP!$C$8:$C$136,$B123)/4)</f>
        <v>189</v>
      </c>
      <c r="CW123" s="124">
        <f>SUMIFS(RCCP!$IZ$8:$IZ$136,
RCCP!$A$8:$A$136,$A123,
RCCP!$C$8:$C$136,$B123
)+
(SUMIFS(RCCP!$JB$8:$JB$136,
RCCP!$A$8:$A$136,$A123,
RCCP!$C$8:$C$136,$B123)/4)</f>
        <v>189</v>
      </c>
      <c r="CX123" s="1333">
        <f t="shared" ref="CX123" si="308">IFERROR(CW123/($I123*CX$11),0)</f>
        <v>3.8181818181818185E-2</v>
      </c>
      <c r="CY123" s="42">
        <f>SUMIFS(RCCP!$JE$8:$JE$136,
RCCP!$A$8:$A$136,$A123,
RCCP!$C$8:$C$136,$B123
)+
(SUMIFS(RCCP!$JJ$8:$JJ$136,
RCCP!$A$8:$A$136,$A123,
RCCP!$C$8:$C$136,$B123)/4)</f>
        <v>4605</v>
      </c>
      <c r="CZ123" s="124">
        <f>SUMIFS(RCCP!$JE$8:$JE$136,
RCCP!$A$8:$A$136,$A123,
RCCP!$C$8:$C$136,$B123
)+
(SUMIFS(RCCP!$JJ$8:$JJ$136,
RCCP!$A$8:$A$136,$A123,
RCCP!$C$8:$C$136,$B123)/4)</f>
        <v>4605</v>
      </c>
      <c r="DA123" s="1333">
        <f t="shared" ref="DA123" si="309">IFERROR(CZ123/($I123*DA$11),0)</f>
        <v>0.9303030303030303</v>
      </c>
      <c r="DB123" s="42">
        <f>SUMIFS(RCCP!$JF$8:$JF$136,
RCCP!$A$8:$A$136,$A123,
RCCP!$C$8:$C$136,$B123
)+
(SUMIFS(RCCP!$JJ$8:$JJ$136,
RCCP!$A$8:$A$136,$A123,
RCCP!$C$8:$C$136,$B123)/4)</f>
        <v>4605</v>
      </c>
      <c r="DC123" s="124">
        <f>SUMIFS(RCCP!$JF$8:$JF$136,
RCCP!$A$8:$A$136,$A123,
RCCP!$C$8:$C$136,$B123
)+
(SUMIFS(RCCP!$JJ$8:$JJ$136,
RCCP!$A$8:$A$136,$A123,
RCCP!$C$8:$C$136,$B123)/4)</f>
        <v>4605</v>
      </c>
      <c r="DD123" s="1333">
        <f t="shared" ref="DD123" si="310">IFERROR(DC123/($I123*DD$11),0)</f>
        <v>0.9303030303030303</v>
      </c>
      <c r="DE123" s="42">
        <f>SUMIFS(RCCP!$JG$8:$JG$136,
RCCP!$A$8:$A$136,$A123,
RCCP!$C$8:$C$136,$B123
)+
(SUMIFS(RCCP!$JJ$8:$JJ$136,
RCCP!$A$8:$A$136,$A123,
RCCP!$C$8:$C$136,$B123)/4)</f>
        <v>4605</v>
      </c>
      <c r="DF123" s="124">
        <f>SUMIFS(RCCP!$JG$8:$JG$136,
RCCP!$A$8:$A$136,$A123,
RCCP!$C$8:$C$136,$B123
)+
(SUMIFS(RCCP!$JJ$8:$JJ$136,
RCCP!$A$8:$A$136,$A123,
RCCP!$C$8:$C$136,$B123)/4)</f>
        <v>4605</v>
      </c>
      <c r="DG123" s="1333">
        <f t="shared" ref="DG123" si="311">IFERROR(DF123/($I123*DG$11),0)</f>
        <v>1.1370370370370371</v>
      </c>
      <c r="DH123" s="42">
        <f>SUMIFS(RCCP!$JH$8:$JH$136,
RCCP!$A$8:$A$136,$A123,
RCCP!$C$8:$C$136,$B123
)+
(SUMIFS(RCCP!$JJ$8:$JJ$136,
RCCP!$A$8:$A$136,$A123,
RCCP!$C$8:$C$136,$B123)/4)</f>
        <v>4605</v>
      </c>
      <c r="DI123" s="124">
        <f>SUMIFS(RCCP!$JH$8:$JH$136,
RCCP!$A$8:$A$136,$A123,
RCCP!$C$8:$C$136,$B123
)+
(SUMIFS(RCCP!$JJ$8:$JJ$136,
RCCP!$A$8:$A$136,$A123,
RCCP!$C$8:$C$136,$B123)/4)</f>
        <v>4605</v>
      </c>
      <c r="DJ123" s="1333">
        <f t="shared" ref="DJ123" si="312">IFERROR(DI123/($I123*DJ$11),0)</f>
        <v>0.9303030303030303</v>
      </c>
    </row>
    <row r="124" spans="1:114" s="5" customFormat="1" ht="16.5" hidden="1" customHeight="1" outlineLevel="1" x14ac:dyDescent="0.35">
      <c r="A124" s="64">
        <v>880</v>
      </c>
      <c r="B124" s="65" t="str">
        <f>+B123</f>
        <v>Preschool</v>
      </c>
      <c r="C124" s="39" t="s">
        <v>42</v>
      </c>
      <c r="D124" s="1347"/>
      <c r="E124" s="1337"/>
      <c r="F124" s="1337"/>
      <c r="G124" s="1337"/>
      <c r="H124" s="1340"/>
      <c r="I124" s="1343"/>
      <c r="J124" s="42">
        <f>SUM(
SUMIFS(
'BLC Subcont'!$AE:$AE,
'BLC Subcont'!$U:$U,$A124,
'BLC Subcont'!$I:$I,L$9,
'BLC Subcont'!$AA:$AA,$B124,
'BLC Subcont'!$HY:$HY,"IN HOUSE (CUTTING PRESS)"
))</f>
        <v>0</v>
      </c>
      <c r="K124" s="124">
        <f>SUM(SUMIFS(
'BLC Subcont'!$BV:$BV,
'BLC Subcont'!$U:$U,$A124,
'BLC Subcont'!$I:$I,L$9,
'BLC Subcont'!$AA:$AA,$B124,
'BLC Subcont'!$HY:$HY,"IN HOUSE (CUTTING PRESS)"
))</f>
        <v>0</v>
      </c>
      <c r="L124" s="1350"/>
      <c r="M124" s="42">
        <f>SUM(
SUMIFS(
'BLC Subcont'!$AE:$AE,
'BLC Subcont'!$U:$U,$A124,
'BLC Subcont'!$I:$I,O$9,
'BLC Subcont'!$AA:$AA,$B124,
'BLC Subcont'!$HY:$HY,"IN HOUSE (CUTTING PRESS)"
))</f>
        <v>4236</v>
      </c>
      <c r="N124" s="124">
        <f>SUM(SUMIFS(
'BLC Subcont'!$BV:$BV,
'BLC Subcont'!$U:$U,$A124,
'BLC Subcont'!$I:$I,O$9,
'BLC Subcont'!$AA:$AA,$B124,
'BLC Subcont'!$HY:$HY,"IN HOUSE (CUTTING PRESS)"
))</f>
        <v>0</v>
      </c>
      <c r="O124" s="1334"/>
      <c r="P124" s="42">
        <f>SUM(
SUMIFS(
'BLC Subcont'!$AE:$AE,
'BLC Subcont'!$U:$U,$A124,
'BLC Subcont'!$I:$I,R$9,
'BLC Subcont'!$AA:$AA,$B124,
'BLC Subcont'!$HY:$HY,"IN HOUSE (CUTTING PRESS)"
))</f>
        <v>0</v>
      </c>
      <c r="Q124" s="124">
        <f>SUM(SUMIFS(
'BLC Subcont'!$BV:$BV,
'BLC Subcont'!$U:$U,$A124,
'BLC Subcont'!$I:$I,R$9,
'BLC Subcont'!$AA:$AA,$B124,
'BLC Subcont'!$HY:$HY,"IN HOUSE (CUTTING PRESS)"
))</f>
        <v>0</v>
      </c>
      <c r="R124" s="1334"/>
      <c r="S124" s="42">
        <f>SUM(
SUMIFS(
'BLC Subcont'!$AE:$AE,
'BLC Subcont'!$U:$U,$A124,
'BLC Subcont'!$I:$I,U$9,
'BLC Subcont'!$AA:$AA,$B124,
'BLC Subcont'!$HY:$HY,"IN HOUSE (CUTTING PRESS)"
))</f>
        <v>3966</v>
      </c>
      <c r="T124" s="124">
        <f>SUM(SUMIFS(
'BLC Subcont'!$BV:$BV,
'BLC Subcont'!$U:$U,$A124,
'BLC Subcont'!$I:$I,U$9,
'BLC Subcont'!$AA:$AA,$B124,
'BLC Subcont'!$HY:$HY,"IN HOUSE (CUTTING PRESS)"
))</f>
        <v>582</v>
      </c>
      <c r="U124" s="1334"/>
      <c r="V124" s="42">
        <v>3966</v>
      </c>
      <c r="W124" s="124">
        <v>870</v>
      </c>
      <c r="X124" s="133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42">
        <f>SUMIFS(RCCP!$IF$8:$IF$136,
RCCP!$A$8:$A$136,$A124,
RCCP!$C$8:$C$136,$B124
)+
(SUMIFS(RCCP!$IK$8:$IK$136,
RCCP!$A$8:$A$136,$A124,
RCCP!$C$8:$C$136,$B124)/4)</f>
        <v>2004</v>
      </c>
      <c r="BM124" s="124">
        <f>SUMIFS(RCCP!$IF$8:$IF$136,
RCCP!$A$8:$A$136,$A124,
RCCP!$C$8:$C$136,$B124
)+
(SUMIFS(RCCP!$IK$8:$IK$136,
RCCP!$A$8:$A$136,$A124,
RCCP!$C$8:$C$136,$B124)/4)</f>
        <v>2004</v>
      </c>
      <c r="BN124" s="1334"/>
      <c r="BO124" s="42">
        <f>SUMIFS(RCCP!$IG$8:$IG$136,
RCCP!$A$8:$A$136,$A124,
RCCP!$C$8:$C$136,$B124
)+
(SUMIFS(RCCP!$IK$8:$IK$136,
RCCP!$A$8:$A$136,$A124,
RCCP!$C$8:$C$136,$B124)/4)</f>
        <v>2004</v>
      </c>
      <c r="BP124" s="124">
        <f>SUMIFS(RCCP!$IG$8:$IG$136,
RCCP!$A$8:$A$136,$A124,
RCCP!$C$8:$C$136,$B124
)+
(SUMIFS(RCCP!$IK$8:$IK$136,
RCCP!$A$8:$A$136,$A124,
RCCP!$C$8:$C$136,$B124)/4)</f>
        <v>2004</v>
      </c>
      <c r="BQ124" s="1334"/>
      <c r="BR124" s="42">
        <f>SUMIFS(RCCP!$IH$8:$IH$136,
RCCP!$A$8:$A$136,$A124,
RCCP!$C$8:$C$136,$B124
)+
(SUMIFS(RCCP!$IK$8:$IK$136,
RCCP!$A$8:$A$136,$A124,
RCCP!$C$8:$C$136,$B124)/4)</f>
        <v>2004</v>
      </c>
      <c r="BS124" s="124">
        <f>SUMIFS(RCCP!$IH$8:$IH$136,
RCCP!$A$8:$A$136,$A124,
RCCP!$C$8:$C$136,$B124
)+
(SUMIFS(RCCP!$IK$8:$IK$136,
RCCP!$A$8:$A$136,$A124,
RCCP!$C$8:$C$136,$B124)/4)</f>
        <v>2004</v>
      </c>
      <c r="BT124" s="1334"/>
      <c r="BU124" s="42">
        <f>SUMIFS(RCCP!$II$8:$II$136,
RCCP!$A$8:$A$136,$A124,
RCCP!$C$8:$C$136,$B124
)+
(SUMIFS(RCCP!$IK$8:$IK$136,
RCCP!$A$8:$A$136,$A124,
RCCP!$C$8:$C$136,$B124)/4)</f>
        <v>2004</v>
      </c>
      <c r="BV124" s="124">
        <f>SUMIFS(RCCP!$II$8:$II$136,
RCCP!$A$8:$A$136,$A124,
RCCP!$C$8:$C$136,$B124
)+
(SUMIFS(RCCP!$IK$8:$IK$136,
RCCP!$A$8:$A$136,$A124,
RCCP!$C$8:$C$136,$B124)/4)</f>
        <v>2004</v>
      </c>
      <c r="BW124" s="1334"/>
      <c r="BX124" s="42">
        <f>SUMIFS(RCCP!$IN$8:$IN$136,
RCCP!$A$8:$A$136,$A124,
RCCP!$C$8:$C$136,$B124
)+
(SUMIFS(RCCP!$IT$8:$IT$136,
RCCP!$A$8:$A$136,$A124,
RCCP!$C$8:$C$136,$B124)/5)</f>
        <v>0</v>
      </c>
      <c r="BY124" s="124">
        <f>SUMIFS(RCCP!$IN$8:$IN$136,
RCCP!$A$8:$A$136,$A124,
RCCP!$C$8:$C$136,$B124
)+
(SUMIFS(RCCP!$IT$8:$IT$136,
RCCP!$A$8:$A$136,$A124,
RCCP!$C$8:$C$136,$B124)/5)</f>
        <v>0</v>
      </c>
      <c r="BZ124" s="1334"/>
      <c r="CA124" s="42">
        <f>SUMIFS(RCCP!$IO$8:$IO$136,
RCCP!$A$8:$A$136,$A124,
RCCP!$C$8:$C$136,$B124
)+
(SUMIFS(RCCP!$IT$8:$IT$136,
RCCP!$A$8:$A$136,$A124,
RCCP!$C$8:$C$136,$B124)/5)</f>
        <v>0</v>
      </c>
      <c r="CB124" s="124">
        <f>SUMIFS(RCCP!$IO$8:$IO$136,
RCCP!$A$8:$A$136,$A124,
RCCP!$C$8:$C$136,$B124
)+
(SUMIFS(RCCP!$IT$8:$IT$136,
RCCP!$A$8:$A$136,$A124,
RCCP!$C$8:$C$136,$B124)/5)</f>
        <v>0</v>
      </c>
      <c r="CC124" s="1334"/>
      <c r="CD124" s="42">
        <f>SUMIFS(RCCP!$IP$8:$IP$136,
RCCP!$A$8:$A$136,$A124,
RCCP!$C$8:$C$136,$B124
)+
(SUMIFS(RCCP!$IT$8:$IT$136,
RCCP!$A$8:$A$136,$A124,
RCCP!$C$8:$C$136,$B124)/5)</f>
        <v>0</v>
      </c>
      <c r="CE124" s="124">
        <f>SUMIFS(RCCP!$IP$8:$IP$136,
RCCP!$A$8:$A$136,$A124,
RCCP!$C$8:$C$136,$B124
)+
(SUMIFS(RCCP!$IT$8:$IT$136,
RCCP!$A$8:$A$136,$A124,
RCCP!$C$8:$C$136,$B124)/5)</f>
        <v>0</v>
      </c>
      <c r="CF124" s="1334"/>
      <c r="CG124" s="42">
        <f>SUMIFS(RCCP!$IQ$8:$IQ$136,
RCCP!$A$8:$A$136,$A124,
RCCP!$C$8:$C$136,$B124
)+
(SUMIFS(RCCP!$IT$8:$IT$136,
RCCP!$A$8:$A$136,$A124,
RCCP!$C$8:$C$136,$B124)/5)</f>
        <v>0</v>
      </c>
      <c r="CH124" s="124">
        <f>SUMIFS(RCCP!$IQ$8:$IQ$136,
RCCP!$A$8:$A$136,$A124,
RCCP!$C$8:$C$136,$B124
)+
(SUMIFS(RCCP!$IT$8:$IT$136,
RCCP!$A$8:$A$136,$A124,
RCCP!$C$8:$C$136,$B124)/5)</f>
        <v>0</v>
      </c>
      <c r="CI124" s="1334"/>
      <c r="CJ124" s="42">
        <f>SUMIFS(RCCP!$IR$8:$IR$136,
RCCP!$A$8:$A$136,$A124,
RCCP!$C$8:$C$136,$B124
)+
(SUMIFS(RCCP!$IT$8:$IT$136,
RCCP!$A$8:$A$136,$A124,
RCCP!$C$8:$C$136,$B124)/5)</f>
        <v>0</v>
      </c>
      <c r="CK124" s="124">
        <f>SUMIFS(RCCP!$IR$8:$IR$136,
RCCP!$A$8:$A$136,$A124,
RCCP!$C$8:$C$136,$B124
)+
(SUMIFS(RCCP!$IT$8:$IT$136,
RCCP!$A$8:$A$136,$A124,
RCCP!$C$8:$C$136,$B124)/5)</f>
        <v>0</v>
      </c>
      <c r="CL124" s="1334"/>
      <c r="CM124" s="42">
        <f>SUMIFS(RCCP!$IW$8:$IW$136,
RCCP!$A$8:$A$136,$A124,
RCCP!$C$8:$C$136,$B124
)+
(SUMIFS(RCCP!$JB$8:$JB$136,
RCCP!$A$8:$A$136,$A124,
RCCP!$C$8:$C$136,$B124)/4)</f>
        <v>189</v>
      </c>
      <c r="CN124" s="124">
        <f>SUMIFS(RCCP!$IW$8:$IW$136,
RCCP!$A$8:$A$136,$A124,
RCCP!$C$8:$C$136,$B124
)+
(SUMIFS(RCCP!$JB$8:$JB$136,
RCCP!$A$8:$A$136,$A124,
RCCP!$C$8:$C$136,$B124)/4)</f>
        <v>189</v>
      </c>
      <c r="CO124" s="1334"/>
      <c r="CP124" s="42">
        <f>SUMIFS(RCCP!$IX$8:$IX$136,
RCCP!$A$8:$A$136,$A124,
RCCP!$C$8:$C$136,$B124
)+
(SUMIFS(RCCP!$JB$8:$JB$136,
RCCP!$A$8:$A$136,$A124,
RCCP!$C$8:$C$136,$B124)/4)</f>
        <v>189</v>
      </c>
      <c r="CQ124" s="124">
        <f>SUMIFS(RCCP!$IX$8:$IX$136,
RCCP!$A$8:$A$136,$A124,
RCCP!$C$8:$C$136,$B124
)+
(SUMIFS(RCCP!$JB$8:$JB$136,
RCCP!$A$8:$A$136,$A124,
RCCP!$C$8:$C$136,$B124)/4)</f>
        <v>189</v>
      </c>
      <c r="CR124" s="1334"/>
      <c r="CS124" s="42">
        <f>SUMIFS(RCCP!$IY$8:$IY$136,
RCCP!$A$8:$A$136,$A124,
RCCP!$C$8:$C$136,$B124
)+
(SUMIFS(RCCP!$JB$8:$JB$136,
RCCP!$A$8:$A$136,$A124,
RCCP!$C$8:$C$136,$B124)/4)</f>
        <v>189</v>
      </c>
      <c r="CT124" s="124">
        <f>SUMIFS(RCCP!$IY$8:$IY$136,
RCCP!$A$8:$A$136,$A124,
RCCP!$C$8:$C$136,$B124
)+
(SUMIFS(RCCP!$JB$8:$JB$136,
RCCP!$A$8:$A$136,$A124,
RCCP!$C$8:$C$136,$B124)/4)</f>
        <v>189</v>
      </c>
      <c r="CU124" s="1334"/>
      <c r="CV124" s="42">
        <f>SUMIFS(RCCP!$IZ$8:$IZ$136,
RCCP!$A$8:$A$136,$A124,
RCCP!$C$8:$C$136,$B124
)+
(SUMIFS(RCCP!$JB$8:$JB$136,
RCCP!$A$8:$A$136,$A124,
RCCP!$C$8:$C$136,$B124)/4)</f>
        <v>189</v>
      </c>
      <c r="CW124" s="124">
        <f>SUMIFS(RCCP!$IZ$8:$IZ$136,
RCCP!$A$8:$A$136,$A124,
RCCP!$C$8:$C$136,$B124
)+
(SUMIFS(RCCP!$JB$8:$JB$136,
RCCP!$A$8:$A$136,$A124,
RCCP!$C$8:$C$136,$B124)/4)</f>
        <v>189</v>
      </c>
      <c r="CX124" s="1334"/>
      <c r="CY124" s="42">
        <f>SUMIFS(RCCP!$JE$8:$JE$136,
RCCP!$A$8:$A$136,$A124,
RCCP!$C$8:$C$136,$B124
)+
(SUMIFS(RCCP!$JJ$8:$JJ$136,
RCCP!$A$8:$A$136,$A124,
RCCP!$C$8:$C$136,$B124)/4)</f>
        <v>4605</v>
      </c>
      <c r="CZ124" s="124">
        <f>SUMIFS(RCCP!$JE$8:$JE$136,
RCCP!$A$8:$A$136,$A124,
RCCP!$C$8:$C$136,$B124
)+
(SUMIFS(RCCP!$JJ$8:$JJ$136,
RCCP!$A$8:$A$136,$A124,
RCCP!$C$8:$C$136,$B124)/4)</f>
        <v>4605</v>
      </c>
      <c r="DA124" s="1334"/>
      <c r="DB124" s="42">
        <f>SUMIFS(RCCP!$JF$8:$JF$136,
RCCP!$A$8:$A$136,$A124,
RCCP!$C$8:$C$136,$B124
)+
(SUMIFS(RCCP!$JJ$8:$JJ$136,
RCCP!$A$8:$A$136,$A124,
RCCP!$C$8:$C$136,$B124)/4)</f>
        <v>4605</v>
      </c>
      <c r="DC124" s="124">
        <f>SUMIFS(RCCP!$JF$8:$JF$136,
RCCP!$A$8:$A$136,$A124,
RCCP!$C$8:$C$136,$B124
)+
(SUMIFS(RCCP!$JJ$8:$JJ$136,
RCCP!$A$8:$A$136,$A124,
RCCP!$C$8:$C$136,$B124)/4)</f>
        <v>4605</v>
      </c>
      <c r="DD124" s="1334"/>
      <c r="DE124" s="42">
        <f>SUMIFS(RCCP!$JG$8:$JG$136,
RCCP!$A$8:$A$136,$A124,
RCCP!$C$8:$C$136,$B124
)+
(SUMIFS(RCCP!$JJ$8:$JJ$136,
RCCP!$A$8:$A$136,$A124,
RCCP!$C$8:$C$136,$B124)/4)</f>
        <v>4605</v>
      </c>
      <c r="DF124" s="124">
        <f>SUMIFS(RCCP!$JG$8:$JG$136,
RCCP!$A$8:$A$136,$A124,
RCCP!$C$8:$C$136,$B124
)+
(SUMIFS(RCCP!$JJ$8:$JJ$136,
RCCP!$A$8:$A$136,$A124,
RCCP!$C$8:$C$136,$B124)/4)</f>
        <v>4605</v>
      </c>
      <c r="DG124" s="1334"/>
      <c r="DH124" s="42">
        <f>SUMIFS(RCCP!$JH$8:$JH$136,
RCCP!$A$8:$A$136,$A124,
RCCP!$C$8:$C$136,$B124
)+
(SUMIFS(RCCP!$JJ$8:$JJ$136,
RCCP!$A$8:$A$136,$A124,
RCCP!$C$8:$C$136,$B124)/4)</f>
        <v>4605</v>
      </c>
      <c r="DI124" s="124">
        <f>SUMIFS(RCCP!$JH$8:$JH$136,
RCCP!$A$8:$A$136,$A124,
RCCP!$C$8:$C$136,$B124
)+
(SUMIFS(RCCP!$JJ$8:$JJ$136,
RCCP!$A$8:$A$136,$A124,
RCCP!$C$8:$C$136,$B124)/4)</f>
        <v>4605</v>
      </c>
      <c r="DJ124" s="1334"/>
    </row>
    <row r="125" spans="1:114" s="5" customFormat="1" ht="16.5" hidden="1" customHeight="1" outlineLevel="1" x14ac:dyDescent="0.35">
      <c r="A125" s="64">
        <v>880</v>
      </c>
      <c r="B125" s="65" t="str">
        <f>+B123</f>
        <v>Preschool</v>
      </c>
      <c r="C125" s="39" t="s">
        <v>103</v>
      </c>
      <c r="D125" s="1348"/>
      <c r="E125" s="1338"/>
      <c r="F125" s="1338"/>
      <c r="G125" s="1338"/>
      <c r="H125" s="1341"/>
      <c r="I125" s="1344"/>
      <c r="J125" s="42">
        <f>SUM(
SUMIFS(
'BLC Subcont'!$AE:$AE,
'BLC Subcont'!$U:$U,$A125,
'BLC Subcont'!$I:$I,L$9,
'BLC Subcont'!$AA:$AA,$B125,
'BLC Subcont'!$IA:$IA,"IN HOUSE (CUTTING PRESS)"
))</f>
        <v>0</v>
      </c>
      <c r="K125" s="124">
        <f>SUM(SUMIFS(
'BLC Subcont'!$BW:$BW,
'BLC Subcont'!$U:$U,$A125,
'BLC Subcont'!$I:$I,L$9,
'BLC Subcont'!$AA:$AA,$B125,
'BLC Subcont'!$IA:$IA,"IN HOUSE (CUTTING PRESS)"
))</f>
        <v>0</v>
      </c>
      <c r="L125" s="1351"/>
      <c r="M125" s="42">
        <f>SUM(
SUMIFS(
'BLC Subcont'!$AE:$AE,
'BLC Subcont'!$U:$U,$A125,
'BLC Subcont'!$I:$I,O$9,
'BLC Subcont'!$AA:$AA,$B125,
'BLC Subcont'!$IA:$IA,"IN HOUSE (CUTTING PRESS)"
))</f>
        <v>4236</v>
      </c>
      <c r="N125" s="124">
        <f>SUM(SUMIFS(
'BLC Subcont'!$BW:$BW,
'BLC Subcont'!$U:$U,$A125,
'BLC Subcont'!$I:$I,O$9,
'BLC Subcont'!$AA:$AA,$B125,
'BLC Subcont'!$IA:$IA,"IN HOUSE (CUTTING PRESS)"
))</f>
        <v>0</v>
      </c>
      <c r="O125" s="1335"/>
      <c r="P125" s="42">
        <f>SUM(
SUMIFS(
'BLC Subcont'!$AE:$AE,
'BLC Subcont'!$U:$U,$A125,
'BLC Subcont'!$I:$I,R$9,
'BLC Subcont'!$AA:$AA,$B125,
'BLC Subcont'!$IA:$IA,"IN HOUSE (CUTTING PRESS)"
))</f>
        <v>0</v>
      </c>
      <c r="Q125" s="124">
        <f>SUM(SUMIFS(
'BLC Subcont'!$BW:$BW,
'BLC Subcont'!$U:$U,$A125,
'BLC Subcont'!$I:$I,R$9,
'BLC Subcont'!$AA:$AA,$B125,
'BLC Subcont'!$IA:$IA,"IN HOUSE (CUTTING PRESS)"
))</f>
        <v>0</v>
      </c>
      <c r="R125" s="1335"/>
      <c r="S125" s="42">
        <f>SUM(
SUMIFS(
'BLC Subcont'!$AE:$AE,
'BLC Subcont'!$U:$U,$A125,
'BLC Subcont'!$I:$I,U$9,
'BLC Subcont'!$AA:$AA,$B125,
'BLC Subcont'!$IA:$IA,"IN HOUSE (CUTTING PRESS)"
))</f>
        <v>3966</v>
      </c>
      <c r="T125" s="124">
        <f>SUM(SUMIFS(
'BLC Subcont'!$BW:$BW,
'BLC Subcont'!$U:$U,$A125,
'BLC Subcont'!$I:$I,U$9,
'BLC Subcont'!$AA:$AA,$B125,
'BLC Subcont'!$IA:$IA,"IN HOUSE (CUTTING PRESS)"
))</f>
        <v>582</v>
      </c>
      <c r="U125" s="1335"/>
      <c r="V125" s="42">
        <v>3966</v>
      </c>
      <c r="W125" s="124">
        <v>870</v>
      </c>
      <c r="X125" s="133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s="42">
        <f>SUMIFS(RCCP!$IF$8:$IF$136,
RCCP!$A$8:$A$136,$A125,
RCCP!$C$8:$C$136,$B125
)+
(SUMIFS(RCCP!$IK$8:$IK$136,
RCCP!$A$8:$A$136,$A125,
RCCP!$C$8:$C$136,$B125)/4)</f>
        <v>2004</v>
      </c>
      <c r="BM125" s="124">
        <f>SUMIFS(RCCP!$IF$8:$IF$136,
RCCP!$A$8:$A$136,$A125,
RCCP!$C$8:$C$136,$B125
)+
(SUMIFS(RCCP!$IK$8:$IK$136,
RCCP!$A$8:$A$136,$A125,
RCCP!$C$8:$C$136,$B125)/4)</f>
        <v>2004</v>
      </c>
      <c r="BN125" s="1335"/>
      <c r="BO125" s="42">
        <f>SUMIFS(RCCP!$IG$8:$IG$136,
RCCP!$A$8:$A$136,$A125,
RCCP!$C$8:$C$136,$B125
)+
(SUMIFS(RCCP!$IK$8:$IK$136,
RCCP!$A$8:$A$136,$A125,
RCCP!$C$8:$C$136,$B125)/4)</f>
        <v>2004</v>
      </c>
      <c r="BP125" s="124">
        <f>SUMIFS(RCCP!$IG$8:$IG$136,
RCCP!$A$8:$A$136,$A125,
RCCP!$C$8:$C$136,$B125
)+
(SUMIFS(RCCP!$IK$8:$IK$136,
RCCP!$A$8:$A$136,$A125,
RCCP!$C$8:$C$136,$B125)/4)</f>
        <v>2004</v>
      </c>
      <c r="BQ125" s="1335"/>
      <c r="BR125" s="42">
        <f>SUMIFS(RCCP!$IH$8:$IH$136,
RCCP!$A$8:$A$136,$A125,
RCCP!$C$8:$C$136,$B125
)+
(SUMIFS(RCCP!$IK$8:$IK$136,
RCCP!$A$8:$A$136,$A125,
RCCP!$C$8:$C$136,$B125)/4)</f>
        <v>2004</v>
      </c>
      <c r="BS125" s="124">
        <f>SUMIFS(RCCP!$IH$8:$IH$136,
RCCP!$A$8:$A$136,$A125,
RCCP!$C$8:$C$136,$B125
)+
(SUMIFS(RCCP!$IK$8:$IK$136,
RCCP!$A$8:$A$136,$A125,
RCCP!$C$8:$C$136,$B125)/4)</f>
        <v>2004</v>
      </c>
      <c r="BT125" s="1335"/>
      <c r="BU125" s="42">
        <f>SUMIFS(RCCP!$II$8:$II$136,
RCCP!$A$8:$A$136,$A125,
RCCP!$C$8:$C$136,$B125
)+
(SUMIFS(RCCP!$IK$8:$IK$136,
RCCP!$A$8:$A$136,$A125,
RCCP!$C$8:$C$136,$B125)/4)</f>
        <v>2004</v>
      </c>
      <c r="BV125" s="124">
        <f>SUMIFS(RCCP!$II$8:$II$136,
RCCP!$A$8:$A$136,$A125,
RCCP!$C$8:$C$136,$B125
)+
(SUMIFS(RCCP!$IK$8:$IK$136,
RCCP!$A$8:$A$136,$A125,
RCCP!$C$8:$C$136,$B125)/4)</f>
        <v>2004</v>
      </c>
      <c r="BW125" s="1335"/>
      <c r="BX125" s="42">
        <f>SUMIFS(RCCP!$IN$8:$IN$136,
RCCP!$A$8:$A$136,$A125,
RCCP!$C$8:$C$136,$B125
)+
(SUMIFS(RCCP!$IT$8:$IT$136,
RCCP!$A$8:$A$136,$A125,
RCCP!$C$8:$C$136,$B125)/5)</f>
        <v>0</v>
      </c>
      <c r="BY125" s="124">
        <f>SUMIFS(RCCP!$IN$8:$IN$136,
RCCP!$A$8:$A$136,$A125,
RCCP!$C$8:$C$136,$B125
)+
(SUMIFS(RCCP!$IT$8:$IT$136,
RCCP!$A$8:$A$136,$A125,
RCCP!$C$8:$C$136,$B125)/5)</f>
        <v>0</v>
      </c>
      <c r="BZ125" s="1335"/>
      <c r="CA125" s="42">
        <f>SUMIFS(RCCP!$IO$8:$IO$136,
RCCP!$A$8:$A$136,$A125,
RCCP!$C$8:$C$136,$B125
)+
(SUMIFS(RCCP!$IT$8:$IT$136,
RCCP!$A$8:$A$136,$A125,
RCCP!$C$8:$C$136,$B125)/5)</f>
        <v>0</v>
      </c>
      <c r="CB125" s="124">
        <f>SUMIFS(RCCP!$IO$8:$IO$136,
RCCP!$A$8:$A$136,$A125,
RCCP!$C$8:$C$136,$B125
)+
(SUMIFS(RCCP!$IT$8:$IT$136,
RCCP!$A$8:$A$136,$A125,
RCCP!$C$8:$C$136,$B125)/5)</f>
        <v>0</v>
      </c>
      <c r="CC125" s="1335"/>
      <c r="CD125" s="42">
        <f>SUMIFS(RCCP!$IP$8:$IP$136,
RCCP!$A$8:$A$136,$A125,
RCCP!$C$8:$C$136,$B125
)+
(SUMIFS(RCCP!$IT$8:$IT$136,
RCCP!$A$8:$A$136,$A125,
RCCP!$C$8:$C$136,$B125)/5)</f>
        <v>0</v>
      </c>
      <c r="CE125" s="124">
        <f>SUMIFS(RCCP!$IP$8:$IP$136,
RCCP!$A$8:$A$136,$A125,
RCCP!$C$8:$C$136,$B125
)+
(SUMIFS(RCCP!$IT$8:$IT$136,
RCCP!$A$8:$A$136,$A125,
RCCP!$C$8:$C$136,$B125)/5)</f>
        <v>0</v>
      </c>
      <c r="CF125" s="1335"/>
      <c r="CG125" s="42">
        <f>SUMIFS(RCCP!$IQ$8:$IQ$136,
RCCP!$A$8:$A$136,$A125,
RCCP!$C$8:$C$136,$B125
)+
(SUMIFS(RCCP!$IT$8:$IT$136,
RCCP!$A$8:$A$136,$A125,
RCCP!$C$8:$C$136,$B125)/5)</f>
        <v>0</v>
      </c>
      <c r="CH125" s="124">
        <f>SUMIFS(RCCP!$IQ$8:$IQ$136,
RCCP!$A$8:$A$136,$A125,
RCCP!$C$8:$C$136,$B125
)+
(SUMIFS(RCCP!$IT$8:$IT$136,
RCCP!$A$8:$A$136,$A125,
RCCP!$C$8:$C$136,$B125)/5)</f>
        <v>0</v>
      </c>
      <c r="CI125" s="1335"/>
      <c r="CJ125" s="42">
        <f>SUMIFS(RCCP!$IR$8:$IR$136,
RCCP!$A$8:$A$136,$A125,
RCCP!$C$8:$C$136,$B125
)+
(SUMIFS(RCCP!$IT$8:$IT$136,
RCCP!$A$8:$A$136,$A125,
RCCP!$C$8:$C$136,$B125)/5)</f>
        <v>0</v>
      </c>
      <c r="CK125" s="124">
        <f>SUMIFS(RCCP!$IR$8:$IR$136,
RCCP!$A$8:$A$136,$A125,
RCCP!$C$8:$C$136,$B125
)+
(SUMIFS(RCCP!$IT$8:$IT$136,
RCCP!$A$8:$A$136,$A125,
RCCP!$C$8:$C$136,$B125)/5)</f>
        <v>0</v>
      </c>
      <c r="CL125" s="1335"/>
      <c r="CM125" s="42">
        <f>SUMIFS(RCCP!$IW$8:$IW$136,
RCCP!$A$8:$A$136,$A125,
RCCP!$C$8:$C$136,$B125
)+
(SUMIFS(RCCP!$JB$8:$JB$136,
RCCP!$A$8:$A$136,$A125,
RCCP!$C$8:$C$136,$B125)/4)</f>
        <v>189</v>
      </c>
      <c r="CN125" s="124">
        <f>SUMIFS(RCCP!$IW$8:$IW$136,
RCCP!$A$8:$A$136,$A125,
RCCP!$C$8:$C$136,$B125
)+
(SUMIFS(RCCP!$JB$8:$JB$136,
RCCP!$A$8:$A$136,$A125,
RCCP!$C$8:$C$136,$B125)/4)</f>
        <v>189</v>
      </c>
      <c r="CO125" s="1335"/>
      <c r="CP125" s="42">
        <f>SUMIFS(RCCP!$IX$8:$IX$136,
RCCP!$A$8:$A$136,$A125,
RCCP!$C$8:$C$136,$B125
)+
(SUMIFS(RCCP!$JB$8:$JB$136,
RCCP!$A$8:$A$136,$A125,
RCCP!$C$8:$C$136,$B125)/4)</f>
        <v>189</v>
      </c>
      <c r="CQ125" s="124">
        <f>SUMIFS(RCCP!$IX$8:$IX$136,
RCCP!$A$8:$A$136,$A125,
RCCP!$C$8:$C$136,$B125
)+
(SUMIFS(RCCP!$JB$8:$JB$136,
RCCP!$A$8:$A$136,$A125,
RCCP!$C$8:$C$136,$B125)/4)</f>
        <v>189</v>
      </c>
      <c r="CR125" s="1335"/>
      <c r="CS125" s="42">
        <f>SUMIFS(RCCP!$IY$8:$IY$136,
RCCP!$A$8:$A$136,$A125,
RCCP!$C$8:$C$136,$B125
)+
(SUMIFS(RCCP!$JB$8:$JB$136,
RCCP!$A$8:$A$136,$A125,
RCCP!$C$8:$C$136,$B125)/4)</f>
        <v>189</v>
      </c>
      <c r="CT125" s="124">
        <f>SUMIFS(RCCP!$IY$8:$IY$136,
RCCP!$A$8:$A$136,$A125,
RCCP!$C$8:$C$136,$B125
)+
(SUMIFS(RCCP!$JB$8:$JB$136,
RCCP!$A$8:$A$136,$A125,
RCCP!$C$8:$C$136,$B125)/4)</f>
        <v>189</v>
      </c>
      <c r="CU125" s="1335"/>
      <c r="CV125" s="42">
        <f>SUMIFS(RCCP!$IZ$8:$IZ$136,
RCCP!$A$8:$A$136,$A125,
RCCP!$C$8:$C$136,$B125
)+
(SUMIFS(RCCP!$JB$8:$JB$136,
RCCP!$A$8:$A$136,$A125,
RCCP!$C$8:$C$136,$B125)/4)</f>
        <v>189</v>
      </c>
      <c r="CW125" s="124">
        <f>SUMIFS(RCCP!$IZ$8:$IZ$136,
RCCP!$A$8:$A$136,$A125,
RCCP!$C$8:$C$136,$B125
)+
(SUMIFS(RCCP!$JB$8:$JB$136,
RCCP!$A$8:$A$136,$A125,
RCCP!$C$8:$C$136,$B125)/4)</f>
        <v>189</v>
      </c>
      <c r="CX125" s="1335"/>
      <c r="CY125" s="42">
        <f>SUMIFS(RCCP!$JE$8:$JE$136,
RCCP!$A$8:$A$136,$A125,
RCCP!$C$8:$C$136,$B125
)+
(SUMIFS(RCCP!$JJ$8:$JJ$136,
RCCP!$A$8:$A$136,$A125,
RCCP!$C$8:$C$136,$B125)/4)</f>
        <v>4605</v>
      </c>
      <c r="CZ125" s="124">
        <f>SUMIFS(RCCP!$JE$8:$JE$136,
RCCP!$A$8:$A$136,$A125,
RCCP!$C$8:$C$136,$B125
)+
(SUMIFS(RCCP!$JJ$8:$JJ$136,
RCCP!$A$8:$A$136,$A125,
RCCP!$C$8:$C$136,$B125)/4)</f>
        <v>4605</v>
      </c>
      <c r="DA125" s="1335"/>
      <c r="DB125" s="42">
        <f>SUMIFS(RCCP!$JF$8:$JF$136,
RCCP!$A$8:$A$136,$A125,
RCCP!$C$8:$C$136,$B125
)+
(SUMIFS(RCCP!$JJ$8:$JJ$136,
RCCP!$A$8:$A$136,$A125,
RCCP!$C$8:$C$136,$B125)/4)</f>
        <v>4605</v>
      </c>
      <c r="DC125" s="124">
        <f>SUMIFS(RCCP!$JF$8:$JF$136,
RCCP!$A$8:$A$136,$A125,
RCCP!$C$8:$C$136,$B125
)+
(SUMIFS(RCCP!$JJ$8:$JJ$136,
RCCP!$A$8:$A$136,$A125,
RCCP!$C$8:$C$136,$B125)/4)</f>
        <v>4605</v>
      </c>
      <c r="DD125" s="1335"/>
      <c r="DE125" s="42">
        <f>SUMIFS(RCCP!$JG$8:$JG$136,
RCCP!$A$8:$A$136,$A125,
RCCP!$C$8:$C$136,$B125
)+
(SUMIFS(RCCP!$JJ$8:$JJ$136,
RCCP!$A$8:$A$136,$A125,
RCCP!$C$8:$C$136,$B125)/4)</f>
        <v>4605</v>
      </c>
      <c r="DF125" s="124">
        <f>SUMIFS(RCCP!$JG$8:$JG$136,
RCCP!$A$8:$A$136,$A125,
RCCP!$C$8:$C$136,$B125
)+
(SUMIFS(RCCP!$JJ$8:$JJ$136,
RCCP!$A$8:$A$136,$A125,
RCCP!$C$8:$C$136,$B125)/4)</f>
        <v>4605</v>
      </c>
      <c r="DG125" s="1335"/>
      <c r="DH125" s="42">
        <f>SUMIFS(RCCP!$JH$8:$JH$136,
RCCP!$A$8:$A$136,$A125,
RCCP!$C$8:$C$136,$B125
)+
(SUMIFS(RCCP!$JJ$8:$JJ$136,
RCCP!$A$8:$A$136,$A125,
RCCP!$C$8:$C$136,$B125)/4)</f>
        <v>4605</v>
      </c>
      <c r="DI125" s="124">
        <f>SUMIFS(RCCP!$JH$8:$JH$136,
RCCP!$A$8:$A$136,$A125,
RCCP!$C$8:$C$136,$B125
)+
(SUMIFS(RCCP!$JJ$8:$JJ$136,
RCCP!$A$8:$A$136,$A125,
RCCP!$C$8:$C$136,$B125)/4)</f>
        <v>4605</v>
      </c>
      <c r="DJ125" s="1335"/>
    </row>
    <row r="126" spans="1:114" s="5" customFormat="1" ht="16.5" hidden="1" customHeight="1" outlineLevel="1" x14ac:dyDescent="0.35">
      <c r="A126" s="158">
        <v>880</v>
      </c>
      <c r="B126" s="55" t="s">
        <v>40</v>
      </c>
      <c r="C126" s="55" t="s">
        <v>39</v>
      </c>
      <c r="D126" s="1346">
        <f t="shared" ref="D126:F126" si="313">+D117</f>
        <v>45</v>
      </c>
      <c r="E126" s="1336">
        <f t="shared" si="313"/>
        <v>5.5</v>
      </c>
      <c r="F126" s="1336">
        <f t="shared" si="313"/>
        <v>10</v>
      </c>
      <c r="G126" s="1336">
        <f>+G117</f>
        <v>2</v>
      </c>
      <c r="H126" s="1339">
        <f>+D126*F126*G126*E126</f>
        <v>4950</v>
      </c>
      <c r="I126" s="1342">
        <f>H126/E126</f>
        <v>900</v>
      </c>
      <c r="J126" s="42">
        <f>SUM(
SUMIFS(
'BLC Subcont'!$AE:$AE,
'BLC Subcont'!$U:$U,$A126,
'BLC Subcont'!$I:$I,L$9,
'BLC Subcont'!$AA:$AA,$B126,
'BLC Subcont'!$HZ:$HZ,"IN HOUSE (CUTTING PRESS)"
))</f>
        <v>0</v>
      </c>
      <c r="K126" s="124">
        <f>SUM(SUMIFS(
'BLC Subcont'!$BX:$BX,
'BLC Subcont'!$U:$U,$A126,
'BLC Subcont'!$I:$I,L$9,
'BLC Subcont'!$AA:$AA,$B126,
'BLC Subcont'!$HZ:$HZ,"IN HOUSE (CUTTING PRESS)"
))</f>
        <v>0</v>
      </c>
      <c r="L126" s="1349">
        <f t="shared" ref="L126" si="314">IF(L$11=0,0,MAX(K126:K128)/($D126*$F126*$G126*L$11))</f>
        <v>0</v>
      </c>
      <c r="M126" s="42">
        <f>SUM(
SUMIFS(
'BLC Subcont'!$AE:$AE,
'BLC Subcont'!$U:$U,$A126,
'BLC Subcont'!$I:$I,O$9,
'BLC Subcont'!$AA:$AA,$B126,
'BLC Subcont'!$HZ:$HZ,"IN HOUSE (CUTTING PRESS)"
))</f>
        <v>2790</v>
      </c>
      <c r="N126" s="124">
        <f>SUM(SUMIFS(
'BLC Subcont'!$BX:$BX,
'BLC Subcont'!$U:$U,$A126,
'BLC Subcont'!$I:$I,O$9,
'BLC Subcont'!$AA:$AA,$B126,
'BLC Subcont'!$HZ:$HZ,"IN HOUSE (CUTTING PRESS)"
))</f>
        <v>0</v>
      </c>
      <c r="O126" s="1333">
        <f t="shared" ref="O126" si="315">IF(O$11=0,0,MAX(N126:N128)/($D126*$F126*$G126*O$11))</f>
        <v>0</v>
      </c>
      <c r="P126" s="42">
        <f>SUM(
SUMIFS(
'BLC Subcont'!$AE:$AE,
'BLC Subcont'!$U:$U,$A126,
'BLC Subcont'!$I:$I,R$9,
'BLC Subcont'!$AA:$AA,$B126,
'BLC Subcont'!$HZ:$HZ,"IN HOUSE (CUTTING PRESS)"
))</f>
        <v>3846</v>
      </c>
      <c r="Q126" s="124">
        <f>SUM(SUMIFS(
'BLC Subcont'!$BX:$BX,
'BLC Subcont'!$U:$U,$A126,
'BLC Subcont'!$I:$I,R$9,
'BLC Subcont'!$AA:$AA,$B126,
'BLC Subcont'!$HZ:$HZ,"IN HOUSE (CUTTING PRESS)"
))</f>
        <v>0</v>
      </c>
      <c r="R126" s="1333">
        <f t="shared" ref="R126" si="316">IF(R$11=0,0,MAX(Q126:Q128)/($D126*$F126*$G126*R$11))</f>
        <v>0</v>
      </c>
      <c r="S126" s="42">
        <f>SUM(
SUMIFS(
'BLC Subcont'!$AE:$AE,
'BLC Subcont'!$U:$U,$A126,
'BLC Subcont'!$I:$I,U$9,
'BLC Subcont'!$AA:$AA,$B126,
'BLC Subcont'!$HZ:$HZ,"IN HOUSE (CUTTING PRESS)"
))</f>
        <v>0</v>
      </c>
      <c r="T126" s="124">
        <f>SUM(SUMIFS(
'BLC Subcont'!$BX:$BX,
'BLC Subcont'!$U:$U,$A126,
'BLC Subcont'!$I:$I,U$9,
'BLC Subcont'!$AA:$AA,$B126,
'BLC Subcont'!$HZ:$HZ,"IN HOUSE (CUTTING PRESS)"
))</f>
        <v>0</v>
      </c>
      <c r="U126" s="1333">
        <f>IF(U$11=0,0,MAX(T126:T128)/($D126*$F126*$G126*U$11))</f>
        <v>0</v>
      </c>
      <c r="V126" s="42">
        <v>0</v>
      </c>
      <c r="W126" s="124">
        <v>0</v>
      </c>
      <c r="X126" s="1333">
        <f>IF(X$11=0,0,MAX(W126:W128)/($D126*$F126*$G126*X$11))</f>
        <v>0</v>
      </c>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s="42">
        <f>SUMIFS(RCCP!$IF$8:$IF$136,
RCCP!$A$8:$A$136,$A126,
RCCP!$C$8:$C$136,$B126
)+
(SUMIFS(RCCP!$IK$8:$IK$136,
RCCP!$A$8:$A$136,$A126,
RCCP!$C$8:$C$136,$B126)/4)</f>
        <v>1696.5</v>
      </c>
      <c r="BM126" s="124">
        <f>SUMIFS(RCCP!$IF$8:$IF$136,
RCCP!$A$8:$A$136,$A126,
RCCP!$C$8:$C$136,$B126
)+
(SUMIFS(RCCP!$IK$8:$IK$136,
RCCP!$A$8:$A$136,$A126,
RCCP!$C$8:$C$136,$B126)/4)</f>
        <v>1696.5</v>
      </c>
      <c r="BN126" s="1333">
        <f t="shared" ref="BN126" si="317">IFERROR(BM126/($I126*BN$11),0)</f>
        <v>0.34272727272727271</v>
      </c>
      <c r="BO126" s="42">
        <f>SUMIFS(RCCP!$IG$8:$IG$136,
RCCP!$A$8:$A$136,$A126,
RCCP!$C$8:$C$136,$B126
)+
(SUMIFS(RCCP!$IK$8:$IK$136,
RCCP!$A$8:$A$136,$A126,
RCCP!$C$8:$C$136,$B126)/4)</f>
        <v>2698.5</v>
      </c>
      <c r="BP126" s="124">
        <f>SUMIFS(RCCP!$IG$8:$IG$136,
RCCP!$A$8:$A$136,$A126,
RCCP!$C$8:$C$136,$B126
)+
(SUMIFS(RCCP!$IK$8:$IK$136,
RCCP!$A$8:$A$136,$A126,
RCCP!$C$8:$C$136,$B126)/4)</f>
        <v>2698.5</v>
      </c>
      <c r="BQ126" s="1333">
        <f t="shared" ref="BQ126" si="318">IFERROR(BP126/($I126*BQ$11),0)</f>
        <v>0.54515151515151516</v>
      </c>
      <c r="BR126" s="42">
        <f>SUMIFS(RCCP!$IH$8:$IH$136,
RCCP!$A$8:$A$136,$A126,
RCCP!$C$8:$C$136,$B126
)+
(SUMIFS(RCCP!$IK$8:$IK$136,
RCCP!$A$8:$A$136,$A126,
RCCP!$C$8:$C$136,$B126)/4)</f>
        <v>1498.5</v>
      </c>
      <c r="BS126" s="124">
        <f>SUMIFS(RCCP!$IH$8:$IH$136,
RCCP!$A$8:$A$136,$A126,
RCCP!$C$8:$C$136,$B126
)+
(SUMIFS(RCCP!$IK$8:$IK$136,
RCCP!$A$8:$A$136,$A126,
RCCP!$C$8:$C$136,$B126)/4)</f>
        <v>1498.5</v>
      </c>
      <c r="BT126" s="1333">
        <f t="shared" ref="BT126" si="319">IFERROR(BS126/($I126*BT$11),0)</f>
        <v>0.30272727272727273</v>
      </c>
      <c r="BU126" s="42">
        <f>SUMIFS(RCCP!$II$8:$II$136,
RCCP!$A$8:$A$136,$A126,
RCCP!$C$8:$C$136,$B126
)+
(SUMIFS(RCCP!$IK$8:$IK$136,
RCCP!$A$8:$A$136,$A126,
RCCP!$C$8:$C$136,$B126)/4)</f>
        <v>1498.5</v>
      </c>
      <c r="BV126" s="124">
        <f>SUMIFS(RCCP!$II$8:$II$136,
RCCP!$A$8:$A$136,$A126,
RCCP!$C$8:$C$136,$B126
)+
(SUMIFS(RCCP!$IK$8:$IK$136,
RCCP!$A$8:$A$136,$A126,
RCCP!$C$8:$C$136,$B126)/4)</f>
        <v>1498.5</v>
      </c>
      <c r="BW126" s="1333">
        <f t="shared" ref="BW126" si="320">IFERROR(BV126/($I126*BW$11),0)</f>
        <v>0.30272727272727273</v>
      </c>
      <c r="BX126" s="42">
        <f>SUMIFS(RCCP!$IN$8:$IN$136,
RCCP!$A$8:$A$136,$A126,
RCCP!$C$8:$C$136,$B126
)+
(SUMIFS(RCCP!$IT$8:$IT$136,
RCCP!$A$8:$A$136,$A126,
RCCP!$C$8:$C$136,$B126)/5)</f>
        <v>0</v>
      </c>
      <c r="BY126" s="124">
        <f>SUMIFS(RCCP!$IN$8:$IN$136,
RCCP!$A$8:$A$136,$A126,
RCCP!$C$8:$C$136,$B126
)+
(SUMIFS(RCCP!$IT$8:$IT$136,
RCCP!$A$8:$A$136,$A126,
RCCP!$C$8:$C$136,$B126)/5)</f>
        <v>0</v>
      </c>
      <c r="BZ126" s="1333">
        <f t="shared" ref="BZ126" si="321">IFERROR(BY126/($I126*BZ$11),0)</f>
        <v>0</v>
      </c>
      <c r="CA126" s="42">
        <f>SUMIFS(RCCP!$IO$8:$IO$136,
RCCP!$A$8:$A$136,$A126,
RCCP!$C$8:$C$136,$B126
)+
(SUMIFS(RCCP!$IT$8:$IT$136,
RCCP!$A$8:$A$136,$A126,
RCCP!$C$8:$C$136,$B126)/5)</f>
        <v>0</v>
      </c>
      <c r="CB126" s="124">
        <f>SUMIFS(RCCP!$IO$8:$IO$136,
RCCP!$A$8:$A$136,$A126,
RCCP!$C$8:$C$136,$B126
)+
(SUMIFS(RCCP!$IT$8:$IT$136,
RCCP!$A$8:$A$136,$A126,
RCCP!$C$8:$C$136,$B126)/5)</f>
        <v>0</v>
      </c>
      <c r="CC126" s="1333">
        <f t="shared" ref="CC126" si="322">IFERROR(CB126/($I126*CC$11),0)</f>
        <v>0</v>
      </c>
      <c r="CD126" s="42">
        <f>SUMIFS(RCCP!$IP$8:$IP$136,
RCCP!$A$8:$A$136,$A126,
RCCP!$C$8:$C$136,$B126
)+
(SUMIFS(RCCP!$IT$8:$IT$136,
RCCP!$A$8:$A$136,$A126,
RCCP!$C$8:$C$136,$B126)/5)</f>
        <v>0</v>
      </c>
      <c r="CE126" s="124">
        <f>SUMIFS(RCCP!$IP$8:$IP$136,
RCCP!$A$8:$A$136,$A126,
RCCP!$C$8:$C$136,$B126
)+
(SUMIFS(RCCP!$IT$8:$IT$136,
RCCP!$A$8:$A$136,$A126,
RCCP!$C$8:$C$136,$B126)/5)</f>
        <v>0</v>
      </c>
      <c r="CF126" s="1333">
        <f t="shared" ref="CF126" si="323">IFERROR(CE126/($I126*CF$11),0)</f>
        <v>0</v>
      </c>
      <c r="CG126" s="42">
        <f>SUMIFS(RCCP!$IQ$8:$IQ$136,
RCCP!$A$8:$A$136,$A126,
RCCP!$C$8:$C$136,$B126
)+
(SUMIFS(RCCP!$IT$8:$IT$136,
RCCP!$A$8:$A$136,$A126,
RCCP!$C$8:$C$136,$B126)/5)</f>
        <v>0</v>
      </c>
      <c r="CH126" s="124">
        <f>SUMIFS(RCCP!$IQ$8:$IQ$136,
RCCP!$A$8:$A$136,$A126,
RCCP!$C$8:$C$136,$B126
)+
(SUMIFS(RCCP!$IT$8:$IT$136,
RCCP!$A$8:$A$136,$A126,
RCCP!$C$8:$C$136,$B126)/5)</f>
        <v>0</v>
      </c>
      <c r="CI126" s="1333">
        <f t="shared" ref="CI126" si="324">IFERROR(CH126/($I126*CI$11),0)</f>
        <v>0</v>
      </c>
      <c r="CJ126" s="42">
        <f>SUMIFS(RCCP!$IR$8:$IR$136,
RCCP!$A$8:$A$136,$A126,
RCCP!$C$8:$C$136,$B126
)+
(SUMIFS(RCCP!$IT$8:$IT$136,
RCCP!$A$8:$A$136,$A126,
RCCP!$C$8:$C$136,$B126)/5)</f>
        <v>0</v>
      </c>
      <c r="CK126" s="124">
        <f>SUMIFS(RCCP!$IR$8:$IR$136,
RCCP!$A$8:$A$136,$A126,
RCCP!$C$8:$C$136,$B126
)+
(SUMIFS(RCCP!$IT$8:$IT$136,
RCCP!$A$8:$A$136,$A126,
RCCP!$C$8:$C$136,$B126)/5)</f>
        <v>0</v>
      </c>
      <c r="CL126" s="1333">
        <f t="shared" ref="CL126" si="325">IFERROR(CK126/($I126*CL$11),0)</f>
        <v>0</v>
      </c>
      <c r="CM126" s="42">
        <f>SUMIFS(RCCP!$IW$8:$IW$136,
RCCP!$A$8:$A$136,$A126,
RCCP!$C$8:$C$136,$B126
)+
(SUMIFS(RCCP!$JB$8:$JB$136,
RCCP!$A$8:$A$136,$A126,
RCCP!$C$8:$C$136,$B126)/4)</f>
        <v>91.5</v>
      </c>
      <c r="CN126" s="124">
        <f>SUMIFS(RCCP!$IW$8:$IW$136,
RCCP!$A$8:$A$136,$A126,
RCCP!$C$8:$C$136,$B126
)+
(SUMIFS(RCCP!$JB$8:$JB$136,
RCCP!$A$8:$A$136,$A126,
RCCP!$C$8:$C$136,$B126)/4)</f>
        <v>91.5</v>
      </c>
      <c r="CO126" s="1333">
        <f t="shared" ref="CO126" si="326">IFERROR(CN126/($I126*CO$11),0)</f>
        <v>2.2592592592592591E-2</v>
      </c>
      <c r="CP126" s="42">
        <f>SUMIFS(RCCP!$IX$8:$IX$136,
RCCP!$A$8:$A$136,$A126,
RCCP!$C$8:$C$136,$B126
)+
(SUMIFS(RCCP!$JB$8:$JB$136,
RCCP!$A$8:$A$136,$A126,
RCCP!$C$8:$C$136,$B126)/4)</f>
        <v>91.5</v>
      </c>
      <c r="CQ126" s="124">
        <f>SUMIFS(RCCP!$IX$8:$IX$136,
RCCP!$A$8:$A$136,$A126,
RCCP!$C$8:$C$136,$B126
)+
(SUMIFS(RCCP!$JB$8:$JB$136,
RCCP!$A$8:$A$136,$A126,
RCCP!$C$8:$C$136,$B126)/4)</f>
        <v>91.5</v>
      </c>
      <c r="CR126" s="1333">
        <f t="shared" ref="CR126" si="327">IFERROR(CQ126/($I126*CR$11),0)</f>
        <v>1.8484848484848486E-2</v>
      </c>
      <c r="CS126" s="42">
        <f>SUMIFS(RCCP!$IY$8:$IY$136,
RCCP!$A$8:$A$136,$A126,
RCCP!$C$8:$C$136,$B126
)+
(SUMIFS(RCCP!$JB$8:$JB$136,
RCCP!$A$8:$A$136,$A126,
RCCP!$C$8:$C$136,$B126)/4)</f>
        <v>91.5</v>
      </c>
      <c r="CT126" s="124">
        <f>SUMIFS(RCCP!$IY$8:$IY$136,
RCCP!$A$8:$A$136,$A126,
RCCP!$C$8:$C$136,$B126
)+
(SUMIFS(RCCP!$JB$8:$JB$136,
RCCP!$A$8:$A$136,$A126,
RCCP!$C$8:$C$136,$B126)/4)</f>
        <v>91.5</v>
      </c>
      <c r="CU126" s="1333">
        <f t="shared" ref="CU126" si="328">IFERROR(CT126/($I126*CU$11),0)</f>
        <v>1.8484848484848486E-2</v>
      </c>
      <c r="CV126" s="42">
        <f>SUMIFS(RCCP!$IZ$8:$IZ$136,
RCCP!$A$8:$A$136,$A126,
RCCP!$C$8:$C$136,$B126
)+
(SUMIFS(RCCP!$JB$8:$JB$136,
RCCP!$A$8:$A$136,$A126,
RCCP!$C$8:$C$136,$B126)/4)</f>
        <v>91.5</v>
      </c>
      <c r="CW126" s="124">
        <f>SUMIFS(RCCP!$IZ$8:$IZ$136,
RCCP!$A$8:$A$136,$A126,
RCCP!$C$8:$C$136,$B126
)+
(SUMIFS(RCCP!$JB$8:$JB$136,
RCCP!$A$8:$A$136,$A126,
RCCP!$C$8:$C$136,$B126)/4)</f>
        <v>91.5</v>
      </c>
      <c r="CX126" s="1333">
        <f t="shared" ref="CX126" si="329">IFERROR(CW126/($I126*CX$11),0)</f>
        <v>1.8484848484848486E-2</v>
      </c>
      <c r="CY126" s="42">
        <f>SUMIFS(RCCP!$JE$8:$JE$136,
RCCP!$A$8:$A$136,$A126,
RCCP!$C$8:$C$136,$B126
)+
(SUMIFS(RCCP!$JJ$8:$JJ$136,
RCCP!$A$8:$A$136,$A126,
RCCP!$C$8:$C$136,$B126)/4)</f>
        <v>2139</v>
      </c>
      <c r="CZ126" s="124">
        <f>SUMIFS(RCCP!$JE$8:$JE$136,
RCCP!$A$8:$A$136,$A126,
RCCP!$C$8:$C$136,$B126
)+
(SUMIFS(RCCP!$JJ$8:$JJ$136,
RCCP!$A$8:$A$136,$A126,
RCCP!$C$8:$C$136,$B126)/4)</f>
        <v>2139</v>
      </c>
      <c r="DA126" s="1333">
        <f t="shared" ref="DA126" si="330">IFERROR(CZ126/($I126*DA$11),0)</f>
        <v>0.43212121212121213</v>
      </c>
      <c r="DB126" s="42">
        <f>SUMIFS(RCCP!$JF$8:$JF$136,
RCCP!$A$8:$A$136,$A126,
RCCP!$C$8:$C$136,$B126
)+
(SUMIFS(RCCP!$JJ$8:$JJ$136,
RCCP!$A$8:$A$136,$A126,
RCCP!$C$8:$C$136,$B126)/4)</f>
        <v>2139</v>
      </c>
      <c r="DC126" s="124">
        <f>SUMIFS(RCCP!$JF$8:$JF$136,
RCCP!$A$8:$A$136,$A126,
RCCP!$C$8:$C$136,$B126
)+
(SUMIFS(RCCP!$JJ$8:$JJ$136,
RCCP!$A$8:$A$136,$A126,
RCCP!$C$8:$C$136,$B126)/4)</f>
        <v>2139</v>
      </c>
      <c r="DD126" s="1333">
        <f t="shared" ref="DD126" si="331">IFERROR(DC126/($I126*DD$11),0)</f>
        <v>0.43212121212121213</v>
      </c>
      <c r="DE126" s="42">
        <f>SUMIFS(RCCP!$JG$8:$JG$136,
RCCP!$A$8:$A$136,$A126,
RCCP!$C$8:$C$136,$B126
)+
(SUMIFS(RCCP!$JJ$8:$JJ$136,
RCCP!$A$8:$A$136,$A126,
RCCP!$C$8:$C$136,$B126)/4)</f>
        <v>2139</v>
      </c>
      <c r="DF126" s="124">
        <f>SUMIFS(RCCP!$JG$8:$JG$136,
RCCP!$A$8:$A$136,$A126,
RCCP!$C$8:$C$136,$B126
)+
(SUMIFS(RCCP!$JJ$8:$JJ$136,
RCCP!$A$8:$A$136,$A126,
RCCP!$C$8:$C$136,$B126)/4)</f>
        <v>2139</v>
      </c>
      <c r="DG126" s="1333">
        <f t="shared" ref="DG126" si="332">IFERROR(DF126/($I126*DG$11),0)</f>
        <v>0.52814814814814814</v>
      </c>
      <c r="DH126" s="42">
        <f>SUMIFS(RCCP!$JH$8:$JH$136,
RCCP!$A$8:$A$136,$A126,
RCCP!$C$8:$C$136,$B126
)+
(SUMIFS(RCCP!$JJ$8:$JJ$136,
RCCP!$A$8:$A$136,$A126,
RCCP!$C$8:$C$136,$B126)/4)</f>
        <v>2139</v>
      </c>
      <c r="DI126" s="124">
        <f>SUMIFS(RCCP!$JH$8:$JH$136,
RCCP!$A$8:$A$136,$A126,
RCCP!$C$8:$C$136,$B126
)+
(SUMIFS(RCCP!$JJ$8:$JJ$136,
RCCP!$A$8:$A$136,$A126,
RCCP!$C$8:$C$136,$B126)/4)</f>
        <v>2139</v>
      </c>
      <c r="DJ126" s="1333">
        <f t="shared" ref="DJ126" si="333">IFERROR(DI126/($I126*DJ$11),0)</f>
        <v>0.43212121212121213</v>
      </c>
    </row>
    <row r="127" spans="1:114" s="5" customFormat="1" ht="16.5" hidden="1" customHeight="1" outlineLevel="1" x14ac:dyDescent="0.35">
      <c r="A127" s="64">
        <v>880</v>
      </c>
      <c r="B127" s="65" t="str">
        <f>+B126</f>
        <v>Infant'S</v>
      </c>
      <c r="C127" s="39" t="s">
        <v>42</v>
      </c>
      <c r="D127" s="1347"/>
      <c r="E127" s="1337"/>
      <c r="F127" s="1337"/>
      <c r="G127" s="1337"/>
      <c r="H127" s="1340"/>
      <c r="I127" s="1343"/>
      <c r="J127" s="42">
        <f>SUM(
SUMIFS(
'BLC Subcont'!$AE:$AE,
'BLC Subcont'!$U:$U,$A127,
'BLC Subcont'!$I:$I,L$9,
'BLC Subcont'!$AA:$AA,$B127,
'BLC Subcont'!$HY:$HY,"IN HOUSE (CUTTING PRESS)"
))</f>
        <v>0</v>
      </c>
      <c r="K127" s="124">
        <f>SUM(SUMIFS(
'BLC Subcont'!$BV:$BV,
'BLC Subcont'!$U:$U,$A127,
'BLC Subcont'!$I:$I,L$9,
'BLC Subcont'!$AA:$AA,$B127,
'BLC Subcont'!$HY:$HY,"IN HOUSE (CUTTING PRESS)"
))</f>
        <v>0</v>
      </c>
      <c r="L127" s="1350"/>
      <c r="M127" s="42">
        <f>SUM(
SUMIFS(
'BLC Subcont'!$AE:$AE,
'BLC Subcont'!$U:$U,$A127,
'BLC Subcont'!$I:$I,O$9,
'BLC Subcont'!$AA:$AA,$B127,
'BLC Subcont'!$HY:$HY,"IN HOUSE (CUTTING PRESS)"
))</f>
        <v>2790</v>
      </c>
      <c r="N127" s="124">
        <f>SUM(SUMIFS(
'BLC Subcont'!$BV:$BV,
'BLC Subcont'!$U:$U,$A127,
'BLC Subcont'!$I:$I,O$9,
'BLC Subcont'!$AA:$AA,$B127,
'BLC Subcont'!$HY:$HY,"IN HOUSE (CUTTING PRESS)"
))</f>
        <v>0</v>
      </c>
      <c r="O127" s="1334"/>
      <c r="P127" s="42">
        <f>SUM(
SUMIFS(
'BLC Subcont'!$AE:$AE,
'BLC Subcont'!$U:$U,$A127,
'BLC Subcont'!$I:$I,R$9,
'BLC Subcont'!$AA:$AA,$B127,
'BLC Subcont'!$HY:$HY,"IN HOUSE (CUTTING PRESS)"
))</f>
        <v>3846</v>
      </c>
      <c r="Q127" s="124">
        <f>SUM(SUMIFS(
'BLC Subcont'!$BV:$BV,
'BLC Subcont'!$U:$U,$A127,
'BLC Subcont'!$I:$I,R$9,
'BLC Subcont'!$AA:$AA,$B127,
'BLC Subcont'!$HY:$HY,"IN HOUSE (CUTTING PRESS)"
))</f>
        <v>0</v>
      </c>
      <c r="R127" s="1334"/>
      <c r="S127" s="42">
        <f>SUM(
SUMIFS(
'BLC Subcont'!$AE:$AE,
'BLC Subcont'!$U:$U,$A127,
'BLC Subcont'!$I:$I,U$9,
'BLC Subcont'!$AA:$AA,$B127,
'BLC Subcont'!$HY:$HY,"IN HOUSE (CUTTING PRESS)"
))</f>
        <v>0</v>
      </c>
      <c r="T127" s="124">
        <f>SUM(SUMIFS(
'BLC Subcont'!$BV:$BV,
'BLC Subcont'!$U:$U,$A127,
'BLC Subcont'!$I:$I,U$9,
'BLC Subcont'!$AA:$AA,$B127,
'BLC Subcont'!$HY:$HY,"IN HOUSE (CUTTING PRESS)"
))</f>
        <v>0</v>
      </c>
      <c r="U127" s="1334"/>
      <c r="V127" s="42">
        <v>0</v>
      </c>
      <c r="W127" s="124">
        <v>0</v>
      </c>
      <c r="X127" s="1334"/>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s="42">
        <f>SUMIFS(RCCP!$IF$8:$IF$136,
RCCP!$A$8:$A$136,$A127,
RCCP!$C$8:$C$136,$B127
)+
(SUMIFS(RCCP!$IK$8:$IK$136,
RCCP!$A$8:$A$136,$A127,
RCCP!$C$8:$C$136,$B127)/4)</f>
        <v>1696.5</v>
      </c>
      <c r="BM127" s="124">
        <f>SUMIFS(RCCP!$IF$8:$IF$136,
RCCP!$A$8:$A$136,$A127,
RCCP!$C$8:$C$136,$B127
)+
(SUMIFS(RCCP!$IK$8:$IK$136,
RCCP!$A$8:$A$136,$A127,
RCCP!$C$8:$C$136,$B127)/4)</f>
        <v>1696.5</v>
      </c>
      <c r="BN127" s="1334"/>
      <c r="BO127" s="42">
        <f>SUMIFS(RCCP!$IG$8:$IG$136,
RCCP!$A$8:$A$136,$A127,
RCCP!$C$8:$C$136,$B127
)+
(SUMIFS(RCCP!$IK$8:$IK$136,
RCCP!$A$8:$A$136,$A127,
RCCP!$C$8:$C$136,$B127)/4)</f>
        <v>2698.5</v>
      </c>
      <c r="BP127" s="124">
        <f>SUMIFS(RCCP!$IG$8:$IG$136,
RCCP!$A$8:$A$136,$A127,
RCCP!$C$8:$C$136,$B127
)+
(SUMIFS(RCCP!$IK$8:$IK$136,
RCCP!$A$8:$A$136,$A127,
RCCP!$C$8:$C$136,$B127)/4)</f>
        <v>2698.5</v>
      </c>
      <c r="BQ127" s="1334"/>
      <c r="BR127" s="42">
        <f>SUMIFS(RCCP!$IH$8:$IH$136,
RCCP!$A$8:$A$136,$A127,
RCCP!$C$8:$C$136,$B127
)+
(SUMIFS(RCCP!$IK$8:$IK$136,
RCCP!$A$8:$A$136,$A127,
RCCP!$C$8:$C$136,$B127)/4)</f>
        <v>1498.5</v>
      </c>
      <c r="BS127" s="124">
        <f>SUMIFS(RCCP!$IH$8:$IH$136,
RCCP!$A$8:$A$136,$A127,
RCCP!$C$8:$C$136,$B127
)+
(SUMIFS(RCCP!$IK$8:$IK$136,
RCCP!$A$8:$A$136,$A127,
RCCP!$C$8:$C$136,$B127)/4)</f>
        <v>1498.5</v>
      </c>
      <c r="BT127" s="1334"/>
      <c r="BU127" s="42">
        <f>SUMIFS(RCCP!$II$8:$II$136,
RCCP!$A$8:$A$136,$A127,
RCCP!$C$8:$C$136,$B127
)+
(SUMIFS(RCCP!$IK$8:$IK$136,
RCCP!$A$8:$A$136,$A127,
RCCP!$C$8:$C$136,$B127)/4)</f>
        <v>1498.5</v>
      </c>
      <c r="BV127" s="124">
        <f>SUMIFS(RCCP!$II$8:$II$136,
RCCP!$A$8:$A$136,$A127,
RCCP!$C$8:$C$136,$B127
)+
(SUMIFS(RCCP!$IK$8:$IK$136,
RCCP!$A$8:$A$136,$A127,
RCCP!$C$8:$C$136,$B127)/4)</f>
        <v>1498.5</v>
      </c>
      <c r="BW127" s="1334"/>
      <c r="BX127" s="42">
        <f>SUMIFS(RCCP!$IN$8:$IN$136,
RCCP!$A$8:$A$136,$A127,
RCCP!$C$8:$C$136,$B127
)+
(SUMIFS(RCCP!$IT$8:$IT$136,
RCCP!$A$8:$A$136,$A127,
RCCP!$C$8:$C$136,$B127)/5)</f>
        <v>0</v>
      </c>
      <c r="BY127" s="124">
        <f>SUMIFS(RCCP!$IN$8:$IN$136,
RCCP!$A$8:$A$136,$A127,
RCCP!$C$8:$C$136,$B127
)+
(SUMIFS(RCCP!$IT$8:$IT$136,
RCCP!$A$8:$A$136,$A127,
RCCP!$C$8:$C$136,$B127)/5)</f>
        <v>0</v>
      </c>
      <c r="BZ127" s="1334"/>
      <c r="CA127" s="42">
        <f>SUMIFS(RCCP!$IO$8:$IO$136,
RCCP!$A$8:$A$136,$A127,
RCCP!$C$8:$C$136,$B127
)+
(SUMIFS(RCCP!$IT$8:$IT$136,
RCCP!$A$8:$A$136,$A127,
RCCP!$C$8:$C$136,$B127)/5)</f>
        <v>0</v>
      </c>
      <c r="CB127" s="124">
        <f>SUMIFS(RCCP!$IO$8:$IO$136,
RCCP!$A$8:$A$136,$A127,
RCCP!$C$8:$C$136,$B127
)+
(SUMIFS(RCCP!$IT$8:$IT$136,
RCCP!$A$8:$A$136,$A127,
RCCP!$C$8:$C$136,$B127)/5)</f>
        <v>0</v>
      </c>
      <c r="CC127" s="1334"/>
      <c r="CD127" s="42">
        <f>SUMIFS(RCCP!$IP$8:$IP$136,
RCCP!$A$8:$A$136,$A127,
RCCP!$C$8:$C$136,$B127
)+
(SUMIFS(RCCP!$IT$8:$IT$136,
RCCP!$A$8:$A$136,$A127,
RCCP!$C$8:$C$136,$B127)/5)</f>
        <v>0</v>
      </c>
      <c r="CE127" s="124">
        <f>SUMIFS(RCCP!$IP$8:$IP$136,
RCCP!$A$8:$A$136,$A127,
RCCP!$C$8:$C$136,$B127
)+
(SUMIFS(RCCP!$IT$8:$IT$136,
RCCP!$A$8:$A$136,$A127,
RCCP!$C$8:$C$136,$B127)/5)</f>
        <v>0</v>
      </c>
      <c r="CF127" s="1334"/>
      <c r="CG127" s="42">
        <f>SUMIFS(RCCP!$IQ$8:$IQ$136,
RCCP!$A$8:$A$136,$A127,
RCCP!$C$8:$C$136,$B127
)+
(SUMIFS(RCCP!$IT$8:$IT$136,
RCCP!$A$8:$A$136,$A127,
RCCP!$C$8:$C$136,$B127)/5)</f>
        <v>0</v>
      </c>
      <c r="CH127" s="124">
        <f>SUMIFS(RCCP!$IQ$8:$IQ$136,
RCCP!$A$8:$A$136,$A127,
RCCP!$C$8:$C$136,$B127
)+
(SUMIFS(RCCP!$IT$8:$IT$136,
RCCP!$A$8:$A$136,$A127,
RCCP!$C$8:$C$136,$B127)/5)</f>
        <v>0</v>
      </c>
      <c r="CI127" s="1334"/>
      <c r="CJ127" s="42">
        <f>SUMIFS(RCCP!$IR$8:$IR$136,
RCCP!$A$8:$A$136,$A127,
RCCP!$C$8:$C$136,$B127
)+
(SUMIFS(RCCP!$IT$8:$IT$136,
RCCP!$A$8:$A$136,$A127,
RCCP!$C$8:$C$136,$B127)/5)</f>
        <v>0</v>
      </c>
      <c r="CK127" s="124">
        <f>SUMIFS(RCCP!$IR$8:$IR$136,
RCCP!$A$8:$A$136,$A127,
RCCP!$C$8:$C$136,$B127
)+
(SUMIFS(RCCP!$IT$8:$IT$136,
RCCP!$A$8:$A$136,$A127,
RCCP!$C$8:$C$136,$B127)/5)</f>
        <v>0</v>
      </c>
      <c r="CL127" s="1334"/>
      <c r="CM127" s="42">
        <f>SUMIFS(RCCP!$IW$8:$IW$136,
RCCP!$A$8:$A$136,$A127,
RCCP!$C$8:$C$136,$B127
)+
(SUMIFS(RCCP!$JB$8:$JB$136,
RCCP!$A$8:$A$136,$A127,
RCCP!$C$8:$C$136,$B127)/4)</f>
        <v>91.5</v>
      </c>
      <c r="CN127" s="124">
        <f>SUMIFS(RCCP!$IW$8:$IW$136,
RCCP!$A$8:$A$136,$A127,
RCCP!$C$8:$C$136,$B127
)+
(SUMIFS(RCCP!$JB$8:$JB$136,
RCCP!$A$8:$A$136,$A127,
RCCP!$C$8:$C$136,$B127)/4)</f>
        <v>91.5</v>
      </c>
      <c r="CO127" s="1334"/>
      <c r="CP127" s="42">
        <f>SUMIFS(RCCP!$IX$8:$IX$136,
RCCP!$A$8:$A$136,$A127,
RCCP!$C$8:$C$136,$B127
)+
(SUMIFS(RCCP!$JB$8:$JB$136,
RCCP!$A$8:$A$136,$A127,
RCCP!$C$8:$C$136,$B127)/4)</f>
        <v>91.5</v>
      </c>
      <c r="CQ127" s="124">
        <f>SUMIFS(RCCP!$IX$8:$IX$136,
RCCP!$A$8:$A$136,$A127,
RCCP!$C$8:$C$136,$B127
)+
(SUMIFS(RCCP!$JB$8:$JB$136,
RCCP!$A$8:$A$136,$A127,
RCCP!$C$8:$C$136,$B127)/4)</f>
        <v>91.5</v>
      </c>
      <c r="CR127" s="1334"/>
      <c r="CS127" s="42">
        <f>SUMIFS(RCCP!$IY$8:$IY$136,
RCCP!$A$8:$A$136,$A127,
RCCP!$C$8:$C$136,$B127
)+
(SUMIFS(RCCP!$JB$8:$JB$136,
RCCP!$A$8:$A$136,$A127,
RCCP!$C$8:$C$136,$B127)/4)</f>
        <v>91.5</v>
      </c>
      <c r="CT127" s="124">
        <f>SUMIFS(RCCP!$IY$8:$IY$136,
RCCP!$A$8:$A$136,$A127,
RCCP!$C$8:$C$136,$B127
)+
(SUMIFS(RCCP!$JB$8:$JB$136,
RCCP!$A$8:$A$136,$A127,
RCCP!$C$8:$C$136,$B127)/4)</f>
        <v>91.5</v>
      </c>
      <c r="CU127" s="1334"/>
      <c r="CV127" s="42">
        <f>SUMIFS(RCCP!$IZ$8:$IZ$136,
RCCP!$A$8:$A$136,$A127,
RCCP!$C$8:$C$136,$B127
)+
(SUMIFS(RCCP!$JB$8:$JB$136,
RCCP!$A$8:$A$136,$A127,
RCCP!$C$8:$C$136,$B127)/4)</f>
        <v>91.5</v>
      </c>
      <c r="CW127" s="124">
        <f>SUMIFS(RCCP!$IZ$8:$IZ$136,
RCCP!$A$8:$A$136,$A127,
RCCP!$C$8:$C$136,$B127
)+
(SUMIFS(RCCP!$JB$8:$JB$136,
RCCP!$A$8:$A$136,$A127,
RCCP!$C$8:$C$136,$B127)/4)</f>
        <v>91.5</v>
      </c>
      <c r="CX127" s="1334"/>
      <c r="CY127" s="42">
        <f>SUMIFS(RCCP!$JE$8:$JE$136,
RCCP!$A$8:$A$136,$A127,
RCCP!$C$8:$C$136,$B127
)+
(SUMIFS(RCCP!$JJ$8:$JJ$136,
RCCP!$A$8:$A$136,$A127,
RCCP!$C$8:$C$136,$B127)/4)</f>
        <v>2139</v>
      </c>
      <c r="CZ127" s="124">
        <f>SUMIFS(RCCP!$JE$8:$JE$136,
RCCP!$A$8:$A$136,$A127,
RCCP!$C$8:$C$136,$B127
)+
(SUMIFS(RCCP!$JJ$8:$JJ$136,
RCCP!$A$8:$A$136,$A127,
RCCP!$C$8:$C$136,$B127)/4)</f>
        <v>2139</v>
      </c>
      <c r="DA127" s="1334"/>
      <c r="DB127" s="42">
        <f>SUMIFS(RCCP!$JF$8:$JF$136,
RCCP!$A$8:$A$136,$A127,
RCCP!$C$8:$C$136,$B127
)+
(SUMIFS(RCCP!$JJ$8:$JJ$136,
RCCP!$A$8:$A$136,$A127,
RCCP!$C$8:$C$136,$B127)/4)</f>
        <v>2139</v>
      </c>
      <c r="DC127" s="124">
        <f>SUMIFS(RCCP!$JF$8:$JF$136,
RCCP!$A$8:$A$136,$A127,
RCCP!$C$8:$C$136,$B127
)+
(SUMIFS(RCCP!$JJ$8:$JJ$136,
RCCP!$A$8:$A$136,$A127,
RCCP!$C$8:$C$136,$B127)/4)</f>
        <v>2139</v>
      </c>
      <c r="DD127" s="1334"/>
      <c r="DE127" s="42">
        <f>SUMIFS(RCCP!$JG$8:$JG$136,
RCCP!$A$8:$A$136,$A127,
RCCP!$C$8:$C$136,$B127
)+
(SUMIFS(RCCP!$JJ$8:$JJ$136,
RCCP!$A$8:$A$136,$A127,
RCCP!$C$8:$C$136,$B127)/4)</f>
        <v>2139</v>
      </c>
      <c r="DF127" s="124">
        <f>SUMIFS(RCCP!$JG$8:$JG$136,
RCCP!$A$8:$A$136,$A127,
RCCP!$C$8:$C$136,$B127
)+
(SUMIFS(RCCP!$JJ$8:$JJ$136,
RCCP!$A$8:$A$136,$A127,
RCCP!$C$8:$C$136,$B127)/4)</f>
        <v>2139</v>
      </c>
      <c r="DG127" s="1334"/>
      <c r="DH127" s="42">
        <f>SUMIFS(RCCP!$JH$8:$JH$136,
RCCP!$A$8:$A$136,$A127,
RCCP!$C$8:$C$136,$B127
)+
(SUMIFS(RCCP!$JJ$8:$JJ$136,
RCCP!$A$8:$A$136,$A127,
RCCP!$C$8:$C$136,$B127)/4)</f>
        <v>2139</v>
      </c>
      <c r="DI127" s="124">
        <f>SUMIFS(RCCP!$JH$8:$JH$136,
RCCP!$A$8:$A$136,$A127,
RCCP!$C$8:$C$136,$B127
)+
(SUMIFS(RCCP!$JJ$8:$JJ$136,
RCCP!$A$8:$A$136,$A127,
RCCP!$C$8:$C$136,$B127)/4)</f>
        <v>2139</v>
      </c>
      <c r="DJ127" s="1334"/>
    </row>
    <row r="128" spans="1:114" s="5" customFormat="1" ht="16.5" hidden="1" customHeight="1" outlineLevel="1" x14ac:dyDescent="0.35">
      <c r="A128" s="64">
        <v>880</v>
      </c>
      <c r="B128" s="65" t="str">
        <f>+B126</f>
        <v>Infant'S</v>
      </c>
      <c r="C128" s="39" t="s">
        <v>103</v>
      </c>
      <c r="D128" s="1348"/>
      <c r="E128" s="1338"/>
      <c r="F128" s="1338"/>
      <c r="G128" s="1338"/>
      <c r="H128" s="1341"/>
      <c r="I128" s="1344"/>
      <c r="J128" s="42">
        <f>SUM(
SUMIFS(
'BLC Subcont'!$AE:$AE,
'BLC Subcont'!$U:$U,$A128,
'BLC Subcont'!$I:$I,L$9,
'BLC Subcont'!$AA:$AA,$B128,
'BLC Subcont'!$IA:$IA,"IN HOUSE (CUTTING PRESS)"
))</f>
        <v>0</v>
      </c>
      <c r="K128" s="124">
        <f>SUM(SUMIFS(
'BLC Subcont'!$BW:$BW,
'BLC Subcont'!$U:$U,$A128,
'BLC Subcont'!$I:$I,L$9,
'BLC Subcont'!$AA:$AA,$B128,
'BLC Subcont'!$IA:$IA,"IN HOUSE (CUTTING PRESS)"
))</f>
        <v>0</v>
      </c>
      <c r="L128" s="1351"/>
      <c r="M128" s="42">
        <f>SUM(
SUMIFS(
'BLC Subcont'!$AE:$AE,
'BLC Subcont'!$U:$U,$A128,
'BLC Subcont'!$I:$I,O$9,
'BLC Subcont'!$AA:$AA,$B128,
'BLC Subcont'!$IA:$IA,"IN HOUSE (CUTTING PRESS)"
))</f>
        <v>2790</v>
      </c>
      <c r="N128" s="124">
        <f>SUM(SUMIFS(
'BLC Subcont'!$BW:$BW,
'BLC Subcont'!$U:$U,$A128,
'BLC Subcont'!$I:$I,O$9,
'BLC Subcont'!$AA:$AA,$B128,
'BLC Subcont'!$IA:$IA,"IN HOUSE (CUTTING PRESS)"
))</f>
        <v>0</v>
      </c>
      <c r="O128" s="1335"/>
      <c r="P128" s="42">
        <f>SUM(
SUMIFS(
'BLC Subcont'!$AE:$AE,
'BLC Subcont'!$U:$U,$A128,
'BLC Subcont'!$I:$I,R$9,
'BLC Subcont'!$AA:$AA,$B128,
'BLC Subcont'!$IA:$IA,"IN HOUSE (CUTTING PRESS)"
))</f>
        <v>3846</v>
      </c>
      <c r="Q128" s="124">
        <f>SUM(SUMIFS(
'BLC Subcont'!$BW:$BW,
'BLC Subcont'!$U:$U,$A128,
'BLC Subcont'!$I:$I,R$9,
'BLC Subcont'!$AA:$AA,$B128,
'BLC Subcont'!$IA:$IA,"IN HOUSE (CUTTING PRESS)"
))</f>
        <v>0</v>
      </c>
      <c r="R128" s="1335"/>
      <c r="S128" s="42">
        <f>SUM(
SUMIFS(
'BLC Subcont'!$AE:$AE,
'BLC Subcont'!$U:$U,$A128,
'BLC Subcont'!$I:$I,U$9,
'BLC Subcont'!$AA:$AA,$B128,
'BLC Subcont'!$IA:$IA,"IN HOUSE (CUTTING PRESS)"
))</f>
        <v>0</v>
      </c>
      <c r="T128" s="124">
        <f>SUM(SUMIFS(
'BLC Subcont'!$BW:$BW,
'BLC Subcont'!$U:$U,$A128,
'BLC Subcont'!$I:$I,U$9,
'BLC Subcont'!$AA:$AA,$B128,
'BLC Subcont'!$IA:$IA,"IN HOUSE (CUTTING PRESS)"
))</f>
        <v>0</v>
      </c>
      <c r="U128" s="1335"/>
      <c r="V128" s="42">
        <v>0</v>
      </c>
      <c r="W128" s="124">
        <v>0</v>
      </c>
      <c r="X128" s="1335"/>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42">
        <f>SUMIFS(RCCP!$IF$8:$IF$136,
RCCP!$A$8:$A$136,$A128,
RCCP!$C$8:$C$136,$B128
)+
(SUMIFS(RCCP!$IK$8:$IK$136,
RCCP!$A$8:$A$136,$A128,
RCCP!$C$8:$C$136,$B128)/4)</f>
        <v>1696.5</v>
      </c>
      <c r="BM128" s="124">
        <f>SUMIFS(RCCP!$IF$8:$IF$136,
RCCP!$A$8:$A$136,$A128,
RCCP!$C$8:$C$136,$B128
)+
(SUMIFS(RCCP!$IK$8:$IK$136,
RCCP!$A$8:$A$136,$A128,
RCCP!$C$8:$C$136,$B128)/4)</f>
        <v>1696.5</v>
      </c>
      <c r="BN128" s="1335"/>
      <c r="BO128" s="42">
        <f>SUMIFS(RCCP!$IG$8:$IG$136,
RCCP!$A$8:$A$136,$A128,
RCCP!$C$8:$C$136,$B128
)+
(SUMIFS(RCCP!$IK$8:$IK$136,
RCCP!$A$8:$A$136,$A128,
RCCP!$C$8:$C$136,$B128)/4)</f>
        <v>2698.5</v>
      </c>
      <c r="BP128" s="124">
        <f>SUMIFS(RCCP!$IG$8:$IG$136,
RCCP!$A$8:$A$136,$A128,
RCCP!$C$8:$C$136,$B128
)+
(SUMIFS(RCCP!$IK$8:$IK$136,
RCCP!$A$8:$A$136,$A128,
RCCP!$C$8:$C$136,$B128)/4)</f>
        <v>2698.5</v>
      </c>
      <c r="BQ128" s="1335"/>
      <c r="BR128" s="42">
        <f>SUMIFS(RCCP!$IH$8:$IH$136,
RCCP!$A$8:$A$136,$A128,
RCCP!$C$8:$C$136,$B128
)+
(SUMIFS(RCCP!$IK$8:$IK$136,
RCCP!$A$8:$A$136,$A128,
RCCP!$C$8:$C$136,$B128)/4)</f>
        <v>1498.5</v>
      </c>
      <c r="BS128" s="124">
        <f>SUMIFS(RCCP!$IH$8:$IH$136,
RCCP!$A$8:$A$136,$A128,
RCCP!$C$8:$C$136,$B128
)+
(SUMIFS(RCCP!$IK$8:$IK$136,
RCCP!$A$8:$A$136,$A128,
RCCP!$C$8:$C$136,$B128)/4)</f>
        <v>1498.5</v>
      </c>
      <c r="BT128" s="1335"/>
      <c r="BU128" s="42">
        <f>SUMIFS(RCCP!$II$8:$II$136,
RCCP!$A$8:$A$136,$A128,
RCCP!$C$8:$C$136,$B128
)+
(SUMIFS(RCCP!$IK$8:$IK$136,
RCCP!$A$8:$A$136,$A128,
RCCP!$C$8:$C$136,$B128)/4)</f>
        <v>1498.5</v>
      </c>
      <c r="BV128" s="124">
        <f>SUMIFS(RCCP!$II$8:$II$136,
RCCP!$A$8:$A$136,$A128,
RCCP!$C$8:$C$136,$B128
)+
(SUMIFS(RCCP!$IK$8:$IK$136,
RCCP!$A$8:$A$136,$A128,
RCCP!$C$8:$C$136,$B128)/4)</f>
        <v>1498.5</v>
      </c>
      <c r="BW128" s="1335"/>
      <c r="BX128" s="42">
        <f>SUMIFS(RCCP!$IN$8:$IN$136,
RCCP!$A$8:$A$136,$A128,
RCCP!$C$8:$C$136,$B128
)+
(SUMIFS(RCCP!$IT$8:$IT$136,
RCCP!$A$8:$A$136,$A128,
RCCP!$C$8:$C$136,$B128)/5)</f>
        <v>0</v>
      </c>
      <c r="BY128" s="124">
        <f>SUMIFS(RCCP!$IN$8:$IN$136,
RCCP!$A$8:$A$136,$A128,
RCCP!$C$8:$C$136,$B128
)+
(SUMIFS(RCCP!$IT$8:$IT$136,
RCCP!$A$8:$A$136,$A128,
RCCP!$C$8:$C$136,$B128)/5)</f>
        <v>0</v>
      </c>
      <c r="BZ128" s="1335"/>
      <c r="CA128" s="42">
        <f>SUMIFS(RCCP!$IO$8:$IO$136,
RCCP!$A$8:$A$136,$A128,
RCCP!$C$8:$C$136,$B128
)+
(SUMIFS(RCCP!$IT$8:$IT$136,
RCCP!$A$8:$A$136,$A128,
RCCP!$C$8:$C$136,$B128)/5)</f>
        <v>0</v>
      </c>
      <c r="CB128" s="124">
        <f>SUMIFS(RCCP!$IO$8:$IO$136,
RCCP!$A$8:$A$136,$A128,
RCCP!$C$8:$C$136,$B128
)+
(SUMIFS(RCCP!$IT$8:$IT$136,
RCCP!$A$8:$A$136,$A128,
RCCP!$C$8:$C$136,$B128)/5)</f>
        <v>0</v>
      </c>
      <c r="CC128" s="1335"/>
      <c r="CD128" s="42">
        <f>SUMIFS(RCCP!$IP$8:$IP$136,
RCCP!$A$8:$A$136,$A128,
RCCP!$C$8:$C$136,$B128
)+
(SUMIFS(RCCP!$IT$8:$IT$136,
RCCP!$A$8:$A$136,$A128,
RCCP!$C$8:$C$136,$B128)/5)</f>
        <v>0</v>
      </c>
      <c r="CE128" s="124">
        <f>SUMIFS(RCCP!$IP$8:$IP$136,
RCCP!$A$8:$A$136,$A128,
RCCP!$C$8:$C$136,$B128
)+
(SUMIFS(RCCP!$IT$8:$IT$136,
RCCP!$A$8:$A$136,$A128,
RCCP!$C$8:$C$136,$B128)/5)</f>
        <v>0</v>
      </c>
      <c r="CF128" s="1335"/>
      <c r="CG128" s="42">
        <f>SUMIFS(RCCP!$IQ$8:$IQ$136,
RCCP!$A$8:$A$136,$A128,
RCCP!$C$8:$C$136,$B128
)+
(SUMIFS(RCCP!$IT$8:$IT$136,
RCCP!$A$8:$A$136,$A128,
RCCP!$C$8:$C$136,$B128)/5)</f>
        <v>0</v>
      </c>
      <c r="CH128" s="124">
        <f>SUMIFS(RCCP!$IQ$8:$IQ$136,
RCCP!$A$8:$A$136,$A128,
RCCP!$C$8:$C$136,$B128
)+
(SUMIFS(RCCP!$IT$8:$IT$136,
RCCP!$A$8:$A$136,$A128,
RCCP!$C$8:$C$136,$B128)/5)</f>
        <v>0</v>
      </c>
      <c r="CI128" s="1335"/>
      <c r="CJ128" s="42">
        <f>SUMIFS(RCCP!$IR$8:$IR$136,
RCCP!$A$8:$A$136,$A128,
RCCP!$C$8:$C$136,$B128
)+
(SUMIFS(RCCP!$IT$8:$IT$136,
RCCP!$A$8:$A$136,$A128,
RCCP!$C$8:$C$136,$B128)/5)</f>
        <v>0</v>
      </c>
      <c r="CK128" s="124">
        <f>SUMIFS(RCCP!$IR$8:$IR$136,
RCCP!$A$8:$A$136,$A128,
RCCP!$C$8:$C$136,$B128
)+
(SUMIFS(RCCP!$IT$8:$IT$136,
RCCP!$A$8:$A$136,$A128,
RCCP!$C$8:$C$136,$B128)/5)</f>
        <v>0</v>
      </c>
      <c r="CL128" s="1335"/>
      <c r="CM128" s="42">
        <f>SUMIFS(RCCP!$IW$8:$IW$136,
RCCP!$A$8:$A$136,$A128,
RCCP!$C$8:$C$136,$B128
)+
(SUMIFS(RCCP!$JB$8:$JB$136,
RCCP!$A$8:$A$136,$A128,
RCCP!$C$8:$C$136,$B128)/4)</f>
        <v>91.5</v>
      </c>
      <c r="CN128" s="124">
        <f>SUMIFS(RCCP!$IW$8:$IW$136,
RCCP!$A$8:$A$136,$A128,
RCCP!$C$8:$C$136,$B128
)+
(SUMIFS(RCCP!$JB$8:$JB$136,
RCCP!$A$8:$A$136,$A128,
RCCP!$C$8:$C$136,$B128)/4)</f>
        <v>91.5</v>
      </c>
      <c r="CO128" s="1335"/>
      <c r="CP128" s="42">
        <f>SUMIFS(RCCP!$IX$8:$IX$136,
RCCP!$A$8:$A$136,$A128,
RCCP!$C$8:$C$136,$B128
)+
(SUMIFS(RCCP!$JB$8:$JB$136,
RCCP!$A$8:$A$136,$A128,
RCCP!$C$8:$C$136,$B128)/4)</f>
        <v>91.5</v>
      </c>
      <c r="CQ128" s="124">
        <f>SUMIFS(RCCP!$IX$8:$IX$136,
RCCP!$A$8:$A$136,$A128,
RCCP!$C$8:$C$136,$B128
)+
(SUMIFS(RCCP!$JB$8:$JB$136,
RCCP!$A$8:$A$136,$A128,
RCCP!$C$8:$C$136,$B128)/4)</f>
        <v>91.5</v>
      </c>
      <c r="CR128" s="1335"/>
      <c r="CS128" s="42">
        <f>SUMIFS(RCCP!$IY$8:$IY$136,
RCCP!$A$8:$A$136,$A128,
RCCP!$C$8:$C$136,$B128
)+
(SUMIFS(RCCP!$JB$8:$JB$136,
RCCP!$A$8:$A$136,$A128,
RCCP!$C$8:$C$136,$B128)/4)</f>
        <v>91.5</v>
      </c>
      <c r="CT128" s="124">
        <f>SUMIFS(RCCP!$IY$8:$IY$136,
RCCP!$A$8:$A$136,$A128,
RCCP!$C$8:$C$136,$B128
)+
(SUMIFS(RCCP!$JB$8:$JB$136,
RCCP!$A$8:$A$136,$A128,
RCCP!$C$8:$C$136,$B128)/4)</f>
        <v>91.5</v>
      </c>
      <c r="CU128" s="1335"/>
      <c r="CV128" s="42">
        <f>SUMIFS(RCCP!$IZ$8:$IZ$136,
RCCP!$A$8:$A$136,$A128,
RCCP!$C$8:$C$136,$B128
)+
(SUMIFS(RCCP!$JB$8:$JB$136,
RCCP!$A$8:$A$136,$A128,
RCCP!$C$8:$C$136,$B128)/4)</f>
        <v>91.5</v>
      </c>
      <c r="CW128" s="124">
        <f>SUMIFS(RCCP!$IZ$8:$IZ$136,
RCCP!$A$8:$A$136,$A128,
RCCP!$C$8:$C$136,$B128
)+
(SUMIFS(RCCP!$JB$8:$JB$136,
RCCP!$A$8:$A$136,$A128,
RCCP!$C$8:$C$136,$B128)/4)</f>
        <v>91.5</v>
      </c>
      <c r="CX128" s="1335"/>
      <c r="CY128" s="42">
        <f>SUMIFS(RCCP!$JE$8:$JE$136,
RCCP!$A$8:$A$136,$A128,
RCCP!$C$8:$C$136,$B128
)+
(SUMIFS(RCCP!$JJ$8:$JJ$136,
RCCP!$A$8:$A$136,$A128,
RCCP!$C$8:$C$136,$B128)/4)</f>
        <v>2139</v>
      </c>
      <c r="CZ128" s="124">
        <f>SUMIFS(RCCP!$JE$8:$JE$136,
RCCP!$A$8:$A$136,$A128,
RCCP!$C$8:$C$136,$B128
)+
(SUMIFS(RCCP!$JJ$8:$JJ$136,
RCCP!$A$8:$A$136,$A128,
RCCP!$C$8:$C$136,$B128)/4)</f>
        <v>2139</v>
      </c>
      <c r="DA128" s="1335"/>
      <c r="DB128" s="42">
        <f>SUMIFS(RCCP!$JF$8:$JF$136,
RCCP!$A$8:$A$136,$A128,
RCCP!$C$8:$C$136,$B128
)+
(SUMIFS(RCCP!$JJ$8:$JJ$136,
RCCP!$A$8:$A$136,$A128,
RCCP!$C$8:$C$136,$B128)/4)</f>
        <v>2139</v>
      </c>
      <c r="DC128" s="124">
        <f>SUMIFS(RCCP!$JF$8:$JF$136,
RCCP!$A$8:$A$136,$A128,
RCCP!$C$8:$C$136,$B128
)+
(SUMIFS(RCCP!$JJ$8:$JJ$136,
RCCP!$A$8:$A$136,$A128,
RCCP!$C$8:$C$136,$B128)/4)</f>
        <v>2139</v>
      </c>
      <c r="DD128" s="1335"/>
      <c r="DE128" s="42">
        <f>SUMIFS(RCCP!$JG$8:$JG$136,
RCCP!$A$8:$A$136,$A128,
RCCP!$C$8:$C$136,$B128
)+
(SUMIFS(RCCP!$JJ$8:$JJ$136,
RCCP!$A$8:$A$136,$A128,
RCCP!$C$8:$C$136,$B128)/4)</f>
        <v>2139</v>
      </c>
      <c r="DF128" s="124">
        <f>SUMIFS(RCCP!$JG$8:$JG$136,
RCCP!$A$8:$A$136,$A128,
RCCP!$C$8:$C$136,$B128
)+
(SUMIFS(RCCP!$JJ$8:$JJ$136,
RCCP!$A$8:$A$136,$A128,
RCCP!$C$8:$C$136,$B128)/4)</f>
        <v>2139</v>
      </c>
      <c r="DG128" s="1335"/>
      <c r="DH128" s="42">
        <f>SUMIFS(RCCP!$JH$8:$JH$136,
RCCP!$A$8:$A$136,$A128,
RCCP!$C$8:$C$136,$B128
)+
(SUMIFS(RCCP!$JJ$8:$JJ$136,
RCCP!$A$8:$A$136,$A128,
RCCP!$C$8:$C$136,$B128)/4)</f>
        <v>2139</v>
      </c>
      <c r="DI128" s="124">
        <f>SUMIFS(RCCP!$JH$8:$JH$136,
RCCP!$A$8:$A$136,$A128,
RCCP!$C$8:$C$136,$B128
)+
(SUMIFS(RCCP!$JJ$8:$JJ$136,
RCCP!$A$8:$A$136,$A128,
RCCP!$C$8:$C$136,$B128)/4)</f>
        <v>2139</v>
      </c>
      <c r="DJ128" s="1335"/>
    </row>
    <row r="129" spans="1:114" s="5" customFormat="1" ht="16.5" hidden="1" customHeight="1" outlineLevel="1" x14ac:dyDescent="0.35">
      <c r="A129" s="158">
        <v>1906</v>
      </c>
      <c r="B129" s="55" t="s">
        <v>23</v>
      </c>
      <c r="C129" s="55" t="s">
        <v>115</v>
      </c>
      <c r="D129" s="121">
        <f>+D117</f>
        <v>45</v>
      </c>
      <c r="E129" s="162">
        <f>+E117</f>
        <v>5.5</v>
      </c>
      <c r="F129" s="121">
        <f t="shared" ref="F129:G129" si="334">+F117</f>
        <v>10</v>
      </c>
      <c r="G129" s="121">
        <f t="shared" si="334"/>
        <v>2</v>
      </c>
      <c r="H129" s="123">
        <f>+D129*F129*G129*E129</f>
        <v>4950</v>
      </c>
      <c r="I129" s="161">
        <f>H129/E129</f>
        <v>900</v>
      </c>
      <c r="J129" s="42">
        <f>SUMIFS(
'BLC Subcont'!$AE:$AE,
'BLC Subcont'!$U:$U,$A129,
'BLC Subcont'!$I:$I,L$9
)</f>
        <v>0</v>
      </c>
      <c r="K129" s="48">
        <f>SUMIFS(
'BLC Subcont'!$CH:$CH,
'BLC Subcont'!$U:$U,$A129,
'BLC Subcont'!$I:$I,L$9
)</f>
        <v>0</v>
      </c>
      <c r="L129" s="151">
        <f t="shared" ref="L129:L131" si="335">IF(L$11=0,0,K129/($D129*$F129*$G129*L$11))</f>
        <v>0</v>
      </c>
      <c r="M129" s="42">
        <f>SUMIFS(
'BLC Subcont'!$AE:$AE,
'BLC Subcont'!$U:$U,$A129,
'BLC Subcont'!$I:$I,O$9
)</f>
        <v>1656</v>
      </c>
      <c r="N129" s="48">
        <f>SUMIFS(
'BLC Subcont'!$CH:$CH,
'BLC Subcont'!$U:$U,$A129,
'BLC Subcont'!$I:$I,O$9
)</f>
        <v>0</v>
      </c>
      <c r="O129" s="151">
        <f t="shared" ref="O129:O131" si="336">IF(O$11=0,0,N129/($D129*$F129*$G129*O$11))</f>
        <v>0</v>
      </c>
      <c r="P129" s="42">
        <f>SUMIFS(
'BLC Subcont'!$AE:$AE,
'BLC Subcont'!$U:$U,$A129,
'BLC Subcont'!$I:$I,R$9
)</f>
        <v>150</v>
      </c>
      <c r="Q129" s="48">
        <f>SUMIFS(
'BLC Subcont'!$CH:$CH,
'BLC Subcont'!$U:$U,$A129,
'BLC Subcont'!$I:$I,R$9
)</f>
        <v>0</v>
      </c>
      <c r="R129" s="151">
        <f t="shared" ref="R129:R131" si="337">IF(R$11=0,0,Q129/($D129*$F129*$G129*R$11))</f>
        <v>0</v>
      </c>
      <c r="S129" s="42">
        <f>SUMIFS(
'BLC Subcont'!$AE:$AE,
'BLC Subcont'!$U:$U,$A129,
'BLC Subcont'!$I:$I,U$9
)</f>
        <v>2220</v>
      </c>
      <c r="T129" s="48">
        <f>SUMIFS(
'BLC Subcont'!$CH:$CH,
'BLC Subcont'!$U:$U,$A129,
'BLC Subcont'!$I:$I,U$9
)</f>
        <v>894</v>
      </c>
      <c r="U129" s="151">
        <f>IF(U$11=0,0,T129/($D129*$F129*$G129*U$11))</f>
        <v>0</v>
      </c>
      <c r="V129" s="42">
        <v>2220</v>
      </c>
      <c r="W129" s="48">
        <v>894</v>
      </c>
      <c r="X129" s="151">
        <f>IF(X$11=0,0,W129/($D129*$F129*$G129*X$11))</f>
        <v>0.1806060606060606</v>
      </c>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s="42">
        <f>SUMIFS(RCCP!$IF$8:$IF$136,
RCCP!$A$8:$A$136,$A129
)+
(SUMIFS(RCCP!$IK$8:$IK$136,
RCCP!$A$8:$A$136,$A129/4))</f>
        <v>4110</v>
      </c>
      <c r="BM129" s="48">
        <f>SUMIFS(RCCP!$IF$8:$IF$136,
RCCP!$A$8:$A$136,$A129
)+
(SUMIFS(RCCP!$IK$8:$IK$136,
RCCP!$A$8:$A$136,$A129/4))</f>
        <v>4110</v>
      </c>
      <c r="BN129" s="58">
        <f>IFERROR(BM129/($I129*BN$9),0)</f>
        <v>9.3197278911564624E-2</v>
      </c>
      <c r="BO129" s="42">
        <f>SUMIFS(RCCP!$IG$8:$IG$136,
RCCP!$A$8:$A$136,$A129
)+
(SUMIFS(RCCP!$IK$8:$IK$136,
RCCP!$A$8:$A$136,$A129/4))</f>
        <v>0</v>
      </c>
      <c r="BP129" s="48">
        <f>SUMIFS(RCCP!$IG$8:$IG$136,
RCCP!$A$8:$A$136,$A129
)+
(SUMIFS(RCCP!$IK$8:$IK$136,
RCCP!$A$8:$A$136,$A129/4))</f>
        <v>0</v>
      </c>
      <c r="BQ129" s="58">
        <f t="shared" ref="BQ129" si="338">IFERROR(BP129/($I129*BQ$9),0)</f>
        <v>0</v>
      </c>
      <c r="BR129" s="42">
        <f>SUMIFS(RCCP!$IH$8:$IH$136,
RCCP!$A$8:$A$136,$A129
)+
(SUMIFS(RCCP!$IK$8:$IK$136,
RCCP!$A$8:$A$136,$A129/4))</f>
        <v>0</v>
      </c>
      <c r="BS129" s="48">
        <f>SUMIFS(RCCP!$IH$8:$IH$136,
RCCP!$A$8:$A$136,$A129
)+
(SUMIFS(RCCP!$IK$8:$IK$136,
RCCP!$A$8:$A$136,$A129/4))</f>
        <v>0</v>
      </c>
      <c r="BT129" s="58">
        <f t="shared" ref="BT129" si="339">IFERROR(BS129/($I129*BT$9),0)</f>
        <v>0</v>
      </c>
      <c r="BU129" s="42">
        <f>SUMIFS(RCCP!$II$8:$II$136,
RCCP!$A$8:$A$136,$A129
)+
(SUMIFS(RCCP!$IK$8:$IK$136,
RCCP!$A$8:$A$136,$A129/4))</f>
        <v>0</v>
      </c>
      <c r="BV129" s="48">
        <f>SUMIFS(RCCP!$II$8:$II$136,
RCCP!$A$8:$A$136,$A129
)+
(SUMIFS(RCCP!$IK$8:$IK$136,
RCCP!$A$8:$A$136,$A129/4))</f>
        <v>0</v>
      </c>
      <c r="BW129" s="58">
        <f t="shared" ref="BW129" si="340">IFERROR(BV129/($I129*BW$9),0)</f>
        <v>0</v>
      </c>
      <c r="BX129" s="42">
        <f>SUMIFS(RCCP!$IF$8:$IF$136,
RCCP!$A$8:$A$136,$A129
)+
(SUMIFS(RCCP!$IK$8:$IK$136,
RCCP!$A$8:$A$136,$A129/4))</f>
        <v>4110</v>
      </c>
      <c r="BY129" s="48">
        <f>SUMIFS(RCCP!$IF$8:$IF$136,
RCCP!$A$8:$A$136,$A129
)+
(SUMIFS(RCCP!$IK$8:$IK$136,
RCCP!$A$8:$A$136,$A129/4))</f>
        <v>4110</v>
      </c>
      <c r="BZ129" s="58">
        <f>IFERROR(BY129/($I129*BZ$9),0)</f>
        <v>4.5666666666666664</v>
      </c>
      <c r="CA129" s="42">
        <f>SUMIFS(RCCP!$IG$8:$IG$136,
RCCP!$A$8:$A$136,$A129
)+
(SUMIFS(RCCP!$IK$8:$IK$136,
RCCP!$A$8:$A$136,$A129/4))</f>
        <v>0</v>
      </c>
      <c r="CB129" s="48">
        <f>SUMIFS(RCCP!$IG$8:$IG$136,
RCCP!$A$8:$A$136,$A129
)+
(SUMIFS(RCCP!$IK$8:$IK$136,
RCCP!$A$8:$A$136,$A129/4))</f>
        <v>0</v>
      </c>
      <c r="CC129" s="58">
        <f t="shared" ref="CC129" si="341">IFERROR(CB129/($I129*CC$9),0)</f>
        <v>0</v>
      </c>
      <c r="CD129" s="42">
        <f>SUMIFS(RCCP!$IH$8:$IH$136,
RCCP!$A$8:$A$136,$A129
)+
(SUMIFS(RCCP!$IK$8:$IK$136,
RCCP!$A$8:$A$136,$A129/4))</f>
        <v>0</v>
      </c>
      <c r="CE129" s="48">
        <f>SUMIFS(RCCP!$IH$8:$IH$136,
RCCP!$A$8:$A$136,$A129
)+
(SUMIFS(RCCP!$IK$8:$IK$136,
RCCP!$A$8:$A$136,$A129/4))</f>
        <v>0</v>
      </c>
      <c r="CF129" s="58">
        <f t="shared" ref="CF129" si="342">IFERROR(CE129/($I129*CF$9),0)</f>
        <v>0</v>
      </c>
      <c r="CG129" s="42">
        <f>SUMIFS(RCCP!$II$8:$II$136,
RCCP!$A$8:$A$136,$A129
)+
(SUMIFS(RCCP!$IK$8:$IK$136,
RCCP!$A$8:$A$136,$A129/4))</f>
        <v>0</v>
      </c>
      <c r="CH129" s="48">
        <f>SUMIFS(RCCP!$II$8:$II$136,
RCCP!$A$8:$A$136,$A129
)+
(SUMIFS(RCCP!$IK$8:$IK$136,
RCCP!$A$8:$A$136,$A129/4))</f>
        <v>0</v>
      </c>
      <c r="CI129" s="58">
        <f t="shared" ref="CI129" si="343">IFERROR(CH129/($I129*CI$9),0)</f>
        <v>0</v>
      </c>
      <c r="CJ129" s="42">
        <f>SUMIFS(RCCP!$II$8:$II$136,
RCCP!$A$8:$A$136,$A129
)+
(SUMIFS(RCCP!$IK$8:$IK$136,
RCCP!$A$8:$A$136,$A129/4))</f>
        <v>0</v>
      </c>
      <c r="CK129" s="48">
        <f>SUMIFS(RCCP!$II$8:$II$136,
RCCP!$A$8:$A$136,$A129
)+
(SUMIFS(RCCP!$IK$8:$IK$136,
RCCP!$A$8:$A$136,$A129/4))</f>
        <v>0</v>
      </c>
      <c r="CL129" s="58">
        <f t="shared" ref="CL129" si="344">IFERROR(CK129/($I129*CL$9),0)</f>
        <v>0</v>
      </c>
      <c r="CM129" s="42">
        <f>SUMIFS(RCCP!$IW$8:$IW$136,
RCCP!$A$8:$A$136,$A129
)+
(SUMIFS(RCCP!$JB$8:$JB$136,
RCCP!$A$8:$A$136,$A129)/4)</f>
        <v>288</v>
      </c>
      <c r="CN129" s="48">
        <f>SUMIFS(RCCP!$IW$8:$IW$136,
RCCP!$A$8:$A$136,$A129
)+
(SUMIFS(RCCP!$JB$8:$JB$136,
RCCP!$A$8:$A$136,$A129)/4)</f>
        <v>288</v>
      </c>
      <c r="CO129" s="58">
        <f t="shared" ref="CO129" si="345">IFERROR(CN129/($I129*CO$11),0)</f>
        <v>7.1111111111111111E-2</v>
      </c>
      <c r="CP129" s="42">
        <f>SUMIFS(RCCP!$IX$8:$IX$136,
RCCP!$A$8:$A$136,$A129
)+
(SUMIFS(RCCP!$JB$8:$JB$136,
RCCP!$A$8:$A$136,$A129)/4)</f>
        <v>750</v>
      </c>
      <c r="CQ129" s="48">
        <f>SUMIFS(RCCP!$IX$8:$IX$136,
RCCP!$A$8:$A$136,$A129
)+
(SUMIFS(RCCP!$JB$8:$JB$136,
RCCP!$A$8:$A$136,$A129)/4)</f>
        <v>750</v>
      </c>
      <c r="CR129" s="58">
        <f t="shared" ref="CR129" si="346">IFERROR(CQ129/($I129*CR$11),0)</f>
        <v>0.15151515151515152</v>
      </c>
      <c r="CS129" s="42">
        <f>SUMIFS(RCCP!$IY$8:$IY$136,
RCCP!$A$8:$A$136,$A129
)+
(SUMIFS(RCCP!$JB$8:$JB$136,
RCCP!$A$8:$A$136,$A129)/4)</f>
        <v>0</v>
      </c>
      <c r="CT129" s="48">
        <f>SUMIFS(RCCP!$IY$8:$IY$136,
RCCP!$A$8:$A$136,$A129,
RCCP!$C$8:$C$136,$B129
)+
(SUMIFS(RCCP!$JB$8:$JB$136,
RCCP!$A$8:$A$136,$A129,
RCCP!$C$8:$C$136,$B129)/4)</f>
        <v>0</v>
      </c>
      <c r="CU129" s="58">
        <f t="shared" ref="CU129" si="347">IFERROR(CT129/($I129*CU$11),0)</f>
        <v>0</v>
      </c>
      <c r="CV129" s="42">
        <f>SUMIFS(RCCP!$IZ$8:$IZ$136,
RCCP!$A$8:$A$136,$A129
)+
(SUMIFS(RCCP!$JB$8:$JB$136,
RCCP!$A$8:$A$136,$A129)/4)</f>
        <v>0</v>
      </c>
      <c r="CW129" s="48">
        <f>SUMIFS(RCCP!$IZ$8:$IZ$136,
RCCP!$A$8:$A$136,$A129,
RCCP!$C$8:$C$136,$B129
)+
(SUMIFS(RCCP!$JB$8:$JB$136,
RCCP!$A$8:$A$136,$A129,
RCCP!$C$8:$C$136,$B129)/4)</f>
        <v>0</v>
      </c>
      <c r="CX129" s="58">
        <f t="shared" ref="CX129" si="348">IFERROR(CW129/($I129*CX$11),0)</f>
        <v>0</v>
      </c>
      <c r="CY129" s="42">
        <f>SUMIFS(RCCP!$JE$8:$JE$136,
RCCP!$A$8:$A$136,$A129
)+
(SUMIFS(RCCP!$JJ$8:$JJ$136,
RCCP!$A$8:$A$136,$A129)/4)</f>
        <v>0</v>
      </c>
      <c r="CZ129" s="48">
        <f>SUMIFS(RCCP!$JE$8:$JE$136,
RCCP!$A$8:$A$136,$A129,
RCCP!$C$8:$C$136,$B129
)+
(SUMIFS(RCCP!$JJ$8:$JJ$136,
RCCP!$A$8:$A$136,$A129,
RCCP!$C$8:$C$136,$B129)/4)</f>
        <v>0</v>
      </c>
      <c r="DA129" s="58">
        <f t="shared" ref="DA129" si="349">IFERROR(CZ129/($I129*DA$11),0)</f>
        <v>0</v>
      </c>
      <c r="DB129" s="42">
        <f>SUMIFS(RCCP!$JF$8:$JF$136,
RCCP!$A$8:$A$136,$A129
)+
(SUMIFS(RCCP!$JJ$8:$JJ$136,
RCCP!$A$8:$A$136,$A129)/4)</f>
        <v>0</v>
      </c>
      <c r="DC129" s="48">
        <f>SUMIFS(RCCP!$JF$8:$JF$136,
RCCP!$A$8:$A$136,$A129,
RCCP!$C$8:$C$136,$B129
)+
(SUMIFS(RCCP!$JJ$8:$JJ$136,
RCCP!$A$8:$A$136,$A129,
RCCP!$C$8:$C$136,$B129)/4)</f>
        <v>0</v>
      </c>
      <c r="DD129" s="58">
        <f t="shared" ref="DD129" si="350">IFERROR(DC129/($I129*DD$11),0)</f>
        <v>0</v>
      </c>
      <c r="DE129" s="42">
        <f>SUMIFS(RCCP!$JG$8:$JG$136,
RCCP!$A$8:$A$136,$A129
)+
(SUMIFS(RCCP!$JJ$8:$JJ$136,
RCCP!$A$8:$A$136,$A129)/4)</f>
        <v>0</v>
      </c>
      <c r="DF129" s="48">
        <f>SUMIFS(RCCP!$JG$8:$JG$136,
RCCP!$A$8:$A$136,$A129,
RCCP!$C$8:$C$136,$B129
)+
(SUMIFS(RCCP!$JJ$8:$JJ$136,
RCCP!$A$8:$A$136,$A129,
RCCP!$C$8:$C$136,$B129)/4)</f>
        <v>0</v>
      </c>
      <c r="DG129" s="58">
        <f t="shared" ref="DG129" si="351">IFERROR(DF129/($I129*DG$11),0)</f>
        <v>0</v>
      </c>
      <c r="DH129" s="42">
        <f>SUMIFS(RCCP!$JH$8:$JH$136,
RCCP!$A$8:$A$136,$A129
)+
(SUMIFS(RCCP!$JJ$8:$JJ$136,
RCCP!$A$8:$A$136,$A129)/4)</f>
        <v>0</v>
      </c>
      <c r="DI129" s="48">
        <f>SUMIFS(RCCP!$JH$8:$JH$136,
RCCP!$A$8:$A$136,$A129,
RCCP!$C$8:$C$136,$B129
)+
(SUMIFS(RCCP!$JJ$8:$JJ$136,
RCCP!$A$8:$A$136,$A129,
RCCP!$C$8:$C$136,$B129)/4)</f>
        <v>0</v>
      </c>
      <c r="DJ129" s="58">
        <f t="shared" ref="DJ129" si="352">IFERROR(DI129/($I129*DJ$11),0)</f>
        <v>0</v>
      </c>
    </row>
    <row r="130" spans="1:114" s="5" customFormat="1" ht="16.5" hidden="1" customHeight="1" outlineLevel="1" x14ac:dyDescent="0.35">
      <c r="A130" s="158">
        <v>484</v>
      </c>
      <c r="B130" s="55" t="s">
        <v>23</v>
      </c>
      <c r="C130" s="55" t="s">
        <v>116</v>
      </c>
      <c r="D130" s="121">
        <v>60</v>
      </c>
      <c r="E130" s="163">
        <f t="shared" ref="E130:F130" si="353">+E117</f>
        <v>5.5</v>
      </c>
      <c r="F130" s="55">
        <f t="shared" si="353"/>
        <v>10</v>
      </c>
      <c r="G130" s="55">
        <f>+G117</f>
        <v>2</v>
      </c>
      <c r="H130" s="123">
        <f>+D130*F130*G130*E130</f>
        <v>6600</v>
      </c>
      <c r="I130" s="161">
        <f>H130/E130</f>
        <v>1200</v>
      </c>
      <c r="J130" s="42">
        <f>SUMIFS(
'BLC Subcont'!$AE:$AE,
'BLC Subcont'!$U:$U,$A130,
'BLC Subcont'!$I:$I,L$9
)</f>
        <v>0</v>
      </c>
      <c r="K130" s="48">
        <f>SUMIFS(
'BLC Subcont'!$CH:$CH,
'BLC Subcont'!$U:$U,$A130,
'BLC Subcont'!$I:$I,L$9
)</f>
        <v>0</v>
      </c>
      <c r="L130" s="151">
        <f t="shared" si="335"/>
        <v>0</v>
      </c>
      <c r="M130" s="42">
        <f>SUMIFS(
'BLC Subcont'!$AE:$AE,
'BLC Subcont'!$U:$U,$A130,
'BLC Subcont'!$I:$I,O$9
)</f>
        <v>0</v>
      </c>
      <c r="N130" s="48">
        <f>SUMIFS(
'BLC Subcont'!$CH:$CH,
'BLC Subcont'!$U:$U,$A130,
'BLC Subcont'!$I:$I,O$9
)</f>
        <v>0</v>
      </c>
      <c r="O130" s="151">
        <f t="shared" si="336"/>
        <v>0</v>
      </c>
      <c r="P130" s="42">
        <f>SUMIFS(
'BLC Subcont'!$AE:$AE,
'BLC Subcont'!$U:$U,$A130,
'BLC Subcont'!$I:$I,R$9
)</f>
        <v>0</v>
      </c>
      <c r="Q130" s="48">
        <f>SUMIFS(
'BLC Subcont'!$CH:$CH,
'BLC Subcont'!$U:$U,$A130,
'BLC Subcont'!$I:$I,R$9
)</f>
        <v>0</v>
      </c>
      <c r="R130" s="151">
        <f t="shared" si="337"/>
        <v>0</v>
      </c>
      <c r="S130" s="42">
        <f>SUMIFS(
'BLC Subcont'!$AE:$AE,
'BLC Subcont'!$U:$U,$A130,
'BLC Subcont'!$I:$I,U$9
)</f>
        <v>0</v>
      </c>
      <c r="T130" s="48">
        <f>SUMIFS(
'BLC Subcont'!$CH:$CH,
'BLC Subcont'!$U:$U,$A130,
'BLC Subcont'!$I:$I,U$9
)</f>
        <v>0</v>
      </c>
      <c r="U130" s="151">
        <f>IF(U$11=0,0,T130/($D130*$F130*$G130*U$11))</f>
        <v>0</v>
      </c>
      <c r="V130" s="42">
        <v>0</v>
      </c>
      <c r="W130" s="48">
        <v>0</v>
      </c>
      <c r="X130" s="151">
        <f>IF(X$11=0,0,W130/($D130*$F130*$G130*X$11))</f>
        <v>0</v>
      </c>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s="42"/>
      <c r="BM130" s="48"/>
      <c r="BN130" s="58"/>
      <c r="BO130" s="42"/>
      <c r="BP130" s="48"/>
      <c r="BQ130" s="58"/>
      <c r="BR130" s="42"/>
      <c r="BS130" s="48"/>
      <c r="BT130" s="58"/>
      <c r="BU130" s="42"/>
      <c r="BV130" s="48"/>
      <c r="BW130" s="58"/>
      <c r="BX130" s="42"/>
      <c r="BY130" s="48"/>
      <c r="BZ130" s="58"/>
      <c r="CA130" s="42"/>
      <c r="CB130" s="48"/>
      <c r="CC130" s="58"/>
      <c r="CD130" s="42"/>
      <c r="CE130" s="48"/>
      <c r="CF130" s="58"/>
      <c r="CG130" s="42"/>
      <c r="CH130" s="48"/>
      <c r="CI130" s="58"/>
      <c r="CJ130" s="42"/>
      <c r="CK130" s="48"/>
      <c r="CL130" s="58"/>
      <c r="CM130" s="42"/>
      <c r="CN130" s="48"/>
      <c r="CO130" s="58"/>
      <c r="CP130" s="42"/>
      <c r="CQ130" s="48"/>
      <c r="CR130" s="58"/>
      <c r="CS130" s="42"/>
      <c r="CT130" s="48"/>
      <c r="CU130" s="58"/>
      <c r="CV130" s="42"/>
      <c r="CW130" s="48"/>
      <c r="CX130" s="58"/>
      <c r="CY130" s="42"/>
      <c r="CZ130" s="48"/>
      <c r="DA130" s="58"/>
      <c r="DB130" s="42"/>
      <c r="DC130" s="48"/>
      <c r="DD130" s="58"/>
      <c r="DE130" s="42"/>
      <c r="DF130" s="48"/>
      <c r="DG130" s="58"/>
      <c r="DH130" s="42"/>
      <c r="DI130" s="48"/>
      <c r="DJ130" s="58"/>
    </row>
    <row r="131" spans="1:114" s="5" customFormat="1" ht="16.5" hidden="1" customHeight="1" outlineLevel="1" x14ac:dyDescent="0.35">
      <c r="A131" s="158">
        <v>484</v>
      </c>
      <c r="B131" s="55" t="s">
        <v>23</v>
      </c>
      <c r="C131" s="55" t="s">
        <v>117</v>
      </c>
      <c r="D131" s="121">
        <v>60</v>
      </c>
      <c r="E131" s="162">
        <f t="shared" ref="E131:G131" si="354">+E117</f>
        <v>5.5</v>
      </c>
      <c r="F131" s="121">
        <f t="shared" si="354"/>
        <v>10</v>
      </c>
      <c r="G131" s="121">
        <f t="shared" si="354"/>
        <v>2</v>
      </c>
      <c r="H131" s="123">
        <f>+D131*F131*G131*E131</f>
        <v>6600</v>
      </c>
      <c r="I131" s="161">
        <f>H131/E131</f>
        <v>1200</v>
      </c>
      <c r="J131" s="138">
        <f>SUMIFS(
'BLC Subcont'!$AE:$AE,
'BLC Subcont'!$U:$U,$A131,
'BLC Subcont'!$I:$I,L$9
)</f>
        <v>0</v>
      </c>
      <c r="K131" s="179">
        <f>SUMIFS(
'BLC Subcont'!$CH:$CH,
'BLC Subcont'!$U:$U,$A131,
'BLC Subcont'!$I:$I,L$9
)</f>
        <v>0</v>
      </c>
      <c r="L131" s="181">
        <f t="shared" si="335"/>
        <v>0</v>
      </c>
      <c r="M131" s="138">
        <f>SUMIFS(
'BLC Subcont'!$AE:$AE,
'BLC Subcont'!$U:$U,$A131,
'BLC Subcont'!$I:$I,O$9
)</f>
        <v>0</v>
      </c>
      <c r="N131" s="179">
        <f>SUMIFS(
'BLC Subcont'!$CH:$CH,
'BLC Subcont'!$U:$U,$A131,
'BLC Subcont'!$I:$I,O$9
)</f>
        <v>0</v>
      </c>
      <c r="O131" s="181">
        <f t="shared" si="336"/>
        <v>0</v>
      </c>
      <c r="P131" s="138">
        <f>SUMIFS(
'BLC Subcont'!$AE:$AE,
'BLC Subcont'!$U:$U,$A131,
'BLC Subcont'!$I:$I,R$9
)</f>
        <v>0</v>
      </c>
      <c r="Q131" s="179">
        <f>SUMIFS(
'BLC Subcont'!$CH:$CH,
'BLC Subcont'!$U:$U,$A131,
'BLC Subcont'!$I:$I,R$9
)</f>
        <v>0</v>
      </c>
      <c r="R131" s="181">
        <f t="shared" si="337"/>
        <v>0</v>
      </c>
      <c r="S131" s="138">
        <f>SUMIFS(
'BLC Subcont'!$AE:$AE,
'BLC Subcont'!$U:$U,$A131,
'BLC Subcont'!$I:$I,U$9
)</f>
        <v>0</v>
      </c>
      <c r="T131" s="179">
        <f>SUMIFS(
'BLC Subcont'!$CH:$CH,
'BLC Subcont'!$U:$U,$A131,
'BLC Subcont'!$I:$I,U$9
)</f>
        <v>0</v>
      </c>
      <c r="U131" s="181">
        <f>IF(U$11=0,0,T131/($D131*$F131*$G131*U$11))</f>
        <v>0</v>
      </c>
      <c r="V131" s="138">
        <v>0</v>
      </c>
      <c r="W131" s="179">
        <v>0</v>
      </c>
      <c r="X131" s="181">
        <f>IF(X$11=0,0,W131/($D131*$F131*$G131*X$11))</f>
        <v>0</v>
      </c>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s="138"/>
      <c r="BM131" s="179"/>
      <c r="BN131" s="180"/>
      <c r="BO131" s="138"/>
      <c r="BP131" s="179"/>
      <c r="BQ131" s="180"/>
      <c r="BR131" s="138"/>
      <c r="BS131" s="179"/>
      <c r="BT131" s="180"/>
      <c r="BU131" s="138"/>
      <c r="BV131" s="179"/>
      <c r="BW131" s="180"/>
      <c r="BX131" s="138"/>
      <c r="BY131" s="179"/>
      <c r="BZ131" s="180"/>
      <c r="CA131" s="138"/>
      <c r="CB131" s="179"/>
      <c r="CC131" s="180"/>
      <c r="CD131" s="138"/>
      <c r="CE131" s="179"/>
      <c r="CF131" s="180"/>
      <c r="CG131" s="138"/>
      <c r="CH131" s="179"/>
      <c r="CI131" s="180"/>
      <c r="CJ131" s="138"/>
      <c r="CK131" s="179"/>
      <c r="CL131" s="180"/>
      <c r="CM131" s="138"/>
      <c r="CN131" s="179"/>
      <c r="CO131" s="180"/>
      <c r="CP131" s="138"/>
      <c r="CQ131" s="179"/>
      <c r="CR131" s="180"/>
      <c r="CS131" s="138"/>
      <c r="CT131" s="179"/>
      <c r="CU131" s="180"/>
      <c r="CV131" s="138"/>
      <c r="CW131" s="179"/>
      <c r="CX131" s="180"/>
      <c r="CY131" s="138"/>
      <c r="CZ131" s="179"/>
      <c r="DA131" s="180"/>
      <c r="DB131" s="138"/>
      <c r="DC131" s="179"/>
      <c r="DD131" s="180"/>
      <c r="DE131" s="138"/>
      <c r="DF131" s="179"/>
      <c r="DG131" s="180"/>
      <c r="DH131" s="138"/>
      <c r="DI131" s="179"/>
      <c r="DJ131" s="180"/>
    </row>
    <row r="132" spans="1:114" ht="16.5" hidden="1" customHeight="1" outlineLevel="1" x14ac:dyDescent="0.35">
      <c r="A132" s="1345" t="s">
        <v>120</v>
      </c>
      <c r="B132" s="1345"/>
      <c r="C132" s="1345"/>
      <c r="D132" s="1345"/>
      <c r="E132" s="1345"/>
      <c r="F132" s="1345"/>
      <c r="G132" s="1345"/>
      <c r="H132" s="1345"/>
      <c r="I132" s="1345"/>
      <c r="J132" s="141">
        <f t="shared" ref="J132:X132" si="355">SUM(J117:J130)</f>
        <v>0</v>
      </c>
      <c r="K132" s="141">
        <f t="shared" si="355"/>
        <v>0</v>
      </c>
      <c r="L132" s="141">
        <f t="shared" si="355"/>
        <v>0</v>
      </c>
      <c r="M132" s="141">
        <f t="shared" si="355"/>
        <v>67248</v>
      </c>
      <c r="N132" s="141">
        <f t="shared" si="355"/>
        <v>0</v>
      </c>
      <c r="O132" s="141">
        <f t="shared" si="355"/>
        <v>0</v>
      </c>
      <c r="P132" s="141">
        <f t="shared" si="355"/>
        <v>55914</v>
      </c>
      <c r="Q132" s="141">
        <f t="shared" si="355"/>
        <v>0</v>
      </c>
      <c r="R132" s="141">
        <f t="shared" si="355"/>
        <v>0</v>
      </c>
      <c r="S132" s="141">
        <f t="shared" si="355"/>
        <v>52194</v>
      </c>
      <c r="T132" s="141">
        <f t="shared" si="355"/>
        <v>9462</v>
      </c>
      <c r="U132" s="141">
        <f t="shared" si="355"/>
        <v>0</v>
      </c>
      <c r="V132" s="141">
        <f t="shared" si="355"/>
        <v>52548</v>
      </c>
      <c r="W132" s="141">
        <f t="shared" si="355"/>
        <v>12324</v>
      </c>
      <c r="X132" s="141">
        <f t="shared" si="355"/>
        <v>0.95030303030303043</v>
      </c>
      <c r="Y132"/>
      <c r="Z132"/>
      <c r="AA132"/>
      <c r="AB132"/>
      <c r="AC132"/>
      <c r="AD132"/>
      <c r="AE132"/>
      <c r="AF132"/>
      <c r="AG132"/>
      <c r="BJ132"/>
      <c r="BK132"/>
      <c r="BL132" s="141">
        <f t="shared" ref="BL132:CE132" si="356">SUM(BL117:BL131)</f>
        <v>56629.5</v>
      </c>
      <c r="BM132" s="141">
        <f t="shared" si="356"/>
        <v>56629.5</v>
      </c>
      <c r="BN132" s="143">
        <f t="shared" si="356"/>
        <v>3.6298639455782311</v>
      </c>
      <c r="BO132" s="141">
        <f t="shared" si="356"/>
        <v>59863.5</v>
      </c>
      <c r="BP132" s="141">
        <f t="shared" si="356"/>
        <v>59863.5</v>
      </c>
      <c r="BQ132" s="143">
        <f t="shared" si="356"/>
        <v>4.0312121212121212</v>
      </c>
      <c r="BR132" s="141">
        <f t="shared" si="356"/>
        <v>44239.5</v>
      </c>
      <c r="BS132" s="141">
        <f t="shared" si="356"/>
        <v>44239.5</v>
      </c>
      <c r="BT132" s="143">
        <f t="shared" si="356"/>
        <v>2.979090909090909</v>
      </c>
      <c r="BU132" s="141">
        <f t="shared" si="356"/>
        <v>80077.5</v>
      </c>
      <c r="BV132" s="141">
        <f t="shared" si="356"/>
        <v>80077.5</v>
      </c>
      <c r="BW132" s="143">
        <f t="shared" si="356"/>
        <v>5.3924242424242435</v>
      </c>
      <c r="BX132" s="141">
        <f t="shared" si="356"/>
        <v>25533.599999999999</v>
      </c>
      <c r="BY132" s="141">
        <f t="shared" si="356"/>
        <v>25533.599999999999</v>
      </c>
      <c r="BZ132" s="143">
        <f t="shared" si="356"/>
        <v>6.0093333333333332</v>
      </c>
      <c r="CA132" s="141">
        <f t="shared" si="356"/>
        <v>9849.6</v>
      </c>
      <c r="CB132" s="141">
        <f t="shared" si="356"/>
        <v>9849.6</v>
      </c>
      <c r="CC132" s="143">
        <f t="shared" si="356"/>
        <v>0.66327272727272724</v>
      </c>
      <c r="CD132" s="141">
        <f t="shared" si="356"/>
        <v>9003.6</v>
      </c>
      <c r="CE132" s="141">
        <f t="shared" si="356"/>
        <v>9003.6</v>
      </c>
      <c r="CF132" s="143">
        <f>SUM(CF117:CF131)</f>
        <v>0.60630303030303034</v>
      </c>
      <c r="CG132" s="141">
        <f t="shared" ref="CG132:CN132" si="357">SUM(CG117:CG131)</f>
        <v>13899.599999999999</v>
      </c>
      <c r="CH132" s="141">
        <f t="shared" si="357"/>
        <v>13899.599999999999</v>
      </c>
      <c r="CI132" s="143">
        <f t="shared" si="357"/>
        <v>0.93599999999999994</v>
      </c>
      <c r="CJ132" s="141">
        <f t="shared" si="357"/>
        <v>15645.599999999999</v>
      </c>
      <c r="CK132" s="141">
        <f t="shared" si="357"/>
        <v>15645.599999999999</v>
      </c>
      <c r="CL132" s="143">
        <f t="shared" si="357"/>
        <v>1.2877037037037038</v>
      </c>
      <c r="CM132" s="141">
        <f t="shared" si="357"/>
        <v>10498.5</v>
      </c>
      <c r="CN132" s="141">
        <f t="shared" si="357"/>
        <v>10498.5</v>
      </c>
      <c r="CO132" s="143">
        <f>SUM(CO117:CO131)</f>
        <v>0.91148148148148145</v>
      </c>
      <c r="CP132" s="141">
        <f t="shared" ref="CP132:CT132" si="358">SUM(CP117:CP131)</f>
        <v>10960.5</v>
      </c>
      <c r="CQ132" s="141">
        <f t="shared" si="358"/>
        <v>10960.5</v>
      </c>
      <c r="CR132" s="143">
        <f t="shared" si="358"/>
        <v>0.839090909090909</v>
      </c>
      <c r="CS132" s="141">
        <f t="shared" si="358"/>
        <v>10210.5</v>
      </c>
      <c r="CT132" s="141">
        <f t="shared" si="358"/>
        <v>10210.5</v>
      </c>
      <c r="CU132" s="143">
        <f>SUM(CU117:CU131)</f>
        <v>0.68757575757575751</v>
      </c>
      <c r="CV132" s="141">
        <f t="shared" ref="CV132:DF132" si="359">SUM(CV117:CV131)</f>
        <v>10210.5</v>
      </c>
      <c r="CW132" s="141">
        <f t="shared" si="359"/>
        <v>10210.5</v>
      </c>
      <c r="CX132" s="143">
        <f t="shared" si="359"/>
        <v>0.68757575757575751</v>
      </c>
      <c r="CY132" s="141">
        <f t="shared" si="359"/>
        <v>63454.5</v>
      </c>
      <c r="CZ132" s="141">
        <f t="shared" si="359"/>
        <v>63454.5</v>
      </c>
      <c r="DA132" s="143">
        <f t="shared" si="359"/>
        <v>4.2730303030303034</v>
      </c>
      <c r="DB132" s="141">
        <f t="shared" si="359"/>
        <v>63454.5</v>
      </c>
      <c r="DC132" s="141">
        <f t="shared" si="359"/>
        <v>63454.5</v>
      </c>
      <c r="DD132" s="143">
        <f t="shared" si="359"/>
        <v>4.2730303030303034</v>
      </c>
      <c r="DE132" s="141">
        <f t="shared" si="359"/>
        <v>63454.5</v>
      </c>
      <c r="DF132" s="141">
        <f t="shared" si="359"/>
        <v>63454.5</v>
      </c>
      <c r="DG132" s="143">
        <f>SUM(DG117:DG131)</f>
        <v>5.2225925925925925</v>
      </c>
      <c r="DH132" s="141">
        <f t="shared" ref="DH132:DJ132" si="360">SUM(DH117:DH131)</f>
        <v>63454.5</v>
      </c>
      <c r="DI132" s="141">
        <f t="shared" si="360"/>
        <v>63454.5</v>
      </c>
      <c r="DJ132" s="143">
        <f t="shared" si="360"/>
        <v>4.2730303030303034</v>
      </c>
    </row>
    <row r="133" spans="1:114" ht="16.5" hidden="1" customHeight="1" outlineLevel="1" x14ac:dyDescent="0.35">
      <c r="A133" s="1345"/>
      <c r="B133" s="1345"/>
      <c r="C133" s="1345"/>
      <c r="D133" s="1345"/>
      <c r="E133" s="1345"/>
      <c r="F133" s="1345"/>
      <c r="G133" s="1345"/>
      <c r="H133" s="1345"/>
      <c r="I133" s="1345"/>
      <c r="J133" s="164"/>
      <c r="K133" s="165"/>
      <c r="L133" s="166">
        <f>$D$33-L132</f>
        <v>16</v>
      </c>
      <c r="M133" s="164"/>
      <c r="N133" s="165"/>
      <c r="O133" s="166">
        <f>$D$33-O132</f>
        <v>16</v>
      </c>
      <c r="P133" s="164"/>
      <c r="Q133" s="165"/>
      <c r="R133" s="166">
        <f>$D$33-R132</f>
        <v>16</v>
      </c>
      <c r="S133" s="164"/>
      <c r="T133" s="165"/>
      <c r="U133" s="166">
        <f>$D$33-U132</f>
        <v>16</v>
      </c>
      <c r="V133" s="164"/>
      <c r="W133" s="165"/>
      <c r="X133" s="166">
        <f>$D$33-X132</f>
        <v>15.049696969696969</v>
      </c>
      <c r="Y133"/>
      <c r="Z133"/>
      <c r="AA133"/>
      <c r="AB133"/>
      <c r="AC133"/>
      <c r="AD133"/>
      <c r="AE133"/>
      <c r="AF133"/>
      <c r="AG133"/>
      <c r="BJ133"/>
      <c r="BK133"/>
      <c r="BL133" s="164"/>
      <c r="BM133" s="165"/>
      <c r="BN133" s="166">
        <f>$D$33-BN132</f>
        <v>12.370136054421769</v>
      </c>
      <c r="BO133" s="164"/>
      <c r="BP133" s="165"/>
      <c r="BQ133" s="166">
        <f>$D$33-BQ132</f>
        <v>11.968787878787879</v>
      </c>
      <c r="BR133" s="164"/>
      <c r="BS133" s="165"/>
      <c r="BT133" s="166">
        <f>$D$33-BT132</f>
        <v>13.020909090909091</v>
      </c>
      <c r="BU133" s="164"/>
      <c r="BV133" s="165"/>
      <c r="BW133" s="166">
        <f>$D$33-BW132</f>
        <v>10.607575757575756</v>
      </c>
      <c r="BX133" s="164"/>
      <c r="BY133" s="165"/>
      <c r="BZ133" s="166">
        <f>$D$33-BZ132</f>
        <v>9.9906666666666659</v>
      </c>
      <c r="CA133" s="164"/>
      <c r="CB133" s="165"/>
      <c r="CC133" s="166">
        <f>$D$33-CC132</f>
        <v>15.336727272727273</v>
      </c>
      <c r="CD133" s="164"/>
      <c r="CE133" s="165"/>
      <c r="CF133" s="166">
        <f>$D$33-CF132</f>
        <v>15.39369696969697</v>
      </c>
      <c r="CG133" s="164"/>
      <c r="CH133" s="165"/>
      <c r="CI133" s="166">
        <f>$D$33-CI132</f>
        <v>15.064</v>
      </c>
      <c r="CJ133" s="164"/>
      <c r="CK133" s="165"/>
      <c r="CL133" s="166">
        <f>$D$33-CL132</f>
        <v>14.712296296296296</v>
      </c>
      <c r="CM133" s="164"/>
      <c r="CN133" s="165"/>
      <c r="CO133" s="166">
        <f>$D$33-CO132</f>
        <v>15.088518518518519</v>
      </c>
      <c r="CP133" s="164"/>
      <c r="CQ133" s="165"/>
      <c r="CR133" s="166">
        <f>$D$33-CR132</f>
        <v>15.16090909090909</v>
      </c>
      <c r="CS133" s="164"/>
      <c r="CT133" s="165"/>
      <c r="CU133" s="166">
        <f>$D$33-CU132</f>
        <v>15.312424242424242</v>
      </c>
      <c r="CV133" s="164"/>
      <c r="CW133" s="165"/>
      <c r="CX133" s="166">
        <f>$D$33-CX132</f>
        <v>15.312424242424242</v>
      </c>
      <c r="CY133" s="164"/>
      <c r="CZ133" s="165"/>
      <c r="DA133" s="166">
        <f>$D$33-DA132</f>
        <v>11.726969696969697</v>
      </c>
      <c r="DB133" s="164"/>
      <c r="DC133" s="165"/>
      <c r="DD133" s="166">
        <f>$D$33-DD132</f>
        <v>11.726969696969697</v>
      </c>
      <c r="DE133" s="164"/>
      <c r="DF133" s="165"/>
      <c r="DG133" s="166">
        <f>$D$33-DG132</f>
        <v>10.777407407407408</v>
      </c>
      <c r="DH133" s="164"/>
      <c r="DI133" s="165"/>
      <c r="DJ133" s="166">
        <f>$D$33-DJ132</f>
        <v>11.726969696969697</v>
      </c>
    </row>
    <row r="134" spans="1:114" ht="21" hidden="1" customHeight="1" collapsed="1" x14ac:dyDescent="0.35">
      <c r="J134" s="167"/>
      <c r="K134" s="168"/>
      <c r="L134"/>
      <c r="M134" s="167"/>
      <c r="N134" s="168"/>
      <c r="O134"/>
      <c r="P134" s="167"/>
      <c r="Q134" s="168"/>
      <c r="R134"/>
      <c r="S134" s="167"/>
      <c r="T134" s="168"/>
      <c r="U134"/>
      <c r="V134" s="167"/>
      <c r="W134" s="168"/>
      <c r="X134"/>
      <c r="Y134"/>
      <c r="Z134"/>
      <c r="AA134"/>
      <c r="AB134"/>
      <c r="AC134"/>
      <c r="AD134"/>
      <c r="AE134"/>
      <c r="AF134"/>
      <c r="AG134"/>
      <c r="BJ134"/>
      <c r="BK134"/>
      <c r="BL134" s="101" t="s">
        <v>182</v>
      </c>
      <c r="BM134" s="168"/>
      <c r="BN134"/>
      <c r="BO134" s="167"/>
      <c r="BP134" s="168"/>
      <c r="BQ134"/>
      <c r="BR134" s="167"/>
      <c r="BS134" s="168"/>
      <c r="BT134"/>
      <c r="BU134" s="167"/>
      <c r="BV134" s="168"/>
      <c r="BW134"/>
      <c r="BX134" s="167"/>
      <c r="BY134" s="168"/>
      <c r="BZ134"/>
      <c r="CA134" s="167"/>
      <c r="CB134" s="168"/>
      <c r="CC134"/>
      <c r="CD134" s="167"/>
      <c r="CE134" s="168"/>
      <c r="CF134"/>
      <c r="CG134" s="167"/>
      <c r="CH134" s="168"/>
      <c r="CI134"/>
      <c r="CJ134" s="167"/>
      <c r="CK134" s="168"/>
      <c r="CL134"/>
      <c r="CM134" s="167"/>
      <c r="CN134" s="168"/>
      <c r="CO134"/>
      <c r="CP134" s="167"/>
      <c r="CQ134" s="168"/>
      <c r="CR134"/>
      <c r="CS134" s="167"/>
      <c r="CT134" s="168"/>
      <c r="CU134"/>
      <c r="CV134" s="167"/>
      <c r="CW134" s="168"/>
      <c r="CX134"/>
      <c r="CY134" s="167"/>
      <c r="CZ134" s="168"/>
      <c r="DA134"/>
      <c r="DB134" s="167"/>
      <c r="DC134" s="168"/>
      <c r="DD134"/>
      <c r="DE134" s="167"/>
      <c r="DF134" s="168"/>
      <c r="DG134"/>
      <c r="DH134" s="167"/>
      <c r="DI134" s="168"/>
      <c r="DJ134"/>
    </row>
    <row r="135" spans="1:114" ht="16.5" hidden="1" customHeight="1" x14ac:dyDescent="0.35">
      <c r="J135" s="1217" t="str">
        <f>+J111</f>
        <v>WEEK PRODUKSI  35</v>
      </c>
      <c r="K135" s="1218"/>
      <c r="L135" s="1219"/>
      <c r="M135" s="1217" t="str">
        <f>+M111</f>
        <v>WEEK PRODUKSI  36</v>
      </c>
      <c r="N135" s="1218"/>
      <c r="O135" s="1219"/>
      <c r="P135" s="1217" t="str">
        <f>+P111</f>
        <v>WEEK PRODUKSI  37</v>
      </c>
      <c r="Q135" s="1218"/>
      <c r="R135" s="1219"/>
      <c r="S135" s="1217" t="str">
        <f>+S111</f>
        <v>WEEK PRODUKSI  38</v>
      </c>
      <c r="T135" s="1218"/>
      <c r="U135" s="1219"/>
      <c r="V135" s="1217" t="str">
        <f>+V111</f>
        <v>WEEK PRODUKSI  39</v>
      </c>
      <c r="W135" s="1218"/>
      <c r="X135" s="1219"/>
      <c r="Y135"/>
      <c r="Z135"/>
      <c r="AA135"/>
      <c r="AB135"/>
      <c r="AC135"/>
      <c r="AD135"/>
      <c r="AE135"/>
      <c r="AF135"/>
      <c r="AG135"/>
      <c r="BJ135"/>
      <c r="BK135"/>
      <c r="BL135" s="1217" t="str">
        <f t="shared" ref="BL135" si="361">+BL111</f>
        <v>WEEK ORI  49</v>
      </c>
      <c r="BM135" s="1218"/>
      <c r="BN135" s="1219"/>
      <c r="BO135" s="1217" t="str">
        <f t="shared" ref="BO135" si="362">+BO111</f>
        <v>WEEK ORI  50</v>
      </c>
      <c r="BP135" s="1218"/>
      <c r="BQ135" s="1219"/>
      <c r="BR135" s="1217" t="str">
        <f t="shared" ref="BR135" si="363">+BR111</f>
        <v>WEEK ORI  51</v>
      </c>
      <c r="BS135" s="1218"/>
      <c r="BT135" s="1219"/>
      <c r="BU135" s="1217" t="str">
        <f t="shared" ref="BU135" si="364">+BU111</f>
        <v>WEEK ORI  52</v>
      </c>
      <c r="BV135" s="1218"/>
      <c r="BW135" s="1219"/>
      <c r="BX135" s="1217" t="str">
        <f t="shared" ref="BX135" si="365">+BX111</f>
        <v>WEEK ORI  1</v>
      </c>
      <c r="BY135" s="1218"/>
      <c r="BZ135" s="1219"/>
      <c r="CA135" s="1217" t="str">
        <f t="shared" ref="CA135" si="366">+CA111</f>
        <v>WEEK ORI  2</v>
      </c>
      <c r="CB135" s="1218"/>
      <c r="CC135" s="1219"/>
      <c r="CD135" s="1217" t="str">
        <f t="shared" ref="CD135" si="367">+CD111</f>
        <v>WEEK ORI  3</v>
      </c>
      <c r="CE135" s="1218"/>
      <c r="CF135" s="1219"/>
      <c r="CG135" s="1217" t="str">
        <f t="shared" ref="CG135" si="368">+CG111</f>
        <v>WEEK ORI  4</v>
      </c>
      <c r="CH135" s="1218"/>
      <c r="CI135" s="1219"/>
      <c r="CJ135" s="1217" t="str">
        <f t="shared" ref="CJ135" si="369">+CJ111</f>
        <v>WEEK ORI  5</v>
      </c>
      <c r="CK135" s="1218"/>
      <c r="CL135" s="1219"/>
      <c r="CM135" s="1217" t="str">
        <f t="shared" ref="CM135" si="370">+CM111</f>
        <v>WEEK ORI  6</v>
      </c>
      <c r="CN135" s="1218"/>
      <c r="CO135" s="1219"/>
      <c r="CP135" s="1217" t="str">
        <f t="shared" ref="CP135" si="371">+CP111</f>
        <v>WEEK ORI  7</v>
      </c>
      <c r="CQ135" s="1218"/>
      <c r="CR135" s="1219"/>
      <c r="CS135" s="1217" t="str">
        <f t="shared" ref="CS135" si="372">+CS111</f>
        <v>WEEK ORI  8</v>
      </c>
      <c r="CT135" s="1218"/>
      <c r="CU135" s="1219"/>
      <c r="CV135" s="1217" t="str">
        <f t="shared" ref="CV135" si="373">+CV111</f>
        <v>WEEK ORI  9</v>
      </c>
      <c r="CW135" s="1218"/>
      <c r="CX135" s="1219"/>
      <c r="CY135" s="1217" t="str">
        <f t="shared" ref="CY135" si="374">+CY111</f>
        <v>WEEK ORI  10</v>
      </c>
      <c r="CZ135" s="1218"/>
      <c r="DA135" s="1219"/>
      <c r="DB135" s="1217" t="str">
        <f t="shared" ref="DB135" si="375">+DB111</f>
        <v>WEEK ORI  12</v>
      </c>
      <c r="DC135" s="1218"/>
      <c r="DD135" s="1219"/>
      <c r="DE135" s="1217" t="str">
        <f t="shared" ref="DE135" si="376">+DE111</f>
        <v>WEEK ORI  13</v>
      </c>
      <c r="DF135" s="1218"/>
      <c r="DG135" s="1219"/>
      <c r="DH135" s="1217" t="str">
        <f t="shared" ref="DH135" si="377">+DH111</f>
        <v>WEEK ORI  14</v>
      </c>
      <c r="DI135" s="1218"/>
      <c r="DJ135" s="1219"/>
    </row>
    <row r="136" spans="1:114" ht="20.149999999999999" hidden="1" customHeight="1" x14ac:dyDescent="0.35">
      <c r="A136"/>
      <c r="B136" s="1372" t="s">
        <v>118</v>
      </c>
      <c r="C136" s="1373"/>
      <c r="D136" s="279">
        <v>16</v>
      </c>
      <c r="E136"/>
      <c r="F136" s="7"/>
      <c r="G136" s="1198" t="s">
        <v>88</v>
      </c>
      <c r="H136" s="1199"/>
      <c r="I136" s="1200"/>
      <c r="J136" s="1204">
        <f>+J$29</f>
        <v>0</v>
      </c>
      <c r="K136" s="1205"/>
      <c r="L136" s="1206"/>
      <c r="M136" s="1204">
        <f>+M$29</f>
        <v>67248</v>
      </c>
      <c r="N136" s="1205"/>
      <c r="O136" s="1206"/>
      <c r="P136" s="1204">
        <f>+P$29</f>
        <v>55914</v>
      </c>
      <c r="Q136" s="1205"/>
      <c r="R136" s="1206"/>
      <c r="S136" s="1204">
        <f>+S$29</f>
        <v>52194</v>
      </c>
      <c r="T136" s="1205"/>
      <c r="U136" s="1206"/>
      <c r="V136" s="1204">
        <f>+V$29</f>
        <v>52548</v>
      </c>
      <c r="W136" s="1205"/>
      <c r="X136" s="1206"/>
      <c r="Y136"/>
      <c r="Z136"/>
      <c r="AA136"/>
      <c r="AB136"/>
      <c r="AC136"/>
      <c r="AD136"/>
      <c r="AE136"/>
      <c r="AF136"/>
      <c r="AG136"/>
      <c r="BJ136"/>
      <c r="BK136"/>
      <c r="BL136" s="1186">
        <f t="shared" ref="BL136:BX136" si="378">+BL$29</f>
        <v>56629.5</v>
      </c>
      <c r="BM136" s="1187"/>
      <c r="BN136" s="1188"/>
      <c r="BO136" s="1186">
        <f t="shared" ref="BO136" si="379">+BO$29</f>
        <v>59863.5</v>
      </c>
      <c r="BP136" s="1187"/>
      <c r="BQ136" s="1188"/>
      <c r="BR136" s="1186">
        <f t="shared" ref="BR136" si="380">+BR$29</f>
        <v>44239.5</v>
      </c>
      <c r="BS136" s="1187"/>
      <c r="BT136" s="1188"/>
      <c r="BU136" s="1186">
        <f t="shared" ref="BU136" si="381">+BU$29</f>
        <v>80077.5</v>
      </c>
      <c r="BV136" s="1187"/>
      <c r="BW136" s="1188"/>
      <c r="BX136" s="1186">
        <f t="shared" si="378"/>
        <v>25533.599999999999</v>
      </c>
      <c r="BY136" s="1187"/>
      <c r="BZ136" s="1188"/>
      <c r="CA136" s="1186">
        <f t="shared" ref="CA136" si="382">+CA$29</f>
        <v>9849.6</v>
      </c>
      <c r="CB136" s="1187"/>
      <c r="CC136" s="1188"/>
      <c r="CD136" s="1186">
        <f t="shared" ref="CD136" si="383">+CD$29</f>
        <v>9003.6</v>
      </c>
      <c r="CE136" s="1187"/>
      <c r="CF136" s="1188"/>
      <c r="CG136" s="1186">
        <f t="shared" ref="CG136:CJ136" si="384">+CG$29</f>
        <v>13899.599999999999</v>
      </c>
      <c r="CH136" s="1187"/>
      <c r="CI136" s="1188"/>
      <c r="CJ136" s="1186">
        <f t="shared" si="384"/>
        <v>15645.599999999999</v>
      </c>
      <c r="CK136" s="1187"/>
      <c r="CL136" s="1188"/>
      <c r="CM136" s="1186">
        <f t="shared" ref="CM136" si="385">+CM$29</f>
        <v>10498.5</v>
      </c>
      <c r="CN136" s="1187"/>
      <c r="CO136" s="1188"/>
      <c r="CP136" s="1186">
        <f t="shared" ref="CP136" si="386">+CP$29</f>
        <v>10960.5</v>
      </c>
      <c r="CQ136" s="1187"/>
      <c r="CR136" s="1188"/>
      <c r="CS136" s="1186">
        <f t="shared" ref="CS136" si="387">+CS$29</f>
        <v>10210.5</v>
      </c>
      <c r="CT136" s="1187"/>
      <c r="CU136" s="1188"/>
      <c r="CV136" s="1186">
        <f t="shared" ref="CV136" si="388">+CV$29</f>
        <v>10210.5</v>
      </c>
      <c r="CW136" s="1187"/>
      <c r="CX136" s="1188"/>
      <c r="CY136" s="1186">
        <f t="shared" ref="CY136" si="389">+CY$29</f>
        <v>63454.5</v>
      </c>
      <c r="CZ136" s="1187"/>
      <c r="DA136" s="1188"/>
      <c r="DB136" s="1186">
        <f t="shared" ref="DB136" si="390">+DB$29</f>
        <v>63454.5</v>
      </c>
      <c r="DC136" s="1187"/>
      <c r="DD136" s="1188"/>
      <c r="DE136" s="1186">
        <f t="shared" ref="DE136" si="391">+DE$29</f>
        <v>63454.5</v>
      </c>
      <c r="DF136" s="1187"/>
      <c r="DG136" s="1188"/>
      <c r="DH136" s="1186">
        <f t="shared" ref="DH136" si="392">+DH$29</f>
        <v>63454.5</v>
      </c>
      <c r="DI136" s="1187"/>
      <c r="DJ136" s="1188"/>
    </row>
    <row r="137" spans="1:114" ht="20.149999999999999" hidden="1" customHeight="1" x14ac:dyDescent="0.35">
      <c r="A137"/>
      <c r="E137" s="7"/>
      <c r="F137" s="7"/>
      <c r="G137" s="1198" t="s">
        <v>119</v>
      </c>
      <c r="H137" s="1199"/>
      <c r="I137" s="1200"/>
      <c r="J137" s="1204">
        <f>K$29</f>
        <v>0</v>
      </c>
      <c r="K137" s="1205"/>
      <c r="L137" s="1206"/>
      <c r="M137" s="1204">
        <f>N$29</f>
        <v>0</v>
      </c>
      <c r="N137" s="1205"/>
      <c r="O137" s="1206"/>
      <c r="P137" s="1204">
        <f>Q$29</f>
        <v>0</v>
      </c>
      <c r="Q137" s="1205"/>
      <c r="R137" s="1206"/>
      <c r="S137" s="1204">
        <f>T$29</f>
        <v>9462</v>
      </c>
      <c r="T137" s="1205"/>
      <c r="U137" s="1206"/>
      <c r="V137" s="1204">
        <f>W$29</f>
        <v>12324</v>
      </c>
      <c r="W137" s="1205"/>
      <c r="X137" s="1206"/>
      <c r="Y137"/>
      <c r="Z137"/>
      <c r="AA137"/>
      <c r="AB137"/>
      <c r="AC137"/>
      <c r="AD137"/>
      <c r="AE137"/>
      <c r="AF137"/>
      <c r="AG137"/>
      <c r="BJ137"/>
      <c r="BK137"/>
      <c r="BL137" s="1204">
        <f t="shared" ref="BL137" si="393">BM$29</f>
        <v>56629.5</v>
      </c>
      <c r="BM137" s="1205"/>
      <c r="BN137" s="1206"/>
      <c r="BO137" s="1204">
        <f t="shared" ref="BO137" si="394">BP$29</f>
        <v>59863.5</v>
      </c>
      <c r="BP137" s="1205"/>
      <c r="BQ137" s="1206"/>
      <c r="BR137" s="1204">
        <f t="shared" ref="BR137" si="395">BS$29</f>
        <v>44239.5</v>
      </c>
      <c r="BS137" s="1205"/>
      <c r="BT137" s="1206"/>
      <c r="BU137" s="1204">
        <f t="shared" ref="BU137" si="396">BV$29</f>
        <v>80077.5</v>
      </c>
      <c r="BV137" s="1205"/>
      <c r="BW137" s="1206"/>
      <c r="BX137" s="1204">
        <f t="shared" ref="BX137" si="397">BY$29</f>
        <v>25533.599999999999</v>
      </c>
      <c r="BY137" s="1205"/>
      <c r="BZ137" s="1206"/>
      <c r="CA137" s="1204">
        <f t="shared" ref="CA137" si="398">CB$29</f>
        <v>9849.6</v>
      </c>
      <c r="CB137" s="1205"/>
      <c r="CC137" s="1206"/>
      <c r="CD137" s="1204">
        <f t="shared" ref="CD137" si="399">CE$29</f>
        <v>9003.6</v>
      </c>
      <c r="CE137" s="1205"/>
      <c r="CF137" s="1206"/>
      <c r="CG137" s="1204">
        <f t="shared" ref="CG137" si="400">CH$29</f>
        <v>13899.599999999999</v>
      </c>
      <c r="CH137" s="1205"/>
      <c r="CI137" s="1206"/>
      <c r="CJ137" s="1204">
        <f t="shared" ref="CJ137" si="401">CK$29</f>
        <v>15645.599999999999</v>
      </c>
      <c r="CK137" s="1205"/>
      <c r="CL137" s="1206"/>
      <c r="CM137" s="1204">
        <f t="shared" ref="CM137" si="402">CN$29</f>
        <v>10498.5</v>
      </c>
      <c r="CN137" s="1205"/>
      <c r="CO137" s="1206"/>
      <c r="CP137" s="1204">
        <f t="shared" ref="CP137" si="403">CQ$29</f>
        <v>10960.5</v>
      </c>
      <c r="CQ137" s="1205"/>
      <c r="CR137" s="1206"/>
      <c r="CS137" s="1204">
        <f t="shared" ref="CS137" si="404">CT$29</f>
        <v>10210.5</v>
      </c>
      <c r="CT137" s="1205"/>
      <c r="CU137" s="1206"/>
      <c r="CV137" s="1204">
        <f t="shared" ref="CV137" si="405">CW$29</f>
        <v>10210.5</v>
      </c>
      <c r="CW137" s="1205"/>
      <c r="CX137" s="1206"/>
      <c r="CY137" s="1204">
        <f t="shared" ref="CY137" si="406">CZ$29</f>
        <v>63454.5</v>
      </c>
      <c r="CZ137" s="1205"/>
      <c r="DA137" s="1206"/>
      <c r="DB137" s="1204">
        <f t="shared" ref="DB137" si="407">DC$29</f>
        <v>63454.5</v>
      </c>
      <c r="DC137" s="1205"/>
      <c r="DD137" s="1206"/>
      <c r="DE137" s="1204">
        <f t="shared" ref="DE137" si="408">DF$29</f>
        <v>63454.5</v>
      </c>
      <c r="DF137" s="1205"/>
      <c r="DG137" s="1206"/>
      <c r="DH137" s="1204">
        <f t="shared" ref="DH137" si="409">DI$29</f>
        <v>63454.5</v>
      </c>
      <c r="DI137" s="1205"/>
      <c r="DJ137" s="1206"/>
    </row>
    <row r="138" spans="1:114" ht="16.5" hidden="1" customHeight="1" x14ac:dyDescent="0.35">
      <c r="A138"/>
      <c r="B138"/>
      <c r="C138"/>
      <c r="D138"/>
      <c r="E138" s="7"/>
      <c r="F138" s="7"/>
      <c r="G138" s="1198" t="s">
        <v>120</v>
      </c>
      <c r="H138" s="1199"/>
      <c r="I138" s="1200"/>
      <c r="J138" s="1195">
        <f>L$29</f>
        <v>0</v>
      </c>
      <c r="K138" s="1196"/>
      <c r="L138" s="1197"/>
      <c r="M138" s="1195">
        <f>O$29</f>
        <v>0</v>
      </c>
      <c r="N138" s="1196"/>
      <c r="O138" s="1197"/>
      <c r="P138" s="1195">
        <f>R$29</f>
        <v>0</v>
      </c>
      <c r="Q138" s="1196"/>
      <c r="R138" s="1197"/>
      <c r="S138" s="1195">
        <f>U$29</f>
        <v>0</v>
      </c>
      <c r="T138" s="1196"/>
      <c r="U138" s="1197"/>
      <c r="V138" s="1195">
        <f>X$29</f>
        <v>2.7151515151515153</v>
      </c>
      <c r="W138" s="1196"/>
      <c r="X138" s="1197"/>
      <c r="Y138"/>
      <c r="Z138"/>
      <c r="AA138"/>
      <c r="AB138"/>
      <c r="AC138"/>
      <c r="AD138"/>
      <c r="AE138"/>
      <c r="AF138"/>
      <c r="AG138"/>
      <c r="BJ138"/>
      <c r="BK138"/>
      <c r="BL138" s="1201">
        <f t="shared" ref="BL138" si="410">BN132</f>
        <v>3.6298639455782311</v>
      </c>
      <c r="BM138" s="1202"/>
      <c r="BN138" s="1203"/>
      <c r="BO138" s="1201">
        <f t="shared" ref="BO138" si="411">BQ132</f>
        <v>4.0312121212121212</v>
      </c>
      <c r="BP138" s="1202"/>
      <c r="BQ138" s="1203"/>
      <c r="BR138" s="1201">
        <f t="shared" ref="BR138" si="412">BT132</f>
        <v>2.979090909090909</v>
      </c>
      <c r="BS138" s="1202"/>
      <c r="BT138" s="1203"/>
      <c r="BU138" s="1201">
        <f>BW132</f>
        <v>5.3924242424242435</v>
      </c>
      <c r="BV138" s="1202"/>
      <c r="BW138" s="1203"/>
      <c r="BX138" s="1201">
        <f t="shared" ref="BX138" si="413">BZ132</f>
        <v>6.0093333333333332</v>
      </c>
      <c r="BY138" s="1202"/>
      <c r="BZ138" s="1203"/>
      <c r="CA138" s="1201">
        <f t="shared" ref="CA138" si="414">CC132</f>
        <v>0.66327272727272724</v>
      </c>
      <c r="CB138" s="1202"/>
      <c r="CC138" s="1203"/>
      <c r="CD138" s="1201">
        <f t="shared" ref="CD138" si="415">CF132</f>
        <v>0.60630303030303034</v>
      </c>
      <c r="CE138" s="1202"/>
      <c r="CF138" s="1203"/>
      <c r="CG138" s="1201">
        <f t="shared" ref="CG138" si="416">CI132</f>
        <v>0.93599999999999994</v>
      </c>
      <c r="CH138" s="1202"/>
      <c r="CI138" s="1203"/>
      <c r="CJ138" s="1201">
        <f>CL132</f>
        <v>1.2877037037037038</v>
      </c>
      <c r="CK138" s="1202"/>
      <c r="CL138" s="1203"/>
      <c r="CM138" s="1201">
        <f t="shared" ref="CM138" si="417">CO132</f>
        <v>0.91148148148148145</v>
      </c>
      <c r="CN138" s="1202"/>
      <c r="CO138" s="1203"/>
      <c r="CP138" s="1201">
        <f t="shared" ref="CP138" si="418">CR132</f>
        <v>0.839090909090909</v>
      </c>
      <c r="CQ138" s="1202"/>
      <c r="CR138" s="1203"/>
      <c r="CS138" s="1201">
        <f t="shared" ref="CS138" si="419">CU132</f>
        <v>0.68757575757575751</v>
      </c>
      <c r="CT138" s="1202"/>
      <c r="CU138" s="1203"/>
      <c r="CV138" s="1201">
        <f t="shared" ref="CV138" si="420">CX132</f>
        <v>0.68757575757575751</v>
      </c>
      <c r="CW138" s="1202"/>
      <c r="CX138" s="1203"/>
      <c r="CY138" s="1201">
        <f t="shared" ref="CY138" si="421">DA132</f>
        <v>4.2730303030303034</v>
      </c>
      <c r="CZ138" s="1202"/>
      <c r="DA138" s="1203"/>
      <c r="DB138" s="1201">
        <f t="shared" ref="DB138" si="422">DD132</f>
        <v>4.2730303030303034</v>
      </c>
      <c r="DC138" s="1202"/>
      <c r="DD138" s="1203"/>
      <c r="DE138" s="1201">
        <f t="shared" ref="DE138" si="423">DG132</f>
        <v>5.2225925925925925</v>
      </c>
      <c r="DF138" s="1202"/>
      <c r="DG138" s="1203"/>
      <c r="DH138" s="1201">
        <f t="shared" ref="DH138" si="424">DJ132</f>
        <v>4.2730303030303034</v>
      </c>
      <c r="DI138" s="1202"/>
      <c r="DJ138" s="1203"/>
    </row>
    <row r="139" spans="1:114" ht="16.5" hidden="1" customHeight="1" x14ac:dyDescent="0.35">
      <c r="A139"/>
      <c r="B139"/>
      <c r="C139"/>
      <c r="D139"/>
      <c r="E139" s="7"/>
      <c r="F139" s="7"/>
      <c r="G139" s="1198" t="s">
        <v>108</v>
      </c>
      <c r="H139" s="1199"/>
      <c r="I139" s="1200"/>
      <c r="J139" s="1195">
        <v>8</v>
      </c>
      <c r="K139" s="1196"/>
      <c r="L139" s="1197"/>
      <c r="M139" s="1195">
        <v>8</v>
      </c>
      <c r="N139" s="1196"/>
      <c r="O139" s="1197"/>
      <c r="P139" s="1195">
        <v>8</v>
      </c>
      <c r="Q139" s="1196"/>
      <c r="R139" s="1197"/>
      <c r="S139" s="1195">
        <v>8</v>
      </c>
      <c r="T139" s="1196"/>
      <c r="U139" s="1197"/>
      <c r="V139" s="1195">
        <v>8</v>
      </c>
      <c r="W139" s="1196"/>
      <c r="X139" s="1197"/>
      <c r="Y139"/>
      <c r="Z139"/>
      <c r="AA139"/>
      <c r="AB139"/>
      <c r="AC139"/>
      <c r="AD139"/>
      <c r="AE139"/>
      <c r="AF139"/>
      <c r="AG139"/>
      <c r="BJ139"/>
      <c r="BK139"/>
      <c r="BL139" s="1195">
        <f t="shared" ref="BL139:BX139" si="425">+$D$33</f>
        <v>16</v>
      </c>
      <c r="BM139" s="1196"/>
      <c r="BN139" s="1197"/>
      <c r="BO139" s="1195">
        <f t="shared" ref="BO139" si="426">+$D$33</f>
        <v>16</v>
      </c>
      <c r="BP139" s="1196"/>
      <c r="BQ139" s="1197"/>
      <c r="BR139" s="1195">
        <f t="shared" ref="BR139" si="427">+$D$33</f>
        <v>16</v>
      </c>
      <c r="BS139" s="1196"/>
      <c r="BT139" s="1197"/>
      <c r="BU139" s="1195">
        <f t="shared" ref="BU139" si="428">+$D$33</f>
        <v>16</v>
      </c>
      <c r="BV139" s="1196"/>
      <c r="BW139" s="1197"/>
      <c r="BX139" s="1195">
        <f t="shared" si="425"/>
        <v>16</v>
      </c>
      <c r="BY139" s="1196"/>
      <c r="BZ139" s="1197"/>
      <c r="CA139" s="1195">
        <f t="shared" ref="CA139" si="429">+$D$33</f>
        <v>16</v>
      </c>
      <c r="CB139" s="1196"/>
      <c r="CC139" s="1197"/>
      <c r="CD139" s="1195">
        <f t="shared" ref="CD139" si="430">+$D$33</f>
        <v>16</v>
      </c>
      <c r="CE139" s="1196"/>
      <c r="CF139" s="1197"/>
      <c r="CG139" s="1195">
        <f t="shared" ref="CG139:CJ139" si="431">+$D$33</f>
        <v>16</v>
      </c>
      <c r="CH139" s="1196"/>
      <c r="CI139" s="1197"/>
      <c r="CJ139" s="1195">
        <f t="shared" si="431"/>
        <v>16</v>
      </c>
      <c r="CK139" s="1196"/>
      <c r="CL139" s="1197"/>
      <c r="CM139" s="1195">
        <f t="shared" ref="CM139" si="432">+$D$33</f>
        <v>16</v>
      </c>
      <c r="CN139" s="1196"/>
      <c r="CO139" s="1197"/>
      <c r="CP139" s="1195">
        <f t="shared" ref="CP139" si="433">+$D$33</f>
        <v>16</v>
      </c>
      <c r="CQ139" s="1196"/>
      <c r="CR139" s="1197"/>
      <c r="CS139" s="1195">
        <f t="shared" ref="CS139" si="434">+$D$33</f>
        <v>16</v>
      </c>
      <c r="CT139" s="1196"/>
      <c r="CU139" s="1197"/>
      <c r="CV139" s="1195">
        <f t="shared" ref="CV139" si="435">+$D$33</f>
        <v>16</v>
      </c>
      <c r="CW139" s="1196"/>
      <c r="CX139" s="1197"/>
      <c r="CY139" s="1195">
        <f t="shared" ref="CY139" si="436">+$D$33</f>
        <v>16</v>
      </c>
      <c r="CZ139" s="1196"/>
      <c r="DA139" s="1197"/>
      <c r="DB139" s="1195">
        <f t="shared" ref="DB139" si="437">+$D$33</f>
        <v>16</v>
      </c>
      <c r="DC139" s="1196"/>
      <c r="DD139" s="1197"/>
      <c r="DE139" s="1195">
        <f t="shared" ref="DE139" si="438">+$D$33</f>
        <v>16</v>
      </c>
      <c r="DF139" s="1196"/>
      <c r="DG139" s="1197"/>
      <c r="DH139" s="1195">
        <f t="shared" ref="DH139" si="439">+$D$33</f>
        <v>16</v>
      </c>
      <c r="DI139" s="1196"/>
      <c r="DJ139" s="1197"/>
    </row>
    <row r="140" spans="1:114" ht="16.5" hidden="1" customHeight="1" x14ac:dyDescent="0.35">
      <c r="A140"/>
      <c r="B140"/>
      <c r="C140"/>
      <c r="D140"/>
      <c r="E140" s="94"/>
      <c r="F140" s="94"/>
      <c r="G140" s="1189" t="s">
        <v>67</v>
      </c>
      <c r="H140" s="1190"/>
      <c r="I140" s="1191"/>
      <c r="J140" s="1220">
        <f>J139-J138</f>
        <v>8</v>
      </c>
      <c r="K140" s="1221"/>
      <c r="L140" s="1222"/>
      <c r="M140" s="1220">
        <f>M139-M138</f>
        <v>8</v>
      </c>
      <c r="N140" s="1221"/>
      <c r="O140" s="1222"/>
      <c r="P140" s="1220">
        <f>P139-P138</f>
        <v>8</v>
      </c>
      <c r="Q140" s="1221"/>
      <c r="R140" s="1222"/>
      <c r="S140" s="1220">
        <f>S139-S138</f>
        <v>8</v>
      </c>
      <c r="T140" s="1221"/>
      <c r="U140" s="1222"/>
      <c r="V140" s="1220">
        <f>V139-V138</f>
        <v>5.2848484848484851</v>
      </c>
      <c r="W140" s="1221"/>
      <c r="X140" s="1222"/>
      <c r="Y140"/>
      <c r="Z140"/>
      <c r="AA140"/>
      <c r="AB140"/>
      <c r="AC140"/>
      <c r="AD140"/>
      <c r="AE140"/>
      <c r="AF140"/>
      <c r="AG140"/>
      <c r="BJ140"/>
      <c r="BK140"/>
      <c r="BL140" s="1233">
        <f t="shared" ref="BL140" si="440">BL139-BL138</f>
        <v>12.370136054421769</v>
      </c>
      <c r="BM140" s="1234"/>
      <c r="BN140" s="1235"/>
      <c r="BO140" s="1233">
        <f t="shared" ref="BO140" si="441">BO139-BO138</f>
        <v>11.968787878787879</v>
      </c>
      <c r="BP140" s="1234"/>
      <c r="BQ140" s="1235"/>
      <c r="BR140" s="1233">
        <f t="shared" ref="BR140" si="442">BR139-BR138</f>
        <v>13.020909090909091</v>
      </c>
      <c r="BS140" s="1234"/>
      <c r="BT140" s="1235"/>
      <c r="BU140" s="1233">
        <f>BU139-BU138</f>
        <v>10.607575757575756</v>
      </c>
      <c r="BV140" s="1234"/>
      <c r="BW140" s="1235"/>
      <c r="BX140" s="1233">
        <f t="shared" ref="BX140" si="443">BX139-BX138</f>
        <v>9.9906666666666659</v>
      </c>
      <c r="BY140" s="1234"/>
      <c r="BZ140" s="1235"/>
      <c r="CA140" s="1233">
        <f t="shared" ref="CA140" si="444">CA139-CA138</f>
        <v>15.336727272727273</v>
      </c>
      <c r="CB140" s="1234"/>
      <c r="CC140" s="1235"/>
      <c r="CD140" s="1233">
        <f t="shared" ref="CD140" si="445">CD139-CD138</f>
        <v>15.39369696969697</v>
      </c>
      <c r="CE140" s="1234"/>
      <c r="CF140" s="1235"/>
      <c r="CG140" s="1233">
        <f t="shared" ref="CG140" si="446">CG139-CG138</f>
        <v>15.064</v>
      </c>
      <c r="CH140" s="1234"/>
      <c r="CI140" s="1235"/>
      <c r="CJ140" s="1233">
        <f>CJ139-CJ138</f>
        <v>14.712296296296296</v>
      </c>
      <c r="CK140" s="1234"/>
      <c r="CL140" s="1235"/>
      <c r="CM140" s="1233">
        <f t="shared" ref="CM140" si="447">CM139-CM138</f>
        <v>15.088518518518519</v>
      </c>
      <c r="CN140" s="1234"/>
      <c r="CO140" s="1235"/>
      <c r="CP140" s="1233">
        <f t="shared" ref="CP140" si="448">CP139-CP138</f>
        <v>15.16090909090909</v>
      </c>
      <c r="CQ140" s="1234"/>
      <c r="CR140" s="1235"/>
      <c r="CS140" s="1233">
        <f t="shared" ref="CS140" si="449">CS139-CS138</f>
        <v>15.312424242424242</v>
      </c>
      <c r="CT140" s="1234"/>
      <c r="CU140" s="1235"/>
      <c r="CV140" s="1233">
        <f t="shared" ref="CV140" si="450">CV139-CV138</f>
        <v>15.312424242424242</v>
      </c>
      <c r="CW140" s="1234"/>
      <c r="CX140" s="1235"/>
      <c r="CY140" s="1233">
        <f t="shared" ref="CY140" si="451">CY139-CY138</f>
        <v>11.726969696969697</v>
      </c>
      <c r="CZ140" s="1234"/>
      <c r="DA140" s="1235"/>
      <c r="DB140" s="1233">
        <f t="shared" ref="DB140" si="452">DB139-DB138</f>
        <v>11.726969696969697</v>
      </c>
      <c r="DC140" s="1234"/>
      <c r="DD140" s="1235"/>
      <c r="DE140" s="1233">
        <f t="shared" ref="DE140" si="453">DE139-DE138</f>
        <v>10.777407407407408</v>
      </c>
      <c r="DF140" s="1234"/>
      <c r="DG140" s="1235"/>
      <c r="DH140" s="1233">
        <f t="shared" ref="DH140" si="454">DH139-DH138</f>
        <v>11.726969696969697</v>
      </c>
      <c r="DI140" s="1234"/>
      <c r="DJ140" s="1235"/>
    </row>
    <row r="141" spans="1:114" hidden="1" x14ac:dyDescent="0.35"/>
    <row r="142" spans="1:114" hidden="1" x14ac:dyDescent="0.35"/>
    <row r="143" spans="1:114" hidden="1" x14ac:dyDescent="0.35"/>
    <row r="144" spans="1:114" hidden="1" x14ac:dyDescent="0.35"/>
    <row r="145" spans="1:114" hidden="1" x14ac:dyDescent="0.35"/>
    <row r="147" spans="1:114" s="5" customFormat="1" ht="22.5" x14ac:dyDescent="0.35">
      <c r="A147" s="101" t="s">
        <v>230</v>
      </c>
      <c r="B147" s="101"/>
      <c r="C147" s="101"/>
      <c r="D147" s="4"/>
      <c r="E147" s="4"/>
      <c r="G147" s="4"/>
      <c r="H147" s="102">
        <v>5.5</v>
      </c>
      <c r="I147" s="4"/>
      <c r="AH147"/>
      <c r="AI147"/>
      <c r="AJ147"/>
      <c r="AK147"/>
      <c r="AL147"/>
      <c r="AM147"/>
      <c r="AN147"/>
      <c r="AO147"/>
      <c r="AP147"/>
      <c r="AQ147"/>
      <c r="AR147"/>
      <c r="AS147"/>
      <c r="AT147"/>
      <c r="AU147"/>
      <c r="AV147"/>
      <c r="AW147"/>
      <c r="AX147"/>
      <c r="AY147"/>
      <c r="AZ147"/>
      <c r="BA147"/>
      <c r="BB147"/>
      <c r="BC147"/>
      <c r="BD147"/>
      <c r="BE147"/>
      <c r="BF147"/>
      <c r="BG147"/>
      <c r="BH147"/>
      <c r="BI147"/>
    </row>
    <row r="148" spans="1:114" s="5" customFormat="1" ht="22.5" hidden="1" outlineLevel="1" x14ac:dyDescent="0.35">
      <c r="A148" s="101"/>
      <c r="B148" s="101"/>
      <c r="C148" s="101"/>
      <c r="D148" s="4"/>
      <c r="E148" s="4"/>
      <c r="F148" s="4"/>
      <c r="G148" s="4"/>
      <c r="H148" s="4"/>
      <c r="I148" s="4"/>
      <c r="AH148"/>
      <c r="AI148"/>
      <c r="AJ148"/>
      <c r="AK148"/>
      <c r="AL148"/>
      <c r="AM148"/>
      <c r="AN148"/>
      <c r="AO148"/>
      <c r="AP148"/>
      <c r="AQ148"/>
      <c r="AR148"/>
      <c r="AS148"/>
      <c r="AT148"/>
      <c r="AU148"/>
      <c r="AV148"/>
      <c r="AW148"/>
      <c r="AX148"/>
      <c r="AY148"/>
      <c r="AZ148"/>
      <c r="BA148"/>
      <c r="BB148"/>
      <c r="BC148"/>
      <c r="BD148"/>
      <c r="BE148"/>
      <c r="BF148"/>
      <c r="BG148"/>
      <c r="BH148"/>
      <c r="BI148"/>
    </row>
    <row r="149" spans="1:114" s="5" customFormat="1" hidden="1" outlineLevel="1" x14ac:dyDescent="0.35">
      <c r="A149" s="103" t="s">
        <v>1</v>
      </c>
      <c r="B149" s="104">
        <f>+'Screen Printing'!B149</f>
        <v>0</v>
      </c>
      <c r="C149" s="105"/>
      <c r="D149" s="4"/>
      <c r="E149" s="4"/>
      <c r="F149" s="4"/>
      <c r="G149" s="4"/>
      <c r="H149" s="4"/>
      <c r="I149" s="4"/>
      <c r="AH149"/>
      <c r="AI149"/>
      <c r="AJ149"/>
      <c r="AK149"/>
      <c r="AL149"/>
      <c r="AM149"/>
      <c r="AN149"/>
      <c r="AO149"/>
      <c r="AP149"/>
      <c r="AQ149"/>
      <c r="AR149"/>
      <c r="AS149"/>
      <c r="AT149"/>
      <c r="AU149"/>
      <c r="AV149"/>
      <c r="AW149"/>
      <c r="AX149"/>
      <c r="AY149"/>
      <c r="AZ149"/>
      <c r="BA149"/>
      <c r="BB149"/>
      <c r="BC149"/>
      <c r="BD149"/>
      <c r="BE149"/>
      <c r="BF149"/>
      <c r="BG149"/>
      <c r="BH149"/>
      <c r="BI149"/>
    </row>
    <row r="150" spans="1:114" s="5" customFormat="1" hidden="1" outlineLevel="1" x14ac:dyDescent="0.35">
      <c r="A150" s="106" t="s">
        <v>2</v>
      </c>
      <c r="B150" s="104">
        <f>+'Screen Printing'!B150</f>
        <v>0</v>
      </c>
      <c r="C150" s="105"/>
      <c r="D150" s="4"/>
      <c r="E150" s="4"/>
      <c r="F150" s="4"/>
      <c r="G150" s="4"/>
      <c r="H150" s="4"/>
      <c r="I150" s="4"/>
      <c r="AH150"/>
      <c r="AI150"/>
      <c r="AJ150"/>
      <c r="AK150"/>
      <c r="AL150"/>
      <c r="AM150"/>
      <c r="AN150"/>
      <c r="AO150"/>
      <c r="AP150"/>
      <c r="AQ150"/>
      <c r="AR150"/>
      <c r="AS150"/>
      <c r="AT150"/>
      <c r="AU150"/>
      <c r="AV150"/>
      <c r="AW150"/>
      <c r="AX150"/>
      <c r="AY150"/>
      <c r="AZ150"/>
      <c r="BA150"/>
      <c r="BB150"/>
      <c r="BC150"/>
      <c r="BD150"/>
      <c r="BE150"/>
      <c r="BF150"/>
      <c r="BG150"/>
      <c r="BH150"/>
      <c r="BI150"/>
    </row>
    <row r="151" spans="1:114" s="5" customFormat="1" hidden="1" outlineLevel="1" x14ac:dyDescent="0.35">
      <c r="A151" s="106" t="s">
        <v>3</v>
      </c>
      <c r="B151" s="107">
        <v>2</v>
      </c>
      <c r="C151" s="108"/>
      <c r="D151" s="4"/>
      <c r="E151" s="4"/>
      <c r="F151" s="4"/>
      <c r="G151" s="4"/>
      <c r="H151" s="4"/>
      <c r="I151" s="4"/>
      <c r="P151" s="10"/>
      <c r="AH151"/>
      <c r="AI151"/>
      <c r="AJ151"/>
      <c r="AK151"/>
      <c r="AL151"/>
      <c r="AM151"/>
      <c r="AN151"/>
      <c r="AO151"/>
      <c r="AP151"/>
      <c r="AQ151"/>
      <c r="AR151"/>
      <c r="AS151"/>
      <c r="AT151"/>
      <c r="AU151"/>
      <c r="AV151"/>
      <c r="AW151"/>
      <c r="AX151"/>
      <c r="AY151"/>
      <c r="AZ151"/>
      <c r="BA151"/>
      <c r="BB151"/>
      <c r="BC151"/>
      <c r="BD151"/>
      <c r="BE151"/>
      <c r="BF151"/>
      <c r="BG151"/>
      <c r="BH151"/>
      <c r="BI151"/>
    </row>
    <row r="152" spans="1:114" s="5" customFormat="1" hidden="1" outlineLevel="1" x14ac:dyDescent="0.35">
      <c r="A152" s="106"/>
      <c r="B152" s="107"/>
      <c r="C152" s="108"/>
      <c r="D152" s="4"/>
      <c r="E152" s="4"/>
      <c r="F152" s="4"/>
      <c r="G152" s="4"/>
      <c r="H152" s="4"/>
      <c r="I152" s="4"/>
      <c r="P152" s="10"/>
      <c r="AH152"/>
      <c r="AI152"/>
      <c r="AJ152"/>
      <c r="AK152"/>
      <c r="AL152"/>
      <c r="AM152"/>
      <c r="AN152"/>
      <c r="AO152"/>
      <c r="AP152"/>
      <c r="AQ152"/>
      <c r="AR152"/>
      <c r="AS152"/>
      <c r="AT152"/>
      <c r="AU152"/>
      <c r="AV152"/>
      <c r="AW152"/>
      <c r="AX152"/>
      <c r="AY152"/>
      <c r="AZ152"/>
      <c r="BA152"/>
      <c r="BB152"/>
      <c r="BC152"/>
      <c r="BD152"/>
      <c r="BE152"/>
      <c r="BF152"/>
      <c r="BG152"/>
      <c r="BH152"/>
      <c r="BI152"/>
    </row>
    <row r="153" spans="1:114" s="5" customFormat="1" ht="20.149999999999999" customHeight="1" collapsed="1" x14ac:dyDescent="0.35">
      <c r="A153" s="1260" t="s">
        <v>4</v>
      </c>
      <c r="B153" s="1260" t="s">
        <v>5</v>
      </c>
      <c r="C153" s="1260" t="s">
        <v>6</v>
      </c>
      <c r="D153" s="1260" t="s">
        <v>87</v>
      </c>
      <c r="E153" s="1260" t="s">
        <v>8</v>
      </c>
      <c r="F153" s="1260" t="s">
        <v>9</v>
      </c>
      <c r="G153" s="1260" t="s">
        <v>111</v>
      </c>
      <c r="H153" s="1260" t="s">
        <v>112</v>
      </c>
      <c r="I153" s="1260" t="s">
        <v>113</v>
      </c>
      <c r="J153" s="1242" t="s">
        <v>13</v>
      </c>
      <c r="K153" s="1243"/>
      <c r="L153" s="1243"/>
      <c r="M153" s="1243"/>
      <c r="N153" s="1243"/>
      <c r="O153" s="1243"/>
      <c r="P153" s="1243"/>
      <c r="Q153" s="1243"/>
      <c r="R153" s="1244"/>
      <c r="S153" s="152" t="s">
        <v>14</v>
      </c>
      <c r="T153" s="99"/>
      <c r="U153" s="99"/>
      <c r="V153" s="99"/>
      <c r="W153" s="99"/>
      <c r="X153" s="99"/>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s="1366" t="s">
        <v>152</v>
      </c>
      <c r="BM153" s="1243"/>
      <c r="BN153" s="1243"/>
      <c r="BO153" s="1243"/>
      <c r="BP153" s="1243"/>
      <c r="BQ153" s="1243"/>
      <c r="BR153" s="1243"/>
      <c r="BS153" s="1243"/>
      <c r="BT153" s="1243"/>
      <c r="BU153" s="1243"/>
      <c r="BV153" s="1243"/>
      <c r="BW153" s="1244"/>
      <c r="BX153" s="1242" t="s">
        <v>154</v>
      </c>
      <c r="BY153" s="1243"/>
      <c r="BZ153" s="1243"/>
      <c r="CA153" s="1243"/>
      <c r="CB153" s="1243"/>
      <c r="CC153" s="1243"/>
      <c r="CD153" s="1243"/>
      <c r="CE153" s="1243"/>
      <c r="CF153" s="1243"/>
      <c r="CG153" s="1243"/>
      <c r="CH153" s="1243"/>
      <c r="CI153" s="1243"/>
      <c r="CJ153" s="1243"/>
      <c r="CK153" s="1243"/>
      <c r="CL153" s="1244"/>
      <c r="CM153" s="1242" t="s">
        <v>180</v>
      </c>
      <c r="CN153" s="1243"/>
      <c r="CO153" s="1243"/>
      <c r="CP153" s="1243"/>
      <c r="CQ153" s="1243"/>
      <c r="CR153" s="1243"/>
      <c r="CS153" s="1243"/>
      <c r="CT153" s="1243"/>
      <c r="CU153" s="1243"/>
      <c r="CV153" s="1243"/>
      <c r="CW153" s="1243"/>
      <c r="CX153" s="1243"/>
      <c r="CY153" s="1242" t="s">
        <v>181</v>
      </c>
      <c r="CZ153" s="1243"/>
      <c r="DA153" s="1243"/>
      <c r="DB153" s="1243"/>
      <c r="DC153" s="1243"/>
      <c r="DD153" s="1243"/>
      <c r="DE153" s="1243"/>
      <c r="DF153" s="1243"/>
      <c r="DG153" s="1243"/>
      <c r="DH153" s="1243"/>
      <c r="DI153" s="1243"/>
      <c r="DJ153" s="1243"/>
    </row>
    <row r="154" spans="1:114" s="5" customFormat="1" ht="20.149999999999999" customHeight="1" x14ac:dyDescent="0.35">
      <c r="A154" s="1308"/>
      <c r="B154" s="1308"/>
      <c r="C154" s="1308"/>
      <c r="D154" s="1308"/>
      <c r="E154" s="1308"/>
      <c r="F154" s="1308"/>
      <c r="G154" s="1308"/>
      <c r="H154" s="1308"/>
      <c r="I154" s="1308"/>
      <c r="J154" s="1359" t="str">
        <f>"WEEK PRODUKSI  "&amp;L$9</f>
        <v>WEEK PRODUKSI  35</v>
      </c>
      <c r="K154" s="1359"/>
      <c r="L154" s="1359"/>
      <c r="M154" s="1360" t="str">
        <f>"WEEK PRODUKSI  "&amp;O$9</f>
        <v>WEEK PRODUKSI  36</v>
      </c>
      <c r="N154" s="1361"/>
      <c r="O154" s="1362"/>
      <c r="P154" s="1360" t="str">
        <f>"WEEK PRODUKSI  "&amp;R$9</f>
        <v>WEEK PRODUKSI  37</v>
      </c>
      <c r="Q154" s="1361"/>
      <c r="R154" s="1362"/>
      <c r="S154" s="1309" t="str">
        <f>"WEEK PRODUKSI  "&amp;U$9</f>
        <v>WEEK PRODUKSI  38</v>
      </c>
      <c r="T154" s="1310"/>
      <c r="U154" s="1311"/>
      <c r="V154" s="1309" t="str">
        <f>"WEEK PRODUKSI  "&amp;X$9</f>
        <v>WEEK PRODUKSI  39</v>
      </c>
      <c r="W154" s="1310"/>
      <c r="X154" s="1311"/>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s="1309" t="str">
        <f t="shared" ref="BL154" si="455">"WEEK ORI  "&amp;BN$9</f>
        <v>WEEK ORI  49</v>
      </c>
      <c r="BM154" s="1310"/>
      <c r="BN154" s="1311"/>
      <c r="BO154" s="1309" t="str">
        <f t="shared" ref="BO154" si="456">"WEEK ORI  "&amp;BQ$9</f>
        <v>WEEK ORI  50</v>
      </c>
      <c r="BP154" s="1310"/>
      <c r="BQ154" s="1311"/>
      <c r="BR154" s="1309" t="str">
        <f t="shared" ref="BR154" si="457">"WEEK ORI  "&amp;BT$9</f>
        <v>WEEK ORI  51</v>
      </c>
      <c r="BS154" s="1310"/>
      <c r="BT154" s="1311"/>
      <c r="BU154" s="1309" t="str">
        <f t="shared" ref="BU154" si="458">"WEEK ORI  "&amp;BW$9</f>
        <v>WEEK ORI  52</v>
      </c>
      <c r="BV154" s="1310"/>
      <c r="BW154" s="1311"/>
      <c r="BX154" s="1309" t="str">
        <f t="shared" ref="BX154" si="459">"WEEK ORI  "&amp;BZ$9</f>
        <v>WEEK ORI  1</v>
      </c>
      <c r="BY154" s="1310"/>
      <c r="BZ154" s="1311"/>
      <c r="CA154" s="1309" t="str">
        <f t="shared" ref="CA154" si="460">"WEEK ORI  "&amp;CC$9</f>
        <v>WEEK ORI  2</v>
      </c>
      <c r="CB154" s="1310"/>
      <c r="CC154" s="1311"/>
      <c r="CD154" s="1309" t="str">
        <f t="shared" ref="CD154" si="461">"WEEK ORI  "&amp;CF$9</f>
        <v>WEEK ORI  3</v>
      </c>
      <c r="CE154" s="1310"/>
      <c r="CF154" s="1311"/>
      <c r="CG154" s="1309" t="str">
        <f t="shared" ref="CG154" si="462">"WEEK ORI  "&amp;CI$9</f>
        <v>WEEK ORI  4</v>
      </c>
      <c r="CH154" s="1310"/>
      <c r="CI154" s="1311"/>
      <c r="CJ154" s="1309" t="str">
        <f t="shared" ref="CJ154" si="463">"WEEK ORI  "&amp;CL$9</f>
        <v>WEEK ORI  5</v>
      </c>
      <c r="CK154" s="1310"/>
      <c r="CL154" s="1311"/>
      <c r="CM154" s="1309" t="str">
        <f t="shared" ref="CM154" si="464">"WEEK ORI  "&amp;CO$9</f>
        <v>WEEK ORI  6</v>
      </c>
      <c r="CN154" s="1310"/>
      <c r="CO154" s="1311"/>
      <c r="CP154" s="1309" t="str">
        <f t="shared" ref="CP154" si="465">"WEEK ORI  "&amp;CR$9</f>
        <v>WEEK ORI  7</v>
      </c>
      <c r="CQ154" s="1310"/>
      <c r="CR154" s="1311"/>
      <c r="CS154" s="1309" t="str">
        <f t="shared" ref="CS154" si="466">"WEEK ORI  "&amp;CU$9</f>
        <v>WEEK ORI  8</v>
      </c>
      <c r="CT154" s="1310"/>
      <c r="CU154" s="1311"/>
      <c r="CV154" s="1309" t="str">
        <f t="shared" ref="CV154" si="467">"WEEK ORI  "&amp;CX$9</f>
        <v>WEEK ORI  9</v>
      </c>
      <c r="CW154" s="1310"/>
      <c r="CX154" s="1311"/>
      <c r="CY154" s="1309" t="str">
        <f t="shared" ref="CY154" si="468">"WEEK ORI  "&amp;DA$9</f>
        <v>WEEK ORI  10</v>
      </c>
      <c r="CZ154" s="1310"/>
      <c r="DA154" s="1311"/>
      <c r="DB154" s="1309" t="str">
        <f t="shared" ref="DB154" si="469">"WEEK ORI  "&amp;DD$9</f>
        <v>WEEK ORI  12</v>
      </c>
      <c r="DC154" s="1310"/>
      <c r="DD154" s="1311"/>
      <c r="DE154" s="1309" t="str">
        <f t="shared" ref="DE154" si="470">"WEEK ORI  "&amp;DG$9</f>
        <v>WEEK ORI  13</v>
      </c>
      <c r="DF154" s="1310"/>
      <c r="DG154" s="1311"/>
      <c r="DH154" s="1309" t="str">
        <f t="shared" ref="DH154" si="471">"WEEK ORI  "&amp;DJ$9</f>
        <v>WEEK ORI  14</v>
      </c>
      <c r="DI154" s="1310"/>
      <c r="DJ154" s="1311"/>
    </row>
    <row r="155" spans="1:114" s="5" customFormat="1" ht="20.149999999999999" customHeight="1" outlineLevel="1" x14ac:dyDescent="0.35">
      <c r="A155" s="1308"/>
      <c r="B155" s="1308"/>
      <c r="C155" s="1308"/>
      <c r="D155" s="1308"/>
      <c r="E155" s="1308"/>
      <c r="F155" s="1308"/>
      <c r="G155" s="1308"/>
      <c r="H155" s="1308"/>
      <c r="I155" s="1308"/>
      <c r="J155" s="1367" t="s">
        <v>18</v>
      </c>
      <c r="K155" s="1367"/>
      <c r="L155" s="153">
        <v>34</v>
      </c>
      <c r="M155" s="1368" t="s">
        <v>18</v>
      </c>
      <c r="N155" s="1369"/>
      <c r="O155" s="153">
        <f>+L155+1</f>
        <v>35</v>
      </c>
      <c r="P155" s="1368" t="s">
        <v>18</v>
      </c>
      <c r="Q155" s="1369"/>
      <c r="R155" s="153">
        <f>+O155+1</f>
        <v>36</v>
      </c>
      <c r="S155" s="1352" t="s">
        <v>18</v>
      </c>
      <c r="T155" s="1353"/>
      <c r="U155" s="109">
        <f>+R155+1</f>
        <v>37</v>
      </c>
      <c r="V155" s="1352" t="s">
        <v>18</v>
      </c>
      <c r="W155" s="1353"/>
      <c r="X155" s="109">
        <f>+U155+1</f>
        <v>38</v>
      </c>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s="1352" t="s">
        <v>18</v>
      </c>
      <c r="BM155" s="1353"/>
      <c r="BN155" s="109">
        <f>+BK155+1</f>
        <v>1</v>
      </c>
      <c r="BO155" s="1352" t="s">
        <v>18</v>
      </c>
      <c r="BP155" s="1353"/>
      <c r="BQ155" s="109">
        <f>+BN155+1</f>
        <v>2</v>
      </c>
      <c r="BR155" s="1352" t="s">
        <v>18</v>
      </c>
      <c r="BS155" s="1353"/>
      <c r="BT155" s="109">
        <f>+BQ155+1</f>
        <v>3</v>
      </c>
      <c r="BU155" s="1352" t="s">
        <v>18</v>
      </c>
      <c r="BV155" s="1353"/>
      <c r="BW155" s="109">
        <f>+BT155+1</f>
        <v>4</v>
      </c>
      <c r="BX155" s="1352" t="s">
        <v>18</v>
      </c>
      <c r="BY155" s="1353"/>
      <c r="BZ155" s="109">
        <v>1</v>
      </c>
      <c r="CA155" s="1352" t="s">
        <v>18</v>
      </c>
      <c r="CB155" s="1353"/>
      <c r="CC155" s="109">
        <f>+BZ155+1</f>
        <v>2</v>
      </c>
      <c r="CD155" s="1352" t="s">
        <v>18</v>
      </c>
      <c r="CE155" s="1353"/>
      <c r="CF155" s="109">
        <f>+CC155+1</f>
        <v>3</v>
      </c>
      <c r="CG155" s="1352" t="s">
        <v>18</v>
      </c>
      <c r="CH155" s="1353"/>
      <c r="CI155" s="109">
        <f>+CF155+1</f>
        <v>4</v>
      </c>
      <c r="CJ155" s="1352" t="s">
        <v>18</v>
      </c>
      <c r="CK155" s="1353"/>
      <c r="CL155" s="109">
        <f>+CI155+1</f>
        <v>5</v>
      </c>
      <c r="CM155" s="1352" t="s">
        <v>18</v>
      </c>
      <c r="CN155" s="1353"/>
      <c r="CO155" s="109">
        <v>6</v>
      </c>
      <c r="CP155" s="1352" t="s">
        <v>18</v>
      </c>
      <c r="CQ155" s="1353"/>
      <c r="CR155" s="109">
        <f>+CO155+1</f>
        <v>7</v>
      </c>
      <c r="CS155" s="1352" t="s">
        <v>18</v>
      </c>
      <c r="CT155" s="1353"/>
      <c r="CU155" s="109">
        <f>+CR155+1</f>
        <v>8</v>
      </c>
      <c r="CV155" s="1352" t="s">
        <v>18</v>
      </c>
      <c r="CW155" s="1353"/>
      <c r="CX155" s="109">
        <f>+CU155+1</f>
        <v>9</v>
      </c>
      <c r="CY155" s="1352" t="s">
        <v>18</v>
      </c>
      <c r="CZ155" s="1353"/>
      <c r="DA155" s="109">
        <v>10</v>
      </c>
      <c r="DB155" s="1352" t="s">
        <v>18</v>
      </c>
      <c r="DC155" s="1353"/>
      <c r="DD155" s="109">
        <v>12</v>
      </c>
      <c r="DE155" s="1352" t="s">
        <v>18</v>
      </c>
      <c r="DF155" s="1353"/>
      <c r="DG155" s="109">
        <f>+DD155+1</f>
        <v>13</v>
      </c>
      <c r="DH155" s="1352" t="s">
        <v>18</v>
      </c>
      <c r="DI155" s="1353"/>
      <c r="DJ155" s="109">
        <f>+DG155+1</f>
        <v>14</v>
      </c>
    </row>
    <row r="156" spans="1:114" s="5" customFormat="1" ht="20.149999999999999" customHeight="1" x14ac:dyDescent="0.35">
      <c r="A156" s="1308"/>
      <c r="B156" s="1308"/>
      <c r="C156" s="1308"/>
      <c r="D156" s="1308"/>
      <c r="E156" s="1308"/>
      <c r="F156" s="1308"/>
      <c r="G156" s="1308"/>
      <c r="H156" s="1308"/>
      <c r="I156" s="1308"/>
      <c r="J156" s="1356" t="s">
        <v>17</v>
      </c>
      <c r="K156" s="1356"/>
      <c r="L156" s="154">
        <v>0</v>
      </c>
      <c r="M156" s="1357" t="s">
        <v>17</v>
      </c>
      <c r="N156" s="1358"/>
      <c r="O156" s="154">
        <v>0</v>
      </c>
      <c r="P156" s="1357" t="s">
        <v>17</v>
      </c>
      <c r="Q156" s="1358"/>
      <c r="R156" s="154">
        <v>46290</v>
      </c>
      <c r="S156" s="1354" t="s">
        <v>17</v>
      </c>
      <c r="T156" s="1355"/>
      <c r="U156" s="12">
        <f>DATE(2026,1,1)+(U155-1)*7-WEEKDAY(DATE(2026,1,1),2)+6</f>
        <v>46277</v>
      </c>
      <c r="V156" s="1354" t="s">
        <v>17</v>
      </c>
      <c r="W156" s="1355"/>
      <c r="X156" s="12">
        <f>DATE(2026,1,1)+(X155-1)*7-WEEKDAY(DATE(2026,1,1),2)+6</f>
        <v>46284</v>
      </c>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1354" t="s">
        <v>17</v>
      </c>
      <c r="BM156" s="1355"/>
      <c r="BN156" s="12">
        <f>DATE(2026,1,1)+(BN155-1)*7-WEEKDAY(DATE(2026,1,1),2)+6</f>
        <v>46025</v>
      </c>
      <c r="BO156" s="1354" t="s">
        <v>17</v>
      </c>
      <c r="BP156" s="1355"/>
      <c r="BQ156" s="12">
        <f>DATE(2026,1,1)+(BQ155-1)*7-WEEKDAY(DATE(2026,1,1),2)+6</f>
        <v>46032</v>
      </c>
      <c r="BR156" s="1354" t="s">
        <v>17</v>
      </c>
      <c r="BS156" s="1355"/>
      <c r="BT156" s="12">
        <f>DATE(2026,1,1)+(BT155-1)*7-WEEKDAY(DATE(2026,1,1),2)+6</f>
        <v>46039</v>
      </c>
      <c r="BU156" s="1354" t="s">
        <v>17</v>
      </c>
      <c r="BV156" s="1355"/>
      <c r="BW156" s="12">
        <f>DATE(2026,1,1)+(BW155-1)*7-WEEKDAY(DATE(2026,1,1),2)+6</f>
        <v>46046</v>
      </c>
      <c r="BX156" s="1354" t="s">
        <v>17</v>
      </c>
      <c r="BY156" s="1355"/>
      <c r="BZ156" s="12">
        <f>DATE(2026,1,1)+(BZ155-2)*7-WEEKDAY(DATE(2026,1,1),2)+6</f>
        <v>46018</v>
      </c>
      <c r="CA156" s="1354" t="s">
        <v>17</v>
      </c>
      <c r="CB156" s="1355"/>
      <c r="CC156" s="12">
        <f>DATE(2026,1,1)+(CC155-2)*7-WEEKDAY(DATE(2026,1,1),2)+6</f>
        <v>46025</v>
      </c>
      <c r="CD156" s="1354" t="s">
        <v>17</v>
      </c>
      <c r="CE156" s="1355"/>
      <c r="CF156" s="12">
        <f>DATE(2026,1,1)+(CF155-2)*7-WEEKDAY(DATE(2026,1,1),2)+6</f>
        <v>46032</v>
      </c>
      <c r="CG156" s="1354" t="s">
        <v>17</v>
      </c>
      <c r="CH156" s="1355"/>
      <c r="CI156" s="12">
        <f>DATE(2026,1,1)+(CI155-2)*7-WEEKDAY(DATE(2026,1,1),2)+6</f>
        <v>46039</v>
      </c>
      <c r="CJ156" s="1354" t="s">
        <v>17</v>
      </c>
      <c r="CK156" s="1355"/>
      <c r="CL156" s="12">
        <f>DATE(2026,1,1)+(CL155-2)*7-WEEKDAY(DATE(2026,1,1),2)+6</f>
        <v>46046</v>
      </c>
      <c r="CM156" s="1354" t="s">
        <v>17</v>
      </c>
      <c r="CN156" s="1355"/>
      <c r="CO156" s="12">
        <f>DATE(2026,1,1)+(CO155-2)*7-WEEKDAY(DATE(2026,1,1),2)+6</f>
        <v>46053</v>
      </c>
      <c r="CP156" s="1354" t="s">
        <v>17</v>
      </c>
      <c r="CQ156" s="1355"/>
      <c r="CR156" s="12">
        <f>DATE(2026,1,1)+(CR155-2)*7-WEEKDAY(DATE(2026,1,1),2)+6</f>
        <v>46060</v>
      </c>
      <c r="CS156" s="1354" t="s">
        <v>17</v>
      </c>
      <c r="CT156" s="1355"/>
      <c r="CU156" s="12">
        <f>DATE(2026,1,1)+(CU155-2)*7-WEEKDAY(DATE(2026,1,1),2)+6</f>
        <v>46067</v>
      </c>
      <c r="CV156" s="1354" t="s">
        <v>17</v>
      </c>
      <c r="CW156" s="1355"/>
      <c r="CX156" s="12">
        <f>DATE(2026,1,1)+(CX155-2)*7-WEEKDAY(DATE(2026,1,1),2)+6</f>
        <v>46074</v>
      </c>
      <c r="CY156" s="1354" t="s">
        <v>17</v>
      </c>
      <c r="CZ156" s="1355"/>
      <c r="DA156" s="12">
        <f>DATE(2026,1,1)+(DA155-2)*7-WEEKDAY(DATE(2026,1,1),2)+6</f>
        <v>46081</v>
      </c>
      <c r="DB156" s="1354" t="s">
        <v>17</v>
      </c>
      <c r="DC156" s="1355"/>
      <c r="DD156" s="12">
        <f>DATE(2026,1,1)+(DD155-2)*7-WEEKDAY(DATE(2026,1,1),2)+6</f>
        <v>46095</v>
      </c>
      <c r="DE156" s="1354" t="s">
        <v>17</v>
      </c>
      <c r="DF156" s="1355"/>
      <c r="DG156" s="12">
        <f>DATE(2026,1,1)+(DG155-2)*7-WEEKDAY(DATE(2026,1,1),2)+6</f>
        <v>46102</v>
      </c>
      <c r="DH156" s="1354" t="s">
        <v>17</v>
      </c>
      <c r="DI156" s="1355"/>
      <c r="DJ156" s="12">
        <f>DATE(2026,1,1)+(DJ155-2)*7-WEEKDAY(DATE(2026,1,1),2)+6</f>
        <v>46109</v>
      </c>
    </row>
    <row r="157" spans="1:114" s="5" customFormat="1" ht="20.149999999999999" customHeight="1" x14ac:dyDescent="0.35">
      <c r="A157" s="1308"/>
      <c r="B157" s="1308"/>
      <c r="C157" s="1308"/>
      <c r="D157" s="1308"/>
      <c r="E157" s="1308"/>
      <c r="F157" s="1308"/>
      <c r="G157" s="1308"/>
      <c r="H157" s="1308"/>
      <c r="I157" s="1308"/>
      <c r="J157" s="1367" t="s">
        <v>8</v>
      </c>
      <c r="K157" s="1367"/>
      <c r="L157" s="155">
        <v>0</v>
      </c>
      <c r="M157" s="1368" t="s">
        <v>8</v>
      </c>
      <c r="N157" s="1369"/>
      <c r="O157" s="155">
        <v>0</v>
      </c>
      <c r="P157" s="1368" t="s">
        <v>8</v>
      </c>
      <c r="Q157" s="1369"/>
      <c r="R157" s="155">
        <v>0</v>
      </c>
      <c r="S157" s="1352" t="s">
        <v>8</v>
      </c>
      <c r="T157" s="1353"/>
      <c r="U157" s="111">
        <v>0</v>
      </c>
      <c r="V157" s="1352" t="s">
        <v>8</v>
      </c>
      <c r="W157" s="1353"/>
      <c r="X157" s="111">
        <f>+AA157</f>
        <v>0</v>
      </c>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1352" t="s">
        <v>8</v>
      </c>
      <c r="BM157" s="1353"/>
      <c r="BN157" s="111">
        <f>+$F$1</f>
        <v>5.5</v>
      </c>
      <c r="BO157" s="1352" t="s">
        <v>8</v>
      </c>
      <c r="BP157" s="1353"/>
      <c r="BQ157" s="111">
        <f>+$F$1</f>
        <v>5.5</v>
      </c>
      <c r="BR157" s="1352" t="s">
        <v>8</v>
      </c>
      <c r="BS157" s="1353"/>
      <c r="BT157" s="111">
        <f>+$F$1</f>
        <v>5.5</v>
      </c>
      <c r="BU157" s="1352" t="s">
        <v>8</v>
      </c>
      <c r="BV157" s="1353"/>
      <c r="BW157" s="111">
        <f>+$F$1</f>
        <v>5.5</v>
      </c>
      <c r="BX157" s="1352" t="s">
        <v>8</v>
      </c>
      <c r="BY157" s="1353"/>
      <c r="BZ157" s="111">
        <f>+$F$1</f>
        <v>5.5</v>
      </c>
      <c r="CA157" s="1352" t="s">
        <v>8</v>
      </c>
      <c r="CB157" s="1353"/>
      <c r="CC157" s="111">
        <f>+$F$1</f>
        <v>5.5</v>
      </c>
      <c r="CD157" s="1352" t="s">
        <v>8</v>
      </c>
      <c r="CE157" s="1353"/>
      <c r="CF157" s="111">
        <f>+$F$1</f>
        <v>5.5</v>
      </c>
      <c r="CG157" s="1352" t="s">
        <v>8</v>
      </c>
      <c r="CH157" s="1353"/>
      <c r="CI157" s="111">
        <f>+$F$1</f>
        <v>5.5</v>
      </c>
      <c r="CJ157" s="1352" t="s">
        <v>8</v>
      </c>
      <c r="CK157" s="1353"/>
      <c r="CL157" s="111">
        <v>4.5</v>
      </c>
      <c r="CM157" s="1352" t="s">
        <v>8</v>
      </c>
      <c r="CN157" s="1353"/>
      <c r="CO157" s="111">
        <v>4.5</v>
      </c>
      <c r="CP157" s="1352" t="s">
        <v>8</v>
      </c>
      <c r="CQ157" s="1353"/>
      <c r="CR157" s="111">
        <f>+$F$1</f>
        <v>5.5</v>
      </c>
      <c r="CS157" s="1352" t="s">
        <v>8</v>
      </c>
      <c r="CT157" s="1353"/>
      <c r="CU157" s="111">
        <f>+$F$1</f>
        <v>5.5</v>
      </c>
      <c r="CV157" s="1352" t="s">
        <v>8</v>
      </c>
      <c r="CW157" s="1353"/>
      <c r="CX157" s="111">
        <f>+$F$1</f>
        <v>5.5</v>
      </c>
      <c r="CY157" s="1352" t="s">
        <v>8</v>
      </c>
      <c r="CZ157" s="1353"/>
      <c r="DA157" s="111">
        <f>+$F$1</f>
        <v>5.5</v>
      </c>
      <c r="DB157" s="1352" t="s">
        <v>8</v>
      </c>
      <c r="DC157" s="1353"/>
      <c r="DD157" s="111">
        <f>+$F$1</f>
        <v>5.5</v>
      </c>
      <c r="DE157" s="1352" t="s">
        <v>8</v>
      </c>
      <c r="DF157" s="1353"/>
      <c r="DG157" s="111">
        <v>4.5</v>
      </c>
      <c r="DH157" s="1352" t="s">
        <v>8</v>
      </c>
      <c r="DI157" s="1353"/>
      <c r="DJ157" s="111">
        <f>+$F$1</f>
        <v>5.5</v>
      </c>
    </row>
    <row r="158" spans="1:114" s="5" customFormat="1" ht="30" customHeight="1" x14ac:dyDescent="0.35">
      <c r="A158" s="1256"/>
      <c r="B158" s="1256"/>
      <c r="C158" s="1256"/>
      <c r="D158" s="1256"/>
      <c r="E158" s="1256"/>
      <c r="F158" s="1256"/>
      <c r="G158" s="1256"/>
      <c r="H158" s="1256"/>
      <c r="I158" s="1256"/>
      <c r="J158" s="156" t="s">
        <v>88</v>
      </c>
      <c r="K158" s="156" t="s">
        <v>21</v>
      </c>
      <c r="L158" s="156" t="s">
        <v>114</v>
      </c>
      <c r="M158" s="156" t="s">
        <v>88</v>
      </c>
      <c r="N158" s="156" t="s">
        <v>21</v>
      </c>
      <c r="O158" s="156" t="s">
        <v>114</v>
      </c>
      <c r="P158" s="156" t="s">
        <v>88</v>
      </c>
      <c r="Q158" s="156" t="s">
        <v>21</v>
      </c>
      <c r="R158" s="156" t="s">
        <v>114</v>
      </c>
      <c r="S158" s="112" t="s">
        <v>88</v>
      </c>
      <c r="T158" s="113" t="s">
        <v>21</v>
      </c>
      <c r="U158" s="114" t="s">
        <v>114</v>
      </c>
      <c r="V158" s="112" t="s">
        <v>88</v>
      </c>
      <c r="W158" s="113" t="s">
        <v>21</v>
      </c>
      <c r="X158" s="114" t="s">
        <v>114</v>
      </c>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s="112" t="s">
        <v>88</v>
      </c>
      <c r="BM158" s="113" t="s">
        <v>21</v>
      </c>
      <c r="BN158" s="114" t="s">
        <v>114</v>
      </c>
      <c r="BO158" s="112" t="s">
        <v>88</v>
      </c>
      <c r="BP158" s="113" t="s">
        <v>21</v>
      </c>
      <c r="BQ158" s="114" t="s">
        <v>114</v>
      </c>
      <c r="BR158" s="112" t="s">
        <v>88</v>
      </c>
      <c r="BS158" s="113" t="s">
        <v>21</v>
      </c>
      <c r="BT158" s="114" t="s">
        <v>114</v>
      </c>
      <c r="BU158" s="112" t="s">
        <v>88</v>
      </c>
      <c r="BV158" s="113" t="s">
        <v>21</v>
      </c>
      <c r="BW158" s="114" t="s">
        <v>114</v>
      </c>
      <c r="BX158" s="112" t="s">
        <v>88</v>
      </c>
      <c r="BY158" s="113" t="s">
        <v>21</v>
      </c>
      <c r="BZ158" s="114" t="s">
        <v>114</v>
      </c>
      <c r="CA158" s="112" t="s">
        <v>88</v>
      </c>
      <c r="CB158" s="113" t="s">
        <v>21</v>
      </c>
      <c r="CC158" s="114" t="s">
        <v>114</v>
      </c>
      <c r="CD158" s="112" t="s">
        <v>88</v>
      </c>
      <c r="CE158" s="113" t="s">
        <v>21</v>
      </c>
      <c r="CF158" s="114" t="s">
        <v>114</v>
      </c>
      <c r="CG158" s="112" t="s">
        <v>88</v>
      </c>
      <c r="CH158" s="113" t="s">
        <v>21</v>
      </c>
      <c r="CI158" s="114" t="s">
        <v>114</v>
      </c>
      <c r="CJ158" s="112" t="s">
        <v>88</v>
      </c>
      <c r="CK158" s="113" t="s">
        <v>21</v>
      </c>
      <c r="CL158" s="114" t="s">
        <v>114</v>
      </c>
      <c r="CM158" s="112" t="s">
        <v>88</v>
      </c>
      <c r="CN158" s="113" t="s">
        <v>21</v>
      </c>
      <c r="CO158" s="114" t="s">
        <v>114</v>
      </c>
      <c r="CP158" s="112" t="s">
        <v>88</v>
      </c>
      <c r="CQ158" s="113" t="s">
        <v>21</v>
      </c>
      <c r="CR158" s="114" t="s">
        <v>114</v>
      </c>
      <c r="CS158" s="112" t="s">
        <v>88</v>
      </c>
      <c r="CT158" s="113" t="s">
        <v>21</v>
      </c>
      <c r="CU158" s="114" t="s">
        <v>114</v>
      </c>
      <c r="CV158" s="112" t="s">
        <v>88</v>
      </c>
      <c r="CW158" s="113" t="s">
        <v>21</v>
      </c>
      <c r="CX158" s="114" t="s">
        <v>114</v>
      </c>
      <c r="CY158" s="112" t="s">
        <v>88</v>
      </c>
      <c r="CZ158" s="113" t="s">
        <v>21</v>
      </c>
      <c r="DA158" s="114" t="s">
        <v>114</v>
      </c>
      <c r="DB158" s="112" t="s">
        <v>88</v>
      </c>
      <c r="DC158" s="113" t="s">
        <v>21</v>
      </c>
      <c r="DD158" s="114" t="s">
        <v>114</v>
      </c>
      <c r="DE158" s="112" t="s">
        <v>88</v>
      </c>
      <c r="DF158" s="113" t="s">
        <v>21</v>
      </c>
      <c r="DG158" s="114" t="s">
        <v>114</v>
      </c>
      <c r="DH158" s="112" t="s">
        <v>88</v>
      </c>
      <c r="DI158" s="113" t="s">
        <v>21</v>
      </c>
      <c r="DJ158" s="114" t="s">
        <v>114</v>
      </c>
    </row>
    <row r="159" spans="1:114" s="5" customFormat="1" ht="6" customHeight="1" x14ac:dyDescent="0.35">
      <c r="A159" s="39"/>
      <c r="B159" s="39"/>
      <c r="C159" s="39"/>
      <c r="D159" s="39"/>
      <c r="E159" s="39"/>
      <c r="F159" s="39"/>
      <c r="G159" s="39"/>
      <c r="H159" s="39"/>
      <c r="I159" s="39"/>
      <c r="J159" s="42"/>
      <c r="K159" s="48"/>
      <c r="L159" s="157"/>
      <c r="M159" s="42"/>
      <c r="N159" s="48"/>
      <c r="O159" s="157"/>
      <c r="P159" s="42"/>
      <c r="Q159" s="48"/>
      <c r="R159" s="157"/>
      <c r="S159" s="42"/>
      <c r="T159" s="48"/>
      <c r="U159" s="157"/>
      <c r="V159" s="42"/>
      <c r="W159" s="48"/>
      <c r="X159" s="157"/>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s="42"/>
      <c r="BM159" s="48"/>
      <c r="BN159" s="157"/>
      <c r="BO159" s="42"/>
      <c r="BP159" s="48"/>
      <c r="BQ159" s="157"/>
      <c r="BR159" s="42"/>
      <c r="BS159" s="48"/>
      <c r="BT159" s="157"/>
      <c r="BU159" s="42"/>
      <c r="BV159" s="48"/>
      <c r="BW159" s="157"/>
      <c r="BX159" s="42"/>
      <c r="BY159" s="48"/>
      <c r="BZ159" s="157"/>
      <c r="CA159" s="42"/>
      <c r="CB159" s="48"/>
      <c r="CC159" s="157"/>
      <c r="CD159" s="42"/>
      <c r="CE159" s="48"/>
      <c r="CF159" s="157"/>
      <c r="CG159" s="42"/>
      <c r="CH159" s="48"/>
      <c r="CI159" s="157"/>
      <c r="CJ159" s="42"/>
      <c r="CK159" s="48"/>
      <c r="CL159" s="157"/>
      <c r="CM159" s="42"/>
      <c r="CN159" s="48"/>
      <c r="CO159" s="157"/>
      <c r="CP159" s="42"/>
      <c r="CQ159" s="48"/>
      <c r="CR159" s="157"/>
      <c r="CS159" s="42"/>
      <c r="CT159" s="249"/>
      <c r="CU159" s="157"/>
      <c r="CV159" s="42"/>
      <c r="CW159" s="48"/>
      <c r="CX159" s="157"/>
      <c r="CY159" s="42"/>
      <c r="CZ159" s="48"/>
      <c r="DA159" s="157"/>
      <c r="DB159" s="42"/>
      <c r="DC159" s="48"/>
      <c r="DD159" s="157"/>
      <c r="DE159" s="42"/>
      <c r="DF159" s="48"/>
      <c r="DG159" s="157"/>
      <c r="DH159" s="42"/>
      <c r="DI159" s="48"/>
      <c r="DJ159" s="157"/>
    </row>
    <row r="160" spans="1:114" s="5" customFormat="1" ht="16.5" hidden="1" customHeight="1" outlineLevel="1" x14ac:dyDescent="0.35">
      <c r="A160" s="158"/>
      <c r="B160" s="55"/>
      <c r="C160" s="55"/>
      <c r="D160" s="1346"/>
      <c r="E160" s="1336"/>
      <c r="F160" s="1336"/>
      <c r="G160" s="1336"/>
      <c r="H160" s="1339"/>
      <c r="I160" s="1342"/>
      <c r="J160" s="42"/>
      <c r="K160" s="124"/>
      <c r="L160" s="1349"/>
      <c r="M160" s="42"/>
      <c r="N160" s="124"/>
      <c r="O160" s="1333"/>
      <c r="P160" s="42"/>
      <c r="Q160" s="124"/>
      <c r="R160" s="1333"/>
      <c r="S160" s="42"/>
      <c r="T160" s="124"/>
      <c r="U160" s="1333"/>
      <c r="V160" s="42"/>
      <c r="W160" s="124"/>
      <c r="X160" s="1333"/>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s="42"/>
      <c r="BM160" s="264"/>
      <c r="BN160" s="1333"/>
      <c r="BO160" s="42"/>
      <c r="BP160" s="264"/>
      <c r="BQ160" s="1333"/>
      <c r="BR160" s="42"/>
      <c r="BS160" s="264"/>
      <c r="BT160" s="1333"/>
      <c r="BU160" s="42"/>
      <c r="BV160" s="264"/>
      <c r="BW160" s="1333"/>
      <c r="BX160" s="42"/>
      <c r="BY160" s="264"/>
      <c r="BZ160" s="1333"/>
      <c r="CA160" s="42"/>
      <c r="CB160" s="264"/>
      <c r="CC160" s="1333"/>
      <c r="CD160" s="42"/>
      <c r="CE160" s="264"/>
      <c r="CF160" s="1333"/>
      <c r="CG160" s="42"/>
      <c r="CH160" s="264"/>
      <c r="CI160" s="1333"/>
      <c r="CJ160" s="42"/>
      <c r="CK160" s="264"/>
      <c r="CL160" s="1333"/>
      <c r="CM160" s="42"/>
      <c r="CN160" s="264"/>
      <c r="CO160" s="1333"/>
      <c r="CP160" s="42"/>
      <c r="CQ160" s="264"/>
      <c r="CR160" s="1333"/>
      <c r="CS160" s="42"/>
      <c r="CT160" s="264"/>
      <c r="CU160" s="1333"/>
      <c r="CV160" s="42"/>
      <c r="CW160" s="264"/>
      <c r="CX160" s="1333"/>
      <c r="CY160" s="42"/>
      <c r="CZ160" s="264"/>
      <c r="DA160" s="1333"/>
      <c r="DB160" s="42"/>
      <c r="DC160" s="264"/>
      <c r="DD160" s="1333"/>
      <c r="DE160" s="42"/>
      <c r="DF160" s="264"/>
      <c r="DG160" s="1333"/>
      <c r="DH160" s="42"/>
      <c r="DI160" s="264"/>
      <c r="DJ160" s="1333"/>
    </row>
    <row r="161" spans="1:114" s="5" customFormat="1" ht="16.5" hidden="1" customHeight="1" outlineLevel="1" x14ac:dyDescent="0.35">
      <c r="A161" s="64"/>
      <c r="B161" s="65"/>
      <c r="C161" s="39"/>
      <c r="D161" s="1347"/>
      <c r="E161" s="1337"/>
      <c r="F161" s="1337"/>
      <c r="G161" s="1337"/>
      <c r="H161" s="1340"/>
      <c r="I161" s="1343"/>
      <c r="J161" s="42"/>
      <c r="K161" s="124"/>
      <c r="L161" s="1350"/>
      <c r="M161" s="42"/>
      <c r="N161" s="124"/>
      <c r="O161" s="1334"/>
      <c r="P161" s="42"/>
      <c r="Q161" s="124"/>
      <c r="R161" s="1334"/>
      <c r="S161" s="42"/>
      <c r="T161" s="124"/>
      <c r="U161" s="1334"/>
      <c r="V161" s="42"/>
      <c r="W161" s="124"/>
      <c r="X161" s="1334"/>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42"/>
      <c r="BM161" s="264"/>
      <c r="BN161" s="1334"/>
      <c r="BO161" s="42"/>
      <c r="BP161" s="264"/>
      <c r="BQ161" s="1334"/>
      <c r="BR161" s="42"/>
      <c r="BS161" s="264"/>
      <c r="BT161" s="1334"/>
      <c r="BU161" s="42"/>
      <c r="BV161" s="264"/>
      <c r="BW161" s="1334"/>
      <c r="BX161" s="42"/>
      <c r="BY161" s="264"/>
      <c r="BZ161" s="1334"/>
      <c r="CA161" s="42"/>
      <c r="CB161" s="264"/>
      <c r="CC161" s="1334"/>
      <c r="CD161" s="42"/>
      <c r="CE161" s="264"/>
      <c r="CF161" s="1334"/>
      <c r="CG161" s="42"/>
      <c r="CH161" s="264"/>
      <c r="CI161" s="1334"/>
      <c r="CJ161" s="42"/>
      <c r="CK161" s="264"/>
      <c r="CL161" s="1334"/>
      <c r="CM161" s="42"/>
      <c r="CN161" s="264"/>
      <c r="CO161" s="1334"/>
      <c r="CP161" s="42"/>
      <c r="CQ161" s="264"/>
      <c r="CR161" s="1334"/>
      <c r="CS161" s="42"/>
      <c r="CT161" s="264"/>
      <c r="CU161" s="1334"/>
      <c r="CV161" s="42"/>
      <c r="CW161" s="264"/>
      <c r="CX161" s="1334"/>
      <c r="CY161" s="42"/>
      <c r="CZ161" s="264"/>
      <c r="DA161" s="1334"/>
      <c r="DB161" s="42"/>
      <c r="DC161" s="264"/>
      <c r="DD161" s="1334"/>
      <c r="DE161" s="42"/>
      <c r="DF161" s="264"/>
      <c r="DG161" s="1334"/>
      <c r="DH161" s="42"/>
      <c r="DI161" s="264"/>
      <c r="DJ161" s="1334"/>
    </row>
    <row r="162" spans="1:114" s="5" customFormat="1" ht="16.5" hidden="1" customHeight="1" outlineLevel="1" x14ac:dyDescent="0.35">
      <c r="A162" s="64"/>
      <c r="B162" s="65"/>
      <c r="C162" s="39"/>
      <c r="D162" s="1348"/>
      <c r="E162" s="1338"/>
      <c r="F162" s="1338"/>
      <c r="G162" s="1338"/>
      <c r="H162" s="1341"/>
      <c r="I162" s="1344"/>
      <c r="J162" s="42"/>
      <c r="K162" s="124"/>
      <c r="L162" s="1351"/>
      <c r="M162" s="42"/>
      <c r="N162" s="124"/>
      <c r="O162" s="1335"/>
      <c r="P162" s="42"/>
      <c r="Q162" s="124"/>
      <c r="R162" s="1335"/>
      <c r="S162" s="42"/>
      <c r="T162" s="124"/>
      <c r="U162" s="1335"/>
      <c r="V162" s="42"/>
      <c r="W162" s="124"/>
      <c r="X162" s="1335"/>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s="42"/>
      <c r="BM162" s="264"/>
      <c r="BN162" s="1335"/>
      <c r="BO162" s="42"/>
      <c r="BP162" s="264"/>
      <c r="BQ162" s="1335"/>
      <c r="BR162" s="42"/>
      <c r="BS162" s="264"/>
      <c r="BT162" s="1335"/>
      <c r="BU162" s="42"/>
      <c r="BV162" s="264"/>
      <c r="BW162" s="1335"/>
      <c r="BX162" s="42"/>
      <c r="BY162" s="264"/>
      <c r="BZ162" s="1335"/>
      <c r="CA162" s="42"/>
      <c r="CB162" s="264"/>
      <c r="CC162" s="1335"/>
      <c r="CD162" s="42"/>
      <c r="CE162" s="264"/>
      <c r="CF162" s="1335"/>
      <c r="CG162" s="42"/>
      <c r="CH162" s="264"/>
      <c r="CI162" s="1335"/>
      <c r="CJ162" s="42"/>
      <c r="CK162" s="264"/>
      <c r="CL162" s="1335"/>
      <c r="CM162" s="42"/>
      <c r="CN162" s="264"/>
      <c r="CO162" s="1335"/>
      <c r="CP162" s="42"/>
      <c r="CQ162" s="264"/>
      <c r="CR162" s="1335"/>
      <c r="CS162" s="42"/>
      <c r="CT162" s="264"/>
      <c r="CU162" s="1335"/>
      <c r="CV162" s="42"/>
      <c r="CW162" s="264"/>
      <c r="CX162" s="1335"/>
      <c r="CY162" s="42"/>
      <c r="CZ162" s="264"/>
      <c r="DA162" s="1335"/>
      <c r="DB162" s="42"/>
      <c r="DC162" s="264"/>
      <c r="DD162" s="1335"/>
      <c r="DE162" s="42"/>
      <c r="DF162" s="264"/>
      <c r="DG162" s="1335"/>
      <c r="DH162" s="42"/>
      <c r="DI162" s="264"/>
      <c r="DJ162" s="1335"/>
    </row>
    <row r="163" spans="1:114" s="5" customFormat="1" ht="16.5" hidden="1" customHeight="1" outlineLevel="1" x14ac:dyDescent="0.35">
      <c r="A163" s="158"/>
      <c r="B163" s="55"/>
      <c r="C163" s="55"/>
      <c r="D163" s="1346"/>
      <c r="E163" s="1336"/>
      <c r="F163" s="1336"/>
      <c r="G163" s="1336"/>
      <c r="H163" s="1339"/>
      <c r="I163" s="1342"/>
      <c r="J163" s="42"/>
      <c r="K163" s="124"/>
      <c r="L163" s="1349"/>
      <c r="M163" s="42"/>
      <c r="N163" s="124"/>
      <c r="O163" s="1333"/>
      <c r="P163" s="42"/>
      <c r="Q163" s="124"/>
      <c r="R163" s="1333"/>
      <c r="S163" s="42"/>
      <c r="T163" s="124"/>
      <c r="U163" s="1333"/>
      <c r="V163" s="42"/>
      <c r="W163" s="124"/>
      <c r="X163" s="133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s="42"/>
      <c r="BM163" s="264"/>
      <c r="BN163" s="1333"/>
      <c r="BO163" s="42"/>
      <c r="BP163" s="264"/>
      <c r="BQ163" s="1333"/>
      <c r="BR163" s="42"/>
      <c r="BS163" s="264"/>
      <c r="BT163" s="1333"/>
      <c r="BU163" s="42"/>
      <c r="BV163" s="264"/>
      <c r="BW163" s="1333"/>
      <c r="BX163" s="42"/>
      <c r="BY163" s="264"/>
      <c r="BZ163" s="1333"/>
      <c r="CA163" s="42"/>
      <c r="CB163" s="264"/>
      <c r="CC163" s="1333"/>
      <c r="CD163" s="42"/>
      <c r="CE163" s="264"/>
      <c r="CF163" s="1333"/>
      <c r="CG163" s="42"/>
      <c r="CH163" s="264"/>
      <c r="CI163" s="1333"/>
      <c r="CJ163" s="42"/>
      <c r="CK163" s="264"/>
      <c r="CL163" s="1333"/>
      <c r="CM163" s="42"/>
      <c r="CN163" s="264"/>
      <c r="CO163" s="1333"/>
      <c r="CP163" s="42"/>
      <c r="CQ163" s="264"/>
      <c r="CR163" s="1333"/>
      <c r="CS163" s="42"/>
      <c r="CT163" s="264"/>
      <c r="CU163" s="1333"/>
      <c r="CV163" s="42"/>
      <c r="CW163" s="264"/>
      <c r="CX163" s="1333"/>
      <c r="CY163" s="42"/>
      <c r="CZ163" s="264"/>
      <c r="DA163" s="1333"/>
      <c r="DB163" s="42"/>
      <c r="DC163" s="264"/>
      <c r="DD163" s="1333"/>
      <c r="DE163" s="42"/>
      <c r="DF163" s="264"/>
      <c r="DG163" s="1333"/>
      <c r="DH163" s="42"/>
      <c r="DI163" s="264"/>
      <c r="DJ163" s="1333"/>
    </row>
    <row r="164" spans="1:114" s="5" customFormat="1" ht="16.5" hidden="1" customHeight="1" outlineLevel="1" x14ac:dyDescent="0.35">
      <c r="A164" s="64"/>
      <c r="B164" s="65"/>
      <c r="C164" s="39"/>
      <c r="D164" s="1347"/>
      <c r="E164" s="1337"/>
      <c r="F164" s="1337"/>
      <c r="G164" s="1337"/>
      <c r="H164" s="1340"/>
      <c r="I164" s="1343"/>
      <c r="J164" s="42"/>
      <c r="K164" s="124"/>
      <c r="L164" s="1350"/>
      <c r="M164" s="42"/>
      <c r="N164" s="124"/>
      <c r="O164" s="1334"/>
      <c r="P164" s="42"/>
      <c r="Q164" s="124"/>
      <c r="R164" s="1334"/>
      <c r="S164" s="42"/>
      <c r="T164" s="124"/>
      <c r="U164" s="1334"/>
      <c r="V164" s="42"/>
      <c r="W164" s="124"/>
      <c r="X164" s="133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s="42"/>
      <c r="BM164" s="264"/>
      <c r="BN164" s="1334"/>
      <c r="BO164" s="42"/>
      <c r="BP164" s="264"/>
      <c r="BQ164" s="1334"/>
      <c r="BR164" s="42"/>
      <c r="BS164" s="264"/>
      <c r="BT164" s="1334"/>
      <c r="BU164" s="42"/>
      <c r="BV164" s="264"/>
      <c r="BW164" s="1334"/>
      <c r="BX164" s="42"/>
      <c r="BY164" s="264"/>
      <c r="BZ164" s="1334"/>
      <c r="CA164" s="42"/>
      <c r="CB164" s="264"/>
      <c r="CC164" s="1334"/>
      <c r="CD164" s="42"/>
      <c r="CE164" s="264"/>
      <c r="CF164" s="1334"/>
      <c r="CG164" s="42"/>
      <c r="CH164" s="264"/>
      <c r="CI164" s="1334"/>
      <c r="CJ164" s="42"/>
      <c r="CK164" s="264"/>
      <c r="CL164" s="1334"/>
      <c r="CM164" s="42"/>
      <c r="CN164" s="264"/>
      <c r="CO164" s="1334"/>
      <c r="CP164" s="42"/>
      <c r="CQ164" s="264"/>
      <c r="CR164" s="1334"/>
      <c r="CS164" s="42"/>
      <c r="CT164" s="264"/>
      <c r="CU164" s="1334"/>
      <c r="CV164" s="42"/>
      <c r="CW164" s="264"/>
      <c r="CX164" s="1334"/>
      <c r="CY164" s="42"/>
      <c r="CZ164" s="264"/>
      <c r="DA164" s="1334"/>
      <c r="DB164" s="42"/>
      <c r="DC164" s="264"/>
      <c r="DD164" s="1334"/>
      <c r="DE164" s="42"/>
      <c r="DF164" s="264"/>
      <c r="DG164" s="1334"/>
      <c r="DH164" s="42"/>
      <c r="DI164" s="264"/>
      <c r="DJ164" s="1334"/>
    </row>
    <row r="165" spans="1:114" s="5" customFormat="1" ht="16.5" hidden="1" customHeight="1" outlineLevel="1" x14ac:dyDescent="0.35">
      <c r="A165" s="64"/>
      <c r="B165" s="65"/>
      <c r="C165" s="39"/>
      <c r="D165" s="1348"/>
      <c r="E165" s="1338"/>
      <c r="F165" s="1338"/>
      <c r="G165" s="1338"/>
      <c r="H165" s="1341"/>
      <c r="I165" s="1344"/>
      <c r="J165" s="42"/>
      <c r="K165" s="124"/>
      <c r="L165" s="1351"/>
      <c r="M165" s="42"/>
      <c r="N165" s="124"/>
      <c r="O165" s="1335"/>
      <c r="P165" s="42"/>
      <c r="Q165" s="124"/>
      <c r="R165" s="1335"/>
      <c r="S165" s="42"/>
      <c r="T165" s="124"/>
      <c r="U165" s="1335"/>
      <c r="V165" s="42"/>
      <c r="W165" s="124"/>
      <c r="X165" s="133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s="42"/>
      <c r="BM165" s="264"/>
      <c r="BN165" s="1335"/>
      <c r="BO165" s="42"/>
      <c r="BP165" s="264"/>
      <c r="BQ165" s="1335"/>
      <c r="BR165" s="42"/>
      <c r="BS165" s="264"/>
      <c r="BT165" s="1335"/>
      <c r="BU165" s="42"/>
      <c r="BV165" s="264"/>
      <c r="BW165" s="1335"/>
      <c r="BX165" s="42"/>
      <c r="BY165" s="264"/>
      <c r="BZ165" s="1335"/>
      <c r="CA165" s="42"/>
      <c r="CB165" s="264"/>
      <c r="CC165" s="1335"/>
      <c r="CD165" s="42"/>
      <c r="CE165" s="264"/>
      <c r="CF165" s="1335"/>
      <c r="CG165" s="42"/>
      <c r="CH165" s="264"/>
      <c r="CI165" s="1335"/>
      <c r="CJ165" s="42"/>
      <c r="CK165" s="264"/>
      <c r="CL165" s="1335"/>
      <c r="CM165" s="42"/>
      <c r="CN165" s="264"/>
      <c r="CO165" s="1335"/>
      <c r="CP165" s="42"/>
      <c r="CQ165" s="264"/>
      <c r="CR165" s="1335"/>
      <c r="CS165" s="42"/>
      <c r="CT165" s="264"/>
      <c r="CU165" s="1335"/>
      <c r="CV165" s="42"/>
      <c r="CW165" s="264"/>
      <c r="CX165" s="1335"/>
      <c r="CY165" s="42"/>
      <c r="CZ165" s="264"/>
      <c r="DA165" s="1335"/>
      <c r="DB165" s="42"/>
      <c r="DC165" s="264"/>
      <c r="DD165" s="1335"/>
      <c r="DE165" s="42"/>
      <c r="DF165" s="264"/>
      <c r="DG165" s="1335"/>
      <c r="DH165" s="42"/>
      <c r="DI165" s="264"/>
      <c r="DJ165" s="1335"/>
    </row>
    <row r="166" spans="1:114" s="5" customFormat="1" ht="16.5" hidden="1" customHeight="1" outlineLevel="1" x14ac:dyDescent="0.35">
      <c r="A166" s="158"/>
      <c r="B166" s="55"/>
      <c r="C166" s="55"/>
      <c r="D166" s="1346"/>
      <c r="E166" s="1336"/>
      <c r="F166" s="1336"/>
      <c r="G166" s="1336"/>
      <c r="H166" s="1339"/>
      <c r="I166" s="1342"/>
      <c r="J166" s="42"/>
      <c r="K166" s="124"/>
      <c r="L166" s="1349"/>
      <c r="M166" s="42"/>
      <c r="N166" s="124"/>
      <c r="O166" s="1333"/>
      <c r="P166" s="42"/>
      <c r="Q166" s="124"/>
      <c r="R166" s="1333"/>
      <c r="S166" s="42"/>
      <c r="T166" s="124"/>
      <c r="U166" s="1333"/>
      <c r="V166" s="42"/>
      <c r="W166" s="124"/>
      <c r="X166" s="1333"/>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42"/>
      <c r="BM166" s="264"/>
      <c r="BN166" s="1333"/>
      <c r="BO166" s="42"/>
      <c r="BP166" s="264"/>
      <c r="BQ166" s="1333"/>
      <c r="BR166" s="42"/>
      <c r="BS166" s="264"/>
      <c r="BT166" s="1333"/>
      <c r="BU166" s="42"/>
      <c r="BV166" s="264"/>
      <c r="BW166" s="1333"/>
      <c r="BX166" s="42"/>
      <c r="BY166" s="264"/>
      <c r="BZ166" s="1333"/>
      <c r="CA166" s="42"/>
      <c r="CB166" s="264"/>
      <c r="CC166" s="1333"/>
      <c r="CD166" s="42"/>
      <c r="CE166" s="264"/>
      <c r="CF166" s="1333"/>
      <c r="CG166" s="42"/>
      <c r="CH166" s="264"/>
      <c r="CI166" s="1333"/>
      <c r="CJ166" s="42"/>
      <c r="CK166" s="264"/>
      <c r="CL166" s="1333"/>
      <c r="CM166" s="42"/>
      <c r="CN166" s="264"/>
      <c r="CO166" s="1333"/>
      <c r="CP166" s="42"/>
      <c r="CQ166" s="264"/>
      <c r="CR166" s="1333"/>
      <c r="CS166" s="42"/>
      <c r="CT166" s="264"/>
      <c r="CU166" s="1333"/>
      <c r="CV166" s="42"/>
      <c r="CW166" s="264"/>
      <c r="CX166" s="1333"/>
      <c r="CY166" s="42"/>
      <c r="CZ166" s="264"/>
      <c r="DA166" s="1333"/>
      <c r="DB166" s="42"/>
      <c r="DC166" s="264"/>
      <c r="DD166" s="1333"/>
      <c r="DE166" s="42"/>
      <c r="DF166" s="264"/>
      <c r="DG166" s="1333"/>
      <c r="DH166" s="42"/>
      <c r="DI166" s="264"/>
      <c r="DJ166" s="1333"/>
    </row>
    <row r="167" spans="1:114" s="5" customFormat="1" ht="16.5" hidden="1" customHeight="1" outlineLevel="1" x14ac:dyDescent="0.35">
      <c r="A167" s="64"/>
      <c r="B167" s="65"/>
      <c r="C167" s="39"/>
      <c r="D167" s="1347"/>
      <c r="E167" s="1337"/>
      <c r="F167" s="1337"/>
      <c r="G167" s="1337"/>
      <c r="H167" s="1340"/>
      <c r="I167" s="1343"/>
      <c r="J167" s="42"/>
      <c r="K167" s="124"/>
      <c r="L167" s="1350"/>
      <c r="M167" s="42"/>
      <c r="N167" s="124"/>
      <c r="O167" s="1334"/>
      <c r="P167" s="42"/>
      <c r="Q167" s="124"/>
      <c r="R167" s="1334"/>
      <c r="S167" s="42"/>
      <c r="T167" s="124"/>
      <c r="U167" s="1334"/>
      <c r="V167" s="42"/>
      <c r="W167" s="124"/>
      <c r="X167" s="1334"/>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s="42"/>
      <c r="BM167" s="264"/>
      <c r="BN167" s="1334"/>
      <c r="BO167" s="42"/>
      <c r="BP167" s="264"/>
      <c r="BQ167" s="1334"/>
      <c r="BR167" s="42"/>
      <c r="BS167" s="264"/>
      <c r="BT167" s="1334"/>
      <c r="BU167" s="42"/>
      <c r="BV167" s="264"/>
      <c r="BW167" s="1334"/>
      <c r="BX167" s="42"/>
      <c r="BY167" s="264"/>
      <c r="BZ167" s="1334"/>
      <c r="CA167" s="42"/>
      <c r="CB167" s="264"/>
      <c r="CC167" s="1334"/>
      <c r="CD167" s="42"/>
      <c r="CE167" s="264"/>
      <c r="CF167" s="1334"/>
      <c r="CG167" s="42"/>
      <c r="CH167" s="264"/>
      <c r="CI167" s="1334"/>
      <c r="CJ167" s="42"/>
      <c r="CK167" s="264"/>
      <c r="CL167" s="1334"/>
      <c r="CM167" s="42"/>
      <c r="CN167" s="264"/>
      <c r="CO167" s="1334"/>
      <c r="CP167" s="42"/>
      <c r="CQ167" s="264"/>
      <c r="CR167" s="1334"/>
      <c r="CS167" s="42"/>
      <c r="CT167" s="264"/>
      <c r="CU167" s="1334"/>
      <c r="CV167" s="42"/>
      <c r="CW167" s="264"/>
      <c r="CX167" s="1334"/>
      <c r="CY167" s="42"/>
      <c r="CZ167" s="264"/>
      <c r="DA167" s="1334"/>
      <c r="DB167" s="42"/>
      <c r="DC167" s="264"/>
      <c r="DD167" s="1334"/>
      <c r="DE167" s="42"/>
      <c r="DF167" s="264"/>
      <c r="DG167" s="1334"/>
      <c r="DH167" s="42"/>
      <c r="DI167" s="264"/>
      <c r="DJ167" s="1334"/>
    </row>
    <row r="168" spans="1:114" s="5" customFormat="1" ht="16.5" hidden="1" customHeight="1" outlineLevel="1" x14ac:dyDescent="0.35">
      <c r="A168" s="64"/>
      <c r="B168" s="65"/>
      <c r="C168" s="39"/>
      <c r="D168" s="1348"/>
      <c r="E168" s="1338"/>
      <c r="F168" s="1338"/>
      <c r="G168" s="1338"/>
      <c r="H168" s="1341"/>
      <c r="I168" s="1344"/>
      <c r="J168" s="42"/>
      <c r="K168" s="124"/>
      <c r="L168" s="1351"/>
      <c r="M168" s="42"/>
      <c r="N168" s="124"/>
      <c r="O168" s="1335"/>
      <c r="P168" s="42"/>
      <c r="Q168" s="124"/>
      <c r="R168" s="1335"/>
      <c r="S168" s="42"/>
      <c r="T168" s="124"/>
      <c r="U168" s="1335"/>
      <c r="V168" s="42"/>
      <c r="W168" s="124"/>
      <c r="X168" s="1335"/>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s="42"/>
      <c r="BM168" s="264"/>
      <c r="BN168" s="1335"/>
      <c r="BO168" s="42"/>
      <c r="BP168" s="264"/>
      <c r="BQ168" s="1335"/>
      <c r="BR168" s="42"/>
      <c r="BS168" s="264"/>
      <c r="BT168" s="1335"/>
      <c r="BU168" s="42"/>
      <c r="BV168" s="264"/>
      <c r="BW168" s="1335"/>
      <c r="BX168" s="42"/>
      <c r="BY168" s="264"/>
      <c r="BZ168" s="1335"/>
      <c r="CA168" s="42"/>
      <c r="CB168" s="264"/>
      <c r="CC168" s="1335"/>
      <c r="CD168" s="42"/>
      <c r="CE168" s="264"/>
      <c r="CF168" s="1335"/>
      <c r="CG168" s="42"/>
      <c r="CH168" s="264"/>
      <c r="CI168" s="1335"/>
      <c r="CJ168" s="42"/>
      <c r="CK168" s="264"/>
      <c r="CL168" s="1335"/>
      <c r="CM168" s="42"/>
      <c r="CN168" s="264"/>
      <c r="CO168" s="1335"/>
      <c r="CP168" s="42"/>
      <c r="CQ168" s="264"/>
      <c r="CR168" s="1335"/>
      <c r="CS168" s="42"/>
      <c r="CT168" s="264"/>
      <c r="CU168" s="1335"/>
      <c r="CV168" s="42"/>
      <c r="CW168" s="264"/>
      <c r="CX168" s="1335"/>
      <c r="CY168" s="42"/>
      <c r="CZ168" s="264"/>
      <c r="DA168" s="1335"/>
      <c r="DB168" s="42"/>
      <c r="DC168" s="264"/>
      <c r="DD168" s="1335"/>
      <c r="DE168" s="42"/>
      <c r="DF168" s="264"/>
      <c r="DG168" s="1335"/>
      <c r="DH168" s="42"/>
      <c r="DI168" s="264"/>
      <c r="DJ168" s="1335"/>
    </row>
    <row r="169" spans="1:114" s="5" customFormat="1" ht="16.5" hidden="1" customHeight="1" outlineLevel="1" x14ac:dyDescent="0.35">
      <c r="A169" s="158"/>
      <c r="B169" s="55"/>
      <c r="C169" s="55"/>
      <c r="D169" s="1346"/>
      <c r="E169" s="1336"/>
      <c r="F169" s="1336"/>
      <c r="G169" s="1336"/>
      <c r="H169" s="1339"/>
      <c r="I169" s="1342"/>
      <c r="J169" s="42"/>
      <c r="K169" s="124"/>
      <c r="L169" s="1349"/>
      <c r="M169" s="42"/>
      <c r="N169" s="124"/>
      <c r="O169" s="1333"/>
      <c r="P169" s="42"/>
      <c r="Q169" s="124"/>
      <c r="R169" s="1333"/>
      <c r="S169" s="42"/>
      <c r="T169" s="124"/>
      <c r="U169" s="1333"/>
      <c r="V169" s="42"/>
      <c r="W169" s="124"/>
      <c r="X169" s="1333"/>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s="42"/>
      <c r="BM169" s="264"/>
      <c r="BN169" s="1333"/>
      <c r="BO169" s="42"/>
      <c r="BP169" s="264"/>
      <c r="BQ169" s="1333"/>
      <c r="BR169" s="42"/>
      <c r="BS169" s="264"/>
      <c r="BT169" s="1333"/>
      <c r="BU169" s="42"/>
      <c r="BV169" s="264"/>
      <c r="BW169" s="1333"/>
      <c r="BX169" s="42"/>
      <c r="BY169" s="264"/>
      <c r="BZ169" s="1333"/>
      <c r="CA169" s="42"/>
      <c r="CB169" s="264"/>
      <c r="CC169" s="1333"/>
      <c r="CD169" s="42"/>
      <c r="CE169" s="264"/>
      <c r="CF169" s="1333"/>
      <c r="CG169" s="42"/>
      <c r="CH169" s="264"/>
      <c r="CI169" s="1333"/>
      <c r="CJ169" s="42"/>
      <c r="CK169" s="264"/>
      <c r="CL169" s="1333"/>
      <c r="CM169" s="42"/>
      <c r="CN169" s="264"/>
      <c r="CO169" s="1333"/>
      <c r="CP169" s="42"/>
      <c r="CQ169" s="264"/>
      <c r="CR169" s="1333"/>
      <c r="CS169" s="42"/>
      <c r="CT169" s="264"/>
      <c r="CU169" s="1333"/>
      <c r="CV169" s="42"/>
      <c r="CW169" s="264"/>
      <c r="CX169" s="1333"/>
      <c r="CY169" s="42"/>
      <c r="CZ169" s="264"/>
      <c r="DA169" s="1333"/>
      <c r="DB169" s="42"/>
      <c r="DC169" s="264"/>
      <c r="DD169" s="1333"/>
      <c r="DE169" s="42"/>
      <c r="DF169" s="264"/>
      <c r="DG169" s="1333"/>
      <c r="DH169" s="42"/>
      <c r="DI169" s="264"/>
      <c r="DJ169" s="1333"/>
    </row>
    <row r="170" spans="1:114" s="5" customFormat="1" ht="16.5" hidden="1" customHeight="1" outlineLevel="1" x14ac:dyDescent="0.35">
      <c r="A170" s="64"/>
      <c r="B170" s="65"/>
      <c r="C170" s="39"/>
      <c r="D170" s="1347"/>
      <c r="E170" s="1337"/>
      <c r="F170" s="1337"/>
      <c r="G170" s="1337"/>
      <c r="H170" s="1340"/>
      <c r="I170" s="1343"/>
      <c r="J170" s="42"/>
      <c r="K170" s="124"/>
      <c r="L170" s="1350"/>
      <c r="M170" s="42"/>
      <c r="N170" s="124"/>
      <c r="O170" s="1334"/>
      <c r="P170" s="42"/>
      <c r="Q170" s="124"/>
      <c r="R170" s="1334"/>
      <c r="S170" s="42"/>
      <c r="T170" s="124"/>
      <c r="U170" s="1334"/>
      <c r="V170" s="42"/>
      <c r="W170" s="124"/>
      <c r="X170" s="1334"/>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s="42"/>
      <c r="BM170" s="264"/>
      <c r="BN170" s="1334"/>
      <c r="BO170" s="42"/>
      <c r="BP170" s="264"/>
      <c r="BQ170" s="1334"/>
      <c r="BR170" s="42"/>
      <c r="BS170" s="264"/>
      <c r="BT170" s="1334"/>
      <c r="BU170" s="42"/>
      <c r="BV170" s="264"/>
      <c r="BW170" s="1334"/>
      <c r="BX170" s="42"/>
      <c r="BY170" s="264"/>
      <c r="BZ170" s="1334"/>
      <c r="CA170" s="42"/>
      <c r="CB170" s="264"/>
      <c r="CC170" s="1334"/>
      <c r="CD170" s="42"/>
      <c r="CE170" s="264"/>
      <c r="CF170" s="1334"/>
      <c r="CG170" s="42"/>
      <c r="CH170" s="264"/>
      <c r="CI170" s="1334"/>
      <c r="CJ170" s="42"/>
      <c r="CK170" s="264"/>
      <c r="CL170" s="1334"/>
      <c r="CM170" s="42"/>
      <c r="CN170" s="264"/>
      <c r="CO170" s="1334"/>
      <c r="CP170" s="42"/>
      <c r="CQ170" s="264"/>
      <c r="CR170" s="1334"/>
      <c r="CS170" s="42"/>
      <c r="CT170" s="264"/>
      <c r="CU170" s="1334"/>
      <c r="CV170" s="42"/>
      <c r="CW170" s="264"/>
      <c r="CX170" s="1334"/>
      <c r="CY170" s="42"/>
      <c r="CZ170" s="264"/>
      <c r="DA170" s="1334"/>
      <c r="DB170" s="42"/>
      <c r="DC170" s="264"/>
      <c r="DD170" s="1334"/>
      <c r="DE170" s="42"/>
      <c r="DF170" s="264"/>
      <c r="DG170" s="1334"/>
      <c r="DH170" s="42"/>
      <c r="DI170" s="264"/>
      <c r="DJ170" s="1334"/>
    </row>
    <row r="171" spans="1:114" s="5" customFormat="1" ht="16.5" hidden="1" customHeight="1" outlineLevel="1" x14ac:dyDescent="0.35">
      <c r="A171" s="64"/>
      <c r="B171" s="65"/>
      <c r="C171" s="39"/>
      <c r="D171" s="1348"/>
      <c r="E171" s="1338"/>
      <c r="F171" s="1338"/>
      <c r="G171" s="1338"/>
      <c r="H171" s="1341"/>
      <c r="I171" s="1344"/>
      <c r="J171" s="42"/>
      <c r="K171" s="124"/>
      <c r="L171" s="1351"/>
      <c r="M171" s="42"/>
      <c r="N171" s="124"/>
      <c r="O171" s="1335"/>
      <c r="P171" s="42"/>
      <c r="Q171" s="124"/>
      <c r="R171" s="1335"/>
      <c r="S171" s="42"/>
      <c r="T171" s="124"/>
      <c r="U171" s="1335"/>
      <c r="V171" s="42"/>
      <c r="W171" s="124"/>
      <c r="X171" s="1335"/>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42"/>
      <c r="BM171" s="264"/>
      <c r="BN171" s="1335"/>
      <c r="BO171" s="42"/>
      <c r="BP171" s="264"/>
      <c r="BQ171" s="1335"/>
      <c r="BR171" s="42"/>
      <c r="BS171" s="264"/>
      <c r="BT171" s="1335"/>
      <c r="BU171" s="42"/>
      <c r="BV171" s="264"/>
      <c r="BW171" s="1335"/>
      <c r="BX171" s="42"/>
      <c r="BY171" s="264"/>
      <c r="BZ171" s="1335"/>
      <c r="CA171" s="42"/>
      <c r="CB171" s="264"/>
      <c r="CC171" s="1335"/>
      <c r="CD171" s="42"/>
      <c r="CE171" s="264"/>
      <c r="CF171" s="1335"/>
      <c r="CG171" s="42"/>
      <c r="CH171" s="264"/>
      <c r="CI171" s="1335"/>
      <c r="CJ171" s="42"/>
      <c r="CK171" s="264"/>
      <c r="CL171" s="1335"/>
      <c r="CM171" s="42"/>
      <c r="CN171" s="264"/>
      <c r="CO171" s="1335"/>
      <c r="CP171" s="42"/>
      <c r="CQ171" s="264"/>
      <c r="CR171" s="1335"/>
      <c r="CS171" s="42"/>
      <c r="CT171" s="264"/>
      <c r="CU171" s="1335"/>
      <c r="CV171" s="42"/>
      <c r="CW171" s="264"/>
      <c r="CX171" s="1335"/>
      <c r="CY171" s="42"/>
      <c r="CZ171" s="264"/>
      <c r="DA171" s="1335"/>
      <c r="DB171" s="42"/>
      <c r="DC171" s="264"/>
      <c r="DD171" s="1335"/>
      <c r="DE171" s="42"/>
      <c r="DF171" s="264"/>
      <c r="DG171" s="1335"/>
      <c r="DH171" s="42"/>
      <c r="DI171" s="264"/>
      <c r="DJ171" s="1335"/>
    </row>
    <row r="172" spans="1:114" s="5" customFormat="1" ht="16.5" hidden="1" customHeight="1" outlineLevel="1" x14ac:dyDescent="0.35">
      <c r="A172" s="158"/>
      <c r="B172" s="55"/>
      <c r="C172" s="55"/>
      <c r="D172" s="121"/>
      <c r="E172" s="162"/>
      <c r="F172" s="121"/>
      <c r="G172" s="121"/>
      <c r="H172" s="123"/>
      <c r="I172" s="161"/>
      <c r="J172" s="42"/>
      <c r="K172" s="48"/>
      <c r="L172" s="151"/>
      <c r="M172" s="42"/>
      <c r="N172" s="48"/>
      <c r="O172" s="151"/>
      <c r="P172" s="42"/>
      <c r="Q172" s="48"/>
      <c r="R172" s="151"/>
      <c r="S172" s="42"/>
      <c r="T172" s="48"/>
      <c r="U172" s="151"/>
      <c r="V172" s="42"/>
      <c r="W172" s="48"/>
      <c r="X172" s="151"/>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s="42"/>
      <c r="BM172" s="249"/>
      <c r="BN172" s="58"/>
      <c r="BO172" s="42"/>
      <c r="BP172" s="249"/>
      <c r="BQ172" s="58"/>
      <c r="BR172" s="42"/>
      <c r="BS172" s="249"/>
      <c r="BT172" s="58"/>
      <c r="BU172" s="42"/>
      <c r="BV172" s="249"/>
      <c r="BW172" s="58"/>
      <c r="BX172" s="42"/>
      <c r="BY172" s="249"/>
      <c r="BZ172" s="58"/>
      <c r="CA172" s="42"/>
      <c r="CB172" s="249"/>
      <c r="CC172" s="58"/>
      <c r="CD172" s="42"/>
      <c r="CE172" s="249"/>
      <c r="CF172" s="58"/>
      <c r="CG172" s="42"/>
      <c r="CH172" s="249"/>
      <c r="CI172" s="58"/>
      <c r="CJ172" s="42"/>
      <c r="CK172" s="249"/>
      <c r="CL172" s="58"/>
      <c r="CM172" s="42"/>
      <c r="CN172" s="249"/>
      <c r="CO172" s="58"/>
      <c r="CP172" s="42"/>
      <c r="CQ172" s="249"/>
      <c r="CR172" s="58"/>
      <c r="CS172" s="42"/>
      <c r="CT172" s="249"/>
      <c r="CU172" s="58"/>
      <c r="CV172" s="42"/>
      <c r="CW172" s="249"/>
      <c r="CX172" s="58"/>
      <c r="CY172" s="42"/>
      <c r="CZ172" s="249"/>
      <c r="DA172" s="58"/>
      <c r="DB172" s="42"/>
      <c r="DC172" s="249"/>
      <c r="DD172" s="58"/>
      <c r="DE172" s="42"/>
      <c r="DF172" s="249"/>
      <c r="DG172" s="58"/>
      <c r="DH172" s="42"/>
      <c r="DI172" s="249"/>
      <c r="DJ172" s="58"/>
    </row>
    <row r="173" spans="1:114" s="5" customFormat="1" ht="16.5" customHeight="1" collapsed="1" x14ac:dyDescent="0.35">
      <c r="A173" s="158">
        <v>484</v>
      </c>
      <c r="B173" s="55" t="s">
        <v>23</v>
      </c>
      <c r="C173" s="55" t="s">
        <v>116</v>
      </c>
      <c r="D173" s="121">
        <v>60</v>
      </c>
      <c r="E173" s="163">
        <v>5.5</v>
      </c>
      <c r="F173" s="55">
        <v>7</v>
      </c>
      <c r="G173" s="55">
        <v>1</v>
      </c>
      <c r="H173" s="123">
        <f>+D173*F173*G173*E173</f>
        <v>2310</v>
      </c>
      <c r="I173" s="161">
        <f>H173/E173</f>
        <v>420</v>
      </c>
      <c r="J173" s="42">
        <f>SUMIFS(
'BLC Subcont'!$AE:$AE,
'BLC Subcont'!$U:$U,$A173,
'BLC Subcont'!$I:$I,L$9
)</f>
        <v>0</v>
      </c>
      <c r="K173" s="48">
        <f>SUMIFS(
'BLC Subcont'!$CH:$CH,
'BLC Subcont'!$U:$U,$A173,
'BLC Subcont'!$I:$I,L$9
)</f>
        <v>0</v>
      </c>
      <c r="L173" s="151">
        <f t="shared" ref="L173:L174" si="472">IF(L$11=0,0,K173/($D173*$F173*$G173*L$11))</f>
        <v>0</v>
      </c>
      <c r="M173" s="42">
        <f>SUMIFS(
'BLC Subcont'!$AE:$AE,
'BLC Subcont'!$U:$U,$A173,
'BLC Subcont'!$I:$I,O$9
)</f>
        <v>0</v>
      </c>
      <c r="N173" s="48">
        <f>SUMIFS(
'BLC Subcont'!$CH:$CH,
'BLC Subcont'!$U:$U,$A173,
'BLC Subcont'!$I:$I,O$9
)</f>
        <v>0</v>
      </c>
      <c r="O173" s="151">
        <f t="shared" ref="O173:O174" si="473">IF(O$11=0,0,N173/($D173*$F173*$G173*O$11))</f>
        <v>0</v>
      </c>
      <c r="P173" s="42">
        <f>SUMIFS(
'BLC Subcont'!$AE:$AE,
'BLC Subcont'!$U:$U,$A173,
'BLC Subcont'!$I:$I,R$9
)</f>
        <v>0</v>
      </c>
      <c r="Q173" s="48">
        <f>SUMIFS(
'BLC Subcont'!$CH:$CH,
'BLC Subcont'!$U:$U,$A173,
'BLC Subcont'!$I:$I,R$9
)</f>
        <v>0</v>
      </c>
      <c r="R173" s="151">
        <f t="shared" ref="R173:R174" si="474">IF(R$11=0,0,Q173/($D173*$F173*$G173*R$11))</f>
        <v>0</v>
      </c>
      <c r="S173" s="42">
        <f>SUMIFS(
'BLC Subcont'!$AE:$AE,
'BLC Subcont'!$U:$U,$A173,
'BLC Subcont'!$I:$I,U$9
)</f>
        <v>0</v>
      </c>
      <c r="T173" s="48">
        <f>SUMIFS(
'BLC Subcont'!$CH:$CH,
'BLC Subcont'!$U:$U,$A173,
'BLC Subcont'!$I:$I,U$9
)</f>
        <v>0</v>
      </c>
      <c r="U173" s="151">
        <f>IF(U$11=0,0,T173/($D173*$F173*$G173*U$11))</f>
        <v>0</v>
      </c>
      <c r="V173" s="42">
        <v>0</v>
      </c>
      <c r="W173" s="48">
        <v>0</v>
      </c>
      <c r="X173" s="151">
        <f>IF(X$11=0,0,W173/($D173*$F173*$G173*X$11))</f>
        <v>0</v>
      </c>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s="42"/>
      <c r="BM173" s="249"/>
      <c r="BN173" s="58"/>
      <c r="BO173" s="42"/>
      <c r="BP173" s="249"/>
      <c r="BQ173" s="58"/>
      <c r="BR173" s="42"/>
      <c r="BS173" s="249"/>
      <c r="BT173" s="58">
        <f t="shared" ref="BT173:BT174" si="475">IFERROR(BS173/($I173*BT$11),0)</f>
        <v>0</v>
      </c>
      <c r="BU173" s="42">
        <f>SUMIFS('484 Order'!$BM$10:$BM$37,'484 Order'!$A$10:$A$37,$A173,'484 Order'!$CL$10:$CL$37,"Cutting Press")/5</f>
        <v>1232.4000000000001</v>
      </c>
      <c r="BV173" s="249">
        <f>SUMIFS('484 Order'!$BM$10:$BM$37,'484 Order'!$A$10:$A$37,$A173,'484 Order'!$CL$10:$CL$37,"Cutting Press")/5</f>
        <v>1232.4000000000001</v>
      </c>
      <c r="BW173" s="58">
        <f>IFERROR(BV173/($I173*BW$11),0)</f>
        <v>0.5335064935064936</v>
      </c>
      <c r="BX173" s="42">
        <f>SUMIFS('484 Order'!$BM$10:$BM$37,'484 Order'!$A$10:$A$37,$A173,'484 Order'!$CL$10:$CL$37,"Cutting Press")/5</f>
        <v>1232.4000000000001</v>
      </c>
      <c r="BY173" s="249">
        <f>SUMIFS('484 Order'!$BM$10:$BM$37,'484 Order'!$A$10:$A$37,$A173,'484 Order'!$CL$10:$CL$37,"Cutting Press")/5</f>
        <v>1232.4000000000001</v>
      </c>
      <c r="BZ173" s="58">
        <f t="shared" ref="BZ173:BZ174" si="476">IFERROR(BY173/($I173*BZ$11),0)</f>
        <v>0.5335064935064936</v>
      </c>
      <c r="CA173" s="42">
        <f>SUMIFS('484 Order'!$BM$10:$BM$37,'484 Order'!$A$10:$A$37,$A173,'484 Order'!$CL$10:$CL$37,"Cutting Press")/5</f>
        <v>1232.4000000000001</v>
      </c>
      <c r="CB173" s="249">
        <f>SUMIFS('484 Order'!$BM$10:$BM$37,'484 Order'!$A$10:$A$37,$A173,'484 Order'!$CL$10:$CL$37,"Cutting Press")/5</f>
        <v>1232.4000000000001</v>
      </c>
      <c r="CC173" s="58">
        <f t="shared" ref="CC173:CC174" si="477">IFERROR(CB173/($I173*CC$11),0)</f>
        <v>0.5335064935064936</v>
      </c>
      <c r="CD173" s="42">
        <f>SUMIFS('484 Order'!$BM$10:$BM$37,'484 Order'!$A$10:$A$37,$A173,'484 Order'!$CL$10:$CL$37,"Cutting Press")/5</f>
        <v>1232.4000000000001</v>
      </c>
      <c r="CE173" s="249">
        <f>SUMIFS('484 Order'!$BM$10:$BM$37,'484 Order'!$A$10:$A$37,$A173,'484 Order'!$CL$10:$CL$37,"Cutting Press")/5</f>
        <v>1232.4000000000001</v>
      </c>
      <c r="CF173" s="58">
        <f>IFERROR(CE173/($I173*CF$11),0)</f>
        <v>0.5335064935064936</v>
      </c>
      <c r="CG173" s="42">
        <f>SUMIFS('484 Order'!$BM$10:$BM$37,'484 Order'!$A$10:$A$37,$A173,'484 Order'!$CL$10:$CL$37,"Cutting Press")/5</f>
        <v>1232.4000000000001</v>
      </c>
      <c r="CH173" s="249">
        <f>SUMIFS('484 Order'!$BM$10:$BM$37,'484 Order'!$A$10:$A$37,$A173,'484 Order'!$CL$10:$CL$37,"Cutting Press")/5</f>
        <v>1232.4000000000001</v>
      </c>
      <c r="CI173" s="58">
        <f t="shared" ref="CI173:CI174" si="478">IFERROR(CH173/($I173*CI$11),0)</f>
        <v>0.5335064935064936</v>
      </c>
      <c r="CJ173" s="42">
        <f>SUMIFS('484 Order'!$BU$10:$BU$37,'484 Order'!$A$10:$A$37,$A173,'484 Order'!$CL$10:$CL$37,"Cutting Press")/4</f>
        <v>10951.5</v>
      </c>
      <c r="CK173" s="249">
        <f>SUMIFS('484 Order'!$BU$10:$BU$37,'484 Order'!$A$10:$A$37,$A173,'484 Order'!$CL$10:$CL$37,"Cutting Press")/4</f>
        <v>10951.5</v>
      </c>
      <c r="CL173" s="58">
        <f t="shared" ref="CL173:CL174" si="479">IFERROR(CK173/($I173*CL$11),0)</f>
        <v>5.7944444444444443</v>
      </c>
      <c r="CM173" s="42">
        <f>SUMIFS('484 Order'!$BU$10:$BU$37,'484 Order'!$A$10:$A$37,$A173,'484 Order'!$CL$10:$CL$37,"Cutting Press")/4</f>
        <v>10951.5</v>
      </c>
      <c r="CN173" s="249">
        <f>SUMIFS('484 Order'!$BU$10:$BU$37,'484 Order'!$A$10:$A$37,$A173,'484 Order'!$CL$10:$CL$37,"Cutting Press")/4</f>
        <v>10951.5</v>
      </c>
      <c r="CO173" s="58">
        <f t="shared" ref="CO173:CO174" si="480">IFERROR(CN173/($I173*CO$11),0)</f>
        <v>5.7944444444444443</v>
      </c>
      <c r="CP173" s="42">
        <f>SUMIFS('484 Order'!$BU$10:$BU$37,'484 Order'!$A$10:$A$37,$A173,'484 Order'!$CL$10:$CL$37,"Cutting Press")/4</f>
        <v>10951.5</v>
      </c>
      <c r="CQ173" s="249">
        <f>SUMIFS('484 Order'!$BU$10:$BU$37,'484 Order'!$A$10:$A$37,$A173,'484 Order'!$CL$10:$CL$37,"Cutting Press")/4</f>
        <v>10951.5</v>
      </c>
      <c r="CR173" s="58">
        <f t="shared" ref="CR173:CR174" si="481">IFERROR(CQ173/($I173*CR$11),0)</f>
        <v>4.7409090909090912</v>
      </c>
      <c r="CS173" s="42">
        <f>SUMIFS('484 Order'!$BU$10:$BU$37,'484 Order'!$A$10:$A$37,$A173,'484 Order'!$CL$10:$CL$37,"Cutting Press")/4</f>
        <v>10951.5</v>
      </c>
      <c r="CT173" s="249">
        <f>SUMIFS('484 Order'!$BU$10:$BU$37,'484 Order'!$A$10:$A$37,$A173,'484 Order'!$CL$10:$CL$37,"Cutting Press")/4</f>
        <v>10951.5</v>
      </c>
      <c r="CU173" s="58">
        <f t="shared" ref="CU173:CU174" si="482">IFERROR(CT173/($I173*CU$11),0)</f>
        <v>4.7409090909090912</v>
      </c>
      <c r="CV173" s="42">
        <f>SUMIFS('484 Order'!$CC$10:$CC$37,'484 Order'!$A$10:$A$37,$A173,'484 Order'!$CL$10:$CL$37,"Cutting Press")/4</f>
        <v>17504.25</v>
      </c>
      <c r="CW173" s="249">
        <f>SUMIFS('484 Order'!$CC$10:$CC$37,'484 Order'!$A$10:$A$37,$A173,'484 Order'!$CL$10:$CL$37,"Cutting Press")/4</f>
        <v>17504.25</v>
      </c>
      <c r="CX173" s="58">
        <f t="shared" ref="CX173:CX174" si="483">IFERROR(CW173/($I173*CX$11),0)</f>
        <v>7.5775974025974024</v>
      </c>
      <c r="CY173" s="42">
        <f>SUMIFS('484 Order'!$CC$10:$CC$37,'484 Order'!$A$10:$A$37,$A173,'484 Order'!$CL$10:$CL$37,"Cutting Press")/4</f>
        <v>17504.25</v>
      </c>
      <c r="CZ173" s="249">
        <f>SUMIFS('484 Order'!$CC$10:$CC$37,'484 Order'!$A$10:$A$37,$A173,'484 Order'!$CL$10:$CL$37,"Cutting Press")/4</f>
        <v>17504.25</v>
      </c>
      <c r="DA173" s="58">
        <f t="shared" ref="DA173:DA174" si="484">IFERROR(CZ173/($I173*DA$11),0)</f>
        <v>7.5775974025974024</v>
      </c>
      <c r="DB173" s="42">
        <f>SUMIFS('484 Order'!$CC$10:$CC$37,'484 Order'!$A$10:$A$37,$A173,'484 Order'!$CL$10:$CL$37,"Cutting Press")/4</f>
        <v>17504.25</v>
      </c>
      <c r="DC173" s="249">
        <f>SUMIFS('484 Order'!$CC$10:$CC$37,'484 Order'!$A$10:$A$37,$A173,'484 Order'!$CL$10:$CL$37,"Cutting Press")/4</f>
        <v>17504.25</v>
      </c>
      <c r="DD173" s="58">
        <f t="shared" ref="DD173:DD174" si="485">IFERROR(DC173/($I173*DD$11),0)</f>
        <v>7.5775974025974024</v>
      </c>
      <c r="DE173" s="42">
        <f>SUMIFS('484 Order'!$CC$10:$CC$37,'484 Order'!$A$10:$A$37,$A173,'484 Order'!$CL$10:$CL$37,"Cutting Press")/4</f>
        <v>17504.25</v>
      </c>
      <c r="DF173" s="249">
        <f>SUMIFS('484 Order'!$CC$10:$CC$37,'484 Order'!$A$10:$A$37,$A173,'484 Order'!$CL$10:$CL$37,"Cutting Press")/4</f>
        <v>17504.25</v>
      </c>
      <c r="DG173" s="58">
        <f>IFERROR(DF173/($I173*DG$11),0)</f>
        <v>9.261507936507936</v>
      </c>
      <c r="DH173" s="42"/>
      <c r="DI173" s="249"/>
      <c r="DJ173" s="58">
        <f t="shared" ref="DJ173:DJ174" si="486">IFERROR(DI173/($I173*DJ$11),0)</f>
        <v>0</v>
      </c>
    </row>
    <row r="174" spans="1:114" s="5" customFormat="1" ht="16.5" customHeight="1" x14ac:dyDescent="0.35">
      <c r="A174" s="158">
        <v>484</v>
      </c>
      <c r="B174" s="55" t="s">
        <v>23</v>
      </c>
      <c r="C174" s="55" t="s">
        <v>117</v>
      </c>
      <c r="D174" s="121">
        <v>60</v>
      </c>
      <c r="E174" s="162">
        <v>5.5</v>
      </c>
      <c r="F174" s="121">
        <f>F173</f>
        <v>7</v>
      </c>
      <c r="G174" s="121">
        <f>G173</f>
        <v>1</v>
      </c>
      <c r="H174" s="123">
        <f>+D174*F174*G174*E174</f>
        <v>2310</v>
      </c>
      <c r="I174" s="161">
        <f>H174/E174</f>
        <v>420</v>
      </c>
      <c r="J174" s="138">
        <f>SUMIFS(
'BLC Subcont'!$AE:$AE,
'BLC Subcont'!$U:$U,$A174,
'BLC Subcont'!$I:$I,L$9
)</f>
        <v>0</v>
      </c>
      <c r="K174" s="179">
        <f>SUMIFS(
'BLC Subcont'!$CH:$CH,
'BLC Subcont'!$U:$U,$A174,
'BLC Subcont'!$I:$I,L$9
)</f>
        <v>0</v>
      </c>
      <c r="L174" s="181">
        <f t="shared" si="472"/>
        <v>0</v>
      </c>
      <c r="M174" s="138">
        <f>SUMIFS(
'BLC Subcont'!$AE:$AE,
'BLC Subcont'!$U:$U,$A174,
'BLC Subcont'!$I:$I,O$9
)</f>
        <v>0</v>
      </c>
      <c r="N174" s="179">
        <f>SUMIFS(
'BLC Subcont'!$CH:$CH,
'BLC Subcont'!$U:$U,$A174,
'BLC Subcont'!$I:$I,O$9
)</f>
        <v>0</v>
      </c>
      <c r="O174" s="181">
        <f t="shared" si="473"/>
        <v>0</v>
      </c>
      <c r="P174" s="138">
        <f>SUMIFS(
'BLC Subcont'!$AE:$AE,
'BLC Subcont'!$U:$U,$A174,
'BLC Subcont'!$I:$I,R$9
)</f>
        <v>0</v>
      </c>
      <c r="Q174" s="179">
        <f>SUMIFS(
'BLC Subcont'!$CH:$CH,
'BLC Subcont'!$U:$U,$A174,
'BLC Subcont'!$I:$I,R$9
)</f>
        <v>0</v>
      </c>
      <c r="R174" s="181">
        <f t="shared" si="474"/>
        <v>0</v>
      </c>
      <c r="S174" s="138">
        <f>SUMIFS(
'BLC Subcont'!$AE:$AE,
'BLC Subcont'!$U:$U,$A174,
'BLC Subcont'!$I:$I,U$9
)</f>
        <v>0</v>
      </c>
      <c r="T174" s="179">
        <f>SUMIFS(
'BLC Subcont'!$CH:$CH,
'BLC Subcont'!$U:$U,$A174,
'BLC Subcont'!$I:$I,U$9
)</f>
        <v>0</v>
      </c>
      <c r="U174" s="181">
        <f>IF(U$11=0,0,T174/($D174*$F174*$G174*U$11))</f>
        <v>0</v>
      </c>
      <c r="V174" s="138">
        <v>0</v>
      </c>
      <c r="W174" s="179">
        <v>0</v>
      </c>
      <c r="X174" s="181">
        <f>IF(X$11=0,0,W174/($D174*$F174*$G174*X$11))</f>
        <v>0</v>
      </c>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s="138"/>
      <c r="BM174" s="273"/>
      <c r="BN174" s="180"/>
      <c r="BO174" s="138"/>
      <c r="BP174" s="273"/>
      <c r="BQ174" s="180"/>
      <c r="BR174" s="138"/>
      <c r="BS174" s="273"/>
      <c r="BT174" s="180">
        <f t="shared" si="475"/>
        <v>0</v>
      </c>
      <c r="BU174" s="138">
        <f>SUMIFS('484 Order'!$BM$10:$BM$37,'484 Order'!$A$10:$A$37,$A174,'484 Order'!$CL$10:$CL$37,"Cutting Press")/5</f>
        <v>1232.4000000000001</v>
      </c>
      <c r="BV174" s="273">
        <f>SUMIFS('484 Order'!$BM$10:$BM$37,'484 Order'!$A$10:$A$37,$A174,'484 Order'!$CL$10:$CL$37,"Cutting Press")/5</f>
        <v>1232.4000000000001</v>
      </c>
      <c r="BW174" s="180">
        <f t="shared" ref="BW174" si="487">IFERROR(BV174/($I174*BW$11),0)</f>
        <v>0.5335064935064936</v>
      </c>
      <c r="BX174" s="138">
        <f>SUMIFS('484 Order'!$BM$10:$BM$37,'484 Order'!$A$10:$A$37,$A174,'484 Order'!$CL$10:$CL$37,"Cutting Press")/5</f>
        <v>1232.4000000000001</v>
      </c>
      <c r="BY174" s="273">
        <f>SUMIFS('484 Order'!$BM$10:$BM$37,'484 Order'!$A$10:$A$37,$A174,'484 Order'!$CL$10:$CL$37,"Cutting Press")/5</f>
        <v>1232.4000000000001</v>
      </c>
      <c r="BZ174" s="180">
        <f t="shared" si="476"/>
        <v>0.5335064935064936</v>
      </c>
      <c r="CA174" s="138">
        <f>SUMIFS('484 Order'!$BM$10:$BM$37,'484 Order'!$A$10:$A$37,$A174,'484 Order'!$CL$10:$CL$37,"Cutting Press")/5</f>
        <v>1232.4000000000001</v>
      </c>
      <c r="CB174" s="273">
        <f>SUMIFS('484 Order'!$BM$10:$BM$37,'484 Order'!$A$10:$A$37,$A174,'484 Order'!$CL$10:$CL$37,"Cutting Press")/5</f>
        <v>1232.4000000000001</v>
      </c>
      <c r="CC174" s="180">
        <f t="shared" si="477"/>
        <v>0.5335064935064936</v>
      </c>
      <c r="CD174" s="138">
        <f>SUMIFS('484 Order'!$BM$10:$BM$37,'484 Order'!$A$10:$A$37,$A174,'484 Order'!$CL$10:$CL$37,"Cutting Press")/5</f>
        <v>1232.4000000000001</v>
      </c>
      <c r="CE174" s="273">
        <f>SUMIFS('484 Order'!$BM$10:$BM$37,'484 Order'!$A$10:$A$37,$A174,'484 Order'!$CL$10:$CL$37,"Cutting Press")/5</f>
        <v>1232.4000000000001</v>
      </c>
      <c r="CF174" s="180">
        <f t="shared" ref="CF174" si="488">IFERROR(CE174/($I174*CF$11),0)</f>
        <v>0.5335064935064936</v>
      </c>
      <c r="CG174" s="138">
        <f>SUMIFS('484 Order'!$BM$10:$BM$37,'484 Order'!$A$10:$A$37,$A174,'484 Order'!$CL$10:$CL$37,"Cutting Press")/5</f>
        <v>1232.4000000000001</v>
      </c>
      <c r="CH174" s="273">
        <f>SUMIFS('484 Order'!$BM$10:$BM$37,'484 Order'!$A$10:$A$37,$A174,'484 Order'!$CL$10:$CL$37,"Cutting Press")/5</f>
        <v>1232.4000000000001</v>
      </c>
      <c r="CI174" s="180">
        <f t="shared" si="478"/>
        <v>0.5335064935064936</v>
      </c>
      <c r="CJ174" s="138">
        <f>SUMIFS('484 Order'!$BU$10:$BU$37,'484 Order'!$A$10:$A$37,$A174,'484 Order'!$CL$10:$CL$37,"Cutting Press")/4</f>
        <v>10951.5</v>
      </c>
      <c r="CK174" s="273">
        <f>SUMIFS('484 Order'!$BU$10:$BU$37,'484 Order'!$A$10:$A$37,$A174,'484 Order'!$CL$10:$CL$37,"Cutting Press")/4</f>
        <v>10951.5</v>
      </c>
      <c r="CL174" s="180">
        <f t="shared" si="479"/>
        <v>5.7944444444444443</v>
      </c>
      <c r="CM174" s="138">
        <f>SUMIFS('484 Order'!$BU$10:$BU$37,'484 Order'!$A$10:$A$37,$A174,'484 Order'!$CL$10:$CL$37,"Cutting Press")/4</f>
        <v>10951.5</v>
      </c>
      <c r="CN174" s="273">
        <f>SUMIFS('484 Order'!$BU$10:$BU$37,'484 Order'!$A$10:$A$37,$A174,'484 Order'!$CL$10:$CL$37,"Cutting Press")/4</f>
        <v>10951.5</v>
      </c>
      <c r="CO174" s="180">
        <f t="shared" si="480"/>
        <v>5.7944444444444443</v>
      </c>
      <c r="CP174" s="138">
        <f>SUMIFS('484 Order'!$BU$10:$BU$37,'484 Order'!$A$10:$A$37,$A174,'484 Order'!$CL$10:$CL$37,"Cutting Press")/4</f>
        <v>10951.5</v>
      </c>
      <c r="CQ174" s="273">
        <f>SUMIFS('484 Order'!$BU$10:$BU$37,'484 Order'!$A$10:$A$37,$A174,'484 Order'!$CL$10:$CL$37,"Cutting Press")/4</f>
        <v>10951.5</v>
      </c>
      <c r="CR174" s="180">
        <f t="shared" si="481"/>
        <v>4.7409090909090912</v>
      </c>
      <c r="CS174" s="138">
        <f>SUMIFS('484 Order'!$BU$10:$BU$37,'484 Order'!$A$10:$A$37,$A174,'484 Order'!$CL$10:$CL$37,"Cutting Press")/4</f>
        <v>10951.5</v>
      </c>
      <c r="CT174" s="273">
        <f>SUMIFS('484 Order'!$BU$10:$BU$37,'484 Order'!$A$10:$A$37,$A174,'484 Order'!$CL$10:$CL$37,"Cutting Press")/4</f>
        <v>10951.5</v>
      </c>
      <c r="CU174" s="180">
        <f t="shared" si="482"/>
        <v>4.7409090909090912</v>
      </c>
      <c r="CV174" s="138">
        <f>SUMIFS('484 Order'!$CC$10:$CC$37,'484 Order'!$A$10:$A$37,$A174,'484 Order'!$CL$10:$CL$37,"Cutting Press")/4</f>
        <v>17504.25</v>
      </c>
      <c r="CW174" s="273">
        <f>SUMIFS('484 Order'!$CC$10:$CC$37,'484 Order'!$A$10:$A$37,$A174,'484 Order'!$CL$10:$CL$37,"Cutting Press")/4</f>
        <v>17504.25</v>
      </c>
      <c r="CX174" s="180">
        <f t="shared" si="483"/>
        <v>7.5775974025974024</v>
      </c>
      <c r="CY174" s="138">
        <f>SUMIFS('484 Order'!$CC$10:$CC$37,'484 Order'!$A$10:$A$37,$A174,'484 Order'!$CL$10:$CL$37,"Cutting Press")/4</f>
        <v>17504.25</v>
      </c>
      <c r="CZ174" s="273">
        <f>SUMIFS('484 Order'!$CC$10:$CC$37,'484 Order'!$A$10:$A$37,$A174,'484 Order'!$CL$10:$CL$37,"Cutting Press")/4</f>
        <v>17504.25</v>
      </c>
      <c r="DA174" s="180">
        <f t="shared" si="484"/>
        <v>7.5775974025974024</v>
      </c>
      <c r="DB174" s="138">
        <f>SUMIFS('484 Order'!$CC$10:$CC$37,'484 Order'!$A$10:$A$37,$A174,'484 Order'!$CL$10:$CL$37,"Cutting Press")/4</f>
        <v>17504.25</v>
      </c>
      <c r="DC174" s="273">
        <f>SUMIFS('484 Order'!$CC$10:$CC$37,'484 Order'!$A$10:$A$37,$A174,'484 Order'!$CL$10:$CL$37,"Cutting Press")/4</f>
        <v>17504.25</v>
      </c>
      <c r="DD174" s="180">
        <f t="shared" si="485"/>
        <v>7.5775974025974024</v>
      </c>
      <c r="DE174" s="138">
        <f>SUMIFS('484 Order'!$CC$10:$CC$37,'484 Order'!$A$10:$A$37,$A174,'484 Order'!$CL$10:$CL$37,"Cutting Press")/4</f>
        <v>17504.25</v>
      </c>
      <c r="DF174" s="273">
        <f>SUMIFS('484 Order'!$CC$10:$CC$37,'484 Order'!$A$10:$A$37,$A174,'484 Order'!$CL$10:$CL$37,"Cutting Press")/4</f>
        <v>17504.25</v>
      </c>
      <c r="DG174" s="180">
        <f>IFERROR(DF174/($I174*DG$11),0)</f>
        <v>9.261507936507936</v>
      </c>
      <c r="DH174" s="138"/>
      <c r="DI174" s="273"/>
      <c r="DJ174" s="180">
        <f t="shared" si="486"/>
        <v>0</v>
      </c>
    </row>
    <row r="175" spans="1:114" ht="16.5" customHeight="1" x14ac:dyDescent="0.35">
      <c r="A175" s="1345" t="s">
        <v>120</v>
      </c>
      <c r="B175" s="1345"/>
      <c r="C175" s="1345"/>
      <c r="D175" s="1345"/>
      <c r="E175" s="1345"/>
      <c r="F175" s="1345"/>
      <c r="G175" s="1345"/>
      <c r="H175" s="1345"/>
      <c r="I175" s="1345"/>
      <c r="J175" s="141">
        <f t="shared" ref="J175:X175" si="489">SUM(J160:J173)</f>
        <v>0</v>
      </c>
      <c r="K175" s="141">
        <f t="shared" si="489"/>
        <v>0</v>
      </c>
      <c r="L175" s="141">
        <f t="shared" si="489"/>
        <v>0</v>
      </c>
      <c r="M175" s="141">
        <f t="shared" si="489"/>
        <v>0</v>
      </c>
      <c r="N175" s="141">
        <f t="shared" si="489"/>
        <v>0</v>
      </c>
      <c r="O175" s="141">
        <f t="shared" si="489"/>
        <v>0</v>
      </c>
      <c r="P175" s="141">
        <f t="shared" si="489"/>
        <v>0</v>
      </c>
      <c r="Q175" s="141">
        <f t="shared" si="489"/>
        <v>0</v>
      </c>
      <c r="R175" s="141">
        <f t="shared" si="489"/>
        <v>0</v>
      </c>
      <c r="S175" s="141">
        <f t="shared" si="489"/>
        <v>0</v>
      </c>
      <c r="T175" s="141">
        <f t="shared" si="489"/>
        <v>0</v>
      </c>
      <c r="U175" s="141">
        <f t="shared" si="489"/>
        <v>0</v>
      </c>
      <c r="V175" s="141">
        <f t="shared" si="489"/>
        <v>0</v>
      </c>
      <c r="W175" s="141">
        <f t="shared" si="489"/>
        <v>0</v>
      </c>
      <c r="X175" s="141">
        <f t="shared" si="489"/>
        <v>0</v>
      </c>
      <c r="Y175"/>
      <c r="Z175"/>
      <c r="AA175"/>
      <c r="AB175"/>
      <c r="AC175"/>
      <c r="AD175"/>
      <c r="AE175"/>
      <c r="AF175"/>
      <c r="AG175"/>
      <c r="BJ175"/>
      <c r="BK175"/>
      <c r="BL175" s="141">
        <f t="shared" ref="BL175:CE175" si="490">SUM(BL160:BL174)</f>
        <v>0</v>
      </c>
      <c r="BM175" s="270">
        <f t="shared" si="490"/>
        <v>0</v>
      </c>
      <c r="BN175" s="143">
        <f t="shared" si="490"/>
        <v>0</v>
      </c>
      <c r="BO175" s="141">
        <f t="shared" si="490"/>
        <v>0</v>
      </c>
      <c r="BP175" s="270">
        <f t="shared" si="490"/>
        <v>0</v>
      </c>
      <c r="BQ175" s="143">
        <f t="shared" si="490"/>
        <v>0</v>
      </c>
      <c r="BR175" s="141">
        <f t="shared" si="490"/>
        <v>0</v>
      </c>
      <c r="BS175" s="270">
        <f t="shared" si="490"/>
        <v>0</v>
      </c>
      <c r="BT175" s="143">
        <f t="shared" si="490"/>
        <v>0</v>
      </c>
      <c r="BU175" s="141">
        <f t="shared" si="490"/>
        <v>2464.8000000000002</v>
      </c>
      <c r="BV175" s="270">
        <f t="shared" si="490"/>
        <v>2464.8000000000002</v>
      </c>
      <c r="BW175" s="143">
        <f t="shared" si="490"/>
        <v>1.0670129870129872</v>
      </c>
      <c r="BX175" s="141">
        <f t="shared" si="490"/>
        <v>2464.8000000000002</v>
      </c>
      <c r="BY175" s="270">
        <f t="shared" si="490"/>
        <v>2464.8000000000002</v>
      </c>
      <c r="BZ175" s="143">
        <f t="shared" si="490"/>
        <v>1.0670129870129872</v>
      </c>
      <c r="CA175" s="141">
        <f t="shared" si="490"/>
        <v>2464.8000000000002</v>
      </c>
      <c r="CB175" s="270">
        <f t="shared" si="490"/>
        <v>2464.8000000000002</v>
      </c>
      <c r="CC175" s="143">
        <f t="shared" si="490"/>
        <v>1.0670129870129872</v>
      </c>
      <c r="CD175" s="141">
        <f t="shared" si="490"/>
        <v>2464.8000000000002</v>
      </c>
      <c r="CE175" s="270">
        <f t="shared" si="490"/>
        <v>2464.8000000000002</v>
      </c>
      <c r="CF175" s="143">
        <f>SUM(CF160:CF174)</f>
        <v>1.0670129870129872</v>
      </c>
      <c r="CG175" s="141">
        <f t="shared" ref="CG175:CN175" si="491">SUM(CG160:CG174)</f>
        <v>2464.8000000000002</v>
      </c>
      <c r="CH175" s="270">
        <f t="shared" si="491"/>
        <v>2464.8000000000002</v>
      </c>
      <c r="CI175" s="143">
        <f t="shared" si="491"/>
        <v>1.0670129870129872</v>
      </c>
      <c r="CJ175" s="141">
        <f t="shared" si="491"/>
        <v>21903</v>
      </c>
      <c r="CK175" s="270">
        <f t="shared" si="491"/>
        <v>21903</v>
      </c>
      <c r="CL175" s="143">
        <f t="shared" si="491"/>
        <v>11.588888888888889</v>
      </c>
      <c r="CM175" s="141">
        <f t="shared" si="491"/>
        <v>21903</v>
      </c>
      <c r="CN175" s="270">
        <f t="shared" si="491"/>
        <v>21903</v>
      </c>
      <c r="CO175" s="143">
        <f>SUM(CO160:CO174)</f>
        <v>11.588888888888889</v>
      </c>
      <c r="CP175" s="141">
        <f t="shared" ref="CP175:CT175" si="492">SUM(CP160:CP174)</f>
        <v>21903</v>
      </c>
      <c r="CQ175" s="270">
        <f t="shared" si="492"/>
        <v>21903</v>
      </c>
      <c r="CR175" s="143">
        <f t="shared" si="492"/>
        <v>9.4818181818181824</v>
      </c>
      <c r="CS175" s="141">
        <f t="shared" si="492"/>
        <v>21903</v>
      </c>
      <c r="CT175" s="270">
        <f t="shared" si="492"/>
        <v>21903</v>
      </c>
      <c r="CU175" s="143">
        <f>SUM(CU160:CU174)</f>
        <v>9.4818181818181824</v>
      </c>
      <c r="CV175" s="141">
        <f t="shared" ref="CV175:DF175" si="493">SUM(CV160:CV174)</f>
        <v>35008.5</v>
      </c>
      <c r="CW175" s="270">
        <f t="shared" si="493"/>
        <v>35008.5</v>
      </c>
      <c r="CX175" s="143">
        <f t="shared" si="493"/>
        <v>15.155194805194805</v>
      </c>
      <c r="CY175" s="141">
        <f t="shared" si="493"/>
        <v>35008.5</v>
      </c>
      <c r="CZ175" s="270">
        <f t="shared" si="493"/>
        <v>35008.5</v>
      </c>
      <c r="DA175" s="143">
        <f t="shared" si="493"/>
        <v>15.155194805194805</v>
      </c>
      <c r="DB175" s="141">
        <f t="shared" si="493"/>
        <v>35008.5</v>
      </c>
      <c r="DC175" s="270">
        <f t="shared" si="493"/>
        <v>35008.5</v>
      </c>
      <c r="DD175" s="143">
        <f t="shared" si="493"/>
        <v>15.155194805194805</v>
      </c>
      <c r="DE175" s="141">
        <f t="shared" si="493"/>
        <v>35008.5</v>
      </c>
      <c r="DF175" s="270">
        <f t="shared" si="493"/>
        <v>35008.5</v>
      </c>
      <c r="DG175" s="143">
        <f>SUM(DG160:DG174)</f>
        <v>18.523015873015872</v>
      </c>
      <c r="DH175" s="141">
        <f t="shared" ref="DH175:DJ175" si="494">SUM(DH160:DH174)</f>
        <v>0</v>
      </c>
      <c r="DI175" s="270">
        <f t="shared" si="494"/>
        <v>0</v>
      </c>
      <c r="DJ175" s="143">
        <f t="shared" si="494"/>
        <v>0</v>
      </c>
    </row>
    <row r="176" spans="1:114" ht="16.5" customHeight="1" x14ac:dyDescent="0.35">
      <c r="A176" s="1345"/>
      <c r="B176" s="1345"/>
      <c r="C176" s="1345"/>
      <c r="D176" s="1345"/>
      <c r="E176" s="1345"/>
      <c r="F176" s="1345"/>
      <c r="G176" s="1345"/>
      <c r="H176" s="1345"/>
      <c r="I176" s="1345"/>
      <c r="J176" s="164"/>
      <c r="K176" s="165"/>
      <c r="L176" s="166">
        <f>$D$179-L175</f>
        <v>16</v>
      </c>
      <c r="M176" s="164"/>
      <c r="N176" s="165"/>
      <c r="O176" s="166">
        <f>$D$179-O175</f>
        <v>16</v>
      </c>
      <c r="P176" s="164"/>
      <c r="Q176" s="165"/>
      <c r="R176" s="166">
        <f>$D$179-R175</f>
        <v>16</v>
      </c>
      <c r="S176" s="164"/>
      <c r="T176" s="165"/>
      <c r="U176" s="166">
        <f>$D$179-U175</f>
        <v>16</v>
      </c>
      <c r="V176" s="164"/>
      <c r="W176" s="165"/>
      <c r="X176" s="166">
        <f>$D$179-X175</f>
        <v>16</v>
      </c>
      <c r="Y176"/>
      <c r="Z176"/>
      <c r="AA176"/>
      <c r="AB176"/>
      <c r="AC176"/>
      <c r="AD176"/>
      <c r="AE176"/>
      <c r="AF176"/>
      <c r="AG176"/>
      <c r="BJ176"/>
      <c r="BK176"/>
      <c r="BL176" s="164"/>
      <c r="BM176" s="271"/>
      <c r="BN176" s="166">
        <f>$D$179-BN175</f>
        <v>16</v>
      </c>
      <c r="BO176" s="164"/>
      <c r="BP176" s="165"/>
      <c r="BQ176" s="166">
        <f>$D$179-BQ175</f>
        <v>16</v>
      </c>
      <c r="BR176" s="164"/>
      <c r="BS176" s="271"/>
      <c r="BT176" s="166">
        <f>$D$179-BT175</f>
        <v>16</v>
      </c>
      <c r="BU176" s="164"/>
      <c r="BV176" s="165"/>
      <c r="BW176" s="166">
        <f>$D$179-BW175</f>
        <v>14.932987012987013</v>
      </c>
      <c r="BX176" s="164"/>
      <c r="BY176" s="271"/>
      <c r="BZ176" s="166">
        <f>$D$179-BZ175</f>
        <v>14.932987012987013</v>
      </c>
      <c r="CA176" s="164"/>
      <c r="CB176" s="271"/>
      <c r="CC176" s="166">
        <f>$D$179-CC175</f>
        <v>14.932987012987013</v>
      </c>
      <c r="CD176" s="164"/>
      <c r="CE176" s="271"/>
      <c r="CF176" s="166">
        <f>$D$179-CF175</f>
        <v>14.932987012987013</v>
      </c>
      <c r="CG176" s="164"/>
      <c r="CH176" s="271"/>
      <c r="CI176" s="166">
        <f>$D$179-CI175</f>
        <v>14.932987012987013</v>
      </c>
      <c r="CJ176" s="164"/>
      <c r="CK176" s="271"/>
      <c r="CL176" s="166">
        <f>$D$179-CL175</f>
        <v>4.4111111111111114</v>
      </c>
      <c r="CM176" s="164"/>
      <c r="CN176" s="165"/>
      <c r="CO176" s="166">
        <f>$D$179-CO175</f>
        <v>4.4111111111111114</v>
      </c>
      <c r="CP176" s="164"/>
      <c r="CQ176" s="271"/>
      <c r="CR176" s="166">
        <f>$D$179-CR175</f>
        <v>6.5181818181818176</v>
      </c>
      <c r="CS176" s="164"/>
      <c r="CT176" s="271"/>
      <c r="CU176" s="166">
        <f>$D$179-CU175</f>
        <v>6.5181818181818176</v>
      </c>
      <c r="CV176" s="164"/>
      <c r="CW176" s="271"/>
      <c r="CX176" s="166">
        <f>$D$179-CX175</f>
        <v>0.84480519480519511</v>
      </c>
      <c r="CY176" s="164"/>
      <c r="CZ176" s="271"/>
      <c r="DA176" s="166">
        <f>$D$179-DA175</f>
        <v>0.84480519480519511</v>
      </c>
      <c r="DB176" s="164"/>
      <c r="DC176" s="271"/>
      <c r="DD176" s="166">
        <f>$D$179-DD175</f>
        <v>0.84480519480519511</v>
      </c>
      <c r="DE176" s="164"/>
      <c r="DF176" s="271"/>
      <c r="DG176" s="166">
        <f>$D$179-DG175</f>
        <v>-2.523015873015872</v>
      </c>
      <c r="DH176" s="164"/>
      <c r="DI176" s="165"/>
      <c r="DJ176" s="166">
        <f>$D$179-DJ175</f>
        <v>16</v>
      </c>
    </row>
    <row r="177" spans="1:114" ht="16.5" customHeight="1" x14ac:dyDescent="0.35">
      <c r="J177" s="167"/>
      <c r="K177" s="168"/>
      <c r="L177"/>
      <c r="M177" s="167"/>
      <c r="N177" s="168"/>
      <c r="O177"/>
      <c r="P177" s="167"/>
      <c r="Q177" s="168"/>
      <c r="R177"/>
      <c r="S177" s="167"/>
      <c r="T177" s="168"/>
      <c r="U177"/>
      <c r="V177" s="167"/>
      <c r="W177" s="168"/>
      <c r="X177"/>
      <c r="Y177"/>
      <c r="Z177"/>
      <c r="AA177"/>
      <c r="AB177"/>
      <c r="AC177"/>
      <c r="AD177"/>
      <c r="AE177"/>
      <c r="AF177"/>
      <c r="AG177"/>
      <c r="BJ177"/>
      <c r="BK177"/>
      <c r="BL177" s="167"/>
      <c r="BM177" s="168"/>
      <c r="BN177"/>
      <c r="BO177" s="167"/>
      <c r="BP177" s="168"/>
      <c r="BQ177"/>
      <c r="BR177" s="167"/>
      <c r="BS177" s="168"/>
      <c r="BT177"/>
      <c r="BU177" s="167"/>
      <c r="BV177" s="168"/>
      <c r="BW177"/>
      <c r="BX177" s="167"/>
      <c r="BY177" s="168"/>
      <c r="BZ177"/>
      <c r="CA177" s="167"/>
      <c r="CB177" s="168"/>
      <c r="CC177"/>
      <c r="CD177" s="167"/>
      <c r="CE177" s="168"/>
      <c r="CF177"/>
      <c r="CG177" s="167"/>
      <c r="CH177" s="168"/>
      <c r="CI177"/>
      <c r="CJ177" s="167"/>
      <c r="CK177" s="168"/>
      <c r="CL177"/>
      <c r="CM177" s="167"/>
      <c r="CN177" s="168"/>
      <c r="CO177"/>
      <c r="CP177" s="167"/>
      <c r="CQ177" s="168"/>
      <c r="CR177"/>
      <c r="CS177" s="167"/>
      <c r="CT177" s="168"/>
      <c r="CU177"/>
      <c r="CV177" s="167"/>
      <c r="CW177" s="168"/>
      <c r="CX177"/>
      <c r="CY177" s="167"/>
      <c r="CZ177" s="168"/>
      <c r="DA177"/>
      <c r="DB177" s="167"/>
      <c r="DC177" s="168"/>
      <c r="DD177"/>
      <c r="DE177" s="167"/>
      <c r="DF177" s="168"/>
      <c r="DG177"/>
      <c r="DH177" s="167"/>
      <c r="DI177" s="168"/>
      <c r="DJ177"/>
    </row>
    <row r="178" spans="1:114" ht="16.5" customHeight="1" x14ac:dyDescent="0.35">
      <c r="J178" s="1217" t="str">
        <f>+J154</f>
        <v>WEEK PRODUKSI  35</v>
      </c>
      <c r="K178" s="1218"/>
      <c r="L178" s="1219"/>
      <c r="M178" s="1217" t="str">
        <f>+M154</f>
        <v>WEEK PRODUKSI  36</v>
      </c>
      <c r="N178" s="1218"/>
      <c r="O178" s="1219"/>
      <c r="P178" s="1217" t="str">
        <f>+P154</f>
        <v>WEEK PRODUKSI  37</v>
      </c>
      <c r="Q178" s="1218"/>
      <c r="R178" s="1219"/>
      <c r="S178" s="1217" t="str">
        <f>+S154</f>
        <v>WEEK PRODUKSI  38</v>
      </c>
      <c r="T178" s="1218"/>
      <c r="U178" s="1219"/>
      <c r="V178" s="1217" t="str">
        <f>+V154</f>
        <v>WEEK PRODUKSI  39</v>
      </c>
      <c r="W178" s="1218"/>
      <c r="X178" s="1219"/>
      <c r="Y178"/>
      <c r="Z178"/>
      <c r="AA178"/>
      <c r="AB178"/>
      <c r="AC178"/>
      <c r="AD178"/>
      <c r="AE178"/>
      <c r="AF178"/>
      <c r="AG178"/>
      <c r="BJ178"/>
      <c r="BK178"/>
      <c r="BL178" s="1217" t="str">
        <f t="shared" ref="BL178" si="495">+BL154</f>
        <v>WEEK ORI  49</v>
      </c>
      <c r="BM178" s="1218"/>
      <c r="BN178" s="1219"/>
      <c r="BO178" s="1217" t="str">
        <f t="shared" ref="BO178" si="496">+BO154</f>
        <v>WEEK ORI  50</v>
      </c>
      <c r="BP178" s="1218"/>
      <c r="BQ178" s="1219"/>
      <c r="BR178" s="1217" t="str">
        <f t="shared" ref="BR178" si="497">+BR154</f>
        <v>WEEK ORI  51</v>
      </c>
      <c r="BS178" s="1218"/>
      <c r="BT178" s="1219"/>
      <c r="BU178" s="1217" t="str">
        <f t="shared" ref="BU178" si="498">+BU154</f>
        <v>WEEK ORI  52</v>
      </c>
      <c r="BV178" s="1218"/>
      <c r="BW178" s="1219"/>
      <c r="BX178" s="1217" t="str">
        <f t="shared" ref="BX178" si="499">+BX154</f>
        <v>WEEK ORI  1</v>
      </c>
      <c r="BY178" s="1218"/>
      <c r="BZ178" s="1219"/>
      <c r="CA178" s="1217" t="str">
        <f t="shared" ref="CA178" si="500">+CA154</f>
        <v>WEEK ORI  2</v>
      </c>
      <c r="CB178" s="1218"/>
      <c r="CC178" s="1219"/>
      <c r="CD178" s="1217" t="str">
        <f t="shared" ref="CD178" si="501">+CD154</f>
        <v>WEEK ORI  3</v>
      </c>
      <c r="CE178" s="1218"/>
      <c r="CF178" s="1219"/>
      <c r="CG178" s="1217" t="str">
        <f t="shared" ref="CG178" si="502">+CG154</f>
        <v>WEEK ORI  4</v>
      </c>
      <c r="CH178" s="1218"/>
      <c r="CI178" s="1219"/>
      <c r="CJ178" s="1217" t="str">
        <f t="shared" ref="CJ178" si="503">+CJ154</f>
        <v>WEEK ORI  5</v>
      </c>
      <c r="CK178" s="1218"/>
      <c r="CL178" s="1219"/>
      <c r="CM178" s="1217" t="str">
        <f t="shared" ref="CM178" si="504">+CM154</f>
        <v>WEEK ORI  6</v>
      </c>
      <c r="CN178" s="1218"/>
      <c r="CO178" s="1219"/>
      <c r="CP178" s="1217" t="str">
        <f t="shared" ref="CP178" si="505">+CP154</f>
        <v>WEEK ORI  7</v>
      </c>
      <c r="CQ178" s="1218"/>
      <c r="CR178" s="1219"/>
      <c r="CS178" s="1217" t="str">
        <f t="shared" ref="CS178" si="506">+CS154</f>
        <v>WEEK ORI  8</v>
      </c>
      <c r="CT178" s="1218"/>
      <c r="CU178" s="1219"/>
      <c r="CV178" s="1217" t="str">
        <f t="shared" ref="CV178" si="507">+CV154</f>
        <v>WEEK ORI  9</v>
      </c>
      <c r="CW178" s="1218"/>
      <c r="CX178" s="1219"/>
      <c r="CY178" s="1217" t="str">
        <f t="shared" ref="CY178" si="508">+CY154</f>
        <v>WEEK ORI  10</v>
      </c>
      <c r="CZ178" s="1218"/>
      <c r="DA178" s="1219"/>
      <c r="DB178" s="1217" t="str">
        <f t="shared" ref="DB178" si="509">+DB154</f>
        <v>WEEK ORI  12</v>
      </c>
      <c r="DC178" s="1218"/>
      <c r="DD178" s="1219"/>
      <c r="DE178" s="1217" t="str">
        <f t="shared" ref="DE178" si="510">+DE154</f>
        <v>WEEK ORI  13</v>
      </c>
      <c r="DF178" s="1218"/>
      <c r="DG178" s="1219"/>
      <c r="DH178" s="1217" t="str">
        <f t="shared" ref="DH178" si="511">+DH154</f>
        <v>WEEK ORI  14</v>
      </c>
      <c r="DI178" s="1218"/>
      <c r="DJ178" s="1219"/>
    </row>
    <row r="179" spans="1:114" ht="20.149999999999999" hidden="1" customHeight="1" x14ac:dyDescent="0.35">
      <c r="A179"/>
      <c r="B179" s="1372" t="s">
        <v>118</v>
      </c>
      <c r="C179" s="1373"/>
      <c r="D179" s="1376">
        <v>16</v>
      </c>
      <c r="E179"/>
      <c r="F179" s="7"/>
      <c r="G179" s="1198" t="s">
        <v>88</v>
      </c>
      <c r="H179" s="1199"/>
      <c r="I179" s="1200"/>
      <c r="J179" s="1204">
        <f>+J$29</f>
        <v>0</v>
      </c>
      <c r="K179" s="1205"/>
      <c r="L179" s="1206"/>
      <c r="M179" s="1204">
        <f>+M$29</f>
        <v>67248</v>
      </c>
      <c r="N179" s="1205"/>
      <c r="O179" s="1206"/>
      <c r="P179" s="1204">
        <f>+P$29</f>
        <v>55914</v>
      </c>
      <c r="Q179" s="1205"/>
      <c r="R179" s="1206"/>
      <c r="S179" s="1204">
        <f>+S$29</f>
        <v>52194</v>
      </c>
      <c r="T179" s="1205"/>
      <c r="U179" s="1206"/>
      <c r="V179" s="1204">
        <f>+V$29</f>
        <v>52548</v>
      </c>
      <c r="W179" s="1205"/>
      <c r="X179" s="1206"/>
      <c r="Y179"/>
      <c r="Z179"/>
      <c r="AA179"/>
      <c r="AB179"/>
      <c r="AC179"/>
      <c r="AD179"/>
      <c r="AE179"/>
      <c r="AF179"/>
      <c r="AG179"/>
      <c r="BJ179"/>
      <c r="BK179"/>
      <c r="BL179" s="1186">
        <f t="shared" ref="BL179:BX179" si="512">+BL$29</f>
        <v>56629.5</v>
      </c>
      <c r="BM179" s="1187"/>
      <c r="BN179" s="1188"/>
      <c r="BO179" s="1186">
        <f t="shared" ref="BO179" si="513">+BO$29</f>
        <v>59863.5</v>
      </c>
      <c r="BP179" s="1187"/>
      <c r="BQ179" s="1188"/>
      <c r="BR179" s="1186">
        <f t="shared" ref="BR179" si="514">+BR$29</f>
        <v>44239.5</v>
      </c>
      <c r="BS179" s="1187"/>
      <c r="BT179" s="1188"/>
      <c r="BU179" s="1186">
        <f t="shared" ref="BU179" si="515">+BU$29</f>
        <v>80077.5</v>
      </c>
      <c r="BV179" s="1187"/>
      <c r="BW179" s="1188"/>
      <c r="BX179" s="1186">
        <f t="shared" si="512"/>
        <v>25533.599999999999</v>
      </c>
      <c r="BY179" s="1187"/>
      <c r="BZ179" s="1188"/>
      <c r="CA179" s="1186">
        <f t="shared" ref="CA179" si="516">+CA$29</f>
        <v>9849.6</v>
      </c>
      <c r="CB179" s="1187"/>
      <c r="CC179" s="1188"/>
      <c r="CD179" s="1186">
        <f t="shared" ref="CD179" si="517">+CD$29</f>
        <v>9003.6</v>
      </c>
      <c r="CE179" s="1187"/>
      <c r="CF179" s="1188"/>
      <c r="CG179" s="1186">
        <f t="shared" ref="CG179:CJ179" si="518">+CG$29</f>
        <v>13899.599999999999</v>
      </c>
      <c r="CH179" s="1187"/>
      <c r="CI179" s="1188"/>
      <c r="CJ179" s="1186">
        <f t="shared" si="518"/>
        <v>15645.599999999999</v>
      </c>
      <c r="CK179" s="1187"/>
      <c r="CL179" s="1188"/>
      <c r="CM179" s="1186">
        <f t="shared" ref="CM179" si="519">+CM$29</f>
        <v>10498.5</v>
      </c>
      <c r="CN179" s="1187"/>
      <c r="CO179" s="1188"/>
      <c r="CP179" s="1186">
        <f t="shared" ref="CP179" si="520">+CP$29</f>
        <v>10960.5</v>
      </c>
      <c r="CQ179" s="1187"/>
      <c r="CR179" s="1188"/>
      <c r="CS179" s="1186">
        <f t="shared" ref="CS179" si="521">+CS$29</f>
        <v>10210.5</v>
      </c>
      <c r="CT179" s="1187"/>
      <c r="CU179" s="1188"/>
      <c r="CV179" s="1186">
        <f t="shared" ref="CV179" si="522">+CV$29</f>
        <v>10210.5</v>
      </c>
      <c r="CW179" s="1187"/>
      <c r="CX179" s="1188"/>
      <c r="CY179" s="1186">
        <f t="shared" ref="CY179" si="523">+CY$29</f>
        <v>63454.5</v>
      </c>
      <c r="CZ179" s="1187"/>
      <c r="DA179" s="1188"/>
      <c r="DB179" s="1186">
        <f t="shared" ref="DB179" si="524">+DB$29</f>
        <v>63454.5</v>
      </c>
      <c r="DC179" s="1187"/>
      <c r="DD179" s="1188"/>
      <c r="DE179" s="1186">
        <f t="shared" ref="DE179" si="525">+DE$29</f>
        <v>63454.5</v>
      </c>
      <c r="DF179" s="1187"/>
      <c r="DG179" s="1188"/>
      <c r="DH179" s="1186">
        <f t="shared" ref="DH179" si="526">+DH$29</f>
        <v>63454.5</v>
      </c>
      <c r="DI179" s="1187"/>
      <c r="DJ179" s="1188"/>
    </row>
    <row r="180" spans="1:114" ht="20.149999999999999" customHeight="1" x14ac:dyDescent="0.35">
      <c r="A180"/>
      <c r="B180" s="1374"/>
      <c r="C180" s="1375"/>
      <c r="D180" s="1377"/>
      <c r="E180" s="7"/>
      <c r="F180" s="7"/>
      <c r="G180" s="1198" t="s">
        <v>119</v>
      </c>
      <c r="H180" s="1199"/>
      <c r="I180" s="1200"/>
      <c r="J180" s="1204">
        <f>K$29</f>
        <v>0</v>
      </c>
      <c r="K180" s="1205"/>
      <c r="L180" s="1206"/>
      <c r="M180" s="1204">
        <f>N$29</f>
        <v>0</v>
      </c>
      <c r="N180" s="1205"/>
      <c r="O180" s="1206"/>
      <c r="P180" s="1204">
        <f>Q$29</f>
        <v>0</v>
      </c>
      <c r="Q180" s="1205"/>
      <c r="R180" s="1206"/>
      <c r="S180" s="1204">
        <f>T$29</f>
        <v>9462</v>
      </c>
      <c r="T180" s="1205"/>
      <c r="U180" s="1206"/>
      <c r="V180" s="1204">
        <f>W$29</f>
        <v>12324</v>
      </c>
      <c r="W180" s="1205"/>
      <c r="X180" s="1206"/>
      <c r="Y180"/>
      <c r="Z180"/>
      <c r="AA180"/>
      <c r="AB180"/>
      <c r="AC180"/>
      <c r="AD180"/>
      <c r="AE180"/>
      <c r="AF180"/>
      <c r="AG180"/>
      <c r="BJ180"/>
      <c r="BK180"/>
      <c r="BL180" s="1186">
        <f>BM175</f>
        <v>0</v>
      </c>
      <c r="BM180" s="1187"/>
      <c r="BN180" s="1188"/>
      <c r="BO180" s="1186">
        <f t="shared" ref="BO180" si="527">BP175</f>
        <v>0</v>
      </c>
      <c r="BP180" s="1187"/>
      <c r="BQ180" s="1188"/>
      <c r="BR180" s="1186">
        <f t="shared" ref="BR180" si="528">BS175</f>
        <v>0</v>
      </c>
      <c r="BS180" s="1187"/>
      <c r="BT180" s="1188"/>
      <c r="BU180" s="1186">
        <f t="shared" ref="BU180" si="529">BV175</f>
        <v>2464.8000000000002</v>
      </c>
      <c r="BV180" s="1187"/>
      <c r="BW180" s="1188"/>
      <c r="BX180" s="1186">
        <f t="shared" ref="BX180" si="530">BY175</f>
        <v>2464.8000000000002</v>
      </c>
      <c r="BY180" s="1187"/>
      <c r="BZ180" s="1188"/>
      <c r="CA180" s="1186">
        <f t="shared" ref="CA180" si="531">CB175</f>
        <v>2464.8000000000002</v>
      </c>
      <c r="CB180" s="1187"/>
      <c r="CC180" s="1188"/>
      <c r="CD180" s="1186">
        <f t="shared" ref="CD180" si="532">CE175</f>
        <v>2464.8000000000002</v>
      </c>
      <c r="CE180" s="1187"/>
      <c r="CF180" s="1188"/>
      <c r="CG180" s="1186">
        <f t="shared" ref="CG180" si="533">CH175</f>
        <v>2464.8000000000002</v>
      </c>
      <c r="CH180" s="1187"/>
      <c r="CI180" s="1188"/>
      <c r="CJ180" s="1186">
        <f t="shared" ref="CJ180" si="534">CK175</f>
        <v>21903</v>
      </c>
      <c r="CK180" s="1187"/>
      <c r="CL180" s="1188"/>
      <c r="CM180" s="1186">
        <f t="shared" ref="CM180" si="535">CN175</f>
        <v>21903</v>
      </c>
      <c r="CN180" s="1187"/>
      <c r="CO180" s="1188"/>
      <c r="CP180" s="1186">
        <f t="shared" ref="CP180" si="536">CQ175</f>
        <v>21903</v>
      </c>
      <c r="CQ180" s="1187"/>
      <c r="CR180" s="1188"/>
      <c r="CS180" s="1186">
        <f t="shared" ref="CS180" si="537">CT175</f>
        <v>21903</v>
      </c>
      <c r="CT180" s="1187"/>
      <c r="CU180" s="1188"/>
      <c r="CV180" s="1186">
        <f t="shared" ref="CV180" si="538">CW175</f>
        <v>35008.5</v>
      </c>
      <c r="CW180" s="1187"/>
      <c r="CX180" s="1188"/>
      <c r="CY180" s="1186">
        <f t="shared" ref="CY180" si="539">CZ175</f>
        <v>35008.5</v>
      </c>
      <c r="CZ180" s="1187"/>
      <c r="DA180" s="1188"/>
      <c r="DB180" s="1186">
        <f t="shared" ref="DB180" si="540">DC175</f>
        <v>35008.5</v>
      </c>
      <c r="DC180" s="1187"/>
      <c r="DD180" s="1188"/>
      <c r="DE180" s="1186">
        <f t="shared" ref="DE180" si="541">DF175</f>
        <v>35008.5</v>
      </c>
      <c r="DF180" s="1187"/>
      <c r="DG180" s="1188"/>
      <c r="DH180" s="1186">
        <f t="shared" ref="DH180" si="542">DI175</f>
        <v>0</v>
      </c>
      <c r="DI180" s="1187"/>
      <c r="DJ180" s="1188"/>
    </row>
    <row r="181" spans="1:114" ht="16.5" customHeight="1" x14ac:dyDescent="0.35">
      <c r="A181"/>
      <c r="B181"/>
      <c r="C181"/>
      <c r="D181"/>
      <c r="E181" s="7"/>
      <c r="F181" s="7"/>
      <c r="G181" s="1198" t="s">
        <v>120</v>
      </c>
      <c r="H181" s="1199"/>
      <c r="I181" s="1200"/>
      <c r="J181" s="1195">
        <f>L$29</f>
        <v>0</v>
      </c>
      <c r="K181" s="1196"/>
      <c r="L181" s="1197"/>
      <c r="M181" s="1195">
        <f>O$29</f>
        <v>0</v>
      </c>
      <c r="N181" s="1196"/>
      <c r="O181" s="1197"/>
      <c r="P181" s="1195">
        <f>R$29</f>
        <v>0</v>
      </c>
      <c r="Q181" s="1196"/>
      <c r="R181" s="1197"/>
      <c r="S181" s="1195">
        <f>U$29</f>
        <v>0</v>
      </c>
      <c r="T181" s="1196"/>
      <c r="U181" s="1197"/>
      <c r="V181" s="1195">
        <f>X$29</f>
        <v>2.7151515151515153</v>
      </c>
      <c r="W181" s="1196"/>
      <c r="X181" s="1197"/>
      <c r="Y181"/>
      <c r="Z181"/>
      <c r="AA181"/>
      <c r="AB181"/>
      <c r="AC181"/>
      <c r="AD181"/>
      <c r="AE181"/>
      <c r="AF181"/>
      <c r="AG181"/>
      <c r="BJ181"/>
      <c r="BK181"/>
      <c r="BL181" s="1201">
        <f>BN175</f>
        <v>0</v>
      </c>
      <c r="BM181" s="1202"/>
      <c r="BN181" s="1203"/>
      <c r="BO181" s="1201">
        <f t="shared" ref="BO181" si="543">BQ175</f>
        <v>0</v>
      </c>
      <c r="BP181" s="1202"/>
      <c r="BQ181" s="1203"/>
      <c r="BR181" s="1201">
        <f t="shared" ref="BR181" si="544">BT175</f>
        <v>0</v>
      </c>
      <c r="BS181" s="1202"/>
      <c r="BT181" s="1203"/>
      <c r="BU181" s="1201">
        <f t="shared" ref="BU181" si="545">BW175</f>
        <v>1.0670129870129872</v>
      </c>
      <c r="BV181" s="1202"/>
      <c r="BW181" s="1203"/>
      <c r="BX181" s="1201">
        <f t="shared" ref="BX181" si="546">BZ175</f>
        <v>1.0670129870129872</v>
      </c>
      <c r="BY181" s="1202"/>
      <c r="BZ181" s="1203"/>
      <c r="CA181" s="1201">
        <f t="shared" ref="CA181" si="547">CC175</f>
        <v>1.0670129870129872</v>
      </c>
      <c r="CB181" s="1202"/>
      <c r="CC181" s="1203"/>
      <c r="CD181" s="1201">
        <f t="shared" ref="CD181" si="548">CF175</f>
        <v>1.0670129870129872</v>
      </c>
      <c r="CE181" s="1202"/>
      <c r="CF181" s="1203"/>
      <c r="CG181" s="1201">
        <f t="shared" ref="CG181" si="549">CI175</f>
        <v>1.0670129870129872</v>
      </c>
      <c r="CH181" s="1202"/>
      <c r="CI181" s="1203"/>
      <c r="CJ181" s="1201">
        <f t="shared" ref="CJ181" si="550">CL175</f>
        <v>11.588888888888889</v>
      </c>
      <c r="CK181" s="1202"/>
      <c r="CL181" s="1203"/>
      <c r="CM181" s="1201">
        <f t="shared" ref="CM181" si="551">CO175</f>
        <v>11.588888888888889</v>
      </c>
      <c r="CN181" s="1202"/>
      <c r="CO181" s="1203"/>
      <c r="CP181" s="1201">
        <f t="shared" ref="CP181" si="552">CR175</f>
        <v>9.4818181818181824</v>
      </c>
      <c r="CQ181" s="1202"/>
      <c r="CR181" s="1203"/>
      <c r="CS181" s="1201">
        <f t="shared" ref="CS181" si="553">CU175</f>
        <v>9.4818181818181824</v>
      </c>
      <c r="CT181" s="1202"/>
      <c r="CU181" s="1203"/>
      <c r="CV181" s="1201">
        <f t="shared" ref="CV181" si="554">CX175</f>
        <v>15.155194805194805</v>
      </c>
      <c r="CW181" s="1202"/>
      <c r="CX181" s="1203"/>
      <c r="CY181" s="1201">
        <f t="shared" ref="CY181" si="555">DA175</f>
        <v>15.155194805194805</v>
      </c>
      <c r="CZ181" s="1202"/>
      <c r="DA181" s="1203"/>
      <c r="DB181" s="1201">
        <f t="shared" ref="DB181" si="556">DD175</f>
        <v>15.155194805194805</v>
      </c>
      <c r="DC181" s="1202"/>
      <c r="DD181" s="1203"/>
      <c r="DE181" s="1201">
        <f t="shared" ref="DE181" si="557">DG175</f>
        <v>18.523015873015872</v>
      </c>
      <c r="DF181" s="1202"/>
      <c r="DG181" s="1203"/>
      <c r="DH181" s="1201">
        <f t="shared" ref="DH181" si="558">DJ175</f>
        <v>0</v>
      </c>
      <c r="DI181" s="1202"/>
      <c r="DJ181" s="1203"/>
    </row>
    <row r="182" spans="1:114" ht="16.5" customHeight="1" x14ac:dyDescent="0.35">
      <c r="A182"/>
      <c r="B182"/>
      <c r="C182"/>
      <c r="D182"/>
      <c r="E182" s="7"/>
      <c r="F182" s="7"/>
      <c r="G182" s="1198" t="s">
        <v>108</v>
      </c>
      <c r="H182" s="1199"/>
      <c r="I182" s="1200"/>
      <c r="J182" s="1195">
        <v>8</v>
      </c>
      <c r="K182" s="1196"/>
      <c r="L182" s="1197"/>
      <c r="M182" s="1195">
        <v>8</v>
      </c>
      <c r="N182" s="1196"/>
      <c r="O182" s="1197"/>
      <c r="P182" s="1195">
        <v>8</v>
      </c>
      <c r="Q182" s="1196"/>
      <c r="R182" s="1197"/>
      <c r="S182" s="1195">
        <v>8</v>
      </c>
      <c r="T182" s="1196"/>
      <c r="U182" s="1197"/>
      <c r="V182" s="1195">
        <v>8</v>
      </c>
      <c r="W182" s="1196"/>
      <c r="X182" s="1197"/>
      <c r="Y182"/>
      <c r="Z182"/>
      <c r="AA182"/>
      <c r="AB182"/>
      <c r="AC182"/>
      <c r="AD182"/>
      <c r="AE182"/>
      <c r="AF182"/>
      <c r="AG182"/>
      <c r="BJ182"/>
      <c r="BK182"/>
      <c r="BL182" s="1195">
        <f>+$D$179</f>
        <v>16</v>
      </c>
      <c r="BM182" s="1196"/>
      <c r="BN182" s="1197"/>
      <c r="BO182" s="1195">
        <f t="shared" ref="BO182" si="559">+$D$179</f>
        <v>16</v>
      </c>
      <c r="BP182" s="1196"/>
      <c r="BQ182" s="1197"/>
      <c r="BR182" s="1195">
        <f t="shared" ref="BR182" si="560">+$D$179</f>
        <v>16</v>
      </c>
      <c r="BS182" s="1196"/>
      <c r="BT182" s="1197"/>
      <c r="BU182" s="1195">
        <f t="shared" ref="BU182" si="561">+$D$179</f>
        <v>16</v>
      </c>
      <c r="BV182" s="1196"/>
      <c r="BW182" s="1197"/>
      <c r="BX182" s="1195">
        <f t="shared" ref="BX182" si="562">+$D$179</f>
        <v>16</v>
      </c>
      <c r="BY182" s="1196"/>
      <c r="BZ182" s="1197"/>
      <c r="CA182" s="1195">
        <f t="shared" ref="CA182" si="563">+$D$179</f>
        <v>16</v>
      </c>
      <c r="CB182" s="1196"/>
      <c r="CC182" s="1197"/>
      <c r="CD182" s="1195">
        <f t="shared" ref="CD182" si="564">+$D$179</f>
        <v>16</v>
      </c>
      <c r="CE182" s="1196"/>
      <c r="CF182" s="1197"/>
      <c r="CG182" s="1195">
        <f t="shared" ref="CG182" si="565">+$D$179</f>
        <v>16</v>
      </c>
      <c r="CH182" s="1196"/>
      <c r="CI182" s="1197"/>
      <c r="CJ182" s="1195">
        <f t="shared" ref="CJ182" si="566">+$D$179</f>
        <v>16</v>
      </c>
      <c r="CK182" s="1196"/>
      <c r="CL182" s="1197"/>
      <c r="CM182" s="1195">
        <f t="shared" ref="CM182" si="567">+$D$179</f>
        <v>16</v>
      </c>
      <c r="CN182" s="1196"/>
      <c r="CO182" s="1197"/>
      <c r="CP182" s="1195">
        <f t="shared" ref="CP182" si="568">+$D$179</f>
        <v>16</v>
      </c>
      <c r="CQ182" s="1196"/>
      <c r="CR182" s="1197"/>
      <c r="CS182" s="1195">
        <f t="shared" ref="CS182" si="569">+$D$179</f>
        <v>16</v>
      </c>
      <c r="CT182" s="1196"/>
      <c r="CU182" s="1197"/>
      <c r="CV182" s="1195">
        <f t="shared" ref="CV182" si="570">+$D$179</f>
        <v>16</v>
      </c>
      <c r="CW182" s="1196"/>
      <c r="CX182" s="1197"/>
      <c r="CY182" s="1195">
        <f t="shared" ref="CY182" si="571">+$D$179</f>
        <v>16</v>
      </c>
      <c r="CZ182" s="1196"/>
      <c r="DA182" s="1197"/>
      <c r="DB182" s="1195">
        <f t="shared" ref="DB182" si="572">+$D$179</f>
        <v>16</v>
      </c>
      <c r="DC182" s="1196"/>
      <c r="DD182" s="1197"/>
      <c r="DE182" s="1195">
        <f t="shared" ref="DE182" si="573">+$D$179</f>
        <v>16</v>
      </c>
      <c r="DF182" s="1196"/>
      <c r="DG182" s="1197"/>
      <c r="DH182" s="1195">
        <f t="shared" ref="DH182" si="574">+$D$179</f>
        <v>16</v>
      </c>
      <c r="DI182" s="1196"/>
      <c r="DJ182" s="1197"/>
    </row>
    <row r="183" spans="1:114" ht="16.5" customHeight="1" x14ac:dyDescent="0.35">
      <c r="A183"/>
      <c r="B183"/>
      <c r="C183"/>
      <c r="D183"/>
      <c r="E183" s="94"/>
      <c r="F183" s="94"/>
      <c r="G183" s="1189" t="s">
        <v>67</v>
      </c>
      <c r="H183" s="1190"/>
      <c r="I183" s="1191"/>
      <c r="J183" s="1220">
        <f>J182-J181</f>
        <v>8</v>
      </c>
      <c r="K183" s="1221"/>
      <c r="L183" s="1222"/>
      <c r="M183" s="1220">
        <f>M182-M181</f>
        <v>8</v>
      </c>
      <c r="N183" s="1221"/>
      <c r="O183" s="1222"/>
      <c r="P183" s="1220">
        <f>P182-P181</f>
        <v>8</v>
      </c>
      <c r="Q183" s="1221"/>
      <c r="R183" s="1222"/>
      <c r="S183" s="1220">
        <f>S182-S181</f>
        <v>8</v>
      </c>
      <c r="T183" s="1221"/>
      <c r="U183" s="1222"/>
      <c r="V183" s="1220">
        <f>V182-V181</f>
        <v>5.2848484848484851</v>
      </c>
      <c r="W183" s="1221"/>
      <c r="X183" s="1222"/>
      <c r="Y183"/>
      <c r="Z183"/>
      <c r="AA183"/>
      <c r="AB183"/>
      <c r="AC183"/>
      <c r="AD183"/>
      <c r="AE183"/>
      <c r="AF183"/>
      <c r="AG183"/>
      <c r="BJ183"/>
      <c r="BK183"/>
      <c r="BL183" s="1233">
        <f t="shared" ref="BL183" si="575">BL182-BL181</f>
        <v>16</v>
      </c>
      <c r="BM183" s="1234"/>
      <c r="BN183" s="1235"/>
      <c r="BO183" s="1233">
        <f t="shared" ref="BO183" si="576">BO182-BO181</f>
        <v>16</v>
      </c>
      <c r="BP183" s="1234"/>
      <c r="BQ183" s="1235"/>
      <c r="BR183" s="1233">
        <f t="shared" ref="BR183" si="577">BR182-BR181</f>
        <v>16</v>
      </c>
      <c r="BS183" s="1234"/>
      <c r="BT183" s="1235"/>
      <c r="BU183" s="1233">
        <f t="shared" ref="BU183" si="578">BU182-BU181</f>
        <v>14.932987012987013</v>
      </c>
      <c r="BV183" s="1234"/>
      <c r="BW183" s="1235"/>
      <c r="BX183" s="1233">
        <f t="shared" ref="BX183" si="579">BX182-BX181</f>
        <v>14.932987012987013</v>
      </c>
      <c r="BY183" s="1234"/>
      <c r="BZ183" s="1235"/>
      <c r="CA183" s="1233">
        <f t="shared" ref="CA183" si="580">CA182-CA181</f>
        <v>14.932987012987013</v>
      </c>
      <c r="CB183" s="1234"/>
      <c r="CC183" s="1235"/>
      <c r="CD183" s="1233">
        <f t="shared" ref="CD183" si="581">CD182-CD181</f>
        <v>14.932987012987013</v>
      </c>
      <c r="CE183" s="1234"/>
      <c r="CF183" s="1235"/>
      <c r="CG183" s="1233">
        <f t="shared" ref="CG183" si="582">CG182-CG181</f>
        <v>14.932987012987013</v>
      </c>
      <c r="CH183" s="1234"/>
      <c r="CI183" s="1235"/>
      <c r="CJ183" s="1233">
        <f t="shared" ref="CJ183" si="583">CJ182-CJ181</f>
        <v>4.4111111111111114</v>
      </c>
      <c r="CK183" s="1234"/>
      <c r="CL183" s="1235"/>
      <c r="CM183" s="1233">
        <f t="shared" ref="CM183" si="584">CM182-CM181</f>
        <v>4.4111111111111114</v>
      </c>
      <c r="CN183" s="1234"/>
      <c r="CO183" s="1235"/>
      <c r="CP183" s="1233">
        <f t="shared" ref="CP183" si="585">CP182-CP181</f>
        <v>6.5181818181818176</v>
      </c>
      <c r="CQ183" s="1234"/>
      <c r="CR183" s="1235"/>
      <c r="CS183" s="1233">
        <f t="shared" ref="CS183" si="586">CS182-CS181</f>
        <v>6.5181818181818176</v>
      </c>
      <c r="CT183" s="1234"/>
      <c r="CU183" s="1235"/>
      <c r="CV183" s="1233">
        <f t="shared" ref="CV183" si="587">CV182-CV181</f>
        <v>0.84480519480519511</v>
      </c>
      <c r="CW183" s="1234"/>
      <c r="CX183" s="1235"/>
      <c r="CY183" s="1233">
        <f t="shared" ref="CY183" si="588">CY182-CY181</f>
        <v>0.84480519480519511</v>
      </c>
      <c r="CZ183" s="1234"/>
      <c r="DA183" s="1235"/>
      <c r="DB183" s="1233">
        <f t="shared" ref="DB183" si="589">DB182-DB181</f>
        <v>0.84480519480519511</v>
      </c>
      <c r="DC183" s="1234"/>
      <c r="DD183" s="1235"/>
      <c r="DE183" s="1233">
        <f t="shared" ref="DE183" si="590">DE182-DE181</f>
        <v>-2.523015873015872</v>
      </c>
      <c r="DF183" s="1234"/>
      <c r="DG183" s="1235"/>
      <c r="DH183" s="1233">
        <f t="shared" ref="DH183" si="591">DH182-DH181</f>
        <v>16</v>
      </c>
      <c r="DI183" s="1234"/>
      <c r="DJ183" s="1235"/>
    </row>
  </sheetData>
  <mergeCells count="1254">
    <mergeCell ref="CV183:CX183"/>
    <mergeCell ref="CY183:DA183"/>
    <mergeCell ref="DB183:DD183"/>
    <mergeCell ref="DE183:DG183"/>
    <mergeCell ref="DH183:DJ183"/>
    <mergeCell ref="B136:C136"/>
    <mergeCell ref="J7:L7"/>
    <mergeCell ref="M7:AA7"/>
    <mergeCell ref="AB7:AP7"/>
    <mergeCell ref="AQ7:BK7"/>
    <mergeCell ref="BU183:BW183"/>
    <mergeCell ref="BX183:BZ183"/>
    <mergeCell ref="CA183:CC183"/>
    <mergeCell ref="CD183:CF183"/>
    <mergeCell ref="CG183:CI183"/>
    <mergeCell ref="CJ183:CL183"/>
    <mergeCell ref="CM183:CO183"/>
    <mergeCell ref="CP183:CR183"/>
    <mergeCell ref="CS183:CU183"/>
    <mergeCell ref="DE182:DG182"/>
    <mergeCell ref="DH182:DJ182"/>
    <mergeCell ref="G183:I183"/>
    <mergeCell ref="J183:L183"/>
    <mergeCell ref="M183:O183"/>
    <mergeCell ref="P183:R183"/>
    <mergeCell ref="S183:U183"/>
    <mergeCell ref="V183:X183"/>
    <mergeCell ref="BL183:BN183"/>
    <mergeCell ref="BO183:BQ183"/>
    <mergeCell ref="BR183:BT183"/>
    <mergeCell ref="CD182:CF182"/>
    <mergeCell ref="CG182:CI182"/>
    <mergeCell ref="CP182:CR182"/>
    <mergeCell ref="CS182:CU182"/>
    <mergeCell ref="CV182:CX182"/>
    <mergeCell ref="CY182:DA182"/>
    <mergeCell ref="DB182:DD182"/>
    <mergeCell ref="BL182:BN182"/>
    <mergeCell ref="BO182:BQ182"/>
    <mergeCell ref="BR182:BT182"/>
    <mergeCell ref="BU182:BW182"/>
    <mergeCell ref="BX182:BZ182"/>
    <mergeCell ref="CA182:CC182"/>
    <mergeCell ref="CM181:CO181"/>
    <mergeCell ref="CP181:CR181"/>
    <mergeCell ref="CS181:CU181"/>
    <mergeCell ref="CV181:CX181"/>
    <mergeCell ref="CY181:DA181"/>
    <mergeCell ref="DB181:DD181"/>
    <mergeCell ref="G182:I182"/>
    <mergeCell ref="J182:L182"/>
    <mergeCell ref="M182:O182"/>
    <mergeCell ref="P182:R182"/>
    <mergeCell ref="S182:U182"/>
    <mergeCell ref="V182:X182"/>
    <mergeCell ref="BL181:BN181"/>
    <mergeCell ref="BO181:BQ181"/>
    <mergeCell ref="BR181:BT181"/>
    <mergeCell ref="BU181:BW181"/>
    <mergeCell ref="BX181:BZ181"/>
    <mergeCell ref="CA181:CC181"/>
    <mergeCell ref="CD181:CF181"/>
    <mergeCell ref="CG181:CI181"/>
    <mergeCell ref="CJ181:CL181"/>
    <mergeCell ref="CJ182:CL182"/>
    <mergeCell ref="CM182:CO182"/>
    <mergeCell ref="G181:I181"/>
    <mergeCell ref="J181:L181"/>
    <mergeCell ref="M181:O181"/>
    <mergeCell ref="P181:R181"/>
    <mergeCell ref="S181:U181"/>
    <mergeCell ref="V181:X181"/>
    <mergeCell ref="DE181:DG181"/>
    <mergeCell ref="DH181:DJ181"/>
    <mergeCell ref="DE179:DG179"/>
    <mergeCell ref="DH179:DJ179"/>
    <mergeCell ref="G180:I180"/>
    <mergeCell ref="J180:L180"/>
    <mergeCell ref="M180:O180"/>
    <mergeCell ref="P180:R180"/>
    <mergeCell ref="S180:U180"/>
    <mergeCell ref="V180:X180"/>
    <mergeCell ref="BL180:BN180"/>
    <mergeCell ref="BO180:BQ180"/>
    <mergeCell ref="BR180:BT180"/>
    <mergeCell ref="CD179:CF179"/>
    <mergeCell ref="CG179:CI179"/>
    <mergeCell ref="CJ179:CL179"/>
    <mergeCell ref="CM179:CO179"/>
    <mergeCell ref="CP179:CR179"/>
    <mergeCell ref="CS179:CU179"/>
    <mergeCell ref="CV179:CX179"/>
    <mergeCell ref="CY179:DA179"/>
    <mergeCell ref="DB179:DD179"/>
    <mergeCell ref="BL179:BN179"/>
    <mergeCell ref="BO179:BQ179"/>
    <mergeCell ref="BR179:BT179"/>
    <mergeCell ref="BU179:BW179"/>
    <mergeCell ref="BX179:BZ179"/>
    <mergeCell ref="CA179:CC179"/>
    <mergeCell ref="CV180:CX180"/>
    <mergeCell ref="CY180:DA180"/>
    <mergeCell ref="DB180:DD180"/>
    <mergeCell ref="DE180:DG180"/>
    <mergeCell ref="DH180:DJ180"/>
    <mergeCell ref="B179:C180"/>
    <mergeCell ref="D179:D180"/>
    <mergeCell ref="G179:I179"/>
    <mergeCell ref="J179:L179"/>
    <mergeCell ref="M179:O179"/>
    <mergeCell ref="P179:R179"/>
    <mergeCell ref="S179:U179"/>
    <mergeCell ref="V179:X179"/>
    <mergeCell ref="BU180:BW180"/>
    <mergeCell ref="BX180:BZ180"/>
    <mergeCell ref="CA180:CC180"/>
    <mergeCell ref="CD180:CF180"/>
    <mergeCell ref="CG180:CI180"/>
    <mergeCell ref="CJ180:CL180"/>
    <mergeCell ref="CM180:CO180"/>
    <mergeCell ref="CP180:CR180"/>
    <mergeCell ref="CS180:CU180"/>
    <mergeCell ref="BL178:BN178"/>
    <mergeCell ref="BO178:BQ178"/>
    <mergeCell ref="CC169:CC171"/>
    <mergeCell ref="CF169:CF171"/>
    <mergeCell ref="CI169:CI171"/>
    <mergeCell ref="CL169:CL171"/>
    <mergeCell ref="CO169:CO171"/>
    <mergeCell ref="CR169:CR171"/>
    <mergeCell ref="CU169:CU171"/>
    <mergeCell ref="CX169:CX171"/>
    <mergeCell ref="DA169:DA171"/>
    <mergeCell ref="BN169:BN171"/>
    <mergeCell ref="BQ169:BQ171"/>
    <mergeCell ref="BT169:BT171"/>
    <mergeCell ref="BW169:BW171"/>
    <mergeCell ref="BZ169:BZ171"/>
    <mergeCell ref="CS178:CU178"/>
    <mergeCell ref="CV178:CX178"/>
    <mergeCell ref="CY178:DA178"/>
    <mergeCell ref="DB178:DD178"/>
    <mergeCell ref="DE178:DG178"/>
    <mergeCell ref="DH178:DJ178"/>
    <mergeCell ref="D169:D171"/>
    <mergeCell ref="E169:E171"/>
    <mergeCell ref="F169:F171"/>
    <mergeCell ref="G169:G171"/>
    <mergeCell ref="H169:H171"/>
    <mergeCell ref="I169:I171"/>
    <mergeCell ref="L169:L171"/>
    <mergeCell ref="O169:O171"/>
    <mergeCell ref="R169:R171"/>
    <mergeCell ref="U169:U171"/>
    <mergeCell ref="X169:X171"/>
    <mergeCell ref="BR178:BT178"/>
    <mergeCell ref="BU178:BW178"/>
    <mergeCell ref="BX178:BZ178"/>
    <mergeCell ref="CA178:CC178"/>
    <mergeCell ref="CD178:CF178"/>
    <mergeCell ref="CG178:CI178"/>
    <mergeCell ref="CJ178:CL178"/>
    <mergeCell ref="CM178:CO178"/>
    <mergeCell ref="CP178:CR178"/>
    <mergeCell ref="DD169:DD171"/>
    <mergeCell ref="DG169:DG171"/>
    <mergeCell ref="DJ169:DJ171"/>
    <mergeCell ref="A175:I176"/>
    <mergeCell ref="J178:L178"/>
    <mergeCell ref="M178:O178"/>
    <mergeCell ref="P178:R178"/>
    <mergeCell ref="S178:U178"/>
    <mergeCell ref="V178:X178"/>
    <mergeCell ref="CF166:CF168"/>
    <mergeCell ref="CI166:CI168"/>
    <mergeCell ref="CL166:CL168"/>
    <mergeCell ref="CO166:CO168"/>
    <mergeCell ref="BN166:BN168"/>
    <mergeCell ref="BQ166:BQ168"/>
    <mergeCell ref="BT166:BT168"/>
    <mergeCell ref="BW166:BW168"/>
    <mergeCell ref="DJ163:DJ165"/>
    <mergeCell ref="D166:D168"/>
    <mergeCell ref="E166:E168"/>
    <mergeCell ref="F166:F168"/>
    <mergeCell ref="G166:G168"/>
    <mergeCell ref="H166:H168"/>
    <mergeCell ref="I166:I168"/>
    <mergeCell ref="L166:L168"/>
    <mergeCell ref="O166:O168"/>
    <mergeCell ref="R166:R168"/>
    <mergeCell ref="U166:U168"/>
    <mergeCell ref="X166:X168"/>
    <mergeCell ref="BW163:BW165"/>
    <mergeCell ref="BZ163:BZ165"/>
    <mergeCell ref="CC163:CC165"/>
    <mergeCell ref="CF163:CF165"/>
    <mergeCell ref="CI163:CI165"/>
    <mergeCell ref="CL163:CL165"/>
    <mergeCell ref="CO163:CO165"/>
    <mergeCell ref="CR163:CR165"/>
    <mergeCell ref="CU163:CU165"/>
    <mergeCell ref="BN163:BN165"/>
    <mergeCell ref="DA166:DA168"/>
    <mergeCell ref="DD166:DD168"/>
    <mergeCell ref="DG166:DG168"/>
    <mergeCell ref="DJ166:DJ168"/>
    <mergeCell ref="CR166:CR168"/>
    <mergeCell ref="CU166:CU168"/>
    <mergeCell ref="CX166:CX168"/>
    <mergeCell ref="CU160:CU162"/>
    <mergeCell ref="CX160:CX162"/>
    <mergeCell ref="DA160:DA162"/>
    <mergeCell ref="DD160:DD162"/>
    <mergeCell ref="DG160:DG162"/>
    <mergeCell ref="DJ160:DJ162"/>
    <mergeCell ref="D163:D165"/>
    <mergeCell ref="E163:E165"/>
    <mergeCell ref="F163:F165"/>
    <mergeCell ref="G163:G165"/>
    <mergeCell ref="H163:H165"/>
    <mergeCell ref="I163:I165"/>
    <mergeCell ref="L163:L165"/>
    <mergeCell ref="O163:O165"/>
    <mergeCell ref="R163:R165"/>
    <mergeCell ref="U163:U165"/>
    <mergeCell ref="X163:X165"/>
    <mergeCell ref="BT160:BT162"/>
    <mergeCell ref="BW160:BW162"/>
    <mergeCell ref="BZ160:BZ162"/>
    <mergeCell ref="CC160:CC162"/>
    <mergeCell ref="CF160:CF162"/>
    <mergeCell ref="CI160:CI162"/>
    <mergeCell ref="BZ166:BZ168"/>
    <mergeCell ref="CC166:CC168"/>
    <mergeCell ref="CL160:CL162"/>
    <mergeCell ref="CO160:CO162"/>
    <mergeCell ref="CR160:CR162"/>
    <mergeCell ref="BN160:BN162"/>
    <mergeCell ref="BQ160:BQ162"/>
    <mergeCell ref="CX163:CX165"/>
    <mergeCell ref="DA163:DA165"/>
    <mergeCell ref="DD163:DD165"/>
    <mergeCell ref="DG163:DG165"/>
    <mergeCell ref="D160:D162"/>
    <mergeCell ref="E160:E162"/>
    <mergeCell ref="F160:F162"/>
    <mergeCell ref="G160:G162"/>
    <mergeCell ref="H160:H162"/>
    <mergeCell ref="I160:I162"/>
    <mergeCell ref="L160:L162"/>
    <mergeCell ref="O160:O162"/>
    <mergeCell ref="R160:R162"/>
    <mergeCell ref="U160:U162"/>
    <mergeCell ref="X160:X162"/>
    <mergeCell ref="BQ163:BQ165"/>
    <mergeCell ref="BT163:BT165"/>
    <mergeCell ref="DH156:DI156"/>
    <mergeCell ref="J157:K157"/>
    <mergeCell ref="M157:N157"/>
    <mergeCell ref="P157:Q157"/>
    <mergeCell ref="S157:T157"/>
    <mergeCell ref="V157:W157"/>
    <mergeCell ref="BL157:BM157"/>
    <mergeCell ref="BU156:BV156"/>
    <mergeCell ref="BX156:BY156"/>
    <mergeCell ref="CA156:CB156"/>
    <mergeCell ref="CD156:CE156"/>
    <mergeCell ref="CG156:CH156"/>
    <mergeCell ref="CJ156:CK156"/>
    <mergeCell ref="CM156:CN156"/>
    <mergeCell ref="CP156:CQ156"/>
    <mergeCell ref="CS156:CT156"/>
    <mergeCell ref="CP157:CQ157"/>
    <mergeCell ref="CS157:CT157"/>
    <mergeCell ref="CV157:CW157"/>
    <mergeCell ref="CY157:CZ157"/>
    <mergeCell ref="DB157:DC157"/>
    <mergeCell ref="DE157:DF157"/>
    <mergeCell ref="DH157:DI157"/>
    <mergeCell ref="CG157:CH157"/>
    <mergeCell ref="CJ157:CK157"/>
    <mergeCell ref="CM157:CN157"/>
    <mergeCell ref="J156:K156"/>
    <mergeCell ref="M156:N156"/>
    <mergeCell ref="P156:Q156"/>
    <mergeCell ref="S156:T156"/>
    <mergeCell ref="V156:W156"/>
    <mergeCell ref="BL156:BM156"/>
    <mergeCell ref="BO156:BP156"/>
    <mergeCell ref="BR156:BS156"/>
    <mergeCell ref="CA155:CB155"/>
    <mergeCell ref="CD155:CE155"/>
    <mergeCell ref="CG155:CH155"/>
    <mergeCell ref="CJ155:CK155"/>
    <mergeCell ref="CM155:CN155"/>
    <mergeCell ref="CP155:CQ155"/>
    <mergeCell ref="CS155:CT155"/>
    <mergeCell ref="BO157:BP157"/>
    <mergeCell ref="BR157:BS157"/>
    <mergeCell ref="BU157:BV157"/>
    <mergeCell ref="BX157:BY157"/>
    <mergeCell ref="CA157:CB157"/>
    <mergeCell ref="CD157:CE157"/>
    <mergeCell ref="CV155:CW155"/>
    <mergeCell ref="CY155:CZ155"/>
    <mergeCell ref="CV156:CW156"/>
    <mergeCell ref="CY156:CZ156"/>
    <mergeCell ref="CM154:CO154"/>
    <mergeCell ref="CP154:CR154"/>
    <mergeCell ref="CS154:CU154"/>
    <mergeCell ref="CV154:CX154"/>
    <mergeCell ref="CY154:DA154"/>
    <mergeCell ref="DB154:DD154"/>
    <mergeCell ref="DE154:DG154"/>
    <mergeCell ref="BL154:BN154"/>
    <mergeCell ref="BO154:BQ154"/>
    <mergeCell ref="BR154:BT154"/>
    <mergeCell ref="BU154:BW154"/>
    <mergeCell ref="BX154:BZ154"/>
    <mergeCell ref="CA154:CC154"/>
    <mergeCell ref="CD154:CF154"/>
    <mergeCell ref="DB155:DC155"/>
    <mergeCell ref="DE155:DF155"/>
    <mergeCell ref="CJ154:CL154"/>
    <mergeCell ref="BX155:BY155"/>
    <mergeCell ref="CG154:CI154"/>
    <mergeCell ref="DB156:DC156"/>
    <mergeCell ref="DE156:DF156"/>
    <mergeCell ref="DH155:DI155"/>
    <mergeCell ref="J153:R153"/>
    <mergeCell ref="BL153:BW153"/>
    <mergeCell ref="BX153:CL153"/>
    <mergeCell ref="CM153:CX153"/>
    <mergeCell ref="CY153:DJ153"/>
    <mergeCell ref="J154:L154"/>
    <mergeCell ref="M154:O154"/>
    <mergeCell ref="P154:R154"/>
    <mergeCell ref="S154:U154"/>
    <mergeCell ref="V154:X154"/>
    <mergeCell ref="A153:A158"/>
    <mergeCell ref="B153:B158"/>
    <mergeCell ref="C153:C158"/>
    <mergeCell ref="D153:D158"/>
    <mergeCell ref="E153:E158"/>
    <mergeCell ref="F153:F158"/>
    <mergeCell ref="G153:G158"/>
    <mergeCell ref="H153:H158"/>
    <mergeCell ref="I153:I158"/>
    <mergeCell ref="DH154:DJ154"/>
    <mergeCell ref="J155:K155"/>
    <mergeCell ref="M155:N155"/>
    <mergeCell ref="P155:Q155"/>
    <mergeCell ref="S155:T155"/>
    <mergeCell ref="V155:W155"/>
    <mergeCell ref="BL155:BM155"/>
    <mergeCell ref="BO155:BP155"/>
    <mergeCell ref="BR155:BS155"/>
    <mergeCell ref="BU155:BV155"/>
    <mergeCell ref="CY37:DA37"/>
    <mergeCell ref="DB37:DD37"/>
    <mergeCell ref="DE37:DG37"/>
    <mergeCell ref="DH37:DJ37"/>
    <mergeCell ref="CY34:DA34"/>
    <mergeCell ref="DB34:DD34"/>
    <mergeCell ref="DE34:DG34"/>
    <mergeCell ref="DH34:DJ34"/>
    <mergeCell ref="CY35:DA35"/>
    <mergeCell ref="DB35:DD35"/>
    <mergeCell ref="DE35:DG35"/>
    <mergeCell ref="DH35:DJ35"/>
    <mergeCell ref="CY36:DA36"/>
    <mergeCell ref="DB36:DD36"/>
    <mergeCell ref="DE36:DG36"/>
    <mergeCell ref="DH36:DJ36"/>
    <mergeCell ref="DA23:DA25"/>
    <mergeCell ref="DD23:DD25"/>
    <mergeCell ref="DG23:DG25"/>
    <mergeCell ref="DJ23:DJ25"/>
    <mergeCell ref="CY32:DA32"/>
    <mergeCell ref="DB32:DD32"/>
    <mergeCell ref="DE32:DG32"/>
    <mergeCell ref="DH32:DJ32"/>
    <mergeCell ref="CY33:DA33"/>
    <mergeCell ref="DB33:DD33"/>
    <mergeCell ref="DE33:DG33"/>
    <mergeCell ref="DH33:DJ33"/>
    <mergeCell ref="DJ14:DJ16"/>
    <mergeCell ref="DA17:DA19"/>
    <mergeCell ref="DD17:DD19"/>
    <mergeCell ref="DG17:DG19"/>
    <mergeCell ref="DJ17:DJ19"/>
    <mergeCell ref="DA20:DA22"/>
    <mergeCell ref="DD20:DD22"/>
    <mergeCell ref="DG20:DG22"/>
    <mergeCell ref="DJ20:DJ22"/>
    <mergeCell ref="CY10:CZ10"/>
    <mergeCell ref="DB10:DC10"/>
    <mergeCell ref="DE10:DF10"/>
    <mergeCell ref="DH10:DI10"/>
    <mergeCell ref="CY11:CZ11"/>
    <mergeCell ref="DB11:DC11"/>
    <mergeCell ref="DE11:DF11"/>
    <mergeCell ref="DH11:DI11"/>
    <mergeCell ref="DA14:DA16"/>
    <mergeCell ref="DD14:DD16"/>
    <mergeCell ref="DG14:DG16"/>
    <mergeCell ref="CY7:DJ7"/>
    <mergeCell ref="CY8:DA8"/>
    <mergeCell ref="DB8:DD8"/>
    <mergeCell ref="DE8:DG8"/>
    <mergeCell ref="DH8:DJ8"/>
    <mergeCell ref="CY9:CZ9"/>
    <mergeCell ref="DB9:DC9"/>
    <mergeCell ref="DE9:DF9"/>
    <mergeCell ref="DH9:DI9"/>
    <mergeCell ref="CM36:CO36"/>
    <mergeCell ref="CP36:CR36"/>
    <mergeCell ref="CS36:CU36"/>
    <mergeCell ref="CV36:CX36"/>
    <mergeCell ref="CM37:CO37"/>
    <mergeCell ref="CP37:CR37"/>
    <mergeCell ref="CS37:CU37"/>
    <mergeCell ref="CV37:CX37"/>
    <mergeCell ref="CM34:CO34"/>
    <mergeCell ref="CP34:CR34"/>
    <mergeCell ref="CS34:CU34"/>
    <mergeCell ref="CV34:CX34"/>
    <mergeCell ref="CM35:CO35"/>
    <mergeCell ref="CP35:CR35"/>
    <mergeCell ref="CS35:CU35"/>
    <mergeCell ref="CV35:CX35"/>
    <mergeCell ref="CM32:CO32"/>
    <mergeCell ref="CP32:CR32"/>
    <mergeCell ref="CS32:CU32"/>
    <mergeCell ref="CV32:CX32"/>
    <mergeCell ref="CM33:CO33"/>
    <mergeCell ref="CP33:CR33"/>
    <mergeCell ref="CS33:CU33"/>
    <mergeCell ref="CV33:CX33"/>
    <mergeCell ref="CO20:CO22"/>
    <mergeCell ref="CR20:CR22"/>
    <mergeCell ref="CU20:CU22"/>
    <mergeCell ref="CX20:CX22"/>
    <mergeCell ref="CO23:CO25"/>
    <mergeCell ref="CR23:CR25"/>
    <mergeCell ref="CU23:CU25"/>
    <mergeCell ref="CX23:CX25"/>
    <mergeCell ref="CO14:CO16"/>
    <mergeCell ref="CR14:CR16"/>
    <mergeCell ref="CU14:CU16"/>
    <mergeCell ref="CX14:CX16"/>
    <mergeCell ref="CO17:CO19"/>
    <mergeCell ref="CR17:CR19"/>
    <mergeCell ref="CU17:CU19"/>
    <mergeCell ref="CX17:CX19"/>
    <mergeCell ref="CM10:CN10"/>
    <mergeCell ref="CP10:CQ10"/>
    <mergeCell ref="CS10:CT10"/>
    <mergeCell ref="CV10:CW10"/>
    <mergeCell ref="CM11:CN11"/>
    <mergeCell ref="CP11:CQ11"/>
    <mergeCell ref="CS11:CT11"/>
    <mergeCell ref="CV11:CW11"/>
    <mergeCell ref="BX7:CL7"/>
    <mergeCell ref="CM7:CX7"/>
    <mergeCell ref="CM8:CO8"/>
    <mergeCell ref="CP8:CR8"/>
    <mergeCell ref="CS8:CU8"/>
    <mergeCell ref="CV8:CX8"/>
    <mergeCell ref="CM9:CN9"/>
    <mergeCell ref="CP9:CQ9"/>
    <mergeCell ref="CS9:CT9"/>
    <mergeCell ref="CV9:CW9"/>
    <mergeCell ref="CJ8:CL8"/>
    <mergeCell ref="CJ9:CK9"/>
    <mergeCell ref="CJ10:CK10"/>
    <mergeCell ref="CJ11:CK11"/>
    <mergeCell ref="CL14:CL16"/>
    <mergeCell ref="CL17:CL19"/>
    <mergeCell ref="CL20:CL22"/>
    <mergeCell ref="CL23:CL25"/>
    <mergeCell ref="CJ32:CL32"/>
    <mergeCell ref="CJ33:CL33"/>
    <mergeCell ref="CJ34:CL34"/>
    <mergeCell ref="CJ35:CL35"/>
    <mergeCell ref="CJ36:CL36"/>
    <mergeCell ref="CJ37:CL37"/>
    <mergeCell ref="BX34:BZ34"/>
    <mergeCell ref="CA34:CC34"/>
    <mergeCell ref="CD34:CF34"/>
    <mergeCell ref="CG34:CI34"/>
    <mergeCell ref="BX35:BZ35"/>
    <mergeCell ref="CA35:CC35"/>
    <mergeCell ref="CD35:CF35"/>
    <mergeCell ref="CG35:CI35"/>
    <mergeCell ref="BX36:BZ36"/>
    <mergeCell ref="CA36:CC36"/>
    <mergeCell ref="CD36:CF36"/>
    <mergeCell ref="CG36:CI36"/>
    <mergeCell ref="BZ23:BZ25"/>
    <mergeCell ref="CC23:CC25"/>
    <mergeCell ref="CG32:CI32"/>
    <mergeCell ref="BX33:BZ33"/>
    <mergeCell ref="CA33:CC33"/>
    <mergeCell ref="CD33:CF33"/>
    <mergeCell ref="CG33:CI33"/>
    <mergeCell ref="CI14:CI16"/>
    <mergeCell ref="BZ17:BZ19"/>
    <mergeCell ref="CC17:CC19"/>
    <mergeCell ref="CF17:CF19"/>
    <mergeCell ref="CI17:CI19"/>
    <mergeCell ref="BZ20:BZ22"/>
    <mergeCell ref="CC20:CC22"/>
    <mergeCell ref="CF20:CF22"/>
    <mergeCell ref="CI20:CI22"/>
    <mergeCell ref="BX37:BZ37"/>
    <mergeCell ref="CA37:CC37"/>
    <mergeCell ref="CD37:CF37"/>
    <mergeCell ref="CG37:CI37"/>
    <mergeCell ref="BL37:BN37"/>
    <mergeCell ref="BO37:BQ37"/>
    <mergeCell ref="BR37:BT37"/>
    <mergeCell ref="BU37:BW37"/>
    <mergeCell ref="BX8:BZ8"/>
    <mergeCell ref="CA8:CC8"/>
    <mergeCell ref="CD8:CF8"/>
    <mergeCell ref="CG8:CI8"/>
    <mergeCell ref="BX9:BY9"/>
    <mergeCell ref="CA9:CB9"/>
    <mergeCell ref="CD9:CE9"/>
    <mergeCell ref="CG9:CH9"/>
    <mergeCell ref="BX10:BY10"/>
    <mergeCell ref="CA10:CB10"/>
    <mergeCell ref="CD10:CE10"/>
    <mergeCell ref="CG10:CH10"/>
    <mergeCell ref="BX11:BY11"/>
    <mergeCell ref="CA11:CB11"/>
    <mergeCell ref="CD11:CE11"/>
    <mergeCell ref="CG11:CH11"/>
    <mergeCell ref="BZ14:BZ16"/>
    <mergeCell ref="CC14:CC16"/>
    <mergeCell ref="CF14:CF16"/>
    <mergeCell ref="BL35:BN35"/>
    <mergeCell ref="BO35:BQ35"/>
    <mergeCell ref="BR35:BT35"/>
    <mergeCell ref="BU35:BW35"/>
    <mergeCell ref="BU11:BV11"/>
    <mergeCell ref="CF23:CF25"/>
    <mergeCell ref="CI23:CI25"/>
    <mergeCell ref="CA32:CC32"/>
    <mergeCell ref="CD32:CF32"/>
    <mergeCell ref="BC36:BE36"/>
    <mergeCell ref="BF36:BH36"/>
    <mergeCell ref="BI36:BK36"/>
    <mergeCell ref="BL36:BN36"/>
    <mergeCell ref="BO36:BQ36"/>
    <mergeCell ref="BR36:BT36"/>
    <mergeCell ref="BU36:BW36"/>
    <mergeCell ref="BL33:BN33"/>
    <mergeCell ref="BO33:BQ33"/>
    <mergeCell ref="BR33:BT33"/>
    <mergeCell ref="BU33:BW33"/>
    <mergeCell ref="BC34:BE34"/>
    <mergeCell ref="BF34:BH34"/>
    <mergeCell ref="BI34:BK34"/>
    <mergeCell ref="BL34:BN34"/>
    <mergeCell ref="BO34:BQ34"/>
    <mergeCell ref="BR34:BT34"/>
    <mergeCell ref="BU34:BW34"/>
    <mergeCell ref="BL32:BN32"/>
    <mergeCell ref="BO32:BQ32"/>
    <mergeCell ref="BR32:BT32"/>
    <mergeCell ref="BU32:BW32"/>
    <mergeCell ref="BC37:BE37"/>
    <mergeCell ref="BF37:BH37"/>
    <mergeCell ref="BI37:BK37"/>
    <mergeCell ref="AW8:AY8"/>
    <mergeCell ref="AW9:AX9"/>
    <mergeCell ref="AW10:AX10"/>
    <mergeCell ref="AW11:AX11"/>
    <mergeCell ref="AY14:AY16"/>
    <mergeCell ref="AY17:AY19"/>
    <mergeCell ref="AZ37:BB37"/>
    <mergeCell ref="AZ36:BB36"/>
    <mergeCell ref="AW36:AY36"/>
    <mergeCell ref="AW37:AY37"/>
    <mergeCell ref="BC32:BE32"/>
    <mergeCell ref="BC33:BE33"/>
    <mergeCell ref="BF33:BH33"/>
    <mergeCell ref="BI33:BK33"/>
    <mergeCell ref="BC35:BE35"/>
    <mergeCell ref="BF35:BH35"/>
    <mergeCell ref="BI35:BK35"/>
    <mergeCell ref="AY20:AY22"/>
    <mergeCell ref="AY23:AY25"/>
    <mergeCell ref="AW32:AY32"/>
    <mergeCell ref="AZ35:BB35"/>
    <mergeCell ref="AZ33:BB33"/>
    <mergeCell ref="AZ34:BB34"/>
    <mergeCell ref="AZ32:BB32"/>
    <mergeCell ref="AW33:AY33"/>
    <mergeCell ref="AW34:AY34"/>
    <mergeCell ref="AW35:AY35"/>
    <mergeCell ref="BF32:BH32"/>
    <mergeCell ref="BI32:BK32"/>
    <mergeCell ref="BX32:BZ32"/>
    <mergeCell ref="BB23:BB25"/>
    <mergeCell ref="BE23:BE25"/>
    <mergeCell ref="BH23:BH25"/>
    <mergeCell ref="BK23:BK25"/>
    <mergeCell ref="BN23:BN25"/>
    <mergeCell ref="BQ23:BQ25"/>
    <mergeCell ref="BT23:BT25"/>
    <mergeCell ref="BW23:BW25"/>
    <mergeCell ref="BW14:BW16"/>
    <mergeCell ref="BB17:BB19"/>
    <mergeCell ref="BE17:BE19"/>
    <mergeCell ref="BH17:BH19"/>
    <mergeCell ref="BK17:BK19"/>
    <mergeCell ref="BN17:BN19"/>
    <mergeCell ref="BQ17:BQ19"/>
    <mergeCell ref="BT17:BT19"/>
    <mergeCell ref="BW17:BW19"/>
    <mergeCell ref="BB20:BB22"/>
    <mergeCell ref="BE20:BE22"/>
    <mergeCell ref="BH20:BH22"/>
    <mergeCell ref="BK20:BK22"/>
    <mergeCell ref="BN20:BN22"/>
    <mergeCell ref="BQ20:BQ22"/>
    <mergeCell ref="BT20:BT22"/>
    <mergeCell ref="BB14:BB16"/>
    <mergeCell ref="BE14:BE16"/>
    <mergeCell ref="BH14:BH16"/>
    <mergeCell ref="BK14:BK16"/>
    <mergeCell ref="BN14:BN16"/>
    <mergeCell ref="BQ14:BQ16"/>
    <mergeCell ref="BT14:BT16"/>
    <mergeCell ref="BW20:BW22"/>
    <mergeCell ref="AZ9:BA9"/>
    <mergeCell ref="BC9:BD9"/>
    <mergeCell ref="BF9:BG9"/>
    <mergeCell ref="BI9:BJ9"/>
    <mergeCell ref="BL9:BM9"/>
    <mergeCell ref="BO9:BP9"/>
    <mergeCell ref="BR9:BS9"/>
    <mergeCell ref="BU9:BV9"/>
    <mergeCell ref="AZ10:BA10"/>
    <mergeCell ref="BC10:BD10"/>
    <mergeCell ref="BF10:BG10"/>
    <mergeCell ref="BI10:BJ10"/>
    <mergeCell ref="BL10:BM10"/>
    <mergeCell ref="BO10:BP10"/>
    <mergeCell ref="BR10:BS10"/>
    <mergeCell ref="BU10:BV10"/>
    <mergeCell ref="AZ11:BA11"/>
    <mergeCell ref="BC11:BD11"/>
    <mergeCell ref="BF11:BG11"/>
    <mergeCell ref="BI11:BJ11"/>
    <mergeCell ref="BL11:BM11"/>
    <mergeCell ref="BO11:BP11"/>
    <mergeCell ref="BR11:BS11"/>
    <mergeCell ref="BL7:BW7"/>
    <mergeCell ref="AZ8:BB8"/>
    <mergeCell ref="BC8:BE8"/>
    <mergeCell ref="BF8:BH8"/>
    <mergeCell ref="BI8:BK8"/>
    <mergeCell ref="BL8:BN8"/>
    <mergeCell ref="BO8:BQ8"/>
    <mergeCell ref="BR8:BT8"/>
    <mergeCell ref="BU8:BW8"/>
    <mergeCell ref="A74:A79"/>
    <mergeCell ref="B74:B79"/>
    <mergeCell ref="AN37:AP37"/>
    <mergeCell ref="AQ37:AS37"/>
    <mergeCell ref="AT37:AV37"/>
    <mergeCell ref="A42:A47"/>
    <mergeCell ref="B42:B47"/>
    <mergeCell ref="C42:C47"/>
    <mergeCell ref="E42:E47"/>
    <mergeCell ref="F42:F47"/>
    <mergeCell ref="G42:G47"/>
    <mergeCell ref="V37:X37"/>
    <mergeCell ref="Y37:AA37"/>
    <mergeCell ref="AB37:AD37"/>
    <mergeCell ref="AE37:AG37"/>
    <mergeCell ref="AH37:AJ37"/>
    <mergeCell ref="AK37:AM37"/>
    <mergeCell ref="AH36:AJ36"/>
    <mergeCell ref="AK36:AM36"/>
    <mergeCell ref="AN36:AP36"/>
    <mergeCell ref="AQ36:AS36"/>
    <mergeCell ref="AT36:AV36"/>
    <mergeCell ref="G37:I37"/>
    <mergeCell ref="J37:L37"/>
    <mergeCell ref="M37:O37"/>
    <mergeCell ref="P37:R37"/>
    <mergeCell ref="S37:U37"/>
    <mergeCell ref="G36:I36"/>
    <mergeCell ref="J36:L36"/>
    <mergeCell ref="M36:O36"/>
    <mergeCell ref="P36:R36"/>
    <mergeCell ref="S36:U36"/>
    <mergeCell ref="V36:X36"/>
    <mergeCell ref="Y36:AA36"/>
    <mergeCell ref="AB36:AD36"/>
    <mergeCell ref="AE36:AG36"/>
    <mergeCell ref="AT34:AV34"/>
    <mergeCell ref="G35:I35"/>
    <mergeCell ref="J35:L35"/>
    <mergeCell ref="M35:O35"/>
    <mergeCell ref="P35:R35"/>
    <mergeCell ref="S35:U35"/>
    <mergeCell ref="V35:X35"/>
    <mergeCell ref="Y35:AA35"/>
    <mergeCell ref="V34:X34"/>
    <mergeCell ref="Y34:AA34"/>
    <mergeCell ref="AB34:AD34"/>
    <mergeCell ref="AE34:AG34"/>
    <mergeCell ref="AH34:AJ34"/>
    <mergeCell ref="AK34:AM34"/>
    <mergeCell ref="AT35:AV35"/>
    <mergeCell ref="AB35:AD35"/>
    <mergeCell ref="AE35:AG35"/>
    <mergeCell ref="AH35:AJ35"/>
    <mergeCell ref="AK35:AM35"/>
    <mergeCell ref="AT32:AV32"/>
    <mergeCell ref="B33:C34"/>
    <mergeCell ref="D33:D34"/>
    <mergeCell ref="G33:I33"/>
    <mergeCell ref="J33:L33"/>
    <mergeCell ref="M33:O33"/>
    <mergeCell ref="AH33:AJ33"/>
    <mergeCell ref="AK33:AM33"/>
    <mergeCell ref="AN33:AP33"/>
    <mergeCell ref="AQ33:AS33"/>
    <mergeCell ref="AT33:AV33"/>
    <mergeCell ref="G34:I34"/>
    <mergeCell ref="J34:L34"/>
    <mergeCell ref="M34:O34"/>
    <mergeCell ref="P34:R34"/>
    <mergeCell ref="S34:U34"/>
    <mergeCell ref="P33:R33"/>
    <mergeCell ref="S33:U33"/>
    <mergeCell ref="V33:X33"/>
    <mergeCell ref="Y33:AA33"/>
    <mergeCell ref="AB33:AD33"/>
    <mergeCell ref="AE33:AG33"/>
    <mergeCell ref="AN34:AP34"/>
    <mergeCell ref="AQ34:AS34"/>
    <mergeCell ref="P32:R32"/>
    <mergeCell ref="S32:U32"/>
    <mergeCell ref="V32:X32"/>
    <mergeCell ref="Y32:AA32"/>
    <mergeCell ref="AB32:AD32"/>
    <mergeCell ref="AE32:AG32"/>
    <mergeCell ref="AD23:AD25"/>
    <mergeCell ref="AG23:AG25"/>
    <mergeCell ref="AJ23:AJ25"/>
    <mergeCell ref="AM23:AM25"/>
    <mergeCell ref="AP23:AP25"/>
    <mergeCell ref="AS23:AS25"/>
    <mergeCell ref="L23:L25"/>
    <mergeCell ref="O23:O25"/>
    <mergeCell ref="R23:R25"/>
    <mergeCell ref="U23:U25"/>
    <mergeCell ref="X23:X25"/>
    <mergeCell ref="AA23:AA25"/>
    <mergeCell ref="AH32:AJ32"/>
    <mergeCell ref="AK32:AM32"/>
    <mergeCell ref="AN32:AP32"/>
    <mergeCell ref="AQ32:AS32"/>
    <mergeCell ref="AM20:AM22"/>
    <mergeCell ref="AP20:AP22"/>
    <mergeCell ref="AV23:AV25"/>
    <mergeCell ref="AS20:AS22"/>
    <mergeCell ref="AV20:AV22"/>
    <mergeCell ref="AD20:AD22"/>
    <mergeCell ref="AG20:AG22"/>
    <mergeCell ref="AJ20:AJ22"/>
    <mergeCell ref="O20:O22"/>
    <mergeCell ref="R20:R22"/>
    <mergeCell ref="U20:U22"/>
    <mergeCell ref="D17:D19"/>
    <mergeCell ref="E17:E19"/>
    <mergeCell ref="F17:F19"/>
    <mergeCell ref="G17:G19"/>
    <mergeCell ref="H17:H19"/>
    <mergeCell ref="I17:I19"/>
    <mergeCell ref="AV17:AV19"/>
    <mergeCell ref="AD17:AD19"/>
    <mergeCell ref="AG17:AG19"/>
    <mergeCell ref="D23:D25"/>
    <mergeCell ref="E23:E25"/>
    <mergeCell ref="F23:F25"/>
    <mergeCell ref="G23:G25"/>
    <mergeCell ref="H23:H25"/>
    <mergeCell ref="I23:I25"/>
    <mergeCell ref="AJ17:AJ19"/>
    <mergeCell ref="AM17:AM19"/>
    <mergeCell ref="AP17:AP19"/>
    <mergeCell ref="AS17:AS19"/>
    <mergeCell ref="L17:L19"/>
    <mergeCell ref="D14:D16"/>
    <mergeCell ref="E14:E16"/>
    <mergeCell ref="F14:F16"/>
    <mergeCell ref="G14:G16"/>
    <mergeCell ref="H14:H16"/>
    <mergeCell ref="I14:I16"/>
    <mergeCell ref="L14:L16"/>
    <mergeCell ref="O14:O16"/>
    <mergeCell ref="R14:R16"/>
    <mergeCell ref="G7:G12"/>
    <mergeCell ref="AT8:AV8"/>
    <mergeCell ref="J9:K9"/>
    <mergeCell ref="M9:N9"/>
    <mergeCell ref="P9:Q9"/>
    <mergeCell ref="S9:T9"/>
    <mergeCell ref="V9:W9"/>
    <mergeCell ref="Y9:Z9"/>
    <mergeCell ref="S8:U8"/>
    <mergeCell ref="AM14:AM16"/>
    <mergeCell ref="AP14:AP16"/>
    <mergeCell ref="AS14:AS16"/>
    <mergeCell ref="AV14:AV16"/>
    <mergeCell ref="AE8:AG8"/>
    <mergeCell ref="AH8:AJ8"/>
    <mergeCell ref="J8:L8"/>
    <mergeCell ref="M8:O8"/>
    <mergeCell ref="P8:R8"/>
    <mergeCell ref="AT9:AU9"/>
    <mergeCell ref="U14:U16"/>
    <mergeCell ref="X14:X16"/>
    <mergeCell ref="AA14:AA16"/>
    <mergeCell ref="AD14:AD16"/>
    <mergeCell ref="AG14:AG16"/>
    <mergeCell ref="AJ14:AJ16"/>
    <mergeCell ref="A7:A12"/>
    <mergeCell ref="B7:B12"/>
    <mergeCell ref="C7:C12"/>
    <mergeCell ref="D7:D12"/>
    <mergeCell ref="E7:E12"/>
    <mergeCell ref="F7:F12"/>
    <mergeCell ref="AK8:AM8"/>
    <mergeCell ref="AN8:AP8"/>
    <mergeCell ref="AQ8:AS8"/>
    <mergeCell ref="J10:K10"/>
    <mergeCell ref="M10:N10"/>
    <mergeCell ref="P10:Q10"/>
    <mergeCell ref="S10:T10"/>
    <mergeCell ref="V10:W10"/>
    <mergeCell ref="Y10:Z10"/>
    <mergeCell ref="AB10:AC10"/>
    <mergeCell ref="AE10:AF10"/>
    <mergeCell ref="AH10:AI10"/>
    <mergeCell ref="AK10:AL10"/>
    <mergeCell ref="AN10:AO10"/>
    <mergeCell ref="AQ10:AR10"/>
    <mergeCell ref="H7:H12"/>
    <mergeCell ref="I7:I12"/>
    <mergeCell ref="V8:X8"/>
    <mergeCell ref="Y8:AA8"/>
    <mergeCell ref="AB8:AD8"/>
    <mergeCell ref="J11:K11"/>
    <mergeCell ref="M11:N11"/>
    <mergeCell ref="P11:Q11"/>
    <mergeCell ref="S11:T11"/>
    <mergeCell ref="V11:W11"/>
    <mergeCell ref="Y11:Z11"/>
    <mergeCell ref="A110:A115"/>
    <mergeCell ref="B110:B115"/>
    <mergeCell ref="C110:C115"/>
    <mergeCell ref="D110:D115"/>
    <mergeCell ref="E110:E115"/>
    <mergeCell ref="F110:F115"/>
    <mergeCell ref="G110:G115"/>
    <mergeCell ref="H110:H115"/>
    <mergeCell ref="I110:I115"/>
    <mergeCell ref="J110:R110"/>
    <mergeCell ref="D20:D22"/>
    <mergeCell ref="E20:E22"/>
    <mergeCell ref="F20:F22"/>
    <mergeCell ref="G20:G22"/>
    <mergeCell ref="H20:H22"/>
    <mergeCell ref="I20:I22"/>
    <mergeCell ref="L20:L22"/>
    <mergeCell ref="O17:O19"/>
    <mergeCell ref="R17:R19"/>
    <mergeCell ref="U17:U19"/>
    <mergeCell ref="X17:X19"/>
    <mergeCell ref="AA17:AA19"/>
    <mergeCell ref="A29:I30"/>
    <mergeCell ref="J32:L32"/>
    <mergeCell ref="M32:O32"/>
    <mergeCell ref="BL110:BW110"/>
    <mergeCell ref="J114:K114"/>
    <mergeCell ref="M114:N114"/>
    <mergeCell ref="P114:Q114"/>
    <mergeCell ref="S114:T114"/>
    <mergeCell ref="V114:W114"/>
    <mergeCell ref="BL114:BM114"/>
    <mergeCell ref="J112:K112"/>
    <mergeCell ref="M112:N112"/>
    <mergeCell ref="P112:Q112"/>
    <mergeCell ref="S112:T112"/>
    <mergeCell ref="V112:W112"/>
    <mergeCell ref="BL112:BM112"/>
    <mergeCell ref="BO112:BP112"/>
    <mergeCell ref="BR112:BS112"/>
    <mergeCell ref="BU112:BV112"/>
    <mergeCell ref="BX110:CL110"/>
    <mergeCell ref="BX112:BY112"/>
    <mergeCell ref="CJ111:CL111"/>
    <mergeCell ref="CM110:CX110"/>
    <mergeCell ref="CY110:DJ110"/>
    <mergeCell ref="J111:L111"/>
    <mergeCell ref="M111:O111"/>
    <mergeCell ref="P111:R111"/>
    <mergeCell ref="S111:U111"/>
    <mergeCell ref="V111:X111"/>
    <mergeCell ref="DH111:DJ111"/>
    <mergeCell ref="DE111:DG111"/>
    <mergeCell ref="BL111:BN111"/>
    <mergeCell ref="BO111:BQ111"/>
    <mergeCell ref="BR111:BT111"/>
    <mergeCell ref="BU111:BW111"/>
    <mergeCell ref="AB9:AC9"/>
    <mergeCell ref="AE9:AF9"/>
    <mergeCell ref="AH9:AI9"/>
    <mergeCell ref="AK9:AL9"/>
    <mergeCell ref="AN9:AO9"/>
    <mergeCell ref="AQ9:AR9"/>
    <mergeCell ref="AT10:AU10"/>
    <mergeCell ref="AT11:AU11"/>
    <mergeCell ref="X20:X22"/>
    <mergeCell ref="AA20:AA22"/>
    <mergeCell ref="AN35:AP35"/>
    <mergeCell ref="AQ35:AS35"/>
    <mergeCell ref="AB11:AC11"/>
    <mergeCell ref="AE11:AF11"/>
    <mergeCell ref="AH11:AI11"/>
    <mergeCell ref="AK11:AL11"/>
    <mergeCell ref="AN11:AO11"/>
    <mergeCell ref="AQ11:AR11"/>
    <mergeCell ref="CG111:CI111"/>
    <mergeCell ref="CM111:CO111"/>
    <mergeCell ref="CP111:CR111"/>
    <mergeCell ref="CS111:CU111"/>
    <mergeCell ref="CV111:CX111"/>
    <mergeCell ref="CY111:DA111"/>
    <mergeCell ref="DB111:DD111"/>
    <mergeCell ref="DB112:DC112"/>
    <mergeCell ref="BX111:BZ111"/>
    <mergeCell ref="CA111:CC111"/>
    <mergeCell ref="CD111:CF111"/>
    <mergeCell ref="DE112:DF112"/>
    <mergeCell ref="DH112:DI112"/>
    <mergeCell ref="J113:K113"/>
    <mergeCell ref="M113:N113"/>
    <mergeCell ref="P113:Q113"/>
    <mergeCell ref="S113:T113"/>
    <mergeCell ref="V113:W113"/>
    <mergeCell ref="BL113:BM113"/>
    <mergeCell ref="BO113:BP113"/>
    <mergeCell ref="BR113:BS113"/>
    <mergeCell ref="CA112:CB112"/>
    <mergeCell ref="CD112:CE112"/>
    <mergeCell ref="CG112:CH112"/>
    <mergeCell ref="CJ112:CK112"/>
    <mergeCell ref="CM112:CN112"/>
    <mergeCell ref="CP112:CQ112"/>
    <mergeCell ref="CS112:CT112"/>
    <mergeCell ref="CV112:CW112"/>
    <mergeCell ref="CY112:CZ112"/>
    <mergeCell ref="CV113:CW113"/>
    <mergeCell ref="CY113:CZ113"/>
    <mergeCell ref="DB113:DC113"/>
    <mergeCell ref="DE113:DF113"/>
    <mergeCell ref="DH113:DI113"/>
    <mergeCell ref="BU113:BV113"/>
    <mergeCell ref="BX113:BY113"/>
    <mergeCell ref="CA113:CB113"/>
    <mergeCell ref="CD113:CE113"/>
    <mergeCell ref="CG113:CH113"/>
    <mergeCell ref="CJ113:CK113"/>
    <mergeCell ref="CM113:CN113"/>
    <mergeCell ref="CP113:CQ113"/>
    <mergeCell ref="CS113:CT113"/>
    <mergeCell ref="DE114:DF114"/>
    <mergeCell ref="DH114:DI114"/>
    <mergeCell ref="D117:D119"/>
    <mergeCell ref="E117:E119"/>
    <mergeCell ref="F117:F119"/>
    <mergeCell ref="G117:G119"/>
    <mergeCell ref="H117:H119"/>
    <mergeCell ref="I117:I119"/>
    <mergeCell ref="L117:L119"/>
    <mergeCell ref="O117:O119"/>
    <mergeCell ref="R117:R119"/>
    <mergeCell ref="U117:U119"/>
    <mergeCell ref="X117:X119"/>
    <mergeCell ref="BO114:BP114"/>
    <mergeCell ref="BR114:BS114"/>
    <mergeCell ref="BU114:BV114"/>
    <mergeCell ref="BX114:BY114"/>
    <mergeCell ref="CA114:CB114"/>
    <mergeCell ref="CD114:CE114"/>
    <mergeCell ref="CG114:CH114"/>
    <mergeCell ref="CJ114:CK114"/>
    <mergeCell ref="CM114:CN114"/>
    <mergeCell ref="CO117:CO119"/>
    <mergeCell ref="CR117:CR119"/>
    <mergeCell ref="BN117:BN119"/>
    <mergeCell ref="BQ117:BQ119"/>
    <mergeCell ref="CP114:CQ114"/>
    <mergeCell ref="CS114:CT114"/>
    <mergeCell ref="CV114:CW114"/>
    <mergeCell ref="CY114:CZ114"/>
    <mergeCell ref="DB114:DC114"/>
    <mergeCell ref="CU117:CU119"/>
    <mergeCell ref="CX117:CX119"/>
    <mergeCell ref="DA117:DA119"/>
    <mergeCell ref="DD117:DD119"/>
    <mergeCell ref="DG117:DG119"/>
    <mergeCell ref="DJ117:DJ119"/>
    <mergeCell ref="D120:D122"/>
    <mergeCell ref="E120:E122"/>
    <mergeCell ref="F120:F122"/>
    <mergeCell ref="G120:G122"/>
    <mergeCell ref="H120:H122"/>
    <mergeCell ref="I120:I122"/>
    <mergeCell ref="L120:L122"/>
    <mergeCell ref="O120:O122"/>
    <mergeCell ref="R120:R122"/>
    <mergeCell ref="U120:U122"/>
    <mergeCell ref="X120:X122"/>
    <mergeCell ref="BT117:BT119"/>
    <mergeCell ref="BW117:BW119"/>
    <mergeCell ref="BZ117:BZ119"/>
    <mergeCell ref="CC117:CC119"/>
    <mergeCell ref="CF117:CF119"/>
    <mergeCell ref="CI117:CI119"/>
    <mergeCell ref="CL117:CL119"/>
    <mergeCell ref="DG120:DG122"/>
    <mergeCell ref="DJ120:DJ122"/>
    <mergeCell ref="CR120:CR122"/>
    <mergeCell ref="CU120:CU122"/>
    <mergeCell ref="CO120:CO122"/>
    <mergeCell ref="BN120:BN122"/>
    <mergeCell ref="BQ120:BQ122"/>
    <mergeCell ref="L123:L125"/>
    <mergeCell ref="O123:O125"/>
    <mergeCell ref="R123:R125"/>
    <mergeCell ref="U123:U125"/>
    <mergeCell ref="X123:X125"/>
    <mergeCell ref="DD126:DD128"/>
    <mergeCell ref="CU123:CU125"/>
    <mergeCell ref="CX123:CX125"/>
    <mergeCell ref="BN123:BN125"/>
    <mergeCell ref="BQ123:BQ125"/>
    <mergeCell ref="BT123:BT125"/>
    <mergeCell ref="BW123:BW125"/>
    <mergeCell ref="CX120:CX122"/>
    <mergeCell ref="DA120:DA122"/>
    <mergeCell ref="DD120:DD122"/>
    <mergeCell ref="BT120:BT122"/>
    <mergeCell ref="BW126:BW128"/>
    <mergeCell ref="BZ126:BZ128"/>
    <mergeCell ref="DA123:DA125"/>
    <mergeCell ref="DD123:DD125"/>
    <mergeCell ref="BW120:BW122"/>
    <mergeCell ref="BZ120:BZ122"/>
    <mergeCell ref="CC120:CC122"/>
    <mergeCell ref="CF120:CF122"/>
    <mergeCell ref="CI120:CI122"/>
    <mergeCell ref="CL120:CL122"/>
    <mergeCell ref="BQ126:BQ128"/>
    <mergeCell ref="BT126:BT128"/>
    <mergeCell ref="CY135:DA135"/>
    <mergeCell ref="DB135:DD135"/>
    <mergeCell ref="DE135:DG135"/>
    <mergeCell ref="DH135:DJ135"/>
    <mergeCell ref="DG123:DG125"/>
    <mergeCell ref="DJ123:DJ125"/>
    <mergeCell ref="D126:D128"/>
    <mergeCell ref="E126:E128"/>
    <mergeCell ref="F126:F128"/>
    <mergeCell ref="G126:G128"/>
    <mergeCell ref="H126:H128"/>
    <mergeCell ref="I126:I128"/>
    <mergeCell ref="L126:L128"/>
    <mergeCell ref="O126:O128"/>
    <mergeCell ref="R126:R128"/>
    <mergeCell ref="U126:U128"/>
    <mergeCell ref="X126:X128"/>
    <mergeCell ref="BZ123:BZ125"/>
    <mergeCell ref="CC123:CC125"/>
    <mergeCell ref="CF123:CF125"/>
    <mergeCell ref="CI123:CI125"/>
    <mergeCell ref="CL123:CL125"/>
    <mergeCell ref="CO123:CO125"/>
    <mergeCell ref="CR123:CR125"/>
    <mergeCell ref="D123:D125"/>
    <mergeCell ref="E123:E125"/>
    <mergeCell ref="F123:F125"/>
    <mergeCell ref="G123:G125"/>
    <mergeCell ref="BR135:BT135"/>
    <mergeCell ref="BU135:BW135"/>
    <mergeCell ref="H123:H125"/>
    <mergeCell ref="I123:I125"/>
    <mergeCell ref="BX135:BZ135"/>
    <mergeCell ref="CA135:CC135"/>
    <mergeCell ref="CD135:CF135"/>
    <mergeCell ref="CG135:CI135"/>
    <mergeCell ref="CJ135:CL135"/>
    <mergeCell ref="CM135:CO135"/>
    <mergeCell ref="DE136:DG136"/>
    <mergeCell ref="DH136:DJ136"/>
    <mergeCell ref="DB136:DD136"/>
    <mergeCell ref="CP135:CR135"/>
    <mergeCell ref="DG126:DG128"/>
    <mergeCell ref="DJ126:DJ128"/>
    <mergeCell ref="A132:I133"/>
    <mergeCell ref="J135:L135"/>
    <mergeCell ref="M135:O135"/>
    <mergeCell ref="P135:R135"/>
    <mergeCell ref="S135:U135"/>
    <mergeCell ref="V135:X135"/>
    <mergeCell ref="BL135:BN135"/>
    <mergeCell ref="BO135:BQ135"/>
    <mergeCell ref="CC126:CC128"/>
    <mergeCell ref="CF126:CF128"/>
    <mergeCell ref="CI126:CI128"/>
    <mergeCell ref="CL126:CL128"/>
    <mergeCell ref="CO126:CO128"/>
    <mergeCell ref="CR126:CR128"/>
    <mergeCell ref="CU126:CU128"/>
    <mergeCell ref="CX126:CX128"/>
    <mergeCell ref="DA126:DA128"/>
    <mergeCell ref="BN126:BN128"/>
    <mergeCell ref="CS135:CU135"/>
    <mergeCell ref="CV135:CX135"/>
    <mergeCell ref="G137:I137"/>
    <mergeCell ref="J137:L137"/>
    <mergeCell ref="M137:O137"/>
    <mergeCell ref="P137:R137"/>
    <mergeCell ref="S137:U137"/>
    <mergeCell ref="V137:X137"/>
    <mergeCell ref="BL137:BN137"/>
    <mergeCell ref="BO137:BQ137"/>
    <mergeCell ref="BR137:BT137"/>
    <mergeCell ref="CD136:CF136"/>
    <mergeCell ref="CG136:CI136"/>
    <mergeCell ref="CJ136:CL136"/>
    <mergeCell ref="CM136:CO136"/>
    <mergeCell ref="CP136:CR136"/>
    <mergeCell ref="CS136:CU136"/>
    <mergeCell ref="CV136:CX136"/>
    <mergeCell ref="CY136:DA136"/>
    <mergeCell ref="BL136:BN136"/>
    <mergeCell ref="BO136:BQ136"/>
    <mergeCell ref="BR136:BT136"/>
    <mergeCell ref="BU136:BW136"/>
    <mergeCell ref="CV137:CX137"/>
    <mergeCell ref="CY137:DA137"/>
    <mergeCell ref="BX136:BZ136"/>
    <mergeCell ref="CA136:CC136"/>
    <mergeCell ref="G136:I136"/>
    <mergeCell ref="J136:L136"/>
    <mergeCell ref="M136:O136"/>
    <mergeCell ref="P136:R136"/>
    <mergeCell ref="S136:U136"/>
    <mergeCell ref="V136:X136"/>
    <mergeCell ref="CJ138:CL138"/>
    <mergeCell ref="BX139:BZ139"/>
    <mergeCell ref="CA139:CC139"/>
    <mergeCell ref="CM138:CO138"/>
    <mergeCell ref="DB137:DD137"/>
    <mergeCell ref="DE137:DG137"/>
    <mergeCell ref="DH137:DJ137"/>
    <mergeCell ref="G138:I138"/>
    <mergeCell ref="J138:L138"/>
    <mergeCell ref="M138:O138"/>
    <mergeCell ref="P138:R138"/>
    <mergeCell ref="S138:U138"/>
    <mergeCell ref="V138:X138"/>
    <mergeCell ref="BU137:BW137"/>
    <mergeCell ref="BX137:BZ137"/>
    <mergeCell ref="CA137:CC137"/>
    <mergeCell ref="CD137:CF137"/>
    <mergeCell ref="CG137:CI137"/>
    <mergeCell ref="CJ137:CL137"/>
    <mergeCell ref="CM137:CO137"/>
    <mergeCell ref="CP137:CR137"/>
    <mergeCell ref="CS137:CU137"/>
    <mergeCell ref="DH138:DJ138"/>
    <mergeCell ref="BU138:BW138"/>
    <mergeCell ref="BX138:BZ138"/>
    <mergeCell ref="CA138:CC138"/>
    <mergeCell ref="CP138:CR138"/>
    <mergeCell ref="CS138:CU138"/>
    <mergeCell ref="CV138:CX138"/>
    <mergeCell ref="CY138:DA138"/>
    <mergeCell ref="DB138:DD138"/>
    <mergeCell ref="DE138:DG138"/>
    <mergeCell ref="BX140:BZ140"/>
    <mergeCell ref="CA140:CC140"/>
    <mergeCell ref="CD140:CF140"/>
    <mergeCell ref="CG140:CI140"/>
    <mergeCell ref="G139:I139"/>
    <mergeCell ref="J139:L139"/>
    <mergeCell ref="M139:O139"/>
    <mergeCell ref="P139:R139"/>
    <mergeCell ref="S139:U139"/>
    <mergeCell ref="V139:X139"/>
    <mergeCell ref="BL138:BN138"/>
    <mergeCell ref="BO138:BQ138"/>
    <mergeCell ref="BR138:BT138"/>
    <mergeCell ref="BO139:BQ139"/>
    <mergeCell ref="BR139:BT139"/>
    <mergeCell ref="CD138:CF138"/>
    <mergeCell ref="CG138:CI138"/>
    <mergeCell ref="CJ140:CL140"/>
    <mergeCell ref="CM140:CO140"/>
    <mergeCell ref="CP140:CR140"/>
    <mergeCell ref="CS140:CU140"/>
    <mergeCell ref="DE139:DG139"/>
    <mergeCell ref="DH139:DJ139"/>
    <mergeCell ref="G140:I140"/>
    <mergeCell ref="J140:L140"/>
    <mergeCell ref="M140:O140"/>
    <mergeCell ref="P140:R140"/>
    <mergeCell ref="S140:U140"/>
    <mergeCell ref="V140:X140"/>
    <mergeCell ref="BL140:BN140"/>
    <mergeCell ref="BO140:BQ140"/>
    <mergeCell ref="BR140:BT140"/>
    <mergeCell ref="CD139:CF139"/>
    <mergeCell ref="CG139:CI139"/>
    <mergeCell ref="CJ139:CL139"/>
    <mergeCell ref="CM139:CO139"/>
    <mergeCell ref="CP139:CR139"/>
    <mergeCell ref="CS139:CU139"/>
    <mergeCell ref="CV139:CX139"/>
    <mergeCell ref="CY139:DA139"/>
    <mergeCell ref="DB139:DD139"/>
    <mergeCell ref="BL139:BN139"/>
    <mergeCell ref="BU139:BW139"/>
    <mergeCell ref="CV140:CX140"/>
    <mergeCell ref="CY140:DA140"/>
    <mergeCell ref="DB140:DD140"/>
    <mergeCell ref="DE140:DG140"/>
    <mergeCell ref="DH140:DJ140"/>
    <mergeCell ref="BU140:BW140"/>
  </mergeCells>
  <phoneticPr fontId="20" type="noConversion"/>
  <conditionalFormatting sqref="J133:X133">
    <cfRule type="cellIs" dxfId="277" priority="23" operator="greaterThan">
      <formula>0</formula>
    </cfRule>
    <cfRule type="cellIs" dxfId="276" priority="24" operator="lessThan">
      <formula>0</formula>
    </cfRule>
  </conditionalFormatting>
  <conditionalFormatting sqref="J140:X140">
    <cfRule type="cellIs" dxfId="275" priority="15" operator="lessThan">
      <formula>0</formula>
    </cfRule>
    <cfRule type="cellIs" dxfId="274" priority="16" operator="greaterThan">
      <formula>0</formula>
    </cfRule>
  </conditionalFormatting>
  <conditionalFormatting sqref="J176:X176">
    <cfRule type="cellIs" dxfId="273" priority="11" operator="greaterThan">
      <formula>0</formula>
    </cfRule>
    <cfRule type="cellIs" dxfId="272" priority="12" operator="lessThan">
      <formula>0</formula>
    </cfRule>
  </conditionalFormatting>
  <conditionalFormatting sqref="J183:X183">
    <cfRule type="cellIs" dxfId="271" priority="3" operator="lessThan">
      <formula>0</formula>
    </cfRule>
    <cfRule type="cellIs" dxfId="270" priority="4" operator="greaterThan">
      <formula>0</formula>
    </cfRule>
  </conditionalFormatting>
  <conditionalFormatting sqref="J30:Y30">
    <cfRule type="cellIs" dxfId="269" priority="38" operator="greaterThan">
      <formula>0</formula>
    </cfRule>
    <cfRule type="cellIs" dxfId="268" priority="39" operator="lessThan">
      <formula>0</formula>
    </cfRule>
  </conditionalFormatting>
  <conditionalFormatting sqref="J37:AZ37">
    <cfRule type="cellIs" dxfId="267" priority="28" operator="lessThan">
      <formula>0</formula>
    </cfRule>
    <cfRule type="cellIs" dxfId="266" priority="29" operator="greaterThan">
      <formula>0</formula>
    </cfRule>
  </conditionalFormatting>
  <conditionalFormatting sqref="K14:K29">
    <cfRule type="expression" dxfId="265" priority="34">
      <formula>K14&lt;J14</formula>
    </cfRule>
  </conditionalFormatting>
  <conditionalFormatting sqref="K117:K132">
    <cfRule type="expression" dxfId="264" priority="21">
      <formula>K117&lt;J117</formula>
    </cfRule>
  </conditionalFormatting>
  <conditionalFormatting sqref="K160:K175">
    <cfRule type="expression" dxfId="263" priority="9">
      <formula>K160&lt;J160</formula>
    </cfRule>
  </conditionalFormatting>
  <conditionalFormatting sqref="N14:N29 Q14:Q29 T14:T29 W14:W29 BA14:BA29 BD14:BD29 BG14:BG29 BJ14:BJ29 BM14:BM29 BP14:BP29 BS14:BS29 BV14:BV29 BY14:BY29 CB14:CB29 CE14:CE29 CH14:CH29 CK14:CK29 CN14:CN29 CQ14:CQ29 CT14:CT29 CW14:CW29 CZ14:CZ29 DC14:DC29 DF14:DF29 DI14:DI29">
    <cfRule type="expression" dxfId="262" priority="33">
      <formula>N14&lt;M14</formula>
    </cfRule>
  </conditionalFormatting>
  <conditionalFormatting sqref="N117:N132 Q117:Q132 T117:T132 W117:W132 BM117:BM132 BP117:BP132 BS117:BS132 BV117:BV132 BY117:BY132 CB117:CB132 CE117:CE132 CH117:CH132 CK117:CK132 CN117:CN132 CQ117:CQ132 CT117:CT132 CW117:CW132 CZ117:CZ132 DC117:DC132 DF117:DF132 DI117:DI132">
    <cfRule type="expression" dxfId="261" priority="20">
      <formula>N117&lt;M117</formula>
    </cfRule>
  </conditionalFormatting>
  <conditionalFormatting sqref="N160:N175 Q160:Q175 T160:T175 W160:W175 BM160:BM175 BP160:BP175 BS160:BS175 BV160:BV175 BY160:BY175 CB160:CB175 CE160:CE175 CH160:CH175 CK160:CK175 CN160:CN175 CQ160:CQ175 CT160:CT175 CW160:CW175 CZ160:CZ175 DC160:DC175 DF160:DF175 DI160:DI175">
    <cfRule type="expression" dxfId="260" priority="8">
      <formula>N160&lt;M160</formula>
    </cfRule>
  </conditionalFormatting>
  <conditionalFormatting sqref="Z14:Z30">
    <cfRule type="expression" dxfId="259" priority="35">
      <formula>Z14&lt;Y14</formula>
    </cfRule>
  </conditionalFormatting>
  <conditionalFormatting sqref="AA30:DJ30">
    <cfRule type="cellIs" dxfId="258" priority="30" operator="greaterThan">
      <formula>0</formula>
    </cfRule>
    <cfRule type="cellIs" dxfId="257" priority="31" operator="lessThan">
      <formula>0</formula>
    </cfRule>
  </conditionalFormatting>
  <conditionalFormatting sqref="AC14:AC29 AF14:AF29 AI14:AI29 AL14:AL29 AO14:AO29 AR14:AR29 AU14:AU29 AX14:AX29">
    <cfRule type="expression" dxfId="256" priority="32">
      <formula>AC14&lt;AB14</formula>
    </cfRule>
  </conditionalFormatting>
  <conditionalFormatting sqref="BC37:DJ37">
    <cfRule type="cellIs" dxfId="255" priority="25" operator="lessThan">
      <formula>0</formula>
    </cfRule>
    <cfRule type="cellIs" dxfId="254" priority="26" operator="greaterThan">
      <formula>0</formula>
    </cfRule>
  </conditionalFormatting>
  <conditionalFormatting sqref="BL133:DJ133">
    <cfRule type="cellIs" dxfId="253" priority="17" operator="greaterThan">
      <formula>0</formula>
    </cfRule>
    <cfRule type="cellIs" dxfId="252" priority="18" operator="lessThan">
      <formula>0</formula>
    </cfRule>
  </conditionalFormatting>
  <conditionalFormatting sqref="BL140:DJ140">
    <cfRule type="cellIs" dxfId="251" priority="13" operator="lessThan">
      <formula>0</formula>
    </cfRule>
    <cfRule type="cellIs" dxfId="250" priority="14" operator="greaterThan">
      <formula>0</formula>
    </cfRule>
  </conditionalFormatting>
  <conditionalFormatting sqref="BL176:DJ176">
    <cfRule type="cellIs" dxfId="249" priority="5" operator="greaterThan">
      <formula>0</formula>
    </cfRule>
    <cfRule type="cellIs" dxfId="248" priority="6" operator="lessThan">
      <formula>0</formula>
    </cfRule>
  </conditionalFormatting>
  <conditionalFormatting sqref="BL183:DJ183">
    <cfRule type="cellIs" dxfId="247" priority="1" operator="lessThan">
      <formula>0</formula>
    </cfRule>
    <cfRule type="cellIs" dxfId="246" priority="2" operator="greaterThan">
      <formula>0</formula>
    </cfRule>
  </conditionalFormatting>
  <printOptions horizontalCentered="1"/>
  <pageMargins left="0" right="0" top="0.13" bottom="0" header="0" footer="0"/>
  <pageSetup paperSize="9" scale="24" fitToHeight="0"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FE6C3-D52C-4CA0-A279-5F50746457FD}">
  <sheetPr>
    <pageSetUpPr fitToPage="1"/>
  </sheetPr>
  <dimension ref="A1:DG90"/>
  <sheetViews>
    <sheetView showGridLines="0" zoomScale="85" zoomScaleNormal="85" zoomScaleSheetLayoutView="85" workbookViewId="0">
      <pane xSplit="9" ySplit="14" topLeftCell="AW15" activePane="bottomRight" state="frozen"/>
      <selection activeCell="C47" sqref="C47"/>
      <selection pane="topRight" activeCell="C47" sqref="C47"/>
      <selection pane="bottomLeft" activeCell="C47" sqref="C47"/>
      <selection pane="bottomRight" activeCell="B6" sqref="B6"/>
    </sheetView>
  </sheetViews>
  <sheetFormatPr defaultColWidth="9.1796875" defaultRowHeight="14.5" outlineLevelRow="1" outlineLevelCol="2" x14ac:dyDescent="0.35"/>
  <cols>
    <col min="1" max="1" width="13.26953125" style="4" customWidth="1"/>
    <col min="2" max="2" width="28.81640625" style="4" bestFit="1" customWidth="1"/>
    <col min="3" max="3" width="20.453125" style="4" customWidth="1"/>
    <col min="4" max="4" width="8.1796875" style="4" customWidth="1" outlineLevel="1"/>
    <col min="5" max="5" width="9.1796875" style="4" customWidth="1" outlineLevel="1"/>
    <col min="6" max="6" width="9.54296875" style="4" customWidth="1" outlineLevel="1"/>
    <col min="7" max="8" width="9.1796875" style="4" customWidth="1" outlineLevel="1"/>
    <col min="9" max="9" width="9.1796875" style="4"/>
    <col min="10" max="10" width="15" style="5" hidden="1" customWidth="1" outlineLevel="2"/>
    <col min="11" max="11" width="11.54296875" style="5" hidden="1" customWidth="1" outlineLevel="2"/>
    <col min="12" max="12" width="12.26953125" style="6" hidden="1" customWidth="1" outlineLevel="2"/>
    <col min="13" max="14" width="10" style="5" hidden="1" customWidth="1" outlineLevel="2"/>
    <col min="15" max="15" width="12.26953125" style="6" hidden="1" customWidth="1" outlineLevel="2"/>
    <col min="16" max="16" width="10" style="5" hidden="1" customWidth="1" outlineLevel="2" collapsed="1"/>
    <col min="17" max="17" width="10" style="5" hidden="1" customWidth="1" outlineLevel="2"/>
    <col min="18" max="18" width="12.26953125" style="6" hidden="1" customWidth="1" outlineLevel="2"/>
    <col min="19" max="20" width="10" style="5" hidden="1" customWidth="1" outlineLevel="2"/>
    <col min="21" max="21" width="12.26953125" style="6" hidden="1" customWidth="1" outlineLevel="2"/>
    <col min="22" max="22" width="12.26953125" style="6" hidden="1" customWidth="1" outlineLevel="1"/>
    <col min="23" max="24" width="12.7265625" style="6" hidden="1" customWidth="1" outlineLevel="1"/>
    <col min="25" max="26" width="12.7265625" style="5" hidden="1" customWidth="1" outlineLevel="1"/>
    <col min="27" max="27" width="12.7265625" style="6" hidden="1" customWidth="1" outlineLevel="1"/>
    <col min="28" max="42" width="12.7265625" hidden="1" customWidth="1" outlineLevel="1"/>
    <col min="43" max="43" width="12.7265625" hidden="1" customWidth="1" outlineLevel="1" collapsed="1"/>
    <col min="44" max="45" width="12.7265625" hidden="1" customWidth="1" outlineLevel="1"/>
    <col min="46" max="46" width="12.7265625" hidden="1" customWidth="1" outlineLevel="1" collapsed="1"/>
    <col min="47" max="48" width="12.7265625" hidden="1" customWidth="1" outlineLevel="1"/>
    <col min="49" max="49" width="12.7265625" customWidth="1" collapsed="1"/>
    <col min="50" max="62" width="12.7265625" customWidth="1"/>
    <col min="63" max="87" width="12.7265625" style="4" customWidth="1"/>
    <col min="88" max="16384" width="9.1796875" style="4"/>
  </cols>
  <sheetData>
    <row r="1" spans="1:111" ht="17.5" x14ac:dyDescent="0.35">
      <c r="A1" s="98" t="s">
        <v>83</v>
      </c>
    </row>
    <row r="2" spans="1:111" ht="32.5" x14ac:dyDescent="0.35">
      <c r="A2" s="1" t="s">
        <v>171</v>
      </c>
      <c r="B2" s="2"/>
      <c r="C2" s="3"/>
    </row>
    <row r="3" spans="1:111" ht="15" outlineLevel="1" x14ac:dyDescent="0.35">
      <c r="A3" s="3"/>
      <c r="B3" s="3"/>
      <c r="C3" s="3"/>
    </row>
    <row r="4" spans="1:111" outlineLevel="1" x14ac:dyDescent="0.35">
      <c r="A4" s="7" t="s">
        <v>1</v>
      </c>
      <c r="B4" s="8">
        <f>+'Screen Printing'!B3</f>
        <v>46279</v>
      </c>
    </row>
    <row r="5" spans="1:111" outlineLevel="1" x14ac:dyDescent="0.35">
      <c r="A5" s="7" t="s">
        <v>2</v>
      </c>
      <c r="B5" s="8">
        <f>+'Screen Printing'!B4</f>
        <v>46277</v>
      </c>
    </row>
    <row r="6" spans="1:111" outlineLevel="1" x14ac:dyDescent="0.35">
      <c r="A6" s="7" t="s">
        <v>3</v>
      </c>
      <c r="B6" s="9">
        <v>2</v>
      </c>
    </row>
    <row r="7" spans="1:111" ht="15" outlineLevel="1" x14ac:dyDescent="0.35">
      <c r="A7" s="3"/>
      <c r="B7" s="3"/>
      <c r="C7" s="3"/>
      <c r="J7" s="10"/>
      <c r="P7" s="10"/>
    </row>
    <row r="8" spans="1:111" s="11" customFormat="1" ht="20.149999999999999" customHeight="1" x14ac:dyDescent="0.35">
      <c r="A8" s="1266" t="s">
        <v>4</v>
      </c>
      <c r="B8" s="1256" t="s">
        <v>5</v>
      </c>
      <c r="C8" s="1256" t="s">
        <v>6</v>
      </c>
      <c r="D8" s="1256" t="s">
        <v>7</v>
      </c>
      <c r="E8" s="1256" t="s">
        <v>8</v>
      </c>
      <c r="F8" s="1256" t="s">
        <v>9</v>
      </c>
      <c r="G8" s="1256" t="s">
        <v>10</v>
      </c>
      <c r="H8" s="1256" t="s">
        <v>11</v>
      </c>
      <c r="I8" s="1261" t="s">
        <v>12</v>
      </c>
      <c r="J8" s="1242" t="s">
        <v>13</v>
      </c>
      <c r="K8" s="1243"/>
      <c r="L8" s="1243"/>
      <c r="M8" s="1243"/>
      <c r="N8" s="1243"/>
      <c r="O8" s="1244"/>
      <c r="P8" s="152" t="s">
        <v>14</v>
      </c>
      <c r="Q8" s="99"/>
      <c r="R8" s="99"/>
      <c r="S8" s="99"/>
      <c r="T8" s="99"/>
      <c r="U8" s="99"/>
      <c r="V8" s="1243" t="s">
        <v>14</v>
      </c>
      <c r="W8" s="1243"/>
      <c r="X8" s="1243"/>
      <c r="Y8" s="1243"/>
      <c r="Z8" s="1243"/>
      <c r="AA8" s="1243"/>
      <c r="AB8" s="1242" t="s">
        <v>15</v>
      </c>
      <c r="AC8" s="1243"/>
      <c r="AD8" s="1243"/>
      <c r="AE8" s="1243"/>
      <c r="AF8" s="1243"/>
      <c r="AG8" s="1243"/>
      <c r="AH8" s="1243"/>
      <c r="AI8" s="1243"/>
      <c r="AJ8" s="1243"/>
      <c r="AK8" s="1243"/>
      <c r="AL8" s="1243"/>
      <c r="AM8" s="1243"/>
      <c r="AN8" s="1243"/>
      <c r="AO8" s="1243"/>
      <c r="AP8" s="1244"/>
      <c r="AQ8" s="1242" t="s">
        <v>16</v>
      </c>
      <c r="AR8" s="1243"/>
      <c r="AS8" s="1243"/>
      <c r="AT8" s="1243"/>
      <c r="AU8" s="1243"/>
      <c r="AV8" s="1243"/>
      <c r="AW8" s="1243"/>
      <c r="AX8" s="1243"/>
      <c r="AY8" s="1243"/>
      <c r="AZ8" s="1243"/>
      <c r="BA8" s="1243"/>
      <c r="BB8" s="1243"/>
      <c r="BC8" s="1243"/>
      <c r="BD8" s="1243"/>
      <c r="BE8" s="1243"/>
      <c r="BF8" s="1243"/>
      <c r="BG8" s="1243"/>
      <c r="BH8" s="1244"/>
      <c r="BI8" s="1306" t="s">
        <v>152</v>
      </c>
      <c r="BJ8" s="1306"/>
      <c r="BK8" s="1306"/>
      <c r="BL8" s="1306"/>
      <c r="BM8" s="1306"/>
      <c r="BN8" s="1306"/>
      <c r="BO8" s="1306"/>
      <c r="BP8" s="1306"/>
      <c r="BQ8" s="1306"/>
      <c r="BR8" s="1306"/>
      <c r="BS8" s="1306"/>
      <c r="BT8" s="1306"/>
      <c r="BU8" s="1242" t="s">
        <v>154</v>
      </c>
      <c r="BV8" s="1243"/>
      <c r="BW8" s="1243"/>
      <c r="BX8" s="1243"/>
      <c r="BY8" s="1243"/>
      <c r="BZ8" s="1243"/>
      <c r="CA8" s="1243"/>
      <c r="CB8" s="1243"/>
      <c r="CC8" s="1243"/>
      <c r="CD8" s="1243"/>
      <c r="CE8" s="1243"/>
      <c r="CF8" s="1243"/>
      <c r="CG8" s="1243"/>
      <c r="CH8" s="1243"/>
      <c r="CI8" s="1244"/>
      <c r="CJ8" s="1242" t="s">
        <v>180</v>
      </c>
      <c r="CK8" s="1243"/>
      <c r="CL8" s="1243"/>
      <c r="CM8" s="1243"/>
      <c r="CN8" s="1243"/>
      <c r="CO8" s="1243"/>
      <c r="CP8" s="1243"/>
      <c r="CQ8" s="1243"/>
      <c r="CR8" s="1243"/>
      <c r="CS8" s="1243"/>
      <c r="CT8" s="1243"/>
      <c r="CU8" s="1244"/>
      <c r="CV8" s="1242" t="s">
        <v>181</v>
      </c>
      <c r="CW8" s="1243"/>
      <c r="CX8" s="1243"/>
      <c r="CY8" s="1243"/>
      <c r="CZ8" s="1243"/>
      <c r="DA8" s="1243"/>
      <c r="DB8" s="1243"/>
      <c r="DC8" s="1243"/>
      <c r="DD8" s="1243"/>
      <c r="DE8" s="1243"/>
      <c r="DF8" s="1243"/>
      <c r="DG8" s="1244"/>
    </row>
    <row r="9" spans="1:111" ht="20.149999999999999" customHeight="1" x14ac:dyDescent="0.35">
      <c r="A9" s="1267"/>
      <c r="B9" s="1257"/>
      <c r="C9" s="1257"/>
      <c r="D9" s="1257"/>
      <c r="E9" s="1257"/>
      <c r="F9" s="1257"/>
      <c r="G9" s="1257"/>
      <c r="H9" s="1257"/>
      <c r="I9" s="1262"/>
      <c r="J9" s="1245" t="str">
        <f>+"WEEK  PRODUKSI  "&amp;L11</f>
        <v>WEEK  PRODUKSI  35</v>
      </c>
      <c r="K9" s="1246"/>
      <c r="L9" s="1247"/>
      <c r="M9" s="1245" t="str">
        <f>+"WEEK  PRODUKSI  "&amp;O11</f>
        <v>WEEK  PRODUKSI  36</v>
      </c>
      <c r="N9" s="1246"/>
      <c r="O9" s="1247"/>
      <c r="P9" s="1245" t="str">
        <f>+"WEEK  PRODUKSI  "&amp;R11</f>
        <v>WEEK  PRODUKSI  37</v>
      </c>
      <c r="Q9" s="1246"/>
      <c r="R9" s="1247"/>
      <c r="S9" s="1245" t="str">
        <f>+"WEEK  PRODUKSI  "&amp;U11</f>
        <v>WEEK  PRODUKSI  38</v>
      </c>
      <c r="T9" s="1246"/>
      <c r="U9" s="1247"/>
      <c r="V9" s="1245" t="str">
        <f>+"TOTAL WEEK   "&amp;U11</f>
        <v>TOTAL WEEK   38</v>
      </c>
      <c r="W9" s="1246"/>
      <c r="X9" s="1247"/>
      <c r="Y9" s="1245" t="str">
        <f>+"WEEK  PRODUKSI  "&amp;AA11</f>
        <v>WEEK  PRODUKSI  39</v>
      </c>
      <c r="Z9" s="1246"/>
      <c r="AA9" s="1246"/>
      <c r="AB9" s="1245" t="str">
        <f>+"WEEK  PRODUKSI  "&amp;AD11</f>
        <v>WEEK  PRODUKSI  40</v>
      </c>
      <c r="AC9" s="1246"/>
      <c r="AD9" s="1247"/>
      <c r="AE9" s="1245" t="str">
        <f>+"WEEK  PRODUKSI  "&amp;AG11</f>
        <v>WEEK  PRODUKSI  41</v>
      </c>
      <c r="AF9" s="1246"/>
      <c r="AG9" s="1247"/>
      <c r="AH9" s="1245" t="str">
        <f>+"WEEK  PRODUKSI  "&amp;AJ11</f>
        <v>WEEK  PRODUKSI  42</v>
      </c>
      <c r="AI9" s="1246"/>
      <c r="AJ9" s="1247"/>
      <c r="AK9" s="1245" t="str">
        <f>+"WEEK  PRODUKSI  "&amp;AM11</f>
        <v>WEEK  PRODUKSI  43</v>
      </c>
      <c r="AL9" s="1246"/>
      <c r="AM9" s="1247"/>
      <c r="AN9" s="1245" t="str">
        <f>+"WEEK  PRODUKSI  "&amp;AP11</f>
        <v>WEEK  PRODUKSI  44</v>
      </c>
      <c r="AO9" s="1246"/>
      <c r="AP9" s="1247"/>
      <c r="AQ9" s="1245" t="str">
        <f>+"WEEK  PRODUKSI  "&amp;AS11</f>
        <v>WEEK  PRODUKSI  45</v>
      </c>
      <c r="AR9" s="1246"/>
      <c r="AS9" s="1247"/>
      <c r="AT9" s="1245" t="str">
        <f>+"WEEK  PRODUKSI  + ORI  "&amp;AV11</f>
        <v>WEEK  PRODUKSI  + ORI  46</v>
      </c>
      <c r="AU9" s="1246"/>
      <c r="AV9" s="1247"/>
      <c r="AW9" s="1245" t="str">
        <f>+"WEEK ORI  "&amp;AY11</f>
        <v>WEEK ORI  45</v>
      </c>
      <c r="AX9" s="1246"/>
      <c r="AY9" s="1246"/>
      <c r="AZ9" s="1245" t="str">
        <f>+"WEEK ORI  "&amp;BB11</f>
        <v>WEEK ORI  46</v>
      </c>
      <c r="BA9" s="1246"/>
      <c r="BB9" s="1247"/>
      <c r="BC9" s="1245" t="str">
        <f>+"WEEK ORI  "&amp;BE11</f>
        <v>WEEK ORI  47</v>
      </c>
      <c r="BD9" s="1246"/>
      <c r="BE9" s="1247"/>
      <c r="BF9" s="1245" t="str">
        <f>+"WEEK ORI  "&amp;BH11</f>
        <v>WEEK ORI  48</v>
      </c>
      <c r="BG9" s="1246"/>
      <c r="BH9" s="1247"/>
      <c r="BI9" s="1245" t="str">
        <f>+"WEEK ORI  "&amp;BK11</f>
        <v>WEEK ORI  49</v>
      </c>
      <c r="BJ9" s="1246"/>
      <c r="BK9" s="1247"/>
      <c r="BL9" s="1245" t="str">
        <f>+"WEEK ORI  "&amp;BN11</f>
        <v>WEEK ORI  50</v>
      </c>
      <c r="BM9" s="1246"/>
      <c r="BN9" s="1247"/>
      <c r="BO9" s="1245" t="str">
        <f>+"WEEK ORI  "&amp;BQ11</f>
        <v>WEEK ORI  51</v>
      </c>
      <c r="BP9" s="1246"/>
      <c r="BQ9" s="1247"/>
      <c r="BR9" s="1245" t="str">
        <f>+"WEEK ORI  "&amp;BT11</f>
        <v>WEEK ORI  52</v>
      </c>
      <c r="BS9" s="1246"/>
      <c r="BT9" s="1247"/>
      <c r="BU9" s="1245" t="str">
        <f>+"WEEK ORI  "&amp;BW11</f>
        <v>WEEK ORI  1</v>
      </c>
      <c r="BV9" s="1246"/>
      <c r="BW9" s="1247"/>
      <c r="BX9" s="1245" t="str">
        <f>+"WEEK ORI  "&amp;BZ11</f>
        <v>WEEK ORI  2</v>
      </c>
      <c r="BY9" s="1246"/>
      <c r="BZ9" s="1247"/>
      <c r="CA9" s="1245" t="str">
        <f>+"WEEK ORI  "&amp;CC11</f>
        <v>WEEK ORI  3</v>
      </c>
      <c r="CB9" s="1246"/>
      <c r="CC9" s="1247"/>
      <c r="CD9" s="1245" t="str">
        <f>+"WEEK ORI  "&amp;CF11</f>
        <v>WEEK ORI  4</v>
      </c>
      <c r="CE9" s="1246"/>
      <c r="CF9" s="1247"/>
      <c r="CG9" s="1245" t="str">
        <f>+"WEEK ORI  "&amp;CI11</f>
        <v>WEEK ORI  5</v>
      </c>
      <c r="CH9" s="1246"/>
      <c r="CI9" s="1247"/>
      <c r="CJ9" s="1245" t="str">
        <f>+"WEEK ORI  "&amp;CL11</f>
        <v>WEEK ORI  6</v>
      </c>
      <c r="CK9" s="1246"/>
      <c r="CL9" s="1247"/>
      <c r="CM9" s="1245" t="str">
        <f>+"WEEK ORI  "&amp;CO11</f>
        <v>WEEK ORI  7</v>
      </c>
      <c r="CN9" s="1246"/>
      <c r="CO9" s="1247"/>
      <c r="CP9" s="1245" t="str">
        <f>+"WEEK ORI  "&amp;CR11</f>
        <v>WEEK ORI  8</v>
      </c>
      <c r="CQ9" s="1246"/>
      <c r="CR9" s="1247"/>
      <c r="CS9" s="1245" t="str">
        <f>+"WEEK ORI  "&amp;CU11</f>
        <v>WEEK ORI  9</v>
      </c>
      <c r="CT9" s="1246"/>
      <c r="CU9" s="1247"/>
      <c r="CV9" s="1245" t="str">
        <f>+"WEEK ORI  "&amp;CX11</f>
        <v>WEEK ORI  10</v>
      </c>
      <c r="CW9" s="1246"/>
      <c r="CX9" s="1247"/>
      <c r="CY9" s="1245" t="str">
        <f>+"WEEK ORI  "&amp;DA11</f>
        <v>WEEK ORI  11</v>
      </c>
      <c r="CZ9" s="1246"/>
      <c r="DA9" s="1247"/>
      <c r="DB9" s="1245" t="str">
        <f>+"WEEK ORI  "&amp;DD11</f>
        <v>WEEK ORI  12</v>
      </c>
      <c r="DC9" s="1246"/>
      <c r="DD9" s="1247"/>
      <c r="DE9" s="1245" t="str">
        <f>+"WEEK ORI  "&amp;DG11</f>
        <v>WEEK ORI  13</v>
      </c>
      <c r="DF9" s="1246"/>
      <c r="DG9" s="1247"/>
    </row>
    <row r="10" spans="1:111" ht="20.149999999999999" customHeight="1" x14ac:dyDescent="0.35">
      <c r="A10" s="1267"/>
      <c r="B10" s="1257"/>
      <c r="C10" s="1257"/>
      <c r="D10" s="1257"/>
      <c r="E10" s="1257"/>
      <c r="F10" s="1257"/>
      <c r="G10" s="1257"/>
      <c r="H10" s="1257"/>
      <c r="I10" s="1262"/>
      <c r="J10" s="1252" t="s">
        <v>17</v>
      </c>
      <c r="K10" s="1253"/>
      <c r="L10" s="12">
        <v>0</v>
      </c>
      <c r="M10" s="1252" t="s">
        <v>17</v>
      </c>
      <c r="N10" s="1253"/>
      <c r="O10" s="12">
        <v>0</v>
      </c>
      <c r="P10" s="1252" t="s">
        <v>17</v>
      </c>
      <c r="Q10" s="1253"/>
      <c r="R10" s="12">
        <v>0</v>
      </c>
      <c r="S10" s="1252" t="s">
        <v>17</v>
      </c>
      <c r="T10" s="1253"/>
      <c r="U10" s="12">
        <f>DATE(2026,1,1)+(U11-1)*7-WEEKDAY(DATE(2026,1,1),2)+6</f>
        <v>46284</v>
      </c>
      <c r="V10" s="1271" t="s">
        <v>17</v>
      </c>
      <c r="W10" s="1272"/>
      <c r="X10" s="1275">
        <f>DATE(2026,1,1)+(U11-2)*7-WEEKDAY(DATE(2026,1,1),2)+6</f>
        <v>46277</v>
      </c>
      <c r="Y10" s="1252" t="s">
        <v>17</v>
      </c>
      <c r="Z10" s="1253"/>
      <c r="AA10" s="12">
        <f>DATE(2026,1,1)+(AA11-2)*7-WEEKDAY(DATE(2026,1,1),2)+6</f>
        <v>46284</v>
      </c>
      <c r="AB10" s="1252" t="s">
        <v>17</v>
      </c>
      <c r="AC10" s="1253"/>
      <c r="AD10" s="12">
        <f>DATE(2026,1,1)+(AD11-2)*7-WEEKDAY(DATE(2026,1,1),2)+6</f>
        <v>46291</v>
      </c>
      <c r="AE10" s="1252" t="s">
        <v>17</v>
      </c>
      <c r="AF10" s="1253"/>
      <c r="AG10" s="12">
        <f>DATE(2026,1,1)+(AG11-2)*7-WEEKDAY(DATE(2026,1,1),2)+6</f>
        <v>46298</v>
      </c>
      <c r="AH10" s="1252" t="s">
        <v>17</v>
      </c>
      <c r="AI10" s="1253"/>
      <c r="AJ10" s="12">
        <f>DATE(2026,1,1)+(AJ11-2)*7-WEEKDAY(DATE(2026,1,1),2)+6</f>
        <v>46305</v>
      </c>
      <c r="AK10" s="1252" t="s">
        <v>17</v>
      </c>
      <c r="AL10" s="1253"/>
      <c r="AM10" s="12">
        <f>DATE(2026,1,1)+(AM11-2)*7-WEEKDAY(DATE(2026,1,1),2)+6</f>
        <v>46312</v>
      </c>
      <c r="AN10" s="1252" t="s">
        <v>17</v>
      </c>
      <c r="AO10" s="1253"/>
      <c r="AP10" s="12">
        <f>DATE(2026,1,1)+(AP11-2)*7-WEEKDAY(DATE(2026,1,1),2)+6</f>
        <v>46319</v>
      </c>
      <c r="AQ10" s="1252" t="s">
        <v>17</v>
      </c>
      <c r="AR10" s="1253"/>
      <c r="AS10" s="12">
        <f>DATE(2026,1,1)+(AS11-2)*7-WEEKDAY(DATE(2026,1,1),2)+6</f>
        <v>46326</v>
      </c>
      <c r="AT10" s="1252" t="s">
        <v>17</v>
      </c>
      <c r="AU10" s="1253"/>
      <c r="AV10" s="12">
        <f>DATE(2026,1,1)+(AV11-2)*7-WEEKDAY(DATE(2026,1,1),2)+6</f>
        <v>46333</v>
      </c>
      <c r="AW10" s="1252" t="s">
        <v>17</v>
      </c>
      <c r="AX10" s="1253"/>
      <c r="AY10" s="12">
        <f>DATE(2026,1,1)+(AY11-2)*7-WEEKDAY(DATE(2026,1,1),2)+6</f>
        <v>46326</v>
      </c>
      <c r="AZ10" s="1252" t="s">
        <v>17</v>
      </c>
      <c r="BA10" s="1253"/>
      <c r="BB10" s="12">
        <f>DATE(2026,1,1)+(BB11-2)*7-WEEKDAY(DATE(2026,1,1),2)+6</f>
        <v>46333</v>
      </c>
      <c r="BC10" s="1252" t="s">
        <v>17</v>
      </c>
      <c r="BD10" s="1253"/>
      <c r="BE10" s="12">
        <f>DATE(2026,1,1)+(BE11-2)*7-WEEKDAY(DATE(2026,1,1),2)+6</f>
        <v>46340</v>
      </c>
      <c r="BF10" s="1252" t="s">
        <v>17</v>
      </c>
      <c r="BG10" s="1253"/>
      <c r="BH10" s="12">
        <f>DATE(2026,1,1)+(BH11-2)*7-WEEKDAY(DATE(2026,1,1),2)+6</f>
        <v>46347</v>
      </c>
      <c r="BI10" s="1252" t="s">
        <v>17</v>
      </c>
      <c r="BJ10" s="1253"/>
      <c r="BK10" s="12">
        <f>DATE(2026,1,1)+(BK11-2)*7-WEEKDAY(DATE(2026,1,1),2)+6</f>
        <v>46354</v>
      </c>
      <c r="BL10" s="1252" t="s">
        <v>17</v>
      </c>
      <c r="BM10" s="1253"/>
      <c r="BN10" s="12">
        <f>DATE(2026,1,1)+(BN11-2)*7-WEEKDAY(DATE(2026,1,1),2)+6</f>
        <v>46361</v>
      </c>
      <c r="BO10" s="1252" t="s">
        <v>17</v>
      </c>
      <c r="BP10" s="1253"/>
      <c r="BQ10" s="12">
        <f>DATE(2026,1,1)+(BQ11-2)*7-WEEKDAY(DATE(2026,1,1),2)+6</f>
        <v>46368</v>
      </c>
      <c r="BR10" s="1252" t="s">
        <v>17</v>
      </c>
      <c r="BS10" s="1253"/>
      <c r="BT10" s="12">
        <f>DATE(2026,1,1)+(BT11-2)*7-WEEKDAY(DATE(2026,1,1),2)+6</f>
        <v>46375</v>
      </c>
      <c r="BU10" s="1252" t="s">
        <v>17</v>
      </c>
      <c r="BV10" s="1253"/>
      <c r="BW10" s="12">
        <f>DATE(2026,1,1)+(BW11-2)*7-WEEKDAY(DATE(2026,1,1),2)+6</f>
        <v>46018</v>
      </c>
      <c r="BX10" s="1252" t="s">
        <v>17</v>
      </c>
      <c r="BY10" s="1253"/>
      <c r="BZ10" s="12">
        <f>DATE(2026,1,1)+(BZ11-2)*7-WEEKDAY(DATE(2026,1,1),2)+6</f>
        <v>46025</v>
      </c>
      <c r="CA10" s="1252" t="s">
        <v>17</v>
      </c>
      <c r="CB10" s="1253"/>
      <c r="CC10" s="12">
        <f>DATE(2026,1,1)+(CC11-2)*7-WEEKDAY(DATE(2026,1,1),2)+6</f>
        <v>46032</v>
      </c>
      <c r="CD10" s="1252" t="s">
        <v>17</v>
      </c>
      <c r="CE10" s="1253"/>
      <c r="CF10" s="12">
        <f>DATE(2026,1,1)+(CF11-2)*7-WEEKDAY(DATE(2026,1,1),2)+6</f>
        <v>46039</v>
      </c>
      <c r="CG10" s="1252" t="s">
        <v>17</v>
      </c>
      <c r="CH10" s="1253"/>
      <c r="CI10" s="12">
        <f>DATE(2026,1,1)+(CI11-2)*7-WEEKDAY(DATE(2026,1,1),2)+6</f>
        <v>46046</v>
      </c>
      <c r="CJ10" s="1252" t="s">
        <v>17</v>
      </c>
      <c r="CK10" s="1253"/>
      <c r="CL10" s="12">
        <f>DATE(2026,1,1)+(CL11-2)*7-WEEKDAY(DATE(2026,1,1),2)+6</f>
        <v>46053</v>
      </c>
      <c r="CM10" s="1252" t="s">
        <v>17</v>
      </c>
      <c r="CN10" s="1253"/>
      <c r="CO10" s="12">
        <f>DATE(2026,1,1)+(CO11-2)*7-WEEKDAY(DATE(2026,1,1),2)+6</f>
        <v>46060</v>
      </c>
      <c r="CP10" s="1252" t="s">
        <v>17</v>
      </c>
      <c r="CQ10" s="1253"/>
      <c r="CR10" s="12">
        <f>DATE(2026,1,1)+(CR11-2)*7-WEEKDAY(DATE(2026,1,1),2)+6</f>
        <v>46067</v>
      </c>
      <c r="CS10" s="1252" t="s">
        <v>17</v>
      </c>
      <c r="CT10" s="1253"/>
      <c r="CU10" s="12">
        <f>DATE(2026,1,1)+(CU11-2)*7-WEEKDAY(DATE(2026,1,1),2)+6</f>
        <v>46074</v>
      </c>
      <c r="CV10" s="1252" t="s">
        <v>17</v>
      </c>
      <c r="CW10" s="1253"/>
      <c r="CX10" s="12">
        <f>DATE(2026,1,1)+(CX11-2)*7-WEEKDAY(DATE(2026,1,1),2)+6</f>
        <v>46081</v>
      </c>
      <c r="CY10" s="1252" t="s">
        <v>17</v>
      </c>
      <c r="CZ10" s="1253"/>
      <c r="DA10" s="12">
        <f>DATE(2026,1,1)+(DA11-2)*7-WEEKDAY(DATE(2026,1,1),2)+6</f>
        <v>46088</v>
      </c>
      <c r="DB10" s="1252" t="s">
        <v>17</v>
      </c>
      <c r="DC10" s="1253"/>
      <c r="DD10" s="12">
        <f>DATE(2026,1,1)+(DD11-2)*7-WEEKDAY(DATE(2026,1,1),2)+6</f>
        <v>46095</v>
      </c>
      <c r="DE10" s="1252" t="s">
        <v>17</v>
      </c>
      <c r="DF10" s="1253"/>
      <c r="DG10" s="12">
        <f>DATE(2026,1,1)+(DG11-2)*7-WEEKDAY(DATE(2026,1,1),2)+6</f>
        <v>46102</v>
      </c>
    </row>
    <row r="11" spans="1:111" s="16" customFormat="1" ht="20.149999999999999" customHeight="1" outlineLevel="1" x14ac:dyDescent="0.25">
      <c r="A11" s="1268"/>
      <c r="B11" s="1258"/>
      <c r="C11" s="1258"/>
      <c r="D11" s="1258"/>
      <c r="E11" s="1258"/>
      <c r="F11" s="1258"/>
      <c r="G11" s="1258"/>
      <c r="H11" s="1258"/>
      <c r="I11" s="1263"/>
      <c r="J11" s="1248" t="s">
        <v>18</v>
      </c>
      <c r="K11" s="1249"/>
      <c r="L11" s="14">
        <v>35</v>
      </c>
      <c r="M11" s="1248" t="s">
        <v>18</v>
      </c>
      <c r="N11" s="1249"/>
      <c r="O11" s="14">
        <f>+L11+1</f>
        <v>36</v>
      </c>
      <c r="P11" s="1248" t="s">
        <v>18</v>
      </c>
      <c r="Q11" s="1249"/>
      <c r="R11" s="14">
        <f>+O11+1</f>
        <v>37</v>
      </c>
      <c r="S11" s="1248" t="s">
        <v>18</v>
      </c>
      <c r="T11" s="1249"/>
      <c r="U11" s="14">
        <f>+R11+1</f>
        <v>38</v>
      </c>
      <c r="V11" s="1273"/>
      <c r="W11" s="1274"/>
      <c r="X11" s="1276"/>
      <c r="Y11" s="1248" t="s">
        <v>18</v>
      </c>
      <c r="Z11" s="1249"/>
      <c r="AA11" s="15">
        <f>+U11+1</f>
        <v>39</v>
      </c>
      <c r="AB11" s="1248" t="s">
        <v>18</v>
      </c>
      <c r="AC11" s="1249"/>
      <c r="AD11" s="14">
        <f>+AA11+1</f>
        <v>40</v>
      </c>
      <c r="AE11" s="1248" t="s">
        <v>18</v>
      </c>
      <c r="AF11" s="1249"/>
      <c r="AG11" s="14">
        <f>+AD11+1</f>
        <v>41</v>
      </c>
      <c r="AH11" s="1248" t="s">
        <v>18</v>
      </c>
      <c r="AI11" s="1249"/>
      <c r="AJ11" s="14">
        <f>+AG11+1</f>
        <v>42</v>
      </c>
      <c r="AK11" s="1248" t="s">
        <v>18</v>
      </c>
      <c r="AL11" s="1249"/>
      <c r="AM11" s="14">
        <f>+AJ11+1</f>
        <v>43</v>
      </c>
      <c r="AN11" s="1248" t="s">
        <v>18</v>
      </c>
      <c r="AO11" s="1249"/>
      <c r="AP11" s="14">
        <f>+AM11+1</f>
        <v>44</v>
      </c>
      <c r="AQ11" s="1248" t="s">
        <v>18</v>
      </c>
      <c r="AR11" s="1249"/>
      <c r="AS11" s="14">
        <f>+AP11+1</f>
        <v>45</v>
      </c>
      <c r="AT11" s="1248" t="s">
        <v>18</v>
      </c>
      <c r="AU11" s="1249"/>
      <c r="AV11" s="14">
        <f>+AS11+1</f>
        <v>46</v>
      </c>
      <c r="AW11" s="1248" t="s">
        <v>18</v>
      </c>
      <c r="AX11" s="1249"/>
      <c r="AY11" s="15">
        <v>45</v>
      </c>
      <c r="AZ11" s="1248" t="s">
        <v>18</v>
      </c>
      <c r="BA11" s="1249"/>
      <c r="BB11" s="14">
        <f>+AY11+1</f>
        <v>46</v>
      </c>
      <c r="BC11" s="1248" t="s">
        <v>18</v>
      </c>
      <c r="BD11" s="1249"/>
      <c r="BE11" s="14">
        <f>+BB11+1</f>
        <v>47</v>
      </c>
      <c r="BF11" s="1248" t="s">
        <v>18</v>
      </c>
      <c r="BG11" s="1249"/>
      <c r="BH11" s="14">
        <f>+BE11+1</f>
        <v>48</v>
      </c>
      <c r="BI11" s="1248" t="s">
        <v>18</v>
      </c>
      <c r="BJ11" s="1249"/>
      <c r="BK11" s="14">
        <f>+BH11+1</f>
        <v>49</v>
      </c>
      <c r="BL11" s="1248" t="s">
        <v>18</v>
      </c>
      <c r="BM11" s="1249"/>
      <c r="BN11" s="14">
        <f>+BK11+1</f>
        <v>50</v>
      </c>
      <c r="BO11" s="1248" t="s">
        <v>18</v>
      </c>
      <c r="BP11" s="1249"/>
      <c r="BQ11" s="14">
        <f>+BN11+1</f>
        <v>51</v>
      </c>
      <c r="BR11" s="1248" t="s">
        <v>18</v>
      </c>
      <c r="BS11" s="1249"/>
      <c r="BT11" s="14">
        <f>+BQ11+1</f>
        <v>52</v>
      </c>
      <c r="BU11" s="1248" t="s">
        <v>18</v>
      </c>
      <c r="BV11" s="1249"/>
      <c r="BW11" s="14">
        <v>1</v>
      </c>
      <c r="BX11" s="1248" t="s">
        <v>18</v>
      </c>
      <c r="BY11" s="1249"/>
      <c r="BZ11" s="14">
        <f>+BW11+1</f>
        <v>2</v>
      </c>
      <c r="CA11" s="1248" t="s">
        <v>18</v>
      </c>
      <c r="CB11" s="1249"/>
      <c r="CC11" s="14">
        <f>+BZ11+1</f>
        <v>3</v>
      </c>
      <c r="CD11" s="1248" t="s">
        <v>18</v>
      </c>
      <c r="CE11" s="1249"/>
      <c r="CF11" s="14">
        <f>+CC11+1</f>
        <v>4</v>
      </c>
      <c r="CG11" s="1248" t="s">
        <v>18</v>
      </c>
      <c r="CH11" s="1249"/>
      <c r="CI11" s="14">
        <f>+CF11+1</f>
        <v>5</v>
      </c>
      <c r="CJ11" s="1248" t="s">
        <v>18</v>
      </c>
      <c r="CK11" s="1249"/>
      <c r="CL11" s="14">
        <v>6</v>
      </c>
      <c r="CM11" s="1248" t="s">
        <v>18</v>
      </c>
      <c r="CN11" s="1249"/>
      <c r="CO11" s="14">
        <f>+CL11+1</f>
        <v>7</v>
      </c>
      <c r="CP11" s="1248" t="s">
        <v>18</v>
      </c>
      <c r="CQ11" s="1249"/>
      <c r="CR11" s="14">
        <f>+CO11+1</f>
        <v>8</v>
      </c>
      <c r="CS11" s="1248" t="s">
        <v>18</v>
      </c>
      <c r="CT11" s="1249"/>
      <c r="CU11" s="14">
        <f>+CR11+1</f>
        <v>9</v>
      </c>
      <c r="CV11" s="1248" t="s">
        <v>18</v>
      </c>
      <c r="CW11" s="1249"/>
      <c r="CX11" s="14">
        <v>10</v>
      </c>
      <c r="CY11" s="1248" t="s">
        <v>18</v>
      </c>
      <c r="CZ11" s="1249"/>
      <c r="DA11" s="14">
        <f>+CX11+1</f>
        <v>11</v>
      </c>
      <c r="DB11" s="1248" t="s">
        <v>18</v>
      </c>
      <c r="DC11" s="1249"/>
      <c r="DD11" s="14">
        <f>+DA11+1</f>
        <v>12</v>
      </c>
      <c r="DE11" s="1248" t="s">
        <v>18</v>
      </c>
      <c r="DF11" s="1249"/>
      <c r="DG11" s="14">
        <f>+DD11+1</f>
        <v>13</v>
      </c>
    </row>
    <row r="12" spans="1:111" ht="20.149999999999999" customHeight="1" x14ac:dyDescent="0.35">
      <c r="A12" s="1269"/>
      <c r="B12" s="1259"/>
      <c r="C12" s="1259"/>
      <c r="D12" s="1259"/>
      <c r="E12" s="1259"/>
      <c r="F12" s="1259"/>
      <c r="G12" s="1259"/>
      <c r="H12" s="1259"/>
      <c r="I12" s="1264"/>
      <c r="J12" s="1250" t="s">
        <v>19</v>
      </c>
      <c r="K12" s="1251"/>
      <c r="L12" s="17">
        <v>0</v>
      </c>
      <c r="M12" s="1250" t="s">
        <v>19</v>
      </c>
      <c r="N12" s="1251"/>
      <c r="O12" s="17">
        <v>0</v>
      </c>
      <c r="P12" s="1250" t="s">
        <v>19</v>
      </c>
      <c r="Q12" s="1251"/>
      <c r="R12" s="17">
        <v>0</v>
      </c>
      <c r="S12" s="1250" t="s">
        <v>19</v>
      </c>
      <c r="T12" s="1251"/>
      <c r="U12" s="17">
        <f>+X12</f>
        <v>2.5</v>
      </c>
      <c r="V12" s="1277" t="s">
        <v>19</v>
      </c>
      <c r="W12" s="1278"/>
      <c r="X12" s="17">
        <v>2.5</v>
      </c>
      <c r="Y12" s="1250" t="s">
        <v>19</v>
      </c>
      <c r="Z12" s="1251"/>
      <c r="AA12" s="18">
        <v>5.5</v>
      </c>
      <c r="AB12" s="1250" t="s">
        <v>19</v>
      </c>
      <c r="AC12" s="1251"/>
      <c r="AD12" s="18">
        <v>5.5</v>
      </c>
      <c r="AE12" s="1250" t="s">
        <v>19</v>
      </c>
      <c r="AF12" s="1251"/>
      <c r="AG12" s="18">
        <v>5.5</v>
      </c>
      <c r="AH12" s="1250" t="s">
        <v>19</v>
      </c>
      <c r="AI12" s="1251"/>
      <c r="AJ12" s="18">
        <v>5.5</v>
      </c>
      <c r="AK12" s="1250" t="s">
        <v>19</v>
      </c>
      <c r="AL12" s="1251"/>
      <c r="AM12" s="18">
        <v>5.5</v>
      </c>
      <c r="AN12" s="1250" t="s">
        <v>19</v>
      </c>
      <c r="AO12" s="1251"/>
      <c r="AP12" s="18">
        <v>5.5</v>
      </c>
      <c r="AQ12" s="1250" t="s">
        <v>19</v>
      </c>
      <c r="AR12" s="1251"/>
      <c r="AS12" s="18">
        <v>5.5</v>
      </c>
      <c r="AT12" s="1250" t="s">
        <v>19</v>
      </c>
      <c r="AU12" s="1251"/>
      <c r="AV12" s="18">
        <v>5.5</v>
      </c>
      <c r="AW12" s="1250" t="s">
        <v>19</v>
      </c>
      <c r="AX12" s="1251"/>
      <c r="AY12" s="18">
        <v>5.5</v>
      </c>
      <c r="AZ12" s="1250" t="s">
        <v>19</v>
      </c>
      <c r="BA12" s="1251"/>
      <c r="BB12" s="18">
        <v>5.5</v>
      </c>
      <c r="BC12" s="1250" t="s">
        <v>19</v>
      </c>
      <c r="BD12" s="1251"/>
      <c r="BE12" s="18">
        <v>5.5</v>
      </c>
      <c r="BF12" s="1250" t="s">
        <v>19</v>
      </c>
      <c r="BG12" s="1251"/>
      <c r="BH12" s="18">
        <v>5.5</v>
      </c>
      <c r="BI12" s="1250" t="s">
        <v>19</v>
      </c>
      <c r="BJ12" s="1251"/>
      <c r="BK12" s="18">
        <v>5.5</v>
      </c>
      <c r="BL12" s="1250" t="s">
        <v>19</v>
      </c>
      <c r="BM12" s="1251"/>
      <c r="BN12" s="18">
        <v>5.5</v>
      </c>
      <c r="BO12" s="1250" t="s">
        <v>19</v>
      </c>
      <c r="BP12" s="1251"/>
      <c r="BQ12" s="18">
        <v>5.5</v>
      </c>
      <c r="BR12" s="1250" t="s">
        <v>19</v>
      </c>
      <c r="BS12" s="1251"/>
      <c r="BT12" s="18">
        <v>4.5</v>
      </c>
      <c r="BU12" s="1250" t="s">
        <v>19</v>
      </c>
      <c r="BV12" s="1251"/>
      <c r="BW12" s="18">
        <v>4.5</v>
      </c>
      <c r="BX12" s="1250" t="s">
        <v>19</v>
      </c>
      <c r="BY12" s="1251"/>
      <c r="BZ12" s="18">
        <v>5.5</v>
      </c>
      <c r="CA12" s="1250" t="s">
        <v>19</v>
      </c>
      <c r="CB12" s="1251"/>
      <c r="CC12" s="18">
        <v>5.5</v>
      </c>
      <c r="CD12" s="1250" t="s">
        <v>19</v>
      </c>
      <c r="CE12" s="1251"/>
      <c r="CF12" s="18">
        <v>5.5</v>
      </c>
      <c r="CG12" s="1250" t="s">
        <v>19</v>
      </c>
      <c r="CH12" s="1251"/>
      <c r="CI12" s="18">
        <v>5.5</v>
      </c>
      <c r="CJ12" s="1250" t="s">
        <v>19</v>
      </c>
      <c r="CK12" s="1251"/>
      <c r="CL12" s="18">
        <v>4.5</v>
      </c>
      <c r="CM12" s="1250" t="s">
        <v>19</v>
      </c>
      <c r="CN12" s="1251"/>
      <c r="CO12" s="18">
        <v>5.5</v>
      </c>
      <c r="CP12" s="1250" t="s">
        <v>19</v>
      </c>
      <c r="CQ12" s="1251"/>
      <c r="CR12" s="18">
        <v>5.5</v>
      </c>
      <c r="CS12" s="1250" t="s">
        <v>19</v>
      </c>
      <c r="CT12" s="1251"/>
      <c r="CU12" s="18">
        <v>5.5</v>
      </c>
      <c r="CV12" s="1250" t="s">
        <v>19</v>
      </c>
      <c r="CW12" s="1251"/>
      <c r="CX12" s="18">
        <v>4.5</v>
      </c>
      <c r="CY12" s="1250" t="s">
        <v>19</v>
      </c>
      <c r="CZ12" s="1251"/>
      <c r="DA12" s="18">
        <v>6.5</v>
      </c>
      <c r="DB12" s="1250" t="s">
        <v>19</v>
      </c>
      <c r="DC12" s="1251"/>
      <c r="DD12" s="18">
        <v>6.5</v>
      </c>
      <c r="DE12" s="1250" t="s">
        <v>19</v>
      </c>
      <c r="DF12" s="1251"/>
      <c r="DG12" s="18">
        <v>6.5</v>
      </c>
    </row>
    <row r="13" spans="1:111" ht="43.5" customHeight="1" x14ac:dyDescent="0.35">
      <c r="A13" s="1270"/>
      <c r="B13" s="1260"/>
      <c r="C13" s="1260"/>
      <c r="D13" s="1260"/>
      <c r="E13" s="1260"/>
      <c r="F13" s="1260"/>
      <c r="G13" s="1260"/>
      <c r="H13" s="1260"/>
      <c r="I13" s="1265"/>
      <c r="J13" s="19" t="s">
        <v>20</v>
      </c>
      <c r="K13" s="20" t="s">
        <v>21</v>
      </c>
      <c r="L13" s="21" t="s">
        <v>70</v>
      </c>
      <c r="M13" s="19" t="s">
        <v>20</v>
      </c>
      <c r="N13" s="20" t="s">
        <v>21</v>
      </c>
      <c r="O13" s="21" t="s">
        <v>70</v>
      </c>
      <c r="P13" s="19" t="s">
        <v>20</v>
      </c>
      <c r="Q13" s="20" t="s">
        <v>21</v>
      </c>
      <c r="R13" s="21" t="s">
        <v>70</v>
      </c>
      <c r="S13" s="19" t="s">
        <v>20</v>
      </c>
      <c r="T13" s="20" t="s">
        <v>21</v>
      </c>
      <c r="U13" s="21" t="s">
        <v>70</v>
      </c>
      <c r="V13" s="22" t="s">
        <v>20</v>
      </c>
      <c r="W13" s="23" t="s">
        <v>21</v>
      </c>
      <c r="X13" s="24" t="s">
        <v>70</v>
      </c>
      <c r="Y13" s="19" t="s">
        <v>20</v>
      </c>
      <c r="Z13" s="20" t="s">
        <v>21</v>
      </c>
      <c r="AA13" s="25" t="s">
        <v>70</v>
      </c>
      <c r="AB13" s="19" t="s">
        <v>20</v>
      </c>
      <c r="AC13" s="20" t="s">
        <v>21</v>
      </c>
      <c r="AD13" s="21" t="s">
        <v>70</v>
      </c>
      <c r="AE13" s="19" t="s">
        <v>20</v>
      </c>
      <c r="AF13" s="20" t="s">
        <v>21</v>
      </c>
      <c r="AG13" s="21" t="s">
        <v>70</v>
      </c>
      <c r="AH13" s="19" t="s">
        <v>20</v>
      </c>
      <c r="AI13" s="20" t="s">
        <v>21</v>
      </c>
      <c r="AJ13" s="21" t="s">
        <v>70</v>
      </c>
      <c r="AK13" s="19" t="s">
        <v>20</v>
      </c>
      <c r="AL13" s="20" t="s">
        <v>21</v>
      </c>
      <c r="AM13" s="21" t="s">
        <v>70</v>
      </c>
      <c r="AN13" s="19" t="s">
        <v>20</v>
      </c>
      <c r="AO13" s="20" t="s">
        <v>21</v>
      </c>
      <c r="AP13" s="21" t="s">
        <v>70</v>
      </c>
      <c r="AQ13" s="19" t="s">
        <v>20</v>
      </c>
      <c r="AR13" s="20" t="s">
        <v>21</v>
      </c>
      <c r="AS13" s="21" t="s">
        <v>70</v>
      </c>
      <c r="AT13" s="19" t="s">
        <v>20</v>
      </c>
      <c r="AU13" s="20" t="s">
        <v>21</v>
      </c>
      <c r="AV13" s="21" t="s">
        <v>70</v>
      </c>
      <c r="AW13" s="19" t="s">
        <v>20</v>
      </c>
      <c r="AX13" s="20" t="s">
        <v>21</v>
      </c>
      <c r="AY13" s="25" t="s">
        <v>70</v>
      </c>
      <c r="AZ13" s="19" t="s">
        <v>20</v>
      </c>
      <c r="BA13" s="20" t="s">
        <v>21</v>
      </c>
      <c r="BB13" s="21" t="s">
        <v>70</v>
      </c>
      <c r="BC13" s="19" t="s">
        <v>20</v>
      </c>
      <c r="BD13" s="20" t="s">
        <v>21</v>
      </c>
      <c r="BE13" s="21" t="s">
        <v>70</v>
      </c>
      <c r="BF13" s="19" t="s">
        <v>20</v>
      </c>
      <c r="BG13" s="20" t="s">
        <v>21</v>
      </c>
      <c r="BH13" s="21" t="s">
        <v>70</v>
      </c>
      <c r="BI13" s="19" t="s">
        <v>20</v>
      </c>
      <c r="BJ13" s="20" t="s">
        <v>21</v>
      </c>
      <c r="BK13" s="21" t="s">
        <v>70</v>
      </c>
      <c r="BL13" s="19" t="s">
        <v>20</v>
      </c>
      <c r="BM13" s="20" t="s">
        <v>21</v>
      </c>
      <c r="BN13" s="21" t="s">
        <v>70</v>
      </c>
      <c r="BO13" s="19" t="s">
        <v>20</v>
      </c>
      <c r="BP13" s="20" t="s">
        <v>21</v>
      </c>
      <c r="BQ13" s="21" t="s">
        <v>70</v>
      </c>
      <c r="BR13" s="19" t="s">
        <v>20</v>
      </c>
      <c r="BS13" s="20" t="s">
        <v>21</v>
      </c>
      <c r="BT13" s="21" t="s">
        <v>70</v>
      </c>
      <c r="BU13" s="19" t="s">
        <v>20</v>
      </c>
      <c r="BV13" s="20" t="s">
        <v>21</v>
      </c>
      <c r="BW13" s="21" t="s">
        <v>70</v>
      </c>
      <c r="BX13" s="19" t="s">
        <v>20</v>
      </c>
      <c r="BY13" s="20" t="s">
        <v>21</v>
      </c>
      <c r="BZ13" s="21" t="s">
        <v>70</v>
      </c>
      <c r="CA13" s="19" t="s">
        <v>20</v>
      </c>
      <c r="CB13" s="20" t="s">
        <v>21</v>
      </c>
      <c r="CC13" s="21" t="s">
        <v>70</v>
      </c>
      <c r="CD13" s="19" t="s">
        <v>20</v>
      </c>
      <c r="CE13" s="20" t="s">
        <v>21</v>
      </c>
      <c r="CF13" s="21" t="s">
        <v>70</v>
      </c>
      <c r="CG13" s="19" t="s">
        <v>20</v>
      </c>
      <c r="CH13" s="20" t="s">
        <v>21</v>
      </c>
      <c r="CI13" s="21" t="s">
        <v>70</v>
      </c>
      <c r="CJ13" s="19" t="s">
        <v>20</v>
      </c>
      <c r="CK13" s="20" t="s">
        <v>21</v>
      </c>
      <c r="CL13" s="21" t="s">
        <v>70</v>
      </c>
      <c r="CM13" s="19" t="s">
        <v>20</v>
      </c>
      <c r="CN13" s="20" t="s">
        <v>21</v>
      </c>
      <c r="CO13" s="21" t="s">
        <v>70</v>
      </c>
      <c r="CP13" s="19" t="s">
        <v>20</v>
      </c>
      <c r="CQ13" s="20" t="s">
        <v>21</v>
      </c>
      <c r="CR13" s="21" t="s">
        <v>70</v>
      </c>
      <c r="CS13" s="19" t="s">
        <v>20</v>
      </c>
      <c r="CT13" s="20" t="s">
        <v>21</v>
      </c>
      <c r="CU13" s="21" t="s">
        <v>70</v>
      </c>
      <c r="CV13" s="19" t="s">
        <v>20</v>
      </c>
      <c r="CW13" s="20" t="s">
        <v>21</v>
      </c>
      <c r="CX13" s="21" t="s">
        <v>70</v>
      </c>
      <c r="CY13" s="19" t="s">
        <v>20</v>
      </c>
      <c r="CZ13" s="20" t="s">
        <v>21</v>
      </c>
      <c r="DA13" s="21" t="s">
        <v>70</v>
      </c>
      <c r="DB13" s="19" t="s">
        <v>20</v>
      </c>
      <c r="DC13" s="20" t="s">
        <v>21</v>
      </c>
      <c r="DD13" s="21" t="s">
        <v>70</v>
      </c>
      <c r="DE13" s="19" t="s">
        <v>20</v>
      </c>
      <c r="DF13" s="20" t="s">
        <v>21</v>
      </c>
      <c r="DG13" s="21" t="s">
        <v>70</v>
      </c>
    </row>
    <row r="14" spans="1:111" ht="6.75" customHeight="1" x14ac:dyDescent="0.35">
      <c r="A14" s="26"/>
      <c r="B14" s="27"/>
      <c r="C14" s="27"/>
      <c r="D14" s="27"/>
      <c r="E14" s="27"/>
      <c r="F14" s="27"/>
      <c r="G14" s="27"/>
      <c r="H14" s="28"/>
      <c r="I14" s="29"/>
      <c r="J14" s="30"/>
      <c r="K14" s="31"/>
      <c r="L14" s="32"/>
      <c r="M14" s="33"/>
      <c r="N14" s="34"/>
      <c r="O14" s="32"/>
      <c r="P14" s="30"/>
      <c r="Q14" s="31"/>
      <c r="R14" s="32"/>
      <c r="S14" s="33"/>
      <c r="T14" s="34"/>
      <c r="U14" s="32"/>
      <c r="V14" s="35"/>
      <c r="W14" s="35"/>
      <c r="X14" s="35"/>
      <c r="Y14" s="33"/>
      <c r="Z14" s="36"/>
      <c r="AA14" s="37"/>
      <c r="AB14" s="33"/>
      <c r="AC14" s="36"/>
      <c r="AD14" s="32"/>
      <c r="AE14" s="33"/>
      <c r="AF14" s="36"/>
      <c r="AG14" s="32"/>
      <c r="AH14" s="33"/>
      <c r="AI14" s="36"/>
      <c r="AJ14" s="32"/>
      <c r="AK14" s="33"/>
      <c r="AL14" s="36"/>
      <c r="AM14" s="32"/>
      <c r="AN14" s="33"/>
      <c r="AO14" s="36"/>
      <c r="AP14" s="32"/>
      <c r="AQ14" s="33"/>
      <c r="AR14" s="36"/>
      <c r="AS14" s="32"/>
      <c r="AT14" s="33"/>
      <c r="AU14" s="36"/>
      <c r="AV14" s="32"/>
      <c r="AW14" s="33"/>
      <c r="AX14" s="36"/>
      <c r="AY14" s="37"/>
      <c r="AZ14" s="33"/>
      <c r="BA14" s="36"/>
      <c r="BB14" s="32"/>
      <c r="BC14" s="33"/>
      <c r="BD14" s="36"/>
      <c r="BE14" s="32"/>
      <c r="BF14" s="33"/>
      <c r="BG14" s="36"/>
      <c r="BH14" s="32"/>
      <c r="BI14" s="33"/>
      <c r="BJ14" s="36"/>
      <c r="BK14" s="32"/>
      <c r="BL14" s="33"/>
      <c r="BM14" s="36"/>
      <c r="BN14" s="32"/>
      <c r="BO14" s="33"/>
      <c r="BP14" s="36"/>
      <c r="BQ14" s="32"/>
      <c r="BR14" s="33"/>
      <c r="BS14" s="36"/>
      <c r="BT14" s="32"/>
      <c r="BU14" s="33"/>
      <c r="BV14" s="36"/>
      <c r="BW14" s="32"/>
      <c r="BX14" s="33"/>
      <c r="BY14" s="36"/>
      <c r="BZ14" s="32"/>
      <c r="CA14" s="33"/>
      <c r="CB14" s="36"/>
      <c r="CC14" s="32"/>
      <c r="CD14" s="33"/>
      <c r="CE14" s="36"/>
      <c r="CF14" s="32"/>
      <c r="CG14" s="33"/>
      <c r="CH14" s="36"/>
      <c r="CI14" s="32"/>
      <c r="CJ14" s="33"/>
      <c r="CK14" s="36"/>
      <c r="CL14" s="32"/>
      <c r="CM14" s="33"/>
      <c r="CN14" s="36"/>
      <c r="CO14" s="32"/>
      <c r="CP14" s="33"/>
      <c r="CQ14" s="36"/>
      <c r="CR14" s="32"/>
      <c r="CS14" s="33"/>
      <c r="CT14" s="36"/>
      <c r="CU14" s="32"/>
      <c r="CV14" s="33"/>
      <c r="CW14" s="36"/>
      <c r="CX14" s="32"/>
      <c r="CY14" s="33"/>
      <c r="CZ14" s="36"/>
      <c r="DA14" s="32"/>
      <c r="DB14" s="33"/>
      <c r="DC14" s="36"/>
      <c r="DD14" s="32"/>
      <c r="DE14" s="33"/>
      <c r="DF14" s="36"/>
      <c r="DG14" s="32"/>
    </row>
    <row r="15" spans="1:111" customFormat="1" ht="20.149999999999999" customHeight="1" x14ac:dyDescent="0.35">
      <c r="A15" s="38" t="s">
        <v>170</v>
      </c>
      <c r="B15" s="39" t="s">
        <v>157</v>
      </c>
      <c r="C15" s="39" t="s">
        <v>41</v>
      </c>
      <c r="D15" s="39">
        <v>55</v>
      </c>
      <c r="E15" s="39">
        <f t="shared" ref="E15:G16" ca="1" si="0">+E$15</f>
        <v>5.5</v>
      </c>
      <c r="F15" s="39">
        <f t="shared" ca="1" si="0"/>
        <v>7</v>
      </c>
      <c r="G15" s="39">
        <f ca="1">+G$15</f>
        <v>2</v>
      </c>
      <c r="H15" s="40">
        <f t="shared" ref="H15" ca="1" si="1">+D15*E15*F15*G15</f>
        <v>7700</v>
      </c>
      <c r="I15" s="41">
        <f t="shared" ref="I15" ca="1" si="2">+H15/E15</f>
        <v>1400</v>
      </c>
      <c r="J15" s="42">
        <f>SUMIFS('BLC Subcont'!$AE$7:$AE$9999,
'BLC Subcont'!$I$7:$I$9999,L$11,
'BLC Subcont'!$U$7:$U$9999,$A15,
'BLC Subcont'!$AA$7:$AA$9999,$B15,
'BLC Subcont'!$IV$7:$IV$9999,"IN HOUSE (MANUAL)")</f>
        <v>0</v>
      </c>
      <c r="K15" s="43">
        <f>SUMIFS('BLC Subcont'!$CN$7:$CN$9999,
'BLC Subcont'!$I$7:$I$9999,L$11,
'BLC Subcont'!$U$7:$U$9999,$A15,
'BLC Subcont'!$AA$7:$AA$9999,$B15,
'BLC Subcont'!$IV$7:$IV$9999,"IN HOUSE (MANUAL)")</f>
        <v>0</v>
      </c>
      <c r="L15" s="50">
        <f t="shared" ref="L15" ca="1" si="3">IFERROR(K15/($I15*L$12),0)</f>
        <v>0</v>
      </c>
      <c r="M15" s="42">
        <f>SUMIFS('BLC Subcont'!$AE$7:$AE$9999,
'BLC Subcont'!$I$7:$I$9999,O$11,
'BLC Subcont'!$U$7:$U$9999,$A15,
'BLC Subcont'!$AA$7:$AA$9999,$B15,
'BLC Subcont'!$IV$7:$IV$9999,"IN HOUSE (MANUAL)")</f>
        <v>0</v>
      </c>
      <c r="N15" s="43">
        <f>SUMIFS('BLC Subcont'!$CN$7:$CN$9999,
'BLC Subcont'!$I$7:$I$9999,O$11,
'BLC Subcont'!$U$7:$U$9999,$A15,
'BLC Subcont'!$AA$7:$AA$9999,$B15,
'BLC Subcont'!$IV$7:$IV$9999,"IN HOUSE (MANUAL)")</f>
        <v>0</v>
      </c>
      <c r="O15" s="50">
        <f t="shared" ref="O15" ca="1" si="4">IFERROR(N15/($I15*O$12),0)</f>
        <v>0</v>
      </c>
      <c r="P15" s="42">
        <f>SUMIFS('BLC Subcont'!$AE$7:$AE$9999,
'BLC Subcont'!$I$7:$I$9999,R$11,
'BLC Subcont'!$U$7:$U$9999,$A15,
'BLC Subcont'!$AA$7:$AA$9999,$B15,
'BLC Subcont'!$IV$7:$IV$9999,"IN HOUSE (MANUAL)")</f>
        <v>0</v>
      </c>
      <c r="Q15" s="43">
        <f>SUMIFS('BLC Subcont'!$CN$7:$CN$9999,
'BLC Subcont'!$I$7:$I$9999,R$11,
'BLC Subcont'!$U$7:$U$9999,$A15,
'BLC Subcont'!$AA$7:$AA$9999,$B15,
'BLC Subcont'!$IV$7:$IV$9999,"IN HOUSE (MANUAL)")</f>
        <v>0</v>
      </c>
      <c r="R15" s="50">
        <f t="shared" ref="R15" ca="1" si="5">IFERROR(Q15/($I15*R$12),0)</f>
        <v>0</v>
      </c>
      <c r="S15" s="42">
        <f>SUMIFS('BLC Subcont'!$AE$7:$AE$9999,
'BLC Subcont'!$I$7:$I$9999,U$11,
'BLC Subcont'!$U$7:$U$9999,$A15,
'BLC Subcont'!$AA$7:$AA$9999,$B15,
'BLC Subcont'!$IV$7:$IV$9999,"IN HOUSE (MANUAL)")</f>
        <v>0</v>
      </c>
      <c r="T15" s="43">
        <f>SUMIFS('BLC Subcont'!$CN$7:$CN$9999,
'BLC Subcont'!$I$7:$I$9999,U$11,
'BLC Subcont'!$U$7:$U$9999,$A15,
'BLC Subcont'!$AA$7:$AA$9999,$B15,
'BLC Subcont'!$IV$7:$IV$9999,"IN HOUSE (MANUAL)")</f>
        <v>0</v>
      </c>
      <c r="U15" s="50">
        <f t="shared" ref="U15" ca="1" si="6">IFERROR(T15/($I15*U$12),0)</f>
        <v>0.7411428571428571</v>
      </c>
      <c r="V15" s="47">
        <f t="shared" ref="V15" si="7">SUM(S15,P15,M15,J15)</f>
        <v>0</v>
      </c>
      <c r="W15" s="51">
        <f t="shared" ref="W15" si="8">+SUM(T15,Q15,N15,K15)</f>
        <v>0</v>
      </c>
      <c r="X15" s="52">
        <f t="shared" ref="X15" ca="1" si="9">IFERROR(W15/($I15*X$12),0)</f>
        <v>0.89600000000000002</v>
      </c>
      <c r="Y15" s="47">
        <f>SUMIFS('BLC Subcont'!$AE$7:$AE$9999,
'BLC Subcont'!$I$7:$I$9999,AA$11,
'BLC Subcont'!$U$7:$U$9999,$A15,
'BLC Subcont'!$AA$7:$AA$9999,$B15,
'BLC Subcont'!$IV$7:$IV$9999,"IN HOUSE (MANUAL)")</f>
        <v>0</v>
      </c>
      <c r="Z15" s="48">
        <f>SUMIFS('BLC Subcont'!$CN$7:$CN$9999,
'BLC Subcont'!$I$7:$I$9999,AA$11,
'BLC Subcont'!$U$7:$U$9999,$A15,
'BLC Subcont'!$AA$7:$AA$9999,$B15,
'BLC Subcont'!$IV$7:$IV$9999,"IN HOUSE (MANUAL)")</f>
        <v>0</v>
      </c>
      <c r="AA15" s="49">
        <f ca="1">IFERROR(Z15/($I15*AA$12),0)</f>
        <v>0</v>
      </c>
      <c r="AB15" s="42">
        <f>SUMIFS('BLC Subcont'!$AE$7:$AE$9999,
'BLC Subcont'!$I$7:$I$9999,AD$11,
'BLC Subcont'!$U$7:$U$9999,$A15,
'BLC Subcont'!$AA$7:$AA$9999,$B15,
'BLC Subcont'!$IV$7:$IV$9999,"IN HOUSE (MANUAL)")</f>
        <v>0</v>
      </c>
      <c r="AC15" s="48">
        <f>SUMIFS('BLC Subcont'!$CN$7:$CN$9999,
'BLC Subcont'!$I$7:$I$9999,AD$11,
'BLC Subcont'!$U$7:$U$9999,$A15,
'BLC Subcont'!$AA$7:$AA$9999,$B15,
'BLC Subcont'!$IV$7:$IV$9999,"IN HOUSE (MANUAL)")</f>
        <v>0</v>
      </c>
      <c r="AD15" s="50">
        <f t="shared" ref="AD15" ca="1" si="10">IFERROR(AC15/($I15*AD$12),0)</f>
        <v>0</v>
      </c>
      <c r="AE15" s="42">
        <f>SUMIFS('BLC Subcont'!$AE$7:$AE$9999,
'BLC Subcont'!$I$7:$I$9999,AG$11,
'BLC Subcont'!$U$7:$U$9999,$A15,
'BLC Subcont'!$AA$7:$AA$9999,$B15,
'BLC Subcont'!$IV$7:$IV$9999,"IN HOUSE (MANUAL)")</f>
        <v>0</v>
      </c>
      <c r="AF15" s="48">
        <f>SUMIFS('BLC Subcont'!$CN$7:$CN$9999,
'BLC Subcont'!$I$7:$I$9999,AG$11,
'BLC Subcont'!$U$7:$U$9999,$A15,
'BLC Subcont'!$AA$7:$AA$9999,$B15,
'BLC Subcont'!$IV$7:$IV$9999,"IN HOUSE (MANUAL)")</f>
        <v>0</v>
      </c>
      <c r="AG15" s="50">
        <f t="shared" ref="AG15" ca="1" si="11">IFERROR(AF15/($I15*AG$12),0)</f>
        <v>0.27584415584415584</v>
      </c>
      <c r="AH15" s="42">
        <f>SUMIFS('BLC Subcont'!$AE$7:$AE$9999,
'BLC Subcont'!$I$7:$I$9999,AJ$11,
'BLC Subcont'!$U$7:$U$9999,$A15,
'BLC Subcont'!$AA$7:$AA$9999,$B15,
'BLC Subcont'!$IV$7:$IV$9999,"IN HOUSE (MANUAL)")</f>
        <v>0</v>
      </c>
      <c r="AI15" s="48">
        <f>SUMIFS('BLC Subcont'!$CN$7:$CN$9999,
'BLC Subcont'!$I$7:$I$9999,AJ$11,
'BLC Subcont'!$U$7:$U$9999,$A15,
'BLC Subcont'!$AA$7:$AA$9999,$B15,
'BLC Subcont'!$IV$7:$IV$9999,"IN HOUSE (MANUAL)")</f>
        <v>0</v>
      </c>
      <c r="AJ15" s="50">
        <f t="shared" ref="AJ15" ca="1" si="12">IFERROR(AI15/($I15*AJ$12),0)</f>
        <v>0.48623376623376624</v>
      </c>
      <c r="AK15" s="42">
        <f>SUMIFS('BLC Subcont'!$AE$7:$AE$9999,
'BLC Subcont'!$I$7:$I$9999,AM$11,
'BLC Subcont'!$U$7:$U$9999,$A15,
'BLC Subcont'!$AA$7:$AA$9999,$B15,
'BLC Subcont'!$IV$7:$IV$9999,"IN HOUSE (MANUAL)")</f>
        <v>0</v>
      </c>
      <c r="AL15" s="48">
        <f>SUMIFS('BLC Subcont'!$CN$7:$CN$9999,
'BLC Subcont'!$I$7:$I$9999,AM$11,
'BLC Subcont'!$U$7:$U$9999,$A15,
'BLC Subcont'!$AA$7:$AA$9999,$B15,
'BLC Subcont'!$IV$7:$IV$9999,"IN HOUSE (MANUAL)")</f>
        <v>0</v>
      </c>
      <c r="AM15" s="50">
        <f t="shared" ref="AM15" ca="1" si="13">IFERROR(AL15/($I15*AM$12),0)</f>
        <v>0.50961038961038962</v>
      </c>
      <c r="AN15" s="42">
        <f>SUMIFS('BLC Subcont'!$AE$7:$AE$9999,
'BLC Subcont'!$I$7:$I$9999,AP$11,
'BLC Subcont'!$U$7:$U$9999,$A15,
'BLC Subcont'!$AA$7:$AA$9999,$B15,
'BLC Subcont'!$IV$7:$IV$9999,"IN HOUSE (MANUAL)")</f>
        <v>0</v>
      </c>
      <c r="AO15" s="48">
        <f>SUMIFS('BLC Subcont'!$CN$7:$CN$9999,
'BLC Subcont'!$I$7:$I$9999,AP$11,
'BLC Subcont'!$U$7:$U$9999,$A15,
'BLC Subcont'!$AA$7:$AA$9999,$B15,
'BLC Subcont'!$IV$7:$IV$9999,"IN HOUSE (MANUAL)")</f>
        <v>0</v>
      </c>
      <c r="AP15" s="50">
        <f t="shared" ref="AP15" ca="1" si="14">IFERROR(AO15/($I15*AP$12),0)</f>
        <v>0.42</v>
      </c>
      <c r="AQ15" s="42">
        <f>SUMIFS('BLC Subcont'!$AE$7:$AE$9999,
'BLC Subcont'!$I$7:$I$9999,AS$11,
'BLC Subcont'!$U$7:$U$9999,$A15,
'BLC Subcont'!$AA$7:$AA$9999,$B15,
'BLC Subcont'!$IV$7:$IV$9999,"IN HOUSE (MANUAL)")</f>
        <v>0</v>
      </c>
      <c r="AR15" s="48">
        <f>SUMIFS('BLC Subcont'!$CN$7:$CN$9999,
'BLC Subcont'!$I$7:$I$9999,AS$11,
'BLC Subcont'!$U$7:$U$9999,$A15,
'BLC Subcont'!$AA$7:$AA$9999,$B15,
'BLC Subcont'!$IV$7:$IV$9999,"IN HOUSE (MANUAL)")</f>
        <v>0</v>
      </c>
      <c r="AS15" s="50">
        <f t="shared" ref="AS15" ca="1" si="15">IFERROR(AR15/($I15*AS$12),0)</f>
        <v>0.561038961038961</v>
      </c>
      <c r="AT15" s="42">
        <f t="shared" ref="AT15" si="16">AQ15+AW15</f>
        <v>5328</v>
      </c>
      <c r="AU15" s="48">
        <f t="shared" ref="AU15" si="17">AR15+AX15</f>
        <v>5328</v>
      </c>
      <c r="AV15" s="50">
        <f ca="1">IFERROR(AU15/($I15*AV$12),0)</f>
        <v>0.63311688311688308</v>
      </c>
      <c r="AW15" s="47">
        <f>SUMIFS(RCCP!$HX$8:$HX$136,
RCCP!$A$8:$A$136,$A15,
RCCP!$C$8:$C$136,$B15
)+
(SUMIFS(RCCP!$GR$8:$GR$136,
RCCP!$A$8:$A$136,$A15,
RCCP!$C$8:$C$136,$B15)/4)</f>
        <v>5328</v>
      </c>
      <c r="AX15" s="48">
        <f>SUMIFS(RCCP!$HX$8:$HX$136,
RCCP!$A$8:$A$136,$A15,
RCCP!$C$8:$C$136,$B15
)+
(SUMIFS(RCCP!$GR$8:$GR$136,
RCCP!$A$8:$A$136,$A15,
RCCP!$C$8:$C$136,$B15)/4)</f>
        <v>5328</v>
      </c>
      <c r="AY15" s="49">
        <f ca="1">IFERROR(AX15/($I15*AY$12),0)</f>
        <v>0</v>
      </c>
      <c r="AZ15" s="42">
        <f>SUMIFS(RCCP!$HY$8:$HY$136,
RCCP!$A$8:$A$136,$A15,
RCCP!$C$8:$C$136,$B15
)+
(SUMIFS(RCCP!$GR$8:$GR$136,
RCCP!$A$8:$A$136,$A15,
RCCP!$C$8:$C$136,$B15)/4)</f>
        <v>4434</v>
      </c>
      <c r="BA15" s="48">
        <f>SUMIFS(RCCP!$HY$8:$HY$136,
RCCP!$A$8:$A$136,$A15,
RCCP!$C$8:$C$136,$B15
)+
(SUMIFS(RCCP!$GR$8:$GR$136,
RCCP!$A$8:$A$136,$A15,
RCCP!$C$8:$C$136,$B15)/4)</f>
        <v>4434</v>
      </c>
      <c r="BB15" s="50">
        <f t="shared" ref="BB15" ca="1" si="18">IFERROR(BA15/($I15*BB$12),0)</f>
        <v>7.2077922077922074E-2</v>
      </c>
      <c r="BC15" s="42">
        <f>SUMIFS(RCCP!$HZ$8:$HZ$136,
RCCP!$A$8:$A$136,$A15,
RCCP!$C$8:$C$136,$B15
)+
(SUMIFS(RCCP!$GR$8:$GR$136,
RCCP!$A$8:$A$136,$A15,
RCCP!$C$8:$C$136,$B15)/4)</f>
        <v>16560</v>
      </c>
      <c r="BD15" s="48">
        <f>SUMIFS(RCCP!$HZ$8:$HZ$136,
RCCP!$A$8:$A$136,$A15,
RCCP!$C$8:$C$136,$B15
)+
(SUMIFS(RCCP!$GR$8:$GR$136,
RCCP!$A$8:$A$136,$A15,
RCCP!$C$8:$C$136,$B15)/4)</f>
        <v>16560</v>
      </c>
      <c r="BE15" s="50">
        <f t="shared" ref="BE15" ca="1" si="19">IFERROR(BD15/($I15*BE$12),0)</f>
        <v>0.43675324675324673</v>
      </c>
      <c r="BF15" s="42">
        <f>SUMIFS(RCCP!$IA$8:$IA$136,
RCCP!$A$8:$A$136,$A15,
RCCP!$C$8:$C$136,$B15
)+
(SUMIFS(RCCP!$GR$8:$GR$136,
RCCP!$A$8:$A$136,$A15,
RCCP!$C$8:$C$136,$B15)/4)</f>
        <v>8568</v>
      </c>
      <c r="BG15" s="48">
        <f>SUMIFS(RCCP!$IA$8:$IA$136,
RCCP!$A$8:$A$136,$A15,
RCCP!$C$8:$C$136,$B15
)+
(SUMIFS(RCCP!$GR$8:$GR$136,
RCCP!$A$8:$A$136,$A15,
RCCP!$C$8:$C$136,$B15)/4)</f>
        <v>8568</v>
      </c>
      <c r="BH15" s="50">
        <f t="shared" ref="BH15:BH16" ca="1" si="20">IFERROR(BG15/($I15*BH$12),0)</f>
        <v>0.89649350649350645</v>
      </c>
      <c r="BI15" s="42">
        <f>SUMIFS(RCCP!$IF$8:$IF$136,
RCCP!$A$8:$A$136,$A15,
RCCP!$C$8:$C$136,$B15
)+
(SUMIFS(RCCP!$ID$8:$ID$136,
RCCP!$A$8:$A$136,$A15,
RCCP!$C$8:$C$136,$B15)/4)</f>
        <v>2773.5</v>
      </c>
      <c r="BJ15" s="48">
        <f>SUMIFS(RCCP!$IF$8:$IF$136,
RCCP!$A$8:$A$136,$A15,
RCCP!$C$8:$C$136,$B15
)+
(SUMIFS(RCCP!$ID$8:$ID$136,
RCCP!$A$8:$A$136,$A15,
RCCP!$C$8:$C$136,$B15)/4)</f>
        <v>2773.5</v>
      </c>
      <c r="BK15" s="50">
        <f t="shared" ref="BK15:BK16" ca="1" si="21">IFERROR(BJ15/($I15*BK$12),0)</f>
        <v>1.9480519480519481E-3</v>
      </c>
      <c r="BL15" s="42">
        <f>SUMIFS(RCCP!$IG$8:$IG$136,
RCCP!$A$8:$A$136,$A15,
RCCP!$C$8:$C$136,$B15
)+
(SUMIFS(RCCP!$ID$8:$ID$136,
RCCP!$A$8:$A$136,$A15,
RCCP!$C$8:$C$136,$B15)/4)</f>
        <v>29557.5</v>
      </c>
      <c r="BM15" s="48">
        <f>SUMIFS(RCCP!$IG$8:$IG$136,
RCCP!$A$8:$A$136,$A15,
RCCP!$C$8:$C$136,$B15
)+
(SUMIFS(RCCP!$ID$8:$ID$136,
RCCP!$A$8:$A$136,$A15,
RCCP!$C$8:$C$136,$B15)/4)</f>
        <v>29557.5</v>
      </c>
      <c r="BN15" s="50">
        <f t="shared" ref="BN15:BN16" ca="1" si="22">IFERROR(BM15/($I15*BN$12),0)</f>
        <v>0.16090909090909092</v>
      </c>
      <c r="BO15" s="42">
        <f>SUMIFS(RCCP!$IH$8:$IH$136,
RCCP!$A$8:$A$136,$A15,
RCCP!$C$8:$C$136,$B15
)+
(SUMIFS(RCCP!$ID$8:$ID$136,
RCCP!$A$8:$A$136,$A15,
RCCP!$C$8:$C$136,$B15)/4)</f>
        <v>5125.5</v>
      </c>
      <c r="BP15" s="48">
        <f>SUMIFS(RCCP!$IH$8:$IH$136,
RCCP!$A$8:$A$136,$A15,
RCCP!$C$8:$C$136,$B15
)+
(SUMIFS(RCCP!$ID$8:$ID$136,
RCCP!$A$8:$A$136,$A15,
RCCP!$C$8:$C$136,$B15)/4)</f>
        <v>5125.5</v>
      </c>
      <c r="BQ15" s="50">
        <f t="shared" ref="BQ15:BQ16" ca="1" si="23">IFERROR(BP15/($I15*BQ$12),0)</f>
        <v>1.9480519480519481E-3</v>
      </c>
      <c r="BR15" s="42">
        <f>SUMIFS(RCCP!$II$8:$II$136,
RCCP!$A$8:$A$136,$A15,
RCCP!$C$8:$C$136,$B15
)+
(SUMIFS(RCCP!$ID$8:$ID$136,
RCCP!$A$8:$A$136,$A15,
RCCP!$C$8:$C$136,$B15)/4)</f>
        <v>9031.5</v>
      </c>
      <c r="BS15" s="48">
        <f>SUMIFS(RCCP!$II$8:$II$136,
RCCP!$A$8:$A$136,$A15,
RCCP!$C$8:$C$136,$B15
)+
(SUMIFS(RCCP!$ID$8:$ID$136,
RCCP!$A$8:$A$136,$A15,
RCCP!$C$8:$C$136,$B15)/4)</f>
        <v>9031.5</v>
      </c>
      <c r="BT15" s="50">
        <f t="shared" ref="BT15:BT16" ca="1" si="24">IFERROR(BS15/($I15*BT$12),0)</f>
        <v>0.15779220779220779</v>
      </c>
      <c r="BU15" s="42">
        <f>SUMIFS(RCCP!$IN$8:$IN$136,
RCCP!$A$8:$A$136,$A15,
RCCP!$C$8:$C$136,$B15
)+
(SUMIFS(RCCP!$IL$8:$IL$136,
RCCP!$A$8:$A$136,$A15,
RCCP!$C$8:$C$136,$B15)/5)</f>
        <v>7449.6</v>
      </c>
      <c r="BV15" s="48">
        <f>SUMIFS(RCCP!$IN$8:$IN$136,
RCCP!$A$8:$A$136,$A15,
RCCP!$C$8:$C$136,$B15
)+
(SUMIFS(RCCP!$IL$8:$IL$136,
RCCP!$A$8:$A$136,$A15,
RCCP!$C$8:$C$136,$B15)/5)</f>
        <v>7449.6</v>
      </c>
      <c r="BW15" s="50">
        <f t="shared" ref="BW15:BW16" ca="1" si="25">IFERROR(BV15/($I15*BW$12),0)</f>
        <v>3.5230129870129869</v>
      </c>
      <c r="BX15" s="42">
        <f>SUMIFS(RCCP!$IO$8:$IO$136,
RCCP!$A$8:$A$136,$A15,
RCCP!$C$8:$C$136,$B15
)+
(SUMIFS(RCCP!$IL$8:$IL$136,
RCCP!$A$8:$A$136,$A15,
RCCP!$C$8:$C$136,$B15)/5)</f>
        <v>7449.6</v>
      </c>
      <c r="BY15" s="48">
        <f>SUMIFS(RCCP!$IO$8:$IO$136,
RCCP!$A$8:$A$136,$A15,
RCCP!$C$8:$C$136,$B15
)+
(SUMIFS(RCCP!$IL$8:$IL$136,
RCCP!$A$8:$A$136,$A15,
RCCP!$C$8:$C$136,$B15)/5)</f>
        <v>7449.6</v>
      </c>
      <c r="BZ15" s="50">
        <f t="shared" ref="BZ15:BZ16" ca="1" si="26">IFERROR(BY15/($I15*BZ$12),0)</f>
        <v>0.664051948051948</v>
      </c>
      <c r="CA15" s="42">
        <f>SUMIFS(RCCP!$IP$8:$IP$136,
RCCP!$A$8:$A$136,$A15,
RCCP!$C$8:$C$136,$B15
)+
(SUMIFS(RCCP!$IL$8:$IL$136,
RCCP!$A$8:$A$136,$A15,
RCCP!$C$8:$C$136,$B15)/5)</f>
        <v>7755.6</v>
      </c>
      <c r="CB15" s="48">
        <f>SUMIFS(RCCP!$IP$8:$IP$136,
RCCP!$A$8:$A$136,$A15,
RCCP!$C$8:$C$136,$B15
)+
(SUMIFS(RCCP!$IL$8:$IL$136,
RCCP!$A$8:$A$136,$A15,
RCCP!$C$8:$C$136,$B15)/5)</f>
        <v>7755.6</v>
      </c>
      <c r="CC15" s="50">
        <f t="shared" ref="CC15:CC16" ca="1" si="27">IFERROR(CB15/($I15*CC$12),0)</f>
        <v>0.5978181818181818</v>
      </c>
      <c r="CD15" s="42">
        <f>SUMIFS(RCCP!$IQ$8:$IQ$136,
RCCP!$A$8:$A$136,$A15,
RCCP!$C$8:$C$136,$B15
)+
(SUMIFS(RCCP!$IL$8:$IL$136,
RCCP!$A$8:$A$136,$A15,
RCCP!$C$8:$C$136,$B15)/5)</f>
        <v>7449.6</v>
      </c>
      <c r="CE15" s="48">
        <f>SUMIFS(RCCP!$IQ$8:$IQ$136,
RCCP!$A$8:$A$136,$A15,
RCCP!$C$8:$C$136,$B15
)+
(SUMIFS(RCCP!$IL$8:$IL$136,
RCCP!$A$8:$A$136,$A15,
RCCP!$C$8:$C$136,$B15)/5)</f>
        <v>7449.6</v>
      </c>
      <c r="CF15" s="50">
        <f ca="1">IFERROR(CE15/($I15*CF$12),0)</f>
        <v>0</v>
      </c>
      <c r="CG15" s="42">
        <f>SUMIFS(RCCP!$IR$8:$IR$136,
RCCP!$A$8:$A$136,$A15,
RCCP!$C$8:$C$136,$B15
)+
(SUMIFS(RCCP!$IL$8:$IL$136,
RCCP!$A$8:$A$136,$A15,
RCCP!$C$8:$C$136,$B15)/5)</f>
        <v>9099.6</v>
      </c>
      <c r="CH15" s="48">
        <f>SUMIFS(RCCP!$IR$8:$IR$136,
RCCP!$A$8:$A$136,$A15,
RCCP!$C$8:$C$136,$B15
)+
(SUMIFS(RCCP!$IL$8:$IL$136,
RCCP!$A$8:$A$136,$A15,
RCCP!$C$8:$C$136,$B15)/5)</f>
        <v>9099.6</v>
      </c>
      <c r="CI15" s="50">
        <f ca="1">CH15/H15</f>
        <v>0</v>
      </c>
      <c r="CJ15" s="42">
        <f>SUMIFS(RCCP!$IW$8:$IW$136,
RCCP!$A$8:$A$136,$A15,
RCCP!$C$8:$C$136,$B15
)+
(SUMIFS(RCCP!$IU$8:$IU$136,
RCCP!$A$8:$A$136,$A15,
RCCP!$C$8:$C$136,$B15)/4)</f>
        <v>10587</v>
      </c>
      <c r="CK15" s="48">
        <f>SUMIFS(RCCP!$IW$8:$IW$136,
RCCP!$A$8:$A$136,$A15,
RCCP!$C$8:$C$136,$B15
)+
(SUMIFS(RCCP!$IU$8:$IU$136,
RCCP!$A$8:$A$136,$A15,
RCCP!$C$8:$C$136,$B15)/4)</f>
        <v>10587</v>
      </c>
      <c r="CL15" s="50">
        <f ca="1">IFERROR(CK15/($I15*CL$11),0)</f>
        <v>0</v>
      </c>
      <c r="CM15" s="42">
        <f>SUMIFS(RCCP!$IX$8:$IX$136,
RCCP!$A$8:$A$136,$A15,
RCCP!$C$8:$C$136,$B15
)+
(SUMIFS(RCCP!$IU$8:$IU$136,
RCCP!$A$8:$A$136,$A15,
RCCP!$C$8:$C$136,$B15)/4)</f>
        <v>10587</v>
      </c>
      <c r="CN15" s="48">
        <f>SUMIFS(RCCP!$IX$8:$IX$136,
RCCP!$A$8:$A$136,$A15,
RCCP!$C$8:$C$136,$B15
)+
(SUMIFS(RCCP!$IU$8:$IU$136,
RCCP!$A$8:$A$136,$A15,
RCCP!$C$8:$C$136,$B15)/4)</f>
        <v>10587</v>
      </c>
      <c r="CO15" s="50">
        <f ca="1">IFERROR(CN15/($I15*CO$11),0)</f>
        <v>0</v>
      </c>
      <c r="CP15" s="42">
        <f>SUMIFS(RCCP!$IY$8:$IY$136,
RCCP!$A$8:$A$136,$A15,
RCCP!$C$8:$C$136,$B15
)+
(SUMIFS(RCCP!$IU$8:$IU$136,
RCCP!$A$8:$A$136,$A15,
RCCP!$C$8:$C$136,$B15)/4)</f>
        <v>10587</v>
      </c>
      <c r="CQ15" s="48">
        <f>SUMIFS(RCCP!$IY$8:$IY$136,
RCCP!$A$8:$A$136,$A15,
RCCP!$C$8:$C$136,$B15
)+
(SUMIFS(RCCP!$IU$8:$IU$136,
RCCP!$A$8:$A$136,$A15,
RCCP!$C$8:$C$136,$B15)/4)</f>
        <v>10587</v>
      </c>
      <c r="CR15" s="50">
        <f t="shared" ref="CR15:CR16" ca="1" si="28">IFERROR(CQ15/($I15*CR$11),0)</f>
        <v>0.25353045013239189</v>
      </c>
      <c r="CS15" s="42">
        <f>SUMIFS(RCCP!$IZ$8:$IZ$136,
RCCP!$A$8:$A$136,$A15,
RCCP!$C$8:$C$136,$B15
)+
(SUMIFS(RCCP!$IU$8:$IU$136,
RCCP!$A$8:$A$136,$A15,
RCCP!$C$8:$C$136,$B15)/4)</f>
        <v>11199</v>
      </c>
      <c r="CT15" s="48">
        <f>SUMIFS(RCCP!$IZ$8:$IZ$136,
RCCP!$A$8:$A$136,$A15,
RCCP!$C$8:$C$136,$B15
)+
(SUMIFS(RCCP!$IU$8:$IU$136,
RCCP!$A$8:$A$136,$A15,
RCCP!$C$8:$C$136,$B15)/4)</f>
        <v>11199</v>
      </c>
      <c r="CU15" s="50">
        <f t="shared" ref="CU15:CU16" ca="1" si="29">IFERROR(CT15/($I15*CU$11),0)</f>
        <v>0.25353045013239189</v>
      </c>
      <c r="CV15" s="42">
        <f>SUMIFS(RCCP!$JE$8:$JE$136,
RCCP!$A$8:$A$136,$A15,
RCCP!$C$8:$C$136,$B15
)+
(SUMIFS(RCCP!$JC$8:$JC$136,
RCCP!$A$8:$A$136,$A15,
RCCP!$C$8:$C$136,$B15)/4)</f>
        <v>14563.5</v>
      </c>
      <c r="CW15" s="48">
        <f>SUMIFS(RCCP!$JE$8:$JE$136,
RCCP!$A$8:$A$136,$A15,
RCCP!$C$8:$C$136,$B15
)+
(SUMIFS(RCCP!$JC$8:$JC$136,
RCCP!$A$8:$A$136,$A15,
RCCP!$C$8:$C$136,$B15)/4)</f>
        <v>14563.5</v>
      </c>
      <c r="CX15" s="50">
        <f t="shared" ref="CX15:CX16" ca="1" si="30">IFERROR(CW15/($I15*CX$11),0)</f>
        <v>1.0525154457193293</v>
      </c>
      <c r="CY15" s="42">
        <f>SUMIFS(RCCP!$JF$8:$JF$136,
RCCP!$A$8:$A$136,$A15,
RCCP!$C$8:$C$136,$B15
)+
(SUMIFS(RCCP!$JC$8:$JC$136,
RCCP!$A$8:$A$136,$A15,
RCCP!$C$8:$C$136,$B15)/4)</f>
        <v>14563.5</v>
      </c>
      <c r="CZ15" s="48">
        <f>SUMIFS(RCCP!$JF$8:$JF$136,
RCCP!$A$8:$A$136,$A15,
RCCP!$C$8:$C$136,$B15
)+
(SUMIFS(RCCP!$JC$8:$JC$136,
RCCP!$A$8:$A$136,$A15,
RCCP!$C$8:$C$136,$B15)/4)</f>
        <v>14563.5</v>
      </c>
      <c r="DA15" s="50">
        <f t="shared" ref="DA15:DA16" ca="1" si="31">IFERROR(CZ15/($I15*DA$11),0)</f>
        <v>1.0525154457193293</v>
      </c>
      <c r="DB15" s="42">
        <f>SUMIFS(RCCP!$JG$8:$JG$136,
RCCP!$A$8:$A$136,$A15,
RCCP!$C$8:$C$136,$B15
)+
(SUMIFS(RCCP!$JC$8:$JC$136,
RCCP!$A$8:$A$136,$A15,
RCCP!$C$8:$C$136,$B15)/4)</f>
        <v>14563.5</v>
      </c>
      <c r="DC15" s="48">
        <f>SUMIFS(RCCP!$JG$8:$JG$136,
RCCP!$A$8:$A$136,$A15,
RCCP!$C$8:$C$136,$B15
)+
(SUMIFS(RCCP!$JC$8:$JC$136,
RCCP!$A$8:$A$136,$A15,
RCCP!$C$8:$C$136,$B15)/4)</f>
        <v>14563.5</v>
      </c>
      <c r="DD15" s="50">
        <f t="shared" ref="DD15:DD16" ca="1" si="32">IFERROR(DC15/($I15*DD$11),0)</f>
        <v>1.2864077669902914</v>
      </c>
      <c r="DE15" s="42">
        <f>SUMIFS(RCCP!$JH$8:$JH$136,
RCCP!$A$8:$A$136,$A15,
RCCP!$C$8:$C$136,$B15
)+
(SUMIFS(RCCP!$JC$8:$JC$136,
RCCP!$A$8:$A$136,$A15,
RCCP!$C$8:$C$136,$B15)/4)</f>
        <v>14563.5</v>
      </c>
      <c r="DF15" s="48">
        <f>SUMIFS(RCCP!$JH$8:$JH$136,
RCCP!$A$8:$A$136,$A15,
RCCP!$C$8:$C$136,$B15
)+
(SUMIFS(RCCP!$JC$8:$JC$136,
RCCP!$A$8:$A$136,$A15,
RCCP!$C$8:$C$136,$B15)/4)</f>
        <v>14563.5</v>
      </c>
      <c r="DG15" s="50">
        <f t="shared" ref="DG15:DG16" ca="1" si="33">IFERROR(DF15/($I15*DG$11),0)</f>
        <v>1.0525154457193293</v>
      </c>
    </row>
    <row r="16" spans="1:111" customFormat="1" ht="20.149999999999999" customHeight="1" x14ac:dyDescent="0.35">
      <c r="A16" s="38" t="s">
        <v>170</v>
      </c>
      <c r="B16" s="39" t="s">
        <v>160</v>
      </c>
      <c r="C16" s="39" t="s">
        <v>41</v>
      </c>
      <c r="D16" s="39">
        <v>55</v>
      </c>
      <c r="E16" s="55">
        <f t="shared" ca="1" si="0"/>
        <v>5.5</v>
      </c>
      <c r="F16" s="39">
        <f t="shared" ca="1" si="0"/>
        <v>7</v>
      </c>
      <c r="G16" s="39">
        <f t="shared" ca="1" si="0"/>
        <v>2</v>
      </c>
      <c r="H16" s="40">
        <f t="shared" ref="H16" ca="1" si="34">+D16*E16*F16*G16</f>
        <v>4620</v>
      </c>
      <c r="I16" s="41">
        <f t="shared" ref="I16" ca="1" si="35">+H16/E16</f>
        <v>840</v>
      </c>
      <c r="J16" s="42">
        <f>SUMIFS('BLC Subcont'!$AE$7:$AE$9999,
'BLC Subcont'!$I$7:$I$9999,L$11,
'BLC Subcont'!$U$7:$U$9999,$A16,
'BLC Subcont'!$AA$7:$AA$9999,$B16)</f>
        <v>0</v>
      </c>
      <c r="K16" s="43">
        <f>SUMIFS('BLC Subcont'!$CN$7:$CN$9999,
'BLC Subcont'!$I$7:$I$9999,L$11,
'BLC Subcont'!$U$7:$U$9999,$A16,
'BLC Subcont'!$AA$7:$AA$9999,$B16)</f>
        <v>0</v>
      </c>
      <c r="L16" s="50">
        <f t="shared" ref="L16:U16" ca="1" si="36">IFERROR(K16/($I16*L$12),0)</f>
        <v>0</v>
      </c>
      <c r="M16" s="42">
        <f>SUMIFS('BLC Subcont'!$AE$7:$AE$9999,
'BLC Subcont'!$I$7:$I$9999,O$11,
'BLC Subcont'!$U$7:$U$9999,$A16,
'BLC Subcont'!$AA$7:$AA$9999,$B16)</f>
        <v>0</v>
      </c>
      <c r="N16" s="43">
        <f>SUMIFS('BLC Subcont'!$CN$7:$CN$9999,
'BLC Subcont'!$I$7:$I$9999,O$11,
'BLC Subcont'!$U$7:$U$9999,$A16,
'BLC Subcont'!$AA$7:$AA$9999,$B16)</f>
        <v>0</v>
      </c>
      <c r="O16" s="50">
        <f t="shared" ca="1" si="36"/>
        <v>0</v>
      </c>
      <c r="P16" s="42">
        <f>SUMIFS('BLC Subcont'!$AE$7:$AE$9999,
'BLC Subcont'!$I$7:$I$9999,R$11,
'BLC Subcont'!$U$7:$U$9999,$A16,
'BLC Subcont'!$AA$7:$AA$9999,$B16)</f>
        <v>0</v>
      </c>
      <c r="Q16" s="43">
        <f>SUMIFS('BLC Subcont'!$CN$7:$CN$9999,
'BLC Subcont'!$I$7:$I$9999,R$11,
'BLC Subcont'!$U$7:$U$9999,$A16,
'BLC Subcont'!$AA$7:$AA$9999,$B16)</f>
        <v>0</v>
      </c>
      <c r="R16" s="50">
        <f t="shared" ca="1" si="36"/>
        <v>0</v>
      </c>
      <c r="S16" s="42">
        <f>SUMIFS('BLC Subcont'!$AE$7:$AE$9999,
'BLC Subcont'!$I$7:$I$9999,U$11,
'BLC Subcont'!$U$7:$U$9999,$A16,
'BLC Subcont'!$AA$7:$AA$9999,$B16)</f>
        <v>0</v>
      </c>
      <c r="T16" s="43">
        <f>SUMIFS('BLC Subcont'!$CN$7:$CN$9999,
'BLC Subcont'!$I$7:$I$9999,U$11,
'BLC Subcont'!$U$7:$U$9999,$A16,
'BLC Subcont'!$AA$7:$AA$9999,$B16)</f>
        <v>0</v>
      </c>
      <c r="U16" s="50">
        <f t="shared" ca="1" si="36"/>
        <v>0.3</v>
      </c>
      <c r="V16" s="47">
        <f t="shared" ref="V16" si="37">SUM(S16,P16,M16,J16)</f>
        <v>0</v>
      </c>
      <c r="W16" s="51">
        <f t="shared" ref="W16" si="38">+SUM(T16,Q16,N16,K16)</f>
        <v>0</v>
      </c>
      <c r="X16" s="52">
        <f t="shared" ref="X16" ca="1" si="39">IFERROR(W16/($I16*X$12),0)</f>
        <v>0.40333333333333332</v>
      </c>
      <c r="Y16" s="47">
        <f>SUMIFS('BLC Subcont'!$AE$7:$AE$9999,
'BLC Subcont'!$I$7:$I$9999,AA$11,
'BLC Subcont'!$U$7:$U$9999,$A16,
'BLC Subcont'!$AA$7:$AA$9999,$B16)</f>
        <v>0</v>
      </c>
      <c r="Z16" s="48">
        <f>SUMIFS('BLC Subcont'!$CN$7:$CN$9999,
'BLC Subcont'!$I$7:$I$9999,AA$11,
'BLC Subcont'!$U$7:$U$9999,$A16,
'BLC Subcont'!$AA$7:$AA$9999,$B16)</f>
        <v>0</v>
      </c>
      <c r="AA16" s="49">
        <f t="shared" ref="AA16" ca="1" si="40">IFERROR(Z16/($I16*AA$12),0)</f>
        <v>0</v>
      </c>
      <c r="AB16" s="42">
        <f>SUMIFS('BLC Subcont'!$AE$7:$AE$9999,
'BLC Subcont'!$I$7:$I$9999,AD$11,
'BLC Subcont'!$U$7:$U$9999,$A16,
'BLC Subcont'!$AA$7:$AA$9999,$B16)</f>
        <v>0</v>
      </c>
      <c r="AC16" s="48">
        <f>SUMIFS('BLC Subcont'!$CN$7:$CN$9999,
'BLC Subcont'!$I$7:$I$9999,AD$11,
'BLC Subcont'!$U$7:$U$9999,$A16,
'BLC Subcont'!$AA$7:$AA$9999,$B16)</f>
        <v>0</v>
      </c>
      <c r="AD16" s="50">
        <f t="shared" ref="AD16" ca="1" si="41">IFERROR(AC16/($I16*AD$12),0)</f>
        <v>0</v>
      </c>
      <c r="AE16" s="42">
        <f>SUMIFS('BLC Subcont'!$AE$7:$AE$9999,
'BLC Subcont'!$I$7:$I$9999,AG$11,
'BLC Subcont'!$U$7:$U$9999,$A16,
'BLC Subcont'!$AA$7:$AA$9999,$B16)</f>
        <v>0</v>
      </c>
      <c r="AF16" s="48">
        <f>SUMIFS('BLC Subcont'!$CN$7:$CN$9999,
'BLC Subcont'!$I$7:$I$9999,AG$11,
'BLC Subcont'!$U$7:$U$9999,$A16,
'BLC Subcont'!$AA$7:$AA$9999,$B16)</f>
        <v>0</v>
      </c>
      <c r="AG16" s="50">
        <f t="shared" ref="AG16" ca="1" si="42">IFERROR(AF16/($I16*AG$12),0)</f>
        <v>0.54805194805194801</v>
      </c>
      <c r="AH16" s="42">
        <f>SUMIFS('BLC Subcont'!$AE$7:$AE$9999,
'BLC Subcont'!$I$7:$I$9999,AJ$11,
'BLC Subcont'!$U$7:$U$9999,$A16,
'BLC Subcont'!$AA$7:$AA$9999,$B16)</f>
        <v>0</v>
      </c>
      <c r="AI16" s="48">
        <f>SUMIFS('BLC Subcont'!$CN$7:$CN$9999,
'BLC Subcont'!$I$7:$I$9999,AJ$11,
'BLC Subcont'!$U$7:$U$9999,$A16,
'BLC Subcont'!$AA$7:$AA$9999,$B16)</f>
        <v>0</v>
      </c>
      <c r="AJ16" s="50">
        <f t="shared" ref="AJ16" ca="1" si="43">IFERROR(AI16/($I16*AJ$12),0)</f>
        <v>0.12207792207792208</v>
      </c>
      <c r="AK16" s="42">
        <f>SUMIFS('BLC Subcont'!$AE$7:$AE$9999,
'BLC Subcont'!$I$7:$I$9999,AM$11,
'BLC Subcont'!$U$7:$U$9999,$A16,
'BLC Subcont'!$AA$7:$AA$9999,$B16)</f>
        <v>0</v>
      </c>
      <c r="AL16" s="48">
        <f>SUMIFS('BLC Subcont'!$CN$7:$CN$9999,
'BLC Subcont'!$I$7:$I$9999,AM$11,
'BLC Subcont'!$U$7:$U$9999,$A16,
'BLC Subcont'!$AA$7:$AA$9999,$B16)</f>
        <v>0</v>
      </c>
      <c r="AM16" s="50">
        <f t="shared" ref="AM16" ca="1" si="44">IFERROR(AL16/($I16*AM$12),0)</f>
        <v>0</v>
      </c>
      <c r="AN16" s="42">
        <f>SUMIFS('BLC Subcont'!$AE$7:$AE$9999,
'BLC Subcont'!$I$7:$I$9999,AP$11,
'BLC Subcont'!$U$7:$U$9999,$A16,
'BLC Subcont'!$AA$7:$AA$9999,$B16)</f>
        <v>0</v>
      </c>
      <c r="AO16" s="48">
        <f>SUMIFS('BLC Subcont'!$CN$7:$CN$9999,
'BLC Subcont'!$I$7:$I$9999,AP$11,
'BLC Subcont'!$U$7:$U$9999,$A16,
'BLC Subcont'!$AA$7:$AA$9999,$B16)</f>
        <v>0</v>
      </c>
      <c r="AP16" s="50">
        <f t="shared" ref="AP16" ca="1" si="45">IFERROR(AO16/($I16*AP$12),0)</f>
        <v>0</v>
      </c>
      <c r="AQ16" s="42">
        <f>SUMIFS('BLC Subcont'!$AE$7:$AE$9999,
'BLC Subcont'!$I$7:$I$9999,AS$11,
'BLC Subcont'!$U$7:$U$9999,$A16,
'BLC Subcont'!$AA$7:$AA$9999,$B16)</f>
        <v>0</v>
      </c>
      <c r="AR16" s="48">
        <f>SUMIFS('BLC Subcont'!$CN$7:$CN$9999,
'BLC Subcont'!$I$7:$I$9999,AS$11,
'BLC Subcont'!$U$7:$U$9999,$A16,
'BLC Subcont'!$AA$7:$AA$9999,$B16)</f>
        <v>0</v>
      </c>
      <c r="AS16" s="50">
        <f ca="1">IFERROR(AR16/($I16*AS$12),0)</f>
        <v>0</v>
      </c>
      <c r="AT16" s="42">
        <f t="shared" ref="AT16" si="46">AQ16+AW16</f>
        <v>0</v>
      </c>
      <c r="AU16" s="48">
        <f t="shared" ref="AU16" si="47">AR16+AX16</f>
        <v>0</v>
      </c>
      <c r="AV16" s="50">
        <f t="shared" ref="AV16" ca="1" si="48">IFERROR(AU16/($I16*AV$12),0)</f>
        <v>0.27045454545454545</v>
      </c>
      <c r="AW16" s="47">
        <f>SUMIFS(RCCP!$HX$8:$HX$136,
RCCP!$A$8:$A$136,$A16,
RCCP!$C$8:$C$136,$B16
)+
(SUMIFS(RCCP!$GR$8:$GR$136,
RCCP!$A$8:$A$136,$A16,
RCCP!$C$8:$C$136,$B16)/4)</f>
        <v>0</v>
      </c>
      <c r="AX16" s="48">
        <f>SUMIFS(RCCP!$HX$8:$HX$136,
RCCP!$A$8:$A$136,$A16,
RCCP!$C$8:$C$136,$B16
)+
(SUMIFS(RCCP!$GR$8:$GR$136,
RCCP!$A$8:$A$136,$A16,
RCCP!$C$8:$C$136,$B16)/4)</f>
        <v>0</v>
      </c>
      <c r="AY16" s="49">
        <f ca="1">IFERROR(AX16/($I16*AY$12),0)</f>
        <v>0</v>
      </c>
      <c r="AZ16" s="42">
        <f>SUMIFS(RCCP!$HY$8:$HY$136,
RCCP!$A$8:$A$136,$A16,
RCCP!$C$8:$C$136,$B16
)+
(SUMIFS(RCCP!$GR$8:$GR$136,
RCCP!$A$8:$A$136,$A16,
RCCP!$C$8:$C$136,$B16)/4)</f>
        <v>0</v>
      </c>
      <c r="BA16" s="48">
        <f>SUMIFS(RCCP!$HY$8:$HY$136,
RCCP!$A$8:$A$136,$A16,
RCCP!$C$8:$C$136,$B16
)+
(SUMIFS(RCCP!$GR$8:$GR$136,
RCCP!$A$8:$A$136,$A16,
RCCP!$C$8:$C$136,$B16)/4)</f>
        <v>0</v>
      </c>
      <c r="BB16" s="50">
        <f ca="1">IFERROR(BA16/($I16*BB$12),0)</f>
        <v>0</v>
      </c>
      <c r="BC16" s="42">
        <f>SUMIFS(RCCP!$HZ$8:$HZ$136,
RCCP!$A$8:$A$136,$A16,
RCCP!$C$8:$C$136,$B16
)+
(SUMIFS(RCCP!$GR$8:$GR$136,
RCCP!$A$8:$A$136,$A16,
RCCP!$C$8:$C$136,$B16)/4)</f>
        <v>0</v>
      </c>
      <c r="BD16" s="48">
        <f>SUMIFS(RCCP!$HZ$8:$HZ$136,
RCCP!$A$8:$A$136,$A16,
RCCP!$C$8:$C$136,$B16
)+
(SUMIFS(RCCP!$GR$8:$GR$136,
RCCP!$A$8:$A$136,$A16,
RCCP!$C$8:$C$136,$B16)/4)</f>
        <v>0</v>
      </c>
      <c r="BE16" s="50">
        <f ca="1">IFERROR(BD16/($I16*BE$12),0)</f>
        <v>0</v>
      </c>
      <c r="BF16" s="42">
        <f>SUMIFS(RCCP!$IA$8:$IA$136,
RCCP!$A$8:$A$136,$A16,
RCCP!$C$8:$C$136,$B16
)+
(SUMIFS(RCCP!$GR$8:$GR$136,
RCCP!$A$8:$A$136,$A16,
RCCP!$C$8:$C$136,$B16)/4)</f>
        <v>0</v>
      </c>
      <c r="BG16" s="48">
        <f>SUMIFS(RCCP!$IA$8:$IA$136,
RCCP!$A$8:$A$136,$A16,
RCCP!$C$8:$C$136,$B16
)+
(SUMIFS(RCCP!$GR$8:$GR$136,
RCCP!$A$8:$A$136,$A16,
RCCP!$C$8:$C$136,$B16)/4)</f>
        <v>0</v>
      </c>
      <c r="BH16" s="50">
        <f t="shared" ca="1" si="20"/>
        <v>0.16136363636363638</v>
      </c>
      <c r="BI16" s="42">
        <f>SUMIFS(RCCP!$IF$8:$IF$136,
RCCP!$A$8:$A$136,$A16,
RCCP!$C$8:$C$136,$B16
)+
(SUMIFS(RCCP!$ID$8:$ID$136,
RCCP!$A$8:$A$136,$A16,
RCCP!$C$8:$C$136,$B16)/4)</f>
        <v>0</v>
      </c>
      <c r="BJ16" s="48">
        <f>SUMIFS(RCCP!$IF$8:$IF$136,
RCCP!$A$8:$A$136,$A16,
RCCP!$C$8:$C$136,$B16
)+
(SUMIFS(RCCP!$ID$8:$ID$136,
RCCP!$A$8:$A$136,$A16,
RCCP!$C$8:$C$136,$B16)/4)</f>
        <v>0</v>
      </c>
      <c r="BK16" s="50">
        <f t="shared" ca="1" si="21"/>
        <v>0.25746753246753246</v>
      </c>
      <c r="BL16" s="42">
        <f>SUMIFS(RCCP!$IG$8:$IG$136,
RCCP!$A$8:$A$136,$A16,
RCCP!$C$8:$C$136,$B16
)+
(SUMIFS(RCCP!$ID$8:$ID$136,
RCCP!$A$8:$A$136,$A16,
RCCP!$C$8:$C$136,$B16)/4)</f>
        <v>0</v>
      </c>
      <c r="BM16" s="48">
        <f>SUMIFS(RCCP!$IG$8:$IG$136,
RCCP!$A$8:$A$136,$A16,
RCCP!$C$8:$C$136,$B16
)+
(SUMIFS(RCCP!$ID$8:$ID$136,
RCCP!$A$8:$A$136,$A16,
RCCP!$C$8:$C$136,$B16)/4)</f>
        <v>0</v>
      </c>
      <c r="BN16" s="50">
        <f t="shared" ca="1" si="22"/>
        <v>0.20292207792207792</v>
      </c>
      <c r="BO16" s="42">
        <f>SUMIFS(RCCP!$IH$8:$IH$136,
RCCP!$A$8:$A$136,$A16,
RCCP!$C$8:$C$136,$B16
)+
(SUMIFS(RCCP!$ID$8:$ID$136,
RCCP!$A$8:$A$136,$A16,
RCCP!$C$8:$C$136,$B16)/4)</f>
        <v>0</v>
      </c>
      <c r="BP16" s="48">
        <f>SUMIFS(RCCP!$IH$8:$IH$136,
RCCP!$A$8:$A$136,$A16,
RCCP!$C$8:$C$136,$B16
)+
(SUMIFS(RCCP!$ID$8:$ID$136,
RCCP!$A$8:$A$136,$A16,
RCCP!$C$8:$C$136,$B16)/4)</f>
        <v>0</v>
      </c>
      <c r="BQ16" s="50">
        <f t="shared" ca="1" si="23"/>
        <v>0.20292207792207792</v>
      </c>
      <c r="BR16" s="42">
        <f>SUMIFS(RCCP!$II$8:$II$136,
RCCP!$A$8:$A$136,$A16,
RCCP!$C$8:$C$136,$B16
)+
(SUMIFS(RCCP!$ID$8:$ID$136,
RCCP!$A$8:$A$136,$A16,
RCCP!$C$8:$C$136,$B16)/4)</f>
        <v>0</v>
      </c>
      <c r="BS16" s="48">
        <f>SUMIFS(RCCP!$II$8:$II$136,
RCCP!$A$8:$A$136,$A16,
RCCP!$C$8:$C$136,$B16
)+
(SUMIFS(RCCP!$ID$8:$ID$136,
RCCP!$A$8:$A$136,$A16,
RCCP!$C$8:$C$136,$B16)/4)</f>
        <v>0</v>
      </c>
      <c r="BT16" s="50">
        <f t="shared" ca="1" si="24"/>
        <v>0.20292207792207792</v>
      </c>
      <c r="BU16" s="42">
        <f>SUMIFS(RCCP!$IN$8:$IN$136,
RCCP!$A$8:$A$136,$A16,
RCCP!$C$8:$C$136,$B16
)+
(SUMIFS(RCCP!$IL$8:$IL$136,
RCCP!$A$8:$A$136,$A16,
RCCP!$C$8:$C$136,$B16)/5)</f>
        <v>0</v>
      </c>
      <c r="BV16" s="48">
        <f>SUMIFS(RCCP!$IN$8:$IN$136,
RCCP!$A$8:$A$136,$A16,
RCCP!$C$8:$C$136,$B16
)+
(SUMIFS(RCCP!$IL$8:$IL$136,
RCCP!$A$8:$A$136,$A16,
RCCP!$C$8:$C$136,$B16)/5)</f>
        <v>0</v>
      </c>
      <c r="BW16" s="50">
        <f t="shared" ca="1" si="25"/>
        <v>0.41220779220779225</v>
      </c>
      <c r="BX16" s="42">
        <f>SUMIFS(RCCP!$IO$8:$IO$136,
RCCP!$A$8:$A$136,$A16,
RCCP!$C$8:$C$136,$B16
)+
(SUMIFS(RCCP!$IL$8:$IL$136,
RCCP!$A$8:$A$136,$A16,
RCCP!$C$8:$C$136,$B16)/5)</f>
        <v>0</v>
      </c>
      <c r="BY16" s="48">
        <f>SUMIFS(RCCP!$IO$8:$IO$136,
RCCP!$A$8:$A$136,$A16,
RCCP!$C$8:$C$136,$B16
)+
(SUMIFS(RCCP!$IL$8:$IL$136,
RCCP!$A$8:$A$136,$A16,
RCCP!$C$8:$C$136,$B16)/5)</f>
        <v>0</v>
      </c>
      <c r="BZ16" s="50">
        <f t="shared" ca="1" si="26"/>
        <v>0.41220779220779225</v>
      </c>
      <c r="CA16" s="42">
        <f>SUMIFS(RCCP!$IP$8:$IP$136,
RCCP!$A$8:$A$136,$A16,
RCCP!$C$8:$C$136,$B16
)+
(SUMIFS(RCCP!$IL$8:$IL$136,
RCCP!$A$8:$A$136,$A16,
RCCP!$C$8:$C$136,$B16)/5)</f>
        <v>0</v>
      </c>
      <c r="CB16" s="48">
        <f>SUMIFS(RCCP!$IP$8:$IP$136,
RCCP!$A$8:$A$136,$A16,
RCCP!$C$8:$C$136,$B16
)+
(SUMIFS(RCCP!$IL$8:$IL$136,
RCCP!$A$8:$A$136,$A16,
RCCP!$C$8:$C$136,$B16)/5)</f>
        <v>0</v>
      </c>
      <c r="CC16" s="50">
        <f t="shared" ca="1" si="27"/>
        <v>0.41220779220779225</v>
      </c>
      <c r="CD16" s="42">
        <f>SUMIFS(RCCP!$IQ$8:$IQ$136,
RCCP!$A$8:$A$136,$A16,
RCCP!$C$8:$C$136,$B16
)+
(SUMIFS(RCCP!$IL$8:$IL$136,
RCCP!$A$8:$A$136,$A16,
RCCP!$C$8:$C$136,$B16)/5)</f>
        <v>0</v>
      </c>
      <c r="CE16" s="48">
        <f>SUMIFS(RCCP!$IQ$8:$IQ$136,
RCCP!$A$8:$A$136,$A16,
RCCP!$C$8:$C$136,$B16
)+
(SUMIFS(RCCP!$IL$8:$IL$136,
RCCP!$A$8:$A$136,$A16,
RCCP!$C$8:$C$136,$B16)/5)</f>
        <v>0</v>
      </c>
      <c r="CF16" s="50">
        <f ca="1">IFERROR(CE16/($I16*CF$12),0)</f>
        <v>0</v>
      </c>
      <c r="CG16" s="42">
        <f>SUMIFS(RCCP!$IR$8:$IR$136,
RCCP!$A$8:$A$136,$A16,
RCCP!$C$8:$C$136,$B16
)+
(SUMIFS(RCCP!$IL$8:$IL$136,
RCCP!$A$8:$A$136,$A16,
RCCP!$C$8:$C$136,$B16)/5)</f>
        <v>0</v>
      </c>
      <c r="CH16" s="48">
        <f>SUMIFS(RCCP!$IR$8:$IR$136,
RCCP!$A$8:$A$136,$A16,
RCCP!$C$8:$C$136,$B16
)+
(SUMIFS(RCCP!$IL$8:$IL$136,
RCCP!$A$8:$A$136,$A16,
RCCP!$C$8:$C$136,$B16)/5)</f>
        <v>0</v>
      </c>
      <c r="CI16" s="50">
        <f ca="1">IFERROR(CH16/($I16*CI$11),0)</f>
        <v>0</v>
      </c>
      <c r="CJ16" s="42">
        <f>SUMIFS(RCCP!$IW$8:$IW$136,
RCCP!$A$8:$A$136,$A16,
RCCP!$C$8:$C$136,$B16
)+
(SUMIFS(RCCP!$IU$8:$IU$136,
RCCP!$A$8:$A$136,$A16,
RCCP!$C$8:$C$136,$B16)/4)</f>
        <v>0</v>
      </c>
      <c r="CK16" s="48">
        <f>SUMIFS(RCCP!$IW$8:$IW$136,
RCCP!$A$8:$A$136,$A16,
RCCP!$C$8:$C$136,$B16
)+
(SUMIFS(RCCP!$IU$8:$IU$136,
RCCP!$A$8:$A$136,$A16,
RCCP!$C$8:$C$136,$B16)/4)</f>
        <v>0</v>
      </c>
      <c r="CL16" s="50">
        <f t="shared" ref="CL16" ca="1" si="49">IFERROR(CK16/($I16*CL$11),0)</f>
        <v>0.30987055016181231</v>
      </c>
      <c r="CM16" s="42">
        <f>SUMIFS(RCCP!$IX$8:$IX$136,
RCCP!$A$8:$A$136,$A16,
RCCP!$C$8:$C$136,$B16
)+
(SUMIFS(RCCP!$IU$8:$IU$136,
RCCP!$A$8:$A$136,$A16,
RCCP!$C$8:$C$136,$B16)/4)</f>
        <v>0</v>
      </c>
      <c r="CN16" s="48">
        <f>SUMIFS(RCCP!$IX$8:$IX$136,
RCCP!$A$8:$A$136,$A16,
RCCP!$C$8:$C$136,$B16
)+
(SUMIFS(RCCP!$IU$8:$IU$136,
RCCP!$A$8:$A$136,$A16,
RCCP!$C$8:$C$136,$B16)/4)</f>
        <v>0</v>
      </c>
      <c r="CO16" s="50">
        <f t="shared" ref="CO16" ca="1" si="50">IFERROR(CN16/($I16*CO$11),0)</f>
        <v>0.25353045013239189</v>
      </c>
      <c r="CP16" s="42">
        <f>SUMIFS(RCCP!$IY$8:$IY$136,
RCCP!$A$8:$A$136,$A16,
RCCP!$C$8:$C$136,$B16
)+
(SUMIFS(RCCP!$IU$8:$IU$136,
RCCP!$A$8:$A$136,$A16,
RCCP!$C$8:$C$136,$B16)/4)</f>
        <v>0</v>
      </c>
      <c r="CQ16" s="48">
        <f>SUMIFS(RCCP!$IY$8:$IY$136,
RCCP!$A$8:$A$136,$A16,
RCCP!$C$8:$C$136,$B16
)+
(SUMIFS(RCCP!$IU$8:$IU$136,
RCCP!$A$8:$A$136,$A16,
RCCP!$C$8:$C$136,$B16)/4)</f>
        <v>0</v>
      </c>
      <c r="CR16" s="50">
        <f t="shared" ca="1" si="28"/>
        <v>0.25353045013239189</v>
      </c>
      <c r="CS16" s="42">
        <f>SUMIFS(RCCP!$IZ$8:$IZ$136,
RCCP!$A$8:$A$136,$A16,
RCCP!$C$8:$C$136,$B16
)+
(SUMIFS(RCCP!$IU$8:$IU$136,
RCCP!$A$8:$A$136,$A16,
RCCP!$C$8:$C$136,$B16)/4)</f>
        <v>0</v>
      </c>
      <c r="CT16" s="48">
        <f>SUMIFS(RCCP!$IZ$8:$IZ$136,
RCCP!$A$8:$A$136,$A16,
RCCP!$C$8:$C$136,$B16
)+
(SUMIFS(RCCP!$IU$8:$IU$136,
RCCP!$A$8:$A$136,$A16,
RCCP!$C$8:$C$136,$B16)/4)</f>
        <v>0</v>
      </c>
      <c r="CU16" s="50">
        <f t="shared" ca="1" si="29"/>
        <v>0.25353045013239189</v>
      </c>
      <c r="CV16" s="42">
        <f>SUMIFS(RCCP!$JE$8:$JE$136,
RCCP!$A$8:$A$136,$A16,
RCCP!$C$8:$C$136,$B16
)+
(SUMIFS(RCCP!$JC$8:$JC$136,
RCCP!$A$8:$A$136,$A16,
RCCP!$C$8:$C$136,$B16)/4)</f>
        <v>0</v>
      </c>
      <c r="CW16" s="48">
        <f>SUMIFS(RCCP!$JE$8:$JE$136,
RCCP!$A$8:$A$136,$A16,
RCCP!$C$8:$C$136,$B16
)+
(SUMIFS(RCCP!$JC$8:$JC$136,
RCCP!$A$8:$A$136,$A16,
RCCP!$C$8:$C$136,$B16)/4)</f>
        <v>0</v>
      </c>
      <c r="CX16" s="50">
        <f t="shared" ca="1" si="30"/>
        <v>1.0525154457193293</v>
      </c>
      <c r="CY16" s="42">
        <f>SUMIFS(RCCP!$JF$8:$JF$136,
RCCP!$A$8:$A$136,$A16,
RCCP!$C$8:$C$136,$B16
)+
(SUMIFS(RCCP!$JC$8:$JC$136,
RCCP!$A$8:$A$136,$A16,
RCCP!$C$8:$C$136,$B16)/4)</f>
        <v>0</v>
      </c>
      <c r="CZ16" s="48">
        <f>SUMIFS(RCCP!$JF$8:$JF$136,
RCCP!$A$8:$A$136,$A16,
RCCP!$C$8:$C$136,$B16
)+
(SUMIFS(RCCP!$JC$8:$JC$136,
RCCP!$A$8:$A$136,$A16,
RCCP!$C$8:$C$136,$B16)/4)</f>
        <v>0</v>
      </c>
      <c r="DA16" s="50">
        <f t="shared" ca="1" si="31"/>
        <v>1.0525154457193293</v>
      </c>
      <c r="DB16" s="42">
        <f>SUMIFS(RCCP!$JG$8:$JG$136,
RCCP!$A$8:$A$136,$A16,
RCCP!$C$8:$C$136,$B16
)+
(SUMIFS(RCCP!$JC$8:$JC$136,
RCCP!$A$8:$A$136,$A16,
RCCP!$C$8:$C$136,$B16)/4)</f>
        <v>0</v>
      </c>
      <c r="DC16" s="48">
        <f>SUMIFS(RCCP!$JG$8:$JG$136,
RCCP!$A$8:$A$136,$A16,
RCCP!$C$8:$C$136,$B16
)+
(SUMIFS(RCCP!$JC$8:$JC$136,
RCCP!$A$8:$A$136,$A16,
RCCP!$C$8:$C$136,$B16)/4)</f>
        <v>0</v>
      </c>
      <c r="DD16" s="50">
        <f t="shared" ca="1" si="32"/>
        <v>1.2864077669902914</v>
      </c>
      <c r="DE16" s="42">
        <f>SUMIFS(RCCP!$JH$8:$JH$136,
RCCP!$A$8:$A$136,$A16,
RCCP!$C$8:$C$136,$B16
)+
(SUMIFS(RCCP!$JC$8:$JC$136,
RCCP!$A$8:$A$136,$A16,
RCCP!$C$8:$C$136,$B16)/4)</f>
        <v>0</v>
      </c>
      <c r="DF16" s="48">
        <f>SUMIFS(RCCP!$JH$8:$JH$136,
RCCP!$A$8:$A$136,$A16,
RCCP!$C$8:$C$136,$B16
)+
(SUMIFS(RCCP!$JC$8:$JC$136,
RCCP!$A$8:$A$136,$A16,
RCCP!$C$8:$C$136,$B16)/4)</f>
        <v>0</v>
      </c>
      <c r="DG16" s="50">
        <f t="shared" ca="1" si="33"/>
        <v>1.0525154457193293</v>
      </c>
    </row>
    <row r="17" spans="1:111" s="81" customFormat="1" ht="20.149999999999999" customHeight="1" x14ac:dyDescent="0.35">
      <c r="A17" s="68" t="s">
        <v>80</v>
      </c>
      <c r="B17" s="69"/>
      <c r="C17" s="69"/>
      <c r="D17" s="69"/>
      <c r="E17" s="69"/>
      <c r="F17" s="69"/>
      <c r="G17" s="69"/>
      <c r="H17" s="69"/>
      <c r="I17" s="70"/>
      <c r="J17" s="71">
        <f t="shared" ref="J17:AO17" si="51">SUM(J15:J16)</f>
        <v>0</v>
      </c>
      <c r="K17" s="72">
        <f t="shared" si="51"/>
        <v>0</v>
      </c>
      <c r="L17" s="73">
        <f t="shared" ca="1" si="51"/>
        <v>0</v>
      </c>
      <c r="M17" s="74">
        <f t="shared" si="51"/>
        <v>0</v>
      </c>
      <c r="N17" s="75">
        <f t="shared" si="51"/>
        <v>0</v>
      </c>
      <c r="O17" s="76">
        <f t="shared" ca="1" si="51"/>
        <v>0</v>
      </c>
      <c r="P17" s="71">
        <f t="shared" si="51"/>
        <v>0</v>
      </c>
      <c r="Q17" s="97">
        <f t="shared" si="51"/>
        <v>0</v>
      </c>
      <c r="R17" s="73">
        <f t="shared" ca="1" si="51"/>
        <v>0</v>
      </c>
      <c r="S17" s="74">
        <f t="shared" si="51"/>
        <v>0</v>
      </c>
      <c r="T17" s="75">
        <f t="shared" si="51"/>
        <v>0</v>
      </c>
      <c r="U17" s="76">
        <f t="shared" ca="1" si="51"/>
        <v>2.5429999999999997</v>
      </c>
      <c r="V17" s="71">
        <f t="shared" si="51"/>
        <v>0</v>
      </c>
      <c r="W17" s="71">
        <f t="shared" si="51"/>
        <v>0</v>
      </c>
      <c r="X17" s="78">
        <f t="shared" ca="1" si="51"/>
        <v>3.1505238095238095</v>
      </c>
      <c r="Y17" s="73">
        <f t="shared" si="51"/>
        <v>0</v>
      </c>
      <c r="Z17" s="79">
        <f t="shared" si="51"/>
        <v>0</v>
      </c>
      <c r="AA17" s="80">
        <f t="shared" ca="1" si="51"/>
        <v>2.4974675324675326</v>
      </c>
      <c r="AB17" s="74">
        <f t="shared" si="51"/>
        <v>0</v>
      </c>
      <c r="AC17" s="79">
        <f t="shared" si="51"/>
        <v>0</v>
      </c>
      <c r="AD17" s="78">
        <f t="shared" ca="1" si="51"/>
        <v>3.1337662337662335</v>
      </c>
      <c r="AE17" s="74">
        <f t="shared" si="51"/>
        <v>0</v>
      </c>
      <c r="AF17" s="79">
        <f t="shared" si="51"/>
        <v>0</v>
      </c>
      <c r="AG17" s="78">
        <f t="shared" ca="1" si="51"/>
        <v>3.6805194805194805</v>
      </c>
      <c r="AH17" s="74">
        <f t="shared" si="51"/>
        <v>0</v>
      </c>
      <c r="AI17" s="79">
        <f t="shared" si="51"/>
        <v>0</v>
      </c>
      <c r="AJ17" s="78">
        <f t="shared" ca="1" si="51"/>
        <v>2.443116883116883</v>
      </c>
      <c r="AK17" s="74">
        <f t="shared" si="51"/>
        <v>0</v>
      </c>
      <c r="AL17" s="79">
        <f t="shared" si="51"/>
        <v>0</v>
      </c>
      <c r="AM17" s="78">
        <f t="shared" ca="1" si="51"/>
        <v>1.958181818181818</v>
      </c>
      <c r="AN17" s="74">
        <f t="shared" si="51"/>
        <v>0</v>
      </c>
      <c r="AO17" s="79">
        <f t="shared" si="51"/>
        <v>0</v>
      </c>
      <c r="AP17" s="78">
        <f t="shared" ref="AP17:BU17" ca="1" si="52">SUM(AP15:AP16)</f>
        <v>0.88441558441558432</v>
      </c>
      <c r="AQ17" s="74">
        <f t="shared" si="52"/>
        <v>0</v>
      </c>
      <c r="AR17" s="79">
        <f t="shared" si="52"/>
        <v>0</v>
      </c>
      <c r="AS17" s="78">
        <f t="shared" ca="1" si="52"/>
        <v>0.561038961038961</v>
      </c>
      <c r="AT17" s="74">
        <f t="shared" si="52"/>
        <v>5328</v>
      </c>
      <c r="AU17" s="79">
        <f t="shared" si="52"/>
        <v>5328</v>
      </c>
      <c r="AV17" s="78">
        <f t="shared" ca="1" si="52"/>
        <v>2.5167482517482513</v>
      </c>
      <c r="AW17" s="73">
        <f t="shared" si="52"/>
        <v>5328</v>
      </c>
      <c r="AX17" s="79">
        <f t="shared" si="52"/>
        <v>5328</v>
      </c>
      <c r="AY17" s="80">
        <f t="shared" ca="1" si="52"/>
        <v>0</v>
      </c>
      <c r="AZ17" s="74">
        <f t="shared" si="52"/>
        <v>4434</v>
      </c>
      <c r="BA17" s="79">
        <f t="shared" si="52"/>
        <v>4434</v>
      </c>
      <c r="BB17" s="78">
        <f t="shared" ca="1" si="52"/>
        <v>1.3143506493506494</v>
      </c>
      <c r="BC17" s="74">
        <f t="shared" si="52"/>
        <v>16560</v>
      </c>
      <c r="BD17" s="79">
        <f t="shared" si="52"/>
        <v>16560</v>
      </c>
      <c r="BE17" s="78">
        <f t="shared" ca="1" si="52"/>
        <v>3.4543306693306692</v>
      </c>
      <c r="BF17" s="74">
        <f t="shared" si="52"/>
        <v>8568</v>
      </c>
      <c r="BG17" s="79">
        <f t="shared" si="52"/>
        <v>8568</v>
      </c>
      <c r="BH17" s="78">
        <f t="shared" ca="1" si="52"/>
        <v>3.9949900099900097</v>
      </c>
      <c r="BI17" s="74">
        <f t="shared" si="52"/>
        <v>2773.5</v>
      </c>
      <c r="BJ17" s="79">
        <f t="shared" si="52"/>
        <v>2773.5</v>
      </c>
      <c r="BK17" s="78">
        <f t="shared" ca="1" si="52"/>
        <v>1.249015984015984</v>
      </c>
      <c r="BL17" s="74">
        <f t="shared" si="52"/>
        <v>29557.5</v>
      </c>
      <c r="BM17" s="79">
        <f t="shared" si="52"/>
        <v>29557.5</v>
      </c>
      <c r="BN17" s="78">
        <f t="shared" ca="1" si="52"/>
        <v>6.1744905094905089</v>
      </c>
      <c r="BO17" s="74">
        <f t="shared" si="52"/>
        <v>5125.5</v>
      </c>
      <c r="BP17" s="79">
        <f t="shared" si="52"/>
        <v>5125.5</v>
      </c>
      <c r="BQ17" s="78">
        <f t="shared" ca="1" si="52"/>
        <v>2.1441808191808196</v>
      </c>
      <c r="BR17" s="74">
        <f t="shared" si="52"/>
        <v>9031.5</v>
      </c>
      <c r="BS17" s="79">
        <f t="shared" si="52"/>
        <v>9031.5</v>
      </c>
      <c r="BT17" s="78">
        <f t="shared" ca="1" si="52"/>
        <v>3.3608041958041954</v>
      </c>
      <c r="BU17" s="74">
        <f t="shared" si="52"/>
        <v>7449.6</v>
      </c>
      <c r="BV17" s="79">
        <f t="shared" ref="BV17:CJ17" si="53">SUM(BV15:BV16)</f>
        <v>7449.6</v>
      </c>
      <c r="BW17" s="78">
        <f t="shared" ca="1" si="53"/>
        <v>0</v>
      </c>
      <c r="BX17" s="74">
        <f t="shared" si="53"/>
        <v>7449.6</v>
      </c>
      <c r="BY17" s="79">
        <f t="shared" si="53"/>
        <v>7449.6</v>
      </c>
      <c r="BZ17" s="78">
        <f t="shared" ca="1" si="53"/>
        <v>2.4738781218781218</v>
      </c>
      <c r="CA17" s="74">
        <f t="shared" si="53"/>
        <v>7755.6</v>
      </c>
      <c r="CB17" s="79">
        <f t="shared" si="53"/>
        <v>7755.6</v>
      </c>
      <c r="CC17" s="78">
        <f t="shared" ca="1" si="53"/>
        <v>2.4070449550449551</v>
      </c>
      <c r="CD17" s="74">
        <f t="shared" si="53"/>
        <v>7449.6</v>
      </c>
      <c r="CE17" s="79">
        <f t="shared" si="53"/>
        <v>7449.6</v>
      </c>
      <c r="CF17" s="78">
        <f t="shared" ca="1" si="53"/>
        <v>3.5212107892107896</v>
      </c>
      <c r="CG17" s="74">
        <f t="shared" si="53"/>
        <v>9099.6</v>
      </c>
      <c r="CH17" s="79">
        <f t="shared" si="53"/>
        <v>9099.6</v>
      </c>
      <c r="CI17" s="78">
        <f t="shared" ca="1" si="53"/>
        <v>3.7268051948051943</v>
      </c>
      <c r="CJ17" s="74">
        <f t="shared" si="53"/>
        <v>10587</v>
      </c>
      <c r="CK17" s="79">
        <f t="shared" ref="CK17:CV17" si="54">SUM(CK15:CK16)</f>
        <v>10587</v>
      </c>
      <c r="CL17" s="78">
        <f t="shared" ca="1" si="54"/>
        <v>0</v>
      </c>
      <c r="CM17" s="74">
        <f t="shared" si="54"/>
        <v>10587</v>
      </c>
      <c r="CN17" s="79">
        <f t="shared" si="54"/>
        <v>10587</v>
      </c>
      <c r="CO17" s="78">
        <f ca="1">SUM(CO15:CO16)</f>
        <v>0</v>
      </c>
      <c r="CP17" s="74">
        <f t="shared" si="54"/>
        <v>10587</v>
      </c>
      <c r="CQ17" s="79">
        <f t="shared" si="54"/>
        <v>10587</v>
      </c>
      <c r="CR17" s="78">
        <f t="shared" ca="1" si="54"/>
        <v>2.4070449550449551</v>
      </c>
      <c r="CS17" s="74">
        <f t="shared" si="54"/>
        <v>11199</v>
      </c>
      <c r="CT17" s="79">
        <f t="shared" si="54"/>
        <v>11199</v>
      </c>
      <c r="CU17" s="78">
        <f t="shared" ca="1" si="54"/>
        <v>3.5212107892107896</v>
      </c>
      <c r="CV17" s="74">
        <f t="shared" si="54"/>
        <v>14563.5</v>
      </c>
      <c r="CW17" s="79">
        <f t="shared" ref="CW17:DG17" si="55">SUM(CW15:CW16)</f>
        <v>14563.5</v>
      </c>
      <c r="CX17" s="78">
        <f t="shared" ca="1" si="55"/>
        <v>0</v>
      </c>
      <c r="CY17" s="74">
        <f t="shared" si="55"/>
        <v>14563.5</v>
      </c>
      <c r="CZ17" s="79">
        <f t="shared" si="55"/>
        <v>14563.5</v>
      </c>
      <c r="DA17" s="78">
        <f t="shared" ca="1" si="55"/>
        <v>2.4738781218781218</v>
      </c>
      <c r="DB17" s="74">
        <f t="shared" si="55"/>
        <v>14563.5</v>
      </c>
      <c r="DC17" s="79">
        <f t="shared" si="55"/>
        <v>14563.5</v>
      </c>
      <c r="DD17" s="78">
        <f t="shared" ca="1" si="55"/>
        <v>2.4070449550449551</v>
      </c>
      <c r="DE17" s="74">
        <f t="shared" si="55"/>
        <v>14563.5</v>
      </c>
      <c r="DF17" s="79">
        <f t="shared" si="55"/>
        <v>14563.5</v>
      </c>
      <c r="DG17" s="78">
        <f t="shared" ca="1" si="55"/>
        <v>3.5212107892107896</v>
      </c>
    </row>
    <row r="18" spans="1:111" s="81" customFormat="1" ht="20.149999999999999" customHeight="1" x14ac:dyDescent="0.35">
      <c r="A18" s="82"/>
      <c r="B18" s="83"/>
      <c r="C18" s="83"/>
      <c r="D18" s="83"/>
      <c r="E18" s="83"/>
      <c r="F18" s="83"/>
      <c r="G18" s="83"/>
      <c r="H18" s="83"/>
      <c r="I18" s="84"/>
      <c r="J18" s="80"/>
      <c r="K18" s="85"/>
      <c r="L18" s="78">
        <f ca="1">$D$23-L17</f>
        <v>6</v>
      </c>
      <c r="M18" s="86"/>
      <c r="N18" s="87"/>
      <c r="O18" s="88">
        <f ca="1">$D$23-O17</f>
        <v>6</v>
      </c>
      <c r="P18" s="80"/>
      <c r="Q18" s="85"/>
      <c r="R18" s="78">
        <f ca="1">$D$23-R17</f>
        <v>6</v>
      </c>
      <c r="S18" s="86"/>
      <c r="T18" s="87"/>
      <c r="U18" s="88">
        <f ca="1">$D$23-U17</f>
        <v>3.4570000000000003</v>
      </c>
      <c r="V18" s="71"/>
      <c r="W18" s="71"/>
      <c r="X18" s="89">
        <f ca="1">$D$21-X17</f>
        <v>0.8494761904761905</v>
      </c>
      <c r="Y18" s="86"/>
      <c r="Z18" s="90"/>
      <c r="AA18" s="88">
        <f ca="1">$D$21-AA17</f>
        <v>1.5025324675324674</v>
      </c>
      <c r="AB18" s="91"/>
      <c r="AC18" s="92"/>
      <c r="AD18" s="89">
        <f ca="1">$D$21-AD17</f>
        <v>0.86623376623376647</v>
      </c>
      <c r="AE18" s="91"/>
      <c r="AF18" s="92"/>
      <c r="AG18" s="89">
        <f ca="1">$D$23-AG17</f>
        <v>2.3194805194805195</v>
      </c>
      <c r="AH18" s="91"/>
      <c r="AI18" s="92"/>
      <c r="AJ18" s="89">
        <f ca="1">$D$23-AJ17</f>
        <v>3.556883116883117</v>
      </c>
      <c r="AK18" s="91"/>
      <c r="AL18" s="92"/>
      <c r="AM18" s="89">
        <f ca="1">$D$23-AM17</f>
        <v>4.041818181818182</v>
      </c>
      <c r="AN18" s="91"/>
      <c r="AO18" s="92"/>
      <c r="AP18" s="89">
        <f ca="1">$D$23-AP17</f>
        <v>5.1155844155844159</v>
      </c>
      <c r="AQ18" s="91"/>
      <c r="AR18" s="92"/>
      <c r="AS18" s="89">
        <f ca="1">$D$23-AS17</f>
        <v>5.4389610389610388</v>
      </c>
      <c r="AT18" s="91"/>
      <c r="AU18" s="92"/>
      <c r="AV18" s="89">
        <f ca="1">$D$23-AV17</f>
        <v>3.4832517482517487</v>
      </c>
      <c r="AW18" s="86"/>
      <c r="AX18" s="90"/>
      <c r="AY18" s="88">
        <f ca="1">$D$23-AY17</f>
        <v>0</v>
      </c>
      <c r="AZ18" s="91"/>
      <c r="BA18" s="92"/>
      <c r="BB18" s="89">
        <f ca="1">$D$23-BB17</f>
        <v>4.6856493506493511</v>
      </c>
      <c r="BC18" s="91"/>
      <c r="BD18" s="92"/>
      <c r="BE18" s="89">
        <f ca="1">$D$23-BE17</f>
        <v>2.5456693306693308</v>
      </c>
      <c r="BF18" s="91"/>
      <c r="BG18" s="92"/>
      <c r="BH18" s="89">
        <f ca="1">$D$23-BH17</f>
        <v>2.0050099900099903</v>
      </c>
      <c r="BI18" s="91"/>
      <c r="BJ18" s="92"/>
      <c r="BK18" s="89">
        <f ca="1">$D$23-BK17</f>
        <v>4.7509840159840158</v>
      </c>
      <c r="BL18" s="91"/>
      <c r="BM18" s="92"/>
      <c r="BN18" s="89">
        <f ca="1">$D$23-BN17</f>
        <v>-0.17449050949050893</v>
      </c>
      <c r="BO18" s="91"/>
      <c r="BP18" s="92"/>
      <c r="BQ18" s="89">
        <f ca="1">$D$23-BQ17</f>
        <v>3.8558191808191804</v>
      </c>
      <c r="BR18" s="91"/>
      <c r="BS18" s="92"/>
      <c r="BT18" s="89">
        <f ca="1">$D$23-BT17</f>
        <v>2.6391958041958046</v>
      </c>
      <c r="BU18" s="91"/>
      <c r="BV18" s="92"/>
      <c r="BW18" s="89">
        <f ca="1">$D$23-BW17</f>
        <v>-5.4559560439560446</v>
      </c>
      <c r="BX18" s="91"/>
      <c r="BY18" s="92"/>
      <c r="BZ18" s="89">
        <f ca="1">$D$23-BZ17</f>
        <v>3.5261218781218782</v>
      </c>
      <c r="CA18" s="91"/>
      <c r="CB18" s="92"/>
      <c r="CC18" s="89">
        <f ca="1">$D$23-CC17</f>
        <v>3.5929550449550449</v>
      </c>
      <c r="CD18" s="91"/>
      <c r="CE18" s="92"/>
      <c r="CF18" s="89">
        <f ca="1">$D$23-CF17</f>
        <v>2.4787892107892104</v>
      </c>
      <c r="CG18" s="91"/>
      <c r="CH18" s="92"/>
      <c r="CI18" s="89">
        <f ca="1">$D$23-CI17</f>
        <v>0</v>
      </c>
      <c r="CJ18" s="91"/>
      <c r="CK18" s="92"/>
      <c r="CL18" s="89">
        <f ca="1">$D$23-CL17</f>
        <v>-5.4559560439560446</v>
      </c>
      <c r="CM18" s="91"/>
      <c r="CN18" s="92"/>
      <c r="CO18" s="89">
        <f ca="1">$D$23-CO17</f>
        <v>3.5261218781218782</v>
      </c>
      <c r="CP18" s="91"/>
      <c r="CQ18" s="92"/>
      <c r="CR18" s="89">
        <f ca="1">$D$23-CR17</f>
        <v>3.5929550449550449</v>
      </c>
      <c r="CS18" s="91"/>
      <c r="CT18" s="92"/>
      <c r="CU18" s="89">
        <f ca="1">$D$23-CU17</f>
        <v>2.4787892107892104</v>
      </c>
      <c r="CV18" s="91"/>
      <c r="CW18" s="92"/>
      <c r="CX18" s="89">
        <f ca="1">$D$23-CX17</f>
        <v>-5.4559560439560446</v>
      </c>
      <c r="CY18" s="91"/>
      <c r="CZ18" s="92"/>
      <c r="DA18" s="89">
        <f ca="1">$D$23-DA17</f>
        <v>3.5261218781218782</v>
      </c>
      <c r="DB18" s="91"/>
      <c r="DC18" s="92"/>
      <c r="DD18" s="89">
        <f ca="1">$D$23-DD17</f>
        <v>3.5929550449550449</v>
      </c>
      <c r="DE18" s="91"/>
      <c r="DF18" s="92"/>
      <c r="DG18" s="89">
        <f ca="1">$D$23-DG17</f>
        <v>2.4787892107892104</v>
      </c>
    </row>
    <row r="19" spans="1:111" ht="12.5" x14ac:dyDescent="0.35">
      <c r="AB19" s="5"/>
      <c r="AC19" s="5"/>
      <c r="AD19" s="6"/>
      <c r="AE19" s="5"/>
      <c r="AF19" s="5"/>
      <c r="AG19" s="6"/>
      <c r="AH19" s="5"/>
      <c r="AI19" s="5"/>
      <c r="AJ19" s="6"/>
      <c r="AK19" s="5"/>
      <c r="AL19" s="5"/>
      <c r="AM19" s="6"/>
      <c r="AN19" s="5"/>
      <c r="AO19" s="5"/>
      <c r="AP19" s="6"/>
      <c r="AQ19" s="5"/>
      <c r="AR19" s="5"/>
      <c r="AS19" s="6"/>
      <c r="AT19" s="5"/>
      <c r="AU19" s="5"/>
      <c r="AV19" s="6"/>
      <c r="AW19" s="5"/>
      <c r="AX19" s="5"/>
      <c r="AY19" s="6"/>
      <c r="AZ19" s="5"/>
      <c r="BA19" s="5"/>
      <c r="BB19" s="6"/>
      <c r="BC19" s="5"/>
      <c r="BD19" s="5"/>
      <c r="BE19" s="6"/>
      <c r="BF19" s="5"/>
      <c r="BG19" s="5"/>
      <c r="BH19" s="6"/>
      <c r="BI19" s="5"/>
      <c r="BJ19" s="5"/>
      <c r="BK19" s="6"/>
      <c r="BL19" s="5"/>
      <c r="BM19" s="5"/>
      <c r="BN19" s="6"/>
      <c r="BO19" s="5"/>
      <c r="BP19" s="5"/>
      <c r="BQ19" s="6"/>
      <c r="BR19" s="5"/>
      <c r="BS19" s="5"/>
      <c r="BT19" s="6"/>
      <c r="BU19" s="5"/>
      <c r="BV19" s="5"/>
      <c r="BW19" s="6"/>
      <c r="BX19" s="5"/>
      <c r="BY19" s="5"/>
      <c r="BZ19" s="6"/>
      <c r="CA19" s="5"/>
      <c r="CB19" s="5"/>
      <c r="CC19" s="6"/>
      <c r="CD19" s="5"/>
      <c r="CE19" s="5"/>
      <c r="CF19" s="6"/>
      <c r="CG19" s="5"/>
      <c r="CH19" s="5"/>
      <c r="CI19" s="6"/>
      <c r="CJ19" s="5"/>
      <c r="CK19" s="5"/>
      <c r="CL19" s="6"/>
      <c r="CM19" s="5"/>
      <c r="CN19" s="5"/>
      <c r="CO19" s="6"/>
      <c r="CP19" s="5"/>
      <c r="CQ19" s="5"/>
      <c r="CR19" s="6"/>
      <c r="CS19" s="5"/>
      <c r="CT19" s="5"/>
      <c r="CU19" s="6"/>
      <c r="CV19" s="5"/>
      <c r="CW19" s="5"/>
      <c r="CX19" s="6"/>
      <c r="CY19" s="5"/>
      <c r="CZ19" s="5"/>
      <c r="DA19" s="6"/>
      <c r="DB19" s="5"/>
      <c r="DC19" s="5"/>
      <c r="DD19" s="6"/>
      <c r="DE19" s="5"/>
      <c r="DF19" s="5"/>
      <c r="DG19" s="6"/>
    </row>
    <row r="20" spans="1:111" ht="20.149999999999999" customHeight="1" x14ac:dyDescent="0.35">
      <c r="J20" s="1209" t="str">
        <f>+J9</f>
        <v>WEEK  PRODUKSI  35</v>
      </c>
      <c r="K20" s="1210"/>
      <c r="L20" s="1211"/>
      <c r="M20" s="1209" t="str">
        <f>+M9</f>
        <v>WEEK  PRODUKSI  36</v>
      </c>
      <c r="N20" s="1210"/>
      <c r="O20" s="1210"/>
      <c r="P20" s="1209" t="str">
        <f>+P9</f>
        <v>WEEK  PRODUKSI  37</v>
      </c>
      <c r="Q20" s="1210"/>
      <c r="R20" s="1211"/>
      <c r="S20" s="1209" t="str">
        <f>+S9</f>
        <v>WEEK  PRODUKSI  38</v>
      </c>
      <c r="T20" s="1210"/>
      <c r="U20" s="1210"/>
      <c r="V20" s="1226" t="str">
        <f>+V9</f>
        <v>TOTAL WEEK   38</v>
      </c>
      <c r="W20" s="1226"/>
      <c r="X20" s="1227"/>
      <c r="Y20" s="1209" t="str">
        <f>+Y9</f>
        <v>WEEK  PRODUKSI  39</v>
      </c>
      <c r="Z20" s="1210"/>
      <c r="AA20" s="1211"/>
      <c r="AB20" s="1209" t="str">
        <f>+AB9</f>
        <v>WEEK  PRODUKSI  40</v>
      </c>
      <c r="AC20" s="1210"/>
      <c r="AD20" s="1211"/>
      <c r="AE20" s="1209" t="str">
        <f>+AE9</f>
        <v>WEEK  PRODUKSI  41</v>
      </c>
      <c r="AF20" s="1210"/>
      <c r="AG20" s="1211"/>
      <c r="AH20" s="1209" t="str">
        <f>+AH9</f>
        <v>WEEK  PRODUKSI  42</v>
      </c>
      <c r="AI20" s="1210"/>
      <c r="AJ20" s="1211"/>
      <c r="AK20" s="1209" t="str">
        <f>+AK9</f>
        <v>WEEK  PRODUKSI  43</v>
      </c>
      <c r="AL20" s="1210"/>
      <c r="AM20" s="1211"/>
      <c r="AN20" s="1209" t="str">
        <f>+AN9</f>
        <v>WEEK  PRODUKSI  44</v>
      </c>
      <c r="AO20" s="1210"/>
      <c r="AP20" s="1211"/>
      <c r="AQ20" s="1209" t="str">
        <f>+AQ9</f>
        <v>WEEK  PRODUKSI  45</v>
      </c>
      <c r="AR20" s="1210"/>
      <c r="AS20" s="1211"/>
      <c r="AT20" s="1209" t="str">
        <f>+AT9</f>
        <v>WEEK  PRODUKSI  + ORI  46</v>
      </c>
      <c r="AU20" s="1210"/>
      <c r="AV20" s="1211"/>
      <c r="AW20" s="1209" t="str">
        <f>+AW9</f>
        <v>WEEK ORI  45</v>
      </c>
      <c r="AX20" s="1210"/>
      <c r="AY20" s="1211"/>
      <c r="AZ20" s="1209" t="str">
        <f>+AZ9</f>
        <v>WEEK ORI  46</v>
      </c>
      <c r="BA20" s="1210"/>
      <c r="BB20" s="1211"/>
      <c r="BC20" s="1209" t="str">
        <f>+BC9</f>
        <v>WEEK ORI  47</v>
      </c>
      <c r="BD20" s="1210"/>
      <c r="BE20" s="1211"/>
      <c r="BF20" s="1209" t="str">
        <f>+BF9</f>
        <v>WEEK ORI  48</v>
      </c>
      <c r="BG20" s="1210"/>
      <c r="BH20" s="1211"/>
      <c r="BI20" s="1209" t="str">
        <f>+BI9</f>
        <v>WEEK ORI  49</v>
      </c>
      <c r="BJ20" s="1210"/>
      <c r="BK20" s="1211"/>
      <c r="BL20" s="1209" t="str">
        <f>+BL9</f>
        <v>WEEK ORI  50</v>
      </c>
      <c r="BM20" s="1210"/>
      <c r="BN20" s="1211"/>
      <c r="BO20" s="1209" t="str">
        <f>+BO9</f>
        <v>WEEK ORI  51</v>
      </c>
      <c r="BP20" s="1210"/>
      <c r="BQ20" s="1211"/>
      <c r="BR20" s="1209" t="str">
        <f>+BR9</f>
        <v>WEEK ORI  52</v>
      </c>
      <c r="BS20" s="1210"/>
      <c r="BT20" s="1211"/>
      <c r="BU20" s="1209" t="str">
        <f>+BU9</f>
        <v>WEEK ORI  1</v>
      </c>
      <c r="BV20" s="1210"/>
      <c r="BW20" s="1211"/>
      <c r="BX20" s="1209" t="str">
        <f>+BX9</f>
        <v>WEEK ORI  2</v>
      </c>
      <c r="BY20" s="1210"/>
      <c r="BZ20" s="1211"/>
      <c r="CA20" s="1209" t="str">
        <f>+CA9</f>
        <v>WEEK ORI  3</v>
      </c>
      <c r="CB20" s="1210"/>
      <c r="CC20" s="1211"/>
      <c r="CD20" s="1209" t="str">
        <f>+CD9</f>
        <v>WEEK ORI  4</v>
      </c>
      <c r="CE20" s="1210"/>
      <c r="CF20" s="1211"/>
      <c r="CG20" s="1209" t="str">
        <f>+CG9</f>
        <v>WEEK ORI  5</v>
      </c>
      <c r="CH20" s="1210"/>
      <c r="CI20" s="1211"/>
      <c r="CJ20" s="1209" t="str">
        <f>+CJ9</f>
        <v>WEEK ORI  6</v>
      </c>
      <c r="CK20" s="1210"/>
      <c r="CL20" s="1211"/>
      <c r="CM20" s="1209" t="str">
        <f>+CM9</f>
        <v>WEEK ORI  7</v>
      </c>
      <c r="CN20" s="1210"/>
      <c r="CO20" s="1211"/>
      <c r="CP20" s="1209" t="str">
        <f>+CP9</f>
        <v>WEEK ORI  8</v>
      </c>
      <c r="CQ20" s="1210"/>
      <c r="CR20" s="1211"/>
      <c r="CS20" s="1209" t="str">
        <f>+CS9</f>
        <v>WEEK ORI  9</v>
      </c>
      <c r="CT20" s="1210"/>
      <c r="CU20" s="1211"/>
      <c r="CV20" s="1209" t="str">
        <f>+CV9</f>
        <v>WEEK ORI  10</v>
      </c>
      <c r="CW20" s="1210"/>
      <c r="CX20" s="1211"/>
      <c r="CY20" s="1209" t="str">
        <f>+CY9</f>
        <v>WEEK ORI  11</v>
      </c>
      <c r="CZ20" s="1210"/>
      <c r="DA20" s="1211"/>
      <c r="DB20" s="1209" t="str">
        <f>+DB9</f>
        <v>WEEK ORI  12</v>
      </c>
      <c r="DC20" s="1210"/>
      <c r="DD20" s="1211"/>
      <c r="DE20" s="1209" t="str">
        <f>+DE9</f>
        <v>WEEK ORI  13</v>
      </c>
      <c r="DF20" s="1210"/>
      <c r="DG20" s="1211"/>
    </row>
    <row r="21" spans="1:111" ht="20.149999999999999" customHeight="1" x14ac:dyDescent="0.35">
      <c r="B21" s="1254" t="s">
        <v>168</v>
      </c>
      <c r="C21" s="1255"/>
      <c r="D21" s="93">
        <v>4</v>
      </c>
      <c r="E21" s="7"/>
      <c r="F21" s="7"/>
      <c r="G21" s="1198" t="s">
        <v>64</v>
      </c>
      <c r="H21" s="1199"/>
      <c r="I21" s="1200"/>
      <c r="J21" s="1204">
        <f>K17</f>
        <v>0</v>
      </c>
      <c r="K21" s="1205"/>
      <c r="L21" s="1206"/>
      <c r="M21" s="1204">
        <f>N17</f>
        <v>0</v>
      </c>
      <c r="N21" s="1205"/>
      <c r="O21" s="1206"/>
      <c r="P21" s="1204">
        <f>Q17</f>
        <v>0</v>
      </c>
      <c r="Q21" s="1205"/>
      <c r="R21" s="1206"/>
      <c r="S21" s="1204">
        <f>T17</f>
        <v>0</v>
      </c>
      <c r="T21" s="1205"/>
      <c r="U21" s="1206"/>
      <c r="V21" s="1204">
        <f>+V17</f>
        <v>0</v>
      </c>
      <c r="W21" s="1205"/>
      <c r="X21" s="1206"/>
      <c r="Y21" s="1204">
        <f>+Y17</f>
        <v>0</v>
      </c>
      <c r="Z21" s="1205"/>
      <c r="AA21" s="1206"/>
      <c r="AB21" s="1204">
        <f t="shared" ref="AB21" si="56">+AB17</f>
        <v>0</v>
      </c>
      <c r="AC21" s="1205"/>
      <c r="AD21" s="1206"/>
      <c r="AE21" s="1204">
        <f t="shared" ref="AE21" si="57">+AE17</f>
        <v>0</v>
      </c>
      <c r="AF21" s="1205"/>
      <c r="AG21" s="1206"/>
      <c r="AH21" s="1204">
        <f t="shared" ref="AH21" si="58">+AH17</f>
        <v>0</v>
      </c>
      <c r="AI21" s="1205"/>
      <c r="AJ21" s="1206"/>
      <c r="AK21" s="1204">
        <f t="shared" ref="AK21" si="59">+AK17</f>
        <v>0</v>
      </c>
      <c r="AL21" s="1205"/>
      <c r="AM21" s="1206"/>
      <c r="AN21" s="1204">
        <f t="shared" ref="AN21" si="60">+AN17</f>
        <v>0</v>
      </c>
      <c r="AO21" s="1205"/>
      <c r="AP21" s="1206"/>
      <c r="AQ21" s="1204">
        <f t="shared" ref="AQ21" si="61">+AQ17</f>
        <v>0</v>
      </c>
      <c r="AR21" s="1205"/>
      <c r="AS21" s="1206"/>
      <c r="AT21" s="1204">
        <f t="shared" ref="AT21" si="62">+AT17</f>
        <v>5328</v>
      </c>
      <c r="AU21" s="1205"/>
      <c r="AV21" s="1206"/>
      <c r="AW21" s="1204">
        <f t="shared" ref="AW21" si="63">+AW17</f>
        <v>5328</v>
      </c>
      <c r="AX21" s="1205"/>
      <c r="AY21" s="1206"/>
      <c r="AZ21" s="1204">
        <f t="shared" ref="AZ21" si="64">+AZ17</f>
        <v>4434</v>
      </c>
      <c r="BA21" s="1205"/>
      <c r="BB21" s="1206"/>
      <c r="BC21" s="1204">
        <f t="shared" ref="BC21" si="65">+BC17</f>
        <v>16560</v>
      </c>
      <c r="BD21" s="1205"/>
      <c r="BE21" s="1206"/>
      <c r="BF21" s="1204">
        <f t="shared" ref="BF21" si="66">+BF17</f>
        <v>8568</v>
      </c>
      <c r="BG21" s="1205"/>
      <c r="BH21" s="1206"/>
      <c r="BI21" s="1204">
        <f t="shared" ref="BI21" si="67">+BI17</f>
        <v>2773.5</v>
      </c>
      <c r="BJ21" s="1205"/>
      <c r="BK21" s="1206"/>
      <c r="BL21" s="1204">
        <f t="shared" ref="BL21" si="68">+BL17</f>
        <v>29557.5</v>
      </c>
      <c r="BM21" s="1205"/>
      <c r="BN21" s="1206"/>
      <c r="BO21" s="1204">
        <f t="shared" ref="BO21" si="69">+BO17</f>
        <v>5125.5</v>
      </c>
      <c r="BP21" s="1205"/>
      <c r="BQ21" s="1206"/>
      <c r="BR21" s="1204">
        <f t="shared" ref="BR21" si="70">+BR17</f>
        <v>9031.5</v>
      </c>
      <c r="BS21" s="1205"/>
      <c r="BT21" s="1206"/>
      <c r="BU21" s="1204">
        <f t="shared" ref="BU21" si="71">+BU17</f>
        <v>7449.6</v>
      </c>
      <c r="BV21" s="1205"/>
      <c r="BW21" s="1206"/>
      <c r="BX21" s="1204">
        <f t="shared" ref="BX21" si="72">+BX17</f>
        <v>7449.6</v>
      </c>
      <c r="BY21" s="1205"/>
      <c r="BZ21" s="1206"/>
      <c r="CA21" s="1204">
        <f t="shared" ref="CA21" si="73">+CA17</f>
        <v>7755.6</v>
      </c>
      <c r="CB21" s="1205"/>
      <c r="CC21" s="1206"/>
      <c r="CD21" s="1204">
        <f t="shared" ref="CD21" si="74">+CD17</f>
        <v>7449.6</v>
      </c>
      <c r="CE21" s="1205"/>
      <c r="CF21" s="1206"/>
      <c r="CG21" s="1204">
        <f t="shared" ref="CG21" si="75">+CG17</f>
        <v>9099.6</v>
      </c>
      <c r="CH21" s="1205"/>
      <c r="CI21" s="1206"/>
      <c r="CJ21" s="1204">
        <f t="shared" ref="CJ21" si="76">+CJ17</f>
        <v>10587</v>
      </c>
      <c r="CK21" s="1205"/>
      <c r="CL21" s="1206"/>
      <c r="CM21" s="1204">
        <f t="shared" ref="CM21" si="77">+CM17</f>
        <v>10587</v>
      </c>
      <c r="CN21" s="1205"/>
      <c r="CO21" s="1206"/>
      <c r="CP21" s="1204">
        <f t="shared" ref="CP21" si="78">+CP17</f>
        <v>10587</v>
      </c>
      <c r="CQ21" s="1205"/>
      <c r="CR21" s="1206"/>
      <c r="CS21" s="1204">
        <f t="shared" ref="CS21" si="79">+CS17</f>
        <v>11199</v>
      </c>
      <c r="CT21" s="1205"/>
      <c r="CU21" s="1206"/>
      <c r="CV21" s="1204">
        <f t="shared" ref="CV21" si="80">+CV17</f>
        <v>14563.5</v>
      </c>
      <c r="CW21" s="1205"/>
      <c r="CX21" s="1206"/>
      <c r="CY21" s="1204">
        <f t="shared" ref="CY21" si="81">+CY17</f>
        <v>14563.5</v>
      </c>
      <c r="CZ21" s="1205"/>
      <c r="DA21" s="1206"/>
      <c r="DB21" s="1204">
        <f t="shared" ref="DB21" si="82">+DB17</f>
        <v>14563.5</v>
      </c>
      <c r="DC21" s="1205"/>
      <c r="DD21" s="1206"/>
      <c r="DE21" s="1204">
        <f t="shared" ref="DE21" si="83">+DE17</f>
        <v>14563.5</v>
      </c>
      <c r="DF21" s="1205"/>
      <c r="DG21" s="1206"/>
    </row>
    <row r="22" spans="1:111" customFormat="1" ht="20.149999999999999" customHeight="1" x14ac:dyDescent="0.35">
      <c r="A22" s="4"/>
      <c r="B22" s="1254" t="s">
        <v>169</v>
      </c>
      <c r="C22" s="1255"/>
      <c r="D22" s="93">
        <v>2</v>
      </c>
      <c r="E22" s="7"/>
      <c r="F22" s="7"/>
      <c r="G22" s="1198" t="s">
        <v>80</v>
      </c>
      <c r="H22" s="1199"/>
      <c r="I22" s="1200"/>
      <c r="J22" s="1201">
        <f ca="1">L17</f>
        <v>0</v>
      </c>
      <c r="K22" s="1202"/>
      <c r="L22" s="1203"/>
      <c r="M22" s="1201">
        <f ca="1">O17</f>
        <v>0</v>
      </c>
      <c r="N22" s="1202"/>
      <c r="O22" s="1203"/>
      <c r="P22" s="1201">
        <f ca="1">R17</f>
        <v>0</v>
      </c>
      <c r="Q22" s="1202"/>
      <c r="R22" s="1203"/>
      <c r="S22" s="1201">
        <f ca="1">U17</f>
        <v>2.5429999999999997</v>
      </c>
      <c r="T22" s="1202"/>
      <c r="U22" s="1203"/>
      <c r="V22" s="1201">
        <f ca="1">X17</f>
        <v>3.1505238095238095</v>
      </c>
      <c r="W22" s="1202"/>
      <c r="X22" s="1203"/>
      <c r="Y22" s="1201">
        <f ca="1">AA17</f>
        <v>2.4974675324675326</v>
      </c>
      <c r="Z22" s="1202"/>
      <c r="AA22" s="1203"/>
      <c r="AB22" s="1201">
        <f t="shared" ref="AB22" ca="1" si="84">AD17</f>
        <v>3.1337662337662335</v>
      </c>
      <c r="AC22" s="1202"/>
      <c r="AD22" s="1203"/>
      <c r="AE22" s="1201">
        <f t="shared" ref="AE22" ca="1" si="85">AG17</f>
        <v>3.6805194805194805</v>
      </c>
      <c r="AF22" s="1202"/>
      <c r="AG22" s="1203"/>
      <c r="AH22" s="1201">
        <f t="shared" ref="AH22" ca="1" si="86">AJ17</f>
        <v>2.443116883116883</v>
      </c>
      <c r="AI22" s="1202"/>
      <c r="AJ22" s="1203"/>
      <c r="AK22" s="1201">
        <f t="shared" ref="AK22" ca="1" si="87">AM17</f>
        <v>1.958181818181818</v>
      </c>
      <c r="AL22" s="1202"/>
      <c r="AM22" s="1203"/>
      <c r="AN22" s="1201">
        <f t="shared" ref="AN22" ca="1" si="88">AP17</f>
        <v>0.88441558441558432</v>
      </c>
      <c r="AO22" s="1202"/>
      <c r="AP22" s="1203"/>
      <c r="AQ22" s="1201">
        <f t="shared" ref="AQ22" ca="1" si="89">AS17</f>
        <v>0.561038961038961</v>
      </c>
      <c r="AR22" s="1202"/>
      <c r="AS22" s="1203"/>
      <c r="AT22" s="1201">
        <f t="shared" ref="AT22" ca="1" si="90">AV17</f>
        <v>2.5167482517482513</v>
      </c>
      <c r="AU22" s="1202"/>
      <c r="AV22" s="1203"/>
      <c r="AW22" s="1201">
        <f t="shared" ref="AW22" ca="1" si="91">AY17</f>
        <v>1.9557092907092906</v>
      </c>
      <c r="AX22" s="1202"/>
      <c r="AY22" s="1203"/>
      <c r="AZ22" s="1201">
        <f t="shared" ref="AZ22" ca="1" si="92">BB17</f>
        <v>1.3143506493506494</v>
      </c>
      <c r="BA22" s="1202"/>
      <c r="BB22" s="1203"/>
      <c r="BC22" s="1201">
        <f t="shared" ref="BC22" ca="1" si="93">BE17</f>
        <v>3.4543306693306692</v>
      </c>
      <c r="BD22" s="1202"/>
      <c r="BE22" s="1203"/>
      <c r="BF22" s="1201">
        <f t="shared" ref="BF22" ca="1" si="94">BH17</f>
        <v>3.9949900099900097</v>
      </c>
      <c r="BG22" s="1202"/>
      <c r="BH22" s="1203"/>
      <c r="BI22" s="1201">
        <f t="shared" ref="BI22" ca="1" si="95">BK17</f>
        <v>1.249015984015984</v>
      </c>
      <c r="BJ22" s="1202"/>
      <c r="BK22" s="1203"/>
      <c r="BL22" s="1201">
        <f t="shared" ref="BL22" ca="1" si="96">BN17</f>
        <v>6.1744905094905089</v>
      </c>
      <c r="BM22" s="1202"/>
      <c r="BN22" s="1203"/>
      <c r="BO22" s="1201">
        <f t="shared" ref="BO22" ca="1" si="97">BQ17</f>
        <v>2.1441808191808196</v>
      </c>
      <c r="BP22" s="1202"/>
      <c r="BQ22" s="1203"/>
      <c r="BR22" s="1201">
        <f t="shared" ref="BR22" ca="1" si="98">BT17</f>
        <v>3.3608041958041954</v>
      </c>
      <c r="BS22" s="1202"/>
      <c r="BT22" s="1203"/>
      <c r="BU22" s="1201">
        <f t="shared" ref="BU22" ca="1" si="99">BW17</f>
        <v>11.455956043956045</v>
      </c>
      <c r="BV22" s="1202"/>
      <c r="BW22" s="1203"/>
      <c r="BX22" s="1201">
        <f t="shared" ref="BX22" ca="1" si="100">BZ17</f>
        <v>2.4738781218781218</v>
      </c>
      <c r="BY22" s="1202"/>
      <c r="BZ22" s="1203"/>
      <c r="CA22" s="1201">
        <f t="shared" ref="CA22" ca="1" si="101">CC17</f>
        <v>2.4070449550449551</v>
      </c>
      <c r="CB22" s="1202"/>
      <c r="CC22" s="1203"/>
      <c r="CD22" s="1201">
        <f t="shared" ref="CD22" ca="1" si="102">CF17</f>
        <v>3.5212107892107896</v>
      </c>
      <c r="CE22" s="1202"/>
      <c r="CF22" s="1203"/>
      <c r="CG22" s="1201">
        <f t="shared" ref="CG22" ca="1" si="103">CI17</f>
        <v>3.7268051948051943</v>
      </c>
      <c r="CH22" s="1202"/>
      <c r="CI22" s="1203"/>
      <c r="CJ22" s="1201">
        <f t="shared" ref="CJ22" ca="1" si="104">CL17</f>
        <v>11.455956043956045</v>
      </c>
      <c r="CK22" s="1202"/>
      <c r="CL22" s="1203"/>
      <c r="CM22" s="1201">
        <f t="shared" ref="CM22" ca="1" si="105">CO17</f>
        <v>2.4738781218781218</v>
      </c>
      <c r="CN22" s="1202"/>
      <c r="CO22" s="1203"/>
      <c r="CP22" s="1201">
        <f t="shared" ref="CP22" ca="1" si="106">CR17</f>
        <v>2.4070449550449551</v>
      </c>
      <c r="CQ22" s="1202"/>
      <c r="CR22" s="1203"/>
      <c r="CS22" s="1201">
        <f t="shared" ref="CS22" ca="1" si="107">CU17</f>
        <v>3.5212107892107896</v>
      </c>
      <c r="CT22" s="1202"/>
      <c r="CU22" s="1203"/>
      <c r="CV22" s="1201">
        <f t="shared" ref="CV22" ca="1" si="108">CX17</f>
        <v>11.455956043956045</v>
      </c>
      <c r="CW22" s="1202"/>
      <c r="CX22" s="1203"/>
      <c r="CY22" s="1201">
        <f t="shared" ref="CY22" ca="1" si="109">DA17</f>
        <v>2.4738781218781218</v>
      </c>
      <c r="CZ22" s="1202"/>
      <c r="DA22" s="1203"/>
      <c r="DB22" s="1201">
        <f t="shared" ref="DB22" ca="1" si="110">DD17</f>
        <v>2.4070449550449551</v>
      </c>
      <c r="DC22" s="1202"/>
      <c r="DD22" s="1203"/>
      <c r="DE22" s="1201">
        <f t="shared" ref="DE22" ca="1" si="111">DG17</f>
        <v>3.5212107892107896</v>
      </c>
      <c r="DF22" s="1202"/>
      <c r="DG22" s="1203"/>
    </row>
    <row r="23" spans="1:111" customFormat="1" ht="20.149999999999999" customHeight="1" x14ac:dyDescent="0.35">
      <c r="B23" s="1254" t="s">
        <v>85</v>
      </c>
      <c r="C23" s="1255"/>
      <c r="D23" s="93">
        <f>SUM(D21:D22)</f>
        <v>6</v>
      </c>
      <c r="E23" s="7"/>
      <c r="F23" s="7"/>
      <c r="G23" s="1198" t="s">
        <v>158</v>
      </c>
      <c r="H23" s="1199"/>
      <c r="I23" s="1200"/>
      <c r="J23" s="1195">
        <f>+$D$23</f>
        <v>6</v>
      </c>
      <c r="K23" s="1196"/>
      <c r="L23" s="1197"/>
      <c r="M23" s="1195">
        <f>+$D$23</f>
        <v>6</v>
      </c>
      <c r="N23" s="1196"/>
      <c r="O23" s="1197"/>
      <c r="P23" s="1195">
        <f>+$D$23</f>
        <v>6</v>
      </c>
      <c r="Q23" s="1196"/>
      <c r="R23" s="1197"/>
      <c r="S23" s="1195">
        <f>+$D$23</f>
        <v>6</v>
      </c>
      <c r="T23" s="1196"/>
      <c r="U23" s="1197"/>
      <c r="V23" s="1195">
        <f>+$D$21</f>
        <v>4</v>
      </c>
      <c r="W23" s="1196"/>
      <c r="X23" s="1197"/>
      <c r="Y23" s="1195">
        <f t="shared" ref="Y23" si="112">+$D$21</f>
        <v>4</v>
      </c>
      <c r="Z23" s="1196"/>
      <c r="AA23" s="1197"/>
      <c r="AB23" s="1195">
        <f t="shared" ref="AB23" si="113">+$D$21</f>
        <v>4</v>
      </c>
      <c r="AC23" s="1196"/>
      <c r="AD23" s="1197"/>
      <c r="AE23" s="1195">
        <f>+$D$23</f>
        <v>6</v>
      </c>
      <c r="AF23" s="1196"/>
      <c r="AG23" s="1197"/>
      <c r="AH23" s="1195">
        <f>+$D$23</f>
        <v>6</v>
      </c>
      <c r="AI23" s="1196"/>
      <c r="AJ23" s="1197"/>
      <c r="AK23" s="1195">
        <f>+$D$23</f>
        <v>6</v>
      </c>
      <c r="AL23" s="1196"/>
      <c r="AM23" s="1197"/>
      <c r="AN23" s="1195">
        <f>+$D$23</f>
        <v>6</v>
      </c>
      <c r="AO23" s="1196"/>
      <c r="AP23" s="1197"/>
      <c r="AQ23" s="1195">
        <f>+$D$23</f>
        <v>6</v>
      </c>
      <c r="AR23" s="1196"/>
      <c r="AS23" s="1197"/>
      <c r="AT23" s="1195">
        <f>+$D$23</f>
        <v>6</v>
      </c>
      <c r="AU23" s="1196"/>
      <c r="AV23" s="1197"/>
      <c r="AW23" s="1195">
        <f>+$D$23</f>
        <v>6</v>
      </c>
      <c r="AX23" s="1196"/>
      <c r="AY23" s="1197"/>
      <c r="AZ23" s="1195">
        <f>+$D$23</f>
        <v>6</v>
      </c>
      <c r="BA23" s="1196"/>
      <c r="BB23" s="1197"/>
      <c r="BC23" s="1195">
        <f>+$D$23</f>
        <v>6</v>
      </c>
      <c r="BD23" s="1196"/>
      <c r="BE23" s="1197"/>
      <c r="BF23" s="1195">
        <f>+$D$23</f>
        <v>6</v>
      </c>
      <c r="BG23" s="1196"/>
      <c r="BH23" s="1197"/>
      <c r="BI23" s="1195">
        <f>+$D$23</f>
        <v>6</v>
      </c>
      <c r="BJ23" s="1196"/>
      <c r="BK23" s="1197"/>
      <c r="BL23" s="1195">
        <f>+$D$23</f>
        <v>6</v>
      </c>
      <c r="BM23" s="1196"/>
      <c r="BN23" s="1197"/>
      <c r="BO23" s="1195">
        <f>+$D$23</f>
        <v>6</v>
      </c>
      <c r="BP23" s="1196"/>
      <c r="BQ23" s="1197"/>
      <c r="BR23" s="1195">
        <f>+$D$23</f>
        <v>6</v>
      </c>
      <c r="BS23" s="1196"/>
      <c r="BT23" s="1197"/>
      <c r="BU23" s="1195">
        <f>+$D$23</f>
        <v>6</v>
      </c>
      <c r="BV23" s="1196"/>
      <c r="BW23" s="1197"/>
      <c r="BX23" s="1195">
        <f>+$D$23</f>
        <v>6</v>
      </c>
      <c r="BY23" s="1196"/>
      <c r="BZ23" s="1197"/>
      <c r="CA23" s="1195">
        <f>+$D$23</f>
        <v>6</v>
      </c>
      <c r="CB23" s="1196"/>
      <c r="CC23" s="1197"/>
      <c r="CD23" s="1195">
        <f>+$D$23</f>
        <v>6</v>
      </c>
      <c r="CE23" s="1196"/>
      <c r="CF23" s="1197"/>
      <c r="CG23" s="1195">
        <f>+$D$23</f>
        <v>6</v>
      </c>
      <c r="CH23" s="1196"/>
      <c r="CI23" s="1197"/>
      <c r="CJ23" s="1195">
        <f>+$D$23</f>
        <v>6</v>
      </c>
      <c r="CK23" s="1196"/>
      <c r="CL23" s="1197"/>
      <c r="CM23" s="1195">
        <f>+$D$23</f>
        <v>6</v>
      </c>
      <c r="CN23" s="1196"/>
      <c r="CO23" s="1197"/>
      <c r="CP23" s="1195">
        <f>+$D$23</f>
        <v>6</v>
      </c>
      <c r="CQ23" s="1196"/>
      <c r="CR23" s="1197"/>
      <c r="CS23" s="1195">
        <f>+$D$23</f>
        <v>6</v>
      </c>
      <c r="CT23" s="1196"/>
      <c r="CU23" s="1197"/>
      <c r="CV23" s="1195">
        <f>+$D$23</f>
        <v>6</v>
      </c>
      <c r="CW23" s="1196"/>
      <c r="CX23" s="1197"/>
      <c r="CY23" s="1195">
        <f>+$D$23</f>
        <v>6</v>
      </c>
      <c r="CZ23" s="1196"/>
      <c r="DA23" s="1197"/>
      <c r="DB23" s="1195">
        <f>+$D$23</f>
        <v>6</v>
      </c>
      <c r="DC23" s="1196"/>
      <c r="DD23" s="1197"/>
      <c r="DE23" s="1195">
        <f>+$D$23</f>
        <v>6</v>
      </c>
      <c r="DF23" s="1196"/>
      <c r="DG23" s="1197"/>
    </row>
    <row r="24" spans="1:111" customFormat="1" ht="20.149999999999999" customHeight="1" x14ac:dyDescent="0.35">
      <c r="E24" s="94"/>
      <c r="F24" s="94"/>
      <c r="G24" s="1189" t="s">
        <v>67</v>
      </c>
      <c r="H24" s="1190"/>
      <c r="I24" s="1191"/>
      <c r="J24" s="1192">
        <f ca="1">J23-J22</f>
        <v>6</v>
      </c>
      <c r="K24" s="1193"/>
      <c r="L24" s="1194"/>
      <c r="M24" s="1192">
        <f ca="1">M23-M22</f>
        <v>6</v>
      </c>
      <c r="N24" s="1193"/>
      <c r="O24" s="1194"/>
      <c r="P24" s="1192">
        <f ca="1">P23-P22</f>
        <v>6</v>
      </c>
      <c r="Q24" s="1193"/>
      <c r="R24" s="1194"/>
      <c r="S24" s="1192">
        <f ca="1">S23-S22</f>
        <v>3.4570000000000003</v>
      </c>
      <c r="T24" s="1193"/>
      <c r="U24" s="1194"/>
      <c r="V24" s="1192">
        <f ca="1">V23-V22</f>
        <v>0.8494761904761905</v>
      </c>
      <c r="W24" s="1193"/>
      <c r="X24" s="1194"/>
      <c r="Y24" s="1233">
        <f ca="1">Y23-Y22</f>
        <v>1.5025324675324674</v>
      </c>
      <c r="Z24" s="1234"/>
      <c r="AA24" s="1235"/>
      <c r="AB24" s="1233">
        <f t="shared" ref="AB24" ca="1" si="114">AB23-AB22</f>
        <v>0.86623376623376647</v>
      </c>
      <c r="AC24" s="1234"/>
      <c r="AD24" s="1235"/>
      <c r="AE24" s="1233">
        <f t="shared" ref="AE24" ca="1" si="115">AE23-AE22</f>
        <v>2.3194805194805195</v>
      </c>
      <c r="AF24" s="1234"/>
      <c r="AG24" s="1235"/>
      <c r="AH24" s="1233">
        <f t="shared" ref="AH24" ca="1" si="116">AH23-AH22</f>
        <v>3.556883116883117</v>
      </c>
      <c r="AI24" s="1234"/>
      <c r="AJ24" s="1235"/>
      <c r="AK24" s="1233">
        <f t="shared" ref="AK24" ca="1" si="117">AK23-AK22</f>
        <v>4.041818181818182</v>
      </c>
      <c r="AL24" s="1234"/>
      <c r="AM24" s="1235"/>
      <c r="AN24" s="1233">
        <f t="shared" ref="AN24" ca="1" si="118">AN23-AN22</f>
        <v>5.1155844155844159</v>
      </c>
      <c r="AO24" s="1234"/>
      <c r="AP24" s="1235"/>
      <c r="AQ24" s="1233">
        <f t="shared" ref="AQ24" ca="1" si="119">AQ23-AQ22</f>
        <v>5.4389610389610388</v>
      </c>
      <c r="AR24" s="1234"/>
      <c r="AS24" s="1235"/>
      <c r="AT24" s="1233">
        <f t="shared" ref="AT24" ca="1" si="120">AT23-AT22</f>
        <v>3.4832517482517487</v>
      </c>
      <c r="AU24" s="1234"/>
      <c r="AV24" s="1235"/>
      <c r="AW24" s="1233">
        <f t="shared" ref="AW24" ca="1" si="121">AW23-AW22</f>
        <v>4.0442907092907099</v>
      </c>
      <c r="AX24" s="1234"/>
      <c r="AY24" s="1235"/>
      <c r="AZ24" s="1233">
        <f t="shared" ref="AZ24" ca="1" si="122">AZ23-AZ22</f>
        <v>4.6856493506493511</v>
      </c>
      <c r="BA24" s="1234"/>
      <c r="BB24" s="1235"/>
      <c r="BC24" s="1233">
        <f t="shared" ref="BC24" ca="1" si="123">BC23-BC22</f>
        <v>2.5456693306693308</v>
      </c>
      <c r="BD24" s="1234"/>
      <c r="BE24" s="1235"/>
      <c r="BF24" s="1233">
        <f t="shared" ref="BF24" ca="1" si="124">BF23-BF22</f>
        <v>2.0050099900099903</v>
      </c>
      <c r="BG24" s="1234"/>
      <c r="BH24" s="1235"/>
      <c r="BI24" s="1233">
        <f t="shared" ref="BI24" ca="1" si="125">BI23-BI22</f>
        <v>4.7509840159840158</v>
      </c>
      <c r="BJ24" s="1234"/>
      <c r="BK24" s="1235"/>
      <c r="BL24" s="1233">
        <f t="shared" ref="BL24" ca="1" si="126">BL23-BL22</f>
        <v>-0.17449050949050893</v>
      </c>
      <c r="BM24" s="1234"/>
      <c r="BN24" s="1235"/>
      <c r="BO24" s="1233">
        <f t="shared" ref="BO24" ca="1" si="127">BO23-BO22</f>
        <v>3.8558191808191804</v>
      </c>
      <c r="BP24" s="1234"/>
      <c r="BQ24" s="1235"/>
      <c r="BR24" s="1233">
        <f t="shared" ref="BR24" ca="1" si="128">BR23-BR22</f>
        <v>2.6391958041958046</v>
      </c>
      <c r="BS24" s="1234"/>
      <c r="BT24" s="1235"/>
      <c r="BU24" s="1233">
        <f t="shared" ref="BU24" ca="1" si="129">BU23-BU22</f>
        <v>-5.4559560439560446</v>
      </c>
      <c r="BV24" s="1234"/>
      <c r="BW24" s="1235"/>
      <c r="BX24" s="1233">
        <f t="shared" ref="BX24" ca="1" si="130">BX23-BX22</f>
        <v>3.5261218781218782</v>
      </c>
      <c r="BY24" s="1234"/>
      <c r="BZ24" s="1235"/>
      <c r="CA24" s="1233">
        <f t="shared" ref="CA24" ca="1" si="131">CA23-CA22</f>
        <v>3.5929550449550449</v>
      </c>
      <c r="CB24" s="1234"/>
      <c r="CC24" s="1235"/>
      <c r="CD24" s="1233">
        <f t="shared" ref="CD24" ca="1" si="132">CD23-CD22</f>
        <v>2.4787892107892104</v>
      </c>
      <c r="CE24" s="1234"/>
      <c r="CF24" s="1235"/>
      <c r="CG24" s="1233">
        <f t="shared" ref="CG24" ca="1" si="133">CG23-CG22</f>
        <v>2.2731948051948057</v>
      </c>
      <c r="CH24" s="1234"/>
      <c r="CI24" s="1235"/>
      <c r="CJ24" s="1233">
        <f t="shared" ref="CJ24" ca="1" si="134">CJ23-CJ22</f>
        <v>-5.4559560439560446</v>
      </c>
      <c r="CK24" s="1234"/>
      <c r="CL24" s="1235"/>
      <c r="CM24" s="1233">
        <f t="shared" ref="CM24" ca="1" si="135">CM23-CM22</f>
        <v>3.5261218781218782</v>
      </c>
      <c r="CN24" s="1234"/>
      <c r="CO24" s="1235"/>
      <c r="CP24" s="1233">
        <f t="shared" ref="CP24" ca="1" si="136">CP23-CP22</f>
        <v>3.5929550449550449</v>
      </c>
      <c r="CQ24" s="1234"/>
      <c r="CR24" s="1235"/>
      <c r="CS24" s="1233">
        <f t="shared" ref="CS24" ca="1" si="137">CS23-CS22</f>
        <v>2.4787892107892104</v>
      </c>
      <c r="CT24" s="1234"/>
      <c r="CU24" s="1235"/>
      <c r="CV24" s="1233">
        <f t="shared" ref="CV24" ca="1" si="138">CV23-CV22</f>
        <v>-5.4559560439560446</v>
      </c>
      <c r="CW24" s="1234"/>
      <c r="CX24" s="1235"/>
      <c r="CY24" s="1233">
        <f t="shared" ref="CY24" ca="1" si="139">CY23-CY22</f>
        <v>3.5261218781218782</v>
      </c>
      <c r="CZ24" s="1234"/>
      <c r="DA24" s="1235"/>
      <c r="DB24" s="1233">
        <f t="shared" ref="DB24" ca="1" si="140">DB23-DB22</f>
        <v>3.5929550449550449</v>
      </c>
      <c r="DC24" s="1234"/>
      <c r="DD24" s="1235"/>
      <c r="DE24" s="1233">
        <f t="shared" ref="DE24" ca="1" si="141">DE23-DE22</f>
        <v>2.4787892107892104</v>
      </c>
      <c r="DF24" s="1234"/>
      <c r="DG24" s="1235"/>
    </row>
    <row r="25" spans="1:111" customFormat="1" x14ac:dyDescent="0.35">
      <c r="E25" s="4"/>
      <c r="F25" s="4"/>
      <c r="G25" s="4"/>
      <c r="H25" s="4"/>
      <c r="I25" s="4"/>
      <c r="J25" s="5"/>
      <c r="K25" s="5"/>
      <c r="L25" s="6"/>
      <c r="M25" s="5"/>
      <c r="N25" s="5"/>
      <c r="O25" s="6"/>
      <c r="P25" s="5"/>
      <c r="Q25" s="5"/>
      <c r="R25" s="6"/>
      <c r="S25" s="5"/>
      <c r="T25" s="5"/>
      <c r="U25" s="6"/>
      <c r="V25" s="6"/>
      <c r="W25" s="6"/>
      <c r="X25" s="6"/>
      <c r="Y25" s="5"/>
      <c r="Z25" s="5"/>
      <c r="AA25" s="6"/>
      <c r="AB25" s="5"/>
      <c r="AC25" s="5"/>
      <c r="AD25" s="6"/>
    </row>
    <row r="26" spans="1:111" customFormat="1" ht="26.25" customHeight="1" x14ac:dyDescent="0.35"/>
    <row r="27" spans="1:111" customFormat="1" x14ac:dyDescent="0.35"/>
    <row r="28" spans="1:111" customFormat="1" x14ac:dyDescent="0.35"/>
    <row r="29" spans="1:111" customFormat="1" x14ac:dyDescent="0.35"/>
    <row r="30" spans="1:111" customFormat="1" x14ac:dyDescent="0.35"/>
    <row r="31" spans="1:111" customFormat="1" x14ac:dyDescent="0.35"/>
    <row r="32" spans="1:111" customFormat="1" x14ac:dyDescent="0.35"/>
    <row r="33" customFormat="1" ht="20.149999999999999" customHeight="1" x14ac:dyDescent="0.35"/>
    <row r="34" customFormat="1" ht="20.149999999999999" customHeight="1" x14ac:dyDescent="0.35"/>
    <row r="35" customFormat="1" ht="20.149999999999999" customHeight="1" x14ac:dyDescent="0.35"/>
    <row r="36" customFormat="1" ht="20.149999999999999" customHeight="1" x14ac:dyDescent="0.35"/>
    <row r="37" customFormat="1" ht="20.149999999999999" hidden="1" customHeight="1" outlineLevel="1" x14ac:dyDescent="0.35"/>
    <row r="38" customFormat="1" ht="20.149999999999999" customHeight="1" collapsed="1" x14ac:dyDescent="0.35"/>
    <row r="39" customFormat="1" ht="35.15" customHeight="1" x14ac:dyDescent="0.35"/>
    <row r="40" customFormat="1" ht="3.75" customHeight="1" x14ac:dyDescent="0.35"/>
    <row r="41" customFormat="1" ht="20.149999999999999" customHeight="1" x14ac:dyDescent="0.35"/>
    <row r="42" customFormat="1" ht="20.149999999999999" customHeight="1" x14ac:dyDescent="0.35"/>
    <row r="43" customFormat="1" ht="20.149999999999999" customHeight="1" x14ac:dyDescent="0.35"/>
    <row r="44" customFormat="1" ht="20.149999999999999" customHeight="1" x14ac:dyDescent="0.35"/>
    <row r="45" customFormat="1" ht="20.149999999999999" customHeight="1" x14ac:dyDescent="0.35"/>
    <row r="46" customFormat="1" ht="20.149999999999999" customHeight="1" x14ac:dyDescent="0.35"/>
    <row r="47" customFormat="1" ht="20.149999999999999" customHeight="1" x14ac:dyDescent="0.35"/>
    <row r="48" customFormat="1" ht="20.149999999999999" customHeight="1" x14ac:dyDescent="0.35"/>
    <row r="49" customFormat="1" ht="20.149999999999999" customHeight="1" x14ac:dyDescent="0.35"/>
    <row r="50" customFormat="1" ht="20.149999999999999" customHeight="1" x14ac:dyDescent="0.35"/>
    <row r="51" customFormat="1" ht="20.149999999999999" customHeight="1" x14ac:dyDescent="0.35"/>
    <row r="52" customFormat="1" x14ac:dyDescent="0.35"/>
    <row r="53" customFormat="1" ht="20.149999999999999" customHeight="1" x14ac:dyDescent="0.35"/>
    <row r="54" customFormat="1" ht="20.149999999999999" customHeight="1" x14ac:dyDescent="0.35"/>
    <row r="55" customFormat="1" ht="20.149999999999999" customHeight="1" x14ac:dyDescent="0.35"/>
    <row r="56" customFormat="1" ht="20.149999999999999" customHeight="1" x14ac:dyDescent="0.35"/>
    <row r="57" customFormat="1" ht="20.149999999999999" customHeight="1" x14ac:dyDescent="0.35"/>
    <row r="58" customFormat="1" x14ac:dyDescent="0.35"/>
    <row r="59" customFormat="1" x14ac:dyDescent="0.35"/>
    <row r="60" customFormat="1" ht="26.25" customHeigh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ht="20.149999999999999" customHeight="1" x14ac:dyDescent="0.35"/>
    <row r="68" customFormat="1" ht="20.149999999999999" customHeight="1" x14ac:dyDescent="0.35"/>
    <row r="69" customFormat="1" ht="20.149999999999999" customHeight="1" x14ac:dyDescent="0.35"/>
    <row r="70" customFormat="1" ht="20.149999999999999" hidden="1" customHeight="1" outlineLevel="1" x14ac:dyDescent="0.35"/>
    <row r="71" customFormat="1" ht="20.149999999999999" customHeight="1" collapsed="1" x14ac:dyDescent="0.35"/>
    <row r="72" customFormat="1" ht="43.5" customHeight="1" x14ac:dyDescent="0.35"/>
    <row r="73" customFormat="1" ht="6.75" customHeight="1" x14ac:dyDescent="0.35"/>
    <row r="74" customFormat="1" ht="20.149999999999999" customHeight="1" x14ac:dyDescent="0.35"/>
    <row r="75" customFormat="1" ht="20.149999999999999" customHeight="1" x14ac:dyDescent="0.35"/>
    <row r="76" customFormat="1" ht="20.149999999999999" customHeight="1" x14ac:dyDescent="0.35"/>
    <row r="77" customFormat="1" ht="20.149999999999999" customHeight="1" x14ac:dyDescent="0.35"/>
    <row r="78" customFormat="1" ht="20.149999999999999" customHeight="1" x14ac:dyDescent="0.35"/>
    <row r="79" customFormat="1" ht="20.149999999999999" customHeight="1" x14ac:dyDescent="0.35"/>
    <row r="80" customFormat="1" ht="20.149999999999999" customHeight="1" x14ac:dyDescent="0.35"/>
    <row r="81" customFormat="1" ht="20.149999999999999" customHeight="1" x14ac:dyDescent="0.35"/>
    <row r="82" customFormat="1" ht="20.149999999999999" customHeight="1" x14ac:dyDescent="0.35"/>
    <row r="83" customFormat="1" x14ac:dyDescent="0.35"/>
    <row r="84" customFormat="1" ht="20.149999999999999" customHeight="1" x14ac:dyDescent="0.35"/>
    <row r="85" customFormat="1" ht="20.149999999999999" customHeight="1" x14ac:dyDescent="0.35"/>
    <row r="86" customFormat="1" ht="20.149999999999999" customHeight="1" x14ac:dyDescent="0.35"/>
    <row r="87" customFormat="1" ht="20.149999999999999" customHeight="1" x14ac:dyDescent="0.35"/>
    <row r="88" customFormat="1" ht="20.149999999999999" customHeight="1" x14ac:dyDescent="0.35"/>
    <row r="89" customFormat="1" x14ac:dyDescent="0.35"/>
    <row r="90" customFormat="1" x14ac:dyDescent="0.35"/>
  </sheetData>
  <autoFilter ref="A14:AO18" xr:uid="{50C93D38-BBBD-4241-8CC5-58096DC1EA60}"/>
  <mergeCells count="330">
    <mergeCell ref="CV23:CX23"/>
    <mergeCell ref="CY23:DA23"/>
    <mergeCell ref="DB23:DD23"/>
    <mergeCell ref="DE23:DG23"/>
    <mergeCell ref="CY24:DA24"/>
    <mergeCell ref="DB24:DD24"/>
    <mergeCell ref="DE24:DG24"/>
    <mergeCell ref="DB20:DD20"/>
    <mergeCell ref="DE20:DG20"/>
    <mergeCell ref="CV21:CX21"/>
    <mergeCell ref="CY21:DA21"/>
    <mergeCell ref="DB21:DD21"/>
    <mergeCell ref="DE21:DG21"/>
    <mergeCell ref="CV22:CX22"/>
    <mergeCell ref="CY22:DA22"/>
    <mergeCell ref="DB22:DD22"/>
    <mergeCell ref="DE22:DG22"/>
    <mergeCell ref="CJ24:CL24"/>
    <mergeCell ref="CM24:CO24"/>
    <mergeCell ref="CP24:CR24"/>
    <mergeCell ref="CS24:CU24"/>
    <mergeCell ref="CV24:CX24"/>
    <mergeCell ref="CV8:DG8"/>
    <mergeCell ref="CV9:CX9"/>
    <mergeCell ref="CY9:DA9"/>
    <mergeCell ref="DB9:DD9"/>
    <mergeCell ref="DE9:DG9"/>
    <mergeCell ref="CV10:CW10"/>
    <mergeCell ref="CY10:CZ10"/>
    <mergeCell ref="DB10:DC10"/>
    <mergeCell ref="DE10:DF10"/>
    <mergeCell ref="CV11:CW11"/>
    <mergeCell ref="CY11:CZ11"/>
    <mergeCell ref="DB11:DC11"/>
    <mergeCell ref="DE11:DF11"/>
    <mergeCell ref="CV12:CW12"/>
    <mergeCell ref="CY12:CZ12"/>
    <mergeCell ref="DB12:DC12"/>
    <mergeCell ref="DE12:DF12"/>
    <mergeCell ref="CV20:CX20"/>
    <mergeCell ref="CY20:DA20"/>
    <mergeCell ref="CJ22:CL22"/>
    <mergeCell ref="CM22:CO22"/>
    <mergeCell ref="CP22:CR22"/>
    <mergeCell ref="CS22:CU22"/>
    <mergeCell ref="CJ23:CL23"/>
    <mergeCell ref="CM23:CO23"/>
    <mergeCell ref="CP23:CR23"/>
    <mergeCell ref="CS23:CU23"/>
    <mergeCell ref="CJ20:CL20"/>
    <mergeCell ref="CM20:CO20"/>
    <mergeCell ref="CP20:CR20"/>
    <mergeCell ref="CS20:CU20"/>
    <mergeCell ref="CJ21:CL21"/>
    <mergeCell ref="CM21:CO21"/>
    <mergeCell ref="CP21:CR21"/>
    <mergeCell ref="CS21:CU21"/>
    <mergeCell ref="CJ11:CK11"/>
    <mergeCell ref="CM11:CN11"/>
    <mergeCell ref="CP11:CQ11"/>
    <mergeCell ref="CS11:CT11"/>
    <mergeCell ref="CJ12:CK12"/>
    <mergeCell ref="CM12:CN12"/>
    <mergeCell ref="CP12:CQ12"/>
    <mergeCell ref="CS12:CT12"/>
    <mergeCell ref="CJ8:CU8"/>
    <mergeCell ref="CJ9:CL9"/>
    <mergeCell ref="CM9:CO9"/>
    <mergeCell ref="CP9:CR9"/>
    <mergeCell ref="CS9:CU9"/>
    <mergeCell ref="CJ10:CK10"/>
    <mergeCell ref="CM10:CN10"/>
    <mergeCell ref="CP10:CQ10"/>
    <mergeCell ref="CS10:CT10"/>
    <mergeCell ref="BR24:BT24"/>
    <mergeCell ref="BU24:BW24"/>
    <mergeCell ref="BX24:BZ24"/>
    <mergeCell ref="CA24:CC24"/>
    <mergeCell ref="CD24:CF24"/>
    <mergeCell ref="CG24:CI24"/>
    <mergeCell ref="AZ24:BB24"/>
    <mergeCell ref="BC24:BE24"/>
    <mergeCell ref="BF24:BH24"/>
    <mergeCell ref="BI24:BK24"/>
    <mergeCell ref="BL24:BN24"/>
    <mergeCell ref="BO24:BQ24"/>
    <mergeCell ref="AH24:AJ24"/>
    <mergeCell ref="AK24:AM24"/>
    <mergeCell ref="AN24:AP24"/>
    <mergeCell ref="AQ24:AS24"/>
    <mergeCell ref="AT24:AV24"/>
    <mergeCell ref="AW24:AY24"/>
    <mergeCell ref="CG23:CI23"/>
    <mergeCell ref="G24:I24"/>
    <mergeCell ref="J24:L24"/>
    <mergeCell ref="M24:O24"/>
    <mergeCell ref="P24:R24"/>
    <mergeCell ref="S24:U24"/>
    <mergeCell ref="V24:X24"/>
    <mergeCell ref="Y24:AA24"/>
    <mergeCell ref="AB24:AD24"/>
    <mergeCell ref="AE24:AG24"/>
    <mergeCell ref="BO23:BQ23"/>
    <mergeCell ref="BR23:BT23"/>
    <mergeCell ref="BU23:BW23"/>
    <mergeCell ref="BX23:BZ23"/>
    <mergeCell ref="CA23:CC23"/>
    <mergeCell ref="CD23:CF23"/>
    <mergeCell ref="AW23:AY23"/>
    <mergeCell ref="AZ23:BB23"/>
    <mergeCell ref="BC23:BE23"/>
    <mergeCell ref="BF23:BH23"/>
    <mergeCell ref="BI23:BK23"/>
    <mergeCell ref="BL23:BN23"/>
    <mergeCell ref="AE23:AG23"/>
    <mergeCell ref="AH23:AJ23"/>
    <mergeCell ref="AK23:AM23"/>
    <mergeCell ref="AN23:AP23"/>
    <mergeCell ref="AQ23:AS23"/>
    <mergeCell ref="AT23:AV23"/>
    <mergeCell ref="CG22:CI22"/>
    <mergeCell ref="B23:C23"/>
    <mergeCell ref="G23:I23"/>
    <mergeCell ref="J23:L23"/>
    <mergeCell ref="M23:O23"/>
    <mergeCell ref="P23:R23"/>
    <mergeCell ref="S23:U23"/>
    <mergeCell ref="V23:X23"/>
    <mergeCell ref="Y23:AA23"/>
    <mergeCell ref="AB23:AD23"/>
    <mergeCell ref="BO22:BQ22"/>
    <mergeCell ref="BR22:BT22"/>
    <mergeCell ref="BU22:BW22"/>
    <mergeCell ref="BX22:BZ22"/>
    <mergeCell ref="CA22:CC22"/>
    <mergeCell ref="CD22:CF22"/>
    <mergeCell ref="AW22:AY22"/>
    <mergeCell ref="AZ22:BB22"/>
    <mergeCell ref="BC22:BE22"/>
    <mergeCell ref="BF22:BH22"/>
    <mergeCell ref="BI22:BK22"/>
    <mergeCell ref="BL22:BN22"/>
    <mergeCell ref="AE22:AG22"/>
    <mergeCell ref="AH22:AJ22"/>
    <mergeCell ref="AK22:AM22"/>
    <mergeCell ref="AN22:AP22"/>
    <mergeCell ref="AQ22:AS22"/>
    <mergeCell ref="AT22:AV22"/>
    <mergeCell ref="CG21:CI21"/>
    <mergeCell ref="B22:C22"/>
    <mergeCell ref="G22:I22"/>
    <mergeCell ref="J22:L22"/>
    <mergeCell ref="M22:O22"/>
    <mergeCell ref="P22:R22"/>
    <mergeCell ref="S22:U22"/>
    <mergeCell ref="V22:X22"/>
    <mergeCell ref="Y22:AA22"/>
    <mergeCell ref="AB22:AD22"/>
    <mergeCell ref="BO21:BQ21"/>
    <mergeCell ref="BR21:BT21"/>
    <mergeCell ref="BU21:BW21"/>
    <mergeCell ref="BX21:BZ21"/>
    <mergeCell ref="CA21:CC21"/>
    <mergeCell ref="CD21:CF21"/>
    <mergeCell ref="AW21:AY21"/>
    <mergeCell ref="AZ21:BB21"/>
    <mergeCell ref="BC21:BE21"/>
    <mergeCell ref="BF21:BH21"/>
    <mergeCell ref="BI21:BK21"/>
    <mergeCell ref="BL21:BN21"/>
    <mergeCell ref="AE21:AG21"/>
    <mergeCell ref="AH21:AJ21"/>
    <mergeCell ref="AK21:AM21"/>
    <mergeCell ref="AN21:AP21"/>
    <mergeCell ref="AQ21:AS21"/>
    <mergeCell ref="AT21:AV21"/>
    <mergeCell ref="CG20:CI20"/>
    <mergeCell ref="BO20:BQ20"/>
    <mergeCell ref="BR20:BT20"/>
    <mergeCell ref="BU20:BW20"/>
    <mergeCell ref="BX20:BZ20"/>
    <mergeCell ref="CA20:CC20"/>
    <mergeCell ref="CD20:CF20"/>
    <mergeCell ref="AW20:AY20"/>
    <mergeCell ref="AZ20:BB20"/>
    <mergeCell ref="BC20:BE20"/>
    <mergeCell ref="BF20:BH20"/>
    <mergeCell ref="BI20:BK20"/>
    <mergeCell ref="BL20:BN20"/>
    <mergeCell ref="AE20:AG20"/>
    <mergeCell ref="AH20:AJ20"/>
    <mergeCell ref="AK20:AM20"/>
    <mergeCell ref="B21:C21"/>
    <mergeCell ref="G21:I21"/>
    <mergeCell ref="J21:L21"/>
    <mergeCell ref="M21:O21"/>
    <mergeCell ref="P21:R21"/>
    <mergeCell ref="S21:U21"/>
    <mergeCell ref="V21:X21"/>
    <mergeCell ref="Y21:AA21"/>
    <mergeCell ref="AB21:AD21"/>
    <mergeCell ref="J20:L20"/>
    <mergeCell ref="M20:O20"/>
    <mergeCell ref="P20:R20"/>
    <mergeCell ref="S20:U20"/>
    <mergeCell ref="V20:X20"/>
    <mergeCell ref="Y20:AA20"/>
    <mergeCell ref="AB20:AD20"/>
    <mergeCell ref="BI12:BJ12"/>
    <mergeCell ref="BL12:BM12"/>
    <mergeCell ref="AQ12:AR12"/>
    <mergeCell ref="AT12:AU12"/>
    <mergeCell ref="AW12:AX12"/>
    <mergeCell ref="AZ12:BA12"/>
    <mergeCell ref="BC12:BD12"/>
    <mergeCell ref="AH12:AI12"/>
    <mergeCell ref="AK12:AL12"/>
    <mergeCell ref="AN12:AO12"/>
    <mergeCell ref="J12:K12"/>
    <mergeCell ref="M12:N12"/>
    <mergeCell ref="P12:Q12"/>
    <mergeCell ref="S12:T12"/>
    <mergeCell ref="V12:W12"/>
    <mergeCell ref="BU11:BV11"/>
    <mergeCell ref="BX11:BY11"/>
    <mergeCell ref="AN20:AP20"/>
    <mergeCell ref="AQ20:AS20"/>
    <mergeCell ref="AT20:AV20"/>
    <mergeCell ref="CA12:CB12"/>
    <mergeCell ref="CA11:CB11"/>
    <mergeCell ref="CD11:CE11"/>
    <mergeCell ref="CG11:CH11"/>
    <mergeCell ref="BR11:BS11"/>
    <mergeCell ref="CD12:CE12"/>
    <mergeCell ref="CG12:CH12"/>
    <mergeCell ref="BO12:BP12"/>
    <mergeCell ref="BR12:BS12"/>
    <mergeCell ref="BU12:BV12"/>
    <mergeCell ref="BX12:BY12"/>
    <mergeCell ref="BC11:BD11"/>
    <mergeCell ref="BF11:BG11"/>
    <mergeCell ref="BI11:BJ11"/>
    <mergeCell ref="BL11:BM11"/>
    <mergeCell ref="BO11:BP11"/>
    <mergeCell ref="AK11:AL11"/>
    <mergeCell ref="AN11:AO11"/>
    <mergeCell ref="AQ11:AR11"/>
    <mergeCell ref="AT11:AU11"/>
    <mergeCell ref="AW11:AX11"/>
    <mergeCell ref="AZ11:BA11"/>
    <mergeCell ref="BF12:BG12"/>
    <mergeCell ref="Y12:Z12"/>
    <mergeCell ref="AB12:AC12"/>
    <mergeCell ref="AE12:AF12"/>
    <mergeCell ref="CD10:CE10"/>
    <mergeCell ref="CG10:CH10"/>
    <mergeCell ref="J11:K11"/>
    <mergeCell ref="M11:N11"/>
    <mergeCell ref="P11:Q11"/>
    <mergeCell ref="S11:T11"/>
    <mergeCell ref="Y11:Z11"/>
    <mergeCell ref="AB11:AC11"/>
    <mergeCell ref="AE11:AF11"/>
    <mergeCell ref="AH11:AI11"/>
    <mergeCell ref="BL10:BM10"/>
    <mergeCell ref="BO10:BP10"/>
    <mergeCell ref="BR10:BS10"/>
    <mergeCell ref="BU10:BV10"/>
    <mergeCell ref="BX10:BY10"/>
    <mergeCell ref="CA10:CB10"/>
    <mergeCell ref="AT10:AU10"/>
    <mergeCell ref="AW10:AX10"/>
    <mergeCell ref="AZ10:BA10"/>
    <mergeCell ref="BC10:BD10"/>
    <mergeCell ref="BF10:BG10"/>
    <mergeCell ref="BI10:BJ10"/>
    <mergeCell ref="AB10:AC10"/>
    <mergeCell ref="AE10:AF10"/>
    <mergeCell ref="AH10:AI10"/>
    <mergeCell ref="AK10:AL10"/>
    <mergeCell ref="AN10:AO10"/>
    <mergeCell ref="AQ10:AR10"/>
    <mergeCell ref="CA9:CC9"/>
    <mergeCell ref="CD9:CF9"/>
    <mergeCell ref="CG9:CI9"/>
    <mergeCell ref="J10:K10"/>
    <mergeCell ref="M10:N10"/>
    <mergeCell ref="P10:Q10"/>
    <mergeCell ref="S10:T10"/>
    <mergeCell ref="V10:W11"/>
    <mergeCell ref="X10:X11"/>
    <mergeCell ref="Y10:Z10"/>
    <mergeCell ref="BI9:BK9"/>
    <mergeCell ref="BL9:BN9"/>
    <mergeCell ref="BO9:BQ9"/>
    <mergeCell ref="BR9:BT9"/>
    <mergeCell ref="BU9:BW9"/>
    <mergeCell ref="BX9:BZ9"/>
    <mergeCell ref="AQ9:AS9"/>
    <mergeCell ref="AT9:AV9"/>
    <mergeCell ref="AW9:AY9"/>
    <mergeCell ref="AZ9:BB9"/>
    <mergeCell ref="BI8:BT8"/>
    <mergeCell ref="BU8:CI8"/>
    <mergeCell ref="J9:L9"/>
    <mergeCell ref="M9:O9"/>
    <mergeCell ref="P9:R9"/>
    <mergeCell ref="S9:U9"/>
    <mergeCell ref="V9:X9"/>
    <mergeCell ref="Y9:AA9"/>
    <mergeCell ref="AB9:AD9"/>
    <mergeCell ref="J8:O8"/>
    <mergeCell ref="V8:AA8"/>
    <mergeCell ref="AB8:AP8"/>
    <mergeCell ref="AE9:AG9"/>
    <mergeCell ref="AH9:AJ9"/>
    <mergeCell ref="AK9:AM9"/>
    <mergeCell ref="AN9:AP9"/>
    <mergeCell ref="BC9:BE9"/>
    <mergeCell ref="BF9:BH9"/>
    <mergeCell ref="AQ8:BH8"/>
    <mergeCell ref="A8:A13"/>
    <mergeCell ref="B8:B13"/>
    <mergeCell ref="C8:C13"/>
    <mergeCell ref="D8:D13"/>
    <mergeCell ref="E8:E13"/>
    <mergeCell ref="F8:F13"/>
    <mergeCell ref="G8:G13"/>
    <mergeCell ref="H8:H13"/>
    <mergeCell ref="I8:I13"/>
  </mergeCells>
  <phoneticPr fontId="20" type="noConversion"/>
  <conditionalFormatting sqref="J24:DG24">
    <cfRule type="cellIs" dxfId="245" priority="26" operator="greaterThan">
      <formula>0</formula>
    </cfRule>
    <cfRule type="cellIs" dxfId="244" priority="27" operator="lessThan">
      <formula>0</formula>
    </cfRule>
  </conditionalFormatting>
  <conditionalFormatting sqref="K15:K16 Q15:Q16 N15:N18 T15:T18 Z15:Z18 AC15:AC18 AF15:AF18 AI15:AI18 AL15:AL18 AO15:AO18 AR15:AR18 AU15:AU18 AX15:AX18 BA15:BA18 BD15:BD18 BG15:BG18 BJ15:BJ18 BM15:BM18 BP15:BP18 BS15:BS18 BV15:BV18 BY15:BY18 CB15:CB18 CE15:CE18 CH15:CH18 CK15:CK18 CN15:CN18 CQ15:CQ18 CT15:CT18 CW15:CW18 CZ15:CZ18 DC15:DC18 DF15:DF18 Q18">
    <cfRule type="expression" dxfId="243" priority="25">
      <formula>K15&lt;J15</formula>
    </cfRule>
  </conditionalFormatting>
  <conditionalFormatting sqref="K18">
    <cfRule type="expression" dxfId="242" priority="22">
      <formula>K18&lt;J18</formula>
    </cfRule>
  </conditionalFormatting>
  <conditionalFormatting sqref="L18 R18 U18:X18">
    <cfRule type="cellIs" dxfId="241" priority="20" operator="lessThan">
      <formula>0</formula>
    </cfRule>
    <cfRule type="cellIs" dxfId="240" priority="21" operator="greaterThan">
      <formula>0</formula>
    </cfRule>
  </conditionalFormatting>
  <conditionalFormatting sqref="O18">
    <cfRule type="cellIs" dxfId="239" priority="23" operator="lessThan">
      <formula>0</formula>
    </cfRule>
    <cfRule type="cellIs" dxfId="238" priority="24" operator="greaterThan">
      <formula>0</formula>
    </cfRule>
  </conditionalFormatting>
  <conditionalFormatting sqref="W15:W18">
    <cfRule type="expression" dxfId="237" priority="28">
      <formula>$W15&lt;$V15</formula>
    </cfRule>
  </conditionalFormatting>
  <conditionalFormatting sqref="AA18 AD18 AG18 AJ18 AM18 AP18 AS18 AV18">
    <cfRule type="cellIs" dxfId="236" priority="29" operator="lessThan">
      <formula>0</formula>
    </cfRule>
    <cfRule type="cellIs" dxfId="235" priority="30" operator="greaterThan">
      <formula>0</formula>
    </cfRule>
  </conditionalFormatting>
  <conditionalFormatting sqref="AY18 BB18 BE18 BH18 BK18 BN18 BQ18 BT18 BW18 BZ18 CC18 CF18 CI18 CL18 CO18 CR18 CU18 CX18 DA18 DD18 DG18">
    <cfRule type="cellIs" dxfId="234" priority="17" operator="lessThan">
      <formula>0</formula>
    </cfRule>
    <cfRule type="cellIs" dxfId="233" priority="18" operator="greaterThan">
      <formula>0</formula>
    </cfRule>
  </conditionalFormatting>
  <pageMargins left="7.874015748031496E-2" right="7.874015748031496E-2" top="7.874015748031496E-2" bottom="0.23622047244094491" header="7.874015748031496E-2" footer="7.874015748031496E-2"/>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637A-F728-42EA-867C-356A7DD77CA8}">
  <sheetPr>
    <pageSetUpPr fitToPage="1"/>
  </sheetPr>
  <dimension ref="A1:DG97"/>
  <sheetViews>
    <sheetView showGridLines="0" zoomScale="50" zoomScaleNormal="50" zoomScaleSheetLayoutView="85" workbookViewId="0">
      <pane xSplit="9" ySplit="14" topLeftCell="AT15" activePane="bottomRight" state="frozen"/>
      <selection activeCell="C47" sqref="C47"/>
      <selection pane="topRight" activeCell="C47" sqref="C47"/>
      <selection pane="bottomLeft" activeCell="C47" sqref="C47"/>
      <selection pane="bottomRight" activeCell="V26" sqref="V26:X26"/>
    </sheetView>
  </sheetViews>
  <sheetFormatPr defaultColWidth="9.1796875" defaultRowHeight="14.5" outlineLevelRow="1" outlineLevelCol="2" x14ac:dyDescent="0.35"/>
  <cols>
    <col min="1" max="1" width="13.26953125" style="4" customWidth="1"/>
    <col min="2" max="2" width="28.81640625" style="4" bestFit="1" customWidth="1"/>
    <col min="3" max="3" width="20.453125" style="4" customWidth="1"/>
    <col min="4" max="4" width="8.1796875" style="4" customWidth="1" outlineLevel="1"/>
    <col min="5" max="5" width="9.1796875" style="4" customWidth="1" outlineLevel="1"/>
    <col min="6" max="6" width="9.54296875" style="4" customWidth="1" outlineLevel="1"/>
    <col min="7" max="8" width="9.1796875" style="4" customWidth="1" outlineLevel="1"/>
    <col min="9" max="9" width="9.1796875" style="4"/>
    <col min="10" max="10" width="15" style="5" hidden="1" customWidth="1" outlineLevel="2"/>
    <col min="11" max="11" width="11.54296875" style="5" hidden="1" customWidth="1" outlineLevel="2"/>
    <col min="12" max="12" width="12.26953125" style="6" hidden="1" customWidth="1" outlineLevel="2"/>
    <col min="13" max="14" width="10" style="5" hidden="1" customWidth="1" outlineLevel="2"/>
    <col min="15" max="15" width="12.26953125" style="6" hidden="1" customWidth="1" outlineLevel="2"/>
    <col min="16" max="16" width="10" style="5" hidden="1" customWidth="1" outlineLevel="1" collapsed="1"/>
    <col min="17" max="17" width="10" style="5" hidden="1" customWidth="1" outlineLevel="1"/>
    <col min="18" max="18" width="12.26953125" style="6" hidden="1" customWidth="1" outlineLevel="1"/>
    <col min="19" max="20" width="10" style="5" hidden="1" customWidth="1" outlineLevel="1"/>
    <col min="21" max="21" width="12.26953125" style="6" hidden="1" customWidth="1" outlineLevel="1"/>
    <col min="22" max="22" width="12.26953125" style="6" customWidth="1" collapsed="1"/>
    <col min="23" max="24" width="12.7265625" style="6" customWidth="1"/>
    <col min="25" max="26" width="12.7265625" style="5" customWidth="1"/>
    <col min="27" max="27" width="12.7265625" style="6" customWidth="1"/>
    <col min="28" max="42" width="12.7265625" customWidth="1"/>
    <col min="43" max="45" width="12.7265625" hidden="1" customWidth="1" outlineLevel="1"/>
    <col min="46" max="46" width="12.7265625" customWidth="1" collapsed="1"/>
    <col min="47" max="48" width="12.7265625" customWidth="1"/>
    <col min="49" max="51" width="12.7265625" hidden="1" customWidth="1" outlineLevel="1"/>
    <col min="52" max="52" width="12.7265625" customWidth="1" collapsed="1"/>
    <col min="53" max="62" width="12.7265625" customWidth="1"/>
    <col min="63" max="111" width="12.7265625" style="4" customWidth="1"/>
    <col min="112" max="16384" width="9.1796875" style="4"/>
  </cols>
  <sheetData>
    <row r="1" spans="1:111" ht="17.5" x14ac:dyDescent="0.35">
      <c r="A1" s="98" t="s">
        <v>83</v>
      </c>
    </row>
    <row r="2" spans="1:111" ht="32.5" x14ac:dyDescent="0.35">
      <c r="A2" s="1" t="s">
        <v>84</v>
      </c>
      <c r="B2" s="2"/>
      <c r="C2" s="3"/>
    </row>
    <row r="3" spans="1:111" ht="15" outlineLevel="1" x14ac:dyDescent="0.35">
      <c r="A3" s="3"/>
      <c r="B3" s="3"/>
      <c r="C3" s="3"/>
    </row>
    <row r="4" spans="1:111" outlineLevel="1" x14ac:dyDescent="0.35">
      <c r="A4" s="7" t="s">
        <v>1</v>
      </c>
      <c r="B4" s="8">
        <f>+'Screen Printing'!B3</f>
        <v>46279</v>
      </c>
    </row>
    <row r="5" spans="1:111" outlineLevel="1" x14ac:dyDescent="0.35">
      <c r="A5" s="7" t="s">
        <v>2</v>
      </c>
      <c r="B5" s="8">
        <f>+'Screen Printing'!B4</f>
        <v>46277</v>
      </c>
    </row>
    <row r="6" spans="1:111" outlineLevel="1" x14ac:dyDescent="0.35">
      <c r="A6" s="7" t="s">
        <v>3</v>
      </c>
      <c r="B6" s="9">
        <v>2</v>
      </c>
    </row>
    <row r="7" spans="1:111" ht="15" outlineLevel="1" x14ac:dyDescent="0.35">
      <c r="A7" s="3"/>
      <c r="B7" s="3"/>
      <c r="C7" s="3"/>
      <c r="J7" s="10"/>
      <c r="P7" s="10"/>
    </row>
    <row r="8" spans="1:111" s="11" customFormat="1" ht="20.149999999999999" customHeight="1" x14ac:dyDescent="0.35">
      <c r="A8" s="1266" t="s">
        <v>4</v>
      </c>
      <c r="B8" s="1256" t="s">
        <v>5</v>
      </c>
      <c r="C8" s="1256" t="s">
        <v>6</v>
      </c>
      <c r="D8" s="1256" t="s">
        <v>7</v>
      </c>
      <c r="E8" s="1256" t="s">
        <v>8</v>
      </c>
      <c r="F8" s="1256" t="s">
        <v>9</v>
      </c>
      <c r="G8" s="1256" t="s">
        <v>10</v>
      </c>
      <c r="H8" s="1256" t="s">
        <v>11</v>
      </c>
      <c r="I8" s="1261" t="s">
        <v>12</v>
      </c>
      <c r="J8" s="1242" t="s">
        <v>14</v>
      </c>
      <c r="K8" s="1243"/>
      <c r="L8" s="1243"/>
      <c r="M8" s="1243"/>
      <c r="N8" s="1243"/>
      <c r="O8" s="1243"/>
      <c r="P8" s="1243"/>
      <c r="Q8" s="1243"/>
      <c r="R8" s="1243"/>
      <c r="S8" s="1243"/>
      <c r="T8" s="1243"/>
      <c r="U8" s="1243"/>
      <c r="V8" s="1243"/>
      <c r="W8" s="1243"/>
      <c r="X8" s="1243"/>
      <c r="Y8" s="1242" t="s">
        <v>15</v>
      </c>
      <c r="Z8" s="1243"/>
      <c r="AA8" s="1243"/>
      <c r="AB8" s="1243"/>
      <c r="AC8" s="1243"/>
      <c r="AD8" s="1243"/>
      <c r="AE8" s="1243"/>
      <c r="AF8" s="1243"/>
      <c r="AG8" s="1243"/>
      <c r="AH8" s="1243"/>
      <c r="AI8" s="1243"/>
      <c r="AJ8" s="1243"/>
      <c r="AK8" s="1243"/>
      <c r="AL8" s="1243"/>
      <c r="AM8" s="1244"/>
      <c r="AN8" s="1242" t="s">
        <v>16</v>
      </c>
      <c r="AO8" s="1243"/>
      <c r="AP8" s="1243"/>
      <c r="AQ8" s="1243"/>
      <c r="AR8" s="1243"/>
      <c r="AS8" s="1243"/>
      <c r="AT8" s="1243"/>
      <c r="AU8" s="1243"/>
      <c r="AV8" s="1243"/>
      <c r="AW8" s="1243"/>
      <c r="AX8" s="1243"/>
      <c r="AY8" s="1243"/>
      <c r="AZ8" s="1243"/>
      <c r="BA8" s="1243"/>
      <c r="BB8" s="1243"/>
      <c r="BC8" s="1243"/>
      <c r="BD8" s="1243"/>
      <c r="BE8" s="1243"/>
      <c r="BF8" s="1243"/>
      <c r="BG8" s="1243"/>
      <c r="BH8" s="1244"/>
      <c r="BI8" s="1306" t="s">
        <v>152</v>
      </c>
      <c r="BJ8" s="1306"/>
      <c r="BK8" s="1306"/>
      <c r="BL8" s="1306"/>
      <c r="BM8" s="1306"/>
      <c r="BN8" s="1306"/>
      <c r="BO8" s="1306"/>
      <c r="BP8" s="1306"/>
      <c r="BQ8" s="1306"/>
      <c r="BR8" s="1306"/>
      <c r="BS8" s="1306"/>
      <c r="BT8" s="1306"/>
      <c r="BU8" s="1242" t="s">
        <v>154</v>
      </c>
      <c r="BV8" s="1243"/>
      <c r="BW8" s="1243"/>
      <c r="BX8" s="1243"/>
      <c r="BY8" s="1243"/>
      <c r="BZ8" s="1243"/>
      <c r="CA8" s="1243"/>
      <c r="CB8" s="1243"/>
      <c r="CC8" s="1243"/>
      <c r="CD8" s="1243"/>
      <c r="CE8" s="1243"/>
      <c r="CF8" s="1243"/>
      <c r="CG8" s="1243"/>
      <c r="CH8" s="1243"/>
      <c r="CI8" s="1244"/>
      <c r="CJ8" s="1242" t="s">
        <v>180</v>
      </c>
      <c r="CK8" s="1243"/>
      <c r="CL8" s="1243"/>
      <c r="CM8" s="1243"/>
      <c r="CN8" s="1243"/>
      <c r="CO8" s="1243"/>
      <c r="CP8" s="1243"/>
      <c r="CQ8" s="1243"/>
      <c r="CR8" s="1243"/>
      <c r="CS8" s="1243"/>
      <c r="CT8" s="1243"/>
      <c r="CU8" s="1244"/>
      <c r="CV8" s="1242" t="s">
        <v>181</v>
      </c>
      <c r="CW8" s="1243"/>
      <c r="CX8" s="1243"/>
      <c r="CY8" s="1243"/>
      <c r="CZ8" s="1243"/>
      <c r="DA8" s="1243"/>
      <c r="DB8" s="1243"/>
      <c r="DC8" s="1243"/>
      <c r="DD8" s="1243"/>
      <c r="DE8" s="1243"/>
      <c r="DF8" s="1243"/>
      <c r="DG8" s="1244"/>
    </row>
    <row r="9" spans="1:111" ht="20.149999999999999" customHeight="1" x14ac:dyDescent="0.35">
      <c r="A9" s="1267"/>
      <c r="B9" s="1257"/>
      <c r="C9" s="1257"/>
      <c r="D9" s="1257"/>
      <c r="E9" s="1257"/>
      <c r="F9" s="1257"/>
      <c r="G9" s="1257"/>
      <c r="H9" s="1257"/>
      <c r="I9" s="1262"/>
      <c r="J9" s="1245" t="str">
        <f>+"WEEK  PRODUKSI  "&amp;L11</f>
        <v>WEEK  PRODUKSI  36</v>
      </c>
      <c r="K9" s="1246"/>
      <c r="L9" s="1247"/>
      <c r="M9" s="1245" t="str">
        <f>+"WEEK  PRODUKSI  "&amp;O11</f>
        <v>WEEK  PRODUKSI  37</v>
      </c>
      <c r="N9" s="1246"/>
      <c r="O9" s="1247"/>
      <c r="P9" s="1245" t="str">
        <f>+"WEEK  PRODUKSI  "&amp;R11</f>
        <v>WEEK  PRODUKSI  38</v>
      </c>
      <c r="Q9" s="1246"/>
      <c r="R9" s="1247"/>
      <c r="S9" s="1245" t="str">
        <f>+"WEEK  PRODUKSI  "&amp;U11</f>
        <v>WEEK  PRODUKSI  39</v>
      </c>
      <c r="T9" s="1246"/>
      <c r="U9" s="1247"/>
      <c r="V9" s="1245" t="str">
        <f>+"TOTAL WEEK   "&amp;U11</f>
        <v>TOTAL WEEK   39</v>
      </c>
      <c r="W9" s="1246"/>
      <c r="X9" s="1247"/>
      <c r="Y9" s="1245" t="str">
        <f>+"WEEK  PRODUKSI  "&amp;AA11</f>
        <v>WEEK  PRODUKSI  40</v>
      </c>
      <c r="Z9" s="1246"/>
      <c r="AA9" s="1246"/>
      <c r="AB9" s="1245" t="str">
        <f>+"WEEK  PRODUKSI  "&amp;AD11</f>
        <v>WEEK  PRODUKSI  41</v>
      </c>
      <c r="AC9" s="1246"/>
      <c r="AD9" s="1247"/>
      <c r="AE9" s="1245" t="str">
        <f>+"WEEK  PRODUKSI  "&amp;AG11</f>
        <v>WEEK  PRODUKSI  42</v>
      </c>
      <c r="AF9" s="1246"/>
      <c r="AG9" s="1247"/>
      <c r="AH9" s="1245" t="str">
        <f>+"WEEK  PRODUKSI  "&amp;AJ11</f>
        <v>WEEK  PRODUKSI  43</v>
      </c>
      <c r="AI9" s="1246"/>
      <c r="AJ9" s="1247"/>
      <c r="AK9" s="1245" t="str">
        <f>+"WEEK  PRODUKSI  "&amp;AM11</f>
        <v>WEEK  PRODUKSI  44</v>
      </c>
      <c r="AL9" s="1246"/>
      <c r="AM9" s="1247"/>
      <c r="AN9" s="1245" t="str">
        <f>+"WEEK  PRODUKSI  "&amp;AP11</f>
        <v>WEEK  PRODUKSI  45</v>
      </c>
      <c r="AO9" s="1246"/>
      <c r="AP9" s="1247"/>
      <c r="AQ9" s="1245" t="str">
        <f>+"WEEK  PRODUKSI  "&amp;AS11</f>
        <v>WEEK  PRODUKSI  46</v>
      </c>
      <c r="AR9" s="1246"/>
      <c r="AS9" s="1247"/>
      <c r="AT9" s="1245" t="str">
        <f>+"WEEK  PRODUKSI  + ORI  "&amp;AV11</f>
        <v>WEEK  PRODUKSI  + ORI  45</v>
      </c>
      <c r="AU9" s="1246"/>
      <c r="AV9" s="1247"/>
      <c r="AW9" s="1245" t="str">
        <f>+"WEEK ORI  "&amp;AY11</f>
        <v>WEEK ORI  45</v>
      </c>
      <c r="AX9" s="1246"/>
      <c r="AY9" s="1246"/>
      <c r="AZ9" s="1245" t="str">
        <f>+"WEEK ORI  "&amp;BB11</f>
        <v>WEEK ORI  46</v>
      </c>
      <c r="BA9" s="1246"/>
      <c r="BB9" s="1247"/>
      <c r="BC9" s="1245" t="str">
        <f>+"WEEK ORI  "&amp;BE11</f>
        <v>WEEK ORI  47</v>
      </c>
      <c r="BD9" s="1246"/>
      <c r="BE9" s="1247"/>
      <c r="BF9" s="1245" t="str">
        <f>+"WEEK ORI  "&amp;BH11</f>
        <v>WEEK ORI  48</v>
      </c>
      <c r="BG9" s="1246"/>
      <c r="BH9" s="1247"/>
      <c r="BI9" s="1245" t="str">
        <f>+"WEEK ORI  "&amp;BK11</f>
        <v>WEEK ORI  49</v>
      </c>
      <c r="BJ9" s="1246"/>
      <c r="BK9" s="1247"/>
      <c r="BL9" s="1245" t="str">
        <f>+"WEEK ORI  "&amp;BN11</f>
        <v>WEEK ORI  50</v>
      </c>
      <c r="BM9" s="1246"/>
      <c r="BN9" s="1247"/>
      <c r="BO9" s="1245" t="str">
        <f>+"WEEK ORI  "&amp;BQ11</f>
        <v>WEEK ORI  51</v>
      </c>
      <c r="BP9" s="1246"/>
      <c r="BQ9" s="1247"/>
      <c r="BR9" s="1245" t="str">
        <f>+"WEEK ORI  "&amp;BT11</f>
        <v>WEEK ORI  52</v>
      </c>
      <c r="BS9" s="1246"/>
      <c r="BT9" s="1247"/>
      <c r="BU9" s="1245" t="str">
        <f>+"WEEK ORI  "&amp;BW11</f>
        <v>WEEK ORI  1</v>
      </c>
      <c r="BV9" s="1246"/>
      <c r="BW9" s="1247"/>
      <c r="BX9" s="1245" t="str">
        <f>+"WEEK ORI  "&amp;BZ11</f>
        <v>WEEK ORI  2</v>
      </c>
      <c r="BY9" s="1246"/>
      <c r="BZ9" s="1247"/>
      <c r="CA9" s="1245" t="str">
        <f>+"WEEK ORI  "&amp;CC11</f>
        <v>WEEK ORI  3</v>
      </c>
      <c r="CB9" s="1246"/>
      <c r="CC9" s="1247"/>
      <c r="CD9" s="1245" t="str">
        <f>+"WEEK ORI  "&amp;CF11</f>
        <v>WEEK ORI  4</v>
      </c>
      <c r="CE9" s="1246"/>
      <c r="CF9" s="1247"/>
      <c r="CG9" s="1245" t="str">
        <f>+"WEEK ORI  "&amp;CI11</f>
        <v>WEEK ORI  5</v>
      </c>
      <c r="CH9" s="1246"/>
      <c r="CI9" s="1247"/>
      <c r="CJ9" s="1245" t="str">
        <f>+"WEEK ORI  "&amp;CL11</f>
        <v>WEEK ORI  6</v>
      </c>
      <c r="CK9" s="1246"/>
      <c r="CL9" s="1247"/>
      <c r="CM9" s="1245" t="str">
        <f>+"WEEK ORI  "&amp;CO11</f>
        <v>WEEK ORI  7</v>
      </c>
      <c r="CN9" s="1246"/>
      <c r="CO9" s="1247"/>
      <c r="CP9" s="1245" t="str">
        <f>+"WEEK ORI  "&amp;CR11</f>
        <v>WEEK ORI  8</v>
      </c>
      <c r="CQ9" s="1246"/>
      <c r="CR9" s="1247"/>
      <c r="CS9" s="1245" t="str">
        <f>+"WEEK ORI  "&amp;CU11</f>
        <v>WEEK ORI  9</v>
      </c>
      <c r="CT9" s="1246"/>
      <c r="CU9" s="1247"/>
      <c r="CV9" s="1245" t="str">
        <f>+"WEEK ORI  "&amp;CX11</f>
        <v>WEEK ORI  10</v>
      </c>
      <c r="CW9" s="1246"/>
      <c r="CX9" s="1247"/>
      <c r="CY9" s="1245" t="str">
        <f>+"WEEK ORI  "&amp;DA11</f>
        <v>WEEK ORI  12</v>
      </c>
      <c r="CZ9" s="1246"/>
      <c r="DA9" s="1247"/>
      <c r="DB9" s="1245" t="str">
        <f>+"WEEK ORI  "&amp;DD11</f>
        <v>WEEK ORI  13</v>
      </c>
      <c r="DC9" s="1246"/>
      <c r="DD9" s="1247"/>
      <c r="DE9" s="1245" t="str">
        <f>+"WEEK ORI  "&amp;DG11</f>
        <v>WEEK ORI  14</v>
      </c>
      <c r="DF9" s="1246"/>
      <c r="DG9" s="1247"/>
    </row>
    <row r="10" spans="1:111" ht="20.149999999999999" customHeight="1" x14ac:dyDescent="0.35">
      <c r="A10" s="1267"/>
      <c r="B10" s="1257"/>
      <c r="C10" s="1257"/>
      <c r="D10" s="1257"/>
      <c r="E10" s="1257"/>
      <c r="F10" s="1257"/>
      <c r="G10" s="1257"/>
      <c r="H10" s="1257"/>
      <c r="I10" s="1262"/>
      <c r="J10" s="1252" t="s">
        <v>17</v>
      </c>
      <c r="K10" s="1253"/>
      <c r="L10" s="12">
        <v>0</v>
      </c>
      <c r="M10" s="1252" t="s">
        <v>17</v>
      </c>
      <c r="N10" s="1253"/>
      <c r="O10" s="12">
        <v>0</v>
      </c>
      <c r="P10" s="1252" t="s">
        <v>17</v>
      </c>
      <c r="Q10" s="1253"/>
      <c r="R10" s="12">
        <v>0</v>
      </c>
      <c r="S10" s="1252" t="s">
        <v>17</v>
      </c>
      <c r="T10" s="1253"/>
      <c r="U10" s="12">
        <f>DATE(2026,1,1)+(U11-1)*7-WEEKDAY(DATE(2026,1,1),2)+6</f>
        <v>46291</v>
      </c>
      <c r="V10" s="1271" t="s">
        <v>17</v>
      </c>
      <c r="W10" s="1272"/>
      <c r="X10" s="1275">
        <f>DATE(2026,1,1)+(U11-2)*7-WEEKDAY(DATE(2026,1,1),2)+6</f>
        <v>46284</v>
      </c>
      <c r="Y10" s="1252" t="s">
        <v>17</v>
      </c>
      <c r="Z10" s="1253"/>
      <c r="AA10" s="12">
        <f>DATE(2026,1,1)+(AA11-2)*7-WEEKDAY(DATE(2026,1,1),2)+6</f>
        <v>46291</v>
      </c>
      <c r="AB10" s="1252" t="s">
        <v>17</v>
      </c>
      <c r="AC10" s="1253"/>
      <c r="AD10" s="12">
        <f>DATE(2026,1,1)+(AD11-2)*7-WEEKDAY(DATE(2026,1,1),2)+6</f>
        <v>46298</v>
      </c>
      <c r="AE10" s="1252" t="s">
        <v>17</v>
      </c>
      <c r="AF10" s="1253"/>
      <c r="AG10" s="12">
        <f>DATE(2026,1,1)+(AG11-2)*7-WEEKDAY(DATE(2026,1,1),2)+6</f>
        <v>46305</v>
      </c>
      <c r="AH10" s="1252" t="s">
        <v>17</v>
      </c>
      <c r="AI10" s="1253"/>
      <c r="AJ10" s="12">
        <f>DATE(2026,1,1)+(AJ11-2)*7-WEEKDAY(DATE(2026,1,1),2)+6</f>
        <v>46312</v>
      </c>
      <c r="AK10" s="1252" t="s">
        <v>17</v>
      </c>
      <c r="AL10" s="1253"/>
      <c r="AM10" s="12">
        <f>DATE(2026,1,1)+(AM11-2)*7-WEEKDAY(DATE(2026,1,1),2)+6</f>
        <v>46319</v>
      </c>
      <c r="AN10" s="1252" t="s">
        <v>17</v>
      </c>
      <c r="AO10" s="1253"/>
      <c r="AP10" s="12">
        <f>DATE(2026,1,1)+(AP11-2)*7-WEEKDAY(DATE(2026,1,1),2)+6</f>
        <v>46326</v>
      </c>
      <c r="AQ10" s="1252" t="s">
        <v>17</v>
      </c>
      <c r="AR10" s="1253"/>
      <c r="AS10" s="12">
        <f>DATE(2026,1,1)+(AS11-2)*7-WEEKDAY(DATE(2026,1,1),2)+6</f>
        <v>46333</v>
      </c>
      <c r="AT10" s="1252" t="s">
        <v>17</v>
      </c>
      <c r="AU10" s="1253"/>
      <c r="AV10" s="12">
        <f>DATE(2026,1,1)+(AV11-2)*7-WEEKDAY(DATE(2026,1,1),2)+6</f>
        <v>46326</v>
      </c>
      <c r="AW10" s="1252" t="s">
        <v>17</v>
      </c>
      <c r="AX10" s="1253"/>
      <c r="AY10" s="12">
        <f>DATE(2026,1,1)+(AY11-2)*7-WEEKDAY(DATE(2026,1,1),2)+6</f>
        <v>46326</v>
      </c>
      <c r="AZ10" s="1252" t="s">
        <v>17</v>
      </c>
      <c r="BA10" s="1253"/>
      <c r="BB10" s="12">
        <f>DATE(2026,1,1)+(BB11-2)*7-WEEKDAY(DATE(2026,1,1),2)+6</f>
        <v>46333</v>
      </c>
      <c r="BC10" s="1252" t="s">
        <v>17</v>
      </c>
      <c r="BD10" s="1253"/>
      <c r="BE10" s="12">
        <f>DATE(2026,1,1)+(BE11-2)*7-WEEKDAY(DATE(2026,1,1),2)+6</f>
        <v>46340</v>
      </c>
      <c r="BF10" s="1252" t="s">
        <v>17</v>
      </c>
      <c r="BG10" s="1253"/>
      <c r="BH10" s="12">
        <f>DATE(2026,1,1)+(BH11-2)*7-WEEKDAY(DATE(2026,1,1),2)+6</f>
        <v>46347</v>
      </c>
      <c r="BI10" s="1252" t="s">
        <v>17</v>
      </c>
      <c r="BJ10" s="1253"/>
      <c r="BK10" s="12">
        <f>DATE(2026,1,1)+(BK11-2)*7-WEEKDAY(DATE(2026,1,1),2)+6</f>
        <v>46354</v>
      </c>
      <c r="BL10" s="1252" t="s">
        <v>17</v>
      </c>
      <c r="BM10" s="1253"/>
      <c r="BN10" s="12">
        <f>DATE(2026,1,1)+(BN11-2)*7-WEEKDAY(DATE(2026,1,1),2)+6</f>
        <v>46361</v>
      </c>
      <c r="BO10" s="1252" t="s">
        <v>17</v>
      </c>
      <c r="BP10" s="1253"/>
      <c r="BQ10" s="12">
        <f>DATE(2026,1,1)+(BQ11-2)*7-WEEKDAY(DATE(2026,1,1),2)+6</f>
        <v>46368</v>
      </c>
      <c r="BR10" s="1252" t="s">
        <v>17</v>
      </c>
      <c r="BS10" s="1253"/>
      <c r="BT10" s="12">
        <f>DATE(2026,1,1)+(BT11-2)*7-WEEKDAY(DATE(2026,1,1),2)+6</f>
        <v>46375</v>
      </c>
      <c r="BU10" s="1252" t="s">
        <v>17</v>
      </c>
      <c r="BV10" s="1253"/>
      <c r="BW10" s="12">
        <f>DATE(2027,1,1)+(BW11-2)*7-WEEKDAY(DATE(2027,1,1),2)+6</f>
        <v>46382</v>
      </c>
      <c r="BX10" s="1252" t="s">
        <v>17</v>
      </c>
      <c r="BY10" s="1253"/>
      <c r="BZ10" s="12">
        <f>DATE(2027,1,1)+(BZ11-2)*7-WEEKDAY(DATE(2027,1,1),2)+6</f>
        <v>46389</v>
      </c>
      <c r="CA10" s="1252" t="s">
        <v>17</v>
      </c>
      <c r="CB10" s="1253"/>
      <c r="CC10" s="12">
        <f>DATE(2027,1,1)+(CC11-2)*7-WEEKDAY(DATE(2027,1,1),2)+6</f>
        <v>46396</v>
      </c>
      <c r="CD10" s="1252" t="s">
        <v>17</v>
      </c>
      <c r="CE10" s="1253"/>
      <c r="CF10" s="12">
        <f>DATE(2027,1,1)+(CF11-2)*7-WEEKDAY(DATE(2027,1,1),2)+6</f>
        <v>46403</v>
      </c>
      <c r="CG10" s="1252" t="s">
        <v>17</v>
      </c>
      <c r="CH10" s="1253"/>
      <c r="CI10" s="12">
        <f>DATE(2027,1,1)+(CI11-2)*7-WEEKDAY(DATE(2027,1,1),2)+6</f>
        <v>46410</v>
      </c>
      <c r="CJ10" s="1252" t="s">
        <v>17</v>
      </c>
      <c r="CK10" s="1253"/>
      <c r="CL10" s="12">
        <f>DATE(2027,1,1)+(CL11-2)*7-WEEKDAY(DATE(2027,1,1),2)+6</f>
        <v>46417</v>
      </c>
      <c r="CM10" s="1252" t="s">
        <v>17</v>
      </c>
      <c r="CN10" s="1253"/>
      <c r="CO10" s="12">
        <f>DATE(2027,1,1)+(CO11-2)*7-WEEKDAY(DATE(2027,1,1),2)+6</f>
        <v>46424</v>
      </c>
      <c r="CP10" s="1252" t="s">
        <v>17</v>
      </c>
      <c r="CQ10" s="1253"/>
      <c r="CR10" s="12">
        <f>DATE(2027,1,1)+(CR11-2)*7-WEEKDAY(DATE(2027,1,1),2)+6</f>
        <v>46431</v>
      </c>
      <c r="CS10" s="1252" t="s">
        <v>17</v>
      </c>
      <c r="CT10" s="1253"/>
      <c r="CU10" s="12">
        <f>DATE(2027,1,1)+(CU11-2)*7-WEEKDAY(DATE(2027,1,1),2)+6</f>
        <v>46438</v>
      </c>
      <c r="CV10" s="1252" t="s">
        <v>17</v>
      </c>
      <c r="CW10" s="1253"/>
      <c r="CX10" s="12">
        <f>DATE(2027,1,1)+(CX11-2)*7-WEEKDAY(DATE(2027,1,1),2)+6</f>
        <v>46445</v>
      </c>
      <c r="CY10" s="1252" t="s">
        <v>17</v>
      </c>
      <c r="CZ10" s="1253"/>
      <c r="DA10" s="12">
        <f>DATE(2027,1,1)+(DA11-2)*7-WEEKDAY(DATE(2027,1,1),2)+6</f>
        <v>46459</v>
      </c>
      <c r="DB10" s="1252" t="s">
        <v>17</v>
      </c>
      <c r="DC10" s="1253"/>
      <c r="DD10" s="12">
        <f>DATE(2027,1,1)+(DD11-2)*7-WEEKDAY(DATE(2027,1,1),2)+6</f>
        <v>46466</v>
      </c>
      <c r="DE10" s="1252" t="s">
        <v>17</v>
      </c>
      <c r="DF10" s="1253"/>
      <c r="DG10" s="12">
        <f>DATE(2027,1,1)+(DG11-2)*7-WEEKDAY(DATE(2027,1,1),2)+6</f>
        <v>46473</v>
      </c>
    </row>
    <row r="11" spans="1:111" s="16" customFormat="1" ht="20.149999999999999" customHeight="1" outlineLevel="1" x14ac:dyDescent="0.25">
      <c r="A11" s="1268"/>
      <c r="B11" s="1258"/>
      <c r="C11" s="1258"/>
      <c r="D11" s="1258"/>
      <c r="E11" s="1258"/>
      <c r="F11" s="1258"/>
      <c r="G11" s="1258"/>
      <c r="H11" s="1258"/>
      <c r="I11" s="1263"/>
      <c r="J11" s="1248" t="s">
        <v>18</v>
      </c>
      <c r="K11" s="1249"/>
      <c r="L11" s="14">
        <v>36</v>
      </c>
      <c r="M11" s="1248" t="s">
        <v>18</v>
      </c>
      <c r="N11" s="1249"/>
      <c r="O11" s="14">
        <f>+L11+1</f>
        <v>37</v>
      </c>
      <c r="P11" s="1248" t="s">
        <v>18</v>
      </c>
      <c r="Q11" s="1249"/>
      <c r="R11" s="14">
        <f>+O11+1</f>
        <v>38</v>
      </c>
      <c r="S11" s="1248" t="s">
        <v>18</v>
      </c>
      <c r="T11" s="1249"/>
      <c r="U11" s="14">
        <f>+R11+1</f>
        <v>39</v>
      </c>
      <c r="V11" s="1273"/>
      <c r="W11" s="1274"/>
      <c r="X11" s="1276"/>
      <c r="Y11" s="1248" t="s">
        <v>18</v>
      </c>
      <c r="Z11" s="1249"/>
      <c r="AA11" s="15">
        <f>+U11+1</f>
        <v>40</v>
      </c>
      <c r="AB11" s="1248" t="s">
        <v>18</v>
      </c>
      <c r="AC11" s="1249"/>
      <c r="AD11" s="14">
        <f>+AA11+1</f>
        <v>41</v>
      </c>
      <c r="AE11" s="1248" t="s">
        <v>18</v>
      </c>
      <c r="AF11" s="1249"/>
      <c r="AG11" s="14">
        <f>+AD11+1</f>
        <v>42</v>
      </c>
      <c r="AH11" s="1248" t="s">
        <v>18</v>
      </c>
      <c r="AI11" s="1249"/>
      <c r="AJ11" s="14">
        <f>+AG11+1</f>
        <v>43</v>
      </c>
      <c r="AK11" s="1248" t="s">
        <v>18</v>
      </c>
      <c r="AL11" s="1249"/>
      <c r="AM11" s="14">
        <f>+AJ11+1</f>
        <v>44</v>
      </c>
      <c r="AN11" s="1248" t="s">
        <v>18</v>
      </c>
      <c r="AO11" s="1249"/>
      <c r="AP11" s="14">
        <f>+AM11+1</f>
        <v>45</v>
      </c>
      <c r="AQ11" s="1248" t="s">
        <v>18</v>
      </c>
      <c r="AR11" s="1249"/>
      <c r="AS11" s="14">
        <f>+AP11+1</f>
        <v>46</v>
      </c>
      <c r="AT11" s="1248" t="s">
        <v>18</v>
      </c>
      <c r="AU11" s="1249"/>
      <c r="AV11" s="14">
        <v>45</v>
      </c>
      <c r="AW11" s="1248" t="s">
        <v>18</v>
      </c>
      <c r="AX11" s="1249"/>
      <c r="AY11" s="15">
        <v>45</v>
      </c>
      <c r="AZ11" s="1248" t="s">
        <v>18</v>
      </c>
      <c r="BA11" s="1249"/>
      <c r="BB11" s="14">
        <f>+AY11+1</f>
        <v>46</v>
      </c>
      <c r="BC11" s="1248" t="s">
        <v>18</v>
      </c>
      <c r="BD11" s="1249"/>
      <c r="BE11" s="14">
        <f>+BB11+1</f>
        <v>47</v>
      </c>
      <c r="BF11" s="1248" t="s">
        <v>18</v>
      </c>
      <c r="BG11" s="1249"/>
      <c r="BH11" s="14">
        <f>+BE11+1</f>
        <v>48</v>
      </c>
      <c r="BI11" s="1248" t="s">
        <v>18</v>
      </c>
      <c r="BJ11" s="1249"/>
      <c r="BK11" s="14">
        <f>+BH11+1</f>
        <v>49</v>
      </c>
      <c r="BL11" s="1248" t="s">
        <v>18</v>
      </c>
      <c r="BM11" s="1249"/>
      <c r="BN11" s="14">
        <f>+BK11+1</f>
        <v>50</v>
      </c>
      <c r="BO11" s="1248" t="s">
        <v>18</v>
      </c>
      <c r="BP11" s="1249"/>
      <c r="BQ11" s="14">
        <f>+BN11+1</f>
        <v>51</v>
      </c>
      <c r="BR11" s="1248" t="s">
        <v>18</v>
      </c>
      <c r="BS11" s="1249"/>
      <c r="BT11" s="14">
        <f>+BQ11+1</f>
        <v>52</v>
      </c>
      <c r="BU11" s="1248" t="s">
        <v>18</v>
      </c>
      <c r="BV11" s="1249"/>
      <c r="BW11" s="14">
        <v>1</v>
      </c>
      <c r="BX11" s="1248" t="s">
        <v>18</v>
      </c>
      <c r="BY11" s="1249"/>
      <c r="BZ11" s="14">
        <f>+BW11+1</f>
        <v>2</v>
      </c>
      <c r="CA11" s="1248" t="s">
        <v>18</v>
      </c>
      <c r="CB11" s="1249"/>
      <c r="CC11" s="14">
        <f>+BZ11+1</f>
        <v>3</v>
      </c>
      <c r="CD11" s="1248" t="s">
        <v>18</v>
      </c>
      <c r="CE11" s="1249"/>
      <c r="CF11" s="14">
        <f>+CC11+1</f>
        <v>4</v>
      </c>
      <c r="CG11" s="1248" t="s">
        <v>18</v>
      </c>
      <c r="CH11" s="1249"/>
      <c r="CI11" s="14">
        <f>+CF11+1</f>
        <v>5</v>
      </c>
      <c r="CJ11" s="1248" t="s">
        <v>18</v>
      </c>
      <c r="CK11" s="1249"/>
      <c r="CL11" s="14">
        <v>6</v>
      </c>
      <c r="CM11" s="1248" t="s">
        <v>18</v>
      </c>
      <c r="CN11" s="1249"/>
      <c r="CO11" s="14">
        <f>+CL11+1</f>
        <v>7</v>
      </c>
      <c r="CP11" s="1248" t="s">
        <v>18</v>
      </c>
      <c r="CQ11" s="1249"/>
      <c r="CR11" s="14">
        <f>+CO11+1</f>
        <v>8</v>
      </c>
      <c r="CS11" s="1248" t="s">
        <v>18</v>
      </c>
      <c r="CT11" s="1249"/>
      <c r="CU11" s="14">
        <f>+CR11+1</f>
        <v>9</v>
      </c>
      <c r="CV11" s="1248" t="s">
        <v>18</v>
      </c>
      <c r="CW11" s="1249"/>
      <c r="CX11" s="14">
        <v>10</v>
      </c>
      <c r="CY11" s="1248" t="s">
        <v>18</v>
      </c>
      <c r="CZ11" s="1249"/>
      <c r="DA11" s="14">
        <v>12</v>
      </c>
      <c r="DB11" s="1248" t="s">
        <v>18</v>
      </c>
      <c r="DC11" s="1249"/>
      <c r="DD11" s="14">
        <f>+DA11+1</f>
        <v>13</v>
      </c>
      <c r="DE11" s="1248" t="s">
        <v>18</v>
      </c>
      <c r="DF11" s="1249"/>
      <c r="DG11" s="14">
        <f>+DD11+1</f>
        <v>14</v>
      </c>
    </row>
    <row r="12" spans="1:111" ht="20.149999999999999" customHeight="1" x14ac:dyDescent="0.35">
      <c r="A12" s="1269"/>
      <c r="B12" s="1259"/>
      <c r="C12" s="1259"/>
      <c r="D12" s="1259"/>
      <c r="E12" s="1259"/>
      <c r="F12" s="1259"/>
      <c r="G12" s="1259"/>
      <c r="H12" s="1259"/>
      <c r="I12" s="1264"/>
      <c r="J12" s="1250" t="s">
        <v>19</v>
      </c>
      <c r="K12" s="1251"/>
      <c r="L12" s="17">
        <v>0</v>
      </c>
      <c r="M12" s="1250" t="s">
        <v>19</v>
      </c>
      <c r="N12" s="1251"/>
      <c r="O12" s="17">
        <v>0</v>
      </c>
      <c r="P12" s="1250" t="s">
        <v>19</v>
      </c>
      <c r="Q12" s="1251"/>
      <c r="R12" s="17">
        <v>0</v>
      </c>
      <c r="S12" s="1250" t="s">
        <v>19</v>
      </c>
      <c r="T12" s="1251"/>
      <c r="U12" s="17">
        <f>+X12</f>
        <v>5.5</v>
      </c>
      <c r="V12" s="1277" t="s">
        <v>19</v>
      </c>
      <c r="W12" s="1278"/>
      <c r="X12" s="17">
        <v>5.5</v>
      </c>
      <c r="Y12" s="1250" t="s">
        <v>19</v>
      </c>
      <c r="Z12" s="1251"/>
      <c r="AA12" s="18">
        <v>5.5</v>
      </c>
      <c r="AB12" s="1250" t="s">
        <v>19</v>
      </c>
      <c r="AC12" s="1251"/>
      <c r="AD12" s="18">
        <v>5.5</v>
      </c>
      <c r="AE12" s="1250" t="s">
        <v>19</v>
      </c>
      <c r="AF12" s="1251"/>
      <c r="AG12" s="18">
        <v>5.5</v>
      </c>
      <c r="AH12" s="1250" t="s">
        <v>19</v>
      </c>
      <c r="AI12" s="1251"/>
      <c r="AJ12" s="18">
        <v>5.5</v>
      </c>
      <c r="AK12" s="1250" t="s">
        <v>19</v>
      </c>
      <c r="AL12" s="1251"/>
      <c r="AM12" s="18">
        <v>5.5</v>
      </c>
      <c r="AN12" s="1250" t="s">
        <v>19</v>
      </c>
      <c r="AO12" s="1251"/>
      <c r="AP12" s="18">
        <v>5.5</v>
      </c>
      <c r="AQ12" s="1250" t="s">
        <v>19</v>
      </c>
      <c r="AR12" s="1251"/>
      <c r="AS12" s="18">
        <v>5.5</v>
      </c>
      <c r="AT12" s="1250" t="s">
        <v>19</v>
      </c>
      <c r="AU12" s="1251"/>
      <c r="AV12" s="18">
        <v>5.5</v>
      </c>
      <c r="AW12" s="1250" t="s">
        <v>19</v>
      </c>
      <c r="AX12" s="1251"/>
      <c r="AY12" s="18">
        <v>5.5</v>
      </c>
      <c r="AZ12" s="1250" t="s">
        <v>19</v>
      </c>
      <c r="BA12" s="1251"/>
      <c r="BB12" s="18">
        <v>5.5</v>
      </c>
      <c r="BC12" s="1250" t="s">
        <v>19</v>
      </c>
      <c r="BD12" s="1251"/>
      <c r="BE12" s="18">
        <v>5.5</v>
      </c>
      <c r="BF12" s="1250" t="s">
        <v>19</v>
      </c>
      <c r="BG12" s="1251"/>
      <c r="BH12" s="18">
        <v>5.5</v>
      </c>
      <c r="BI12" s="1250" t="s">
        <v>19</v>
      </c>
      <c r="BJ12" s="1251"/>
      <c r="BK12" s="18">
        <v>5.5</v>
      </c>
      <c r="BL12" s="1250" t="s">
        <v>19</v>
      </c>
      <c r="BM12" s="1251"/>
      <c r="BN12" s="18">
        <v>5.5</v>
      </c>
      <c r="BO12" s="1250" t="s">
        <v>19</v>
      </c>
      <c r="BP12" s="1251"/>
      <c r="BQ12" s="18">
        <v>5.5</v>
      </c>
      <c r="BR12" s="1250" t="s">
        <v>19</v>
      </c>
      <c r="BS12" s="1251"/>
      <c r="BT12" s="18">
        <v>4.5</v>
      </c>
      <c r="BU12" s="1250" t="s">
        <v>19</v>
      </c>
      <c r="BV12" s="1251"/>
      <c r="BW12" s="18">
        <v>4.5</v>
      </c>
      <c r="BX12" s="1250" t="s">
        <v>19</v>
      </c>
      <c r="BY12" s="1251"/>
      <c r="BZ12" s="18">
        <v>5.5</v>
      </c>
      <c r="CA12" s="1250" t="s">
        <v>19</v>
      </c>
      <c r="CB12" s="1251"/>
      <c r="CC12" s="18">
        <v>5.5</v>
      </c>
      <c r="CD12" s="1250" t="s">
        <v>19</v>
      </c>
      <c r="CE12" s="1251"/>
      <c r="CF12" s="18">
        <v>5.5</v>
      </c>
      <c r="CG12" s="1250" t="s">
        <v>19</v>
      </c>
      <c r="CH12" s="1251"/>
      <c r="CI12" s="18">
        <v>5.5</v>
      </c>
      <c r="CJ12" s="1250" t="s">
        <v>19</v>
      </c>
      <c r="CK12" s="1251"/>
      <c r="CL12" s="18">
        <v>4.5</v>
      </c>
      <c r="CM12" s="1250" t="s">
        <v>19</v>
      </c>
      <c r="CN12" s="1251"/>
      <c r="CO12" s="18">
        <v>6.5</v>
      </c>
      <c r="CP12" s="1250" t="s">
        <v>19</v>
      </c>
      <c r="CQ12" s="1251"/>
      <c r="CR12" s="18">
        <v>6.5</v>
      </c>
      <c r="CS12" s="1250" t="s">
        <v>19</v>
      </c>
      <c r="CT12" s="1251"/>
      <c r="CU12" s="18">
        <v>6.5</v>
      </c>
      <c r="CV12" s="1250" t="s">
        <v>19</v>
      </c>
      <c r="CW12" s="1251"/>
      <c r="CX12" s="18">
        <v>5.5</v>
      </c>
      <c r="CY12" s="1250" t="s">
        <v>19</v>
      </c>
      <c r="CZ12" s="1251"/>
      <c r="DA12" s="18">
        <v>5.5</v>
      </c>
      <c r="DB12" s="1250" t="s">
        <v>19</v>
      </c>
      <c r="DC12" s="1251"/>
      <c r="DD12" s="18">
        <v>4.5</v>
      </c>
      <c r="DE12" s="1250" t="s">
        <v>19</v>
      </c>
      <c r="DF12" s="1251"/>
      <c r="DG12" s="18">
        <v>5.5</v>
      </c>
    </row>
    <row r="13" spans="1:111" ht="43.5" customHeight="1" x14ac:dyDescent="0.35">
      <c r="A13" s="1270"/>
      <c r="B13" s="1260"/>
      <c r="C13" s="1260"/>
      <c r="D13" s="1260"/>
      <c r="E13" s="1260"/>
      <c r="F13" s="1260"/>
      <c r="G13" s="1260"/>
      <c r="H13" s="1260"/>
      <c r="I13" s="1265"/>
      <c r="J13" s="19" t="s">
        <v>20</v>
      </c>
      <c r="K13" s="20" t="s">
        <v>21</v>
      </c>
      <c r="L13" s="21" t="s">
        <v>70</v>
      </c>
      <c r="M13" s="19" t="s">
        <v>20</v>
      </c>
      <c r="N13" s="20" t="s">
        <v>21</v>
      </c>
      <c r="O13" s="21" t="s">
        <v>70</v>
      </c>
      <c r="P13" s="19" t="s">
        <v>20</v>
      </c>
      <c r="Q13" s="20" t="s">
        <v>21</v>
      </c>
      <c r="R13" s="21" t="s">
        <v>70</v>
      </c>
      <c r="S13" s="19" t="s">
        <v>20</v>
      </c>
      <c r="T13" s="20" t="s">
        <v>21</v>
      </c>
      <c r="U13" s="21" t="s">
        <v>70</v>
      </c>
      <c r="V13" s="22" t="s">
        <v>20</v>
      </c>
      <c r="W13" s="23" t="s">
        <v>21</v>
      </c>
      <c r="X13" s="24" t="s">
        <v>70</v>
      </c>
      <c r="Y13" s="19" t="s">
        <v>20</v>
      </c>
      <c r="Z13" s="20" t="s">
        <v>21</v>
      </c>
      <c r="AA13" s="25" t="s">
        <v>70</v>
      </c>
      <c r="AB13" s="19" t="s">
        <v>20</v>
      </c>
      <c r="AC13" s="20" t="s">
        <v>21</v>
      </c>
      <c r="AD13" s="21" t="s">
        <v>70</v>
      </c>
      <c r="AE13" s="19" t="s">
        <v>20</v>
      </c>
      <c r="AF13" s="20" t="s">
        <v>21</v>
      </c>
      <c r="AG13" s="21" t="s">
        <v>70</v>
      </c>
      <c r="AH13" s="19" t="s">
        <v>20</v>
      </c>
      <c r="AI13" s="20" t="s">
        <v>21</v>
      </c>
      <c r="AJ13" s="21" t="s">
        <v>70</v>
      </c>
      <c r="AK13" s="19" t="s">
        <v>20</v>
      </c>
      <c r="AL13" s="20" t="s">
        <v>21</v>
      </c>
      <c r="AM13" s="21" t="s">
        <v>70</v>
      </c>
      <c r="AN13" s="19" t="s">
        <v>20</v>
      </c>
      <c r="AO13" s="20" t="s">
        <v>21</v>
      </c>
      <c r="AP13" s="21" t="s">
        <v>70</v>
      </c>
      <c r="AQ13" s="19" t="s">
        <v>20</v>
      </c>
      <c r="AR13" s="20" t="s">
        <v>21</v>
      </c>
      <c r="AS13" s="21" t="s">
        <v>70</v>
      </c>
      <c r="AT13" s="19" t="s">
        <v>20</v>
      </c>
      <c r="AU13" s="20" t="s">
        <v>21</v>
      </c>
      <c r="AV13" s="21" t="s">
        <v>70</v>
      </c>
      <c r="AW13" s="19" t="s">
        <v>20</v>
      </c>
      <c r="AX13" s="20" t="s">
        <v>21</v>
      </c>
      <c r="AY13" s="25" t="s">
        <v>70</v>
      </c>
      <c r="AZ13" s="19" t="s">
        <v>20</v>
      </c>
      <c r="BA13" s="20" t="s">
        <v>21</v>
      </c>
      <c r="BB13" s="21" t="s">
        <v>70</v>
      </c>
      <c r="BC13" s="19" t="s">
        <v>20</v>
      </c>
      <c r="BD13" s="20" t="s">
        <v>21</v>
      </c>
      <c r="BE13" s="21" t="s">
        <v>70</v>
      </c>
      <c r="BF13" s="19" t="s">
        <v>20</v>
      </c>
      <c r="BG13" s="20" t="s">
        <v>21</v>
      </c>
      <c r="BH13" s="21" t="s">
        <v>70</v>
      </c>
      <c r="BI13" s="19" t="s">
        <v>20</v>
      </c>
      <c r="BJ13" s="20" t="s">
        <v>21</v>
      </c>
      <c r="BK13" s="21" t="s">
        <v>70</v>
      </c>
      <c r="BL13" s="19" t="s">
        <v>20</v>
      </c>
      <c r="BM13" s="20" t="s">
        <v>21</v>
      </c>
      <c r="BN13" s="21" t="s">
        <v>70</v>
      </c>
      <c r="BO13" s="19" t="s">
        <v>20</v>
      </c>
      <c r="BP13" s="20" t="s">
        <v>21</v>
      </c>
      <c r="BQ13" s="21" t="s">
        <v>70</v>
      </c>
      <c r="BR13" s="19" t="s">
        <v>20</v>
      </c>
      <c r="BS13" s="20" t="s">
        <v>21</v>
      </c>
      <c r="BT13" s="21" t="s">
        <v>70</v>
      </c>
      <c r="BU13" s="19" t="s">
        <v>20</v>
      </c>
      <c r="BV13" s="20" t="s">
        <v>21</v>
      </c>
      <c r="BW13" s="21" t="s">
        <v>70</v>
      </c>
      <c r="BX13" s="19" t="s">
        <v>20</v>
      </c>
      <c r="BY13" s="20" t="s">
        <v>21</v>
      </c>
      <c r="BZ13" s="21" t="s">
        <v>70</v>
      </c>
      <c r="CA13" s="19" t="s">
        <v>20</v>
      </c>
      <c r="CB13" s="20" t="s">
        <v>21</v>
      </c>
      <c r="CC13" s="21" t="s">
        <v>70</v>
      </c>
      <c r="CD13" s="19" t="s">
        <v>20</v>
      </c>
      <c r="CE13" s="20" t="s">
        <v>21</v>
      </c>
      <c r="CF13" s="21" t="s">
        <v>70</v>
      </c>
      <c r="CG13" s="19" t="s">
        <v>20</v>
      </c>
      <c r="CH13" s="20" t="s">
        <v>21</v>
      </c>
      <c r="CI13" s="21" t="s">
        <v>70</v>
      </c>
      <c r="CJ13" s="19" t="s">
        <v>20</v>
      </c>
      <c r="CK13" s="20" t="s">
        <v>21</v>
      </c>
      <c r="CL13" s="21" t="s">
        <v>70</v>
      </c>
      <c r="CM13" s="19" t="s">
        <v>20</v>
      </c>
      <c r="CN13" s="20" t="s">
        <v>21</v>
      </c>
      <c r="CO13" s="21" t="s">
        <v>70</v>
      </c>
      <c r="CP13" s="19" t="s">
        <v>20</v>
      </c>
      <c r="CQ13" s="20" t="s">
        <v>21</v>
      </c>
      <c r="CR13" s="21" t="s">
        <v>70</v>
      </c>
      <c r="CS13" s="19" t="s">
        <v>20</v>
      </c>
      <c r="CT13" s="20" t="s">
        <v>21</v>
      </c>
      <c r="CU13" s="21" t="s">
        <v>70</v>
      </c>
      <c r="CV13" s="19" t="s">
        <v>20</v>
      </c>
      <c r="CW13" s="20" t="s">
        <v>21</v>
      </c>
      <c r="CX13" s="21" t="s">
        <v>70</v>
      </c>
      <c r="CY13" s="19" t="s">
        <v>20</v>
      </c>
      <c r="CZ13" s="20" t="s">
        <v>21</v>
      </c>
      <c r="DA13" s="21" t="s">
        <v>70</v>
      </c>
      <c r="DB13" s="19" t="s">
        <v>20</v>
      </c>
      <c r="DC13" s="20" t="s">
        <v>21</v>
      </c>
      <c r="DD13" s="21" t="s">
        <v>70</v>
      </c>
      <c r="DE13" s="19" t="s">
        <v>20</v>
      </c>
      <c r="DF13" s="20" t="s">
        <v>21</v>
      </c>
      <c r="DG13" s="21" t="s">
        <v>70</v>
      </c>
    </row>
    <row r="14" spans="1:111" ht="6.75" customHeight="1" x14ac:dyDescent="0.35">
      <c r="A14" s="26"/>
      <c r="B14" s="27"/>
      <c r="C14" s="27"/>
      <c r="D14" s="27"/>
      <c r="E14" s="27"/>
      <c r="F14" s="27"/>
      <c r="G14" s="27"/>
      <c r="H14" s="28"/>
      <c r="I14" s="29"/>
      <c r="J14" s="30"/>
      <c r="K14" s="31"/>
      <c r="L14" s="32"/>
      <c r="M14" s="33"/>
      <c r="N14" s="34"/>
      <c r="O14" s="32"/>
      <c r="P14" s="30"/>
      <c r="Q14" s="31"/>
      <c r="R14" s="32"/>
      <c r="S14" s="33"/>
      <c r="T14" s="34"/>
      <c r="U14" s="32"/>
      <c r="V14" s="35"/>
      <c r="W14" s="35"/>
      <c r="X14" s="35"/>
      <c r="Y14" s="33"/>
      <c r="Z14" s="36"/>
      <c r="AA14" s="37"/>
      <c r="AB14" s="33"/>
      <c r="AC14" s="36"/>
      <c r="AD14" s="32"/>
      <c r="AE14" s="33"/>
      <c r="AF14" s="36"/>
      <c r="AG14" s="32"/>
      <c r="AH14" s="33"/>
      <c r="AI14" s="36"/>
      <c r="AJ14" s="32"/>
      <c r="AK14" s="33"/>
      <c r="AL14" s="36"/>
      <c r="AM14" s="32"/>
      <c r="AN14" s="33"/>
      <c r="AO14" s="36"/>
      <c r="AP14" s="32"/>
      <c r="AQ14" s="33"/>
      <c r="AR14" s="36"/>
      <c r="AS14" s="32"/>
      <c r="AT14" s="33"/>
      <c r="AU14" s="36"/>
      <c r="AV14" s="32"/>
      <c r="AW14" s="33"/>
      <c r="AX14" s="36"/>
      <c r="AY14" s="37"/>
      <c r="AZ14" s="33"/>
      <c r="BA14" s="36"/>
      <c r="BB14" s="32"/>
      <c r="BC14" s="33"/>
      <c r="BD14" s="36"/>
      <c r="BE14" s="32"/>
      <c r="BF14" s="33"/>
      <c r="BG14" s="36"/>
      <c r="BH14" s="32"/>
      <c r="BI14" s="33"/>
      <c r="BJ14" s="36"/>
      <c r="BK14" s="32"/>
      <c r="BL14" s="33"/>
      <c r="BM14" s="36"/>
      <c r="BN14" s="32"/>
      <c r="BO14" s="33"/>
      <c r="BP14" s="36"/>
      <c r="BQ14" s="32"/>
      <c r="BR14" s="33"/>
      <c r="BS14" s="36"/>
      <c r="BT14" s="32"/>
      <c r="BU14" s="33"/>
      <c r="BV14" s="36"/>
      <c r="BW14" s="32"/>
      <c r="BX14" s="33"/>
      <c r="BY14" s="36"/>
      <c r="BZ14" s="32"/>
      <c r="CA14" s="33"/>
      <c r="CB14" s="36"/>
      <c r="CC14" s="32"/>
      <c r="CD14" s="33"/>
      <c r="CE14" s="36"/>
      <c r="CF14" s="32"/>
      <c r="CG14" s="33"/>
      <c r="CH14" s="36"/>
      <c r="CI14" s="32"/>
      <c r="CJ14" s="33"/>
      <c r="CK14" s="36"/>
      <c r="CL14" s="32"/>
      <c r="CM14" s="33"/>
      <c r="CN14" s="36"/>
      <c r="CO14" s="32"/>
      <c r="CP14" s="33"/>
      <c r="CQ14" s="36"/>
      <c r="CR14" s="32"/>
      <c r="CS14" s="33"/>
      <c r="CT14" s="36"/>
      <c r="CU14" s="32"/>
      <c r="CV14" s="33"/>
      <c r="CW14" s="36"/>
      <c r="CX14" s="32"/>
      <c r="CY14" s="33"/>
      <c r="CZ14" s="36"/>
      <c r="DA14" s="32"/>
      <c r="DB14" s="33"/>
      <c r="DC14" s="36"/>
      <c r="DD14" s="32"/>
      <c r="DE14" s="33"/>
      <c r="DF14" s="36"/>
      <c r="DG14" s="32"/>
    </row>
    <row r="15" spans="1:111" customFormat="1" ht="20.149999999999999" customHeight="1" x14ac:dyDescent="0.35">
      <c r="A15" s="38" t="s">
        <v>170</v>
      </c>
      <c r="B15" s="39" t="s">
        <v>23</v>
      </c>
      <c r="C15" s="39" t="s">
        <v>41</v>
      </c>
      <c r="D15" s="39">
        <v>55</v>
      </c>
      <c r="E15" s="39">
        <v>5.5</v>
      </c>
      <c r="F15" s="39">
        <v>7</v>
      </c>
      <c r="G15" s="39">
        <v>2</v>
      </c>
      <c r="H15" s="40">
        <f t="shared" ref="H15" si="0">+D15*E15*F15*G15</f>
        <v>4235</v>
      </c>
      <c r="I15" s="41">
        <f t="shared" ref="I15" si="1">+H15/E15</f>
        <v>770</v>
      </c>
      <c r="J15" s="42">
        <f>SUMIFS('BLC Subcont'!$AE$7:$AE$9999,
'BLC Subcont'!$I$7:$I$9999,L$11,
'BLC Subcont'!$U$7:$U$9999,$A15,
'BLC Subcont'!$JB$7:$JB$9999,"IN HOUSE (MANUAL)")</f>
        <v>0</v>
      </c>
      <c r="K15" s="43">
        <f>SUMIFS('BLC Subcont'!$AE$7:$AE$9999,
'BLC Subcont'!$I$7:$I$9999,L$11,
'BLC Subcont'!$U$7:$U$9999,$A15,
'BLC Subcont'!$JB$7:$JB$9999,"IN HOUSE (MANUAL)")</f>
        <v>0</v>
      </c>
      <c r="L15" s="50">
        <f t="shared" ref="L15" si="2">IFERROR(K15/($I15*L$12),0)</f>
        <v>0</v>
      </c>
      <c r="M15" s="42">
        <f>SUMIFS('BLC Subcont'!$AE$7:$AE$9999,
'BLC Subcont'!$I$7:$I$9999,O$11,
'BLC Subcont'!$U$7:$U$9999,$A15,
'BLC Subcont'!$JB$7:$JB$9999,"IN HOUSE (MANUAL)")</f>
        <v>0</v>
      </c>
      <c r="N15" s="43">
        <f>SUMIFS('BLC Subcont'!$AE$7:$AE$9999,
'BLC Subcont'!$I$7:$I$9999,O$11,
'BLC Subcont'!$U$7:$U$9999,$A15,
'BLC Subcont'!$JB$7:$JB$9999,"IN HOUSE (MANUAL)")</f>
        <v>0</v>
      </c>
      <c r="O15" s="50">
        <f t="shared" ref="O15" si="3">IFERROR(N15/($I15*O$12),0)</f>
        <v>0</v>
      </c>
      <c r="P15" s="42">
        <f>SUMIFS('BLC Subcont'!$AE$7:$AE$9999,
'BLC Subcont'!$I$7:$I$9999,R$11,
'BLC Subcont'!$R$7:$R$9999,$A15,
'BLC Subcont'!$JB$7:$JB$9999,"IN HOUSE (MANUAL)")</f>
        <v>0</v>
      </c>
      <c r="Q15" s="43">
        <f>SUMIFS('BLC Subcont'!$AE$7:$AE$9999,
'BLC Subcont'!$I$7:$I$9999,R$11,
'BLC Subcont'!$R$7:$R$9999,$A15,
'BLC Subcont'!$JB$7:$JB$9999,"IN HOUSE (MANUAL)")</f>
        <v>0</v>
      </c>
      <c r="R15" s="50">
        <f t="shared" ref="R15:R22" si="4">IFERROR(Q15/($I15*R$12),0)</f>
        <v>0</v>
      </c>
      <c r="S15" s="42">
        <f>SUMIFS('BLC Subcont'!$AE$7:$AE$9999,
'BLC Subcont'!$I$7:$I$9999,U$11,
'BLC Subcont'!$R$7:$R$9999,$A15,
'BLC Subcont'!$JB$7:$JB$9999,"IN HOUSE (MANUAL)")</f>
        <v>0</v>
      </c>
      <c r="T15" s="43">
        <f>SUMIFS('BLC Subcont'!$AE$7:$AE$9999,
'BLC Subcont'!$I$7:$I$9999,U$11,
'BLC Subcont'!$R$7:$R$9999,$A15,
'BLC Subcont'!$JB$7:$JB$9999,"IN HOUSE (MANUAL)")</f>
        <v>0</v>
      </c>
      <c r="U15" s="50">
        <f t="shared" ref="U15:U22" si="5">IFERROR(T15/($I15*U$12),0)</f>
        <v>0</v>
      </c>
      <c r="V15" s="47">
        <f t="shared" ref="V15" si="6">SUM(S15,P15,M15,J15)</f>
        <v>0</v>
      </c>
      <c r="W15" s="51">
        <f t="shared" ref="W15" si="7">+SUM(T15,Q15,N15,K15)</f>
        <v>0</v>
      </c>
      <c r="X15" s="52">
        <f>IFERROR(W15/($I15*X$12),0)</f>
        <v>0</v>
      </c>
      <c r="Y15" s="47">
        <f>SUMIFS('BLC Subcont'!$AE$7:$AE$9999,
'BLC Subcont'!$I$7:$I$9999,AA$11,
'BLC Subcont'!$R$7:$R$9999,$A15,
'BLC Subcont'!$JB$7:$JB$9999,"IN HOUSE (MANUAL)")</f>
        <v>0</v>
      </c>
      <c r="Z15" s="249">
        <f>SUMIFS('BLC Subcont'!$AE$7:$AE$9999,
'BLC Subcont'!$I$7:$I$9999,AA$11,
'BLC Subcont'!$R$7:$R$9999,$A15,
'BLC Subcont'!$JB$7:$JB$9999,"IN HOUSE (MANUAL)")</f>
        <v>0</v>
      </c>
      <c r="AA15" s="49">
        <f t="shared" ref="AA15" si="8">IFERROR(Z15/($I15*AA$12),0)</f>
        <v>0</v>
      </c>
      <c r="AB15" s="42">
        <f>SUMIFS('BLC Subcont'!$AE$7:$AE$9999,
'BLC Subcont'!$I$7:$I$9999,AD$11,
'BLC Subcont'!$R$7:$R$9999,$A15,
'BLC Subcont'!$JB$7:$JB$9999,"IN HOUSE (MANUAL)")</f>
        <v>756</v>
      </c>
      <c r="AC15" s="249">
        <f>SUMIFS('BLC Subcont'!$AE$7:$AE$9999,
'BLC Subcont'!$I$7:$I$9999,AD$11,
'BLC Subcont'!$R$7:$R$9999,$A15,
'BLC Subcont'!$JB$7:$JB$9999,"IN HOUSE (MANUAL)")</f>
        <v>756</v>
      </c>
      <c r="AD15" s="50">
        <f t="shared" ref="AD15" si="9">IFERROR(AC15/($I15*AD$12),0)</f>
        <v>0.17851239669421487</v>
      </c>
      <c r="AE15" s="42">
        <f>SUMIFS('BLC Subcont'!$AE$7:$AE$9999,
'BLC Subcont'!$I$7:$I$9999,AG$11,
'BLC Subcont'!$R$7:$R$9999,$A15,
'BLC Subcont'!$JB$7:$JB$9999,"IN HOUSE (MANUAL)")</f>
        <v>2760</v>
      </c>
      <c r="AF15" s="249">
        <f>SUMIFS('BLC Subcont'!$AE$7:$AE$9999,
'BLC Subcont'!$I$7:$I$9999,AG$11,
'BLC Subcont'!$R$7:$R$9999,$A15,
'BLC Subcont'!$JB$7:$JB$9999,"IN HOUSE (MANUAL)")</f>
        <v>2760</v>
      </c>
      <c r="AG15" s="50">
        <f t="shared" ref="AG15" si="10">IFERROR(AF15/($I15*AG$12),0)</f>
        <v>0.65171192443919712</v>
      </c>
      <c r="AH15" s="42">
        <f>SUMIFS('BLC Subcont'!$AE$7:$AE$9999,
'BLC Subcont'!$I$7:$I$9999,AJ$11,
'BLC Subcont'!$R$7:$R$9999,$A15,
'BLC Subcont'!$JB$7:$JB$9999,"IN HOUSE (MANUAL)")</f>
        <v>8274</v>
      </c>
      <c r="AI15" s="249">
        <f>SUMIFS('BLC Subcont'!$AE$7:$AE$9999,
'BLC Subcont'!$I$7:$I$9999,AJ$11,
'BLC Subcont'!$R$7:$R$9999,$A15,
'BLC Subcont'!$JB$7:$JB$9999,"IN HOUSE (MANUAL)")</f>
        <v>8274</v>
      </c>
      <c r="AJ15" s="50">
        <f t="shared" ref="AJ15" si="11">IFERROR(AI15/($I15*AJ$12),0)</f>
        <v>1.9537190082644629</v>
      </c>
      <c r="AK15" s="42">
        <f>SUMIFS('BLC Subcont'!$AE$7:$AE$9999,
'BLC Subcont'!$I$7:$I$9999,AM$11,
'BLC Subcont'!$R$7:$R$9999,$A15,
'BLC Subcont'!$JB$7:$JB$9999,"IN HOUSE (MANUAL)")</f>
        <v>0</v>
      </c>
      <c r="AL15" s="249">
        <f>SUMIFS('BLC Subcont'!$AE$7:$AE$9999,
'BLC Subcont'!$I$7:$I$9999,AM$11,
'BLC Subcont'!$R$7:$R$9999,$A15,
'BLC Subcont'!$JB$7:$JB$9999,"IN HOUSE (MANUAL)")</f>
        <v>0</v>
      </c>
      <c r="AM15" s="50">
        <f t="shared" ref="AM15" si="12">IFERROR(AL15/($I15*AM$12),0)</f>
        <v>0</v>
      </c>
      <c r="AN15" s="42">
        <f>SUMIFS('BLC Subcont'!$AE$7:$AE$9999,
'BLC Subcont'!$I$7:$I$9999,AP$11,
'BLC Subcont'!$R$7:$R$9999,$A15,
'BLC Subcont'!$JB$7:$JB$9999,"IN HOUSE (MANUAL)")</f>
        <v>0</v>
      </c>
      <c r="AO15" s="249">
        <f>SUMIFS('BLC Subcont'!$AE$7:$AE$9999,
'BLC Subcont'!$I$7:$I$9999,AP$11,
'BLC Subcont'!$R$7:$R$9999,$A15,
'BLC Subcont'!$JB$7:$JB$9999,"IN HOUSE (MANUAL)")</f>
        <v>0</v>
      </c>
      <c r="AP15" s="50">
        <f t="shared" ref="AP15" si="13">IFERROR(AO15/($I15*AP$12),0)</f>
        <v>0</v>
      </c>
      <c r="AQ15" s="42">
        <f>SUMIFS('BLC Subcont'!$AE$7:$AE$9999,
'BLC Subcont'!$I$7:$I$9999,AS$11,
'BLC Subcont'!$U$7:$U$9999,$A15)</f>
        <v>0</v>
      </c>
      <c r="AR15" s="48">
        <f>SUMIFS('BLC Subcont'!$CN$7:$CN$9999,
'BLC Subcont'!$I$7:$I$9999,AS$11,
'BLC Subcont'!$U$7:$U$9999,$A15)</f>
        <v>0</v>
      </c>
      <c r="AS15" s="50">
        <f t="shared" ref="AS15" si="14">IFERROR(AR15/($I15*AS$12),0)</f>
        <v>0</v>
      </c>
      <c r="AT15" s="42">
        <f>AN15+AW15</f>
        <v>1428</v>
      </c>
      <c r="AU15" s="249">
        <f t="shared" ref="AU15:AU22" si="15">AO15+AX15</f>
        <v>1428</v>
      </c>
      <c r="AV15" s="50">
        <f>IFERROR(AU15/($I15*AV$12),0)</f>
        <v>0.33719008264462808</v>
      </c>
      <c r="AW15" s="47">
        <f>SUMIFS(RCCP!$HX$8:$HX$136,
RCCP!$A$8:$A$136,$A15
)+
(SUMIFS(RCCP!$IC$8:$IC$136,
RCCP!$A$8:$A$136,$A15/4))</f>
        <v>1428</v>
      </c>
      <c r="AX15" s="48">
        <f>SUMIFS(RCCP!$HX$8:$HX$136,
RCCP!$A$8:$A$136,$A15
)+
(SUMIFS(RCCP!$IC$8:$IC$136,
RCCP!$A$8:$A$136,$A15/4))</f>
        <v>1428</v>
      </c>
      <c r="AY15" s="49">
        <f>IFERROR(AX15/($I15*AY$12),0)</f>
        <v>0.33719008264462808</v>
      </c>
      <c r="AZ15" s="42">
        <f>SUMIFS(RCCP!$HY$8:$HY$136,
RCCP!$A$8:$A$136,$A15
)+
(SUMIFS(RCCP!$IC$8:$IC$136,
RCCP!$A$8:$A$136,$A15/4))</f>
        <v>0</v>
      </c>
      <c r="BA15" s="249">
        <f>SUMIFS(RCCP!$HY$8:$HY$136,
RCCP!$A$8:$A$136,$A15
)+
(SUMIFS(RCCP!$IC$8:$IC$136,
RCCP!$A$8:$A$136,$A15/4))</f>
        <v>0</v>
      </c>
      <c r="BB15" s="50">
        <f>IFERROR(BA15/($I15*BB$12),0)</f>
        <v>0</v>
      </c>
      <c r="BC15" s="42">
        <v>6000</v>
      </c>
      <c r="BD15" s="249">
        <v>6000</v>
      </c>
      <c r="BE15" s="50">
        <f>IFERROR(BD15/($I15*BE$12),0)</f>
        <v>1.4167650531286895</v>
      </c>
      <c r="BF15" s="42">
        <v>6000</v>
      </c>
      <c r="BG15" s="249">
        <v>6000</v>
      </c>
      <c r="BH15" s="50">
        <f>IFERROR(BG15/($I15*BH$12),0)</f>
        <v>1.4167650531286895</v>
      </c>
      <c r="BI15" s="42">
        <f>SUMIFS(RCCP!$IF$8:$IF$136,
RCCP!$A$8:$A$136,$A15
)+
(SUMIFS(RCCP!$IK$8:$IK$136,
RCCP!$A$8:$A$136,$A15/4))</f>
        <v>750</v>
      </c>
      <c r="BJ15" s="249">
        <f>SUMIFS(RCCP!$IF$8:$IF$136,
RCCP!$A$8:$A$136,$A15
)+
(SUMIFS(RCCP!$IK$8:$IK$136,
RCCP!$A$8:$A$136,$A15/4))</f>
        <v>750</v>
      </c>
      <c r="BK15" s="50">
        <f>IFERROR(BJ15/($I15*BK$12),0)</f>
        <v>0.17709563164108619</v>
      </c>
      <c r="BL15" s="42">
        <v>6000</v>
      </c>
      <c r="BM15" s="249">
        <v>6000</v>
      </c>
      <c r="BN15" s="50">
        <f>IFERROR(BM15/($I15*BN$12),0)</f>
        <v>1.4167650531286895</v>
      </c>
      <c r="BO15" s="42">
        <v>6000</v>
      </c>
      <c r="BP15" s="249">
        <v>6000</v>
      </c>
      <c r="BQ15" s="50">
        <f>IFERROR(BP15/($I15*BQ$12),0)</f>
        <v>1.4167650531286895</v>
      </c>
      <c r="BR15" s="42">
        <v>6000</v>
      </c>
      <c r="BS15" s="249">
        <v>6000</v>
      </c>
      <c r="BT15" s="50">
        <f>IFERROR(BS15/($I15*BT$12),0)</f>
        <v>1.7316017316017316</v>
      </c>
      <c r="BU15" s="42">
        <f>SUMIFS(RCCP!$IN$8:$IN$136,
RCCP!$A$8:$A$136,$A15
)+
(SUMIFS(RCCP!$IT$8:$IT$136,
RCCP!$A$8:$A$136,$A15)/5)</f>
        <v>11359.2</v>
      </c>
      <c r="BV15" s="249">
        <f>SUMIFS(RCCP!$IN$8:$IN$136,
RCCP!$A$8:$A$136,$A15
)+
(SUMIFS(RCCP!$IT$8:$IT$136,
RCCP!$A$8:$A$136,$A15)/5)</f>
        <v>11359.2</v>
      </c>
      <c r="BW15" s="50">
        <f>IFERROR(BV15/($I15*BW$12),0)</f>
        <v>3.2782683982683984</v>
      </c>
      <c r="BX15" s="42">
        <f>SUMIFS(RCCP!$IO$8:$IO$136,
RCCP!$A$8:$A$136,$A15
)+
(SUMIFS(RCCP!$IT$8:$IT$136,
RCCP!$A$8:$A$136,$A15)/5)</f>
        <v>11851.2</v>
      </c>
      <c r="BY15" s="249">
        <f>SUMIFS(RCCP!$IO$8:$IO$136,
RCCP!$A$8:$A$136,$A15
)+
(SUMIFS(RCCP!$IT$8:$IT$136,
RCCP!$A$8:$A$136,$A15)/5)</f>
        <v>11851.2</v>
      </c>
      <c r="BZ15" s="50">
        <f>IFERROR(BY15/($I15*BZ$12),0)</f>
        <v>2.7983943329397878</v>
      </c>
      <c r="CA15" s="42">
        <f>SUMIFS(RCCP!$IP$8:$IP$136,
RCCP!$A$8:$A$136,$A15
)+
(SUMIFS(RCCP!$IT$8:$IT$136,
RCCP!$A$8:$A$136,$A15)/5)</f>
        <v>11845.2</v>
      </c>
      <c r="CB15" s="249">
        <f>SUMIFS(RCCP!$IP$8:$IP$136,
RCCP!$A$8:$A$136,$A15
)+
(SUMIFS(RCCP!$IT$8:$IT$136,
RCCP!$A$8:$A$136,$A15)/5)</f>
        <v>11845.2</v>
      </c>
      <c r="CC15" s="50">
        <f>IFERROR(CB15/($I15*CC$12),0)</f>
        <v>2.7969775678866591</v>
      </c>
      <c r="CD15" s="42">
        <f>SUMIFS(RCCP!$IQ$8:$IQ$136,
RCCP!$A$8:$A$136,$A15
)+
(SUMIFS(RCCP!$IT$8:$IT$136,
RCCP!$A$8:$A$136,$A15)/5)</f>
        <v>11359.2</v>
      </c>
      <c r="CE15" s="249">
        <f>SUMIFS(RCCP!$IQ$8:$IQ$136,
RCCP!$A$8:$A$136,$A15
)+
(SUMIFS(RCCP!$IT$8:$IT$136,
RCCP!$A$8:$A$136,$A15)/5)</f>
        <v>11359.2</v>
      </c>
      <c r="CF15" s="50">
        <f>IFERROR(CE15/($I15*CF$12),0)</f>
        <v>2.6822195985832353</v>
      </c>
      <c r="CG15" s="42">
        <f>SUMIFS(RCCP!$IR$8:$IR$136,
RCCP!$A$8:$A$136,$A15
)+
(SUMIFS(RCCP!$IT$8:$IT$136,
RCCP!$A$8:$A$136,$A15)/5)</f>
        <v>13417.2</v>
      </c>
      <c r="CH15" s="249">
        <f>SUMIFS(RCCP!$IR$8:$IR$136,
RCCP!$A$8:$A$136,$A15
)+
(SUMIFS(RCCP!$IT$8:$IT$136,
RCCP!$A$8:$A$136,$A15)/5)</f>
        <v>13417.2</v>
      </c>
      <c r="CI15" s="50">
        <f>IFERROR(CH15/($I15*CI$12),0)</f>
        <v>3.1681700118063758</v>
      </c>
      <c r="CJ15" s="42">
        <f>SUMIFS(RCCP!$IW$8:$IW$136,
RCCP!$A$8:$A$136,$A15
)+
(SUMIFS(RCCP!$JB$8:$JB$136,
RCCP!$A$8:$A$136,$A15)/4)</f>
        <v>18037.5</v>
      </c>
      <c r="CK15" s="249">
        <f>SUMIFS(RCCP!$IW$8:$IW$136,
RCCP!$A$8:$A$136,$A15
)+
(SUMIFS(RCCP!$JB$8:$JB$136,
RCCP!$A$8:$A$136,$A15)/4)</f>
        <v>18037.5</v>
      </c>
      <c r="CL15" s="50">
        <f>IFERROR(CK15/($I15*CL$12),0)</f>
        <v>5.2056277056277054</v>
      </c>
      <c r="CM15" s="42">
        <f>SUMIFS(RCCP!$IX$8:$IX$136,
RCCP!$A$8:$A$136,"411V4"
)+
(SUMIFS(RCCP!$JB$8:$JB$136,
RCCP!$A$8:$A$136,"411V4"))/4</f>
        <v>17569.5</v>
      </c>
      <c r="CN15" s="249">
        <f>SUMIFS(RCCP!$IX$8:$IX$136,
RCCP!$A$8:$A$136,"411V4"
)+
(SUMIFS(RCCP!$JB$8:$JB$136,
RCCP!$A$8:$A$136,"411V4"))/4</f>
        <v>17569.5</v>
      </c>
      <c r="CO15" s="50">
        <f t="shared" ref="CO15" si="16">IFERROR(CN15/($I15*CO$11),0)</f>
        <v>3.2596474953617811</v>
      </c>
      <c r="CP15" s="42">
        <f>SUMIFS(RCCP!$IY$8:$IY$136,
RCCP!$A$8:$A$136,"411V4"
)+
(SUMIFS(RCCP!$JB$8:$JB$136,
RCCP!$A$8:$A$136,"411V4"))/4</f>
        <v>17569.5</v>
      </c>
      <c r="CQ15" s="249">
        <f>SUMIFS(RCCP!$IY$8:$IY$136,
RCCP!$A$8:$A$136,"411V4"
)+
(SUMIFS(RCCP!$JB$8:$JB$136,
RCCP!$A$8:$A$136,"411V4"))/4</f>
        <v>17569.5</v>
      </c>
      <c r="CR15" s="50">
        <f t="shared" ref="CR15" si="17">IFERROR(CQ15/($I15*CR$11),0)</f>
        <v>2.8521915584415583</v>
      </c>
      <c r="CS15" s="42">
        <f>SUMIFS(RCCP!$IZ$8:$IZ$136,
RCCP!$A$8:$A$136,"411V4"
)+
(SUMIFS(RCCP!$JB$8:$JB$136,
RCCP!$A$8:$A$136,"411V4"))/4</f>
        <v>18181.5</v>
      </c>
      <c r="CT15" s="249">
        <f>SUMIFS(RCCP!$IZ$8:$IZ$136,
RCCP!$A$8:$A$136,"411V4"
)+
(SUMIFS(RCCP!$JB$8:$JB$136,
RCCP!$A$8:$A$136,"411V4"))/4</f>
        <v>18181.5</v>
      </c>
      <c r="CU15" s="50">
        <f t="shared" ref="CU15" si="18">IFERROR(CT15/($I15*CU$11),0)</f>
        <v>2.6235930735930735</v>
      </c>
      <c r="CV15" s="42">
        <f>SUMIFS(RCCP!$JE$8:$JE$136,
RCCP!$A$8:$A$136,"411V4"
)+
(SUMIFS(RCCP!$JJ$8:$JJ$136,
RCCP!$A$8:$A$136,"411V4"))/4</f>
        <v>27024</v>
      </c>
      <c r="CW15" s="249">
        <f>SUMIFS(RCCP!$JE$8:$JE$136,
RCCP!$A$8:$A$136,"411V4"
)+
(SUMIFS(RCCP!$JJ$8:$JJ$136,
RCCP!$A$8:$A$136,"411V4"))/4</f>
        <v>27024</v>
      </c>
      <c r="CX15" s="50">
        <f t="shared" ref="CX15" si="19">IFERROR(CW15/($I15*CX$11),0)</f>
        <v>3.5096103896103896</v>
      </c>
      <c r="CY15" s="42">
        <f>SUMIFS(RCCP!$JF$8:$JF$136,
RCCP!$A$8:$A$136,"411V4"
)+
(SUMIFS(RCCP!$JJ$8:$JJ$136,
RCCP!$A$8:$A$136,"411V4")/4)</f>
        <v>27024</v>
      </c>
      <c r="CZ15" s="249">
        <f>SUMIFS(RCCP!$JF$8:$JF$136,
RCCP!$A$8:$A$136,"411V4"
)+
(SUMIFS(RCCP!$JJ$8:$JJ$136,
RCCP!$A$8:$A$136,"411V4")/4)</f>
        <v>27024</v>
      </c>
      <c r="DA15" s="50">
        <f t="shared" ref="DA15" si="20">IFERROR(CZ15/($I15*DA$11),0)</f>
        <v>2.9246753246753245</v>
      </c>
      <c r="DB15" s="42">
        <f>SUMIFS(RCCP!$JG$8:$JG$136,
RCCP!$A$8:$A$136,"411V4"
)+
((SUMIFS(RCCP!$JJ$8:$JJ$136,
RCCP!$A$8:$A$136,"411V4"))/4)</f>
        <v>27024</v>
      </c>
      <c r="DC15" s="249">
        <f>SUMIFS(RCCP!$JG$8:$JG$136,
RCCP!$A$8:$A$136,"411V4"
)+
((SUMIFS(RCCP!$JJ$8:$JJ$136,
RCCP!$A$8:$A$136,"411V4"))/4)</f>
        <v>27024</v>
      </c>
      <c r="DD15" s="50">
        <f t="shared" ref="DD15" si="21">IFERROR(DC15/($I15*DD$11),0)</f>
        <v>2.6997002997002997</v>
      </c>
      <c r="DE15" s="42">
        <f>SUMIFS(RCCP!$JH$8:$JH$136,
RCCP!$A$8:$A$136,"411V4"
)+
(SUMIFS(RCCP!$JJ$8:$JJ$136,
RCCP!$A$8:$A$136,"411V4"))/4</f>
        <v>27024</v>
      </c>
      <c r="DF15" s="249">
        <f>SUMIFS(RCCP!$JH$8:$JH$136,
RCCP!$A$8:$A$136,"411V4"
)+
(SUMIFS(RCCP!$JJ$8:$JJ$136,
RCCP!$A$8:$A$136,"411V4"))/4</f>
        <v>27024</v>
      </c>
      <c r="DG15" s="50">
        <f t="shared" ref="DG15" si="22">IFERROR(DF15/($I15*DG$11),0)</f>
        <v>2.506864564007421</v>
      </c>
    </row>
    <row r="16" spans="1:111" customFormat="1" ht="20.149999999999999" customHeight="1" x14ac:dyDescent="0.35">
      <c r="A16" s="38">
        <v>1906</v>
      </c>
      <c r="B16" s="39" t="s">
        <v>23</v>
      </c>
      <c r="C16" s="39" t="s">
        <v>41</v>
      </c>
      <c r="D16" s="39">
        <v>130</v>
      </c>
      <c r="E16" s="39">
        <v>5.5</v>
      </c>
      <c r="F16" s="39">
        <v>7</v>
      </c>
      <c r="G16" s="39">
        <v>2</v>
      </c>
      <c r="H16" s="40">
        <f t="shared" ref="H16:H22" si="23">+D16*E16*F16*G16</f>
        <v>10010</v>
      </c>
      <c r="I16" s="41">
        <f t="shared" ref="I16:I22" si="24">+H16/E16</f>
        <v>1820</v>
      </c>
      <c r="J16" s="42">
        <f>SUMIFS('BLC Subcont'!$AE$7:$AE$9999,
'BLC Subcont'!$I$7:$I$9999,L$11,
'BLC Subcont'!$U$7:$U$9999,$A16)</f>
        <v>1656</v>
      </c>
      <c r="K16" s="43">
        <f>SUMIFS('BLC Subcont'!$CN$7:$CN$9999,
'BLC Subcont'!$I$7:$I$9999,L$11,
'BLC Subcont'!$U$7:$U$9999,$A16)</f>
        <v>0</v>
      </c>
      <c r="L16" s="50">
        <f t="shared" ref="L16:O22" si="25">IFERROR(K16/($I16*L$12),0)</f>
        <v>0</v>
      </c>
      <c r="M16" s="42">
        <f>SUMIFS('BLC Subcont'!$AE$7:$AE$9999,
'BLC Subcont'!$I$7:$I$9999,O$11,
'BLC Subcont'!$U$7:$U$9999,$A16)</f>
        <v>150</v>
      </c>
      <c r="N16" s="43">
        <f>SUMIFS('BLC Subcont'!$CN$7:$CN$9999,
'BLC Subcont'!$I$7:$I$9999,O$11,
'BLC Subcont'!$U$7:$U$9999,$A16)</f>
        <v>0</v>
      </c>
      <c r="O16" s="50">
        <f t="shared" si="25"/>
        <v>0</v>
      </c>
      <c r="P16" s="42">
        <f>SUMIFS('BLC Subcont'!$AE$7:$AE$9999,
'BLC Subcont'!$I$7:$I$9999,R$11,
'BLC Subcont'!$U$7:$U$9999,$A16)</f>
        <v>2220</v>
      </c>
      <c r="Q16" s="43">
        <f>SUMIFS('BLC Subcont'!$CN$7:$CN$9999,
'BLC Subcont'!$I$7:$I$9999,R$11,
'BLC Subcont'!$U$7:$U$9999,$A16)</f>
        <v>894</v>
      </c>
      <c r="R16" s="50">
        <f t="shared" si="4"/>
        <v>0</v>
      </c>
      <c r="S16" s="42">
        <f>SUMIFS('BLC Subcont'!$AE$7:$AE$9999,
'BLC Subcont'!$I$7:$I$9999,U$11,
'BLC Subcont'!$U$7:$U$9999,$A16)</f>
        <v>3036</v>
      </c>
      <c r="T16" s="43">
        <f>SUMIFS('BLC Subcont'!$CN$7:$CN$9999,
'BLC Subcont'!$I$7:$I$9999,U$11,
'BLC Subcont'!$U$7:$U$9999,$A16)</f>
        <v>3036</v>
      </c>
      <c r="U16" s="50">
        <f t="shared" si="5"/>
        <v>0.30329670329670327</v>
      </c>
      <c r="V16" s="47">
        <f t="shared" ref="V16:V22" si="26">SUM(S16,P16,M16,J16)</f>
        <v>7062</v>
      </c>
      <c r="W16" s="51">
        <f t="shared" ref="W16:W22" si="27">+SUM(T16,Q16,N16,K16)</f>
        <v>3930</v>
      </c>
      <c r="X16" s="52">
        <f>IFERROR(W16/($I16*X$12),0)</f>
        <v>0.39260739260739258</v>
      </c>
      <c r="Y16" s="47">
        <f>SUMIFS('BLC Subcont'!$AE$7:$AE$9999,
'BLC Subcont'!$I$7:$I$9999,AA$11,
'BLC Subcont'!$U$7:$U$9999,$A16)</f>
        <v>3822</v>
      </c>
      <c r="Z16" s="249">
        <f>SUMIFS('BLC Subcont'!$CN$7:$CN$9999,
'BLC Subcont'!$I$7:$I$9999,AA$11,
'BLC Subcont'!$U$7:$U$9999,$A16)</f>
        <v>3822</v>
      </c>
      <c r="AA16" s="49">
        <f t="shared" ref="AA16:AA22" si="28">IFERROR(Z16/($I16*AA$12),0)</f>
        <v>0.38181818181818183</v>
      </c>
      <c r="AB16" s="42">
        <f>SUMIFS('BLC Subcont'!$AE$7:$AE$9999,
'BLC Subcont'!$I$7:$I$9999,AD$11,
'BLC Subcont'!$U$7:$U$9999,$A16)</f>
        <v>3984</v>
      </c>
      <c r="AC16" s="249">
        <f>SUMIFS('BLC Subcont'!$CN$7:$CN$9999,
'BLC Subcont'!$I$7:$I$9999,AD$11,
'BLC Subcont'!$U$7:$U$9999,$A16)</f>
        <v>3984</v>
      </c>
      <c r="AD16" s="50">
        <f t="shared" ref="AD16:AD22" si="29">IFERROR(AC16/($I16*AD$12),0)</f>
        <v>0.39800199800199798</v>
      </c>
      <c r="AE16" s="42">
        <f>SUMIFS('BLC Subcont'!$AE$7:$AE$9999,
'BLC Subcont'!$I$7:$I$9999,AG$11,
'BLC Subcont'!$U$7:$U$9999,$A16)</f>
        <v>2880</v>
      </c>
      <c r="AF16" s="249">
        <f>SUMIFS('BLC Subcont'!$CN$7:$CN$9999,
'BLC Subcont'!$I$7:$I$9999,AG$11,
'BLC Subcont'!$U$7:$U$9999,$A16)</f>
        <v>2880</v>
      </c>
      <c r="AG16" s="50">
        <f t="shared" ref="AG16:AG22" si="30">IFERROR(AF16/($I16*AG$12),0)</f>
        <v>0.28771228771228774</v>
      </c>
      <c r="AH16" s="42">
        <f>SUMIFS('BLC Subcont'!$AE$7:$AE$9999,
'BLC Subcont'!$I$7:$I$9999,AJ$11,
'BLC Subcont'!$U$7:$U$9999,$A16)</f>
        <v>4350</v>
      </c>
      <c r="AI16" s="249">
        <f>SUMIFS('BLC Subcont'!$CN$7:$CN$9999,
'BLC Subcont'!$I$7:$I$9999,AJ$11,
'BLC Subcont'!$U$7:$U$9999,$A16)</f>
        <v>4350</v>
      </c>
      <c r="AJ16" s="50">
        <f t="shared" ref="AJ16:AJ22" si="31">IFERROR(AI16/($I16*AJ$12),0)</f>
        <v>0.43456543456543456</v>
      </c>
      <c r="AK16" s="42">
        <f>SUMIFS('BLC Subcont'!$AE$7:$AE$9999,
'BLC Subcont'!$I$7:$I$9999,AM$11,
'BLC Subcont'!$U$7:$U$9999,$A16)</f>
        <v>1362</v>
      </c>
      <c r="AL16" s="249">
        <f>SUMIFS('BLC Subcont'!$CN$7:$CN$9999,
'BLC Subcont'!$I$7:$I$9999,AM$11,
'BLC Subcont'!$U$7:$U$9999,$A16)</f>
        <v>1206</v>
      </c>
      <c r="AM16" s="50">
        <f t="shared" ref="AM16:AM22" si="32">IFERROR(AL16/($I16*AM$12),0)</f>
        <v>0.12047952047952049</v>
      </c>
      <c r="AN16" s="42">
        <f>SUMIFS('BLC Subcont'!$AE$7:$AE$9999,
'BLC Subcont'!$I$7:$I$9999,AP$11,
'BLC Subcont'!$U$7:$U$9999,$A16)</f>
        <v>3300</v>
      </c>
      <c r="AO16" s="249">
        <f>SUMIFS('BLC Subcont'!$CN$7:$CN$9999,
'BLC Subcont'!$I$7:$I$9999,AP$11,
'BLC Subcont'!$U$7:$U$9999,$A16)</f>
        <v>0</v>
      </c>
      <c r="AP16" s="50">
        <f t="shared" ref="AP16:AP22" si="33">IFERROR(AO16/($I16*AP$12),0)</f>
        <v>0</v>
      </c>
      <c r="AQ16" s="42">
        <f>SUMIFS('BLC Subcont'!$AE$7:$AE$9999,
'BLC Subcont'!$I$7:$I$9999,AS$11,
'BLC Subcont'!$U$7:$U$9999,$A16)</f>
        <v>0</v>
      </c>
      <c r="AR16" s="48">
        <f>SUMIFS('BLC Subcont'!$CN$7:$CN$9999,
'BLC Subcont'!$I$7:$I$9999,AS$11,
'BLC Subcont'!$U$7:$U$9999,$A16)</f>
        <v>0</v>
      </c>
      <c r="AS16" s="50">
        <f t="shared" ref="AS16:AS22" si="34">IFERROR(AR16/($I16*AS$12),0)</f>
        <v>0</v>
      </c>
      <c r="AT16" s="42">
        <f t="shared" ref="AT16:AT22" si="35">AN16+AW16</f>
        <v>3300</v>
      </c>
      <c r="AU16" s="249">
        <f t="shared" si="15"/>
        <v>0</v>
      </c>
      <c r="AV16" s="50">
        <f>IFERROR(AU16/($I16*AV$12),0)</f>
        <v>0</v>
      </c>
      <c r="AW16" s="47">
        <f>SUMIFS(RCCP!$HX$8:$HX$136,
RCCP!$A$8:$A$136,$A16
)+
(SUMIFS(RCCP!$IC$8:$IC$136,
RCCP!$A$8:$A$136,$A16/4))</f>
        <v>0</v>
      </c>
      <c r="AX16" s="48">
        <f>SUMIFS(RCCP!$HX$8:$HX$136,
RCCP!$A$8:$A$136,$A16
)+
(SUMIFS(RCCP!$IC$8:$IC$136,
RCCP!$A$8:$A$136,$A16/4))</f>
        <v>0</v>
      </c>
      <c r="AY16" s="49">
        <f>IFERROR(AX16/($I16*AY$12),0)</f>
        <v>0</v>
      </c>
      <c r="AZ16" s="42">
        <f>SUMIFS(RCCP!$HY$8:$HY$136,
RCCP!$A$8:$A$136,$A16
)+
(SUMIFS(RCCP!$IC$8:$IC$136,
RCCP!$A$8:$A$136,$A16/4))</f>
        <v>0</v>
      </c>
      <c r="BA16" s="249">
        <f>SUMIFS(RCCP!$HY$8:$HY$136,
RCCP!$A$8:$A$136,$A16
)+
(SUMIFS(RCCP!$IC$8:$IC$136,
RCCP!$A$8:$A$136,$A16/4))</f>
        <v>0</v>
      </c>
      <c r="BB16" s="50">
        <f>IFERROR(BA16/($I16*BB$12),0)</f>
        <v>0</v>
      </c>
      <c r="BC16" s="42">
        <f>SUMIFS(RCCP!$HZ$8:$HZ$136,
RCCP!$A$8:$A$136,$A16
)+
(SUMIFS(RCCP!$IC$8:$IC$136,
RCCP!$A$8:$A$136,$A16/4))</f>
        <v>1494</v>
      </c>
      <c r="BD16" s="249">
        <f>SUMIFS(RCCP!$HZ$8:$HZ$136,
RCCP!$A$8:$A$136,$A16
)+
(SUMIFS(RCCP!$IC$8:$IC$136,
RCCP!$A$8:$A$136,$A16/4))</f>
        <v>1494</v>
      </c>
      <c r="BE16" s="50">
        <f>IFERROR(BD16/($I16*BE$12),0)</f>
        <v>0.14925074925074924</v>
      </c>
      <c r="BF16" s="42">
        <f>SUMIFS(RCCP!$IA$8:$IA$136,
RCCP!$A$8:$A$136,$A16
)+
(SUMIFS(RCCP!$IC$8:$IC$136,
RCCP!$A$8:$A$136,$A16/4))</f>
        <v>11274</v>
      </c>
      <c r="BG16" s="249">
        <f>SUMIFS(RCCP!$IA$8:$IA$136,
RCCP!$A$8:$A$136,$A16
)+
(SUMIFS(RCCP!$IC$8:$IC$136,
RCCP!$A$8:$A$136,$A16/4))</f>
        <v>11274</v>
      </c>
      <c r="BH16" s="50">
        <f>IFERROR(BG16/($I16*BH$12),0)</f>
        <v>1.1262737262737263</v>
      </c>
      <c r="BI16" s="42">
        <f>SUMIFS(RCCP!$IF$8:$IF$136,
RCCP!$A$8:$A$136,$A16
)+
(SUMIFS(RCCP!$IK$8:$IK$136,
RCCP!$A$8:$A$136,$A16/4))</f>
        <v>4110</v>
      </c>
      <c r="BJ16" s="249">
        <f>SUMIFS(RCCP!$IF$8:$IF$136,
RCCP!$A$8:$A$136,$A16
)+
(SUMIFS(RCCP!$IK$8:$IK$136,
RCCP!$A$8:$A$136,$A16/4))</f>
        <v>4110</v>
      </c>
      <c r="BK16" s="50">
        <f>IFERROR(BJ16/($I16*BK$12),0)</f>
        <v>0.41058941058941056</v>
      </c>
      <c r="BL16" s="42">
        <f>SUMIFS(RCCP!$IG$8:$IG$136,
RCCP!$A$8:$A$136,$A16
)+
(SUMIFS(RCCP!$IK$8:$IK$136,
RCCP!$A$8:$A$136,$A16/4))</f>
        <v>0</v>
      </c>
      <c r="BM16" s="249">
        <f>SUMIFS(RCCP!$IG$8:$IG$136,
RCCP!$A$8:$A$136,$A16
)+
(SUMIFS(RCCP!$IK$8:$IK$136,
RCCP!$A$8:$A$136,$A16/4))</f>
        <v>0</v>
      </c>
      <c r="BN16" s="50">
        <f>IFERROR(BM16/($I16*BN$12),0)</f>
        <v>0</v>
      </c>
      <c r="BO16" s="42">
        <f>SUMIFS(RCCP!$IH$8:$IH$136,
RCCP!$A$8:$A$136,$A16
)+
(SUMIFS(RCCP!$IK$8:$IK$136,
RCCP!$A$8:$A$136,$A16/4))</f>
        <v>0</v>
      </c>
      <c r="BP16" s="249">
        <f>SUMIFS(RCCP!$IH$8:$IH$136,
RCCP!$A$8:$A$136,$A16
)+
(SUMIFS(RCCP!$IK$8:$IK$136,
RCCP!$A$8:$A$136,$A16/4))</f>
        <v>0</v>
      </c>
      <c r="BQ16" s="50">
        <f>IFERROR(BP16/($I16*BQ$12),0)</f>
        <v>0</v>
      </c>
      <c r="BR16" s="42">
        <f>SUMIFS(RCCP!$II$8:$II$136,
RCCP!$A$8:$A$136,$A16
)+
(SUMIFS(RCCP!$IK$8:$IK$136,
RCCP!$A$8:$A$136,$A16/4))</f>
        <v>0</v>
      </c>
      <c r="BS16" s="249">
        <f>SUMIFS(RCCP!$II$8:$II$136,
RCCP!$A$8:$A$136,$A16
)+
(SUMIFS(RCCP!$IK$8:$IK$136,
RCCP!$A$8:$A$136,$A16/4))</f>
        <v>0</v>
      </c>
      <c r="BT16" s="50">
        <f>IFERROR(BS16/($I16*BT$12),0)</f>
        <v>0</v>
      </c>
      <c r="BU16" s="42">
        <f>SUMIFS(RCCP!$IN$8:$IN$136,
RCCP!$A$8:$A$136,$A16
)+
(SUMIFS(RCCP!$IT$8:$IT$136,
RCCP!$A$8:$A$136,$A16)/5)</f>
        <v>0</v>
      </c>
      <c r="BV16" s="249">
        <f>SUMIFS(RCCP!$IN$8:$IN$136,
RCCP!$A$8:$A$136,$A16,
RCCP!$C$8:$C$136,$B16
)+
(SUMIFS(RCCP!$IT$8:$IT$136,
RCCP!$A$8:$A$136,$A16,
RCCP!$C$8:$C$136,$B16)/5)</f>
        <v>0</v>
      </c>
      <c r="BW16" s="50">
        <f>IFERROR(BV16/($I16*BW$12),0)</f>
        <v>0</v>
      </c>
      <c r="BX16" s="42">
        <f>SUMIFS(RCCP!$IO$8:$IO$136,
RCCP!$A$8:$A$136,$A16
)+
(SUMIFS(RCCP!$IT$8:$IT$136,
RCCP!$A$8:$A$136,$A16)/5)</f>
        <v>1140</v>
      </c>
      <c r="BY16" s="249">
        <f>SUMIFS(RCCP!$IO$8:$IO$136,
RCCP!$A$8:$A$136,$A16
)+
(SUMIFS(RCCP!$IT$8:$IT$136,
RCCP!$A$8:$A$136,$A16/5))</f>
        <v>1140</v>
      </c>
      <c r="BZ16" s="50">
        <f>IFERROR(BY16/($I16*BZ$12),0)</f>
        <v>0.11388611388611389</v>
      </c>
      <c r="CA16" s="42">
        <f>SUMIFS(RCCP!$IP$8:$IP$136,
RCCP!$A$8:$A$136,$A16
)+
(SUMIFS(RCCP!$IT$8:$IT$136,
RCCP!$A$8:$A$136,$A16)/5)</f>
        <v>0</v>
      </c>
      <c r="CB16" s="249">
        <f>SUMIFS(RCCP!$IP$8:$IP$136,
RCCP!$A$8:$A$136,$A16
)+
(SUMIFS(RCCP!$IT$8:$IT$136,
RCCP!$A$8:$A$136,$A16/5))</f>
        <v>0</v>
      </c>
      <c r="CC16" s="50">
        <f>IFERROR(CB16/($I16*CC$12),0)</f>
        <v>0</v>
      </c>
      <c r="CD16" s="42">
        <f>SUMIFS(RCCP!$IQ$8:$IQ$136,
RCCP!$A$8:$A$136,$A16
)+
(SUMIFS(RCCP!$IT$8:$IT$136,
RCCP!$A$8:$A$136,$A16)/5)</f>
        <v>0</v>
      </c>
      <c r="CE16" s="249">
        <f>SUMIFS(RCCP!$IQ$8:$IQ$136,
RCCP!$A$8:$A$136,$A16
)+
(SUMIFS(RCCP!$IT$8:$IT$136,
RCCP!$A$8:$A$136,$A16)/5)</f>
        <v>0</v>
      </c>
      <c r="CF16" s="50">
        <f>IFERROR(CE16/($I16*CF$12),0)</f>
        <v>0</v>
      </c>
      <c r="CG16" s="42">
        <f>SUMIFS(RCCP!$IR$8:$IR$136,
RCCP!$A$8:$A$136,$A16
)+
(SUMIFS(RCCP!$IT$8:$IT$136,
RCCP!$A$8:$A$136,$A16)/5)</f>
        <v>0</v>
      </c>
      <c r="CH16" s="249">
        <f>SUMIFS(RCCP!$IR$8:$IR$136,
RCCP!$A$8:$A$136,$A16
)+
(SUMIFS(RCCP!$IT$8:$IT$136,
RCCP!$A$8:$A$136,$A16)/5)</f>
        <v>0</v>
      </c>
      <c r="CI16" s="50">
        <f>IFERROR(CH16/($I16*CI$12),0)</f>
        <v>0</v>
      </c>
      <c r="CJ16" s="42">
        <f>SUMIFS(RCCP!$IW$8:$IW$136,
RCCP!$A$8:$A$136,$A16
)+
(SUMIFS(RCCP!$JB$8:$JB$136,
RCCP!$A$8:$A$136,$A16)/4)</f>
        <v>288</v>
      </c>
      <c r="CK16" s="249">
        <f>SUMIFS(RCCP!$IW$8:$IW$136,
RCCP!$A$8:$A$136,$A16
)+
(SUMIFS(RCCP!$JB$8:$JB$136,
RCCP!$A$8:$A$136,$A16)/4)</f>
        <v>288</v>
      </c>
      <c r="CL16" s="50">
        <f>IFERROR(CK16/($I16*CL$12),0)</f>
        <v>3.5164835164835165E-2</v>
      </c>
      <c r="CM16" s="42">
        <f>SUMIFS(RCCP!$IX$8:$IX$136,
RCCP!$A$8:$A$136,$A16
)+
(SUMIFS(RCCP!$JB$8:$JB$136,
RCCP!$A$8:$A$136,$A16)/4)</f>
        <v>750</v>
      </c>
      <c r="CN16" s="249">
        <f>SUMIFS(RCCP!$IX$8:$IX$136,
RCCP!$A$8:$A$136,$A16
)+
(SUMIFS(RCCP!$JB$8:$JB$136,
RCCP!$A$8:$A$136,$A16)/4)</f>
        <v>750</v>
      </c>
      <c r="CO16" s="50">
        <f>IFERROR(CN16/($I16*CO$12),0)</f>
        <v>6.3398140321217239E-2</v>
      </c>
      <c r="CP16" s="42">
        <f>SUMIFS(RCCP!$IY$8:$IY$136,
RCCP!$A$8:$A$136,$A16
)+
(SUMIFS(RCCP!$JB$8:$JB$136,
RCCP!$A$8:$A$136,$A16)/4)</f>
        <v>0</v>
      </c>
      <c r="CQ16" s="249">
        <f>SUMIFS(RCCP!$IY$8:$IY$136,
RCCP!$A$8:$A$136,$A16,
RCCP!$C$8:$C$136,$B16
)+
(SUMIFS(RCCP!$JB$8:$JB$136,
RCCP!$A$8:$A$136,$A16,
RCCP!$C$8:$C$136,$B16)/4)</f>
        <v>0</v>
      </c>
      <c r="CR16" s="50">
        <f>IFERROR(CQ16/($I16*CR$12),0)</f>
        <v>0</v>
      </c>
      <c r="CS16" s="42">
        <f>SUMIFS(RCCP!$IZ$8:$IZ$136,
RCCP!$A$8:$A$136,$A16,
RCCP!$C$8:$C$136,$B16
)+
(SUMIFS(RCCP!$JB$8:$JB$136,
RCCP!$A$8:$A$136,$A16,
RCCP!$C$8:$C$136,$B16)/4)</f>
        <v>0</v>
      </c>
      <c r="CT16" s="249">
        <f>SUMIFS(RCCP!$IZ$8:$IZ$136,
RCCP!$A$8:$A$136,$A16,
RCCP!$C$8:$C$136,$B16
)+
(SUMIFS(RCCP!$JB$8:$JB$136,
RCCP!$A$8:$A$136,$A16,
RCCP!$C$8:$C$136,$B16)/4)</f>
        <v>0</v>
      </c>
      <c r="CU16" s="50">
        <f>IFERROR(CT16/($I16*CU$12),0)</f>
        <v>0</v>
      </c>
      <c r="CV16" s="42">
        <f>SUMIFS(RCCP!$JE$8:$JE$136,
RCCP!$A$8:$A$136,$A16,
RCCP!$C$8:$C$136,$B16
)+
(SUMIFS(RCCP!$JJ$8:$JJ$136,
RCCP!$A$8:$A$136,$A16,
RCCP!$C$8:$C$136,$B16)/4)</f>
        <v>0</v>
      </c>
      <c r="CW16" s="249">
        <f>SUMIFS(RCCP!$JE$8:$JE$136,
RCCP!$A$8:$A$136,$A16,
RCCP!$C$8:$C$136,$B16
)+
(SUMIFS(RCCP!$JJ$8:$JJ$136,
RCCP!$A$8:$A$136,$A16,
RCCP!$C$8:$C$136,$B16)/4)</f>
        <v>0</v>
      </c>
      <c r="CX16" s="50">
        <f>IFERROR(CW16/($I16*CX$12),0)</f>
        <v>0</v>
      </c>
      <c r="CY16" s="42">
        <f>SUMIFS(RCCP!$JF$8:$JF$136,
RCCP!$A$8:$A$136,$A16,
RCCP!$C$8:$C$136,$B16
)+
(SUMIFS(RCCP!$JJ$8:$JJ$136,
RCCP!$A$8:$A$136,$A16,
RCCP!$C$8:$C$136,$B16)/4)</f>
        <v>0</v>
      </c>
      <c r="CZ16" s="249">
        <f>SUMIFS(RCCP!$JF$8:$JF$136,
RCCP!$A$8:$A$136,$A16,
RCCP!$C$8:$C$136,$B16
)+
(SUMIFS(RCCP!$JJ$8:$JJ$136,
RCCP!$A$8:$A$136,$A16,
RCCP!$C$8:$C$136,$B16)/4)</f>
        <v>0</v>
      </c>
      <c r="DA16" s="50">
        <f>IFERROR(CZ16/($I16*DA$12),0)</f>
        <v>0</v>
      </c>
      <c r="DB16" s="42">
        <f>SUMIFS(RCCP!$JG$8:$JG$136,
RCCP!$A$8:$A$136,$A16,
RCCP!$C$8:$C$136,$B16
)+
(SUMIFS(RCCP!$JJ$8:$JJ$136,
RCCP!$A$8:$A$136,$A16,
RCCP!$C$8:$C$136,$B16)/4)</f>
        <v>0</v>
      </c>
      <c r="DC16" s="249">
        <f>SUMIFS(RCCP!$JG$8:$JG$136,
RCCP!$A$8:$A$136,$A16,
RCCP!$C$8:$C$136,$B16
)+
(SUMIFS(RCCP!$JJ$8:$JJ$136,
RCCP!$A$8:$A$136,$A16,
RCCP!$C$8:$C$136,$B16)/4)</f>
        <v>0</v>
      </c>
      <c r="DD16" s="50">
        <f>IFERROR(DC16/($I16*DD$12),0)</f>
        <v>0</v>
      </c>
      <c r="DE16" s="42">
        <f>SUMIFS(RCCP!$JH$8:$JH$136,
RCCP!$A$8:$A$136,$A16,
RCCP!$C$8:$C$136,$B16
)+
(SUMIFS(RCCP!$JJ$8:$JJ$136,
RCCP!$A$8:$A$136,$A16,
RCCP!$C$8:$C$136,$B16)/4)</f>
        <v>0</v>
      </c>
      <c r="DF16" s="249">
        <f>SUMIFS(RCCP!$JH$8:$JH$136,
RCCP!$A$8:$A$136,$A16,
RCCP!$C$8:$C$136,$B16
)+
(SUMIFS(RCCP!$JJ$8:$JJ$136,
RCCP!$A$8:$A$136,$A16,
RCCP!$C$8:$C$136,$B16)/4)</f>
        <v>0</v>
      </c>
      <c r="DG16" s="50">
        <f>IFERROR(DF16/($I16*DG$12),0)</f>
        <v>0</v>
      </c>
    </row>
    <row r="17" spans="1:111" customFormat="1" ht="20.149999999999999" customHeight="1" x14ac:dyDescent="0.35">
      <c r="A17" s="38">
        <v>468</v>
      </c>
      <c r="B17" s="39" t="s">
        <v>40</v>
      </c>
      <c r="C17" s="39" t="s">
        <v>41</v>
      </c>
      <c r="D17" s="39">
        <v>60</v>
      </c>
      <c r="E17" s="55">
        <f t="shared" ref="E17:G22" si="36">+E$16</f>
        <v>5.5</v>
      </c>
      <c r="F17" s="39">
        <f t="shared" si="36"/>
        <v>7</v>
      </c>
      <c r="G17" s="39">
        <f t="shared" si="36"/>
        <v>2</v>
      </c>
      <c r="H17" s="40">
        <f t="shared" si="23"/>
        <v>4620</v>
      </c>
      <c r="I17" s="41">
        <f t="shared" si="24"/>
        <v>840</v>
      </c>
      <c r="J17" s="42">
        <f>SUMIFS('BLC Subcont'!$AE$7:$AE$9999,
'BLC Subcont'!$I$7:$I$9999,L$11,
'BLC Subcont'!$U$7:$U$9999,$A17,
'BLC Subcont'!$AA$7:$AA$9999,$B17)</f>
        <v>0</v>
      </c>
      <c r="K17" s="43">
        <f>SUMIFS('BLC Subcont'!$CN$7:$CN$9999,
'BLC Subcont'!$I$7:$I$9999,L$11,
'BLC Subcont'!$U$7:$U$9999,$A17,
'BLC Subcont'!$AA$7:$AA$9999,$B17)</f>
        <v>0</v>
      </c>
      <c r="L17" s="50">
        <f t="shared" si="25"/>
        <v>0</v>
      </c>
      <c r="M17" s="42">
        <f>SUMIFS('BLC Subcont'!$AE$7:$AE$9999,
'BLC Subcont'!$I$7:$I$9999,O$11,
'BLC Subcont'!$U$7:$U$9999,$A17,
'BLC Subcont'!$AA$7:$AA$9999,$B17)</f>
        <v>2142</v>
      </c>
      <c r="N17" s="43">
        <f>SUMIFS('BLC Subcont'!$CN$7:$CN$9999,
'BLC Subcont'!$I$7:$I$9999,O$11,
'BLC Subcont'!$U$7:$U$9999,$A17,
'BLC Subcont'!$AA$7:$AA$9999,$B17)</f>
        <v>133</v>
      </c>
      <c r="O17" s="50">
        <f t="shared" si="25"/>
        <v>0</v>
      </c>
      <c r="P17" s="42">
        <f>SUMIFS('BLC Subcont'!$AE$7:$AE$9999,
'BLC Subcont'!$I$7:$I$9999,R$11,
'BLC Subcont'!$U$7:$U$9999,$A17,
'BLC Subcont'!$AA$7:$AA$9999,$B17)</f>
        <v>630</v>
      </c>
      <c r="Q17" s="43">
        <f>SUMIFS('BLC Subcont'!$CN$7:$CN$9999,
'BLC Subcont'!$I$7:$I$9999,R$11,
'BLC Subcont'!$U$7:$U$9999,$A17,
'BLC Subcont'!$AA$7:$AA$9999,$B17)</f>
        <v>630</v>
      </c>
      <c r="R17" s="50">
        <f t="shared" si="4"/>
        <v>0</v>
      </c>
      <c r="S17" s="42">
        <f>SUMIFS('BLC Subcont'!$AE$7:$AE$9999,
'BLC Subcont'!$I$7:$I$9999,U$11,
'BLC Subcont'!$U$7:$U$9999,$A17,
'BLC Subcont'!$AA$7:$AA$9999,$B17)</f>
        <v>0</v>
      </c>
      <c r="T17" s="43">
        <f>SUMIFS('BLC Subcont'!$CN$7:$CN$9999,
'BLC Subcont'!$I$7:$I$9999,U$11,
'BLC Subcont'!$U$7:$U$9999,$A17,
'BLC Subcont'!$AA$7:$AA$9999,$B17)</f>
        <v>0</v>
      </c>
      <c r="U17" s="50">
        <f t="shared" si="5"/>
        <v>0</v>
      </c>
      <c r="V17" s="47">
        <f t="shared" si="26"/>
        <v>2772</v>
      </c>
      <c r="W17" s="51">
        <f t="shared" si="27"/>
        <v>763</v>
      </c>
      <c r="X17" s="52">
        <f t="shared" ref="X17:X22" si="37">IFERROR(W17/($I17*X$12),0)</f>
        <v>0.16515151515151516</v>
      </c>
      <c r="Y17" s="47">
        <f>SUMIFS('BLC Subcont'!$AE$7:$AE$9999,
'BLC Subcont'!$I$7:$I$9999,AA$11,
'BLC Subcont'!$U$7:$U$9999,$A17,
'BLC Subcont'!$AA$7:$AA$9999,$B17)</f>
        <v>0</v>
      </c>
      <c r="Z17" s="249">
        <f>SUMIFS('BLC Subcont'!$CN$7:$CN$9999,
'BLC Subcont'!$I$7:$I$9999,AA$11,
'BLC Subcont'!$U$7:$U$9999,$A17,
'BLC Subcont'!$AA$7:$AA$9999,$B17)</f>
        <v>0</v>
      </c>
      <c r="AA17" s="49">
        <f t="shared" si="28"/>
        <v>0</v>
      </c>
      <c r="AB17" s="42">
        <f>SUMIFS('BLC Subcont'!$AE$7:$AE$9999,
'BLC Subcont'!$I$7:$I$9999,AD$11,
'BLC Subcont'!$U$7:$U$9999,$A17,
'BLC Subcont'!$AA$7:$AA$9999,$B17)</f>
        <v>2532</v>
      </c>
      <c r="AC17" s="249">
        <f>SUMIFS('BLC Subcont'!$CN$7:$CN$9999,
'BLC Subcont'!$I$7:$I$9999,AD$11,
'BLC Subcont'!$U$7:$U$9999,$A17,
'BLC Subcont'!$AA$7:$AA$9999,$B17)</f>
        <v>2532</v>
      </c>
      <c r="AD17" s="50">
        <f t="shared" si="29"/>
        <v>0.54805194805194801</v>
      </c>
      <c r="AE17" s="42">
        <f>SUMIFS('BLC Subcont'!$AE$7:$AE$9999,
'BLC Subcont'!$I$7:$I$9999,AG$11,
'BLC Subcont'!$U$7:$U$9999,$A17,
'BLC Subcont'!$AA$7:$AA$9999,$B17)</f>
        <v>564</v>
      </c>
      <c r="AF17" s="249">
        <f>SUMIFS('BLC Subcont'!$CN$7:$CN$9999,
'BLC Subcont'!$I$7:$I$9999,AG$11,
'BLC Subcont'!$U$7:$U$9999,$A17,
'BLC Subcont'!$AA$7:$AA$9999,$B17)</f>
        <v>564</v>
      </c>
      <c r="AG17" s="50">
        <f t="shared" si="30"/>
        <v>0.12207792207792208</v>
      </c>
      <c r="AH17" s="42">
        <f>SUMIFS('BLC Subcont'!$AE$7:$AE$9999,
'BLC Subcont'!$I$7:$I$9999,AJ$11,
'BLC Subcont'!$U$7:$U$9999,$A17,
'BLC Subcont'!$AA$7:$AA$9999,$B17)</f>
        <v>0</v>
      </c>
      <c r="AI17" s="249">
        <f>SUMIFS('BLC Subcont'!$CN$7:$CN$9999,
'BLC Subcont'!$I$7:$I$9999,AJ$11,
'BLC Subcont'!$U$7:$U$9999,$A17,
'BLC Subcont'!$AA$7:$AA$9999,$B17)</f>
        <v>0</v>
      </c>
      <c r="AJ17" s="50">
        <f t="shared" si="31"/>
        <v>0</v>
      </c>
      <c r="AK17" s="42">
        <f>SUMIFS('BLC Subcont'!$AE$7:$AE$9999,
'BLC Subcont'!$I$7:$I$9999,AM$11,
'BLC Subcont'!$U$7:$U$9999,$A17,
'BLC Subcont'!$AA$7:$AA$9999,$B17)</f>
        <v>0</v>
      </c>
      <c r="AL17" s="249">
        <f>SUMIFS('BLC Subcont'!$CN$7:$CN$9999,
'BLC Subcont'!$I$7:$I$9999,AM$11,
'BLC Subcont'!$U$7:$U$9999,$A17,
'BLC Subcont'!$AA$7:$AA$9999,$B17)</f>
        <v>0</v>
      </c>
      <c r="AM17" s="50">
        <f t="shared" si="32"/>
        <v>0</v>
      </c>
      <c r="AN17" s="42">
        <f>SUMIFS('BLC Subcont'!$AE$7:$AE$9999,
'BLC Subcont'!$I$7:$I$9999,AP$11,
'BLC Subcont'!$U$7:$U$9999,$A17,
'BLC Subcont'!$AA$7:$AA$9999,$B17)</f>
        <v>0</v>
      </c>
      <c r="AO17" s="249">
        <f>SUMIFS('BLC Subcont'!$CN$7:$CN$9999,
'BLC Subcont'!$I$7:$I$9999,AP$11,
'BLC Subcont'!$U$7:$U$9999,$A17,
'BLC Subcont'!$AA$7:$AA$9999,$B17)</f>
        <v>0</v>
      </c>
      <c r="AP17" s="50">
        <f t="shared" si="33"/>
        <v>0</v>
      </c>
      <c r="AQ17" s="42">
        <f>SUMIFS('BLC Subcont'!$AE$7:$AE$9999,
'BLC Subcont'!$I$7:$I$9999,AS$11,
'BLC Subcont'!$U$7:$U$9999,$A17,
'BLC Subcont'!$AA$7:$AA$9999,$B17)</f>
        <v>0</v>
      </c>
      <c r="AR17" s="48">
        <f>SUMIFS('BLC Subcont'!$CN$7:$CN$9999,
'BLC Subcont'!$I$7:$I$9999,AS$11,
'BLC Subcont'!$U$7:$U$9999,$A17,
'BLC Subcont'!$AA$7:$AA$9999,$B17)</f>
        <v>0</v>
      </c>
      <c r="AS17" s="50">
        <f>IFERROR(AR17/($I17*AS$12),0)</f>
        <v>0</v>
      </c>
      <c r="AT17" s="42">
        <f t="shared" si="35"/>
        <v>1123.5</v>
      </c>
      <c r="AU17" s="249">
        <f t="shared" si="15"/>
        <v>1123.5</v>
      </c>
      <c r="AV17" s="50">
        <f t="shared" ref="AV17:AV22" si="38">IFERROR(AU17/($I17*AV$12),0)</f>
        <v>0.24318181818181819</v>
      </c>
      <c r="AW17" s="47">
        <f>SUMIFS(RCCP!$HX$8:$HX$136,
RCCP!$A$8:$A$136,$A17,
RCCP!$C$8:$C$136,$B17
)+
(SUMIFS(RCCP!$IC$8:$IC$136,
RCCP!$A$8:$A$136,$A17,
RCCP!$C$8:$C$136,$B17)/4)</f>
        <v>1123.5</v>
      </c>
      <c r="AX17" s="48">
        <f>SUMIFS(RCCP!$HX$8:$HX$136,
RCCP!$A$8:$A$136,$A17,
RCCP!$C$8:$C$136,$B17
)+
(SUMIFS(RCCP!$IC$8:$IC$136,
RCCP!$A$8:$A$136,$A17,
RCCP!$C$8:$C$136,$B17)/4)</f>
        <v>1123.5</v>
      </c>
      <c r="AY17" s="49">
        <f t="shared" ref="AY17:AY22" si="39">IFERROR(AX17/($I17*AY$12),0)</f>
        <v>0.24318181818181819</v>
      </c>
      <c r="AZ17" s="42">
        <f>SUMIFS(RCCP!$HY$8:$HY$136,
RCCP!$A$8:$A$136,$A17,
RCCP!$C$8:$C$136,$B17
)+
(SUMIFS(RCCP!$IC$8:$IC$136,
RCCP!$A$8:$A$136,$A17,
RCCP!$C$8:$C$136,$B17)/4)</f>
        <v>619.5</v>
      </c>
      <c r="BA17" s="249">
        <f>SUMIFS(RCCP!$HY$8:$HY$136,
RCCP!$A$8:$A$136,$A17,
RCCP!$C$8:$C$136,$B17
)+
(SUMIFS(RCCP!$IC$8:$IC$136,
RCCP!$A$8:$A$136,$A17,
RCCP!$C$8:$C$136,$B17)/4)</f>
        <v>619.5</v>
      </c>
      <c r="BB17" s="50">
        <f t="shared" ref="BB17:BB22" si="40">IFERROR(BA17/($I17*BB$12),0)</f>
        <v>0.13409090909090909</v>
      </c>
      <c r="BC17" s="42">
        <f>SUMIFS(RCCP!$HZ$8:$HZ$136,
RCCP!$A$8:$A$136,$A17,
RCCP!$C$8:$C$136,$B17
)+
(SUMIFS(RCCP!$IC$8:$IC$136,
RCCP!$A$8:$A$136,$A17,
RCCP!$C$8:$C$136,$B17)/4)</f>
        <v>619.5</v>
      </c>
      <c r="BD17" s="249">
        <f>SUMIFS(RCCP!$HZ$8:$HZ$136,
RCCP!$A$8:$A$136,$A17,
RCCP!$C$8:$C$136,$B17
)+
(SUMIFS(RCCP!$IC$8:$IC$136,
RCCP!$A$8:$A$136,$A17,
RCCP!$C$8:$C$136,$B17)/4)</f>
        <v>619.5</v>
      </c>
      <c r="BE17" s="50">
        <f t="shared" ref="BE17:BE22" si="41">IFERROR(BD17/($I17*BE$12),0)</f>
        <v>0.13409090909090909</v>
      </c>
      <c r="BF17" s="42">
        <f>SUMIFS(RCCP!$IA$8:$IA$136,
RCCP!$A$8:$A$136,$A17,
RCCP!$C$8:$C$136,$B17
)+
(SUMIFS(RCCP!$IC$8:$IC$136,
RCCP!$A$8:$A$136,$A17,
RCCP!$C$8:$C$136,$B17)/4)</f>
        <v>619.5</v>
      </c>
      <c r="BG17" s="249">
        <f>SUMIFS(RCCP!$IA$8:$IA$136,
RCCP!$A$8:$A$136,$A17,
RCCP!$C$8:$C$136,$B17
)+
(SUMIFS(RCCP!$IC$8:$IC$136,
RCCP!$A$8:$A$136,$A17,
RCCP!$C$8:$C$136,$B17)/4)</f>
        <v>619.5</v>
      </c>
      <c r="BH17" s="50">
        <f t="shared" ref="BH17:BH22" si="42">IFERROR(BG17/($I17*BH$12),0)</f>
        <v>0.13409090909090909</v>
      </c>
      <c r="BI17" s="42">
        <f>SUMIFS(RCCP!$IF$8:$IF$136,
RCCP!$A$8:$A$136,$A17,
RCCP!$C$8:$C$136,$B17
)+
(SUMIFS(RCCP!$IK$8:$IK$136,
RCCP!$A$8:$A$136,$A17,
RCCP!$C$8:$C$136,$B17)/4)</f>
        <v>1189.5</v>
      </c>
      <c r="BJ17" s="249">
        <f>SUMIFS(RCCP!$IF$8:$IF$136,
RCCP!$A$8:$A$136,$A17,
RCCP!$C$8:$C$136,$B17
)+
(SUMIFS(RCCP!$IK$8:$IK$136,
RCCP!$A$8:$A$136,$A17,
RCCP!$C$8:$C$136,$B17)/4)</f>
        <v>1189.5</v>
      </c>
      <c r="BK17" s="50">
        <f t="shared" ref="BK17:BK22" si="43">IFERROR(BJ17/($I17*BK$12),0)</f>
        <v>0.25746753246753246</v>
      </c>
      <c r="BL17" s="42">
        <f>SUMIFS(RCCP!$IG$8:$IG$136,
RCCP!$A$8:$A$136,$A17,
RCCP!$C$8:$C$136,$B17
)+
(SUMIFS(RCCP!$IK$8:$IK$136,
RCCP!$A$8:$A$136,$A17,
RCCP!$C$8:$C$136,$B17)/4)</f>
        <v>937.5</v>
      </c>
      <c r="BM17" s="249">
        <f>SUMIFS(RCCP!$IG$8:$IG$136,
RCCP!$A$8:$A$136,$A17,
RCCP!$C$8:$C$136,$B17
)+
(SUMIFS(RCCP!$IK$8:$IK$136,
RCCP!$A$8:$A$136,$A17,
RCCP!$C$8:$C$136,$B17)/4)</f>
        <v>937.5</v>
      </c>
      <c r="BN17" s="50">
        <f t="shared" ref="BN17:BN22" si="44">IFERROR(BM17/($I17*BN$12),0)</f>
        <v>0.20292207792207792</v>
      </c>
      <c r="BO17" s="42">
        <f>SUMIFS(RCCP!$IH$8:$IH$136,
RCCP!$A$8:$A$136,$A17,
RCCP!$C$8:$C$136,$B17
)+
(SUMIFS(RCCP!$IK$8:$IK$136,
RCCP!$A$8:$A$136,$A17,
RCCP!$C$8:$C$136,$B17)/4)</f>
        <v>937.5</v>
      </c>
      <c r="BP17" s="249">
        <f>SUMIFS(RCCP!$IH$8:$IH$136,
RCCP!$A$8:$A$136,$A17,
RCCP!$C$8:$C$136,$B17
)+
(SUMIFS(RCCP!$IK$8:$IK$136,
RCCP!$A$8:$A$136,$A17,
RCCP!$C$8:$C$136,$B17)/4)</f>
        <v>937.5</v>
      </c>
      <c r="BQ17" s="50">
        <f t="shared" ref="BQ17:BQ22" si="45">IFERROR(BP17/($I17*BQ$12),0)</f>
        <v>0.20292207792207792</v>
      </c>
      <c r="BR17" s="42">
        <f>SUMIFS(RCCP!$II$8:$II$136,
RCCP!$A$8:$A$136,$A17,
RCCP!$C$8:$C$136,$B17
)+
(SUMIFS(RCCP!$IK$8:$IK$136,
RCCP!$A$8:$A$136,$A17,
RCCP!$C$8:$C$136,$B17)/4)</f>
        <v>937.5</v>
      </c>
      <c r="BS17" s="249">
        <f>SUMIFS(RCCP!$II$8:$II$136,
RCCP!$A$8:$A$136,$A17,
RCCP!$C$8:$C$136,$B17
)+
(SUMIFS(RCCP!$IK$8:$IK$136,
RCCP!$A$8:$A$136,$A17,
RCCP!$C$8:$C$136,$B17)/4)</f>
        <v>937.5</v>
      </c>
      <c r="BT17" s="50">
        <f t="shared" ref="BT17:BT22" si="46">IFERROR(BS17/($I17*BT$12),0)</f>
        <v>0.24801587301587302</v>
      </c>
      <c r="BU17" s="42">
        <f>SUMIFS(RCCP!$IN$8:$IN$136,
RCCP!$A$8:$A$136,$A17,
RCCP!$C$8:$C$136,$B17
)+
(SUMIFS(RCCP!$IT$8:$IT$136,
RCCP!$A$8:$A$136,$A17,
RCCP!$C$8:$C$136,$B17)/5)</f>
        <v>1904.4</v>
      </c>
      <c r="BV17" s="249">
        <f>SUMIFS(RCCP!$IN$8:$IN$136,
RCCP!$A$8:$A$136,$A17,
RCCP!$C$8:$C$136,$B17
)+
(SUMIFS(RCCP!$IT$8:$IT$136,
RCCP!$A$8:$A$136,$A17,
RCCP!$C$8:$C$136,$B17)/5)</f>
        <v>1904.4</v>
      </c>
      <c r="BW17" s="50">
        <f t="shared" ref="BW17:BW22" si="47">IFERROR(BV17/($I17*BW$12),0)</f>
        <v>0.50380952380952382</v>
      </c>
      <c r="BX17" s="42">
        <f>SUMIFS(RCCP!$IO$8:$IO$136,
RCCP!$A$8:$A$136,$A17,
RCCP!$C$8:$C$136,$B17
)+
(SUMIFS(RCCP!$IT$8:$IT$136,
RCCP!$A$8:$A$136,$A17,
RCCP!$C$8:$C$136,$B17)/5)</f>
        <v>1904.4</v>
      </c>
      <c r="BY17" s="249">
        <f>SUMIFS(RCCP!$IO$8:$IO$136,
RCCP!$A$8:$A$136,$A17,
RCCP!$C$8:$C$136,$B17
)+
(SUMIFS(RCCP!$IT$8:$IT$136,
RCCP!$A$8:$A$136,$A17,
RCCP!$C$8:$C$136,$B17)/5)</f>
        <v>1904.4</v>
      </c>
      <c r="BZ17" s="50">
        <f t="shared" ref="BZ17:BZ22" si="48">IFERROR(BY17/($I17*BZ$12),0)</f>
        <v>0.41220779220779225</v>
      </c>
      <c r="CA17" s="42">
        <f>SUMIFS(RCCP!$IP$8:$IP$136,
RCCP!$A$8:$A$136,$A17,
RCCP!$C$8:$C$136,$B17
)+
(SUMIFS(RCCP!$IT$8:$IT$136,
RCCP!$A$8:$A$136,$A17,
RCCP!$C$8:$C$136,$B17)/5)</f>
        <v>1904.4</v>
      </c>
      <c r="CB17" s="249">
        <f>SUMIFS(RCCP!$IP$8:$IP$136,
RCCP!$A$8:$A$136,$A17,
RCCP!$C$8:$C$136,$B17
)+
(SUMIFS(RCCP!$IT$8:$IT$136,
RCCP!$A$8:$A$136,$A17,
RCCP!$C$8:$C$136,$B17)/5)</f>
        <v>1904.4</v>
      </c>
      <c r="CC17" s="50">
        <f t="shared" ref="CC17:CC22" si="49">IFERROR(CB17/($I17*CC$12),0)</f>
        <v>0.41220779220779225</v>
      </c>
      <c r="CD17" s="42">
        <f>SUMIFS(RCCP!$IQ$8:$IQ$136,
RCCP!$A$8:$A$136,$A17,
RCCP!$C$8:$C$136,$B17
)+
(SUMIFS(RCCP!$IT$8:$IT$136,
RCCP!$A$8:$A$136,$A17,
RCCP!$C$8:$C$136,$B17)/5)</f>
        <v>1904.4</v>
      </c>
      <c r="CE17" s="249">
        <f>SUMIFS(RCCP!$IQ$8:$IQ$136,
RCCP!$A$8:$A$136,$A17,
RCCP!$C$8:$C$136,$B17
)+
(SUMIFS(RCCP!$IT$8:$IT$136,
RCCP!$A$8:$A$136,$A17,
RCCP!$C$8:$C$136,$B17)/5)</f>
        <v>1904.4</v>
      </c>
      <c r="CF17" s="50">
        <f t="shared" ref="CF17:CF22" si="50">IFERROR(CE17/($I17*CF$12),0)</f>
        <v>0.41220779220779225</v>
      </c>
      <c r="CG17" s="42">
        <f>SUMIFS(RCCP!$IR$8:$IR$136,
RCCP!$A$8:$A$136,$A17,
RCCP!$C$8:$C$136,$B17
)+
(SUMIFS(RCCP!$IT$8:$IT$136,
RCCP!$A$8:$A$136,$A17,
RCCP!$C$8:$C$136,$B17)/5)</f>
        <v>1904.4</v>
      </c>
      <c r="CH17" s="249">
        <f>SUMIFS(RCCP!$IR$8:$IR$136,
RCCP!$A$8:$A$136,$A17,
RCCP!$C$8:$C$136,$B17
)+
(SUMIFS(RCCP!$IT$8:$IT$136,
RCCP!$A$8:$A$136,$A17,
RCCP!$C$8:$C$136,$B17)/5)</f>
        <v>1904.4</v>
      </c>
      <c r="CI17" s="50">
        <f t="shared" ref="CI17:CI22" si="51">IFERROR(CH17/($I17*CI$12),0)</f>
        <v>0.41220779220779225</v>
      </c>
      <c r="CJ17" s="42">
        <f>SUMIFS(RCCP!$IW$8:$IW$136,
RCCP!$A$8:$A$136,$A17,
RCCP!$C$8:$C$136,$B17
)+
(SUMIFS(RCCP!$JB$8:$JB$136,
RCCP!$A$8:$A$136,$A17,
RCCP!$C$8:$C$136,$B17)/4)</f>
        <v>1101</v>
      </c>
      <c r="CK17" s="249">
        <f>SUMIFS(RCCP!$IW$8:$IW$136,
RCCP!$A$8:$A$136,$A17,
RCCP!$C$8:$C$136,$B17
)+
(SUMIFS(RCCP!$JB$8:$JB$136,
RCCP!$A$8:$A$136,$A17,
RCCP!$C$8:$C$136,$B17)/4)</f>
        <v>1101</v>
      </c>
      <c r="CL17" s="50">
        <f t="shared" ref="CL17:CL22" si="52">IFERROR(CK17/($I17*CL$12),0)</f>
        <v>0.29126984126984129</v>
      </c>
      <c r="CM17" s="42">
        <f>SUMIFS(RCCP!$IX$8:$IX$136,
RCCP!$A$8:$A$136,$A17,
RCCP!$C$8:$C$136,$B17
)+
(SUMIFS(RCCP!$JB$8:$JB$136,
RCCP!$A$8:$A$136,$A17,
RCCP!$C$8:$C$136,$B17)/4)</f>
        <v>1101</v>
      </c>
      <c r="CN17" s="249">
        <f>SUMIFS(RCCP!$IX$8:$IX$136,
RCCP!$A$8:$A$136,$A17,
RCCP!$C$8:$C$136,$B17
)+
(SUMIFS(RCCP!$JB$8:$JB$136,
RCCP!$A$8:$A$136,$A17,
RCCP!$C$8:$C$136,$B17)/4)</f>
        <v>1101</v>
      </c>
      <c r="CO17" s="50">
        <f t="shared" ref="CO17:CO22" si="53">IFERROR(CN17/($I17*CO$12),0)</f>
        <v>0.20164835164835165</v>
      </c>
      <c r="CP17" s="42">
        <f>SUMIFS(RCCP!$IY$8:$IY$136,
RCCP!$A$8:$A$136,$A17,
RCCP!$C$8:$C$136,$B17
)+
(SUMIFS(RCCP!$JB$8:$JB$136,
RCCP!$A$8:$A$136,$A17,
RCCP!$C$8:$C$136,$B17)/4)</f>
        <v>1101</v>
      </c>
      <c r="CQ17" s="249">
        <f>SUMIFS(RCCP!$IY$8:$IY$136,
RCCP!$A$8:$A$136,$A17,
RCCP!$C$8:$C$136,$B17
)+
(SUMIFS(RCCP!$JB$8:$JB$136,
RCCP!$A$8:$A$136,$A17,
RCCP!$C$8:$C$136,$B17)/4)</f>
        <v>1101</v>
      </c>
      <c r="CR17" s="50">
        <f t="shared" ref="CR17:CR22" si="54">IFERROR(CQ17/($I17*CR$12),0)</f>
        <v>0.20164835164835165</v>
      </c>
      <c r="CS17" s="42">
        <f>SUMIFS(RCCP!$IZ$8:$IZ$136,
RCCP!$A$8:$A$136,$A17,
RCCP!$C$8:$C$136,$B17
)+
(SUMIFS(RCCP!$JB$8:$JB$136,
RCCP!$A$8:$A$136,$A17,
RCCP!$C$8:$C$136,$B17)/4)</f>
        <v>1101</v>
      </c>
      <c r="CT17" s="249">
        <f>SUMIFS(RCCP!$IZ$8:$IZ$136,
RCCP!$A$8:$A$136,$A17,
RCCP!$C$8:$C$136,$B17
)+
(SUMIFS(RCCP!$JB$8:$JB$136,
RCCP!$A$8:$A$136,$A17,
RCCP!$C$8:$C$136,$B17)/4)</f>
        <v>1101</v>
      </c>
      <c r="CU17" s="50">
        <f t="shared" ref="CU17:CU22" si="55">IFERROR(CT17/($I17*CU$12),0)</f>
        <v>0.20164835164835165</v>
      </c>
      <c r="CV17" s="42">
        <f>SUMIFS(RCCP!$JE$8:$JE$136,
RCCP!$A$8:$A$136,$A17,
RCCP!$C$8:$C$136,$B17
)+
(SUMIFS(RCCP!$JJ$8:$JJ$136,
RCCP!$A$8:$A$136,$A17,
RCCP!$C$8:$C$136,$B17)/4)</f>
        <v>1131</v>
      </c>
      <c r="CW17" s="249">
        <f>SUMIFS(RCCP!$JE$8:$JE$136,
RCCP!$A$8:$A$136,$A17,
RCCP!$C$8:$C$136,$B17
)+
(SUMIFS(RCCP!$JJ$8:$JJ$136,
RCCP!$A$8:$A$136,$A17,
RCCP!$C$8:$C$136,$B17)/4)</f>
        <v>1131</v>
      </c>
      <c r="CX17" s="50">
        <f t="shared" ref="CX17:CX22" si="56">IFERROR(CW17/($I17*CX$12),0)</f>
        <v>0.2448051948051948</v>
      </c>
      <c r="CY17" s="42">
        <f>SUMIFS(RCCP!$JF$8:$JF$136,
RCCP!$A$8:$A$136,$A17,
RCCP!$C$8:$C$136,$B17
)+
(SUMIFS(RCCP!$JJ$8:$JJ$136,
RCCP!$A$8:$A$136,$A17,
RCCP!$C$8:$C$136,$B17)/4)</f>
        <v>1131</v>
      </c>
      <c r="CZ17" s="249">
        <f>SUMIFS(RCCP!$JF$8:$JF$136,
RCCP!$A$8:$A$136,$A17,
RCCP!$C$8:$C$136,$B17
)+
(SUMIFS(RCCP!$JJ$8:$JJ$136,
RCCP!$A$8:$A$136,$A17,
RCCP!$C$8:$C$136,$B17)/4)</f>
        <v>1131</v>
      </c>
      <c r="DA17" s="50">
        <f t="shared" ref="DA17:DA22" si="57">IFERROR(CZ17/($I17*DA$12),0)</f>
        <v>0.2448051948051948</v>
      </c>
      <c r="DB17" s="42">
        <f>SUMIFS(RCCP!$JG$8:$JG$136,
RCCP!$A$8:$A$136,$A17,
RCCP!$C$8:$C$136,$B17
)+
(SUMIFS(RCCP!$JJ$8:$JJ$136,
RCCP!$A$8:$A$136,$A17,
RCCP!$C$8:$C$136,$B17)/4)</f>
        <v>1131</v>
      </c>
      <c r="DC17" s="249">
        <f>SUMIFS(RCCP!$JG$8:$JG$136,
RCCP!$A$8:$A$136,$A17,
RCCP!$C$8:$C$136,$B17
)+
(SUMIFS(RCCP!$JJ$8:$JJ$136,
RCCP!$A$8:$A$136,$A17,
RCCP!$C$8:$C$136,$B17)/4)</f>
        <v>1131</v>
      </c>
      <c r="DD17" s="50">
        <f t="shared" ref="DD17:DD22" si="58">IFERROR(DC17/($I17*DD$12),0)</f>
        <v>0.2992063492063492</v>
      </c>
      <c r="DE17" s="42">
        <f>SUMIFS(RCCP!$JH$8:$JH$136,
RCCP!$A$8:$A$136,$A17,
RCCP!$C$8:$C$136,$B17
)+
(SUMIFS(RCCP!$JJ$8:$JJ$136,
RCCP!$A$8:$A$136,$A17,
RCCP!$C$8:$C$136,$B17)/4)</f>
        <v>1131</v>
      </c>
      <c r="DF17" s="249">
        <f>SUMIFS(RCCP!$JH$8:$JH$136,
RCCP!$A$8:$A$136,$A17,
RCCP!$C$8:$C$136,$B17
)+
(SUMIFS(RCCP!$JJ$8:$JJ$136,
RCCP!$A$8:$A$136,$A17,
RCCP!$C$8:$C$136,$B17)/4)</f>
        <v>1131</v>
      </c>
      <c r="DG17" s="50">
        <f t="shared" ref="DG17:DG22" si="59">IFERROR(DF17/($I17*DG$12),0)</f>
        <v>0.2448051948051948</v>
      </c>
    </row>
    <row r="18" spans="1:111" customFormat="1" ht="20.149999999999999" customHeight="1" x14ac:dyDescent="0.35">
      <c r="A18" s="62">
        <v>468</v>
      </c>
      <c r="B18" s="39" t="s">
        <v>45</v>
      </c>
      <c r="C18" s="39" t="s">
        <v>41</v>
      </c>
      <c r="D18" s="39">
        <v>60</v>
      </c>
      <c r="E18" s="55">
        <f t="shared" si="36"/>
        <v>5.5</v>
      </c>
      <c r="F18" s="39">
        <f t="shared" si="36"/>
        <v>7</v>
      </c>
      <c r="G18" s="39">
        <f t="shared" si="36"/>
        <v>2</v>
      </c>
      <c r="H18" s="40">
        <f t="shared" si="23"/>
        <v>4620</v>
      </c>
      <c r="I18" s="41">
        <f t="shared" si="24"/>
        <v>840</v>
      </c>
      <c r="J18" s="42">
        <f>SUMIFS('BLC Subcont'!$AE$7:$AE$9999,
'BLC Subcont'!$I$7:$I$9999,L$11,
'BLC Subcont'!$U$7:$U$9999,$A18,
'BLC Subcont'!$AA$7:$AA$9999,$B18)</f>
        <v>0</v>
      </c>
      <c r="K18" s="43">
        <f>SUMIFS('BLC Subcont'!$CN$7:$CN$9999,
'BLC Subcont'!$I$7:$I$9999,L$11,
'BLC Subcont'!$U$7:$U$9999,$A18,
'BLC Subcont'!$AA$7:$AA$9999,$B18)</f>
        <v>0</v>
      </c>
      <c r="L18" s="50">
        <f t="shared" si="25"/>
        <v>0</v>
      </c>
      <c r="M18" s="42">
        <f>SUMIFS('BLC Subcont'!$AE$7:$AE$9999,
'BLC Subcont'!$I$7:$I$9999,O$11,
'BLC Subcont'!$U$7:$U$9999,$A18,
'BLC Subcont'!$AA$7:$AA$9999,$B18)</f>
        <v>684</v>
      </c>
      <c r="N18" s="43">
        <f>SUMIFS('BLC Subcont'!$CN$7:$CN$9999,
'BLC Subcont'!$I$7:$I$9999,O$11,
'BLC Subcont'!$U$7:$U$9999,$A18,
'BLC Subcont'!$AA$7:$AA$9999,$B18)</f>
        <v>49</v>
      </c>
      <c r="O18" s="50">
        <f t="shared" si="25"/>
        <v>0</v>
      </c>
      <c r="P18" s="42">
        <f>SUMIFS('BLC Subcont'!$AE$7:$AE$9999,
'BLC Subcont'!$I$7:$I$9999,R$11,
'BLC Subcont'!$U$7:$U$9999,$A18,
'BLC Subcont'!$AA$7:$AA$9999,$B18)</f>
        <v>522</v>
      </c>
      <c r="Q18" s="43">
        <f>SUMIFS('BLC Subcont'!$CN$7:$CN$9999,
'BLC Subcont'!$I$7:$I$9999,R$11,
'BLC Subcont'!$U$7:$U$9999,$A18,
'BLC Subcont'!$AA$7:$AA$9999,$B18)</f>
        <v>262</v>
      </c>
      <c r="R18" s="50">
        <f t="shared" si="4"/>
        <v>0</v>
      </c>
      <c r="S18" s="42">
        <f>SUMIFS('BLC Subcont'!$AE$7:$AE$9999,
'BLC Subcont'!$I$7:$I$9999,U$11,
'BLC Subcont'!$U$7:$U$9999,$A18,
'BLC Subcont'!$AA$7:$AA$9999,$B18)</f>
        <v>0</v>
      </c>
      <c r="T18" s="43">
        <f>SUMIFS('BLC Subcont'!$CN$7:$CN$9999,
'BLC Subcont'!$I$7:$I$9999,U$11,
'BLC Subcont'!$U$7:$U$9999,$A18,
'BLC Subcont'!$AA$7:$AA$9999,$B18)</f>
        <v>0</v>
      </c>
      <c r="U18" s="50">
        <f t="shared" si="5"/>
        <v>0</v>
      </c>
      <c r="V18" s="47">
        <f t="shared" si="26"/>
        <v>1206</v>
      </c>
      <c r="W18" s="51">
        <f t="shared" si="27"/>
        <v>311</v>
      </c>
      <c r="X18" s="52">
        <f t="shared" si="37"/>
        <v>6.7316017316017315E-2</v>
      </c>
      <c r="Y18" s="47">
        <f>SUMIFS('BLC Subcont'!$AE$7:$AE$9999,
'BLC Subcont'!$I$7:$I$9999,AA$11,
'BLC Subcont'!$U$7:$U$9999,$A18,
'BLC Subcont'!$AA$7:$AA$9999,$B18)</f>
        <v>1212</v>
      </c>
      <c r="Z18" s="249">
        <f>SUMIFS('BLC Subcont'!$CN$7:$CN$9999,
'BLC Subcont'!$I$7:$I$9999,AA$11,
'BLC Subcont'!$U$7:$U$9999,$A18,
'BLC Subcont'!$AA$7:$AA$9999,$B18)</f>
        <v>1212</v>
      </c>
      <c r="AA18" s="49">
        <f t="shared" si="28"/>
        <v>0.26233766233766231</v>
      </c>
      <c r="AB18" s="42">
        <f>SUMIFS('BLC Subcont'!$AE$7:$AE$9999,
'BLC Subcont'!$I$7:$I$9999,AD$11,
'BLC Subcont'!$U$7:$U$9999,$A18,
'BLC Subcont'!$AA$7:$AA$9999,$B18)</f>
        <v>1440</v>
      </c>
      <c r="AC18" s="249">
        <f>SUMIFS('BLC Subcont'!$CN$7:$CN$9999,
'BLC Subcont'!$I$7:$I$9999,AD$11,
'BLC Subcont'!$U$7:$U$9999,$A18,
'BLC Subcont'!$AA$7:$AA$9999,$B18)</f>
        <v>1440</v>
      </c>
      <c r="AD18" s="50">
        <f t="shared" si="29"/>
        <v>0.31168831168831168</v>
      </c>
      <c r="AE18" s="42">
        <f>SUMIFS('BLC Subcont'!$AE$7:$AE$9999,
'BLC Subcont'!$I$7:$I$9999,AG$11,
'BLC Subcont'!$U$7:$U$9999,$A18,
'BLC Subcont'!$AA$7:$AA$9999,$B18)</f>
        <v>2118</v>
      </c>
      <c r="AF18" s="249">
        <f>SUMIFS('BLC Subcont'!$CN$7:$CN$9999,
'BLC Subcont'!$I$7:$I$9999,AG$11,
'BLC Subcont'!$U$7:$U$9999,$A18,
'BLC Subcont'!$AA$7:$AA$9999,$B18)</f>
        <v>2118</v>
      </c>
      <c r="AG18" s="50">
        <f t="shared" si="30"/>
        <v>0.45844155844155843</v>
      </c>
      <c r="AH18" s="42">
        <f>SUMIFS('BLC Subcont'!$AE$7:$AE$9999,
'BLC Subcont'!$I$7:$I$9999,AJ$11,
'BLC Subcont'!$U$7:$U$9999,$A18,
'BLC Subcont'!$AA$7:$AA$9999,$B18)</f>
        <v>198</v>
      </c>
      <c r="AI18" s="249">
        <f>SUMIFS('BLC Subcont'!$CN$7:$CN$9999,
'BLC Subcont'!$I$7:$I$9999,AJ$11,
'BLC Subcont'!$U$7:$U$9999,$A18,
'BLC Subcont'!$AA$7:$AA$9999,$B18)</f>
        <v>198</v>
      </c>
      <c r="AJ18" s="50">
        <f t="shared" si="31"/>
        <v>4.2857142857142858E-2</v>
      </c>
      <c r="AK18" s="42">
        <f>SUMIFS('BLC Subcont'!$AE$7:$AE$9999,
'BLC Subcont'!$I$7:$I$9999,AM$11,
'BLC Subcont'!$U$7:$U$9999,$A18,
'BLC Subcont'!$AA$7:$AA$9999,$B18)</f>
        <v>0</v>
      </c>
      <c r="AL18" s="249">
        <f>SUMIFS('BLC Subcont'!$CN$7:$CN$9999,
'BLC Subcont'!$I$7:$I$9999,AM$11,
'BLC Subcont'!$U$7:$U$9999,$A18,
'BLC Subcont'!$AA$7:$AA$9999,$B18)</f>
        <v>0</v>
      </c>
      <c r="AM18" s="50">
        <f t="shared" si="32"/>
        <v>0</v>
      </c>
      <c r="AN18" s="42">
        <f>SUMIFS('BLC Subcont'!$AE$7:$AE$9999,
'BLC Subcont'!$I$7:$I$9999,AP$11,
'BLC Subcont'!$U$7:$U$9999,$A18,
'BLC Subcont'!$AA$7:$AA$9999,$B18)</f>
        <v>0</v>
      </c>
      <c r="AO18" s="249">
        <f>SUMIFS('BLC Subcont'!$CN$7:$CN$9999,
'BLC Subcont'!$I$7:$I$9999,AP$11,
'BLC Subcont'!$U$7:$U$9999,$A18,
'BLC Subcont'!$AA$7:$AA$9999,$B18)</f>
        <v>0</v>
      </c>
      <c r="AP18" s="50">
        <f t="shared" si="33"/>
        <v>0</v>
      </c>
      <c r="AQ18" s="42">
        <f>SUMIFS('BLC Subcont'!$AE$7:$AE$9999,
'BLC Subcont'!$I$7:$I$9999,AS$11,
'BLC Subcont'!$U$7:$U$9999,$A18,
'BLC Subcont'!$AA$7:$AA$9999,$B18)</f>
        <v>0</v>
      </c>
      <c r="AR18" s="48">
        <f>SUMIFS('BLC Subcont'!$CN$7:$CN$9999,
'BLC Subcont'!$I$7:$I$9999,AS$11,
'BLC Subcont'!$U$7:$U$9999,$A18,
'BLC Subcont'!$AA$7:$AA$9999,$B18)</f>
        <v>0</v>
      </c>
      <c r="AS18" s="50">
        <f t="shared" si="34"/>
        <v>0</v>
      </c>
      <c r="AT18" s="42">
        <f t="shared" si="35"/>
        <v>5793</v>
      </c>
      <c r="AU18" s="249">
        <f t="shared" si="15"/>
        <v>5793</v>
      </c>
      <c r="AV18" s="50">
        <f t="shared" si="38"/>
        <v>1.2538961038961038</v>
      </c>
      <c r="AW18" s="47">
        <f>SUMIFS(RCCP!$HX$8:$HX$136,
RCCP!$A$8:$A$136,$A18,
RCCP!$C$8:$C$136,$B18
)+
(SUMIFS(RCCP!$IC$8:$IC$136,
RCCP!$A$8:$A$136,$A18,
RCCP!$C$8:$C$136,$B18)/4)</f>
        <v>5793</v>
      </c>
      <c r="AX18" s="48">
        <f>SUMIFS(RCCP!$HX$8:$HX$136,
RCCP!$A$8:$A$136,$A18,
RCCP!$C$8:$C$136,$B18
)+
(SUMIFS(RCCP!$IC$8:$IC$136,
RCCP!$A$8:$A$136,$A18,
RCCP!$C$8:$C$136,$B18)/4)</f>
        <v>5793</v>
      </c>
      <c r="AY18" s="49">
        <f t="shared" si="39"/>
        <v>1.2538961038961038</v>
      </c>
      <c r="AZ18" s="42">
        <f>SUMIFS(RCCP!$HY$8:$HY$136,
RCCP!$A$8:$A$136,$A18,
RCCP!$C$8:$C$136,$B18
)+
(SUMIFS(RCCP!$IC$8:$IC$136,
RCCP!$A$8:$A$136,$A18,
RCCP!$C$8:$C$136,$B18)/4)</f>
        <v>3993</v>
      </c>
      <c r="BA18" s="249">
        <f>SUMIFS(RCCP!$HY$8:$HY$136,
RCCP!$A$8:$A$136,$A18,
RCCP!$C$8:$C$136,$B18
)+
(SUMIFS(RCCP!$IC$8:$IC$136,
RCCP!$A$8:$A$136,$A18,
RCCP!$C$8:$C$136,$B18)/4)</f>
        <v>3993</v>
      </c>
      <c r="BB18" s="50">
        <f t="shared" si="40"/>
        <v>0.86428571428571432</v>
      </c>
      <c r="BC18" s="42">
        <f>SUMIFS(RCCP!$HZ$8:$HZ$136,
RCCP!$A$8:$A$136,$A18,
RCCP!$C$8:$C$136,$B18
)+
(SUMIFS(RCCP!$IC$8:$IC$136,
RCCP!$A$8:$A$136,$A18,
RCCP!$C$8:$C$136,$B18)/4)</f>
        <v>3993</v>
      </c>
      <c r="BD18" s="249">
        <f>SUMIFS(RCCP!$HZ$8:$HZ$136,
RCCP!$A$8:$A$136,$A18,
RCCP!$C$8:$C$136,$B18
)+
(SUMIFS(RCCP!$IC$8:$IC$136,
RCCP!$A$8:$A$136,$A18,
RCCP!$C$8:$C$136,$B18)/4)</f>
        <v>3993</v>
      </c>
      <c r="BE18" s="50">
        <f t="shared" si="41"/>
        <v>0.86428571428571432</v>
      </c>
      <c r="BF18" s="42">
        <f>SUMIFS(RCCP!$IA$8:$IA$136,
RCCP!$A$8:$A$136,$A18,
RCCP!$C$8:$C$136,$B18
)+
(SUMIFS(RCCP!$IC$8:$IC$136,
RCCP!$A$8:$A$136,$A18,
RCCP!$C$8:$C$136,$B18)/4)</f>
        <v>4389</v>
      </c>
      <c r="BG18" s="249">
        <f>SUMIFS(RCCP!$IA$8:$IA$136,
RCCP!$A$8:$A$136,$A18,
RCCP!$C$8:$C$136,$B18
)+
(SUMIFS(RCCP!$IC$8:$IC$136,
RCCP!$A$8:$A$136,$A18,
RCCP!$C$8:$C$136,$B18)/4)</f>
        <v>4389</v>
      </c>
      <c r="BH18" s="50">
        <f t="shared" si="42"/>
        <v>0.95</v>
      </c>
      <c r="BI18" s="42">
        <f>SUMIFS(RCCP!$IF$8:$IF$136,
RCCP!$A$8:$A$136,$A18,
RCCP!$C$8:$C$136,$B18
)+
(SUMIFS(RCCP!$IK$8:$IK$136,
RCCP!$A$8:$A$136,$A18,
RCCP!$C$8:$C$136,$B18)/4)</f>
        <v>1584</v>
      </c>
      <c r="BJ18" s="249">
        <f>SUMIFS(RCCP!$IF$8:$IF$136,
RCCP!$A$8:$A$136,$A18,
RCCP!$C$8:$C$136,$B18
)+
(SUMIFS(RCCP!$IK$8:$IK$136,
RCCP!$A$8:$A$136,$A18,
RCCP!$C$8:$C$136,$B18)/4)</f>
        <v>1584</v>
      </c>
      <c r="BK18" s="50">
        <f t="shared" si="43"/>
        <v>0.34285714285714286</v>
      </c>
      <c r="BL18" s="42">
        <f>SUMIFS(RCCP!$IG$8:$IG$136,
RCCP!$A$8:$A$136,$A18,
RCCP!$C$8:$C$136,$B18
)+
(SUMIFS(RCCP!$IK$8:$IK$136,
RCCP!$A$8:$A$136,$A18,
RCCP!$C$8:$C$136,$B18)/4)</f>
        <v>3096</v>
      </c>
      <c r="BM18" s="249">
        <f>SUMIFS(RCCP!$IG$8:$IG$136,
RCCP!$A$8:$A$136,$A18,
RCCP!$C$8:$C$136,$B18
)+
(SUMIFS(RCCP!$IK$8:$IK$136,
RCCP!$A$8:$A$136,$A18,
RCCP!$C$8:$C$136,$B18)/4)</f>
        <v>3096</v>
      </c>
      <c r="BN18" s="50">
        <f t="shared" si="44"/>
        <v>0.67012987012987013</v>
      </c>
      <c r="BO18" s="42">
        <f>SUMIFS(RCCP!$IH$8:$IH$136,
RCCP!$A$8:$A$136,$A18,
RCCP!$C$8:$C$136,$B18
)+
(SUMIFS(RCCP!$IK$8:$IK$136,
RCCP!$A$8:$A$136,$A18,
RCCP!$C$8:$C$136,$B18)/4)</f>
        <v>2496</v>
      </c>
      <c r="BP18" s="249">
        <f>SUMIFS(RCCP!$IH$8:$IH$136,
RCCP!$A$8:$A$136,$A18,
RCCP!$C$8:$C$136,$B18
)+
(SUMIFS(RCCP!$IK$8:$IK$136,
RCCP!$A$8:$A$136,$A18,
RCCP!$C$8:$C$136,$B18)/4)</f>
        <v>2496</v>
      </c>
      <c r="BQ18" s="50">
        <f t="shared" si="45"/>
        <v>0.54025974025974022</v>
      </c>
      <c r="BR18" s="42">
        <f>SUMIFS(RCCP!$II$8:$II$136,
RCCP!$A$8:$A$136,$A18,
RCCP!$C$8:$C$136,$B18
)+
(SUMIFS(RCCP!$IK$8:$IK$136,
RCCP!$A$8:$A$136,$A18,
RCCP!$C$8:$C$136,$B18)/4)</f>
        <v>822</v>
      </c>
      <c r="BS18" s="249">
        <f>SUMIFS(RCCP!$II$8:$II$136,
RCCP!$A$8:$A$136,$A18,
RCCP!$C$8:$C$136,$B18
)+
(SUMIFS(RCCP!$IK$8:$IK$136,
RCCP!$A$8:$A$136,$A18,
RCCP!$C$8:$C$136,$B18)/4)</f>
        <v>822</v>
      </c>
      <c r="BT18" s="50">
        <f t="shared" si="46"/>
        <v>0.21746031746031746</v>
      </c>
      <c r="BU18" s="42">
        <f>SUMIFS(RCCP!$IN$8:$IN$136,
RCCP!$A$8:$A$136,$A18,
RCCP!$C$8:$C$136,$B18
)+
(SUMIFS(RCCP!$IT$8:$IT$136,
RCCP!$A$8:$A$136,$A18,
RCCP!$C$8:$C$136,$B18)/5)</f>
        <v>2016</v>
      </c>
      <c r="BV18" s="249">
        <f>SUMIFS(RCCP!$IN$8:$IN$136,
RCCP!$A$8:$A$136,$A18,
RCCP!$C$8:$C$136,$B18
)+
(SUMIFS(RCCP!$IT$8:$IT$136,
RCCP!$A$8:$A$136,$A18,
RCCP!$C$8:$C$136,$B18)/5)</f>
        <v>2016</v>
      </c>
      <c r="BW18" s="50">
        <f t="shared" si="47"/>
        <v>0.53333333333333333</v>
      </c>
      <c r="BX18" s="42">
        <f>SUMIFS(RCCP!$IO$8:$IO$136,
RCCP!$A$8:$A$136,$A18,
RCCP!$C$8:$C$136,$B18
)+
(SUMIFS(RCCP!$IT$8:$IT$136,
RCCP!$A$8:$A$136,$A18,
RCCP!$C$8:$C$136,$B18)/5)</f>
        <v>2016</v>
      </c>
      <c r="BY18" s="249">
        <f>SUMIFS(RCCP!$IO$8:$IO$136,
RCCP!$A$8:$A$136,$A18,
RCCP!$C$8:$C$136,$B18
)+
(SUMIFS(RCCP!$IT$8:$IT$136,
RCCP!$A$8:$A$136,$A18,
RCCP!$C$8:$C$136,$B18)/5)</f>
        <v>2016</v>
      </c>
      <c r="BZ18" s="50">
        <f>IFERROR(BY18/($I18*BZ$12),0)</f>
        <v>0.43636363636363634</v>
      </c>
      <c r="CA18" s="42">
        <f>SUMIFS(RCCP!$IP$8:$IP$136,
RCCP!$A$8:$A$136,$A18,
RCCP!$C$8:$C$136,$B18
)+
(SUMIFS(RCCP!$IT$8:$IT$136,
RCCP!$A$8:$A$136,$A18,
RCCP!$C$8:$C$136,$B18)/5)</f>
        <v>2016</v>
      </c>
      <c r="CB18" s="249">
        <f>SUMIFS(RCCP!$IP$8:$IP$136,
RCCP!$A$8:$A$136,$A18,
RCCP!$C$8:$C$136,$B18
)+
(SUMIFS(RCCP!$IT$8:$IT$136,
RCCP!$A$8:$A$136,$A18,
RCCP!$C$8:$C$136,$B18)/5)</f>
        <v>2016</v>
      </c>
      <c r="CC18" s="50">
        <f t="shared" si="49"/>
        <v>0.43636363636363634</v>
      </c>
      <c r="CD18" s="42">
        <f>SUMIFS(RCCP!$IQ$8:$IQ$136,
RCCP!$A$8:$A$136,$A18,
RCCP!$C$8:$C$136,$B18
)+
(SUMIFS(RCCP!$IT$8:$IT$136,
RCCP!$A$8:$A$136,$A18,
RCCP!$C$8:$C$136,$B18)/5)</f>
        <v>2016</v>
      </c>
      <c r="CE18" s="249">
        <f>SUMIFS(RCCP!$IQ$8:$IQ$136,
RCCP!$A$8:$A$136,$A18,
RCCP!$C$8:$C$136,$B18
)+
(SUMIFS(RCCP!$IT$8:$IT$136,
RCCP!$A$8:$A$136,$A18,
RCCP!$C$8:$C$136,$B18)/5)</f>
        <v>2016</v>
      </c>
      <c r="CF18" s="50">
        <f t="shared" si="50"/>
        <v>0.43636363636363634</v>
      </c>
      <c r="CG18" s="42">
        <f>SUMIFS(RCCP!$IR$8:$IR$136,
RCCP!$A$8:$A$136,$A18,
RCCP!$C$8:$C$136,$B18
)+
(SUMIFS(RCCP!$IT$8:$IT$136,
RCCP!$A$8:$A$136,$A18,
RCCP!$C$8:$C$136,$B18)/5)</f>
        <v>2016</v>
      </c>
      <c r="CH18" s="249">
        <f>SUMIFS(RCCP!$IR$8:$IR$136,
RCCP!$A$8:$A$136,$A18,
RCCP!$C$8:$C$136,$B18
)+
(SUMIFS(RCCP!$IT$8:$IT$136,
RCCP!$A$8:$A$136,$A18,
RCCP!$C$8:$C$136,$B18)/5)</f>
        <v>2016</v>
      </c>
      <c r="CI18" s="50">
        <f t="shared" si="51"/>
        <v>0.43636363636363634</v>
      </c>
      <c r="CJ18" s="42">
        <f>SUMIFS(RCCP!$IW$8:$IW$136,
RCCP!$A$8:$A$136,$A18,
RCCP!$C$8:$C$136,$B18
)+
(SUMIFS(RCCP!$JB$8:$JB$136,
RCCP!$A$8:$A$136,$A18,
RCCP!$C$8:$C$136,$B18)/4)</f>
        <v>2323.5</v>
      </c>
      <c r="CK18" s="249">
        <f>SUMIFS(RCCP!$IW$8:$IW$136,
RCCP!$A$8:$A$136,$A18,
RCCP!$C$8:$C$136,$B18
)+
(SUMIFS(RCCP!$JB$8:$JB$136,
RCCP!$A$8:$A$136,$A18,
RCCP!$C$8:$C$136,$B18)/4)</f>
        <v>2323.5</v>
      </c>
      <c r="CL18" s="50">
        <f t="shared" si="52"/>
        <v>0.61468253968253972</v>
      </c>
      <c r="CM18" s="42">
        <f>SUMIFS(RCCP!$IX$8:$IX$136,
RCCP!$A$8:$A$136,$A18,
RCCP!$C$8:$C$136,$B18
)+
(SUMIFS(RCCP!$JB$8:$JB$136,
RCCP!$A$8:$A$136,$A18,
RCCP!$C$8:$C$136,$B18)/4)</f>
        <v>2323.5</v>
      </c>
      <c r="CN18" s="249">
        <f>SUMIFS(RCCP!$IX$8:$IX$136,
RCCP!$A$8:$A$136,$A18,
RCCP!$C$8:$C$136,$B18
)+
(SUMIFS(RCCP!$JB$8:$JB$136,
RCCP!$A$8:$A$136,$A18,
RCCP!$C$8:$C$136,$B18)/4)</f>
        <v>2323.5</v>
      </c>
      <c r="CO18" s="50">
        <f t="shared" si="53"/>
        <v>0.42554945054945054</v>
      </c>
      <c r="CP18" s="42">
        <f>SUMIFS(RCCP!$IY$8:$IY$136,
RCCP!$A$8:$A$136,$A18,
RCCP!$C$8:$C$136,$B18
)+
(SUMIFS(RCCP!$JB$8:$JB$136,
RCCP!$A$8:$A$136,$A18,
RCCP!$C$8:$C$136,$B18)/4)</f>
        <v>2323.5</v>
      </c>
      <c r="CQ18" s="249">
        <f>SUMIFS(RCCP!$IY$8:$IY$136,
RCCP!$A$8:$A$136,$A18,
RCCP!$C$8:$C$136,$B18
)+
(SUMIFS(RCCP!$JB$8:$JB$136,
RCCP!$A$8:$A$136,$A18,
RCCP!$C$8:$C$136,$B18)/4)</f>
        <v>2323.5</v>
      </c>
      <c r="CR18" s="50">
        <f t="shared" si="54"/>
        <v>0.42554945054945054</v>
      </c>
      <c r="CS18" s="42">
        <f>SUMIFS(RCCP!$IZ$8:$IZ$136,
RCCP!$A$8:$A$136,$A18,
RCCP!$C$8:$C$136,$B18
)+
(SUMIFS(RCCP!$JB$8:$JB$136,
RCCP!$A$8:$A$136,$A18,
RCCP!$C$8:$C$136,$B18)/4)</f>
        <v>2323.5</v>
      </c>
      <c r="CT18" s="249">
        <f>SUMIFS(RCCP!$IZ$8:$IZ$136,
RCCP!$A$8:$A$136,$A18,
RCCP!$C$8:$C$136,$B18
)+
(SUMIFS(RCCP!$JB$8:$JB$136,
RCCP!$A$8:$A$136,$A18,
RCCP!$C$8:$C$136,$B18)/4)</f>
        <v>2323.5</v>
      </c>
      <c r="CU18" s="50">
        <f t="shared" si="55"/>
        <v>0.42554945054945054</v>
      </c>
      <c r="CV18" s="42">
        <f>SUMIFS(RCCP!$JE$8:$JE$136,
RCCP!$A$8:$A$136,$A18,
RCCP!$C$8:$C$136,$B18
)+
(SUMIFS(RCCP!$JJ$8:$JJ$136,
RCCP!$A$8:$A$136,$A18,
RCCP!$C$8:$C$136,$B18)/4)</f>
        <v>1786.5</v>
      </c>
      <c r="CW18" s="249">
        <f>SUMIFS(RCCP!$JE$8:$JE$136,
RCCP!$A$8:$A$136,$A18,
RCCP!$C$8:$C$136,$B18
)+
(SUMIFS(RCCP!$JJ$8:$JJ$136,
RCCP!$A$8:$A$136,$A18,
RCCP!$C$8:$C$136,$B18)/4)</f>
        <v>1786.5</v>
      </c>
      <c r="CX18" s="50">
        <f t="shared" si="56"/>
        <v>0.38668831168831169</v>
      </c>
      <c r="CY18" s="42">
        <f>SUMIFS(RCCP!$JF$8:$JF$136,
RCCP!$A$8:$A$136,$A18,
RCCP!$C$8:$C$136,$B18
)+
(SUMIFS(RCCP!$JJ$8:$JJ$136,
RCCP!$A$8:$A$136,$A18,
RCCP!$C$8:$C$136,$B18)/4)</f>
        <v>1786.5</v>
      </c>
      <c r="CZ18" s="249">
        <f>SUMIFS(RCCP!$JF$8:$JF$136,
RCCP!$A$8:$A$136,$A18,
RCCP!$C$8:$C$136,$B18
)+
(SUMIFS(RCCP!$JJ$8:$JJ$136,
RCCP!$A$8:$A$136,$A18,
RCCP!$C$8:$C$136,$B18)/4)</f>
        <v>1786.5</v>
      </c>
      <c r="DA18" s="50">
        <f t="shared" si="57"/>
        <v>0.38668831168831169</v>
      </c>
      <c r="DB18" s="42">
        <f>SUMIFS(RCCP!$JG$8:$JG$136,
RCCP!$A$8:$A$136,$A18,
RCCP!$C$8:$C$136,$B18
)+
(SUMIFS(RCCP!$JJ$8:$JJ$136,
RCCP!$A$8:$A$136,$A18,
RCCP!$C$8:$C$136,$B18)/4)</f>
        <v>1786.5</v>
      </c>
      <c r="DC18" s="249">
        <f>SUMIFS(RCCP!$JG$8:$JG$136,
RCCP!$A$8:$A$136,$A18,
RCCP!$C$8:$C$136,$B18
)+
(SUMIFS(RCCP!$JJ$8:$JJ$136,
RCCP!$A$8:$A$136,$A18,
RCCP!$C$8:$C$136,$B18)/4)</f>
        <v>1786.5</v>
      </c>
      <c r="DD18" s="50">
        <f t="shared" si="58"/>
        <v>0.47261904761904761</v>
      </c>
      <c r="DE18" s="42">
        <f>SUMIFS(RCCP!$JH$8:$JH$136,
RCCP!$A$8:$A$136,$A18,
RCCP!$C$8:$C$136,$B18
)+
(SUMIFS(RCCP!$JJ$8:$JJ$136,
RCCP!$A$8:$A$136,$A18,
RCCP!$C$8:$C$136,$B18)/4)</f>
        <v>1786.5</v>
      </c>
      <c r="DF18" s="249">
        <f>SUMIFS(RCCP!$JH$8:$JH$136,
RCCP!$A$8:$A$136,$A18,
RCCP!$C$8:$C$136,$B18
)+
(SUMIFS(RCCP!$JJ$8:$JJ$136,
RCCP!$A$8:$A$136,$A18,
RCCP!$C$8:$C$136,$B18)/4)</f>
        <v>1786.5</v>
      </c>
      <c r="DG18" s="50">
        <f t="shared" si="59"/>
        <v>0.38668831168831169</v>
      </c>
    </row>
    <row r="19" spans="1:111" customFormat="1" ht="20.149999999999999" customHeight="1" x14ac:dyDescent="0.35">
      <c r="A19" s="62">
        <v>468</v>
      </c>
      <c r="B19" s="39" t="s">
        <v>53</v>
      </c>
      <c r="C19" s="39" t="s">
        <v>41</v>
      </c>
      <c r="D19" s="39">
        <v>60</v>
      </c>
      <c r="E19" s="55">
        <f t="shared" si="36"/>
        <v>5.5</v>
      </c>
      <c r="F19" s="39">
        <f t="shared" si="36"/>
        <v>7</v>
      </c>
      <c r="G19" s="39">
        <f>+G$16</f>
        <v>2</v>
      </c>
      <c r="H19" s="40">
        <f t="shared" si="23"/>
        <v>4620</v>
      </c>
      <c r="I19" s="41">
        <f t="shared" si="24"/>
        <v>840</v>
      </c>
      <c r="J19" s="42">
        <f>SUMIFS('BLC Subcont'!$AE$7:$AE$9999,
'BLC Subcont'!$I$7:$I$9999,L$11,
'BLC Subcont'!$U$7:$U$9999,$A19,
'BLC Subcont'!$AA$7:$AA$9999,$B19)</f>
        <v>0</v>
      </c>
      <c r="K19" s="43">
        <f>SUMIFS('BLC Subcont'!$CN$7:$CN$9999,
'BLC Subcont'!$I$7:$I$9999,L$11,
'BLC Subcont'!$U$7:$U$9999,$A19,
'BLC Subcont'!$AA$7:$AA$9999,$B19)</f>
        <v>0</v>
      </c>
      <c r="L19" s="50">
        <f t="shared" si="25"/>
        <v>0</v>
      </c>
      <c r="M19" s="42">
        <f>SUMIFS('BLC Subcont'!$AE$7:$AE$9999,
'BLC Subcont'!$I$7:$I$9999,O$11,
'BLC Subcont'!$U$7:$U$9999,$A19,
'BLC Subcont'!$AA$7:$AA$9999,$B19)</f>
        <v>0</v>
      </c>
      <c r="N19" s="43">
        <f>SUMIFS('BLC Subcont'!$CN$7:$CN$9999,
'BLC Subcont'!$I$7:$I$9999,O$11,
'BLC Subcont'!$U$7:$U$9999,$A19,
'BLC Subcont'!$AA$7:$AA$9999,$B19)</f>
        <v>0</v>
      </c>
      <c r="O19" s="50">
        <f t="shared" si="25"/>
        <v>0</v>
      </c>
      <c r="P19" s="42">
        <f>SUMIFS('BLC Subcont'!$AE$7:$AE$9999,
'BLC Subcont'!$I$7:$I$9999,R$11,
'BLC Subcont'!$U$7:$U$9999,$A19,
'BLC Subcont'!$AA$7:$AA$9999,$B19)</f>
        <v>0</v>
      </c>
      <c r="Q19" s="43">
        <f>SUMIFS('BLC Subcont'!$CN$7:$CN$9999,
'BLC Subcont'!$I$7:$I$9999,R$11,
'BLC Subcont'!$U$7:$U$9999,$A19,
'BLC Subcont'!$AA$7:$AA$9999,$B19)</f>
        <v>0</v>
      </c>
      <c r="R19" s="50">
        <f t="shared" si="4"/>
        <v>0</v>
      </c>
      <c r="S19" s="42">
        <f>SUMIFS('BLC Subcont'!$AE$7:$AE$9999,
'BLC Subcont'!$I$7:$I$9999,U$11,
'BLC Subcont'!$U$7:$U$9999,$A19,
'BLC Subcont'!$AA$7:$AA$9999,$B19)</f>
        <v>0</v>
      </c>
      <c r="T19" s="43">
        <f>SUMIFS('BLC Subcont'!$CN$7:$CN$9999,
'BLC Subcont'!$I$7:$I$9999,U$11,
'BLC Subcont'!$U$7:$U$9999,$A19,
'BLC Subcont'!$AA$7:$AA$9999,$B19)</f>
        <v>0</v>
      </c>
      <c r="U19" s="50">
        <f t="shared" si="5"/>
        <v>0</v>
      </c>
      <c r="V19" s="47">
        <f t="shared" si="26"/>
        <v>0</v>
      </c>
      <c r="W19" s="51">
        <f t="shared" si="27"/>
        <v>0</v>
      </c>
      <c r="X19" s="52">
        <f t="shared" si="37"/>
        <v>0</v>
      </c>
      <c r="Y19" s="47">
        <f>SUMIFS('BLC Subcont'!$AE$7:$AE$9999,
'BLC Subcont'!$I$7:$I$9999,AA$11,
'BLC Subcont'!$U$7:$U$9999,$A19,
'BLC Subcont'!$AA$7:$AA$9999,$B19)</f>
        <v>0</v>
      </c>
      <c r="Z19" s="249">
        <f>SUMIFS('BLC Subcont'!$CN$7:$CN$9999,
'BLC Subcont'!$I$7:$I$9999,AA$11,
'BLC Subcont'!$U$7:$U$9999,$A19,
'BLC Subcont'!$AA$7:$AA$9999,$B19)</f>
        <v>0</v>
      </c>
      <c r="AA19" s="49">
        <f t="shared" si="28"/>
        <v>0</v>
      </c>
      <c r="AB19" s="42">
        <f>SUMIFS('BLC Subcont'!$AE$7:$AE$9999,
'BLC Subcont'!$I$7:$I$9999,AD$11,
'BLC Subcont'!$U$7:$U$9999,$A19,
'BLC Subcont'!$AA$7:$AA$9999,$B19)</f>
        <v>0</v>
      </c>
      <c r="AC19" s="249">
        <f>SUMIFS('BLC Subcont'!$CN$7:$CN$9999,
'BLC Subcont'!$I$7:$I$9999,AD$11,
'BLC Subcont'!$U$7:$U$9999,$A19,
'BLC Subcont'!$AA$7:$AA$9999,$B19)</f>
        <v>0</v>
      </c>
      <c r="AD19" s="50">
        <f t="shared" si="29"/>
        <v>0</v>
      </c>
      <c r="AE19" s="42">
        <f>SUMIFS('BLC Subcont'!$AE$7:$AE$9999,
'BLC Subcont'!$I$7:$I$9999,AG$11,
'BLC Subcont'!$U$7:$U$9999,$A19,
'BLC Subcont'!$AA$7:$AA$9999,$B19)</f>
        <v>1002</v>
      </c>
      <c r="AF19" s="249">
        <f>SUMIFS('BLC Subcont'!$CN$7:$CN$9999,
'BLC Subcont'!$I$7:$I$9999,AG$11,
'BLC Subcont'!$U$7:$U$9999,$A19,
'BLC Subcont'!$AA$7:$AA$9999,$B19)</f>
        <v>1002</v>
      </c>
      <c r="AG19" s="50">
        <f t="shared" si="30"/>
        <v>0.21688311688311687</v>
      </c>
      <c r="AH19" s="42">
        <f>SUMIFS('BLC Subcont'!$AE$7:$AE$9999,
'BLC Subcont'!$I$7:$I$9999,AJ$11,
'BLC Subcont'!$U$7:$U$9999,$A19,
'BLC Subcont'!$AA$7:$AA$9999,$B19)</f>
        <v>1242</v>
      </c>
      <c r="AI19" s="249">
        <f>SUMIFS('BLC Subcont'!$CN$7:$CN$9999,
'BLC Subcont'!$I$7:$I$9999,AJ$11,
'BLC Subcont'!$U$7:$U$9999,$A19,
'BLC Subcont'!$AA$7:$AA$9999,$B19)</f>
        <v>1242</v>
      </c>
      <c r="AJ19" s="50">
        <f t="shared" si="31"/>
        <v>0.26883116883116881</v>
      </c>
      <c r="AK19" s="42">
        <f>SUMIFS('BLC Subcont'!$AE$7:$AE$9999,
'BLC Subcont'!$I$7:$I$9999,AM$11,
'BLC Subcont'!$U$7:$U$9999,$A19,
'BLC Subcont'!$AA$7:$AA$9999,$B19)</f>
        <v>0</v>
      </c>
      <c r="AL19" s="249">
        <f>SUMIFS('BLC Subcont'!$CN$7:$CN$9999,
'BLC Subcont'!$I$7:$I$9999,AM$11,
'BLC Subcont'!$U$7:$U$9999,$A19,
'BLC Subcont'!$AA$7:$AA$9999,$B19)</f>
        <v>0</v>
      </c>
      <c r="AM19" s="50">
        <f t="shared" si="32"/>
        <v>0</v>
      </c>
      <c r="AN19" s="42">
        <f>SUMIFS('BLC Subcont'!$AE$7:$AE$9999,
'BLC Subcont'!$I$7:$I$9999,AP$11,
'BLC Subcont'!$U$7:$U$9999,$A19,
'BLC Subcont'!$AA$7:$AA$9999,$B19)</f>
        <v>0</v>
      </c>
      <c r="AO19" s="249">
        <f>SUMIFS('BLC Subcont'!$CN$7:$CN$9999,
'BLC Subcont'!$I$7:$I$9999,AP$11,
'BLC Subcont'!$U$7:$U$9999,$A19,
'BLC Subcont'!$AA$7:$AA$9999,$B19)</f>
        <v>0</v>
      </c>
      <c r="AP19" s="50">
        <f t="shared" si="33"/>
        <v>0</v>
      </c>
      <c r="AQ19" s="42">
        <f>SUMIFS('BLC Subcont'!$AE$7:$AE$9999,
'BLC Subcont'!$I$7:$I$9999,AS$11,
'BLC Subcont'!$U$7:$U$9999,$A19,
'BLC Subcont'!$AA$7:$AA$9999,$B19)</f>
        <v>0</v>
      </c>
      <c r="AR19" s="48">
        <f>SUMIFS('BLC Subcont'!$CN$7:$CN$9999,
'BLC Subcont'!$I$7:$I$9999,AS$11,
'BLC Subcont'!$U$7:$U$9999,$A19,
'BLC Subcont'!$AA$7:$AA$9999,$B19)</f>
        <v>0</v>
      </c>
      <c r="AS19" s="50">
        <f t="shared" si="34"/>
        <v>0</v>
      </c>
      <c r="AT19" s="42">
        <f t="shared" si="35"/>
        <v>0</v>
      </c>
      <c r="AU19" s="249">
        <f t="shared" si="15"/>
        <v>0</v>
      </c>
      <c r="AV19" s="50">
        <f t="shared" si="38"/>
        <v>0</v>
      </c>
      <c r="AW19" s="47">
        <f>SUMIFS(RCCP!$HX$8:$HX$136,
RCCP!$A$8:$A$136,$A19,
RCCP!$C$8:$C$136,$B19
)+
(SUMIFS(RCCP!$IC$8:$IC$136,
RCCP!$A$8:$A$136,$A19,
RCCP!$C$8:$C$136,$B19)/4)</f>
        <v>0</v>
      </c>
      <c r="AX19" s="48">
        <f>SUMIFS(RCCP!$HX$8:$HX$136,
RCCP!$A$8:$A$136,$A19,
RCCP!$C$8:$C$136,$B19
)+
(SUMIFS(RCCP!$IC$8:$IC$136,
RCCP!$A$8:$A$136,$A19,
RCCP!$C$8:$C$136,$B19)/4)</f>
        <v>0</v>
      </c>
      <c r="AY19" s="49">
        <f t="shared" si="39"/>
        <v>0</v>
      </c>
      <c r="AZ19" s="42">
        <f>SUMIFS(RCCP!$HY$8:$HY$136,
RCCP!$A$8:$A$136,$A19,
RCCP!$C$8:$C$136,$B19
)+
(SUMIFS(RCCP!$IC$8:$IC$136,
RCCP!$A$8:$A$136,$A19,
RCCP!$C$8:$C$136,$B19)/4)</f>
        <v>0</v>
      </c>
      <c r="BA19" s="249">
        <f>SUMIFS(RCCP!$HY$8:$HY$136,
RCCP!$A$8:$A$136,$A19,
RCCP!$C$8:$C$136,$B19
)+
(SUMIFS(RCCP!$IC$8:$IC$136,
RCCP!$A$8:$A$136,$A19,
RCCP!$C$8:$C$136,$B19)/4)</f>
        <v>0</v>
      </c>
      <c r="BB19" s="50">
        <f t="shared" si="40"/>
        <v>0</v>
      </c>
      <c r="BC19" s="42">
        <f>SUMIFS(RCCP!$HZ$8:$HZ$136,
RCCP!$A$8:$A$136,$A19,
RCCP!$C$8:$C$136,$B19
)+
(SUMIFS(RCCP!$IC$8:$IC$136,
RCCP!$A$8:$A$136,$A19,
RCCP!$C$8:$C$136,$B19)/4)</f>
        <v>0</v>
      </c>
      <c r="BD19" s="249">
        <f>SUMIFS(RCCP!$HZ$8:$HZ$136,
RCCP!$A$8:$A$136,$A19,
RCCP!$C$8:$C$136,$B19
)+
(SUMIFS(RCCP!$IC$8:$IC$136,
RCCP!$A$8:$A$136,$A19,
RCCP!$C$8:$C$136,$B19)/4)</f>
        <v>0</v>
      </c>
      <c r="BE19" s="50">
        <f t="shared" si="41"/>
        <v>0</v>
      </c>
      <c r="BF19" s="42">
        <f>SUMIFS(RCCP!$IA$8:$IA$136,
RCCP!$A$8:$A$136,$A19,
RCCP!$C$8:$C$136,$B19
)+
(SUMIFS(RCCP!$IC$8:$IC$136,
RCCP!$A$8:$A$136,$A19,
RCCP!$C$8:$C$136,$B19)/4)</f>
        <v>0</v>
      </c>
      <c r="BG19" s="249">
        <f>SUMIFS(RCCP!$IA$8:$IA$136,
RCCP!$A$8:$A$136,$A19,
RCCP!$C$8:$C$136,$B19
)+
(SUMIFS(RCCP!$IC$8:$IC$136,
RCCP!$A$8:$A$136,$A19,
RCCP!$C$8:$C$136,$B19)/4)</f>
        <v>0</v>
      </c>
      <c r="BH19" s="50">
        <f t="shared" si="42"/>
        <v>0</v>
      </c>
      <c r="BI19" s="42">
        <f>SUMIFS(RCCP!$IF$8:$IF$136,
RCCP!$A$8:$A$136,$A19,
RCCP!$C$8:$C$136,$B19
)+
(SUMIFS(RCCP!$IK$8:$IK$136,
RCCP!$A$8:$A$136,$A19,
RCCP!$C$8:$C$136,$B19)/4)</f>
        <v>816</v>
      </c>
      <c r="BJ19" s="249">
        <f>SUMIFS(RCCP!$IF$8:$IF$136,
RCCP!$A$8:$A$136,$A19,
RCCP!$C$8:$C$136,$B19
)+
(SUMIFS(RCCP!$IK$8:$IK$136,
RCCP!$A$8:$A$136,$A19,
RCCP!$C$8:$C$136,$B19)/4)</f>
        <v>816</v>
      </c>
      <c r="BK19" s="50">
        <f t="shared" si="43"/>
        <v>0.17662337662337663</v>
      </c>
      <c r="BL19" s="42">
        <f>SUMIFS(RCCP!$IG$8:$IG$136,
RCCP!$A$8:$A$136,$A19,
RCCP!$C$8:$C$136,$B19
)+
(SUMIFS(RCCP!$IK$8:$IK$136,
RCCP!$A$8:$A$136,$A19,
RCCP!$C$8:$C$136,$B19)/4)</f>
        <v>0</v>
      </c>
      <c r="BM19" s="249">
        <f>SUMIFS(RCCP!$IG$8:$IG$136,
RCCP!$A$8:$A$136,$A19,
RCCP!$C$8:$C$136,$B19
)+
(SUMIFS(RCCP!$IK$8:$IK$136,
RCCP!$A$8:$A$136,$A19,
RCCP!$C$8:$C$136,$B19)/4)</f>
        <v>0</v>
      </c>
      <c r="BN19" s="50">
        <f t="shared" si="44"/>
        <v>0</v>
      </c>
      <c r="BO19" s="42">
        <f>SUMIFS(RCCP!$IH$8:$IH$136,
RCCP!$A$8:$A$136,$A19,
RCCP!$C$8:$C$136,$B19
)+
(SUMIFS(RCCP!$IK$8:$IK$136,
RCCP!$A$8:$A$136,$A19,
RCCP!$C$8:$C$136,$B19)/4)</f>
        <v>1986</v>
      </c>
      <c r="BP19" s="249">
        <f>SUMIFS(RCCP!$IH$8:$IH$136,
RCCP!$A$8:$A$136,$A19,
RCCP!$C$8:$C$136,$B19
)+
(SUMIFS(RCCP!$IK$8:$IK$136,
RCCP!$A$8:$A$136,$A19,
RCCP!$C$8:$C$136,$B19)/4)</f>
        <v>1986</v>
      </c>
      <c r="BQ19" s="50">
        <f t="shared" si="45"/>
        <v>0.42987012987012985</v>
      </c>
      <c r="BR19" s="42">
        <f>SUMIFS(RCCP!$II$8:$II$136,
RCCP!$A$8:$A$136,$A19,
RCCP!$C$8:$C$136,$B19
)+
(SUMIFS(RCCP!$IK$8:$IK$136,
RCCP!$A$8:$A$136,$A19,
RCCP!$C$8:$C$136,$B19)/4)</f>
        <v>0</v>
      </c>
      <c r="BS19" s="249">
        <f>SUMIFS(RCCP!$II$8:$II$136,
RCCP!$A$8:$A$136,$A19,
RCCP!$C$8:$C$136,$B19
)+
(SUMIFS(RCCP!$IK$8:$IK$136,
RCCP!$A$8:$A$136,$A19,
RCCP!$C$8:$C$136,$B19)/4)</f>
        <v>0</v>
      </c>
      <c r="BT19" s="50">
        <f t="shared" si="46"/>
        <v>0</v>
      </c>
      <c r="BU19" s="42">
        <f>SUMIFS(RCCP!$IN$8:$IN$136,
RCCP!$A$8:$A$136,$A19,
RCCP!$C$8:$C$136,$B19
)+
(SUMIFS(RCCP!$IT$8:$IT$136,
RCCP!$A$8:$A$136,$A19,
RCCP!$C$8:$C$136,$B19)/5)</f>
        <v>30</v>
      </c>
      <c r="BV19" s="249">
        <f>SUMIFS(RCCP!$IN$8:$IN$136,
RCCP!$A$8:$A$136,$A19,
RCCP!$C$8:$C$136,$B19
)+
(SUMIFS(RCCP!$IT$8:$IT$136,
RCCP!$A$8:$A$136,$A19,
RCCP!$C$8:$C$136,$B19)/5)</f>
        <v>30</v>
      </c>
      <c r="BW19" s="50">
        <f t="shared" si="47"/>
        <v>7.9365079365079361E-3</v>
      </c>
      <c r="BX19" s="42">
        <f>SUMIFS(RCCP!$IO$8:$IO$136,
RCCP!$A$8:$A$136,$A19,
RCCP!$C$8:$C$136,$B19
)+
(SUMIFS(RCCP!$IT$8:$IT$136,
RCCP!$A$8:$A$136,$A19,
RCCP!$C$8:$C$136,$B19)/5)</f>
        <v>30</v>
      </c>
      <c r="BY19" s="249">
        <f>SUMIFS(RCCP!$IO$8:$IO$136,
RCCP!$A$8:$A$136,$A19,
RCCP!$C$8:$C$136,$B19
)+
(SUMIFS(RCCP!$IT$8:$IT$136,
RCCP!$A$8:$A$136,$A19,
RCCP!$C$8:$C$136,$B19)/5)</f>
        <v>30</v>
      </c>
      <c r="BZ19" s="50">
        <f t="shared" si="48"/>
        <v>6.4935064935064939E-3</v>
      </c>
      <c r="CA19" s="42">
        <f>SUMIFS(RCCP!$IP$8:$IP$136,
RCCP!$A$8:$A$136,$A19,
RCCP!$C$8:$C$136,$B19
)+
(SUMIFS(RCCP!$IT$8:$IT$136,
RCCP!$A$8:$A$136,$A19,
RCCP!$C$8:$C$136,$B19)/5)</f>
        <v>30</v>
      </c>
      <c r="CB19" s="249">
        <f>SUMIFS(RCCP!$IP$8:$IP$136,
RCCP!$A$8:$A$136,$A19,
RCCP!$C$8:$C$136,$B19
)+
(SUMIFS(RCCP!$IT$8:$IT$136,
RCCP!$A$8:$A$136,$A19,
RCCP!$C$8:$C$136,$B19)/5)</f>
        <v>30</v>
      </c>
      <c r="CC19" s="50">
        <f t="shared" si="49"/>
        <v>6.4935064935064939E-3</v>
      </c>
      <c r="CD19" s="42">
        <f>SUMIFS(RCCP!$IQ$8:$IQ$136,
RCCP!$A$8:$A$136,$A19,
RCCP!$C$8:$C$136,$B19
)+
(SUMIFS(RCCP!$IT$8:$IT$136,
RCCP!$A$8:$A$136,$A19,
RCCP!$C$8:$C$136,$B19)/5)</f>
        <v>30</v>
      </c>
      <c r="CE19" s="249">
        <f>SUMIFS(RCCP!$IQ$8:$IQ$136,
RCCP!$A$8:$A$136,$A19,
RCCP!$C$8:$C$136,$B19
)+
(SUMIFS(RCCP!$IT$8:$IT$136,
RCCP!$A$8:$A$136,$A19,
RCCP!$C$8:$C$136,$B19)/5)</f>
        <v>30</v>
      </c>
      <c r="CF19" s="50">
        <f t="shared" si="50"/>
        <v>6.4935064935064939E-3</v>
      </c>
      <c r="CG19" s="42">
        <f>SUMIFS(RCCP!$IR$8:$IR$136,
RCCP!$A$8:$A$136,$A19,
RCCP!$C$8:$C$136,$B19
)+
(SUMIFS(RCCP!$IT$8:$IT$136,
RCCP!$A$8:$A$136,$A19,
RCCP!$C$8:$C$136,$B19)/5)</f>
        <v>30</v>
      </c>
      <c r="CH19" s="249">
        <f>SUMIFS(RCCP!$IR$8:$IR$136,
RCCP!$A$8:$A$136,$A19,
RCCP!$C$8:$C$136,$B19
)+
(SUMIFS(RCCP!$IT$8:$IT$136,
RCCP!$A$8:$A$136,$A19,
RCCP!$C$8:$C$136,$B19)/5)</f>
        <v>30</v>
      </c>
      <c r="CI19" s="50">
        <f t="shared" si="51"/>
        <v>6.4935064935064939E-3</v>
      </c>
      <c r="CJ19" s="42">
        <f>SUMIFS(RCCP!$IW$8:$IW$136,
RCCP!$A$8:$A$136,$A19,
RCCP!$C$8:$C$136,$B19
)+
(SUMIFS(RCCP!$JB$8:$JB$136,
RCCP!$A$8:$A$136,$A19,
RCCP!$C$8:$C$136,$B19)/4)</f>
        <v>486</v>
      </c>
      <c r="CK19" s="249">
        <f>SUMIFS(RCCP!$IW$8:$IW$136,
RCCP!$A$8:$A$136,$A19,
RCCP!$C$8:$C$136,$B19
)+
(SUMIFS(RCCP!$JB$8:$JB$136,
RCCP!$A$8:$A$136,$A19,
RCCP!$C$8:$C$136,$B19)/4)</f>
        <v>486</v>
      </c>
      <c r="CL19" s="50">
        <f t="shared" si="52"/>
        <v>0.12857142857142856</v>
      </c>
      <c r="CM19" s="42">
        <f>SUMIFS(RCCP!$IX$8:$IX$136,
RCCP!$A$8:$A$136,$A19,
RCCP!$C$8:$C$136,$B19
)+
(SUMIFS(RCCP!$JB$8:$JB$136,
RCCP!$A$8:$A$136,$A19,
RCCP!$C$8:$C$136,$B19)/4)</f>
        <v>486</v>
      </c>
      <c r="CN19" s="249">
        <f>SUMIFS(RCCP!$IX$8:$IX$136,
RCCP!$A$8:$A$136,$A19,
RCCP!$C$8:$C$136,$B19
)+
(SUMIFS(RCCP!$JB$8:$JB$136,
RCCP!$A$8:$A$136,$A19,
RCCP!$C$8:$C$136,$B19)/4)</f>
        <v>486</v>
      </c>
      <c r="CO19" s="50">
        <f t="shared" si="53"/>
        <v>8.9010989010989014E-2</v>
      </c>
      <c r="CP19" s="42">
        <f>SUMIFS(RCCP!$IY$8:$IY$136,
RCCP!$A$8:$A$136,$A19,
RCCP!$C$8:$C$136,$B19
)+
(SUMIFS(RCCP!$JB$8:$JB$136,
RCCP!$A$8:$A$136,$A19,
RCCP!$C$8:$C$136,$B19)/4)</f>
        <v>486</v>
      </c>
      <c r="CQ19" s="249">
        <f>SUMIFS(RCCP!$IY$8:$IY$136,
RCCP!$A$8:$A$136,$A19,
RCCP!$C$8:$C$136,$B19
)+
(SUMIFS(RCCP!$JB$8:$JB$136,
RCCP!$A$8:$A$136,$A19,
RCCP!$C$8:$C$136,$B19)/4)</f>
        <v>486</v>
      </c>
      <c r="CR19" s="50">
        <f t="shared" si="54"/>
        <v>8.9010989010989014E-2</v>
      </c>
      <c r="CS19" s="42">
        <f>SUMIFS(RCCP!$IZ$8:$IZ$136,
RCCP!$A$8:$A$136,$A19,
RCCP!$C$8:$C$136,$B19
)+
(SUMIFS(RCCP!$JB$8:$JB$136,
RCCP!$A$8:$A$136,$A19,
RCCP!$C$8:$C$136,$B19)/4)</f>
        <v>486</v>
      </c>
      <c r="CT19" s="249">
        <f>SUMIFS(RCCP!$IZ$8:$IZ$136,
RCCP!$A$8:$A$136,$A19,
RCCP!$C$8:$C$136,$B19
)+
(SUMIFS(RCCP!$JB$8:$JB$136,
RCCP!$A$8:$A$136,$A19,
RCCP!$C$8:$C$136,$B19)/4)</f>
        <v>486</v>
      </c>
      <c r="CU19" s="50">
        <f t="shared" si="55"/>
        <v>8.9010989010989014E-2</v>
      </c>
      <c r="CV19" s="42">
        <f>SUMIFS(RCCP!$JE$8:$JE$136,
RCCP!$A$8:$A$136,$A19,
RCCP!$C$8:$C$136,$B19
)+
(SUMIFS(RCCP!$JJ$8:$JJ$136,
RCCP!$A$8:$A$136,$A19,
RCCP!$C$8:$C$136,$B19)/4)</f>
        <v>0</v>
      </c>
      <c r="CW19" s="249">
        <f>SUMIFS(RCCP!$JE$8:$JE$136,
RCCP!$A$8:$A$136,$A19,
RCCP!$C$8:$C$136,$B19
)+
(SUMIFS(RCCP!$JJ$8:$JJ$136,
RCCP!$A$8:$A$136,$A19,
RCCP!$C$8:$C$136,$B19)/4)</f>
        <v>0</v>
      </c>
      <c r="CX19" s="50">
        <f t="shared" si="56"/>
        <v>0</v>
      </c>
      <c r="CY19" s="42">
        <f>SUMIFS(RCCP!$JF$8:$JF$136,
RCCP!$A$8:$A$136,$A19,
RCCP!$C$8:$C$136,$B19
)+
(SUMIFS(RCCP!$JJ$8:$JJ$136,
RCCP!$A$8:$A$136,$A19,
RCCP!$C$8:$C$136,$B19)/4)</f>
        <v>0</v>
      </c>
      <c r="CZ19" s="249">
        <f>SUMIFS(RCCP!$JF$8:$JF$136,
RCCP!$A$8:$A$136,$A19,
RCCP!$C$8:$C$136,$B19
)+
(SUMIFS(RCCP!$JJ$8:$JJ$136,
RCCP!$A$8:$A$136,$A19,
RCCP!$C$8:$C$136,$B19)/4)</f>
        <v>0</v>
      </c>
      <c r="DA19" s="50">
        <f t="shared" si="57"/>
        <v>0</v>
      </c>
      <c r="DB19" s="42">
        <f>SUMIFS(RCCP!$JG$8:$JG$136,
RCCP!$A$8:$A$136,$A19,
RCCP!$C$8:$C$136,$B19
)+
(SUMIFS(RCCP!$JJ$8:$JJ$136,
RCCP!$A$8:$A$136,$A19,
RCCP!$C$8:$C$136,$B19)/4)</f>
        <v>0</v>
      </c>
      <c r="DC19" s="249">
        <f>SUMIFS(RCCP!$JG$8:$JG$136,
RCCP!$A$8:$A$136,$A19,
RCCP!$C$8:$C$136,$B19
)+
(SUMIFS(RCCP!$JJ$8:$JJ$136,
RCCP!$A$8:$A$136,$A19,
RCCP!$C$8:$C$136,$B19)/4)</f>
        <v>0</v>
      </c>
      <c r="DD19" s="50">
        <f t="shared" si="58"/>
        <v>0</v>
      </c>
      <c r="DE19" s="42">
        <f>SUMIFS(RCCP!$JH$8:$JH$136,
RCCP!$A$8:$A$136,$A19,
RCCP!$C$8:$C$136,$B19
)+
(SUMIFS(RCCP!$JJ$8:$JJ$136,
RCCP!$A$8:$A$136,$A19,
RCCP!$C$8:$C$136,$B19)/4)</f>
        <v>0</v>
      </c>
      <c r="DF19" s="249">
        <f>SUMIFS(RCCP!$JH$8:$JH$136,
RCCP!$A$8:$A$136,$A19,
RCCP!$C$8:$C$136,$B19
)+
(SUMIFS(RCCP!$JJ$8:$JJ$136,
RCCP!$A$8:$A$136,$A19,
RCCP!$C$8:$C$136,$B19)/4)</f>
        <v>0</v>
      </c>
      <c r="DG19" s="50">
        <f t="shared" si="59"/>
        <v>0</v>
      </c>
    </row>
    <row r="20" spans="1:111" customFormat="1" ht="20.149999999999999" customHeight="1" x14ac:dyDescent="0.35">
      <c r="A20" s="38">
        <v>578</v>
      </c>
      <c r="B20" s="39" t="s">
        <v>40</v>
      </c>
      <c r="C20" s="39" t="s">
        <v>41</v>
      </c>
      <c r="D20" s="39">
        <v>100</v>
      </c>
      <c r="E20" s="39">
        <f t="shared" si="36"/>
        <v>5.5</v>
      </c>
      <c r="F20" s="39">
        <f t="shared" si="36"/>
        <v>7</v>
      </c>
      <c r="G20" s="39">
        <f>+G$16</f>
        <v>2</v>
      </c>
      <c r="H20" s="40">
        <f t="shared" si="23"/>
        <v>7700</v>
      </c>
      <c r="I20" s="41">
        <f t="shared" si="24"/>
        <v>1400</v>
      </c>
      <c r="J20" s="42">
        <f>SUMIFS('BLC Subcont'!$AE$7:$AE$9999,
'BLC Subcont'!$I$7:$I$9999,L$11,
'BLC Subcont'!$U$7:$U$9999,$A20,
'BLC Subcont'!$AA$7:$AA$9999,$B20,
'BLC Subcont'!$IV$7:$IV$9999,"IN HOUSE (MANUAL)")</f>
        <v>6168</v>
      </c>
      <c r="K20" s="43">
        <f>SUMIFS('BLC Subcont'!$CN$7:$CN$9999,
'BLC Subcont'!$I$7:$I$9999,L$11,
'BLC Subcont'!$U$7:$U$9999,$A20,
'BLC Subcont'!$AA$7:$AA$9999,$B20,
'BLC Subcont'!$IV$7:$IV$9999,"IN HOUSE (MANUAL)")</f>
        <v>0</v>
      </c>
      <c r="L20" s="57">
        <f t="shared" si="25"/>
        <v>0</v>
      </c>
      <c r="M20" s="42">
        <f>SUMIFS('BLC Subcont'!$AE$7:$AE$9999,
'BLC Subcont'!$I$7:$I$9999,O$11,
'BLC Subcont'!$U$7:$U$9999,$A20,
'BLC Subcont'!$AA$7:$AA$9999,$B20,
'BLC Subcont'!$IV$7:$IV$9999,"IN HOUSE (MANUAL)")</f>
        <v>7116</v>
      </c>
      <c r="N20" s="43">
        <f>SUMIFS('BLC Subcont'!$CN$7:$CN$9999,
'BLC Subcont'!$I$7:$I$9999,O$11,
'BLC Subcont'!$U$7:$U$9999,$A20,
'BLC Subcont'!$AA$7:$AA$9999,$B20,
'BLC Subcont'!$IV$7:$IV$9999,"IN HOUSE (MANUAL)")</f>
        <v>142</v>
      </c>
      <c r="O20" s="57">
        <f t="shared" si="25"/>
        <v>0</v>
      </c>
      <c r="P20" s="42">
        <f>SUMIFS('BLC Subcont'!$AE$7:$AE$9999,
'BLC Subcont'!$I$7:$I$9999,R$11,
'BLC Subcont'!$U$7:$U$9999,$A20,
'BLC Subcont'!$AA$7:$AA$9999,$B20,
'BLC Subcont'!$IV$7:$IV$9999,"IN HOUSE (MANUAL)")</f>
        <v>1776</v>
      </c>
      <c r="Q20" s="43">
        <f>SUMIFS('BLC Subcont'!$CN$7:$CN$9999,
'BLC Subcont'!$I$7:$I$9999,R$11,
'BLC Subcont'!$U$7:$U$9999,$A20,
'BLC Subcont'!$AA$7:$AA$9999,$B20,
'BLC Subcont'!$IV$7:$IV$9999,"IN HOUSE (MANUAL)")</f>
        <v>163</v>
      </c>
      <c r="R20" s="57">
        <f t="shared" si="4"/>
        <v>0</v>
      </c>
      <c r="S20" s="42">
        <f>SUMIFS('BLC Subcont'!$AE$7:$AE$9999,
'BLC Subcont'!$I$7:$I$9999,U$11,
'BLC Subcont'!$U$7:$U$9999,$A20,
'BLC Subcont'!$AA$7:$AA$9999,$B20,
'BLC Subcont'!$IV$7:$IV$9999,"IN HOUSE (MANUAL)")</f>
        <v>6408</v>
      </c>
      <c r="T20" s="43">
        <f>SUMIFS('BLC Subcont'!$CN$7:$CN$9999,
'BLC Subcont'!$I$7:$I$9999,U$11,
'BLC Subcont'!$U$7:$U$9999,$A20,
'BLC Subcont'!$AA$7:$AA$9999,$B20,
'BLC Subcont'!$IV$7:$IV$9999,"IN HOUSE (MANUAL)")</f>
        <v>2930.5</v>
      </c>
      <c r="U20" s="57">
        <f t="shared" si="5"/>
        <v>0.38058441558441558</v>
      </c>
      <c r="V20" s="47">
        <f t="shared" si="26"/>
        <v>21468</v>
      </c>
      <c r="W20" s="51">
        <f t="shared" si="27"/>
        <v>3235.5</v>
      </c>
      <c r="X20" s="52">
        <f t="shared" si="37"/>
        <v>0.42019480519480518</v>
      </c>
      <c r="Y20" s="47">
        <f>SUMIFS('BLC Subcont'!$AE$7:$AE$9999,
'BLC Subcont'!$I$7:$I$9999,AA$11,
'BLC Subcont'!$U$7:$U$9999,$A20,
'BLC Subcont'!$AA$7:$AA$9999,$B20,
'BLC Subcont'!$IV$7:$IV$9999,"IN HOUSE (MANUAL)")</f>
        <v>4566</v>
      </c>
      <c r="Z20" s="249">
        <f>SUMIFS('BLC Subcont'!$CN$7:$CN$9999,
'BLC Subcont'!$I$7:$I$9999,AA$11,
'BLC Subcont'!$U$7:$U$9999,$A20,
'BLC Subcont'!$AA$7:$AA$9999,$B20,
'BLC Subcont'!$IV$7:$IV$9999,"IN HOUSE (MANUAL)")</f>
        <v>4346.5</v>
      </c>
      <c r="AA20" s="49">
        <f t="shared" si="28"/>
        <v>0.56448051948051947</v>
      </c>
      <c r="AB20" s="42">
        <f>SUMIFS('BLC Subcont'!$AE$7:$AE$9999,
'BLC Subcont'!$I$7:$I$9999,AD$11,
'BLC Subcont'!$U$7:$U$9999,$A20,
'BLC Subcont'!$AA$7:$AA$9999,$B20,
'BLC Subcont'!$IV$7:$IV$9999,"IN HOUSE (MANUAL)")</f>
        <v>10626</v>
      </c>
      <c r="AC20" s="249">
        <f>SUMIFS('BLC Subcont'!$CN$7:$CN$9999,
'BLC Subcont'!$I$7:$I$9999,AD$11,
'BLC Subcont'!$U$7:$U$9999,$A20,
'BLC Subcont'!$AA$7:$AA$9999,$B20,
'BLC Subcont'!$IV$7:$IV$9999,"IN HOUSE (MANUAL)")</f>
        <v>10626</v>
      </c>
      <c r="AD20" s="50">
        <f t="shared" si="29"/>
        <v>1.38</v>
      </c>
      <c r="AE20" s="42">
        <f>SUMIFS('BLC Subcont'!$AE$7:$AE$9999,
'BLC Subcont'!$I$7:$I$9999,AG$11,
'BLC Subcont'!$U$7:$U$9999,$A20,
'BLC Subcont'!$AA$7:$AA$9999,$B20,
'BLC Subcont'!$IV$7:$IV$9999,"IN HOUSE (MANUAL)")</f>
        <v>5172</v>
      </c>
      <c r="AF20" s="249">
        <f>SUMIFS('BLC Subcont'!$CN$7:$CN$9999,
'BLC Subcont'!$I$7:$I$9999,AG$11,
'BLC Subcont'!$U$7:$U$9999,$A20,
'BLC Subcont'!$AA$7:$AA$9999,$B20,
'BLC Subcont'!$IV$7:$IV$9999,"IN HOUSE (MANUAL)")</f>
        <v>5172</v>
      </c>
      <c r="AG20" s="50">
        <f t="shared" si="30"/>
        <v>0.67168831168831167</v>
      </c>
      <c r="AH20" s="42">
        <f>SUMIFS('BLC Subcont'!$AE$7:$AE$9999,
'BLC Subcont'!$I$7:$I$9999,AJ$11,
'BLC Subcont'!$U$7:$U$9999,$A20,
'BLC Subcont'!$AA$7:$AA$9999,$B20,
'BLC Subcont'!$IV$7:$IV$9999,"IN HOUSE (MANUAL)")</f>
        <v>4386</v>
      </c>
      <c r="AI20" s="249">
        <f>SUMIFS('BLC Subcont'!$CN$7:$CN$9999,
'BLC Subcont'!$I$7:$I$9999,AJ$11,
'BLC Subcont'!$U$7:$U$9999,$A20,
'BLC Subcont'!$AA$7:$AA$9999,$B20,
'BLC Subcont'!$IV$7:$IV$9999,"IN HOUSE (MANUAL)")</f>
        <v>4386</v>
      </c>
      <c r="AJ20" s="50">
        <f t="shared" si="31"/>
        <v>0.56961038961038957</v>
      </c>
      <c r="AK20" s="42">
        <f>SUMIFS('BLC Subcont'!$AE$7:$AE$9999,
'BLC Subcont'!$I$7:$I$9999,AM$11,
'BLC Subcont'!$U$7:$U$9999,$A20,
'BLC Subcont'!$AA$7:$AA$9999,$B20,
'BLC Subcont'!$IV$7:$IV$9999,"IN HOUSE (MANUAL)")</f>
        <v>3576</v>
      </c>
      <c r="AL20" s="249">
        <f>SUMIFS('BLC Subcont'!$CN$7:$CN$9999,
'BLC Subcont'!$I$7:$I$9999,AM$11,
'BLC Subcont'!$U$7:$U$9999,$A20,
'BLC Subcont'!$AA$7:$AA$9999,$B20,
'BLC Subcont'!$IV$7:$IV$9999,"IN HOUSE (MANUAL)")</f>
        <v>3576</v>
      </c>
      <c r="AM20" s="50">
        <f t="shared" si="32"/>
        <v>0.46441558441558439</v>
      </c>
      <c r="AN20" s="42">
        <f>SUMIFS('BLC Subcont'!$AE$7:$AE$9999,
'BLC Subcont'!$I$7:$I$9999,AP$11,
'BLC Subcont'!$U$7:$U$9999,$A20,
'BLC Subcont'!$AA$7:$AA$9999,$B20,
'BLC Subcont'!$IV$7:$IV$9999,"IN HOUSE (MANUAL)")</f>
        <v>0</v>
      </c>
      <c r="AO20" s="249">
        <f>SUMIFS('BLC Subcont'!$CN$7:$CN$9999,
'BLC Subcont'!$I$7:$I$9999,AP$11,
'BLC Subcont'!$U$7:$U$9999,$A20,
'BLC Subcont'!$AA$7:$AA$9999,$B20,
'BLC Subcont'!$IV$7:$IV$9999,"IN HOUSE (MANUAL)")</f>
        <v>0</v>
      </c>
      <c r="AP20" s="50">
        <f t="shared" si="33"/>
        <v>0</v>
      </c>
      <c r="AQ20" s="42">
        <f>SUMIFS('BLC Subcont'!$AE$7:$AE$9999,
'BLC Subcont'!$I$7:$I$9999,AS$11,
'BLC Subcont'!$U$7:$U$9999,$A20,
'BLC Subcont'!$AA$7:$AA$9999,$B20,
'BLC Subcont'!$IV$7:$IV$9999,"IN HOUSE (MANUAL)")</f>
        <v>0</v>
      </c>
      <c r="AR20" s="48">
        <f>SUMIFS('BLC Subcont'!$CN$7:$CN$9999,
'BLC Subcont'!$I$7:$I$9999,AS$11,
'BLC Subcont'!$U$7:$U$9999,$A20,
'BLC Subcont'!$AA$7:$AA$9999,$B20,
'BLC Subcont'!$IV$7:$IV$9999,"IN HOUSE (MANUAL)")</f>
        <v>0</v>
      </c>
      <c r="AS20" s="50">
        <f t="shared" si="34"/>
        <v>0</v>
      </c>
      <c r="AT20" s="42">
        <f t="shared" si="35"/>
        <v>454.5</v>
      </c>
      <c r="AU20" s="249">
        <f t="shared" si="15"/>
        <v>454.5</v>
      </c>
      <c r="AV20" s="50">
        <f t="shared" si="38"/>
        <v>5.9025974025974023E-2</v>
      </c>
      <c r="AW20" s="47">
        <f>SUMIFS(RCCP!$HX$8:$HX$136,
RCCP!$A$8:$A$136,$A20,
RCCP!$C$8:$C$136,$B20
)+
(SUMIFS(RCCP!$IC$8:$IC$136,
RCCP!$A$8:$A$136,$A20,
RCCP!$C$8:$C$136,$B20)/4)</f>
        <v>454.5</v>
      </c>
      <c r="AX20" s="48">
        <f>SUMIFS(RCCP!$HX$8:$HX$136,
RCCP!$A$8:$A$136,$A20,
RCCP!$C$8:$C$136,$B20
)+
(SUMIFS(RCCP!$IC$8:$IC$136,
RCCP!$A$8:$A$136,$A20,
RCCP!$C$8:$C$136,$B20)/4)</f>
        <v>454.5</v>
      </c>
      <c r="AY20" s="49">
        <f t="shared" si="39"/>
        <v>5.9025974025974023E-2</v>
      </c>
      <c r="AZ20" s="42">
        <f>SUMIFS(RCCP!$HY$8:$HY$136,
RCCP!$A$8:$A$136,$A20,
RCCP!$C$8:$C$136,$B20
)+
(SUMIFS(RCCP!$IC$8:$IC$136,
RCCP!$A$8:$A$136,$A20,
RCCP!$C$8:$C$136,$B20)/4)</f>
        <v>454.5</v>
      </c>
      <c r="BA20" s="249">
        <f>SUMIFS(RCCP!$HY$8:$HY$136,
RCCP!$A$8:$A$136,$A20,
RCCP!$C$8:$C$136,$B20
)+
(SUMIFS(RCCP!$IC$8:$IC$136,
RCCP!$A$8:$A$136,$A20,
RCCP!$C$8:$C$136,$B20)/4)</f>
        <v>454.5</v>
      </c>
      <c r="BB20" s="50">
        <f t="shared" si="40"/>
        <v>5.9025974025974023E-2</v>
      </c>
      <c r="BC20" s="42">
        <f>SUMIFS(RCCP!$HZ$8:$HZ$136,
RCCP!$A$8:$A$136,$A20,
RCCP!$C$8:$C$136,$B20
)+
(SUMIFS(RCCP!$IC$8:$IC$136,
RCCP!$A$8:$A$136,$A20,
RCCP!$C$8:$C$136,$B20)/4)</f>
        <v>454.5</v>
      </c>
      <c r="BD20" s="249">
        <f>SUMIFS(RCCP!$HZ$8:$HZ$136,
RCCP!$A$8:$A$136,$A20,
RCCP!$C$8:$C$136,$B20
)+
(SUMIFS(RCCP!$IC$8:$IC$136,
RCCP!$A$8:$A$136,$A20,
RCCP!$C$8:$C$136,$B20)/4)</f>
        <v>454.5</v>
      </c>
      <c r="BE20" s="50">
        <f t="shared" si="41"/>
        <v>5.9025974025974023E-2</v>
      </c>
      <c r="BF20" s="42">
        <f>SUMIFS(RCCP!$IA$8:$IA$136,
RCCP!$A$8:$A$136,$A20,
RCCP!$C$8:$C$136,$B20
)+
(SUMIFS(RCCP!$IC$8:$IC$136,
RCCP!$A$8:$A$136,$A20,
RCCP!$C$8:$C$136,$B20)/4)</f>
        <v>4210.5</v>
      </c>
      <c r="BG20" s="249">
        <f>SUMIFS(RCCP!$IA$8:$IA$136,
RCCP!$A$8:$A$136,$A20,
RCCP!$C$8:$C$136,$B20
)+
(SUMIFS(RCCP!$IC$8:$IC$136,
RCCP!$A$8:$A$136,$A20,
RCCP!$C$8:$C$136,$B20)/4)</f>
        <v>4210.5</v>
      </c>
      <c r="BH20" s="50">
        <f t="shared" si="42"/>
        <v>0.54681818181818187</v>
      </c>
      <c r="BI20" s="42">
        <f>SUMIFS(RCCP!$IF$8:$IF$136,
RCCP!$A$8:$A$136,$A20,
RCCP!$C$8:$C$136,$B20
)+
(SUMIFS(RCCP!$IK$8:$IK$136,
RCCP!$A$8:$A$136,$A20,
RCCP!$C$8:$C$136,$B20)/4)</f>
        <v>780</v>
      </c>
      <c r="BJ20" s="249">
        <f>SUMIFS(RCCP!$IF$8:$IF$136,
RCCP!$A$8:$A$136,$A20,
RCCP!$C$8:$C$136,$B20
)+
(SUMIFS(RCCP!$IK$8:$IK$136,
RCCP!$A$8:$A$136,$A20,
RCCP!$C$8:$C$136,$B20)/4)</f>
        <v>780</v>
      </c>
      <c r="BK20" s="50">
        <f t="shared" si="43"/>
        <v>0.1012987012987013</v>
      </c>
      <c r="BL20" s="42">
        <f>SUMIFS(RCCP!$IG$8:$IG$136,
RCCP!$A$8:$A$136,$A20,
RCCP!$C$8:$C$136,$B20
)+
(SUMIFS(RCCP!$IK$8:$IK$136,
RCCP!$A$8:$A$136,$A20,
RCCP!$C$8:$C$136,$B20)/4)</f>
        <v>2568</v>
      </c>
      <c r="BM20" s="249">
        <f>SUMIFS(RCCP!$IG$8:$IG$136,
RCCP!$A$8:$A$136,$A20,
RCCP!$C$8:$C$136,$B20
)+
(SUMIFS(RCCP!$IK$8:$IK$136,
RCCP!$A$8:$A$136,$A20,
RCCP!$C$8:$C$136,$B20)/4)</f>
        <v>2568</v>
      </c>
      <c r="BN20" s="50">
        <f t="shared" si="44"/>
        <v>0.33350649350649353</v>
      </c>
      <c r="BO20" s="42">
        <f>SUMIFS(RCCP!$IH$8:$IH$136,
RCCP!$A$8:$A$136,$A20,
RCCP!$C$8:$C$136,$B20
)+
(SUMIFS(RCCP!$IK$8:$IK$136,
RCCP!$A$8:$A$136,$A20,
RCCP!$C$8:$C$136,$B20)/4)</f>
        <v>12</v>
      </c>
      <c r="BP20" s="249">
        <f>SUMIFS(RCCP!$IH$8:$IH$136,
RCCP!$A$8:$A$136,$A20,
RCCP!$C$8:$C$136,$B20
)+
(SUMIFS(RCCP!$IK$8:$IK$136,
RCCP!$A$8:$A$136,$A20,
RCCP!$C$8:$C$136,$B20)/4)</f>
        <v>12</v>
      </c>
      <c r="BQ20" s="50">
        <f t="shared" si="45"/>
        <v>1.5584415584415584E-3</v>
      </c>
      <c r="BR20" s="42">
        <f>SUMIFS(RCCP!$II$8:$II$136,
RCCP!$A$8:$A$136,$A20,
RCCP!$C$8:$C$136,$B20
)+
(SUMIFS(RCCP!$IK$8:$IK$136,
RCCP!$A$8:$A$136,$A20,
RCCP!$C$8:$C$136,$B20)/4)</f>
        <v>3312</v>
      </c>
      <c r="BS20" s="249">
        <f>SUMIFS(RCCP!$II$8:$II$136,
RCCP!$A$8:$A$136,$A20,
RCCP!$C$8:$C$136,$B20
)+
(SUMIFS(RCCP!$IK$8:$IK$136,
RCCP!$A$8:$A$136,$A20,
RCCP!$C$8:$C$136,$B20)/4)</f>
        <v>3312</v>
      </c>
      <c r="BT20" s="50">
        <f t="shared" si="46"/>
        <v>0.52571428571428569</v>
      </c>
      <c r="BU20" s="42">
        <f>SUMIFS(RCCP!$IN$8:$IN$136,
RCCP!$A$8:$A$136,$A20,
RCCP!$C$8:$C$136,$B20
)+
(SUMIFS(RCCP!$IT$8:$IT$136,
RCCP!$A$8:$A$136,$A20,
RCCP!$C$8:$C$136,$B20)/5)</f>
        <v>19.2</v>
      </c>
      <c r="BV20" s="249">
        <f>SUMIFS(RCCP!$IN$8:$IN$136,
RCCP!$A$8:$A$136,$A20,
RCCP!$C$8:$C$136,$B20
)+
(SUMIFS(RCCP!$IT$8:$IT$136,
RCCP!$A$8:$A$136,$A20,
RCCP!$C$8:$C$136,$B20)/5)</f>
        <v>19.2</v>
      </c>
      <c r="BW20" s="50">
        <f t="shared" si="47"/>
        <v>3.0476190476190477E-3</v>
      </c>
      <c r="BX20" s="42">
        <f>SUMIFS(RCCP!$IO$8:$IO$136,
RCCP!$A$8:$A$136,$A20,
RCCP!$C$8:$C$136,$B20
)+
(SUMIFS(RCCP!$IT$8:$IT$136,
RCCP!$A$8:$A$136,$A20,
RCCP!$C$8:$C$136,$B20)/5)</f>
        <v>19.2</v>
      </c>
      <c r="BY20" s="249">
        <f>SUMIFS(RCCP!$IO$8:$IO$136,
RCCP!$A$8:$A$136,$A20,
RCCP!$C$8:$C$136,$B20
)+
(SUMIFS(RCCP!$IT$8:$IT$136,
RCCP!$A$8:$A$136,$A20,
RCCP!$C$8:$C$136,$B20)/5)</f>
        <v>19.2</v>
      </c>
      <c r="BZ20" s="50">
        <f t="shared" si="48"/>
        <v>2.4935064935064934E-3</v>
      </c>
      <c r="CA20" s="42">
        <f>SUMIFS(RCCP!$IP$8:$IP$136,
RCCP!$A$8:$A$136,$A20,
RCCP!$C$8:$C$136,$B20
)+
(SUMIFS(RCCP!$IT$8:$IT$136,
RCCP!$A$8:$A$136,$A20,
RCCP!$C$8:$C$136,$B20)/5)</f>
        <v>19.2</v>
      </c>
      <c r="CB20" s="249">
        <f>SUMIFS(RCCP!$IP$8:$IP$136,
RCCP!$A$8:$A$136,$A20,
RCCP!$C$8:$C$136,$B20
)+
(SUMIFS(RCCP!$IT$8:$IT$136,
RCCP!$A$8:$A$136,$A20,
RCCP!$C$8:$C$136,$B20)/5)</f>
        <v>19.2</v>
      </c>
      <c r="CC20" s="50">
        <f t="shared" si="49"/>
        <v>2.4935064935064934E-3</v>
      </c>
      <c r="CD20" s="42">
        <f>SUMIFS(RCCP!$IQ$8:$IQ$136,
RCCP!$A$8:$A$136,$A20,
RCCP!$C$8:$C$136,$B20
)+
(SUMIFS(RCCP!$IT$8:$IT$136,
RCCP!$A$8:$A$136,$A20,
RCCP!$C$8:$C$136,$B20)/5)</f>
        <v>19.2</v>
      </c>
      <c r="CE20" s="249">
        <f>SUMIFS(RCCP!$IQ$8:$IQ$136,
RCCP!$A$8:$A$136,$A20,
RCCP!$C$8:$C$136,$B20
)+
(SUMIFS(RCCP!$IT$8:$IT$136,
RCCP!$A$8:$A$136,$A20,
RCCP!$C$8:$C$136,$B20)/5)</f>
        <v>19.2</v>
      </c>
      <c r="CF20" s="50">
        <f t="shared" si="50"/>
        <v>2.4935064935064934E-3</v>
      </c>
      <c r="CG20" s="42">
        <f>SUMIFS(RCCP!$IR$8:$IR$136,
RCCP!$A$8:$A$136,$A20,
RCCP!$C$8:$C$136,$B20
)+
(SUMIFS(RCCP!$IT$8:$IT$136,
RCCP!$A$8:$A$136,$A20,
RCCP!$C$8:$C$136,$B20)/5)</f>
        <v>19.2</v>
      </c>
      <c r="CH20" s="249">
        <f>SUMIFS(RCCP!$IR$8:$IR$136,
RCCP!$A$8:$A$136,$A20,
RCCP!$C$8:$C$136,$B20
)+
(SUMIFS(RCCP!$IT$8:$IT$136,
RCCP!$A$8:$A$136,$A20,
RCCP!$C$8:$C$136,$B20)/5)</f>
        <v>19.2</v>
      </c>
      <c r="CI20" s="50">
        <f t="shared" si="51"/>
        <v>2.4935064935064934E-3</v>
      </c>
      <c r="CJ20" s="42">
        <f>SUMIFS(RCCP!$IW$8:$IW$136,
RCCP!$A$8:$A$136,$A20,
RCCP!$C$8:$C$136,$B20
)+
(SUMIFS(RCCP!$JB$8:$JB$136,
RCCP!$A$8:$A$136,$A20,
RCCP!$C$8:$C$136,$B20)/4)</f>
        <v>841.5</v>
      </c>
      <c r="CK20" s="249">
        <f>SUMIFS(RCCP!$IW$8:$IW$136,
RCCP!$A$8:$A$136,$A20,
RCCP!$C$8:$C$136,$B20
)+
(SUMIFS(RCCP!$JB$8:$JB$136,
RCCP!$A$8:$A$136,$A20,
RCCP!$C$8:$C$136,$B20)/4)</f>
        <v>841.5</v>
      </c>
      <c r="CL20" s="50">
        <f t="shared" si="52"/>
        <v>0.13357142857142856</v>
      </c>
      <c r="CM20" s="42">
        <f>SUMIFS(RCCP!$IX$8:$IX$136,
RCCP!$A$8:$A$136,$A20,
RCCP!$C$8:$C$136,$B20
)+
(SUMIFS(RCCP!$JB$8:$JB$136,
RCCP!$A$8:$A$136,$A20,
RCCP!$C$8:$C$136,$B20)/4)</f>
        <v>841.5</v>
      </c>
      <c r="CN20" s="249">
        <f>SUMIFS(RCCP!$IX$8:$IX$136,
RCCP!$A$8:$A$136,$A20,
RCCP!$C$8:$C$136,$B20
)+
(SUMIFS(RCCP!$JB$8:$JB$136,
RCCP!$A$8:$A$136,$A20,
RCCP!$C$8:$C$136,$B20)/4)</f>
        <v>841.5</v>
      </c>
      <c r="CO20" s="50">
        <f t="shared" si="53"/>
        <v>9.2472527472527474E-2</v>
      </c>
      <c r="CP20" s="42">
        <f>SUMIFS(RCCP!$IY$8:$IY$136,
RCCP!$A$8:$A$136,$A20,
RCCP!$C$8:$C$136,$B20
)+
(SUMIFS(RCCP!$JB$8:$JB$136,
RCCP!$A$8:$A$136,$A20,
RCCP!$C$8:$C$136,$B20)/4)</f>
        <v>841.5</v>
      </c>
      <c r="CQ20" s="249">
        <f>SUMIFS(RCCP!$IY$8:$IY$136,
RCCP!$A$8:$A$136,$A20,
RCCP!$C$8:$C$136,$B20
)+
(SUMIFS(RCCP!$JB$8:$JB$136,
RCCP!$A$8:$A$136,$A20,
RCCP!$C$8:$C$136,$B20)/4)</f>
        <v>841.5</v>
      </c>
      <c r="CR20" s="50">
        <f t="shared" si="54"/>
        <v>9.2472527472527474E-2</v>
      </c>
      <c r="CS20" s="42">
        <f>SUMIFS(RCCP!$IZ$8:$IZ$136,
RCCP!$A$8:$A$136,$A20,
RCCP!$C$8:$C$136,$B20
)+
(SUMIFS(RCCP!$JB$8:$JB$136,
RCCP!$A$8:$A$136,$A20,
RCCP!$C$8:$C$136,$B20)/4)</f>
        <v>841.5</v>
      </c>
      <c r="CT20" s="249">
        <f>SUMIFS(RCCP!$IZ$8:$IZ$136,
RCCP!$A$8:$A$136,$A20,
RCCP!$C$8:$C$136,$B20
)+
(SUMIFS(RCCP!$JB$8:$JB$136,
RCCP!$A$8:$A$136,$A20,
RCCP!$C$8:$C$136,$B20)/4)</f>
        <v>841.5</v>
      </c>
      <c r="CU20" s="50">
        <f t="shared" si="55"/>
        <v>9.2472527472527474E-2</v>
      </c>
      <c r="CV20" s="42">
        <f>SUMIFS(RCCP!$JE$8:$JE$136,
RCCP!$A$8:$A$136,$A20,
RCCP!$C$8:$C$136,$B20
)+
(SUMIFS(RCCP!$JJ$8:$JJ$136,
RCCP!$A$8:$A$136,$A20,
RCCP!$C$8:$C$136,$B20)/4)</f>
        <v>2854.5</v>
      </c>
      <c r="CW20" s="249">
        <f>SUMIFS(RCCP!$JE$8:$JE$136,
RCCP!$A$8:$A$136,$A20,
RCCP!$C$8:$C$136,$B20
)+
(SUMIFS(RCCP!$JJ$8:$JJ$136,
RCCP!$A$8:$A$136,$A20,
RCCP!$C$8:$C$136,$B20)/4)</f>
        <v>2854.5</v>
      </c>
      <c r="CX20" s="50">
        <f t="shared" si="56"/>
        <v>0.37071428571428572</v>
      </c>
      <c r="CY20" s="42">
        <f>SUMIFS(RCCP!$JF$8:$JF$136,
RCCP!$A$8:$A$136,$A20,
RCCP!$C$8:$C$136,$B20
)+
(SUMIFS(RCCP!$JJ$8:$JJ$136,
RCCP!$A$8:$A$136,$A20,
RCCP!$C$8:$C$136,$B20)/4)</f>
        <v>2854.5</v>
      </c>
      <c r="CZ20" s="249">
        <f>SUMIFS(RCCP!$JF$8:$JF$136,
RCCP!$A$8:$A$136,$A20,
RCCP!$C$8:$C$136,$B20
)+
(SUMIFS(RCCP!$JJ$8:$JJ$136,
RCCP!$A$8:$A$136,$A20,
RCCP!$C$8:$C$136,$B20)/4)</f>
        <v>2854.5</v>
      </c>
      <c r="DA20" s="50">
        <f t="shared" si="57"/>
        <v>0.37071428571428572</v>
      </c>
      <c r="DB20" s="42">
        <f>SUMIFS(RCCP!$JG$8:$JG$136,
RCCP!$A$8:$A$136,$A20,
RCCP!$C$8:$C$136,$B20
)+
(SUMIFS(RCCP!$JJ$8:$JJ$136,
RCCP!$A$8:$A$136,$A20,
RCCP!$C$8:$C$136,$B20)/4)</f>
        <v>2854.5</v>
      </c>
      <c r="DC20" s="249">
        <f>SUMIFS(RCCP!$JG$8:$JG$136,
RCCP!$A$8:$A$136,$A20,
RCCP!$C$8:$C$136,$B20
)+
(SUMIFS(RCCP!$JJ$8:$JJ$136,
RCCP!$A$8:$A$136,$A20,
RCCP!$C$8:$C$136,$B20)/4)</f>
        <v>2854.5</v>
      </c>
      <c r="DD20" s="50">
        <f t="shared" si="58"/>
        <v>0.45309523809523811</v>
      </c>
      <c r="DE20" s="42">
        <f>SUMIFS(RCCP!$JH$8:$JH$136,
RCCP!$A$8:$A$136,$A20,
RCCP!$C$8:$C$136,$B20
)+
(SUMIFS(RCCP!$JJ$8:$JJ$136,
RCCP!$A$8:$A$136,$A20,
RCCP!$C$8:$C$136,$B20)/4)</f>
        <v>2854.5</v>
      </c>
      <c r="DF20" s="249">
        <f>SUMIFS(RCCP!$JH$8:$JH$136,
RCCP!$A$8:$A$136,$A20,
RCCP!$C$8:$C$136,$B20
)+
(SUMIFS(RCCP!$JJ$8:$JJ$136,
RCCP!$A$8:$A$136,$A20,
RCCP!$C$8:$C$136,$B20)/4)</f>
        <v>2854.5</v>
      </c>
      <c r="DG20" s="50">
        <f t="shared" si="59"/>
        <v>0.37071428571428572</v>
      </c>
    </row>
    <row r="21" spans="1:111" ht="20.149999999999999" customHeight="1" x14ac:dyDescent="0.35">
      <c r="A21" s="62">
        <v>578</v>
      </c>
      <c r="B21" s="39" t="s">
        <v>45</v>
      </c>
      <c r="C21" s="39" t="s">
        <v>41</v>
      </c>
      <c r="D21" s="39">
        <v>100</v>
      </c>
      <c r="E21" s="39">
        <f t="shared" si="36"/>
        <v>5.5</v>
      </c>
      <c r="F21" s="39">
        <f t="shared" si="36"/>
        <v>7</v>
      </c>
      <c r="G21" s="39">
        <f>+G$16</f>
        <v>2</v>
      </c>
      <c r="H21" s="40">
        <f t="shared" si="23"/>
        <v>7700</v>
      </c>
      <c r="I21" s="41">
        <f t="shared" si="24"/>
        <v>1400</v>
      </c>
      <c r="J21" s="42">
        <f>SUMIFS('BLC Subcont'!$AE$7:$AE$9999,
'BLC Subcont'!$I$7:$I$9999,L$11,
'BLC Subcont'!$U$7:$U$9999,$A21,
'BLC Subcont'!$AA$7:$AA$9999,$B21,
'BLC Subcont'!$IV$7:$IV$9999,"IN HOUSE (MANUAL)")</f>
        <v>11322</v>
      </c>
      <c r="K21" s="43">
        <f>SUMIFS('BLC Subcont'!$CN$7:$CN$9999,
'BLC Subcont'!$I$7:$I$9999,L$11,
'BLC Subcont'!$U$7:$U$9999,$A21,
'BLC Subcont'!$AA$7:$AA$9999,$B21,
'BLC Subcont'!$IV$7:$IV$9999,"IN HOUSE (MANUAL)")</f>
        <v>0</v>
      </c>
      <c r="L21" s="57">
        <f t="shared" si="25"/>
        <v>0</v>
      </c>
      <c r="M21" s="42">
        <f>SUMIFS('BLC Subcont'!$AE$7:$AE$9999,
'BLC Subcont'!$I$7:$I$9999,O$11,
'BLC Subcont'!$U$7:$U$9999,$A21,
'BLC Subcont'!$AA$7:$AA$9999,$B21,
'BLC Subcont'!$IV$7:$IV$9999,"IN HOUSE (MANUAL)")</f>
        <v>9408</v>
      </c>
      <c r="N21" s="43">
        <f>SUMIFS('BLC Subcont'!$CN$7:$CN$9999,
'BLC Subcont'!$I$7:$I$9999,O$11,
'BLC Subcont'!$U$7:$U$9999,$A21,
'BLC Subcont'!$AA$7:$AA$9999,$B21,
'BLC Subcont'!$IV$7:$IV$9999,"IN HOUSE (MANUAL)")</f>
        <v>322.5</v>
      </c>
      <c r="O21" s="57">
        <f t="shared" si="25"/>
        <v>0</v>
      </c>
      <c r="P21" s="42">
        <f>SUMIFS('BLC Subcont'!$AE$7:$AE$9999,
'BLC Subcont'!$I$7:$I$9999,R$11,
'BLC Subcont'!$U$7:$U$9999,$A21,
'BLC Subcont'!$AA$7:$AA$9999,$B21,
'BLC Subcont'!$IV$7:$IV$9999,"IN HOUSE (MANUAL)")</f>
        <v>12552</v>
      </c>
      <c r="Q21" s="43">
        <f>SUMIFS('BLC Subcont'!$CN$7:$CN$9999,
'BLC Subcont'!$I$7:$I$9999,R$11,
'BLC Subcont'!$U$7:$U$9999,$A21,
'BLC Subcont'!$AA$7:$AA$9999,$B21,
'BLC Subcont'!$IV$7:$IV$9999,"IN HOUSE (MANUAL)")</f>
        <v>1349.5</v>
      </c>
      <c r="R21" s="57">
        <f t="shared" si="4"/>
        <v>0</v>
      </c>
      <c r="S21" s="42">
        <f>SUMIFS('BLC Subcont'!$AE$7:$AE$9999,
'BLC Subcont'!$I$7:$I$9999,U$11,
'BLC Subcont'!$U$7:$U$9999,$A21,
'BLC Subcont'!$AA$7:$AA$9999,$B21,
'BLC Subcont'!$IV$7:$IV$9999,"IN HOUSE (MANUAL)")</f>
        <v>8670</v>
      </c>
      <c r="T21" s="43">
        <f>SUMIFS('BLC Subcont'!$CN$7:$CN$9999,
'BLC Subcont'!$I$7:$I$9999,U$11,
'BLC Subcont'!$U$7:$U$9999,$A21,
'BLC Subcont'!$AA$7:$AA$9999,$B21,
'BLC Subcont'!$IV$7:$IV$9999,"IN HOUSE (MANUAL)")</f>
        <v>2455</v>
      </c>
      <c r="U21" s="57">
        <f t="shared" si="5"/>
        <v>0.31883116883116885</v>
      </c>
      <c r="V21" s="47">
        <f t="shared" si="26"/>
        <v>41952</v>
      </c>
      <c r="W21" s="51">
        <f t="shared" si="27"/>
        <v>4127</v>
      </c>
      <c r="X21" s="52">
        <f t="shared" si="37"/>
        <v>0.53597402597402599</v>
      </c>
      <c r="Y21" s="47">
        <f>SUMIFS('BLC Subcont'!$AE$7:$AE$9999,
'BLC Subcont'!$I$7:$I$9999,AA$11,
'BLC Subcont'!$U$7:$U$9999,$A21,
'BLC Subcont'!$AA$7:$AA$9999,$B21,
'BLC Subcont'!$IV$7:$IV$9999,"IN HOUSE (MANUAL)")</f>
        <v>0</v>
      </c>
      <c r="Z21" s="249">
        <f>SUMIFS('BLC Subcont'!$CN$7:$CN$9999,
'BLC Subcont'!$I$7:$I$9999,AA$11,
'BLC Subcont'!$U$7:$U$9999,$A21,
'BLC Subcont'!$AA$7:$AA$9999,$B21,
'BLC Subcont'!$IV$7:$IV$9999,"IN HOUSE (MANUAL)")</f>
        <v>0</v>
      </c>
      <c r="AA21" s="49">
        <f t="shared" si="28"/>
        <v>0</v>
      </c>
      <c r="AB21" s="42">
        <f>SUMIFS('BLC Subcont'!$AE$7:$AE$9999,
'BLC Subcont'!$I$7:$I$9999,AD$11,
'BLC Subcont'!$U$7:$U$9999,$A21,
'BLC Subcont'!$AA$7:$AA$9999,$B21,
'BLC Subcont'!$IV$7:$IV$9999,"IN HOUSE (MANUAL)")</f>
        <v>2124</v>
      </c>
      <c r="AC21" s="249">
        <f>SUMIFS('BLC Subcont'!$CN$7:$CN$9999,
'BLC Subcont'!$I$7:$I$9999,AD$11,
'BLC Subcont'!$U$7:$U$9999,$A21,
'BLC Subcont'!$AA$7:$AA$9999,$B21,
'BLC Subcont'!$IV$7:$IV$9999,"IN HOUSE (MANUAL)")</f>
        <v>2124</v>
      </c>
      <c r="AD21" s="50">
        <f t="shared" si="29"/>
        <v>0.27584415584415584</v>
      </c>
      <c r="AE21" s="42">
        <f>SUMIFS('BLC Subcont'!$AE$7:$AE$9999,
'BLC Subcont'!$I$7:$I$9999,AG$11,
'BLC Subcont'!$U$7:$U$9999,$A21,
'BLC Subcont'!$AA$7:$AA$9999,$B21,
'BLC Subcont'!$IV$7:$IV$9999,"IN HOUSE (MANUAL)")</f>
        <v>3744</v>
      </c>
      <c r="AF21" s="249">
        <f>SUMIFS('BLC Subcont'!$CN$7:$CN$9999,
'BLC Subcont'!$I$7:$I$9999,AG$11,
'BLC Subcont'!$U$7:$U$9999,$A21,
'BLC Subcont'!$AA$7:$AA$9999,$B21,
'BLC Subcont'!$IV$7:$IV$9999,"IN HOUSE (MANUAL)")</f>
        <v>3744</v>
      </c>
      <c r="AG21" s="50">
        <f t="shared" si="30"/>
        <v>0.48623376623376624</v>
      </c>
      <c r="AH21" s="42">
        <f>SUMIFS('BLC Subcont'!$AE$7:$AE$9999,
'BLC Subcont'!$I$7:$I$9999,AJ$11,
'BLC Subcont'!$U$7:$U$9999,$A21,
'BLC Subcont'!$AA$7:$AA$9999,$B21,
'BLC Subcont'!$IV$7:$IV$9999,"IN HOUSE (MANUAL)")</f>
        <v>3924</v>
      </c>
      <c r="AI21" s="249">
        <f>SUMIFS('BLC Subcont'!$CN$7:$CN$9999,
'BLC Subcont'!$I$7:$I$9999,AJ$11,
'BLC Subcont'!$U$7:$U$9999,$A21,
'BLC Subcont'!$AA$7:$AA$9999,$B21,
'BLC Subcont'!$IV$7:$IV$9999,"IN HOUSE (MANUAL)")</f>
        <v>3924</v>
      </c>
      <c r="AJ21" s="50">
        <f t="shared" si="31"/>
        <v>0.50961038961038962</v>
      </c>
      <c r="AK21" s="42">
        <f>SUMIFS('BLC Subcont'!$AE$7:$AE$9999,
'BLC Subcont'!$I$7:$I$9999,AM$11,
'BLC Subcont'!$U$7:$U$9999,$A21,
'BLC Subcont'!$AA$7:$AA$9999,$B21,
'BLC Subcont'!$IV$7:$IV$9999,"IN HOUSE (MANUAL)")</f>
        <v>3234</v>
      </c>
      <c r="AL21" s="249">
        <f>SUMIFS('BLC Subcont'!$CN$7:$CN$9999,
'BLC Subcont'!$I$7:$I$9999,AM$11,
'BLC Subcont'!$U$7:$U$9999,$A21,
'BLC Subcont'!$AA$7:$AA$9999,$B21,
'BLC Subcont'!$IV$7:$IV$9999,"IN HOUSE (MANUAL)")</f>
        <v>3234</v>
      </c>
      <c r="AM21" s="50">
        <f t="shared" si="32"/>
        <v>0.42</v>
      </c>
      <c r="AN21" s="42">
        <f>SUMIFS('BLC Subcont'!$AE$7:$AE$9999,
'BLC Subcont'!$I$7:$I$9999,AP$11,
'BLC Subcont'!$U$7:$U$9999,$A21,
'BLC Subcont'!$AA$7:$AA$9999,$B21,
'BLC Subcont'!$IV$7:$IV$9999,"IN HOUSE (MANUAL)")</f>
        <v>4320</v>
      </c>
      <c r="AO21" s="249">
        <f>SUMIFS('BLC Subcont'!$CN$7:$CN$9999,
'BLC Subcont'!$I$7:$I$9999,AP$11,
'BLC Subcont'!$U$7:$U$9999,$A21,
'BLC Subcont'!$AA$7:$AA$9999,$B21,
'BLC Subcont'!$IV$7:$IV$9999,"IN HOUSE (MANUAL)")</f>
        <v>4320</v>
      </c>
      <c r="AP21" s="50">
        <f t="shared" si="33"/>
        <v>0.561038961038961</v>
      </c>
      <c r="AQ21" s="42">
        <f>SUMIFS('BLC Subcont'!$AE$7:$AE$9999,
'BLC Subcont'!$I$7:$I$9999,AS$11,
'BLC Subcont'!$U$7:$U$9999,$A21,
'BLC Subcont'!$AA$7:$AA$9999,$B21,
'BLC Subcont'!$IV$7:$IV$9999,"IN HOUSE (MANUAL)")</f>
        <v>0</v>
      </c>
      <c r="AR21" s="48">
        <f>SUMIFS('BLC Subcont'!$CN$7:$CN$9999,
'BLC Subcont'!$I$7:$I$9999,AS$11,
'BLC Subcont'!$U$7:$U$9999,$A21,
'BLC Subcont'!$AA$7:$AA$9999,$B21,
'BLC Subcont'!$IV$7:$IV$9999,"IN HOUSE (MANUAL)")</f>
        <v>0</v>
      </c>
      <c r="AS21" s="50">
        <f t="shared" si="34"/>
        <v>0</v>
      </c>
      <c r="AT21" s="42">
        <f t="shared" si="35"/>
        <v>4686</v>
      </c>
      <c r="AU21" s="249">
        <f t="shared" si="15"/>
        <v>4686</v>
      </c>
      <c r="AV21" s="50">
        <f>IFERROR(AU21/($I21*AV$12),0)</f>
        <v>0.60857142857142854</v>
      </c>
      <c r="AW21" s="47">
        <f>SUMIFS(RCCP!$HX$8:$HX$136,
RCCP!$A$8:$A$136,$A21,
RCCP!$C$8:$C$136,$B21
)+
(SUMIFS(RCCP!$IC$8:$IC$136,
RCCP!$A$8:$A$136,$A21,
RCCP!$C$8:$C$136,$B21)/4)</f>
        <v>366</v>
      </c>
      <c r="AX21" s="48">
        <f>SUMIFS(RCCP!$HX$8:$HX$136,
RCCP!$A$8:$A$136,$A21,
RCCP!$C$8:$C$136,$B21
)+
(SUMIFS(RCCP!$IC$8:$IC$136,
RCCP!$A$8:$A$136,$A21,
RCCP!$C$8:$C$136,$B21)/4)</f>
        <v>366</v>
      </c>
      <c r="AY21" s="49">
        <f t="shared" si="39"/>
        <v>4.753246753246753E-2</v>
      </c>
      <c r="AZ21" s="42">
        <f>SUMIFS(RCCP!$HY$8:$HY$136,
RCCP!$A$8:$A$136,$A21,
RCCP!$C$8:$C$136,$B21
)+
(SUMIFS(RCCP!$IC$8:$IC$136,
RCCP!$A$8:$A$136,$A21,
RCCP!$C$8:$C$136,$B21)/4)</f>
        <v>0</v>
      </c>
      <c r="BA21" s="249">
        <f>SUMIFS(RCCP!$HY$8:$HY$136,
RCCP!$A$8:$A$136,$A21,
RCCP!$C$8:$C$136,$B21
)+
(SUMIFS(RCCP!$IC$8:$IC$136,
RCCP!$A$8:$A$136,$A21,
RCCP!$C$8:$C$136,$B21)/4)</f>
        <v>0</v>
      </c>
      <c r="BB21" s="50">
        <f t="shared" si="40"/>
        <v>0</v>
      </c>
      <c r="BC21" s="42">
        <f>SUMIFS(RCCP!$HZ$8:$HZ$136,
RCCP!$A$8:$A$136,$A21,
RCCP!$C$8:$C$136,$B21
)+
(SUMIFS(RCCP!$IC$8:$IC$136,
RCCP!$A$8:$A$136,$A21,
RCCP!$C$8:$C$136,$B21)/4)</f>
        <v>2442</v>
      </c>
      <c r="BD21" s="249">
        <f>SUMIFS(RCCP!$HZ$8:$HZ$136,
RCCP!$A$8:$A$136,$A21,
RCCP!$C$8:$C$136,$B21
)+
(SUMIFS(RCCP!$IC$8:$IC$136,
RCCP!$A$8:$A$136,$A21,
RCCP!$C$8:$C$136,$B21)/4)</f>
        <v>2442</v>
      </c>
      <c r="BE21" s="50">
        <f t="shared" si="41"/>
        <v>0.31714285714285712</v>
      </c>
      <c r="BF21" s="42">
        <f>SUMIFS(RCCP!$IA$8:$IA$136,
RCCP!$A$8:$A$136,$A21,
RCCP!$C$8:$C$136,$B21
)+
(SUMIFS(RCCP!$IC$8:$IC$136,
RCCP!$A$8:$A$136,$A21,
RCCP!$C$8:$C$136,$B21)/4)</f>
        <v>6348</v>
      </c>
      <c r="BG21" s="249">
        <f>SUMIFS(RCCP!$IA$8:$IA$136,
RCCP!$A$8:$A$136,$A21,
RCCP!$C$8:$C$136,$B21
)+
(SUMIFS(RCCP!$IC$8:$IC$136,
RCCP!$A$8:$A$136,$A21,
RCCP!$C$8:$C$136,$B21)/4)</f>
        <v>6348</v>
      </c>
      <c r="BH21" s="50">
        <f t="shared" si="42"/>
        <v>0.82441558441558438</v>
      </c>
      <c r="BI21" s="42">
        <f>SUMIFS(RCCP!$IF$8:$IF$136,
RCCP!$A$8:$A$136,$A21,
RCCP!$C$8:$C$136,$B21
)+
(SUMIFS(RCCP!$IK$8:$IK$136,
RCCP!$A$8:$A$136,$A21,
RCCP!$C$8:$C$136,$B21)/4)</f>
        <v>15</v>
      </c>
      <c r="BJ21" s="249">
        <f>SUMIFS(RCCP!$IF$8:$IF$136,
RCCP!$A$8:$A$136,$A21,
RCCP!$C$8:$C$136,$B21
)+
(SUMIFS(RCCP!$IK$8:$IK$136,
RCCP!$A$8:$A$136,$A21,
RCCP!$C$8:$C$136,$B21)/4)</f>
        <v>15</v>
      </c>
      <c r="BK21" s="50">
        <f t="shared" si="43"/>
        <v>1.9480519480519481E-3</v>
      </c>
      <c r="BL21" s="42">
        <f>SUMIFS(RCCP!$IG$8:$IG$136,
RCCP!$A$8:$A$136,$A21,
RCCP!$C$8:$C$136,$B21
)+
(SUMIFS(RCCP!$IK$8:$IK$136,
RCCP!$A$8:$A$136,$A21,
RCCP!$C$8:$C$136,$B21)/4)</f>
        <v>1239</v>
      </c>
      <c r="BM21" s="249">
        <f>SUMIFS(RCCP!$IG$8:$IG$136,
RCCP!$A$8:$A$136,$A21,
RCCP!$C$8:$C$136,$B21
)+
(SUMIFS(RCCP!$IK$8:$IK$136,
RCCP!$A$8:$A$136,$A21,
RCCP!$C$8:$C$136,$B21)/4)</f>
        <v>1239</v>
      </c>
      <c r="BN21" s="50">
        <f t="shared" si="44"/>
        <v>0.16090909090909092</v>
      </c>
      <c r="BO21" s="42">
        <f>SUMIFS(RCCP!$IH$8:$IH$136,
RCCP!$A$8:$A$136,$A21,
RCCP!$C$8:$C$136,$B21
)+
(SUMIFS(RCCP!$IK$8:$IK$136,
RCCP!$A$8:$A$136,$A21,
RCCP!$C$8:$C$136,$B21)/4)</f>
        <v>15</v>
      </c>
      <c r="BP21" s="249">
        <f>SUMIFS(RCCP!$IH$8:$IH$136,
RCCP!$A$8:$A$136,$A21,
RCCP!$C$8:$C$136,$B21
)+
(SUMIFS(RCCP!$IK$8:$IK$136,
RCCP!$A$8:$A$136,$A21,
RCCP!$C$8:$C$136,$B21)/4)</f>
        <v>15</v>
      </c>
      <c r="BQ21" s="50">
        <f t="shared" si="45"/>
        <v>1.9480519480519481E-3</v>
      </c>
      <c r="BR21" s="42">
        <f>SUMIFS(RCCP!$II$8:$II$136,
RCCP!$A$8:$A$136,$A21,
RCCP!$C$8:$C$136,$B21
)+
(SUMIFS(RCCP!$IK$8:$IK$136,
RCCP!$A$8:$A$136,$A21,
RCCP!$C$8:$C$136,$B21)/4)</f>
        <v>1215</v>
      </c>
      <c r="BS21" s="249">
        <f>SUMIFS(RCCP!$II$8:$II$136,
RCCP!$A$8:$A$136,$A21,
RCCP!$C$8:$C$136,$B21
)+
(SUMIFS(RCCP!$IK$8:$IK$136,
RCCP!$A$8:$A$136,$A21,
RCCP!$C$8:$C$136,$B21)/4)</f>
        <v>1215</v>
      </c>
      <c r="BT21" s="50">
        <f t="shared" si="46"/>
        <v>0.19285714285714287</v>
      </c>
      <c r="BU21" s="42">
        <f>SUMIFS(RCCP!$IN$8:$IN$136,
RCCP!$A$8:$A$136,$A21,
RCCP!$C$8:$C$136,$B21
)+
(SUMIFS(RCCP!$IT$8:$IT$136,
RCCP!$A$8:$A$136,$A21,
RCCP!$C$8:$C$136,$B21)/5)</f>
        <v>27127.200000000001</v>
      </c>
      <c r="BV21" s="249">
        <f>SUMIFS(RCCP!$IN$8:$IN$136,
RCCP!$A$8:$A$136,$A21,
RCCP!$C$8:$C$136,$B21
)+
(SUMIFS(RCCP!$IT$8:$IT$136,
RCCP!$A$8:$A$136,$A21,
RCCP!$C$8:$C$136,$B21)/5)</f>
        <v>27127.200000000001</v>
      </c>
      <c r="BW21" s="50">
        <f t="shared" si="47"/>
        <v>4.3059047619047623</v>
      </c>
      <c r="BX21" s="42">
        <f>SUMIFS(RCCP!$IO$8:$IO$136,
RCCP!$A$8:$A$136,$A21,
RCCP!$C$8:$C$136,$B21
)+
(SUMIFS(RCCP!$IT$8:$IT$136,
RCCP!$A$8:$A$136,$A21,
RCCP!$C$8:$C$136,$B21)/5)</f>
        <v>5113.2</v>
      </c>
      <c r="BY21" s="249">
        <f>SUMIFS(RCCP!$IO$8:$IO$136,
RCCP!$A$8:$A$136,$A21,
RCCP!$C$8:$C$136,$B21
)+
(SUMIFS(RCCP!$IT$8:$IT$136,
RCCP!$A$8:$A$136,$A21,
RCCP!$C$8:$C$136,$B21)/5)</f>
        <v>5113.2</v>
      </c>
      <c r="BZ21" s="50">
        <f t="shared" si="48"/>
        <v>0.664051948051948</v>
      </c>
      <c r="CA21" s="42">
        <f>SUMIFS(RCCP!$IP$8:$IP$136,
RCCP!$A$8:$A$136,$A21,
RCCP!$C$8:$C$136,$B21
)+
(SUMIFS(RCCP!$IT$8:$IT$136,
RCCP!$A$8:$A$136,$A21,
RCCP!$C$8:$C$136,$B21)/5)</f>
        <v>4603.2</v>
      </c>
      <c r="CB21" s="249">
        <f>SUMIFS(RCCP!$IP$8:$IP$136,
RCCP!$A$8:$A$136,$A21,
RCCP!$C$8:$C$136,$B21
)+
(SUMIFS(RCCP!$IT$8:$IT$136,
RCCP!$A$8:$A$136,$A21,
RCCP!$C$8:$C$136,$B21)/5)</f>
        <v>4603.2</v>
      </c>
      <c r="CC21" s="50">
        <f t="shared" si="49"/>
        <v>0.5978181818181818</v>
      </c>
      <c r="CD21" s="42">
        <f>SUMIFS(RCCP!$IQ$8:$IQ$136,
RCCP!$A$8:$A$136,$A21,
RCCP!$C$8:$C$136,$B21
)+
(SUMIFS(RCCP!$IT$8:$IT$136,
RCCP!$A$8:$A$136,$A21,
RCCP!$C$8:$C$136,$B21)/5)</f>
        <v>4603.2</v>
      </c>
      <c r="CE21" s="249">
        <f>SUMIFS(RCCP!$IQ$8:$IQ$136,
RCCP!$A$8:$A$136,$A21,
RCCP!$C$8:$C$136,$B21
)+
(SUMIFS(RCCP!$IT$8:$IT$136,
RCCP!$A$8:$A$136,$A21,
RCCP!$C$8:$C$136,$B21)/5)</f>
        <v>4603.2</v>
      </c>
      <c r="CF21" s="50">
        <f t="shared" si="50"/>
        <v>0.5978181818181818</v>
      </c>
      <c r="CG21" s="42">
        <f>SUMIFS(RCCP!$IR$8:$IR$136,
RCCP!$A$8:$A$136,$A21,
RCCP!$C$8:$C$136,$B21
)+
(SUMIFS(RCCP!$IT$8:$IT$136,
RCCP!$A$8:$A$136,$A21,
RCCP!$C$8:$C$136,$B21)/5)</f>
        <v>4603.2</v>
      </c>
      <c r="CH21" s="249">
        <f>SUMIFS(RCCP!$IR$8:$IR$136,
RCCP!$A$8:$A$136,$A21,
RCCP!$C$8:$C$136,$B21
)+
(SUMIFS(RCCP!$IT$8:$IT$136,
RCCP!$A$8:$A$136,$A21,
RCCP!$C$8:$C$136,$B21)/5)</f>
        <v>4603.2</v>
      </c>
      <c r="CI21" s="50">
        <f t="shared" si="51"/>
        <v>0.5978181818181818</v>
      </c>
      <c r="CJ21" s="42">
        <f>SUMIFS(RCCP!$IW$8:$IW$136,
RCCP!$A$8:$A$136,$A21,
RCCP!$C$8:$C$136,$B21
)+
(SUMIFS(RCCP!$JB$8:$JB$136,
RCCP!$A$8:$A$136,$A21,
RCCP!$C$8:$C$136,$B21)/4)</f>
        <v>3522</v>
      </c>
      <c r="CK21" s="249">
        <f>SUMIFS(RCCP!$IW$8:$IW$136,
RCCP!$A$8:$A$136,$A21,
RCCP!$C$8:$C$136,$B21
)+
(SUMIFS(RCCP!$JB$8:$JB$136,
RCCP!$A$8:$A$136,$A21,
RCCP!$C$8:$C$136,$B21)/4)</f>
        <v>3522</v>
      </c>
      <c r="CL21" s="50">
        <f t="shared" si="52"/>
        <v>0.55904761904761902</v>
      </c>
      <c r="CM21" s="42">
        <f>SUMIFS(RCCP!$IX$8:$IX$136,
RCCP!$A$8:$A$136,$A21,
RCCP!$C$8:$C$136,$B21
)+
(SUMIFS(RCCP!$JB$8:$JB$136,
RCCP!$A$8:$A$136,$A21,
RCCP!$C$8:$C$136,$B21)/4)</f>
        <v>2262</v>
      </c>
      <c r="CN21" s="249">
        <f>SUMIFS(RCCP!$IX$8:$IX$136,
RCCP!$A$8:$A$136,$A21,
RCCP!$C$8:$C$136,$B21
)+
(SUMIFS(RCCP!$JB$8:$JB$136,
RCCP!$A$8:$A$136,$A21,
RCCP!$C$8:$C$136,$B21)/4)</f>
        <v>2262</v>
      </c>
      <c r="CO21" s="50">
        <f t="shared" si="53"/>
        <v>0.24857142857142858</v>
      </c>
      <c r="CP21" s="42">
        <f>SUMIFS(RCCP!$IY$8:$IY$136,
RCCP!$A$8:$A$136,$A21,
RCCP!$C$8:$C$136,$B21
)+
(SUMIFS(RCCP!$JB$8:$JB$136,
RCCP!$A$8:$A$136,$A21,
RCCP!$C$8:$C$136,$B21)/4)</f>
        <v>2262</v>
      </c>
      <c r="CQ21" s="249">
        <f>SUMIFS(RCCP!$IY$8:$IY$136,
RCCP!$A$8:$A$136,$A21,
RCCP!$C$8:$C$136,$B21
)+
(SUMIFS(RCCP!$JB$8:$JB$136,
RCCP!$A$8:$A$136,$A21,
RCCP!$C$8:$C$136,$B21)/4)</f>
        <v>2262</v>
      </c>
      <c r="CR21" s="50">
        <f t="shared" si="54"/>
        <v>0.24857142857142858</v>
      </c>
      <c r="CS21" s="42">
        <f>SUMIFS(RCCP!$IZ$8:$IZ$136,
RCCP!$A$8:$A$136,$A21,
RCCP!$C$8:$C$136,$B21
)+
(SUMIFS(RCCP!$JB$8:$JB$136,
RCCP!$A$8:$A$136,$A21,
RCCP!$C$8:$C$136,$B21)/4)</f>
        <v>2262</v>
      </c>
      <c r="CT21" s="249">
        <f>SUMIFS(RCCP!$IZ$8:$IZ$136,
RCCP!$A$8:$A$136,$A21,
RCCP!$C$8:$C$136,$B21
)+
(SUMIFS(RCCP!$JB$8:$JB$136,
RCCP!$A$8:$A$136,$A21,
RCCP!$C$8:$C$136,$B21)/4)</f>
        <v>2262</v>
      </c>
      <c r="CU21" s="50">
        <f t="shared" si="55"/>
        <v>0.24857142857142858</v>
      </c>
      <c r="CV21" s="42">
        <f>SUMIFS(RCCP!$JE$8:$JE$136,
RCCP!$A$8:$A$136,$A21,
RCCP!$C$8:$C$136,$B21
)+
(SUMIFS(RCCP!$JJ$8:$JJ$136,
RCCP!$A$8:$A$136,$A21,
RCCP!$C$8:$C$136,$B21)/4)</f>
        <v>5544</v>
      </c>
      <c r="CW21" s="249">
        <f>SUMIFS(RCCP!$JE$8:$JE$136,
RCCP!$A$8:$A$136,$A21,
RCCP!$C$8:$C$136,$B21
)+
(SUMIFS(RCCP!$JJ$8:$JJ$136,
RCCP!$A$8:$A$136,$A21,
RCCP!$C$8:$C$136,$B21)/4)</f>
        <v>5544</v>
      </c>
      <c r="CX21" s="50">
        <f t="shared" si="56"/>
        <v>0.72</v>
      </c>
      <c r="CY21" s="42">
        <f>SUMIFS(RCCP!$JF$8:$JF$136,
RCCP!$A$8:$A$136,$A21,
RCCP!$C$8:$C$136,$B21
)+
(SUMIFS(RCCP!$JJ$8:$JJ$136,
RCCP!$A$8:$A$136,$A21,
RCCP!$C$8:$C$136,$B21)/4)</f>
        <v>5544</v>
      </c>
      <c r="CZ21" s="249">
        <f>SUMIFS(RCCP!$JF$8:$JF$136,
RCCP!$A$8:$A$136,$A21,
RCCP!$C$8:$C$136,$B21
)+
(SUMIFS(RCCP!$JJ$8:$JJ$136,
RCCP!$A$8:$A$136,$A21,
RCCP!$C$8:$C$136,$B21)/4)</f>
        <v>5544</v>
      </c>
      <c r="DA21" s="50">
        <f t="shared" si="57"/>
        <v>0.72</v>
      </c>
      <c r="DB21" s="42">
        <f>SUMIFS(RCCP!$JG$8:$JG$136,
RCCP!$A$8:$A$136,$A21,
RCCP!$C$8:$C$136,$B21
)+
(SUMIFS(RCCP!$JJ$8:$JJ$136,
RCCP!$A$8:$A$136,$A21,
RCCP!$C$8:$C$136,$B21)/4)</f>
        <v>5544</v>
      </c>
      <c r="DC21" s="249">
        <f>SUMIFS(RCCP!$JG$8:$JG$136,
RCCP!$A$8:$A$136,$A21,
RCCP!$C$8:$C$136,$B21
)+
(SUMIFS(RCCP!$JJ$8:$JJ$136,
RCCP!$A$8:$A$136,$A21,
RCCP!$C$8:$C$136,$B21)/4)</f>
        <v>5544</v>
      </c>
      <c r="DD21" s="50">
        <f t="shared" si="58"/>
        <v>0.88</v>
      </c>
      <c r="DE21" s="42">
        <f>SUMIFS(RCCP!$JH$8:$JH$136,
RCCP!$A$8:$A$136,$A21,
RCCP!$C$8:$C$136,$B21
)+
(SUMIFS(RCCP!$JJ$8:$JJ$136,
RCCP!$A$8:$A$136,$A21,
RCCP!$C$8:$C$136,$B21)/4)</f>
        <v>5544</v>
      </c>
      <c r="DF21" s="249">
        <f>SUMIFS(RCCP!$JH$8:$JH$136,
RCCP!$A$8:$A$136,$A21,
RCCP!$C$8:$C$136,$B21
)+
(SUMIFS(RCCP!$JJ$8:$JJ$136,
RCCP!$A$8:$A$136,$A21,
RCCP!$C$8:$C$136,$B21)/4)</f>
        <v>5544</v>
      </c>
      <c r="DG21" s="50">
        <f t="shared" si="59"/>
        <v>0.72</v>
      </c>
    </row>
    <row r="22" spans="1:111" ht="20.149999999999999" customHeight="1" x14ac:dyDescent="0.35">
      <c r="A22" s="62">
        <f>+A21</f>
        <v>578</v>
      </c>
      <c r="B22" s="39" t="s">
        <v>53</v>
      </c>
      <c r="C22" s="39" t="s">
        <v>41</v>
      </c>
      <c r="D22" s="39">
        <v>100</v>
      </c>
      <c r="E22" s="39">
        <f t="shared" si="36"/>
        <v>5.5</v>
      </c>
      <c r="F22" s="39">
        <f t="shared" si="36"/>
        <v>7</v>
      </c>
      <c r="G22" s="39">
        <f>+G$16</f>
        <v>2</v>
      </c>
      <c r="H22" s="40">
        <f t="shared" si="23"/>
        <v>7700</v>
      </c>
      <c r="I22" s="41">
        <f t="shared" si="24"/>
        <v>1400</v>
      </c>
      <c r="J22" s="42">
        <f>SUMIFS('BLC Subcont'!$AE$7:$AE$9999,
'BLC Subcont'!$I$7:$I$9999,L$11,
'BLC Subcont'!$U$7:$U$9999,$A22,
'BLC Subcont'!$AA$7:$AA$9999,$B22,
'BLC Subcont'!$IV$7:$IV$9999,"IN HOUSE (MANUAL)")</f>
        <v>5292</v>
      </c>
      <c r="K22" s="43">
        <f>SUMIFS('BLC Subcont'!$CN$7:$CN$9999,
'BLC Subcont'!$I$7:$I$9999,L$11,
'BLC Subcont'!$U$7:$U$9999,$A22,
'BLC Subcont'!$AA$7:$AA$9999,$B22,
'BLC Subcont'!$IV$7:$IV$9999,"IN HOUSE (MANUAL)")</f>
        <v>0</v>
      </c>
      <c r="L22" s="50">
        <f t="shared" si="25"/>
        <v>0</v>
      </c>
      <c r="M22" s="42">
        <f>SUMIFS('BLC Subcont'!$AE$7:$AE$9999,
'BLC Subcont'!$I$7:$I$9999,O$11,
'BLC Subcont'!$U$7:$U$9999,$A22,
'BLC Subcont'!$AA$7:$AA$9999,$B22,
'BLC Subcont'!$IV$7:$IV$9999,"IN HOUSE (MANUAL)")</f>
        <v>6390</v>
      </c>
      <c r="N22" s="43">
        <f>SUMIFS('BLC Subcont'!$CN$7:$CN$9999,
'BLC Subcont'!$I$7:$I$9999,O$11,
'BLC Subcont'!$U$7:$U$9999,$A22,
'BLC Subcont'!$AA$7:$AA$9999,$B22,
'BLC Subcont'!$IV$7:$IV$9999,"IN HOUSE (MANUAL)")</f>
        <v>223</v>
      </c>
      <c r="O22" s="50">
        <f t="shared" si="25"/>
        <v>0</v>
      </c>
      <c r="P22" s="42">
        <f>SUMIFS('BLC Subcont'!$AE$7:$AE$9999,
'BLC Subcont'!$I$7:$I$9999,R$11,
'BLC Subcont'!$U$7:$U$9999,$A22,
'BLC Subcont'!$AA$7:$AA$9999,$B22,
'BLC Subcont'!$IV$7:$IV$9999,"IN HOUSE (MANUAL)")</f>
        <v>8112</v>
      </c>
      <c r="Q22" s="43">
        <f>SUMIFS('BLC Subcont'!$CN$7:$CN$9999,
'BLC Subcont'!$I$7:$I$9999,R$11,
'BLC Subcont'!$U$7:$U$9999,$A22,
'BLC Subcont'!$AA$7:$AA$9999,$B22,
'BLC Subcont'!$IV$7:$IV$9999,"IN HOUSE (MANUAL)")</f>
        <v>3794</v>
      </c>
      <c r="R22" s="50">
        <f t="shared" si="4"/>
        <v>0</v>
      </c>
      <c r="S22" s="42">
        <f>SUMIFS('BLC Subcont'!$AE$7:$AE$9999,
'BLC Subcont'!$I$7:$I$9999,U$11,
'BLC Subcont'!$U$7:$U$9999,$A22,
'BLC Subcont'!$AA$7:$AA$9999,$B22,
'BLC Subcont'!$IV$7:$IV$9999,"IN HOUSE (MANUAL)")</f>
        <v>9186</v>
      </c>
      <c r="T22" s="43">
        <f>SUMIFS('BLC Subcont'!$CN$7:$CN$9999,
'BLC Subcont'!$I$7:$I$9999,U$11,
'BLC Subcont'!$U$7:$U$9999,$A22,
'BLC Subcont'!$AA$7:$AA$9999,$B22,
'BLC Subcont'!$IV$7:$IV$9999,"IN HOUSE (MANUAL)")</f>
        <v>2236</v>
      </c>
      <c r="U22" s="50">
        <f t="shared" si="5"/>
        <v>0.29038961038961036</v>
      </c>
      <c r="V22" s="47">
        <f t="shared" si="26"/>
        <v>28980</v>
      </c>
      <c r="W22" s="51">
        <f t="shared" si="27"/>
        <v>6253</v>
      </c>
      <c r="X22" s="52">
        <f t="shared" si="37"/>
        <v>0.81207792207792207</v>
      </c>
      <c r="Y22" s="47">
        <f>SUMIFS('BLC Subcont'!$AE$7:$AE$9999,
'BLC Subcont'!$I$7:$I$9999,AA$11,
'BLC Subcont'!$U$7:$U$9999,$A22,
'BLC Subcont'!$AA$7:$AA$9999,$B22,
'BLC Subcont'!$IV$7:$IV$9999,"IN HOUSE (MANUAL)")</f>
        <v>17544</v>
      </c>
      <c r="Z22" s="249">
        <f>SUMIFS('BLC Subcont'!$CN$7:$CN$9999,
'BLC Subcont'!$I$7:$I$9999,AA$11,
'BLC Subcont'!$U$7:$U$9999,$A22,
'BLC Subcont'!$AA$7:$AA$9999,$B22,
'BLC Subcont'!$IV$7:$IV$9999,"IN HOUSE (MANUAL)")</f>
        <v>17544</v>
      </c>
      <c r="AA22" s="49">
        <f t="shared" si="28"/>
        <v>2.2784415584415583</v>
      </c>
      <c r="AB22" s="42">
        <f>SUMIFS('BLC Subcont'!$AE$7:$AE$9999,
'BLC Subcont'!$I$7:$I$9999,AD$11,
'BLC Subcont'!$U$7:$U$9999,$A22,
'BLC Subcont'!$AA$7:$AA$9999,$B22,
'BLC Subcont'!$IV$7:$IV$9999,"IN HOUSE (MANUAL)")</f>
        <v>8970</v>
      </c>
      <c r="AC22" s="249">
        <f>SUMIFS('BLC Subcont'!$CN$7:$CN$9999,
'BLC Subcont'!$I$7:$I$9999,AD$11,
'BLC Subcont'!$U$7:$U$9999,$A22,
'BLC Subcont'!$AA$7:$AA$9999,$B22,
'BLC Subcont'!$IV$7:$IV$9999,"IN HOUSE (MANUAL)")</f>
        <v>8970</v>
      </c>
      <c r="AD22" s="50">
        <f t="shared" si="29"/>
        <v>1.1649350649350649</v>
      </c>
      <c r="AE22" s="42">
        <f>SUMIFS('BLC Subcont'!$AE$7:$AE$9999,
'BLC Subcont'!$I$7:$I$9999,AG$11,
'BLC Subcont'!$U$7:$U$9999,$A22,
'BLC Subcont'!$AA$7:$AA$9999,$B22,
'BLC Subcont'!$IV$7:$IV$9999,"IN HOUSE (MANUAL)")</f>
        <v>3756</v>
      </c>
      <c r="AF22" s="249">
        <f>SUMIFS('BLC Subcont'!$CN$7:$CN$9999,
'BLC Subcont'!$I$7:$I$9999,AG$11,
'BLC Subcont'!$U$7:$U$9999,$A22,
'BLC Subcont'!$AA$7:$AA$9999,$B22,
'BLC Subcont'!$IV$7:$IV$9999,"IN HOUSE (MANUAL)")</f>
        <v>3756</v>
      </c>
      <c r="AG22" s="50">
        <f t="shared" si="30"/>
        <v>0.48779220779220778</v>
      </c>
      <c r="AH22" s="42">
        <f>SUMIFS('BLC Subcont'!$AE$7:$AE$9999,
'BLC Subcont'!$I$7:$I$9999,AJ$11,
'BLC Subcont'!$U$7:$U$9999,$A22,
'BLC Subcont'!$AA$7:$AA$9999,$B22,
'BLC Subcont'!$IV$7:$IV$9999,"IN HOUSE (MANUAL)")</f>
        <v>4368</v>
      </c>
      <c r="AI22" s="249">
        <f>SUMIFS('BLC Subcont'!$CN$7:$CN$9999,
'BLC Subcont'!$I$7:$I$9999,AJ$11,
'BLC Subcont'!$U$7:$U$9999,$A22,
'BLC Subcont'!$AA$7:$AA$9999,$B22,
'BLC Subcont'!$IV$7:$IV$9999,"IN HOUSE (MANUAL)")</f>
        <v>4368</v>
      </c>
      <c r="AJ22" s="50">
        <f t="shared" si="31"/>
        <v>0.56727272727272726</v>
      </c>
      <c r="AK22" s="42">
        <f>SUMIFS('BLC Subcont'!$AE$7:$AE$9999,
'BLC Subcont'!$I$7:$I$9999,AM$11,
'BLC Subcont'!$U$7:$U$9999,$A22,
'BLC Subcont'!$AA$7:$AA$9999,$B22,
'BLC Subcont'!$IV$7:$IV$9999,"IN HOUSE (MANUAL)")</f>
        <v>0</v>
      </c>
      <c r="AL22" s="249">
        <f>SUMIFS('BLC Subcont'!$CN$7:$CN$9999,
'BLC Subcont'!$I$7:$I$9999,AM$11,
'BLC Subcont'!$U$7:$U$9999,$A22,
'BLC Subcont'!$AA$7:$AA$9999,$B22,
'BLC Subcont'!$IV$7:$IV$9999,"IN HOUSE (MANUAL)")</f>
        <v>0</v>
      </c>
      <c r="AM22" s="50">
        <f t="shared" si="32"/>
        <v>0</v>
      </c>
      <c r="AN22" s="42">
        <f>SUMIFS('BLC Subcont'!$AE$7:$AE$9999,
'BLC Subcont'!$I$7:$I$9999,AP$11,
'BLC Subcont'!$U$7:$U$9999,$A22,
'BLC Subcont'!$AA$7:$AA$9999,$B22,
'BLC Subcont'!$IV$7:$IV$9999,"IN HOUSE (MANUAL)")</f>
        <v>0</v>
      </c>
      <c r="AO22" s="249">
        <f>SUMIFS('BLC Subcont'!$CN$7:$CN$9999,
'BLC Subcont'!$I$7:$I$9999,AP$11,
'BLC Subcont'!$U$7:$U$9999,$A22,
'BLC Subcont'!$AA$7:$AA$9999,$B22,
'BLC Subcont'!$IV$7:$IV$9999,"IN HOUSE (MANUAL)")</f>
        <v>0</v>
      </c>
      <c r="AP22" s="50">
        <f t="shared" si="33"/>
        <v>0</v>
      </c>
      <c r="AQ22" s="42">
        <f>SUMIFS('BLC Subcont'!$AE$7:$AE$9999,
'BLC Subcont'!$I$7:$I$9999,AS$11,
'BLC Subcont'!$U$7:$U$9999,$A22,
'BLC Subcont'!$AA$7:$AA$9999,$B22,
'BLC Subcont'!$IV$7:$IV$9999,"IN HOUSE (MANUAL)")</f>
        <v>0</v>
      </c>
      <c r="AR22" s="48">
        <f>SUMIFS('BLC Subcont'!$CN$7:$CN$9999,
'BLC Subcont'!$I$7:$I$9999,AS$11,
'BLC Subcont'!$U$7:$U$9999,$A22,
'BLC Subcont'!$AA$7:$AA$9999,$B22,
'BLC Subcont'!$IV$7:$IV$9999,"IN HOUSE (MANUAL)")</f>
        <v>0</v>
      </c>
      <c r="AS22" s="50">
        <f t="shared" si="34"/>
        <v>0</v>
      </c>
      <c r="AT22" s="42">
        <f t="shared" si="35"/>
        <v>1039.5</v>
      </c>
      <c r="AU22" s="249">
        <f t="shared" si="15"/>
        <v>1039.5</v>
      </c>
      <c r="AV22" s="50">
        <f t="shared" si="38"/>
        <v>0.13500000000000001</v>
      </c>
      <c r="AW22" s="47">
        <f>SUMIFS(RCCP!$HX$8:$HX$136,
RCCP!$A$8:$A$136,$A22,
RCCP!$C$8:$C$136,$B22
)+
(SUMIFS(RCCP!$IC$8:$IC$136,
RCCP!$A$8:$A$136,$A22,
RCCP!$C$8:$C$136,$B22)/4)</f>
        <v>1039.5</v>
      </c>
      <c r="AX22" s="48">
        <f>SUMIFS(RCCP!$HX$8:$HX$136,
RCCP!$A$8:$A$136,$A22,
RCCP!$C$8:$C$136,$B22
)+
(SUMIFS(RCCP!$IC$8:$IC$136,
RCCP!$A$8:$A$136,$A22,
RCCP!$C$8:$C$136,$B22)/4)</f>
        <v>1039.5</v>
      </c>
      <c r="AY22" s="49">
        <f t="shared" si="39"/>
        <v>0.13500000000000001</v>
      </c>
      <c r="AZ22" s="42">
        <f>SUMIFS(RCCP!$HY$8:$HY$136,
RCCP!$A$8:$A$136,$A22,
RCCP!$C$8:$C$136,$B22
)+
(SUMIFS(RCCP!$IC$8:$IC$136,
RCCP!$A$8:$A$136,$A22,
RCCP!$C$8:$C$136,$B22)/4)</f>
        <v>463.5</v>
      </c>
      <c r="BA22" s="249">
        <f>SUMIFS(RCCP!$HY$8:$HY$136,
RCCP!$A$8:$A$136,$A22,
RCCP!$C$8:$C$136,$B22
)+
(SUMIFS(RCCP!$IC$8:$IC$136,
RCCP!$A$8:$A$136,$A22,
RCCP!$C$8:$C$136,$B22)/4)</f>
        <v>463.5</v>
      </c>
      <c r="BB22" s="50">
        <f t="shared" si="40"/>
        <v>6.0194805194805197E-2</v>
      </c>
      <c r="BC22" s="42">
        <f>SUMIFS(RCCP!$HZ$8:$HZ$136,
RCCP!$A$8:$A$136,$A22,
RCCP!$C$8:$C$136,$B22
)+
(SUMIFS(RCCP!$IC$8:$IC$136,
RCCP!$A$8:$A$136,$A22,
RCCP!$C$8:$C$136,$B22)/4)</f>
        <v>1183.5</v>
      </c>
      <c r="BD22" s="249">
        <f>SUMIFS(RCCP!$HZ$8:$HZ$136,
RCCP!$A$8:$A$136,$A22,
RCCP!$C$8:$C$136,$B22
)+
(SUMIFS(RCCP!$IC$8:$IC$136,
RCCP!$A$8:$A$136,$A22,
RCCP!$C$8:$C$136,$B22)/4)</f>
        <v>1183.5</v>
      </c>
      <c r="BE22" s="50">
        <f t="shared" si="41"/>
        <v>0.1537012987012987</v>
      </c>
      <c r="BF22" s="42">
        <f>SUMIFS(RCCP!$IA$8:$IA$136,
RCCP!$A$8:$A$136,$A22,
RCCP!$C$8:$C$136,$B22
)+
(SUMIFS(RCCP!$IC$8:$IC$136,
RCCP!$A$8:$A$136,$A22,
RCCP!$C$8:$C$136,$B22)/4)</f>
        <v>4123.5</v>
      </c>
      <c r="BG22" s="249">
        <f>SUMIFS(RCCP!$IA$8:$IA$136,
RCCP!$A$8:$A$136,$A22,
RCCP!$C$8:$C$136,$B22
)+
(SUMIFS(RCCP!$IC$8:$IC$136,
RCCP!$A$8:$A$136,$A22,
RCCP!$C$8:$C$136,$B22)/4)</f>
        <v>4123.5</v>
      </c>
      <c r="BH22" s="50">
        <f t="shared" si="42"/>
        <v>0.53551948051948051</v>
      </c>
      <c r="BI22" s="42">
        <f>SUMIFS(RCCP!$IF$8:$IF$136,
RCCP!$A$8:$A$136,$A22,
RCCP!$C$8:$C$136,$B22
)+
(SUMIFS(RCCP!$IK$8:$IK$136,
RCCP!$A$8:$A$136,$A22,
RCCP!$C$8:$C$136,$B22)/4)</f>
        <v>10.5</v>
      </c>
      <c r="BJ22" s="249">
        <f>SUMIFS(RCCP!$IF$8:$IF$136,
RCCP!$A$8:$A$136,$A22,
RCCP!$C$8:$C$136,$B22
)+
(SUMIFS(RCCP!$IK$8:$IK$136,
RCCP!$A$8:$A$136,$A22,
RCCP!$C$8:$C$136,$B22)/4)</f>
        <v>10.5</v>
      </c>
      <c r="BK22" s="50">
        <f t="shared" si="43"/>
        <v>1.3636363636363637E-3</v>
      </c>
      <c r="BL22" s="42">
        <f>SUMIFS(RCCP!$IG$8:$IG$136,
RCCP!$A$8:$A$136,$A22,
RCCP!$C$8:$C$136,$B22
)+
(SUMIFS(RCCP!$IK$8:$IK$136,
RCCP!$A$8:$A$136,$A22,
RCCP!$C$8:$C$136,$B22)/4)</f>
        <v>4018.5</v>
      </c>
      <c r="BM22" s="249">
        <f>SUMIFS(RCCP!$IG$8:$IG$136,
RCCP!$A$8:$A$136,$A22,
RCCP!$C$8:$C$136,$B22
)+
(SUMIFS(RCCP!$IK$8:$IK$136,
RCCP!$A$8:$A$136,$A22,
RCCP!$C$8:$C$136,$B22)/4)</f>
        <v>4018.5</v>
      </c>
      <c r="BN22" s="50">
        <f t="shared" si="44"/>
        <v>0.52188311688311684</v>
      </c>
      <c r="BO22" s="42">
        <f>SUMIFS(RCCP!$IH$8:$IH$136,
RCCP!$A$8:$A$136,$A22,
RCCP!$C$8:$C$136,$B22
)+
(SUMIFS(RCCP!$IK$8:$IK$136,
RCCP!$A$8:$A$136,$A22,
RCCP!$C$8:$C$136,$B22)/4)</f>
        <v>10.5</v>
      </c>
      <c r="BP22" s="249">
        <f>SUMIFS(RCCP!$IH$8:$IH$136,
RCCP!$A$8:$A$136,$A22,
RCCP!$C$8:$C$136,$B22
)+
(SUMIFS(RCCP!$IK$8:$IK$136,
RCCP!$A$8:$A$136,$A22,
RCCP!$C$8:$C$136,$B22)/4)</f>
        <v>10.5</v>
      </c>
      <c r="BQ22" s="50">
        <f t="shared" si="45"/>
        <v>1.3636363636363637E-3</v>
      </c>
      <c r="BR22" s="42">
        <f>SUMIFS(RCCP!$II$8:$II$136,
RCCP!$A$8:$A$136,$A22,
RCCP!$C$8:$C$136,$B22
)+
(SUMIFS(RCCP!$IK$8:$IK$136,
RCCP!$A$8:$A$136,$A22,
RCCP!$C$8:$C$136,$B22)/4)</f>
        <v>7498.5</v>
      </c>
      <c r="BS22" s="249">
        <f>SUMIFS(RCCP!$II$8:$II$136,
RCCP!$A$8:$A$136,$A22,
RCCP!$C$8:$C$136,$B22
)+
(SUMIFS(RCCP!$IK$8:$IK$136,
RCCP!$A$8:$A$136,$A22,
RCCP!$C$8:$C$136,$B22)/4)</f>
        <v>7498.5</v>
      </c>
      <c r="BT22" s="50">
        <f t="shared" si="46"/>
        <v>1.1902380952380953</v>
      </c>
      <c r="BU22" s="42">
        <f>SUMIFS(RCCP!$IN$8:$IN$136,
RCCP!$A$8:$A$136,$A22,
RCCP!$C$8:$C$136,$B22
)+
(SUMIFS(RCCP!$IT$8:$IT$136,
RCCP!$A$8:$A$136,$A22,
RCCP!$C$8:$C$136,$B22)/5)</f>
        <v>48750</v>
      </c>
      <c r="BV22" s="249">
        <f>SUMIFS(RCCP!$IN$8:$IN$136,
RCCP!$A$8:$A$136,$A22,
RCCP!$C$8:$C$136,$B22
)+
(SUMIFS(RCCP!$IT$8:$IT$136,
RCCP!$A$8:$A$136,$A22,
RCCP!$C$8:$C$136,$B22)/5)</f>
        <v>48750</v>
      </c>
      <c r="BW22" s="50">
        <f t="shared" si="47"/>
        <v>7.7380952380952381</v>
      </c>
      <c r="BX22" s="42">
        <f>SUMIFS(RCCP!$IO$8:$IO$136,
RCCP!$A$8:$A$136,$A22,
RCCP!$C$8:$C$136,$B22
)+
(SUMIFS(RCCP!$IT$8:$IT$136,
RCCP!$A$8:$A$136,$A22,
RCCP!$C$8:$C$136,$B22)/5)</f>
        <v>6954</v>
      </c>
      <c r="BY22" s="249">
        <f>SUMIFS(RCCP!$IO$8:$IO$136,
RCCP!$A$8:$A$136,$A22,
RCCP!$C$8:$C$136,$B22
)+
(SUMIFS(RCCP!$IT$8:$IT$136,
RCCP!$A$8:$A$136,$A22,
RCCP!$C$8:$C$136,$B22)/5)</f>
        <v>6954</v>
      </c>
      <c r="BZ22" s="50">
        <f t="shared" si="48"/>
        <v>0.9031168831168831</v>
      </c>
      <c r="CA22" s="42">
        <f>SUMIFS(RCCP!$IP$8:$IP$136,
RCCP!$A$8:$A$136,$A22,
RCCP!$C$8:$C$136,$B22
)+
(SUMIFS(RCCP!$IT$8:$IT$136,
RCCP!$A$8:$A$136,$A22,
RCCP!$C$8:$C$136,$B22)/5)</f>
        <v>6954</v>
      </c>
      <c r="CB22" s="249">
        <f>SUMIFS(RCCP!$IP$8:$IP$136,
RCCP!$A$8:$A$136,$A22,
RCCP!$C$8:$C$136,$B22
)+
(SUMIFS(RCCP!$IT$8:$IT$136,
RCCP!$A$8:$A$136,$A22,
RCCP!$C$8:$C$136,$B22)/5)</f>
        <v>6954</v>
      </c>
      <c r="CC22" s="50">
        <f t="shared" si="49"/>
        <v>0.9031168831168831</v>
      </c>
      <c r="CD22" s="42">
        <f>SUMIFS(RCCP!$IQ$8:$IQ$136,
RCCP!$A$8:$A$136,$A22,
RCCP!$C$8:$C$136,$B22
)+
(SUMIFS(RCCP!$IT$8:$IT$136,
RCCP!$A$8:$A$136,$A22,
RCCP!$C$8:$C$136,$B22)/5)</f>
        <v>6954</v>
      </c>
      <c r="CE22" s="249">
        <f>SUMIFS(RCCP!$IQ$8:$IQ$136,
RCCP!$A$8:$A$136,$A22,
RCCP!$C$8:$C$136,$B22
)+
(SUMIFS(RCCP!$IT$8:$IT$136,
RCCP!$A$8:$A$136,$A22,
RCCP!$C$8:$C$136,$B22)/5)</f>
        <v>6954</v>
      </c>
      <c r="CF22" s="50">
        <f t="shared" si="50"/>
        <v>0.9031168831168831</v>
      </c>
      <c r="CG22" s="42">
        <f>SUMIFS(RCCP!$IR$8:$IR$136,
RCCP!$A$8:$A$136,$A22,
RCCP!$C$8:$C$136,$B22
)+
(SUMIFS(RCCP!$IT$8:$IT$136,
RCCP!$A$8:$A$136,$A22,
RCCP!$C$8:$C$136,$B22)/5)</f>
        <v>6954</v>
      </c>
      <c r="CH22" s="249">
        <f>SUMIFS(RCCP!$IR$8:$IR$136,
RCCP!$A$8:$A$136,$A22,
RCCP!$C$8:$C$136,$B22
)+
(SUMIFS(RCCP!$IT$8:$IT$136,
RCCP!$A$8:$A$136,$A22,
RCCP!$C$8:$C$136,$B22)/5)</f>
        <v>6954</v>
      </c>
      <c r="CI22" s="50">
        <f t="shared" si="51"/>
        <v>0.9031168831168831</v>
      </c>
      <c r="CJ22" s="42">
        <f>SUMIFS(RCCP!$IW$8:$IW$136,
RCCP!$A$8:$A$136,$A22,
RCCP!$C$8:$C$136,$B22
)+
(SUMIFS(RCCP!$JB$8:$JB$136,
RCCP!$A$8:$A$136,$A22,
RCCP!$C$8:$C$136,$B22)/4)</f>
        <v>8356.5</v>
      </c>
      <c r="CK22" s="249">
        <f>SUMIFS(RCCP!$IW$8:$IW$136,
RCCP!$A$8:$A$136,$A22,
RCCP!$C$8:$C$136,$B22
)+
(SUMIFS(RCCP!$JB$8:$JB$136,
RCCP!$A$8:$A$136,$A22,
RCCP!$C$8:$C$136,$B22)/4)</f>
        <v>8356.5</v>
      </c>
      <c r="CL22" s="50">
        <f t="shared" si="52"/>
        <v>1.3264285714285715</v>
      </c>
      <c r="CM22" s="42">
        <f>SUMIFS(RCCP!$IX$8:$IX$136,
RCCP!$A$8:$A$136,$A22,
RCCP!$C$8:$C$136,$B22
)+
(SUMIFS(RCCP!$JB$8:$JB$136,
RCCP!$A$8:$A$136,$A22,
RCCP!$C$8:$C$136,$B22)/4)</f>
        <v>7048.5</v>
      </c>
      <c r="CN22" s="249">
        <f>SUMIFS(RCCP!$IX$8:$IX$136,
RCCP!$A$8:$A$136,$A22,
RCCP!$C$8:$C$136,$B22
)+
(SUMIFS(RCCP!$JB$8:$JB$136,
RCCP!$A$8:$A$136,$A22,
RCCP!$C$8:$C$136,$B22)/4)</f>
        <v>7048.5</v>
      </c>
      <c r="CO22" s="50">
        <f t="shared" si="53"/>
        <v>0.77456043956043952</v>
      </c>
      <c r="CP22" s="42">
        <f>SUMIFS(RCCP!$IY$8:$IY$136,
RCCP!$A$8:$A$136,$A22,
RCCP!$C$8:$C$136,$B22
)+
(SUMIFS(RCCP!$JB$8:$JB$136,
RCCP!$A$8:$A$136,$A22,
RCCP!$C$8:$C$136,$B22)/4)</f>
        <v>7048.5</v>
      </c>
      <c r="CQ22" s="249">
        <f>SUMIFS(RCCP!$IY$8:$IY$136,
RCCP!$A$8:$A$136,$A22,
RCCP!$C$8:$C$136,$B22
)+
(SUMIFS(RCCP!$JB$8:$JB$136,
RCCP!$A$8:$A$136,$A22,
RCCP!$C$8:$C$136,$B22)/4)</f>
        <v>7048.5</v>
      </c>
      <c r="CR22" s="50">
        <f t="shared" si="54"/>
        <v>0.77456043956043952</v>
      </c>
      <c r="CS22" s="42">
        <f>SUMIFS(RCCP!$IZ$8:$IZ$136,
RCCP!$A$8:$A$136,$A22,
RCCP!$C$8:$C$136,$B22
)+
(SUMIFS(RCCP!$JB$8:$JB$136,
RCCP!$A$8:$A$136,$A22,
RCCP!$C$8:$C$136,$B22)/4)</f>
        <v>7048.5</v>
      </c>
      <c r="CT22" s="249">
        <f>SUMIFS(RCCP!$IZ$8:$IZ$136,
RCCP!$A$8:$A$136,$A22,
RCCP!$C$8:$C$136,$B22
)+
(SUMIFS(RCCP!$JB$8:$JB$136,
RCCP!$A$8:$A$136,$A22,
RCCP!$C$8:$C$136,$B22)/4)</f>
        <v>7048.5</v>
      </c>
      <c r="CU22" s="50">
        <f t="shared" si="55"/>
        <v>0.77456043956043952</v>
      </c>
      <c r="CV22" s="42">
        <f>SUMIFS(RCCP!$JE$8:$JE$136,
RCCP!$A$8:$A$136,$A22,
RCCP!$C$8:$C$136,$B22
)+
(SUMIFS(RCCP!$JJ$8:$JJ$136,
RCCP!$A$8:$A$136,$A22,
RCCP!$C$8:$C$136,$B22)/4)</f>
        <v>6754.5</v>
      </c>
      <c r="CW22" s="249">
        <f>SUMIFS(RCCP!$JE$8:$JE$136,
RCCP!$A$8:$A$136,$A22,
RCCP!$C$8:$C$136,$B22
)+
(SUMIFS(RCCP!$JJ$8:$JJ$136,
RCCP!$A$8:$A$136,$A22,
RCCP!$C$8:$C$136,$B22)/4)</f>
        <v>6754.5</v>
      </c>
      <c r="CX22" s="50">
        <f t="shared" si="56"/>
        <v>0.87720779220779221</v>
      </c>
      <c r="CY22" s="42">
        <f>SUMIFS(RCCP!$JF$8:$JF$136,
RCCP!$A$8:$A$136,$A22,
RCCP!$C$8:$C$136,$B22
)+
(SUMIFS(RCCP!$JJ$8:$JJ$136,
RCCP!$A$8:$A$136,$A22,
RCCP!$C$8:$C$136,$B22)/4)</f>
        <v>6754.5</v>
      </c>
      <c r="CZ22" s="249">
        <f>SUMIFS(RCCP!$JF$8:$JF$136,
RCCP!$A$8:$A$136,$A22,
RCCP!$C$8:$C$136,$B22
)+
(SUMIFS(RCCP!$JJ$8:$JJ$136,
RCCP!$A$8:$A$136,$A22,
RCCP!$C$8:$C$136,$B22)/4)</f>
        <v>6754.5</v>
      </c>
      <c r="DA22" s="50">
        <f t="shared" si="57"/>
        <v>0.87720779220779221</v>
      </c>
      <c r="DB22" s="42">
        <f>SUMIFS(RCCP!$JG$8:$JG$136,
RCCP!$A$8:$A$136,$A22,
RCCP!$C$8:$C$136,$B22
)+
(SUMIFS(RCCP!$JJ$8:$JJ$136,
RCCP!$A$8:$A$136,$A22,
RCCP!$C$8:$C$136,$B22)/4)</f>
        <v>6754.5</v>
      </c>
      <c r="DC22" s="249">
        <f>SUMIFS(RCCP!$JG$8:$JG$136,
RCCP!$A$8:$A$136,$A22,
RCCP!$C$8:$C$136,$B22
)+
(SUMIFS(RCCP!$JJ$8:$JJ$136,
RCCP!$A$8:$A$136,$A22,
RCCP!$C$8:$C$136,$B22)/4)</f>
        <v>6754.5</v>
      </c>
      <c r="DD22" s="50">
        <f t="shared" si="58"/>
        <v>1.0721428571428571</v>
      </c>
      <c r="DE22" s="42">
        <f>SUMIFS(RCCP!$JH$8:$JH$136,
RCCP!$A$8:$A$136,$A22,
RCCP!$C$8:$C$136,$B22
)+
(SUMIFS(RCCP!$JJ$8:$JJ$136,
RCCP!$A$8:$A$136,$A22,
RCCP!$C$8:$C$136,$B22)/4)</f>
        <v>6754.5</v>
      </c>
      <c r="DF22" s="249">
        <f>SUMIFS(RCCP!$JH$8:$JH$136,
RCCP!$A$8:$A$136,$A22,
RCCP!$C$8:$C$136,$B22
)+
(SUMIFS(RCCP!$JJ$8:$JJ$136,
RCCP!$A$8:$A$136,$A22,
RCCP!$C$8:$C$136,$B22)/4)</f>
        <v>6754.5</v>
      </c>
      <c r="DG22" s="50">
        <f t="shared" si="59"/>
        <v>0.87720779220779221</v>
      </c>
    </row>
    <row r="23" spans="1:111" s="81" customFormat="1" ht="20.149999999999999" customHeight="1" x14ac:dyDescent="0.35">
      <c r="A23" s="68" t="s">
        <v>80</v>
      </c>
      <c r="B23" s="69"/>
      <c r="C23" s="69"/>
      <c r="D23" s="69"/>
      <c r="E23" s="69"/>
      <c r="F23" s="69"/>
      <c r="G23" s="69"/>
      <c r="H23" s="69"/>
      <c r="I23" s="70"/>
      <c r="J23" s="71">
        <f t="shared" ref="J23:U23" si="60">SUM(J16:J22)</f>
        <v>24438</v>
      </c>
      <c r="K23" s="72">
        <f t="shared" si="60"/>
        <v>0</v>
      </c>
      <c r="L23" s="73">
        <f t="shared" si="60"/>
        <v>0</v>
      </c>
      <c r="M23" s="74">
        <f t="shared" si="60"/>
        <v>25890</v>
      </c>
      <c r="N23" s="75">
        <f t="shared" si="60"/>
        <v>869.5</v>
      </c>
      <c r="O23" s="76">
        <f t="shared" si="60"/>
        <v>0</v>
      </c>
      <c r="P23" s="71">
        <f t="shared" si="60"/>
        <v>25812</v>
      </c>
      <c r="Q23" s="97">
        <f t="shared" si="60"/>
        <v>7092.5</v>
      </c>
      <c r="R23" s="73">
        <f t="shared" si="60"/>
        <v>0</v>
      </c>
      <c r="S23" s="74">
        <f t="shared" si="60"/>
        <v>27300</v>
      </c>
      <c r="T23" s="75">
        <f t="shared" si="60"/>
        <v>10657.5</v>
      </c>
      <c r="U23" s="76">
        <f t="shared" si="60"/>
        <v>1.2931018981018982</v>
      </c>
      <c r="V23" s="71">
        <f t="shared" ref="V23:BU23" si="61">SUM(V15:V22)</f>
        <v>103440</v>
      </c>
      <c r="W23" s="71">
        <f t="shared" si="61"/>
        <v>18619.5</v>
      </c>
      <c r="X23" s="78">
        <f t="shared" si="61"/>
        <v>2.3933216783216782</v>
      </c>
      <c r="Y23" s="73">
        <f t="shared" si="61"/>
        <v>27144</v>
      </c>
      <c r="Z23" s="251">
        <f t="shared" si="61"/>
        <v>26924.5</v>
      </c>
      <c r="AA23" s="80">
        <f t="shared" si="61"/>
        <v>3.4870779220779218</v>
      </c>
      <c r="AB23" s="74">
        <f t="shared" si="61"/>
        <v>30432</v>
      </c>
      <c r="AC23" s="251">
        <f t="shared" si="61"/>
        <v>30432</v>
      </c>
      <c r="AD23" s="78">
        <f t="shared" si="61"/>
        <v>4.2570338752156935</v>
      </c>
      <c r="AE23" s="74">
        <f t="shared" si="61"/>
        <v>21996</v>
      </c>
      <c r="AF23" s="251">
        <f t="shared" si="61"/>
        <v>21996</v>
      </c>
      <c r="AG23" s="78">
        <f t="shared" si="61"/>
        <v>3.3825410952683677</v>
      </c>
      <c r="AH23" s="74">
        <f t="shared" si="61"/>
        <v>26742</v>
      </c>
      <c r="AI23" s="251">
        <f t="shared" si="61"/>
        <v>26742</v>
      </c>
      <c r="AJ23" s="78">
        <f t="shared" si="61"/>
        <v>4.3464662610117148</v>
      </c>
      <c r="AK23" s="74">
        <f t="shared" si="61"/>
        <v>8172</v>
      </c>
      <c r="AL23" s="251">
        <f t="shared" si="61"/>
        <v>8016</v>
      </c>
      <c r="AM23" s="78">
        <f t="shared" si="61"/>
        <v>1.0048951048951049</v>
      </c>
      <c r="AN23" s="74">
        <f t="shared" si="61"/>
        <v>7620</v>
      </c>
      <c r="AO23" s="251">
        <f t="shared" si="61"/>
        <v>4320</v>
      </c>
      <c r="AP23" s="78">
        <f t="shared" si="61"/>
        <v>0.561038961038961</v>
      </c>
      <c r="AQ23" s="74">
        <f t="shared" si="61"/>
        <v>0</v>
      </c>
      <c r="AR23" s="79">
        <f t="shared" si="61"/>
        <v>0</v>
      </c>
      <c r="AS23" s="78">
        <f t="shared" si="61"/>
        <v>0</v>
      </c>
      <c r="AT23" s="74">
        <f t="shared" si="61"/>
        <v>17824.5</v>
      </c>
      <c r="AU23" s="251">
        <f t="shared" si="61"/>
        <v>14524.5</v>
      </c>
      <c r="AV23" s="78">
        <f t="shared" si="61"/>
        <v>2.6368654073199522</v>
      </c>
      <c r="AW23" s="73">
        <f t="shared" si="61"/>
        <v>10204.5</v>
      </c>
      <c r="AX23" s="79">
        <f t="shared" si="61"/>
        <v>10204.5</v>
      </c>
      <c r="AY23" s="80">
        <f t="shared" si="61"/>
        <v>2.0758264462809919</v>
      </c>
      <c r="AZ23" s="74">
        <f t="shared" si="61"/>
        <v>5530.5</v>
      </c>
      <c r="BA23" s="251">
        <f t="shared" si="61"/>
        <v>5530.5</v>
      </c>
      <c r="BB23" s="78">
        <f t="shared" si="61"/>
        <v>1.1175974025974025</v>
      </c>
      <c r="BC23" s="74">
        <f t="shared" si="61"/>
        <v>16186.5</v>
      </c>
      <c r="BD23" s="251">
        <f t="shared" si="61"/>
        <v>16186.5</v>
      </c>
      <c r="BE23" s="78">
        <f t="shared" si="61"/>
        <v>3.0942625556261922</v>
      </c>
      <c r="BF23" s="74">
        <f t="shared" si="61"/>
        <v>36964.5</v>
      </c>
      <c r="BG23" s="251">
        <f t="shared" si="61"/>
        <v>36964.5</v>
      </c>
      <c r="BH23" s="78">
        <f t="shared" si="61"/>
        <v>5.5338829352465719</v>
      </c>
      <c r="BI23" s="74">
        <f t="shared" si="61"/>
        <v>9255</v>
      </c>
      <c r="BJ23" s="251">
        <f t="shared" si="61"/>
        <v>9255</v>
      </c>
      <c r="BK23" s="78">
        <f t="shared" si="61"/>
        <v>1.4692434837889385</v>
      </c>
      <c r="BL23" s="74">
        <f t="shared" si="61"/>
        <v>17859</v>
      </c>
      <c r="BM23" s="251">
        <f t="shared" si="61"/>
        <v>17859</v>
      </c>
      <c r="BN23" s="78">
        <f t="shared" si="61"/>
        <v>3.3061157024793393</v>
      </c>
      <c r="BO23" s="74">
        <f t="shared" si="61"/>
        <v>11457</v>
      </c>
      <c r="BP23" s="251">
        <f t="shared" si="61"/>
        <v>11457</v>
      </c>
      <c r="BQ23" s="78">
        <f t="shared" si="61"/>
        <v>2.594687131050768</v>
      </c>
      <c r="BR23" s="74">
        <f t="shared" si="61"/>
        <v>19785</v>
      </c>
      <c r="BS23" s="251">
        <f t="shared" si="61"/>
        <v>19785</v>
      </c>
      <c r="BT23" s="78">
        <f t="shared" si="61"/>
        <v>4.1058874458874461</v>
      </c>
      <c r="BU23" s="74">
        <f t="shared" si="61"/>
        <v>91206</v>
      </c>
      <c r="BV23" s="251">
        <f>SUM(BV15:BV22)</f>
        <v>91206</v>
      </c>
      <c r="BW23" s="78">
        <f t="shared" ref="BW23:DG23" si="62">SUM(BW15:BW22)</f>
        <v>16.370395382395383</v>
      </c>
      <c r="BX23" s="74">
        <f t="shared" si="62"/>
        <v>29028</v>
      </c>
      <c r="BY23" s="251">
        <f t="shared" si="62"/>
        <v>29028</v>
      </c>
      <c r="BZ23" s="78">
        <f t="shared" si="62"/>
        <v>5.3370077195531751</v>
      </c>
      <c r="CA23" s="74">
        <f t="shared" si="62"/>
        <v>27372</v>
      </c>
      <c r="CB23" s="251">
        <f t="shared" si="62"/>
        <v>27372</v>
      </c>
      <c r="CC23" s="78">
        <f t="shared" si="62"/>
        <v>5.1554710743801664</v>
      </c>
      <c r="CD23" s="74">
        <f t="shared" si="62"/>
        <v>26886</v>
      </c>
      <c r="CE23" s="251">
        <f t="shared" si="62"/>
        <v>26886</v>
      </c>
      <c r="CF23" s="78">
        <f t="shared" si="62"/>
        <v>5.0407131050767422</v>
      </c>
      <c r="CG23" s="74">
        <f t="shared" si="62"/>
        <v>28944</v>
      </c>
      <c r="CH23" s="251">
        <f t="shared" si="62"/>
        <v>28944</v>
      </c>
      <c r="CI23" s="78">
        <f t="shared" si="62"/>
        <v>5.5266635182998822</v>
      </c>
      <c r="CJ23" s="74">
        <f t="shared" si="62"/>
        <v>34956</v>
      </c>
      <c r="CK23" s="251">
        <f t="shared" si="62"/>
        <v>34956</v>
      </c>
      <c r="CL23" s="78">
        <f t="shared" si="62"/>
        <v>8.2943639693639692</v>
      </c>
      <c r="CM23" s="74">
        <f t="shared" si="62"/>
        <v>32382</v>
      </c>
      <c r="CN23" s="251">
        <f t="shared" si="62"/>
        <v>32382</v>
      </c>
      <c r="CO23" s="78">
        <f t="shared" si="62"/>
        <v>5.1548588224961849</v>
      </c>
      <c r="CP23" s="74">
        <f t="shared" si="62"/>
        <v>31632</v>
      </c>
      <c r="CQ23" s="251">
        <f t="shared" si="62"/>
        <v>31632</v>
      </c>
      <c r="CR23" s="78">
        <f t="shared" si="62"/>
        <v>4.6840047452547449</v>
      </c>
      <c r="CS23" s="74">
        <f t="shared" si="62"/>
        <v>32244</v>
      </c>
      <c r="CT23" s="251">
        <f t="shared" si="62"/>
        <v>32244</v>
      </c>
      <c r="CU23" s="78">
        <f t="shared" si="62"/>
        <v>4.4554062604062601</v>
      </c>
      <c r="CV23" s="74">
        <f t="shared" si="62"/>
        <v>45094.5</v>
      </c>
      <c r="CW23" s="251">
        <f t="shared" si="62"/>
        <v>45094.5</v>
      </c>
      <c r="CX23" s="78">
        <f t="shared" si="62"/>
        <v>6.1090259740259736</v>
      </c>
      <c r="CY23" s="74">
        <f t="shared" si="62"/>
        <v>45094.5</v>
      </c>
      <c r="CZ23" s="251">
        <f t="shared" si="62"/>
        <v>45094.5</v>
      </c>
      <c r="DA23" s="78">
        <f>SUM(DA15:DA22)</f>
        <v>5.5240909090909085</v>
      </c>
      <c r="DB23" s="74">
        <f t="shared" si="62"/>
        <v>45094.5</v>
      </c>
      <c r="DC23" s="251">
        <f t="shared" si="62"/>
        <v>45094.5</v>
      </c>
      <c r="DD23" s="78">
        <f t="shared" si="62"/>
        <v>5.8767637917637909</v>
      </c>
      <c r="DE23" s="74">
        <f t="shared" si="62"/>
        <v>45094.5</v>
      </c>
      <c r="DF23" s="251">
        <f t="shared" si="62"/>
        <v>45094.5</v>
      </c>
      <c r="DG23" s="78">
        <f t="shared" si="62"/>
        <v>5.1062801484230054</v>
      </c>
    </row>
    <row r="24" spans="1:111" s="81" customFormat="1" ht="20.149999999999999" customHeight="1" x14ac:dyDescent="0.35">
      <c r="A24" s="82"/>
      <c r="B24" s="83"/>
      <c r="C24" s="83"/>
      <c r="D24" s="83"/>
      <c r="E24" s="83"/>
      <c r="F24" s="83"/>
      <c r="G24" s="83"/>
      <c r="H24" s="83"/>
      <c r="I24" s="84"/>
      <c r="J24" s="80"/>
      <c r="K24" s="85"/>
      <c r="L24" s="78">
        <f>$D$29-L23</f>
        <v>6</v>
      </c>
      <c r="M24" s="86"/>
      <c r="N24" s="87"/>
      <c r="O24" s="88">
        <f>$D$29-O23</f>
        <v>6</v>
      </c>
      <c r="P24" s="80"/>
      <c r="Q24" s="85"/>
      <c r="R24" s="78">
        <f>$D$29-R23</f>
        <v>6</v>
      </c>
      <c r="S24" s="86"/>
      <c r="T24" s="87"/>
      <c r="U24" s="88">
        <f>$D$29-U23</f>
        <v>4.7068981018981013</v>
      </c>
      <c r="V24" s="71"/>
      <c r="W24" s="71"/>
      <c r="X24" s="89">
        <f>$D$27-X23</f>
        <v>1.6066783216783218</v>
      </c>
      <c r="Y24" s="86"/>
      <c r="Z24" s="255"/>
      <c r="AA24" s="88">
        <f>$D$27-AA23</f>
        <v>0.51292207792207822</v>
      </c>
      <c r="AB24" s="91"/>
      <c r="AC24" s="252"/>
      <c r="AD24" s="89">
        <f>$D$29-AD23</f>
        <v>1.7429661247843065</v>
      </c>
      <c r="AE24" s="91"/>
      <c r="AF24" s="252"/>
      <c r="AG24" s="89">
        <f>$D$29-AG23</f>
        <v>2.6174589047316323</v>
      </c>
      <c r="AH24" s="91"/>
      <c r="AI24" s="252"/>
      <c r="AJ24" s="89">
        <f>$D$29-AJ23</f>
        <v>1.6535337389882852</v>
      </c>
      <c r="AK24" s="91"/>
      <c r="AL24" s="252"/>
      <c r="AM24" s="89">
        <f>$D$29-AM23</f>
        <v>4.9951048951048946</v>
      </c>
      <c r="AN24" s="91"/>
      <c r="AO24" s="252"/>
      <c r="AP24" s="89">
        <f>$D$29-AP23</f>
        <v>5.4389610389610388</v>
      </c>
      <c r="AQ24" s="91"/>
      <c r="AR24" s="92"/>
      <c r="AS24" s="89">
        <f>$D$29-AS23</f>
        <v>6</v>
      </c>
      <c r="AT24" s="91"/>
      <c r="AU24" s="252"/>
      <c r="AV24" s="89">
        <f>$D$29-AV23</f>
        <v>3.3631345926800478</v>
      </c>
      <c r="AW24" s="86"/>
      <c r="AX24" s="90"/>
      <c r="AY24" s="88">
        <f>$D$29-AY23</f>
        <v>3.9241735537190081</v>
      </c>
      <c r="AZ24" s="91"/>
      <c r="BA24" s="252"/>
      <c r="BB24" s="89">
        <f>$D$29-BB23</f>
        <v>4.8824025974025975</v>
      </c>
      <c r="BC24" s="91"/>
      <c r="BD24" s="252"/>
      <c r="BE24" s="89">
        <f>$D$29-BE23</f>
        <v>2.9057374443738078</v>
      </c>
      <c r="BF24" s="91"/>
      <c r="BG24" s="252"/>
      <c r="BH24" s="89">
        <f>$D$29-BH23</f>
        <v>0.46611706475342807</v>
      </c>
      <c r="BI24" s="91"/>
      <c r="BJ24" s="252"/>
      <c r="BK24" s="89">
        <f>$D$29-BK23</f>
        <v>4.5307565162110617</v>
      </c>
      <c r="BL24" s="91"/>
      <c r="BM24" s="252"/>
      <c r="BN24" s="89">
        <f>$D$29-BN23</f>
        <v>2.6938842975206607</v>
      </c>
      <c r="BO24" s="91"/>
      <c r="BP24" s="252"/>
      <c r="BQ24" s="89">
        <f>$D$29-BQ23</f>
        <v>3.405312868949232</v>
      </c>
      <c r="BR24" s="91"/>
      <c r="BS24" s="252"/>
      <c r="BT24" s="89">
        <f>$D$29-BT23</f>
        <v>1.8941125541125539</v>
      </c>
      <c r="BU24" s="91"/>
      <c r="BV24" s="252"/>
      <c r="BW24" s="89">
        <f>$D$29-BW23</f>
        <v>-10.370395382395383</v>
      </c>
      <c r="BX24" s="91"/>
      <c r="BY24" s="252"/>
      <c r="BZ24" s="89">
        <f>$D$29-BZ23</f>
        <v>0.6629922804468249</v>
      </c>
      <c r="CA24" s="91"/>
      <c r="CB24" s="92"/>
      <c r="CC24" s="89">
        <f>$D$29-CC23</f>
        <v>0.84452892561983361</v>
      </c>
      <c r="CD24" s="91"/>
      <c r="CE24" s="92"/>
      <c r="CF24" s="89">
        <f>$D$29-CF23</f>
        <v>0.9592868949232578</v>
      </c>
      <c r="CG24" s="91"/>
      <c r="CH24" s="252"/>
      <c r="CI24" s="89">
        <f>$D$29-CI23</f>
        <v>0.47333648170011777</v>
      </c>
      <c r="CJ24" s="91"/>
      <c r="CK24" s="252"/>
      <c r="CL24" s="89">
        <f>$D$29-CL23</f>
        <v>-2.2943639693639692</v>
      </c>
      <c r="CM24" s="91"/>
      <c r="CN24" s="252"/>
      <c r="CO24" s="89">
        <f>$D$29-CO23</f>
        <v>0.84514117750381512</v>
      </c>
      <c r="CP24" s="91"/>
      <c r="CQ24" s="252"/>
      <c r="CR24" s="89">
        <f>$D$29-CR23</f>
        <v>1.3159952547452551</v>
      </c>
      <c r="CS24" s="91"/>
      <c r="CT24" s="252"/>
      <c r="CU24" s="89">
        <f>$D$29-CU23</f>
        <v>1.5445937395937399</v>
      </c>
      <c r="CV24" s="91"/>
      <c r="CW24" s="252"/>
      <c r="CX24" s="89">
        <f>$D$29-CX23</f>
        <v>-0.10902597402597358</v>
      </c>
      <c r="CY24" s="91"/>
      <c r="CZ24" s="252"/>
      <c r="DA24" s="89">
        <f>$D$29-DA23</f>
        <v>0.4759090909090915</v>
      </c>
      <c r="DB24" s="91"/>
      <c r="DC24" s="252"/>
      <c r="DD24" s="89">
        <f>$D$29-DD23</f>
        <v>0.12323620823620907</v>
      </c>
      <c r="DE24" s="91"/>
      <c r="DF24" s="252"/>
      <c r="DG24" s="89">
        <f>$D$29-DG23</f>
        <v>0.89371985157699463</v>
      </c>
    </row>
    <row r="25" spans="1:111" ht="12.5" x14ac:dyDescent="0.35">
      <c r="AB25" s="5"/>
      <c r="AC25" s="5"/>
      <c r="AD25" s="6"/>
      <c r="AE25" s="5"/>
      <c r="AF25" s="5"/>
      <c r="AG25" s="6"/>
      <c r="AH25" s="5"/>
      <c r="AI25" s="5"/>
      <c r="AJ25" s="6"/>
      <c r="AK25" s="5"/>
      <c r="AL25" s="5"/>
      <c r="AM25" s="6"/>
      <c r="AN25" s="5"/>
      <c r="AO25" s="5"/>
      <c r="AP25" s="6"/>
      <c r="AQ25" s="5"/>
      <c r="AR25" s="5"/>
      <c r="AS25" s="6"/>
      <c r="AT25" s="5"/>
      <c r="AU25" s="5"/>
      <c r="AV25" s="6"/>
      <c r="AW25" s="5"/>
      <c r="AX25" s="5"/>
      <c r="AY25" s="6"/>
      <c r="AZ25" s="5"/>
      <c r="BA25" s="5"/>
      <c r="BB25" s="6"/>
      <c r="BC25" s="5"/>
      <c r="BD25" s="5"/>
      <c r="BE25" s="6"/>
      <c r="BF25" s="5"/>
      <c r="BG25" s="5"/>
      <c r="BH25" s="6"/>
      <c r="BI25" s="5"/>
      <c r="BJ25" s="5"/>
      <c r="BK25" s="6"/>
      <c r="BL25" s="5"/>
      <c r="BM25" s="5"/>
      <c r="BN25" s="6"/>
      <c r="BO25" s="5"/>
      <c r="BP25" s="5"/>
      <c r="BQ25" s="6"/>
      <c r="BR25" s="5"/>
      <c r="BS25" s="5"/>
      <c r="BT25" s="6"/>
      <c r="BU25" s="5"/>
      <c r="BV25" s="5"/>
      <c r="BW25" s="6"/>
      <c r="BX25" s="5"/>
      <c r="BY25" s="5"/>
      <c r="BZ25" s="6"/>
      <c r="CA25" s="5"/>
      <c r="CB25" s="5"/>
      <c r="CC25" s="6"/>
      <c r="CD25" s="5"/>
      <c r="CE25" s="5"/>
      <c r="CF25" s="6"/>
      <c r="CG25" s="5"/>
      <c r="CH25" s="5"/>
      <c r="CI25" s="6"/>
      <c r="CJ25" s="5"/>
      <c r="CK25" s="5"/>
      <c r="CL25" s="6"/>
      <c r="CM25" s="5"/>
      <c r="CN25" s="5"/>
      <c r="CO25" s="6"/>
      <c r="CP25" s="5"/>
      <c r="CQ25" s="5"/>
      <c r="CR25" s="6"/>
      <c r="CS25" s="5"/>
      <c r="CT25" s="5"/>
      <c r="CU25" s="6"/>
      <c r="CV25" s="5"/>
      <c r="CW25" s="5"/>
      <c r="CX25" s="6"/>
      <c r="CY25" s="5"/>
      <c r="CZ25" s="5"/>
      <c r="DA25" s="6"/>
      <c r="DB25" s="5"/>
      <c r="DC25" s="5"/>
      <c r="DD25" s="6"/>
      <c r="DE25" s="5"/>
      <c r="DF25" s="5"/>
      <c r="DG25" s="6"/>
    </row>
    <row r="26" spans="1:111" ht="20.149999999999999" customHeight="1" x14ac:dyDescent="0.35">
      <c r="J26" s="1209" t="str">
        <f>+J9</f>
        <v>WEEK  PRODUKSI  36</v>
      </c>
      <c r="K26" s="1210"/>
      <c r="L26" s="1211"/>
      <c r="M26" s="1209" t="str">
        <f>+M9</f>
        <v>WEEK  PRODUKSI  37</v>
      </c>
      <c r="N26" s="1210"/>
      <c r="O26" s="1210"/>
      <c r="P26" s="1209" t="str">
        <f>+P9</f>
        <v>WEEK  PRODUKSI  38</v>
      </c>
      <c r="Q26" s="1210"/>
      <c r="R26" s="1211"/>
      <c r="S26" s="1209" t="str">
        <f>+S9</f>
        <v>WEEK  PRODUKSI  39</v>
      </c>
      <c r="T26" s="1210"/>
      <c r="U26" s="1210"/>
      <c r="V26" s="1226" t="str">
        <f>+V9</f>
        <v>TOTAL WEEK   39</v>
      </c>
      <c r="W26" s="1226"/>
      <c r="X26" s="1227"/>
      <c r="Y26" s="1209" t="str">
        <f>+Y9</f>
        <v>WEEK  PRODUKSI  40</v>
      </c>
      <c r="Z26" s="1210"/>
      <c r="AA26" s="1211"/>
      <c r="AB26" s="1209" t="str">
        <f t="shared" ref="AB26" si="63">+AB9</f>
        <v>WEEK  PRODUKSI  41</v>
      </c>
      <c r="AC26" s="1210"/>
      <c r="AD26" s="1211"/>
      <c r="AE26" s="1209" t="str">
        <f t="shared" ref="AE26" si="64">+AE9</f>
        <v>WEEK  PRODUKSI  42</v>
      </c>
      <c r="AF26" s="1210"/>
      <c r="AG26" s="1211"/>
      <c r="AH26" s="1209" t="str">
        <f t="shared" ref="AH26" si="65">+AH9</f>
        <v>WEEK  PRODUKSI  43</v>
      </c>
      <c r="AI26" s="1210"/>
      <c r="AJ26" s="1211"/>
      <c r="AK26" s="1209" t="str">
        <f t="shared" ref="AK26" si="66">+AK9</f>
        <v>WEEK  PRODUKSI  44</v>
      </c>
      <c r="AL26" s="1210"/>
      <c r="AM26" s="1211"/>
      <c r="AN26" s="1209" t="str">
        <f t="shared" ref="AN26" si="67">+AN9</f>
        <v>WEEK  PRODUKSI  45</v>
      </c>
      <c r="AO26" s="1210"/>
      <c r="AP26" s="1211"/>
      <c r="AQ26" s="1209" t="str">
        <f t="shared" ref="AQ26" si="68">+AQ9</f>
        <v>WEEK  PRODUKSI  46</v>
      </c>
      <c r="AR26" s="1210"/>
      <c r="AS26" s="1211"/>
      <c r="AT26" s="1209" t="str">
        <f t="shared" ref="AT26" si="69">+AT9</f>
        <v>WEEK  PRODUKSI  + ORI  45</v>
      </c>
      <c r="AU26" s="1210"/>
      <c r="AV26" s="1211"/>
      <c r="AW26" s="1209" t="str">
        <f t="shared" ref="AW26" si="70">+AW9</f>
        <v>WEEK ORI  45</v>
      </c>
      <c r="AX26" s="1210"/>
      <c r="AY26" s="1211"/>
      <c r="AZ26" s="1209" t="str">
        <f t="shared" ref="AZ26" si="71">+AZ9</f>
        <v>WEEK ORI  46</v>
      </c>
      <c r="BA26" s="1210"/>
      <c r="BB26" s="1211"/>
      <c r="BC26" s="1209" t="str">
        <f t="shared" ref="BC26" si="72">+BC9</f>
        <v>WEEK ORI  47</v>
      </c>
      <c r="BD26" s="1210"/>
      <c r="BE26" s="1211"/>
      <c r="BF26" s="1209" t="str">
        <f t="shared" ref="BF26" si="73">+BF9</f>
        <v>WEEK ORI  48</v>
      </c>
      <c r="BG26" s="1210"/>
      <c r="BH26" s="1211"/>
      <c r="BI26" s="1209" t="str">
        <f t="shared" ref="BI26" si="74">+BI9</f>
        <v>WEEK ORI  49</v>
      </c>
      <c r="BJ26" s="1210"/>
      <c r="BK26" s="1211"/>
      <c r="BL26" s="1209" t="str">
        <f t="shared" ref="BL26" si="75">+BL9</f>
        <v>WEEK ORI  50</v>
      </c>
      <c r="BM26" s="1210"/>
      <c r="BN26" s="1211"/>
      <c r="BO26" s="1209" t="str">
        <f t="shared" ref="BO26" si="76">+BO9</f>
        <v>WEEK ORI  51</v>
      </c>
      <c r="BP26" s="1210"/>
      <c r="BQ26" s="1211"/>
      <c r="BR26" s="1209" t="str">
        <f t="shared" ref="BR26" si="77">+BR9</f>
        <v>WEEK ORI  52</v>
      </c>
      <c r="BS26" s="1210"/>
      <c r="BT26" s="1211"/>
      <c r="BU26" s="1209" t="str">
        <f t="shared" ref="BU26" si="78">+BU9</f>
        <v>WEEK ORI  1</v>
      </c>
      <c r="BV26" s="1210"/>
      <c r="BW26" s="1211"/>
      <c r="BX26" s="1209" t="str">
        <f t="shared" ref="BX26" si="79">+BX9</f>
        <v>WEEK ORI  2</v>
      </c>
      <c r="BY26" s="1210"/>
      <c r="BZ26" s="1211"/>
      <c r="CA26" s="1209" t="str">
        <f t="shared" ref="CA26" si="80">+CA9</f>
        <v>WEEK ORI  3</v>
      </c>
      <c r="CB26" s="1210"/>
      <c r="CC26" s="1211"/>
      <c r="CD26" s="1209" t="str">
        <f t="shared" ref="CD26" si="81">+CD9</f>
        <v>WEEK ORI  4</v>
      </c>
      <c r="CE26" s="1210"/>
      <c r="CF26" s="1211"/>
      <c r="CG26" s="1209" t="str">
        <f t="shared" ref="CG26" si="82">+CG9</f>
        <v>WEEK ORI  5</v>
      </c>
      <c r="CH26" s="1210"/>
      <c r="CI26" s="1211"/>
      <c r="CJ26" s="1209" t="str">
        <f t="shared" ref="CJ26" si="83">+CJ9</f>
        <v>WEEK ORI  6</v>
      </c>
      <c r="CK26" s="1210"/>
      <c r="CL26" s="1211"/>
      <c r="CM26" s="1209" t="str">
        <f t="shared" ref="CM26" si="84">+CM9</f>
        <v>WEEK ORI  7</v>
      </c>
      <c r="CN26" s="1210"/>
      <c r="CO26" s="1211"/>
      <c r="CP26" s="1209" t="str">
        <f t="shared" ref="CP26" si="85">+CP9</f>
        <v>WEEK ORI  8</v>
      </c>
      <c r="CQ26" s="1210"/>
      <c r="CR26" s="1211"/>
      <c r="CS26" s="1209" t="str">
        <f t="shared" ref="CS26" si="86">+CS9</f>
        <v>WEEK ORI  9</v>
      </c>
      <c r="CT26" s="1210"/>
      <c r="CU26" s="1211"/>
      <c r="CV26" s="1209" t="str">
        <f t="shared" ref="CV26" si="87">+CV9</f>
        <v>WEEK ORI  10</v>
      </c>
      <c r="CW26" s="1210"/>
      <c r="CX26" s="1211"/>
      <c r="CY26" s="1209" t="str">
        <f t="shared" ref="CY26" si="88">+CY9</f>
        <v>WEEK ORI  12</v>
      </c>
      <c r="CZ26" s="1210"/>
      <c r="DA26" s="1211"/>
      <c r="DB26" s="1209" t="str">
        <f t="shared" ref="DB26" si="89">+DB9</f>
        <v>WEEK ORI  13</v>
      </c>
      <c r="DC26" s="1210"/>
      <c r="DD26" s="1211"/>
      <c r="DE26" s="1209" t="str">
        <f t="shared" ref="DE26" si="90">+DE9</f>
        <v>WEEK ORI  14</v>
      </c>
      <c r="DF26" s="1210"/>
      <c r="DG26" s="1211"/>
    </row>
    <row r="27" spans="1:111" ht="20.149999999999999" customHeight="1" x14ac:dyDescent="0.35">
      <c r="B27" s="1254" t="s">
        <v>168</v>
      </c>
      <c r="C27" s="1255"/>
      <c r="D27" s="93">
        <v>4</v>
      </c>
      <c r="E27" s="7"/>
      <c r="F27" s="7"/>
      <c r="G27" s="1198" t="s">
        <v>64</v>
      </c>
      <c r="H27" s="1199"/>
      <c r="I27" s="1200"/>
      <c r="J27" s="1204">
        <f>K23</f>
        <v>0</v>
      </c>
      <c r="K27" s="1205"/>
      <c r="L27" s="1206"/>
      <c r="M27" s="1204">
        <f>N23</f>
        <v>869.5</v>
      </c>
      <c r="N27" s="1205"/>
      <c r="O27" s="1206"/>
      <c r="P27" s="1204">
        <f>Q23</f>
        <v>7092.5</v>
      </c>
      <c r="Q27" s="1205"/>
      <c r="R27" s="1206"/>
      <c r="S27" s="1204">
        <f>T23</f>
        <v>10657.5</v>
      </c>
      <c r="T27" s="1205"/>
      <c r="U27" s="1206"/>
      <c r="V27" s="1186">
        <f>+W23</f>
        <v>18619.5</v>
      </c>
      <c r="W27" s="1187"/>
      <c r="X27" s="1188"/>
      <c r="Y27" s="1186">
        <f t="shared" ref="Y27" si="91">+Z23</f>
        <v>26924.5</v>
      </c>
      <c r="Z27" s="1187"/>
      <c r="AA27" s="1188"/>
      <c r="AB27" s="1186">
        <f t="shared" ref="AB27" si="92">+AC23</f>
        <v>30432</v>
      </c>
      <c r="AC27" s="1187"/>
      <c r="AD27" s="1188"/>
      <c r="AE27" s="1186">
        <f t="shared" ref="AE27" si="93">+AF23</f>
        <v>21996</v>
      </c>
      <c r="AF27" s="1187"/>
      <c r="AG27" s="1188"/>
      <c r="AH27" s="1186">
        <f t="shared" ref="AH27" si="94">+AI23</f>
        <v>26742</v>
      </c>
      <c r="AI27" s="1187"/>
      <c r="AJ27" s="1188"/>
      <c r="AK27" s="1186">
        <f t="shared" ref="AK27" si="95">+AL23</f>
        <v>8016</v>
      </c>
      <c r="AL27" s="1187"/>
      <c r="AM27" s="1188"/>
      <c r="AN27" s="1186">
        <f t="shared" ref="AN27" si="96">+AO23</f>
        <v>4320</v>
      </c>
      <c r="AO27" s="1187"/>
      <c r="AP27" s="1188"/>
      <c r="AQ27" s="1186">
        <f t="shared" ref="AQ27" si="97">+AR23</f>
        <v>0</v>
      </c>
      <c r="AR27" s="1187"/>
      <c r="AS27" s="1188"/>
      <c r="AT27" s="1186">
        <f t="shared" ref="AT27" si="98">+AU23</f>
        <v>14524.5</v>
      </c>
      <c r="AU27" s="1187"/>
      <c r="AV27" s="1188"/>
      <c r="AW27" s="1186">
        <f t="shared" ref="AW27" si="99">+AX23</f>
        <v>10204.5</v>
      </c>
      <c r="AX27" s="1187"/>
      <c r="AY27" s="1188"/>
      <c r="AZ27" s="1186">
        <f t="shared" ref="AZ27" si="100">+BA23</f>
        <v>5530.5</v>
      </c>
      <c r="BA27" s="1187"/>
      <c r="BB27" s="1188"/>
      <c r="BC27" s="1186">
        <f t="shared" ref="BC27" si="101">+BD23</f>
        <v>16186.5</v>
      </c>
      <c r="BD27" s="1187"/>
      <c r="BE27" s="1188"/>
      <c r="BF27" s="1186">
        <f t="shared" ref="BF27" si="102">+BG23</f>
        <v>36964.5</v>
      </c>
      <c r="BG27" s="1187"/>
      <c r="BH27" s="1188"/>
      <c r="BI27" s="1186">
        <f t="shared" ref="BI27" si="103">+BJ23</f>
        <v>9255</v>
      </c>
      <c r="BJ27" s="1187"/>
      <c r="BK27" s="1188"/>
      <c r="BL27" s="1186">
        <f t="shared" ref="BL27" si="104">+BM23</f>
        <v>17859</v>
      </c>
      <c r="BM27" s="1187"/>
      <c r="BN27" s="1188"/>
      <c r="BO27" s="1186">
        <f t="shared" ref="BO27" si="105">+BP23</f>
        <v>11457</v>
      </c>
      <c r="BP27" s="1187"/>
      <c r="BQ27" s="1188"/>
      <c r="BR27" s="1186">
        <f t="shared" ref="BR27" si="106">+BS23</f>
        <v>19785</v>
      </c>
      <c r="BS27" s="1187"/>
      <c r="BT27" s="1188"/>
      <c r="BU27" s="1186">
        <f t="shared" ref="BU27" si="107">+BV23</f>
        <v>91206</v>
      </c>
      <c r="BV27" s="1187"/>
      <c r="BW27" s="1188"/>
      <c r="BX27" s="1186">
        <f t="shared" ref="BX27" si="108">+BY23</f>
        <v>29028</v>
      </c>
      <c r="BY27" s="1187"/>
      <c r="BZ27" s="1188"/>
      <c r="CA27" s="1186">
        <f t="shared" ref="CA27" si="109">+CB23</f>
        <v>27372</v>
      </c>
      <c r="CB27" s="1187"/>
      <c r="CC27" s="1188"/>
      <c r="CD27" s="1186">
        <f t="shared" ref="CD27" si="110">+CE23</f>
        <v>26886</v>
      </c>
      <c r="CE27" s="1187"/>
      <c r="CF27" s="1188"/>
      <c r="CG27" s="1186">
        <f t="shared" ref="CG27" si="111">+CH23</f>
        <v>28944</v>
      </c>
      <c r="CH27" s="1187"/>
      <c r="CI27" s="1188"/>
      <c r="CJ27" s="1186">
        <f t="shared" ref="CJ27" si="112">+CK23</f>
        <v>34956</v>
      </c>
      <c r="CK27" s="1187"/>
      <c r="CL27" s="1188"/>
      <c r="CM27" s="1186">
        <f t="shared" ref="CM27" si="113">+CN23</f>
        <v>32382</v>
      </c>
      <c r="CN27" s="1187"/>
      <c r="CO27" s="1188"/>
      <c r="CP27" s="1186">
        <f t="shared" ref="CP27" si="114">+CQ23</f>
        <v>31632</v>
      </c>
      <c r="CQ27" s="1187"/>
      <c r="CR27" s="1188"/>
      <c r="CS27" s="1186">
        <f t="shared" ref="CS27" si="115">+CT23</f>
        <v>32244</v>
      </c>
      <c r="CT27" s="1187"/>
      <c r="CU27" s="1188"/>
      <c r="CV27" s="1186">
        <f t="shared" ref="CV27" si="116">+CW23</f>
        <v>45094.5</v>
      </c>
      <c r="CW27" s="1187"/>
      <c r="CX27" s="1188"/>
      <c r="CY27" s="1186">
        <f t="shared" ref="CY27" si="117">+CZ23</f>
        <v>45094.5</v>
      </c>
      <c r="CZ27" s="1187"/>
      <c r="DA27" s="1188"/>
      <c r="DB27" s="1186">
        <f t="shared" ref="DB27" si="118">+DC23</f>
        <v>45094.5</v>
      </c>
      <c r="DC27" s="1187"/>
      <c r="DD27" s="1188"/>
      <c r="DE27" s="1186">
        <f t="shared" ref="DE27" si="119">+DF23</f>
        <v>45094.5</v>
      </c>
      <c r="DF27" s="1187"/>
      <c r="DG27" s="1188"/>
    </row>
    <row r="28" spans="1:111" customFormat="1" ht="20.149999999999999" customHeight="1" x14ac:dyDescent="0.35">
      <c r="A28" s="4"/>
      <c r="B28" s="1254" t="s">
        <v>169</v>
      </c>
      <c r="C28" s="1255"/>
      <c r="D28" s="93">
        <v>2</v>
      </c>
      <c r="E28" s="7"/>
      <c r="F28" s="7"/>
      <c r="G28" s="1198" t="s">
        <v>80</v>
      </c>
      <c r="H28" s="1199"/>
      <c r="I28" s="1200"/>
      <c r="J28" s="1201">
        <f>L23</f>
        <v>0</v>
      </c>
      <c r="K28" s="1202"/>
      <c r="L28" s="1203"/>
      <c r="M28" s="1201">
        <f>O23</f>
        <v>0</v>
      </c>
      <c r="N28" s="1202"/>
      <c r="O28" s="1203"/>
      <c r="P28" s="1201">
        <f>R23</f>
        <v>0</v>
      </c>
      <c r="Q28" s="1202"/>
      <c r="R28" s="1203"/>
      <c r="S28" s="1201">
        <f>U23</f>
        <v>1.2931018981018982</v>
      </c>
      <c r="T28" s="1202"/>
      <c r="U28" s="1203"/>
      <c r="V28" s="1201">
        <f>X23</f>
        <v>2.3933216783216782</v>
      </c>
      <c r="W28" s="1202"/>
      <c r="X28" s="1203"/>
      <c r="Y28" s="1201">
        <f>AA23</f>
        <v>3.4870779220779218</v>
      </c>
      <c r="Z28" s="1202"/>
      <c r="AA28" s="1203"/>
      <c r="AB28" s="1201">
        <f t="shared" ref="AB28" si="120">AD23</f>
        <v>4.2570338752156935</v>
      </c>
      <c r="AC28" s="1202"/>
      <c r="AD28" s="1203"/>
      <c r="AE28" s="1201">
        <f t="shared" ref="AE28" si="121">AG23</f>
        <v>3.3825410952683677</v>
      </c>
      <c r="AF28" s="1202"/>
      <c r="AG28" s="1203"/>
      <c r="AH28" s="1201">
        <f t="shared" ref="AH28" si="122">AJ23</f>
        <v>4.3464662610117148</v>
      </c>
      <c r="AI28" s="1202"/>
      <c r="AJ28" s="1203"/>
      <c r="AK28" s="1201">
        <f t="shared" ref="AK28" si="123">AM23</f>
        <v>1.0048951048951049</v>
      </c>
      <c r="AL28" s="1202"/>
      <c r="AM28" s="1203"/>
      <c r="AN28" s="1201">
        <f t="shared" ref="AN28" si="124">AP23</f>
        <v>0.561038961038961</v>
      </c>
      <c r="AO28" s="1202"/>
      <c r="AP28" s="1203"/>
      <c r="AQ28" s="1201">
        <f t="shared" ref="AQ28" si="125">AS23</f>
        <v>0</v>
      </c>
      <c r="AR28" s="1202"/>
      <c r="AS28" s="1203"/>
      <c r="AT28" s="1201">
        <f t="shared" ref="AT28" si="126">AV23</f>
        <v>2.6368654073199522</v>
      </c>
      <c r="AU28" s="1202"/>
      <c r="AV28" s="1203"/>
      <c r="AW28" s="1201">
        <f t="shared" ref="AW28" si="127">AY23</f>
        <v>2.0758264462809919</v>
      </c>
      <c r="AX28" s="1202"/>
      <c r="AY28" s="1203"/>
      <c r="AZ28" s="1201">
        <f t="shared" ref="AZ28" si="128">BB23</f>
        <v>1.1175974025974025</v>
      </c>
      <c r="BA28" s="1202"/>
      <c r="BB28" s="1203"/>
      <c r="BC28" s="1201">
        <f t="shared" ref="BC28" si="129">BE23</f>
        <v>3.0942625556261922</v>
      </c>
      <c r="BD28" s="1202"/>
      <c r="BE28" s="1203"/>
      <c r="BF28" s="1201">
        <f t="shared" ref="BF28" si="130">BH23</f>
        <v>5.5338829352465719</v>
      </c>
      <c r="BG28" s="1202"/>
      <c r="BH28" s="1203"/>
      <c r="BI28" s="1201">
        <f t="shared" ref="BI28" si="131">BK23</f>
        <v>1.4692434837889385</v>
      </c>
      <c r="BJ28" s="1202"/>
      <c r="BK28" s="1203"/>
      <c r="BL28" s="1201">
        <f t="shared" ref="BL28" si="132">BN23</f>
        <v>3.3061157024793393</v>
      </c>
      <c r="BM28" s="1202"/>
      <c r="BN28" s="1203"/>
      <c r="BO28" s="1201">
        <f t="shared" ref="BO28" si="133">BQ23</f>
        <v>2.594687131050768</v>
      </c>
      <c r="BP28" s="1202"/>
      <c r="BQ28" s="1203"/>
      <c r="BR28" s="1201">
        <f t="shared" ref="BR28" si="134">BT23</f>
        <v>4.1058874458874461</v>
      </c>
      <c r="BS28" s="1202"/>
      <c r="BT28" s="1203"/>
      <c r="BU28" s="1201">
        <f t="shared" ref="BU28" si="135">BW23</f>
        <v>16.370395382395383</v>
      </c>
      <c r="BV28" s="1202"/>
      <c r="BW28" s="1203"/>
      <c r="BX28" s="1201">
        <f t="shared" ref="BX28" si="136">BZ23</f>
        <v>5.3370077195531751</v>
      </c>
      <c r="BY28" s="1202"/>
      <c r="BZ28" s="1203"/>
      <c r="CA28" s="1201">
        <f t="shared" ref="CA28" si="137">CC23</f>
        <v>5.1554710743801664</v>
      </c>
      <c r="CB28" s="1202"/>
      <c r="CC28" s="1203"/>
      <c r="CD28" s="1201">
        <f t="shared" ref="CD28" si="138">CF23</f>
        <v>5.0407131050767422</v>
      </c>
      <c r="CE28" s="1202"/>
      <c r="CF28" s="1203"/>
      <c r="CG28" s="1201">
        <f t="shared" ref="CG28" si="139">CI23</f>
        <v>5.5266635182998822</v>
      </c>
      <c r="CH28" s="1202"/>
      <c r="CI28" s="1203"/>
      <c r="CJ28" s="1201">
        <f t="shared" ref="CJ28" si="140">CL23</f>
        <v>8.2943639693639692</v>
      </c>
      <c r="CK28" s="1202"/>
      <c r="CL28" s="1203"/>
      <c r="CM28" s="1201">
        <f t="shared" ref="CM28" si="141">CO23</f>
        <v>5.1548588224961849</v>
      </c>
      <c r="CN28" s="1202"/>
      <c r="CO28" s="1203"/>
      <c r="CP28" s="1201">
        <f t="shared" ref="CP28" si="142">CR23</f>
        <v>4.6840047452547449</v>
      </c>
      <c r="CQ28" s="1202"/>
      <c r="CR28" s="1203"/>
      <c r="CS28" s="1201">
        <f t="shared" ref="CS28" si="143">CU23</f>
        <v>4.4554062604062601</v>
      </c>
      <c r="CT28" s="1202"/>
      <c r="CU28" s="1203"/>
      <c r="CV28" s="1201">
        <f t="shared" ref="CV28" si="144">CX23</f>
        <v>6.1090259740259736</v>
      </c>
      <c r="CW28" s="1202"/>
      <c r="CX28" s="1203"/>
      <c r="CY28" s="1201">
        <f t="shared" ref="CY28" si="145">DA23</f>
        <v>5.5240909090909085</v>
      </c>
      <c r="CZ28" s="1202"/>
      <c r="DA28" s="1203"/>
      <c r="DB28" s="1201">
        <f t="shared" ref="DB28" si="146">DD23</f>
        <v>5.8767637917637909</v>
      </c>
      <c r="DC28" s="1202"/>
      <c r="DD28" s="1203"/>
      <c r="DE28" s="1201">
        <f t="shared" ref="DE28" si="147">DG23</f>
        <v>5.1062801484230054</v>
      </c>
      <c r="DF28" s="1202"/>
      <c r="DG28" s="1203"/>
    </row>
    <row r="29" spans="1:111" customFormat="1" ht="20.149999999999999" customHeight="1" x14ac:dyDescent="0.35">
      <c r="B29" s="1254" t="s">
        <v>85</v>
      </c>
      <c r="C29" s="1255"/>
      <c r="D29" s="93">
        <f>SUM(D27:D28)</f>
        <v>6</v>
      </c>
      <c r="E29" s="7"/>
      <c r="F29" s="7"/>
      <c r="G29" s="1198" t="s">
        <v>158</v>
      </c>
      <c r="H29" s="1199"/>
      <c r="I29" s="1200"/>
      <c r="J29" s="1195">
        <f>+$D$29</f>
        <v>6</v>
      </c>
      <c r="K29" s="1196"/>
      <c r="L29" s="1197"/>
      <c r="M29" s="1195">
        <f>+$D$29</f>
        <v>6</v>
      </c>
      <c r="N29" s="1196"/>
      <c r="O29" s="1197"/>
      <c r="P29" s="1195">
        <f>+$D$29</f>
        <v>6</v>
      </c>
      <c r="Q29" s="1196"/>
      <c r="R29" s="1197"/>
      <c r="S29" s="1195">
        <f>+$D$29</f>
        <v>6</v>
      </c>
      <c r="T29" s="1196"/>
      <c r="U29" s="1197"/>
      <c r="V29" s="1195">
        <f>+$D$27</f>
        <v>4</v>
      </c>
      <c r="W29" s="1196"/>
      <c r="X29" s="1197"/>
      <c r="Y29" s="1195">
        <f t="shared" ref="Y29" si="148">+$D$27</f>
        <v>4</v>
      </c>
      <c r="Z29" s="1196"/>
      <c r="AA29" s="1197"/>
      <c r="AB29" s="1195">
        <f>+$D$29</f>
        <v>6</v>
      </c>
      <c r="AC29" s="1196"/>
      <c r="AD29" s="1197"/>
      <c r="AE29" s="1195">
        <f>+$D$29</f>
        <v>6</v>
      </c>
      <c r="AF29" s="1196"/>
      <c r="AG29" s="1197"/>
      <c r="AH29" s="1195">
        <f>+$D$29</f>
        <v>6</v>
      </c>
      <c r="AI29" s="1196"/>
      <c r="AJ29" s="1197"/>
      <c r="AK29" s="1195">
        <f>+$D$29</f>
        <v>6</v>
      </c>
      <c r="AL29" s="1196"/>
      <c r="AM29" s="1197"/>
      <c r="AN29" s="1195">
        <f>+$D$29</f>
        <v>6</v>
      </c>
      <c r="AO29" s="1196"/>
      <c r="AP29" s="1197"/>
      <c r="AQ29" s="1195">
        <f>+$D$29</f>
        <v>6</v>
      </c>
      <c r="AR29" s="1196"/>
      <c r="AS29" s="1197"/>
      <c r="AT29" s="1195">
        <f>+$D$29</f>
        <v>6</v>
      </c>
      <c r="AU29" s="1196"/>
      <c r="AV29" s="1197"/>
      <c r="AW29" s="1195">
        <f>+$D$29</f>
        <v>6</v>
      </c>
      <c r="AX29" s="1196"/>
      <c r="AY29" s="1197"/>
      <c r="AZ29" s="1195">
        <f>+$D$29</f>
        <v>6</v>
      </c>
      <c r="BA29" s="1196"/>
      <c r="BB29" s="1197"/>
      <c r="BC29" s="1195">
        <f>+$D$29</f>
        <v>6</v>
      </c>
      <c r="BD29" s="1196"/>
      <c r="BE29" s="1197"/>
      <c r="BF29" s="1195">
        <f>+$D$29</f>
        <v>6</v>
      </c>
      <c r="BG29" s="1196"/>
      <c r="BH29" s="1197"/>
      <c r="BI29" s="1195">
        <f>+$D$29</f>
        <v>6</v>
      </c>
      <c r="BJ29" s="1196"/>
      <c r="BK29" s="1197"/>
      <c r="BL29" s="1195">
        <f>+$D$29</f>
        <v>6</v>
      </c>
      <c r="BM29" s="1196"/>
      <c r="BN29" s="1197"/>
      <c r="BO29" s="1195">
        <f>+$D$29</f>
        <v>6</v>
      </c>
      <c r="BP29" s="1196"/>
      <c r="BQ29" s="1197"/>
      <c r="BR29" s="1195">
        <f>+$D$29</f>
        <v>6</v>
      </c>
      <c r="BS29" s="1196"/>
      <c r="BT29" s="1197"/>
      <c r="BU29" s="1195">
        <f>+$D$29</f>
        <v>6</v>
      </c>
      <c r="BV29" s="1196"/>
      <c r="BW29" s="1197"/>
      <c r="BX29" s="1195">
        <f>+$D$29</f>
        <v>6</v>
      </c>
      <c r="BY29" s="1196"/>
      <c r="BZ29" s="1197"/>
      <c r="CA29" s="1195">
        <f>+$D$29</f>
        <v>6</v>
      </c>
      <c r="CB29" s="1196"/>
      <c r="CC29" s="1197"/>
      <c r="CD29" s="1195">
        <f>+$D$29</f>
        <v>6</v>
      </c>
      <c r="CE29" s="1196"/>
      <c r="CF29" s="1197"/>
      <c r="CG29" s="1195">
        <f>+$D$29</f>
        <v>6</v>
      </c>
      <c r="CH29" s="1196"/>
      <c r="CI29" s="1197"/>
      <c r="CJ29" s="1195">
        <f>+$D$29</f>
        <v>6</v>
      </c>
      <c r="CK29" s="1196"/>
      <c r="CL29" s="1197"/>
      <c r="CM29" s="1195">
        <f>+$D$29</f>
        <v>6</v>
      </c>
      <c r="CN29" s="1196"/>
      <c r="CO29" s="1197"/>
      <c r="CP29" s="1195">
        <f>+$D$29</f>
        <v>6</v>
      </c>
      <c r="CQ29" s="1196"/>
      <c r="CR29" s="1197"/>
      <c r="CS29" s="1195">
        <f>+$D$29</f>
        <v>6</v>
      </c>
      <c r="CT29" s="1196"/>
      <c r="CU29" s="1197"/>
      <c r="CV29" s="1195">
        <f>+$D$29</f>
        <v>6</v>
      </c>
      <c r="CW29" s="1196"/>
      <c r="CX29" s="1197"/>
      <c r="CY29" s="1195">
        <f>+$D$29</f>
        <v>6</v>
      </c>
      <c r="CZ29" s="1196"/>
      <c r="DA29" s="1197"/>
      <c r="DB29" s="1195">
        <f>+$D$29</f>
        <v>6</v>
      </c>
      <c r="DC29" s="1196"/>
      <c r="DD29" s="1197"/>
      <c r="DE29" s="1195">
        <f>+$D$29</f>
        <v>6</v>
      </c>
      <c r="DF29" s="1196"/>
      <c r="DG29" s="1197"/>
    </row>
    <row r="30" spans="1:111" customFormat="1" ht="20.149999999999999" customHeight="1" x14ac:dyDescent="0.35">
      <c r="E30" s="94"/>
      <c r="F30" s="94"/>
      <c r="G30" s="1189" t="s">
        <v>67</v>
      </c>
      <c r="H30" s="1190"/>
      <c r="I30" s="1191"/>
      <c r="J30" s="1192">
        <f>J29-J28</f>
        <v>6</v>
      </c>
      <c r="K30" s="1193"/>
      <c r="L30" s="1194"/>
      <c r="M30" s="1192">
        <f>M29-M28</f>
        <v>6</v>
      </c>
      <c r="N30" s="1193"/>
      <c r="O30" s="1194"/>
      <c r="P30" s="1192">
        <f>P29-P28</f>
        <v>6</v>
      </c>
      <c r="Q30" s="1193"/>
      <c r="R30" s="1194"/>
      <c r="S30" s="1192">
        <f>S29-S28</f>
        <v>4.7068981018981013</v>
      </c>
      <c r="T30" s="1193"/>
      <c r="U30" s="1194"/>
      <c r="V30" s="1192">
        <f>V29-V28</f>
        <v>1.6066783216783218</v>
      </c>
      <c r="W30" s="1193"/>
      <c r="X30" s="1194"/>
      <c r="Y30" s="1233">
        <f>Y29-Y28</f>
        <v>0.51292207792207822</v>
      </c>
      <c r="Z30" s="1234"/>
      <c r="AA30" s="1235"/>
      <c r="AB30" s="1233">
        <f t="shared" ref="AB30" si="149">AB29-AB28</f>
        <v>1.7429661247843065</v>
      </c>
      <c r="AC30" s="1234"/>
      <c r="AD30" s="1235"/>
      <c r="AE30" s="1233">
        <f t="shared" ref="AE30" si="150">AE29-AE28</f>
        <v>2.6174589047316323</v>
      </c>
      <c r="AF30" s="1234"/>
      <c r="AG30" s="1235"/>
      <c r="AH30" s="1233">
        <f t="shared" ref="AH30" si="151">AH29-AH28</f>
        <v>1.6535337389882852</v>
      </c>
      <c r="AI30" s="1234"/>
      <c r="AJ30" s="1235"/>
      <c r="AK30" s="1233">
        <f t="shared" ref="AK30" si="152">AK29-AK28</f>
        <v>4.9951048951048946</v>
      </c>
      <c r="AL30" s="1234"/>
      <c r="AM30" s="1235"/>
      <c r="AN30" s="1233">
        <f t="shared" ref="AN30" si="153">AN29-AN28</f>
        <v>5.4389610389610388</v>
      </c>
      <c r="AO30" s="1234"/>
      <c r="AP30" s="1235"/>
      <c r="AQ30" s="1233">
        <f t="shared" ref="AQ30" si="154">AQ29-AQ28</f>
        <v>6</v>
      </c>
      <c r="AR30" s="1234"/>
      <c r="AS30" s="1235"/>
      <c r="AT30" s="1233">
        <f t="shared" ref="AT30" si="155">AT29-AT28</f>
        <v>3.3631345926800478</v>
      </c>
      <c r="AU30" s="1234"/>
      <c r="AV30" s="1235"/>
      <c r="AW30" s="1233">
        <f t="shared" ref="AW30" si="156">AW29-AW28</f>
        <v>3.9241735537190081</v>
      </c>
      <c r="AX30" s="1234"/>
      <c r="AY30" s="1235"/>
      <c r="AZ30" s="1233">
        <f t="shared" ref="AZ30" si="157">AZ29-AZ28</f>
        <v>4.8824025974025975</v>
      </c>
      <c r="BA30" s="1234"/>
      <c r="BB30" s="1235"/>
      <c r="BC30" s="1233">
        <f t="shared" ref="BC30" si="158">BC29-BC28</f>
        <v>2.9057374443738078</v>
      </c>
      <c r="BD30" s="1234"/>
      <c r="BE30" s="1235"/>
      <c r="BF30" s="1233">
        <f t="shared" ref="BF30" si="159">BF29-BF28</f>
        <v>0.46611706475342807</v>
      </c>
      <c r="BG30" s="1234"/>
      <c r="BH30" s="1235"/>
      <c r="BI30" s="1233">
        <f t="shared" ref="BI30" si="160">BI29-BI28</f>
        <v>4.5307565162110617</v>
      </c>
      <c r="BJ30" s="1234"/>
      <c r="BK30" s="1235"/>
      <c r="BL30" s="1233">
        <f t="shared" ref="BL30" si="161">BL29-BL28</f>
        <v>2.6938842975206607</v>
      </c>
      <c r="BM30" s="1234"/>
      <c r="BN30" s="1235"/>
      <c r="BO30" s="1233">
        <f t="shared" ref="BO30" si="162">BO29-BO28</f>
        <v>3.405312868949232</v>
      </c>
      <c r="BP30" s="1234"/>
      <c r="BQ30" s="1235"/>
      <c r="BR30" s="1233">
        <f t="shared" ref="BR30" si="163">BR29-BR28</f>
        <v>1.8941125541125539</v>
      </c>
      <c r="BS30" s="1234"/>
      <c r="BT30" s="1235"/>
      <c r="BU30" s="1233">
        <f t="shared" ref="BU30" si="164">BU29-BU28</f>
        <v>-10.370395382395383</v>
      </c>
      <c r="BV30" s="1234"/>
      <c r="BW30" s="1235"/>
      <c r="BX30" s="1233">
        <f t="shared" ref="BX30" si="165">BX29-BX28</f>
        <v>0.6629922804468249</v>
      </c>
      <c r="BY30" s="1234"/>
      <c r="BZ30" s="1235"/>
      <c r="CA30" s="1233">
        <f t="shared" ref="CA30" si="166">CA29-CA28</f>
        <v>0.84452892561983361</v>
      </c>
      <c r="CB30" s="1234"/>
      <c r="CC30" s="1235"/>
      <c r="CD30" s="1233">
        <f t="shared" ref="CD30" si="167">CD29-CD28</f>
        <v>0.9592868949232578</v>
      </c>
      <c r="CE30" s="1234"/>
      <c r="CF30" s="1235"/>
      <c r="CG30" s="1233">
        <f t="shared" ref="CG30" si="168">CG29-CG28</f>
        <v>0.47333648170011777</v>
      </c>
      <c r="CH30" s="1234"/>
      <c r="CI30" s="1235"/>
      <c r="CJ30" s="1233">
        <f t="shared" ref="CJ30" si="169">CJ29-CJ28</f>
        <v>-2.2943639693639692</v>
      </c>
      <c r="CK30" s="1234"/>
      <c r="CL30" s="1235"/>
      <c r="CM30" s="1233">
        <f t="shared" ref="CM30" si="170">CM29-CM28</f>
        <v>0.84514117750381512</v>
      </c>
      <c r="CN30" s="1234"/>
      <c r="CO30" s="1235"/>
      <c r="CP30" s="1233">
        <f t="shared" ref="CP30" si="171">CP29-CP28</f>
        <v>1.3159952547452551</v>
      </c>
      <c r="CQ30" s="1234"/>
      <c r="CR30" s="1235"/>
      <c r="CS30" s="1233">
        <f t="shared" ref="CS30" si="172">CS29-CS28</f>
        <v>1.5445937395937399</v>
      </c>
      <c r="CT30" s="1234"/>
      <c r="CU30" s="1235"/>
      <c r="CV30" s="1233">
        <f t="shared" ref="CV30" si="173">CV29-CV28</f>
        <v>-0.10902597402597358</v>
      </c>
      <c r="CW30" s="1234"/>
      <c r="CX30" s="1235"/>
      <c r="CY30" s="1233">
        <f t="shared" ref="CY30" si="174">CY29-CY28</f>
        <v>0.4759090909090915</v>
      </c>
      <c r="CZ30" s="1234"/>
      <c r="DA30" s="1235"/>
      <c r="DB30" s="1233">
        <f t="shared" ref="DB30" si="175">DB29-DB28</f>
        <v>0.12323620823620907</v>
      </c>
      <c r="DC30" s="1234"/>
      <c r="DD30" s="1235"/>
      <c r="DE30" s="1233">
        <f t="shared" ref="DE30" si="176">DE29-DE28</f>
        <v>0.89371985157699463</v>
      </c>
      <c r="DF30" s="1234"/>
      <c r="DG30" s="1235"/>
    </row>
    <row r="31" spans="1:111" customFormat="1" x14ac:dyDescent="0.35">
      <c r="E31" s="4"/>
      <c r="F31" s="4"/>
      <c r="G31" s="4"/>
      <c r="H31" s="4"/>
      <c r="I31" s="4"/>
      <c r="J31" s="5"/>
      <c r="K31" s="5"/>
      <c r="L31" s="6"/>
      <c r="M31" s="5"/>
      <c r="N31" s="5"/>
      <c r="O31" s="6"/>
      <c r="P31" s="5"/>
      <c r="Q31" s="5"/>
      <c r="R31" s="6"/>
      <c r="S31" s="5"/>
      <c r="T31" s="5"/>
      <c r="U31" s="6"/>
      <c r="V31" s="6"/>
      <c r="W31" s="6"/>
      <c r="X31" s="6"/>
      <c r="Y31" s="5"/>
      <c r="Z31" s="5"/>
      <c r="AA31" s="6"/>
      <c r="AB31" s="5"/>
      <c r="AC31" s="5"/>
      <c r="AD31" s="6"/>
    </row>
    <row r="32" spans="1:111" customFormat="1" ht="26.25" customHeight="1" x14ac:dyDescent="0.35"/>
    <row r="33" spans="1:111" ht="17.5" x14ac:dyDescent="0.35">
      <c r="A33" s="98" t="s">
        <v>82</v>
      </c>
    </row>
    <row r="34" spans="1:111" ht="32.5" x14ac:dyDescent="0.35">
      <c r="A34" s="1" t="s">
        <v>84</v>
      </c>
      <c r="B34" s="2"/>
      <c r="C34" s="3"/>
    </row>
    <row r="35" spans="1:111" ht="15" outlineLevel="1" x14ac:dyDescent="0.35">
      <c r="A35" s="3"/>
      <c r="B35" s="3"/>
      <c r="C35" s="3"/>
    </row>
    <row r="36" spans="1:111" outlineLevel="1" x14ac:dyDescent="0.35">
      <c r="A36" s="7" t="s">
        <v>1</v>
      </c>
      <c r="B36" s="8">
        <f>B4</f>
        <v>46279</v>
      </c>
    </row>
    <row r="37" spans="1:111" outlineLevel="1" x14ac:dyDescent="0.35">
      <c r="A37" s="7" t="s">
        <v>2</v>
      </c>
      <c r="B37" s="8">
        <f>WORKDAY.INTL(B36,-1,"0000001")</f>
        <v>46277</v>
      </c>
    </row>
    <row r="38" spans="1:111" outlineLevel="1" x14ac:dyDescent="0.35">
      <c r="A38" s="7" t="s">
        <v>3</v>
      </c>
      <c r="B38" s="9">
        <v>2</v>
      </c>
    </row>
    <row r="39" spans="1:111" ht="15" outlineLevel="1" x14ac:dyDescent="0.35">
      <c r="A39" s="3"/>
      <c r="B39" s="3"/>
      <c r="C39" s="3"/>
      <c r="J39" s="10"/>
      <c r="P39" s="10"/>
    </row>
    <row r="40" spans="1:111" s="11" customFormat="1" ht="20.149999999999999" customHeight="1" x14ac:dyDescent="0.35">
      <c r="A40" s="1266" t="s">
        <v>4</v>
      </c>
      <c r="B40" s="1256" t="s">
        <v>5</v>
      </c>
      <c r="C40" s="1256" t="s">
        <v>6</v>
      </c>
      <c r="D40" s="1256" t="s">
        <v>7</v>
      </c>
      <c r="E40" s="1256" t="s">
        <v>8</v>
      </c>
      <c r="F40" s="1256" t="s">
        <v>9</v>
      </c>
      <c r="G40" s="1256" t="s">
        <v>10</v>
      </c>
      <c r="H40" s="1256" t="s">
        <v>11</v>
      </c>
      <c r="I40" s="1261" t="s">
        <v>12</v>
      </c>
      <c r="J40" s="1242" t="s">
        <v>13</v>
      </c>
      <c r="K40" s="1243"/>
      <c r="L40" s="1243"/>
      <c r="M40" s="1243"/>
      <c r="N40" s="1243"/>
      <c r="O40" s="1244"/>
      <c r="P40" s="152" t="s">
        <v>14</v>
      </c>
      <c r="Q40" s="99"/>
      <c r="R40" s="99"/>
      <c r="S40" s="99"/>
      <c r="T40" s="99"/>
      <c r="U40" s="99"/>
      <c r="V40" s="1243" t="s">
        <v>14</v>
      </c>
      <c r="W40" s="1243"/>
      <c r="X40" s="1243"/>
      <c r="Y40" s="1243"/>
      <c r="Z40" s="1243"/>
      <c r="AA40" s="1243"/>
      <c r="AB40" s="1242" t="s">
        <v>15</v>
      </c>
      <c r="AC40" s="1243"/>
      <c r="AD40" s="1243"/>
      <c r="AE40" s="1243"/>
      <c r="AF40" s="1243"/>
      <c r="AG40" s="1243"/>
      <c r="AH40" s="1243"/>
      <c r="AI40" s="1243"/>
      <c r="AJ40" s="1243"/>
      <c r="AK40" s="1243"/>
      <c r="AL40" s="1243"/>
      <c r="AM40" s="1243"/>
      <c r="AN40" s="1243"/>
      <c r="AO40" s="1243"/>
      <c r="AP40" s="1244"/>
      <c r="AQ40" s="1242" t="s">
        <v>16</v>
      </c>
      <c r="AR40" s="1243"/>
      <c r="AS40" s="1243"/>
      <c r="AT40" s="1243"/>
      <c r="AU40" s="1243"/>
      <c r="AV40" s="1243"/>
      <c r="AW40" s="1243"/>
      <c r="AX40" s="1243"/>
      <c r="AY40" s="1243"/>
      <c r="AZ40" s="1243"/>
      <c r="BA40" s="1243"/>
      <c r="BB40" s="1243"/>
      <c r="BC40" s="1243"/>
      <c r="BD40" s="1243"/>
      <c r="BE40" s="1243"/>
      <c r="BF40" s="1243"/>
      <c r="BG40" s="1243"/>
      <c r="BH40" s="1244"/>
      <c r="BI40" s="1306" t="s">
        <v>152</v>
      </c>
      <c r="BJ40" s="1306"/>
      <c r="BK40" s="1306"/>
      <c r="BL40" s="1306"/>
      <c r="BM40" s="1306"/>
      <c r="BN40" s="1306"/>
      <c r="BO40" s="1306"/>
      <c r="BP40" s="1306"/>
      <c r="BQ40" s="1306"/>
      <c r="BR40" s="1306"/>
      <c r="BS40" s="1306"/>
      <c r="BT40" s="1306"/>
      <c r="BU40" s="1242" t="s">
        <v>154</v>
      </c>
      <c r="BV40" s="1243"/>
      <c r="BW40" s="1243"/>
      <c r="BX40" s="1243"/>
      <c r="BY40" s="1243"/>
      <c r="BZ40" s="1243"/>
      <c r="CA40" s="1243"/>
      <c r="CB40" s="1243"/>
      <c r="CC40" s="1243"/>
      <c r="CD40" s="1243"/>
      <c r="CE40" s="1243"/>
      <c r="CF40" s="1243"/>
      <c r="CG40" s="1243"/>
      <c r="CH40" s="1243"/>
      <c r="CI40" s="1244"/>
      <c r="CJ40" s="1242" t="s">
        <v>180</v>
      </c>
      <c r="CK40" s="1243"/>
      <c r="CL40" s="1243"/>
      <c r="CM40" s="1243"/>
      <c r="CN40" s="1243"/>
      <c r="CO40" s="1243"/>
      <c r="CP40" s="1243"/>
      <c r="CQ40" s="1243"/>
      <c r="CR40" s="1243"/>
      <c r="CS40" s="1243"/>
      <c r="CT40" s="1243"/>
      <c r="CU40" s="1244"/>
      <c r="CV40" s="1242" t="s">
        <v>181</v>
      </c>
      <c r="CW40" s="1243"/>
      <c r="CX40" s="1243"/>
      <c r="CY40" s="1243"/>
      <c r="CZ40" s="1243"/>
      <c r="DA40" s="1243"/>
      <c r="DB40" s="1243"/>
      <c r="DC40" s="1243"/>
      <c r="DD40" s="1243"/>
      <c r="DE40" s="1243"/>
      <c r="DF40" s="1243"/>
      <c r="DG40" s="1244"/>
    </row>
    <row r="41" spans="1:111" ht="20.149999999999999" customHeight="1" x14ac:dyDescent="0.35">
      <c r="A41" s="1267"/>
      <c r="B41" s="1257"/>
      <c r="C41" s="1257"/>
      <c r="D41" s="1257"/>
      <c r="E41" s="1257"/>
      <c r="F41" s="1257"/>
      <c r="G41" s="1257"/>
      <c r="H41" s="1257"/>
      <c r="I41" s="1262"/>
      <c r="J41" s="1245" t="str">
        <f>+"WEEK  PRODUKSI  "&amp;L43</f>
        <v>WEEK  PRODUKSI  35</v>
      </c>
      <c r="K41" s="1246"/>
      <c r="L41" s="1247"/>
      <c r="M41" s="1245" t="str">
        <f>+"WEEK  PRODUKSI  "&amp;O43</f>
        <v>WEEK  PRODUKSI  36</v>
      </c>
      <c r="N41" s="1246"/>
      <c r="O41" s="1247"/>
      <c r="P41" s="1245" t="str">
        <f>+"WEEK  PRODUKSI  "&amp;R43</f>
        <v>WEEK  PRODUKSI  37</v>
      </c>
      <c r="Q41" s="1246"/>
      <c r="R41" s="1247"/>
      <c r="S41" s="1245" t="str">
        <f>+"WEEK  PRODUKSI  "&amp;U43</f>
        <v>WEEK  PRODUKSI  38</v>
      </c>
      <c r="T41" s="1246"/>
      <c r="U41" s="1247"/>
      <c r="V41" s="1245" t="str">
        <f>+"TOTAL WEEK   "&amp;U43</f>
        <v>TOTAL WEEK   38</v>
      </c>
      <c r="W41" s="1246"/>
      <c r="X41" s="1247"/>
      <c r="Y41" s="1245" t="str">
        <f>+"WEEK  PRODUKSI  "&amp;AA43</f>
        <v>WEEK  PRODUKSI  39</v>
      </c>
      <c r="Z41" s="1246"/>
      <c r="AA41" s="1246"/>
      <c r="AB41" s="1245" t="str">
        <f>+"WEEK  PRODUKSI  "&amp;AD43</f>
        <v>WEEK  PRODUKSI  40</v>
      </c>
      <c r="AC41" s="1246"/>
      <c r="AD41" s="1247"/>
      <c r="AE41" s="1245" t="str">
        <f>+"WEEK  PRODUKSI  "&amp;AG43</f>
        <v>WEEK  PRODUKSI  41</v>
      </c>
      <c r="AF41" s="1246"/>
      <c r="AG41" s="1247"/>
      <c r="AH41" s="1245" t="str">
        <f>+"WEEK  PRODUKSI  "&amp;AJ43</f>
        <v>WEEK  PRODUKSI  42</v>
      </c>
      <c r="AI41" s="1246"/>
      <c r="AJ41" s="1247"/>
      <c r="AK41" s="1245" t="str">
        <f>+"WEEK  PRODUKSI  "&amp;AM43</f>
        <v>WEEK  PRODUKSI  43</v>
      </c>
      <c r="AL41" s="1246"/>
      <c r="AM41" s="1247"/>
      <c r="AN41" s="1245" t="str">
        <f>+"WEEK  PRODUKSI  "&amp;AP43</f>
        <v>WEEK  PRODUKSI  44</v>
      </c>
      <c r="AO41" s="1246"/>
      <c r="AP41" s="1247"/>
      <c r="AQ41" s="1245" t="str">
        <f>+"WEEK  PRODUKSI  "&amp;AS43</f>
        <v>WEEK  PRODUKSI  45</v>
      </c>
      <c r="AR41" s="1246"/>
      <c r="AS41" s="1247"/>
      <c r="AT41" s="1245" t="str">
        <f>+"WEEK  PRODUKSI  + ORI  "&amp;AV43</f>
        <v>WEEK  PRODUKSI  + ORI  45</v>
      </c>
      <c r="AU41" s="1246"/>
      <c r="AV41" s="1247"/>
      <c r="AW41" s="1245" t="str">
        <f>+"WEEK ORI  "&amp;AY43</f>
        <v>WEEK ORI  45</v>
      </c>
      <c r="AX41" s="1246"/>
      <c r="AY41" s="1246"/>
      <c r="AZ41" s="1245" t="str">
        <f>+"WEEK ORI  "&amp;BB43</f>
        <v>WEEK ORI  46</v>
      </c>
      <c r="BA41" s="1246"/>
      <c r="BB41" s="1247"/>
      <c r="BC41" s="1245" t="str">
        <f>+"WEEK ORI  "&amp;BE43</f>
        <v>WEEK ORI  47</v>
      </c>
      <c r="BD41" s="1246"/>
      <c r="BE41" s="1247"/>
      <c r="BF41" s="1245" t="str">
        <f>+"WEEK ORI  "&amp;BH43</f>
        <v>WEEK ORI  48</v>
      </c>
      <c r="BG41" s="1246"/>
      <c r="BH41" s="1247"/>
      <c r="BI41" s="1245" t="str">
        <f>+"WEEK ORI  "&amp;BK43</f>
        <v>WEEK ORI  49</v>
      </c>
      <c r="BJ41" s="1246"/>
      <c r="BK41" s="1247"/>
      <c r="BL41" s="1245" t="str">
        <f>+"WEEK ORI  "&amp;BN43</f>
        <v>WEEK ORI  50</v>
      </c>
      <c r="BM41" s="1246"/>
      <c r="BN41" s="1247"/>
      <c r="BO41" s="1245" t="str">
        <f>+"WEEK ORI  "&amp;BQ43</f>
        <v>WEEK ORI  51</v>
      </c>
      <c r="BP41" s="1246"/>
      <c r="BQ41" s="1247"/>
      <c r="BR41" s="1245" t="str">
        <f>+"WEEK ORI  "&amp;BT43</f>
        <v>WEEK ORI  52</v>
      </c>
      <c r="BS41" s="1246"/>
      <c r="BT41" s="1247"/>
      <c r="BU41" s="1245" t="str">
        <f>+"WEEK ORI  "&amp;BW43</f>
        <v>WEEK ORI  1</v>
      </c>
      <c r="BV41" s="1246"/>
      <c r="BW41" s="1247"/>
      <c r="BX41" s="1245" t="str">
        <f>+"WEEK ORI  "&amp;BZ43</f>
        <v>WEEK ORI  2</v>
      </c>
      <c r="BY41" s="1246"/>
      <c r="BZ41" s="1247"/>
      <c r="CA41" s="1245" t="str">
        <f>+"WEEK ORI  "&amp;CC43</f>
        <v>WEEK ORI  3</v>
      </c>
      <c r="CB41" s="1246"/>
      <c r="CC41" s="1247"/>
      <c r="CD41" s="1245" t="str">
        <f>+"WEEK ORI  "&amp;CF43</f>
        <v>WEEK ORI  4</v>
      </c>
      <c r="CE41" s="1246"/>
      <c r="CF41" s="1247"/>
      <c r="CG41" s="1245" t="str">
        <f>+"WEEK ORI  "&amp;CI43</f>
        <v>WEEK ORI  5</v>
      </c>
      <c r="CH41" s="1246"/>
      <c r="CI41" s="1247"/>
      <c r="CJ41" s="1245" t="str">
        <f>+"WEEK ORI  "&amp;CL43</f>
        <v>WEEK ORI  6</v>
      </c>
      <c r="CK41" s="1246"/>
      <c r="CL41" s="1247"/>
      <c r="CM41" s="1245" t="str">
        <f>+"WEEK ORI  "&amp;CO43</f>
        <v>WEEK ORI  7</v>
      </c>
      <c r="CN41" s="1246"/>
      <c r="CO41" s="1247"/>
      <c r="CP41" s="1245" t="str">
        <f>+"WEEK ORI  "&amp;CR43</f>
        <v>WEEK ORI  8</v>
      </c>
      <c r="CQ41" s="1246"/>
      <c r="CR41" s="1247"/>
      <c r="CS41" s="1245" t="str">
        <f>+"WEEK ORI  "&amp;CU43</f>
        <v>WEEK ORI  9</v>
      </c>
      <c r="CT41" s="1246"/>
      <c r="CU41" s="1247"/>
      <c r="CV41" s="1245" t="str">
        <f>+"WEEK ORI  "&amp;CX43</f>
        <v>WEEK ORI  10</v>
      </c>
      <c r="CW41" s="1246"/>
      <c r="CX41" s="1247"/>
      <c r="CY41" s="1245" t="str">
        <f>+"WEEK ORI  "&amp;DA43</f>
        <v>WEEK ORI  12</v>
      </c>
      <c r="CZ41" s="1246"/>
      <c r="DA41" s="1247"/>
      <c r="DB41" s="1245" t="str">
        <f>+"WEEK ORI  "&amp;DD43</f>
        <v>WEEK ORI  13</v>
      </c>
      <c r="DC41" s="1246"/>
      <c r="DD41" s="1247"/>
      <c r="DE41" s="1245" t="str">
        <f>+"WEEK ORI  "&amp;DG43</f>
        <v>WEEK ORI  14</v>
      </c>
      <c r="DF41" s="1246"/>
      <c r="DG41" s="1247"/>
    </row>
    <row r="42" spans="1:111" ht="20.149999999999999" customHeight="1" x14ac:dyDescent="0.35">
      <c r="A42" s="1267"/>
      <c r="B42" s="1257"/>
      <c r="C42" s="1257"/>
      <c r="D42" s="1257"/>
      <c r="E42" s="1257"/>
      <c r="F42" s="1257"/>
      <c r="G42" s="1257"/>
      <c r="H42" s="1257"/>
      <c r="I42" s="1262"/>
      <c r="J42" s="1252" t="s">
        <v>17</v>
      </c>
      <c r="K42" s="1253"/>
      <c r="L42" s="12">
        <v>0</v>
      </c>
      <c r="M42" s="1252" t="s">
        <v>17</v>
      </c>
      <c r="N42" s="1253"/>
      <c r="O42" s="12">
        <v>0</v>
      </c>
      <c r="P42" s="1252" t="s">
        <v>17</v>
      </c>
      <c r="Q42" s="1253"/>
      <c r="R42" s="12">
        <v>0</v>
      </c>
      <c r="S42" s="1252" t="s">
        <v>17</v>
      </c>
      <c r="T42" s="1253"/>
      <c r="U42" s="12">
        <f>DATE(2026,1,1)+(U43-1)*7-WEEKDAY(DATE(2026,1,1),2)+6</f>
        <v>46284</v>
      </c>
      <c r="V42" s="1271" t="s">
        <v>17</v>
      </c>
      <c r="W42" s="1272"/>
      <c r="X42" s="1275">
        <f>DATE(2026,1,1)+(U43-2)*7-WEEKDAY(DATE(2026,1,1),2)+6</f>
        <v>46277</v>
      </c>
      <c r="Y42" s="1252" t="s">
        <v>17</v>
      </c>
      <c r="Z42" s="1253"/>
      <c r="AA42" s="12">
        <f>DATE(2026,1,1)+(AA43-2)*7-WEEKDAY(DATE(2026,1,1),2)+6</f>
        <v>46284</v>
      </c>
      <c r="AB42" s="1252" t="s">
        <v>17</v>
      </c>
      <c r="AC42" s="1253"/>
      <c r="AD42" s="12">
        <f>DATE(2026,1,1)+(AD43-2)*7-WEEKDAY(DATE(2026,1,1),2)+6</f>
        <v>46291</v>
      </c>
      <c r="AE42" s="1252" t="s">
        <v>17</v>
      </c>
      <c r="AF42" s="1253"/>
      <c r="AG42" s="12">
        <f>DATE(2026,1,1)+(AG43-2)*7-WEEKDAY(DATE(2026,1,1),2)+6</f>
        <v>46298</v>
      </c>
      <c r="AH42" s="1252" t="s">
        <v>17</v>
      </c>
      <c r="AI42" s="1253"/>
      <c r="AJ42" s="12">
        <f>DATE(2026,1,1)+(AJ43-2)*7-WEEKDAY(DATE(2026,1,1),2)+6</f>
        <v>46305</v>
      </c>
      <c r="AK42" s="1252" t="s">
        <v>17</v>
      </c>
      <c r="AL42" s="1253"/>
      <c r="AM42" s="12">
        <f>DATE(2026,1,1)+(AM43-2)*7-WEEKDAY(DATE(2026,1,1),2)+6</f>
        <v>46312</v>
      </c>
      <c r="AN42" s="1252" t="s">
        <v>17</v>
      </c>
      <c r="AO42" s="1253"/>
      <c r="AP42" s="12">
        <f>DATE(2026,1,1)+(AP43-2)*7-WEEKDAY(DATE(2026,1,1),2)+6</f>
        <v>46319</v>
      </c>
      <c r="AQ42" s="1252" t="s">
        <v>17</v>
      </c>
      <c r="AR42" s="1253"/>
      <c r="AS42" s="12">
        <f>DATE(2026,1,1)+(AS43-2)*7-WEEKDAY(DATE(2026,1,1),2)+6</f>
        <v>46326</v>
      </c>
      <c r="AT42" s="1252" t="s">
        <v>17</v>
      </c>
      <c r="AU42" s="1253"/>
      <c r="AV42" s="12">
        <f>DATE(2026,1,1)+(AV43-2)*7-WEEKDAY(DATE(2026,1,1),2)+6</f>
        <v>46326</v>
      </c>
      <c r="AW42" s="1252" t="s">
        <v>17</v>
      </c>
      <c r="AX42" s="1253"/>
      <c r="AY42" s="12">
        <f>DATE(2026,1,1)+(AY43-2)*7-WEEKDAY(DATE(2026,1,1),2)+6</f>
        <v>46326</v>
      </c>
      <c r="AZ42" s="1252" t="s">
        <v>17</v>
      </c>
      <c r="BA42" s="1253"/>
      <c r="BB42" s="12">
        <f>DATE(2026,1,1)+(BB43-2)*7-WEEKDAY(DATE(2026,1,1),2)+6</f>
        <v>46333</v>
      </c>
      <c r="BC42" s="1252" t="s">
        <v>17</v>
      </c>
      <c r="BD42" s="1253"/>
      <c r="BE42" s="12">
        <f>DATE(2026,1,1)+(BE43-2)*7-WEEKDAY(DATE(2026,1,1),2)+6</f>
        <v>46340</v>
      </c>
      <c r="BF42" s="1252" t="s">
        <v>17</v>
      </c>
      <c r="BG42" s="1253"/>
      <c r="BH42" s="12">
        <f>DATE(2026,1,1)+(BH43-2)*7-WEEKDAY(DATE(2026,1,1),2)+6</f>
        <v>46347</v>
      </c>
      <c r="BI42" s="1252" t="s">
        <v>17</v>
      </c>
      <c r="BJ42" s="1253"/>
      <c r="BK42" s="12">
        <f>DATE(2026,1,1)+(BK43-2)*7-WEEKDAY(DATE(2026,1,1),2)+6</f>
        <v>46354</v>
      </c>
      <c r="BL42" s="1252" t="s">
        <v>17</v>
      </c>
      <c r="BM42" s="1253"/>
      <c r="BN42" s="12">
        <f>DATE(2026,1,1)+(BN43-2)*7-WEEKDAY(DATE(2026,1,1),2)+6</f>
        <v>46361</v>
      </c>
      <c r="BO42" s="1252" t="s">
        <v>17</v>
      </c>
      <c r="BP42" s="1253"/>
      <c r="BQ42" s="12">
        <f>DATE(2026,1,1)+(BQ43-2)*7-WEEKDAY(DATE(2026,1,1),2)+6</f>
        <v>46368</v>
      </c>
      <c r="BR42" s="1252" t="s">
        <v>17</v>
      </c>
      <c r="BS42" s="1253"/>
      <c r="BT42" s="12">
        <f>DATE(2026,1,1)+(BT43-2)*7-WEEKDAY(DATE(2026,1,1),2)+6</f>
        <v>46375</v>
      </c>
      <c r="BU42" s="1252" t="s">
        <v>17</v>
      </c>
      <c r="BV42" s="1253"/>
      <c r="BW42" s="12">
        <f>DATE(2027,1,1)+(BW43-2)*7-WEEKDAY(DATE(2027,1,1),2)+6</f>
        <v>46382</v>
      </c>
      <c r="BX42" s="1252" t="s">
        <v>17</v>
      </c>
      <c r="BY42" s="1253"/>
      <c r="BZ42" s="12">
        <f>DATE(2027,1,1)+(BZ43-2)*7-WEEKDAY(DATE(2027,1,1),2)+6</f>
        <v>46389</v>
      </c>
      <c r="CA42" s="1252" t="s">
        <v>17</v>
      </c>
      <c r="CB42" s="1253"/>
      <c r="CC42" s="12">
        <f>DATE(2027,1,1)+(CC43-2)*7-WEEKDAY(DATE(2027,1,1),2)+6</f>
        <v>46396</v>
      </c>
      <c r="CD42" s="1252" t="s">
        <v>17</v>
      </c>
      <c r="CE42" s="1253"/>
      <c r="CF42" s="12">
        <f>DATE(2027,1,1)+(CF43-2)*7-WEEKDAY(DATE(2027,1,1),2)+6</f>
        <v>46403</v>
      </c>
      <c r="CG42" s="1252" t="s">
        <v>17</v>
      </c>
      <c r="CH42" s="1253"/>
      <c r="CI42" s="12">
        <f>DATE(2027,1,1)+(CI43-2)*7-WEEKDAY(DATE(2027,1,1),2)+6</f>
        <v>46410</v>
      </c>
      <c r="CJ42" s="1252" t="s">
        <v>17</v>
      </c>
      <c r="CK42" s="1253"/>
      <c r="CL42" s="12">
        <f>DATE(2027,1,1)+(CL43-2)*7-WEEKDAY(DATE(2027,1,1),2)+6</f>
        <v>46417</v>
      </c>
      <c r="CM42" s="1252" t="s">
        <v>17</v>
      </c>
      <c r="CN42" s="1253"/>
      <c r="CO42" s="12">
        <f>DATE(2027,1,1)+(CO43-2)*7-WEEKDAY(DATE(2027,1,1),2)+6</f>
        <v>46424</v>
      </c>
      <c r="CP42" s="1252" t="s">
        <v>17</v>
      </c>
      <c r="CQ42" s="1253"/>
      <c r="CR42" s="12">
        <f>DATE(2027,1,1)+(CR43-2)*7-WEEKDAY(DATE(2027,1,1),2)+6</f>
        <v>46431</v>
      </c>
      <c r="CS42" s="1252" t="s">
        <v>17</v>
      </c>
      <c r="CT42" s="1253"/>
      <c r="CU42" s="12">
        <f>DATE(2027,1,1)+(CU43-2)*7-WEEKDAY(DATE(2027,1,1),2)+6</f>
        <v>46438</v>
      </c>
      <c r="CV42" s="1252" t="s">
        <v>17</v>
      </c>
      <c r="CW42" s="1253"/>
      <c r="CX42" s="12">
        <f>DATE(2027,1,1)+(CX43-2)*7-WEEKDAY(DATE(2027,1,1),2)+6</f>
        <v>46445</v>
      </c>
      <c r="CY42" s="1252" t="s">
        <v>17</v>
      </c>
      <c r="CZ42" s="1253"/>
      <c r="DA42" s="12">
        <f>DATE(2027,1,1)+(DA43-2)*7-WEEKDAY(DATE(2027,1,1),2)+6</f>
        <v>46459</v>
      </c>
      <c r="DB42" s="1252" t="s">
        <v>17</v>
      </c>
      <c r="DC42" s="1253"/>
      <c r="DD42" s="12">
        <f>DATE(2027,1,1)+(DD43-2)*7-WEEKDAY(DATE(2027,1,1),2)+6</f>
        <v>46466</v>
      </c>
      <c r="DE42" s="1252" t="s">
        <v>17</v>
      </c>
      <c r="DF42" s="1253"/>
      <c r="DG42" s="12">
        <f>DATE(2027,1,1)+(DG43-2)*7-WEEKDAY(DATE(2027,1,1),2)+6</f>
        <v>46473</v>
      </c>
    </row>
    <row r="43" spans="1:111" s="16" customFormat="1" ht="20.149999999999999" hidden="1" customHeight="1" outlineLevel="1" x14ac:dyDescent="0.25">
      <c r="A43" s="1268"/>
      <c r="B43" s="1258"/>
      <c r="C43" s="1258"/>
      <c r="D43" s="1258"/>
      <c r="E43" s="1258"/>
      <c r="F43" s="1258"/>
      <c r="G43" s="1258"/>
      <c r="H43" s="1258"/>
      <c r="I43" s="1263"/>
      <c r="J43" s="1248" t="s">
        <v>18</v>
      </c>
      <c r="K43" s="1249"/>
      <c r="L43" s="14">
        <v>35</v>
      </c>
      <c r="M43" s="1248" t="s">
        <v>18</v>
      </c>
      <c r="N43" s="1249"/>
      <c r="O43" s="14">
        <f>+L43+1</f>
        <v>36</v>
      </c>
      <c r="P43" s="1248" t="s">
        <v>18</v>
      </c>
      <c r="Q43" s="1249"/>
      <c r="R43" s="14">
        <f>+O43+1</f>
        <v>37</v>
      </c>
      <c r="S43" s="1248" t="s">
        <v>18</v>
      </c>
      <c r="T43" s="1249"/>
      <c r="U43" s="14">
        <f>+R43+1</f>
        <v>38</v>
      </c>
      <c r="V43" s="1273"/>
      <c r="W43" s="1274"/>
      <c r="X43" s="1276"/>
      <c r="Y43" s="1248" t="s">
        <v>18</v>
      </c>
      <c r="Z43" s="1249"/>
      <c r="AA43" s="15">
        <f>+U43+1</f>
        <v>39</v>
      </c>
      <c r="AB43" s="1248" t="s">
        <v>18</v>
      </c>
      <c r="AC43" s="1249"/>
      <c r="AD43" s="14">
        <f>+AA43+1</f>
        <v>40</v>
      </c>
      <c r="AE43" s="1248" t="s">
        <v>18</v>
      </c>
      <c r="AF43" s="1249"/>
      <c r="AG43" s="14">
        <f>+AD43+1</f>
        <v>41</v>
      </c>
      <c r="AH43" s="1248" t="s">
        <v>18</v>
      </c>
      <c r="AI43" s="1249"/>
      <c r="AJ43" s="14">
        <f>+AG43+1</f>
        <v>42</v>
      </c>
      <c r="AK43" s="1248" t="s">
        <v>18</v>
      </c>
      <c r="AL43" s="1249"/>
      <c r="AM43" s="14">
        <f>+AJ43+1</f>
        <v>43</v>
      </c>
      <c r="AN43" s="1248" t="s">
        <v>18</v>
      </c>
      <c r="AO43" s="1249"/>
      <c r="AP43" s="14">
        <f>+AM43+1</f>
        <v>44</v>
      </c>
      <c r="AQ43" s="1248" t="s">
        <v>18</v>
      </c>
      <c r="AR43" s="1249"/>
      <c r="AS43" s="14">
        <f>+AP43+1</f>
        <v>45</v>
      </c>
      <c r="AT43" s="1248" t="s">
        <v>18</v>
      </c>
      <c r="AU43" s="1249"/>
      <c r="AV43" s="14">
        <v>45</v>
      </c>
      <c r="AW43" s="1248" t="s">
        <v>18</v>
      </c>
      <c r="AX43" s="1249"/>
      <c r="AY43" s="15">
        <v>45</v>
      </c>
      <c r="AZ43" s="1248" t="s">
        <v>18</v>
      </c>
      <c r="BA43" s="1249"/>
      <c r="BB43" s="14">
        <f>+AY43+1</f>
        <v>46</v>
      </c>
      <c r="BC43" s="1248" t="s">
        <v>18</v>
      </c>
      <c r="BD43" s="1249"/>
      <c r="BE43" s="14">
        <f>+BB43+1</f>
        <v>47</v>
      </c>
      <c r="BF43" s="1248" t="s">
        <v>18</v>
      </c>
      <c r="BG43" s="1249"/>
      <c r="BH43" s="14">
        <f>+BE43+1</f>
        <v>48</v>
      </c>
      <c r="BI43" s="1248" t="s">
        <v>18</v>
      </c>
      <c r="BJ43" s="1249"/>
      <c r="BK43" s="14">
        <f>+BH43+1</f>
        <v>49</v>
      </c>
      <c r="BL43" s="1248" t="s">
        <v>18</v>
      </c>
      <c r="BM43" s="1249"/>
      <c r="BN43" s="14">
        <f>+BK43+1</f>
        <v>50</v>
      </c>
      <c r="BO43" s="1248" t="s">
        <v>18</v>
      </c>
      <c r="BP43" s="1249"/>
      <c r="BQ43" s="14">
        <f>+BN43+1</f>
        <v>51</v>
      </c>
      <c r="BR43" s="1248" t="s">
        <v>18</v>
      </c>
      <c r="BS43" s="1249"/>
      <c r="BT43" s="14">
        <f>+BQ43+1</f>
        <v>52</v>
      </c>
      <c r="BU43" s="1248" t="s">
        <v>18</v>
      </c>
      <c r="BV43" s="1249"/>
      <c r="BW43" s="14">
        <v>1</v>
      </c>
      <c r="BX43" s="1248" t="s">
        <v>18</v>
      </c>
      <c r="BY43" s="1249"/>
      <c r="BZ43" s="14">
        <f>+BW43+1</f>
        <v>2</v>
      </c>
      <c r="CA43" s="1248" t="s">
        <v>18</v>
      </c>
      <c r="CB43" s="1249"/>
      <c r="CC43" s="14">
        <f>+BZ43+1</f>
        <v>3</v>
      </c>
      <c r="CD43" s="1248" t="s">
        <v>18</v>
      </c>
      <c r="CE43" s="1249"/>
      <c r="CF43" s="14">
        <f>+CC43+1</f>
        <v>4</v>
      </c>
      <c r="CG43" s="1248" t="s">
        <v>18</v>
      </c>
      <c r="CH43" s="1249"/>
      <c r="CI43" s="14">
        <f>+CF43+1</f>
        <v>5</v>
      </c>
      <c r="CJ43" s="1248" t="s">
        <v>18</v>
      </c>
      <c r="CK43" s="1249"/>
      <c r="CL43" s="14">
        <v>6</v>
      </c>
      <c r="CM43" s="1248" t="s">
        <v>18</v>
      </c>
      <c r="CN43" s="1249"/>
      <c r="CO43" s="14">
        <f>+CL43+1</f>
        <v>7</v>
      </c>
      <c r="CP43" s="1248" t="s">
        <v>18</v>
      </c>
      <c r="CQ43" s="1249"/>
      <c r="CR43" s="14">
        <f>+CO43+1</f>
        <v>8</v>
      </c>
      <c r="CS43" s="1248" t="s">
        <v>18</v>
      </c>
      <c r="CT43" s="1249"/>
      <c r="CU43" s="14">
        <f>+CR43+1</f>
        <v>9</v>
      </c>
      <c r="CV43" s="1248" t="s">
        <v>18</v>
      </c>
      <c r="CW43" s="1249"/>
      <c r="CX43" s="14">
        <v>10</v>
      </c>
      <c r="CY43" s="1248" t="s">
        <v>18</v>
      </c>
      <c r="CZ43" s="1249"/>
      <c r="DA43" s="14">
        <v>12</v>
      </c>
      <c r="DB43" s="1248" t="s">
        <v>18</v>
      </c>
      <c r="DC43" s="1249"/>
      <c r="DD43" s="14">
        <f>+DA43+1</f>
        <v>13</v>
      </c>
      <c r="DE43" s="1248" t="s">
        <v>18</v>
      </c>
      <c r="DF43" s="1249"/>
      <c r="DG43" s="14">
        <f>+DD43+1</f>
        <v>14</v>
      </c>
    </row>
    <row r="44" spans="1:111" ht="20.149999999999999" customHeight="1" collapsed="1" x14ac:dyDescent="0.35">
      <c r="A44" s="1269"/>
      <c r="B44" s="1259"/>
      <c r="C44" s="1259"/>
      <c r="D44" s="1259"/>
      <c r="E44" s="1259"/>
      <c r="F44" s="1259"/>
      <c r="G44" s="1259"/>
      <c r="H44" s="1259"/>
      <c r="I44" s="1264"/>
      <c r="J44" s="1250" t="s">
        <v>19</v>
      </c>
      <c r="K44" s="1251"/>
      <c r="L44" s="17">
        <v>0</v>
      </c>
      <c r="M44" s="1250" t="s">
        <v>19</v>
      </c>
      <c r="N44" s="1251"/>
      <c r="O44" s="17">
        <v>0</v>
      </c>
      <c r="P44" s="1250" t="s">
        <v>19</v>
      </c>
      <c r="Q44" s="1251"/>
      <c r="R44" s="17">
        <v>0</v>
      </c>
      <c r="S44" s="1250" t="s">
        <v>19</v>
      </c>
      <c r="T44" s="1251"/>
      <c r="U44" s="17">
        <f>+X44</f>
        <v>1.7</v>
      </c>
      <c r="V44" s="1277" t="s">
        <v>19</v>
      </c>
      <c r="W44" s="1278"/>
      <c r="X44" s="17">
        <v>1.7</v>
      </c>
      <c r="Y44" s="1250" t="s">
        <v>19</v>
      </c>
      <c r="Z44" s="1251"/>
      <c r="AA44" s="18">
        <v>5.5</v>
      </c>
      <c r="AB44" s="1250" t="s">
        <v>19</v>
      </c>
      <c r="AC44" s="1251"/>
      <c r="AD44" s="18">
        <v>5.5</v>
      </c>
      <c r="AE44" s="1250" t="s">
        <v>19</v>
      </c>
      <c r="AF44" s="1251"/>
      <c r="AG44" s="18">
        <v>5.5</v>
      </c>
      <c r="AH44" s="1250" t="s">
        <v>19</v>
      </c>
      <c r="AI44" s="1251"/>
      <c r="AJ44" s="18">
        <v>5.5</v>
      </c>
      <c r="AK44" s="1250" t="s">
        <v>19</v>
      </c>
      <c r="AL44" s="1251"/>
      <c r="AM44" s="18">
        <v>5.5</v>
      </c>
      <c r="AN44" s="1250" t="s">
        <v>19</v>
      </c>
      <c r="AO44" s="1251"/>
      <c r="AP44" s="18">
        <v>5.5</v>
      </c>
      <c r="AQ44" s="1250" t="s">
        <v>19</v>
      </c>
      <c r="AR44" s="1251"/>
      <c r="AS44" s="18">
        <v>5.5</v>
      </c>
      <c r="AT44" s="1250" t="s">
        <v>19</v>
      </c>
      <c r="AU44" s="1251"/>
      <c r="AV44" s="18">
        <v>5.5</v>
      </c>
      <c r="AW44" s="1250" t="s">
        <v>19</v>
      </c>
      <c r="AX44" s="1251"/>
      <c r="AY44" s="18">
        <v>5.5</v>
      </c>
      <c r="AZ44" s="1250" t="s">
        <v>19</v>
      </c>
      <c r="BA44" s="1251"/>
      <c r="BB44" s="18">
        <v>5.5</v>
      </c>
      <c r="BC44" s="1250" t="s">
        <v>19</v>
      </c>
      <c r="BD44" s="1251"/>
      <c r="BE44" s="18">
        <v>5.5</v>
      </c>
      <c r="BF44" s="1250" t="s">
        <v>19</v>
      </c>
      <c r="BG44" s="1251"/>
      <c r="BH44" s="18">
        <v>5.5</v>
      </c>
      <c r="BI44" s="1250" t="s">
        <v>19</v>
      </c>
      <c r="BJ44" s="1251"/>
      <c r="BK44" s="18">
        <v>5.5</v>
      </c>
      <c r="BL44" s="1250" t="s">
        <v>19</v>
      </c>
      <c r="BM44" s="1251"/>
      <c r="BN44" s="18">
        <v>5.5</v>
      </c>
      <c r="BO44" s="1250" t="s">
        <v>19</v>
      </c>
      <c r="BP44" s="1251"/>
      <c r="BQ44" s="18">
        <v>5.5</v>
      </c>
      <c r="BR44" s="1250" t="s">
        <v>19</v>
      </c>
      <c r="BS44" s="1251"/>
      <c r="BT44" s="18">
        <v>4.5</v>
      </c>
      <c r="BU44" s="1250" t="s">
        <v>19</v>
      </c>
      <c r="BV44" s="1251"/>
      <c r="BW44" s="18">
        <v>4.5</v>
      </c>
      <c r="BX44" s="1250" t="s">
        <v>19</v>
      </c>
      <c r="BY44" s="1251"/>
      <c r="BZ44" s="18">
        <v>5.5</v>
      </c>
      <c r="CA44" s="1250" t="s">
        <v>19</v>
      </c>
      <c r="CB44" s="1251"/>
      <c r="CC44" s="18">
        <v>5.5</v>
      </c>
      <c r="CD44" s="1250" t="s">
        <v>19</v>
      </c>
      <c r="CE44" s="1251"/>
      <c r="CF44" s="18">
        <v>5.5</v>
      </c>
      <c r="CG44" s="1250" t="s">
        <v>19</v>
      </c>
      <c r="CH44" s="1251"/>
      <c r="CI44" s="18">
        <v>5.5</v>
      </c>
      <c r="CJ44" s="1250" t="s">
        <v>19</v>
      </c>
      <c r="CK44" s="1251"/>
      <c r="CL44" s="18">
        <v>4.5</v>
      </c>
      <c r="CM44" s="1250" t="s">
        <v>19</v>
      </c>
      <c r="CN44" s="1251"/>
      <c r="CO44" s="18">
        <v>6.5</v>
      </c>
      <c r="CP44" s="1250" t="s">
        <v>19</v>
      </c>
      <c r="CQ44" s="1251"/>
      <c r="CR44" s="18">
        <v>6.5</v>
      </c>
      <c r="CS44" s="1250" t="s">
        <v>19</v>
      </c>
      <c r="CT44" s="1251"/>
      <c r="CU44" s="18">
        <v>6.5</v>
      </c>
      <c r="CV44" s="1250" t="s">
        <v>19</v>
      </c>
      <c r="CW44" s="1251"/>
      <c r="CX44" s="18">
        <v>5.5</v>
      </c>
      <c r="CY44" s="1250" t="s">
        <v>19</v>
      </c>
      <c r="CZ44" s="1251"/>
      <c r="DA44" s="18">
        <v>5.5</v>
      </c>
      <c r="DB44" s="1250" t="s">
        <v>19</v>
      </c>
      <c r="DC44" s="1251"/>
      <c r="DD44" s="18">
        <v>4.5</v>
      </c>
      <c r="DE44" s="1250" t="s">
        <v>19</v>
      </c>
      <c r="DF44" s="1251"/>
      <c r="DG44" s="18">
        <v>5.5</v>
      </c>
    </row>
    <row r="45" spans="1:111" ht="43.5" customHeight="1" x14ac:dyDescent="0.35">
      <c r="A45" s="1270"/>
      <c r="B45" s="1260"/>
      <c r="C45" s="1260"/>
      <c r="D45" s="1260"/>
      <c r="E45" s="1260"/>
      <c r="F45" s="1260"/>
      <c r="G45" s="1260"/>
      <c r="H45" s="1260"/>
      <c r="I45" s="1265"/>
      <c r="J45" s="19" t="s">
        <v>20</v>
      </c>
      <c r="K45" s="20" t="s">
        <v>21</v>
      </c>
      <c r="L45" s="21" t="s">
        <v>70</v>
      </c>
      <c r="M45" s="19" t="s">
        <v>20</v>
      </c>
      <c r="N45" s="20" t="s">
        <v>21</v>
      </c>
      <c r="O45" s="21" t="s">
        <v>70</v>
      </c>
      <c r="P45" s="19" t="s">
        <v>20</v>
      </c>
      <c r="Q45" s="20" t="s">
        <v>21</v>
      </c>
      <c r="R45" s="21" t="s">
        <v>70</v>
      </c>
      <c r="S45" s="19" t="s">
        <v>20</v>
      </c>
      <c r="T45" s="20" t="s">
        <v>21</v>
      </c>
      <c r="U45" s="21" t="s">
        <v>70</v>
      </c>
      <c r="V45" s="22" t="s">
        <v>20</v>
      </c>
      <c r="W45" s="23" t="s">
        <v>21</v>
      </c>
      <c r="X45" s="24" t="s">
        <v>70</v>
      </c>
      <c r="Y45" s="19" t="s">
        <v>20</v>
      </c>
      <c r="Z45" s="20" t="s">
        <v>21</v>
      </c>
      <c r="AA45" s="25" t="s">
        <v>70</v>
      </c>
      <c r="AB45" s="19" t="s">
        <v>20</v>
      </c>
      <c r="AC45" s="20" t="s">
        <v>21</v>
      </c>
      <c r="AD45" s="21" t="s">
        <v>70</v>
      </c>
      <c r="AE45" s="19" t="s">
        <v>20</v>
      </c>
      <c r="AF45" s="20" t="s">
        <v>21</v>
      </c>
      <c r="AG45" s="21" t="s">
        <v>70</v>
      </c>
      <c r="AH45" s="19" t="s">
        <v>20</v>
      </c>
      <c r="AI45" s="20" t="s">
        <v>21</v>
      </c>
      <c r="AJ45" s="21" t="s">
        <v>70</v>
      </c>
      <c r="AK45" s="19" t="s">
        <v>20</v>
      </c>
      <c r="AL45" s="20" t="s">
        <v>21</v>
      </c>
      <c r="AM45" s="21" t="s">
        <v>70</v>
      </c>
      <c r="AN45" s="19" t="s">
        <v>20</v>
      </c>
      <c r="AO45" s="20" t="s">
        <v>21</v>
      </c>
      <c r="AP45" s="21" t="s">
        <v>70</v>
      </c>
      <c r="AQ45" s="19" t="s">
        <v>20</v>
      </c>
      <c r="AR45" s="20" t="s">
        <v>21</v>
      </c>
      <c r="AS45" s="21" t="s">
        <v>70</v>
      </c>
      <c r="AT45" s="19" t="s">
        <v>20</v>
      </c>
      <c r="AU45" s="20" t="s">
        <v>21</v>
      </c>
      <c r="AV45" s="21" t="s">
        <v>70</v>
      </c>
      <c r="AW45" s="19" t="s">
        <v>20</v>
      </c>
      <c r="AX45" s="20" t="s">
        <v>21</v>
      </c>
      <c r="AY45" s="25" t="s">
        <v>70</v>
      </c>
      <c r="AZ45" s="19" t="s">
        <v>20</v>
      </c>
      <c r="BA45" s="20" t="s">
        <v>21</v>
      </c>
      <c r="BB45" s="21" t="s">
        <v>70</v>
      </c>
      <c r="BC45" s="19" t="s">
        <v>20</v>
      </c>
      <c r="BD45" s="20" t="s">
        <v>21</v>
      </c>
      <c r="BE45" s="21" t="s">
        <v>70</v>
      </c>
      <c r="BF45" s="19" t="s">
        <v>20</v>
      </c>
      <c r="BG45" s="20" t="s">
        <v>21</v>
      </c>
      <c r="BH45" s="21" t="s">
        <v>70</v>
      </c>
      <c r="BI45" s="19" t="s">
        <v>20</v>
      </c>
      <c r="BJ45" s="20" t="s">
        <v>21</v>
      </c>
      <c r="BK45" s="21" t="s">
        <v>70</v>
      </c>
      <c r="BL45" s="19" t="s">
        <v>20</v>
      </c>
      <c r="BM45" s="20" t="s">
        <v>21</v>
      </c>
      <c r="BN45" s="21" t="s">
        <v>70</v>
      </c>
      <c r="BO45" s="19" t="s">
        <v>20</v>
      </c>
      <c r="BP45" s="20" t="s">
        <v>21</v>
      </c>
      <c r="BQ45" s="21" t="s">
        <v>70</v>
      </c>
      <c r="BR45" s="19" t="s">
        <v>20</v>
      </c>
      <c r="BS45" s="20" t="s">
        <v>21</v>
      </c>
      <c r="BT45" s="21" t="s">
        <v>70</v>
      </c>
      <c r="BU45" s="19" t="s">
        <v>20</v>
      </c>
      <c r="BV45" s="20" t="s">
        <v>21</v>
      </c>
      <c r="BW45" s="21" t="s">
        <v>70</v>
      </c>
      <c r="BX45" s="19" t="s">
        <v>20</v>
      </c>
      <c r="BY45" s="20" t="s">
        <v>21</v>
      </c>
      <c r="BZ45" s="21" t="s">
        <v>70</v>
      </c>
      <c r="CA45" s="19" t="s">
        <v>20</v>
      </c>
      <c r="CB45" s="20" t="s">
        <v>21</v>
      </c>
      <c r="CC45" s="21" t="s">
        <v>70</v>
      </c>
      <c r="CD45" s="19" t="s">
        <v>20</v>
      </c>
      <c r="CE45" s="20" t="s">
        <v>21</v>
      </c>
      <c r="CF45" s="21" t="s">
        <v>70</v>
      </c>
      <c r="CG45" s="19" t="s">
        <v>20</v>
      </c>
      <c r="CH45" s="20" t="s">
        <v>21</v>
      </c>
      <c r="CI45" s="21" t="s">
        <v>70</v>
      </c>
      <c r="CJ45" s="19" t="s">
        <v>20</v>
      </c>
      <c r="CK45" s="20" t="s">
        <v>21</v>
      </c>
      <c r="CL45" s="21" t="s">
        <v>70</v>
      </c>
      <c r="CM45" s="19" t="s">
        <v>20</v>
      </c>
      <c r="CN45" s="20" t="s">
        <v>21</v>
      </c>
      <c r="CO45" s="21" t="s">
        <v>70</v>
      </c>
      <c r="CP45" s="19" t="s">
        <v>20</v>
      </c>
      <c r="CQ45" s="20" t="s">
        <v>21</v>
      </c>
      <c r="CR45" s="21" t="s">
        <v>70</v>
      </c>
      <c r="CS45" s="19" t="s">
        <v>20</v>
      </c>
      <c r="CT45" s="20" t="s">
        <v>21</v>
      </c>
      <c r="CU45" s="21" t="s">
        <v>70</v>
      </c>
      <c r="CV45" s="19" t="s">
        <v>20</v>
      </c>
      <c r="CW45" s="20" t="s">
        <v>21</v>
      </c>
      <c r="CX45" s="21" t="s">
        <v>70</v>
      </c>
      <c r="CY45" s="19" t="s">
        <v>20</v>
      </c>
      <c r="CZ45" s="20" t="s">
        <v>21</v>
      </c>
      <c r="DA45" s="21" t="s">
        <v>70</v>
      </c>
      <c r="DB45" s="19" t="s">
        <v>20</v>
      </c>
      <c r="DC45" s="20" t="s">
        <v>21</v>
      </c>
      <c r="DD45" s="21" t="s">
        <v>70</v>
      </c>
      <c r="DE45" s="19" t="s">
        <v>20</v>
      </c>
      <c r="DF45" s="20" t="s">
        <v>21</v>
      </c>
      <c r="DG45" s="21" t="s">
        <v>70</v>
      </c>
    </row>
    <row r="46" spans="1:111" ht="6.75" customHeight="1" x14ac:dyDescent="0.35">
      <c r="A46" s="26"/>
      <c r="B46" s="27"/>
      <c r="C46" s="27"/>
      <c r="D46" s="27"/>
      <c r="E46" s="27"/>
      <c r="F46" s="27"/>
      <c r="G46" s="27"/>
      <c r="H46" s="28"/>
      <c r="I46" s="29"/>
      <c r="J46" s="30"/>
      <c r="K46" s="31"/>
      <c r="L46" s="32"/>
      <c r="M46" s="33"/>
      <c r="N46" s="34"/>
      <c r="O46" s="32"/>
      <c r="P46" s="30"/>
      <c r="Q46" s="31"/>
      <c r="R46" s="32"/>
      <c r="S46" s="33"/>
      <c r="T46" s="34"/>
      <c r="U46" s="32"/>
      <c r="V46" s="35"/>
      <c r="W46" s="35"/>
      <c r="X46" s="35"/>
      <c r="Y46" s="33"/>
      <c r="Z46" s="36"/>
      <c r="AA46" s="37"/>
      <c r="AB46" s="33"/>
      <c r="AC46" s="36"/>
      <c r="AD46" s="32"/>
      <c r="AE46" s="33"/>
      <c r="AF46" s="36"/>
      <c r="AG46" s="32"/>
      <c r="AH46" s="33"/>
      <c r="AI46" s="36"/>
      <c r="AJ46" s="32"/>
      <c r="AK46" s="33"/>
      <c r="AL46" s="36"/>
      <c r="AM46" s="32"/>
      <c r="AN46" s="33"/>
      <c r="AO46" s="36"/>
      <c r="AP46" s="32"/>
      <c r="AQ46" s="33"/>
      <c r="AR46" s="36"/>
      <c r="AS46" s="32"/>
      <c r="AT46" s="33"/>
      <c r="AU46" s="36"/>
      <c r="AV46" s="32"/>
      <c r="AW46" s="33"/>
      <c r="AX46" s="36"/>
      <c r="AY46" s="37"/>
      <c r="AZ46" s="33"/>
      <c r="BA46" s="36"/>
      <c r="BB46" s="32"/>
      <c r="BC46" s="33"/>
      <c r="BD46" s="36"/>
      <c r="BE46" s="32"/>
      <c r="BF46" s="33"/>
      <c r="BG46" s="36"/>
      <c r="BH46" s="32"/>
      <c r="BI46" s="33"/>
      <c r="BJ46" s="36"/>
      <c r="BK46" s="32"/>
      <c r="BL46" s="33"/>
      <c r="BM46" s="36"/>
      <c r="BN46" s="32"/>
      <c r="BO46" s="33"/>
      <c r="BP46" s="36"/>
      <c r="BQ46" s="32"/>
      <c r="BR46" s="33"/>
      <c r="BS46" s="36"/>
      <c r="BT46" s="32"/>
      <c r="BU46" s="33"/>
      <c r="BV46" s="36"/>
      <c r="BW46" s="32"/>
      <c r="BX46" s="33"/>
      <c r="BY46" s="36"/>
      <c r="BZ46" s="32"/>
      <c r="CA46" s="33"/>
      <c r="CB46" s="36"/>
      <c r="CC46" s="32"/>
      <c r="CD46" s="33"/>
      <c r="CE46" s="36"/>
      <c r="CF46" s="32"/>
      <c r="CG46" s="33"/>
      <c r="CH46" s="36"/>
      <c r="CI46" s="32"/>
      <c r="CJ46" s="33"/>
      <c r="CK46" s="36"/>
      <c r="CL46" s="32"/>
      <c r="CM46" s="33"/>
      <c r="CN46" s="36"/>
      <c r="CO46" s="32"/>
      <c r="CP46" s="33"/>
      <c r="CQ46" s="36"/>
      <c r="CR46" s="32"/>
      <c r="CS46" s="33"/>
      <c r="CT46" s="36"/>
      <c r="CU46" s="32"/>
      <c r="CV46" s="33"/>
      <c r="CW46" s="36"/>
      <c r="CX46" s="32"/>
      <c r="CY46" s="33"/>
      <c r="CZ46" s="36"/>
      <c r="DA46" s="32"/>
      <c r="DB46" s="33"/>
      <c r="DC46" s="36"/>
      <c r="DD46" s="32"/>
      <c r="DE46" s="33"/>
      <c r="DF46" s="36"/>
      <c r="DG46" s="32"/>
    </row>
    <row r="47" spans="1:111" customFormat="1" ht="20.149999999999999" customHeight="1" x14ac:dyDescent="0.35">
      <c r="A47" s="38" t="s">
        <v>170</v>
      </c>
      <c r="B47" s="39" t="s">
        <v>23</v>
      </c>
      <c r="C47" s="39" t="s">
        <v>41</v>
      </c>
      <c r="D47" s="39">
        <v>55</v>
      </c>
      <c r="E47" s="39">
        <v>5.5</v>
      </c>
      <c r="F47" s="39">
        <v>7</v>
      </c>
      <c r="G47" s="39">
        <v>2</v>
      </c>
      <c r="H47" s="40">
        <f>+D47*E47*F47*G47</f>
        <v>4235</v>
      </c>
      <c r="I47" s="41">
        <f>+H47/E47</f>
        <v>770</v>
      </c>
      <c r="J47" s="42">
        <f>SUMIFS('BLC Subcont'!$AE$7:$AE$9999,
'BLC Subcont'!$I$7:$I$9999,L$11,
'BLC Subcont'!$U$7:$U$9999,$A47,
'BLC Subcont'!$JB$7:$JB$9999,"IN HOUSE (MANUAL)")</f>
        <v>0</v>
      </c>
      <c r="K47" s="43">
        <f>SUMIFS('BLC Subcont'!$AE$7:$AE$9999,
'BLC Subcont'!$I$7:$I$9999,L$11,
'BLC Subcont'!$U$7:$U$9999,$A47,
'BLC Subcont'!$JB$7:$JB$9999,"IN HOUSE (MANUAL)")</f>
        <v>0</v>
      </c>
      <c r="L47" s="50">
        <f t="shared" ref="L47" si="177">IFERROR(K47/($I47*L$12),0)</f>
        <v>0</v>
      </c>
      <c r="M47" s="42">
        <f>SUMIFS('BLC Subcont'!$AE$7:$AE$9999,
'BLC Subcont'!$I$7:$I$9999,O$11,
'BLC Subcont'!$U$7:$U$9999,$A47,
'BLC Subcont'!$JB$7:$JB$9999,"IN HOUSE (MANUAL)")</f>
        <v>0</v>
      </c>
      <c r="N47" s="43">
        <f>SUMIFS('BLC Subcont'!$AE$7:$AE$9999,
'BLC Subcont'!$I$7:$I$9999,O$11,
'BLC Subcont'!$U$7:$U$9999,$A47,
'BLC Subcont'!$JB$7:$JB$9999,"IN HOUSE (MANUAL)")</f>
        <v>0</v>
      </c>
      <c r="O47" s="50">
        <f t="shared" ref="O47" si="178">IFERROR(N47/($I47*O$12),0)</f>
        <v>0</v>
      </c>
      <c r="P47" s="42">
        <f>SUMIFS('BLC Subcont'!$AE$7:$AE$9999,
'BLC Subcont'!$I$7:$I$9999,R$11,
'BLC Subcont'!$U$7:$U$9999,$A47,
'BLC Subcont'!$JB$7:$JB$9999,"IN HOUSE (MANUAL)")</f>
        <v>0</v>
      </c>
      <c r="Q47" s="43">
        <f>SUMIFS('BLC Subcont'!$AE$7:$AE$9999,
'BLC Subcont'!$I$7:$I$9999,R$11,
'BLC Subcont'!$U$7:$U$9999,$A47,
'BLC Subcont'!$JB$7:$JB$9999,"IN HOUSE (MANUAL)")</f>
        <v>0</v>
      </c>
      <c r="R47" s="50">
        <f t="shared" ref="R47" si="179">IFERROR(Q47/($I47*R$12),0)</f>
        <v>0</v>
      </c>
      <c r="S47" s="42">
        <f>SUMIFS('BLC Subcont'!$AE$7:$AE$9999,
'BLC Subcont'!$I$7:$I$9999,U$11,
'BLC Subcont'!$U$7:$U$9999,$A47,
'BLC Subcont'!$JB$7:$JB$9999,"IN HOUSE (MANUAL)")</f>
        <v>0</v>
      </c>
      <c r="T47" s="43">
        <f>SUMIFS('BLC Subcont'!$AE$7:$AE$9999,
'BLC Subcont'!$I$7:$I$9999,U$11,
'BLC Subcont'!$U$7:$U$9999,$A47,
'BLC Subcont'!$JB$7:$JB$9999,"IN HOUSE (MANUAL)")</f>
        <v>0</v>
      </c>
      <c r="U47" s="50">
        <f t="shared" ref="U47" si="180">IFERROR(T47/($I47*U$12),0)</f>
        <v>0</v>
      </c>
      <c r="V47" s="47">
        <f t="shared" ref="V47:V54" si="181">SUM(S47,P47,M47,J47)</f>
        <v>0</v>
      </c>
      <c r="W47" s="51">
        <f t="shared" ref="W47:W54" si="182">+SUM(T47,Q47,N47,K47)</f>
        <v>0</v>
      </c>
      <c r="X47" s="52">
        <f>IFERROR(W47/($I47*X$12),0)</f>
        <v>0</v>
      </c>
      <c r="Y47" s="47">
        <f>SUMIFS('BLC Subcont'!$AE$7:$AE$9999,
'BLC Subcont'!$I$7:$I$9999,AA$11,
'BLC Subcont'!$R$7:$R$9999,$A47,
'BLC Subcont'!$JB$7:$JB$9999,"IN HOUSE (MANUAL)")</f>
        <v>0</v>
      </c>
      <c r="Z47" s="249">
        <f>SUMIFS('BLC Subcont'!$AE$7:$AE$9999,
'BLC Subcont'!$I$7:$I$9999,AA$11,
'BLC Subcont'!$R$7:$R$9999,$A47,
'BLC Subcont'!$JB$7:$JB$9999,"IN HOUSE (MANUAL)")</f>
        <v>0</v>
      </c>
      <c r="AA47" s="49">
        <f t="shared" ref="AA47:AA54" si="183">IFERROR(Z47/($I47*AA$12),0)</f>
        <v>0</v>
      </c>
      <c r="AB47" s="42">
        <f>SUMIFS('BLC Subcont'!$AE$7:$AE$9999,
'BLC Subcont'!$I$7:$I$9999,AD$11,
'BLC Subcont'!$R$7:$R$9999,$A47,
'BLC Subcont'!$JB$7:$JB$9999,"IN HOUSE (MANUAL)")</f>
        <v>756</v>
      </c>
      <c r="AC47" s="249">
        <f>SUMIFS('BLC Subcont'!$AE$7:$AE$9999,
'BLC Subcont'!$I$7:$I$9999,AD$11,
'BLC Subcont'!$R$7:$R$9999,$A47,
'BLC Subcont'!$JB$7:$JB$9999,"IN HOUSE (MANUAL)")</f>
        <v>756</v>
      </c>
      <c r="AD47" s="50">
        <f t="shared" ref="AD47:AD54" si="184">IFERROR(AC47/($I47*AD$12),0)</f>
        <v>0.17851239669421487</v>
      </c>
      <c r="AE47" s="42">
        <f>SUMIFS('BLC Subcont'!$AE$7:$AE$9999,
'BLC Subcont'!$I$7:$I$9999,AG$11,
'BLC Subcont'!$R$7:$R$9999,$A47,
'BLC Subcont'!$JB$7:$JB$9999,"IN HOUSE (MANUAL)")</f>
        <v>2760</v>
      </c>
      <c r="AF47" s="249">
        <f>SUMIFS('BLC Subcont'!$AE$7:$AE$9999,
'BLC Subcont'!$I$7:$I$9999,AG$11,
'BLC Subcont'!$R$7:$R$9999,$A47,
'BLC Subcont'!$JB$7:$JB$9999,"IN HOUSE (MANUAL)")</f>
        <v>2760</v>
      </c>
      <c r="AG47" s="50">
        <f t="shared" ref="AG47:AG54" si="185">IFERROR(AF47/($I47*AG$12),0)</f>
        <v>0.65171192443919712</v>
      </c>
      <c r="AH47" s="42">
        <f>SUMIFS('BLC Subcont'!$AE$7:$AE$9999,
'BLC Subcont'!$I$7:$I$9999,AJ$11,
'BLC Subcont'!$R$7:$R$9999,$A47,
'BLC Subcont'!$JB$7:$JB$9999,"IN HOUSE (MANUAL)")</f>
        <v>8274</v>
      </c>
      <c r="AI47" s="249">
        <f>SUMIFS('BLC Subcont'!$AE$7:$AE$9999,
'BLC Subcont'!$I$7:$I$9999,AJ$11,
'BLC Subcont'!$R$7:$R$9999,$A47,
'BLC Subcont'!$JB$7:$JB$9999,"IN HOUSE (MANUAL)")</f>
        <v>8274</v>
      </c>
      <c r="AJ47" s="50">
        <f t="shared" ref="AJ47:AJ54" si="186">IFERROR(AI47/($I47*AJ$12),0)</f>
        <v>1.9537190082644629</v>
      </c>
      <c r="AK47" s="42">
        <f>SUMIFS('BLC Subcont'!$AE$7:$AE$9999,
'BLC Subcont'!$I$7:$I$9999,AM$11,
'BLC Subcont'!$R$7:$R$9999,$A47,
'BLC Subcont'!$JB$7:$JB$9999,"IN HOUSE (MANUAL)")</f>
        <v>0</v>
      </c>
      <c r="AL47" s="249">
        <f>SUMIFS('BLC Subcont'!$AE$7:$AE$9999,
'BLC Subcont'!$I$7:$I$9999,AM$11,
'BLC Subcont'!$R$7:$R$9999,$A47,
'BLC Subcont'!$JB$7:$JB$9999,"IN HOUSE (MANUAL)")</f>
        <v>0</v>
      </c>
      <c r="AM47" s="50">
        <f t="shared" ref="AM47:AM54" si="187">IFERROR(AL47/($I47*AM$12),0)</f>
        <v>0</v>
      </c>
      <c r="AN47" s="42">
        <f>SUMIFS('BLC Subcont'!$AE$7:$AE$9999,
'BLC Subcont'!$I$7:$I$9999,AP$11,
'BLC Subcont'!$R$7:$R$9999,$A47,
'BLC Subcont'!$JB$7:$JB$9999,"IN HOUSE (MANUAL)")</f>
        <v>0</v>
      </c>
      <c r="AO47" s="249">
        <f>SUMIFS('BLC Subcont'!$AE$7:$AE$9999,
'BLC Subcont'!$I$7:$I$9999,AP$11,
'BLC Subcont'!$R$7:$R$9999,$A47,
'BLC Subcont'!$JB$7:$JB$9999,"IN HOUSE (MANUAL)")</f>
        <v>0</v>
      </c>
      <c r="AP47" s="50">
        <f t="shared" ref="AP47:AP54" si="188">IFERROR(AO47/($I47*AP$12),0)</f>
        <v>0</v>
      </c>
      <c r="AQ47" s="42">
        <f>SUMIFS('BLC Subcont'!$AE$7:$AE$9999,
'BLC Subcont'!$I$7:$I$9999,AS$11,
'BLC Subcont'!$U$7:$U$9999,$A47)</f>
        <v>0</v>
      </c>
      <c r="AR47" s="48">
        <f>SUMIFS('BLC Subcont'!$CN$7:$CN$9999,
'BLC Subcont'!$I$7:$I$9999,AS$11,
'BLC Subcont'!$U$7:$U$9999,$A47)</f>
        <v>0</v>
      </c>
      <c r="AS47" s="50">
        <f t="shared" ref="AS47:AS48" si="189">IFERROR(AR47/($I47*AS$12),0)</f>
        <v>0</v>
      </c>
      <c r="AT47" s="42">
        <f>AQ47+AW47</f>
        <v>1428</v>
      </c>
      <c r="AU47" s="249">
        <f t="shared" ref="AU47:AU54" si="190">AR47+AX47</f>
        <v>1428</v>
      </c>
      <c r="AV47" s="50">
        <f>IFERROR(AU47/($I47*AV$12),0)</f>
        <v>0.33719008264462808</v>
      </c>
      <c r="AW47" s="47">
        <f>SUMIFS(RCCP!$HX$8:$HX$136,
RCCP!$A$8:$A$136,$A47
)+
(SUMIFS(RCCP!$IC$8:$IC$136,
RCCP!$A$8:$A$136,$A47/4))</f>
        <v>1428</v>
      </c>
      <c r="AX47" s="48">
        <f>SUMIFS(RCCP!$HX$8:$HX$136,
RCCP!$A$8:$A$136,$A47
)+
(SUMIFS(RCCP!$IC$8:$IC$136,
RCCP!$A$8:$A$136,$A47/4))</f>
        <v>1428</v>
      </c>
      <c r="AY47" s="49">
        <f>IFERROR(AX47/($I47*AY$12),0)</f>
        <v>0.33719008264462808</v>
      </c>
      <c r="AZ47" s="42">
        <f>SUMIFS(RCCP!$HY$8:$HY$136,
RCCP!$A$8:$A$136,$A47
)+
(SUMIFS(RCCP!$IC$8:$IC$136,
RCCP!$A$8:$A$136,$A47/4))</f>
        <v>0</v>
      </c>
      <c r="BA47" s="249">
        <f>SUMIFS(RCCP!$HY$8:$HY$136,
RCCP!$A$8:$A$136,$A47
)+
(SUMIFS(RCCP!$IC$8:$IC$136,
RCCP!$A$8:$A$136,$A47/4))</f>
        <v>0</v>
      </c>
      <c r="BB47" s="50">
        <f>IFERROR(BA47/($I47*BB$12),0)</f>
        <v>0</v>
      </c>
      <c r="BC47" s="42">
        <v>6000</v>
      </c>
      <c r="BD47" s="249">
        <v>6000</v>
      </c>
      <c r="BE47" s="50">
        <f>IFERROR(BD47/($I47*BE$12),0)</f>
        <v>1.4167650531286895</v>
      </c>
      <c r="BF47" s="42">
        <v>6000</v>
      </c>
      <c r="BG47" s="249">
        <v>6000</v>
      </c>
      <c r="BH47" s="50">
        <f>IFERROR(BG47/($I47*BH$12),0)</f>
        <v>1.4167650531286895</v>
      </c>
      <c r="BI47" s="42">
        <f>SUMIFS(RCCP!$IF$8:$IF$136,
RCCP!$A$8:$A$136,$A47
)+
(SUMIFS(RCCP!$IK$8:$IK$136,
RCCP!$A$8:$A$136,$A47/4))</f>
        <v>750</v>
      </c>
      <c r="BJ47" s="249">
        <f>SUMIFS(RCCP!$IF$8:$IF$136,
RCCP!$A$8:$A$136,$A47
)+
(SUMIFS(RCCP!$IK$8:$IK$136,
RCCP!$A$8:$A$136,$A47/4))</f>
        <v>750</v>
      </c>
      <c r="BK47" s="50">
        <f>IFERROR(BJ47/($I47*BK$12),0)</f>
        <v>0.17709563164108619</v>
      </c>
      <c r="BL47" s="42">
        <v>6000</v>
      </c>
      <c r="BM47" s="249">
        <v>6000</v>
      </c>
      <c r="BN47" s="50">
        <f>IFERROR(BM47/($I47*BN$12),0)</f>
        <v>1.4167650531286895</v>
      </c>
      <c r="BO47" s="42">
        <v>6000</v>
      </c>
      <c r="BP47" s="249">
        <v>6000</v>
      </c>
      <c r="BQ47" s="50">
        <f>IFERROR(BP47/($I47*BQ$12),0)</f>
        <v>1.4167650531286895</v>
      </c>
      <c r="BR47" s="42">
        <v>6000</v>
      </c>
      <c r="BS47" s="249">
        <v>6000</v>
      </c>
      <c r="BT47" s="50">
        <f>IFERROR(BS47/($I47*BT$12),0)</f>
        <v>1.7316017316017316</v>
      </c>
      <c r="BU47" s="42">
        <f>SUMIFS(RCCP!$IN$8:$IN$136,
RCCP!$A$8:$A$136,$A47
)+
(SUMIFS(RCCP!$IT$8:$IT$136,
RCCP!$A$8:$A$136,$A47)/5)</f>
        <v>11359.2</v>
      </c>
      <c r="BV47" s="249">
        <f>SUMIFS(RCCP!$IN$8:$IN$136,
RCCP!$A$8:$A$136,$A47
)+
(SUMIFS(RCCP!$IT$8:$IT$136,
RCCP!$A$8:$A$136,$A47)/5)</f>
        <v>11359.2</v>
      </c>
      <c r="BW47" s="50">
        <f>IFERROR(BV47/($I47*BW$12),0)</f>
        <v>3.2782683982683984</v>
      </c>
      <c r="BX47" s="42">
        <f>SUMIFS(RCCP!$IO$8:$IO$136,
RCCP!$A$8:$A$136,$A47
)+
(SUMIFS(RCCP!$IT$8:$IT$136,
RCCP!$A$8:$A$136,$A47)/5)</f>
        <v>11851.2</v>
      </c>
      <c r="BY47" s="249">
        <f>SUMIFS(RCCP!$IO$8:$IO$136,
RCCP!$A$8:$A$136,$A47
)+
(SUMIFS(RCCP!$IT$8:$IT$136,
RCCP!$A$8:$A$136,$A47)/5)</f>
        <v>11851.2</v>
      </c>
      <c r="BZ47" s="50">
        <f>IFERROR(BY47/($I47*BZ$12),0)</f>
        <v>2.7983943329397878</v>
      </c>
      <c r="CA47" s="42">
        <f>SUMIFS(RCCP!$IP$8:$IP$136,
RCCP!$A$8:$A$136,$A47
)+
(SUMIFS(RCCP!$IT$8:$IT$136,
RCCP!$A$8:$A$136,$A47)/5)</f>
        <v>11845.2</v>
      </c>
      <c r="CB47" s="249">
        <f>SUMIFS(RCCP!$IP$8:$IP$136,
RCCP!$A$8:$A$136,$A47
)+
(SUMIFS(RCCP!$IT$8:$IT$136,
RCCP!$A$8:$A$136,$A47)/5)</f>
        <v>11845.2</v>
      </c>
      <c r="CC47" s="50">
        <f>IFERROR(CB47/($I47*CC$12),0)</f>
        <v>2.7969775678866591</v>
      </c>
      <c r="CD47" s="42">
        <f>SUMIFS(RCCP!$IQ$8:$IQ$136,
RCCP!$A$8:$A$136,$A47
)+
(SUMIFS(RCCP!$IT$8:$IT$136,
RCCP!$A$8:$A$136,$A47)/5)</f>
        <v>11359.2</v>
      </c>
      <c r="CE47" s="249">
        <f>SUMIFS(RCCP!$IQ$8:$IQ$136,
RCCP!$A$8:$A$136,$A47
)+
(SUMIFS(RCCP!$IT$8:$IT$136,
RCCP!$A$8:$A$136,$A47)/5)</f>
        <v>11359.2</v>
      </c>
      <c r="CF47" s="50">
        <f>IFERROR(CE47/($I47*CF$12),0)</f>
        <v>2.6822195985832353</v>
      </c>
      <c r="CG47" s="42">
        <f>SUMIFS(RCCP!$IR$8:$IR$136,
RCCP!$A$8:$A$136,$A47
)+
(SUMIFS(RCCP!$IT$8:$IT$136,
RCCP!$A$8:$A$136,$A47)/5)</f>
        <v>13417.2</v>
      </c>
      <c r="CH47" s="249">
        <f>SUMIFS(RCCP!$IR$8:$IR$136,
RCCP!$A$8:$A$136,$A47
)+
(SUMIFS(RCCP!$IT$8:$IT$136,
RCCP!$A$8:$A$136,$A47)/5)</f>
        <v>13417.2</v>
      </c>
      <c r="CI47" s="50">
        <f>IFERROR(CH47/($I47*CI$12),0)</f>
        <v>3.1681700118063758</v>
      </c>
      <c r="CJ47" s="42">
        <f>SUMIFS(RCCP!$IW$8:$IW$136,
RCCP!$A$8:$A$136,$A47
)+
(SUMIFS(RCCP!$JB$8:$JB$136,
RCCP!$A$8:$A$136,$A47)/4)</f>
        <v>18037.5</v>
      </c>
      <c r="CK47" s="249">
        <f>SUMIFS(RCCP!$IW$8:$IW$136,
RCCP!$A$8:$A$136,$A47
)+
(SUMIFS(RCCP!$JB$8:$JB$136,
RCCP!$A$8:$A$136,$A47)/4)</f>
        <v>18037.5</v>
      </c>
      <c r="CL47" s="50">
        <f>IFERROR(CK47/($I47*CL$12),0)</f>
        <v>5.2056277056277054</v>
      </c>
      <c r="CM47" s="42">
        <f>SUMIFS(RCCP!$IX$8:$IX$136,
RCCP!$A$8:$A$136,$A47
)+
(SUMIFS(RCCP!$JB$8:$JB$136,
RCCP!$A$8:$A$136,$A47)/4)</f>
        <v>17569.5</v>
      </c>
      <c r="CN47" s="249">
        <f>SUMIFS(RCCP!$IX$8:$IX$136,
RCCP!$A$8:$A$136,$A47
)+
(SUMIFS(RCCP!$JB$8:$JB$136,
RCCP!$A$8:$A$136,$A47)/4)</f>
        <v>17569.5</v>
      </c>
      <c r="CO47" s="50">
        <f>IFERROR(CN47/($I47*CO$12),0)</f>
        <v>3.5103896103896104</v>
      </c>
      <c r="CP47" s="42">
        <f>SUMIFS(RCCP!$IY$8:$IY$136,
RCCP!$A$8:$A$136,$A47
)+
(SUMIFS(RCCP!$JB$8:$JB$136,
RCCP!$A$8:$A$136,$A47)/4)</f>
        <v>17569.5</v>
      </c>
      <c r="CQ47" s="249">
        <f>SUMIFS(RCCP!$IY$8:$IY$136,
RCCP!$A$8:$A$136,$A47
)+
(SUMIFS(RCCP!$JB$8:$JB$136,
RCCP!$A$8:$A$136,$A47)/4)</f>
        <v>17569.5</v>
      </c>
      <c r="CR47" s="50">
        <f>IFERROR(CQ47/($I47*CR$12),0)</f>
        <v>3.5103896103896104</v>
      </c>
      <c r="CS47" s="42">
        <f>SUMIFS(RCCP!$IZ$8:$IZ$136,
RCCP!$A$8:$A$136,$A47,
RCCP!$C$8:$C$136,$B47
)+
(SUMIFS(RCCP!$JB$8:$JB$136,
RCCP!$A$8:$A$136,$A47,
RCCP!$C$8:$C$136,$B47)/4)</f>
        <v>0</v>
      </c>
      <c r="CT47" s="249">
        <f>SUMIFS(RCCP!$IZ$8:$IZ$136,
RCCP!$A$8:$A$136,$A47,
RCCP!$C$8:$C$136,$B47
)+
(SUMIFS(RCCP!$JB$8:$JB$136,
RCCP!$A$8:$A$136,$A47,
RCCP!$C$8:$C$136,$B47)/4)</f>
        <v>0</v>
      </c>
      <c r="CU47" s="50">
        <f>IFERROR(CT47/($I47*CU$12),0)</f>
        <v>0</v>
      </c>
      <c r="CV47" s="42">
        <f>SUMIFS(RCCP!$JE$8:$JE$136,
RCCP!$A$8:$A$136,$A47,
RCCP!$C$8:$C$136,$B47
)+
(SUMIFS(RCCP!$JJ$8:$JJ$136,
RCCP!$A$8:$A$136,$A47,
RCCP!$C$8:$C$136,$B47)/4)</f>
        <v>0</v>
      </c>
      <c r="CW47" s="249">
        <f>SUMIFS(RCCP!$JE$8:$JE$136,
RCCP!$A$8:$A$136,$A47,
RCCP!$C$8:$C$136,$B47
)+
(SUMIFS(RCCP!$JJ$8:$JJ$136,
RCCP!$A$8:$A$136,$A47,
RCCP!$C$8:$C$136,$B47)/4)</f>
        <v>0</v>
      </c>
      <c r="CX47" s="50">
        <f>IFERROR(CW47/($I47*CX$12),0)</f>
        <v>0</v>
      </c>
      <c r="CY47" s="42">
        <f>SUMIFS(RCCP!$JF$8:$JF$136,
RCCP!$A$8:$A$136,$A47,
RCCP!$C$8:$C$136,$B47
)+
(SUMIFS(RCCP!$JJ$8:$JJ$136,
RCCP!$A$8:$A$136,$A47,
RCCP!$C$8:$C$136,$B47)/4)</f>
        <v>0</v>
      </c>
      <c r="CZ47" s="249">
        <f>SUMIFS(RCCP!$JF$8:$JF$136,
RCCP!$A$8:$A$136,$A47,
RCCP!$C$8:$C$136,$B47
)+
(SUMIFS(RCCP!$JJ$8:$JJ$136,
RCCP!$A$8:$A$136,$A47,
RCCP!$C$8:$C$136,$B47)/4)</f>
        <v>0</v>
      </c>
      <c r="DA47" s="50">
        <f>IFERROR(CZ47/($I47*DA$12),0)</f>
        <v>0</v>
      </c>
      <c r="DB47" s="42">
        <f>SUMIFS(RCCP!$JG$8:$JG$136,
RCCP!$A$8:$A$136,$A47,
RCCP!$C$8:$C$136,$B47
)+
(SUMIFS(RCCP!$JJ$8:$JJ$136,
RCCP!$A$8:$A$136,$A47,
RCCP!$C$8:$C$136,$B47)/4)</f>
        <v>0</v>
      </c>
      <c r="DC47" s="249">
        <f>SUMIFS(RCCP!$JG$8:$JG$136,
RCCP!$A$8:$A$136,$A47,
RCCP!$C$8:$C$136,$B47
)+
(SUMIFS(RCCP!$JJ$8:$JJ$136,
RCCP!$A$8:$A$136,$A47,
RCCP!$C$8:$C$136,$B47)/4)</f>
        <v>0</v>
      </c>
      <c r="DD47" s="50">
        <f>IFERROR(DC47/($I47*DD$12),0)</f>
        <v>0</v>
      </c>
      <c r="DE47" s="42">
        <f>SUMIFS(RCCP!$JH$8:$JH$136,
RCCP!$A$8:$A$136,$A47,
RCCP!$C$8:$C$136,$B47
)+
(SUMIFS(RCCP!$JJ$8:$JJ$136,
RCCP!$A$8:$A$136,$A47,
RCCP!$C$8:$C$136,$B47)/4)</f>
        <v>0</v>
      </c>
      <c r="DF47" s="249">
        <f>SUMIFS(RCCP!$JH$8:$JH$136,
RCCP!$A$8:$A$136,$A47,
RCCP!$C$8:$C$136,$B47
)+
(SUMIFS(RCCP!$JJ$8:$JJ$136,
RCCP!$A$8:$A$136,$A47,
RCCP!$C$8:$C$136,$B47)/4)</f>
        <v>0</v>
      </c>
      <c r="DG47" s="50">
        <f>IFERROR(DF47/($I47*DG$12),0)</f>
        <v>0</v>
      </c>
    </row>
    <row r="48" spans="1:111" customFormat="1" ht="20.149999999999999" customHeight="1" x14ac:dyDescent="0.35">
      <c r="A48" s="38">
        <v>1906</v>
      </c>
      <c r="B48" s="39" t="s">
        <v>23</v>
      </c>
      <c r="C48" s="39" t="s">
        <v>41</v>
      </c>
      <c r="D48" s="39">
        <v>130</v>
      </c>
      <c r="E48" s="39">
        <v>5.5</v>
      </c>
      <c r="F48" s="39">
        <v>9</v>
      </c>
      <c r="G48" s="39">
        <v>2</v>
      </c>
      <c r="H48" s="40">
        <f t="shared" ref="H48:H54" si="191">+D48*E48*F48*G48</f>
        <v>12870</v>
      </c>
      <c r="I48" s="41">
        <f t="shared" ref="I48:I54" si="192">+H48/E48</f>
        <v>2340</v>
      </c>
      <c r="J48" s="42">
        <f>SUMIFS('BLC Subcont'!$AE$7:$AE$9999,
'BLC Subcont'!$I$7:$I$9999,L$11,
'BLC Subcont'!$U$7:$U$9999,$A48)</f>
        <v>1656</v>
      </c>
      <c r="K48" s="43">
        <f>SUMIFS('BLC Subcont'!$CN$7:$CN$9999,
'BLC Subcont'!$I$7:$I$9999,L$11,
'BLC Subcont'!$U$7:$U$9999,$A48)</f>
        <v>0</v>
      </c>
      <c r="L48" s="50">
        <f t="shared" ref="L48:L54" si="193">IFERROR(K48/($I48*L$12),0)</f>
        <v>0</v>
      </c>
      <c r="M48" s="42">
        <f>SUMIFS('BLC Subcont'!$AE$7:$AE$9999,
'BLC Subcont'!$I$7:$I$9999,O$11,
'BLC Subcont'!$U$7:$U$9999,$A48)</f>
        <v>150</v>
      </c>
      <c r="N48" s="43">
        <f>SUMIFS('BLC Subcont'!$CN$7:$CN$9999,
'BLC Subcont'!$I$7:$I$9999,O$11,
'BLC Subcont'!$U$7:$U$9999,$A48)</f>
        <v>0</v>
      </c>
      <c r="O48" s="50">
        <f t="shared" ref="O48:O54" si="194">IFERROR(N48/($I48*O$12),0)</f>
        <v>0</v>
      </c>
      <c r="P48" s="42">
        <f>SUMIFS('BLC Subcont'!$AE$7:$AE$9999,
'BLC Subcont'!$I$7:$I$9999,R$11,
'BLC Subcont'!$U$7:$U$9999,$A48)</f>
        <v>2220</v>
      </c>
      <c r="Q48" s="43">
        <f>SUMIFS('BLC Subcont'!$CN$7:$CN$9999,
'BLC Subcont'!$I$7:$I$9999,R$11,
'BLC Subcont'!$U$7:$U$9999,$A48)</f>
        <v>894</v>
      </c>
      <c r="R48" s="50">
        <f t="shared" ref="R48:R54" si="195">IFERROR(Q48/($I48*R$12),0)</f>
        <v>0</v>
      </c>
      <c r="S48" s="42">
        <f>SUMIFS('BLC Subcont'!$AE$7:$AE$9999,
'BLC Subcont'!$I$7:$I$9999,U$11,
'BLC Subcont'!$U$7:$U$9999,$A48)</f>
        <v>3036</v>
      </c>
      <c r="T48" s="43">
        <f>SUMIFS('BLC Subcont'!$CN$7:$CN$9999,
'BLC Subcont'!$I$7:$I$9999,U$11,
'BLC Subcont'!$U$7:$U$9999,$A48)</f>
        <v>3036</v>
      </c>
      <c r="U48" s="50">
        <f>IFERROR(T48/($I48*U$12),0)</f>
        <v>0.23589743589743589</v>
      </c>
      <c r="V48" s="47">
        <f t="shared" si="181"/>
        <v>7062</v>
      </c>
      <c r="W48" s="51">
        <f t="shared" si="182"/>
        <v>3930</v>
      </c>
      <c r="X48" s="52">
        <f>IFERROR(W48/($I48*X$12),0)</f>
        <v>0.30536130536130535</v>
      </c>
      <c r="Y48" s="47">
        <f>SUMIFS('BLC Subcont'!$AE$7:$AE$9999,
'BLC Subcont'!$I$7:$I$9999,AA$11,
'BLC Subcont'!$U$7:$U$9999,$A48)</f>
        <v>3822</v>
      </c>
      <c r="Z48" s="249">
        <f>SUMIFS('BLC Subcont'!$CN$7:$CN$9999,
'BLC Subcont'!$I$7:$I$9999,AA$11,
'BLC Subcont'!$U$7:$U$9999,$A48)</f>
        <v>3822</v>
      </c>
      <c r="AA48" s="49">
        <f t="shared" si="183"/>
        <v>0.29696969696969699</v>
      </c>
      <c r="AB48" s="42">
        <f>SUMIFS('BLC Subcont'!$AE$7:$AE$9999,
'BLC Subcont'!$I$7:$I$9999,AD$11,
'BLC Subcont'!$U$7:$U$9999,$A48)</f>
        <v>3984</v>
      </c>
      <c r="AC48" s="249">
        <f>SUMIFS('BLC Subcont'!$CN$7:$CN$9999,
'BLC Subcont'!$I$7:$I$9999,AD$11,
'BLC Subcont'!$U$7:$U$9999,$A48)</f>
        <v>3984</v>
      </c>
      <c r="AD48" s="50">
        <f t="shared" si="184"/>
        <v>0.30955710955710958</v>
      </c>
      <c r="AE48" s="42">
        <f>SUMIFS('BLC Subcont'!$AE$7:$AE$9999,
'BLC Subcont'!$I$7:$I$9999,AG$11,
'BLC Subcont'!$U$7:$U$9999,$A48)</f>
        <v>2880</v>
      </c>
      <c r="AF48" s="249">
        <f>SUMIFS('BLC Subcont'!$CN$7:$CN$9999,
'BLC Subcont'!$I$7:$I$9999,AG$11,
'BLC Subcont'!$U$7:$U$9999,$A48)</f>
        <v>2880</v>
      </c>
      <c r="AG48" s="50">
        <f t="shared" si="185"/>
        <v>0.22377622377622378</v>
      </c>
      <c r="AH48" s="42">
        <f>SUMIFS('BLC Subcont'!$AE$7:$AE$9999,
'BLC Subcont'!$I$7:$I$9999,AJ$11,
'BLC Subcont'!$U$7:$U$9999,$A48)</f>
        <v>4350</v>
      </c>
      <c r="AI48" s="249">
        <f>SUMIFS('BLC Subcont'!$CN$7:$CN$9999,
'BLC Subcont'!$I$7:$I$9999,AJ$11,
'BLC Subcont'!$U$7:$U$9999,$A48)</f>
        <v>4350</v>
      </c>
      <c r="AJ48" s="50">
        <f t="shared" si="186"/>
        <v>0.33799533799533799</v>
      </c>
      <c r="AK48" s="42">
        <f>SUMIFS('BLC Subcont'!$AE$7:$AE$9999,
'BLC Subcont'!$I$7:$I$9999,AM$11,
'BLC Subcont'!$U$7:$U$9999,$A48)</f>
        <v>1362</v>
      </c>
      <c r="AL48" s="249">
        <f>SUMIFS('BLC Subcont'!$CN$7:$CN$9999,
'BLC Subcont'!$I$7:$I$9999,AM$11,
'BLC Subcont'!$U$7:$U$9999,$A48)</f>
        <v>1206</v>
      </c>
      <c r="AM48" s="50">
        <f t="shared" si="187"/>
        <v>9.37062937062937E-2</v>
      </c>
      <c r="AN48" s="42">
        <f>SUMIFS('BLC Subcont'!$AE$7:$AE$9999,
'BLC Subcont'!$I$7:$I$9999,AP$11,
'BLC Subcont'!$U$7:$U$9999,$A48)</f>
        <v>3300</v>
      </c>
      <c r="AO48" s="249">
        <f>SUMIFS('BLC Subcont'!$CN$7:$CN$9999,
'BLC Subcont'!$I$7:$I$9999,AP$11,
'BLC Subcont'!$U$7:$U$9999,$A48)</f>
        <v>0</v>
      </c>
      <c r="AP48" s="50">
        <f t="shared" si="188"/>
        <v>0</v>
      </c>
      <c r="AQ48" s="42">
        <f>SUMIFS('BLC Subcont'!$AE$7:$AE$9999,
'BLC Subcont'!$I$7:$I$9999,AS$11,
'BLC Subcont'!$U$7:$U$9999,$A48)</f>
        <v>0</v>
      </c>
      <c r="AR48" s="48">
        <f>SUMIFS('BLC Subcont'!$CN$7:$CN$9999,
'BLC Subcont'!$I$7:$I$9999,AS$11,
'BLC Subcont'!$U$7:$U$9999,$A48)</f>
        <v>0</v>
      </c>
      <c r="AS48" s="50">
        <f t="shared" si="189"/>
        <v>0</v>
      </c>
      <c r="AT48" s="42">
        <f>AQ48+AW48</f>
        <v>0</v>
      </c>
      <c r="AU48" s="249">
        <f t="shared" si="190"/>
        <v>0</v>
      </c>
      <c r="AV48" s="50">
        <f>IFERROR(AU48/($I48*AV$12),0)</f>
        <v>0</v>
      </c>
      <c r="AW48" s="47">
        <f>SUMIFS(RCCP!$HX$8:$HX$136,
RCCP!$A$8:$A$136,$A48
)+
(SUMIFS(RCCP!$IC$8:$IC$136,
RCCP!$A$8:$A$136,$A48/4))</f>
        <v>0</v>
      </c>
      <c r="AX48" s="48">
        <f>SUMIFS(RCCP!$HX$8:$HX$136,
RCCP!$A$8:$A$136,$A48
)+
(SUMIFS(RCCP!$IC$8:$IC$136,
RCCP!$A$8:$A$136,$A48/4))</f>
        <v>0</v>
      </c>
      <c r="AY48" s="49">
        <f>IFERROR(AX48/($I48*AY$12),0)</f>
        <v>0</v>
      </c>
      <c r="AZ48" s="42">
        <f>SUMIFS(RCCP!$HY$8:$HY$136,
RCCP!$A$8:$A$136,$A48
)+
(SUMIFS(RCCP!$IC$8:$IC$136,
RCCP!$A$8:$A$136,$A48/4))</f>
        <v>0</v>
      </c>
      <c r="BA48" s="249">
        <f>SUMIFS(RCCP!$HY$8:$HY$136,
RCCP!$A$8:$A$136,$A48
)+
(SUMIFS(RCCP!$IC$8:$IC$136,
RCCP!$A$8:$A$136,$A48/4))</f>
        <v>0</v>
      </c>
      <c r="BB48" s="50">
        <f>IFERROR(BA48/($I48*BB$12),0)</f>
        <v>0</v>
      </c>
      <c r="BC48" s="42">
        <f>SUMIFS(RCCP!$HZ$8:$HZ$136,
RCCP!$A$8:$A$136,$A48
)+
(SUMIFS(RCCP!$IC$8:$IC$136,
RCCP!$A$8:$A$136,$A48/4))</f>
        <v>1494</v>
      </c>
      <c r="BD48" s="249">
        <f>SUMIFS(RCCP!$HZ$8:$HZ$136,
RCCP!$A$8:$A$136,$A48
)+
(SUMIFS(RCCP!$IC$8:$IC$136,
RCCP!$A$8:$A$136,$A48/4))</f>
        <v>1494</v>
      </c>
      <c r="BE48" s="50">
        <f>IFERROR(BD48/($I48*BE$12),0)</f>
        <v>0.11608391608391608</v>
      </c>
      <c r="BF48" s="42">
        <f>SUMIFS(RCCP!$IA$8:$IA$136,
RCCP!$A$8:$A$136,$A48
)+
(SUMIFS(RCCP!$IC$8:$IC$136,
RCCP!$A$8:$A$136,$A48/4))</f>
        <v>11274</v>
      </c>
      <c r="BG48" s="249">
        <f>SUMIFS(RCCP!$IA$8:$IA$136,
RCCP!$A$8:$A$136,$A48
)+
(SUMIFS(RCCP!$IC$8:$IC$136,
RCCP!$A$8:$A$136,$A48/4))</f>
        <v>11274</v>
      </c>
      <c r="BH48" s="50">
        <f>IFERROR(BG48/($I48*BH$12),0)</f>
        <v>0.87599067599067604</v>
      </c>
      <c r="BI48" s="42">
        <f>SUMIFS(RCCP!$IF$8:$IF$136,
RCCP!$A$8:$A$136,$A48
)+
(SUMIFS(RCCP!$IK$8:$IK$136,
RCCP!$A$8:$A$136,$A48/4))</f>
        <v>4110</v>
      </c>
      <c r="BJ48" s="249">
        <f>SUMIFS(RCCP!$IF$8:$IF$136,
RCCP!$A$8:$A$136,$A48
)+
(SUMIFS(RCCP!$IK$8:$IK$136,
RCCP!$A$8:$A$136,$A48/4))</f>
        <v>4110</v>
      </c>
      <c r="BK48" s="50">
        <f>IFERROR(BJ48/($I48*BK$12),0)</f>
        <v>0.31934731934731936</v>
      </c>
      <c r="BL48" s="42">
        <f>SUMIFS(RCCP!$IG$8:$IG$136,
RCCP!$A$8:$A$136,$A48
)+
(SUMIFS(RCCP!$IK$8:$IK$136,
RCCP!$A$8:$A$136,$A48/4))</f>
        <v>0</v>
      </c>
      <c r="BM48" s="249">
        <f>SUMIFS(RCCP!$IG$8:$IG$136,
RCCP!$A$8:$A$136,$A48
)+
(SUMIFS(RCCP!$IK$8:$IK$136,
RCCP!$A$8:$A$136,$A48/4))</f>
        <v>0</v>
      </c>
      <c r="BN48" s="50">
        <f>IFERROR(BM48/($I48*BN$12),0)</f>
        <v>0</v>
      </c>
      <c r="BO48" s="42">
        <f>SUMIFS(RCCP!$IH$8:$IH$136,
RCCP!$A$8:$A$136,$A48
)+
(SUMIFS(RCCP!$IK$8:$IK$136,
RCCP!$A$8:$A$136,$A48/4))</f>
        <v>0</v>
      </c>
      <c r="BP48" s="249">
        <f>SUMIFS(RCCP!$IH$8:$IH$136,
RCCP!$A$8:$A$136,$A48
)+
(SUMIFS(RCCP!$IK$8:$IK$136,
RCCP!$A$8:$A$136,$A48/4))</f>
        <v>0</v>
      </c>
      <c r="BQ48" s="50">
        <f>IFERROR(BP48/($I48*BQ$12),0)</f>
        <v>0</v>
      </c>
      <c r="BR48" s="42">
        <f>SUMIFS(RCCP!$II$8:$II$136,
RCCP!$A$8:$A$136,$A48
)+
(SUMIFS(RCCP!$IK$8:$IK$136,
RCCP!$A$8:$A$136,$A48/4))</f>
        <v>0</v>
      </c>
      <c r="BS48" s="249">
        <f>SUMIFS(RCCP!$II$8:$II$136,
RCCP!$A$8:$A$136,$A48
)+
(SUMIFS(RCCP!$IK$8:$IK$136,
RCCP!$A$8:$A$136,$A48/4))</f>
        <v>0</v>
      </c>
      <c r="BT48" s="50">
        <f>IFERROR(BS48/($I48*BT$12),0)</f>
        <v>0</v>
      </c>
      <c r="BU48" s="42">
        <f>SUMIFS(RCCP!$IN$8:$IN$136,
RCCP!$A$8:$A$136,$A48
)+
(SUMIFS(RCCP!$IT$8:$IT$136,
RCCP!$A$8:$A$136,$A48)/5)</f>
        <v>0</v>
      </c>
      <c r="BV48" s="249">
        <f>SUMIFS(RCCP!$IN$8:$IN$136,
RCCP!$A$8:$A$136,$A48,
RCCP!$C$8:$C$136,$B48
)+
(SUMIFS(RCCP!$IT$8:$IT$136,
RCCP!$A$8:$A$136,$A48,
RCCP!$C$8:$C$136,$B48)/5)</f>
        <v>0</v>
      </c>
      <c r="BW48" s="50">
        <f>IFERROR(BV48/($I48*BW$12),0)</f>
        <v>0</v>
      </c>
      <c r="BX48" s="42">
        <f>SUMIFS(RCCP!$IO$8:$IO$136,
RCCP!$A$8:$A$136,$A48
)+
(SUMIFS(RCCP!$IT$8:$IT$136,
RCCP!$A$8:$A$136,$A48)/5)</f>
        <v>1140</v>
      </c>
      <c r="BY48" s="249">
        <f>SUMIFS(RCCP!$IO$8:$IO$136,
RCCP!$A$8:$A$136,$A48
)+
(SUMIFS(RCCP!$IT$8:$IT$136,
RCCP!$A$8:$A$136,$A48/5))</f>
        <v>1140</v>
      </c>
      <c r="BZ48" s="50">
        <f>IFERROR(BY48/($I48*BZ$12),0)</f>
        <v>8.8578088578088576E-2</v>
      </c>
      <c r="CA48" s="42">
        <f>SUMIFS(RCCP!$IP$8:$IP$136,
RCCP!$A$8:$A$136,$A48
)+
(SUMIFS(RCCP!$IT$8:$IT$136,
RCCP!$A$8:$A$136,$A48)/5)</f>
        <v>0</v>
      </c>
      <c r="CB48" s="249">
        <f>SUMIFS(RCCP!$IP$8:$IP$136,
RCCP!$A$8:$A$136,$A48
)+
(SUMIFS(RCCP!$IT$8:$IT$136,
RCCP!$A$8:$A$136,$A48/5))</f>
        <v>0</v>
      </c>
      <c r="CC48" s="50">
        <f>IFERROR(CB48/($I48*CC$12),0)</f>
        <v>0</v>
      </c>
      <c r="CD48" s="42">
        <f>SUMIFS(RCCP!$IQ$8:$IQ$136,
RCCP!$A$8:$A$136,$A48
)+
(SUMIFS(RCCP!$IT$8:$IT$136,
RCCP!$A$8:$A$136,$A48)/5)</f>
        <v>0</v>
      </c>
      <c r="CE48" s="249">
        <f>SUMIFS(RCCP!$IQ$8:$IQ$136,
RCCP!$A$8:$A$136,$A48
)+
(SUMIFS(RCCP!$IT$8:$IT$136,
RCCP!$A$8:$A$136,$A48)/5)</f>
        <v>0</v>
      </c>
      <c r="CF48" s="50">
        <f>IFERROR(CE48/($I48*CF$12),0)</f>
        <v>0</v>
      </c>
      <c r="CG48" s="42">
        <f>SUMIFS(RCCP!$IR$8:$IR$136,
RCCP!$A$8:$A$136,$A48
)+
(SUMIFS(RCCP!$IT$8:$IT$136,
RCCP!$A$8:$A$136,$A48)/5)</f>
        <v>0</v>
      </c>
      <c r="CH48" s="249">
        <f>SUMIFS(RCCP!$IR$8:$IR$136,
RCCP!$A$8:$A$136,$A48
)+
(SUMIFS(RCCP!$IT$8:$IT$136,
RCCP!$A$8:$A$136,$A48)/5)</f>
        <v>0</v>
      </c>
      <c r="CI48" s="50">
        <f>IFERROR(CH48/($I48*CI$12),0)</f>
        <v>0</v>
      </c>
      <c r="CJ48" s="42">
        <f>SUMIFS(RCCP!$IW$8:$IW$136,
RCCP!$A$8:$A$136,$A48
)+
(SUMIFS(RCCP!$JB$8:$JB$136,
RCCP!$A$8:$A$136,$A48)/4)</f>
        <v>288</v>
      </c>
      <c r="CK48" s="249">
        <f>SUMIFS(RCCP!$IW$8:$IW$136,
RCCP!$A$8:$A$136,$A48
)+
(SUMIFS(RCCP!$JB$8:$JB$136,
RCCP!$A$8:$A$136,$A48)/4)</f>
        <v>288</v>
      </c>
      <c r="CL48" s="50">
        <f>IFERROR(CK48/($I48*CL$12),0)</f>
        <v>2.735042735042735E-2</v>
      </c>
      <c r="CM48" s="42">
        <f>SUMIFS(RCCP!$IX$8:$IX$136,
RCCP!$A$8:$A$136,$A48
)+
(SUMIFS(RCCP!$JB$8:$JB$136,
RCCP!$A$8:$A$136,$A48)/4)</f>
        <v>750</v>
      </c>
      <c r="CN48" s="249">
        <f>SUMIFS(RCCP!$IX$8:$IX$136,
RCCP!$A$8:$A$136,$A48
)+
(SUMIFS(RCCP!$JB$8:$JB$136,
RCCP!$A$8:$A$136,$A48)/4)</f>
        <v>750</v>
      </c>
      <c r="CO48" s="50">
        <f>IFERROR(CN48/($I48*CO$12),0)</f>
        <v>4.9309664694280081E-2</v>
      </c>
      <c r="CP48" s="42">
        <f>SUMIFS(RCCP!$IY$8:$IY$136,
RCCP!$A$8:$A$136,$A48
)+
(SUMIFS(RCCP!$JB$8:$JB$136,
RCCP!$A$8:$A$136,$A48)/4)</f>
        <v>0</v>
      </c>
      <c r="CQ48" s="249">
        <f>SUMIFS(RCCP!$IY$8:$IY$136,
RCCP!$A$8:$A$136,$A48,
RCCP!$C$8:$C$136,$B48
)+
(SUMIFS(RCCP!$JB$8:$JB$136,
RCCP!$A$8:$A$136,$A48,
RCCP!$C$8:$C$136,$B48)/4)</f>
        <v>0</v>
      </c>
      <c r="CR48" s="50">
        <f>IFERROR(CQ48/($I48*CR$12),0)</f>
        <v>0</v>
      </c>
      <c r="CS48" s="42">
        <f>SUMIFS(RCCP!$IZ$8:$IZ$136,
RCCP!$A$8:$A$136,$A48,
RCCP!$C$8:$C$136,$B48
)+
(SUMIFS(RCCP!$JB$8:$JB$136,
RCCP!$A$8:$A$136,$A48,
RCCP!$C$8:$C$136,$B48)/4)</f>
        <v>0</v>
      </c>
      <c r="CT48" s="249">
        <f>SUMIFS(RCCP!$IZ$8:$IZ$136,
RCCP!$A$8:$A$136,$A48,
RCCP!$C$8:$C$136,$B48
)+
(SUMIFS(RCCP!$JB$8:$JB$136,
RCCP!$A$8:$A$136,$A48,
RCCP!$C$8:$C$136,$B48)/4)</f>
        <v>0</v>
      </c>
      <c r="CU48" s="50">
        <f>IFERROR(CT48/($I48*CU$12),0)</f>
        <v>0</v>
      </c>
      <c r="CV48" s="42">
        <f>SUMIFS(RCCP!$JE$8:$JE$136,
RCCP!$A$8:$A$136,$A48,
RCCP!$C$8:$C$136,$B48
)+
(SUMIFS(RCCP!$JJ$8:$JJ$136,
RCCP!$A$8:$A$136,$A48,
RCCP!$C$8:$C$136,$B48)/4)</f>
        <v>0</v>
      </c>
      <c r="CW48" s="249">
        <f>SUMIFS(RCCP!$JE$8:$JE$136,
RCCP!$A$8:$A$136,$A48,
RCCP!$C$8:$C$136,$B48
)+
(SUMIFS(RCCP!$JJ$8:$JJ$136,
RCCP!$A$8:$A$136,$A48,
RCCP!$C$8:$C$136,$B48)/4)</f>
        <v>0</v>
      </c>
      <c r="CX48" s="50">
        <f>IFERROR(CW48/($I48*CX$12),0)</f>
        <v>0</v>
      </c>
      <c r="CY48" s="42">
        <f>SUMIFS(RCCP!$JF$8:$JF$136,
RCCP!$A$8:$A$136,$A48,
RCCP!$C$8:$C$136,$B48
)+
(SUMIFS(RCCP!$JJ$8:$JJ$136,
RCCP!$A$8:$A$136,$A48,
RCCP!$C$8:$C$136,$B48)/4)</f>
        <v>0</v>
      </c>
      <c r="CZ48" s="249">
        <f>SUMIFS(RCCP!$JF$8:$JF$136,
RCCP!$A$8:$A$136,$A48,
RCCP!$C$8:$C$136,$B48
)+
(SUMIFS(RCCP!$JJ$8:$JJ$136,
RCCP!$A$8:$A$136,$A48,
RCCP!$C$8:$C$136,$B48)/4)</f>
        <v>0</v>
      </c>
      <c r="DA48" s="50">
        <f>IFERROR(CZ48/($I48*DA$12),0)</f>
        <v>0</v>
      </c>
      <c r="DB48" s="42">
        <f>SUMIFS(RCCP!$JG$8:$JG$136,
RCCP!$A$8:$A$136,$A48,
RCCP!$C$8:$C$136,$B48
)+
(SUMIFS(RCCP!$JJ$8:$JJ$136,
RCCP!$A$8:$A$136,$A48,
RCCP!$C$8:$C$136,$B48)/4)</f>
        <v>0</v>
      </c>
      <c r="DC48" s="249">
        <f>SUMIFS(RCCP!$JG$8:$JG$136,
RCCP!$A$8:$A$136,$A48,
RCCP!$C$8:$C$136,$B48
)+
(SUMIFS(RCCP!$JJ$8:$JJ$136,
RCCP!$A$8:$A$136,$A48,
RCCP!$C$8:$C$136,$B48)/4)</f>
        <v>0</v>
      </c>
      <c r="DD48" s="50">
        <f>IFERROR(DC48/($I48*DD$12),0)</f>
        <v>0</v>
      </c>
      <c r="DE48" s="42">
        <f>SUMIFS(RCCP!$JH$8:$JH$136,
RCCP!$A$8:$A$136,$A48,
RCCP!$C$8:$C$136,$B48
)+
(SUMIFS(RCCP!$JJ$8:$JJ$136,
RCCP!$A$8:$A$136,$A48,
RCCP!$C$8:$C$136,$B48)/4)</f>
        <v>0</v>
      </c>
      <c r="DF48" s="249">
        <f>SUMIFS(RCCP!$JH$8:$JH$136,
RCCP!$A$8:$A$136,$A48,
RCCP!$C$8:$C$136,$B48
)+
(SUMIFS(RCCP!$JJ$8:$JJ$136,
RCCP!$A$8:$A$136,$A48,
RCCP!$C$8:$C$136,$B48)/4)</f>
        <v>0</v>
      </c>
      <c r="DG48" s="50">
        <f>IFERROR(DF48/($I48*DG$12),0)</f>
        <v>0</v>
      </c>
    </row>
    <row r="49" spans="1:111" customFormat="1" ht="20.149999999999999" customHeight="1" x14ac:dyDescent="0.35">
      <c r="A49" s="38">
        <v>468</v>
      </c>
      <c r="B49" s="39" t="s">
        <v>40</v>
      </c>
      <c r="C49" s="39" t="s">
        <v>41</v>
      </c>
      <c r="D49" s="39">
        <v>60</v>
      </c>
      <c r="E49" s="55">
        <f t="shared" ref="E49:E54" si="196">+E$16</f>
        <v>5.5</v>
      </c>
      <c r="F49" s="39">
        <v>9</v>
      </c>
      <c r="G49" s="39">
        <v>2</v>
      </c>
      <c r="H49" s="40">
        <f t="shared" si="191"/>
        <v>5940</v>
      </c>
      <c r="I49" s="41">
        <f t="shared" si="192"/>
        <v>1080</v>
      </c>
      <c r="J49" s="42">
        <f>SUMIFS('BLC Subcont'!$AE$7:$AE$9999,
'BLC Subcont'!$I$7:$I$9999,L$11,
'BLC Subcont'!$U$7:$U$9999,$A49,
'BLC Subcont'!$AA$7:$AA$9999,$B49)</f>
        <v>0</v>
      </c>
      <c r="K49" s="43">
        <f>SUMIFS('BLC Subcont'!$CN$7:$CN$9999,
'BLC Subcont'!$I$7:$I$9999,L$11,
'BLC Subcont'!$U$7:$U$9999,$A49,
'BLC Subcont'!$AA$7:$AA$9999,$B49)</f>
        <v>0</v>
      </c>
      <c r="L49" s="50">
        <f t="shared" si="193"/>
        <v>0</v>
      </c>
      <c r="M49" s="42">
        <f>SUMIFS('BLC Subcont'!$AE$7:$AE$9999,
'BLC Subcont'!$I$7:$I$9999,O$11,
'BLC Subcont'!$U$7:$U$9999,$A49,
'BLC Subcont'!$AA$7:$AA$9999,$B49)</f>
        <v>2142</v>
      </c>
      <c r="N49" s="43">
        <f>SUMIFS('BLC Subcont'!$CN$7:$CN$9999,
'BLC Subcont'!$I$7:$I$9999,O$11,
'BLC Subcont'!$U$7:$U$9999,$A49,
'BLC Subcont'!$AA$7:$AA$9999,$B49)</f>
        <v>133</v>
      </c>
      <c r="O49" s="50">
        <f t="shared" si="194"/>
        <v>0</v>
      </c>
      <c r="P49" s="42">
        <f>SUMIFS('BLC Subcont'!$AE$7:$AE$9999,
'BLC Subcont'!$I$7:$I$9999,R$11,
'BLC Subcont'!$U$7:$U$9999,$A49,
'BLC Subcont'!$AA$7:$AA$9999,$B49)</f>
        <v>630</v>
      </c>
      <c r="Q49" s="43">
        <f>SUMIFS('BLC Subcont'!$CN$7:$CN$9999,
'BLC Subcont'!$I$7:$I$9999,R$11,
'BLC Subcont'!$U$7:$U$9999,$A49,
'BLC Subcont'!$AA$7:$AA$9999,$B49)</f>
        <v>630</v>
      </c>
      <c r="R49" s="50">
        <f t="shared" si="195"/>
        <v>0</v>
      </c>
      <c r="S49" s="42">
        <f>SUMIFS('BLC Subcont'!$AE$7:$AE$9999,
'BLC Subcont'!$I$7:$I$9999,U$11,
'BLC Subcont'!$U$7:$U$9999,$A49,
'BLC Subcont'!$AA$7:$AA$9999,$B49)</f>
        <v>0</v>
      </c>
      <c r="T49" s="43">
        <f>SUMIFS('BLC Subcont'!$CN$7:$CN$9999,
'BLC Subcont'!$I$7:$I$9999,U$11,
'BLC Subcont'!$U$7:$U$9999,$A49,
'BLC Subcont'!$AA$7:$AA$9999,$B49)</f>
        <v>0</v>
      </c>
      <c r="U49" s="50">
        <f t="shared" ref="U49:U54" si="197">IFERROR(T49/($I49*U$12),0)</f>
        <v>0</v>
      </c>
      <c r="V49" s="47">
        <f t="shared" si="181"/>
        <v>2772</v>
      </c>
      <c r="W49" s="51">
        <f t="shared" si="182"/>
        <v>763</v>
      </c>
      <c r="X49" s="52">
        <f t="shared" ref="X49:X54" si="198">IFERROR(W49/($I49*X$12),0)</f>
        <v>0.12845117845117845</v>
      </c>
      <c r="Y49" s="47">
        <f>SUMIFS('BLC Subcont'!$AE$7:$AE$9999,
'BLC Subcont'!$I$7:$I$9999,AA$11,
'BLC Subcont'!$U$7:$U$9999,$A49,
'BLC Subcont'!$AA$7:$AA$9999,$B49)</f>
        <v>0</v>
      </c>
      <c r="Z49" s="249">
        <f>SUMIFS('BLC Subcont'!$CN$7:$CN$9999,
'BLC Subcont'!$I$7:$I$9999,AA$11,
'BLC Subcont'!$U$7:$U$9999,$A49,
'BLC Subcont'!$AA$7:$AA$9999,$B49)</f>
        <v>0</v>
      </c>
      <c r="AA49" s="49">
        <f t="shared" si="183"/>
        <v>0</v>
      </c>
      <c r="AB49" s="42">
        <f>SUMIFS('BLC Subcont'!$AE$7:$AE$9999,
'BLC Subcont'!$I$7:$I$9999,AD$11,
'BLC Subcont'!$U$7:$U$9999,$A49,
'BLC Subcont'!$AA$7:$AA$9999,$B49)</f>
        <v>2532</v>
      </c>
      <c r="AC49" s="249">
        <f>SUMIFS('BLC Subcont'!$CN$7:$CN$9999,
'BLC Subcont'!$I$7:$I$9999,AD$11,
'BLC Subcont'!$U$7:$U$9999,$A49,
'BLC Subcont'!$AA$7:$AA$9999,$B49)</f>
        <v>2532</v>
      </c>
      <c r="AD49" s="50">
        <f t="shared" si="184"/>
        <v>0.42626262626262629</v>
      </c>
      <c r="AE49" s="42">
        <f>SUMIFS('BLC Subcont'!$AE$7:$AE$9999,
'BLC Subcont'!$I$7:$I$9999,AG$11,
'BLC Subcont'!$U$7:$U$9999,$A49,
'BLC Subcont'!$AA$7:$AA$9999,$B49)</f>
        <v>564</v>
      </c>
      <c r="AF49" s="249">
        <f>SUMIFS('BLC Subcont'!$CN$7:$CN$9999,
'BLC Subcont'!$I$7:$I$9999,AG$11,
'BLC Subcont'!$U$7:$U$9999,$A49,
'BLC Subcont'!$AA$7:$AA$9999,$B49)</f>
        <v>564</v>
      </c>
      <c r="AG49" s="50">
        <f t="shared" si="185"/>
        <v>9.494949494949495E-2</v>
      </c>
      <c r="AH49" s="42">
        <f>SUMIFS('BLC Subcont'!$AE$7:$AE$9999,
'BLC Subcont'!$I$7:$I$9999,AJ$11,
'BLC Subcont'!$U$7:$U$9999,$A49,
'BLC Subcont'!$AA$7:$AA$9999,$B49)</f>
        <v>0</v>
      </c>
      <c r="AI49" s="249">
        <f>SUMIFS('BLC Subcont'!$CN$7:$CN$9999,
'BLC Subcont'!$I$7:$I$9999,AJ$11,
'BLC Subcont'!$U$7:$U$9999,$A49,
'BLC Subcont'!$AA$7:$AA$9999,$B49)</f>
        <v>0</v>
      </c>
      <c r="AJ49" s="50">
        <f t="shared" si="186"/>
        <v>0</v>
      </c>
      <c r="AK49" s="42">
        <f>SUMIFS('BLC Subcont'!$AE$7:$AE$9999,
'BLC Subcont'!$I$7:$I$9999,AM$11,
'BLC Subcont'!$U$7:$U$9999,$A49,
'BLC Subcont'!$AA$7:$AA$9999,$B49)</f>
        <v>0</v>
      </c>
      <c r="AL49" s="249">
        <f>SUMIFS('BLC Subcont'!$CN$7:$CN$9999,
'BLC Subcont'!$I$7:$I$9999,AM$11,
'BLC Subcont'!$U$7:$U$9999,$A49,
'BLC Subcont'!$AA$7:$AA$9999,$B49)</f>
        <v>0</v>
      </c>
      <c r="AM49" s="50">
        <f t="shared" si="187"/>
        <v>0</v>
      </c>
      <c r="AN49" s="42">
        <f>SUMIFS('BLC Subcont'!$AE$7:$AE$9999,
'BLC Subcont'!$I$7:$I$9999,AP$11,
'BLC Subcont'!$U$7:$U$9999,$A49,
'BLC Subcont'!$AA$7:$AA$9999,$B49)</f>
        <v>0</v>
      </c>
      <c r="AO49" s="249">
        <f>SUMIFS('BLC Subcont'!$CN$7:$CN$9999,
'BLC Subcont'!$I$7:$I$9999,AP$11,
'BLC Subcont'!$U$7:$U$9999,$A49,
'BLC Subcont'!$AA$7:$AA$9999,$B49)</f>
        <v>0</v>
      </c>
      <c r="AP49" s="50">
        <f t="shared" si="188"/>
        <v>0</v>
      </c>
      <c r="AQ49" s="42">
        <f>SUMIFS('BLC Subcont'!$AE$7:$AE$9999,
'BLC Subcont'!$I$7:$I$9999,AS$11,
'BLC Subcont'!$U$7:$U$9999,$A49,
'BLC Subcont'!$AA$7:$AA$9999,$B49)</f>
        <v>0</v>
      </c>
      <c r="AR49" s="48">
        <f>SUMIFS('BLC Subcont'!$CN$7:$CN$9999,
'BLC Subcont'!$I$7:$I$9999,AS$11,
'BLC Subcont'!$U$7:$U$9999,$A49,
'BLC Subcont'!$AA$7:$AA$9999,$B49)</f>
        <v>0</v>
      </c>
      <c r="AS49" s="50">
        <f>IFERROR(AR49/($I49*AS$12),0)</f>
        <v>0</v>
      </c>
      <c r="AT49" s="42">
        <f t="shared" ref="AT49:AT54" si="199">AQ49+AW49</f>
        <v>1123.5</v>
      </c>
      <c r="AU49" s="249">
        <f t="shared" si="190"/>
        <v>1123.5</v>
      </c>
      <c r="AV49" s="50">
        <f t="shared" ref="AV49:AV52" si="200">IFERROR(AU49/($I49*AV$12),0)</f>
        <v>0.18914141414141414</v>
      </c>
      <c r="AW49" s="47">
        <f>SUMIFS(RCCP!$HX$8:$HX$136,
RCCP!$A$8:$A$136,$A49,
RCCP!$C$8:$C$136,$B49
)+
(SUMIFS(RCCP!$IC$8:$IC$136,
RCCP!$A$8:$A$136,$A49,
RCCP!$C$8:$C$136,$B49)/4)</f>
        <v>1123.5</v>
      </c>
      <c r="AX49" s="48">
        <f>SUMIFS(RCCP!$HX$8:$HX$136,
RCCP!$A$8:$A$136,$A49,
RCCP!$C$8:$C$136,$B49
)+
(SUMIFS(RCCP!$IC$8:$IC$136,
RCCP!$A$8:$A$136,$A49,
RCCP!$C$8:$C$136,$B49)/4)</f>
        <v>1123.5</v>
      </c>
      <c r="AY49" s="49">
        <f t="shared" ref="AY49:AY54" si="201">IFERROR(AX49/($I49*AY$12),0)</f>
        <v>0.18914141414141414</v>
      </c>
      <c r="AZ49" s="42">
        <f>SUMIFS(RCCP!$HY$8:$HY$136,
RCCP!$A$8:$A$136,$A49,
RCCP!$C$8:$C$136,$B49
)+
(SUMIFS(RCCP!$IC$8:$IC$136,
RCCP!$A$8:$A$136,$A49,
RCCP!$C$8:$C$136,$B49)/4)</f>
        <v>619.5</v>
      </c>
      <c r="BA49" s="249">
        <f>SUMIFS(RCCP!$HY$8:$HY$136,
RCCP!$A$8:$A$136,$A49,
RCCP!$C$8:$C$136,$B49
)+
(SUMIFS(RCCP!$IC$8:$IC$136,
RCCP!$A$8:$A$136,$A49,
RCCP!$C$8:$C$136,$B49)/4)</f>
        <v>619.5</v>
      </c>
      <c r="BB49" s="50">
        <f t="shared" ref="BB49:BB54" si="202">IFERROR(BA49/($I49*BB$12),0)</f>
        <v>0.1042929292929293</v>
      </c>
      <c r="BC49" s="42">
        <f>SUMIFS(RCCP!$HZ$8:$HZ$136,
RCCP!$A$8:$A$136,$A49,
RCCP!$C$8:$C$136,$B49
)+
(SUMIFS(RCCP!$IC$8:$IC$136,
RCCP!$A$8:$A$136,$A49,
RCCP!$C$8:$C$136,$B49)/4)</f>
        <v>619.5</v>
      </c>
      <c r="BD49" s="249">
        <f>SUMIFS(RCCP!$HZ$8:$HZ$136,
RCCP!$A$8:$A$136,$A49,
RCCP!$C$8:$C$136,$B49
)+
(SUMIFS(RCCP!$IC$8:$IC$136,
RCCP!$A$8:$A$136,$A49,
RCCP!$C$8:$C$136,$B49)/4)</f>
        <v>619.5</v>
      </c>
      <c r="BE49" s="50">
        <f t="shared" ref="BE49:BE54" si="203">IFERROR(BD49/($I49*BE$12),0)</f>
        <v>0.1042929292929293</v>
      </c>
      <c r="BF49" s="42">
        <f>SUMIFS(RCCP!$IA$8:$IA$136,
RCCP!$A$8:$A$136,$A49,
RCCP!$C$8:$C$136,$B49
)+
(SUMIFS(RCCP!$IC$8:$IC$136,
RCCP!$A$8:$A$136,$A49,
RCCP!$C$8:$C$136,$B49)/4)</f>
        <v>619.5</v>
      </c>
      <c r="BG49" s="249">
        <f>SUMIFS(RCCP!$IA$8:$IA$136,
RCCP!$A$8:$A$136,$A49,
RCCP!$C$8:$C$136,$B49
)+
(SUMIFS(RCCP!$IC$8:$IC$136,
RCCP!$A$8:$A$136,$A49,
RCCP!$C$8:$C$136,$B49)/4)</f>
        <v>619.5</v>
      </c>
      <c r="BH49" s="50">
        <f t="shared" ref="BH49:BH54" si="204">IFERROR(BG49/($I49*BH$12),0)</f>
        <v>0.1042929292929293</v>
      </c>
      <c r="BI49" s="42">
        <f>SUMIFS(RCCP!$IF$8:$IF$136,
RCCP!$A$8:$A$136,$A49,
RCCP!$C$8:$C$136,$B49
)+
(SUMIFS(RCCP!$IK$8:$IK$136,
RCCP!$A$8:$A$136,$A49,
RCCP!$C$8:$C$136,$B49)/4)</f>
        <v>1189.5</v>
      </c>
      <c r="BJ49" s="249">
        <f>SUMIFS(RCCP!$IF$8:$IF$136,
RCCP!$A$8:$A$136,$A49,
RCCP!$C$8:$C$136,$B49
)+
(SUMIFS(RCCP!$IK$8:$IK$136,
RCCP!$A$8:$A$136,$A49,
RCCP!$C$8:$C$136,$B49)/4)</f>
        <v>1189.5</v>
      </c>
      <c r="BK49" s="50">
        <f t="shared" ref="BK49:BK54" si="205">IFERROR(BJ49/($I49*BK$12),0)</f>
        <v>0.20025252525252527</v>
      </c>
      <c r="BL49" s="42">
        <f>SUMIFS(RCCP!$IG$8:$IG$136,
RCCP!$A$8:$A$136,$A49,
RCCP!$C$8:$C$136,$B49
)+
(SUMIFS(RCCP!$IK$8:$IK$136,
RCCP!$A$8:$A$136,$A49,
RCCP!$C$8:$C$136,$B49)/4)</f>
        <v>937.5</v>
      </c>
      <c r="BM49" s="249">
        <f>SUMIFS(RCCP!$IG$8:$IG$136,
RCCP!$A$8:$A$136,$A49,
RCCP!$C$8:$C$136,$B49
)+
(SUMIFS(RCCP!$IK$8:$IK$136,
RCCP!$A$8:$A$136,$A49,
RCCP!$C$8:$C$136,$B49)/4)</f>
        <v>937.5</v>
      </c>
      <c r="BN49" s="50">
        <f t="shared" ref="BN49:BN54" si="206">IFERROR(BM49/($I49*BN$12),0)</f>
        <v>0.15782828282828282</v>
      </c>
      <c r="BO49" s="42">
        <f>SUMIFS(RCCP!$IH$8:$IH$136,
RCCP!$A$8:$A$136,$A49,
RCCP!$C$8:$C$136,$B49
)+
(SUMIFS(RCCP!$IK$8:$IK$136,
RCCP!$A$8:$A$136,$A49,
RCCP!$C$8:$C$136,$B49)/4)</f>
        <v>937.5</v>
      </c>
      <c r="BP49" s="249">
        <f>SUMIFS(RCCP!$IH$8:$IH$136,
RCCP!$A$8:$A$136,$A49,
RCCP!$C$8:$C$136,$B49
)+
(SUMIFS(RCCP!$IK$8:$IK$136,
RCCP!$A$8:$A$136,$A49,
RCCP!$C$8:$C$136,$B49)/4)</f>
        <v>937.5</v>
      </c>
      <c r="BQ49" s="50">
        <f t="shared" ref="BQ49:BQ54" si="207">IFERROR(BP49/($I49*BQ$12),0)</f>
        <v>0.15782828282828282</v>
      </c>
      <c r="BR49" s="42">
        <f>SUMIFS(RCCP!$II$8:$II$136,
RCCP!$A$8:$A$136,$A49,
RCCP!$C$8:$C$136,$B49
)+
(SUMIFS(RCCP!$IK$8:$IK$136,
RCCP!$A$8:$A$136,$A49,
RCCP!$C$8:$C$136,$B49)/4)</f>
        <v>937.5</v>
      </c>
      <c r="BS49" s="249">
        <f>SUMIFS(RCCP!$II$8:$II$136,
RCCP!$A$8:$A$136,$A49,
RCCP!$C$8:$C$136,$B49
)+
(SUMIFS(RCCP!$IK$8:$IK$136,
RCCP!$A$8:$A$136,$A49,
RCCP!$C$8:$C$136,$B49)/4)</f>
        <v>937.5</v>
      </c>
      <c r="BT49" s="50">
        <f t="shared" ref="BT49:BT54" si="208">IFERROR(BS49/($I49*BT$12),0)</f>
        <v>0.19290123456790123</v>
      </c>
      <c r="BU49" s="42">
        <f>SUMIFS(RCCP!$IN$8:$IN$136,
RCCP!$A$8:$A$136,$A49,
RCCP!$C$8:$C$136,$B49
)+
(SUMIFS(RCCP!$IT$8:$IT$136,
RCCP!$A$8:$A$136,$A49,
RCCP!$C$8:$C$136,$B49)/5)</f>
        <v>1904.4</v>
      </c>
      <c r="BV49" s="249">
        <f>SUMIFS(RCCP!$IN$8:$IN$136,
RCCP!$A$8:$A$136,$A49,
RCCP!$C$8:$C$136,$B49
)+
(SUMIFS(RCCP!$IT$8:$IT$136,
RCCP!$A$8:$A$136,$A49,
RCCP!$C$8:$C$136,$B49)/5)</f>
        <v>1904.4</v>
      </c>
      <c r="BW49" s="50">
        <f t="shared" ref="BW49:BW54" si="209">IFERROR(BV49/($I49*BW$12),0)</f>
        <v>0.3918518518518519</v>
      </c>
      <c r="BX49" s="42">
        <f>SUMIFS(RCCP!$IO$8:$IO$136,
RCCP!$A$8:$A$136,$A49,
RCCP!$C$8:$C$136,$B49
)+
(SUMIFS(RCCP!$IT$8:$IT$136,
RCCP!$A$8:$A$136,$A49,
RCCP!$C$8:$C$136,$B49)/5)</f>
        <v>1904.4</v>
      </c>
      <c r="BY49" s="249">
        <f>SUMIFS(RCCP!$IO$8:$IO$136,
RCCP!$A$8:$A$136,$A49,
RCCP!$C$8:$C$136,$B49
)+
(SUMIFS(RCCP!$IT$8:$IT$136,
RCCP!$A$8:$A$136,$A49,
RCCP!$C$8:$C$136,$B49)/5)</f>
        <v>1904.4</v>
      </c>
      <c r="BZ49" s="50">
        <f t="shared" ref="BZ49" si="210">IFERROR(BY49/($I49*BZ$12),0)</f>
        <v>0.32060606060606062</v>
      </c>
      <c r="CA49" s="42">
        <f>SUMIFS(RCCP!$IP$8:$IP$136,
RCCP!$A$8:$A$136,$A49,
RCCP!$C$8:$C$136,$B49
)+
(SUMIFS(RCCP!$IT$8:$IT$136,
RCCP!$A$8:$A$136,$A49,
RCCP!$C$8:$C$136,$B49)/5)</f>
        <v>1904.4</v>
      </c>
      <c r="CB49" s="249">
        <f>SUMIFS(RCCP!$IP$8:$IP$136,
RCCP!$A$8:$A$136,$A49,
RCCP!$C$8:$C$136,$B49
)+
(SUMIFS(RCCP!$IT$8:$IT$136,
RCCP!$A$8:$A$136,$A49,
RCCP!$C$8:$C$136,$B49)/5)</f>
        <v>1904.4</v>
      </c>
      <c r="CC49" s="50">
        <f t="shared" ref="CC49:CC54" si="211">IFERROR(CB49/($I49*CC$12),0)</f>
        <v>0.32060606060606062</v>
      </c>
      <c r="CD49" s="42">
        <f>SUMIFS(RCCP!$IQ$8:$IQ$136,
RCCP!$A$8:$A$136,$A49,
RCCP!$C$8:$C$136,$B49
)+
(SUMIFS(RCCP!$IT$8:$IT$136,
RCCP!$A$8:$A$136,$A49,
RCCP!$C$8:$C$136,$B49)/5)</f>
        <v>1904.4</v>
      </c>
      <c r="CE49" s="249">
        <f>SUMIFS(RCCP!$IQ$8:$IQ$136,
RCCP!$A$8:$A$136,$A49,
RCCP!$C$8:$C$136,$B49
)+
(SUMIFS(RCCP!$IT$8:$IT$136,
RCCP!$A$8:$A$136,$A49,
RCCP!$C$8:$C$136,$B49)/5)</f>
        <v>1904.4</v>
      </c>
      <c r="CF49" s="50">
        <f t="shared" ref="CF49:CF54" si="212">IFERROR(CE49/($I49*CF$12),0)</f>
        <v>0.32060606060606062</v>
      </c>
      <c r="CG49" s="42">
        <f>SUMIFS(RCCP!$IR$8:$IR$136,
RCCP!$A$8:$A$136,$A49,
RCCP!$C$8:$C$136,$B49
)+
(SUMIFS(RCCP!$IT$8:$IT$136,
RCCP!$A$8:$A$136,$A49,
RCCP!$C$8:$C$136,$B49)/5)</f>
        <v>1904.4</v>
      </c>
      <c r="CH49" s="249">
        <f>SUMIFS(RCCP!$IR$8:$IR$136,
RCCP!$A$8:$A$136,$A49,
RCCP!$C$8:$C$136,$B49
)+
(SUMIFS(RCCP!$IT$8:$IT$136,
RCCP!$A$8:$A$136,$A49,
RCCP!$C$8:$C$136,$B49)/5)</f>
        <v>1904.4</v>
      </c>
      <c r="CI49" s="50">
        <f t="shared" ref="CI49:CI54" si="213">IFERROR(CH49/($I49*CI$12),0)</f>
        <v>0.32060606060606062</v>
      </c>
      <c r="CJ49" s="42">
        <f>SUMIFS(RCCP!$IW$8:$IW$136,
RCCP!$A$8:$A$136,$A49,
RCCP!$C$8:$C$136,$B49
)+
(SUMIFS(RCCP!$JB$8:$JB$136,
RCCP!$A$8:$A$136,$A49,
RCCP!$C$8:$C$136,$B49)/4)</f>
        <v>1101</v>
      </c>
      <c r="CK49" s="249">
        <f>SUMIFS(RCCP!$IW$8:$IW$136,
RCCP!$A$8:$A$136,$A49,
RCCP!$C$8:$C$136,$B49
)+
(SUMIFS(RCCP!$JB$8:$JB$136,
RCCP!$A$8:$A$136,$A49,
RCCP!$C$8:$C$136,$B49)/4)</f>
        <v>1101</v>
      </c>
      <c r="CL49" s="50">
        <f t="shared" ref="CL49:CL54" si="214">IFERROR(CK49/($I49*CL$12),0)</f>
        <v>0.22654320987654322</v>
      </c>
      <c r="CM49" s="42">
        <f>SUMIFS(RCCP!$IX$8:$IX$136,
RCCP!$A$8:$A$136,$A49,
RCCP!$C$8:$C$136,$B49
)+
(SUMIFS(RCCP!$JB$8:$JB$136,
RCCP!$A$8:$A$136,$A49,
RCCP!$C$8:$C$136,$B49)/4)</f>
        <v>1101</v>
      </c>
      <c r="CN49" s="249">
        <f>SUMIFS(RCCP!$IX$8:$IX$136,
RCCP!$A$8:$A$136,$A49,
RCCP!$C$8:$C$136,$B49
)+
(SUMIFS(RCCP!$JB$8:$JB$136,
RCCP!$A$8:$A$136,$A49,
RCCP!$C$8:$C$136,$B49)/4)</f>
        <v>1101</v>
      </c>
      <c r="CO49" s="50">
        <f t="shared" ref="CO49:CO54" si="215">IFERROR(CN49/($I49*CO$12),0)</f>
        <v>0.15683760683760684</v>
      </c>
      <c r="CP49" s="42">
        <f>SUMIFS(RCCP!$IY$8:$IY$136,
RCCP!$A$8:$A$136,$A49,
RCCP!$C$8:$C$136,$B49
)+
(SUMIFS(RCCP!$JB$8:$JB$136,
RCCP!$A$8:$A$136,$A49,
RCCP!$C$8:$C$136,$B49)/4)</f>
        <v>1101</v>
      </c>
      <c r="CQ49" s="249">
        <f>SUMIFS(RCCP!$IY$8:$IY$136,
RCCP!$A$8:$A$136,$A49,
RCCP!$C$8:$C$136,$B49
)+
(SUMIFS(RCCP!$JB$8:$JB$136,
RCCP!$A$8:$A$136,$A49,
RCCP!$C$8:$C$136,$B49)/4)</f>
        <v>1101</v>
      </c>
      <c r="CR49" s="50">
        <f t="shared" ref="CR49:CR54" si="216">IFERROR(CQ49/($I49*CR$12),0)</f>
        <v>0.15683760683760684</v>
      </c>
      <c r="CS49" s="42">
        <f>SUMIFS(RCCP!$IZ$8:$IZ$136,
RCCP!$A$8:$A$136,$A49,
RCCP!$C$8:$C$136,$B49
)+
(SUMIFS(RCCP!$JB$8:$JB$136,
RCCP!$A$8:$A$136,$A49,
RCCP!$C$8:$C$136,$B49)/4)</f>
        <v>1101</v>
      </c>
      <c r="CT49" s="249">
        <f>SUMIFS(RCCP!$IZ$8:$IZ$136,
RCCP!$A$8:$A$136,$A49,
RCCP!$C$8:$C$136,$B49
)+
(SUMIFS(RCCP!$JB$8:$JB$136,
RCCP!$A$8:$A$136,$A49,
RCCP!$C$8:$C$136,$B49)/4)</f>
        <v>1101</v>
      </c>
      <c r="CU49" s="50">
        <f t="shared" ref="CU49:CU54" si="217">IFERROR(CT49/($I49*CU$12),0)</f>
        <v>0.15683760683760684</v>
      </c>
      <c r="CV49" s="42">
        <f>SUMIFS(RCCP!$JE$8:$JE$136,
RCCP!$A$8:$A$136,$A49,
RCCP!$C$8:$C$136,$B49
)+
(SUMIFS(RCCP!$JJ$8:$JJ$136,
RCCP!$A$8:$A$136,$A49,
RCCP!$C$8:$C$136,$B49)/4)</f>
        <v>1131</v>
      </c>
      <c r="CW49" s="249">
        <f>SUMIFS(RCCP!$JE$8:$JE$136,
RCCP!$A$8:$A$136,$A49,
RCCP!$C$8:$C$136,$B49
)+
(SUMIFS(RCCP!$JJ$8:$JJ$136,
RCCP!$A$8:$A$136,$A49,
RCCP!$C$8:$C$136,$B49)/4)</f>
        <v>1131</v>
      </c>
      <c r="CX49" s="50">
        <f t="shared" ref="CX49:CX54" si="218">IFERROR(CW49/($I49*CX$12),0)</f>
        <v>0.19040404040404041</v>
      </c>
      <c r="CY49" s="42">
        <f>SUMIFS(RCCP!$JF$8:$JF$136,
RCCP!$A$8:$A$136,$A49,
RCCP!$C$8:$C$136,$B49
)+
(SUMIFS(RCCP!$JJ$8:$JJ$136,
RCCP!$A$8:$A$136,$A49,
RCCP!$C$8:$C$136,$B49)/4)</f>
        <v>1131</v>
      </c>
      <c r="CZ49" s="249">
        <f>SUMIFS(RCCP!$JF$8:$JF$136,
RCCP!$A$8:$A$136,$A49,
RCCP!$C$8:$C$136,$B49
)+
(SUMIFS(RCCP!$JJ$8:$JJ$136,
RCCP!$A$8:$A$136,$A49,
RCCP!$C$8:$C$136,$B49)/4)</f>
        <v>1131</v>
      </c>
      <c r="DA49" s="50">
        <f t="shared" ref="DA49:DA54" si="219">IFERROR(CZ49/($I49*DA$12),0)</f>
        <v>0.19040404040404041</v>
      </c>
      <c r="DB49" s="42">
        <f>SUMIFS(RCCP!$JG$8:$JG$136,
RCCP!$A$8:$A$136,$A49,
RCCP!$C$8:$C$136,$B49
)+
(SUMIFS(RCCP!$JJ$8:$JJ$136,
RCCP!$A$8:$A$136,$A49,
RCCP!$C$8:$C$136,$B49)/4)</f>
        <v>1131</v>
      </c>
      <c r="DC49" s="249">
        <f>SUMIFS(RCCP!$JG$8:$JG$136,
RCCP!$A$8:$A$136,$A49,
RCCP!$C$8:$C$136,$B49
)+
(SUMIFS(RCCP!$JJ$8:$JJ$136,
RCCP!$A$8:$A$136,$A49,
RCCP!$C$8:$C$136,$B49)/4)</f>
        <v>1131</v>
      </c>
      <c r="DD49" s="50">
        <f t="shared" ref="DD49:DD54" si="220">IFERROR(DC49/($I49*DD$12),0)</f>
        <v>0.23271604938271606</v>
      </c>
      <c r="DE49" s="42">
        <f>SUMIFS(RCCP!$JH$8:$JH$136,
RCCP!$A$8:$A$136,$A49,
RCCP!$C$8:$C$136,$B49
)+
(SUMIFS(RCCP!$JJ$8:$JJ$136,
RCCP!$A$8:$A$136,$A49,
RCCP!$C$8:$C$136,$B49)/4)</f>
        <v>1131</v>
      </c>
      <c r="DF49" s="249">
        <f>SUMIFS(RCCP!$JH$8:$JH$136,
RCCP!$A$8:$A$136,$A49,
RCCP!$C$8:$C$136,$B49
)+
(SUMIFS(RCCP!$JJ$8:$JJ$136,
RCCP!$A$8:$A$136,$A49,
RCCP!$C$8:$C$136,$B49)/4)</f>
        <v>1131</v>
      </c>
      <c r="DG49" s="50">
        <f t="shared" ref="DG49:DG54" si="221">IFERROR(DF49/($I49*DG$12),0)</f>
        <v>0.19040404040404041</v>
      </c>
    </row>
    <row r="50" spans="1:111" customFormat="1" ht="20.149999999999999" customHeight="1" x14ac:dyDescent="0.35">
      <c r="A50" s="62">
        <v>468</v>
      </c>
      <c r="B50" s="39" t="s">
        <v>45</v>
      </c>
      <c r="C50" s="39" t="s">
        <v>41</v>
      </c>
      <c r="D50" s="39">
        <v>60</v>
      </c>
      <c r="E50" s="55">
        <f t="shared" si="196"/>
        <v>5.5</v>
      </c>
      <c r="F50" s="39">
        <v>9</v>
      </c>
      <c r="G50" s="39">
        <v>2</v>
      </c>
      <c r="H50" s="40">
        <f t="shared" si="191"/>
        <v>5940</v>
      </c>
      <c r="I50" s="41">
        <f t="shared" si="192"/>
        <v>1080</v>
      </c>
      <c r="J50" s="42">
        <f>SUMIFS('BLC Subcont'!$AE$7:$AE$9999,
'BLC Subcont'!$I$7:$I$9999,L$11,
'BLC Subcont'!$U$7:$U$9999,$A50,
'BLC Subcont'!$AA$7:$AA$9999,$B50)</f>
        <v>0</v>
      </c>
      <c r="K50" s="43">
        <f>SUMIFS('BLC Subcont'!$CN$7:$CN$9999,
'BLC Subcont'!$I$7:$I$9999,L$11,
'BLC Subcont'!$U$7:$U$9999,$A50,
'BLC Subcont'!$AA$7:$AA$9999,$B50)</f>
        <v>0</v>
      </c>
      <c r="L50" s="50">
        <f t="shared" si="193"/>
        <v>0</v>
      </c>
      <c r="M50" s="42">
        <f>SUMIFS('BLC Subcont'!$AE$7:$AE$9999,
'BLC Subcont'!$I$7:$I$9999,O$11,
'BLC Subcont'!$U$7:$U$9999,$A50,
'BLC Subcont'!$AA$7:$AA$9999,$B50)</f>
        <v>684</v>
      </c>
      <c r="N50" s="43">
        <f>SUMIFS('BLC Subcont'!$CN$7:$CN$9999,
'BLC Subcont'!$I$7:$I$9999,O$11,
'BLC Subcont'!$U$7:$U$9999,$A50,
'BLC Subcont'!$AA$7:$AA$9999,$B50)</f>
        <v>49</v>
      </c>
      <c r="O50" s="50">
        <f t="shared" si="194"/>
        <v>0</v>
      </c>
      <c r="P50" s="42">
        <f>SUMIFS('BLC Subcont'!$AE$7:$AE$9999,
'BLC Subcont'!$I$7:$I$9999,R$11,
'BLC Subcont'!$U$7:$U$9999,$A50,
'BLC Subcont'!$AA$7:$AA$9999,$B50)</f>
        <v>522</v>
      </c>
      <c r="Q50" s="43">
        <f>SUMIFS('BLC Subcont'!$CN$7:$CN$9999,
'BLC Subcont'!$I$7:$I$9999,R$11,
'BLC Subcont'!$U$7:$U$9999,$A50,
'BLC Subcont'!$AA$7:$AA$9999,$B50)</f>
        <v>262</v>
      </c>
      <c r="R50" s="50">
        <f t="shared" si="195"/>
        <v>0</v>
      </c>
      <c r="S50" s="42">
        <f>SUMIFS('BLC Subcont'!$AE$7:$AE$9999,
'BLC Subcont'!$I$7:$I$9999,U$11,
'BLC Subcont'!$U$7:$U$9999,$A50,
'BLC Subcont'!$AA$7:$AA$9999,$B50)</f>
        <v>0</v>
      </c>
      <c r="T50" s="43">
        <f>SUMIFS('BLC Subcont'!$CN$7:$CN$9999,
'BLC Subcont'!$I$7:$I$9999,U$11,
'BLC Subcont'!$U$7:$U$9999,$A50,
'BLC Subcont'!$AA$7:$AA$9999,$B50)</f>
        <v>0</v>
      </c>
      <c r="U50" s="50">
        <f t="shared" si="197"/>
        <v>0</v>
      </c>
      <c r="V50" s="47">
        <f t="shared" si="181"/>
        <v>1206</v>
      </c>
      <c r="W50" s="51">
        <f t="shared" si="182"/>
        <v>311</v>
      </c>
      <c r="X50" s="52">
        <f t="shared" si="198"/>
        <v>5.2356902356902359E-2</v>
      </c>
      <c r="Y50" s="47">
        <f>SUMIFS('BLC Subcont'!$AE$7:$AE$9999,
'BLC Subcont'!$I$7:$I$9999,AA$11,
'BLC Subcont'!$U$7:$U$9999,$A50,
'BLC Subcont'!$AA$7:$AA$9999,$B50)</f>
        <v>1212</v>
      </c>
      <c r="Z50" s="249">
        <f>SUMIFS('BLC Subcont'!$CN$7:$CN$9999,
'BLC Subcont'!$I$7:$I$9999,AA$11,
'BLC Subcont'!$U$7:$U$9999,$A50,
'BLC Subcont'!$AA$7:$AA$9999,$B50)</f>
        <v>1212</v>
      </c>
      <c r="AA50" s="49">
        <f t="shared" si="183"/>
        <v>0.20404040404040405</v>
      </c>
      <c r="AB50" s="42">
        <f>SUMIFS('BLC Subcont'!$AE$7:$AE$9999,
'BLC Subcont'!$I$7:$I$9999,AD$11,
'BLC Subcont'!$U$7:$U$9999,$A50,
'BLC Subcont'!$AA$7:$AA$9999,$B50)</f>
        <v>1440</v>
      </c>
      <c r="AC50" s="249">
        <f>SUMIFS('BLC Subcont'!$CN$7:$CN$9999,
'BLC Subcont'!$I$7:$I$9999,AD$11,
'BLC Subcont'!$U$7:$U$9999,$A50,
'BLC Subcont'!$AA$7:$AA$9999,$B50)</f>
        <v>1440</v>
      </c>
      <c r="AD50" s="50">
        <f t="shared" si="184"/>
        <v>0.24242424242424243</v>
      </c>
      <c r="AE50" s="42">
        <f>SUMIFS('BLC Subcont'!$AE$7:$AE$9999,
'BLC Subcont'!$I$7:$I$9999,AG$11,
'BLC Subcont'!$U$7:$U$9999,$A50,
'BLC Subcont'!$AA$7:$AA$9999,$B50)</f>
        <v>2118</v>
      </c>
      <c r="AF50" s="249">
        <f>SUMIFS('BLC Subcont'!$CN$7:$CN$9999,
'BLC Subcont'!$I$7:$I$9999,AG$11,
'BLC Subcont'!$U$7:$U$9999,$A50,
'BLC Subcont'!$AA$7:$AA$9999,$B50)</f>
        <v>2118</v>
      </c>
      <c r="AG50" s="50">
        <f t="shared" si="185"/>
        <v>0.35656565656565659</v>
      </c>
      <c r="AH50" s="42">
        <f>SUMIFS('BLC Subcont'!$AE$7:$AE$9999,
'BLC Subcont'!$I$7:$I$9999,AJ$11,
'BLC Subcont'!$U$7:$U$9999,$A50,
'BLC Subcont'!$AA$7:$AA$9999,$B50)</f>
        <v>198</v>
      </c>
      <c r="AI50" s="249">
        <f>SUMIFS('BLC Subcont'!$CN$7:$CN$9999,
'BLC Subcont'!$I$7:$I$9999,AJ$11,
'BLC Subcont'!$U$7:$U$9999,$A50,
'BLC Subcont'!$AA$7:$AA$9999,$B50)</f>
        <v>198</v>
      </c>
      <c r="AJ50" s="50">
        <f t="shared" si="186"/>
        <v>3.3333333333333333E-2</v>
      </c>
      <c r="AK50" s="42">
        <f>SUMIFS('BLC Subcont'!$AE$7:$AE$9999,
'BLC Subcont'!$I$7:$I$9999,AM$11,
'BLC Subcont'!$U$7:$U$9999,$A50,
'BLC Subcont'!$AA$7:$AA$9999,$B50)</f>
        <v>0</v>
      </c>
      <c r="AL50" s="249">
        <f>SUMIFS('BLC Subcont'!$CN$7:$CN$9999,
'BLC Subcont'!$I$7:$I$9999,AM$11,
'BLC Subcont'!$U$7:$U$9999,$A50,
'BLC Subcont'!$AA$7:$AA$9999,$B50)</f>
        <v>0</v>
      </c>
      <c r="AM50" s="50">
        <f t="shared" si="187"/>
        <v>0</v>
      </c>
      <c r="AN50" s="42">
        <f>SUMIFS('BLC Subcont'!$AE$7:$AE$9999,
'BLC Subcont'!$I$7:$I$9999,AP$11,
'BLC Subcont'!$U$7:$U$9999,$A50,
'BLC Subcont'!$AA$7:$AA$9999,$B50)</f>
        <v>0</v>
      </c>
      <c r="AO50" s="249">
        <f>SUMIFS('BLC Subcont'!$CN$7:$CN$9999,
'BLC Subcont'!$I$7:$I$9999,AP$11,
'BLC Subcont'!$U$7:$U$9999,$A50,
'BLC Subcont'!$AA$7:$AA$9999,$B50)</f>
        <v>0</v>
      </c>
      <c r="AP50" s="50">
        <f t="shared" si="188"/>
        <v>0</v>
      </c>
      <c r="AQ50" s="42">
        <f>SUMIFS('BLC Subcont'!$AE$7:$AE$9999,
'BLC Subcont'!$I$7:$I$9999,AS$11,
'BLC Subcont'!$U$7:$U$9999,$A50,
'BLC Subcont'!$AA$7:$AA$9999,$B50)</f>
        <v>0</v>
      </c>
      <c r="AR50" s="48">
        <f>SUMIFS('BLC Subcont'!$CN$7:$CN$9999,
'BLC Subcont'!$I$7:$I$9999,AS$11,
'BLC Subcont'!$U$7:$U$9999,$A50,
'BLC Subcont'!$AA$7:$AA$9999,$B50)</f>
        <v>0</v>
      </c>
      <c r="AS50" s="50">
        <f t="shared" ref="AS50:AS54" si="222">IFERROR(AR50/($I50*AS$12),0)</f>
        <v>0</v>
      </c>
      <c r="AT50" s="42">
        <f t="shared" si="199"/>
        <v>5793</v>
      </c>
      <c r="AU50" s="249">
        <f t="shared" si="190"/>
        <v>5793</v>
      </c>
      <c r="AV50" s="50">
        <f t="shared" si="200"/>
        <v>0.97525252525252526</v>
      </c>
      <c r="AW50" s="47">
        <f>SUMIFS(RCCP!$HX$8:$HX$136,
RCCP!$A$8:$A$136,$A50,
RCCP!$C$8:$C$136,$B50
)+
(SUMIFS(RCCP!$IC$8:$IC$136,
RCCP!$A$8:$A$136,$A50,
RCCP!$C$8:$C$136,$B50)/4)</f>
        <v>5793</v>
      </c>
      <c r="AX50" s="48">
        <f>SUMIFS(RCCP!$HX$8:$HX$136,
RCCP!$A$8:$A$136,$A50,
RCCP!$C$8:$C$136,$B50
)+
(SUMIFS(RCCP!$IC$8:$IC$136,
RCCP!$A$8:$A$136,$A50,
RCCP!$C$8:$C$136,$B50)/4)</f>
        <v>5793</v>
      </c>
      <c r="AY50" s="49">
        <f t="shared" si="201"/>
        <v>0.97525252525252526</v>
      </c>
      <c r="AZ50" s="42">
        <f>SUMIFS(RCCP!$HY$8:$HY$136,
RCCP!$A$8:$A$136,$A50,
RCCP!$C$8:$C$136,$B50
)+
(SUMIFS(RCCP!$IC$8:$IC$136,
RCCP!$A$8:$A$136,$A50,
RCCP!$C$8:$C$136,$B50)/4)</f>
        <v>3993</v>
      </c>
      <c r="BA50" s="249">
        <f>SUMIFS(RCCP!$HY$8:$HY$136,
RCCP!$A$8:$A$136,$A50,
RCCP!$C$8:$C$136,$B50
)+
(SUMIFS(RCCP!$IC$8:$IC$136,
RCCP!$A$8:$A$136,$A50,
RCCP!$C$8:$C$136,$B50)/4)</f>
        <v>3993</v>
      </c>
      <c r="BB50" s="50">
        <f t="shared" si="202"/>
        <v>0.67222222222222228</v>
      </c>
      <c r="BC50" s="42">
        <f>SUMIFS(RCCP!$HZ$8:$HZ$136,
RCCP!$A$8:$A$136,$A50,
RCCP!$C$8:$C$136,$B50
)+
(SUMIFS(RCCP!$IC$8:$IC$136,
RCCP!$A$8:$A$136,$A50,
RCCP!$C$8:$C$136,$B50)/4)</f>
        <v>3993</v>
      </c>
      <c r="BD50" s="249">
        <f>SUMIFS(RCCP!$HZ$8:$HZ$136,
RCCP!$A$8:$A$136,$A50,
RCCP!$C$8:$C$136,$B50
)+
(SUMIFS(RCCP!$IC$8:$IC$136,
RCCP!$A$8:$A$136,$A50,
RCCP!$C$8:$C$136,$B50)/4)</f>
        <v>3993</v>
      </c>
      <c r="BE50" s="50">
        <f t="shared" si="203"/>
        <v>0.67222222222222228</v>
      </c>
      <c r="BF50" s="42">
        <f>SUMIFS(RCCP!$IA$8:$IA$136,
RCCP!$A$8:$A$136,$A50,
RCCP!$C$8:$C$136,$B50
)+
(SUMIFS(RCCP!$IC$8:$IC$136,
RCCP!$A$8:$A$136,$A50,
RCCP!$C$8:$C$136,$B50)/4)</f>
        <v>4389</v>
      </c>
      <c r="BG50" s="249">
        <f>SUMIFS(RCCP!$IA$8:$IA$136,
RCCP!$A$8:$A$136,$A50,
RCCP!$C$8:$C$136,$B50
)+
(SUMIFS(RCCP!$IC$8:$IC$136,
RCCP!$A$8:$A$136,$A50,
RCCP!$C$8:$C$136,$B50)/4)</f>
        <v>4389</v>
      </c>
      <c r="BH50" s="50">
        <f t="shared" si="204"/>
        <v>0.73888888888888893</v>
      </c>
      <c r="BI50" s="42">
        <f>SUMIFS(RCCP!$IF$8:$IF$136,
RCCP!$A$8:$A$136,$A50,
RCCP!$C$8:$C$136,$B50
)+
(SUMIFS(RCCP!$IK$8:$IK$136,
RCCP!$A$8:$A$136,$A50,
RCCP!$C$8:$C$136,$B50)/4)</f>
        <v>1584</v>
      </c>
      <c r="BJ50" s="249">
        <f>SUMIFS(RCCP!$IF$8:$IF$136,
RCCP!$A$8:$A$136,$A50,
RCCP!$C$8:$C$136,$B50
)+
(SUMIFS(RCCP!$IK$8:$IK$136,
RCCP!$A$8:$A$136,$A50,
RCCP!$C$8:$C$136,$B50)/4)</f>
        <v>1584</v>
      </c>
      <c r="BK50" s="50">
        <f t="shared" si="205"/>
        <v>0.26666666666666666</v>
      </c>
      <c r="BL50" s="42">
        <f>SUMIFS(RCCP!$IG$8:$IG$136,
RCCP!$A$8:$A$136,$A50,
RCCP!$C$8:$C$136,$B50
)+
(SUMIFS(RCCP!$IK$8:$IK$136,
RCCP!$A$8:$A$136,$A50,
RCCP!$C$8:$C$136,$B50)/4)</f>
        <v>3096</v>
      </c>
      <c r="BM50" s="249">
        <f>SUMIFS(RCCP!$IG$8:$IG$136,
RCCP!$A$8:$A$136,$A50,
RCCP!$C$8:$C$136,$B50
)+
(SUMIFS(RCCP!$IK$8:$IK$136,
RCCP!$A$8:$A$136,$A50,
RCCP!$C$8:$C$136,$B50)/4)</f>
        <v>3096</v>
      </c>
      <c r="BN50" s="50">
        <f t="shared" si="206"/>
        <v>0.52121212121212124</v>
      </c>
      <c r="BO50" s="42">
        <f>SUMIFS(RCCP!$IH$8:$IH$136,
RCCP!$A$8:$A$136,$A50,
RCCP!$C$8:$C$136,$B50
)+
(SUMIFS(RCCP!$IK$8:$IK$136,
RCCP!$A$8:$A$136,$A50,
RCCP!$C$8:$C$136,$B50)/4)</f>
        <v>2496</v>
      </c>
      <c r="BP50" s="249">
        <f>SUMIFS(RCCP!$IH$8:$IH$136,
RCCP!$A$8:$A$136,$A50,
RCCP!$C$8:$C$136,$B50
)+
(SUMIFS(RCCP!$IK$8:$IK$136,
RCCP!$A$8:$A$136,$A50,
RCCP!$C$8:$C$136,$B50)/4)</f>
        <v>2496</v>
      </c>
      <c r="BQ50" s="50">
        <f t="shared" si="207"/>
        <v>0.42020202020202019</v>
      </c>
      <c r="BR50" s="42">
        <f>SUMIFS(RCCP!$II$8:$II$136,
RCCP!$A$8:$A$136,$A50,
RCCP!$C$8:$C$136,$B50
)+
(SUMIFS(RCCP!$IK$8:$IK$136,
RCCP!$A$8:$A$136,$A50,
RCCP!$C$8:$C$136,$B50)/4)</f>
        <v>822</v>
      </c>
      <c r="BS50" s="249">
        <f>SUMIFS(RCCP!$II$8:$II$136,
RCCP!$A$8:$A$136,$A50,
RCCP!$C$8:$C$136,$B50
)+
(SUMIFS(RCCP!$IK$8:$IK$136,
RCCP!$A$8:$A$136,$A50,
RCCP!$C$8:$C$136,$B50)/4)</f>
        <v>822</v>
      </c>
      <c r="BT50" s="50">
        <f t="shared" si="208"/>
        <v>0.16913580246913582</v>
      </c>
      <c r="BU50" s="42">
        <f>SUMIFS(RCCP!$IN$8:$IN$136,
RCCP!$A$8:$A$136,$A50,
RCCP!$C$8:$C$136,$B50
)+
(SUMIFS(RCCP!$IT$8:$IT$136,
RCCP!$A$8:$A$136,$A50,
RCCP!$C$8:$C$136,$B50)/5)</f>
        <v>2016</v>
      </c>
      <c r="BV50" s="249">
        <f>SUMIFS(RCCP!$IN$8:$IN$136,
RCCP!$A$8:$A$136,$A50,
RCCP!$C$8:$C$136,$B50
)+
(SUMIFS(RCCP!$IT$8:$IT$136,
RCCP!$A$8:$A$136,$A50,
RCCP!$C$8:$C$136,$B50)/5)</f>
        <v>2016</v>
      </c>
      <c r="BW50" s="50">
        <f t="shared" si="209"/>
        <v>0.4148148148148148</v>
      </c>
      <c r="BX50" s="42">
        <f>SUMIFS(RCCP!$IO$8:$IO$136,
RCCP!$A$8:$A$136,$A50,
RCCP!$C$8:$C$136,$B50
)+
(SUMIFS(RCCP!$IT$8:$IT$136,
RCCP!$A$8:$A$136,$A50,
RCCP!$C$8:$C$136,$B50)/5)</f>
        <v>2016</v>
      </c>
      <c r="BY50" s="249">
        <f>SUMIFS(RCCP!$IO$8:$IO$136,
RCCP!$A$8:$A$136,$A50,
RCCP!$C$8:$C$136,$B50
)+
(SUMIFS(RCCP!$IT$8:$IT$136,
RCCP!$A$8:$A$136,$A50,
RCCP!$C$8:$C$136,$B50)/5)</f>
        <v>2016</v>
      </c>
      <c r="BZ50" s="50">
        <f>IFERROR(BY50/($I50*BZ$12),0)</f>
        <v>0.33939393939393941</v>
      </c>
      <c r="CA50" s="42">
        <f>SUMIFS(RCCP!$IP$8:$IP$136,
RCCP!$A$8:$A$136,$A50,
RCCP!$C$8:$C$136,$B50
)+
(SUMIFS(RCCP!$IT$8:$IT$136,
RCCP!$A$8:$A$136,$A50,
RCCP!$C$8:$C$136,$B50)/5)</f>
        <v>2016</v>
      </c>
      <c r="CB50" s="249">
        <f>SUMIFS(RCCP!$IP$8:$IP$136,
RCCP!$A$8:$A$136,$A50,
RCCP!$C$8:$C$136,$B50
)+
(SUMIFS(RCCP!$IT$8:$IT$136,
RCCP!$A$8:$A$136,$A50,
RCCP!$C$8:$C$136,$B50)/5)</f>
        <v>2016</v>
      </c>
      <c r="CC50" s="50">
        <f t="shared" si="211"/>
        <v>0.33939393939393941</v>
      </c>
      <c r="CD50" s="42">
        <f>SUMIFS(RCCP!$IQ$8:$IQ$136,
RCCP!$A$8:$A$136,$A50,
RCCP!$C$8:$C$136,$B50
)+
(SUMIFS(RCCP!$IT$8:$IT$136,
RCCP!$A$8:$A$136,$A50,
RCCP!$C$8:$C$136,$B50)/5)</f>
        <v>2016</v>
      </c>
      <c r="CE50" s="249">
        <f>SUMIFS(RCCP!$IQ$8:$IQ$136,
RCCP!$A$8:$A$136,$A50,
RCCP!$C$8:$C$136,$B50
)+
(SUMIFS(RCCP!$IT$8:$IT$136,
RCCP!$A$8:$A$136,$A50,
RCCP!$C$8:$C$136,$B50)/5)</f>
        <v>2016</v>
      </c>
      <c r="CF50" s="50">
        <f t="shared" si="212"/>
        <v>0.33939393939393941</v>
      </c>
      <c r="CG50" s="42">
        <f>SUMIFS(RCCP!$IR$8:$IR$136,
RCCP!$A$8:$A$136,$A50,
RCCP!$C$8:$C$136,$B50
)+
(SUMIFS(RCCP!$IT$8:$IT$136,
RCCP!$A$8:$A$136,$A50,
RCCP!$C$8:$C$136,$B50)/5)</f>
        <v>2016</v>
      </c>
      <c r="CH50" s="249">
        <f>SUMIFS(RCCP!$IR$8:$IR$136,
RCCP!$A$8:$A$136,$A50,
RCCP!$C$8:$C$136,$B50
)+
(SUMIFS(RCCP!$IT$8:$IT$136,
RCCP!$A$8:$A$136,$A50,
RCCP!$C$8:$C$136,$B50)/5)</f>
        <v>2016</v>
      </c>
      <c r="CI50" s="50">
        <f t="shared" si="213"/>
        <v>0.33939393939393941</v>
      </c>
      <c r="CJ50" s="42">
        <f>SUMIFS(RCCP!$IW$8:$IW$136,
RCCP!$A$8:$A$136,$A50,
RCCP!$C$8:$C$136,$B50
)+
(SUMIFS(RCCP!$JB$8:$JB$136,
RCCP!$A$8:$A$136,$A50,
RCCP!$C$8:$C$136,$B50)/4)</f>
        <v>2323.5</v>
      </c>
      <c r="CK50" s="249">
        <f>SUMIFS(RCCP!$IW$8:$IW$136,
RCCP!$A$8:$A$136,$A50,
RCCP!$C$8:$C$136,$B50
)+
(SUMIFS(RCCP!$JB$8:$JB$136,
RCCP!$A$8:$A$136,$A50,
RCCP!$C$8:$C$136,$B50)/4)</f>
        <v>2323.5</v>
      </c>
      <c r="CL50" s="50">
        <f t="shared" si="214"/>
        <v>0.47808641975308641</v>
      </c>
      <c r="CM50" s="42">
        <f>SUMIFS(RCCP!$IX$8:$IX$136,
RCCP!$A$8:$A$136,$A50,
RCCP!$C$8:$C$136,$B50
)+
(SUMIFS(RCCP!$JB$8:$JB$136,
RCCP!$A$8:$A$136,$A50,
RCCP!$C$8:$C$136,$B50)/4)</f>
        <v>2323.5</v>
      </c>
      <c r="CN50" s="249">
        <f>SUMIFS(RCCP!$IX$8:$IX$136,
RCCP!$A$8:$A$136,$A50,
RCCP!$C$8:$C$136,$B50
)+
(SUMIFS(RCCP!$JB$8:$JB$136,
RCCP!$A$8:$A$136,$A50,
RCCP!$C$8:$C$136,$B50)/4)</f>
        <v>2323.5</v>
      </c>
      <c r="CO50" s="50">
        <f t="shared" si="215"/>
        <v>0.33098290598290597</v>
      </c>
      <c r="CP50" s="42">
        <f>SUMIFS(RCCP!$IY$8:$IY$136,
RCCP!$A$8:$A$136,$A50,
RCCP!$C$8:$C$136,$B50
)+
(SUMIFS(RCCP!$JB$8:$JB$136,
RCCP!$A$8:$A$136,$A50,
RCCP!$C$8:$C$136,$B50)/4)</f>
        <v>2323.5</v>
      </c>
      <c r="CQ50" s="249">
        <f>SUMIFS(RCCP!$IY$8:$IY$136,
RCCP!$A$8:$A$136,$A50,
RCCP!$C$8:$C$136,$B50
)+
(SUMIFS(RCCP!$JB$8:$JB$136,
RCCP!$A$8:$A$136,$A50,
RCCP!$C$8:$C$136,$B50)/4)</f>
        <v>2323.5</v>
      </c>
      <c r="CR50" s="50">
        <f t="shared" si="216"/>
        <v>0.33098290598290597</v>
      </c>
      <c r="CS50" s="42">
        <f>SUMIFS(RCCP!$IZ$8:$IZ$136,
RCCP!$A$8:$A$136,$A50,
RCCP!$C$8:$C$136,$B50
)+
(SUMIFS(RCCP!$JB$8:$JB$136,
RCCP!$A$8:$A$136,$A50,
RCCP!$C$8:$C$136,$B50)/4)</f>
        <v>2323.5</v>
      </c>
      <c r="CT50" s="249">
        <f>SUMIFS(RCCP!$IZ$8:$IZ$136,
RCCP!$A$8:$A$136,$A50,
RCCP!$C$8:$C$136,$B50
)+
(SUMIFS(RCCP!$JB$8:$JB$136,
RCCP!$A$8:$A$136,$A50,
RCCP!$C$8:$C$136,$B50)/4)</f>
        <v>2323.5</v>
      </c>
      <c r="CU50" s="50">
        <f t="shared" si="217"/>
        <v>0.33098290598290597</v>
      </c>
      <c r="CV50" s="42">
        <f>SUMIFS(RCCP!$JE$8:$JE$136,
RCCP!$A$8:$A$136,$A50,
RCCP!$C$8:$C$136,$B50
)+
(SUMIFS(RCCP!$JJ$8:$JJ$136,
RCCP!$A$8:$A$136,$A50,
RCCP!$C$8:$C$136,$B50)/4)</f>
        <v>1786.5</v>
      </c>
      <c r="CW50" s="249">
        <f>SUMIFS(RCCP!$JE$8:$JE$136,
RCCP!$A$8:$A$136,$A50,
RCCP!$C$8:$C$136,$B50
)+
(SUMIFS(RCCP!$JJ$8:$JJ$136,
RCCP!$A$8:$A$136,$A50,
RCCP!$C$8:$C$136,$B50)/4)</f>
        <v>1786.5</v>
      </c>
      <c r="CX50" s="50">
        <f t="shared" si="218"/>
        <v>0.30075757575757578</v>
      </c>
      <c r="CY50" s="42">
        <f>SUMIFS(RCCP!$JF$8:$JF$136,
RCCP!$A$8:$A$136,$A50,
RCCP!$C$8:$C$136,$B50
)+
(SUMIFS(RCCP!$JJ$8:$JJ$136,
RCCP!$A$8:$A$136,$A50,
RCCP!$C$8:$C$136,$B50)/4)</f>
        <v>1786.5</v>
      </c>
      <c r="CZ50" s="249">
        <f>SUMIFS(RCCP!$JF$8:$JF$136,
RCCP!$A$8:$A$136,$A50,
RCCP!$C$8:$C$136,$B50
)+
(SUMIFS(RCCP!$JJ$8:$JJ$136,
RCCP!$A$8:$A$136,$A50,
RCCP!$C$8:$C$136,$B50)/4)</f>
        <v>1786.5</v>
      </c>
      <c r="DA50" s="50">
        <f t="shared" si="219"/>
        <v>0.30075757575757578</v>
      </c>
      <c r="DB50" s="42">
        <f>SUMIFS(RCCP!$JG$8:$JG$136,
RCCP!$A$8:$A$136,$A50,
RCCP!$C$8:$C$136,$B50
)+
(SUMIFS(RCCP!$JJ$8:$JJ$136,
RCCP!$A$8:$A$136,$A50,
RCCP!$C$8:$C$136,$B50)/4)</f>
        <v>1786.5</v>
      </c>
      <c r="DC50" s="249">
        <f>SUMIFS(RCCP!$JG$8:$JG$136,
RCCP!$A$8:$A$136,$A50,
RCCP!$C$8:$C$136,$B50
)+
(SUMIFS(RCCP!$JJ$8:$JJ$136,
RCCP!$A$8:$A$136,$A50,
RCCP!$C$8:$C$136,$B50)/4)</f>
        <v>1786.5</v>
      </c>
      <c r="DD50" s="50">
        <f t="shared" si="220"/>
        <v>0.36759259259259258</v>
      </c>
      <c r="DE50" s="42">
        <f>SUMIFS(RCCP!$JH$8:$JH$136,
RCCP!$A$8:$A$136,$A50,
RCCP!$C$8:$C$136,$B50
)+
(SUMIFS(RCCP!$JJ$8:$JJ$136,
RCCP!$A$8:$A$136,$A50,
RCCP!$C$8:$C$136,$B50)/4)</f>
        <v>1786.5</v>
      </c>
      <c r="DF50" s="249">
        <f>SUMIFS(RCCP!$JH$8:$JH$136,
RCCP!$A$8:$A$136,$A50,
RCCP!$C$8:$C$136,$B50
)+
(SUMIFS(RCCP!$JJ$8:$JJ$136,
RCCP!$A$8:$A$136,$A50,
RCCP!$C$8:$C$136,$B50)/4)</f>
        <v>1786.5</v>
      </c>
      <c r="DG50" s="50">
        <f t="shared" si="221"/>
        <v>0.30075757575757578</v>
      </c>
    </row>
    <row r="51" spans="1:111" customFormat="1" ht="20.149999999999999" customHeight="1" x14ac:dyDescent="0.35">
      <c r="A51" s="62">
        <v>468</v>
      </c>
      <c r="B51" s="39" t="s">
        <v>53</v>
      </c>
      <c r="C51" s="39" t="s">
        <v>41</v>
      </c>
      <c r="D51" s="39">
        <v>60</v>
      </c>
      <c r="E51" s="55">
        <f t="shared" si="196"/>
        <v>5.5</v>
      </c>
      <c r="F51" s="39">
        <v>9</v>
      </c>
      <c r="G51" s="39">
        <v>2</v>
      </c>
      <c r="H51" s="40">
        <f t="shared" si="191"/>
        <v>5940</v>
      </c>
      <c r="I51" s="41">
        <f t="shared" si="192"/>
        <v>1080</v>
      </c>
      <c r="J51" s="42">
        <f>SUMIFS('BLC Subcont'!$AE$7:$AE$9999,
'BLC Subcont'!$I$7:$I$9999,L$11,
'BLC Subcont'!$U$7:$U$9999,$A51,
'BLC Subcont'!$AA$7:$AA$9999,$B51)</f>
        <v>0</v>
      </c>
      <c r="K51" s="43">
        <f>SUMIFS('BLC Subcont'!$CN$7:$CN$9999,
'BLC Subcont'!$I$7:$I$9999,L$11,
'BLC Subcont'!$U$7:$U$9999,$A51,
'BLC Subcont'!$AA$7:$AA$9999,$B51)</f>
        <v>0</v>
      </c>
      <c r="L51" s="50">
        <f t="shared" si="193"/>
        <v>0</v>
      </c>
      <c r="M51" s="42">
        <f>SUMIFS('BLC Subcont'!$AE$7:$AE$9999,
'BLC Subcont'!$I$7:$I$9999,O$11,
'BLC Subcont'!$U$7:$U$9999,$A51,
'BLC Subcont'!$AA$7:$AA$9999,$B51)</f>
        <v>0</v>
      </c>
      <c r="N51" s="43">
        <f>SUMIFS('BLC Subcont'!$CN$7:$CN$9999,
'BLC Subcont'!$I$7:$I$9999,O$11,
'BLC Subcont'!$U$7:$U$9999,$A51,
'BLC Subcont'!$AA$7:$AA$9999,$B51)</f>
        <v>0</v>
      </c>
      <c r="O51" s="50">
        <f t="shared" si="194"/>
        <v>0</v>
      </c>
      <c r="P51" s="42">
        <f>SUMIFS('BLC Subcont'!$AE$7:$AE$9999,
'BLC Subcont'!$I$7:$I$9999,R$11,
'BLC Subcont'!$U$7:$U$9999,$A51,
'BLC Subcont'!$AA$7:$AA$9999,$B51)</f>
        <v>0</v>
      </c>
      <c r="Q51" s="43">
        <f>SUMIFS('BLC Subcont'!$CN$7:$CN$9999,
'BLC Subcont'!$I$7:$I$9999,R$11,
'BLC Subcont'!$U$7:$U$9999,$A51,
'BLC Subcont'!$AA$7:$AA$9999,$B51)</f>
        <v>0</v>
      </c>
      <c r="R51" s="50">
        <f t="shared" si="195"/>
        <v>0</v>
      </c>
      <c r="S51" s="42">
        <f>SUMIFS('BLC Subcont'!$AE$7:$AE$9999,
'BLC Subcont'!$I$7:$I$9999,U$11,
'BLC Subcont'!$U$7:$U$9999,$A51,
'BLC Subcont'!$AA$7:$AA$9999,$B51)</f>
        <v>0</v>
      </c>
      <c r="T51" s="43">
        <f>SUMIFS('BLC Subcont'!$CN$7:$CN$9999,
'BLC Subcont'!$I$7:$I$9999,U$11,
'BLC Subcont'!$U$7:$U$9999,$A51,
'BLC Subcont'!$AA$7:$AA$9999,$B51)</f>
        <v>0</v>
      </c>
      <c r="U51" s="50">
        <f t="shared" si="197"/>
        <v>0</v>
      </c>
      <c r="V51" s="47">
        <f t="shared" si="181"/>
        <v>0</v>
      </c>
      <c r="W51" s="51">
        <f t="shared" si="182"/>
        <v>0</v>
      </c>
      <c r="X51" s="52">
        <f t="shared" si="198"/>
        <v>0</v>
      </c>
      <c r="Y51" s="47">
        <f>SUMIFS('BLC Subcont'!$AE$7:$AE$9999,
'BLC Subcont'!$I$7:$I$9999,AA$11,
'BLC Subcont'!$U$7:$U$9999,$A51,
'BLC Subcont'!$AA$7:$AA$9999,$B51)</f>
        <v>0</v>
      </c>
      <c r="Z51" s="249">
        <f>SUMIFS('BLC Subcont'!$CN$7:$CN$9999,
'BLC Subcont'!$I$7:$I$9999,AA$11,
'BLC Subcont'!$U$7:$U$9999,$A51,
'BLC Subcont'!$AA$7:$AA$9999,$B51)</f>
        <v>0</v>
      </c>
      <c r="AA51" s="49">
        <f t="shared" si="183"/>
        <v>0</v>
      </c>
      <c r="AB51" s="42">
        <f>SUMIFS('BLC Subcont'!$AE$7:$AE$9999,
'BLC Subcont'!$I$7:$I$9999,AD$11,
'BLC Subcont'!$U$7:$U$9999,$A51,
'BLC Subcont'!$AA$7:$AA$9999,$B51)</f>
        <v>0</v>
      </c>
      <c r="AC51" s="249">
        <f>SUMIFS('BLC Subcont'!$CN$7:$CN$9999,
'BLC Subcont'!$I$7:$I$9999,AD$11,
'BLC Subcont'!$U$7:$U$9999,$A51,
'BLC Subcont'!$AA$7:$AA$9999,$B51)</f>
        <v>0</v>
      </c>
      <c r="AD51" s="50">
        <f t="shared" si="184"/>
        <v>0</v>
      </c>
      <c r="AE51" s="42">
        <f>SUMIFS('BLC Subcont'!$AE$7:$AE$9999,
'BLC Subcont'!$I$7:$I$9999,AG$11,
'BLC Subcont'!$U$7:$U$9999,$A51,
'BLC Subcont'!$AA$7:$AA$9999,$B51)</f>
        <v>1002</v>
      </c>
      <c r="AF51" s="249">
        <f>SUMIFS('BLC Subcont'!$CN$7:$CN$9999,
'BLC Subcont'!$I$7:$I$9999,AG$11,
'BLC Subcont'!$U$7:$U$9999,$A51,
'BLC Subcont'!$AA$7:$AA$9999,$B51)</f>
        <v>1002</v>
      </c>
      <c r="AG51" s="50">
        <f t="shared" si="185"/>
        <v>0.16868686868686869</v>
      </c>
      <c r="AH51" s="42">
        <f>SUMIFS('BLC Subcont'!$AE$7:$AE$9999,
'BLC Subcont'!$I$7:$I$9999,AJ$11,
'BLC Subcont'!$U$7:$U$9999,$A51,
'BLC Subcont'!$AA$7:$AA$9999,$B51)</f>
        <v>1242</v>
      </c>
      <c r="AI51" s="249">
        <f>SUMIFS('BLC Subcont'!$CN$7:$CN$9999,
'BLC Subcont'!$I$7:$I$9999,AJ$11,
'BLC Subcont'!$U$7:$U$9999,$A51,
'BLC Subcont'!$AA$7:$AA$9999,$B51)</f>
        <v>1242</v>
      </c>
      <c r="AJ51" s="50">
        <f t="shared" si="186"/>
        <v>0.20909090909090908</v>
      </c>
      <c r="AK51" s="42">
        <f>SUMIFS('BLC Subcont'!$AE$7:$AE$9999,
'BLC Subcont'!$I$7:$I$9999,AM$11,
'BLC Subcont'!$U$7:$U$9999,$A51,
'BLC Subcont'!$AA$7:$AA$9999,$B51)</f>
        <v>0</v>
      </c>
      <c r="AL51" s="249">
        <f>SUMIFS('BLC Subcont'!$CN$7:$CN$9999,
'BLC Subcont'!$I$7:$I$9999,AM$11,
'BLC Subcont'!$U$7:$U$9999,$A51,
'BLC Subcont'!$AA$7:$AA$9999,$B51)</f>
        <v>0</v>
      </c>
      <c r="AM51" s="50">
        <f t="shared" si="187"/>
        <v>0</v>
      </c>
      <c r="AN51" s="42">
        <f>SUMIFS('BLC Subcont'!$AE$7:$AE$9999,
'BLC Subcont'!$I$7:$I$9999,AP$11,
'BLC Subcont'!$U$7:$U$9999,$A51,
'BLC Subcont'!$AA$7:$AA$9999,$B51)</f>
        <v>0</v>
      </c>
      <c r="AO51" s="249">
        <f>SUMIFS('BLC Subcont'!$CN$7:$CN$9999,
'BLC Subcont'!$I$7:$I$9999,AP$11,
'BLC Subcont'!$U$7:$U$9999,$A51,
'BLC Subcont'!$AA$7:$AA$9999,$B51)</f>
        <v>0</v>
      </c>
      <c r="AP51" s="50">
        <f t="shared" si="188"/>
        <v>0</v>
      </c>
      <c r="AQ51" s="42">
        <f>SUMIFS('BLC Subcont'!$AE$7:$AE$9999,
'BLC Subcont'!$I$7:$I$9999,AS$11,
'BLC Subcont'!$U$7:$U$9999,$A51,
'BLC Subcont'!$AA$7:$AA$9999,$B51)</f>
        <v>0</v>
      </c>
      <c r="AR51" s="48">
        <f>SUMIFS('BLC Subcont'!$CN$7:$CN$9999,
'BLC Subcont'!$I$7:$I$9999,AS$11,
'BLC Subcont'!$U$7:$U$9999,$A51,
'BLC Subcont'!$AA$7:$AA$9999,$B51)</f>
        <v>0</v>
      </c>
      <c r="AS51" s="50">
        <f t="shared" si="222"/>
        <v>0</v>
      </c>
      <c r="AT51" s="42">
        <f t="shared" si="199"/>
        <v>0</v>
      </c>
      <c r="AU51" s="249">
        <f t="shared" si="190"/>
        <v>0</v>
      </c>
      <c r="AV51" s="50">
        <f t="shared" si="200"/>
        <v>0</v>
      </c>
      <c r="AW51" s="47">
        <f>SUMIFS(RCCP!$HX$8:$HX$136,
RCCP!$A$8:$A$136,$A51,
RCCP!$C$8:$C$136,$B51
)+
(SUMIFS(RCCP!$IC$8:$IC$136,
RCCP!$A$8:$A$136,$A51,
RCCP!$C$8:$C$136,$B51)/4)</f>
        <v>0</v>
      </c>
      <c r="AX51" s="48">
        <f>SUMIFS(RCCP!$HX$8:$HX$136,
RCCP!$A$8:$A$136,$A51,
RCCP!$C$8:$C$136,$B51
)+
(SUMIFS(RCCP!$IC$8:$IC$136,
RCCP!$A$8:$A$136,$A51,
RCCP!$C$8:$C$136,$B51)/4)</f>
        <v>0</v>
      </c>
      <c r="AY51" s="49">
        <f t="shared" si="201"/>
        <v>0</v>
      </c>
      <c r="AZ51" s="42">
        <f>SUMIFS(RCCP!$HY$8:$HY$136,
RCCP!$A$8:$A$136,$A51,
RCCP!$C$8:$C$136,$B51
)+
(SUMIFS(RCCP!$IC$8:$IC$136,
RCCP!$A$8:$A$136,$A51,
RCCP!$C$8:$C$136,$B51)/4)</f>
        <v>0</v>
      </c>
      <c r="BA51" s="249">
        <f>SUMIFS(RCCP!$HY$8:$HY$136,
RCCP!$A$8:$A$136,$A51,
RCCP!$C$8:$C$136,$B51
)+
(SUMIFS(RCCP!$IC$8:$IC$136,
RCCP!$A$8:$A$136,$A51,
RCCP!$C$8:$C$136,$B51)/4)</f>
        <v>0</v>
      </c>
      <c r="BB51" s="50">
        <f t="shared" si="202"/>
        <v>0</v>
      </c>
      <c r="BC51" s="42">
        <f>SUMIFS(RCCP!$HZ$8:$HZ$136,
RCCP!$A$8:$A$136,$A51,
RCCP!$C$8:$C$136,$B51
)+
(SUMIFS(RCCP!$IC$8:$IC$136,
RCCP!$A$8:$A$136,$A51,
RCCP!$C$8:$C$136,$B51)/4)</f>
        <v>0</v>
      </c>
      <c r="BD51" s="249">
        <f>SUMIFS(RCCP!$HZ$8:$HZ$136,
RCCP!$A$8:$A$136,$A51,
RCCP!$C$8:$C$136,$B51
)+
(SUMIFS(RCCP!$IC$8:$IC$136,
RCCP!$A$8:$A$136,$A51,
RCCP!$C$8:$C$136,$B51)/4)</f>
        <v>0</v>
      </c>
      <c r="BE51" s="50">
        <f t="shared" si="203"/>
        <v>0</v>
      </c>
      <c r="BF51" s="42">
        <f>SUMIFS(RCCP!$IA$8:$IA$136,
RCCP!$A$8:$A$136,$A51,
RCCP!$C$8:$C$136,$B51
)+
(SUMIFS(RCCP!$IC$8:$IC$136,
RCCP!$A$8:$A$136,$A51,
RCCP!$C$8:$C$136,$B51)/4)</f>
        <v>0</v>
      </c>
      <c r="BG51" s="249">
        <f>SUMIFS(RCCP!$IA$8:$IA$136,
RCCP!$A$8:$A$136,$A51,
RCCP!$C$8:$C$136,$B51
)+
(SUMIFS(RCCP!$IC$8:$IC$136,
RCCP!$A$8:$A$136,$A51,
RCCP!$C$8:$C$136,$B51)/4)</f>
        <v>0</v>
      </c>
      <c r="BH51" s="50">
        <f t="shared" si="204"/>
        <v>0</v>
      </c>
      <c r="BI51" s="42">
        <f>SUMIFS(RCCP!$IF$8:$IF$136,
RCCP!$A$8:$A$136,$A51,
RCCP!$C$8:$C$136,$B51
)+
(SUMIFS(RCCP!$IK$8:$IK$136,
RCCP!$A$8:$A$136,$A51,
RCCP!$C$8:$C$136,$B51)/4)</f>
        <v>816</v>
      </c>
      <c r="BJ51" s="249">
        <f>SUMIFS(RCCP!$IF$8:$IF$136,
RCCP!$A$8:$A$136,$A51,
RCCP!$C$8:$C$136,$B51
)+
(SUMIFS(RCCP!$IK$8:$IK$136,
RCCP!$A$8:$A$136,$A51,
RCCP!$C$8:$C$136,$B51)/4)</f>
        <v>816</v>
      </c>
      <c r="BK51" s="50">
        <f t="shared" si="205"/>
        <v>0.13737373737373737</v>
      </c>
      <c r="BL51" s="42">
        <f>SUMIFS(RCCP!$IG$8:$IG$136,
RCCP!$A$8:$A$136,$A51,
RCCP!$C$8:$C$136,$B51
)+
(SUMIFS(RCCP!$IK$8:$IK$136,
RCCP!$A$8:$A$136,$A51,
RCCP!$C$8:$C$136,$B51)/4)</f>
        <v>0</v>
      </c>
      <c r="BM51" s="249">
        <f>SUMIFS(RCCP!$IG$8:$IG$136,
RCCP!$A$8:$A$136,$A51,
RCCP!$C$8:$C$136,$B51
)+
(SUMIFS(RCCP!$IK$8:$IK$136,
RCCP!$A$8:$A$136,$A51,
RCCP!$C$8:$C$136,$B51)/4)</f>
        <v>0</v>
      </c>
      <c r="BN51" s="50">
        <f t="shared" si="206"/>
        <v>0</v>
      </c>
      <c r="BO51" s="42">
        <f>SUMIFS(RCCP!$IH$8:$IH$136,
RCCP!$A$8:$A$136,$A51,
RCCP!$C$8:$C$136,$B51
)+
(SUMIFS(RCCP!$IK$8:$IK$136,
RCCP!$A$8:$A$136,$A51,
RCCP!$C$8:$C$136,$B51)/4)</f>
        <v>1986</v>
      </c>
      <c r="BP51" s="249">
        <f>SUMIFS(RCCP!$IH$8:$IH$136,
RCCP!$A$8:$A$136,$A51,
RCCP!$C$8:$C$136,$B51
)+
(SUMIFS(RCCP!$IK$8:$IK$136,
RCCP!$A$8:$A$136,$A51,
RCCP!$C$8:$C$136,$B51)/4)</f>
        <v>1986</v>
      </c>
      <c r="BQ51" s="50">
        <f t="shared" si="207"/>
        <v>0.33434343434343433</v>
      </c>
      <c r="BR51" s="42">
        <f>SUMIFS(RCCP!$II$8:$II$136,
RCCP!$A$8:$A$136,$A51,
RCCP!$C$8:$C$136,$B51
)+
(SUMIFS(RCCP!$IK$8:$IK$136,
RCCP!$A$8:$A$136,$A51,
RCCP!$C$8:$C$136,$B51)/4)</f>
        <v>0</v>
      </c>
      <c r="BS51" s="249">
        <f>SUMIFS(RCCP!$II$8:$II$136,
RCCP!$A$8:$A$136,$A51,
RCCP!$C$8:$C$136,$B51
)+
(SUMIFS(RCCP!$IK$8:$IK$136,
RCCP!$A$8:$A$136,$A51,
RCCP!$C$8:$C$136,$B51)/4)</f>
        <v>0</v>
      </c>
      <c r="BT51" s="50">
        <f t="shared" si="208"/>
        <v>0</v>
      </c>
      <c r="BU51" s="42">
        <f>SUMIFS(RCCP!$IN$8:$IN$136,
RCCP!$A$8:$A$136,$A51,
RCCP!$C$8:$C$136,$B51
)+
(SUMIFS(RCCP!$IT$8:$IT$136,
RCCP!$A$8:$A$136,$A51,
RCCP!$C$8:$C$136,$B51)/5)</f>
        <v>30</v>
      </c>
      <c r="BV51" s="249">
        <f>SUMIFS(RCCP!$IN$8:$IN$136,
RCCP!$A$8:$A$136,$A51,
RCCP!$C$8:$C$136,$B51
)+
(SUMIFS(RCCP!$IT$8:$IT$136,
RCCP!$A$8:$A$136,$A51,
RCCP!$C$8:$C$136,$B51)/5)</f>
        <v>30</v>
      </c>
      <c r="BW51" s="50">
        <f t="shared" si="209"/>
        <v>6.1728395061728392E-3</v>
      </c>
      <c r="BX51" s="42">
        <f>SUMIFS(RCCP!$IO$8:$IO$136,
RCCP!$A$8:$A$136,$A51,
RCCP!$C$8:$C$136,$B51
)+
(SUMIFS(RCCP!$IT$8:$IT$136,
RCCP!$A$8:$A$136,$A51,
RCCP!$C$8:$C$136,$B51)/5)</f>
        <v>30</v>
      </c>
      <c r="BY51" s="249">
        <f>SUMIFS(RCCP!$IO$8:$IO$136,
RCCP!$A$8:$A$136,$A51,
RCCP!$C$8:$C$136,$B51
)+
(SUMIFS(RCCP!$IT$8:$IT$136,
RCCP!$A$8:$A$136,$A51,
RCCP!$C$8:$C$136,$B51)/5)</f>
        <v>30</v>
      </c>
      <c r="BZ51" s="50">
        <f t="shared" ref="BZ51:BZ54" si="223">IFERROR(BY51/($I51*BZ$12),0)</f>
        <v>5.0505050505050509E-3</v>
      </c>
      <c r="CA51" s="42">
        <f>SUMIFS(RCCP!$IP$8:$IP$136,
RCCP!$A$8:$A$136,$A51,
RCCP!$C$8:$C$136,$B51
)+
(SUMIFS(RCCP!$IT$8:$IT$136,
RCCP!$A$8:$A$136,$A51,
RCCP!$C$8:$C$136,$B51)/5)</f>
        <v>30</v>
      </c>
      <c r="CB51" s="249">
        <f>SUMIFS(RCCP!$IP$8:$IP$136,
RCCP!$A$8:$A$136,$A51,
RCCP!$C$8:$C$136,$B51
)+
(SUMIFS(RCCP!$IT$8:$IT$136,
RCCP!$A$8:$A$136,$A51,
RCCP!$C$8:$C$136,$B51)/5)</f>
        <v>30</v>
      </c>
      <c r="CC51" s="50">
        <f t="shared" si="211"/>
        <v>5.0505050505050509E-3</v>
      </c>
      <c r="CD51" s="42">
        <f>SUMIFS(RCCP!$IQ$8:$IQ$136,
RCCP!$A$8:$A$136,$A51,
RCCP!$C$8:$C$136,$B51
)+
(SUMIFS(RCCP!$IT$8:$IT$136,
RCCP!$A$8:$A$136,$A51,
RCCP!$C$8:$C$136,$B51)/5)</f>
        <v>30</v>
      </c>
      <c r="CE51" s="249">
        <f>SUMIFS(RCCP!$IQ$8:$IQ$136,
RCCP!$A$8:$A$136,$A51,
RCCP!$C$8:$C$136,$B51
)+
(SUMIFS(RCCP!$IT$8:$IT$136,
RCCP!$A$8:$A$136,$A51,
RCCP!$C$8:$C$136,$B51)/5)</f>
        <v>30</v>
      </c>
      <c r="CF51" s="50">
        <f t="shared" si="212"/>
        <v>5.0505050505050509E-3</v>
      </c>
      <c r="CG51" s="42">
        <f>SUMIFS(RCCP!$IR$8:$IR$136,
RCCP!$A$8:$A$136,$A51,
RCCP!$C$8:$C$136,$B51
)+
(SUMIFS(RCCP!$IT$8:$IT$136,
RCCP!$A$8:$A$136,$A51,
RCCP!$C$8:$C$136,$B51)/5)</f>
        <v>30</v>
      </c>
      <c r="CH51" s="249">
        <f>SUMIFS(RCCP!$IR$8:$IR$136,
RCCP!$A$8:$A$136,$A51,
RCCP!$C$8:$C$136,$B51
)+
(SUMIFS(RCCP!$IT$8:$IT$136,
RCCP!$A$8:$A$136,$A51,
RCCP!$C$8:$C$136,$B51)/5)</f>
        <v>30</v>
      </c>
      <c r="CI51" s="50">
        <f t="shared" si="213"/>
        <v>5.0505050505050509E-3</v>
      </c>
      <c r="CJ51" s="42">
        <f>SUMIFS(RCCP!$IW$8:$IW$136,
RCCP!$A$8:$A$136,$A51,
RCCP!$C$8:$C$136,$B51
)+
(SUMIFS(RCCP!$JB$8:$JB$136,
RCCP!$A$8:$A$136,$A51,
RCCP!$C$8:$C$136,$B51)/4)</f>
        <v>486</v>
      </c>
      <c r="CK51" s="249">
        <f>SUMIFS(RCCP!$IW$8:$IW$136,
RCCP!$A$8:$A$136,$A51,
RCCP!$C$8:$C$136,$B51
)+
(SUMIFS(RCCP!$JB$8:$JB$136,
RCCP!$A$8:$A$136,$A51,
RCCP!$C$8:$C$136,$B51)/4)</f>
        <v>486</v>
      </c>
      <c r="CL51" s="50">
        <f t="shared" si="214"/>
        <v>0.1</v>
      </c>
      <c r="CM51" s="42">
        <f>SUMIFS(RCCP!$IX$8:$IX$136,
RCCP!$A$8:$A$136,$A51,
RCCP!$C$8:$C$136,$B51
)+
(SUMIFS(RCCP!$JB$8:$JB$136,
RCCP!$A$8:$A$136,$A51,
RCCP!$C$8:$C$136,$B51)/4)</f>
        <v>486</v>
      </c>
      <c r="CN51" s="249">
        <f>SUMIFS(RCCP!$IX$8:$IX$136,
RCCP!$A$8:$A$136,$A51,
RCCP!$C$8:$C$136,$B51
)+
(SUMIFS(RCCP!$JB$8:$JB$136,
RCCP!$A$8:$A$136,$A51,
RCCP!$C$8:$C$136,$B51)/4)</f>
        <v>486</v>
      </c>
      <c r="CO51" s="50">
        <f t="shared" si="215"/>
        <v>6.9230769230769235E-2</v>
      </c>
      <c r="CP51" s="42">
        <f>SUMIFS(RCCP!$IY$8:$IY$136,
RCCP!$A$8:$A$136,$A51,
RCCP!$C$8:$C$136,$B51
)+
(SUMIFS(RCCP!$JB$8:$JB$136,
RCCP!$A$8:$A$136,$A51,
RCCP!$C$8:$C$136,$B51)/4)</f>
        <v>486</v>
      </c>
      <c r="CQ51" s="249">
        <f>SUMIFS(RCCP!$IY$8:$IY$136,
RCCP!$A$8:$A$136,$A51,
RCCP!$C$8:$C$136,$B51
)+
(SUMIFS(RCCP!$JB$8:$JB$136,
RCCP!$A$8:$A$136,$A51,
RCCP!$C$8:$C$136,$B51)/4)</f>
        <v>486</v>
      </c>
      <c r="CR51" s="50">
        <f t="shared" si="216"/>
        <v>6.9230769230769235E-2</v>
      </c>
      <c r="CS51" s="42">
        <f>SUMIFS(RCCP!$IZ$8:$IZ$136,
RCCP!$A$8:$A$136,$A51,
RCCP!$C$8:$C$136,$B51
)+
(SUMIFS(RCCP!$JB$8:$JB$136,
RCCP!$A$8:$A$136,$A51,
RCCP!$C$8:$C$136,$B51)/4)</f>
        <v>486</v>
      </c>
      <c r="CT51" s="249">
        <f>SUMIFS(RCCP!$IZ$8:$IZ$136,
RCCP!$A$8:$A$136,$A51,
RCCP!$C$8:$C$136,$B51
)+
(SUMIFS(RCCP!$JB$8:$JB$136,
RCCP!$A$8:$A$136,$A51,
RCCP!$C$8:$C$136,$B51)/4)</f>
        <v>486</v>
      </c>
      <c r="CU51" s="50">
        <f t="shared" si="217"/>
        <v>6.9230769230769235E-2</v>
      </c>
      <c r="CV51" s="42">
        <f>SUMIFS(RCCP!$JE$8:$JE$136,
RCCP!$A$8:$A$136,$A51,
RCCP!$C$8:$C$136,$B51
)+
(SUMIFS(RCCP!$JJ$8:$JJ$136,
RCCP!$A$8:$A$136,$A51,
RCCP!$C$8:$C$136,$B51)/4)</f>
        <v>0</v>
      </c>
      <c r="CW51" s="249">
        <f>SUMIFS(RCCP!$JE$8:$JE$136,
RCCP!$A$8:$A$136,$A51,
RCCP!$C$8:$C$136,$B51
)+
(SUMIFS(RCCP!$JJ$8:$JJ$136,
RCCP!$A$8:$A$136,$A51,
RCCP!$C$8:$C$136,$B51)/4)</f>
        <v>0</v>
      </c>
      <c r="CX51" s="50">
        <f t="shared" si="218"/>
        <v>0</v>
      </c>
      <c r="CY51" s="42">
        <f>SUMIFS(RCCP!$JF$8:$JF$136,
RCCP!$A$8:$A$136,$A51,
RCCP!$C$8:$C$136,$B51
)+
(SUMIFS(RCCP!$JJ$8:$JJ$136,
RCCP!$A$8:$A$136,$A51,
RCCP!$C$8:$C$136,$B51)/4)</f>
        <v>0</v>
      </c>
      <c r="CZ51" s="249">
        <f>SUMIFS(RCCP!$JF$8:$JF$136,
RCCP!$A$8:$A$136,$A51,
RCCP!$C$8:$C$136,$B51
)+
(SUMIFS(RCCP!$JJ$8:$JJ$136,
RCCP!$A$8:$A$136,$A51,
RCCP!$C$8:$C$136,$B51)/4)</f>
        <v>0</v>
      </c>
      <c r="DA51" s="50">
        <f t="shared" si="219"/>
        <v>0</v>
      </c>
      <c r="DB51" s="42">
        <f>SUMIFS(RCCP!$JG$8:$JG$136,
RCCP!$A$8:$A$136,$A51,
RCCP!$C$8:$C$136,$B51
)+
(SUMIFS(RCCP!$JJ$8:$JJ$136,
RCCP!$A$8:$A$136,$A51,
RCCP!$C$8:$C$136,$B51)/4)</f>
        <v>0</v>
      </c>
      <c r="DC51" s="249">
        <f>SUMIFS(RCCP!$JG$8:$JG$136,
RCCP!$A$8:$A$136,$A51,
RCCP!$C$8:$C$136,$B51
)+
(SUMIFS(RCCP!$JJ$8:$JJ$136,
RCCP!$A$8:$A$136,$A51,
RCCP!$C$8:$C$136,$B51)/4)</f>
        <v>0</v>
      </c>
      <c r="DD51" s="50">
        <f t="shared" si="220"/>
        <v>0</v>
      </c>
      <c r="DE51" s="42">
        <f>SUMIFS(RCCP!$JH$8:$JH$136,
RCCP!$A$8:$A$136,$A51,
RCCP!$C$8:$C$136,$B51
)+
(SUMIFS(RCCP!$JJ$8:$JJ$136,
RCCP!$A$8:$A$136,$A51,
RCCP!$C$8:$C$136,$B51)/4)</f>
        <v>0</v>
      </c>
      <c r="DF51" s="249">
        <f>SUMIFS(RCCP!$JH$8:$JH$136,
RCCP!$A$8:$A$136,$A51,
RCCP!$C$8:$C$136,$B51
)+
(SUMIFS(RCCP!$JJ$8:$JJ$136,
RCCP!$A$8:$A$136,$A51,
RCCP!$C$8:$C$136,$B51)/4)</f>
        <v>0</v>
      </c>
      <c r="DG51" s="50">
        <f t="shared" si="221"/>
        <v>0</v>
      </c>
    </row>
    <row r="52" spans="1:111" customFormat="1" ht="20.149999999999999" customHeight="1" x14ac:dyDescent="0.35">
      <c r="A52" s="38">
        <v>578</v>
      </c>
      <c r="B52" s="39" t="s">
        <v>40</v>
      </c>
      <c r="C52" s="39" t="s">
        <v>41</v>
      </c>
      <c r="D52" s="39">
        <v>100</v>
      </c>
      <c r="E52" s="39">
        <f t="shared" si="196"/>
        <v>5.5</v>
      </c>
      <c r="F52" s="39">
        <v>9</v>
      </c>
      <c r="G52" s="39">
        <v>2</v>
      </c>
      <c r="H52" s="40">
        <f t="shared" si="191"/>
        <v>9900</v>
      </c>
      <c r="I52" s="41">
        <f t="shared" si="192"/>
        <v>1800</v>
      </c>
      <c r="J52" s="42">
        <f>SUMIFS('BLC Subcont'!$AE$7:$AE$9999,
'BLC Subcont'!$I$7:$I$9999,L$11,
'BLC Subcont'!$U$7:$U$9999,$A52,
'BLC Subcont'!$AA$7:$AA$9999,$B52,
'BLC Subcont'!$IV$7:$IV$9999,"IN HOUSE (MANUAL)")</f>
        <v>6168</v>
      </c>
      <c r="K52" s="43">
        <f>SUMIFS('BLC Subcont'!$CN$7:$CN$9999,
'BLC Subcont'!$I$7:$I$9999,L$11,
'BLC Subcont'!$U$7:$U$9999,$A52,
'BLC Subcont'!$AA$7:$AA$9999,$B52,
'BLC Subcont'!$IV$7:$IV$9999,"IN HOUSE (MANUAL)")</f>
        <v>0</v>
      </c>
      <c r="L52" s="57">
        <f t="shared" si="193"/>
        <v>0</v>
      </c>
      <c r="M52" s="42">
        <f>SUMIFS('BLC Subcont'!$AE$7:$AE$9999,
'BLC Subcont'!$I$7:$I$9999,O$11,
'BLC Subcont'!$U$7:$U$9999,$A52,
'BLC Subcont'!$AA$7:$AA$9999,$B52,
'BLC Subcont'!$IV$7:$IV$9999,"IN HOUSE (MANUAL)")</f>
        <v>7116</v>
      </c>
      <c r="N52" s="43">
        <f>SUMIFS('BLC Subcont'!$CN$7:$CN$9999,
'BLC Subcont'!$I$7:$I$9999,O$11,
'BLC Subcont'!$U$7:$U$9999,$A52,
'BLC Subcont'!$AA$7:$AA$9999,$B52,
'BLC Subcont'!$IV$7:$IV$9999,"IN HOUSE (MANUAL)")</f>
        <v>142</v>
      </c>
      <c r="O52" s="57">
        <f t="shared" si="194"/>
        <v>0</v>
      </c>
      <c r="P52" s="42">
        <f>SUMIFS('BLC Subcont'!$AE$7:$AE$9999,
'BLC Subcont'!$I$7:$I$9999,R$11,
'BLC Subcont'!$U$7:$U$9999,$A52,
'BLC Subcont'!$AA$7:$AA$9999,$B52,
'BLC Subcont'!$IV$7:$IV$9999,"IN HOUSE (MANUAL)")</f>
        <v>1776</v>
      </c>
      <c r="Q52" s="43">
        <f>SUMIFS('BLC Subcont'!$CN$7:$CN$9999,
'BLC Subcont'!$I$7:$I$9999,R$11,
'BLC Subcont'!$U$7:$U$9999,$A52,
'BLC Subcont'!$AA$7:$AA$9999,$B52,
'BLC Subcont'!$IV$7:$IV$9999,"IN HOUSE (MANUAL)")</f>
        <v>163</v>
      </c>
      <c r="R52" s="57">
        <f t="shared" si="195"/>
        <v>0</v>
      </c>
      <c r="S52" s="42">
        <f>SUMIFS('BLC Subcont'!$AE$7:$AE$9999,
'BLC Subcont'!$I$7:$I$9999,U$11,
'BLC Subcont'!$U$7:$U$9999,$A52,
'BLC Subcont'!$AA$7:$AA$9999,$B52,
'BLC Subcont'!$IV$7:$IV$9999,"IN HOUSE (MANUAL)")</f>
        <v>6408</v>
      </c>
      <c r="T52" s="43">
        <f>SUMIFS('BLC Subcont'!$CN$7:$CN$9999,
'BLC Subcont'!$I$7:$I$9999,U$11,
'BLC Subcont'!$U$7:$U$9999,$A52,
'BLC Subcont'!$AA$7:$AA$9999,$B52,
'BLC Subcont'!$IV$7:$IV$9999,"IN HOUSE (MANUAL)")</f>
        <v>2930.5</v>
      </c>
      <c r="U52" s="57">
        <f t="shared" si="197"/>
        <v>0.296010101010101</v>
      </c>
      <c r="V52" s="47">
        <f t="shared" si="181"/>
        <v>21468</v>
      </c>
      <c r="W52" s="51">
        <f t="shared" si="182"/>
        <v>3235.5</v>
      </c>
      <c r="X52" s="52">
        <f t="shared" si="198"/>
        <v>0.32681818181818184</v>
      </c>
      <c r="Y52" s="47">
        <f>SUMIFS('BLC Subcont'!$AE$7:$AE$9999,
'BLC Subcont'!$I$7:$I$9999,AA$11,
'BLC Subcont'!$U$7:$U$9999,$A52,
'BLC Subcont'!$AA$7:$AA$9999,$B52,
'BLC Subcont'!$IV$7:$IV$9999,"IN HOUSE (MANUAL)")</f>
        <v>4566</v>
      </c>
      <c r="Z52" s="249">
        <f>SUMIFS('BLC Subcont'!$CN$7:$CN$9999,
'BLC Subcont'!$I$7:$I$9999,AA$11,
'BLC Subcont'!$U$7:$U$9999,$A52,
'BLC Subcont'!$AA$7:$AA$9999,$B52,
'BLC Subcont'!$IV$7:$IV$9999,"IN HOUSE (MANUAL)")</f>
        <v>4346.5</v>
      </c>
      <c r="AA52" s="49">
        <f t="shared" si="183"/>
        <v>0.43904040404040406</v>
      </c>
      <c r="AB52" s="42">
        <f>SUMIFS('BLC Subcont'!$AE$7:$AE$9999,
'BLC Subcont'!$I$7:$I$9999,AD$11,
'BLC Subcont'!$U$7:$U$9999,$A52,
'BLC Subcont'!$AA$7:$AA$9999,$B52,
'BLC Subcont'!$IV$7:$IV$9999,"IN HOUSE (MANUAL)")</f>
        <v>10626</v>
      </c>
      <c r="AC52" s="249">
        <f>SUMIFS('BLC Subcont'!$CN$7:$CN$9999,
'BLC Subcont'!$I$7:$I$9999,AD$11,
'BLC Subcont'!$U$7:$U$9999,$A52,
'BLC Subcont'!$AA$7:$AA$9999,$B52,
'BLC Subcont'!$IV$7:$IV$9999,"IN HOUSE (MANUAL)")</f>
        <v>10626</v>
      </c>
      <c r="AD52" s="50">
        <f t="shared" si="184"/>
        <v>1.0733333333333333</v>
      </c>
      <c r="AE52" s="42">
        <f>SUMIFS('BLC Subcont'!$AE$7:$AE$9999,
'BLC Subcont'!$I$7:$I$9999,AG$11,
'BLC Subcont'!$U$7:$U$9999,$A52,
'BLC Subcont'!$AA$7:$AA$9999,$B52,
'BLC Subcont'!$IV$7:$IV$9999,"IN HOUSE (MANUAL)")</f>
        <v>5172</v>
      </c>
      <c r="AF52" s="249">
        <f>SUMIFS('BLC Subcont'!$CN$7:$CN$9999,
'BLC Subcont'!$I$7:$I$9999,AG$11,
'BLC Subcont'!$U$7:$U$9999,$A52,
'BLC Subcont'!$AA$7:$AA$9999,$B52,
'BLC Subcont'!$IV$7:$IV$9999,"IN HOUSE (MANUAL)")</f>
        <v>5172</v>
      </c>
      <c r="AG52" s="50">
        <f t="shared" si="185"/>
        <v>0.52242424242424246</v>
      </c>
      <c r="AH52" s="42">
        <f>SUMIFS('BLC Subcont'!$AE$7:$AE$9999,
'BLC Subcont'!$I$7:$I$9999,AJ$11,
'BLC Subcont'!$U$7:$U$9999,$A52,
'BLC Subcont'!$AA$7:$AA$9999,$B52,
'BLC Subcont'!$IV$7:$IV$9999,"IN HOUSE (MANUAL)")</f>
        <v>4386</v>
      </c>
      <c r="AI52" s="249">
        <f>SUMIFS('BLC Subcont'!$CN$7:$CN$9999,
'BLC Subcont'!$I$7:$I$9999,AJ$11,
'BLC Subcont'!$U$7:$U$9999,$A52,
'BLC Subcont'!$AA$7:$AA$9999,$B52,
'BLC Subcont'!$IV$7:$IV$9999,"IN HOUSE (MANUAL)")</f>
        <v>4386</v>
      </c>
      <c r="AJ52" s="50">
        <f t="shared" si="186"/>
        <v>0.44303030303030305</v>
      </c>
      <c r="AK52" s="42">
        <f>SUMIFS('BLC Subcont'!$AE$7:$AE$9999,
'BLC Subcont'!$I$7:$I$9999,AM$11,
'BLC Subcont'!$U$7:$U$9999,$A52,
'BLC Subcont'!$AA$7:$AA$9999,$B52,
'BLC Subcont'!$IV$7:$IV$9999,"IN HOUSE (MANUAL)")</f>
        <v>3576</v>
      </c>
      <c r="AL52" s="249">
        <f>SUMIFS('BLC Subcont'!$CN$7:$CN$9999,
'BLC Subcont'!$I$7:$I$9999,AM$11,
'BLC Subcont'!$U$7:$U$9999,$A52,
'BLC Subcont'!$AA$7:$AA$9999,$B52,
'BLC Subcont'!$IV$7:$IV$9999,"IN HOUSE (MANUAL)")</f>
        <v>3576</v>
      </c>
      <c r="AM52" s="50">
        <f t="shared" si="187"/>
        <v>0.36121212121212121</v>
      </c>
      <c r="AN52" s="42">
        <f>SUMIFS('BLC Subcont'!$AE$7:$AE$9999,
'BLC Subcont'!$I$7:$I$9999,AP$11,
'BLC Subcont'!$U$7:$U$9999,$A52,
'BLC Subcont'!$AA$7:$AA$9999,$B52,
'BLC Subcont'!$IV$7:$IV$9999,"IN HOUSE (MANUAL)")</f>
        <v>0</v>
      </c>
      <c r="AO52" s="249">
        <f>SUMIFS('BLC Subcont'!$CN$7:$CN$9999,
'BLC Subcont'!$I$7:$I$9999,AP$11,
'BLC Subcont'!$U$7:$U$9999,$A52,
'BLC Subcont'!$AA$7:$AA$9999,$B52,
'BLC Subcont'!$IV$7:$IV$9999,"IN HOUSE (MANUAL)")</f>
        <v>0</v>
      </c>
      <c r="AP52" s="50">
        <f t="shared" si="188"/>
        <v>0</v>
      </c>
      <c r="AQ52" s="42">
        <f>SUMIFS('BLC Subcont'!$AE$7:$AE$9999,
'BLC Subcont'!$I$7:$I$9999,AS$11,
'BLC Subcont'!$U$7:$U$9999,$A52,
'BLC Subcont'!$AA$7:$AA$9999,$B52,
'BLC Subcont'!$IV$7:$IV$9999,"IN HOUSE (MANUAL)")</f>
        <v>0</v>
      </c>
      <c r="AR52" s="48">
        <f>SUMIFS('BLC Subcont'!$CN$7:$CN$9999,
'BLC Subcont'!$I$7:$I$9999,AS$11,
'BLC Subcont'!$U$7:$U$9999,$A52,
'BLC Subcont'!$AA$7:$AA$9999,$B52,
'BLC Subcont'!$IV$7:$IV$9999,"IN HOUSE (MANUAL)")</f>
        <v>0</v>
      </c>
      <c r="AS52" s="50">
        <f t="shared" si="222"/>
        <v>0</v>
      </c>
      <c r="AT52" s="42">
        <f t="shared" si="199"/>
        <v>454.5</v>
      </c>
      <c r="AU52" s="249">
        <f t="shared" si="190"/>
        <v>454.5</v>
      </c>
      <c r="AV52" s="50">
        <f t="shared" si="200"/>
        <v>4.5909090909090906E-2</v>
      </c>
      <c r="AW52" s="47">
        <f>SUMIFS(RCCP!$HX$8:$HX$136,
RCCP!$A$8:$A$136,$A52,
RCCP!$C$8:$C$136,$B52
)+
(SUMIFS(RCCP!$IC$8:$IC$136,
RCCP!$A$8:$A$136,$A52,
RCCP!$C$8:$C$136,$B52)/4)</f>
        <v>454.5</v>
      </c>
      <c r="AX52" s="48">
        <f>SUMIFS(RCCP!$HX$8:$HX$136,
RCCP!$A$8:$A$136,$A52,
RCCP!$C$8:$C$136,$B52
)+
(SUMIFS(RCCP!$IC$8:$IC$136,
RCCP!$A$8:$A$136,$A52,
RCCP!$C$8:$C$136,$B52)/4)</f>
        <v>454.5</v>
      </c>
      <c r="AY52" s="49">
        <f t="shared" si="201"/>
        <v>4.5909090909090906E-2</v>
      </c>
      <c r="AZ52" s="42">
        <f>SUMIFS(RCCP!$HY$8:$HY$136,
RCCP!$A$8:$A$136,$A52,
RCCP!$C$8:$C$136,$B52
)+
(SUMIFS(RCCP!$IC$8:$IC$136,
RCCP!$A$8:$A$136,$A52,
RCCP!$C$8:$C$136,$B52)/4)</f>
        <v>454.5</v>
      </c>
      <c r="BA52" s="249">
        <f>SUMIFS(RCCP!$HY$8:$HY$136,
RCCP!$A$8:$A$136,$A52,
RCCP!$C$8:$C$136,$B52
)+
(SUMIFS(RCCP!$IC$8:$IC$136,
RCCP!$A$8:$A$136,$A52,
RCCP!$C$8:$C$136,$B52)/4)</f>
        <v>454.5</v>
      </c>
      <c r="BB52" s="50">
        <f t="shared" si="202"/>
        <v>4.5909090909090906E-2</v>
      </c>
      <c r="BC52" s="42">
        <f>SUMIFS(RCCP!$HZ$8:$HZ$136,
RCCP!$A$8:$A$136,$A52,
RCCP!$C$8:$C$136,$B52
)+
(SUMIFS(RCCP!$IC$8:$IC$136,
RCCP!$A$8:$A$136,$A52,
RCCP!$C$8:$C$136,$B52)/4)</f>
        <v>454.5</v>
      </c>
      <c r="BD52" s="249">
        <f>SUMIFS(RCCP!$HZ$8:$HZ$136,
RCCP!$A$8:$A$136,$A52,
RCCP!$C$8:$C$136,$B52
)+
(SUMIFS(RCCP!$IC$8:$IC$136,
RCCP!$A$8:$A$136,$A52,
RCCP!$C$8:$C$136,$B52)/4)</f>
        <v>454.5</v>
      </c>
      <c r="BE52" s="50">
        <f t="shared" si="203"/>
        <v>4.5909090909090906E-2</v>
      </c>
      <c r="BF52" s="42">
        <f>SUMIFS(RCCP!$IA$8:$IA$136,
RCCP!$A$8:$A$136,$A52,
RCCP!$C$8:$C$136,$B52
)+
(SUMIFS(RCCP!$IC$8:$IC$136,
RCCP!$A$8:$A$136,$A52,
RCCP!$C$8:$C$136,$B52)/4)</f>
        <v>4210.5</v>
      </c>
      <c r="BG52" s="249">
        <f>SUMIFS(RCCP!$IA$8:$IA$136,
RCCP!$A$8:$A$136,$A52,
RCCP!$C$8:$C$136,$B52
)+
(SUMIFS(RCCP!$IC$8:$IC$136,
RCCP!$A$8:$A$136,$A52,
RCCP!$C$8:$C$136,$B52)/4)</f>
        <v>4210.5</v>
      </c>
      <c r="BH52" s="50">
        <f t="shared" si="204"/>
        <v>0.42530303030303029</v>
      </c>
      <c r="BI52" s="42">
        <f>SUMIFS(RCCP!$IF$8:$IF$136,
RCCP!$A$8:$A$136,$A52,
RCCP!$C$8:$C$136,$B52
)+
(SUMIFS(RCCP!$IK$8:$IK$136,
RCCP!$A$8:$A$136,$A52,
RCCP!$C$8:$C$136,$B52)/4)</f>
        <v>780</v>
      </c>
      <c r="BJ52" s="249">
        <f>SUMIFS(RCCP!$IF$8:$IF$136,
RCCP!$A$8:$A$136,$A52,
RCCP!$C$8:$C$136,$B52
)+
(SUMIFS(RCCP!$IK$8:$IK$136,
RCCP!$A$8:$A$136,$A52,
RCCP!$C$8:$C$136,$B52)/4)</f>
        <v>780</v>
      </c>
      <c r="BK52" s="50">
        <f t="shared" si="205"/>
        <v>7.8787878787878782E-2</v>
      </c>
      <c r="BL52" s="42">
        <f>SUMIFS(RCCP!$IG$8:$IG$136,
RCCP!$A$8:$A$136,$A52,
RCCP!$C$8:$C$136,$B52
)+
(SUMIFS(RCCP!$IK$8:$IK$136,
RCCP!$A$8:$A$136,$A52,
RCCP!$C$8:$C$136,$B52)/4)</f>
        <v>2568</v>
      </c>
      <c r="BM52" s="249">
        <f>SUMIFS(RCCP!$IG$8:$IG$136,
RCCP!$A$8:$A$136,$A52,
RCCP!$C$8:$C$136,$B52
)+
(SUMIFS(RCCP!$IK$8:$IK$136,
RCCP!$A$8:$A$136,$A52,
RCCP!$C$8:$C$136,$B52)/4)</f>
        <v>2568</v>
      </c>
      <c r="BN52" s="50">
        <f t="shared" si="206"/>
        <v>0.2593939393939394</v>
      </c>
      <c r="BO52" s="42">
        <f>SUMIFS(RCCP!$IH$8:$IH$136,
RCCP!$A$8:$A$136,$A52,
RCCP!$C$8:$C$136,$B52
)+
(SUMIFS(RCCP!$IK$8:$IK$136,
RCCP!$A$8:$A$136,$A52,
RCCP!$C$8:$C$136,$B52)/4)</f>
        <v>12</v>
      </c>
      <c r="BP52" s="249">
        <f>SUMIFS(RCCP!$IH$8:$IH$136,
RCCP!$A$8:$A$136,$A52,
RCCP!$C$8:$C$136,$B52
)+
(SUMIFS(RCCP!$IK$8:$IK$136,
RCCP!$A$8:$A$136,$A52,
RCCP!$C$8:$C$136,$B52)/4)</f>
        <v>12</v>
      </c>
      <c r="BQ52" s="50">
        <f t="shared" si="207"/>
        <v>1.2121212121212121E-3</v>
      </c>
      <c r="BR52" s="42">
        <f>SUMIFS(RCCP!$II$8:$II$136,
RCCP!$A$8:$A$136,$A52,
RCCP!$C$8:$C$136,$B52
)+
(SUMIFS(RCCP!$IK$8:$IK$136,
RCCP!$A$8:$A$136,$A52,
RCCP!$C$8:$C$136,$B52)/4)</f>
        <v>3312</v>
      </c>
      <c r="BS52" s="249">
        <f>SUMIFS(RCCP!$II$8:$II$136,
RCCP!$A$8:$A$136,$A52,
RCCP!$C$8:$C$136,$B52
)+
(SUMIFS(RCCP!$IK$8:$IK$136,
RCCP!$A$8:$A$136,$A52,
RCCP!$C$8:$C$136,$B52)/4)</f>
        <v>3312</v>
      </c>
      <c r="BT52" s="50">
        <f t="shared" si="208"/>
        <v>0.40888888888888891</v>
      </c>
      <c r="BU52" s="42">
        <f>SUMIFS(RCCP!$IN$8:$IN$136,
RCCP!$A$8:$A$136,$A52,
RCCP!$C$8:$C$136,$B52
)+
(SUMIFS(RCCP!$IT$8:$IT$136,
RCCP!$A$8:$A$136,$A52,
RCCP!$C$8:$C$136,$B52)/5)</f>
        <v>19.2</v>
      </c>
      <c r="BV52" s="249">
        <f>SUMIFS(RCCP!$IN$8:$IN$136,
RCCP!$A$8:$A$136,$A52,
RCCP!$C$8:$C$136,$B52
)+
(SUMIFS(RCCP!$IT$8:$IT$136,
RCCP!$A$8:$A$136,$A52,
RCCP!$C$8:$C$136,$B52)/5)</f>
        <v>19.2</v>
      </c>
      <c r="BW52" s="50">
        <f t="shared" si="209"/>
        <v>2.3703703703703703E-3</v>
      </c>
      <c r="BX52" s="42">
        <f>SUMIFS(RCCP!$IO$8:$IO$136,
RCCP!$A$8:$A$136,$A52,
RCCP!$C$8:$C$136,$B52
)+
(SUMIFS(RCCP!$IT$8:$IT$136,
RCCP!$A$8:$A$136,$A52,
RCCP!$C$8:$C$136,$B52)/5)</f>
        <v>19.2</v>
      </c>
      <c r="BY52" s="249">
        <f>SUMIFS(RCCP!$IO$8:$IO$136,
RCCP!$A$8:$A$136,$A52,
RCCP!$C$8:$C$136,$B52
)+
(SUMIFS(RCCP!$IT$8:$IT$136,
RCCP!$A$8:$A$136,$A52,
RCCP!$C$8:$C$136,$B52)/5)</f>
        <v>19.2</v>
      </c>
      <c r="BZ52" s="50">
        <f t="shared" si="223"/>
        <v>1.9393939393939393E-3</v>
      </c>
      <c r="CA52" s="42">
        <f>SUMIFS(RCCP!$IP$8:$IP$136,
RCCP!$A$8:$A$136,$A52,
RCCP!$C$8:$C$136,$B52
)+
(SUMIFS(RCCP!$IT$8:$IT$136,
RCCP!$A$8:$A$136,$A52,
RCCP!$C$8:$C$136,$B52)/5)</f>
        <v>19.2</v>
      </c>
      <c r="CB52" s="249">
        <f>SUMIFS(RCCP!$IP$8:$IP$136,
RCCP!$A$8:$A$136,$A52,
RCCP!$C$8:$C$136,$B52
)+
(SUMIFS(RCCP!$IT$8:$IT$136,
RCCP!$A$8:$A$136,$A52,
RCCP!$C$8:$C$136,$B52)/5)</f>
        <v>19.2</v>
      </c>
      <c r="CC52" s="50">
        <f t="shared" si="211"/>
        <v>1.9393939393939393E-3</v>
      </c>
      <c r="CD52" s="42">
        <f>SUMIFS(RCCP!$IQ$8:$IQ$136,
RCCP!$A$8:$A$136,$A52,
RCCP!$C$8:$C$136,$B52
)+
(SUMIFS(RCCP!$IT$8:$IT$136,
RCCP!$A$8:$A$136,$A52,
RCCP!$C$8:$C$136,$B52)/5)</f>
        <v>19.2</v>
      </c>
      <c r="CE52" s="249">
        <f>SUMIFS(RCCP!$IQ$8:$IQ$136,
RCCP!$A$8:$A$136,$A52,
RCCP!$C$8:$C$136,$B52
)+
(SUMIFS(RCCP!$IT$8:$IT$136,
RCCP!$A$8:$A$136,$A52,
RCCP!$C$8:$C$136,$B52)/5)</f>
        <v>19.2</v>
      </c>
      <c r="CF52" s="50">
        <f t="shared" si="212"/>
        <v>1.9393939393939393E-3</v>
      </c>
      <c r="CG52" s="42">
        <f>SUMIFS(RCCP!$IR$8:$IR$136,
RCCP!$A$8:$A$136,$A52,
RCCP!$C$8:$C$136,$B52
)+
(SUMIFS(RCCP!$IT$8:$IT$136,
RCCP!$A$8:$A$136,$A52,
RCCP!$C$8:$C$136,$B52)/5)</f>
        <v>19.2</v>
      </c>
      <c r="CH52" s="249">
        <f>SUMIFS(RCCP!$IR$8:$IR$136,
RCCP!$A$8:$A$136,$A52,
RCCP!$C$8:$C$136,$B52
)+
(SUMIFS(RCCP!$IT$8:$IT$136,
RCCP!$A$8:$A$136,$A52,
RCCP!$C$8:$C$136,$B52)/5)</f>
        <v>19.2</v>
      </c>
      <c r="CI52" s="50">
        <f t="shared" si="213"/>
        <v>1.9393939393939393E-3</v>
      </c>
      <c r="CJ52" s="42">
        <f>SUMIFS(RCCP!$IW$8:$IW$136,
RCCP!$A$8:$A$136,$A52,
RCCP!$C$8:$C$136,$B52
)+
(SUMIFS(RCCP!$JB$8:$JB$136,
RCCP!$A$8:$A$136,$A52,
RCCP!$C$8:$C$136,$B52)/4)</f>
        <v>841.5</v>
      </c>
      <c r="CK52" s="249">
        <f>SUMIFS(RCCP!$IW$8:$IW$136,
RCCP!$A$8:$A$136,$A52,
RCCP!$C$8:$C$136,$B52
)+
(SUMIFS(RCCP!$JB$8:$JB$136,
RCCP!$A$8:$A$136,$A52,
RCCP!$C$8:$C$136,$B52)/4)</f>
        <v>841.5</v>
      </c>
      <c r="CL52" s="50">
        <f t="shared" si="214"/>
        <v>0.10388888888888889</v>
      </c>
      <c r="CM52" s="42">
        <f>SUMIFS(RCCP!$IX$8:$IX$136,
RCCP!$A$8:$A$136,$A52,
RCCP!$C$8:$C$136,$B52
)+
(SUMIFS(RCCP!$JB$8:$JB$136,
RCCP!$A$8:$A$136,$A52,
RCCP!$C$8:$C$136,$B52)/4)</f>
        <v>841.5</v>
      </c>
      <c r="CN52" s="249">
        <f>SUMIFS(RCCP!$IX$8:$IX$136,
RCCP!$A$8:$A$136,$A52,
RCCP!$C$8:$C$136,$B52
)+
(SUMIFS(RCCP!$JB$8:$JB$136,
RCCP!$A$8:$A$136,$A52,
RCCP!$C$8:$C$136,$B52)/4)</f>
        <v>841.5</v>
      </c>
      <c r="CO52" s="50">
        <f t="shared" si="215"/>
        <v>7.1923076923076923E-2</v>
      </c>
      <c r="CP52" s="42">
        <f>SUMIFS(RCCP!$IY$8:$IY$136,
RCCP!$A$8:$A$136,$A52,
RCCP!$C$8:$C$136,$B52
)+
(SUMIFS(RCCP!$JB$8:$JB$136,
RCCP!$A$8:$A$136,$A52,
RCCP!$C$8:$C$136,$B52)/4)</f>
        <v>841.5</v>
      </c>
      <c r="CQ52" s="249">
        <f>SUMIFS(RCCP!$IY$8:$IY$136,
RCCP!$A$8:$A$136,$A52,
RCCP!$C$8:$C$136,$B52
)+
(SUMIFS(RCCP!$JB$8:$JB$136,
RCCP!$A$8:$A$136,$A52,
RCCP!$C$8:$C$136,$B52)/4)</f>
        <v>841.5</v>
      </c>
      <c r="CR52" s="50">
        <f t="shared" si="216"/>
        <v>7.1923076923076923E-2</v>
      </c>
      <c r="CS52" s="42">
        <f>SUMIFS(RCCP!$IZ$8:$IZ$136,
RCCP!$A$8:$A$136,$A52,
RCCP!$C$8:$C$136,$B52
)+
(SUMIFS(RCCP!$JB$8:$JB$136,
RCCP!$A$8:$A$136,$A52,
RCCP!$C$8:$C$136,$B52)/4)</f>
        <v>841.5</v>
      </c>
      <c r="CT52" s="249">
        <f>SUMIFS(RCCP!$IZ$8:$IZ$136,
RCCP!$A$8:$A$136,$A52,
RCCP!$C$8:$C$136,$B52
)+
(SUMIFS(RCCP!$JB$8:$JB$136,
RCCP!$A$8:$A$136,$A52,
RCCP!$C$8:$C$136,$B52)/4)</f>
        <v>841.5</v>
      </c>
      <c r="CU52" s="50">
        <f t="shared" si="217"/>
        <v>7.1923076923076923E-2</v>
      </c>
      <c r="CV52" s="42">
        <f>SUMIFS(RCCP!$JE$8:$JE$136,
RCCP!$A$8:$A$136,$A52,
RCCP!$C$8:$C$136,$B52
)+
(SUMIFS(RCCP!$JJ$8:$JJ$136,
RCCP!$A$8:$A$136,$A52,
RCCP!$C$8:$C$136,$B52)/4)</f>
        <v>2854.5</v>
      </c>
      <c r="CW52" s="249">
        <f>SUMIFS(RCCP!$JE$8:$JE$136,
RCCP!$A$8:$A$136,$A52,
RCCP!$C$8:$C$136,$B52
)+
(SUMIFS(RCCP!$JJ$8:$JJ$136,
RCCP!$A$8:$A$136,$A52,
RCCP!$C$8:$C$136,$B52)/4)</f>
        <v>2854.5</v>
      </c>
      <c r="CX52" s="50">
        <f t="shared" si="218"/>
        <v>0.28833333333333333</v>
      </c>
      <c r="CY52" s="42">
        <f>SUMIFS(RCCP!$JF$8:$JF$136,
RCCP!$A$8:$A$136,$A52,
RCCP!$C$8:$C$136,$B52
)+
(SUMIFS(RCCP!$JJ$8:$JJ$136,
RCCP!$A$8:$A$136,$A52,
RCCP!$C$8:$C$136,$B52)/4)</f>
        <v>2854.5</v>
      </c>
      <c r="CZ52" s="249">
        <f>SUMIFS(RCCP!$JF$8:$JF$136,
RCCP!$A$8:$A$136,$A52,
RCCP!$C$8:$C$136,$B52
)+
(SUMIFS(RCCP!$JJ$8:$JJ$136,
RCCP!$A$8:$A$136,$A52,
RCCP!$C$8:$C$136,$B52)/4)</f>
        <v>2854.5</v>
      </c>
      <c r="DA52" s="50">
        <f t="shared" si="219"/>
        <v>0.28833333333333333</v>
      </c>
      <c r="DB52" s="42">
        <f>SUMIFS(RCCP!$JG$8:$JG$136,
RCCP!$A$8:$A$136,$A52,
RCCP!$C$8:$C$136,$B52
)+
(SUMIFS(RCCP!$JJ$8:$JJ$136,
RCCP!$A$8:$A$136,$A52,
RCCP!$C$8:$C$136,$B52)/4)</f>
        <v>2854.5</v>
      </c>
      <c r="DC52" s="249">
        <f>SUMIFS(RCCP!$JG$8:$JG$136,
RCCP!$A$8:$A$136,$A52,
RCCP!$C$8:$C$136,$B52
)+
(SUMIFS(RCCP!$JJ$8:$JJ$136,
RCCP!$A$8:$A$136,$A52,
RCCP!$C$8:$C$136,$B52)/4)</f>
        <v>2854.5</v>
      </c>
      <c r="DD52" s="50">
        <f t="shared" si="220"/>
        <v>0.35240740740740739</v>
      </c>
      <c r="DE52" s="42">
        <f>SUMIFS(RCCP!$JH$8:$JH$136,
RCCP!$A$8:$A$136,$A52,
RCCP!$C$8:$C$136,$B52
)+
(SUMIFS(RCCP!$JJ$8:$JJ$136,
RCCP!$A$8:$A$136,$A52,
RCCP!$C$8:$C$136,$B52)/4)</f>
        <v>2854.5</v>
      </c>
      <c r="DF52" s="249">
        <f>SUMIFS(RCCP!$JH$8:$JH$136,
RCCP!$A$8:$A$136,$A52,
RCCP!$C$8:$C$136,$B52
)+
(SUMIFS(RCCP!$JJ$8:$JJ$136,
RCCP!$A$8:$A$136,$A52,
RCCP!$C$8:$C$136,$B52)/4)</f>
        <v>2854.5</v>
      </c>
      <c r="DG52" s="50">
        <f t="shared" si="221"/>
        <v>0.28833333333333333</v>
      </c>
    </row>
    <row r="53" spans="1:111" ht="20.149999999999999" customHeight="1" x14ac:dyDescent="0.35">
      <c r="A53" s="62">
        <v>578</v>
      </c>
      <c r="B53" s="39" t="s">
        <v>45</v>
      </c>
      <c r="C53" s="39" t="s">
        <v>41</v>
      </c>
      <c r="D53" s="39">
        <v>100</v>
      </c>
      <c r="E53" s="39">
        <f t="shared" si="196"/>
        <v>5.5</v>
      </c>
      <c r="F53" s="39">
        <v>9</v>
      </c>
      <c r="G53" s="39">
        <v>2</v>
      </c>
      <c r="H53" s="40">
        <f t="shared" si="191"/>
        <v>9900</v>
      </c>
      <c r="I53" s="41">
        <f t="shared" si="192"/>
        <v>1800</v>
      </c>
      <c r="J53" s="42">
        <f>SUMIFS('BLC Subcont'!$AE$7:$AE$9999,
'BLC Subcont'!$I$7:$I$9999,L$11,
'BLC Subcont'!$U$7:$U$9999,$A53,
'BLC Subcont'!$AA$7:$AA$9999,$B53,
'BLC Subcont'!$IV$7:$IV$9999,"IN HOUSE (MANUAL)")</f>
        <v>11322</v>
      </c>
      <c r="K53" s="43">
        <f>SUMIFS('BLC Subcont'!$CN$7:$CN$9999,
'BLC Subcont'!$I$7:$I$9999,L$11,
'BLC Subcont'!$U$7:$U$9999,$A53,
'BLC Subcont'!$AA$7:$AA$9999,$B53,
'BLC Subcont'!$IV$7:$IV$9999,"IN HOUSE (MANUAL)")</f>
        <v>0</v>
      </c>
      <c r="L53" s="57">
        <f t="shared" si="193"/>
        <v>0</v>
      </c>
      <c r="M53" s="42">
        <f>SUMIFS('BLC Subcont'!$AE$7:$AE$9999,
'BLC Subcont'!$I$7:$I$9999,O$11,
'BLC Subcont'!$U$7:$U$9999,$A53,
'BLC Subcont'!$AA$7:$AA$9999,$B53,
'BLC Subcont'!$IV$7:$IV$9999,"IN HOUSE (MANUAL)")</f>
        <v>9408</v>
      </c>
      <c r="N53" s="43">
        <f>SUMIFS('BLC Subcont'!$CN$7:$CN$9999,
'BLC Subcont'!$I$7:$I$9999,O$11,
'BLC Subcont'!$U$7:$U$9999,$A53,
'BLC Subcont'!$AA$7:$AA$9999,$B53,
'BLC Subcont'!$IV$7:$IV$9999,"IN HOUSE (MANUAL)")</f>
        <v>322.5</v>
      </c>
      <c r="O53" s="57">
        <f t="shared" si="194"/>
        <v>0</v>
      </c>
      <c r="P53" s="42">
        <f>SUMIFS('BLC Subcont'!$AE$7:$AE$9999,
'BLC Subcont'!$I$7:$I$9999,R$11,
'BLC Subcont'!$U$7:$U$9999,$A53,
'BLC Subcont'!$AA$7:$AA$9999,$B53,
'BLC Subcont'!$IV$7:$IV$9999,"IN HOUSE (MANUAL)")</f>
        <v>12552</v>
      </c>
      <c r="Q53" s="43">
        <f>SUMIFS('BLC Subcont'!$CN$7:$CN$9999,
'BLC Subcont'!$I$7:$I$9999,R$11,
'BLC Subcont'!$U$7:$U$9999,$A53,
'BLC Subcont'!$AA$7:$AA$9999,$B53,
'BLC Subcont'!$IV$7:$IV$9999,"IN HOUSE (MANUAL)")</f>
        <v>1349.5</v>
      </c>
      <c r="R53" s="57">
        <f t="shared" si="195"/>
        <v>0</v>
      </c>
      <c r="S53" s="42">
        <f>SUMIFS('BLC Subcont'!$AE$7:$AE$9999,
'BLC Subcont'!$I$7:$I$9999,U$11,
'BLC Subcont'!$U$7:$U$9999,$A53,
'BLC Subcont'!$AA$7:$AA$9999,$B53,
'BLC Subcont'!$IV$7:$IV$9999,"IN HOUSE (MANUAL)")</f>
        <v>8670</v>
      </c>
      <c r="T53" s="43">
        <f>SUMIFS('BLC Subcont'!$CN$7:$CN$9999,
'BLC Subcont'!$I$7:$I$9999,U$11,
'BLC Subcont'!$U$7:$U$9999,$A53,
'BLC Subcont'!$AA$7:$AA$9999,$B53,
'BLC Subcont'!$IV$7:$IV$9999,"IN HOUSE (MANUAL)")</f>
        <v>2455</v>
      </c>
      <c r="U53" s="57">
        <f t="shared" si="197"/>
        <v>0.24797979797979797</v>
      </c>
      <c r="V53" s="47">
        <f t="shared" si="181"/>
        <v>41952</v>
      </c>
      <c r="W53" s="51">
        <f t="shared" si="182"/>
        <v>4127</v>
      </c>
      <c r="X53" s="52">
        <f t="shared" si="198"/>
        <v>0.41686868686868689</v>
      </c>
      <c r="Y53" s="47">
        <f>SUMIFS('BLC Subcont'!$AE$7:$AE$9999,
'BLC Subcont'!$I$7:$I$9999,AA$11,
'BLC Subcont'!$U$7:$U$9999,$A53,
'BLC Subcont'!$AA$7:$AA$9999,$B53,
'BLC Subcont'!$IV$7:$IV$9999,"IN HOUSE (MANUAL)")</f>
        <v>0</v>
      </c>
      <c r="Z53" s="249">
        <f>SUMIFS('BLC Subcont'!$CN$7:$CN$9999,
'BLC Subcont'!$I$7:$I$9999,AA$11,
'BLC Subcont'!$U$7:$U$9999,$A53,
'BLC Subcont'!$AA$7:$AA$9999,$B53,
'BLC Subcont'!$IV$7:$IV$9999,"IN HOUSE (MANUAL)")</f>
        <v>0</v>
      </c>
      <c r="AA53" s="49">
        <f t="shared" si="183"/>
        <v>0</v>
      </c>
      <c r="AB53" s="42">
        <f>SUMIFS('BLC Subcont'!$AE$7:$AE$9999,
'BLC Subcont'!$I$7:$I$9999,AD$11,
'BLC Subcont'!$U$7:$U$9999,$A53,
'BLC Subcont'!$AA$7:$AA$9999,$B53,
'BLC Subcont'!$IV$7:$IV$9999,"IN HOUSE (MANUAL)")</f>
        <v>2124</v>
      </c>
      <c r="AC53" s="249">
        <f>SUMIFS('BLC Subcont'!$CN$7:$CN$9999,
'BLC Subcont'!$I$7:$I$9999,AD$11,
'BLC Subcont'!$U$7:$U$9999,$A53,
'BLC Subcont'!$AA$7:$AA$9999,$B53,
'BLC Subcont'!$IV$7:$IV$9999,"IN HOUSE (MANUAL)")</f>
        <v>2124</v>
      </c>
      <c r="AD53" s="50">
        <f t="shared" si="184"/>
        <v>0.21454545454545454</v>
      </c>
      <c r="AE53" s="42">
        <f>SUMIFS('BLC Subcont'!$AE$7:$AE$9999,
'BLC Subcont'!$I$7:$I$9999,AG$11,
'BLC Subcont'!$U$7:$U$9999,$A53,
'BLC Subcont'!$AA$7:$AA$9999,$B53,
'BLC Subcont'!$IV$7:$IV$9999,"IN HOUSE (MANUAL)")</f>
        <v>3744</v>
      </c>
      <c r="AF53" s="249">
        <f>SUMIFS('BLC Subcont'!$CN$7:$CN$9999,
'BLC Subcont'!$I$7:$I$9999,AG$11,
'BLC Subcont'!$U$7:$U$9999,$A53,
'BLC Subcont'!$AA$7:$AA$9999,$B53,
'BLC Subcont'!$IV$7:$IV$9999,"IN HOUSE (MANUAL)")</f>
        <v>3744</v>
      </c>
      <c r="AG53" s="50">
        <f t="shared" si="185"/>
        <v>0.37818181818181817</v>
      </c>
      <c r="AH53" s="42">
        <f>SUMIFS('BLC Subcont'!$AE$7:$AE$9999,
'BLC Subcont'!$I$7:$I$9999,AJ$11,
'BLC Subcont'!$U$7:$U$9999,$A53,
'BLC Subcont'!$AA$7:$AA$9999,$B53,
'BLC Subcont'!$IV$7:$IV$9999,"IN HOUSE (MANUAL)")</f>
        <v>3924</v>
      </c>
      <c r="AI53" s="249">
        <f>SUMIFS('BLC Subcont'!$CN$7:$CN$9999,
'BLC Subcont'!$I$7:$I$9999,AJ$11,
'BLC Subcont'!$U$7:$U$9999,$A53,
'BLC Subcont'!$AA$7:$AA$9999,$B53,
'BLC Subcont'!$IV$7:$IV$9999,"IN HOUSE (MANUAL)")</f>
        <v>3924</v>
      </c>
      <c r="AJ53" s="50">
        <f t="shared" si="186"/>
        <v>0.39636363636363636</v>
      </c>
      <c r="AK53" s="42">
        <f>SUMIFS('BLC Subcont'!$AE$7:$AE$9999,
'BLC Subcont'!$I$7:$I$9999,AM$11,
'BLC Subcont'!$U$7:$U$9999,$A53,
'BLC Subcont'!$AA$7:$AA$9999,$B53,
'BLC Subcont'!$IV$7:$IV$9999,"IN HOUSE (MANUAL)")</f>
        <v>3234</v>
      </c>
      <c r="AL53" s="249">
        <f>SUMIFS('BLC Subcont'!$CN$7:$CN$9999,
'BLC Subcont'!$I$7:$I$9999,AM$11,
'BLC Subcont'!$U$7:$U$9999,$A53,
'BLC Subcont'!$AA$7:$AA$9999,$B53,
'BLC Subcont'!$IV$7:$IV$9999,"IN HOUSE (MANUAL)")</f>
        <v>3234</v>
      </c>
      <c r="AM53" s="50">
        <f t="shared" si="187"/>
        <v>0.32666666666666666</v>
      </c>
      <c r="AN53" s="42">
        <f>SUMIFS('BLC Subcont'!$AE$7:$AE$9999,
'BLC Subcont'!$I$7:$I$9999,AP$11,
'BLC Subcont'!$U$7:$U$9999,$A53,
'BLC Subcont'!$AA$7:$AA$9999,$B53,
'BLC Subcont'!$IV$7:$IV$9999,"IN HOUSE (MANUAL)")</f>
        <v>4320</v>
      </c>
      <c r="AO53" s="249">
        <f>SUMIFS('BLC Subcont'!$CN$7:$CN$9999,
'BLC Subcont'!$I$7:$I$9999,AP$11,
'BLC Subcont'!$U$7:$U$9999,$A53,
'BLC Subcont'!$AA$7:$AA$9999,$B53,
'BLC Subcont'!$IV$7:$IV$9999,"IN HOUSE (MANUAL)")</f>
        <v>4320</v>
      </c>
      <c r="AP53" s="50">
        <f t="shared" si="188"/>
        <v>0.43636363636363634</v>
      </c>
      <c r="AQ53" s="42">
        <f>SUMIFS('BLC Subcont'!$AE$7:$AE$9999,
'BLC Subcont'!$I$7:$I$9999,AS$11,
'BLC Subcont'!$U$7:$U$9999,$A53,
'BLC Subcont'!$AA$7:$AA$9999,$B53,
'BLC Subcont'!$IV$7:$IV$9999,"IN HOUSE (MANUAL)")</f>
        <v>0</v>
      </c>
      <c r="AR53" s="48">
        <f>SUMIFS('BLC Subcont'!$CN$7:$CN$9999,
'BLC Subcont'!$I$7:$I$9999,AS$11,
'BLC Subcont'!$U$7:$U$9999,$A53,
'BLC Subcont'!$AA$7:$AA$9999,$B53,
'BLC Subcont'!$IV$7:$IV$9999,"IN HOUSE (MANUAL)")</f>
        <v>0</v>
      </c>
      <c r="AS53" s="50">
        <f t="shared" si="222"/>
        <v>0</v>
      </c>
      <c r="AT53" s="42">
        <f t="shared" si="199"/>
        <v>366</v>
      </c>
      <c r="AU53" s="249">
        <f t="shared" si="190"/>
        <v>366</v>
      </c>
      <c r="AV53" s="50">
        <f>IFERROR(AU53/($I53*AV$12),0)</f>
        <v>3.6969696969696972E-2</v>
      </c>
      <c r="AW53" s="47">
        <f>SUMIFS(RCCP!$HX$8:$HX$136,
RCCP!$A$8:$A$136,$A53,
RCCP!$C$8:$C$136,$B53
)+
(SUMIFS(RCCP!$IC$8:$IC$136,
RCCP!$A$8:$A$136,$A53,
RCCP!$C$8:$C$136,$B53)/4)</f>
        <v>366</v>
      </c>
      <c r="AX53" s="48">
        <f>SUMIFS(RCCP!$HX$8:$HX$136,
RCCP!$A$8:$A$136,$A53,
RCCP!$C$8:$C$136,$B53
)+
(SUMIFS(RCCP!$IC$8:$IC$136,
RCCP!$A$8:$A$136,$A53,
RCCP!$C$8:$C$136,$B53)/4)</f>
        <v>366</v>
      </c>
      <c r="AY53" s="49">
        <f t="shared" si="201"/>
        <v>3.6969696969696972E-2</v>
      </c>
      <c r="AZ53" s="42">
        <f>SUMIFS(RCCP!$HY$8:$HY$136,
RCCP!$A$8:$A$136,$A53,
RCCP!$C$8:$C$136,$B53
)+
(SUMIFS(RCCP!$IC$8:$IC$136,
RCCP!$A$8:$A$136,$A53,
RCCP!$C$8:$C$136,$B53)/4)</f>
        <v>0</v>
      </c>
      <c r="BA53" s="249">
        <f>SUMIFS(RCCP!$HY$8:$HY$136,
RCCP!$A$8:$A$136,$A53,
RCCP!$C$8:$C$136,$B53
)+
(SUMIFS(RCCP!$IC$8:$IC$136,
RCCP!$A$8:$A$136,$A53,
RCCP!$C$8:$C$136,$B53)/4)</f>
        <v>0</v>
      </c>
      <c r="BB53" s="50">
        <f t="shared" si="202"/>
        <v>0</v>
      </c>
      <c r="BC53" s="42">
        <f>SUMIFS(RCCP!$HZ$8:$HZ$136,
RCCP!$A$8:$A$136,$A53,
RCCP!$C$8:$C$136,$B53
)+
(SUMIFS(RCCP!$IC$8:$IC$136,
RCCP!$A$8:$A$136,$A53,
RCCP!$C$8:$C$136,$B53)/4)</f>
        <v>2442</v>
      </c>
      <c r="BD53" s="249">
        <f>SUMIFS(RCCP!$HZ$8:$HZ$136,
RCCP!$A$8:$A$136,$A53,
RCCP!$C$8:$C$136,$B53
)+
(SUMIFS(RCCP!$IC$8:$IC$136,
RCCP!$A$8:$A$136,$A53,
RCCP!$C$8:$C$136,$B53)/4)</f>
        <v>2442</v>
      </c>
      <c r="BE53" s="50">
        <f t="shared" si="203"/>
        <v>0.24666666666666667</v>
      </c>
      <c r="BF53" s="42">
        <f>SUMIFS(RCCP!$IA$8:$IA$136,
RCCP!$A$8:$A$136,$A53,
RCCP!$C$8:$C$136,$B53
)+
(SUMIFS(RCCP!$IC$8:$IC$136,
RCCP!$A$8:$A$136,$A53,
RCCP!$C$8:$C$136,$B53)/4)</f>
        <v>6348</v>
      </c>
      <c r="BG53" s="249">
        <f>SUMIFS(RCCP!$IA$8:$IA$136,
RCCP!$A$8:$A$136,$A53,
RCCP!$C$8:$C$136,$B53
)+
(SUMIFS(RCCP!$IC$8:$IC$136,
RCCP!$A$8:$A$136,$A53,
RCCP!$C$8:$C$136,$B53)/4)</f>
        <v>6348</v>
      </c>
      <c r="BH53" s="50">
        <f t="shared" si="204"/>
        <v>0.64121212121212123</v>
      </c>
      <c r="BI53" s="42">
        <f>SUMIFS(RCCP!$IF$8:$IF$136,
RCCP!$A$8:$A$136,$A53,
RCCP!$C$8:$C$136,$B53
)+
(SUMIFS(RCCP!$IK$8:$IK$136,
RCCP!$A$8:$A$136,$A53,
RCCP!$C$8:$C$136,$B53)/4)</f>
        <v>15</v>
      </c>
      <c r="BJ53" s="249">
        <f>SUMIFS(RCCP!$IF$8:$IF$136,
RCCP!$A$8:$A$136,$A53,
RCCP!$C$8:$C$136,$B53
)+
(SUMIFS(RCCP!$IK$8:$IK$136,
RCCP!$A$8:$A$136,$A53,
RCCP!$C$8:$C$136,$B53)/4)</f>
        <v>15</v>
      </c>
      <c r="BK53" s="50">
        <f t="shared" si="205"/>
        <v>1.5151515151515152E-3</v>
      </c>
      <c r="BL53" s="42">
        <f>SUMIFS(RCCP!$IG$8:$IG$136,
RCCP!$A$8:$A$136,$A53,
RCCP!$C$8:$C$136,$B53
)+
(SUMIFS(RCCP!$IK$8:$IK$136,
RCCP!$A$8:$A$136,$A53,
RCCP!$C$8:$C$136,$B53)/4)</f>
        <v>1239</v>
      </c>
      <c r="BM53" s="249">
        <f>SUMIFS(RCCP!$IG$8:$IG$136,
RCCP!$A$8:$A$136,$A53,
RCCP!$C$8:$C$136,$B53
)+
(SUMIFS(RCCP!$IK$8:$IK$136,
RCCP!$A$8:$A$136,$A53,
RCCP!$C$8:$C$136,$B53)/4)</f>
        <v>1239</v>
      </c>
      <c r="BN53" s="50">
        <f t="shared" si="206"/>
        <v>0.12515151515151515</v>
      </c>
      <c r="BO53" s="42">
        <f>SUMIFS(RCCP!$IH$8:$IH$136,
RCCP!$A$8:$A$136,$A53,
RCCP!$C$8:$C$136,$B53
)+
(SUMIFS(RCCP!$IK$8:$IK$136,
RCCP!$A$8:$A$136,$A53,
RCCP!$C$8:$C$136,$B53)/4)</f>
        <v>15</v>
      </c>
      <c r="BP53" s="249">
        <f>SUMIFS(RCCP!$IH$8:$IH$136,
RCCP!$A$8:$A$136,$A53,
RCCP!$C$8:$C$136,$B53
)+
(SUMIFS(RCCP!$IK$8:$IK$136,
RCCP!$A$8:$A$136,$A53,
RCCP!$C$8:$C$136,$B53)/4)</f>
        <v>15</v>
      </c>
      <c r="BQ53" s="50">
        <f t="shared" si="207"/>
        <v>1.5151515151515152E-3</v>
      </c>
      <c r="BR53" s="42">
        <f>SUMIFS(RCCP!$II$8:$II$136,
RCCP!$A$8:$A$136,$A53,
RCCP!$C$8:$C$136,$B53
)+
(SUMIFS(RCCP!$IK$8:$IK$136,
RCCP!$A$8:$A$136,$A53,
RCCP!$C$8:$C$136,$B53)/4)</f>
        <v>1215</v>
      </c>
      <c r="BS53" s="249">
        <f>SUMIFS(RCCP!$II$8:$II$136,
RCCP!$A$8:$A$136,$A53,
RCCP!$C$8:$C$136,$B53
)+
(SUMIFS(RCCP!$IK$8:$IK$136,
RCCP!$A$8:$A$136,$A53,
RCCP!$C$8:$C$136,$B53)/4)</f>
        <v>1215</v>
      </c>
      <c r="BT53" s="50">
        <f t="shared" si="208"/>
        <v>0.15</v>
      </c>
      <c r="BU53" s="42">
        <f>SUMIFS(RCCP!$IN$8:$IN$136,
RCCP!$A$8:$A$136,$A53,
RCCP!$C$8:$C$136,$B53
)+
(SUMIFS(RCCP!$IT$8:$IT$136,
RCCP!$A$8:$A$136,$A53,
RCCP!$C$8:$C$136,$B53)/5)</f>
        <v>27127.200000000001</v>
      </c>
      <c r="BV53" s="249">
        <f>SUMIFS(RCCP!$IN$8:$IN$136,
RCCP!$A$8:$A$136,$A53,
RCCP!$C$8:$C$136,$B53
)+
(SUMIFS(RCCP!$IT$8:$IT$136,
RCCP!$A$8:$A$136,$A53,
RCCP!$C$8:$C$136,$B53)/5)</f>
        <v>27127.200000000001</v>
      </c>
      <c r="BW53" s="50">
        <f t="shared" si="209"/>
        <v>3.349037037037037</v>
      </c>
      <c r="BX53" s="42">
        <f>SUMIFS(RCCP!$IO$8:$IO$136,
RCCP!$A$8:$A$136,$A53,
RCCP!$C$8:$C$136,$B53
)+
(SUMIFS(RCCP!$IT$8:$IT$136,
RCCP!$A$8:$A$136,$A53,
RCCP!$C$8:$C$136,$B53)/5)</f>
        <v>5113.2</v>
      </c>
      <c r="BY53" s="249">
        <f>SUMIFS(RCCP!$IO$8:$IO$136,
RCCP!$A$8:$A$136,$A53,
RCCP!$C$8:$C$136,$B53
)+
(SUMIFS(RCCP!$IT$8:$IT$136,
RCCP!$A$8:$A$136,$A53,
RCCP!$C$8:$C$136,$B53)/5)</f>
        <v>5113.2</v>
      </c>
      <c r="BZ53" s="50">
        <f t="shared" si="223"/>
        <v>0.51648484848484844</v>
      </c>
      <c r="CA53" s="42">
        <f>SUMIFS(RCCP!$IP$8:$IP$136,
RCCP!$A$8:$A$136,$A53,
RCCP!$C$8:$C$136,$B53
)+
(SUMIFS(RCCP!$IT$8:$IT$136,
RCCP!$A$8:$A$136,$A53,
RCCP!$C$8:$C$136,$B53)/5)</f>
        <v>4603.2</v>
      </c>
      <c r="CB53" s="249">
        <f>SUMIFS(RCCP!$IP$8:$IP$136,
RCCP!$A$8:$A$136,$A53,
RCCP!$C$8:$C$136,$B53
)+
(SUMIFS(RCCP!$IT$8:$IT$136,
RCCP!$A$8:$A$136,$A53,
RCCP!$C$8:$C$136,$B53)/5)</f>
        <v>4603.2</v>
      </c>
      <c r="CC53" s="50">
        <f t="shared" si="211"/>
        <v>0.46496969696969698</v>
      </c>
      <c r="CD53" s="42">
        <f>SUMIFS(RCCP!$IQ$8:$IQ$136,
RCCP!$A$8:$A$136,$A53,
RCCP!$C$8:$C$136,$B53
)+
(SUMIFS(RCCP!$IT$8:$IT$136,
RCCP!$A$8:$A$136,$A53,
RCCP!$C$8:$C$136,$B53)/5)</f>
        <v>4603.2</v>
      </c>
      <c r="CE53" s="249">
        <f>SUMIFS(RCCP!$IQ$8:$IQ$136,
RCCP!$A$8:$A$136,$A53,
RCCP!$C$8:$C$136,$B53
)+
(SUMIFS(RCCP!$IT$8:$IT$136,
RCCP!$A$8:$A$136,$A53,
RCCP!$C$8:$C$136,$B53)/5)</f>
        <v>4603.2</v>
      </c>
      <c r="CF53" s="50">
        <f t="shared" si="212"/>
        <v>0.46496969696969698</v>
      </c>
      <c r="CG53" s="42">
        <f>SUMIFS(RCCP!$IR$8:$IR$136,
RCCP!$A$8:$A$136,$A53,
RCCP!$C$8:$C$136,$B53
)+
(SUMIFS(RCCP!$IT$8:$IT$136,
RCCP!$A$8:$A$136,$A53,
RCCP!$C$8:$C$136,$B53)/5)</f>
        <v>4603.2</v>
      </c>
      <c r="CH53" s="249">
        <f>SUMIFS(RCCP!$IR$8:$IR$136,
RCCP!$A$8:$A$136,$A53,
RCCP!$C$8:$C$136,$B53
)+
(SUMIFS(RCCP!$IT$8:$IT$136,
RCCP!$A$8:$A$136,$A53,
RCCP!$C$8:$C$136,$B53)/5)</f>
        <v>4603.2</v>
      </c>
      <c r="CI53" s="50">
        <f t="shared" si="213"/>
        <v>0.46496969696969698</v>
      </c>
      <c r="CJ53" s="42">
        <f>SUMIFS(RCCP!$IW$8:$IW$136,
RCCP!$A$8:$A$136,$A53,
RCCP!$C$8:$C$136,$B53
)+
(SUMIFS(RCCP!$JB$8:$JB$136,
RCCP!$A$8:$A$136,$A53,
RCCP!$C$8:$C$136,$B53)/4)</f>
        <v>3522</v>
      </c>
      <c r="CK53" s="249">
        <f>SUMIFS(RCCP!$IW$8:$IW$136,
RCCP!$A$8:$A$136,$A53,
RCCP!$C$8:$C$136,$B53
)+
(SUMIFS(RCCP!$JB$8:$JB$136,
RCCP!$A$8:$A$136,$A53,
RCCP!$C$8:$C$136,$B53)/4)</f>
        <v>3522</v>
      </c>
      <c r="CL53" s="50">
        <f t="shared" si="214"/>
        <v>0.43481481481481482</v>
      </c>
      <c r="CM53" s="42">
        <f>SUMIFS(RCCP!$IX$8:$IX$136,
RCCP!$A$8:$A$136,$A53,
RCCP!$C$8:$C$136,$B53
)+
(SUMIFS(RCCP!$JB$8:$JB$136,
RCCP!$A$8:$A$136,$A53,
RCCP!$C$8:$C$136,$B53)/4)</f>
        <v>2262</v>
      </c>
      <c r="CN53" s="249">
        <f>SUMIFS(RCCP!$IX$8:$IX$136,
RCCP!$A$8:$A$136,$A53,
RCCP!$C$8:$C$136,$B53
)+
(SUMIFS(RCCP!$JB$8:$JB$136,
RCCP!$A$8:$A$136,$A53,
RCCP!$C$8:$C$136,$B53)/4)</f>
        <v>2262</v>
      </c>
      <c r="CO53" s="50">
        <f t="shared" si="215"/>
        <v>0.19333333333333333</v>
      </c>
      <c r="CP53" s="42">
        <f>SUMIFS(RCCP!$IY$8:$IY$136,
RCCP!$A$8:$A$136,$A53,
RCCP!$C$8:$C$136,$B53
)+
(SUMIFS(RCCP!$JB$8:$JB$136,
RCCP!$A$8:$A$136,$A53,
RCCP!$C$8:$C$136,$B53)/4)</f>
        <v>2262</v>
      </c>
      <c r="CQ53" s="249">
        <f>SUMIFS(RCCP!$IY$8:$IY$136,
RCCP!$A$8:$A$136,$A53,
RCCP!$C$8:$C$136,$B53
)+
(SUMIFS(RCCP!$JB$8:$JB$136,
RCCP!$A$8:$A$136,$A53,
RCCP!$C$8:$C$136,$B53)/4)</f>
        <v>2262</v>
      </c>
      <c r="CR53" s="50">
        <f t="shared" si="216"/>
        <v>0.19333333333333333</v>
      </c>
      <c r="CS53" s="42">
        <f>SUMIFS(RCCP!$IZ$8:$IZ$136,
RCCP!$A$8:$A$136,$A53,
RCCP!$C$8:$C$136,$B53
)+
(SUMIFS(RCCP!$JB$8:$JB$136,
RCCP!$A$8:$A$136,$A53,
RCCP!$C$8:$C$136,$B53)/4)</f>
        <v>2262</v>
      </c>
      <c r="CT53" s="249">
        <f>SUMIFS(RCCP!$IZ$8:$IZ$136,
RCCP!$A$8:$A$136,$A53,
RCCP!$C$8:$C$136,$B53
)+
(SUMIFS(RCCP!$JB$8:$JB$136,
RCCP!$A$8:$A$136,$A53,
RCCP!$C$8:$C$136,$B53)/4)</f>
        <v>2262</v>
      </c>
      <c r="CU53" s="50">
        <f t="shared" si="217"/>
        <v>0.19333333333333333</v>
      </c>
      <c r="CV53" s="42">
        <f>SUMIFS(RCCP!$JE$8:$JE$136,
RCCP!$A$8:$A$136,$A53,
RCCP!$C$8:$C$136,$B53
)+
(SUMIFS(RCCP!$JJ$8:$JJ$136,
RCCP!$A$8:$A$136,$A53,
RCCP!$C$8:$C$136,$B53)/4)</f>
        <v>5544</v>
      </c>
      <c r="CW53" s="249">
        <f>SUMIFS(RCCP!$JE$8:$JE$136,
RCCP!$A$8:$A$136,$A53,
RCCP!$C$8:$C$136,$B53
)+
(SUMIFS(RCCP!$JJ$8:$JJ$136,
RCCP!$A$8:$A$136,$A53,
RCCP!$C$8:$C$136,$B53)/4)</f>
        <v>5544</v>
      </c>
      <c r="CX53" s="50">
        <f t="shared" si="218"/>
        <v>0.56000000000000005</v>
      </c>
      <c r="CY53" s="42">
        <f>SUMIFS(RCCP!$JF$8:$JF$136,
RCCP!$A$8:$A$136,$A53,
RCCP!$C$8:$C$136,$B53
)+
(SUMIFS(RCCP!$JJ$8:$JJ$136,
RCCP!$A$8:$A$136,$A53,
RCCP!$C$8:$C$136,$B53)/4)</f>
        <v>5544</v>
      </c>
      <c r="CZ53" s="249">
        <f>SUMIFS(RCCP!$JF$8:$JF$136,
RCCP!$A$8:$A$136,$A53,
RCCP!$C$8:$C$136,$B53
)+
(SUMIFS(RCCP!$JJ$8:$JJ$136,
RCCP!$A$8:$A$136,$A53,
RCCP!$C$8:$C$136,$B53)/4)</f>
        <v>5544</v>
      </c>
      <c r="DA53" s="50">
        <f t="shared" si="219"/>
        <v>0.56000000000000005</v>
      </c>
      <c r="DB53" s="42">
        <f>SUMIFS(RCCP!$JG$8:$JG$136,
RCCP!$A$8:$A$136,$A53,
RCCP!$C$8:$C$136,$B53
)+
(SUMIFS(RCCP!$JJ$8:$JJ$136,
RCCP!$A$8:$A$136,$A53,
RCCP!$C$8:$C$136,$B53)/4)</f>
        <v>5544</v>
      </c>
      <c r="DC53" s="249">
        <f>SUMIFS(RCCP!$JG$8:$JG$136,
RCCP!$A$8:$A$136,$A53,
RCCP!$C$8:$C$136,$B53
)+
(SUMIFS(RCCP!$JJ$8:$JJ$136,
RCCP!$A$8:$A$136,$A53,
RCCP!$C$8:$C$136,$B53)/4)</f>
        <v>5544</v>
      </c>
      <c r="DD53" s="50">
        <f t="shared" si="220"/>
        <v>0.68444444444444441</v>
      </c>
      <c r="DE53" s="42">
        <f>SUMIFS(RCCP!$JH$8:$JH$136,
RCCP!$A$8:$A$136,$A53,
RCCP!$C$8:$C$136,$B53
)+
(SUMIFS(RCCP!$JJ$8:$JJ$136,
RCCP!$A$8:$A$136,$A53,
RCCP!$C$8:$C$136,$B53)/4)</f>
        <v>5544</v>
      </c>
      <c r="DF53" s="249">
        <f>SUMIFS(RCCP!$JH$8:$JH$136,
RCCP!$A$8:$A$136,$A53,
RCCP!$C$8:$C$136,$B53
)+
(SUMIFS(RCCP!$JJ$8:$JJ$136,
RCCP!$A$8:$A$136,$A53,
RCCP!$C$8:$C$136,$B53)/4)</f>
        <v>5544</v>
      </c>
      <c r="DG53" s="50">
        <f t="shared" si="221"/>
        <v>0.56000000000000005</v>
      </c>
    </row>
    <row r="54" spans="1:111" ht="20.149999999999999" customHeight="1" x14ac:dyDescent="0.35">
      <c r="A54" s="62">
        <f>+A53</f>
        <v>578</v>
      </c>
      <c r="B54" s="39" t="s">
        <v>53</v>
      </c>
      <c r="C54" s="39" t="s">
        <v>41</v>
      </c>
      <c r="D54" s="39">
        <v>100</v>
      </c>
      <c r="E54" s="39">
        <f t="shared" si="196"/>
        <v>5.5</v>
      </c>
      <c r="F54" s="39">
        <v>9</v>
      </c>
      <c r="G54" s="39">
        <v>2</v>
      </c>
      <c r="H54" s="40">
        <f t="shared" si="191"/>
        <v>9900</v>
      </c>
      <c r="I54" s="41">
        <f t="shared" si="192"/>
        <v>1800</v>
      </c>
      <c r="J54" s="42">
        <f>SUMIFS('BLC Subcont'!$AE$7:$AE$9999,
'BLC Subcont'!$I$7:$I$9999,L$11,
'BLC Subcont'!$U$7:$U$9999,$A54,
'BLC Subcont'!$AA$7:$AA$9999,$B54,
'BLC Subcont'!$IV$7:$IV$9999,"IN HOUSE (MANUAL)")</f>
        <v>5292</v>
      </c>
      <c r="K54" s="43">
        <f>SUMIFS('BLC Subcont'!$CN$7:$CN$9999,
'BLC Subcont'!$I$7:$I$9999,L$11,
'BLC Subcont'!$U$7:$U$9999,$A54,
'BLC Subcont'!$AA$7:$AA$9999,$B54,
'BLC Subcont'!$IV$7:$IV$9999,"IN HOUSE (MANUAL)")</f>
        <v>0</v>
      </c>
      <c r="L54" s="50">
        <f t="shared" si="193"/>
        <v>0</v>
      </c>
      <c r="M54" s="42">
        <f>SUMIFS('BLC Subcont'!$AE$7:$AE$9999,
'BLC Subcont'!$I$7:$I$9999,O$11,
'BLC Subcont'!$U$7:$U$9999,$A54,
'BLC Subcont'!$AA$7:$AA$9999,$B54,
'BLC Subcont'!$IV$7:$IV$9999,"IN HOUSE (MANUAL)")</f>
        <v>6390</v>
      </c>
      <c r="N54" s="43">
        <f>SUMIFS('BLC Subcont'!$CN$7:$CN$9999,
'BLC Subcont'!$I$7:$I$9999,O$11,
'BLC Subcont'!$U$7:$U$9999,$A54,
'BLC Subcont'!$AA$7:$AA$9999,$B54,
'BLC Subcont'!$IV$7:$IV$9999,"IN HOUSE (MANUAL)")</f>
        <v>223</v>
      </c>
      <c r="O54" s="50">
        <f t="shared" si="194"/>
        <v>0</v>
      </c>
      <c r="P54" s="42">
        <f>SUMIFS('BLC Subcont'!$AE$7:$AE$9999,
'BLC Subcont'!$I$7:$I$9999,R$11,
'BLC Subcont'!$U$7:$U$9999,$A54,
'BLC Subcont'!$AA$7:$AA$9999,$B54,
'BLC Subcont'!$IV$7:$IV$9999,"IN HOUSE (MANUAL)")</f>
        <v>8112</v>
      </c>
      <c r="Q54" s="43">
        <f>SUMIFS('BLC Subcont'!$CN$7:$CN$9999,
'BLC Subcont'!$I$7:$I$9999,R$11,
'BLC Subcont'!$U$7:$U$9999,$A54,
'BLC Subcont'!$AA$7:$AA$9999,$B54,
'BLC Subcont'!$IV$7:$IV$9999,"IN HOUSE (MANUAL)")</f>
        <v>3794</v>
      </c>
      <c r="R54" s="50">
        <f t="shared" si="195"/>
        <v>0</v>
      </c>
      <c r="S54" s="42">
        <f>SUMIFS('BLC Subcont'!$AE$7:$AE$9999,
'BLC Subcont'!$I$7:$I$9999,U$11,
'BLC Subcont'!$U$7:$U$9999,$A54,
'BLC Subcont'!$AA$7:$AA$9999,$B54,
'BLC Subcont'!$IV$7:$IV$9999,"IN HOUSE (MANUAL)")</f>
        <v>9186</v>
      </c>
      <c r="T54" s="43">
        <f>SUMIFS('BLC Subcont'!$CN$7:$CN$9999,
'BLC Subcont'!$I$7:$I$9999,U$11,
'BLC Subcont'!$U$7:$U$9999,$A54,
'BLC Subcont'!$AA$7:$AA$9999,$B54,
'BLC Subcont'!$IV$7:$IV$9999,"IN HOUSE (MANUAL)")</f>
        <v>2236</v>
      </c>
      <c r="U54" s="50">
        <f t="shared" si="197"/>
        <v>0.22585858585858587</v>
      </c>
      <c r="V54" s="47">
        <f t="shared" si="181"/>
        <v>28980</v>
      </c>
      <c r="W54" s="51">
        <f t="shared" si="182"/>
        <v>6253</v>
      </c>
      <c r="X54" s="52">
        <f t="shared" si="198"/>
        <v>0.63161616161616163</v>
      </c>
      <c r="Y54" s="47">
        <f>SUMIFS('BLC Subcont'!$AE$7:$AE$9999,
'BLC Subcont'!$I$7:$I$9999,AA$11,
'BLC Subcont'!$U$7:$U$9999,$A54,
'BLC Subcont'!$AA$7:$AA$9999,$B54,
'BLC Subcont'!$IV$7:$IV$9999,"IN HOUSE (MANUAL)")</f>
        <v>17544</v>
      </c>
      <c r="Z54" s="249">
        <f>SUMIFS('BLC Subcont'!$CN$7:$CN$9999,
'BLC Subcont'!$I$7:$I$9999,AA$11,
'BLC Subcont'!$U$7:$U$9999,$A54,
'BLC Subcont'!$AA$7:$AA$9999,$B54,
'BLC Subcont'!$IV$7:$IV$9999,"IN HOUSE (MANUAL)")</f>
        <v>17544</v>
      </c>
      <c r="AA54" s="49">
        <f t="shared" si="183"/>
        <v>1.7721212121212122</v>
      </c>
      <c r="AB54" s="42">
        <f>SUMIFS('BLC Subcont'!$AE$7:$AE$9999,
'BLC Subcont'!$I$7:$I$9999,AD$11,
'BLC Subcont'!$U$7:$U$9999,$A54,
'BLC Subcont'!$AA$7:$AA$9999,$B54,
'BLC Subcont'!$IV$7:$IV$9999,"IN HOUSE (MANUAL)")</f>
        <v>8970</v>
      </c>
      <c r="AC54" s="249">
        <f>SUMIFS('BLC Subcont'!$CN$7:$CN$9999,
'BLC Subcont'!$I$7:$I$9999,AD$11,
'BLC Subcont'!$U$7:$U$9999,$A54,
'BLC Subcont'!$AA$7:$AA$9999,$B54,
'BLC Subcont'!$IV$7:$IV$9999,"IN HOUSE (MANUAL)")</f>
        <v>8970</v>
      </c>
      <c r="AD54" s="50">
        <f t="shared" si="184"/>
        <v>0.90606060606060601</v>
      </c>
      <c r="AE54" s="42">
        <f>SUMIFS('BLC Subcont'!$AE$7:$AE$9999,
'BLC Subcont'!$I$7:$I$9999,AG$11,
'BLC Subcont'!$U$7:$U$9999,$A54,
'BLC Subcont'!$AA$7:$AA$9999,$B54,
'BLC Subcont'!$IV$7:$IV$9999,"IN HOUSE (MANUAL)")</f>
        <v>3756</v>
      </c>
      <c r="AF54" s="249">
        <f>SUMIFS('BLC Subcont'!$CN$7:$CN$9999,
'BLC Subcont'!$I$7:$I$9999,AG$11,
'BLC Subcont'!$U$7:$U$9999,$A54,
'BLC Subcont'!$AA$7:$AA$9999,$B54,
'BLC Subcont'!$IV$7:$IV$9999,"IN HOUSE (MANUAL)")</f>
        <v>3756</v>
      </c>
      <c r="AG54" s="50">
        <f t="shared" si="185"/>
        <v>0.37939393939393939</v>
      </c>
      <c r="AH54" s="42">
        <f>SUMIFS('BLC Subcont'!$AE$7:$AE$9999,
'BLC Subcont'!$I$7:$I$9999,AJ$11,
'BLC Subcont'!$U$7:$U$9999,$A54,
'BLC Subcont'!$AA$7:$AA$9999,$B54,
'BLC Subcont'!$IV$7:$IV$9999,"IN HOUSE (MANUAL)")</f>
        <v>4368</v>
      </c>
      <c r="AI54" s="249">
        <f>SUMIFS('BLC Subcont'!$CN$7:$CN$9999,
'BLC Subcont'!$I$7:$I$9999,AJ$11,
'BLC Subcont'!$U$7:$U$9999,$A54,
'BLC Subcont'!$AA$7:$AA$9999,$B54,
'BLC Subcont'!$IV$7:$IV$9999,"IN HOUSE (MANUAL)")</f>
        <v>4368</v>
      </c>
      <c r="AJ54" s="50">
        <f t="shared" si="186"/>
        <v>0.44121212121212122</v>
      </c>
      <c r="AK54" s="42">
        <f>SUMIFS('BLC Subcont'!$AE$7:$AE$9999,
'BLC Subcont'!$I$7:$I$9999,AM$11,
'BLC Subcont'!$U$7:$U$9999,$A54,
'BLC Subcont'!$AA$7:$AA$9999,$B54,
'BLC Subcont'!$IV$7:$IV$9999,"IN HOUSE (MANUAL)")</f>
        <v>0</v>
      </c>
      <c r="AL54" s="249">
        <f>SUMIFS('BLC Subcont'!$CN$7:$CN$9999,
'BLC Subcont'!$I$7:$I$9999,AM$11,
'BLC Subcont'!$U$7:$U$9999,$A54,
'BLC Subcont'!$AA$7:$AA$9999,$B54,
'BLC Subcont'!$IV$7:$IV$9999,"IN HOUSE (MANUAL)")</f>
        <v>0</v>
      </c>
      <c r="AM54" s="50">
        <f t="shared" si="187"/>
        <v>0</v>
      </c>
      <c r="AN54" s="42">
        <f>SUMIFS('BLC Subcont'!$AE$7:$AE$9999,
'BLC Subcont'!$I$7:$I$9999,AP$11,
'BLC Subcont'!$U$7:$U$9999,$A54,
'BLC Subcont'!$AA$7:$AA$9999,$B54,
'BLC Subcont'!$IV$7:$IV$9999,"IN HOUSE (MANUAL)")</f>
        <v>0</v>
      </c>
      <c r="AO54" s="249">
        <f>SUMIFS('BLC Subcont'!$CN$7:$CN$9999,
'BLC Subcont'!$I$7:$I$9999,AP$11,
'BLC Subcont'!$U$7:$U$9999,$A54,
'BLC Subcont'!$AA$7:$AA$9999,$B54,
'BLC Subcont'!$IV$7:$IV$9999,"IN HOUSE (MANUAL)")</f>
        <v>0</v>
      </c>
      <c r="AP54" s="50">
        <f t="shared" si="188"/>
        <v>0</v>
      </c>
      <c r="AQ54" s="42">
        <f>SUMIFS('BLC Subcont'!$AE$7:$AE$9999,
'BLC Subcont'!$I$7:$I$9999,AS$11,
'BLC Subcont'!$U$7:$U$9999,$A54,
'BLC Subcont'!$AA$7:$AA$9999,$B54,
'BLC Subcont'!$IV$7:$IV$9999,"IN HOUSE (MANUAL)")</f>
        <v>0</v>
      </c>
      <c r="AR54" s="48">
        <f>SUMIFS('BLC Subcont'!$CN$7:$CN$9999,
'BLC Subcont'!$I$7:$I$9999,AS$11,
'BLC Subcont'!$U$7:$U$9999,$A54,
'BLC Subcont'!$AA$7:$AA$9999,$B54,
'BLC Subcont'!$IV$7:$IV$9999,"IN HOUSE (MANUAL)")</f>
        <v>0</v>
      </c>
      <c r="AS54" s="50">
        <f t="shared" si="222"/>
        <v>0</v>
      </c>
      <c r="AT54" s="42">
        <f t="shared" si="199"/>
        <v>1039.5</v>
      </c>
      <c r="AU54" s="249">
        <f t="shared" si="190"/>
        <v>1039.5</v>
      </c>
      <c r="AV54" s="50">
        <f t="shared" ref="AV54" si="224">IFERROR(AU54/($I54*AV$12),0)</f>
        <v>0.105</v>
      </c>
      <c r="AW54" s="47">
        <f>SUMIFS(RCCP!$HX$8:$HX$136,
RCCP!$A$8:$A$136,$A54,
RCCP!$C$8:$C$136,$B54
)+
(SUMIFS(RCCP!$IC$8:$IC$136,
RCCP!$A$8:$A$136,$A54,
RCCP!$C$8:$C$136,$B54)/4)</f>
        <v>1039.5</v>
      </c>
      <c r="AX54" s="48">
        <f>SUMIFS(RCCP!$HX$8:$HX$136,
RCCP!$A$8:$A$136,$A54,
RCCP!$C$8:$C$136,$B54
)+
(SUMIFS(RCCP!$IC$8:$IC$136,
RCCP!$A$8:$A$136,$A54,
RCCP!$C$8:$C$136,$B54)/4)</f>
        <v>1039.5</v>
      </c>
      <c r="AY54" s="49">
        <f t="shared" si="201"/>
        <v>0.105</v>
      </c>
      <c r="AZ54" s="42">
        <f>SUMIFS(RCCP!$HY$8:$HY$136,
RCCP!$A$8:$A$136,$A54,
RCCP!$C$8:$C$136,$B54
)+
(SUMIFS(RCCP!$IC$8:$IC$136,
RCCP!$A$8:$A$136,$A54,
RCCP!$C$8:$C$136,$B54)/4)</f>
        <v>463.5</v>
      </c>
      <c r="BA54" s="249">
        <f>SUMIFS(RCCP!$HY$8:$HY$136,
RCCP!$A$8:$A$136,$A54,
RCCP!$C$8:$C$136,$B54
)+
(SUMIFS(RCCP!$IC$8:$IC$136,
RCCP!$A$8:$A$136,$A54,
RCCP!$C$8:$C$136,$B54)/4)</f>
        <v>463.5</v>
      </c>
      <c r="BB54" s="50">
        <f t="shared" si="202"/>
        <v>4.6818181818181821E-2</v>
      </c>
      <c r="BC54" s="42">
        <f>SUMIFS(RCCP!$HZ$8:$HZ$136,
RCCP!$A$8:$A$136,$A54,
RCCP!$C$8:$C$136,$B54
)+
(SUMIFS(RCCP!$IC$8:$IC$136,
RCCP!$A$8:$A$136,$A54,
RCCP!$C$8:$C$136,$B54)/4)</f>
        <v>1183.5</v>
      </c>
      <c r="BD54" s="249">
        <f>SUMIFS(RCCP!$HZ$8:$HZ$136,
RCCP!$A$8:$A$136,$A54,
RCCP!$C$8:$C$136,$B54
)+
(SUMIFS(RCCP!$IC$8:$IC$136,
RCCP!$A$8:$A$136,$A54,
RCCP!$C$8:$C$136,$B54)/4)</f>
        <v>1183.5</v>
      </c>
      <c r="BE54" s="50">
        <f t="shared" si="203"/>
        <v>0.11954545454545455</v>
      </c>
      <c r="BF54" s="42">
        <f>SUMIFS(RCCP!$IA$8:$IA$136,
RCCP!$A$8:$A$136,$A54,
RCCP!$C$8:$C$136,$B54
)+
(SUMIFS(RCCP!$IC$8:$IC$136,
RCCP!$A$8:$A$136,$A54,
RCCP!$C$8:$C$136,$B54)/4)</f>
        <v>4123.5</v>
      </c>
      <c r="BG54" s="249">
        <f>SUMIFS(RCCP!$IA$8:$IA$136,
RCCP!$A$8:$A$136,$A54,
RCCP!$C$8:$C$136,$B54
)+
(SUMIFS(RCCP!$IC$8:$IC$136,
RCCP!$A$8:$A$136,$A54,
RCCP!$C$8:$C$136,$B54)/4)</f>
        <v>4123.5</v>
      </c>
      <c r="BH54" s="50">
        <f t="shared" si="204"/>
        <v>0.4165151515151515</v>
      </c>
      <c r="BI54" s="42">
        <f>SUMIFS(RCCP!$IF$8:$IF$136,
RCCP!$A$8:$A$136,$A54,
RCCP!$C$8:$C$136,$B54
)+
(SUMIFS(RCCP!$IK$8:$IK$136,
RCCP!$A$8:$A$136,$A54,
RCCP!$C$8:$C$136,$B54)/4)</f>
        <v>10.5</v>
      </c>
      <c r="BJ54" s="249">
        <f>SUMIFS(RCCP!$IF$8:$IF$136,
RCCP!$A$8:$A$136,$A54,
RCCP!$C$8:$C$136,$B54
)+
(SUMIFS(RCCP!$IK$8:$IK$136,
RCCP!$A$8:$A$136,$A54,
RCCP!$C$8:$C$136,$B54)/4)</f>
        <v>10.5</v>
      </c>
      <c r="BK54" s="50">
        <f t="shared" si="205"/>
        <v>1.0606060606060607E-3</v>
      </c>
      <c r="BL54" s="42">
        <f>SUMIFS(RCCP!$IG$8:$IG$136,
RCCP!$A$8:$A$136,$A54,
RCCP!$C$8:$C$136,$B54
)+
(SUMIFS(RCCP!$IK$8:$IK$136,
RCCP!$A$8:$A$136,$A54,
RCCP!$C$8:$C$136,$B54)/4)</f>
        <v>4018.5</v>
      </c>
      <c r="BM54" s="249">
        <f>SUMIFS(RCCP!$IG$8:$IG$136,
RCCP!$A$8:$A$136,$A54,
RCCP!$C$8:$C$136,$B54
)+
(SUMIFS(RCCP!$IK$8:$IK$136,
RCCP!$A$8:$A$136,$A54,
RCCP!$C$8:$C$136,$B54)/4)</f>
        <v>4018.5</v>
      </c>
      <c r="BN54" s="50">
        <f t="shared" si="206"/>
        <v>0.40590909090909089</v>
      </c>
      <c r="BO54" s="42">
        <f>SUMIFS(RCCP!$IH$8:$IH$136,
RCCP!$A$8:$A$136,$A54,
RCCP!$C$8:$C$136,$B54
)+
(SUMIFS(RCCP!$IK$8:$IK$136,
RCCP!$A$8:$A$136,$A54,
RCCP!$C$8:$C$136,$B54)/4)</f>
        <v>10.5</v>
      </c>
      <c r="BP54" s="249">
        <f>SUMIFS(RCCP!$IH$8:$IH$136,
RCCP!$A$8:$A$136,$A54,
RCCP!$C$8:$C$136,$B54
)+
(SUMIFS(RCCP!$IK$8:$IK$136,
RCCP!$A$8:$A$136,$A54,
RCCP!$C$8:$C$136,$B54)/4)</f>
        <v>10.5</v>
      </c>
      <c r="BQ54" s="50">
        <f t="shared" si="207"/>
        <v>1.0606060606060607E-3</v>
      </c>
      <c r="BR54" s="42">
        <f>SUMIFS(RCCP!$II$8:$II$136,
RCCP!$A$8:$A$136,$A54,
RCCP!$C$8:$C$136,$B54
)+
(SUMIFS(RCCP!$IK$8:$IK$136,
RCCP!$A$8:$A$136,$A54,
RCCP!$C$8:$C$136,$B54)/4)</f>
        <v>7498.5</v>
      </c>
      <c r="BS54" s="249">
        <f>SUMIFS(RCCP!$II$8:$II$136,
RCCP!$A$8:$A$136,$A54,
RCCP!$C$8:$C$136,$B54
)+
(SUMIFS(RCCP!$IK$8:$IK$136,
RCCP!$A$8:$A$136,$A54,
RCCP!$C$8:$C$136,$B54)/4)</f>
        <v>7498.5</v>
      </c>
      <c r="BT54" s="50">
        <f t="shared" si="208"/>
        <v>0.92574074074074075</v>
      </c>
      <c r="BU54" s="42">
        <f>SUMIFS(RCCP!$IN$8:$IN$136,
RCCP!$A$8:$A$136,$A54,
RCCP!$C$8:$C$136,$B54
)+
(SUMIFS(RCCP!$IT$8:$IT$136,
RCCP!$A$8:$A$136,$A54,
RCCP!$C$8:$C$136,$B54)/5)</f>
        <v>48750</v>
      </c>
      <c r="BV54" s="249">
        <f>SUMIFS(RCCP!$IN$8:$IN$136,
RCCP!$A$8:$A$136,$A54,
RCCP!$C$8:$C$136,$B54
)+
(SUMIFS(RCCP!$IT$8:$IT$136,
RCCP!$A$8:$A$136,$A54,
RCCP!$C$8:$C$136,$B54)/5)</f>
        <v>48750</v>
      </c>
      <c r="BW54" s="50">
        <f t="shared" si="209"/>
        <v>6.0185185185185182</v>
      </c>
      <c r="BX54" s="42">
        <f>SUMIFS(RCCP!$IO$8:$IO$136,
RCCP!$A$8:$A$136,$A54,
RCCP!$C$8:$C$136,$B54
)+
(SUMIFS(RCCP!$IT$8:$IT$136,
RCCP!$A$8:$A$136,$A54,
RCCP!$C$8:$C$136,$B54)/5)</f>
        <v>6954</v>
      </c>
      <c r="BY54" s="249">
        <f>SUMIFS(RCCP!$IO$8:$IO$136,
RCCP!$A$8:$A$136,$A54,
RCCP!$C$8:$C$136,$B54
)+
(SUMIFS(RCCP!$IT$8:$IT$136,
RCCP!$A$8:$A$136,$A54,
RCCP!$C$8:$C$136,$B54)/5)</f>
        <v>6954</v>
      </c>
      <c r="BZ54" s="50">
        <f t="shared" si="223"/>
        <v>0.7024242424242424</v>
      </c>
      <c r="CA54" s="42">
        <f>SUMIFS(RCCP!$IP$8:$IP$136,
RCCP!$A$8:$A$136,$A54,
RCCP!$C$8:$C$136,$B54
)+
(SUMIFS(RCCP!$IT$8:$IT$136,
RCCP!$A$8:$A$136,$A54,
RCCP!$C$8:$C$136,$B54)/5)</f>
        <v>6954</v>
      </c>
      <c r="CB54" s="249">
        <f>SUMIFS(RCCP!$IP$8:$IP$136,
RCCP!$A$8:$A$136,$A54,
RCCP!$C$8:$C$136,$B54
)+
(SUMIFS(RCCP!$IT$8:$IT$136,
RCCP!$A$8:$A$136,$A54,
RCCP!$C$8:$C$136,$B54)/5)</f>
        <v>6954</v>
      </c>
      <c r="CC54" s="50">
        <f t="shared" si="211"/>
        <v>0.7024242424242424</v>
      </c>
      <c r="CD54" s="42">
        <f>SUMIFS(RCCP!$IQ$8:$IQ$136,
RCCP!$A$8:$A$136,$A54,
RCCP!$C$8:$C$136,$B54
)+
(SUMIFS(RCCP!$IT$8:$IT$136,
RCCP!$A$8:$A$136,$A54,
RCCP!$C$8:$C$136,$B54)/5)</f>
        <v>6954</v>
      </c>
      <c r="CE54" s="249">
        <f>SUMIFS(RCCP!$IQ$8:$IQ$136,
RCCP!$A$8:$A$136,$A54,
RCCP!$C$8:$C$136,$B54
)+
(SUMIFS(RCCP!$IT$8:$IT$136,
RCCP!$A$8:$A$136,$A54,
RCCP!$C$8:$C$136,$B54)/5)</f>
        <v>6954</v>
      </c>
      <c r="CF54" s="50">
        <f t="shared" si="212"/>
        <v>0.7024242424242424</v>
      </c>
      <c r="CG54" s="42">
        <f>SUMIFS(RCCP!$IR$8:$IR$136,
RCCP!$A$8:$A$136,$A54,
RCCP!$C$8:$C$136,$B54
)+
(SUMIFS(RCCP!$IT$8:$IT$136,
RCCP!$A$8:$A$136,$A54,
RCCP!$C$8:$C$136,$B54)/5)</f>
        <v>6954</v>
      </c>
      <c r="CH54" s="249">
        <f>SUMIFS(RCCP!$IR$8:$IR$136,
RCCP!$A$8:$A$136,$A54,
RCCP!$C$8:$C$136,$B54
)+
(SUMIFS(RCCP!$IT$8:$IT$136,
RCCP!$A$8:$A$136,$A54,
RCCP!$C$8:$C$136,$B54)/5)</f>
        <v>6954</v>
      </c>
      <c r="CI54" s="50">
        <f t="shared" si="213"/>
        <v>0.7024242424242424</v>
      </c>
      <c r="CJ54" s="42">
        <f>SUMIFS(RCCP!$IW$8:$IW$136,
RCCP!$A$8:$A$136,$A54,
RCCP!$C$8:$C$136,$B54
)+
(SUMIFS(RCCP!$JB$8:$JB$136,
RCCP!$A$8:$A$136,$A54,
RCCP!$C$8:$C$136,$B54)/4)</f>
        <v>8356.5</v>
      </c>
      <c r="CK54" s="249">
        <f>SUMIFS(RCCP!$IW$8:$IW$136,
RCCP!$A$8:$A$136,$A54,
RCCP!$C$8:$C$136,$B54
)+
(SUMIFS(RCCP!$JB$8:$JB$136,
RCCP!$A$8:$A$136,$A54,
RCCP!$C$8:$C$136,$B54)/4)</f>
        <v>8356.5</v>
      </c>
      <c r="CL54" s="50">
        <f t="shared" si="214"/>
        <v>1.0316666666666667</v>
      </c>
      <c r="CM54" s="42">
        <f>SUMIFS(RCCP!$IX$8:$IX$136,
RCCP!$A$8:$A$136,$A54,
RCCP!$C$8:$C$136,$B54
)+
(SUMIFS(RCCP!$JB$8:$JB$136,
RCCP!$A$8:$A$136,$A54,
RCCP!$C$8:$C$136,$B54)/4)</f>
        <v>7048.5</v>
      </c>
      <c r="CN54" s="249">
        <f>SUMIFS(RCCP!$IX$8:$IX$136,
RCCP!$A$8:$A$136,$A54,
RCCP!$C$8:$C$136,$B54
)+
(SUMIFS(RCCP!$JB$8:$JB$136,
RCCP!$A$8:$A$136,$A54,
RCCP!$C$8:$C$136,$B54)/4)</f>
        <v>7048.5</v>
      </c>
      <c r="CO54" s="50">
        <f t="shared" si="215"/>
        <v>0.60243589743589743</v>
      </c>
      <c r="CP54" s="42">
        <f>SUMIFS(RCCP!$IY$8:$IY$136,
RCCP!$A$8:$A$136,$A54,
RCCP!$C$8:$C$136,$B54
)+
(SUMIFS(RCCP!$JB$8:$JB$136,
RCCP!$A$8:$A$136,$A54,
RCCP!$C$8:$C$136,$B54)/4)</f>
        <v>7048.5</v>
      </c>
      <c r="CQ54" s="249">
        <f>SUMIFS(RCCP!$IY$8:$IY$136,
RCCP!$A$8:$A$136,$A54,
RCCP!$C$8:$C$136,$B54
)+
(SUMIFS(RCCP!$JB$8:$JB$136,
RCCP!$A$8:$A$136,$A54,
RCCP!$C$8:$C$136,$B54)/4)</f>
        <v>7048.5</v>
      </c>
      <c r="CR54" s="50">
        <f t="shared" si="216"/>
        <v>0.60243589743589743</v>
      </c>
      <c r="CS54" s="42">
        <f>SUMIFS(RCCP!$IZ$8:$IZ$136,
RCCP!$A$8:$A$136,$A54,
RCCP!$C$8:$C$136,$B54
)+
(SUMIFS(RCCP!$JB$8:$JB$136,
RCCP!$A$8:$A$136,$A54,
RCCP!$C$8:$C$136,$B54)/4)</f>
        <v>7048.5</v>
      </c>
      <c r="CT54" s="249">
        <f>SUMIFS(RCCP!$IZ$8:$IZ$136,
RCCP!$A$8:$A$136,$A54,
RCCP!$C$8:$C$136,$B54
)+
(SUMIFS(RCCP!$JB$8:$JB$136,
RCCP!$A$8:$A$136,$A54,
RCCP!$C$8:$C$136,$B54)/4)</f>
        <v>7048.5</v>
      </c>
      <c r="CU54" s="50">
        <f t="shared" si="217"/>
        <v>0.60243589743589743</v>
      </c>
      <c r="CV54" s="42">
        <f>SUMIFS(RCCP!$JE$8:$JE$136,
RCCP!$A$8:$A$136,$A54,
RCCP!$C$8:$C$136,$B54
)+
(SUMIFS(RCCP!$JJ$8:$JJ$136,
RCCP!$A$8:$A$136,$A54,
RCCP!$C$8:$C$136,$B54)/4)</f>
        <v>6754.5</v>
      </c>
      <c r="CW54" s="249">
        <f>SUMIFS(RCCP!$JE$8:$JE$136,
RCCP!$A$8:$A$136,$A54,
RCCP!$C$8:$C$136,$B54
)+
(SUMIFS(RCCP!$JJ$8:$JJ$136,
RCCP!$A$8:$A$136,$A54,
RCCP!$C$8:$C$136,$B54)/4)</f>
        <v>6754.5</v>
      </c>
      <c r="CX54" s="50">
        <f t="shared" si="218"/>
        <v>0.68227272727272725</v>
      </c>
      <c r="CY54" s="42">
        <f>SUMIFS(RCCP!$JF$8:$JF$136,
RCCP!$A$8:$A$136,$A54,
RCCP!$C$8:$C$136,$B54
)+
(SUMIFS(RCCP!$JJ$8:$JJ$136,
RCCP!$A$8:$A$136,$A54,
RCCP!$C$8:$C$136,$B54)/4)</f>
        <v>6754.5</v>
      </c>
      <c r="CZ54" s="249">
        <f>SUMIFS(RCCP!$JF$8:$JF$136,
RCCP!$A$8:$A$136,$A54,
RCCP!$C$8:$C$136,$B54
)+
(SUMIFS(RCCP!$JJ$8:$JJ$136,
RCCP!$A$8:$A$136,$A54,
RCCP!$C$8:$C$136,$B54)/4)</f>
        <v>6754.5</v>
      </c>
      <c r="DA54" s="50">
        <f t="shared" si="219"/>
        <v>0.68227272727272725</v>
      </c>
      <c r="DB54" s="42">
        <f>SUMIFS(RCCP!$JG$8:$JG$136,
RCCP!$A$8:$A$136,$A54,
RCCP!$C$8:$C$136,$B54
)+
(SUMIFS(RCCP!$JJ$8:$JJ$136,
RCCP!$A$8:$A$136,$A54,
RCCP!$C$8:$C$136,$B54)/4)</f>
        <v>6754.5</v>
      </c>
      <c r="DC54" s="249">
        <f>SUMIFS(RCCP!$JG$8:$JG$136,
RCCP!$A$8:$A$136,$A54,
RCCP!$C$8:$C$136,$B54
)+
(SUMIFS(RCCP!$JJ$8:$JJ$136,
RCCP!$A$8:$A$136,$A54,
RCCP!$C$8:$C$136,$B54)/4)</f>
        <v>6754.5</v>
      </c>
      <c r="DD54" s="50">
        <f t="shared" si="220"/>
        <v>0.8338888888888889</v>
      </c>
      <c r="DE54" s="42">
        <f>SUMIFS(RCCP!$JH$8:$JH$136,
RCCP!$A$8:$A$136,$A54,
RCCP!$C$8:$C$136,$B54
)+
(SUMIFS(RCCP!$JJ$8:$JJ$136,
RCCP!$A$8:$A$136,$A54,
RCCP!$C$8:$C$136,$B54)/4)</f>
        <v>6754.5</v>
      </c>
      <c r="DF54" s="249">
        <f>SUMIFS(RCCP!$JH$8:$JH$136,
RCCP!$A$8:$A$136,$A54,
RCCP!$C$8:$C$136,$B54
)+
(SUMIFS(RCCP!$JJ$8:$JJ$136,
RCCP!$A$8:$A$136,$A54,
RCCP!$C$8:$C$136,$B54)/4)</f>
        <v>6754.5</v>
      </c>
      <c r="DG54" s="50">
        <f t="shared" si="221"/>
        <v>0.68227272727272725</v>
      </c>
    </row>
    <row r="55" spans="1:111" s="81" customFormat="1" ht="20.149999999999999" customHeight="1" x14ac:dyDescent="0.35">
      <c r="A55" s="68" t="s">
        <v>80</v>
      </c>
      <c r="B55" s="69"/>
      <c r="C55" s="69"/>
      <c r="D55" s="69"/>
      <c r="E55" s="69"/>
      <c r="F55" s="69"/>
      <c r="G55" s="69"/>
      <c r="H55" s="69"/>
      <c r="I55" s="70"/>
      <c r="J55" s="71">
        <f t="shared" ref="J55:U55" si="225">SUM(J48:J54)</f>
        <v>24438</v>
      </c>
      <c r="K55" s="72">
        <f t="shared" si="225"/>
        <v>0</v>
      </c>
      <c r="L55" s="73">
        <f t="shared" si="225"/>
        <v>0</v>
      </c>
      <c r="M55" s="74">
        <f t="shared" si="225"/>
        <v>25890</v>
      </c>
      <c r="N55" s="75">
        <f t="shared" si="225"/>
        <v>869.5</v>
      </c>
      <c r="O55" s="76">
        <f t="shared" si="225"/>
        <v>0</v>
      </c>
      <c r="P55" s="71">
        <f t="shared" si="225"/>
        <v>25812</v>
      </c>
      <c r="Q55" s="97">
        <f t="shared" si="225"/>
        <v>7092.5</v>
      </c>
      <c r="R55" s="73">
        <f t="shared" si="225"/>
        <v>0</v>
      </c>
      <c r="S55" s="74">
        <f t="shared" si="225"/>
        <v>27300</v>
      </c>
      <c r="T55" s="75">
        <f t="shared" si="225"/>
        <v>10657.5</v>
      </c>
      <c r="U55" s="76">
        <f t="shared" si="225"/>
        <v>1.0057459207459207</v>
      </c>
      <c r="V55" s="71">
        <f t="shared" ref="V55" si="226">SUM(V47:V54)</f>
        <v>103440</v>
      </c>
      <c r="W55" s="71">
        <f t="shared" ref="W55" si="227">SUM(W47:W54)</f>
        <v>18619.5</v>
      </c>
      <c r="X55" s="78">
        <f t="shared" ref="X55" si="228">SUM(X47:X54)</f>
        <v>1.8614724164724166</v>
      </c>
      <c r="Y55" s="73">
        <f t="shared" ref="Y55" si="229">SUM(Y47:Y54)</f>
        <v>27144</v>
      </c>
      <c r="Z55" s="251">
        <f t="shared" ref="Z55" si="230">SUM(Z47:Z54)</f>
        <v>26924.5</v>
      </c>
      <c r="AA55" s="80">
        <f t="shared" ref="AA55:AD55" si="231">SUM(AA47:AA54)</f>
        <v>2.7121717171717172</v>
      </c>
      <c r="AB55" s="74">
        <f t="shared" si="231"/>
        <v>30432</v>
      </c>
      <c r="AC55" s="251">
        <f t="shared" si="231"/>
        <v>30432</v>
      </c>
      <c r="AD55" s="78">
        <f t="shared" si="231"/>
        <v>3.3506957688775865</v>
      </c>
      <c r="AE55" s="74">
        <f t="shared" ref="AE55" si="232">SUM(AE47:AE54)</f>
        <v>21996</v>
      </c>
      <c r="AF55" s="251">
        <f t="shared" ref="AF55" si="233">SUM(AF47:AF54)</f>
        <v>21996</v>
      </c>
      <c r="AG55" s="78">
        <f t="shared" ref="AG55" si="234">SUM(AG47:AG54)</f>
        <v>2.7756901684174413</v>
      </c>
      <c r="AH55" s="74">
        <f t="shared" ref="AH55" si="235">SUM(AH47:AH54)</f>
        <v>26742</v>
      </c>
      <c r="AI55" s="251">
        <f t="shared" ref="AI55" si="236">SUM(AI47:AI54)</f>
        <v>26742</v>
      </c>
      <c r="AJ55" s="78">
        <f t="shared" ref="AJ55" si="237">SUM(AJ47:AJ54)</f>
        <v>3.814744649290104</v>
      </c>
      <c r="AK55" s="74">
        <f t="shared" ref="AK55" si="238">SUM(AK47:AK54)</f>
        <v>8172</v>
      </c>
      <c r="AL55" s="251">
        <f t="shared" ref="AL55" si="239">SUM(AL47:AL54)</f>
        <v>8016</v>
      </c>
      <c r="AM55" s="78">
        <f t="shared" ref="AM55" si="240">SUM(AM47:AM54)</f>
        <v>0.78158508158508155</v>
      </c>
      <c r="AN55" s="74">
        <f t="shared" ref="AN55" si="241">SUM(AN47:AN54)</f>
        <v>7620</v>
      </c>
      <c r="AO55" s="251">
        <f t="shared" ref="AO55" si="242">SUM(AO47:AO54)</f>
        <v>4320</v>
      </c>
      <c r="AP55" s="78">
        <f t="shared" ref="AP55" si="243">SUM(AP47:AP54)</f>
        <v>0.43636363636363634</v>
      </c>
      <c r="AQ55" s="74">
        <f t="shared" ref="AQ55" si="244">SUM(AQ47:AQ54)</f>
        <v>0</v>
      </c>
      <c r="AR55" s="79">
        <f t="shared" ref="AR55" si="245">SUM(AR47:AR54)</f>
        <v>0</v>
      </c>
      <c r="AS55" s="78">
        <f t="shared" ref="AS55" si="246">SUM(AS47:AS54)</f>
        <v>0</v>
      </c>
      <c r="AT55" s="74">
        <f t="shared" ref="AT55" si="247">SUM(AT47:AT54)</f>
        <v>10204.5</v>
      </c>
      <c r="AU55" s="251">
        <f t="shared" ref="AU55" si="248">SUM(AU47:AU54)</f>
        <v>10204.5</v>
      </c>
      <c r="AV55" s="78">
        <f t="shared" ref="AV55" si="249">SUM(AV47:AV54)</f>
        <v>1.6894628099173552</v>
      </c>
      <c r="AW55" s="73">
        <f t="shared" ref="AW55" si="250">SUM(AW47:AW54)</f>
        <v>10204.5</v>
      </c>
      <c r="AX55" s="79">
        <f t="shared" ref="AX55" si="251">SUM(AX47:AX54)</f>
        <v>10204.5</v>
      </c>
      <c r="AY55" s="80">
        <f t="shared" ref="AY55" si="252">SUM(AY47:AY54)</f>
        <v>1.6894628099173552</v>
      </c>
      <c r="AZ55" s="74">
        <f t="shared" ref="AZ55" si="253">SUM(AZ47:AZ54)</f>
        <v>5530.5</v>
      </c>
      <c r="BA55" s="251">
        <f t="shared" ref="BA55" si="254">SUM(BA47:BA54)</f>
        <v>5530.5</v>
      </c>
      <c r="BB55" s="78">
        <f t="shared" ref="BB55" si="255">SUM(BB47:BB54)</f>
        <v>0.86924242424242437</v>
      </c>
      <c r="BC55" s="74">
        <f t="shared" ref="BC55" si="256">SUM(BC47:BC54)</f>
        <v>16186.5</v>
      </c>
      <c r="BD55" s="251">
        <f t="shared" ref="BD55" si="257">SUM(BD47:BD54)</f>
        <v>16186.5</v>
      </c>
      <c r="BE55" s="78">
        <f t="shared" ref="BE55" si="258">SUM(BE47:BE54)</f>
        <v>2.7214853328489692</v>
      </c>
      <c r="BF55" s="74">
        <f t="shared" ref="BF55" si="259">SUM(BF47:BF54)</f>
        <v>36964.5</v>
      </c>
      <c r="BG55" s="251">
        <f t="shared" ref="BG55" si="260">SUM(BG47:BG54)</f>
        <v>36964.5</v>
      </c>
      <c r="BH55" s="78">
        <f t="shared" ref="BH55" si="261">SUM(BH47:BH54)</f>
        <v>4.6189678503314866</v>
      </c>
      <c r="BI55" s="74">
        <f t="shared" ref="BI55" si="262">SUM(BI47:BI54)</f>
        <v>9255</v>
      </c>
      <c r="BJ55" s="251">
        <f t="shared" ref="BJ55" si="263">SUM(BJ47:BJ54)</f>
        <v>9255</v>
      </c>
      <c r="BK55" s="78">
        <f t="shared" ref="BK55" si="264">SUM(BK47:BK54)</f>
        <v>1.182099516644971</v>
      </c>
      <c r="BL55" s="74">
        <f t="shared" ref="BL55" si="265">SUM(BL47:BL54)</f>
        <v>17859</v>
      </c>
      <c r="BM55" s="251">
        <f t="shared" ref="BM55" si="266">SUM(BM47:BM54)</f>
        <v>17859</v>
      </c>
      <c r="BN55" s="78">
        <f t="shared" ref="BN55" si="267">SUM(BN47:BN54)</f>
        <v>2.8862600026236387</v>
      </c>
      <c r="BO55" s="74">
        <f t="shared" ref="BO55" si="268">SUM(BO47:BO54)</f>
        <v>11457</v>
      </c>
      <c r="BP55" s="251">
        <f t="shared" ref="BP55" si="269">SUM(BP47:BP54)</f>
        <v>11457</v>
      </c>
      <c r="BQ55" s="78">
        <f t="shared" ref="BQ55" si="270">SUM(BQ47:BQ54)</f>
        <v>2.3329266692903055</v>
      </c>
      <c r="BR55" s="74">
        <f t="shared" ref="BR55" si="271">SUM(BR47:BR54)</f>
        <v>19785</v>
      </c>
      <c r="BS55" s="251">
        <f t="shared" ref="BS55" si="272">SUM(BS47:BS54)</f>
        <v>19785</v>
      </c>
      <c r="BT55" s="78">
        <f t="shared" ref="BT55" si="273">SUM(BT47:BT54)</f>
        <v>3.5782683982683983</v>
      </c>
      <c r="BU55" s="74">
        <f t="shared" ref="BU55" si="274">SUM(BU47:BU54)</f>
        <v>91206</v>
      </c>
      <c r="BV55" s="251">
        <f>SUM(BV47:BV54)</f>
        <v>91206</v>
      </c>
      <c r="BW55" s="78">
        <f t="shared" ref="BW55" si="275">SUM(BW47:BW54)</f>
        <v>13.461033830367164</v>
      </c>
      <c r="BX55" s="74">
        <f t="shared" ref="BX55" si="276">SUM(BX47:BX54)</f>
        <v>29028</v>
      </c>
      <c r="BY55" s="251">
        <f t="shared" ref="BY55" si="277">SUM(BY47:BY54)</f>
        <v>29028</v>
      </c>
      <c r="BZ55" s="78">
        <f t="shared" ref="BZ55" si="278">SUM(BZ47:BZ54)</f>
        <v>4.7728714114168662</v>
      </c>
      <c r="CA55" s="74">
        <f t="shared" ref="CA55" si="279">SUM(CA47:CA54)</f>
        <v>27372</v>
      </c>
      <c r="CB55" s="251">
        <f t="shared" ref="CB55" si="280">SUM(CB47:CB54)</f>
        <v>27372</v>
      </c>
      <c r="CC55" s="78">
        <f t="shared" ref="CC55" si="281">SUM(CC47:CC54)</f>
        <v>4.6313614062704982</v>
      </c>
      <c r="CD55" s="74">
        <f t="shared" ref="CD55" si="282">SUM(CD47:CD54)</f>
        <v>26886</v>
      </c>
      <c r="CE55" s="251">
        <f t="shared" ref="CE55" si="283">SUM(CE47:CE54)</f>
        <v>26886</v>
      </c>
      <c r="CF55" s="78">
        <f t="shared" ref="CF55" si="284">SUM(CF47:CF54)</f>
        <v>4.516603436967074</v>
      </c>
      <c r="CG55" s="74">
        <f t="shared" ref="CG55" si="285">SUM(CG47:CG54)</f>
        <v>28944</v>
      </c>
      <c r="CH55" s="251">
        <f t="shared" ref="CH55" si="286">SUM(CH47:CH54)</f>
        <v>28944</v>
      </c>
      <c r="CI55" s="78">
        <f t="shared" ref="CI55" si="287">SUM(CI47:CI54)</f>
        <v>5.002553850190214</v>
      </c>
      <c r="CJ55" s="74">
        <f t="shared" ref="CJ55" si="288">SUM(CJ47:CJ54)</f>
        <v>34956</v>
      </c>
      <c r="CK55" s="251">
        <f t="shared" ref="CK55" si="289">SUM(CK47:CK54)</f>
        <v>34956</v>
      </c>
      <c r="CL55" s="78">
        <f t="shared" ref="CL55" si="290">SUM(CL47:CL54)</f>
        <v>7.6079781329781326</v>
      </c>
      <c r="CM55" s="74">
        <f t="shared" ref="CM55" si="291">SUM(CM47:CM54)</f>
        <v>32382</v>
      </c>
      <c r="CN55" s="251">
        <f t="shared" ref="CN55" si="292">SUM(CN47:CN54)</f>
        <v>32382</v>
      </c>
      <c r="CO55" s="78">
        <f t="shared" ref="CO55" si="293">SUM(CO47:CO54)</f>
        <v>4.9844428648274803</v>
      </c>
      <c r="CP55" s="74">
        <f t="shared" ref="CP55" si="294">SUM(CP47:CP54)</f>
        <v>31632</v>
      </c>
      <c r="CQ55" s="251">
        <f t="shared" ref="CQ55" si="295">SUM(CQ47:CQ54)</f>
        <v>31632</v>
      </c>
      <c r="CR55" s="78">
        <f t="shared" ref="CR55" si="296">SUM(CR47:CR54)</f>
        <v>4.9351332001331993</v>
      </c>
      <c r="CS55" s="74">
        <f t="shared" ref="CS55" si="297">SUM(CS47:CS54)</f>
        <v>14062.5</v>
      </c>
      <c r="CT55" s="251">
        <f t="shared" ref="CT55" si="298">SUM(CT47:CT54)</f>
        <v>14062.5</v>
      </c>
      <c r="CU55" s="78">
        <f t="shared" ref="CU55" si="299">SUM(CU47:CU54)</f>
        <v>1.4247435897435898</v>
      </c>
      <c r="CV55" s="74">
        <f t="shared" ref="CV55" si="300">SUM(CV47:CV54)</f>
        <v>18070.5</v>
      </c>
      <c r="CW55" s="251">
        <f t="shared" ref="CW55" si="301">SUM(CW47:CW54)</f>
        <v>18070.5</v>
      </c>
      <c r="CX55" s="78">
        <f t="shared" ref="CX55" si="302">SUM(CX47:CX54)</f>
        <v>2.0217676767676767</v>
      </c>
      <c r="CY55" s="74">
        <f t="shared" ref="CY55" si="303">SUM(CY47:CY54)</f>
        <v>18070.5</v>
      </c>
      <c r="CZ55" s="251">
        <f t="shared" ref="CZ55" si="304">SUM(CZ47:CZ54)</f>
        <v>18070.5</v>
      </c>
      <c r="DA55" s="78">
        <f>SUM(DA47:DA54)</f>
        <v>2.0217676767676767</v>
      </c>
      <c r="DB55" s="74">
        <f t="shared" ref="DB55" si="305">SUM(DB47:DB54)</f>
        <v>18070.5</v>
      </c>
      <c r="DC55" s="251">
        <f t="shared" ref="DC55" si="306">SUM(DC47:DC54)</f>
        <v>18070.5</v>
      </c>
      <c r="DD55" s="78">
        <f t="shared" ref="DD55" si="307">SUM(DD47:DD54)</f>
        <v>2.4710493827160493</v>
      </c>
      <c r="DE55" s="74">
        <f t="shared" ref="DE55" si="308">SUM(DE47:DE54)</f>
        <v>18070.5</v>
      </c>
      <c r="DF55" s="251">
        <f t="shared" ref="DF55" si="309">SUM(DF47:DF54)</f>
        <v>18070.5</v>
      </c>
      <c r="DG55" s="78">
        <f t="shared" ref="DG55" si="310">SUM(DG47:DG54)</f>
        <v>2.0217676767676767</v>
      </c>
    </row>
    <row r="56" spans="1:111" s="81" customFormat="1" ht="20.149999999999999" customHeight="1" x14ac:dyDescent="0.35">
      <c r="A56" s="82"/>
      <c r="B56" s="83"/>
      <c r="C56" s="83"/>
      <c r="D56" s="83"/>
      <c r="E56" s="83"/>
      <c r="F56" s="83"/>
      <c r="G56" s="83"/>
      <c r="H56" s="83"/>
      <c r="I56" s="84"/>
      <c r="J56" s="80"/>
      <c r="K56" s="85"/>
      <c r="L56" s="78">
        <f>$D$29-L55</f>
        <v>6</v>
      </c>
      <c r="M56" s="86"/>
      <c r="N56" s="87"/>
      <c r="O56" s="88">
        <f>$D$29-O55</f>
        <v>6</v>
      </c>
      <c r="P56" s="80"/>
      <c r="Q56" s="85"/>
      <c r="R56" s="78">
        <f>$D$29-R55</f>
        <v>6</v>
      </c>
      <c r="S56" s="86"/>
      <c r="T56" s="87"/>
      <c r="U56" s="88">
        <f>$D$29-U55</f>
        <v>4.9942540792540795</v>
      </c>
      <c r="V56" s="71"/>
      <c r="W56" s="71"/>
      <c r="X56" s="89">
        <f>$D$27-X55</f>
        <v>2.1385275835275834</v>
      </c>
      <c r="Y56" s="86"/>
      <c r="Z56" s="255"/>
      <c r="AA56" s="88">
        <f>$D$27-AA55</f>
        <v>1.2878282828282828</v>
      </c>
      <c r="AB56" s="91"/>
      <c r="AC56" s="252"/>
      <c r="AD56" s="89">
        <f>$D$29-AD55</f>
        <v>2.6493042311224135</v>
      </c>
      <c r="AE56" s="91"/>
      <c r="AF56" s="252"/>
      <c r="AG56" s="89">
        <f>$D$29-AG55</f>
        <v>3.2243098315825587</v>
      </c>
      <c r="AH56" s="91"/>
      <c r="AI56" s="252"/>
      <c r="AJ56" s="89">
        <f>$D$29-AJ55</f>
        <v>2.185255350709896</v>
      </c>
      <c r="AK56" s="91"/>
      <c r="AL56" s="252"/>
      <c r="AM56" s="89">
        <f>$D$29-AM55</f>
        <v>5.2184149184149184</v>
      </c>
      <c r="AN56" s="91"/>
      <c r="AO56" s="252"/>
      <c r="AP56" s="89">
        <f>$D$29-AP55</f>
        <v>5.5636363636363635</v>
      </c>
      <c r="AQ56" s="91"/>
      <c r="AR56" s="92"/>
      <c r="AS56" s="89">
        <f>$D$29-AS55</f>
        <v>6</v>
      </c>
      <c r="AT56" s="91"/>
      <c r="AU56" s="252"/>
      <c r="AV56" s="89">
        <f>$D$29-AV55</f>
        <v>4.3105371900826448</v>
      </c>
      <c r="AW56" s="86"/>
      <c r="AX56" s="90"/>
      <c r="AY56" s="88">
        <f>$D$29-AY55</f>
        <v>4.3105371900826448</v>
      </c>
      <c r="AZ56" s="91"/>
      <c r="BA56" s="252"/>
      <c r="BB56" s="89">
        <f>$D$29-BB55</f>
        <v>5.1307575757575759</v>
      </c>
      <c r="BC56" s="91"/>
      <c r="BD56" s="252"/>
      <c r="BE56" s="89">
        <f>$D$29-BE55</f>
        <v>3.2785146671510308</v>
      </c>
      <c r="BF56" s="91"/>
      <c r="BG56" s="252"/>
      <c r="BH56" s="89">
        <f>$D$29-BH55</f>
        <v>1.3810321496685134</v>
      </c>
      <c r="BI56" s="91"/>
      <c r="BJ56" s="252"/>
      <c r="BK56" s="89">
        <f>$D$29-BK55</f>
        <v>4.8179004833550287</v>
      </c>
      <c r="BL56" s="91"/>
      <c r="BM56" s="252"/>
      <c r="BN56" s="89">
        <f>$D$29-BN55</f>
        <v>3.1137399973763613</v>
      </c>
      <c r="BO56" s="91"/>
      <c r="BP56" s="252"/>
      <c r="BQ56" s="89">
        <f>$D$29-BQ55</f>
        <v>3.6670733307096945</v>
      </c>
      <c r="BR56" s="91"/>
      <c r="BS56" s="252"/>
      <c r="BT56" s="89">
        <f>$D$29-BT55</f>
        <v>2.4217316017316017</v>
      </c>
      <c r="BU56" s="91"/>
      <c r="BV56" s="252"/>
      <c r="BW56" s="89">
        <f>$D$29-BW55</f>
        <v>-7.4610338303671639</v>
      </c>
      <c r="BX56" s="91"/>
      <c r="BY56" s="252"/>
      <c r="BZ56" s="89">
        <f>$D$29-BZ55</f>
        <v>1.2271285885831338</v>
      </c>
      <c r="CA56" s="91"/>
      <c r="CB56" s="92"/>
      <c r="CC56" s="89">
        <f>$D$29-CC55</f>
        <v>1.3686385937295018</v>
      </c>
      <c r="CD56" s="91"/>
      <c r="CE56" s="92"/>
      <c r="CF56" s="89">
        <f>$D$29-CF55</f>
        <v>1.483396563032926</v>
      </c>
      <c r="CG56" s="91"/>
      <c r="CH56" s="252"/>
      <c r="CI56" s="89">
        <f>$D$29-CI55</f>
        <v>0.99744614980978596</v>
      </c>
      <c r="CJ56" s="91"/>
      <c r="CK56" s="252"/>
      <c r="CL56" s="89">
        <f>$D$29-CL55</f>
        <v>-1.6079781329781326</v>
      </c>
      <c r="CM56" s="91"/>
      <c r="CN56" s="252"/>
      <c r="CO56" s="89">
        <f>$D$29-CO55</f>
        <v>1.0155571351725197</v>
      </c>
      <c r="CP56" s="91"/>
      <c r="CQ56" s="252"/>
      <c r="CR56" s="89">
        <f>$D$29-CR55</f>
        <v>1.0648667998668007</v>
      </c>
      <c r="CS56" s="91"/>
      <c r="CT56" s="252"/>
      <c r="CU56" s="89">
        <f>$D$29-CU55</f>
        <v>4.5752564102564097</v>
      </c>
      <c r="CV56" s="91"/>
      <c r="CW56" s="252"/>
      <c r="CX56" s="89">
        <f>$D$29-CX55</f>
        <v>3.9782323232323233</v>
      </c>
      <c r="CY56" s="91"/>
      <c r="CZ56" s="252"/>
      <c r="DA56" s="89">
        <f>$D$29-DA55</f>
        <v>3.9782323232323233</v>
      </c>
      <c r="DB56" s="91"/>
      <c r="DC56" s="252"/>
      <c r="DD56" s="89">
        <f>$D$29-DD55</f>
        <v>3.5289506172839507</v>
      </c>
      <c r="DE56" s="91"/>
      <c r="DF56" s="252"/>
      <c r="DG56" s="89">
        <f>$D$29-DG55</f>
        <v>3.9782323232323233</v>
      </c>
    </row>
    <row r="57" spans="1:111" ht="12.5" x14ac:dyDescent="0.35">
      <c r="AB57" s="5"/>
      <c r="AC57" s="5"/>
      <c r="AD57" s="6"/>
      <c r="AE57" s="5"/>
      <c r="AF57" s="5"/>
      <c r="AG57" s="6"/>
      <c r="AH57" s="5"/>
      <c r="AI57" s="5"/>
      <c r="AJ57" s="6"/>
      <c r="AK57" s="5"/>
      <c r="AL57" s="5"/>
      <c r="AM57" s="6"/>
      <c r="AN57" s="5"/>
      <c r="AO57" s="5"/>
      <c r="AP57" s="6"/>
      <c r="AQ57" s="5"/>
      <c r="AR57" s="5"/>
      <c r="AS57" s="6"/>
      <c r="AT57" s="5"/>
      <c r="AU57" s="5"/>
      <c r="AV57" s="6"/>
      <c r="AW57" s="5"/>
      <c r="AX57" s="5"/>
      <c r="AY57" s="6"/>
      <c r="AZ57" s="5"/>
      <c r="BA57" s="5"/>
      <c r="BB57" s="6"/>
      <c r="BC57" s="5"/>
      <c r="BD57" s="5"/>
      <c r="BE57" s="6"/>
      <c r="BF57" s="5"/>
      <c r="BG57" s="5"/>
      <c r="BH57" s="6"/>
      <c r="BI57" s="5"/>
      <c r="BJ57" s="5"/>
      <c r="BK57" s="6"/>
      <c r="BL57" s="5"/>
      <c r="BM57" s="5"/>
      <c r="BN57" s="6"/>
      <c r="BO57" s="5"/>
      <c r="BP57" s="5"/>
      <c r="BQ57" s="6"/>
      <c r="BR57" s="5"/>
      <c r="BS57" s="5"/>
      <c r="BT57" s="6"/>
      <c r="BU57" s="5"/>
      <c r="BV57" s="5"/>
      <c r="BW57" s="6"/>
      <c r="BX57" s="5"/>
      <c r="BY57" s="5"/>
      <c r="BZ57" s="6"/>
      <c r="CA57" s="5"/>
      <c r="CB57" s="5"/>
      <c r="CC57" s="6"/>
      <c r="CD57" s="5"/>
      <c r="CE57" s="5"/>
      <c r="CF57" s="6"/>
      <c r="CG57" s="5"/>
      <c r="CH57" s="5"/>
      <c r="CI57" s="6"/>
      <c r="CJ57" s="5"/>
      <c r="CK57" s="5"/>
      <c r="CL57" s="6"/>
      <c r="CM57" s="5"/>
      <c r="CN57" s="5"/>
      <c r="CO57" s="6"/>
      <c r="CP57" s="5"/>
      <c r="CQ57" s="5"/>
      <c r="CR57" s="6"/>
      <c r="CS57" s="5"/>
      <c r="CT57" s="5"/>
      <c r="CU57" s="6"/>
      <c r="CV57" s="5"/>
      <c r="CW57" s="5"/>
      <c r="CX57" s="6"/>
      <c r="CY57" s="5"/>
      <c r="CZ57" s="5"/>
      <c r="DA57" s="6"/>
      <c r="DB57" s="5"/>
      <c r="DC57" s="5"/>
      <c r="DD57" s="6"/>
      <c r="DE57" s="5"/>
      <c r="DF57" s="5"/>
      <c r="DG57" s="6"/>
    </row>
    <row r="58" spans="1:111" ht="20.149999999999999" customHeight="1" x14ac:dyDescent="0.35">
      <c r="J58" s="1209" t="str">
        <f>+J41</f>
        <v>WEEK  PRODUKSI  35</v>
      </c>
      <c r="K58" s="1210"/>
      <c r="L58" s="1211"/>
      <c r="M58" s="1209" t="str">
        <f>+M41</f>
        <v>WEEK  PRODUKSI  36</v>
      </c>
      <c r="N58" s="1210"/>
      <c r="O58" s="1210"/>
      <c r="P58" s="1209" t="str">
        <f>+P41</f>
        <v>WEEK  PRODUKSI  37</v>
      </c>
      <c r="Q58" s="1210"/>
      <c r="R58" s="1211"/>
      <c r="S58" s="1209" t="str">
        <f>+S41</f>
        <v>WEEK  PRODUKSI  38</v>
      </c>
      <c r="T58" s="1210"/>
      <c r="U58" s="1210"/>
      <c r="V58" s="1226" t="str">
        <f>+V41</f>
        <v>TOTAL WEEK   38</v>
      </c>
      <c r="W58" s="1226"/>
      <c r="X58" s="1227"/>
      <c r="Y58" s="1209" t="str">
        <f>+Y41</f>
        <v>WEEK  PRODUKSI  39</v>
      </c>
      <c r="Z58" s="1210"/>
      <c r="AA58" s="1211"/>
      <c r="AB58" s="1209" t="str">
        <f t="shared" ref="AB58" si="311">+AB41</f>
        <v>WEEK  PRODUKSI  40</v>
      </c>
      <c r="AC58" s="1210"/>
      <c r="AD58" s="1211"/>
      <c r="AE58" s="1209" t="str">
        <f t="shared" ref="AE58" si="312">+AE41</f>
        <v>WEEK  PRODUKSI  41</v>
      </c>
      <c r="AF58" s="1210"/>
      <c r="AG58" s="1211"/>
      <c r="AH58" s="1209" t="str">
        <f t="shared" ref="AH58" si="313">+AH41</f>
        <v>WEEK  PRODUKSI  42</v>
      </c>
      <c r="AI58" s="1210"/>
      <c r="AJ58" s="1211"/>
      <c r="AK58" s="1209" t="str">
        <f t="shared" ref="AK58" si="314">+AK41</f>
        <v>WEEK  PRODUKSI  43</v>
      </c>
      <c r="AL58" s="1210"/>
      <c r="AM58" s="1211"/>
      <c r="AN58" s="1209" t="str">
        <f t="shared" ref="AN58" si="315">+AN41</f>
        <v>WEEK  PRODUKSI  44</v>
      </c>
      <c r="AO58" s="1210"/>
      <c r="AP58" s="1211"/>
      <c r="AQ58" s="1209" t="str">
        <f t="shared" ref="AQ58" si="316">+AQ41</f>
        <v>WEEK  PRODUKSI  45</v>
      </c>
      <c r="AR58" s="1210"/>
      <c r="AS58" s="1211"/>
      <c r="AT58" s="1209" t="str">
        <f t="shared" ref="AT58" si="317">+AT41</f>
        <v>WEEK  PRODUKSI  + ORI  45</v>
      </c>
      <c r="AU58" s="1210"/>
      <c r="AV58" s="1211"/>
      <c r="AW58" s="1209" t="str">
        <f t="shared" ref="AW58" si="318">+AW41</f>
        <v>WEEK ORI  45</v>
      </c>
      <c r="AX58" s="1210"/>
      <c r="AY58" s="1211"/>
      <c r="AZ58" s="1209" t="str">
        <f t="shared" ref="AZ58" si="319">+AZ41</f>
        <v>WEEK ORI  46</v>
      </c>
      <c r="BA58" s="1210"/>
      <c r="BB58" s="1211"/>
      <c r="BC58" s="1209" t="str">
        <f t="shared" ref="BC58" si="320">+BC41</f>
        <v>WEEK ORI  47</v>
      </c>
      <c r="BD58" s="1210"/>
      <c r="BE58" s="1211"/>
      <c r="BF58" s="1209" t="str">
        <f t="shared" ref="BF58" si="321">+BF41</f>
        <v>WEEK ORI  48</v>
      </c>
      <c r="BG58" s="1210"/>
      <c r="BH58" s="1211"/>
      <c r="BI58" s="1209" t="str">
        <f t="shared" ref="BI58" si="322">+BI41</f>
        <v>WEEK ORI  49</v>
      </c>
      <c r="BJ58" s="1210"/>
      <c r="BK58" s="1211"/>
      <c r="BL58" s="1209" t="str">
        <f t="shared" ref="BL58" si="323">+BL41</f>
        <v>WEEK ORI  50</v>
      </c>
      <c r="BM58" s="1210"/>
      <c r="BN58" s="1211"/>
      <c r="BO58" s="1209" t="str">
        <f t="shared" ref="BO58" si="324">+BO41</f>
        <v>WEEK ORI  51</v>
      </c>
      <c r="BP58" s="1210"/>
      <c r="BQ58" s="1211"/>
      <c r="BR58" s="1209" t="str">
        <f t="shared" ref="BR58" si="325">+BR41</f>
        <v>WEEK ORI  52</v>
      </c>
      <c r="BS58" s="1210"/>
      <c r="BT58" s="1211"/>
      <c r="BU58" s="1209" t="str">
        <f t="shared" ref="BU58" si="326">+BU41</f>
        <v>WEEK ORI  1</v>
      </c>
      <c r="BV58" s="1210"/>
      <c r="BW58" s="1211"/>
      <c r="BX58" s="1209" t="str">
        <f t="shared" ref="BX58" si="327">+BX41</f>
        <v>WEEK ORI  2</v>
      </c>
      <c r="BY58" s="1210"/>
      <c r="BZ58" s="1211"/>
      <c r="CA58" s="1209" t="str">
        <f t="shared" ref="CA58" si="328">+CA41</f>
        <v>WEEK ORI  3</v>
      </c>
      <c r="CB58" s="1210"/>
      <c r="CC58" s="1211"/>
      <c r="CD58" s="1209" t="str">
        <f t="shared" ref="CD58" si="329">+CD41</f>
        <v>WEEK ORI  4</v>
      </c>
      <c r="CE58" s="1210"/>
      <c r="CF58" s="1211"/>
      <c r="CG58" s="1209" t="str">
        <f t="shared" ref="CG58" si="330">+CG41</f>
        <v>WEEK ORI  5</v>
      </c>
      <c r="CH58" s="1210"/>
      <c r="CI58" s="1211"/>
      <c r="CJ58" s="1209" t="str">
        <f t="shared" ref="CJ58" si="331">+CJ41</f>
        <v>WEEK ORI  6</v>
      </c>
      <c r="CK58" s="1210"/>
      <c r="CL58" s="1211"/>
      <c r="CM58" s="1209" t="str">
        <f t="shared" ref="CM58" si="332">+CM41</f>
        <v>WEEK ORI  7</v>
      </c>
      <c r="CN58" s="1210"/>
      <c r="CO58" s="1211"/>
      <c r="CP58" s="1209" t="str">
        <f t="shared" ref="CP58" si="333">+CP41</f>
        <v>WEEK ORI  8</v>
      </c>
      <c r="CQ58" s="1210"/>
      <c r="CR58" s="1211"/>
      <c r="CS58" s="1209" t="str">
        <f t="shared" ref="CS58" si="334">+CS41</f>
        <v>WEEK ORI  9</v>
      </c>
      <c r="CT58" s="1210"/>
      <c r="CU58" s="1211"/>
      <c r="CV58" s="1209" t="str">
        <f t="shared" ref="CV58" si="335">+CV41</f>
        <v>WEEK ORI  10</v>
      </c>
      <c r="CW58" s="1210"/>
      <c r="CX58" s="1211"/>
      <c r="CY58" s="1209" t="str">
        <f t="shared" ref="CY58" si="336">+CY41</f>
        <v>WEEK ORI  12</v>
      </c>
      <c r="CZ58" s="1210"/>
      <c r="DA58" s="1211"/>
      <c r="DB58" s="1209" t="str">
        <f t="shared" ref="DB58" si="337">+DB41</f>
        <v>WEEK ORI  13</v>
      </c>
      <c r="DC58" s="1210"/>
      <c r="DD58" s="1211"/>
      <c r="DE58" s="1209" t="str">
        <f t="shared" ref="DE58" si="338">+DE41</f>
        <v>WEEK ORI  14</v>
      </c>
      <c r="DF58" s="1210"/>
      <c r="DG58" s="1211"/>
    </row>
    <row r="59" spans="1:111" ht="20.149999999999999" customHeight="1" x14ac:dyDescent="0.35">
      <c r="B59" s="1254" t="s">
        <v>168</v>
      </c>
      <c r="C59" s="1255"/>
      <c r="D59" s="93">
        <v>4</v>
      </c>
      <c r="E59" s="7"/>
      <c r="F59" s="7"/>
      <c r="G59" s="1198" t="s">
        <v>64</v>
      </c>
      <c r="H59" s="1199"/>
      <c r="I59" s="1200"/>
      <c r="J59" s="1204">
        <f>K55</f>
        <v>0</v>
      </c>
      <c r="K59" s="1205"/>
      <c r="L59" s="1206"/>
      <c r="M59" s="1204">
        <f>N55</f>
        <v>869.5</v>
      </c>
      <c r="N59" s="1205"/>
      <c r="O59" s="1206"/>
      <c r="P59" s="1204">
        <f>Q55</f>
        <v>7092.5</v>
      </c>
      <c r="Q59" s="1205"/>
      <c r="R59" s="1206"/>
      <c r="S59" s="1204">
        <f>T55</f>
        <v>10657.5</v>
      </c>
      <c r="T59" s="1205"/>
      <c r="U59" s="1206"/>
      <c r="V59" s="1186">
        <f>+W55</f>
        <v>18619.5</v>
      </c>
      <c r="W59" s="1187"/>
      <c r="X59" s="1188"/>
      <c r="Y59" s="1186">
        <f t="shared" ref="Y59" si="339">+Z55</f>
        <v>26924.5</v>
      </c>
      <c r="Z59" s="1187"/>
      <c r="AA59" s="1188"/>
      <c r="AB59" s="1186">
        <f t="shared" ref="AB59" si="340">+AC55</f>
        <v>30432</v>
      </c>
      <c r="AC59" s="1187"/>
      <c r="AD59" s="1188"/>
      <c r="AE59" s="1186">
        <f t="shared" ref="AE59" si="341">+AF55</f>
        <v>21996</v>
      </c>
      <c r="AF59" s="1187"/>
      <c r="AG59" s="1188"/>
      <c r="AH59" s="1186">
        <f t="shared" ref="AH59" si="342">+AI55</f>
        <v>26742</v>
      </c>
      <c r="AI59" s="1187"/>
      <c r="AJ59" s="1188"/>
      <c r="AK59" s="1186">
        <f t="shared" ref="AK59" si="343">+AL55</f>
        <v>8016</v>
      </c>
      <c r="AL59" s="1187"/>
      <c r="AM59" s="1188"/>
      <c r="AN59" s="1186">
        <f t="shared" ref="AN59" si="344">+AO55</f>
        <v>4320</v>
      </c>
      <c r="AO59" s="1187"/>
      <c r="AP59" s="1188"/>
      <c r="AQ59" s="1186">
        <f t="shared" ref="AQ59" si="345">+AR55</f>
        <v>0</v>
      </c>
      <c r="AR59" s="1187"/>
      <c r="AS59" s="1188"/>
      <c r="AT59" s="1186">
        <f t="shared" ref="AT59" si="346">+AU55</f>
        <v>10204.5</v>
      </c>
      <c r="AU59" s="1187"/>
      <c r="AV59" s="1188"/>
      <c r="AW59" s="1186">
        <f t="shared" ref="AW59" si="347">+AX55</f>
        <v>10204.5</v>
      </c>
      <c r="AX59" s="1187"/>
      <c r="AY59" s="1188"/>
      <c r="AZ59" s="1186">
        <f t="shared" ref="AZ59" si="348">+BA55</f>
        <v>5530.5</v>
      </c>
      <c r="BA59" s="1187"/>
      <c r="BB59" s="1188"/>
      <c r="BC59" s="1186">
        <f t="shared" ref="BC59" si="349">+BD55</f>
        <v>16186.5</v>
      </c>
      <c r="BD59" s="1187"/>
      <c r="BE59" s="1188"/>
      <c r="BF59" s="1186">
        <f t="shared" ref="BF59" si="350">+BG55</f>
        <v>36964.5</v>
      </c>
      <c r="BG59" s="1187"/>
      <c r="BH59" s="1188"/>
      <c r="BI59" s="1186">
        <f t="shared" ref="BI59" si="351">+BJ55</f>
        <v>9255</v>
      </c>
      <c r="BJ59" s="1187"/>
      <c r="BK59" s="1188"/>
      <c r="BL59" s="1186">
        <f t="shared" ref="BL59" si="352">+BM55</f>
        <v>17859</v>
      </c>
      <c r="BM59" s="1187"/>
      <c r="BN59" s="1188"/>
      <c r="BO59" s="1186">
        <f t="shared" ref="BO59" si="353">+BP55</f>
        <v>11457</v>
      </c>
      <c r="BP59" s="1187"/>
      <c r="BQ59" s="1188"/>
      <c r="BR59" s="1186">
        <f t="shared" ref="BR59" si="354">+BS55</f>
        <v>19785</v>
      </c>
      <c r="BS59" s="1187"/>
      <c r="BT59" s="1188"/>
      <c r="BU59" s="1186">
        <f t="shared" ref="BU59" si="355">+BV55</f>
        <v>91206</v>
      </c>
      <c r="BV59" s="1187"/>
      <c r="BW59" s="1188"/>
      <c r="BX59" s="1186">
        <f t="shared" ref="BX59" si="356">+BY55</f>
        <v>29028</v>
      </c>
      <c r="BY59" s="1187"/>
      <c r="BZ59" s="1188"/>
      <c r="CA59" s="1186">
        <f t="shared" ref="CA59" si="357">+CB55</f>
        <v>27372</v>
      </c>
      <c r="CB59" s="1187"/>
      <c r="CC59" s="1188"/>
      <c r="CD59" s="1186">
        <f t="shared" ref="CD59" si="358">+CE55</f>
        <v>26886</v>
      </c>
      <c r="CE59" s="1187"/>
      <c r="CF59" s="1188"/>
      <c r="CG59" s="1186">
        <f t="shared" ref="CG59" si="359">+CH55</f>
        <v>28944</v>
      </c>
      <c r="CH59" s="1187"/>
      <c r="CI59" s="1188"/>
      <c r="CJ59" s="1186">
        <f t="shared" ref="CJ59" si="360">+CK55</f>
        <v>34956</v>
      </c>
      <c r="CK59" s="1187"/>
      <c r="CL59" s="1188"/>
      <c r="CM59" s="1186">
        <f t="shared" ref="CM59" si="361">+CN55</f>
        <v>32382</v>
      </c>
      <c r="CN59" s="1187"/>
      <c r="CO59" s="1188"/>
      <c r="CP59" s="1186">
        <f t="shared" ref="CP59" si="362">+CQ55</f>
        <v>31632</v>
      </c>
      <c r="CQ59" s="1187"/>
      <c r="CR59" s="1188"/>
      <c r="CS59" s="1186">
        <f t="shared" ref="CS59" si="363">+CT55</f>
        <v>14062.5</v>
      </c>
      <c r="CT59" s="1187"/>
      <c r="CU59" s="1188"/>
      <c r="CV59" s="1186">
        <f t="shared" ref="CV59" si="364">+CW55</f>
        <v>18070.5</v>
      </c>
      <c r="CW59" s="1187"/>
      <c r="CX59" s="1188"/>
      <c r="CY59" s="1186">
        <f t="shared" ref="CY59" si="365">+CZ55</f>
        <v>18070.5</v>
      </c>
      <c r="CZ59" s="1187"/>
      <c r="DA59" s="1188"/>
      <c r="DB59" s="1186">
        <f t="shared" ref="DB59" si="366">+DC55</f>
        <v>18070.5</v>
      </c>
      <c r="DC59" s="1187"/>
      <c r="DD59" s="1188"/>
      <c r="DE59" s="1186">
        <f t="shared" ref="DE59" si="367">+DF55</f>
        <v>18070.5</v>
      </c>
      <c r="DF59" s="1187"/>
      <c r="DG59" s="1188"/>
    </row>
    <row r="60" spans="1:111" customFormat="1" ht="20.149999999999999" customHeight="1" x14ac:dyDescent="0.35">
      <c r="A60" s="4"/>
      <c r="B60" s="1254" t="s">
        <v>169</v>
      </c>
      <c r="C60" s="1255"/>
      <c r="D60" s="93">
        <v>2</v>
      </c>
      <c r="E60" s="7"/>
      <c r="F60" s="7"/>
      <c r="G60" s="1198" t="s">
        <v>80</v>
      </c>
      <c r="H60" s="1199"/>
      <c r="I60" s="1200"/>
      <c r="J60" s="1201">
        <f>L55</f>
        <v>0</v>
      </c>
      <c r="K60" s="1202"/>
      <c r="L60" s="1203"/>
      <c r="M60" s="1201">
        <f>O55</f>
        <v>0</v>
      </c>
      <c r="N60" s="1202"/>
      <c r="O60" s="1203"/>
      <c r="P60" s="1201">
        <f>R55</f>
        <v>0</v>
      </c>
      <c r="Q60" s="1202"/>
      <c r="R60" s="1203"/>
      <c r="S60" s="1201">
        <f>U55</f>
        <v>1.0057459207459207</v>
      </c>
      <c r="T60" s="1202"/>
      <c r="U60" s="1203"/>
      <c r="V60" s="1201">
        <f>X55</f>
        <v>1.8614724164724166</v>
      </c>
      <c r="W60" s="1202"/>
      <c r="X60" s="1203"/>
      <c r="Y60" s="1201">
        <f>AA55</f>
        <v>2.7121717171717172</v>
      </c>
      <c r="Z60" s="1202"/>
      <c r="AA60" s="1203"/>
      <c r="AB60" s="1201">
        <f t="shared" ref="AB60" si="368">AD55</f>
        <v>3.3506957688775865</v>
      </c>
      <c r="AC60" s="1202"/>
      <c r="AD60" s="1203"/>
      <c r="AE60" s="1201">
        <f t="shared" ref="AE60" si="369">AG55</f>
        <v>2.7756901684174413</v>
      </c>
      <c r="AF60" s="1202"/>
      <c r="AG60" s="1203"/>
      <c r="AH60" s="1201">
        <f t="shared" ref="AH60" si="370">AJ55</f>
        <v>3.814744649290104</v>
      </c>
      <c r="AI60" s="1202"/>
      <c r="AJ60" s="1203"/>
      <c r="AK60" s="1201">
        <f t="shared" ref="AK60" si="371">AM55</f>
        <v>0.78158508158508155</v>
      </c>
      <c r="AL60" s="1202"/>
      <c r="AM60" s="1203"/>
      <c r="AN60" s="1201">
        <f t="shared" ref="AN60" si="372">AP55</f>
        <v>0.43636363636363634</v>
      </c>
      <c r="AO60" s="1202"/>
      <c r="AP60" s="1203"/>
      <c r="AQ60" s="1201">
        <f t="shared" ref="AQ60" si="373">AS55</f>
        <v>0</v>
      </c>
      <c r="AR60" s="1202"/>
      <c r="AS60" s="1203"/>
      <c r="AT60" s="1201">
        <f t="shared" ref="AT60" si="374">AV55</f>
        <v>1.6894628099173552</v>
      </c>
      <c r="AU60" s="1202"/>
      <c r="AV60" s="1203"/>
      <c r="AW60" s="1201">
        <f t="shared" ref="AW60" si="375">AY55</f>
        <v>1.6894628099173552</v>
      </c>
      <c r="AX60" s="1202"/>
      <c r="AY60" s="1203"/>
      <c r="AZ60" s="1201">
        <f t="shared" ref="AZ60" si="376">BB55</f>
        <v>0.86924242424242437</v>
      </c>
      <c r="BA60" s="1202"/>
      <c r="BB60" s="1203"/>
      <c r="BC60" s="1201">
        <f t="shared" ref="BC60" si="377">BE55</f>
        <v>2.7214853328489692</v>
      </c>
      <c r="BD60" s="1202"/>
      <c r="BE60" s="1203"/>
      <c r="BF60" s="1201">
        <f t="shared" ref="BF60" si="378">BH55</f>
        <v>4.6189678503314866</v>
      </c>
      <c r="BG60" s="1202"/>
      <c r="BH60" s="1203"/>
      <c r="BI60" s="1201">
        <f t="shared" ref="BI60" si="379">BK55</f>
        <v>1.182099516644971</v>
      </c>
      <c r="BJ60" s="1202"/>
      <c r="BK60" s="1203"/>
      <c r="BL60" s="1201">
        <f t="shared" ref="BL60" si="380">BN55</f>
        <v>2.8862600026236387</v>
      </c>
      <c r="BM60" s="1202"/>
      <c r="BN60" s="1203"/>
      <c r="BO60" s="1201">
        <f t="shared" ref="BO60" si="381">BQ55</f>
        <v>2.3329266692903055</v>
      </c>
      <c r="BP60" s="1202"/>
      <c r="BQ60" s="1203"/>
      <c r="BR60" s="1201">
        <f t="shared" ref="BR60" si="382">BT55</f>
        <v>3.5782683982683983</v>
      </c>
      <c r="BS60" s="1202"/>
      <c r="BT60" s="1203"/>
      <c r="BU60" s="1201">
        <f t="shared" ref="BU60" si="383">BW55</f>
        <v>13.461033830367164</v>
      </c>
      <c r="BV60" s="1202"/>
      <c r="BW60" s="1203"/>
      <c r="BX60" s="1201">
        <f t="shared" ref="BX60" si="384">BZ55</f>
        <v>4.7728714114168662</v>
      </c>
      <c r="BY60" s="1202"/>
      <c r="BZ60" s="1203"/>
      <c r="CA60" s="1201">
        <f t="shared" ref="CA60" si="385">CC55</f>
        <v>4.6313614062704982</v>
      </c>
      <c r="CB60" s="1202"/>
      <c r="CC60" s="1203"/>
      <c r="CD60" s="1201">
        <f t="shared" ref="CD60" si="386">CF55</f>
        <v>4.516603436967074</v>
      </c>
      <c r="CE60" s="1202"/>
      <c r="CF60" s="1203"/>
      <c r="CG60" s="1201">
        <f t="shared" ref="CG60" si="387">CI55</f>
        <v>5.002553850190214</v>
      </c>
      <c r="CH60" s="1202"/>
      <c r="CI60" s="1203"/>
      <c r="CJ60" s="1201">
        <f t="shared" ref="CJ60" si="388">CL55</f>
        <v>7.6079781329781326</v>
      </c>
      <c r="CK60" s="1202"/>
      <c r="CL60" s="1203"/>
      <c r="CM60" s="1201">
        <f t="shared" ref="CM60" si="389">CO55</f>
        <v>4.9844428648274803</v>
      </c>
      <c r="CN60" s="1202"/>
      <c r="CO60" s="1203"/>
      <c r="CP60" s="1201">
        <f t="shared" ref="CP60" si="390">CR55</f>
        <v>4.9351332001331993</v>
      </c>
      <c r="CQ60" s="1202"/>
      <c r="CR60" s="1203"/>
      <c r="CS60" s="1201">
        <f t="shared" ref="CS60" si="391">CU55</f>
        <v>1.4247435897435898</v>
      </c>
      <c r="CT60" s="1202"/>
      <c r="CU60" s="1203"/>
      <c r="CV60" s="1201">
        <f t="shared" ref="CV60" si="392">CX55</f>
        <v>2.0217676767676767</v>
      </c>
      <c r="CW60" s="1202"/>
      <c r="CX60" s="1203"/>
      <c r="CY60" s="1201">
        <f t="shared" ref="CY60" si="393">DA55</f>
        <v>2.0217676767676767</v>
      </c>
      <c r="CZ60" s="1202"/>
      <c r="DA60" s="1203"/>
      <c r="DB60" s="1201">
        <f t="shared" ref="DB60" si="394">DD55</f>
        <v>2.4710493827160493</v>
      </c>
      <c r="DC60" s="1202"/>
      <c r="DD60" s="1203"/>
      <c r="DE60" s="1201">
        <f t="shared" ref="DE60" si="395">DG55</f>
        <v>2.0217676767676767</v>
      </c>
      <c r="DF60" s="1202"/>
      <c r="DG60" s="1203"/>
    </row>
    <row r="61" spans="1:111" customFormat="1" ht="20.149999999999999" customHeight="1" x14ac:dyDescent="0.35">
      <c r="B61" s="1254" t="s">
        <v>85</v>
      </c>
      <c r="C61" s="1255"/>
      <c r="D61" s="93">
        <f>SUM(D59:D60)</f>
        <v>6</v>
      </c>
      <c r="E61" s="7"/>
      <c r="F61" s="7"/>
      <c r="G61" s="1198" t="s">
        <v>158</v>
      </c>
      <c r="H61" s="1199"/>
      <c r="I61" s="1200"/>
      <c r="J61" s="1195">
        <f>+$D$29</f>
        <v>6</v>
      </c>
      <c r="K61" s="1196"/>
      <c r="L61" s="1197"/>
      <c r="M61" s="1195">
        <f>+$D$29</f>
        <v>6</v>
      </c>
      <c r="N61" s="1196"/>
      <c r="O61" s="1197"/>
      <c r="P61" s="1195">
        <f>+$D$29</f>
        <v>6</v>
      </c>
      <c r="Q61" s="1196"/>
      <c r="R61" s="1197"/>
      <c r="S61" s="1195">
        <f>+$D$29</f>
        <v>6</v>
      </c>
      <c r="T61" s="1196"/>
      <c r="U61" s="1197"/>
      <c r="V61" s="1195">
        <f>+$D$27</f>
        <v>4</v>
      </c>
      <c r="W61" s="1196"/>
      <c r="X61" s="1197"/>
      <c r="Y61" s="1195">
        <f t="shared" ref="Y61" si="396">+$D$27</f>
        <v>4</v>
      </c>
      <c r="Z61" s="1196"/>
      <c r="AA61" s="1197"/>
      <c r="AB61" s="1195">
        <f>+$D$29</f>
        <v>6</v>
      </c>
      <c r="AC61" s="1196"/>
      <c r="AD61" s="1197"/>
      <c r="AE61" s="1195">
        <f>+$D$29</f>
        <v>6</v>
      </c>
      <c r="AF61" s="1196"/>
      <c r="AG61" s="1197"/>
      <c r="AH61" s="1195">
        <f>+$D$29</f>
        <v>6</v>
      </c>
      <c r="AI61" s="1196"/>
      <c r="AJ61" s="1197"/>
      <c r="AK61" s="1195">
        <f>+$D$29</f>
        <v>6</v>
      </c>
      <c r="AL61" s="1196"/>
      <c r="AM61" s="1197"/>
      <c r="AN61" s="1195">
        <f>+$D$29</f>
        <v>6</v>
      </c>
      <c r="AO61" s="1196"/>
      <c r="AP61" s="1197"/>
      <c r="AQ61" s="1195">
        <f>+$D$29</f>
        <v>6</v>
      </c>
      <c r="AR61" s="1196"/>
      <c r="AS61" s="1197"/>
      <c r="AT61" s="1195">
        <f>+$D$29</f>
        <v>6</v>
      </c>
      <c r="AU61" s="1196"/>
      <c r="AV61" s="1197"/>
      <c r="AW61" s="1195">
        <f>+$D$29</f>
        <v>6</v>
      </c>
      <c r="AX61" s="1196"/>
      <c r="AY61" s="1197"/>
      <c r="AZ61" s="1195">
        <f>+$D$29</f>
        <v>6</v>
      </c>
      <c r="BA61" s="1196"/>
      <c r="BB61" s="1197"/>
      <c r="BC61" s="1195">
        <f>+$D$29</f>
        <v>6</v>
      </c>
      <c r="BD61" s="1196"/>
      <c r="BE61" s="1197"/>
      <c r="BF61" s="1195">
        <f>+$D$29</f>
        <v>6</v>
      </c>
      <c r="BG61" s="1196"/>
      <c r="BH61" s="1197"/>
      <c r="BI61" s="1195">
        <f>+$D$29</f>
        <v>6</v>
      </c>
      <c r="BJ61" s="1196"/>
      <c r="BK61" s="1197"/>
      <c r="BL61" s="1195">
        <f>+$D$29</f>
        <v>6</v>
      </c>
      <c r="BM61" s="1196"/>
      <c r="BN61" s="1197"/>
      <c r="BO61" s="1195">
        <f>+$D$29</f>
        <v>6</v>
      </c>
      <c r="BP61" s="1196"/>
      <c r="BQ61" s="1197"/>
      <c r="BR61" s="1195">
        <f>+$D$29</f>
        <v>6</v>
      </c>
      <c r="BS61" s="1196"/>
      <c r="BT61" s="1197"/>
      <c r="BU61" s="1195">
        <f>+$D$29</f>
        <v>6</v>
      </c>
      <c r="BV61" s="1196"/>
      <c r="BW61" s="1197"/>
      <c r="BX61" s="1195">
        <f>+$D$29</f>
        <v>6</v>
      </c>
      <c r="BY61" s="1196"/>
      <c r="BZ61" s="1197"/>
      <c r="CA61" s="1195">
        <f>+$D$29</f>
        <v>6</v>
      </c>
      <c r="CB61" s="1196"/>
      <c r="CC61" s="1197"/>
      <c r="CD61" s="1195">
        <f>+$D$29</f>
        <v>6</v>
      </c>
      <c r="CE61" s="1196"/>
      <c r="CF61" s="1197"/>
      <c r="CG61" s="1195">
        <f>+$D$29</f>
        <v>6</v>
      </c>
      <c r="CH61" s="1196"/>
      <c r="CI61" s="1197"/>
      <c r="CJ61" s="1195">
        <f>+$D$29</f>
        <v>6</v>
      </c>
      <c r="CK61" s="1196"/>
      <c r="CL61" s="1197"/>
      <c r="CM61" s="1195">
        <f>+$D$29</f>
        <v>6</v>
      </c>
      <c r="CN61" s="1196"/>
      <c r="CO61" s="1197"/>
      <c r="CP61" s="1195">
        <f>+$D$29</f>
        <v>6</v>
      </c>
      <c r="CQ61" s="1196"/>
      <c r="CR61" s="1197"/>
      <c r="CS61" s="1195">
        <f>+$D$29</f>
        <v>6</v>
      </c>
      <c r="CT61" s="1196"/>
      <c r="CU61" s="1197"/>
      <c r="CV61" s="1195">
        <f>+$D$29</f>
        <v>6</v>
      </c>
      <c r="CW61" s="1196"/>
      <c r="CX61" s="1197"/>
      <c r="CY61" s="1195">
        <f>+$D$29</f>
        <v>6</v>
      </c>
      <c r="CZ61" s="1196"/>
      <c r="DA61" s="1197"/>
      <c r="DB61" s="1195">
        <f>+$D$29</f>
        <v>6</v>
      </c>
      <c r="DC61" s="1196"/>
      <c r="DD61" s="1197"/>
      <c r="DE61" s="1195">
        <f>+$D$29</f>
        <v>6</v>
      </c>
      <c r="DF61" s="1196"/>
      <c r="DG61" s="1197"/>
    </row>
    <row r="62" spans="1:111" customFormat="1" ht="20.149999999999999" customHeight="1" x14ac:dyDescent="0.35">
      <c r="E62" s="94"/>
      <c r="F62" s="94"/>
      <c r="G62" s="1189" t="s">
        <v>67</v>
      </c>
      <c r="H62" s="1190"/>
      <c r="I62" s="1191"/>
      <c r="J62" s="1192">
        <f>J61-J60</f>
        <v>6</v>
      </c>
      <c r="K62" s="1193"/>
      <c r="L62" s="1194"/>
      <c r="M62" s="1192">
        <f>M61-M60</f>
        <v>6</v>
      </c>
      <c r="N62" s="1193"/>
      <c r="O62" s="1194"/>
      <c r="P62" s="1192">
        <f>P61-P60</f>
        <v>6</v>
      </c>
      <c r="Q62" s="1193"/>
      <c r="R62" s="1194"/>
      <c r="S62" s="1192">
        <f>S61-S60</f>
        <v>4.9942540792540795</v>
      </c>
      <c r="T62" s="1193"/>
      <c r="U62" s="1194"/>
      <c r="V62" s="1192">
        <f>V61-V60</f>
        <v>2.1385275835275834</v>
      </c>
      <c r="W62" s="1193"/>
      <c r="X62" s="1194"/>
      <c r="Y62" s="1233">
        <f>Y61-Y60</f>
        <v>1.2878282828282828</v>
      </c>
      <c r="Z62" s="1234"/>
      <c r="AA62" s="1235"/>
      <c r="AB62" s="1233">
        <f t="shared" ref="AB62" si="397">AB61-AB60</f>
        <v>2.6493042311224135</v>
      </c>
      <c r="AC62" s="1234"/>
      <c r="AD62" s="1235"/>
      <c r="AE62" s="1233">
        <f t="shared" ref="AE62" si="398">AE61-AE60</f>
        <v>3.2243098315825587</v>
      </c>
      <c r="AF62" s="1234"/>
      <c r="AG62" s="1235"/>
      <c r="AH62" s="1233">
        <f t="shared" ref="AH62" si="399">AH61-AH60</f>
        <v>2.185255350709896</v>
      </c>
      <c r="AI62" s="1234"/>
      <c r="AJ62" s="1235"/>
      <c r="AK62" s="1233">
        <f t="shared" ref="AK62" si="400">AK61-AK60</f>
        <v>5.2184149184149184</v>
      </c>
      <c r="AL62" s="1234"/>
      <c r="AM62" s="1235"/>
      <c r="AN62" s="1233">
        <f t="shared" ref="AN62" si="401">AN61-AN60</f>
        <v>5.5636363636363635</v>
      </c>
      <c r="AO62" s="1234"/>
      <c r="AP62" s="1235"/>
      <c r="AQ62" s="1233">
        <f t="shared" ref="AQ62" si="402">AQ61-AQ60</f>
        <v>6</v>
      </c>
      <c r="AR62" s="1234"/>
      <c r="AS62" s="1235"/>
      <c r="AT62" s="1233">
        <f t="shared" ref="AT62" si="403">AT61-AT60</f>
        <v>4.3105371900826448</v>
      </c>
      <c r="AU62" s="1234"/>
      <c r="AV62" s="1235"/>
      <c r="AW62" s="1233">
        <f t="shared" ref="AW62" si="404">AW61-AW60</f>
        <v>4.3105371900826448</v>
      </c>
      <c r="AX62" s="1234"/>
      <c r="AY62" s="1235"/>
      <c r="AZ62" s="1233">
        <f t="shared" ref="AZ62" si="405">AZ61-AZ60</f>
        <v>5.1307575757575759</v>
      </c>
      <c r="BA62" s="1234"/>
      <c r="BB62" s="1235"/>
      <c r="BC62" s="1233">
        <f t="shared" ref="BC62" si="406">BC61-BC60</f>
        <v>3.2785146671510308</v>
      </c>
      <c r="BD62" s="1234"/>
      <c r="BE62" s="1235"/>
      <c r="BF62" s="1233">
        <f t="shared" ref="BF62" si="407">BF61-BF60</f>
        <v>1.3810321496685134</v>
      </c>
      <c r="BG62" s="1234"/>
      <c r="BH62" s="1235"/>
      <c r="BI62" s="1233">
        <f t="shared" ref="BI62" si="408">BI61-BI60</f>
        <v>4.8179004833550287</v>
      </c>
      <c r="BJ62" s="1234"/>
      <c r="BK62" s="1235"/>
      <c r="BL62" s="1233">
        <f t="shared" ref="BL62" si="409">BL61-BL60</f>
        <v>3.1137399973763613</v>
      </c>
      <c r="BM62" s="1234"/>
      <c r="BN62" s="1235"/>
      <c r="BO62" s="1233">
        <f t="shared" ref="BO62" si="410">BO61-BO60</f>
        <v>3.6670733307096945</v>
      </c>
      <c r="BP62" s="1234"/>
      <c r="BQ62" s="1235"/>
      <c r="BR62" s="1233">
        <f t="shared" ref="BR62" si="411">BR61-BR60</f>
        <v>2.4217316017316017</v>
      </c>
      <c r="BS62" s="1234"/>
      <c r="BT62" s="1235"/>
      <c r="BU62" s="1233">
        <f t="shared" ref="BU62" si="412">BU61-BU60</f>
        <v>-7.4610338303671639</v>
      </c>
      <c r="BV62" s="1234"/>
      <c r="BW62" s="1235"/>
      <c r="BX62" s="1233">
        <f t="shared" ref="BX62" si="413">BX61-BX60</f>
        <v>1.2271285885831338</v>
      </c>
      <c r="BY62" s="1234"/>
      <c r="BZ62" s="1235"/>
      <c r="CA62" s="1233">
        <f t="shared" ref="CA62" si="414">CA61-CA60</f>
        <v>1.3686385937295018</v>
      </c>
      <c r="CB62" s="1234"/>
      <c r="CC62" s="1235"/>
      <c r="CD62" s="1233">
        <f t="shared" ref="CD62" si="415">CD61-CD60</f>
        <v>1.483396563032926</v>
      </c>
      <c r="CE62" s="1234"/>
      <c r="CF62" s="1235"/>
      <c r="CG62" s="1233">
        <f t="shared" ref="CG62" si="416">CG61-CG60</f>
        <v>0.99744614980978596</v>
      </c>
      <c r="CH62" s="1234"/>
      <c r="CI62" s="1235"/>
      <c r="CJ62" s="1233">
        <f t="shared" ref="CJ62" si="417">CJ61-CJ60</f>
        <v>-1.6079781329781326</v>
      </c>
      <c r="CK62" s="1234"/>
      <c r="CL62" s="1235"/>
      <c r="CM62" s="1233">
        <f t="shared" ref="CM62" si="418">CM61-CM60</f>
        <v>1.0155571351725197</v>
      </c>
      <c r="CN62" s="1234"/>
      <c r="CO62" s="1235"/>
      <c r="CP62" s="1233">
        <f t="shared" ref="CP62" si="419">CP61-CP60</f>
        <v>1.0648667998668007</v>
      </c>
      <c r="CQ62" s="1234"/>
      <c r="CR62" s="1235"/>
      <c r="CS62" s="1233">
        <f t="shared" ref="CS62" si="420">CS61-CS60</f>
        <v>4.5752564102564097</v>
      </c>
      <c r="CT62" s="1234"/>
      <c r="CU62" s="1235"/>
      <c r="CV62" s="1233">
        <f t="shared" ref="CV62" si="421">CV61-CV60</f>
        <v>3.9782323232323233</v>
      </c>
      <c r="CW62" s="1234"/>
      <c r="CX62" s="1235"/>
      <c r="CY62" s="1233">
        <f t="shared" ref="CY62" si="422">CY61-CY60</f>
        <v>3.9782323232323233</v>
      </c>
      <c r="CZ62" s="1234"/>
      <c r="DA62" s="1235"/>
      <c r="DB62" s="1233">
        <f t="shared" ref="DB62" si="423">DB61-DB60</f>
        <v>3.5289506172839507</v>
      </c>
      <c r="DC62" s="1234"/>
      <c r="DD62" s="1235"/>
      <c r="DE62" s="1233">
        <f t="shared" ref="DE62" si="424">DE61-DE60</f>
        <v>3.9782323232323233</v>
      </c>
      <c r="DF62" s="1234"/>
      <c r="DG62" s="1235"/>
    </row>
    <row r="63" spans="1:111" customFormat="1" ht="20.149999999999999" customHeight="1" x14ac:dyDescent="0.35"/>
    <row r="64" spans="1:111" customFormat="1" ht="20.149999999999999" customHeight="1" x14ac:dyDescent="0.35"/>
    <row r="65" customFormat="1" x14ac:dyDescent="0.35"/>
    <row r="66" customFormat="1" x14ac:dyDescent="0.35"/>
    <row r="67" customFormat="1" ht="26.25" customHeigh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ht="20.149999999999999" customHeight="1" x14ac:dyDescent="0.35"/>
    <row r="75" customFormat="1" ht="20.149999999999999" customHeight="1" x14ac:dyDescent="0.35"/>
    <row r="76" customFormat="1" ht="20.149999999999999" customHeight="1" x14ac:dyDescent="0.35"/>
    <row r="77" customFormat="1" ht="20.149999999999999" hidden="1" customHeight="1" outlineLevel="1" x14ac:dyDescent="0.35"/>
    <row r="78" customFormat="1" ht="20.149999999999999" customHeight="1" collapsed="1" x14ac:dyDescent="0.35"/>
    <row r="79" customFormat="1" ht="43.5" customHeight="1" x14ac:dyDescent="0.35"/>
    <row r="80" customFormat="1" ht="6.75" customHeight="1" x14ac:dyDescent="0.35"/>
    <row r="81" customFormat="1" ht="20.149999999999999" customHeight="1" x14ac:dyDescent="0.35"/>
    <row r="82" customFormat="1" ht="20.149999999999999" customHeight="1" x14ac:dyDescent="0.35"/>
    <row r="83" customFormat="1" ht="20.149999999999999" customHeight="1" x14ac:dyDescent="0.35"/>
    <row r="84" customFormat="1" ht="20.149999999999999" customHeight="1" x14ac:dyDescent="0.35"/>
    <row r="85" customFormat="1" ht="20.149999999999999" customHeight="1" x14ac:dyDescent="0.35"/>
    <row r="86" customFormat="1" ht="20.149999999999999" customHeight="1" x14ac:dyDescent="0.35"/>
    <row r="87" customFormat="1" ht="20.149999999999999" customHeight="1" x14ac:dyDescent="0.35"/>
    <row r="88" customFormat="1" ht="20.149999999999999" customHeight="1" x14ac:dyDescent="0.35"/>
    <row r="89" customFormat="1" ht="20.149999999999999" customHeight="1" x14ac:dyDescent="0.35"/>
    <row r="90" customFormat="1" x14ac:dyDescent="0.35"/>
    <row r="91" customFormat="1" ht="20.149999999999999" customHeight="1" x14ac:dyDescent="0.35"/>
    <row r="92" customFormat="1" ht="20.149999999999999" customHeight="1" x14ac:dyDescent="0.35"/>
    <row r="93" customFormat="1" ht="20.149999999999999" customHeight="1" x14ac:dyDescent="0.35"/>
    <row r="94" customFormat="1" ht="20.149999999999999" customHeight="1" x14ac:dyDescent="0.35"/>
    <row r="95" customFormat="1" ht="20.149999999999999" customHeight="1" x14ac:dyDescent="0.35"/>
    <row r="96" customFormat="1" x14ac:dyDescent="0.35"/>
    <row r="97" customFormat="1" x14ac:dyDescent="0.35"/>
  </sheetData>
  <autoFilter ref="A14:AO24" xr:uid="{50C93D38-BBBD-4241-8CC5-58096DC1EA60}"/>
  <mergeCells count="659">
    <mergeCell ref="DE62:DG62"/>
    <mergeCell ref="CJ60:CL60"/>
    <mergeCell ref="CM60:CO60"/>
    <mergeCell ref="CP60:CR60"/>
    <mergeCell ref="CS60:CU60"/>
    <mergeCell ref="CV60:CX60"/>
    <mergeCell ref="CY60:DA60"/>
    <mergeCell ref="DB60:DD60"/>
    <mergeCell ref="DE60:DG60"/>
    <mergeCell ref="CJ61:CL61"/>
    <mergeCell ref="CM61:CO61"/>
    <mergeCell ref="CP61:CR61"/>
    <mergeCell ref="CS61:CU61"/>
    <mergeCell ref="CV61:CX61"/>
    <mergeCell ref="CY61:DA61"/>
    <mergeCell ref="DB61:DD61"/>
    <mergeCell ref="DE61:DG61"/>
    <mergeCell ref="CJ62:CL62"/>
    <mergeCell ref="CM62:CO62"/>
    <mergeCell ref="CP62:CR62"/>
    <mergeCell ref="CS62:CU62"/>
    <mergeCell ref="CV62:CX62"/>
    <mergeCell ref="CY62:DA62"/>
    <mergeCell ref="DB62:DD62"/>
    <mergeCell ref="DE58:DG58"/>
    <mergeCell ref="CJ59:CL59"/>
    <mergeCell ref="CM59:CO59"/>
    <mergeCell ref="CP59:CR59"/>
    <mergeCell ref="CS59:CU59"/>
    <mergeCell ref="CV59:CX59"/>
    <mergeCell ref="CY59:DA59"/>
    <mergeCell ref="DB59:DD59"/>
    <mergeCell ref="DE59:DG59"/>
    <mergeCell ref="CJ58:CL58"/>
    <mergeCell ref="CM58:CO58"/>
    <mergeCell ref="CP58:CR58"/>
    <mergeCell ref="CS58:CU58"/>
    <mergeCell ref="CV58:CX58"/>
    <mergeCell ref="CY58:DA58"/>
    <mergeCell ref="DB58:DD58"/>
    <mergeCell ref="DE43:DF43"/>
    <mergeCell ref="CJ44:CK44"/>
    <mergeCell ref="CM44:CN44"/>
    <mergeCell ref="CP44:CQ44"/>
    <mergeCell ref="CS44:CT44"/>
    <mergeCell ref="CV44:CW44"/>
    <mergeCell ref="CY44:CZ44"/>
    <mergeCell ref="DB44:DC44"/>
    <mergeCell ref="DE44:DF44"/>
    <mergeCell ref="CJ43:CK43"/>
    <mergeCell ref="CM43:CN43"/>
    <mergeCell ref="CP43:CQ43"/>
    <mergeCell ref="CS43:CT43"/>
    <mergeCell ref="CV43:CW43"/>
    <mergeCell ref="CY43:CZ43"/>
    <mergeCell ref="DB43:DC43"/>
    <mergeCell ref="CM41:CO41"/>
    <mergeCell ref="CP41:CR41"/>
    <mergeCell ref="CS41:CU41"/>
    <mergeCell ref="CV41:CX41"/>
    <mergeCell ref="CY41:DA41"/>
    <mergeCell ref="DB41:DD41"/>
    <mergeCell ref="DE41:DG41"/>
    <mergeCell ref="CJ42:CK42"/>
    <mergeCell ref="CM42:CN42"/>
    <mergeCell ref="CP42:CQ42"/>
    <mergeCell ref="CS42:CT42"/>
    <mergeCell ref="CV42:CW42"/>
    <mergeCell ref="CY42:CZ42"/>
    <mergeCell ref="DB42:DC42"/>
    <mergeCell ref="DE42:DF42"/>
    <mergeCell ref="CJ41:CL41"/>
    <mergeCell ref="CY30:DA30"/>
    <mergeCell ref="DB30:DD30"/>
    <mergeCell ref="DE30:DG30"/>
    <mergeCell ref="CJ40:CU40"/>
    <mergeCell ref="CV40:DG40"/>
    <mergeCell ref="CJ30:CL30"/>
    <mergeCell ref="CM30:CO30"/>
    <mergeCell ref="CP30:CR30"/>
    <mergeCell ref="CS30:CU30"/>
    <mergeCell ref="CV30:CX30"/>
    <mergeCell ref="CV27:CX27"/>
    <mergeCell ref="CY27:DA27"/>
    <mergeCell ref="DB27:DD27"/>
    <mergeCell ref="DE27:DG27"/>
    <mergeCell ref="CV28:CX28"/>
    <mergeCell ref="CY28:DA28"/>
    <mergeCell ref="DB28:DD28"/>
    <mergeCell ref="DE28:DG28"/>
    <mergeCell ref="CV29:CX29"/>
    <mergeCell ref="CY29:DA29"/>
    <mergeCell ref="DB29:DD29"/>
    <mergeCell ref="DE29:DG29"/>
    <mergeCell ref="CV8:DG8"/>
    <mergeCell ref="CV9:CX9"/>
    <mergeCell ref="CY9:DA9"/>
    <mergeCell ref="DB9:DD9"/>
    <mergeCell ref="DE9:DG9"/>
    <mergeCell ref="CV10:CW10"/>
    <mergeCell ref="CY10:CZ10"/>
    <mergeCell ref="DB10:DC10"/>
    <mergeCell ref="DE10:DF10"/>
    <mergeCell ref="CV11:CW11"/>
    <mergeCell ref="CY11:CZ11"/>
    <mergeCell ref="DB11:DC11"/>
    <mergeCell ref="DE11:DF11"/>
    <mergeCell ref="CV12:CW12"/>
    <mergeCell ref="CY12:CZ12"/>
    <mergeCell ref="DB12:DC12"/>
    <mergeCell ref="DE12:DF12"/>
    <mergeCell ref="CV26:CX26"/>
    <mergeCell ref="CY26:DA26"/>
    <mergeCell ref="DB26:DD26"/>
    <mergeCell ref="DE26:DG26"/>
    <mergeCell ref="CJ28:CL28"/>
    <mergeCell ref="CM28:CO28"/>
    <mergeCell ref="CP28:CR28"/>
    <mergeCell ref="CS28:CU28"/>
    <mergeCell ref="CJ29:CL29"/>
    <mergeCell ref="CM29:CO29"/>
    <mergeCell ref="CP29:CR29"/>
    <mergeCell ref="CS29:CU29"/>
    <mergeCell ref="CJ26:CL26"/>
    <mergeCell ref="CM26:CO26"/>
    <mergeCell ref="CP26:CR26"/>
    <mergeCell ref="CS26:CU26"/>
    <mergeCell ref="CJ27:CL27"/>
    <mergeCell ref="CM27:CO27"/>
    <mergeCell ref="CP27:CR27"/>
    <mergeCell ref="CS27:CU27"/>
    <mergeCell ref="CJ11:CK11"/>
    <mergeCell ref="CM11:CN11"/>
    <mergeCell ref="CP11:CQ11"/>
    <mergeCell ref="CS11:CT11"/>
    <mergeCell ref="CJ12:CK12"/>
    <mergeCell ref="CM12:CN12"/>
    <mergeCell ref="CP12:CQ12"/>
    <mergeCell ref="CS12:CT12"/>
    <mergeCell ref="CJ8:CU8"/>
    <mergeCell ref="CJ9:CL9"/>
    <mergeCell ref="CM9:CO9"/>
    <mergeCell ref="CP9:CR9"/>
    <mergeCell ref="CS9:CU9"/>
    <mergeCell ref="CJ10:CK10"/>
    <mergeCell ref="CM10:CN10"/>
    <mergeCell ref="CP10:CQ10"/>
    <mergeCell ref="CS10:CT10"/>
    <mergeCell ref="CA61:CC61"/>
    <mergeCell ref="CD61:CF61"/>
    <mergeCell ref="CG61:CI61"/>
    <mergeCell ref="BC62:BE62"/>
    <mergeCell ref="BF62:BH62"/>
    <mergeCell ref="BI62:BK62"/>
    <mergeCell ref="BL62:BN62"/>
    <mergeCell ref="BO62:BQ62"/>
    <mergeCell ref="BR62:BT62"/>
    <mergeCell ref="BU62:BW62"/>
    <mergeCell ref="BX62:BZ62"/>
    <mergeCell ref="CA62:CC62"/>
    <mergeCell ref="CD62:CF62"/>
    <mergeCell ref="CG62:CI62"/>
    <mergeCell ref="BC61:BE61"/>
    <mergeCell ref="BF61:BH61"/>
    <mergeCell ref="BI61:BK61"/>
    <mergeCell ref="BL61:BN61"/>
    <mergeCell ref="BO61:BQ61"/>
    <mergeCell ref="BR61:BT61"/>
    <mergeCell ref="BU61:BW61"/>
    <mergeCell ref="BX61:BZ61"/>
    <mergeCell ref="CD60:CF60"/>
    <mergeCell ref="CG60:CI60"/>
    <mergeCell ref="AW60:AY60"/>
    <mergeCell ref="AZ60:BB60"/>
    <mergeCell ref="AK60:AM60"/>
    <mergeCell ref="AN60:AP60"/>
    <mergeCell ref="AQ60:AS60"/>
    <mergeCell ref="AT60:AV60"/>
    <mergeCell ref="AE60:AG60"/>
    <mergeCell ref="BC60:BE60"/>
    <mergeCell ref="BF60:BH60"/>
    <mergeCell ref="BI60:BK60"/>
    <mergeCell ref="BL60:BN60"/>
    <mergeCell ref="BO60:BQ60"/>
    <mergeCell ref="BR60:BT60"/>
    <mergeCell ref="BU60:BW60"/>
    <mergeCell ref="BX60:BZ60"/>
    <mergeCell ref="CA60:CC60"/>
    <mergeCell ref="AW59:AY59"/>
    <mergeCell ref="AZ59:BB59"/>
    <mergeCell ref="BC59:BE59"/>
    <mergeCell ref="BF59:BH59"/>
    <mergeCell ref="BI59:BK59"/>
    <mergeCell ref="BL59:BN59"/>
    <mergeCell ref="BO59:BQ59"/>
    <mergeCell ref="CD59:CF59"/>
    <mergeCell ref="CG59:CI59"/>
    <mergeCell ref="B59:C59"/>
    <mergeCell ref="G59:I59"/>
    <mergeCell ref="J59:L59"/>
    <mergeCell ref="M59:O59"/>
    <mergeCell ref="P59:R59"/>
    <mergeCell ref="S59:U59"/>
    <mergeCell ref="V59:X59"/>
    <mergeCell ref="Y59:AA59"/>
    <mergeCell ref="AB59:AD59"/>
    <mergeCell ref="AH44:AI44"/>
    <mergeCell ref="AK44:AL44"/>
    <mergeCell ref="AN44:AO44"/>
    <mergeCell ref="AQ44:AR44"/>
    <mergeCell ref="AT44:AU44"/>
    <mergeCell ref="AW44:AX44"/>
    <mergeCell ref="AZ44:BA44"/>
    <mergeCell ref="CD58:CF58"/>
    <mergeCell ref="CG58:CI58"/>
    <mergeCell ref="BU58:BW58"/>
    <mergeCell ref="BX58:BZ58"/>
    <mergeCell ref="CD42:CE42"/>
    <mergeCell ref="CG42:CH42"/>
    <mergeCell ref="CD43:CE43"/>
    <mergeCell ref="CG43:CH43"/>
    <mergeCell ref="V44:W44"/>
    <mergeCell ref="BC44:BD44"/>
    <mergeCell ref="BF44:BG44"/>
    <mergeCell ref="BI44:BJ44"/>
    <mergeCell ref="BL44:BM44"/>
    <mergeCell ref="BO44:BP44"/>
    <mergeCell ref="BR44:BS44"/>
    <mergeCell ref="BU44:BV44"/>
    <mergeCell ref="BX44:BY44"/>
    <mergeCell ref="CA44:CB44"/>
    <mergeCell ref="CD44:CE44"/>
    <mergeCell ref="CG44:CH44"/>
    <mergeCell ref="BC43:BD43"/>
    <mergeCell ref="BF43:BG43"/>
    <mergeCell ref="BI43:BJ43"/>
    <mergeCell ref="BL43:BM43"/>
    <mergeCell ref="BO43:BP43"/>
    <mergeCell ref="BR43:BS43"/>
    <mergeCell ref="BU43:BV43"/>
    <mergeCell ref="BX43:BY43"/>
    <mergeCell ref="BI40:BT40"/>
    <mergeCell ref="BU40:CI40"/>
    <mergeCell ref="J41:L41"/>
    <mergeCell ref="M41:O41"/>
    <mergeCell ref="P41:R41"/>
    <mergeCell ref="S41:U41"/>
    <mergeCell ref="V41:X41"/>
    <mergeCell ref="Y41:AA41"/>
    <mergeCell ref="AB41:AD41"/>
    <mergeCell ref="AE41:AG41"/>
    <mergeCell ref="AH41:AJ41"/>
    <mergeCell ref="AK41:AM41"/>
    <mergeCell ref="AN41:AP41"/>
    <mergeCell ref="AQ41:AS41"/>
    <mergeCell ref="AT41:AV41"/>
    <mergeCell ref="AW41:AY41"/>
    <mergeCell ref="AZ41:BB41"/>
    <mergeCell ref="BC41:BE41"/>
    <mergeCell ref="BR41:BT41"/>
    <mergeCell ref="BU41:BW41"/>
    <mergeCell ref="CD41:CF41"/>
    <mergeCell ref="CG41:CI41"/>
    <mergeCell ref="J40:O40"/>
    <mergeCell ref="V40:AA40"/>
    <mergeCell ref="B28:C28"/>
    <mergeCell ref="B27:C27"/>
    <mergeCell ref="A40:A45"/>
    <mergeCell ref="B40:B45"/>
    <mergeCell ref="C40:C45"/>
    <mergeCell ref="D40:D45"/>
    <mergeCell ref="E40:E45"/>
    <mergeCell ref="F40:F45"/>
    <mergeCell ref="G40:G45"/>
    <mergeCell ref="G29:I29"/>
    <mergeCell ref="G30:I30"/>
    <mergeCell ref="B29:C29"/>
    <mergeCell ref="H40:H45"/>
    <mergeCell ref="I40:I45"/>
    <mergeCell ref="BU30:BW30"/>
    <mergeCell ref="BX30:BZ30"/>
    <mergeCell ref="CA30:CC30"/>
    <mergeCell ref="CD30:CF30"/>
    <mergeCell ref="CG9:CI9"/>
    <mergeCell ref="CG10:CH10"/>
    <mergeCell ref="CG11:CH11"/>
    <mergeCell ref="CG12:CH12"/>
    <mergeCell ref="CG26:CI26"/>
    <mergeCell ref="CG27:CI27"/>
    <mergeCell ref="CG28:CI28"/>
    <mergeCell ref="CG29:CI29"/>
    <mergeCell ref="CG30:CI30"/>
    <mergeCell ref="BU27:BW27"/>
    <mergeCell ref="BX27:BZ27"/>
    <mergeCell ref="CA27:CC27"/>
    <mergeCell ref="CD27:CF27"/>
    <mergeCell ref="BU28:BW28"/>
    <mergeCell ref="BX28:BZ28"/>
    <mergeCell ref="CA28:CC28"/>
    <mergeCell ref="CD28:CF28"/>
    <mergeCell ref="BU29:BW29"/>
    <mergeCell ref="BX29:BZ29"/>
    <mergeCell ref="CA29:CC29"/>
    <mergeCell ref="CD29:CF29"/>
    <mergeCell ref="BU11:BV11"/>
    <mergeCell ref="BX11:BY11"/>
    <mergeCell ref="CA11:CB11"/>
    <mergeCell ref="CD11:CE11"/>
    <mergeCell ref="BU12:BV12"/>
    <mergeCell ref="BX12:BY12"/>
    <mergeCell ref="CA12:CB12"/>
    <mergeCell ref="CD12:CE12"/>
    <mergeCell ref="BU26:BW26"/>
    <mergeCell ref="BX26:BZ26"/>
    <mergeCell ref="CA26:CC26"/>
    <mergeCell ref="CD26:CF26"/>
    <mergeCell ref="BU9:BW9"/>
    <mergeCell ref="BX9:BZ9"/>
    <mergeCell ref="CA9:CC9"/>
    <mergeCell ref="CD9:CF9"/>
    <mergeCell ref="BU10:BV10"/>
    <mergeCell ref="BX10:BY10"/>
    <mergeCell ref="CA10:CB10"/>
    <mergeCell ref="CD10:CE10"/>
    <mergeCell ref="BU8:CI8"/>
    <mergeCell ref="AT9:AV9"/>
    <mergeCell ref="AT10:AU10"/>
    <mergeCell ref="BO10:BP10"/>
    <mergeCell ref="BR10:BS10"/>
    <mergeCell ref="AB9:AD9"/>
    <mergeCell ref="AE9:AG9"/>
    <mergeCell ref="AH9:AJ9"/>
    <mergeCell ref="AK9:AM9"/>
    <mergeCell ref="BI8:BT8"/>
    <mergeCell ref="AW9:AY9"/>
    <mergeCell ref="AZ9:BB9"/>
    <mergeCell ref="BC9:BE9"/>
    <mergeCell ref="BF9:BH9"/>
    <mergeCell ref="Y8:AM8"/>
    <mergeCell ref="AN8:BH8"/>
    <mergeCell ref="BI9:BK9"/>
    <mergeCell ref="BL9:BN9"/>
    <mergeCell ref="BO9:BQ9"/>
    <mergeCell ref="BR9:BT9"/>
    <mergeCell ref="AW10:AX10"/>
    <mergeCell ref="AZ10:BA10"/>
    <mergeCell ref="BC10:BD10"/>
    <mergeCell ref="BF10:BG10"/>
    <mergeCell ref="BI10:BJ10"/>
    <mergeCell ref="BI30:BK30"/>
    <mergeCell ref="BL30:BN30"/>
    <mergeCell ref="BO30:BQ30"/>
    <mergeCell ref="BR30:BT30"/>
    <mergeCell ref="AT12:AU12"/>
    <mergeCell ref="AT26:AV26"/>
    <mergeCell ref="AT27:AV27"/>
    <mergeCell ref="AT28:AV28"/>
    <mergeCell ref="AT29:AV29"/>
    <mergeCell ref="AT30:AV30"/>
    <mergeCell ref="AW29:AY29"/>
    <mergeCell ref="AZ29:BB29"/>
    <mergeCell ref="AW27:AY27"/>
    <mergeCell ref="AZ27:BB27"/>
    <mergeCell ref="AW12:AX12"/>
    <mergeCell ref="AZ12:BA12"/>
    <mergeCell ref="AW26:AY26"/>
    <mergeCell ref="AZ26:BB26"/>
    <mergeCell ref="BO12:BP12"/>
    <mergeCell ref="BR12:BS12"/>
    <mergeCell ref="AW28:AY28"/>
    <mergeCell ref="AZ28:BB28"/>
    <mergeCell ref="BC28:BE28"/>
    <mergeCell ref="BF28:BH28"/>
    <mergeCell ref="BI28:BK28"/>
    <mergeCell ref="BL28:BN28"/>
    <mergeCell ref="BO28:BQ28"/>
    <mergeCell ref="BR28:BT28"/>
    <mergeCell ref="BI29:BK29"/>
    <mergeCell ref="BL29:BN29"/>
    <mergeCell ref="BO29:BQ29"/>
    <mergeCell ref="BR29:BT29"/>
    <mergeCell ref="BL27:BN27"/>
    <mergeCell ref="BO27:BQ27"/>
    <mergeCell ref="BR27:BT27"/>
    <mergeCell ref="BL11:BM11"/>
    <mergeCell ref="BO11:BP11"/>
    <mergeCell ref="BR11:BS11"/>
    <mergeCell ref="BC12:BD12"/>
    <mergeCell ref="BF12:BG12"/>
    <mergeCell ref="BI12:BJ12"/>
    <mergeCell ref="BL12:BM12"/>
    <mergeCell ref="BC26:BE26"/>
    <mergeCell ref="BF26:BH26"/>
    <mergeCell ref="BI26:BK26"/>
    <mergeCell ref="BL26:BN26"/>
    <mergeCell ref="BO26:BQ26"/>
    <mergeCell ref="AT11:AU11"/>
    <mergeCell ref="AW11:AX11"/>
    <mergeCell ref="AZ11:BA11"/>
    <mergeCell ref="BC11:BD11"/>
    <mergeCell ref="BF11:BG11"/>
    <mergeCell ref="BI11:BJ11"/>
    <mergeCell ref="BC27:BE27"/>
    <mergeCell ref="BF27:BH27"/>
    <mergeCell ref="BI27:BK27"/>
    <mergeCell ref="BL10:BM10"/>
    <mergeCell ref="BR26:BT26"/>
    <mergeCell ref="CA58:CC58"/>
    <mergeCell ref="BR59:BT59"/>
    <mergeCell ref="BU59:BW59"/>
    <mergeCell ref="BF41:BH41"/>
    <mergeCell ref="BI41:BK41"/>
    <mergeCell ref="BL41:BN41"/>
    <mergeCell ref="BO41:BQ41"/>
    <mergeCell ref="BX41:BZ41"/>
    <mergeCell ref="CA41:CC41"/>
    <mergeCell ref="BU42:BV42"/>
    <mergeCell ref="BX42:BY42"/>
    <mergeCell ref="CA42:CB42"/>
    <mergeCell ref="CA43:CB43"/>
    <mergeCell ref="BF58:BH58"/>
    <mergeCell ref="BI58:BK58"/>
    <mergeCell ref="BX59:BZ59"/>
    <mergeCell ref="CA59:CC59"/>
    <mergeCell ref="BF42:BG42"/>
    <mergeCell ref="BI42:BJ42"/>
    <mergeCell ref="BL42:BM42"/>
    <mergeCell ref="BO42:BP42"/>
    <mergeCell ref="BR42:BS42"/>
    <mergeCell ref="AT61:AV61"/>
    <mergeCell ref="AH60:AJ60"/>
    <mergeCell ref="BL58:BN58"/>
    <mergeCell ref="BO58:BQ58"/>
    <mergeCell ref="BR58:BT58"/>
    <mergeCell ref="BC58:BE58"/>
    <mergeCell ref="AW61:AY61"/>
    <mergeCell ref="AZ61:BB61"/>
    <mergeCell ref="AH61:AJ61"/>
    <mergeCell ref="AK61:AM61"/>
    <mergeCell ref="AN61:AP61"/>
    <mergeCell ref="AQ61:AS61"/>
    <mergeCell ref="AH58:AJ58"/>
    <mergeCell ref="AK58:AM58"/>
    <mergeCell ref="AN58:AP58"/>
    <mergeCell ref="AQ58:AS58"/>
    <mergeCell ref="AT58:AV58"/>
    <mergeCell ref="AW58:AY58"/>
    <mergeCell ref="AZ58:BB58"/>
    <mergeCell ref="AH59:AJ59"/>
    <mergeCell ref="AK59:AM59"/>
    <mergeCell ref="AN59:AP59"/>
    <mergeCell ref="AQ59:AS59"/>
    <mergeCell ref="AT59:AV59"/>
    <mergeCell ref="G62:I62"/>
    <mergeCell ref="J62:L62"/>
    <mergeCell ref="M62:O62"/>
    <mergeCell ref="P62:R62"/>
    <mergeCell ref="S62:U62"/>
    <mergeCell ref="V62:X62"/>
    <mergeCell ref="Y62:AA62"/>
    <mergeCell ref="AB61:AD61"/>
    <mergeCell ref="AE61:AG61"/>
    <mergeCell ref="AT62:AV62"/>
    <mergeCell ref="AW62:AY62"/>
    <mergeCell ref="AZ62:BB62"/>
    <mergeCell ref="AH62:AJ62"/>
    <mergeCell ref="AK62:AM62"/>
    <mergeCell ref="AN62:AP62"/>
    <mergeCell ref="AQ62:AS62"/>
    <mergeCell ref="AB62:AD62"/>
    <mergeCell ref="AE62:AG62"/>
    <mergeCell ref="B61:C61"/>
    <mergeCell ref="G61:I61"/>
    <mergeCell ref="J61:L61"/>
    <mergeCell ref="M61:O61"/>
    <mergeCell ref="P61:R61"/>
    <mergeCell ref="S61:U61"/>
    <mergeCell ref="V61:X61"/>
    <mergeCell ref="Y61:AA61"/>
    <mergeCell ref="P60:R60"/>
    <mergeCell ref="S60:U60"/>
    <mergeCell ref="V60:X60"/>
    <mergeCell ref="Y60:AA60"/>
    <mergeCell ref="B60:C60"/>
    <mergeCell ref="G60:I60"/>
    <mergeCell ref="J60:L60"/>
    <mergeCell ref="M60:O60"/>
    <mergeCell ref="AB60:AD60"/>
    <mergeCell ref="AE58:AG58"/>
    <mergeCell ref="J44:K44"/>
    <mergeCell ref="M44:N44"/>
    <mergeCell ref="P44:Q44"/>
    <mergeCell ref="S44:T44"/>
    <mergeCell ref="Y44:Z44"/>
    <mergeCell ref="AB44:AC44"/>
    <mergeCell ref="J58:L58"/>
    <mergeCell ref="M58:O58"/>
    <mergeCell ref="P58:R58"/>
    <mergeCell ref="S58:U58"/>
    <mergeCell ref="V58:X58"/>
    <mergeCell ref="Y58:AA58"/>
    <mergeCell ref="AB58:AD58"/>
    <mergeCell ref="AE44:AF44"/>
    <mergeCell ref="AE59:AG59"/>
    <mergeCell ref="AN42:AO42"/>
    <mergeCell ref="AQ42:AR42"/>
    <mergeCell ref="AT42:AU42"/>
    <mergeCell ref="AW42:AX42"/>
    <mergeCell ref="AZ42:BA42"/>
    <mergeCell ref="AK29:AM29"/>
    <mergeCell ref="AH30:AJ30"/>
    <mergeCell ref="AQ29:AS29"/>
    <mergeCell ref="AK30:AM30"/>
    <mergeCell ref="AB40:AP40"/>
    <mergeCell ref="AQ40:BH40"/>
    <mergeCell ref="AN30:AP30"/>
    <mergeCell ref="AQ30:AS30"/>
    <mergeCell ref="AE30:AG30"/>
    <mergeCell ref="AB42:AC42"/>
    <mergeCell ref="AE42:AF42"/>
    <mergeCell ref="BC29:BE29"/>
    <mergeCell ref="BF29:BH29"/>
    <mergeCell ref="AW30:AY30"/>
    <mergeCell ref="AZ30:BB30"/>
    <mergeCell ref="BC30:BE30"/>
    <mergeCell ref="BF30:BH30"/>
    <mergeCell ref="J42:K42"/>
    <mergeCell ref="M42:N42"/>
    <mergeCell ref="P42:Q42"/>
    <mergeCell ref="S42:T42"/>
    <mergeCell ref="BC42:BD42"/>
    <mergeCell ref="AZ43:BA43"/>
    <mergeCell ref="AH43:AI43"/>
    <mergeCell ref="AK43:AL43"/>
    <mergeCell ref="AN43:AO43"/>
    <mergeCell ref="AQ43:AR43"/>
    <mergeCell ref="AT43:AU43"/>
    <mergeCell ref="J43:K43"/>
    <mergeCell ref="M43:N43"/>
    <mergeCell ref="P43:Q43"/>
    <mergeCell ref="S43:T43"/>
    <mergeCell ref="Y43:Z43"/>
    <mergeCell ref="AB43:AC43"/>
    <mergeCell ref="AE43:AF43"/>
    <mergeCell ref="V42:W43"/>
    <mergeCell ref="X42:X43"/>
    <mergeCell ref="Y42:Z42"/>
    <mergeCell ref="AW43:AX43"/>
    <mergeCell ref="AH42:AI42"/>
    <mergeCell ref="AK42:AL42"/>
    <mergeCell ref="J30:L30"/>
    <mergeCell ref="M30:O30"/>
    <mergeCell ref="P30:R30"/>
    <mergeCell ref="S30:U30"/>
    <mergeCell ref="V30:X30"/>
    <mergeCell ref="Y30:AA30"/>
    <mergeCell ref="AB30:AD30"/>
    <mergeCell ref="V29:X29"/>
    <mergeCell ref="AN27:AP27"/>
    <mergeCell ref="S27:U27"/>
    <mergeCell ref="Y29:AA29"/>
    <mergeCell ref="AB29:AD29"/>
    <mergeCell ref="AE29:AG29"/>
    <mergeCell ref="AH29:AJ29"/>
    <mergeCell ref="J29:L29"/>
    <mergeCell ref="M29:O29"/>
    <mergeCell ref="P29:R29"/>
    <mergeCell ref="S29:U29"/>
    <mergeCell ref="AN29:AP29"/>
    <mergeCell ref="AQ27:AS27"/>
    <mergeCell ref="G28:I28"/>
    <mergeCell ref="J28:L28"/>
    <mergeCell ref="M28:O28"/>
    <mergeCell ref="P28:R28"/>
    <mergeCell ref="S28:U28"/>
    <mergeCell ref="V28:X28"/>
    <mergeCell ref="Y28:AA28"/>
    <mergeCell ref="AB28:AD28"/>
    <mergeCell ref="V27:X27"/>
    <mergeCell ref="Y27:AA27"/>
    <mergeCell ref="AB27:AD27"/>
    <mergeCell ref="AE27:AG27"/>
    <mergeCell ref="AH27:AJ27"/>
    <mergeCell ref="AK27:AM27"/>
    <mergeCell ref="AE28:AG28"/>
    <mergeCell ref="AH28:AJ28"/>
    <mergeCell ref="AK28:AM28"/>
    <mergeCell ref="AN28:AP28"/>
    <mergeCell ref="AQ28:AS28"/>
    <mergeCell ref="G27:I27"/>
    <mergeCell ref="J27:L27"/>
    <mergeCell ref="M27:O27"/>
    <mergeCell ref="P27:R27"/>
    <mergeCell ref="J26:L26"/>
    <mergeCell ref="M26:O26"/>
    <mergeCell ref="P26:R26"/>
    <mergeCell ref="S26:U26"/>
    <mergeCell ref="V26:X26"/>
    <mergeCell ref="Y26:AA26"/>
    <mergeCell ref="AB26:AD26"/>
    <mergeCell ref="AE26:AG26"/>
    <mergeCell ref="AH26:AJ26"/>
    <mergeCell ref="AQ12:AR12"/>
    <mergeCell ref="AB11:AC11"/>
    <mergeCell ref="AE11:AF11"/>
    <mergeCell ref="AH11:AI11"/>
    <mergeCell ref="AK11:AL11"/>
    <mergeCell ref="AN11:AO11"/>
    <mergeCell ref="AK26:AM26"/>
    <mergeCell ref="AN26:AP26"/>
    <mergeCell ref="AQ26:AS26"/>
    <mergeCell ref="S11:T11"/>
    <mergeCell ref="J8:X8"/>
    <mergeCell ref="AB12:AC12"/>
    <mergeCell ref="AE12:AF12"/>
    <mergeCell ref="AH12:AI12"/>
    <mergeCell ref="AK12:AL12"/>
    <mergeCell ref="AN12:AO12"/>
    <mergeCell ref="J12:K12"/>
    <mergeCell ref="M12:N12"/>
    <mergeCell ref="P12:Q12"/>
    <mergeCell ref="S12:T12"/>
    <mergeCell ref="V12:W12"/>
    <mergeCell ref="Y12:Z12"/>
    <mergeCell ref="Y11:Z11"/>
    <mergeCell ref="AN9:AP9"/>
    <mergeCell ref="AQ9:AS9"/>
    <mergeCell ref="J10:K10"/>
    <mergeCell ref="M10:N10"/>
    <mergeCell ref="P10:Q10"/>
    <mergeCell ref="S10:T10"/>
    <mergeCell ref="V10:W11"/>
    <mergeCell ref="X10:X11"/>
    <mergeCell ref="Y10:Z10"/>
    <mergeCell ref="AB10:AC10"/>
    <mergeCell ref="V9:X9"/>
    <mergeCell ref="Y9:AA9"/>
    <mergeCell ref="AQ11:AR11"/>
    <mergeCell ref="AE10:AF10"/>
    <mergeCell ref="AH10:AI10"/>
    <mergeCell ref="AK10:AL10"/>
    <mergeCell ref="AN10:AO10"/>
    <mergeCell ref="AQ10:AR10"/>
    <mergeCell ref="J9:L9"/>
    <mergeCell ref="M9:O9"/>
    <mergeCell ref="P9:R9"/>
    <mergeCell ref="S9:U9"/>
    <mergeCell ref="J11:K11"/>
    <mergeCell ref="M11:N11"/>
    <mergeCell ref="P11:Q11"/>
    <mergeCell ref="A8:A13"/>
    <mergeCell ref="B8:B13"/>
    <mergeCell ref="C8:C13"/>
    <mergeCell ref="D8:D13"/>
    <mergeCell ref="E8:E13"/>
    <mergeCell ref="F8:F13"/>
    <mergeCell ref="G8:G13"/>
    <mergeCell ref="H8:H13"/>
    <mergeCell ref="I8:I13"/>
  </mergeCells>
  <phoneticPr fontId="20" type="noConversion"/>
  <conditionalFormatting sqref="J30:DG30">
    <cfRule type="cellIs" dxfId="232" priority="81" operator="greaterThan">
      <formula>0</formula>
    </cfRule>
    <cfRule type="cellIs" dxfId="231" priority="82" operator="lessThan">
      <formula>0</formula>
    </cfRule>
  </conditionalFormatting>
  <conditionalFormatting sqref="J62:DG62">
    <cfRule type="cellIs" dxfId="230" priority="8" operator="greaterThan">
      <formula>0</formula>
    </cfRule>
    <cfRule type="cellIs" dxfId="229" priority="9" operator="lessThan">
      <formula>0</formula>
    </cfRule>
  </conditionalFormatting>
  <conditionalFormatting sqref="K15:K22 Q15:Q22 N15:N24 T15:T24 Z15:Z24 AC15:AC24 AF15:AF24 AI15:AI24 AL15:AL24 AO15:AO24 AR15:AR24 AU15:AU24 Q24">
    <cfRule type="expression" dxfId="228" priority="80">
      <formula>K15&lt;J15</formula>
    </cfRule>
  </conditionalFormatting>
  <conditionalFormatting sqref="K24">
    <cfRule type="expression" dxfId="227" priority="77">
      <formula>K24&lt;J24</formula>
    </cfRule>
  </conditionalFormatting>
  <conditionalFormatting sqref="K47:K54 Q47:Q54 N47:N56 T47:T56">
    <cfRule type="expression" dxfId="226" priority="15">
      <formula>K47&lt;J47</formula>
    </cfRule>
  </conditionalFormatting>
  <conditionalFormatting sqref="K56">
    <cfRule type="expression" dxfId="225" priority="23">
      <formula>K56&lt;J56</formula>
    </cfRule>
  </conditionalFormatting>
  <conditionalFormatting sqref="L24 R24 U24:X24">
    <cfRule type="cellIs" dxfId="224" priority="76" operator="greaterThan">
      <formula>0</formula>
    </cfRule>
    <cfRule type="cellIs" dxfId="223" priority="75" operator="lessThan">
      <formula>0</formula>
    </cfRule>
  </conditionalFormatting>
  <conditionalFormatting sqref="L56 R56">
    <cfRule type="cellIs" dxfId="222" priority="21" operator="lessThan">
      <formula>0</formula>
    </cfRule>
    <cfRule type="cellIs" dxfId="221" priority="22" operator="greaterThan">
      <formula>0</formula>
    </cfRule>
  </conditionalFormatting>
  <conditionalFormatting sqref="O24">
    <cfRule type="cellIs" dxfId="220" priority="78" operator="lessThan">
      <formula>0</formula>
    </cfRule>
    <cfRule type="cellIs" dxfId="219" priority="79" operator="greaterThan">
      <formula>0</formula>
    </cfRule>
  </conditionalFormatting>
  <conditionalFormatting sqref="O56">
    <cfRule type="cellIs" dxfId="218" priority="25" operator="greaterThan">
      <formula>0</formula>
    </cfRule>
    <cfRule type="cellIs" dxfId="217" priority="24" operator="lessThan">
      <formula>0</formula>
    </cfRule>
  </conditionalFormatting>
  <conditionalFormatting sqref="Q56">
    <cfRule type="expression" dxfId="216" priority="26">
      <formula>Q56&lt;P56</formula>
    </cfRule>
  </conditionalFormatting>
  <conditionalFormatting sqref="U56:X56">
    <cfRule type="cellIs" dxfId="215" priority="5" operator="lessThan">
      <formula>0</formula>
    </cfRule>
    <cfRule type="cellIs" dxfId="214" priority="6" operator="greaterThan">
      <formula>0</formula>
    </cfRule>
  </conditionalFormatting>
  <conditionalFormatting sqref="W15:W24">
    <cfRule type="expression" dxfId="213" priority="83">
      <formula>$W15&lt;$V15</formula>
    </cfRule>
  </conditionalFormatting>
  <conditionalFormatting sqref="W47:W56">
    <cfRule type="expression" dxfId="212" priority="10">
      <formula>$W47&lt;$V47</formula>
    </cfRule>
  </conditionalFormatting>
  <conditionalFormatting sqref="Z47:Z56 AC47:AC56 AF47:AF56 AI47:AI56 AL47:AL56 AO47:AO56 AR47:AR56 AU47:AU56">
    <cfRule type="expression" dxfId="211" priority="7">
      <formula>Z47&lt;Y47</formula>
    </cfRule>
  </conditionalFormatting>
  <conditionalFormatting sqref="AA24 AD24 AG24 AJ24 AM24 AP24 AS24 AV24">
    <cfRule type="cellIs" dxfId="210" priority="85" operator="greaterThan">
      <formula>0</formula>
    </cfRule>
    <cfRule type="cellIs" dxfId="209" priority="84" operator="lessThan">
      <formula>0</formula>
    </cfRule>
  </conditionalFormatting>
  <conditionalFormatting sqref="AA56 AD56 AG56 AJ56 AM56 AP56 AS56 AV56">
    <cfRule type="cellIs" dxfId="208" priority="12" operator="greaterThan">
      <formula>0</formula>
    </cfRule>
    <cfRule type="cellIs" dxfId="207" priority="11" operator="lessThan">
      <formula>0</formula>
    </cfRule>
  </conditionalFormatting>
  <conditionalFormatting sqref="AX15:AX24">
    <cfRule type="expression" dxfId="206" priority="47">
      <formula>AX15&lt;AW15</formula>
    </cfRule>
  </conditionalFormatting>
  <conditionalFormatting sqref="AX47:AX56">
    <cfRule type="expression" dxfId="205" priority="1">
      <formula>AX47&lt;AW47</formula>
    </cfRule>
  </conditionalFormatting>
  <conditionalFormatting sqref="AY24 BB24 BE24 BH24 BK24 BN24 BQ24 BT24 BW24 BZ24 CC24 CF24 CI24 CL24 CO24 CR24 CU24 CX24 DA24 DD24 DG24">
    <cfRule type="cellIs" dxfId="204" priority="50" operator="lessThan">
      <formula>0</formula>
    </cfRule>
    <cfRule type="cellIs" dxfId="203" priority="51" operator="greaterThan">
      <formula>0</formula>
    </cfRule>
  </conditionalFormatting>
  <conditionalFormatting sqref="AY56 BB56 BE56 BH56 BK56 BN56 BQ56 BT56 BW56 BZ56 CC56 CF56 CI56 CL56 CO56 CR56 CU56 CX56 DA56 DD56 DG56">
    <cfRule type="cellIs" dxfId="202" priority="3" operator="greaterThan">
      <formula>0</formula>
    </cfRule>
    <cfRule type="cellIs" dxfId="201" priority="2" operator="lessThan">
      <formula>0</formula>
    </cfRule>
  </conditionalFormatting>
  <conditionalFormatting sqref="BA15:BA24 BD15:BD24 BG15:BG24 BJ15:BJ24 BM15:BM24 BP15:BP24 BS15:BS24 BV15:BV24 BY15:BY24 CB15:CB24 CE15:CE24 CH15:CH24 CK15:CK24 CN15:CN24 CQ15:CQ24 CT15:CT24 CW15:CW24 CZ15:CZ24 DC15:DC24 DF15:DF24">
    <cfRule type="expression" dxfId="200" priority="52">
      <formula>BA15&lt;AZ15</formula>
    </cfRule>
  </conditionalFormatting>
  <conditionalFormatting sqref="BA47:BA56 BD47:BD56 BG47:BG56 BJ47:BJ56 BM47:BM56 BP47:BP56 BS47:BS56 BV47:BV56 BY47:BY56 CB47:CB56 CE47:CE56 CH47:CH56 CK47:CK56 CN47:CN56 CQ47:CQ56 CT47:CT56 CW47:CW56 CZ47:CZ56 DC47:DC56 DF47:DF56">
    <cfRule type="expression" dxfId="199" priority="4">
      <formula>BA47&lt;AZ47</formula>
    </cfRule>
  </conditionalFormatting>
  <pageMargins left="7.874015748031496E-2" right="7.874015748031496E-2" top="7.874015748031496E-2" bottom="0.23622047244094491" header="7.874015748031496E-2" footer="7.874015748031496E-2"/>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F996-A1F3-4607-8450-7F0108C0235B}">
  <sheetPr>
    <pageSetUpPr fitToPage="1"/>
  </sheetPr>
  <dimension ref="A1:EV98"/>
  <sheetViews>
    <sheetView showGridLines="0" zoomScale="55" zoomScaleNormal="55" zoomScaleSheetLayoutView="85" workbookViewId="0">
      <pane xSplit="9" ySplit="13" topLeftCell="BV18" activePane="bottomRight" state="frozen"/>
      <selection activeCell="BL79" sqref="BL79:BM84"/>
      <selection pane="topRight" activeCell="BL79" sqref="BL79:BM84"/>
      <selection pane="bottomLeft" activeCell="BL79" sqref="BL79:BM84"/>
      <selection pane="bottomRight" activeCell="CJ24" sqref="CJ24"/>
    </sheetView>
  </sheetViews>
  <sheetFormatPr defaultColWidth="9.1796875" defaultRowHeight="14.5" outlineLevelRow="2" outlineLevelCol="2" x14ac:dyDescent="0.35"/>
  <cols>
    <col min="1" max="1" width="13.26953125" style="4" customWidth="1"/>
    <col min="2" max="2" width="28.81640625" style="4" bestFit="1" customWidth="1"/>
    <col min="3" max="3" width="27" style="4" bestFit="1" customWidth="1"/>
    <col min="4" max="4" width="8.1796875" style="4" customWidth="1" outlineLevel="1"/>
    <col min="5" max="5" width="9.1796875" style="4" customWidth="1" outlineLevel="1"/>
    <col min="6" max="6" width="9.54296875" style="4" customWidth="1" outlineLevel="1"/>
    <col min="7" max="8" width="9.1796875" style="4" customWidth="1" outlineLevel="1"/>
    <col min="9" max="9" width="9.1796875" style="4"/>
    <col min="10" max="10" width="15" style="5" hidden="1" customWidth="1" outlineLevel="2"/>
    <col min="11" max="11" width="11.54296875" style="5" hidden="1" customWidth="1" outlineLevel="2"/>
    <col min="12" max="12" width="12.26953125" style="6" hidden="1" customWidth="1" outlineLevel="2"/>
    <col min="13" max="14" width="10" style="5" hidden="1" customWidth="1" outlineLevel="1"/>
    <col min="15" max="15" width="12.26953125" style="6" hidden="1" customWidth="1" outlineLevel="1"/>
    <col min="16" max="17" width="10" style="5" hidden="1" customWidth="1" outlineLevel="1"/>
    <col min="18" max="18" width="12.26953125" style="6" hidden="1" customWidth="1" outlineLevel="1"/>
    <col min="19" max="20" width="10" style="5" hidden="1" customWidth="1" outlineLevel="1"/>
    <col min="21" max="21" width="12.26953125" style="6" hidden="1" customWidth="1" outlineLevel="1"/>
    <col min="22" max="22" width="12.26953125" style="6" customWidth="1" collapsed="1"/>
    <col min="23" max="24" width="12.26953125" style="6" customWidth="1"/>
    <col min="25" max="26" width="12.7265625" style="5" customWidth="1"/>
    <col min="27" max="27" width="12.7265625" style="6" customWidth="1"/>
    <col min="28" max="39" width="12.7265625" customWidth="1"/>
    <col min="40" max="48" width="12.7265625" hidden="1" customWidth="1" outlineLevel="1"/>
    <col min="49" max="49" width="12.7265625" customWidth="1" collapsed="1"/>
    <col min="50" max="52" width="12.7265625" customWidth="1"/>
    <col min="53" max="53" width="8.7265625"/>
    <col min="54" max="54" width="11.7265625" customWidth="1"/>
    <col min="55" max="60" width="12.7265625" hidden="1" customWidth="1" outlineLevel="1"/>
    <col min="61" max="61" width="12.7265625" customWidth="1" collapsed="1"/>
    <col min="62" max="117" width="12.7265625" style="4" customWidth="1"/>
    <col min="118" max="16384" width="9.1796875" style="4"/>
  </cols>
  <sheetData>
    <row r="1" spans="1:117" ht="32.5" x14ac:dyDescent="0.35">
      <c r="A1" s="1" t="s">
        <v>69</v>
      </c>
      <c r="B1" s="2"/>
      <c r="C1" s="3"/>
    </row>
    <row r="2" spans="1:117" ht="15" outlineLevel="1" x14ac:dyDescent="0.35">
      <c r="A2" s="3"/>
      <c r="B2" s="3"/>
      <c r="C2" s="3"/>
    </row>
    <row r="3" spans="1:117" outlineLevel="1" x14ac:dyDescent="0.35">
      <c r="A3" s="7" t="s">
        <v>1</v>
      </c>
      <c r="B3" s="8">
        <f>+'Screen Printing'!B3</f>
        <v>46279</v>
      </c>
    </row>
    <row r="4" spans="1:117" outlineLevel="1" x14ac:dyDescent="0.35">
      <c r="A4" s="7" t="s">
        <v>2</v>
      </c>
      <c r="B4" s="8">
        <f>+'Screen Printing'!B4</f>
        <v>46277</v>
      </c>
    </row>
    <row r="5" spans="1:117" outlineLevel="1" x14ac:dyDescent="0.35">
      <c r="A5" s="7" t="s">
        <v>3</v>
      </c>
      <c r="B5" s="9">
        <v>2</v>
      </c>
    </row>
    <row r="6" spans="1:117" ht="15" outlineLevel="1" x14ac:dyDescent="0.35">
      <c r="A6" s="3"/>
      <c r="B6" s="3"/>
      <c r="C6" s="3"/>
      <c r="J6" s="10"/>
      <c r="P6" s="10"/>
    </row>
    <row r="7" spans="1:117" s="11" customFormat="1" ht="20.149999999999999" customHeight="1" x14ac:dyDescent="0.35">
      <c r="A7" s="1266" t="s">
        <v>4</v>
      </c>
      <c r="B7" s="1256" t="s">
        <v>5</v>
      </c>
      <c r="C7" s="1256" t="s">
        <v>6</v>
      </c>
      <c r="D7" s="1256" t="s">
        <v>7</v>
      </c>
      <c r="E7" s="1256" t="s">
        <v>8</v>
      </c>
      <c r="F7" s="1256" t="s">
        <v>9</v>
      </c>
      <c r="G7" s="1256" t="s">
        <v>10</v>
      </c>
      <c r="H7" s="1256" t="s">
        <v>11</v>
      </c>
      <c r="I7" s="1261" t="s">
        <v>12</v>
      </c>
      <c r="J7" s="1242" t="s">
        <v>14</v>
      </c>
      <c r="K7" s="1243"/>
      <c r="L7" s="1243"/>
      <c r="M7" s="1243"/>
      <c r="N7" s="1243"/>
      <c r="O7" s="1243"/>
      <c r="P7" s="1243"/>
      <c r="Q7" s="1243"/>
      <c r="R7" s="1243"/>
      <c r="S7" s="1243"/>
      <c r="T7" s="1243"/>
      <c r="U7" s="1243"/>
      <c r="V7" s="1243"/>
      <c r="W7" s="1243"/>
      <c r="X7" s="1244"/>
      <c r="Y7" s="1242" t="s">
        <v>15</v>
      </c>
      <c r="Z7" s="1243"/>
      <c r="AA7" s="1243"/>
      <c r="AB7" s="1243"/>
      <c r="AC7" s="1243"/>
      <c r="AD7" s="1243"/>
      <c r="AE7" s="1243"/>
      <c r="AF7" s="1243"/>
      <c r="AG7" s="1243"/>
      <c r="AH7" s="1243"/>
      <c r="AI7" s="1243"/>
      <c r="AJ7" s="1243"/>
      <c r="AK7" s="1243"/>
      <c r="AL7" s="1243"/>
      <c r="AM7" s="1243"/>
      <c r="AN7" s="1243"/>
      <c r="AO7" s="1243"/>
      <c r="AP7" s="1244"/>
      <c r="AQ7" s="1242" t="s">
        <v>16</v>
      </c>
      <c r="AR7" s="1243"/>
      <c r="AS7" s="1243"/>
      <c r="AT7" s="1243"/>
      <c r="AU7" s="1243"/>
      <c r="AV7" s="1243"/>
      <c r="AW7" s="1243"/>
      <c r="AX7" s="1243"/>
      <c r="AY7" s="1243"/>
      <c r="AZ7" s="1243"/>
      <c r="BA7" s="1243"/>
      <c r="BB7" s="1243"/>
      <c r="BC7" s="1243"/>
      <c r="BD7" s="1243"/>
      <c r="BE7" s="1243"/>
      <c r="BF7" s="1243"/>
      <c r="BG7" s="1243"/>
      <c r="BH7" s="1243"/>
      <c r="BI7" s="1243"/>
      <c r="BJ7" s="1243"/>
      <c r="BK7" s="1243"/>
      <c r="BL7" s="1243"/>
      <c r="BM7" s="1243"/>
      <c r="BN7" s="1244"/>
      <c r="BO7" s="1306" t="s">
        <v>152</v>
      </c>
      <c r="BP7" s="1306"/>
      <c r="BQ7" s="1306"/>
      <c r="BR7" s="1306"/>
      <c r="BS7" s="1306"/>
      <c r="BT7" s="1306"/>
      <c r="BU7" s="1306"/>
      <c r="BV7" s="1306"/>
      <c r="BW7" s="1306"/>
      <c r="BX7" s="1306"/>
      <c r="BY7" s="1306"/>
      <c r="BZ7" s="1306"/>
      <c r="CA7" s="1242" t="s">
        <v>154</v>
      </c>
      <c r="CB7" s="1243"/>
      <c r="CC7" s="1243"/>
      <c r="CD7" s="1243"/>
      <c r="CE7" s="1243"/>
      <c r="CF7" s="1243"/>
      <c r="CG7" s="1243"/>
      <c r="CH7" s="1243"/>
      <c r="CI7" s="1243"/>
      <c r="CJ7" s="1243"/>
      <c r="CK7" s="1243"/>
      <c r="CL7" s="1243"/>
      <c r="CM7" s="1243"/>
      <c r="CN7" s="1243"/>
      <c r="CO7" s="1244"/>
      <c r="CP7" s="1242" t="s">
        <v>180</v>
      </c>
      <c r="CQ7" s="1243"/>
      <c r="CR7" s="1243"/>
      <c r="CS7" s="1243"/>
      <c r="CT7" s="1243"/>
      <c r="CU7" s="1243"/>
      <c r="CV7" s="1243"/>
      <c r="CW7" s="1243"/>
      <c r="CX7" s="1243"/>
      <c r="CY7" s="1243"/>
      <c r="CZ7" s="1243"/>
      <c r="DA7" s="1244"/>
      <c r="DB7" s="1242" t="s">
        <v>181</v>
      </c>
      <c r="DC7" s="1243"/>
      <c r="DD7" s="1243"/>
      <c r="DE7" s="1243"/>
      <c r="DF7" s="1243"/>
      <c r="DG7" s="1243"/>
      <c r="DH7" s="1243"/>
      <c r="DI7" s="1243"/>
      <c r="DJ7" s="1243"/>
      <c r="DK7" s="1243"/>
      <c r="DL7" s="1243"/>
      <c r="DM7" s="1244"/>
    </row>
    <row r="8" spans="1:117" ht="20.149999999999999" customHeight="1" x14ac:dyDescent="0.35">
      <c r="A8" s="1267"/>
      <c r="B8" s="1257"/>
      <c r="C8" s="1257"/>
      <c r="D8" s="1257"/>
      <c r="E8" s="1257"/>
      <c r="F8" s="1257"/>
      <c r="G8" s="1257"/>
      <c r="H8" s="1257"/>
      <c r="I8" s="1262"/>
      <c r="J8" s="1245" t="str">
        <f>+"WEEK  PRODUKSI  "&amp;L10</f>
        <v>WEEK  PRODUKSI  36</v>
      </c>
      <c r="K8" s="1246"/>
      <c r="L8" s="1247"/>
      <c r="M8" s="1245" t="str">
        <f>+"WEEK  PRODUKSI  "&amp;O10</f>
        <v>WEEK  PRODUKSI  37</v>
      </c>
      <c r="N8" s="1246"/>
      <c r="O8" s="1247"/>
      <c r="P8" s="1245" t="str">
        <f>+"WEEK  PRODUKSI  "&amp;R10</f>
        <v>WEEK  PRODUKSI  38</v>
      </c>
      <c r="Q8" s="1246"/>
      <c r="R8" s="1247"/>
      <c r="S8" s="1245" t="str">
        <f>+"WEEK  PRODUKSI  "&amp;U10</f>
        <v>WEEK  PRODUKSI  39</v>
      </c>
      <c r="T8" s="1246"/>
      <c r="U8" s="1247"/>
      <c r="V8" s="1245" t="str">
        <f>+"TOTAL WEEK   "&amp;U10</f>
        <v>TOTAL WEEK   39</v>
      </c>
      <c r="W8" s="1246"/>
      <c r="X8" s="1247"/>
      <c r="Y8" s="1245" t="str">
        <f>+"WEEK  PRODUKSI  "&amp;AA10</f>
        <v>WEEK  PRODUKSI  40</v>
      </c>
      <c r="Z8" s="1246"/>
      <c r="AA8" s="1246"/>
      <c r="AB8" s="1245" t="str">
        <f>+"WEEK  PRODUKSI  "&amp;AD10</f>
        <v>WEEK  PRODUKSI  41</v>
      </c>
      <c r="AC8" s="1246"/>
      <c r="AD8" s="1247"/>
      <c r="AE8" s="1245" t="str">
        <f>+"WEEK  PRODUKSI  "&amp;AG10</f>
        <v>WEEK  PRODUKSI  42</v>
      </c>
      <c r="AF8" s="1246"/>
      <c r="AG8" s="1247"/>
      <c r="AH8" s="1245" t="str">
        <f>+"WEEK  PRODUKSI  "&amp;AJ10</f>
        <v>WEEK  PRODUKSI  43</v>
      </c>
      <c r="AI8" s="1246"/>
      <c r="AJ8" s="1247"/>
      <c r="AK8" s="1245" t="str">
        <f>+"WEEK  PRODUKSI  "&amp;AM10</f>
        <v>WEEK  PRODUKSI  44</v>
      </c>
      <c r="AL8" s="1246"/>
      <c r="AM8" s="1247"/>
      <c r="AN8" s="1245" t="str">
        <f>+"WEEK  PRODUKSI  "&amp;AP10</f>
        <v>WEEK  PRODUKSI  45</v>
      </c>
      <c r="AO8" s="1246"/>
      <c r="AP8" s="1247"/>
      <c r="AQ8" s="1245" t="str">
        <f>+"WEEK  PRODUKSI  "&amp;AS10</f>
        <v>WEEK  PRODUKSI  46</v>
      </c>
      <c r="AR8" s="1246"/>
      <c r="AS8" s="1247"/>
      <c r="AT8" s="1245" t="str">
        <f t="shared" ref="AT8" si="0">+"WEEK  PRODUKSI  "&amp;AV10</f>
        <v>WEEK  PRODUKSI  47</v>
      </c>
      <c r="AU8" s="1246"/>
      <c r="AV8" s="1247"/>
      <c r="AW8" s="1245" t="str">
        <f>+"WEEK  PRODUKSI  + ORI   "&amp;AY10</f>
        <v>WEEK  PRODUKSI  + ORI   45</v>
      </c>
      <c r="AX8" s="1246"/>
      <c r="AY8" s="1247"/>
      <c r="AZ8" s="1245" t="str">
        <f>+"WEEK  PRODUKSI  + ORI   "&amp;BB10</f>
        <v>WEEK  PRODUKSI  + ORI   46</v>
      </c>
      <c r="BA8" s="1246"/>
      <c r="BB8" s="1247"/>
      <c r="BC8" s="1245" t="str">
        <f>+"WEEK  ORI  "&amp;BE10</f>
        <v>WEEK  ORI  45</v>
      </c>
      <c r="BD8" s="1246"/>
      <c r="BE8" s="1246"/>
      <c r="BF8" s="1245" t="str">
        <f>+"WEEK  ORI  "&amp;BH10</f>
        <v>WEEK  ORI  46</v>
      </c>
      <c r="BG8" s="1246"/>
      <c r="BH8" s="1247"/>
      <c r="BI8" s="1245" t="str">
        <f>+"WEEK  ORI  "&amp;BK10</f>
        <v>WEEK  ORI  47</v>
      </c>
      <c r="BJ8" s="1246"/>
      <c r="BK8" s="1247"/>
      <c r="BL8" s="1245" t="str">
        <f>+"WEEK  ORI  "&amp;BN10</f>
        <v>WEEK  ORI  48</v>
      </c>
      <c r="BM8" s="1246"/>
      <c r="BN8" s="1247"/>
      <c r="BO8" s="1245" t="str">
        <f>+"WEEK  ORI  "&amp;BQ10</f>
        <v>WEEK  ORI  49</v>
      </c>
      <c r="BP8" s="1246"/>
      <c r="BQ8" s="1247"/>
      <c r="BR8" s="1245" t="str">
        <f>+"WEEK  ORI  "&amp;BT10</f>
        <v>WEEK  ORI  50</v>
      </c>
      <c r="BS8" s="1246"/>
      <c r="BT8" s="1247"/>
      <c r="BU8" s="1245" t="str">
        <f>+"WEEK  ORI  "&amp;BW10</f>
        <v>WEEK  ORI  51</v>
      </c>
      <c r="BV8" s="1246"/>
      <c r="BW8" s="1247"/>
      <c r="BX8" s="1245" t="str">
        <f>+"WEEK  ORI  "&amp;BZ10</f>
        <v>WEEK  ORI  52</v>
      </c>
      <c r="BY8" s="1246"/>
      <c r="BZ8" s="1247"/>
      <c r="CA8" s="1245" t="str">
        <f>+"WEEK  ORI  "&amp;CC10</f>
        <v>WEEK  ORI  1</v>
      </c>
      <c r="CB8" s="1246"/>
      <c r="CC8" s="1247"/>
      <c r="CD8" s="1245" t="str">
        <f>+"WEEK  ORI  "&amp;CF10</f>
        <v>WEEK  ORI  2</v>
      </c>
      <c r="CE8" s="1246"/>
      <c r="CF8" s="1247"/>
      <c r="CG8" s="1245" t="str">
        <f>+"WEEK  ORI  "&amp;CI10</f>
        <v>WEEK  ORI  3</v>
      </c>
      <c r="CH8" s="1246"/>
      <c r="CI8" s="1247"/>
      <c r="CJ8" s="1245" t="str">
        <f>+"WEEK  ORI  "&amp;CL10</f>
        <v>WEEK  ORI  4</v>
      </c>
      <c r="CK8" s="1246"/>
      <c r="CL8" s="1247"/>
      <c r="CM8" s="1245" t="str">
        <f>+"WEEK  ORI  "&amp;CO10</f>
        <v>WEEK  ORI  5</v>
      </c>
      <c r="CN8" s="1246"/>
      <c r="CO8" s="1247"/>
      <c r="CP8" s="1245" t="str">
        <f>+"WEEK  ORI  "&amp;CR10</f>
        <v>WEEK  ORI  6</v>
      </c>
      <c r="CQ8" s="1246"/>
      <c r="CR8" s="1247"/>
      <c r="CS8" s="1245" t="str">
        <f>+"WEEK  ORI  "&amp;CU10</f>
        <v>WEEK  ORI  7</v>
      </c>
      <c r="CT8" s="1246"/>
      <c r="CU8" s="1247"/>
      <c r="CV8" s="1245" t="str">
        <f>+"WEEK  ORI  "&amp;CX10</f>
        <v>WEEK  ORI  8</v>
      </c>
      <c r="CW8" s="1246"/>
      <c r="CX8" s="1247"/>
      <c r="CY8" s="1245" t="str">
        <f>+"WEEK  ORI  "&amp;DA10</f>
        <v>WEEK  ORI  9</v>
      </c>
      <c r="CZ8" s="1246"/>
      <c r="DA8" s="1247"/>
      <c r="DB8" s="1245" t="str">
        <f>+"WEEK  ORI  "&amp;DD10</f>
        <v>WEEK  ORI  10</v>
      </c>
      <c r="DC8" s="1246"/>
      <c r="DD8" s="1247"/>
      <c r="DE8" s="1245" t="str">
        <f>+"WEEK  ORI  "&amp;DG10</f>
        <v>WEEK  ORI  12</v>
      </c>
      <c r="DF8" s="1246"/>
      <c r="DG8" s="1247"/>
      <c r="DH8" s="1245" t="str">
        <f>+"WEEK  ORI  "&amp;DJ10</f>
        <v>WEEK  ORI  13</v>
      </c>
      <c r="DI8" s="1246"/>
      <c r="DJ8" s="1247"/>
      <c r="DK8" s="1245" t="str">
        <f>+"WEEK  ORI  "&amp;DM10</f>
        <v>WEEK  ORI  14</v>
      </c>
      <c r="DL8" s="1246"/>
      <c r="DM8" s="1247"/>
    </row>
    <row r="9" spans="1:117" ht="20.149999999999999" customHeight="1" x14ac:dyDescent="0.35">
      <c r="A9" s="1267"/>
      <c r="B9" s="1257"/>
      <c r="C9" s="1257"/>
      <c r="D9" s="1257"/>
      <c r="E9" s="1257"/>
      <c r="F9" s="1257"/>
      <c r="G9" s="1257"/>
      <c r="H9" s="1257"/>
      <c r="I9" s="1262"/>
      <c r="J9" s="1252" t="s">
        <v>17</v>
      </c>
      <c r="K9" s="1253"/>
      <c r="L9" s="12">
        <f>_xlfn.MAXIFS(
'BLC Subcont'!$DS:$DS,
'BLC Subcont'!$J:$J,
L10
)</f>
        <v>0</v>
      </c>
      <c r="M9" s="1252" t="s">
        <v>17</v>
      </c>
      <c r="N9" s="1253"/>
      <c r="O9" s="12">
        <f>DATE(2026,1,1)+(O10-2)*7-WEEKDAY(DATE(2026,1,1),2)+6</f>
        <v>46270</v>
      </c>
      <c r="P9" s="1252" t="s">
        <v>17</v>
      </c>
      <c r="Q9" s="1253"/>
      <c r="R9" s="12">
        <f>DATE(2026,1,1)+(R10-2)*7-WEEKDAY(DATE(2026,1,1),2)+6</f>
        <v>46277</v>
      </c>
      <c r="S9" s="1252" t="s">
        <v>17</v>
      </c>
      <c r="T9" s="1253"/>
      <c r="U9" s="12">
        <f>DATE(2026,1,1)+(U10-2)*7-WEEKDAY(DATE(2026,1,1),2)+6</f>
        <v>46284</v>
      </c>
      <c r="V9" s="1271" t="s">
        <v>17</v>
      </c>
      <c r="W9" s="1272"/>
      <c r="X9" s="1275">
        <f>DATE(2026,1,1)+(U10-2)*7-WEEKDAY(DATE(2026,1,1),2)+6</f>
        <v>46284</v>
      </c>
      <c r="Y9" s="1252" t="s">
        <v>17</v>
      </c>
      <c r="Z9" s="1253"/>
      <c r="AA9" s="12">
        <f>DATE(2026,1,1)+(AA10-2)*7-WEEKDAY(DATE(2026,1,1),2)+6</f>
        <v>46291</v>
      </c>
      <c r="AB9" s="1252" t="s">
        <v>17</v>
      </c>
      <c r="AC9" s="1253"/>
      <c r="AD9" s="12">
        <f>DATE(2026,1,1)+(AD10-2)*7-WEEKDAY(DATE(2026,1,1),2)+6</f>
        <v>46298</v>
      </c>
      <c r="AE9" s="1252" t="s">
        <v>17</v>
      </c>
      <c r="AF9" s="1253"/>
      <c r="AG9" s="12">
        <f>DATE(2026,1,1)+(AG10-2)*7-WEEKDAY(DATE(2026,1,1),2)+6</f>
        <v>46305</v>
      </c>
      <c r="AH9" s="1252" t="s">
        <v>17</v>
      </c>
      <c r="AI9" s="1253"/>
      <c r="AJ9" s="12">
        <f>DATE(2026,1,1)+(AJ10-2)*7-WEEKDAY(DATE(2026,1,1),2)+6</f>
        <v>46312</v>
      </c>
      <c r="AK9" s="1252" t="s">
        <v>17</v>
      </c>
      <c r="AL9" s="1253"/>
      <c r="AM9" s="12">
        <f>DATE(2026,1,1)+(AM10-2)*7-WEEKDAY(DATE(2026,1,1),2)+6</f>
        <v>46319</v>
      </c>
      <c r="AN9" s="1252" t="s">
        <v>17</v>
      </c>
      <c r="AO9" s="1253"/>
      <c r="AP9" s="12">
        <f>DATE(2026,1,1)+(AP10-2)*7-WEEKDAY(DATE(2026,1,1),2)+6</f>
        <v>46326</v>
      </c>
      <c r="AQ9" s="1252" t="s">
        <v>17</v>
      </c>
      <c r="AR9" s="1253"/>
      <c r="AS9" s="12">
        <f>DATE(2026,1,1)+(AS10-2)*7-WEEKDAY(DATE(2026,1,1),2)+6</f>
        <v>46333</v>
      </c>
      <c r="AT9" s="1252" t="s">
        <v>17</v>
      </c>
      <c r="AU9" s="1253"/>
      <c r="AV9" s="12">
        <f t="shared" ref="AV9" si="1">DATE(2026,1,1)+(AV10-2)*7-WEEKDAY(DATE(2026,1,1),2)+6</f>
        <v>46340</v>
      </c>
      <c r="AW9" s="1252" t="s">
        <v>17</v>
      </c>
      <c r="AX9" s="1253"/>
      <c r="AY9" s="12">
        <f t="shared" ref="AY9:BB9" si="2">DATE(2026,1,1)+(AY10-2)*7-WEEKDAY(DATE(2026,1,1),2)+6</f>
        <v>46326</v>
      </c>
      <c r="AZ9" s="1252" t="s">
        <v>17</v>
      </c>
      <c r="BA9" s="1253"/>
      <c r="BB9" s="12">
        <f t="shared" si="2"/>
        <v>46333</v>
      </c>
      <c r="BC9" s="1252" t="s">
        <v>17</v>
      </c>
      <c r="BD9" s="1253"/>
      <c r="BE9" s="12">
        <f>DATE(2026,1,1)+(BE10-2)*7-WEEKDAY(DATE(2026,1,1),2)+6</f>
        <v>46326</v>
      </c>
      <c r="BF9" s="1252" t="s">
        <v>17</v>
      </c>
      <c r="BG9" s="1253"/>
      <c r="BH9" s="12">
        <f>DATE(2026,1,1)+(BH10-2)*7-WEEKDAY(DATE(2026,1,1),2)+6</f>
        <v>46333</v>
      </c>
      <c r="BI9" s="1252" t="s">
        <v>17</v>
      </c>
      <c r="BJ9" s="1253"/>
      <c r="BK9" s="12">
        <f>DATE(2026,1,1)+(BK10-2)*7-WEEKDAY(DATE(2026,1,1),2)+6</f>
        <v>46340</v>
      </c>
      <c r="BL9" s="1252" t="s">
        <v>17</v>
      </c>
      <c r="BM9" s="1253"/>
      <c r="BN9" s="12">
        <f>DATE(2026,1,1)+(BN10-2)*7-WEEKDAY(DATE(2026,1,1),2)+6</f>
        <v>46347</v>
      </c>
      <c r="BO9" s="1252" t="s">
        <v>17</v>
      </c>
      <c r="BP9" s="1253"/>
      <c r="BQ9" s="12">
        <f>DATE(2026,1,1)+(BQ10-2)*7-WEEKDAY(DATE(2026,1,1),2)+6</f>
        <v>46354</v>
      </c>
      <c r="BR9" s="1252" t="s">
        <v>17</v>
      </c>
      <c r="BS9" s="1253"/>
      <c r="BT9" s="12">
        <f>DATE(2026,1,1)+(BT10-2)*7-WEEKDAY(DATE(2026,1,1),2)+6</f>
        <v>46361</v>
      </c>
      <c r="BU9" s="1252" t="s">
        <v>17</v>
      </c>
      <c r="BV9" s="1253"/>
      <c r="BW9" s="12">
        <f>DATE(2026,1,1)+(BW10-2)*7-WEEKDAY(DATE(2026,1,1),2)+6</f>
        <v>46368</v>
      </c>
      <c r="BX9" s="1252" t="s">
        <v>17</v>
      </c>
      <c r="BY9" s="1253"/>
      <c r="BZ9" s="12">
        <f>DATE(2026,1,1)+(BZ10-2)*7-WEEKDAY(DATE(2026,1,1),2)+6</f>
        <v>46375</v>
      </c>
      <c r="CA9" s="1252" t="s">
        <v>17</v>
      </c>
      <c r="CB9" s="1253"/>
      <c r="CC9" s="12">
        <f>DATE(2026,1,1)+(CC10-2)*7-WEEKDAY(DATE(2026,1,1),2)+6</f>
        <v>46018</v>
      </c>
      <c r="CD9" s="1252" t="s">
        <v>17</v>
      </c>
      <c r="CE9" s="1253"/>
      <c r="CF9" s="12">
        <f>DATE(2026,1,1)+(CF10-2)*7-WEEKDAY(DATE(2026,1,1),2)+6</f>
        <v>46025</v>
      </c>
      <c r="CG9" s="1252" t="s">
        <v>17</v>
      </c>
      <c r="CH9" s="1253"/>
      <c r="CI9" s="12">
        <f>DATE(2026,1,1)+(CI10-2)*7-WEEKDAY(DATE(2026,1,1),2)+6</f>
        <v>46032</v>
      </c>
      <c r="CJ9" s="1252" t="s">
        <v>17</v>
      </c>
      <c r="CK9" s="1253"/>
      <c r="CL9" s="12">
        <f>DATE(2026,1,1)+(CL10-2)*7-WEEKDAY(DATE(2026,1,1),2)+6</f>
        <v>46039</v>
      </c>
      <c r="CM9" s="1252" t="s">
        <v>17</v>
      </c>
      <c r="CN9" s="1253"/>
      <c r="CO9" s="12">
        <f>DATE(2026,1,1)+(CO10-2)*7-WEEKDAY(DATE(2026,1,1),2)+6</f>
        <v>46046</v>
      </c>
      <c r="CP9" s="1252" t="s">
        <v>17</v>
      </c>
      <c r="CQ9" s="1253"/>
      <c r="CR9" s="12">
        <f>DATE(2026,1,1)+(CR10-2)*7-WEEKDAY(DATE(2026,1,1),2)+6</f>
        <v>46053</v>
      </c>
      <c r="CS9" s="1252" t="s">
        <v>17</v>
      </c>
      <c r="CT9" s="1253"/>
      <c r="CU9" s="12">
        <f>DATE(2026,1,1)+(CU10-2)*7-WEEKDAY(DATE(2026,1,1),2)+6</f>
        <v>46060</v>
      </c>
      <c r="CV9" s="1252" t="s">
        <v>17</v>
      </c>
      <c r="CW9" s="1253"/>
      <c r="CX9" s="12">
        <f>DATE(2026,1,1)+(CX10-2)*7-WEEKDAY(DATE(2026,1,1),2)+6</f>
        <v>46067</v>
      </c>
      <c r="CY9" s="1252" t="s">
        <v>17</v>
      </c>
      <c r="CZ9" s="1253"/>
      <c r="DA9" s="12">
        <f>DATE(2026,1,1)+(DA10-2)*7-WEEKDAY(DATE(2026,1,1),2)+6</f>
        <v>46074</v>
      </c>
      <c r="DB9" s="1252" t="s">
        <v>17</v>
      </c>
      <c r="DC9" s="1253"/>
      <c r="DD9" s="12">
        <f>DATE(2026,1,1)+(DD10-2)*7-WEEKDAY(DATE(2026,1,1),2)+6</f>
        <v>46081</v>
      </c>
      <c r="DE9" s="1252" t="s">
        <v>17</v>
      </c>
      <c r="DF9" s="1253"/>
      <c r="DG9" s="12">
        <f>DATE(2026,1,1)+(DG10-2)*7-WEEKDAY(DATE(2026,1,1),2)+6</f>
        <v>46095</v>
      </c>
      <c r="DH9" s="1252" t="s">
        <v>17</v>
      </c>
      <c r="DI9" s="1253"/>
      <c r="DJ9" s="12">
        <f>DATE(2026,1,1)+(DJ10-2)*7-WEEKDAY(DATE(2026,1,1),2)+6</f>
        <v>46102</v>
      </c>
      <c r="DK9" s="1252" t="s">
        <v>17</v>
      </c>
      <c r="DL9" s="1253"/>
      <c r="DM9" s="12">
        <f>DATE(2026,1,1)+(DM10-2)*7-WEEKDAY(DATE(2026,1,1),2)+6</f>
        <v>46109</v>
      </c>
    </row>
    <row r="10" spans="1:117" s="16" customFormat="1" ht="20.149999999999999" customHeight="1" outlineLevel="1" x14ac:dyDescent="0.25">
      <c r="A10" s="1268"/>
      <c r="B10" s="1258"/>
      <c r="C10" s="1258"/>
      <c r="D10" s="1258"/>
      <c r="E10" s="1258"/>
      <c r="F10" s="1258"/>
      <c r="G10" s="1258"/>
      <c r="H10" s="1258"/>
      <c r="I10" s="1263"/>
      <c r="J10" s="1248" t="s">
        <v>18</v>
      </c>
      <c r="K10" s="1249"/>
      <c r="L10" s="14">
        <v>36</v>
      </c>
      <c r="M10" s="1248" t="s">
        <v>18</v>
      </c>
      <c r="N10" s="1249"/>
      <c r="O10" s="14">
        <v>37</v>
      </c>
      <c r="P10" s="1248" t="s">
        <v>18</v>
      </c>
      <c r="Q10" s="1249"/>
      <c r="R10" s="14">
        <f>+O10+1</f>
        <v>38</v>
      </c>
      <c r="S10" s="1248" t="s">
        <v>18</v>
      </c>
      <c r="T10" s="1249"/>
      <c r="U10" s="14">
        <f>+R10+1</f>
        <v>39</v>
      </c>
      <c r="V10" s="1273"/>
      <c r="W10" s="1274"/>
      <c r="X10" s="1276"/>
      <c r="Y10" s="1248" t="s">
        <v>18</v>
      </c>
      <c r="Z10" s="1249"/>
      <c r="AA10" s="15">
        <f>+U10+1</f>
        <v>40</v>
      </c>
      <c r="AB10" s="1248" t="s">
        <v>18</v>
      </c>
      <c r="AC10" s="1249"/>
      <c r="AD10" s="14">
        <f>+AA10+1</f>
        <v>41</v>
      </c>
      <c r="AE10" s="1248" t="s">
        <v>18</v>
      </c>
      <c r="AF10" s="1249"/>
      <c r="AG10" s="14">
        <f>+AD10+1</f>
        <v>42</v>
      </c>
      <c r="AH10" s="1248" t="s">
        <v>18</v>
      </c>
      <c r="AI10" s="1249"/>
      <c r="AJ10" s="14">
        <f>+AG10+1</f>
        <v>43</v>
      </c>
      <c r="AK10" s="1248" t="s">
        <v>18</v>
      </c>
      <c r="AL10" s="1249"/>
      <c r="AM10" s="14">
        <f>+AJ10+1</f>
        <v>44</v>
      </c>
      <c r="AN10" s="1248" t="s">
        <v>18</v>
      </c>
      <c r="AO10" s="1249"/>
      <c r="AP10" s="14">
        <f>+AM10+1</f>
        <v>45</v>
      </c>
      <c r="AQ10" s="1248" t="s">
        <v>18</v>
      </c>
      <c r="AR10" s="1249"/>
      <c r="AS10" s="14">
        <f>+AP10+1</f>
        <v>46</v>
      </c>
      <c r="AT10" s="1248" t="s">
        <v>18</v>
      </c>
      <c r="AU10" s="1249"/>
      <c r="AV10" s="14">
        <f t="shared" ref="AV10" si="3">+AS10+1</f>
        <v>47</v>
      </c>
      <c r="AW10" s="1248" t="s">
        <v>18</v>
      </c>
      <c r="AX10" s="1249"/>
      <c r="AY10" s="14">
        <v>45</v>
      </c>
      <c r="AZ10" s="1248" t="s">
        <v>18</v>
      </c>
      <c r="BA10" s="1249"/>
      <c r="BB10" s="14">
        <f t="shared" ref="BB10" si="4">+AY10+1</f>
        <v>46</v>
      </c>
      <c r="BC10" s="1248" t="s">
        <v>18</v>
      </c>
      <c r="BD10" s="1249"/>
      <c r="BE10" s="15">
        <v>45</v>
      </c>
      <c r="BF10" s="1248" t="s">
        <v>18</v>
      </c>
      <c r="BG10" s="1249"/>
      <c r="BH10" s="14">
        <f>+BE10+1</f>
        <v>46</v>
      </c>
      <c r="BI10" s="1248" t="s">
        <v>18</v>
      </c>
      <c r="BJ10" s="1249"/>
      <c r="BK10" s="14">
        <f t="shared" ref="BK10" si="5">+BH10+1</f>
        <v>47</v>
      </c>
      <c r="BL10" s="1248" t="s">
        <v>18</v>
      </c>
      <c r="BM10" s="1249"/>
      <c r="BN10" s="14">
        <f t="shared" ref="BN10" si="6">+BK10+1</f>
        <v>48</v>
      </c>
      <c r="BO10" s="1248" t="s">
        <v>18</v>
      </c>
      <c r="BP10" s="1249"/>
      <c r="BQ10" s="14">
        <f t="shared" ref="BQ10" si="7">+BN10+1</f>
        <v>49</v>
      </c>
      <c r="BR10" s="1248" t="s">
        <v>18</v>
      </c>
      <c r="BS10" s="1249"/>
      <c r="BT10" s="14">
        <f t="shared" ref="BT10" si="8">+BQ10+1</f>
        <v>50</v>
      </c>
      <c r="BU10" s="1248" t="s">
        <v>18</v>
      </c>
      <c r="BV10" s="1249"/>
      <c r="BW10" s="14">
        <f t="shared" ref="BW10" si="9">+BT10+1</f>
        <v>51</v>
      </c>
      <c r="BX10" s="1248" t="s">
        <v>18</v>
      </c>
      <c r="BY10" s="1249"/>
      <c r="BZ10" s="14">
        <f t="shared" ref="BZ10" si="10">+BW10+1</f>
        <v>52</v>
      </c>
      <c r="CA10" s="1248" t="s">
        <v>18</v>
      </c>
      <c r="CB10" s="1249"/>
      <c r="CC10" s="14">
        <v>1</v>
      </c>
      <c r="CD10" s="1248" t="s">
        <v>18</v>
      </c>
      <c r="CE10" s="1249"/>
      <c r="CF10" s="14">
        <f t="shared" ref="CF10" si="11">+CC10+1</f>
        <v>2</v>
      </c>
      <c r="CG10" s="1248" t="s">
        <v>18</v>
      </c>
      <c r="CH10" s="1249"/>
      <c r="CI10" s="14">
        <f t="shared" ref="CI10" si="12">+CF10+1</f>
        <v>3</v>
      </c>
      <c r="CJ10" s="1248" t="s">
        <v>18</v>
      </c>
      <c r="CK10" s="1249"/>
      <c r="CL10" s="14">
        <f t="shared" ref="CL10" si="13">+CI10+1</f>
        <v>4</v>
      </c>
      <c r="CM10" s="1248" t="s">
        <v>18</v>
      </c>
      <c r="CN10" s="1249"/>
      <c r="CO10" s="14">
        <f t="shared" ref="CO10" si="14">+CL10+1</f>
        <v>5</v>
      </c>
      <c r="CP10" s="1248" t="s">
        <v>18</v>
      </c>
      <c r="CQ10" s="1249"/>
      <c r="CR10" s="14">
        <v>6</v>
      </c>
      <c r="CS10" s="1248" t="s">
        <v>18</v>
      </c>
      <c r="CT10" s="1249"/>
      <c r="CU10" s="14">
        <f t="shared" ref="CU10" si="15">+CR10+1</f>
        <v>7</v>
      </c>
      <c r="CV10" s="1248" t="s">
        <v>18</v>
      </c>
      <c r="CW10" s="1249"/>
      <c r="CX10" s="14">
        <f t="shared" ref="CX10" si="16">+CU10+1</f>
        <v>8</v>
      </c>
      <c r="CY10" s="1248" t="s">
        <v>18</v>
      </c>
      <c r="CZ10" s="1249"/>
      <c r="DA10" s="14">
        <f t="shared" ref="DA10" si="17">+CX10+1</f>
        <v>9</v>
      </c>
      <c r="DB10" s="1248" t="s">
        <v>18</v>
      </c>
      <c r="DC10" s="1249"/>
      <c r="DD10" s="14">
        <v>10</v>
      </c>
      <c r="DE10" s="1248" t="s">
        <v>18</v>
      </c>
      <c r="DF10" s="1249"/>
      <c r="DG10" s="14">
        <v>12</v>
      </c>
      <c r="DH10" s="1248" t="s">
        <v>18</v>
      </c>
      <c r="DI10" s="1249"/>
      <c r="DJ10" s="14">
        <f t="shared" ref="DJ10" si="18">+DG10+1</f>
        <v>13</v>
      </c>
      <c r="DK10" s="1248" t="s">
        <v>18</v>
      </c>
      <c r="DL10" s="1249"/>
      <c r="DM10" s="14">
        <f t="shared" ref="DM10" si="19">+DJ10+1</f>
        <v>14</v>
      </c>
    </row>
    <row r="11" spans="1:117" ht="20.149999999999999" customHeight="1" x14ac:dyDescent="0.35">
      <c r="A11" s="1269"/>
      <c r="B11" s="1259"/>
      <c r="C11" s="1259"/>
      <c r="D11" s="1259"/>
      <c r="E11" s="1259"/>
      <c r="F11" s="1259"/>
      <c r="G11" s="1259"/>
      <c r="H11" s="1259"/>
      <c r="I11" s="1264"/>
      <c r="J11" s="1250" t="s">
        <v>19</v>
      </c>
      <c r="K11" s="1251"/>
      <c r="L11" s="17">
        <v>0</v>
      </c>
      <c r="M11" s="1250" t="s">
        <v>19</v>
      </c>
      <c r="N11" s="1251"/>
      <c r="O11" s="17">
        <v>0</v>
      </c>
      <c r="P11" s="1250" t="s">
        <v>19</v>
      </c>
      <c r="Q11" s="1251"/>
      <c r="R11" s="17">
        <v>0</v>
      </c>
      <c r="S11" s="1250" t="s">
        <v>19</v>
      </c>
      <c r="T11" s="1251"/>
      <c r="U11" s="17">
        <f>+X11</f>
        <v>5.5</v>
      </c>
      <c r="V11" s="1277" t="s">
        <v>19</v>
      </c>
      <c r="W11" s="1278"/>
      <c r="X11" s="17">
        <v>5.5</v>
      </c>
      <c r="Y11" s="1250" t="s">
        <v>19</v>
      </c>
      <c r="Z11" s="1251"/>
      <c r="AA11" s="18">
        <v>5.5</v>
      </c>
      <c r="AB11" s="1250" t="s">
        <v>19</v>
      </c>
      <c r="AC11" s="1251"/>
      <c r="AD11" s="18">
        <v>5.5</v>
      </c>
      <c r="AE11" s="1250" t="s">
        <v>19</v>
      </c>
      <c r="AF11" s="1251"/>
      <c r="AG11" s="18">
        <v>5.5</v>
      </c>
      <c r="AH11" s="1250" t="s">
        <v>19</v>
      </c>
      <c r="AI11" s="1251"/>
      <c r="AJ11" s="18">
        <v>5.5</v>
      </c>
      <c r="AK11" s="1250" t="s">
        <v>19</v>
      </c>
      <c r="AL11" s="1251"/>
      <c r="AM11" s="18">
        <v>5.5</v>
      </c>
      <c r="AN11" s="1250" t="s">
        <v>19</v>
      </c>
      <c r="AO11" s="1251"/>
      <c r="AP11" s="18">
        <v>5.5</v>
      </c>
      <c r="AQ11" s="1250" t="s">
        <v>19</v>
      </c>
      <c r="AR11" s="1251"/>
      <c r="AS11" s="18">
        <v>5.5</v>
      </c>
      <c r="AT11" s="1250" t="s">
        <v>19</v>
      </c>
      <c r="AU11" s="1251"/>
      <c r="AV11" s="18">
        <v>5.5</v>
      </c>
      <c r="AW11" s="1250" t="s">
        <v>19</v>
      </c>
      <c r="AX11" s="1251"/>
      <c r="AY11" s="18">
        <v>5.5</v>
      </c>
      <c r="AZ11" s="1250" t="s">
        <v>19</v>
      </c>
      <c r="BA11" s="1251"/>
      <c r="BB11" s="18">
        <v>5.5</v>
      </c>
      <c r="BC11" s="1250" t="s">
        <v>19</v>
      </c>
      <c r="BD11" s="1251"/>
      <c r="BE11" s="18">
        <v>5.5</v>
      </c>
      <c r="BF11" s="1250" t="s">
        <v>19</v>
      </c>
      <c r="BG11" s="1251"/>
      <c r="BH11" s="18">
        <v>5.5</v>
      </c>
      <c r="BI11" s="1250" t="s">
        <v>19</v>
      </c>
      <c r="BJ11" s="1251"/>
      <c r="BK11" s="18">
        <v>5.5</v>
      </c>
      <c r="BL11" s="1250" t="s">
        <v>19</v>
      </c>
      <c r="BM11" s="1251"/>
      <c r="BN11" s="18">
        <v>5.5</v>
      </c>
      <c r="BO11" s="1250" t="s">
        <v>19</v>
      </c>
      <c r="BP11" s="1251"/>
      <c r="BQ11" s="18">
        <v>5.5</v>
      </c>
      <c r="BR11" s="1250" t="s">
        <v>19</v>
      </c>
      <c r="BS11" s="1251"/>
      <c r="BT11" s="18">
        <v>5.5</v>
      </c>
      <c r="BU11" s="1250" t="s">
        <v>19</v>
      </c>
      <c r="BV11" s="1251"/>
      <c r="BW11" s="18">
        <v>5.5</v>
      </c>
      <c r="BX11" s="1250" t="s">
        <v>19</v>
      </c>
      <c r="BY11" s="1251"/>
      <c r="BZ11" s="18">
        <v>4.5</v>
      </c>
      <c r="CA11" s="1250" t="s">
        <v>19</v>
      </c>
      <c r="CB11" s="1251"/>
      <c r="CC11" s="18">
        <v>4.5</v>
      </c>
      <c r="CD11" s="1250" t="s">
        <v>19</v>
      </c>
      <c r="CE11" s="1251"/>
      <c r="CF11" s="18">
        <v>5.5</v>
      </c>
      <c r="CG11" s="1250" t="s">
        <v>19</v>
      </c>
      <c r="CH11" s="1251"/>
      <c r="CI11" s="18">
        <v>5.5</v>
      </c>
      <c r="CJ11" s="1250" t="s">
        <v>19</v>
      </c>
      <c r="CK11" s="1251"/>
      <c r="CL11" s="18">
        <v>5.5</v>
      </c>
      <c r="CM11" s="1250" t="s">
        <v>19</v>
      </c>
      <c r="CN11" s="1251"/>
      <c r="CO11" s="18">
        <v>6.5</v>
      </c>
      <c r="CP11" s="1250" t="s">
        <v>19</v>
      </c>
      <c r="CQ11" s="1251"/>
      <c r="CR11" s="18">
        <v>4.5</v>
      </c>
      <c r="CS11" s="1250" t="s">
        <v>19</v>
      </c>
      <c r="CT11" s="1251"/>
      <c r="CU11" s="18">
        <v>5.5</v>
      </c>
      <c r="CV11" s="1250" t="s">
        <v>19</v>
      </c>
      <c r="CW11" s="1251"/>
      <c r="CX11" s="18">
        <v>5.5</v>
      </c>
      <c r="CY11" s="1250" t="s">
        <v>19</v>
      </c>
      <c r="CZ11" s="1251"/>
      <c r="DA11" s="18">
        <v>5.5</v>
      </c>
      <c r="DB11" s="1250" t="s">
        <v>19</v>
      </c>
      <c r="DC11" s="1251"/>
      <c r="DD11" s="18">
        <v>5.5</v>
      </c>
      <c r="DE11" s="1250" t="s">
        <v>19</v>
      </c>
      <c r="DF11" s="1251"/>
      <c r="DG11" s="18">
        <v>5.5</v>
      </c>
      <c r="DH11" s="1250" t="s">
        <v>19</v>
      </c>
      <c r="DI11" s="1251"/>
      <c r="DJ11" s="18">
        <v>4.5</v>
      </c>
      <c r="DK11" s="1250" t="s">
        <v>19</v>
      </c>
      <c r="DL11" s="1251"/>
      <c r="DM11" s="18">
        <v>5.5</v>
      </c>
    </row>
    <row r="12" spans="1:117" ht="43.5" customHeight="1" x14ac:dyDescent="0.35">
      <c r="A12" s="1270"/>
      <c r="B12" s="1260"/>
      <c r="C12" s="1260"/>
      <c r="D12" s="1260"/>
      <c r="E12" s="1260"/>
      <c r="F12" s="1260"/>
      <c r="G12" s="1260"/>
      <c r="H12" s="1260"/>
      <c r="I12" s="1265"/>
      <c r="J12" s="19" t="s">
        <v>20</v>
      </c>
      <c r="K12" s="20" t="s">
        <v>21</v>
      </c>
      <c r="L12" s="21" t="s">
        <v>70</v>
      </c>
      <c r="M12" s="19" t="s">
        <v>20</v>
      </c>
      <c r="N12" s="20" t="s">
        <v>21</v>
      </c>
      <c r="O12" s="21" t="s">
        <v>70</v>
      </c>
      <c r="P12" s="19" t="s">
        <v>20</v>
      </c>
      <c r="Q12" s="20" t="s">
        <v>21</v>
      </c>
      <c r="R12" s="21" t="s">
        <v>70</v>
      </c>
      <c r="S12" s="19" t="s">
        <v>20</v>
      </c>
      <c r="T12" s="20" t="s">
        <v>21</v>
      </c>
      <c r="U12" s="21" t="s">
        <v>70</v>
      </c>
      <c r="V12" s="22" t="s">
        <v>20</v>
      </c>
      <c r="W12" s="23" t="s">
        <v>21</v>
      </c>
      <c r="X12" s="24" t="s">
        <v>70</v>
      </c>
      <c r="Y12" s="19" t="s">
        <v>20</v>
      </c>
      <c r="Z12" s="20" t="s">
        <v>21</v>
      </c>
      <c r="AA12" s="25" t="s">
        <v>70</v>
      </c>
      <c r="AB12" s="19" t="s">
        <v>20</v>
      </c>
      <c r="AC12" s="20" t="s">
        <v>21</v>
      </c>
      <c r="AD12" s="21" t="s">
        <v>70</v>
      </c>
      <c r="AE12" s="19" t="s">
        <v>20</v>
      </c>
      <c r="AF12" s="20" t="s">
        <v>21</v>
      </c>
      <c r="AG12" s="21" t="s">
        <v>70</v>
      </c>
      <c r="AH12" s="19" t="s">
        <v>20</v>
      </c>
      <c r="AI12" s="20" t="s">
        <v>21</v>
      </c>
      <c r="AJ12" s="21" t="s">
        <v>70</v>
      </c>
      <c r="AK12" s="19" t="s">
        <v>20</v>
      </c>
      <c r="AL12" s="20" t="s">
        <v>21</v>
      </c>
      <c r="AM12" s="21" t="s">
        <v>70</v>
      </c>
      <c r="AN12" s="19" t="s">
        <v>20</v>
      </c>
      <c r="AO12" s="20" t="s">
        <v>21</v>
      </c>
      <c r="AP12" s="21" t="s">
        <v>70</v>
      </c>
      <c r="AQ12" s="19" t="s">
        <v>20</v>
      </c>
      <c r="AR12" s="20" t="s">
        <v>21</v>
      </c>
      <c r="AS12" s="21" t="s">
        <v>70</v>
      </c>
      <c r="AT12" s="19" t="s">
        <v>20</v>
      </c>
      <c r="AU12" s="20" t="s">
        <v>21</v>
      </c>
      <c r="AV12" s="21" t="s">
        <v>70</v>
      </c>
      <c r="AW12" s="19" t="s">
        <v>20</v>
      </c>
      <c r="AX12" s="20" t="s">
        <v>21</v>
      </c>
      <c r="AY12" s="21" t="s">
        <v>70</v>
      </c>
      <c r="AZ12" s="19" t="s">
        <v>20</v>
      </c>
      <c r="BA12" s="20" t="s">
        <v>21</v>
      </c>
      <c r="BB12" s="21" t="s">
        <v>70</v>
      </c>
      <c r="BC12" s="19" t="s">
        <v>20</v>
      </c>
      <c r="BD12" s="20" t="s">
        <v>21</v>
      </c>
      <c r="BE12" s="25" t="s">
        <v>22</v>
      </c>
      <c r="BF12" s="19" t="s">
        <v>20</v>
      </c>
      <c r="BG12" s="20" t="s">
        <v>21</v>
      </c>
      <c r="BH12" s="21" t="s">
        <v>22</v>
      </c>
      <c r="BI12" s="19" t="s">
        <v>20</v>
      </c>
      <c r="BJ12" s="20" t="s">
        <v>21</v>
      </c>
      <c r="BK12" s="21" t="s">
        <v>22</v>
      </c>
      <c r="BL12" s="19" t="s">
        <v>20</v>
      </c>
      <c r="BM12" s="20" t="s">
        <v>21</v>
      </c>
      <c r="BN12" s="21" t="s">
        <v>22</v>
      </c>
      <c r="BO12" s="19" t="s">
        <v>20</v>
      </c>
      <c r="BP12" s="20" t="s">
        <v>21</v>
      </c>
      <c r="BQ12" s="21" t="s">
        <v>22</v>
      </c>
      <c r="BR12" s="19" t="s">
        <v>20</v>
      </c>
      <c r="BS12" s="20" t="s">
        <v>21</v>
      </c>
      <c r="BT12" s="21" t="s">
        <v>22</v>
      </c>
      <c r="BU12" s="19" t="s">
        <v>20</v>
      </c>
      <c r="BV12" s="20" t="s">
        <v>21</v>
      </c>
      <c r="BW12" s="21" t="s">
        <v>22</v>
      </c>
      <c r="BX12" s="19" t="s">
        <v>20</v>
      </c>
      <c r="BY12" s="20" t="s">
        <v>21</v>
      </c>
      <c r="BZ12" s="21" t="s">
        <v>22</v>
      </c>
      <c r="CA12" s="19" t="s">
        <v>20</v>
      </c>
      <c r="CB12" s="20" t="s">
        <v>21</v>
      </c>
      <c r="CC12" s="21" t="s">
        <v>22</v>
      </c>
      <c r="CD12" s="19" t="s">
        <v>20</v>
      </c>
      <c r="CE12" s="20" t="s">
        <v>21</v>
      </c>
      <c r="CF12" s="21" t="s">
        <v>22</v>
      </c>
      <c r="CG12" s="19" t="s">
        <v>20</v>
      </c>
      <c r="CH12" s="20" t="s">
        <v>21</v>
      </c>
      <c r="CI12" s="21" t="s">
        <v>22</v>
      </c>
      <c r="CJ12" s="19" t="s">
        <v>20</v>
      </c>
      <c r="CK12" s="20" t="s">
        <v>21</v>
      </c>
      <c r="CL12" s="21" t="s">
        <v>22</v>
      </c>
      <c r="CM12" s="19" t="s">
        <v>20</v>
      </c>
      <c r="CN12" s="20" t="s">
        <v>21</v>
      </c>
      <c r="CO12" s="21" t="s">
        <v>22</v>
      </c>
      <c r="CP12" s="19" t="s">
        <v>20</v>
      </c>
      <c r="CQ12" s="20" t="s">
        <v>21</v>
      </c>
      <c r="CR12" s="21" t="s">
        <v>22</v>
      </c>
      <c r="CS12" s="19" t="s">
        <v>20</v>
      </c>
      <c r="CT12" s="20" t="s">
        <v>21</v>
      </c>
      <c r="CU12" s="21" t="s">
        <v>22</v>
      </c>
      <c r="CV12" s="19" t="s">
        <v>20</v>
      </c>
      <c r="CW12" s="20" t="s">
        <v>21</v>
      </c>
      <c r="CX12" s="21" t="s">
        <v>22</v>
      </c>
      <c r="CY12" s="19" t="s">
        <v>20</v>
      </c>
      <c r="CZ12" s="20" t="s">
        <v>21</v>
      </c>
      <c r="DA12" s="21" t="s">
        <v>22</v>
      </c>
      <c r="DB12" s="19" t="s">
        <v>20</v>
      </c>
      <c r="DC12" s="20" t="s">
        <v>21</v>
      </c>
      <c r="DD12" s="21" t="s">
        <v>22</v>
      </c>
      <c r="DE12" s="19" t="s">
        <v>20</v>
      </c>
      <c r="DF12" s="20" t="s">
        <v>21</v>
      </c>
      <c r="DG12" s="21" t="s">
        <v>22</v>
      </c>
      <c r="DH12" s="19" t="s">
        <v>20</v>
      </c>
      <c r="DI12" s="20" t="s">
        <v>21</v>
      </c>
      <c r="DJ12" s="21" t="s">
        <v>22</v>
      </c>
      <c r="DK12" s="19" t="s">
        <v>20</v>
      </c>
      <c r="DL12" s="20" t="s">
        <v>21</v>
      </c>
      <c r="DM12" s="21" t="s">
        <v>22</v>
      </c>
    </row>
    <row r="13" spans="1:117" ht="6.75" customHeight="1" x14ac:dyDescent="0.35">
      <c r="A13" s="26"/>
      <c r="B13" s="27"/>
      <c r="C13" s="27"/>
      <c r="D13" s="27"/>
      <c r="E13" s="27"/>
      <c r="F13" s="27"/>
      <c r="G13" s="27"/>
      <c r="H13" s="28"/>
      <c r="I13" s="29"/>
      <c r="J13" s="30"/>
      <c r="K13" s="31"/>
      <c r="L13" s="32"/>
      <c r="M13" s="33"/>
      <c r="N13" s="34"/>
      <c r="O13" s="32"/>
      <c r="P13" s="30"/>
      <c r="Q13" s="31"/>
      <c r="R13" s="32"/>
      <c r="S13" s="33"/>
      <c r="T13" s="34"/>
      <c r="U13" s="32"/>
      <c r="V13" s="35"/>
      <c r="W13" s="35"/>
      <c r="X13" s="35"/>
      <c r="Y13" s="33"/>
      <c r="Z13" s="36"/>
      <c r="AA13" s="37"/>
      <c r="AB13" s="33"/>
      <c r="AC13" s="36"/>
      <c r="AD13" s="32"/>
      <c r="AE13" s="33"/>
      <c r="AF13" s="36"/>
      <c r="AG13" s="32"/>
      <c r="AH13" s="33"/>
      <c r="AI13" s="36"/>
      <c r="AJ13" s="32"/>
      <c r="AK13" s="33"/>
      <c r="AL13" s="36"/>
      <c r="AM13" s="32"/>
      <c r="AN13" s="33"/>
      <c r="AO13" s="36"/>
      <c r="AP13" s="32"/>
      <c r="AQ13" s="33"/>
      <c r="AR13" s="36"/>
      <c r="AS13" s="32"/>
      <c r="AT13" s="33"/>
      <c r="AU13" s="36"/>
      <c r="AV13" s="32"/>
      <c r="AW13" s="33"/>
      <c r="AX13" s="36"/>
      <c r="AY13" s="32"/>
      <c r="AZ13" s="33"/>
      <c r="BA13" s="36"/>
      <c r="BB13" s="32"/>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row>
    <row r="14" spans="1:117" ht="20.149999999999999" customHeight="1" x14ac:dyDescent="0.35">
      <c r="A14" s="38">
        <v>480</v>
      </c>
      <c r="B14" s="39" t="s">
        <v>157</v>
      </c>
      <c r="C14" s="39" t="s">
        <v>71</v>
      </c>
      <c r="D14" s="39">
        <v>128</v>
      </c>
      <c r="E14" s="39">
        <v>5.5</v>
      </c>
      <c r="F14" s="39">
        <v>7</v>
      </c>
      <c r="G14" s="39">
        <v>2</v>
      </c>
      <c r="H14" s="40">
        <f>+D14*E14*F14*G14</f>
        <v>9856</v>
      </c>
      <c r="I14" s="41">
        <f>+H14/E14</f>
        <v>1792</v>
      </c>
      <c r="J14" s="42">
        <f t="array" ref="J14">SUM(SUMIFS(
'BLC Subcont'!$AE$7:$AE$9999,
'BLC Subcont'!$I$7:$I$9999,L$10,
'BLC Subcont'!$U$7:$U$9999,$A14,
'BLC Subcont'!$T$7:$T$9999,
{"BB480PTN";"BB480PTG";"BB480PEO";"BB480PEN";"GB480EO";"PB48011B"}
))+SUMIFS(
'BLC Subcont'!$AE$7:$AE$9999,
'BLC Subcont'!$I$7:$I$9999,L$10,
'BLC Subcont'!$U$7:$U$9999,$A14,
'BLC Subcont'!$AA$7:$AA$9999,"Unisex")</f>
        <v>144</v>
      </c>
      <c r="K14" s="43">
        <f t="array" ref="K14">SUM(SUMIFS(
'BLC Subcont'!$BR$7:$BR$9999,
'BLC Subcont'!$I$7:$I$9999,L$10,
'BLC Subcont'!$U$7:$U$9999,$A14,
'BLC Subcont'!$T$7:$T$9999,
{"BB480PTN";"BB480PTG";"BB480PEO";"BB480PEN";"GB480EO";"PB48011B"}
))+SUMIFS(
'BLC Subcont'!$BS$7:$BS$9999,
'BLC Subcont'!$I$7:$I$9999,L$10,
'BLC Subcont'!$U$7:$U$9999,$A14,
'BLC Subcont'!$AA$7:$AA$9999,"Unisex")</f>
        <v>0</v>
      </c>
      <c r="L14" s="44">
        <f t="shared" ref="L14:L33" si="20">IFERROR(K14/($I14*L$11),0)</f>
        <v>0</v>
      </c>
      <c r="M14" s="42">
        <f t="array" ref="M14">SUM(SUMIFS(
'BLC Subcont'!$AE$7:$AE$9999,
'BLC Subcont'!$I$7:$I$9999,O$10,
'BLC Subcont'!$U$7:$U$9999,$A14,
'BLC Subcont'!$T$7:$T$9999,
{"BB480PTN";"BB480PTG";"BB480PEO";"BB480PEN";"GB480EO";"PB48011B"}
))+SUMIFS(
'BLC Subcont'!$AE$7:$AE$9999,
'BLC Subcont'!$I$7:$I$9999,O$10,
'BLC Subcont'!$U$7:$U$9999,$A14,
'BLC Subcont'!$AA$7:$AA$9999,"Unisex")</f>
        <v>5856</v>
      </c>
      <c r="N14" s="43">
        <f t="array" ref="N14">SUM(SUMIFS(
'BLC Subcont'!$BR$7:$BR$9999,
'BLC Subcont'!$I$7:$I$9999,O$10,
'BLC Subcont'!$U$7:$U$9999,$A14,
'BLC Subcont'!$T$7:$T$9999,
{"BB480PTN";"BB480PTG";"BB480PEO";"BB480PEN";"GB480EO";"PB48011B"}
))+SUMIFS(
'BLC Subcont'!$BS$7:$BS$9999,
'BLC Subcont'!$I$7:$I$9999,O$10,
'BLC Subcont'!$U$7:$U$9999,$A14,
'BLC Subcont'!$AA$7:$AA$9999,"Unisex")</f>
        <v>0</v>
      </c>
      <c r="O14" s="44">
        <f t="shared" ref="O14:O36" si="21">IFERROR(N14/($I14*O$11),0)</f>
        <v>0</v>
      </c>
      <c r="P14" s="42">
        <f t="array" ref="P14">SUM(SUMIFS(
'BLC Subcont'!$AE$7:$AE$9999,
'BLC Subcont'!$I$7:$I$9999,R$10,
'BLC Subcont'!$U$7:$U$9999,$A14,
'BLC Subcont'!$T$7:$T$9999,
{"BB480PTN";"BB480PTG";"BB480PEO";"BB480PEN";"GB480EO";"PB48011B"}
))+SUMIFS(
'BLC Subcont'!$AE$7:$AE$9999,
'BLC Subcont'!$I$7:$I$9999,R$10,
'BLC Subcont'!$U$7:$U$9999,$A14,
'BLC Subcont'!$AA$7:$AA$9999,"Unisex")</f>
        <v>1722</v>
      </c>
      <c r="Q14" s="43">
        <f t="array" ref="Q14">SUM(SUMIFS(
'BLC Subcont'!$BR$7:$BR$9999,
'BLC Subcont'!$I$7:$I$9999,R$10,
'BLC Subcont'!$U$7:$U$9999,$A14,
'BLC Subcont'!$T$7:$T$9999,
{"BB480PTN";"BB480PTG";"BB480PEO";"BB480PEN";"GB480EO";"PB48011B"}
))+SUMIFS(
'BLC Subcont'!$BS$7:$BS$9999,
'BLC Subcont'!$I$7:$I$9999,R$10,
'BLC Subcont'!$U$7:$U$9999,$A14,
'BLC Subcont'!$AA$7:$AA$9999,"Unisex")</f>
        <v>1181</v>
      </c>
      <c r="R14" s="44">
        <f>IFERROR(Q14/($I14*R$11),0)</f>
        <v>0</v>
      </c>
      <c r="S14" s="42">
        <f t="array" ref="S14">SUM(SUMIFS(
'BLC Subcont'!$AE$7:$AE$9999,
'BLC Subcont'!$I$7:$I$9999,U$10,
'BLC Subcont'!$U$7:$U$9999,$A14,
'BLC Subcont'!$T$7:$T$9999,
{"BB480PTN";"BB480PTG";"BB480PEO";"BB480PEN";"GB480EO";"PB48011B"}
))+SUMIFS(
'BLC Subcont'!$AE$7:$AE$9999,
'BLC Subcont'!$I$7:$I$9999,U$10,
'BLC Subcont'!$U$7:$U$9999,$A14,
'BLC Subcont'!$AA$7:$AA$9999,"Unisex")</f>
        <v>10812</v>
      </c>
      <c r="T14" s="95">
        <f t="array" ref="T14">SUM(SUMIFS(
'BLC Subcont'!$BR$7:$BR$9999,
'BLC Subcont'!$I$7:$I$9999,U$10,
'BLC Subcont'!$U$7:$U$9999,$A14,
'BLC Subcont'!$T$7:$T$9999,
{"BB480PTN";"BB480PTG";"BB480PEO";"BB480PEN";"GB480EO";"PB48011B"}
))+SUMIFS(
'BLC Subcont'!$BS$7:$BS$9999,
'BLC Subcont'!$I$7:$I$9999,U$10,
'BLC Subcont'!$U$7:$U$9999,$A14,
'BLC Subcont'!$AA$7:$AA$9999,"Unisex")</f>
        <v>4529</v>
      </c>
      <c r="U14" s="44">
        <f>IFERROR(T14/($I14*U$11),0)</f>
        <v>0.45951704545454547</v>
      </c>
      <c r="V14" s="45">
        <f t="shared" ref="V14:V25" si="22">SUM(S14,P14,M14,J14)</f>
        <v>18534</v>
      </c>
      <c r="W14" s="51">
        <f t="shared" ref="W14:W25" si="23">+SUM(T14,Q14,N14,K14)</f>
        <v>5710</v>
      </c>
      <c r="X14" s="46">
        <f>IFERROR(W14/($I14*X$11),0)</f>
        <v>0.57934253246753242</v>
      </c>
      <c r="Y14" s="47">
        <f t="array" ref="Y14">SUM(SUMIFS(
'BLC Subcont'!$AE$7:$AE$9999,
'BLC Subcont'!$I$7:$I$9999,AA$10,
'BLC Subcont'!$U$7:$U$9999,$A14,
'BLC Subcont'!$T$7:$T$9999,
{"BB480PTN";"BB480PTG";"BB480PEO";"BB480PEN";"GB480EO";"PB48011B"}
))+SUMIFS(
'BLC Subcont'!$AE$7:$AE$9999,
'BLC Subcont'!$I$7:$I$9999,AA$10,
'BLC Subcont'!$U$7:$U$9999,$A14,
'BLC Subcont'!$AA$7:$AA$9999,"Unisex")</f>
        <v>8952</v>
      </c>
      <c r="Z14" s="249">
        <f t="array" ref="Z14">SUM(SUMIFS(
'BLC Subcont'!$BS$7:$BS$9999,
'BLC Subcont'!$I$7:$I$9999,AA$10,
'BLC Subcont'!$U$7:$U$9999,$A14,
'BLC Subcont'!$T$7:$T$9999,
{"BB480PTN";"BB480PTG";"BB480PEO";"BB480PEN";"GB480EO";"PB48011B"}
))+SUMIFS(
'BLC Subcont'!$BS$7:$BS$9999,
'BLC Subcont'!$I$7:$I$9999,AA$10,
'BLC Subcont'!$U$7:$U$9999,$A14,
'BLC Subcont'!$AA$7:$AA$9999,"Unisex")</f>
        <v>8432</v>
      </c>
      <c r="AA14" s="49">
        <f t="shared" ref="AA14:AA33" si="24">IFERROR(Z14/($I14*AA$11),0)</f>
        <v>0.85551948051948057</v>
      </c>
      <c r="AB14" s="42">
        <f t="array" ref="AB14">SUM(SUMIFS(
'BLC Subcont'!$AE$7:$AE$9999,
'BLC Subcont'!$I$7:$I$9999,AD$10,
'BLC Subcont'!$U$7:$U$9999,$A14,
'BLC Subcont'!$T$7:$T$9999,
{"BB480PTN";"BB480PTG";"BB480PEO";"BB480PEN";"GB480EO";"PB48011B"}
))+SUMIFS(
'BLC Subcont'!$AE$7:$AE$9999,
'BLC Subcont'!$I$7:$I$9999,AD$10,
'BLC Subcont'!$U$7:$U$9999,$A14,
'BLC Subcont'!$AA$7:$AA$9999,"Unisex")</f>
        <v>10506</v>
      </c>
      <c r="AC14" s="249">
        <f t="array" ref="AC14">SUM(SUMIFS(
'BLC Subcont'!$BS$7:$BS$9999,
'BLC Subcont'!$I$7:$I$9999,AD$10,
'BLC Subcont'!$U$7:$U$9999,$A14,
'BLC Subcont'!$T$7:$T$9999,
{"BB480PTN";"BB480PTG";"BB480PEO";"BB480PEN";"GB480EO";"PB48011B"}
))+SUMIFS(
'BLC Subcont'!$BS$7:$BS$9999,
'BLC Subcont'!$I$7:$I$9999,AD$10,
'BLC Subcont'!$U$7:$U$9999,$A14,
'BLC Subcont'!$AA$7:$AA$9999,"Unisex")</f>
        <v>10506</v>
      </c>
      <c r="AD14" s="44">
        <f t="shared" ref="AD14:AD33" si="25">IFERROR(AC14/($I14*AD$11),0)</f>
        <v>1.0659496753246753</v>
      </c>
      <c r="AE14" s="42">
        <f t="array" ref="AE14">SUM(SUMIFS(
'BLC Subcont'!$AE$7:$AE$9999,
'BLC Subcont'!$I$7:$I$9999,AG$10,
'BLC Subcont'!$U$7:$U$9999,$A14,
'BLC Subcont'!$T$7:$T$9999,
{"BB480PTN";"BB480PTG";"BB480PEO";"BB480PEN";"GB480EO";"PB48011B"}
))+SUMIFS(
'BLC Subcont'!$AE$7:$AE$9999,
'BLC Subcont'!$I$7:$I$9999,AG$10,
'BLC Subcont'!$U$7:$U$9999,$A14,
'BLC Subcont'!$AA$7:$AA$9999,"Unisex")</f>
        <v>9120</v>
      </c>
      <c r="AF14" s="249">
        <f t="array" ref="AF14">SUM(SUMIFS(
'BLC Subcont'!$BS$7:$BS$9999,
'BLC Subcont'!$I$7:$I$9999,AG$10,
'BLC Subcont'!$U$7:$U$9999,$A14,
'BLC Subcont'!$T$7:$T$9999,
{"BB480PTN";"BB480PTG";"BB480PEO";"BB480PEN";"GB480EO";"PB48011B"}
))+SUMIFS(
'BLC Subcont'!$BS$7:$BS$9999,
'BLC Subcont'!$I$7:$I$9999,AG$10,
'BLC Subcont'!$U$7:$U$9999,$A14,
'BLC Subcont'!$AA$7:$AA$9999,"Unisex")</f>
        <v>9120</v>
      </c>
      <c r="AG14" s="44">
        <f t="shared" ref="AG14:AG33" si="26">IFERROR(AF14/($I14*AG$11),0)</f>
        <v>0.92532467532467533</v>
      </c>
      <c r="AH14" s="42">
        <f t="array" ref="AH14">SUM(SUMIFS(
'BLC Subcont'!$AE$7:$AE$9999,
'BLC Subcont'!$I$7:$I$9999,AJ$10,
'BLC Subcont'!$U$7:$U$9999,$A14,
'BLC Subcont'!$T$7:$T$9999,
{"BB480PTN";"BB480PTG";"BB480PEO";"BB480PEN";"GB480EO";"PB48011B"}
))+SUMIFS(
'BLC Subcont'!$AE$7:$AE$9999,
'BLC Subcont'!$I$7:$I$9999,AJ$10,
'BLC Subcont'!$U$7:$U$9999,$A14,
'BLC Subcont'!$AA$7:$AA$9999,"Unisex")</f>
        <v>3924</v>
      </c>
      <c r="AI14" s="249">
        <f t="array" ref="AI14">SUM(SUMIFS(
'BLC Subcont'!$BS$7:$BS$9999,
'BLC Subcont'!$I$7:$I$9999,AJ$10,
'BLC Subcont'!$U$7:$U$9999,$A14,
'BLC Subcont'!$T$7:$T$9999,
{"BB480PTN";"BB480PTG";"BB480PEO";"BB480PEN";"GB480EO";"PB48011B"}
))+SUMIFS(
'BLC Subcont'!$BS$7:$BS$9999,
'BLC Subcont'!$I$7:$I$9999,AJ$10,
'BLC Subcont'!$U$7:$U$9999,$A14,
'BLC Subcont'!$AA$7:$AA$9999,"Unisex")</f>
        <v>3924</v>
      </c>
      <c r="AJ14" s="44">
        <f t="shared" ref="AJ14:AJ33" si="27">IFERROR(AI14/($I14*AJ$11),0)</f>
        <v>0.39813311688311687</v>
      </c>
      <c r="AK14" s="42">
        <f t="array" ref="AK14">SUM(SUMIFS(
'BLC Subcont'!$AE$7:$AE$9999,
'BLC Subcont'!$I$7:$I$9999,AM$10,
'BLC Subcont'!$U$7:$U$9999,$A14,
'BLC Subcont'!$T$7:$T$9999,
{"BB480PTN";"BB480PTG";"BB480PEO";"BB480PEN";"GB480EO";"PB48011B"}
))+SUMIFS(
'BLC Subcont'!$AE$7:$AE$9999,
'BLC Subcont'!$I$7:$I$9999,AM$10,
'BLC Subcont'!$U$7:$U$9999,$A14,
'BLC Subcont'!$AA$7:$AA$9999,"Unisex")</f>
        <v>924</v>
      </c>
      <c r="AL14" s="249">
        <f t="array" ref="AL14">SUM(SUMIFS(
'BLC Subcont'!$BS$7:$BS$9999,
'BLC Subcont'!$I$7:$I$9999,AM$10,
'BLC Subcont'!$U$7:$U$9999,$A14,
'BLC Subcont'!$T$7:$T$9999,
{"BB480PTN";"BB480PTG";"BB480PEO";"BB480PEN";"GB480EO";"PB48011B"}
))+SUMIFS(
'BLC Subcont'!$BS$7:$BS$9999,
'BLC Subcont'!$I$7:$I$9999,AM$10,
'BLC Subcont'!$U$7:$U$9999,$A14,
'BLC Subcont'!$AA$7:$AA$9999,"Unisex")</f>
        <v>924</v>
      </c>
      <c r="AM14" s="44">
        <f t="shared" ref="AM14:AM33" si="28">IFERROR(AL14/($I14*AM$11),0)</f>
        <v>9.375E-2</v>
      </c>
      <c r="AN14" s="42">
        <f t="array" ref="AN14">SUM(SUMIFS(
'BLC Subcont'!$AE$7:$AE$9999,
'BLC Subcont'!$I$7:$I$9999,AP$10,
'BLC Subcont'!$U$7:$U$9999,$A14,
'BLC Subcont'!$T$7:$T$9999,
{"BB480PTN";"BB480PTG";"BB480PEO";"BB480PEN";"GB480EO";"PB48011B"}
))+SUMIFS(
'BLC Subcont'!$AE$7:$AE$9999,
'BLC Subcont'!$I$7:$I$9999,AP$10,
'BLC Subcont'!$U$7:$U$9999,$A14,
'BLC Subcont'!$AA$7:$AA$9999,"Unisex")</f>
        <v>1200</v>
      </c>
      <c r="AO14" s="249">
        <f t="array" ref="AO14">SUM(SUMIFS(
'BLC Subcont'!$BS$7:$BS$9999,
'BLC Subcont'!$I$7:$I$9999,AP$10,
'BLC Subcont'!$U$7:$U$9999,$A14,
'BLC Subcont'!$T$7:$T$9999,
{"BB480PTN";"BB480PTG";"BB480PEO";"BB480PEN";"GB480EO";"PB48011B"}
))+SUMIFS(
'BLC Subcont'!$BS$7:$BS$9999,
'BLC Subcont'!$I$7:$I$9999,AP$10,
'BLC Subcont'!$U$7:$U$9999,$A14,
'BLC Subcont'!$AA$7:$AA$9999,"Unisex")</f>
        <v>1200</v>
      </c>
      <c r="AP14" s="44">
        <f t="shared" ref="AP14:AP33" si="29">IFERROR(AO14/($I14*AP$11),0)</f>
        <v>0.12175324675324675</v>
      </c>
      <c r="AQ14" s="42">
        <f t="array" ref="AQ14">SUM(SUMIFS(
'BLC Subcont'!$AE$7:$AE$9999,
'BLC Subcont'!$I$7:$I$9999,AS$10,
'BLC Subcont'!$U$7:$U$9999,$A14,
'BLC Subcont'!$T$7:$T$9999,
{"BB480PTN";"BB480PTG";"BB480PEO";"BB480PEN";"GB480EO";"PB48011B"}
))+SUMIFS(
'BLC Subcont'!$AE$7:$AE$9999,
'BLC Subcont'!$I$7:$I$9999,AS$10,
'BLC Subcont'!$U$7:$U$9999,$A14,
'BLC Subcont'!$AA$7:$AA$9999,"Unisex")</f>
        <v>0</v>
      </c>
      <c r="AR14" s="48">
        <f t="array" ref="AR14">SUM(SUMIFS(
'BLC Subcont'!$BR$7:$BR$9999,
'BLC Subcont'!$I$7:$I$9999,AS$10,
'BLC Subcont'!$U$7:$U$9999,$A14,
'BLC Subcont'!$T$7:$T$9999,
{"BB480PTN";"BB480PTG";"BB480PEO";"BB480PEN";"GB480EO";"PB48011B"}
))+SUMIFS(
'BLC Subcont'!$BS$7:$BS$9999,
'BLC Subcont'!$I$7:$I$9999,AS$10,
'BLC Subcont'!$U$7:$U$9999,$A14,
'BLC Subcont'!$AA$7:$AA$9999,"Unisex")</f>
        <v>0</v>
      </c>
      <c r="AS14" s="44">
        <f t="shared" ref="AS14:AS33" si="30">IFERROR(AR14/($I14*AS$11),0)</f>
        <v>0</v>
      </c>
      <c r="AT14" s="42">
        <f t="array" ref="AT14">SUM(SUMIFS(
'BLC Subcont'!$AE$7:$AE$9999,
'BLC Subcont'!$I$7:$I$9999,AV$10,
'BLC Subcont'!$U$7:$U$9999,$A14,
'BLC Subcont'!$T$7:$T$9999,
{"BB480PTN";"BB480PTG";"BB480PEO";"BB480PEN";"GB480EO";"PB48011B"}
))+SUMIFS(
'BLC Subcont'!$AE$7:$AE$9999,
'BLC Subcont'!$I$7:$I$9999,AV$10,
'BLC Subcont'!$U$7:$U$9999,$A14,
'BLC Subcont'!$AA$7:$AA$9999,"Unisex")</f>
        <v>0</v>
      </c>
      <c r="AU14" s="48">
        <f t="array" ref="AU14">SUM(SUMIFS(
'BLC Subcont'!$BR$7:$BR$9999,
'BLC Subcont'!$I$7:$I$9999,AV$10,
'BLC Subcont'!$U$7:$U$9999,$A14,
'BLC Subcont'!$T$7:$T$9999,
{"BB480PTN";"BB480PTG";"BB480PEO";"BB480PEN";"GB480EO";"PB48011B"}
))+SUMIFS(
'BLC Subcont'!$BS$7:$BS$9999,
'BLC Subcont'!$I$7:$I$9999,AV$10,
'BLC Subcont'!$U$7:$U$9999,$A14,
'BLC Subcont'!$AA$7:$AA$9999,"Unisex")</f>
        <v>0</v>
      </c>
      <c r="AV14" s="44">
        <f t="shared" ref="AV14:AV33" si="31">IFERROR(AU14/($I14*AV$11),0)</f>
        <v>0</v>
      </c>
      <c r="AW14" s="42">
        <f>AN14+BC14</f>
        <v>1200</v>
      </c>
      <c r="AX14" s="249">
        <f>AO14+BD14</f>
        <v>1200</v>
      </c>
      <c r="AY14" s="44">
        <f t="shared" ref="AY14:AY33" si="32">IFERROR(AX14/($I14*AY$11),0)</f>
        <v>0.12175324675324675</v>
      </c>
      <c r="AZ14" s="42">
        <f>AQ14+BF14</f>
        <v>0</v>
      </c>
      <c r="BA14" s="249">
        <f t="shared" ref="BA14:BA33" si="33">AR14+BG14</f>
        <v>0</v>
      </c>
      <c r="BB14" s="44">
        <f t="shared" ref="BB14:BB33" si="34">IFERROR(BA14/($I14*BB$11),0)</f>
        <v>0</v>
      </c>
      <c r="BC14" s="42">
        <f>SUMIFS(RCCP!$HX$8:$HX$136,
RCCP!$A$8:$A$136,$A14
)+
(SUMIFS(RCCP!$IC$8:$IC$136,
RCCP!$A$8:$A$136,$A14/4))</f>
        <v>0</v>
      </c>
      <c r="BD14" s="249">
        <f>SUMIFS(RCCP!$HX$8:$HX$136,
RCCP!$A$8:$A$136,$A14
)+
(SUMIFS(RCCP!$IC$8:$IC$136,
RCCP!$A$8:$A$136,$A14/4))</f>
        <v>0</v>
      </c>
      <c r="BE14" s="59">
        <f>IFERROR(BD14/($I14*BE$11),0)</f>
        <v>0</v>
      </c>
      <c r="BF14" s="42">
        <f>SUMIFS(RCCP!$HY$8:$HY$136,
RCCP!$A$8:$A$136,$A14
)+
(SUMIFS(RCCP!$IC$8:$IC$136,
RCCP!$A$8:$A$136,$A14/4))</f>
        <v>0</v>
      </c>
      <c r="BG14" s="249">
        <f>SUMIFS(RCCP!$HY$8:$HY$136,
RCCP!$A$8:$A$136,$A14
)+
(SUMIFS(RCCP!$IC$8:$IC$136,
RCCP!$A$8:$A$136,$A14/4))</f>
        <v>0</v>
      </c>
      <c r="BH14" s="59">
        <f>IFERROR(BG14/($I14*BH$11),0)</f>
        <v>0</v>
      </c>
      <c r="BI14" s="42">
        <f>SUMIFS(RCCP!$HZ$8:$HZ$136,
RCCP!$A$8:$A$136,$A14,
RCCP!$C$8:$C$136,$B14
)+
(SUMIFS(RCCP!$IC$8:$IC$136,
RCCP!$A$8:$A$136,$A14,
RCCP!$C$8:$C$136,$B14)/4)</f>
        <v>628.5</v>
      </c>
      <c r="BJ14" s="249">
        <f>SUMIFS(RCCP!$HZ$8:$HZ$136,
RCCP!$A$8:$A$136,$A14,
RCCP!$C$8:$C$136,$B14
)+
(SUMIFS(RCCP!$IC$8:$IC$136,
RCCP!$A$8:$A$136,$A14,
RCCP!$C$8:$C$136,$B14)/4)</f>
        <v>628.5</v>
      </c>
      <c r="BK14" s="59">
        <f t="shared" ref="BK14" si="35">IFERROR(BJ14/($I14*BK$11),0)</f>
        <v>6.3768262987012991E-2</v>
      </c>
      <c r="BL14" s="42">
        <f>SUMIFS(RCCP!$IA$8:$IA$136,
RCCP!$A$8:$A$136,$A14,
RCCP!$C$8:$C$136,$B14
)+
(SUMIFS(RCCP!$IC$8:$IC$136,
RCCP!$A$8:$A$136,$A14,
RCCP!$C$8:$C$136,$B14)/4)</f>
        <v>628.5</v>
      </c>
      <c r="BM14" s="249">
        <f>SUMIFS(RCCP!$IA$8:$IA$136,
RCCP!$A$8:$A$136,$A14,
RCCP!$C$8:$C$136,$B14
)+
(SUMIFS(RCCP!$IC$8:$IC$136,
RCCP!$A$8:$A$136,$A14,
RCCP!$C$8:$C$136,$B14)/4)</f>
        <v>628.5</v>
      </c>
      <c r="BN14" s="59">
        <f t="shared" ref="BN14" si="36">IFERROR(BM14/($I14*BN$11),0)</f>
        <v>6.3768262987012991E-2</v>
      </c>
      <c r="BO14" s="42">
        <f>SUMIFS(RCCP!$IF$8:$IF$136,
RCCP!$A$8:$A$136,$A14,
RCCP!$C$8:$C$136,$B14
)+
(SUMIFS(RCCP!$IK$8:$IK$136,
RCCP!$A$8:$A$136,$A14,
RCCP!$C$8:$C$136,$B14)/4)</f>
        <v>924</v>
      </c>
      <c r="BP14" s="249">
        <f>SUMIFS(RCCP!$IF$8:$IF$136,
RCCP!$A$8:$A$136,$A14,
RCCP!$C$8:$C$136,$B14
)+
(SUMIFS(RCCP!$IK$8:$IK$136,
RCCP!$A$8:$A$136,$A14,
RCCP!$C$8:$C$136,$B14)/4)</f>
        <v>924</v>
      </c>
      <c r="BQ14" s="59">
        <f t="shared" ref="BQ14" si="37">IFERROR(BP14/($I14*BQ$11),0)</f>
        <v>9.375E-2</v>
      </c>
      <c r="BR14" s="42">
        <f>SUMIFS(RCCP!$IG$8:$IG$136,
RCCP!$A$8:$A$136,$A14,
RCCP!$C$8:$C$136,$B14
)+
(SUMIFS(RCCP!$IK$8:$IK$136,
RCCP!$A$8:$A$136,$A14,
RCCP!$C$8:$C$136,$B14)/4)</f>
        <v>924</v>
      </c>
      <c r="BS14" s="249">
        <f>SUMIFS(RCCP!$IG$8:$IG$136,
RCCP!$A$8:$A$136,$A14,
RCCP!$C$8:$C$136,$B14
)+
(SUMIFS(RCCP!$IK$8:$IK$136,
RCCP!$A$8:$A$136,$A14,
RCCP!$C$8:$C$136,$B14)/4)</f>
        <v>924</v>
      </c>
      <c r="BT14" s="59">
        <f t="shared" ref="BT14" si="38">IFERROR(BS14/($I14*BT$11),0)</f>
        <v>9.375E-2</v>
      </c>
      <c r="BU14" s="42">
        <f>SUMIFS(RCCP!$IH$8:$IH$136,
RCCP!$A$8:$A$136,$A14,
RCCP!$C$8:$C$136,$B14
)+
(SUMIFS(RCCP!$IK$8:$IK$136,
RCCP!$A$8:$A$136,$A14,
RCCP!$C$8:$C$136,$B14)/4)</f>
        <v>924</v>
      </c>
      <c r="BV14" s="249">
        <f>SUMIFS(RCCP!$IH$8:$IH$136,
RCCP!$A$8:$A$136,$A14,
RCCP!$C$8:$C$136,$B14
)+
(SUMIFS(RCCP!$IK$8:$IK$136,
RCCP!$A$8:$A$136,$A14,
RCCP!$C$8:$C$136,$B14)/4)</f>
        <v>924</v>
      </c>
      <c r="BW14" s="59">
        <f t="shared" ref="BW14" si="39">IFERROR(BV14/($I14*BW$11),0)</f>
        <v>9.375E-2</v>
      </c>
      <c r="BX14" s="42">
        <f>SUMIFS(RCCP!$II$8:$II$136,
RCCP!$A$8:$A$136,$A14,
RCCP!$C$8:$C$136,$B14
)+
(SUMIFS(RCCP!$IK$8:$IK$136,
RCCP!$A$8:$A$136,$A14,
RCCP!$C$8:$C$136,$B14)/4)</f>
        <v>924</v>
      </c>
      <c r="BY14" s="249">
        <f>SUMIFS(RCCP!$II$8:$II$136,
RCCP!$A$8:$A$136,$A14,
RCCP!$C$8:$C$136,$B14
)+
(SUMIFS(RCCP!$IK$8:$IK$136,
RCCP!$A$8:$A$136,$A14,
RCCP!$C$8:$C$136,$B14)/4)</f>
        <v>924</v>
      </c>
      <c r="BZ14" s="59">
        <f t="shared" ref="BZ14" si="40">IFERROR(BY14/($I14*BZ$11),0)</f>
        <v>0.11458333333333333</v>
      </c>
      <c r="CA14" s="42">
        <f>SUMIFS(RCCP!$IN$8:$IN$136,
RCCP!$A$8:$A$136,$A14,
RCCP!$C$8:$C$136,$B14
)+
(SUMIFS(RCCP!$IT$8:$IT$136,
RCCP!$A$8:$A$136,$A14,
RCCP!$C$8:$C$136,$B14)/5)</f>
        <v>492</v>
      </c>
      <c r="CB14" s="249">
        <f>SUMIFS(RCCP!$IN$8:$IN$136,
RCCP!$A$8:$A$136,$A14,
RCCP!$C$8:$C$136,$B14
)+
(SUMIFS(RCCP!$IT$8:$IT$136,
RCCP!$A$8:$A$136,$A14,
RCCP!$C$8:$C$136,$B14)/5)</f>
        <v>492</v>
      </c>
      <c r="CC14" s="59">
        <f t="shared" ref="CC14" si="41">IFERROR(CB14/($I14*CC$11),0)</f>
        <v>6.101190476190476E-2</v>
      </c>
      <c r="CD14" s="42">
        <f>SUMIFS(RCCP!$IO$8:$IO$136,
RCCP!$A$8:$A$136,$A14,
RCCP!$C$8:$C$136,$B14
)+
(SUMIFS(RCCP!$IT$8:$IT$136,
RCCP!$A$8:$A$136,$A14,
RCCP!$C$8:$C$136,$B14)/5)</f>
        <v>492</v>
      </c>
      <c r="CE14" s="249">
        <f>SUMIFS(RCCP!$IO$8:$IO$136,
RCCP!$A$8:$A$136,$A14,
RCCP!$C$8:$C$136,$B14
)+
(SUMIFS(RCCP!$IT$8:$IT$136,
RCCP!$A$8:$A$136,$A14,
RCCP!$C$8:$C$136,$B14)/5)</f>
        <v>492</v>
      </c>
      <c r="CF14" s="58">
        <f t="shared" ref="CF14" si="42">IFERROR(CE14/($I14*CF$11),0)</f>
        <v>4.9918831168831168E-2</v>
      </c>
      <c r="CG14" s="47">
        <f>SUMIFS(RCCP!$IP$8:$IP$136,
RCCP!$A$8:$A$136,$A14,
RCCP!$C$8:$C$136,$B14
)+
(SUMIFS(RCCP!$IT$8:$IT$136,
RCCP!$A$8:$A$136,$A14,
RCCP!$C$8:$C$136,$B14)/5)</f>
        <v>492</v>
      </c>
      <c r="CH14" s="249">
        <f>SUMIFS(RCCP!$IP$8:$IP$136,
RCCP!$A$8:$A$136,$A14,
RCCP!$C$8:$C$136,$B14
)+
(SUMIFS(RCCP!$IT$8:$IT$136,
RCCP!$A$8:$A$136,$A14,
RCCP!$C$8:$C$136,$B14)/5)</f>
        <v>492</v>
      </c>
      <c r="CI14" s="59">
        <f t="shared" ref="CI14" si="43">IFERROR(CH14/($I14*CI$11),0)</f>
        <v>4.9918831168831168E-2</v>
      </c>
      <c r="CJ14" s="42">
        <f>SUMIFS(RCCP!$IQ$8:$IQ$136,
RCCP!$A$8:$A$136,$A14,
RCCP!$C$8:$C$136,$B14
)+
(SUMIFS(RCCP!$IT$8:$IT$136,
RCCP!$A$8:$A$136,$A14,
RCCP!$C$8:$C$136,$B14)/5)</f>
        <v>492</v>
      </c>
      <c r="CK14" s="249">
        <f>SUMIFS(RCCP!$IQ$8:$IQ$136,
RCCP!$A$8:$A$136,$A14,
RCCP!$C$8:$C$136,$B14
)+
(SUMIFS(RCCP!$IT$8:$IT$136,
RCCP!$A$8:$A$136,$A14,
RCCP!$C$8:$C$136,$B14)/5)</f>
        <v>492</v>
      </c>
      <c r="CL14" s="59">
        <f t="shared" ref="CL14" si="44">IFERROR(CK14/($I14*CL$11),0)</f>
        <v>4.9918831168831168E-2</v>
      </c>
      <c r="CM14" s="42">
        <f>SUMIFS(RCCP!$IR$8:$IR$136,
RCCP!$A$8:$A$136,$A14,
RCCP!$C$8:$C$136,$B14
)+
(SUMIFS(RCCP!$IT$8:$IT$136,
RCCP!$A$8:$A$136,$A14,
RCCP!$C$8:$C$136,$B14)/5)</f>
        <v>492</v>
      </c>
      <c r="CN14" s="249">
        <f>SUMIFS(RCCP!$IR$8:$IR$136,
RCCP!$A$8:$A$136,$A14,
RCCP!$C$8:$C$136,$B14
)+
(SUMIFS(RCCP!$IT$8:$IT$136,
RCCP!$A$8:$A$136,$A14,
RCCP!$C$8:$C$136,$B14)/5)</f>
        <v>492</v>
      </c>
      <c r="CO14" s="58">
        <f t="shared" ref="CO14" si="45">IFERROR(CN14/($I14*CO$11),0)</f>
        <v>4.2239010989010992E-2</v>
      </c>
      <c r="CP14" s="42">
        <f>SUMIFS(RCCP!$IW$8:$IW$136,
RCCP!$A$8:$A$136,$A14,
RCCP!$C$8:$C$136,$B14
)+
(SUMIFS(RCCP!$JB$8:$JB$136,
RCCP!$A$8:$A$136,$A14,
RCCP!$C$8:$C$136,$B14)/4)</f>
        <v>2910</v>
      </c>
      <c r="CQ14" s="249">
        <f>SUMIFS(RCCP!$IW$8:$IW$136,
RCCP!$A$8:$A$136,$A14,
RCCP!$C$8:$C$136,$B14
)+
(SUMIFS(RCCP!$JB$8:$JB$136,
RCCP!$A$8:$A$136,$A14,
RCCP!$C$8:$C$136,$B14)/4)</f>
        <v>2910</v>
      </c>
      <c r="CR14" s="59">
        <f t="shared" ref="CR14" si="46">IFERROR(CQ14/($I14*CR$11),0)</f>
        <v>0.36086309523809523</v>
      </c>
      <c r="CS14" s="42">
        <f>SUMIFS(RCCP!$IX$8:$IX$136,
RCCP!$A$8:$A$136,$A14,
RCCP!$C$8:$C$136,$B14
)+
(SUMIFS(RCCP!$JB$8:$JB$136,
RCCP!$A$8:$A$136,$A14,
RCCP!$C$8:$C$136,$B14)/4)</f>
        <v>2910</v>
      </c>
      <c r="CT14" s="249">
        <f>SUMIFS(RCCP!$IX$8:$IX$136,
RCCP!$A$8:$A$136,$A14,
RCCP!$C$8:$C$136,$B14
)+
(SUMIFS(RCCP!$JB$8:$JB$136,
RCCP!$A$8:$A$136,$A14,
RCCP!$C$8:$C$136,$B14)/4)</f>
        <v>2910</v>
      </c>
      <c r="CU14" s="58">
        <f t="shared" ref="CU14" si="47">IFERROR(CT14/($I14*CU$11),0)</f>
        <v>0.29525162337662336</v>
      </c>
      <c r="CV14" s="47">
        <f>SUMIFS(RCCP!$IY$8:$IY$136,
RCCP!$A$8:$A$136,$A14,
RCCP!$C$8:$C$136,$B14
)+
(SUMIFS(RCCP!$JB$8:$JB$136,
RCCP!$A$8:$A$136,$A14,
RCCP!$C$8:$C$136,$B14)/4)</f>
        <v>2910</v>
      </c>
      <c r="CW14" s="249">
        <f>SUMIFS(RCCP!$IY$8:$IY$136,
RCCP!$A$8:$A$136,$A14,
RCCP!$C$8:$C$136,$B14
)+
(SUMIFS(RCCP!$JB$8:$JB$136,
RCCP!$A$8:$A$136,$A14,
RCCP!$C$8:$C$136,$B14)/4)</f>
        <v>2910</v>
      </c>
      <c r="CX14" s="59">
        <f t="shared" ref="CX14" si="48">IFERROR(CW14/($I14*CX$11),0)</f>
        <v>0.29525162337662336</v>
      </c>
      <c r="CY14" s="42">
        <f>SUMIFS(RCCP!$IZ$8:$IZ$136,
RCCP!$A$8:$A$136,$A14,
RCCP!$C$8:$C$136,$B14
)+
(SUMIFS(RCCP!$JB$8:$JB$136,
RCCP!$A$8:$A$136,$A14,
RCCP!$C$8:$C$136,$B14)/4)</f>
        <v>2910</v>
      </c>
      <c r="CZ14" s="249">
        <f>SUMIFS(RCCP!$IZ$8:$IZ$136,
RCCP!$A$8:$A$136,$A14,
RCCP!$C$8:$C$136,$B14
)+
(SUMIFS(RCCP!$JB$8:$JB$136,
RCCP!$A$8:$A$136,$A14,
RCCP!$C$8:$C$136,$B14)/4)</f>
        <v>2910</v>
      </c>
      <c r="DA14" s="58">
        <f t="shared" ref="DA14" si="49">IFERROR(CZ14/($I14*DA$11),0)</f>
        <v>0.29525162337662336</v>
      </c>
      <c r="DB14" s="42">
        <f>SUMIFS(RCCP!$JE$8:$JE$136,
RCCP!$A$8:$A$136,$A14,
RCCP!$C$8:$C$136,$B14
)+
(SUMIFS(RCCP!$JJ$8:$JJ$136,
RCCP!$A$8:$A$136,$A14,
RCCP!$C$8:$C$136,$B14)/4)</f>
        <v>2901</v>
      </c>
      <c r="DC14" s="249">
        <f>SUMIFS(RCCP!$JE$8:$JE$136,
RCCP!$A$8:$A$136,$A14,
RCCP!$C$8:$C$136,$B14
)+
(SUMIFS(RCCP!$JJ$8:$JJ$136,
RCCP!$A$8:$A$136,$A14,
RCCP!$C$8:$C$136,$B14)/4)</f>
        <v>2901</v>
      </c>
      <c r="DD14" s="59">
        <f t="shared" ref="DD14" si="50">IFERROR(DC14/($I14*DD$11),0)</f>
        <v>0.29433847402597402</v>
      </c>
      <c r="DE14" s="42">
        <f>SUMIFS(RCCP!$JF$8:$JF$136,
RCCP!$A$8:$A$136,$A14,
RCCP!$C$8:$C$136,$B14
)+
(SUMIFS(RCCP!$JJ$8:$JJ$136,
RCCP!$A$8:$A$136,$A14,
RCCP!$C$8:$C$136,$B14)/4)</f>
        <v>2901</v>
      </c>
      <c r="DF14" s="249">
        <f>SUMIFS(RCCP!$JF$8:$JF$136,
RCCP!$A$8:$A$136,$A14,
RCCP!$C$8:$C$136,$B14
)+
(SUMIFS(RCCP!$JJ$8:$JJ$136,
RCCP!$A$8:$A$136,$A14,
RCCP!$C$8:$C$136,$B14)/4)</f>
        <v>2901</v>
      </c>
      <c r="DG14" s="58">
        <f t="shared" ref="DG14" si="51">IFERROR(DF14/($I14*DG$11),0)</f>
        <v>0.29433847402597402</v>
      </c>
      <c r="DH14" s="47">
        <f>SUMIFS(RCCP!$JG$8:$JG$136,
RCCP!$A$8:$A$136,$A14,
RCCP!$C$8:$C$136,$B14
)+
(SUMIFS(RCCP!$JJ$8:$JJ$136,
RCCP!$A$8:$A$136,$A14,
RCCP!$C$8:$C$136,$B14)/4)</f>
        <v>2901</v>
      </c>
      <c r="DI14" s="249">
        <f>SUMIFS(RCCP!$JG$8:$JG$136,
RCCP!$A$8:$A$136,$A14,
RCCP!$C$8:$C$136,$B14
)+
(SUMIFS(RCCP!$JJ$8:$JJ$136,
RCCP!$A$8:$A$136,$A14,
RCCP!$C$8:$C$136,$B14)/4)</f>
        <v>2901</v>
      </c>
      <c r="DJ14" s="59">
        <f t="shared" ref="DJ14" si="52">IFERROR(DI14/($I14*DJ$11),0)</f>
        <v>0.35974702380952384</v>
      </c>
      <c r="DK14" s="42">
        <f>SUMIFS(RCCP!$JH$8:$JH$136,
RCCP!$A$8:$A$136,$A14,
RCCP!$C$8:$C$136,$B14
)+
(SUMIFS(RCCP!$JJ$8:$JJ$136,
RCCP!$A$8:$A$136,$A14,
RCCP!$C$8:$C$136,$B14)/4)</f>
        <v>2901</v>
      </c>
      <c r="DL14" s="249">
        <f>SUMIFS(RCCP!$JH$8:$JH$136,
RCCP!$A$8:$A$136,$A14,
RCCP!$C$8:$C$136,$B14
)+
(SUMIFS(RCCP!$JJ$8:$JJ$136,
RCCP!$A$8:$A$136,$A14,
RCCP!$C$8:$C$136,$B14)/4)</f>
        <v>2901</v>
      </c>
      <c r="DM14" s="58">
        <f t="shared" ref="DM14" si="53">IFERROR(DL14/($I14*DM$11),0)</f>
        <v>0.29433847402597402</v>
      </c>
    </row>
    <row r="15" spans="1:117" ht="20.149999999999999" customHeight="1" x14ac:dyDescent="0.35">
      <c r="A15" s="38">
        <v>1906</v>
      </c>
      <c r="B15" s="39" t="s">
        <v>23</v>
      </c>
      <c r="C15" s="39" t="s">
        <v>72</v>
      </c>
      <c r="D15" s="39">
        <v>66</v>
      </c>
      <c r="E15" s="39">
        <f>+E$14</f>
        <v>5.5</v>
      </c>
      <c r="F15" s="39">
        <f>+F$14</f>
        <v>7</v>
      </c>
      <c r="G15" s="39">
        <f>+G$14</f>
        <v>2</v>
      </c>
      <c r="H15" s="40">
        <f t="shared" ref="H15:H36" si="54">+D15*E15*F15*G15</f>
        <v>5082</v>
      </c>
      <c r="I15" s="41">
        <f t="shared" ref="I15:I36" si="55">+H15/E15</f>
        <v>924</v>
      </c>
      <c r="J15" s="42">
        <f>SUMIFS('BLC Subcont'!$AE$7:$AE$9999,
'BLC Subcont'!$I$7:$I$9999,L$10,
'BLC Subcont'!$U$7:$U$9999,$A15)</f>
        <v>1656</v>
      </c>
      <c r="K15" s="43">
        <f>SUMIFS('BLC Subcont'!$BR$7:$BR$9999,
'BLC Subcont'!$I$7:$I$9999,L$10,
'BLC Subcont'!$U$7:$U$9999,$A15)</f>
        <v>0</v>
      </c>
      <c r="L15" s="50">
        <f t="shared" si="20"/>
        <v>0</v>
      </c>
      <c r="M15" s="42">
        <f>SUMIFS('BLC Subcont'!$AE$7:$AE$9999,
'BLC Subcont'!$I$7:$I$9999,O$10,
'BLC Subcont'!$U$7:$U$9999,$A15)</f>
        <v>150</v>
      </c>
      <c r="N15" s="43">
        <f>SUMIFS('BLC Subcont'!$BR$7:$BR$9999,
'BLC Subcont'!$I$7:$I$9999,O$10,
'BLC Subcont'!$U$7:$U$9999,$A15)</f>
        <v>0</v>
      </c>
      <c r="O15" s="50">
        <f t="shared" si="21"/>
        <v>0</v>
      </c>
      <c r="P15" s="42">
        <f>SUMIFS('BLC Subcont'!$AE$7:$AE$9999,
'BLC Subcont'!$I$7:$I$9999,R$10,
'BLC Subcont'!$U$7:$U$9999,$A15)</f>
        <v>2220</v>
      </c>
      <c r="Q15" s="43">
        <f>SUMIFS('BLC Subcont'!$BR$7:$BR$9999,
'BLC Subcont'!$I$7:$I$9999,R$10,
'BLC Subcont'!$U$7:$U$9999,$A15)</f>
        <v>0</v>
      </c>
      <c r="R15" s="50">
        <f t="shared" ref="R15:R25" si="56">IFERROR(Q15/($I15*R$11),0)</f>
        <v>0</v>
      </c>
      <c r="S15" s="42">
        <f>SUMIFS('BLC Subcont'!$AE$7:$AE$9999,
'BLC Subcont'!$I$7:$I$9999,U$10,
'BLC Subcont'!$U$7:$U$9999,$A15)</f>
        <v>3036</v>
      </c>
      <c r="T15" s="43">
        <f>SUMIFS('BLC Subcont'!$BR$7:$BR$9999,
'BLC Subcont'!$I$7:$I$9999,U$10,
'BLC Subcont'!$U$7:$U$9999,$A15)</f>
        <v>0</v>
      </c>
      <c r="U15" s="50">
        <f t="shared" ref="U15:U36" si="57">IFERROR(T15/($I15*U$11),0)</f>
        <v>0</v>
      </c>
      <c r="V15" s="47">
        <f t="shared" si="22"/>
        <v>7062</v>
      </c>
      <c r="W15" s="51">
        <f t="shared" si="23"/>
        <v>0</v>
      </c>
      <c r="X15" s="52">
        <f t="shared" ref="X15:X25" si="58">IFERROR(W15/($I15*X$11),0)</f>
        <v>0</v>
      </c>
      <c r="Y15" s="47">
        <f>SUMIFS('BLC Subcont'!$AE$7:$AE$9999,
'BLC Subcont'!$I$7:$I$9999,AA$10,
'BLC Subcont'!$U$7:$U$9999,$A15)</f>
        <v>3822</v>
      </c>
      <c r="Z15" s="249">
        <f>SUMIFS('BLC Subcont'!$BS$7:$BS$9999,
'BLC Subcont'!$I$7:$I$9999,AA$10,
'BLC Subcont'!$U$7:$U$9999,$A15)</f>
        <v>3438</v>
      </c>
      <c r="AA15" s="49">
        <f t="shared" si="24"/>
        <v>0.67650531286894922</v>
      </c>
      <c r="AB15" s="42">
        <f>SUMIFS('BLC Subcont'!$AE$7:$AE$9999,
'BLC Subcont'!$I$7:$I$9999,AD$10,
'BLC Subcont'!$U$7:$U$9999,$A15)</f>
        <v>3984</v>
      </c>
      <c r="AC15" s="249">
        <f>SUMIFS('BLC Subcont'!$BS$7:$BS$9999,
'BLC Subcont'!$I$7:$I$9999,AD$10,
'BLC Subcont'!$U$7:$U$9999,$A15)</f>
        <v>3984</v>
      </c>
      <c r="AD15" s="50">
        <f t="shared" si="25"/>
        <v>0.78394332939787481</v>
      </c>
      <c r="AE15" s="42">
        <f>SUMIFS('BLC Subcont'!$AE$7:$AE$9999,
'BLC Subcont'!$I$7:$I$9999,AG$10,
'BLC Subcont'!$U$7:$U$9999,$A15)</f>
        <v>2880</v>
      </c>
      <c r="AF15" s="249">
        <f>SUMIFS('BLC Subcont'!$BS$7:$BS$9999,
'BLC Subcont'!$I$7:$I$9999,AG$10,
'BLC Subcont'!$U$7:$U$9999,$A15)</f>
        <v>2880</v>
      </c>
      <c r="AG15" s="50">
        <f t="shared" si="26"/>
        <v>0.56670602125147584</v>
      </c>
      <c r="AH15" s="42">
        <f>SUMIFS('BLC Subcont'!$AE$7:$AE$9999,
'BLC Subcont'!$I$7:$I$9999,AJ$10,
'BLC Subcont'!$U$7:$U$9999,$A15)</f>
        <v>4350</v>
      </c>
      <c r="AI15" s="249">
        <f>SUMIFS('BLC Subcont'!$BS$7:$BS$9999,
'BLC Subcont'!$I$7:$I$9999,AJ$10,
'BLC Subcont'!$U$7:$U$9999,$A15)</f>
        <v>4350</v>
      </c>
      <c r="AJ15" s="50">
        <f t="shared" si="27"/>
        <v>0.85596221959858321</v>
      </c>
      <c r="AK15" s="42">
        <f>SUMIFS('BLC Subcont'!$AE$7:$AE$9999,
'BLC Subcont'!$I$7:$I$9999,AM$10,
'BLC Subcont'!$U$7:$U$9999,$A15)</f>
        <v>1362</v>
      </c>
      <c r="AL15" s="249">
        <f>SUMIFS('BLC Subcont'!$BS$7:$BS$9999,
'BLC Subcont'!$I$7:$I$9999,AM$10,
'BLC Subcont'!$U$7:$U$9999,$A15)</f>
        <v>1362</v>
      </c>
      <c r="AM15" s="50">
        <f t="shared" si="28"/>
        <v>0.2680047225501771</v>
      </c>
      <c r="AN15" s="42">
        <f>SUMIFS('BLC Subcont'!$AE$7:$AE$9999,
'BLC Subcont'!$I$7:$I$9999,AP$10,
'BLC Subcont'!$U$7:$U$9999,$A15)</f>
        <v>3300</v>
      </c>
      <c r="AO15" s="249">
        <f>SUMIFS('BLC Subcont'!$BS$7:$BS$9999,
'BLC Subcont'!$I$7:$I$9999,AP$10,
'BLC Subcont'!$U$7:$U$9999,$A15)</f>
        <v>3300</v>
      </c>
      <c r="AP15" s="50">
        <f t="shared" si="29"/>
        <v>0.64935064935064934</v>
      </c>
      <c r="AQ15" s="42">
        <f>SUMIFS('BLC Subcont'!$AE$7:$AE$9999,
'BLC Subcont'!$I$7:$I$9999,AS$10,
'BLC Subcont'!$U$7:$U$9999,$A15)</f>
        <v>0</v>
      </c>
      <c r="AR15" s="48">
        <f>SUMIFS('BLC Subcont'!$BS$7:$BS$9999,
'BLC Subcont'!$I$7:$I$9999,AS$10,
'BLC Subcont'!$U$7:$U$9999,$A15)</f>
        <v>0</v>
      </c>
      <c r="AS15" s="50">
        <f t="shared" si="30"/>
        <v>0</v>
      </c>
      <c r="AT15" s="42">
        <f>SUMIFS('BLC Subcont'!$AE$7:$AE$9999,
'BLC Subcont'!$I$7:$I$9999,AV$10,
'BLC Subcont'!$U$7:$U$9999,$A15)</f>
        <v>0</v>
      </c>
      <c r="AU15" s="48">
        <f>SUMIFS('BLC Subcont'!$BS$7:$BS$9999,
'BLC Subcont'!$I$7:$I$9999,AV$10,
'BLC Subcont'!$U$7:$U$9999,$A15)</f>
        <v>0</v>
      </c>
      <c r="AV15" s="50">
        <f t="shared" si="31"/>
        <v>0</v>
      </c>
      <c r="AW15" s="42">
        <f t="shared" ref="AW15:AW33" si="59">AN15+BC15</f>
        <v>3300</v>
      </c>
      <c r="AX15" s="249">
        <f t="shared" ref="AX15:AX33" si="60">AO15+BD15</f>
        <v>3300</v>
      </c>
      <c r="AY15" s="50">
        <f t="shared" si="32"/>
        <v>0.64935064935064934</v>
      </c>
      <c r="AZ15" s="42">
        <f t="shared" ref="AZ15:AZ33" si="61">AQ15+BF15</f>
        <v>0</v>
      </c>
      <c r="BA15" s="249">
        <f t="shared" si="33"/>
        <v>0</v>
      </c>
      <c r="BB15" s="50">
        <f t="shared" si="34"/>
        <v>0</v>
      </c>
      <c r="BC15" s="42">
        <f>SUMIFS(RCCP!$HX$8:$HX$136,
RCCP!$A$8:$A$136,$A15
)+
(SUMIFS(RCCP!$IC$8:$IC$136,
RCCP!$A$8:$A$136,$A15/4))</f>
        <v>0</v>
      </c>
      <c r="BD15" s="249">
        <f>SUMIFS(RCCP!$HX$8:$HX$136,
RCCP!$A$8:$A$136,$A15
)+
(SUMIFS(RCCP!$IC$8:$IC$136,
RCCP!$A$8:$A$136,$A15/4))</f>
        <v>0</v>
      </c>
      <c r="BE15" s="59">
        <f t="shared" ref="BE15:BE33" si="62">IFERROR(BD15/($I15*BE$11),0)</f>
        <v>0</v>
      </c>
      <c r="BF15" s="42">
        <f>SUMIFS(RCCP!$HY$8:$HY$136,
RCCP!$A$8:$A$136,$A15
)+
(SUMIFS(RCCP!$IC$8:$IC$136,
RCCP!$A$8:$A$136,$A15/4))</f>
        <v>0</v>
      </c>
      <c r="BG15" s="249">
        <f>SUMIFS(RCCP!$HY$8:$HY$136,
RCCP!$A$8:$A$136,$A15
)+
(SUMIFS(RCCP!$IC$8:$IC$136,
RCCP!$A$8:$A$136,$A15/4))</f>
        <v>0</v>
      </c>
      <c r="BH15" s="59">
        <f t="shared" ref="BH15:BH33" si="63">IFERROR(BG15/($I15*BH$11),0)</f>
        <v>0</v>
      </c>
      <c r="BI15" s="42">
        <f>SUMIFS(RCCP!$HZ$8:$HZ$136,
RCCP!$A$8:$A$136,$A15
)+
(SUMIFS(RCCP!$IC$8:$IC$136,
RCCP!$A$8:$A$136,$A15/4))</f>
        <v>1494</v>
      </c>
      <c r="BJ15" s="249">
        <f>SUMIFS(RCCP!$HZ$8:$HZ$136,
RCCP!$A$8:$A$136,$A15
)+
(SUMIFS(RCCP!$IC$8:$IC$136,
RCCP!$A$8:$A$136,$A15/4))</f>
        <v>1494</v>
      </c>
      <c r="BK15" s="59">
        <f t="shared" ref="BK15:BK33" si="64">IFERROR(BJ15/($I15*BK$11),0)</f>
        <v>0.29397874852420308</v>
      </c>
      <c r="BL15" s="42">
        <f>SUMIFS(RCCP!$IA$8:$IA$136,
RCCP!$A$8:$A$136,$A15
)+
(SUMIFS(RCCP!$IC$8:$IC$136,
RCCP!$A$8:$A$136,$A15/4))</f>
        <v>11274</v>
      </c>
      <c r="BM15" s="249">
        <f>SUMIFS(RCCP!$IA$8:$IA$136,
RCCP!$A$8:$A$136,$A15
)+
(SUMIFS(RCCP!$IC$8:$IC$136,
RCCP!$A$8:$A$136,$A15/4))</f>
        <v>11274</v>
      </c>
      <c r="BN15" s="59">
        <f t="shared" ref="BN15:BN33" si="65">IFERROR(BM15/($I15*BN$11),0)</f>
        <v>2.218417945690673</v>
      </c>
      <c r="BO15" s="42">
        <f>SUMIFS(RCCP!$IF$8:$IF$136,
RCCP!$A$8:$A$136,$A15
)+
(SUMIFS(RCCP!$IK$8:$IK$136,
RCCP!$A$8:$A$136,$A15/4))</f>
        <v>4110</v>
      </c>
      <c r="BP15" s="249">
        <f>SUMIFS(RCCP!$IF$8:$IF$136,
RCCP!$A$8:$A$136,$A15
)+
(SUMIFS(RCCP!$IK$8:$IK$136,
RCCP!$A$8:$A$136,$A15/4))</f>
        <v>4110</v>
      </c>
      <c r="BQ15" s="59">
        <f t="shared" ref="BQ15:BQ33" si="66">IFERROR(BP15/($I15*BQ$11),0)</f>
        <v>0.80873671782762691</v>
      </c>
      <c r="BR15" s="42">
        <f>SUMIFS(RCCP!$IG$8:$IG$136,
RCCP!$A$8:$A$136,$A15
)+
(SUMIFS(RCCP!$IK$8:$IK$136,
RCCP!$A$8:$A$136,$A15/4))</f>
        <v>0</v>
      </c>
      <c r="BS15" s="249">
        <f>SUMIFS(RCCP!$IG$8:$IG$136,
RCCP!$A$8:$A$136,$A15
)+
(SUMIFS(RCCP!$IK$8:$IK$136,
RCCP!$A$8:$A$136,$A15/4))</f>
        <v>0</v>
      </c>
      <c r="BT15" s="59">
        <f t="shared" ref="BT15:BT33" si="67">IFERROR(BS15/($I15*BT$11),0)</f>
        <v>0</v>
      </c>
      <c r="BU15" s="42">
        <f>SUMIFS(RCCP!$IH$8:$IH$136,
RCCP!$A$8:$A$136,$A15
)+
(SUMIFS(RCCP!$IK$8:$IK$136,
RCCP!$A$8:$A$136,$A15/4))</f>
        <v>0</v>
      </c>
      <c r="BV15" s="249">
        <f>SUMIFS(RCCP!$IH$8:$IH$136,
RCCP!$A$8:$A$136,$A15
)+
(SUMIFS(RCCP!$IK$8:$IK$136,
RCCP!$A$8:$A$136,$A15/4))</f>
        <v>0</v>
      </c>
      <c r="BW15" s="59">
        <f t="shared" ref="BW15:BW33" si="68">IFERROR(BV15/($I15*BW$11),0)</f>
        <v>0</v>
      </c>
      <c r="BX15" s="42">
        <f>SUMIFS(RCCP!$II$8:$II$136,
RCCP!$A$8:$A$136,$A15
)+
(SUMIFS(RCCP!$IK$8:$IK$136,
RCCP!$A$8:$A$136,$A15/4))</f>
        <v>0</v>
      </c>
      <c r="BY15" s="249">
        <f>SUMIFS(RCCP!$II$8:$II$136,
RCCP!$A$8:$A$136,$A15
)+
(SUMIFS(RCCP!$IK$8:$IK$136,
RCCP!$A$8:$A$136,$A15/4))</f>
        <v>0</v>
      </c>
      <c r="BZ15" s="59">
        <f t="shared" ref="BZ15:BZ33" si="69">IFERROR(BY15/($I15*BZ$11),0)</f>
        <v>0</v>
      </c>
      <c r="CA15" s="42">
        <f>SUMIFS(RCCP!$IN$8:$IN$136,
RCCP!$A$8:$A$136,$A15
)+
(SUMIFS(RCCP!$IT$8:$IT$136,
RCCP!$A$8:$A$136,$A15)/5)</f>
        <v>0</v>
      </c>
      <c r="CB15" s="249">
        <f>SUMIFS(RCCP!$IN$8:$IN$136,
RCCP!$A$8:$A$136,$A15,
RCCP!$C$8:$C$136,$B15
)+
(SUMIFS(RCCP!$IT$8:$IT$136,
RCCP!$A$8:$A$136,$A15,
RCCP!$C$8:$C$136,$B15)/5)</f>
        <v>0</v>
      </c>
      <c r="CC15" s="59">
        <f t="shared" ref="CC15:CC33" si="70">IFERROR(CB15/($I15*CC$11),0)</f>
        <v>0</v>
      </c>
      <c r="CD15" s="42">
        <f>SUMIFS(RCCP!$IO$8:$IO$136,
RCCP!$A$8:$A$136,$A15
)+
(SUMIFS(RCCP!$IT$8:$IT$136,
RCCP!$A$8:$A$136,$A15)/5)</f>
        <v>1140</v>
      </c>
      <c r="CE15" s="249">
        <f>SUMIFS(RCCP!$IO$8:$IO$136,
RCCP!$A$8:$A$136,$A15
)+
(SUMIFS(RCCP!$IT$8:$IT$136,
RCCP!$A$8:$A$136,$A15/5))</f>
        <v>1140</v>
      </c>
      <c r="CF15" s="59">
        <f t="shared" ref="CF15:CF33" si="71">IFERROR(CE15/($I15*CF$11),0)</f>
        <v>0.22432113341204249</v>
      </c>
      <c r="CG15" s="42">
        <f>SUMIFS(RCCP!$IP$8:$IP$136,
RCCP!$A$8:$A$136,$A15
)+
(SUMIFS(RCCP!$IT$8:$IT$136,
RCCP!$A$8:$A$136,$A15)/5)</f>
        <v>0</v>
      </c>
      <c r="CH15" s="249">
        <f>SUMIFS(RCCP!$IP$8:$IP$136,
RCCP!$A$8:$A$136,$A15
)+
(SUMIFS(RCCP!$IT$8:$IT$136,
RCCP!$A$8:$A$136,$A15/5))</f>
        <v>0</v>
      </c>
      <c r="CI15" s="59">
        <f t="shared" ref="CI15:CI33" si="72">IFERROR(CH15/($I15*CI$11),0)</f>
        <v>0</v>
      </c>
      <c r="CJ15" s="42">
        <f>SUMIFS(RCCP!$IQ$8:$IQ$136,
RCCP!$A$8:$A$136,$A15
)+
(SUMIFS(RCCP!$IT$8:$IT$136,
RCCP!$A$8:$A$136,$A15)/5)</f>
        <v>0</v>
      </c>
      <c r="CK15" s="249">
        <f>SUMIFS(RCCP!$IQ$8:$IQ$136,
RCCP!$A$8:$A$136,$A15
)+
(SUMIFS(RCCP!$IT$8:$IT$136,
RCCP!$A$8:$A$136,$A15)/5)</f>
        <v>0</v>
      </c>
      <c r="CL15" s="59">
        <f t="shared" ref="CL15:CL33" si="73">IFERROR(CK15/($I15*CL$11),0)</f>
        <v>0</v>
      </c>
      <c r="CM15" s="42">
        <f>SUMIFS(RCCP!$IR$8:$IR$136,
RCCP!$A$8:$A$136,$A15
)+
(SUMIFS(RCCP!$IT$8:$IT$136,
RCCP!$A$8:$A$136,$A15)/5)</f>
        <v>0</v>
      </c>
      <c r="CN15" s="249">
        <f>SUMIFS(RCCP!$IR$8:$IR$136,
RCCP!$A$8:$A$136,$A15
)+
(SUMIFS(RCCP!$IT$8:$IT$136,
RCCP!$A$8:$A$136,$A15)/5)</f>
        <v>0</v>
      </c>
      <c r="CO15" s="58">
        <f t="shared" ref="CO15:CO33" si="74">IFERROR(CN15/($I15*CO$11),0)</f>
        <v>0</v>
      </c>
      <c r="CP15" s="42">
        <f>SUMIFS(RCCP!$IW$8:$IW$136,
RCCP!$A$8:$A$136,$A15
)+
(SUMIFS(RCCP!$JB$8:$JB$136,
RCCP!$A$8:$A$136,$A15/4))</f>
        <v>288</v>
      </c>
      <c r="CQ15" s="249">
        <f>SUMIFS(RCCP!$IW$8:$IW$136,
RCCP!$A$8:$A$136,$A15
)+
(SUMIFS(RCCP!$JB$8:$JB$136,
RCCP!$A$8:$A$136,$A15/4))</f>
        <v>288</v>
      </c>
      <c r="CR15" s="59">
        <f t="shared" ref="CR15:CR16" si="75">IFERROR(CQ15/($I15*CR$11),0)</f>
        <v>6.9264069264069264E-2</v>
      </c>
      <c r="CS15" s="42">
        <f>SUMIFS(RCCP!$IX$8:$IX$136,
RCCP!$A$8:$A$136,$A15
)+
(SUMIFS(RCCP!$JB$8:$JB$136,
RCCP!$A$8:$A$136,$A15/4))</f>
        <v>750</v>
      </c>
      <c r="CT15" s="249">
        <f>SUMIFS(RCCP!$IX$8:$IX$136,
RCCP!$A$8:$A$136,$A15
)+
(SUMIFS(RCCP!$JB$8:$JB$136,
RCCP!$A$8:$A$136,$A15/4))</f>
        <v>750</v>
      </c>
      <c r="CU15" s="59">
        <f t="shared" ref="CU15:CU16" si="76">IFERROR(CT15/($I15*CU$11),0)</f>
        <v>0.14757969303423848</v>
      </c>
      <c r="CV15" s="42">
        <f>SUMIFS(RCCP!$IY$8:$IY$136,
RCCP!$A$8:$A$136,$A15
)+
(SUMIFS(RCCP!$JB$8:$JB$136,
RCCP!$A$8:$A$136,$A15/4))</f>
        <v>0</v>
      </c>
      <c r="CW15" s="249">
        <f>SUMIFS(RCCP!$IY$8:$IY$136,
RCCP!$A$8:$A$136,$A15
)+
(SUMIFS(RCCP!$JB$8:$JB$136,
RCCP!$A$8:$A$136,$A15/4))</f>
        <v>0</v>
      </c>
      <c r="CX15" s="59">
        <f t="shared" ref="CX15:CX16" si="77">IFERROR(CW15/($I15*CX$11),0)</f>
        <v>0</v>
      </c>
      <c r="CY15" s="42">
        <f>SUMIFS(RCCP!$IZ$8:$IZ$136,
RCCP!$A$8:$A$136,$A15
)+
(SUMIFS(RCCP!$JB$8:$JB$136,
RCCP!$A$8:$A$136,$A15/4))</f>
        <v>0</v>
      </c>
      <c r="CZ15" s="249">
        <f>SUMIFS(RCCP!$IZ$8:$IZ$136,
RCCP!$A$8:$A$136,$A15
)+
(SUMIFS(RCCP!$JB$8:$JB$136,
RCCP!$A$8:$A$136,$A15/4))</f>
        <v>0</v>
      </c>
      <c r="DA15" s="58">
        <f t="shared" ref="DA15:DA16" si="78">IFERROR(CZ15/($I15*DA$11),0)</f>
        <v>0</v>
      </c>
      <c r="DB15" s="42">
        <f>SUMIFS(RCCP!$JE$8:$JE$136,
RCCP!$A$8:$A$136,$A15
)+
(SUMIFS(RCCP!$JJ$8:$JJ$136,
RCCP!$A$8:$A$136,$A15/4))</f>
        <v>0</v>
      </c>
      <c r="DC15" s="249">
        <f>SUMIFS(RCCP!$JE$8:$JE$136,
RCCP!$A$8:$A$136,$A15
)+
(SUMIFS(RCCP!$JJ$8:$JJ$136,
RCCP!$A$8:$A$136,$A15/4))</f>
        <v>0</v>
      </c>
      <c r="DD15" s="59">
        <f t="shared" ref="DD15:DD16" si="79">IFERROR(DC15/($I15*DD$11),0)</f>
        <v>0</v>
      </c>
      <c r="DE15" s="42">
        <f>SUMIFS(RCCP!$JF$8:$JF$136,
RCCP!$A$8:$A$136,$A15
)+
(SUMIFS(RCCP!$JJ$8:$JJ$136,
RCCP!$A$8:$A$136,$A15/4))</f>
        <v>0</v>
      </c>
      <c r="DF15" s="249">
        <f>SUMIFS(RCCP!$JF$8:$JF$136,
RCCP!$A$8:$A$136,$A15
)+
(SUMIFS(RCCP!$JJ$8:$JJ$136,
RCCP!$A$8:$A$136,$A15/4))</f>
        <v>0</v>
      </c>
      <c r="DG15" s="59">
        <f t="shared" ref="DG15:DG16" si="80">IFERROR(DF15/($I15*DG$11),0)</f>
        <v>0</v>
      </c>
      <c r="DH15" s="42">
        <f>SUMIFS(RCCP!$JG$8:$JG$136,
RCCP!$A$8:$A$136,$A15
)+
(SUMIFS(RCCP!$JJ$8:$JJ$136,
RCCP!$A$8:$A$136,$A15/4))</f>
        <v>0</v>
      </c>
      <c r="DI15" s="249">
        <f>SUMIFS(RCCP!$JG$8:$JG$136,
RCCP!$A$8:$A$136,$A15
)+
(SUMIFS(RCCP!$JJ$8:$JJ$136,
RCCP!$A$8:$A$136,$A15/4))</f>
        <v>0</v>
      </c>
      <c r="DJ15" s="59">
        <f t="shared" ref="DJ15:DJ16" si="81">IFERROR(DI15/($I15*DJ$11),0)</f>
        <v>0</v>
      </c>
      <c r="DK15" s="42">
        <f>SUMIFS(RCCP!$JH$8:$JH$136,
RCCP!$A$8:$A$136,$A15
)+
(SUMIFS(RCCP!$JJ$8:$JJ$136,
RCCP!$A$8:$A$136,$A15/4))</f>
        <v>0</v>
      </c>
      <c r="DL15" s="249">
        <f>SUMIFS(RCCP!$JH$8:$JH$136,
RCCP!$A$8:$A$136,$A15
)+
(SUMIFS(RCCP!$JJ$8:$JJ$136,
RCCP!$A$8:$A$136,$A15/4))</f>
        <v>0</v>
      </c>
      <c r="DM15" s="58">
        <f t="shared" ref="DM15:DM16" si="82">IFERROR(DL15/($I15*DM$11),0)</f>
        <v>0</v>
      </c>
    </row>
    <row r="16" spans="1:117" ht="20.149999999999999" customHeight="1" x14ac:dyDescent="0.35">
      <c r="A16" s="38">
        <v>608</v>
      </c>
      <c r="B16" s="39" t="s">
        <v>23</v>
      </c>
      <c r="C16" s="39" t="s">
        <v>73</v>
      </c>
      <c r="D16" s="39">
        <v>66</v>
      </c>
      <c r="E16" s="39">
        <f t="shared" ref="E16:G36" si="83">+E$14</f>
        <v>5.5</v>
      </c>
      <c r="F16" s="39">
        <f t="shared" si="83"/>
        <v>7</v>
      </c>
      <c r="G16" s="39">
        <f t="shared" si="83"/>
        <v>2</v>
      </c>
      <c r="H16" s="40">
        <f t="shared" si="54"/>
        <v>5082</v>
      </c>
      <c r="I16" s="41">
        <f t="shared" si="55"/>
        <v>924</v>
      </c>
      <c r="J16" s="42">
        <f>SUMIFS('BLC Subcont'!$AE$7:$AE$9999,
'BLC Subcont'!$I$7:$I$9999,L$10,
'BLC Subcont'!$U$7:$U$9999,"608",
'BLC Subcont'!$V$7:$V$9999,"ACTION",
'BLC Subcont'!$IQ$7:$IQ$9999,"IN HOUSE (MANUAL)")</f>
        <v>3720</v>
      </c>
      <c r="K16" s="43">
        <f>SUMIFS('BLC Subcont'!$BS$7:$BS$9999,
'BLC Subcont'!$I$7:$I$9999,L$10,
'BLC Subcont'!$U$7:$U$9999,"608",
'BLC Subcont'!$V$7:$V$9999,"ACTION",
'BLC Subcont'!$IQ$7:$IQ$9999,"IN HOUSE (MANUAL)")</f>
        <v>0</v>
      </c>
      <c r="L16" s="50">
        <f t="shared" si="20"/>
        <v>0</v>
      </c>
      <c r="M16" s="42">
        <f>SUMIFS('BLC Subcont'!$AE$7:$AE$9999,
'BLC Subcont'!$I$7:$I$9999,O$10,
'BLC Subcont'!$U$7:$U$9999,"608",
'BLC Subcont'!$V$7:$V$9999,"ACTION",
'BLC Subcont'!$IQ$7:$IQ$9999,"IN HOUSE (MANUAL)")</f>
        <v>10194</v>
      </c>
      <c r="N16" s="43">
        <f>SUMIFS('BLC Subcont'!$BS$7:$BS$9999,
'BLC Subcont'!$I$7:$I$9999,O$10,
'BLC Subcont'!$U$7:$U$9999,"608",
'BLC Subcont'!$V$7:$V$9999,"ACTION",
'BLC Subcont'!$IQ$7:$IQ$9999,"IN HOUSE (MANUAL)")</f>
        <v>794</v>
      </c>
      <c r="O16" s="50">
        <f t="shared" si="21"/>
        <v>0</v>
      </c>
      <c r="P16" s="42">
        <f>SUMIFS('BLC Subcont'!$AE$7:$AE$9999,
'BLC Subcont'!$I$7:$I$9999,R$10,
'BLC Subcont'!$U$7:$U$9999,"608",
'BLC Subcont'!$V$7:$V$9999,"ACTION",
'BLC Subcont'!$IQ$7:$IQ$9999,"IN HOUSE (MANUAL)")</f>
        <v>12756</v>
      </c>
      <c r="Q16" s="43">
        <f>SUMIFS('BLC Subcont'!$BS$7:$BS$9999,
'BLC Subcont'!$I$7:$I$9999,R$10,
'BLC Subcont'!$U$7:$U$9999,"608",
'BLC Subcont'!$V$7:$V$9999,"ACTION",
'BLC Subcont'!$IQ$7:$IQ$9999,"IN HOUSE (MANUAL)")</f>
        <v>1913</v>
      </c>
      <c r="R16" s="50">
        <f t="shared" si="56"/>
        <v>0</v>
      </c>
      <c r="S16" s="42">
        <f>SUMIFS('BLC Subcont'!$AE$7:$AE$9999,
'BLC Subcont'!$I$7:$I$9999,U$10,
'BLC Subcont'!$U$7:$U$9999,"608",
'BLC Subcont'!$V$7:$V$9999,"ACTION",
'BLC Subcont'!$IQ$7:$IQ$9999,"IN HOUSE (MANUAL)")</f>
        <v>882</v>
      </c>
      <c r="T16" s="43">
        <f>SUMIFS('BLC Subcont'!$BS$7:$BS$9999,
'BLC Subcont'!$I$7:$I$9999,U$10,
'BLC Subcont'!$U$7:$U$9999,"608",
'BLC Subcont'!$V$7:$V$9999,"ACTION",
'BLC Subcont'!$IQ$7:$IQ$9999,"IN HOUSE (MANUAL)")</f>
        <v>8</v>
      </c>
      <c r="U16" s="50">
        <f t="shared" si="57"/>
        <v>1.5741833923652105E-3</v>
      </c>
      <c r="V16" s="47">
        <f t="shared" si="22"/>
        <v>27552</v>
      </c>
      <c r="W16" s="51">
        <f t="shared" si="23"/>
        <v>2715</v>
      </c>
      <c r="X16" s="52">
        <f t="shared" si="58"/>
        <v>0.53423848878394331</v>
      </c>
      <c r="Y16" s="47">
        <f>SUMIFS('BLC Subcont'!$AE$7:$AE$9999,
'BLC Subcont'!$I$7:$I$9999,AA$10,
'BLC Subcont'!$U$7:$U$9999,"608",
'BLC Subcont'!$V$7:$V$9999,"ACTION",
'BLC Subcont'!$IQ$7:$IQ$9999,"IN HOUSE (MANUAL)")</f>
        <v>0</v>
      </c>
      <c r="Z16" s="249">
        <f>SUMIFS('BLC Subcont'!$BS$7:$BS$9999,
'BLC Subcont'!$I$7:$I$9999,AA$10,
'BLC Subcont'!$U$7:$U$9999,"608",
'BLC Subcont'!$V$7:$V$9999,"ACTION",
'BLC Subcont'!$IQ$7:$IQ$9999,"IN HOUSE (MANUAL)")</f>
        <v>0</v>
      </c>
      <c r="AA16" s="49">
        <f t="shared" si="24"/>
        <v>0</v>
      </c>
      <c r="AB16" s="42">
        <f>SUMIFS('BLC Subcont'!$AE$7:$AE$9999,
'BLC Subcont'!$I$7:$I$9999,AD$10,
'BLC Subcont'!$U$7:$U$9999,"608",
'BLC Subcont'!$V$7:$V$9999,"ACTION",
'BLC Subcont'!$IQ$7:$IQ$9999,"IN HOUSE (MANUAL)")</f>
        <v>3666</v>
      </c>
      <c r="AC16" s="249">
        <f>SUMIFS('BLC Subcont'!$BS$7:$BS$9999,
'BLC Subcont'!$I$7:$I$9999,AD$10,
'BLC Subcont'!$U$7:$U$9999,"608",
'BLC Subcont'!$V$7:$V$9999,"ACTION",
'BLC Subcont'!$IQ$7:$IQ$9999,"IN HOUSE (MANUAL)")</f>
        <v>2172</v>
      </c>
      <c r="AD16" s="50">
        <f t="shared" si="25"/>
        <v>0.42739079102715466</v>
      </c>
      <c r="AE16" s="42">
        <f>SUMIFS('BLC Subcont'!$AE$7:$AE$9999,
'BLC Subcont'!$I$7:$I$9999,AG$10,
'BLC Subcont'!$U$7:$U$9999,"608",
'BLC Subcont'!$V$7:$V$9999,"ACTION",
'BLC Subcont'!$IQ$7:$IQ$9999,"IN HOUSE (MANUAL)")</f>
        <v>8304</v>
      </c>
      <c r="AF16" s="249">
        <f>SUMIFS('BLC Subcont'!$BS$7:$BS$9999,
'BLC Subcont'!$I$7:$I$9999,AG$10,
'BLC Subcont'!$U$7:$U$9999,"608",
'BLC Subcont'!$V$7:$V$9999,"ACTION",
'BLC Subcont'!$IQ$7:$IQ$9999,"IN HOUSE (MANUAL)")</f>
        <v>3048</v>
      </c>
      <c r="AG16" s="50">
        <f t="shared" si="26"/>
        <v>0.59976387249114527</v>
      </c>
      <c r="AH16" s="42">
        <f>SUMIFS('BLC Subcont'!$AE$7:$AE$9999,
'BLC Subcont'!$I$7:$I$9999,AJ$10,
'BLC Subcont'!$U$7:$U$9999,"608",
'BLC Subcont'!$V$7:$V$9999,"ACTION",
'BLC Subcont'!$IQ$7:$IQ$9999,"IN HOUSE (MANUAL)")</f>
        <v>1878</v>
      </c>
      <c r="AI16" s="249">
        <f>SUMIFS('BLC Subcont'!$BS$7:$BS$9999,
'BLC Subcont'!$I$7:$I$9999,AJ$10,
'BLC Subcont'!$U$7:$U$9999,"608",
'BLC Subcont'!$V$7:$V$9999,"ACTION",
'BLC Subcont'!$IQ$7:$IQ$9999,"IN HOUSE (MANUAL)")</f>
        <v>0</v>
      </c>
      <c r="AJ16" s="50">
        <f t="shared" si="27"/>
        <v>0</v>
      </c>
      <c r="AK16" s="42">
        <f>SUMIFS('BLC Subcont'!$AE$7:$AE$9999,
'BLC Subcont'!$I$7:$I$9999,AM$10,
'BLC Subcont'!$U$7:$U$9999,"608",
'BLC Subcont'!$V$7:$V$9999,"ACTION",
'BLC Subcont'!$IQ$7:$IQ$9999,"IN HOUSE (MANUAL)")</f>
        <v>0</v>
      </c>
      <c r="AL16" s="249">
        <f>SUMIFS('BLC Subcont'!$BS$7:$BS$9999,
'BLC Subcont'!$I$7:$I$9999,AM$10,
'BLC Subcont'!$U$7:$U$9999,"608",
'BLC Subcont'!$V$7:$V$9999,"ACTION",
'BLC Subcont'!$IQ$7:$IQ$9999,"IN HOUSE (MANUAL)")</f>
        <v>0</v>
      </c>
      <c r="AM16" s="50">
        <f t="shared" si="28"/>
        <v>0</v>
      </c>
      <c r="AN16" s="42">
        <f>SUMIFS('BLC Subcont'!$AE$7:$AE$9999,
'BLC Subcont'!$I$7:$I$9999,AP$10,
'BLC Subcont'!$U$7:$U$9999,"608",
'BLC Subcont'!$V$7:$V$9999,"ACTION",
'BLC Subcont'!$IQ$7:$IQ$9999,"IN HOUSE (MANUAL)")</f>
        <v>0</v>
      </c>
      <c r="AO16" s="249">
        <f>SUMIFS('BLC Subcont'!$BS$7:$BS$9999,
'BLC Subcont'!$I$7:$I$9999,AP$10,
'BLC Subcont'!$U$7:$U$9999,"608",
'BLC Subcont'!$V$7:$V$9999,"ACTION",
'BLC Subcont'!$IQ$7:$IQ$9999,"IN HOUSE (MANUAL)")</f>
        <v>0</v>
      </c>
      <c r="AP16" s="50">
        <f t="shared" si="29"/>
        <v>0</v>
      </c>
      <c r="AQ16" s="42">
        <f>SUMIFS('BLC Subcont'!$AE$7:$AE$9999,
'BLC Subcont'!$I$7:$I$9999,AS$10,
'BLC Subcont'!$U$7:$U$9999,"608",
'BLC Subcont'!$V$7:$V$9999,"ACTION",
'BLC Subcont'!$IQ$7:$IQ$9999,"IN HOUSE (MANUAL)")</f>
        <v>0</v>
      </c>
      <c r="AR16" s="48">
        <f>SUMIFS('BLC Subcont'!$BS$7:$BS$9999,
'BLC Subcont'!$I$7:$I$9999,AS$10,
'BLC Subcont'!$U$7:$U$9999,"608",
'BLC Subcont'!$V$7:$V$9999,"ACTION",
'BLC Subcont'!$IQ$7:$IQ$9999,"IN HOUSE (MANUAL)")</f>
        <v>0</v>
      </c>
      <c r="AS16" s="50">
        <f t="shared" si="30"/>
        <v>0</v>
      </c>
      <c r="AT16" s="42">
        <f>SUMIFS('BLC Subcont'!$AE$7:$AE$9999,
'BLC Subcont'!$I$7:$I$9999,AV$10,
'BLC Subcont'!$U$7:$U$9999,"608",
'BLC Subcont'!$V$7:$V$9999,"ACTION",
'BLC Subcont'!$IQ$7:$IQ$9999,"IN HOUSE (MANUAL)")</f>
        <v>0</v>
      </c>
      <c r="AU16" s="48">
        <f>SUMIFS('BLC Subcont'!$BS$7:$BS$9999,
'BLC Subcont'!$I$7:$I$9999,AV$10,
'BLC Subcont'!$U$7:$U$9999,"608",
'BLC Subcont'!$V$7:$V$9999,"ACTION",
'BLC Subcont'!$IQ$7:$IQ$9999,"IN HOUSE (MANUAL)")</f>
        <v>0</v>
      </c>
      <c r="AV16" s="50">
        <f t="shared" si="31"/>
        <v>0</v>
      </c>
      <c r="AW16" s="42">
        <f t="shared" si="59"/>
        <v>48404</v>
      </c>
      <c r="AX16" s="249">
        <f t="shared" si="60"/>
        <v>48404</v>
      </c>
      <c r="AY16" s="50">
        <f t="shared" si="32"/>
        <v>9.5245966155057058</v>
      </c>
      <c r="AZ16" s="42">
        <f t="shared" si="61"/>
        <v>3446</v>
      </c>
      <c r="BA16" s="249">
        <f t="shared" si="33"/>
        <v>3446</v>
      </c>
      <c r="BB16" s="50">
        <f t="shared" si="34"/>
        <v>0.67807949626131447</v>
      </c>
      <c r="BC16" s="42">
        <f>(SUMIFS(RCCP!$HX$8:$HX$136,
RCCP!$A$8:$A$136,$A16
)+
(SUMIFS(RCCP!$IC$8:$IC$136,
RCCP!$A$8:$A$136,$A16)/4)-$BI$40)</f>
        <v>48404</v>
      </c>
      <c r="BD16" s="249">
        <f>(SUMIFS(RCCP!$HX$8:$HX$136,
RCCP!$A$8:$A$136,$A16
)+
(SUMIFS(RCCP!$IC$8:$IC$136,
RCCP!$A$8:$A$136,$A16)/4)-$BI$40)</f>
        <v>48404</v>
      </c>
      <c r="BE16" s="59">
        <f t="shared" si="62"/>
        <v>9.5245966155057058</v>
      </c>
      <c r="BF16" s="42">
        <f>(SUMIFS(RCCP!$HY$8:$HY$136,
RCCP!$A$8:$A$136,$A16
)+
(SUMIFS(RCCP!$IC$8:$IC$136,
RCCP!$A$8:$A$136,$A16)/4)-$BL$40)</f>
        <v>3446</v>
      </c>
      <c r="BG16" s="249">
        <f>(SUMIFS(RCCP!$HY$8:$HY$136,
RCCP!$A$8:$A$136,$A16
)+
(SUMIFS(RCCP!$IC$8:$IC$136,
RCCP!$A$8:$A$136,$A16)/4)-$BL$40)</f>
        <v>3446</v>
      </c>
      <c r="BH16" s="59">
        <f t="shared" si="63"/>
        <v>0.67807949626131447</v>
      </c>
      <c r="BI16" s="42">
        <f>(SUMIFS(RCCP!$HZ$8:$HZ$136,
RCCP!$A$8:$A$136,$A16
)+
(SUMIFS(RCCP!$IC$8:$IC$136,
RCCP!$A$8:$A$136,$A16)/4)-$BO$40)</f>
        <v>13454</v>
      </c>
      <c r="BJ16" s="249">
        <f>(SUMIFS(RCCP!$HZ$8:$HZ$136,
RCCP!$A$8:$A$136,$A16
)+
(SUMIFS(RCCP!$IC$8:$IC$136,
RCCP!$A$8:$A$136,$A16)/4)-$BI$40)</f>
        <v>13454</v>
      </c>
      <c r="BK16" s="59">
        <f t="shared" si="64"/>
        <v>2.6473829201101928</v>
      </c>
      <c r="BL16" s="42">
        <f>(SUMIFS(RCCP!$IA$8:$IA$136,
RCCP!$A$8:$A$136,$A16
)+
(SUMIFS(RCCP!$IC$8:$IC$136,
RCCP!$A$8:$A$136,$A16)/4)-$BL$40)</f>
        <v>6308</v>
      </c>
      <c r="BM16" s="249">
        <f>(SUMIFS(RCCP!$IA$8:$IA$136,
RCCP!$A$8:$A$136,$A16
)+
(SUMIFS(RCCP!$IC$8:$IC$136,
RCCP!$A$8:$A$136,$A16)/4)-$BR$40)</f>
        <v>6308</v>
      </c>
      <c r="BN16" s="59">
        <f t="shared" si="65"/>
        <v>1.2412436048799684</v>
      </c>
      <c r="BO16" s="42">
        <f>(SUMIFS(RCCP!$IF$8:$IF$136,
RCCP!$A$8:$A$136,$A16
)+
(SUMIFS(RCCP!$IK$8:$IK$136,
RCCP!$A$8:$A$136,$A16)/4)-$BO$40)</f>
        <v>21218</v>
      </c>
      <c r="BP16" s="249">
        <f>(SUMIFS(RCCP!$IF$8:$IF$136,
RCCP!$A$8:$A$136,$A16
)+
(SUMIFS(RCCP!$IK$8:$IK$136,
RCCP!$A$8:$A$136,$A16)/4)-$BU$40)</f>
        <v>21218</v>
      </c>
      <c r="BQ16" s="59">
        <f t="shared" si="66"/>
        <v>4.1751279024006296</v>
      </c>
      <c r="BR16" s="42">
        <f>(SUMIFS(RCCP!$IG$8:$IG$136,
RCCP!$A$8:$A$136,$A16
)+
(SUMIFS(RCCP!$IK$8:$IK$136,
RCCP!$A$8:$A$136,$A16)/4)-$BR$40)</f>
        <v>19112</v>
      </c>
      <c r="BS16" s="249">
        <f>(SUMIFS(RCCP!$IG$8:$IG$136,
RCCP!$A$8:$A$136,$A16
)+
(SUMIFS(RCCP!$IK$8:$IK$136,
RCCP!$A$8:$A$136,$A16)/4)-$BX$40)</f>
        <v>19112</v>
      </c>
      <c r="BT16" s="59">
        <f t="shared" si="67"/>
        <v>3.7607241243604879</v>
      </c>
      <c r="BU16" s="42">
        <f>(SUMIFS(RCCP!$IH$8:$IH$136,
RCCP!$A$8:$A$136,$A16
)+
(SUMIFS(RCCP!$IK$8:$IK$136,
RCCP!$A$8:$A$136,$A16)/4)-$BU$40)</f>
        <v>16214</v>
      </c>
      <c r="BV16" s="249">
        <f>(SUMIFS(RCCP!$IH$8:$IH$136,
RCCP!$A$8:$A$136,$A16
)+
(SUMIFS(RCCP!$IK$8:$IK$136,
RCCP!$A$8:$A$136,$A16)/4)-$CA$40)</f>
        <v>19714</v>
      </c>
      <c r="BW16" s="59">
        <f t="shared" si="68"/>
        <v>3.8791814246359699</v>
      </c>
      <c r="BX16" s="42">
        <f>(SUMIFS(RCCP!$II$8:$II$136,
RCCP!$A$8:$A$136,$A16
)+
(SUMIFS(RCCP!$IK$8:$IK$136,
RCCP!$A$8:$A$136,$A16)/4)-$BX$40)</f>
        <v>18230</v>
      </c>
      <c r="BY16" s="249">
        <f>(SUMIFS(RCCP!$II$8:$II$136,
RCCP!$A$8:$A$136,$A16
)+
(SUMIFS(RCCP!$IK$8:$IK$136,
RCCP!$A$8:$A$136,$A16)/4)-$CD$40)</f>
        <v>21730</v>
      </c>
      <c r="BZ16" s="59">
        <f t="shared" si="69"/>
        <v>5.2260702260702256</v>
      </c>
      <c r="CA16" s="42">
        <f>(SUMIFS(RCCP!$IN$8:$IN$136,
RCCP!$A$8:$A$136,$A16
)+
(SUMIFS(RCCP!$IT$8:$IT$136,
RCCP!$A$8:$A$136,$A16)/5)-CA$40)</f>
        <v>25814.800000000003</v>
      </c>
      <c r="CB16" s="249">
        <f>(SUMIFS(RCCP!$IN$8:$IN$136,
RCCP!$A$8:$A$136,$A16
)+
(SUMIFS(RCCP!$IT$8:$IT$136,
RCCP!$A$8:$A$136,$A16)/5)-CA$40)</f>
        <v>25814.800000000003</v>
      </c>
      <c r="CC16" s="59">
        <f t="shared" si="70"/>
        <v>6.2084656084656089</v>
      </c>
      <c r="CD16" s="42">
        <f>SUMIFS(RCCP!$IO$8:$IO$136,
RCCP!$A$8:$A$136,$A16
)+
((SUMIFS(RCCP!$IT$8:$IT$136,
RCCP!$A$8:$A$136,$A16))/5)-CD$40</f>
        <v>25460.800000000003</v>
      </c>
      <c r="CE16" s="249">
        <f>(SUMIFS(RCCP!$IO$8:$IO$136,
RCCP!$A$8:$A$136,$A16
)+
((SUMIFS(RCCP!$IT$8:$IT$136,
RCCP!$A$8:$A$136,$A16))/5)-CD$40)</f>
        <v>25460.800000000003</v>
      </c>
      <c r="CF16" s="59">
        <f t="shared" si="71"/>
        <v>5.0099960645415198</v>
      </c>
      <c r="CG16" s="42">
        <f>(SUMIFS(RCCP!$IP$8:$IP$136,
RCCP!$A$8:$A$136,$A16
)+
(SUMIFS(RCCP!$IT$8:$IT$136,
RCCP!$A$8:$A$136,$A16)/5)-CG$40)</f>
        <v>25964.800000000003</v>
      </c>
      <c r="CH16" s="249">
        <f>(SUMIFS(RCCP!$IP$8:$IP$136,
RCCP!$A$8:$A$136,$A16
)+
(SUMIFS(RCCP!$IT$8:$IT$136,
RCCP!$A$8:$A$136,$A16)/5)-CG$40)</f>
        <v>25964.800000000003</v>
      </c>
      <c r="CI16" s="59">
        <f t="shared" si="72"/>
        <v>5.1091696182605277</v>
      </c>
      <c r="CJ16" s="42">
        <f>(SUMIFS(RCCP!$IQ$8:$IQ$136,
RCCP!$A$8:$A$136,$A16
)+
(SUMIFS(RCCP!$IT$8:$IT$136,
RCCP!$A$8:$A$136,$A16)/5)-CJ$40)</f>
        <v>25790.800000000003</v>
      </c>
      <c r="CK16" s="249">
        <f>(SUMIFS(RCCP!$IQ$8:$IQ$136,
RCCP!$A$8:$A$136,$A16
)+
(SUMIFS(RCCP!$IT$8:$IT$136,
RCCP!$A$8:$A$136,$A16)/5)-CJ$40)</f>
        <v>25790.800000000003</v>
      </c>
      <c r="CL16" s="59">
        <f t="shared" si="73"/>
        <v>5.0749311294765844</v>
      </c>
      <c r="CM16" s="42">
        <f>(SUMIFS(RCCP!$IR$8:$IR$136,
RCCP!$A$8:$A$136,$A16
)+
(SUMIFS(RCCP!$IT$8:$IT$136,
RCCP!$A$8:$A$136,$A16)/5)-CM$40)</f>
        <v>25460.800000000003</v>
      </c>
      <c r="CN16" s="249">
        <f>(SUMIFS(RCCP!$IR$8:$IR$136,
RCCP!$A$8:$A$136,$A16
)+
(SUMIFS(RCCP!$IT$8:$IT$136,
RCCP!$A$8:$A$136,$A16)/5)-CM$40)</f>
        <v>25460.800000000003</v>
      </c>
      <c r="CO16" s="58">
        <f t="shared" si="74"/>
        <v>4.2392274392274398</v>
      </c>
      <c r="CP16" s="42">
        <f>(SUMIFS(RCCP!$IW$8:$IW$136,
RCCP!$A$8:$A$136,$A16
)+
(SUMIFS(RCCP!$JB$8:$JB$136,
RCCP!$A$8:$A$136,$A16)/4)-CP$40)</f>
        <v>20169.5</v>
      </c>
      <c r="CQ16" s="249">
        <f>(SUMIFS(RCCP!$IW$8:$IW$136,
RCCP!$A$8:$A$136,$A16
)+
(SUMIFS(RCCP!$JB$8:$JB$136,
RCCP!$A$8:$A$136,$A16)/4)-CP$40)</f>
        <v>20169.5</v>
      </c>
      <c r="CR16" s="59">
        <f t="shared" si="75"/>
        <v>4.8507696007696008</v>
      </c>
      <c r="CS16" s="42">
        <f>(SUMIFS(RCCP!$IX$8:$IX$136,
RCCP!$A$8:$A$136,$A16
)+
(SUMIFS(RCCP!$JB$8:$JB$136,
RCCP!$A$8:$A$136,$A16)/4)-CS$40)</f>
        <v>20169.5</v>
      </c>
      <c r="CT16" s="249">
        <f>(SUMIFS(RCCP!$IX$8:$IX$136,
RCCP!$A$8:$A$136,$A16
)+
(SUMIFS(RCCP!$JB$8:$JB$136,
RCCP!$A$8:$A$136,$A16)/4)-CS$40)</f>
        <v>20169.5</v>
      </c>
      <c r="CU16" s="59">
        <f t="shared" si="76"/>
        <v>3.9688114915387644</v>
      </c>
      <c r="CV16" s="42">
        <f>(SUMIFS(RCCP!$IY$8:$IY$136,
RCCP!$A$8:$A$136,$A16
)+
(SUMIFS(RCCP!$JB$8:$JB$136,
RCCP!$A$8:$A$136,$A16)/4)-CV$40)</f>
        <v>20169.5</v>
      </c>
      <c r="CW16" s="249">
        <f>(SUMIFS(RCCP!$IY$8:$IY$136,
RCCP!$A$8:$A$136,$A16
)+
(SUMIFS(RCCP!$JB$8:$JB$136,
RCCP!$A$8:$A$136,$A16)/4)-CV$40)</f>
        <v>20169.5</v>
      </c>
      <c r="CX16" s="59">
        <f t="shared" si="77"/>
        <v>3.9688114915387644</v>
      </c>
      <c r="CY16" s="42">
        <f>(SUMIFS(RCCP!$IZ$8:$IZ$136,
RCCP!$A$8:$A$136,$A16
)+
(SUMIFS(RCCP!$JB$8:$JB$136,
RCCP!$A$8:$A$136,$A16)/4))-CY$40</f>
        <v>20169.5</v>
      </c>
      <c r="CZ16" s="249">
        <f>(SUMIFS(RCCP!$IZ$8:$IZ$136,
RCCP!$A$8:$A$136,$A16
)+
(SUMIFS(RCCP!$JB$8:$JB$136,
RCCP!$A$8:$A$136,$A16)/4))-CY$40</f>
        <v>20169.5</v>
      </c>
      <c r="DA16" s="58">
        <f t="shared" si="78"/>
        <v>3.9688114915387644</v>
      </c>
      <c r="DB16" s="42">
        <f>(SUMIFS(RCCP!$JE$8:$JE$136,
RCCP!$A$8:$A$136,$A16
)+
(SUMIFS(RCCP!$JJ$8:$JJ$136,
RCCP!$A$8:$A$136,$A16))/4)-DB$40</f>
        <v>26205</v>
      </c>
      <c r="DC16" s="249">
        <f>(SUMIFS(RCCP!$JE$8:$JE$136,
RCCP!$A$8:$A$136,$A16
)+
(SUMIFS(RCCP!$JJ$8:$JJ$136,
RCCP!$A$8:$A$136,$A16))/4)-DB$40</f>
        <v>26205</v>
      </c>
      <c r="DD16" s="59">
        <f t="shared" si="79"/>
        <v>5.1564344746162929</v>
      </c>
      <c r="DE16" s="42">
        <f>(SUMIFS(RCCP!$JF$8:$JF$136,
RCCP!$A$8:$A$136,$A16
)+
(SUMIFS(RCCP!$JJ$8:$JJ$136,
RCCP!$A$8:$A$136,$A16)/4))-DE$40</f>
        <v>26709</v>
      </c>
      <c r="DF16" s="249">
        <f>(SUMIFS(RCCP!$JF$8:$JF$136,
RCCP!$A$8:$A$136,$A16
)+
(SUMIFS(RCCP!$JJ$8:$JJ$136,
RCCP!$A$8:$A$136,$A16)/4))-DE$40</f>
        <v>26709</v>
      </c>
      <c r="DG16" s="59">
        <f t="shared" si="80"/>
        <v>5.2556080283353008</v>
      </c>
      <c r="DH16" s="42">
        <f>(SUMIFS(RCCP!$JG$8:$JG$136,
RCCP!$A$8:$A$136,$A16
)+
((SUMIFS(RCCP!$JJ$8:$JJ$136,
RCCP!$A$8:$A$136,$A16))/4))-DH$40</f>
        <v>26385</v>
      </c>
      <c r="DI16" s="249">
        <f>(SUMIFS(RCCP!$JG$8:$JG$136,
RCCP!$A$8:$A$136,$A16
)+
((SUMIFS(RCCP!$JJ$8:$JJ$136,
RCCP!$A$8:$A$136,$A16))/4))-DH$40</f>
        <v>26385</v>
      </c>
      <c r="DJ16" s="59">
        <f t="shared" si="81"/>
        <v>6.3455988455988459</v>
      </c>
      <c r="DK16" s="42">
        <f>(SUMIFS(RCCP!$JH$8:$JH$136,
RCCP!$A$8:$A$136,$A16
)+
(SUMIFS(RCCP!$JJ$8:$JJ$136,
RCCP!$A$8:$A$136,$A16))/4)-DK$40</f>
        <v>26205</v>
      </c>
      <c r="DL16" s="249">
        <f>(SUMIFS(RCCP!$JH$8:$JH$136,
RCCP!$A$8:$A$136,$A16
)+
(SUMIFS(RCCP!$JJ$8:$JJ$136,
RCCP!$A$8:$A$136,$A16))/4)-DK$40</f>
        <v>26205</v>
      </c>
      <c r="DM16" s="58">
        <f t="shared" si="82"/>
        <v>5.1564344746162929</v>
      </c>
    </row>
    <row r="17" spans="1:117" ht="20.149999999999999" customHeight="1" x14ac:dyDescent="0.35">
      <c r="A17" s="38" t="s">
        <v>74</v>
      </c>
      <c r="B17" s="39" t="s">
        <v>23</v>
      </c>
      <c r="C17" s="39" t="s">
        <v>73</v>
      </c>
      <c r="D17" s="39">
        <v>66</v>
      </c>
      <c r="E17" s="39">
        <f t="shared" si="83"/>
        <v>5.5</v>
      </c>
      <c r="F17" s="39">
        <f t="shared" si="83"/>
        <v>7</v>
      </c>
      <c r="G17" s="39">
        <f t="shared" si="83"/>
        <v>2</v>
      </c>
      <c r="H17" s="40">
        <f t="shared" si="54"/>
        <v>5082</v>
      </c>
      <c r="I17" s="41">
        <f t="shared" si="55"/>
        <v>924</v>
      </c>
      <c r="J17" s="42">
        <f>SUMIFS('BLC Subcont'!$AE$7:$AE$9999,
'BLC Subcont'!$I$7:$I$9999,L$10,
'BLC Subcont'!$U$7:$U$9999,"608",
'BLC Subcont'!$V$7:$V$9999,"SPLIT",
'BLC Subcont'!$IQ$7:$IQ$9999,"IN HOUSE (MANUAL)")</f>
        <v>948</v>
      </c>
      <c r="K17" s="43">
        <f>SUMIFS('BLC Subcont'!$BS$7:$BS$9999,
'BLC Subcont'!$I$7:$I$9999,L$10,
'BLC Subcont'!$U$7:$U$9999,"608",
'BLC Subcont'!$V$7:$V$9999,"SPLIT",
'BLC Subcont'!$IQ$7:$IQ$9999,"IN HOUSE (MANUAL)")</f>
        <v>0</v>
      </c>
      <c r="L17" s="50">
        <f t="shared" si="20"/>
        <v>0</v>
      </c>
      <c r="M17" s="42">
        <f>SUMIFS('BLC Subcont'!$AE$7:$AE$9999,
'BLC Subcont'!$I$7:$I$9999,O$10,
'BLC Subcont'!$U$7:$U$9999,"608",
'BLC Subcont'!$V$7:$V$9999,"SPLIT",
'BLC Subcont'!$IQ$7:$IQ$9999,"IN HOUSE (MANUAL)")</f>
        <v>4914</v>
      </c>
      <c r="N17" s="43">
        <f>SUMIFS('BLC Subcont'!$BS$7:$BS$9999,
'BLC Subcont'!$I$7:$I$9999,O$10,
'BLC Subcont'!$U$7:$U$9999,"608",
'BLC Subcont'!$V$7:$V$9999,"SPLIT",
'BLC Subcont'!$IQ$7:$IQ$9999,"IN HOUSE (MANUAL)")</f>
        <v>617</v>
      </c>
      <c r="O17" s="50">
        <f t="shared" si="21"/>
        <v>0</v>
      </c>
      <c r="P17" s="42">
        <f>SUMIFS('BLC Subcont'!$AE$7:$AE$9999,
'BLC Subcont'!$I$7:$I$9999,R$10,
'BLC Subcont'!$U$7:$U$9999,"608",
'BLC Subcont'!$V$7:$V$9999,"SPLIT",
'BLC Subcont'!$IQ$7:$IQ$9999,"IN HOUSE (MANUAL)")</f>
        <v>5394</v>
      </c>
      <c r="Q17" s="43">
        <f>SUMIFS('BLC Subcont'!$BS$7:$BS$9999,
'BLC Subcont'!$I$7:$I$9999,R$10,
'BLC Subcont'!$U$7:$U$9999,"608",
'BLC Subcont'!$V$7:$V$9999,"SPLIT",
'BLC Subcont'!$IQ$7:$IQ$9999,"IN HOUSE (MANUAL)")</f>
        <v>2330</v>
      </c>
      <c r="R17" s="50">
        <f t="shared" si="56"/>
        <v>0</v>
      </c>
      <c r="S17" s="42">
        <f>SUMIFS('BLC Subcont'!$AE$7:$AE$9999,
'BLC Subcont'!$I$7:$I$9999,U$10,
'BLC Subcont'!$U$7:$U$9999,"608",
'BLC Subcont'!$V$7:$V$9999,"SPLIT",
'BLC Subcont'!$IQ$7:$IQ$9999,"IN HOUSE (MANUAL)")</f>
        <v>2166</v>
      </c>
      <c r="T17" s="43">
        <f>SUMIFS('BLC Subcont'!$BS$7:$BS$9999,
'BLC Subcont'!$I$7:$I$9999,U$10,
'BLC Subcont'!$U$7:$U$9999,"608",
'BLC Subcont'!$V$7:$V$9999,"SPLIT",
'BLC Subcont'!$IQ$7:$IQ$9999,"IN HOUSE (MANUAL)")</f>
        <v>374</v>
      </c>
      <c r="U17" s="50">
        <f t="shared" si="57"/>
        <v>7.3593073593073599E-2</v>
      </c>
      <c r="V17" s="47">
        <f t="shared" si="22"/>
        <v>13422</v>
      </c>
      <c r="W17" s="51">
        <f t="shared" si="23"/>
        <v>3321</v>
      </c>
      <c r="X17" s="52">
        <f t="shared" si="58"/>
        <v>0.65348288075560801</v>
      </c>
      <c r="Y17" s="47">
        <f>SUMIFS('BLC Subcont'!$AE$7:$AE$9999,
'BLC Subcont'!$I$7:$I$9999,AA$10,
'BLC Subcont'!$U$7:$U$9999,"608",
'BLC Subcont'!$V$7:$V$9999,"SPLIT",
'BLC Subcont'!$IQ$7:$IQ$9999,"IN HOUSE (MANUAL)")</f>
        <v>0</v>
      </c>
      <c r="Z17" s="249">
        <f>SUMIFS('BLC Subcont'!$BS$7:$BS$9999,
'BLC Subcont'!$I$7:$I$9999,AA$10,
'BLC Subcont'!$U$7:$U$9999,"608",
'BLC Subcont'!$V$7:$V$9999,"SPLIT",
'BLC Subcont'!$IQ$7:$IQ$9999,"IN HOUSE (MANUAL)")</f>
        <v>0</v>
      </c>
      <c r="AA17" s="49">
        <f t="shared" si="24"/>
        <v>0</v>
      </c>
      <c r="AB17" s="42">
        <f>SUMIFS('BLC Subcont'!$AE$7:$AE$9999,
'BLC Subcont'!$I$7:$I$9999,AD$10,
'BLC Subcont'!$U$7:$U$9999,"608",
'BLC Subcont'!$V$7:$V$9999,"SPLIT",
'BLC Subcont'!$IQ$7:$IQ$9999,"IN HOUSE (MANUAL)")</f>
        <v>0</v>
      </c>
      <c r="AC17" s="249">
        <f>SUMIFS('BLC Subcont'!$BS$7:$BS$9999,
'BLC Subcont'!$I$7:$I$9999,AD$10,
'BLC Subcont'!$U$7:$U$9999,"608",
'BLC Subcont'!$V$7:$V$9999,"SPLIT",
'BLC Subcont'!$IQ$7:$IQ$9999,"IN HOUSE (MANUAL)")</f>
        <v>0</v>
      </c>
      <c r="AD17" s="50">
        <f t="shared" si="25"/>
        <v>0</v>
      </c>
      <c r="AE17" s="42">
        <f>SUMIFS('BLC Subcont'!$AE$7:$AE$9999,
'BLC Subcont'!$I$7:$I$9999,AG$10,
'BLC Subcont'!$U$7:$U$9999,"608",
'BLC Subcont'!$V$7:$V$9999,"SPLIT",
'BLC Subcont'!$IQ$7:$IQ$9999,"IN HOUSE (MANUAL)")</f>
        <v>0</v>
      </c>
      <c r="AF17" s="249">
        <f>SUMIFS('BLC Subcont'!$BS$7:$BS$9999,
'BLC Subcont'!$I$7:$I$9999,AG$10,
'BLC Subcont'!$U$7:$U$9999,"608",
'BLC Subcont'!$V$7:$V$9999,"SPLIT",
'BLC Subcont'!$IQ$7:$IQ$9999,"IN HOUSE (MANUAL)")</f>
        <v>0</v>
      </c>
      <c r="AG17" s="50">
        <f t="shared" si="26"/>
        <v>0</v>
      </c>
      <c r="AH17" s="42">
        <f>SUMIFS('BLC Subcont'!$AE$7:$AE$9999,
'BLC Subcont'!$I$7:$I$9999,AJ$10,
'BLC Subcont'!$U$7:$U$9999,"608",
'BLC Subcont'!$V$7:$V$9999,"SPLIT",
'BLC Subcont'!$IQ$7:$IQ$9999,"IN HOUSE (MANUAL)")</f>
        <v>0</v>
      </c>
      <c r="AI17" s="249">
        <f>SUMIFS('BLC Subcont'!$BS$7:$BS$9999,
'BLC Subcont'!$I$7:$I$9999,AJ$10,
'BLC Subcont'!$U$7:$U$9999,"608",
'BLC Subcont'!$V$7:$V$9999,"SPLIT",
'BLC Subcont'!$IQ$7:$IQ$9999,"IN HOUSE (MANUAL)")</f>
        <v>0</v>
      </c>
      <c r="AJ17" s="50">
        <f t="shared" si="27"/>
        <v>0</v>
      </c>
      <c r="AK17" s="42">
        <f>SUMIFS('BLC Subcont'!$AE$7:$AE$9999,
'BLC Subcont'!$I$7:$I$9999,AM$10,
'BLC Subcont'!$U$7:$U$9999,"608",
'BLC Subcont'!$V$7:$V$9999,"SPLIT",
'BLC Subcont'!$IQ$7:$IQ$9999,"IN HOUSE (MANUAL)")</f>
        <v>0</v>
      </c>
      <c r="AL17" s="249">
        <f>SUMIFS('BLC Subcont'!$BS$7:$BS$9999,
'BLC Subcont'!$I$7:$I$9999,AM$10,
'BLC Subcont'!$U$7:$U$9999,"608",
'BLC Subcont'!$V$7:$V$9999,"SPLIT",
'BLC Subcont'!$IQ$7:$IQ$9999,"IN HOUSE (MANUAL)")</f>
        <v>0</v>
      </c>
      <c r="AM17" s="50">
        <f t="shared" si="28"/>
        <v>0</v>
      </c>
      <c r="AN17" s="42">
        <f>SUMIFS('BLC Subcont'!$AE$7:$AE$9999,
'BLC Subcont'!$I$7:$I$9999,AP$10,
'BLC Subcont'!$U$7:$U$9999,"608",
'BLC Subcont'!$V$7:$V$9999,"SPLIT",
'BLC Subcont'!$IQ$7:$IQ$9999,"IN HOUSE (MANUAL)")</f>
        <v>0</v>
      </c>
      <c r="AO17" s="249">
        <f>SUMIFS('BLC Subcont'!$BS$7:$BS$9999,
'BLC Subcont'!$I$7:$I$9999,AP$10,
'BLC Subcont'!$U$7:$U$9999,"608",
'BLC Subcont'!$V$7:$V$9999,"SPLIT",
'BLC Subcont'!$IQ$7:$IQ$9999,"IN HOUSE (MANUAL)")</f>
        <v>0</v>
      </c>
      <c r="AP17" s="50">
        <f t="shared" si="29"/>
        <v>0</v>
      </c>
      <c r="AQ17" s="42">
        <f>SUMIFS('BLC Subcont'!$AE$7:$AE$9999,
'BLC Subcont'!$I$7:$I$9999,AS$10,
'BLC Subcont'!$U$7:$U$9999,"608",
'BLC Subcont'!$V$7:$V$9999,"SPLIT",
'BLC Subcont'!$IQ$7:$IQ$9999,"IN HOUSE (MANUAL)")</f>
        <v>0</v>
      </c>
      <c r="AR17" s="48">
        <f>SUMIFS('BLC Subcont'!$BS$7:$BS$9999,
'BLC Subcont'!$I$7:$I$9999,AS$10,
'BLC Subcont'!$U$7:$U$9999,"608",
'BLC Subcont'!$V$7:$V$9999,"SPLIT",
'BLC Subcont'!$IQ$7:$IQ$9999,"IN HOUSE (MANUAL)")</f>
        <v>0</v>
      </c>
      <c r="AS17" s="50">
        <f t="shared" si="30"/>
        <v>0</v>
      </c>
      <c r="AT17" s="42">
        <f>SUMIFS('BLC Subcont'!$AE$7:$AE$9999,
'BLC Subcont'!$I$7:$I$9999,AV$10,
'BLC Subcont'!$U$7:$U$9999,"608",
'BLC Subcont'!$V$7:$V$9999,"SPLIT",
'BLC Subcont'!$IQ$7:$IQ$9999,"IN HOUSE (MANUAL)")</f>
        <v>0</v>
      </c>
      <c r="AU17" s="48">
        <f>SUMIFS('BLC Subcont'!$BS$7:$BS$9999,
'BLC Subcont'!$I$7:$I$9999,AV$10,
'BLC Subcont'!$U$7:$U$9999,"608",
'BLC Subcont'!$V$7:$V$9999,"SPLIT",
'BLC Subcont'!$IQ$7:$IQ$9999,"IN HOUSE (MANUAL)")</f>
        <v>0</v>
      </c>
      <c r="AV17" s="50">
        <f t="shared" si="31"/>
        <v>0</v>
      </c>
      <c r="AW17" s="42">
        <f t="shared" si="59"/>
        <v>0</v>
      </c>
      <c r="AX17" s="249">
        <f t="shared" si="60"/>
        <v>0</v>
      </c>
      <c r="AY17" s="50">
        <f t="shared" si="32"/>
        <v>0</v>
      </c>
      <c r="AZ17" s="42">
        <f t="shared" si="61"/>
        <v>0</v>
      </c>
      <c r="BA17" s="249">
        <f t="shared" si="33"/>
        <v>0</v>
      </c>
      <c r="BB17" s="50">
        <f t="shared" si="34"/>
        <v>0</v>
      </c>
      <c r="BC17" s="42"/>
      <c r="BD17" s="249"/>
      <c r="BE17" s="59">
        <f t="shared" si="62"/>
        <v>0</v>
      </c>
      <c r="BF17" s="42"/>
      <c r="BG17" s="249"/>
      <c r="BH17" s="59">
        <f t="shared" si="63"/>
        <v>0</v>
      </c>
      <c r="BI17" s="42"/>
      <c r="BJ17" s="249"/>
      <c r="BK17" s="59">
        <f t="shared" si="64"/>
        <v>0</v>
      </c>
      <c r="BL17" s="42"/>
      <c r="BM17" s="249"/>
      <c r="BN17" s="59">
        <f t="shared" si="65"/>
        <v>0</v>
      </c>
      <c r="BO17" s="42"/>
      <c r="BP17" s="249"/>
      <c r="BQ17" s="59">
        <f t="shared" si="66"/>
        <v>0</v>
      </c>
      <c r="BR17" s="42"/>
      <c r="BS17" s="249"/>
      <c r="BT17" s="59">
        <f t="shared" si="67"/>
        <v>0</v>
      </c>
      <c r="BU17" s="42"/>
      <c r="BV17" s="249"/>
      <c r="BW17" s="59">
        <f t="shared" si="68"/>
        <v>0</v>
      </c>
      <c r="BX17" s="42"/>
      <c r="BY17" s="249"/>
      <c r="BZ17" s="59">
        <f t="shared" si="69"/>
        <v>0</v>
      </c>
      <c r="CA17" s="42"/>
      <c r="CB17" s="249"/>
      <c r="CC17" s="59">
        <f t="shared" si="70"/>
        <v>0</v>
      </c>
      <c r="CD17" s="42"/>
      <c r="CE17" s="249"/>
      <c r="CF17" s="59">
        <f t="shared" si="71"/>
        <v>0</v>
      </c>
      <c r="CG17" s="42"/>
      <c r="CH17" s="249"/>
      <c r="CI17" s="59">
        <f t="shared" si="72"/>
        <v>0</v>
      </c>
      <c r="CJ17" s="42"/>
      <c r="CK17" s="249"/>
      <c r="CL17" s="59">
        <f t="shared" si="73"/>
        <v>0</v>
      </c>
      <c r="CM17" s="42"/>
      <c r="CN17" s="249"/>
      <c r="CO17" s="58">
        <f t="shared" si="74"/>
        <v>0</v>
      </c>
      <c r="CP17" s="42"/>
      <c r="CQ17" s="249"/>
      <c r="CR17" s="59"/>
      <c r="CS17" s="42"/>
      <c r="CT17" s="249"/>
      <c r="CU17" s="59"/>
      <c r="CV17" s="42"/>
      <c r="CW17" s="249"/>
      <c r="CX17" s="59"/>
      <c r="CY17" s="42"/>
      <c r="CZ17" s="249"/>
      <c r="DA17" s="58"/>
      <c r="DB17" s="42"/>
      <c r="DC17" s="249"/>
      <c r="DD17" s="59"/>
      <c r="DE17" s="42"/>
      <c r="DF17" s="249"/>
      <c r="DG17" s="59"/>
      <c r="DH17" s="42"/>
      <c r="DI17" s="249"/>
      <c r="DJ17" s="59"/>
      <c r="DK17" s="42"/>
      <c r="DL17" s="249"/>
      <c r="DM17" s="58"/>
    </row>
    <row r="18" spans="1:117" ht="20.149999999999999" customHeight="1" x14ac:dyDescent="0.35">
      <c r="A18" s="38">
        <v>878</v>
      </c>
      <c r="B18" s="39" t="s">
        <v>157</v>
      </c>
      <c r="C18" s="39" t="s">
        <v>71</v>
      </c>
      <c r="D18" s="39">
        <v>174</v>
      </c>
      <c r="E18" s="39">
        <f t="shared" si="83"/>
        <v>5.5</v>
      </c>
      <c r="F18" s="39">
        <f t="shared" si="83"/>
        <v>7</v>
      </c>
      <c r="G18" s="39">
        <f t="shared" si="83"/>
        <v>2</v>
      </c>
      <c r="H18" s="40">
        <f t="shared" si="54"/>
        <v>13398</v>
      </c>
      <c r="I18" s="41">
        <f t="shared" si="55"/>
        <v>2436</v>
      </c>
      <c r="J18" s="42">
        <f>SUMIFS('BLC Subcont'!$AE$7:$AE$9999,
'BLC Subcont'!$I$7:$I$9999,L$10,
'BLC Subcont'!$R$7:$R$9999,"CM878")</f>
        <v>3300</v>
      </c>
      <c r="K18" s="43">
        <f>SUMIFS('BLC Subcont'!$BQ$7:$BQ$9999,
'BLC Subcont'!$I$7:$I$9999,L$10,
'BLC Subcont'!$R$7:$R$9999,"CM878")</f>
        <v>0</v>
      </c>
      <c r="L18" s="50">
        <f t="shared" si="20"/>
        <v>0</v>
      </c>
      <c r="M18" s="42">
        <f>SUMIFS('BLC Subcont'!$AE$7:$AE$9999,
'BLC Subcont'!$I$7:$I$9999,O$10,
'BLC Subcont'!$R$7:$R$9999,"CM878")</f>
        <v>2196</v>
      </c>
      <c r="N18" s="43">
        <f>SUMIFS('BLC Subcont'!$BQ$7:$BQ$9999,
'BLC Subcont'!$I$7:$I$9999,O$10,
'BLC Subcont'!$R$7:$R$9999,"CM878")</f>
        <v>0</v>
      </c>
      <c r="O18" s="50">
        <f t="shared" si="21"/>
        <v>0</v>
      </c>
      <c r="P18" s="42">
        <f>SUMIFS('BLC Subcont'!$AE$7:$AE$9999,
'BLC Subcont'!$I$7:$I$9999,R$10,
'BLC Subcont'!$R$7:$R$9999,"CM878")</f>
        <v>474</v>
      </c>
      <c r="Q18" s="43">
        <f>SUMIFS('BLC Subcont'!$BQ$7:$BQ$9999,
'BLC Subcont'!$I$7:$I$9999,R$10,
'BLC Subcont'!$R$7:$R$9999,"CM878")</f>
        <v>9</v>
      </c>
      <c r="R18" s="50">
        <f t="shared" si="56"/>
        <v>0</v>
      </c>
      <c r="S18" s="42">
        <f>SUMIFS('BLC Subcont'!$AE$7:$AE$9999,
'BLC Subcont'!$I$7:$I$9999,U$10,
'BLC Subcont'!$R$7:$R$9999,"CM878")</f>
        <v>6219</v>
      </c>
      <c r="T18" s="43">
        <f>SUMIFS('BLC Subcont'!$BQ$7:$BQ$9999,
'BLC Subcont'!$I$7:$I$9999,U$10,
'BLC Subcont'!$R$7:$R$9999,"CM878")</f>
        <v>1921</v>
      </c>
      <c r="U18" s="50">
        <f t="shared" si="57"/>
        <v>0.14337960889685028</v>
      </c>
      <c r="V18" s="47">
        <f t="shared" si="22"/>
        <v>12189</v>
      </c>
      <c r="W18" s="51">
        <f t="shared" si="23"/>
        <v>1930</v>
      </c>
      <c r="X18" s="52">
        <f t="shared" si="58"/>
        <v>0.14405135094790267</v>
      </c>
      <c r="Y18" s="47">
        <f>SUMIFS('BLC Subcont'!$AE$7:$AE$9999,
'BLC Subcont'!$I$7:$I$9999,AA$10,
'BLC Subcont'!$R$7:$R$9999,"CM878")</f>
        <v>5949</v>
      </c>
      <c r="Z18" s="249">
        <f>SUMIFS('BLC Subcont'!$BQ$7:$BQ$9999,
'BLC Subcont'!$I$7:$I$9999,AA$10,
'BLC Subcont'!$R$7:$R$9999,"CM878")</f>
        <v>5408</v>
      </c>
      <c r="AA18" s="49">
        <f t="shared" si="24"/>
        <v>0.40364233467681743</v>
      </c>
      <c r="AB18" s="42">
        <f>SUMIFS('BLC Subcont'!$AE$7:$AE$9999,
'BLC Subcont'!$I$7:$I$9999,AD$10,
'BLC Subcont'!$R$7:$R$9999,"CM878")</f>
        <v>4872</v>
      </c>
      <c r="AC18" s="249">
        <f>SUMIFS('BLC Subcont'!$BQ$7:$BQ$9999,
'BLC Subcont'!$I$7:$I$9999,AD$10,
'BLC Subcont'!$R$7:$R$9999,"CM878")</f>
        <v>4522</v>
      </c>
      <c r="AD18" s="50">
        <f t="shared" si="25"/>
        <v>0.33751306165099271</v>
      </c>
      <c r="AE18" s="42">
        <f>SUMIFS('BLC Subcont'!$AE$7:$AE$9999,
'BLC Subcont'!$I$7:$I$9999,AG$10,
'BLC Subcont'!$R$7:$R$9999,"CM878")</f>
        <v>0</v>
      </c>
      <c r="AF18" s="249">
        <f>SUMIFS('BLC Subcont'!$BQ$7:$BQ$9999,
'BLC Subcont'!$I$7:$I$9999,AG$10,
'BLC Subcont'!$R$7:$R$9999,"CM878")</f>
        <v>0</v>
      </c>
      <c r="AG18" s="50">
        <f t="shared" si="26"/>
        <v>0</v>
      </c>
      <c r="AH18" s="42">
        <f>SUMIFS('BLC Subcont'!$AE$7:$AE$9999,
'BLC Subcont'!$I$7:$I$9999,AJ$10,
'BLC Subcont'!$R$7:$R$9999,"CM878")</f>
        <v>0</v>
      </c>
      <c r="AI18" s="249">
        <f>SUMIFS('BLC Subcont'!$BQ$7:$BQ$9999,
'BLC Subcont'!$I$7:$I$9999,AJ$10,
'BLC Subcont'!$R$7:$R$9999,"CM878")</f>
        <v>0</v>
      </c>
      <c r="AJ18" s="50">
        <f t="shared" si="27"/>
        <v>0</v>
      </c>
      <c r="AK18" s="42">
        <f>SUMIFS('BLC Subcont'!$AE$7:$AE$9999,
'BLC Subcont'!$I$7:$I$9999,AM$10,
'BLC Subcont'!$R$7:$R$9999,"CM878")</f>
        <v>0</v>
      </c>
      <c r="AL18" s="249">
        <f>SUMIFS('BLC Subcont'!$BQ$7:$BQ$9999,
'BLC Subcont'!$I$7:$I$9999,AM$10,
'BLC Subcont'!$R$7:$R$9999,"CM878")</f>
        <v>0</v>
      </c>
      <c r="AM18" s="50">
        <f t="shared" si="28"/>
        <v>0</v>
      </c>
      <c r="AN18" s="42">
        <f>SUMIFS('BLC Subcont'!$AE$7:$AE$9999,
'BLC Subcont'!$I$7:$I$9999,AP$10,
'BLC Subcont'!$R$7:$R$9999,"CM878")</f>
        <v>0</v>
      </c>
      <c r="AO18" s="249">
        <f>SUMIFS('BLC Subcont'!$BQ$7:$BQ$9999,
'BLC Subcont'!$I$7:$I$9999,AP$10,
'BLC Subcont'!$R$7:$R$9999,"CM878")</f>
        <v>0</v>
      </c>
      <c r="AP18" s="50">
        <f t="shared" si="29"/>
        <v>0</v>
      </c>
      <c r="AQ18" s="42">
        <f>SUMIFS('BLC Subcont'!$AE$7:$AE$9999,
'BLC Subcont'!$I$7:$I$9999,AS$10,
'BLC Subcont'!$R$7:$R$9999,"CM878")</f>
        <v>0</v>
      </c>
      <c r="AR18" s="48">
        <f>SUMIFS('BLC Subcont'!$BQ$7:$BQ$9999,
'BLC Subcont'!$I$7:$I$9999,AS$10,
'BLC Subcont'!$R$7:$R$9999,"CM878")</f>
        <v>0</v>
      </c>
      <c r="AS18" s="50">
        <f t="shared" si="30"/>
        <v>0</v>
      </c>
      <c r="AT18" s="42">
        <f>SUMIFS('BLC Subcont'!$AE$7:$AE$9999,
'BLC Subcont'!$I$7:$I$9999,AV$10,
'BLC Subcont'!$R$7:$R$9999,"CM878")</f>
        <v>0</v>
      </c>
      <c r="AU18" s="48">
        <f>SUMIFS('BLC Subcont'!$BQ$7:$BQ$9999,
'BLC Subcont'!$I$7:$I$9999,AV$10,
'BLC Subcont'!$R$7:$R$9999,"CM878")</f>
        <v>0</v>
      </c>
      <c r="AV18" s="50">
        <f t="shared" si="31"/>
        <v>0</v>
      </c>
      <c r="AW18" s="42">
        <f t="shared" si="59"/>
        <v>0</v>
      </c>
      <c r="AX18" s="249">
        <f t="shared" si="60"/>
        <v>0</v>
      </c>
      <c r="AY18" s="50">
        <f t="shared" si="32"/>
        <v>0</v>
      </c>
      <c r="AZ18" s="42">
        <f t="shared" si="61"/>
        <v>168</v>
      </c>
      <c r="BA18" s="249">
        <f t="shared" si="33"/>
        <v>168</v>
      </c>
      <c r="BB18" s="50">
        <f t="shared" si="34"/>
        <v>1.2539184952978056E-2</v>
      </c>
      <c r="BC18" s="42">
        <f>SUMIFS(RCCP!$HX$8:$HX$136,
RCCP!$A$8:$A$136,$A18
)+
(SUMIFS(RCCP!$IC$8:$IC$136,
RCCP!$A$8:$A$136,$A18/4))</f>
        <v>0</v>
      </c>
      <c r="BD18" s="249">
        <f>SUMIFS(RCCP!$HX$8:$HX$136,
RCCP!$A$8:$A$136,$A18
)+
(SUMIFS(RCCP!$IC$8:$IC$136,
RCCP!$A$8:$A$136,$A18/4))</f>
        <v>0</v>
      </c>
      <c r="BE18" s="59">
        <f t="shared" si="62"/>
        <v>0</v>
      </c>
      <c r="BF18" s="42">
        <f>SUMIFS(RCCP!$HY$8:$HY$136,
RCCP!$A$8:$A$136,$A18
)+
(SUMIFS(RCCP!$IC$8:$IC$136,
RCCP!$A$8:$A$136,$A18/4))</f>
        <v>168</v>
      </c>
      <c r="BG18" s="249">
        <f>SUMIFS(RCCP!$HY$8:$HY$136,
RCCP!$A$8:$A$136,$A18
)+
(SUMIFS(RCCP!$IC$8:$IC$136,
RCCP!$A$8:$A$136,$A18/4))</f>
        <v>168</v>
      </c>
      <c r="BH18" s="59">
        <f t="shared" si="63"/>
        <v>1.2539184952978056E-2</v>
      </c>
      <c r="BI18" s="42">
        <f>SUMIFS(RCCP!$HZ$8:$HZ$136,
RCCP!$A$8:$A$136,$A18
)+
(SUMIFS(RCCP!$IC$8:$IC$136,
RCCP!$A$8:$A$136,$A18/4))</f>
        <v>252</v>
      </c>
      <c r="BJ18" s="249">
        <f>SUMIFS(RCCP!$HZ$8:$HZ$136,
RCCP!$A$8:$A$136,$A18
)+
(SUMIFS(RCCP!$IC$8:$IC$136,
RCCP!$A$8:$A$136,$A18/4))</f>
        <v>252</v>
      </c>
      <c r="BK18" s="59">
        <f t="shared" si="64"/>
        <v>1.8808777429467086E-2</v>
      </c>
      <c r="BL18" s="42">
        <f>SUMIFS(RCCP!$IA$8:$IA$136,
RCCP!$A$8:$A$136,$A18
)+
(SUMIFS(RCCP!$IC$8:$IC$136,
RCCP!$A$8:$A$136,$A18/4))</f>
        <v>0</v>
      </c>
      <c r="BM18" s="249">
        <f>SUMIFS(RCCP!$IA$8:$IA$136,
RCCP!$A$8:$A$136,$A18
)+
(SUMIFS(RCCP!$IC$8:$IC$136,
RCCP!$A$8:$A$136,$A18/4))</f>
        <v>0</v>
      </c>
      <c r="BN18" s="59">
        <f t="shared" si="65"/>
        <v>0</v>
      </c>
      <c r="BO18" s="42">
        <f>SUMIFS(RCCP!$IF$8:$IF$136,
RCCP!$A$8:$A$136,$A18
)+
(SUMIFS(RCCP!$IK$8:$IK$136,
RCCP!$A$8:$A$136,$A18/4))</f>
        <v>0</v>
      </c>
      <c r="BP18" s="249">
        <f>SUMIFS(RCCP!$IF$8:$IF$136,
RCCP!$A$8:$A$136,$A18
)+
(SUMIFS(RCCP!$IK$8:$IK$136,
RCCP!$A$8:$A$136,$A18/4))</f>
        <v>0</v>
      </c>
      <c r="BQ18" s="59">
        <f t="shared" si="66"/>
        <v>0</v>
      </c>
      <c r="BR18" s="42">
        <f>SUMIFS(RCCP!$IG$8:$IG$136,
RCCP!$A$8:$A$136,$A18
)+
(SUMIFS(RCCP!$IK$8:$IK$136,
RCCP!$A$8:$A$136,$A18/4))</f>
        <v>0</v>
      </c>
      <c r="BS18" s="249">
        <f>SUMIFS(RCCP!$IG$8:$IG$136,
RCCP!$A$8:$A$136,$A18
)+
(SUMIFS(RCCP!$IK$8:$IK$136,
RCCP!$A$8:$A$136,$A18/4))</f>
        <v>0</v>
      </c>
      <c r="BT18" s="59">
        <f t="shared" si="67"/>
        <v>0</v>
      </c>
      <c r="BU18" s="42">
        <f>SUMIFS(RCCP!$IH$8:$IH$136,
RCCP!$A$8:$A$136,$A18
)+
(SUMIFS(RCCP!$IK$8:$IK$136,
RCCP!$A$8:$A$136,$A18/4))</f>
        <v>0</v>
      </c>
      <c r="BV18" s="249">
        <f>SUMIFS(RCCP!$IH$8:$IH$136,
RCCP!$A$8:$A$136,$A18
)+
(SUMIFS(RCCP!$IK$8:$IK$136,
RCCP!$A$8:$A$136,$A18/4))</f>
        <v>0</v>
      </c>
      <c r="BW18" s="59">
        <f t="shared" si="68"/>
        <v>0</v>
      </c>
      <c r="BX18" s="42">
        <f>SUMIFS(RCCP!$II$8:$II$136,
RCCP!$A$8:$A$136,$A18
)+
(SUMIFS(RCCP!$IK$8:$IK$136,
RCCP!$A$8:$A$136,$A18/4))</f>
        <v>0</v>
      </c>
      <c r="BY18" s="249">
        <f>SUMIFS(RCCP!$II$8:$II$136,
RCCP!$A$8:$A$136,$A18
)+
(SUMIFS(RCCP!$IK$8:$IK$136,
RCCP!$A$8:$A$136,$A18/4))</f>
        <v>0</v>
      </c>
      <c r="BZ18" s="59">
        <f t="shared" si="69"/>
        <v>0</v>
      </c>
      <c r="CA18" s="42">
        <f>SUMIFS(RCCP!$IN$8:$IN$136,
RCCP!$A$8:$A$136,$A18,
RCCP!$C$8:$C$136,$B18
)+
(SUMIFS(RCCP!$IT$8:$IT$136,
RCCP!$A$8:$A$136,$A18,
RCCP!$C$8:$C$136,$B18)/5)</f>
        <v>327.60000000000002</v>
      </c>
      <c r="CB18" s="249">
        <f>SUMIFS(RCCP!$IN$8:$IN$136,
RCCP!$A$8:$A$136,$A18,
RCCP!$C$8:$C$136,$B18
)+
(SUMIFS(RCCP!$IT$8:$IT$136,
RCCP!$A$8:$A$136,$A18,
RCCP!$C$8:$C$136,$B18)/5)</f>
        <v>327.60000000000002</v>
      </c>
      <c r="CC18" s="59">
        <f t="shared" si="70"/>
        <v>2.9885057471264371E-2</v>
      </c>
      <c r="CD18" s="42">
        <f>SUMIFS(RCCP!$IO$8:$IO$136,
RCCP!$A$8:$A$136,$A18,
RCCP!$C$8:$C$136,$B18
)+
(SUMIFS(RCCP!$IT$8:$IT$136,
RCCP!$A$8:$A$136,$A18,
RCCP!$C$8:$C$136,$B18)/5)</f>
        <v>327.60000000000002</v>
      </c>
      <c r="CE18" s="249">
        <f>SUMIFS(RCCP!$IO$8:$IO$136,
RCCP!$A$8:$A$136,$A18,
RCCP!$C$8:$C$136,$B18
)+
(SUMIFS(RCCP!$IT$8:$IT$136,
RCCP!$A$8:$A$136,$A18,
RCCP!$C$8:$C$136,$B18)/5)</f>
        <v>327.60000000000002</v>
      </c>
      <c r="CF18" s="59">
        <f t="shared" si="71"/>
        <v>2.4451410658307211E-2</v>
      </c>
      <c r="CG18" s="42">
        <f>SUMIFS(RCCP!$IP$8:$IP$136,
RCCP!$A$8:$A$136,$A18,
RCCP!$C$8:$C$136,$B18
)+
(SUMIFS(RCCP!$IT$8:$IT$136,
RCCP!$A$8:$A$136,$A18,
RCCP!$C$8:$C$136,$B18)/5)</f>
        <v>327.60000000000002</v>
      </c>
      <c r="CH18" s="249">
        <f>SUMIFS(RCCP!$IP$8:$IP$136,
RCCP!$A$8:$A$136,$A18,
RCCP!$C$8:$C$136,$B18
)+
(SUMIFS(RCCP!$IT$8:$IT$136,
RCCP!$A$8:$A$136,$A18,
RCCP!$C$8:$C$136,$B18)/5)</f>
        <v>327.60000000000002</v>
      </c>
      <c r="CI18" s="59">
        <f t="shared" si="72"/>
        <v>2.4451410658307211E-2</v>
      </c>
      <c r="CJ18" s="42">
        <f>SUMIFS(RCCP!$IQ$8:$IQ$136,
RCCP!$A$8:$A$136,$A18,
RCCP!$C$8:$C$136,$B18
)+
(SUMIFS(RCCP!$IT$8:$IT$136,
RCCP!$A$8:$A$136,$A18,
RCCP!$C$8:$C$136,$B18)/5)</f>
        <v>327.60000000000002</v>
      </c>
      <c r="CK18" s="249">
        <f>SUMIFS(RCCP!$IQ$8:$IQ$136,
RCCP!$A$8:$A$136,$A18,
RCCP!$C$8:$C$136,$B18
)+
(SUMIFS(RCCP!$IT$8:$IT$136,
RCCP!$A$8:$A$136,$A18,
RCCP!$C$8:$C$136,$B18)/5)</f>
        <v>327.60000000000002</v>
      </c>
      <c r="CL18" s="59">
        <f t="shared" si="73"/>
        <v>2.4451410658307211E-2</v>
      </c>
      <c r="CM18" s="42">
        <f>SUMIFS(RCCP!$IR$8:$IR$136,
RCCP!$A$8:$A$136,$A18,
RCCP!$C$8:$C$136,$B18
)+
(SUMIFS(RCCP!$IT$8:$IT$136,
RCCP!$A$8:$A$136,$A18,
RCCP!$C$8:$C$136,$B18)/5)</f>
        <v>327.60000000000002</v>
      </c>
      <c r="CN18" s="249">
        <f>SUMIFS(RCCP!$IR$8:$IR$136,
RCCP!$A$8:$A$136,$A18,
RCCP!$C$8:$C$136,$B18
)+
(SUMIFS(RCCP!$IT$8:$IT$136,
RCCP!$A$8:$A$136,$A18,
RCCP!$C$8:$C$136,$B18)/5)</f>
        <v>327.60000000000002</v>
      </c>
      <c r="CO18" s="58">
        <f t="shared" si="74"/>
        <v>2.0689655172413793E-2</v>
      </c>
      <c r="CP18" s="42">
        <f>SUMIFS(RCCP!$IW$8:$IW$136,
RCCP!$A$8:$A$136,$A18,
RCCP!$C$8:$C$136,$B18
)+
(SUMIFS(RCCP!$JB$8:$JB$136,
RCCP!$A$8:$A$136,$A18,
RCCP!$C$8:$C$136,$B18)/4)</f>
        <v>0</v>
      </c>
      <c r="CQ18" s="249">
        <f>SUMIFS(RCCP!$IW$8:$IW$136,
RCCP!$A$8:$A$136,$A18,
RCCP!$C$8:$C$136,$B18
)+
(SUMIFS(RCCP!$JB$8:$JB$136,
RCCP!$A$8:$A$136,$A18,
RCCP!$C$8:$C$136,$B18)/4)</f>
        <v>0</v>
      </c>
      <c r="CR18" s="59">
        <f t="shared" ref="CR18:CR27" si="84">IFERROR(CQ18/($I18*CR$11),0)</f>
        <v>0</v>
      </c>
      <c r="CS18" s="42">
        <f>SUMIFS(RCCP!$IX$8:$IX$136,
RCCP!$A$8:$A$136,$A18,
RCCP!$C$8:$C$136,$B18
)+
(SUMIFS(RCCP!$JB$8:$JB$136,
RCCP!$A$8:$A$136,$A18,
RCCP!$C$8:$C$136,$B18)/4)</f>
        <v>0</v>
      </c>
      <c r="CT18" s="249">
        <f>SUMIFS(RCCP!$IX$8:$IX$136,
RCCP!$A$8:$A$136,$A18,
RCCP!$C$8:$C$136,$B18
)+
(SUMIFS(RCCP!$JB$8:$JB$136,
RCCP!$A$8:$A$136,$A18,
RCCP!$C$8:$C$136,$B18)/4)</f>
        <v>0</v>
      </c>
      <c r="CU18" s="59">
        <f t="shared" ref="CU18:CU27" si="85">IFERROR(CT18/($I18*CU$11),0)</f>
        <v>0</v>
      </c>
      <c r="CV18" s="42">
        <f>SUMIFS(RCCP!$IY$8:$IY$136,
RCCP!$A$8:$A$136,$A18,
RCCP!$C$8:$C$136,$B18
)+
(SUMIFS(RCCP!$JB$8:$JB$136,
RCCP!$A$8:$A$136,$A18,
RCCP!$C$8:$C$136,$B18)/4)</f>
        <v>0</v>
      </c>
      <c r="CW18" s="249">
        <f>SUMIFS(RCCP!$IY$8:$IY$136,
RCCP!$A$8:$A$136,$A18,
RCCP!$C$8:$C$136,$B18
)+
(SUMIFS(RCCP!$JB$8:$JB$136,
RCCP!$A$8:$A$136,$A18,
RCCP!$C$8:$C$136,$B18)/4)</f>
        <v>0</v>
      </c>
      <c r="CX18" s="59">
        <f t="shared" ref="CX18:CX27" si="86">IFERROR(CW18/($I18*CX$11),0)</f>
        <v>0</v>
      </c>
      <c r="CY18" s="42">
        <f>SUMIFS(RCCP!$IZ$8:$IZ$136,
RCCP!$A$8:$A$136,$A18,
RCCP!$C$8:$C$136,$B18
)+
(SUMIFS(RCCP!$JB$8:$JB$136,
RCCP!$A$8:$A$136,$A18,
RCCP!$C$8:$C$136,$B18)/4)</f>
        <v>0</v>
      </c>
      <c r="CZ18" s="249">
        <f>SUMIFS(RCCP!$IZ$8:$IZ$136,
RCCP!$A$8:$A$136,$A18,
RCCP!$C$8:$C$136,$B18
)+
(SUMIFS(RCCP!$JB$8:$JB$136,
RCCP!$A$8:$A$136,$A18,
RCCP!$C$8:$C$136,$B18)/4)</f>
        <v>0</v>
      </c>
      <c r="DA18" s="58">
        <f t="shared" ref="DA18:DA27" si="87">IFERROR(CZ18/($I18*DA$11),0)</f>
        <v>0</v>
      </c>
      <c r="DB18" s="42">
        <f>SUMIFS(RCCP!$JE$8:$JE$136,
RCCP!$A$8:$A$136,$A18,
RCCP!$C$8:$C$136,$B18
)+
(SUMIFS(RCCP!$JJ$8:$JJ$136,
RCCP!$A$8:$A$136,$A18,
RCCP!$C$8:$C$136,$B18)/4)</f>
        <v>0</v>
      </c>
      <c r="DC18" s="249">
        <f>SUMIFS(RCCP!$JE$8:$JE$136,
RCCP!$A$8:$A$136,$A18,
RCCP!$C$8:$C$136,$B18
)+
(SUMIFS(RCCP!$JJ$8:$JJ$136,
RCCP!$A$8:$A$136,$A18,
RCCP!$C$8:$C$136,$B18)/4)</f>
        <v>0</v>
      </c>
      <c r="DD18" s="59">
        <f t="shared" ref="DD18:DD27" si="88">IFERROR(DC18/($I18*DD$11),0)</f>
        <v>0</v>
      </c>
      <c r="DE18" s="42">
        <f>SUMIFS(RCCP!$JF$8:$JF$136,
RCCP!$A$8:$A$136,$A18,
RCCP!$C$8:$C$136,$B18
)+
(SUMIFS(RCCP!$JJ$8:$JJ$136,
RCCP!$A$8:$A$136,$A18,
RCCP!$C$8:$C$136,$B18)/4)</f>
        <v>0</v>
      </c>
      <c r="DF18" s="249">
        <f>SUMIFS(RCCP!$JF$8:$JF$136,
RCCP!$A$8:$A$136,$A18,
RCCP!$C$8:$C$136,$B18
)+
(SUMIFS(RCCP!$JJ$8:$JJ$136,
RCCP!$A$8:$A$136,$A18,
RCCP!$C$8:$C$136,$B18)/4)</f>
        <v>0</v>
      </c>
      <c r="DG18" s="59">
        <f t="shared" ref="DG18:DG27" si="89">IFERROR(DF18/($I18*DG$11),0)</f>
        <v>0</v>
      </c>
      <c r="DH18" s="42">
        <f>SUMIFS(RCCP!$JG$8:$JG$136,
RCCP!$A$8:$A$136,$A18,
RCCP!$C$8:$C$136,$B18
)+
(SUMIFS(RCCP!$JJ$8:$JJ$136,
RCCP!$A$8:$A$136,$A18,
RCCP!$C$8:$C$136,$B18)/4)</f>
        <v>0</v>
      </c>
      <c r="DI18" s="249">
        <f>SUMIFS(RCCP!$JG$8:$JG$136,
RCCP!$A$8:$A$136,$A18,
RCCP!$C$8:$C$136,$B18
)+
(SUMIFS(RCCP!$JJ$8:$JJ$136,
RCCP!$A$8:$A$136,$A18,
RCCP!$C$8:$C$136,$B18)/4)</f>
        <v>0</v>
      </c>
      <c r="DJ18" s="59">
        <f t="shared" ref="DJ18:DJ27" si="90">IFERROR(DI18/($I18*DJ$11),0)</f>
        <v>0</v>
      </c>
      <c r="DK18" s="42">
        <f>SUMIFS(RCCP!$JH$8:$JH$136,
RCCP!$A$8:$A$136,$A18,
RCCP!$C$8:$C$136,$B18
)+
(SUMIFS(RCCP!$JJ$8:$JJ$136,
RCCP!$A$8:$A$136,$A18,
RCCP!$C$8:$C$136,$B18)/4)</f>
        <v>0</v>
      </c>
      <c r="DL18" s="249">
        <f>SUMIFS(RCCP!$JH$8:$JH$136,
RCCP!$A$8:$A$136,$A18,
RCCP!$C$8:$C$136,$B18
)+
(SUMIFS(RCCP!$JJ$8:$JJ$136,
RCCP!$A$8:$A$136,$A18,
RCCP!$C$8:$C$136,$B18)/4)</f>
        <v>0</v>
      </c>
      <c r="DM18" s="58">
        <f t="shared" ref="DM18:DM27" si="91">IFERROR(DL18/($I18*DM$11),0)</f>
        <v>0</v>
      </c>
    </row>
    <row r="19" spans="1:117" ht="20.149999999999999" customHeight="1" x14ac:dyDescent="0.35">
      <c r="A19" s="62">
        <v>878</v>
      </c>
      <c r="B19" s="63" t="s">
        <v>157</v>
      </c>
      <c r="C19" s="39" t="s">
        <v>75</v>
      </c>
      <c r="D19" s="39">
        <v>72</v>
      </c>
      <c r="E19" s="39">
        <f t="shared" si="83"/>
        <v>5.5</v>
      </c>
      <c r="F19" s="39">
        <f t="shared" si="83"/>
        <v>7</v>
      </c>
      <c r="G19" s="39">
        <f t="shared" si="83"/>
        <v>2</v>
      </c>
      <c r="H19" s="40">
        <f t="shared" si="54"/>
        <v>5544</v>
      </c>
      <c r="I19" s="41">
        <f t="shared" si="55"/>
        <v>1008</v>
      </c>
      <c r="J19" s="42">
        <f>SUMIFS('BLC Subcont'!$AE$7:$AE$9999,
'BLC Subcont'!$I$7:$I$9999,L$10,
'BLC Subcont'!$R$7:$R$9999,"CM878")</f>
        <v>3300</v>
      </c>
      <c r="K19" s="43">
        <f>SUMIFS('BLC Subcont'!$BO$7:$BO$9999,
'BLC Subcont'!$I$7:$I$9999,L$10,
'BLC Subcont'!$R$7:$R$9999,"CM878")</f>
        <v>0</v>
      </c>
      <c r="L19" s="50">
        <f t="shared" si="20"/>
        <v>0</v>
      </c>
      <c r="M19" s="42">
        <f>SUMIFS('BLC Subcont'!$AE$7:$AE$9999,
'BLC Subcont'!$I$7:$I$9999,O$10,
'BLC Subcont'!$R$7:$R$9999,"CM878")</f>
        <v>2196</v>
      </c>
      <c r="N19" s="43">
        <f>SUMIFS('BLC Subcont'!$BO$7:$BO$9999,
'BLC Subcont'!$I$7:$I$9999,O$10,
'BLC Subcont'!$R$7:$R$9999,"CM878")</f>
        <v>0</v>
      </c>
      <c r="O19" s="50">
        <f t="shared" si="21"/>
        <v>0</v>
      </c>
      <c r="P19" s="42">
        <f>SUMIFS('BLC Subcont'!$AE$7:$AE$9999,
'BLC Subcont'!$I$7:$I$9999,R$10,
'BLC Subcont'!$R$7:$R$9999,"CM878")</f>
        <v>474</v>
      </c>
      <c r="Q19" s="43">
        <f>SUMIFS('BLC Subcont'!$BO$7:$BO$9999,
'BLC Subcont'!$I$7:$I$9999,R$10,
'BLC Subcont'!$R$7:$R$9999,"CM878")</f>
        <v>0</v>
      </c>
      <c r="R19" s="50">
        <f t="shared" si="56"/>
        <v>0</v>
      </c>
      <c r="S19" s="42">
        <f>SUMIFS('BLC Subcont'!$AE$7:$AE$9999,
'BLC Subcont'!$I$7:$I$9999,U$10,
'BLC Subcont'!$R$7:$R$9999,"CM878")</f>
        <v>6219</v>
      </c>
      <c r="T19" s="43">
        <f>SUMIFS('BLC Subcont'!$BO$7:$BO$9999,
'BLC Subcont'!$I$7:$I$9999,U$10,
'BLC Subcont'!$R$7:$R$9999,"CM878")</f>
        <v>1884</v>
      </c>
      <c r="U19" s="50">
        <f t="shared" si="57"/>
        <v>0.33982683982683981</v>
      </c>
      <c r="V19" s="47">
        <f t="shared" si="22"/>
        <v>12189</v>
      </c>
      <c r="W19" s="51">
        <f t="shared" si="23"/>
        <v>1884</v>
      </c>
      <c r="X19" s="52">
        <f t="shared" si="58"/>
        <v>0.33982683982683981</v>
      </c>
      <c r="Y19" s="47">
        <f>SUMIFS('BLC Subcont'!$AE$7:$AE$9999,
'BLC Subcont'!$I$7:$I$9999,AA$10,
'BLC Subcont'!$R$7:$R$9999,"CM878")</f>
        <v>5949</v>
      </c>
      <c r="Z19" s="249">
        <f>SUMIFS('BLC Subcont'!$BO$7:$BO$9999,
'BLC Subcont'!$I$7:$I$9999,AA$10,
'BLC Subcont'!$R$7:$R$9999,"CM878")</f>
        <v>3262</v>
      </c>
      <c r="AA19" s="49">
        <f t="shared" si="24"/>
        <v>0.58838383838383834</v>
      </c>
      <c r="AB19" s="42">
        <f>SUMIFS('BLC Subcont'!$AE$7:$AE$9999,
'BLC Subcont'!$I$7:$I$9999,AD$10,
'BLC Subcont'!$R$7:$R$9999,"CM878")</f>
        <v>4872</v>
      </c>
      <c r="AC19" s="249">
        <f>SUMIFS('BLC Subcont'!$BO$7:$BO$9999,
'BLC Subcont'!$I$7:$I$9999,AD$10,
'BLC Subcont'!$R$7:$R$9999,"CM878")</f>
        <v>4872</v>
      </c>
      <c r="AD19" s="50">
        <f t="shared" si="25"/>
        <v>0.87878787878787878</v>
      </c>
      <c r="AE19" s="42">
        <f>SUMIFS('BLC Subcont'!$AE$7:$AE$9999,
'BLC Subcont'!$I$7:$I$9999,AG$10,
'BLC Subcont'!$R$7:$R$9999,"CM878")</f>
        <v>0</v>
      </c>
      <c r="AF19" s="249">
        <f>SUMIFS('BLC Subcont'!$BO$7:$BO$9999,
'BLC Subcont'!$I$7:$I$9999,AG$10,
'BLC Subcont'!$R$7:$R$9999,"CM878")</f>
        <v>0</v>
      </c>
      <c r="AG19" s="50">
        <f t="shared" si="26"/>
        <v>0</v>
      </c>
      <c r="AH19" s="42">
        <f>SUMIFS('BLC Subcont'!$AE$7:$AE$9999,
'BLC Subcont'!$I$7:$I$9999,AJ$10,
'BLC Subcont'!$R$7:$R$9999,"CM878")</f>
        <v>0</v>
      </c>
      <c r="AI19" s="249">
        <f>SUMIFS('BLC Subcont'!$BO$7:$BO$9999,
'BLC Subcont'!$I$7:$I$9999,AJ$10,
'BLC Subcont'!$R$7:$R$9999,"CM878")</f>
        <v>0</v>
      </c>
      <c r="AJ19" s="50">
        <f t="shared" si="27"/>
        <v>0</v>
      </c>
      <c r="AK19" s="42">
        <f>SUMIFS('BLC Subcont'!$AE$7:$AE$9999,
'BLC Subcont'!$I$7:$I$9999,AM$10,
'BLC Subcont'!$R$7:$R$9999,"CM878")</f>
        <v>0</v>
      </c>
      <c r="AL19" s="249">
        <f>SUMIFS('BLC Subcont'!$BO$7:$BO$9999,
'BLC Subcont'!$I$7:$I$9999,AM$10,
'BLC Subcont'!$R$7:$R$9999,"CM878")</f>
        <v>0</v>
      </c>
      <c r="AM19" s="50">
        <f t="shared" si="28"/>
        <v>0</v>
      </c>
      <c r="AN19" s="42">
        <f>SUMIFS('BLC Subcont'!$AE$7:$AE$9999,
'BLC Subcont'!$I$7:$I$9999,AP$10,
'BLC Subcont'!$R$7:$R$9999,"CM878")</f>
        <v>0</v>
      </c>
      <c r="AO19" s="249">
        <f>SUMIFS('BLC Subcont'!$BO$7:$BO$9999,
'BLC Subcont'!$I$7:$I$9999,AP$10,
'BLC Subcont'!$R$7:$R$9999,"CM878")</f>
        <v>0</v>
      </c>
      <c r="AP19" s="50">
        <f t="shared" si="29"/>
        <v>0</v>
      </c>
      <c r="AQ19" s="42">
        <f>SUMIFS('BLC Subcont'!$AE$7:$AE$9999,
'BLC Subcont'!$I$7:$I$9999,AS$10,
'BLC Subcont'!$R$7:$R$9999,"CM878")</f>
        <v>0</v>
      </c>
      <c r="AR19" s="48">
        <f>SUMIFS('BLC Subcont'!$BO$7:$BO$9999,
'BLC Subcont'!$I$7:$I$9999,AS$10,
'BLC Subcont'!$R$7:$R$9999,"CM878")</f>
        <v>0</v>
      </c>
      <c r="AS19" s="50">
        <f t="shared" si="30"/>
        <v>0</v>
      </c>
      <c r="AT19" s="42">
        <f>SUMIFS('BLC Subcont'!$AE$7:$AE$9999,
'BLC Subcont'!$I$7:$I$9999,AV$10,
'BLC Subcont'!$R$7:$R$9999,"CM878")</f>
        <v>0</v>
      </c>
      <c r="AU19" s="48">
        <f>SUMIFS('BLC Subcont'!$BO$7:$BO$9999,
'BLC Subcont'!$I$7:$I$9999,AV$10,
'BLC Subcont'!$R$7:$R$9999,"CM878")</f>
        <v>0</v>
      </c>
      <c r="AV19" s="50">
        <f t="shared" si="31"/>
        <v>0</v>
      </c>
      <c r="AW19" s="42">
        <f t="shared" si="59"/>
        <v>0</v>
      </c>
      <c r="AX19" s="249">
        <f t="shared" si="60"/>
        <v>0</v>
      </c>
      <c r="AY19" s="50">
        <f t="shared" si="32"/>
        <v>0</v>
      </c>
      <c r="AZ19" s="42">
        <f t="shared" si="61"/>
        <v>168</v>
      </c>
      <c r="BA19" s="249">
        <f t="shared" si="33"/>
        <v>168</v>
      </c>
      <c r="BB19" s="50">
        <f t="shared" si="34"/>
        <v>3.0303030303030304E-2</v>
      </c>
      <c r="BC19" s="42">
        <f>SUMIFS(RCCP!$HX$8:$HX$136,
RCCP!$A$8:$A$136,$A19
)+
(SUMIFS(RCCP!$IC$8:$IC$136,
RCCP!$A$8:$A$136,$A19/4))</f>
        <v>0</v>
      </c>
      <c r="BD19" s="249">
        <f>SUMIFS(RCCP!$HX$8:$HX$136,
RCCP!$A$8:$A$136,$A19
)+
(SUMIFS(RCCP!$IC$8:$IC$136,
RCCP!$A$8:$A$136,$A19/4))</f>
        <v>0</v>
      </c>
      <c r="BE19" s="59">
        <f t="shared" si="62"/>
        <v>0</v>
      </c>
      <c r="BF19" s="42">
        <f>SUMIFS(RCCP!$HY$8:$HY$136,
RCCP!$A$8:$A$136,$A19
)+
(SUMIFS(RCCP!$IC$8:$IC$136,
RCCP!$A$8:$A$136,$A19/4))</f>
        <v>168</v>
      </c>
      <c r="BG19" s="249">
        <f>SUMIFS(RCCP!$HY$8:$HY$136,
RCCP!$A$8:$A$136,$A19
)+
(SUMIFS(RCCP!$IC$8:$IC$136,
RCCP!$A$8:$A$136,$A19/4))</f>
        <v>168</v>
      </c>
      <c r="BH19" s="59">
        <f t="shared" si="63"/>
        <v>3.0303030303030304E-2</v>
      </c>
      <c r="BI19" s="42">
        <f>SUMIFS(RCCP!$HZ$8:$HZ$136,
RCCP!$A$8:$A$136,$A19
)+
(SUMIFS(RCCP!$IC$8:$IC$136,
RCCP!$A$8:$A$136,$A19/4))</f>
        <v>252</v>
      </c>
      <c r="BJ19" s="249">
        <f>SUMIFS(RCCP!$HZ$8:$HZ$136,
RCCP!$A$8:$A$136,$A19
)+
(SUMIFS(RCCP!$IC$8:$IC$136,
RCCP!$A$8:$A$136,$A19/4))</f>
        <v>252</v>
      </c>
      <c r="BK19" s="59">
        <f t="shared" si="64"/>
        <v>4.5454545454545456E-2</v>
      </c>
      <c r="BL19" s="42">
        <f>SUMIFS(RCCP!$IA$8:$IA$136,
RCCP!$A$8:$A$136,$A19
)+
(SUMIFS(RCCP!$IC$8:$IC$136,
RCCP!$A$8:$A$136,$A19/4))</f>
        <v>0</v>
      </c>
      <c r="BM19" s="249">
        <f>SUMIFS(RCCP!$IA$8:$IA$136,
RCCP!$A$8:$A$136,$A19
)+
(SUMIFS(RCCP!$IC$8:$IC$136,
RCCP!$A$8:$A$136,$A19/4))</f>
        <v>0</v>
      </c>
      <c r="BN19" s="59">
        <f t="shared" si="65"/>
        <v>0</v>
      </c>
      <c r="BO19" s="42">
        <f>SUMIFS(RCCP!$IF$8:$IF$136,
RCCP!$A$8:$A$136,$A19
)+
(SUMIFS(RCCP!$IK$8:$IK$136,
RCCP!$A$8:$A$136,$A19/4))</f>
        <v>0</v>
      </c>
      <c r="BP19" s="249">
        <f>SUMIFS(RCCP!$IF$8:$IF$136,
RCCP!$A$8:$A$136,$A19
)+
(SUMIFS(RCCP!$IK$8:$IK$136,
RCCP!$A$8:$A$136,$A19/4))</f>
        <v>0</v>
      </c>
      <c r="BQ19" s="59">
        <f t="shared" si="66"/>
        <v>0</v>
      </c>
      <c r="BR19" s="42">
        <f>SUMIFS(RCCP!$IG$8:$IG$136,
RCCP!$A$8:$A$136,$A19
)+
(SUMIFS(RCCP!$IK$8:$IK$136,
RCCP!$A$8:$A$136,$A19/4))</f>
        <v>0</v>
      </c>
      <c r="BS19" s="249">
        <f>SUMIFS(RCCP!$IG$8:$IG$136,
RCCP!$A$8:$A$136,$A19
)+
(SUMIFS(RCCP!$IK$8:$IK$136,
RCCP!$A$8:$A$136,$A19/4))</f>
        <v>0</v>
      </c>
      <c r="BT19" s="59">
        <f t="shared" si="67"/>
        <v>0</v>
      </c>
      <c r="BU19" s="42">
        <f>SUMIFS(RCCP!$IH$8:$IH$136,
RCCP!$A$8:$A$136,$A19
)+
(SUMIFS(RCCP!$IK$8:$IK$136,
RCCP!$A$8:$A$136,$A19/4))</f>
        <v>0</v>
      </c>
      <c r="BV19" s="249">
        <f>SUMIFS(RCCP!$IH$8:$IH$136,
RCCP!$A$8:$A$136,$A19
)+
(SUMIFS(RCCP!$IK$8:$IK$136,
RCCP!$A$8:$A$136,$A19/4))</f>
        <v>0</v>
      </c>
      <c r="BW19" s="59">
        <f t="shared" si="68"/>
        <v>0</v>
      </c>
      <c r="BX19" s="42">
        <f>SUMIFS(RCCP!$II$8:$II$136,
RCCP!$A$8:$A$136,$A19
)+
(SUMIFS(RCCP!$IK$8:$IK$136,
RCCP!$A$8:$A$136,$A19/4))</f>
        <v>0</v>
      </c>
      <c r="BY19" s="249">
        <f>SUMIFS(RCCP!$II$8:$II$136,
RCCP!$A$8:$A$136,$A19
)+
(SUMIFS(RCCP!$IK$8:$IK$136,
RCCP!$A$8:$A$136,$A19/4))</f>
        <v>0</v>
      </c>
      <c r="BZ19" s="59">
        <f t="shared" si="69"/>
        <v>0</v>
      </c>
      <c r="CA19" s="42">
        <f>SUMIFS(RCCP!$IN$8:$IN$136,
RCCP!$A$8:$A$136,$A19,
RCCP!$C$8:$C$136,$B19
)+
(SUMIFS(RCCP!$IT$8:$IT$136,
RCCP!$A$8:$A$136,$A19,
RCCP!$C$8:$C$136,$B19)/5)</f>
        <v>327.60000000000002</v>
      </c>
      <c r="CB19" s="249">
        <f>SUMIFS(RCCP!$IN$8:$IN$136,
RCCP!$A$8:$A$136,$A19,
RCCP!$C$8:$C$136,$B19
)+
(SUMIFS(RCCP!$IT$8:$IT$136,
RCCP!$A$8:$A$136,$A19,
RCCP!$C$8:$C$136,$B19)/5)</f>
        <v>327.60000000000002</v>
      </c>
      <c r="CC19" s="59">
        <f t="shared" si="70"/>
        <v>7.2222222222222229E-2</v>
      </c>
      <c r="CD19" s="42">
        <f>SUMIFS(RCCP!$IO$8:$IO$136,
RCCP!$A$8:$A$136,$A19,
RCCP!$C$8:$C$136,$B19
)+
(SUMIFS(RCCP!$IT$8:$IT$136,
RCCP!$A$8:$A$136,$A19,
RCCP!$C$8:$C$136,$B19)/5)</f>
        <v>327.60000000000002</v>
      </c>
      <c r="CE19" s="249">
        <f>SUMIFS(RCCP!$IO$8:$IO$136,
RCCP!$A$8:$A$136,$A19,
RCCP!$C$8:$C$136,$B19
)+
(SUMIFS(RCCP!$IT$8:$IT$136,
RCCP!$A$8:$A$136,$A19,
RCCP!$C$8:$C$136,$B19)/5)</f>
        <v>327.60000000000002</v>
      </c>
      <c r="CF19" s="59">
        <f t="shared" si="71"/>
        <v>5.9090909090909097E-2</v>
      </c>
      <c r="CG19" s="42">
        <f>SUMIFS(RCCP!$IP$8:$IP$136,
RCCP!$A$8:$A$136,$A19,
RCCP!$C$8:$C$136,$B19
)+
(SUMIFS(RCCP!$IT$8:$IT$136,
RCCP!$A$8:$A$136,$A19,
RCCP!$C$8:$C$136,$B19)/5)</f>
        <v>327.60000000000002</v>
      </c>
      <c r="CH19" s="249">
        <f>SUMIFS(RCCP!$IP$8:$IP$136,
RCCP!$A$8:$A$136,$A19,
RCCP!$C$8:$C$136,$B19
)+
(SUMIFS(RCCP!$IT$8:$IT$136,
RCCP!$A$8:$A$136,$A19,
RCCP!$C$8:$C$136,$B19)/5)</f>
        <v>327.60000000000002</v>
      </c>
      <c r="CI19" s="59">
        <f t="shared" si="72"/>
        <v>5.9090909090909097E-2</v>
      </c>
      <c r="CJ19" s="42">
        <f>SUMIFS(RCCP!$IQ$8:$IQ$136,
RCCP!$A$8:$A$136,$A19,
RCCP!$C$8:$C$136,$B19
)+
(SUMIFS(RCCP!$IT$8:$IT$136,
RCCP!$A$8:$A$136,$A19,
RCCP!$C$8:$C$136,$B19)/5)</f>
        <v>327.60000000000002</v>
      </c>
      <c r="CK19" s="249">
        <f>SUMIFS(RCCP!$IQ$8:$IQ$136,
RCCP!$A$8:$A$136,$A19,
RCCP!$C$8:$C$136,$B19
)+
(SUMIFS(RCCP!$IT$8:$IT$136,
RCCP!$A$8:$A$136,$A19,
RCCP!$C$8:$C$136,$B19)/5)</f>
        <v>327.60000000000002</v>
      </c>
      <c r="CL19" s="59">
        <f t="shared" si="73"/>
        <v>5.9090909090909097E-2</v>
      </c>
      <c r="CM19" s="42">
        <f>SUMIFS(RCCP!$IR$8:$IR$136,
RCCP!$A$8:$A$136,$A19,
RCCP!$C$8:$C$136,$B19
)+
(SUMIFS(RCCP!$IT$8:$IT$136,
RCCP!$A$8:$A$136,$A19,
RCCP!$C$8:$C$136,$B19)/5)</f>
        <v>327.60000000000002</v>
      </c>
      <c r="CN19" s="249">
        <f>SUMIFS(RCCP!$IR$8:$IR$136,
RCCP!$A$8:$A$136,$A19,
RCCP!$C$8:$C$136,$B19
)+
(SUMIFS(RCCP!$IT$8:$IT$136,
RCCP!$A$8:$A$136,$A19,
RCCP!$C$8:$C$136,$B19)/5)</f>
        <v>327.60000000000002</v>
      </c>
      <c r="CO19" s="58">
        <f t="shared" si="74"/>
        <v>0.05</v>
      </c>
      <c r="CP19" s="42">
        <f>SUMIFS(RCCP!$IW$8:$IW$136,
RCCP!$A$8:$A$136,$A19,
RCCP!$C$8:$C$136,$B19
)+
(SUMIFS(RCCP!$JB$8:$JB$136,
RCCP!$A$8:$A$136,$A19,
RCCP!$C$8:$C$136,$B19)/4)</f>
        <v>0</v>
      </c>
      <c r="CQ19" s="249">
        <f>SUMIFS(RCCP!$IW$8:$IW$136,
RCCP!$A$8:$A$136,$A19,
RCCP!$C$8:$C$136,$B19
)+
(SUMIFS(RCCP!$JB$8:$JB$136,
RCCP!$A$8:$A$136,$A19,
RCCP!$C$8:$C$136,$B19)/4)</f>
        <v>0</v>
      </c>
      <c r="CR19" s="59">
        <f t="shared" si="84"/>
        <v>0</v>
      </c>
      <c r="CS19" s="42">
        <f>SUMIFS(RCCP!$IX$8:$IX$136,
RCCP!$A$8:$A$136,$A19,
RCCP!$C$8:$C$136,$B19
)+
(SUMIFS(RCCP!$JB$8:$JB$136,
RCCP!$A$8:$A$136,$A19,
RCCP!$C$8:$C$136,$B19)/4)</f>
        <v>0</v>
      </c>
      <c r="CT19" s="249">
        <f>SUMIFS(RCCP!$IX$8:$IX$136,
RCCP!$A$8:$A$136,$A19,
RCCP!$C$8:$C$136,$B19
)+
(SUMIFS(RCCP!$JB$8:$JB$136,
RCCP!$A$8:$A$136,$A19,
RCCP!$C$8:$C$136,$B19)/4)</f>
        <v>0</v>
      </c>
      <c r="CU19" s="59">
        <f t="shared" si="85"/>
        <v>0</v>
      </c>
      <c r="CV19" s="42">
        <f>SUMIFS(RCCP!$IY$8:$IY$136,
RCCP!$A$8:$A$136,$A19,
RCCP!$C$8:$C$136,$B19
)+
(SUMIFS(RCCP!$JB$8:$JB$136,
RCCP!$A$8:$A$136,$A19,
RCCP!$C$8:$C$136,$B19)/4)</f>
        <v>0</v>
      </c>
      <c r="CW19" s="249">
        <f>SUMIFS(RCCP!$IY$8:$IY$136,
RCCP!$A$8:$A$136,$A19,
RCCP!$C$8:$C$136,$B19
)+
(SUMIFS(RCCP!$JB$8:$JB$136,
RCCP!$A$8:$A$136,$A19,
RCCP!$C$8:$C$136,$B19)/4)</f>
        <v>0</v>
      </c>
      <c r="CX19" s="59">
        <f t="shared" si="86"/>
        <v>0</v>
      </c>
      <c r="CY19" s="42">
        <f>SUMIFS(RCCP!$IZ$8:$IZ$136,
RCCP!$A$8:$A$136,$A19,
RCCP!$C$8:$C$136,$B19
)+
(SUMIFS(RCCP!$JB$8:$JB$136,
RCCP!$A$8:$A$136,$A19,
RCCP!$C$8:$C$136,$B19)/4)</f>
        <v>0</v>
      </c>
      <c r="CZ19" s="249">
        <f>SUMIFS(RCCP!$IZ$8:$IZ$136,
RCCP!$A$8:$A$136,$A19,
RCCP!$C$8:$C$136,$B19
)+
(SUMIFS(RCCP!$JB$8:$JB$136,
RCCP!$A$8:$A$136,$A19,
RCCP!$C$8:$C$136,$B19)/4)</f>
        <v>0</v>
      </c>
      <c r="DA19" s="58">
        <f t="shared" si="87"/>
        <v>0</v>
      </c>
      <c r="DB19" s="42">
        <f>SUMIFS(RCCP!$JE$8:$JE$136,
RCCP!$A$8:$A$136,$A19,
RCCP!$C$8:$C$136,$B19
)+
(SUMIFS(RCCP!$JJ$8:$JJ$136,
RCCP!$A$8:$A$136,$A19,
RCCP!$C$8:$C$136,$B19)/4)</f>
        <v>0</v>
      </c>
      <c r="DC19" s="249">
        <f>SUMIFS(RCCP!$JE$8:$JE$136,
RCCP!$A$8:$A$136,$A19,
RCCP!$C$8:$C$136,$B19
)+
(SUMIFS(RCCP!$JJ$8:$JJ$136,
RCCP!$A$8:$A$136,$A19,
RCCP!$C$8:$C$136,$B19)/4)</f>
        <v>0</v>
      </c>
      <c r="DD19" s="59">
        <f t="shared" si="88"/>
        <v>0</v>
      </c>
      <c r="DE19" s="42">
        <f>SUMIFS(RCCP!$JF$8:$JF$136,
RCCP!$A$8:$A$136,$A19,
RCCP!$C$8:$C$136,$B19
)+
(SUMIFS(RCCP!$JJ$8:$JJ$136,
RCCP!$A$8:$A$136,$A19,
RCCP!$C$8:$C$136,$B19)/4)</f>
        <v>0</v>
      </c>
      <c r="DF19" s="249">
        <f>SUMIFS(RCCP!$JF$8:$JF$136,
RCCP!$A$8:$A$136,$A19,
RCCP!$C$8:$C$136,$B19
)+
(SUMIFS(RCCP!$JJ$8:$JJ$136,
RCCP!$A$8:$A$136,$A19,
RCCP!$C$8:$C$136,$B19)/4)</f>
        <v>0</v>
      </c>
      <c r="DG19" s="59">
        <f t="shared" si="89"/>
        <v>0</v>
      </c>
      <c r="DH19" s="42">
        <f>SUMIFS(RCCP!$JG$8:$JG$136,
RCCP!$A$8:$A$136,$A19,
RCCP!$C$8:$C$136,$B19
)+
(SUMIFS(RCCP!$JJ$8:$JJ$136,
RCCP!$A$8:$A$136,$A19,
RCCP!$C$8:$C$136,$B19)/4)</f>
        <v>0</v>
      </c>
      <c r="DI19" s="249">
        <f>SUMIFS(RCCP!$JG$8:$JG$136,
RCCP!$A$8:$A$136,$A19,
RCCP!$C$8:$C$136,$B19
)+
(SUMIFS(RCCP!$JJ$8:$JJ$136,
RCCP!$A$8:$A$136,$A19,
RCCP!$C$8:$C$136,$B19)/4)</f>
        <v>0</v>
      </c>
      <c r="DJ19" s="59">
        <f t="shared" si="90"/>
        <v>0</v>
      </c>
      <c r="DK19" s="42">
        <f>SUMIFS(RCCP!$JH$8:$JH$136,
RCCP!$A$8:$A$136,$A19,
RCCP!$C$8:$C$136,$B19
)+
(SUMIFS(RCCP!$JJ$8:$JJ$136,
RCCP!$A$8:$A$136,$A19,
RCCP!$C$8:$C$136,$B19)/4)</f>
        <v>0</v>
      </c>
      <c r="DL19" s="249">
        <f>SUMIFS(RCCP!$JH$8:$JH$136,
RCCP!$A$8:$A$136,$A19,
RCCP!$C$8:$C$136,$B19
)+
(SUMIFS(RCCP!$JJ$8:$JJ$136,
RCCP!$A$8:$A$136,$A19,
RCCP!$C$8:$C$136,$B19)/4)</f>
        <v>0</v>
      </c>
      <c r="DM19" s="58">
        <f t="shared" si="91"/>
        <v>0</v>
      </c>
    </row>
    <row r="20" spans="1:117" ht="20.149999999999999" customHeight="1" x14ac:dyDescent="0.35">
      <c r="A20" s="62">
        <v>878</v>
      </c>
      <c r="B20" s="63" t="s">
        <v>157</v>
      </c>
      <c r="C20" s="39" t="s">
        <v>41</v>
      </c>
      <c r="D20" s="39">
        <v>180</v>
      </c>
      <c r="E20" s="39">
        <f t="shared" si="83"/>
        <v>5.5</v>
      </c>
      <c r="F20" s="39">
        <f t="shared" si="83"/>
        <v>7</v>
      </c>
      <c r="G20" s="39">
        <f t="shared" si="83"/>
        <v>2</v>
      </c>
      <c r="H20" s="40">
        <f t="shared" si="54"/>
        <v>13860</v>
      </c>
      <c r="I20" s="41">
        <f t="shared" si="55"/>
        <v>2520</v>
      </c>
      <c r="J20" s="42">
        <f>SUMIFS('BLC Subcont'!$AE$7:$AE$9999,
'BLC Subcont'!$I$7:$I$9999,L$10,
'BLC Subcont'!$R$7:$R$9999,"CM878")</f>
        <v>3300</v>
      </c>
      <c r="K20" s="43">
        <f>SUMIFS('BLC Subcont'!$BN$7:$BN$9999,
'BLC Subcont'!$I$7:$I$9999,L$10,
'BLC Subcont'!$R$7:$R$9999,"CM878")</f>
        <v>0</v>
      </c>
      <c r="L20" s="50">
        <f t="shared" si="20"/>
        <v>0</v>
      </c>
      <c r="M20" s="42">
        <f>SUMIFS('BLC Subcont'!$AE$7:$AE$9999,
'BLC Subcont'!$I$7:$I$9999,O$10,
'BLC Subcont'!$R$7:$R$9999,"CM878")</f>
        <v>2196</v>
      </c>
      <c r="N20" s="43">
        <f>SUMIFS('BLC Subcont'!$BN$7:$BN$9999,
'BLC Subcont'!$I$7:$I$9999,O$10,
'BLC Subcont'!$R$7:$R$9999,"CM878")</f>
        <v>0</v>
      </c>
      <c r="O20" s="50">
        <f t="shared" si="21"/>
        <v>0</v>
      </c>
      <c r="P20" s="42">
        <f>SUMIFS('BLC Subcont'!$AE$7:$AE$9999,
'BLC Subcont'!$I$7:$I$9999,R$10,
'BLC Subcont'!$R$7:$R$9999,"CM878")</f>
        <v>474</v>
      </c>
      <c r="Q20" s="43">
        <f>SUMIFS('BLC Subcont'!$BN$7:$BN$9999,
'BLC Subcont'!$I$7:$I$9999,R$10,
'BLC Subcont'!$R$7:$R$9999,"CM878")</f>
        <v>7</v>
      </c>
      <c r="R20" s="50">
        <f t="shared" si="56"/>
        <v>0</v>
      </c>
      <c r="S20" s="42">
        <f>SUMIFS('BLC Subcont'!$AE$7:$AE$9999,
'BLC Subcont'!$I$7:$I$9999,U$10,
'BLC Subcont'!$R$7:$R$9999,"CM878")</f>
        <v>6219</v>
      </c>
      <c r="T20" s="43">
        <f>SUMIFS('BLC Subcont'!$BN$7:$BN$9999,
'BLC Subcont'!$I$7:$I$9999,U$10,
'BLC Subcont'!$R$7:$R$9999,"CM878")</f>
        <v>1835</v>
      </c>
      <c r="U20" s="50">
        <f t="shared" si="57"/>
        <v>0.1323953823953824</v>
      </c>
      <c r="V20" s="47">
        <f t="shared" si="22"/>
        <v>12189</v>
      </c>
      <c r="W20" s="51">
        <f t="shared" si="23"/>
        <v>1842</v>
      </c>
      <c r="X20" s="52">
        <f t="shared" si="58"/>
        <v>0.13290043290043291</v>
      </c>
      <c r="Y20" s="47">
        <f>SUMIFS('BLC Subcont'!$AE$7:$AE$9999,
'BLC Subcont'!$I$7:$I$9999,AA$10,
'BLC Subcont'!$R$7:$R$9999,"CM878")</f>
        <v>5949</v>
      </c>
      <c r="Z20" s="249">
        <f>SUMIFS('BLC Subcont'!$BN$7:$BN$9999,
'BLC Subcont'!$I$7:$I$9999,AA$10,
'BLC Subcont'!$R$7:$R$9999,"CM878")</f>
        <v>3021</v>
      </c>
      <c r="AA20" s="49">
        <f t="shared" si="24"/>
        <v>0.21796536796536797</v>
      </c>
      <c r="AB20" s="42">
        <f>SUMIFS('BLC Subcont'!$AE$7:$AE$9999,
'BLC Subcont'!$I$7:$I$9999,AD$10,
'BLC Subcont'!$R$7:$R$9999,"CM878")</f>
        <v>4872</v>
      </c>
      <c r="AC20" s="249">
        <f>SUMIFS('BLC Subcont'!$BN$7:$BN$9999,
'BLC Subcont'!$I$7:$I$9999,AD$10,
'BLC Subcont'!$R$7:$R$9999,"CM878")</f>
        <v>4872</v>
      </c>
      <c r="AD20" s="50">
        <f t="shared" si="25"/>
        <v>0.3515151515151515</v>
      </c>
      <c r="AE20" s="42">
        <f>SUMIFS('BLC Subcont'!$AE$7:$AE$9999,
'BLC Subcont'!$I$7:$I$9999,AG$10,
'BLC Subcont'!$R$7:$R$9999,"CM878")</f>
        <v>0</v>
      </c>
      <c r="AF20" s="249">
        <f>SUMIFS('BLC Subcont'!$BN$7:$BN$9999,
'BLC Subcont'!$I$7:$I$9999,AG$10,
'BLC Subcont'!$R$7:$R$9999,"CM878")</f>
        <v>0</v>
      </c>
      <c r="AG20" s="50">
        <f t="shared" si="26"/>
        <v>0</v>
      </c>
      <c r="AH20" s="42">
        <f>SUMIFS('BLC Subcont'!$AE$7:$AE$9999,
'BLC Subcont'!$I$7:$I$9999,AJ$10,
'BLC Subcont'!$R$7:$R$9999,"CM878")</f>
        <v>0</v>
      </c>
      <c r="AI20" s="249">
        <f>SUMIFS('BLC Subcont'!$BN$7:$BN$9999,
'BLC Subcont'!$I$7:$I$9999,AJ$10,
'BLC Subcont'!$R$7:$R$9999,"CM878")</f>
        <v>0</v>
      </c>
      <c r="AJ20" s="50">
        <f t="shared" si="27"/>
        <v>0</v>
      </c>
      <c r="AK20" s="42">
        <f>SUMIFS('BLC Subcont'!$AE$7:$AE$9999,
'BLC Subcont'!$I$7:$I$9999,AM$10,
'BLC Subcont'!$R$7:$R$9999,"CM878")</f>
        <v>0</v>
      </c>
      <c r="AL20" s="249">
        <f>SUMIFS('BLC Subcont'!$BN$7:$BN$9999,
'BLC Subcont'!$I$7:$I$9999,AM$10,
'BLC Subcont'!$R$7:$R$9999,"CM878")</f>
        <v>0</v>
      </c>
      <c r="AM20" s="50">
        <f t="shared" si="28"/>
        <v>0</v>
      </c>
      <c r="AN20" s="42">
        <f>SUMIFS('BLC Subcont'!$AE$7:$AE$9999,
'BLC Subcont'!$I$7:$I$9999,AP$10,
'BLC Subcont'!$R$7:$R$9999,"CM878")</f>
        <v>0</v>
      </c>
      <c r="AO20" s="249">
        <f>SUMIFS('BLC Subcont'!$BN$7:$BN$9999,
'BLC Subcont'!$I$7:$I$9999,AP$10,
'BLC Subcont'!$R$7:$R$9999,"CM878")</f>
        <v>0</v>
      </c>
      <c r="AP20" s="50">
        <f t="shared" si="29"/>
        <v>0</v>
      </c>
      <c r="AQ20" s="42">
        <f>SUMIFS('BLC Subcont'!$AE$7:$AE$9999,
'BLC Subcont'!$I$7:$I$9999,AS$10,
'BLC Subcont'!$R$7:$R$9999,"CM878")</f>
        <v>0</v>
      </c>
      <c r="AR20" s="48">
        <f>SUMIFS('BLC Subcont'!$BN$7:$BN$9999,
'BLC Subcont'!$I$7:$I$9999,AS$10,
'BLC Subcont'!$R$7:$R$9999,"CM878")</f>
        <v>0</v>
      </c>
      <c r="AS20" s="50">
        <f t="shared" si="30"/>
        <v>0</v>
      </c>
      <c r="AT20" s="42">
        <f>SUMIFS('BLC Subcont'!$AE$7:$AE$9999,
'BLC Subcont'!$I$7:$I$9999,AV$10,
'BLC Subcont'!$R$7:$R$9999,"CM878")</f>
        <v>0</v>
      </c>
      <c r="AU20" s="48">
        <f>SUMIFS('BLC Subcont'!$BN$7:$BN$9999,
'BLC Subcont'!$I$7:$I$9999,AV$10,
'BLC Subcont'!$R$7:$R$9999,"CM878")</f>
        <v>0</v>
      </c>
      <c r="AV20" s="50">
        <f t="shared" si="31"/>
        <v>0</v>
      </c>
      <c r="AW20" s="42">
        <f t="shared" si="59"/>
        <v>0</v>
      </c>
      <c r="AX20" s="249">
        <f t="shared" si="60"/>
        <v>0</v>
      </c>
      <c r="AY20" s="50">
        <f t="shared" si="32"/>
        <v>0</v>
      </c>
      <c r="AZ20" s="42">
        <f t="shared" si="61"/>
        <v>168</v>
      </c>
      <c r="BA20" s="249">
        <f t="shared" si="33"/>
        <v>168</v>
      </c>
      <c r="BB20" s="50">
        <f t="shared" si="34"/>
        <v>1.2121212121212121E-2</v>
      </c>
      <c r="BC20" s="42">
        <f>SUMIFS(RCCP!$HX$8:$HX$136,
RCCP!$A$8:$A$136,$A20
)+
(SUMIFS(RCCP!$IC$8:$IC$136,
RCCP!$A$8:$A$136,$A20/4))</f>
        <v>0</v>
      </c>
      <c r="BD20" s="249">
        <f>SUMIFS(RCCP!$HX$8:$HX$136,
RCCP!$A$8:$A$136,$A20
)+
(SUMIFS(RCCP!$IC$8:$IC$136,
RCCP!$A$8:$A$136,$A20/4))</f>
        <v>0</v>
      </c>
      <c r="BE20" s="59">
        <f t="shared" si="62"/>
        <v>0</v>
      </c>
      <c r="BF20" s="42">
        <f>SUMIFS(RCCP!$HY$8:$HY$136,
RCCP!$A$8:$A$136,$A20
)+
(SUMIFS(RCCP!$IC$8:$IC$136,
RCCP!$A$8:$A$136,$A20/4))</f>
        <v>168</v>
      </c>
      <c r="BG20" s="249">
        <f>SUMIFS(RCCP!$HY$8:$HY$136,
RCCP!$A$8:$A$136,$A20
)+
(SUMIFS(RCCP!$IC$8:$IC$136,
RCCP!$A$8:$A$136,$A20/4))</f>
        <v>168</v>
      </c>
      <c r="BH20" s="59">
        <f t="shared" si="63"/>
        <v>1.2121212121212121E-2</v>
      </c>
      <c r="BI20" s="42">
        <f>SUMIFS(RCCP!$HZ$8:$HZ$136,
RCCP!$A$8:$A$136,$A20
)+
(SUMIFS(RCCP!$IC$8:$IC$136,
RCCP!$A$8:$A$136,$A20/4))</f>
        <v>252</v>
      </c>
      <c r="BJ20" s="249">
        <f>SUMIFS(RCCP!$HZ$8:$HZ$136,
RCCP!$A$8:$A$136,$A20
)+
(SUMIFS(RCCP!$IC$8:$IC$136,
RCCP!$A$8:$A$136,$A20/4))</f>
        <v>252</v>
      </c>
      <c r="BK20" s="59">
        <f t="shared" si="64"/>
        <v>1.8181818181818181E-2</v>
      </c>
      <c r="BL20" s="42">
        <f>SUMIFS(RCCP!$IA$8:$IA$136,
RCCP!$A$8:$A$136,$A20
)+
(SUMIFS(RCCP!$IC$8:$IC$136,
RCCP!$A$8:$A$136,$A20/4))</f>
        <v>0</v>
      </c>
      <c r="BM20" s="249">
        <f>SUMIFS(RCCP!$IA$8:$IA$136,
RCCP!$A$8:$A$136,$A20
)+
(SUMIFS(RCCP!$IC$8:$IC$136,
RCCP!$A$8:$A$136,$A20/4))</f>
        <v>0</v>
      </c>
      <c r="BN20" s="59">
        <f t="shared" si="65"/>
        <v>0</v>
      </c>
      <c r="BO20" s="42">
        <f>SUMIFS(RCCP!$IF$8:$IF$136,
RCCP!$A$8:$A$136,$A20
)+
(SUMIFS(RCCP!$IK$8:$IK$136,
RCCP!$A$8:$A$136,$A20/4))</f>
        <v>0</v>
      </c>
      <c r="BP20" s="249">
        <f>SUMIFS(RCCP!$IF$8:$IF$136,
RCCP!$A$8:$A$136,$A20
)+
(SUMIFS(RCCP!$IK$8:$IK$136,
RCCP!$A$8:$A$136,$A20/4))</f>
        <v>0</v>
      </c>
      <c r="BQ20" s="59">
        <f t="shared" si="66"/>
        <v>0</v>
      </c>
      <c r="BR20" s="42">
        <f>SUMIFS(RCCP!$IG$8:$IG$136,
RCCP!$A$8:$A$136,$A20
)+
(SUMIFS(RCCP!$IK$8:$IK$136,
RCCP!$A$8:$A$136,$A20/4))</f>
        <v>0</v>
      </c>
      <c r="BS20" s="249">
        <f>SUMIFS(RCCP!$IG$8:$IG$136,
RCCP!$A$8:$A$136,$A20
)+
(SUMIFS(RCCP!$IK$8:$IK$136,
RCCP!$A$8:$A$136,$A20/4))</f>
        <v>0</v>
      </c>
      <c r="BT20" s="59">
        <f t="shared" si="67"/>
        <v>0</v>
      </c>
      <c r="BU20" s="42">
        <f>SUMIFS(RCCP!$IH$8:$IH$136,
RCCP!$A$8:$A$136,$A20
)+
(SUMIFS(RCCP!$IK$8:$IK$136,
RCCP!$A$8:$A$136,$A20/4))</f>
        <v>0</v>
      </c>
      <c r="BV20" s="249">
        <f>SUMIFS(RCCP!$IH$8:$IH$136,
RCCP!$A$8:$A$136,$A20
)+
(SUMIFS(RCCP!$IK$8:$IK$136,
RCCP!$A$8:$A$136,$A20/4))</f>
        <v>0</v>
      </c>
      <c r="BW20" s="59">
        <f t="shared" si="68"/>
        <v>0</v>
      </c>
      <c r="BX20" s="42">
        <f>SUMIFS(RCCP!$II$8:$II$136,
RCCP!$A$8:$A$136,$A20
)+
(SUMIFS(RCCP!$IK$8:$IK$136,
RCCP!$A$8:$A$136,$A20/4))</f>
        <v>0</v>
      </c>
      <c r="BY20" s="249">
        <f>SUMIFS(RCCP!$II$8:$II$136,
RCCP!$A$8:$A$136,$A20
)+
(SUMIFS(RCCP!$IK$8:$IK$136,
RCCP!$A$8:$A$136,$A20/4))</f>
        <v>0</v>
      </c>
      <c r="BZ20" s="59">
        <f t="shared" si="69"/>
        <v>0</v>
      </c>
      <c r="CA20" s="42">
        <f>SUMIFS(RCCP!$IN$8:$IN$136,
RCCP!$A$8:$A$136,$A20,
RCCP!$C$8:$C$136,$B20
)+
(SUMIFS(RCCP!$IT$8:$IT$136,
RCCP!$A$8:$A$136,$A20,
RCCP!$C$8:$C$136,$B20)/5)</f>
        <v>327.60000000000002</v>
      </c>
      <c r="CB20" s="249">
        <f>SUMIFS(RCCP!$IN$8:$IN$136,
RCCP!$A$8:$A$136,$A20,
RCCP!$C$8:$C$136,$B20
)+
(SUMIFS(RCCP!$IT$8:$IT$136,
RCCP!$A$8:$A$136,$A20,
RCCP!$C$8:$C$136,$B20)/5)</f>
        <v>327.60000000000002</v>
      </c>
      <c r="CC20" s="59">
        <f t="shared" si="70"/>
        <v>2.8888888888888891E-2</v>
      </c>
      <c r="CD20" s="42">
        <f>SUMIFS(RCCP!$IO$8:$IO$136,
RCCP!$A$8:$A$136,$A20,
RCCP!$C$8:$C$136,$B20
)+
(SUMIFS(RCCP!$IT$8:$IT$136,
RCCP!$A$8:$A$136,$A20,
RCCP!$C$8:$C$136,$B20)/5)</f>
        <v>327.60000000000002</v>
      </c>
      <c r="CE20" s="249">
        <f>SUMIFS(RCCP!$IO$8:$IO$136,
RCCP!$A$8:$A$136,$A20,
RCCP!$C$8:$C$136,$B20
)+
(SUMIFS(RCCP!$IT$8:$IT$136,
RCCP!$A$8:$A$136,$A20,
RCCP!$C$8:$C$136,$B20)/5)</f>
        <v>327.60000000000002</v>
      </c>
      <c r="CF20" s="59">
        <f t="shared" si="71"/>
        <v>2.3636363636363639E-2</v>
      </c>
      <c r="CG20" s="42">
        <f>SUMIFS(RCCP!$IP$8:$IP$136,
RCCP!$A$8:$A$136,$A20,
RCCP!$C$8:$C$136,$B20
)+
(SUMIFS(RCCP!$IT$8:$IT$136,
RCCP!$A$8:$A$136,$A20,
RCCP!$C$8:$C$136,$B20)/5)</f>
        <v>327.60000000000002</v>
      </c>
      <c r="CH20" s="249">
        <f>SUMIFS(RCCP!$IP$8:$IP$136,
RCCP!$A$8:$A$136,$A20,
RCCP!$C$8:$C$136,$B20
)+
(SUMIFS(RCCP!$IT$8:$IT$136,
RCCP!$A$8:$A$136,$A20,
RCCP!$C$8:$C$136,$B20)/5)</f>
        <v>327.60000000000002</v>
      </c>
      <c r="CI20" s="59">
        <f t="shared" si="72"/>
        <v>2.3636363636363639E-2</v>
      </c>
      <c r="CJ20" s="42">
        <f>SUMIFS(RCCP!$IQ$8:$IQ$136,
RCCP!$A$8:$A$136,$A20,
RCCP!$C$8:$C$136,$B20
)+
(SUMIFS(RCCP!$IT$8:$IT$136,
RCCP!$A$8:$A$136,$A20,
RCCP!$C$8:$C$136,$B20)/5)</f>
        <v>327.60000000000002</v>
      </c>
      <c r="CK20" s="249">
        <f>SUMIFS(RCCP!$IQ$8:$IQ$136,
RCCP!$A$8:$A$136,$A20,
RCCP!$C$8:$C$136,$B20
)+
(SUMIFS(RCCP!$IT$8:$IT$136,
RCCP!$A$8:$A$136,$A20,
RCCP!$C$8:$C$136,$B20)/5)</f>
        <v>327.60000000000002</v>
      </c>
      <c r="CL20" s="59">
        <f t="shared" si="73"/>
        <v>2.3636363636363639E-2</v>
      </c>
      <c r="CM20" s="42">
        <f>SUMIFS(RCCP!$IR$8:$IR$136,
RCCP!$A$8:$A$136,$A20,
RCCP!$C$8:$C$136,$B20
)+
(SUMIFS(RCCP!$IT$8:$IT$136,
RCCP!$A$8:$A$136,$A20,
RCCP!$C$8:$C$136,$B20)/5)</f>
        <v>327.60000000000002</v>
      </c>
      <c r="CN20" s="249">
        <f>SUMIFS(RCCP!$IR$8:$IR$136,
RCCP!$A$8:$A$136,$A20,
RCCP!$C$8:$C$136,$B20
)+
(SUMIFS(RCCP!$IT$8:$IT$136,
RCCP!$A$8:$A$136,$A20,
RCCP!$C$8:$C$136,$B20)/5)</f>
        <v>327.60000000000002</v>
      </c>
      <c r="CO20" s="58">
        <f t="shared" si="74"/>
        <v>0.02</v>
      </c>
      <c r="CP20" s="42">
        <f>SUMIFS(RCCP!$IW$8:$IW$136,
RCCP!$A$8:$A$136,$A20,
RCCP!$C$8:$C$136,$B20
)+
(SUMIFS(RCCP!$JB$8:$JB$136,
RCCP!$A$8:$A$136,$A20,
RCCP!$C$8:$C$136,$B20)/4)</f>
        <v>0</v>
      </c>
      <c r="CQ20" s="249">
        <f>SUMIFS(RCCP!$IW$8:$IW$136,
RCCP!$A$8:$A$136,$A20,
RCCP!$C$8:$C$136,$B20
)+
(SUMIFS(RCCP!$JB$8:$JB$136,
RCCP!$A$8:$A$136,$A20,
RCCP!$C$8:$C$136,$B20)/4)</f>
        <v>0</v>
      </c>
      <c r="CR20" s="59">
        <f t="shared" si="84"/>
        <v>0</v>
      </c>
      <c r="CS20" s="42">
        <f>SUMIFS(RCCP!$IX$8:$IX$136,
RCCP!$A$8:$A$136,$A20,
RCCP!$C$8:$C$136,$B20
)+
(SUMIFS(RCCP!$JB$8:$JB$136,
RCCP!$A$8:$A$136,$A20,
RCCP!$C$8:$C$136,$B20)/4)</f>
        <v>0</v>
      </c>
      <c r="CT20" s="249">
        <f>SUMIFS(RCCP!$IX$8:$IX$136,
RCCP!$A$8:$A$136,$A20,
RCCP!$C$8:$C$136,$B20
)+
(SUMIFS(RCCP!$JB$8:$JB$136,
RCCP!$A$8:$A$136,$A20,
RCCP!$C$8:$C$136,$B20)/4)</f>
        <v>0</v>
      </c>
      <c r="CU20" s="59">
        <f t="shared" si="85"/>
        <v>0</v>
      </c>
      <c r="CV20" s="42">
        <f>SUMIFS(RCCP!$IY$8:$IY$136,
RCCP!$A$8:$A$136,$A20,
RCCP!$C$8:$C$136,$B20
)+
(SUMIFS(RCCP!$JB$8:$JB$136,
RCCP!$A$8:$A$136,$A20,
RCCP!$C$8:$C$136,$B20)/4)</f>
        <v>0</v>
      </c>
      <c r="CW20" s="249">
        <f>SUMIFS(RCCP!$IY$8:$IY$136,
RCCP!$A$8:$A$136,$A20,
RCCP!$C$8:$C$136,$B20
)+
(SUMIFS(RCCP!$JB$8:$JB$136,
RCCP!$A$8:$A$136,$A20,
RCCP!$C$8:$C$136,$B20)/4)</f>
        <v>0</v>
      </c>
      <c r="CX20" s="59">
        <f t="shared" si="86"/>
        <v>0</v>
      </c>
      <c r="CY20" s="42">
        <f>SUMIFS(RCCP!$IZ$8:$IZ$136,
RCCP!$A$8:$A$136,$A20,
RCCP!$C$8:$C$136,$B20
)+
(SUMIFS(RCCP!$JB$8:$JB$136,
RCCP!$A$8:$A$136,$A20,
RCCP!$C$8:$C$136,$B20)/4)</f>
        <v>0</v>
      </c>
      <c r="CZ20" s="249">
        <f>SUMIFS(RCCP!$IZ$8:$IZ$136,
RCCP!$A$8:$A$136,$A20,
RCCP!$C$8:$C$136,$B20
)+
(SUMIFS(RCCP!$JB$8:$JB$136,
RCCP!$A$8:$A$136,$A20,
RCCP!$C$8:$C$136,$B20)/4)</f>
        <v>0</v>
      </c>
      <c r="DA20" s="58">
        <f t="shared" si="87"/>
        <v>0</v>
      </c>
      <c r="DB20" s="42">
        <f>SUMIFS(RCCP!$JE$8:$JE$136,
RCCP!$A$8:$A$136,$A20,
RCCP!$C$8:$C$136,$B20
)+
(SUMIFS(RCCP!$JJ$8:$JJ$136,
RCCP!$A$8:$A$136,$A20,
RCCP!$C$8:$C$136,$B20)/4)</f>
        <v>0</v>
      </c>
      <c r="DC20" s="249">
        <f>SUMIFS(RCCP!$JE$8:$JE$136,
RCCP!$A$8:$A$136,$A20,
RCCP!$C$8:$C$136,$B20
)+
(SUMIFS(RCCP!$JJ$8:$JJ$136,
RCCP!$A$8:$A$136,$A20,
RCCP!$C$8:$C$136,$B20)/4)</f>
        <v>0</v>
      </c>
      <c r="DD20" s="59">
        <f t="shared" si="88"/>
        <v>0</v>
      </c>
      <c r="DE20" s="42">
        <f>SUMIFS(RCCP!$JF$8:$JF$136,
RCCP!$A$8:$A$136,$A20,
RCCP!$C$8:$C$136,$B20
)+
(SUMIFS(RCCP!$JJ$8:$JJ$136,
RCCP!$A$8:$A$136,$A20,
RCCP!$C$8:$C$136,$B20)/4)</f>
        <v>0</v>
      </c>
      <c r="DF20" s="249">
        <f>SUMIFS(RCCP!$JF$8:$JF$136,
RCCP!$A$8:$A$136,$A20,
RCCP!$C$8:$C$136,$B20
)+
(SUMIFS(RCCP!$JJ$8:$JJ$136,
RCCP!$A$8:$A$136,$A20,
RCCP!$C$8:$C$136,$B20)/4)</f>
        <v>0</v>
      </c>
      <c r="DG20" s="59">
        <f t="shared" si="89"/>
        <v>0</v>
      </c>
      <c r="DH20" s="42">
        <f>SUMIFS(RCCP!$JG$8:$JG$136,
RCCP!$A$8:$A$136,$A20,
RCCP!$C$8:$C$136,$B20
)+
(SUMIFS(RCCP!$JJ$8:$JJ$136,
RCCP!$A$8:$A$136,$A20,
RCCP!$C$8:$C$136,$B20)/4)</f>
        <v>0</v>
      </c>
      <c r="DI20" s="249">
        <f>SUMIFS(RCCP!$JG$8:$JG$136,
RCCP!$A$8:$A$136,$A20,
RCCP!$C$8:$C$136,$B20
)+
(SUMIFS(RCCP!$JJ$8:$JJ$136,
RCCP!$A$8:$A$136,$A20,
RCCP!$C$8:$C$136,$B20)/4)</f>
        <v>0</v>
      </c>
      <c r="DJ20" s="59">
        <f t="shared" si="90"/>
        <v>0</v>
      </c>
      <c r="DK20" s="42">
        <f>SUMIFS(RCCP!$JH$8:$JH$136,
RCCP!$A$8:$A$136,$A20,
RCCP!$C$8:$C$136,$B20
)+
(SUMIFS(RCCP!$JJ$8:$JJ$136,
RCCP!$A$8:$A$136,$A20,
RCCP!$C$8:$C$136,$B20)/4)</f>
        <v>0</v>
      </c>
      <c r="DL20" s="249">
        <f>SUMIFS(RCCP!$JH$8:$JH$136,
RCCP!$A$8:$A$136,$A20,
RCCP!$C$8:$C$136,$B20
)+
(SUMIFS(RCCP!$JJ$8:$JJ$136,
RCCP!$A$8:$A$136,$A20,
RCCP!$C$8:$C$136,$B20)/4)</f>
        <v>0</v>
      </c>
      <c r="DM20" s="58">
        <f t="shared" si="91"/>
        <v>0</v>
      </c>
    </row>
    <row r="21" spans="1:117" ht="20.149999999999999" customHeight="1" x14ac:dyDescent="0.35">
      <c r="A21" s="62">
        <v>878</v>
      </c>
      <c r="B21" s="63" t="s">
        <v>157</v>
      </c>
      <c r="C21" s="39" t="s">
        <v>39</v>
      </c>
      <c r="D21" s="39">
        <v>174</v>
      </c>
      <c r="E21" s="39">
        <f t="shared" si="83"/>
        <v>5.5</v>
      </c>
      <c r="F21" s="39">
        <f t="shared" si="83"/>
        <v>7</v>
      </c>
      <c r="G21" s="39">
        <f t="shared" si="83"/>
        <v>2</v>
      </c>
      <c r="H21" s="40">
        <f t="shared" si="54"/>
        <v>13398</v>
      </c>
      <c r="I21" s="41">
        <f t="shared" si="55"/>
        <v>2436</v>
      </c>
      <c r="J21" s="42">
        <f>SUMIFS('BLC Subcont'!$AE$7:$AE$9999,
'BLC Subcont'!$I$7:$I$9999,L$10,
'BLC Subcont'!$R$7:$R$9999,"CM878")</f>
        <v>3300</v>
      </c>
      <c r="K21" s="43">
        <f>SUMIFS('BLC Subcont'!$BP$7:$BP$9999,
'BLC Subcont'!$I$7:$I$9999,L$10,
'BLC Subcont'!$R$7:$R$9999,"CM878")</f>
        <v>0</v>
      </c>
      <c r="L21" s="50">
        <f t="shared" si="20"/>
        <v>0</v>
      </c>
      <c r="M21" s="42">
        <f>SUMIFS('BLC Subcont'!$AE$7:$AE$9999,
'BLC Subcont'!$I$7:$I$9999,O$10,
'BLC Subcont'!$R$7:$R$9999,"CM878")</f>
        <v>2196</v>
      </c>
      <c r="N21" s="43">
        <f>SUMIFS('BLC Subcont'!$BP$7:$BP$9999,
'BLC Subcont'!$I$7:$I$9999,O$10,
'BLC Subcont'!$R$7:$R$9999,"CM878")</f>
        <v>0</v>
      </c>
      <c r="O21" s="50">
        <f t="shared" si="21"/>
        <v>0</v>
      </c>
      <c r="P21" s="42">
        <f>SUMIFS('BLC Subcont'!$AE$7:$AE$9999,
'BLC Subcont'!$I$7:$I$9999,R$10,
'BLC Subcont'!$R$7:$R$9999,"CM878")</f>
        <v>474</v>
      </c>
      <c r="Q21" s="43">
        <f>SUMIFS('BLC Subcont'!$BP$7:$BP$9999,
'BLC Subcont'!$I$7:$I$9999,R$10,
'BLC Subcont'!$R$7:$R$9999,"CM878")</f>
        <v>23</v>
      </c>
      <c r="R21" s="50">
        <f t="shared" si="56"/>
        <v>0</v>
      </c>
      <c r="S21" s="42">
        <f>SUMIFS('BLC Subcont'!$AE$7:$AE$9999,
'BLC Subcont'!$I$7:$I$9999,U$10,
'BLC Subcont'!$R$7:$R$9999,"CM878")</f>
        <v>6219</v>
      </c>
      <c r="T21" s="43">
        <f>SUMIFS('BLC Subcont'!$BP$7:$BP$9999,
'BLC Subcont'!$I$7:$I$9999,U$10,
'BLC Subcont'!$R$7:$R$9999,"CM878")</f>
        <v>1701</v>
      </c>
      <c r="U21" s="50">
        <f t="shared" si="57"/>
        <v>0.12695924764890282</v>
      </c>
      <c r="V21" s="47">
        <f t="shared" si="22"/>
        <v>12189</v>
      </c>
      <c r="W21" s="51">
        <f t="shared" si="23"/>
        <v>1724</v>
      </c>
      <c r="X21" s="52">
        <f t="shared" si="58"/>
        <v>0.12867592177937007</v>
      </c>
      <c r="Y21" s="47">
        <f>SUMIFS('BLC Subcont'!$AE$7:$AE$9999,
'BLC Subcont'!$I$7:$I$9999,AA$10,
'BLC Subcont'!$R$7:$R$9999,"CM878")</f>
        <v>5949</v>
      </c>
      <c r="Z21" s="249">
        <f>SUMIFS('BLC Subcont'!$BP$7:$BP$9999,
'BLC Subcont'!$I$7:$I$9999,AA$10,
'BLC Subcont'!$R$7:$R$9999,"CM878")</f>
        <v>3496</v>
      </c>
      <c r="AA21" s="49">
        <f t="shared" si="24"/>
        <v>0.26093446783101953</v>
      </c>
      <c r="AB21" s="42">
        <f>SUMIFS('BLC Subcont'!$AE$7:$AE$9999,
'BLC Subcont'!$I$7:$I$9999,AD$10,
'BLC Subcont'!$R$7:$R$9999,"CM878")</f>
        <v>4872</v>
      </c>
      <c r="AC21" s="249">
        <f>SUMIFS('BLC Subcont'!$BP$7:$BP$9999,
'BLC Subcont'!$I$7:$I$9999,AD$10,
'BLC Subcont'!$R$7:$R$9999,"CM878")</f>
        <v>4872</v>
      </c>
      <c r="AD21" s="50">
        <f t="shared" si="25"/>
        <v>0.36363636363636365</v>
      </c>
      <c r="AE21" s="42">
        <f>SUMIFS('BLC Subcont'!$AE$7:$AE$9999,
'BLC Subcont'!$I$7:$I$9999,AG$10,
'BLC Subcont'!$R$7:$R$9999,"CM878")</f>
        <v>0</v>
      </c>
      <c r="AF21" s="249">
        <f>SUMIFS('BLC Subcont'!$BP$7:$BP$9999,
'BLC Subcont'!$I$7:$I$9999,AG$10,
'BLC Subcont'!$R$7:$R$9999,"CM878")</f>
        <v>0</v>
      </c>
      <c r="AG21" s="50">
        <f t="shared" si="26"/>
        <v>0</v>
      </c>
      <c r="AH21" s="42">
        <f>SUMIFS('BLC Subcont'!$AE$7:$AE$9999,
'BLC Subcont'!$I$7:$I$9999,AJ$10,
'BLC Subcont'!$R$7:$R$9999,"CM878")</f>
        <v>0</v>
      </c>
      <c r="AI21" s="249">
        <f>SUMIFS('BLC Subcont'!$BP$7:$BP$9999,
'BLC Subcont'!$I$7:$I$9999,AJ$10,
'BLC Subcont'!$R$7:$R$9999,"CM878")</f>
        <v>0</v>
      </c>
      <c r="AJ21" s="50">
        <f t="shared" si="27"/>
        <v>0</v>
      </c>
      <c r="AK21" s="42">
        <f>SUMIFS('BLC Subcont'!$AE$7:$AE$9999,
'BLC Subcont'!$I$7:$I$9999,AM$10,
'BLC Subcont'!$R$7:$R$9999,"CM878")</f>
        <v>0</v>
      </c>
      <c r="AL21" s="249">
        <f>SUMIFS('BLC Subcont'!$BP$7:$BP$9999,
'BLC Subcont'!$I$7:$I$9999,AM$10,
'BLC Subcont'!$R$7:$R$9999,"CM878")</f>
        <v>0</v>
      </c>
      <c r="AM21" s="50">
        <f t="shared" si="28"/>
        <v>0</v>
      </c>
      <c r="AN21" s="42">
        <f>SUMIFS('BLC Subcont'!$AE$7:$AE$9999,
'BLC Subcont'!$I$7:$I$9999,AP$10,
'BLC Subcont'!$R$7:$R$9999,"CM878")</f>
        <v>0</v>
      </c>
      <c r="AO21" s="249">
        <f>SUMIFS('BLC Subcont'!$BP$7:$BP$9999,
'BLC Subcont'!$I$7:$I$9999,AP$10,
'BLC Subcont'!$R$7:$R$9999,"CM878")</f>
        <v>0</v>
      </c>
      <c r="AP21" s="50">
        <f t="shared" si="29"/>
        <v>0</v>
      </c>
      <c r="AQ21" s="42">
        <f>SUMIFS('BLC Subcont'!$AE$7:$AE$9999,
'BLC Subcont'!$I$7:$I$9999,AS$10,
'BLC Subcont'!$R$7:$R$9999,"CM878")</f>
        <v>0</v>
      </c>
      <c r="AR21" s="48">
        <f>SUMIFS('BLC Subcont'!$BP$7:$BP$9999,
'BLC Subcont'!$I$7:$I$9999,AS$10,
'BLC Subcont'!$R$7:$R$9999,"CM878")</f>
        <v>0</v>
      </c>
      <c r="AS21" s="50">
        <f t="shared" si="30"/>
        <v>0</v>
      </c>
      <c r="AT21" s="42">
        <f>SUMIFS('BLC Subcont'!$AE$7:$AE$9999,
'BLC Subcont'!$I$7:$I$9999,AV$10,
'BLC Subcont'!$R$7:$R$9999,"CM878")</f>
        <v>0</v>
      </c>
      <c r="AU21" s="48">
        <f>SUMIFS('BLC Subcont'!$BP$7:$BP$9999,
'BLC Subcont'!$I$7:$I$9999,AV$10,
'BLC Subcont'!$R$7:$R$9999,"CM878")</f>
        <v>0</v>
      </c>
      <c r="AV21" s="50">
        <f t="shared" si="31"/>
        <v>0</v>
      </c>
      <c r="AW21" s="42">
        <f t="shared" si="59"/>
        <v>0</v>
      </c>
      <c r="AX21" s="249">
        <f t="shared" si="60"/>
        <v>0</v>
      </c>
      <c r="AY21" s="50">
        <f t="shared" si="32"/>
        <v>0</v>
      </c>
      <c r="AZ21" s="42">
        <f t="shared" si="61"/>
        <v>168</v>
      </c>
      <c r="BA21" s="249">
        <f t="shared" si="33"/>
        <v>168</v>
      </c>
      <c r="BB21" s="50">
        <f t="shared" si="34"/>
        <v>1.2539184952978056E-2</v>
      </c>
      <c r="BC21" s="42">
        <f>SUMIFS(RCCP!$HX$8:$HX$136,
RCCP!$A$8:$A$136,$A21
)+
(SUMIFS(RCCP!$IC$8:$IC$136,
RCCP!$A$8:$A$136,$A21/4))</f>
        <v>0</v>
      </c>
      <c r="BD21" s="249">
        <f>SUMIFS(RCCP!$HX$8:$HX$136,
RCCP!$A$8:$A$136,$A21
)+
(SUMIFS(RCCP!$IC$8:$IC$136,
RCCP!$A$8:$A$136,$A21/4))</f>
        <v>0</v>
      </c>
      <c r="BE21" s="59">
        <f t="shared" si="62"/>
        <v>0</v>
      </c>
      <c r="BF21" s="42">
        <f>SUMIFS(RCCP!$HY$8:$HY$136,
RCCP!$A$8:$A$136,$A21
)+
(SUMIFS(RCCP!$IC$8:$IC$136,
RCCP!$A$8:$A$136,$A21/4))</f>
        <v>168</v>
      </c>
      <c r="BG21" s="249">
        <f>SUMIFS(RCCP!$HY$8:$HY$136,
RCCP!$A$8:$A$136,$A21
)+
(SUMIFS(RCCP!$IC$8:$IC$136,
RCCP!$A$8:$A$136,$A21/4))</f>
        <v>168</v>
      </c>
      <c r="BH21" s="58">
        <f t="shared" si="63"/>
        <v>1.2539184952978056E-2</v>
      </c>
      <c r="BI21" s="47">
        <f>SUMIFS(RCCP!$HZ$8:$HZ$136,
RCCP!$A$8:$A$136,$A21
)+
(SUMIFS(RCCP!$IC$8:$IC$136,
RCCP!$A$8:$A$136,$A21/4))</f>
        <v>252</v>
      </c>
      <c r="BJ21" s="249">
        <f>SUMIFS(RCCP!$HZ$8:$HZ$136,
RCCP!$A$8:$A$136,$A21
)+
(SUMIFS(RCCP!$IC$8:$IC$136,
RCCP!$A$8:$A$136,$A21/4))</f>
        <v>252</v>
      </c>
      <c r="BK21" s="59">
        <f t="shared" si="64"/>
        <v>1.8808777429467086E-2</v>
      </c>
      <c r="BL21" s="42">
        <f>SUMIFS(RCCP!$IA$8:$IA$136,
RCCP!$A$8:$A$136,$A21
)+
(SUMIFS(RCCP!$IC$8:$IC$136,
RCCP!$A$8:$A$136,$A21/4))</f>
        <v>0</v>
      </c>
      <c r="BM21" s="249">
        <f>SUMIFS(RCCP!$IA$8:$IA$136,
RCCP!$A$8:$A$136,$A21
)+
(SUMIFS(RCCP!$IC$8:$IC$136,
RCCP!$A$8:$A$136,$A21/4))</f>
        <v>0</v>
      </c>
      <c r="BN21" s="59">
        <f t="shared" si="65"/>
        <v>0</v>
      </c>
      <c r="BO21" s="42">
        <f>SUMIFS(RCCP!$IF$8:$IF$136,
RCCP!$A$8:$A$136,$A21
)+
(SUMIFS(RCCP!$IK$8:$IK$136,
RCCP!$A$8:$A$136,$A21/4))</f>
        <v>0</v>
      </c>
      <c r="BP21" s="249">
        <f>SUMIFS(RCCP!$IF$8:$IF$136,
RCCP!$A$8:$A$136,$A21
)+
(SUMIFS(RCCP!$IK$8:$IK$136,
RCCP!$A$8:$A$136,$A21/4))</f>
        <v>0</v>
      </c>
      <c r="BQ21" s="59">
        <f t="shared" si="66"/>
        <v>0</v>
      </c>
      <c r="BR21" s="42">
        <f>SUMIFS(RCCP!$IG$8:$IG$136,
RCCP!$A$8:$A$136,$A21
)+
(SUMIFS(RCCP!$IK$8:$IK$136,
RCCP!$A$8:$A$136,$A21/4))</f>
        <v>0</v>
      </c>
      <c r="BS21" s="249">
        <f>SUMIFS(RCCP!$IG$8:$IG$136,
RCCP!$A$8:$A$136,$A21
)+
(SUMIFS(RCCP!$IK$8:$IK$136,
RCCP!$A$8:$A$136,$A21/4))</f>
        <v>0</v>
      </c>
      <c r="BT21" s="58">
        <f t="shared" si="67"/>
        <v>0</v>
      </c>
      <c r="BU21" s="47">
        <f>SUMIFS(RCCP!$IH$8:$IH$136,
RCCP!$A$8:$A$136,$A21
)+
(SUMIFS(RCCP!$IK$8:$IK$136,
RCCP!$A$8:$A$136,$A21/4))</f>
        <v>0</v>
      </c>
      <c r="BV21" s="249">
        <f>SUMIFS(RCCP!$IH$8:$IH$136,
RCCP!$A$8:$A$136,$A21
)+
(SUMIFS(RCCP!$IK$8:$IK$136,
RCCP!$A$8:$A$136,$A21/4))</f>
        <v>0</v>
      </c>
      <c r="BW21" s="59">
        <f t="shared" si="68"/>
        <v>0</v>
      </c>
      <c r="BX21" s="42">
        <f>SUMIFS(RCCP!$II$8:$II$136,
RCCP!$A$8:$A$136,$A21
)+
(SUMIFS(RCCP!$IK$8:$IK$136,
RCCP!$A$8:$A$136,$A21/4))</f>
        <v>0</v>
      </c>
      <c r="BY21" s="249">
        <f>SUMIFS(RCCP!$II$8:$II$136,
RCCP!$A$8:$A$136,$A21
)+
(SUMIFS(RCCP!$IK$8:$IK$136,
RCCP!$A$8:$A$136,$A21/4))</f>
        <v>0</v>
      </c>
      <c r="BZ21" s="59">
        <f t="shared" si="69"/>
        <v>0</v>
      </c>
      <c r="CA21" s="42">
        <f>SUMIFS(RCCP!$IN$8:$IN$136,
RCCP!$A$8:$A$136,$A21,
RCCP!$C$8:$C$136,$B21
)+
(SUMIFS(RCCP!$IT$8:$IT$136,
RCCP!$A$8:$A$136,$A21,
RCCP!$C$8:$C$136,$B21)/5)</f>
        <v>327.60000000000002</v>
      </c>
      <c r="CB21" s="249">
        <f>SUMIFS(RCCP!$IN$8:$IN$136,
RCCP!$A$8:$A$136,$A21,
RCCP!$C$8:$C$136,$B21
)+
(SUMIFS(RCCP!$IT$8:$IT$136,
RCCP!$A$8:$A$136,$A21,
RCCP!$C$8:$C$136,$B21)/5)</f>
        <v>327.60000000000002</v>
      </c>
      <c r="CC21" s="59">
        <f t="shared" si="70"/>
        <v>2.9885057471264371E-2</v>
      </c>
      <c r="CD21" s="42">
        <f>SUMIFS(RCCP!$IO$8:$IO$136,
RCCP!$A$8:$A$136,$A21,
RCCP!$C$8:$C$136,$B21
)+
(SUMIFS(RCCP!$IT$8:$IT$136,
RCCP!$A$8:$A$136,$A21,
RCCP!$C$8:$C$136,$B21)/5)</f>
        <v>327.60000000000002</v>
      </c>
      <c r="CE21" s="249">
        <f>SUMIFS(RCCP!$IO$8:$IO$136,
RCCP!$A$8:$A$136,$A21,
RCCP!$C$8:$C$136,$B21
)+
(SUMIFS(RCCP!$IT$8:$IT$136,
RCCP!$A$8:$A$136,$A21,
RCCP!$C$8:$C$136,$B21)/5)</f>
        <v>327.60000000000002</v>
      </c>
      <c r="CF21" s="58">
        <f t="shared" si="71"/>
        <v>2.4451410658307211E-2</v>
      </c>
      <c r="CG21" s="47">
        <f>SUMIFS(RCCP!$IP$8:$IP$136,
RCCP!$A$8:$A$136,$A21,
RCCP!$C$8:$C$136,$B21
)+
(SUMIFS(RCCP!$IT$8:$IT$136,
RCCP!$A$8:$A$136,$A21,
RCCP!$C$8:$C$136,$B21)/5)</f>
        <v>327.60000000000002</v>
      </c>
      <c r="CH21" s="249">
        <f>SUMIFS(RCCP!$IP$8:$IP$136,
RCCP!$A$8:$A$136,$A21,
RCCP!$C$8:$C$136,$B21
)+
(SUMIFS(RCCP!$IT$8:$IT$136,
RCCP!$A$8:$A$136,$A21,
RCCP!$C$8:$C$136,$B21)/5)</f>
        <v>327.60000000000002</v>
      </c>
      <c r="CI21" s="59">
        <f t="shared" si="72"/>
        <v>2.4451410658307211E-2</v>
      </c>
      <c r="CJ21" s="42">
        <f>SUMIFS(RCCP!$IQ$8:$IQ$136,
RCCP!$A$8:$A$136,$A21,
RCCP!$C$8:$C$136,$B21
)+
(SUMIFS(RCCP!$IT$8:$IT$136,
RCCP!$A$8:$A$136,$A21,
RCCP!$C$8:$C$136,$B21)/5)</f>
        <v>327.60000000000002</v>
      </c>
      <c r="CK21" s="249">
        <f>SUMIFS(RCCP!$IQ$8:$IQ$136,
RCCP!$A$8:$A$136,$A21,
RCCP!$C$8:$C$136,$B21
)+
(SUMIFS(RCCP!$IT$8:$IT$136,
RCCP!$A$8:$A$136,$A21,
RCCP!$C$8:$C$136,$B21)/5)</f>
        <v>327.60000000000002</v>
      </c>
      <c r="CL21" s="59">
        <f t="shared" si="73"/>
        <v>2.4451410658307211E-2</v>
      </c>
      <c r="CM21" s="42">
        <f>SUMIFS(RCCP!$IR$8:$IR$136,
RCCP!$A$8:$A$136,$A21,
RCCP!$C$8:$C$136,$B21
)+
(SUMIFS(RCCP!$IT$8:$IT$136,
RCCP!$A$8:$A$136,$A21,
RCCP!$C$8:$C$136,$B21)/5)</f>
        <v>327.60000000000002</v>
      </c>
      <c r="CN21" s="249">
        <f>SUMIFS(RCCP!$IR$8:$IR$136,
RCCP!$A$8:$A$136,$A21,
RCCP!$C$8:$C$136,$B21
)+
(SUMIFS(RCCP!$IT$8:$IT$136,
RCCP!$A$8:$A$136,$A21,
RCCP!$C$8:$C$136,$B21)/5)</f>
        <v>327.60000000000002</v>
      </c>
      <c r="CO21" s="58">
        <f t="shared" si="74"/>
        <v>2.0689655172413793E-2</v>
      </c>
      <c r="CP21" s="42">
        <f>SUMIFS(RCCP!$IW$8:$IW$136,
RCCP!$A$8:$A$136,$A21,
RCCP!$C$8:$C$136,$B21
)+
(SUMIFS(RCCP!$JB$8:$JB$136,
RCCP!$A$8:$A$136,$A21,
RCCP!$C$8:$C$136,$B21)/4)</f>
        <v>0</v>
      </c>
      <c r="CQ21" s="249">
        <f>SUMIFS(RCCP!$IW$8:$IW$136,
RCCP!$A$8:$A$136,$A21,
RCCP!$C$8:$C$136,$B21
)+
(SUMIFS(RCCP!$JB$8:$JB$136,
RCCP!$A$8:$A$136,$A21,
RCCP!$C$8:$C$136,$B21)/4)</f>
        <v>0</v>
      </c>
      <c r="CR21" s="59">
        <f t="shared" si="84"/>
        <v>0</v>
      </c>
      <c r="CS21" s="42">
        <f>SUMIFS(RCCP!$IX$8:$IX$136,
RCCP!$A$8:$A$136,$A21,
RCCP!$C$8:$C$136,$B21
)+
(SUMIFS(RCCP!$JB$8:$JB$136,
RCCP!$A$8:$A$136,$A21,
RCCP!$C$8:$C$136,$B21)/4)</f>
        <v>0</v>
      </c>
      <c r="CT21" s="249">
        <f>SUMIFS(RCCP!$IX$8:$IX$136,
RCCP!$A$8:$A$136,$A21,
RCCP!$C$8:$C$136,$B21
)+
(SUMIFS(RCCP!$JB$8:$JB$136,
RCCP!$A$8:$A$136,$A21,
RCCP!$C$8:$C$136,$B21)/4)</f>
        <v>0</v>
      </c>
      <c r="CU21" s="58">
        <f t="shared" si="85"/>
        <v>0</v>
      </c>
      <c r="CV21" s="47">
        <f>SUMIFS(RCCP!$IY$8:$IY$136,
RCCP!$A$8:$A$136,$A21,
RCCP!$C$8:$C$136,$B21
)+
(SUMIFS(RCCP!$JB$8:$JB$136,
RCCP!$A$8:$A$136,$A21,
RCCP!$C$8:$C$136,$B21)/4)</f>
        <v>0</v>
      </c>
      <c r="CW21" s="249">
        <f>SUMIFS(RCCP!$IY$8:$IY$136,
RCCP!$A$8:$A$136,$A21,
RCCP!$C$8:$C$136,$B21
)+
(SUMIFS(RCCP!$JB$8:$JB$136,
RCCP!$A$8:$A$136,$A21,
RCCP!$C$8:$C$136,$B21)/4)</f>
        <v>0</v>
      </c>
      <c r="CX21" s="59">
        <f t="shared" si="86"/>
        <v>0</v>
      </c>
      <c r="CY21" s="42">
        <f>SUMIFS(RCCP!$IZ$8:$IZ$136,
RCCP!$A$8:$A$136,$A21,
RCCP!$C$8:$C$136,$B21
)+
(SUMIFS(RCCP!$JB$8:$JB$136,
RCCP!$A$8:$A$136,$A21,
RCCP!$C$8:$C$136,$B21)/4)</f>
        <v>0</v>
      </c>
      <c r="CZ21" s="249">
        <f>SUMIFS(RCCP!$IZ$8:$IZ$136,
RCCP!$A$8:$A$136,$A21,
RCCP!$C$8:$C$136,$B21
)+
(SUMIFS(RCCP!$JB$8:$JB$136,
RCCP!$A$8:$A$136,$A21,
RCCP!$C$8:$C$136,$B21)/4)</f>
        <v>0</v>
      </c>
      <c r="DA21" s="58">
        <f t="shared" si="87"/>
        <v>0</v>
      </c>
      <c r="DB21" s="42">
        <f>SUMIFS(RCCP!$JE$8:$JE$136,
RCCP!$A$8:$A$136,$A21,
RCCP!$C$8:$C$136,$B21
)+
(SUMIFS(RCCP!$JJ$8:$JJ$136,
RCCP!$A$8:$A$136,$A21,
RCCP!$C$8:$C$136,$B21)/4)</f>
        <v>0</v>
      </c>
      <c r="DC21" s="249">
        <f>SUMIFS(RCCP!$JE$8:$JE$136,
RCCP!$A$8:$A$136,$A21,
RCCP!$C$8:$C$136,$B21
)+
(SUMIFS(RCCP!$JJ$8:$JJ$136,
RCCP!$A$8:$A$136,$A21,
RCCP!$C$8:$C$136,$B21)/4)</f>
        <v>0</v>
      </c>
      <c r="DD21" s="59">
        <f t="shared" si="88"/>
        <v>0</v>
      </c>
      <c r="DE21" s="42">
        <f>SUMIFS(RCCP!$JF$8:$JF$136,
RCCP!$A$8:$A$136,$A21,
RCCP!$C$8:$C$136,$B21
)+
(SUMIFS(RCCP!$JJ$8:$JJ$136,
RCCP!$A$8:$A$136,$A21,
RCCP!$C$8:$C$136,$B21)/4)</f>
        <v>0</v>
      </c>
      <c r="DF21" s="249">
        <f>SUMIFS(RCCP!$JF$8:$JF$136,
RCCP!$A$8:$A$136,$A21,
RCCP!$C$8:$C$136,$B21
)+
(SUMIFS(RCCP!$JJ$8:$JJ$136,
RCCP!$A$8:$A$136,$A21,
RCCP!$C$8:$C$136,$B21)/4)</f>
        <v>0</v>
      </c>
      <c r="DG21" s="58">
        <f t="shared" si="89"/>
        <v>0</v>
      </c>
      <c r="DH21" s="47">
        <f>SUMIFS(RCCP!$JG$8:$JG$136,
RCCP!$A$8:$A$136,$A21,
RCCP!$C$8:$C$136,$B21
)+
(SUMIFS(RCCP!$JJ$8:$JJ$136,
RCCP!$A$8:$A$136,$A21,
RCCP!$C$8:$C$136,$B21)/4)</f>
        <v>0</v>
      </c>
      <c r="DI21" s="249">
        <f>SUMIFS(RCCP!$JG$8:$JG$136,
RCCP!$A$8:$A$136,$A21,
RCCP!$C$8:$C$136,$B21
)+
(SUMIFS(RCCP!$JJ$8:$JJ$136,
RCCP!$A$8:$A$136,$A21,
RCCP!$C$8:$C$136,$B21)/4)</f>
        <v>0</v>
      </c>
      <c r="DJ21" s="59">
        <f t="shared" si="90"/>
        <v>0</v>
      </c>
      <c r="DK21" s="42">
        <f>SUMIFS(RCCP!$JH$8:$JH$136,
RCCP!$A$8:$A$136,$A21,
RCCP!$C$8:$C$136,$B21
)+
(SUMIFS(RCCP!$JJ$8:$JJ$136,
RCCP!$A$8:$A$136,$A21,
RCCP!$C$8:$C$136,$B21)/4)</f>
        <v>0</v>
      </c>
      <c r="DL21" s="249">
        <f>SUMIFS(RCCP!$JH$8:$JH$136,
RCCP!$A$8:$A$136,$A21,
RCCP!$C$8:$C$136,$B21
)+
(SUMIFS(RCCP!$JJ$8:$JJ$136,
RCCP!$A$8:$A$136,$A21,
RCCP!$C$8:$C$136,$B21)/4)</f>
        <v>0</v>
      </c>
      <c r="DM21" s="58">
        <f t="shared" si="91"/>
        <v>0</v>
      </c>
    </row>
    <row r="22" spans="1:117" ht="20.149999999999999" customHeight="1" x14ac:dyDescent="0.35">
      <c r="A22" s="38">
        <v>880</v>
      </c>
      <c r="B22" s="39" t="s">
        <v>32</v>
      </c>
      <c r="C22" s="39" t="s">
        <v>76</v>
      </c>
      <c r="D22" s="39">
        <v>70</v>
      </c>
      <c r="E22" s="55">
        <f t="shared" si="83"/>
        <v>5.5</v>
      </c>
      <c r="F22" s="39">
        <f t="shared" si="83"/>
        <v>7</v>
      </c>
      <c r="G22" s="39">
        <f t="shared" si="83"/>
        <v>2</v>
      </c>
      <c r="H22" s="40">
        <f t="shared" si="54"/>
        <v>5390</v>
      </c>
      <c r="I22" s="41">
        <f t="shared" si="55"/>
        <v>980</v>
      </c>
      <c r="J22" s="42">
        <f>SUMIFS('BLC Subcont'!$AE$7:$AE$9999,
'BLC Subcont'!$I$7:$I$9999,L$10,
'BLC Subcont'!$U$7:$U$9999,$A22,
'BLC Subcont'!$AA$7:$AA$9999,$B22,
'BLC Subcont'!$IT$7:$IT$9999,"IN HOUSE (MANUAL)")</f>
        <v>1020</v>
      </c>
      <c r="K22" s="43">
        <f>SUMIFS('BLC Subcont'!$BL$7:$BL$9999,
'BLC Subcont'!$I$7:$I$9999,L$10,
'BLC Subcont'!$U$7:$U$9999,$A22,
'BLC Subcont'!$AA$7:$AA$9999,$B22,
'BLC Subcont'!$IT$7:$IT$9999,"IN HOUSE (MANUAL)")</f>
        <v>0</v>
      </c>
      <c r="L22" s="50">
        <f t="shared" si="20"/>
        <v>0</v>
      </c>
      <c r="M22" s="42">
        <f>SUMIFS('BLC Subcont'!$AE$7:$AE$9999,
'BLC Subcont'!$I$7:$I$9999,O$10,
'BLC Subcont'!$U$7:$U$9999,$A22,
'BLC Subcont'!$AA$7:$AA$9999,$B22,
'BLC Subcont'!$IT$7:$IT$9999,"IN HOUSE (MANUAL)")</f>
        <v>0</v>
      </c>
      <c r="N22" s="43">
        <f>SUMIFS('BLC Subcont'!$BL$7:$BL$9999,
'BLC Subcont'!$I$7:$I$9999,O$10,
'BLC Subcont'!$U$7:$U$9999,$A22,
'BLC Subcont'!$AA$7:$AA$9999,$B22,
'BLC Subcont'!$IT$7:$IT$9999,"IN HOUSE (MANUAL)")</f>
        <v>0</v>
      </c>
      <c r="O22" s="50">
        <f t="shared" si="21"/>
        <v>0</v>
      </c>
      <c r="P22" s="42">
        <f>SUMIFS('BLC Subcont'!$AE$7:$AE$9999,
'BLC Subcont'!$I$7:$I$9999,R$10,
'BLC Subcont'!$U$7:$U$9999,$A22,
'BLC Subcont'!$AA$7:$AA$9999,$B22,
'BLC Subcont'!$IT$7:$IT$9999,"IN HOUSE (MANUAL)")</f>
        <v>1668</v>
      </c>
      <c r="Q22" s="43">
        <f>SUMIFS('BLC Subcont'!$BL$7:$BL$9999,
'BLC Subcont'!$I$7:$I$9999,R$10,
'BLC Subcont'!$U$7:$U$9999,$A22,
'BLC Subcont'!$AA$7:$AA$9999,$B22,
'BLC Subcont'!$IT$7:$IT$9999,"IN HOUSE (MANUAL)")</f>
        <v>1668</v>
      </c>
      <c r="R22" s="50">
        <f t="shared" si="56"/>
        <v>0</v>
      </c>
      <c r="S22" s="42">
        <f>SUMIFS('BLC Subcont'!$AE$7:$AE$9999,
'BLC Subcont'!$I$7:$I$9999,U$10,
'BLC Subcont'!$U$7:$U$9999,$A22,
'BLC Subcont'!$AA$7:$AA$9999,$B22,
'BLC Subcont'!$IT$7:$IT$9999,"IN HOUSE (MANUAL)")</f>
        <v>5982</v>
      </c>
      <c r="T22" s="43">
        <f>SUMIFS('BLC Subcont'!$BL$7:$BL$9999,
'BLC Subcont'!$I$7:$I$9999,U$10,
'BLC Subcont'!$U$7:$U$9999,$A22,
'BLC Subcont'!$AA$7:$AA$9999,$B22,
'BLC Subcont'!$IT$7:$IT$9999,"IN HOUSE (MANUAL)")</f>
        <v>5982</v>
      </c>
      <c r="U22" s="50">
        <f t="shared" si="57"/>
        <v>1.1098330241187384</v>
      </c>
      <c r="V22" s="47">
        <f t="shared" si="22"/>
        <v>8670</v>
      </c>
      <c r="W22" s="51">
        <f t="shared" si="23"/>
        <v>7650</v>
      </c>
      <c r="X22" s="52">
        <f t="shared" si="58"/>
        <v>1.4192949907235621</v>
      </c>
      <c r="Y22" s="47">
        <f>SUMIFS('BLC Subcont'!$AE$7:$AE$9999,
'BLC Subcont'!$I$7:$I$9999,AA$10,
'BLC Subcont'!$U$7:$U$9999,$A22,
'BLC Subcont'!$AA$7:$AA$9999,$B22,
'BLC Subcont'!$IT$7:$IT$9999,"IN HOUSE (MANUAL)")</f>
        <v>3132</v>
      </c>
      <c r="Z22" s="249">
        <f>SUMIFS('BLC Subcont'!$BL$7:$BL$9999,
'BLC Subcont'!$I$7:$I$9999,AA$10,
'BLC Subcont'!$U$7:$U$9999,$A22,
'BLC Subcont'!$AA$7:$AA$9999,$B22,
'BLC Subcont'!$IT$7:$IT$9999,"IN HOUSE (MANUAL)")</f>
        <v>3132</v>
      </c>
      <c r="AA22" s="49">
        <f t="shared" si="24"/>
        <v>0.58107606679035251</v>
      </c>
      <c r="AB22" s="42">
        <f>SUMIFS('BLC Subcont'!$AE$7:$AE$9999,
'BLC Subcont'!$I$7:$I$9999,AD$10,
'BLC Subcont'!$U$7:$U$9999,$A22,
'BLC Subcont'!$AA$7:$AA$9999,$B22,
'BLC Subcont'!$IT$7:$IT$9999,"IN HOUSE (MANUAL)")</f>
        <v>14244</v>
      </c>
      <c r="AC22" s="249">
        <f>SUMIFS('BLC Subcont'!$BL$7:$BL$9999,
'BLC Subcont'!$I$7:$I$9999,AD$10,
'BLC Subcont'!$U$7:$U$9999,$A22,
'BLC Subcont'!$AA$7:$AA$9999,$B22,
'BLC Subcont'!$IT$7:$IT$9999,"IN HOUSE (MANUAL)")</f>
        <v>12868</v>
      </c>
      <c r="AD22" s="50">
        <f t="shared" si="25"/>
        <v>2.3873840445269017</v>
      </c>
      <c r="AE22" s="42">
        <f>SUMIFS('BLC Subcont'!$AE$7:$AE$9999,
'BLC Subcont'!$I$7:$I$9999,AG$10,
'BLC Subcont'!$U$7:$U$9999,$A22,
'BLC Subcont'!$AA$7:$AA$9999,$B22,
'BLC Subcont'!$IT$7:$IT$9999,"IN HOUSE (MANUAL)")</f>
        <v>9948</v>
      </c>
      <c r="AF22" s="249">
        <f>SUMIFS('BLC Subcont'!$BL$7:$BL$9999,
'BLC Subcont'!$I$7:$I$9999,AG$10,
'BLC Subcont'!$U$7:$U$9999,$A22,
'BLC Subcont'!$AA$7:$AA$9999,$B22,
'BLC Subcont'!$IT$7:$IT$9999,"IN HOUSE (MANUAL)")</f>
        <v>9948</v>
      </c>
      <c r="AG22" s="50">
        <f t="shared" si="26"/>
        <v>1.8456400742115029</v>
      </c>
      <c r="AH22" s="42">
        <f>SUMIFS('BLC Subcont'!$AE$7:$AE$9999,
'BLC Subcont'!$I$7:$I$9999,AJ$10,
'BLC Subcont'!$U$7:$U$9999,$A22,
'BLC Subcont'!$AA$7:$AA$9999,$B22,
'BLC Subcont'!$IT$7:$IT$9999,"IN HOUSE (MANUAL)")</f>
        <v>11136</v>
      </c>
      <c r="AI22" s="249">
        <f>SUMIFS('BLC Subcont'!$BL$7:$BL$9999,
'BLC Subcont'!$I$7:$I$9999,AJ$10,
'BLC Subcont'!$U$7:$U$9999,$A22,
'BLC Subcont'!$AA$7:$AA$9999,$B22,
'BLC Subcont'!$IT$7:$IT$9999,"IN HOUSE (MANUAL)")</f>
        <v>11136</v>
      </c>
      <c r="AJ22" s="50">
        <f t="shared" si="27"/>
        <v>2.0660482374768088</v>
      </c>
      <c r="AK22" s="42">
        <f>SUMIFS('BLC Subcont'!$AE$7:$AE$9999,
'BLC Subcont'!$I$7:$I$9999,AM$10,
'BLC Subcont'!$U$7:$U$9999,$A22,
'BLC Subcont'!$AA$7:$AA$9999,$B22,
'BLC Subcont'!$IT$7:$IT$9999,"IN HOUSE (MANUAL)")</f>
        <v>3474</v>
      </c>
      <c r="AL22" s="249">
        <f>SUMIFS('BLC Subcont'!$BL$7:$BL$9999,
'BLC Subcont'!$I$7:$I$9999,AM$10,
'BLC Subcont'!$U$7:$U$9999,$A22,
'BLC Subcont'!$AA$7:$AA$9999,$B22,
'BLC Subcont'!$IT$7:$IT$9999,"IN HOUSE (MANUAL)")</f>
        <v>3474</v>
      </c>
      <c r="AM22" s="50">
        <f t="shared" si="28"/>
        <v>0.64452690166975879</v>
      </c>
      <c r="AN22" s="42">
        <f>SUMIFS('BLC Subcont'!$AE$7:$AE$9999,
'BLC Subcont'!$I$7:$I$9999,AP$10,
'BLC Subcont'!$U$7:$U$9999,$A22,
'BLC Subcont'!$AA$7:$AA$9999,$B22,
'BLC Subcont'!$IT$7:$IT$9999,"IN HOUSE (MANUAL)")</f>
        <v>0</v>
      </c>
      <c r="AO22" s="249">
        <f>SUMIFS('BLC Subcont'!$BL$7:$BL$9999,
'BLC Subcont'!$I$7:$I$9999,AP$10,
'BLC Subcont'!$U$7:$U$9999,$A22,
'BLC Subcont'!$AA$7:$AA$9999,$B22,
'BLC Subcont'!$IT$7:$IT$9999,"IN HOUSE (MANUAL)")</f>
        <v>0</v>
      </c>
      <c r="AP22" s="50">
        <f t="shared" si="29"/>
        <v>0</v>
      </c>
      <c r="AQ22" s="42">
        <f>SUMIFS('BLC Subcont'!$AE$7:$AE$9999,
'BLC Subcont'!$I$7:$I$9999,AS$10,
'BLC Subcont'!$U$7:$U$9999,$A22,
'BLC Subcont'!$AA$7:$AA$9999,$B22,
'BLC Subcont'!$IT$7:$IT$9999,"IN HOUSE (MANUAL)")</f>
        <v>0</v>
      </c>
      <c r="AR22" s="48">
        <f>SUMIFS('BLC Subcont'!$BL$7:$BL$9999,
'BLC Subcont'!$I$7:$I$9999,AS$10,
'BLC Subcont'!$U$7:$U$9999,$A22,
'BLC Subcont'!$AA$7:$AA$9999,$B22,
'BLC Subcont'!$IT$7:$IT$9999,"IN HOUSE (MANUAL)")</f>
        <v>0</v>
      </c>
      <c r="AS22" s="50">
        <f t="shared" si="30"/>
        <v>0</v>
      </c>
      <c r="AT22" s="42">
        <f>SUMIFS('BLC Subcont'!$AE$7:$AE$9999,
'BLC Subcont'!$I$7:$I$9999,AV$10,
'BLC Subcont'!$U$7:$U$9999,$A22,
'BLC Subcont'!$AA$7:$AA$9999,$B22,
'BLC Subcont'!$IT$7:$IT$9999,"IN HOUSE (MANUAL)")</f>
        <v>0</v>
      </c>
      <c r="AU22" s="48">
        <f>SUMIFS('BLC Subcont'!$BL$7:$BL$9999,
'BLC Subcont'!$I$7:$I$9999,AV$10,
'BLC Subcont'!$U$7:$U$9999,$A22,
'BLC Subcont'!$AA$7:$AA$9999,$B22,
'BLC Subcont'!$IT$7:$IT$9999,"IN HOUSE (MANUAL)")</f>
        <v>0</v>
      </c>
      <c r="AV22" s="50">
        <f t="shared" si="31"/>
        <v>0</v>
      </c>
      <c r="AW22" s="42">
        <f t="shared" si="59"/>
        <v>1357.5</v>
      </c>
      <c r="AX22" s="249">
        <f t="shared" si="60"/>
        <v>1357.5</v>
      </c>
      <c r="AY22" s="50">
        <f t="shared" si="32"/>
        <v>0.25185528756957326</v>
      </c>
      <c r="AZ22" s="42">
        <f t="shared" si="61"/>
        <v>1357.5</v>
      </c>
      <c r="BA22" s="249">
        <f t="shared" si="33"/>
        <v>1357.5</v>
      </c>
      <c r="BB22" s="50">
        <f t="shared" si="34"/>
        <v>0.25185528756957326</v>
      </c>
      <c r="BC22" s="42">
        <f>SUMIFS(RCCP!$HX$8:$HX$136,
RCCP!$A$8:$A$136,$A22,
RCCP!$C$8:$C$136,$B22
)+
(SUMIFS(RCCP!$IC$8:$IC$136,
RCCP!$A$8:$A$136,$A22,
RCCP!$C$8:$C$136,$B22)/4)</f>
        <v>1357.5</v>
      </c>
      <c r="BD22" s="256">
        <f>SUMIFS(RCCP!$HX$8:$HX$136,
RCCP!$A$8:$A$136,$A22,
RCCP!$C$8:$C$136,$B22
)+
(SUMIFS(RCCP!$IC$8:$IC$136,
RCCP!$A$8:$A$136,$A22,
RCCP!$C$8:$C$136,$B22)/4)</f>
        <v>1357.5</v>
      </c>
      <c r="BE22" s="59">
        <f t="shared" si="62"/>
        <v>0.25185528756957326</v>
      </c>
      <c r="BF22" s="42">
        <f>SUMIFS(RCCP!$HY$8:$HY$136,
RCCP!$A$8:$A$136,$A22,
RCCP!$C$8:$C$136,$B22
)+
(SUMIFS(RCCP!$IC$8:$IC$136,
RCCP!$A$8:$A$136,$A22,
RCCP!$C$8:$C$136,$B22)/4)</f>
        <v>1357.5</v>
      </c>
      <c r="BG22" s="256">
        <f>SUMIFS(RCCP!$HY$8:$HY$136,
RCCP!$A$8:$A$136,$A22,
RCCP!$C$8:$C$136,$B22
)+
(SUMIFS(RCCP!$IC$8:$IC$136,
RCCP!$A$8:$A$136,$A22,
RCCP!$C$8:$C$136,$B22)/4)</f>
        <v>1357.5</v>
      </c>
      <c r="BH22" s="58">
        <f t="shared" si="63"/>
        <v>0.25185528756957326</v>
      </c>
      <c r="BI22" s="47">
        <f>SUMIFS(RCCP!$HZ$8:$HZ$136,
RCCP!$A$8:$A$136,$A22,
RCCP!$C$8:$C$136,$B22
)+
(SUMIFS(RCCP!$IC$8:$IC$136,
RCCP!$A$8:$A$136,$A22,
RCCP!$C$8:$C$136,$B22)/4)</f>
        <v>25297.5</v>
      </c>
      <c r="BJ22" s="256">
        <f>SUMIFS(RCCP!$HZ$8:$HZ$136,
RCCP!$A$8:$A$136,$A22,
RCCP!$C$8:$C$136,$B22
)+
(SUMIFS(RCCP!$IC$8:$IC$136,
RCCP!$A$8:$A$136,$A22,
RCCP!$C$8:$C$136,$B22)/4)</f>
        <v>25297.5</v>
      </c>
      <c r="BK22" s="59">
        <f t="shared" si="64"/>
        <v>4.6934137291280145</v>
      </c>
      <c r="BL22" s="42">
        <f>SUMIFS(RCCP!$IA$8:$IA$136,
RCCP!$A$8:$A$136,$A22,
RCCP!$C$8:$C$136,$B22
)+
(SUMIFS(RCCP!$IC$8:$IC$136,
RCCP!$A$8:$A$136,$A22,
RCCP!$C$8:$C$136,$B22)/4)</f>
        <v>5035.5</v>
      </c>
      <c r="BM22" s="256">
        <f>SUMIFS(RCCP!$IA$8:$IA$136,
RCCP!$A$8:$A$136,$A22,
RCCP!$C$8:$C$136,$B22
)+
(SUMIFS(RCCP!$IC$8:$IC$136,
RCCP!$A$8:$A$136,$A22,
RCCP!$C$8:$C$136,$B22)/4)</f>
        <v>5035.5</v>
      </c>
      <c r="BN22" s="59">
        <f t="shared" si="65"/>
        <v>0.93423005565862705</v>
      </c>
      <c r="BO22" s="42">
        <f>SUMIFS(RCCP!$IF$8:$IF$136,
RCCP!$A$8:$A$136,$A22,
RCCP!$C$8:$C$136,$B22
)+
(SUMIFS(RCCP!$IK$8:$IK$136,
RCCP!$A$8:$A$136,$A22,
RCCP!$C$8:$C$136,$B22)/4)</f>
        <v>7800</v>
      </c>
      <c r="BP22" s="256">
        <f>SUMIFS(RCCP!$IF$8:$IF$136,
RCCP!$A$8:$A$136,$A22,
RCCP!$C$8:$C$136,$B22
)+
(SUMIFS(RCCP!$IK$8:$IK$136,
RCCP!$A$8:$A$136,$A22,
RCCP!$C$8:$C$136,$B22)/4)</f>
        <v>7800</v>
      </c>
      <c r="BQ22" s="59">
        <f t="shared" si="66"/>
        <v>1.4471243042671613</v>
      </c>
      <c r="BR22" s="42">
        <f>SUMIFS(RCCP!$IG$8:$IG$136,
RCCP!$A$8:$A$136,$A22,
RCCP!$C$8:$C$136,$B22
)+
(SUMIFS(RCCP!$IK$8:$IK$136,
RCCP!$A$8:$A$136,$A22,
RCCP!$C$8:$C$136,$B22)/4)</f>
        <v>9246</v>
      </c>
      <c r="BS22" s="256">
        <f>SUMIFS(RCCP!$IG$8:$IG$136,
RCCP!$A$8:$A$136,$A22,
RCCP!$C$8:$C$136,$B22
)+
(SUMIFS(RCCP!$IK$8:$IK$136,
RCCP!$A$8:$A$136,$A22,
RCCP!$C$8:$C$136,$B22)/4)</f>
        <v>9246</v>
      </c>
      <c r="BT22" s="58">
        <f t="shared" si="67"/>
        <v>1.7153988868274583</v>
      </c>
      <c r="BU22" s="47">
        <f>SUMIFS(RCCP!$IH$8:$IH$136,
RCCP!$A$8:$A$136,$A22,
RCCP!$C$8:$C$136,$B22
)+
(SUMIFS(RCCP!$IK$8:$IK$136,
RCCP!$A$8:$A$136,$A22,
RCCP!$C$8:$C$136,$B22)/4)</f>
        <v>5238</v>
      </c>
      <c r="BV22" s="256">
        <f>SUMIFS(RCCP!$IH$8:$IH$136,
RCCP!$A$8:$A$136,$A22,
RCCP!$C$8:$C$136,$B22
)+
(SUMIFS(RCCP!$IK$8:$IK$136,
RCCP!$A$8:$A$136,$A22,
RCCP!$C$8:$C$136,$B22)/4)</f>
        <v>5238</v>
      </c>
      <c r="BW22" s="59">
        <f t="shared" si="68"/>
        <v>0.97179962894248606</v>
      </c>
      <c r="BX22" s="42">
        <f>SUMIFS(RCCP!$II$8:$II$136,
RCCP!$A$8:$A$136,$A22,
RCCP!$C$8:$C$136,$B22
)+
(SUMIFS(RCCP!$IK$8:$IK$136,
RCCP!$A$8:$A$136,$A22,
RCCP!$C$8:$C$136,$B22)/4)</f>
        <v>17184</v>
      </c>
      <c r="BY22" s="256">
        <f>SUMIFS(RCCP!$II$8:$II$136,
RCCP!$A$8:$A$136,$A22,
RCCP!$C$8:$C$136,$B22
)+
(SUMIFS(RCCP!$IK$8:$IK$136,
RCCP!$A$8:$A$136,$A22,
RCCP!$C$8:$C$136,$B22)/4)</f>
        <v>17184</v>
      </c>
      <c r="BZ22" s="59">
        <f t="shared" si="69"/>
        <v>3.8965986394557821</v>
      </c>
      <c r="CA22" s="42">
        <f>SUMIFS(RCCP!$IN$8:$IN$136,
RCCP!$A$8:$A$136,$A22,
RCCP!$C$8:$C$136,$B22
)+
(SUMIFS(RCCP!$IT$8:$IT$136,
RCCP!$A$8:$A$136,$A22,
RCCP!$C$8:$C$136,$B22)/5)</f>
        <v>5353.2</v>
      </c>
      <c r="CB22" s="256">
        <f>SUMIFS(RCCP!$IN$8:$IN$136,
RCCP!$A$8:$A$136,$A22,
RCCP!$C$8:$C$136,$B22
)+
(SUMIFS(RCCP!$IT$8:$IT$136,
RCCP!$A$8:$A$136,$A22,
RCCP!$C$8:$C$136,$B22)/5)</f>
        <v>5353.2</v>
      </c>
      <c r="CC22" s="59">
        <f t="shared" si="70"/>
        <v>1.2138775510204081</v>
      </c>
      <c r="CD22" s="42">
        <f>SUMIFS(RCCP!$IO$8:$IO$136,
RCCP!$A$8:$A$136,$A22,
RCCP!$C$8:$C$136,$B22
)+
(SUMIFS(RCCP!$IT$8:$IT$136,
RCCP!$A$8:$A$136,$A22,
RCCP!$C$8:$C$136,$B22)/5)</f>
        <v>1495.2</v>
      </c>
      <c r="CE22" s="256">
        <f>SUMIFS(RCCP!$IO$8:$IO$136,
RCCP!$A$8:$A$136,$A22,
RCCP!$C$8:$C$136,$B22
)+
(SUMIFS(RCCP!$IT$8:$IT$136,
RCCP!$A$8:$A$136,$A22,
RCCP!$C$8:$C$136,$B22)/5)</f>
        <v>1495.2</v>
      </c>
      <c r="CF22" s="58">
        <f t="shared" si="71"/>
        <v>0.27740259740259743</v>
      </c>
      <c r="CG22" s="47">
        <f>SUMIFS(RCCP!$IP$8:$IP$136,
RCCP!$A$8:$A$136,$A22,
RCCP!$C$8:$C$136,$B22
)+
(SUMIFS(RCCP!$IT$8:$IT$136,
RCCP!$A$8:$A$136,$A22,
RCCP!$C$8:$C$136,$B22)/5)</f>
        <v>1213.2</v>
      </c>
      <c r="CH22" s="256">
        <f>SUMIFS(RCCP!$IP$8:$IP$136,
RCCP!$A$8:$A$136,$A22,
RCCP!$C$8:$C$136,$B22
)+
(SUMIFS(RCCP!$IT$8:$IT$136,
RCCP!$A$8:$A$136,$A22,
RCCP!$C$8:$C$136,$B22)/5)</f>
        <v>1213.2</v>
      </c>
      <c r="CI22" s="59">
        <f t="shared" si="72"/>
        <v>0.22508348794063079</v>
      </c>
      <c r="CJ22" s="42">
        <f>SUMIFS(RCCP!$IQ$8:$IQ$136,
RCCP!$A$8:$A$136,$A22,
RCCP!$C$8:$C$136,$B22
)+
(SUMIFS(RCCP!$IT$8:$IT$136,
RCCP!$A$8:$A$136,$A22,
RCCP!$C$8:$C$136,$B22)/5)</f>
        <v>2845.2</v>
      </c>
      <c r="CK22" s="256">
        <f>SUMIFS(RCCP!$IQ$8:$IQ$136,
RCCP!$A$8:$A$136,$A22,
RCCP!$C$8:$C$136,$B22
)+
(SUMIFS(RCCP!$IT$8:$IT$136,
RCCP!$A$8:$A$136,$A22,
RCCP!$C$8:$C$136,$B22)/5)</f>
        <v>2845.2</v>
      </c>
      <c r="CL22" s="59">
        <f t="shared" si="73"/>
        <v>0.52786641929499067</v>
      </c>
      <c r="CM22" s="42">
        <f>SUMIFS(RCCP!$IR$8:$IR$136,
RCCP!$A$8:$A$136,$A22,
RCCP!$C$8:$C$136,$B22
)+
(SUMIFS(RCCP!$IT$8:$IT$136,
RCCP!$A$8:$A$136,$A22,
RCCP!$C$8:$C$136,$B22)/5)</f>
        <v>3427.2</v>
      </c>
      <c r="CN22" s="256">
        <f>SUMIFS(RCCP!$IR$8:$IR$136,
RCCP!$A$8:$A$136,$A22,
RCCP!$C$8:$C$136,$B22
)+
(SUMIFS(RCCP!$IT$8:$IT$136,
RCCP!$A$8:$A$136,$A22,
RCCP!$C$8:$C$136,$B22)/5)</f>
        <v>3427.2</v>
      </c>
      <c r="CO22" s="58">
        <f t="shared" si="74"/>
        <v>0.53802197802197804</v>
      </c>
      <c r="CP22" s="42">
        <f>SUMIFS(RCCP!$IW$8:$IW$136,
RCCP!$A$8:$A$136,$A22,
RCCP!$C$8:$C$136,$B22
)+
(SUMIFS(RCCP!$JB$8:$JB$136,
RCCP!$A$8:$A$136,$A22,
RCCP!$C$8:$C$136,$B22)/4)</f>
        <v>1399.5</v>
      </c>
      <c r="CQ22" s="256">
        <f>SUMIFS(RCCP!$IW$8:$IW$136,
RCCP!$A$8:$A$136,$A22,
RCCP!$C$8:$C$136,$B22
)+
(SUMIFS(RCCP!$JB$8:$JB$136,
RCCP!$A$8:$A$136,$A22,
RCCP!$C$8:$C$136,$B22)/4)</f>
        <v>1399.5</v>
      </c>
      <c r="CR22" s="59">
        <f t="shared" si="84"/>
        <v>0.31734693877551018</v>
      </c>
      <c r="CS22" s="42">
        <f>SUMIFS(RCCP!$IX$8:$IX$136,
RCCP!$A$8:$A$136,$A22,
RCCP!$C$8:$C$136,$B22
)+
(SUMIFS(RCCP!$JB$8:$JB$136,
RCCP!$A$8:$A$136,$A22,
RCCP!$C$8:$C$136,$B22)/4)</f>
        <v>1399.5</v>
      </c>
      <c r="CT22" s="256">
        <f>SUMIFS(RCCP!$IX$8:$IX$136,
RCCP!$A$8:$A$136,$A22,
RCCP!$C$8:$C$136,$B22
)+
(SUMIFS(RCCP!$JB$8:$JB$136,
RCCP!$A$8:$A$136,$A22,
RCCP!$C$8:$C$136,$B22)/4)</f>
        <v>1399.5</v>
      </c>
      <c r="CU22" s="58">
        <f t="shared" si="85"/>
        <v>0.25964749536178106</v>
      </c>
      <c r="CV22" s="47">
        <f>SUMIFS(RCCP!$IY$8:$IY$136,
RCCP!$A$8:$A$136,$A22,
RCCP!$C$8:$C$136,$B22
)+
(SUMIFS(RCCP!$JB$8:$JB$136,
RCCP!$A$8:$A$136,$A22,
RCCP!$C$8:$C$136,$B22)/4)</f>
        <v>1399.5</v>
      </c>
      <c r="CW22" s="256">
        <f>SUMIFS(RCCP!$IY$8:$IY$136,
RCCP!$A$8:$A$136,$A22,
RCCP!$C$8:$C$136,$B22
)+
(SUMIFS(RCCP!$JB$8:$JB$136,
RCCP!$A$8:$A$136,$A22,
RCCP!$C$8:$C$136,$B22)/4)</f>
        <v>1399.5</v>
      </c>
      <c r="CX22" s="59">
        <f t="shared" si="86"/>
        <v>0.25964749536178106</v>
      </c>
      <c r="CY22" s="42">
        <f>SUMIFS(RCCP!$IZ$8:$IZ$136,
RCCP!$A$8:$A$136,$A22,
RCCP!$C$8:$C$136,$B22
)+
(SUMIFS(RCCP!$JB$8:$JB$136,
RCCP!$A$8:$A$136,$A22,
RCCP!$C$8:$C$136,$B22)/4)</f>
        <v>1399.5</v>
      </c>
      <c r="CZ22" s="256">
        <f>SUMIFS(RCCP!$IZ$8:$IZ$136,
RCCP!$A$8:$A$136,$A22,
RCCP!$C$8:$C$136,$B22
)+
(SUMIFS(RCCP!$JB$8:$JB$136,
RCCP!$A$8:$A$136,$A22,
RCCP!$C$8:$C$136,$B22)/4)</f>
        <v>1399.5</v>
      </c>
      <c r="DA22" s="58">
        <f t="shared" si="87"/>
        <v>0.25964749536178106</v>
      </c>
      <c r="DB22" s="42">
        <f>SUMIFS(RCCP!$JE$8:$JE$136,
RCCP!$A$8:$A$136,$A22,
RCCP!$C$8:$C$136,$B22
)+
(SUMIFS(RCCP!$JJ$8:$JJ$136,
RCCP!$A$8:$A$136,$A22,
RCCP!$C$8:$C$136,$B22)/4)</f>
        <v>7252.5</v>
      </c>
      <c r="DC22" s="256">
        <f>SUMIFS(RCCP!$JE$8:$JE$136,
RCCP!$A$8:$A$136,$A22,
RCCP!$C$8:$C$136,$B22
)+
(SUMIFS(RCCP!$JJ$8:$JJ$136,
RCCP!$A$8:$A$136,$A22,
RCCP!$C$8:$C$136,$B22)/4)</f>
        <v>7252.5</v>
      </c>
      <c r="DD22" s="59">
        <f t="shared" si="88"/>
        <v>1.3455473098330242</v>
      </c>
      <c r="DE22" s="42">
        <f>SUMIFS(RCCP!$JF$8:$JF$136,
RCCP!$A$8:$A$136,$A22,
RCCP!$C$8:$C$136,$B22
)+
(SUMIFS(RCCP!$JJ$8:$JJ$136,
RCCP!$A$8:$A$136,$A22,
RCCP!$C$8:$C$136,$B22)/4)</f>
        <v>7252.5</v>
      </c>
      <c r="DF22" s="256">
        <f>SUMIFS(RCCP!$JF$8:$JF$136,
RCCP!$A$8:$A$136,$A22,
RCCP!$C$8:$C$136,$B22
)+
(SUMIFS(RCCP!$JJ$8:$JJ$136,
RCCP!$A$8:$A$136,$A22,
RCCP!$C$8:$C$136,$B22)/4)</f>
        <v>7252.5</v>
      </c>
      <c r="DG22" s="58">
        <f t="shared" si="89"/>
        <v>1.3455473098330242</v>
      </c>
      <c r="DH22" s="47">
        <f>SUMIFS(RCCP!$JG$8:$JG$136,
RCCP!$A$8:$A$136,$A22,
RCCP!$C$8:$C$136,$B22
)+
(SUMIFS(RCCP!$JJ$8:$JJ$136,
RCCP!$A$8:$A$136,$A22,
RCCP!$C$8:$C$136,$B22)/4)</f>
        <v>7252.5</v>
      </c>
      <c r="DI22" s="256">
        <f>SUMIFS(RCCP!$JG$8:$JG$136,
RCCP!$A$8:$A$136,$A22,
RCCP!$C$8:$C$136,$B22
)+
(SUMIFS(RCCP!$JJ$8:$JJ$136,
RCCP!$A$8:$A$136,$A22,
RCCP!$C$8:$C$136,$B22)/4)</f>
        <v>7252.5</v>
      </c>
      <c r="DJ22" s="59">
        <f t="shared" si="90"/>
        <v>1.6445578231292517</v>
      </c>
      <c r="DK22" s="42">
        <f>SUMIFS(RCCP!$JH$8:$JH$136,
RCCP!$A$8:$A$136,$A22,
RCCP!$C$8:$C$136,$B22
)+
(SUMIFS(RCCP!$JJ$8:$JJ$136,
RCCP!$A$8:$A$136,$A22,
RCCP!$C$8:$C$136,$B22)/4)</f>
        <v>7252.5</v>
      </c>
      <c r="DL22" s="256">
        <f>SUMIFS(RCCP!$JH$8:$JH$136,
RCCP!$A$8:$A$136,$A22,
RCCP!$C$8:$C$136,$B22
)+
(SUMIFS(RCCP!$JJ$8:$JJ$136,
RCCP!$A$8:$A$136,$A22,
RCCP!$C$8:$C$136,$B22)/4)</f>
        <v>7252.5</v>
      </c>
      <c r="DM22" s="58">
        <f t="shared" si="91"/>
        <v>1.3455473098330242</v>
      </c>
    </row>
    <row r="23" spans="1:117" ht="20.149999999999999" customHeight="1" x14ac:dyDescent="0.35">
      <c r="A23" s="62">
        <v>880</v>
      </c>
      <c r="B23" s="63" t="str">
        <f>+B22</f>
        <v>Unisex</v>
      </c>
      <c r="C23" s="39" t="s">
        <v>39</v>
      </c>
      <c r="D23" s="39">
        <v>200</v>
      </c>
      <c r="E23" s="55">
        <f t="shared" si="83"/>
        <v>5.5</v>
      </c>
      <c r="F23" s="39">
        <f t="shared" si="83"/>
        <v>7</v>
      </c>
      <c r="G23" s="39">
        <f t="shared" si="83"/>
        <v>2</v>
      </c>
      <c r="H23" s="40">
        <f>+D23*E23*F23*G23</f>
        <v>15400</v>
      </c>
      <c r="I23" s="41">
        <f>+H23/E23</f>
        <v>2800</v>
      </c>
      <c r="J23" s="42">
        <f>SUMIFS('BLC Subcont'!$AE$7:$AE$9999,
'BLC Subcont'!$I$7:$I$9999,L$10,
'BLC Subcont'!$U$7:$U$9999,$A23,
'BLC Subcont'!$AA$7:$AA$9999,$B23)</f>
        <v>7572</v>
      </c>
      <c r="K23" s="43">
        <f>SUMIFS('BLC Subcont'!$BM$7:$BM$9999,
'BLC Subcont'!$I$7:$I$9999,L$10,
'BLC Subcont'!$U$7:$U$9999,$A23,
'BLC Subcont'!$AA$7:$AA$9999,$B23)</f>
        <v>0</v>
      </c>
      <c r="L23" s="50">
        <f t="shared" si="20"/>
        <v>0</v>
      </c>
      <c r="M23" s="42">
        <f>SUMIFS('BLC Subcont'!$AE$7:$AE$9999,
'BLC Subcont'!$I$7:$I$9999,O$10,
'BLC Subcont'!$U$7:$U$9999,$A23,
'BLC Subcont'!$AA$7:$AA$9999,$B23)</f>
        <v>7326</v>
      </c>
      <c r="N23" s="43">
        <f>SUMIFS('BLC Subcont'!$BM$7:$BM$9999,
'BLC Subcont'!$I$7:$I$9999,O$10,
'BLC Subcont'!$U$7:$U$9999,$A23,
'BLC Subcont'!$AA$7:$AA$9999,$B23)</f>
        <v>0</v>
      </c>
      <c r="O23" s="50">
        <f t="shared" si="21"/>
        <v>0</v>
      </c>
      <c r="P23" s="42">
        <f>SUMIFS('BLC Subcont'!$AE$7:$AE$9999,
'BLC Subcont'!$I$7:$I$9999,R$10,
'BLC Subcont'!$U$7:$U$9999,$A23,
'BLC Subcont'!$AA$7:$AA$9999,$B23)</f>
        <v>6564</v>
      </c>
      <c r="Q23" s="43">
        <f>SUMIFS('BLC Subcont'!$BM$7:$BM$9999,
'BLC Subcont'!$I$7:$I$9999,R$10,
'BLC Subcont'!$U$7:$U$9999,$A23,
'BLC Subcont'!$AA$7:$AA$9999,$B23)</f>
        <v>2470</v>
      </c>
      <c r="R23" s="50">
        <f>IFERROR(Q23/($I23*R$11),0)</f>
        <v>0</v>
      </c>
      <c r="S23" s="42">
        <f>SUMIFS('BLC Subcont'!$AE$7:$AE$9999,
'BLC Subcont'!$I$7:$I$9999,U$10,
'BLC Subcont'!$U$7:$U$9999,$A23,
'BLC Subcont'!$AA$7:$AA$9999,$B23)</f>
        <v>8772</v>
      </c>
      <c r="T23" s="43">
        <f>SUMIFS('BLC Subcont'!$BM$7:$BM$9999,
'BLC Subcont'!$I$7:$I$9999,U$10,
'BLC Subcont'!$U$7:$U$9999,$A23,
'BLC Subcont'!$AA$7:$AA$9999,$B23)</f>
        <v>5644</v>
      </c>
      <c r="U23" s="50">
        <f t="shared" si="57"/>
        <v>0.36649350649350648</v>
      </c>
      <c r="V23" s="47">
        <f>SUM(S23,P23,M23,J23)</f>
        <v>30234</v>
      </c>
      <c r="W23" s="51">
        <f>+SUM(T23,Q23,N23,K23)</f>
        <v>8114</v>
      </c>
      <c r="X23" s="52">
        <f>IFERROR(W23/($I23*X$11),0)</f>
        <v>0.52688311688311684</v>
      </c>
      <c r="Y23" s="47">
        <f>SUMIFS('BLC Subcont'!$AE$7:$AE$9999,
'BLC Subcont'!$I$7:$I$9999,AA$10,
'BLC Subcont'!$U$7:$U$9999,$A23,
'BLC Subcont'!$AA$7:$AA$9999,$B23)</f>
        <v>13140</v>
      </c>
      <c r="Z23" s="249">
        <f>SUMIFS('BLC Subcont'!$BM$7:$BM$9999,
'BLC Subcont'!$I$7:$I$9999,AA$10,
'BLC Subcont'!$U$7:$U$9999,$A23,
'BLC Subcont'!$AA$7:$AA$9999,$B23)</f>
        <v>11802</v>
      </c>
      <c r="AA23" s="49">
        <f t="shared" si="24"/>
        <v>0.76636363636363636</v>
      </c>
      <c r="AB23" s="42">
        <f>SUMIFS('BLC Subcont'!$AE$7:$AE$9999,
'BLC Subcont'!$I$7:$I$9999,AD$10,
'BLC Subcont'!$U$7:$U$9999,$A23,
'BLC Subcont'!$AA$7:$AA$9999,$B23)</f>
        <v>18726</v>
      </c>
      <c r="AC23" s="249">
        <f>SUMIFS('BLC Subcont'!$BM$7:$BM$9999,
'BLC Subcont'!$I$7:$I$9999,AD$10,
'BLC Subcont'!$U$7:$U$9999,$A23,
'BLC Subcont'!$AA$7:$AA$9999,$B23)</f>
        <v>18726</v>
      </c>
      <c r="AD23" s="50">
        <f t="shared" si="25"/>
        <v>1.2159740259740259</v>
      </c>
      <c r="AE23" s="42">
        <f>SUMIFS('BLC Subcont'!$AE$7:$AE$9999,
'BLC Subcont'!$I$7:$I$9999,AG$10,
'BLC Subcont'!$U$7:$U$9999,$A23,
'BLC Subcont'!$AA$7:$AA$9999,$B23)</f>
        <v>13044</v>
      </c>
      <c r="AF23" s="249">
        <f>SUMIFS('BLC Subcont'!$BM$7:$BM$9999,
'BLC Subcont'!$I$7:$I$9999,AG$10,
'BLC Subcont'!$U$7:$U$9999,$A23,
'BLC Subcont'!$AA$7:$AA$9999,$B23)</f>
        <v>13044</v>
      </c>
      <c r="AG23" s="50">
        <f t="shared" si="26"/>
        <v>0.847012987012987</v>
      </c>
      <c r="AH23" s="42">
        <f>SUMIFS('BLC Subcont'!$AE$7:$AE$9999,
'BLC Subcont'!$I$7:$I$9999,AJ$10,
'BLC Subcont'!$U$7:$U$9999,$A23,
'BLC Subcont'!$AA$7:$AA$9999,$B23)</f>
        <v>14502</v>
      </c>
      <c r="AI23" s="249">
        <f>SUMIFS('BLC Subcont'!$BM$7:$BM$9999,
'BLC Subcont'!$I$7:$I$9999,AJ$10,
'BLC Subcont'!$U$7:$U$9999,$A23,
'BLC Subcont'!$AA$7:$AA$9999,$B23)</f>
        <v>14502</v>
      </c>
      <c r="AJ23" s="50">
        <f t="shared" si="27"/>
        <v>0.94168831168831169</v>
      </c>
      <c r="AK23" s="42">
        <f>SUMIFS('BLC Subcont'!$AE$7:$AE$9999,
'BLC Subcont'!$I$7:$I$9999,AM$10,
'BLC Subcont'!$U$7:$U$9999,$A23,
'BLC Subcont'!$AA$7:$AA$9999,$B23)</f>
        <v>3474</v>
      </c>
      <c r="AL23" s="249">
        <f>SUMIFS('BLC Subcont'!$BM$7:$BM$9999,
'BLC Subcont'!$I$7:$I$9999,AM$10,
'BLC Subcont'!$U$7:$U$9999,$A23,
'BLC Subcont'!$AA$7:$AA$9999,$B23)</f>
        <v>3474</v>
      </c>
      <c r="AM23" s="50">
        <f t="shared" si="28"/>
        <v>0.22558441558441558</v>
      </c>
      <c r="AN23" s="42">
        <f>SUMIFS('BLC Subcont'!$AE$7:$AE$9999,
'BLC Subcont'!$I$7:$I$9999,AP$10,
'BLC Subcont'!$U$7:$U$9999,$A23,
'BLC Subcont'!$AA$7:$AA$9999,$B23)</f>
        <v>0</v>
      </c>
      <c r="AO23" s="249">
        <f>SUMIFS('BLC Subcont'!$BM$7:$BM$9999,
'BLC Subcont'!$I$7:$I$9999,AP$10,
'BLC Subcont'!$U$7:$U$9999,$A23,
'BLC Subcont'!$AA$7:$AA$9999,$B23)</f>
        <v>0</v>
      </c>
      <c r="AP23" s="50">
        <f t="shared" si="29"/>
        <v>0</v>
      </c>
      <c r="AQ23" s="42">
        <f>SUMIFS('BLC Subcont'!$AE$7:$AE$9999,
'BLC Subcont'!$I$7:$I$9999,AS$10,
'BLC Subcont'!$U$7:$U$9999,$A23,
'BLC Subcont'!$AA$7:$AA$9999,$B23)</f>
        <v>0</v>
      </c>
      <c r="AR23" s="48">
        <f>SUMIFS('BLC Subcont'!$BM$7:$BM$9999,
'BLC Subcont'!$I$7:$I$9999,AS$10,
'BLC Subcont'!$U$7:$U$9999,$A23,
'BLC Subcont'!$AA$7:$AA$9999,$B23)</f>
        <v>0</v>
      </c>
      <c r="AS23" s="50">
        <f t="shared" si="30"/>
        <v>0</v>
      </c>
      <c r="AT23" s="42">
        <f>SUMIFS('BLC Subcont'!$AE$7:$AE$9999,
'BLC Subcont'!$I$7:$I$9999,AV$10,
'BLC Subcont'!$U$7:$U$9999,$A23,
'BLC Subcont'!$AA$7:$AA$9999,$B23)</f>
        <v>0</v>
      </c>
      <c r="AU23" s="48">
        <f>SUMIFS('BLC Subcont'!$BM$7:$BM$9999,
'BLC Subcont'!$I$7:$I$9999,AV$10,
'BLC Subcont'!$U$7:$U$9999,$A23,
'BLC Subcont'!$AA$7:$AA$9999,$B23)</f>
        <v>0</v>
      </c>
      <c r="AV23" s="50">
        <f t="shared" si="31"/>
        <v>0</v>
      </c>
      <c r="AW23" s="42">
        <f t="shared" si="59"/>
        <v>1357.5</v>
      </c>
      <c r="AX23" s="249">
        <f t="shared" si="60"/>
        <v>1357.5</v>
      </c>
      <c r="AY23" s="50">
        <f t="shared" si="32"/>
        <v>8.8149350649350644E-2</v>
      </c>
      <c r="AZ23" s="42">
        <f t="shared" si="61"/>
        <v>1357.5</v>
      </c>
      <c r="BA23" s="249">
        <f t="shared" si="33"/>
        <v>1357.5</v>
      </c>
      <c r="BB23" s="50">
        <f t="shared" si="34"/>
        <v>8.8149350649350644E-2</v>
      </c>
      <c r="BC23" s="42">
        <f>SUMIFS(RCCP!$HX$8:$HX$136,
RCCP!$A$8:$A$136,$A23,
RCCP!$C$8:$C$136,$B23
)+
(SUMIFS(RCCP!$IC$8:$IC$136,
RCCP!$A$8:$A$136,$A23,
RCCP!$C$8:$C$136,$B23)/4)</f>
        <v>1357.5</v>
      </c>
      <c r="BD23" s="256">
        <f>SUMIFS(RCCP!$HX$8:$HX$136,
RCCP!$A$8:$A$136,$A23,
RCCP!$C$8:$C$136,$B23
)+
(SUMIFS(RCCP!$IC$8:$IC$136,
RCCP!$A$8:$A$136,$A23,
RCCP!$C$8:$C$136,$B23)/4)</f>
        <v>1357.5</v>
      </c>
      <c r="BE23" s="59">
        <f t="shared" si="62"/>
        <v>8.8149350649350644E-2</v>
      </c>
      <c r="BF23" s="42">
        <f>SUMIFS(RCCP!$HY$8:$HY$136,
RCCP!$A$8:$A$136,$A23,
RCCP!$C$8:$C$136,$B23
)+
(SUMIFS(RCCP!$IC$8:$IC$136,
RCCP!$A$8:$A$136,$A23,
RCCP!$C$8:$C$136,$B23)/4)</f>
        <v>1357.5</v>
      </c>
      <c r="BG23" s="256">
        <f>SUMIFS(RCCP!$HY$8:$HY$136,
RCCP!$A$8:$A$136,$A23,
RCCP!$C$8:$C$136,$B23
)+
(SUMIFS(RCCP!$IC$8:$IC$136,
RCCP!$A$8:$A$136,$A23,
RCCP!$C$8:$C$136,$B23)/4)</f>
        <v>1357.5</v>
      </c>
      <c r="BH23" s="58">
        <f t="shared" si="63"/>
        <v>8.8149350649350644E-2</v>
      </c>
      <c r="BI23" s="47">
        <f>SUMIFS(RCCP!$HZ$8:$HZ$136,
RCCP!$A$8:$A$136,$A23,
RCCP!$C$8:$C$136,$B23
)+
(SUMIFS(RCCP!$IC$8:$IC$136,
RCCP!$A$8:$A$136,$A23,
RCCP!$C$8:$C$136,$B23)/4)</f>
        <v>25297.5</v>
      </c>
      <c r="BJ23" s="256">
        <f>SUMIFS(RCCP!$HZ$8:$HZ$136,
RCCP!$A$8:$A$136,$A23,
RCCP!$C$8:$C$136,$B23
)+
(SUMIFS(RCCP!$IC$8:$IC$136,
RCCP!$A$8:$A$136,$A23,
RCCP!$C$8:$C$136,$B23)/4)</f>
        <v>25297.5</v>
      </c>
      <c r="BK23" s="59">
        <f t="shared" si="64"/>
        <v>1.6426948051948052</v>
      </c>
      <c r="BL23" s="42">
        <f>SUMIFS(RCCP!$IA$8:$IA$136,
RCCP!$A$8:$A$136,$A23,
RCCP!$C$8:$C$136,$B23
)+
(SUMIFS(RCCP!$IC$8:$IC$136,
RCCP!$A$8:$A$136,$A23,
RCCP!$C$8:$C$136,$B23)/4)</f>
        <v>5035.5</v>
      </c>
      <c r="BM23" s="256">
        <f>SUMIFS(RCCP!$IA$8:$IA$136,
RCCP!$A$8:$A$136,$A23,
RCCP!$C$8:$C$136,$B23
)+
(SUMIFS(RCCP!$IC$8:$IC$136,
RCCP!$A$8:$A$136,$A23,
RCCP!$C$8:$C$136,$B23)/4)</f>
        <v>5035.5</v>
      </c>
      <c r="BN23" s="59">
        <f t="shared" si="65"/>
        <v>0.32698051948051948</v>
      </c>
      <c r="BO23" s="42">
        <f>SUMIFS(RCCP!$IF$8:$IF$136,
RCCP!$A$8:$A$136,$A23,
RCCP!$C$8:$C$136,$B23
)+
(SUMIFS(RCCP!$IK$8:$IK$136,
RCCP!$A$8:$A$136,$A23,
RCCP!$C$8:$C$136,$B23)/4)</f>
        <v>7800</v>
      </c>
      <c r="BP23" s="256">
        <f>SUMIFS(RCCP!$IF$8:$IF$136,
RCCP!$A$8:$A$136,$A23,
RCCP!$C$8:$C$136,$B23
)+
(SUMIFS(RCCP!$IK$8:$IK$136,
RCCP!$A$8:$A$136,$A23,
RCCP!$C$8:$C$136,$B23)/4)</f>
        <v>7800</v>
      </c>
      <c r="BQ23" s="59">
        <f t="shared" si="66"/>
        <v>0.50649350649350644</v>
      </c>
      <c r="BR23" s="42">
        <f>SUMIFS(RCCP!$IG$8:$IG$136,
RCCP!$A$8:$A$136,$A23,
RCCP!$C$8:$C$136,$B23
)+
(SUMIFS(RCCP!$IK$8:$IK$136,
RCCP!$A$8:$A$136,$A23,
RCCP!$C$8:$C$136,$B23)/4)</f>
        <v>9246</v>
      </c>
      <c r="BS23" s="256">
        <f>SUMIFS(RCCP!$IG$8:$IG$136,
RCCP!$A$8:$A$136,$A23,
RCCP!$C$8:$C$136,$B23
)+
(SUMIFS(RCCP!$IK$8:$IK$136,
RCCP!$A$8:$A$136,$A23,
RCCP!$C$8:$C$136,$B23)/4)</f>
        <v>9246</v>
      </c>
      <c r="BT23" s="58">
        <f t="shared" si="67"/>
        <v>0.60038961038961036</v>
      </c>
      <c r="BU23" s="47">
        <f>SUMIFS(RCCP!$IH$8:$IH$136,
RCCP!$A$8:$A$136,$A23,
RCCP!$C$8:$C$136,$B23
)+
(SUMIFS(RCCP!$IK$8:$IK$136,
RCCP!$A$8:$A$136,$A23,
RCCP!$C$8:$C$136,$B23)/4)</f>
        <v>5238</v>
      </c>
      <c r="BV23" s="256">
        <f>SUMIFS(RCCP!$IH$8:$IH$136,
RCCP!$A$8:$A$136,$A23,
RCCP!$C$8:$C$136,$B23
)+
(SUMIFS(RCCP!$IK$8:$IK$136,
RCCP!$A$8:$A$136,$A23,
RCCP!$C$8:$C$136,$B23)/4)</f>
        <v>5238</v>
      </c>
      <c r="BW23" s="59">
        <f t="shared" si="68"/>
        <v>0.34012987012987012</v>
      </c>
      <c r="BX23" s="42">
        <f>SUMIFS(RCCP!$II$8:$II$136,
RCCP!$A$8:$A$136,$A23,
RCCP!$C$8:$C$136,$B23
)+
(SUMIFS(RCCP!$IK$8:$IK$136,
RCCP!$A$8:$A$136,$A23,
RCCP!$C$8:$C$136,$B23)/4)</f>
        <v>17184</v>
      </c>
      <c r="BY23" s="256">
        <f>SUMIFS(RCCP!$II$8:$II$136,
RCCP!$A$8:$A$136,$A23,
RCCP!$C$8:$C$136,$B23
)+
(SUMIFS(RCCP!$IK$8:$IK$136,
RCCP!$A$8:$A$136,$A23,
RCCP!$C$8:$C$136,$B23)/4)</f>
        <v>17184</v>
      </c>
      <c r="BZ23" s="59">
        <f t="shared" si="69"/>
        <v>1.3638095238095238</v>
      </c>
      <c r="CA23" s="42">
        <f>SUMIFS(RCCP!$IN$8:$IN$136,
RCCP!$A$8:$A$136,$A23,
RCCP!$C$8:$C$136,$B23
)+
(SUMIFS(RCCP!$IT$8:$IT$136,
RCCP!$A$8:$A$136,$A23,
RCCP!$C$8:$C$136,$B23)/5)</f>
        <v>5353.2</v>
      </c>
      <c r="CB23" s="256">
        <f>SUMIFS(RCCP!$IN$8:$IN$136,
RCCP!$A$8:$A$136,$A23,
RCCP!$C$8:$C$136,$B23
)+
(SUMIFS(RCCP!$IT$8:$IT$136,
RCCP!$A$8:$A$136,$A23,
RCCP!$C$8:$C$136,$B23)/5)</f>
        <v>5353.2</v>
      </c>
      <c r="CC23" s="59">
        <f t="shared" si="70"/>
        <v>0.42485714285714282</v>
      </c>
      <c r="CD23" s="42">
        <f>SUMIFS(RCCP!$IO$8:$IO$136,
RCCP!$A$8:$A$136,$A23,
RCCP!$C$8:$C$136,$B23
)+
(SUMIFS(RCCP!$IT$8:$IT$136,
RCCP!$A$8:$A$136,$A23,
RCCP!$C$8:$C$136,$B23)/5)</f>
        <v>1495.2</v>
      </c>
      <c r="CE23" s="256">
        <f>SUMIFS(RCCP!$IO$8:$IO$136,
RCCP!$A$8:$A$136,$A23,
RCCP!$C$8:$C$136,$B23
)+
(SUMIFS(RCCP!$IT$8:$IT$136,
RCCP!$A$8:$A$136,$A23,
RCCP!$C$8:$C$136,$B23)/5)</f>
        <v>1495.2</v>
      </c>
      <c r="CF23" s="58">
        <f t="shared" si="71"/>
        <v>9.7090909090909089E-2</v>
      </c>
      <c r="CG23" s="47">
        <f>SUMIFS(RCCP!$IP$8:$IP$136,
RCCP!$A$8:$A$136,$A23,
RCCP!$C$8:$C$136,$B23
)+
(SUMIFS(RCCP!$IT$8:$IT$136,
RCCP!$A$8:$A$136,$A23,
RCCP!$C$8:$C$136,$B23)/5)</f>
        <v>1213.2</v>
      </c>
      <c r="CH23" s="256">
        <f>SUMIFS(RCCP!$IP$8:$IP$136,
RCCP!$A$8:$A$136,$A23,
RCCP!$C$8:$C$136,$B23
)+
(SUMIFS(RCCP!$IT$8:$IT$136,
RCCP!$A$8:$A$136,$A23,
RCCP!$C$8:$C$136,$B23)/5)</f>
        <v>1213.2</v>
      </c>
      <c r="CI23" s="59">
        <f t="shared" si="72"/>
        <v>7.8779220779220782E-2</v>
      </c>
      <c r="CJ23" s="42">
        <f>SUMIFS(RCCP!$IQ$8:$IQ$136,
RCCP!$A$8:$A$136,$A23,
RCCP!$C$8:$C$136,$B23
)+
(SUMIFS(RCCP!$IT$8:$IT$136,
RCCP!$A$8:$A$136,$A23,
RCCP!$C$8:$C$136,$B23)/5)</f>
        <v>2845.2</v>
      </c>
      <c r="CK23" s="256">
        <f>SUMIFS(RCCP!$IQ$8:$IQ$136,
RCCP!$A$8:$A$136,$A23,
RCCP!$C$8:$C$136,$B23
)+
(SUMIFS(RCCP!$IT$8:$IT$136,
RCCP!$A$8:$A$136,$A23,
RCCP!$C$8:$C$136,$B23)/5)</f>
        <v>2845.2</v>
      </c>
      <c r="CL23" s="59">
        <f t="shared" si="73"/>
        <v>0.18475324675324675</v>
      </c>
      <c r="CM23" s="42">
        <f>SUMIFS(RCCP!$IR$8:$IR$136,
RCCP!$A$8:$A$136,$A23,
RCCP!$C$8:$C$136,$B23
)+
(SUMIFS(RCCP!$IT$8:$IT$136,
RCCP!$A$8:$A$136,$A23,
RCCP!$C$8:$C$136,$B23)/5)</f>
        <v>3427.2</v>
      </c>
      <c r="CN23" s="256">
        <f>SUMIFS(RCCP!$IR$8:$IR$136,
RCCP!$A$8:$A$136,$A23,
RCCP!$C$8:$C$136,$B23
)+
(SUMIFS(RCCP!$IT$8:$IT$136,
RCCP!$A$8:$A$136,$A23,
RCCP!$C$8:$C$136,$B23)/5)</f>
        <v>3427.2</v>
      </c>
      <c r="CO23" s="58">
        <f t="shared" si="74"/>
        <v>0.18830769230769229</v>
      </c>
      <c r="CP23" s="42">
        <f>SUMIFS(RCCP!$IW$8:$IW$136,
RCCP!$A$8:$A$136,$A23,
RCCP!$C$8:$C$136,$B23
)+
(SUMIFS(RCCP!$JB$8:$JB$136,
RCCP!$A$8:$A$136,$A23,
RCCP!$C$8:$C$136,$B23)/4)</f>
        <v>1399.5</v>
      </c>
      <c r="CQ23" s="256">
        <f>SUMIFS(RCCP!$IW$8:$IW$136,
RCCP!$A$8:$A$136,$A23,
RCCP!$C$8:$C$136,$B23
)+
(SUMIFS(RCCP!$JB$8:$JB$136,
RCCP!$A$8:$A$136,$A23,
RCCP!$C$8:$C$136,$B23)/4)</f>
        <v>1399.5</v>
      </c>
      <c r="CR23" s="59">
        <f t="shared" si="84"/>
        <v>0.11107142857142857</v>
      </c>
      <c r="CS23" s="42">
        <f>SUMIFS(RCCP!$IX$8:$IX$136,
RCCP!$A$8:$A$136,$A23,
RCCP!$C$8:$C$136,$B23
)+
(SUMIFS(RCCP!$JB$8:$JB$136,
RCCP!$A$8:$A$136,$A23,
RCCP!$C$8:$C$136,$B23)/4)</f>
        <v>1399.5</v>
      </c>
      <c r="CT23" s="256">
        <f>SUMIFS(RCCP!$IX$8:$IX$136,
RCCP!$A$8:$A$136,$A23,
RCCP!$C$8:$C$136,$B23
)+
(SUMIFS(RCCP!$JB$8:$JB$136,
RCCP!$A$8:$A$136,$A23,
RCCP!$C$8:$C$136,$B23)/4)</f>
        <v>1399.5</v>
      </c>
      <c r="CU23" s="58">
        <f t="shared" si="85"/>
        <v>9.0876623376623375E-2</v>
      </c>
      <c r="CV23" s="47">
        <f>SUMIFS(RCCP!$IY$8:$IY$136,
RCCP!$A$8:$A$136,$A23,
RCCP!$C$8:$C$136,$B23
)+
(SUMIFS(RCCP!$JB$8:$JB$136,
RCCP!$A$8:$A$136,$A23,
RCCP!$C$8:$C$136,$B23)/4)</f>
        <v>1399.5</v>
      </c>
      <c r="CW23" s="256">
        <f>SUMIFS(RCCP!$IY$8:$IY$136,
RCCP!$A$8:$A$136,$A23,
RCCP!$C$8:$C$136,$B23
)+
(SUMIFS(RCCP!$JB$8:$JB$136,
RCCP!$A$8:$A$136,$A23,
RCCP!$C$8:$C$136,$B23)/4)</f>
        <v>1399.5</v>
      </c>
      <c r="CX23" s="59">
        <f t="shared" si="86"/>
        <v>9.0876623376623375E-2</v>
      </c>
      <c r="CY23" s="42">
        <f>SUMIFS(RCCP!$IZ$8:$IZ$136,
RCCP!$A$8:$A$136,$A23,
RCCP!$C$8:$C$136,$B23
)+
(SUMIFS(RCCP!$JB$8:$JB$136,
RCCP!$A$8:$A$136,$A23,
RCCP!$C$8:$C$136,$B23)/4)</f>
        <v>1399.5</v>
      </c>
      <c r="CZ23" s="256">
        <f>SUMIFS(RCCP!$IZ$8:$IZ$136,
RCCP!$A$8:$A$136,$A23,
RCCP!$C$8:$C$136,$B23
)+
(SUMIFS(RCCP!$JB$8:$JB$136,
RCCP!$A$8:$A$136,$A23,
RCCP!$C$8:$C$136,$B23)/4)</f>
        <v>1399.5</v>
      </c>
      <c r="DA23" s="58">
        <f t="shared" si="87"/>
        <v>9.0876623376623375E-2</v>
      </c>
      <c r="DB23" s="42">
        <f>SUMIFS(RCCP!$JE$8:$JE$136,
RCCP!$A$8:$A$136,$A23,
RCCP!$C$8:$C$136,$B23
)+
(SUMIFS(RCCP!$JJ$8:$JJ$136,
RCCP!$A$8:$A$136,$A23,
RCCP!$C$8:$C$136,$B23)/4)</f>
        <v>7252.5</v>
      </c>
      <c r="DC23" s="256">
        <f>SUMIFS(RCCP!$JE$8:$JE$136,
RCCP!$A$8:$A$136,$A23,
RCCP!$C$8:$C$136,$B23
)+
(SUMIFS(RCCP!$JJ$8:$JJ$136,
RCCP!$A$8:$A$136,$A23,
RCCP!$C$8:$C$136,$B23)/4)</f>
        <v>7252.5</v>
      </c>
      <c r="DD23" s="59">
        <f t="shared" si="88"/>
        <v>0.47094155844155844</v>
      </c>
      <c r="DE23" s="42">
        <f>SUMIFS(RCCP!$JF$8:$JF$136,
RCCP!$A$8:$A$136,$A23,
RCCP!$C$8:$C$136,$B23
)+
(SUMIFS(RCCP!$JJ$8:$JJ$136,
RCCP!$A$8:$A$136,$A23,
RCCP!$C$8:$C$136,$B23)/4)</f>
        <v>7252.5</v>
      </c>
      <c r="DF23" s="256">
        <f>SUMIFS(RCCP!$JF$8:$JF$136,
RCCP!$A$8:$A$136,$A23,
RCCP!$C$8:$C$136,$B23
)+
(SUMIFS(RCCP!$JJ$8:$JJ$136,
RCCP!$A$8:$A$136,$A23,
RCCP!$C$8:$C$136,$B23)/4)</f>
        <v>7252.5</v>
      </c>
      <c r="DG23" s="58">
        <f t="shared" si="89"/>
        <v>0.47094155844155844</v>
      </c>
      <c r="DH23" s="47">
        <f>SUMIFS(RCCP!$JG$8:$JG$136,
RCCP!$A$8:$A$136,$A23,
RCCP!$C$8:$C$136,$B23
)+
(SUMIFS(RCCP!$JJ$8:$JJ$136,
RCCP!$A$8:$A$136,$A23,
RCCP!$C$8:$C$136,$B23)/4)</f>
        <v>7252.5</v>
      </c>
      <c r="DI23" s="256">
        <f>SUMIFS(RCCP!$JG$8:$JG$136,
RCCP!$A$8:$A$136,$A23,
RCCP!$C$8:$C$136,$B23
)+
(SUMIFS(RCCP!$JJ$8:$JJ$136,
RCCP!$A$8:$A$136,$A23,
RCCP!$C$8:$C$136,$B23)/4)</f>
        <v>7252.5</v>
      </c>
      <c r="DJ23" s="59">
        <f t="shared" si="90"/>
        <v>0.57559523809523805</v>
      </c>
      <c r="DK23" s="42">
        <f>SUMIFS(RCCP!$JH$8:$JH$136,
RCCP!$A$8:$A$136,$A23,
RCCP!$C$8:$C$136,$B23
)+
(SUMIFS(RCCP!$JJ$8:$JJ$136,
RCCP!$A$8:$A$136,$A23,
RCCP!$C$8:$C$136,$B23)/4)</f>
        <v>7252.5</v>
      </c>
      <c r="DL23" s="256">
        <f>SUMIFS(RCCP!$JH$8:$JH$136,
RCCP!$A$8:$A$136,$A23,
RCCP!$C$8:$C$136,$B23
)+
(SUMIFS(RCCP!$JJ$8:$JJ$136,
RCCP!$A$8:$A$136,$A23,
RCCP!$C$8:$C$136,$B23)/4)</f>
        <v>7252.5</v>
      </c>
      <c r="DM23" s="58">
        <f t="shared" si="91"/>
        <v>0.47094155844155844</v>
      </c>
    </row>
    <row r="24" spans="1:117" ht="20.149999999999999" customHeight="1" x14ac:dyDescent="0.35">
      <c r="A24" s="62">
        <v>880</v>
      </c>
      <c r="B24" s="63" t="str">
        <f>+B23</f>
        <v>Unisex</v>
      </c>
      <c r="C24" s="39" t="s">
        <v>77</v>
      </c>
      <c r="D24" s="39">
        <v>66</v>
      </c>
      <c r="E24" s="55">
        <f t="shared" si="83"/>
        <v>5.5</v>
      </c>
      <c r="F24" s="39">
        <f t="shared" si="83"/>
        <v>7</v>
      </c>
      <c r="G24" s="39">
        <f t="shared" si="83"/>
        <v>2</v>
      </c>
      <c r="H24" s="40">
        <f>+D24*E24*F24*G24</f>
        <v>5082</v>
      </c>
      <c r="I24" s="41">
        <f>+H24/E24</f>
        <v>924</v>
      </c>
      <c r="J24" s="42">
        <f>SUMIFS('BLC Subcont'!$AE$7:$AE$9999,
'BLC Subcont'!$I$7:$I$9999,L$10,
'BLC Subcont'!$U$7:$U$9999,$A24,
'BLC Subcont'!$AA$7:$AA$9999,$B24)</f>
        <v>7572</v>
      </c>
      <c r="K24" s="43">
        <f>SUMIFS('BLC Subcont'!$BM$7:$BM$9999,
'BLC Subcont'!$I$7:$I$9999,L$10,
'BLC Subcont'!$U$7:$U$9999,$A24,
'BLC Subcont'!$AA$7:$AA$9999,$B24)</f>
        <v>0</v>
      </c>
      <c r="L24" s="50">
        <f t="shared" si="20"/>
        <v>0</v>
      </c>
      <c r="M24" s="42">
        <f>SUMIFS('BLC Subcont'!$AE$7:$AE$9999,
'BLC Subcont'!$I$7:$I$9999,O$10,
'BLC Subcont'!$T$7:$T$9999,"U880R9H4",
'BLC Subcont'!$AA$7:$AA$9999,$B24)</f>
        <v>0</v>
      </c>
      <c r="N24" s="43">
        <f>SUMIFS('BLC Subcont'!$AE$7:$AE$9999,
'BLC Subcont'!$I$7:$I$9999,O$10,
'BLC Subcont'!$T$7:$T$9999,"U880R9H4",
'BLC Subcont'!$AA$7:$AA$9999,$B24)</f>
        <v>0</v>
      </c>
      <c r="O24" s="50">
        <f t="shared" si="21"/>
        <v>0</v>
      </c>
      <c r="P24" s="42">
        <f>SUMIFS('BLC Subcont'!$AE$7:$AE$9999,
'BLC Subcont'!$I$7:$I$9999,R$10,
'BLC Subcont'!$T$7:$T$9999,"U880R9H4",
'BLC Subcont'!$AA$7:$AA$9999,$B24)</f>
        <v>354</v>
      </c>
      <c r="Q24" s="43">
        <f>SUMIFS('BLC Subcont'!$AE$7:$AE$9999,
'BLC Subcont'!$I$7:$I$9999,R$10,
'BLC Subcont'!$T$7:$T$9999,"U880R9H4",
'BLC Subcont'!$AA$7:$AA$9999,$B24)</f>
        <v>354</v>
      </c>
      <c r="R24" s="50">
        <f t="shared" ref="R24" si="92">IFERROR(Q24/($I24*R$11),0)</f>
        <v>0</v>
      </c>
      <c r="S24" s="42">
        <f>SUMIFS('BLC Subcont'!$AE$7:$AE$9999,
'BLC Subcont'!$I$7:$I$9999,U$10,
'BLC Subcont'!$T$7:$T$9999,"U880R9H4",
'BLC Subcont'!$AA$7:$AA$9999,$B24)</f>
        <v>2304</v>
      </c>
      <c r="T24" s="43">
        <f>SUMIFS('BLC Subcont'!$AE$7:$AE$9999,
'BLC Subcont'!$I$7:$I$9999,U$10,
'BLC Subcont'!$T$7:$T$9999,"U880R9H4",
'BLC Subcont'!$AA$7:$AA$9999,$B24)</f>
        <v>2304</v>
      </c>
      <c r="U24" s="50">
        <f t="shared" si="57"/>
        <v>0.45336481700118064</v>
      </c>
      <c r="V24" s="47">
        <f>SUM(S24,P24,M24,J24)</f>
        <v>10230</v>
      </c>
      <c r="W24" s="51">
        <f>+SUM(T24,Q24,N24,K24)</f>
        <v>2658</v>
      </c>
      <c r="X24" s="52">
        <f>IFERROR(W24/($I24*X$11),0)</f>
        <v>0.52302243211334121</v>
      </c>
      <c r="Y24" s="47">
        <f>SUMIFS('BLC Subcont'!$AE$7:$AE$9999,
'BLC Subcont'!$I$7:$I$9999,AA$10,
'BLC Subcont'!$T$7:$T$9999,"U880R9H4",
'BLC Subcont'!$AA$7:$AA$9999,$B24)</f>
        <v>2268</v>
      </c>
      <c r="Z24" s="249">
        <f>SUMIFS('BLC Subcont'!$AE$7:$AE$9999,
'BLC Subcont'!$I$7:$I$9999,AA$10,
'BLC Subcont'!$T$7:$T$9999,"U880R9H4",
'BLC Subcont'!$AA$7:$AA$9999,$B24)</f>
        <v>2268</v>
      </c>
      <c r="AA24" s="49">
        <f t="shared" si="24"/>
        <v>0.4462809917355372</v>
      </c>
      <c r="AB24" s="42">
        <f>SUMIFS('BLC Subcont'!$AE$7:$AE$9999,
'BLC Subcont'!$I$7:$I$9999,AD$10,
'BLC Subcont'!$T$7:$T$9999,"U880R9H4",
'BLC Subcont'!$AA$7:$AA$9999,$B24)</f>
        <v>0</v>
      </c>
      <c r="AC24" s="249">
        <f>SUMIFS('BLC Subcont'!$AE$7:$AE$9999,
'BLC Subcont'!$I$7:$I$9999,AD$10,
'BLC Subcont'!$T$7:$T$9999,"U880R9H4",
'BLC Subcont'!$AA$7:$AA$9999,$B24)</f>
        <v>0</v>
      </c>
      <c r="AD24" s="50">
        <f t="shared" si="25"/>
        <v>0</v>
      </c>
      <c r="AE24" s="42">
        <f>SUMIFS('BLC Subcont'!$AE$7:$AE$9999,
'BLC Subcont'!$I$7:$I$9999,AG$10,
'BLC Subcont'!$T$7:$T$9999,"U880R9H4",
'BLC Subcont'!$AA$7:$AA$9999,$B24)</f>
        <v>0</v>
      </c>
      <c r="AF24" s="249">
        <f>SUMIFS('BLC Subcont'!$AE$7:$AE$9999,
'BLC Subcont'!$I$7:$I$9999,AG$10,
'BLC Subcont'!$T$7:$T$9999,"U880R9H4",
'BLC Subcont'!$AA$7:$AA$9999,$B24)</f>
        <v>0</v>
      </c>
      <c r="AG24" s="50">
        <f t="shared" si="26"/>
        <v>0</v>
      </c>
      <c r="AH24" s="42">
        <f>SUMIFS('BLC Subcont'!$AE$7:$AE$9999,
'BLC Subcont'!$I$7:$I$9999,AJ$10,
'BLC Subcont'!$T$7:$T$9999,"U880R9H4",
'BLC Subcont'!$AA$7:$AA$9999,$B24)</f>
        <v>0</v>
      </c>
      <c r="AI24" s="249">
        <f>SUMIFS('BLC Subcont'!$AE$7:$AE$9999,
'BLC Subcont'!$I$7:$I$9999,AJ$10,
'BLC Subcont'!$T$7:$T$9999,"U880R9H4",
'BLC Subcont'!$AA$7:$AA$9999,$B24)</f>
        <v>0</v>
      </c>
      <c r="AJ24" s="50">
        <f t="shared" si="27"/>
        <v>0</v>
      </c>
      <c r="AK24" s="42">
        <f>SUMIFS('BLC Subcont'!$AE$7:$AE$9999,
'BLC Subcont'!$I$7:$I$9999,AM$10,
'BLC Subcont'!$T$7:$T$9999,"U880R9H4",
'BLC Subcont'!$AA$7:$AA$9999,$B24)</f>
        <v>0</v>
      </c>
      <c r="AL24" s="249">
        <f>SUMIFS('BLC Subcont'!$AE$7:$AE$9999,
'BLC Subcont'!$I$7:$I$9999,AM$10,
'BLC Subcont'!$T$7:$T$9999,"U880R9H4",
'BLC Subcont'!$AA$7:$AA$9999,$B24)</f>
        <v>0</v>
      </c>
      <c r="AM24" s="50">
        <f t="shared" si="28"/>
        <v>0</v>
      </c>
      <c r="AN24" s="42">
        <f>SUMIFS('BLC Subcont'!$AE$7:$AE$9999,
'BLC Subcont'!$I$7:$I$9999,AP$10,
'BLC Subcont'!$T$7:$T$9999,"U880R9H4",
'BLC Subcont'!$AA$7:$AA$9999,$B24)</f>
        <v>0</v>
      </c>
      <c r="AO24" s="249">
        <f>SUMIFS('BLC Subcont'!$AE$7:$AE$9999,
'BLC Subcont'!$I$7:$I$9999,AP$10,
'BLC Subcont'!$T$7:$T$9999,"U880R9H4",
'BLC Subcont'!$AA$7:$AA$9999,$B24)</f>
        <v>0</v>
      </c>
      <c r="AP24" s="50">
        <f t="shared" si="29"/>
        <v>0</v>
      </c>
      <c r="AQ24" s="42">
        <f>SUMIFS('BLC Subcont'!$AE$7:$AE$9999,
'BLC Subcont'!$I$7:$I$9999,AS$10,
'BLC Subcont'!$T$7:$T$9999,"U880R9H4",
'BLC Subcont'!$AA$7:$AA$9999,$B24)</f>
        <v>0</v>
      </c>
      <c r="AR24" s="48">
        <f>SUMIFS('BLC Subcont'!$AE$7:$AE$9999,
'BLC Subcont'!$I$7:$I$9999,AS$10,
'BLC Subcont'!$T$7:$T$9999,"U880R9H4",
'BLC Subcont'!$AA$7:$AA$9999,$B24)</f>
        <v>0</v>
      </c>
      <c r="AS24" s="50">
        <f t="shared" si="30"/>
        <v>0</v>
      </c>
      <c r="AT24" s="42">
        <f>SUMIFS('BLC Subcont'!$AE$7:$AE$9999,
'BLC Subcont'!$I$7:$I$9999,AV$10,
'BLC Subcont'!$U$7:$U$9999,$A24,
'BLC Subcont'!$AA$7:$AA$9999,$B24)</f>
        <v>0</v>
      </c>
      <c r="AU24" s="48">
        <f>SUMIFS('BLC Subcont'!$BM$7:$BM$9999,
'BLC Subcont'!$I$7:$I$9999,AV$10,
'BLC Subcont'!$U$7:$U$9999,$A24,
'BLC Subcont'!$AA$7:$AA$9999,$B24)</f>
        <v>0</v>
      </c>
      <c r="AV24" s="50">
        <f t="shared" si="31"/>
        <v>0</v>
      </c>
      <c r="AW24" s="42">
        <f t="shared" si="59"/>
        <v>1357.5</v>
      </c>
      <c r="AX24" s="249">
        <f t="shared" si="60"/>
        <v>1357.5</v>
      </c>
      <c r="AY24" s="50">
        <f t="shared" si="32"/>
        <v>0.26711924439197166</v>
      </c>
      <c r="AZ24" s="42">
        <f t="shared" si="61"/>
        <v>1357.5</v>
      </c>
      <c r="BA24" s="249">
        <f t="shared" si="33"/>
        <v>1357.5</v>
      </c>
      <c r="BB24" s="50">
        <f t="shared" si="34"/>
        <v>0.26711924439197166</v>
      </c>
      <c r="BC24" s="42">
        <f>SUMIFS(RCCP!$HX$8:$HX$136,
RCCP!$A$8:$A$136,$A24,
RCCP!$C$8:$C$136,$B24
)+
(SUMIFS(RCCP!$IC$8:$IC$136,
RCCP!$A$8:$A$136,$A24,
RCCP!$C$8:$C$136,$B24)/4)</f>
        <v>1357.5</v>
      </c>
      <c r="BD24" s="256">
        <f>SUMIFS(RCCP!$HX$8:$HX$136,
RCCP!$A$8:$A$136,$A24,
RCCP!$C$8:$C$136,$B24
)+
(SUMIFS(RCCP!$IC$8:$IC$136,
RCCP!$A$8:$A$136,$A24,
RCCP!$C$8:$C$136,$B24)/4)</f>
        <v>1357.5</v>
      </c>
      <c r="BE24" s="59">
        <f t="shared" si="62"/>
        <v>0.26711924439197166</v>
      </c>
      <c r="BF24" s="42">
        <f>SUMIFS(RCCP!$HY$8:$HY$136,
RCCP!$A$8:$A$136,$A24,
RCCP!$C$8:$C$136,$B24
)+
(SUMIFS(RCCP!$IC$8:$IC$136,
RCCP!$A$8:$A$136,$A24,
RCCP!$C$8:$C$136,$B24)/4)</f>
        <v>1357.5</v>
      </c>
      <c r="BG24" s="256">
        <f>SUMIFS(RCCP!$HY$8:$HY$136,
RCCP!$A$8:$A$136,$A24,
RCCP!$C$8:$C$136,$B24
)+
(SUMIFS(RCCP!$IC$8:$IC$136,
RCCP!$A$8:$A$136,$A24,
RCCP!$C$8:$C$136,$B24)/4)</f>
        <v>1357.5</v>
      </c>
      <c r="BH24" s="58">
        <f t="shared" si="63"/>
        <v>0.26711924439197166</v>
      </c>
      <c r="BI24" s="47">
        <f>SUMIFS(RCCP!$HZ$8:$HZ$136,
RCCP!$A$8:$A$136,$A24,
RCCP!$C$8:$C$136,$B24
)+
(SUMIFS(RCCP!$IC$8:$IC$136,
RCCP!$A$8:$A$136,$A24,
RCCP!$C$8:$C$136,$B24)/4)</f>
        <v>25297.5</v>
      </c>
      <c r="BJ24" s="256">
        <f>SUMIFS(RCCP!$HZ$8:$HZ$136,
RCCP!$A$8:$A$136,$A24,
RCCP!$C$8:$C$136,$B24
)+
(SUMIFS(RCCP!$IC$8:$IC$136,
RCCP!$A$8:$A$136,$A24,
RCCP!$C$8:$C$136,$B24)/4)</f>
        <v>25297.5</v>
      </c>
      <c r="BK24" s="59">
        <f t="shared" si="64"/>
        <v>4.9778630460448641</v>
      </c>
      <c r="BL24" s="42">
        <f>SUMIFS(RCCP!$IA$8:$IA$136,
RCCP!$A$8:$A$136,$A24,
RCCP!$C$8:$C$136,$B24
)+
(SUMIFS(RCCP!$IC$8:$IC$136,
RCCP!$A$8:$A$136,$A24,
RCCP!$C$8:$C$136,$B24)/4)</f>
        <v>5035.5</v>
      </c>
      <c r="BM24" s="256">
        <f>SUMIFS(RCCP!$IA$8:$IA$136,
RCCP!$A$8:$A$136,$A24,
RCCP!$C$8:$C$136,$B24
)+
(SUMIFS(RCCP!$IC$8:$IC$136,
RCCP!$A$8:$A$136,$A24,
RCCP!$C$8:$C$136,$B24)/4)</f>
        <v>5035.5</v>
      </c>
      <c r="BN24" s="59">
        <f t="shared" si="65"/>
        <v>0.99085005903187717</v>
      </c>
      <c r="BO24" s="42">
        <f>SUMIFS(RCCP!$IF$8:$IF$136,
RCCP!$A$8:$A$136,$A24,
RCCP!$C$8:$C$136,$B24
)+
(SUMIFS(RCCP!$IK$8:$IK$136,
RCCP!$A$8:$A$136,$A24,
RCCP!$C$8:$C$136,$B24)/4)</f>
        <v>7800</v>
      </c>
      <c r="BP24" s="256">
        <f>SUMIFS(RCCP!$IF$8:$IF$136,
RCCP!$A$8:$A$136,$A24,
RCCP!$C$8:$C$136,$B24
)+
(SUMIFS(RCCP!$IK$8:$IK$136,
RCCP!$A$8:$A$136,$A24,
RCCP!$C$8:$C$136,$B24)/4)</f>
        <v>7800</v>
      </c>
      <c r="BQ24" s="59">
        <f t="shared" si="66"/>
        <v>1.5348288075560803</v>
      </c>
      <c r="BR24" s="42">
        <f>SUMIFS(RCCP!$IG$8:$IG$136,
RCCP!$A$8:$A$136,$A24,
RCCP!$C$8:$C$136,$B24
)+
(SUMIFS(RCCP!$IK$8:$IK$136,
RCCP!$A$8:$A$136,$A24,
RCCP!$C$8:$C$136,$B24)/4)</f>
        <v>9246</v>
      </c>
      <c r="BS24" s="256">
        <f>SUMIFS(RCCP!$IG$8:$IG$136,
RCCP!$A$8:$A$136,$A24,
RCCP!$C$8:$C$136,$B24
)+
(SUMIFS(RCCP!$IK$8:$IK$136,
RCCP!$A$8:$A$136,$A24,
RCCP!$C$8:$C$136,$B24)/4)</f>
        <v>9246</v>
      </c>
      <c r="BT24" s="58">
        <f t="shared" si="67"/>
        <v>1.8193624557260921</v>
      </c>
      <c r="BU24" s="47">
        <f>SUMIFS(RCCP!$IH$8:$IH$136,
RCCP!$A$8:$A$136,$A24,
RCCP!$C$8:$C$136,$B24
)+
(SUMIFS(RCCP!$IK$8:$IK$136,
RCCP!$A$8:$A$136,$A24,
RCCP!$C$8:$C$136,$B24)/4)</f>
        <v>5238</v>
      </c>
      <c r="BV24" s="256">
        <f>SUMIFS(RCCP!$IH$8:$IH$136,
RCCP!$A$8:$A$136,$A24,
RCCP!$C$8:$C$136,$B24
)+
(SUMIFS(RCCP!$IK$8:$IK$136,
RCCP!$A$8:$A$136,$A24,
RCCP!$C$8:$C$136,$B24)/4)</f>
        <v>5238</v>
      </c>
      <c r="BW24" s="59">
        <f t="shared" si="68"/>
        <v>1.0306965761511215</v>
      </c>
      <c r="BX24" s="42">
        <f>SUMIFS(RCCP!$II$8:$II$136,
RCCP!$A$8:$A$136,$A24,
RCCP!$C$8:$C$136,$B24
)+
(SUMIFS(RCCP!$IK$8:$IK$136,
RCCP!$A$8:$A$136,$A24,
RCCP!$C$8:$C$136,$B24)/4)</f>
        <v>17184</v>
      </c>
      <c r="BY24" s="256">
        <f>SUMIFS(RCCP!$II$8:$II$136,
RCCP!$A$8:$A$136,$A24,
RCCP!$C$8:$C$136,$B24
)+
(SUMIFS(RCCP!$IK$8:$IK$136,
RCCP!$A$8:$A$136,$A24,
RCCP!$C$8:$C$136,$B24)/4)</f>
        <v>17184</v>
      </c>
      <c r="BZ24" s="59">
        <f t="shared" si="69"/>
        <v>4.1327561327561328</v>
      </c>
      <c r="CA24" s="42">
        <f>SUMIFS(RCCP!$IN$8:$IN$136,
RCCP!$A$8:$A$136,$A24,
RCCP!$C$8:$C$136,$B24
)+
(SUMIFS(RCCP!$IT$8:$IT$136,
RCCP!$A$8:$A$136,$A24,
RCCP!$C$8:$C$136,$B24)/5)</f>
        <v>5353.2</v>
      </c>
      <c r="CB24" s="256">
        <f>SUMIFS(RCCP!$IN$8:$IN$136,
RCCP!$A$8:$A$136,$A24,
RCCP!$C$8:$C$136,$B24
)+
(SUMIFS(RCCP!$IT$8:$IT$136,
RCCP!$A$8:$A$136,$A24,
RCCP!$C$8:$C$136,$B24)/5)</f>
        <v>5353.2</v>
      </c>
      <c r="CC24" s="59">
        <f t="shared" si="70"/>
        <v>1.2874458874458874</v>
      </c>
      <c r="CD24" s="42">
        <f>SUMIFS(RCCP!$IO$8:$IO$136,
RCCP!$A$8:$A$136,$A24,
RCCP!$C$8:$C$136,$B24
)+
(SUMIFS(RCCP!$IT$8:$IT$136,
RCCP!$A$8:$A$136,$A24,
RCCP!$C$8:$C$136,$B24)/5)</f>
        <v>1495.2</v>
      </c>
      <c r="CE24" s="256">
        <f>SUMIFS(RCCP!$IO$8:$IO$136,
RCCP!$A$8:$A$136,$A24,
RCCP!$C$8:$C$136,$B24
)+
(SUMIFS(RCCP!$IT$8:$IT$136,
RCCP!$A$8:$A$136,$A24,
RCCP!$C$8:$C$136,$B24)/5)</f>
        <v>1495.2</v>
      </c>
      <c r="CF24" s="58">
        <f t="shared" si="71"/>
        <v>0.29421487603305785</v>
      </c>
      <c r="CG24" s="47">
        <f>SUMIFS(RCCP!$IP$8:$IP$136,
RCCP!$A$8:$A$136,$A24,
RCCP!$C$8:$C$136,$B24
)+
(SUMIFS(RCCP!$IT$8:$IT$136,
RCCP!$A$8:$A$136,$A24,
RCCP!$C$8:$C$136,$B24)/5)</f>
        <v>1213.2</v>
      </c>
      <c r="CH24" s="256">
        <f>SUMIFS(RCCP!$IP$8:$IP$136,
RCCP!$A$8:$A$136,$A24,
RCCP!$C$8:$C$136,$B24
)+
(SUMIFS(RCCP!$IT$8:$IT$136,
RCCP!$A$8:$A$136,$A24,
RCCP!$C$8:$C$136,$B24)/5)</f>
        <v>1213.2</v>
      </c>
      <c r="CI24" s="59">
        <f t="shared" si="72"/>
        <v>0.23872491145218419</v>
      </c>
      <c r="CJ24" s="42">
        <f>SUMIFS(RCCP!$IQ$8:$IQ$136,
RCCP!$A$8:$A$136,$A24,
RCCP!$C$8:$C$136,$B24
)+
(SUMIFS(RCCP!$IT$8:$IT$136,
RCCP!$A$8:$A$136,$A24,
RCCP!$C$8:$C$136,$B24)/5)</f>
        <v>2845.2</v>
      </c>
      <c r="CK24" s="256">
        <f>SUMIFS(RCCP!$IQ$8:$IQ$136,
RCCP!$A$8:$A$136,$A24,
RCCP!$C$8:$C$136,$B24
)+
(SUMIFS(RCCP!$IT$8:$IT$136,
RCCP!$A$8:$A$136,$A24,
RCCP!$C$8:$C$136,$B24)/5)</f>
        <v>2845.2</v>
      </c>
      <c r="CL24" s="59">
        <f t="shared" si="73"/>
        <v>0.55985832349468712</v>
      </c>
      <c r="CM24" s="42">
        <f>SUMIFS(RCCP!$IR$8:$IR$136,
RCCP!$A$8:$A$136,$A24,
RCCP!$C$8:$C$136,$B24
)+
(SUMIFS(RCCP!$IT$8:$IT$136,
RCCP!$A$8:$A$136,$A24,
RCCP!$C$8:$C$136,$B24)/5)</f>
        <v>3427.2</v>
      </c>
      <c r="CN24" s="256">
        <f>SUMIFS(RCCP!$IR$8:$IR$136,
RCCP!$A$8:$A$136,$A24,
RCCP!$C$8:$C$136,$B24
)+
(SUMIFS(RCCP!$IT$8:$IT$136,
RCCP!$A$8:$A$136,$A24,
RCCP!$C$8:$C$136,$B24)/5)</f>
        <v>3427.2</v>
      </c>
      <c r="CO24" s="58">
        <f t="shared" si="74"/>
        <v>0.57062937062937058</v>
      </c>
      <c r="CP24" s="42">
        <f>SUMIFS(RCCP!$IW$8:$IW$136,
RCCP!$A$8:$A$136,$A24,
RCCP!$C$8:$C$136,$B24
)+
(SUMIFS(RCCP!$JB$8:$JB$136,
RCCP!$A$8:$A$136,$A24,
RCCP!$C$8:$C$136,$B24)/4)</f>
        <v>1399.5</v>
      </c>
      <c r="CQ24" s="256">
        <f>SUMIFS(RCCP!$IW$8:$IW$136,
RCCP!$A$8:$A$136,$A24,
RCCP!$C$8:$C$136,$B24
)+
(SUMIFS(RCCP!$JB$8:$JB$136,
RCCP!$A$8:$A$136,$A24,
RCCP!$C$8:$C$136,$B24)/4)</f>
        <v>1399.5</v>
      </c>
      <c r="CR24" s="59">
        <f t="shared" si="84"/>
        <v>0.33658008658008659</v>
      </c>
      <c r="CS24" s="42">
        <f>SUMIFS(RCCP!$IX$8:$IX$136,
RCCP!$A$8:$A$136,$A24,
RCCP!$C$8:$C$136,$B24
)+
(SUMIFS(RCCP!$JB$8:$JB$136,
RCCP!$A$8:$A$136,$A24,
RCCP!$C$8:$C$136,$B24)/4)</f>
        <v>1399.5</v>
      </c>
      <c r="CT24" s="256">
        <f>SUMIFS(RCCP!$IX$8:$IX$136,
RCCP!$A$8:$A$136,$A24,
RCCP!$C$8:$C$136,$B24
)+
(SUMIFS(RCCP!$JB$8:$JB$136,
RCCP!$A$8:$A$136,$A24,
RCCP!$C$8:$C$136,$B24)/4)</f>
        <v>1399.5</v>
      </c>
      <c r="CU24" s="58">
        <f t="shared" si="85"/>
        <v>0.27538370720188904</v>
      </c>
      <c r="CV24" s="47">
        <f>SUMIFS(RCCP!$IY$8:$IY$136,
RCCP!$A$8:$A$136,$A24,
RCCP!$C$8:$C$136,$B24
)+
(SUMIFS(RCCP!$JB$8:$JB$136,
RCCP!$A$8:$A$136,$A24,
RCCP!$C$8:$C$136,$B24)/4)</f>
        <v>1399.5</v>
      </c>
      <c r="CW24" s="256">
        <f>SUMIFS(RCCP!$IY$8:$IY$136,
RCCP!$A$8:$A$136,$A24,
RCCP!$C$8:$C$136,$B24
)+
(SUMIFS(RCCP!$JB$8:$JB$136,
RCCP!$A$8:$A$136,$A24,
RCCP!$C$8:$C$136,$B24)/4)</f>
        <v>1399.5</v>
      </c>
      <c r="CX24" s="59">
        <f t="shared" si="86"/>
        <v>0.27538370720188904</v>
      </c>
      <c r="CY24" s="42">
        <f>SUMIFS(RCCP!$IZ$8:$IZ$136,
RCCP!$A$8:$A$136,$A24,
RCCP!$C$8:$C$136,$B24
)+
(SUMIFS(RCCP!$JB$8:$JB$136,
RCCP!$A$8:$A$136,$A24,
RCCP!$C$8:$C$136,$B24)/4)</f>
        <v>1399.5</v>
      </c>
      <c r="CZ24" s="256">
        <f>SUMIFS(RCCP!$IZ$8:$IZ$136,
RCCP!$A$8:$A$136,$A24,
RCCP!$C$8:$C$136,$B24
)+
(SUMIFS(RCCP!$JB$8:$JB$136,
RCCP!$A$8:$A$136,$A24,
RCCP!$C$8:$C$136,$B24)/4)</f>
        <v>1399.5</v>
      </c>
      <c r="DA24" s="58">
        <f t="shared" si="87"/>
        <v>0.27538370720188904</v>
      </c>
      <c r="DB24" s="42">
        <f>SUMIFS(RCCP!$JE$8:$JE$136,
RCCP!$A$8:$A$136,$A24,
RCCP!$C$8:$C$136,$B24
)+
(SUMIFS(RCCP!$JJ$8:$JJ$136,
RCCP!$A$8:$A$136,$A24,
RCCP!$C$8:$C$136,$B24)/4)</f>
        <v>7252.5</v>
      </c>
      <c r="DC24" s="256">
        <f>SUMIFS(RCCP!$JE$8:$JE$136,
RCCP!$A$8:$A$136,$A24,
RCCP!$C$8:$C$136,$B24
)+
(SUMIFS(RCCP!$JJ$8:$JJ$136,
RCCP!$A$8:$A$136,$A24,
RCCP!$C$8:$C$136,$B24)/4)</f>
        <v>7252.5</v>
      </c>
      <c r="DD24" s="59">
        <f t="shared" si="88"/>
        <v>1.4270956316410861</v>
      </c>
      <c r="DE24" s="42">
        <f>SUMIFS(RCCP!$JF$8:$JF$136,
RCCP!$A$8:$A$136,$A24,
RCCP!$C$8:$C$136,$B24
)+
(SUMIFS(RCCP!$JJ$8:$JJ$136,
RCCP!$A$8:$A$136,$A24,
RCCP!$C$8:$C$136,$B24)/4)</f>
        <v>7252.5</v>
      </c>
      <c r="DF24" s="256">
        <f>SUMIFS(RCCP!$JF$8:$JF$136,
RCCP!$A$8:$A$136,$A24,
RCCP!$C$8:$C$136,$B24
)+
(SUMIFS(RCCP!$JJ$8:$JJ$136,
RCCP!$A$8:$A$136,$A24,
RCCP!$C$8:$C$136,$B24)/4)</f>
        <v>7252.5</v>
      </c>
      <c r="DG24" s="58">
        <f t="shared" si="89"/>
        <v>1.4270956316410861</v>
      </c>
      <c r="DH24" s="47">
        <f>SUMIFS(RCCP!$JG$8:$JG$136,
RCCP!$A$8:$A$136,$A24,
RCCP!$C$8:$C$136,$B24
)+
(SUMIFS(RCCP!$JJ$8:$JJ$136,
RCCP!$A$8:$A$136,$A24,
RCCP!$C$8:$C$136,$B24)/4)</f>
        <v>7252.5</v>
      </c>
      <c r="DI24" s="256">
        <f>SUMIFS(RCCP!$JG$8:$JG$136,
RCCP!$A$8:$A$136,$A24,
RCCP!$C$8:$C$136,$B24
)+
(SUMIFS(RCCP!$JJ$8:$JJ$136,
RCCP!$A$8:$A$136,$A24,
RCCP!$C$8:$C$136,$B24)/4)</f>
        <v>7252.5</v>
      </c>
      <c r="DJ24" s="59">
        <f t="shared" si="90"/>
        <v>1.7442279942279941</v>
      </c>
      <c r="DK24" s="42">
        <f>SUMIFS(RCCP!$JH$8:$JH$136,
RCCP!$A$8:$A$136,$A24,
RCCP!$C$8:$C$136,$B24
)+
(SUMIFS(RCCP!$JJ$8:$JJ$136,
RCCP!$A$8:$A$136,$A24,
RCCP!$C$8:$C$136,$B24)/4)</f>
        <v>7252.5</v>
      </c>
      <c r="DL24" s="256">
        <f>SUMIFS(RCCP!$JH$8:$JH$136,
RCCP!$A$8:$A$136,$A24,
RCCP!$C$8:$C$136,$B24
)+
(SUMIFS(RCCP!$JJ$8:$JJ$136,
RCCP!$A$8:$A$136,$A24,
RCCP!$C$8:$C$136,$B24)/4)</f>
        <v>7252.5</v>
      </c>
      <c r="DM24" s="58">
        <f t="shared" si="91"/>
        <v>1.4270956316410861</v>
      </c>
    </row>
    <row r="25" spans="1:117" ht="20.149999999999999" customHeight="1" x14ac:dyDescent="0.35">
      <c r="A25" s="38">
        <v>880</v>
      </c>
      <c r="B25" s="39" t="s">
        <v>53</v>
      </c>
      <c r="C25" s="39" t="s">
        <v>76</v>
      </c>
      <c r="D25" s="39">
        <v>70</v>
      </c>
      <c r="E25" s="55">
        <f t="shared" si="83"/>
        <v>5.5</v>
      </c>
      <c r="F25" s="39">
        <f t="shared" si="83"/>
        <v>7</v>
      </c>
      <c r="G25" s="39">
        <f t="shared" si="83"/>
        <v>2</v>
      </c>
      <c r="H25" s="40">
        <f t="shared" si="54"/>
        <v>5390</v>
      </c>
      <c r="I25" s="41">
        <f t="shared" si="55"/>
        <v>980</v>
      </c>
      <c r="J25" s="42">
        <f>SUMIFS('BLC Subcont'!$AE$7:$AE$9999,
'BLC Subcont'!$I$7:$I$9999,L$10,
'BLC Subcont'!$U$7:$U$9999,$A25,
'BLC Subcont'!$AA$7:$AA$9999,$B25,
'BLC Subcont'!$IT$7:$IT$9999,"IN HOUSE (MANUAL)")</f>
        <v>11070</v>
      </c>
      <c r="K25" s="43">
        <f>SUMIFS('BLC Subcont'!$BL$7:$BL$9999,
'BLC Subcont'!$I$7:$I$9999,L$10,
'BLC Subcont'!$U$7:$U$9999,$A25,
'BLC Subcont'!$AA$7:$AA$9999,$B25,
'BLC Subcont'!$IT$7:$IT$9999,"IN HOUSE (MANUAL)")</f>
        <v>0</v>
      </c>
      <c r="L25" s="50">
        <f t="shared" si="20"/>
        <v>0</v>
      </c>
      <c r="M25" s="42">
        <f>SUMIFS('BLC Subcont'!$AE$7:$AE$9999,
'BLC Subcont'!$I$7:$I$9999,O$10,
'BLC Subcont'!$U$7:$U$9999,$A25,
'BLC Subcont'!$AA$7:$AA$9999,$B25,
'BLC Subcont'!$IT$7:$IT$9999,"IN HOUSE (MANUAL)")</f>
        <v>6558</v>
      </c>
      <c r="N25" s="43">
        <f>SUMIFS('BLC Subcont'!$BL$7:$BL$9999,
'BLC Subcont'!$I$7:$I$9999,O$10,
'BLC Subcont'!$U$7:$U$9999,$A25,
'BLC Subcont'!$AA$7:$AA$9999,$B25,
'BLC Subcont'!$IT$7:$IT$9999,"IN HOUSE (MANUAL)")</f>
        <v>0</v>
      </c>
      <c r="O25" s="50">
        <f t="shared" si="21"/>
        <v>0</v>
      </c>
      <c r="P25" s="42">
        <f>SUMIFS('BLC Subcont'!$AE$7:$AE$9999,
'BLC Subcont'!$I$7:$I$9999,R$10,
'BLC Subcont'!$U$7:$U$9999,$A25,
'BLC Subcont'!$AA$7:$AA$9999,$B25,
'BLC Subcont'!$IT$7:$IT$9999,"IN HOUSE (MANUAL)")</f>
        <v>2532</v>
      </c>
      <c r="Q25" s="43">
        <f>SUMIFS('BLC Subcont'!$BL$7:$BL$9999,
'BLC Subcont'!$I$7:$I$9999,R$10,
'BLC Subcont'!$U$7:$U$9999,$A25,
'BLC Subcont'!$AA$7:$AA$9999,$B25,
'BLC Subcont'!$IT$7:$IT$9999,"IN HOUSE (MANUAL)")</f>
        <v>2040</v>
      </c>
      <c r="R25" s="50">
        <f t="shared" si="56"/>
        <v>0</v>
      </c>
      <c r="S25" s="42">
        <f>SUMIFS('BLC Subcont'!$AE$7:$AE$9999,
'BLC Subcont'!$I$7:$I$9999,U$10,
'BLC Subcont'!$U$7:$U$9999,$A25,
'BLC Subcont'!$AA$7:$AA$9999,$B25,
'BLC Subcont'!$IT$7:$IT$9999,"IN HOUSE (MANUAL)")</f>
        <v>4308</v>
      </c>
      <c r="T25" s="43">
        <f>SUMIFS('BLC Subcont'!$BL$7:$BL$9999,
'BLC Subcont'!$I$7:$I$9999,U$10,
'BLC Subcont'!$U$7:$U$9999,$A25,
'BLC Subcont'!$AA$7:$AA$9999,$B25,
'BLC Subcont'!$IT$7:$IT$9999,"IN HOUSE (MANUAL)")</f>
        <v>4308</v>
      </c>
      <c r="U25" s="50">
        <f t="shared" si="57"/>
        <v>0.79925788497217065</v>
      </c>
      <c r="V25" s="47">
        <f t="shared" si="22"/>
        <v>24468</v>
      </c>
      <c r="W25" s="51">
        <f t="shared" si="23"/>
        <v>6348</v>
      </c>
      <c r="X25" s="52">
        <f t="shared" si="58"/>
        <v>1.1777365491651206</v>
      </c>
      <c r="Y25" s="47">
        <f>SUMIFS('BLC Subcont'!$AE$7:$AE$9999,
'BLC Subcont'!$I$7:$I$9999,AA$10,
'BLC Subcont'!$U$7:$U$9999,$A25,
'BLC Subcont'!$AA$7:$AA$9999,$B25,
'BLC Subcont'!$IT$7:$IT$9999,"IN HOUSE (MANUAL)")</f>
        <v>0</v>
      </c>
      <c r="Z25" s="249">
        <f>SUMIFS('BLC Subcont'!$BL$7:$BL$9999,
'BLC Subcont'!$I$7:$I$9999,AA$10,
'BLC Subcont'!$U$7:$U$9999,$A25,
'BLC Subcont'!$AA$7:$AA$9999,$B25,
'BLC Subcont'!$IT$7:$IT$9999,"IN HOUSE (MANUAL)")</f>
        <v>0</v>
      </c>
      <c r="AA25" s="49">
        <f t="shared" si="24"/>
        <v>0</v>
      </c>
      <c r="AB25" s="42">
        <f>SUMIFS('BLC Subcont'!$AE$7:$AE$9999,
'BLC Subcont'!$I$7:$I$9999,AD$10,
'BLC Subcont'!$U$7:$U$9999,$A25,
'BLC Subcont'!$AA$7:$AA$9999,$B25,
'BLC Subcont'!$IT$7:$IT$9999,"IN HOUSE (MANUAL)")</f>
        <v>576</v>
      </c>
      <c r="AC25" s="249">
        <f>SUMIFS('BLC Subcont'!$BL$7:$BL$9999,
'BLC Subcont'!$I$7:$I$9999,AD$10,
'BLC Subcont'!$U$7:$U$9999,$A25,
'BLC Subcont'!$AA$7:$AA$9999,$B25,
'BLC Subcont'!$IT$7:$IT$9999,"IN HOUSE (MANUAL)")</f>
        <v>576</v>
      </c>
      <c r="AD25" s="50">
        <f t="shared" si="25"/>
        <v>0.10686456400742116</v>
      </c>
      <c r="AE25" s="42">
        <f>SUMIFS('BLC Subcont'!$AE$7:$AE$9999,
'BLC Subcont'!$I$7:$I$9999,AG$10,
'BLC Subcont'!$U$7:$U$9999,$A25,
'BLC Subcont'!$AA$7:$AA$9999,$B25,
'BLC Subcont'!$IT$7:$IT$9999,"IN HOUSE (MANUAL)")</f>
        <v>6036</v>
      </c>
      <c r="AF25" s="249">
        <f>SUMIFS('BLC Subcont'!$BL$7:$BL$9999,
'BLC Subcont'!$I$7:$I$9999,AG$10,
'BLC Subcont'!$U$7:$U$9999,$A25,
'BLC Subcont'!$AA$7:$AA$9999,$B25,
'BLC Subcont'!$IT$7:$IT$9999,"IN HOUSE (MANUAL)")</f>
        <v>6036</v>
      </c>
      <c r="AG25" s="50">
        <f t="shared" si="26"/>
        <v>1.1198515769944342</v>
      </c>
      <c r="AH25" s="42">
        <f>SUMIFS('BLC Subcont'!$AE$7:$AE$9999,
'BLC Subcont'!$I$7:$I$9999,AJ$10,
'BLC Subcont'!$U$7:$U$9999,$A25,
'BLC Subcont'!$AA$7:$AA$9999,$B25,
'BLC Subcont'!$IT$7:$IT$9999,"IN HOUSE (MANUAL)")</f>
        <v>2406</v>
      </c>
      <c r="AI25" s="249">
        <f>SUMIFS('BLC Subcont'!$BL$7:$BL$9999,
'BLC Subcont'!$I$7:$I$9999,AJ$10,
'BLC Subcont'!$U$7:$U$9999,$A25,
'BLC Subcont'!$AA$7:$AA$9999,$B25,
'BLC Subcont'!$IT$7:$IT$9999,"IN HOUSE (MANUAL)")</f>
        <v>2406</v>
      </c>
      <c r="AJ25" s="50">
        <f t="shared" si="27"/>
        <v>0.44638218923933209</v>
      </c>
      <c r="AK25" s="42">
        <f>SUMIFS('BLC Subcont'!$AE$7:$AE$9999,
'BLC Subcont'!$I$7:$I$9999,AM$10,
'BLC Subcont'!$U$7:$U$9999,$A25,
'BLC Subcont'!$AA$7:$AA$9999,$B25,
'BLC Subcont'!$IT$7:$IT$9999,"IN HOUSE (MANUAL)")</f>
        <v>0</v>
      </c>
      <c r="AL25" s="249">
        <f>SUMIFS('BLC Subcont'!$BL$7:$BL$9999,
'BLC Subcont'!$I$7:$I$9999,AM$10,
'BLC Subcont'!$U$7:$U$9999,$A25,
'BLC Subcont'!$AA$7:$AA$9999,$B25,
'BLC Subcont'!$IT$7:$IT$9999,"IN HOUSE (MANUAL)")</f>
        <v>0</v>
      </c>
      <c r="AM25" s="50">
        <f t="shared" si="28"/>
        <v>0</v>
      </c>
      <c r="AN25" s="42">
        <f>SUMIFS('BLC Subcont'!$AE$7:$AE$9999,
'BLC Subcont'!$I$7:$I$9999,AP$10,
'BLC Subcont'!$U$7:$U$9999,$A25,
'BLC Subcont'!$AA$7:$AA$9999,$B25,
'BLC Subcont'!$IT$7:$IT$9999,"IN HOUSE (MANUAL)")</f>
        <v>0</v>
      </c>
      <c r="AO25" s="249">
        <f>SUMIFS('BLC Subcont'!$BL$7:$BL$9999,
'BLC Subcont'!$I$7:$I$9999,AP$10,
'BLC Subcont'!$U$7:$U$9999,$A25,
'BLC Subcont'!$AA$7:$AA$9999,$B25,
'BLC Subcont'!$IT$7:$IT$9999,"IN HOUSE (MANUAL)")</f>
        <v>0</v>
      </c>
      <c r="AP25" s="50">
        <f t="shared" si="29"/>
        <v>0</v>
      </c>
      <c r="AQ25" s="42">
        <f>SUMIFS('BLC Subcont'!$AE$7:$AE$9999,
'BLC Subcont'!$I$7:$I$9999,AS$10,
'BLC Subcont'!$U$7:$U$9999,$A25,
'BLC Subcont'!$AA$7:$AA$9999,$B25,
'BLC Subcont'!$IT$7:$IT$9999,"IN HOUSE (MANUAL)")</f>
        <v>0</v>
      </c>
      <c r="AR25" s="48">
        <f>SUMIFS('BLC Subcont'!$BL$7:$BL$9999,
'BLC Subcont'!$I$7:$I$9999,AS$10,
'BLC Subcont'!$U$7:$U$9999,$A25,
'BLC Subcont'!$AA$7:$AA$9999,$B25,
'BLC Subcont'!$IT$7:$IT$9999,"IN HOUSE (MANUAL)")</f>
        <v>0</v>
      </c>
      <c r="AS25" s="50">
        <f t="shared" si="30"/>
        <v>0</v>
      </c>
      <c r="AT25" s="42">
        <f>SUMIFS('BLC Subcont'!$AE$7:$AE$9999,
'BLC Subcont'!$I$7:$I$9999,AV$10,
'BLC Subcont'!$U$7:$U$9999,$A25,
'BLC Subcont'!$AA$7:$AA$9999,$B25,
'BLC Subcont'!$IT$7:$IT$9999,"IN HOUSE (MANUAL)")</f>
        <v>0</v>
      </c>
      <c r="AU25" s="48">
        <f>SUMIFS('BLC Subcont'!$BL$7:$BL$9999,
'BLC Subcont'!$I$7:$I$9999,AV$10,
'BLC Subcont'!$U$7:$U$9999,$A25,
'BLC Subcont'!$AA$7:$AA$9999,$B25,
'BLC Subcont'!$IT$7:$IT$9999,"IN HOUSE (MANUAL)")</f>
        <v>0</v>
      </c>
      <c r="AV25" s="50">
        <f t="shared" si="31"/>
        <v>0</v>
      </c>
      <c r="AW25" s="42">
        <f t="shared" si="59"/>
        <v>2619</v>
      </c>
      <c r="AX25" s="249">
        <f t="shared" si="60"/>
        <v>2619</v>
      </c>
      <c r="AY25" s="50">
        <f t="shared" si="32"/>
        <v>0.48589981447124303</v>
      </c>
      <c r="AZ25" s="42">
        <f t="shared" si="61"/>
        <v>0</v>
      </c>
      <c r="BA25" s="249">
        <f t="shared" si="33"/>
        <v>0</v>
      </c>
      <c r="BB25" s="50">
        <f t="shared" si="34"/>
        <v>0</v>
      </c>
      <c r="BC25" s="42">
        <f>SUMIFS(RCCP!$HX$8:$HX$136,
RCCP!$A$8:$A$136,$A25,
RCCP!$C$8:$C$136,$B25
)+
(SUMIFS(RCCP!$IC$8:$IC$136,
RCCP!$A$8:$A$136,$A25,
RCCP!$C$8:$C$136,$B25)/4)</f>
        <v>2619</v>
      </c>
      <c r="BD25" s="256">
        <f>SUMIFS(RCCP!$HX$8:$HX$136,
RCCP!$A$8:$A$136,$A25,
RCCP!$C$8:$C$136,$B25
)+
(SUMIFS(RCCP!$IC$8:$IC$136,
RCCP!$A$8:$A$136,$A25,
RCCP!$C$8:$C$136,$B25)/4)</f>
        <v>2619</v>
      </c>
      <c r="BE25" s="59">
        <f t="shared" si="62"/>
        <v>0.48589981447124303</v>
      </c>
      <c r="BF25" s="42">
        <f>SUMIFS(RCCP!$HY$8:$HY$136,
RCCP!$A$8:$A$136,$A25,
RCCP!$C$8:$C$136,$B25
)+
(SUMIFS(RCCP!$IC$8:$IC$136,
RCCP!$A$8:$A$136,$A25,
RCCP!$C$8:$C$136,$B25)/4)</f>
        <v>0</v>
      </c>
      <c r="BG25" s="256">
        <f>SUMIFS(RCCP!$HY$8:$HY$136,
RCCP!$A$8:$A$136,$A25,
RCCP!$C$8:$C$136,$B25
)+
(SUMIFS(RCCP!$IC$8:$IC$136,
RCCP!$A$8:$A$136,$A25,
RCCP!$C$8:$C$136,$B25)/4)</f>
        <v>0</v>
      </c>
      <c r="BH25" s="58">
        <f t="shared" si="63"/>
        <v>0</v>
      </c>
      <c r="BI25" s="47">
        <f>SUMIFS(RCCP!$HZ$8:$HZ$136,
RCCP!$A$8:$A$136,$A25,
RCCP!$C$8:$C$136,$B25
)+
(SUMIFS(RCCP!$IC$8:$IC$136,
RCCP!$A$8:$A$136,$A25,
RCCP!$C$8:$C$136,$B25)/4)</f>
        <v>5055</v>
      </c>
      <c r="BJ25" s="256">
        <f>SUMIFS(RCCP!$HZ$8:$HZ$136,
RCCP!$A$8:$A$136,$A25,
RCCP!$C$8:$C$136,$B25
)+
(SUMIFS(RCCP!$IC$8:$IC$136,
RCCP!$A$8:$A$136,$A25,
RCCP!$C$8:$C$136,$B25)/4)</f>
        <v>5055</v>
      </c>
      <c r="BK25" s="59">
        <f t="shared" si="64"/>
        <v>0.93784786641929496</v>
      </c>
      <c r="BL25" s="42">
        <f>SUMIFS(RCCP!$IA$8:$IA$136,
RCCP!$A$8:$A$136,$A25,
RCCP!$C$8:$C$136,$B25
)+
(SUMIFS(RCCP!$IC$8:$IC$136,
RCCP!$A$8:$A$136,$A25,
RCCP!$C$8:$C$136,$B25)/4)</f>
        <v>0</v>
      </c>
      <c r="BM25" s="256">
        <f>SUMIFS(RCCP!$IA$8:$IA$136,
RCCP!$A$8:$A$136,$A25,
RCCP!$C$8:$C$136,$B25
)+
(SUMIFS(RCCP!$IC$8:$IC$136,
RCCP!$A$8:$A$136,$A25,
RCCP!$C$8:$C$136,$B25)/4)</f>
        <v>0</v>
      </c>
      <c r="BN25" s="59">
        <f t="shared" si="65"/>
        <v>0</v>
      </c>
      <c r="BO25" s="42">
        <f>SUMIFS(RCCP!$IF$8:$IF$136,
RCCP!$A$8:$A$136,$A25,
RCCP!$C$8:$C$136,$B25
)+
(SUMIFS(RCCP!$IK$8:$IK$136,
RCCP!$A$8:$A$136,$A25,
RCCP!$C$8:$C$136,$B25)/4)</f>
        <v>6006</v>
      </c>
      <c r="BP25" s="256">
        <f>SUMIFS(RCCP!$IF$8:$IF$136,
RCCP!$A$8:$A$136,$A25,
RCCP!$C$8:$C$136,$B25
)+
(SUMIFS(RCCP!$IK$8:$IK$136,
RCCP!$A$8:$A$136,$A25,
RCCP!$C$8:$C$136,$B25)/4)</f>
        <v>6006</v>
      </c>
      <c r="BQ25" s="59">
        <f t="shared" si="66"/>
        <v>1.1142857142857143</v>
      </c>
      <c r="BR25" s="42">
        <f>SUMIFS(RCCP!$IG$8:$IG$136,
RCCP!$A$8:$A$136,$A25,
RCCP!$C$8:$C$136,$B25
)+
(SUMIFS(RCCP!$IK$8:$IK$136,
RCCP!$A$8:$A$136,$A25,
RCCP!$C$8:$C$136,$B25)/4)</f>
        <v>6006</v>
      </c>
      <c r="BS25" s="256">
        <f>SUMIFS(RCCP!$IG$8:$IG$136,
RCCP!$A$8:$A$136,$A25,
RCCP!$C$8:$C$136,$B25
)+
(SUMIFS(RCCP!$IK$8:$IK$136,
RCCP!$A$8:$A$136,$A25,
RCCP!$C$8:$C$136,$B25)/4)</f>
        <v>6006</v>
      </c>
      <c r="BT25" s="58">
        <f t="shared" si="67"/>
        <v>1.1142857142857143</v>
      </c>
      <c r="BU25" s="47">
        <f>SUMIFS(RCCP!$IH$8:$IH$136,
RCCP!$A$8:$A$136,$A25,
RCCP!$C$8:$C$136,$B25
)+
(SUMIFS(RCCP!$IK$8:$IK$136,
RCCP!$A$8:$A$136,$A25,
RCCP!$C$8:$C$136,$B25)/4)</f>
        <v>6006</v>
      </c>
      <c r="BV25" s="256">
        <f>SUMIFS(RCCP!$IH$8:$IH$136,
RCCP!$A$8:$A$136,$A25,
RCCP!$C$8:$C$136,$B25
)+
(SUMIFS(RCCP!$IK$8:$IK$136,
RCCP!$A$8:$A$136,$A25,
RCCP!$C$8:$C$136,$B25)/4)</f>
        <v>6006</v>
      </c>
      <c r="BW25" s="59">
        <f t="shared" si="68"/>
        <v>1.1142857142857143</v>
      </c>
      <c r="BX25" s="42">
        <f>SUMIFS(RCCP!$II$8:$II$136,
RCCP!$A$8:$A$136,$A25,
RCCP!$C$8:$C$136,$B25
)+
(SUMIFS(RCCP!$IK$8:$IK$136,
RCCP!$A$8:$A$136,$A25,
RCCP!$C$8:$C$136,$B25)/4)</f>
        <v>6006</v>
      </c>
      <c r="BY25" s="256">
        <f>SUMIFS(RCCP!$II$8:$II$136,
RCCP!$A$8:$A$136,$A25,
RCCP!$C$8:$C$136,$B25
)+
(SUMIFS(RCCP!$IK$8:$IK$136,
RCCP!$A$8:$A$136,$A25,
RCCP!$C$8:$C$136,$B25)/4)</f>
        <v>6006</v>
      </c>
      <c r="BZ25" s="59">
        <f t="shared" si="69"/>
        <v>1.361904761904762</v>
      </c>
      <c r="CA25" s="42">
        <f>SUMIFS(RCCP!$IN$8:$IN$136,
RCCP!$A$8:$A$136,$A25,
RCCP!$C$8:$C$136,$B25
)+
(SUMIFS(RCCP!$IT$8:$IT$136,
RCCP!$A$8:$A$136,$A25,
RCCP!$C$8:$C$136,$B25)/5)</f>
        <v>1788</v>
      </c>
      <c r="CB25" s="256">
        <f>SUMIFS(RCCP!$IN$8:$IN$136,
RCCP!$A$8:$A$136,$A25,
RCCP!$C$8:$C$136,$B25
)+
(SUMIFS(RCCP!$IT$8:$IT$136,
RCCP!$A$8:$A$136,$A25,
RCCP!$C$8:$C$136,$B25)/5)</f>
        <v>1788</v>
      </c>
      <c r="CC25" s="59">
        <f t="shared" si="70"/>
        <v>0.40544217687074829</v>
      </c>
      <c r="CD25" s="42">
        <f>SUMIFS(RCCP!$IO$8:$IO$136,
RCCP!$A$8:$A$136,$A25,
RCCP!$C$8:$C$136,$B25
)+
(SUMIFS(RCCP!$IT$8:$IT$136,
RCCP!$A$8:$A$136,$A25,
RCCP!$C$8:$C$136,$B25)/5)</f>
        <v>1788</v>
      </c>
      <c r="CE25" s="256">
        <f>SUMIFS(RCCP!$IO$8:$IO$136,
RCCP!$A$8:$A$136,$A25,
RCCP!$C$8:$C$136,$B25
)+
(SUMIFS(RCCP!$IT$8:$IT$136,
RCCP!$A$8:$A$136,$A25,
RCCP!$C$8:$C$136,$B25)/5)</f>
        <v>1788</v>
      </c>
      <c r="CF25" s="58">
        <f t="shared" si="71"/>
        <v>0.33172541743970313</v>
      </c>
      <c r="CG25" s="47">
        <f>SUMIFS(RCCP!$IP$8:$IP$136,
RCCP!$A$8:$A$136,$A25,
RCCP!$C$8:$C$136,$B25
)+
(SUMIFS(RCCP!$IT$8:$IT$136,
RCCP!$A$8:$A$136,$A25,
RCCP!$C$8:$C$136,$B25)/5)</f>
        <v>1788</v>
      </c>
      <c r="CH25" s="256">
        <f>SUMIFS(RCCP!$IP$8:$IP$136,
RCCP!$A$8:$A$136,$A25,
RCCP!$C$8:$C$136,$B25
)+
(SUMIFS(RCCP!$IT$8:$IT$136,
RCCP!$A$8:$A$136,$A25,
RCCP!$C$8:$C$136,$B25)/5)</f>
        <v>1788</v>
      </c>
      <c r="CI25" s="59">
        <f t="shared" si="72"/>
        <v>0.33172541743970313</v>
      </c>
      <c r="CJ25" s="42">
        <f>SUMIFS(RCCP!$IQ$8:$IQ$136,
RCCP!$A$8:$A$136,$A25,
RCCP!$C$8:$C$136,$B25
)+
(SUMIFS(RCCP!$IT$8:$IT$136,
RCCP!$A$8:$A$136,$A25,
RCCP!$C$8:$C$136,$B25)/5)</f>
        <v>1788</v>
      </c>
      <c r="CK25" s="256">
        <f>SUMIFS(RCCP!$IQ$8:$IQ$136,
RCCP!$A$8:$A$136,$A25,
RCCP!$C$8:$C$136,$B25
)+
(SUMIFS(RCCP!$IT$8:$IT$136,
RCCP!$A$8:$A$136,$A25,
RCCP!$C$8:$C$136,$B25)/5)</f>
        <v>1788</v>
      </c>
      <c r="CL25" s="59">
        <f t="shared" si="73"/>
        <v>0.33172541743970313</v>
      </c>
      <c r="CM25" s="42">
        <f>SUMIFS(RCCP!$IR$8:$IR$136,
RCCP!$A$8:$A$136,$A25,
RCCP!$C$8:$C$136,$B25
)+
(SUMIFS(RCCP!$IT$8:$IT$136,
RCCP!$A$8:$A$136,$A25,
RCCP!$C$8:$C$136,$B25)/5)</f>
        <v>1788</v>
      </c>
      <c r="CN25" s="256">
        <f>SUMIFS(RCCP!$IR$8:$IR$136,
RCCP!$A$8:$A$136,$A25,
RCCP!$C$8:$C$136,$B25
)+
(SUMIFS(RCCP!$IT$8:$IT$136,
RCCP!$A$8:$A$136,$A25,
RCCP!$C$8:$C$136,$B25)/5)</f>
        <v>1788</v>
      </c>
      <c r="CO25" s="58">
        <f t="shared" si="74"/>
        <v>0.28069073783359499</v>
      </c>
      <c r="CP25" s="42">
        <f>SUMIFS(RCCP!$IW$8:$IW$136,
RCCP!$A$8:$A$136,$A25,
RCCP!$C$8:$C$136,$B25
)+
(SUMIFS(RCCP!$JB$8:$JB$136,
RCCP!$A$8:$A$136,$A25,
RCCP!$C$8:$C$136,$B25)/4)</f>
        <v>1723.5</v>
      </c>
      <c r="CQ25" s="256">
        <f>SUMIFS(RCCP!$IW$8:$IW$136,
RCCP!$A$8:$A$136,$A25,
RCCP!$C$8:$C$136,$B25
)+
(SUMIFS(RCCP!$JB$8:$JB$136,
RCCP!$A$8:$A$136,$A25,
RCCP!$C$8:$C$136,$B25)/4)</f>
        <v>1723.5</v>
      </c>
      <c r="CR25" s="59">
        <f t="shared" si="84"/>
        <v>0.39081632653061227</v>
      </c>
      <c r="CS25" s="42">
        <f>SUMIFS(RCCP!$IX$8:$IX$136,
RCCP!$A$8:$A$136,$A25,
RCCP!$C$8:$C$136,$B25
)+
(SUMIFS(RCCP!$JB$8:$JB$136,
RCCP!$A$8:$A$136,$A25,
RCCP!$C$8:$C$136,$B25)/4)</f>
        <v>1723.5</v>
      </c>
      <c r="CT25" s="256">
        <f>SUMIFS(RCCP!$IX$8:$IX$136,
RCCP!$A$8:$A$136,$A25,
RCCP!$C$8:$C$136,$B25
)+
(SUMIFS(RCCP!$JB$8:$JB$136,
RCCP!$A$8:$A$136,$A25,
RCCP!$C$8:$C$136,$B25)/4)</f>
        <v>1723.5</v>
      </c>
      <c r="CU25" s="58">
        <f t="shared" si="85"/>
        <v>0.31975881261595546</v>
      </c>
      <c r="CV25" s="47">
        <f>SUMIFS(RCCP!$IY$8:$IY$136,
RCCP!$A$8:$A$136,$A25,
RCCP!$C$8:$C$136,$B25
)+
(SUMIFS(RCCP!$JB$8:$JB$136,
RCCP!$A$8:$A$136,$A25,
RCCP!$C$8:$C$136,$B25)/4)</f>
        <v>1723.5</v>
      </c>
      <c r="CW25" s="256">
        <f>SUMIFS(RCCP!$IY$8:$IY$136,
RCCP!$A$8:$A$136,$A25,
RCCP!$C$8:$C$136,$B25
)+
(SUMIFS(RCCP!$JB$8:$JB$136,
RCCP!$A$8:$A$136,$A25,
RCCP!$C$8:$C$136,$B25)/4)</f>
        <v>1723.5</v>
      </c>
      <c r="CX25" s="59">
        <f t="shared" si="86"/>
        <v>0.31975881261595546</v>
      </c>
      <c r="CY25" s="42">
        <f>SUMIFS(RCCP!$IZ$8:$IZ$136,
RCCP!$A$8:$A$136,$A25,
RCCP!$C$8:$C$136,$B25
)+
(SUMIFS(RCCP!$JB$8:$JB$136,
RCCP!$A$8:$A$136,$A25,
RCCP!$C$8:$C$136,$B25)/4)</f>
        <v>1723.5</v>
      </c>
      <c r="CZ25" s="256">
        <f>SUMIFS(RCCP!$IZ$8:$IZ$136,
RCCP!$A$8:$A$136,$A25,
RCCP!$C$8:$C$136,$B25
)+
(SUMIFS(RCCP!$JB$8:$JB$136,
RCCP!$A$8:$A$136,$A25,
RCCP!$C$8:$C$136,$B25)/4)</f>
        <v>1723.5</v>
      </c>
      <c r="DA25" s="58">
        <f t="shared" si="87"/>
        <v>0.31975881261595546</v>
      </c>
      <c r="DB25" s="42">
        <f>SUMIFS(RCCP!$JE$8:$JE$136,
RCCP!$A$8:$A$136,$A25,
RCCP!$C$8:$C$136,$B25
)+
(SUMIFS(RCCP!$JJ$8:$JJ$136,
RCCP!$A$8:$A$136,$A25,
RCCP!$C$8:$C$136,$B25)/4)</f>
        <v>7155</v>
      </c>
      <c r="DC25" s="256">
        <f>SUMIFS(RCCP!$JE$8:$JE$136,
RCCP!$A$8:$A$136,$A25,
RCCP!$C$8:$C$136,$B25
)+
(SUMIFS(RCCP!$JJ$8:$JJ$136,
RCCP!$A$8:$A$136,$A25,
RCCP!$C$8:$C$136,$B25)/4)</f>
        <v>7155</v>
      </c>
      <c r="DD25" s="59">
        <f t="shared" si="88"/>
        <v>1.3274582560296846</v>
      </c>
      <c r="DE25" s="42">
        <f>SUMIFS(RCCP!$JF$8:$JF$136,
RCCP!$A$8:$A$136,$A25,
RCCP!$C$8:$C$136,$B25
)+
(SUMIFS(RCCP!$JJ$8:$JJ$136,
RCCP!$A$8:$A$136,$A25,
RCCP!$C$8:$C$136,$B25)/4)</f>
        <v>7155</v>
      </c>
      <c r="DF25" s="256">
        <f>SUMIFS(RCCP!$JF$8:$JF$136,
RCCP!$A$8:$A$136,$A25,
RCCP!$C$8:$C$136,$B25
)+
(SUMIFS(RCCP!$JJ$8:$JJ$136,
RCCP!$A$8:$A$136,$A25,
RCCP!$C$8:$C$136,$B25)/4)</f>
        <v>7155</v>
      </c>
      <c r="DG25" s="58">
        <f t="shared" si="89"/>
        <v>1.3274582560296846</v>
      </c>
      <c r="DH25" s="47">
        <f>SUMIFS(RCCP!$JG$8:$JG$136,
RCCP!$A$8:$A$136,$A25,
RCCP!$C$8:$C$136,$B25
)+
(SUMIFS(RCCP!$JJ$8:$JJ$136,
RCCP!$A$8:$A$136,$A25,
RCCP!$C$8:$C$136,$B25)/4)</f>
        <v>7155</v>
      </c>
      <c r="DI25" s="256">
        <f>SUMIFS(RCCP!$JG$8:$JG$136,
RCCP!$A$8:$A$136,$A25,
RCCP!$C$8:$C$136,$B25
)+
(SUMIFS(RCCP!$JJ$8:$JJ$136,
RCCP!$A$8:$A$136,$A25,
RCCP!$C$8:$C$136,$B25)/4)</f>
        <v>7155</v>
      </c>
      <c r="DJ25" s="59">
        <f t="shared" si="90"/>
        <v>1.6224489795918366</v>
      </c>
      <c r="DK25" s="42">
        <f>SUMIFS(RCCP!$JH$8:$JH$136,
RCCP!$A$8:$A$136,$A25,
RCCP!$C$8:$C$136,$B25
)+
(SUMIFS(RCCP!$JJ$8:$JJ$136,
RCCP!$A$8:$A$136,$A25,
RCCP!$C$8:$C$136,$B25)/4)</f>
        <v>7155</v>
      </c>
      <c r="DL25" s="256">
        <f>SUMIFS(RCCP!$JH$8:$JH$136,
RCCP!$A$8:$A$136,$A25,
RCCP!$C$8:$C$136,$B25
)+
(SUMIFS(RCCP!$JJ$8:$JJ$136,
RCCP!$A$8:$A$136,$A25,
RCCP!$C$8:$C$136,$B25)/4)</f>
        <v>7155</v>
      </c>
      <c r="DM25" s="58">
        <f t="shared" si="91"/>
        <v>1.3274582560296846</v>
      </c>
    </row>
    <row r="26" spans="1:117" ht="20.149999999999999" customHeight="1" x14ac:dyDescent="0.35">
      <c r="A26" s="62">
        <v>880</v>
      </c>
      <c r="B26" s="63" t="s">
        <v>53</v>
      </c>
      <c r="C26" s="39" t="s">
        <v>39</v>
      </c>
      <c r="D26" s="39">
        <v>200</v>
      </c>
      <c r="E26" s="55">
        <f t="shared" si="83"/>
        <v>5.5</v>
      </c>
      <c r="F26" s="39">
        <f t="shared" si="83"/>
        <v>7</v>
      </c>
      <c r="G26" s="39">
        <f t="shared" si="83"/>
        <v>2</v>
      </c>
      <c r="H26" s="40">
        <f>+D26*E26*F26*G26</f>
        <v>15400</v>
      </c>
      <c r="I26" s="41">
        <f>+H26/E26</f>
        <v>2800</v>
      </c>
      <c r="J26" s="42">
        <f>SUMIFS('BLC Subcont'!$AE$7:$AE$9999,
'BLC Subcont'!$I$7:$I$9999,L$10,
'BLC Subcont'!$U$7:$U$9999,$A26,
'BLC Subcont'!$AA$7:$AA$9999,$B26)</f>
        <v>11070</v>
      </c>
      <c r="K26" s="43">
        <f>SUMIFS('BLC Subcont'!$BM$7:$BM$9999,
'BLC Subcont'!$I$7:$I$9999,L$10,
'BLC Subcont'!$U$7:$U$9999,$A26,
'BLC Subcont'!$AA$7:$AA$9999,$B26)</f>
        <v>0</v>
      </c>
      <c r="L26" s="50">
        <f t="shared" si="20"/>
        <v>0</v>
      </c>
      <c r="M26" s="42">
        <f>SUMIFS('BLC Subcont'!$AE$7:$AE$9999,
'BLC Subcont'!$I$7:$I$9999,O$10,
'BLC Subcont'!$U$7:$U$9999,$A26,
'BLC Subcont'!$AA$7:$AA$9999,$B26)</f>
        <v>8478</v>
      </c>
      <c r="N26" s="43">
        <f>SUMIFS('BLC Subcont'!$BM$7:$BM$9999,
'BLC Subcont'!$I$7:$I$9999,O$10,
'BLC Subcont'!$U$7:$U$9999,$A26,
'BLC Subcont'!$AA$7:$AA$9999,$B26)</f>
        <v>0</v>
      </c>
      <c r="O26" s="50">
        <f t="shared" si="21"/>
        <v>0</v>
      </c>
      <c r="P26" s="42">
        <f>SUMIFS('BLC Subcont'!$AE$7:$AE$9999,
'BLC Subcont'!$I$7:$I$9999,R$10,
'BLC Subcont'!$U$7:$U$9999,$A26,
'BLC Subcont'!$AA$7:$AA$9999,$B26)</f>
        <v>6246</v>
      </c>
      <c r="Q26" s="43">
        <f>SUMIFS('BLC Subcont'!$BM$7:$BM$9999,
'BLC Subcont'!$I$7:$I$9999,R$10,
'BLC Subcont'!$U$7:$U$9999,$A26,
'BLC Subcont'!$AA$7:$AA$9999,$B26)</f>
        <v>840</v>
      </c>
      <c r="R26" s="50">
        <f>IFERROR(Q26/($I26*R$11),0)</f>
        <v>0</v>
      </c>
      <c r="S26" s="42">
        <f>SUMIFS('BLC Subcont'!$AE$7:$AE$9999,
'BLC Subcont'!$I$7:$I$9999,U$10,
'BLC Subcont'!$U$7:$U$9999,$A26,
'BLC Subcont'!$AA$7:$AA$9999,$B26)</f>
        <v>4308</v>
      </c>
      <c r="T26" s="43">
        <f>SUMIFS('BLC Subcont'!$BM$7:$BM$9999,
'BLC Subcont'!$I$7:$I$9999,U$10,
'BLC Subcont'!$U$7:$U$9999,$A26,
'BLC Subcont'!$AA$7:$AA$9999,$B26)</f>
        <v>4308</v>
      </c>
      <c r="U26" s="50">
        <f t="shared" si="57"/>
        <v>0.27974025974025973</v>
      </c>
      <c r="V26" s="47">
        <f>SUM(S26,P26,M26,J26)</f>
        <v>30102</v>
      </c>
      <c r="W26" s="51">
        <f>+SUM(T26,Q26,N26,K26)</f>
        <v>5148</v>
      </c>
      <c r="X26" s="52">
        <f>IFERROR(W26/($I26*X$11),0)</f>
        <v>0.3342857142857143</v>
      </c>
      <c r="Y26" s="47">
        <f>SUMIFS('BLC Subcont'!$AE$7:$AE$9999,
'BLC Subcont'!$I$7:$I$9999,AA$10,
'BLC Subcont'!$U$7:$U$9999,$A26,
'BLC Subcont'!$AA$7:$AA$9999,$B26)</f>
        <v>0</v>
      </c>
      <c r="Z26" s="249">
        <f>SUMIFS('BLC Subcont'!$BM$7:$BM$9999,
'BLC Subcont'!$I$7:$I$9999,AA$10,
'BLC Subcont'!$U$7:$U$9999,$A26,
'BLC Subcont'!$AA$7:$AA$9999,$B26)</f>
        <v>0</v>
      </c>
      <c r="AA26" s="49">
        <f t="shared" si="24"/>
        <v>0</v>
      </c>
      <c r="AB26" s="42">
        <f>SUMIFS('BLC Subcont'!$AE$7:$AE$9999,
'BLC Subcont'!$I$7:$I$9999,AD$10,
'BLC Subcont'!$U$7:$U$9999,$A26,
'BLC Subcont'!$AA$7:$AA$9999,$B26)</f>
        <v>1176</v>
      </c>
      <c r="AC26" s="249">
        <f>SUMIFS('BLC Subcont'!$BM$7:$BM$9999,
'BLC Subcont'!$I$7:$I$9999,AD$10,
'BLC Subcont'!$U$7:$U$9999,$A26,
'BLC Subcont'!$AA$7:$AA$9999,$B26)</f>
        <v>1176</v>
      </c>
      <c r="AD26" s="50">
        <f t="shared" si="25"/>
        <v>7.636363636363637E-2</v>
      </c>
      <c r="AE26" s="42">
        <f>SUMIFS('BLC Subcont'!$AE$7:$AE$9999,
'BLC Subcont'!$I$7:$I$9999,AG$10,
'BLC Subcont'!$U$7:$U$9999,$A26,
'BLC Subcont'!$AA$7:$AA$9999,$B26)</f>
        <v>6036</v>
      </c>
      <c r="AF26" s="249">
        <f>SUMIFS('BLC Subcont'!$BM$7:$BM$9999,
'BLC Subcont'!$I$7:$I$9999,AG$10,
'BLC Subcont'!$U$7:$U$9999,$A26,
'BLC Subcont'!$AA$7:$AA$9999,$B26)</f>
        <v>6036</v>
      </c>
      <c r="AG26" s="50">
        <f t="shared" si="26"/>
        <v>0.39194805194805193</v>
      </c>
      <c r="AH26" s="42">
        <f>SUMIFS('BLC Subcont'!$AE$7:$AE$9999,
'BLC Subcont'!$I$7:$I$9999,AJ$10,
'BLC Subcont'!$U$7:$U$9999,$A26,
'BLC Subcont'!$AA$7:$AA$9999,$B26)</f>
        <v>2406</v>
      </c>
      <c r="AI26" s="249">
        <f>SUMIFS('BLC Subcont'!$BM$7:$BM$9999,
'BLC Subcont'!$I$7:$I$9999,AJ$10,
'BLC Subcont'!$U$7:$U$9999,$A26,
'BLC Subcont'!$AA$7:$AA$9999,$B26)</f>
        <v>2406</v>
      </c>
      <c r="AJ26" s="50">
        <f t="shared" si="27"/>
        <v>0.15623376623376622</v>
      </c>
      <c r="AK26" s="42">
        <f>SUMIFS('BLC Subcont'!$AE$7:$AE$9999,
'BLC Subcont'!$I$7:$I$9999,AM$10,
'BLC Subcont'!$U$7:$U$9999,$A26,
'BLC Subcont'!$AA$7:$AA$9999,$B26)</f>
        <v>0</v>
      </c>
      <c r="AL26" s="249">
        <f>SUMIFS('BLC Subcont'!$BM$7:$BM$9999,
'BLC Subcont'!$I$7:$I$9999,AM$10,
'BLC Subcont'!$U$7:$U$9999,$A26,
'BLC Subcont'!$AA$7:$AA$9999,$B26)</f>
        <v>0</v>
      </c>
      <c r="AM26" s="50">
        <f t="shared" si="28"/>
        <v>0</v>
      </c>
      <c r="AN26" s="42">
        <f>SUMIFS('BLC Subcont'!$AE$7:$AE$9999,
'BLC Subcont'!$I$7:$I$9999,AP$10,
'BLC Subcont'!$U$7:$U$9999,$A26,
'BLC Subcont'!$AA$7:$AA$9999,$B26)</f>
        <v>0</v>
      </c>
      <c r="AO26" s="249">
        <f>SUMIFS('BLC Subcont'!$BM$7:$BM$9999,
'BLC Subcont'!$I$7:$I$9999,AP$10,
'BLC Subcont'!$U$7:$U$9999,$A26,
'BLC Subcont'!$AA$7:$AA$9999,$B26)</f>
        <v>0</v>
      </c>
      <c r="AP26" s="50">
        <f t="shared" si="29"/>
        <v>0</v>
      </c>
      <c r="AQ26" s="42">
        <f>SUMIFS('BLC Subcont'!$AE$7:$AE$9999,
'BLC Subcont'!$I$7:$I$9999,AS$10,
'BLC Subcont'!$U$7:$U$9999,$A26,
'BLC Subcont'!$AA$7:$AA$9999,$B26)</f>
        <v>0</v>
      </c>
      <c r="AR26" s="48">
        <f>SUMIFS('BLC Subcont'!$BM$7:$BM$9999,
'BLC Subcont'!$I$7:$I$9999,AS$10,
'BLC Subcont'!$U$7:$U$9999,$A26,
'BLC Subcont'!$AA$7:$AA$9999,$B26)</f>
        <v>0</v>
      </c>
      <c r="AS26" s="50">
        <f t="shared" si="30"/>
        <v>0</v>
      </c>
      <c r="AT26" s="42">
        <f>SUMIFS('BLC Subcont'!$AE$7:$AE$9999,
'BLC Subcont'!$I$7:$I$9999,AV$10,
'BLC Subcont'!$U$7:$U$9999,$A26,
'BLC Subcont'!$AA$7:$AA$9999,$B26)</f>
        <v>0</v>
      </c>
      <c r="AU26" s="48">
        <f>SUMIFS('BLC Subcont'!$BM$7:$BM$9999,
'BLC Subcont'!$I$7:$I$9999,AV$10,
'BLC Subcont'!$U$7:$U$9999,$A26,
'BLC Subcont'!$AA$7:$AA$9999,$B26)</f>
        <v>0</v>
      </c>
      <c r="AV26" s="50">
        <f t="shared" si="31"/>
        <v>0</v>
      </c>
      <c r="AW26" s="42">
        <f t="shared" si="59"/>
        <v>2619</v>
      </c>
      <c r="AX26" s="249">
        <f t="shared" si="60"/>
        <v>2619</v>
      </c>
      <c r="AY26" s="50">
        <f t="shared" si="32"/>
        <v>0.17006493506493506</v>
      </c>
      <c r="AZ26" s="42">
        <f t="shared" si="61"/>
        <v>0</v>
      </c>
      <c r="BA26" s="249">
        <f t="shared" si="33"/>
        <v>0</v>
      </c>
      <c r="BB26" s="50">
        <f t="shared" si="34"/>
        <v>0</v>
      </c>
      <c r="BC26" s="42">
        <f>SUMIFS(RCCP!$HX$8:$HX$136,
RCCP!$A$8:$A$136,$A26,
RCCP!$C$8:$C$136,$B26
)+
(SUMIFS(RCCP!$IC$8:$IC$136,
RCCP!$A$8:$A$136,$A26,
RCCP!$C$8:$C$136,$B26)/4)</f>
        <v>2619</v>
      </c>
      <c r="BD26" s="256">
        <f>SUMIFS(RCCP!$HX$8:$HX$136,
RCCP!$A$8:$A$136,$A26,
RCCP!$C$8:$C$136,$B26
)+
(SUMIFS(RCCP!$IC$8:$IC$136,
RCCP!$A$8:$A$136,$A26,
RCCP!$C$8:$C$136,$B26)/4)</f>
        <v>2619</v>
      </c>
      <c r="BE26" s="59">
        <f t="shared" si="62"/>
        <v>0.17006493506493506</v>
      </c>
      <c r="BF26" s="42">
        <f>SUMIFS(RCCP!$HY$8:$HY$136,
RCCP!$A$8:$A$136,$A26,
RCCP!$C$8:$C$136,$B26
)+
(SUMIFS(RCCP!$IC$8:$IC$136,
RCCP!$A$8:$A$136,$A26,
RCCP!$C$8:$C$136,$B26)/4)</f>
        <v>0</v>
      </c>
      <c r="BG26" s="256">
        <f>SUMIFS(RCCP!$HY$8:$HY$136,
RCCP!$A$8:$A$136,$A26,
RCCP!$C$8:$C$136,$B26
)+
(SUMIFS(RCCP!$IC$8:$IC$136,
RCCP!$A$8:$A$136,$A26,
RCCP!$C$8:$C$136,$B26)/4)</f>
        <v>0</v>
      </c>
      <c r="BH26" s="58">
        <f t="shared" si="63"/>
        <v>0</v>
      </c>
      <c r="BI26" s="47">
        <f>SUMIFS(RCCP!$HZ$8:$HZ$136,
RCCP!$A$8:$A$136,$A26,
RCCP!$C$8:$C$136,$B26
)+
(SUMIFS(RCCP!$IC$8:$IC$136,
RCCP!$A$8:$A$136,$A26,
RCCP!$C$8:$C$136,$B26)/4)</f>
        <v>5055</v>
      </c>
      <c r="BJ26" s="256">
        <f>SUMIFS(RCCP!$HZ$8:$HZ$136,
RCCP!$A$8:$A$136,$A26,
RCCP!$C$8:$C$136,$B26
)+
(SUMIFS(RCCP!$IC$8:$IC$136,
RCCP!$A$8:$A$136,$A26,
RCCP!$C$8:$C$136,$B26)/4)</f>
        <v>5055</v>
      </c>
      <c r="BK26" s="59">
        <f t="shared" si="64"/>
        <v>0.32824675324675323</v>
      </c>
      <c r="BL26" s="42">
        <f>SUMIFS(RCCP!$IA$8:$IA$136,
RCCP!$A$8:$A$136,$A26,
RCCP!$C$8:$C$136,$B26
)+
(SUMIFS(RCCP!$IC$8:$IC$136,
RCCP!$A$8:$A$136,$A26,
RCCP!$C$8:$C$136,$B26)/4)</f>
        <v>0</v>
      </c>
      <c r="BM26" s="256">
        <f>SUMIFS(RCCP!$IA$8:$IA$136,
RCCP!$A$8:$A$136,$A26,
RCCP!$C$8:$C$136,$B26
)+
(SUMIFS(RCCP!$IC$8:$IC$136,
RCCP!$A$8:$A$136,$A26,
RCCP!$C$8:$C$136,$B26)/4)</f>
        <v>0</v>
      </c>
      <c r="BN26" s="59">
        <f t="shared" si="65"/>
        <v>0</v>
      </c>
      <c r="BO26" s="42">
        <f>SUMIFS(RCCP!$IF$8:$IF$136,
RCCP!$A$8:$A$136,$A26,
RCCP!$C$8:$C$136,$B26
)+
(SUMIFS(RCCP!$IK$8:$IK$136,
RCCP!$A$8:$A$136,$A26,
RCCP!$C$8:$C$136,$B26)/4)</f>
        <v>6006</v>
      </c>
      <c r="BP26" s="256">
        <f>SUMIFS(RCCP!$IF$8:$IF$136,
RCCP!$A$8:$A$136,$A26,
RCCP!$C$8:$C$136,$B26
)+
(SUMIFS(RCCP!$IK$8:$IK$136,
RCCP!$A$8:$A$136,$A26,
RCCP!$C$8:$C$136,$B26)/4)</f>
        <v>6006</v>
      </c>
      <c r="BQ26" s="59">
        <f t="shared" si="66"/>
        <v>0.39</v>
      </c>
      <c r="BR26" s="42">
        <f>SUMIFS(RCCP!$IG$8:$IG$136,
RCCP!$A$8:$A$136,$A26,
RCCP!$C$8:$C$136,$B26
)+
(SUMIFS(RCCP!$IK$8:$IK$136,
RCCP!$A$8:$A$136,$A26,
RCCP!$C$8:$C$136,$B26)/4)</f>
        <v>6006</v>
      </c>
      <c r="BS26" s="256">
        <f>SUMIFS(RCCP!$IG$8:$IG$136,
RCCP!$A$8:$A$136,$A26,
RCCP!$C$8:$C$136,$B26
)+
(SUMIFS(RCCP!$IK$8:$IK$136,
RCCP!$A$8:$A$136,$A26,
RCCP!$C$8:$C$136,$B26)/4)</f>
        <v>6006</v>
      </c>
      <c r="BT26" s="58">
        <f t="shared" si="67"/>
        <v>0.39</v>
      </c>
      <c r="BU26" s="47">
        <f>SUMIFS(RCCP!$IH$8:$IH$136,
RCCP!$A$8:$A$136,$A26,
RCCP!$C$8:$C$136,$B26
)+
(SUMIFS(RCCP!$IK$8:$IK$136,
RCCP!$A$8:$A$136,$A26,
RCCP!$C$8:$C$136,$B26)/4)</f>
        <v>6006</v>
      </c>
      <c r="BV26" s="256">
        <f>SUMIFS(RCCP!$IH$8:$IH$136,
RCCP!$A$8:$A$136,$A26,
RCCP!$C$8:$C$136,$B26
)+
(SUMIFS(RCCP!$IK$8:$IK$136,
RCCP!$A$8:$A$136,$A26,
RCCP!$C$8:$C$136,$B26)/4)</f>
        <v>6006</v>
      </c>
      <c r="BW26" s="59">
        <f t="shared" si="68"/>
        <v>0.39</v>
      </c>
      <c r="BX26" s="42">
        <f>SUMIFS(RCCP!$II$8:$II$136,
RCCP!$A$8:$A$136,$A26,
RCCP!$C$8:$C$136,$B26
)+
(SUMIFS(RCCP!$IK$8:$IK$136,
RCCP!$A$8:$A$136,$A26,
RCCP!$C$8:$C$136,$B26)/4)</f>
        <v>6006</v>
      </c>
      <c r="BY26" s="256">
        <f>SUMIFS(RCCP!$II$8:$II$136,
RCCP!$A$8:$A$136,$A26,
RCCP!$C$8:$C$136,$B26
)+
(SUMIFS(RCCP!$IK$8:$IK$136,
RCCP!$A$8:$A$136,$A26,
RCCP!$C$8:$C$136,$B26)/4)</f>
        <v>6006</v>
      </c>
      <c r="BZ26" s="59">
        <f t="shared" si="69"/>
        <v>0.47666666666666668</v>
      </c>
      <c r="CA26" s="42">
        <f>SUMIFS(RCCP!$IN$8:$IN$136,
RCCP!$A$8:$A$136,$A26,
RCCP!$C$8:$C$136,$B26
)+
(SUMIFS(RCCP!$IT$8:$IT$136,
RCCP!$A$8:$A$136,$A26,
RCCP!$C$8:$C$136,$B26)/5)</f>
        <v>1788</v>
      </c>
      <c r="CB26" s="256">
        <f>SUMIFS(RCCP!$IN$8:$IN$136,
RCCP!$A$8:$A$136,$A26,
RCCP!$C$8:$C$136,$B26
)+
(SUMIFS(RCCP!$IT$8:$IT$136,
RCCP!$A$8:$A$136,$A26,
RCCP!$C$8:$C$136,$B26)/5)</f>
        <v>1788</v>
      </c>
      <c r="CC26" s="59">
        <f t="shared" si="70"/>
        <v>0.14190476190476189</v>
      </c>
      <c r="CD26" s="42">
        <f>SUMIFS(RCCP!$IO$8:$IO$136,
RCCP!$A$8:$A$136,$A26,
RCCP!$C$8:$C$136,$B26
)+
(SUMIFS(RCCP!$IT$8:$IT$136,
RCCP!$A$8:$A$136,$A26,
RCCP!$C$8:$C$136,$B26)/5)</f>
        <v>1788</v>
      </c>
      <c r="CE26" s="256">
        <f>SUMIFS(RCCP!$IO$8:$IO$136,
RCCP!$A$8:$A$136,$A26,
RCCP!$C$8:$C$136,$B26
)+
(SUMIFS(RCCP!$IT$8:$IT$136,
RCCP!$A$8:$A$136,$A26,
RCCP!$C$8:$C$136,$B26)/5)</f>
        <v>1788</v>
      </c>
      <c r="CF26" s="58">
        <f t="shared" si="71"/>
        <v>0.1161038961038961</v>
      </c>
      <c r="CG26" s="47">
        <f>SUMIFS(RCCP!$IP$8:$IP$136,
RCCP!$A$8:$A$136,$A26,
RCCP!$C$8:$C$136,$B26
)+
(SUMIFS(RCCP!$IT$8:$IT$136,
RCCP!$A$8:$A$136,$A26,
RCCP!$C$8:$C$136,$B26)/5)</f>
        <v>1788</v>
      </c>
      <c r="CH26" s="256">
        <f>SUMIFS(RCCP!$IP$8:$IP$136,
RCCP!$A$8:$A$136,$A26,
RCCP!$C$8:$C$136,$B26
)+
(SUMIFS(RCCP!$IT$8:$IT$136,
RCCP!$A$8:$A$136,$A26,
RCCP!$C$8:$C$136,$B26)/5)</f>
        <v>1788</v>
      </c>
      <c r="CI26" s="59">
        <f t="shared" si="72"/>
        <v>0.1161038961038961</v>
      </c>
      <c r="CJ26" s="42">
        <f>SUMIFS(RCCP!$IQ$8:$IQ$136,
RCCP!$A$8:$A$136,$A26,
RCCP!$C$8:$C$136,$B26
)+
(SUMIFS(RCCP!$IT$8:$IT$136,
RCCP!$A$8:$A$136,$A26,
RCCP!$C$8:$C$136,$B26)/5)</f>
        <v>1788</v>
      </c>
      <c r="CK26" s="256">
        <f>SUMIFS(RCCP!$IQ$8:$IQ$136,
RCCP!$A$8:$A$136,$A26,
RCCP!$C$8:$C$136,$B26
)+
(SUMIFS(RCCP!$IT$8:$IT$136,
RCCP!$A$8:$A$136,$A26,
RCCP!$C$8:$C$136,$B26)/5)</f>
        <v>1788</v>
      </c>
      <c r="CL26" s="59">
        <f t="shared" si="73"/>
        <v>0.1161038961038961</v>
      </c>
      <c r="CM26" s="42">
        <f>SUMIFS(RCCP!$IR$8:$IR$136,
RCCP!$A$8:$A$136,$A26,
RCCP!$C$8:$C$136,$B26
)+
(SUMIFS(RCCP!$IT$8:$IT$136,
RCCP!$A$8:$A$136,$A26,
RCCP!$C$8:$C$136,$B26)/5)</f>
        <v>1788</v>
      </c>
      <c r="CN26" s="256">
        <f>SUMIFS(RCCP!$IR$8:$IR$136,
RCCP!$A$8:$A$136,$A26,
RCCP!$C$8:$C$136,$B26
)+
(SUMIFS(RCCP!$IT$8:$IT$136,
RCCP!$A$8:$A$136,$A26,
RCCP!$C$8:$C$136,$B26)/5)</f>
        <v>1788</v>
      </c>
      <c r="CO26" s="58">
        <f t="shared" si="74"/>
        <v>9.8241758241758237E-2</v>
      </c>
      <c r="CP26" s="42">
        <f>SUMIFS(RCCP!$IW$8:$IW$136,
RCCP!$A$8:$A$136,$A26,
RCCP!$C$8:$C$136,$B26
)+
(SUMIFS(RCCP!$JB$8:$JB$136,
RCCP!$A$8:$A$136,$A26,
RCCP!$C$8:$C$136,$B26)/4)</f>
        <v>1723.5</v>
      </c>
      <c r="CQ26" s="256">
        <f>SUMIFS(RCCP!$IW$8:$IW$136,
RCCP!$A$8:$A$136,$A26,
RCCP!$C$8:$C$136,$B26
)+
(SUMIFS(RCCP!$JB$8:$JB$136,
RCCP!$A$8:$A$136,$A26,
RCCP!$C$8:$C$136,$B26)/4)</f>
        <v>1723.5</v>
      </c>
      <c r="CR26" s="59">
        <f t="shared" si="84"/>
        <v>0.13678571428571429</v>
      </c>
      <c r="CS26" s="42">
        <f>SUMIFS(RCCP!$IX$8:$IX$136,
RCCP!$A$8:$A$136,$A26,
RCCP!$C$8:$C$136,$B26
)+
(SUMIFS(RCCP!$JB$8:$JB$136,
RCCP!$A$8:$A$136,$A26,
RCCP!$C$8:$C$136,$B26)/4)</f>
        <v>1723.5</v>
      </c>
      <c r="CT26" s="256">
        <f>SUMIFS(RCCP!$IX$8:$IX$136,
RCCP!$A$8:$A$136,$A26,
RCCP!$C$8:$C$136,$B26
)+
(SUMIFS(RCCP!$JB$8:$JB$136,
RCCP!$A$8:$A$136,$A26,
RCCP!$C$8:$C$136,$B26)/4)</f>
        <v>1723.5</v>
      </c>
      <c r="CU26" s="58">
        <f t="shared" si="85"/>
        <v>0.11191558441558441</v>
      </c>
      <c r="CV26" s="47">
        <f>SUMIFS(RCCP!$IY$8:$IY$136,
RCCP!$A$8:$A$136,$A26,
RCCP!$C$8:$C$136,$B26
)+
(SUMIFS(RCCP!$JB$8:$JB$136,
RCCP!$A$8:$A$136,$A26,
RCCP!$C$8:$C$136,$B26)/4)</f>
        <v>1723.5</v>
      </c>
      <c r="CW26" s="256">
        <f>SUMIFS(RCCP!$IY$8:$IY$136,
RCCP!$A$8:$A$136,$A26,
RCCP!$C$8:$C$136,$B26
)+
(SUMIFS(RCCP!$JB$8:$JB$136,
RCCP!$A$8:$A$136,$A26,
RCCP!$C$8:$C$136,$B26)/4)</f>
        <v>1723.5</v>
      </c>
      <c r="CX26" s="59">
        <f t="shared" si="86"/>
        <v>0.11191558441558441</v>
      </c>
      <c r="CY26" s="42">
        <f>SUMIFS(RCCP!$IZ$8:$IZ$136,
RCCP!$A$8:$A$136,$A26,
RCCP!$C$8:$C$136,$B26
)+
(SUMIFS(RCCP!$JB$8:$JB$136,
RCCP!$A$8:$A$136,$A26,
RCCP!$C$8:$C$136,$B26)/4)</f>
        <v>1723.5</v>
      </c>
      <c r="CZ26" s="256">
        <f>SUMIFS(RCCP!$IZ$8:$IZ$136,
RCCP!$A$8:$A$136,$A26,
RCCP!$C$8:$C$136,$B26
)+
(SUMIFS(RCCP!$JB$8:$JB$136,
RCCP!$A$8:$A$136,$A26,
RCCP!$C$8:$C$136,$B26)/4)</f>
        <v>1723.5</v>
      </c>
      <c r="DA26" s="58">
        <f t="shared" si="87"/>
        <v>0.11191558441558441</v>
      </c>
      <c r="DB26" s="42">
        <f>SUMIFS(RCCP!$JE$8:$JE$136,
RCCP!$A$8:$A$136,$A26,
RCCP!$C$8:$C$136,$B26
)+
(SUMIFS(RCCP!$JJ$8:$JJ$136,
RCCP!$A$8:$A$136,$A26,
RCCP!$C$8:$C$136,$B26)/4)</f>
        <v>7155</v>
      </c>
      <c r="DC26" s="256">
        <f>SUMIFS(RCCP!$JE$8:$JE$136,
RCCP!$A$8:$A$136,$A26,
RCCP!$C$8:$C$136,$B26
)+
(SUMIFS(RCCP!$JJ$8:$JJ$136,
RCCP!$A$8:$A$136,$A26,
RCCP!$C$8:$C$136,$B26)/4)</f>
        <v>7155</v>
      </c>
      <c r="DD26" s="59">
        <f t="shared" si="88"/>
        <v>0.46461038961038958</v>
      </c>
      <c r="DE26" s="42">
        <f>SUMIFS(RCCP!$JF$8:$JF$136,
RCCP!$A$8:$A$136,$A26,
RCCP!$C$8:$C$136,$B26
)+
(SUMIFS(RCCP!$JJ$8:$JJ$136,
RCCP!$A$8:$A$136,$A26,
RCCP!$C$8:$C$136,$B26)/4)</f>
        <v>7155</v>
      </c>
      <c r="DF26" s="256">
        <f>SUMIFS(RCCP!$JF$8:$JF$136,
RCCP!$A$8:$A$136,$A26,
RCCP!$C$8:$C$136,$B26
)+
(SUMIFS(RCCP!$JJ$8:$JJ$136,
RCCP!$A$8:$A$136,$A26,
RCCP!$C$8:$C$136,$B26)/4)</f>
        <v>7155</v>
      </c>
      <c r="DG26" s="58">
        <f t="shared" si="89"/>
        <v>0.46461038961038958</v>
      </c>
      <c r="DH26" s="47">
        <f>SUMIFS(RCCP!$JG$8:$JG$136,
RCCP!$A$8:$A$136,$A26,
RCCP!$C$8:$C$136,$B26
)+
(SUMIFS(RCCP!$JJ$8:$JJ$136,
RCCP!$A$8:$A$136,$A26,
RCCP!$C$8:$C$136,$B26)/4)</f>
        <v>7155</v>
      </c>
      <c r="DI26" s="256">
        <f>SUMIFS(RCCP!$JG$8:$JG$136,
RCCP!$A$8:$A$136,$A26,
RCCP!$C$8:$C$136,$B26
)+
(SUMIFS(RCCP!$JJ$8:$JJ$136,
RCCP!$A$8:$A$136,$A26,
RCCP!$C$8:$C$136,$B26)/4)</f>
        <v>7155</v>
      </c>
      <c r="DJ26" s="59">
        <f t="shared" si="90"/>
        <v>0.56785714285714284</v>
      </c>
      <c r="DK26" s="42">
        <f>SUMIFS(RCCP!$JH$8:$JH$136,
RCCP!$A$8:$A$136,$A26,
RCCP!$C$8:$C$136,$B26
)+
(SUMIFS(RCCP!$JJ$8:$JJ$136,
RCCP!$A$8:$A$136,$A26,
RCCP!$C$8:$C$136,$B26)/4)</f>
        <v>7155</v>
      </c>
      <c r="DL26" s="256">
        <f>SUMIFS(RCCP!$JH$8:$JH$136,
RCCP!$A$8:$A$136,$A26,
RCCP!$C$8:$C$136,$B26
)+
(SUMIFS(RCCP!$JJ$8:$JJ$136,
RCCP!$A$8:$A$136,$A26,
RCCP!$C$8:$C$136,$B26)/4)</f>
        <v>7155</v>
      </c>
      <c r="DM26" s="58">
        <f t="shared" si="91"/>
        <v>0.46461038961038958</v>
      </c>
    </row>
    <row r="27" spans="1:117" ht="20.149999999999999" customHeight="1" x14ac:dyDescent="0.35">
      <c r="A27" s="62">
        <v>880</v>
      </c>
      <c r="B27" s="63" t="str">
        <f>+B26</f>
        <v>Gradeschool</v>
      </c>
      <c r="C27" s="39" t="s">
        <v>60</v>
      </c>
      <c r="D27" s="39">
        <v>66</v>
      </c>
      <c r="E27" s="55">
        <f t="shared" si="83"/>
        <v>5.5</v>
      </c>
      <c r="F27" s="39">
        <f t="shared" si="83"/>
        <v>7</v>
      </c>
      <c r="G27" s="39">
        <f t="shared" si="83"/>
        <v>2</v>
      </c>
      <c r="H27" s="40">
        <f>+D27*E27*F27*G27</f>
        <v>5082</v>
      </c>
      <c r="I27" s="41">
        <f>+H27/E27</f>
        <v>924</v>
      </c>
      <c r="J27" s="42">
        <f>SUMIFS('BLC Subcont'!$AE$7:$AE$9999,
'BLC Subcont'!$I$7:$I$9999,L$10,
'BLC Subcont'!$U$7:$U$9999,$A27,
'BLC Subcont'!$AA$7:$AA$9999,$B27)</f>
        <v>11070</v>
      </c>
      <c r="K27" s="43">
        <f>SUMIFS('BLC Subcont'!$BM$7:$BM$9999,
'BLC Subcont'!$I$7:$I$9999,L$10,
'BLC Subcont'!$U$7:$U$9999,$A27,
'BLC Subcont'!$AA$7:$AA$9999,$B27)</f>
        <v>0</v>
      </c>
      <c r="L27" s="50">
        <f t="shared" si="20"/>
        <v>0</v>
      </c>
      <c r="M27" s="42">
        <f>SUMIFS('BLC Subcont'!$AE$7:$AE$9999,
'BLC Subcont'!$I$7:$I$9999,O$10,
'BLC Subcont'!$T$7:$T$9999,"G880R9TH",
'BLC Subcont'!$AA$7:$AA$9999,$B27)</f>
        <v>0</v>
      </c>
      <c r="N27" s="43">
        <f>SUMIFS('BLC Subcont'!$AE$7:$AE$9999,
'BLC Subcont'!$I$7:$I$9999,O$10,
'BLC Subcont'!$T$7:$T$9999,"G880R9TH",
'BLC Subcont'!$AA$7:$AA$9999,$B27)</f>
        <v>0</v>
      </c>
      <c r="O27" s="50">
        <f t="shared" si="21"/>
        <v>0</v>
      </c>
      <c r="P27" s="42">
        <f>SUMIFS('BLC Subcont'!$AE$7:$AE$9999,
'BLC Subcont'!$I$7:$I$9999,R$10,
'BLC Subcont'!$T$7:$T$9999,"G880R9TH",
'BLC Subcont'!$AA$7:$AA$9999,$B27)</f>
        <v>0</v>
      </c>
      <c r="Q27" s="43">
        <f>SUMIFS('BLC Subcont'!$AE$7:$AE$9999,
'BLC Subcont'!$I$7:$I$9999,R$10,
'BLC Subcont'!$T$7:$T$9999,"G880R9TH",
'BLC Subcont'!$AA$7:$AA$9999,$B27)</f>
        <v>0</v>
      </c>
      <c r="R27" s="50">
        <f t="shared" ref="R27:R29" si="93">IFERROR(Q27/($I27*R$11),0)</f>
        <v>0</v>
      </c>
      <c r="S27" s="42">
        <f>SUMIFS('BLC Subcont'!$AE$7:$AE$9999,
'BLC Subcont'!$I$7:$I$9999,U$10,
'BLC Subcont'!$T$7:$T$9999,"G880R9TH",
'BLC Subcont'!$AA$7:$AA$9999,$B27)</f>
        <v>0</v>
      </c>
      <c r="T27" s="43">
        <f>SUMIFS('BLC Subcont'!$AE$7:$AE$9999,
'BLC Subcont'!$I$7:$I$9999,U$10,
'BLC Subcont'!$T$7:$T$9999,"G880R9TH",
'BLC Subcont'!$AA$7:$AA$9999,$B27)</f>
        <v>0</v>
      </c>
      <c r="U27" s="50">
        <f t="shared" si="57"/>
        <v>0</v>
      </c>
      <c r="V27" s="47">
        <f>SUM(S27,P27,M27,J27)</f>
        <v>11070</v>
      </c>
      <c r="W27" s="51">
        <f>+SUM(T27,Q27,N27,K27)</f>
        <v>0</v>
      </c>
      <c r="X27" s="52">
        <f>IFERROR(W27/($I27*X$11),0)</f>
        <v>0</v>
      </c>
      <c r="Y27" s="47">
        <f>SUMIFS('BLC Subcont'!$AE$7:$AE$9999,
'BLC Subcont'!$I$7:$I$9999,AA$10,
'BLC Subcont'!$T$7:$T$9999,"G880R9TH",
'BLC Subcont'!$AA$7:$AA$9999,$B27)</f>
        <v>0</v>
      </c>
      <c r="Z27" s="249">
        <f>SUMIFS('BLC Subcont'!$AE$7:$AE$9999,
'BLC Subcont'!$I$7:$I$9999,AA$10,
'BLC Subcont'!$T$7:$T$9999,"G880R9TH",
'BLC Subcont'!$AA$7:$AA$9999,$B27)</f>
        <v>0</v>
      </c>
      <c r="AA27" s="49">
        <f t="shared" si="24"/>
        <v>0</v>
      </c>
      <c r="AB27" s="42">
        <f>SUMIFS('BLC Subcont'!$AE$7:$AE$9999,
'BLC Subcont'!$I$7:$I$9999,AD$10,
'BLC Subcont'!$T$7:$T$9999,"G880R9TH",
'BLC Subcont'!$AA$7:$AA$9999,$B27)</f>
        <v>0</v>
      </c>
      <c r="AC27" s="249">
        <f>SUMIFS('BLC Subcont'!$AE$7:$AE$9999,
'BLC Subcont'!$I$7:$I$9999,AD$10,
'BLC Subcont'!$T$7:$T$9999,"G880R9TH",
'BLC Subcont'!$AA$7:$AA$9999,$B27)</f>
        <v>0</v>
      </c>
      <c r="AD27" s="50">
        <f t="shared" si="25"/>
        <v>0</v>
      </c>
      <c r="AE27" s="42">
        <f>SUMIFS('BLC Subcont'!$AE$7:$AE$9999,
'BLC Subcont'!$I$7:$I$9999,AG$10,
'BLC Subcont'!$T$7:$T$9999,"G880R9TH",
'BLC Subcont'!$AA$7:$AA$9999,$B27)</f>
        <v>0</v>
      </c>
      <c r="AF27" s="249">
        <f>SUMIFS('BLC Subcont'!$AE$7:$AE$9999,
'BLC Subcont'!$I$7:$I$9999,AG$10,
'BLC Subcont'!$T$7:$T$9999,"G880R9TH",
'BLC Subcont'!$AA$7:$AA$9999,$B27)</f>
        <v>0</v>
      </c>
      <c r="AG27" s="50">
        <f t="shared" si="26"/>
        <v>0</v>
      </c>
      <c r="AH27" s="42">
        <f>SUMIFS('BLC Subcont'!$AE$7:$AE$9999,
'BLC Subcont'!$I$7:$I$9999,AJ$10,
'BLC Subcont'!$T$7:$T$9999,"G880R9TH",
'BLC Subcont'!$AA$7:$AA$9999,$B27)</f>
        <v>0</v>
      </c>
      <c r="AI27" s="249">
        <f>SUMIFS('BLC Subcont'!$AE$7:$AE$9999,
'BLC Subcont'!$I$7:$I$9999,AJ$10,
'BLC Subcont'!$T$7:$T$9999,"G880R9TH",
'BLC Subcont'!$AA$7:$AA$9999,$B27)</f>
        <v>0</v>
      </c>
      <c r="AJ27" s="50">
        <f t="shared" si="27"/>
        <v>0</v>
      </c>
      <c r="AK27" s="42">
        <f>SUMIFS('BLC Subcont'!$AE$7:$AE$9999,
'BLC Subcont'!$I$7:$I$9999,AM$10,
'BLC Subcont'!$T$7:$T$9999,"G880R9TH",
'BLC Subcont'!$AA$7:$AA$9999,$B27)</f>
        <v>0</v>
      </c>
      <c r="AL27" s="249">
        <f>SUMIFS('BLC Subcont'!$AE$7:$AE$9999,
'BLC Subcont'!$I$7:$I$9999,AM$10,
'BLC Subcont'!$T$7:$T$9999,"G880R9TH",
'BLC Subcont'!$AA$7:$AA$9999,$B27)</f>
        <v>0</v>
      </c>
      <c r="AM27" s="50">
        <f t="shared" si="28"/>
        <v>0</v>
      </c>
      <c r="AN27" s="42">
        <f>SUMIFS('BLC Subcont'!$AE$7:$AE$9999,
'BLC Subcont'!$I$7:$I$9999,AP$10,
'BLC Subcont'!$T$7:$T$9999,"G880R9TH",
'BLC Subcont'!$AA$7:$AA$9999,$B27)</f>
        <v>0</v>
      </c>
      <c r="AO27" s="249">
        <f>SUMIFS('BLC Subcont'!$AE$7:$AE$9999,
'BLC Subcont'!$I$7:$I$9999,AP$10,
'BLC Subcont'!$T$7:$T$9999,"G880R9TH",
'BLC Subcont'!$AA$7:$AA$9999,$B27)</f>
        <v>0</v>
      </c>
      <c r="AP27" s="50">
        <f t="shared" si="29"/>
        <v>0</v>
      </c>
      <c r="AQ27" s="42">
        <f>SUMIFS('BLC Subcont'!$AE$7:$AE$9999,
'BLC Subcont'!$I$7:$I$9999,AS$10,
'BLC Subcont'!$T$7:$T$9999,"G880R9TH",
'BLC Subcont'!$AA$7:$AA$9999,$B27)</f>
        <v>0</v>
      </c>
      <c r="AR27" s="48">
        <f>SUMIFS('BLC Subcont'!$AE$7:$AE$9999,
'BLC Subcont'!$I$7:$I$9999,AS$10,
'BLC Subcont'!$T$7:$T$9999,"G880R9TH",
'BLC Subcont'!$AA$7:$AA$9999,$B27)</f>
        <v>0</v>
      </c>
      <c r="AS27" s="50">
        <f t="shared" si="30"/>
        <v>0</v>
      </c>
      <c r="AT27" s="42">
        <f>SUMIFS('BLC Subcont'!$AE$7:$AE$9999,
'BLC Subcont'!$I$7:$I$9999,AV$10,
'BLC Subcont'!$U$7:$U$9999,$A27,
'BLC Subcont'!$AA$7:$AA$9999,$B27)</f>
        <v>0</v>
      </c>
      <c r="AU27" s="48">
        <f>SUMIFS('BLC Subcont'!$BM$7:$BM$9999,
'BLC Subcont'!$I$7:$I$9999,AV$10,
'BLC Subcont'!$U$7:$U$9999,$A27,
'BLC Subcont'!$AA$7:$AA$9999,$B27)</f>
        <v>0</v>
      </c>
      <c r="AV27" s="50">
        <f t="shared" si="31"/>
        <v>0</v>
      </c>
      <c r="AW27" s="42">
        <f t="shared" si="59"/>
        <v>2619</v>
      </c>
      <c r="AX27" s="249">
        <f t="shared" si="60"/>
        <v>2619</v>
      </c>
      <c r="AY27" s="50">
        <f t="shared" si="32"/>
        <v>0.51534828807556077</v>
      </c>
      <c r="AZ27" s="42">
        <f t="shared" si="61"/>
        <v>0</v>
      </c>
      <c r="BA27" s="249">
        <f t="shared" si="33"/>
        <v>0</v>
      </c>
      <c r="BB27" s="50">
        <f t="shared" si="34"/>
        <v>0</v>
      </c>
      <c r="BC27" s="42">
        <f>SUMIFS(RCCP!$HX$8:$HX$136,
RCCP!$A$8:$A$136,$A27,
RCCP!$C$8:$C$136,$B27
)+
(SUMIFS(RCCP!$IC$8:$IC$136,
RCCP!$A$8:$A$136,$A27,
RCCP!$C$8:$C$136,$B27)/4)</f>
        <v>2619</v>
      </c>
      <c r="BD27" s="256">
        <f>SUMIFS(RCCP!$HX$8:$HX$136,
RCCP!$A$8:$A$136,$A27,
RCCP!$C$8:$C$136,$B27
)+
(SUMIFS(RCCP!$IC$8:$IC$136,
RCCP!$A$8:$A$136,$A27,
RCCP!$C$8:$C$136,$B27)/4)</f>
        <v>2619</v>
      </c>
      <c r="BE27" s="59">
        <f t="shared" si="62"/>
        <v>0.51534828807556077</v>
      </c>
      <c r="BF27" s="42">
        <f>SUMIFS(RCCP!$HY$8:$HY$136,
RCCP!$A$8:$A$136,$A27,
RCCP!$C$8:$C$136,$B27
)+
(SUMIFS(RCCP!$IC$8:$IC$136,
RCCP!$A$8:$A$136,$A27,
RCCP!$C$8:$C$136,$B27)/4)</f>
        <v>0</v>
      </c>
      <c r="BG27" s="256">
        <f>SUMIFS(RCCP!$HY$8:$HY$136,
RCCP!$A$8:$A$136,$A27,
RCCP!$C$8:$C$136,$B27
)+
(SUMIFS(RCCP!$IC$8:$IC$136,
RCCP!$A$8:$A$136,$A27,
RCCP!$C$8:$C$136,$B27)/4)</f>
        <v>0</v>
      </c>
      <c r="BH27" s="58">
        <f t="shared" si="63"/>
        <v>0</v>
      </c>
      <c r="BI27" s="47">
        <f>SUMIFS(RCCP!$HZ$8:$HZ$136,
RCCP!$A$8:$A$136,$A27,
RCCP!$C$8:$C$136,$B27
)+
(SUMIFS(RCCP!$IC$8:$IC$136,
RCCP!$A$8:$A$136,$A27,
RCCP!$C$8:$C$136,$B27)/4)</f>
        <v>5055</v>
      </c>
      <c r="BJ27" s="256">
        <f>SUMIFS(RCCP!$HZ$8:$HZ$136,
RCCP!$A$8:$A$136,$A27,
RCCP!$C$8:$C$136,$B27
)+
(SUMIFS(RCCP!$IC$8:$IC$136,
RCCP!$A$8:$A$136,$A27,
RCCP!$C$8:$C$136,$B27)/4)</f>
        <v>5055</v>
      </c>
      <c r="BK27" s="59">
        <f t="shared" si="64"/>
        <v>0.99468713105076745</v>
      </c>
      <c r="BL27" s="42">
        <f>SUMIFS(RCCP!$IA$8:$IA$136,
RCCP!$A$8:$A$136,$A27,
RCCP!$C$8:$C$136,$B27
)+
(SUMIFS(RCCP!$IC$8:$IC$136,
RCCP!$A$8:$A$136,$A27,
RCCP!$C$8:$C$136,$B27)/4)</f>
        <v>0</v>
      </c>
      <c r="BM27" s="256">
        <f>SUMIFS(RCCP!$IA$8:$IA$136,
RCCP!$A$8:$A$136,$A27,
RCCP!$C$8:$C$136,$B27
)+
(SUMIFS(RCCP!$IC$8:$IC$136,
RCCP!$A$8:$A$136,$A27,
RCCP!$C$8:$C$136,$B27)/4)</f>
        <v>0</v>
      </c>
      <c r="BN27" s="59">
        <f t="shared" si="65"/>
        <v>0</v>
      </c>
      <c r="BO27" s="42">
        <f>SUMIFS(RCCP!$IF$8:$IF$136,
RCCP!$A$8:$A$136,$A27,
RCCP!$C$8:$C$136,$B27
)+
(SUMIFS(RCCP!$IK$8:$IK$136,
RCCP!$A$8:$A$136,$A27,
RCCP!$C$8:$C$136,$B27)/4)</f>
        <v>6006</v>
      </c>
      <c r="BP27" s="256">
        <f>SUMIFS(RCCP!$IF$8:$IF$136,
RCCP!$A$8:$A$136,$A27,
RCCP!$C$8:$C$136,$B27
)+
(SUMIFS(RCCP!$IK$8:$IK$136,
RCCP!$A$8:$A$136,$A27,
RCCP!$C$8:$C$136,$B27)/4)</f>
        <v>6006</v>
      </c>
      <c r="BQ27" s="59">
        <f t="shared" si="66"/>
        <v>1.1818181818181819</v>
      </c>
      <c r="BR27" s="42">
        <f>SUMIFS(RCCP!$IG$8:$IG$136,
RCCP!$A$8:$A$136,$A27,
RCCP!$C$8:$C$136,$B27
)+
(SUMIFS(RCCP!$IK$8:$IK$136,
RCCP!$A$8:$A$136,$A27,
RCCP!$C$8:$C$136,$B27)/4)</f>
        <v>6006</v>
      </c>
      <c r="BS27" s="256">
        <f>SUMIFS(RCCP!$IG$8:$IG$136,
RCCP!$A$8:$A$136,$A27,
RCCP!$C$8:$C$136,$B27
)+
(SUMIFS(RCCP!$IK$8:$IK$136,
RCCP!$A$8:$A$136,$A27,
RCCP!$C$8:$C$136,$B27)/4)</f>
        <v>6006</v>
      </c>
      <c r="BT27" s="58">
        <f t="shared" si="67"/>
        <v>1.1818181818181819</v>
      </c>
      <c r="BU27" s="47">
        <f>SUMIFS(RCCP!$IH$8:$IH$136,
RCCP!$A$8:$A$136,$A27,
RCCP!$C$8:$C$136,$B27
)+
(SUMIFS(RCCP!$IK$8:$IK$136,
RCCP!$A$8:$A$136,$A27,
RCCP!$C$8:$C$136,$B27)/4)</f>
        <v>6006</v>
      </c>
      <c r="BV27" s="256">
        <f>SUMIFS(RCCP!$IH$8:$IH$136,
RCCP!$A$8:$A$136,$A27,
RCCP!$C$8:$C$136,$B27
)+
(SUMIFS(RCCP!$IK$8:$IK$136,
RCCP!$A$8:$A$136,$A27,
RCCP!$C$8:$C$136,$B27)/4)</f>
        <v>6006</v>
      </c>
      <c r="BW27" s="59">
        <f t="shared" si="68"/>
        <v>1.1818181818181819</v>
      </c>
      <c r="BX27" s="42">
        <f>SUMIFS(RCCP!$II$8:$II$136,
RCCP!$A$8:$A$136,$A27,
RCCP!$C$8:$C$136,$B27
)+
(SUMIFS(RCCP!$IK$8:$IK$136,
RCCP!$A$8:$A$136,$A27,
RCCP!$C$8:$C$136,$B27)/4)</f>
        <v>6006</v>
      </c>
      <c r="BY27" s="256">
        <f>SUMIFS(RCCP!$II$8:$II$136,
RCCP!$A$8:$A$136,$A27,
RCCP!$C$8:$C$136,$B27
)+
(SUMIFS(RCCP!$IK$8:$IK$136,
RCCP!$A$8:$A$136,$A27,
RCCP!$C$8:$C$136,$B27)/4)</f>
        <v>6006</v>
      </c>
      <c r="BZ27" s="59">
        <f t="shared" si="69"/>
        <v>1.4444444444444444</v>
      </c>
      <c r="CA27" s="42">
        <f>SUMIFS(RCCP!$IN$8:$IN$136,
RCCP!$A$8:$A$136,$A27,
RCCP!$C$8:$C$136,$B27
)+
(SUMIFS(RCCP!$IT$8:$IT$136,
RCCP!$A$8:$A$136,$A27,
RCCP!$C$8:$C$136,$B27)/5)</f>
        <v>1788</v>
      </c>
      <c r="CB27" s="256">
        <f>SUMIFS(RCCP!$IN$8:$IN$136,
RCCP!$A$8:$A$136,$A27,
RCCP!$C$8:$C$136,$B27
)+
(SUMIFS(RCCP!$IT$8:$IT$136,
RCCP!$A$8:$A$136,$A27,
RCCP!$C$8:$C$136,$B27)/5)</f>
        <v>1788</v>
      </c>
      <c r="CC27" s="59">
        <f t="shared" si="70"/>
        <v>0.43001443001443002</v>
      </c>
      <c r="CD27" s="42">
        <f>SUMIFS(RCCP!$IO$8:$IO$136,
RCCP!$A$8:$A$136,$A27,
RCCP!$C$8:$C$136,$B27
)+
(SUMIFS(RCCP!$IT$8:$IT$136,
RCCP!$A$8:$A$136,$A27,
RCCP!$C$8:$C$136,$B27)/5)</f>
        <v>1788</v>
      </c>
      <c r="CE27" s="256">
        <f>SUMIFS(RCCP!$IO$8:$IO$136,
RCCP!$A$8:$A$136,$A27,
RCCP!$C$8:$C$136,$B27
)+
(SUMIFS(RCCP!$IT$8:$IT$136,
RCCP!$A$8:$A$136,$A27,
RCCP!$C$8:$C$136,$B27)/5)</f>
        <v>1788</v>
      </c>
      <c r="CF27" s="58">
        <f t="shared" si="71"/>
        <v>0.35182998819362454</v>
      </c>
      <c r="CG27" s="47">
        <f>SUMIFS(RCCP!$IP$8:$IP$136,
RCCP!$A$8:$A$136,$A27,
RCCP!$C$8:$C$136,$B27
)+
(SUMIFS(RCCP!$IT$8:$IT$136,
RCCP!$A$8:$A$136,$A27,
RCCP!$C$8:$C$136,$B27)/5)</f>
        <v>1788</v>
      </c>
      <c r="CH27" s="256">
        <f>SUMIFS(RCCP!$IP$8:$IP$136,
RCCP!$A$8:$A$136,$A27,
RCCP!$C$8:$C$136,$B27
)+
(SUMIFS(RCCP!$IT$8:$IT$136,
RCCP!$A$8:$A$136,$A27,
RCCP!$C$8:$C$136,$B27)/5)</f>
        <v>1788</v>
      </c>
      <c r="CI27" s="59">
        <f t="shared" si="72"/>
        <v>0.35182998819362454</v>
      </c>
      <c r="CJ27" s="42">
        <f>SUMIFS(RCCP!$IQ$8:$IQ$136,
RCCP!$A$8:$A$136,$A27,
RCCP!$C$8:$C$136,$B27
)+
(SUMIFS(RCCP!$IT$8:$IT$136,
RCCP!$A$8:$A$136,$A27,
RCCP!$C$8:$C$136,$B27)/5)</f>
        <v>1788</v>
      </c>
      <c r="CK27" s="256">
        <f>SUMIFS(RCCP!$IQ$8:$IQ$136,
RCCP!$A$8:$A$136,$A27,
RCCP!$C$8:$C$136,$B27
)+
(SUMIFS(RCCP!$IT$8:$IT$136,
RCCP!$A$8:$A$136,$A27,
RCCP!$C$8:$C$136,$B27)/5)</f>
        <v>1788</v>
      </c>
      <c r="CL27" s="59">
        <f t="shared" si="73"/>
        <v>0.35182998819362454</v>
      </c>
      <c r="CM27" s="42">
        <f>SUMIFS(RCCP!$IR$8:$IR$136,
RCCP!$A$8:$A$136,$A27,
RCCP!$C$8:$C$136,$B27
)+
(SUMIFS(RCCP!$IT$8:$IT$136,
RCCP!$A$8:$A$136,$A27,
RCCP!$C$8:$C$136,$B27)/5)</f>
        <v>1788</v>
      </c>
      <c r="CN27" s="256">
        <f>SUMIFS(RCCP!$IR$8:$IR$136,
RCCP!$A$8:$A$136,$A27,
RCCP!$C$8:$C$136,$B27
)+
(SUMIFS(RCCP!$IT$8:$IT$136,
RCCP!$A$8:$A$136,$A27,
RCCP!$C$8:$C$136,$B27)/5)</f>
        <v>1788</v>
      </c>
      <c r="CO27" s="58">
        <f t="shared" si="74"/>
        <v>0.29770229770229772</v>
      </c>
      <c r="CP27" s="42">
        <f>SUMIFS(RCCP!$IW$8:$IW$136,
RCCP!$A$8:$A$136,$A27,
RCCP!$C$8:$C$136,$B27
)+
(SUMIFS(RCCP!$JB$8:$JB$136,
RCCP!$A$8:$A$136,$A27,
RCCP!$C$8:$C$136,$B27)/4)</f>
        <v>1723.5</v>
      </c>
      <c r="CQ27" s="256">
        <f>SUMIFS(RCCP!$IW$8:$IW$136,
RCCP!$A$8:$A$136,$A27,
RCCP!$C$8:$C$136,$B27
)+
(SUMIFS(RCCP!$JB$8:$JB$136,
RCCP!$A$8:$A$136,$A27,
RCCP!$C$8:$C$136,$B27)/4)</f>
        <v>1723.5</v>
      </c>
      <c r="CR27" s="59">
        <f t="shared" si="84"/>
        <v>0.41450216450216448</v>
      </c>
      <c r="CS27" s="42">
        <f>SUMIFS(RCCP!$IX$8:$IX$136,
RCCP!$A$8:$A$136,$A27,
RCCP!$C$8:$C$136,$B27
)+
(SUMIFS(RCCP!$JB$8:$JB$136,
RCCP!$A$8:$A$136,$A27,
RCCP!$C$8:$C$136,$B27)/4)</f>
        <v>1723.5</v>
      </c>
      <c r="CT27" s="256">
        <f>SUMIFS(RCCP!$IX$8:$IX$136,
RCCP!$A$8:$A$136,$A27,
RCCP!$C$8:$C$136,$B27
)+
(SUMIFS(RCCP!$JB$8:$JB$136,
RCCP!$A$8:$A$136,$A27,
RCCP!$C$8:$C$136,$B27)/4)</f>
        <v>1723.5</v>
      </c>
      <c r="CU27" s="58">
        <f t="shared" si="85"/>
        <v>0.33913813459268005</v>
      </c>
      <c r="CV27" s="47">
        <f>SUMIFS(RCCP!$IY$8:$IY$136,
RCCP!$A$8:$A$136,$A27,
RCCP!$C$8:$C$136,$B27
)+
(SUMIFS(RCCP!$JB$8:$JB$136,
RCCP!$A$8:$A$136,$A27,
RCCP!$C$8:$C$136,$B27)/4)</f>
        <v>1723.5</v>
      </c>
      <c r="CW27" s="256">
        <f>SUMIFS(RCCP!$IY$8:$IY$136,
RCCP!$A$8:$A$136,$A27,
RCCP!$C$8:$C$136,$B27
)+
(SUMIFS(RCCP!$JB$8:$JB$136,
RCCP!$A$8:$A$136,$A27,
RCCP!$C$8:$C$136,$B27)/4)</f>
        <v>1723.5</v>
      </c>
      <c r="CX27" s="59">
        <f t="shared" si="86"/>
        <v>0.33913813459268005</v>
      </c>
      <c r="CY27" s="42">
        <f>SUMIFS(RCCP!$IZ$8:$IZ$136,
RCCP!$A$8:$A$136,$A27,
RCCP!$C$8:$C$136,$B27
)+
(SUMIFS(RCCP!$JB$8:$JB$136,
RCCP!$A$8:$A$136,$A27,
RCCP!$C$8:$C$136,$B27)/4)</f>
        <v>1723.5</v>
      </c>
      <c r="CZ27" s="256">
        <f>SUMIFS(RCCP!$IZ$8:$IZ$136,
RCCP!$A$8:$A$136,$A27,
RCCP!$C$8:$C$136,$B27
)+
(SUMIFS(RCCP!$JB$8:$JB$136,
RCCP!$A$8:$A$136,$A27,
RCCP!$C$8:$C$136,$B27)/4)</f>
        <v>1723.5</v>
      </c>
      <c r="DA27" s="58">
        <f t="shared" si="87"/>
        <v>0.33913813459268005</v>
      </c>
      <c r="DB27" s="42">
        <f>SUMIFS(RCCP!$JE$8:$JE$136,
RCCP!$A$8:$A$136,$A27,
RCCP!$C$8:$C$136,$B27
)+
(SUMIFS(RCCP!$JJ$8:$JJ$136,
RCCP!$A$8:$A$136,$A27,
RCCP!$C$8:$C$136,$B27)/4)</f>
        <v>7155</v>
      </c>
      <c r="DC27" s="256">
        <f>SUMIFS(RCCP!$JE$8:$JE$136,
RCCP!$A$8:$A$136,$A27,
RCCP!$C$8:$C$136,$B27
)+
(SUMIFS(RCCP!$JJ$8:$JJ$136,
RCCP!$A$8:$A$136,$A27,
RCCP!$C$8:$C$136,$B27)/4)</f>
        <v>7155</v>
      </c>
      <c r="DD27" s="59">
        <f t="shared" si="88"/>
        <v>1.4079102715466352</v>
      </c>
      <c r="DE27" s="42">
        <f>SUMIFS(RCCP!$JF$8:$JF$136,
RCCP!$A$8:$A$136,$A27,
RCCP!$C$8:$C$136,$B27
)+
(SUMIFS(RCCP!$JJ$8:$JJ$136,
RCCP!$A$8:$A$136,$A27,
RCCP!$C$8:$C$136,$B27)/4)</f>
        <v>7155</v>
      </c>
      <c r="DF27" s="256">
        <f>SUMIFS(RCCP!$JF$8:$JF$136,
RCCP!$A$8:$A$136,$A27,
RCCP!$C$8:$C$136,$B27
)+
(SUMIFS(RCCP!$JJ$8:$JJ$136,
RCCP!$A$8:$A$136,$A27,
RCCP!$C$8:$C$136,$B27)/4)</f>
        <v>7155</v>
      </c>
      <c r="DG27" s="58">
        <f t="shared" si="89"/>
        <v>1.4079102715466352</v>
      </c>
      <c r="DH27" s="47">
        <f>SUMIFS(RCCP!$JG$8:$JG$136,
RCCP!$A$8:$A$136,$A27,
RCCP!$C$8:$C$136,$B27
)+
(SUMIFS(RCCP!$JJ$8:$JJ$136,
RCCP!$A$8:$A$136,$A27,
RCCP!$C$8:$C$136,$B27)/4)</f>
        <v>7155</v>
      </c>
      <c r="DI27" s="256">
        <f>SUMIFS(RCCP!$JG$8:$JG$136,
RCCP!$A$8:$A$136,$A27,
RCCP!$C$8:$C$136,$B27
)+
(SUMIFS(RCCP!$JJ$8:$JJ$136,
RCCP!$A$8:$A$136,$A27,
RCCP!$C$8:$C$136,$B27)/4)</f>
        <v>7155</v>
      </c>
      <c r="DJ27" s="59">
        <f t="shared" si="90"/>
        <v>1.7207792207792207</v>
      </c>
      <c r="DK27" s="42">
        <f>SUMIFS(RCCP!$JH$8:$JH$136,
RCCP!$A$8:$A$136,$A27,
RCCP!$C$8:$C$136,$B27
)+
(SUMIFS(RCCP!$JJ$8:$JJ$136,
RCCP!$A$8:$A$136,$A27,
RCCP!$C$8:$C$136,$B27)/4)</f>
        <v>7155</v>
      </c>
      <c r="DL27" s="256">
        <f>SUMIFS(RCCP!$JH$8:$JH$136,
RCCP!$A$8:$A$136,$A27,
RCCP!$C$8:$C$136,$B27
)+
(SUMIFS(RCCP!$JJ$8:$JJ$136,
RCCP!$A$8:$A$136,$A27,
RCCP!$C$8:$C$136,$B27)/4)</f>
        <v>7155</v>
      </c>
      <c r="DM27" s="58">
        <f t="shared" si="91"/>
        <v>1.4079102715466352</v>
      </c>
    </row>
    <row r="28" spans="1:117" ht="20.149999999999999" hidden="1" customHeight="1" outlineLevel="1" x14ac:dyDescent="0.35">
      <c r="A28" s="38">
        <v>880</v>
      </c>
      <c r="B28" s="39" t="s">
        <v>45</v>
      </c>
      <c r="C28" s="39" t="s">
        <v>60</v>
      </c>
      <c r="D28" s="96">
        <v>66</v>
      </c>
      <c r="E28" s="55">
        <f t="shared" si="83"/>
        <v>5.5</v>
      </c>
      <c r="F28" s="39">
        <f t="shared" si="83"/>
        <v>7</v>
      </c>
      <c r="G28" s="39">
        <f t="shared" si="83"/>
        <v>2</v>
      </c>
      <c r="H28" s="40">
        <f>+D28*E28*F28*G28</f>
        <v>5082</v>
      </c>
      <c r="I28" s="41">
        <f>+H28/E28</f>
        <v>924</v>
      </c>
      <c r="J28" s="42">
        <f>SUMIFS('BLC Subcont'!$AE$7:$AE$9999,
'BLC Subcont'!$I$7:$I$9999,L$10,
'BLC Subcont'!$U$7:$U$9999,$A28,
'BLC Subcont'!$AA$7:$AA$9999,$B28)</f>
        <v>4236</v>
      </c>
      <c r="K28" s="43">
        <f>SUMIFS('BLC Subcont'!$BM$7:$BM$9999,
'BLC Subcont'!$I$7:$I$9999,L$10,
'BLC Subcont'!$U$7:$U$9999,$A28,
'BLC Subcont'!$AA$7:$AA$9999,$B28)</f>
        <v>0</v>
      </c>
      <c r="L28" s="50">
        <f t="shared" si="20"/>
        <v>0</v>
      </c>
      <c r="M28" s="42">
        <f>SUMIFS('BLC Subcont'!$AE$7:$AE$9999,
'BLC Subcont'!$I$7:$I$9999,O$10,
'BLC Subcont'!$T$7:$T$9999,"P880R5U2",
'BLC Subcont'!$AA$7:$AA$9999,$B28)</f>
        <v>0</v>
      </c>
      <c r="N28" s="43">
        <f>SUMIFS('BLC Subcont'!$AE$7:$AE$9999,
'BLC Subcont'!$I$7:$I$9999,O$10,
'BLC Subcont'!$T$7:$T$9999,"P880R5U2",
'BLC Subcont'!$AA$7:$AA$9999,$B28)</f>
        <v>0</v>
      </c>
      <c r="O28" s="50">
        <f t="shared" si="21"/>
        <v>0</v>
      </c>
      <c r="P28" s="42">
        <f>SUMIFS('BLC Subcont'!$AE$7:$AE$9999,
'BLC Subcont'!$I$7:$I$9999,R$10,
'BLC Subcont'!$T$7:$T$9999,"P880R5U2",
'BLC Subcont'!$AA$7:$AA$9999,$B28)</f>
        <v>0</v>
      </c>
      <c r="Q28" s="43">
        <f>SUMIFS('BLC Subcont'!$AE$7:$AE$9999,
'BLC Subcont'!$I$7:$I$9999,R$10,
'BLC Subcont'!$T$7:$T$9999,"P880R5U2",
'BLC Subcont'!$AA$7:$AA$9999,$B28)</f>
        <v>0</v>
      </c>
      <c r="R28" s="50">
        <f t="shared" si="93"/>
        <v>0</v>
      </c>
      <c r="S28" s="42">
        <f>SUMIFS('BLC Subcont'!$AE$7:$AE$9999,
'BLC Subcont'!$I$7:$I$9999,U$10,
'BLC Subcont'!$T$7:$T$9999,"P880R5U2",
'BLC Subcont'!$AA$7:$AA$9999,$B28)</f>
        <v>0</v>
      </c>
      <c r="T28" s="43">
        <f>SUMIFS('BLC Subcont'!$AE$7:$AE$9999,
'BLC Subcont'!$I$7:$I$9999,U$10,
'BLC Subcont'!$T$7:$T$9999,"P880R5U2",
'BLC Subcont'!$AA$7:$AA$9999,$B28)</f>
        <v>0</v>
      </c>
      <c r="U28" s="50">
        <f t="shared" si="57"/>
        <v>0</v>
      </c>
      <c r="V28" s="47">
        <f>SUM(S28,P28,M28,J28)</f>
        <v>4236</v>
      </c>
      <c r="W28" s="51">
        <f>+SUM(T28,Q28,N28,K28)</f>
        <v>0</v>
      </c>
      <c r="X28" s="52">
        <f>IFERROR(W28/($I28*X$11),0)</f>
        <v>0</v>
      </c>
      <c r="Y28" s="47">
        <f>SUMIFS('BLC Subcont'!$AE$7:$AE$9999,
'BLC Subcont'!$I$7:$I$9999,AA$10,
'BLC Subcont'!$T$7:$T$9999,"P880R5U2",
'BLC Subcont'!$AA$7:$AA$9999,$B28)</f>
        <v>0</v>
      </c>
      <c r="Z28" s="249">
        <f>SUMIFS('BLC Subcont'!$AE$7:$AE$9999,
'BLC Subcont'!$I$7:$I$9999,AA$10,
'BLC Subcont'!$T$7:$T$9999,"P880R5U2",
'BLC Subcont'!$AA$7:$AA$9999,$B28)</f>
        <v>0</v>
      </c>
      <c r="AA28" s="49">
        <f t="shared" si="24"/>
        <v>0</v>
      </c>
      <c r="AB28" s="42">
        <f>SUMIFS('BLC Subcont'!$AE$7:$AE$9999,
'BLC Subcont'!$I$7:$I$9999,AD$10,
'BLC Subcont'!$T$7:$T$9999,"P880R5U2",
'BLC Subcont'!$AA$7:$AA$9999,$B28)</f>
        <v>0</v>
      </c>
      <c r="AC28" s="249">
        <f>SUMIFS('BLC Subcont'!$AE$7:$AE$9999,
'BLC Subcont'!$I$7:$I$9999,AD$10,
'BLC Subcont'!$T$7:$T$9999,"P880R5U2",
'BLC Subcont'!$AA$7:$AA$9999,$B28)</f>
        <v>0</v>
      </c>
      <c r="AD28" s="50">
        <f t="shared" si="25"/>
        <v>0</v>
      </c>
      <c r="AE28" s="42">
        <f>SUMIFS('BLC Subcont'!$AE$7:$AE$9999,
'BLC Subcont'!$I$7:$I$9999,AG$10,
'BLC Subcont'!$T$7:$T$9999,"P880R5U2",
'BLC Subcont'!$AA$7:$AA$9999,$B28)</f>
        <v>0</v>
      </c>
      <c r="AF28" s="249">
        <f>SUMIFS('BLC Subcont'!$AE$7:$AE$9999,
'BLC Subcont'!$I$7:$I$9999,AG$10,
'BLC Subcont'!$T$7:$T$9999,"P880R5U2",
'BLC Subcont'!$AA$7:$AA$9999,$B28)</f>
        <v>0</v>
      </c>
      <c r="AG28" s="50">
        <f t="shared" si="26"/>
        <v>0</v>
      </c>
      <c r="AH28" s="42">
        <f>SUMIFS('BLC Subcont'!$AE$7:$AE$9999,
'BLC Subcont'!$I$7:$I$9999,AJ$10,
'BLC Subcont'!$T$7:$T$9999,"P880R5U2",
'BLC Subcont'!$AA$7:$AA$9999,$B28)</f>
        <v>0</v>
      </c>
      <c r="AI28" s="249">
        <f>SUMIFS('BLC Subcont'!$AE$7:$AE$9999,
'BLC Subcont'!$I$7:$I$9999,AJ$10,
'BLC Subcont'!$T$7:$T$9999,"P880R5U2",
'BLC Subcont'!$AA$7:$AA$9999,$B28)</f>
        <v>0</v>
      </c>
      <c r="AJ28" s="50">
        <f t="shared" si="27"/>
        <v>0</v>
      </c>
      <c r="AK28" s="42">
        <f>SUMIFS('BLC Subcont'!$AE$7:$AE$9999,
'BLC Subcont'!$I$7:$I$9999,AM$10,
'BLC Subcont'!$T$7:$T$9999,"P880R5U2",
'BLC Subcont'!$AA$7:$AA$9999,$B28)</f>
        <v>0</v>
      </c>
      <c r="AL28" s="249">
        <f>SUMIFS('BLC Subcont'!$AE$7:$AE$9999,
'BLC Subcont'!$I$7:$I$9999,AM$10,
'BLC Subcont'!$T$7:$T$9999,"P880R5U2",
'BLC Subcont'!$AA$7:$AA$9999,$B28)</f>
        <v>0</v>
      </c>
      <c r="AM28" s="50">
        <f t="shared" si="28"/>
        <v>0</v>
      </c>
      <c r="AN28" s="42">
        <f>SUMIFS('BLC Subcont'!$AE$7:$AE$9999,
'BLC Subcont'!$I$7:$I$9999,AP$10,
'BLC Subcont'!$T$7:$T$9999,"P880R5U2",
'BLC Subcont'!$AA$7:$AA$9999,$B28)</f>
        <v>0</v>
      </c>
      <c r="AO28" s="249">
        <f>SUMIFS('BLC Subcont'!$AE$7:$AE$9999,
'BLC Subcont'!$I$7:$I$9999,AP$10,
'BLC Subcont'!$T$7:$T$9999,"P880R5U2",
'BLC Subcont'!$AA$7:$AA$9999,$B28)</f>
        <v>0</v>
      </c>
      <c r="AP28" s="50">
        <f t="shared" si="29"/>
        <v>0</v>
      </c>
      <c r="AQ28" s="42">
        <f>SUMIFS('BLC Subcont'!$AE$7:$AE$9999,
'BLC Subcont'!$I$7:$I$9999,AS$10,
'BLC Subcont'!$T$7:$T$9999,"P880R5U2",
'BLC Subcont'!$AA$7:$AA$9999,$B28)</f>
        <v>0</v>
      </c>
      <c r="AR28" s="48">
        <f>SUMIFS('BLC Subcont'!$AE$7:$AE$9999,
'BLC Subcont'!$I$7:$I$9999,AS$10,
'BLC Subcont'!$T$7:$T$9999,"P880R5U2",
'BLC Subcont'!$AA$7:$AA$9999,$B28)</f>
        <v>0</v>
      </c>
      <c r="AS28" s="50">
        <f t="shared" si="30"/>
        <v>0</v>
      </c>
      <c r="AT28" s="42">
        <f>SUMIFS('BLC Subcont'!$AE$7:$AE$9999,
'BLC Subcont'!$I$7:$I$9999,AV$10,
'BLC Subcont'!$U$7:$U$9999,$A28,
'BLC Subcont'!$AA$7:$AA$9999,$B28)</f>
        <v>0</v>
      </c>
      <c r="AU28" s="48">
        <f>SUMIFS('BLC Subcont'!$BM$7:$BM$9999,
'BLC Subcont'!$I$7:$I$9999,AV$10,
'BLC Subcont'!$U$7:$U$9999,$A28,
'BLC Subcont'!$AA$7:$AA$9999,$B28)</f>
        <v>0</v>
      </c>
      <c r="AV28" s="50">
        <f t="shared" si="31"/>
        <v>0</v>
      </c>
      <c r="AW28" s="42">
        <f t="shared" si="59"/>
        <v>0</v>
      </c>
      <c r="AX28" s="249">
        <f t="shared" si="60"/>
        <v>0</v>
      </c>
      <c r="AY28" s="50">
        <f t="shared" si="32"/>
        <v>0</v>
      </c>
      <c r="AZ28" s="42">
        <f t="shared" si="61"/>
        <v>0</v>
      </c>
      <c r="BA28" s="249">
        <f t="shared" si="33"/>
        <v>0</v>
      </c>
      <c r="BB28" s="50">
        <f t="shared" si="34"/>
        <v>0</v>
      </c>
      <c r="BC28" s="42"/>
      <c r="BD28" s="249"/>
      <c r="BE28" s="59">
        <f t="shared" si="62"/>
        <v>0</v>
      </c>
      <c r="BF28" s="42"/>
      <c r="BG28" s="249"/>
      <c r="BH28" s="58">
        <f t="shared" si="63"/>
        <v>0</v>
      </c>
      <c r="BI28" s="47"/>
      <c r="BJ28" s="249"/>
      <c r="BK28" s="59">
        <f t="shared" si="64"/>
        <v>0</v>
      </c>
      <c r="BL28" s="42"/>
      <c r="BM28" s="249"/>
      <c r="BN28" s="59">
        <f t="shared" si="65"/>
        <v>0</v>
      </c>
      <c r="BO28" s="42"/>
      <c r="BP28" s="249"/>
      <c r="BQ28" s="59">
        <f t="shared" si="66"/>
        <v>0</v>
      </c>
      <c r="BR28" s="42"/>
      <c r="BS28" s="249"/>
      <c r="BT28" s="58">
        <f t="shared" si="67"/>
        <v>0</v>
      </c>
      <c r="BU28" s="47"/>
      <c r="BV28" s="249"/>
      <c r="BW28" s="59">
        <f t="shared" si="68"/>
        <v>0</v>
      </c>
      <c r="BX28" s="42"/>
      <c r="BY28" s="249"/>
      <c r="BZ28" s="59">
        <f t="shared" si="69"/>
        <v>0</v>
      </c>
      <c r="CA28" s="42"/>
      <c r="CB28" s="249"/>
      <c r="CC28" s="59">
        <f t="shared" si="70"/>
        <v>0</v>
      </c>
      <c r="CD28" s="42"/>
      <c r="CE28" s="249"/>
      <c r="CF28" s="58">
        <f t="shared" si="71"/>
        <v>0</v>
      </c>
      <c r="CG28" s="47"/>
      <c r="CH28" s="249"/>
      <c r="CI28" s="59">
        <f t="shared" si="72"/>
        <v>0</v>
      </c>
      <c r="CJ28" s="42"/>
      <c r="CK28" s="249"/>
      <c r="CL28" s="59">
        <f t="shared" si="73"/>
        <v>0</v>
      </c>
      <c r="CM28" s="42"/>
      <c r="CN28" s="249"/>
      <c r="CO28" s="58">
        <f t="shared" si="74"/>
        <v>0</v>
      </c>
      <c r="CP28" s="42"/>
      <c r="CQ28" s="249"/>
      <c r="CR28" s="59"/>
      <c r="CS28" s="42"/>
      <c r="CT28" s="249"/>
      <c r="CU28" s="58"/>
      <c r="CV28" s="47"/>
      <c r="CW28" s="249"/>
      <c r="CX28" s="59"/>
      <c r="CY28" s="42"/>
      <c r="CZ28" s="249"/>
      <c r="DA28" s="58"/>
      <c r="DB28" s="42"/>
      <c r="DC28" s="249"/>
      <c r="DD28" s="59"/>
      <c r="DE28" s="42"/>
      <c r="DF28" s="249"/>
      <c r="DG28" s="58"/>
      <c r="DH28" s="47"/>
      <c r="DI28" s="249"/>
      <c r="DJ28" s="59"/>
      <c r="DK28" s="42"/>
      <c r="DL28" s="249"/>
      <c r="DM28" s="58"/>
    </row>
    <row r="29" spans="1:117" ht="20.149999999999999" hidden="1" customHeight="1" outlineLevel="1" x14ac:dyDescent="0.35">
      <c r="A29" s="38">
        <v>880</v>
      </c>
      <c r="B29" s="39" t="s">
        <v>40</v>
      </c>
      <c r="C29" s="39" t="s">
        <v>60</v>
      </c>
      <c r="D29" s="96">
        <v>66</v>
      </c>
      <c r="E29" s="55">
        <f t="shared" si="83"/>
        <v>5.5</v>
      </c>
      <c r="F29" s="39">
        <f t="shared" si="83"/>
        <v>7</v>
      </c>
      <c r="G29" s="39">
        <f t="shared" si="83"/>
        <v>2</v>
      </c>
      <c r="H29" s="40">
        <f>+D29*E29*F29*G29</f>
        <v>5082</v>
      </c>
      <c r="I29" s="41">
        <f>+H29/E29</f>
        <v>924</v>
      </c>
      <c r="J29" s="42">
        <f>SUMIFS('BLC Subcont'!$AE$7:$AE$9999,
'BLC Subcont'!$I$7:$I$9999,L$10,
'BLC Subcont'!$U$7:$U$9999,$A29,
'BLC Subcont'!$AA$7:$AA$9999,$B29)</f>
        <v>2790</v>
      </c>
      <c r="K29" s="43">
        <f>SUMIFS('BLC Subcont'!$BM$7:$BM$9999,
'BLC Subcont'!$I$7:$I$9999,L$10,
'BLC Subcont'!$U$7:$U$9999,$A29,
'BLC Subcont'!$AA$7:$AA$9999,$B29)</f>
        <v>0</v>
      </c>
      <c r="L29" s="50">
        <f t="shared" si="20"/>
        <v>0</v>
      </c>
      <c r="M29" s="42">
        <f>SUMIFS('BLC Subcont'!$AE$7:$AE$9999,
'BLC Subcont'!$I$7:$I$9999,O$10,
'BLC Subcont'!$T$7:$T$9999,"I880R1X3",
'BLC Subcont'!$AA$7:$AA$9999,$B29)</f>
        <v>0</v>
      </c>
      <c r="N29" s="43">
        <f>SUMIFS('BLC Subcont'!$AE$7:$AE$9999,
'BLC Subcont'!$I$7:$I$9999,O$10,
'BLC Subcont'!$T$7:$T$9999,"I880R1X3",
'BLC Subcont'!$AA$7:$AA$9999,$B29)</f>
        <v>0</v>
      </c>
      <c r="O29" s="50">
        <f t="shared" si="21"/>
        <v>0</v>
      </c>
      <c r="P29" s="42">
        <f>SUMIFS('BLC Subcont'!$AE$7:$AE$9999,
'BLC Subcont'!$I$7:$I$9999,R$10,
'BLC Subcont'!$T$7:$T$9999,"I880R1X3",
'BLC Subcont'!$AA$7:$AA$9999,$B29)</f>
        <v>0</v>
      </c>
      <c r="Q29" s="43">
        <f>SUMIFS('BLC Subcont'!$AE$7:$AE$9999,
'BLC Subcont'!$I$7:$I$9999,R$10,
'BLC Subcont'!$T$7:$T$9999,"I880R1X3",
'BLC Subcont'!$AA$7:$AA$9999,$B29)</f>
        <v>0</v>
      </c>
      <c r="R29" s="50">
        <f t="shared" si="93"/>
        <v>0</v>
      </c>
      <c r="S29" s="42">
        <f>SUMIFS('BLC Subcont'!$AE$7:$AE$9999,
'BLC Subcont'!$I$7:$I$9999,U$10,
'BLC Subcont'!$T$7:$T$9999,"I880R1X3",
'BLC Subcont'!$AA$7:$AA$9999,$B29)</f>
        <v>0</v>
      </c>
      <c r="T29" s="43">
        <f>SUMIFS('BLC Subcont'!$AE$7:$AE$9999,
'BLC Subcont'!$I$7:$I$9999,U$10,
'BLC Subcont'!$T$7:$T$9999,"I880R1X3",
'BLC Subcont'!$AA$7:$AA$9999,$B29)</f>
        <v>0</v>
      </c>
      <c r="U29" s="50">
        <f t="shared" si="57"/>
        <v>0</v>
      </c>
      <c r="V29" s="47">
        <f>SUM(S29,P29,M29,J29)</f>
        <v>2790</v>
      </c>
      <c r="W29" s="51">
        <f>+SUM(T29,Q29,N29,K29)</f>
        <v>0</v>
      </c>
      <c r="X29" s="52">
        <f>IFERROR(W29/($I29*X$11),0)</f>
        <v>0</v>
      </c>
      <c r="Y29" s="47">
        <f>SUMIFS('BLC Subcont'!$AE$7:$AE$9999,
'BLC Subcont'!$I$7:$I$9999,AA$10,
'BLC Subcont'!$T$7:$T$9999,"I880R1X3",
'BLC Subcont'!$AA$7:$AA$9999,$B29)</f>
        <v>0</v>
      </c>
      <c r="Z29" s="249">
        <f>SUMIFS('BLC Subcont'!$AE$7:$AE$9999,
'BLC Subcont'!$I$7:$I$9999,AA$10,
'BLC Subcont'!$T$7:$T$9999,"I880R1X3",
'BLC Subcont'!$AA$7:$AA$9999,$B29)</f>
        <v>0</v>
      </c>
      <c r="AA29" s="49">
        <f t="shared" si="24"/>
        <v>0</v>
      </c>
      <c r="AB29" s="42">
        <f>SUMIFS('BLC Subcont'!$AE$7:$AE$9999,
'BLC Subcont'!$I$7:$I$9999,AD$10,
'BLC Subcont'!$T$7:$T$9999,"I880R1X3",
'BLC Subcont'!$AA$7:$AA$9999,$B29)</f>
        <v>0</v>
      </c>
      <c r="AC29" s="249">
        <f>SUMIFS('BLC Subcont'!$AE$7:$AE$9999,
'BLC Subcont'!$I$7:$I$9999,AD$10,
'BLC Subcont'!$T$7:$T$9999,"I880R1X3",
'BLC Subcont'!$AA$7:$AA$9999,$B29)</f>
        <v>0</v>
      </c>
      <c r="AD29" s="50">
        <f t="shared" si="25"/>
        <v>0</v>
      </c>
      <c r="AE29" s="42">
        <f>SUMIFS('BLC Subcont'!$AE$7:$AE$9999,
'BLC Subcont'!$I$7:$I$9999,AG$10,
'BLC Subcont'!$T$7:$T$9999,"I880R1X3",
'BLC Subcont'!$AA$7:$AA$9999,$B29)</f>
        <v>0</v>
      </c>
      <c r="AF29" s="249">
        <f>SUMIFS('BLC Subcont'!$AE$7:$AE$9999,
'BLC Subcont'!$I$7:$I$9999,AG$10,
'BLC Subcont'!$T$7:$T$9999,"I880R1X3",
'BLC Subcont'!$AA$7:$AA$9999,$B29)</f>
        <v>0</v>
      </c>
      <c r="AG29" s="50">
        <f t="shared" si="26"/>
        <v>0</v>
      </c>
      <c r="AH29" s="42">
        <f>SUMIFS('BLC Subcont'!$AE$7:$AE$9999,
'BLC Subcont'!$I$7:$I$9999,AJ$10,
'BLC Subcont'!$T$7:$T$9999,"I880R1X3",
'BLC Subcont'!$AA$7:$AA$9999,$B29)</f>
        <v>0</v>
      </c>
      <c r="AI29" s="249">
        <f>SUMIFS('BLC Subcont'!$AE$7:$AE$9999,
'BLC Subcont'!$I$7:$I$9999,AJ$10,
'BLC Subcont'!$T$7:$T$9999,"I880R1X3",
'BLC Subcont'!$AA$7:$AA$9999,$B29)</f>
        <v>0</v>
      </c>
      <c r="AJ29" s="50">
        <f t="shared" si="27"/>
        <v>0</v>
      </c>
      <c r="AK29" s="42">
        <f>SUMIFS('BLC Subcont'!$AE$7:$AE$9999,
'BLC Subcont'!$I$7:$I$9999,AM$10,
'BLC Subcont'!$T$7:$T$9999,"I880R1X3",
'BLC Subcont'!$AA$7:$AA$9999,$B29)</f>
        <v>0</v>
      </c>
      <c r="AL29" s="249">
        <f>SUMIFS('BLC Subcont'!$AE$7:$AE$9999,
'BLC Subcont'!$I$7:$I$9999,AM$10,
'BLC Subcont'!$T$7:$T$9999,"I880R1X3",
'BLC Subcont'!$AA$7:$AA$9999,$B29)</f>
        <v>0</v>
      </c>
      <c r="AM29" s="50">
        <f t="shared" si="28"/>
        <v>0</v>
      </c>
      <c r="AN29" s="42">
        <f>SUMIFS('BLC Subcont'!$AE$7:$AE$9999,
'BLC Subcont'!$I$7:$I$9999,AP$10,
'BLC Subcont'!$T$7:$T$9999,"I880R1X3",
'BLC Subcont'!$AA$7:$AA$9999,$B29)</f>
        <v>0</v>
      </c>
      <c r="AO29" s="249">
        <f>SUMIFS('BLC Subcont'!$AE$7:$AE$9999,
'BLC Subcont'!$I$7:$I$9999,AP$10,
'BLC Subcont'!$T$7:$T$9999,"I880R1X3",
'BLC Subcont'!$AA$7:$AA$9999,$B29)</f>
        <v>0</v>
      </c>
      <c r="AP29" s="50">
        <f t="shared" si="29"/>
        <v>0</v>
      </c>
      <c r="AQ29" s="42">
        <f>SUMIFS('BLC Subcont'!$AE$7:$AE$9999,
'BLC Subcont'!$I$7:$I$9999,AS$10,
'BLC Subcont'!$T$7:$T$9999,"I880R1X3",
'BLC Subcont'!$AA$7:$AA$9999,$B29)</f>
        <v>0</v>
      </c>
      <c r="AR29" s="48">
        <f>SUMIFS('BLC Subcont'!$AE$7:$AE$9999,
'BLC Subcont'!$I$7:$I$9999,AS$10,
'BLC Subcont'!$T$7:$T$9999,"I880R1X3",
'BLC Subcont'!$AA$7:$AA$9999,$B29)</f>
        <v>0</v>
      </c>
      <c r="AS29" s="50">
        <f t="shared" si="30"/>
        <v>0</v>
      </c>
      <c r="AT29" s="42">
        <f>SUMIFS('BLC Subcont'!$AE$7:$AE$9999,
'BLC Subcont'!$I$7:$I$9999,AV$10,
'BLC Subcont'!$U$7:$U$9999,$A29,
'BLC Subcont'!$AA$7:$AA$9999,$B29)</f>
        <v>0</v>
      </c>
      <c r="AU29" s="48">
        <f>SUMIFS('BLC Subcont'!$BM$7:$BM$9999,
'BLC Subcont'!$I$7:$I$9999,AV$10,
'BLC Subcont'!$U$7:$U$9999,$A29,
'BLC Subcont'!$AA$7:$AA$9999,$B29)</f>
        <v>0</v>
      </c>
      <c r="AV29" s="50">
        <f t="shared" si="31"/>
        <v>0</v>
      </c>
      <c r="AW29" s="42">
        <f t="shared" si="59"/>
        <v>0</v>
      </c>
      <c r="AX29" s="249">
        <f t="shared" si="60"/>
        <v>0</v>
      </c>
      <c r="AY29" s="50">
        <f t="shared" si="32"/>
        <v>0</v>
      </c>
      <c r="AZ29" s="42">
        <f t="shared" si="61"/>
        <v>0</v>
      </c>
      <c r="BA29" s="249">
        <f t="shared" si="33"/>
        <v>0</v>
      </c>
      <c r="BB29" s="50">
        <f t="shared" si="34"/>
        <v>0</v>
      </c>
      <c r="BC29" s="42"/>
      <c r="BD29" s="249"/>
      <c r="BE29" s="59">
        <f t="shared" si="62"/>
        <v>0</v>
      </c>
      <c r="BF29" s="42"/>
      <c r="BG29" s="249"/>
      <c r="BH29" s="58">
        <f t="shared" si="63"/>
        <v>0</v>
      </c>
      <c r="BI29" s="47"/>
      <c r="BJ29" s="249"/>
      <c r="BK29" s="59">
        <f t="shared" si="64"/>
        <v>0</v>
      </c>
      <c r="BL29" s="42"/>
      <c r="BM29" s="249"/>
      <c r="BN29" s="59">
        <f t="shared" si="65"/>
        <v>0</v>
      </c>
      <c r="BO29" s="42"/>
      <c r="BP29" s="249"/>
      <c r="BQ29" s="59">
        <f t="shared" si="66"/>
        <v>0</v>
      </c>
      <c r="BR29" s="42"/>
      <c r="BS29" s="249"/>
      <c r="BT29" s="58">
        <f t="shared" si="67"/>
        <v>0</v>
      </c>
      <c r="BU29" s="47"/>
      <c r="BV29" s="249"/>
      <c r="BW29" s="59">
        <f t="shared" si="68"/>
        <v>0</v>
      </c>
      <c r="BX29" s="42"/>
      <c r="BY29" s="249"/>
      <c r="BZ29" s="59">
        <f t="shared" si="69"/>
        <v>0</v>
      </c>
      <c r="CA29" s="42"/>
      <c r="CB29" s="249"/>
      <c r="CC29" s="59">
        <f t="shared" si="70"/>
        <v>0</v>
      </c>
      <c r="CD29" s="42"/>
      <c r="CE29" s="249"/>
      <c r="CF29" s="58">
        <f t="shared" si="71"/>
        <v>0</v>
      </c>
      <c r="CG29" s="47"/>
      <c r="CH29" s="249"/>
      <c r="CI29" s="59">
        <f t="shared" si="72"/>
        <v>0</v>
      </c>
      <c r="CJ29" s="42"/>
      <c r="CK29" s="249"/>
      <c r="CL29" s="59">
        <f t="shared" si="73"/>
        <v>0</v>
      </c>
      <c r="CM29" s="42"/>
      <c r="CN29" s="249"/>
      <c r="CO29" s="58">
        <f t="shared" si="74"/>
        <v>0</v>
      </c>
      <c r="CP29" s="42"/>
      <c r="CQ29" s="249"/>
      <c r="CR29" s="59"/>
      <c r="CS29" s="42"/>
      <c r="CT29" s="249"/>
      <c r="CU29" s="58"/>
      <c r="CV29" s="47"/>
      <c r="CW29" s="249"/>
      <c r="CX29" s="59"/>
      <c r="CY29" s="42"/>
      <c r="CZ29" s="249"/>
      <c r="DA29" s="58"/>
      <c r="DB29" s="42"/>
      <c r="DC29" s="249"/>
      <c r="DD29" s="59"/>
      <c r="DE29" s="42"/>
      <c r="DF29" s="249"/>
      <c r="DG29" s="58"/>
      <c r="DH29" s="47"/>
      <c r="DI29" s="249"/>
      <c r="DJ29" s="59"/>
      <c r="DK29" s="42"/>
      <c r="DL29" s="249"/>
      <c r="DM29" s="58"/>
    </row>
    <row r="30" spans="1:117" ht="20.149999999999999" customHeight="1" collapsed="1" x14ac:dyDescent="0.35">
      <c r="A30" s="38">
        <v>373</v>
      </c>
      <c r="B30" s="39" t="s">
        <v>23</v>
      </c>
      <c r="C30" s="39" t="s">
        <v>78</v>
      </c>
      <c r="D30" s="39">
        <v>166</v>
      </c>
      <c r="E30" s="55">
        <f t="shared" si="83"/>
        <v>5.5</v>
      </c>
      <c r="F30" s="39">
        <f t="shared" si="83"/>
        <v>7</v>
      </c>
      <c r="G30" s="39">
        <f t="shared" si="83"/>
        <v>2</v>
      </c>
      <c r="H30" s="40">
        <f t="shared" si="54"/>
        <v>12782</v>
      </c>
      <c r="I30" s="41">
        <f t="shared" si="55"/>
        <v>2324</v>
      </c>
      <c r="J30" s="42">
        <f t="array" ref="J30">SUM(SUMIFS(
'BLC Subcont'!$AE$7:$AE$9999,
'BLC Subcont'!$I$7:$I$9999,L$10,
'BLC Subcont'!$U$7:$U$9999,$A30,
'BLC Subcont'!$AA$7:$AA$9999,
{"Men'S";"Women'S"}
))</f>
        <v>0</v>
      </c>
      <c r="K30" s="43">
        <f t="array" ref="K30">SUM(SUMIFS(
'BLC Subcont'!$BS$7:$BS$9999,
'BLC Subcont'!$I$7:$I$9999,L$10,
'BLC Subcont'!$U$7:$U$9999,$A30,
'BLC Subcont'!$AA$7:$AA$9999,
{"Men'S";"Women'S"}
))</f>
        <v>0</v>
      </c>
      <c r="L30" s="50">
        <f t="shared" si="20"/>
        <v>0</v>
      </c>
      <c r="M30" s="42">
        <f t="array" ref="M30">SUM(SUMIFS(
'BLC Subcont'!$AE$7:$AE$9999,
'BLC Subcont'!$I$7:$I$9999,O$10,
'BLC Subcont'!$U$7:$U$9999,$A30,
'BLC Subcont'!$AA$7:$AA$9999,
{"Men'S";"Women'S"}
))</f>
        <v>0</v>
      </c>
      <c r="N30" s="43">
        <f t="array" ref="N30">SUM(SUMIFS(
'BLC Subcont'!$BS$7:$BS$9999,
'BLC Subcont'!$I$7:$I$9999,O$10,
'BLC Subcont'!$U$7:$U$9999,$A30,
'BLC Subcont'!$AA$7:$AA$9999,
{"Men'S";"Women'S"}
))</f>
        <v>0</v>
      </c>
      <c r="O30" s="50">
        <f t="shared" si="21"/>
        <v>0</v>
      </c>
      <c r="P30" s="42">
        <f t="array" ref="P30">SUM(SUMIFS(
'BLC Subcont'!$AE$7:$AE$9999,
'BLC Subcont'!$I$7:$I$9999,R$10,
'BLC Subcont'!$U$7:$U$9999,$A30,
'BLC Subcont'!$AA$7:$AA$9999,
{"Men'S";"Women'S"}
))</f>
        <v>504</v>
      </c>
      <c r="Q30" s="43">
        <f t="array" ref="Q30">SUM(SUMIFS(
'BLC Subcont'!$BS$7:$BS$9999,
'BLC Subcont'!$I$7:$I$9999,R$10,
'BLC Subcont'!$U$7:$U$9999,$A30,
'BLC Subcont'!$AA$7:$AA$9999,
{"Men'S";"Women'S"}
))</f>
        <v>0</v>
      </c>
      <c r="R30" s="50">
        <f>IFERROR(Q30/($I30*R$11),0)</f>
        <v>0</v>
      </c>
      <c r="S30" s="42">
        <f t="array" ref="S30">SUM(SUMIFS(
'BLC Subcont'!$AE$7:$AE$9999,
'BLC Subcont'!$I$7:$I$9999,U$10,
'BLC Subcont'!$U$7:$U$9999,$A30,
'BLC Subcont'!$AA$7:$AA$9999,
{"Men'S";"Women'S"}
))</f>
        <v>10038</v>
      </c>
      <c r="T30" s="43">
        <f t="array" ref="T30">SUM(SUMIFS(
'BLC Subcont'!$BS$7:$BS$9999,
'BLC Subcont'!$I$7:$I$9999,U$10,
'BLC Subcont'!$U$7:$U$9999,$A30,
'BLC Subcont'!$AA$7:$AA$9999,
{"Men'S";"Women'S"}
))</f>
        <v>845</v>
      </c>
      <c r="U30" s="50">
        <f t="shared" si="57"/>
        <v>6.6108590204975753E-2</v>
      </c>
      <c r="V30" s="47">
        <f t="shared" ref="V30:V32" si="94">SUM(S30,P30,M30,J30)</f>
        <v>10542</v>
      </c>
      <c r="W30" s="51">
        <f t="shared" ref="W30:W32" si="95">+SUM(T30,Q30,N30,K30)</f>
        <v>845</v>
      </c>
      <c r="X30" s="52">
        <f t="shared" ref="X30:X32" si="96">IFERROR(W30/($I30*X$11),0)</f>
        <v>6.6108590204975753E-2</v>
      </c>
      <c r="Y30" s="47">
        <f t="array" ref="Y30">SUM(SUMIFS(
'BLC Subcont'!$AE$7:$AE$9999,
'BLC Subcont'!$I$7:$I$9999,AA$10,
'BLC Subcont'!$U$7:$U$9999,$A30,
'BLC Subcont'!$AA$7:$AA$9999,
{"Men'S";"Women'S"}
))</f>
        <v>4350</v>
      </c>
      <c r="Z30" s="249">
        <f t="array" ref="Z30">SUM(SUMIFS(
'BLC Subcont'!$BS$7:$BS$9999,
'BLC Subcont'!$I$7:$I$9999,AA$10,
'BLC Subcont'!$U$7:$U$9999,$A30,
'BLC Subcont'!$AA$7:$AA$9999,
{"Men'S";"Women'S"}
))</f>
        <v>4076</v>
      </c>
      <c r="AA30" s="49">
        <f t="shared" si="24"/>
        <v>0.31888593334376469</v>
      </c>
      <c r="AB30" s="42">
        <f t="array" ref="AB30">SUM(SUMIFS(
'BLC Subcont'!$AE$7:$AE$9999,
'BLC Subcont'!$I$7:$I$9999,AD$10,
'BLC Subcont'!$U$7:$U$9999,$A30,
'BLC Subcont'!$AA$7:$AA$9999,
{"Men'S";"Women'S"}
))</f>
        <v>3300</v>
      </c>
      <c r="AC30" s="249">
        <f t="array" ref="AC30">SUM(SUMIFS(
'BLC Subcont'!$BS$7:$BS$9999,
'BLC Subcont'!$I$7:$I$9999,AD$10,
'BLC Subcont'!$U$7:$U$9999,$A30,
'BLC Subcont'!$AA$7:$AA$9999,
{"Men'S";"Women'S"}
))</f>
        <v>3300</v>
      </c>
      <c r="AD30" s="50">
        <f t="shared" si="25"/>
        <v>0.25817555938037867</v>
      </c>
      <c r="AE30" s="42">
        <f t="array" ref="AE30">SUM(SUMIFS(
'BLC Subcont'!$AE$7:$AE$9999,
'BLC Subcont'!$I$7:$I$9999,AG$10,
'BLC Subcont'!$U$7:$U$9999,$A30,
'BLC Subcont'!$AA$7:$AA$9999,
{"Men'S";"Women'S"}
))</f>
        <v>3594</v>
      </c>
      <c r="AF30" s="249">
        <f t="array" ref="AF30">SUM(SUMIFS(
'BLC Subcont'!$BS$7:$BS$9999,
'BLC Subcont'!$I$7:$I$9999,AG$10,
'BLC Subcont'!$U$7:$U$9999,$A30,
'BLC Subcont'!$AA$7:$AA$9999,
{"Men'S";"Women'S"}
))</f>
        <v>3594</v>
      </c>
      <c r="AG30" s="50">
        <f t="shared" si="26"/>
        <v>0.28117665467063058</v>
      </c>
      <c r="AH30" s="42">
        <f t="array" ref="AH30">SUM(SUMIFS(
'BLC Subcont'!$AE$7:$AE$9999,
'BLC Subcont'!$I$7:$I$9999,AJ$10,
'BLC Subcont'!$U$7:$U$9999,$A30,
'BLC Subcont'!$AA$7:$AA$9999,
{"Men'S";"Women'S"}
))</f>
        <v>7692</v>
      </c>
      <c r="AI30" s="249">
        <f t="array" ref="AI30">SUM(SUMIFS(
'BLC Subcont'!$BS$7:$BS$9999,
'BLC Subcont'!$I$7:$I$9999,AJ$10,
'BLC Subcont'!$U$7:$U$9999,$A30,
'BLC Subcont'!$AA$7:$AA$9999,
{"Men'S";"Women'S"}
))</f>
        <v>7692</v>
      </c>
      <c r="AJ30" s="50">
        <f t="shared" si="27"/>
        <v>0.60178375841026444</v>
      </c>
      <c r="AK30" s="42">
        <f t="array" ref="AK30">SUM(SUMIFS(
'BLC Subcont'!$AE$7:$AE$9999,
'BLC Subcont'!$I$7:$I$9999,AM$10,
'BLC Subcont'!$U$7:$U$9999,$A30,
'BLC Subcont'!$AA$7:$AA$9999,
{"Men'S";"Women'S"}
))</f>
        <v>6774</v>
      </c>
      <c r="AL30" s="249">
        <f t="array" ref="AL30">SUM(SUMIFS(
'BLC Subcont'!$BS$7:$BS$9999,
'BLC Subcont'!$I$7:$I$9999,AM$10,
'BLC Subcont'!$U$7:$U$9999,$A30,
'BLC Subcont'!$AA$7:$AA$9999,
{"Men'S";"Women'S"}
))</f>
        <v>6774</v>
      </c>
      <c r="AM30" s="50">
        <f t="shared" si="28"/>
        <v>0.52996401189172271</v>
      </c>
      <c r="AN30" s="42">
        <f t="array" ref="AN30">SUM(SUMIFS(
'BLC Subcont'!$AE$7:$AE$9999,
'BLC Subcont'!$I$7:$I$9999,AP$10,
'BLC Subcont'!$U$7:$U$9999,$A30,
'BLC Subcont'!$AA$7:$AA$9999,
{"Men'S";"Women'S"}
))</f>
        <v>9966</v>
      </c>
      <c r="AO30" s="249">
        <f t="array" ref="AO30">SUM(SUMIFS(
'BLC Subcont'!$BS$7:$BS$9999,
'BLC Subcont'!$I$7:$I$9999,AP$10,
'BLC Subcont'!$U$7:$U$9999,$A30,
'BLC Subcont'!$AA$7:$AA$9999,
{"Men'S";"Women'S"}
))</f>
        <v>9966</v>
      </c>
      <c r="AP30" s="50">
        <f t="shared" si="29"/>
        <v>0.77969018932874357</v>
      </c>
      <c r="AQ30" s="42">
        <f t="array" ref="AQ30">SUM(SUMIFS(
'BLC Subcont'!$AE$7:$AE$9999,
'BLC Subcont'!$I$7:$I$9999,AS$10,
'BLC Subcont'!$U$7:$U$9999,$A30,
'BLC Subcont'!$AA$7:$AA$9999,
{"Men'S";"Women'S"}
))</f>
        <v>2832</v>
      </c>
      <c r="AR30" s="48">
        <f t="array" ref="AR30">SUM(SUMIFS(
'BLC Subcont'!$BS$7:$BS$9999,
'BLC Subcont'!$I$7:$I$9999,AS$10,
'BLC Subcont'!$U$7:$U$9999,$A30,
'BLC Subcont'!$AA$7:$AA$9999,
{"Men'S";"Women'S"}
))</f>
        <v>2832</v>
      </c>
      <c r="AS30" s="50">
        <f t="shared" si="30"/>
        <v>0.22156157095916132</v>
      </c>
      <c r="AT30" s="42">
        <f t="array" ref="AT30">SUM(SUMIFS(
'BLC Subcont'!$AE$7:$AE$9999,
'BLC Subcont'!$I$7:$I$9999,AV$10,
'BLC Subcont'!$U$7:$U$9999,$A30,
'BLC Subcont'!$AA$7:$AA$9999,
{"Men'S";"Women'S"}
))</f>
        <v>0</v>
      </c>
      <c r="AU30" s="48">
        <f t="array" ref="AU30">SUM(SUMIFS(
'BLC Subcont'!$BS$7:$BS$9999,
'BLC Subcont'!$I$7:$I$9999,AV$10,
'BLC Subcont'!$U$7:$U$9999,$A30,
'BLC Subcont'!$AA$7:$AA$9999,
{"Men'S";"Women'S"}
))</f>
        <v>0</v>
      </c>
      <c r="AV30" s="50">
        <f t="shared" si="31"/>
        <v>0</v>
      </c>
      <c r="AW30" s="42">
        <f t="shared" si="59"/>
        <v>9966</v>
      </c>
      <c r="AX30" s="249">
        <f t="shared" si="60"/>
        <v>9966</v>
      </c>
      <c r="AY30" s="50">
        <f>IFERROR(AX30/($I30*AY$11),0)</f>
        <v>0.77969018932874357</v>
      </c>
      <c r="AZ30" s="42">
        <f t="shared" si="61"/>
        <v>2832</v>
      </c>
      <c r="BA30" s="249">
        <f t="shared" si="33"/>
        <v>2832</v>
      </c>
      <c r="BB30" s="50">
        <f t="shared" si="34"/>
        <v>0.22156157095916132</v>
      </c>
      <c r="BC30" s="42">
        <f>SUMIFS(RCCP!$HX$8:$HX$136,
RCCP!$A$8:$A$136,$A30,
RCCP!$C$8:$C$136,$B30
)+
(SUMIFS(RCCP!$IC$8:$IC$136,
RCCP!$A$8:$A$136,$A30,
RCCP!$C$8:$C$136,$B30)/4)</f>
        <v>0</v>
      </c>
      <c r="BD30" s="249">
        <f>SUMIFS(RCCP!$HX$8:$HX$136,
RCCP!$A$8:$A$136,$A30,
RCCP!$C$8:$C$136,$B30
)+
(SUMIFS(RCCP!$IC$8:$IC$136,
RCCP!$A$8:$A$136,$A30,
RCCP!$C$8:$C$136,$B30)/4)</f>
        <v>0</v>
      </c>
      <c r="BE30" s="59">
        <f t="shared" si="62"/>
        <v>0</v>
      </c>
      <c r="BF30" s="42">
        <f>SUMIFS(RCCP!$HY$8:$HY$136,
RCCP!$A$8:$A$136,$A30,
RCCP!$C$8:$C$136,$B30
)+
(SUMIFS(RCCP!$IC$8:$IC$136,
RCCP!$A$8:$A$136,$A30,
RCCP!$C$8:$C$136,$B30)/4)</f>
        <v>0</v>
      </c>
      <c r="BG30" s="249">
        <f>SUMIFS(RCCP!$HY$8:$HY$136,
RCCP!$A$8:$A$136,$A30,
RCCP!$C$8:$C$136,$B30
)+
(SUMIFS(RCCP!$IC$8:$IC$136,
RCCP!$A$8:$A$136,$A30,
RCCP!$C$8:$C$136,$B30)/4)</f>
        <v>0</v>
      </c>
      <c r="BH30" s="58">
        <f t="shared" si="63"/>
        <v>0</v>
      </c>
      <c r="BI30" s="47">
        <f>SUMIFS(RCCP!$HZ$8:$HZ$136,
RCCP!$A$8:$A$136,$A30,
RCCP!$C$8:$C$136,$B30
)+
(SUMIFS(RCCP!$IC$8:$IC$136,
RCCP!$A$8:$A$136,$A30,
RCCP!$C$8:$C$136,$B30)/4)</f>
        <v>0</v>
      </c>
      <c r="BJ30" s="249">
        <f>SUMIFS(RCCP!$HZ$8:$HZ$136,
RCCP!$A$8:$A$136,$A30,
RCCP!$C$8:$C$136,$B30
)+
(SUMIFS(RCCP!$IC$8:$IC$136,
RCCP!$A$8:$A$136,$A30,
RCCP!$C$8:$C$136,$B30)/4)</f>
        <v>0</v>
      </c>
      <c r="BK30" s="59">
        <f t="shared" si="64"/>
        <v>0</v>
      </c>
      <c r="BL30" s="42">
        <f>SUMIFS(RCCP!$IA$8:$IA$136,
RCCP!$A$8:$A$136,$A30,
RCCP!$C$8:$C$136,$B30
)+
(SUMIFS(RCCP!$IC$8:$IC$136,
RCCP!$A$8:$A$136,$A30,
RCCP!$C$8:$C$136,$B30)/4)</f>
        <v>0</v>
      </c>
      <c r="BM30" s="249">
        <f>SUMIFS(RCCP!$IA$8:$IA$136,
RCCP!$A$8:$A$136,$A30,
RCCP!$C$8:$C$136,$B30
)+
(SUMIFS(RCCP!$IC$8:$IC$136,
RCCP!$A$8:$A$136,$A30,
RCCP!$C$8:$C$136,$B30)/4)</f>
        <v>0</v>
      </c>
      <c r="BN30" s="59">
        <f t="shared" si="65"/>
        <v>0</v>
      </c>
      <c r="BO30" s="42">
        <f>SUMIFS(RCCP!$IF$8:$IF$136,
RCCP!$A$8:$A$136,$A30,
RCCP!$C$8:$C$136,$B30
)+
(SUMIFS(RCCP!$IK$8:$IK$136,
RCCP!$A$8:$A$136,$A30,
RCCP!$C$8:$C$136,$B30)/4)</f>
        <v>0</v>
      </c>
      <c r="BP30" s="249">
        <f>SUMIFS(RCCP!$IF$8:$IF$136,
RCCP!$A$8:$A$136,$A30,
RCCP!$C$8:$C$136,$B30
)+
(SUMIFS(RCCP!$IK$8:$IK$136,
RCCP!$A$8:$A$136,$A30,
RCCP!$C$8:$C$136,$B30)/4)</f>
        <v>0</v>
      </c>
      <c r="BQ30" s="59">
        <f t="shared" si="66"/>
        <v>0</v>
      </c>
      <c r="BR30" s="42">
        <f>SUMIFS(RCCP!$IG$8:$IG$136,
RCCP!$A$8:$A$136,$A30,
RCCP!$C$8:$C$136,$B30
)+
(SUMIFS(RCCP!$IK$8:$IK$136,
RCCP!$A$8:$A$136,$A30,
RCCP!$C$8:$C$136,$B30)/4)</f>
        <v>0</v>
      </c>
      <c r="BS30" s="249">
        <f>SUMIFS(RCCP!$IG$8:$IG$136,
RCCP!$A$8:$A$136,$A30,
RCCP!$C$8:$C$136,$B30
)+
(SUMIFS(RCCP!$IK$8:$IK$136,
RCCP!$A$8:$A$136,$A30,
RCCP!$C$8:$C$136,$B30)/4)</f>
        <v>0</v>
      </c>
      <c r="BT30" s="58">
        <f t="shared" si="67"/>
        <v>0</v>
      </c>
      <c r="BU30" s="47">
        <f>SUMIFS(RCCP!$IH$8:$IH$136,
RCCP!$A$8:$A$136,$A30,
RCCP!$C$8:$C$136,$B30
)+
(SUMIFS(RCCP!$IK$8:$IK$136,
RCCP!$A$8:$A$136,$A30,
RCCP!$C$8:$C$136,$B30)/4)</f>
        <v>0</v>
      </c>
      <c r="BV30" s="249">
        <f>SUMIFS(RCCP!$IH$8:$IH$136,
RCCP!$A$8:$A$136,$A30,
RCCP!$C$8:$C$136,$B30
)+
(SUMIFS(RCCP!$IK$8:$IK$136,
RCCP!$A$8:$A$136,$A30,
RCCP!$C$8:$C$136,$B30)/4)</f>
        <v>0</v>
      </c>
      <c r="BW30" s="59">
        <f t="shared" si="68"/>
        <v>0</v>
      </c>
      <c r="BX30" s="42">
        <f>SUMIFS(RCCP!$II$8:$II$136,
RCCP!$A$8:$A$136,$A30,
RCCP!$C$8:$C$136,$B30
)+
(SUMIFS(RCCP!$IK$8:$IK$136,
RCCP!$A$8:$A$136,$A30,
RCCP!$C$8:$C$136,$B30)/4)</f>
        <v>0</v>
      </c>
      <c r="BY30" s="249">
        <f>SUMIFS(RCCP!$II$8:$II$136,
RCCP!$A$8:$A$136,$A30,
RCCP!$C$8:$C$136,$B30
)+
(SUMIFS(RCCP!$IK$8:$IK$136,
RCCP!$A$8:$A$136,$A30,
RCCP!$C$8:$C$136,$B30)/4)</f>
        <v>0</v>
      </c>
      <c r="BZ30" s="59">
        <f t="shared" si="69"/>
        <v>0</v>
      </c>
      <c r="CA30" s="42">
        <f t="array" ref="CA30">SUM(SUMIFS(RCCP!$IN$8:$IN$136,
RCCP!$A$8:$A$136,$A30,
RCCP!$C$8:$C$136,
{"UNISEX";"MEN'S";"WOMEN"}))
+
SUM(SUMIFS(RCCP!$IT$8:$IT$136,
RCCP!$A$8:$A$136,$A30,
RCCP!$C$8:$C$136,
{"UNISEX";"MEN'S";"WOMEN"}))/5</f>
        <v>0</v>
      </c>
      <c r="CB30" s="249">
        <f t="array" ref="CB30">SUM(SUMIFS(RCCP!$IN$8:$IN$136,
RCCP!$A$8:$A$136,$A30,
RCCP!$C$8:$C$136,
{"UNISEX";"MEN'S";"WOMEN"}))
+
SUM(SUMIFS(RCCP!$IT$8:$IT$136,
RCCP!$A$8:$A$136,$A30,
RCCP!$C$8:$C$136,
{"UNISEX";"MEN'S";"WOMEN"}))/5</f>
        <v>0</v>
      </c>
      <c r="CC30" s="59">
        <f t="shared" si="70"/>
        <v>0</v>
      </c>
      <c r="CD30" s="42">
        <f t="array" ref="CD30">SUM(SUMIFS(RCCP!$IO$8:$IO$136,
RCCP!$A$8:$A$136,$A30,
RCCP!$C$8:$C$136,
{"UNISEX";"MEN'S";"WOMEN"}))
+
SUM(SUMIFS(RCCP!$IT$8:$IT$136,
RCCP!$A$8:$A$136,$A30,
RCCP!$C$8:$C$136,
{"UNISEX";"MEN'S";"WOMEN"}))/5</f>
        <v>0</v>
      </c>
      <c r="CE30" s="249">
        <f t="array" ref="CE30">SUM(SUMIFS(RCCP!$IO$8:$IO$136,
RCCP!$A$8:$A$136,$A30,
RCCP!$C$8:$C$136,
{"UNISEX";"MEN'S";"WOMEN"}))
+
SUM(SUMIFS(RCCP!$IT$8:$IT$136,
RCCP!$A$8:$A$136,$A30,
RCCP!$C$8:$C$136,
{"UNISEX";"MEN'S";"WOMEN"}))/5</f>
        <v>0</v>
      </c>
      <c r="CF30" s="58">
        <f t="shared" si="71"/>
        <v>0</v>
      </c>
      <c r="CG30" s="47">
        <f t="array" ref="CG30">SUM(SUMIFS(RCCP!$IP$8:$IP$136,
RCCP!$A$8:$A$136,$A30,
RCCP!$C$8:$C$136,
{"UNISEX";"MEN'S";"WOMEN"}))
+
SUM(SUMIFS(RCCP!$IT$8:$IT$136,
RCCP!$A$8:$A$136,$A30,
RCCP!$C$8:$C$136,
{"UNISEX";"MEN'S";"WOMEN"}))/5</f>
        <v>1368</v>
      </c>
      <c r="CH30" s="249">
        <f t="array" ref="CH30">SUM(SUMIFS(RCCP!$IP$8:$IP$136,
RCCP!$A$8:$A$136,$A30,
RCCP!$C$8:$C$136,
{"UNISEX";"MEN'S";"WOMEN"}))
+
SUM(SUMIFS(RCCP!$IT$8:$IT$136,
RCCP!$A$8:$A$136,$A30,
RCCP!$C$8:$C$136,
{"UNISEX";"MEN'S";"WOMEN"}))/5</f>
        <v>1368</v>
      </c>
      <c r="CI30" s="59">
        <f t="shared" si="72"/>
        <v>0.10702550461586606</v>
      </c>
      <c r="CJ30" s="42">
        <f t="array" ref="CJ30">SUM(SUMIFS(RCCP!$IQ$8:$IQ$136,
RCCP!$A$8:$A$136,$A30,
RCCP!$C$8:$C$136,
{"UNISEX";"MEN'S";"WOMEN"}))
+
SUM(SUMIFS(RCCP!$IT$8:$IT$136,
RCCP!$A$8:$A$136,$A30,
RCCP!$C$8:$C$136,
{"UNISEX";"MEN'S";"WOMEN"}))/5</f>
        <v>180</v>
      </c>
      <c r="CK30" s="249">
        <f t="array" ref="CK30">SUM(SUMIFS(RCCP!$IQ$8:$IQ$136,
RCCP!$A$8:$A$136,$A30,
RCCP!$C$8:$C$136,
{"UNISEX";"MEN'S";"WOMEN"}))
+
SUM(SUMIFS(RCCP!$IT$8:$IT$136,
RCCP!$A$8:$A$136,$A30,
RCCP!$C$8:$C$136,
{"UNISEX";"MEN'S";"WOMEN"}))/5</f>
        <v>180</v>
      </c>
      <c r="CL30" s="59">
        <f t="shared" si="73"/>
        <v>1.4082303238929745E-2</v>
      </c>
      <c r="CM30" s="42">
        <f t="array" ref="CM30">SUM(SUMIFS(RCCP!$IR$8:$IR$136,
RCCP!$A$8:$A$136,$A30,
RCCP!$C$8:$C$136,
{"UNISEX";"MEN'S";"WOMEN"}))
+
SUM(SUMIFS(RCCP!$IT$8:$IT$136,
RCCP!$A$8:$A$136,$A30,
RCCP!$C$8:$C$136,
{"UNISEX";"MEN'S";"WOMEN"}))/5</f>
        <v>174</v>
      </c>
      <c r="CN30" s="249">
        <f t="array" ref="CN30">SUM(SUMIFS(RCCP!$IR$8:$IR$136,
RCCP!$A$8:$A$136,$A30,
RCCP!$C$8:$C$136,
{"UNISEX";"MEN'S";"WOMEN"}))
+
SUM(SUMIFS(RCCP!$IT$8:$IT$136,
RCCP!$A$8:$A$136,$A30,
RCCP!$C$8:$C$136,
{"UNISEX";"MEN'S";"WOMEN"}))/5</f>
        <v>174</v>
      </c>
      <c r="CO30" s="58">
        <f t="shared" si="74"/>
        <v>1.1518601880047663E-2</v>
      </c>
      <c r="CP30" s="42">
        <f t="array" ref="CP30">SUM(SUMIFS(RCCP!$IW$8:$IW$136,
RCCP!$A$8:$A$136,$A30,
RCCP!$C$8:$C$136,
{"UNISEX";"MEN'S";"WOMEN"}))
+
SUM(SUMIFS(RCCP!$IT$8:$IT$136,
RCCP!$A$8:$A$136,$A30,
RCCP!$C$8:$C$136,
{"UNISEX";"MEN'S";"WOMEN"}))/4</f>
        <v>0</v>
      </c>
      <c r="CQ30" s="249">
        <f t="array" ref="CQ30">SUM(SUMIFS(RCCP!$IW$8:$IW$136,
RCCP!$A$8:$A$136,$A30,
RCCP!$C$8:$C$136,
{"UNISEX";"MEN'S";"WOMEN"}))
+
SUM(SUMIFS(RCCP!$IT$8:$IT$136,
RCCP!$A$8:$A$136,$A30,
RCCP!$C$8:$C$136,
{"UNISEX";"MEN'S";"WOMEN"}))/4</f>
        <v>0</v>
      </c>
      <c r="CR30" s="59">
        <f t="shared" ref="CR30" si="97">IFERROR(CQ30/($I30*CR$11),0)</f>
        <v>0</v>
      </c>
      <c r="CS30" s="42">
        <f t="array" ref="CS30">SUM(SUMIFS(RCCP!$IX$8:$IX$136,
RCCP!$A$8:$A$136,$A30,
RCCP!$C$8:$C$136,
{"UNISEX";"MEN'S";"WOMEN"}))
+
SUM(SUMIFS(RCCP!$IT$8:$IT$136,
RCCP!$A$8:$A$136,$A30,
RCCP!$C$8:$C$136,
{"UNISEX";"MEN'S";"WOMEN"}))/4</f>
        <v>0</v>
      </c>
      <c r="CT30" s="249">
        <f t="array" ref="CT30">SUM(SUMIFS(RCCP!$IX$8:$IX$136,
RCCP!$A$8:$A$136,$A30,
RCCP!$C$8:$C$136,
{"UNISEX";"MEN'S";"WOMEN"}))
+
SUM(SUMIFS(RCCP!$IT$8:$IT$136,
RCCP!$A$8:$A$136,$A30,
RCCP!$C$8:$C$136,
{"UNISEX";"MEN'S";"WOMEN"}))/4</f>
        <v>0</v>
      </c>
      <c r="CU30" s="58">
        <f t="shared" ref="CU30" si="98">IFERROR(CT30/($I30*CU$11),0)</f>
        <v>0</v>
      </c>
      <c r="CV30" s="47">
        <f t="array" ref="CV30">SUM(SUMIFS(RCCP!$IY$8:$IY$136,
RCCP!$A$8:$A$136,$A30,
RCCP!$C$8:$C$136,
{"UNISEX";"MEN'S";"WOMEN"}))
+
SUM(SUMIFS(RCCP!$IT$8:$IT$136,
RCCP!$A$8:$A$136,$A30,
RCCP!$C$8:$C$136,
{"UNISEX";"MEN'S";"WOMEN"}))/4</f>
        <v>0</v>
      </c>
      <c r="CW30" s="249">
        <f t="array" ref="CW30">SUM(SUMIFS(RCCP!$IY$8:$IY$136,
RCCP!$A$8:$A$136,$A30,
RCCP!$C$8:$C$136,
{"UNISEX";"MEN'S";"WOMEN"}))
+
SUM(SUMIFS(RCCP!$IT$8:$IT$136,
RCCP!$A$8:$A$136,$A30,
RCCP!$C$8:$C$136,
{"UNISEX";"MEN'S";"WOMEN"}))/4</f>
        <v>0</v>
      </c>
      <c r="CX30" s="59">
        <f t="shared" ref="CX30" si="99">IFERROR(CW30/($I30*CX$11),0)</f>
        <v>0</v>
      </c>
      <c r="CY30" s="42">
        <f t="array" ref="CY30">SUM(SUMIFS(RCCP!$IZ$8:$IZ$136,
RCCP!$A$8:$A$136,$A30,
RCCP!$C$8:$C$136,
{"UNISEX";"MEN'S";"WOMEN"}))
+
SUM(SUMIFS(RCCP!$IT$8:$IT$136,
RCCP!$A$8:$A$136,$A30,
RCCP!$C$8:$C$136,
{"UNISEX";"MEN'S";"WOMEN"}))/4</f>
        <v>0</v>
      </c>
      <c r="CZ30" s="249">
        <f t="array" ref="CZ30">SUM(SUMIFS(RCCP!$IZ$8:$IZ$136,
RCCP!$A$8:$A$136,$A30,
RCCP!$C$8:$C$136,
{"UNISEX";"MEN'S";"WOMEN"}))
+
SUM(SUMIFS(RCCP!$IT$8:$IT$136,
RCCP!$A$8:$A$136,$A30,
RCCP!$C$8:$C$136,
{"UNISEX";"MEN'S";"WOMEN"}))/4</f>
        <v>0</v>
      </c>
      <c r="DA30" s="58">
        <f t="shared" ref="DA30" si="100">IFERROR(CZ30/($I30*DA$11),0)</f>
        <v>0</v>
      </c>
      <c r="DB30" s="42">
        <f t="array" ref="DB30">SUM(SUMIFS(RCCP!$JE$8:$JE$136,
RCCP!$A$8:$A$136,$A30,
RCCP!$C$8:$C$136,
{"UNISEX";"MEN'S";"WOMEN"}))
+
SUM(SUMIFS(RCCP!$IT$8:$IT$136,
RCCP!$A$8:$A$136,$A30,
RCCP!$C$8:$C$136,
{"UNISEX";"MEN'S";"WOMEN"}))/4</f>
        <v>300</v>
      </c>
      <c r="DC30" s="249">
        <f t="array" ref="DC30">SUM(SUMIFS(RCCP!$JE$8:$JE$136,
RCCP!$A$8:$A$136,$A30,
RCCP!$C$8:$C$136,
{"UNISEX";"MEN'S";"WOMEN"}))
+
SUM(SUMIFS(RCCP!$IT$8:$IT$136,
RCCP!$A$8:$A$136,$A30,
RCCP!$C$8:$C$136,
{"UNISEX";"MEN'S";"WOMEN"}))/4</f>
        <v>300</v>
      </c>
      <c r="DD30" s="59">
        <f t="shared" ref="DD30" si="101">IFERROR(DC30/($I30*DD$11),0)</f>
        <v>2.347050539821624E-2</v>
      </c>
      <c r="DE30" s="42">
        <f t="array" ref="DE30">SUM(SUMIFS(RCCP!$JF$8:$JF$136,
RCCP!$A$8:$A$136,$A30,
RCCP!$C$8:$C$136,
{"UNISEX";"MEN'S";"WOMEN"}))
+
SUM(SUMIFS(RCCP!$IT$8:$IT$136,
RCCP!$A$8:$A$136,$A30,
RCCP!$C$8:$C$136,
{"UNISEX";"MEN'S";"WOMEN"}))/4</f>
        <v>0</v>
      </c>
      <c r="DF30" s="249">
        <f t="array" ref="DF30">SUM(SUMIFS(RCCP!$JF$8:$JF$136,
RCCP!$A$8:$A$136,$A30,
RCCP!$C$8:$C$136,
{"UNISEX";"MEN'S";"WOMEN"}))
+
SUM(SUMIFS(RCCP!$IT$8:$IT$136,
RCCP!$A$8:$A$136,$A30,
RCCP!$C$8:$C$136,
{"UNISEX";"MEN'S";"WOMEN"}))/4</f>
        <v>0</v>
      </c>
      <c r="DG30" s="58">
        <f t="shared" ref="DG30" si="102">IFERROR(DF30/($I30*DG$11),0)</f>
        <v>0</v>
      </c>
      <c r="DH30" s="47">
        <f t="array" ref="DH30">SUM(SUMIFS(RCCP!$JG$8:$JG$136,
RCCP!$A$8:$A$136,$A30,
RCCP!$C$8:$C$136,
{"UNISEX";"MEN'S";"WOMEN"}))
+
SUM(SUMIFS(RCCP!$IT$8:$IT$136,
RCCP!$A$8:$A$136,$A30,
RCCP!$C$8:$C$136,
{"UNISEX";"MEN'S";"WOMEN"}))/4</f>
        <v>144</v>
      </c>
      <c r="DI30" s="249">
        <f t="array" ref="DI30">SUM(SUMIFS(RCCP!$JG$8:$JG$136,
RCCP!$A$8:$A$136,$A30,
RCCP!$C$8:$C$136,
{"UNISEX";"MEN'S";"WOMEN"}))
+
SUM(SUMIFS(RCCP!$IT$8:$IT$136,
RCCP!$A$8:$A$136,$A30,
RCCP!$C$8:$C$136,
{"UNISEX";"MEN'S";"WOMEN"}))/4</f>
        <v>144</v>
      </c>
      <c r="DJ30" s="59">
        <f t="shared" ref="DJ30" si="103">IFERROR(DI30/($I30*DJ$11),0)</f>
        <v>1.3769363166953529E-2</v>
      </c>
      <c r="DK30" s="42">
        <f t="array" ref="DK30">SUM(SUMIFS(RCCP!$JH$8:$JH$136,
RCCP!$A$8:$A$136,$A30,
RCCP!$C$8:$C$136,
{"UNISEX";"MEN'S";"WOMEN"}))
+
SUM(SUMIFS(RCCP!$IT$8:$IT$136,
RCCP!$A$8:$A$136,$A30,
RCCP!$C$8:$C$136,
{"UNISEX";"MEN'S";"WOMEN"}))/4</f>
        <v>0</v>
      </c>
      <c r="DL30" s="249">
        <f t="array" ref="DL30">SUM(SUMIFS(RCCP!$JH$8:$JH$136,
RCCP!$A$8:$A$136,$A30,
RCCP!$C$8:$C$136,
{"UNISEX";"MEN'S";"WOMEN"}))
+
SUM(SUMIFS(RCCP!$IT$8:$IT$136,
RCCP!$A$8:$A$136,$A30,
RCCP!$C$8:$C$136,
{"UNISEX";"MEN'S";"WOMEN"}))/4</f>
        <v>0</v>
      </c>
      <c r="DM30" s="58">
        <f t="shared" ref="DM30" si="104">IFERROR(DL30/($I30*DM$11),0)</f>
        <v>0</v>
      </c>
    </row>
    <row r="31" spans="1:117" ht="20.149999999999999" customHeight="1" x14ac:dyDescent="0.35">
      <c r="A31" s="38">
        <v>515</v>
      </c>
      <c r="B31" s="39" t="s">
        <v>40</v>
      </c>
      <c r="C31" s="39" t="s">
        <v>79</v>
      </c>
      <c r="D31" s="39">
        <v>38</v>
      </c>
      <c r="E31" s="55">
        <f t="shared" si="83"/>
        <v>5.5</v>
      </c>
      <c r="F31" s="39">
        <f t="shared" si="83"/>
        <v>7</v>
      </c>
      <c r="G31" s="39">
        <f t="shared" si="83"/>
        <v>2</v>
      </c>
      <c r="H31" s="40">
        <f t="shared" si="54"/>
        <v>2926</v>
      </c>
      <c r="I31" s="41">
        <f t="shared" si="55"/>
        <v>532</v>
      </c>
      <c r="J31" s="42">
        <f>SUMIFS('BLC Subcont'!$AE$7:$AE$9999,
'BLC Subcont'!$I$7:$I$9999,L$10,
'BLC Subcont'!$U$7:$U$9999,$A31,
'BLC Subcont'!$AA$7:$AA$9999,$B31)</f>
        <v>0</v>
      </c>
      <c r="K31" s="43">
        <f>SUMIFS('BLC Subcont'!$BR$7:$BR$9999,
'BLC Subcont'!$I$7:$I$9999,L$10,
'BLC Subcont'!$U$7:$U$9999,$A31,
'BLC Subcont'!$AA$7:$AA$9999,$B31)</f>
        <v>0</v>
      </c>
      <c r="L31" s="50">
        <f t="shared" si="20"/>
        <v>0</v>
      </c>
      <c r="M31" s="42">
        <f>SUMIFS('BLC Subcont'!$AE$7:$AE$9999,
'BLC Subcont'!$I$7:$I$9999,O$10,
'BLC Subcont'!$U$7:$U$9999,$A31,
'BLC Subcont'!$AA$7:$AA$9999,$B31)</f>
        <v>0</v>
      </c>
      <c r="N31" s="43">
        <f>SUMIFS('BLC Subcont'!$BR$7:$BR$9999,
'BLC Subcont'!$I$7:$I$9999,O$10,
'BLC Subcont'!$U$7:$U$9999,$A31,
'BLC Subcont'!$AA$7:$AA$9999,$B31)</f>
        <v>0</v>
      </c>
      <c r="O31" s="50">
        <f t="shared" si="21"/>
        <v>0</v>
      </c>
      <c r="P31" s="42">
        <f>SUMIFS('BLC Subcont'!$AE$7:$AE$9999,
'BLC Subcont'!$I$7:$I$9999,R$10,
'BLC Subcont'!$U$7:$U$9999,$A31,
'BLC Subcont'!$AA$7:$AA$9999,$B31)</f>
        <v>0</v>
      </c>
      <c r="Q31" s="43">
        <f>SUMIFS('BLC Subcont'!$BR$7:$BR$9999,
'BLC Subcont'!$I$7:$I$9999,R$10,
'BLC Subcont'!$U$7:$U$9999,$A31,
'BLC Subcont'!$AA$7:$AA$9999,$B31)</f>
        <v>0</v>
      </c>
      <c r="R31" s="50">
        <f t="shared" ref="R31:R36" si="105">IFERROR(Q31/($I31*R$11),0)</f>
        <v>0</v>
      </c>
      <c r="S31" s="42">
        <f>SUMIFS('BLC Subcont'!$AE$7:$AE$9999,
'BLC Subcont'!$I$7:$I$9999,U$10,
'BLC Subcont'!$U$7:$U$9999,$A31,
'BLC Subcont'!$AA$7:$AA$9999,$B31)</f>
        <v>0</v>
      </c>
      <c r="T31" s="43">
        <f>SUMIFS('BLC Subcont'!$BR$7:$BR$9999,
'BLC Subcont'!$I$7:$I$9999,U$10,
'BLC Subcont'!$U$7:$U$9999,$A31,
'BLC Subcont'!$AA$7:$AA$9999,$B31)</f>
        <v>0</v>
      </c>
      <c r="U31" s="50">
        <f t="shared" si="57"/>
        <v>0</v>
      </c>
      <c r="V31" s="47">
        <f t="shared" si="94"/>
        <v>0</v>
      </c>
      <c r="W31" s="51">
        <f t="shared" si="95"/>
        <v>0</v>
      </c>
      <c r="X31" s="52">
        <f t="shared" si="96"/>
        <v>0</v>
      </c>
      <c r="Y31" s="47">
        <f>SUMIFS('BLC Subcont'!$AE$7:$AE$9999,
'BLC Subcont'!$I$7:$I$9999,AA$10,
'BLC Subcont'!$U$7:$U$9999,$A31,
'BLC Subcont'!$AA$7:$AA$9999,$B31)</f>
        <v>0</v>
      </c>
      <c r="Z31" s="249">
        <f>SUMIFS('BLC Subcont'!$BR$7:$BR$9999,
'BLC Subcont'!$I$7:$I$9999,AA$10,
'BLC Subcont'!$U$7:$U$9999,$A31,
'BLC Subcont'!$AA$7:$AA$9999,$B31)</f>
        <v>0</v>
      </c>
      <c r="AA31" s="49">
        <f t="shared" si="24"/>
        <v>0</v>
      </c>
      <c r="AB31" s="42">
        <f>SUMIFS('BLC Subcont'!$AE$7:$AE$9999,
'BLC Subcont'!$I$7:$I$9999,AD$10,
'BLC Subcont'!$U$7:$U$9999,$A31,
'BLC Subcont'!$AA$7:$AA$9999,$B31)</f>
        <v>0</v>
      </c>
      <c r="AC31" s="249">
        <f>SUMIFS('BLC Subcont'!$BR$7:$BR$9999,
'BLC Subcont'!$I$7:$I$9999,AD$10,
'BLC Subcont'!$U$7:$U$9999,$A31,
'BLC Subcont'!$AA$7:$AA$9999,$B31)</f>
        <v>0</v>
      </c>
      <c r="AD31" s="50">
        <f t="shared" si="25"/>
        <v>0</v>
      </c>
      <c r="AE31" s="42">
        <f>SUMIFS('BLC Subcont'!$AE$7:$AE$9999,
'BLC Subcont'!$I$7:$I$9999,AG$10,
'BLC Subcont'!$U$7:$U$9999,$A31,
'BLC Subcont'!$AA$7:$AA$9999,$B31)</f>
        <v>0</v>
      </c>
      <c r="AF31" s="249">
        <f>SUMIFS('BLC Subcont'!$BR$7:$BR$9999,
'BLC Subcont'!$I$7:$I$9999,AG$10,
'BLC Subcont'!$U$7:$U$9999,$A31,
'BLC Subcont'!$AA$7:$AA$9999,$B31)</f>
        <v>0</v>
      </c>
      <c r="AG31" s="50">
        <f t="shared" si="26"/>
        <v>0</v>
      </c>
      <c r="AH31" s="42">
        <f>SUMIFS('BLC Subcont'!$AE$7:$AE$9999,
'BLC Subcont'!$I$7:$I$9999,AJ$10,
'BLC Subcont'!$U$7:$U$9999,$A31,
'BLC Subcont'!$AA$7:$AA$9999,$B31)</f>
        <v>0</v>
      </c>
      <c r="AI31" s="249">
        <f>SUMIFS('BLC Subcont'!$BR$7:$BR$9999,
'BLC Subcont'!$I$7:$I$9999,AJ$10,
'BLC Subcont'!$U$7:$U$9999,$A31,
'BLC Subcont'!$AA$7:$AA$9999,$B31)</f>
        <v>0</v>
      </c>
      <c r="AJ31" s="50">
        <f t="shared" si="27"/>
        <v>0</v>
      </c>
      <c r="AK31" s="42">
        <f>SUMIFS('BLC Subcont'!$AE$7:$AE$9999,
'BLC Subcont'!$I$7:$I$9999,AM$10,
'BLC Subcont'!$U$7:$U$9999,$A31,
'BLC Subcont'!$AA$7:$AA$9999,$B31)</f>
        <v>0</v>
      </c>
      <c r="AL31" s="249">
        <f>SUMIFS('BLC Subcont'!$BR$7:$BR$9999,
'BLC Subcont'!$I$7:$I$9999,AM$10,
'BLC Subcont'!$U$7:$U$9999,$A31,
'BLC Subcont'!$AA$7:$AA$9999,$B31)</f>
        <v>0</v>
      </c>
      <c r="AM31" s="50">
        <f t="shared" si="28"/>
        <v>0</v>
      </c>
      <c r="AN31" s="42">
        <f>SUMIFS('BLC Subcont'!$AE$7:$AE$9999,
'BLC Subcont'!$I$7:$I$9999,AP$10,
'BLC Subcont'!$U$7:$U$9999,$A31,
'BLC Subcont'!$AA$7:$AA$9999,$B31)</f>
        <v>0</v>
      </c>
      <c r="AO31" s="249">
        <f>SUMIFS('BLC Subcont'!$BR$7:$BR$9999,
'BLC Subcont'!$I$7:$I$9999,AP$10,
'BLC Subcont'!$U$7:$U$9999,$A31,
'BLC Subcont'!$AA$7:$AA$9999,$B31)</f>
        <v>0</v>
      </c>
      <c r="AP31" s="50">
        <f t="shared" si="29"/>
        <v>0</v>
      </c>
      <c r="AQ31" s="42">
        <f>SUMIFS('BLC Subcont'!$AE$7:$AE$9999,
'BLC Subcont'!$I$7:$I$9999,AS$10,
'BLC Subcont'!$U$7:$U$9999,$A31,
'BLC Subcont'!$AA$7:$AA$9999,$B31)</f>
        <v>0</v>
      </c>
      <c r="AR31" s="48">
        <f>SUMIFS('BLC Subcont'!$BR$7:$BR$9999,
'BLC Subcont'!$I$7:$I$9999,AS$10,
'BLC Subcont'!$U$7:$U$9999,$A31,
'BLC Subcont'!$AA$7:$AA$9999,$B31)</f>
        <v>0</v>
      </c>
      <c r="AS31" s="50">
        <f t="shared" si="30"/>
        <v>0</v>
      </c>
      <c r="AT31" s="42">
        <f>SUMIFS('BLC Subcont'!$AE$7:$AE$9999,
'BLC Subcont'!$I$7:$I$9999,AV$10,
'BLC Subcont'!$U$7:$U$9999,$A31,
'BLC Subcont'!$AA$7:$AA$9999,$B31)</f>
        <v>0</v>
      </c>
      <c r="AU31" s="48">
        <f>SUMIFS('BLC Subcont'!$BR$7:$BR$9999,
'BLC Subcont'!$I$7:$I$9999,AV$10,
'BLC Subcont'!$U$7:$U$9999,$A31,
'BLC Subcont'!$AA$7:$AA$9999,$B31)</f>
        <v>0</v>
      </c>
      <c r="AV31" s="50">
        <f t="shared" si="31"/>
        <v>0</v>
      </c>
      <c r="AW31" s="42">
        <f t="shared" si="59"/>
        <v>0</v>
      </c>
      <c r="AX31" s="249">
        <f t="shared" si="60"/>
        <v>0</v>
      </c>
      <c r="AY31" s="50">
        <f t="shared" si="32"/>
        <v>0</v>
      </c>
      <c r="AZ31" s="42">
        <f t="shared" si="61"/>
        <v>0</v>
      </c>
      <c r="BA31" s="249">
        <f t="shared" si="33"/>
        <v>0</v>
      </c>
      <c r="BB31" s="50">
        <f t="shared" si="34"/>
        <v>0</v>
      </c>
      <c r="BC31" s="42">
        <f>SUMIFS(RCCP!$HX$8:$HX$136,
RCCP!$A$8:$A$136,$A31,
RCCP!$C$8:$C$136,$B31
)+
(SUMIFS(RCCP!$IC$8:$IC$136,
RCCP!$A$8:$A$136,$A31,
RCCP!$C$8:$C$136,$B31)/4)</f>
        <v>0</v>
      </c>
      <c r="BD31" s="249">
        <f>SUMIFS(RCCP!$HX$8:$HX$136,
RCCP!$A$8:$A$136,$A31,
RCCP!$C$8:$C$136,$B31
)+
(SUMIFS(RCCP!$IC$8:$IC$136,
RCCP!$A$8:$A$136,$A31,
RCCP!$C$8:$C$136,$B31)/4)</f>
        <v>0</v>
      </c>
      <c r="BE31" s="59">
        <f t="shared" si="62"/>
        <v>0</v>
      </c>
      <c r="BF31" s="42">
        <f>SUMIFS(RCCP!$HY$8:$HY$136,
RCCP!$A$8:$A$136,$A31,
RCCP!$C$8:$C$136,$B31
)+
(SUMIFS(RCCP!$IC$8:$IC$136,
RCCP!$A$8:$A$136,$A31,
RCCP!$C$8:$C$136,$B31)/4)</f>
        <v>0</v>
      </c>
      <c r="BG31" s="249">
        <f>SUMIFS(RCCP!$HY$8:$HY$136,
RCCP!$A$8:$A$136,$A31,
RCCP!$C$8:$C$136,$B31
)+
(SUMIFS(RCCP!$IC$8:$IC$136,
RCCP!$A$8:$A$136,$A31,
RCCP!$C$8:$C$136,$B31)/4)</f>
        <v>0</v>
      </c>
      <c r="BH31" s="58">
        <f t="shared" si="63"/>
        <v>0</v>
      </c>
      <c r="BI31" s="47">
        <f>SUMIFS(RCCP!$HZ$8:$HZ$136,
RCCP!$A$8:$A$136,$A31,
RCCP!$C$8:$C$136,$B31
)+
(SUMIFS(RCCP!$IC$8:$IC$136,
RCCP!$A$8:$A$136,$A31,
RCCP!$C$8:$C$136,$B31)/4)</f>
        <v>0</v>
      </c>
      <c r="BJ31" s="249">
        <f>SUMIFS(RCCP!$HZ$8:$HZ$136,
RCCP!$A$8:$A$136,$A31,
RCCP!$C$8:$C$136,$B31
)+
(SUMIFS(RCCP!$IC$8:$IC$136,
RCCP!$A$8:$A$136,$A31,
RCCP!$C$8:$C$136,$B31)/4)</f>
        <v>0</v>
      </c>
      <c r="BK31" s="59">
        <f t="shared" si="64"/>
        <v>0</v>
      </c>
      <c r="BL31" s="42">
        <f>SUMIFS(RCCP!$IA$8:$IA$136,
RCCP!$A$8:$A$136,$A31,
RCCP!$C$8:$C$136,$B31
)+
(SUMIFS(RCCP!$IC$8:$IC$136,
RCCP!$A$8:$A$136,$A31,
RCCP!$C$8:$C$136,$B31)/4)</f>
        <v>0</v>
      </c>
      <c r="BM31" s="249">
        <f>SUMIFS(RCCP!$IA$8:$IA$136,
RCCP!$A$8:$A$136,$A31,
RCCP!$C$8:$C$136,$B31
)+
(SUMIFS(RCCP!$IC$8:$IC$136,
RCCP!$A$8:$A$136,$A31,
RCCP!$C$8:$C$136,$B31)/4)</f>
        <v>0</v>
      </c>
      <c r="BN31" s="59">
        <f t="shared" si="65"/>
        <v>0</v>
      </c>
      <c r="BO31" s="42">
        <f>SUMIFS(RCCP!$IF$8:$IF$136,
RCCP!$A$8:$A$136,$A31,
RCCP!$C$8:$C$136,$B31
)+
(SUMIFS(RCCP!$IK$8:$IK$136,
RCCP!$A$8:$A$136,$A31,
RCCP!$C$8:$C$136,$B31)/4)</f>
        <v>0</v>
      </c>
      <c r="BP31" s="249">
        <f>SUMIFS(RCCP!$IF$8:$IF$136,
RCCP!$A$8:$A$136,$A31,
RCCP!$C$8:$C$136,$B31
)+
(SUMIFS(RCCP!$IK$8:$IK$136,
RCCP!$A$8:$A$136,$A31,
RCCP!$C$8:$C$136,$B31)/4)</f>
        <v>0</v>
      </c>
      <c r="BQ31" s="59">
        <f t="shared" si="66"/>
        <v>0</v>
      </c>
      <c r="BR31" s="42">
        <f>SUMIFS(RCCP!$IG$8:$IG$136,
RCCP!$A$8:$A$136,$A31,
RCCP!$C$8:$C$136,$B31
)+
(SUMIFS(RCCP!$IK$8:$IK$136,
RCCP!$A$8:$A$136,$A31,
RCCP!$C$8:$C$136,$B31)/4)</f>
        <v>0</v>
      </c>
      <c r="BS31" s="249">
        <f>SUMIFS(RCCP!$IG$8:$IG$136,
RCCP!$A$8:$A$136,$A31,
RCCP!$C$8:$C$136,$B31
)+
(SUMIFS(RCCP!$IK$8:$IK$136,
RCCP!$A$8:$A$136,$A31,
RCCP!$C$8:$C$136,$B31)/4)</f>
        <v>0</v>
      </c>
      <c r="BT31" s="58">
        <f t="shared" si="67"/>
        <v>0</v>
      </c>
      <c r="BU31" s="47">
        <f>SUMIFS(RCCP!$IH$8:$IH$136,
RCCP!$A$8:$A$136,$A31,
RCCP!$C$8:$C$136,$B31
)+
(SUMIFS(RCCP!$IK$8:$IK$136,
RCCP!$A$8:$A$136,$A31,
RCCP!$C$8:$C$136,$B31)/4)</f>
        <v>0</v>
      </c>
      <c r="BV31" s="249">
        <f>SUMIFS(RCCP!$IH$8:$IH$136,
RCCP!$A$8:$A$136,$A31,
RCCP!$C$8:$C$136,$B31
)+
(SUMIFS(RCCP!$IK$8:$IK$136,
RCCP!$A$8:$A$136,$A31,
RCCP!$C$8:$C$136,$B31)/4)</f>
        <v>0</v>
      </c>
      <c r="BW31" s="59">
        <f t="shared" si="68"/>
        <v>0</v>
      </c>
      <c r="BX31" s="42">
        <f>SUMIFS(RCCP!$II$8:$II$136,
RCCP!$A$8:$A$136,$A31,
RCCP!$C$8:$C$136,$B31
)+
(SUMIFS(RCCP!$IK$8:$IK$136,
RCCP!$A$8:$A$136,$A31,
RCCP!$C$8:$C$136,$B31)/4)</f>
        <v>0</v>
      </c>
      <c r="BY31" s="249">
        <f>SUMIFS(RCCP!$II$8:$II$136,
RCCP!$A$8:$A$136,$A31,
RCCP!$C$8:$C$136,$B31
)+
(SUMIFS(RCCP!$IK$8:$IK$136,
RCCP!$A$8:$A$136,$A31,
RCCP!$C$8:$C$136,$B31)/4)</f>
        <v>0</v>
      </c>
      <c r="BZ31" s="59">
        <f t="shared" si="69"/>
        <v>0</v>
      </c>
      <c r="CA31" s="42">
        <f>SUMIFS(RCCP!$IN$8:$IN$136,
RCCP!$A$8:$A$136,$A31,
RCCP!$C$8:$C$136,$B31
)+
(SUMIFS(RCCP!$IT$8:$IT$136,
RCCP!$A$8:$A$136,$A31,
RCCP!$C$8:$C$136,$B31)/5)</f>
        <v>0</v>
      </c>
      <c r="CB31" s="249">
        <f>SUMIFS(RCCP!$IN$8:$IN$136,
RCCP!$A$8:$A$136,$A31,
RCCP!$C$8:$C$136,$B31
)+
(SUMIFS(RCCP!$IT$8:$IT$136,
RCCP!$A$8:$A$136,$A31,
RCCP!$C$8:$C$136,$B31)/5)</f>
        <v>0</v>
      </c>
      <c r="CC31" s="59">
        <f t="shared" si="70"/>
        <v>0</v>
      </c>
      <c r="CD31" s="42">
        <f>SUMIFS(RCCP!$IO$8:$IO$136,
RCCP!$A$8:$A$136,$A31,
RCCP!$C$8:$C$136,$B31
)+
(SUMIFS(RCCP!$IT$8:$IT$136,
RCCP!$A$8:$A$136,$A31,
RCCP!$C$8:$C$136,$B31)/5)</f>
        <v>0</v>
      </c>
      <c r="CE31" s="249">
        <f>SUMIFS(RCCP!$IO$8:$IO$136,
RCCP!$A$8:$A$136,$A31,
RCCP!$C$8:$C$136,$B31
)+
(SUMIFS(RCCP!$IT$8:$IT$136,
RCCP!$A$8:$A$136,$A31,
RCCP!$C$8:$C$136,$B31)/5)</f>
        <v>0</v>
      </c>
      <c r="CF31" s="58">
        <f t="shared" si="71"/>
        <v>0</v>
      </c>
      <c r="CG31" s="47">
        <f>SUMIFS(RCCP!$IP$8:$IP$136,
RCCP!$A$8:$A$136,$A31,
RCCP!$C$8:$C$136,$B31
)+
(SUMIFS(RCCP!$IT$8:$IT$136,
RCCP!$A$8:$A$136,$A31,
RCCP!$C$8:$C$136,$B31)/5)</f>
        <v>0</v>
      </c>
      <c r="CH31" s="249">
        <f>SUMIFS(RCCP!$IP$8:$IP$136,
RCCP!$A$8:$A$136,$A31,
RCCP!$C$8:$C$136,$B31
)+
(SUMIFS(RCCP!$IT$8:$IT$136,
RCCP!$A$8:$A$136,$A31,
RCCP!$C$8:$C$136,$B31)/5)</f>
        <v>0</v>
      </c>
      <c r="CI31" s="59">
        <f t="shared" si="72"/>
        <v>0</v>
      </c>
      <c r="CJ31" s="42">
        <f>SUMIFS(RCCP!$IQ$8:$IQ$136,
RCCP!$A$8:$A$136,$A31,
RCCP!$C$8:$C$136,$B31
)+
(SUMIFS(RCCP!$IT$8:$IT$136,
RCCP!$A$8:$A$136,$A31,
RCCP!$C$8:$C$136,$B31)/5)</f>
        <v>0</v>
      </c>
      <c r="CK31" s="249">
        <f>SUMIFS(RCCP!$IQ$8:$IQ$136,
RCCP!$A$8:$A$136,$A31,
RCCP!$C$8:$C$136,$B31
)+
(SUMIFS(RCCP!$IT$8:$IT$136,
RCCP!$A$8:$A$136,$A31,
RCCP!$C$8:$C$136,$B31)/5)</f>
        <v>0</v>
      </c>
      <c r="CL31" s="59">
        <f t="shared" si="73"/>
        <v>0</v>
      </c>
      <c r="CM31" s="42">
        <f>SUMIFS(RCCP!$IR$8:$IR$136,
RCCP!$A$8:$A$136,$A31,
RCCP!$C$8:$C$136,$B31
)+
(SUMIFS(RCCP!$IT$8:$IT$136,
RCCP!$A$8:$A$136,$A31,
RCCP!$C$8:$C$136,$B31)/5)</f>
        <v>0</v>
      </c>
      <c r="CN31" s="249">
        <f>SUMIFS(RCCP!$IR$8:$IR$136,
RCCP!$A$8:$A$136,$A31,
RCCP!$C$8:$C$136,$B31
)+
(SUMIFS(RCCP!$IT$8:$IT$136,
RCCP!$A$8:$A$136,$A31,
RCCP!$C$8:$C$136,$B31)/5)</f>
        <v>0</v>
      </c>
      <c r="CO31" s="58">
        <f t="shared" si="74"/>
        <v>0</v>
      </c>
      <c r="CP31" s="42">
        <f>SUMIFS(RCCP!$IW$8:$IW$136,
RCCP!$A$8:$A$136,$A31,
RCCP!$C$8:$C$136,$B31
)+
(SUMIFS(RCCP!$JB$8:$JB$136,
RCCP!$A$8:$A$136,$A31,
RCCP!$C$8:$C$136,$B31)/4)</f>
        <v>0</v>
      </c>
      <c r="CQ31" s="249">
        <f>SUMIFS(RCCP!$IW$8:$IW$136,
RCCP!$A$8:$A$136,$A31,
RCCP!$C$8:$C$136,$B31
)+
(SUMIFS(RCCP!$JB$8:$JB$136,
RCCP!$A$8:$A$136,$A31,
RCCP!$C$8:$C$136,$B31)/4)</f>
        <v>0</v>
      </c>
      <c r="CR31" s="59">
        <f t="shared" ref="CR31:CR33" si="106">IFERROR(CQ31/($I31*CR$11),0)</f>
        <v>0</v>
      </c>
      <c r="CS31" s="42">
        <f>SUMIFS(RCCP!$IX$8:$IX$136,
RCCP!$A$8:$A$136,$A31,
RCCP!$C$8:$C$136,$B31
)+
(SUMIFS(RCCP!$JB$8:$JB$136,
RCCP!$A$8:$A$136,$A31,
RCCP!$C$8:$C$136,$B31)/4)</f>
        <v>0</v>
      </c>
      <c r="CT31" s="249">
        <f>SUMIFS(RCCP!$IX$8:$IX$136,
RCCP!$A$8:$A$136,$A31,
RCCP!$C$8:$C$136,$B31
)+
(SUMIFS(RCCP!$JB$8:$JB$136,
RCCP!$A$8:$A$136,$A31,
RCCP!$C$8:$C$136,$B31)/4)</f>
        <v>0</v>
      </c>
      <c r="CU31" s="58">
        <f t="shared" ref="CU31:CU33" si="107">IFERROR(CT31/($I31*CU$11),0)</f>
        <v>0</v>
      </c>
      <c r="CV31" s="47">
        <f>SUMIFS(RCCP!$IY$8:$IY$136,
RCCP!$A$8:$A$136,$A31,
RCCP!$C$8:$C$136,$B31
)+
(SUMIFS(RCCP!$JB$8:$JB$136,
RCCP!$A$8:$A$136,$A31,
RCCP!$C$8:$C$136,$B31)/4)</f>
        <v>0</v>
      </c>
      <c r="CW31" s="249">
        <f>SUMIFS(RCCP!$IY$8:$IY$136,
RCCP!$A$8:$A$136,$A31,
RCCP!$C$8:$C$136,$B31
)+
(SUMIFS(RCCP!$JB$8:$JB$136,
RCCP!$A$8:$A$136,$A31,
RCCP!$C$8:$C$136,$B31)/4)</f>
        <v>0</v>
      </c>
      <c r="CX31" s="59">
        <f t="shared" ref="CX31:CX33" si="108">IFERROR(CW31/($I31*CX$11),0)</f>
        <v>0</v>
      </c>
      <c r="CY31" s="42">
        <f>SUMIFS(RCCP!$IZ$8:$IZ$136,
RCCP!$A$8:$A$136,$A31,
RCCP!$C$8:$C$136,$B31
)+
(SUMIFS(RCCP!$JB$8:$JB$136,
RCCP!$A$8:$A$136,$A31,
RCCP!$C$8:$C$136,$B31)/4)</f>
        <v>0</v>
      </c>
      <c r="CZ31" s="249">
        <f>SUMIFS(RCCP!$IZ$8:$IZ$136,
RCCP!$A$8:$A$136,$A31,
RCCP!$C$8:$C$136,$B31
)+
(SUMIFS(RCCP!$JB$8:$JB$136,
RCCP!$A$8:$A$136,$A31,
RCCP!$C$8:$C$136,$B31)/4)</f>
        <v>0</v>
      </c>
      <c r="DA31" s="58">
        <f t="shared" ref="DA31:DA33" si="109">IFERROR(CZ31/($I31*DA$11),0)</f>
        <v>0</v>
      </c>
      <c r="DB31" s="42">
        <f>SUMIFS(RCCP!$JE$8:$JE$136,
RCCP!$A$8:$A$136,$A31,
RCCP!$C$8:$C$136,$B31
)+
(SUMIFS(RCCP!$JJ$8:$JJ$136,
RCCP!$A$8:$A$136,$A31,
RCCP!$C$8:$C$136,$B31)/4)</f>
        <v>0</v>
      </c>
      <c r="DC31" s="249">
        <f>SUMIFS(RCCP!$JE$8:$JE$136,
RCCP!$A$8:$A$136,$A31,
RCCP!$C$8:$C$136,$B31
)+
(SUMIFS(RCCP!$JJ$8:$JJ$136,
RCCP!$A$8:$A$136,$A31,
RCCP!$C$8:$C$136,$B31)/4)</f>
        <v>0</v>
      </c>
      <c r="DD31" s="59">
        <f t="shared" ref="DD31:DD33" si="110">IFERROR(DC31/($I31*DD$11),0)</f>
        <v>0</v>
      </c>
      <c r="DE31" s="42">
        <f>SUMIFS(RCCP!$JF$8:$JF$136,
RCCP!$A$8:$A$136,$A31,
RCCP!$C$8:$C$136,$B31
)+
(SUMIFS(RCCP!$JJ$8:$JJ$136,
RCCP!$A$8:$A$136,$A31,
RCCP!$C$8:$C$136,$B31)/4)</f>
        <v>0</v>
      </c>
      <c r="DF31" s="249">
        <f>SUMIFS(RCCP!$JF$8:$JF$136,
RCCP!$A$8:$A$136,$A31,
RCCP!$C$8:$C$136,$B31
)+
(SUMIFS(RCCP!$JJ$8:$JJ$136,
RCCP!$A$8:$A$136,$A31,
RCCP!$C$8:$C$136,$B31)/4)</f>
        <v>0</v>
      </c>
      <c r="DG31" s="58">
        <f t="shared" ref="DG31:DG33" si="111">IFERROR(DF31/($I31*DG$11),0)</f>
        <v>0</v>
      </c>
      <c r="DH31" s="47">
        <f>SUMIFS(RCCP!$JG$8:$JG$136,
RCCP!$A$8:$A$136,$A31,
RCCP!$C$8:$C$136,$B31
)+
(SUMIFS(RCCP!$JJ$8:$JJ$136,
RCCP!$A$8:$A$136,$A31,
RCCP!$C$8:$C$136,$B31)/4)</f>
        <v>0</v>
      </c>
      <c r="DI31" s="249">
        <f>SUMIFS(RCCP!$JG$8:$JG$136,
RCCP!$A$8:$A$136,$A31,
RCCP!$C$8:$C$136,$B31
)+
(SUMIFS(RCCP!$JJ$8:$JJ$136,
RCCP!$A$8:$A$136,$A31,
RCCP!$C$8:$C$136,$B31)/4)</f>
        <v>0</v>
      </c>
      <c r="DJ31" s="59">
        <f t="shared" ref="DJ31:DJ33" si="112">IFERROR(DI31/($I31*DJ$11),0)</f>
        <v>0</v>
      </c>
      <c r="DK31" s="42">
        <f>SUMIFS(RCCP!$JH$8:$JH$136,
RCCP!$A$8:$A$136,$A31,
RCCP!$C$8:$C$136,$B31
)+
(SUMIFS(RCCP!$JJ$8:$JJ$136,
RCCP!$A$8:$A$136,$A31,
RCCP!$C$8:$C$136,$B31)/4)</f>
        <v>0</v>
      </c>
      <c r="DL31" s="249">
        <f>SUMIFS(RCCP!$JH$8:$JH$136,
RCCP!$A$8:$A$136,$A31,
RCCP!$C$8:$C$136,$B31
)+
(SUMIFS(RCCP!$JJ$8:$JJ$136,
RCCP!$A$8:$A$136,$A31,
RCCP!$C$8:$C$136,$B31)/4)</f>
        <v>0</v>
      </c>
      <c r="DM31" s="58">
        <f t="shared" ref="DM31:DM33" si="113">IFERROR(DL31/($I31*DM$11),0)</f>
        <v>0</v>
      </c>
    </row>
    <row r="32" spans="1:117" ht="20.149999999999999" customHeight="1" x14ac:dyDescent="0.35">
      <c r="A32" s="62">
        <v>515</v>
      </c>
      <c r="B32" s="39" t="s">
        <v>45</v>
      </c>
      <c r="C32" s="63" t="s">
        <v>79</v>
      </c>
      <c r="D32" s="39">
        <v>38</v>
      </c>
      <c r="E32" s="55">
        <f t="shared" si="83"/>
        <v>5.5</v>
      </c>
      <c r="F32" s="39">
        <f t="shared" si="83"/>
        <v>7</v>
      </c>
      <c r="G32" s="39">
        <f t="shared" si="83"/>
        <v>2</v>
      </c>
      <c r="H32" s="40">
        <f t="shared" si="54"/>
        <v>2926</v>
      </c>
      <c r="I32" s="41">
        <f t="shared" si="55"/>
        <v>532</v>
      </c>
      <c r="J32" s="42">
        <f>SUMIFS('BLC Subcont'!$AE$7:$AE$9999,
'BLC Subcont'!$I$7:$I$9999,L$10,
'BLC Subcont'!$U$7:$U$9999,$A32,
'BLC Subcont'!$AA$7:$AA$9999,$B32)</f>
        <v>0</v>
      </c>
      <c r="K32" s="43">
        <f>SUMIFS('BLC Subcont'!$BR$7:$BR$9999,
'BLC Subcont'!$I$7:$I$9999,L$10,
'BLC Subcont'!$U$7:$U$9999,$A32,
'BLC Subcont'!$AA$7:$AA$9999,$B32)</f>
        <v>0</v>
      </c>
      <c r="L32" s="50">
        <f t="shared" si="20"/>
        <v>0</v>
      </c>
      <c r="M32" s="42">
        <f>SUMIFS('BLC Subcont'!$AE$7:$AE$9999,
'BLC Subcont'!$I$7:$I$9999,O$10,
'BLC Subcont'!$U$7:$U$9999,$A32,
'BLC Subcont'!$AA$7:$AA$9999,$B32)</f>
        <v>0</v>
      </c>
      <c r="N32" s="43">
        <f>SUMIFS('BLC Subcont'!$BR$7:$BR$9999,
'BLC Subcont'!$I$7:$I$9999,O$10,
'BLC Subcont'!$U$7:$U$9999,$A32,
'BLC Subcont'!$AA$7:$AA$9999,$B32)</f>
        <v>0</v>
      </c>
      <c r="O32" s="50">
        <f t="shared" si="21"/>
        <v>0</v>
      </c>
      <c r="P32" s="42">
        <f>SUMIFS('BLC Subcont'!$AE$7:$AE$9999,
'BLC Subcont'!$I$7:$I$9999,R$10,
'BLC Subcont'!$U$7:$U$9999,$A32,
'BLC Subcont'!$AA$7:$AA$9999,$B32)</f>
        <v>0</v>
      </c>
      <c r="Q32" s="43">
        <f>SUMIFS('BLC Subcont'!$BR$7:$BR$9999,
'BLC Subcont'!$I$7:$I$9999,R$10,
'BLC Subcont'!$U$7:$U$9999,$A32,
'BLC Subcont'!$AA$7:$AA$9999,$B32)</f>
        <v>0</v>
      </c>
      <c r="R32" s="50">
        <f t="shared" si="105"/>
        <v>0</v>
      </c>
      <c r="S32" s="42">
        <f>SUMIFS('BLC Subcont'!$AE$7:$AE$9999,
'BLC Subcont'!$I$7:$I$9999,U$10,
'BLC Subcont'!$U$7:$U$9999,$A32,
'BLC Subcont'!$AA$7:$AA$9999,$B32)</f>
        <v>0</v>
      </c>
      <c r="T32" s="43">
        <f>SUMIFS('BLC Subcont'!$BR$7:$BR$9999,
'BLC Subcont'!$I$7:$I$9999,U$10,
'BLC Subcont'!$U$7:$U$9999,$A32,
'BLC Subcont'!$AA$7:$AA$9999,$B32)</f>
        <v>0</v>
      </c>
      <c r="U32" s="50">
        <f t="shared" si="57"/>
        <v>0</v>
      </c>
      <c r="V32" s="47">
        <f t="shared" si="94"/>
        <v>0</v>
      </c>
      <c r="W32" s="51">
        <f t="shared" si="95"/>
        <v>0</v>
      </c>
      <c r="X32" s="52">
        <f t="shared" si="96"/>
        <v>0</v>
      </c>
      <c r="Y32" s="47">
        <f>SUMIFS('BLC Subcont'!$AE$7:$AE$9999,
'BLC Subcont'!$I$7:$I$9999,AA$10,
'BLC Subcont'!$U$7:$U$9999,$A32,
'BLC Subcont'!$AA$7:$AA$9999,$B32)</f>
        <v>0</v>
      </c>
      <c r="Z32" s="249">
        <f>SUMIFS('BLC Subcont'!$BR$7:$BR$9999,
'BLC Subcont'!$I$7:$I$9999,AA$10,
'BLC Subcont'!$U$7:$U$9999,$A32,
'BLC Subcont'!$AA$7:$AA$9999,$B32)</f>
        <v>0</v>
      </c>
      <c r="AA32" s="49">
        <f t="shared" si="24"/>
        <v>0</v>
      </c>
      <c r="AB32" s="42">
        <f>SUMIFS('BLC Subcont'!$AE$7:$AE$9999,
'BLC Subcont'!$I$7:$I$9999,AD$10,
'BLC Subcont'!$U$7:$U$9999,$A32,
'BLC Subcont'!$AA$7:$AA$9999,$B32)</f>
        <v>0</v>
      </c>
      <c r="AC32" s="249">
        <f>SUMIFS('BLC Subcont'!$BR$7:$BR$9999,
'BLC Subcont'!$I$7:$I$9999,AD$10,
'BLC Subcont'!$U$7:$U$9999,$A32,
'BLC Subcont'!$AA$7:$AA$9999,$B32)</f>
        <v>0</v>
      </c>
      <c r="AD32" s="50">
        <f t="shared" si="25"/>
        <v>0</v>
      </c>
      <c r="AE32" s="42">
        <f>SUMIFS('BLC Subcont'!$AE$7:$AE$9999,
'BLC Subcont'!$I$7:$I$9999,AG$10,
'BLC Subcont'!$U$7:$U$9999,$A32,
'BLC Subcont'!$AA$7:$AA$9999,$B32)</f>
        <v>0</v>
      </c>
      <c r="AF32" s="249">
        <f>SUMIFS('BLC Subcont'!$BR$7:$BR$9999,
'BLC Subcont'!$I$7:$I$9999,AG$10,
'BLC Subcont'!$U$7:$U$9999,$A32,
'BLC Subcont'!$AA$7:$AA$9999,$B32)</f>
        <v>0</v>
      </c>
      <c r="AG32" s="50">
        <f t="shared" si="26"/>
        <v>0</v>
      </c>
      <c r="AH32" s="42">
        <f>SUMIFS('BLC Subcont'!$AE$7:$AE$9999,
'BLC Subcont'!$I$7:$I$9999,AJ$10,
'BLC Subcont'!$U$7:$U$9999,$A32,
'BLC Subcont'!$AA$7:$AA$9999,$B32)</f>
        <v>0</v>
      </c>
      <c r="AI32" s="249">
        <f>SUMIFS('BLC Subcont'!$BR$7:$BR$9999,
'BLC Subcont'!$I$7:$I$9999,AJ$10,
'BLC Subcont'!$U$7:$U$9999,$A32,
'BLC Subcont'!$AA$7:$AA$9999,$B32)</f>
        <v>0</v>
      </c>
      <c r="AJ32" s="50">
        <f t="shared" si="27"/>
        <v>0</v>
      </c>
      <c r="AK32" s="42">
        <f>SUMIFS('BLC Subcont'!$AE$7:$AE$9999,
'BLC Subcont'!$I$7:$I$9999,AM$10,
'BLC Subcont'!$U$7:$U$9999,$A32,
'BLC Subcont'!$AA$7:$AA$9999,$B32)</f>
        <v>0</v>
      </c>
      <c r="AL32" s="249">
        <f>SUMIFS('BLC Subcont'!$BR$7:$BR$9999,
'BLC Subcont'!$I$7:$I$9999,AM$10,
'BLC Subcont'!$U$7:$U$9999,$A32,
'BLC Subcont'!$AA$7:$AA$9999,$B32)</f>
        <v>0</v>
      </c>
      <c r="AM32" s="50">
        <f t="shared" si="28"/>
        <v>0</v>
      </c>
      <c r="AN32" s="42">
        <f>SUMIFS('BLC Subcont'!$AE$7:$AE$9999,
'BLC Subcont'!$I$7:$I$9999,AP$10,
'BLC Subcont'!$U$7:$U$9999,$A32,
'BLC Subcont'!$AA$7:$AA$9999,$B32)</f>
        <v>0</v>
      </c>
      <c r="AO32" s="249">
        <f>SUMIFS('BLC Subcont'!$BR$7:$BR$9999,
'BLC Subcont'!$I$7:$I$9999,AP$10,
'BLC Subcont'!$U$7:$U$9999,$A32,
'BLC Subcont'!$AA$7:$AA$9999,$B32)</f>
        <v>0</v>
      </c>
      <c r="AP32" s="50">
        <f t="shared" si="29"/>
        <v>0</v>
      </c>
      <c r="AQ32" s="42">
        <f>SUMIFS('BLC Subcont'!$AE$7:$AE$9999,
'BLC Subcont'!$I$7:$I$9999,AS$10,
'BLC Subcont'!$U$7:$U$9999,$A32,
'BLC Subcont'!$AA$7:$AA$9999,$B32)</f>
        <v>0</v>
      </c>
      <c r="AR32" s="48">
        <f>SUMIFS('BLC Subcont'!$BR$7:$BR$9999,
'BLC Subcont'!$I$7:$I$9999,AS$10,
'BLC Subcont'!$U$7:$U$9999,$A32,
'BLC Subcont'!$AA$7:$AA$9999,$B32)</f>
        <v>0</v>
      </c>
      <c r="AS32" s="50">
        <f t="shared" si="30"/>
        <v>0</v>
      </c>
      <c r="AT32" s="42">
        <f>SUMIFS('BLC Subcont'!$AE$7:$AE$9999,
'BLC Subcont'!$I$7:$I$9999,AV$10,
'BLC Subcont'!$U$7:$U$9999,$A32,
'BLC Subcont'!$AA$7:$AA$9999,$B32)</f>
        <v>0</v>
      </c>
      <c r="AU32" s="48">
        <f>SUMIFS('BLC Subcont'!$BR$7:$BR$9999,
'BLC Subcont'!$I$7:$I$9999,AV$10,
'BLC Subcont'!$U$7:$U$9999,$A32,
'BLC Subcont'!$AA$7:$AA$9999,$B32)</f>
        <v>0</v>
      </c>
      <c r="AV32" s="50">
        <f t="shared" si="31"/>
        <v>0</v>
      </c>
      <c r="AW32" s="42">
        <f t="shared" si="59"/>
        <v>0</v>
      </c>
      <c r="AX32" s="249">
        <f t="shared" si="60"/>
        <v>0</v>
      </c>
      <c r="AY32" s="50">
        <f t="shared" si="32"/>
        <v>0</v>
      </c>
      <c r="AZ32" s="42">
        <f t="shared" si="61"/>
        <v>0</v>
      </c>
      <c r="BA32" s="249">
        <f t="shared" si="33"/>
        <v>0</v>
      </c>
      <c r="BB32" s="50">
        <f t="shared" si="34"/>
        <v>0</v>
      </c>
      <c r="BC32" s="42">
        <f>SUMIFS(RCCP!$HX$8:$HX$136,
RCCP!$A$8:$A$136,$A32,
RCCP!$C$8:$C$136,$B32
)+
(SUMIFS(RCCP!$IC$8:$IC$136,
RCCP!$A$8:$A$136,$A32,
RCCP!$C$8:$C$136,$B32)/4)</f>
        <v>0</v>
      </c>
      <c r="BD32" s="249">
        <f>SUMIFS(RCCP!$HX$8:$HX$136,
RCCP!$A$8:$A$136,$A32,
RCCP!$C$8:$C$136,$B32
)+
(SUMIFS(RCCP!$IC$8:$IC$136,
RCCP!$A$8:$A$136,$A32,
RCCP!$C$8:$C$136,$B32)/4)</f>
        <v>0</v>
      </c>
      <c r="BE32" s="59">
        <f t="shared" si="62"/>
        <v>0</v>
      </c>
      <c r="BF32" s="42">
        <f>SUMIFS(RCCP!$HY$8:$HY$136,
RCCP!$A$8:$A$136,$A32,
RCCP!$C$8:$C$136,$B32
)+
(SUMIFS(RCCP!$IC$8:$IC$136,
RCCP!$A$8:$A$136,$A32,
RCCP!$C$8:$C$136,$B32)/4)</f>
        <v>0</v>
      </c>
      <c r="BG32" s="249">
        <f>SUMIFS(RCCP!$HY$8:$HY$136,
RCCP!$A$8:$A$136,$A32,
RCCP!$C$8:$C$136,$B32
)+
(SUMIFS(RCCP!$IC$8:$IC$136,
RCCP!$A$8:$A$136,$A32,
RCCP!$C$8:$C$136,$B32)/4)</f>
        <v>0</v>
      </c>
      <c r="BH32" s="59">
        <f t="shared" si="63"/>
        <v>0</v>
      </c>
      <c r="BI32" s="42">
        <f>SUMIFS(RCCP!$HZ$8:$HZ$136,
RCCP!$A$8:$A$136,$A32,
RCCP!$C$8:$C$136,$B32
)+
(SUMIFS(RCCP!$IC$8:$IC$136,
RCCP!$A$8:$A$136,$A32,
RCCP!$C$8:$C$136,$B32)/4)</f>
        <v>0</v>
      </c>
      <c r="BJ32" s="249">
        <f>SUMIFS(RCCP!$HZ$8:$HZ$136,
RCCP!$A$8:$A$136,$A32,
RCCP!$C$8:$C$136,$B32
)+
(SUMIFS(RCCP!$IC$8:$IC$136,
RCCP!$A$8:$A$136,$A32,
RCCP!$C$8:$C$136,$B32)/4)</f>
        <v>0</v>
      </c>
      <c r="BK32" s="59">
        <f t="shared" si="64"/>
        <v>0</v>
      </c>
      <c r="BL32" s="42">
        <f>SUMIFS(RCCP!$IA$8:$IA$136,
RCCP!$A$8:$A$136,$A32,
RCCP!$C$8:$C$136,$B32
)+
(SUMIFS(RCCP!$IC$8:$IC$136,
RCCP!$A$8:$A$136,$A32,
RCCP!$C$8:$C$136,$B32)/4)</f>
        <v>0</v>
      </c>
      <c r="BM32" s="249">
        <f>SUMIFS(RCCP!$IA$8:$IA$136,
RCCP!$A$8:$A$136,$A32,
RCCP!$C$8:$C$136,$B32
)+
(SUMIFS(RCCP!$IC$8:$IC$136,
RCCP!$A$8:$A$136,$A32,
RCCP!$C$8:$C$136,$B32)/4)</f>
        <v>0</v>
      </c>
      <c r="BN32" s="59">
        <f t="shared" si="65"/>
        <v>0</v>
      </c>
      <c r="BO32" s="42">
        <f>SUMIFS(RCCP!$IF$8:$IF$136,
RCCP!$A$8:$A$136,$A32,
RCCP!$C$8:$C$136,$B32
)+
(SUMIFS(RCCP!$IK$8:$IK$136,
RCCP!$A$8:$A$136,$A32,
RCCP!$C$8:$C$136,$B32)/4)</f>
        <v>0</v>
      </c>
      <c r="BP32" s="249">
        <f>SUMIFS(RCCP!$IF$8:$IF$136,
RCCP!$A$8:$A$136,$A32,
RCCP!$C$8:$C$136,$B32
)+
(SUMIFS(RCCP!$IK$8:$IK$136,
RCCP!$A$8:$A$136,$A32,
RCCP!$C$8:$C$136,$B32)/4)</f>
        <v>0</v>
      </c>
      <c r="BQ32" s="59">
        <f t="shared" si="66"/>
        <v>0</v>
      </c>
      <c r="BR32" s="42">
        <f>SUMIFS(RCCP!$IG$8:$IG$136,
RCCP!$A$8:$A$136,$A32,
RCCP!$C$8:$C$136,$B32
)+
(SUMIFS(RCCP!$IK$8:$IK$136,
RCCP!$A$8:$A$136,$A32,
RCCP!$C$8:$C$136,$B32)/4)</f>
        <v>0</v>
      </c>
      <c r="BS32" s="249">
        <f>SUMIFS(RCCP!$IG$8:$IG$136,
RCCP!$A$8:$A$136,$A32,
RCCP!$C$8:$C$136,$B32
)+
(SUMIFS(RCCP!$IK$8:$IK$136,
RCCP!$A$8:$A$136,$A32,
RCCP!$C$8:$C$136,$B32)/4)</f>
        <v>0</v>
      </c>
      <c r="BT32" s="59">
        <f t="shared" si="67"/>
        <v>0</v>
      </c>
      <c r="BU32" s="42">
        <f>SUMIFS(RCCP!$IH$8:$IH$136,
RCCP!$A$8:$A$136,$A32,
RCCP!$C$8:$C$136,$B32
)+
(SUMIFS(RCCP!$IK$8:$IK$136,
RCCP!$A$8:$A$136,$A32,
RCCP!$C$8:$C$136,$B32)/4)</f>
        <v>0</v>
      </c>
      <c r="BV32" s="249">
        <f>SUMIFS(RCCP!$IH$8:$IH$136,
RCCP!$A$8:$A$136,$A32,
RCCP!$C$8:$C$136,$B32
)+
(SUMIFS(RCCP!$IK$8:$IK$136,
RCCP!$A$8:$A$136,$A32,
RCCP!$C$8:$C$136,$B32)/4)</f>
        <v>0</v>
      </c>
      <c r="BW32" s="59">
        <f t="shared" si="68"/>
        <v>0</v>
      </c>
      <c r="BX32" s="42">
        <f>SUMIFS(RCCP!$II$8:$II$136,
RCCP!$A$8:$A$136,$A32,
RCCP!$C$8:$C$136,$B32
)+
(SUMIFS(RCCP!$IK$8:$IK$136,
RCCP!$A$8:$A$136,$A32,
RCCP!$C$8:$C$136,$B32)/4)</f>
        <v>0</v>
      </c>
      <c r="BY32" s="249">
        <f>SUMIFS(RCCP!$II$8:$II$136,
RCCP!$A$8:$A$136,$A32,
RCCP!$C$8:$C$136,$B32
)+
(SUMIFS(RCCP!$IK$8:$IK$136,
RCCP!$A$8:$A$136,$A32,
RCCP!$C$8:$C$136,$B32)/4)</f>
        <v>0</v>
      </c>
      <c r="BZ32" s="59">
        <f t="shared" si="69"/>
        <v>0</v>
      </c>
      <c r="CA32" s="42">
        <f>SUMIFS(RCCP!$IN$8:$IN$136,
RCCP!$A$8:$A$136,$A32,
RCCP!$C$8:$C$136,$B32
)+
(SUMIFS(RCCP!$IT$8:$IT$136,
RCCP!$A$8:$A$136,$A32,
RCCP!$C$8:$C$136,$B32)/5)</f>
        <v>0</v>
      </c>
      <c r="CB32" s="249">
        <f>SUMIFS(RCCP!$IN$8:$IN$136,
RCCP!$A$8:$A$136,$A32,
RCCP!$C$8:$C$136,$B32
)+
(SUMIFS(RCCP!$IT$8:$IT$136,
RCCP!$A$8:$A$136,$A32,
RCCP!$C$8:$C$136,$B32)/5)</f>
        <v>0</v>
      </c>
      <c r="CC32" s="59">
        <f t="shared" si="70"/>
        <v>0</v>
      </c>
      <c r="CD32" s="42">
        <f>SUMIFS(RCCP!$IO$8:$IO$136,
RCCP!$A$8:$A$136,$A32,
RCCP!$C$8:$C$136,$B32
)+
(SUMIFS(RCCP!$IT$8:$IT$136,
RCCP!$A$8:$A$136,$A32,
RCCP!$C$8:$C$136,$B32)/5)</f>
        <v>0</v>
      </c>
      <c r="CE32" s="249">
        <f>SUMIFS(RCCP!$IO$8:$IO$136,
RCCP!$A$8:$A$136,$A32,
RCCP!$C$8:$C$136,$B32
)+
(SUMIFS(RCCP!$IT$8:$IT$136,
RCCP!$A$8:$A$136,$A32,
RCCP!$C$8:$C$136,$B32)/5)</f>
        <v>0</v>
      </c>
      <c r="CF32" s="59">
        <f t="shared" si="71"/>
        <v>0</v>
      </c>
      <c r="CG32" s="42">
        <f>SUMIFS(RCCP!$IP$8:$IP$136,
RCCP!$A$8:$A$136,$A32,
RCCP!$C$8:$C$136,$B32
)+
(SUMIFS(RCCP!$IT$8:$IT$136,
RCCP!$A$8:$A$136,$A32,
RCCP!$C$8:$C$136,$B32)/5)</f>
        <v>0</v>
      </c>
      <c r="CH32" s="249">
        <f>SUMIFS(RCCP!$IP$8:$IP$136,
RCCP!$A$8:$A$136,$A32,
RCCP!$C$8:$C$136,$B32
)+
(SUMIFS(RCCP!$IT$8:$IT$136,
RCCP!$A$8:$A$136,$A32,
RCCP!$C$8:$C$136,$B32)/5)</f>
        <v>0</v>
      </c>
      <c r="CI32" s="59">
        <f t="shared" si="72"/>
        <v>0</v>
      </c>
      <c r="CJ32" s="42">
        <f>SUMIFS(RCCP!$IQ$8:$IQ$136,
RCCP!$A$8:$A$136,$A32,
RCCP!$C$8:$C$136,$B32
)+
(SUMIFS(RCCP!$IT$8:$IT$136,
RCCP!$A$8:$A$136,$A32,
RCCP!$C$8:$C$136,$B32)/5)</f>
        <v>0</v>
      </c>
      <c r="CK32" s="249">
        <f>SUMIFS(RCCP!$IQ$8:$IQ$136,
RCCP!$A$8:$A$136,$A32,
RCCP!$C$8:$C$136,$B32
)+
(SUMIFS(RCCP!$IT$8:$IT$136,
RCCP!$A$8:$A$136,$A32,
RCCP!$C$8:$C$136,$B32)/5)</f>
        <v>0</v>
      </c>
      <c r="CL32" s="59">
        <f t="shared" si="73"/>
        <v>0</v>
      </c>
      <c r="CM32" s="42">
        <f>SUMIFS(RCCP!$IR$8:$IR$136,
RCCP!$A$8:$A$136,$A32,
RCCP!$C$8:$C$136,$B32
)+
(SUMIFS(RCCP!$IT$8:$IT$136,
RCCP!$A$8:$A$136,$A32,
RCCP!$C$8:$C$136,$B32)/5)</f>
        <v>0</v>
      </c>
      <c r="CN32" s="249">
        <f>SUMIFS(RCCP!$IR$8:$IR$136,
RCCP!$A$8:$A$136,$A32,
RCCP!$C$8:$C$136,$B32
)+
(SUMIFS(RCCP!$IT$8:$IT$136,
RCCP!$A$8:$A$136,$A32,
RCCP!$C$8:$C$136,$B32)/5)</f>
        <v>0</v>
      </c>
      <c r="CO32" s="58">
        <f t="shared" si="74"/>
        <v>0</v>
      </c>
      <c r="CP32" s="42">
        <f>SUMIFS(RCCP!$IW$8:$IW$136,
RCCP!$A$8:$A$136,$A32,
RCCP!$C$8:$C$136,$B32
)+
(SUMIFS(RCCP!$JB$8:$JB$136,
RCCP!$A$8:$A$136,$A32,
RCCP!$C$8:$C$136,$B32)/4)</f>
        <v>0</v>
      </c>
      <c r="CQ32" s="249">
        <f>SUMIFS(RCCP!$IW$8:$IW$136,
RCCP!$A$8:$A$136,$A32,
RCCP!$C$8:$C$136,$B32
)+
(SUMIFS(RCCP!$JB$8:$JB$136,
RCCP!$A$8:$A$136,$A32,
RCCP!$C$8:$C$136,$B32)/4)</f>
        <v>0</v>
      </c>
      <c r="CR32" s="59">
        <f t="shared" si="106"/>
        <v>0</v>
      </c>
      <c r="CS32" s="42">
        <f>SUMIFS(RCCP!$IX$8:$IX$136,
RCCP!$A$8:$A$136,$A32,
RCCP!$C$8:$C$136,$B32
)+
(SUMIFS(RCCP!$JB$8:$JB$136,
RCCP!$A$8:$A$136,$A32,
RCCP!$C$8:$C$136,$B32)/4)</f>
        <v>0</v>
      </c>
      <c r="CT32" s="249">
        <f>SUMIFS(RCCP!$IX$8:$IX$136,
RCCP!$A$8:$A$136,$A32,
RCCP!$C$8:$C$136,$B32
)+
(SUMIFS(RCCP!$JB$8:$JB$136,
RCCP!$A$8:$A$136,$A32,
RCCP!$C$8:$C$136,$B32)/4)</f>
        <v>0</v>
      </c>
      <c r="CU32" s="59">
        <f t="shared" si="107"/>
        <v>0</v>
      </c>
      <c r="CV32" s="42">
        <f>SUMIFS(RCCP!$IY$8:$IY$136,
RCCP!$A$8:$A$136,$A32,
RCCP!$C$8:$C$136,$B32
)+
(SUMIFS(RCCP!$JB$8:$JB$136,
RCCP!$A$8:$A$136,$A32,
RCCP!$C$8:$C$136,$B32)/4)</f>
        <v>0</v>
      </c>
      <c r="CW32" s="249">
        <f>SUMIFS(RCCP!$IY$8:$IY$136,
RCCP!$A$8:$A$136,$A32,
RCCP!$C$8:$C$136,$B32
)+
(SUMIFS(RCCP!$JB$8:$JB$136,
RCCP!$A$8:$A$136,$A32,
RCCP!$C$8:$C$136,$B32)/4)</f>
        <v>0</v>
      </c>
      <c r="CX32" s="59">
        <f t="shared" si="108"/>
        <v>0</v>
      </c>
      <c r="CY32" s="42">
        <f>SUMIFS(RCCP!$IZ$8:$IZ$136,
RCCP!$A$8:$A$136,$A32,
RCCP!$C$8:$C$136,$B32
)+
(SUMIFS(RCCP!$JB$8:$JB$136,
RCCP!$A$8:$A$136,$A32,
RCCP!$C$8:$C$136,$B32)/4)</f>
        <v>0</v>
      </c>
      <c r="CZ32" s="249">
        <f>SUMIFS(RCCP!$IZ$8:$IZ$136,
RCCP!$A$8:$A$136,$A32,
RCCP!$C$8:$C$136,$B32
)+
(SUMIFS(RCCP!$JB$8:$JB$136,
RCCP!$A$8:$A$136,$A32,
RCCP!$C$8:$C$136,$B32)/4)</f>
        <v>0</v>
      </c>
      <c r="DA32" s="58">
        <f t="shared" si="109"/>
        <v>0</v>
      </c>
      <c r="DB32" s="42">
        <f>SUMIFS(RCCP!$JE$8:$JE$136,
RCCP!$A$8:$A$136,$A32,
RCCP!$C$8:$C$136,$B32
)+
(SUMIFS(RCCP!$JJ$8:$JJ$136,
RCCP!$A$8:$A$136,$A32,
RCCP!$C$8:$C$136,$B32)/4)</f>
        <v>0</v>
      </c>
      <c r="DC32" s="249">
        <f>SUMIFS(RCCP!$JE$8:$JE$136,
RCCP!$A$8:$A$136,$A32,
RCCP!$C$8:$C$136,$B32
)+
(SUMIFS(RCCP!$JJ$8:$JJ$136,
RCCP!$A$8:$A$136,$A32,
RCCP!$C$8:$C$136,$B32)/4)</f>
        <v>0</v>
      </c>
      <c r="DD32" s="59">
        <f t="shared" si="110"/>
        <v>0</v>
      </c>
      <c r="DE32" s="42">
        <f>SUMIFS(RCCP!$JF$8:$JF$136,
RCCP!$A$8:$A$136,$A32,
RCCP!$C$8:$C$136,$B32
)+
(SUMIFS(RCCP!$JJ$8:$JJ$136,
RCCP!$A$8:$A$136,$A32,
RCCP!$C$8:$C$136,$B32)/4)</f>
        <v>0</v>
      </c>
      <c r="DF32" s="249">
        <f>SUMIFS(RCCP!$JF$8:$JF$136,
RCCP!$A$8:$A$136,$A32,
RCCP!$C$8:$C$136,$B32
)+
(SUMIFS(RCCP!$JJ$8:$JJ$136,
RCCP!$A$8:$A$136,$A32,
RCCP!$C$8:$C$136,$B32)/4)</f>
        <v>0</v>
      </c>
      <c r="DG32" s="59">
        <f t="shared" si="111"/>
        <v>0</v>
      </c>
      <c r="DH32" s="42">
        <f>SUMIFS(RCCP!$JG$8:$JG$136,
RCCP!$A$8:$A$136,$A32,
RCCP!$C$8:$C$136,$B32
)+
(SUMIFS(RCCP!$JJ$8:$JJ$136,
RCCP!$A$8:$A$136,$A32,
RCCP!$C$8:$C$136,$B32)/4)</f>
        <v>0</v>
      </c>
      <c r="DI32" s="249">
        <f>SUMIFS(RCCP!$JG$8:$JG$136,
RCCP!$A$8:$A$136,$A32,
RCCP!$C$8:$C$136,$B32
)+
(SUMIFS(RCCP!$JJ$8:$JJ$136,
RCCP!$A$8:$A$136,$A32,
RCCP!$C$8:$C$136,$B32)/4)</f>
        <v>0</v>
      </c>
      <c r="DJ32" s="59">
        <f t="shared" si="112"/>
        <v>0</v>
      </c>
      <c r="DK32" s="42">
        <f>SUMIFS(RCCP!$JH$8:$JH$136,
RCCP!$A$8:$A$136,$A32,
RCCP!$C$8:$C$136,$B32
)+
(SUMIFS(RCCP!$JJ$8:$JJ$136,
RCCP!$A$8:$A$136,$A32,
RCCP!$C$8:$C$136,$B32)/4)</f>
        <v>0</v>
      </c>
      <c r="DL32" s="249">
        <f>SUMIFS(RCCP!$JH$8:$JH$136,
RCCP!$A$8:$A$136,$A32,
RCCP!$C$8:$C$136,$B32
)+
(SUMIFS(RCCP!$JJ$8:$JJ$136,
RCCP!$A$8:$A$136,$A32,
RCCP!$C$8:$C$136,$B32)/4)</f>
        <v>0</v>
      </c>
      <c r="DM32" s="58">
        <f t="shared" si="113"/>
        <v>0</v>
      </c>
    </row>
    <row r="33" spans="1:152" ht="20.149999999999999" customHeight="1" x14ac:dyDescent="0.35">
      <c r="A33" s="62">
        <v>515</v>
      </c>
      <c r="B33" s="39" t="s">
        <v>53</v>
      </c>
      <c r="C33" s="63" t="s">
        <v>79</v>
      </c>
      <c r="D33" s="39">
        <v>38</v>
      </c>
      <c r="E33" s="55">
        <f t="shared" si="83"/>
        <v>5.5</v>
      </c>
      <c r="F33" s="39">
        <f t="shared" si="83"/>
        <v>7</v>
      </c>
      <c r="G33" s="39">
        <f t="shared" si="83"/>
        <v>2</v>
      </c>
      <c r="H33" s="40">
        <f>+D33*E33*F33*G33</f>
        <v>2926</v>
      </c>
      <c r="I33" s="41">
        <f>+H33/E33</f>
        <v>532</v>
      </c>
      <c r="J33" s="42">
        <f>SUMIFS('BLC Subcont'!$AE$7:$AE$9999,
'BLC Subcont'!$I$7:$I$9999,L$10,
'BLC Subcont'!$U$7:$U$9999,$A33,
'BLC Subcont'!$AA$7:$AA$9999,$B33)</f>
        <v>0</v>
      </c>
      <c r="K33" s="43">
        <f>SUMIFS('BLC Subcont'!$BR$7:$BR$9999,
'BLC Subcont'!$I$7:$I$9999,L$10,
'BLC Subcont'!$U$7:$U$9999,$A33,
'BLC Subcont'!$AA$7:$AA$9999,$B33)</f>
        <v>0</v>
      </c>
      <c r="L33" s="50">
        <f t="shared" si="20"/>
        <v>0</v>
      </c>
      <c r="M33" s="42">
        <f>SUMIFS('BLC Subcont'!$AE$7:$AE$9999,
'BLC Subcont'!$I$7:$I$9999,O$10,
'BLC Subcont'!$U$7:$U$9999,$A33,
'BLC Subcont'!$AA$7:$AA$9999,$B33)</f>
        <v>0</v>
      </c>
      <c r="N33" s="43">
        <f>SUMIFS('BLC Subcont'!$BR$7:$BR$9999,
'BLC Subcont'!$I$7:$I$9999,O$10,
'BLC Subcont'!$U$7:$U$9999,$A33,
'BLC Subcont'!$AA$7:$AA$9999,$B33)</f>
        <v>0</v>
      </c>
      <c r="O33" s="50">
        <f t="shared" si="21"/>
        <v>0</v>
      </c>
      <c r="P33" s="42">
        <f>SUMIFS('BLC Subcont'!$AE$7:$AE$9999,
'BLC Subcont'!$I$7:$I$9999,R$10,
'BLC Subcont'!$U$7:$U$9999,$A33,
'BLC Subcont'!$AA$7:$AA$9999,$B33)</f>
        <v>0</v>
      </c>
      <c r="Q33" s="43">
        <f>SUMIFS('BLC Subcont'!$BR$7:$BR$9999,
'BLC Subcont'!$I$7:$I$9999,R$10,
'BLC Subcont'!$U$7:$U$9999,$A33,
'BLC Subcont'!$AA$7:$AA$9999,$B33)</f>
        <v>0</v>
      </c>
      <c r="R33" s="50">
        <f>IFERROR(Q33/($I33*R$11),0)</f>
        <v>0</v>
      </c>
      <c r="S33" s="42">
        <f>SUMIFS('BLC Subcont'!$AE$7:$AE$9999,
'BLC Subcont'!$I$7:$I$9999,U$10,
'BLC Subcont'!$U$7:$U$9999,$A33,
'BLC Subcont'!$AA$7:$AA$9999,$B33)</f>
        <v>0</v>
      </c>
      <c r="T33" s="43">
        <f>SUMIFS('BLC Subcont'!$BR$7:$BR$9999,
'BLC Subcont'!$I$7:$I$9999,U$10,
'BLC Subcont'!$U$7:$U$9999,$A33,
'BLC Subcont'!$AA$7:$AA$9999,$B33)</f>
        <v>0</v>
      </c>
      <c r="U33" s="50">
        <f t="shared" si="57"/>
        <v>0</v>
      </c>
      <c r="V33" s="47">
        <f>SUM(S33,P33,M33,J33)</f>
        <v>0</v>
      </c>
      <c r="W33" s="51">
        <f>+SUM(T33,Q33,N33,K33)</f>
        <v>0</v>
      </c>
      <c r="X33" s="52">
        <f>IFERROR(W33/($I33*X$11),0)</f>
        <v>0</v>
      </c>
      <c r="Y33" s="47">
        <f>SUMIFS('BLC Subcont'!$AE$7:$AE$9999,
'BLC Subcont'!$I$7:$I$9999,AA$10,
'BLC Subcont'!$U$7:$U$9999,$A33,
'BLC Subcont'!$AA$7:$AA$9999,$B33)</f>
        <v>0</v>
      </c>
      <c r="Z33" s="249">
        <f>SUMIFS('BLC Subcont'!$BR$7:$BR$9999,
'BLC Subcont'!$I$7:$I$9999,AA$10,
'BLC Subcont'!$U$7:$U$9999,$A33,
'BLC Subcont'!$AA$7:$AA$9999,$B33)</f>
        <v>0</v>
      </c>
      <c r="AA33" s="49">
        <f t="shared" si="24"/>
        <v>0</v>
      </c>
      <c r="AB33" s="42">
        <f>SUMIFS('BLC Subcont'!$AE$7:$AE$9999,
'BLC Subcont'!$I$7:$I$9999,AD$10,
'BLC Subcont'!$U$7:$U$9999,$A33,
'BLC Subcont'!$AA$7:$AA$9999,$B33)</f>
        <v>0</v>
      </c>
      <c r="AC33" s="249">
        <f>SUMIFS('BLC Subcont'!$BR$7:$BR$9999,
'BLC Subcont'!$I$7:$I$9999,AD$10,
'BLC Subcont'!$U$7:$U$9999,$A33,
'BLC Subcont'!$AA$7:$AA$9999,$B33)</f>
        <v>0</v>
      </c>
      <c r="AD33" s="50">
        <f t="shared" si="25"/>
        <v>0</v>
      </c>
      <c r="AE33" s="42">
        <f>SUMIFS('BLC Subcont'!$AE$7:$AE$9999,
'BLC Subcont'!$I$7:$I$9999,AG$10,
'BLC Subcont'!$U$7:$U$9999,$A33,
'BLC Subcont'!$AA$7:$AA$9999,$B33)</f>
        <v>0</v>
      </c>
      <c r="AF33" s="249">
        <f>SUMIFS('BLC Subcont'!$BR$7:$BR$9999,
'BLC Subcont'!$I$7:$I$9999,AG$10,
'BLC Subcont'!$U$7:$U$9999,$A33,
'BLC Subcont'!$AA$7:$AA$9999,$B33)</f>
        <v>0</v>
      </c>
      <c r="AG33" s="50">
        <f t="shared" si="26"/>
        <v>0</v>
      </c>
      <c r="AH33" s="42">
        <f>SUMIFS('BLC Subcont'!$AE$7:$AE$9999,
'BLC Subcont'!$I$7:$I$9999,AJ$10,
'BLC Subcont'!$U$7:$U$9999,$A33,
'BLC Subcont'!$AA$7:$AA$9999,$B33)</f>
        <v>0</v>
      </c>
      <c r="AI33" s="249">
        <f>SUMIFS('BLC Subcont'!$BR$7:$BR$9999,
'BLC Subcont'!$I$7:$I$9999,AJ$10,
'BLC Subcont'!$U$7:$U$9999,$A33,
'BLC Subcont'!$AA$7:$AA$9999,$B33)</f>
        <v>0</v>
      </c>
      <c r="AJ33" s="50">
        <f t="shared" si="27"/>
        <v>0</v>
      </c>
      <c r="AK33" s="42">
        <f>SUMIFS('BLC Subcont'!$AE$7:$AE$9999,
'BLC Subcont'!$I$7:$I$9999,AM$10,
'BLC Subcont'!$U$7:$U$9999,$A33,
'BLC Subcont'!$AA$7:$AA$9999,$B33)</f>
        <v>0</v>
      </c>
      <c r="AL33" s="249">
        <f>SUMIFS('BLC Subcont'!$BR$7:$BR$9999,
'BLC Subcont'!$I$7:$I$9999,AM$10,
'BLC Subcont'!$U$7:$U$9999,$A33,
'BLC Subcont'!$AA$7:$AA$9999,$B33)</f>
        <v>0</v>
      </c>
      <c r="AM33" s="50">
        <f t="shared" si="28"/>
        <v>0</v>
      </c>
      <c r="AN33" s="42">
        <f>SUMIFS('BLC Subcont'!$AE$7:$AE$9999,
'BLC Subcont'!$I$7:$I$9999,AP$10,
'BLC Subcont'!$U$7:$U$9999,$A33,
'BLC Subcont'!$AA$7:$AA$9999,$B33)</f>
        <v>0</v>
      </c>
      <c r="AO33" s="249">
        <f>SUMIFS('BLC Subcont'!$BR$7:$BR$9999,
'BLC Subcont'!$I$7:$I$9999,AP$10,
'BLC Subcont'!$U$7:$U$9999,$A33,
'BLC Subcont'!$AA$7:$AA$9999,$B33)</f>
        <v>0</v>
      </c>
      <c r="AP33" s="50">
        <f t="shared" si="29"/>
        <v>0</v>
      </c>
      <c r="AQ33" s="42">
        <f>SUMIFS('BLC Subcont'!$AE$7:$AE$9999,
'BLC Subcont'!$I$7:$I$9999,AS$10,
'BLC Subcont'!$U$7:$U$9999,$A33,
'BLC Subcont'!$AA$7:$AA$9999,$B33)</f>
        <v>0</v>
      </c>
      <c r="AR33" s="48">
        <f>SUMIFS('BLC Subcont'!$BR$7:$BR$9999,
'BLC Subcont'!$I$7:$I$9999,AS$10,
'BLC Subcont'!$U$7:$U$9999,$A33,
'BLC Subcont'!$AA$7:$AA$9999,$B33)</f>
        <v>0</v>
      </c>
      <c r="AS33" s="50">
        <f t="shared" si="30"/>
        <v>0</v>
      </c>
      <c r="AT33" s="42">
        <f>SUMIFS('BLC Subcont'!$AE$7:$AE$9999,
'BLC Subcont'!$I$7:$I$9999,AV$10,
'BLC Subcont'!$U$7:$U$9999,$A33,
'BLC Subcont'!$AA$7:$AA$9999,$B33)</f>
        <v>0</v>
      </c>
      <c r="AU33" s="48">
        <f>SUMIFS('BLC Subcont'!$BR$7:$BR$9999,
'BLC Subcont'!$I$7:$I$9999,AV$10,
'BLC Subcont'!$U$7:$U$9999,$A33,
'BLC Subcont'!$AA$7:$AA$9999,$B33)</f>
        <v>0</v>
      </c>
      <c r="AV33" s="50">
        <f t="shared" si="31"/>
        <v>0</v>
      </c>
      <c r="AW33" s="42">
        <f t="shared" si="59"/>
        <v>0</v>
      </c>
      <c r="AX33" s="249">
        <f t="shared" si="60"/>
        <v>0</v>
      </c>
      <c r="AY33" s="50">
        <f t="shared" si="32"/>
        <v>0</v>
      </c>
      <c r="AZ33" s="42">
        <f t="shared" si="61"/>
        <v>0</v>
      </c>
      <c r="BA33" s="249">
        <f t="shared" si="33"/>
        <v>0</v>
      </c>
      <c r="BB33" s="50">
        <f t="shared" si="34"/>
        <v>0</v>
      </c>
      <c r="BC33" s="42">
        <f>SUMIFS(RCCP!$HX$8:$HX$136,
RCCP!$A$8:$A$136,$A33,
RCCP!$C$8:$C$136,$B33
)+
(SUMIFS(RCCP!$IC$8:$IC$136,
RCCP!$A$8:$A$136,$A33,
RCCP!$C$8:$C$136,$B33)/4)</f>
        <v>0</v>
      </c>
      <c r="BD33" s="249">
        <f>SUMIFS(RCCP!$HX$8:$HX$136,
RCCP!$A$8:$A$136,$A33,
RCCP!$C$8:$C$136,$B33
)+
(SUMIFS(RCCP!$IC$8:$IC$136,
RCCP!$A$8:$A$136,$A33,
RCCP!$C$8:$C$136,$B33)/4)</f>
        <v>0</v>
      </c>
      <c r="BE33" s="59">
        <f t="shared" si="62"/>
        <v>0</v>
      </c>
      <c r="BF33" s="42">
        <f>SUMIFS(RCCP!$HY$8:$HY$136,
RCCP!$A$8:$A$136,$A33,
RCCP!$C$8:$C$136,$B33
)+
(SUMIFS(RCCP!$IC$8:$IC$136,
RCCP!$A$8:$A$136,$A33,
RCCP!$C$8:$C$136,$B33)/4)</f>
        <v>0</v>
      </c>
      <c r="BG33" s="249">
        <f>SUMIFS(RCCP!$HY$8:$HY$136,
RCCP!$A$8:$A$136,$A33,
RCCP!$C$8:$C$136,$B33
)+
(SUMIFS(RCCP!$IC$8:$IC$136,
RCCP!$A$8:$A$136,$A33,
RCCP!$C$8:$C$136,$B33)/4)</f>
        <v>0</v>
      </c>
      <c r="BH33" s="59">
        <f t="shared" si="63"/>
        <v>0</v>
      </c>
      <c r="BI33" s="42">
        <f>SUMIFS(RCCP!$HZ$8:$HZ$136,
RCCP!$A$8:$A$136,$A33,
RCCP!$C$8:$C$136,$B33
)+
(SUMIFS(RCCP!$IC$8:$IC$136,
RCCP!$A$8:$A$136,$A33,
RCCP!$C$8:$C$136,$B33)/4)</f>
        <v>0</v>
      </c>
      <c r="BJ33" s="249">
        <f>SUMIFS(RCCP!$HZ$8:$HZ$136,
RCCP!$A$8:$A$136,$A33,
RCCP!$C$8:$C$136,$B33
)+
(SUMIFS(RCCP!$IC$8:$IC$136,
RCCP!$A$8:$A$136,$A33,
RCCP!$C$8:$C$136,$B33)/4)</f>
        <v>0</v>
      </c>
      <c r="BK33" s="59">
        <f t="shared" si="64"/>
        <v>0</v>
      </c>
      <c r="BL33" s="42">
        <f>SUMIFS(RCCP!$IA$8:$IA$136,
RCCP!$A$8:$A$136,$A33,
RCCP!$C$8:$C$136,$B33
)+
(SUMIFS(RCCP!$IC$8:$IC$136,
RCCP!$A$8:$A$136,$A33,
RCCP!$C$8:$C$136,$B33)/4)</f>
        <v>0</v>
      </c>
      <c r="BM33" s="249">
        <f>SUMIFS(RCCP!$IA$8:$IA$136,
RCCP!$A$8:$A$136,$A33,
RCCP!$C$8:$C$136,$B33
)+
(SUMIFS(RCCP!$IC$8:$IC$136,
RCCP!$A$8:$A$136,$A33,
RCCP!$C$8:$C$136,$B33)/4)</f>
        <v>0</v>
      </c>
      <c r="BN33" s="59">
        <f t="shared" si="65"/>
        <v>0</v>
      </c>
      <c r="BO33" s="42">
        <f>SUMIFS(RCCP!$IF$8:$IF$136,
RCCP!$A$8:$A$136,$A33,
RCCP!$C$8:$C$136,$B33
)+
(SUMIFS(RCCP!$IK$8:$IK$136,
RCCP!$A$8:$A$136,$A33,
RCCP!$C$8:$C$136,$B33)/4)</f>
        <v>0</v>
      </c>
      <c r="BP33" s="249">
        <f>SUMIFS(RCCP!$IF$8:$IF$136,
RCCP!$A$8:$A$136,$A33,
RCCP!$C$8:$C$136,$B33
)+
(SUMIFS(RCCP!$IK$8:$IK$136,
RCCP!$A$8:$A$136,$A33,
RCCP!$C$8:$C$136,$B33)/4)</f>
        <v>0</v>
      </c>
      <c r="BQ33" s="59">
        <f t="shared" si="66"/>
        <v>0</v>
      </c>
      <c r="BR33" s="42">
        <f>SUMIFS(RCCP!$IG$8:$IG$136,
RCCP!$A$8:$A$136,$A33,
RCCP!$C$8:$C$136,$B33
)+
(SUMIFS(RCCP!$IK$8:$IK$136,
RCCP!$A$8:$A$136,$A33,
RCCP!$C$8:$C$136,$B33)/4)</f>
        <v>0</v>
      </c>
      <c r="BS33" s="249">
        <f>SUMIFS(RCCP!$IG$8:$IG$136,
RCCP!$A$8:$A$136,$A33,
RCCP!$C$8:$C$136,$B33
)+
(SUMIFS(RCCP!$IK$8:$IK$136,
RCCP!$A$8:$A$136,$A33,
RCCP!$C$8:$C$136,$B33)/4)</f>
        <v>0</v>
      </c>
      <c r="BT33" s="59">
        <f t="shared" si="67"/>
        <v>0</v>
      </c>
      <c r="BU33" s="42">
        <f>SUMIFS(RCCP!$IH$8:$IH$136,
RCCP!$A$8:$A$136,$A33,
RCCP!$C$8:$C$136,$B33
)+
(SUMIFS(RCCP!$IK$8:$IK$136,
RCCP!$A$8:$A$136,$A33,
RCCP!$C$8:$C$136,$B33)/4)</f>
        <v>0</v>
      </c>
      <c r="BV33" s="249">
        <f>SUMIFS(RCCP!$IH$8:$IH$136,
RCCP!$A$8:$A$136,$A33,
RCCP!$C$8:$C$136,$B33
)+
(SUMIFS(RCCP!$IK$8:$IK$136,
RCCP!$A$8:$A$136,$A33,
RCCP!$C$8:$C$136,$B33)/4)</f>
        <v>0</v>
      </c>
      <c r="BW33" s="59">
        <f t="shared" si="68"/>
        <v>0</v>
      </c>
      <c r="BX33" s="42">
        <f>SUMIFS(RCCP!$II$8:$II$136,
RCCP!$A$8:$A$136,$A33,
RCCP!$C$8:$C$136,$B33
)+
(SUMIFS(RCCP!$IK$8:$IK$136,
RCCP!$A$8:$A$136,$A33,
RCCP!$C$8:$C$136,$B33)/4)</f>
        <v>0</v>
      </c>
      <c r="BY33" s="249">
        <f>SUMIFS(RCCP!$II$8:$II$136,
RCCP!$A$8:$A$136,$A33,
RCCP!$C$8:$C$136,$B33
)+
(SUMIFS(RCCP!$IK$8:$IK$136,
RCCP!$A$8:$A$136,$A33,
RCCP!$C$8:$C$136,$B33)/4)</f>
        <v>0</v>
      </c>
      <c r="BZ33" s="59">
        <f t="shared" si="69"/>
        <v>0</v>
      </c>
      <c r="CA33" s="42">
        <f>SUMIFS(RCCP!$IN$8:$IN$136,
RCCP!$A$8:$A$136,$A33,
RCCP!$C$8:$C$136,$B33
)+
(SUMIFS(RCCP!$IT$8:$IT$136,
RCCP!$A$8:$A$136,$A33,
RCCP!$C$8:$C$136,$B33)/5)</f>
        <v>0</v>
      </c>
      <c r="CB33" s="249">
        <f>SUMIFS(RCCP!$IN$8:$IN$136,
RCCP!$A$8:$A$136,$A33,
RCCP!$C$8:$C$136,$B33
)+
(SUMIFS(RCCP!$IT$8:$IT$136,
RCCP!$A$8:$A$136,$A33,
RCCP!$C$8:$C$136,$B33)/5)</f>
        <v>0</v>
      </c>
      <c r="CC33" s="59">
        <f t="shared" si="70"/>
        <v>0</v>
      </c>
      <c r="CD33" s="42">
        <f>SUMIFS(RCCP!$IO$8:$IO$136,
RCCP!$A$8:$A$136,$A33,
RCCP!$C$8:$C$136,$B33
)+
(SUMIFS(RCCP!$IT$8:$IT$136,
RCCP!$A$8:$A$136,$A33,
RCCP!$C$8:$C$136,$B33)/5)</f>
        <v>0</v>
      </c>
      <c r="CE33" s="249">
        <f>SUMIFS(RCCP!$IO$8:$IO$136,
RCCP!$A$8:$A$136,$A33,
RCCP!$C$8:$C$136,$B33
)+
(SUMIFS(RCCP!$IT$8:$IT$136,
RCCP!$A$8:$A$136,$A33,
RCCP!$C$8:$C$136,$B33)/5)</f>
        <v>0</v>
      </c>
      <c r="CF33" s="59">
        <f t="shared" si="71"/>
        <v>0</v>
      </c>
      <c r="CG33" s="42">
        <f>SUMIFS(RCCP!$IP$8:$IP$136,
RCCP!$A$8:$A$136,$A33,
RCCP!$C$8:$C$136,$B33
)+
(SUMIFS(RCCP!$IT$8:$IT$136,
RCCP!$A$8:$A$136,$A33,
RCCP!$C$8:$C$136,$B33)/5)</f>
        <v>0</v>
      </c>
      <c r="CH33" s="249">
        <f>SUMIFS(RCCP!$IP$8:$IP$136,
RCCP!$A$8:$A$136,$A33,
RCCP!$C$8:$C$136,$B33
)+
(SUMIFS(RCCP!$IT$8:$IT$136,
RCCP!$A$8:$A$136,$A33,
RCCP!$C$8:$C$136,$B33)/5)</f>
        <v>0</v>
      </c>
      <c r="CI33" s="59">
        <f t="shared" si="72"/>
        <v>0</v>
      </c>
      <c r="CJ33" s="42">
        <f>SUMIFS(RCCP!$IQ$8:$IQ$136,
RCCP!$A$8:$A$136,$A33,
RCCP!$C$8:$C$136,$B33
)+
(SUMIFS(RCCP!$IT$8:$IT$136,
RCCP!$A$8:$A$136,$A33,
RCCP!$C$8:$C$136,$B33)/5)</f>
        <v>0</v>
      </c>
      <c r="CK33" s="249">
        <f>SUMIFS(RCCP!$IQ$8:$IQ$136,
RCCP!$A$8:$A$136,$A33,
RCCP!$C$8:$C$136,$B33
)+
(SUMIFS(RCCP!$IT$8:$IT$136,
RCCP!$A$8:$A$136,$A33,
RCCP!$C$8:$C$136,$B33)/5)</f>
        <v>0</v>
      </c>
      <c r="CL33" s="59">
        <f t="shared" si="73"/>
        <v>0</v>
      </c>
      <c r="CM33" s="42">
        <f>SUMIFS(RCCP!$IR$8:$IR$136,
RCCP!$A$8:$A$136,$A33,
RCCP!$C$8:$C$136,$B33
)+
(SUMIFS(RCCP!$IT$8:$IT$136,
RCCP!$A$8:$A$136,$A33,
RCCP!$C$8:$C$136,$B33)/5)</f>
        <v>0</v>
      </c>
      <c r="CN33" s="249">
        <f>SUMIFS(RCCP!$IR$8:$IR$136,
RCCP!$A$8:$A$136,$A33,
RCCP!$C$8:$C$136,$B33
)+
(SUMIFS(RCCP!$IT$8:$IT$136,
RCCP!$A$8:$A$136,$A33,
RCCP!$C$8:$C$136,$B33)/5)</f>
        <v>0</v>
      </c>
      <c r="CO33" s="58">
        <f t="shared" si="74"/>
        <v>0</v>
      </c>
      <c r="CP33" s="42">
        <f>SUMIFS(RCCP!$IW$8:$IW$136,
RCCP!$A$8:$A$136,$A33,
RCCP!$C$8:$C$136,$B33
)+
(SUMIFS(RCCP!$JB$8:$JB$136,
RCCP!$A$8:$A$136,$A33,
RCCP!$C$8:$C$136,$B33)/4)</f>
        <v>0</v>
      </c>
      <c r="CQ33" s="249">
        <f>SUMIFS(RCCP!$IW$8:$IW$136,
RCCP!$A$8:$A$136,$A33,
RCCP!$C$8:$C$136,$B33
)+
(SUMIFS(RCCP!$JB$8:$JB$136,
RCCP!$A$8:$A$136,$A33,
RCCP!$C$8:$C$136,$B33)/4)</f>
        <v>0</v>
      </c>
      <c r="CR33" s="59">
        <f t="shared" si="106"/>
        <v>0</v>
      </c>
      <c r="CS33" s="42">
        <f>SUMIFS(RCCP!$IX$8:$IX$136,
RCCP!$A$8:$A$136,$A33,
RCCP!$C$8:$C$136,$B33
)+
(SUMIFS(RCCP!$JB$8:$JB$136,
RCCP!$A$8:$A$136,$A33,
RCCP!$C$8:$C$136,$B33)/4)</f>
        <v>0</v>
      </c>
      <c r="CT33" s="249">
        <f>SUMIFS(RCCP!$IX$8:$IX$136,
RCCP!$A$8:$A$136,$A33,
RCCP!$C$8:$C$136,$B33
)+
(SUMIFS(RCCP!$JB$8:$JB$136,
RCCP!$A$8:$A$136,$A33,
RCCP!$C$8:$C$136,$B33)/4)</f>
        <v>0</v>
      </c>
      <c r="CU33" s="59">
        <f t="shared" si="107"/>
        <v>0</v>
      </c>
      <c r="CV33" s="42">
        <f>SUMIFS(RCCP!$IY$8:$IY$136,
RCCP!$A$8:$A$136,$A33,
RCCP!$C$8:$C$136,$B33
)+
(SUMIFS(RCCP!$JB$8:$JB$136,
RCCP!$A$8:$A$136,$A33,
RCCP!$C$8:$C$136,$B33)/4)</f>
        <v>0</v>
      </c>
      <c r="CW33" s="249">
        <f>SUMIFS(RCCP!$IY$8:$IY$136,
RCCP!$A$8:$A$136,$A33,
RCCP!$C$8:$C$136,$B33
)+
(SUMIFS(RCCP!$JB$8:$JB$136,
RCCP!$A$8:$A$136,$A33,
RCCP!$C$8:$C$136,$B33)/4)</f>
        <v>0</v>
      </c>
      <c r="CX33" s="59">
        <f t="shared" si="108"/>
        <v>0</v>
      </c>
      <c r="CY33" s="42">
        <f>SUMIFS(RCCP!$IZ$8:$IZ$136,
RCCP!$A$8:$A$136,$A33,
RCCP!$C$8:$C$136,$B33
)+
(SUMIFS(RCCP!$JB$8:$JB$136,
RCCP!$A$8:$A$136,$A33,
RCCP!$C$8:$C$136,$B33)/4)</f>
        <v>0</v>
      </c>
      <c r="CZ33" s="249">
        <f>SUMIFS(RCCP!$IZ$8:$IZ$136,
RCCP!$A$8:$A$136,$A33,
RCCP!$C$8:$C$136,$B33
)+
(SUMIFS(RCCP!$JB$8:$JB$136,
RCCP!$A$8:$A$136,$A33,
RCCP!$C$8:$C$136,$B33)/4)</f>
        <v>0</v>
      </c>
      <c r="DA33" s="58">
        <f t="shared" si="109"/>
        <v>0</v>
      </c>
      <c r="DB33" s="42">
        <f>SUMIFS(RCCP!$JE$8:$JE$136,
RCCP!$A$8:$A$136,$A33,
RCCP!$C$8:$C$136,$B33
)+
(SUMIFS(RCCP!$JJ$8:$JJ$136,
RCCP!$A$8:$A$136,$A33,
RCCP!$C$8:$C$136,$B33)/4)</f>
        <v>0</v>
      </c>
      <c r="DC33" s="249">
        <f>SUMIFS(RCCP!$JE$8:$JE$136,
RCCP!$A$8:$A$136,$A33,
RCCP!$C$8:$C$136,$B33
)+
(SUMIFS(RCCP!$JJ$8:$JJ$136,
RCCP!$A$8:$A$136,$A33,
RCCP!$C$8:$C$136,$B33)/4)</f>
        <v>0</v>
      </c>
      <c r="DD33" s="59">
        <f t="shared" si="110"/>
        <v>0</v>
      </c>
      <c r="DE33" s="42">
        <f>SUMIFS(RCCP!$JF$8:$JF$136,
RCCP!$A$8:$A$136,$A33,
RCCP!$C$8:$C$136,$B33
)+
(SUMIFS(RCCP!$JJ$8:$JJ$136,
RCCP!$A$8:$A$136,$A33,
RCCP!$C$8:$C$136,$B33)/4)</f>
        <v>0</v>
      </c>
      <c r="DF33" s="249">
        <f>SUMIFS(RCCP!$JF$8:$JF$136,
RCCP!$A$8:$A$136,$A33,
RCCP!$C$8:$C$136,$B33
)+
(SUMIFS(RCCP!$JJ$8:$JJ$136,
RCCP!$A$8:$A$136,$A33,
RCCP!$C$8:$C$136,$B33)/4)</f>
        <v>0</v>
      </c>
      <c r="DG33" s="59">
        <f t="shared" si="111"/>
        <v>0</v>
      </c>
      <c r="DH33" s="42">
        <f>SUMIFS(RCCP!$JG$8:$JG$136,
RCCP!$A$8:$A$136,$A33,
RCCP!$C$8:$C$136,$B33
)+
(SUMIFS(RCCP!$JJ$8:$JJ$136,
RCCP!$A$8:$A$136,$A33,
RCCP!$C$8:$C$136,$B33)/4)</f>
        <v>0</v>
      </c>
      <c r="DI33" s="249">
        <f>SUMIFS(RCCP!$JG$8:$JG$136,
RCCP!$A$8:$A$136,$A33,
RCCP!$C$8:$C$136,$B33
)+
(SUMIFS(RCCP!$JJ$8:$JJ$136,
RCCP!$A$8:$A$136,$A33,
RCCP!$C$8:$C$136,$B33)/4)</f>
        <v>0</v>
      </c>
      <c r="DJ33" s="59">
        <f t="shared" si="112"/>
        <v>0</v>
      </c>
      <c r="DK33" s="42">
        <f>SUMIFS(RCCP!$JH$8:$JH$136,
RCCP!$A$8:$A$136,$A33,
RCCP!$C$8:$C$136,$B33
)+
(SUMIFS(RCCP!$JJ$8:$JJ$136,
RCCP!$A$8:$A$136,$A33,
RCCP!$C$8:$C$136,$B33)/4)</f>
        <v>0</v>
      </c>
      <c r="DL33" s="249">
        <f>SUMIFS(RCCP!$JH$8:$JH$136,
RCCP!$A$8:$A$136,$A33,
RCCP!$C$8:$C$136,$B33
)+
(SUMIFS(RCCP!$JJ$8:$JJ$136,
RCCP!$A$8:$A$136,$A33,
RCCP!$C$8:$C$136,$B33)/4)</f>
        <v>0</v>
      </c>
      <c r="DM33" s="58">
        <f t="shared" si="113"/>
        <v>0</v>
      </c>
    </row>
    <row r="34" spans="1:152" ht="20.149999999999999" customHeight="1" x14ac:dyDescent="0.35">
      <c r="A34" s="38">
        <v>468</v>
      </c>
      <c r="B34" s="39" t="s">
        <v>40</v>
      </c>
      <c r="C34" s="39" t="s">
        <v>41</v>
      </c>
      <c r="D34" s="39">
        <v>30</v>
      </c>
      <c r="E34" s="39">
        <f t="shared" si="83"/>
        <v>5.5</v>
      </c>
      <c r="F34" s="39">
        <f t="shared" si="83"/>
        <v>7</v>
      </c>
      <c r="G34" s="39">
        <f t="shared" si="83"/>
        <v>2</v>
      </c>
      <c r="H34" s="40">
        <f t="shared" si="54"/>
        <v>2310</v>
      </c>
      <c r="I34" s="41">
        <f t="shared" si="55"/>
        <v>420</v>
      </c>
      <c r="J34" s="42">
        <f>SUMIFS('BLC Subcont'!$AE$7:$AE$9999,
'BLC Subcont'!$I$7:$I$9999,L$10,
'BLC Subcont'!$U$7:$U$9999,$A34,
'BLC Subcont'!$AA$7:$AA$9999,$B34)</f>
        <v>0</v>
      </c>
      <c r="K34" s="43">
        <f>SUMIFS('BLC Subcont'!$BS$7:$BS$9999,
'BLC Subcont'!$I$7:$I$9999,L$10,
'BLC Subcont'!$U$7:$U$9999,$A34,
'BLC Subcont'!$AA$7:$AA$9999,$B34)</f>
        <v>0</v>
      </c>
      <c r="L34" s="57">
        <f>IFERROR(K34/($I34*L$11),0)</f>
        <v>0</v>
      </c>
      <c r="M34" s="42">
        <f>SUMIFS('BLC Subcont'!$AE$7:$AE$9999,
'BLC Subcont'!$I$7:$I$9999,O$10,
'BLC Subcont'!$U$7:$U$9999,$A34,
'BLC Subcont'!$AA$7:$AA$9999,$B34)</f>
        <v>2142</v>
      </c>
      <c r="N34" s="43">
        <f>SUMIFS('BLC Subcont'!$BS$7:$BS$9999,
'BLC Subcont'!$I$7:$I$9999,O$10,
'BLC Subcont'!$U$7:$U$9999,$A34,
'BLC Subcont'!$AA$7:$AA$9999,$B34)</f>
        <v>0</v>
      </c>
      <c r="O34" s="57">
        <f t="shared" si="21"/>
        <v>0</v>
      </c>
      <c r="P34" s="42">
        <f>SUMIFS('BLC Subcont'!$AE$7:$AE$9999,
'BLC Subcont'!$I$7:$I$9999,R$10,
'BLC Subcont'!$U$7:$U$9999,$A34,
'BLC Subcont'!$AA$7:$AA$9999,$B34)</f>
        <v>630</v>
      </c>
      <c r="Q34" s="43">
        <f>SUMIFS('BLC Subcont'!$BS$7:$BS$9999,
'BLC Subcont'!$I$7:$I$9999,R$10,
'BLC Subcont'!$U$7:$U$9999,$A34,
'BLC Subcont'!$AA$7:$AA$9999,$B34)</f>
        <v>0</v>
      </c>
      <c r="R34" s="57">
        <f t="shared" si="105"/>
        <v>0</v>
      </c>
      <c r="S34" s="42">
        <f>SUMIFS('BLC Subcont'!$AE$7:$AE$9999,
'BLC Subcont'!$I$7:$I$9999,U$10,
'BLC Subcont'!$U$7:$U$9999,$A34,
'BLC Subcont'!$AA$7:$AA$9999,$B34)</f>
        <v>0</v>
      </c>
      <c r="T34" s="43">
        <f>SUMIFS('BLC Subcont'!$BS$7:$BS$9999,
'BLC Subcont'!$I$7:$I$9999,U$10,
'BLC Subcont'!$U$7:$U$9999,$A34,
'BLC Subcont'!$AA$7:$AA$9999,$B34)</f>
        <v>0</v>
      </c>
      <c r="U34" s="57">
        <f t="shared" si="57"/>
        <v>0</v>
      </c>
      <c r="V34" s="47"/>
      <c r="W34" s="51"/>
      <c r="X34" s="52"/>
      <c r="Y34" s="47"/>
      <c r="Z34" s="249"/>
      <c r="AA34" s="49"/>
      <c r="AB34" s="42"/>
      <c r="AC34" s="249"/>
      <c r="AD34" s="50"/>
      <c r="AE34" s="42"/>
      <c r="AF34" s="249"/>
      <c r="AG34" s="50"/>
      <c r="AH34" s="42"/>
      <c r="AI34" s="249"/>
      <c r="AJ34" s="50"/>
      <c r="AK34" s="42"/>
      <c r="AL34" s="249"/>
      <c r="AM34" s="50"/>
      <c r="AN34" s="42"/>
      <c r="AO34" s="249"/>
      <c r="AP34" s="50"/>
      <c r="AQ34" s="42"/>
      <c r="AR34" s="48"/>
      <c r="AS34" s="50"/>
      <c r="AT34" s="42"/>
      <c r="AU34" s="48"/>
      <c r="AV34" s="50"/>
      <c r="AW34" s="42"/>
      <c r="AX34" s="249"/>
      <c r="AY34" s="50"/>
      <c r="AZ34" s="42"/>
      <c r="BA34" s="249"/>
      <c r="BB34" s="50"/>
      <c r="BC34" s="42"/>
      <c r="BD34" s="249"/>
      <c r="BE34" s="59"/>
      <c r="BF34" s="42"/>
      <c r="BG34" s="249"/>
      <c r="BH34" s="59"/>
      <c r="BI34" s="42"/>
      <c r="BJ34" s="249"/>
      <c r="BK34" s="59"/>
      <c r="BL34" s="42"/>
      <c r="BM34" s="249"/>
      <c r="BN34" s="59"/>
      <c r="BO34" s="42"/>
      <c r="BP34" s="249"/>
      <c r="BQ34" s="59"/>
      <c r="BR34" s="42"/>
      <c r="BS34" s="249"/>
      <c r="BT34" s="59"/>
      <c r="BU34" s="42"/>
      <c r="BV34" s="249"/>
      <c r="BW34" s="59"/>
      <c r="BX34" s="42"/>
      <c r="BY34" s="249"/>
      <c r="BZ34" s="59"/>
      <c r="CA34" s="42"/>
      <c r="CB34" s="249"/>
      <c r="CC34" s="59"/>
      <c r="CD34" s="42"/>
      <c r="CE34" s="249"/>
      <c r="CF34" s="59"/>
      <c r="CG34" s="42"/>
      <c r="CH34" s="249"/>
      <c r="CI34" s="59"/>
      <c r="CJ34" s="42"/>
      <c r="CK34" s="249"/>
      <c r="CL34" s="59"/>
      <c r="CM34" s="42"/>
      <c r="CN34" s="249"/>
      <c r="CO34" s="58"/>
      <c r="CP34" s="42"/>
      <c r="CQ34" s="249"/>
      <c r="CR34" s="59"/>
      <c r="CS34" s="42"/>
      <c r="CT34" s="249"/>
      <c r="CU34" s="59"/>
      <c r="CV34" s="42"/>
      <c r="CW34" s="249"/>
      <c r="CX34" s="59"/>
      <c r="CY34" s="42"/>
      <c r="CZ34" s="249"/>
      <c r="DA34" s="58"/>
      <c r="DB34" s="42"/>
      <c r="DC34" s="249"/>
      <c r="DD34" s="59"/>
      <c r="DE34" s="42"/>
      <c r="DF34" s="249"/>
      <c r="DG34" s="59"/>
      <c r="DH34" s="42"/>
      <c r="DI34" s="249"/>
      <c r="DJ34" s="59"/>
      <c r="DK34" s="42"/>
      <c r="DL34" s="249"/>
      <c r="DM34" s="58"/>
    </row>
    <row r="35" spans="1:152" ht="20.149999999999999" customHeight="1" x14ac:dyDescent="0.35">
      <c r="A35" s="62">
        <f>+A34</f>
        <v>468</v>
      </c>
      <c r="B35" s="39" t="s">
        <v>45</v>
      </c>
      <c r="C35" s="63" t="str">
        <f>+C34</f>
        <v>Vamp</v>
      </c>
      <c r="D35" s="39">
        <v>30</v>
      </c>
      <c r="E35" s="39">
        <f t="shared" si="83"/>
        <v>5.5</v>
      </c>
      <c r="F35" s="39">
        <f t="shared" si="83"/>
        <v>7</v>
      </c>
      <c r="G35" s="39">
        <f t="shared" si="83"/>
        <v>2</v>
      </c>
      <c r="H35" s="40">
        <f t="shared" si="54"/>
        <v>2310</v>
      </c>
      <c r="I35" s="41">
        <f t="shared" si="55"/>
        <v>420</v>
      </c>
      <c r="J35" s="42">
        <f>SUMIFS('BLC Subcont'!$AE$7:$AE$9999,
'BLC Subcont'!$I$7:$I$9999,L$10,
'BLC Subcont'!$U$7:$U$9999,$A35,
'BLC Subcont'!$AA$7:$AA$9999,$B35)</f>
        <v>0</v>
      </c>
      <c r="K35" s="43">
        <f>SUMIFS('BLC Subcont'!$BS$7:$BS$9999,
'BLC Subcont'!$I$7:$I$9999,L$10,
'BLC Subcont'!$U$7:$U$9999,$A35,
'BLC Subcont'!$AA$7:$AA$9999,$B35)</f>
        <v>0</v>
      </c>
      <c r="L35" s="57">
        <f>IFERROR(K35/($I35*L$11),0)</f>
        <v>0</v>
      </c>
      <c r="M35" s="42">
        <f>SUMIFS('BLC Subcont'!$AE$7:$AE$9999,
'BLC Subcont'!$I$7:$I$9999,O$10,
'BLC Subcont'!$U$7:$U$9999,$A35,
'BLC Subcont'!$AA$7:$AA$9999,$B35)</f>
        <v>684</v>
      </c>
      <c r="N35" s="43">
        <f>SUMIFS('BLC Subcont'!$BS$7:$BS$9999,
'BLC Subcont'!$I$7:$I$9999,O$10,
'BLC Subcont'!$U$7:$U$9999,$A35,
'BLC Subcont'!$AA$7:$AA$9999,$B35)</f>
        <v>0</v>
      </c>
      <c r="O35" s="57">
        <f t="shared" si="21"/>
        <v>0</v>
      </c>
      <c r="P35" s="42">
        <f>SUMIFS('BLC Subcont'!$AE$7:$AE$9999,
'BLC Subcont'!$I$7:$I$9999,R$10,
'BLC Subcont'!$U$7:$U$9999,$A35,
'BLC Subcont'!$AA$7:$AA$9999,$B35)</f>
        <v>522</v>
      </c>
      <c r="Q35" s="43">
        <f>SUMIFS('BLC Subcont'!$BS$7:$BS$9999,
'BLC Subcont'!$I$7:$I$9999,R$10,
'BLC Subcont'!$U$7:$U$9999,$A35,
'BLC Subcont'!$AA$7:$AA$9999,$B35)</f>
        <v>0</v>
      </c>
      <c r="R35" s="57">
        <f t="shared" si="105"/>
        <v>0</v>
      </c>
      <c r="S35" s="42">
        <f>SUMIFS('BLC Subcont'!$AE$7:$AE$9999,
'BLC Subcont'!$I$7:$I$9999,U$10,
'BLC Subcont'!$U$7:$U$9999,$A35,
'BLC Subcont'!$AA$7:$AA$9999,$B35)</f>
        <v>0</v>
      </c>
      <c r="T35" s="43">
        <f>SUMIFS('BLC Subcont'!$BS$7:$BS$9999,
'BLC Subcont'!$I$7:$I$9999,U$10,
'BLC Subcont'!$U$7:$U$9999,$A35,
'BLC Subcont'!$AA$7:$AA$9999,$B35)</f>
        <v>0</v>
      </c>
      <c r="U35" s="57">
        <f t="shared" si="57"/>
        <v>0</v>
      </c>
      <c r="V35" s="47"/>
      <c r="W35" s="51"/>
      <c r="X35" s="52"/>
      <c r="Y35" s="47"/>
      <c r="Z35" s="249"/>
      <c r="AA35" s="49"/>
      <c r="AB35" s="42"/>
      <c r="AC35" s="249"/>
      <c r="AD35" s="50"/>
      <c r="AE35" s="42"/>
      <c r="AF35" s="249"/>
      <c r="AG35" s="50"/>
      <c r="AH35" s="42"/>
      <c r="AI35" s="249"/>
      <c r="AJ35" s="50"/>
      <c r="AK35" s="42"/>
      <c r="AL35" s="249"/>
      <c r="AM35" s="50"/>
      <c r="AN35" s="42"/>
      <c r="AO35" s="249"/>
      <c r="AP35" s="50"/>
      <c r="AQ35" s="42"/>
      <c r="AR35" s="48"/>
      <c r="AS35" s="50"/>
      <c r="AT35" s="42"/>
      <c r="AU35" s="48"/>
      <c r="AV35" s="50"/>
      <c r="AW35" s="42"/>
      <c r="AX35" s="249"/>
      <c r="AY35" s="50"/>
      <c r="AZ35" s="42"/>
      <c r="BA35" s="249"/>
      <c r="BB35" s="50"/>
      <c r="BC35" s="42"/>
      <c r="BD35" s="249"/>
      <c r="BE35" s="59"/>
      <c r="BF35" s="42"/>
      <c r="BG35" s="249"/>
      <c r="BH35" s="59"/>
      <c r="BI35" s="42"/>
      <c r="BJ35" s="249"/>
      <c r="BK35" s="59"/>
      <c r="BL35" s="42"/>
      <c r="BM35" s="249"/>
      <c r="BN35" s="59"/>
      <c r="BO35" s="42"/>
      <c r="BP35" s="249"/>
      <c r="BQ35" s="59"/>
      <c r="BR35" s="42"/>
      <c r="BS35" s="249"/>
      <c r="BT35" s="59"/>
      <c r="BU35" s="42"/>
      <c r="BV35" s="249"/>
      <c r="BW35" s="59"/>
      <c r="BX35" s="42"/>
      <c r="BY35" s="249"/>
      <c r="BZ35" s="59"/>
      <c r="CA35" s="42"/>
      <c r="CB35" s="249"/>
      <c r="CC35" s="59"/>
      <c r="CD35" s="42"/>
      <c r="CE35" s="249"/>
      <c r="CF35" s="59"/>
      <c r="CG35" s="42"/>
      <c r="CH35" s="249"/>
      <c r="CI35" s="59"/>
      <c r="CJ35" s="42"/>
      <c r="CK35" s="249"/>
      <c r="CL35" s="59"/>
      <c r="CM35" s="42"/>
      <c r="CN35" s="249"/>
      <c r="CO35" s="58"/>
      <c r="CP35" s="42"/>
      <c r="CQ35" s="249"/>
      <c r="CR35" s="59"/>
      <c r="CS35" s="42"/>
      <c r="CT35" s="249"/>
      <c r="CU35" s="59"/>
      <c r="CV35" s="42"/>
      <c r="CW35" s="249"/>
      <c r="CX35" s="59"/>
      <c r="CY35" s="42"/>
      <c r="CZ35" s="249"/>
      <c r="DA35" s="58"/>
      <c r="DB35" s="42"/>
      <c r="DC35" s="249"/>
      <c r="DD35" s="59"/>
      <c r="DE35" s="42"/>
      <c r="DF35" s="249"/>
      <c r="DG35" s="59"/>
      <c r="DH35" s="42"/>
      <c r="DI35" s="249"/>
      <c r="DJ35" s="59"/>
      <c r="DK35" s="42"/>
      <c r="DL35" s="249"/>
      <c r="DM35" s="58"/>
    </row>
    <row r="36" spans="1:152" ht="20.149999999999999" customHeight="1" x14ac:dyDescent="0.35">
      <c r="A36" s="62">
        <f>+A35</f>
        <v>468</v>
      </c>
      <c r="B36" s="39" t="s">
        <v>53</v>
      </c>
      <c r="C36" s="63" t="str">
        <f>+C35</f>
        <v>Vamp</v>
      </c>
      <c r="D36" s="39">
        <v>30</v>
      </c>
      <c r="E36" s="39">
        <f t="shared" si="83"/>
        <v>5.5</v>
      </c>
      <c r="F36" s="39">
        <f t="shared" si="83"/>
        <v>7</v>
      </c>
      <c r="G36" s="39">
        <f t="shared" si="83"/>
        <v>2</v>
      </c>
      <c r="H36" s="40">
        <f t="shared" si="54"/>
        <v>2310</v>
      </c>
      <c r="I36" s="41">
        <f t="shared" si="55"/>
        <v>420</v>
      </c>
      <c r="J36" s="42">
        <f>SUMIFS('BLC Subcont'!$AE$7:$AE$9999,
'BLC Subcont'!$I$7:$I$9999,L$10,
'BLC Subcont'!$U$7:$U$9999,$A36,
'BLC Subcont'!$AA$7:$AA$9999,$B36)</f>
        <v>0</v>
      </c>
      <c r="K36" s="43">
        <f>SUMIFS('BLC Subcont'!$BS$7:$BS$9999,
'BLC Subcont'!$I$7:$I$9999,L$10,
'BLC Subcont'!$U$7:$U$9999,$A36,
'BLC Subcont'!$AA$7:$AA$9999,$B36)</f>
        <v>0</v>
      </c>
      <c r="L36" s="50">
        <f>IFERROR(K36/($I36*L$11),0)</f>
        <v>0</v>
      </c>
      <c r="M36" s="42">
        <f>SUMIFS('BLC Subcont'!$AE$7:$AE$9999,
'BLC Subcont'!$I$7:$I$9999,O$10,
'BLC Subcont'!$U$7:$U$9999,$A36,
'BLC Subcont'!$AA$7:$AA$9999,$B36)</f>
        <v>0</v>
      </c>
      <c r="N36" s="43">
        <f>SUMIFS('BLC Subcont'!$BS$7:$BS$9999,
'BLC Subcont'!$I$7:$I$9999,O$10,
'BLC Subcont'!$U$7:$U$9999,$A36,
'BLC Subcont'!$AA$7:$AA$9999,$B36)</f>
        <v>0</v>
      </c>
      <c r="O36" s="50">
        <f t="shared" si="21"/>
        <v>0</v>
      </c>
      <c r="P36" s="42">
        <f>SUMIFS('BLC Subcont'!$AE$7:$AE$9999,
'BLC Subcont'!$I$7:$I$9999,R$10,
'BLC Subcont'!$U$7:$U$9999,$A36,
'BLC Subcont'!$AA$7:$AA$9999,$B36)</f>
        <v>0</v>
      </c>
      <c r="Q36" s="43">
        <f>SUMIFS('BLC Subcont'!$BS$7:$BS$9999,
'BLC Subcont'!$I$7:$I$9999,R$10,
'BLC Subcont'!$U$7:$U$9999,$A36,
'BLC Subcont'!$AA$7:$AA$9999,$B36)</f>
        <v>0</v>
      </c>
      <c r="R36" s="50">
        <f t="shared" si="105"/>
        <v>0</v>
      </c>
      <c r="S36" s="42">
        <f>SUMIFS('BLC Subcont'!$AE$7:$AE$9999,
'BLC Subcont'!$I$7:$I$9999,U$10,
'BLC Subcont'!$U$7:$U$9999,$A36,
'BLC Subcont'!$AA$7:$AA$9999,$B36)</f>
        <v>0</v>
      </c>
      <c r="T36" s="43">
        <f>SUMIFS('BLC Subcont'!$BS$7:$BS$9999,
'BLC Subcont'!$I$7:$I$9999,U$10,
'BLC Subcont'!$U$7:$U$9999,$A36,
'BLC Subcont'!$AA$7:$AA$9999,$B36)</f>
        <v>0</v>
      </c>
      <c r="U36" s="50">
        <f t="shared" si="57"/>
        <v>0</v>
      </c>
      <c r="V36" s="47"/>
      <c r="W36" s="51"/>
      <c r="X36" s="52"/>
      <c r="Y36" s="47"/>
      <c r="Z36" s="249"/>
      <c r="AA36" s="49"/>
      <c r="AB36" s="42"/>
      <c r="AC36" s="249"/>
      <c r="AD36" s="50"/>
      <c r="AE36" s="42"/>
      <c r="AF36" s="249"/>
      <c r="AG36" s="50"/>
      <c r="AH36" s="42"/>
      <c r="AI36" s="249"/>
      <c r="AJ36" s="50"/>
      <c r="AK36" s="42"/>
      <c r="AL36" s="249"/>
      <c r="AM36" s="50"/>
      <c r="AN36" s="42"/>
      <c r="AO36" s="249"/>
      <c r="AP36" s="50"/>
      <c r="AQ36" s="42"/>
      <c r="AR36" s="48"/>
      <c r="AS36" s="50"/>
      <c r="AT36" s="42"/>
      <c r="AU36" s="48"/>
      <c r="AV36" s="50"/>
      <c r="AW36" s="42"/>
      <c r="AX36" s="249"/>
      <c r="AY36" s="50"/>
      <c r="AZ36" s="42"/>
      <c r="BA36" s="249"/>
      <c r="BB36" s="50"/>
      <c r="BC36" s="42"/>
      <c r="BD36" s="249"/>
      <c r="BE36" s="59"/>
      <c r="BF36" s="42"/>
      <c r="BG36" s="249"/>
      <c r="BH36" s="59"/>
      <c r="BI36" s="42"/>
      <c r="BJ36" s="249"/>
      <c r="BK36" s="59"/>
      <c r="BL36" s="42"/>
      <c r="BM36" s="249"/>
      <c r="BN36" s="59"/>
      <c r="BO36" s="42"/>
      <c r="BP36" s="249"/>
      <c r="BQ36" s="59"/>
      <c r="BR36" s="42"/>
      <c r="BS36" s="249"/>
      <c r="BT36" s="59"/>
      <c r="BU36" s="42"/>
      <c r="BV36" s="249"/>
      <c r="BW36" s="59"/>
      <c r="BX36" s="42"/>
      <c r="BY36" s="249"/>
      <c r="BZ36" s="59"/>
      <c r="CA36" s="42"/>
      <c r="CB36" s="249"/>
      <c r="CC36" s="59"/>
      <c r="CD36" s="42"/>
      <c r="CE36" s="249"/>
      <c r="CF36" s="59"/>
      <c r="CG36" s="42"/>
      <c r="CH36" s="249"/>
      <c r="CI36" s="59"/>
      <c r="CJ36" s="42"/>
      <c r="CK36" s="249"/>
      <c r="CL36" s="59"/>
      <c r="CM36" s="42"/>
      <c r="CN36" s="249"/>
      <c r="CO36" s="58"/>
      <c r="CP36" s="42"/>
      <c r="CQ36" s="249"/>
      <c r="CR36" s="59"/>
      <c r="CS36" s="42"/>
      <c r="CT36" s="249"/>
      <c r="CU36" s="59"/>
      <c r="CV36" s="42"/>
      <c r="CW36" s="249"/>
      <c r="CX36" s="59"/>
      <c r="CY36" s="42"/>
      <c r="CZ36" s="249"/>
      <c r="DA36" s="180"/>
      <c r="DB36" s="42"/>
      <c r="DC36" s="249"/>
      <c r="DD36" s="59"/>
      <c r="DE36" s="42"/>
      <c r="DF36" s="249"/>
      <c r="DG36" s="59"/>
      <c r="DH36" s="42"/>
      <c r="DI36" s="249"/>
      <c r="DJ36" s="59"/>
      <c r="DK36" s="42"/>
      <c r="DL36" s="249"/>
      <c r="DM36" s="180"/>
    </row>
    <row r="37" spans="1:152" s="81" customFormat="1" ht="20.149999999999999" customHeight="1" x14ac:dyDescent="0.35">
      <c r="A37" s="68" t="s">
        <v>80</v>
      </c>
      <c r="B37" s="69"/>
      <c r="C37" s="69"/>
      <c r="D37" s="69"/>
      <c r="E37" s="69"/>
      <c r="F37" s="69"/>
      <c r="G37" s="69"/>
      <c r="H37" s="69"/>
      <c r="I37" s="70"/>
      <c r="J37" s="71">
        <f t="shared" ref="J37:AV37" si="114">SUM(J14:J36)</f>
        <v>76068</v>
      </c>
      <c r="K37" s="72">
        <f t="shared" si="114"/>
        <v>0</v>
      </c>
      <c r="L37" s="73">
        <f t="shared" si="114"/>
        <v>0</v>
      </c>
      <c r="M37" s="74">
        <f t="shared" si="114"/>
        <v>55086</v>
      </c>
      <c r="N37" s="75">
        <f t="shared" si="114"/>
        <v>1411</v>
      </c>
      <c r="O37" s="76">
        <f t="shared" si="114"/>
        <v>0</v>
      </c>
      <c r="P37" s="71">
        <f t="shared" si="114"/>
        <v>43008</v>
      </c>
      <c r="Q37" s="97">
        <f t="shared" si="114"/>
        <v>12835</v>
      </c>
      <c r="R37" s="73">
        <f t="shared" si="114"/>
        <v>0</v>
      </c>
      <c r="S37" s="74">
        <f t="shared" si="114"/>
        <v>77484</v>
      </c>
      <c r="T37" s="75">
        <f t="shared" si="114"/>
        <v>35643</v>
      </c>
      <c r="U37" s="76">
        <f t="shared" si="114"/>
        <v>4.3520434637387906</v>
      </c>
      <c r="V37" s="71">
        <f t="shared" si="114"/>
        <v>247668</v>
      </c>
      <c r="W37" s="71">
        <f t="shared" si="114"/>
        <v>49889</v>
      </c>
      <c r="X37" s="78">
        <f t="shared" si="114"/>
        <v>6.5598498408374599</v>
      </c>
      <c r="Y37" s="73">
        <f t="shared" si="114"/>
        <v>59460</v>
      </c>
      <c r="Z37" s="251">
        <f t="shared" si="114"/>
        <v>48335</v>
      </c>
      <c r="AA37" s="80">
        <f t="shared" si="114"/>
        <v>5.1155574304787637</v>
      </c>
      <c r="AB37" s="74">
        <f t="shared" si="114"/>
        <v>75666</v>
      </c>
      <c r="AC37" s="251">
        <f t="shared" si="114"/>
        <v>72446</v>
      </c>
      <c r="AD37" s="78">
        <f t="shared" si="114"/>
        <v>8.2534980815924559</v>
      </c>
      <c r="AE37" s="74">
        <f t="shared" si="114"/>
        <v>58962</v>
      </c>
      <c r="AF37" s="251">
        <f t="shared" si="114"/>
        <v>53706</v>
      </c>
      <c r="AG37" s="78">
        <f t="shared" si="114"/>
        <v>6.5774239139049042</v>
      </c>
      <c r="AH37" s="74">
        <f t="shared" si="114"/>
        <v>48294</v>
      </c>
      <c r="AI37" s="251">
        <f t="shared" si="114"/>
        <v>46416</v>
      </c>
      <c r="AJ37" s="78">
        <f t="shared" si="114"/>
        <v>5.4662315995301842</v>
      </c>
      <c r="AK37" s="74">
        <f t="shared" si="114"/>
        <v>16008</v>
      </c>
      <c r="AL37" s="251">
        <f t="shared" si="114"/>
        <v>16008</v>
      </c>
      <c r="AM37" s="78">
        <f t="shared" si="114"/>
        <v>1.7618300516960743</v>
      </c>
      <c r="AN37" s="74">
        <f t="shared" si="114"/>
        <v>14466</v>
      </c>
      <c r="AO37" s="251">
        <f t="shared" si="114"/>
        <v>14466</v>
      </c>
      <c r="AP37" s="78">
        <f t="shared" si="114"/>
        <v>1.5507940854326396</v>
      </c>
      <c r="AQ37" s="74">
        <f t="shared" si="114"/>
        <v>2832</v>
      </c>
      <c r="AR37" s="79">
        <f t="shared" si="114"/>
        <v>2832</v>
      </c>
      <c r="AS37" s="78">
        <f t="shared" si="114"/>
        <v>0.22156157095916132</v>
      </c>
      <c r="AT37" s="74">
        <f t="shared" si="114"/>
        <v>0</v>
      </c>
      <c r="AU37" s="79">
        <f t="shared" si="114"/>
        <v>0</v>
      </c>
      <c r="AV37" s="78">
        <f t="shared" si="114"/>
        <v>0</v>
      </c>
      <c r="AW37" s="74">
        <f t="shared" ref="AW37:BB37" si="115">SUM(AW14:AW36)</f>
        <v>74799.5</v>
      </c>
      <c r="AX37" s="251">
        <f t="shared" si="115"/>
        <v>74799.5</v>
      </c>
      <c r="AY37" s="78">
        <f t="shared" si="115"/>
        <v>12.853827621160981</v>
      </c>
      <c r="AZ37" s="74">
        <f t="shared" si="115"/>
        <v>11022.5</v>
      </c>
      <c r="BA37" s="251">
        <f t="shared" si="115"/>
        <v>11022.5</v>
      </c>
      <c r="BB37" s="78">
        <f t="shared" si="115"/>
        <v>1.5742675621615698</v>
      </c>
      <c r="BC37" s="73">
        <f>SUM(BC14:BC36)</f>
        <v>60333.5</v>
      </c>
      <c r="BD37" s="251">
        <f t="shared" ref="BD37:BZ37" si="116">SUM(BD14:BD36)</f>
        <v>60333.5</v>
      </c>
      <c r="BE37" s="80">
        <f>SUM(BE14:BE36)</f>
        <v>11.303033535728339</v>
      </c>
      <c r="BF37" s="74">
        <f t="shared" si="116"/>
        <v>8190.5</v>
      </c>
      <c r="BG37" s="251">
        <f t="shared" si="116"/>
        <v>8190.5</v>
      </c>
      <c r="BH37" s="78">
        <f t="shared" si="116"/>
        <v>1.3527059912024084</v>
      </c>
      <c r="BI37" s="74">
        <f t="shared" si="116"/>
        <v>107642</v>
      </c>
      <c r="BJ37" s="251">
        <f t="shared" si="116"/>
        <v>107642</v>
      </c>
      <c r="BK37" s="78">
        <f t="shared" si="116"/>
        <v>16.681137181201208</v>
      </c>
      <c r="BL37" s="74">
        <f t="shared" si="116"/>
        <v>33317</v>
      </c>
      <c r="BM37" s="251">
        <f t="shared" si="116"/>
        <v>33317</v>
      </c>
      <c r="BN37" s="78">
        <f t="shared" si="116"/>
        <v>5.7754904477286786</v>
      </c>
      <c r="BO37" s="74">
        <f t="shared" si="116"/>
        <v>67670</v>
      </c>
      <c r="BP37" s="251">
        <f t="shared" si="116"/>
        <v>67670</v>
      </c>
      <c r="BQ37" s="78">
        <f t="shared" si="116"/>
        <v>11.252165134648902</v>
      </c>
      <c r="BR37" s="74">
        <f t="shared" si="116"/>
        <v>65792</v>
      </c>
      <c r="BS37" s="251">
        <f t="shared" si="116"/>
        <v>65792</v>
      </c>
      <c r="BT37" s="78">
        <f t="shared" si="116"/>
        <v>10.675728973407546</v>
      </c>
      <c r="BU37" s="74">
        <f t="shared" si="116"/>
        <v>50870</v>
      </c>
      <c r="BV37" s="251">
        <f t="shared" si="116"/>
        <v>54370</v>
      </c>
      <c r="BW37" s="78">
        <f t="shared" si="116"/>
        <v>9.0016613959633442</v>
      </c>
      <c r="BX37" s="74">
        <f t="shared" si="116"/>
        <v>88724</v>
      </c>
      <c r="BY37" s="251">
        <f t="shared" si="116"/>
        <v>92224</v>
      </c>
      <c r="BZ37" s="78">
        <f t="shared" si="116"/>
        <v>18.016833728440869</v>
      </c>
      <c r="CA37" s="74">
        <f t="shared" ref="CA37:CL37" si="117">SUM(CA14:CA36)</f>
        <v>49040.799999999988</v>
      </c>
      <c r="CB37" s="251">
        <f t="shared" si="117"/>
        <v>49040.799999999988</v>
      </c>
      <c r="CC37" s="78">
        <f t="shared" si="117"/>
        <v>10.333900689394531</v>
      </c>
      <c r="CD37" s="74">
        <f t="shared" si="117"/>
        <v>38252.799999999996</v>
      </c>
      <c r="CE37" s="251">
        <f t="shared" si="117"/>
        <v>38252.799999999996</v>
      </c>
      <c r="CF37" s="78">
        <f t="shared" si="117"/>
        <v>6.8842338074300677</v>
      </c>
      <c r="CG37" s="74">
        <f t="shared" si="117"/>
        <v>38138.800000000003</v>
      </c>
      <c r="CH37" s="251">
        <f t="shared" si="117"/>
        <v>38138.800000000003</v>
      </c>
      <c r="CI37" s="78">
        <f t="shared" si="117"/>
        <v>6.7399909699983711</v>
      </c>
      <c r="CJ37" s="74">
        <f t="shared" si="117"/>
        <v>41672.799999999996</v>
      </c>
      <c r="CK37" s="251">
        <f t="shared" si="117"/>
        <v>41672.799999999996</v>
      </c>
      <c r="CL37" s="78">
        <f t="shared" si="117"/>
        <v>7.3426996492083818</v>
      </c>
      <c r="CM37" s="74">
        <f t="shared" ref="CM37:DA37" si="118">SUM(CM14:CM36)</f>
        <v>43082.799999999996</v>
      </c>
      <c r="CN37" s="251">
        <f t="shared" si="118"/>
        <v>43082.799999999996</v>
      </c>
      <c r="CO37" s="78">
        <f t="shared" si="118"/>
        <v>6.3779581971780175</v>
      </c>
      <c r="CP37" s="74">
        <f t="shared" si="118"/>
        <v>32736.5</v>
      </c>
      <c r="CQ37" s="251">
        <f t="shared" si="118"/>
        <v>32736.5</v>
      </c>
      <c r="CR37" s="78">
        <f t="shared" si="118"/>
        <v>6.987999424517283</v>
      </c>
      <c r="CS37" s="74">
        <f t="shared" si="118"/>
        <v>33198.5</v>
      </c>
      <c r="CT37" s="251">
        <f t="shared" si="118"/>
        <v>33198.5</v>
      </c>
      <c r="CU37" s="78">
        <f t="shared" si="118"/>
        <v>5.8083631655141383</v>
      </c>
      <c r="CV37" s="74">
        <f t="shared" si="118"/>
        <v>32448.5</v>
      </c>
      <c r="CW37" s="251">
        <f t="shared" si="118"/>
        <v>32448.5</v>
      </c>
      <c r="CX37" s="78">
        <f t="shared" si="118"/>
        <v>5.6607834724799</v>
      </c>
      <c r="CY37" s="74">
        <f t="shared" si="118"/>
        <v>32448.5</v>
      </c>
      <c r="CZ37" s="251">
        <f t="shared" si="118"/>
        <v>32448.5</v>
      </c>
      <c r="DA37" s="78">
        <f t="shared" si="118"/>
        <v>5.6607834724799</v>
      </c>
      <c r="DB37" s="74">
        <f t="shared" ref="DB37:DM37" si="119">SUM(DB14:DB36)</f>
        <v>72628.5</v>
      </c>
      <c r="DC37" s="251">
        <f t="shared" si="119"/>
        <v>72628.5</v>
      </c>
      <c r="DD37" s="78">
        <f t="shared" si="119"/>
        <v>11.91780687114286</v>
      </c>
      <c r="DE37" s="74">
        <f t="shared" si="119"/>
        <v>72832.5</v>
      </c>
      <c r="DF37" s="251">
        <f t="shared" si="119"/>
        <v>72832.5</v>
      </c>
      <c r="DG37" s="78">
        <f t="shared" si="119"/>
        <v>11.993509919463651</v>
      </c>
      <c r="DH37" s="74">
        <f t="shared" si="119"/>
        <v>72652.5</v>
      </c>
      <c r="DI37" s="251">
        <f t="shared" si="119"/>
        <v>72652.5</v>
      </c>
      <c r="DJ37" s="78">
        <f t="shared" si="119"/>
        <v>14.594581631256009</v>
      </c>
      <c r="DK37" s="74">
        <f t="shared" si="119"/>
        <v>72328.5</v>
      </c>
      <c r="DL37" s="251">
        <f t="shared" si="119"/>
        <v>72328.5</v>
      </c>
      <c r="DM37" s="78">
        <f t="shared" si="119"/>
        <v>11.894336365744644</v>
      </c>
    </row>
    <row r="38" spans="1:152" s="81" customFormat="1" ht="20.149999999999999" customHeight="1" x14ac:dyDescent="0.35">
      <c r="A38" s="82"/>
      <c r="B38" s="83"/>
      <c r="C38" s="83"/>
      <c r="D38" s="83"/>
      <c r="E38" s="83"/>
      <c r="F38" s="83"/>
      <c r="G38" s="83"/>
      <c r="H38" s="83"/>
      <c r="I38" s="84"/>
      <c r="J38" s="80"/>
      <c r="K38" s="85"/>
      <c r="L38" s="78">
        <f>$D$43-L37</f>
        <v>8</v>
      </c>
      <c r="M38" s="86"/>
      <c r="N38" s="87"/>
      <c r="O38" s="88">
        <f>$D$43-O37</f>
        <v>8</v>
      </c>
      <c r="P38" s="80"/>
      <c r="Q38" s="85"/>
      <c r="R38" s="78">
        <f>$D$43-R37</f>
        <v>8</v>
      </c>
      <c r="S38" s="86"/>
      <c r="T38" s="87"/>
      <c r="U38" s="88">
        <f>$D$43-U37</f>
        <v>3.6479565362612094</v>
      </c>
      <c r="V38" s="71"/>
      <c r="W38" s="71"/>
      <c r="X38" s="89">
        <f>$D$43-X37</f>
        <v>1.4401501591625401</v>
      </c>
      <c r="Y38" s="86"/>
      <c r="Z38" s="255"/>
      <c r="AA38" s="88">
        <f>$D$43-AA37</f>
        <v>2.8844425695212363</v>
      </c>
      <c r="AB38" s="91"/>
      <c r="AC38" s="252"/>
      <c r="AD38" s="89">
        <f>$D$43-AD37</f>
        <v>-0.2534980815924559</v>
      </c>
      <c r="AE38" s="91"/>
      <c r="AF38" s="252"/>
      <c r="AG38" s="89">
        <f>$D$43-AG37</f>
        <v>1.4225760860950958</v>
      </c>
      <c r="AH38" s="91"/>
      <c r="AI38" s="252"/>
      <c r="AJ38" s="89">
        <f>$D$43-AJ37</f>
        <v>2.5337684004698158</v>
      </c>
      <c r="AK38" s="91"/>
      <c r="AL38" s="252"/>
      <c r="AM38" s="89">
        <f>$D$43-AM37</f>
        <v>6.2381699483039252</v>
      </c>
      <c r="AN38" s="91"/>
      <c r="AO38" s="252"/>
      <c r="AP38" s="89">
        <f>$D$43-AP37</f>
        <v>6.4492059145673606</v>
      </c>
      <c r="AQ38" s="91"/>
      <c r="AR38" s="92"/>
      <c r="AS38" s="89">
        <f>$D$43-AS37</f>
        <v>7.7784384290408388</v>
      </c>
      <c r="AT38" s="91"/>
      <c r="AU38" s="92"/>
      <c r="AV38" s="89">
        <f t="shared" ref="AV38" si="120">$D$43-AV37</f>
        <v>8</v>
      </c>
      <c r="AW38" s="91"/>
      <c r="AX38" s="252"/>
      <c r="AY38" s="89">
        <f>$D$43-AY37</f>
        <v>-4.8538276211609812</v>
      </c>
      <c r="AZ38" s="91"/>
      <c r="BA38" s="252"/>
      <c r="BB38" s="89">
        <f t="shared" ref="BB38" si="121">$D$43-BB37</f>
        <v>6.4257324378384304</v>
      </c>
      <c r="BC38" s="86"/>
      <c r="BD38" s="255"/>
      <c r="BE38" s="88">
        <f>$D$43-BE37</f>
        <v>-3.3030335357283391</v>
      </c>
      <c r="BF38" s="91"/>
      <c r="BG38" s="92"/>
      <c r="BH38" s="88">
        <f>$D$43-BH37</f>
        <v>6.6472940087975916</v>
      </c>
      <c r="BI38" s="91"/>
      <c r="BJ38" s="252"/>
      <c r="BK38" s="88">
        <f>$D$43-BK37</f>
        <v>-8.6811371812012084</v>
      </c>
      <c r="BL38" s="91"/>
      <c r="BM38" s="92"/>
      <c r="BN38" s="88">
        <f>$D$43-BN37</f>
        <v>2.2245095522713214</v>
      </c>
      <c r="BO38" s="91"/>
      <c r="BP38" s="252"/>
      <c r="BQ38" s="88">
        <f>$D$43-BQ37</f>
        <v>-3.2521651346489016</v>
      </c>
      <c r="BR38" s="91"/>
      <c r="BS38" s="252"/>
      <c r="BT38" s="88">
        <f>$D$43-BT37</f>
        <v>-2.675728973407546</v>
      </c>
      <c r="BU38" s="91"/>
      <c r="BV38" s="252"/>
      <c r="BW38" s="88">
        <f>$D$43-BW37</f>
        <v>-1.0016613959633442</v>
      </c>
      <c r="BX38" s="91"/>
      <c r="BY38" s="252"/>
      <c r="BZ38" s="88">
        <f>$D$43-BZ37</f>
        <v>-10.016833728440869</v>
      </c>
      <c r="CA38" s="91"/>
      <c r="CB38" s="252"/>
      <c r="CC38" s="88">
        <f>$D$43-CC37</f>
        <v>-2.3339006893945307</v>
      </c>
      <c r="CD38" s="91"/>
      <c r="CE38" s="252"/>
      <c r="CF38" s="88">
        <f>$D$43-CF37</f>
        <v>1.1157661925699323</v>
      </c>
      <c r="CG38" s="91"/>
      <c r="CH38" s="252"/>
      <c r="CI38" s="88">
        <f>$D$43-CI37</f>
        <v>1.2600090300016289</v>
      </c>
      <c r="CJ38" s="91"/>
      <c r="CK38" s="92"/>
      <c r="CL38" s="88">
        <f>$D$43-CL37</f>
        <v>0.65730035079161819</v>
      </c>
      <c r="CM38" s="91"/>
      <c r="CN38" s="252"/>
      <c r="CO38" s="89">
        <f>$D$43-CO37</f>
        <v>1.6220418028219825</v>
      </c>
      <c r="CP38" s="91"/>
      <c r="CQ38" s="252"/>
      <c r="CR38" s="88">
        <f>$D$43-CR37</f>
        <v>1.012000575482717</v>
      </c>
      <c r="CS38" s="91"/>
      <c r="CT38" s="252"/>
      <c r="CU38" s="88">
        <f>$D$43-CU37</f>
        <v>2.1916368344858617</v>
      </c>
      <c r="CV38" s="91"/>
      <c r="CW38" s="92"/>
      <c r="CX38" s="88">
        <f>$D$43-CX37</f>
        <v>2.3392165275201</v>
      </c>
      <c r="CY38" s="91"/>
      <c r="CZ38" s="252"/>
      <c r="DA38" s="88">
        <f>$D$43-DA37</f>
        <v>2.3392165275201</v>
      </c>
      <c r="DB38" s="91"/>
      <c r="DC38" s="252"/>
      <c r="DD38" s="88">
        <f>$D$43-DD37</f>
        <v>-3.9178068711428597</v>
      </c>
      <c r="DE38" s="91"/>
      <c r="DF38" s="92"/>
      <c r="DG38" s="88">
        <f>$D$43-DG37</f>
        <v>-3.9935099194636514</v>
      </c>
      <c r="DH38" s="91"/>
      <c r="DI38" s="252"/>
      <c r="DJ38" s="88">
        <f>$D$43-DJ37</f>
        <v>-6.594581631256009</v>
      </c>
      <c r="DK38" s="91"/>
      <c r="DL38" s="252"/>
      <c r="DM38" s="88">
        <f>$D$43-DM37</f>
        <v>-3.8943363657446444</v>
      </c>
    </row>
    <row r="39" spans="1:152" customFormat="1" ht="20.149999999999999" customHeight="1" x14ac:dyDescent="0.35"/>
    <row r="40" spans="1:152" ht="20.149999999999999" customHeight="1" x14ac:dyDescent="0.35">
      <c r="B40"/>
      <c r="C40"/>
      <c r="D40"/>
      <c r="E40" s="7"/>
      <c r="F40" s="7"/>
      <c r="G40" s="1198" t="s">
        <v>226</v>
      </c>
      <c r="H40" s="1199"/>
      <c r="I40" s="1200"/>
      <c r="J40" s="1204">
        <f>K34</f>
        <v>0</v>
      </c>
      <c r="K40" s="1205"/>
      <c r="L40" s="1206"/>
      <c r="M40" s="1204">
        <f>N34</f>
        <v>0</v>
      </c>
      <c r="N40" s="1205"/>
      <c r="O40" s="1206"/>
      <c r="P40" s="1204">
        <f>Q34</f>
        <v>0</v>
      </c>
      <c r="Q40" s="1205"/>
      <c r="R40" s="1206"/>
      <c r="S40" s="1204">
        <f>T34</f>
        <v>0</v>
      </c>
      <c r="T40" s="1205"/>
      <c r="U40" s="1206"/>
      <c r="V40"/>
      <c r="W40"/>
      <c r="X40"/>
      <c r="Y40"/>
      <c r="Z40"/>
      <c r="AA40"/>
      <c r="BC40" s="1239">
        <f>3000*5</f>
        <v>15000</v>
      </c>
      <c r="BD40" s="1240"/>
      <c r="BE40" s="1240"/>
      <c r="BF40" s="1239">
        <f t="shared" ref="BF40" si="122">3000*5</f>
        <v>15000</v>
      </c>
      <c r="BG40" s="1240"/>
      <c r="BH40" s="1240"/>
      <c r="BI40" s="1239">
        <f>70000/4</f>
        <v>17500</v>
      </c>
      <c r="BJ40" s="1240"/>
      <c r="BK40" s="1240"/>
      <c r="BL40" s="1239">
        <f>70000/4</f>
        <v>17500</v>
      </c>
      <c r="BM40" s="1240"/>
      <c r="BN40" s="1240"/>
      <c r="BO40" s="1239">
        <f t="shared" ref="BO40" si="123">70000/4</f>
        <v>17500</v>
      </c>
      <c r="BP40" s="1240"/>
      <c r="BQ40" s="1240"/>
      <c r="BR40" s="1239">
        <f t="shared" ref="BR40" si="124">70000/4</f>
        <v>17500</v>
      </c>
      <c r="BS40" s="1240"/>
      <c r="BT40" s="1240"/>
      <c r="BU40" s="1239">
        <f t="shared" ref="BU40" si="125">70000/4</f>
        <v>17500</v>
      </c>
      <c r="BV40" s="1240"/>
      <c r="BW40" s="1240"/>
      <c r="BX40" s="1239">
        <f t="shared" ref="BX40" si="126">70000/4</f>
        <v>17500</v>
      </c>
      <c r="BY40" s="1240"/>
      <c r="BZ40" s="1240"/>
      <c r="CA40" s="1239">
        <f>70000/5</f>
        <v>14000</v>
      </c>
      <c r="CB40" s="1240"/>
      <c r="CC40" s="1240"/>
      <c r="CD40" s="1239">
        <f t="shared" ref="CD40" si="127">70000/5</f>
        <v>14000</v>
      </c>
      <c r="CE40" s="1240"/>
      <c r="CF40" s="1240"/>
      <c r="CG40" s="1239">
        <f t="shared" ref="CG40" si="128">70000/5</f>
        <v>14000</v>
      </c>
      <c r="CH40" s="1240"/>
      <c r="CI40" s="1240"/>
      <c r="CJ40" s="1239">
        <f t="shared" ref="CJ40" si="129">70000/5</f>
        <v>14000</v>
      </c>
      <c r="CK40" s="1240"/>
      <c r="CL40" s="1240"/>
      <c r="CM40" s="1239">
        <f t="shared" ref="CM40" si="130">70000/5</f>
        <v>14000</v>
      </c>
      <c r="CN40" s="1240"/>
      <c r="CO40" s="1240"/>
      <c r="CP40" s="1239">
        <f t="shared" ref="CP40:CY40" si="131">70000/4</f>
        <v>17500</v>
      </c>
      <c r="CQ40" s="1240"/>
      <c r="CR40" s="1240"/>
      <c r="CS40" s="1239">
        <f t="shared" si="131"/>
        <v>17500</v>
      </c>
      <c r="CT40" s="1240"/>
      <c r="CU40" s="1240"/>
      <c r="CV40" s="1239">
        <f t="shared" si="131"/>
        <v>17500</v>
      </c>
      <c r="CW40" s="1240"/>
      <c r="CX40" s="1240"/>
      <c r="CY40" s="1239">
        <f t="shared" si="131"/>
        <v>17500</v>
      </c>
      <c r="CZ40" s="1240"/>
      <c r="DA40" s="1240"/>
      <c r="DB40" s="1239">
        <f>42000/4</f>
        <v>10500</v>
      </c>
      <c r="DC40" s="1240"/>
      <c r="DD40" s="1240"/>
      <c r="DE40" s="1239">
        <f t="shared" ref="DE40" si="132">42000/4</f>
        <v>10500</v>
      </c>
      <c r="DF40" s="1240"/>
      <c r="DG40" s="1240"/>
      <c r="DH40" s="1239">
        <f t="shared" ref="DH40" si="133">42000/4</f>
        <v>10500</v>
      </c>
      <c r="DI40" s="1240"/>
      <c r="DJ40" s="1240"/>
      <c r="DK40" s="1239">
        <f t="shared" ref="DK40" si="134">42000/4</f>
        <v>10500</v>
      </c>
      <c r="DL40" s="1240"/>
      <c r="DM40" s="12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row>
    <row r="41" spans="1:152" x14ac:dyDescent="0.35">
      <c r="AB41" s="5"/>
      <c r="AC41" s="5"/>
      <c r="AD41" s="6"/>
      <c r="AE41" s="5"/>
      <c r="AF41" s="5"/>
      <c r="AG41" s="6"/>
      <c r="AH41" s="5"/>
      <c r="AI41" s="5"/>
      <c r="AJ41" s="6"/>
      <c r="AK41" s="5"/>
      <c r="AL41" s="5"/>
      <c r="AM41" s="6"/>
      <c r="AN41" s="5"/>
      <c r="AO41" s="5"/>
      <c r="AP41" s="6"/>
      <c r="AQ41" s="5"/>
      <c r="AR41" s="5"/>
      <c r="AS41" s="6"/>
      <c r="AT41" s="5"/>
      <c r="AU41" s="5"/>
      <c r="AV41" s="6"/>
      <c r="AW41" s="5"/>
      <c r="AX41" s="5"/>
      <c r="AY41" s="6"/>
      <c r="AZ41" s="5"/>
      <c r="BA41" s="5"/>
      <c r="BB41" s="6"/>
    </row>
    <row r="42" spans="1:152" ht="20.149999999999999" customHeight="1" x14ac:dyDescent="0.35">
      <c r="J42" s="1209" t="str">
        <f>+J8</f>
        <v>WEEK  PRODUKSI  36</v>
      </c>
      <c r="K42" s="1210"/>
      <c r="L42" s="1211"/>
      <c r="M42" s="1209" t="str">
        <f>+M8</f>
        <v>WEEK  PRODUKSI  37</v>
      </c>
      <c r="N42" s="1210"/>
      <c r="O42" s="1210"/>
      <c r="P42" s="1209" t="str">
        <f>+P8</f>
        <v>WEEK  PRODUKSI  38</v>
      </c>
      <c r="Q42" s="1210"/>
      <c r="R42" s="1211"/>
      <c r="S42" s="1209" t="str">
        <f>+S8</f>
        <v>WEEK  PRODUKSI  39</v>
      </c>
      <c r="T42" s="1210"/>
      <c r="U42" s="1210"/>
      <c r="V42" s="1226" t="str">
        <f>+V8</f>
        <v>TOTAL WEEK   39</v>
      </c>
      <c r="W42" s="1226"/>
      <c r="X42" s="1227"/>
      <c r="Y42" s="1209" t="str">
        <f>+Y8</f>
        <v>WEEK  PRODUKSI  40</v>
      </c>
      <c r="Z42" s="1210"/>
      <c r="AA42" s="1211"/>
      <c r="AB42" s="1209" t="str">
        <f>+AB8</f>
        <v>WEEK  PRODUKSI  41</v>
      </c>
      <c r="AC42" s="1210"/>
      <c r="AD42" s="1211"/>
      <c r="AE42" s="1209" t="str">
        <f>+AE8</f>
        <v>WEEK  PRODUKSI  42</v>
      </c>
      <c r="AF42" s="1210"/>
      <c r="AG42" s="1211"/>
      <c r="AH42" s="1209" t="str">
        <f>+AH8</f>
        <v>WEEK  PRODUKSI  43</v>
      </c>
      <c r="AI42" s="1210"/>
      <c r="AJ42" s="1211"/>
      <c r="AK42" s="1209" t="str">
        <f>+AK8</f>
        <v>WEEK  PRODUKSI  44</v>
      </c>
      <c r="AL42" s="1210"/>
      <c r="AM42" s="1211"/>
      <c r="AN42" s="1209" t="str">
        <f>+AN8</f>
        <v>WEEK  PRODUKSI  45</v>
      </c>
      <c r="AO42" s="1210"/>
      <c r="AP42" s="1211"/>
      <c r="AQ42" s="1209" t="str">
        <f>+AQ8</f>
        <v>WEEK  PRODUKSI  46</v>
      </c>
      <c r="AR42" s="1210"/>
      <c r="AS42" s="1211"/>
      <c r="AT42" s="1209" t="str">
        <f>+AT8</f>
        <v>WEEK  PRODUKSI  47</v>
      </c>
      <c r="AU42" s="1210"/>
      <c r="AV42" s="1211"/>
      <c r="AW42" s="1209" t="str">
        <f t="shared" ref="AW42" si="135">+AW8</f>
        <v>WEEK  PRODUKSI  + ORI   45</v>
      </c>
      <c r="AX42" s="1210"/>
      <c r="AY42" s="1211"/>
      <c r="AZ42" s="1209" t="str">
        <f t="shared" ref="AZ42" si="136">+AZ8</f>
        <v>WEEK  PRODUKSI  + ORI   46</v>
      </c>
      <c r="BA42" s="1210"/>
      <c r="BB42" s="1211"/>
      <c r="BC42" s="1209" t="str">
        <f>+BC8</f>
        <v>WEEK  ORI  45</v>
      </c>
      <c r="BD42" s="1210"/>
      <c r="BE42" s="1211"/>
      <c r="BF42" s="1209" t="str">
        <f t="shared" ref="BF42" si="137">+BF8</f>
        <v>WEEK  ORI  46</v>
      </c>
      <c r="BG42" s="1210"/>
      <c r="BH42" s="1211"/>
      <c r="BI42" s="1209" t="str">
        <f t="shared" ref="BI42" si="138">+BI8</f>
        <v>WEEK  ORI  47</v>
      </c>
      <c r="BJ42" s="1210"/>
      <c r="BK42" s="1211"/>
      <c r="BL42" s="1209" t="str">
        <f t="shared" ref="BL42" si="139">+BL8</f>
        <v>WEEK  ORI  48</v>
      </c>
      <c r="BM42" s="1210"/>
      <c r="BN42" s="1211"/>
      <c r="BO42" s="1209" t="str">
        <f t="shared" ref="BO42" si="140">+BO8</f>
        <v>WEEK  ORI  49</v>
      </c>
      <c r="BP42" s="1210"/>
      <c r="BQ42" s="1211"/>
      <c r="BR42" s="1209" t="str">
        <f t="shared" ref="BR42" si="141">+BR8</f>
        <v>WEEK  ORI  50</v>
      </c>
      <c r="BS42" s="1210"/>
      <c r="BT42" s="1211"/>
      <c r="BU42" s="1209" t="str">
        <f t="shared" ref="BU42" si="142">+BU8</f>
        <v>WEEK  ORI  51</v>
      </c>
      <c r="BV42" s="1210"/>
      <c r="BW42" s="1211"/>
      <c r="BX42" s="1209" t="str">
        <f t="shared" ref="BX42" si="143">+BX8</f>
        <v>WEEK  ORI  52</v>
      </c>
      <c r="BY42" s="1210"/>
      <c r="BZ42" s="1211"/>
      <c r="CA42" s="1209" t="str">
        <f t="shared" ref="CA42" si="144">+CA8</f>
        <v>WEEK  ORI  1</v>
      </c>
      <c r="CB42" s="1210"/>
      <c r="CC42" s="1211"/>
      <c r="CD42" s="1209" t="str">
        <f t="shared" ref="CD42" si="145">+CD8</f>
        <v>WEEK  ORI  2</v>
      </c>
      <c r="CE42" s="1210"/>
      <c r="CF42" s="1211"/>
      <c r="CG42" s="1209" t="str">
        <f t="shared" ref="CG42" si="146">+CG8</f>
        <v>WEEK  ORI  3</v>
      </c>
      <c r="CH42" s="1210"/>
      <c r="CI42" s="1211"/>
      <c r="CJ42" s="1209" t="str">
        <f t="shared" ref="CJ42" si="147">+CJ8</f>
        <v>WEEK  ORI  4</v>
      </c>
      <c r="CK42" s="1210"/>
      <c r="CL42" s="1211"/>
      <c r="CM42" s="1209" t="str">
        <f t="shared" ref="CM42" si="148">+CM8</f>
        <v>WEEK  ORI  5</v>
      </c>
      <c r="CN42" s="1210"/>
      <c r="CO42" s="1211"/>
      <c r="CP42" s="1209" t="str">
        <f t="shared" ref="CP42" si="149">+CP8</f>
        <v>WEEK  ORI  6</v>
      </c>
      <c r="CQ42" s="1210"/>
      <c r="CR42" s="1211"/>
      <c r="CS42" s="1209" t="str">
        <f t="shared" ref="CS42" si="150">+CS8</f>
        <v>WEEK  ORI  7</v>
      </c>
      <c r="CT42" s="1210"/>
      <c r="CU42" s="1211"/>
      <c r="CV42" s="1209" t="str">
        <f t="shared" ref="CV42" si="151">+CV8</f>
        <v>WEEK  ORI  8</v>
      </c>
      <c r="CW42" s="1210"/>
      <c r="CX42" s="1211"/>
      <c r="CY42" s="1209" t="str">
        <f t="shared" ref="CY42" si="152">+CY8</f>
        <v>WEEK  ORI  9</v>
      </c>
      <c r="CZ42" s="1210"/>
      <c r="DA42" s="1211"/>
      <c r="DB42" s="1209" t="str">
        <f t="shared" ref="DB42" si="153">+DB8</f>
        <v>WEEK  ORI  10</v>
      </c>
      <c r="DC42" s="1210"/>
      <c r="DD42" s="1211"/>
      <c r="DE42" s="1209" t="str">
        <f t="shared" ref="DE42" si="154">+DE8</f>
        <v>WEEK  ORI  12</v>
      </c>
      <c r="DF42" s="1210"/>
      <c r="DG42" s="1211"/>
      <c r="DH42" s="1209" t="str">
        <f t="shared" ref="DH42" si="155">+DH8</f>
        <v>WEEK  ORI  13</v>
      </c>
      <c r="DI42" s="1210"/>
      <c r="DJ42" s="1211"/>
      <c r="DK42" s="1209" t="str">
        <f t="shared" ref="DK42" si="156">+DK8</f>
        <v>WEEK  ORI  14</v>
      </c>
      <c r="DL42" s="1210"/>
      <c r="DM42" s="1211"/>
    </row>
    <row r="43" spans="1:152" ht="20.149999999999999" customHeight="1" x14ac:dyDescent="0.35">
      <c r="B43" s="1254" t="s">
        <v>81</v>
      </c>
      <c r="C43" s="1255"/>
      <c r="D43" s="93">
        <v>8</v>
      </c>
      <c r="E43" s="7"/>
      <c r="F43" s="7"/>
      <c r="G43" s="1198" t="s">
        <v>64</v>
      </c>
      <c r="H43" s="1199"/>
      <c r="I43" s="1200"/>
      <c r="J43" s="1204">
        <f>K37</f>
        <v>0</v>
      </c>
      <c r="K43" s="1205"/>
      <c r="L43" s="1206"/>
      <c r="M43" s="1204">
        <f>N37</f>
        <v>1411</v>
      </c>
      <c r="N43" s="1205"/>
      <c r="O43" s="1206"/>
      <c r="P43" s="1204">
        <f>Q37</f>
        <v>12835</v>
      </c>
      <c r="Q43" s="1205"/>
      <c r="R43" s="1206"/>
      <c r="S43" s="1204">
        <f>T37</f>
        <v>35643</v>
      </c>
      <c r="T43" s="1205"/>
      <c r="U43" s="1206"/>
      <c r="V43" s="1186">
        <f>+W37</f>
        <v>49889</v>
      </c>
      <c r="W43" s="1187"/>
      <c r="X43" s="1188"/>
      <c r="Y43" s="1186">
        <f t="shared" ref="Y43" si="157">+Z37</f>
        <v>48335</v>
      </c>
      <c r="Z43" s="1187"/>
      <c r="AA43" s="1188"/>
      <c r="AB43" s="1186">
        <f t="shared" ref="AB43" si="158">+AC37</f>
        <v>72446</v>
      </c>
      <c r="AC43" s="1187"/>
      <c r="AD43" s="1188"/>
      <c r="AE43" s="1186">
        <f t="shared" ref="AE43" si="159">+AF37</f>
        <v>53706</v>
      </c>
      <c r="AF43" s="1187"/>
      <c r="AG43" s="1188"/>
      <c r="AH43" s="1186">
        <f t="shared" ref="AH43" si="160">+AI37</f>
        <v>46416</v>
      </c>
      <c r="AI43" s="1187"/>
      <c r="AJ43" s="1188"/>
      <c r="AK43" s="1186">
        <f t="shared" ref="AK43" si="161">+AL37</f>
        <v>16008</v>
      </c>
      <c r="AL43" s="1187"/>
      <c r="AM43" s="1188"/>
      <c r="AN43" s="1186">
        <f t="shared" ref="AN43" si="162">+AO37</f>
        <v>14466</v>
      </c>
      <c r="AO43" s="1187"/>
      <c r="AP43" s="1188"/>
      <c r="AQ43" s="1186">
        <f t="shared" ref="AQ43" si="163">+AR37</f>
        <v>2832</v>
      </c>
      <c r="AR43" s="1187"/>
      <c r="AS43" s="1188"/>
      <c r="AT43" s="1186">
        <f t="shared" ref="AT43" si="164">+AU37</f>
        <v>0</v>
      </c>
      <c r="AU43" s="1187"/>
      <c r="AV43" s="1188"/>
      <c r="AW43" s="1186">
        <f t="shared" ref="AW43" si="165">+AX37</f>
        <v>74799.5</v>
      </c>
      <c r="AX43" s="1187"/>
      <c r="AY43" s="1188"/>
      <c r="AZ43" s="1186">
        <f t="shared" ref="AZ43" si="166">+BA37</f>
        <v>11022.5</v>
      </c>
      <c r="BA43" s="1187"/>
      <c r="BB43" s="1188"/>
      <c r="BC43" s="1186">
        <f t="shared" ref="BC43" si="167">+BD37</f>
        <v>60333.5</v>
      </c>
      <c r="BD43" s="1187"/>
      <c r="BE43" s="1188"/>
      <c r="BF43" s="1186">
        <f t="shared" ref="BF43" si="168">+BG37</f>
        <v>8190.5</v>
      </c>
      <c r="BG43" s="1187"/>
      <c r="BH43" s="1188"/>
      <c r="BI43" s="1186">
        <f t="shared" ref="BI43" si="169">+BJ37</f>
        <v>107642</v>
      </c>
      <c r="BJ43" s="1187"/>
      <c r="BK43" s="1188"/>
      <c r="BL43" s="1186">
        <f t="shared" ref="BL43" si="170">+BM37</f>
        <v>33317</v>
      </c>
      <c r="BM43" s="1187"/>
      <c r="BN43" s="1188"/>
      <c r="BO43" s="1186">
        <f t="shared" ref="BO43" si="171">+BP37</f>
        <v>67670</v>
      </c>
      <c r="BP43" s="1187"/>
      <c r="BQ43" s="1188"/>
      <c r="BR43" s="1186">
        <f t="shared" ref="BR43" si="172">+BS37</f>
        <v>65792</v>
      </c>
      <c r="BS43" s="1187"/>
      <c r="BT43" s="1188"/>
      <c r="BU43" s="1186">
        <f t="shared" ref="BU43" si="173">+BV37</f>
        <v>54370</v>
      </c>
      <c r="BV43" s="1187"/>
      <c r="BW43" s="1188"/>
      <c r="BX43" s="1186">
        <f t="shared" ref="BX43" si="174">+BY37</f>
        <v>92224</v>
      </c>
      <c r="BY43" s="1187"/>
      <c r="BZ43" s="1188"/>
      <c r="CA43" s="1186">
        <f t="shared" ref="CA43" si="175">+CB37</f>
        <v>49040.799999999988</v>
      </c>
      <c r="CB43" s="1187"/>
      <c r="CC43" s="1188"/>
      <c r="CD43" s="1186">
        <f t="shared" ref="CD43" si="176">+CE37</f>
        <v>38252.799999999996</v>
      </c>
      <c r="CE43" s="1187"/>
      <c r="CF43" s="1188"/>
      <c r="CG43" s="1186">
        <f t="shared" ref="CG43" si="177">+CH37</f>
        <v>38138.800000000003</v>
      </c>
      <c r="CH43" s="1187"/>
      <c r="CI43" s="1188"/>
      <c r="CJ43" s="1186">
        <f t="shared" ref="CJ43" si="178">+CK37</f>
        <v>41672.799999999996</v>
      </c>
      <c r="CK43" s="1187"/>
      <c r="CL43" s="1188"/>
      <c r="CM43" s="1186">
        <f t="shared" ref="CM43" si="179">+CN37</f>
        <v>43082.799999999996</v>
      </c>
      <c r="CN43" s="1187"/>
      <c r="CO43" s="1188"/>
      <c r="CP43" s="1186">
        <f t="shared" ref="CP43" si="180">+CQ37</f>
        <v>32736.5</v>
      </c>
      <c r="CQ43" s="1187"/>
      <c r="CR43" s="1188"/>
      <c r="CS43" s="1186">
        <f t="shared" ref="CS43" si="181">+CT37</f>
        <v>33198.5</v>
      </c>
      <c r="CT43" s="1187"/>
      <c r="CU43" s="1188"/>
      <c r="CV43" s="1186">
        <f t="shared" ref="CV43" si="182">+CW37</f>
        <v>32448.5</v>
      </c>
      <c r="CW43" s="1187"/>
      <c r="CX43" s="1188"/>
      <c r="CY43" s="1186">
        <f t="shared" ref="CY43" si="183">+CZ37</f>
        <v>32448.5</v>
      </c>
      <c r="CZ43" s="1187"/>
      <c r="DA43" s="1188"/>
      <c r="DB43" s="1186">
        <f t="shared" ref="DB43" si="184">+DC37</f>
        <v>72628.5</v>
      </c>
      <c r="DC43" s="1187"/>
      <c r="DD43" s="1188"/>
      <c r="DE43" s="1186">
        <f t="shared" ref="DE43" si="185">+DF37</f>
        <v>72832.5</v>
      </c>
      <c r="DF43" s="1187"/>
      <c r="DG43" s="1188"/>
      <c r="DH43" s="1186">
        <f t="shared" ref="DH43" si="186">+DI37</f>
        <v>72652.5</v>
      </c>
      <c r="DI43" s="1187"/>
      <c r="DJ43" s="1188"/>
      <c r="DK43" s="1186">
        <f t="shared" ref="DK43" si="187">+DL37</f>
        <v>72328.5</v>
      </c>
      <c r="DL43" s="1187"/>
      <c r="DM43" s="1188"/>
    </row>
    <row r="44" spans="1:152" ht="20.149999999999999" hidden="1" customHeight="1" x14ac:dyDescent="0.35">
      <c r="B44"/>
      <c r="C44"/>
      <c r="D44"/>
      <c r="E44" s="7"/>
      <c r="F44" s="7"/>
      <c r="G44" s="1198" t="s">
        <v>65</v>
      </c>
      <c r="H44" s="1199"/>
      <c r="I44" s="1200"/>
      <c r="J44" s="1204">
        <f>SUMIFS(
'BLC Subcont'!$BJ$7:$BJ$9999,
'BLC Subcont'!$I$7:$I$9999,L$10)</f>
        <v>0</v>
      </c>
      <c r="K44" s="1205"/>
      <c r="L44" s="1206"/>
      <c r="M44" s="1204">
        <f>SUMIFS(
'BLC Subcont'!$BJ$7:$BJ$9999,
'BLC Subcont'!$I$7:$I$9999,O$10)</f>
        <v>0</v>
      </c>
      <c r="N44" s="1205"/>
      <c r="O44" s="1206"/>
      <c r="P44" s="1204">
        <f>SUMIFS(
'BLC Subcont'!$BJ$7:$BJ$9999,
'BLC Subcont'!$I$7:$I$9999,R$10)</f>
        <v>0</v>
      </c>
      <c r="Q44" s="1205"/>
      <c r="R44" s="1206"/>
      <c r="S44" s="1204">
        <f>SUMIFS(
'BLC Subcont'!$BJ$7:$BJ$9999,
'BLC Subcont'!$I$7:$I$9999,U$10)</f>
        <v>0</v>
      </c>
      <c r="T44" s="1205"/>
      <c r="U44" s="1206"/>
      <c r="V44" s="1204">
        <f>+SUM(S44,P44,M44,J44)</f>
        <v>0</v>
      </c>
      <c r="W44" s="1205"/>
      <c r="X44" s="1206"/>
      <c r="Y44" s="1204">
        <f>SUMIFS(
'BLC Subcont'!$BJ$7:$BJ$9999,
'BLC Subcont'!$I$7:$I$9999,AA$10)</f>
        <v>0</v>
      </c>
      <c r="Z44" s="1205"/>
      <c r="AA44" s="1206"/>
      <c r="AB44" s="1204">
        <f>SUMIFS(
'BLC Subcont'!$BJ$7:$BJ$9999,
'BLC Subcont'!$I$7:$I$9999,AD$10)</f>
        <v>0</v>
      </c>
      <c r="AC44" s="1205"/>
      <c r="AD44" s="1206"/>
      <c r="AE44" s="1204">
        <f>SUMIFS(
'BLC Subcont'!$BJ$7:$BJ$9999,
'BLC Subcont'!$I$7:$I$9999,AG$10)</f>
        <v>0</v>
      </c>
      <c r="AF44" s="1205"/>
      <c r="AG44" s="1206"/>
      <c r="AH44" s="1204">
        <f>SUMIFS(
'BLC Subcont'!$BJ$7:$BJ$9999,
'BLC Subcont'!$I$7:$I$9999,AJ$10)</f>
        <v>0</v>
      </c>
      <c r="AI44" s="1205"/>
      <c r="AJ44" s="1206"/>
      <c r="AK44" s="1204">
        <f>SUMIFS(
'BLC Subcont'!$BJ$7:$BJ$9999,
'BLC Subcont'!$I$7:$I$9999,AM$10)</f>
        <v>0</v>
      </c>
      <c r="AL44" s="1205"/>
      <c r="AM44" s="1206"/>
      <c r="AN44" s="1204">
        <f>SUMIFS(
'BLC Subcont'!$BJ$7:$BJ$9999,
'BLC Subcont'!$I$7:$I$9999,AP$10)</f>
        <v>0</v>
      </c>
      <c r="AO44" s="1205"/>
      <c r="AP44" s="1206"/>
      <c r="AQ44" s="1204">
        <f>SUMIFS(
'BLC Subcont'!$BJ$7:$BJ$9999,
'BLC Subcont'!$I$7:$I$9999,AS$10)</f>
        <v>0</v>
      </c>
      <c r="AR44" s="1205"/>
      <c r="AS44" s="1206"/>
      <c r="AT44" s="1204">
        <f>SUMIFS(
'BLC Subcont'!$BJ$7:$BJ$9999,
'BLC Subcont'!$I$7:$I$9999,AV$10)</f>
        <v>0</v>
      </c>
      <c r="AU44" s="1205"/>
      <c r="AV44" s="1206"/>
      <c r="AW44" s="1204">
        <f>SUMIFS(
'BLC Subcont'!$BJ$7:$BJ$9999,
'BLC Subcont'!$I$7:$I$9999,AY$10)</f>
        <v>0</v>
      </c>
      <c r="AX44" s="1205"/>
      <c r="AY44" s="1206"/>
      <c r="AZ44" s="1204">
        <f>SUMIFS(
'BLC Subcont'!$BJ$7:$BJ$9999,
'BLC Subcont'!$I$7:$I$9999,BB$10)</f>
        <v>0</v>
      </c>
      <c r="BA44" s="1205"/>
      <c r="BB44" s="1206"/>
      <c r="BC44" s="1204">
        <f>SUMIFS(
'BLC Subcont'!$BJ$7:$BJ$9999,
'BLC Subcont'!$I$7:$I$9999,BE$10)</f>
        <v>0</v>
      </c>
      <c r="BD44" s="1205"/>
      <c r="BE44" s="1206"/>
      <c r="BF44" s="1204">
        <f>SUMIFS(
'BLC Subcont'!$BJ$7:$BJ$9999,
'BLC Subcont'!$I$7:$I$9999,BH$10)</f>
        <v>0</v>
      </c>
      <c r="BG44" s="1205"/>
      <c r="BH44" s="1206"/>
      <c r="BI44" s="1204">
        <f>SUMIFS(
'BLC Subcont'!$BJ$7:$BJ$9999,
'BLC Subcont'!$I$7:$I$9999,BK$10)</f>
        <v>0</v>
      </c>
      <c r="BJ44" s="1205"/>
      <c r="BK44" s="1206"/>
      <c r="BL44" s="1204">
        <f>SUMIFS(
'BLC Subcont'!$BJ$7:$BJ$9999,
'BLC Subcont'!$I$7:$I$9999,BN$10)</f>
        <v>0</v>
      </c>
      <c r="BM44" s="1205"/>
      <c r="BN44" s="1206"/>
      <c r="BO44" s="1204">
        <f>SUMIFS(
'BLC Subcont'!$BJ$7:$BJ$9999,
'BLC Subcont'!$I$7:$I$9999,BQ$10)</f>
        <v>0</v>
      </c>
      <c r="BP44" s="1205"/>
      <c r="BQ44" s="1206"/>
      <c r="BR44" s="1204">
        <f>SUMIFS(
'BLC Subcont'!$BJ$7:$BJ$9999,
'BLC Subcont'!$I$7:$I$9999,BT$10)</f>
        <v>0</v>
      </c>
      <c r="BS44" s="1205"/>
      <c r="BT44" s="1206"/>
      <c r="BU44" s="1204">
        <f>SUMIFS(
'BLC Subcont'!$BJ$7:$BJ$9999,
'BLC Subcont'!$I$7:$I$9999,BW$10)</f>
        <v>0</v>
      </c>
      <c r="BV44" s="1205"/>
      <c r="BW44" s="1206"/>
      <c r="BX44" s="1204">
        <f>SUMIFS(
'BLC Subcont'!$BJ$7:$BJ$9999,
'BLC Subcont'!$I$7:$I$9999,BZ$10)</f>
        <v>0</v>
      </c>
      <c r="BY44" s="1205"/>
      <c r="BZ44" s="1206"/>
      <c r="CA44" s="1204">
        <f>SUMIFS(
'BLC Subcont'!$BJ$7:$BJ$9999,
'BLC Subcont'!$I$7:$I$9999,CC$10)</f>
        <v>0</v>
      </c>
      <c r="CB44" s="1205"/>
      <c r="CC44" s="1206"/>
      <c r="CD44" s="1204">
        <f>SUMIFS(
'BLC Subcont'!$BJ$7:$BJ$9999,
'BLC Subcont'!$I$7:$I$9999,CF$10)</f>
        <v>0</v>
      </c>
      <c r="CE44" s="1205"/>
      <c r="CF44" s="1206"/>
      <c r="CG44" s="1204">
        <f>SUMIFS(
'BLC Subcont'!$BJ$7:$BJ$9999,
'BLC Subcont'!$I$7:$I$9999,CI$10)</f>
        <v>0</v>
      </c>
      <c r="CH44" s="1205"/>
      <c r="CI44" s="1206"/>
      <c r="CJ44" s="1204">
        <f>SUMIFS(
'BLC Subcont'!$BJ$7:$BJ$9999,
'BLC Subcont'!$I$7:$I$9999,CL$10)</f>
        <v>0</v>
      </c>
      <c r="CK44" s="1205"/>
      <c r="CL44" s="1206"/>
      <c r="CM44" s="1204">
        <f>SUMIFS(
'BLC Subcont'!$BJ$7:$BJ$9999,
'BLC Subcont'!$I$7:$I$9999,CO$10)</f>
        <v>0</v>
      </c>
      <c r="CN44" s="1205"/>
      <c r="CO44" s="1206"/>
      <c r="CP44" s="1204">
        <f>SUMIFS(
'BLC Subcont'!$BJ$7:$BJ$9999,
'BLC Subcont'!$I$7:$I$9999,CR$10)</f>
        <v>0</v>
      </c>
      <c r="CQ44" s="1205"/>
      <c r="CR44" s="1206"/>
      <c r="CS44" s="1204">
        <f>SUMIFS(
'BLC Subcont'!$BJ$7:$BJ$9999,
'BLC Subcont'!$I$7:$I$9999,CU$10)</f>
        <v>0</v>
      </c>
      <c r="CT44" s="1205"/>
      <c r="CU44" s="1206"/>
      <c r="CV44" s="1204">
        <f>SUMIFS(
'BLC Subcont'!$BJ$7:$BJ$9999,
'BLC Subcont'!$I$7:$I$9999,CX$10)</f>
        <v>0</v>
      </c>
      <c r="CW44" s="1205"/>
      <c r="CX44" s="1206"/>
      <c r="CY44" s="1204">
        <f>SUMIFS(
'BLC Subcont'!$BJ$7:$BJ$9999,
'BLC Subcont'!$I$7:$I$9999,DA$10)</f>
        <v>0</v>
      </c>
      <c r="CZ44" s="1205"/>
      <c r="DA44" s="1206"/>
      <c r="DB44" s="1204">
        <f>SUMIFS(
'BLC Subcont'!$BJ$7:$BJ$9999,
'BLC Subcont'!$I$7:$I$9999,DD$10)</f>
        <v>0</v>
      </c>
      <c r="DC44" s="1205"/>
      <c r="DD44" s="1206"/>
      <c r="DE44" s="1204">
        <f>SUMIFS(
'BLC Subcont'!$BJ$7:$BJ$9999,
'BLC Subcont'!$I$7:$I$9999,DG$10)</f>
        <v>0</v>
      </c>
      <c r="DF44" s="1205"/>
      <c r="DG44" s="1206"/>
      <c r="DH44" s="1204">
        <f>SUMIFS(
'BLC Subcont'!$BJ$7:$BJ$9999,
'BLC Subcont'!$I$7:$I$9999,DJ$10)</f>
        <v>0</v>
      </c>
      <c r="DI44" s="1205"/>
      <c r="DJ44" s="1206"/>
      <c r="DK44" s="1204">
        <f>SUMIFS(
'BLC Subcont'!$BJ$7:$BJ$9999,
'BLC Subcont'!$I$7:$I$9999,DM$10)</f>
        <v>0</v>
      </c>
      <c r="DL44" s="1205"/>
      <c r="DM44" s="1206"/>
    </row>
    <row r="45" spans="1:152" customFormat="1" ht="20.149999999999999" customHeight="1" x14ac:dyDescent="0.35">
      <c r="A45" s="4"/>
      <c r="E45" s="7"/>
      <c r="F45" s="7"/>
      <c r="G45" s="1198" t="s">
        <v>80</v>
      </c>
      <c r="H45" s="1199"/>
      <c r="I45" s="1200"/>
      <c r="J45" s="1201">
        <f>L37</f>
        <v>0</v>
      </c>
      <c r="K45" s="1202"/>
      <c r="L45" s="1203"/>
      <c r="M45" s="1201">
        <f>O37</f>
        <v>0</v>
      </c>
      <c r="N45" s="1202"/>
      <c r="O45" s="1203"/>
      <c r="P45" s="1201">
        <f>R37</f>
        <v>0</v>
      </c>
      <c r="Q45" s="1202"/>
      <c r="R45" s="1203"/>
      <c r="S45" s="1201">
        <f>U37</f>
        <v>4.3520434637387906</v>
      </c>
      <c r="T45" s="1202"/>
      <c r="U45" s="1203"/>
      <c r="V45" s="1201">
        <f>X37</f>
        <v>6.5598498408374599</v>
      </c>
      <c r="W45" s="1202"/>
      <c r="X45" s="1203"/>
      <c r="Y45" s="1201">
        <f>AA37</f>
        <v>5.1155574304787637</v>
      </c>
      <c r="Z45" s="1202"/>
      <c r="AA45" s="1203"/>
      <c r="AB45" s="1201">
        <f>AD37</f>
        <v>8.2534980815924559</v>
      </c>
      <c r="AC45" s="1202"/>
      <c r="AD45" s="1203"/>
      <c r="AE45" s="1201">
        <f>AG37</f>
        <v>6.5774239139049042</v>
      </c>
      <c r="AF45" s="1202"/>
      <c r="AG45" s="1203"/>
      <c r="AH45" s="1201">
        <f>AJ37</f>
        <v>5.4662315995301842</v>
      </c>
      <c r="AI45" s="1202"/>
      <c r="AJ45" s="1203"/>
      <c r="AK45" s="1201">
        <f>AM37</f>
        <v>1.7618300516960743</v>
      </c>
      <c r="AL45" s="1202"/>
      <c r="AM45" s="1203"/>
      <c r="AN45" s="1201">
        <f>AP37</f>
        <v>1.5507940854326396</v>
      </c>
      <c r="AO45" s="1202"/>
      <c r="AP45" s="1203"/>
      <c r="AQ45" s="1201">
        <f>AS37</f>
        <v>0.22156157095916132</v>
      </c>
      <c r="AR45" s="1202"/>
      <c r="AS45" s="1203"/>
      <c r="AT45" s="1201">
        <f t="shared" ref="AT45" si="188">AV37</f>
        <v>0</v>
      </c>
      <c r="AU45" s="1202"/>
      <c r="AV45" s="1203"/>
      <c r="AW45" s="1201">
        <f t="shared" ref="AW45" si="189">AY37</f>
        <v>12.853827621160981</v>
      </c>
      <c r="AX45" s="1202"/>
      <c r="AY45" s="1203"/>
      <c r="AZ45" s="1201">
        <f t="shared" ref="AZ45" si="190">BB37</f>
        <v>1.5742675621615698</v>
      </c>
      <c r="BA45" s="1202"/>
      <c r="BB45" s="1203"/>
      <c r="BC45" s="1201">
        <f>BE37</f>
        <v>11.303033535728339</v>
      </c>
      <c r="BD45" s="1202"/>
      <c r="BE45" s="1203"/>
      <c r="BF45" s="1201">
        <f t="shared" ref="BF45" si="191">BH37</f>
        <v>1.3527059912024084</v>
      </c>
      <c r="BG45" s="1202"/>
      <c r="BH45" s="1203"/>
      <c r="BI45" s="1201">
        <f t="shared" ref="BI45" si="192">BK37</f>
        <v>16.681137181201208</v>
      </c>
      <c r="BJ45" s="1202"/>
      <c r="BK45" s="1203"/>
      <c r="BL45" s="1201">
        <f t="shared" ref="BL45" si="193">BN37</f>
        <v>5.7754904477286786</v>
      </c>
      <c r="BM45" s="1202"/>
      <c r="BN45" s="1203"/>
      <c r="BO45" s="1201">
        <f t="shared" ref="BO45" si="194">BQ37</f>
        <v>11.252165134648902</v>
      </c>
      <c r="BP45" s="1202"/>
      <c r="BQ45" s="1203"/>
      <c r="BR45" s="1201">
        <f t="shared" ref="BR45" si="195">BT37</f>
        <v>10.675728973407546</v>
      </c>
      <c r="BS45" s="1202"/>
      <c r="BT45" s="1203"/>
      <c r="BU45" s="1201">
        <f t="shared" ref="BU45" si="196">BW37</f>
        <v>9.0016613959633442</v>
      </c>
      <c r="BV45" s="1202"/>
      <c r="BW45" s="1203"/>
      <c r="BX45" s="1201">
        <f t="shared" ref="BX45" si="197">BZ37</f>
        <v>18.016833728440869</v>
      </c>
      <c r="BY45" s="1202"/>
      <c r="BZ45" s="1203"/>
      <c r="CA45" s="1201">
        <f t="shared" ref="CA45" si="198">CC37</f>
        <v>10.333900689394531</v>
      </c>
      <c r="CB45" s="1202"/>
      <c r="CC45" s="1203"/>
      <c r="CD45" s="1201">
        <f t="shared" ref="CD45" si="199">CF37</f>
        <v>6.8842338074300677</v>
      </c>
      <c r="CE45" s="1202"/>
      <c r="CF45" s="1203"/>
      <c r="CG45" s="1201">
        <f t="shared" ref="CG45" si="200">CI37</f>
        <v>6.7399909699983711</v>
      </c>
      <c r="CH45" s="1202"/>
      <c r="CI45" s="1203"/>
      <c r="CJ45" s="1201">
        <f t="shared" ref="CJ45" si="201">CL37</f>
        <v>7.3426996492083818</v>
      </c>
      <c r="CK45" s="1202"/>
      <c r="CL45" s="1203"/>
      <c r="CM45" s="1201">
        <f t="shared" ref="CM45" si="202">CO37</f>
        <v>6.3779581971780175</v>
      </c>
      <c r="CN45" s="1202"/>
      <c r="CO45" s="1203"/>
      <c r="CP45" s="1201">
        <f t="shared" ref="CP45" si="203">CR37</f>
        <v>6.987999424517283</v>
      </c>
      <c r="CQ45" s="1202"/>
      <c r="CR45" s="1203"/>
      <c r="CS45" s="1201">
        <f t="shared" ref="CS45" si="204">CU37</f>
        <v>5.8083631655141383</v>
      </c>
      <c r="CT45" s="1202"/>
      <c r="CU45" s="1203"/>
      <c r="CV45" s="1201">
        <f t="shared" ref="CV45" si="205">CX37</f>
        <v>5.6607834724799</v>
      </c>
      <c r="CW45" s="1202"/>
      <c r="CX45" s="1203"/>
      <c r="CY45" s="1201">
        <f t="shared" ref="CY45" si="206">DA37</f>
        <v>5.6607834724799</v>
      </c>
      <c r="CZ45" s="1202"/>
      <c r="DA45" s="1203"/>
      <c r="DB45" s="1201">
        <f t="shared" ref="DB45" si="207">DD37</f>
        <v>11.91780687114286</v>
      </c>
      <c r="DC45" s="1202"/>
      <c r="DD45" s="1203"/>
      <c r="DE45" s="1201">
        <f t="shared" ref="DE45" si="208">DG37</f>
        <v>11.993509919463651</v>
      </c>
      <c r="DF45" s="1202"/>
      <c r="DG45" s="1203"/>
      <c r="DH45" s="1201">
        <f t="shared" ref="DH45" si="209">DJ37</f>
        <v>14.594581631256009</v>
      </c>
      <c r="DI45" s="1202"/>
      <c r="DJ45" s="1203"/>
      <c r="DK45" s="1201">
        <f t="shared" ref="DK45" si="210">DM37</f>
        <v>11.894336365744644</v>
      </c>
      <c r="DL45" s="1202"/>
      <c r="DM45" s="1203"/>
    </row>
    <row r="46" spans="1:152" customFormat="1" ht="20.149999999999999" customHeight="1" x14ac:dyDescent="0.35">
      <c r="E46" s="7"/>
      <c r="F46" s="7"/>
      <c r="G46" s="1198" t="s">
        <v>66</v>
      </c>
      <c r="H46" s="1199"/>
      <c r="I46" s="1200"/>
      <c r="J46" s="1195">
        <f>+$D$43</f>
        <v>8</v>
      </c>
      <c r="K46" s="1196"/>
      <c r="L46" s="1197"/>
      <c r="M46" s="1195">
        <f>+$D$43</f>
        <v>8</v>
      </c>
      <c r="N46" s="1196"/>
      <c r="O46" s="1197"/>
      <c r="P46" s="1195">
        <f>+$D$43</f>
        <v>8</v>
      </c>
      <c r="Q46" s="1196"/>
      <c r="R46" s="1197"/>
      <c r="S46" s="1195">
        <f>+$D$43</f>
        <v>8</v>
      </c>
      <c r="T46" s="1196"/>
      <c r="U46" s="1197"/>
      <c r="V46" s="1195">
        <f>+$D$43</f>
        <v>8</v>
      </c>
      <c r="W46" s="1196"/>
      <c r="X46" s="1197"/>
      <c r="Y46" s="1195">
        <f>+$D$43</f>
        <v>8</v>
      </c>
      <c r="Z46" s="1196"/>
      <c r="AA46" s="1197"/>
      <c r="AB46" s="1195">
        <f>+$D$43</f>
        <v>8</v>
      </c>
      <c r="AC46" s="1196"/>
      <c r="AD46" s="1197"/>
      <c r="AE46" s="1195">
        <f>+$D$43</f>
        <v>8</v>
      </c>
      <c r="AF46" s="1196"/>
      <c r="AG46" s="1197"/>
      <c r="AH46" s="1195">
        <f>+$D$43</f>
        <v>8</v>
      </c>
      <c r="AI46" s="1196"/>
      <c r="AJ46" s="1197"/>
      <c r="AK46" s="1195">
        <f>+$D$43</f>
        <v>8</v>
      </c>
      <c r="AL46" s="1196"/>
      <c r="AM46" s="1197"/>
      <c r="AN46" s="1195">
        <f>+$D$43</f>
        <v>8</v>
      </c>
      <c r="AO46" s="1196"/>
      <c r="AP46" s="1197"/>
      <c r="AQ46" s="1195">
        <f>+$D$43</f>
        <v>8</v>
      </c>
      <c r="AR46" s="1196"/>
      <c r="AS46" s="1197"/>
      <c r="AT46" s="1195">
        <f t="shared" ref="AT46" si="211">+$D$43</f>
        <v>8</v>
      </c>
      <c r="AU46" s="1196"/>
      <c r="AV46" s="1197"/>
      <c r="AW46" s="1195">
        <f t="shared" ref="AW46:AZ46" si="212">+$D$43</f>
        <v>8</v>
      </c>
      <c r="AX46" s="1196"/>
      <c r="AY46" s="1197"/>
      <c r="AZ46" s="1195">
        <f t="shared" si="212"/>
        <v>8</v>
      </c>
      <c r="BA46" s="1196"/>
      <c r="BB46" s="1197"/>
      <c r="BC46" s="1195">
        <f>+$D$43</f>
        <v>8</v>
      </c>
      <c r="BD46" s="1196"/>
      <c r="BE46" s="1197"/>
      <c r="BF46" s="1195">
        <f t="shared" ref="BF46" si="213">+$D$43</f>
        <v>8</v>
      </c>
      <c r="BG46" s="1196"/>
      <c r="BH46" s="1197"/>
      <c r="BI46" s="1195">
        <f t="shared" ref="BI46" si="214">+$D$43</f>
        <v>8</v>
      </c>
      <c r="BJ46" s="1196"/>
      <c r="BK46" s="1197"/>
      <c r="BL46" s="1195">
        <f t="shared" ref="BL46" si="215">+$D$43</f>
        <v>8</v>
      </c>
      <c r="BM46" s="1196"/>
      <c r="BN46" s="1197"/>
      <c r="BO46" s="1195">
        <f t="shared" ref="BO46" si="216">+$D$43</f>
        <v>8</v>
      </c>
      <c r="BP46" s="1196"/>
      <c r="BQ46" s="1197"/>
      <c r="BR46" s="1195">
        <f t="shared" ref="BR46" si="217">+$D$43</f>
        <v>8</v>
      </c>
      <c r="BS46" s="1196"/>
      <c r="BT46" s="1197"/>
      <c r="BU46" s="1195">
        <f t="shared" ref="BU46" si="218">+$D$43</f>
        <v>8</v>
      </c>
      <c r="BV46" s="1196"/>
      <c r="BW46" s="1197"/>
      <c r="BX46" s="1195">
        <f t="shared" ref="BX46" si="219">+$D$43</f>
        <v>8</v>
      </c>
      <c r="BY46" s="1196"/>
      <c r="BZ46" s="1197"/>
      <c r="CA46" s="1195">
        <f t="shared" ref="CA46:CP46" si="220">+$D$43</f>
        <v>8</v>
      </c>
      <c r="CB46" s="1196"/>
      <c r="CC46" s="1197"/>
      <c r="CD46" s="1195">
        <f t="shared" ref="CD46" si="221">+$D$43</f>
        <v>8</v>
      </c>
      <c r="CE46" s="1196"/>
      <c r="CF46" s="1197"/>
      <c r="CG46" s="1195">
        <f t="shared" ref="CG46" si="222">+$D$43</f>
        <v>8</v>
      </c>
      <c r="CH46" s="1196"/>
      <c r="CI46" s="1197"/>
      <c r="CJ46" s="1195">
        <f t="shared" ref="CJ46" si="223">+$D$43</f>
        <v>8</v>
      </c>
      <c r="CK46" s="1196"/>
      <c r="CL46" s="1197"/>
      <c r="CM46" s="1195">
        <f t="shared" ref="CM46" si="224">+$D$43</f>
        <v>8</v>
      </c>
      <c r="CN46" s="1196"/>
      <c r="CO46" s="1197"/>
      <c r="CP46" s="1195">
        <f t="shared" si="220"/>
        <v>8</v>
      </c>
      <c r="CQ46" s="1196"/>
      <c r="CR46" s="1197"/>
      <c r="CS46" s="1195">
        <f t="shared" ref="CS46" si="225">+$D$43</f>
        <v>8</v>
      </c>
      <c r="CT46" s="1196"/>
      <c r="CU46" s="1197"/>
      <c r="CV46" s="1195">
        <f t="shared" ref="CV46" si="226">+$D$43</f>
        <v>8</v>
      </c>
      <c r="CW46" s="1196"/>
      <c r="CX46" s="1197"/>
      <c r="CY46" s="1195">
        <f t="shared" ref="CY46" si="227">+$D$43</f>
        <v>8</v>
      </c>
      <c r="CZ46" s="1196"/>
      <c r="DA46" s="1197"/>
      <c r="DB46" s="1195">
        <f t="shared" ref="DB46" si="228">+$D$43</f>
        <v>8</v>
      </c>
      <c r="DC46" s="1196"/>
      <c r="DD46" s="1197"/>
      <c r="DE46" s="1195">
        <f t="shared" ref="DE46" si="229">+$D$43</f>
        <v>8</v>
      </c>
      <c r="DF46" s="1196"/>
      <c r="DG46" s="1197"/>
      <c r="DH46" s="1195">
        <f t="shared" ref="DH46" si="230">+$D$43</f>
        <v>8</v>
      </c>
      <c r="DI46" s="1196"/>
      <c r="DJ46" s="1197"/>
      <c r="DK46" s="1195">
        <f t="shared" ref="DK46" si="231">+$D$43</f>
        <v>8</v>
      </c>
      <c r="DL46" s="1196"/>
      <c r="DM46" s="1197"/>
    </row>
    <row r="47" spans="1:152" customFormat="1" ht="20.149999999999999" customHeight="1" x14ac:dyDescent="0.35">
      <c r="E47" s="94"/>
      <c r="F47" s="94"/>
      <c r="G47" s="1189" t="s">
        <v>67</v>
      </c>
      <c r="H47" s="1190"/>
      <c r="I47" s="1191"/>
      <c r="J47" s="1192">
        <f>J46-J45</f>
        <v>8</v>
      </c>
      <c r="K47" s="1193"/>
      <c r="L47" s="1194"/>
      <c r="M47" s="1192">
        <f>M46-M45</f>
        <v>8</v>
      </c>
      <c r="N47" s="1193"/>
      <c r="O47" s="1194"/>
      <c r="P47" s="1192">
        <f>P46-P45</f>
        <v>8</v>
      </c>
      <c r="Q47" s="1193"/>
      <c r="R47" s="1194"/>
      <c r="S47" s="1192">
        <f>S46-S45</f>
        <v>3.6479565362612094</v>
      </c>
      <c r="T47" s="1193"/>
      <c r="U47" s="1194"/>
      <c r="V47" s="1192">
        <f>V46-V45</f>
        <v>1.4401501591625401</v>
      </c>
      <c r="W47" s="1193"/>
      <c r="X47" s="1194"/>
      <c r="Y47" s="1233">
        <f>Y46-Y45</f>
        <v>2.8844425695212363</v>
      </c>
      <c r="Z47" s="1234"/>
      <c r="AA47" s="1235"/>
      <c r="AB47" s="1233">
        <f>AB46-AB45</f>
        <v>-0.2534980815924559</v>
      </c>
      <c r="AC47" s="1234"/>
      <c r="AD47" s="1235"/>
      <c r="AE47" s="1233">
        <f>AE46-AE45</f>
        <v>1.4225760860950958</v>
      </c>
      <c r="AF47" s="1234"/>
      <c r="AG47" s="1235"/>
      <c r="AH47" s="1233">
        <f>AH46-AH45</f>
        <v>2.5337684004698158</v>
      </c>
      <c r="AI47" s="1234"/>
      <c r="AJ47" s="1235"/>
      <c r="AK47" s="1233">
        <f>AK46-AK45</f>
        <v>6.2381699483039252</v>
      </c>
      <c r="AL47" s="1234"/>
      <c r="AM47" s="1235"/>
      <c r="AN47" s="1233">
        <f>AN46-AN45</f>
        <v>6.4492059145673606</v>
      </c>
      <c r="AO47" s="1234"/>
      <c r="AP47" s="1235"/>
      <c r="AQ47" s="1233">
        <f>AQ46-AQ45</f>
        <v>7.7784384290408388</v>
      </c>
      <c r="AR47" s="1234"/>
      <c r="AS47" s="1235"/>
      <c r="AT47" s="1233">
        <f t="shared" ref="AT47" si="232">AT46-AT45</f>
        <v>8</v>
      </c>
      <c r="AU47" s="1234"/>
      <c r="AV47" s="1235"/>
      <c r="AW47" s="1233">
        <f t="shared" ref="AW47:AZ47" si="233">AW46-AW45</f>
        <v>-4.8538276211609812</v>
      </c>
      <c r="AX47" s="1234"/>
      <c r="AY47" s="1235"/>
      <c r="AZ47" s="1233">
        <f t="shared" si="233"/>
        <v>6.4257324378384304</v>
      </c>
      <c r="BA47" s="1234"/>
      <c r="BB47" s="1235"/>
      <c r="BC47" s="1233">
        <f>BC46-BC45</f>
        <v>-3.3030335357283391</v>
      </c>
      <c r="BD47" s="1234"/>
      <c r="BE47" s="1235"/>
      <c r="BF47" s="1233">
        <f t="shared" ref="BF47" si="234">BF46-BF45</f>
        <v>6.6472940087975916</v>
      </c>
      <c r="BG47" s="1234"/>
      <c r="BH47" s="1235"/>
      <c r="BI47" s="1233">
        <f t="shared" ref="BI47" si="235">BI46-BI45</f>
        <v>-8.6811371812012084</v>
      </c>
      <c r="BJ47" s="1234"/>
      <c r="BK47" s="1235"/>
      <c r="BL47" s="1233">
        <f t="shared" ref="BL47" si="236">BL46-BL45</f>
        <v>2.2245095522713214</v>
      </c>
      <c r="BM47" s="1234"/>
      <c r="BN47" s="1235"/>
      <c r="BO47" s="1233">
        <f t="shared" ref="BO47" si="237">BO46-BO45</f>
        <v>-3.2521651346489016</v>
      </c>
      <c r="BP47" s="1234"/>
      <c r="BQ47" s="1235"/>
      <c r="BR47" s="1233">
        <f t="shared" ref="BR47" si="238">BR46-BR45</f>
        <v>-2.675728973407546</v>
      </c>
      <c r="BS47" s="1234"/>
      <c r="BT47" s="1235"/>
      <c r="BU47" s="1233">
        <f t="shared" ref="BU47" si="239">BU46-BU45</f>
        <v>-1.0016613959633442</v>
      </c>
      <c r="BV47" s="1234"/>
      <c r="BW47" s="1235"/>
      <c r="BX47" s="1233">
        <f t="shared" ref="BX47" si="240">BX46-BX45</f>
        <v>-10.016833728440869</v>
      </c>
      <c r="BY47" s="1234"/>
      <c r="BZ47" s="1235"/>
      <c r="CA47" s="1233">
        <f t="shared" ref="CA47" si="241">CA46-CA45</f>
        <v>-2.3339006893945307</v>
      </c>
      <c r="CB47" s="1234"/>
      <c r="CC47" s="1235"/>
      <c r="CD47" s="1233">
        <f t="shared" ref="CD47" si="242">CD46-CD45</f>
        <v>1.1157661925699323</v>
      </c>
      <c r="CE47" s="1234"/>
      <c r="CF47" s="1235"/>
      <c r="CG47" s="1233">
        <f t="shared" ref="CG47" si="243">CG46-CG45</f>
        <v>1.2600090300016289</v>
      </c>
      <c r="CH47" s="1234"/>
      <c r="CI47" s="1235"/>
      <c r="CJ47" s="1233">
        <f t="shared" ref="CJ47" si="244">CJ46-CJ45</f>
        <v>0.65730035079161819</v>
      </c>
      <c r="CK47" s="1234"/>
      <c r="CL47" s="1235"/>
      <c r="CM47" s="1233">
        <f>CM46-CM45</f>
        <v>1.6220418028219825</v>
      </c>
      <c r="CN47" s="1234"/>
      <c r="CO47" s="1235"/>
      <c r="CP47" s="1233">
        <f t="shared" ref="CP47" si="245">CP46-CP45</f>
        <v>1.012000575482717</v>
      </c>
      <c r="CQ47" s="1234"/>
      <c r="CR47" s="1235"/>
      <c r="CS47" s="1233">
        <f t="shared" ref="CS47" si="246">CS46-CS45</f>
        <v>2.1916368344858617</v>
      </c>
      <c r="CT47" s="1234"/>
      <c r="CU47" s="1235"/>
      <c r="CV47" s="1233">
        <f t="shared" ref="CV47" si="247">CV46-CV45</f>
        <v>2.3392165275201</v>
      </c>
      <c r="CW47" s="1234"/>
      <c r="CX47" s="1235"/>
      <c r="CY47" s="1233">
        <f t="shared" ref="CY47" si="248">CY46-CY45</f>
        <v>2.3392165275201</v>
      </c>
      <c r="CZ47" s="1234"/>
      <c r="DA47" s="1235"/>
      <c r="DB47" s="1233">
        <f t="shared" ref="DB47" si="249">DB46-DB45</f>
        <v>-3.9178068711428597</v>
      </c>
      <c r="DC47" s="1234"/>
      <c r="DD47" s="1235"/>
      <c r="DE47" s="1233">
        <f t="shared" ref="DE47" si="250">DE46-DE45</f>
        <v>-3.9935099194636514</v>
      </c>
      <c r="DF47" s="1234"/>
      <c r="DG47" s="1235"/>
      <c r="DH47" s="1233">
        <f t="shared" ref="DH47" si="251">DH46-DH45</f>
        <v>-6.594581631256009</v>
      </c>
      <c r="DI47" s="1234"/>
      <c r="DJ47" s="1235"/>
      <c r="DK47" s="1233">
        <f t="shared" ref="DK47" si="252">DK46-DK45</f>
        <v>-3.8943363657446444</v>
      </c>
      <c r="DL47" s="1234"/>
      <c r="DM47" s="1235"/>
    </row>
    <row r="48" spans="1:152" customFormat="1" x14ac:dyDescent="0.35">
      <c r="E48" s="4"/>
      <c r="F48" s="4"/>
      <c r="G48" s="4"/>
      <c r="H48" s="4"/>
      <c r="I48" s="4"/>
      <c r="J48" s="5"/>
      <c r="K48" s="5"/>
      <c r="L48" s="6"/>
      <c r="M48" s="5"/>
      <c r="N48" s="5"/>
      <c r="O48" s="6"/>
      <c r="P48" s="5"/>
      <c r="Q48" s="5"/>
      <c r="R48" s="6"/>
      <c r="S48" s="5"/>
      <c r="T48" s="5"/>
      <c r="U48" s="6"/>
      <c r="V48" s="6"/>
      <c r="W48" s="6"/>
      <c r="X48" s="6"/>
      <c r="Y48" s="5"/>
      <c r="Z48" s="5"/>
      <c r="AA48" s="6"/>
      <c r="AB48" s="5"/>
      <c r="AC48" s="5"/>
      <c r="AD48" s="6"/>
    </row>
    <row r="49" spans="1:117" customFormat="1" ht="20.149999999999999" customHeight="1" x14ac:dyDescent="0.35"/>
    <row r="50" spans="1:117" customFormat="1" ht="20.149999999999999" customHeight="1" x14ac:dyDescent="0.35"/>
    <row r="51" spans="1:117" customFormat="1" ht="20.149999999999999" customHeight="1" x14ac:dyDescent="0.35"/>
    <row r="52" spans="1:117" customFormat="1" ht="20.149999999999999" customHeight="1" x14ac:dyDescent="0.35">
      <c r="AW52" t="s">
        <v>247</v>
      </c>
    </row>
    <row r="53" spans="1:117" ht="32.5" hidden="1" outlineLevel="1" x14ac:dyDescent="0.35">
      <c r="A53" s="1" t="s">
        <v>69</v>
      </c>
      <c r="B53" s="2"/>
      <c r="C53" s="3"/>
    </row>
    <row r="54" spans="1:117" ht="15" hidden="1" outlineLevel="2" x14ac:dyDescent="0.35">
      <c r="A54" s="3"/>
      <c r="B54" s="3"/>
      <c r="C54" s="3"/>
    </row>
    <row r="55" spans="1:117" hidden="1" outlineLevel="2" x14ac:dyDescent="0.35">
      <c r="A55" s="7" t="s">
        <v>1</v>
      </c>
      <c r="B55" s="8">
        <f>B3</f>
        <v>46279</v>
      </c>
    </row>
    <row r="56" spans="1:117" hidden="1" outlineLevel="2" x14ac:dyDescent="0.35">
      <c r="A56" s="7" t="s">
        <v>2</v>
      </c>
      <c r="B56" s="8">
        <f>B4</f>
        <v>46277</v>
      </c>
    </row>
    <row r="57" spans="1:117" hidden="1" outlineLevel="2" x14ac:dyDescent="0.35">
      <c r="A57" s="7" t="s">
        <v>3</v>
      </c>
      <c r="B57" s="9">
        <v>2</v>
      </c>
    </row>
    <row r="58" spans="1:117" ht="15" hidden="1" outlineLevel="2" x14ac:dyDescent="0.35">
      <c r="A58" s="3"/>
      <c r="B58" s="3"/>
      <c r="C58" s="3"/>
      <c r="J58" s="10"/>
      <c r="P58" s="10"/>
    </row>
    <row r="59" spans="1:117" s="11" customFormat="1" ht="20.149999999999999" hidden="1" customHeight="1" outlineLevel="1" x14ac:dyDescent="0.35">
      <c r="A59" s="1266" t="s">
        <v>4</v>
      </c>
      <c r="B59" s="1256" t="s">
        <v>5</v>
      </c>
      <c r="C59" s="1256" t="s">
        <v>6</v>
      </c>
      <c r="D59" s="1256" t="s">
        <v>7</v>
      </c>
      <c r="E59" s="1256" t="s">
        <v>8</v>
      </c>
      <c r="F59" s="1256" t="s">
        <v>9</v>
      </c>
      <c r="G59" s="1256" t="s">
        <v>10</v>
      </c>
      <c r="H59" s="1256" t="s">
        <v>11</v>
      </c>
      <c r="I59" s="1261" t="s">
        <v>12</v>
      </c>
      <c r="J59" s="1242" t="s">
        <v>14</v>
      </c>
      <c r="K59" s="1243"/>
      <c r="L59" s="1243"/>
      <c r="M59" s="1243"/>
      <c r="N59" s="1243"/>
      <c r="O59" s="1243"/>
      <c r="P59" s="1243"/>
      <c r="Q59" s="1243"/>
      <c r="R59" s="1243"/>
      <c r="S59" s="1243"/>
      <c r="T59" s="1243"/>
      <c r="U59" s="1243"/>
      <c r="V59" s="1243"/>
      <c r="W59" s="1243"/>
      <c r="X59" s="1244"/>
      <c r="Y59" s="99"/>
      <c r="Z59" s="99"/>
      <c r="AA59" s="100"/>
      <c r="AB59" s="1242" t="s">
        <v>15</v>
      </c>
      <c r="AC59" s="1243"/>
      <c r="AD59" s="1243"/>
      <c r="AE59" s="1243"/>
      <c r="AF59" s="1243"/>
      <c r="AG59" s="1243"/>
      <c r="AH59" s="1243"/>
      <c r="AI59" s="1243"/>
      <c r="AJ59" s="1243"/>
      <c r="AK59" s="1243"/>
      <c r="AL59" s="1243"/>
      <c r="AM59" s="1243"/>
      <c r="AN59" s="1243"/>
      <c r="AO59" s="1243"/>
      <c r="AP59" s="1244"/>
      <c r="AQ59" s="1242" t="s">
        <v>16</v>
      </c>
      <c r="AR59" s="1243"/>
      <c r="AS59" s="1243"/>
      <c r="AT59" s="1243"/>
      <c r="AU59" s="1243"/>
      <c r="AV59" s="1243"/>
      <c r="AW59" s="1243"/>
      <c r="AX59" s="1243"/>
      <c r="AY59" s="1243"/>
      <c r="AZ59" s="1243"/>
      <c r="BA59" s="1243"/>
      <c r="BB59" s="1243"/>
      <c r="BC59" s="1243"/>
      <c r="BD59" s="1243"/>
      <c r="BE59" s="1243"/>
      <c r="BF59" s="1243"/>
      <c r="BG59" s="1243"/>
      <c r="BH59" s="1243"/>
      <c r="BI59" s="1243"/>
      <c r="BJ59" s="1243"/>
      <c r="BK59" s="1243"/>
      <c r="BL59" s="1243"/>
      <c r="BM59" s="1243"/>
      <c r="BN59" s="1244"/>
      <c r="BO59" s="1306" t="s">
        <v>152</v>
      </c>
      <c r="BP59" s="1306"/>
      <c r="BQ59" s="1306"/>
      <c r="BR59" s="1306"/>
      <c r="BS59" s="1306"/>
      <c r="BT59" s="1306"/>
      <c r="BU59" s="1306"/>
      <c r="BV59" s="1306"/>
      <c r="BW59" s="1306"/>
      <c r="BX59" s="1306"/>
      <c r="BY59" s="1306"/>
      <c r="BZ59" s="1306"/>
      <c r="CA59" s="1242" t="s">
        <v>154</v>
      </c>
      <c r="CB59" s="1243"/>
      <c r="CC59" s="1243"/>
      <c r="CD59" s="1243"/>
      <c r="CE59" s="1243"/>
      <c r="CF59" s="1243"/>
      <c r="CG59" s="1243"/>
      <c r="CH59" s="1243"/>
      <c r="CI59" s="1243"/>
      <c r="CJ59" s="1243"/>
      <c r="CK59" s="1243"/>
      <c r="CL59" s="1243"/>
      <c r="CM59" s="1243"/>
      <c r="CN59" s="1243"/>
      <c r="CO59" s="1244"/>
      <c r="CP59" s="1242" t="s">
        <v>180</v>
      </c>
      <c r="CQ59" s="1243"/>
      <c r="CR59" s="1243"/>
      <c r="CS59" s="1243"/>
      <c r="CT59" s="1243"/>
      <c r="CU59" s="1243"/>
      <c r="CV59" s="1243"/>
      <c r="CW59" s="1243"/>
      <c r="CX59" s="1243"/>
      <c r="CY59" s="1243"/>
      <c r="CZ59" s="1243"/>
      <c r="DA59" s="1244"/>
      <c r="DB59" s="1242" t="s">
        <v>181</v>
      </c>
      <c r="DC59" s="1243"/>
      <c r="DD59" s="1243"/>
      <c r="DE59" s="1243"/>
      <c r="DF59" s="1243"/>
      <c r="DG59" s="1243"/>
      <c r="DH59" s="1243"/>
      <c r="DI59" s="1243"/>
      <c r="DJ59" s="1243"/>
      <c r="DK59" s="1243"/>
      <c r="DL59" s="1243"/>
      <c r="DM59" s="1244"/>
    </row>
    <row r="60" spans="1:117" ht="20.149999999999999" hidden="1" customHeight="1" outlineLevel="1" x14ac:dyDescent="0.35">
      <c r="A60" s="1267"/>
      <c r="B60" s="1257"/>
      <c r="C60" s="1257"/>
      <c r="D60" s="1257"/>
      <c r="E60" s="1257"/>
      <c r="F60" s="1257"/>
      <c r="G60" s="1257"/>
      <c r="H60" s="1257"/>
      <c r="I60" s="1262"/>
      <c r="J60" s="1245" t="str">
        <f>+"WEEK  PRODUKSI  "&amp;L62</f>
        <v>WEEK  PRODUKSI  36</v>
      </c>
      <c r="K60" s="1246"/>
      <c r="L60" s="1247"/>
      <c r="M60" s="1245" t="str">
        <f>+"WEEK  PRODUKSI  "&amp;O62</f>
        <v>WEEK  PRODUKSI  37</v>
      </c>
      <c r="N60" s="1246"/>
      <c r="O60" s="1247"/>
      <c r="P60" s="1245" t="str">
        <f>+"WEEK  PRODUKSI  "&amp;R62</f>
        <v>WEEK  PRODUKSI  38</v>
      </c>
      <c r="Q60" s="1246"/>
      <c r="R60" s="1247"/>
      <c r="S60" s="1245" t="str">
        <f>+"WEEK  PRODUKSI  "&amp;U62</f>
        <v>WEEK  PRODUKSI  39</v>
      </c>
      <c r="T60" s="1246"/>
      <c r="U60" s="1247"/>
      <c r="V60" s="1245" t="str">
        <f>+"TOTAL WEEK   "&amp;U62</f>
        <v>TOTAL WEEK   39</v>
      </c>
      <c r="W60" s="1246"/>
      <c r="X60" s="1247"/>
      <c r="Y60" s="1245" t="str">
        <f>+"WEEK  PRODUKSI  "&amp;AA62</f>
        <v>WEEK  PRODUKSI  40</v>
      </c>
      <c r="Z60" s="1246"/>
      <c r="AA60" s="1246"/>
      <c r="AB60" s="1245" t="str">
        <f>+"WEEK  PRODUKSI  "&amp;AD62</f>
        <v>WEEK  PRODUKSI  41</v>
      </c>
      <c r="AC60" s="1246"/>
      <c r="AD60" s="1247"/>
      <c r="AE60" s="1245" t="str">
        <f>+"WEEK  PRODUKSI  "&amp;AG62</f>
        <v>WEEK  PRODUKSI  42</v>
      </c>
      <c r="AF60" s="1246"/>
      <c r="AG60" s="1247"/>
      <c r="AH60" s="1245" t="str">
        <f>+"WEEK  PRODUKSI  "&amp;AJ62</f>
        <v>WEEK  PRODUKSI  43</v>
      </c>
      <c r="AI60" s="1246"/>
      <c r="AJ60" s="1247"/>
      <c r="AK60" s="1245" t="str">
        <f>+"WEEK  PRODUKSI  "&amp;AM62</f>
        <v>WEEK  PRODUKSI  44</v>
      </c>
      <c r="AL60" s="1246"/>
      <c r="AM60" s="1247"/>
      <c r="AN60" s="1245" t="str">
        <f>+"WEEK  PRODUKSI  "&amp;AP62</f>
        <v>WEEK  PRODUKSI  45</v>
      </c>
      <c r="AO60" s="1246"/>
      <c r="AP60" s="1247"/>
      <c r="AQ60" s="1245" t="str">
        <f>+"WEEK  PRODUKSI  "&amp;AS62</f>
        <v>WEEK  PRODUKSI  46</v>
      </c>
      <c r="AR60" s="1246"/>
      <c r="AS60" s="1247"/>
      <c r="AT60" s="1245" t="str">
        <f t="shared" ref="AT60" si="253">+"WEEK  PRODUKSI  "&amp;AV62</f>
        <v>WEEK  PRODUKSI  47</v>
      </c>
      <c r="AU60" s="1246"/>
      <c r="AV60" s="1247"/>
      <c r="AW60" s="1245" t="str">
        <f>+"WEEK  PRODUKSI  + ORI   "&amp;AY62</f>
        <v>WEEK  PRODUKSI  + ORI   45</v>
      </c>
      <c r="AX60" s="1246"/>
      <c r="AY60" s="1247"/>
      <c r="AZ60" s="1245" t="str">
        <f>+"WEEK  PRODUKSI  + ORI   "&amp;BB62</f>
        <v>WEEK  PRODUKSI  + ORI   46</v>
      </c>
      <c r="BA60" s="1246"/>
      <c r="BB60" s="1247"/>
      <c r="BC60" s="1245" t="str">
        <f>+"WEEK  ORI  "&amp;BE62</f>
        <v>WEEK  ORI  45</v>
      </c>
      <c r="BD60" s="1246"/>
      <c r="BE60" s="1246"/>
      <c r="BF60" s="1245" t="str">
        <f>+"WEEK  ORI  "&amp;BH62</f>
        <v>WEEK  ORI  46</v>
      </c>
      <c r="BG60" s="1246"/>
      <c r="BH60" s="1247"/>
      <c r="BI60" s="1245" t="str">
        <f>+"WEEK  ORI  "&amp;BK62</f>
        <v>WEEK  ORI  47</v>
      </c>
      <c r="BJ60" s="1246"/>
      <c r="BK60" s="1247"/>
      <c r="BL60" s="1245" t="str">
        <f>+"WEEK  ORI  "&amp;BN62</f>
        <v>WEEK  ORI  48</v>
      </c>
      <c r="BM60" s="1246"/>
      <c r="BN60" s="1247"/>
      <c r="BO60" s="1245" t="str">
        <f>+"WEEK  ORI  "&amp;BQ62</f>
        <v>WEEK  ORI  49</v>
      </c>
      <c r="BP60" s="1246"/>
      <c r="BQ60" s="1247"/>
      <c r="BR60" s="1245" t="str">
        <f>+"WEEK  ORI  "&amp;BT62</f>
        <v>WEEK  ORI  50</v>
      </c>
      <c r="BS60" s="1246"/>
      <c r="BT60" s="1247"/>
      <c r="BU60" s="1245" t="str">
        <f>+"WEEK  ORI  "&amp;BW62</f>
        <v>WEEK  ORI  51</v>
      </c>
      <c r="BV60" s="1246"/>
      <c r="BW60" s="1247"/>
      <c r="BX60" s="1245" t="str">
        <f>+"WEEK  ORI  "&amp;BZ62</f>
        <v>WEEK  ORI  52</v>
      </c>
      <c r="BY60" s="1246"/>
      <c r="BZ60" s="1247"/>
      <c r="CA60" s="1245" t="str">
        <f>+"WEEK  ORI  "&amp;CC62</f>
        <v>WEEK  ORI  1</v>
      </c>
      <c r="CB60" s="1246"/>
      <c r="CC60" s="1247"/>
      <c r="CD60" s="1245" t="str">
        <f>+"WEEK  ORI  "&amp;CF62</f>
        <v>WEEK  ORI  2</v>
      </c>
      <c r="CE60" s="1246"/>
      <c r="CF60" s="1247"/>
      <c r="CG60" s="1245" t="str">
        <f>+"WEEK  ORI  "&amp;CI62</f>
        <v>WEEK  ORI  3</v>
      </c>
      <c r="CH60" s="1246"/>
      <c r="CI60" s="1247"/>
      <c r="CJ60" s="1245" t="str">
        <f>+"WEEK  ORI  "&amp;CL62</f>
        <v>WEEK  ORI  4</v>
      </c>
      <c r="CK60" s="1246"/>
      <c r="CL60" s="1247"/>
      <c r="CM60" s="1245" t="str">
        <f>+"WEEK  ORI  "&amp;CO62</f>
        <v>WEEK  ORI  5</v>
      </c>
      <c r="CN60" s="1246"/>
      <c r="CO60" s="1247"/>
      <c r="CP60" s="1245" t="str">
        <f>+"WEEK  ORI  "&amp;CR62</f>
        <v>WEEK  ORI  6</v>
      </c>
      <c r="CQ60" s="1246"/>
      <c r="CR60" s="1247"/>
      <c r="CS60" s="1245" t="str">
        <f>+"WEEK  ORI  "&amp;CU62</f>
        <v>WEEK  ORI  7</v>
      </c>
      <c r="CT60" s="1246"/>
      <c r="CU60" s="1247"/>
      <c r="CV60" s="1245" t="str">
        <f>+"WEEK  ORI  "&amp;CX62</f>
        <v>WEEK  ORI  8</v>
      </c>
      <c r="CW60" s="1246"/>
      <c r="CX60" s="1247"/>
      <c r="CY60" s="1245" t="str">
        <f>+"WEEK  ORI  "&amp;DA62</f>
        <v>WEEK  ORI  9</v>
      </c>
      <c r="CZ60" s="1246"/>
      <c r="DA60" s="1247"/>
      <c r="DB60" s="1245" t="str">
        <f>+"WEEK  ORI  "&amp;DD62</f>
        <v>WEEK  ORI  10</v>
      </c>
      <c r="DC60" s="1246"/>
      <c r="DD60" s="1247"/>
      <c r="DE60" s="1245" t="str">
        <f>+"WEEK  ORI  "&amp;DG62</f>
        <v>WEEK  ORI  12</v>
      </c>
      <c r="DF60" s="1246"/>
      <c r="DG60" s="1247"/>
      <c r="DH60" s="1245" t="str">
        <f>+"WEEK  ORI  "&amp;DJ62</f>
        <v>WEEK  ORI  13</v>
      </c>
      <c r="DI60" s="1246"/>
      <c r="DJ60" s="1247"/>
      <c r="DK60" s="1245" t="str">
        <f>+"WEEK  ORI  "&amp;DM62</f>
        <v>WEEK  ORI  14</v>
      </c>
      <c r="DL60" s="1246"/>
      <c r="DM60" s="1247"/>
    </row>
    <row r="61" spans="1:117" ht="20.149999999999999" hidden="1" customHeight="1" outlineLevel="1" x14ac:dyDescent="0.35">
      <c r="A61" s="1267"/>
      <c r="B61" s="1257"/>
      <c r="C61" s="1257"/>
      <c r="D61" s="1257"/>
      <c r="E61" s="1257"/>
      <c r="F61" s="1257"/>
      <c r="G61" s="1257"/>
      <c r="H61" s="1257"/>
      <c r="I61" s="1262"/>
      <c r="J61" s="1252" t="s">
        <v>17</v>
      </c>
      <c r="K61" s="1253"/>
      <c r="L61" s="12">
        <f>_xlfn.MAXIFS(
'BLC Subcont'!$DS:$DS,
'BLC Subcont'!$J:$J,
L62
)</f>
        <v>0</v>
      </c>
      <c r="M61" s="1252" t="s">
        <v>17</v>
      </c>
      <c r="N61" s="1253"/>
      <c r="O61" s="12">
        <f>DATE(2026,1,1)+(O62-2)*7-WEEKDAY(DATE(2026,1,1),2)+6</f>
        <v>46270</v>
      </c>
      <c r="P61" s="1252" t="s">
        <v>17</v>
      </c>
      <c r="Q61" s="1253"/>
      <c r="R61" s="12">
        <f>DATE(2026,1,1)+(R62-2)*7-WEEKDAY(DATE(2026,1,1),2)+6</f>
        <v>46277</v>
      </c>
      <c r="S61" s="1252" t="s">
        <v>17</v>
      </c>
      <c r="T61" s="1253"/>
      <c r="U61" s="12">
        <f>DATE(2026,1,1)+(U62-2)*7-WEEKDAY(DATE(2026,1,1),2)+6</f>
        <v>46284</v>
      </c>
      <c r="V61" s="1271" t="s">
        <v>17</v>
      </c>
      <c r="W61" s="1272"/>
      <c r="X61" s="1275">
        <f>DATE(2026,1,1)+(U62-2)*7-WEEKDAY(DATE(2026,1,1),2)+6</f>
        <v>46284</v>
      </c>
      <c r="Y61" s="1252" t="s">
        <v>17</v>
      </c>
      <c r="Z61" s="1253"/>
      <c r="AA61" s="12">
        <f>DATE(2026,1,1)+(AA62-2)*7-WEEKDAY(DATE(2026,1,1),2)+6</f>
        <v>46291</v>
      </c>
      <c r="AB61" s="1252" t="s">
        <v>17</v>
      </c>
      <c r="AC61" s="1253"/>
      <c r="AD61" s="12">
        <f>DATE(2026,1,1)+(AD62-2)*7-WEEKDAY(DATE(2026,1,1),2)+6</f>
        <v>46298</v>
      </c>
      <c r="AE61" s="1252" t="s">
        <v>17</v>
      </c>
      <c r="AF61" s="1253"/>
      <c r="AG61" s="12">
        <f>DATE(2026,1,1)+(AG62-2)*7-WEEKDAY(DATE(2026,1,1),2)+6</f>
        <v>46305</v>
      </c>
      <c r="AH61" s="1252" t="s">
        <v>17</v>
      </c>
      <c r="AI61" s="1253"/>
      <c r="AJ61" s="12">
        <f>DATE(2026,1,1)+(AJ62-2)*7-WEEKDAY(DATE(2026,1,1),2)+6</f>
        <v>46312</v>
      </c>
      <c r="AK61" s="1252" t="s">
        <v>17</v>
      </c>
      <c r="AL61" s="1253"/>
      <c r="AM61" s="12">
        <f>DATE(2026,1,1)+(AM62-2)*7-WEEKDAY(DATE(2026,1,1),2)+6</f>
        <v>46319</v>
      </c>
      <c r="AN61" s="1252" t="s">
        <v>17</v>
      </c>
      <c r="AO61" s="1253"/>
      <c r="AP61" s="12">
        <f>DATE(2026,1,1)+(AP62-2)*7-WEEKDAY(DATE(2026,1,1),2)+6</f>
        <v>46326</v>
      </c>
      <c r="AQ61" s="1252" t="s">
        <v>17</v>
      </c>
      <c r="AR61" s="1253"/>
      <c r="AS61" s="12">
        <f>DATE(2026,1,1)+(AS62-2)*7-WEEKDAY(DATE(2026,1,1),2)+6</f>
        <v>46333</v>
      </c>
      <c r="AT61" s="1252" t="s">
        <v>17</v>
      </c>
      <c r="AU61" s="1253"/>
      <c r="AV61" s="12">
        <f t="shared" ref="AV61" si="254">DATE(2026,1,1)+(AV62-2)*7-WEEKDAY(DATE(2026,1,1),2)+6</f>
        <v>46340</v>
      </c>
      <c r="AW61" s="1252" t="s">
        <v>17</v>
      </c>
      <c r="AX61" s="1253"/>
      <c r="AY61" s="12">
        <f t="shared" ref="AY61:BB61" si="255">DATE(2026,1,1)+(AY62-2)*7-WEEKDAY(DATE(2026,1,1),2)+6</f>
        <v>46326</v>
      </c>
      <c r="AZ61" s="1252" t="s">
        <v>17</v>
      </c>
      <c r="BA61" s="1253"/>
      <c r="BB61" s="12">
        <f t="shared" si="255"/>
        <v>46333</v>
      </c>
      <c r="BC61" s="1252" t="s">
        <v>17</v>
      </c>
      <c r="BD61" s="1253"/>
      <c r="BE61" s="12">
        <f>DATE(2026,1,1)+(BE62-2)*7-WEEKDAY(DATE(2026,1,1),2)+6</f>
        <v>46326</v>
      </c>
      <c r="BF61" s="1252" t="s">
        <v>17</v>
      </c>
      <c r="BG61" s="1253"/>
      <c r="BH61" s="12">
        <f>DATE(2026,1,1)+(BH62-2)*7-WEEKDAY(DATE(2026,1,1),2)+6</f>
        <v>46333</v>
      </c>
      <c r="BI61" s="1252" t="s">
        <v>17</v>
      </c>
      <c r="BJ61" s="1253"/>
      <c r="BK61" s="12">
        <f>DATE(2026,1,1)+(BK62-2)*7-WEEKDAY(DATE(2026,1,1),2)+6</f>
        <v>46340</v>
      </c>
      <c r="BL61" s="1252" t="s">
        <v>17</v>
      </c>
      <c r="BM61" s="1253"/>
      <c r="BN61" s="12">
        <f>DATE(2026,1,1)+(BN62-2)*7-WEEKDAY(DATE(2026,1,1),2)+6</f>
        <v>46347</v>
      </c>
      <c r="BO61" s="1252" t="s">
        <v>17</v>
      </c>
      <c r="BP61" s="1253"/>
      <c r="BQ61" s="12">
        <f>DATE(2026,1,1)+(BQ62-2)*7-WEEKDAY(DATE(2026,1,1),2)+6</f>
        <v>46354</v>
      </c>
      <c r="BR61" s="1252" t="s">
        <v>17</v>
      </c>
      <c r="BS61" s="1253"/>
      <c r="BT61" s="12">
        <f>DATE(2026,1,1)+(BT62-2)*7-WEEKDAY(DATE(2026,1,1),2)+6</f>
        <v>46361</v>
      </c>
      <c r="BU61" s="1252" t="s">
        <v>17</v>
      </c>
      <c r="BV61" s="1253"/>
      <c r="BW61" s="12">
        <f>DATE(2026,1,1)+(BW62-2)*7-WEEKDAY(DATE(2026,1,1),2)+6</f>
        <v>46368</v>
      </c>
      <c r="BX61" s="1252" t="s">
        <v>17</v>
      </c>
      <c r="BY61" s="1253"/>
      <c r="BZ61" s="12">
        <f>DATE(2026,1,1)+(BZ62-2)*7-WEEKDAY(DATE(2026,1,1),2)+6</f>
        <v>46375</v>
      </c>
      <c r="CA61" s="1252" t="s">
        <v>17</v>
      </c>
      <c r="CB61" s="1253"/>
      <c r="CC61" s="12">
        <f>DATE(2026,1,1)+(CC62-2)*7-WEEKDAY(DATE(2026,1,1),2)+6</f>
        <v>46018</v>
      </c>
      <c r="CD61" s="1252" t="s">
        <v>17</v>
      </c>
      <c r="CE61" s="1253"/>
      <c r="CF61" s="12">
        <f>DATE(2026,1,1)+(CF62-2)*7-WEEKDAY(DATE(2026,1,1),2)+6</f>
        <v>46025</v>
      </c>
      <c r="CG61" s="1252" t="s">
        <v>17</v>
      </c>
      <c r="CH61" s="1253"/>
      <c r="CI61" s="12">
        <f>DATE(2026,1,1)+(CI62-2)*7-WEEKDAY(DATE(2026,1,1),2)+6</f>
        <v>46032</v>
      </c>
      <c r="CJ61" s="1252" t="s">
        <v>17</v>
      </c>
      <c r="CK61" s="1253"/>
      <c r="CL61" s="12">
        <f>DATE(2026,1,1)+(CL62-2)*7-WEEKDAY(DATE(2026,1,1),2)+6</f>
        <v>46039</v>
      </c>
      <c r="CM61" s="1252" t="s">
        <v>17</v>
      </c>
      <c r="CN61" s="1253"/>
      <c r="CO61" s="12">
        <f>DATE(2026,1,1)+(CO62-2)*7-WEEKDAY(DATE(2026,1,1),2)+6</f>
        <v>46046</v>
      </c>
      <c r="CP61" s="1252" t="s">
        <v>17</v>
      </c>
      <c r="CQ61" s="1253"/>
      <c r="CR61" s="12">
        <f>DATE(2026,1,1)+(CR62-2)*7-WEEKDAY(DATE(2026,1,1),2)+6</f>
        <v>46053</v>
      </c>
      <c r="CS61" s="1252" t="s">
        <v>17</v>
      </c>
      <c r="CT61" s="1253"/>
      <c r="CU61" s="12">
        <f>DATE(2026,1,1)+(CU62-2)*7-WEEKDAY(DATE(2026,1,1),2)+6</f>
        <v>46060</v>
      </c>
      <c r="CV61" s="1252" t="s">
        <v>17</v>
      </c>
      <c r="CW61" s="1253"/>
      <c r="CX61" s="12">
        <f>DATE(2026,1,1)+(CX62-2)*7-WEEKDAY(DATE(2026,1,1),2)+6</f>
        <v>46067</v>
      </c>
      <c r="CY61" s="1252" t="s">
        <v>17</v>
      </c>
      <c r="CZ61" s="1253"/>
      <c r="DA61" s="12">
        <f>DATE(2026,1,1)+(DA62-2)*7-WEEKDAY(DATE(2026,1,1),2)+6</f>
        <v>46074</v>
      </c>
      <c r="DB61" s="1252" t="s">
        <v>17</v>
      </c>
      <c r="DC61" s="1253"/>
      <c r="DD61" s="12">
        <f>DATE(2026,1,1)+(DD62-2)*7-WEEKDAY(DATE(2026,1,1),2)+6</f>
        <v>46081</v>
      </c>
      <c r="DE61" s="1252" t="s">
        <v>17</v>
      </c>
      <c r="DF61" s="1253"/>
      <c r="DG61" s="12">
        <f>DATE(2026,1,1)+(DG62-2)*7-WEEKDAY(DATE(2026,1,1),2)+6</f>
        <v>46095</v>
      </c>
      <c r="DH61" s="1252" t="s">
        <v>17</v>
      </c>
      <c r="DI61" s="1253"/>
      <c r="DJ61" s="12">
        <f>DATE(2026,1,1)+(DJ62-2)*7-WEEKDAY(DATE(2026,1,1),2)+6</f>
        <v>46102</v>
      </c>
      <c r="DK61" s="1252" t="s">
        <v>17</v>
      </c>
      <c r="DL61" s="1253"/>
      <c r="DM61" s="12">
        <f>DATE(2026,1,1)+(DM62-2)*7-WEEKDAY(DATE(2026,1,1),2)+6</f>
        <v>46109</v>
      </c>
    </row>
    <row r="62" spans="1:117" s="16" customFormat="1" ht="20.149999999999999" hidden="1" customHeight="1" outlineLevel="2" x14ac:dyDescent="0.25">
      <c r="A62" s="1268"/>
      <c r="B62" s="1258"/>
      <c r="C62" s="1258"/>
      <c r="D62" s="1258"/>
      <c r="E62" s="1258"/>
      <c r="F62" s="1258"/>
      <c r="G62" s="1258"/>
      <c r="H62" s="1258"/>
      <c r="I62" s="1263"/>
      <c r="J62" s="1248" t="s">
        <v>18</v>
      </c>
      <c r="K62" s="1249"/>
      <c r="L62" s="14">
        <v>36</v>
      </c>
      <c r="M62" s="1248" t="s">
        <v>18</v>
      </c>
      <c r="N62" s="1249"/>
      <c r="O62" s="14">
        <v>37</v>
      </c>
      <c r="P62" s="1248" t="s">
        <v>18</v>
      </c>
      <c r="Q62" s="1249"/>
      <c r="R62" s="14">
        <f>+O62+1</f>
        <v>38</v>
      </c>
      <c r="S62" s="1248" t="s">
        <v>18</v>
      </c>
      <c r="T62" s="1249"/>
      <c r="U62" s="14">
        <f>+R62+1</f>
        <v>39</v>
      </c>
      <c r="V62" s="1273"/>
      <c r="W62" s="1274"/>
      <c r="X62" s="1276"/>
      <c r="Y62" s="1248" t="s">
        <v>18</v>
      </c>
      <c r="Z62" s="1249"/>
      <c r="AA62" s="15">
        <f>+U62+1</f>
        <v>40</v>
      </c>
      <c r="AB62" s="1248" t="s">
        <v>18</v>
      </c>
      <c r="AC62" s="1249"/>
      <c r="AD62" s="14">
        <f>+AA62+1</f>
        <v>41</v>
      </c>
      <c r="AE62" s="1248" t="s">
        <v>18</v>
      </c>
      <c r="AF62" s="1249"/>
      <c r="AG62" s="14">
        <f>+AD62+1</f>
        <v>42</v>
      </c>
      <c r="AH62" s="1248" t="s">
        <v>18</v>
      </c>
      <c r="AI62" s="1249"/>
      <c r="AJ62" s="14">
        <f>+AG62+1</f>
        <v>43</v>
      </c>
      <c r="AK62" s="1248" t="s">
        <v>18</v>
      </c>
      <c r="AL62" s="1249"/>
      <c r="AM62" s="14">
        <f>+AJ62+1</f>
        <v>44</v>
      </c>
      <c r="AN62" s="1248" t="s">
        <v>18</v>
      </c>
      <c r="AO62" s="1249"/>
      <c r="AP62" s="14">
        <f>+AM62+1</f>
        <v>45</v>
      </c>
      <c r="AQ62" s="1248" t="s">
        <v>18</v>
      </c>
      <c r="AR62" s="1249"/>
      <c r="AS62" s="14">
        <f>+AP62+1</f>
        <v>46</v>
      </c>
      <c r="AT62" s="1248" t="s">
        <v>18</v>
      </c>
      <c r="AU62" s="1249"/>
      <c r="AV62" s="14">
        <f t="shared" ref="AV62" si="256">+AS62+1</f>
        <v>47</v>
      </c>
      <c r="AW62" s="1248" t="s">
        <v>18</v>
      </c>
      <c r="AX62" s="1249"/>
      <c r="AY62" s="14">
        <v>45</v>
      </c>
      <c r="AZ62" s="1248" t="s">
        <v>18</v>
      </c>
      <c r="BA62" s="1249"/>
      <c r="BB62" s="14">
        <f t="shared" ref="BB62" si="257">+AY62+1</f>
        <v>46</v>
      </c>
      <c r="BC62" s="1248" t="s">
        <v>18</v>
      </c>
      <c r="BD62" s="1249"/>
      <c r="BE62" s="15">
        <v>45</v>
      </c>
      <c r="BF62" s="1248" t="s">
        <v>18</v>
      </c>
      <c r="BG62" s="1249"/>
      <c r="BH62" s="14">
        <f>+BE62+1</f>
        <v>46</v>
      </c>
      <c r="BI62" s="1248" t="s">
        <v>18</v>
      </c>
      <c r="BJ62" s="1249"/>
      <c r="BK62" s="14">
        <f t="shared" ref="BK62" si="258">+BH62+1</f>
        <v>47</v>
      </c>
      <c r="BL62" s="1248" t="s">
        <v>18</v>
      </c>
      <c r="BM62" s="1249"/>
      <c r="BN62" s="14">
        <f t="shared" ref="BN62" si="259">+BK62+1</f>
        <v>48</v>
      </c>
      <c r="BO62" s="1248" t="s">
        <v>18</v>
      </c>
      <c r="BP62" s="1249"/>
      <c r="BQ62" s="14">
        <f t="shared" ref="BQ62" si="260">+BN62+1</f>
        <v>49</v>
      </c>
      <c r="BR62" s="1248" t="s">
        <v>18</v>
      </c>
      <c r="BS62" s="1249"/>
      <c r="BT62" s="14">
        <f t="shared" ref="BT62" si="261">+BQ62+1</f>
        <v>50</v>
      </c>
      <c r="BU62" s="1248" t="s">
        <v>18</v>
      </c>
      <c r="BV62" s="1249"/>
      <c r="BW62" s="14">
        <f t="shared" ref="BW62" si="262">+BT62+1</f>
        <v>51</v>
      </c>
      <c r="BX62" s="1248" t="s">
        <v>18</v>
      </c>
      <c r="BY62" s="1249"/>
      <c r="BZ62" s="14">
        <f t="shared" ref="BZ62" si="263">+BW62+1</f>
        <v>52</v>
      </c>
      <c r="CA62" s="1248" t="s">
        <v>18</v>
      </c>
      <c r="CB62" s="1249"/>
      <c r="CC62" s="14">
        <v>1</v>
      </c>
      <c r="CD62" s="1248" t="s">
        <v>18</v>
      </c>
      <c r="CE62" s="1249"/>
      <c r="CF62" s="14">
        <f t="shared" ref="CF62" si="264">+CC62+1</f>
        <v>2</v>
      </c>
      <c r="CG62" s="1248" t="s">
        <v>18</v>
      </c>
      <c r="CH62" s="1249"/>
      <c r="CI62" s="14">
        <f t="shared" ref="CI62" si="265">+CF62+1</f>
        <v>3</v>
      </c>
      <c r="CJ62" s="1248" t="s">
        <v>18</v>
      </c>
      <c r="CK62" s="1249"/>
      <c r="CL62" s="14">
        <f t="shared" ref="CL62" si="266">+CI62+1</f>
        <v>4</v>
      </c>
      <c r="CM62" s="1248" t="s">
        <v>18</v>
      </c>
      <c r="CN62" s="1249"/>
      <c r="CO62" s="14">
        <f t="shared" ref="CO62" si="267">+CL62+1</f>
        <v>5</v>
      </c>
      <c r="CP62" s="1248" t="s">
        <v>18</v>
      </c>
      <c r="CQ62" s="1249"/>
      <c r="CR62" s="14">
        <v>6</v>
      </c>
      <c r="CS62" s="1248" t="s">
        <v>18</v>
      </c>
      <c r="CT62" s="1249"/>
      <c r="CU62" s="14">
        <f t="shared" ref="CU62" si="268">+CR62+1</f>
        <v>7</v>
      </c>
      <c r="CV62" s="1248" t="s">
        <v>18</v>
      </c>
      <c r="CW62" s="1249"/>
      <c r="CX62" s="14">
        <f t="shared" ref="CX62" si="269">+CU62+1</f>
        <v>8</v>
      </c>
      <c r="CY62" s="1248" t="s">
        <v>18</v>
      </c>
      <c r="CZ62" s="1249"/>
      <c r="DA62" s="14">
        <f t="shared" ref="DA62" si="270">+CX62+1</f>
        <v>9</v>
      </c>
      <c r="DB62" s="1248" t="s">
        <v>18</v>
      </c>
      <c r="DC62" s="1249"/>
      <c r="DD62" s="14">
        <v>10</v>
      </c>
      <c r="DE62" s="1248" t="s">
        <v>18</v>
      </c>
      <c r="DF62" s="1249"/>
      <c r="DG62" s="14">
        <v>12</v>
      </c>
      <c r="DH62" s="1248" t="s">
        <v>18</v>
      </c>
      <c r="DI62" s="1249"/>
      <c r="DJ62" s="14">
        <f t="shared" ref="DJ62" si="271">+DG62+1</f>
        <v>13</v>
      </c>
      <c r="DK62" s="1248" t="s">
        <v>18</v>
      </c>
      <c r="DL62" s="1249"/>
      <c r="DM62" s="14">
        <f t="shared" ref="DM62" si="272">+DJ62+1</f>
        <v>14</v>
      </c>
    </row>
    <row r="63" spans="1:117" ht="20.149999999999999" hidden="1" customHeight="1" outlineLevel="1" x14ac:dyDescent="0.35">
      <c r="A63" s="1269"/>
      <c r="B63" s="1259"/>
      <c r="C63" s="1259"/>
      <c r="D63" s="1259"/>
      <c r="E63" s="1259"/>
      <c r="F63" s="1259"/>
      <c r="G63" s="1259"/>
      <c r="H63" s="1259"/>
      <c r="I63" s="1264"/>
      <c r="J63" s="1250" t="s">
        <v>19</v>
      </c>
      <c r="K63" s="1251"/>
      <c r="L63" s="17">
        <v>0</v>
      </c>
      <c r="M63" s="1250" t="s">
        <v>19</v>
      </c>
      <c r="N63" s="1251"/>
      <c r="O63" s="17">
        <v>0</v>
      </c>
      <c r="P63" s="1250" t="s">
        <v>19</v>
      </c>
      <c r="Q63" s="1251"/>
      <c r="R63" s="17">
        <v>0</v>
      </c>
      <c r="S63" s="1250" t="s">
        <v>19</v>
      </c>
      <c r="T63" s="1251"/>
      <c r="U63" s="17">
        <f>+X63</f>
        <v>5.5</v>
      </c>
      <c r="V63" s="1277" t="s">
        <v>19</v>
      </c>
      <c r="W63" s="1278"/>
      <c r="X63" s="17">
        <v>5.5</v>
      </c>
      <c r="Y63" s="1250" t="s">
        <v>19</v>
      </c>
      <c r="Z63" s="1251"/>
      <c r="AA63" s="18">
        <v>5.5</v>
      </c>
      <c r="AB63" s="1250" t="s">
        <v>19</v>
      </c>
      <c r="AC63" s="1251"/>
      <c r="AD63" s="18">
        <v>5.5</v>
      </c>
      <c r="AE63" s="1250" t="s">
        <v>19</v>
      </c>
      <c r="AF63" s="1251"/>
      <c r="AG63" s="18">
        <v>5.5</v>
      </c>
      <c r="AH63" s="1250" t="s">
        <v>19</v>
      </c>
      <c r="AI63" s="1251"/>
      <c r="AJ63" s="18">
        <v>5.5</v>
      </c>
      <c r="AK63" s="1250" t="s">
        <v>19</v>
      </c>
      <c r="AL63" s="1251"/>
      <c r="AM63" s="18">
        <v>5.5</v>
      </c>
      <c r="AN63" s="1250" t="s">
        <v>19</v>
      </c>
      <c r="AO63" s="1251"/>
      <c r="AP63" s="18">
        <v>5.5</v>
      </c>
      <c r="AQ63" s="1250" t="s">
        <v>19</v>
      </c>
      <c r="AR63" s="1251"/>
      <c r="AS63" s="18">
        <v>5.5</v>
      </c>
      <c r="AT63" s="1250" t="s">
        <v>19</v>
      </c>
      <c r="AU63" s="1251"/>
      <c r="AV63" s="18">
        <v>5.5</v>
      </c>
      <c r="AW63" s="1250" t="s">
        <v>19</v>
      </c>
      <c r="AX63" s="1251"/>
      <c r="AY63" s="18">
        <v>5.5</v>
      </c>
      <c r="AZ63" s="1250" t="s">
        <v>19</v>
      </c>
      <c r="BA63" s="1251"/>
      <c r="BB63" s="18">
        <v>5.5</v>
      </c>
      <c r="BC63" s="1250" t="s">
        <v>19</v>
      </c>
      <c r="BD63" s="1251"/>
      <c r="BE63" s="18">
        <v>5.5</v>
      </c>
      <c r="BF63" s="1250" t="s">
        <v>19</v>
      </c>
      <c r="BG63" s="1251"/>
      <c r="BH63" s="18">
        <v>5.5</v>
      </c>
      <c r="BI63" s="1250" t="s">
        <v>19</v>
      </c>
      <c r="BJ63" s="1251"/>
      <c r="BK63" s="18">
        <v>5.5</v>
      </c>
      <c r="BL63" s="1250" t="s">
        <v>19</v>
      </c>
      <c r="BM63" s="1251"/>
      <c r="BN63" s="18">
        <v>5.5</v>
      </c>
      <c r="BO63" s="1250" t="s">
        <v>19</v>
      </c>
      <c r="BP63" s="1251"/>
      <c r="BQ63" s="18">
        <v>5.5</v>
      </c>
      <c r="BR63" s="1250" t="s">
        <v>19</v>
      </c>
      <c r="BS63" s="1251"/>
      <c r="BT63" s="18">
        <v>5.5</v>
      </c>
      <c r="BU63" s="1250" t="s">
        <v>19</v>
      </c>
      <c r="BV63" s="1251"/>
      <c r="BW63" s="18">
        <v>5.5</v>
      </c>
      <c r="BX63" s="1250" t="s">
        <v>19</v>
      </c>
      <c r="BY63" s="1251"/>
      <c r="BZ63" s="18">
        <v>4.5</v>
      </c>
      <c r="CA63" s="1250" t="s">
        <v>19</v>
      </c>
      <c r="CB63" s="1251"/>
      <c r="CC63" s="18">
        <v>4.5</v>
      </c>
      <c r="CD63" s="1250" t="s">
        <v>19</v>
      </c>
      <c r="CE63" s="1251"/>
      <c r="CF63" s="18">
        <v>5.5</v>
      </c>
      <c r="CG63" s="1250" t="s">
        <v>19</v>
      </c>
      <c r="CH63" s="1251"/>
      <c r="CI63" s="18">
        <v>5.5</v>
      </c>
      <c r="CJ63" s="1250" t="s">
        <v>19</v>
      </c>
      <c r="CK63" s="1251"/>
      <c r="CL63" s="18">
        <v>5.5</v>
      </c>
      <c r="CM63" s="1250" t="s">
        <v>19</v>
      </c>
      <c r="CN63" s="1251"/>
      <c r="CO63" s="18">
        <v>6.5</v>
      </c>
      <c r="CP63" s="1250" t="s">
        <v>19</v>
      </c>
      <c r="CQ63" s="1251"/>
      <c r="CR63" s="18">
        <v>4.5</v>
      </c>
      <c r="CS63" s="1250" t="s">
        <v>19</v>
      </c>
      <c r="CT63" s="1251"/>
      <c r="CU63" s="18">
        <v>5.5</v>
      </c>
      <c r="CV63" s="1250" t="s">
        <v>19</v>
      </c>
      <c r="CW63" s="1251"/>
      <c r="CX63" s="18">
        <v>5.5</v>
      </c>
      <c r="CY63" s="1250" t="s">
        <v>19</v>
      </c>
      <c r="CZ63" s="1251"/>
      <c r="DA63" s="18">
        <v>5.5</v>
      </c>
      <c r="DB63" s="1250" t="s">
        <v>19</v>
      </c>
      <c r="DC63" s="1251"/>
      <c r="DD63" s="18">
        <v>5.5</v>
      </c>
      <c r="DE63" s="1250" t="s">
        <v>19</v>
      </c>
      <c r="DF63" s="1251"/>
      <c r="DG63" s="18">
        <v>5.5</v>
      </c>
      <c r="DH63" s="1250" t="s">
        <v>19</v>
      </c>
      <c r="DI63" s="1251"/>
      <c r="DJ63" s="18">
        <v>4.5</v>
      </c>
      <c r="DK63" s="1250" t="s">
        <v>19</v>
      </c>
      <c r="DL63" s="1251"/>
      <c r="DM63" s="18">
        <v>5.5</v>
      </c>
    </row>
    <row r="64" spans="1:117" ht="43.5" hidden="1" customHeight="1" outlineLevel="1" x14ac:dyDescent="0.35">
      <c r="A64" s="1270"/>
      <c r="B64" s="1260"/>
      <c r="C64" s="1260"/>
      <c r="D64" s="1260"/>
      <c r="E64" s="1260"/>
      <c r="F64" s="1260"/>
      <c r="G64" s="1260"/>
      <c r="H64" s="1260"/>
      <c r="I64" s="1265"/>
      <c r="J64" s="19" t="s">
        <v>20</v>
      </c>
      <c r="K64" s="20" t="s">
        <v>21</v>
      </c>
      <c r="L64" s="21" t="s">
        <v>70</v>
      </c>
      <c r="M64" s="19" t="s">
        <v>20</v>
      </c>
      <c r="N64" s="20" t="s">
        <v>21</v>
      </c>
      <c r="O64" s="21" t="s">
        <v>70</v>
      </c>
      <c r="P64" s="19" t="s">
        <v>20</v>
      </c>
      <c r="Q64" s="20" t="s">
        <v>21</v>
      </c>
      <c r="R64" s="21" t="s">
        <v>70</v>
      </c>
      <c r="S64" s="19" t="s">
        <v>20</v>
      </c>
      <c r="T64" s="20" t="s">
        <v>21</v>
      </c>
      <c r="U64" s="21" t="s">
        <v>70</v>
      </c>
      <c r="V64" s="22" t="s">
        <v>20</v>
      </c>
      <c r="W64" s="23" t="s">
        <v>21</v>
      </c>
      <c r="X64" s="24" t="s">
        <v>70</v>
      </c>
      <c r="Y64" s="19" t="s">
        <v>20</v>
      </c>
      <c r="Z64" s="20" t="s">
        <v>21</v>
      </c>
      <c r="AA64" s="25" t="s">
        <v>70</v>
      </c>
      <c r="AB64" s="19" t="s">
        <v>20</v>
      </c>
      <c r="AC64" s="20" t="s">
        <v>21</v>
      </c>
      <c r="AD64" s="21" t="s">
        <v>70</v>
      </c>
      <c r="AE64" s="19" t="s">
        <v>20</v>
      </c>
      <c r="AF64" s="20" t="s">
        <v>21</v>
      </c>
      <c r="AG64" s="21" t="s">
        <v>70</v>
      </c>
      <c r="AH64" s="19" t="s">
        <v>20</v>
      </c>
      <c r="AI64" s="20" t="s">
        <v>21</v>
      </c>
      <c r="AJ64" s="21" t="s">
        <v>70</v>
      </c>
      <c r="AK64" s="19" t="s">
        <v>20</v>
      </c>
      <c r="AL64" s="20" t="s">
        <v>21</v>
      </c>
      <c r="AM64" s="21" t="s">
        <v>70</v>
      </c>
      <c r="AN64" s="19" t="s">
        <v>20</v>
      </c>
      <c r="AO64" s="20" t="s">
        <v>21</v>
      </c>
      <c r="AP64" s="21" t="s">
        <v>70</v>
      </c>
      <c r="AQ64" s="19" t="s">
        <v>20</v>
      </c>
      <c r="AR64" s="20" t="s">
        <v>21</v>
      </c>
      <c r="AS64" s="21" t="s">
        <v>70</v>
      </c>
      <c r="AT64" s="19" t="s">
        <v>20</v>
      </c>
      <c r="AU64" s="20" t="s">
        <v>21</v>
      </c>
      <c r="AV64" s="21" t="s">
        <v>70</v>
      </c>
      <c r="AW64" s="19" t="s">
        <v>20</v>
      </c>
      <c r="AX64" s="20" t="s">
        <v>21</v>
      </c>
      <c r="AY64" s="21" t="s">
        <v>70</v>
      </c>
      <c r="AZ64" s="19" t="s">
        <v>20</v>
      </c>
      <c r="BA64" s="20" t="s">
        <v>21</v>
      </c>
      <c r="BB64" s="21" t="s">
        <v>70</v>
      </c>
      <c r="BC64" s="19" t="s">
        <v>20</v>
      </c>
      <c r="BD64" s="20" t="s">
        <v>21</v>
      </c>
      <c r="BE64" s="25" t="s">
        <v>22</v>
      </c>
      <c r="BF64" s="19" t="s">
        <v>20</v>
      </c>
      <c r="BG64" s="20" t="s">
        <v>21</v>
      </c>
      <c r="BH64" s="21" t="s">
        <v>22</v>
      </c>
      <c r="BI64" s="19" t="s">
        <v>20</v>
      </c>
      <c r="BJ64" s="20" t="s">
        <v>21</v>
      </c>
      <c r="BK64" s="21" t="s">
        <v>22</v>
      </c>
      <c r="BL64" s="19" t="s">
        <v>20</v>
      </c>
      <c r="BM64" s="20" t="s">
        <v>21</v>
      </c>
      <c r="BN64" s="21" t="s">
        <v>22</v>
      </c>
      <c r="BO64" s="19" t="s">
        <v>20</v>
      </c>
      <c r="BP64" s="20" t="s">
        <v>21</v>
      </c>
      <c r="BQ64" s="21" t="s">
        <v>22</v>
      </c>
      <c r="BR64" s="19" t="s">
        <v>20</v>
      </c>
      <c r="BS64" s="20" t="s">
        <v>21</v>
      </c>
      <c r="BT64" s="21" t="s">
        <v>22</v>
      </c>
      <c r="BU64" s="19" t="s">
        <v>20</v>
      </c>
      <c r="BV64" s="20" t="s">
        <v>21</v>
      </c>
      <c r="BW64" s="21" t="s">
        <v>22</v>
      </c>
      <c r="BX64" s="19" t="s">
        <v>20</v>
      </c>
      <c r="BY64" s="20" t="s">
        <v>21</v>
      </c>
      <c r="BZ64" s="21" t="s">
        <v>22</v>
      </c>
      <c r="CA64" s="19" t="s">
        <v>20</v>
      </c>
      <c r="CB64" s="20" t="s">
        <v>21</v>
      </c>
      <c r="CC64" s="21" t="s">
        <v>22</v>
      </c>
      <c r="CD64" s="19" t="s">
        <v>20</v>
      </c>
      <c r="CE64" s="20" t="s">
        <v>21</v>
      </c>
      <c r="CF64" s="21" t="s">
        <v>22</v>
      </c>
      <c r="CG64" s="19" t="s">
        <v>20</v>
      </c>
      <c r="CH64" s="20" t="s">
        <v>21</v>
      </c>
      <c r="CI64" s="21" t="s">
        <v>22</v>
      </c>
      <c r="CJ64" s="19" t="s">
        <v>20</v>
      </c>
      <c r="CK64" s="20" t="s">
        <v>21</v>
      </c>
      <c r="CL64" s="21" t="s">
        <v>22</v>
      </c>
      <c r="CM64" s="19" t="s">
        <v>20</v>
      </c>
      <c r="CN64" s="20" t="s">
        <v>21</v>
      </c>
      <c r="CO64" s="21" t="s">
        <v>22</v>
      </c>
      <c r="CP64" s="19" t="s">
        <v>20</v>
      </c>
      <c r="CQ64" s="20" t="s">
        <v>21</v>
      </c>
      <c r="CR64" s="21" t="s">
        <v>22</v>
      </c>
      <c r="CS64" s="19" t="s">
        <v>20</v>
      </c>
      <c r="CT64" s="20" t="s">
        <v>21</v>
      </c>
      <c r="CU64" s="21" t="s">
        <v>22</v>
      </c>
      <c r="CV64" s="19" t="s">
        <v>20</v>
      </c>
      <c r="CW64" s="20" t="s">
        <v>21</v>
      </c>
      <c r="CX64" s="21" t="s">
        <v>22</v>
      </c>
      <c r="CY64" s="19" t="s">
        <v>20</v>
      </c>
      <c r="CZ64" s="20" t="s">
        <v>21</v>
      </c>
      <c r="DA64" s="21" t="s">
        <v>22</v>
      </c>
      <c r="DB64" s="19" t="s">
        <v>20</v>
      </c>
      <c r="DC64" s="20" t="s">
        <v>21</v>
      </c>
      <c r="DD64" s="21" t="s">
        <v>22</v>
      </c>
      <c r="DE64" s="19" t="s">
        <v>20</v>
      </c>
      <c r="DF64" s="20" t="s">
        <v>21</v>
      </c>
      <c r="DG64" s="21" t="s">
        <v>22</v>
      </c>
      <c r="DH64" s="19" t="s">
        <v>20</v>
      </c>
      <c r="DI64" s="20" t="s">
        <v>21</v>
      </c>
      <c r="DJ64" s="21" t="s">
        <v>22</v>
      </c>
      <c r="DK64" s="19" t="s">
        <v>20</v>
      </c>
      <c r="DL64" s="20" t="s">
        <v>21</v>
      </c>
      <c r="DM64" s="21" t="s">
        <v>22</v>
      </c>
    </row>
    <row r="65" spans="1:117" ht="6.75" hidden="1" customHeight="1" outlineLevel="1" x14ac:dyDescent="0.35">
      <c r="A65" s="26"/>
      <c r="B65" s="27"/>
      <c r="C65" s="27"/>
      <c r="D65" s="27"/>
      <c r="E65" s="27"/>
      <c r="F65" s="27"/>
      <c r="G65" s="27"/>
      <c r="H65" s="28"/>
      <c r="I65" s="29"/>
      <c r="J65" s="30"/>
      <c r="K65" s="31"/>
      <c r="L65" s="32"/>
      <c r="M65" s="33"/>
      <c r="N65" s="34"/>
      <c r="O65" s="32"/>
      <c r="P65" s="30"/>
      <c r="Q65" s="31"/>
      <c r="R65" s="32"/>
      <c r="S65" s="33"/>
      <c r="T65" s="34"/>
      <c r="U65" s="32"/>
      <c r="V65" s="35"/>
      <c r="W65" s="35"/>
      <c r="X65" s="35"/>
      <c r="Y65" s="33"/>
      <c r="Z65" s="36"/>
      <c r="AA65" s="37"/>
      <c r="AB65" s="33"/>
      <c r="AC65" s="36"/>
      <c r="AD65" s="32"/>
      <c r="AE65" s="33"/>
      <c r="AF65" s="36"/>
      <c r="AG65" s="32"/>
      <c r="AH65" s="33"/>
      <c r="AI65" s="36"/>
      <c r="AJ65" s="32"/>
      <c r="AK65" s="33"/>
      <c r="AL65" s="36"/>
      <c r="AM65" s="32"/>
      <c r="AN65" s="33"/>
      <c r="AO65" s="36"/>
      <c r="AP65" s="32"/>
      <c r="AQ65" s="33"/>
      <c r="AR65" s="36"/>
      <c r="AS65" s="32"/>
      <c r="AT65" s="33"/>
      <c r="AU65" s="36"/>
      <c r="AV65" s="32"/>
      <c r="AW65" s="33"/>
      <c r="AX65" s="36"/>
      <c r="AY65" s="32"/>
      <c r="AZ65" s="33"/>
      <c r="BA65" s="36"/>
      <c r="BB65" s="32"/>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row>
    <row r="66" spans="1:117" ht="20.149999999999999" hidden="1" customHeight="1" outlineLevel="1" x14ac:dyDescent="0.35">
      <c r="A66" s="38">
        <v>480</v>
      </c>
      <c r="B66" s="39" t="s">
        <v>157</v>
      </c>
      <c r="C66" s="39" t="s">
        <v>71</v>
      </c>
      <c r="D66" s="39">
        <v>128</v>
      </c>
      <c r="E66" s="39">
        <v>5.5</v>
      </c>
      <c r="F66" s="39">
        <v>7</v>
      </c>
      <c r="G66" s="39">
        <v>3</v>
      </c>
      <c r="H66" s="40">
        <f>+D66*E66*F66*G66</f>
        <v>14784</v>
      </c>
      <c r="I66" s="41">
        <f>+H66/E66</f>
        <v>2688</v>
      </c>
      <c r="J66" s="42">
        <f t="array" ref="J66">SUM(SUMIFS(
'BLC Subcont'!$AE$7:$AE$9999,
'BLC Subcont'!$I$7:$I$9999,L$10,
'BLC Subcont'!$U$7:$U$9999,$A66,
'BLC Subcont'!$T$7:$T$9999,
{"BB480PTN";"BB480PTG";"BB480PEO";"BB480PEN";"GB480EO";"PB48011B"}
))+SUMIFS(
'BLC Subcont'!$AE$7:$AE$9999,
'BLC Subcont'!$I$7:$I$9999,L$10,
'BLC Subcont'!$U$7:$U$9999,$A66,
'BLC Subcont'!$AA$7:$AA$9999,"Unisex")</f>
        <v>144</v>
      </c>
      <c r="K66" s="43">
        <f t="array" ref="K66">SUM(SUMIFS(
'BLC Subcont'!$BR$7:$BR$9999,
'BLC Subcont'!$I$7:$I$9999,L$10,
'BLC Subcont'!$U$7:$U$9999,$A66,
'BLC Subcont'!$T$7:$T$9999,
{"BB480PTN";"BB480PTG";"BB480PEO";"BB480PEN";"GB480EO";"PB48011B"}
))+SUMIFS(
'BLC Subcont'!$BS$7:$BS$9999,
'BLC Subcont'!$I$7:$I$9999,L$10,
'BLC Subcont'!$U$7:$U$9999,$A66,
'BLC Subcont'!$AA$7:$AA$9999,"Unisex")</f>
        <v>0</v>
      </c>
      <c r="L66" s="44">
        <f t="shared" ref="L66:L85" si="273">IFERROR(K66/($I66*L$11),0)</f>
        <v>0</v>
      </c>
      <c r="M66" s="42">
        <f t="array" ref="M66">SUM(SUMIFS(
'BLC Subcont'!$AE$7:$AE$9999,
'BLC Subcont'!$I$7:$I$9999,O$10,
'BLC Subcont'!$U$7:$U$9999,$A66,
'BLC Subcont'!$T$7:$T$9999,
{"BB480PTN";"BB480PTG";"BB480PEO";"BB480PEN";"GB480EO";"PB48011B"}
))+SUMIFS(
'BLC Subcont'!$AE$7:$AE$9999,
'BLC Subcont'!$I$7:$I$9999,O$10,
'BLC Subcont'!$U$7:$U$9999,$A66,
'BLC Subcont'!$AA$7:$AA$9999,"Unisex")</f>
        <v>5856</v>
      </c>
      <c r="N66" s="43">
        <f t="array" ref="N66">SUM(SUMIFS(
'BLC Subcont'!$BR$7:$BR$9999,
'BLC Subcont'!$I$7:$I$9999,O$10,
'BLC Subcont'!$U$7:$U$9999,$A66,
'BLC Subcont'!$T$7:$T$9999,
{"BB480PTN";"BB480PTG";"BB480PEO";"BB480PEN";"GB480EO";"PB48011B"}
))+SUMIFS(
'BLC Subcont'!$BS$7:$BS$9999,
'BLC Subcont'!$I$7:$I$9999,O$10,
'BLC Subcont'!$U$7:$U$9999,$A66,
'BLC Subcont'!$AA$7:$AA$9999,"Unisex")</f>
        <v>0</v>
      </c>
      <c r="O66" s="44">
        <f t="shared" ref="O66:O88" si="274">IFERROR(N66/($I66*O$11),0)</f>
        <v>0</v>
      </c>
      <c r="P66" s="42">
        <f t="array" ref="P66">SUM(SUMIFS(
'BLC Subcont'!$AE$7:$AE$9999,
'BLC Subcont'!$I$7:$I$9999,R$10,
'BLC Subcont'!$U$7:$U$9999,$A66,
'BLC Subcont'!$T$7:$T$9999,
{"BB480PTN";"BB480PTG";"BB480PEO";"BB480PEN";"GB480EO";"PB48011B"}
))+SUMIFS(
'BLC Subcont'!$AE$7:$AE$9999,
'BLC Subcont'!$I$7:$I$9999,R$10,
'BLC Subcont'!$U$7:$U$9999,$A66,
'BLC Subcont'!$AA$7:$AA$9999,"Unisex")</f>
        <v>1722</v>
      </c>
      <c r="Q66" s="43">
        <f t="array" ref="Q66">SUM(SUMIFS(
'BLC Subcont'!$BR$7:$BR$9999,
'BLC Subcont'!$I$7:$I$9999,R$10,
'BLC Subcont'!$U$7:$U$9999,$A66,
'BLC Subcont'!$T$7:$T$9999,
{"BB480PTN";"BB480PTG";"BB480PEO";"BB480PEN";"GB480EO";"PB48011B"}
))+SUMIFS(
'BLC Subcont'!$BS$7:$BS$9999,
'BLC Subcont'!$I$7:$I$9999,R$10,
'BLC Subcont'!$U$7:$U$9999,$A66,
'BLC Subcont'!$AA$7:$AA$9999,"Unisex")</f>
        <v>1181</v>
      </c>
      <c r="R66" s="44">
        <f>IFERROR(Q66/($I66*R$11),0)</f>
        <v>0</v>
      </c>
      <c r="S66" s="42">
        <f t="array" ref="S66">SUM(SUMIFS(
'BLC Subcont'!$AE$7:$AE$9999,
'BLC Subcont'!$I$7:$I$9999,U$10,
'BLC Subcont'!$U$7:$U$9999,$A66,
'BLC Subcont'!$T$7:$T$9999,
{"BB480PTN";"BB480PTG";"BB480PEO";"BB480PEN";"GB480EO";"PB48011B"}
))+SUMIFS(
'BLC Subcont'!$AE$7:$AE$9999,
'BLC Subcont'!$I$7:$I$9999,U$10,
'BLC Subcont'!$U$7:$U$9999,$A66,
'BLC Subcont'!$AA$7:$AA$9999,"Unisex")</f>
        <v>10812</v>
      </c>
      <c r="T66" s="95">
        <f t="array" ref="T66">SUM(SUMIFS(
'BLC Subcont'!$BR$7:$BR$9999,
'BLC Subcont'!$I$7:$I$9999,U$10,
'BLC Subcont'!$U$7:$U$9999,$A66,
'BLC Subcont'!$T$7:$T$9999,
{"BB480PTN";"BB480PTG";"BB480PEO";"BB480PEN";"GB480EO";"PB48011B"}
))+SUMIFS(
'BLC Subcont'!$BS$7:$BS$9999,
'BLC Subcont'!$I$7:$I$9999,U$10,
'BLC Subcont'!$U$7:$U$9999,$A66,
'BLC Subcont'!$AA$7:$AA$9999,"Unisex")</f>
        <v>4529</v>
      </c>
      <c r="U66" s="44">
        <f>IFERROR(T66/($I66*U$11),0)</f>
        <v>0.30634469696969696</v>
      </c>
      <c r="V66" s="45">
        <f t="shared" ref="V66:V74" si="275">SUM(S66,P66,M66,J66)</f>
        <v>18534</v>
      </c>
      <c r="W66" s="51">
        <f t="shared" ref="W66:W74" si="276">+SUM(T66,Q66,N66,K66)</f>
        <v>5710</v>
      </c>
      <c r="X66" s="46">
        <f>IFERROR(W66/($I66*X$11),0)</f>
        <v>0.386228354978355</v>
      </c>
      <c r="Y66" s="47">
        <f t="array" ref="Y66">SUM(SUMIFS(
'BLC Subcont'!$AE$7:$AE$9999,
'BLC Subcont'!$I$7:$I$9999,AA$10,
'BLC Subcont'!$U$7:$U$9999,$A66,
'BLC Subcont'!$T$7:$T$9999,
{"BB480PTN";"BB480PTG";"BB480PEO";"BB480PEN";"GB480EO";"PB48011B"}
))+SUMIFS(
'BLC Subcont'!$AE$7:$AE$9999,
'BLC Subcont'!$I$7:$I$9999,AA$10,
'BLC Subcont'!$U$7:$U$9999,$A66,
'BLC Subcont'!$AA$7:$AA$9999,"Unisex")</f>
        <v>8952</v>
      </c>
      <c r="Z66" s="249">
        <f t="array" ref="Z66">SUM(SUMIFS(
'BLC Subcont'!$BS$7:$BS$9999,
'BLC Subcont'!$I$7:$I$9999,AA$10,
'BLC Subcont'!$U$7:$U$9999,$A66,
'BLC Subcont'!$T$7:$T$9999,
{"BB480PTN";"BB480PTG";"BB480PEO";"BB480PEN";"GB480EO";"PB48011B"}
))+SUMIFS(
'BLC Subcont'!$BS$7:$BS$9999,
'BLC Subcont'!$I$7:$I$9999,AA$10,
'BLC Subcont'!$U$7:$U$9999,$A66,
'BLC Subcont'!$AA$7:$AA$9999,"Unisex")</f>
        <v>8432</v>
      </c>
      <c r="AA66" s="49">
        <f t="shared" ref="AA66:AA85" si="277">IFERROR(Z66/($I66*AA$11),0)</f>
        <v>0.57034632034632038</v>
      </c>
      <c r="AB66" s="42">
        <f t="array" ref="AB66">SUM(SUMIFS(
'BLC Subcont'!$AE$7:$AE$9999,
'BLC Subcont'!$I$7:$I$9999,AD$10,
'BLC Subcont'!$U$7:$U$9999,$A66,
'BLC Subcont'!$T$7:$T$9999,
{"BB480PTN";"BB480PTG";"BB480PEO";"BB480PEN";"GB480EO";"PB48011B"}
))+SUMIFS(
'BLC Subcont'!$AE$7:$AE$9999,
'BLC Subcont'!$I$7:$I$9999,AD$10,
'BLC Subcont'!$U$7:$U$9999,$A66,
'BLC Subcont'!$AA$7:$AA$9999,"Unisex")</f>
        <v>10506</v>
      </c>
      <c r="AC66" s="249">
        <f t="array" ref="AC66">SUM(SUMIFS(
'BLC Subcont'!$BS$7:$BS$9999,
'BLC Subcont'!$I$7:$I$9999,AD$10,
'BLC Subcont'!$U$7:$U$9999,$A66,
'BLC Subcont'!$T$7:$T$9999,
{"BB480PTN";"BB480PTG";"BB480PEO";"BB480PEN";"GB480EO";"PB48011B"}
))+SUMIFS(
'BLC Subcont'!$BS$7:$BS$9999,
'BLC Subcont'!$I$7:$I$9999,AD$10,
'BLC Subcont'!$U$7:$U$9999,$A66,
'BLC Subcont'!$AA$7:$AA$9999,"Unisex")</f>
        <v>10506</v>
      </c>
      <c r="AD66" s="44">
        <f t="shared" ref="AD66:AD85" si="278">IFERROR(AC66/($I66*AD$11),0)</f>
        <v>0.71063311688311692</v>
      </c>
      <c r="AE66" s="42">
        <f t="array" ref="AE66">SUM(SUMIFS(
'BLC Subcont'!$AE$7:$AE$9999,
'BLC Subcont'!$I$7:$I$9999,AG$10,
'BLC Subcont'!$U$7:$U$9999,$A66,
'BLC Subcont'!$T$7:$T$9999,
{"BB480PTN";"BB480PTG";"BB480PEO";"BB480PEN";"GB480EO";"PB48011B"}
))+SUMIFS(
'BLC Subcont'!$AE$7:$AE$9999,
'BLC Subcont'!$I$7:$I$9999,AG$10,
'BLC Subcont'!$U$7:$U$9999,$A66,
'BLC Subcont'!$AA$7:$AA$9999,"Unisex")</f>
        <v>9120</v>
      </c>
      <c r="AF66" s="249">
        <f t="array" ref="AF66">SUM(SUMIFS(
'BLC Subcont'!$BS$7:$BS$9999,
'BLC Subcont'!$I$7:$I$9999,AG$10,
'BLC Subcont'!$U$7:$U$9999,$A66,
'BLC Subcont'!$T$7:$T$9999,
{"BB480PTN";"BB480PTG";"BB480PEO";"BB480PEN";"GB480EO";"PB48011B"}
))+SUMIFS(
'BLC Subcont'!$BS$7:$BS$9999,
'BLC Subcont'!$I$7:$I$9999,AG$10,
'BLC Subcont'!$U$7:$U$9999,$A66,
'BLC Subcont'!$AA$7:$AA$9999,"Unisex")</f>
        <v>9120</v>
      </c>
      <c r="AG66" s="44">
        <f t="shared" ref="AG66:AG85" si="279">IFERROR(AF66/($I66*AG$11),0)</f>
        <v>0.61688311688311692</v>
      </c>
      <c r="AH66" s="42">
        <f t="array" ref="AH66">SUM(SUMIFS(
'BLC Subcont'!$AE$7:$AE$9999,
'BLC Subcont'!$I$7:$I$9999,AJ$10,
'BLC Subcont'!$U$7:$U$9999,$A66,
'BLC Subcont'!$T$7:$T$9999,
{"BB480PTN";"BB480PTG";"BB480PEO";"BB480PEN";"GB480EO";"PB48011B"}
))+SUMIFS(
'BLC Subcont'!$AE$7:$AE$9999,
'BLC Subcont'!$I$7:$I$9999,AJ$10,
'BLC Subcont'!$U$7:$U$9999,$A66,
'BLC Subcont'!$AA$7:$AA$9999,"Unisex")</f>
        <v>3924</v>
      </c>
      <c r="AI66" s="249">
        <f t="array" ref="AI66">SUM(SUMIFS(
'BLC Subcont'!$BS$7:$BS$9999,
'BLC Subcont'!$I$7:$I$9999,AJ$10,
'BLC Subcont'!$U$7:$U$9999,$A66,
'BLC Subcont'!$T$7:$T$9999,
{"BB480PTN";"BB480PTG";"BB480PEO";"BB480PEN";"GB480EO";"PB48011B"}
))+SUMIFS(
'BLC Subcont'!$BS$7:$BS$9999,
'BLC Subcont'!$I$7:$I$9999,AJ$10,
'BLC Subcont'!$U$7:$U$9999,$A66,
'BLC Subcont'!$AA$7:$AA$9999,"Unisex")</f>
        <v>3924</v>
      </c>
      <c r="AJ66" s="44">
        <f t="shared" ref="AJ66:AJ85" si="280">IFERROR(AI66/($I66*AJ$11),0)</f>
        <v>0.26542207792207795</v>
      </c>
      <c r="AK66" s="42">
        <f t="array" ref="AK66">SUM(SUMIFS(
'BLC Subcont'!$AE$7:$AE$9999,
'BLC Subcont'!$I$7:$I$9999,AM$10,
'BLC Subcont'!$U$7:$U$9999,$A66,
'BLC Subcont'!$T$7:$T$9999,
{"BB480PTN";"BB480PTG";"BB480PEO";"BB480PEN";"GB480EO";"PB48011B"}
))+SUMIFS(
'BLC Subcont'!$AE$7:$AE$9999,
'BLC Subcont'!$I$7:$I$9999,AM$10,
'BLC Subcont'!$U$7:$U$9999,$A66,
'BLC Subcont'!$AA$7:$AA$9999,"Unisex")</f>
        <v>924</v>
      </c>
      <c r="AL66" s="249">
        <f t="array" ref="AL66">SUM(SUMIFS(
'BLC Subcont'!$BS$7:$BS$9999,
'BLC Subcont'!$I$7:$I$9999,AM$10,
'BLC Subcont'!$U$7:$U$9999,$A66,
'BLC Subcont'!$T$7:$T$9999,
{"BB480PTN";"BB480PTG";"BB480PEO";"BB480PEN";"GB480EO";"PB48011B"}
))+SUMIFS(
'BLC Subcont'!$BS$7:$BS$9999,
'BLC Subcont'!$I$7:$I$9999,AM$10,
'BLC Subcont'!$U$7:$U$9999,$A66,
'BLC Subcont'!$AA$7:$AA$9999,"Unisex")</f>
        <v>924</v>
      </c>
      <c r="AM66" s="44">
        <f t="shared" ref="AM66:AM85" si="281">IFERROR(AL66/($I66*AM$11),0)</f>
        <v>6.25E-2</v>
      </c>
      <c r="AN66" s="42">
        <f t="array" ref="AN66">SUM(SUMIFS(
'BLC Subcont'!$AE$7:$AE$9999,
'BLC Subcont'!$I$7:$I$9999,AP$10,
'BLC Subcont'!$U$7:$U$9999,$A66,
'BLC Subcont'!$T$7:$T$9999,
{"BB480PTN";"BB480PTG";"BB480PEO";"BB480PEN";"GB480EO";"PB48011B"}
))+SUMIFS(
'BLC Subcont'!$AE$7:$AE$9999,
'BLC Subcont'!$I$7:$I$9999,AP$10,
'BLC Subcont'!$U$7:$U$9999,$A66,
'BLC Subcont'!$AA$7:$AA$9999,"Unisex")</f>
        <v>1200</v>
      </c>
      <c r="AO66" s="249">
        <f t="array" ref="AO66">SUM(SUMIFS(
'BLC Subcont'!$BS$7:$BS$9999,
'BLC Subcont'!$I$7:$I$9999,AP$10,
'BLC Subcont'!$U$7:$U$9999,$A66,
'BLC Subcont'!$T$7:$T$9999,
{"BB480PTN";"BB480PTG";"BB480PEO";"BB480PEN";"GB480EO";"PB48011B"}
))+SUMIFS(
'BLC Subcont'!$BS$7:$BS$9999,
'BLC Subcont'!$I$7:$I$9999,AP$10,
'BLC Subcont'!$U$7:$U$9999,$A66,
'BLC Subcont'!$AA$7:$AA$9999,"Unisex")</f>
        <v>1200</v>
      </c>
      <c r="AP66" s="44">
        <f t="shared" ref="AP66:AP85" si="282">IFERROR(AO66/($I66*AP$11),0)</f>
        <v>8.1168831168831168E-2</v>
      </c>
      <c r="AQ66" s="42">
        <f t="array" ref="AQ66">SUM(SUMIFS(
'BLC Subcont'!$AE$7:$AE$9999,
'BLC Subcont'!$I$7:$I$9999,AS$10,
'BLC Subcont'!$U$7:$U$9999,$A66,
'BLC Subcont'!$T$7:$T$9999,
{"BB480PTN";"BB480PTG";"BB480PEO";"BB480PEN";"GB480EO";"PB48011B"}
))+SUMIFS(
'BLC Subcont'!$AE$7:$AE$9999,
'BLC Subcont'!$I$7:$I$9999,AS$10,
'BLC Subcont'!$U$7:$U$9999,$A66,
'BLC Subcont'!$AA$7:$AA$9999,"Unisex")</f>
        <v>0</v>
      </c>
      <c r="AR66" s="48">
        <f t="array" ref="AR66">SUM(SUMIFS(
'BLC Subcont'!$BR$7:$BR$9999,
'BLC Subcont'!$I$7:$I$9999,AS$10,
'BLC Subcont'!$U$7:$U$9999,$A66,
'BLC Subcont'!$T$7:$T$9999,
{"BB480PTN";"BB480PTG";"BB480PEO";"BB480PEN";"GB480EO";"PB48011B"}
))+SUMIFS(
'BLC Subcont'!$BS$7:$BS$9999,
'BLC Subcont'!$I$7:$I$9999,AS$10,
'BLC Subcont'!$U$7:$U$9999,$A66,
'BLC Subcont'!$AA$7:$AA$9999,"Unisex")</f>
        <v>0</v>
      </c>
      <c r="AS66" s="44">
        <f t="shared" ref="AS66:AS85" si="283">IFERROR(AR66/($I66*AS$11),0)</f>
        <v>0</v>
      </c>
      <c r="AT66" s="42">
        <f t="array" ref="AT66">SUM(SUMIFS(
'BLC Subcont'!$AE$7:$AE$9999,
'BLC Subcont'!$I$7:$I$9999,AV$10,
'BLC Subcont'!$U$7:$U$9999,$A66,
'BLC Subcont'!$T$7:$T$9999,
{"BB480PTN";"BB480PTG";"BB480PEO";"BB480PEN";"GB480EO";"PB48011B"}
))+SUMIFS(
'BLC Subcont'!$AE$7:$AE$9999,
'BLC Subcont'!$I$7:$I$9999,AV$10,
'BLC Subcont'!$U$7:$U$9999,$A66,
'BLC Subcont'!$AA$7:$AA$9999,"Unisex")</f>
        <v>0</v>
      </c>
      <c r="AU66" s="48">
        <f t="array" ref="AU66">SUM(SUMIFS(
'BLC Subcont'!$BR$7:$BR$9999,
'BLC Subcont'!$I$7:$I$9999,AV$10,
'BLC Subcont'!$U$7:$U$9999,$A66,
'BLC Subcont'!$T$7:$T$9999,
{"BB480PTN";"BB480PTG";"BB480PEO";"BB480PEN";"GB480EO";"PB48011B"}
))+SUMIFS(
'BLC Subcont'!$BS$7:$BS$9999,
'BLC Subcont'!$I$7:$I$9999,AV$10,
'BLC Subcont'!$U$7:$U$9999,$A66,
'BLC Subcont'!$AA$7:$AA$9999,"Unisex")</f>
        <v>0</v>
      </c>
      <c r="AV66" s="44">
        <f t="shared" ref="AV66:AV85" si="284">IFERROR(AU66/($I66*AV$11),0)</f>
        <v>0</v>
      </c>
      <c r="AW66" s="42">
        <f>AN66+BC66</f>
        <v>1200</v>
      </c>
      <c r="AX66" s="249">
        <f t="shared" ref="AX66:AX85" si="285">AO66+BD66</f>
        <v>1200</v>
      </c>
      <c r="AY66" s="44">
        <f t="shared" ref="AY66:AY81" si="286">IFERROR(AX66/($I66*AY$11),0)</f>
        <v>8.1168831168831168E-2</v>
      </c>
      <c r="AZ66" s="42">
        <f>AQ66+BF66</f>
        <v>0</v>
      </c>
      <c r="BA66" s="249">
        <f t="shared" ref="BA66:BA85" si="287">AR66+BG66</f>
        <v>0</v>
      </c>
      <c r="BB66" s="44">
        <f t="shared" ref="BB66:BB85" si="288">IFERROR(BA66/($I66*BB$11),0)</f>
        <v>0</v>
      </c>
      <c r="BC66" s="42">
        <f>SUMIFS(RCCP!$HX$8:$HX$136,
RCCP!$A$8:$A$136,$A66
)+
(SUMIFS(RCCP!$IC$8:$IC$136,
RCCP!$A$8:$A$136,$A66/4))</f>
        <v>0</v>
      </c>
      <c r="BD66" s="249">
        <f>SUMIFS(RCCP!$HX$8:$HX$136,
RCCP!$A$8:$A$136,$A66
)+
(SUMIFS(RCCP!$IC$8:$IC$136,
RCCP!$A$8:$A$136,$A66/4))</f>
        <v>0</v>
      </c>
      <c r="BE66" s="59">
        <f>IFERROR(BD66/($I66*BE$11),0)</f>
        <v>0</v>
      </c>
      <c r="BF66" s="42">
        <f>SUMIFS(RCCP!$HY$8:$HY$136,
RCCP!$A$8:$A$136,$A66
)+
(SUMIFS(RCCP!$IC$8:$IC$136,
RCCP!$A$8:$A$136,$A66/4))</f>
        <v>0</v>
      </c>
      <c r="BG66" s="249">
        <f>SUMIFS(RCCP!$HY$8:$HY$136,
RCCP!$A$8:$A$136,$A66
)+
(SUMIFS(RCCP!$IC$8:$IC$136,
RCCP!$A$8:$A$136,$A66/4))</f>
        <v>0</v>
      </c>
      <c r="BH66" s="59">
        <f>IFERROR(BG66/($I66*BH$11),0)</f>
        <v>0</v>
      </c>
      <c r="BI66" s="42">
        <f>SUMIFS(RCCP!$HZ$8:$HZ$136,
RCCP!$A$8:$A$136,$A66
)+
(SUMIFS(RCCP!$IC$8:$IC$136,
RCCP!$A$8:$A$136,$A66/4))</f>
        <v>5022</v>
      </c>
      <c r="BJ66" s="249">
        <f>SUMIFS(RCCP!$HZ$8:$HZ$136,
RCCP!$A$8:$A$136,$A66
)+
(SUMIFS(RCCP!$IC$8:$IC$136,
RCCP!$A$8:$A$136,$A66/4))</f>
        <v>5022</v>
      </c>
      <c r="BK66" s="59">
        <f>IFERROR(BJ66/($I66*BK$11),0)</f>
        <v>0.33969155844155846</v>
      </c>
      <c r="BL66" s="42">
        <f>SUMIFS(RCCP!$IA$8:$IA$136,
RCCP!$A$8:$A$136,$A66
)+
(SUMIFS(RCCP!$IC$8:$IC$136,
RCCP!$A$8:$A$136,$A66/4))</f>
        <v>1164</v>
      </c>
      <c r="BM66" s="249">
        <f>SUMIFS(RCCP!$IA$8:$IA$136,
RCCP!$A$8:$A$136,$A66
)+
(SUMIFS(RCCP!$IC$8:$IC$136,
RCCP!$A$8:$A$136,$A66/4))</f>
        <v>1164</v>
      </c>
      <c r="BN66" s="59">
        <f>IFERROR(BM66/($I66*BN$11),0)</f>
        <v>7.8733766233766239E-2</v>
      </c>
      <c r="BO66" s="42">
        <f>SUMIFS(RCCP!$IF$8:$IF$136,
RCCP!$A$8:$A$136,$A66
)+
(SUMIFS(RCCP!$IK$8:$IK$136,
RCCP!$A$8:$A$136,$A66/4))</f>
        <v>0</v>
      </c>
      <c r="BP66" s="249">
        <f>SUMIFS(RCCP!$IF$8:$IF$136,
RCCP!$A$8:$A$136,$A66
)+
(SUMIFS(RCCP!$IK$8:$IK$136,
RCCP!$A$8:$A$136,$A66/4))</f>
        <v>0</v>
      </c>
      <c r="BQ66" s="59">
        <f>IFERROR(BP66/($I66*BQ$11),0)</f>
        <v>0</v>
      </c>
      <c r="BR66" s="42">
        <f>SUMIFS(RCCP!$IG$8:$IG$136,
RCCP!$A$8:$A$136,$A66
)+
(SUMIFS(RCCP!$IK$8:$IK$136,
RCCP!$A$8:$A$136,$A66/4))</f>
        <v>1596</v>
      </c>
      <c r="BS66" s="249">
        <f>SUMIFS(RCCP!$IG$8:$IG$136,
RCCP!$A$8:$A$136,$A66
)+
(SUMIFS(RCCP!$IK$8:$IK$136,
RCCP!$A$8:$A$136,$A66/4))</f>
        <v>1596</v>
      </c>
      <c r="BT66" s="59">
        <f>IFERROR(BS66/($I66*BT$11),0)</f>
        <v>0.10795454545454546</v>
      </c>
      <c r="BU66" s="42">
        <f>SUMIFS(RCCP!$IH$8:$IH$136,
RCCP!$A$8:$A$136,$A66
)+
(SUMIFS(RCCP!$IK$8:$IK$136,
RCCP!$A$8:$A$136,$A66/4))</f>
        <v>0</v>
      </c>
      <c r="BV66" s="249">
        <f>SUMIFS(RCCP!$IH$8:$IH$136,
RCCP!$A$8:$A$136,$A66
)+
(SUMIFS(RCCP!$IK$8:$IK$136,
RCCP!$A$8:$A$136,$A66/4))</f>
        <v>0</v>
      </c>
      <c r="BW66" s="59">
        <f>IFERROR(BV66/($I66*BW$11),0)</f>
        <v>0</v>
      </c>
      <c r="BX66" s="42">
        <f>SUMIFS(RCCP!$II$8:$II$136,
RCCP!$A$8:$A$136,$A66
)+
(SUMIFS(RCCP!$IK$8:$IK$136,
RCCP!$A$8:$A$136,$A66/4))</f>
        <v>0</v>
      </c>
      <c r="BY66" s="249">
        <f>SUMIFS(RCCP!$II$8:$II$136,
RCCP!$A$8:$A$136,$A66
)+
(SUMIFS(RCCP!$IK$8:$IK$136,
RCCP!$A$8:$A$136,$A66/4))</f>
        <v>0</v>
      </c>
      <c r="BZ66" s="59">
        <f>IFERROR(BY66/($I66*BZ$11),0)</f>
        <v>0</v>
      </c>
      <c r="CA66" s="42">
        <f t="array" ref="CA66">SUM(SUMIFS(RCCP!$IN$8:$IN$136,
RCCP!$A$8:$A$136,$A66,
RCCP!$C$8:$C$136,
{"UNISEX";"MEN'S";"WOMEN"}))
+
SUM(SUMIFS(RCCP!$IT$8:$IT$136,
RCCP!$A$8:$A$136,$A66,
RCCP!$C$8:$C$136,
{"UNISEX";"MEN'S";"WOMEN"}))/5</f>
        <v>3150</v>
      </c>
      <c r="CB66" s="249">
        <f t="array" ref="CB66">SUM(SUMIFS(RCCP!$IN$8:$IN$136,
RCCP!$A$8:$A$136,$A66,
RCCP!$C$8:$C$136,
{"UNISEX";"MEN'S";"WOMEN"}))
+
SUM(SUMIFS(RCCP!$IT$8:$IT$136,
RCCP!$A$8:$A$136,$A66,
RCCP!$C$8:$C$136,
{"UNISEX";"MEN'S";"WOMEN"}))/5</f>
        <v>3150</v>
      </c>
      <c r="CC66" s="59">
        <f t="shared" ref="CC66:CC85" si="289">IFERROR(CB66/($I66*CC$11),0)</f>
        <v>0.26041666666666669</v>
      </c>
      <c r="CD66" s="42">
        <f t="array" ref="CD66">SUM(SUMIFS(RCCP!$IO$8:$IO$136,
RCCP!$A$8:$A$136,$A66,
RCCP!$C$8:$C$136,
{"UNISEX";"MEN'S";"WOMEN"}))
+
SUM(SUMIFS(RCCP!$IT$8:$IT$136,
RCCP!$A$8:$A$136,$A66,
RCCP!$C$8:$C$136,
{"UNISEX";"MEN'S";"WOMEN"}))/5</f>
        <v>3150</v>
      </c>
      <c r="CE66" s="249">
        <f t="array" ref="CE66">SUM(SUMIFS(RCCP!$IO$8:$IO$136,
RCCP!$A$8:$A$136,$A66,
RCCP!$C$8:$C$136,
{"UNISEX";"MEN'S";"WOMEN"}))
+
SUM(SUMIFS(RCCP!$IT$8:$IT$136,
RCCP!$A$8:$A$136,$A66,
RCCP!$C$8:$C$136,
{"UNISEX";"MEN'S";"WOMEN"}))/5</f>
        <v>3150</v>
      </c>
      <c r="CF66" s="58">
        <f t="shared" ref="CF66:CF85" si="290">IFERROR(CE66/($I66*CF$11),0)</f>
        <v>0.21306818181818182</v>
      </c>
      <c r="CG66" s="47">
        <f t="array" ref="CG66">SUM(SUMIFS(RCCP!$IP$8:$IP$136,
RCCP!$A$8:$A$136,$A66,
RCCP!$C$8:$C$136,
{"UNISEX";"MEN'S";"WOMEN"}))
+
SUM(SUMIFS(RCCP!$IT$8:$IT$136,
RCCP!$A$8:$A$136,$A66,
RCCP!$C$8:$C$136,
{"UNISEX";"MEN'S";"WOMEN"}))/5</f>
        <v>3150</v>
      </c>
      <c r="CH66" s="249">
        <f t="array" ref="CH66">SUM(SUMIFS(RCCP!$IP$8:$IP$136,
RCCP!$A$8:$A$136,$A66,
RCCP!$C$8:$C$136,
{"UNISEX";"MEN'S";"WOMEN"}))
+
SUM(SUMIFS(RCCP!$IT$8:$IT$136,
RCCP!$A$8:$A$136,$A66,
RCCP!$C$8:$C$136,
{"UNISEX";"MEN'S";"WOMEN"}))/5</f>
        <v>3150</v>
      </c>
      <c r="CI66" s="59">
        <f t="shared" ref="CI66:CI85" si="291">IFERROR(CH66/($I66*CI$11),0)</f>
        <v>0.21306818181818182</v>
      </c>
      <c r="CJ66" s="42">
        <f t="array" ref="CJ66">SUM(SUMIFS(RCCP!$IQ$8:$IQ$136,
RCCP!$A$8:$A$136,$A66,
RCCP!$C$8:$C$136,
{"UNISEX";"MEN'S";"WOMEN"}))
+
SUM(SUMIFS(RCCP!$IT$8:$IT$136,
RCCP!$A$8:$A$136,$A66,
RCCP!$C$8:$C$136,
{"UNISEX";"MEN'S";"WOMEN"}))/5</f>
        <v>3150</v>
      </c>
      <c r="CK66" s="249">
        <f t="array" ref="CK66">SUM(SUMIFS(RCCP!$IQ$8:$IQ$136,
RCCP!$A$8:$A$136,$A66,
RCCP!$C$8:$C$136,
{"UNISEX";"MEN'S";"WOMEN"}))
+
SUM(SUMIFS(RCCP!$IT$8:$IT$136,
RCCP!$A$8:$A$136,$A66,
RCCP!$C$8:$C$136,
{"UNISEX";"MEN'S";"WOMEN"}))/5</f>
        <v>3150</v>
      </c>
      <c r="CL66" s="59">
        <f t="shared" ref="CL66:CL85" si="292">IFERROR(CK66/($I66*CL$11),0)</f>
        <v>0.21306818181818182</v>
      </c>
      <c r="CM66" s="42">
        <f t="array" ref="CM66">SUM(SUMIFS(RCCP!$IR$8:$IR$136,
RCCP!$A$8:$A$136,$A66,
RCCP!$C$8:$C$136,
{"UNISEX";"MEN'S";"WOMEN"}))
+
SUM(SUMIFS(RCCP!$IT$8:$IT$136,
RCCP!$A$8:$A$136,$A66,
RCCP!$C$8:$C$136,
{"UNISEX";"MEN'S";"WOMEN"}))/5</f>
        <v>3150</v>
      </c>
      <c r="CN66" s="249">
        <f t="array" ref="CN66">SUM(SUMIFS(RCCP!$IR$8:$IR$136,
RCCP!$A$8:$A$136,$A66,
RCCP!$C$8:$C$136,
{"UNISEX";"MEN'S";"WOMEN"}))
+
SUM(SUMIFS(RCCP!$IT$8:$IT$136,
RCCP!$A$8:$A$136,$A66,
RCCP!$C$8:$C$136,
{"UNISEX";"MEN'S";"WOMEN"}))/5</f>
        <v>3150</v>
      </c>
      <c r="CO66" s="58">
        <f t="shared" ref="CO66:CO85" si="293">IFERROR(CN66/($I66*CO$11),0)</f>
        <v>0.18028846153846154</v>
      </c>
      <c r="CP66" s="42">
        <f t="array" ref="CP66">SUM(SUMIFS(RCCP!$IW$8:$IW$136,
RCCP!$A$8:$A$136,$A66,
RCCP!$C$8:$C$136,
{"UNISEX";"MEN'S";"WOMEN"}))
+
SUM(SUMIFS(RCCP!$IT$8:$IT$136,
RCCP!$A$8:$A$136,$A66,
RCCP!$C$8:$C$136,
{"UNISEX";"MEN'S";"WOMEN"}))/5</f>
        <v>3150</v>
      </c>
      <c r="CQ66" s="249">
        <f t="array" ref="CQ66">SUM(SUMIFS(RCCP!$IW$8:$IW$136,
RCCP!$A$8:$A$136,$A66,
RCCP!$C$8:$C$136,
{"UNISEX";"MEN'S";"WOMEN"}))
+
SUM(SUMIFS(RCCP!$IT$8:$IT$136,
RCCP!$A$8:$A$136,$A66,
RCCP!$C$8:$C$136,
{"UNISEX";"MEN'S";"WOMEN"}))/5</f>
        <v>3150</v>
      </c>
      <c r="CR66" s="59">
        <f t="shared" ref="CR66:CR68" si="294">IFERROR(CQ66/($I66*CR$11),0)</f>
        <v>0.26041666666666669</v>
      </c>
      <c r="CS66" s="42">
        <f t="array" ref="CS66">SUM(SUMIFS(RCCP!$IX$8:$IX$136,
RCCP!$A$8:$A$136,$A66,
RCCP!$C$8:$C$136,
{"UNISEX";"MEN'S";"WOMEN"}))
+
SUM(SUMIFS(RCCP!$IT$8:$IT$136,
RCCP!$A$8:$A$136,$A66,
RCCP!$C$8:$C$136,
{"UNISEX";"MEN'S";"WOMEN"}))/5</f>
        <v>3150</v>
      </c>
      <c r="CT66" s="249">
        <f t="array" ref="CT66">SUM(SUMIFS(RCCP!$IX$8:$IX$136,
RCCP!$A$8:$A$136,$A66,
RCCP!$C$8:$C$136,
{"UNISEX";"MEN'S";"WOMEN"}))
+
SUM(SUMIFS(RCCP!$IT$8:$IT$136,
RCCP!$A$8:$A$136,$A66,
RCCP!$C$8:$C$136,
{"UNISEX";"MEN'S";"WOMEN"}))/5</f>
        <v>3150</v>
      </c>
      <c r="CU66" s="58">
        <f t="shared" ref="CU66:CU68" si="295">IFERROR(CT66/($I66*CU$11),0)</f>
        <v>0.21306818181818182</v>
      </c>
      <c r="CV66" s="47">
        <f t="array" ref="CV66">SUM(SUMIFS(RCCP!$IY$8:$IY$136,
RCCP!$A$8:$A$136,$A66,
RCCP!$C$8:$C$136,
{"UNISEX";"MEN'S";"WOMEN"}))
+
SUM(SUMIFS(RCCP!$IT$8:$IT$136,
RCCP!$A$8:$A$136,$A66,
RCCP!$C$8:$C$136,
{"UNISEX";"MEN'S";"WOMEN"}))/5</f>
        <v>3150</v>
      </c>
      <c r="CW66" s="249">
        <f t="array" ref="CW66">SUM(SUMIFS(RCCP!$IY$8:$IY$136,
RCCP!$A$8:$A$136,$A66,
RCCP!$C$8:$C$136,
{"UNISEX";"MEN'S";"WOMEN"}))
+
SUM(SUMIFS(RCCP!$IT$8:$IT$136,
RCCP!$A$8:$A$136,$A66,
RCCP!$C$8:$C$136,
{"UNISEX";"MEN'S";"WOMEN"}))/5</f>
        <v>3150</v>
      </c>
      <c r="CX66" s="59">
        <f t="shared" ref="CX66:CX68" si="296">IFERROR(CW66/($I66*CX$11),0)</f>
        <v>0.21306818181818182</v>
      </c>
      <c r="CY66" s="42">
        <f t="array" ref="CY66">SUM(SUMIFS(RCCP!$IZ$8:$IZ$136,
RCCP!$A$8:$A$136,$A66,
RCCP!$C$8:$C$136,
{"UNISEX";"MEN'S";"WOMEN"}))
+
SUM(SUMIFS(RCCP!$IT$8:$IT$136,
RCCP!$A$8:$A$136,$A66,
RCCP!$C$8:$C$136,
{"UNISEX";"MEN'S";"WOMEN"}))/5</f>
        <v>3150</v>
      </c>
      <c r="CZ66" s="249">
        <f t="array" ref="CZ66">SUM(SUMIFS(RCCP!$IZ$8:$IZ$136,
RCCP!$A$8:$A$136,$A66,
RCCP!$C$8:$C$136,
{"UNISEX";"MEN'S";"WOMEN"}))
+
SUM(SUMIFS(RCCP!$IT$8:$IT$136,
RCCP!$A$8:$A$136,$A66,
RCCP!$C$8:$C$136,
{"UNISEX";"MEN'S";"WOMEN"}))/5</f>
        <v>3150</v>
      </c>
      <c r="DA66" s="58">
        <f t="shared" ref="DA66:DA68" si="297">IFERROR(CZ66/($I66*DA$11),0)</f>
        <v>0.21306818181818182</v>
      </c>
      <c r="DB66" s="42">
        <f t="array" ref="DB66">SUM(SUMIFS(RCCP!$JE$8:$JE$136,
RCCP!$A$8:$A$136,$A66,
RCCP!$C$8:$C$136,
{"UNISEX";"MEN'S";"WOMEN"}))
+
SUM(SUMIFS(RCCP!$IT$8:$IT$136,
RCCP!$A$8:$A$136,$A66,
RCCP!$C$8:$C$136,
{"UNISEX";"MEN'S";"WOMEN"}))/5</f>
        <v>3150</v>
      </c>
      <c r="DC66" s="249">
        <f t="array" ref="DC66">SUM(SUMIFS(RCCP!$JE$8:$JE$136,
RCCP!$A$8:$A$136,$A66,
RCCP!$C$8:$C$136,
{"UNISEX";"MEN'S";"WOMEN"}))
+
SUM(SUMIFS(RCCP!$IT$8:$IT$136,
RCCP!$A$8:$A$136,$A66,
RCCP!$C$8:$C$136,
{"UNISEX";"MEN'S";"WOMEN"}))/5</f>
        <v>3150</v>
      </c>
      <c r="DD66" s="59">
        <f t="shared" ref="DD66:DD68" si="298">IFERROR(DC66/($I66*DD$11),0)</f>
        <v>0.21306818181818182</v>
      </c>
      <c r="DE66" s="42">
        <f t="array" ref="DE66">SUM(SUMIFS(RCCP!$JF$8:$JF$136,
RCCP!$A$8:$A$136,$A66,
RCCP!$C$8:$C$136,
{"UNISEX";"MEN'S";"WOMEN"}))
+
SUM(SUMIFS(RCCP!$IT$8:$IT$136,
RCCP!$A$8:$A$136,$A66,
RCCP!$C$8:$C$136,
{"UNISEX";"MEN'S";"WOMEN"}))/5</f>
        <v>3150</v>
      </c>
      <c r="DF66" s="249">
        <f t="array" ref="DF66">SUM(SUMIFS(RCCP!$JF$8:$JF$136,
RCCP!$A$8:$A$136,$A66,
RCCP!$C$8:$C$136,
{"UNISEX";"MEN'S";"WOMEN"}))
+
SUM(SUMIFS(RCCP!$IT$8:$IT$136,
RCCP!$A$8:$A$136,$A66,
RCCP!$C$8:$C$136,
{"UNISEX";"MEN'S";"WOMEN"}))/5</f>
        <v>3150</v>
      </c>
      <c r="DG66" s="58">
        <f t="shared" ref="DG66:DG68" si="299">IFERROR(DF66/($I66*DG$11),0)</f>
        <v>0.21306818181818182</v>
      </c>
      <c r="DH66" s="47">
        <f t="array" ref="DH66">SUM(SUMIFS(RCCP!$JG$8:$JG$136,
RCCP!$A$8:$A$136,$A66,
RCCP!$C$8:$C$136,
{"UNISEX";"MEN'S";"WOMEN"}))
+
SUM(SUMIFS(RCCP!$IT$8:$IT$136,
RCCP!$A$8:$A$136,$A66,
RCCP!$C$8:$C$136,
{"UNISEX";"MEN'S";"WOMEN"}))/5</f>
        <v>3150</v>
      </c>
      <c r="DI66" s="249">
        <f t="array" ref="DI66">SUM(SUMIFS(RCCP!$JG$8:$JG$136,
RCCP!$A$8:$A$136,$A66,
RCCP!$C$8:$C$136,
{"UNISEX";"MEN'S";"WOMEN"}))
+
SUM(SUMIFS(RCCP!$IT$8:$IT$136,
RCCP!$A$8:$A$136,$A66,
RCCP!$C$8:$C$136,
{"UNISEX";"MEN'S";"WOMEN"}))/5</f>
        <v>3150</v>
      </c>
      <c r="DJ66" s="59">
        <f t="shared" ref="DJ66:DJ68" si="300">IFERROR(DI66/($I66*DJ$11),0)</f>
        <v>0.26041666666666669</v>
      </c>
      <c r="DK66" s="42">
        <f t="array" ref="DK66">SUM(SUMIFS(RCCP!$JH$8:$JH$136,
RCCP!$A$8:$A$136,$A66,
RCCP!$C$8:$C$136,
{"UNISEX";"MEN'S";"WOMEN"}))
+
SUM(SUMIFS(RCCP!$IT$8:$IT$136,
RCCP!$A$8:$A$136,$A66,
RCCP!$C$8:$C$136,
{"UNISEX";"MEN'S";"WOMEN"}))/5</f>
        <v>3150</v>
      </c>
      <c r="DL66" s="249">
        <f t="array" ref="DL66">SUM(SUMIFS(RCCP!$JH$8:$JH$136,
RCCP!$A$8:$A$136,$A66,
RCCP!$C$8:$C$136,
{"UNISEX";"MEN'S";"WOMEN"}))
+
SUM(SUMIFS(RCCP!$IT$8:$IT$136,
RCCP!$A$8:$A$136,$A66,
RCCP!$C$8:$C$136,
{"UNISEX";"MEN'S";"WOMEN"}))/5</f>
        <v>3150</v>
      </c>
      <c r="DM66" s="58">
        <f t="shared" ref="DM66:DM68" si="301">IFERROR(DL66/($I66*DM$11),0)</f>
        <v>0.21306818181818182</v>
      </c>
    </row>
    <row r="67" spans="1:117" ht="20.149999999999999" hidden="1" customHeight="1" outlineLevel="1" x14ac:dyDescent="0.35">
      <c r="A67" s="38">
        <v>1906</v>
      </c>
      <c r="B67" s="39" t="s">
        <v>23</v>
      </c>
      <c r="C67" s="39" t="s">
        <v>72</v>
      </c>
      <c r="D67" s="39">
        <v>66</v>
      </c>
      <c r="E67" s="39">
        <f>+E$14</f>
        <v>5.5</v>
      </c>
      <c r="F67" s="39">
        <v>7</v>
      </c>
      <c r="G67" s="39">
        <v>3</v>
      </c>
      <c r="H67" s="40">
        <f t="shared" ref="H67:H74" si="302">+D67*E67*F67*G67</f>
        <v>7623</v>
      </c>
      <c r="I67" s="41">
        <f t="shared" ref="I67:I74" si="303">+H67/E67</f>
        <v>1386</v>
      </c>
      <c r="J67" s="42">
        <f>SUMIFS('BLC Subcont'!$AE$7:$AE$9999,
'BLC Subcont'!$I$7:$I$9999,L$10,
'BLC Subcont'!$U$7:$U$9999,$A67)</f>
        <v>1656</v>
      </c>
      <c r="K67" s="43">
        <f>SUMIFS('BLC Subcont'!$BR$7:$BR$9999,
'BLC Subcont'!$I$7:$I$9999,L$10,
'BLC Subcont'!$U$7:$U$9999,$A67)</f>
        <v>0</v>
      </c>
      <c r="L67" s="50">
        <f t="shared" si="273"/>
        <v>0</v>
      </c>
      <c r="M67" s="42">
        <f>SUMIFS('BLC Subcont'!$AE$7:$AE$9999,
'BLC Subcont'!$I$7:$I$9999,O$10,
'BLC Subcont'!$U$7:$U$9999,$A67)</f>
        <v>150</v>
      </c>
      <c r="N67" s="43">
        <f>SUMIFS('BLC Subcont'!$BR$7:$BR$9999,
'BLC Subcont'!$I$7:$I$9999,O$10,
'BLC Subcont'!$U$7:$U$9999,$A67)</f>
        <v>0</v>
      </c>
      <c r="O67" s="50">
        <f t="shared" si="274"/>
        <v>0</v>
      </c>
      <c r="P67" s="42">
        <f>SUMIFS('BLC Subcont'!$AE$7:$AE$9999,
'BLC Subcont'!$I$7:$I$9999,R$10,
'BLC Subcont'!$U$7:$U$9999,$A67)</f>
        <v>2220</v>
      </c>
      <c r="Q67" s="43">
        <f>SUMIFS('BLC Subcont'!$BR$7:$BR$9999,
'BLC Subcont'!$I$7:$I$9999,R$10,
'BLC Subcont'!$U$7:$U$9999,$A67)</f>
        <v>0</v>
      </c>
      <c r="R67" s="50">
        <f t="shared" ref="R67:R74" si="304">IFERROR(Q67/($I67*R$11),0)</f>
        <v>0</v>
      </c>
      <c r="S67" s="42">
        <f>SUMIFS('BLC Subcont'!$AE$7:$AE$9999,
'BLC Subcont'!$I$7:$I$9999,U$10,
'BLC Subcont'!$U$7:$U$9999,$A67)</f>
        <v>3036</v>
      </c>
      <c r="T67" s="43">
        <f>SUMIFS('BLC Subcont'!$BR$7:$BR$9999,
'BLC Subcont'!$I$7:$I$9999,U$10,
'BLC Subcont'!$U$7:$U$9999,$A67)</f>
        <v>0</v>
      </c>
      <c r="U67" s="50">
        <f t="shared" ref="U67:U88" si="305">IFERROR(T67/($I67*U$11),0)</f>
        <v>0</v>
      </c>
      <c r="V67" s="47">
        <f t="shared" si="275"/>
        <v>7062</v>
      </c>
      <c r="W67" s="51">
        <f t="shared" si="276"/>
        <v>0</v>
      </c>
      <c r="X67" s="52">
        <f t="shared" ref="X67:X74" si="306">IFERROR(W67/($I67*X$11),0)</f>
        <v>0</v>
      </c>
      <c r="Y67" s="47">
        <f>SUMIFS('BLC Subcont'!$AE$7:$AE$9999,
'BLC Subcont'!$I$7:$I$9999,AA$10,
'BLC Subcont'!$U$7:$U$9999,$A67)</f>
        <v>3822</v>
      </c>
      <c r="Z67" s="249">
        <f>SUMIFS('BLC Subcont'!$BS$7:$BS$9999,
'BLC Subcont'!$I$7:$I$9999,AA$10,
'BLC Subcont'!$U$7:$U$9999,$A67)</f>
        <v>3438</v>
      </c>
      <c r="AA67" s="49">
        <f t="shared" si="277"/>
        <v>0.45100354191263281</v>
      </c>
      <c r="AB67" s="42">
        <f>SUMIFS('BLC Subcont'!$AE$7:$AE$9999,
'BLC Subcont'!$I$7:$I$9999,AD$10,
'BLC Subcont'!$U$7:$U$9999,$A67)</f>
        <v>3984</v>
      </c>
      <c r="AC67" s="249">
        <f>SUMIFS('BLC Subcont'!$BS$7:$BS$9999,
'BLC Subcont'!$I$7:$I$9999,AD$10,
'BLC Subcont'!$U$7:$U$9999,$A67)</f>
        <v>3984</v>
      </c>
      <c r="AD67" s="50">
        <f t="shared" si="278"/>
        <v>0.52262888626524995</v>
      </c>
      <c r="AE67" s="42">
        <f>SUMIFS('BLC Subcont'!$AE$7:$AE$9999,
'BLC Subcont'!$I$7:$I$9999,AG$10,
'BLC Subcont'!$U$7:$U$9999,$A67)</f>
        <v>2880</v>
      </c>
      <c r="AF67" s="249">
        <f>SUMIFS('BLC Subcont'!$BS$7:$BS$9999,
'BLC Subcont'!$I$7:$I$9999,AG$10,
'BLC Subcont'!$U$7:$U$9999,$A67)</f>
        <v>2880</v>
      </c>
      <c r="AG67" s="50">
        <f t="shared" si="279"/>
        <v>0.37780401416765053</v>
      </c>
      <c r="AH67" s="42">
        <f>SUMIFS('BLC Subcont'!$AE$7:$AE$9999,
'BLC Subcont'!$I$7:$I$9999,AJ$10,
'BLC Subcont'!$U$7:$U$9999,$A67)</f>
        <v>4350</v>
      </c>
      <c r="AI67" s="249">
        <f>SUMIFS('BLC Subcont'!$BS$7:$BS$9999,
'BLC Subcont'!$I$7:$I$9999,AJ$10,
'BLC Subcont'!$U$7:$U$9999,$A67)</f>
        <v>4350</v>
      </c>
      <c r="AJ67" s="50">
        <f t="shared" si="280"/>
        <v>0.57064147973238888</v>
      </c>
      <c r="AK67" s="42">
        <f>SUMIFS('BLC Subcont'!$AE$7:$AE$9999,
'BLC Subcont'!$I$7:$I$9999,AM$10,
'BLC Subcont'!$U$7:$U$9999,$A67)</f>
        <v>1362</v>
      </c>
      <c r="AL67" s="249">
        <f>SUMIFS('BLC Subcont'!$BS$7:$BS$9999,
'BLC Subcont'!$I$7:$I$9999,AM$10,
'BLC Subcont'!$U$7:$U$9999,$A67)</f>
        <v>1362</v>
      </c>
      <c r="AM67" s="50">
        <f t="shared" si="281"/>
        <v>0.17866981503345139</v>
      </c>
      <c r="AN67" s="42">
        <f>SUMIFS('BLC Subcont'!$AE$7:$AE$9999,
'BLC Subcont'!$I$7:$I$9999,AP$10,
'BLC Subcont'!$U$7:$U$9999,$A67)</f>
        <v>3300</v>
      </c>
      <c r="AO67" s="249">
        <f>SUMIFS('BLC Subcont'!$BS$7:$BS$9999,
'BLC Subcont'!$I$7:$I$9999,AP$10,
'BLC Subcont'!$U$7:$U$9999,$A67)</f>
        <v>3300</v>
      </c>
      <c r="AP67" s="50">
        <f t="shared" si="282"/>
        <v>0.4329004329004329</v>
      </c>
      <c r="AQ67" s="42">
        <f>SUMIFS('BLC Subcont'!$AE$7:$AE$9999,
'BLC Subcont'!$I$7:$I$9999,AS$10,
'BLC Subcont'!$U$7:$U$9999,$A67)</f>
        <v>0</v>
      </c>
      <c r="AR67" s="48">
        <f>SUMIFS('BLC Subcont'!$BS$7:$BS$9999,
'BLC Subcont'!$I$7:$I$9999,AS$10,
'BLC Subcont'!$U$7:$U$9999,$A67)</f>
        <v>0</v>
      </c>
      <c r="AS67" s="50">
        <f t="shared" si="283"/>
        <v>0</v>
      </c>
      <c r="AT67" s="42">
        <f>SUMIFS('BLC Subcont'!$AE$7:$AE$9999,
'BLC Subcont'!$I$7:$I$9999,AV$10,
'BLC Subcont'!$U$7:$U$9999,$A67)</f>
        <v>0</v>
      </c>
      <c r="AU67" s="48">
        <f>SUMIFS('BLC Subcont'!$BS$7:$BS$9999,
'BLC Subcont'!$I$7:$I$9999,AV$10,
'BLC Subcont'!$U$7:$U$9999,$A67)</f>
        <v>0</v>
      </c>
      <c r="AV67" s="50">
        <f t="shared" si="284"/>
        <v>0</v>
      </c>
      <c r="AW67" s="42">
        <f t="shared" ref="AW67:AW85" si="307">AN67+BC67</f>
        <v>3300</v>
      </c>
      <c r="AX67" s="249">
        <f t="shared" si="285"/>
        <v>3300</v>
      </c>
      <c r="AY67" s="50">
        <f>IFERROR(AX67/($I67*AY$11),0)</f>
        <v>0.4329004329004329</v>
      </c>
      <c r="AZ67" s="42">
        <f t="shared" ref="AZ67:AZ85" si="308">AQ67+BF67</f>
        <v>0</v>
      </c>
      <c r="BA67" s="249">
        <f t="shared" si="287"/>
        <v>0</v>
      </c>
      <c r="BB67" s="50">
        <f t="shared" si="288"/>
        <v>0</v>
      </c>
      <c r="BC67" s="42">
        <f>SUMIFS(RCCP!$HX$8:$HX$136,
RCCP!$A$8:$A$136,$A67
)+
(SUMIFS(RCCP!$IC$8:$IC$136,
RCCP!$A$8:$A$136,$A67/4))</f>
        <v>0</v>
      </c>
      <c r="BD67" s="249">
        <f>SUMIFS(RCCP!$HX$8:$HX$136,
RCCP!$A$8:$A$136,$A67
)+
(SUMIFS(RCCP!$IC$8:$IC$136,
RCCP!$A$8:$A$136,$A67/4))</f>
        <v>0</v>
      </c>
      <c r="BE67" s="59">
        <f t="shared" ref="BE67:BE85" si="309">IFERROR(BD67/($I67*BE$11),0)</f>
        <v>0</v>
      </c>
      <c r="BF67" s="42">
        <f>SUMIFS(RCCP!$HY$8:$HY$136,
RCCP!$A$8:$A$136,$A67
)+
(SUMIFS(RCCP!$IC$8:$IC$136,
RCCP!$A$8:$A$136,$A67/4))</f>
        <v>0</v>
      </c>
      <c r="BG67" s="249">
        <f>SUMIFS(RCCP!$HY$8:$HY$136,
RCCP!$A$8:$A$136,$A67
)+
(SUMIFS(RCCP!$IC$8:$IC$136,
RCCP!$A$8:$A$136,$A67/4))</f>
        <v>0</v>
      </c>
      <c r="BH67" s="59">
        <f t="shared" ref="BH67:BH85" si="310">IFERROR(BG67/($I67*BH$11),0)</f>
        <v>0</v>
      </c>
      <c r="BI67" s="42">
        <f>SUMIFS(RCCP!$HZ$8:$HZ$136,
RCCP!$A$8:$A$136,$A67
)+
(SUMIFS(RCCP!$IC$8:$IC$136,
RCCP!$A$8:$A$136,$A67/4))</f>
        <v>1494</v>
      </c>
      <c r="BJ67" s="249">
        <f>SUMIFS(RCCP!$HZ$8:$HZ$136,
RCCP!$A$8:$A$136,$A67
)+
(SUMIFS(RCCP!$IC$8:$IC$136,
RCCP!$A$8:$A$136,$A67/4))</f>
        <v>1494</v>
      </c>
      <c r="BK67" s="59">
        <f t="shared" ref="BK67:BK85" si="311">IFERROR(BJ67/($I67*BK$11),0)</f>
        <v>0.1959858323494687</v>
      </c>
      <c r="BL67" s="42">
        <f>SUMIFS(RCCP!$IA$8:$IA$136,
RCCP!$A$8:$A$136,$A67
)+
(SUMIFS(RCCP!$IC$8:$IC$136,
RCCP!$A$8:$A$136,$A67/4))</f>
        <v>11274</v>
      </c>
      <c r="BM67" s="249">
        <f>SUMIFS(RCCP!$IA$8:$IA$136,
RCCP!$A$8:$A$136,$A67
)+
(SUMIFS(RCCP!$IC$8:$IC$136,
RCCP!$A$8:$A$136,$A67/4))</f>
        <v>11274</v>
      </c>
      <c r="BN67" s="59">
        <f t="shared" ref="BN67:BN85" si="312">IFERROR(BM67/($I67*BN$11),0)</f>
        <v>1.4789452971271153</v>
      </c>
      <c r="BO67" s="42">
        <f>SUMIFS(RCCP!$IF$8:$IF$136,
RCCP!$A$8:$A$136,$A67
)+
(SUMIFS(RCCP!$IK$8:$IK$136,
RCCP!$A$8:$A$136,$A67/4))</f>
        <v>4110</v>
      </c>
      <c r="BP67" s="249">
        <f>SUMIFS(RCCP!$IF$8:$IF$136,
RCCP!$A$8:$A$136,$A67
)+
(SUMIFS(RCCP!$IK$8:$IK$136,
RCCP!$A$8:$A$136,$A67/4))</f>
        <v>4110</v>
      </c>
      <c r="BQ67" s="59">
        <f t="shared" ref="BQ67:BQ85" si="313">IFERROR(BP67/($I67*BQ$11),0)</f>
        <v>0.5391578118850846</v>
      </c>
      <c r="BR67" s="42">
        <f>SUMIFS(RCCP!$IG$8:$IG$136,
RCCP!$A$8:$A$136,$A67
)+
(SUMIFS(RCCP!$IK$8:$IK$136,
RCCP!$A$8:$A$136,$A67/4))</f>
        <v>0</v>
      </c>
      <c r="BS67" s="249">
        <f>SUMIFS(RCCP!$IG$8:$IG$136,
RCCP!$A$8:$A$136,$A67
)+
(SUMIFS(RCCP!$IK$8:$IK$136,
RCCP!$A$8:$A$136,$A67/4))</f>
        <v>0</v>
      </c>
      <c r="BT67" s="59">
        <f t="shared" ref="BT67:BT85" si="314">IFERROR(BS67/($I67*BT$11),0)</f>
        <v>0</v>
      </c>
      <c r="BU67" s="42">
        <f>SUMIFS(RCCP!$IH$8:$IH$136,
RCCP!$A$8:$A$136,$A67
)+
(SUMIFS(RCCP!$IK$8:$IK$136,
RCCP!$A$8:$A$136,$A67/4))</f>
        <v>0</v>
      </c>
      <c r="BV67" s="249">
        <f>SUMIFS(RCCP!$IH$8:$IH$136,
RCCP!$A$8:$A$136,$A67
)+
(SUMIFS(RCCP!$IK$8:$IK$136,
RCCP!$A$8:$A$136,$A67/4))</f>
        <v>0</v>
      </c>
      <c r="BW67" s="59">
        <f t="shared" ref="BW67:BW85" si="315">IFERROR(BV67/($I67*BW$11),0)</f>
        <v>0</v>
      </c>
      <c r="BX67" s="42">
        <f>SUMIFS(RCCP!$II$8:$II$136,
RCCP!$A$8:$A$136,$A67
)+
(SUMIFS(RCCP!$IK$8:$IK$136,
RCCP!$A$8:$A$136,$A67/4))</f>
        <v>0</v>
      </c>
      <c r="BY67" s="249">
        <f>SUMIFS(RCCP!$II$8:$II$136,
RCCP!$A$8:$A$136,$A67
)+
(SUMIFS(RCCP!$IK$8:$IK$136,
RCCP!$A$8:$A$136,$A67/4))</f>
        <v>0</v>
      </c>
      <c r="BZ67" s="59">
        <f t="shared" ref="BZ67:BZ85" si="316">IFERROR(BY67/($I67*BZ$11),0)</f>
        <v>0</v>
      </c>
      <c r="CA67" s="42">
        <f>SUMIFS(RCCP!$IN$8:$IN$136,
RCCP!$A$8:$A$136,$A67
)+
(SUMIFS(RCCP!$IT$8:$IT$136,
RCCP!$A$8:$A$136,$A67)/5)</f>
        <v>0</v>
      </c>
      <c r="CB67" s="249">
        <f>SUMIFS(RCCP!$IN$8:$IN$136,
RCCP!$A$8:$A$136,$A67,
RCCP!$C$8:$C$136,$B67
)+
(SUMIFS(RCCP!$IT$8:$IT$136,
RCCP!$A$8:$A$136,$A67,
RCCP!$C$8:$C$136,$B67)/5)</f>
        <v>0</v>
      </c>
      <c r="CC67" s="59">
        <f t="shared" si="289"/>
        <v>0</v>
      </c>
      <c r="CD67" s="42">
        <f>SUMIFS(RCCP!$IO$8:$IO$136,
RCCP!$A$8:$A$136,$A67
)+
(SUMIFS(RCCP!$IT$8:$IT$136,
RCCP!$A$8:$A$136,$A67)/5)</f>
        <v>1140</v>
      </c>
      <c r="CE67" s="249">
        <f>SUMIFS(RCCP!$IO$8:$IO$136,
RCCP!$A$8:$A$136,$A67
)+
(SUMIFS(RCCP!$IT$8:$IT$136,
RCCP!$A$8:$A$136,$A67/5))</f>
        <v>1140</v>
      </c>
      <c r="CF67" s="59">
        <f t="shared" si="290"/>
        <v>0.149547422274695</v>
      </c>
      <c r="CG67" s="42">
        <f>SUMIFS(RCCP!$IP$8:$IP$136,
RCCP!$A$8:$A$136,$A67
)+
(SUMIFS(RCCP!$IT$8:$IT$136,
RCCP!$A$8:$A$136,$A67)/5)</f>
        <v>0</v>
      </c>
      <c r="CH67" s="249">
        <f>SUMIFS(RCCP!$IP$8:$IP$136,
RCCP!$A$8:$A$136,$A67
)+
(SUMIFS(RCCP!$IT$8:$IT$136,
RCCP!$A$8:$A$136,$A67/5))</f>
        <v>0</v>
      </c>
      <c r="CI67" s="59">
        <f t="shared" si="291"/>
        <v>0</v>
      </c>
      <c r="CJ67" s="42">
        <f>SUMIFS(RCCP!$IQ$8:$IQ$136,
RCCP!$A$8:$A$136,$A67
)+
(SUMIFS(RCCP!$IT$8:$IT$136,
RCCP!$A$8:$A$136,$A67)/5)</f>
        <v>0</v>
      </c>
      <c r="CK67" s="249">
        <f>SUMIFS(RCCP!$IQ$8:$IQ$136,
RCCP!$A$8:$A$136,$A67
)+
(SUMIFS(RCCP!$IT$8:$IT$136,
RCCP!$A$8:$A$136,$A67)/5)</f>
        <v>0</v>
      </c>
      <c r="CL67" s="59">
        <f t="shared" si="292"/>
        <v>0</v>
      </c>
      <c r="CM67" s="42">
        <f>SUMIFS(RCCP!$IR$8:$IR$136,
RCCP!$A$8:$A$136,$A67
)+
(SUMIFS(RCCP!$IT$8:$IT$136,
RCCP!$A$8:$A$136,$A67)/5)</f>
        <v>0</v>
      </c>
      <c r="CN67" s="249">
        <f>SUMIFS(RCCP!$IR$8:$IR$136,
RCCP!$A$8:$A$136,$A67
)+
(SUMIFS(RCCP!$IT$8:$IT$136,
RCCP!$A$8:$A$136,$A67)/5)</f>
        <v>0</v>
      </c>
      <c r="CO67" s="58">
        <f t="shared" si="293"/>
        <v>0</v>
      </c>
      <c r="CP67" s="42">
        <f>SUMIFS(RCCP!$IW$8:$IW$136,
RCCP!$A$8:$A$136,$A67
)+
(SUMIFS(RCCP!$JB$8:$JB$136,
RCCP!$A$8:$A$136,$A67/4))</f>
        <v>288</v>
      </c>
      <c r="CQ67" s="249">
        <f>SUMIFS(RCCP!$IW$8:$IW$136,
RCCP!$A$8:$A$136,$A67
)+
(SUMIFS(RCCP!$JB$8:$JB$136,
RCCP!$A$8:$A$136,$A67/4))</f>
        <v>288</v>
      </c>
      <c r="CR67" s="59">
        <f t="shared" si="294"/>
        <v>4.6176046176046176E-2</v>
      </c>
      <c r="CS67" s="42">
        <f>SUMIFS(RCCP!$IX$8:$IX$136,
RCCP!$A$8:$A$136,$A67
)+
(SUMIFS(RCCP!$JB$8:$JB$136,
RCCP!$A$8:$A$136,$A67/4))</f>
        <v>750</v>
      </c>
      <c r="CT67" s="249">
        <f>SUMIFS(RCCP!$IX$8:$IX$136,
RCCP!$A$8:$A$136,$A67
)+
(SUMIFS(RCCP!$JB$8:$JB$136,
RCCP!$A$8:$A$136,$A67/4))</f>
        <v>750</v>
      </c>
      <c r="CU67" s="59">
        <f t="shared" si="295"/>
        <v>9.8386462022825666E-2</v>
      </c>
      <c r="CV67" s="42">
        <f>SUMIFS(RCCP!$IY$8:$IY$136,
RCCP!$A$8:$A$136,$A67
)+
(SUMIFS(RCCP!$JB$8:$JB$136,
RCCP!$A$8:$A$136,$A67/4))</f>
        <v>0</v>
      </c>
      <c r="CW67" s="249">
        <f>SUMIFS(RCCP!$IY$8:$IY$136,
RCCP!$A$8:$A$136,$A67
)+
(SUMIFS(RCCP!$JB$8:$JB$136,
RCCP!$A$8:$A$136,$A67/4))</f>
        <v>0</v>
      </c>
      <c r="CX67" s="59">
        <f t="shared" si="296"/>
        <v>0</v>
      </c>
      <c r="CY67" s="42">
        <f>SUMIFS(RCCP!$IZ$8:$IZ$136,
RCCP!$A$8:$A$136,$A67
)+
(SUMIFS(RCCP!$JB$8:$JB$136,
RCCP!$A$8:$A$136,$A67/4))</f>
        <v>0</v>
      </c>
      <c r="CZ67" s="249">
        <f>SUMIFS(RCCP!$IZ$8:$IZ$136,
RCCP!$A$8:$A$136,$A67
)+
(SUMIFS(RCCP!$JB$8:$JB$136,
RCCP!$A$8:$A$136,$A67/4))</f>
        <v>0</v>
      </c>
      <c r="DA67" s="58">
        <f t="shared" si="297"/>
        <v>0</v>
      </c>
      <c r="DB67" s="42">
        <f>SUMIFS(RCCP!$JE$8:$JE$136,
RCCP!$A$8:$A$136,$A67
)+
(SUMIFS(RCCP!$JJ$8:$JJ$136,
RCCP!$A$8:$A$136,$A67/4))</f>
        <v>0</v>
      </c>
      <c r="DC67" s="249">
        <f>SUMIFS(RCCP!$JE$8:$JE$136,
RCCP!$A$8:$A$136,$A67
)+
(SUMIFS(RCCP!$JJ$8:$JJ$136,
RCCP!$A$8:$A$136,$A67/4))</f>
        <v>0</v>
      </c>
      <c r="DD67" s="59">
        <f t="shared" si="298"/>
        <v>0</v>
      </c>
      <c r="DE67" s="42">
        <f>SUMIFS(RCCP!$JF$8:$JF$136,
RCCP!$A$8:$A$136,$A67
)+
(SUMIFS(RCCP!$JJ$8:$JJ$136,
RCCP!$A$8:$A$136,$A67/4))</f>
        <v>0</v>
      </c>
      <c r="DF67" s="249">
        <f>SUMIFS(RCCP!$JF$8:$JF$136,
RCCP!$A$8:$A$136,$A67
)+
(SUMIFS(RCCP!$JJ$8:$JJ$136,
RCCP!$A$8:$A$136,$A67/4))</f>
        <v>0</v>
      </c>
      <c r="DG67" s="59">
        <f t="shared" si="299"/>
        <v>0</v>
      </c>
      <c r="DH67" s="42">
        <f>SUMIFS(RCCP!$JG$8:$JG$136,
RCCP!$A$8:$A$136,$A67
)+
(SUMIFS(RCCP!$JJ$8:$JJ$136,
RCCP!$A$8:$A$136,$A67/4))</f>
        <v>0</v>
      </c>
      <c r="DI67" s="249">
        <f>SUMIFS(RCCP!$JG$8:$JG$136,
RCCP!$A$8:$A$136,$A67
)+
(SUMIFS(RCCP!$JJ$8:$JJ$136,
RCCP!$A$8:$A$136,$A67/4))</f>
        <v>0</v>
      </c>
      <c r="DJ67" s="59">
        <f t="shared" si="300"/>
        <v>0</v>
      </c>
      <c r="DK67" s="42">
        <f>SUMIFS(RCCP!$JH$8:$JH$136,
RCCP!$A$8:$A$136,$A67
)+
(SUMIFS(RCCP!$JJ$8:$JJ$136,
RCCP!$A$8:$A$136,$A67/4))</f>
        <v>0</v>
      </c>
      <c r="DL67" s="249">
        <f>SUMIFS(RCCP!$JH$8:$JH$136,
RCCP!$A$8:$A$136,$A67
)+
(SUMIFS(RCCP!$JJ$8:$JJ$136,
RCCP!$A$8:$A$136,$A67/4))</f>
        <v>0</v>
      </c>
      <c r="DM67" s="58">
        <f t="shared" si="301"/>
        <v>0</v>
      </c>
    </row>
    <row r="68" spans="1:117" ht="20.149999999999999" hidden="1" customHeight="1" outlineLevel="1" x14ac:dyDescent="0.35">
      <c r="A68" s="38">
        <v>608</v>
      </c>
      <c r="B68" s="39" t="s">
        <v>23</v>
      </c>
      <c r="C68" s="39" t="s">
        <v>73</v>
      </c>
      <c r="D68" s="39">
        <v>66</v>
      </c>
      <c r="E68" s="39">
        <f t="shared" ref="E68:E88" si="317">+E$14</f>
        <v>5.5</v>
      </c>
      <c r="F68" s="39">
        <v>7</v>
      </c>
      <c r="G68" s="39">
        <v>3</v>
      </c>
      <c r="H68" s="40">
        <f t="shared" si="302"/>
        <v>7623</v>
      </c>
      <c r="I68" s="41">
        <f t="shared" si="303"/>
        <v>1386</v>
      </c>
      <c r="J68" s="42">
        <f>SUMIFS('BLC Subcont'!$AE$7:$AE$9999,
'BLC Subcont'!$I$7:$I$9999,L$10,
'BLC Subcont'!$U$7:$U$9999,"608",
'BLC Subcont'!$V$7:$V$9999,"ACTION",
'BLC Subcont'!$IQ$7:$IQ$9999,"IN HOUSE (MANUAL)")</f>
        <v>3720</v>
      </c>
      <c r="K68" s="43">
        <f>SUMIFS('BLC Subcont'!$BS$7:$BS$9999,
'BLC Subcont'!$I$7:$I$9999,L$10,
'BLC Subcont'!$U$7:$U$9999,"608",
'BLC Subcont'!$V$7:$V$9999,"ACTION",
'BLC Subcont'!$IQ$7:$IQ$9999,"IN HOUSE (MANUAL)")</f>
        <v>0</v>
      </c>
      <c r="L68" s="50">
        <f t="shared" si="273"/>
        <v>0</v>
      </c>
      <c r="M68" s="42">
        <f>SUMIFS('BLC Subcont'!$AE$7:$AE$9999,
'BLC Subcont'!$I$7:$I$9999,O$10,
'BLC Subcont'!$U$7:$U$9999,"608",
'BLC Subcont'!$V$7:$V$9999,"ACTION",
'BLC Subcont'!$IQ$7:$IQ$9999,"IN HOUSE (MANUAL)")</f>
        <v>10194</v>
      </c>
      <c r="N68" s="43">
        <f>SUMIFS('BLC Subcont'!$BS$7:$BS$9999,
'BLC Subcont'!$I$7:$I$9999,O$10,
'BLC Subcont'!$U$7:$U$9999,"608",
'BLC Subcont'!$V$7:$V$9999,"ACTION",
'BLC Subcont'!$IQ$7:$IQ$9999,"IN HOUSE (MANUAL)")</f>
        <v>794</v>
      </c>
      <c r="O68" s="50">
        <f t="shared" si="274"/>
        <v>0</v>
      </c>
      <c r="P68" s="42">
        <f>SUMIFS('BLC Subcont'!$AE$7:$AE$9999,
'BLC Subcont'!$I$7:$I$9999,R$10,
'BLC Subcont'!$U$7:$U$9999,"608",
'BLC Subcont'!$V$7:$V$9999,"ACTION",
'BLC Subcont'!$IQ$7:$IQ$9999,"IN HOUSE (MANUAL)")</f>
        <v>12756</v>
      </c>
      <c r="Q68" s="43">
        <f>SUMIFS('BLC Subcont'!$BS$7:$BS$9999,
'BLC Subcont'!$I$7:$I$9999,R$10,
'BLC Subcont'!$U$7:$U$9999,"608",
'BLC Subcont'!$V$7:$V$9999,"ACTION",
'BLC Subcont'!$IQ$7:$IQ$9999,"IN HOUSE (MANUAL)")</f>
        <v>1913</v>
      </c>
      <c r="R68" s="50">
        <f t="shared" si="304"/>
        <v>0</v>
      </c>
      <c r="S68" s="42">
        <f>SUMIFS('BLC Subcont'!$AE$7:$AE$9999,
'BLC Subcont'!$I$7:$I$9999,U$10,
'BLC Subcont'!$U$7:$U$9999,"608",
'BLC Subcont'!$V$7:$V$9999,"ACTION",
'BLC Subcont'!$IQ$7:$IQ$9999,"IN HOUSE (MANUAL)")</f>
        <v>882</v>
      </c>
      <c r="T68" s="43">
        <f>SUMIFS('BLC Subcont'!$BS$7:$BS$9999,
'BLC Subcont'!$I$7:$I$9999,U$10,
'BLC Subcont'!$U$7:$U$9999,"608",
'BLC Subcont'!$V$7:$V$9999,"ACTION",
'BLC Subcont'!$IQ$7:$IQ$9999,"IN HOUSE (MANUAL)")</f>
        <v>8</v>
      </c>
      <c r="U68" s="50">
        <f t="shared" si="305"/>
        <v>1.0494555949101404E-3</v>
      </c>
      <c r="V68" s="47">
        <f t="shared" si="275"/>
        <v>27552</v>
      </c>
      <c r="W68" s="51">
        <f t="shared" si="276"/>
        <v>2715</v>
      </c>
      <c r="X68" s="52">
        <f t="shared" si="306"/>
        <v>0.35615899252262889</v>
      </c>
      <c r="Y68" s="47">
        <f>SUMIFS('BLC Subcont'!$AE$7:$AE$9999,
'BLC Subcont'!$I$7:$I$9999,AA$10,
'BLC Subcont'!$U$7:$U$9999,"608",
'BLC Subcont'!$V$7:$V$9999,"ACTION",
'BLC Subcont'!$IQ$7:$IQ$9999,"IN HOUSE (MANUAL)")</f>
        <v>0</v>
      </c>
      <c r="Z68" s="249">
        <f>SUMIFS('BLC Subcont'!$BS$7:$BS$9999,
'BLC Subcont'!$I$7:$I$9999,AA$10,
'BLC Subcont'!$U$7:$U$9999,"608",
'BLC Subcont'!$V$7:$V$9999,"ACTION",
'BLC Subcont'!$IQ$7:$IQ$9999,"IN HOUSE (MANUAL)")</f>
        <v>0</v>
      </c>
      <c r="AA68" s="49">
        <f t="shared" si="277"/>
        <v>0</v>
      </c>
      <c r="AB68" s="42">
        <f>SUMIFS('BLC Subcont'!$AE$7:$AE$9999,
'BLC Subcont'!$I$7:$I$9999,AD$10,
'BLC Subcont'!$U$7:$U$9999,"608",
'BLC Subcont'!$V$7:$V$9999,"ACTION",
'BLC Subcont'!$IQ$7:$IQ$9999,"IN HOUSE (MANUAL)")</f>
        <v>3666</v>
      </c>
      <c r="AC68" s="249">
        <f>SUMIFS('BLC Subcont'!$BS$7:$BS$9999,
'BLC Subcont'!$I$7:$I$9999,AD$10,
'BLC Subcont'!$U$7:$U$9999,"608",
'BLC Subcont'!$V$7:$V$9999,"ACTION",
'BLC Subcont'!$IQ$7:$IQ$9999,"IN HOUSE (MANUAL)")</f>
        <v>2172</v>
      </c>
      <c r="AD68" s="50">
        <f t="shared" si="278"/>
        <v>0.28492719401810312</v>
      </c>
      <c r="AE68" s="42">
        <f>SUMIFS('BLC Subcont'!$AE$7:$AE$9999,
'BLC Subcont'!$I$7:$I$9999,AG$10,
'BLC Subcont'!$U$7:$U$9999,"608",
'BLC Subcont'!$V$7:$V$9999,"ACTION",
'BLC Subcont'!$IQ$7:$IQ$9999,"IN HOUSE (MANUAL)")</f>
        <v>8304</v>
      </c>
      <c r="AF68" s="249">
        <f>SUMIFS('BLC Subcont'!$BS$7:$BS$9999,
'BLC Subcont'!$I$7:$I$9999,AG$10,
'BLC Subcont'!$U$7:$U$9999,"608",
'BLC Subcont'!$V$7:$V$9999,"ACTION",
'BLC Subcont'!$IQ$7:$IQ$9999,"IN HOUSE (MANUAL)")</f>
        <v>3048</v>
      </c>
      <c r="AG68" s="50">
        <f t="shared" si="279"/>
        <v>0.39984258166076347</v>
      </c>
      <c r="AH68" s="42">
        <f>SUMIFS('BLC Subcont'!$AE$7:$AE$9999,
'BLC Subcont'!$I$7:$I$9999,AJ$10,
'BLC Subcont'!$U$7:$U$9999,"608",
'BLC Subcont'!$V$7:$V$9999,"ACTION",
'BLC Subcont'!$IQ$7:$IQ$9999,"IN HOUSE (MANUAL)")</f>
        <v>1878</v>
      </c>
      <c r="AI68" s="249">
        <f>SUMIFS('BLC Subcont'!$BS$7:$BS$9999,
'BLC Subcont'!$I$7:$I$9999,AJ$10,
'BLC Subcont'!$U$7:$U$9999,"608",
'BLC Subcont'!$V$7:$V$9999,"ACTION",
'BLC Subcont'!$IQ$7:$IQ$9999,"IN HOUSE (MANUAL)")</f>
        <v>0</v>
      </c>
      <c r="AJ68" s="50">
        <f t="shared" si="280"/>
        <v>0</v>
      </c>
      <c r="AK68" s="42">
        <f>SUMIFS('BLC Subcont'!$AE$7:$AE$9999,
'BLC Subcont'!$I$7:$I$9999,AM$10,
'BLC Subcont'!$U$7:$U$9999,"608",
'BLC Subcont'!$V$7:$V$9999,"ACTION",
'BLC Subcont'!$IQ$7:$IQ$9999,"IN HOUSE (MANUAL)")</f>
        <v>0</v>
      </c>
      <c r="AL68" s="249">
        <f>SUMIFS('BLC Subcont'!$BS$7:$BS$9999,
'BLC Subcont'!$I$7:$I$9999,AM$10,
'BLC Subcont'!$U$7:$U$9999,"608",
'BLC Subcont'!$V$7:$V$9999,"ACTION",
'BLC Subcont'!$IQ$7:$IQ$9999,"IN HOUSE (MANUAL)")</f>
        <v>0</v>
      </c>
      <c r="AM68" s="50">
        <f t="shared" si="281"/>
        <v>0</v>
      </c>
      <c r="AN68" s="42">
        <f>SUMIFS('BLC Subcont'!$AE$7:$AE$9999,
'BLC Subcont'!$I$7:$I$9999,AP$10,
'BLC Subcont'!$U$7:$U$9999,"608",
'BLC Subcont'!$V$7:$V$9999,"ACTION",
'BLC Subcont'!$IQ$7:$IQ$9999,"IN HOUSE (MANUAL)")</f>
        <v>0</v>
      </c>
      <c r="AO68" s="249">
        <f>SUMIFS('BLC Subcont'!$BS$7:$BS$9999,
'BLC Subcont'!$I$7:$I$9999,AP$10,
'BLC Subcont'!$U$7:$U$9999,"608",
'BLC Subcont'!$V$7:$V$9999,"ACTION",
'BLC Subcont'!$IQ$7:$IQ$9999,"IN HOUSE (MANUAL)")</f>
        <v>0</v>
      </c>
      <c r="AP68" s="50">
        <f t="shared" si="282"/>
        <v>0</v>
      </c>
      <c r="AQ68" s="42">
        <f>SUMIFS('BLC Subcont'!$AE$7:$AE$9999,
'BLC Subcont'!$I$7:$I$9999,AS$10,
'BLC Subcont'!$U$7:$U$9999,"608",
'BLC Subcont'!$V$7:$V$9999,"ACTION",
'BLC Subcont'!$IQ$7:$IQ$9999,"IN HOUSE (MANUAL)")</f>
        <v>0</v>
      </c>
      <c r="AR68" s="48">
        <f>SUMIFS('BLC Subcont'!$BS$7:$BS$9999,
'BLC Subcont'!$I$7:$I$9999,AS$10,
'BLC Subcont'!$U$7:$U$9999,"608",
'BLC Subcont'!$V$7:$V$9999,"ACTION",
'BLC Subcont'!$IQ$7:$IQ$9999,"IN HOUSE (MANUAL)")</f>
        <v>0</v>
      </c>
      <c r="AS68" s="50">
        <f t="shared" si="283"/>
        <v>0</v>
      </c>
      <c r="AT68" s="42">
        <f>SUMIFS('BLC Subcont'!$AE$7:$AE$9999,
'BLC Subcont'!$I$7:$I$9999,AV$10,
'BLC Subcont'!$U$7:$U$9999,"608",
'BLC Subcont'!$V$7:$V$9999,"ACTION",
'BLC Subcont'!$IQ$7:$IQ$9999,"IN HOUSE (MANUAL)")</f>
        <v>0</v>
      </c>
      <c r="AU68" s="48">
        <f>SUMIFS('BLC Subcont'!$BS$7:$BS$9999,
'BLC Subcont'!$I$7:$I$9999,AV$10,
'BLC Subcont'!$U$7:$U$9999,"608",
'BLC Subcont'!$V$7:$V$9999,"ACTION",
'BLC Subcont'!$IQ$7:$IQ$9999,"IN HOUSE (MANUAL)")</f>
        <v>0</v>
      </c>
      <c r="AV68" s="50">
        <f t="shared" si="284"/>
        <v>0</v>
      </c>
      <c r="AW68" s="42">
        <f t="shared" si="307"/>
        <v>48404</v>
      </c>
      <c r="AX68" s="249">
        <f t="shared" si="285"/>
        <v>48404</v>
      </c>
      <c r="AY68" s="50">
        <f t="shared" si="286"/>
        <v>6.3497310770038045</v>
      </c>
      <c r="AZ68" s="42">
        <f t="shared" si="308"/>
        <v>3446</v>
      </c>
      <c r="BA68" s="249">
        <f t="shared" si="287"/>
        <v>3446</v>
      </c>
      <c r="BB68" s="50">
        <f t="shared" si="288"/>
        <v>0.45205299750754296</v>
      </c>
      <c r="BC68" s="42">
        <f>(SUMIFS(RCCP!$HX$8:$HX$136,
RCCP!$A$8:$A$136,$A68
)+
(SUMIFS(RCCP!$IC$8:$IC$136,
RCCP!$A$8:$A$136,$A68)/4)-$BI$40)</f>
        <v>48404</v>
      </c>
      <c r="BD68" s="249">
        <f>(SUMIFS(RCCP!$HX$8:$HX$136,
RCCP!$A$8:$A$136,$A68
)+
(SUMIFS(RCCP!$IC$8:$IC$136,
RCCP!$A$8:$A$136,$A68)/4)-$BI$40)</f>
        <v>48404</v>
      </c>
      <c r="BE68" s="59">
        <f t="shared" si="309"/>
        <v>6.3497310770038045</v>
      </c>
      <c r="BF68" s="42">
        <f>(SUMIFS(RCCP!$HY$8:$HY$136,
RCCP!$A$8:$A$136,$A68
)+
(SUMIFS(RCCP!$IC$8:$IC$136,
RCCP!$A$8:$A$136,$A68)/4)-$BL$40)</f>
        <v>3446</v>
      </c>
      <c r="BG68" s="249">
        <f>(SUMIFS(RCCP!$HY$8:$HY$136,
RCCP!$A$8:$A$136,$A68
)+
(SUMIFS(RCCP!$IC$8:$IC$136,
RCCP!$A$8:$A$136,$A68)/4)-$BL$40)</f>
        <v>3446</v>
      </c>
      <c r="BH68" s="59">
        <f t="shared" si="310"/>
        <v>0.45205299750754296</v>
      </c>
      <c r="BI68" s="42">
        <f>(SUMIFS(RCCP!$HZ$8:$HZ$136,
RCCP!$A$8:$A$136,$A68
)+
(SUMIFS(RCCP!$IC$8:$IC$136,
RCCP!$A$8:$A$136,$A68)/4)-$BO$40)</f>
        <v>13454</v>
      </c>
      <c r="BJ68" s="249">
        <f>(SUMIFS(RCCP!$HZ$8:$HZ$136,
RCCP!$A$8:$A$136,$A68
)+
(SUMIFS(RCCP!$IC$8:$IC$136,
RCCP!$A$8:$A$136,$A68)/4)-$BO$40)</f>
        <v>13454</v>
      </c>
      <c r="BK68" s="59">
        <f t="shared" si="311"/>
        <v>1.7649219467401285</v>
      </c>
      <c r="BL68" s="42">
        <f>(SUMIFS(RCCP!$IA$8:$IA$136,
RCCP!$A$8:$A$136,$A68
)+
(SUMIFS(RCCP!$IC$8:$IC$136,
RCCP!$A$8:$A$136,$A68)/4)-$BR$40)</f>
        <v>6308</v>
      </c>
      <c r="BM68" s="249">
        <f>(SUMIFS(RCCP!$IA$8:$IA$136,
RCCP!$A$8:$A$136,$A68
)+
(SUMIFS(RCCP!$IC$8:$IC$136,
RCCP!$A$8:$A$136,$A68)/4)-$BR$40)</f>
        <v>6308</v>
      </c>
      <c r="BN68" s="59">
        <f t="shared" si="312"/>
        <v>0.82749573658664566</v>
      </c>
      <c r="BO68" s="42">
        <f>(SUMIFS(RCCP!$IF$8:$IF$136,
RCCP!$A$8:$A$136,$A68
)+
(SUMIFS(RCCP!$IK$8:$IK$136,
RCCP!$A$8:$A$136,$A68)/4)-$BU$40)</f>
        <v>21218</v>
      </c>
      <c r="BP68" s="249">
        <f>(SUMIFS(RCCP!$IF$8:$IF$136,
RCCP!$A$8:$A$136,$A68
)+
(SUMIFS(RCCP!$IK$8:$IK$136,
RCCP!$A$8:$A$136,$A68)/4)-$BU$40)</f>
        <v>21218</v>
      </c>
      <c r="BQ68" s="59">
        <f t="shared" si="313"/>
        <v>2.7834186016004199</v>
      </c>
      <c r="BR68" s="42">
        <f>(SUMIFS(RCCP!$IG$8:$IG$136,
RCCP!$A$8:$A$136,$A68
)+
(SUMIFS(RCCP!$IK$8:$IK$136,
RCCP!$A$8:$A$136,$A68)/4)-$BX$40)</f>
        <v>19112</v>
      </c>
      <c r="BS68" s="249">
        <f>(SUMIFS(RCCP!$IG$8:$IG$136,
RCCP!$A$8:$A$136,$A68
)+
(SUMIFS(RCCP!$IK$8:$IK$136,
RCCP!$A$8:$A$136,$A68)/4)-$BX$40)</f>
        <v>19112</v>
      </c>
      <c r="BT68" s="59">
        <f t="shared" si="314"/>
        <v>2.5071494162403254</v>
      </c>
      <c r="BU68" s="42">
        <f>(SUMIFS(RCCP!$IH$8:$IH$136,
RCCP!$A$8:$A$136,$A68
)+
(SUMIFS(RCCP!$IK$8:$IK$136,
RCCP!$A$8:$A$136,$A68)/4)-$CA$40)</f>
        <v>19714</v>
      </c>
      <c r="BV68" s="249">
        <f>(SUMIFS(RCCP!$IH$8:$IH$136,
RCCP!$A$8:$A$136,$A68
)+
(SUMIFS(RCCP!$IK$8:$IK$136,
RCCP!$A$8:$A$136,$A68)/4)-$CA$40)</f>
        <v>19714</v>
      </c>
      <c r="BW68" s="59">
        <f t="shared" si="315"/>
        <v>2.5861209497573134</v>
      </c>
      <c r="BX68" s="42">
        <f>(SUMIFS(RCCP!$II$8:$II$136,
RCCP!$A$8:$A$136,$A68
)+
(SUMIFS(RCCP!$IK$8:$IK$136,
RCCP!$A$8:$A$136,$A68)/4)-$CD$40)</f>
        <v>21730</v>
      </c>
      <c r="BY68" s="249">
        <f>(SUMIFS(RCCP!$II$8:$II$136,
RCCP!$A$8:$A$136,$A68
)+
(SUMIFS(RCCP!$IK$8:$IK$136,
RCCP!$A$8:$A$136,$A68)/4)-$CD$40)</f>
        <v>21730</v>
      </c>
      <c r="BZ68" s="59">
        <f t="shared" si="316"/>
        <v>3.4840468173801509</v>
      </c>
      <c r="CA68" s="42">
        <f>(SUMIFS(RCCP!$IN$8:$IN$136,
RCCP!$A$8:$A$136,$A68
)+
(SUMIFS(RCCP!$IT$8:$IT$136,
RCCP!$A$8:$A$136,$A68)/5)-CA$40)</f>
        <v>25814.800000000003</v>
      </c>
      <c r="CB68" s="249">
        <f>(SUMIFS(RCCP!$IN$8:$IN$136,
RCCP!$A$8:$A$136,$A68
)+
(SUMIFS(RCCP!$IT$8:$IT$136,
RCCP!$A$8:$A$136,$A68)/5)-CA$40)</f>
        <v>25814.800000000003</v>
      </c>
      <c r="CC68" s="59">
        <f t="shared" si="289"/>
        <v>4.1389770723104062</v>
      </c>
      <c r="CD68" s="42">
        <f>SUMIFS(RCCP!$IO$8:$IO$136,
RCCP!$A$8:$A$136,$A68
)+
((SUMIFS(RCCP!$IT$8:$IT$136,
RCCP!$A$8:$A$136,$A68))/5)-CD$40</f>
        <v>25460.800000000003</v>
      </c>
      <c r="CE68" s="249">
        <f>(SUMIFS(RCCP!$IO$8:$IO$136,
RCCP!$A$8:$A$136,$A68
)+
((SUMIFS(RCCP!$IT$8:$IT$136,
RCCP!$A$8:$A$136,$A68))/5)-CD$40)</f>
        <v>25460.800000000003</v>
      </c>
      <c r="CF68" s="59">
        <f t="shared" si="290"/>
        <v>3.3399973763610129</v>
      </c>
      <c r="CG68" s="42">
        <f>(SUMIFS(RCCP!$IP$8:$IP$136,
RCCP!$A$8:$A$136,$A68
)+
(SUMIFS(RCCP!$IT$8:$IT$136,
RCCP!$A$8:$A$136,$A68)/5)-CG$40)</f>
        <v>25964.800000000003</v>
      </c>
      <c r="CH68" s="249">
        <f>(SUMIFS(RCCP!$IP$8:$IP$136,
RCCP!$A$8:$A$136,$A68
)+
(SUMIFS(RCCP!$IT$8:$IT$136,
RCCP!$A$8:$A$136,$A68)/5)-CG$40)</f>
        <v>25964.800000000003</v>
      </c>
      <c r="CI68" s="59">
        <f t="shared" si="291"/>
        <v>3.406113078840352</v>
      </c>
      <c r="CJ68" s="42">
        <f>(SUMIFS(RCCP!$IQ$8:$IQ$136,
RCCP!$A$8:$A$136,$A68
)+
(SUMIFS(RCCP!$IT$8:$IT$136,
RCCP!$A$8:$A$136,$A68)/5)-CJ$40)</f>
        <v>25790.800000000003</v>
      </c>
      <c r="CK68" s="249">
        <f>(SUMIFS(RCCP!$IQ$8:$IQ$136,
RCCP!$A$8:$A$136,$A68
)+
(SUMIFS(RCCP!$IT$8:$IT$136,
RCCP!$A$8:$A$136,$A68)/5)-CJ$40)</f>
        <v>25790.800000000003</v>
      </c>
      <c r="CL68" s="59">
        <f t="shared" si="292"/>
        <v>3.3832874196510563</v>
      </c>
      <c r="CM68" s="42">
        <f>(SUMIFS(RCCP!$IR$8:$IR$136,
RCCP!$A$8:$A$136,$A68
)+
(SUMIFS(RCCP!$IT$8:$IT$136,
RCCP!$A$8:$A$136,$A68)/5)-CM$40)</f>
        <v>25460.800000000003</v>
      </c>
      <c r="CN68" s="249">
        <f>(SUMIFS(RCCP!$IR$8:$IR$136,
RCCP!$A$8:$A$136,$A68
)+
(SUMIFS(RCCP!$IT$8:$IT$136,
RCCP!$A$8:$A$136,$A68)/5)-CM$40)</f>
        <v>25460.800000000003</v>
      </c>
      <c r="CO68" s="58">
        <f t="shared" si="293"/>
        <v>2.8261516261516264</v>
      </c>
      <c r="CP68" s="42">
        <f>(SUMIFS(RCCP!$IW$8:$IW$136,
RCCP!$A$8:$A$136,$A68
)+
(SUMIFS(RCCP!$JB$8:$JB$136,
RCCP!$A$8:$A$136,$A68)/4)-CP$40)</f>
        <v>20169.5</v>
      </c>
      <c r="CQ68" s="249">
        <f>(SUMIFS(RCCP!$IW$8:$IW$136,
RCCP!$A$8:$A$136,$A68
)+
(SUMIFS(RCCP!$JB$8:$JB$136,
RCCP!$A$8:$A$136,$A68)/4)-CP$40)</f>
        <v>20169.5</v>
      </c>
      <c r="CR68" s="59">
        <f t="shared" si="294"/>
        <v>3.2338464005130674</v>
      </c>
      <c r="CS68" s="42">
        <f>(SUMIFS(RCCP!$IX$8:$IX$136,
RCCP!$A$8:$A$136,$A68
)+
(SUMIFS(RCCP!$JB$8:$JB$136,
RCCP!$A$8:$A$136,$A68)/4)-CS$40)</f>
        <v>20169.5</v>
      </c>
      <c r="CT68" s="249">
        <f>(SUMIFS(RCCP!$IX$8:$IX$136,
RCCP!$A$8:$A$136,$A68
)+
(SUMIFS(RCCP!$JB$8:$JB$136,
RCCP!$A$8:$A$136,$A68)/4)-CS$40)</f>
        <v>20169.5</v>
      </c>
      <c r="CU68" s="59">
        <f t="shared" si="295"/>
        <v>2.6458743276925096</v>
      </c>
      <c r="CV68" s="42">
        <f>(SUMIFS(RCCP!$IY$8:$IY$136,
RCCP!$A$8:$A$136,$A68
)+
(SUMIFS(RCCP!$JB$8:$JB$136,
RCCP!$A$8:$A$136,$A68)/4)-CV$40)</f>
        <v>20169.5</v>
      </c>
      <c r="CW68" s="249">
        <f>(SUMIFS(RCCP!$IY$8:$IY$136,
RCCP!$A$8:$A$136,$A68
)+
(SUMIFS(RCCP!$JB$8:$JB$136,
RCCP!$A$8:$A$136,$A68)/4)-CV$40)</f>
        <v>20169.5</v>
      </c>
      <c r="CX68" s="59">
        <f t="shared" si="296"/>
        <v>2.6458743276925096</v>
      </c>
      <c r="CY68" s="42">
        <f>(SUMIFS(RCCP!$IZ$8:$IZ$136,
RCCP!$A$8:$A$136,$A68
)+
(SUMIFS(RCCP!$JB$8:$JB$136,
RCCP!$A$8:$A$136,$A68)/4))-CY$40</f>
        <v>20169.5</v>
      </c>
      <c r="CZ68" s="249">
        <f>(SUMIFS(RCCP!$IZ$8:$IZ$136,
RCCP!$A$8:$A$136,$A68
)+
(SUMIFS(RCCP!$JB$8:$JB$136,
RCCP!$A$8:$A$136,$A68)/4))-CY$40</f>
        <v>20169.5</v>
      </c>
      <c r="DA68" s="58">
        <f t="shared" si="297"/>
        <v>2.6458743276925096</v>
      </c>
      <c r="DB68" s="42">
        <f>(SUMIFS(RCCP!$JE$8:$JE$136,
RCCP!$A$8:$A$136,$A68
)+
(SUMIFS(RCCP!$JJ$8:$JJ$136,
RCCP!$A$8:$A$136,$A68))/4)-DB$40</f>
        <v>26205</v>
      </c>
      <c r="DC68" s="249">
        <f>(SUMIFS(RCCP!$JE$8:$JE$136,
RCCP!$A$8:$A$136,$A68
)+
(SUMIFS(RCCP!$JJ$8:$JJ$136,
RCCP!$A$8:$A$136,$A68))/4)-DB$40</f>
        <v>26205</v>
      </c>
      <c r="DD68" s="59">
        <f t="shared" si="298"/>
        <v>3.4376229830775284</v>
      </c>
      <c r="DE68" s="42">
        <f>(SUMIFS(RCCP!$JF$8:$JF$136,
RCCP!$A$8:$A$136,$A68
)+
(SUMIFS(RCCP!$JJ$8:$JJ$136,
RCCP!$A$8:$A$136,$A68)/4))-DE$40</f>
        <v>26709</v>
      </c>
      <c r="DF68" s="249">
        <f>(SUMIFS(RCCP!$JF$8:$JF$136,
RCCP!$A$8:$A$136,$A68
)+
(SUMIFS(RCCP!$JJ$8:$JJ$136,
RCCP!$A$8:$A$136,$A68)/4))-DE$40</f>
        <v>26709</v>
      </c>
      <c r="DG68" s="59">
        <f t="shared" si="299"/>
        <v>3.5037386855568675</v>
      </c>
      <c r="DH68" s="42">
        <f>(SUMIFS(RCCP!$JG$8:$JG$136,
RCCP!$A$8:$A$136,$A68
)+
((SUMIFS(RCCP!$JJ$8:$JJ$136,
RCCP!$A$8:$A$136,$A68))/4))-DH$40</f>
        <v>26385</v>
      </c>
      <c r="DI68" s="249">
        <f>(SUMIFS(RCCP!$JG$8:$JG$136,
RCCP!$A$8:$A$136,$A68
)+
((SUMIFS(RCCP!$JJ$8:$JJ$136,
RCCP!$A$8:$A$136,$A68))/4))-DH$40</f>
        <v>26385</v>
      </c>
      <c r="DJ68" s="59">
        <f t="shared" si="300"/>
        <v>4.2303992303992306</v>
      </c>
      <c r="DK68" s="42">
        <f>(SUMIFS(RCCP!$JH$8:$JH$136,
RCCP!$A$8:$A$136,$A68
)+
(SUMIFS(RCCP!$JJ$8:$JJ$136,
RCCP!$A$8:$A$136,$A68))/4)-DK$40</f>
        <v>26205</v>
      </c>
      <c r="DL68" s="249">
        <f>(SUMIFS(RCCP!$JH$8:$JH$136,
RCCP!$A$8:$A$136,$A68
)+
(SUMIFS(RCCP!$JJ$8:$JJ$136,
RCCP!$A$8:$A$136,$A68))/4)-DK$40</f>
        <v>26205</v>
      </c>
      <c r="DM68" s="58">
        <f t="shared" si="301"/>
        <v>3.4376229830775284</v>
      </c>
    </row>
    <row r="69" spans="1:117" ht="20.149999999999999" hidden="1" customHeight="1" outlineLevel="1" x14ac:dyDescent="0.35">
      <c r="A69" s="38" t="s">
        <v>74</v>
      </c>
      <c r="B69" s="39" t="s">
        <v>23</v>
      </c>
      <c r="C69" s="39" t="s">
        <v>73</v>
      </c>
      <c r="D69" s="39">
        <v>66</v>
      </c>
      <c r="E69" s="39">
        <f t="shared" si="317"/>
        <v>5.5</v>
      </c>
      <c r="F69" s="39">
        <v>7</v>
      </c>
      <c r="G69" s="39">
        <v>3</v>
      </c>
      <c r="H69" s="40">
        <f t="shared" si="302"/>
        <v>7623</v>
      </c>
      <c r="I69" s="41">
        <f t="shared" si="303"/>
        <v>1386</v>
      </c>
      <c r="J69" s="42">
        <f>SUMIFS('BLC Subcont'!$AE$7:$AE$9999,
'BLC Subcont'!$I$7:$I$9999,L$10,
'BLC Subcont'!$U$7:$U$9999,"608",
'BLC Subcont'!$V$7:$V$9999,"SPLIT",
'BLC Subcont'!$IQ$7:$IQ$9999,"IN HOUSE (MANUAL)")</f>
        <v>948</v>
      </c>
      <c r="K69" s="43">
        <f>SUMIFS('BLC Subcont'!$BS$7:$BS$9999,
'BLC Subcont'!$I$7:$I$9999,L$10,
'BLC Subcont'!$U$7:$U$9999,"608",
'BLC Subcont'!$V$7:$V$9999,"SPLIT",
'BLC Subcont'!$IQ$7:$IQ$9999,"IN HOUSE (MANUAL)")</f>
        <v>0</v>
      </c>
      <c r="L69" s="50">
        <f t="shared" si="273"/>
        <v>0</v>
      </c>
      <c r="M69" s="42">
        <f>SUMIFS('BLC Subcont'!$AE$7:$AE$9999,
'BLC Subcont'!$I$7:$I$9999,O$10,
'BLC Subcont'!$U$7:$U$9999,"608",
'BLC Subcont'!$V$7:$V$9999,"SPLIT",
'BLC Subcont'!$IQ$7:$IQ$9999,"IN HOUSE (MANUAL)")</f>
        <v>4914</v>
      </c>
      <c r="N69" s="43">
        <f>SUMIFS('BLC Subcont'!$BS$7:$BS$9999,
'BLC Subcont'!$I$7:$I$9999,O$10,
'BLC Subcont'!$U$7:$U$9999,"608",
'BLC Subcont'!$V$7:$V$9999,"SPLIT",
'BLC Subcont'!$IQ$7:$IQ$9999,"IN HOUSE (MANUAL)")</f>
        <v>617</v>
      </c>
      <c r="O69" s="50">
        <f t="shared" si="274"/>
        <v>0</v>
      </c>
      <c r="P69" s="42">
        <f>SUMIFS('BLC Subcont'!$AE$7:$AE$9999,
'BLC Subcont'!$I$7:$I$9999,R$10,
'BLC Subcont'!$U$7:$U$9999,"608",
'BLC Subcont'!$V$7:$V$9999,"SPLIT",
'BLC Subcont'!$IQ$7:$IQ$9999,"IN HOUSE (MANUAL)")</f>
        <v>5394</v>
      </c>
      <c r="Q69" s="43">
        <f>SUMIFS('BLC Subcont'!$BS$7:$BS$9999,
'BLC Subcont'!$I$7:$I$9999,R$10,
'BLC Subcont'!$U$7:$U$9999,"608",
'BLC Subcont'!$V$7:$V$9999,"SPLIT",
'BLC Subcont'!$IQ$7:$IQ$9999,"IN HOUSE (MANUAL)")</f>
        <v>2330</v>
      </c>
      <c r="R69" s="50">
        <f t="shared" si="304"/>
        <v>0</v>
      </c>
      <c r="S69" s="42">
        <f>SUMIFS('BLC Subcont'!$AE$7:$AE$9999,
'BLC Subcont'!$I$7:$I$9999,U$10,
'BLC Subcont'!$U$7:$U$9999,"608",
'BLC Subcont'!$V$7:$V$9999,"SPLIT",
'BLC Subcont'!$IQ$7:$IQ$9999,"IN HOUSE (MANUAL)")</f>
        <v>2166</v>
      </c>
      <c r="T69" s="43">
        <f>SUMIFS('BLC Subcont'!$BS$7:$BS$9999,
'BLC Subcont'!$I$7:$I$9999,U$10,
'BLC Subcont'!$U$7:$U$9999,"608",
'BLC Subcont'!$V$7:$V$9999,"SPLIT",
'BLC Subcont'!$IQ$7:$IQ$9999,"IN HOUSE (MANUAL)")</f>
        <v>374</v>
      </c>
      <c r="U69" s="50">
        <f t="shared" si="305"/>
        <v>4.9062049062049064E-2</v>
      </c>
      <c r="V69" s="47">
        <f t="shared" si="275"/>
        <v>13422</v>
      </c>
      <c r="W69" s="51">
        <f t="shared" si="276"/>
        <v>3321</v>
      </c>
      <c r="X69" s="52">
        <f t="shared" si="306"/>
        <v>0.43565525383707204</v>
      </c>
      <c r="Y69" s="47">
        <f>SUMIFS('BLC Subcont'!$AE$7:$AE$9999,
'BLC Subcont'!$I$7:$I$9999,AA$10,
'BLC Subcont'!$U$7:$U$9999,"608",
'BLC Subcont'!$V$7:$V$9999,"SPLIT",
'BLC Subcont'!$IQ$7:$IQ$9999,"IN HOUSE (MANUAL)")</f>
        <v>0</v>
      </c>
      <c r="Z69" s="249">
        <f>SUMIFS('BLC Subcont'!$BS$7:$BS$9999,
'BLC Subcont'!$I$7:$I$9999,AA$10,
'BLC Subcont'!$U$7:$U$9999,"608",
'BLC Subcont'!$V$7:$V$9999,"SPLIT",
'BLC Subcont'!$IQ$7:$IQ$9999,"IN HOUSE (MANUAL)")</f>
        <v>0</v>
      </c>
      <c r="AA69" s="49">
        <f t="shared" si="277"/>
        <v>0</v>
      </c>
      <c r="AB69" s="42">
        <f>SUMIFS('BLC Subcont'!$AE$7:$AE$9999,
'BLC Subcont'!$I$7:$I$9999,AD$10,
'BLC Subcont'!$U$7:$U$9999,"608",
'BLC Subcont'!$V$7:$V$9999,"SPLIT",
'BLC Subcont'!$IQ$7:$IQ$9999,"IN HOUSE (MANUAL)")</f>
        <v>0</v>
      </c>
      <c r="AC69" s="249">
        <f>SUMIFS('BLC Subcont'!$BS$7:$BS$9999,
'BLC Subcont'!$I$7:$I$9999,AD$10,
'BLC Subcont'!$U$7:$U$9999,"608",
'BLC Subcont'!$V$7:$V$9999,"SPLIT",
'BLC Subcont'!$IQ$7:$IQ$9999,"IN HOUSE (MANUAL)")</f>
        <v>0</v>
      </c>
      <c r="AD69" s="50">
        <f t="shared" si="278"/>
        <v>0</v>
      </c>
      <c r="AE69" s="42">
        <f>SUMIFS('BLC Subcont'!$AE$7:$AE$9999,
'BLC Subcont'!$I$7:$I$9999,AG$10,
'BLC Subcont'!$U$7:$U$9999,"608",
'BLC Subcont'!$V$7:$V$9999,"SPLIT",
'BLC Subcont'!$IQ$7:$IQ$9999,"IN HOUSE (MANUAL)")</f>
        <v>0</v>
      </c>
      <c r="AF69" s="249">
        <f>SUMIFS('BLC Subcont'!$BS$7:$BS$9999,
'BLC Subcont'!$I$7:$I$9999,AG$10,
'BLC Subcont'!$U$7:$U$9999,"608",
'BLC Subcont'!$V$7:$V$9999,"SPLIT",
'BLC Subcont'!$IQ$7:$IQ$9999,"IN HOUSE (MANUAL)")</f>
        <v>0</v>
      </c>
      <c r="AG69" s="50">
        <f t="shared" si="279"/>
        <v>0</v>
      </c>
      <c r="AH69" s="42">
        <f>SUMIFS('BLC Subcont'!$AE$7:$AE$9999,
'BLC Subcont'!$I$7:$I$9999,AJ$10,
'BLC Subcont'!$U$7:$U$9999,"608",
'BLC Subcont'!$V$7:$V$9999,"SPLIT",
'BLC Subcont'!$IQ$7:$IQ$9999,"IN HOUSE (MANUAL)")</f>
        <v>0</v>
      </c>
      <c r="AI69" s="249">
        <f>SUMIFS('BLC Subcont'!$BS$7:$BS$9999,
'BLC Subcont'!$I$7:$I$9999,AJ$10,
'BLC Subcont'!$U$7:$U$9999,"608",
'BLC Subcont'!$V$7:$V$9999,"SPLIT",
'BLC Subcont'!$IQ$7:$IQ$9999,"IN HOUSE (MANUAL)")</f>
        <v>0</v>
      </c>
      <c r="AJ69" s="50">
        <f t="shared" si="280"/>
        <v>0</v>
      </c>
      <c r="AK69" s="42">
        <f>SUMIFS('BLC Subcont'!$AE$7:$AE$9999,
'BLC Subcont'!$I$7:$I$9999,AM$10,
'BLC Subcont'!$U$7:$U$9999,"608",
'BLC Subcont'!$V$7:$V$9999,"SPLIT",
'BLC Subcont'!$IQ$7:$IQ$9999,"IN HOUSE (MANUAL)")</f>
        <v>0</v>
      </c>
      <c r="AL69" s="249">
        <f>SUMIFS('BLC Subcont'!$BS$7:$BS$9999,
'BLC Subcont'!$I$7:$I$9999,AM$10,
'BLC Subcont'!$U$7:$U$9999,"608",
'BLC Subcont'!$V$7:$V$9999,"SPLIT",
'BLC Subcont'!$IQ$7:$IQ$9999,"IN HOUSE (MANUAL)")</f>
        <v>0</v>
      </c>
      <c r="AM69" s="50">
        <f t="shared" si="281"/>
        <v>0</v>
      </c>
      <c r="AN69" s="42">
        <f>SUMIFS('BLC Subcont'!$AE$7:$AE$9999,
'BLC Subcont'!$I$7:$I$9999,AP$10,
'BLC Subcont'!$U$7:$U$9999,"608",
'BLC Subcont'!$V$7:$V$9999,"SPLIT",
'BLC Subcont'!$IQ$7:$IQ$9999,"IN HOUSE (MANUAL)")</f>
        <v>0</v>
      </c>
      <c r="AO69" s="249">
        <f>SUMIFS('BLC Subcont'!$BS$7:$BS$9999,
'BLC Subcont'!$I$7:$I$9999,AP$10,
'BLC Subcont'!$U$7:$U$9999,"608",
'BLC Subcont'!$V$7:$V$9999,"SPLIT",
'BLC Subcont'!$IQ$7:$IQ$9999,"IN HOUSE (MANUAL)")</f>
        <v>0</v>
      </c>
      <c r="AP69" s="50">
        <f t="shared" si="282"/>
        <v>0</v>
      </c>
      <c r="AQ69" s="42">
        <f>SUMIFS('BLC Subcont'!$AE$7:$AE$9999,
'BLC Subcont'!$I$7:$I$9999,AS$10,
'BLC Subcont'!$U$7:$U$9999,"608",
'BLC Subcont'!$V$7:$V$9999,"SPLIT",
'BLC Subcont'!$IQ$7:$IQ$9999,"IN HOUSE (MANUAL)")</f>
        <v>0</v>
      </c>
      <c r="AR69" s="48">
        <f>SUMIFS('BLC Subcont'!$BS$7:$BS$9999,
'BLC Subcont'!$I$7:$I$9999,AS$10,
'BLC Subcont'!$U$7:$U$9999,"608",
'BLC Subcont'!$V$7:$V$9999,"SPLIT",
'BLC Subcont'!$IQ$7:$IQ$9999,"IN HOUSE (MANUAL)")</f>
        <v>0</v>
      </c>
      <c r="AS69" s="50">
        <f t="shared" si="283"/>
        <v>0</v>
      </c>
      <c r="AT69" s="42">
        <f>SUMIFS('BLC Subcont'!$AE$7:$AE$9999,
'BLC Subcont'!$I$7:$I$9999,AV$10,
'BLC Subcont'!$U$7:$U$9999,"608",
'BLC Subcont'!$V$7:$V$9999,"SPLIT",
'BLC Subcont'!$IQ$7:$IQ$9999,"IN HOUSE (MANUAL)")</f>
        <v>0</v>
      </c>
      <c r="AU69" s="48">
        <f>SUMIFS('BLC Subcont'!$BS$7:$BS$9999,
'BLC Subcont'!$I$7:$I$9999,AV$10,
'BLC Subcont'!$U$7:$U$9999,"608",
'BLC Subcont'!$V$7:$V$9999,"SPLIT",
'BLC Subcont'!$IQ$7:$IQ$9999,"IN HOUSE (MANUAL)")</f>
        <v>0</v>
      </c>
      <c r="AV69" s="50">
        <f t="shared" si="284"/>
        <v>0</v>
      </c>
      <c r="AW69" s="42">
        <f t="shared" si="307"/>
        <v>0</v>
      </c>
      <c r="AX69" s="249">
        <f t="shared" si="285"/>
        <v>0</v>
      </c>
      <c r="AY69" s="50">
        <f t="shared" si="286"/>
        <v>0</v>
      </c>
      <c r="AZ69" s="42">
        <f t="shared" si="308"/>
        <v>0</v>
      </c>
      <c r="BA69" s="249">
        <f t="shared" si="287"/>
        <v>0</v>
      </c>
      <c r="BB69" s="50">
        <f t="shared" si="288"/>
        <v>0</v>
      </c>
      <c r="BC69" s="42"/>
      <c r="BD69" s="249"/>
      <c r="BE69" s="59">
        <f t="shared" si="309"/>
        <v>0</v>
      </c>
      <c r="BF69" s="42"/>
      <c r="BG69" s="249"/>
      <c r="BH69" s="59">
        <f t="shared" si="310"/>
        <v>0</v>
      </c>
      <c r="BI69" s="42"/>
      <c r="BJ69" s="249"/>
      <c r="BK69" s="59">
        <f t="shared" si="311"/>
        <v>0</v>
      </c>
      <c r="BL69" s="42"/>
      <c r="BM69" s="249"/>
      <c r="BN69" s="59">
        <f t="shared" si="312"/>
        <v>0</v>
      </c>
      <c r="BO69" s="42"/>
      <c r="BP69" s="249"/>
      <c r="BQ69" s="59">
        <f t="shared" si="313"/>
        <v>0</v>
      </c>
      <c r="BR69" s="42"/>
      <c r="BS69" s="249"/>
      <c r="BT69" s="59">
        <f t="shared" si="314"/>
        <v>0</v>
      </c>
      <c r="BU69" s="42"/>
      <c r="BV69" s="249"/>
      <c r="BW69" s="59">
        <f t="shared" si="315"/>
        <v>0</v>
      </c>
      <c r="BX69" s="42"/>
      <c r="BY69" s="249"/>
      <c r="BZ69" s="59">
        <f t="shared" si="316"/>
        <v>0</v>
      </c>
      <c r="CA69" s="42"/>
      <c r="CB69" s="249"/>
      <c r="CC69" s="59">
        <f t="shared" si="289"/>
        <v>0</v>
      </c>
      <c r="CD69" s="42"/>
      <c r="CE69" s="249"/>
      <c r="CF69" s="59">
        <f t="shared" si="290"/>
        <v>0</v>
      </c>
      <c r="CG69" s="42"/>
      <c r="CH69" s="249"/>
      <c r="CI69" s="59">
        <f t="shared" si="291"/>
        <v>0</v>
      </c>
      <c r="CJ69" s="42"/>
      <c r="CK69" s="249"/>
      <c r="CL69" s="59">
        <f t="shared" si="292"/>
        <v>0</v>
      </c>
      <c r="CM69" s="42"/>
      <c r="CN69" s="249"/>
      <c r="CO69" s="58">
        <f t="shared" si="293"/>
        <v>0</v>
      </c>
      <c r="CP69" s="42"/>
      <c r="CQ69" s="249"/>
      <c r="CR69" s="59"/>
      <c r="CS69" s="42"/>
      <c r="CT69" s="249"/>
      <c r="CU69" s="59"/>
      <c r="CV69" s="42"/>
      <c r="CW69" s="249"/>
      <c r="CX69" s="59"/>
      <c r="CY69" s="42"/>
      <c r="CZ69" s="249"/>
      <c r="DA69" s="58"/>
      <c r="DB69" s="42"/>
      <c r="DC69" s="249"/>
      <c r="DD69" s="59"/>
      <c r="DE69" s="42"/>
      <c r="DF69" s="249"/>
      <c r="DG69" s="59"/>
      <c r="DH69" s="42"/>
      <c r="DI69" s="249"/>
      <c r="DJ69" s="59"/>
      <c r="DK69" s="42"/>
      <c r="DL69" s="249"/>
      <c r="DM69" s="58"/>
    </row>
    <row r="70" spans="1:117" ht="20.149999999999999" hidden="1" customHeight="1" outlineLevel="1" x14ac:dyDescent="0.35">
      <c r="A70" s="38">
        <v>878</v>
      </c>
      <c r="B70" s="39" t="s">
        <v>157</v>
      </c>
      <c r="C70" s="39" t="s">
        <v>71</v>
      </c>
      <c r="D70" s="39">
        <v>174</v>
      </c>
      <c r="E70" s="39">
        <f t="shared" si="317"/>
        <v>5.5</v>
      </c>
      <c r="F70" s="39">
        <v>7</v>
      </c>
      <c r="G70" s="39">
        <v>3</v>
      </c>
      <c r="H70" s="40">
        <f t="shared" si="302"/>
        <v>20097</v>
      </c>
      <c r="I70" s="41">
        <f t="shared" si="303"/>
        <v>3654</v>
      </c>
      <c r="J70" s="42">
        <f>SUMIFS('BLC Subcont'!$AE$7:$AE$9999,
'BLC Subcont'!$I$7:$I$9999,L$10,
'BLC Subcont'!$R$7:$R$9999,"CM878")</f>
        <v>3300</v>
      </c>
      <c r="K70" s="43">
        <f>SUMIFS('BLC Subcont'!$BQ$7:$BQ$9999,
'BLC Subcont'!$I$7:$I$9999,L$10,
'BLC Subcont'!$R$7:$R$9999,"CM878")</f>
        <v>0</v>
      </c>
      <c r="L70" s="50">
        <f t="shared" si="273"/>
        <v>0</v>
      </c>
      <c r="M70" s="42">
        <f>SUMIFS('BLC Subcont'!$AE$7:$AE$9999,
'BLC Subcont'!$I$7:$I$9999,O$10,
'BLC Subcont'!$R$7:$R$9999,"CM878")</f>
        <v>2196</v>
      </c>
      <c r="N70" s="43">
        <f>SUMIFS('BLC Subcont'!$BQ$7:$BQ$9999,
'BLC Subcont'!$I$7:$I$9999,O$10,
'BLC Subcont'!$R$7:$R$9999,"CM878")</f>
        <v>0</v>
      </c>
      <c r="O70" s="50">
        <f t="shared" si="274"/>
        <v>0</v>
      </c>
      <c r="P70" s="42">
        <f>SUMIFS('BLC Subcont'!$AE$7:$AE$9999,
'BLC Subcont'!$I$7:$I$9999,R$10,
'BLC Subcont'!$R$7:$R$9999,"CM878")</f>
        <v>474</v>
      </c>
      <c r="Q70" s="43">
        <f>SUMIFS('BLC Subcont'!$BQ$7:$BQ$9999,
'BLC Subcont'!$I$7:$I$9999,R$10,
'BLC Subcont'!$R$7:$R$9999,"CM878")</f>
        <v>9</v>
      </c>
      <c r="R70" s="50">
        <f t="shared" si="304"/>
        <v>0</v>
      </c>
      <c r="S70" s="42">
        <f>SUMIFS('BLC Subcont'!$AE$7:$AE$9999,
'BLC Subcont'!$I$7:$I$9999,U$10,
'BLC Subcont'!$R$7:$R$9999,"CM878")</f>
        <v>6219</v>
      </c>
      <c r="T70" s="43">
        <f>SUMIFS('BLC Subcont'!$BQ$7:$BQ$9999,
'BLC Subcont'!$I$7:$I$9999,U$10,
'BLC Subcont'!$R$7:$R$9999,"CM878")</f>
        <v>1921</v>
      </c>
      <c r="U70" s="50">
        <f t="shared" si="305"/>
        <v>9.558640593123352E-2</v>
      </c>
      <c r="V70" s="47">
        <f t="shared" si="275"/>
        <v>12189</v>
      </c>
      <c r="W70" s="51">
        <f t="shared" si="276"/>
        <v>1930</v>
      </c>
      <c r="X70" s="52">
        <f t="shared" si="306"/>
        <v>9.6034233965268445E-2</v>
      </c>
      <c r="Y70" s="47">
        <f>SUMIFS('BLC Subcont'!$AE$7:$AE$9999,
'BLC Subcont'!$I$7:$I$9999,AA$10,
'BLC Subcont'!$R$7:$R$9999,"CM878")</f>
        <v>5949</v>
      </c>
      <c r="Z70" s="249">
        <f>SUMIFS('BLC Subcont'!$BQ$7:$BQ$9999,
'BLC Subcont'!$I$7:$I$9999,AA$10,
'BLC Subcont'!$R$7:$R$9999,"CM878")</f>
        <v>5408</v>
      </c>
      <c r="AA70" s="49">
        <f t="shared" si="277"/>
        <v>0.26909488978454493</v>
      </c>
      <c r="AB70" s="42">
        <f>SUMIFS('BLC Subcont'!$AE$7:$AE$9999,
'BLC Subcont'!$I$7:$I$9999,AD$10,
'BLC Subcont'!$R$7:$R$9999,"CM878")</f>
        <v>4872</v>
      </c>
      <c r="AC70" s="249">
        <f>SUMIFS('BLC Subcont'!$BQ$7:$BQ$9999,
'BLC Subcont'!$I$7:$I$9999,AD$10,
'BLC Subcont'!$R$7:$R$9999,"CM878")</f>
        <v>4522</v>
      </c>
      <c r="AD70" s="50">
        <f t="shared" si="278"/>
        <v>0.22500870776732845</v>
      </c>
      <c r="AE70" s="42">
        <f>SUMIFS('BLC Subcont'!$AE$7:$AE$9999,
'BLC Subcont'!$I$7:$I$9999,AG$10,
'BLC Subcont'!$R$7:$R$9999,"CM878")</f>
        <v>0</v>
      </c>
      <c r="AF70" s="249">
        <f>SUMIFS('BLC Subcont'!$BQ$7:$BQ$9999,
'BLC Subcont'!$I$7:$I$9999,AG$10,
'BLC Subcont'!$R$7:$R$9999,"CM878")</f>
        <v>0</v>
      </c>
      <c r="AG70" s="50">
        <f t="shared" si="279"/>
        <v>0</v>
      </c>
      <c r="AH70" s="42">
        <f>SUMIFS('BLC Subcont'!$AE$7:$AE$9999,
'BLC Subcont'!$I$7:$I$9999,AJ$10,
'BLC Subcont'!$R$7:$R$9999,"CM878")</f>
        <v>0</v>
      </c>
      <c r="AI70" s="249">
        <f>SUMIFS('BLC Subcont'!$BQ$7:$BQ$9999,
'BLC Subcont'!$I$7:$I$9999,AJ$10,
'BLC Subcont'!$R$7:$R$9999,"CM878")</f>
        <v>0</v>
      </c>
      <c r="AJ70" s="50">
        <f t="shared" si="280"/>
        <v>0</v>
      </c>
      <c r="AK70" s="42">
        <f>SUMIFS('BLC Subcont'!$AE$7:$AE$9999,
'BLC Subcont'!$I$7:$I$9999,AM$10,
'BLC Subcont'!$R$7:$R$9999,"CM878")</f>
        <v>0</v>
      </c>
      <c r="AL70" s="249">
        <f>SUMIFS('BLC Subcont'!$BQ$7:$BQ$9999,
'BLC Subcont'!$I$7:$I$9999,AM$10,
'BLC Subcont'!$R$7:$R$9999,"CM878")</f>
        <v>0</v>
      </c>
      <c r="AM70" s="50">
        <f t="shared" si="281"/>
        <v>0</v>
      </c>
      <c r="AN70" s="42">
        <f>SUMIFS('BLC Subcont'!$AE$7:$AE$9999,
'BLC Subcont'!$I$7:$I$9999,AP$10,
'BLC Subcont'!$R$7:$R$9999,"CM878")</f>
        <v>0</v>
      </c>
      <c r="AO70" s="249">
        <f>SUMIFS('BLC Subcont'!$BQ$7:$BQ$9999,
'BLC Subcont'!$I$7:$I$9999,AP$10,
'BLC Subcont'!$R$7:$R$9999,"CM878")</f>
        <v>0</v>
      </c>
      <c r="AP70" s="50">
        <f t="shared" si="282"/>
        <v>0</v>
      </c>
      <c r="AQ70" s="42">
        <f>SUMIFS('BLC Subcont'!$AE$7:$AE$9999,
'BLC Subcont'!$I$7:$I$9999,AS$10,
'BLC Subcont'!$R$7:$R$9999,"CM878")</f>
        <v>0</v>
      </c>
      <c r="AR70" s="48">
        <f>SUMIFS('BLC Subcont'!$BQ$7:$BQ$9999,
'BLC Subcont'!$I$7:$I$9999,AS$10,
'BLC Subcont'!$R$7:$R$9999,"CM878")</f>
        <v>0</v>
      </c>
      <c r="AS70" s="50">
        <f t="shared" si="283"/>
        <v>0</v>
      </c>
      <c r="AT70" s="42">
        <f>SUMIFS('BLC Subcont'!$AE$7:$AE$9999,
'BLC Subcont'!$I$7:$I$9999,AV$10,
'BLC Subcont'!$R$7:$R$9999,"CM878")</f>
        <v>0</v>
      </c>
      <c r="AU70" s="48">
        <f>SUMIFS('BLC Subcont'!$BQ$7:$BQ$9999,
'BLC Subcont'!$I$7:$I$9999,AV$10,
'BLC Subcont'!$R$7:$R$9999,"CM878")</f>
        <v>0</v>
      </c>
      <c r="AV70" s="50">
        <f t="shared" si="284"/>
        <v>0</v>
      </c>
      <c r="AW70" s="42">
        <f t="shared" si="307"/>
        <v>0</v>
      </c>
      <c r="AX70" s="249">
        <f t="shared" si="285"/>
        <v>0</v>
      </c>
      <c r="AY70" s="50">
        <f t="shared" si="286"/>
        <v>0</v>
      </c>
      <c r="AZ70" s="42">
        <f t="shared" si="308"/>
        <v>168</v>
      </c>
      <c r="BA70" s="249">
        <f t="shared" si="287"/>
        <v>168</v>
      </c>
      <c r="BB70" s="50">
        <f t="shared" si="288"/>
        <v>8.3594566353187051E-3</v>
      </c>
      <c r="BC70" s="42">
        <f>SUMIFS(RCCP!$HX$8:$HX$136,
RCCP!$A$8:$A$136,$A70
)+
(SUMIFS(RCCP!$IC$8:$IC$136,
RCCP!$A$8:$A$136,$A70/4))</f>
        <v>0</v>
      </c>
      <c r="BD70" s="249">
        <f>SUMIFS(RCCP!$HX$8:$HX$136,
RCCP!$A$8:$A$136,$A70
)+
(SUMIFS(RCCP!$IC$8:$IC$136,
RCCP!$A$8:$A$136,$A70/4))</f>
        <v>0</v>
      </c>
      <c r="BE70" s="59">
        <f t="shared" si="309"/>
        <v>0</v>
      </c>
      <c r="BF70" s="42">
        <f>SUMIFS(RCCP!$HY$8:$HY$136,
RCCP!$A$8:$A$136,$A70
)+
(SUMIFS(RCCP!$IC$8:$IC$136,
RCCP!$A$8:$A$136,$A70/4))</f>
        <v>168</v>
      </c>
      <c r="BG70" s="249">
        <f>SUMIFS(RCCP!$HY$8:$HY$136,
RCCP!$A$8:$A$136,$A70
)+
(SUMIFS(RCCP!$IC$8:$IC$136,
RCCP!$A$8:$A$136,$A70/4))</f>
        <v>168</v>
      </c>
      <c r="BH70" s="59">
        <f t="shared" si="310"/>
        <v>8.3594566353187051E-3</v>
      </c>
      <c r="BI70" s="42">
        <f>SUMIFS(RCCP!$HZ$8:$HZ$136,
RCCP!$A$8:$A$136,$A70
)+
(SUMIFS(RCCP!$IC$8:$IC$136,
RCCP!$A$8:$A$136,$A70/4))</f>
        <v>252</v>
      </c>
      <c r="BJ70" s="249">
        <f>SUMIFS(RCCP!$HZ$8:$HZ$136,
RCCP!$A$8:$A$136,$A70
)+
(SUMIFS(RCCP!$IC$8:$IC$136,
RCCP!$A$8:$A$136,$A70/4))</f>
        <v>252</v>
      </c>
      <c r="BK70" s="59">
        <f t="shared" si="311"/>
        <v>1.2539184952978056E-2</v>
      </c>
      <c r="BL70" s="42">
        <f>SUMIFS(RCCP!$IA$8:$IA$136,
RCCP!$A$8:$A$136,$A70
)+
(SUMIFS(RCCP!$IC$8:$IC$136,
RCCP!$A$8:$A$136,$A70/4))</f>
        <v>0</v>
      </c>
      <c r="BM70" s="249">
        <f>SUMIFS(RCCP!$IA$8:$IA$136,
RCCP!$A$8:$A$136,$A70
)+
(SUMIFS(RCCP!$IC$8:$IC$136,
RCCP!$A$8:$A$136,$A70/4))</f>
        <v>0</v>
      </c>
      <c r="BN70" s="59">
        <f t="shared" si="312"/>
        <v>0</v>
      </c>
      <c r="BO70" s="42">
        <f>SUMIFS(RCCP!$IF$8:$IF$136,
RCCP!$A$8:$A$136,$A70
)+
(SUMIFS(RCCP!$IK$8:$IK$136,
RCCP!$A$8:$A$136,$A70/4))</f>
        <v>0</v>
      </c>
      <c r="BP70" s="249">
        <f>SUMIFS(RCCP!$IF$8:$IF$136,
RCCP!$A$8:$A$136,$A70
)+
(SUMIFS(RCCP!$IK$8:$IK$136,
RCCP!$A$8:$A$136,$A70/4))</f>
        <v>0</v>
      </c>
      <c r="BQ70" s="59">
        <f t="shared" si="313"/>
        <v>0</v>
      </c>
      <c r="BR70" s="42">
        <f>SUMIFS(RCCP!$IG$8:$IG$136,
RCCP!$A$8:$A$136,$A70
)+
(SUMIFS(RCCP!$IK$8:$IK$136,
RCCP!$A$8:$A$136,$A70/4))</f>
        <v>0</v>
      </c>
      <c r="BS70" s="249">
        <f>SUMIFS(RCCP!$IG$8:$IG$136,
RCCP!$A$8:$A$136,$A70
)+
(SUMIFS(RCCP!$IK$8:$IK$136,
RCCP!$A$8:$A$136,$A70/4))</f>
        <v>0</v>
      </c>
      <c r="BT70" s="59">
        <f t="shared" si="314"/>
        <v>0</v>
      </c>
      <c r="BU70" s="42">
        <f>SUMIFS(RCCP!$IH$8:$IH$136,
RCCP!$A$8:$A$136,$A70
)+
(SUMIFS(RCCP!$IK$8:$IK$136,
RCCP!$A$8:$A$136,$A70/4))</f>
        <v>0</v>
      </c>
      <c r="BV70" s="249">
        <f>SUMIFS(RCCP!$IH$8:$IH$136,
RCCP!$A$8:$A$136,$A70
)+
(SUMIFS(RCCP!$IK$8:$IK$136,
RCCP!$A$8:$A$136,$A70/4))</f>
        <v>0</v>
      </c>
      <c r="BW70" s="59">
        <f t="shared" si="315"/>
        <v>0</v>
      </c>
      <c r="BX70" s="42">
        <f>SUMIFS(RCCP!$II$8:$II$136,
RCCP!$A$8:$A$136,$A70
)+
(SUMIFS(RCCP!$IK$8:$IK$136,
RCCP!$A$8:$A$136,$A70/4))</f>
        <v>0</v>
      </c>
      <c r="BY70" s="249">
        <f>SUMIFS(RCCP!$II$8:$II$136,
RCCP!$A$8:$A$136,$A70
)+
(SUMIFS(RCCP!$IK$8:$IK$136,
RCCP!$A$8:$A$136,$A70/4))</f>
        <v>0</v>
      </c>
      <c r="BZ70" s="59">
        <f t="shared" si="316"/>
        <v>0</v>
      </c>
      <c r="CA70" s="42">
        <f>SUMIFS(RCCP!$IN$8:$IN$136,
RCCP!$A$8:$A$136,$A70,
RCCP!$C$8:$C$136,$B70
)+
(SUMIFS(RCCP!$IT$8:$IT$136,
RCCP!$A$8:$A$136,$A70,
RCCP!$C$8:$C$136,$B70)/5)</f>
        <v>327.60000000000002</v>
      </c>
      <c r="CB70" s="249">
        <f>SUMIFS(RCCP!$IN$8:$IN$136,
RCCP!$A$8:$A$136,$A70,
RCCP!$C$8:$C$136,$B70
)+
(SUMIFS(RCCP!$IT$8:$IT$136,
RCCP!$A$8:$A$136,$A70,
RCCP!$C$8:$C$136,$B70)/5)</f>
        <v>327.60000000000002</v>
      </c>
      <c r="CC70" s="59">
        <f t="shared" si="289"/>
        <v>1.9923371647509579E-2</v>
      </c>
      <c r="CD70" s="42">
        <f>SUMIFS(RCCP!$IO$8:$IO$136,
RCCP!$A$8:$A$136,$A70,
RCCP!$C$8:$C$136,$B70
)+
(SUMIFS(RCCP!$IT$8:$IT$136,
RCCP!$A$8:$A$136,$A70,
RCCP!$C$8:$C$136,$B70)/5)</f>
        <v>327.60000000000002</v>
      </c>
      <c r="CE70" s="249">
        <f>SUMIFS(RCCP!$IO$8:$IO$136,
RCCP!$A$8:$A$136,$A70,
RCCP!$C$8:$C$136,$B70
)+
(SUMIFS(RCCP!$IT$8:$IT$136,
RCCP!$A$8:$A$136,$A70,
RCCP!$C$8:$C$136,$B70)/5)</f>
        <v>327.60000000000002</v>
      </c>
      <c r="CF70" s="59">
        <f t="shared" si="290"/>
        <v>1.6300940438871474E-2</v>
      </c>
      <c r="CG70" s="42">
        <f>SUMIFS(RCCP!$IP$8:$IP$136,
RCCP!$A$8:$A$136,$A70,
RCCP!$C$8:$C$136,$B70
)+
(SUMIFS(RCCP!$IT$8:$IT$136,
RCCP!$A$8:$A$136,$A70,
RCCP!$C$8:$C$136,$B70)/5)</f>
        <v>327.60000000000002</v>
      </c>
      <c r="CH70" s="249">
        <f>SUMIFS(RCCP!$IP$8:$IP$136,
RCCP!$A$8:$A$136,$A70,
RCCP!$C$8:$C$136,$B70
)+
(SUMIFS(RCCP!$IT$8:$IT$136,
RCCP!$A$8:$A$136,$A70,
RCCP!$C$8:$C$136,$B70)/5)</f>
        <v>327.60000000000002</v>
      </c>
      <c r="CI70" s="59">
        <f t="shared" si="291"/>
        <v>1.6300940438871474E-2</v>
      </c>
      <c r="CJ70" s="42">
        <f>SUMIFS(RCCP!$IQ$8:$IQ$136,
RCCP!$A$8:$A$136,$A70,
RCCP!$C$8:$C$136,$B70
)+
(SUMIFS(RCCP!$IT$8:$IT$136,
RCCP!$A$8:$A$136,$A70,
RCCP!$C$8:$C$136,$B70)/5)</f>
        <v>327.60000000000002</v>
      </c>
      <c r="CK70" s="249">
        <f>SUMIFS(RCCP!$IQ$8:$IQ$136,
RCCP!$A$8:$A$136,$A70,
RCCP!$C$8:$C$136,$B70
)+
(SUMIFS(RCCP!$IT$8:$IT$136,
RCCP!$A$8:$A$136,$A70,
RCCP!$C$8:$C$136,$B70)/5)</f>
        <v>327.60000000000002</v>
      </c>
      <c r="CL70" s="59">
        <f t="shared" si="292"/>
        <v>1.6300940438871474E-2</v>
      </c>
      <c r="CM70" s="42">
        <f>SUMIFS(RCCP!$IR$8:$IR$136,
RCCP!$A$8:$A$136,$A70,
RCCP!$C$8:$C$136,$B70
)+
(SUMIFS(RCCP!$IT$8:$IT$136,
RCCP!$A$8:$A$136,$A70,
RCCP!$C$8:$C$136,$B70)/5)</f>
        <v>327.60000000000002</v>
      </c>
      <c r="CN70" s="249">
        <f>SUMIFS(RCCP!$IR$8:$IR$136,
RCCP!$A$8:$A$136,$A70,
RCCP!$C$8:$C$136,$B70
)+
(SUMIFS(RCCP!$IT$8:$IT$136,
RCCP!$A$8:$A$136,$A70,
RCCP!$C$8:$C$136,$B70)/5)</f>
        <v>327.60000000000002</v>
      </c>
      <c r="CO70" s="58">
        <f t="shared" si="293"/>
        <v>1.3793103448275864E-2</v>
      </c>
      <c r="CP70" s="42">
        <f>SUMIFS(RCCP!$IW$8:$IW$136,
RCCP!$A$8:$A$136,$A70,
RCCP!$C$8:$C$136,$B70
)+
(SUMIFS(RCCP!$JB$8:$JB$136,
RCCP!$A$8:$A$136,$A70,
RCCP!$C$8:$C$136,$B70)/4)</f>
        <v>0</v>
      </c>
      <c r="CQ70" s="249">
        <f>SUMIFS(RCCP!$IW$8:$IW$136,
RCCP!$A$8:$A$136,$A70,
RCCP!$C$8:$C$136,$B70
)+
(SUMIFS(RCCP!$JB$8:$JB$136,
RCCP!$A$8:$A$136,$A70,
RCCP!$C$8:$C$136,$B70)/4)</f>
        <v>0</v>
      </c>
      <c r="CR70" s="59">
        <f t="shared" ref="CR70:CR79" si="318">IFERROR(CQ70/($I70*CR$11),0)</f>
        <v>0</v>
      </c>
      <c r="CS70" s="42">
        <f>SUMIFS(RCCP!$IX$8:$IX$136,
RCCP!$A$8:$A$136,$A70,
RCCP!$C$8:$C$136,$B70
)+
(SUMIFS(RCCP!$JB$8:$JB$136,
RCCP!$A$8:$A$136,$A70,
RCCP!$C$8:$C$136,$B70)/4)</f>
        <v>0</v>
      </c>
      <c r="CT70" s="249">
        <f>SUMIFS(RCCP!$IX$8:$IX$136,
RCCP!$A$8:$A$136,$A70,
RCCP!$C$8:$C$136,$B70
)+
(SUMIFS(RCCP!$JB$8:$JB$136,
RCCP!$A$8:$A$136,$A70,
RCCP!$C$8:$C$136,$B70)/4)</f>
        <v>0</v>
      </c>
      <c r="CU70" s="59">
        <f t="shared" ref="CU70:CU79" si="319">IFERROR(CT70/($I70*CU$11),0)</f>
        <v>0</v>
      </c>
      <c r="CV70" s="42">
        <f>SUMIFS(RCCP!$IY$8:$IY$136,
RCCP!$A$8:$A$136,$A70,
RCCP!$C$8:$C$136,$B70
)+
(SUMIFS(RCCP!$JB$8:$JB$136,
RCCP!$A$8:$A$136,$A70,
RCCP!$C$8:$C$136,$B70)/4)</f>
        <v>0</v>
      </c>
      <c r="CW70" s="249">
        <f>SUMIFS(RCCP!$IY$8:$IY$136,
RCCP!$A$8:$A$136,$A70,
RCCP!$C$8:$C$136,$B70
)+
(SUMIFS(RCCP!$JB$8:$JB$136,
RCCP!$A$8:$A$136,$A70,
RCCP!$C$8:$C$136,$B70)/4)</f>
        <v>0</v>
      </c>
      <c r="CX70" s="59">
        <f t="shared" ref="CX70:CX79" si="320">IFERROR(CW70/($I70*CX$11),0)</f>
        <v>0</v>
      </c>
      <c r="CY70" s="42">
        <f>SUMIFS(RCCP!$IZ$8:$IZ$136,
RCCP!$A$8:$A$136,$A70,
RCCP!$C$8:$C$136,$B70
)+
(SUMIFS(RCCP!$JB$8:$JB$136,
RCCP!$A$8:$A$136,$A70,
RCCP!$C$8:$C$136,$B70)/4)</f>
        <v>0</v>
      </c>
      <c r="CZ70" s="249">
        <f>SUMIFS(RCCP!$IZ$8:$IZ$136,
RCCP!$A$8:$A$136,$A70,
RCCP!$C$8:$C$136,$B70
)+
(SUMIFS(RCCP!$JB$8:$JB$136,
RCCP!$A$8:$A$136,$A70,
RCCP!$C$8:$C$136,$B70)/4)</f>
        <v>0</v>
      </c>
      <c r="DA70" s="58">
        <f t="shared" ref="DA70:DA79" si="321">IFERROR(CZ70/($I70*DA$11),0)</f>
        <v>0</v>
      </c>
      <c r="DB70" s="42">
        <f>SUMIFS(RCCP!$JE$8:$JE$136,
RCCP!$A$8:$A$136,$A70,
RCCP!$C$8:$C$136,$B70
)+
(SUMIFS(RCCP!$JJ$8:$JJ$136,
RCCP!$A$8:$A$136,$A70,
RCCP!$C$8:$C$136,$B70)/4)</f>
        <v>0</v>
      </c>
      <c r="DC70" s="249">
        <f>SUMIFS(RCCP!$JE$8:$JE$136,
RCCP!$A$8:$A$136,$A70,
RCCP!$C$8:$C$136,$B70
)+
(SUMIFS(RCCP!$JJ$8:$JJ$136,
RCCP!$A$8:$A$136,$A70,
RCCP!$C$8:$C$136,$B70)/4)</f>
        <v>0</v>
      </c>
      <c r="DD70" s="59">
        <f t="shared" ref="DD70:DD79" si="322">IFERROR(DC70/($I70*DD$11),0)</f>
        <v>0</v>
      </c>
      <c r="DE70" s="42">
        <f>SUMIFS(RCCP!$JF$8:$JF$136,
RCCP!$A$8:$A$136,$A70,
RCCP!$C$8:$C$136,$B70
)+
(SUMIFS(RCCP!$JJ$8:$JJ$136,
RCCP!$A$8:$A$136,$A70,
RCCP!$C$8:$C$136,$B70)/4)</f>
        <v>0</v>
      </c>
      <c r="DF70" s="249">
        <f>SUMIFS(RCCP!$JF$8:$JF$136,
RCCP!$A$8:$A$136,$A70,
RCCP!$C$8:$C$136,$B70
)+
(SUMIFS(RCCP!$JJ$8:$JJ$136,
RCCP!$A$8:$A$136,$A70,
RCCP!$C$8:$C$136,$B70)/4)</f>
        <v>0</v>
      </c>
      <c r="DG70" s="59">
        <f t="shared" ref="DG70:DG79" si="323">IFERROR(DF70/($I70*DG$11),0)</f>
        <v>0</v>
      </c>
      <c r="DH70" s="42">
        <f>SUMIFS(RCCP!$JG$8:$JG$136,
RCCP!$A$8:$A$136,$A70,
RCCP!$C$8:$C$136,$B70
)+
(SUMIFS(RCCP!$JJ$8:$JJ$136,
RCCP!$A$8:$A$136,$A70,
RCCP!$C$8:$C$136,$B70)/4)</f>
        <v>0</v>
      </c>
      <c r="DI70" s="249">
        <f>SUMIFS(RCCP!$JG$8:$JG$136,
RCCP!$A$8:$A$136,$A70,
RCCP!$C$8:$C$136,$B70
)+
(SUMIFS(RCCP!$JJ$8:$JJ$136,
RCCP!$A$8:$A$136,$A70,
RCCP!$C$8:$C$136,$B70)/4)</f>
        <v>0</v>
      </c>
      <c r="DJ70" s="59">
        <f t="shared" ref="DJ70:DJ79" si="324">IFERROR(DI70/($I70*DJ$11),0)</f>
        <v>0</v>
      </c>
      <c r="DK70" s="42">
        <f>SUMIFS(RCCP!$JH$8:$JH$136,
RCCP!$A$8:$A$136,$A70,
RCCP!$C$8:$C$136,$B70
)+
(SUMIFS(RCCP!$JJ$8:$JJ$136,
RCCP!$A$8:$A$136,$A70,
RCCP!$C$8:$C$136,$B70)/4)</f>
        <v>0</v>
      </c>
      <c r="DL70" s="249">
        <f>SUMIFS(RCCP!$JH$8:$JH$136,
RCCP!$A$8:$A$136,$A70,
RCCP!$C$8:$C$136,$B70
)+
(SUMIFS(RCCP!$JJ$8:$JJ$136,
RCCP!$A$8:$A$136,$A70,
RCCP!$C$8:$C$136,$B70)/4)</f>
        <v>0</v>
      </c>
      <c r="DM70" s="58">
        <f t="shared" ref="DM70:DM79" si="325">IFERROR(DL70/($I70*DM$11),0)</f>
        <v>0</v>
      </c>
    </row>
    <row r="71" spans="1:117" ht="20.149999999999999" hidden="1" customHeight="1" outlineLevel="1" x14ac:dyDescent="0.35">
      <c r="A71" s="62">
        <v>878</v>
      </c>
      <c r="B71" s="63" t="s">
        <v>157</v>
      </c>
      <c r="C71" s="39" t="s">
        <v>75</v>
      </c>
      <c r="D71" s="39">
        <v>72</v>
      </c>
      <c r="E71" s="39">
        <f t="shared" si="317"/>
        <v>5.5</v>
      </c>
      <c r="F71" s="39">
        <v>7</v>
      </c>
      <c r="G71" s="39">
        <v>3</v>
      </c>
      <c r="H71" s="40">
        <f t="shared" si="302"/>
        <v>8316</v>
      </c>
      <c r="I71" s="41">
        <f t="shared" si="303"/>
        <v>1512</v>
      </c>
      <c r="J71" s="42">
        <f>SUMIFS('BLC Subcont'!$AE$7:$AE$9999,
'BLC Subcont'!$I$7:$I$9999,L$10,
'BLC Subcont'!$R$7:$R$9999,"CM878")</f>
        <v>3300</v>
      </c>
      <c r="K71" s="43">
        <f>SUMIFS('BLC Subcont'!$BO$7:$BO$9999,
'BLC Subcont'!$I$7:$I$9999,L$10,
'BLC Subcont'!$R$7:$R$9999,"CM878")</f>
        <v>0</v>
      </c>
      <c r="L71" s="50">
        <f t="shared" si="273"/>
        <v>0</v>
      </c>
      <c r="M71" s="42">
        <f>SUMIFS('BLC Subcont'!$AE$7:$AE$9999,
'BLC Subcont'!$I$7:$I$9999,O$10,
'BLC Subcont'!$R$7:$R$9999,"CM878")</f>
        <v>2196</v>
      </c>
      <c r="N71" s="43">
        <f>SUMIFS('BLC Subcont'!$BO$7:$BO$9999,
'BLC Subcont'!$I$7:$I$9999,O$10,
'BLC Subcont'!$R$7:$R$9999,"CM878")</f>
        <v>0</v>
      </c>
      <c r="O71" s="50">
        <f t="shared" si="274"/>
        <v>0</v>
      </c>
      <c r="P71" s="42">
        <f>SUMIFS('BLC Subcont'!$AE$7:$AE$9999,
'BLC Subcont'!$I$7:$I$9999,R$10,
'BLC Subcont'!$R$7:$R$9999,"CM878")</f>
        <v>474</v>
      </c>
      <c r="Q71" s="43">
        <f>SUMIFS('BLC Subcont'!$BO$7:$BO$9999,
'BLC Subcont'!$I$7:$I$9999,R$10,
'BLC Subcont'!$R$7:$R$9999,"CM878")</f>
        <v>0</v>
      </c>
      <c r="R71" s="50">
        <f t="shared" si="304"/>
        <v>0</v>
      </c>
      <c r="S71" s="42">
        <f>SUMIFS('BLC Subcont'!$AE$7:$AE$9999,
'BLC Subcont'!$I$7:$I$9999,U$10,
'BLC Subcont'!$R$7:$R$9999,"CM878")</f>
        <v>6219</v>
      </c>
      <c r="T71" s="43">
        <f>SUMIFS('BLC Subcont'!$BO$7:$BO$9999,
'BLC Subcont'!$I$7:$I$9999,U$10,
'BLC Subcont'!$R$7:$R$9999,"CM878")</f>
        <v>1884</v>
      </c>
      <c r="U71" s="50">
        <f t="shared" si="305"/>
        <v>0.22655122655122656</v>
      </c>
      <c r="V71" s="47">
        <f t="shared" si="275"/>
        <v>12189</v>
      </c>
      <c r="W71" s="51">
        <f t="shared" si="276"/>
        <v>1884</v>
      </c>
      <c r="X71" s="52">
        <f t="shared" si="306"/>
        <v>0.22655122655122656</v>
      </c>
      <c r="Y71" s="47">
        <f>SUMIFS('BLC Subcont'!$AE$7:$AE$9999,
'BLC Subcont'!$I$7:$I$9999,AA$10,
'BLC Subcont'!$R$7:$R$9999,"CM878")</f>
        <v>5949</v>
      </c>
      <c r="Z71" s="249">
        <f>SUMIFS('BLC Subcont'!$BO$7:$BO$9999,
'BLC Subcont'!$I$7:$I$9999,AA$10,
'BLC Subcont'!$R$7:$R$9999,"CM878")</f>
        <v>3262</v>
      </c>
      <c r="AA71" s="49">
        <f t="shared" si="277"/>
        <v>0.39225589225589225</v>
      </c>
      <c r="AB71" s="42">
        <f>SUMIFS('BLC Subcont'!$AE$7:$AE$9999,
'BLC Subcont'!$I$7:$I$9999,AD$10,
'BLC Subcont'!$R$7:$R$9999,"CM878")</f>
        <v>4872</v>
      </c>
      <c r="AC71" s="249">
        <f>SUMIFS('BLC Subcont'!$BO$7:$BO$9999,
'BLC Subcont'!$I$7:$I$9999,AD$10,
'BLC Subcont'!$R$7:$R$9999,"CM878")</f>
        <v>4872</v>
      </c>
      <c r="AD71" s="50">
        <f t="shared" si="278"/>
        <v>0.58585858585858586</v>
      </c>
      <c r="AE71" s="42">
        <f>SUMIFS('BLC Subcont'!$AE$7:$AE$9999,
'BLC Subcont'!$I$7:$I$9999,AG$10,
'BLC Subcont'!$R$7:$R$9999,"CM878")</f>
        <v>0</v>
      </c>
      <c r="AF71" s="249">
        <f>SUMIFS('BLC Subcont'!$BO$7:$BO$9999,
'BLC Subcont'!$I$7:$I$9999,AG$10,
'BLC Subcont'!$R$7:$R$9999,"CM878")</f>
        <v>0</v>
      </c>
      <c r="AG71" s="50">
        <f t="shared" si="279"/>
        <v>0</v>
      </c>
      <c r="AH71" s="42">
        <f>SUMIFS('BLC Subcont'!$AE$7:$AE$9999,
'BLC Subcont'!$I$7:$I$9999,AJ$10,
'BLC Subcont'!$R$7:$R$9999,"CM878")</f>
        <v>0</v>
      </c>
      <c r="AI71" s="249">
        <f>SUMIFS('BLC Subcont'!$BO$7:$BO$9999,
'BLC Subcont'!$I$7:$I$9999,AJ$10,
'BLC Subcont'!$R$7:$R$9999,"CM878")</f>
        <v>0</v>
      </c>
      <c r="AJ71" s="50">
        <f t="shared" si="280"/>
        <v>0</v>
      </c>
      <c r="AK71" s="42">
        <f>SUMIFS('BLC Subcont'!$AE$7:$AE$9999,
'BLC Subcont'!$I$7:$I$9999,AM$10,
'BLC Subcont'!$R$7:$R$9999,"CM878")</f>
        <v>0</v>
      </c>
      <c r="AL71" s="249">
        <f>SUMIFS('BLC Subcont'!$BO$7:$BO$9999,
'BLC Subcont'!$I$7:$I$9999,AM$10,
'BLC Subcont'!$R$7:$R$9999,"CM878")</f>
        <v>0</v>
      </c>
      <c r="AM71" s="50">
        <f t="shared" si="281"/>
        <v>0</v>
      </c>
      <c r="AN71" s="42">
        <f>SUMIFS('BLC Subcont'!$AE$7:$AE$9999,
'BLC Subcont'!$I$7:$I$9999,AP$10,
'BLC Subcont'!$R$7:$R$9999,"CM878")</f>
        <v>0</v>
      </c>
      <c r="AO71" s="249">
        <f>SUMIFS('BLC Subcont'!$BO$7:$BO$9999,
'BLC Subcont'!$I$7:$I$9999,AP$10,
'BLC Subcont'!$R$7:$R$9999,"CM878")</f>
        <v>0</v>
      </c>
      <c r="AP71" s="50">
        <f t="shared" si="282"/>
        <v>0</v>
      </c>
      <c r="AQ71" s="42">
        <f>SUMIFS('BLC Subcont'!$AE$7:$AE$9999,
'BLC Subcont'!$I$7:$I$9999,AS$10,
'BLC Subcont'!$R$7:$R$9999,"CM878")</f>
        <v>0</v>
      </c>
      <c r="AR71" s="48">
        <f>SUMIFS('BLC Subcont'!$BO$7:$BO$9999,
'BLC Subcont'!$I$7:$I$9999,AS$10,
'BLC Subcont'!$R$7:$R$9999,"CM878")</f>
        <v>0</v>
      </c>
      <c r="AS71" s="50">
        <f t="shared" si="283"/>
        <v>0</v>
      </c>
      <c r="AT71" s="42">
        <f>SUMIFS('BLC Subcont'!$AE$7:$AE$9999,
'BLC Subcont'!$I$7:$I$9999,AV$10,
'BLC Subcont'!$R$7:$R$9999,"CM878")</f>
        <v>0</v>
      </c>
      <c r="AU71" s="48">
        <f>SUMIFS('BLC Subcont'!$BO$7:$BO$9999,
'BLC Subcont'!$I$7:$I$9999,AV$10,
'BLC Subcont'!$R$7:$R$9999,"CM878")</f>
        <v>0</v>
      </c>
      <c r="AV71" s="50">
        <f t="shared" si="284"/>
        <v>0</v>
      </c>
      <c r="AW71" s="42">
        <f t="shared" si="307"/>
        <v>0</v>
      </c>
      <c r="AX71" s="249">
        <f t="shared" si="285"/>
        <v>0</v>
      </c>
      <c r="AY71" s="50">
        <f t="shared" si="286"/>
        <v>0</v>
      </c>
      <c r="AZ71" s="42">
        <f t="shared" si="308"/>
        <v>168</v>
      </c>
      <c r="BA71" s="249">
        <f t="shared" si="287"/>
        <v>168</v>
      </c>
      <c r="BB71" s="50">
        <f t="shared" si="288"/>
        <v>2.0202020202020204E-2</v>
      </c>
      <c r="BC71" s="42">
        <f>SUMIFS(RCCP!$HX$8:$HX$136,
RCCP!$A$8:$A$136,$A71
)+
(SUMIFS(RCCP!$IC$8:$IC$136,
RCCP!$A$8:$A$136,$A71/4))</f>
        <v>0</v>
      </c>
      <c r="BD71" s="249">
        <f>SUMIFS(RCCP!$HX$8:$HX$136,
RCCP!$A$8:$A$136,$A71
)+
(SUMIFS(RCCP!$IC$8:$IC$136,
RCCP!$A$8:$A$136,$A71/4))</f>
        <v>0</v>
      </c>
      <c r="BE71" s="59">
        <f t="shared" si="309"/>
        <v>0</v>
      </c>
      <c r="BF71" s="42">
        <f>SUMIFS(RCCP!$HY$8:$HY$136,
RCCP!$A$8:$A$136,$A71
)+
(SUMIFS(RCCP!$IC$8:$IC$136,
RCCP!$A$8:$A$136,$A71/4))</f>
        <v>168</v>
      </c>
      <c r="BG71" s="249">
        <f>SUMIFS(RCCP!$HY$8:$HY$136,
RCCP!$A$8:$A$136,$A71
)+
(SUMIFS(RCCP!$IC$8:$IC$136,
RCCP!$A$8:$A$136,$A71/4))</f>
        <v>168</v>
      </c>
      <c r="BH71" s="59">
        <f t="shared" si="310"/>
        <v>2.0202020202020204E-2</v>
      </c>
      <c r="BI71" s="42">
        <f>SUMIFS(RCCP!$HZ$8:$HZ$136,
RCCP!$A$8:$A$136,$A71
)+
(SUMIFS(RCCP!$IC$8:$IC$136,
RCCP!$A$8:$A$136,$A71/4))</f>
        <v>252</v>
      </c>
      <c r="BJ71" s="249">
        <f>SUMIFS(RCCP!$HZ$8:$HZ$136,
RCCP!$A$8:$A$136,$A71
)+
(SUMIFS(RCCP!$IC$8:$IC$136,
RCCP!$A$8:$A$136,$A71/4))</f>
        <v>252</v>
      </c>
      <c r="BK71" s="59">
        <f t="shared" si="311"/>
        <v>3.0303030303030304E-2</v>
      </c>
      <c r="BL71" s="42">
        <f>SUMIFS(RCCP!$IA$8:$IA$136,
RCCP!$A$8:$A$136,$A71
)+
(SUMIFS(RCCP!$IC$8:$IC$136,
RCCP!$A$8:$A$136,$A71/4))</f>
        <v>0</v>
      </c>
      <c r="BM71" s="249">
        <f>SUMIFS(RCCP!$IA$8:$IA$136,
RCCP!$A$8:$A$136,$A71
)+
(SUMIFS(RCCP!$IC$8:$IC$136,
RCCP!$A$8:$A$136,$A71/4))</f>
        <v>0</v>
      </c>
      <c r="BN71" s="59">
        <f t="shared" si="312"/>
        <v>0</v>
      </c>
      <c r="BO71" s="42">
        <f>SUMIFS(RCCP!$IF$8:$IF$136,
RCCP!$A$8:$A$136,$A71
)+
(SUMIFS(RCCP!$IK$8:$IK$136,
RCCP!$A$8:$A$136,$A71/4))</f>
        <v>0</v>
      </c>
      <c r="BP71" s="249">
        <f>SUMIFS(RCCP!$IF$8:$IF$136,
RCCP!$A$8:$A$136,$A71
)+
(SUMIFS(RCCP!$IK$8:$IK$136,
RCCP!$A$8:$A$136,$A71/4))</f>
        <v>0</v>
      </c>
      <c r="BQ71" s="59">
        <f t="shared" si="313"/>
        <v>0</v>
      </c>
      <c r="BR71" s="42">
        <f>SUMIFS(RCCP!$IG$8:$IG$136,
RCCP!$A$8:$A$136,$A71
)+
(SUMIFS(RCCP!$IK$8:$IK$136,
RCCP!$A$8:$A$136,$A71/4))</f>
        <v>0</v>
      </c>
      <c r="BS71" s="249">
        <f>SUMIFS(RCCP!$IG$8:$IG$136,
RCCP!$A$8:$A$136,$A71
)+
(SUMIFS(RCCP!$IK$8:$IK$136,
RCCP!$A$8:$A$136,$A71/4))</f>
        <v>0</v>
      </c>
      <c r="BT71" s="59">
        <f t="shared" si="314"/>
        <v>0</v>
      </c>
      <c r="BU71" s="42">
        <f>SUMIFS(RCCP!$IH$8:$IH$136,
RCCP!$A$8:$A$136,$A71
)+
(SUMIFS(RCCP!$IK$8:$IK$136,
RCCP!$A$8:$A$136,$A71/4))</f>
        <v>0</v>
      </c>
      <c r="BV71" s="249">
        <f>SUMIFS(RCCP!$IH$8:$IH$136,
RCCP!$A$8:$A$136,$A71
)+
(SUMIFS(RCCP!$IK$8:$IK$136,
RCCP!$A$8:$A$136,$A71/4))</f>
        <v>0</v>
      </c>
      <c r="BW71" s="59">
        <f t="shared" si="315"/>
        <v>0</v>
      </c>
      <c r="BX71" s="42">
        <f>SUMIFS(RCCP!$II$8:$II$136,
RCCP!$A$8:$A$136,$A71
)+
(SUMIFS(RCCP!$IK$8:$IK$136,
RCCP!$A$8:$A$136,$A71/4))</f>
        <v>0</v>
      </c>
      <c r="BY71" s="249">
        <f>SUMIFS(RCCP!$II$8:$II$136,
RCCP!$A$8:$A$136,$A71
)+
(SUMIFS(RCCP!$IK$8:$IK$136,
RCCP!$A$8:$A$136,$A71/4))</f>
        <v>0</v>
      </c>
      <c r="BZ71" s="59">
        <f t="shared" si="316"/>
        <v>0</v>
      </c>
      <c r="CA71" s="42">
        <f>SUMIFS(RCCP!$IN$8:$IN$136,
RCCP!$A$8:$A$136,$A71,
RCCP!$C$8:$C$136,$B71
)+
(SUMIFS(RCCP!$IT$8:$IT$136,
RCCP!$A$8:$A$136,$A71,
RCCP!$C$8:$C$136,$B71)/5)</f>
        <v>327.60000000000002</v>
      </c>
      <c r="CB71" s="249">
        <f>SUMIFS(RCCP!$IN$8:$IN$136,
RCCP!$A$8:$A$136,$A71,
RCCP!$C$8:$C$136,$B71
)+
(SUMIFS(RCCP!$IT$8:$IT$136,
RCCP!$A$8:$A$136,$A71,
RCCP!$C$8:$C$136,$B71)/5)</f>
        <v>327.60000000000002</v>
      </c>
      <c r="CC71" s="59">
        <f t="shared" si="289"/>
        <v>4.8148148148148148E-2</v>
      </c>
      <c r="CD71" s="42">
        <f>SUMIFS(RCCP!$IO$8:$IO$136,
RCCP!$A$8:$A$136,$A71,
RCCP!$C$8:$C$136,$B71
)+
(SUMIFS(RCCP!$IT$8:$IT$136,
RCCP!$A$8:$A$136,$A71,
RCCP!$C$8:$C$136,$B71)/5)</f>
        <v>327.60000000000002</v>
      </c>
      <c r="CE71" s="249">
        <f>SUMIFS(RCCP!$IO$8:$IO$136,
RCCP!$A$8:$A$136,$A71,
RCCP!$C$8:$C$136,$B71
)+
(SUMIFS(RCCP!$IT$8:$IT$136,
RCCP!$A$8:$A$136,$A71,
RCCP!$C$8:$C$136,$B71)/5)</f>
        <v>327.60000000000002</v>
      </c>
      <c r="CF71" s="59">
        <f t="shared" si="290"/>
        <v>3.9393939393939398E-2</v>
      </c>
      <c r="CG71" s="42">
        <f>SUMIFS(RCCP!$IP$8:$IP$136,
RCCP!$A$8:$A$136,$A71,
RCCP!$C$8:$C$136,$B71
)+
(SUMIFS(RCCP!$IT$8:$IT$136,
RCCP!$A$8:$A$136,$A71,
RCCP!$C$8:$C$136,$B71)/5)</f>
        <v>327.60000000000002</v>
      </c>
      <c r="CH71" s="249">
        <f>SUMIFS(RCCP!$IP$8:$IP$136,
RCCP!$A$8:$A$136,$A71,
RCCP!$C$8:$C$136,$B71
)+
(SUMIFS(RCCP!$IT$8:$IT$136,
RCCP!$A$8:$A$136,$A71,
RCCP!$C$8:$C$136,$B71)/5)</f>
        <v>327.60000000000002</v>
      </c>
      <c r="CI71" s="59">
        <f t="shared" si="291"/>
        <v>3.9393939393939398E-2</v>
      </c>
      <c r="CJ71" s="42">
        <f>SUMIFS(RCCP!$IQ$8:$IQ$136,
RCCP!$A$8:$A$136,$A71,
RCCP!$C$8:$C$136,$B71
)+
(SUMIFS(RCCP!$IT$8:$IT$136,
RCCP!$A$8:$A$136,$A71,
RCCP!$C$8:$C$136,$B71)/5)</f>
        <v>327.60000000000002</v>
      </c>
      <c r="CK71" s="249">
        <f>SUMIFS(RCCP!$IQ$8:$IQ$136,
RCCP!$A$8:$A$136,$A71,
RCCP!$C$8:$C$136,$B71
)+
(SUMIFS(RCCP!$IT$8:$IT$136,
RCCP!$A$8:$A$136,$A71,
RCCP!$C$8:$C$136,$B71)/5)</f>
        <v>327.60000000000002</v>
      </c>
      <c r="CL71" s="59">
        <f t="shared" si="292"/>
        <v>3.9393939393939398E-2</v>
      </c>
      <c r="CM71" s="42">
        <f>SUMIFS(RCCP!$IR$8:$IR$136,
RCCP!$A$8:$A$136,$A71,
RCCP!$C$8:$C$136,$B71
)+
(SUMIFS(RCCP!$IT$8:$IT$136,
RCCP!$A$8:$A$136,$A71,
RCCP!$C$8:$C$136,$B71)/5)</f>
        <v>327.60000000000002</v>
      </c>
      <c r="CN71" s="249">
        <f>SUMIFS(RCCP!$IR$8:$IR$136,
RCCP!$A$8:$A$136,$A71,
RCCP!$C$8:$C$136,$B71
)+
(SUMIFS(RCCP!$IT$8:$IT$136,
RCCP!$A$8:$A$136,$A71,
RCCP!$C$8:$C$136,$B71)/5)</f>
        <v>327.60000000000002</v>
      </c>
      <c r="CO71" s="58">
        <f t="shared" si="293"/>
        <v>3.3333333333333333E-2</v>
      </c>
      <c r="CP71" s="42">
        <f>SUMIFS(RCCP!$IW$8:$IW$136,
RCCP!$A$8:$A$136,$A71,
RCCP!$C$8:$C$136,$B71
)+
(SUMIFS(RCCP!$JB$8:$JB$136,
RCCP!$A$8:$A$136,$A71,
RCCP!$C$8:$C$136,$B71)/4)</f>
        <v>0</v>
      </c>
      <c r="CQ71" s="249">
        <f>SUMIFS(RCCP!$IW$8:$IW$136,
RCCP!$A$8:$A$136,$A71,
RCCP!$C$8:$C$136,$B71
)+
(SUMIFS(RCCP!$JB$8:$JB$136,
RCCP!$A$8:$A$136,$A71,
RCCP!$C$8:$C$136,$B71)/4)</f>
        <v>0</v>
      </c>
      <c r="CR71" s="59">
        <f t="shared" si="318"/>
        <v>0</v>
      </c>
      <c r="CS71" s="42">
        <f>SUMIFS(RCCP!$IX$8:$IX$136,
RCCP!$A$8:$A$136,$A71,
RCCP!$C$8:$C$136,$B71
)+
(SUMIFS(RCCP!$JB$8:$JB$136,
RCCP!$A$8:$A$136,$A71,
RCCP!$C$8:$C$136,$B71)/4)</f>
        <v>0</v>
      </c>
      <c r="CT71" s="249">
        <f>SUMIFS(RCCP!$IX$8:$IX$136,
RCCP!$A$8:$A$136,$A71,
RCCP!$C$8:$C$136,$B71
)+
(SUMIFS(RCCP!$JB$8:$JB$136,
RCCP!$A$8:$A$136,$A71,
RCCP!$C$8:$C$136,$B71)/4)</f>
        <v>0</v>
      </c>
      <c r="CU71" s="59">
        <f t="shared" si="319"/>
        <v>0</v>
      </c>
      <c r="CV71" s="42">
        <f>SUMIFS(RCCP!$IY$8:$IY$136,
RCCP!$A$8:$A$136,$A71,
RCCP!$C$8:$C$136,$B71
)+
(SUMIFS(RCCP!$JB$8:$JB$136,
RCCP!$A$8:$A$136,$A71,
RCCP!$C$8:$C$136,$B71)/4)</f>
        <v>0</v>
      </c>
      <c r="CW71" s="249">
        <f>SUMIFS(RCCP!$IY$8:$IY$136,
RCCP!$A$8:$A$136,$A71,
RCCP!$C$8:$C$136,$B71
)+
(SUMIFS(RCCP!$JB$8:$JB$136,
RCCP!$A$8:$A$136,$A71,
RCCP!$C$8:$C$136,$B71)/4)</f>
        <v>0</v>
      </c>
      <c r="CX71" s="59">
        <f t="shared" si="320"/>
        <v>0</v>
      </c>
      <c r="CY71" s="42">
        <f>SUMIFS(RCCP!$IZ$8:$IZ$136,
RCCP!$A$8:$A$136,$A71,
RCCP!$C$8:$C$136,$B71
)+
(SUMIFS(RCCP!$JB$8:$JB$136,
RCCP!$A$8:$A$136,$A71,
RCCP!$C$8:$C$136,$B71)/4)</f>
        <v>0</v>
      </c>
      <c r="CZ71" s="249">
        <f>SUMIFS(RCCP!$IZ$8:$IZ$136,
RCCP!$A$8:$A$136,$A71,
RCCP!$C$8:$C$136,$B71
)+
(SUMIFS(RCCP!$JB$8:$JB$136,
RCCP!$A$8:$A$136,$A71,
RCCP!$C$8:$C$136,$B71)/4)</f>
        <v>0</v>
      </c>
      <c r="DA71" s="58">
        <f t="shared" si="321"/>
        <v>0</v>
      </c>
      <c r="DB71" s="42">
        <f>SUMIFS(RCCP!$JE$8:$JE$136,
RCCP!$A$8:$A$136,$A71,
RCCP!$C$8:$C$136,$B71
)+
(SUMIFS(RCCP!$JJ$8:$JJ$136,
RCCP!$A$8:$A$136,$A71,
RCCP!$C$8:$C$136,$B71)/4)</f>
        <v>0</v>
      </c>
      <c r="DC71" s="249">
        <f>SUMIFS(RCCP!$JE$8:$JE$136,
RCCP!$A$8:$A$136,$A71,
RCCP!$C$8:$C$136,$B71
)+
(SUMIFS(RCCP!$JJ$8:$JJ$136,
RCCP!$A$8:$A$136,$A71,
RCCP!$C$8:$C$136,$B71)/4)</f>
        <v>0</v>
      </c>
      <c r="DD71" s="59">
        <f t="shared" si="322"/>
        <v>0</v>
      </c>
      <c r="DE71" s="42">
        <f>SUMIFS(RCCP!$JF$8:$JF$136,
RCCP!$A$8:$A$136,$A71,
RCCP!$C$8:$C$136,$B71
)+
(SUMIFS(RCCP!$JJ$8:$JJ$136,
RCCP!$A$8:$A$136,$A71,
RCCP!$C$8:$C$136,$B71)/4)</f>
        <v>0</v>
      </c>
      <c r="DF71" s="249">
        <f>SUMIFS(RCCP!$JF$8:$JF$136,
RCCP!$A$8:$A$136,$A71,
RCCP!$C$8:$C$136,$B71
)+
(SUMIFS(RCCP!$JJ$8:$JJ$136,
RCCP!$A$8:$A$136,$A71,
RCCP!$C$8:$C$136,$B71)/4)</f>
        <v>0</v>
      </c>
      <c r="DG71" s="59">
        <f t="shared" si="323"/>
        <v>0</v>
      </c>
      <c r="DH71" s="42">
        <f>SUMIFS(RCCP!$JG$8:$JG$136,
RCCP!$A$8:$A$136,$A71,
RCCP!$C$8:$C$136,$B71
)+
(SUMIFS(RCCP!$JJ$8:$JJ$136,
RCCP!$A$8:$A$136,$A71,
RCCP!$C$8:$C$136,$B71)/4)</f>
        <v>0</v>
      </c>
      <c r="DI71" s="249">
        <f>SUMIFS(RCCP!$JG$8:$JG$136,
RCCP!$A$8:$A$136,$A71,
RCCP!$C$8:$C$136,$B71
)+
(SUMIFS(RCCP!$JJ$8:$JJ$136,
RCCP!$A$8:$A$136,$A71,
RCCP!$C$8:$C$136,$B71)/4)</f>
        <v>0</v>
      </c>
      <c r="DJ71" s="59">
        <f t="shared" si="324"/>
        <v>0</v>
      </c>
      <c r="DK71" s="42">
        <f>SUMIFS(RCCP!$JH$8:$JH$136,
RCCP!$A$8:$A$136,$A71,
RCCP!$C$8:$C$136,$B71
)+
(SUMIFS(RCCP!$JJ$8:$JJ$136,
RCCP!$A$8:$A$136,$A71,
RCCP!$C$8:$C$136,$B71)/4)</f>
        <v>0</v>
      </c>
      <c r="DL71" s="249">
        <f>SUMIFS(RCCP!$JH$8:$JH$136,
RCCP!$A$8:$A$136,$A71,
RCCP!$C$8:$C$136,$B71
)+
(SUMIFS(RCCP!$JJ$8:$JJ$136,
RCCP!$A$8:$A$136,$A71,
RCCP!$C$8:$C$136,$B71)/4)</f>
        <v>0</v>
      </c>
      <c r="DM71" s="58">
        <f t="shared" si="325"/>
        <v>0</v>
      </c>
    </row>
    <row r="72" spans="1:117" ht="20.149999999999999" hidden="1" customHeight="1" outlineLevel="1" x14ac:dyDescent="0.35">
      <c r="A72" s="62">
        <v>878</v>
      </c>
      <c r="B72" s="63" t="s">
        <v>157</v>
      </c>
      <c r="C72" s="39" t="s">
        <v>41</v>
      </c>
      <c r="D72" s="39">
        <v>180</v>
      </c>
      <c r="E72" s="39">
        <f t="shared" si="317"/>
        <v>5.5</v>
      </c>
      <c r="F72" s="39">
        <v>7</v>
      </c>
      <c r="G72" s="39">
        <v>3</v>
      </c>
      <c r="H72" s="40">
        <f t="shared" si="302"/>
        <v>20790</v>
      </c>
      <c r="I72" s="41">
        <f t="shared" si="303"/>
        <v>3780</v>
      </c>
      <c r="J72" s="42">
        <f>SUMIFS('BLC Subcont'!$AE$7:$AE$9999,
'BLC Subcont'!$I$7:$I$9999,L$10,
'BLC Subcont'!$R$7:$R$9999,"CM878")</f>
        <v>3300</v>
      </c>
      <c r="K72" s="43">
        <f>SUMIFS('BLC Subcont'!$BN$7:$BN$9999,
'BLC Subcont'!$I$7:$I$9999,L$10,
'BLC Subcont'!$R$7:$R$9999,"CM878")</f>
        <v>0</v>
      </c>
      <c r="L72" s="50">
        <f t="shared" si="273"/>
        <v>0</v>
      </c>
      <c r="M72" s="42">
        <f>SUMIFS('BLC Subcont'!$AE$7:$AE$9999,
'BLC Subcont'!$I$7:$I$9999,O$10,
'BLC Subcont'!$R$7:$R$9999,"CM878")</f>
        <v>2196</v>
      </c>
      <c r="N72" s="43">
        <f>SUMIFS('BLC Subcont'!$BN$7:$BN$9999,
'BLC Subcont'!$I$7:$I$9999,O$10,
'BLC Subcont'!$R$7:$R$9999,"CM878")</f>
        <v>0</v>
      </c>
      <c r="O72" s="50">
        <f t="shared" si="274"/>
        <v>0</v>
      </c>
      <c r="P72" s="42">
        <f>SUMIFS('BLC Subcont'!$AE$7:$AE$9999,
'BLC Subcont'!$I$7:$I$9999,R$10,
'BLC Subcont'!$R$7:$R$9999,"CM878")</f>
        <v>474</v>
      </c>
      <c r="Q72" s="43">
        <f>SUMIFS('BLC Subcont'!$BN$7:$BN$9999,
'BLC Subcont'!$I$7:$I$9999,R$10,
'BLC Subcont'!$R$7:$R$9999,"CM878")</f>
        <v>7</v>
      </c>
      <c r="R72" s="50">
        <f t="shared" si="304"/>
        <v>0</v>
      </c>
      <c r="S72" s="42">
        <f>SUMIFS('BLC Subcont'!$AE$7:$AE$9999,
'BLC Subcont'!$I$7:$I$9999,U$10,
'BLC Subcont'!$R$7:$R$9999,"CM878")</f>
        <v>6219</v>
      </c>
      <c r="T72" s="43">
        <f>SUMIFS('BLC Subcont'!$BN$7:$BN$9999,
'BLC Subcont'!$I$7:$I$9999,U$10,
'BLC Subcont'!$R$7:$R$9999,"CM878")</f>
        <v>1835</v>
      </c>
      <c r="U72" s="50">
        <f t="shared" si="305"/>
        <v>8.8263588263588266E-2</v>
      </c>
      <c r="V72" s="47">
        <f t="shared" si="275"/>
        <v>12189</v>
      </c>
      <c r="W72" s="51">
        <f t="shared" si="276"/>
        <v>1842</v>
      </c>
      <c r="X72" s="52">
        <f t="shared" si="306"/>
        <v>8.8600288600288596E-2</v>
      </c>
      <c r="Y72" s="47">
        <f>SUMIFS('BLC Subcont'!$AE$7:$AE$9999,
'BLC Subcont'!$I$7:$I$9999,AA$10,
'BLC Subcont'!$R$7:$R$9999,"CM878")</f>
        <v>5949</v>
      </c>
      <c r="Z72" s="249">
        <f>SUMIFS('BLC Subcont'!$BN$7:$BN$9999,
'BLC Subcont'!$I$7:$I$9999,AA$10,
'BLC Subcont'!$R$7:$R$9999,"CM878")</f>
        <v>3021</v>
      </c>
      <c r="AA72" s="49">
        <f t="shared" si="277"/>
        <v>0.14531024531024531</v>
      </c>
      <c r="AB72" s="42">
        <f>SUMIFS('BLC Subcont'!$AE$7:$AE$9999,
'BLC Subcont'!$I$7:$I$9999,AD$10,
'BLC Subcont'!$R$7:$R$9999,"CM878")</f>
        <v>4872</v>
      </c>
      <c r="AC72" s="249">
        <f>SUMIFS('BLC Subcont'!$BN$7:$BN$9999,
'BLC Subcont'!$I$7:$I$9999,AD$10,
'BLC Subcont'!$R$7:$R$9999,"CM878")</f>
        <v>4872</v>
      </c>
      <c r="AD72" s="50">
        <f t="shared" si="278"/>
        <v>0.23434343434343435</v>
      </c>
      <c r="AE72" s="42">
        <f>SUMIFS('BLC Subcont'!$AE$7:$AE$9999,
'BLC Subcont'!$I$7:$I$9999,AG$10,
'BLC Subcont'!$R$7:$R$9999,"CM878")</f>
        <v>0</v>
      </c>
      <c r="AF72" s="249">
        <f>SUMIFS('BLC Subcont'!$BN$7:$BN$9999,
'BLC Subcont'!$I$7:$I$9999,AG$10,
'BLC Subcont'!$R$7:$R$9999,"CM878")</f>
        <v>0</v>
      </c>
      <c r="AG72" s="50">
        <f t="shared" si="279"/>
        <v>0</v>
      </c>
      <c r="AH72" s="42">
        <f>SUMIFS('BLC Subcont'!$AE$7:$AE$9999,
'BLC Subcont'!$I$7:$I$9999,AJ$10,
'BLC Subcont'!$R$7:$R$9999,"CM878")</f>
        <v>0</v>
      </c>
      <c r="AI72" s="249">
        <f>SUMIFS('BLC Subcont'!$BN$7:$BN$9999,
'BLC Subcont'!$I$7:$I$9999,AJ$10,
'BLC Subcont'!$R$7:$R$9999,"CM878")</f>
        <v>0</v>
      </c>
      <c r="AJ72" s="50">
        <f t="shared" si="280"/>
        <v>0</v>
      </c>
      <c r="AK72" s="42">
        <f>SUMIFS('BLC Subcont'!$AE$7:$AE$9999,
'BLC Subcont'!$I$7:$I$9999,AM$10,
'BLC Subcont'!$R$7:$R$9999,"CM878")</f>
        <v>0</v>
      </c>
      <c r="AL72" s="249">
        <f>SUMIFS('BLC Subcont'!$BN$7:$BN$9999,
'BLC Subcont'!$I$7:$I$9999,AM$10,
'BLC Subcont'!$R$7:$R$9999,"CM878")</f>
        <v>0</v>
      </c>
      <c r="AM72" s="50">
        <f t="shared" si="281"/>
        <v>0</v>
      </c>
      <c r="AN72" s="42">
        <f>SUMIFS('BLC Subcont'!$AE$7:$AE$9999,
'BLC Subcont'!$I$7:$I$9999,AP$10,
'BLC Subcont'!$R$7:$R$9999,"CM878")</f>
        <v>0</v>
      </c>
      <c r="AO72" s="249">
        <f>SUMIFS('BLC Subcont'!$BN$7:$BN$9999,
'BLC Subcont'!$I$7:$I$9999,AP$10,
'BLC Subcont'!$R$7:$R$9999,"CM878")</f>
        <v>0</v>
      </c>
      <c r="AP72" s="50">
        <f t="shared" si="282"/>
        <v>0</v>
      </c>
      <c r="AQ72" s="42">
        <f>SUMIFS('BLC Subcont'!$AE$7:$AE$9999,
'BLC Subcont'!$I$7:$I$9999,AS$10,
'BLC Subcont'!$R$7:$R$9999,"CM878")</f>
        <v>0</v>
      </c>
      <c r="AR72" s="48">
        <f>SUMIFS('BLC Subcont'!$BN$7:$BN$9999,
'BLC Subcont'!$I$7:$I$9999,AS$10,
'BLC Subcont'!$R$7:$R$9999,"CM878")</f>
        <v>0</v>
      </c>
      <c r="AS72" s="50">
        <f t="shared" si="283"/>
        <v>0</v>
      </c>
      <c r="AT72" s="42">
        <f>SUMIFS('BLC Subcont'!$AE$7:$AE$9999,
'BLC Subcont'!$I$7:$I$9999,AV$10,
'BLC Subcont'!$R$7:$R$9999,"CM878")</f>
        <v>0</v>
      </c>
      <c r="AU72" s="48">
        <f>SUMIFS('BLC Subcont'!$BN$7:$BN$9999,
'BLC Subcont'!$I$7:$I$9999,AV$10,
'BLC Subcont'!$R$7:$R$9999,"CM878")</f>
        <v>0</v>
      </c>
      <c r="AV72" s="50">
        <f t="shared" si="284"/>
        <v>0</v>
      </c>
      <c r="AW72" s="42">
        <f t="shared" si="307"/>
        <v>0</v>
      </c>
      <c r="AX72" s="249">
        <f t="shared" si="285"/>
        <v>0</v>
      </c>
      <c r="AY72" s="50">
        <f t="shared" si="286"/>
        <v>0</v>
      </c>
      <c r="AZ72" s="42">
        <f t="shared" si="308"/>
        <v>168</v>
      </c>
      <c r="BA72" s="249">
        <f t="shared" si="287"/>
        <v>168</v>
      </c>
      <c r="BB72" s="50">
        <f t="shared" si="288"/>
        <v>8.0808080808080808E-3</v>
      </c>
      <c r="BC72" s="42">
        <f>SUMIFS(RCCP!$HX$8:$HX$136,
RCCP!$A$8:$A$136,$A72
)+
(SUMIFS(RCCP!$IC$8:$IC$136,
RCCP!$A$8:$A$136,$A72/4))</f>
        <v>0</v>
      </c>
      <c r="BD72" s="249">
        <f>SUMIFS(RCCP!$HX$8:$HX$136,
RCCP!$A$8:$A$136,$A72
)+
(SUMIFS(RCCP!$IC$8:$IC$136,
RCCP!$A$8:$A$136,$A72/4))</f>
        <v>0</v>
      </c>
      <c r="BE72" s="59">
        <f t="shared" si="309"/>
        <v>0</v>
      </c>
      <c r="BF72" s="42">
        <f>SUMIFS(RCCP!$HY$8:$HY$136,
RCCP!$A$8:$A$136,$A72
)+
(SUMIFS(RCCP!$IC$8:$IC$136,
RCCP!$A$8:$A$136,$A72/4))</f>
        <v>168</v>
      </c>
      <c r="BG72" s="249">
        <f>SUMIFS(RCCP!$HY$8:$HY$136,
RCCP!$A$8:$A$136,$A72
)+
(SUMIFS(RCCP!$IC$8:$IC$136,
RCCP!$A$8:$A$136,$A72/4))</f>
        <v>168</v>
      </c>
      <c r="BH72" s="59">
        <f t="shared" si="310"/>
        <v>8.0808080808080808E-3</v>
      </c>
      <c r="BI72" s="42">
        <f>SUMIFS(RCCP!$HZ$8:$HZ$136,
RCCP!$A$8:$A$136,$A72
)+
(SUMIFS(RCCP!$IC$8:$IC$136,
RCCP!$A$8:$A$136,$A72/4))</f>
        <v>252</v>
      </c>
      <c r="BJ72" s="249">
        <f>SUMIFS(RCCP!$HZ$8:$HZ$136,
RCCP!$A$8:$A$136,$A72
)+
(SUMIFS(RCCP!$IC$8:$IC$136,
RCCP!$A$8:$A$136,$A72/4))</f>
        <v>252</v>
      </c>
      <c r="BK72" s="59">
        <f t="shared" si="311"/>
        <v>1.2121212121212121E-2</v>
      </c>
      <c r="BL72" s="42">
        <f>SUMIFS(RCCP!$IA$8:$IA$136,
RCCP!$A$8:$A$136,$A72
)+
(SUMIFS(RCCP!$IC$8:$IC$136,
RCCP!$A$8:$A$136,$A72/4))</f>
        <v>0</v>
      </c>
      <c r="BM72" s="249">
        <f>SUMIFS(RCCP!$IA$8:$IA$136,
RCCP!$A$8:$A$136,$A72
)+
(SUMIFS(RCCP!$IC$8:$IC$136,
RCCP!$A$8:$A$136,$A72/4))</f>
        <v>0</v>
      </c>
      <c r="BN72" s="59">
        <f t="shared" si="312"/>
        <v>0</v>
      </c>
      <c r="BO72" s="42">
        <f>SUMIFS(RCCP!$IF$8:$IF$136,
RCCP!$A$8:$A$136,$A72
)+
(SUMIFS(RCCP!$IK$8:$IK$136,
RCCP!$A$8:$A$136,$A72/4))</f>
        <v>0</v>
      </c>
      <c r="BP72" s="249">
        <f>SUMIFS(RCCP!$IF$8:$IF$136,
RCCP!$A$8:$A$136,$A72
)+
(SUMIFS(RCCP!$IK$8:$IK$136,
RCCP!$A$8:$A$136,$A72/4))</f>
        <v>0</v>
      </c>
      <c r="BQ72" s="59">
        <f t="shared" si="313"/>
        <v>0</v>
      </c>
      <c r="BR72" s="42">
        <f>SUMIFS(RCCP!$IG$8:$IG$136,
RCCP!$A$8:$A$136,$A72
)+
(SUMIFS(RCCP!$IK$8:$IK$136,
RCCP!$A$8:$A$136,$A72/4))</f>
        <v>0</v>
      </c>
      <c r="BS72" s="249">
        <f>SUMIFS(RCCP!$IG$8:$IG$136,
RCCP!$A$8:$A$136,$A72
)+
(SUMIFS(RCCP!$IK$8:$IK$136,
RCCP!$A$8:$A$136,$A72/4))</f>
        <v>0</v>
      </c>
      <c r="BT72" s="59">
        <f t="shared" si="314"/>
        <v>0</v>
      </c>
      <c r="BU72" s="42">
        <f>SUMIFS(RCCP!$IH$8:$IH$136,
RCCP!$A$8:$A$136,$A72
)+
(SUMIFS(RCCP!$IK$8:$IK$136,
RCCP!$A$8:$A$136,$A72/4))</f>
        <v>0</v>
      </c>
      <c r="BV72" s="249">
        <f>SUMIFS(RCCP!$IH$8:$IH$136,
RCCP!$A$8:$A$136,$A72
)+
(SUMIFS(RCCP!$IK$8:$IK$136,
RCCP!$A$8:$A$136,$A72/4))</f>
        <v>0</v>
      </c>
      <c r="BW72" s="59">
        <f t="shared" si="315"/>
        <v>0</v>
      </c>
      <c r="BX72" s="42">
        <f>SUMIFS(RCCP!$II$8:$II$136,
RCCP!$A$8:$A$136,$A72
)+
(SUMIFS(RCCP!$IK$8:$IK$136,
RCCP!$A$8:$A$136,$A72/4))</f>
        <v>0</v>
      </c>
      <c r="BY72" s="249">
        <f>SUMIFS(RCCP!$II$8:$II$136,
RCCP!$A$8:$A$136,$A72
)+
(SUMIFS(RCCP!$IK$8:$IK$136,
RCCP!$A$8:$A$136,$A72/4))</f>
        <v>0</v>
      </c>
      <c r="BZ72" s="59">
        <f t="shared" si="316"/>
        <v>0</v>
      </c>
      <c r="CA72" s="42">
        <f>SUMIFS(RCCP!$IN$8:$IN$136,
RCCP!$A$8:$A$136,$A72,
RCCP!$C$8:$C$136,$B72
)+
(SUMIFS(RCCP!$IT$8:$IT$136,
RCCP!$A$8:$A$136,$A72,
RCCP!$C$8:$C$136,$B72)/5)</f>
        <v>327.60000000000002</v>
      </c>
      <c r="CB72" s="249">
        <f>SUMIFS(RCCP!$IN$8:$IN$136,
RCCP!$A$8:$A$136,$A72,
RCCP!$C$8:$C$136,$B72
)+
(SUMIFS(RCCP!$IT$8:$IT$136,
RCCP!$A$8:$A$136,$A72,
RCCP!$C$8:$C$136,$B72)/5)</f>
        <v>327.60000000000002</v>
      </c>
      <c r="CC72" s="59">
        <f t="shared" si="289"/>
        <v>1.9259259259259261E-2</v>
      </c>
      <c r="CD72" s="42">
        <f>SUMIFS(RCCP!$IO$8:$IO$136,
RCCP!$A$8:$A$136,$A72,
RCCP!$C$8:$C$136,$B72
)+
(SUMIFS(RCCP!$IT$8:$IT$136,
RCCP!$A$8:$A$136,$A72,
RCCP!$C$8:$C$136,$B72)/5)</f>
        <v>327.60000000000002</v>
      </c>
      <c r="CE72" s="249">
        <f>SUMIFS(RCCP!$IO$8:$IO$136,
RCCP!$A$8:$A$136,$A72,
RCCP!$C$8:$C$136,$B72
)+
(SUMIFS(RCCP!$IT$8:$IT$136,
RCCP!$A$8:$A$136,$A72,
RCCP!$C$8:$C$136,$B72)/5)</f>
        <v>327.60000000000002</v>
      </c>
      <c r="CF72" s="59">
        <f t="shared" si="290"/>
        <v>1.5757575757575758E-2</v>
      </c>
      <c r="CG72" s="42">
        <f>SUMIFS(RCCP!$IP$8:$IP$136,
RCCP!$A$8:$A$136,$A72,
RCCP!$C$8:$C$136,$B72
)+
(SUMIFS(RCCP!$IT$8:$IT$136,
RCCP!$A$8:$A$136,$A72,
RCCP!$C$8:$C$136,$B72)/5)</f>
        <v>327.60000000000002</v>
      </c>
      <c r="CH72" s="249">
        <f>SUMIFS(RCCP!$IP$8:$IP$136,
RCCP!$A$8:$A$136,$A72,
RCCP!$C$8:$C$136,$B72
)+
(SUMIFS(RCCP!$IT$8:$IT$136,
RCCP!$A$8:$A$136,$A72,
RCCP!$C$8:$C$136,$B72)/5)</f>
        <v>327.60000000000002</v>
      </c>
      <c r="CI72" s="59">
        <f t="shared" si="291"/>
        <v>1.5757575757575758E-2</v>
      </c>
      <c r="CJ72" s="42">
        <f>SUMIFS(RCCP!$IQ$8:$IQ$136,
RCCP!$A$8:$A$136,$A72,
RCCP!$C$8:$C$136,$B72
)+
(SUMIFS(RCCP!$IT$8:$IT$136,
RCCP!$A$8:$A$136,$A72,
RCCP!$C$8:$C$136,$B72)/5)</f>
        <v>327.60000000000002</v>
      </c>
      <c r="CK72" s="249">
        <f>SUMIFS(RCCP!$IQ$8:$IQ$136,
RCCP!$A$8:$A$136,$A72,
RCCP!$C$8:$C$136,$B72
)+
(SUMIFS(RCCP!$IT$8:$IT$136,
RCCP!$A$8:$A$136,$A72,
RCCP!$C$8:$C$136,$B72)/5)</f>
        <v>327.60000000000002</v>
      </c>
      <c r="CL72" s="59">
        <f t="shared" si="292"/>
        <v>1.5757575757575758E-2</v>
      </c>
      <c r="CM72" s="42">
        <f>SUMIFS(RCCP!$IR$8:$IR$136,
RCCP!$A$8:$A$136,$A72,
RCCP!$C$8:$C$136,$B72
)+
(SUMIFS(RCCP!$IT$8:$IT$136,
RCCP!$A$8:$A$136,$A72,
RCCP!$C$8:$C$136,$B72)/5)</f>
        <v>327.60000000000002</v>
      </c>
      <c r="CN72" s="249">
        <f>SUMIFS(RCCP!$IR$8:$IR$136,
RCCP!$A$8:$A$136,$A72,
RCCP!$C$8:$C$136,$B72
)+
(SUMIFS(RCCP!$IT$8:$IT$136,
RCCP!$A$8:$A$136,$A72,
RCCP!$C$8:$C$136,$B72)/5)</f>
        <v>327.60000000000002</v>
      </c>
      <c r="CO72" s="58">
        <f t="shared" si="293"/>
        <v>1.3333333333333334E-2</v>
      </c>
      <c r="CP72" s="42">
        <f>SUMIFS(RCCP!$IW$8:$IW$136,
RCCP!$A$8:$A$136,$A72,
RCCP!$C$8:$C$136,$B72
)+
(SUMIFS(RCCP!$JB$8:$JB$136,
RCCP!$A$8:$A$136,$A72,
RCCP!$C$8:$C$136,$B72)/4)</f>
        <v>0</v>
      </c>
      <c r="CQ72" s="249">
        <f>SUMIFS(RCCP!$IW$8:$IW$136,
RCCP!$A$8:$A$136,$A72,
RCCP!$C$8:$C$136,$B72
)+
(SUMIFS(RCCP!$JB$8:$JB$136,
RCCP!$A$8:$A$136,$A72,
RCCP!$C$8:$C$136,$B72)/4)</f>
        <v>0</v>
      </c>
      <c r="CR72" s="59">
        <f t="shared" si="318"/>
        <v>0</v>
      </c>
      <c r="CS72" s="42">
        <f>SUMIFS(RCCP!$IX$8:$IX$136,
RCCP!$A$8:$A$136,$A72,
RCCP!$C$8:$C$136,$B72
)+
(SUMIFS(RCCP!$JB$8:$JB$136,
RCCP!$A$8:$A$136,$A72,
RCCP!$C$8:$C$136,$B72)/4)</f>
        <v>0</v>
      </c>
      <c r="CT72" s="249">
        <f>SUMIFS(RCCP!$IX$8:$IX$136,
RCCP!$A$8:$A$136,$A72,
RCCP!$C$8:$C$136,$B72
)+
(SUMIFS(RCCP!$JB$8:$JB$136,
RCCP!$A$8:$A$136,$A72,
RCCP!$C$8:$C$136,$B72)/4)</f>
        <v>0</v>
      </c>
      <c r="CU72" s="59">
        <f t="shared" si="319"/>
        <v>0</v>
      </c>
      <c r="CV72" s="42">
        <f>SUMIFS(RCCP!$IY$8:$IY$136,
RCCP!$A$8:$A$136,$A72,
RCCP!$C$8:$C$136,$B72
)+
(SUMIFS(RCCP!$JB$8:$JB$136,
RCCP!$A$8:$A$136,$A72,
RCCP!$C$8:$C$136,$B72)/4)</f>
        <v>0</v>
      </c>
      <c r="CW72" s="249">
        <f>SUMIFS(RCCP!$IY$8:$IY$136,
RCCP!$A$8:$A$136,$A72,
RCCP!$C$8:$C$136,$B72
)+
(SUMIFS(RCCP!$JB$8:$JB$136,
RCCP!$A$8:$A$136,$A72,
RCCP!$C$8:$C$136,$B72)/4)</f>
        <v>0</v>
      </c>
      <c r="CX72" s="59">
        <f t="shared" si="320"/>
        <v>0</v>
      </c>
      <c r="CY72" s="42">
        <f>SUMIFS(RCCP!$IZ$8:$IZ$136,
RCCP!$A$8:$A$136,$A72,
RCCP!$C$8:$C$136,$B72
)+
(SUMIFS(RCCP!$JB$8:$JB$136,
RCCP!$A$8:$A$136,$A72,
RCCP!$C$8:$C$136,$B72)/4)</f>
        <v>0</v>
      </c>
      <c r="CZ72" s="249">
        <f>SUMIFS(RCCP!$IZ$8:$IZ$136,
RCCP!$A$8:$A$136,$A72,
RCCP!$C$8:$C$136,$B72
)+
(SUMIFS(RCCP!$JB$8:$JB$136,
RCCP!$A$8:$A$136,$A72,
RCCP!$C$8:$C$136,$B72)/4)</f>
        <v>0</v>
      </c>
      <c r="DA72" s="58">
        <f t="shared" si="321"/>
        <v>0</v>
      </c>
      <c r="DB72" s="42">
        <f>SUMIFS(RCCP!$JE$8:$JE$136,
RCCP!$A$8:$A$136,$A72,
RCCP!$C$8:$C$136,$B72
)+
(SUMIFS(RCCP!$JJ$8:$JJ$136,
RCCP!$A$8:$A$136,$A72,
RCCP!$C$8:$C$136,$B72)/4)</f>
        <v>0</v>
      </c>
      <c r="DC72" s="249">
        <f>SUMIFS(RCCP!$JE$8:$JE$136,
RCCP!$A$8:$A$136,$A72,
RCCP!$C$8:$C$136,$B72
)+
(SUMIFS(RCCP!$JJ$8:$JJ$136,
RCCP!$A$8:$A$136,$A72,
RCCP!$C$8:$C$136,$B72)/4)</f>
        <v>0</v>
      </c>
      <c r="DD72" s="59">
        <f t="shared" si="322"/>
        <v>0</v>
      </c>
      <c r="DE72" s="42">
        <f>SUMIFS(RCCP!$JF$8:$JF$136,
RCCP!$A$8:$A$136,$A72,
RCCP!$C$8:$C$136,$B72
)+
(SUMIFS(RCCP!$JJ$8:$JJ$136,
RCCP!$A$8:$A$136,$A72,
RCCP!$C$8:$C$136,$B72)/4)</f>
        <v>0</v>
      </c>
      <c r="DF72" s="249">
        <f>SUMIFS(RCCP!$JF$8:$JF$136,
RCCP!$A$8:$A$136,$A72,
RCCP!$C$8:$C$136,$B72
)+
(SUMIFS(RCCP!$JJ$8:$JJ$136,
RCCP!$A$8:$A$136,$A72,
RCCP!$C$8:$C$136,$B72)/4)</f>
        <v>0</v>
      </c>
      <c r="DG72" s="59">
        <f t="shared" si="323"/>
        <v>0</v>
      </c>
      <c r="DH72" s="42">
        <f>SUMIFS(RCCP!$JG$8:$JG$136,
RCCP!$A$8:$A$136,$A72,
RCCP!$C$8:$C$136,$B72
)+
(SUMIFS(RCCP!$JJ$8:$JJ$136,
RCCP!$A$8:$A$136,$A72,
RCCP!$C$8:$C$136,$B72)/4)</f>
        <v>0</v>
      </c>
      <c r="DI72" s="249">
        <f>SUMIFS(RCCP!$JG$8:$JG$136,
RCCP!$A$8:$A$136,$A72,
RCCP!$C$8:$C$136,$B72
)+
(SUMIFS(RCCP!$JJ$8:$JJ$136,
RCCP!$A$8:$A$136,$A72,
RCCP!$C$8:$C$136,$B72)/4)</f>
        <v>0</v>
      </c>
      <c r="DJ72" s="59">
        <f t="shared" si="324"/>
        <v>0</v>
      </c>
      <c r="DK72" s="42">
        <f>SUMIFS(RCCP!$JH$8:$JH$136,
RCCP!$A$8:$A$136,$A72,
RCCP!$C$8:$C$136,$B72
)+
(SUMIFS(RCCP!$JJ$8:$JJ$136,
RCCP!$A$8:$A$136,$A72,
RCCP!$C$8:$C$136,$B72)/4)</f>
        <v>0</v>
      </c>
      <c r="DL72" s="249">
        <f>SUMIFS(RCCP!$JH$8:$JH$136,
RCCP!$A$8:$A$136,$A72,
RCCP!$C$8:$C$136,$B72
)+
(SUMIFS(RCCP!$JJ$8:$JJ$136,
RCCP!$A$8:$A$136,$A72,
RCCP!$C$8:$C$136,$B72)/4)</f>
        <v>0</v>
      </c>
      <c r="DM72" s="58">
        <f t="shared" si="325"/>
        <v>0</v>
      </c>
    </row>
    <row r="73" spans="1:117" ht="20.149999999999999" hidden="1" customHeight="1" outlineLevel="1" x14ac:dyDescent="0.35">
      <c r="A73" s="62">
        <v>878</v>
      </c>
      <c r="B73" s="63" t="s">
        <v>157</v>
      </c>
      <c r="C73" s="39" t="s">
        <v>39</v>
      </c>
      <c r="D73" s="39">
        <v>174</v>
      </c>
      <c r="E73" s="39">
        <f t="shared" si="317"/>
        <v>5.5</v>
      </c>
      <c r="F73" s="39">
        <v>7</v>
      </c>
      <c r="G73" s="39">
        <v>3</v>
      </c>
      <c r="H73" s="40">
        <f t="shared" si="302"/>
        <v>20097</v>
      </c>
      <c r="I73" s="41">
        <f t="shared" si="303"/>
        <v>3654</v>
      </c>
      <c r="J73" s="42">
        <f>SUMIFS('BLC Subcont'!$AE$7:$AE$9999,
'BLC Subcont'!$I$7:$I$9999,L$10,
'BLC Subcont'!$R$7:$R$9999,"CM878")</f>
        <v>3300</v>
      </c>
      <c r="K73" s="43">
        <f>SUMIFS('BLC Subcont'!$BP$7:$BP$9999,
'BLC Subcont'!$I$7:$I$9999,L$10,
'BLC Subcont'!$R$7:$R$9999,"CM878")</f>
        <v>0</v>
      </c>
      <c r="L73" s="50">
        <f t="shared" si="273"/>
        <v>0</v>
      </c>
      <c r="M73" s="42">
        <f>SUMIFS('BLC Subcont'!$AE$7:$AE$9999,
'BLC Subcont'!$I$7:$I$9999,O$10,
'BLC Subcont'!$R$7:$R$9999,"CM878")</f>
        <v>2196</v>
      </c>
      <c r="N73" s="43">
        <f>SUMIFS('BLC Subcont'!$BP$7:$BP$9999,
'BLC Subcont'!$I$7:$I$9999,O$10,
'BLC Subcont'!$R$7:$R$9999,"CM878")</f>
        <v>0</v>
      </c>
      <c r="O73" s="50">
        <f t="shared" si="274"/>
        <v>0</v>
      </c>
      <c r="P73" s="42">
        <f>SUMIFS('BLC Subcont'!$AE$7:$AE$9999,
'BLC Subcont'!$I$7:$I$9999,R$10,
'BLC Subcont'!$R$7:$R$9999,"CM878")</f>
        <v>474</v>
      </c>
      <c r="Q73" s="43">
        <f>SUMIFS('BLC Subcont'!$BP$7:$BP$9999,
'BLC Subcont'!$I$7:$I$9999,R$10,
'BLC Subcont'!$R$7:$R$9999,"CM878")</f>
        <v>23</v>
      </c>
      <c r="R73" s="50">
        <f t="shared" si="304"/>
        <v>0</v>
      </c>
      <c r="S73" s="42">
        <f>SUMIFS('BLC Subcont'!$AE$7:$AE$9999,
'BLC Subcont'!$I$7:$I$9999,U$10,
'BLC Subcont'!$R$7:$R$9999,"CM878")</f>
        <v>6219</v>
      </c>
      <c r="T73" s="43">
        <f>SUMIFS('BLC Subcont'!$BP$7:$BP$9999,
'BLC Subcont'!$I$7:$I$9999,U$10,
'BLC Subcont'!$R$7:$R$9999,"CM878")</f>
        <v>1701</v>
      </c>
      <c r="U73" s="50">
        <f t="shared" si="305"/>
        <v>8.4639498432601878E-2</v>
      </c>
      <c r="V73" s="47">
        <f t="shared" si="275"/>
        <v>12189</v>
      </c>
      <c r="W73" s="51">
        <f t="shared" si="276"/>
        <v>1724</v>
      </c>
      <c r="X73" s="52">
        <f t="shared" si="306"/>
        <v>8.5783947852913364E-2</v>
      </c>
      <c r="Y73" s="47">
        <f>SUMIFS('BLC Subcont'!$AE$7:$AE$9999,
'BLC Subcont'!$I$7:$I$9999,AA$10,
'BLC Subcont'!$R$7:$R$9999,"CM878")</f>
        <v>5949</v>
      </c>
      <c r="Z73" s="249">
        <f>SUMIFS('BLC Subcont'!$BP$7:$BP$9999,
'BLC Subcont'!$I$7:$I$9999,AA$10,
'BLC Subcont'!$R$7:$R$9999,"CM878")</f>
        <v>3496</v>
      </c>
      <c r="AA73" s="49">
        <f t="shared" si="277"/>
        <v>0.17395631188734637</v>
      </c>
      <c r="AB73" s="42">
        <f>SUMIFS('BLC Subcont'!$AE$7:$AE$9999,
'BLC Subcont'!$I$7:$I$9999,AD$10,
'BLC Subcont'!$R$7:$R$9999,"CM878")</f>
        <v>4872</v>
      </c>
      <c r="AC73" s="249">
        <f>SUMIFS('BLC Subcont'!$BP$7:$BP$9999,
'BLC Subcont'!$I$7:$I$9999,AD$10,
'BLC Subcont'!$R$7:$R$9999,"CM878")</f>
        <v>4872</v>
      </c>
      <c r="AD73" s="50">
        <f t="shared" si="278"/>
        <v>0.24242424242424243</v>
      </c>
      <c r="AE73" s="42">
        <f>SUMIFS('BLC Subcont'!$AE$7:$AE$9999,
'BLC Subcont'!$I$7:$I$9999,AG$10,
'BLC Subcont'!$R$7:$R$9999,"CM878")</f>
        <v>0</v>
      </c>
      <c r="AF73" s="249">
        <f>SUMIFS('BLC Subcont'!$BP$7:$BP$9999,
'BLC Subcont'!$I$7:$I$9999,AG$10,
'BLC Subcont'!$R$7:$R$9999,"CM878")</f>
        <v>0</v>
      </c>
      <c r="AG73" s="50">
        <f t="shared" si="279"/>
        <v>0</v>
      </c>
      <c r="AH73" s="42">
        <f>SUMIFS('BLC Subcont'!$AE$7:$AE$9999,
'BLC Subcont'!$I$7:$I$9999,AJ$10,
'BLC Subcont'!$R$7:$R$9999,"CM878")</f>
        <v>0</v>
      </c>
      <c r="AI73" s="249">
        <f>SUMIFS('BLC Subcont'!$BP$7:$BP$9999,
'BLC Subcont'!$I$7:$I$9999,AJ$10,
'BLC Subcont'!$R$7:$R$9999,"CM878")</f>
        <v>0</v>
      </c>
      <c r="AJ73" s="50">
        <f t="shared" si="280"/>
        <v>0</v>
      </c>
      <c r="AK73" s="42">
        <f>SUMIFS('BLC Subcont'!$AE$7:$AE$9999,
'BLC Subcont'!$I$7:$I$9999,AM$10,
'BLC Subcont'!$R$7:$R$9999,"CM878")</f>
        <v>0</v>
      </c>
      <c r="AL73" s="249">
        <f>SUMIFS('BLC Subcont'!$BP$7:$BP$9999,
'BLC Subcont'!$I$7:$I$9999,AM$10,
'BLC Subcont'!$R$7:$R$9999,"CM878")</f>
        <v>0</v>
      </c>
      <c r="AM73" s="50">
        <f t="shared" si="281"/>
        <v>0</v>
      </c>
      <c r="AN73" s="42">
        <f>SUMIFS('BLC Subcont'!$AE$7:$AE$9999,
'BLC Subcont'!$I$7:$I$9999,AP$10,
'BLC Subcont'!$R$7:$R$9999,"CM878")</f>
        <v>0</v>
      </c>
      <c r="AO73" s="249">
        <f>SUMIFS('BLC Subcont'!$BP$7:$BP$9999,
'BLC Subcont'!$I$7:$I$9999,AP$10,
'BLC Subcont'!$R$7:$R$9999,"CM878")</f>
        <v>0</v>
      </c>
      <c r="AP73" s="50">
        <f t="shared" si="282"/>
        <v>0</v>
      </c>
      <c r="AQ73" s="42">
        <f>SUMIFS('BLC Subcont'!$AE$7:$AE$9999,
'BLC Subcont'!$I$7:$I$9999,AS$10,
'BLC Subcont'!$R$7:$R$9999,"CM878")</f>
        <v>0</v>
      </c>
      <c r="AR73" s="48">
        <f>SUMIFS('BLC Subcont'!$BP$7:$BP$9999,
'BLC Subcont'!$I$7:$I$9999,AS$10,
'BLC Subcont'!$R$7:$R$9999,"CM878")</f>
        <v>0</v>
      </c>
      <c r="AS73" s="50">
        <f t="shared" si="283"/>
        <v>0</v>
      </c>
      <c r="AT73" s="42">
        <f>SUMIFS('BLC Subcont'!$AE$7:$AE$9999,
'BLC Subcont'!$I$7:$I$9999,AV$10,
'BLC Subcont'!$R$7:$R$9999,"CM878")</f>
        <v>0</v>
      </c>
      <c r="AU73" s="48">
        <f>SUMIFS('BLC Subcont'!$BP$7:$BP$9999,
'BLC Subcont'!$I$7:$I$9999,AV$10,
'BLC Subcont'!$R$7:$R$9999,"CM878")</f>
        <v>0</v>
      </c>
      <c r="AV73" s="50">
        <f t="shared" si="284"/>
        <v>0</v>
      </c>
      <c r="AW73" s="42">
        <f t="shared" si="307"/>
        <v>0</v>
      </c>
      <c r="AX73" s="249">
        <f t="shared" si="285"/>
        <v>0</v>
      </c>
      <c r="AY73" s="50">
        <f t="shared" si="286"/>
        <v>0</v>
      </c>
      <c r="AZ73" s="42">
        <f t="shared" si="308"/>
        <v>168</v>
      </c>
      <c r="BA73" s="249">
        <f t="shared" si="287"/>
        <v>168</v>
      </c>
      <c r="BB73" s="50">
        <f t="shared" si="288"/>
        <v>8.3594566353187051E-3</v>
      </c>
      <c r="BC73" s="42">
        <f>SUMIFS(RCCP!$HX$8:$HX$136,
RCCP!$A$8:$A$136,$A73
)+
(SUMIFS(RCCP!$IC$8:$IC$136,
RCCP!$A$8:$A$136,$A73/4))</f>
        <v>0</v>
      </c>
      <c r="BD73" s="249">
        <f>SUMIFS(RCCP!$HX$8:$HX$136,
RCCP!$A$8:$A$136,$A73
)+
(SUMIFS(RCCP!$IC$8:$IC$136,
RCCP!$A$8:$A$136,$A73/4))</f>
        <v>0</v>
      </c>
      <c r="BE73" s="59">
        <f t="shared" si="309"/>
        <v>0</v>
      </c>
      <c r="BF73" s="42">
        <f>SUMIFS(RCCP!$HY$8:$HY$136,
RCCP!$A$8:$A$136,$A73
)+
(SUMIFS(RCCP!$IC$8:$IC$136,
RCCP!$A$8:$A$136,$A73/4))</f>
        <v>168</v>
      </c>
      <c r="BG73" s="249">
        <f>SUMIFS(RCCP!$HY$8:$HY$136,
RCCP!$A$8:$A$136,$A73
)+
(SUMIFS(RCCP!$IC$8:$IC$136,
RCCP!$A$8:$A$136,$A73/4))</f>
        <v>168</v>
      </c>
      <c r="BH73" s="58">
        <f t="shared" si="310"/>
        <v>8.3594566353187051E-3</v>
      </c>
      <c r="BI73" s="47">
        <f>SUMIFS(RCCP!$HZ$8:$HZ$136,
RCCP!$A$8:$A$136,$A73
)+
(SUMIFS(RCCP!$IC$8:$IC$136,
RCCP!$A$8:$A$136,$A73/4))</f>
        <v>252</v>
      </c>
      <c r="BJ73" s="249">
        <f>SUMIFS(RCCP!$HZ$8:$HZ$136,
RCCP!$A$8:$A$136,$A73
)+
(SUMIFS(RCCP!$IC$8:$IC$136,
RCCP!$A$8:$A$136,$A73/4))</f>
        <v>252</v>
      </c>
      <c r="BK73" s="59">
        <f t="shared" si="311"/>
        <v>1.2539184952978056E-2</v>
      </c>
      <c r="BL73" s="42">
        <f>SUMIFS(RCCP!$IA$8:$IA$136,
RCCP!$A$8:$A$136,$A73
)+
(SUMIFS(RCCP!$IC$8:$IC$136,
RCCP!$A$8:$A$136,$A73/4))</f>
        <v>0</v>
      </c>
      <c r="BM73" s="249">
        <f>SUMIFS(RCCP!$IA$8:$IA$136,
RCCP!$A$8:$A$136,$A73
)+
(SUMIFS(RCCP!$IC$8:$IC$136,
RCCP!$A$8:$A$136,$A73/4))</f>
        <v>0</v>
      </c>
      <c r="BN73" s="59">
        <f t="shared" si="312"/>
        <v>0</v>
      </c>
      <c r="BO73" s="42">
        <f>SUMIFS(RCCP!$IF$8:$IF$136,
RCCP!$A$8:$A$136,$A73
)+
(SUMIFS(RCCP!$IK$8:$IK$136,
RCCP!$A$8:$A$136,$A73/4))</f>
        <v>0</v>
      </c>
      <c r="BP73" s="249">
        <f>SUMIFS(RCCP!$IF$8:$IF$136,
RCCP!$A$8:$A$136,$A73
)+
(SUMIFS(RCCP!$IK$8:$IK$136,
RCCP!$A$8:$A$136,$A73/4))</f>
        <v>0</v>
      </c>
      <c r="BQ73" s="59">
        <f t="shared" si="313"/>
        <v>0</v>
      </c>
      <c r="BR73" s="42">
        <f>SUMIFS(RCCP!$IG$8:$IG$136,
RCCP!$A$8:$A$136,$A73
)+
(SUMIFS(RCCP!$IK$8:$IK$136,
RCCP!$A$8:$A$136,$A73/4))</f>
        <v>0</v>
      </c>
      <c r="BS73" s="249">
        <f>SUMIFS(RCCP!$IG$8:$IG$136,
RCCP!$A$8:$A$136,$A73
)+
(SUMIFS(RCCP!$IK$8:$IK$136,
RCCP!$A$8:$A$136,$A73/4))</f>
        <v>0</v>
      </c>
      <c r="BT73" s="58">
        <f t="shared" si="314"/>
        <v>0</v>
      </c>
      <c r="BU73" s="47">
        <f>SUMIFS(RCCP!$IH$8:$IH$136,
RCCP!$A$8:$A$136,$A73
)+
(SUMIFS(RCCP!$IK$8:$IK$136,
RCCP!$A$8:$A$136,$A73/4))</f>
        <v>0</v>
      </c>
      <c r="BV73" s="249">
        <f>SUMIFS(RCCP!$IH$8:$IH$136,
RCCP!$A$8:$A$136,$A73
)+
(SUMIFS(RCCP!$IK$8:$IK$136,
RCCP!$A$8:$A$136,$A73/4))</f>
        <v>0</v>
      </c>
      <c r="BW73" s="59">
        <f t="shared" si="315"/>
        <v>0</v>
      </c>
      <c r="BX73" s="42">
        <f>SUMIFS(RCCP!$II$8:$II$136,
RCCP!$A$8:$A$136,$A73
)+
(SUMIFS(RCCP!$IK$8:$IK$136,
RCCP!$A$8:$A$136,$A73/4))</f>
        <v>0</v>
      </c>
      <c r="BY73" s="249">
        <f>SUMIFS(RCCP!$II$8:$II$136,
RCCP!$A$8:$A$136,$A73
)+
(SUMIFS(RCCP!$IK$8:$IK$136,
RCCP!$A$8:$A$136,$A73/4))</f>
        <v>0</v>
      </c>
      <c r="BZ73" s="59">
        <f t="shared" si="316"/>
        <v>0</v>
      </c>
      <c r="CA73" s="42">
        <f>SUMIFS(RCCP!$IN$8:$IN$136,
RCCP!$A$8:$A$136,$A73,
RCCP!$C$8:$C$136,$B73
)+
(SUMIFS(RCCP!$IT$8:$IT$136,
RCCP!$A$8:$A$136,$A73,
RCCP!$C$8:$C$136,$B73)/5)</f>
        <v>327.60000000000002</v>
      </c>
      <c r="CB73" s="249">
        <f>SUMIFS(RCCP!$IN$8:$IN$136,
RCCP!$A$8:$A$136,$A73,
RCCP!$C$8:$C$136,$B73
)+
(SUMIFS(RCCP!$IT$8:$IT$136,
RCCP!$A$8:$A$136,$A73,
RCCP!$C$8:$C$136,$B73)/5)</f>
        <v>327.60000000000002</v>
      </c>
      <c r="CC73" s="59">
        <f t="shared" si="289"/>
        <v>1.9923371647509579E-2</v>
      </c>
      <c r="CD73" s="42">
        <f>SUMIFS(RCCP!$IO$8:$IO$136,
RCCP!$A$8:$A$136,$A73,
RCCP!$C$8:$C$136,$B73
)+
(SUMIFS(RCCP!$IT$8:$IT$136,
RCCP!$A$8:$A$136,$A73,
RCCP!$C$8:$C$136,$B73)/5)</f>
        <v>327.60000000000002</v>
      </c>
      <c r="CE73" s="249">
        <f>SUMIFS(RCCP!$IO$8:$IO$136,
RCCP!$A$8:$A$136,$A73,
RCCP!$C$8:$C$136,$B73
)+
(SUMIFS(RCCP!$IT$8:$IT$136,
RCCP!$A$8:$A$136,$A73,
RCCP!$C$8:$C$136,$B73)/5)</f>
        <v>327.60000000000002</v>
      </c>
      <c r="CF73" s="58">
        <f t="shared" si="290"/>
        <v>1.6300940438871474E-2</v>
      </c>
      <c r="CG73" s="47">
        <f>SUMIFS(RCCP!$IP$8:$IP$136,
RCCP!$A$8:$A$136,$A73,
RCCP!$C$8:$C$136,$B73
)+
(SUMIFS(RCCP!$IT$8:$IT$136,
RCCP!$A$8:$A$136,$A73,
RCCP!$C$8:$C$136,$B73)/5)</f>
        <v>327.60000000000002</v>
      </c>
      <c r="CH73" s="249">
        <f>SUMIFS(RCCP!$IP$8:$IP$136,
RCCP!$A$8:$A$136,$A73,
RCCP!$C$8:$C$136,$B73
)+
(SUMIFS(RCCP!$IT$8:$IT$136,
RCCP!$A$8:$A$136,$A73,
RCCP!$C$8:$C$136,$B73)/5)</f>
        <v>327.60000000000002</v>
      </c>
      <c r="CI73" s="59">
        <f t="shared" si="291"/>
        <v>1.6300940438871474E-2</v>
      </c>
      <c r="CJ73" s="42">
        <f>SUMIFS(RCCP!$IQ$8:$IQ$136,
RCCP!$A$8:$A$136,$A73,
RCCP!$C$8:$C$136,$B73
)+
(SUMIFS(RCCP!$IT$8:$IT$136,
RCCP!$A$8:$A$136,$A73,
RCCP!$C$8:$C$136,$B73)/5)</f>
        <v>327.60000000000002</v>
      </c>
      <c r="CK73" s="249">
        <f>SUMIFS(RCCP!$IQ$8:$IQ$136,
RCCP!$A$8:$A$136,$A73,
RCCP!$C$8:$C$136,$B73
)+
(SUMIFS(RCCP!$IT$8:$IT$136,
RCCP!$A$8:$A$136,$A73,
RCCP!$C$8:$C$136,$B73)/5)</f>
        <v>327.60000000000002</v>
      </c>
      <c r="CL73" s="59">
        <f t="shared" si="292"/>
        <v>1.6300940438871474E-2</v>
      </c>
      <c r="CM73" s="42">
        <f>SUMIFS(RCCP!$IR$8:$IR$136,
RCCP!$A$8:$A$136,$A73,
RCCP!$C$8:$C$136,$B73
)+
(SUMIFS(RCCP!$IT$8:$IT$136,
RCCP!$A$8:$A$136,$A73,
RCCP!$C$8:$C$136,$B73)/5)</f>
        <v>327.60000000000002</v>
      </c>
      <c r="CN73" s="249">
        <f>SUMIFS(RCCP!$IR$8:$IR$136,
RCCP!$A$8:$A$136,$A73,
RCCP!$C$8:$C$136,$B73
)+
(SUMIFS(RCCP!$IT$8:$IT$136,
RCCP!$A$8:$A$136,$A73,
RCCP!$C$8:$C$136,$B73)/5)</f>
        <v>327.60000000000002</v>
      </c>
      <c r="CO73" s="58">
        <f t="shared" si="293"/>
        <v>1.3793103448275864E-2</v>
      </c>
      <c r="CP73" s="42">
        <f>SUMIFS(RCCP!$IW$8:$IW$136,
RCCP!$A$8:$A$136,$A73,
RCCP!$C$8:$C$136,$B73
)+
(SUMIFS(RCCP!$JB$8:$JB$136,
RCCP!$A$8:$A$136,$A73,
RCCP!$C$8:$C$136,$B73)/4)</f>
        <v>0</v>
      </c>
      <c r="CQ73" s="249">
        <f>SUMIFS(RCCP!$IW$8:$IW$136,
RCCP!$A$8:$A$136,$A73,
RCCP!$C$8:$C$136,$B73
)+
(SUMIFS(RCCP!$JB$8:$JB$136,
RCCP!$A$8:$A$136,$A73,
RCCP!$C$8:$C$136,$B73)/4)</f>
        <v>0</v>
      </c>
      <c r="CR73" s="59">
        <f t="shared" si="318"/>
        <v>0</v>
      </c>
      <c r="CS73" s="42">
        <f>SUMIFS(RCCP!$IX$8:$IX$136,
RCCP!$A$8:$A$136,$A73,
RCCP!$C$8:$C$136,$B73
)+
(SUMIFS(RCCP!$JB$8:$JB$136,
RCCP!$A$8:$A$136,$A73,
RCCP!$C$8:$C$136,$B73)/4)</f>
        <v>0</v>
      </c>
      <c r="CT73" s="249">
        <f>SUMIFS(RCCP!$IX$8:$IX$136,
RCCP!$A$8:$A$136,$A73,
RCCP!$C$8:$C$136,$B73
)+
(SUMIFS(RCCP!$JB$8:$JB$136,
RCCP!$A$8:$A$136,$A73,
RCCP!$C$8:$C$136,$B73)/4)</f>
        <v>0</v>
      </c>
      <c r="CU73" s="58">
        <f t="shared" si="319"/>
        <v>0</v>
      </c>
      <c r="CV73" s="47">
        <f>SUMIFS(RCCP!$IY$8:$IY$136,
RCCP!$A$8:$A$136,$A73,
RCCP!$C$8:$C$136,$B73
)+
(SUMIFS(RCCP!$JB$8:$JB$136,
RCCP!$A$8:$A$136,$A73,
RCCP!$C$8:$C$136,$B73)/4)</f>
        <v>0</v>
      </c>
      <c r="CW73" s="249">
        <f>SUMIFS(RCCP!$IY$8:$IY$136,
RCCP!$A$8:$A$136,$A73,
RCCP!$C$8:$C$136,$B73
)+
(SUMIFS(RCCP!$JB$8:$JB$136,
RCCP!$A$8:$A$136,$A73,
RCCP!$C$8:$C$136,$B73)/4)</f>
        <v>0</v>
      </c>
      <c r="CX73" s="59">
        <f t="shared" si="320"/>
        <v>0</v>
      </c>
      <c r="CY73" s="42">
        <f>SUMIFS(RCCP!$IZ$8:$IZ$136,
RCCP!$A$8:$A$136,$A73,
RCCP!$C$8:$C$136,$B73
)+
(SUMIFS(RCCP!$JB$8:$JB$136,
RCCP!$A$8:$A$136,$A73,
RCCP!$C$8:$C$136,$B73)/4)</f>
        <v>0</v>
      </c>
      <c r="CZ73" s="249">
        <f>SUMIFS(RCCP!$IZ$8:$IZ$136,
RCCP!$A$8:$A$136,$A73,
RCCP!$C$8:$C$136,$B73
)+
(SUMIFS(RCCP!$JB$8:$JB$136,
RCCP!$A$8:$A$136,$A73,
RCCP!$C$8:$C$136,$B73)/4)</f>
        <v>0</v>
      </c>
      <c r="DA73" s="58">
        <f t="shared" si="321"/>
        <v>0</v>
      </c>
      <c r="DB73" s="42">
        <f>SUMIFS(RCCP!$JE$8:$JE$136,
RCCP!$A$8:$A$136,$A73,
RCCP!$C$8:$C$136,$B73
)+
(SUMIFS(RCCP!$JJ$8:$JJ$136,
RCCP!$A$8:$A$136,$A73,
RCCP!$C$8:$C$136,$B73)/4)</f>
        <v>0</v>
      </c>
      <c r="DC73" s="249">
        <f>SUMIFS(RCCP!$JE$8:$JE$136,
RCCP!$A$8:$A$136,$A73,
RCCP!$C$8:$C$136,$B73
)+
(SUMIFS(RCCP!$JJ$8:$JJ$136,
RCCP!$A$8:$A$136,$A73,
RCCP!$C$8:$C$136,$B73)/4)</f>
        <v>0</v>
      </c>
      <c r="DD73" s="59">
        <f t="shared" si="322"/>
        <v>0</v>
      </c>
      <c r="DE73" s="42">
        <f>SUMIFS(RCCP!$JF$8:$JF$136,
RCCP!$A$8:$A$136,$A73,
RCCP!$C$8:$C$136,$B73
)+
(SUMIFS(RCCP!$JJ$8:$JJ$136,
RCCP!$A$8:$A$136,$A73,
RCCP!$C$8:$C$136,$B73)/4)</f>
        <v>0</v>
      </c>
      <c r="DF73" s="249">
        <f>SUMIFS(RCCP!$JF$8:$JF$136,
RCCP!$A$8:$A$136,$A73,
RCCP!$C$8:$C$136,$B73
)+
(SUMIFS(RCCP!$JJ$8:$JJ$136,
RCCP!$A$8:$A$136,$A73,
RCCP!$C$8:$C$136,$B73)/4)</f>
        <v>0</v>
      </c>
      <c r="DG73" s="58">
        <f t="shared" si="323"/>
        <v>0</v>
      </c>
      <c r="DH73" s="47">
        <f>SUMIFS(RCCP!$JG$8:$JG$136,
RCCP!$A$8:$A$136,$A73,
RCCP!$C$8:$C$136,$B73
)+
(SUMIFS(RCCP!$JJ$8:$JJ$136,
RCCP!$A$8:$A$136,$A73,
RCCP!$C$8:$C$136,$B73)/4)</f>
        <v>0</v>
      </c>
      <c r="DI73" s="249">
        <f>SUMIFS(RCCP!$JG$8:$JG$136,
RCCP!$A$8:$A$136,$A73,
RCCP!$C$8:$C$136,$B73
)+
(SUMIFS(RCCP!$JJ$8:$JJ$136,
RCCP!$A$8:$A$136,$A73,
RCCP!$C$8:$C$136,$B73)/4)</f>
        <v>0</v>
      </c>
      <c r="DJ73" s="59">
        <f t="shared" si="324"/>
        <v>0</v>
      </c>
      <c r="DK73" s="42">
        <f>SUMIFS(RCCP!$JH$8:$JH$136,
RCCP!$A$8:$A$136,$A73,
RCCP!$C$8:$C$136,$B73
)+
(SUMIFS(RCCP!$JJ$8:$JJ$136,
RCCP!$A$8:$A$136,$A73,
RCCP!$C$8:$C$136,$B73)/4)</f>
        <v>0</v>
      </c>
      <c r="DL73" s="249">
        <f>SUMIFS(RCCP!$JH$8:$JH$136,
RCCP!$A$8:$A$136,$A73,
RCCP!$C$8:$C$136,$B73
)+
(SUMIFS(RCCP!$JJ$8:$JJ$136,
RCCP!$A$8:$A$136,$A73,
RCCP!$C$8:$C$136,$B73)/4)</f>
        <v>0</v>
      </c>
      <c r="DM73" s="58">
        <f t="shared" si="325"/>
        <v>0</v>
      </c>
    </row>
    <row r="74" spans="1:117" ht="20.149999999999999" hidden="1" customHeight="1" outlineLevel="1" x14ac:dyDescent="0.35">
      <c r="A74" s="38">
        <v>880</v>
      </c>
      <c r="B74" s="39" t="s">
        <v>32</v>
      </c>
      <c r="C74" s="39" t="s">
        <v>76</v>
      </c>
      <c r="D74" s="39">
        <v>70</v>
      </c>
      <c r="E74" s="55">
        <f t="shared" si="317"/>
        <v>5.5</v>
      </c>
      <c r="F74" s="39">
        <v>7</v>
      </c>
      <c r="G74" s="39">
        <v>3</v>
      </c>
      <c r="H74" s="40">
        <f t="shared" si="302"/>
        <v>8085</v>
      </c>
      <c r="I74" s="41">
        <f t="shared" si="303"/>
        <v>1470</v>
      </c>
      <c r="J74" s="42">
        <f>SUMIFS('BLC Subcont'!$AE$7:$AE$9999,
'BLC Subcont'!$I$7:$I$9999,L$10,
'BLC Subcont'!$U$7:$U$9999,$A74,
'BLC Subcont'!$AA$7:$AA$9999,$B74,
'BLC Subcont'!$IT$7:$IT$9999,"IN HOUSE (MANUAL)")</f>
        <v>1020</v>
      </c>
      <c r="K74" s="43">
        <f>SUMIFS('BLC Subcont'!$BL$7:$BL$9999,
'BLC Subcont'!$I$7:$I$9999,L$10,
'BLC Subcont'!$U$7:$U$9999,$A74,
'BLC Subcont'!$AA$7:$AA$9999,$B74,
'BLC Subcont'!$IT$7:$IT$9999,"IN HOUSE (MANUAL)")</f>
        <v>0</v>
      </c>
      <c r="L74" s="50">
        <f t="shared" si="273"/>
        <v>0</v>
      </c>
      <c r="M74" s="42">
        <f>SUMIFS('BLC Subcont'!$AE$7:$AE$9999,
'BLC Subcont'!$I$7:$I$9999,O$10,
'BLC Subcont'!$U$7:$U$9999,$A74,
'BLC Subcont'!$AA$7:$AA$9999,$B74,
'BLC Subcont'!$IT$7:$IT$9999,"IN HOUSE (MANUAL)")</f>
        <v>0</v>
      </c>
      <c r="N74" s="43">
        <f>SUMIFS('BLC Subcont'!$BL$7:$BL$9999,
'BLC Subcont'!$I$7:$I$9999,O$10,
'BLC Subcont'!$U$7:$U$9999,$A74,
'BLC Subcont'!$AA$7:$AA$9999,$B74,
'BLC Subcont'!$IT$7:$IT$9999,"IN HOUSE (MANUAL)")</f>
        <v>0</v>
      </c>
      <c r="O74" s="50">
        <f t="shared" si="274"/>
        <v>0</v>
      </c>
      <c r="P74" s="42">
        <f>SUMIFS('BLC Subcont'!$AE$7:$AE$9999,
'BLC Subcont'!$I$7:$I$9999,R$10,
'BLC Subcont'!$U$7:$U$9999,$A74,
'BLC Subcont'!$AA$7:$AA$9999,$B74,
'BLC Subcont'!$IT$7:$IT$9999,"IN HOUSE (MANUAL)")</f>
        <v>1668</v>
      </c>
      <c r="Q74" s="43">
        <f>SUMIFS('BLC Subcont'!$BL$7:$BL$9999,
'BLC Subcont'!$I$7:$I$9999,R$10,
'BLC Subcont'!$U$7:$U$9999,$A74,
'BLC Subcont'!$AA$7:$AA$9999,$B74,
'BLC Subcont'!$IT$7:$IT$9999,"IN HOUSE (MANUAL)")</f>
        <v>1668</v>
      </c>
      <c r="R74" s="50">
        <f t="shared" si="304"/>
        <v>0</v>
      </c>
      <c r="S74" s="42">
        <f>SUMIFS('BLC Subcont'!$AE$7:$AE$9999,
'BLC Subcont'!$I$7:$I$9999,U$10,
'BLC Subcont'!$U$7:$U$9999,$A74,
'BLC Subcont'!$AA$7:$AA$9999,$B74,
'BLC Subcont'!$IT$7:$IT$9999,"IN HOUSE (MANUAL)")</f>
        <v>5982</v>
      </c>
      <c r="T74" s="43">
        <f>SUMIFS('BLC Subcont'!$BL$7:$BL$9999,
'BLC Subcont'!$I$7:$I$9999,U$10,
'BLC Subcont'!$U$7:$U$9999,$A74,
'BLC Subcont'!$AA$7:$AA$9999,$B74,
'BLC Subcont'!$IT$7:$IT$9999,"IN HOUSE (MANUAL)")</f>
        <v>5982</v>
      </c>
      <c r="U74" s="50">
        <f t="shared" si="305"/>
        <v>0.73988868274582564</v>
      </c>
      <c r="V74" s="47">
        <f t="shared" si="275"/>
        <v>8670</v>
      </c>
      <c r="W74" s="51">
        <f t="shared" si="276"/>
        <v>7650</v>
      </c>
      <c r="X74" s="52">
        <f t="shared" si="306"/>
        <v>0.94619666048237472</v>
      </c>
      <c r="Y74" s="47">
        <f>SUMIFS('BLC Subcont'!$AE$7:$AE$9999,
'BLC Subcont'!$I$7:$I$9999,AA$10,
'BLC Subcont'!$U$7:$U$9999,$A74,
'BLC Subcont'!$AA$7:$AA$9999,$B74,
'BLC Subcont'!$IT$7:$IT$9999,"IN HOUSE (MANUAL)")</f>
        <v>3132</v>
      </c>
      <c r="Z74" s="249">
        <f>SUMIFS('BLC Subcont'!$BL$7:$BL$9999,
'BLC Subcont'!$I$7:$I$9999,AA$10,
'BLC Subcont'!$U$7:$U$9999,$A74,
'BLC Subcont'!$AA$7:$AA$9999,$B74,
'BLC Subcont'!$IT$7:$IT$9999,"IN HOUSE (MANUAL)")</f>
        <v>3132</v>
      </c>
      <c r="AA74" s="49">
        <f t="shared" si="277"/>
        <v>0.38738404452690167</v>
      </c>
      <c r="AB74" s="42">
        <f>SUMIFS('BLC Subcont'!$AE$7:$AE$9999,
'BLC Subcont'!$I$7:$I$9999,AD$10,
'BLC Subcont'!$U$7:$U$9999,$A74,
'BLC Subcont'!$AA$7:$AA$9999,$B74,
'BLC Subcont'!$IT$7:$IT$9999,"IN HOUSE (MANUAL)")</f>
        <v>14244</v>
      </c>
      <c r="AC74" s="249">
        <f>SUMIFS('BLC Subcont'!$BL$7:$BL$9999,
'BLC Subcont'!$I$7:$I$9999,AD$10,
'BLC Subcont'!$U$7:$U$9999,$A74,
'BLC Subcont'!$AA$7:$AA$9999,$B74,
'BLC Subcont'!$IT$7:$IT$9999,"IN HOUSE (MANUAL)")</f>
        <v>12868</v>
      </c>
      <c r="AD74" s="50">
        <f t="shared" si="278"/>
        <v>1.5915893630179345</v>
      </c>
      <c r="AE74" s="42">
        <f>SUMIFS('BLC Subcont'!$AE$7:$AE$9999,
'BLC Subcont'!$I$7:$I$9999,AG$10,
'BLC Subcont'!$U$7:$U$9999,$A74,
'BLC Subcont'!$AA$7:$AA$9999,$B74,
'BLC Subcont'!$IT$7:$IT$9999,"IN HOUSE (MANUAL)")</f>
        <v>9948</v>
      </c>
      <c r="AF74" s="249">
        <f>SUMIFS('BLC Subcont'!$BL$7:$BL$9999,
'BLC Subcont'!$I$7:$I$9999,AG$10,
'BLC Subcont'!$U$7:$U$9999,$A74,
'BLC Subcont'!$AA$7:$AA$9999,$B74,
'BLC Subcont'!$IT$7:$IT$9999,"IN HOUSE (MANUAL)")</f>
        <v>9948</v>
      </c>
      <c r="AG74" s="50">
        <f t="shared" si="279"/>
        <v>1.2304267161410019</v>
      </c>
      <c r="AH74" s="42">
        <f>SUMIFS('BLC Subcont'!$AE$7:$AE$9999,
'BLC Subcont'!$I$7:$I$9999,AJ$10,
'BLC Subcont'!$U$7:$U$9999,$A74,
'BLC Subcont'!$AA$7:$AA$9999,$B74,
'BLC Subcont'!$IT$7:$IT$9999,"IN HOUSE (MANUAL)")</f>
        <v>11136</v>
      </c>
      <c r="AI74" s="249">
        <f>SUMIFS('BLC Subcont'!$BL$7:$BL$9999,
'BLC Subcont'!$I$7:$I$9999,AJ$10,
'BLC Subcont'!$U$7:$U$9999,$A74,
'BLC Subcont'!$AA$7:$AA$9999,$B74,
'BLC Subcont'!$IT$7:$IT$9999,"IN HOUSE (MANUAL)")</f>
        <v>11136</v>
      </c>
      <c r="AJ74" s="50">
        <f t="shared" si="280"/>
        <v>1.3773654916512059</v>
      </c>
      <c r="AK74" s="42">
        <f>SUMIFS('BLC Subcont'!$AE$7:$AE$9999,
'BLC Subcont'!$I$7:$I$9999,AM$10,
'BLC Subcont'!$U$7:$U$9999,$A74,
'BLC Subcont'!$AA$7:$AA$9999,$B74,
'BLC Subcont'!$IT$7:$IT$9999,"IN HOUSE (MANUAL)")</f>
        <v>3474</v>
      </c>
      <c r="AL74" s="249">
        <f>SUMIFS('BLC Subcont'!$BL$7:$BL$9999,
'BLC Subcont'!$I$7:$I$9999,AM$10,
'BLC Subcont'!$U$7:$U$9999,$A74,
'BLC Subcont'!$AA$7:$AA$9999,$B74,
'BLC Subcont'!$IT$7:$IT$9999,"IN HOUSE (MANUAL)")</f>
        <v>3474</v>
      </c>
      <c r="AM74" s="50">
        <f t="shared" si="281"/>
        <v>0.42968460111317253</v>
      </c>
      <c r="AN74" s="42">
        <f>SUMIFS('BLC Subcont'!$AE$7:$AE$9999,
'BLC Subcont'!$I$7:$I$9999,AP$10,
'BLC Subcont'!$U$7:$U$9999,$A74,
'BLC Subcont'!$AA$7:$AA$9999,$B74,
'BLC Subcont'!$IT$7:$IT$9999,"IN HOUSE (MANUAL)")</f>
        <v>0</v>
      </c>
      <c r="AO74" s="249">
        <f>SUMIFS('BLC Subcont'!$BL$7:$BL$9999,
'BLC Subcont'!$I$7:$I$9999,AP$10,
'BLC Subcont'!$U$7:$U$9999,$A74,
'BLC Subcont'!$AA$7:$AA$9999,$B74,
'BLC Subcont'!$IT$7:$IT$9999,"IN HOUSE (MANUAL)")</f>
        <v>0</v>
      </c>
      <c r="AP74" s="50">
        <f t="shared" si="282"/>
        <v>0</v>
      </c>
      <c r="AQ74" s="42">
        <f>SUMIFS('BLC Subcont'!$AE$7:$AE$9999,
'BLC Subcont'!$I$7:$I$9999,AS$10,
'BLC Subcont'!$U$7:$U$9999,$A74,
'BLC Subcont'!$AA$7:$AA$9999,$B74,
'BLC Subcont'!$IT$7:$IT$9999,"IN HOUSE (MANUAL)")</f>
        <v>0</v>
      </c>
      <c r="AR74" s="48">
        <f>SUMIFS('BLC Subcont'!$BL$7:$BL$9999,
'BLC Subcont'!$I$7:$I$9999,AS$10,
'BLC Subcont'!$U$7:$U$9999,$A74,
'BLC Subcont'!$AA$7:$AA$9999,$B74,
'BLC Subcont'!$IT$7:$IT$9999,"IN HOUSE (MANUAL)")</f>
        <v>0</v>
      </c>
      <c r="AS74" s="50">
        <f t="shared" si="283"/>
        <v>0</v>
      </c>
      <c r="AT74" s="42">
        <f>SUMIFS('BLC Subcont'!$AE$7:$AE$9999,
'BLC Subcont'!$I$7:$I$9999,AV$10,
'BLC Subcont'!$U$7:$U$9999,$A74,
'BLC Subcont'!$AA$7:$AA$9999,$B74,
'BLC Subcont'!$IT$7:$IT$9999,"IN HOUSE (MANUAL)")</f>
        <v>0</v>
      </c>
      <c r="AU74" s="48">
        <f>SUMIFS('BLC Subcont'!$BL$7:$BL$9999,
'BLC Subcont'!$I$7:$I$9999,AV$10,
'BLC Subcont'!$U$7:$U$9999,$A74,
'BLC Subcont'!$AA$7:$AA$9999,$B74,
'BLC Subcont'!$IT$7:$IT$9999,"IN HOUSE (MANUAL)")</f>
        <v>0</v>
      </c>
      <c r="AV74" s="50">
        <f t="shared" si="284"/>
        <v>0</v>
      </c>
      <c r="AW74" s="42">
        <f t="shared" si="307"/>
        <v>1357.5</v>
      </c>
      <c r="AX74" s="249">
        <f t="shared" si="285"/>
        <v>1357.5</v>
      </c>
      <c r="AY74" s="50">
        <f t="shared" si="286"/>
        <v>0.1679035250463822</v>
      </c>
      <c r="AZ74" s="42">
        <f t="shared" si="308"/>
        <v>1357.5</v>
      </c>
      <c r="BA74" s="249">
        <f t="shared" si="287"/>
        <v>1357.5</v>
      </c>
      <c r="BB74" s="50">
        <f t="shared" si="288"/>
        <v>0.1679035250463822</v>
      </c>
      <c r="BC74" s="42">
        <f>SUMIFS(RCCP!$HX$8:$HX$136,
RCCP!$A$8:$A$136,$A74,
RCCP!$C$8:$C$136,$B74
)+
(SUMIFS(RCCP!$IC$8:$IC$136,
RCCP!$A$8:$A$136,$A74,
RCCP!$C$8:$C$136,$B74)/4)</f>
        <v>1357.5</v>
      </c>
      <c r="BD74" s="256">
        <f>SUMIFS(RCCP!$HX$8:$HX$136,
RCCP!$A$8:$A$136,$A74,
RCCP!$C$8:$C$136,$B74
)+
(SUMIFS(RCCP!$IC$8:$IC$136,
RCCP!$A$8:$A$136,$A74,
RCCP!$C$8:$C$136,$B74)/4)</f>
        <v>1357.5</v>
      </c>
      <c r="BE74" s="59">
        <f t="shared" si="309"/>
        <v>0.1679035250463822</v>
      </c>
      <c r="BF74" s="42">
        <f>SUMIFS(RCCP!$HY$8:$HY$136,
RCCP!$A$8:$A$136,$A74,
RCCP!$C$8:$C$136,$B74
)+
(SUMIFS(RCCP!$IC$8:$IC$136,
RCCP!$A$8:$A$136,$A74,
RCCP!$C$8:$C$136,$B74)/4)</f>
        <v>1357.5</v>
      </c>
      <c r="BG74" s="256">
        <f>SUMIFS(RCCP!$HY$8:$HY$136,
RCCP!$A$8:$A$136,$A74,
RCCP!$C$8:$C$136,$B74
)+
(SUMIFS(RCCP!$IC$8:$IC$136,
RCCP!$A$8:$A$136,$A74,
RCCP!$C$8:$C$136,$B74)/4)</f>
        <v>1357.5</v>
      </c>
      <c r="BH74" s="58">
        <f t="shared" si="310"/>
        <v>0.1679035250463822</v>
      </c>
      <c r="BI74" s="47">
        <f>SUMIFS(RCCP!$HZ$8:$HZ$136,
RCCP!$A$8:$A$136,$A74,
RCCP!$C$8:$C$136,$B74
)+
(SUMIFS(RCCP!$IC$8:$IC$136,
RCCP!$A$8:$A$136,$A74,
RCCP!$C$8:$C$136,$B74)/4)</f>
        <v>25297.5</v>
      </c>
      <c r="BJ74" s="256">
        <f>SUMIFS(RCCP!$HZ$8:$HZ$136,
RCCP!$A$8:$A$136,$A74,
RCCP!$C$8:$C$136,$B74
)+
(SUMIFS(RCCP!$IC$8:$IC$136,
RCCP!$A$8:$A$136,$A74,
RCCP!$C$8:$C$136,$B74)/4)</f>
        <v>25297.5</v>
      </c>
      <c r="BK74" s="59">
        <f t="shared" si="311"/>
        <v>3.1289424860853434</v>
      </c>
      <c r="BL74" s="42">
        <f>SUMIFS(RCCP!$IA$8:$IA$136,
RCCP!$A$8:$A$136,$A74,
RCCP!$C$8:$C$136,$B74
)+
(SUMIFS(RCCP!$IC$8:$IC$136,
RCCP!$A$8:$A$136,$A74,
RCCP!$C$8:$C$136,$B74)/4)</f>
        <v>5035.5</v>
      </c>
      <c r="BM74" s="256">
        <f>SUMIFS(RCCP!$IA$8:$IA$136,
RCCP!$A$8:$A$136,$A74,
RCCP!$C$8:$C$136,$B74
)+
(SUMIFS(RCCP!$IC$8:$IC$136,
RCCP!$A$8:$A$136,$A74,
RCCP!$C$8:$C$136,$B74)/4)</f>
        <v>5035.5</v>
      </c>
      <c r="BN74" s="59">
        <f t="shared" si="312"/>
        <v>0.6228200371057514</v>
      </c>
      <c r="BO74" s="42">
        <f>SUMIFS(RCCP!$IF$8:$IF$136,
RCCP!$A$8:$A$136,$A74,
RCCP!$C$8:$C$136,$B74
)+
(SUMIFS(RCCP!$IK$8:$IK$136,
RCCP!$A$8:$A$136,$A74,
RCCP!$C$8:$C$136,$B74)/4)</f>
        <v>7800</v>
      </c>
      <c r="BP74" s="256">
        <f>SUMIFS(RCCP!$IF$8:$IF$136,
RCCP!$A$8:$A$136,$A74,
RCCP!$C$8:$C$136,$B74
)+
(SUMIFS(RCCP!$IK$8:$IK$136,
RCCP!$A$8:$A$136,$A74,
RCCP!$C$8:$C$136,$B74)/4)</f>
        <v>7800</v>
      </c>
      <c r="BQ74" s="59">
        <f t="shared" si="313"/>
        <v>0.96474953617810766</v>
      </c>
      <c r="BR74" s="42">
        <f>SUMIFS(RCCP!$IG$8:$IG$136,
RCCP!$A$8:$A$136,$A74,
RCCP!$C$8:$C$136,$B74
)+
(SUMIFS(RCCP!$IK$8:$IK$136,
RCCP!$A$8:$A$136,$A74,
RCCP!$C$8:$C$136,$B74)/4)</f>
        <v>9246</v>
      </c>
      <c r="BS74" s="256">
        <f>SUMIFS(RCCP!$IG$8:$IG$136,
RCCP!$A$8:$A$136,$A74,
RCCP!$C$8:$C$136,$B74
)+
(SUMIFS(RCCP!$IK$8:$IK$136,
RCCP!$A$8:$A$136,$A74,
RCCP!$C$8:$C$136,$B74)/4)</f>
        <v>9246</v>
      </c>
      <c r="BT74" s="58">
        <f t="shared" si="314"/>
        <v>1.1435992578849721</v>
      </c>
      <c r="BU74" s="47">
        <f>SUMIFS(RCCP!$IH$8:$IH$136,
RCCP!$A$8:$A$136,$A74,
RCCP!$C$8:$C$136,$B74
)+
(SUMIFS(RCCP!$IK$8:$IK$136,
RCCP!$A$8:$A$136,$A74,
RCCP!$C$8:$C$136,$B74)/4)</f>
        <v>5238</v>
      </c>
      <c r="BV74" s="256">
        <f>SUMIFS(RCCP!$IH$8:$IH$136,
RCCP!$A$8:$A$136,$A74,
RCCP!$C$8:$C$136,$B74
)+
(SUMIFS(RCCP!$IK$8:$IK$136,
RCCP!$A$8:$A$136,$A74,
RCCP!$C$8:$C$136,$B74)/4)</f>
        <v>5238</v>
      </c>
      <c r="BW74" s="59">
        <f t="shared" si="315"/>
        <v>0.64786641929499067</v>
      </c>
      <c r="BX74" s="42">
        <f>SUMIFS(RCCP!$II$8:$II$136,
RCCP!$A$8:$A$136,$A74,
RCCP!$C$8:$C$136,$B74
)+
(SUMIFS(RCCP!$IK$8:$IK$136,
RCCP!$A$8:$A$136,$A74,
RCCP!$C$8:$C$136,$B74)/4)</f>
        <v>17184</v>
      </c>
      <c r="BY74" s="256">
        <f>SUMIFS(RCCP!$II$8:$II$136,
RCCP!$A$8:$A$136,$A74,
RCCP!$C$8:$C$136,$B74
)+
(SUMIFS(RCCP!$IK$8:$IK$136,
RCCP!$A$8:$A$136,$A74,
RCCP!$C$8:$C$136,$B74)/4)</f>
        <v>17184</v>
      </c>
      <c r="BZ74" s="59">
        <f t="shared" si="316"/>
        <v>2.597732426303855</v>
      </c>
      <c r="CA74" s="42">
        <f>SUMIFS(RCCP!$IN$8:$IN$136,
RCCP!$A$8:$A$136,$A74,
RCCP!$C$8:$C$136,$B74
)+
(SUMIFS(RCCP!$IT$8:$IT$136,
RCCP!$A$8:$A$136,$A74,
RCCP!$C$8:$C$136,$B74)/5)</f>
        <v>5353.2</v>
      </c>
      <c r="CB74" s="256">
        <f>SUMIFS(RCCP!$IN$8:$IN$136,
RCCP!$A$8:$A$136,$A74,
RCCP!$C$8:$C$136,$B74
)+
(SUMIFS(RCCP!$IT$8:$IT$136,
RCCP!$A$8:$A$136,$A74,
RCCP!$C$8:$C$136,$B74)/5)</f>
        <v>5353.2</v>
      </c>
      <c r="CC74" s="59">
        <f t="shared" si="289"/>
        <v>0.80925170068027208</v>
      </c>
      <c r="CD74" s="42">
        <f>SUMIFS(RCCP!$IO$8:$IO$136,
RCCP!$A$8:$A$136,$A74,
RCCP!$C$8:$C$136,$B74
)+
(SUMIFS(RCCP!$IT$8:$IT$136,
RCCP!$A$8:$A$136,$A74,
RCCP!$C$8:$C$136,$B74)/5)</f>
        <v>1495.2</v>
      </c>
      <c r="CE74" s="256">
        <f>SUMIFS(RCCP!$IO$8:$IO$136,
RCCP!$A$8:$A$136,$A74,
RCCP!$C$8:$C$136,$B74
)+
(SUMIFS(RCCP!$IT$8:$IT$136,
RCCP!$A$8:$A$136,$A74,
RCCP!$C$8:$C$136,$B74)/5)</f>
        <v>1495.2</v>
      </c>
      <c r="CF74" s="58">
        <f t="shared" si="290"/>
        <v>0.18493506493506495</v>
      </c>
      <c r="CG74" s="47">
        <f>SUMIFS(RCCP!$IP$8:$IP$136,
RCCP!$A$8:$A$136,$A74,
RCCP!$C$8:$C$136,$B74
)+
(SUMIFS(RCCP!$IT$8:$IT$136,
RCCP!$A$8:$A$136,$A74,
RCCP!$C$8:$C$136,$B74)/5)</f>
        <v>1213.2</v>
      </c>
      <c r="CH74" s="256">
        <f>SUMIFS(RCCP!$IP$8:$IP$136,
RCCP!$A$8:$A$136,$A74,
RCCP!$C$8:$C$136,$B74
)+
(SUMIFS(RCCP!$IT$8:$IT$136,
RCCP!$A$8:$A$136,$A74,
RCCP!$C$8:$C$136,$B74)/5)</f>
        <v>1213.2</v>
      </c>
      <c r="CI74" s="59">
        <f t="shared" si="291"/>
        <v>0.1500556586270872</v>
      </c>
      <c r="CJ74" s="42">
        <f>SUMIFS(RCCP!$IQ$8:$IQ$136,
RCCP!$A$8:$A$136,$A74,
RCCP!$C$8:$C$136,$B74
)+
(SUMIFS(RCCP!$IT$8:$IT$136,
RCCP!$A$8:$A$136,$A74,
RCCP!$C$8:$C$136,$B74)/5)</f>
        <v>2845.2</v>
      </c>
      <c r="CK74" s="256">
        <f>SUMIFS(RCCP!$IQ$8:$IQ$136,
RCCP!$A$8:$A$136,$A74,
RCCP!$C$8:$C$136,$B74
)+
(SUMIFS(RCCP!$IT$8:$IT$136,
RCCP!$A$8:$A$136,$A74,
RCCP!$C$8:$C$136,$B74)/5)</f>
        <v>2845.2</v>
      </c>
      <c r="CL74" s="59">
        <f t="shared" si="292"/>
        <v>0.35191094619666047</v>
      </c>
      <c r="CM74" s="42">
        <f>SUMIFS(RCCP!$IR$8:$IR$136,
RCCP!$A$8:$A$136,$A74,
RCCP!$C$8:$C$136,$B74
)+
(SUMIFS(RCCP!$IT$8:$IT$136,
RCCP!$A$8:$A$136,$A74,
RCCP!$C$8:$C$136,$B74)/5)</f>
        <v>3427.2</v>
      </c>
      <c r="CN74" s="256">
        <f>SUMIFS(RCCP!$IR$8:$IR$136,
RCCP!$A$8:$A$136,$A74,
RCCP!$C$8:$C$136,$B74
)+
(SUMIFS(RCCP!$IT$8:$IT$136,
RCCP!$A$8:$A$136,$A74,
RCCP!$C$8:$C$136,$B74)/5)</f>
        <v>3427.2</v>
      </c>
      <c r="CO74" s="58">
        <f t="shared" si="293"/>
        <v>0.35868131868131864</v>
      </c>
      <c r="CP74" s="42">
        <f>SUMIFS(RCCP!$IW$8:$IW$136,
RCCP!$A$8:$A$136,$A74,
RCCP!$C$8:$C$136,$B74
)+
(SUMIFS(RCCP!$JB$8:$JB$136,
RCCP!$A$8:$A$136,$A74,
RCCP!$C$8:$C$136,$B74)/4)</f>
        <v>1399.5</v>
      </c>
      <c r="CQ74" s="256">
        <f>SUMIFS(RCCP!$IW$8:$IW$136,
RCCP!$A$8:$A$136,$A74,
RCCP!$C$8:$C$136,$B74
)+
(SUMIFS(RCCP!$JB$8:$JB$136,
RCCP!$A$8:$A$136,$A74,
RCCP!$C$8:$C$136,$B74)/4)</f>
        <v>1399.5</v>
      </c>
      <c r="CR74" s="59">
        <f t="shared" si="318"/>
        <v>0.21156462585034014</v>
      </c>
      <c r="CS74" s="42">
        <f>SUMIFS(RCCP!$IX$8:$IX$136,
RCCP!$A$8:$A$136,$A74,
RCCP!$C$8:$C$136,$B74
)+
(SUMIFS(RCCP!$JB$8:$JB$136,
RCCP!$A$8:$A$136,$A74,
RCCP!$C$8:$C$136,$B74)/4)</f>
        <v>1399.5</v>
      </c>
      <c r="CT74" s="256">
        <f>SUMIFS(RCCP!$IX$8:$IX$136,
RCCP!$A$8:$A$136,$A74,
RCCP!$C$8:$C$136,$B74
)+
(SUMIFS(RCCP!$JB$8:$JB$136,
RCCP!$A$8:$A$136,$A74,
RCCP!$C$8:$C$136,$B74)/4)</f>
        <v>1399.5</v>
      </c>
      <c r="CU74" s="58">
        <f t="shared" si="319"/>
        <v>0.17309833024118737</v>
      </c>
      <c r="CV74" s="47">
        <f>SUMIFS(RCCP!$IY$8:$IY$136,
RCCP!$A$8:$A$136,$A74,
RCCP!$C$8:$C$136,$B74
)+
(SUMIFS(RCCP!$JB$8:$JB$136,
RCCP!$A$8:$A$136,$A74,
RCCP!$C$8:$C$136,$B74)/4)</f>
        <v>1399.5</v>
      </c>
      <c r="CW74" s="256">
        <f>SUMIFS(RCCP!$IY$8:$IY$136,
RCCP!$A$8:$A$136,$A74,
RCCP!$C$8:$C$136,$B74
)+
(SUMIFS(RCCP!$JB$8:$JB$136,
RCCP!$A$8:$A$136,$A74,
RCCP!$C$8:$C$136,$B74)/4)</f>
        <v>1399.5</v>
      </c>
      <c r="CX74" s="59">
        <f t="shared" si="320"/>
        <v>0.17309833024118737</v>
      </c>
      <c r="CY74" s="42">
        <f>SUMIFS(RCCP!$IZ$8:$IZ$136,
RCCP!$A$8:$A$136,$A74,
RCCP!$C$8:$C$136,$B74
)+
(SUMIFS(RCCP!$JB$8:$JB$136,
RCCP!$A$8:$A$136,$A74,
RCCP!$C$8:$C$136,$B74)/4)</f>
        <v>1399.5</v>
      </c>
      <c r="CZ74" s="256">
        <f>SUMIFS(RCCP!$IZ$8:$IZ$136,
RCCP!$A$8:$A$136,$A74,
RCCP!$C$8:$C$136,$B74
)+
(SUMIFS(RCCP!$JB$8:$JB$136,
RCCP!$A$8:$A$136,$A74,
RCCP!$C$8:$C$136,$B74)/4)</f>
        <v>1399.5</v>
      </c>
      <c r="DA74" s="58">
        <f t="shared" si="321"/>
        <v>0.17309833024118737</v>
      </c>
      <c r="DB74" s="42">
        <f>SUMIFS(RCCP!$JE$8:$JE$136,
RCCP!$A$8:$A$136,$A74,
RCCP!$C$8:$C$136,$B74
)+
(SUMIFS(RCCP!$JJ$8:$JJ$136,
RCCP!$A$8:$A$136,$A74,
RCCP!$C$8:$C$136,$B74)/4)</f>
        <v>7252.5</v>
      </c>
      <c r="DC74" s="256">
        <f>SUMIFS(RCCP!$JE$8:$JE$136,
RCCP!$A$8:$A$136,$A74,
RCCP!$C$8:$C$136,$B74
)+
(SUMIFS(RCCP!$JJ$8:$JJ$136,
RCCP!$A$8:$A$136,$A74,
RCCP!$C$8:$C$136,$B74)/4)</f>
        <v>7252.5</v>
      </c>
      <c r="DD74" s="59">
        <f t="shared" si="322"/>
        <v>0.89703153988868278</v>
      </c>
      <c r="DE74" s="42">
        <f>SUMIFS(RCCP!$JF$8:$JF$136,
RCCP!$A$8:$A$136,$A74,
RCCP!$C$8:$C$136,$B74
)+
(SUMIFS(RCCP!$JJ$8:$JJ$136,
RCCP!$A$8:$A$136,$A74,
RCCP!$C$8:$C$136,$B74)/4)</f>
        <v>7252.5</v>
      </c>
      <c r="DF74" s="256">
        <f>SUMIFS(RCCP!$JF$8:$JF$136,
RCCP!$A$8:$A$136,$A74,
RCCP!$C$8:$C$136,$B74
)+
(SUMIFS(RCCP!$JJ$8:$JJ$136,
RCCP!$A$8:$A$136,$A74,
RCCP!$C$8:$C$136,$B74)/4)</f>
        <v>7252.5</v>
      </c>
      <c r="DG74" s="58">
        <f t="shared" si="323"/>
        <v>0.89703153988868278</v>
      </c>
      <c r="DH74" s="47">
        <f>SUMIFS(RCCP!$JG$8:$JG$136,
RCCP!$A$8:$A$136,$A74,
RCCP!$C$8:$C$136,$B74
)+
(SUMIFS(RCCP!$JJ$8:$JJ$136,
RCCP!$A$8:$A$136,$A74,
RCCP!$C$8:$C$136,$B74)/4)</f>
        <v>7252.5</v>
      </c>
      <c r="DI74" s="256">
        <f>SUMIFS(RCCP!$JG$8:$JG$136,
RCCP!$A$8:$A$136,$A74,
RCCP!$C$8:$C$136,$B74
)+
(SUMIFS(RCCP!$JJ$8:$JJ$136,
RCCP!$A$8:$A$136,$A74,
RCCP!$C$8:$C$136,$B74)/4)</f>
        <v>7252.5</v>
      </c>
      <c r="DJ74" s="59">
        <f t="shared" si="324"/>
        <v>1.0963718820861679</v>
      </c>
      <c r="DK74" s="42">
        <f>SUMIFS(RCCP!$JH$8:$JH$136,
RCCP!$A$8:$A$136,$A74,
RCCP!$C$8:$C$136,$B74
)+
(SUMIFS(RCCP!$JJ$8:$JJ$136,
RCCP!$A$8:$A$136,$A74,
RCCP!$C$8:$C$136,$B74)/4)</f>
        <v>7252.5</v>
      </c>
      <c r="DL74" s="256">
        <f>SUMIFS(RCCP!$JH$8:$JH$136,
RCCP!$A$8:$A$136,$A74,
RCCP!$C$8:$C$136,$B74
)+
(SUMIFS(RCCP!$JJ$8:$JJ$136,
RCCP!$A$8:$A$136,$A74,
RCCP!$C$8:$C$136,$B74)/4)</f>
        <v>7252.5</v>
      </c>
      <c r="DM74" s="58">
        <f t="shared" si="325"/>
        <v>0.89703153988868278</v>
      </c>
    </row>
    <row r="75" spans="1:117" ht="20.149999999999999" hidden="1" customHeight="1" outlineLevel="1" x14ac:dyDescent="0.35">
      <c r="A75" s="62">
        <v>880</v>
      </c>
      <c r="B75" s="63" t="str">
        <f>+B74</f>
        <v>Unisex</v>
      </c>
      <c r="C75" s="39" t="s">
        <v>39</v>
      </c>
      <c r="D75" s="39">
        <v>200</v>
      </c>
      <c r="E75" s="55">
        <f t="shared" si="317"/>
        <v>5.5</v>
      </c>
      <c r="F75" s="39">
        <v>7</v>
      </c>
      <c r="G75" s="39">
        <v>3</v>
      </c>
      <c r="H75" s="40">
        <f>+D75*E75*F75*G75</f>
        <v>23100</v>
      </c>
      <c r="I75" s="41">
        <f>+H75/E75</f>
        <v>4200</v>
      </c>
      <c r="J75" s="42">
        <f>SUMIFS('BLC Subcont'!$AE$7:$AE$9999,
'BLC Subcont'!$I$7:$I$9999,L$10,
'BLC Subcont'!$U$7:$U$9999,$A75,
'BLC Subcont'!$AA$7:$AA$9999,$B75)</f>
        <v>7572</v>
      </c>
      <c r="K75" s="43">
        <f>SUMIFS('BLC Subcont'!$BM$7:$BM$9999,
'BLC Subcont'!$I$7:$I$9999,L$10,
'BLC Subcont'!$U$7:$U$9999,$A75,
'BLC Subcont'!$AA$7:$AA$9999,$B75)</f>
        <v>0</v>
      </c>
      <c r="L75" s="50">
        <f t="shared" si="273"/>
        <v>0</v>
      </c>
      <c r="M75" s="42">
        <f>SUMIFS('BLC Subcont'!$AE$7:$AE$9999,
'BLC Subcont'!$I$7:$I$9999,O$10,
'BLC Subcont'!$U$7:$U$9999,$A75,
'BLC Subcont'!$AA$7:$AA$9999,$B75)</f>
        <v>7326</v>
      </c>
      <c r="N75" s="43">
        <f>SUMIFS('BLC Subcont'!$BM$7:$BM$9999,
'BLC Subcont'!$I$7:$I$9999,O$10,
'BLC Subcont'!$U$7:$U$9999,$A75,
'BLC Subcont'!$AA$7:$AA$9999,$B75)</f>
        <v>0</v>
      </c>
      <c r="O75" s="50">
        <f t="shared" si="274"/>
        <v>0</v>
      </c>
      <c r="P75" s="42">
        <f>SUMIFS('BLC Subcont'!$AE$7:$AE$9999,
'BLC Subcont'!$I$7:$I$9999,R$10,
'BLC Subcont'!$U$7:$U$9999,$A75,
'BLC Subcont'!$AA$7:$AA$9999,$B75)</f>
        <v>6564</v>
      </c>
      <c r="Q75" s="43">
        <f>SUMIFS('BLC Subcont'!$BM$7:$BM$9999,
'BLC Subcont'!$I$7:$I$9999,R$10,
'BLC Subcont'!$U$7:$U$9999,$A75,
'BLC Subcont'!$AA$7:$AA$9999,$B75)</f>
        <v>2470</v>
      </c>
      <c r="R75" s="50">
        <f>IFERROR(Q75/($I75*R$11),0)</f>
        <v>0</v>
      </c>
      <c r="S75" s="42">
        <f>SUMIFS('BLC Subcont'!$AE$7:$AE$9999,
'BLC Subcont'!$I$7:$I$9999,U$10,
'BLC Subcont'!$U$7:$U$9999,$A75,
'BLC Subcont'!$AA$7:$AA$9999,$B75)</f>
        <v>8772</v>
      </c>
      <c r="T75" s="43">
        <f>SUMIFS('BLC Subcont'!$BM$7:$BM$9999,
'BLC Subcont'!$I$7:$I$9999,U$10,
'BLC Subcont'!$U$7:$U$9999,$A75,
'BLC Subcont'!$AA$7:$AA$9999,$B75)</f>
        <v>5644</v>
      </c>
      <c r="U75" s="50">
        <f t="shared" si="305"/>
        <v>0.24432900432900434</v>
      </c>
      <c r="V75" s="47">
        <f>SUM(S75,P75,M75,J75)</f>
        <v>30234</v>
      </c>
      <c r="W75" s="51">
        <f>+SUM(T75,Q75,N75,K75)</f>
        <v>8114</v>
      </c>
      <c r="X75" s="52">
        <f>IFERROR(W75/($I75*X$11),0)</f>
        <v>0.35125541125541127</v>
      </c>
      <c r="Y75" s="47">
        <f>SUMIFS('BLC Subcont'!$AE$7:$AE$9999,
'BLC Subcont'!$I$7:$I$9999,AA$10,
'BLC Subcont'!$U$7:$U$9999,$A75,
'BLC Subcont'!$AA$7:$AA$9999,$B75)</f>
        <v>13140</v>
      </c>
      <c r="Z75" s="249">
        <f>SUMIFS('BLC Subcont'!$BM$7:$BM$9999,
'BLC Subcont'!$I$7:$I$9999,AA$10,
'BLC Subcont'!$U$7:$U$9999,$A75,
'BLC Subcont'!$AA$7:$AA$9999,$B75)</f>
        <v>11802</v>
      </c>
      <c r="AA75" s="49">
        <f t="shared" si="277"/>
        <v>0.51090909090909087</v>
      </c>
      <c r="AB75" s="42">
        <f>SUMIFS('BLC Subcont'!$AE$7:$AE$9999,
'BLC Subcont'!$I$7:$I$9999,AD$10,
'BLC Subcont'!$U$7:$U$9999,$A75,
'BLC Subcont'!$AA$7:$AA$9999,$B75)</f>
        <v>18726</v>
      </c>
      <c r="AC75" s="249">
        <f>SUMIFS('BLC Subcont'!$BM$7:$BM$9999,
'BLC Subcont'!$I$7:$I$9999,AD$10,
'BLC Subcont'!$U$7:$U$9999,$A75,
'BLC Subcont'!$AA$7:$AA$9999,$B75)</f>
        <v>18726</v>
      </c>
      <c r="AD75" s="50">
        <f t="shared" si="278"/>
        <v>0.81064935064935062</v>
      </c>
      <c r="AE75" s="42">
        <f>SUMIFS('BLC Subcont'!$AE$7:$AE$9999,
'BLC Subcont'!$I$7:$I$9999,AG$10,
'BLC Subcont'!$U$7:$U$9999,$A75,
'BLC Subcont'!$AA$7:$AA$9999,$B75)</f>
        <v>13044</v>
      </c>
      <c r="AF75" s="249">
        <f>SUMIFS('BLC Subcont'!$BM$7:$BM$9999,
'BLC Subcont'!$I$7:$I$9999,AG$10,
'BLC Subcont'!$U$7:$U$9999,$A75,
'BLC Subcont'!$AA$7:$AA$9999,$B75)</f>
        <v>13044</v>
      </c>
      <c r="AG75" s="50">
        <f t="shared" si="279"/>
        <v>0.56467532467532466</v>
      </c>
      <c r="AH75" s="42">
        <f>SUMIFS('BLC Subcont'!$AE$7:$AE$9999,
'BLC Subcont'!$I$7:$I$9999,AJ$10,
'BLC Subcont'!$U$7:$U$9999,$A75,
'BLC Subcont'!$AA$7:$AA$9999,$B75)</f>
        <v>14502</v>
      </c>
      <c r="AI75" s="249">
        <f>SUMIFS('BLC Subcont'!$BM$7:$BM$9999,
'BLC Subcont'!$I$7:$I$9999,AJ$10,
'BLC Subcont'!$U$7:$U$9999,$A75,
'BLC Subcont'!$AA$7:$AA$9999,$B75)</f>
        <v>14502</v>
      </c>
      <c r="AJ75" s="50">
        <f t="shared" si="280"/>
        <v>0.62779220779220779</v>
      </c>
      <c r="AK75" s="42">
        <f>SUMIFS('BLC Subcont'!$AE$7:$AE$9999,
'BLC Subcont'!$I$7:$I$9999,AM$10,
'BLC Subcont'!$U$7:$U$9999,$A75,
'BLC Subcont'!$AA$7:$AA$9999,$B75)</f>
        <v>3474</v>
      </c>
      <c r="AL75" s="249">
        <f>SUMIFS('BLC Subcont'!$BM$7:$BM$9999,
'BLC Subcont'!$I$7:$I$9999,AM$10,
'BLC Subcont'!$U$7:$U$9999,$A75,
'BLC Subcont'!$AA$7:$AA$9999,$B75)</f>
        <v>3474</v>
      </c>
      <c r="AM75" s="50">
        <f t="shared" si="281"/>
        <v>0.15038961038961038</v>
      </c>
      <c r="AN75" s="42">
        <f>SUMIFS('BLC Subcont'!$AE$7:$AE$9999,
'BLC Subcont'!$I$7:$I$9999,AP$10,
'BLC Subcont'!$U$7:$U$9999,$A75,
'BLC Subcont'!$AA$7:$AA$9999,$B75)</f>
        <v>0</v>
      </c>
      <c r="AO75" s="249">
        <f>SUMIFS('BLC Subcont'!$BM$7:$BM$9999,
'BLC Subcont'!$I$7:$I$9999,AP$10,
'BLC Subcont'!$U$7:$U$9999,$A75,
'BLC Subcont'!$AA$7:$AA$9999,$B75)</f>
        <v>0</v>
      </c>
      <c r="AP75" s="50">
        <f t="shared" si="282"/>
        <v>0</v>
      </c>
      <c r="AQ75" s="42">
        <f>SUMIFS('BLC Subcont'!$AE$7:$AE$9999,
'BLC Subcont'!$I$7:$I$9999,AS$10,
'BLC Subcont'!$U$7:$U$9999,$A75,
'BLC Subcont'!$AA$7:$AA$9999,$B75)</f>
        <v>0</v>
      </c>
      <c r="AR75" s="48">
        <f>SUMIFS('BLC Subcont'!$BM$7:$BM$9999,
'BLC Subcont'!$I$7:$I$9999,AS$10,
'BLC Subcont'!$U$7:$U$9999,$A75,
'BLC Subcont'!$AA$7:$AA$9999,$B75)</f>
        <v>0</v>
      </c>
      <c r="AS75" s="50">
        <f t="shared" si="283"/>
        <v>0</v>
      </c>
      <c r="AT75" s="42">
        <f>SUMIFS('BLC Subcont'!$AE$7:$AE$9999,
'BLC Subcont'!$I$7:$I$9999,AV$10,
'BLC Subcont'!$U$7:$U$9999,$A75,
'BLC Subcont'!$AA$7:$AA$9999,$B75)</f>
        <v>0</v>
      </c>
      <c r="AU75" s="48">
        <f>SUMIFS('BLC Subcont'!$BM$7:$BM$9999,
'BLC Subcont'!$I$7:$I$9999,AV$10,
'BLC Subcont'!$U$7:$U$9999,$A75,
'BLC Subcont'!$AA$7:$AA$9999,$B75)</f>
        <v>0</v>
      </c>
      <c r="AV75" s="50">
        <f t="shared" si="284"/>
        <v>0</v>
      </c>
      <c r="AW75" s="42">
        <f t="shared" si="307"/>
        <v>1357.5</v>
      </c>
      <c r="AX75" s="249">
        <f t="shared" si="285"/>
        <v>1357.5</v>
      </c>
      <c r="AY75" s="50">
        <f t="shared" si="286"/>
        <v>5.8766233766233765E-2</v>
      </c>
      <c r="AZ75" s="42">
        <f t="shared" si="308"/>
        <v>1357.5</v>
      </c>
      <c r="BA75" s="249">
        <f t="shared" si="287"/>
        <v>1357.5</v>
      </c>
      <c r="BB75" s="50">
        <f t="shared" si="288"/>
        <v>5.8766233766233765E-2</v>
      </c>
      <c r="BC75" s="42">
        <f>SUMIFS(RCCP!$HX$8:$HX$136,
RCCP!$A$8:$A$136,$A75,
RCCP!$C$8:$C$136,$B75
)+
(SUMIFS(RCCP!$IC$8:$IC$136,
RCCP!$A$8:$A$136,$A75,
RCCP!$C$8:$C$136,$B75)/4)</f>
        <v>1357.5</v>
      </c>
      <c r="BD75" s="256">
        <f>SUMIFS(RCCP!$HX$8:$HX$136,
RCCP!$A$8:$A$136,$A75,
RCCP!$C$8:$C$136,$B75
)+
(SUMIFS(RCCP!$IC$8:$IC$136,
RCCP!$A$8:$A$136,$A75,
RCCP!$C$8:$C$136,$B75)/4)</f>
        <v>1357.5</v>
      </c>
      <c r="BE75" s="59">
        <f t="shared" si="309"/>
        <v>5.8766233766233765E-2</v>
      </c>
      <c r="BF75" s="42">
        <f>SUMIFS(RCCP!$HY$8:$HY$136,
RCCP!$A$8:$A$136,$A75,
RCCP!$C$8:$C$136,$B75
)+
(SUMIFS(RCCP!$IC$8:$IC$136,
RCCP!$A$8:$A$136,$A75,
RCCP!$C$8:$C$136,$B75)/4)</f>
        <v>1357.5</v>
      </c>
      <c r="BG75" s="256">
        <f>SUMIFS(RCCP!$HY$8:$HY$136,
RCCP!$A$8:$A$136,$A75,
RCCP!$C$8:$C$136,$B75
)+
(SUMIFS(RCCP!$IC$8:$IC$136,
RCCP!$A$8:$A$136,$A75,
RCCP!$C$8:$C$136,$B75)/4)</f>
        <v>1357.5</v>
      </c>
      <c r="BH75" s="58">
        <f t="shared" si="310"/>
        <v>5.8766233766233765E-2</v>
      </c>
      <c r="BI75" s="47">
        <f>SUMIFS(RCCP!$HZ$8:$HZ$136,
RCCP!$A$8:$A$136,$A75,
RCCP!$C$8:$C$136,$B75
)+
(SUMIFS(RCCP!$IC$8:$IC$136,
RCCP!$A$8:$A$136,$A75,
RCCP!$C$8:$C$136,$B75)/4)</f>
        <v>25297.5</v>
      </c>
      <c r="BJ75" s="256">
        <f>SUMIFS(RCCP!$HZ$8:$HZ$136,
RCCP!$A$8:$A$136,$A75,
RCCP!$C$8:$C$136,$B75
)+
(SUMIFS(RCCP!$IC$8:$IC$136,
RCCP!$A$8:$A$136,$A75,
RCCP!$C$8:$C$136,$B75)/4)</f>
        <v>25297.5</v>
      </c>
      <c r="BK75" s="59">
        <f t="shared" si="311"/>
        <v>1.0951298701298702</v>
      </c>
      <c r="BL75" s="42">
        <f>SUMIFS(RCCP!$IA$8:$IA$136,
RCCP!$A$8:$A$136,$A75,
RCCP!$C$8:$C$136,$B75
)+
(SUMIFS(RCCP!$IC$8:$IC$136,
RCCP!$A$8:$A$136,$A75,
RCCP!$C$8:$C$136,$B75)/4)</f>
        <v>5035.5</v>
      </c>
      <c r="BM75" s="256">
        <f>SUMIFS(RCCP!$IA$8:$IA$136,
RCCP!$A$8:$A$136,$A75,
RCCP!$C$8:$C$136,$B75
)+
(SUMIFS(RCCP!$IC$8:$IC$136,
RCCP!$A$8:$A$136,$A75,
RCCP!$C$8:$C$136,$B75)/4)</f>
        <v>5035.5</v>
      </c>
      <c r="BN75" s="59">
        <f t="shared" si="312"/>
        <v>0.21798701298701298</v>
      </c>
      <c r="BO75" s="42">
        <f>SUMIFS(RCCP!$IF$8:$IF$136,
RCCP!$A$8:$A$136,$A75,
RCCP!$C$8:$C$136,$B75
)+
(SUMIFS(RCCP!$IK$8:$IK$136,
RCCP!$A$8:$A$136,$A75,
RCCP!$C$8:$C$136,$B75)/4)</f>
        <v>7800</v>
      </c>
      <c r="BP75" s="256">
        <f>SUMIFS(RCCP!$IF$8:$IF$136,
RCCP!$A$8:$A$136,$A75,
RCCP!$C$8:$C$136,$B75
)+
(SUMIFS(RCCP!$IK$8:$IK$136,
RCCP!$A$8:$A$136,$A75,
RCCP!$C$8:$C$136,$B75)/4)</f>
        <v>7800</v>
      </c>
      <c r="BQ75" s="59">
        <f t="shared" si="313"/>
        <v>0.33766233766233766</v>
      </c>
      <c r="BR75" s="42">
        <f>SUMIFS(RCCP!$IG$8:$IG$136,
RCCP!$A$8:$A$136,$A75,
RCCP!$C$8:$C$136,$B75
)+
(SUMIFS(RCCP!$IK$8:$IK$136,
RCCP!$A$8:$A$136,$A75,
RCCP!$C$8:$C$136,$B75)/4)</f>
        <v>9246</v>
      </c>
      <c r="BS75" s="256">
        <f>SUMIFS(RCCP!$IG$8:$IG$136,
RCCP!$A$8:$A$136,$A75,
RCCP!$C$8:$C$136,$B75
)+
(SUMIFS(RCCP!$IK$8:$IK$136,
RCCP!$A$8:$A$136,$A75,
RCCP!$C$8:$C$136,$B75)/4)</f>
        <v>9246</v>
      </c>
      <c r="BT75" s="58">
        <f t="shared" si="314"/>
        <v>0.40025974025974026</v>
      </c>
      <c r="BU75" s="47">
        <f>SUMIFS(RCCP!$IH$8:$IH$136,
RCCP!$A$8:$A$136,$A75,
RCCP!$C$8:$C$136,$B75
)+
(SUMIFS(RCCP!$IK$8:$IK$136,
RCCP!$A$8:$A$136,$A75,
RCCP!$C$8:$C$136,$B75)/4)</f>
        <v>5238</v>
      </c>
      <c r="BV75" s="256">
        <f>SUMIFS(RCCP!$IH$8:$IH$136,
RCCP!$A$8:$A$136,$A75,
RCCP!$C$8:$C$136,$B75
)+
(SUMIFS(RCCP!$IK$8:$IK$136,
RCCP!$A$8:$A$136,$A75,
RCCP!$C$8:$C$136,$B75)/4)</f>
        <v>5238</v>
      </c>
      <c r="BW75" s="59">
        <f t="shared" si="315"/>
        <v>0.22675324675324676</v>
      </c>
      <c r="BX75" s="42">
        <f>SUMIFS(RCCP!$II$8:$II$136,
RCCP!$A$8:$A$136,$A75,
RCCP!$C$8:$C$136,$B75
)+
(SUMIFS(RCCP!$IK$8:$IK$136,
RCCP!$A$8:$A$136,$A75,
RCCP!$C$8:$C$136,$B75)/4)</f>
        <v>17184</v>
      </c>
      <c r="BY75" s="256">
        <f>SUMIFS(RCCP!$II$8:$II$136,
RCCP!$A$8:$A$136,$A75,
RCCP!$C$8:$C$136,$B75
)+
(SUMIFS(RCCP!$IK$8:$IK$136,
RCCP!$A$8:$A$136,$A75,
RCCP!$C$8:$C$136,$B75)/4)</f>
        <v>17184</v>
      </c>
      <c r="BZ75" s="59">
        <f t="shared" si="316"/>
        <v>0.90920634920634924</v>
      </c>
      <c r="CA75" s="42">
        <f>SUMIFS(RCCP!$IN$8:$IN$136,
RCCP!$A$8:$A$136,$A75,
RCCP!$C$8:$C$136,$B75
)+
(SUMIFS(RCCP!$IT$8:$IT$136,
RCCP!$A$8:$A$136,$A75,
RCCP!$C$8:$C$136,$B75)/5)</f>
        <v>5353.2</v>
      </c>
      <c r="CB75" s="256">
        <f>SUMIFS(RCCP!$IN$8:$IN$136,
RCCP!$A$8:$A$136,$A75,
RCCP!$C$8:$C$136,$B75
)+
(SUMIFS(RCCP!$IT$8:$IT$136,
RCCP!$A$8:$A$136,$A75,
RCCP!$C$8:$C$136,$B75)/5)</f>
        <v>5353.2</v>
      </c>
      <c r="CC75" s="59">
        <f t="shared" si="289"/>
        <v>0.28323809523809523</v>
      </c>
      <c r="CD75" s="42">
        <f>SUMIFS(RCCP!$IO$8:$IO$136,
RCCP!$A$8:$A$136,$A75,
RCCP!$C$8:$C$136,$B75
)+
(SUMIFS(RCCP!$IT$8:$IT$136,
RCCP!$A$8:$A$136,$A75,
RCCP!$C$8:$C$136,$B75)/5)</f>
        <v>1495.2</v>
      </c>
      <c r="CE75" s="256">
        <f>SUMIFS(RCCP!$IO$8:$IO$136,
RCCP!$A$8:$A$136,$A75,
RCCP!$C$8:$C$136,$B75
)+
(SUMIFS(RCCP!$IT$8:$IT$136,
RCCP!$A$8:$A$136,$A75,
RCCP!$C$8:$C$136,$B75)/5)</f>
        <v>1495.2</v>
      </c>
      <c r="CF75" s="58">
        <f t="shared" si="290"/>
        <v>6.4727272727272731E-2</v>
      </c>
      <c r="CG75" s="47">
        <f>SUMIFS(RCCP!$IP$8:$IP$136,
RCCP!$A$8:$A$136,$A75,
RCCP!$C$8:$C$136,$B75
)+
(SUMIFS(RCCP!$IT$8:$IT$136,
RCCP!$A$8:$A$136,$A75,
RCCP!$C$8:$C$136,$B75)/5)</f>
        <v>1213.2</v>
      </c>
      <c r="CH75" s="256">
        <f>SUMIFS(RCCP!$IP$8:$IP$136,
RCCP!$A$8:$A$136,$A75,
RCCP!$C$8:$C$136,$B75
)+
(SUMIFS(RCCP!$IT$8:$IT$136,
RCCP!$A$8:$A$136,$A75,
RCCP!$C$8:$C$136,$B75)/5)</f>
        <v>1213.2</v>
      </c>
      <c r="CI75" s="59">
        <f t="shared" si="291"/>
        <v>5.2519480519480521E-2</v>
      </c>
      <c r="CJ75" s="42">
        <f>SUMIFS(RCCP!$IQ$8:$IQ$136,
RCCP!$A$8:$A$136,$A75,
RCCP!$C$8:$C$136,$B75
)+
(SUMIFS(RCCP!$IT$8:$IT$136,
RCCP!$A$8:$A$136,$A75,
RCCP!$C$8:$C$136,$B75)/5)</f>
        <v>2845.2</v>
      </c>
      <c r="CK75" s="256">
        <f>SUMIFS(RCCP!$IQ$8:$IQ$136,
RCCP!$A$8:$A$136,$A75,
RCCP!$C$8:$C$136,$B75
)+
(SUMIFS(RCCP!$IT$8:$IT$136,
RCCP!$A$8:$A$136,$A75,
RCCP!$C$8:$C$136,$B75)/5)</f>
        <v>2845.2</v>
      </c>
      <c r="CL75" s="59">
        <f t="shared" si="292"/>
        <v>0.12316883116883116</v>
      </c>
      <c r="CM75" s="42">
        <f>SUMIFS(RCCP!$IR$8:$IR$136,
RCCP!$A$8:$A$136,$A75,
RCCP!$C$8:$C$136,$B75
)+
(SUMIFS(RCCP!$IT$8:$IT$136,
RCCP!$A$8:$A$136,$A75,
RCCP!$C$8:$C$136,$B75)/5)</f>
        <v>3427.2</v>
      </c>
      <c r="CN75" s="256">
        <f>SUMIFS(RCCP!$IR$8:$IR$136,
RCCP!$A$8:$A$136,$A75,
RCCP!$C$8:$C$136,$B75
)+
(SUMIFS(RCCP!$IT$8:$IT$136,
RCCP!$A$8:$A$136,$A75,
RCCP!$C$8:$C$136,$B75)/5)</f>
        <v>3427.2</v>
      </c>
      <c r="CO75" s="58">
        <f t="shared" si="293"/>
        <v>0.12553846153846154</v>
      </c>
      <c r="CP75" s="42">
        <f>SUMIFS(RCCP!$IW$8:$IW$136,
RCCP!$A$8:$A$136,$A75,
RCCP!$C$8:$C$136,$B75
)+
(SUMIFS(RCCP!$JB$8:$JB$136,
RCCP!$A$8:$A$136,$A75,
RCCP!$C$8:$C$136,$B75)/4)</f>
        <v>1399.5</v>
      </c>
      <c r="CQ75" s="256">
        <f>SUMIFS(RCCP!$IW$8:$IW$136,
RCCP!$A$8:$A$136,$A75,
RCCP!$C$8:$C$136,$B75
)+
(SUMIFS(RCCP!$JB$8:$JB$136,
RCCP!$A$8:$A$136,$A75,
RCCP!$C$8:$C$136,$B75)/4)</f>
        <v>1399.5</v>
      </c>
      <c r="CR75" s="59">
        <f t="shared" si="318"/>
        <v>7.4047619047619043E-2</v>
      </c>
      <c r="CS75" s="42">
        <f>SUMIFS(RCCP!$IX$8:$IX$136,
RCCP!$A$8:$A$136,$A75,
RCCP!$C$8:$C$136,$B75
)+
(SUMIFS(RCCP!$JB$8:$JB$136,
RCCP!$A$8:$A$136,$A75,
RCCP!$C$8:$C$136,$B75)/4)</f>
        <v>1399.5</v>
      </c>
      <c r="CT75" s="256">
        <f>SUMIFS(RCCP!$IX$8:$IX$136,
RCCP!$A$8:$A$136,$A75,
RCCP!$C$8:$C$136,$B75
)+
(SUMIFS(RCCP!$JB$8:$JB$136,
RCCP!$A$8:$A$136,$A75,
RCCP!$C$8:$C$136,$B75)/4)</f>
        <v>1399.5</v>
      </c>
      <c r="CU75" s="58">
        <f t="shared" si="319"/>
        <v>6.0584415584415581E-2</v>
      </c>
      <c r="CV75" s="47">
        <f>SUMIFS(RCCP!$IY$8:$IY$136,
RCCP!$A$8:$A$136,$A75,
RCCP!$C$8:$C$136,$B75
)+
(SUMIFS(RCCP!$JB$8:$JB$136,
RCCP!$A$8:$A$136,$A75,
RCCP!$C$8:$C$136,$B75)/4)</f>
        <v>1399.5</v>
      </c>
      <c r="CW75" s="256">
        <f>SUMIFS(RCCP!$IY$8:$IY$136,
RCCP!$A$8:$A$136,$A75,
RCCP!$C$8:$C$136,$B75
)+
(SUMIFS(RCCP!$JB$8:$JB$136,
RCCP!$A$8:$A$136,$A75,
RCCP!$C$8:$C$136,$B75)/4)</f>
        <v>1399.5</v>
      </c>
      <c r="CX75" s="59">
        <f t="shared" si="320"/>
        <v>6.0584415584415581E-2</v>
      </c>
      <c r="CY75" s="42">
        <f>SUMIFS(RCCP!$IZ$8:$IZ$136,
RCCP!$A$8:$A$136,$A75,
RCCP!$C$8:$C$136,$B75
)+
(SUMIFS(RCCP!$JB$8:$JB$136,
RCCP!$A$8:$A$136,$A75,
RCCP!$C$8:$C$136,$B75)/4)</f>
        <v>1399.5</v>
      </c>
      <c r="CZ75" s="256">
        <f>SUMIFS(RCCP!$IZ$8:$IZ$136,
RCCP!$A$8:$A$136,$A75,
RCCP!$C$8:$C$136,$B75
)+
(SUMIFS(RCCP!$JB$8:$JB$136,
RCCP!$A$8:$A$136,$A75,
RCCP!$C$8:$C$136,$B75)/4)</f>
        <v>1399.5</v>
      </c>
      <c r="DA75" s="58">
        <f t="shared" si="321"/>
        <v>6.0584415584415581E-2</v>
      </c>
      <c r="DB75" s="42">
        <f>SUMIFS(RCCP!$JE$8:$JE$136,
RCCP!$A$8:$A$136,$A75,
RCCP!$C$8:$C$136,$B75
)+
(SUMIFS(RCCP!$JJ$8:$JJ$136,
RCCP!$A$8:$A$136,$A75,
RCCP!$C$8:$C$136,$B75)/4)</f>
        <v>7252.5</v>
      </c>
      <c r="DC75" s="256">
        <f>SUMIFS(RCCP!$JE$8:$JE$136,
RCCP!$A$8:$A$136,$A75,
RCCP!$C$8:$C$136,$B75
)+
(SUMIFS(RCCP!$JJ$8:$JJ$136,
RCCP!$A$8:$A$136,$A75,
RCCP!$C$8:$C$136,$B75)/4)</f>
        <v>7252.5</v>
      </c>
      <c r="DD75" s="59">
        <f t="shared" si="322"/>
        <v>0.31396103896103894</v>
      </c>
      <c r="DE75" s="42">
        <f>SUMIFS(RCCP!$JF$8:$JF$136,
RCCP!$A$8:$A$136,$A75,
RCCP!$C$8:$C$136,$B75
)+
(SUMIFS(RCCP!$JJ$8:$JJ$136,
RCCP!$A$8:$A$136,$A75,
RCCP!$C$8:$C$136,$B75)/4)</f>
        <v>7252.5</v>
      </c>
      <c r="DF75" s="256">
        <f>SUMIFS(RCCP!$JF$8:$JF$136,
RCCP!$A$8:$A$136,$A75,
RCCP!$C$8:$C$136,$B75
)+
(SUMIFS(RCCP!$JJ$8:$JJ$136,
RCCP!$A$8:$A$136,$A75,
RCCP!$C$8:$C$136,$B75)/4)</f>
        <v>7252.5</v>
      </c>
      <c r="DG75" s="58">
        <f t="shared" si="323"/>
        <v>0.31396103896103894</v>
      </c>
      <c r="DH75" s="47">
        <f>SUMIFS(RCCP!$JG$8:$JG$136,
RCCP!$A$8:$A$136,$A75,
RCCP!$C$8:$C$136,$B75
)+
(SUMIFS(RCCP!$JJ$8:$JJ$136,
RCCP!$A$8:$A$136,$A75,
RCCP!$C$8:$C$136,$B75)/4)</f>
        <v>7252.5</v>
      </c>
      <c r="DI75" s="256">
        <f>SUMIFS(RCCP!$JG$8:$JG$136,
RCCP!$A$8:$A$136,$A75,
RCCP!$C$8:$C$136,$B75
)+
(SUMIFS(RCCP!$JJ$8:$JJ$136,
RCCP!$A$8:$A$136,$A75,
RCCP!$C$8:$C$136,$B75)/4)</f>
        <v>7252.5</v>
      </c>
      <c r="DJ75" s="59">
        <f t="shared" si="324"/>
        <v>0.38373015873015875</v>
      </c>
      <c r="DK75" s="42">
        <f>SUMIFS(RCCP!$JH$8:$JH$136,
RCCP!$A$8:$A$136,$A75,
RCCP!$C$8:$C$136,$B75
)+
(SUMIFS(RCCP!$JJ$8:$JJ$136,
RCCP!$A$8:$A$136,$A75,
RCCP!$C$8:$C$136,$B75)/4)</f>
        <v>7252.5</v>
      </c>
      <c r="DL75" s="256">
        <f>SUMIFS(RCCP!$JH$8:$JH$136,
RCCP!$A$8:$A$136,$A75,
RCCP!$C$8:$C$136,$B75
)+
(SUMIFS(RCCP!$JJ$8:$JJ$136,
RCCP!$A$8:$A$136,$A75,
RCCP!$C$8:$C$136,$B75)/4)</f>
        <v>7252.5</v>
      </c>
      <c r="DM75" s="58">
        <f t="shared" si="325"/>
        <v>0.31396103896103894</v>
      </c>
    </row>
    <row r="76" spans="1:117" ht="20.149999999999999" hidden="1" customHeight="1" outlineLevel="1" x14ac:dyDescent="0.35">
      <c r="A76" s="62">
        <v>880</v>
      </c>
      <c r="B76" s="63" t="str">
        <f>+B75</f>
        <v>Unisex</v>
      </c>
      <c r="C76" s="39" t="s">
        <v>77</v>
      </c>
      <c r="D76" s="39">
        <v>66</v>
      </c>
      <c r="E76" s="55">
        <f t="shared" si="317"/>
        <v>5.5</v>
      </c>
      <c r="F76" s="39">
        <v>7</v>
      </c>
      <c r="G76" s="39">
        <v>3</v>
      </c>
      <c r="H76" s="40">
        <f>+D76*E76*F76*G76</f>
        <v>7623</v>
      </c>
      <c r="I76" s="41">
        <f>+H76/E76</f>
        <v>1386</v>
      </c>
      <c r="J76" s="42">
        <f>SUMIFS('BLC Subcont'!$AE$7:$AE$9999,
'BLC Subcont'!$I$7:$I$9999,L$10,
'BLC Subcont'!$U$7:$U$9999,$A76,
'BLC Subcont'!$AA$7:$AA$9999,$B76)</f>
        <v>7572</v>
      </c>
      <c r="K76" s="43">
        <f>SUMIFS('BLC Subcont'!$BM$7:$BM$9999,
'BLC Subcont'!$I$7:$I$9999,L$10,
'BLC Subcont'!$U$7:$U$9999,$A76,
'BLC Subcont'!$AA$7:$AA$9999,$B76)</f>
        <v>0</v>
      </c>
      <c r="L76" s="50">
        <f t="shared" si="273"/>
        <v>0</v>
      </c>
      <c r="M76" s="42">
        <f>SUMIFS('BLC Subcont'!$AE$7:$AE$9999,
'BLC Subcont'!$I$7:$I$9999,O$10,
'BLC Subcont'!$T$7:$T$9999,"U880R9H4",
'BLC Subcont'!$AA$7:$AA$9999,$B76)</f>
        <v>0</v>
      </c>
      <c r="N76" s="43">
        <f>SUMIFS('BLC Subcont'!$AE$7:$AE$9999,
'BLC Subcont'!$I$7:$I$9999,O$10,
'BLC Subcont'!$T$7:$T$9999,"U880R9H4",
'BLC Subcont'!$AA$7:$AA$9999,$B76)</f>
        <v>0</v>
      </c>
      <c r="O76" s="50">
        <f t="shared" si="274"/>
        <v>0</v>
      </c>
      <c r="P76" s="42">
        <f>SUMIFS('BLC Subcont'!$AE$7:$AE$9999,
'BLC Subcont'!$I$7:$I$9999,R$10,
'BLC Subcont'!$T$7:$T$9999,"U880R9H4",
'BLC Subcont'!$AA$7:$AA$9999,$B76)</f>
        <v>354</v>
      </c>
      <c r="Q76" s="43">
        <f>SUMIFS('BLC Subcont'!$AE$7:$AE$9999,
'BLC Subcont'!$I$7:$I$9999,R$10,
'BLC Subcont'!$T$7:$T$9999,"U880R9H4",
'BLC Subcont'!$AA$7:$AA$9999,$B76)</f>
        <v>354</v>
      </c>
      <c r="R76" s="50">
        <f t="shared" ref="R76:R77" si="326">IFERROR(Q76/($I76*R$11),0)</f>
        <v>0</v>
      </c>
      <c r="S76" s="42">
        <f>SUMIFS('BLC Subcont'!$AE$7:$AE$9999,
'BLC Subcont'!$I$7:$I$9999,U$10,
'BLC Subcont'!$T$7:$T$9999,"U880R9H4",
'BLC Subcont'!$AA$7:$AA$9999,$B76)</f>
        <v>2304</v>
      </c>
      <c r="T76" s="43">
        <f>SUMIFS('BLC Subcont'!$AE$7:$AE$9999,
'BLC Subcont'!$I$7:$I$9999,U$10,
'BLC Subcont'!$T$7:$T$9999,"U880R9H4",
'BLC Subcont'!$AA$7:$AA$9999,$B76)</f>
        <v>2304</v>
      </c>
      <c r="U76" s="50">
        <f t="shared" si="305"/>
        <v>0.30224321133412041</v>
      </c>
      <c r="V76" s="47">
        <f>SUM(S76,P76,M76,J76)</f>
        <v>10230</v>
      </c>
      <c r="W76" s="51">
        <f>+SUM(T76,Q76,N76,K76)</f>
        <v>2658</v>
      </c>
      <c r="X76" s="52">
        <f>IFERROR(W76/($I76*X$11),0)</f>
        <v>0.34868162140889414</v>
      </c>
      <c r="Y76" s="47">
        <f>SUMIFS('BLC Subcont'!$AE$7:$AE$9999,
'BLC Subcont'!$I$7:$I$9999,AA$10,
'BLC Subcont'!$T$7:$T$9999,"U880R9H4",
'BLC Subcont'!$AA$7:$AA$9999,$B76)</f>
        <v>2268</v>
      </c>
      <c r="Z76" s="249">
        <f>SUMIFS('BLC Subcont'!$AE$7:$AE$9999,
'BLC Subcont'!$I$7:$I$9999,AA$10,
'BLC Subcont'!$T$7:$T$9999,"U880R9H4",
'BLC Subcont'!$AA$7:$AA$9999,$B76)</f>
        <v>2268</v>
      </c>
      <c r="AA76" s="49">
        <f t="shared" si="277"/>
        <v>0.2975206611570248</v>
      </c>
      <c r="AB76" s="42">
        <f>SUMIFS('BLC Subcont'!$AE$7:$AE$9999,
'BLC Subcont'!$I$7:$I$9999,AD$10,
'BLC Subcont'!$T$7:$T$9999,"U880R9H4",
'BLC Subcont'!$AA$7:$AA$9999,$B76)</f>
        <v>0</v>
      </c>
      <c r="AC76" s="249">
        <f>SUMIFS('BLC Subcont'!$AE$7:$AE$9999,
'BLC Subcont'!$I$7:$I$9999,AD$10,
'BLC Subcont'!$T$7:$T$9999,"U880R9H4",
'BLC Subcont'!$AA$7:$AA$9999,$B76)</f>
        <v>0</v>
      </c>
      <c r="AD76" s="50">
        <f t="shared" si="278"/>
        <v>0</v>
      </c>
      <c r="AE76" s="42">
        <f>SUMIFS('BLC Subcont'!$AE$7:$AE$9999,
'BLC Subcont'!$I$7:$I$9999,AG$10,
'BLC Subcont'!$T$7:$T$9999,"U880R9H4",
'BLC Subcont'!$AA$7:$AA$9999,$B76)</f>
        <v>0</v>
      </c>
      <c r="AF76" s="249">
        <f>SUMIFS('BLC Subcont'!$AE$7:$AE$9999,
'BLC Subcont'!$I$7:$I$9999,AG$10,
'BLC Subcont'!$T$7:$T$9999,"U880R9H4",
'BLC Subcont'!$AA$7:$AA$9999,$B76)</f>
        <v>0</v>
      </c>
      <c r="AG76" s="50">
        <f t="shared" si="279"/>
        <v>0</v>
      </c>
      <c r="AH76" s="42">
        <f>SUMIFS('BLC Subcont'!$AE$7:$AE$9999,
'BLC Subcont'!$I$7:$I$9999,AJ$10,
'BLC Subcont'!$T$7:$T$9999,"U880R9H4",
'BLC Subcont'!$AA$7:$AA$9999,$B76)</f>
        <v>0</v>
      </c>
      <c r="AI76" s="249">
        <f>SUMIFS('BLC Subcont'!$AE$7:$AE$9999,
'BLC Subcont'!$I$7:$I$9999,AJ$10,
'BLC Subcont'!$T$7:$T$9999,"U880R9H4",
'BLC Subcont'!$AA$7:$AA$9999,$B76)</f>
        <v>0</v>
      </c>
      <c r="AJ76" s="50">
        <f t="shared" si="280"/>
        <v>0</v>
      </c>
      <c r="AK76" s="42">
        <f>SUMIFS('BLC Subcont'!$AE$7:$AE$9999,
'BLC Subcont'!$I$7:$I$9999,AM$10,
'BLC Subcont'!$T$7:$T$9999,"U880R9H4",
'BLC Subcont'!$AA$7:$AA$9999,$B76)</f>
        <v>0</v>
      </c>
      <c r="AL76" s="249">
        <f>SUMIFS('BLC Subcont'!$AE$7:$AE$9999,
'BLC Subcont'!$I$7:$I$9999,AM$10,
'BLC Subcont'!$T$7:$T$9999,"U880R9H4",
'BLC Subcont'!$AA$7:$AA$9999,$B76)</f>
        <v>0</v>
      </c>
      <c r="AM76" s="50">
        <f t="shared" si="281"/>
        <v>0</v>
      </c>
      <c r="AN76" s="42">
        <f>SUMIFS('BLC Subcont'!$AE$7:$AE$9999,
'BLC Subcont'!$I$7:$I$9999,AP$10,
'BLC Subcont'!$T$7:$T$9999,"U880R9H4",
'BLC Subcont'!$AA$7:$AA$9999,$B76)</f>
        <v>0</v>
      </c>
      <c r="AO76" s="249">
        <f>SUMIFS('BLC Subcont'!$AE$7:$AE$9999,
'BLC Subcont'!$I$7:$I$9999,AP$10,
'BLC Subcont'!$T$7:$T$9999,"U880R9H4",
'BLC Subcont'!$AA$7:$AA$9999,$B76)</f>
        <v>0</v>
      </c>
      <c r="AP76" s="50">
        <f t="shared" si="282"/>
        <v>0</v>
      </c>
      <c r="AQ76" s="42">
        <f>SUMIFS('BLC Subcont'!$AE$7:$AE$9999,
'BLC Subcont'!$I$7:$I$9999,AS$10,
'BLC Subcont'!$T$7:$T$9999,"U880R9H4",
'BLC Subcont'!$AA$7:$AA$9999,$B76)</f>
        <v>0</v>
      </c>
      <c r="AR76" s="48">
        <f>SUMIFS('BLC Subcont'!$AE$7:$AE$9999,
'BLC Subcont'!$I$7:$I$9999,AS$10,
'BLC Subcont'!$T$7:$T$9999,"U880R9H4",
'BLC Subcont'!$AA$7:$AA$9999,$B76)</f>
        <v>0</v>
      </c>
      <c r="AS76" s="50">
        <f t="shared" si="283"/>
        <v>0</v>
      </c>
      <c r="AT76" s="42">
        <f>SUMIFS('BLC Subcont'!$AE$7:$AE$9999,
'BLC Subcont'!$I$7:$I$9999,AV$10,
'BLC Subcont'!$U$7:$U$9999,$A76,
'BLC Subcont'!$AA$7:$AA$9999,$B76)</f>
        <v>0</v>
      </c>
      <c r="AU76" s="48">
        <f>SUMIFS('BLC Subcont'!$BM$7:$BM$9999,
'BLC Subcont'!$I$7:$I$9999,AV$10,
'BLC Subcont'!$U$7:$U$9999,$A76,
'BLC Subcont'!$AA$7:$AA$9999,$B76)</f>
        <v>0</v>
      </c>
      <c r="AV76" s="50">
        <f t="shared" si="284"/>
        <v>0</v>
      </c>
      <c r="AW76" s="42">
        <f t="shared" si="307"/>
        <v>1357.5</v>
      </c>
      <c r="AX76" s="249">
        <f t="shared" si="285"/>
        <v>1357.5</v>
      </c>
      <c r="AY76" s="50">
        <f t="shared" si="286"/>
        <v>0.17807949626131445</v>
      </c>
      <c r="AZ76" s="42">
        <f t="shared" si="308"/>
        <v>1357.5</v>
      </c>
      <c r="BA76" s="249">
        <f t="shared" si="287"/>
        <v>1357.5</v>
      </c>
      <c r="BB76" s="50">
        <f t="shared" si="288"/>
        <v>0.17807949626131445</v>
      </c>
      <c r="BC76" s="42">
        <f>SUMIFS(RCCP!$HX$8:$HX$136,
RCCP!$A$8:$A$136,$A76,
RCCP!$C$8:$C$136,$B76
)+
(SUMIFS(RCCP!$IC$8:$IC$136,
RCCP!$A$8:$A$136,$A76,
RCCP!$C$8:$C$136,$B76)/4)</f>
        <v>1357.5</v>
      </c>
      <c r="BD76" s="256">
        <f>SUMIFS(RCCP!$HX$8:$HX$136,
RCCP!$A$8:$A$136,$A76,
RCCP!$C$8:$C$136,$B76
)+
(SUMIFS(RCCP!$IC$8:$IC$136,
RCCP!$A$8:$A$136,$A76,
RCCP!$C$8:$C$136,$B76)/4)</f>
        <v>1357.5</v>
      </c>
      <c r="BE76" s="59">
        <f t="shared" si="309"/>
        <v>0.17807949626131445</v>
      </c>
      <c r="BF76" s="42">
        <f>SUMIFS(RCCP!$HY$8:$HY$136,
RCCP!$A$8:$A$136,$A76,
RCCP!$C$8:$C$136,$B76
)+
(SUMIFS(RCCP!$IC$8:$IC$136,
RCCP!$A$8:$A$136,$A76,
RCCP!$C$8:$C$136,$B76)/4)</f>
        <v>1357.5</v>
      </c>
      <c r="BG76" s="256">
        <f>SUMIFS(RCCP!$HY$8:$HY$136,
RCCP!$A$8:$A$136,$A76,
RCCP!$C$8:$C$136,$B76
)+
(SUMIFS(RCCP!$IC$8:$IC$136,
RCCP!$A$8:$A$136,$A76,
RCCP!$C$8:$C$136,$B76)/4)</f>
        <v>1357.5</v>
      </c>
      <c r="BH76" s="58">
        <f t="shared" si="310"/>
        <v>0.17807949626131445</v>
      </c>
      <c r="BI76" s="47">
        <f>SUMIFS(RCCP!$HZ$8:$HZ$136,
RCCP!$A$8:$A$136,$A76,
RCCP!$C$8:$C$136,$B76
)+
(SUMIFS(RCCP!$IC$8:$IC$136,
RCCP!$A$8:$A$136,$A76,
RCCP!$C$8:$C$136,$B76)/4)</f>
        <v>25297.5</v>
      </c>
      <c r="BJ76" s="256">
        <f>SUMIFS(RCCP!$HZ$8:$HZ$136,
RCCP!$A$8:$A$136,$A76,
RCCP!$C$8:$C$136,$B76
)+
(SUMIFS(RCCP!$IC$8:$IC$136,
RCCP!$A$8:$A$136,$A76,
RCCP!$C$8:$C$136,$B76)/4)</f>
        <v>25297.5</v>
      </c>
      <c r="BK76" s="59">
        <f t="shared" si="311"/>
        <v>3.3185753640299094</v>
      </c>
      <c r="BL76" s="42">
        <f>SUMIFS(RCCP!$IA$8:$IA$136,
RCCP!$A$8:$A$136,$A76,
RCCP!$C$8:$C$136,$B76
)+
(SUMIFS(RCCP!$IC$8:$IC$136,
RCCP!$A$8:$A$136,$A76,
RCCP!$C$8:$C$136,$B76)/4)</f>
        <v>5035.5</v>
      </c>
      <c r="BM76" s="256">
        <f>SUMIFS(RCCP!$IA$8:$IA$136,
RCCP!$A$8:$A$136,$A76,
RCCP!$C$8:$C$136,$B76
)+
(SUMIFS(RCCP!$IC$8:$IC$136,
RCCP!$A$8:$A$136,$A76,
RCCP!$C$8:$C$136,$B76)/4)</f>
        <v>5035.5</v>
      </c>
      <c r="BN76" s="59">
        <f t="shared" si="312"/>
        <v>0.66056670602125145</v>
      </c>
      <c r="BO76" s="42">
        <f>SUMIFS(RCCP!$IF$8:$IF$136,
RCCP!$A$8:$A$136,$A76,
RCCP!$C$8:$C$136,$B76
)+
(SUMIFS(RCCP!$IK$8:$IK$136,
RCCP!$A$8:$A$136,$A76,
RCCP!$C$8:$C$136,$B76)/4)</f>
        <v>7800</v>
      </c>
      <c r="BP76" s="256">
        <f>SUMIFS(RCCP!$IF$8:$IF$136,
RCCP!$A$8:$A$136,$A76,
RCCP!$C$8:$C$136,$B76
)+
(SUMIFS(RCCP!$IK$8:$IK$136,
RCCP!$A$8:$A$136,$A76,
RCCP!$C$8:$C$136,$B76)/4)</f>
        <v>7800</v>
      </c>
      <c r="BQ76" s="59">
        <f t="shared" si="313"/>
        <v>1.0232192050373869</v>
      </c>
      <c r="BR76" s="42">
        <f>SUMIFS(RCCP!$IG$8:$IG$136,
RCCP!$A$8:$A$136,$A76,
RCCP!$C$8:$C$136,$B76
)+
(SUMIFS(RCCP!$IK$8:$IK$136,
RCCP!$A$8:$A$136,$A76,
RCCP!$C$8:$C$136,$B76)/4)</f>
        <v>9246</v>
      </c>
      <c r="BS76" s="256">
        <f>SUMIFS(RCCP!$IG$8:$IG$136,
RCCP!$A$8:$A$136,$A76,
RCCP!$C$8:$C$136,$B76
)+
(SUMIFS(RCCP!$IK$8:$IK$136,
RCCP!$A$8:$A$136,$A76,
RCCP!$C$8:$C$136,$B76)/4)</f>
        <v>9246</v>
      </c>
      <c r="BT76" s="58">
        <f t="shared" si="314"/>
        <v>1.2129083038173947</v>
      </c>
      <c r="BU76" s="47">
        <f>SUMIFS(RCCP!$IH$8:$IH$136,
RCCP!$A$8:$A$136,$A76,
RCCP!$C$8:$C$136,$B76
)+
(SUMIFS(RCCP!$IK$8:$IK$136,
RCCP!$A$8:$A$136,$A76,
RCCP!$C$8:$C$136,$B76)/4)</f>
        <v>5238</v>
      </c>
      <c r="BV76" s="256">
        <f>SUMIFS(RCCP!$IH$8:$IH$136,
RCCP!$A$8:$A$136,$A76,
RCCP!$C$8:$C$136,$B76
)+
(SUMIFS(RCCP!$IK$8:$IK$136,
RCCP!$A$8:$A$136,$A76,
RCCP!$C$8:$C$136,$B76)/4)</f>
        <v>5238</v>
      </c>
      <c r="BW76" s="59">
        <f t="shared" si="315"/>
        <v>0.68713105076741443</v>
      </c>
      <c r="BX76" s="42">
        <f>SUMIFS(RCCP!$II$8:$II$136,
RCCP!$A$8:$A$136,$A76,
RCCP!$C$8:$C$136,$B76
)+
(SUMIFS(RCCP!$IK$8:$IK$136,
RCCP!$A$8:$A$136,$A76,
RCCP!$C$8:$C$136,$B76)/4)</f>
        <v>17184</v>
      </c>
      <c r="BY76" s="256">
        <f>SUMIFS(RCCP!$II$8:$II$136,
RCCP!$A$8:$A$136,$A76,
RCCP!$C$8:$C$136,$B76
)+
(SUMIFS(RCCP!$IK$8:$IK$136,
RCCP!$A$8:$A$136,$A76,
RCCP!$C$8:$C$136,$B76)/4)</f>
        <v>17184</v>
      </c>
      <c r="BZ76" s="59">
        <f t="shared" si="316"/>
        <v>2.7551707551707554</v>
      </c>
      <c r="CA76" s="42">
        <f>SUMIFS(RCCP!$IN$8:$IN$136,
RCCP!$A$8:$A$136,$A76,
RCCP!$C$8:$C$136,$B76
)+
(SUMIFS(RCCP!$IT$8:$IT$136,
RCCP!$A$8:$A$136,$A76,
RCCP!$C$8:$C$136,$B76)/5)</f>
        <v>5353.2</v>
      </c>
      <c r="CB76" s="256">
        <f>SUMIFS(RCCP!$IN$8:$IN$136,
RCCP!$A$8:$A$136,$A76,
RCCP!$C$8:$C$136,$B76
)+
(SUMIFS(RCCP!$IT$8:$IT$136,
RCCP!$A$8:$A$136,$A76,
RCCP!$C$8:$C$136,$B76)/5)</f>
        <v>5353.2</v>
      </c>
      <c r="CC76" s="59">
        <f t="shared" si="289"/>
        <v>0.85829725829725823</v>
      </c>
      <c r="CD76" s="42">
        <f>SUMIFS(RCCP!$IO$8:$IO$136,
RCCP!$A$8:$A$136,$A76,
RCCP!$C$8:$C$136,$B76
)+
(SUMIFS(RCCP!$IT$8:$IT$136,
RCCP!$A$8:$A$136,$A76,
RCCP!$C$8:$C$136,$B76)/5)</f>
        <v>1495.2</v>
      </c>
      <c r="CE76" s="256">
        <f>SUMIFS(RCCP!$IO$8:$IO$136,
RCCP!$A$8:$A$136,$A76,
RCCP!$C$8:$C$136,$B76
)+
(SUMIFS(RCCP!$IT$8:$IT$136,
RCCP!$A$8:$A$136,$A76,
RCCP!$C$8:$C$136,$B76)/5)</f>
        <v>1495.2</v>
      </c>
      <c r="CF76" s="58">
        <f t="shared" si="290"/>
        <v>0.19614325068870525</v>
      </c>
      <c r="CG76" s="47">
        <f>SUMIFS(RCCP!$IP$8:$IP$136,
RCCP!$A$8:$A$136,$A76,
RCCP!$C$8:$C$136,$B76
)+
(SUMIFS(RCCP!$IT$8:$IT$136,
RCCP!$A$8:$A$136,$A76,
RCCP!$C$8:$C$136,$B76)/5)</f>
        <v>1213.2</v>
      </c>
      <c r="CH76" s="256">
        <f>SUMIFS(RCCP!$IP$8:$IP$136,
RCCP!$A$8:$A$136,$A76,
RCCP!$C$8:$C$136,$B76
)+
(SUMIFS(RCCP!$IT$8:$IT$136,
RCCP!$A$8:$A$136,$A76,
RCCP!$C$8:$C$136,$B76)/5)</f>
        <v>1213.2</v>
      </c>
      <c r="CI76" s="59">
        <f t="shared" si="291"/>
        <v>0.15914994096812279</v>
      </c>
      <c r="CJ76" s="42">
        <f>SUMIFS(RCCP!$IQ$8:$IQ$136,
RCCP!$A$8:$A$136,$A76,
RCCP!$C$8:$C$136,$B76
)+
(SUMIFS(RCCP!$IT$8:$IT$136,
RCCP!$A$8:$A$136,$A76,
RCCP!$C$8:$C$136,$B76)/5)</f>
        <v>2845.2</v>
      </c>
      <c r="CK76" s="256">
        <f>SUMIFS(RCCP!$IQ$8:$IQ$136,
RCCP!$A$8:$A$136,$A76,
RCCP!$C$8:$C$136,$B76
)+
(SUMIFS(RCCP!$IT$8:$IT$136,
RCCP!$A$8:$A$136,$A76,
RCCP!$C$8:$C$136,$B76)/5)</f>
        <v>2845.2</v>
      </c>
      <c r="CL76" s="59">
        <f t="shared" si="292"/>
        <v>0.37323888232979141</v>
      </c>
      <c r="CM76" s="42">
        <f>SUMIFS(RCCP!$IR$8:$IR$136,
RCCP!$A$8:$A$136,$A76,
RCCP!$C$8:$C$136,$B76
)+
(SUMIFS(RCCP!$IT$8:$IT$136,
RCCP!$A$8:$A$136,$A76,
RCCP!$C$8:$C$136,$B76)/5)</f>
        <v>3427.2</v>
      </c>
      <c r="CN76" s="256">
        <f>SUMIFS(RCCP!$IR$8:$IR$136,
RCCP!$A$8:$A$136,$A76,
RCCP!$C$8:$C$136,$B76
)+
(SUMIFS(RCCP!$IT$8:$IT$136,
RCCP!$A$8:$A$136,$A76,
RCCP!$C$8:$C$136,$B76)/5)</f>
        <v>3427.2</v>
      </c>
      <c r="CO76" s="58">
        <f t="shared" si="293"/>
        <v>0.38041958041958041</v>
      </c>
      <c r="CP76" s="42">
        <f>SUMIFS(RCCP!$IW$8:$IW$136,
RCCP!$A$8:$A$136,$A76,
RCCP!$C$8:$C$136,$B76
)+
(SUMIFS(RCCP!$JB$8:$JB$136,
RCCP!$A$8:$A$136,$A76,
RCCP!$C$8:$C$136,$B76)/4)</f>
        <v>1399.5</v>
      </c>
      <c r="CQ76" s="256">
        <f>SUMIFS(RCCP!$IW$8:$IW$136,
RCCP!$A$8:$A$136,$A76,
RCCP!$C$8:$C$136,$B76
)+
(SUMIFS(RCCP!$JB$8:$JB$136,
RCCP!$A$8:$A$136,$A76,
RCCP!$C$8:$C$136,$B76)/4)</f>
        <v>1399.5</v>
      </c>
      <c r="CR76" s="59">
        <f t="shared" si="318"/>
        <v>0.22438672438672438</v>
      </c>
      <c r="CS76" s="42">
        <f>SUMIFS(RCCP!$IX$8:$IX$136,
RCCP!$A$8:$A$136,$A76,
RCCP!$C$8:$C$136,$B76
)+
(SUMIFS(RCCP!$JB$8:$JB$136,
RCCP!$A$8:$A$136,$A76,
RCCP!$C$8:$C$136,$B76)/4)</f>
        <v>1399.5</v>
      </c>
      <c r="CT76" s="256">
        <f>SUMIFS(RCCP!$IX$8:$IX$136,
RCCP!$A$8:$A$136,$A76,
RCCP!$C$8:$C$136,$B76
)+
(SUMIFS(RCCP!$JB$8:$JB$136,
RCCP!$A$8:$A$136,$A76,
RCCP!$C$8:$C$136,$B76)/4)</f>
        <v>1399.5</v>
      </c>
      <c r="CU76" s="58">
        <f t="shared" si="319"/>
        <v>0.18358913813459268</v>
      </c>
      <c r="CV76" s="47">
        <f>SUMIFS(RCCP!$IY$8:$IY$136,
RCCP!$A$8:$A$136,$A76,
RCCP!$C$8:$C$136,$B76
)+
(SUMIFS(RCCP!$JB$8:$JB$136,
RCCP!$A$8:$A$136,$A76,
RCCP!$C$8:$C$136,$B76)/4)</f>
        <v>1399.5</v>
      </c>
      <c r="CW76" s="256">
        <f>SUMIFS(RCCP!$IY$8:$IY$136,
RCCP!$A$8:$A$136,$A76,
RCCP!$C$8:$C$136,$B76
)+
(SUMIFS(RCCP!$JB$8:$JB$136,
RCCP!$A$8:$A$136,$A76,
RCCP!$C$8:$C$136,$B76)/4)</f>
        <v>1399.5</v>
      </c>
      <c r="CX76" s="59">
        <f t="shared" si="320"/>
        <v>0.18358913813459268</v>
      </c>
      <c r="CY76" s="42">
        <f>SUMIFS(RCCP!$IZ$8:$IZ$136,
RCCP!$A$8:$A$136,$A76,
RCCP!$C$8:$C$136,$B76
)+
(SUMIFS(RCCP!$JB$8:$JB$136,
RCCP!$A$8:$A$136,$A76,
RCCP!$C$8:$C$136,$B76)/4)</f>
        <v>1399.5</v>
      </c>
      <c r="CZ76" s="256">
        <f>SUMIFS(RCCP!$IZ$8:$IZ$136,
RCCP!$A$8:$A$136,$A76,
RCCP!$C$8:$C$136,$B76
)+
(SUMIFS(RCCP!$JB$8:$JB$136,
RCCP!$A$8:$A$136,$A76,
RCCP!$C$8:$C$136,$B76)/4)</f>
        <v>1399.5</v>
      </c>
      <c r="DA76" s="58">
        <f t="shared" si="321"/>
        <v>0.18358913813459268</v>
      </c>
      <c r="DB76" s="42">
        <f>SUMIFS(RCCP!$JE$8:$JE$136,
RCCP!$A$8:$A$136,$A76,
RCCP!$C$8:$C$136,$B76
)+
(SUMIFS(RCCP!$JJ$8:$JJ$136,
RCCP!$A$8:$A$136,$A76,
RCCP!$C$8:$C$136,$B76)/4)</f>
        <v>7252.5</v>
      </c>
      <c r="DC76" s="256">
        <f>SUMIFS(RCCP!$JE$8:$JE$136,
RCCP!$A$8:$A$136,$A76,
RCCP!$C$8:$C$136,$B76
)+
(SUMIFS(RCCP!$JJ$8:$JJ$136,
RCCP!$A$8:$A$136,$A76,
RCCP!$C$8:$C$136,$B76)/4)</f>
        <v>7252.5</v>
      </c>
      <c r="DD76" s="59">
        <f t="shared" si="322"/>
        <v>0.95139708776072407</v>
      </c>
      <c r="DE76" s="42">
        <f>SUMIFS(RCCP!$JF$8:$JF$136,
RCCP!$A$8:$A$136,$A76,
RCCP!$C$8:$C$136,$B76
)+
(SUMIFS(RCCP!$JJ$8:$JJ$136,
RCCP!$A$8:$A$136,$A76,
RCCP!$C$8:$C$136,$B76)/4)</f>
        <v>7252.5</v>
      </c>
      <c r="DF76" s="256">
        <f>SUMIFS(RCCP!$JF$8:$JF$136,
RCCP!$A$8:$A$136,$A76,
RCCP!$C$8:$C$136,$B76
)+
(SUMIFS(RCCP!$JJ$8:$JJ$136,
RCCP!$A$8:$A$136,$A76,
RCCP!$C$8:$C$136,$B76)/4)</f>
        <v>7252.5</v>
      </c>
      <c r="DG76" s="58">
        <f t="shared" si="323"/>
        <v>0.95139708776072407</v>
      </c>
      <c r="DH76" s="47">
        <f>SUMIFS(RCCP!$JG$8:$JG$136,
RCCP!$A$8:$A$136,$A76,
RCCP!$C$8:$C$136,$B76
)+
(SUMIFS(RCCP!$JJ$8:$JJ$136,
RCCP!$A$8:$A$136,$A76,
RCCP!$C$8:$C$136,$B76)/4)</f>
        <v>7252.5</v>
      </c>
      <c r="DI76" s="256">
        <f>SUMIFS(RCCP!$JG$8:$JG$136,
RCCP!$A$8:$A$136,$A76,
RCCP!$C$8:$C$136,$B76
)+
(SUMIFS(RCCP!$JJ$8:$JJ$136,
RCCP!$A$8:$A$136,$A76,
RCCP!$C$8:$C$136,$B76)/4)</f>
        <v>7252.5</v>
      </c>
      <c r="DJ76" s="59">
        <f t="shared" si="324"/>
        <v>1.1628186628186628</v>
      </c>
      <c r="DK76" s="42">
        <f>SUMIFS(RCCP!$JH$8:$JH$136,
RCCP!$A$8:$A$136,$A76,
RCCP!$C$8:$C$136,$B76
)+
(SUMIFS(RCCP!$JJ$8:$JJ$136,
RCCP!$A$8:$A$136,$A76,
RCCP!$C$8:$C$136,$B76)/4)</f>
        <v>7252.5</v>
      </c>
      <c r="DL76" s="256">
        <f>SUMIFS(RCCP!$JH$8:$JH$136,
RCCP!$A$8:$A$136,$A76,
RCCP!$C$8:$C$136,$B76
)+
(SUMIFS(RCCP!$JJ$8:$JJ$136,
RCCP!$A$8:$A$136,$A76,
RCCP!$C$8:$C$136,$B76)/4)</f>
        <v>7252.5</v>
      </c>
      <c r="DM76" s="58">
        <f t="shared" si="325"/>
        <v>0.95139708776072407</v>
      </c>
    </row>
    <row r="77" spans="1:117" ht="20.149999999999999" hidden="1" customHeight="1" outlineLevel="1" x14ac:dyDescent="0.35">
      <c r="A77" s="38">
        <v>880</v>
      </c>
      <c r="B77" s="39" t="s">
        <v>53</v>
      </c>
      <c r="C77" s="39" t="s">
        <v>76</v>
      </c>
      <c r="D77" s="39">
        <v>70</v>
      </c>
      <c r="E77" s="55">
        <f t="shared" si="317"/>
        <v>5.5</v>
      </c>
      <c r="F77" s="39">
        <v>7</v>
      </c>
      <c r="G77" s="39">
        <v>3</v>
      </c>
      <c r="H77" s="40">
        <f t="shared" ref="H77" si="327">+D77*E77*F77*G77</f>
        <v>8085</v>
      </c>
      <c r="I77" s="41">
        <f t="shared" ref="I77" si="328">+H77/E77</f>
        <v>1470</v>
      </c>
      <c r="J77" s="42">
        <f>SUMIFS('BLC Subcont'!$AE$7:$AE$9999,
'BLC Subcont'!$I$7:$I$9999,L$10,
'BLC Subcont'!$U$7:$U$9999,$A77,
'BLC Subcont'!$AA$7:$AA$9999,$B77,
'BLC Subcont'!$IT$7:$IT$9999,"IN HOUSE (MANUAL)")</f>
        <v>11070</v>
      </c>
      <c r="K77" s="43">
        <f>SUMIFS('BLC Subcont'!$BL$7:$BL$9999,
'BLC Subcont'!$I$7:$I$9999,L$10,
'BLC Subcont'!$U$7:$U$9999,$A77,
'BLC Subcont'!$AA$7:$AA$9999,$B77,
'BLC Subcont'!$IT$7:$IT$9999,"IN HOUSE (MANUAL)")</f>
        <v>0</v>
      </c>
      <c r="L77" s="50">
        <f t="shared" si="273"/>
        <v>0</v>
      </c>
      <c r="M77" s="42">
        <f>SUMIFS('BLC Subcont'!$AE$7:$AE$9999,
'BLC Subcont'!$I$7:$I$9999,O$10,
'BLC Subcont'!$U$7:$U$9999,$A77,
'BLC Subcont'!$AA$7:$AA$9999,$B77,
'BLC Subcont'!$IT$7:$IT$9999,"IN HOUSE (MANUAL)")</f>
        <v>6558</v>
      </c>
      <c r="N77" s="43">
        <f>SUMIFS('BLC Subcont'!$BL$7:$BL$9999,
'BLC Subcont'!$I$7:$I$9999,O$10,
'BLC Subcont'!$U$7:$U$9999,$A77,
'BLC Subcont'!$AA$7:$AA$9999,$B77,
'BLC Subcont'!$IT$7:$IT$9999,"IN HOUSE (MANUAL)")</f>
        <v>0</v>
      </c>
      <c r="O77" s="50">
        <f t="shared" si="274"/>
        <v>0</v>
      </c>
      <c r="P77" s="42">
        <f>SUMIFS('BLC Subcont'!$AE$7:$AE$9999,
'BLC Subcont'!$I$7:$I$9999,R$10,
'BLC Subcont'!$U$7:$U$9999,$A77,
'BLC Subcont'!$AA$7:$AA$9999,$B77,
'BLC Subcont'!$IT$7:$IT$9999,"IN HOUSE (MANUAL)")</f>
        <v>2532</v>
      </c>
      <c r="Q77" s="43">
        <f>SUMIFS('BLC Subcont'!$BL$7:$BL$9999,
'BLC Subcont'!$I$7:$I$9999,R$10,
'BLC Subcont'!$U$7:$U$9999,$A77,
'BLC Subcont'!$AA$7:$AA$9999,$B77,
'BLC Subcont'!$IT$7:$IT$9999,"IN HOUSE (MANUAL)")</f>
        <v>2040</v>
      </c>
      <c r="R77" s="50">
        <f t="shared" si="326"/>
        <v>0</v>
      </c>
      <c r="S77" s="42">
        <f>SUMIFS('BLC Subcont'!$AE$7:$AE$9999,
'BLC Subcont'!$I$7:$I$9999,U$10,
'BLC Subcont'!$U$7:$U$9999,$A77,
'BLC Subcont'!$AA$7:$AA$9999,$B77,
'BLC Subcont'!$IT$7:$IT$9999,"IN HOUSE (MANUAL)")</f>
        <v>4308</v>
      </c>
      <c r="T77" s="43">
        <f>SUMIFS('BLC Subcont'!$BL$7:$BL$9999,
'BLC Subcont'!$I$7:$I$9999,U$10,
'BLC Subcont'!$U$7:$U$9999,$A77,
'BLC Subcont'!$AA$7:$AA$9999,$B77,
'BLC Subcont'!$IT$7:$IT$9999,"IN HOUSE (MANUAL)")</f>
        <v>4308</v>
      </c>
      <c r="U77" s="50">
        <f t="shared" si="305"/>
        <v>0.53283858998144717</v>
      </c>
      <c r="V77" s="47">
        <f t="shared" ref="V77" si="329">SUM(S77,P77,M77,J77)</f>
        <v>24468</v>
      </c>
      <c r="W77" s="51">
        <f t="shared" ref="W77" si="330">+SUM(T77,Q77,N77,K77)</f>
        <v>6348</v>
      </c>
      <c r="X77" s="52">
        <f t="shared" ref="X77" si="331">IFERROR(W77/($I77*X$11),0)</f>
        <v>0.78515769944341374</v>
      </c>
      <c r="Y77" s="47">
        <f>SUMIFS('BLC Subcont'!$AE$7:$AE$9999,
'BLC Subcont'!$I$7:$I$9999,AA$10,
'BLC Subcont'!$U$7:$U$9999,$A77,
'BLC Subcont'!$AA$7:$AA$9999,$B77,
'BLC Subcont'!$IT$7:$IT$9999,"IN HOUSE (MANUAL)")</f>
        <v>0</v>
      </c>
      <c r="Z77" s="249">
        <f>SUMIFS('BLC Subcont'!$BL$7:$BL$9999,
'BLC Subcont'!$I$7:$I$9999,AA$10,
'BLC Subcont'!$U$7:$U$9999,$A77,
'BLC Subcont'!$AA$7:$AA$9999,$B77,
'BLC Subcont'!$IT$7:$IT$9999,"IN HOUSE (MANUAL)")</f>
        <v>0</v>
      </c>
      <c r="AA77" s="49">
        <f t="shared" si="277"/>
        <v>0</v>
      </c>
      <c r="AB77" s="42">
        <f>SUMIFS('BLC Subcont'!$AE$7:$AE$9999,
'BLC Subcont'!$I$7:$I$9999,AD$10,
'BLC Subcont'!$U$7:$U$9999,$A77,
'BLC Subcont'!$AA$7:$AA$9999,$B77,
'BLC Subcont'!$IT$7:$IT$9999,"IN HOUSE (MANUAL)")</f>
        <v>576</v>
      </c>
      <c r="AC77" s="249">
        <f>SUMIFS('BLC Subcont'!$BL$7:$BL$9999,
'BLC Subcont'!$I$7:$I$9999,AD$10,
'BLC Subcont'!$U$7:$U$9999,$A77,
'BLC Subcont'!$AA$7:$AA$9999,$B77,
'BLC Subcont'!$IT$7:$IT$9999,"IN HOUSE (MANUAL)")</f>
        <v>576</v>
      </c>
      <c r="AD77" s="50">
        <f t="shared" si="278"/>
        <v>7.1243042671614104E-2</v>
      </c>
      <c r="AE77" s="42">
        <f>SUMIFS('BLC Subcont'!$AE$7:$AE$9999,
'BLC Subcont'!$I$7:$I$9999,AG$10,
'BLC Subcont'!$U$7:$U$9999,$A77,
'BLC Subcont'!$AA$7:$AA$9999,$B77,
'BLC Subcont'!$IT$7:$IT$9999,"IN HOUSE (MANUAL)")</f>
        <v>6036</v>
      </c>
      <c r="AF77" s="249">
        <f>SUMIFS('BLC Subcont'!$BL$7:$BL$9999,
'BLC Subcont'!$I$7:$I$9999,AG$10,
'BLC Subcont'!$U$7:$U$9999,$A77,
'BLC Subcont'!$AA$7:$AA$9999,$B77,
'BLC Subcont'!$IT$7:$IT$9999,"IN HOUSE (MANUAL)")</f>
        <v>6036</v>
      </c>
      <c r="AG77" s="50">
        <f t="shared" si="279"/>
        <v>0.7465677179962894</v>
      </c>
      <c r="AH77" s="42">
        <f>SUMIFS('BLC Subcont'!$AE$7:$AE$9999,
'BLC Subcont'!$I$7:$I$9999,AJ$10,
'BLC Subcont'!$U$7:$U$9999,$A77,
'BLC Subcont'!$AA$7:$AA$9999,$B77,
'BLC Subcont'!$IT$7:$IT$9999,"IN HOUSE (MANUAL)")</f>
        <v>2406</v>
      </c>
      <c r="AI77" s="249">
        <f>SUMIFS('BLC Subcont'!$BL$7:$BL$9999,
'BLC Subcont'!$I$7:$I$9999,AJ$10,
'BLC Subcont'!$U$7:$U$9999,$A77,
'BLC Subcont'!$AA$7:$AA$9999,$B77,
'BLC Subcont'!$IT$7:$IT$9999,"IN HOUSE (MANUAL)")</f>
        <v>2406</v>
      </c>
      <c r="AJ77" s="50">
        <f t="shared" si="280"/>
        <v>0.29758812615955471</v>
      </c>
      <c r="AK77" s="42">
        <f>SUMIFS('BLC Subcont'!$AE$7:$AE$9999,
'BLC Subcont'!$I$7:$I$9999,AM$10,
'BLC Subcont'!$U$7:$U$9999,$A77,
'BLC Subcont'!$AA$7:$AA$9999,$B77,
'BLC Subcont'!$IT$7:$IT$9999,"IN HOUSE (MANUAL)")</f>
        <v>0</v>
      </c>
      <c r="AL77" s="249">
        <f>SUMIFS('BLC Subcont'!$BL$7:$BL$9999,
'BLC Subcont'!$I$7:$I$9999,AM$10,
'BLC Subcont'!$U$7:$U$9999,$A77,
'BLC Subcont'!$AA$7:$AA$9999,$B77,
'BLC Subcont'!$IT$7:$IT$9999,"IN HOUSE (MANUAL)")</f>
        <v>0</v>
      </c>
      <c r="AM77" s="50">
        <f t="shared" si="281"/>
        <v>0</v>
      </c>
      <c r="AN77" s="42">
        <f>SUMIFS('BLC Subcont'!$AE$7:$AE$9999,
'BLC Subcont'!$I$7:$I$9999,AP$10,
'BLC Subcont'!$U$7:$U$9999,$A77,
'BLC Subcont'!$AA$7:$AA$9999,$B77,
'BLC Subcont'!$IT$7:$IT$9999,"IN HOUSE (MANUAL)")</f>
        <v>0</v>
      </c>
      <c r="AO77" s="249">
        <f>SUMIFS('BLC Subcont'!$BL$7:$BL$9999,
'BLC Subcont'!$I$7:$I$9999,AP$10,
'BLC Subcont'!$U$7:$U$9999,$A77,
'BLC Subcont'!$AA$7:$AA$9999,$B77,
'BLC Subcont'!$IT$7:$IT$9999,"IN HOUSE (MANUAL)")</f>
        <v>0</v>
      </c>
      <c r="AP77" s="50">
        <f t="shared" si="282"/>
        <v>0</v>
      </c>
      <c r="AQ77" s="42">
        <f>SUMIFS('BLC Subcont'!$AE$7:$AE$9999,
'BLC Subcont'!$I$7:$I$9999,AS$10,
'BLC Subcont'!$U$7:$U$9999,$A77,
'BLC Subcont'!$AA$7:$AA$9999,$B77,
'BLC Subcont'!$IT$7:$IT$9999,"IN HOUSE (MANUAL)")</f>
        <v>0</v>
      </c>
      <c r="AR77" s="48">
        <f>SUMIFS('BLC Subcont'!$BL$7:$BL$9999,
'BLC Subcont'!$I$7:$I$9999,AS$10,
'BLC Subcont'!$U$7:$U$9999,$A77,
'BLC Subcont'!$AA$7:$AA$9999,$B77,
'BLC Subcont'!$IT$7:$IT$9999,"IN HOUSE (MANUAL)")</f>
        <v>0</v>
      </c>
      <c r="AS77" s="50">
        <f t="shared" si="283"/>
        <v>0</v>
      </c>
      <c r="AT77" s="42">
        <f>SUMIFS('BLC Subcont'!$AE$7:$AE$9999,
'BLC Subcont'!$I$7:$I$9999,AV$10,
'BLC Subcont'!$U$7:$U$9999,$A77,
'BLC Subcont'!$AA$7:$AA$9999,$B77,
'BLC Subcont'!$IT$7:$IT$9999,"IN HOUSE (MANUAL)")</f>
        <v>0</v>
      </c>
      <c r="AU77" s="48">
        <f>SUMIFS('BLC Subcont'!$BL$7:$BL$9999,
'BLC Subcont'!$I$7:$I$9999,AV$10,
'BLC Subcont'!$U$7:$U$9999,$A77,
'BLC Subcont'!$AA$7:$AA$9999,$B77,
'BLC Subcont'!$IT$7:$IT$9999,"IN HOUSE (MANUAL)")</f>
        <v>0</v>
      </c>
      <c r="AV77" s="50">
        <f t="shared" si="284"/>
        <v>0</v>
      </c>
      <c r="AW77" s="42">
        <f t="shared" si="307"/>
        <v>2619</v>
      </c>
      <c r="AX77" s="249">
        <f t="shared" si="285"/>
        <v>2619</v>
      </c>
      <c r="AY77" s="50">
        <f t="shared" si="286"/>
        <v>0.32393320964749533</v>
      </c>
      <c r="AZ77" s="42">
        <f t="shared" si="308"/>
        <v>0</v>
      </c>
      <c r="BA77" s="249">
        <f t="shared" si="287"/>
        <v>0</v>
      </c>
      <c r="BB77" s="50">
        <f t="shared" si="288"/>
        <v>0</v>
      </c>
      <c r="BC77" s="42">
        <f>SUMIFS(RCCP!$HX$8:$HX$136,
RCCP!$A$8:$A$136,$A77,
RCCP!$C$8:$C$136,$B77
)+
(SUMIFS(RCCP!$IC$8:$IC$136,
RCCP!$A$8:$A$136,$A77,
RCCP!$C$8:$C$136,$B77)/4)</f>
        <v>2619</v>
      </c>
      <c r="BD77" s="256">
        <f>SUMIFS(RCCP!$HX$8:$HX$136,
RCCP!$A$8:$A$136,$A77,
RCCP!$C$8:$C$136,$B77
)+
(SUMIFS(RCCP!$IC$8:$IC$136,
RCCP!$A$8:$A$136,$A77,
RCCP!$C$8:$C$136,$B77)/4)</f>
        <v>2619</v>
      </c>
      <c r="BE77" s="59">
        <f t="shared" si="309"/>
        <v>0.32393320964749533</v>
      </c>
      <c r="BF77" s="42">
        <f>SUMIFS(RCCP!$HY$8:$HY$136,
RCCP!$A$8:$A$136,$A77,
RCCP!$C$8:$C$136,$B77
)+
(SUMIFS(RCCP!$IC$8:$IC$136,
RCCP!$A$8:$A$136,$A77,
RCCP!$C$8:$C$136,$B77)/4)</f>
        <v>0</v>
      </c>
      <c r="BG77" s="256">
        <f>SUMIFS(RCCP!$HY$8:$HY$136,
RCCP!$A$8:$A$136,$A77,
RCCP!$C$8:$C$136,$B77
)+
(SUMIFS(RCCP!$IC$8:$IC$136,
RCCP!$A$8:$A$136,$A77,
RCCP!$C$8:$C$136,$B77)/4)</f>
        <v>0</v>
      </c>
      <c r="BH77" s="58">
        <f t="shared" si="310"/>
        <v>0</v>
      </c>
      <c r="BI77" s="47">
        <f>SUMIFS(RCCP!$HZ$8:$HZ$136,
RCCP!$A$8:$A$136,$A77,
RCCP!$C$8:$C$136,$B77
)+
(SUMIFS(RCCP!$IC$8:$IC$136,
RCCP!$A$8:$A$136,$A77,
RCCP!$C$8:$C$136,$B77)/4)</f>
        <v>5055</v>
      </c>
      <c r="BJ77" s="256">
        <f>SUMIFS(RCCP!$HZ$8:$HZ$136,
RCCP!$A$8:$A$136,$A77,
RCCP!$C$8:$C$136,$B77
)+
(SUMIFS(RCCP!$IC$8:$IC$136,
RCCP!$A$8:$A$136,$A77,
RCCP!$C$8:$C$136,$B77)/4)</f>
        <v>5055</v>
      </c>
      <c r="BK77" s="59">
        <f t="shared" si="311"/>
        <v>0.62523191094619668</v>
      </c>
      <c r="BL77" s="42">
        <f>SUMIFS(RCCP!$IA$8:$IA$136,
RCCP!$A$8:$A$136,$A77,
RCCP!$C$8:$C$136,$B77
)+
(SUMIFS(RCCP!$IC$8:$IC$136,
RCCP!$A$8:$A$136,$A77,
RCCP!$C$8:$C$136,$B77)/4)</f>
        <v>0</v>
      </c>
      <c r="BM77" s="256">
        <f>SUMIFS(RCCP!$IA$8:$IA$136,
RCCP!$A$8:$A$136,$A77,
RCCP!$C$8:$C$136,$B77
)+
(SUMIFS(RCCP!$IC$8:$IC$136,
RCCP!$A$8:$A$136,$A77,
RCCP!$C$8:$C$136,$B77)/4)</f>
        <v>0</v>
      </c>
      <c r="BN77" s="59">
        <f t="shared" si="312"/>
        <v>0</v>
      </c>
      <c r="BO77" s="42">
        <f>SUMIFS(RCCP!$IF$8:$IF$136,
RCCP!$A$8:$A$136,$A77,
RCCP!$C$8:$C$136,$B77
)+
(SUMIFS(RCCP!$IK$8:$IK$136,
RCCP!$A$8:$A$136,$A77,
RCCP!$C$8:$C$136,$B77)/4)</f>
        <v>6006</v>
      </c>
      <c r="BP77" s="256">
        <f>SUMIFS(RCCP!$IF$8:$IF$136,
RCCP!$A$8:$A$136,$A77,
RCCP!$C$8:$C$136,$B77
)+
(SUMIFS(RCCP!$IK$8:$IK$136,
RCCP!$A$8:$A$136,$A77,
RCCP!$C$8:$C$136,$B77)/4)</f>
        <v>6006</v>
      </c>
      <c r="BQ77" s="59">
        <f t="shared" si="313"/>
        <v>0.74285714285714288</v>
      </c>
      <c r="BR77" s="42">
        <f>SUMIFS(RCCP!$IG$8:$IG$136,
RCCP!$A$8:$A$136,$A77,
RCCP!$C$8:$C$136,$B77
)+
(SUMIFS(RCCP!$IK$8:$IK$136,
RCCP!$A$8:$A$136,$A77,
RCCP!$C$8:$C$136,$B77)/4)</f>
        <v>6006</v>
      </c>
      <c r="BS77" s="256">
        <f>SUMIFS(RCCP!$IG$8:$IG$136,
RCCP!$A$8:$A$136,$A77,
RCCP!$C$8:$C$136,$B77
)+
(SUMIFS(RCCP!$IK$8:$IK$136,
RCCP!$A$8:$A$136,$A77,
RCCP!$C$8:$C$136,$B77)/4)</f>
        <v>6006</v>
      </c>
      <c r="BT77" s="58">
        <f t="shared" si="314"/>
        <v>0.74285714285714288</v>
      </c>
      <c r="BU77" s="47">
        <f>SUMIFS(RCCP!$IH$8:$IH$136,
RCCP!$A$8:$A$136,$A77,
RCCP!$C$8:$C$136,$B77
)+
(SUMIFS(RCCP!$IK$8:$IK$136,
RCCP!$A$8:$A$136,$A77,
RCCP!$C$8:$C$136,$B77)/4)</f>
        <v>6006</v>
      </c>
      <c r="BV77" s="256">
        <f>SUMIFS(RCCP!$IH$8:$IH$136,
RCCP!$A$8:$A$136,$A77,
RCCP!$C$8:$C$136,$B77
)+
(SUMIFS(RCCP!$IK$8:$IK$136,
RCCP!$A$8:$A$136,$A77,
RCCP!$C$8:$C$136,$B77)/4)</f>
        <v>6006</v>
      </c>
      <c r="BW77" s="59">
        <f t="shared" si="315"/>
        <v>0.74285714285714288</v>
      </c>
      <c r="BX77" s="42">
        <f>SUMIFS(RCCP!$II$8:$II$136,
RCCP!$A$8:$A$136,$A77,
RCCP!$C$8:$C$136,$B77
)+
(SUMIFS(RCCP!$IK$8:$IK$136,
RCCP!$A$8:$A$136,$A77,
RCCP!$C$8:$C$136,$B77)/4)</f>
        <v>6006</v>
      </c>
      <c r="BY77" s="256">
        <f>SUMIFS(RCCP!$II$8:$II$136,
RCCP!$A$8:$A$136,$A77,
RCCP!$C$8:$C$136,$B77
)+
(SUMIFS(RCCP!$IK$8:$IK$136,
RCCP!$A$8:$A$136,$A77,
RCCP!$C$8:$C$136,$B77)/4)</f>
        <v>6006</v>
      </c>
      <c r="BZ77" s="59">
        <f t="shared" si="316"/>
        <v>0.90793650793650793</v>
      </c>
      <c r="CA77" s="42">
        <f>SUMIFS(RCCP!$IN$8:$IN$136,
RCCP!$A$8:$A$136,$A77,
RCCP!$C$8:$C$136,$B77
)+
(SUMIFS(RCCP!$IT$8:$IT$136,
RCCP!$A$8:$A$136,$A77,
RCCP!$C$8:$C$136,$B77)/5)</f>
        <v>1788</v>
      </c>
      <c r="CB77" s="256">
        <f>SUMIFS(RCCP!$IN$8:$IN$136,
RCCP!$A$8:$A$136,$A77,
RCCP!$C$8:$C$136,$B77
)+
(SUMIFS(RCCP!$IT$8:$IT$136,
RCCP!$A$8:$A$136,$A77,
RCCP!$C$8:$C$136,$B77)/5)</f>
        <v>1788</v>
      </c>
      <c r="CC77" s="59">
        <f t="shared" si="289"/>
        <v>0.27029478458049888</v>
      </c>
      <c r="CD77" s="42">
        <f>SUMIFS(RCCP!$IO$8:$IO$136,
RCCP!$A$8:$A$136,$A77,
RCCP!$C$8:$C$136,$B77
)+
(SUMIFS(RCCP!$IT$8:$IT$136,
RCCP!$A$8:$A$136,$A77,
RCCP!$C$8:$C$136,$B77)/5)</f>
        <v>1788</v>
      </c>
      <c r="CE77" s="256">
        <f>SUMIFS(RCCP!$IO$8:$IO$136,
RCCP!$A$8:$A$136,$A77,
RCCP!$C$8:$C$136,$B77
)+
(SUMIFS(RCCP!$IT$8:$IT$136,
RCCP!$A$8:$A$136,$A77,
RCCP!$C$8:$C$136,$B77)/5)</f>
        <v>1788</v>
      </c>
      <c r="CF77" s="58">
        <f t="shared" si="290"/>
        <v>0.22115027829313544</v>
      </c>
      <c r="CG77" s="47">
        <f>SUMIFS(RCCP!$IP$8:$IP$136,
RCCP!$A$8:$A$136,$A77,
RCCP!$C$8:$C$136,$B77
)+
(SUMIFS(RCCP!$IT$8:$IT$136,
RCCP!$A$8:$A$136,$A77,
RCCP!$C$8:$C$136,$B77)/5)</f>
        <v>1788</v>
      </c>
      <c r="CH77" s="256">
        <f>SUMIFS(RCCP!$IP$8:$IP$136,
RCCP!$A$8:$A$136,$A77,
RCCP!$C$8:$C$136,$B77
)+
(SUMIFS(RCCP!$IT$8:$IT$136,
RCCP!$A$8:$A$136,$A77,
RCCP!$C$8:$C$136,$B77)/5)</f>
        <v>1788</v>
      </c>
      <c r="CI77" s="59">
        <f t="shared" si="291"/>
        <v>0.22115027829313544</v>
      </c>
      <c r="CJ77" s="42">
        <f>SUMIFS(RCCP!$IQ$8:$IQ$136,
RCCP!$A$8:$A$136,$A77,
RCCP!$C$8:$C$136,$B77
)+
(SUMIFS(RCCP!$IT$8:$IT$136,
RCCP!$A$8:$A$136,$A77,
RCCP!$C$8:$C$136,$B77)/5)</f>
        <v>1788</v>
      </c>
      <c r="CK77" s="256">
        <f>SUMIFS(RCCP!$IQ$8:$IQ$136,
RCCP!$A$8:$A$136,$A77,
RCCP!$C$8:$C$136,$B77
)+
(SUMIFS(RCCP!$IT$8:$IT$136,
RCCP!$A$8:$A$136,$A77,
RCCP!$C$8:$C$136,$B77)/5)</f>
        <v>1788</v>
      </c>
      <c r="CL77" s="59">
        <f t="shared" si="292"/>
        <v>0.22115027829313544</v>
      </c>
      <c r="CM77" s="42">
        <f>SUMIFS(RCCP!$IR$8:$IR$136,
RCCP!$A$8:$A$136,$A77,
RCCP!$C$8:$C$136,$B77
)+
(SUMIFS(RCCP!$IT$8:$IT$136,
RCCP!$A$8:$A$136,$A77,
RCCP!$C$8:$C$136,$B77)/5)</f>
        <v>1788</v>
      </c>
      <c r="CN77" s="256">
        <f>SUMIFS(RCCP!$IR$8:$IR$136,
RCCP!$A$8:$A$136,$A77,
RCCP!$C$8:$C$136,$B77
)+
(SUMIFS(RCCP!$IT$8:$IT$136,
RCCP!$A$8:$A$136,$A77,
RCCP!$C$8:$C$136,$B77)/5)</f>
        <v>1788</v>
      </c>
      <c r="CO77" s="58">
        <f t="shared" si="293"/>
        <v>0.18712715855572998</v>
      </c>
      <c r="CP77" s="42">
        <f>SUMIFS(RCCP!$IW$8:$IW$136,
RCCP!$A$8:$A$136,$A77,
RCCP!$C$8:$C$136,$B77
)+
(SUMIFS(RCCP!$JB$8:$JB$136,
RCCP!$A$8:$A$136,$A77,
RCCP!$C$8:$C$136,$B77)/4)</f>
        <v>1723.5</v>
      </c>
      <c r="CQ77" s="256">
        <f>SUMIFS(RCCP!$IW$8:$IW$136,
RCCP!$A$8:$A$136,$A77,
RCCP!$C$8:$C$136,$B77
)+
(SUMIFS(RCCP!$JB$8:$JB$136,
RCCP!$A$8:$A$136,$A77,
RCCP!$C$8:$C$136,$B77)/4)</f>
        <v>1723.5</v>
      </c>
      <c r="CR77" s="59">
        <f t="shared" si="318"/>
        <v>0.26054421768707481</v>
      </c>
      <c r="CS77" s="42">
        <f>SUMIFS(RCCP!$IX$8:$IX$136,
RCCP!$A$8:$A$136,$A77,
RCCP!$C$8:$C$136,$B77
)+
(SUMIFS(RCCP!$JB$8:$JB$136,
RCCP!$A$8:$A$136,$A77,
RCCP!$C$8:$C$136,$B77)/4)</f>
        <v>1723.5</v>
      </c>
      <c r="CT77" s="256">
        <f>SUMIFS(RCCP!$IX$8:$IX$136,
RCCP!$A$8:$A$136,$A77,
RCCP!$C$8:$C$136,$B77
)+
(SUMIFS(RCCP!$JB$8:$JB$136,
RCCP!$A$8:$A$136,$A77,
RCCP!$C$8:$C$136,$B77)/4)</f>
        <v>1723.5</v>
      </c>
      <c r="CU77" s="58">
        <f t="shared" si="319"/>
        <v>0.21317254174397032</v>
      </c>
      <c r="CV77" s="47">
        <f>SUMIFS(RCCP!$IY$8:$IY$136,
RCCP!$A$8:$A$136,$A77,
RCCP!$C$8:$C$136,$B77
)+
(SUMIFS(RCCP!$JB$8:$JB$136,
RCCP!$A$8:$A$136,$A77,
RCCP!$C$8:$C$136,$B77)/4)</f>
        <v>1723.5</v>
      </c>
      <c r="CW77" s="256">
        <f>SUMIFS(RCCP!$IY$8:$IY$136,
RCCP!$A$8:$A$136,$A77,
RCCP!$C$8:$C$136,$B77
)+
(SUMIFS(RCCP!$JB$8:$JB$136,
RCCP!$A$8:$A$136,$A77,
RCCP!$C$8:$C$136,$B77)/4)</f>
        <v>1723.5</v>
      </c>
      <c r="CX77" s="59">
        <f t="shared" si="320"/>
        <v>0.21317254174397032</v>
      </c>
      <c r="CY77" s="42">
        <f>SUMIFS(RCCP!$IZ$8:$IZ$136,
RCCP!$A$8:$A$136,$A77,
RCCP!$C$8:$C$136,$B77
)+
(SUMIFS(RCCP!$JB$8:$JB$136,
RCCP!$A$8:$A$136,$A77,
RCCP!$C$8:$C$136,$B77)/4)</f>
        <v>1723.5</v>
      </c>
      <c r="CZ77" s="256">
        <f>SUMIFS(RCCP!$IZ$8:$IZ$136,
RCCP!$A$8:$A$136,$A77,
RCCP!$C$8:$C$136,$B77
)+
(SUMIFS(RCCP!$JB$8:$JB$136,
RCCP!$A$8:$A$136,$A77,
RCCP!$C$8:$C$136,$B77)/4)</f>
        <v>1723.5</v>
      </c>
      <c r="DA77" s="58">
        <f t="shared" si="321"/>
        <v>0.21317254174397032</v>
      </c>
      <c r="DB77" s="42">
        <f>SUMIFS(RCCP!$JE$8:$JE$136,
RCCP!$A$8:$A$136,$A77,
RCCP!$C$8:$C$136,$B77
)+
(SUMIFS(RCCP!$JJ$8:$JJ$136,
RCCP!$A$8:$A$136,$A77,
RCCP!$C$8:$C$136,$B77)/4)</f>
        <v>7155</v>
      </c>
      <c r="DC77" s="256">
        <f>SUMIFS(RCCP!$JE$8:$JE$136,
RCCP!$A$8:$A$136,$A77,
RCCP!$C$8:$C$136,$B77
)+
(SUMIFS(RCCP!$JJ$8:$JJ$136,
RCCP!$A$8:$A$136,$A77,
RCCP!$C$8:$C$136,$B77)/4)</f>
        <v>7155</v>
      </c>
      <c r="DD77" s="59">
        <f t="shared" si="322"/>
        <v>0.88497217068645639</v>
      </c>
      <c r="DE77" s="42">
        <f>SUMIFS(RCCP!$JF$8:$JF$136,
RCCP!$A$8:$A$136,$A77,
RCCP!$C$8:$C$136,$B77
)+
(SUMIFS(RCCP!$JJ$8:$JJ$136,
RCCP!$A$8:$A$136,$A77,
RCCP!$C$8:$C$136,$B77)/4)</f>
        <v>7155</v>
      </c>
      <c r="DF77" s="256">
        <f>SUMIFS(RCCP!$JF$8:$JF$136,
RCCP!$A$8:$A$136,$A77,
RCCP!$C$8:$C$136,$B77
)+
(SUMIFS(RCCP!$JJ$8:$JJ$136,
RCCP!$A$8:$A$136,$A77,
RCCP!$C$8:$C$136,$B77)/4)</f>
        <v>7155</v>
      </c>
      <c r="DG77" s="58">
        <f t="shared" si="323"/>
        <v>0.88497217068645639</v>
      </c>
      <c r="DH77" s="47">
        <f>SUMIFS(RCCP!$JG$8:$JG$136,
RCCP!$A$8:$A$136,$A77,
RCCP!$C$8:$C$136,$B77
)+
(SUMIFS(RCCP!$JJ$8:$JJ$136,
RCCP!$A$8:$A$136,$A77,
RCCP!$C$8:$C$136,$B77)/4)</f>
        <v>7155</v>
      </c>
      <c r="DI77" s="256">
        <f>SUMIFS(RCCP!$JG$8:$JG$136,
RCCP!$A$8:$A$136,$A77,
RCCP!$C$8:$C$136,$B77
)+
(SUMIFS(RCCP!$JJ$8:$JJ$136,
RCCP!$A$8:$A$136,$A77,
RCCP!$C$8:$C$136,$B77)/4)</f>
        <v>7155</v>
      </c>
      <c r="DJ77" s="59">
        <f t="shared" si="324"/>
        <v>1.0816326530612246</v>
      </c>
      <c r="DK77" s="42">
        <f>SUMIFS(RCCP!$JH$8:$JH$136,
RCCP!$A$8:$A$136,$A77,
RCCP!$C$8:$C$136,$B77
)+
(SUMIFS(RCCP!$JJ$8:$JJ$136,
RCCP!$A$8:$A$136,$A77,
RCCP!$C$8:$C$136,$B77)/4)</f>
        <v>7155</v>
      </c>
      <c r="DL77" s="256">
        <f>SUMIFS(RCCP!$JH$8:$JH$136,
RCCP!$A$8:$A$136,$A77,
RCCP!$C$8:$C$136,$B77
)+
(SUMIFS(RCCP!$JJ$8:$JJ$136,
RCCP!$A$8:$A$136,$A77,
RCCP!$C$8:$C$136,$B77)/4)</f>
        <v>7155</v>
      </c>
      <c r="DM77" s="58">
        <f t="shared" si="325"/>
        <v>0.88497217068645639</v>
      </c>
    </row>
    <row r="78" spans="1:117" ht="20.149999999999999" hidden="1" customHeight="1" outlineLevel="1" x14ac:dyDescent="0.35">
      <c r="A78" s="62">
        <v>880</v>
      </c>
      <c r="B78" s="63" t="s">
        <v>53</v>
      </c>
      <c r="C78" s="39" t="s">
        <v>39</v>
      </c>
      <c r="D78" s="39">
        <v>200</v>
      </c>
      <c r="E78" s="55">
        <f t="shared" si="317"/>
        <v>5.5</v>
      </c>
      <c r="F78" s="39">
        <v>7</v>
      </c>
      <c r="G78" s="39">
        <v>3</v>
      </c>
      <c r="H78" s="40">
        <f>+D78*E78*F78*G78</f>
        <v>23100</v>
      </c>
      <c r="I78" s="41">
        <f>+H78/E78</f>
        <v>4200</v>
      </c>
      <c r="J78" s="42">
        <f>SUMIFS('BLC Subcont'!$AE$7:$AE$9999,
'BLC Subcont'!$I$7:$I$9999,L$10,
'BLC Subcont'!$U$7:$U$9999,$A78,
'BLC Subcont'!$AA$7:$AA$9999,$B78)</f>
        <v>11070</v>
      </c>
      <c r="K78" s="43">
        <f>SUMIFS('BLC Subcont'!$BM$7:$BM$9999,
'BLC Subcont'!$I$7:$I$9999,L$10,
'BLC Subcont'!$U$7:$U$9999,$A78,
'BLC Subcont'!$AA$7:$AA$9999,$B78)</f>
        <v>0</v>
      </c>
      <c r="L78" s="50">
        <f t="shared" si="273"/>
        <v>0</v>
      </c>
      <c r="M78" s="42">
        <f>SUMIFS('BLC Subcont'!$AE$7:$AE$9999,
'BLC Subcont'!$I$7:$I$9999,O$10,
'BLC Subcont'!$U$7:$U$9999,$A78,
'BLC Subcont'!$AA$7:$AA$9999,$B78)</f>
        <v>8478</v>
      </c>
      <c r="N78" s="43">
        <f>SUMIFS('BLC Subcont'!$BM$7:$BM$9999,
'BLC Subcont'!$I$7:$I$9999,O$10,
'BLC Subcont'!$U$7:$U$9999,$A78,
'BLC Subcont'!$AA$7:$AA$9999,$B78)</f>
        <v>0</v>
      </c>
      <c r="O78" s="50">
        <f t="shared" si="274"/>
        <v>0</v>
      </c>
      <c r="P78" s="42">
        <f>SUMIFS('BLC Subcont'!$AE$7:$AE$9999,
'BLC Subcont'!$I$7:$I$9999,R$10,
'BLC Subcont'!$U$7:$U$9999,$A78,
'BLC Subcont'!$AA$7:$AA$9999,$B78)</f>
        <v>6246</v>
      </c>
      <c r="Q78" s="43">
        <f>SUMIFS('BLC Subcont'!$BM$7:$BM$9999,
'BLC Subcont'!$I$7:$I$9999,R$10,
'BLC Subcont'!$U$7:$U$9999,$A78,
'BLC Subcont'!$AA$7:$AA$9999,$B78)</f>
        <v>840</v>
      </c>
      <c r="R78" s="50">
        <f>IFERROR(Q78/($I78*R$11),0)</f>
        <v>0</v>
      </c>
      <c r="S78" s="42">
        <f>SUMIFS('BLC Subcont'!$AE$7:$AE$9999,
'BLC Subcont'!$I$7:$I$9999,U$10,
'BLC Subcont'!$U$7:$U$9999,$A78,
'BLC Subcont'!$AA$7:$AA$9999,$B78)</f>
        <v>4308</v>
      </c>
      <c r="T78" s="43">
        <f>SUMIFS('BLC Subcont'!$BM$7:$BM$9999,
'BLC Subcont'!$I$7:$I$9999,U$10,
'BLC Subcont'!$U$7:$U$9999,$A78,
'BLC Subcont'!$AA$7:$AA$9999,$B78)</f>
        <v>4308</v>
      </c>
      <c r="U78" s="50">
        <f t="shared" si="305"/>
        <v>0.18649350649350649</v>
      </c>
      <c r="V78" s="47">
        <f>SUM(S78,P78,M78,J78)</f>
        <v>30102</v>
      </c>
      <c r="W78" s="51">
        <f>+SUM(T78,Q78,N78,K78)</f>
        <v>5148</v>
      </c>
      <c r="X78" s="52">
        <f>IFERROR(W78/($I78*X$11),0)</f>
        <v>0.22285714285714286</v>
      </c>
      <c r="Y78" s="47">
        <f>SUMIFS('BLC Subcont'!$AE$7:$AE$9999,
'BLC Subcont'!$I$7:$I$9999,AA$10,
'BLC Subcont'!$U$7:$U$9999,$A78,
'BLC Subcont'!$AA$7:$AA$9999,$B78)</f>
        <v>0</v>
      </c>
      <c r="Z78" s="249">
        <f>SUMIFS('BLC Subcont'!$BM$7:$BM$9999,
'BLC Subcont'!$I$7:$I$9999,AA$10,
'BLC Subcont'!$U$7:$U$9999,$A78,
'BLC Subcont'!$AA$7:$AA$9999,$B78)</f>
        <v>0</v>
      </c>
      <c r="AA78" s="49">
        <f t="shared" si="277"/>
        <v>0</v>
      </c>
      <c r="AB78" s="42">
        <f>SUMIFS('BLC Subcont'!$AE$7:$AE$9999,
'BLC Subcont'!$I$7:$I$9999,AD$10,
'BLC Subcont'!$U$7:$U$9999,$A78,
'BLC Subcont'!$AA$7:$AA$9999,$B78)</f>
        <v>1176</v>
      </c>
      <c r="AC78" s="249">
        <f>SUMIFS('BLC Subcont'!$BM$7:$BM$9999,
'BLC Subcont'!$I$7:$I$9999,AD$10,
'BLC Subcont'!$U$7:$U$9999,$A78,
'BLC Subcont'!$AA$7:$AA$9999,$B78)</f>
        <v>1176</v>
      </c>
      <c r="AD78" s="50">
        <f t="shared" si="278"/>
        <v>5.0909090909090911E-2</v>
      </c>
      <c r="AE78" s="42">
        <f>SUMIFS('BLC Subcont'!$AE$7:$AE$9999,
'BLC Subcont'!$I$7:$I$9999,AG$10,
'BLC Subcont'!$U$7:$U$9999,$A78,
'BLC Subcont'!$AA$7:$AA$9999,$B78)</f>
        <v>6036</v>
      </c>
      <c r="AF78" s="249">
        <f>SUMIFS('BLC Subcont'!$BM$7:$BM$9999,
'BLC Subcont'!$I$7:$I$9999,AG$10,
'BLC Subcont'!$U$7:$U$9999,$A78,
'BLC Subcont'!$AA$7:$AA$9999,$B78)</f>
        <v>6036</v>
      </c>
      <c r="AG78" s="50">
        <f t="shared" si="279"/>
        <v>0.26129870129870131</v>
      </c>
      <c r="AH78" s="42">
        <f>SUMIFS('BLC Subcont'!$AE$7:$AE$9999,
'BLC Subcont'!$I$7:$I$9999,AJ$10,
'BLC Subcont'!$U$7:$U$9999,$A78,
'BLC Subcont'!$AA$7:$AA$9999,$B78)</f>
        <v>2406</v>
      </c>
      <c r="AI78" s="249">
        <f>SUMIFS('BLC Subcont'!$BM$7:$BM$9999,
'BLC Subcont'!$I$7:$I$9999,AJ$10,
'BLC Subcont'!$U$7:$U$9999,$A78,
'BLC Subcont'!$AA$7:$AA$9999,$B78)</f>
        <v>2406</v>
      </c>
      <c r="AJ78" s="50">
        <f t="shared" si="280"/>
        <v>0.10415584415584415</v>
      </c>
      <c r="AK78" s="42">
        <f>SUMIFS('BLC Subcont'!$AE$7:$AE$9999,
'BLC Subcont'!$I$7:$I$9999,AM$10,
'BLC Subcont'!$U$7:$U$9999,$A78,
'BLC Subcont'!$AA$7:$AA$9999,$B78)</f>
        <v>0</v>
      </c>
      <c r="AL78" s="249">
        <f>SUMIFS('BLC Subcont'!$BM$7:$BM$9999,
'BLC Subcont'!$I$7:$I$9999,AM$10,
'BLC Subcont'!$U$7:$U$9999,$A78,
'BLC Subcont'!$AA$7:$AA$9999,$B78)</f>
        <v>0</v>
      </c>
      <c r="AM78" s="50">
        <f t="shared" si="281"/>
        <v>0</v>
      </c>
      <c r="AN78" s="42">
        <f>SUMIFS('BLC Subcont'!$AE$7:$AE$9999,
'BLC Subcont'!$I$7:$I$9999,AP$10,
'BLC Subcont'!$U$7:$U$9999,$A78,
'BLC Subcont'!$AA$7:$AA$9999,$B78)</f>
        <v>0</v>
      </c>
      <c r="AO78" s="249">
        <f>SUMIFS('BLC Subcont'!$BM$7:$BM$9999,
'BLC Subcont'!$I$7:$I$9999,AP$10,
'BLC Subcont'!$U$7:$U$9999,$A78,
'BLC Subcont'!$AA$7:$AA$9999,$B78)</f>
        <v>0</v>
      </c>
      <c r="AP78" s="50">
        <f t="shared" si="282"/>
        <v>0</v>
      </c>
      <c r="AQ78" s="42">
        <f>SUMIFS('BLC Subcont'!$AE$7:$AE$9999,
'BLC Subcont'!$I$7:$I$9999,AS$10,
'BLC Subcont'!$U$7:$U$9999,$A78,
'BLC Subcont'!$AA$7:$AA$9999,$B78)</f>
        <v>0</v>
      </c>
      <c r="AR78" s="48">
        <f>SUMIFS('BLC Subcont'!$BM$7:$BM$9999,
'BLC Subcont'!$I$7:$I$9999,AS$10,
'BLC Subcont'!$U$7:$U$9999,$A78,
'BLC Subcont'!$AA$7:$AA$9999,$B78)</f>
        <v>0</v>
      </c>
      <c r="AS78" s="50">
        <f t="shared" si="283"/>
        <v>0</v>
      </c>
      <c r="AT78" s="42">
        <f>SUMIFS('BLC Subcont'!$AE$7:$AE$9999,
'BLC Subcont'!$I$7:$I$9999,AV$10,
'BLC Subcont'!$U$7:$U$9999,$A78,
'BLC Subcont'!$AA$7:$AA$9999,$B78)</f>
        <v>0</v>
      </c>
      <c r="AU78" s="48">
        <f>SUMIFS('BLC Subcont'!$BM$7:$BM$9999,
'BLC Subcont'!$I$7:$I$9999,AV$10,
'BLC Subcont'!$U$7:$U$9999,$A78,
'BLC Subcont'!$AA$7:$AA$9999,$B78)</f>
        <v>0</v>
      </c>
      <c r="AV78" s="50">
        <f t="shared" si="284"/>
        <v>0</v>
      </c>
      <c r="AW78" s="42">
        <f t="shared" si="307"/>
        <v>2619</v>
      </c>
      <c r="AX78" s="249">
        <f t="shared" si="285"/>
        <v>2619</v>
      </c>
      <c r="AY78" s="50">
        <f t="shared" si="286"/>
        <v>0.11337662337662338</v>
      </c>
      <c r="AZ78" s="42">
        <f t="shared" si="308"/>
        <v>0</v>
      </c>
      <c r="BA78" s="249">
        <f t="shared" si="287"/>
        <v>0</v>
      </c>
      <c r="BB78" s="50">
        <f t="shared" si="288"/>
        <v>0</v>
      </c>
      <c r="BC78" s="42">
        <f>SUMIFS(RCCP!$HX$8:$HX$136,
RCCP!$A$8:$A$136,$A78,
RCCP!$C$8:$C$136,$B78
)+
(SUMIFS(RCCP!$IC$8:$IC$136,
RCCP!$A$8:$A$136,$A78,
RCCP!$C$8:$C$136,$B78)/4)</f>
        <v>2619</v>
      </c>
      <c r="BD78" s="256">
        <f>SUMIFS(RCCP!$HX$8:$HX$136,
RCCP!$A$8:$A$136,$A78,
RCCP!$C$8:$C$136,$B78
)+
(SUMIFS(RCCP!$IC$8:$IC$136,
RCCP!$A$8:$A$136,$A78,
RCCP!$C$8:$C$136,$B78)/4)</f>
        <v>2619</v>
      </c>
      <c r="BE78" s="59">
        <f t="shared" si="309"/>
        <v>0.11337662337662338</v>
      </c>
      <c r="BF78" s="42">
        <f>SUMIFS(RCCP!$HY$8:$HY$136,
RCCP!$A$8:$A$136,$A78,
RCCP!$C$8:$C$136,$B78
)+
(SUMIFS(RCCP!$IC$8:$IC$136,
RCCP!$A$8:$A$136,$A78,
RCCP!$C$8:$C$136,$B78)/4)</f>
        <v>0</v>
      </c>
      <c r="BG78" s="256">
        <f>SUMIFS(RCCP!$HY$8:$HY$136,
RCCP!$A$8:$A$136,$A78,
RCCP!$C$8:$C$136,$B78
)+
(SUMIFS(RCCP!$IC$8:$IC$136,
RCCP!$A$8:$A$136,$A78,
RCCP!$C$8:$C$136,$B78)/4)</f>
        <v>0</v>
      </c>
      <c r="BH78" s="58">
        <f t="shared" si="310"/>
        <v>0</v>
      </c>
      <c r="BI78" s="47">
        <f>SUMIFS(RCCP!$HZ$8:$HZ$136,
RCCP!$A$8:$A$136,$A78,
RCCP!$C$8:$C$136,$B78
)+
(SUMIFS(RCCP!$IC$8:$IC$136,
RCCP!$A$8:$A$136,$A78,
RCCP!$C$8:$C$136,$B78)/4)</f>
        <v>5055</v>
      </c>
      <c r="BJ78" s="256">
        <f>SUMIFS(RCCP!$HZ$8:$HZ$136,
RCCP!$A$8:$A$136,$A78,
RCCP!$C$8:$C$136,$B78
)+
(SUMIFS(RCCP!$IC$8:$IC$136,
RCCP!$A$8:$A$136,$A78,
RCCP!$C$8:$C$136,$B78)/4)</f>
        <v>5055</v>
      </c>
      <c r="BK78" s="59">
        <f t="shared" si="311"/>
        <v>0.21883116883116882</v>
      </c>
      <c r="BL78" s="42">
        <f>SUMIFS(RCCP!$IA$8:$IA$136,
RCCP!$A$8:$A$136,$A78,
RCCP!$C$8:$C$136,$B78
)+
(SUMIFS(RCCP!$IC$8:$IC$136,
RCCP!$A$8:$A$136,$A78,
RCCP!$C$8:$C$136,$B78)/4)</f>
        <v>0</v>
      </c>
      <c r="BM78" s="256">
        <f>SUMIFS(RCCP!$IA$8:$IA$136,
RCCP!$A$8:$A$136,$A78,
RCCP!$C$8:$C$136,$B78
)+
(SUMIFS(RCCP!$IC$8:$IC$136,
RCCP!$A$8:$A$136,$A78,
RCCP!$C$8:$C$136,$B78)/4)</f>
        <v>0</v>
      </c>
      <c r="BN78" s="59">
        <f t="shared" si="312"/>
        <v>0</v>
      </c>
      <c r="BO78" s="42">
        <f>SUMIFS(RCCP!$IF$8:$IF$136,
RCCP!$A$8:$A$136,$A78,
RCCP!$C$8:$C$136,$B78
)+
(SUMIFS(RCCP!$IK$8:$IK$136,
RCCP!$A$8:$A$136,$A78,
RCCP!$C$8:$C$136,$B78)/4)</f>
        <v>6006</v>
      </c>
      <c r="BP78" s="256">
        <f>SUMIFS(RCCP!$IF$8:$IF$136,
RCCP!$A$8:$A$136,$A78,
RCCP!$C$8:$C$136,$B78
)+
(SUMIFS(RCCP!$IK$8:$IK$136,
RCCP!$A$8:$A$136,$A78,
RCCP!$C$8:$C$136,$B78)/4)</f>
        <v>6006</v>
      </c>
      <c r="BQ78" s="59">
        <f t="shared" si="313"/>
        <v>0.26</v>
      </c>
      <c r="BR78" s="42">
        <f>SUMIFS(RCCP!$IG$8:$IG$136,
RCCP!$A$8:$A$136,$A78,
RCCP!$C$8:$C$136,$B78
)+
(SUMIFS(RCCP!$IK$8:$IK$136,
RCCP!$A$8:$A$136,$A78,
RCCP!$C$8:$C$136,$B78)/4)</f>
        <v>6006</v>
      </c>
      <c r="BS78" s="256">
        <f>SUMIFS(RCCP!$IG$8:$IG$136,
RCCP!$A$8:$A$136,$A78,
RCCP!$C$8:$C$136,$B78
)+
(SUMIFS(RCCP!$IK$8:$IK$136,
RCCP!$A$8:$A$136,$A78,
RCCP!$C$8:$C$136,$B78)/4)</f>
        <v>6006</v>
      </c>
      <c r="BT78" s="58">
        <f t="shared" si="314"/>
        <v>0.26</v>
      </c>
      <c r="BU78" s="47">
        <f>SUMIFS(RCCP!$IH$8:$IH$136,
RCCP!$A$8:$A$136,$A78,
RCCP!$C$8:$C$136,$B78
)+
(SUMIFS(RCCP!$IK$8:$IK$136,
RCCP!$A$8:$A$136,$A78,
RCCP!$C$8:$C$136,$B78)/4)</f>
        <v>6006</v>
      </c>
      <c r="BV78" s="256">
        <f>SUMIFS(RCCP!$IH$8:$IH$136,
RCCP!$A$8:$A$136,$A78,
RCCP!$C$8:$C$136,$B78
)+
(SUMIFS(RCCP!$IK$8:$IK$136,
RCCP!$A$8:$A$136,$A78,
RCCP!$C$8:$C$136,$B78)/4)</f>
        <v>6006</v>
      </c>
      <c r="BW78" s="59">
        <f t="shared" si="315"/>
        <v>0.26</v>
      </c>
      <c r="BX78" s="42">
        <f>SUMIFS(RCCP!$II$8:$II$136,
RCCP!$A$8:$A$136,$A78,
RCCP!$C$8:$C$136,$B78
)+
(SUMIFS(RCCP!$IK$8:$IK$136,
RCCP!$A$8:$A$136,$A78,
RCCP!$C$8:$C$136,$B78)/4)</f>
        <v>6006</v>
      </c>
      <c r="BY78" s="256">
        <f>SUMIFS(RCCP!$II$8:$II$136,
RCCP!$A$8:$A$136,$A78,
RCCP!$C$8:$C$136,$B78
)+
(SUMIFS(RCCP!$IK$8:$IK$136,
RCCP!$A$8:$A$136,$A78,
RCCP!$C$8:$C$136,$B78)/4)</f>
        <v>6006</v>
      </c>
      <c r="BZ78" s="59">
        <f t="shared" si="316"/>
        <v>0.31777777777777777</v>
      </c>
      <c r="CA78" s="42">
        <f>SUMIFS(RCCP!$IN$8:$IN$136,
RCCP!$A$8:$A$136,$A78,
RCCP!$C$8:$C$136,$B78
)+
(SUMIFS(RCCP!$IT$8:$IT$136,
RCCP!$A$8:$A$136,$A78,
RCCP!$C$8:$C$136,$B78)/5)</f>
        <v>1788</v>
      </c>
      <c r="CB78" s="256">
        <f>SUMIFS(RCCP!$IN$8:$IN$136,
RCCP!$A$8:$A$136,$A78,
RCCP!$C$8:$C$136,$B78
)+
(SUMIFS(RCCP!$IT$8:$IT$136,
RCCP!$A$8:$A$136,$A78,
RCCP!$C$8:$C$136,$B78)/5)</f>
        <v>1788</v>
      </c>
      <c r="CC78" s="59">
        <f t="shared" si="289"/>
        <v>9.4603174603174606E-2</v>
      </c>
      <c r="CD78" s="42">
        <f>SUMIFS(RCCP!$IO$8:$IO$136,
RCCP!$A$8:$A$136,$A78,
RCCP!$C$8:$C$136,$B78
)+
(SUMIFS(RCCP!$IT$8:$IT$136,
RCCP!$A$8:$A$136,$A78,
RCCP!$C$8:$C$136,$B78)/5)</f>
        <v>1788</v>
      </c>
      <c r="CE78" s="256">
        <f>SUMIFS(RCCP!$IO$8:$IO$136,
RCCP!$A$8:$A$136,$A78,
RCCP!$C$8:$C$136,$B78
)+
(SUMIFS(RCCP!$IT$8:$IT$136,
RCCP!$A$8:$A$136,$A78,
RCCP!$C$8:$C$136,$B78)/5)</f>
        <v>1788</v>
      </c>
      <c r="CF78" s="58">
        <f t="shared" si="290"/>
        <v>7.7402597402597403E-2</v>
      </c>
      <c r="CG78" s="47">
        <f>SUMIFS(RCCP!$IP$8:$IP$136,
RCCP!$A$8:$A$136,$A78,
RCCP!$C$8:$C$136,$B78
)+
(SUMIFS(RCCP!$IT$8:$IT$136,
RCCP!$A$8:$A$136,$A78,
RCCP!$C$8:$C$136,$B78)/5)</f>
        <v>1788</v>
      </c>
      <c r="CH78" s="256">
        <f>SUMIFS(RCCP!$IP$8:$IP$136,
RCCP!$A$8:$A$136,$A78,
RCCP!$C$8:$C$136,$B78
)+
(SUMIFS(RCCP!$IT$8:$IT$136,
RCCP!$A$8:$A$136,$A78,
RCCP!$C$8:$C$136,$B78)/5)</f>
        <v>1788</v>
      </c>
      <c r="CI78" s="59">
        <f t="shared" si="291"/>
        <v>7.7402597402597403E-2</v>
      </c>
      <c r="CJ78" s="42">
        <f>SUMIFS(RCCP!$IQ$8:$IQ$136,
RCCP!$A$8:$A$136,$A78,
RCCP!$C$8:$C$136,$B78
)+
(SUMIFS(RCCP!$IT$8:$IT$136,
RCCP!$A$8:$A$136,$A78,
RCCP!$C$8:$C$136,$B78)/5)</f>
        <v>1788</v>
      </c>
      <c r="CK78" s="256">
        <f>SUMIFS(RCCP!$IQ$8:$IQ$136,
RCCP!$A$8:$A$136,$A78,
RCCP!$C$8:$C$136,$B78
)+
(SUMIFS(RCCP!$IT$8:$IT$136,
RCCP!$A$8:$A$136,$A78,
RCCP!$C$8:$C$136,$B78)/5)</f>
        <v>1788</v>
      </c>
      <c r="CL78" s="59">
        <f t="shared" si="292"/>
        <v>7.7402597402597403E-2</v>
      </c>
      <c r="CM78" s="42">
        <f>SUMIFS(RCCP!$IR$8:$IR$136,
RCCP!$A$8:$A$136,$A78,
RCCP!$C$8:$C$136,$B78
)+
(SUMIFS(RCCP!$IT$8:$IT$136,
RCCP!$A$8:$A$136,$A78,
RCCP!$C$8:$C$136,$B78)/5)</f>
        <v>1788</v>
      </c>
      <c r="CN78" s="256">
        <f>SUMIFS(RCCP!$IR$8:$IR$136,
RCCP!$A$8:$A$136,$A78,
RCCP!$C$8:$C$136,$B78
)+
(SUMIFS(RCCP!$IT$8:$IT$136,
RCCP!$A$8:$A$136,$A78,
RCCP!$C$8:$C$136,$B78)/5)</f>
        <v>1788</v>
      </c>
      <c r="CO78" s="58">
        <f t="shared" si="293"/>
        <v>6.5494505494505501E-2</v>
      </c>
      <c r="CP78" s="42">
        <f>SUMIFS(RCCP!$IW$8:$IW$136,
RCCP!$A$8:$A$136,$A78,
RCCP!$C$8:$C$136,$B78
)+
(SUMIFS(RCCP!$JB$8:$JB$136,
RCCP!$A$8:$A$136,$A78,
RCCP!$C$8:$C$136,$B78)/4)</f>
        <v>1723.5</v>
      </c>
      <c r="CQ78" s="256">
        <f>SUMIFS(RCCP!$IW$8:$IW$136,
RCCP!$A$8:$A$136,$A78,
RCCP!$C$8:$C$136,$B78
)+
(SUMIFS(RCCP!$JB$8:$JB$136,
RCCP!$A$8:$A$136,$A78,
RCCP!$C$8:$C$136,$B78)/4)</f>
        <v>1723.5</v>
      </c>
      <c r="CR78" s="59">
        <f t="shared" si="318"/>
        <v>9.1190476190476197E-2</v>
      </c>
      <c r="CS78" s="42">
        <f>SUMIFS(RCCP!$IX$8:$IX$136,
RCCP!$A$8:$A$136,$A78,
RCCP!$C$8:$C$136,$B78
)+
(SUMIFS(RCCP!$JB$8:$JB$136,
RCCP!$A$8:$A$136,$A78,
RCCP!$C$8:$C$136,$B78)/4)</f>
        <v>1723.5</v>
      </c>
      <c r="CT78" s="256">
        <f>SUMIFS(RCCP!$IX$8:$IX$136,
RCCP!$A$8:$A$136,$A78,
RCCP!$C$8:$C$136,$B78
)+
(SUMIFS(RCCP!$JB$8:$JB$136,
RCCP!$A$8:$A$136,$A78,
RCCP!$C$8:$C$136,$B78)/4)</f>
        <v>1723.5</v>
      </c>
      <c r="CU78" s="58">
        <f t="shared" si="319"/>
        <v>7.4610389610389613E-2</v>
      </c>
      <c r="CV78" s="47">
        <f>SUMIFS(RCCP!$IY$8:$IY$136,
RCCP!$A$8:$A$136,$A78,
RCCP!$C$8:$C$136,$B78
)+
(SUMIFS(RCCP!$JB$8:$JB$136,
RCCP!$A$8:$A$136,$A78,
RCCP!$C$8:$C$136,$B78)/4)</f>
        <v>1723.5</v>
      </c>
      <c r="CW78" s="256">
        <f>SUMIFS(RCCP!$IY$8:$IY$136,
RCCP!$A$8:$A$136,$A78,
RCCP!$C$8:$C$136,$B78
)+
(SUMIFS(RCCP!$JB$8:$JB$136,
RCCP!$A$8:$A$136,$A78,
RCCP!$C$8:$C$136,$B78)/4)</f>
        <v>1723.5</v>
      </c>
      <c r="CX78" s="59">
        <f t="shared" si="320"/>
        <v>7.4610389610389613E-2</v>
      </c>
      <c r="CY78" s="42">
        <f>SUMIFS(RCCP!$IZ$8:$IZ$136,
RCCP!$A$8:$A$136,$A78,
RCCP!$C$8:$C$136,$B78
)+
(SUMIFS(RCCP!$JB$8:$JB$136,
RCCP!$A$8:$A$136,$A78,
RCCP!$C$8:$C$136,$B78)/4)</f>
        <v>1723.5</v>
      </c>
      <c r="CZ78" s="256">
        <f>SUMIFS(RCCP!$IZ$8:$IZ$136,
RCCP!$A$8:$A$136,$A78,
RCCP!$C$8:$C$136,$B78
)+
(SUMIFS(RCCP!$JB$8:$JB$136,
RCCP!$A$8:$A$136,$A78,
RCCP!$C$8:$C$136,$B78)/4)</f>
        <v>1723.5</v>
      </c>
      <c r="DA78" s="58">
        <f t="shared" si="321"/>
        <v>7.4610389610389613E-2</v>
      </c>
      <c r="DB78" s="42">
        <f>SUMIFS(RCCP!$JE$8:$JE$136,
RCCP!$A$8:$A$136,$A78,
RCCP!$C$8:$C$136,$B78
)+
(SUMIFS(RCCP!$JJ$8:$JJ$136,
RCCP!$A$8:$A$136,$A78,
RCCP!$C$8:$C$136,$B78)/4)</f>
        <v>7155</v>
      </c>
      <c r="DC78" s="256">
        <f>SUMIFS(RCCP!$JE$8:$JE$136,
RCCP!$A$8:$A$136,$A78,
RCCP!$C$8:$C$136,$B78
)+
(SUMIFS(RCCP!$JJ$8:$JJ$136,
RCCP!$A$8:$A$136,$A78,
RCCP!$C$8:$C$136,$B78)/4)</f>
        <v>7155</v>
      </c>
      <c r="DD78" s="59">
        <f t="shared" si="322"/>
        <v>0.30974025974025976</v>
      </c>
      <c r="DE78" s="42">
        <f>SUMIFS(RCCP!$JF$8:$JF$136,
RCCP!$A$8:$A$136,$A78,
RCCP!$C$8:$C$136,$B78
)+
(SUMIFS(RCCP!$JJ$8:$JJ$136,
RCCP!$A$8:$A$136,$A78,
RCCP!$C$8:$C$136,$B78)/4)</f>
        <v>7155</v>
      </c>
      <c r="DF78" s="256">
        <f>SUMIFS(RCCP!$JF$8:$JF$136,
RCCP!$A$8:$A$136,$A78,
RCCP!$C$8:$C$136,$B78
)+
(SUMIFS(RCCP!$JJ$8:$JJ$136,
RCCP!$A$8:$A$136,$A78,
RCCP!$C$8:$C$136,$B78)/4)</f>
        <v>7155</v>
      </c>
      <c r="DG78" s="58">
        <f t="shared" si="323"/>
        <v>0.30974025974025976</v>
      </c>
      <c r="DH78" s="47">
        <f>SUMIFS(RCCP!$JG$8:$JG$136,
RCCP!$A$8:$A$136,$A78,
RCCP!$C$8:$C$136,$B78
)+
(SUMIFS(RCCP!$JJ$8:$JJ$136,
RCCP!$A$8:$A$136,$A78,
RCCP!$C$8:$C$136,$B78)/4)</f>
        <v>7155</v>
      </c>
      <c r="DI78" s="256">
        <f>SUMIFS(RCCP!$JG$8:$JG$136,
RCCP!$A$8:$A$136,$A78,
RCCP!$C$8:$C$136,$B78
)+
(SUMIFS(RCCP!$JJ$8:$JJ$136,
RCCP!$A$8:$A$136,$A78,
RCCP!$C$8:$C$136,$B78)/4)</f>
        <v>7155</v>
      </c>
      <c r="DJ78" s="59">
        <f t="shared" si="324"/>
        <v>0.37857142857142856</v>
      </c>
      <c r="DK78" s="42">
        <f>SUMIFS(RCCP!$JH$8:$JH$136,
RCCP!$A$8:$A$136,$A78,
RCCP!$C$8:$C$136,$B78
)+
(SUMIFS(RCCP!$JJ$8:$JJ$136,
RCCP!$A$8:$A$136,$A78,
RCCP!$C$8:$C$136,$B78)/4)</f>
        <v>7155</v>
      </c>
      <c r="DL78" s="256">
        <f>SUMIFS(RCCP!$JH$8:$JH$136,
RCCP!$A$8:$A$136,$A78,
RCCP!$C$8:$C$136,$B78
)+
(SUMIFS(RCCP!$JJ$8:$JJ$136,
RCCP!$A$8:$A$136,$A78,
RCCP!$C$8:$C$136,$B78)/4)</f>
        <v>7155</v>
      </c>
      <c r="DM78" s="58">
        <f t="shared" si="325"/>
        <v>0.30974025974025976</v>
      </c>
    </row>
    <row r="79" spans="1:117" ht="20.149999999999999" hidden="1" customHeight="1" outlineLevel="1" x14ac:dyDescent="0.35">
      <c r="A79" s="62">
        <v>880</v>
      </c>
      <c r="B79" s="63" t="str">
        <f>+B78</f>
        <v>Gradeschool</v>
      </c>
      <c r="C79" s="39" t="s">
        <v>60</v>
      </c>
      <c r="D79" s="39">
        <v>66</v>
      </c>
      <c r="E79" s="55">
        <f t="shared" si="317"/>
        <v>5.5</v>
      </c>
      <c r="F79" s="39">
        <v>7</v>
      </c>
      <c r="G79" s="39">
        <v>3</v>
      </c>
      <c r="H79" s="40">
        <f>+D79*E79*F79*G79</f>
        <v>7623</v>
      </c>
      <c r="I79" s="41">
        <f>+H79/E79</f>
        <v>1386</v>
      </c>
      <c r="J79" s="42">
        <f>SUMIFS('BLC Subcont'!$AE$7:$AE$9999,
'BLC Subcont'!$I$7:$I$9999,L$10,
'BLC Subcont'!$U$7:$U$9999,$A79,
'BLC Subcont'!$AA$7:$AA$9999,$B79)</f>
        <v>11070</v>
      </c>
      <c r="K79" s="43">
        <f>SUMIFS('BLC Subcont'!$BM$7:$BM$9999,
'BLC Subcont'!$I$7:$I$9999,L$10,
'BLC Subcont'!$U$7:$U$9999,$A79,
'BLC Subcont'!$AA$7:$AA$9999,$B79)</f>
        <v>0</v>
      </c>
      <c r="L79" s="50">
        <f t="shared" si="273"/>
        <v>0</v>
      </c>
      <c r="M79" s="42">
        <f>SUMIFS('BLC Subcont'!$AE$7:$AE$9999,
'BLC Subcont'!$I$7:$I$9999,O$10,
'BLC Subcont'!$T$7:$T$9999,"G880R9TH",
'BLC Subcont'!$AA$7:$AA$9999,$B79)</f>
        <v>0</v>
      </c>
      <c r="N79" s="43">
        <f>SUMIFS('BLC Subcont'!$AE$7:$AE$9999,
'BLC Subcont'!$I$7:$I$9999,O$10,
'BLC Subcont'!$T$7:$T$9999,"G880R9TH",
'BLC Subcont'!$AA$7:$AA$9999,$B79)</f>
        <v>0</v>
      </c>
      <c r="O79" s="50">
        <f t="shared" si="274"/>
        <v>0</v>
      </c>
      <c r="P79" s="42">
        <f>SUMIFS('BLC Subcont'!$AE$7:$AE$9999,
'BLC Subcont'!$I$7:$I$9999,R$10,
'BLC Subcont'!$T$7:$T$9999,"G880R9TH",
'BLC Subcont'!$AA$7:$AA$9999,$B79)</f>
        <v>0</v>
      </c>
      <c r="Q79" s="43">
        <f>SUMIFS('BLC Subcont'!$AE$7:$AE$9999,
'BLC Subcont'!$I$7:$I$9999,R$10,
'BLC Subcont'!$T$7:$T$9999,"G880R9TH",
'BLC Subcont'!$AA$7:$AA$9999,$B79)</f>
        <v>0</v>
      </c>
      <c r="R79" s="50">
        <f t="shared" ref="R79:R81" si="332">IFERROR(Q79/($I79*R$11),0)</f>
        <v>0</v>
      </c>
      <c r="S79" s="42">
        <f>SUMIFS('BLC Subcont'!$AE$7:$AE$9999,
'BLC Subcont'!$I$7:$I$9999,U$10,
'BLC Subcont'!$T$7:$T$9999,"G880R9TH",
'BLC Subcont'!$AA$7:$AA$9999,$B79)</f>
        <v>0</v>
      </c>
      <c r="T79" s="43">
        <f>SUMIFS('BLC Subcont'!$AE$7:$AE$9999,
'BLC Subcont'!$I$7:$I$9999,U$10,
'BLC Subcont'!$T$7:$T$9999,"G880R9TH",
'BLC Subcont'!$AA$7:$AA$9999,$B79)</f>
        <v>0</v>
      </c>
      <c r="U79" s="50">
        <f t="shared" si="305"/>
        <v>0</v>
      </c>
      <c r="V79" s="47">
        <f>SUM(S79,P79,M79,J79)</f>
        <v>11070</v>
      </c>
      <c r="W79" s="51">
        <f>+SUM(T79,Q79,N79,K79)</f>
        <v>0</v>
      </c>
      <c r="X79" s="52">
        <f>IFERROR(W79/($I79*X$11),0)</f>
        <v>0</v>
      </c>
      <c r="Y79" s="47">
        <f>SUMIFS('BLC Subcont'!$AE$7:$AE$9999,
'BLC Subcont'!$I$7:$I$9999,AA$10,
'BLC Subcont'!$T$7:$T$9999,"G880R9TH",
'BLC Subcont'!$AA$7:$AA$9999,$B79)</f>
        <v>0</v>
      </c>
      <c r="Z79" s="249">
        <f>SUMIFS('BLC Subcont'!$AE$7:$AE$9999,
'BLC Subcont'!$I$7:$I$9999,AA$10,
'BLC Subcont'!$T$7:$T$9999,"G880R9TH",
'BLC Subcont'!$AA$7:$AA$9999,$B79)</f>
        <v>0</v>
      </c>
      <c r="AA79" s="49">
        <f t="shared" si="277"/>
        <v>0</v>
      </c>
      <c r="AB79" s="42">
        <f>SUMIFS('BLC Subcont'!$AE$7:$AE$9999,
'BLC Subcont'!$I$7:$I$9999,AD$10,
'BLC Subcont'!$T$7:$T$9999,"G880R9TH",
'BLC Subcont'!$AA$7:$AA$9999,$B79)</f>
        <v>0</v>
      </c>
      <c r="AC79" s="249">
        <f>SUMIFS('BLC Subcont'!$AE$7:$AE$9999,
'BLC Subcont'!$I$7:$I$9999,AD$10,
'BLC Subcont'!$T$7:$T$9999,"G880R9TH",
'BLC Subcont'!$AA$7:$AA$9999,$B79)</f>
        <v>0</v>
      </c>
      <c r="AD79" s="50">
        <f t="shared" si="278"/>
        <v>0</v>
      </c>
      <c r="AE79" s="42">
        <f>SUMIFS('BLC Subcont'!$AE$7:$AE$9999,
'BLC Subcont'!$I$7:$I$9999,AG$10,
'BLC Subcont'!$T$7:$T$9999,"G880R9TH",
'BLC Subcont'!$AA$7:$AA$9999,$B79)</f>
        <v>0</v>
      </c>
      <c r="AF79" s="249">
        <f>SUMIFS('BLC Subcont'!$AE$7:$AE$9999,
'BLC Subcont'!$I$7:$I$9999,AG$10,
'BLC Subcont'!$T$7:$T$9999,"G880R9TH",
'BLC Subcont'!$AA$7:$AA$9999,$B79)</f>
        <v>0</v>
      </c>
      <c r="AG79" s="50">
        <f t="shared" si="279"/>
        <v>0</v>
      </c>
      <c r="AH79" s="42">
        <f>SUMIFS('BLC Subcont'!$AE$7:$AE$9999,
'BLC Subcont'!$I$7:$I$9999,AJ$10,
'BLC Subcont'!$T$7:$T$9999,"G880R9TH",
'BLC Subcont'!$AA$7:$AA$9999,$B79)</f>
        <v>0</v>
      </c>
      <c r="AI79" s="249">
        <f>SUMIFS('BLC Subcont'!$AE$7:$AE$9999,
'BLC Subcont'!$I$7:$I$9999,AJ$10,
'BLC Subcont'!$T$7:$T$9999,"G880R9TH",
'BLC Subcont'!$AA$7:$AA$9999,$B79)</f>
        <v>0</v>
      </c>
      <c r="AJ79" s="50">
        <f t="shared" si="280"/>
        <v>0</v>
      </c>
      <c r="AK79" s="42">
        <f>SUMIFS('BLC Subcont'!$AE$7:$AE$9999,
'BLC Subcont'!$I$7:$I$9999,AM$10,
'BLC Subcont'!$T$7:$T$9999,"G880R9TH",
'BLC Subcont'!$AA$7:$AA$9999,$B79)</f>
        <v>0</v>
      </c>
      <c r="AL79" s="249">
        <f>SUMIFS('BLC Subcont'!$AE$7:$AE$9999,
'BLC Subcont'!$I$7:$I$9999,AM$10,
'BLC Subcont'!$T$7:$T$9999,"G880R9TH",
'BLC Subcont'!$AA$7:$AA$9999,$B79)</f>
        <v>0</v>
      </c>
      <c r="AM79" s="50">
        <f t="shared" si="281"/>
        <v>0</v>
      </c>
      <c r="AN79" s="42">
        <f>SUMIFS('BLC Subcont'!$AE$7:$AE$9999,
'BLC Subcont'!$I$7:$I$9999,AP$10,
'BLC Subcont'!$T$7:$T$9999,"G880R9TH",
'BLC Subcont'!$AA$7:$AA$9999,$B79)</f>
        <v>0</v>
      </c>
      <c r="AO79" s="249">
        <f>SUMIFS('BLC Subcont'!$AE$7:$AE$9999,
'BLC Subcont'!$I$7:$I$9999,AP$10,
'BLC Subcont'!$T$7:$T$9999,"G880R9TH",
'BLC Subcont'!$AA$7:$AA$9999,$B79)</f>
        <v>0</v>
      </c>
      <c r="AP79" s="50">
        <f t="shared" si="282"/>
        <v>0</v>
      </c>
      <c r="AQ79" s="42">
        <f>SUMIFS('BLC Subcont'!$AE$7:$AE$9999,
'BLC Subcont'!$I$7:$I$9999,AS$10,
'BLC Subcont'!$T$7:$T$9999,"G880R9TH",
'BLC Subcont'!$AA$7:$AA$9999,$B79)</f>
        <v>0</v>
      </c>
      <c r="AR79" s="48">
        <f>SUMIFS('BLC Subcont'!$AE$7:$AE$9999,
'BLC Subcont'!$I$7:$I$9999,AS$10,
'BLC Subcont'!$T$7:$T$9999,"G880R9TH",
'BLC Subcont'!$AA$7:$AA$9999,$B79)</f>
        <v>0</v>
      </c>
      <c r="AS79" s="50">
        <f t="shared" si="283"/>
        <v>0</v>
      </c>
      <c r="AT79" s="42">
        <f>SUMIFS('BLC Subcont'!$AE$7:$AE$9999,
'BLC Subcont'!$I$7:$I$9999,AV$10,
'BLC Subcont'!$U$7:$U$9999,$A79,
'BLC Subcont'!$AA$7:$AA$9999,$B79)</f>
        <v>0</v>
      </c>
      <c r="AU79" s="48">
        <f>SUMIFS('BLC Subcont'!$BM$7:$BM$9999,
'BLC Subcont'!$I$7:$I$9999,AV$10,
'BLC Subcont'!$U$7:$U$9999,$A79,
'BLC Subcont'!$AA$7:$AA$9999,$B79)</f>
        <v>0</v>
      </c>
      <c r="AV79" s="50">
        <f t="shared" si="284"/>
        <v>0</v>
      </c>
      <c r="AW79" s="42">
        <f t="shared" si="307"/>
        <v>2619</v>
      </c>
      <c r="AX79" s="249">
        <f t="shared" si="285"/>
        <v>2619</v>
      </c>
      <c r="AY79" s="50">
        <f t="shared" si="286"/>
        <v>0.34356552538370722</v>
      </c>
      <c r="AZ79" s="42">
        <f t="shared" si="308"/>
        <v>0</v>
      </c>
      <c r="BA79" s="249">
        <f t="shared" si="287"/>
        <v>0</v>
      </c>
      <c r="BB79" s="50">
        <f t="shared" si="288"/>
        <v>0</v>
      </c>
      <c r="BC79" s="42">
        <f>SUMIFS(RCCP!$HX$8:$HX$136,
RCCP!$A$8:$A$136,$A79,
RCCP!$C$8:$C$136,$B79
)+
(SUMIFS(RCCP!$IC$8:$IC$136,
RCCP!$A$8:$A$136,$A79,
RCCP!$C$8:$C$136,$B79)/4)</f>
        <v>2619</v>
      </c>
      <c r="BD79" s="256">
        <f>SUMIFS(RCCP!$HX$8:$HX$136,
RCCP!$A$8:$A$136,$A79,
RCCP!$C$8:$C$136,$B79
)+
(SUMIFS(RCCP!$IC$8:$IC$136,
RCCP!$A$8:$A$136,$A79,
RCCP!$C$8:$C$136,$B79)/4)</f>
        <v>2619</v>
      </c>
      <c r="BE79" s="59">
        <f t="shared" si="309"/>
        <v>0.34356552538370722</v>
      </c>
      <c r="BF79" s="42">
        <f>SUMIFS(RCCP!$HY$8:$HY$136,
RCCP!$A$8:$A$136,$A79,
RCCP!$C$8:$C$136,$B79
)+
(SUMIFS(RCCP!$IC$8:$IC$136,
RCCP!$A$8:$A$136,$A79,
RCCP!$C$8:$C$136,$B79)/4)</f>
        <v>0</v>
      </c>
      <c r="BG79" s="256">
        <f>SUMIFS(RCCP!$HY$8:$HY$136,
RCCP!$A$8:$A$136,$A79,
RCCP!$C$8:$C$136,$B79
)+
(SUMIFS(RCCP!$IC$8:$IC$136,
RCCP!$A$8:$A$136,$A79,
RCCP!$C$8:$C$136,$B79)/4)</f>
        <v>0</v>
      </c>
      <c r="BH79" s="58">
        <f t="shared" si="310"/>
        <v>0</v>
      </c>
      <c r="BI79" s="47">
        <f>SUMIFS(RCCP!$HZ$8:$HZ$136,
RCCP!$A$8:$A$136,$A79,
RCCP!$C$8:$C$136,$B79
)+
(SUMIFS(RCCP!$IC$8:$IC$136,
RCCP!$A$8:$A$136,$A79,
RCCP!$C$8:$C$136,$B79)/4)</f>
        <v>5055</v>
      </c>
      <c r="BJ79" s="256">
        <f>SUMIFS(RCCP!$HZ$8:$HZ$136,
RCCP!$A$8:$A$136,$A79,
RCCP!$C$8:$C$136,$B79
)+
(SUMIFS(RCCP!$IC$8:$IC$136,
RCCP!$A$8:$A$136,$A79,
RCCP!$C$8:$C$136,$B79)/4)</f>
        <v>5055</v>
      </c>
      <c r="BK79" s="59">
        <f t="shared" si="311"/>
        <v>0.66312475403384497</v>
      </c>
      <c r="BL79" s="42">
        <f>SUMIFS(RCCP!$IA$8:$IA$136,
RCCP!$A$8:$A$136,$A79,
RCCP!$C$8:$C$136,$B79
)+
(SUMIFS(RCCP!$IC$8:$IC$136,
RCCP!$A$8:$A$136,$A79,
RCCP!$C$8:$C$136,$B79)/4)</f>
        <v>0</v>
      </c>
      <c r="BM79" s="256">
        <f>SUMIFS(RCCP!$IA$8:$IA$136,
RCCP!$A$8:$A$136,$A79,
RCCP!$C$8:$C$136,$B79
)+
(SUMIFS(RCCP!$IC$8:$IC$136,
RCCP!$A$8:$A$136,$A79,
RCCP!$C$8:$C$136,$B79)/4)</f>
        <v>0</v>
      </c>
      <c r="BN79" s="59">
        <f t="shared" si="312"/>
        <v>0</v>
      </c>
      <c r="BO79" s="42">
        <f>SUMIFS(RCCP!$IF$8:$IF$136,
RCCP!$A$8:$A$136,$A79,
RCCP!$C$8:$C$136,$B79
)+
(SUMIFS(RCCP!$IK$8:$IK$136,
RCCP!$A$8:$A$136,$A79,
RCCP!$C$8:$C$136,$B79)/4)</f>
        <v>6006</v>
      </c>
      <c r="BP79" s="256">
        <f>SUMIFS(RCCP!$IF$8:$IF$136,
RCCP!$A$8:$A$136,$A79,
RCCP!$C$8:$C$136,$B79
)+
(SUMIFS(RCCP!$IK$8:$IK$136,
RCCP!$A$8:$A$136,$A79,
RCCP!$C$8:$C$136,$B79)/4)</f>
        <v>6006</v>
      </c>
      <c r="BQ79" s="59">
        <f t="shared" si="313"/>
        <v>0.78787878787878785</v>
      </c>
      <c r="BR79" s="42">
        <f>SUMIFS(RCCP!$IG$8:$IG$136,
RCCP!$A$8:$A$136,$A79,
RCCP!$C$8:$C$136,$B79
)+
(SUMIFS(RCCP!$IK$8:$IK$136,
RCCP!$A$8:$A$136,$A79,
RCCP!$C$8:$C$136,$B79)/4)</f>
        <v>6006</v>
      </c>
      <c r="BS79" s="256">
        <f>SUMIFS(RCCP!$IG$8:$IG$136,
RCCP!$A$8:$A$136,$A79,
RCCP!$C$8:$C$136,$B79
)+
(SUMIFS(RCCP!$IK$8:$IK$136,
RCCP!$A$8:$A$136,$A79,
RCCP!$C$8:$C$136,$B79)/4)</f>
        <v>6006</v>
      </c>
      <c r="BT79" s="58">
        <f t="shared" si="314"/>
        <v>0.78787878787878785</v>
      </c>
      <c r="BU79" s="47">
        <f>SUMIFS(RCCP!$IH$8:$IH$136,
RCCP!$A$8:$A$136,$A79,
RCCP!$C$8:$C$136,$B79
)+
(SUMIFS(RCCP!$IK$8:$IK$136,
RCCP!$A$8:$A$136,$A79,
RCCP!$C$8:$C$136,$B79)/4)</f>
        <v>6006</v>
      </c>
      <c r="BV79" s="256">
        <f>SUMIFS(RCCP!$IH$8:$IH$136,
RCCP!$A$8:$A$136,$A79,
RCCP!$C$8:$C$136,$B79
)+
(SUMIFS(RCCP!$IK$8:$IK$136,
RCCP!$A$8:$A$136,$A79,
RCCP!$C$8:$C$136,$B79)/4)</f>
        <v>6006</v>
      </c>
      <c r="BW79" s="59">
        <f t="shared" si="315"/>
        <v>0.78787878787878785</v>
      </c>
      <c r="BX79" s="42">
        <f>SUMIFS(RCCP!$II$8:$II$136,
RCCP!$A$8:$A$136,$A79,
RCCP!$C$8:$C$136,$B79
)+
(SUMIFS(RCCP!$IK$8:$IK$136,
RCCP!$A$8:$A$136,$A79,
RCCP!$C$8:$C$136,$B79)/4)</f>
        <v>6006</v>
      </c>
      <c r="BY79" s="256">
        <f>SUMIFS(RCCP!$II$8:$II$136,
RCCP!$A$8:$A$136,$A79,
RCCP!$C$8:$C$136,$B79
)+
(SUMIFS(RCCP!$IK$8:$IK$136,
RCCP!$A$8:$A$136,$A79,
RCCP!$C$8:$C$136,$B79)/4)</f>
        <v>6006</v>
      </c>
      <c r="BZ79" s="59">
        <f t="shared" si="316"/>
        <v>0.96296296296296291</v>
      </c>
      <c r="CA79" s="42">
        <f>SUMIFS(RCCP!$IN$8:$IN$136,
RCCP!$A$8:$A$136,$A79,
RCCP!$C$8:$C$136,$B79
)+
(SUMIFS(RCCP!$IT$8:$IT$136,
RCCP!$A$8:$A$136,$A79,
RCCP!$C$8:$C$136,$B79)/5)</f>
        <v>1788</v>
      </c>
      <c r="CB79" s="256">
        <f>SUMIFS(RCCP!$IN$8:$IN$136,
RCCP!$A$8:$A$136,$A79,
RCCP!$C$8:$C$136,$B79
)+
(SUMIFS(RCCP!$IT$8:$IT$136,
RCCP!$A$8:$A$136,$A79,
RCCP!$C$8:$C$136,$B79)/5)</f>
        <v>1788</v>
      </c>
      <c r="CC79" s="59">
        <f t="shared" si="289"/>
        <v>0.2866762866762867</v>
      </c>
      <c r="CD79" s="42">
        <f>SUMIFS(RCCP!$IO$8:$IO$136,
RCCP!$A$8:$A$136,$A79,
RCCP!$C$8:$C$136,$B79
)+
(SUMIFS(RCCP!$IT$8:$IT$136,
RCCP!$A$8:$A$136,$A79,
RCCP!$C$8:$C$136,$B79)/5)</f>
        <v>1788</v>
      </c>
      <c r="CE79" s="256">
        <f>SUMIFS(RCCP!$IO$8:$IO$136,
RCCP!$A$8:$A$136,$A79,
RCCP!$C$8:$C$136,$B79
)+
(SUMIFS(RCCP!$IT$8:$IT$136,
RCCP!$A$8:$A$136,$A79,
RCCP!$C$8:$C$136,$B79)/5)</f>
        <v>1788</v>
      </c>
      <c r="CF79" s="58">
        <f t="shared" si="290"/>
        <v>0.23455332546241636</v>
      </c>
      <c r="CG79" s="47">
        <f>SUMIFS(RCCP!$IP$8:$IP$136,
RCCP!$A$8:$A$136,$A79,
RCCP!$C$8:$C$136,$B79
)+
(SUMIFS(RCCP!$IT$8:$IT$136,
RCCP!$A$8:$A$136,$A79,
RCCP!$C$8:$C$136,$B79)/5)</f>
        <v>1788</v>
      </c>
      <c r="CH79" s="256">
        <f>SUMIFS(RCCP!$IP$8:$IP$136,
RCCP!$A$8:$A$136,$A79,
RCCP!$C$8:$C$136,$B79
)+
(SUMIFS(RCCP!$IT$8:$IT$136,
RCCP!$A$8:$A$136,$A79,
RCCP!$C$8:$C$136,$B79)/5)</f>
        <v>1788</v>
      </c>
      <c r="CI79" s="59">
        <f t="shared" si="291"/>
        <v>0.23455332546241636</v>
      </c>
      <c r="CJ79" s="42">
        <f>SUMIFS(RCCP!$IQ$8:$IQ$136,
RCCP!$A$8:$A$136,$A79,
RCCP!$C$8:$C$136,$B79
)+
(SUMIFS(RCCP!$IT$8:$IT$136,
RCCP!$A$8:$A$136,$A79,
RCCP!$C$8:$C$136,$B79)/5)</f>
        <v>1788</v>
      </c>
      <c r="CK79" s="256">
        <f>SUMIFS(RCCP!$IQ$8:$IQ$136,
RCCP!$A$8:$A$136,$A79,
RCCP!$C$8:$C$136,$B79
)+
(SUMIFS(RCCP!$IT$8:$IT$136,
RCCP!$A$8:$A$136,$A79,
RCCP!$C$8:$C$136,$B79)/5)</f>
        <v>1788</v>
      </c>
      <c r="CL79" s="59">
        <f t="shared" si="292"/>
        <v>0.23455332546241636</v>
      </c>
      <c r="CM79" s="42">
        <f>SUMIFS(RCCP!$IR$8:$IR$136,
RCCP!$A$8:$A$136,$A79,
RCCP!$C$8:$C$136,$B79
)+
(SUMIFS(RCCP!$IT$8:$IT$136,
RCCP!$A$8:$A$136,$A79,
RCCP!$C$8:$C$136,$B79)/5)</f>
        <v>1788</v>
      </c>
      <c r="CN79" s="256">
        <f>SUMIFS(RCCP!$IR$8:$IR$136,
RCCP!$A$8:$A$136,$A79,
RCCP!$C$8:$C$136,$B79
)+
(SUMIFS(RCCP!$IT$8:$IT$136,
RCCP!$A$8:$A$136,$A79,
RCCP!$C$8:$C$136,$B79)/5)</f>
        <v>1788</v>
      </c>
      <c r="CO79" s="58">
        <f t="shared" si="293"/>
        <v>0.19846819846819846</v>
      </c>
      <c r="CP79" s="42">
        <f>SUMIFS(RCCP!$IW$8:$IW$136,
RCCP!$A$8:$A$136,$A79,
RCCP!$C$8:$C$136,$B79
)+
(SUMIFS(RCCP!$JB$8:$JB$136,
RCCP!$A$8:$A$136,$A79,
RCCP!$C$8:$C$136,$B79)/4)</f>
        <v>1723.5</v>
      </c>
      <c r="CQ79" s="256">
        <f>SUMIFS(RCCP!$IW$8:$IW$136,
RCCP!$A$8:$A$136,$A79,
RCCP!$C$8:$C$136,$B79
)+
(SUMIFS(RCCP!$JB$8:$JB$136,
RCCP!$A$8:$A$136,$A79,
RCCP!$C$8:$C$136,$B79)/4)</f>
        <v>1723.5</v>
      </c>
      <c r="CR79" s="59">
        <f t="shared" si="318"/>
        <v>0.27633477633477632</v>
      </c>
      <c r="CS79" s="42">
        <f>SUMIFS(RCCP!$IX$8:$IX$136,
RCCP!$A$8:$A$136,$A79,
RCCP!$C$8:$C$136,$B79
)+
(SUMIFS(RCCP!$JB$8:$JB$136,
RCCP!$A$8:$A$136,$A79,
RCCP!$C$8:$C$136,$B79)/4)</f>
        <v>1723.5</v>
      </c>
      <c r="CT79" s="256">
        <f>SUMIFS(RCCP!$IX$8:$IX$136,
RCCP!$A$8:$A$136,$A79,
RCCP!$C$8:$C$136,$B79
)+
(SUMIFS(RCCP!$JB$8:$JB$136,
RCCP!$A$8:$A$136,$A79,
RCCP!$C$8:$C$136,$B79)/4)</f>
        <v>1723.5</v>
      </c>
      <c r="CU79" s="58">
        <f t="shared" si="319"/>
        <v>0.22609208972845338</v>
      </c>
      <c r="CV79" s="47">
        <f>SUMIFS(RCCP!$IY$8:$IY$136,
RCCP!$A$8:$A$136,$A79,
RCCP!$C$8:$C$136,$B79
)+
(SUMIFS(RCCP!$JB$8:$JB$136,
RCCP!$A$8:$A$136,$A79,
RCCP!$C$8:$C$136,$B79)/4)</f>
        <v>1723.5</v>
      </c>
      <c r="CW79" s="256">
        <f>SUMIFS(RCCP!$IY$8:$IY$136,
RCCP!$A$8:$A$136,$A79,
RCCP!$C$8:$C$136,$B79
)+
(SUMIFS(RCCP!$JB$8:$JB$136,
RCCP!$A$8:$A$136,$A79,
RCCP!$C$8:$C$136,$B79)/4)</f>
        <v>1723.5</v>
      </c>
      <c r="CX79" s="59">
        <f t="shared" si="320"/>
        <v>0.22609208972845338</v>
      </c>
      <c r="CY79" s="42">
        <f>SUMIFS(RCCP!$IZ$8:$IZ$136,
RCCP!$A$8:$A$136,$A79,
RCCP!$C$8:$C$136,$B79
)+
(SUMIFS(RCCP!$JB$8:$JB$136,
RCCP!$A$8:$A$136,$A79,
RCCP!$C$8:$C$136,$B79)/4)</f>
        <v>1723.5</v>
      </c>
      <c r="CZ79" s="256">
        <f>SUMIFS(RCCP!$IZ$8:$IZ$136,
RCCP!$A$8:$A$136,$A79,
RCCP!$C$8:$C$136,$B79
)+
(SUMIFS(RCCP!$JB$8:$JB$136,
RCCP!$A$8:$A$136,$A79,
RCCP!$C$8:$C$136,$B79)/4)</f>
        <v>1723.5</v>
      </c>
      <c r="DA79" s="58">
        <f t="shared" si="321"/>
        <v>0.22609208972845338</v>
      </c>
      <c r="DB79" s="42">
        <f>SUMIFS(RCCP!$JE$8:$JE$136,
RCCP!$A$8:$A$136,$A79,
RCCP!$C$8:$C$136,$B79
)+
(SUMIFS(RCCP!$JJ$8:$JJ$136,
RCCP!$A$8:$A$136,$A79,
RCCP!$C$8:$C$136,$B79)/4)</f>
        <v>7155</v>
      </c>
      <c r="DC79" s="256">
        <f>SUMIFS(RCCP!$JE$8:$JE$136,
RCCP!$A$8:$A$136,$A79,
RCCP!$C$8:$C$136,$B79
)+
(SUMIFS(RCCP!$JJ$8:$JJ$136,
RCCP!$A$8:$A$136,$A79,
RCCP!$C$8:$C$136,$B79)/4)</f>
        <v>7155</v>
      </c>
      <c r="DD79" s="59">
        <f t="shared" si="322"/>
        <v>0.93860684769775682</v>
      </c>
      <c r="DE79" s="42">
        <f>SUMIFS(RCCP!$JF$8:$JF$136,
RCCP!$A$8:$A$136,$A79,
RCCP!$C$8:$C$136,$B79
)+
(SUMIFS(RCCP!$JJ$8:$JJ$136,
RCCP!$A$8:$A$136,$A79,
RCCP!$C$8:$C$136,$B79)/4)</f>
        <v>7155</v>
      </c>
      <c r="DF79" s="256">
        <f>SUMIFS(RCCP!$JF$8:$JF$136,
RCCP!$A$8:$A$136,$A79,
RCCP!$C$8:$C$136,$B79
)+
(SUMIFS(RCCP!$JJ$8:$JJ$136,
RCCP!$A$8:$A$136,$A79,
RCCP!$C$8:$C$136,$B79)/4)</f>
        <v>7155</v>
      </c>
      <c r="DG79" s="58">
        <f t="shared" si="323"/>
        <v>0.93860684769775682</v>
      </c>
      <c r="DH79" s="47">
        <f>SUMIFS(RCCP!$JG$8:$JG$136,
RCCP!$A$8:$A$136,$A79,
RCCP!$C$8:$C$136,$B79
)+
(SUMIFS(RCCP!$JJ$8:$JJ$136,
RCCP!$A$8:$A$136,$A79,
RCCP!$C$8:$C$136,$B79)/4)</f>
        <v>7155</v>
      </c>
      <c r="DI79" s="256">
        <f>SUMIFS(RCCP!$JG$8:$JG$136,
RCCP!$A$8:$A$136,$A79,
RCCP!$C$8:$C$136,$B79
)+
(SUMIFS(RCCP!$JJ$8:$JJ$136,
RCCP!$A$8:$A$136,$A79,
RCCP!$C$8:$C$136,$B79)/4)</f>
        <v>7155</v>
      </c>
      <c r="DJ79" s="59">
        <f t="shared" si="324"/>
        <v>1.1471861471861471</v>
      </c>
      <c r="DK79" s="42">
        <f>SUMIFS(RCCP!$JH$8:$JH$136,
RCCP!$A$8:$A$136,$A79,
RCCP!$C$8:$C$136,$B79
)+
(SUMIFS(RCCP!$JJ$8:$JJ$136,
RCCP!$A$8:$A$136,$A79,
RCCP!$C$8:$C$136,$B79)/4)</f>
        <v>7155</v>
      </c>
      <c r="DL79" s="256">
        <f>SUMIFS(RCCP!$JH$8:$JH$136,
RCCP!$A$8:$A$136,$A79,
RCCP!$C$8:$C$136,$B79
)+
(SUMIFS(RCCP!$JJ$8:$JJ$136,
RCCP!$A$8:$A$136,$A79,
RCCP!$C$8:$C$136,$B79)/4)</f>
        <v>7155</v>
      </c>
      <c r="DM79" s="58">
        <f t="shared" si="325"/>
        <v>0.93860684769775682</v>
      </c>
    </row>
    <row r="80" spans="1:117" ht="20.149999999999999" hidden="1" customHeight="1" outlineLevel="2" x14ac:dyDescent="0.35">
      <c r="A80" s="38">
        <v>880</v>
      </c>
      <c r="B80" s="39" t="s">
        <v>45</v>
      </c>
      <c r="C80" s="39" t="s">
        <v>60</v>
      </c>
      <c r="D80" s="96">
        <v>66</v>
      </c>
      <c r="E80" s="55">
        <f t="shared" si="317"/>
        <v>5.5</v>
      </c>
      <c r="F80" s="39">
        <v>7</v>
      </c>
      <c r="G80" s="39">
        <v>3</v>
      </c>
      <c r="H80" s="40">
        <f>+D80*E80*F80*G80</f>
        <v>7623</v>
      </c>
      <c r="I80" s="41">
        <f>+H80/E80</f>
        <v>1386</v>
      </c>
      <c r="J80" s="42">
        <f>SUMIFS('BLC Subcont'!$AE$7:$AE$9999,
'BLC Subcont'!$I$7:$I$9999,L$10,
'BLC Subcont'!$U$7:$U$9999,$A80,
'BLC Subcont'!$AA$7:$AA$9999,$B80)</f>
        <v>4236</v>
      </c>
      <c r="K80" s="43">
        <f>SUMIFS('BLC Subcont'!$BM$7:$BM$9999,
'BLC Subcont'!$I$7:$I$9999,L$10,
'BLC Subcont'!$U$7:$U$9999,$A80,
'BLC Subcont'!$AA$7:$AA$9999,$B80)</f>
        <v>0</v>
      </c>
      <c r="L80" s="50">
        <f t="shared" si="273"/>
        <v>0</v>
      </c>
      <c r="M80" s="42">
        <f>SUMIFS('BLC Subcont'!$AE$7:$AE$9999,
'BLC Subcont'!$I$7:$I$9999,O$10,
'BLC Subcont'!$T$7:$T$9999,"P880R5U2",
'BLC Subcont'!$AA$7:$AA$9999,$B80)</f>
        <v>0</v>
      </c>
      <c r="N80" s="43">
        <f>SUMIFS('BLC Subcont'!$AE$7:$AE$9999,
'BLC Subcont'!$I$7:$I$9999,O$10,
'BLC Subcont'!$T$7:$T$9999,"P880R5U2",
'BLC Subcont'!$AA$7:$AA$9999,$B80)</f>
        <v>0</v>
      </c>
      <c r="O80" s="50">
        <f t="shared" si="274"/>
        <v>0</v>
      </c>
      <c r="P80" s="42">
        <f>SUMIFS('BLC Subcont'!$AE$7:$AE$9999,
'BLC Subcont'!$I$7:$I$9999,R$10,
'BLC Subcont'!$T$7:$T$9999,"P880R5U2",
'BLC Subcont'!$AA$7:$AA$9999,$B80)</f>
        <v>0</v>
      </c>
      <c r="Q80" s="43">
        <f>SUMIFS('BLC Subcont'!$AE$7:$AE$9999,
'BLC Subcont'!$I$7:$I$9999,R$10,
'BLC Subcont'!$T$7:$T$9999,"P880R5U2",
'BLC Subcont'!$AA$7:$AA$9999,$B80)</f>
        <v>0</v>
      </c>
      <c r="R80" s="50">
        <f t="shared" si="332"/>
        <v>0</v>
      </c>
      <c r="S80" s="42">
        <f>SUMIFS('BLC Subcont'!$AE$7:$AE$9999,
'BLC Subcont'!$I$7:$I$9999,U$10,
'BLC Subcont'!$T$7:$T$9999,"P880R5U2",
'BLC Subcont'!$AA$7:$AA$9999,$B80)</f>
        <v>0</v>
      </c>
      <c r="T80" s="43">
        <f>SUMIFS('BLC Subcont'!$AE$7:$AE$9999,
'BLC Subcont'!$I$7:$I$9999,U$10,
'BLC Subcont'!$T$7:$T$9999,"P880R5U2",
'BLC Subcont'!$AA$7:$AA$9999,$B80)</f>
        <v>0</v>
      </c>
      <c r="U80" s="50">
        <f t="shared" si="305"/>
        <v>0</v>
      </c>
      <c r="V80" s="47">
        <f>SUM(S80,P80,M80,J80)</f>
        <v>4236</v>
      </c>
      <c r="W80" s="51">
        <f>+SUM(T80,Q80,N80,K80)</f>
        <v>0</v>
      </c>
      <c r="X80" s="52">
        <f>IFERROR(W80/($I80*X$11),0)</f>
        <v>0</v>
      </c>
      <c r="Y80" s="47">
        <f>SUMIFS('BLC Subcont'!$AE$7:$AE$9999,
'BLC Subcont'!$I$7:$I$9999,AA$10,
'BLC Subcont'!$T$7:$T$9999,"P880R5U2",
'BLC Subcont'!$AA$7:$AA$9999,$B80)</f>
        <v>0</v>
      </c>
      <c r="Z80" s="249">
        <f>SUMIFS('BLC Subcont'!$AE$7:$AE$9999,
'BLC Subcont'!$I$7:$I$9999,AA$10,
'BLC Subcont'!$T$7:$T$9999,"P880R5U2",
'BLC Subcont'!$AA$7:$AA$9999,$B80)</f>
        <v>0</v>
      </c>
      <c r="AA80" s="49">
        <f t="shared" si="277"/>
        <v>0</v>
      </c>
      <c r="AB80" s="42">
        <f>SUMIFS('BLC Subcont'!$AE$7:$AE$9999,
'BLC Subcont'!$I$7:$I$9999,AD$10,
'BLC Subcont'!$T$7:$T$9999,"P880R5U2",
'BLC Subcont'!$AA$7:$AA$9999,$B80)</f>
        <v>0</v>
      </c>
      <c r="AC80" s="249">
        <f>SUMIFS('BLC Subcont'!$AE$7:$AE$9999,
'BLC Subcont'!$I$7:$I$9999,AD$10,
'BLC Subcont'!$T$7:$T$9999,"P880R5U2",
'BLC Subcont'!$AA$7:$AA$9999,$B80)</f>
        <v>0</v>
      </c>
      <c r="AD80" s="50">
        <f t="shared" si="278"/>
        <v>0</v>
      </c>
      <c r="AE80" s="42">
        <f>SUMIFS('BLC Subcont'!$AE$7:$AE$9999,
'BLC Subcont'!$I$7:$I$9999,AG$10,
'BLC Subcont'!$T$7:$T$9999,"P880R5U2",
'BLC Subcont'!$AA$7:$AA$9999,$B80)</f>
        <v>0</v>
      </c>
      <c r="AF80" s="249">
        <f>SUMIFS('BLC Subcont'!$AE$7:$AE$9999,
'BLC Subcont'!$I$7:$I$9999,AG$10,
'BLC Subcont'!$T$7:$T$9999,"P880R5U2",
'BLC Subcont'!$AA$7:$AA$9999,$B80)</f>
        <v>0</v>
      </c>
      <c r="AG80" s="50">
        <f t="shared" si="279"/>
        <v>0</v>
      </c>
      <c r="AH80" s="42">
        <f>SUMIFS('BLC Subcont'!$AE$7:$AE$9999,
'BLC Subcont'!$I$7:$I$9999,AJ$10,
'BLC Subcont'!$T$7:$T$9999,"P880R5U2",
'BLC Subcont'!$AA$7:$AA$9999,$B80)</f>
        <v>0</v>
      </c>
      <c r="AI80" s="249">
        <f>SUMIFS('BLC Subcont'!$AE$7:$AE$9999,
'BLC Subcont'!$I$7:$I$9999,AJ$10,
'BLC Subcont'!$T$7:$T$9999,"P880R5U2",
'BLC Subcont'!$AA$7:$AA$9999,$B80)</f>
        <v>0</v>
      </c>
      <c r="AJ80" s="50">
        <f t="shared" si="280"/>
        <v>0</v>
      </c>
      <c r="AK80" s="42">
        <f>SUMIFS('BLC Subcont'!$AE$7:$AE$9999,
'BLC Subcont'!$I$7:$I$9999,AM$10,
'BLC Subcont'!$T$7:$T$9999,"P880R5U2",
'BLC Subcont'!$AA$7:$AA$9999,$B80)</f>
        <v>0</v>
      </c>
      <c r="AL80" s="249">
        <f>SUMIFS('BLC Subcont'!$AE$7:$AE$9999,
'BLC Subcont'!$I$7:$I$9999,AM$10,
'BLC Subcont'!$T$7:$T$9999,"P880R5U2",
'BLC Subcont'!$AA$7:$AA$9999,$B80)</f>
        <v>0</v>
      </c>
      <c r="AM80" s="50">
        <f t="shared" si="281"/>
        <v>0</v>
      </c>
      <c r="AN80" s="42">
        <f>SUMIFS('BLC Subcont'!$AE$7:$AE$9999,
'BLC Subcont'!$I$7:$I$9999,AP$10,
'BLC Subcont'!$T$7:$T$9999,"P880R5U2",
'BLC Subcont'!$AA$7:$AA$9999,$B80)</f>
        <v>0</v>
      </c>
      <c r="AO80" s="249">
        <f>SUMIFS('BLC Subcont'!$AE$7:$AE$9999,
'BLC Subcont'!$I$7:$I$9999,AP$10,
'BLC Subcont'!$T$7:$T$9999,"P880R5U2",
'BLC Subcont'!$AA$7:$AA$9999,$B80)</f>
        <v>0</v>
      </c>
      <c r="AP80" s="50">
        <f t="shared" si="282"/>
        <v>0</v>
      </c>
      <c r="AQ80" s="42">
        <f>SUMIFS('BLC Subcont'!$AE$7:$AE$9999,
'BLC Subcont'!$I$7:$I$9999,AS$10,
'BLC Subcont'!$T$7:$T$9999,"P880R5U2",
'BLC Subcont'!$AA$7:$AA$9999,$B80)</f>
        <v>0</v>
      </c>
      <c r="AR80" s="48">
        <f>SUMIFS('BLC Subcont'!$AE$7:$AE$9999,
'BLC Subcont'!$I$7:$I$9999,AS$10,
'BLC Subcont'!$T$7:$T$9999,"P880R5U2",
'BLC Subcont'!$AA$7:$AA$9999,$B80)</f>
        <v>0</v>
      </c>
      <c r="AS80" s="50">
        <f t="shared" si="283"/>
        <v>0</v>
      </c>
      <c r="AT80" s="42">
        <f>SUMIFS('BLC Subcont'!$AE$7:$AE$9999,
'BLC Subcont'!$I$7:$I$9999,AV$10,
'BLC Subcont'!$U$7:$U$9999,$A80,
'BLC Subcont'!$AA$7:$AA$9999,$B80)</f>
        <v>0</v>
      </c>
      <c r="AU80" s="48">
        <f>SUMIFS('BLC Subcont'!$BM$7:$BM$9999,
'BLC Subcont'!$I$7:$I$9999,AV$10,
'BLC Subcont'!$U$7:$U$9999,$A80,
'BLC Subcont'!$AA$7:$AA$9999,$B80)</f>
        <v>0</v>
      </c>
      <c r="AV80" s="50">
        <f t="shared" si="284"/>
        <v>0</v>
      </c>
      <c r="AW80" s="42">
        <f t="shared" si="307"/>
        <v>0</v>
      </c>
      <c r="AX80" s="249">
        <f t="shared" si="285"/>
        <v>0</v>
      </c>
      <c r="AY80" s="50">
        <f t="shared" si="286"/>
        <v>0</v>
      </c>
      <c r="AZ80" s="42">
        <f t="shared" si="308"/>
        <v>0</v>
      </c>
      <c r="BA80" s="249">
        <f t="shared" si="287"/>
        <v>0</v>
      </c>
      <c r="BB80" s="50">
        <f t="shared" si="288"/>
        <v>0</v>
      </c>
      <c r="BC80" s="42"/>
      <c r="BD80" s="249"/>
      <c r="BE80" s="59">
        <f t="shared" si="309"/>
        <v>0</v>
      </c>
      <c r="BF80" s="42"/>
      <c r="BG80" s="249"/>
      <c r="BH80" s="58">
        <f t="shared" si="310"/>
        <v>0</v>
      </c>
      <c r="BI80" s="47"/>
      <c r="BJ80" s="249"/>
      <c r="BK80" s="59">
        <f t="shared" si="311"/>
        <v>0</v>
      </c>
      <c r="BL80" s="42"/>
      <c r="BM80" s="249"/>
      <c r="BN80" s="59">
        <f t="shared" si="312"/>
        <v>0</v>
      </c>
      <c r="BO80" s="42"/>
      <c r="BP80" s="249"/>
      <c r="BQ80" s="59">
        <f t="shared" si="313"/>
        <v>0</v>
      </c>
      <c r="BR80" s="42"/>
      <c r="BS80" s="249"/>
      <c r="BT80" s="58">
        <f t="shared" si="314"/>
        <v>0</v>
      </c>
      <c r="BU80" s="47"/>
      <c r="BV80" s="249"/>
      <c r="BW80" s="59">
        <f t="shared" si="315"/>
        <v>0</v>
      </c>
      <c r="BX80" s="42"/>
      <c r="BY80" s="249"/>
      <c r="BZ80" s="59">
        <f t="shared" si="316"/>
        <v>0</v>
      </c>
      <c r="CA80" s="42"/>
      <c r="CB80" s="249"/>
      <c r="CC80" s="59">
        <f t="shared" si="289"/>
        <v>0</v>
      </c>
      <c r="CD80" s="42"/>
      <c r="CE80" s="249"/>
      <c r="CF80" s="58">
        <f t="shared" si="290"/>
        <v>0</v>
      </c>
      <c r="CG80" s="47"/>
      <c r="CH80" s="249"/>
      <c r="CI80" s="59">
        <f t="shared" si="291"/>
        <v>0</v>
      </c>
      <c r="CJ80" s="42"/>
      <c r="CK80" s="249"/>
      <c r="CL80" s="59">
        <f t="shared" si="292"/>
        <v>0</v>
      </c>
      <c r="CM80" s="42"/>
      <c r="CN80" s="249"/>
      <c r="CO80" s="58">
        <f t="shared" si="293"/>
        <v>0</v>
      </c>
      <c r="CP80" s="42"/>
      <c r="CQ80" s="249"/>
      <c r="CR80" s="59"/>
      <c r="CS80" s="42"/>
      <c r="CT80" s="249"/>
      <c r="CU80" s="58"/>
      <c r="CV80" s="47"/>
      <c r="CW80" s="249"/>
      <c r="CX80" s="59"/>
      <c r="CY80" s="42"/>
      <c r="CZ80" s="249"/>
      <c r="DA80" s="58"/>
      <c r="DB80" s="42"/>
      <c r="DC80" s="249"/>
      <c r="DD80" s="59"/>
      <c r="DE80" s="42"/>
      <c r="DF80" s="249"/>
      <c r="DG80" s="58"/>
      <c r="DH80" s="47"/>
      <c r="DI80" s="249"/>
      <c r="DJ80" s="59"/>
      <c r="DK80" s="42"/>
      <c r="DL80" s="249"/>
      <c r="DM80" s="58"/>
    </row>
    <row r="81" spans="1:152" ht="20.149999999999999" hidden="1" customHeight="1" outlineLevel="2" x14ac:dyDescent="0.35">
      <c r="A81" s="38">
        <v>880</v>
      </c>
      <c r="B81" s="39" t="s">
        <v>40</v>
      </c>
      <c r="C81" s="39" t="s">
        <v>60</v>
      </c>
      <c r="D81" s="96">
        <v>66</v>
      </c>
      <c r="E81" s="55">
        <f t="shared" si="317"/>
        <v>5.5</v>
      </c>
      <c r="F81" s="39">
        <v>7</v>
      </c>
      <c r="G81" s="39">
        <v>3</v>
      </c>
      <c r="H81" s="40">
        <f>+D81*E81*F81*G81</f>
        <v>7623</v>
      </c>
      <c r="I81" s="41">
        <f>+H81/E81</f>
        <v>1386</v>
      </c>
      <c r="J81" s="42">
        <f>SUMIFS('BLC Subcont'!$AE$7:$AE$9999,
'BLC Subcont'!$I$7:$I$9999,L$10,
'BLC Subcont'!$U$7:$U$9999,$A81,
'BLC Subcont'!$AA$7:$AA$9999,$B81)</f>
        <v>2790</v>
      </c>
      <c r="K81" s="43">
        <f>SUMIFS('BLC Subcont'!$BM$7:$BM$9999,
'BLC Subcont'!$I$7:$I$9999,L$10,
'BLC Subcont'!$U$7:$U$9999,$A81,
'BLC Subcont'!$AA$7:$AA$9999,$B81)</f>
        <v>0</v>
      </c>
      <c r="L81" s="50">
        <f t="shared" si="273"/>
        <v>0</v>
      </c>
      <c r="M81" s="42">
        <f>SUMIFS('BLC Subcont'!$AE$7:$AE$9999,
'BLC Subcont'!$I$7:$I$9999,O$10,
'BLC Subcont'!$T$7:$T$9999,"I880R1X3",
'BLC Subcont'!$AA$7:$AA$9999,$B81)</f>
        <v>0</v>
      </c>
      <c r="N81" s="43">
        <f>SUMIFS('BLC Subcont'!$AE$7:$AE$9999,
'BLC Subcont'!$I$7:$I$9999,O$10,
'BLC Subcont'!$T$7:$T$9999,"I880R1X3",
'BLC Subcont'!$AA$7:$AA$9999,$B81)</f>
        <v>0</v>
      </c>
      <c r="O81" s="50">
        <f t="shared" si="274"/>
        <v>0</v>
      </c>
      <c r="P81" s="42">
        <f>SUMIFS('BLC Subcont'!$AE$7:$AE$9999,
'BLC Subcont'!$I$7:$I$9999,R$10,
'BLC Subcont'!$T$7:$T$9999,"I880R1X3",
'BLC Subcont'!$AA$7:$AA$9999,$B81)</f>
        <v>0</v>
      </c>
      <c r="Q81" s="43">
        <f>SUMIFS('BLC Subcont'!$AE$7:$AE$9999,
'BLC Subcont'!$I$7:$I$9999,R$10,
'BLC Subcont'!$T$7:$T$9999,"I880R1X3",
'BLC Subcont'!$AA$7:$AA$9999,$B81)</f>
        <v>0</v>
      </c>
      <c r="R81" s="50">
        <f t="shared" si="332"/>
        <v>0</v>
      </c>
      <c r="S81" s="42">
        <f>SUMIFS('BLC Subcont'!$AE$7:$AE$9999,
'BLC Subcont'!$I$7:$I$9999,U$10,
'BLC Subcont'!$T$7:$T$9999,"I880R1X3",
'BLC Subcont'!$AA$7:$AA$9999,$B81)</f>
        <v>0</v>
      </c>
      <c r="T81" s="43">
        <f>SUMIFS('BLC Subcont'!$AE$7:$AE$9999,
'BLC Subcont'!$I$7:$I$9999,U$10,
'BLC Subcont'!$T$7:$T$9999,"I880R1X3",
'BLC Subcont'!$AA$7:$AA$9999,$B81)</f>
        <v>0</v>
      </c>
      <c r="U81" s="50">
        <f t="shared" si="305"/>
        <v>0</v>
      </c>
      <c r="V81" s="47">
        <f>SUM(S81,P81,M81,J81)</f>
        <v>2790</v>
      </c>
      <c r="W81" s="51">
        <f>+SUM(T81,Q81,N81,K81)</f>
        <v>0</v>
      </c>
      <c r="X81" s="52">
        <f>IFERROR(W81/($I81*X$11),0)</f>
        <v>0</v>
      </c>
      <c r="Y81" s="47">
        <f>SUMIFS('BLC Subcont'!$AE$7:$AE$9999,
'BLC Subcont'!$I$7:$I$9999,AA$10,
'BLC Subcont'!$T$7:$T$9999,"I880R1X3",
'BLC Subcont'!$AA$7:$AA$9999,$B81)</f>
        <v>0</v>
      </c>
      <c r="Z81" s="249">
        <f>SUMIFS('BLC Subcont'!$AE$7:$AE$9999,
'BLC Subcont'!$I$7:$I$9999,AA$10,
'BLC Subcont'!$T$7:$T$9999,"I880R1X3",
'BLC Subcont'!$AA$7:$AA$9999,$B81)</f>
        <v>0</v>
      </c>
      <c r="AA81" s="49">
        <f t="shared" si="277"/>
        <v>0</v>
      </c>
      <c r="AB81" s="42">
        <f>SUMIFS('BLC Subcont'!$AE$7:$AE$9999,
'BLC Subcont'!$I$7:$I$9999,AD$10,
'BLC Subcont'!$T$7:$T$9999,"I880R1X3",
'BLC Subcont'!$AA$7:$AA$9999,$B81)</f>
        <v>0</v>
      </c>
      <c r="AC81" s="249">
        <f>SUMIFS('BLC Subcont'!$AE$7:$AE$9999,
'BLC Subcont'!$I$7:$I$9999,AD$10,
'BLC Subcont'!$T$7:$T$9999,"I880R1X3",
'BLC Subcont'!$AA$7:$AA$9999,$B81)</f>
        <v>0</v>
      </c>
      <c r="AD81" s="50">
        <f t="shared" si="278"/>
        <v>0</v>
      </c>
      <c r="AE81" s="42">
        <f>SUMIFS('BLC Subcont'!$AE$7:$AE$9999,
'BLC Subcont'!$I$7:$I$9999,AG$10,
'BLC Subcont'!$T$7:$T$9999,"I880R1X3",
'BLC Subcont'!$AA$7:$AA$9999,$B81)</f>
        <v>0</v>
      </c>
      <c r="AF81" s="249">
        <f>SUMIFS('BLC Subcont'!$AE$7:$AE$9999,
'BLC Subcont'!$I$7:$I$9999,AG$10,
'BLC Subcont'!$T$7:$T$9999,"I880R1X3",
'BLC Subcont'!$AA$7:$AA$9999,$B81)</f>
        <v>0</v>
      </c>
      <c r="AG81" s="50">
        <f t="shared" si="279"/>
        <v>0</v>
      </c>
      <c r="AH81" s="42">
        <f>SUMIFS('BLC Subcont'!$AE$7:$AE$9999,
'BLC Subcont'!$I$7:$I$9999,AJ$10,
'BLC Subcont'!$T$7:$T$9999,"I880R1X3",
'BLC Subcont'!$AA$7:$AA$9999,$B81)</f>
        <v>0</v>
      </c>
      <c r="AI81" s="249">
        <f>SUMIFS('BLC Subcont'!$AE$7:$AE$9999,
'BLC Subcont'!$I$7:$I$9999,AJ$10,
'BLC Subcont'!$T$7:$T$9999,"I880R1X3",
'BLC Subcont'!$AA$7:$AA$9999,$B81)</f>
        <v>0</v>
      </c>
      <c r="AJ81" s="50">
        <f t="shared" si="280"/>
        <v>0</v>
      </c>
      <c r="AK81" s="42">
        <f>SUMIFS('BLC Subcont'!$AE$7:$AE$9999,
'BLC Subcont'!$I$7:$I$9999,AM$10,
'BLC Subcont'!$T$7:$T$9999,"I880R1X3",
'BLC Subcont'!$AA$7:$AA$9999,$B81)</f>
        <v>0</v>
      </c>
      <c r="AL81" s="249">
        <f>SUMIFS('BLC Subcont'!$AE$7:$AE$9999,
'BLC Subcont'!$I$7:$I$9999,AM$10,
'BLC Subcont'!$T$7:$T$9999,"I880R1X3",
'BLC Subcont'!$AA$7:$AA$9999,$B81)</f>
        <v>0</v>
      </c>
      <c r="AM81" s="50">
        <f t="shared" si="281"/>
        <v>0</v>
      </c>
      <c r="AN81" s="42">
        <f>SUMIFS('BLC Subcont'!$AE$7:$AE$9999,
'BLC Subcont'!$I$7:$I$9999,AP$10,
'BLC Subcont'!$T$7:$T$9999,"I880R1X3",
'BLC Subcont'!$AA$7:$AA$9999,$B81)</f>
        <v>0</v>
      </c>
      <c r="AO81" s="249">
        <f>SUMIFS('BLC Subcont'!$AE$7:$AE$9999,
'BLC Subcont'!$I$7:$I$9999,AP$10,
'BLC Subcont'!$T$7:$T$9999,"I880R1X3",
'BLC Subcont'!$AA$7:$AA$9999,$B81)</f>
        <v>0</v>
      </c>
      <c r="AP81" s="50">
        <f t="shared" si="282"/>
        <v>0</v>
      </c>
      <c r="AQ81" s="42">
        <f>SUMIFS('BLC Subcont'!$AE$7:$AE$9999,
'BLC Subcont'!$I$7:$I$9999,AS$10,
'BLC Subcont'!$T$7:$T$9999,"I880R1X3",
'BLC Subcont'!$AA$7:$AA$9999,$B81)</f>
        <v>0</v>
      </c>
      <c r="AR81" s="48">
        <f>SUMIFS('BLC Subcont'!$AE$7:$AE$9999,
'BLC Subcont'!$I$7:$I$9999,AS$10,
'BLC Subcont'!$T$7:$T$9999,"I880R1X3",
'BLC Subcont'!$AA$7:$AA$9999,$B81)</f>
        <v>0</v>
      </c>
      <c r="AS81" s="50">
        <f t="shared" si="283"/>
        <v>0</v>
      </c>
      <c r="AT81" s="42">
        <f>SUMIFS('BLC Subcont'!$AE$7:$AE$9999,
'BLC Subcont'!$I$7:$I$9999,AV$10,
'BLC Subcont'!$U$7:$U$9999,$A81,
'BLC Subcont'!$AA$7:$AA$9999,$B81)</f>
        <v>0</v>
      </c>
      <c r="AU81" s="48">
        <f>SUMIFS('BLC Subcont'!$BM$7:$BM$9999,
'BLC Subcont'!$I$7:$I$9999,AV$10,
'BLC Subcont'!$U$7:$U$9999,$A81,
'BLC Subcont'!$AA$7:$AA$9999,$B81)</f>
        <v>0</v>
      </c>
      <c r="AV81" s="50">
        <f t="shared" si="284"/>
        <v>0</v>
      </c>
      <c r="AW81" s="42">
        <f t="shared" si="307"/>
        <v>0</v>
      </c>
      <c r="AX81" s="249">
        <f t="shared" si="285"/>
        <v>0</v>
      </c>
      <c r="AY81" s="50">
        <f t="shared" si="286"/>
        <v>0</v>
      </c>
      <c r="AZ81" s="42">
        <f t="shared" si="308"/>
        <v>0</v>
      </c>
      <c r="BA81" s="249">
        <f t="shared" si="287"/>
        <v>0</v>
      </c>
      <c r="BB81" s="50">
        <f t="shared" si="288"/>
        <v>0</v>
      </c>
      <c r="BC81" s="42"/>
      <c r="BD81" s="249"/>
      <c r="BE81" s="59">
        <f t="shared" si="309"/>
        <v>0</v>
      </c>
      <c r="BF81" s="42"/>
      <c r="BG81" s="249"/>
      <c r="BH81" s="58">
        <f t="shared" si="310"/>
        <v>0</v>
      </c>
      <c r="BI81" s="47"/>
      <c r="BJ81" s="249"/>
      <c r="BK81" s="59">
        <f t="shared" si="311"/>
        <v>0</v>
      </c>
      <c r="BL81" s="42"/>
      <c r="BM81" s="249"/>
      <c r="BN81" s="59">
        <f t="shared" si="312"/>
        <v>0</v>
      </c>
      <c r="BO81" s="42"/>
      <c r="BP81" s="249"/>
      <c r="BQ81" s="59">
        <f t="shared" si="313"/>
        <v>0</v>
      </c>
      <c r="BR81" s="42"/>
      <c r="BS81" s="249"/>
      <c r="BT81" s="58">
        <f t="shared" si="314"/>
        <v>0</v>
      </c>
      <c r="BU81" s="47"/>
      <c r="BV81" s="249"/>
      <c r="BW81" s="59">
        <f t="shared" si="315"/>
        <v>0</v>
      </c>
      <c r="BX81" s="42"/>
      <c r="BY81" s="249"/>
      <c r="BZ81" s="59">
        <f t="shared" si="316"/>
        <v>0</v>
      </c>
      <c r="CA81" s="42"/>
      <c r="CB81" s="249"/>
      <c r="CC81" s="59">
        <f t="shared" si="289"/>
        <v>0</v>
      </c>
      <c r="CD81" s="42"/>
      <c r="CE81" s="249"/>
      <c r="CF81" s="58">
        <f t="shared" si="290"/>
        <v>0</v>
      </c>
      <c r="CG81" s="47"/>
      <c r="CH81" s="249"/>
      <c r="CI81" s="59">
        <f t="shared" si="291"/>
        <v>0</v>
      </c>
      <c r="CJ81" s="42"/>
      <c r="CK81" s="249"/>
      <c r="CL81" s="59">
        <f t="shared" si="292"/>
        <v>0</v>
      </c>
      <c r="CM81" s="42"/>
      <c r="CN81" s="249"/>
      <c r="CO81" s="58">
        <f t="shared" si="293"/>
        <v>0</v>
      </c>
      <c r="CP81" s="42"/>
      <c r="CQ81" s="249"/>
      <c r="CR81" s="59"/>
      <c r="CS81" s="42"/>
      <c r="CT81" s="249"/>
      <c r="CU81" s="58"/>
      <c r="CV81" s="47"/>
      <c r="CW81" s="249"/>
      <c r="CX81" s="59"/>
      <c r="CY81" s="42"/>
      <c r="CZ81" s="249"/>
      <c r="DA81" s="58"/>
      <c r="DB81" s="42"/>
      <c r="DC81" s="249"/>
      <c r="DD81" s="59"/>
      <c r="DE81" s="42"/>
      <c r="DF81" s="249"/>
      <c r="DG81" s="58"/>
      <c r="DH81" s="47"/>
      <c r="DI81" s="249"/>
      <c r="DJ81" s="59"/>
      <c r="DK81" s="42"/>
      <c r="DL81" s="249"/>
      <c r="DM81" s="58"/>
    </row>
    <row r="82" spans="1:152" ht="20.149999999999999" hidden="1" customHeight="1" outlineLevel="1" collapsed="1" x14ac:dyDescent="0.35">
      <c r="A82" s="38">
        <v>373</v>
      </c>
      <c r="B82" s="39" t="s">
        <v>23</v>
      </c>
      <c r="C82" s="39" t="s">
        <v>78</v>
      </c>
      <c r="D82" s="39">
        <v>166</v>
      </c>
      <c r="E82" s="55">
        <f t="shared" si="317"/>
        <v>5.5</v>
      </c>
      <c r="F82" s="39">
        <v>7</v>
      </c>
      <c r="G82" s="39">
        <v>3</v>
      </c>
      <c r="H82" s="40">
        <f t="shared" ref="H82:H84" si="333">+D82*E82*F82*G82</f>
        <v>19173</v>
      </c>
      <c r="I82" s="41">
        <f t="shared" ref="I82:I84" si="334">+H82/E82</f>
        <v>3486</v>
      </c>
      <c r="J82" s="42">
        <f t="array" ref="J82">SUM(SUMIFS(
'BLC Subcont'!$AE$7:$AE$9999,
'BLC Subcont'!$I$7:$I$9999,L$10,
'BLC Subcont'!$U$7:$U$9999,$A82,
'BLC Subcont'!$AA$7:$AA$9999,
{"Men'S";"Women'S"}
))</f>
        <v>0</v>
      </c>
      <c r="K82" s="43">
        <f t="array" ref="K82">SUM(SUMIFS(
'BLC Subcont'!$BS$7:$BS$9999,
'BLC Subcont'!$I$7:$I$9999,L$10,
'BLC Subcont'!$U$7:$U$9999,$A82,
'BLC Subcont'!$AA$7:$AA$9999,
{"Men'S";"Women'S"}
))</f>
        <v>0</v>
      </c>
      <c r="L82" s="50">
        <f t="shared" si="273"/>
        <v>0</v>
      </c>
      <c r="M82" s="42">
        <f t="array" ref="M82">SUM(SUMIFS(
'BLC Subcont'!$AE$7:$AE$9999,
'BLC Subcont'!$I$7:$I$9999,O$10,
'BLC Subcont'!$U$7:$U$9999,$A82,
'BLC Subcont'!$AA$7:$AA$9999,
{"Men'S";"Women'S"}
))</f>
        <v>0</v>
      </c>
      <c r="N82" s="43">
        <f t="array" ref="N82">SUM(SUMIFS(
'BLC Subcont'!$BS$7:$BS$9999,
'BLC Subcont'!$I$7:$I$9999,O$10,
'BLC Subcont'!$U$7:$U$9999,$A82,
'BLC Subcont'!$AA$7:$AA$9999,
{"Men'S";"Women'S"}
))</f>
        <v>0</v>
      </c>
      <c r="O82" s="50">
        <f t="shared" si="274"/>
        <v>0</v>
      </c>
      <c r="P82" s="42">
        <f t="array" ref="P82">SUM(SUMIFS(
'BLC Subcont'!$AE$7:$AE$9999,
'BLC Subcont'!$I$7:$I$9999,R$10,
'BLC Subcont'!$U$7:$U$9999,$A82,
'BLC Subcont'!$AA$7:$AA$9999,
{"Men'S";"Women'S"}
))</f>
        <v>504</v>
      </c>
      <c r="Q82" s="43">
        <f t="array" ref="Q82">SUM(SUMIFS(
'BLC Subcont'!$BS$7:$BS$9999,
'BLC Subcont'!$I$7:$I$9999,R$10,
'BLC Subcont'!$U$7:$U$9999,$A82,
'BLC Subcont'!$AA$7:$AA$9999,
{"Men'S";"Women'S"}
))</f>
        <v>0</v>
      </c>
      <c r="R82" s="50">
        <f>IFERROR(Q82/($I82*R$11),0)</f>
        <v>0</v>
      </c>
      <c r="S82" s="42">
        <f t="array" ref="S82">SUM(SUMIFS(
'BLC Subcont'!$AE$7:$AE$9999,
'BLC Subcont'!$I$7:$I$9999,U$10,
'BLC Subcont'!$U$7:$U$9999,$A82,
'BLC Subcont'!$AA$7:$AA$9999,
{"Men'S";"Women'S"}
))</f>
        <v>10038</v>
      </c>
      <c r="T82" s="43">
        <f t="array" ref="T82">SUM(SUMIFS(
'BLC Subcont'!$BS$7:$BS$9999,
'BLC Subcont'!$I$7:$I$9999,U$10,
'BLC Subcont'!$U$7:$U$9999,$A82,
'BLC Subcont'!$AA$7:$AA$9999,
{"Men'S";"Women'S"}
))</f>
        <v>845</v>
      </c>
      <c r="U82" s="50">
        <f t="shared" si="305"/>
        <v>4.4072393469983831E-2</v>
      </c>
      <c r="V82" s="47">
        <f t="shared" ref="V82:V84" si="335">SUM(S82,P82,M82,J82)</f>
        <v>10542</v>
      </c>
      <c r="W82" s="51">
        <f t="shared" ref="W82:W84" si="336">+SUM(T82,Q82,N82,K82)</f>
        <v>845</v>
      </c>
      <c r="X82" s="52">
        <f t="shared" ref="X82:X84" si="337">IFERROR(W82/($I82*X$11),0)</f>
        <v>4.4072393469983831E-2</v>
      </c>
      <c r="Y82" s="47">
        <f t="array" ref="Y82">SUM(SUMIFS(
'BLC Subcont'!$AE$7:$AE$9999,
'BLC Subcont'!$I$7:$I$9999,AA$10,
'BLC Subcont'!$U$7:$U$9999,$A82,
'BLC Subcont'!$AA$7:$AA$9999,
{"Men'S";"Women'S"}
))</f>
        <v>4350</v>
      </c>
      <c r="Z82" s="249">
        <f t="array" ref="Z82">SUM(SUMIFS(
'BLC Subcont'!$BS$7:$BS$9999,
'BLC Subcont'!$I$7:$I$9999,AA$10,
'BLC Subcont'!$U$7:$U$9999,$A82,
'BLC Subcont'!$AA$7:$AA$9999,
{"Men'S";"Women'S"}
))</f>
        <v>4076</v>
      </c>
      <c r="AA82" s="49">
        <f t="shared" si="277"/>
        <v>0.21259062222917643</v>
      </c>
      <c r="AB82" s="42">
        <f t="array" ref="AB82">SUM(SUMIFS(
'BLC Subcont'!$AE$7:$AE$9999,
'BLC Subcont'!$I$7:$I$9999,AD$10,
'BLC Subcont'!$U$7:$U$9999,$A82,
'BLC Subcont'!$AA$7:$AA$9999,
{"Men'S";"Women'S"}
))</f>
        <v>3300</v>
      </c>
      <c r="AC82" s="249">
        <f t="array" ref="AC82">SUM(SUMIFS(
'BLC Subcont'!$BS$7:$BS$9999,
'BLC Subcont'!$I$7:$I$9999,AD$10,
'BLC Subcont'!$U$7:$U$9999,$A82,
'BLC Subcont'!$AA$7:$AA$9999,
{"Men'S";"Women'S"}
))</f>
        <v>3300</v>
      </c>
      <c r="AD82" s="50">
        <f t="shared" si="278"/>
        <v>0.1721170395869191</v>
      </c>
      <c r="AE82" s="42">
        <f t="array" ref="AE82">SUM(SUMIFS(
'BLC Subcont'!$AE$7:$AE$9999,
'BLC Subcont'!$I$7:$I$9999,AG$10,
'BLC Subcont'!$U$7:$U$9999,$A82,
'BLC Subcont'!$AA$7:$AA$9999,
{"Men'S";"Women'S"}
))</f>
        <v>3594</v>
      </c>
      <c r="AF82" s="249">
        <f t="array" ref="AF82">SUM(SUMIFS(
'BLC Subcont'!$BS$7:$BS$9999,
'BLC Subcont'!$I$7:$I$9999,AG$10,
'BLC Subcont'!$U$7:$U$9999,$A82,
'BLC Subcont'!$AA$7:$AA$9999,
{"Men'S";"Women'S"}
))</f>
        <v>3594</v>
      </c>
      <c r="AG82" s="50">
        <f t="shared" si="279"/>
        <v>0.18745110311375371</v>
      </c>
      <c r="AH82" s="42">
        <f t="array" ref="AH82">SUM(SUMIFS(
'BLC Subcont'!$AE$7:$AE$9999,
'BLC Subcont'!$I$7:$I$9999,AJ$10,
'BLC Subcont'!$U$7:$U$9999,$A82,
'BLC Subcont'!$AA$7:$AA$9999,
{"Men'S";"Women'S"}
))</f>
        <v>7692</v>
      </c>
      <c r="AI82" s="249">
        <f t="array" ref="AI82">SUM(SUMIFS(
'BLC Subcont'!$BS$7:$BS$9999,
'BLC Subcont'!$I$7:$I$9999,AJ$10,
'BLC Subcont'!$U$7:$U$9999,$A82,
'BLC Subcont'!$AA$7:$AA$9999,
{"Men'S";"Women'S"}
))</f>
        <v>7692</v>
      </c>
      <c r="AJ82" s="50">
        <f t="shared" si="280"/>
        <v>0.40118917227350964</v>
      </c>
      <c r="AK82" s="42">
        <f t="array" ref="AK82">SUM(SUMIFS(
'BLC Subcont'!$AE$7:$AE$9999,
'BLC Subcont'!$I$7:$I$9999,AM$10,
'BLC Subcont'!$U$7:$U$9999,$A82,
'BLC Subcont'!$AA$7:$AA$9999,
{"Men'S";"Women'S"}
))</f>
        <v>6774</v>
      </c>
      <c r="AL82" s="249">
        <f t="array" ref="AL82">SUM(SUMIFS(
'BLC Subcont'!$BS$7:$BS$9999,
'BLC Subcont'!$I$7:$I$9999,AM$10,
'BLC Subcont'!$U$7:$U$9999,$A82,
'BLC Subcont'!$AA$7:$AA$9999,
{"Men'S";"Women'S"}
))</f>
        <v>6774</v>
      </c>
      <c r="AM82" s="50">
        <f t="shared" si="281"/>
        <v>0.35330934126114849</v>
      </c>
      <c r="AN82" s="42">
        <f t="array" ref="AN82">SUM(SUMIFS(
'BLC Subcont'!$AE$7:$AE$9999,
'BLC Subcont'!$I$7:$I$9999,AP$10,
'BLC Subcont'!$U$7:$U$9999,$A82,
'BLC Subcont'!$AA$7:$AA$9999,
{"Men'S";"Women'S"}
))</f>
        <v>9966</v>
      </c>
      <c r="AO82" s="249">
        <f t="array" ref="AO82">SUM(SUMIFS(
'BLC Subcont'!$BS$7:$BS$9999,
'BLC Subcont'!$I$7:$I$9999,AP$10,
'BLC Subcont'!$U$7:$U$9999,$A82,
'BLC Subcont'!$AA$7:$AA$9999,
{"Men'S";"Women'S"}
))</f>
        <v>9966</v>
      </c>
      <c r="AP82" s="50">
        <f t="shared" si="282"/>
        <v>0.51979345955249567</v>
      </c>
      <c r="AQ82" s="42">
        <f t="array" ref="AQ82">SUM(SUMIFS(
'BLC Subcont'!$AE$7:$AE$9999,
'BLC Subcont'!$I$7:$I$9999,AS$10,
'BLC Subcont'!$U$7:$U$9999,$A82,
'BLC Subcont'!$AA$7:$AA$9999,
{"Men'S";"Women'S"}
))</f>
        <v>2832</v>
      </c>
      <c r="AR82" s="48">
        <f t="array" ref="AR82">SUM(SUMIFS(
'BLC Subcont'!$BS$7:$BS$9999,
'BLC Subcont'!$I$7:$I$9999,AS$10,
'BLC Subcont'!$U$7:$U$9999,$A82,
'BLC Subcont'!$AA$7:$AA$9999,
{"Men'S";"Women'S"}
))</f>
        <v>2832</v>
      </c>
      <c r="AS82" s="50">
        <f t="shared" si="283"/>
        <v>0.14770771397277421</v>
      </c>
      <c r="AT82" s="42">
        <f t="array" ref="AT82">SUM(SUMIFS(
'BLC Subcont'!$AE$7:$AE$9999,
'BLC Subcont'!$I$7:$I$9999,AV$10,
'BLC Subcont'!$U$7:$U$9999,$A82,
'BLC Subcont'!$AA$7:$AA$9999,
{"Men'S";"Women'S"}
))</f>
        <v>0</v>
      </c>
      <c r="AU82" s="48">
        <f t="array" ref="AU82">SUM(SUMIFS(
'BLC Subcont'!$BS$7:$BS$9999,
'BLC Subcont'!$I$7:$I$9999,AV$10,
'BLC Subcont'!$U$7:$U$9999,$A82,
'BLC Subcont'!$AA$7:$AA$9999,
{"Men'S";"Women'S"}
))</f>
        <v>0</v>
      </c>
      <c r="AV82" s="50">
        <f t="shared" si="284"/>
        <v>0</v>
      </c>
      <c r="AW82" s="42">
        <f t="shared" si="307"/>
        <v>9966</v>
      </c>
      <c r="AX82" s="249">
        <f t="shared" si="285"/>
        <v>9966</v>
      </c>
      <c r="AY82" s="50">
        <f>IFERROR(AX82/($I82*AY$11),0)</f>
        <v>0.51979345955249567</v>
      </c>
      <c r="AZ82" s="42">
        <f t="shared" si="308"/>
        <v>2832</v>
      </c>
      <c r="BA82" s="249">
        <f t="shared" si="287"/>
        <v>2832</v>
      </c>
      <c r="BB82" s="50">
        <f t="shared" si="288"/>
        <v>0.14770771397277421</v>
      </c>
      <c r="BC82" s="42">
        <f>SUMIFS(RCCP!$HX$8:$HX$136,
RCCP!$A$8:$A$136,$A82,
RCCP!$C$8:$C$136,$B82
)+
(SUMIFS(RCCP!$IC$8:$IC$136,
RCCP!$A$8:$A$136,$A82,
RCCP!$C$8:$C$136,$B82)/4)</f>
        <v>0</v>
      </c>
      <c r="BD82" s="249">
        <f>SUMIFS(RCCP!$HX$8:$HX$136,
RCCP!$A$8:$A$136,$A82,
RCCP!$C$8:$C$136,$B82
)+
(SUMIFS(RCCP!$IC$8:$IC$136,
RCCP!$A$8:$A$136,$A82,
RCCP!$C$8:$C$136,$B82)/4)</f>
        <v>0</v>
      </c>
      <c r="BE82" s="59">
        <f t="shared" si="309"/>
        <v>0</v>
      </c>
      <c r="BF82" s="42">
        <f>SUMIFS(RCCP!$HY$8:$HY$136,
RCCP!$A$8:$A$136,$A82,
RCCP!$C$8:$C$136,$B82
)+
(SUMIFS(RCCP!$IC$8:$IC$136,
RCCP!$A$8:$A$136,$A82,
RCCP!$C$8:$C$136,$B82)/4)</f>
        <v>0</v>
      </c>
      <c r="BG82" s="249">
        <f>SUMIFS(RCCP!$HY$8:$HY$136,
RCCP!$A$8:$A$136,$A82,
RCCP!$C$8:$C$136,$B82
)+
(SUMIFS(RCCP!$IC$8:$IC$136,
RCCP!$A$8:$A$136,$A82,
RCCP!$C$8:$C$136,$B82)/4)</f>
        <v>0</v>
      </c>
      <c r="BH82" s="58">
        <f t="shared" si="310"/>
        <v>0</v>
      </c>
      <c r="BI82" s="47">
        <f>SUMIFS(RCCP!$HZ$8:$HZ$136,
RCCP!$A$8:$A$136,$A82,
RCCP!$C$8:$C$136,$B82
)+
(SUMIFS(RCCP!$IC$8:$IC$136,
RCCP!$A$8:$A$136,$A82,
RCCP!$C$8:$C$136,$B82)/4)</f>
        <v>0</v>
      </c>
      <c r="BJ82" s="249">
        <f>SUMIFS(RCCP!$HZ$8:$HZ$136,
RCCP!$A$8:$A$136,$A82,
RCCP!$C$8:$C$136,$B82
)+
(SUMIFS(RCCP!$IC$8:$IC$136,
RCCP!$A$8:$A$136,$A82,
RCCP!$C$8:$C$136,$B82)/4)</f>
        <v>0</v>
      </c>
      <c r="BK82" s="59">
        <f t="shared" si="311"/>
        <v>0</v>
      </c>
      <c r="BL82" s="42">
        <f>SUMIFS(RCCP!$IA$8:$IA$136,
RCCP!$A$8:$A$136,$A82,
RCCP!$C$8:$C$136,$B82
)+
(SUMIFS(RCCP!$IC$8:$IC$136,
RCCP!$A$8:$A$136,$A82,
RCCP!$C$8:$C$136,$B82)/4)</f>
        <v>0</v>
      </c>
      <c r="BM82" s="249">
        <f>SUMIFS(RCCP!$IA$8:$IA$136,
RCCP!$A$8:$A$136,$A82,
RCCP!$C$8:$C$136,$B82
)+
(SUMIFS(RCCP!$IC$8:$IC$136,
RCCP!$A$8:$A$136,$A82,
RCCP!$C$8:$C$136,$B82)/4)</f>
        <v>0</v>
      </c>
      <c r="BN82" s="59">
        <f t="shared" si="312"/>
        <v>0</v>
      </c>
      <c r="BO82" s="42">
        <f>SUMIFS(RCCP!$IF$8:$IF$136,
RCCP!$A$8:$A$136,$A82,
RCCP!$C$8:$C$136,$B82
)+
(SUMIFS(RCCP!$IK$8:$IK$136,
RCCP!$A$8:$A$136,$A82,
RCCP!$C$8:$C$136,$B82)/4)</f>
        <v>0</v>
      </c>
      <c r="BP82" s="249">
        <f>SUMIFS(RCCP!$IF$8:$IF$136,
RCCP!$A$8:$A$136,$A82,
RCCP!$C$8:$C$136,$B82
)+
(SUMIFS(RCCP!$IK$8:$IK$136,
RCCP!$A$8:$A$136,$A82,
RCCP!$C$8:$C$136,$B82)/4)</f>
        <v>0</v>
      </c>
      <c r="BQ82" s="59">
        <f t="shared" si="313"/>
        <v>0</v>
      </c>
      <c r="BR82" s="42">
        <f>SUMIFS(RCCP!$IG$8:$IG$136,
RCCP!$A$8:$A$136,$A82,
RCCP!$C$8:$C$136,$B82
)+
(SUMIFS(RCCP!$IK$8:$IK$136,
RCCP!$A$8:$A$136,$A82,
RCCP!$C$8:$C$136,$B82)/4)</f>
        <v>0</v>
      </c>
      <c r="BS82" s="249">
        <f>SUMIFS(RCCP!$IG$8:$IG$136,
RCCP!$A$8:$A$136,$A82,
RCCP!$C$8:$C$136,$B82
)+
(SUMIFS(RCCP!$IK$8:$IK$136,
RCCP!$A$8:$A$136,$A82,
RCCP!$C$8:$C$136,$B82)/4)</f>
        <v>0</v>
      </c>
      <c r="BT82" s="58">
        <f t="shared" si="314"/>
        <v>0</v>
      </c>
      <c r="BU82" s="47">
        <f>SUMIFS(RCCP!$IH$8:$IH$136,
RCCP!$A$8:$A$136,$A82,
RCCP!$C$8:$C$136,$B82
)+
(SUMIFS(RCCP!$IK$8:$IK$136,
RCCP!$A$8:$A$136,$A82,
RCCP!$C$8:$C$136,$B82)/4)</f>
        <v>0</v>
      </c>
      <c r="BV82" s="249">
        <f>SUMIFS(RCCP!$IH$8:$IH$136,
RCCP!$A$8:$A$136,$A82,
RCCP!$C$8:$C$136,$B82
)+
(SUMIFS(RCCP!$IK$8:$IK$136,
RCCP!$A$8:$A$136,$A82,
RCCP!$C$8:$C$136,$B82)/4)</f>
        <v>0</v>
      </c>
      <c r="BW82" s="59">
        <f t="shared" si="315"/>
        <v>0</v>
      </c>
      <c r="BX82" s="42">
        <f>SUMIFS(RCCP!$II$8:$II$136,
RCCP!$A$8:$A$136,$A82,
RCCP!$C$8:$C$136,$B82
)+
(SUMIFS(RCCP!$IK$8:$IK$136,
RCCP!$A$8:$A$136,$A82,
RCCP!$C$8:$C$136,$B82)/4)</f>
        <v>0</v>
      </c>
      <c r="BY82" s="249">
        <f>SUMIFS(RCCP!$II$8:$II$136,
RCCP!$A$8:$A$136,$A82,
RCCP!$C$8:$C$136,$B82
)+
(SUMIFS(RCCP!$IK$8:$IK$136,
RCCP!$A$8:$A$136,$A82,
RCCP!$C$8:$C$136,$B82)/4)</f>
        <v>0</v>
      </c>
      <c r="BZ82" s="59">
        <f t="shared" si="316"/>
        <v>0</v>
      </c>
      <c r="CA82" s="42">
        <f t="array" ref="CA82">SUM(SUMIFS(RCCP!$IN$8:$IN$136,
RCCP!$A$8:$A$136,$A82,
RCCP!$C$8:$C$136,
{"UNISEX";"MEN'S";"WOMEN"}))
+
SUM(SUMIFS(RCCP!$IT$8:$IT$136,
RCCP!$A$8:$A$136,$A82,
RCCP!$C$8:$C$136,
{"UNISEX";"MEN'S";"WOMEN"}))/5</f>
        <v>0</v>
      </c>
      <c r="CB82" s="249">
        <f t="array" ref="CB82">SUM(SUMIFS(RCCP!$IN$8:$IN$136,
RCCP!$A$8:$A$136,$A82,
RCCP!$C$8:$C$136,
{"UNISEX";"MEN'S";"WOMEN"}))
+
SUM(SUMIFS(RCCP!$IT$8:$IT$136,
RCCP!$A$8:$A$136,$A82,
RCCP!$C$8:$C$136,
{"UNISEX";"MEN'S";"WOMEN"}))/5</f>
        <v>0</v>
      </c>
      <c r="CC82" s="59">
        <f t="shared" si="289"/>
        <v>0</v>
      </c>
      <c r="CD82" s="42">
        <f t="array" ref="CD82">SUM(SUMIFS(RCCP!$IO$8:$IO$136,
RCCP!$A$8:$A$136,$A82,
RCCP!$C$8:$C$136,
{"UNISEX";"MEN'S";"WOMEN"}))
+
SUM(SUMIFS(RCCP!$IT$8:$IT$136,
RCCP!$A$8:$A$136,$A82,
RCCP!$C$8:$C$136,
{"UNISEX";"MEN'S";"WOMEN"}))/5</f>
        <v>0</v>
      </c>
      <c r="CE82" s="249">
        <f t="array" ref="CE82">SUM(SUMIFS(RCCP!$IO$8:$IO$136,
RCCP!$A$8:$A$136,$A82,
RCCP!$C$8:$C$136,
{"UNISEX";"MEN'S";"WOMEN"}))
+
SUM(SUMIFS(RCCP!$IT$8:$IT$136,
RCCP!$A$8:$A$136,$A82,
RCCP!$C$8:$C$136,
{"UNISEX";"MEN'S";"WOMEN"}))/5</f>
        <v>0</v>
      </c>
      <c r="CF82" s="58">
        <f t="shared" si="290"/>
        <v>0</v>
      </c>
      <c r="CG82" s="47">
        <f t="array" ref="CG82">SUM(SUMIFS(RCCP!$IP$8:$IP$136,
RCCP!$A$8:$A$136,$A82,
RCCP!$C$8:$C$136,
{"UNISEX";"MEN'S";"WOMEN"}))
+
SUM(SUMIFS(RCCP!$IT$8:$IT$136,
RCCP!$A$8:$A$136,$A82,
RCCP!$C$8:$C$136,
{"UNISEX";"MEN'S";"WOMEN"}))/5</f>
        <v>1368</v>
      </c>
      <c r="CH82" s="249">
        <f t="array" ref="CH82">SUM(SUMIFS(RCCP!$IP$8:$IP$136,
RCCP!$A$8:$A$136,$A82,
RCCP!$C$8:$C$136,
{"UNISEX";"MEN'S";"WOMEN"}))
+
SUM(SUMIFS(RCCP!$IT$8:$IT$136,
RCCP!$A$8:$A$136,$A82,
RCCP!$C$8:$C$136,
{"UNISEX";"MEN'S";"WOMEN"}))/5</f>
        <v>1368</v>
      </c>
      <c r="CI82" s="59">
        <f t="shared" si="291"/>
        <v>7.1350336410577378E-2</v>
      </c>
      <c r="CJ82" s="42">
        <f t="array" ref="CJ82">SUM(SUMIFS(RCCP!$IQ$8:$IQ$136,
RCCP!$A$8:$A$136,$A82,
RCCP!$C$8:$C$136,
{"UNISEX";"MEN'S";"WOMEN"}))
+
SUM(SUMIFS(RCCP!$IT$8:$IT$136,
RCCP!$A$8:$A$136,$A82,
RCCP!$C$8:$C$136,
{"UNISEX";"MEN'S";"WOMEN"}))/5</f>
        <v>180</v>
      </c>
      <c r="CK82" s="249">
        <f t="array" ref="CK82">SUM(SUMIFS(RCCP!$IQ$8:$IQ$136,
RCCP!$A$8:$A$136,$A82,
RCCP!$C$8:$C$136,
{"UNISEX";"MEN'S";"WOMEN"}))
+
SUM(SUMIFS(RCCP!$IT$8:$IT$136,
RCCP!$A$8:$A$136,$A82,
RCCP!$C$8:$C$136,
{"UNISEX";"MEN'S";"WOMEN"}))/5</f>
        <v>180</v>
      </c>
      <c r="CL82" s="59">
        <f t="shared" si="292"/>
        <v>9.3882021592864972E-3</v>
      </c>
      <c r="CM82" s="42">
        <f t="array" ref="CM82">SUM(SUMIFS(RCCP!$IR$8:$IR$136,
RCCP!$A$8:$A$136,$A82,
RCCP!$C$8:$C$136,
{"UNISEX";"MEN'S";"WOMEN"}))
+
SUM(SUMIFS(RCCP!$IT$8:$IT$136,
RCCP!$A$8:$A$136,$A82,
RCCP!$C$8:$C$136,
{"UNISEX";"MEN'S";"WOMEN"}))/5</f>
        <v>174</v>
      </c>
      <c r="CN82" s="249">
        <f t="array" ref="CN82">SUM(SUMIFS(RCCP!$IR$8:$IR$136,
RCCP!$A$8:$A$136,$A82,
RCCP!$C$8:$C$136,
{"UNISEX";"MEN'S";"WOMEN"}))
+
SUM(SUMIFS(RCCP!$IT$8:$IT$136,
RCCP!$A$8:$A$136,$A82,
RCCP!$C$8:$C$136,
{"UNISEX";"MEN'S";"WOMEN"}))/5</f>
        <v>174</v>
      </c>
      <c r="CO82" s="58">
        <f t="shared" si="293"/>
        <v>7.6790679200317751E-3</v>
      </c>
      <c r="CP82" s="42">
        <f t="array" ref="CP82">SUM(SUMIFS(RCCP!$IW$8:$IW$136,
RCCP!$A$8:$A$136,$A82,
RCCP!$C$8:$C$136,
{"UNISEX";"MEN'S";"WOMEN"}))
+
SUM(SUMIFS(RCCP!$IT$8:$IT$136,
RCCP!$A$8:$A$136,$A82,
RCCP!$C$8:$C$136,
{"UNISEX";"MEN'S";"WOMEN"}))/4</f>
        <v>0</v>
      </c>
      <c r="CQ82" s="249">
        <f t="array" ref="CQ82">SUM(SUMIFS(RCCP!$IW$8:$IW$136,
RCCP!$A$8:$A$136,$A82,
RCCP!$C$8:$C$136,
{"UNISEX";"MEN'S";"WOMEN"}))
+
SUM(SUMIFS(RCCP!$IT$8:$IT$136,
RCCP!$A$8:$A$136,$A82,
RCCP!$C$8:$C$136,
{"UNISEX";"MEN'S";"WOMEN"}))/4</f>
        <v>0</v>
      </c>
      <c r="CR82" s="59">
        <f t="shared" ref="CR82:CR85" si="338">IFERROR(CQ82/($I82*CR$11),0)</f>
        <v>0</v>
      </c>
      <c r="CS82" s="42">
        <f t="array" ref="CS82">SUM(SUMIFS(RCCP!$IX$8:$IX$136,
RCCP!$A$8:$A$136,$A82,
RCCP!$C$8:$C$136,
{"UNISEX";"MEN'S";"WOMEN"}))
+
SUM(SUMIFS(RCCP!$IT$8:$IT$136,
RCCP!$A$8:$A$136,$A82,
RCCP!$C$8:$C$136,
{"UNISEX";"MEN'S";"WOMEN"}))/4</f>
        <v>0</v>
      </c>
      <c r="CT82" s="249">
        <f t="array" ref="CT82">SUM(SUMIFS(RCCP!$IX$8:$IX$136,
RCCP!$A$8:$A$136,$A82,
RCCP!$C$8:$C$136,
{"UNISEX";"MEN'S";"WOMEN"}))
+
SUM(SUMIFS(RCCP!$IT$8:$IT$136,
RCCP!$A$8:$A$136,$A82,
RCCP!$C$8:$C$136,
{"UNISEX";"MEN'S";"WOMEN"}))/4</f>
        <v>0</v>
      </c>
      <c r="CU82" s="58">
        <f t="shared" ref="CU82:CU85" si="339">IFERROR(CT82/($I82*CU$11),0)</f>
        <v>0</v>
      </c>
      <c r="CV82" s="47">
        <f t="array" ref="CV82">SUM(SUMIFS(RCCP!$IY$8:$IY$136,
RCCP!$A$8:$A$136,$A82,
RCCP!$C$8:$C$136,
{"UNISEX";"MEN'S";"WOMEN"}))
+
SUM(SUMIFS(RCCP!$IT$8:$IT$136,
RCCP!$A$8:$A$136,$A82,
RCCP!$C$8:$C$136,
{"UNISEX";"MEN'S";"WOMEN"}))/4</f>
        <v>0</v>
      </c>
      <c r="CW82" s="249">
        <f t="array" ref="CW82">SUM(SUMIFS(RCCP!$IY$8:$IY$136,
RCCP!$A$8:$A$136,$A82,
RCCP!$C$8:$C$136,
{"UNISEX";"MEN'S";"WOMEN"}))
+
SUM(SUMIFS(RCCP!$IT$8:$IT$136,
RCCP!$A$8:$A$136,$A82,
RCCP!$C$8:$C$136,
{"UNISEX";"MEN'S";"WOMEN"}))/4</f>
        <v>0</v>
      </c>
      <c r="CX82" s="59">
        <f t="shared" ref="CX82:CX85" si="340">IFERROR(CW82/($I82*CX$11),0)</f>
        <v>0</v>
      </c>
      <c r="CY82" s="42">
        <f t="array" ref="CY82">SUM(SUMIFS(RCCP!$IZ$8:$IZ$136,
RCCP!$A$8:$A$136,$A82,
RCCP!$C$8:$C$136,
{"UNISEX";"MEN'S";"WOMEN"}))
+
SUM(SUMIFS(RCCP!$IT$8:$IT$136,
RCCP!$A$8:$A$136,$A82,
RCCP!$C$8:$C$136,
{"UNISEX";"MEN'S";"WOMEN"}))/4</f>
        <v>0</v>
      </c>
      <c r="CZ82" s="249">
        <f t="array" ref="CZ82">SUM(SUMIFS(RCCP!$IZ$8:$IZ$136,
RCCP!$A$8:$A$136,$A82,
RCCP!$C$8:$C$136,
{"UNISEX";"MEN'S";"WOMEN"}))
+
SUM(SUMIFS(RCCP!$IT$8:$IT$136,
RCCP!$A$8:$A$136,$A82,
RCCP!$C$8:$C$136,
{"UNISEX";"MEN'S";"WOMEN"}))/4</f>
        <v>0</v>
      </c>
      <c r="DA82" s="58">
        <f t="shared" ref="DA82:DA85" si="341">IFERROR(CZ82/($I82*DA$11),0)</f>
        <v>0</v>
      </c>
      <c r="DB82" s="42">
        <f t="array" ref="DB82">SUM(SUMIFS(RCCP!$JE$8:$JE$136,
RCCP!$A$8:$A$136,$A82,
RCCP!$C$8:$C$136,
{"UNISEX";"MEN'S";"WOMEN"}))
+
SUM(SUMIFS(RCCP!$IT$8:$IT$136,
RCCP!$A$8:$A$136,$A82,
RCCP!$C$8:$C$136,
{"UNISEX";"MEN'S";"WOMEN"}))/4</f>
        <v>300</v>
      </c>
      <c r="DC82" s="249">
        <f t="array" ref="DC82">SUM(SUMIFS(RCCP!$JE$8:$JE$136,
RCCP!$A$8:$A$136,$A82,
RCCP!$C$8:$C$136,
{"UNISEX";"MEN'S";"WOMEN"}))
+
SUM(SUMIFS(RCCP!$IT$8:$IT$136,
RCCP!$A$8:$A$136,$A82,
RCCP!$C$8:$C$136,
{"UNISEX";"MEN'S";"WOMEN"}))/4</f>
        <v>300</v>
      </c>
      <c r="DD82" s="59">
        <f t="shared" ref="DD82:DD85" si="342">IFERROR(DC82/($I82*DD$11),0)</f>
        <v>1.5647003598810827E-2</v>
      </c>
      <c r="DE82" s="42">
        <f t="array" ref="DE82">SUM(SUMIFS(RCCP!$JF$8:$JF$136,
RCCP!$A$8:$A$136,$A82,
RCCP!$C$8:$C$136,
{"UNISEX";"MEN'S";"WOMEN"}))
+
SUM(SUMIFS(RCCP!$IT$8:$IT$136,
RCCP!$A$8:$A$136,$A82,
RCCP!$C$8:$C$136,
{"UNISEX";"MEN'S";"WOMEN"}))/4</f>
        <v>0</v>
      </c>
      <c r="DF82" s="249">
        <f t="array" ref="DF82">SUM(SUMIFS(RCCP!$JF$8:$JF$136,
RCCP!$A$8:$A$136,$A82,
RCCP!$C$8:$C$136,
{"UNISEX";"MEN'S";"WOMEN"}))
+
SUM(SUMIFS(RCCP!$IT$8:$IT$136,
RCCP!$A$8:$A$136,$A82,
RCCP!$C$8:$C$136,
{"UNISEX";"MEN'S";"WOMEN"}))/4</f>
        <v>0</v>
      </c>
      <c r="DG82" s="58">
        <f t="shared" ref="DG82:DG85" si="343">IFERROR(DF82/($I82*DG$11),0)</f>
        <v>0</v>
      </c>
      <c r="DH82" s="47">
        <f t="array" ref="DH82">SUM(SUMIFS(RCCP!$JG$8:$JG$136,
RCCP!$A$8:$A$136,$A82,
RCCP!$C$8:$C$136,
{"UNISEX";"MEN'S";"WOMEN"}))
+
SUM(SUMIFS(RCCP!$IT$8:$IT$136,
RCCP!$A$8:$A$136,$A82,
RCCP!$C$8:$C$136,
{"UNISEX";"MEN'S";"WOMEN"}))/4</f>
        <v>144</v>
      </c>
      <c r="DI82" s="249">
        <f t="array" ref="DI82">SUM(SUMIFS(RCCP!$JG$8:$JG$136,
RCCP!$A$8:$A$136,$A82,
RCCP!$C$8:$C$136,
{"UNISEX";"MEN'S";"WOMEN"}))
+
SUM(SUMIFS(RCCP!$IT$8:$IT$136,
RCCP!$A$8:$A$136,$A82,
RCCP!$C$8:$C$136,
{"UNISEX";"MEN'S";"WOMEN"}))/4</f>
        <v>144</v>
      </c>
      <c r="DJ82" s="59">
        <f t="shared" ref="DJ82:DJ85" si="344">IFERROR(DI82/($I82*DJ$11),0)</f>
        <v>9.1795754446356848E-3</v>
      </c>
      <c r="DK82" s="42">
        <f t="array" ref="DK82">SUM(SUMIFS(RCCP!$JH$8:$JH$136,
RCCP!$A$8:$A$136,$A82,
RCCP!$C$8:$C$136,
{"UNISEX";"MEN'S";"WOMEN"}))
+
SUM(SUMIFS(RCCP!$IT$8:$IT$136,
RCCP!$A$8:$A$136,$A82,
RCCP!$C$8:$C$136,
{"UNISEX";"MEN'S";"WOMEN"}))/4</f>
        <v>0</v>
      </c>
      <c r="DL82" s="249">
        <f t="array" ref="DL82">SUM(SUMIFS(RCCP!$JH$8:$JH$136,
RCCP!$A$8:$A$136,$A82,
RCCP!$C$8:$C$136,
{"UNISEX";"MEN'S";"WOMEN"}))
+
SUM(SUMIFS(RCCP!$IT$8:$IT$136,
RCCP!$A$8:$A$136,$A82,
RCCP!$C$8:$C$136,
{"UNISEX";"MEN'S";"WOMEN"}))/4</f>
        <v>0</v>
      </c>
      <c r="DM82" s="58">
        <f t="shared" ref="DM82:DM85" si="345">IFERROR(DL82/($I82*DM$11),0)</f>
        <v>0</v>
      </c>
    </row>
    <row r="83" spans="1:152" ht="20.149999999999999" hidden="1" customHeight="1" outlineLevel="1" x14ac:dyDescent="0.35">
      <c r="A83" s="38">
        <v>515</v>
      </c>
      <c r="B83" s="39" t="s">
        <v>40</v>
      </c>
      <c r="C83" s="39" t="s">
        <v>79</v>
      </c>
      <c r="D83" s="39">
        <v>38</v>
      </c>
      <c r="E83" s="55">
        <f t="shared" si="317"/>
        <v>5.5</v>
      </c>
      <c r="F83" s="39">
        <v>7</v>
      </c>
      <c r="G83" s="39">
        <v>3</v>
      </c>
      <c r="H83" s="40">
        <f t="shared" si="333"/>
        <v>4389</v>
      </c>
      <c r="I83" s="41">
        <f t="shared" si="334"/>
        <v>798</v>
      </c>
      <c r="J83" s="42">
        <f>SUMIFS('BLC Subcont'!$AE$7:$AE$9999,
'BLC Subcont'!$I$7:$I$9999,L$10,
'BLC Subcont'!$U$7:$U$9999,$A83,
'BLC Subcont'!$AA$7:$AA$9999,$B83)</f>
        <v>0</v>
      </c>
      <c r="K83" s="43">
        <f>SUMIFS('BLC Subcont'!$BR$7:$BR$9999,
'BLC Subcont'!$I$7:$I$9999,L$10,
'BLC Subcont'!$U$7:$U$9999,$A83,
'BLC Subcont'!$AA$7:$AA$9999,$B83)</f>
        <v>0</v>
      </c>
      <c r="L83" s="50">
        <f t="shared" si="273"/>
        <v>0</v>
      </c>
      <c r="M83" s="42">
        <f>SUMIFS('BLC Subcont'!$AE$7:$AE$9999,
'BLC Subcont'!$I$7:$I$9999,O$10,
'BLC Subcont'!$U$7:$U$9999,$A83,
'BLC Subcont'!$AA$7:$AA$9999,$B83)</f>
        <v>0</v>
      </c>
      <c r="N83" s="43">
        <f>SUMIFS('BLC Subcont'!$BR$7:$BR$9999,
'BLC Subcont'!$I$7:$I$9999,O$10,
'BLC Subcont'!$U$7:$U$9999,$A83,
'BLC Subcont'!$AA$7:$AA$9999,$B83)</f>
        <v>0</v>
      </c>
      <c r="O83" s="50">
        <f t="shared" si="274"/>
        <v>0</v>
      </c>
      <c r="P83" s="42">
        <f>SUMIFS('BLC Subcont'!$AE$7:$AE$9999,
'BLC Subcont'!$I$7:$I$9999,R$10,
'BLC Subcont'!$U$7:$U$9999,$A83,
'BLC Subcont'!$AA$7:$AA$9999,$B83)</f>
        <v>0</v>
      </c>
      <c r="Q83" s="43">
        <f>SUMIFS('BLC Subcont'!$BR$7:$BR$9999,
'BLC Subcont'!$I$7:$I$9999,R$10,
'BLC Subcont'!$U$7:$U$9999,$A83,
'BLC Subcont'!$AA$7:$AA$9999,$B83)</f>
        <v>0</v>
      </c>
      <c r="R83" s="50">
        <f t="shared" ref="R83:R84" si="346">IFERROR(Q83/($I83*R$11),0)</f>
        <v>0</v>
      </c>
      <c r="S83" s="42">
        <f>SUMIFS('BLC Subcont'!$AE$7:$AE$9999,
'BLC Subcont'!$I$7:$I$9999,U$10,
'BLC Subcont'!$U$7:$U$9999,$A83,
'BLC Subcont'!$AA$7:$AA$9999,$B83)</f>
        <v>0</v>
      </c>
      <c r="T83" s="43">
        <f>SUMIFS('BLC Subcont'!$BR$7:$BR$9999,
'BLC Subcont'!$I$7:$I$9999,U$10,
'BLC Subcont'!$U$7:$U$9999,$A83,
'BLC Subcont'!$AA$7:$AA$9999,$B83)</f>
        <v>0</v>
      </c>
      <c r="U83" s="50">
        <f t="shared" si="305"/>
        <v>0</v>
      </c>
      <c r="V83" s="47">
        <f t="shared" si="335"/>
        <v>0</v>
      </c>
      <c r="W83" s="51">
        <f t="shared" si="336"/>
        <v>0</v>
      </c>
      <c r="X83" s="52">
        <f t="shared" si="337"/>
        <v>0</v>
      </c>
      <c r="Y83" s="47">
        <f>SUMIFS('BLC Subcont'!$AE$7:$AE$9999,
'BLC Subcont'!$I$7:$I$9999,AA$10,
'BLC Subcont'!$U$7:$U$9999,$A83,
'BLC Subcont'!$AA$7:$AA$9999,$B83)</f>
        <v>0</v>
      </c>
      <c r="Z83" s="249">
        <f>SUMIFS('BLC Subcont'!$BR$7:$BR$9999,
'BLC Subcont'!$I$7:$I$9999,AA$10,
'BLC Subcont'!$U$7:$U$9999,$A83,
'BLC Subcont'!$AA$7:$AA$9999,$B83)</f>
        <v>0</v>
      </c>
      <c r="AA83" s="49">
        <f t="shared" si="277"/>
        <v>0</v>
      </c>
      <c r="AB83" s="42">
        <f>SUMIFS('BLC Subcont'!$AE$7:$AE$9999,
'BLC Subcont'!$I$7:$I$9999,AD$10,
'BLC Subcont'!$U$7:$U$9999,$A83,
'BLC Subcont'!$AA$7:$AA$9999,$B83)</f>
        <v>0</v>
      </c>
      <c r="AC83" s="249">
        <f>SUMIFS('BLC Subcont'!$BR$7:$BR$9999,
'BLC Subcont'!$I$7:$I$9999,AD$10,
'BLC Subcont'!$U$7:$U$9999,$A83,
'BLC Subcont'!$AA$7:$AA$9999,$B83)</f>
        <v>0</v>
      </c>
      <c r="AD83" s="50">
        <f t="shared" si="278"/>
        <v>0</v>
      </c>
      <c r="AE83" s="42">
        <f>SUMIFS('BLC Subcont'!$AE$7:$AE$9999,
'BLC Subcont'!$I$7:$I$9999,AG$10,
'BLC Subcont'!$U$7:$U$9999,$A83,
'BLC Subcont'!$AA$7:$AA$9999,$B83)</f>
        <v>0</v>
      </c>
      <c r="AF83" s="249">
        <f>SUMIFS('BLC Subcont'!$BR$7:$BR$9999,
'BLC Subcont'!$I$7:$I$9999,AG$10,
'BLC Subcont'!$U$7:$U$9999,$A83,
'BLC Subcont'!$AA$7:$AA$9999,$B83)</f>
        <v>0</v>
      </c>
      <c r="AG83" s="50">
        <f t="shared" si="279"/>
        <v>0</v>
      </c>
      <c r="AH83" s="42">
        <f>SUMIFS('BLC Subcont'!$AE$7:$AE$9999,
'BLC Subcont'!$I$7:$I$9999,AJ$10,
'BLC Subcont'!$U$7:$U$9999,$A83,
'BLC Subcont'!$AA$7:$AA$9999,$B83)</f>
        <v>0</v>
      </c>
      <c r="AI83" s="249">
        <f>SUMIFS('BLC Subcont'!$BR$7:$BR$9999,
'BLC Subcont'!$I$7:$I$9999,AJ$10,
'BLC Subcont'!$U$7:$U$9999,$A83,
'BLC Subcont'!$AA$7:$AA$9999,$B83)</f>
        <v>0</v>
      </c>
      <c r="AJ83" s="50">
        <f t="shared" si="280"/>
        <v>0</v>
      </c>
      <c r="AK83" s="42">
        <f>SUMIFS('BLC Subcont'!$AE$7:$AE$9999,
'BLC Subcont'!$I$7:$I$9999,AM$10,
'BLC Subcont'!$U$7:$U$9999,$A83,
'BLC Subcont'!$AA$7:$AA$9999,$B83)</f>
        <v>0</v>
      </c>
      <c r="AL83" s="249">
        <f>SUMIFS('BLC Subcont'!$BR$7:$BR$9999,
'BLC Subcont'!$I$7:$I$9999,AM$10,
'BLC Subcont'!$U$7:$U$9999,$A83,
'BLC Subcont'!$AA$7:$AA$9999,$B83)</f>
        <v>0</v>
      </c>
      <c r="AM83" s="50">
        <f t="shared" si="281"/>
        <v>0</v>
      </c>
      <c r="AN83" s="42">
        <f>SUMIFS('BLC Subcont'!$AE$7:$AE$9999,
'BLC Subcont'!$I$7:$I$9999,AP$10,
'BLC Subcont'!$U$7:$U$9999,$A83,
'BLC Subcont'!$AA$7:$AA$9999,$B83)</f>
        <v>0</v>
      </c>
      <c r="AO83" s="249">
        <f>SUMIFS('BLC Subcont'!$BR$7:$BR$9999,
'BLC Subcont'!$I$7:$I$9999,AP$10,
'BLC Subcont'!$U$7:$U$9999,$A83,
'BLC Subcont'!$AA$7:$AA$9999,$B83)</f>
        <v>0</v>
      </c>
      <c r="AP83" s="50">
        <f t="shared" si="282"/>
        <v>0</v>
      </c>
      <c r="AQ83" s="42">
        <f>SUMIFS('BLC Subcont'!$AE$7:$AE$9999,
'BLC Subcont'!$I$7:$I$9999,AS$10,
'BLC Subcont'!$U$7:$U$9999,$A83,
'BLC Subcont'!$AA$7:$AA$9999,$B83)</f>
        <v>0</v>
      </c>
      <c r="AR83" s="48">
        <f>SUMIFS('BLC Subcont'!$BR$7:$BR$9999,
'BLC Subcont'!$I$7:$I$9999,AS$10,
'BLC Subcont'!$U$7:$U$9999,$A83,
'BLC Subcont'!$AA$7:$AA$9999,$B83)</f>
        <v>0</v>
      </c>
      <c r="AS83" s="50">
        <f t="shared" si="283"/>
        <v>0</v>
      </c>
      <c r="AT83" s="42">
        <f>SUMIFS('BLC Subcont'!$AE$7:$AE$9999,
'BLC Subcont'!$I$7:$I$9999,AV$10,
'BLC Subcont'!$U$7:$U$9999,$A83,
'BLC Subcont'!$AA$7:$AA$9999,$B83)</f>
        <v>0</v>
      </c>
      <c r="AU83" s="48">
        <f>SUMIFS('BLC Subcont'!$BR$7:$BR$9999,
'BLC Subcont'!$I$7:$I$9999,AV$10,
'BLC Subcont'!$U$7:$U$9999,$A83,
'BLC Subcont'!$AA$7:$AA$9999,$B83)</f>
        <v>0</v>
      </c>
      <c r="AV83" s="50">
        <f t="shared" si="284"/>
        <v>0</v>
      </c>
      <c r="AW83" s="42">
        <f t="shared" si="307"/>
        <v>0</v>
      </c>
      <c r="AX83" s="249">
        <f t="shared" si="285"/>
        <v>0</v>
      </c>
      <c r="AY83" s="50">
        <f t="shared" ref="AY83:AY85" si="347">IFERROR(AX83/($I83*AY$11),0)</f>
        <v>0</v>
      </c>
      <c r="AZ83" s="42">
        <f t="shared" si="308"/>
        <v>0</v>
      </c>
      <c r="BA83" s="249">
        <f t="shared" si="287"/>
        <v>0</v>
      </c>
      <c r="BB83" s="50">
        <f t="shared" si="288"/>
        <v>0</v>
      </c>
      <c r="BC83" s="42">
        <f>SUMIFS(RCCP!$HX$8:$HX$136,
RCCP!$A$8:$A$136,$A83,
RCCP!$C$8:$C$136,$B83
)+
(SUMIFS(RCCP!$IC$8:$IC$136,
RCCP!$A$8:$A$136,$A83,
RCCP!$C$8:$C$136,$B83)/4)</f>
        <v>0</v>
      </c>
      <c r="BD83" s="249">
        <f>SUMIFS(RCCP!$HX$8:$HX$136,
RCCP!$A$8:$A$136,$A83,
RCCP!$C$8:$C$136,$B83
)+
(SUMIFS(RCCP!$IC$8:$IC$136,
RCCP!$A$8:$A$136,$A83,
RCCP!$C$8:$C$136,$B83)/4)</f>
        <v>0</v>
      </c>
      <c r="BE83" s="59">
        <f t="shared" si="309"/>
        <v>0</v>
      </c>
      <c r="BF83" s="42">
        <f>SUMIFS(RCCP!$HY$8:$HY$136,
RCCP!$A$8:$A$136,$A83,
RCCP!$C$8:$C$136,$B83
)+
(SUMIFS(RCCP!$IC$8:$IC$136,
RCCP!$A$8:$A$136,$A83,
RCCP!$C$8:$C$136,$B83)/4)</f>
        <v>0</v>
      </c>
      <c r="BG83" s="249">
        <f>SUMIFS(RCCP!$HY$8:$HY$136,
RCCP!$A$8:$A$136,$A83,
RCCP!$C$8:$C$136,$B83
)+
(SUMIFS(RCCP!$IC$8:$IC$136,
RCCP!$A$8:$A$136,$A83,
RCCP!$C$8:$C$136,$B83)/4)</f>
        <v>0</v>
      </c>
      <c r="BH83" s="58">
        <f t="shared" si="310"/>
        <v>0</v>
      </c>
      <c r="BI83" s="47">
        <f>SUMIFS(RCCP!$HZ$8:$HZ$136,
RCCP!$A$8:$A$136,$A83,
RCCP!$C$8:$C$136,$B83
)+
(SUMIFS(RCCP!$IC$8:$IC$136,
RCCP!$A$8:$A$136,$A83,
RCCP!$C$8:$C$136,$B83)/4)</f>
        <v>0</v>
      </c>
      <c r="BJ83" s="249">
        <f>SUMIFS(RCCP!$HZ$8:$HZ$136,
RCCP!$A$8:$A$136,$A83,
RCCP!$C$8:$C$136,$B83
)+
(SUMIFS(RCCP!$IC$8:$IC$136,
RCCP!$A$8:$A$136,$A83,
RCCP!$C$8:$C$136,$B83)/4)</f>
        <v>0</v>
      </c>
      <c r="BK83" s="59">
        <f t="shared" si="311"/>
        <v>0</v>
      </c>
      <c r="BL83" s="42">
        <f>SUMIFS(RCCP!$IA$8:$IA$136,
RCCP!$A$8:$A$136,$A83,
RCCP!$C$8:$C$136,$B83
)+
(SUMIFS(RCCP!$IC$8:$IC$136,
RCCP!$A$8:$A$136,$A83,
RCCP!$C$8:$C$136,$B83)/4)</f>
        <v>0</v>
      </c>
      <c r="BM83" s="249">
        <f>SUMIFS(RCCP!$IA$8:$IA$136,
RCCP!$A$8:$A$136,$A83,
RCCP!$C$8:$C$136,$B83
)+
(SUMIFS(RCCP!$IC$8:$IC$136,
RCCP!$A$8:$A$136,$A83,
RCCP!$C$8:$C$136,$B83)/4)</f>
        <v>0</v>
      </c>
      <c r="BN83" s="59">
        <f t="shared" si="312"/>
        <v>0</v>
      </c>
      <c r="BO83" s="42">
        <f>SUMIFS(RCCP!$IF$8:$IF$136,
RCCP!$A$8:$A$136,$A83,
RCCP!$C$8:$C$136,$B83
)+
(SUMIFS(RCCP!$IK$8:$IK$136,
RCCP!$A$8:$A$136,$A83,
RCCP!$C$8:$C$136,$B83)/4)</f>
        <v>0</v>
      </c>
      <c r="BP83" s="249">
        <f>SUMIFS(RCCP!$IF$8:$IF$136,
RCCP!$A$8:$A$136,$A83,
RCCP!$C$8:$C$136,$B83
)+
(SUMIFS(RCCP!$IK$8:$IK$136,
RCCP!$A$8:$A$136,$A83,
RCCP!$C$8:$C$136,$B83)/4)</f>
        <v>0</v>
      </c>
      <c r="BQ83" s="59">
        <f t="shared" si="313"/>
        <v>0</v>
      </c>
      <c r="BR83" s="42">
        <f>SUMIFS(RCCP!$IG$8:$IG$136,
RCCP!$A$8:$A$136,$A83,
RCCP!$C$8:$C$136,$B83
)+
(SUMIFS(RCCP!$IK$8:$IK$136,
RCCP!$A$8:$A$136,$A83,
RCCP!$C$8:$C$136,$B83)/4)</f>
        <v>0</v>
      </c>
      <c r="BS83" s="249">
        <f>SUMIFS(RCCP!$IG$8:$IG$136,
RCCP!$A$8:$A$136,$A83,
RCCP!$C$8:$C$136,$B83
)+
(SUMIFS(RCCP!$IK$8:$IK$136,
RCCP!$A$8:$A$136,$A83,
RCCP!$C$8:$C$136,$B83)/4)</f>
        <v>0</v>
      </c>
      <c r="BT83" s="58">
        <f t="shared" si="314"/>
        <v>0</v>
      </c>
      <c r="BU83" s="47">
        <f>SUMIFS(RCCP!$IH$8:$IH$136,
RCCP!$A$8:$A$136,$A83,
RCCP!$C$8:$C$136,$B83
)+
(SUMIFS(RCCP!$IK$8:$IK$136,
RCCP!$A$8:$A$136,$A83,
RCCP!$C$8:$C$136,$B83)/4)</f>
        <v>0</v>
      </c>
      <c r="BV83" s="249">
        <f>SUMIFS(RCCP!$IH$8:$IH$136,
RCCP!$A$8:$A$136,$A83,
RCCP!$C$8:$C$136,$B83
)+
(SUMIFS(RCCP!$IK$8:$IK$136,
RCCP!$A$8:$A$136,$A83,
RCCP!$C$8:$C$136,$B83)/4)</f>
        <v>0</v>
      </c>
      <c r="BW83" s="59">
        <f t="shared" si="315"/>
        <v>0</v>
      </c>
      <c r="BX83" s="42">
        <f>SUMIFS(RCCP!$II$8:$II$136,
RCCP!$A$8:$A$136,$A83,
RCCP!$C$8:$C$136,$B83
)+
(SUMIFS(RCCP!$IK$8:$IK$136,
RCCP!$A$8:$A$136,$A83,
RCCP!$C$8:$C$136,$B83)/4)</f>
        <v>0</v>
      </c>
      <c r="BY83" s="249">
        <f>SUMIFS(RCCP!$II$8:$II$136,
RCCP!$A$8:$A$136,$A83,
RCCP!$C$8:$C$136,$B83
)+
(SUMIFS(RCCP!$IK$8:$IK$136,
RCCP!$A$8:$A$136,$A83,
RCCP!$C$8:$C$136,$B83)/4)</f>
        <v>0</v>
      </c>
      <c r="BZ83" s="59">
        <f t="shared" si="316"/>
        <v>0</v>
      </c>
      <c r="CA83" s="42">
        <f>SUMIFS(RCCP!$IN$8:$IN$136,
RCCP!$A$8:$A$136,$A83,
RCCP!$C$8:$C$136,$B83
)+
(SUMIFS(RCCP!$IT$8:$IT$136,
RCCP!$A$8:$A$136,$A83,
RCCP!$C$8:$C$136,$B83)/5)</f>
        <v>0</v>
      </c>
      <c r="CB83" s="249">
        <f>SUMIFS(RCCP!$IN$8:$IN$136,
RCCP!$A$8:$A$136,$A83,
RCCP!$C$8:$C$136,$B83
)+
(SUMIFS(RCCP!$IT$8:$IT$136,
RCCP!$A$8:$A$136,$A83,
RCCP!$C$8:$C$136,$B83)/5)</f>
        <v>0</v>
      </c>
      <c r="CC83" s="59">
        <f t="shared" si="289"/>
        <v>0</v>
      </c>
      <c r="CD83" s="42">
        <f>SUMIFS(RCCP!$IO$8:$IO$136,
RCCP!$A$8:$A$136,$A83,
RCCP!$C$8:$C$136,$B83
)+
(SUMIFS(RCCP!$IT$8:$IT$136,
RCCP!$A$8:$A$136,$A83,
RCCP!$C$8:$C$136,$B83)/5)</f>
        <v>0</v>
      </c>
      <c r="CE83" s="249">
        <f>SUMIFS(RCCP!$IO$8:$IO$136,
RCCP!$A$8:$A$136,$A83,
RCCP!$C$8:$C$136,$B83
)+
(SUMIFS(RCCP!$IT$8:$IT$136,
RCCP!$A$8:$A$136,$A83,
RCCP!$C$8:$C$136,$B83)/5)</f>
        <v>0</v>
      </c>
      <c r="CF83" s="58">
        <f t="shared" si="290"/>
        <v>0</v>
      </c>
      <c r="CG83" s="47">
        <f>SUMIFS(RCCP!$IP$8:$IP$136,
RCCP!$A$8:$A$136,$A83,
RCCP!$C$8:$C$136,$B83
)+
(SUMIFS(RCCP!$IT$8:$IT$136,
RCCP!$A$8:$A$136,$A83,
RCCP!$C$8:$C$136,$B83)/5)</f>
        <v>0</v>
      </c>
      <c r="CH83" s="249">
        <f>SUMIFS(RCCP!$IP$8:$IP$136,
RCCP!$A$8:$A$136,$A83,
RCCP!$C$8:$C$136,$B83
)+
(SUMIFS(RCCP!$IT$8:$IT$136,
RCCP!$A$8:$A$136,$A83,
RCCP!$C$8:$C$136,$B83)/5)</f>
        <v>0</v>
      </c>
      <c r="CI83" s="59">
        <f t="shared" si="291"/>
        <v>0</v>
      </c>
      <c r="CJ83" s="42">
        <f>SUMIFS(RCCP!$IQ$8:$IQ$136,
RCCP!$A$8:$A$136,$A83,
RCCP!$C$8:$C$136,$B83
)+
(SUMIFS(RCCP!$IT$8:$IT$136,
RCCP!$A$8:$A$136,$A83,
RCCP!$C$8:$C$136,$B83)/5)</f>
        <v>0</v>
      </c>
      <c r="CK83" s="249">
        <f>SUMIFS(RCCP!$IQ$8:$IQ$136,
RCCP!$A$8:$A$136,$A83,
RCCP!$C$8:$C$136,$B83
)+
(SUMIFS(RCCP!$IT$8:$IT$136,
RCCP!$A$8:$A$136,$A83,
RCCP!$C$8:$C$136,$B83)/5)</f>
        <v>0</v>
      </c>
      <c r="CL83" s="59">
        <f t="shared" si="292"/>
        <v>0</v>
      </c>
      <c r="CM83" s="42">
        <f>SUMIFS(RCCP!$IR$8:$IR$136,
RCCP!$A$8:$A$136,$A83,
RCCP!$C$8:$C$136,$B83
)+
(SUMIFS(RCCP!$IT$8:$IT$136,
RCCP!$A$8:$A$136,$A83,
RCCP!$C$8:$C$136,$B83)/5)</f>
        <v>0</v>
      </c>
      <c r="CN83" s="249">
        <f>SUMIFS(RCCP!$IR$8:$IR$136,
RCCP!$A$8:$A$136,$A83,
RCCP!$C$8:$C$136,$B83
)+
(SUMIFS(RCCP!$IT$8:$IT$136,
RCCP!$A$8:$A$136,$A83,
RCCP!$C$8:$C$136,$B83)/5)</f>
        <v>0</v>
      </c>
      <c r="CO83" s="58">
        <f t="shared" si="293"/>
        <v>0</v>
      </c>
      <c r="CP83" s="42">
        <f>SUMIFS(RCCP!$IW$8:$IW$136,
RCCP!$A$8:$A$136,$A83,
RCCP!$C$8:$C$136,$B83
)+
(SUMIFS(RCCP!$JB$8:$JB$136,
RCCP!$A$8:$A$136,$A83,
RCCP!$C$8:$C$136,$B83)/4)</f>
        <v>0</v>
      </c>
      <c r="CQ83" s="249">
        <f>SUMIFS(RCCP!$IW$8:$IW$136,
RCCP!$A$8:$A$136,$A83,
RCCP!$C$8:$C$136,$B83
)+
(SUMIFS(RCCP!$JB$8:$JB$136,
RCCP!$A$8:$A$136,$A83,
RCCP!$C$8:$C$136,$B83)/4)</f>
        <v>0</v>
      </c>
      <c r="CR83" s="59">
        <f t="shared" si="338"/>
        <v>0</v>
      </c>
      <c r="CS83" s="42">
        <f>SUMIFS(RCCP!$IX$8:$IX$136,
RCCP!$A$8:$A$136,$A83,
RCCP!$C$8:$C$136,$B83
)+
(SUMIFS(RCCP!$JB$8:$JB$136,
RCCP!$A$8:$A$136,$A83,
RCCP!$C$8:$C$136,$B83)/4)</f>
        <v>0</v>
      </c>
      <c r="CT83" s="249">
        <f>SUMIFS(RCCP!$IX$8:$IX$136,
RCCP!$A$8:$A$136,$A83,
RCCP!$C$8:$C$136,$B83
)+
(SUMIFS(RCCP!$JB$8:$JB$136,
RCCP!$A$8:$A$136,$A83,
RCCP!$C$8:$C$136,$B83)/4)</f>
        <v>0</v>
      </c>
      <c r="CU83" s="58">
        <f t="shared" si="339"/>
        <v>0</v>
      </c>
      <c r="CV83" s="47">
        <f>SUMIFS(RCCP!$IY$8:$IY$136,
RCCP!$A$8:$A$136,$A83,
RCCP!$C$8:$C$136,$B83
)+
(SUMIFS(RCCP!$JB$8:$JB$136,
RCCP!$A$8:$A$136,$A83,
RCCP!$C$8:$C$136,$B83)/4)</f>
        <v>0</v>
      </c>
      <c r="CW83" s="249">
        <f>SUMIFS(RCCP!$IY$8:$IY$136,
RCCP!$A$8:$A$136,$A83,
RCCP!$C$8:$C$136,$B83
)+
(SUMIFS(RCCP!$JB$8:$JB$136,
RCCP!$A$8:$A$136,$A83,
RCCP!$C$8:$C$136,$B83)/4)</f>
        <v>0</v>
      </c>
      <c r="CX83" s="59">
        <f t="shared" si="340"/>
        <v>0</v>
      </c>
      <c r="CY83" s="42">
        <f>SUMIFS(RCCP!$IZ$8:$IZ$136,
RCCP!$A$8:$A$136,$A83,
RCCP!$C$8:$C$136,$B83
)+
(SUMIFS(RCCP!$JB$8:$JB$136,
RCCP!$A$8:$A$136,$A83,
RCCP!$C$8:$C$136,$B83)/4)</f>
        <v>0</v>
      </c>
      <c r="CZ83" s="249">
        <f>SUMIFS(RCCP!$IZ$8:$IZ$136,
RCCP!$A$8:$A$136,$A83,
RCCP!$C$8:$C$136,$B83
)+
(SUMIFS(RCCP!$JB$8:$JB$136,
RCCP!$A$8:$A$136,$A83,
RCCP!$C$8:$C$136,$B83)/4)</f>
        <v>0</v>
      </c>
      <c r="DA83" s="58">
        <f t="shared" si="341"/>
        <v>0</v>
      </c>
      <c r="DB83" s="42">
        <f>SUMIFS(RCCP!$JE$8:$JE$136,
RCCP!$A$8:$A$136,$A83,
RCCP!$C$8:$C$136,$B83
)+
(SUMIFS(RCCP!$JJ$8:$JJ$136,
RCCP!$A$8:$A$136,$A83,
RCCP!$C$8:$C$136,$B83)/4)</f>
        <v>0</v>
      </c>
      <c r="DC83" s="249">
        <f>SUMIFS(RCCP!$JE$8:$JE$136,
RCCP!$A$8:$A$136,$A83,
RCCP!$C$8:$C$136,$B83
)+
(SUMIFS(RCCP!$JJ$8:$JJ$136,
RCCP!$A$8:$A$136,$A83,
RCCP!$C$8:$C$136,$B83)/4)</f>
        <v>0</v>
      </c>
      <c r="DD83" s="59">
        <f t="shared" si="342"/>
        <v>0</v>
      </c>
      <c r="DE83" s="42">
        <f>SUMIFS(RCCP!$JF$8:$JF$136,
RCCP!$A$8:$A$136,$A83,
RCCP!$C$8:$C$136,$B83
)+
(SUMIFS(RCCP!$JJ$8:$JJ$136,
RCCP!$A$8:$A$136,$A83,
RCCP!$C$8:$C$136,$B83)/4)</f>
        <v>0</v>
      </c>
      <c r="DF83" s="249">
        <f>SUMIFS(RCCP!$JF$8:$JF$136,
RCCP!$A$8:$A$136,$A83,
RCCP!$C$8:$C$136,$B83
)+
(SUMIFS(RCCP!$JJ$8:$JJ$136,
RCCP!$A$8:$A$136,$A83,
RCCP!$C$8:$C$136,$B83)/4)</f>
        <v>0</v>
      </c>
      <c r="DG83" s="58">
        <f t="shared" si="343"/>
        <v>0</v>
      </c>
      <c r="DH83" s="47">
        <f>SUMIFS(RCCP!$JG$8:$JG$136,
RCCP!$A$8:$A$136,$A83,
RCCP!$C$8:$C$136,$B83
)+
(SUMIFS(RCCP!$JJ$8:$JJ$136,
RCCP!$A$8:$A$136,$A83,
RCCP!$C$8:$C$136,$B83)/4)</f>
        <v>0</v>
      </c>
      <c r="DI83" s="249">
        <f>SUMIFS(RCCP!$JG$8:$JG$136,
RCCP!$A$8:$A$136,$A83,
RCCP!$C$8:$C$136,$B83
)+
(SUMIFS(RCCP!$JJ$8:$JJ$136,
RCCP!$A$8:$A$136,$A83,
RCCP!$C$8:$C$136,$B83)/4)</f>
        <v>0</v>
      </c>
      <c r="DJ83" s="59">
        <f t="shared" si="344"/>
        <v>0</v>
      </c>
      <c r="DK83" s="42">
        <f>SUMIFS(RCCP!$JH$8:$JH$136,
RCCP!$A$8:$A$136,$A83,
RCCP!$C$8:$C$136,$B83
)+
(SUMIFS(RCCP!$JJ$8:$JJ$136,
RCCP!$A$8:$A$136,$A83,
RCCP!$C$8:$C$136,$B83)/4)</f>
        <v>0</v>
      </c>
      <c r="DL83" s="249">
        <f>SUMIFS(RCCP!$JH$8:$JH$136,
RCCP!$A$8:$A$136,$A83,
RCCP!$C$8:$C$136,$B83
)+
(SUMIFS(RCCP!$JJ$8:$JJ$136,
RCCP!$A$8:$A$136,$A83,
RCCP!$C$8:$C$136,$B83)/4)</f>
        <v>0</v>
      </c>
      <c r="DM83" s="58">
        <f t="shared" si="345"/>
        <v>0</v>
      </c>
    </row>
    <row r="84" spans="1:152" ht="20.149999999999999" hidden="1" customHeight="1" outlineLevel="1" x14ac:dyDescent="0.35">
      <c r="A84" s="62">
        <v>515</v>
      </c>
      <c r="B84" s="39" t="s">
        <v>45</v>
      </c>
      <c r="C84" s="63" t="s">
        <v>79</v>
      </c>
      <c r="D84" s="39">
        <v>38</v>
      </c>
      <c r="E84" s="55">
        <f t="shared" si="317"/>
        <v>5.5</v>
      </c>
      <c r="F84" s="39">
        <v>7</v>
      </c>
      <c r="G84" s="39">
        <v>3</v>
      </c>
      <c r="H84" s="40">
        <f t="shared" si="333"/>
        <v>4389</v>
      </c>
      <c r="I84" s="41">
        <f t="shared" si="334"/>
        <v>798</v>
      </c>
      <c r="J84" s="42">
        <f>SUMIFS('BLC Subcont'!$AE$7:$AE$9999,
'BLC Subcont'!$I$7:$I$9999,L$10,
'BLC Subcont'!$U$7:$U$9999,$A84,
'BLC Subcont'!$AA$7:$AA$9999,$B84)</f>
        <v>0</v>
      </c>
      <c r="K84" s="43">
        <f>SUMIFS('BLC Subcont'!$BR$7:$BR$9999,
'BLC Subcont'!$I$7:$I$9999,L$10,
'BLC Subcont'!$U$7:$U$9999,$A84,
'BLC Subcont'!$AA$7:$AA$9999,$B84)</f>
        <v>0</v>
      </c>
      <c r="L84" s="50">
        <f t="shared" si="273"/>
        <v>0</v>
      </c>
      <c r="M84" s="42">
        <f>SUMIFS('BLC Subcont'!$AE$7:$AE$9999,
'BLC Subcont'!$I$7:$I$9999,O$10,
'BLC Subcont'!$U$7:$U$9999,$A84,
'BLC Subcont'!$AA$7:$AA$9999,$B84)</f>
        <v>0</v>
      </c>
      <c r="N84" s="43">
        <f>SUMIFS('BLC Subcont'!$BR$7:$BR$9999,
'BLC Subcont'!$I$7:$I$9999,O$10,
'BLC Subcont'!$U$7:$U$9999,$A84,
'BLC Subcont'!$AA$7:$AA$9999,$B84)</f>
        <v>0</v>
      </c>
      <c r="O84" s="50">
        <f t="shared" si="274"/>
        <v>0</v>
      </c>
      <c r="P84" s="42">
        <f>SUMIFS('BLC Subcont'!$AE$7:$AE$9999,
'BLC Subcont'!$I$7:$I$9999,R$10,
'BLC Subcont'!$U$7:$U$9999,$A84,
'BLC Subcont'!$AA$7:$AA$9999,$B84)</f>
        <v>0</v>
      </c>
      <c r="Q84" s="43">
        <f>SUMIFS('BLC Subcont'!$BR$7:$BR$9999,
'BLC Subcont'!$I$7:$I$9999,R$10,
'BLC Subcont'!$U$7:$U$9999,$A84,
'BLC Subcont'!$AA$7:$AA$9999,$B84)</f>
        <v>0</v>
      </c>
      <c r="R84" s="50">
        <f t="shared" si="346"/>
        <v>0</v>
      </c>
      <c r="S84" s="42">
        <f>SUMIFS('BLC Subcont'!$AE$7:$AE$9999,
'BLC Subcont'!$I$7:$I$9999,U$10,
'BLC Subcont'!$U$7:$U$9999,$A84,
'BLC Subcont'!$AA$7:$AA$9999,$B84)</f>
        <v>0</v>
      </c>
      <c r="T84" s="43">
        <f>SUMIFS('BLC Subcont'!$BR$7:$BR$9999,
'BLC Subcont'!$I$7:$I$9999,U$10,
'BLC Subcont'!$U$7:$U$9999,$A84,
'BLC Subcont'!$AA$7:$AA$9999,$B84)</f>
        <v>0</v>
      </c>
      <c r="U84" s="50">
        <f t="shared" si="305"/>
        <v>0</v>
      </c>
      <c r="V84" s="47">
        <f t="shared" si="335"/>
        <v>0</v>
      </c>
      <c r="W84" s="51">
        <f t="shared" si="336"/>
        <v>0</v>
      </c>
      <c r="X84" s="52">
        <f t="shared" si="337"/>
        <v>0</v>
      </c>
      <c r="Y84" s="47">
        <f>SUMIFS('BLC Subcont'!$AE$7:$AE$9999,
'BLC Subcont'!$I$7:$I$9999,AA$10,
'BLC Subcont'!$U$7:$U$9999,$A84,
'BLC Subcont'!$AA$7:$AA$9999,$B84)</f>
        <v>0</v>
      </c>
      <c r="Z84" s="249">
        <f>SUMIFS('BLC Subcont'!$BR$7:$BR$9999,
'BLC Subcont'!$I$7:$I$9999,AA$10,
'BLC Subcont'!$U$7:$U$9999,$A84,
'BLC Subcont'!$AA$7:$AA$9999,$B84)</f>
        <v>0</v>
      </c>
      <c r="AA84" s="49">
        <f t="shared" si="277"/>
        <v>0</v>
      </c>
      <c r="AB84" s="42">
        <f>SUMIFS('BLC Subcont'!$AE$7:$AE$9999,
'BLC Subcont'!$I$7:$I$9999,AD$10,
'BLC Subcont'!$U$7:$U$9999,$A84,
'BLC Subcont'!$AA$7:$AA$9999,$B84)</f>
        <v>0</v>
      </c>
      <c r="AC84" s="249">
        <f>SUMIFS('BLC Subcont'!$BR$7:$BR$9999,
'BLC Subcont'!$I$7:$I$9999,AD$10,
'BLC Subcont'!$U$7:$U$9999,$A84,
'BLC Subcont'!$AA$7:$AA$9999,$B84)</f>
        <v>0</v>
      </c>
      <c r="AD84" s="50">
        <f t="shared" si="278"/>
        <v>0</v>
      </c>
      <c r="AE84" s="42">
        <f>SUMIFS('BLC Subcont'!$AE$7:$AE$9999,
'BLC Subcont'!$I$7:$I$9999,AG$10,
'BLC Subcont'!$U$7:$U$9999,$A84,
'BLC Subcont'!$AA$7:$AA$9999,$B84)</f>
        <v>0</v>
      </c>
      <c r="AF84" s="249">
        <f>SUMIFS('BLC Subcont'!$BR$7:$BR$9999,
'BLC Subcont'!$I$7:$I$9999,AG$10,
'BLC Subcont'!$U$7:$U$9999,$A84,
'BLC Subcont'!$AA$7:$AA$9999,$B84)</f>
        <v>0</v>
      </c>
      <c r="AG84" s="50">
        <f t="shared" si="279"/>
        <v>0</v>
      </c>
      <c r="AH84" s="42">
        <f>SUMIFS('BLC Subcont'!$AE$7:$AE$9999,
'BLC Subcont'!$I$7:$I$9999,AJ$10,
'BLC Subcont'!$U$7:$U$9999,$A84,
'BLC Subcont'!$AA$7:$AA$9999,$B84)</f>
        <v>0</v>
      </c>
      <c r="AI84" s="249">
        <f>SUMIFS('BLC Subcont'!$BR$7:$BR$9999,
'BLC Subcont'!$I$7:$I$9999,AJ$10,
'BLC Subcont'!$U$7:$U$9999,$A84,
'BLC Subcont'!$AA$7:$AA$9999,$B84)</f>
        <v>0</v>
      </c>
      <c r="AJ84" s="50">
        <f t="shared" si="280"/>
        <v>0</v>
      </c>
      <c r="AK84" s="42">
        <f>SUMIFS('BLC Subcont'!$AE$7:$AE$9999,
'BLC Subcont'!$I$7:$I$9999,AM$10,
'BLC Subcont'!$U$7:$U$9999,$A84,
'BLC Subcont'!$AA$7:$AA$9999,$B84)</f>
        <v>0</v>
      </c>
      <c r="AL84" s="249">
        <f>SUMIFS('BLC Subcont'!$BR$7:$BR$9999,
'BLC Subcont'!$I$7:$I$9999,AM$10,
'BLC Subcont'!$U$7:$U$9999,$A84,
'BLC Subcont'!$AA$7:$AA$9999,$B84)</f>
        <v>0</v>
      </c>
      <c r="AM84" s="50">
        <f t="shared" si="281"/>
        <v>0</v>
      </c>
      <c r="AN84" s="42">
        <f>SUMIFS('BLC Subcont'!$AE$7:$AE$9999,
'BLC Subcont'!$I$7:$I$9999,AP$10,
'BLC Subcont'!$U$7:$U$9999,$A84,
'BLC Subcont'!$AA$7:$AA$9999,$B84)</f>
        <v>0</v>
      </c>
      <c r="AO84" s="249">
        <f>SUMIFS('BLC Subcont'!$BR$7:$BR$9999,
'BLC Subcont'!$I$7:$I$9999,AP$10,
'BLC Subcont'!$U$7:$U$9999,$A84,
'BLC Subcont'!$AA$7:$AA$9999,$B84)</f>
        <v>0</v>
      </c>
      <c r="AP84" s="50">
        <f t="shared" si="282"/>
        <v>0</v>
      </c>
      <c r="AQ84" s="42">
        <f>SUMIFS('BLC Subcont'!$AE$7:$AE$9999,
'BLC Subcont'!$I$7:$I$9999,AS$10,
'BLC Subcont'!$U$7:$U$9999,$A84,
'BLC Subcont'!$AA$7:$AA$9999,$B84)</f>
        <v>0</v>
      </c>
      <c r="AR84" s="48">
        <f>SUMIFS('BLC Subcont'!$BR$7:$BR$9999,
'BLC Subcont'!$I$7:$I$9999,AS$10,
'BLC Subcont'!$U$7:$U$9999,$A84,
'BLC Subcont'!$AA$7:$AA$9999,$B84)</f>
        <v>0</v>
      </c>
      <c r="AS84" s="50">
        <f t="shared" si="283"/>
        <v>0</v>
      </c>
      <c r="AT84" s="42">
        <f>SUMIFS('BLC Subcont'!$AE$7:$AE$9999,
'BLC Subcont'!$I$7:$I$9999,AV$10,
'BLC Subcont'!$U$7:$U$9999,$A84,
'BLC Subcont'!$AA$7:$AA$9999,$B84)</f>
        <v>0</v>
      </c>
      <c r="AU84" s="48">
        <f>SUMIFS('BLC Subcont'!$BR$7:$BR$9999,
'BLC Subcont'!$I$7:$I$9999,AV$10,
'BLC Subcont'!$U$7:$U$9999,$A84,
'BLC Subcont'!$AA$7:$AA$9999,$B84)</f>
        <v>0</v>
      </c>
      <c r="AV84" s="50">
        <f t="shared" si="284"/>
        <v>0</v>
      </c>
      <c r="AW84" s="42">
        <f t="shared" si="307"/>
        <v>0</v>
      </c>
      <c r="AX84" s="249">
        <f t="shared" si="285"/>
        <v>0</v>
      </c>
      <c r="AY84" s="50">
        <f t="shared" si="347"/>
        <v>0</v>
      </c>
      <c r="AZ84" s="42">
        <f t="shared" si="308"/>
        <v>0</v>
      </c>
      <c r="BA84" s="249">
        <f t="shared" si="287"/>
        <v>0</v>
      </c>
      <c r="BB84" s="50">
        <f t="shared" si="288"/>
        <v>0</v>
      </c>
      <c r="BC84" s="42">
        <f>SUMIFS(RCCP!$HX$8:$HX$136,
RCCP!$A$8:$A$136,$A84,
RCCP!$C$8:$C$136,$B84
)+
(SUMIFS(RCCP!$IC$8:$IC$136,
RCCP!$A$8:$A$136,$A84,
RCCP!$C$8:$C$136,$B84)/4)</f>
        <v>0</v>
      </c>
      <c r="BD84" s="249">
        <f>SUMIFS(RCCP!$HX$8:$HX$136,
RCCP!$A$8:$A$136,$A84,
RCCP!$C$8:$C$136,$B84
)+
(SUMIFS(RCCP!$IC$8:$IC$136,
RCCP!$A$8:$A$136,$A84,
RCCP!$C$8:$C$136,$B84)/4)</f>
        <v>0</v>
      </c>
      <c r="BE84" s="59">
        <f t="shared" si="309"/>
        <v>0</v>
      </c>
      <c r="BF84" s="42">
        <f>SUMIFS(RCCP!$HY$8:$HY$136,
RCCP!$A$8:$A$136,$A84,
RCCP!$C$8:$C$136,$B84
)+
(SUMIFS(RCCP!$IC$8:$IC$136,
RCCP!$A$8:$A$136,$A84,
RCCP!$C$8:$C$136,$B84)/4)</f>
        <v>0</v>
      </c>
      <c r="BG84" s="249">
        <f>SUMIFS(RCCP!$HY$8:$HY$136,
RCCP!$A$8:$A$136,$A84,
RCCP!$C$8:$C$136,$B84
)+
(SUMIFS(RCCP!$IC$8:$IC$136,
RCCP!$A$8:$A$136,$A84,
RCCP!$C$8:$C$136,$B84)/4)</f>
        <v>0</v>
      </c>
      <c r="BH84" s="59">
        <f t="shared" si="310"/>
        <v>0</v>
      </c>
      <c r="BI84" s="42">
        <f>SUMIFS(RCCP!$HZ$8:$HZ$136,
RCCP!$A$8:$A$136,$A84,
RCCP!$C$8:$C$136,$B84
)+
(SUMIFS(RCCP!$IC$8:$IC$136,
RCCP!$A$8:$A$136,$A84,
RCCP!$C$8:$C$136,$B84)/4)</f>
        <v>0</v>
      </c>
      <c r="BJ84" s="249">
        <f>SUMIFS(RCCP!$HZ$8:$HZ$136,
RCCP!$A$8:$A$136,$A84,
RCCP!$C$8:$C$136,$B84
)+
(SUMIFS(RCCP!$IC$8:$IC$136,
RCCP!$A$8:$A$136,$A84,
RCCP!$C$8:$C$136,$B84)/4)</f>
        <v>0</v>
      </c>
      <c r="BK84" s="59">
        <f t="shared" si="311"/>
        <v>0</v>
      </c>
      <c r="BL84" s="42">
        <f>SUMIFS(RCCP!$IA$8:$IA$136,
RCCP!$A$8:$A$136,$A84,
RCCP!$C$8:$C$136,$B84
)+
(SUMIFS(RCCP!$IC$8:$IC$136,
RCCP!$A$8:$A$136,$A84,
RCCP!$C$8:$C$136,$B84)/4)</f>
        <v>0</v>
      </c>
      <c r="BM84" s="249">
        <f>SUMIFS(RCCP!$IA$8:$IA$136,
RCCP!$A$8:$A$136,$A84,
RCCP!$C$8:$C$136,$B84
)+
(SUMIFS(RCCP!$IC$8:$IC$136,
RCCP!$A$8:$A$136,$A84,
RCCP!$C$8:$C$136,$B84)/4)</f>
        <v>0</v>
      </c>
      <c r="BN84" s="59">
        <f t="shared" si="312"/>
        <v>0</v>
      </c>
      <c r="BO84" s="42">
        <f>SUMIFS(RCCP!$IF$8:$IF$136,
RCCP!$A$8:$A$136,$A84,
RCCP!$C$8:$C$136,$B84
)+
(SUMIFS(RCCP!$IK$8:$IK$136,
RCCP!$A$8:$A$136,$A84,
RCCP!$C$8:$C$136,$B84)/4)</f>
        <v>0</v>
      </c>
      <c r="BP84" s="249">
        <f>SUMIFS(RCCP!$IF$8:$IF$136,
RCCP!$A$8:$A$136,$A84,
RCCP!$C$8:$C$136,$B84
)+
(SUMIFS(RCCP!$IK$8:$IK$136,
RCCP!$A$8:$A$136,$A84,
RCCP!$C$8:$C$136,$B84)/4)</f>
        <v>0</v>
      </c>
      <c r="BQ84" s="59">
        <f t="shared" si="313"/>
        <v>0</v>
      </c>
      <c r="BR84" s="42">
        <f>SUMIFS(RCCP!$IG$8:$IG$136,
RCCP!$A$8:$A$136,$A84,
RCCP!$C$8:$C$136,$B84
)+
(SUMIFS(RCCP!$IK$8:$IK$136,
RCCP!$A$8:$A$136,$A84,
RCCP!$C$8:$C$136,$B84)/4)</f>
        <v>0</v>
      </c>
      <c r="BS84" s="249">
        <f>SUMIFS(RCCP!$IG$8:$IG$136,
RCCP!$A$8:$A$136,$A84,
RCCP!$C$8:$C$136,$B84
)+
(SUMIFS(RCCP!$IK$8:$IK$136,
RCCP!$A$8:$A$136,$A84,
RCCP!$C$8:$C$136,$B84)/4)</f>
        <v>0</v>
      </c>
      <c r="BT84" s="59">
        <f t="shared" si="314"/>
        <v>0</v>
      </c>
      <c r="BU84" s="42">
        <f>SUMIFS(RCCP!$IH$8:$IH$136,
RCCP!$A$8:$A$136,$A84,
RCCP!$C$8:$C$136,$B84
)+
(SUMIFS(RCCP!$IK$8:$IK$136,
RCCP!$A$8:$A$136,$A84,
RCCP!$C$8:$C$136,$B84)/4)</f>
        <v>0</v>
      </c>
      <c r="BV84" s="249">
        <f>SUMIFS(RCCP!$IH$8:$IH$136,
RCCP!$A$8:$A$136,$A84,
RCCP!$C$8:$C$136,$B84
)+
(SUMIFS(RCCP!$IK$8:$IK$136,
RCCP!$A$8:$A$136,$A84,
RCCP!$C$8:$C$136,$B84)/4)</f>
        <v>0</v>
      </c>
      <c r="BW84" s="59">
        <f t="shared" si="315"/>
        <v>0</v>
      </c>
      <c r="BX84" s="42">
        <f>SUMIFS(RCCP!$II$8:$II$136,
RCCP!$A$8:$A$136,$A84,
RCCP!$C$8:$C$136,$B84
)+
(SUMIFS(RCCP!$IK$8:$IK$136,
RCCP!$A$8:$A$136,$A84,
RCCP!$C$8:$C$136,$B84)/4)</f>
        <v>0</v>
      </c>
      <c r="BY84" s="249">
        <f>SUMIFS(RCCP!$II$8:$II$136,
RCCP!$A$8:$A$136,$A84,
RCCP!$C$8:$C$136,$B84
)+
(SUMIFS(RCCP!$IK$8:$IK$136,
RCCP!$A$8:$A$136,$A84,
RCCP!$C$8:$C$136,$B84)/4)</f>
        <v>0</v>
      </c>
      <c r="BZ84" s="59">
        <f t="shared" si="316"/>
        <v>0</v>
      </c>
      <c r="CA84" s="42">
        <f>SUMIFS(RCCP!$IN$8:$IN$136,
RCCP!$A$8:$A$136,$A84,
RCCP!$C$8:$C$136,$B84
)+
(SUMIFS(RCCP!$IT$8:$IT$136,
RCCP!$A$8:$A$136,$A84,
RCCP!$C$8:$C$136,$B84)/5)</f>
        <v>0</v>
      </c>
      <c r="CB84" s="249">
        <f>SUMIFS(RCCP!$IN$8:$IN$136,
RCCP!$A$8:$A$136,$A84,
RCCP!$C$8:$C$136,$B84
)+
(SUMIFS(RCCP!$IT$8:$IT$136,
RCCP!$A$8:$A$136,$A84,
RCCP!$C$8:$C$136,$B84)/5)</f>
        <v>0</v>
      </c>
      <c r="CC84" s="59">
        <f t="shared" si="289"/>
        <v>0</v>
      </c>
      <c r="CD84" s="42">
        <f>SUMIFS(RCCP!$IO$8:$IO$136,
RCCP!$A$8:$A$136,$A84,
RCCP!$C$8:$C$136,$B84
)+
(SUMIFS(RCCP!$IT$8:$IT$136,
RCCP!$A$8:$A$136,$A84,
RCCP!$C$8:$C$136,$B84)/5)</f>
        <v>0</v>
      </c>
      <c r="CE84" s="249">
        <f>SUMIFS(RCCP!$IO$8:$IO$136,
RCCP!$A$8:$A$136,$A84,
RCCP!$C$8:$C$136,$B84
)+
(SUMIFS(RCCP!$IT$8:$IT$136,
RCCP!$A$8:$A$136,$A84,
RCCP!$C$8:$C$136,$B84)/5)</f>
        <v>0</v>
      </c>
      <c r="CF84" s="59">
        <f t="shared" si="290"/>
        <v>0</v>
      </c>
      <c r="CG84" s="42">
        <f>SUMIFS(RCCP!$IP$8:$IP$136,
RCCP!$A$8:$A$136,$A84,
RCCP!$C$8:$C$136,$B84
)+
(SUMIFS(RCCP!$IT$8:$IT$136,
RCCP!$A$8:$A$136,$A84,
RCCP!$C$8:$C$136,$B84)/5)</f>
        <v>0</v>
      </c>
      <c r="CH84" s="249">
        <f>SUMIFS(RCCP!$IP$8:$IP$136,
RCCP!$A$8:$A$136,$A84,
RCCP!$C$8:$C$136,$B84
)+
(SUMIFS(RCCP!$IT$8:$IT$136,
RCCP!$A$8:$A$136,$A84,
RCCP!$C$8:$C$136,$B84)/5)</f>
        <v>0</v>
      </c>
      <c r="CI84" s="59">
        <f t="shared" si="291"/>
        <v>0</v>
      </c>
      <c r="CJ84" s="42">
        <f>SUMIFS(RCCP!$IQ$8:$IQ$136,
RCCP!$A$8:$A$136,$A84,
RCCP!$C$8:$C$136,$B84
)+
(SUMIFS(RCCP!$IT$8:$IT$136,
RCCP!$A$8:$A$136,$A84,
RCCP!$C$8:$C$136,$B84)/5)</f>
        <v>0</v>
      </c>
      <c r="CK84" s="249">
        <f>SUMIFS(RCCP!$IQ$8:$IQ$136,
RCCP!$A$8:$A$136,$A84,
RCCP!$C$8:$C$136,$B84
)+
(SUMIFS(RCCP!$IT$8:$IT$136,
RCCP!$A$8:$A$136,$A84,
RCCP!$C$8:$C$136,$B84)/5)</f>
        <v>0</v>
      </c>
      <c r="CL84" s="59">
        <f t="shared" si="292"/>
        <v>0</v>
      </c>
      <c r="CM84" s="42">
        <f>SUMIFS(RCCP!$IR$8:$IR$136,
RCCP!$A$8:$A$136,$A84,
RCCP!$C$8:$C$136,$B84
)+
(SUMIFS(RCCP!$IT$8:$IT$136,
RCCP!$A$8:$A$136,$A84,
RCCP!$C$8:$C$136,$B84)/5)</f>
        <v>0</v>
      </c>
      <c r="CN84" s="249">
        <f>SUMIFS(RCCP!$IR$8:$IR$136,
RCCP!$A$8:$A$136,$A84,
RCCP!$C$8:$C$136,$B84
)+
(SUMIFS(RCCP!$IT$8:$IT$136,
RCCP!$A$8:$A$136,$A84,
RCCP!$C$8:$C$136,$B84)/5)</f>
        <v>0</v>
      </c>
      <c r="CO84" s="58">
        <f t="shared" si="293"/>
        <v>0</v>
      </c>
      <c r="CP84" s="42">
        <f>SUMIFS(RCCP!$IW$8:$IW$136,
RCCP!$A$8:$A$136,$A84,
RCCP!$C$8:$C$136,$B84
)+
(SUMIFS(RCCP!$JB$8:$JB$136,
RCCP!$A$8:$A$136,$A84,
RCCP!$C$8:$C$136,$B84)/4)</f>
        <v>0</v>
      </c>
      <c r="CQ84" s="249">
        <f>SUMIFS(RCCP!$IW$8:$IW$136,
RCCP!$A$8:$A$136,$A84,
RCCP!$C$8:$C$136,$B84
)+
(SUMIFS(RCCP!$JB$8:$JB$136,
RCCP!$A$8:$A$136,$A84,
RCCP!$C$8:$C$136,$B84)/4)</f>
        <v>0</v>
      </c>
      <c r="CR84" s="59">
        <f t="shared" si="338"/>
        <v>0</v>
      </c>
      <c r="CS84" s="42">
        <f>SUMIFS(RCCP!$IX$8:$IX$136,
RCCP!$A$8:$A$136,$A84,
RCCP!$C$8:$C$136,$B84
)+
(SUMIFS(RCCP!$JB$8:$JB$136,
RCCP!$A$8:$A$136,$A84,
RCCP!$C$8:$C$136,$B84)/4)</f>
        <v>0</v>
      </c>
      <c r="CT84" s="249">
        <f>SUMIFS(RCCP!$IX$8:$IX$136,
RCCP!$A$8:$A$136,$A84,
RCCP!$C$8:$C$136,$B84
)+
(SUMIFS(RCCP!$JB$8:$JB$136,
RCCP!$A$8:$A$136,$A84,
RCCP!$C$8:$C$136,$B84)/4)</f>
        <v>0</v>
      </c>
      <c r="CU84" s="59">
        <f t="shared" si="339"/>
        <v>0</v>
      </c>
      <c r="CV84" s="42">
        <f>SUMIFS(RCCP!$IY$8:$IY$136,
RCCP!$A$8:$A$136,$A84,
RCCP!$C$8:$C$136,$B84
)+
(SUMIFS(RCCP!$JB$8:$JB$136,
RCCP!$A$8:$A$136,$A84,
RCCP!$C$8:$C$136,$B84)/4)</f>
        <v>0</v>
      </c>
      <c r="CW84" s="249">
        <f>SUMIFS(RCCP!$IY$8:$IY$136,
RCCP!$A$8:$A$136,$A84,
RCCP!$C$8:$C$136,$B84
)+
(SUMIFS(RCCP!$JB$8:$JB$136,
RCCP!$A$8:$A$136,$A84,
RCCP!$C$8:$C$136,$B84)/4)</f>
        <v>0</v>
      </c>
      <c r="CX84" s="59">
        <f t="shared" si="340"/>
        <v>0</v>
      </c>
      <c r="CY84" s="42">
        <f>SUMIFS(RCCP!$IZ$8:$IZ$136,
RCCP!$A$8:$A$136,$A84,
RCCP!$C$8:$C$136,$B84
)+
(SUMIFS(RCCP!$JB$8:$JB$136,
RCCP!$A$8:$A$136,$A84,
RCCP!$C$8:$C$136,$B84)/4)</f>
        <v>0</v>
      </c>
      <c r="CZ84" s="249">
        <f>SUMIFS(RCCP!$IZ$8:$IZ$136,
RCCP!$A$8:$A$136,$A84,
RCCP!$C$8:$C$136,$B84
)+
(SUMIFS(RCCP!$JB$8:$JB$136,
RCCP!$A$8:$A$136,$A84,
RCCP!$C$8:$C$136,$B84)/4)</f>
        <v>0</v>
      </c>
      <c r="DA84" s="58">
        <f t="shared" si="341"/>
        <v>0</v>
      </c>
      <c r="DB84" s="42">
        <f>SUMIFS(RCCP!$JE$8:$JE$136,
RCCP!$A$8:$A$136,$A84,
RCCP!$C$8:$C$136,$B84
)+
(SUMIFS(RCCP!$JJ$8:$JJ$136,
RCCP!$A$8:$A$136,$A84,
RCCP!$C$8:$C$136,$B84)/4)</f>
        <v>0</v>
      </c>
      <c r="DC84" s="249">
        <f>SUMIFS(RCCP!$JE$8:$JE$136,
RCCP!$A$8:$A$136,$A84,
RCCP!$C$8:$C$136,$B84
)+
(SUMIFS(RCCP!$JJ$8:$JJ$136,
RCCP!$A$8:$A$136,$A84,
RCCP!$C$8:$C$136,$B84)/4)</f>
        <v>0</v>
      </c>
      <c r="DD84" s="59">
        <f t="shared" si="342"/>
        <v>0</v>
      </c>
      <c r="DE84" s="42">
        <f>SUMIFS(RCCP!$JF$8:$JF$136,
RCCP!$A$8:$A$136,$A84,
RCCP!$C$8:$C$136,$B84
)+
(SUMIFS(RCCP!$JJ$8:$JJ$136,
RCCP!$A$8:$A$136,$A84,
RCCP!$C$8:$C$136,$B84)/4)</f>
        <v>0</v>
      </c>
      <c r="DF84" s="249">
        <f>SUMIFS(RCCP!$JF$8:$JF$136,
RCCP!$A$8:$A$136,$A84,
RCCP!$C$8:$C$136,$B84
)+
(SUMIFS(RCCP!$JJ$8:$JJ$136,
RCCP!$A$8:$A$136,$A84,
RCCP!$C$8:$C$136,$B84)/4)</f>
        <v>0</v>
      </c>
      <c r="DG84" s="59">
        <f t="shared" si="343"/>
        <v>0</v>
      </c>
      <c r="DH84" s="42">
        <f>SUMIFS(RCCP!$JG$8:$JG$136,
RCCP!$A$8:$A$136,$A84,
RCCP!$C$8:$C$136,$B84
)+
(SUMIFS(RCCP!$JJ$8:$JJ$136,
RCCP!$A$8:$A$136,$A84,
RCCP!$C$8:$C$136,$B84)/4)</f>
        <v>0</v>
      </c>
      <c r="DI84" s="249">
        <f>SUMIFS(RCCP!$JG$8:$JG$136,
RCCP!$A$8:$A$136,$A84,
RCCP!$C$8:$C$136,$B84
)+
(SUMIFS(RCCP!$JJ$8:$JJ$136,
RCCP!$A$8:$A$136,$A84,
RCCP!$C$8:$C$136,$B84)/4)</f>
        <v>0</v>
      </c>
      <c r="DJ84" s="59">
        <f t="shared" si="344"/>
        <v>0</v>
      </c>
      <c r="DK84" s="42">
        <f>SUMIFS(RCCP!$JH$8:$JH$136,
RCCP!$A$8:$A$136,$A84,
RCCP!$C$8:$C$136,$B84
)+
(SUMIFS(RCCP!$JJ$8:$JJ$136,
RCCP!$A$8:$A$136,$A84,
RCCP!$C$8:$C$136,$B84)/4)</f>
        <v>0</v>
      </c>
      <c r="DL84" s="249">
        <f>SUMIFS(RCCP!$JH$8:$JH$136,
RCCP!$A$8:$A$136,$A84,
RCCP!$C$8:$C$136,$B84
)+
(SUMIFS(RCCP!$JJ$8:$JJ$136,
RCCP!$A$8:$A$136,$A84,
RCCP!$C$8:$C$136,$B84)/4)</f>
        <v>0</v>
      </c>
      <c r="DM84" s="58">
        <f t="shared" si="345"/>
        <v>0</v>
      </c>
    </row>
    <row r="85" spans="1:152" ht="20.149999999999999" hidden="1" customHeight="1" outlineLevel="1" x14ac:dyDescent="0.35">
      <c r="A85" s="62">
        <v>515</v>
      </c>
      <c r="B85" s="39" t="s">
        <v>53</v>
      </c>
      <c r="C85" s="63" t="s">
        <v>79</v>
      </c>
      <c r="D85" s="39">
        <v>38</v>
      </c>
      <c r="E85" s="55">
        <f t="shared" si="317"/>
        <v>5.5</v>
      </c>
      <c r="F85" s="39">
        <v>7</v>
      </c>
      <c r="G85" s="39">
        <v>3</v>
      </c>
      <c r="H85" s="40">
        <f>+D85*E85*F85*G85</f>
        <v>4389</v>
      </c>
      <c r="I85" s="41">
        <f>+H85/E85</f>
        <v>798</v>
      </c>
      <c r="J85" s="42">
        <f>SUMIFS('BLC Subcont'!$AE$7:$AE$9999,
'BLC Subcont'!$I$7:$I$9999,L$10,
'BLC Subcont'!$U$7:$U$9999,$A85,
'BLC Subcont'!$AA$7:$AA$9999,$B85)</f>
        <v>0</v>
      </c>
      <c r="K85" s="43">
        <f>SUMIFS('BLC Subcont'!$BR$7:$BR$9999,
'BLC Subcont'!$I$7:$I$9999,L$10,
'BLC Subcont'!$U$7:$U$9999,$A85,
'BLC Subcont'!$AA$7:$AA$9999,$B85)</f>
        <v>0</v>
      </c>
      <c r="L85" s="50">
        <f t="shared" si="273"/>
        <v>0</v>
      </c>
      <c r="M85" s="42">
        <f>SUMIFS('BLC Subcont'!$AE$7:$AE$9999,
'BLC Subcont'!$I$7:$I$9999,O$10,
'BLC Subcont'!$U$7:$U$9999,$A85,
'BLC Subcont'!$AA$7:$AA$9999,$B85)</f>
        <v>0</v>
      </c>
      <c r="N85" s="43">
        <f>SUMIFS('BLC Subcont'!$BR$7:$BR$9999,
'BLC Subcont'!$I$7:$I$9999,O$10,
'BLC Subcont'!$U$7:$U$9999,$A85,
'BLC Subcont'!$AA$7:$AA$9999,$B85)</f>
        <v>0</v>
      </c>
      <c r="O85" s="50">
        <f t="shared" si="274"/>
        <v>0</v>
      </c>
      <c r="P85" s="42">
        <f>SUMIFS('BLC Subcont'!$AE$7:$AE$9999,
'BLC Subcont'!$I$7:$I$9999,R$10,
'BLC Subcont'!$U$7:$U$9999,$A85,
'BLC Subcont'!$AA$7:$AA$9999,$B85)</f>
        <v>0</v>
      </c>
      <c r="Q85" s="43">
        <f>SUMIFS('BLC Subcont'!$BR$7:$BR$9999,
'BLC Subcont'!$I$7:$I$9999,R$10,
'BLC Subcont'!$U$7:$U$9999,$A85,
'BLC Subcont'!$AA$7:$AA$9999,$B85)</f>
        <v>0</v>
      </c>
      <c r="R85" s="50">
        <f>IFERROR(Q85/($I85*R$11),0)</f>
        <v>0</v>
      </c>
      <c r="S85" s="42">
        <f>SUMIFS('BLC Subcont'!$AE$7:$AE$9999,
'BLC Subcont'!$I$7:$I$9999,U$10,
'BLC Subcont'!$U$7:$U$9999,$A85,
'BLC Subcont'!$AA$7:$AA$9999,$B85)</f>
        <v>0</v>
      </c>
      <c r="T85" s="43">
        <f>SUMIFS('BLC Subcont'!$BR$7:$BR$9999,
'BLC Subcont'!$I$7:$I$9999,U$10,
'BLC Subcont'!$U$7:$U$9999,$A85,
'BLC Subcont'!$AA$7:$AA$9999,$B85)</f>
        <v>0</v>
      </c>
      <c r="U85" s="50">
        <f t="shared" si="305"/>
        <v>0</v>
      </c>
      <c r="V85" s="47">
        <f>SUM(S85,P85,M85,J85)</f>
        <v>0</v>
      </c>
      <c r="W85" s="51">
        <f>+SUM(T85,Q85,N85,K85)</f>
        <v>0</v>
      </c>
      <c r="X85" s="52">
        <f>IFERROR(W85/($I85*X$11),0)</f>
        <v>0</v>
      </c>
      <c r="Y85" s="47">
        <f>SUMIFS('BLC Subcont'!$AE$7:$AE$9999,
'BLC Subcont'!$I$7:$I$9999,AA$10,
'BLC Subcont'!$U$7:$U$9999,$A85,
'BLC Subcont'!$AA$7:$AA$9999,$B85)</f>
        <v>0</v>
      </c>
      <c r="Z85" s="249">
        <f>SUMIFS('BLC Subcont'!$BR$7:$BR$9999,
'BLC Subcont'!$I$7:$I$9999,AA$10,
'BLC Subcont'!$U$7:$U$9999,$A85,
'BLC Subcont'!$AA$7:$AA$9999,$B85)</f>
        <v>0</v>
      </c>
      <c r="AA85" s="49">
        <f t="shared" si="277"/>
        <v>0</v>
      </c>
      <c r="AB85" s="42">
        <f>SUMIFS('BLC Subcont'!$AE$7:$AE$9999,
'BLC Subcont'!$I$7:$I$9999,AD$10,
'BLC Subcont'!$U$7:$U$9999,$A85,
'BLC Subcont'!$AA$7:$AA$9999,$B85)</f>
        <v>0</v>
      </c>
      <c r="AC85" s="249">
        <f>SUMIFS('BLC Subcont'!$BR$7:$BR$9999,
'BLC Subcont'!$I$7:$I$9999,AD$10,
'BLC Subcont'!$U$7:$U$9999,$A85,
'BLC Subcont'!$AA$7:$AA$9999,$B85)</f>
        <v>0</v>
      </c>
      <c r="AD85" s="50">
        <f t="shared" si="278"/>
        <v>0</v>
      </c>
      <c r="AE85" s="42">
        <f>SUMIFS('BLC Subcont'!$AE$7:$AE$9999,
'BLC Subcont'!$I$7:$I$9999,AG$10,
'BLC Subcont'!$U$7:$U$9999,$A85,
'BLC Subcont'!$AA$7:$AA$9999,$B85)</f>
        <v>0</v>
      </c>
      <c r="AF85" s="249">
        <f>SUMIFS('BLC Subcont'!$BR$7:$BR$9999,
'BLC Subcont'!$I$7:$I$9999,AG$10,
'BLC Subcont'!$U$7:$U$9999,$A85,
'BLC Subcont'!$AA$7:$AA$9999,$B85)</f>
        <v>0</v>
      </c>
      <c r="AG85" s="50">
        <f t="shared" si="279"/>
        <v>0</v>
      </c>
      <c r="AH85" s="42">
        <f>SUMIFS('BLC Subcont'!$AE$7:$AE$9999,
'BLC Subcont'!$I$7:$I$9999,AJ$10,
'BLC Subcont'!$U$7:$U$9999,$A85,
'BLC Subcont'!$AA$7:$AA$9999,$B85)</f>
        <v>0</v>
      </c>
      <c r="AI85" s="249">
        <f>SUMIFS('BLC Subcont'!$BR$7:$BR$9999,
'BLC Subcont'!$I$7:$I$9999,AJ$10,
'BLC Subcont'!$U$7:$U$9999,$A85,
'BLC Subcont'!$AA$7:$AA$9999,$B85)</f>
        <v>0</v>
      </c>
      <c r="AJ85" s="50">
        <f t="shared" si="280"/>
        <v>0</v>
      </c>
      <c r="AK85" s="42">
        <f>SUMIFS('BLC Subcont'!$AE$7:$AE$9999,
'BLC Subcont'!$I$7:$I$9999,AM$10,
'BLC Subcont'!$U$7:$U$9999,$A85,
'BLC Subcont'!$AA$7:$AA$9999,$B85)</f>
        <v>0</v>
      </c>
      <c r="AL85" s="249">
        <f>SUMIFS('BLC Subcont'!$BR$7:$BR$9999,
'BLC Subcont'!$I$7:$I$9999,AM$10,
'BLC Subcont'!$U$7:$U$9999,$A85,
'BLC Subcont'!$AA$7:$AA$9999,$B85)</f>
        <v>0</v>
      </c>
      <c r="AM85" s="50">
        <f t="shared" si="281"/>
        <v>0</v>
      </c>
      <c r="AN85" s="42">
        <f>SUMIFS('BLC Subcont'!$AE$7:$AE$9999,
'BLC Subcont'!$I$7:$I$9999,AP$10,
'BLC Subcont'!$U$7:$U$9999,$A85,
'BLC Subcont'!$AA$7:$AA$9999,$B85)</f>
        <v>0</v>
      </c>
      <c r="AO85" s="249">
        <f>SUMIFS('BLC Subcont'!$BR$7:$BR$9999,
'BLC Subcont'!$I$7:$I$9999,AP$10,
'BLC Subcont'!$U$7:$U$9999,$A85,
'BLC Subcont'!$AA$7:$AA$9999,$B85)</f>
        <v>0</v>
      </c>
      <c r="AP85" s="50">
        <f t="shared" si="282"/>
        <v>0</v>
      </c>
      <c r="AQ85" s="42">
        <f>SUMIFS('BLC Subcont'!$AE$7:$AE$9999,
'BLC Subcont'!$I$7:$I$9999,AS$10,
'BLC Subcont'!$U$7:$U$9999,$A85,
'BLC Subcont'!$AA$7:$AA$9999,$B85)</f>
        <v>0</v>
      </c>
      <c r="AR85" s="48">
        <f>SUMIFS('BLC Subcont'!$BR$7:$BR$9999,
'BLC Subcont'!$I$7:$I$9999,AS$10,
'BLC Subcont'!$U$7:$U$9999,$A85,
'BLC Subcont'!$AA$7:$AA$9999,$B85)</f>
        <v>0</v>
      </c>
      <c r="AS85" s="50">
        <f t="shared" si="283"/>
        <v>0</v>
      </c>
      <c r="AT85" s="42">
        <f>SUMIFS('BLC Subcont'!$AE$7:$AE$9999,
'BLC Subcont'!$I$7:$I$9999,AV$10,
'BLC Subcont'!$U$7:$U$9999,$A85,
'BLC Subcont'!$AA$7:$AA$9999,$B85)</f>
        <v>0</v>
      </c>
      <c r="AU85" s="48">
        <f>SUMIFS('BLC Subcont'!$BR$7:$BR$9999,
'BLC Subcont'!$I$7:$I$9999,AV$10,
'BLC Subcont'!$U$7:$U$9999,$A85,
'BLC Subcont'!$AA$7:$AA$9999,$B85)</f>
        <v>0</v>
      </c>
      <c r="AV85" s="50">
        <f t="shared" si="284"/>
        <v>0</v>
      </c>
      <c r="AW85" s="42">
        <f t="shared" si="307"/>
        <v>0</v>
      </c>
      <c r="AX85" s="249">
        <f t="shared" si="285"/>
        <v>0</v>
      </c>
      <c r="AY85" s="50">
        <f t="shared" si="347"/>
        <v>0</v>
      </c>
      <c r="AZ85" s="42">
        <f t="shared" si="308"/>
        <v>0</v>
      </c>
      <c r="BA85" s="249">
        <f t="shared" si="287"/>
        <v>0</v>
      </c>
      <c r="BB85" s="50">
        <f t="shared" si="288"/>
        <v>0</v>
      </c>
      <c r="BC85" s="42">
        <f>SUMIFS(RCCP!$HX$8:$HX$136,
RCCP!$A$8:$A$136,$A85,
RCCP!$C$8:$C$136,$B85
)+
(SUMIFS(RCCP!$IC$8:$IC$136,
RCCP!$A$8:$A$136,$A85,
RCCP!$C$8:$C$136,$B85)/4)</f>
        <v>0</v>
      </c>
      <c r="BD85" s="249">
        <f>SUMIFS(RCCP!$HX$8:$HX$136,
RCCP!$A$8:$A$136,$A85,
RCCP!$C$8:$C$136,$B85
)+
(SUMIFS(RCCP!$IC$8:$IC$136,
RCCP!$A$8:$A$136,$A85,
RCCP!$C$8:$C$136,$B85)/4)</f>
        <v>0</v>
      </c>
      <c r="BE85" s="59">
        <f t="shared" si="309"/>
        <v>0</v>
      </c>
      <c r="BF85" s="42">
        <f>SUMIFS(RCCP!$HY$8:$HY$136,
RCCP!$A$8:$A$136,$A85,
RCCP!$C$8:$C$136,$B85
)+
(SUMIFS(RCCP!$IC$8:$IC$136,
RCCP!$A$8:$A$136,$A85,
RCCP!$C$8:$C$136,$B85)/4)</f>
        <v>0</v>
      </c>
      <c r="BG85" s="249">
        <f>SUMIFS(RCCP!$HY$8:$HY$136,
RCCP!$A$8:$A$136,$A85,
RCCP!$C$8:$C$136,$B85
)+
(SUMIFS(RCCP!$IC$8:$IC$136,
RCCP!$A$8:$A$136,$A85,
RCCP!$C$8:$C$136,$B85)/4)</f>
        <v>0</v>
      </c>
      <c r="BH85" s="59">
        <f t="shared" si="310"/>
        <v>0</v>
      </c>
      <c r="BI85" s="42">
        <f>SUMIFS(RCCP!$HZ$8:$HZ$136,
RCCP!$A$8:$A$136,$A85,
RCCP!$C$8:$C$136,$B85
)+
(SUMIFS(RCCP!$IC$8:$IC$136,
RCCP!$A$8:$A$136,$A85,
RCCP!$C$8:$C$136,$B85)/4)</f>
        <v>0</v>
      </c>
      <c r="BJ85" s="249">
        <f>SUMIFS(RCCP!$HZ$8:$HZ$136,
RCCP!$A$8:$A$136,$A85,
RCCP!$C$8:$C$136,$B85
)+
(SUMIFS(RCCP!$IC$8:$IC$136,
RCCP!$A$8:$A$136,$A85,
RCCP!$C$8:$C$136,$B85)/4)</f>
        <v>0</v>
      </c>
      <c r="BK85" s="59">
        <f t="shared" si="311"/>
        <v>0</v>
      </c>
      <c r="BL85" s="42">
        <f>SUMIFS(RCCP!$IA$8:$IA$136,
RCCP!$A$8:$A$136,$A85,
RCCP!$C$8:$C$136,$B85
)+
(SUMIFS(RCCP!$IC$8:$IC$136,
RCCP!$A$8:$A$136,$A85,
RCCP!$C$8:$C$136,$B85)/4)</f>
        <v>0</v>
      </c>
      <c r="BM85" s="249">
        <f>SUMIFS(RCCP!$IA$8:$IA$136,
RCCP!$A$8:$A$136,$A85,
RCCP!$C$8:$C$136,$B85
)+
(SUMIFS(RCCP!$IC$8:$IC$136,
RCCP!$A$8:$A$136,$A85,
RCCP!$C$8:$C$136,$B85)/4)</f>
        <v>0</v>
      </c>
      <c r="BN85" s="59">
        <f t="shared" si="312"/>
        <v>0</v>
      </c>
      <c r="BO85" s="42">
        <f>SUMIFS(RCCP!$IF$8:$IF$136,
RCCP!$A$8:$A$136,$A85,
RCCP!$C$8:$C$136,$B85
)+
(SUMIFS(RCCP!$IK$8:$IK$136,
RCCP!$A$8:$A$136,$A85,
RCCP!$C$8:$C$136,$B85)/4)</f>
        <v>0</v>
      </c>
      <c r="BP85" s="249">
        <f>SUMIFS(RCCP!$IF$8:$IF$136,
RCCP!$A$8:$A$136,$A85,
RCCP!$C$8:$C$136,$B85
)+
(SUMIFS(RCCP!$IK$8:$IK$136,
RCCP!$A$8:$A$136,$A85,
RCCP!$C$8:$C$136,$B85)/4)</f>
        <v>0</v>
      </c>
      <c r="BQ85" s="59">
        <f t="shared" si="313"/>
        <v>0</v>
      </c>
      <c r="BR85" s="42">
        <f>SUMIFS(RCCP!$IG$8:$IG$136,
RCCP!$A$8:$A$136,$A85,
RCCP!$C$8:$C$136,$B85
)+
(SUMIFS(RCCP!$IK$8:$IK$136,
RCCP!$A$8:$A$136,$A85,
RCCP!$C$8:$C$136,$B85)/4)</f>
        <v>0</v>
      </c>
      <c r="BS85" s="249">
        <f>SUMIFS(RCCP!$IG$8:$IG$136,
RCCP!$A$8:$A$136,$A85,
RCCP!$C$8:$C$136,$B85
)+
(SUMIFS(RCCP!$IK$8:$IK$136,
RCCP!$A$8:$A$136,$A85,
RCCP!$C$8:$C$136,$B85)/4)</f>
        <v>0</v>
      </c>
      <c r="BT85" s="59">
        <f t="shared" si="314"/>
        <v>0</v>
      </c>
      <c r="BU85" s="42">
        <f>SUMIFS(RCCP!$IH$8:$IH$136,
RCCP!$A$8:$A$136,$A85,
RCCP!$C$8:$C$136,$B85
)+
(SUMIFS(RCCP!$IK$8:$IK$136,
RCCP!$A$8:$A$136,$A85,
RCCP!$C$8:$C$136,$B85)/4)</f>
        <v>0</v>
      </c>
      <c r="BV85" s="249">
        <f>SUMIFS(RCCP!$IH$8:$IH$136,
RCCP!$A$8:$A$136,$A85,
RCCP!$C$8:$C$136,$B85
)+
(SUMIFS(RCCP!$IK$8:$IK$136,
RCCP!$A$8:$A$136,$A85,
RCCP!$C$8:$C$136,$B85)/4)</f>
        <v>0</v>
      </c>
      <c r="BW85" s="59">
        <f t="shared" si="315"/>
        <v>0</v>
      </c>
      <c r="BX85" s="42">
        <f>SUMIFS(RCCP!$II$8:$II$136,
RCCP!$A$8:$A$136,$A85,
RCCP!$C$8:$C$136,$B85
)+
(SUMIFS(RCCP!$IK$8:$IK$136,
RCCP!$A$8:$A$136,$A85,
RCCP!$C$8:$C$136,$B85)/4)</f>
        <v>0</v>
      </c>
      <c r="BY85" s="249">
        <f>SUMIFS(RCCP!$II$8:$II$136,
RCCP!$A$8:$A$136,$A85,
RCCP!$C$8:$C$136,$B85
)+
(SUMIFS(RCCP!$IK$8:$IK$136,
RCCP!$A$8:$A$136,$A85,
RCCP!$C$8:$C$136,$B85)/4)</f>
        <v>0</v>
      </c>
      <c r="BZ85" s="59">
        <f t="shared" si="316"/>
        <v>0</v>
      </c>
      <c r="CA85" s="42">
        <f>SUMIFS(RCCP!$IN$8:$IN$136,
RCCP!$A$8:$A$136,$A85,
RCCP!$C$8:$C$136,$B85
)+
(SUMIFS(RCCP!$IT$8:$IT$136,
RCCP!$A$8:$A$136,$A85,
RCCP!$C$8:$C$136,$B85)/5)</f>
        <v>0</v>
      </c>
      <c r="CB85" s="249">
        <f>SUMIFS(RCCP!$IN$8:$IN$136,
RCCP!$A$8:$A$136,$A85,
RCCP!$C$8:$C$136,$B85
)+
(SUMIFS(RCCP!$IT$8:$IT$136,
RCCP!$A$8:$A$136,$A85,
RCCP!$C$8:$C$136,$B85)/5)</f>
        <v>0</v>
      </c>
      <c r="CC85" s="59">
        <f t="shared" si="289"/>
        <v>0</v>
      </c>
      <c r="CD85" s="42">
        <f>SUMIFS(RCCP!$IO$8:$IO$136,
RCCP!$A$8:$A$136,$A85,
RCCP!$C$8:$C$136,$B85
)+
(SUMIFS(RCCP!$IT$8:$IT$136,
RCCP!$A$8:$A$136,$A85,
RCCP!$C$8:$C$136,$B85)/5)</f>
        <v>0</v>
      </c>
      <c r="CE85" s="249">
        <f>SUMIFS(RCCP!$IO$8:$IO$136,
RCCP!$A$8:$A$136,$A85,
RCCP!$C$8:$C$136,$B85
)+
(SUMIFS(RCCP!$IT$8:$IT$136,
RCCP!$A$8:$A$136,$A85,
RCCP!$C$8:$C$136,$B85)/5)</f>
        <v>0</v>
      </c>
      <c r="CF85" s="59">
        <f t="shared" si="290"/>
        <v>0</v>
      </c>
      <c r="CG85" s="42">
        <f>SUMIFS(RCCP!$IP$8:$IP$136,
RCCP!$A$8:$A$136,$A85,
RCCP!$C$8:$C$136,$B85
)+
(SUMIFS(RCCP!$IT$8:$IT$136,
RCCP!$A$8:$A$136,$A85,
RCCP!$C$8:$C$136,$B85)/5)</f>
        <v>0</v>
      </c>
      <c r="CH85" s="249">
        <f>SUMIFS(RCCP!$IP$8:$IP$136,
RCCP!$A$8:$A$136,$A85,
RCCP!$C$8:$C$136,$B85
)+
(SUMIFS(RCCP!$IT$8:$IT$136,
RCCP!$A$8:$A$136,$A85,
RCCP!$C$8:$C$136,$B85)/5)</f>
        <v>0</v>
      </c>
      <c r="CI85" s="59">
        <f t="shared" si="291"/>
        <v>0</v>
      </c>
      <c r="CJ85" s="42">
        <f>SUMIFS(RCCP!$IQ$8:$IQ$136,
RCCP!$A$8:$A$136,$A85,
RCCP!$C$8:$C$136,$B85
)+
(SUMIFS(RCCP!$IT$8:$IT$136,
RCCP!$A$8:$A$136,$A85,
RCCP!$C$8:$C$136,$B85)/5)</f>
        <v>0</v>
      </c>
      <c r="CK85" s="249">
        <f>SUMIFS(RCCP!$IQ$8:$IQ$136,
RCCP!$A$8:$A$136,$A85,
RCCP!$C$8:$C$136,$B85
)+
(SUMIFS(RCCP!$IT$8:$IT$136,
RCCP!$A$8:$A$136,$A85,
RCCP!$C$8:$C$136,$B85)/5)</f>
        <v>0</v>
      </c>
      <c r="CL85" s="59">
        <f t="shared" si="292"/>
        <v>0</v>
      </c>
      <c r="CM85" s="42">
        <f>SUMIFS(RCCP!$IR$8:$IR$136,
RCCP!$A$8:$A$136,$A85,
RCCP!$C$8:$C$136,$B85
)+
(SUMIFS(RCCP!$IT$8:$IT$136,
RCCP!$A$8:$A$136,$A85,
RCCP!$C$8:$C$136,$B85)/5)</f>
        <v>0</v>
      </c>
      <c r="CN85" s="249">
        <f>SUMIFS(RCCP!$IR$8:$IR$136,
RCCP!$A$8:$A$136,$A85,
RCCP!$C$8:$C$136,$B85
)+
(SUMIFS(RCCP!$IT$8:$IT$136,
RCCP!$A$8:$A$136,$A85,
RCCP!$C$8:$C$136,$B85)/5)</f>
        <v>0</v>
      </c>
      <c r="CO85" s="58">
        <f t="shared" si="293"/>
        <v>0</v>
      </c>
      <c r="CP85" s="42">
        <f>SUMIFS(RCCP!$IW$8:$IW$136,
RCCP!$A$8:$A$136,$A85,
RCCP!$C$8:$C$136,$B85
)+
(SUMIFS(RCCP!$JB$8:$JB$136,
RCCP!$A$8:$A$136,$A85,
RCCP!$C$8:$C$136,$B85)/4)</f>
        <v>0</v>
      </c>
      <c r="CQ85" s="249">
        <f>SUMIFS(RCCP!$IW$8:$IW$136,
RCCP!$A$8:$A$136,$A85,
RCCP!$C$8:$C$136,$B85
)+
(SUMIFS(RCCP!$JB$8:$JB$136,
RCCP!$A$8:$A$136,$A85,
RCCP!$C$8:$C$136,$B85)/4)</f>
        <v>0</v>
      </c>
      <c r="CR85" s="59">
        <f t="shared" si="338"/>
        <v>0</v>
      </c>
      <c r="CS85" s="42">
        <f>SUMIFS(RCCP!$IX$8:$IX$136,
RCCP!$A$8:$A$136,$A85,
RCCP!$C$8:$C$136,$B85
)+
(SUMIFS(RCCP!$JB$8:$JB$136,
RCCP!$A$8:$A$136,$A85,
RCCP!$C$8:$C$136,$B85)/4)</f>
        <v>0</v>
      </c>
      <c r="CT85" s="249">
        <f>SUMIFS(RCCP!$IX$8:$IX$136,
RCCP!$A$8:$A$136,$A85,
RCCP!$C$8:$C$136,$B85
)+
(SUMIFS(RCCP!$JB$8:$JB$136,
RCCP!$A$8:$A$136,$A85,
RCCP!$C$8:$C$136,$B85)/4)</f>
        <v>0</v>
      </c>
      <c r="CU85" s="59">
        <f t="shared" si="339"/>
        <v>0</v>
      </c>
      <c r="CV85" s="42">
        <f>SUMIFS(RCCP!$IY$8:$IY$136,
RCCP!$A$8:$A$136,$A85,
RCCP!$C$8:$C$136,$B85
)+
(SUMIFS(RCCP!$JB$8:$JB$136,
RCCP!$A$8:$A$136,$A85,
RCCP!$C$8:$C$136,$B85)/4)</f>
        <v>0</v>
      </c>
      <c r="CW85" s="249">
        <f>SUMIFS(RCCP!$IY$8:$IY$136,
RCCP!$A$8:$A$136,$A85,
RCCP!$C$8:$C$136,$B85
)+
(SUMIFS(RCCP!$JB$8:$JB$136,
RCCP!$A$8:$A$136,$A85,
RCCP!$C$8:$C$136,$B85)/4)</f>
        <v>0</v>
      </c>
      <c r="CX85" s="59">
        <f t="shared" si="340"/>
        <v>0</v>
      </c>
      <c r="CY85" s="42">
        <f>SUMIFS(RCCP!$IZ$8:$IZ$136,
RCCP!$A$8:$A$136,$A85,
RCCP!$C$8:$C$136,$B85
)+
(SUMIFS(RCCP!$JB$8:$JB$136,
RCCP!$A$8:$A$136,$A85,
RCCP!$C$8:$C$136,$B85)/4)</f>
        <v>0</v>
      </c>
      <c r="CZ85" s="249">
        <f>SUMIFS(RCCP!$IZ$8:$IZ$136,
RCCP!$A$8:$A$136,$A85,
RCCP!$C$8:$C$136,$B85
)+
(SUMIFS(RCCP!$JB$8:$JB$136,
RCCP!$A$8:$A$136,$A85,
RCCP!$C$8:$C$136,$B85)/4)</f>
        <v>0</v>
      </c>
      <c r="DA85" s="58">
        <f t="shared" si="341"/>
        <v>0</v>
      </c>
      <c r="DB85" s="42">
        <f>SUMIFS(RCCP!$JE$8:$JE$136,
RCCP!$A$8:$A$136,$A85,
RCCP!$C$8:$C$136,$B85
)+
(SUMIFS(RCCP!$JJ$8:$JJ$136,
RCCP!$A$8:$A$136,$A85,
RCCP!$C$8:$C$136,$B85)/4)</f>
        <v>0</v>
      </c>
      <c r="DC85" s="249">
        <f>SUMIFS(RCCP!$JE$8:$JE$136,
RCCP!$A$8:$A$136,$A85,
RCCP!$C$8:$C$136,$B85
)+
(SUMIFS(RCCP!$JJ$8:$JJ$136,
RCCP!$A$8:$A$136,$A85,
RCCP!$C$8:$C$136,$B85)/4)</f>
        <v>0</v>
      </c>
      <c r="DD85" s="59">
        <f t="shared" si="342"/>
        <v>0</v>
      </c>
      <c r="DE85" s="42">
        <f>SUMIFS(RCCP!$JF$8:$JF$136,
RCCP!$A$8:$A$136,$A85,
RCCP!$C$8:$C$136,$B85
)+
(SUMIFS(RCCP!$JJ$8:$JJ$136,
RCCP!$A$8:$A$136,$A85,
RCCP!$C$8:$C$136,$B85)/4)</f>
        <v>0</v>
      </c>
      <c r="DF85" s="249">
        <f>SUMIFS(RCCP!$JF$8:$JF$136,
RCCP!$A$8:$A$136,$A85,
RCCP!$C$8:$C$136,$B85
)+
(SUMIFS(RCCP!$JJ$8:$JJ$136,
RCCP!$A$8:$A$136,$A85,
RCCP!$C$8:$C$136,$B85)/4)</f>
        <v>0</v>
      </c>
      <c r="DG85" s="59">
        <f t="shared" si="343"/>
        <v>0</v>
      </c>
      <c r="DH85" s="42">
        <f>SUMIFS(RCCP!$JG$8:$JG$136,
RCCP!$A$8:$A$136,$A85,
RCCP!$C$8:$C$136,$B85
)+
(SUMIFS(RCCP!$JJ$8:$JJ$136,
RCCP!$A$8:$A$136,$A85,
RCCP!$C$8:$C$136,$B85)/4)</f>
        <v>0</v>
      </c>
      <c r="DI85" s="249">
        <f>SUMIFS(RCCP!$JG$8:$JG$136,
RCCP!$A$8:$A$136,$A85,
RCCP!$C$8:$C$136,$B85
)+
(SUMIFS(RCCP!$JJ$8:$JJ$136,
RCCP!$A$8:$A$136,$A85,
RCCP!$C$8:$C$136,$B85)/4)</f>
        <v>0</v>
      </c>
      <c r="DJ85" s="59">
        <f t="shared" si="344"/>
        <v>0</v>
      </c>
      <c r="DK85" s="42">
        <f>SUMIFS(RCCP!$JH$8:$JH$136,
RCCP!$A$8:$A$136,$A85,
RCCP!$C$8:$C$136,$B85
)+
(SUMIFS(RCCP!$JJ$8:$JJ$136,
RCCP!$A$8:$A$136,$A85,
RCCP!$C$8:$C$136,$B85)/4)</f>
        <v>0</v>
      </c>
      <c r="DL85" s="249">
        <f>SUMIFS(RCCP!$JH$8:$JH$136,
RCCP!$A$8:$A$136,$A85,
RCCP!$C$8:$C$136,$B85
)+
(SUMIFS(RCCP!$JJ$8:$JJ$136,
RCCP!$A$8:$A$136,$A85,
RCCP!$C$8:$C$136,$B85)/4)</f>
        <v>0</v>
      </c>
      <c r="DM85" s="58">
        <f t="shared" si="345"/>
        <v>0</v>
      </c>
    </row>
    <row r="86" spans="1:152" ht="20.149999999999999" hidden="1" customHeight="1" outlineLevel="1" x14ac:dyDescent="0.35">
      <c r="A86" s="38">
        <v>468</v>
      </c>
      <c r="B86" s="39" t="s">
        <v>40</v>
      </c>
      <c r="C86" s="39" t="s">
        <v>41</v>
      </c>
      <c r="D86" s="39">
        <v>30</v>
      </c>
      <c r="E86" s="39">
        <f t="shared" si="317"/>
        <v>5.5</v>
      </c>
      <c r="F86" s="39">
        <v>7</v>
      </c>
      <c r="G86" s="39">
        <v>3</v>
      </c>
      <c r="H86" s="40">
        <f t="shared" ref="H86:H88" si="348">+D86*E86*F86*G86</f>
        <v>3465</v>
      </c>
      <c r="I86" s="41">
        <f t="shared" ref="I86:I88" si="349">+H86/E86</f>
        <v>630</v>
      </c>
      <c r="J86" s="42">
        <f>SUMIFS('BLC Subcont'!$AE$7:$AE$9999,
'BLC Subcont'!$I$7:$I$9999,L$10,
'BLC Subcont'!$U$7:$U$9999,$A86,
'BLC Subcont'!$AA$7:$AA$9999,$B86)</f>
        <v>0</v>
      </c>
      <c r="K86" s="43">
        <f>SUMIFS('BLC Subcont'!$BS$7:$BS$9999,
'BLC Subcont'!$I$7:$I$9999,L$10,
'BLC Subcont'!$U$7:$U$9999,$A86,
'BLC Subcont'!$AA$7:$AA$9999,$B86)</f>
        <v>0</v>
      </c>
      <c r="L86" s="57">
        <f>IFERROR(K86/($I86*L$11),0)</f>
        <v>0</v>
      </c>
      <c r="M86" s="42">
        <f>SUMIFS('BLC Subcont'!$AE$7:$AE$9999,
'BLC Subcont'!$I$7:$I$9999,O$10,
'BLC Subcont'!$U$7:$U$9999,$A86,
'BLC Subcont'!$AA$7:$AA$9999,$B86)</f>
        <v>2142</v>
      </c>
      <c r="N86" s="43">
        <f>SUMIFS('BLC Subcont'!$BS$7:$BS$9999,
'BLC Subcont'!$I$7:$I$9999,O$10,
'BLC Subcont'!$U$7:$U$9999,$A86,
'BLC Subcont'!$AA$7:$AA$9999,$B86)</f>
        <v>0</v>
      </c>
      <c r="O86" s="57">
        <f t="shared" si="274"/>
        <v>0</v>
      </c>
      <c r="P86" s="42">
        <f>SUMIFS('BLC Subcont'!$AE$7:$AE$9999,
'BLC Subcont'!$I$7:$I$9999,R$10,
'BLC Subcont'!$U$7:$U$9999,$A86,
'BLC Subcont'!$AA$7:$AA$9999,$B86)</f>
        <v>630</v>
      </c>
      <c r="Q86" s="43">
        <f>SUMIFS('BLC Subcont'!$BS$7:$BS$9999,
'BLC Subcont'!$I$7:$I$9999,R$10,
'BLC Subcont'!$U$7:$U$9999,$A86,
'BLC Subcont'!$AA$7:$AA$9999,$B86)</f>
        <v>0</v>
      </c>
      <c r="R86" s="57">
        <f t="shared" ref="R86:R88" si="350">IFERROR(Q86/($I86*R$11),0)</f>
        <v>0</v>
      </c>
      <c r="S86" s="42">
        <f>SUMIFS('BLC Subcont'!$AE$7:$AE$9999,
'BLC Subcont'!$I$7:$I$9999,U$10,
'BLC Subcont'!$U$7:$U$9999,$A86,
'BLC Subcont'!$AA$7:$AA$9999,$B86)</f>
        <v>0</v>
      </c>
      <c r="T86" s="43">
        <f>SUMIFS('BLC Subcont'!$BS$7:$BS$9999,
'BLC Subcont'!$I$7:$I$9999,U$10,
'BLC Subcont'!$U$7:$U$9999,$A86,
'BLC Subcont'!$AA$7:$AA$9999,$B86)</f>
        <v>0</v>
      </c>
      <c r="U86" s="57">
        <f t="shared" si="305"/>
        <v>0</v>
      </c>
      <c r="V86" s="47"/>
      <c r="W86" s="51"/>
      <c r="X86" s="52"/>
      <c r="Y86" s="47"/>
      <c r="Z86" s="249"/>
      <c r="AA86" s="49"/>
      <c r="AB86" s="42"/>
      <c r="AC86" s="249"/>
      <c r="AD86" s="50"/>
      <c r="AE86" s="42"/>
      <c r="AF86" s="249"/>
      <c r="AG86" s="50"/>
      <c r="AH86" s="42"/>
      <c r="AI86" s="249"/>
      <c r="AJ86" s="50"/>
      <c r="AK86" s="42"/>
      <c r="AL86" s="249"/>
      <c r="AM86" s="50"/>
      <c r="AN86" s="42"/>
      <c r="AO86" s="249"/>
      <c r="AP86" s="50"/>
      <c r="AQ86" s="42"/>
      <c r="AR86" s="48"/>
      <c r="AS86" s="50"/>
      <c r="AT86" s="42"/>
      <c r="AU86" s="48"/>
      <c r="AV86" s="50"/>
      <c r="AW86" s="42"/>
      <c r="AX86" s="249"/>
      <c r="AY86" s="50"/>
      <c r="AZ86" s="42"/>
      <c r="BA86" s="249"/>
      <c r="BB86" s="50"/>
      <c r="BC86" s="42"/>
      <c r="BD86" s="249"/>
      <c r="BE86" s="59"/>
      <c r="BF86" s="42"/>
      <c r="BG86" s="249"/>
      <c r="BH86" s="59"/>
      <c r="BI86" s="42"/>
      <c r="BJ86" s="249"/>
      <c r="BK86" s="59"/>
      <c r="BL86" s="42"/>
      <c r="BM86" s="249"/>
      <c r="BN86" s="59"/>
      <c r="BO86" s="42"/>
      <c r="BP86" s="249"/>
      <c r="BQ86" s="59"/>
      <c r="BR86" s="42"/>
      <c r="BS86" s="249"/>
      <c r="BT86" s="59"/>
      <c r="BU86" s="42"/>
      <c r="BV86" s="249"/>
      <c r="BW86" s="59"/>
      <c r="BX86" s="42"/>
      <c r="BY86" s="249"/>
      <c r="BZ86" s="59"/>
      <c r="CA86" s="42"/>
      <c r="CB86" s="249"/>
      <c r="CC86" s="59"/>
      <c r="CD86" s="42"/>
      <c r="CE86" s="249"/>
      <c r="CF86" s="59"/>
      <c r="CG86" s="42"/>
      <c r="CH86" s="249"/>
      <c r="CI86" s="59"/>
      <c r="CJ86" s="42"/>
      <c r="CK86" s="249"/>
      <c r="CL86" s="59"/>
      <c r="CM86" s="42"/>
      <c r="CN86" s="249"/>
      <c r="CO86" s="58"/>
      <c r="CP86" s="42"/>
      <c r="CQ86" s="249"/>
      <c r="CR86" s="59"/>
      <c r="CS86" s="42"/>
      <c r="CT86" s="249"/>
      <c r="CU86" s="59"/>
      <c r="CV86" s="42"/>
      <c r="CW86" s="249"/>
      <c r="CX86" s="59"/>
      <c r="CY86" s="42"/>
      <c r="CZ86" s="249"/>
      <c r="DA86" s="58"/>
      <c r="DB86" s="42"/>
      <c r="DC86" s="249"/>
      <c r="DD86" s="59"/>
      <c r="DE86" s="42"/>
      <c r="DF86" s="249"/>
      <c r="DG86" s="59"/>
      <c r="DH86" s="42"/>
      <c r="DI86" s="249"/>
      <c r="DJ86" s="59"/>
      <c r="DK86" s="42"/>
      <c r="DL86" s="249"/>
      <c r="DM86" s="58"/>
    </row>
    <row r="87" spans="1:152" ht="20.149999999999999" hidden="1" customHeight="1" outlineLevel="1" x14ac:dyDescent="0.35">
      <c r="A87" s="62">
        <f>+A86</f>
        <v>468</v>
      </c>
      <c r="B87" s="39" t="s">
        <v>45</v>
      </c>
      <c r="C87" s="63" t="str">
        <f>+C86</f>
        <v>Vamp</v>
      </c>
      <c r="D87" s="39">
        <v>30</v>
      </c>
      <c r="E87" s="39">
        <f t="shared" si="317"/>
        <v>5.5</v>
      </c>
      <c r="F87" s="39">
        <v>7</v>
      </c>
      <c r="G87" s="39">
        <v>3</v>
      </c>
      <c r="H87" s="40">
        <f t="shared" si="348"/>
        <v>3465</v>
      </c>
      <c r="I87" s="41">
        <f t="shared" si="349"/>
        <v>630</v>
      </c>
      <c r="J87" s="42">
        <f>SUMIFS('BLC Subcont'!$AE$7:$AE$9999,
'BLC Subcont'!$I$7:$I$9999,L$10,
'BLC Subcont'!$U$7:$U$9999,$A87,
'BLC Subcont'!$AA$7:$AA$9999,$B87)</f>
        <v>0</v>
      </c>
      <c r="K87" s="43">
        <f>SUMIFS('BLC Subcont'!$BS$7:$BS$9999,
'BLC Subcont'!$I$7:$I$9999,L$10,
'BLC Subcont'!$U$7:$U$9999,$A87,
'BLC Subcont'!$AA$7:$AA$9999,$B87)</f>
        <v>0</v>
      </c>
      <c r="L87" s="57">
        <f>IFERROR(K87/($I87*L$11),0)</f>
        <v>0</v>
      </c>
      <c r="M87" s="42">
        <f>SUMIFS('BLC Subcont'!$AE$7:$AE$9999,
'BLC Subcont'!$I$7:$I$9999,O$10,
'BLC Subcont'!$U$7:$U$9999,$A87,
'BLC Subcont'!$AA$7:$AA$9999,$B87)</f>
        <v>684</v>
      </c>
      <c r="N87" s="43">
        <f>SUMIFS('BLC Subcont'!$BS$7:$BS$9999,
'BLC Subcont'!$I$7:$I$9999,O$10,
'BLC Subcont'!$U$7:$U$9999,$A87,
'BLC Subcont'!$AA$7:$AA$9999,$B87)</f>
        <v>0</v>
      </c>
      <c r="O87" s="57">
        <f t="shared" si="274"/>
        <v>0</v>
      </c>
      <c r="P87" s="42">
        <f>SUMIFS('BLC Subcont'!$AE$7:$AE$9999,
'BLC Subcont'!$I$7:$I$9999,R$10,
'BLC Subcont'!$U$7:$U$9999,$A87,
'BLC Subcont'!$AA$7:$AA$9999,$B87)</f>
        <v>522</v>
      </c>
      <c r="Q87" s="43">
        <f>SUMIFS('BLC Subcont'!$BS$7:$BS$9999,
'BLC Subcont'!$I$7:$I$9999,R$10,
'BLC Subcont'!$U$7:$U$9999,$A87,
'BLC Subcont'!$AA$7:$AA$9999,$B87)</f>
        <v>0</v>
      </c>
      <c r="R87" s="57">
        <f t="shared" si="350"/>
        <v>0</v>
      </c>
      <c r="S87" s="42">
        <f>SUMIFS('BLC Subcont'!$AE$7:$AE$9999,
'BLC Subcont'!$I$7:$I$9999,U$10,
'BLC Subcont'!$U$7:$U$9999,$A87,
'BLC Subcont'!$AA$7:$AA$9999,$B87)</f>
        <v>0</v>
      </c>
      <c r="T87" s="43">
        <f>SUMIFS('BLC Subcont'!$BS$7:$BS$9999,
'BLC Subcont'!$I$7:$I$9999,U$10,
'BLC Subcont'!$U$7:$U$9999,$A87,
'BLC Subcont'!$AA$7:$AA$9999,$B87)</f>
        <v>0</v>
      </c>
      <c r="U87" s="57">
        <f t="shared" si="305"/>
        <v>0</v>
      </c>
      <c r="V87" s="47"/>
      <c r="W87" s="51"/>
      <c r="X87" s="52"/>
      <c r="Y87" s="47"/>
      <c r="Z87" s="249"/>
      <c r="AA87" s="49"/>
      <c r="AB87" s="42"/>
      <c r="AC87" s="249"/>
      <c r="AD87" s="50"/>
      <c r="AE87" s="42"/>
      <c r="AF87" s="249"/>
      <c r="AG87" s="50"/>
      <c r="AH87" s="42"/>
      <c r="AI87" s="249"/>
      <c r="AJ87" s="50"/>
      <c r="AK87" s="42"/>
      <c r="AL87" s="249"/>
      <c r="AM87" s="50"/>
      <c r="AN87" s="42"/>
      <c r="AO87" s="249"/>
      <c r="AP87" s="50"/>
      <c r="AQ87" s="42"/>
      <c r="AR87" s="48"/>
      <c r="AS87" s="50"/>
      <c r="AT87" s="42"/>
      <c r="AU87" s="48"/>
      <c r="AV87" s="50"/>
      <c r="AW87" s="42"/>
      <c r="AX87" s="249"/>
      <c r="AY87" s="50"/>
      <c r="AZ87" s="42"/>
      <c r="BA87" s="249"/>
      <c r="BB87" s="50"/>
      <c r="BC87" s="42"/>
      <c r="BD87" s="249"/>
      <c r="BE87" s="59"/>
      <c r="BF87" s="42"/>
      <c r="BG87" s="249"/>
      <c r="BH87" s="59"/>
      <c r="BI87" s="42"/>
      <c r="BJ87" s="249"/>
      <c r="BK87" s="59"/>
      <c r="BL87" s="42"/>
      <c r="BM87" s="249"/>
      <c r="BN87" s="59"/>
      <c r="BO87" s="42"/>
      <c r="BP87" s="249"/>
      <c r="BQ87" s="59"/>
      <c r="BR87" s="42"/>
      <c r="BS87" s="249"/>
      <c r="BT87" s="59"/>
      <c r="BU87" s="42"/>
      <c r="BV87" s="249"/>
      <c r="BW87" s="59"/>
      <c r="BX87" s="42"/>
      <c r="BY87" s="249"/>
      <c r="BZ87" s="59"/>
      <c r="CA87" s="42"/>
      <c r="CB87" s="249"/>
      <c r="CC87" s="59"/>
      <c r="CD87" s="42"/>
      <c r="CE87" s="249"/>
      <c r="CF87" s="59"/>
      <c r="CG87" s="42"/>
      <c r="CH87" s="249"/>
      <c r="CI87" s="59"/>
      <c r="CJ87" s="42"/>
      <c r="CK87" s="249"/>
      <c r="CL87" s="59"/>
      <c r="CM87" s="42"/>
      <c r="CN87" s="249"/>
      <c r="CO87" s="58"/>
      <c r="CP87" s="42"/>
      <c r="CQ87" s="249"/>
      <c r="CR87" s="59"/>
      <c r="CS87" s="42"/>
      <c r="CT87" s="249"/>
      <c r="CU87" s="59"/>
      <c r="CV87" s="42"/>
      <c r="CW87" s="249"/>
      <c r="CX87" s="59"/>
      <c r="CY87" s="42"/>
      <c r="CZ87" s="249"/>
      <c r="DA87" s="58"/>
      <c r="DB87" s="42"/>
      <c r="DC87" s="249"/>
      <c r="DD87" s="59"/>
      <c r="DE87" s="42"/>
      <c r="DF87" s="249"/>
      <c r="DG87" s="59"/>
      <c r="DH87" s="42"/>
      <c r="DI87" s="249"/>
      <c r="DJ87" s="59"/>
      <c r="DK87" s="42"/>
      <c r="DL87" s="249"/>
      <c r="DM87" s="58"/>
    </row>
    <row r="88" spans="1:152" ht="20.149999999999999" hidden="1" customHeight="1" outlineLevel="1" x14ac:dyDescent="0.35">
      <c r="A88" s="62">
        <f>+A87</f>
        <v>468</v>
      </c>
      <c r="B88" s="39" t="s">
        <v>53</v>
      </c>
      <c r="C88" s="63" t="str">
        <f>+C87</f>
        <v>Vamp</v>
      </c>
      <c r="D88" s="39">
        <v>30</v>
      </c>
      <c r="E88" s="39">
        <f t="shared" si="317"/>
        <v>5.5</v>
      </c>
      <c r="F88" s="39">
        <v>7</v>
      </c>
      <c r="G88" s="39">
        <v>3</v>
      </c>
      <c r="H88" s="40">
        <f t="shared" si="348"/>
        <v>3465</v>
      </c>
      <c r="I88" s="41">
        <f t="shared" si="349"/>
        <v>630</v>
      </c>
      <c r="J88" s="42">
        <f>SUMIFS('BLC Subcont'!$AE$7:$AE$9999,
'BLC Subcont'!$I$7:$I$9999,L$10,
'BLC Subcont'!$U$7:$U$9999,$A88,
'BLC Subcont'!$AA$7:$AA$9999,$B88)</f>
        <v>0</v>
      </c>
      <c r="K88" s="43">
        <f>SUMIFS('BLC Subcont'!$BS$7:$BS$9999,
'BLC Subcont'!$I$7:$I$9999,L$10,
'BLC Subcont'!$U$7:$U$9999,$A88,
'BLC Subcont'!$AA$7:$AA$9999,$B88)</f>
        <v>0</v>
      </c>
      <c r="L88" s="50">
        <f>IFERROR(K88/($I88*L$11),0)</f>
        <v>0</v>
      </c>
      <c r="M88" s="42">
        <f>SUMIFS('BLC Subcont'!$AE$7:$AE$9999,
'BLC Subcont'!$I$7:$I$9999,O$10,
'BLC Subcont'!$U$7:$U$9999,$A88,
'BLC Subcont'!$AA$7:$AA$9999,$B88)</f>
        <v>0</v>
      </c>
      <c r="N88" s="43">
        <f>SUMIFS('BLC Subcont'!$BS$7:$BS$9999,
'BLC Subcont'!$I$7:$I$9999,O$10,
'BLC Subcont'!$U$7:$U$9999,$A88,
'BLC Subcont'!$AA$7:$AA$9999,$B88)</f>
        <v>0</v>
      </c>
      <c r="O88" s="50">
        <f t="shared" si="274"/>
        <v>0</v>
      </c>
      <c r="P88" s="42">
        <f>SUMIFS('BLC Subcont'!$AE$7:$AE$9999,
'BLC Subcont'!$I$7:$I$9999,R$10,
'BLC Subcont'!$U$7:$U$9999,$A88,
'BLC Subcont'!$AA$7:$AA$9999,$B88)</f>
        <v>0</v>
      </c>
      <c r="Q88" s="43">
        <f>SUMIFS('BLC Subcont'!$BS$7:$BS$9999,
'BLC Subcont'!$I$7:$I$9999,R$10,
'BLC Subcont'!$U$7:$U$9999,$A88,
'BLC Subcont'!$AA$7:$AA$9999,$B88)</f>
        <v>0</v>
      </c>
      <c r="R88" s="50">
        <f t="shared" si="350"/>
        <v>0</v>
      </c>
      <c r="S88" s="42">
        <f>SUMIFS('BLC Subcont'!$AE$7:$AE$9999,
'BLC Subcont'!$I$7:$I$9999,U$10,
'BLC Subcont'!$U$7:$U$9999,$A88,
'BLC Subcont'!$AA$7:$AA$9999,$B88)</f>
        <v>0</v>
      </c>
      <c r="T88" s="43">
        <f>SUMIFS('BLC Subcont'!$BS$7:$BS$9999,
'BLC Subcont'!$I$7:$I$9999,U$10,
'BLC Subcont'!$U$7:$U$9999,$A88,
'BLC Subcont'!$AA$7:$AA$9999,$B88)</f>
        <v>0</v>
      </c>
      <c r="U88" s="50">
        <f t="shared" si="305"/>
        <v>0</v>
      </c>
      <c r="V88" s="47"/>
      <c r="W88" s="51"/>
      <c r="X88" s="52"/>
      <c r="Y88" s="47"/>
      <c r="Z88" s="249"/>
      <c r="AA88" s="49"/>
      <c r="AB88" s="42"/>
      <c r="AC88" s="249"/>
      <c r="AD88" s="50"/>
      <c r="AE88" s="42"/>
      <c r="AF88" s="249"/>
      <c r="AG88" s="50"/>
      <c r="AH88" s="42"/>
      <c r="AI88" s="249"/>
      <c r="AJ88" s="50"/>
      <c r="AK88" s="42"/>
      <c r="AL88" s="249"/>
      <c r="AM88" s="50"/>
      <c r="AN88" s="42"/>
      <c r="AO88" s="249"/>
      <c r="AP88" s="50"/>
      <c r="AQ88" s="42"/>
      <c r="AR88" s="48"/>
      <c r="AS88" s="50"/>
      <c r="AT88" s="42"/>
      <c r="AU88" s="48"/>
      <c r="AV88" s="50"/>
      <c r="AW88" s="42"/>
      <c r="AX88" s="249"/>
      <c r="AY88" s="50"/>
      <c r="AZ88" s="42"/>
      <c r="BA88" s="249"/>
      <c r="BB88" s="50"/>
      <c r="BC88" s="42"/>
      <c r="BD88" s="249"/>
      <c r="BE88" s="59"/>
      <c r="BF88" s="42"/>
      <c r="BG88" s="249"/>
      <c r="BH88" s="59"/>
      <c r="BI88" s="42"/>
      <c r="BJ88" s="249"/>
      <c r="BK88" s="59"/>
      <c r="BL88" s="42"/>
      <c r="BM88" s="249"/>
      <c r="BN88" s="59"/>
      <c r="BO88" s="42"/>
      <c r="BP88" s="249"/>
      <c r="BQ88" s="59"/>
      <c r="BR88" s="42"/>
      <c r="BS88" s="249"/>
      <c r="BT88" s="59"/>
      <c r="BU88" s="42"/>
      <c r="BV88" s="249"/>
      <c r="BW88" s="59"/>
      <c r="BX88" s="42"/>
      <c r="BY88" s="249"/>
      <c r="BZ88" s="59"/>
      <c r="CA88" s="42"/>
      <c r="CB88" s="249"/>
      <c r="CC88" s="59"/>
      <c r="CD88" s="42"/>
      <c r="CE88" s="249"/>
      <c r="CF88" s="59"/>
      <c r="CG88" s="42"/>
      <c r="CH88" s="249"/>
      <c r="CI88" s="59"/>
      <c r="CJ88" s="42"/>
      <c r="CK88" s="249"/>
      <c r="CL88" s="59"/>
      <c r="CM88" s="42"/>
      <c r="CN88" s="249"/>
      <c r="CO88" s="58"/>
      <c r="CP88" s="42"/>
      <c r="CQ88" s="249"/>
      <c r="CR88" s="59"/>
      <c r="CS88" s="42"/>
      <c r="CT88" s="249"/>
      <c r="CU88" s="59"/>
      <c r="CV88" s="42"/>
      <c r="CW88" s="249"/>
      <c r="CX88" s="59"/>
      <c r="CY88" s="42"/>
      <c r="CZ88" s="249"/>
      <c r="DA88" s="180"/>
      <c r="DB88" s="42"/>
      <c r="DC88" s="249"/>
      <c r="DD88" s="59"/>
      <c r="DE88" s="42"/>
      <c r="DF88" s="249"/>
      <c r="DG88" s="59"/>
      <c r="DH88" s="42"/>
      <c r="DI88" s="249"/>
      <c r="DJ88" s="59"/>
      <c r="DK88" s="42"/>
      <c r="DL88" s="249"/>
      <c r="DM88" s="180"/>
    </row>
    <row r="89" spans="1:152" s="81" customFormat="1" ht="20.149999999999999" hidden="1" customHeight="1" outlineLevel="1" x14ac:dyDescent="0.35">
      <c r="A89" s="68" t="s">
        <v>80</v>
      </c>
      <c r="B89" s="69"/>
      <c r="C89" s="69"/>
      <c r="D89" s="69"/>
      <c r="E89" s="69"/>
      <c r="F89" s="69"/>
      <c r="G89" s="69"/>
      <c r="H89" s="69"/>
      <c r="I89" s="70"/>
      <c r="J89" s="71">
        <f t="shared" ref="J89:BB89" si="351">SUM(J66:J88)</f>
        <v>76068</v>
      </c>
      <c r="K89" s="72">
        <f t="shared" si="351"/>
        <v>0</v>
      </c>
      <c r="L89" s="73">
        <f t="shared" si="351"/>
        <v>0</v>
      </c>
      <c r="M89" s="74">
        <f t="shared" si="351"/>
        <v>55086</v>
      </c>
      <c r="N89" s="75">
        <f t="shared" si="351"/>
        <v>1411</v>
      </c>
      <c r="O89" s="76">
        <f t="shared" si="351"/>
        <v>0</v>
      </c>
      <c r="P89" s="71">
        <f t="shared" si="351"/>
        <v>43008</v>
      </c>
      <c r="Q89" s="97">
        <f t="shared" si="351"/>
        <v>12835</v>
      </c>
      <c r="R89" s="73">
        <f t="shared" si="351"/>
        <v>0</v>
      </c>
      <c r="S89" s="74">
        <f t="shared" si="351"/>
        <v>77484</v>
      </c>
      <c r="T89" s="75">
        <f t="shared" si="351"/>
        <v>35643</v>
      </c>
      <c r="U89" s="76">
        <f t="shared" si="351"/>
        <v>2.9013623091591945</v>
      </c>
      <c r="V89" s="71">
        <f t="shared" si="351"/>
        <v>247668</v>
      </c>
      <c r="W89" s="71">
        <f t="shared" si="351"/>
        <v>49889</v>
      </c>
      <c r="X89" s="78">
        <f t="shared" si="351"/>
        <v>4.3732332272249721</v>
      </c>
      <c r="Y89" s="73">
        <f t="shared" si="351"/>
        <v>59460</v>
      </c>
      <c r="Z89" s="251">
        <f t="shared" si="351"/>
        <v>48335</v>
      </c>
      <c r="AA89" s="80">
        <f t="shared" si="351"/>
        <v>3.4103716203191752</v>
      </c>
      <c r="AB89" s="74">
        <f t="shared" si="351"/>
        <v>75666</v>
      </c>
      <c r="AC89" s="251">
        <f t="shared" si="351"/>
        <v>72446</v>
      </c>
      <c r="AD89" s="78">
        <f t="shared" si="351"/>
        <v>5.5023320543949703</v>
      </c>
      <c r="AE89" s="74">
        <f t="shared" si="351"/>
        <v>58962</v>
      </c>
      <c r="AF89" s="251">
        <f t="shared" si="351"/>
        <v>53706</v>
      </c>
      <c r="AG89" s="78">
        <f t="shared" si="351"/>
        <v>4.3849492759366013</v>
      </c>
      <c r="AH89" s="74">
        <f t="shared" si="351"/>
        <v>48294</v>
      </c>
      <c r="AI89" s="251">
        <f t="shared" si="351"/>
        <v>46416</v>
      </c>
      <c r="AJ89" s="78">
        <f t="shared" si="351"/>
        <v>3.6441543996867893</v>
      </c>
      <c r="AK89" s="74">
        <f t="shared" si="351"/>
        <v>16008</v>
      </c>
      <c r="AL89" s="251">
        <f t="shared" si="351"/>
        <v>16008</v>
      </c>
      <c r="AM89" s="78">
        <f t="shared" si="351"/>
        <v>1.1745533677973827</v>
      </c>
      <c r="AN89" s="74">
        <f t="shared" si="351"/>
        <v>14466</v>
      </c>
      <c r="AO89" s="251">
        <f t="shared" si="351"/>
        <v>14466</v>
      </c>
      <c r="AP89" s="78">
        <f t="shared" si="351"/>
        <v>1.0338627236217599</v>
      </c>
      <c r="AQ89" s="74">
        <f t="shared" si="351"/>
        <v>2832</v>
      </c>
      <c r="AR89" s="79">
        <f t="shared" si="351"/>
        <v>2832</v>
      </c>
      <c r="AS89" s="78">
        <f t="shared" si="351"/>
        <v>0.14770771397277421</v>
      </c>
      <c r="AT89" s="74">
        <f t="shared" si="351"/>
        <v>0</v>
      </c>
      <c r="AU89" s="79">
        <f t="shared" si="351"/>
        <v>0</v>
      </c>
      <c r="AV89" s="78">
        <f t="shared" si="351"/>
        <v>0</v>
      </c>
      <c r="AW89" s="74">
        <f t="shared" si="351"/>
        <v>74799.5</v>
      </c>
      <c r="AX89" s="251">
        <f t="shared" si="351"/>
        <v>74799.5</v>
      </c>
      <c r="AY89" s="78">
        <f t="shared" si="351"/>
        <v>8.5692184141073202</v>
      </c>
      <c r="AZ89" s="74">
        <f t="shared" si="351"/>
        <v>11022.5</v>
      </c>
      <c r="BA89" s="251">
        <f t="shared" si="351"/>
        <v>11022.5</v>
      </c>
      <c r="BB89" s="78">
        <f t="shared" si="351"/>
        <v>1.0495117081077134</v>
      </c>
      <c r="BC89" s="73">
        <f>SUM(BC66:BC88)</f>
        <v>60333.5</v>
      </c>
      <c r="BD89" s="251">
        <f t="shared" ref="BD89" si="352">SUM(BD66:BD88)</f>
        <v>60333.5</v>
      </c>
      <c r="BE89" s="80">
        <f>SUM(BE66:BE88)</f>
        <v>7.5353556904855603</v>
      </c>
      <c r="BF89" s="74">
        <f t="shared" ref="BF89:DM89" si="353">SUM(BF66:BF88)</f>
        <v>8190.5</v>
      </c>
      <c r="BG89" s="251">
        <f t="shared" si="353"/>
        <v>8190.5</v>
      </c>
      <c r="BH89" s="78">
        <f t="shared" si="353"/>
        <v>0.90180399413493917</v>
      </c>
      <c r="BI89" s="74">
        <f t="shared" si="353"/>
        <v>112035.5</v>
      </c>
      <c r="BJ89" s="251">
        <f t="shared" si="353"/>
        <v>112035.5</v>
      </c>
      <c r="BK89" s="78">
        <f t="shared" si="353"/>
        <v>11.417937503917688</v>
      </c>
      <c r="BL89" s="74">
        <f t="shared" si="353"/>
        <v>33852.5</v>
      </c>
      <c r="BM89" s="251">
        <f t="shared" si="353"/>
        <v>33852.5</v>
      </c>
      <c r="BN89" s="78">
        <f t="shared" si="353"/>
        <v>3.8865485560615429</v>
      </c>
      <c r="BO89" s="74">
        <f t="shared" si="353"/>
        <v>66746</v>
      </c>
      <c r="BP89" s="251">
        <f t="shared" si="353"/>
        <v>66746</v>
      </c>
      <c r="BQ89" s="78">
        <f t="shared" si="353"/>
        <v>7.4389434230992677</v>
      </c>
      <c r="BR89" s="74">
        <f t="shared" si="353"/>
        <v>66464</v>
      </c>
      <c r="BS89" s="251">
        <f t="shared" si="353"/>
        <v>66464</v>
      </c>
      <c r="BT89" s="78">
        <f t="shared" si="353"/>
        <v>7.1626071943929084</v>
      </c>
      <c r="BU89" s="74">
        <f t="shared" si="353"/>
        <v>53446</v>
      </c>
      <c r="BV89" s="251">
        <f t="shared" si="353"/>
        <v>53446</v>
      </c>
      <c r="BW89" s="78">
        <f t="shared" si="353"/>
        <v>5.9386075973088959</v>
      </c>
      <c r="BX89" s="74">
        <f t="shared" si="353"/>
        <v>91300</v>
      </c>
      <c r="BY89" s="251">
        <f t="shared" si="353"/>
        <v>91300</v>
      </c>
      <c r="BZ89" s="78">
        <f t="shared" si="353"/>
        <v>11.934833596738359</v>
      </c>
      <c r="CA89" s="74">
        <f t="shared" si="353"/>
        <v>51698.799999999988</v>
      </c>
      <c r="CB89" s="251">
        <f t="shared" si="353"/>
        <v>51698.799999999988</v>
      </c>
      <c r="CC89" s="78">
        <f t="shared" si="353"/>
        <v>7.1090091897550867</v>
      </c>
      <c r="CD89" s="74">
        <f t="shared" si="353"/>
        <v>40910.799999999996</v>
      </c>
      <c r="CE89" s="251">
        <f t="shared" si="353"/>
        <v>40910.799999999996</v>
      </c>
      <c r="CF89" s="78">
        <f t="shared" si="353"/>
        <v>4.7692781659923407</v>
      </c>
      <c r="CG89" s="74">
        <f t="shared" si="353"/>
        <v>40796.799999999996</v>
      </c>
      <c r="CH89" s="251">
        <f t="shared" si="353"/>
        <v>40796.799999999996</v>
      </c>
      <c r="CI89" s="78">
        <f t="shared" si="353"/>
        <v>4.6731162743712096</v>
      </c>
      <c r="CJ89" s="74">
        <f t="shared" si="353"/>
        <v>44330.799999999988</v>
      </c>
      <c r="CK89" s="251">
        <f t="shared" si="353"/>
        <v>44330.799999999988</v>
      </c>
      <c r="CL89" s="78">
        <f t="shared" si="353"/>
        <v>5.0749220605112146</v>
      </c>
      <c r="CM89" s="74">
        <f t="shared" si="353"/>
        <v>45740.799999999988</v>
      </c>
      <c r="CN89" s="251">
        <f t="shared" si="353"/>
        <v>45740.799999999988</v>
      </c>
      <c r="CO89" s="78">
        <f t="shared" si="353"/>
        <v>4.4041012523311318</v>
      </c>
      <c r="CP89" s="74">
        <f t="shared" si="353"/>
        <v>32976.5</v>
      </c>
      <c r="CQ89" s="251">
        <f t="shared" si="353"/>
        <v>32976.5</v>
      </c>
      <c r="CR89" s="78">
        <f t="shared" si="353"/>
        <v>4.6785075528527917</v>
      </c>
      <c r="CS89" s="74">
        <f t="shared" si="353"/>
        <v>33438.5</v>
      </c>
      <c r="CT89" s="251">
        <f t="shared" si="353"/>
        <v>33438.5</v>
      </c>
      <c r="CU89" s="78">
        <f t="shared" si="353"/>
        <v>3.8884758765765262</v>
      </c>
      <c r="CV89" s="74">
        <f t="shared" si="353"/>
        <v>32688.5</v>
      </c>
      <c r="CW89" s="251">
        <f t="shared" si="353"/>
        <v>32688.5</v>
      </c>
      <c r="CX89" s="78">
        <f t="shared" si="353"/>
        <v>3.7900894145537003</v>
      </c>
      <c r="CY89" s="74">
        <f t="shared" si="353"/>
        <v>32688.5</v>
      </c>
      <c r="CZ89" s="251">
        <f t="shared" si="353"/>
        <v>32688.5</v>
      </c>
      <c r="DA89" s="78">
        <f t="shared" si="353"/>
        <v>3.7900894145537003</v>
      </c>
      <c r="DB89" s="74">
        <f t="shared" si="353"/>
        <v>72877.5</v>
      </c>
      <c r="DC89" s="251">
        <f t="shared" si="353"/>
        <v>72877.5</v>
      </c>
      <c r="DD89" s="78">
        <f t="shared" si="353"/>
        <v>7.9620471132294393</v>
      </c>
      <c r="DE89" s="74">
        <f t="shared" si="353"/>
        <v>73081.5</v>
      </c>
      <c r="DF89" s="251">
        <f t="shared" si="353"/>
        <v>73081.5</v>
      </c>
      <c r="DG89" s="78">
        <f t="shared" si="353"/>
        <v>8.0125158121099673</v>
      </c>
      <c r="DH89" s="74">
        <f t="shared" si="353"/>
        <v>72901.5</v>
      </c>
      <c r="DI89" s="251">
        <f t="shared" si="353"/>
        <v>72901.5</v>
      </c>
      <c r="DJ89" s="78">
        <f t="shared" si="353"/>
        <v>9.7503064049643235</v>
      </c>
      <c r="DK89" s="74">
        <f t="shared" si="353"/>
        <v>72577.5</v>
      </c>
      <c r="DL89" s="251">
        <f t="shared" si="353"/>
        <v>72577.5</v>
      </c>
      <c r="DM89" s="78">
        <f t="shared" si="353"/>
        <v>7.9464001096306287</v>
      </c>
    </row>
    <row r="90" spans="1:152" s="81" customFormat="1" ht="20.149999999999999" hidden="1" customHeight="1" outlineLevel="1" x14ac:dyDescent="0.35">
      <c r="A90" s="82"/>
      <c r="B90" s="83"/>
      <c r="C90" s="83"/>
      <c r="D90" s="83"/>
      <c r="E90" s="83"/>
      <c r="F90" s="83"/>
      <c r="G90" s="83"/>
      <c r="H90" s="83"/>
      <c r="I90" s="84"/>
      <c r="J90" s="80"/>
      <c r="K90" s="85"/>
      <c r="L90" s="78">
        <f>$D$43-L89</f>
        <v>8</v>
      </c>
      <c r="M90" s="86"/>
      <c r="N90" s="87"/>
      <c r="O90" s="88">
        <f>$D$43-O89</f>
        <v>8</v>
      </c>
      <c r="P90" s="80"/>
      <c r="Q90" s="85"/>
      <c r="R90" s="78">
        <f>$D$43-R89</f>
        <v>8</v>
      </c>
      <c r="S90" s="86"/>
      <c r="T90" s="87"/>
      <c r="U90" s="88">
        <f>$D$43-U89</f>
        <v>5.0986376908408051</v>
      </c>
      <c r="V90" s="71"/>
      <c r="W90" s="71"/>
      <c r="X90" s="89">
        <f>$D$43-X89</f>
        <v>3.6267667727750279</v>
      </c>
      <c r="Y90" s="86"/>
      <c r="Z90" s="255"/>
      <c r="AA90" s="88">
        <f>$D$43-AA89</f>
        <v>4.5896283796808248</v>
      </c>
      <c r="AB90" s="91"/>
      <c r="AC90" s="252"/>
      <c r="AD90" s="89">
        <f>$D$43-AD89</f>
        <v>2.4976679456050297</v>
      </c>
      <c r="AE90" s="91"/>
      <c r="AF90" s="252"/>
      <c r="AG90" s="89">
        <f>$D$43-AG89</f>
        <v>3.6150507240633987</v>
      </c>
      <c r="AH90" s="91"/>
      <c r="AI90" s="252"/>
      <c r="AJ90" s="89">
        <f>$D$43-AJ89</f>
        <v>4.3558456003132111</v>
      </c>
      <c r="AK90" s="91"/>
      <c r="AL90" s="252"/>
      <c r="AM90" s="89">
        <f>$D$43-AM89</f>
        <v>6.8254466322026168</v>
      </c>
      <c r="AN90" s="91"/>
      <c r="AO90" s="252"/>
      <c r="AP90" s="89">
        <f>$D$43-AP89</f>
        <v>6.9661372763782401</v>
      </c>
      <c r="AQ90" s="91"/>
      <c r="AR90" s="92"/>
      <c r="AS90" s="89">
        <f>$D$43-AS89</f>
        <v>7.8522922860272262</v>
      </c>
      <c r="AT90" s="91"/>
      <c r="AU90" s="92"/>
      <c r="AV90" s="89">
        <f t="shared" ref="AV90" si="354">$D$43-AV89</f>
        <v>8</v>
      </c>
      <c r="AW90" s="91"/>
      <c r="AX90" s="252"/>
      <c r="AY90" s="89">
        <f>$D$43-AY89</f>
        <v>-0.56921841410732021</v>
      </c>
      <c r="AZ90" s="91"/>
      <c r="BA90" s="252"/>
      <c r="BB90" s="89">
        <f t="shared" ref="BB90" si="355">$D$43-BB89</f>
        <v>6.9504882918922863</v>
      </c>
      <c r="BC90" s="86"/>
      <c r="BD90" s="255"/>
      <c r="BE90" s="88">
        <f>$D$43-BE89</f>
        <v>0.46464430951443969</v>
      </c>
      <c r="BF90" s="91"/>
      <c r="BG90" s="92"/>
      <c r="BH90" s="88">
        <f>$D$43-BH89</f>
        <v>7.0981960058650611</v>
      </c>
      <c r="BI90" s="91"/>
      <c r="BJ90" s="252"/>
      <c r="BK90" s="88">
        <f>$D$43-BK89</f>
        <v>-3.4179375039176882</v>
      </c>
      <c r="BL90" s="91"/>
      <c r="BM90" s="92"/>
      <c r="BN90" s="88">
        <f>$D$43-BN89</f>
        <v>4.1134514439384571</v>
      </c>
      <c r="BO90" s="91"/>
      <c r="BP90" s="252"/>
      <c r="BQ90" s="88">
        <f>$D$43-BQ89</f>
        <v>0.5610565769007323</v>
      </c>
      <c r="BR90" s="91"/>
      <c r="BS90" s="252"/>
      <c r="BT90" s="88">
        <f>$D$43-BT89</f>
        <v>0.83739280560709162</v>
      </c>
      <c r="BU90" s="91"/>
      <c r="BV90" s="252"/>
      <c r="BW90" s="88">
        <f>$D$43-BW89</f>
        <v>2.0613924026911041</v>
      </c>
      <c r="BX90" s="91"/>
      <c r="BY90" s="252"/>
      <c r="BZ90" s="88">
        <f>$D$43-BZ89</f>
        <v>-3.9348335967383594</v>
      </c>
      <c r="CA90" s="91"/>
      <c r="CB90" s="252"/>
      <c r="CC90" s="88">
        <f>$D$43-CC89</f>
        <v>0.89099081024491333</v>
      </c>
      <c r="CD90" s="91"/>
      <c r="CE90" s="252"/>
      <c r="CF90" s="88">
        <f>$D$43-CF89</f>
        <v>3.2307218340076593</v>
      </c>
      <c r="CG90" s="91"/>
      <c r="CH90" s="252"/>
      <c r="CI90" s="88">
        <f>$D$43-CI89</f>
        <v>3.3268837256287904</v>
      </c>
      <c r="CJ90" s="91"/>
      <c r="CK90" s="92"/>
      <c r="CL90" s="88">
        <f>$D$43-CL89</f>
        <v>2.9250779394887854</v>
      </c>
      <c r="CM90" s="91"/>
      <c r="CN90" s="252"/>
      <c r="CO90" s="89">
        <f>$D$43-CO89</f>
        <v>3.5958987476688682</v>
      </c>
      <c r="CP90" s="91"/>
      <c r="CQ90" s="252"/>
      <c r="CR90" s="88">
        <f>$D$43-CR89</f>
        <v>3.3214924471472083</v>
      </c>
      <c r="CS90" s="91"/>
      <c r="CT90" s="252"/>
      <c r="CU90" s="88">
        <f>$D$43-CU89</f>
        <v>4.1115241234234734</v>
      </c>
      <c r="CV90" s="91"/>
      <c r="CW90" s="92"/>
      <c r="CX90" s="88">
        <f>$D$43-CX89</f>
        <v>4.2099105854463001</v>
      </c>
      <c r="CY90" s="91"/>
      <c r="CZ90" s="252"/>
      <c r="DA90" s="88">
        <f>$D$43-DA89</f>
        <v>4.2099105854463001</v>
      </c>
      <c r="DB90" s="91"/>
      <c r="DC90" s="252"/>
      <c r="DD90" s="88">
        <f>$D$43-DD89</f>
        <v>3.7952886770560745E-2</v>
      </c>
      <c r="DE90" s="91"/>
      <c r="DF90" s="92"/>
      <c r="DG90" s="88">
        <f>$D$43-DG89</f>
        <v>-1.2515812109967328E-2</v>
      </c>
      <c r="DH90" s="91"/>
      <c r="DI90" s="252"/>
      <c r="DJ90" s="88">
        <f>$D$43-DJ89</f>
        <v>-1.7503064049643235</v>
      </c>
      <c r="DK90" s="91"/>
      <c r="DL90" s="252"/>
      <c r="DM90" s="88">
        <f>$D$43-DM89</f>
        <v>5.3599890369371295E-2</v>
      </c>
    </row>
    <row r="91" spans="1:152" customFormat="1" ht="20.149999999999999" hidden="1" customHeight="1" outlineLevel="1" x14ac:dyDescent="0.35"/>
    <row r="92" spans="1:152" ht="20.149999999999999" hidden="1" customHeight="1" outlineLevel="1" x14ac:dyDescent="0.35">
      <c r="B92"/>
      <c r="C92"/>
      <c r="D92"/>
      <c r="E92" s="7"/>
      <c r="F92" s="7"/>
      <c r="G92" s="1198" t="s">
        <v>226</v>
      </c>
      <c r="H92" s="1199"/>
      <c r="I92" s="1200"/>
      <c r="J92" s="1204">
        <f>K86</f>
        <v>0</v>
      </c>
      <c r="K92" s="1205"/>
      <c r="L92" s="1206"/>
      <c r="M92" s="1204">
        <f>N86</f>
        <v>0</v>
      </c>
      <c r="N92" s="1205"/>
      <c r="O92" s="1206"/>
      <c r="P92" s="1204">
        <f>Q86</f>
        <v>0</v>
      </c>
      <c r="Q92" s="1205"/>
      <c r="R92" s="1206"/>
      <c r="S92" s="1204">
        <f>T86</f>
        <v>0</v>
      </c>
      <c r="T92" s="1205"/>
      <c r="U92" s="1206"/>
      <c r="V92"/>
      <c r="W92"/>
      <c r="X92"/>
      <c r="Y92"/>
      <c r="Z92"/>
      <c r="AA92"/>
      <c r="BC92" s="1239">
        <f>3000*5</f>
        <v>15000</v>
      </c>
      <c r="BD92" s="1240"/>
      <c r="BE92" s="1240"/>
      <c r="BF92" s="1239">
        <f t="shared" ref="BF92" si="356">3000*5</f>
        <v>15000</v>
      </c>
      <c r="BG92" s="1240"/>
      <c r="BH92" s="1240"/>
      <c r="BI92" s="1239">
        <f>70000/4</f>
        <v>17500</v>
      </c>
      <c r="BJ92" s="1240"/>
      <c r="BK92" s="1240"/>
      <c r="BL92" s="1239">
        <f>70000/4</f>
        <v>17500</v>
      </c>
      <c r="BM92" s="1240"/>
      <c r="BN92" s="1240"/>
      <c r="BO92" s="1239">
        <f t="shared" ref="BO92" si="357">70000/4</f>
        <v>17500</v>
      </c>
      <c r="BP92" s="1240"/>
      <c r="BQ92" s="1240"/>
      <c r="BR92" s="1239">
        <f t="shared" ref="BR92" si="358">70000/4</f>
        <v>17500</v>
      </c>
      <c r="BS92" s="1240"/>
      <c r="BT92" s="1240"/>
      <c r="BU92" s="1239">
        <f t="shared" ref="BU92" si="359">70000/4</f>
        <v>17500</v>
      </c>
      <c r="BV92" s="1240"/>
      <c r="BW92" s="1240"/>
      <c r="BX92" s="1239">
        <f t="shared" ref="BX92" si="360">70000/4</f>
        <v>17500</v>
      </c>
      <c r="BY92" s="1240"/>
      <c r="BZ92" s="1240"/>
      <c r="CA92" s="1239">
        <f>70000/5</f>
        <v>14000</v>
      </c>
      <c r="CB92" s="1240"/>
      <c r="CC92" s="1240"/>
      <c r="CD92" s="1239">
        <f t="shared" ref="CD92" si="361">70000/5</f>
        <v>14000</v>
      </c>
      <c r="CE92" s="1240"/>
      <c r="CF92" s="1240"/>
      <c r="CG92" s="1239">
        <f t="shared" ref="CG92" si="362">70000/5</f>
        <v>14000</v>
      </c>
      <c r="CH92" s="1240"/>
      <c r="CI92" s="1240"/>
      <c r="CJ92" s="1239">
        <f t="shared" ref="CJ92" si="363">70000/5</f>
        <v>14000</v>
      </c>
      <c r="CK92" s="1240"/>
      <c r="CL92" s="1240"/>
      <c r="CM92" s="1239">
        <f t="shared" ref="CM92" si="364">70000/5</f>
        <v>14000</v>
      </c>
      <c r="CN92" s="1240"/>
      <c r="CO92" s="1240"/>
      <c r="CP92" s="1239">
        <f t="shared" ref="CP92:CY92" si="365">70000/4</f>
        <v>17500</v>
      </c>
      <c r="CQ92" s="1240"/>
      <c r="CR92" s="1240"/>
      <c r="CS92" s="1239">
        <f t="shared" si="365"/>
        <v>17500</v>
      </c>
      <c r="CT92" s="1240"/>
      <c r="CU92" s="1240"/>
      <c r="CV92" s="1239">
        <f t="shared" si="365"/>
        <v>17500</v>
      </c>
      <c r="CW92" s="1240"/>
      <c r="CX92" s="1240"/>
      <c r="CY92" s="1239">
        <f t="shared" si="365"/>
        <v>17500</v>
      </c>
      <c r="CZ92" s="1240"/>
      <c r="DA92" s="1240"/>
      <c r="DB92" s="1239">
        <f t="shared" ref="DB92" si="366">DB40</f>
        <v>10500</v>
      </c>
      <c r="DC92" s="1240"/>
      <c r="DD92" s="1240"/>
      <c r="DE92" s="1239">
        <f t="shared" ref="DE92" si="367">DE40</f>
        <v>10500</v>
      </c>
      <c r="DF92" s="1240"/>
      <c r="DG92" s="1240"/>
      <c r="DH92" s="1239">
        <f t="shared" ref="DH92" si="368">DH40</f>
        <v>10500</v>
      </c>
      <c r="DI92" s="1240"/>
      <c r="DJ92" s="1240"/>
      <c r="DK92" s="1239">
        <f>DK40</f>
        <v>10500</v>
      </c>
      <c r="DL92" s="1240"/>
      <c r="DM92" s="1240"/>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row>
    <row r="93" spans="1:152" hidden="1" outlineLevel="1" x14ac:dyDescent="0.35">
      <c r="AB93" s="5"/>
      <c r="AC93" s="5"/>
      <c r="AD93" s="6"/>
      <c r="AE93" s="5"/>
      <c r="AF93" s="5"/>
      <c r="AG93" s="6"/>
      <c r="AH93" s="5"/>
      <c r="AI93" s="5"/>
      <c r="AJ93" s="6"/>
      <c r="AK93" s="5"/>
      <c r="AL93" s="5"/>
      <c r="AM93" s="6"/>
      <c r="AN93" s="5"/>
      <c r="AO93" s="5"/>
      <c r="AP93" s="6"/>
      <c r="AQ93" s="5"/>
      <c r="AR93" s="5"/>
      <c r="AS93" s="6"/>
      <c r="AT93" s="5"/>
      <c r="AU93" s="5"/>
      <c r="AV93" s="6"/>
      <c r="AW93" s="5"/>
      <c r="AX93" s="5"/>
      <c r="AY93" s="6"/>
      <c r="AZ93" s="5"/>
      <c r="BA93" s="5"/>
      <c r="BB93" s="6"/>
    </row>
    <row r="94" spans="1:152" ht="20.149999999999999" customHeight="1" collapsed="1" x14ac:dyDescent="0.35">
      <c r="J94" s="1209" t="str">
        <f>+J60</f>
        <v>WEEK  PRODUKSI  36</v>
      </c>
      <c r="K94" s="1210"/>
      <c r="L94" s="1211"/>
      <c r="M94" s="1209" t="str">
        <f>+M60</f>
        <v>WEEK  PRODUKSI  37</v>
      </c>
      <c r="N94" s="1210"/>
      <c r="O94" s="1210"/>
      <c r="P94" s="1209" t="str">
        <f>+P60</f>
        <v>WEEK  PRODUKSI  38</v>
      </c>
      <c r="Q94" s="1210"/>
      <c r="R94" s="1211"/>
      <c r="S94" s="1209" t="str">
        <f>+S60</f>
        <v>WEEK  PRODUKSI  39</v>
      </c>
      <c r="T94" s="1210"/>
      <c r="U94" s="1210"/>
      <c r="V94" s="1378" t="str">
        <f>+V60</f>
        <v>TOTAL WEEK   39</v>
      </c>
      <c r="W94" s="1378"/>
      <c r="X94" s="1378"/>
      <c r="Y94" s="1378" t="str">
        <f>+Y60</f>
        <v>WEEK  PRODUKSI  40</v>
      </c>
      <c r="Z94" s="1378"/>
      <c r="AA94" s="1378"/>
      <c r="AB94" s="1378" t="str">
        <f>+AB60</f>
        <v>WEEK  PRODUKSI  41</v>
      </c>
      <c r="AC94" s="1378"/>
      <c r="AD94" s="1378"/>
      <c r="AE94" s="1378" t="str">
        <f>+AE60</f>
        <v>WEEK  PRODUKSI  42</v>
      </c>
      <c r="AF94" s="1378"/>
      <c r="AG94" s="1378"/>
      <c r="AH94" s="1378" t="str">
        <f>+AH60</f>
        <v>WEEK  PRODUKSI  43</v>
      </c>
      <c r="AI94" s="1378"/>
      <c r="AJ94" s="1378"/>
      <c r="AK94" s="1378" t="str">
        <f>+AK60</f>
        <v>WEEK  PRODUKSI  44</v>
      </c>
      <c r="AL94" s="1378"/>
      <c r="AM94" s="1378"/>
      <c r="AN94" s="1210" t="str">
        <f>+AN60</f>
        <v>WEEK  PRODUKSI  45</v>
      </c>
      <c r="AO94" s="1210"/>
      <c r="AP94" s="1211"/>
      <c r="AQ94" s="1209" t="str">
        <f>+AQ60</f>
        <v>WEEK  PRODUKSI  46</v>
      </c>
      <c r="AR94" s="1210"/>
      <c r="AS94" s="1211"/>
      <c r="AT94" s="1209" t="str">
        <f>+AT60</f>
        <v>WEEK  PRODUKSI  47</v>
      </c>
      <c r="AU94" s="1210"/>
      <c r="AV94" s="1211"/>
      <c r="AW94" s="1209" t="str">
        <f t="shared" ref="AW94" si="369">+AW60</f>
        <v>WEEK  PRODUKSI  + ORI   45</v>
      </c>
      <c r="AX94" s="1210"/>
      <c r="AY94" s="1211"/>
      <c r="AZ94" s="1209" t="str">
        <f t="shared" ref="AZ94" si="370">+AZ60</f>
        <v>WEEK  PRODUKSI  + ORI   46</v>
      </c>
      <c r="BA94" s="1210"/>
      <c r="BB94" s="1211"/>
      <c r="BC94" s="1209" t="str">
        <f>+BC60</f>
        <v>WEEK  ORI  45</v>
      </c>
      <c r="BD94" s="1210"/>
      <c r="BE94" s="1211"/>
      <c r="BF94" s="1209" t="str">
        <f t="shared" ref="BF94" si="371">+BF60</f>
        <v>WEEK  ORI  46</v>
      </c>
      <c r="BG94" s="1210"/>
      <c r="BH94" s="1211"/>
      <c r="BI94" s="1209" t="str">
        <f t="shared" ref="BI94" si="372">+BI60</f>
        <v>WEEK  ORI  47</v>
      </c>
      <c r="BJ94" s="1210"/>
      <c r="BK94" s="1211"/>
      <c r="BL94" s="1209" t="str">
        <f t="shared" ref="BL94" si="373">+BL60</f>
        <v>WEEK  ORI  48</v>
      </c>
      <c r="BM94" s="1210"/>
      <c r="BN94" s="1211"/>
      <c r="BO94" s="1209" t="str">
        <f t="shared" ref="BO94" si="374">+BO60</f>
        <v>WEEK  ORI  49</v>
      </c>
      <c r="BP94" s="1210"/>
      <c r="BQ94" s="1211"/>
      <c r="BR94" s="1209" t="str">
        <f t="shared" ref="BR94" si="375">+BR60</f>
        <v>WEEK  ORI  50</v>
      </c>
      <c r="BS94" s="1210"/>
      <c r="BT94" s="1211"/>
      <c r="BU94" s="1209" t="str">
        <f t="shared" ref="BU94" si="376">+BU60</f>
        <v>WEEK  ORI  51</v>
      </c>
      <c r="BV94" s="1210"/>
      <c r="BW94" s="1211"/>
      <c r="BX94" s="1209" t="str">
        <f t="shared" ref="BX94" si="377">+BX60</f>
        <v>WEEK  ORI  52</v>
      </c>
      <c r="BY94" s="1210"/>
      <c r="BZ94" s="1211"/>
      <c r="CA94" s="1209" t="str">
        <f t="shared" ref="CA94" si="378">+CA60</f>
        <v>WEEK  ORI  1</v>
      </c>
      <c r="CB94" s="1210"/>
      <c r="CC94" s="1211"/>
      <c r="CD94" s="1209" t="str">
        <f t="shared" ref="CD94" si="379">+CD60</f>
        <v>WEEK  ORI  2</v>
      </c>
      <c r="CE94" s="1210"/>
      <c r="CF94" s="1211"/>
      <c r="CG94" s="1209" t="str">
        <f t="shared" ref="CG94" si="380">+CG60</f>
        <v>WEEK  ORI  3</v>
      </c>
      <c r="CH94" s="1210"/>
      <c r="CI94" s="1211"/>
      <c r="CJ94" s="1209" t="str">
        <f t="shared" ref="CJ94" si="381">+CJ60</f>
        <v>WEEK  ORI  4</v>
      </c>
      <c r="CK94" s="1210"/>
      <c r="CL94" s="1211"/>
      <c r="CM94" s="1209" t="str">
        <f t="shared" ref="CM94" si="382">+CM60</f>
        <v>WEEK  ORI  5</v>
      </c>
      <c r="CN94" s="1210"/>
      <c r="CO94" s="1211"/>
      <c r="CP94" s="1209" t="str">
        <f t="shared" ref="CP94" si="383">+CP60</f>
        <v>WEEK  ORI  6</v>
      </c>
      <c r="CQ94" s="1210"/>
      <c r="CR94" s="1211"/>
      <c r="CS94" s="1209" t="str">
        <f t="shared" ref="CS94" si="384">+CS60</f>
        <v>WEEK  ORI  7</v>
      </c>
      <c r="CT94" s="1210"/>
      <c r="CU94" s="1211"/>
      <c r="CV94" s="1209" t="str">
        <f t="shared" ref="CV94" si="385">+CV60</f>
        <v>WEEK  ORI  8</v>
      </c>
      <c r="CW94" s="1210"/>
      <c r="CX94" s="1211"/>
      <c r="CY94" s="1209" t="str">
        <f t="shared" ref="CY94" si="386">+CY60</f>
        <v>WEEK  ORI  9</v>
      </c>
      <c r="CZ94" s="1210"/>
      <c r="DA94" s="1211"/>
      <c r="DB94" s="1209" t="str">
        <f t="shared" ref="DB94" si="387">+DB60</f>
        <v>WEEK  ORI  10</v>
      </c>
      <c r="DC94" s="1210"/>
      <c r="DD94" s="1211"/>
      <c r="DE94" s="1209" t="str">
        <f t="shared" ref="DE94" si="388">+DE60</f>
        <v>WEEK  ORI  12</v>
      </c>
      <c r="DF94" s="1210"/>
      <c r="DG94" s="1211"/>
      <c r="DH94" s="1209" t="str">
        <f t="shared" ref="DH94" si="389">+DH60</f>
        <v>WEEK  ORI  13</v>
      </c>
      <c r="DI94" s="1210"/>
      <c r="DJ94" s="1211"/>
      <c r="DK94" s="1209" t="str">
        <f t="shared" ref="DK94" si="390">+DK60</f>
        <v>WEEK  ORI  14</v>
      </c>
      <c r="DL94" s="1210"/>
      <c r="DM94" s="1211"/>
    </row>
    <row r="95" spans="1:152" ht="20.149999999999999" customHeight="1" x14ac:dyDescent="0.35">
      <c r="B95" s="1254" t="s">
        <v>81</v>
      </c>
      <c r="C95" s="1255"/>
      <c r="D95" s="93">
        <v>8</v>
      </c>
      <c r="E95" s="7"/>
      <c r="F95" s="7"/>
      <c r="G95" s="1198" t="s">
        <v>64</v>
      </c>
      <c r="H95" s="1199"/>
      <c r="I95" s="1200"/>
      <c r="J95" s="1204">
        <f>K89</f>
        <v>0</v>
      </c>
      <c r="K95" s="1205"/>
      <c r="L95" s="1206"/>
      <c r="M95" s="1204">
        <f>N89</f>
        <v>1411</v>
      </c>
      <c r="N95" s="1205"/>
      <c r="O95" s="1206"/>
      <c r="P95" s="1204">
        <f>Q89</f>
        <v>12835</v>
      </c>
      <c r="Q95" s="1205"/>
      <c r="R95" s="1206"/>
      <c r="S95" s="1204">
        <f>T89</f>
        <v>35643</v>
      </c>
      <c r="T95" s="1205"/>
      <c r="U95" s="1205"/>
      <c r="V95" s="1379">
        <f>+W89</f>
        <v>49889</v>
      </c>
      <c r="W95" s="1379"/>
      <c r="X95" s="1379"/>
      <c r="Y95" s="1379">
        <f t="shared" ref="Y95" si="391">+Z89</f>
        <v>48335</v>
      </c>
      <c r="Z95" s="1379"/>
      <c r="AA95" s="1379"/>
      <c r="AB95" s="1379">
        <f t="shared" ref="AB95" si="392">+AC89</f>
        <v>72446</v>
      </c>
      <c r="AC95" s="1379"/>
      <c r="AD95" s="1379"/>
      <c r="AE95" s="1379">
        <f t="shared" ref="AE95" si="393">+AF89</f>
        <v>53706</v>
      </c>
      <c r="AF95" s="1379"/>
      <c r="AG95" s="1379"/>
      <c r="AH95" s="1379">
        <f t="shared" ref="AH95" si="394">+AI89</f>
        <v>46416</v>
      </c>
      <c r="AI95" s="1379"/>
      <c r="AJ95" s="1379"/>
      <c r="AK95" s="1379">
        <f t="shared" ref="AK95" si="395">+AL89</f>
        <v>16008</v>
      </c>
      <c r="AL95" s="1379"/>
      <c r="AM95" s="1379"/>
      <c r="AN95" s="1187">
        <f t="shared" ref="AN95" si="396">+AO89</f>
        <v>14466</v>
      </c>
      <c r="AO95" s="1187"/>
      <c r="AP95" s="1188"/>
      <c r="AQ95" s="1186">
        <f t="shared" ref="AQ95" si="397">+AR89</f>
        <v>2832</v>
      </c>
      <c r="AR95" s="1187"/>
      <c r="AS95" s="1188"/>
      <c r="AT95" s="1186">
        <f t="shared" ref="AT95" si="398">+AU89</f>
        <v>0</v>
      </c>
      <c r="AU95" s="1187"/>
      <c r="AV95" s="1188"/>
      <c r="AW95" s="1186">
        <f t="shared" ref="AW95" si="399">+AX89</f>
        <v>74799.5</v>
      </c>
      <c r="AX95" s="1187"/>
      <c r="AY95" s="1188"/>
      <c r="AZ95" s="1186">
        <f t="shared" ref="AZ95" si="400">+BA89</f>
        <v>11022.5</v>
      </c>
      <c r="BA95" s="1187"/>
      <c r="BB95" s="1188"/>
      <c r="BC95" s="1186">
        <f t="shared" ref="BC95" si="401">+BD89</f>
        <v>60333.5</v>
      </c>
      <c r="BD95" s="1187"/>
      <c r="BE95" s="1188"/>
      <c r="BF95" s="1186">
        <f t="shared" ref="BF95" si="402">+BG89</f>
        <v>8190.5</v>
      </c>
      <c r="BG95" s="1187"/>
      <c r="BH95" s="1188"/>
      <c r="BI95" s="1186">
        <f t="shared" ref="BI95" si="403">+BJ89</f>
        <v>112035.5</v>
      </c>
      <c r="BJ95" s="1187"/>
      <c r="BK95" s="1188"/>
      <c r="BL95" s="1186">
        <f t="shared" ref="BL95" si="404">+BM89</f>
        <v>33852.5</v>
      </c>
      <c r="BM95" s="1187"/>
      <c r="BN95" s="1188"/>
      <c r="BO95" s="1186">
        <f t="shared" ref="BO95" si="405">+BP89</f>
        <v>66746</v>
      </c>
      <c r="BP95" s="1187"/>
      <c r="BQ95" s="1188"/>
      <c r="BR95" s="1186">
        <f t="shared" ref="BR95" si="406">+BS89</f>
        <v>66464</v>
      </c>
      <c r="BS95" s="1187"/>
      <c r="BT95" s="1188"/>
      <c r="BU95" s="1186">
        <f t="shared" ref="BU95" si="407">+BV89</f>
        <v>53446</v>
      </c>
      <c r="BV95" s="1187"/>
      <c r="BW95" s="1188"/>
      <c r="BX95" s="1186">
        <f t="shared" ref="BX95" si="408">+BY89</f>
        <v>91300</v>
      </c>
      <c r="BY95" s="1187"/>
      <c r="BZ95" s="1188"/>
      <c r="CA95" s="1186">
        <f t="shared" ref="CA95" si="409">+CB89</f>
        <v>51698.799999999988</v>
      </c>
      <c r="CB95" s="1187"/>
      <c r="CC95" s="1188"/>
      <c r="CD95" s="1186">
        <f t="shared" ref="CD95" si="410">+CE89</f>
        <v>40910.799999999996</v>
      </c>
      <c r="CE95" s="1187"/>
      <c r="CF95" s="1188"/>
      <c r="CG95" s="1186">
        <f t="shared" ref="CG95" si="411">+CH89</f>
        <v>40796.799999999996</v>
      </c>
      <c r="CH95" s="1187"/>
      <c r="CI95" s="1188"/>
      <c r="CJ95" s="1186">
        <f t="shared" ref="CJ95" si="412">+CK89</f>
        <v>44330.799999999988</v>
      </c>
      <c r="CK95" s="1187"/>
      <c r="CL95" s="1188"/>
      <c r="CM95" s="1186">
        <f t="shared" ref="CM95" si="413">+CN89</f>
        <v>45740.799999999988</v>
      </c>
      <c r="CN95" s="1187"/>
      <c r="CO95" s="1188"/>
      <c r="CP95" s="1186">
        <f t="shared" ref="CP95" si="414">+CQ89</f>
        <v>32976.5</v>
      </c>
      <c r="CQ95" s="1187"/>
      <c r="CR95" s="1188"/>
      <c r="CS95" s="1186">
        <f t="shared" ref="CS95" si="415">+CT89</f>
        <v>33438.5</v>
      </c>
      <c r="CT95" s="1187"/>
      <c r="CU95" s="1188"/>
      <c r="CV95" s="1186">
        <f t="shared" ref="CV95" si="416">+CW89</f>
        <v>32688.5</v>
      </c>
      <c r="CW95" s="1187"/>
      <c r="CX95" s="1188"/>
      <c r="CY95" s="1186">
        <f t="shared" ref="CY95" si="417">+CZ89</f>
        <v>32688.5</v>
      </c>
      <c r="CZ95" s="1187"/>
      <c r="DA95" s="1188"/>
      <c r="DB95" s="1186">
        <f t="shared" ref="DB95" si="418">+DC89</f>
        <v>72877.5</v>
      </c>
      <c r="DC95" s="1187"/>
      <c r="DD95" s="1188"/>
      <c r="DE95" s="1186">
        <f t="shared" ref="DE95" si="419">+DF89</f>
        <v>73081.5</v>
      </c>
      <c r="DF95" s="1187"/>
      <c r="DG95" s="1188"/>
      <c r="DH95" s="1186">
        <f t="shared" ref="DH95" si="420">+DI89</f>
        <v>72901.5</v>
      </c>
      <c r="DI95" s="1187"/>
      <c r="DJ95" s="1188"/>
      <c r="DK95" s="1186">
        <f t="shared" ref="DK95" si="421">+DL89</f>
        <v>72577.5</v>
      </c>
      <c r="DL95" s="1187"/>
      <c r="DM95" s="1188"/>
    </row>
    <row r="96" spans="1:152" customFormat="1" ht="20.149999999999999" customHeight="1" x14ac:dyDescent="0.35">
      <c r="A96" s="4"/>
      <c r="E96" s="7"/>
      <c r="F96" s="7"/>
      <c r="G96" s="1198" t="s">
        <v>80</v>
      </c>
      <c r="H96" s="1199"/>
      <c r="I96" s="1200"/>
      <c r="J96" s="1201">
        <f>L89</f>
        <v>0</v>
      </c>
      <c r="K96" s="1202"/>
      <c r="L96" s="1203"/>
      <c r="M96" s="1201">
        <f>O89</f>
        <v>0</v>
      </c>
      <c r="N96" s="1202"/>
      <c r="O96" s="1203"/>
      <c r="P96" s="1201">
        <f>R89</f>
        <v>0</v>
      </c>
      <c r="Q96" s="1202"/>
      <c r="R96" s="1203"/>
      <c r="S96" s="1201">
        <f>U89</f>
        <v>2.9013623091591945</v>
      </c>
      <c r="T96" s="1202"/>
      <c r="U96" s="1202"/>
      <c r="V96" s="1380">
        <f>X89</f>
        <v>4.3732332272249721</v>
      </c>
      <c r="W96" s="1380"/>
      <c r="X96" s="1380"/>
      <c r="Y96" s="1380">
        <f>AA89</f>
        <v>3.4103716203191752</v>
      </c>
      <c r="Z96" s="1380"/>
      <c r="AA96" s="1380"/>
      <c r="AB96" s="1380">
        <f>AD89</f>
        <v>5.5023320543949703</v>
      </c>
      <c r="AC96" s="1380"/>
      <c r="AD96" s="1380"/>
      <c r="AE96" s="1380">
        <f>AG89</f>
        <v>4.3849492759366013</v>
      </c>
      <c r="AF96" s="1380"/>
      <c r="AG96" s="1380"/>
      <c r="AH96" s="1380">
        <f>AJ89</f>
        <v>3.6441543996867893</v>
      </c>
      <c r="AI96" s="1380"/>
      <c r="AJ96" s="1380"/>
      <c r="AK96" s="1380">
        <f>AM89</f>
        <v>1.1745533677973827</v>
      </c>
      <c r="AL96" s="1380"/>
      <c r="AM96" s="1380"/>
      <c r="AN96" s="1202">
        <f>AP89</f>
        <v>1.0338627236217599</v>
      </c>
      <c r="AO96" s="1202"/>
      <c r="AP96" s="1203"/>
      <c r="AQ96" s="1201">
        <f>AS89</f>
        <v>0.14770771397277421</v>
      </c>
      <c r="AR96" s="1202"/>
      <c r="AS96" s="1203"/>
      <c r="AT96" s="1201">
        <f>AV89</f>
        <v>0</v>
      </c>
      <c r="AU96" s="1202"/>
      <c r="AV96" s="1203"/>
      <c r="AW96" s="1201">
        <f>AY89</f>
        <v>8.5692184141073202</v>
      </c>
      <c r="AX96" s="1202"/>
      <c r="AY96" s="1203"/>
      <c r="AZ96" s="1201">
        <f>BB89</f>
        <v>1.0495117081077134</v>
      </c>
      <c r="BA96" s="1202"/>
      <c r="BB96" s="1203"/>
      <c r="BC96" s="1201">
        <f>BE89</f>
        <v>7.5353556904855603</v>
      </c>
      <c r="BD96" s="1202"/>
      <c r="BE96" s="1203"/>
      <c r="BF96" s="1201">
        <f>BH89</f>
        <v>0.90180399413493917</v>
      </c>
      <c r="BG96" s="1202"/>
      <c r="BH96" s="1203"/>
      <c r="BI96" s="1201">
        <f>BK89</f>
        <v>11.417937503917688</v>
      </c>
      <c r="BJ96" s="1202"/>
      <c r="BK96" s="1203"/>
      <c r="BL96" s="1201">
        <f>BN89</f>
        <v>3.8865485560615429</v>
      </c>
      <c r="BM96" s="1202"/>
      <c r="BN96" s="1203"/>
      <c r="BO96" s="1201">
        <f>BQ89</f>
        <v>7.4389434230992677</v>
      </c>
      <c r="BP96" s="1202"/>
      <c r="BQ96" s="1203"/>
      <c r="BR96" s="1201">
        <f>BT89</f>
        <v>7.1626071943929084</v>
      </c>
      <c r="BS96" s="1202"/>
      <c r="BT96" s="1203"/>
      <c r="BU96" s="1201">
        <f>BW89</f>
        <v>5.9386075973088959</v>
      </c>
      <c r="BV96" s="1202"/>
      <c r="BW96" s="1203"/>
      <c r="BX96" s="1201">
        <f>BZ89</f>
        <v>11.934833596738359</v>
      </c>
      <c r="BY96" s="1202"/>
      <c r="BZ96" s="1203"/>
      <c r="CA96" s="1201">
        <f>CC89</f>
        <v>7.1090091897550867</v>
      </c>
      <c r="CB96" s="1202"/>
      <c r="CC96" s="1203"/>
      <c r="CD96" s="1201">
        <f>CF89</f>
        <v>4.7692781659923407</v>
      </c>
      <c r="CE96" s="1202"/>
      <c r="CF96" s="1203"/>
      <c r="CG96" s="1201">
        <f>CI89</f>
        <v>4.6731162743712096</v>
      </c>
      <c r="CH96" s="1202"/>
      <c r="CI96" s="1203"/>
      <c r="CJ96" s="1201">
        <f>CL89</f>
        <v>5.0749220605112146</v>
      </c>
      <c r="CK96" s="1202"/>
      <c r="CL96" s="1203"/>
      <c r="CM96" s="1201">
        <f>CO89</f>
        <v>4.4041012523311318</v>
      </c>
      <c r="CN96" s="1202"/>
      <c r="CO96" s="1203"/>
      <c r="CP96" s="1201">
        <f>CR89</f>
        <v>4.6785075528527917</v>
      </c>
      <c r="CQ96" s="1202"/>
      <c r="CR96" s="1203"/>
      <c r="CS96" s="1201">
        <f>CU89</f>
        <v>3.8884758765765262</v>
      </c>
      <c r="CT96" s="1202"/>
      <c r="CU96" s="1203"/>
      <c r="CV96" s="1201">
        <f>CX89</f>
        <v>3.7900894145537003</v>
      </c>
      <c r="CW96" s="1202"/>
      <c r="CX96" s="1203"/>
      <c r="CY96" s="1201">
        <f>DA89</f>
        <v>3.7900894145537003</v>
      </c>
      <c r="CZ96" s="1202"/>
      <c r="DA96" s="1203"/>
      <c r="DB96" s="1201">
        <f>DD89</f>
        <v>7.9620471132294393</v>
      </c>
      <c r="DC96" s="1202"/>
      <c r="DD96" s="1203"/>
      <c r="DE96" s="1201">
        <f>DG89</f>
        <v>8.0125158121099673</v>
      </c>
      <c r="DF96" s="1202"/>
      <c r="DG96" s="1203"/>
      <c r="DH96" s="1201">
        <f>DJ89</f>
        <v>9.7503064049643235</v>
      </c>
      <c r="DI96" s="1202"/>
      <c r="DJ96" s="1203"/>
      <c r="DK96" s="1201">
        <f>DM89</f>
        <v>7.9464001096306287</v>
      </c>
      <c r="DL96" s="1202"/>
      <c r="DM96" s="1203"/>
    </row>
    <row r="97" spans="5:117" customFormat="1" ht="20.149999999999999" customHeight="1" x14ac:dyDescent="0.35">
      <c r="E97" s="7"/>
      <c r="F97" s="7"/>
      <c r="G97" s="1198" t="s">
        <v>66</v>
      </c>
      <c r="H97" s="1199"/>
      <c r="I97" s="1200"/>
      <c r="J97" s="1195">
        <f>+$D$43</f>
        <v>8</v>
      </c>
      <c r="K97" s="1196"/>
      <c r="L97" s="1197"/>
      <c r="M97" s="1195">
        <f>+$D$43</f>
        <v>8</v>
      </c>
      <c r="N97" s="1196"/>
      <c r="O97" s="1197"/>
      <c r="P97" s="1195">
        <f>+$D$43</f>
        <v>8</v>
      </c>
      <c r="Q97" s="1196"/>
      <c r="R97" s="1197"/>
      <c r="S97" s="1195">
        <f>+$D$43</f>
        <v>8</v>
      </c>
      <c r="T97" s="1196"/>
      <c r="U97" s="1196"/>
      <c r="V97" s="1381">
        <f>+$D$43</f>
        <v>8</v>
      </c>
      <c r="W97" s="1381"/>
      <c r="X97" s="1381"/>
      <c r="Y97" s="1381">
        <f>+$D$43</f>
        <v>8</v>
      </c>
      <c r="Z97" s="1381"/>
      <c r="AA97" s="1381"/>
      <c r="AB97" s="1381">
        <f>+$D$43</f>
        <v>8</v>
      </c>
      <c r="AC97" s="1381"/>
      <c r="AD97" s="1381"/>
      <c r="AE97" s="1381">
        <f>+$D$43</f>
        <v>8</v>
      </c>
      <c r="AF97" s="1381"/>
      <c r="AG97" s="1381"/>
      <c r="AH97" s="1381">
        <f>+$D$43</f>
        <v>8</v>
      </c>
      <c r="AI97" s="1381"/>
      <c r="AJ97" s="1381"/>
      <c r="AK97" s="1381">
        <f>+$D$43</f>
        <v>8</v>
      </c>
      <c r="AL97" s="1381"/>
      <c r="AM97" s="1381"/>
      <c r="AN97" s="1196">
        <f>+$D$43</f>
        <v>8</v>
      </c>
      <c r="AO97" s="1196"/>
      <c r="AP97" s="1197"/>
      <c r="AQ97" s="1195">
        <f>+$D$43</f>
        <v>8</v>
      </c>
      <c r="AR97" s="1196"/>
      <c r="AS97" s="1197"/>
      <c r="AT97" s="1195">
        <f t="shared" ref="AT97" si="422">+$D$43</f>
        <v>8</v>
      </c>
      <c r="AU97" s="1196"/>
      <c r="AV97" s="1197"/>
      <c r="AW97" s="1195">
        <f t="shared" ref="AW97:AZ97" si="423">+$D$43</f>
        <v>8</v>
      </c>
      <c r="AX97" s="1196"/>
      <c r="AY97" s="1197"/>
      <c r="AZ97" s="1195">
        <f t="shared" si="423"/>
        <v>8</v>
      </c>
      <c r="BA97" s="1196"/>
      <c r="BB97" s="1197"/>
      <c r="BC97" s="1195">
        <f>+$D$43</f>
        <v>8</v>
      </c>
      <c r="BD97" s="1196"/>
      <c r="BE97" s="1197"/>
      <c r="BF97" s="1195">
        <f t="shared" ref="BF97" si="424">+$D$43</f>
        <v>8</v>
      </c>
      <c r="BG97" s="1196"/>
      <c r="BH97" s="1197"/>
      <c r="BI97" s="1195">
        <f t="shared" ref="BI97" si="425">+$D$43</f>
        <v>8</v>
      </c>
      <c r="BJ97" s="1196"/>
      <c r="BK97" s="1197"/>
      <c r="BL97" s="1195">
        <f t="shared" ref="BL97" si="426">+$D$43</f>
        <v>8</v>
      </c>
      <c r="BM97" s="1196"/>
      <c r="BN97" s="1197"/>
      <c r="BO97" s="1195">
        <f t="shared" ref="BO97" si="427">+$D$43</f>
        <v>8</v>
      </c>
      <c r="BP97" s="1196"/>
      <c r="BQ97" s="1197"/>
      <c r="BR97" s="1195">
        <f t="shared" ref="BR97" si="428">+$D$43</f>
        <v>8</v>
      </c>
      <c r="BS97" s="1196"/>
      <c r="BT97" s="1197"/>
      <c r="BU97" s="1195">
        <f t="shared" ref="BU97" si="429">+$D$43</f>
        <v>8</v>
      </c>
      <c r="BV97" s="1196"/>
      <c r="BW97" s="1197"/>
      <c r="BX97" s="1195">
        <f t="shared" ref="BX97" si="430">+$D$43</f>
        <v>8</v>
      </c>
      <c r="BY97" s="1196"/>
      <c r="BZ97" s="1197"/>
      <c r="CA97" s="1195">
        <f t="shared" ref="CA97:CP97" si="431">+$D$43</f>
        <v>8</v>
      </c>
      <c r="CB97" s="1196"/>
      <c r="CC97" s="1197"/>
      <c r="CD97" s="1195">
        <f t="shared" ref="CD97" si="432">+$D$43</f>
        <v>8</v>
      </c>
      <c r="CE97" s="1196"/>
      <c r="CF97" s="1197"/>
      <c r="CG97" s="1195">
        <f t="shared" ref="CG97" si="433">+$D$43</f>
        <v>8</v>
      </c>
      <c r="CH97" s="1196"/>
      <c r="CI97" s="1197"/>
      <c r="CJ97" s="1195">
        <f t="shared" ref="CJ97" si="434">+$D$43</f>
        <v>8</v>
      </c>
      <c r="CK97" s="1196"/>
      <c r="CL97" s="1197"/>
      <c r="CM97" s="1195">
        <f>+$D$43</f>
        <v>8</v>
      </c>
      <c r="CN97" s="1196"/>
      <c r="CO97" s="1197"/>
      <c r="CP97" s="1195">
        <f t="shared" si="431"/>
        <v>8</v>
      </c>
      <c r="CQ97" s="1196"/>
      <c r="CR97" s="1197"/>
      <c r="CS97" s="1195">
        <f t="shared" ref="CS97" si="435">+$D$43</f>
        <v>8</v>
      </c>
      <c r="CT97" s="1196"/>
      <c r="CU97" s="1197"/>
      <c r="CV97" s="1195">
        <f t="shared" ref="CV97" si="436">+$D$43</f>
        <v>8</v>
      </c>
      <c r="CW97" s="1196"/>
      <c r="CX97" s="1197"/>
      <c r="CY97" s="1195">
        <f t="shared" ref="CY97" si="437">+$D$43</f>
        <v>8</v>
      </c>
      <c r="CZ97" s="1196"/>
      <c r="DA97" s="1197"/>
      <c r="DB97" s="1195">
        <f t="shared" ref="DB97" si="438">+$D$43</f>
        <v>8</v>
      </c>
      <c r="DC97" s="1196"/>
      <c r="DD97" s="1197"/>
      <c r="DE97" s="1195">
        <f t="shared" ref="DE97" si="439">+$D$43</f>
        <v>8</v>
      </c>
      <c r="DF97" s="1196"/>
      <c r="DG97" s="1197"/>
      <c r="DH97" s="1195">
        <f t="shared" ref="DH97" si="440">+$D$43</f>
        <v>8</v>
      </c>
      <c r="DI97" s="1196"/>
      <c r="DJ97" s="1197"/>
      <c r="DK97" s="1195">
        <f t="shared" ref="DK97" si="441">+$D$43</f>
        <v>8</v>
      </c>
      <c r="DL97" s="1196"/>
      <c r="DM97" s="1197"/>
    </row>
    <row r="98" spans="5:117" customFormat="1" ht="20.149999999999999" customHeight="1" x14ac:dyDescent="0.35">
      <c r="E98" s="94"/>
      <c r="F98" s="94"/>
      <c r="G98" s="1189" t="s">
        <v>67</v>
      </c>
      <c r="H98" s="1190"/>
      <c r="I98" s="1191"/>
      <c r="J98" s="1192">
        <f>J97-J96</f>
        <v>8</v>
      </c>
      <c r="K98" s="1193"/>
      <c r="L98" s="1194"/>
      <c r="M98" s="1192">
        <f>M97-M96</f>
        <v>8</v>
      </c>
      <c r="N98" s="1193"/>
      <c r="O98" s="1194"/>
      <c r="P98" s="1192">
        <f>P97-P96</f>
        <v>8</v>
      </c>
      <c r="Q98" s="1193"/>
      <c r="R98" s="1194"/>
      <c r="S98" s="1192">
        <f>S97-S96</f>
        <v>5.0986376908408051</v>
      </c>
      <c r="T98" s="1193"/>
      <c r="U98" s="1193"/>
      <c r="V98" s="1382">
        <f>V97-V96</f>
        <v>3.6267667727750279</v>
      </c>
      <c r="W98" s="1382"/>
      <c r="X98" s="1382"/>
      <c r="Y98" s="1382">
        <f>Y97-Y96</f>
        <v>4.5896283796808248</v>
      </c>
      <c r="Z98" s="1382"/>
      <c r="AA98" s="1382"/>
      <c r="AB98" s="1382">
        <f>AB97-AB96</f>
        <v>2.4976679456050297</v>
      </c>
      <c r="AC98" s="1382"/>
      <c r="AD98" s="1382"/>
      <c r="AE98" s="1382">
        <f>AE97-AE96</f>
        <v>3.6150507240633987</v>
      </c>
      <c r="AF98" s="1382"/>
      <c r="AG98" s="1382"/>
      <c r="AH98" s="1382">
        <f>AH97-AH96</f>
        <v>4.3558456003132111</v>
      </c>
      <c r="AI98" s="1382"/>
      <c r="AJ98" s="1382"/>
      <c r="AK98" s="1382">
        <f>AK97-AK96</f>
        <v>6.8254466322026168</v>
      </c>
      <c r="AL98" s="1382"/>
      <c r="AM98" s="1382"/>
      <c r="AN98" s="1234">
        <f>AN97-AN96</f>
        <v>6.9661372763782401</v>
      </c>
      <c r="AO98" s="1234"/>
      <c r="AP98" s="1235"/>
      <c r="AQ98" s="1233">
        <f>AQ97-AQ96</f>
        <v>7.8522922860272262</v>
      </c>
      <c r="AR98" s="1234"/>
      <c r="AS98" s="1235"/>
      <c r="AT98" s="1233">
        <f t="shared" ref="AT98" si="442">AT97-AT96</f>
        <v>8</v>
      </c>
      <c r="AU98" s="1234"/>
      <c r="AV98" s="1235"/>
      <c r="AW98" s="1233">
        <f t="shared" ref="AW98" si="443">AW97-AW96</f>
        <v>-0.56921841410732021</v>
      </c>
      <c r="AX98" s="1234"/>
      <c r="AY98" s="1235"/>
      <c r="AZ98" s="1233">
        <f t="shared" ref="AZ98" si="444">AZ97-AZ96</f>
        <v>6.9504882918922863</v>
      </c>
      <c r="BA98" s="1234"/>
      <c r="BB98" s="1235"/>
      <c r="BC98" s="1233">
        <f>BC97-BC96</f>
        <v>0.46464430951443969</v>
      </c>
      <c r="BD98" s="1234"/>
      <c r="BE98" s="1235"/>
      <c r="BF98" s="1233">
        <f t="shared" ref="BF98" si="445">BF97-BF96</f>
        <v>7.0981960058650611</v>
      </c>
      <c r="BG98" s="1234"/>
      <c r="BH98" s="1235"/>
      <c r="BI98" s="1233">
        <f t="shared" ref="BI98" si="446">BI97-BI96</f>
        <v>-3.4179375039176882</v>
      </c>
      <c r="BJ98" s="1234"/>
      <c r="BK98" s="1235"/>
      <c r="BL98" s="1233">
        <f t="shared" ref="BL98" si="447">BL97-BL96</f>
        <v>4.1134514439384571</v>
      </c>
      <c r="BM98" s="1234"/>
      <c r="BN98" s="1235"/>
      <c r="BO98" s="1233">
        <f t="shared" ref="BO98" si="448">BO97-BO96</f>
        <v>0.5610565769007323</v>
      </c>
      <c r="BP98" s="1234"/>
      <c r="BQ98" s="1235"/>
      <c r="BR98" s="1233">
        <f t="shared" ref="BR98" si="449">BR97-BR96</f>
        <v>0.83739280560709162</v>
      </c>
      <c r="BS98" s="1234"/>
      <c r="BT98" s="1235"/>
      <c r="BU98" s="1233">
        <f t="shared" ref="BU98" si="450">BU97-BU96</f>
        <v>2.0613924026911041</v>
      </c>
      <c r="BV98" s="1234"/>
      <c r="BW98" s="1235"/>
      <c r="BX98" s="1233">
        <f t="shared" ref="BX98" si="451">BX97-BX96</f>
        <v>-3.9348335967383594</v>
      </c>
      <c r="BY98" s="1234"/>
      <c r="BZ98" s="1235"/>
      <c r="CA98" s="1233">
        <f t="shared" ref="CA98" si="452">CA97-CA96</f>
        <v>0.89099081024491333</v>
      </c>
      <c r="CB98" s="1234"/>
      <c r="CC98" s="1235"/>
      <c r="CD98" s="1233">
        <f t="shared" ref="CD98" si="453">CD97-CD96</f>
        <v>3.2307218340076593</v>
      </c>
      <c r="CE98" s="1234"/>
      <c r="CF98" s="1235"/>
      <c r="CG98" s="1233">
        <f t="shared" ref="CG98" si="454">CG97-CG96</f>
        <v>3.3268837256287904</v>
      </c>
      <c r="CH98" s="1234"/>
      <c r="CI98" s="1235"/>
      <c r="CJ98" s="1233">
        <f t="shared" ref="CJ98" si="455">CJ97-CJ96</f>
        <v>2.9250779394887854</v>
      </c>
      <c r="CK98" s="1234"/>
      <c r="CL98" s="1235"/>
      <c r="CM98" s="1233">
        <f>CM97-CM96</f>
        <v>3.5958987476688682</v>
      </c>
      <c r="CN98" s="1234"/>
      <c r="CO98" s="1235"/>
      <c r="CP98" s="1233">
        <f t="shared" ref="CP98" si="456">CP97-CP96</f>
        <v>3.3214924471472083</v>
      </c>
      <c r="CQ98" s="1234"/>
      <c r="CR98" s="1235"/>
      <c r="CS98" s="1233">
        <f t="shared" ref="CS98" si="457">CS97-CS96</f>
        <v>4.1115241234234734</v>
      </c>
      <c r="CT98" s="1234"/>
      <c r="CU98" s="1235"/>
      <c r="CV98" s="1233">
        <f t="shared" ref="CV98" si="458">CV97-CV96</f>
        <v>4.2099105854463001</v>
      </c>
      <c r="CW98" s="1234"/>
      <c r="CX98" s="1235"/>
      <c r="CY98" s="1233">
        <f t="shared" ref="CY98" si="459">CY97-CY96</f>
        <v>4.2099105854463001</v>
      </c>
      <c r="CZ98" s="1234"/>
      <c r="DA98" s="1235"/>
      <c r="DB98" s="1233">
        <f t="shared" ref="DB98" si="460">DB97-DB96</f>
        <v>3.7952886770560745E-2</v>
      </c>
      <c r="DC98" s="1234"/>
      <c r="DD98" s="1235"/>
      <c r="DE98" s="1233">
        <f t="shared" ref="DE98" si="461">DE97-DE96</f>
        <v>-1.2515812109967328E-2</v>
      </c>
      <c r="DF98" s="1234"/>
      <c r="DG98" s="1235"/>
      <c r="DH98" s="1233">
        <f t="shared" ref="DH98" si="462">DH97-DH96</f>
        <v>-1.7503064049643235</v>
      </c>
      <c r="DI98" s="1234"/>
      <c r="DJ98" s="1235"/>
      <c r="DK98" s="1233">
        <f t="shared" ref="DK98" si="463">DK97-DK96</f>
        <v>5.3599890369371295E-2</v>
      </c>
      <c r="DL98" s="1234"/>
      <c r="DM98" s="1235"/>
    </row>
  </sheetData>
  <autoFilter ref="A13:AO38" xr:uid="{50C93D38-BBBD-4241-8CC5-58096DC1EA60}"/>
  <mergeCells count="779">
    <mergeCell ref="CY97:DA97"/>
    <mergeCell ref="DB97:DD97"/>
    <mergeCell ref="DE97:DG97"/>
    <mergeCell ref="DH97:DJ97"/>
    <mergeCell ref="CJ97:CL97"/>
    <mergeCell ref="CM97:CO97"/>
    <mergeCell ref="CP97:CR97"/>
    <mergeCell ref="CS97:CU97"/>
    <mergeCell ref="CV97:CX97"/>
    <mergeCell ref="DK98:DM98"/>
    <mergeCell ref="BL98:BN98"/>
    <mergeCell ref="BO98:BQ98"/>
    <mergeCell ref="BR98:BT98"/>
    <mergeCell ref="BU98:BW98"/>
    <mergeCell ref="BX98:BZ98"/>
    <mergeCell ref="CA98:CC98"/>
    <mergeCell ref="CD98:CF98"/>
    <mergeCell ref="CG98:CI98"/>
    <mergeCell ref="CJ98:CL98"/>
    <mergeCell ref="CM98:CO98"/>
    <mergeCell ref="CP98:CR98"/>
    <mergeCell ref="CS98:CU98"/>
    <mergeCell ref="CV98:CX98"/>
    <mergeCell ref="CY98:DA98"/>
    <mergeCell ref="DB98:DD98"/>
    <mergeCell ref="DE98:DG98"/>
    <mergeCell ref="DH98:DJ98"/>
    <mergeCell ref="DK97:DM97"/>
    <mergeCell ref="G98:I98"/>
    <mergeCell ref="J98:L98"/>
    <mergeCell ref="M98:O98"/>
    <mergeCell ref="P98:R98"/>
    <mergeCell ref="S98:U98"/>
    <mergeCell ref="V98:X98"/>
    <mergeCell ref="Y98:AA98"/>
    <mergeCell ref="AB98:AD98"/>
    <mergeCell ref="AE98:AG98"/>
    <mergeCell ref="AH98:AJ98"/>
    <mergeCell ref="AK98:AM98"/>
    <mergeCell ref="AN98:AP98"/>
    <mergeCell ref="AQ98:AS98"/>
    <mergeCell ref="AT98:AV98"/>
    <mergeCell ref="AW98:AY98"/>
    <mergeCell ref="AZ98:BB98"/>
    <mergeCell ref="BC98:BE98"/>
    <mergeCell ref="BF98:BH98"/>
    <mergeCell ref="BI98:BK98"/>
    <mergeCell ref="BX97:BZ97"/>
    <mergeCell ref="CA97:CC97"/>
    <mergeCell ref="CD97:CF97"/>
    <mergeCell ref="CG97:CI97"/>
    <mergeCell ref="DK96:DM96"/>
    <mergeCell ref="G97:I97"/>
    <mergeCell ref="J97:L97"/>
    <mergeCell ref="M97:O97"/>
    <mergeCell ref="P97:R97"/>
    <mergeCell ref="S97:U97"/>
    <mergeCell ref="V97:X97"/>
    <mergeCell ref="Y97:AA97"/>
    <mergeCell ref="AB97:AD97"/>
    <mergeCell ref="AE97:AG97"/>
    <mergeCell ref="AH97:AJ97"/>
    <mergeCell ref="AK97:AM97"/>
    <mergeCell ref="AN97:AP97"/>
    <mergeCell ref="AQ97:AS97"/>
    <mergeCell ref="AT97:AV97"/>
    <mergeCell ref="AW97:AY97"/>
    <mergeCell ref="AZ97:BB97"/>
    <mergeCell ref="BC97:BE97"/>
    <mergeCell ref="BF97:BH97"/>
    <mergeCell ref="BI97:BK97"/>
    <mergeCell ref="BL97:BN97"/>
    <mergeCell ref="BO97:BQ97"/>
    <mergeCell ref="BR97:BT97"/>
    <mergeCell ref="BU97:BW97"/>
    <mergeCell ref="DB96:DD96"/>
    <mergeCell ref="DE96:DG96"/>
    <mergeCell ref="DH96:DJ96"/>
    <mergeCell ref="BI96:BK96"/>
    <mergeCell ref="BL96:BN96"/>
    <mergeCell ref="BO96:BQ96"/>
    <mergeCell ref="BR96:BT96"/>
    <mergeCell ref="BU96:BW96"/>
    <mergeCell ref="BX96:BZ96"/>
    <mergeCell ref="CA96:CC96"/>
    <mergeCell ref="CD96:CF96"/>
    <mergeCell ref="CG96:CI96"/>
    <mergeCell ref="CJ96:CL96"/>
    <mergeCell ref="CM96:CO96"/>
    <mergeCell ref="CP96:CR96"/>
    <mergeCell ref="CS96:CU96"/>
    <mergeCell ref="CV96:CX96"/>
    <mergeCell ref="CY96:DA96"/>
    <mergeCell ref="G96:I96"/>
    <mergeCell ref="J96:L96"/>
    <mergeCell ref="M96:O96"/>
    <mergeCell ref="P96:R96"/>
    <mergeCell ref="S96:U96"/>
    <mergeCell ref="V96:X96"/>
    <mergeCell ref="Y96:AA96"/>
    <mergeCell ref="AB96:AD96"/>
    <mergeCell ref="AE96:AG96"/>
    <mergeCell ref="AH96:AJ96"/>
    <mergeCell ref="AK96:AM96"/>
    <mergeCell ref="AN96:AP96"/>
    <mergeCell ref="AQ96:AS96"/>
    <mergeCell ref="AT96:AV96"/>
    <mergeCell ref="AW96:AY96"/>
    <mergeCell ref="AZ96:BB96"/>
    <mergeCell ref="BC96:BE96"/>
    <mergeCell ref="BF96:BH96"/>
    <mergeCell ref="DH95:DJ95"/>
    <mergeCell ref="DK95:DM95"/>
    <mergeCell ref="CG95:CI95"/>
    <mergeCell ref="CJ95:CL95"/>
    <mergeCell ref="CM95:CO95"/>
    <mergeCell ref="CP95:CR95"/>
    <mergeCell ref="CS95:CU95"/>
    <mergeCell ref="CV95:CX95"/>
    <mergeCell ref="CY95:DA95"/>
    <mergeCell ref="DB95:DD95"/>
    <mergeCell ref="DE95:DG95"/>
    <mergeCell ref="BF95:BH95"/>
    <mergeCell ref="BI95:BK95"/>
    <mergeCell ref="BL95:BN95"/>
    <mergeCell ref="BO95:BQ95"/>
    <mergeCell ref="BR95:BT95"/>
    <mergeCell ref="BU95:BW95"/>
    <mergeCell ref="BX95:BZ95"/>
    <mergeCell ref="CA95:CC95"/>
    <mergeCell ref="CD95:CF95"/>
    <mergeCell ref="CV94:CX94"/>
    <mergeCell ref="CY94:DA94"/>
    <mergeCell ref="DB94:DD94"/>
    <mergeCell ref="DE94:DG94"/>
    <mergeCell ref="DH94:DJ94"/>
    <mergeCell ref="DK94:DM94"/>
    <mergeCell ref="B95:C95"/>
    <mergeCell ref="G95:I95"/>
    <mergeCell ref="J95:L95"/>
    <mergeCell ref="M95:O95"/>
    <mergeCell ref="P95:R95"/>
    <mergeCell ref="S95:U95"/>
    <mergeCell ref="V95:X95"/>
    <mergeCell ref="Y95:AA95"/>
    <mergeCell ref="AB95:AD95"/>
    <mergeCell ref="AE95:AG95"/>
    <mergeCell ref="AH95:AJ95"/>
    <mergeCell ref="AK95:AM95"/>
    <mergeCell ref="AN95:AP95"/>
    <mergeCell ref="AQ95:AS95"/>
    <mergeCell ref="AT95:AV95"/>
    <mergeCell ref="AW95:AY95"/>
    <mergeCell ref="AZ95:BB95"/>
    <mergeCell ref="BC95:BE95"/>
    <mergeCell ref="BU94:BW94"/>
    <mergeCell ref="BX94:BZ94"/>
    <mergeCell ref="CA94:CC94"/>
    <mergeCell ref="CD94:CF94"/>
    <mergeCell ref="CG94:CI94"/>
    <mergeCell ref="CJ94:CL94"/>
    <mergeCell ref="CM94:CO94"/>
    <mergeCell ref="CP94:CR94"/>
    <mergeCell ref="CS94:CU94"/>
    <mergeCell ref="DE92:DG92"/>
    <mergeCell ref="DH92:DJ92"/>
    <mergeCell ref="DK92:DM92"/>
    <mergeCell ref="J94:L94"/>
    <mergeCell ref="M94:O94"/>
    <mergeCell ref="P94:R94"/>
    <mergeCell ref="S94:U94"/>
    <mergeCell ref="V94:X94"/>
    <mergeCell ref="Y94:AA94"/>
    <mergeCell ref="AB94:AD94"/>
    <mergeCell ref="AE94:AG94"/>
    <mergeCell ref="AH94:AJ94"/>
    <mergeCell ref="AK94:AM94"/>
    <mergeCell ref="AN94:AP94"/>
    <mergeCell ref="AQ94:AS94"/>
    <mergeCell ref="AT94:AV94"/>
    <mergeCell ref="AW94:AY94"/>
    <mergeCell ref="AZ94:BB94"/>
    <mergeCell ref="BC94:BE94"/>
    <mergeCell ref="BF94:BH94"/>
    <mergeCell ref="BI94:BK94"/>
    <mergeCell ref="BL94:BN94"/>
    <mergeCell ref="BO94:BQ94"/>
    <mergeCell ref="BR94:BT94"/>
    <mergeCell ref="DK63:DL63"/>
    <mergeCell ref="G92:I92"/>
    <mergeCell ref="J92:L92"/>
    <mergeCell ref="M92:O92"/>
    <mergeCell ref="P92:R92"/>
    <mergeCell ref="S92:U92"/>
    <mergeCell ref="BC92:BE92"/>
    <mergeCell ref="BF92:BH92"/>
    <mergeCell ref="BI92:BK92"/>
    <mergeCell ref="BL92:BN92"/>
    <mergeCell ref="BO92:BQ92"/>
    <mergeCell ref="BR92:BT92"/>
    <mergeCell ref="BU92:BW92"/>
    <mergeCell ref="BX92:BZ92"/>
    <mergeCell ref="CA92:CC92"/>
    <mergeCell ref="CD92:CF92"/>
    <mergeCell ref="CG92:CI92"/>
    <mergeCell ref="CJ92:CL92"/>
    <mergeCell ref="CM92:CO92"/>
    <mergeCell ref="CP92:CR92"/>
    <mergeCell ref="CS92:CU92"/>
    <mergeCell ref="CV92:CX92"/>
    <mergeCell ref="CY92:DA92"/>
    <mergeCell ref="DB92:DD92"/>
    <mergeCell ref="CJ63:CK63"/>
    <mergeCell ref="CM63:CN63"/>
    <mergeCell ref="CP63:CQ63"/>
    <mergeCell ref="CS63:CT63"/>
    <mergeCell ref="CV63:CW63"/>
    <mergeCell ref="CY63:CZ63"/>
    <mergeCell ref="DB63:DC63"/>
    <mergeCell ref="DE63:DF63"/>
    <mergeCell ref="DH63:DI63"/>
    <mergeCell ref="BI63:BJ63"/>
    <mergeCell ref="BL63:BM63"/>
    <mergeCell ref="BO63:BP63"/>
    <mergeCell ref="BR63:BS63"/>
    <mergeCell ref="BU63:BV63"/>
    <mergeCell ref="BX63:BY63"/>
    <mergeCell ref="CA63:CB63"/>
    <mergeCell ref="CD63:CE63"/>
    <mergeCell ref="CG63:CH63"/>
    <mergeCell ref="CS62:CT62"/>
    <mergeCell ref="CV62:CW62"/>
    <mergeCell ref="CY62:CZ62"/>
    <mergeCell ref="DB62:DC62"/>
    <mergeCell ref="DE62:DF62"/>
    <mergeCell ref="DH62:DI62"/>
    <mergeCell ref="DK62:DL62"/>
    <mergeCell ref="J63:K63"/>
    <mergeCell ref="M63:N63"/>
    <mergeCell ref="P63:Q63"/>
    <mergeCell ref="S63:T63"/>
    <mergeCell ref="V63:W63"/>
    <mergeCell ref="Y63:Z63"/>
    <mergeCell ref="AB63:AC63"/>
    <mergeCell ref="AE63:AF63"/>
    <mergeCell ref="AH63:AI63"/>
    <mergeCell ref="AK63:AL63"/>
    <mergeCell ref="AN63:AO63"/>
    <mergeCell ref="AQ63:AR63"/>
    <mergeCell ref="AT63:AU63"/>
    <mergeCell ref="AW63:AX63"/>
    <mergeCell ref="AZ63:BA63"/>
    <mergeCell ref="BC63:BD63"/>
    <mergeCell ref="BF63:BG63"/>
    <mergeCell ref="BR62:BS62"/>
    <mergeCell ref="BU62:BV62"/>
    <mergeCell ref="BX62:BY62"/>
    <mergeCell ref="CA62:CB62"/>
    <mergeCell ref="CD62:CE62"/>
    <mergeCell ref="CG62:CH62"/>
    <mergeCell ref="CJ62:CK62"/>
    <mergeCell ref="CM62:CN62"/>
    <mergeCell ref="CP62:CQ62"/>
    <mergeCell ref="CY61:CZ61"/>
    <mergeCell ref="DB61:DC61"/>
    <mergeCell ref="DE61:DF61"/>
    <mergeCell ref="DH61:DI61"/>
    <mergeCell ref="DK61:DL61"/>
    <mergeCell ref="J62:K62"/>
    <mergeCell ref="M62:N62"/>
    <mergeCell ref="P62:Q62"/>
    <mergeCell ref="S62:T62"/>
    <mergeCell ref="Y62:Z62"/>
    <mergeCell ref="AB62:AC62"/>
    <mergeCell ref="AE62:AF62"/>
    <mergeCell ref="AH62:AI62"/>
    <mergeCell ref="AK62:AL62"/>
    <mergeCell ref="AN62:AO62"/>
    <mergeCell ref="AQ62:AR62"/>
    <mergeCell ref="AT62:AU62"/>
    <mergeCell ref="AW62:AX62"/>
    <mergeCell ref="AZ62:BA62"/>
    <mergeCell ref="BC62:BD62"/>
    <mergeCell ref="BF62:BG62"/>
    <mergeCell ref="BI62:BJ62"/>
    <mergeCell ref="BL62:BM62"/>
    <mergeCell ref="BO62:BP62"/>
    <mergeCell ref="BX61:BY61"/>
    <mergeCell ref="CA61:CB61"/>
    <mergeCell ref="CD61:CE61"/>
    <mergeCell ref="CG61:CH61"/>
    <mergeCell ref="CJ61:CK61"/>
    <mergeCell ref="CM61:CN61"/>
    <mergeCell ref="CP61:CQ61"/>
    <mergeCell ref="CS61:CT61"/>
    <mergeCell ref="CV61:CW61"/>
    <mergeCell ref="DK60:DM60"/>
    <mergeCell ref="J61:K61"/>
    <mergeCell ref="M61:N61"/>
    <mergeCell ref="P61:Q61"/>
    <mergeCell ref="S61:T61"/>
    <mergeCell ref="V61:W62"/>
    <mergeCell ref="X61:X62"/>
    <mergeCell ref="Y61:Z61"/>
    <mergeCell ref="AB61:AC61"/>
    <mergeCell ref="AE61:AF61"/>
    <mergeCell ref="AH61:AI61"/>
    <mergeCell ref="AK61:AL61"/>
    <mergeCell ref="AN61:AO61"/>
    <mergeCell ref="AQ61:AR61"/>
    <mergeCell ref="AT61:AU61"/>
    <mergeCell ref="AW61:AX61"/>
    <mergeCell ref="AZ61:BA61"/>
    <mergeCell ref="BC61:BD61"/>
    <mergeCell ref="BF61:BG61"/>
    <mergeCell ref="BI61:BJ61"/>
    <mergeCell ref="BL61:BM61"/>
    <mergeCell ref="BO61:BP61"/>
    <mergeCell ref="BR61:BS61"/>
    <mergeCell ref="BU61:BV61"/>
    <mergeCell ref="CJ60:CL60"/>
    <mergeCell ref="CM60:CO60"/>
    <mergeCell ref="CP60:CR60"/>
    <mergeCell ref="CS60:CU60"/>
    <mergeCell ref="CV60:CX60"/>
    <mergeCell ref="CY60:DA60"/>
    <mergeCell ref="DB60:DD60"/>
    <mergeCell ref="DE60:DG60"/>
    <mergeCell ref="DH60:DJ60"/>
    <mergeCell ref="BI60:BK60"/>
    <mergeCell ref="BL60:BN60"/>
    <mergeCell ref="BO60:BQ60"/>
    <mergeCell ref="BR60:BT60"/>
    <mergeCell ref="BU60:BW60"/>
    <mergeCell ref="BX60:BZ60"/>
    <mergeCell ref="CA60:CC60"/>
    <mergeCell ref="CD60:CF60"/>
    <mergeCell ref="CG60:CI60"/>
    <mergeCell ref="J59:X59"/>
    <mergeCell ref="AB59:AP59"/>
    <mergeCell ref="AQ59:BN59"/>
    <mergeCell ref="BO59:BZ59"/>
    <mergeCell ref="CA59:CO59"/>
    <mergeCell ref="CP59:DA59"/>
    <mergeCell ref="DB59:DM59"/>
    <mergeCell ref="J60:L60"/>
    <mergeCell ref="M60:O60"/>
    <mergeCell ref="P60:R60"/>
    <mergeCell ref="S60:U60"/>
    <mergeCell ref="V60:X60"/>
    <mergeCell ref="Y60:AA60"/>
    <mergeCell ref="AB60:AD60"/>
    <mergeCell ref="AE60:AG60"/>
    <mergeCell ref="AH60:AJ60"/>
    <mergeCell ref="AK60:AM60"/>
    <mergeCell ref="AN60:AP60"/>
    <mergeCell ref="AQ60:AS60"/>
    <mergeCell ref="AT60:AV60"/>
    <mergeCell ref="AW60:AY60"/>
    <mergeCell ref="AZ60:BB60"/>
    <mergeCell ref="BC60:BE60"/>
    <mergeCell ref="BF60:BH60"/>
    <mergeCell ref="A59:A64"/>
    <mergeCell ref="B59:B64"/>
    <mergeCell ref="C59:C64"/>
    <mergeCell ref="D59:D64"/>
    <mergeCell ref="E59:E64"/>
    <mergeCell ref="F59:F64"/>
    <mergeCell ref="G59:G64"/>
    <mergeCell ref="H59:H64"/>
    <mergeCell ref="I59:I64"/>
    <mergeCell ref="DB46:DD46"/>
    <mergeCell ref="DE46:DG46"/>
    <mergeCell ref="DH46:DJ46"/>
    <mergeCell ref="DK46:DM46"/>
    <mergeCell ref="DB47:DD47"/>
    <mergeCell ref="DE47:DG47"/>
    <mergeCell ref="DH47:DJ47"/>
    <mergeCell ref="DK47:DM47"/>
    <mergeCell ref="DB43:DD43"/>
    <mergeCell ref="DE43:DG43"/>
    <mergeCell ref="DH43:DJ43"/>
    <mergeCell ref="DK43:DM43"/>
    <mergeCell ref="DB44:DD44"/>
    <mergeCell ref="DE44:DG44"/>
    <mergeCell ref="DH44:DJ44"/>
    <mergeCell ref="DK44:DM44"/>
    <mergeCell ref="DB45:DD45"/>
    <mergeCell ref="DE45:DG45"/>
    <mergeCell ref="DH45:DJ45"/>
    <mergeCell ref="DK45:DM45"/>
    <mergeCell ref="DK10:DL10"/>
    <mergeCell ref="DB11:DC11"/>
    <mergeCell ref="DE11:DF11"/>
    <mergeCell ref="DH11:DI11"/>
    <mergeCell ref="DK11:DL11"/>
    <mergeCell ref="DB42:DD42"/>
    <mergeCell ref="DE42:DG42"/>
    <mergeCell ref="DH42:DJ42"/>
    <mergeCell ref="DK42:DM42"/>
    <mergeCell ref="DB40:DD40"/>
    <mergeCell ref="DE40:DG40"/>
    <mergeCell ref="DH40:DJ40"/>
    <mergeCell ref="DK40:DM40"/>
    <mergeCell ref="DB10:DC10"/>
    <mergeCell ref="DE10:DF10"/>
    <mergeCell ref="DH10:DI10"/>
    <mergeCell ref="CP46:CR46"/>
    <mergeCell ref="CS46:CU46"/>
    <mergeCell ref="CV46:CX46"/>
    <mergeCell ref="CY46:DA46"/>
    <mergeCell ref="CP47:CR47"/>
    <mergeCell ref="CS47:CU47"/>
    <mergeCell ref="CV47:CX47"/>
    <mergeCell ref="CY47:DA47"/>
    <mergeCell ref="CP44:CR44"/>
    <mergeCell ref="CS44:CU44"/>
    <mergeCell ref="CV44:CX44"/>
    <mergeCell ref="CY44:DA44"/>
    <mergeCell ref="CP45:CR45"/>
    <mergeCell ref="CS45:CU45"/>
    <mergeCell ref="CV45:CX45"/>
    <mergeCell ref="CY45:DA45"/>
    <mergeCell ref="CP42:CR42"/>
    <mergeCell ref="CS42:CU42"/>
    <mergeCell ref="CV42:CX42"/>
    <mergeCell ref="CY42:DA42"/>
    <mergeCell ref="CP43:CR43"/>
    <mergeCell ref="CS43:CU43"/>
    <mergeCell ref="CV43:CX43"/>
    <mergeCell ref="CY43:DA43"/>
    <mergeCell ref="CP10:CQ10"/>
    <mergeCell ref="CS10:CT10"/>
    <mergeCell ref="CV10:CW10"/>
    <mergeCell ref="CY10:CZ10"/>
    <mergeCell ref="CP11:CQ11"/>
    <mergeCell ref="CS11:CT11"/>
    <mergeCell ref="CV11:CW11"/>
    <mergeCell ref="CY11:CZ11"/>
    <mergeCell ref="CY40:DA40"/>
    <mergeCell ref="AW44:AY44"/>
    <mergeCell ref="AZ44:BB44"/>
    <mergeCell ref="AW45:AY45"/>
    <mergeCell ref="AZ45:BB45"/>
    <mergeCell ref="AW46:AY46"/>
    <mergeCell ref="AZ46:BB46"/>
    <mergeCell ref="AW47:AY47"/>
    <mergeCell ref="AZ47:BB47"/>
    <mergeCell ref="AW8:AY8"/>
    <mergeCell ref="AZ8:BB8"/>
    <mergeCell ref="AW9:AX9"/>
    <mergeCell ref="AZ9:BA9"/>
    <mergeCell ref="AW10:AX10"/>
    <mergeCell ref="AZ10:BA10"/>
    <mergeCell ref="AW11:AX11"/>
    <mergeCell ref="AZ11:BA11"/>
    <mergeCell ref="AW42:AY42"/>
    <mergeCell ref="AZ42:BB42"/>
    <mergeCell ref="AW43:AY43"/>
    <mergeCell ref="AZ43:BB43"/>
    <mergeCell ref="BO47:BQ47"/>
    <mergeCell ref="BR47:BT47"/>
    <mergeCell ref="BU47:BW47"/>
    <mergeCell ref="BX47:BZ47"/>
    <mergeCell ref="CA47:CC47"/>
    <mergeCell ref="CD47:CF47"/>
    <mergeCell ref="CG47:CI47"/>
    <mergeCell ref="CJ47:CL47"/>
    <mergeCell ref="CM47:CO47"/>
    <mergeCell ref="BO46:BQ46"/>
    <mergeCell ref="BR46:BT46"/>
    <mergeCell ref="BU46:BW46"/>
    <mergeCell ref="BX46:BZ46"/>
    <mergeCell ref="CA46:CC46"/>
    <mergeCell ref="CD46:CF46"/>
    <mergeCell ref="CG46:CI46"/>
    <mergeCell ref="CJ46:CL46"/>
    <mergeCell ref="CM46:CO46"/>
    <mergeCell ref="BO45:BQ45"/>
    <mergeCell ref="BR45:BT45"/>
    <mergeCell ref="BU45:BW45"/>
    <mergeCell ref="BX45:BZ45"/>
    <mergeCell ref="CA45:CC45"/>
    <mergeCell ref="CD45:CF45"/>
    <mergeCell ref="CG45:CI45"/>
    <mergeCell ref="CJ45:CL45"/>
    <mergeCell ref="CM45:CO45"/>
    <mergeCell ref="BO44:BQ44"/>
    <mergeCell ref="BR44:BT44"/>
    <mergeCell ref="BU44:BW44"/>
    <mergeCell ref="BX44:BZ44"/>
    <mergeCell ref="CA44:CC44"/>
    <mergeCell ref="CD44:CF44"/>
    <mergeCell ref="CG44:CI44"/>
    <mergeCell ref="CJ44:CL44"/>
    <mergeCell ref="CM44:CO44"/>
    <mergeCell ref="BO43:BQ43"/>
    <mergeCell ref="BR43:BT43"/>
    <mergeCell ref="BU43:BW43"/>
    <mergeCell ref="BX43:BZ43"/>
    <mergeCell ref="CA43:CC43"/>
    <mergeCell ref="CD43:CF43"/>
    <mergeCell ref="CG43:CI43"/>
    <mergeCell ref="CJ43:CL43"/>
    <mergeCell ref="CM43:CO43"/>
    <mergeCell ref="BO42:BQ42"/>
    <mergeCell ref="BR42:BT42"/>
    <mergeCell ref="BU42:BW42"/>
    <mergeCell ref="BX42:BZ42"/>
    <mergeCell ref="CA42:CC42"/>
    <mergeCell ref="CD42:CF42"/>
    <mergeCell ref="CG42:CI42"/>
    <mergeCell ref="CJ42:CL42"/>
    <mergeCell ref="CM42:CO42"/>
    <mergeCell ref="BC42:BE42"/>
    <mergeCell ref="BC43:BE43"/>
    <mergeCell ref="BC44:BE44"/>
    <mergeCell ref="BC45:BE45"/>
    <mergeCell ref="BC46:BE46"/>
    <mergeCell ref="BC47:BE47"/>
    <mergeCell ref="BF42:BH42"/>
    <mergeCell ref="BI42:BK42"/>
    <mergeCell ref="BL42:BN42"/>
    <mergeCell ref="BF43:BH43"/>
    <mergeCell ref="BI43:BK43"/>
    <mergeCell ref="BL43:BN43"/>
    <mergeCell ref="BF44:BH44"/>
    <mergeCell ref="BI44:BK44"/>
    <mergeCell ref="BL44:BN44"/>
    <mergeCell ref="BF45:BH45"/>
    <mergeCell ref="BI45:BK45"/>
    <mergeCell ref="BL45:BN45"/>
    <mergeCell ref="BF46:BH46"/>
    <mergeCell ref="BI46:BK46"/>
    <mergeCell ref="BL46:BN46"/>
    <mergeCell ref="BF47:BH47"/>
    <mergeCell ref="BI47:BK47"/>
    <mergeCell ref="BL47:BN47"/>
    <mergeCell ref="CA10:CB10"/>
    <mergeCell ref="CD10:CE10"/>
    <mergeCell ref="CG10:CH10"/>
    <mergeCell ref="CJ10:CK10"/>
    <mergeCell ref="CA11:CB11"/>
    <mergeCell ref="CD11:CE11"/>
    <mergeCell ref="CG11:CH11"/>
    <mergeCell ref="CJ11:CK11"/>
    <mergeCell ref="CM8:CO8"/>
    <mergeCell ref="CM9:CN9"/>
    <mergeCell ref="CM10:CN10"/>
    <mergeCell ref="CM11:CN11"/>
    <mergeCell ref="CA8:CC8"/>
    <mergeCell ref="CD8:CF8"/>
    <mergeCell ref="CG8:CI8"/>
    <mergeCell ref="CJ8:CL8"/>
    <mergeCell ref="CA9:CB9"/>
    <mergeCell ref="CD9:CE9"/>
    <mergeCell ref="CG9:CH9"/>
    <mergeCell ref="CJ9:CK9"/>
    <mergeCell ref="CA7:CO7"/>
    <mergeCell ref="CP7:DA7"/>
    <mergeCell ref="CP8:CR8"/>
    <mergeCell ref="CS8:CU8"/>
    <mergeCell ref="CV8:CX8"/>
    <mergeCell ref="CY8:DA8"/>
    <mergeCell ref="DB8:DD8"/>
    <mergeCell ref="CP9:CQ9"/>
    <mergeCell ref="CS9:CT9"/>
    <mergeCell ref="CV9:CW9"/>
    <mergeCell ref="CY9:CZ9"/>
    <mergeCell ref="DB9:DC9"/>
    <mergeCell ref="DB7:DM7"/>
    <mergeCell ref="DE8:DG8"/>
    <mergeCell ref="DH8:DJ8"/>
    <mergeCell ref="DK8:DM8"/>
    <mergeCell ref="DE9:DF9"/>
    <mergeCell ref="DH9:DI9"/>
    <mergeCell ref="DK9:DL9"/>
    <mergeCell ref="BI10:BJ10"/>
    <mergeCell ref="BL10:BM10"/>
    <mergeCell ref="BO10:BP10"/>
    <mergeCell ref="BR10:BS10"/>
    <mergeCell ref="BU10:BV10"/>
    <mergeCell ref="BX10:BY10"/>
    <mergeCell ref="BC11:BD11"/>
    <mergeCell ref="BF11:BG11"/>
    <mergeCell ref="BI11:BJ11"/>
    <mergeCell ref="BL11:BM11"/>
    <mergeCell ref="BO11:BP11"/>
    <mergeCell ref="BR11:BS11"/>
    <mergeCell ref="BU11:BV11"/>
    <mergeCell ref="BX11:BY11"/>
    <mergeCell ref="A7:A12"/>
    <mergeCell ref="B7:B12"/>
    <mergeCell ref="C7:C12"/>
    <mergeCell ref="D7:D12"/>
    <mergeCell ref="E7:E12"/>
    <mergeCell ref="F7:F12"/>
    <mergeCell ref="BO7:BZ7"/>
    <mergeCell ref="BC8:BE8"/>
    <mergeCell ref="BF8:BH8"/>
    <mergeCell ref="BI8:BK8"/>
    <mergeCell ref="BL8:BN8"/>
    <mergeCell ref="BO8:BQ8"/>
    <mergeCell ref="BR8:BT8"/>
    <mergeCell ref="BU8:BW8"/>
    <mergeCell ref="BX8:BZ8"/>
    <mergeCell ref="BC9:BD9"/>
    <mergeCell ref="BF9:BG9"/>
    <mergeCell ref="BI9:BJ9"/>
    <mergeCell ref="BL9:BM9"/>
    <mergeCell ref="BO9:BP9"/>
    <mergeCell ref="BR9:BS9"/>
    <mergeCell ref="BU9:BV9"/>
    <mergeCell ref="BX9:BY9"/>
    <mergeCell ref="G7:G12"/>
    <mergeCell ref="H7:H12"/>
    <mergeCell ref="I7:I12"/>
    <mergeCell ref="AK8:AM8"/>
    <mergeCell ref="AN8:AP8"/>
    <mergeCell ref="Y9:Z9"/>
    <mergeCell ref="AB9:AC9"/>
    <mergeCell ref="J9:K9"/>
    <mergeCell ref="M9:N9"/>
    <mergeCell ref="P9:Q9"/>
    <mergeCell ref="S9:T9"/>
    <mergeCell ref="V9:W10"/>
    <mergeCell ref="X9:X10"/>
    <mergeCell ref="AK10:AL10"/>
    <mergeCell ref="AN10:AO10"/>
    <mergeCell ref="J8:L8"/>
    <mergeCell ref="M8:O8"/>
    <mergeCell ref="P8:R8"/>
    <mergeCell ref="S8:U8"/>
    <mergeCell ref="V8:X8"/>
    <mergeCell ref="Y8:AA8"/>
    <mergeCell ref="AB8:AD8"/>
    <mergeCell ref="J7:X7"/>
    <mergeCell ref="Y7:AP7"/>
    <mergeCell ref="AQ42:AS42"/>
    <mergeCell ref="AE8:AG8"/>
    <mergeCell ref="AH8:AJ8"/>
    <mergeCell ref="AQ8:AS8"/>
    <mergeCell ref="AT8:AV8"/>
    <mergeCell ref="AQ7:BN7"/>
    <mergeCell ref="AQ10:AR10"/>
    <mergeCell ref="AT10:AU10"/>
    <mergeCell ref="J10:K10"/>
    <mergeCell ref="M10:N10"/>
    <mergeCell ref="P10:Q10"/>
    <mergeCell ref="S10:T10"/>
    <mergeCell ref="Y10:Z10"/>
    <mergeCell ref="AB10:AC10"/>
    <mergeCell ref="AE10:AF10"/>
    <mergeCell ref="AH10:AI10"/>
    <mergeCell ref="AE9:AF9"/>
    <mergeCell ref="AH9:AI9"/>
    <mergeCell ref="AK9:AL9"/>
    <mergeCell ref="AN9:AO9"/>
    <mergeCell ref="AQ9:AR9"/>
    <mergeCell ref="AT9:AU9"/>
    <mergeCell ref="BC10:BD10"/>
    <mergeCell ref="BF10:BG10"/>
    <mergeCell ref="AE42:AG42"/>
    <mergeCell ref="AT11:AU11"/>
    <mergeCell ref="J42:L42"/>
    <mergeCell ref="M42:O42"/>
    <mergeCell ref="P42:R42"/>
    <mergeCell ref="S42:U42"/>
    <mergeCell ref="V42:X42"/>
    <mergeCell ref="Y42:AA42"/>
    <mergeCell ref="AB42:AD42"/>
    <mergeCell ref="AB11:AC11"/>
    <mergeCell ref="AE11:AF11"/>
    <mergeCell ref="AH11:AI11"/>
    <mergeCell ref="AK11:AL11"/>
    <mergeCell ref="AN11:AO11"/>
    <mergeCell ref="AQ11:AR11"/>
    <mergeCell ref="J11:K11"/>
    <mergeCell ref="M11:N11"/>
    <mergeCell ref="P11:Q11"/>
    <mergeCell ref="S11:T11"/>
    <mergeCell ref="V11:W11"/>
    <mergeCell ref="Y11:Z11"/>
    <mergeCell ref="AH42:AJ42"/>
    <mergeCell ref="AK42:AM42"/>
    <mergeCell ref="AN42:AP42"/>
    <mergeCell ref="AN44:AP44"/>
    <mergeCell ref="AQ44:AS44"/>
    <mergeCell ref="B43:C43"/>
    <mergeCell ref="G43:I43"/>
    <mergeCell ref="J43:L43"/>
    <mergeCell ref="M43:O43"/>
    <mergeCell ref="P43:R43"/>
    <mergeCell ref="S43:U43"/>
    <mergeCell ref="V43:X43"/>
    <mergeCell ref="Y43:AA43"/>
    <mergeCell ref="P45:R45"/>
    <mergeCell ref="S45:U45"/>
    <mergeCell ref="V45:X45"/>
    <mergeCell ref="Y45:AA45"/>
    <mergeCell ref="AB44:AD44"/>
    <mergeCell ref="AE44:AG44"/>
    <mergeCell ref="AT42:AV42"/>
    <mergeCell ref="AT43:AV43"/>
    <mergeCell ref="G44:I44"/>
    <mergeCell ref="J44:L44"/>
    <mergeCell ref="M44:O44"/>
    <mergeCell ref="P44:R44"/>
    <mergeCell ref="S44:U44"/>
    <mergeCell ref="V44:X44"/>
    <mergeCell ref="Y44:AA44"/>
    <mergeCell ref="AB43:AD43"/>
    <mergeCell ref="AE43:AG43"/>
    <mergeCell ref="AH43:AJ43"/>
    <mergeCell ref="AK43:AM43"/>
    <mergeCell ref="AN43:AP43"/>
    <mergeCell ref="AQ43:AS43"/>
    <mergeCell ref="AT44:AV44"/>
    <mergeCell ref="AH44:AJ44"/>
    <mergeCell ref="AK44:AM44"/>
    <mergeCell ref="AB46:AD46"/>
    <mergeCell ref="AE46:AG46"/>
    <mergeCell ref="AT45:AV45"/>
    <mergeCell ref="G46:I46"/>
    <mergeCell ref="J46:L46"/>
    <mergeCell ref="M46:O46"/>
    <mergeCell ref="P46:R46"/>
    <mergeCell ref="S46:U46"/>
    <mergeCell ref="V46:X46"/>
    <mergeCell ref="Y46:AA46"/>
    <mergeCell ref="AB45:AD45"/>
    <mergeCell ref="AE45:AG45"/>
    <mergeCell ref="AH45:AJ45"/>
    <mergeCell ref="AK45:AM45"/>
    <mergeCell ref="AN45:AP45"/>
    <mergeCell ref="AQ45:AS45"/>
    <mergeCell ref="AT46:AV46"/>
    <mergeCell ref="AH46:AJ46"/>
    <mergeCell ref="AK46:AM46"/>
    <mergeCell ref="AN46:AP46"/>
    <mergeCell ref="AQ46:AS46"/>
    <mergeCell ref="G45:I45"/>
    <mergeCell ref="J45:L45"/>
    <mergeCell ref="M45:O45"/>
    <mergeCell ref="AT47:AV47"/>
    <mergeCell ref="AB47:AD47"/>
    <mergeCell ref="AE47:AG47"/>
    <mergeCell ref="AH47:AJ47"/>
    <mergeCell ref="AK47:AM47"/>
    <mergeCell ref="AN47:AP47"/>
    <mergeCell ref="AQ47:AS47"/>
    <mergeCell ref="G47:I47"/>
    <mergeCell ref="J47:L47"/>
    <mergeCell ref="M47:O47"/>
    <mergeCell ref="P47:R47"/>
    <mergeCell ref="S47:U47"/>
    <mergeCell ref="V47:X47"/>
    <mergeCell ref="Y47:AA47"/>
    <mergeCell ref="CD40:CF40"/>
    <mergeCell ref="CG40:CI40"/>
    <mergeCell ref="CJ40:CL40"/>
    <mergeCell ref="CM40:CO40"/>
    <mergeCell ref="CP40:CR40"/>
    <mergeCell ref="CS40:CU40"/>
    <mergeCell ref="CV40:CX40"/>
    <mergeCell ref="G40:I40"/>
    <mergeCell ref="J40:L40"/>
    <mergeCell ref="M40:O40"/>
    <mergeCell ref="P40:R40"/>
    <mergeCell ref="S40:U40"/>
    <mergeCell ref="BC40:BE40"/>
    <mergeCell ref="BF40:BH40"/>
    <mergeCell ref="BI40:BK40"/>
    <mergeCell ref="BL40:BN40"/>
    <mergeCell ref="BO40:BQ40"/>
    <mergeCell ref="BR40:BT40"/>
    <mergeCell ref="BU40:BW40"/>
    <mergeCell ref="BX40:BZ40"/>
    <mergeCell ref="CA40:CC40"/>
  </mergeCells>
  <phoneticPr fontId="20" type="noConversion"/>
  <conditionalFormatting sqref="J98:U98 AN98:DM98">
    <cfRule type="cellIs" dxfId="198" priority="1" operator="greaterThan">
      <formula>0</formula>
    </cfRule>
    <cfRule type="cellIs" dxfId="197" priority="2" operator="lessThan">
      <formula>0</formula>
    </cfRule>
  </conditionalFormatting>
  <conditionalFormatting sqref="J47:DM47">
    <cfRule type="cellIs" dxfId="196" priority="78" operator="lessThan">
      <formula>0</formula>
    </cfRule>
    <cfRule type="cellIs" dxfId="195" priority="77" operator="greaterThan">
      <formula>0</formula>
    </cfRule>
  </conditionalFormatting>
  <conditionalFormatting sqref="K38">
    <cfRule type="expression" dxfId="194" priority="101">
      <formula>K38&lt;J38</formula>
    </cfRule>
  </conditionalFormatting>
  <conditionalFormatting sqref="K90">
    <cfRule type="expression" dxfId="193" priority="13">
      <formula>K90&lt;J90</formula>
    </cfRule>
  </conditionalFormatting>
  <conditionalFormatting sqref="L38 R38 U38:X38">
    <cfRule type="cellIs" dxfId="192" priority="99" operator="lessThan">
      <formula>0</formula>
    </cfRule>
    <cfRule type="cellIs" dxfId="191" priority="100" operator="greaterThan">
      <formula>0</formula>
    </cfRule>
  </conditionalFormatting>
  <conditionalFormatting sqref="L90 R90 U90:X90">
    <cfRule type="cellIs" dxfId="190" priority="11" operator="lessThan">
      <formula>0</formula>
    </cfRule>
    <cfRule type="cellIs" dxfId="189" priority="12" operator="greaterThan">
      <formula>0</formula>
    </cfRule>
  </conditionalFormatting>
  <conditionalFormatting sqref="O38">
    <cfRule type="cellIs" dxfId="188" priority="102" operator="lessThan">
      <formula>0</formula>
    </cfRule>
    <cfRule type="cellIs" dxfId="187" priority="103" operator="greaterThan">
      <formula>0</formula>
    </cfRule>
  </conditionalFormatting>
  <conditionalFormatting sqref="O90">
    <cfRule type="cellIs" dxfId="186" priority="14" operator="lessThan">
      <formula>0</formula>
    </cfRule>
    <cfRule type="cellIs" dxfId="185" priority="15" operator="greaterThan">
      <formula>0</formula>
    </cfRule>
  </conditionalFormatting>
  <conditionalFormatting sqref="W14:W38">
    <cfRule type="expression" dxfId="184" priority="107">
      <formula>$W14&lt;$V14</formula>
    </cfRule>
  </conditionalFormatting>
  <conditionalFormatting sqref="W66:W90">
    <cfRule type="expression" dxfId="183" priority="17">
      <formula>$W66&lt;$V66</formula>
    </cfRule>
  </conditionalFormatting>
  <conditionalFormatting sqref="Z14:Z38 AC14:AC38 AF14:AF38 AI14:AI38 AL14:AL38 AO14:AO38 AR14:AR38 AU14:AU38 AX14:AX38 BA14:BA38 K15:K36 Q15:Q36 N15:N38 T15:T38 Q38">
    <cfRule type="expression" dxfId="182" priority="104">
      <formula>K14&lt;J14</formula>
    </cfRule>
  </conditionalFormatting>
  <conditionalFormatting sqref="Z66:Z90 AC66:AC90 AF66:AF90 AI66:AI90 AL66:AL90 AO66:AO90 AR66:AR90 AU66:AU90 AX66:AX90 BA66:BA90 K67:K88 Q67:Q88 N67:N90 T67:T90 Q90">
    <cfRule type="expression" dxfId="181" priority="16">
      <formula>K66&lt;J66</formula>
    </cfRule>
  </conditionalFormatting>
  <conditionalFormatting sqref="AA38 AD38 AG38 AJ38 AM38 AP38 AS38 AV38 AY38 BB38">
    <cfRule type="cellIs" dxfId="180" priority="109" operator="greaterThan">
      <formula>0</formula>
    </cfRule>
    <cfRule type="cellIs" dxfId="179" priority="108" operator="lessThan">
      <formula>0</formula>
    </cfRule>
  </conditionalFormatting>
  <conditionalFormatting sqref="AA90 AD90 AG90 AJ90 AM90 AP90 AS90 AV90 AY90 BB90">
    <cfRule type="cellIs" dxfId="178" priority="18" operator="lessThan">
      <formula>0</formula>
    </cfRule>
    <cfRule type="cellIs" dxfId="177" priority="19" operator="greaterThan">
      <formula>0</formula>
    </cfRule>
  </conditionalFormatting>
  <conditionalFormatting sqref="BD22:BD27">
    <cfRule type="cellIs" dxfId="176" priority="85" operator="lessThan">
      <formula>BC22</formula>
    </cfRule>
  </conditionalFormatting>
  <conditionalFormatting sqref="BD74:BD79">
    <cfRule type="cellIs" dxfId="175" priority="8" operator="lessThan">
      <formula>BC74</formula>
    </cfRule>
  </conditionalFormatting>
  <conditionalFormatting sqref="BE38 BH38 BK38 BN38 BQ38 BT38 BW38 BZ38 CC38 CF38 CI38 CL38 CO38 CR38 CU38 CX38 DA38 DD38 DG38 DJ38 DM38">
    <cfRule type="cellIs" dxfId="174" priority="83" operator="greaterThan">
      <formula>0</formula>
    </cfRule>
    <cfRule type="cellIs" dxfId="173" priority="82" operator="lessThan">
      <formula>0</formula>
    </cfRule>
  </conditionalFormatting>
  <conditionalFormatting sqref="BE90 BH90 BK90 BN90 BQ90 BT90 BW90 BZ90 CC90 CF90 CI90 CL90 CO90 CR90 CU90 CX90 DA90 DD90 DG90 DJ90 DM90">
    <cfRule type="cellIs" dxfId="172" priority="6" operator="lessThan">
      <formula>0</formula>
    </cfRule>
    <cfRule type="cellIs" dxfId="171" priority="7" operator="greaterThan">
      <formula>0</formula>
    </cfRule>
  </conditionalFormatting>
  <conditionalFormatting sqref="BG22:BG27">
    <cfRule type="cellIs" dxfId="170" priority="87" operator="lessThan">
      <formula>BF22</formula>
    </cfRule>
  </conditionalFormatting>
  <conditionalFormatting sqref="BG74:BG79">
    <cfRule type="cellIs" dxfId="169" priority="10" operator="lessThan">
      <formula>BF74</formula>
    </cfRule>
  </conditionalFormatting>
  <conditionalFormatting sqref="BJ22:BJ27 BM22:BM27 BV22:BV27 BY22:BY27 CH22:CH27 CK22:CK27 CN22:CN27 CW22:CW27 CZ22:CZ27 DI22:DI27 DL22:DL27">
    <cfRule type="cellIs" dxfId="168" priority="86" operator="lessThan">
      <formula>BI22</formula>
    </cfRule>
  </conditionalFormatting>
  <conditionalFormatting sqref="BJ74:BJ79 BM74:BM79 BV74:BV79 BY74:BY79 CH74:CH79 CK74:CK79 CN74:CN79 CW74:CW79 CZ74:CZ79 DI74:DI79 DL74:DL79">
    <cfRule type="cellIs" dxfId="167" priority="9" operator="lessThan">
      <formula>BI74</formula>
    </cfRule>
  </conditionalFormatting>
  <conditionalFormatting sqref="BP22:BP27 CB22:CB27 CQ22:CQ27 DC22:DC27">
    <cfRule type="cellIs" dxfId="166" priority="79" operator="lessThan">
      <formula>BO22</formula>
    </cfRule>
  </conditionalFormatting>
  <conditionalFormatting sqref="BP74:BP79 CB74:CB79 CQ74:CQ79 DC74:DC79">
    <cfRule type="cellIs" dxfId="165" priority="3" operator="lessThan">
      <formula>BO74</formula>
    </cfRule>
  </conditionalFormatting>
  <conditionalFormatting sqref="BS14:BS38 CE14:CE38 CT14:CT38 DF14:DF38 BP14:BP38 CB14:CB38 CQ14:CQ38 DC14:DC38 BD14:BD38 BG14:BG38 BJ14:BJ38 BM14:BM38 BV14:BV38 BY14:BY38 CH14:CH38 CK14:CK38 CN14:CN38 CW14:CW38 CZ14:CZ38 DI14:DI38 DL14:DL38">
    <cfRule type="expression" dxfId="164" priority="81">
      <formula>BD14&lt;BC14</formula>
    </cfRule>
  </conditionalFormatting>
  <conditionalFormatting sqref="BS22:BS27 CE22:CE27 CT22:CT27 DF22:DF27">
    <cfRule type="cellIs" dxfId="163" priority="80" operator="lessThan">
      <formula>BR22</formula>
    </cfRule>
  </conditionalFormatting>
  <conditionalFormatting sqref="BS66:BS90 CE66:CE90 CT66:CT90 DF66:DF90 BP66:BP90 CB66:CB90 CQ66:CQ90 DC66:DC90 BD66:BD90 BG66:BG90 BJ66:BJ90 BM66:BM90 BV66:BV90 BY66:BY90 CH66:CH90 CK66:CK90 CN66:CN90 CW66:CW90 CZ66:CZ90 DI66:DI90 DL66:DL90">
    <cfRule type="expression" dxfId="162" priority="5">
      <formula>BD66&lt;BC66</formula>
    </cfRule>
  </conditionalFormatting>
  <conditionalFormatting sqref="BS74:BS79 CE74:CE79 CT74:CT79 DF74:DF79">
    <cfRule type="cellIs" dxfId="161" priority="4" operator="lessThan">
      <formula>BR74</formula>
    </cfRule>
  </conditionalFormatting>
  <pageMargins left="7.874015748031496E-2" right="7.874015748031496E-2" top="7.874015748031496E-2" bottom="0.23622047244094491" header="7.874015748031496E-2" footer="7.874015748031496E-2"/>
  <pageSetup paperSize="9" scale="43"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A10C9-0E19-4388-96E0-13AC6F3AAC01}">
  <sheetPr filterMode="1">
    <pageSetUpPr fitToPage="1"/>
  </sheetPr>
  <dimension ref="A1:JO206"/>
  <sheetViews>
    <sheetView zoomScale="60" zoomScaleNormal="60" workbookViewId="0">
      <pane xSplit="3" ySplit="8" topLeftCell="EM90" activePane="bottomRight" state="frozen"/>
      <selection activeCell="AF57" sqref="AF57"/>
      <selection pane="topRight" activeCell="AF57" sqref="AF57"/>
      <selection pane="bottomLeft" activeCell="AF57" sqref="AF57"/>
      <selection pane="bottomRight" activeCell="GT131" sqref="GT131"/>
    </sheetView>
  </sheetViews>
  <sheetFormatPr defaultColWidth="9.1796875" defaultRowHeight="12.5" outlineLevelCol="2" x14ac:dyDescent="0.35"/>
  <cols>
    <col min="1" max="1" width="13.26953125" style="4" customWidth="1"/>
    <col min="2" max="2" width="4.1796875" style="4" hidden="1" customWidth="1" outlineLevel="1"/>
    <col min="3" max="3" width="12.54296875" style="4" customWidth="1" collapsed="1"/>
    <col min="4" max="4" width="12.26953125" style="4" hidden="1" customWidth="1" outlineLevel="1"/>
    <col min="5" max="5" width="10.26953125" style="4" hidden="1" customWidth="1" outlineLevel="2"/>
    <col min="6" max="6" width="10.26953125" style="4" hidden="1" customWidth="1" outlineLevel="2" collapsed="1"/>
    <col min="7" max="11" width="10.26953125" style="4" hidden="1" customWidth="1" outlineLevel="2"/>
    <col min="12" max="12" width="10.26953125" style="4" hidden="1" customWidth="1" outlineLevel="2" collapsed="1"/>
    <col min="13" max="17" width="10.26953125" style="4" hidden="1" customWidth="1" outlineLevel="2"/>
    <col min="18" max="23" width="10.26953125" style="4" hidden="1" customWidth="1" outlineLevel="1"/>
    <col min="24" max="28" width="10.26953125" style="4" hidden="1" customWidth="1" outlineLevel="2"/>
    <col min="29" max="29" width="12.453125" style="4" hidden="1" customWidth="1" outlineLevel="1"/>
    <col min="30" max="34" width="10.26953125" style="4" hidden="1" customWidth="1" outlineLevel="2"/>
    <col min="35" max="35" width="12.453125" style="4" hidden="1" customWidth="1" outlineLevel="1"/>
    <col min="36" max="40" width="10.26953125" style="4" hidden="1" customWidth="1" outlineLevel="2"/>
    <col min="41" max="41" width="12.453125" style="4" hidden="1" customWidth="1" outlineLevel="1"/>
    <col min="42" max="46" width="10.26953125" style="4" hidden="1" customWidth="1" outlineLevel="2"/>
    <col min="47" max="47" width="12.453125" style="4" hidden="1" customWidth="1" outlineLevel="1"/>
    <col min="48" max="52" width="10.26953125" style="4" hidden="1" customWidth="1" outlineLevel="2"/>
    <col min="53" max="53" width="12.453125" style="4" hidden="1" customWidth="1" outlineLevel="1"/>
    <col min="54" max="58" width="10.26953125" style="4" hidden="1" customWidth="1" outlineLevel="2"/>
    <col min="59" max="59" width="12.453125" style="4" hidden="1" customWidth="1" outlineLevel="1"/>
    <col min="60" max="64" width="10.26953125" style="4" hidden="1" customWidth="1" outlineLevel="2"/>
    <col min="65" max="65" width="12.453125" style="4" hidden="1" customWidth="1" outlineLevel="1"/>
    <col min="66" max="66" width="10.26953125" style="4" hidden="1" customWidth="1" outlineLevel="1"/>
    <col min="67" max="67" width="12.453125" style="4" hidden="1" customWidth="1" outlineLevel="1" collapsed="1"/>
    <col min="68" max="68" width="10.26953125" style="4" hidden="1" customWidth="1" outlineLevel="2"/>
    <col min="69" max="73" width="10.26953125" style="4" hidden="1" customWidth="1" outlineLevel="1"/>
    <col min="74" max="77" width="10.26953125" style="4" hidden="1" customWidth="1" outlineLevel="2"/>
    <col min="78" max="78" width="12.453125" style="4" hidden="1" customWidth="1" outlineLevel="1"/>
    <col min="79" max="82" width="10.26953125" style="4" hidden="1" customWidth="1" outlineLevel="2"/>
    <col min="83" max="83" width="12.453125" style="4" hidden="1" customWidth="1" outlineLevel="1"/>
    <col min="84" max="87" width="10.26953125" style="4" hidden="1" customWidth="1" outlineLevel="2"/>
    <col min="88" max="88" width="12.453125" style="4" hidden="1" customWidth="1" outlineLevel="1"/>
    <col min="89" max="92" width="10.26953125" style="4" hidden="1" customWidth="1" outlineLevel="2"/>
    <col min="93" max="93" width="12.453125" style="4" hidden="1" customWidth="1" outlineLevel="1"/>
    <col min="94" max="97" width="10.26953125" style="4" hidden="1" customWidth="1" outlineLevel="2"/>
    <col min="98" max="98" width="12.453125" style="4" hidden="1" customWidth="1" outlineLevel="1"/>
    <col min="99" max="102" width="10.26953125" style="4" hidden="1" customWidth="1" outlineLevel="2"/>
    <col min="103" max="103" width="12.453125" style="4" hidden="1" customWidth="1" outlineLevel="1"/>
    <col min="104" max="104" width="10.26953125" style="4" hidden="1" customWidth="1" outlineLevel="1"/>
    <col min="105" max="105" width="11.54296875" style="4" customWidth="1" collapsed="1"/>
    <col min="106" max="106" width="10.26953125" style="4" hidden="1" customWidth="1" outlineLevel="1"/>
    <col min="107" max="107" width="10.26953125" style="4" customWidth="1" collapsed="1"/>
    <col min="108" max="111" width="10.26953125" style="4" customWidth="1"/>
    <col min="112" max="115" width="10.26953125" style="4" hidden="1" customWidth="1" outlineLevel="1"/>
    <col min="116" max="116" width="12.453125" style="4" hidden="1" customWidth="1" outlineLevel="1"/>
    <col min="117" max="120" width="10.26953125" style="4" hidden="1" customWidth="1" outlineLevel="1"/>
    <col min="121" max="121" width="12.453125" style="4" customWidth="1" collapsed="1"/>
    <col min="122" max="125" width="10.26953125" style="4" hidden="1" customWidth="1" outlineLevel="1"/>
    <col min="126" max="126" width="12.453125" style="4" customWidth="1" collapsed="1"/>
    <col min="127" max="130" width="10.26953125" style="4" hidden="1" customWidth="1" outlineLevel="1"/>
    <col min="131" max="131" width="12.453125" style="4" customWidth="1" collapsed="1"/>
    <col min="132" max="135" width="10.26953125" style="4" hidden="1" customWidth="1" outlineLevel="1"/>
    <col min="136" max="136" width="12.453125" style="4" hidden="1" customWidth="1" outlineLevel="1"/>
    <col min="137" max="140" width="10.26953125" style="4" hidden="1" customWidth="1" outlineLevel="1"/>
    <col min="141" max="141" width="12.453125" style="4" customWidth="1" collapsed="1"/>
    <col min="142" max="143" width="10.26953125" style="4" customWidth="1"/>
    <col min="144" max="144" width="10.26953125" style="4" hidden="1" customWidth="1" outlineLevel="1"/>
    <col min="145" max="145" width="10.26953125" style="4" hidden="1" customWidth="1" outlineLevel="1" collapsed="1"/>
    <col min="146" max="150" width="10.26953125" style="4" hidden="1" customWidth="1" outlineLevel="1"/>
    <col min="151" max="151" width="10.26953125" style="4" hidden="1" customWidth="1" outlineLevel="1" collapsed="1"/>
    <col min="152" max="155" width="10.26953125" style="4" hidden="1" customWidth="1" outlineLevel="1"/>
    <col min="156" max="156" width="12.1796875" style="4" hidden="1" customWidth="1" outlineLevel="1"/>
    <col min="157" max="157" width="10.26953125" style="4" customWidth="1" collapsed="1"/>
    <col min="158" max="161" width="10.26953125" style="4" customWidth="1"/>
    <col min="162" max="162" width="12.1796875" style="4" customWidth="1"/>
    <col min="163" max="167" width="10.26953125" style="4" hidden="1" customWidth="1" outlineLevel="1"/>
    <col min="168" max="168" width="12.453125" style="4" hidden="1" customWidth="1" outlineLevel="1"/>
    <col min="169" max="173" width="10.26953125" style="4" hidden="1" customWidth="1" outlineLevel="1"/>
    <col min="174" max="174" width="12.453125" style="4" customWidth="1" collapsed="1"/>
    <col min="175" max="179" width="10.26953125" style="4" hidden="1" customWidth="1" outlineLevel="1"/>
    <col min="180" max="180" width="12.453125" style="4" customWidth="1" collapsed="1"/>
    <col min="181" max="185" width="10.26953125" style="4" hidden="1" customWidth="1" outlineLevel="1"/>
    <col min="186" max="186" width="12.453125" style="4" hidden="1" customWidth="1" outlineLevel="1"/>
    <col min="187" max="191" width="10.26953125" style="4" hidden="1" customWidth="1" outlineLevel="1"/>
    <col min="192" max="192" width="12.453125" style="4" customWidth="1" collapsed="1"/>
    <col min="193" max="197" width="10.26953125" style="4" hidden="1" customWidth="1" outlineLevel="1"/>
    <col min="198" max="198" width="12.453125" style="4" customWidth="1" collapsed="1"/>
    <col min="199" max="200" width="10.26953125" style="4" customWidth="1"/>
    <col min="201" max="201" width="10.26953125" style="4" hidden="1" customWidth="1" outlineLevel="1"/>
    <col min="202" max="202" width="10.26953125" style="4" customWidth="1" collapsed="1"/>
    <col min="203" max="206" width="10.26953125" style="4" customWidth="1"/>
    <col min="207" max="210" width="10.26953125" style="4" hidden="1" customWidth="1" outlineLevel="1"/>
    <col min="211" max="211" width="12.453125" style="4" hidden="1" customWidth="1" outlineLevel="1"/>
    <col min="212" max="215" width="10.26953125" style="4" hidden="1" customWidth="1" outlineLevel="1"/>
    <col min="216" max="216" width="12.453125" style="4" customWidth="1" collapsed="1"/>
    <col min="217" max="220" width="10.26953125" style="4" hidden="1" customWidth="1" outlineLevel="1"/>
    <col min="221" max="221" width="12.453125" style="4" customWidth="1" collapsed="1"/>
    <col min="222" max="225" width="10.26953125" style="4" hidden="1" customWidth="1" outlineLevel="1"/>
    <col min="226" max="226" width="12.453125" style="4" customWidth="1" collapsed="1"/>
    <col min="227" max="230" width="10.26953125" style="4" hidden="1" customWidth="1" outlineLevel="1"/>
    <col min="231" max="231" width="12.453125" style="4" hidden="1" customWidth="1" outlineLevel="1"/>
    <col min="232" max="235" width="10.26953125" style="4" hidden="1" customWidth="1" outlineLevel="1"/>
    <col min="236" max="236" width="12.453125" style="4" customWidth="1" collapsed="1"/>
    <col min="237" max="238" width="10.26953125" style="4" customWidth="1"/>
    <col min="239" max="239" width="10.26953125" style="4" hidden="1" customWidth="1" outlineLevel="1"/>
    <col min="240" max="240" width="10.26953125" style="4" customWidth="1" collapsed="1"/>
    <col min="241" max="246" width="10.26953125" style="4" customWidth="1"/>
    <col min="247" max="247" width="10.26953125" style="4" hidden="1" customWidth="1" outlineLevel="1"/>
    <col min="248" max="248" width="10.26953125" style="4" customWidth="1" collapsed="1"/>
    <col min="249" max="255" width="10.26953125" style="4" customWidth="1"/>
    <col min="256" max="256" width="10.26953125" style="4" hidden="1" customWidth="1" outlineLevel="1"/>
    <col min="257" max="257" width="10.26953125" style="4" customWidth="1" collapsed="1"/>
    <col min="258" max="263" width="10.26953125" style="4" customWidth="1"/>
    <col min="264" max="264" width="10.26953125" style="4" hidden="1" customWidth="1" outlineLevel="1"/>
    <col min="265" max="265" width="10.26953125" style="4" customWidth="1" collapsed="1"/>
    <col min="266" max="270" width="10.26953125" style="4" customWidth="1"/>
    <col min="271" max="274" width="11.453125" style="4" customWidth="1"/>
    <col min="275" max="16384" width="9.1796875" style="4"/>
  </cols>
  <sheetData>
    <row r="1" spans="1:275" ht="27" customHeight="1" x14ac:dyDescent="0.35">
      <c r="A1" s="1383" t="s">
        <v>248</v>
      </c>
      <c r="B1" s="1383"/>
      <c r="C1" s="1383"/>
      <c r="D1" s="1383"/>
      <c r="E1" s="1383"/>
      <c r="F1" s="1383"/>
      <c r="G1" s="1383"/>
      <c r="H1" s="1383"/>
      <c r="I1" s="1383"/>
      <c r="J1" s="1383"/>
      <c r="K1" s="1383"/>
      <c r="L1" s="1383"/>
      <c r="M1" s="1383"/>
      <c r="N1" s="1383"/>
      <c r="O1" s="1383"/>
      <c r="P1" s="1383"/>
      <c r="Q1" s="1383"/>
      <c r="R1" s="1383"/>
      <c r="S1" s="1383"/>
      <c r="T1" s="1383"/>
      <c r="U1" s="1383"/>
      <c r="V1" s="1383"/>
      <c r="W1" s="1383"/>
      <c r="X1" s="1383"/>
      <c r="Y1" s="1383"/>
      <c r="Z1" s="1383"/>
      <c r="AA1" s="1383"/>
      <c r="AB1" s="1383"/>
      <c r="AC1" s="1383"/>
      <c r="AD1" s="1383"/>
      <c r="AE1" s="1383"/>
      <c r="AF1" s="1383"/>
      <c r="AG1" s="1383"/>
      <c r="AH1" s="1383"/>
      <c r="AI1" s="1383"/>
      <c r="AJ1" s="1383"/>
      <c r="AK1" s="1383"/>
      <c r="AL1" s="1383"/>
      <c r="AM1" s="1383"/>
      <c r="AN1" s="1383"/>
      <c r="AO1" s="1383"/>
      <c r="AP1" s="1383"/>
      <c r="AQ1" s="1383"/>
      <c r="AR1" s="1383"/>
      <c r="AS1" s="1383"/>
      <c r="AT1" s="1383"/>
      <c r="AU1" s="1383"/>
      <c r="AV1" s="1383"/>
      <c r="AW1" s="1383"/>
      <c r="AX1" s="1383"/>
      <c r="AY1" s="1383"/>
      <c r="AZ1" s="1383"/>
      <c r="BA1" s="1383"/>
      <c r="BB1" s="1383"/>
      <c r="BC1" s="1383"/>
      <c r="BD1" s="1383"/>
      <c r="BE1" s="1383"/>
      <c r="BF1" s="1383"/>
      <c r="BG1" s="1383"/>
      <c r="BH1" s="1383"/>
      <c r="BI1" s="1383"/>
      <c r="BJ1" s="1383"/>
      <c r="BK1" s="1383"/>
      <c r="BL1" s="1383"/>
      <c r="BM1" s="1383"/>
      <c r="BN1" s="1383"/>
      <c r="BO1" s="1383"/>
      <c r="BP1" s="1383"/>
      <c r="BQ1" s="1383"/>
      <c r="BR1" s="1383"/>
      <c r="BS1" s="1383"/>
      <c r="BT1" s="1383"/>
      <c r="BU1" s="1383"/>
      <c r="BV1" s="1383"/>
      <c r="BW1" s="1383"/>
      <c r="BX1" s="1383"/>
      <c r="BY1" s="1383"/>
      <c r="BZ1" s="1383"/>
      <c r="CA1" s="1383"/>
      <c r="CB1" s="1383"/>
      <c r="CC1" s="1383"/>
      <c r="CD1" s="1383"/>
      <c r="CE1" s="1383"/>
      <c r="CF1" s="1383"/>
      <c r="CG1" s="1383"/>
      <c r="CH1" s="1383"/>
      <c r="CI1" s="1383"/>
      <c r="CJ1" s="1383"/>
      <c r="CK1" s="1383"/>
      <c r="CL1" s="1383"/>
      <c r="CM1" s="1383"/>
      <c r="CN1" s="1383"/>
      <c r="CO1" s="1383"/>
      <c r="CP1" s="1383"/>
      <c r="CQ1" s="1383"/>
      <c r="CR1" s="1383"/>
      <c r="CS1" s="1383"/>
      <c r="CT1" s="1383"/>
      <c r="CU1" s="1383"/>
      <c r="CV1" s="1383"/>
      <c r="CW1" s="1383"/>
      <c r="CX1" s="1383"/>
      <c r="CY1" s="1383"/>
      <c r="CZ1" s="1383"/>
      <c r="DA1" s="1383"/>
      <c r="DB1" s="1383"/>
      <c r="DC1" s="1383"/>
      <c r="DD1" s="1383"/>
      <c r="DE1" s="1383"/>
      <c r="DF1" s="1383"/>
      <c r="DG1" s="1383"/>
      <c r="DH1" s="1383"/>
      <c r="DI1" s="1383"/>
      <c r="DJ1" s="1383"/>
      <c r="DK1" s="1383"/>
      <c r="DL1" s="1383"/>
      <c r="DM1" s="1383"/>
      <c r="DN1" s="1383"/>
      <c r="DO1" s="1383"/>
      <c r="DP1" s="1383"/>
      <c r="DQ1" s="1383"/>
      <c r="DR1" s="1383"/>
      <c r="DS1" s="1383"/>
      <c r="DT1" s="1383"/>
      <c r="DU1" s="1383"/>
      <c r="DV1" s="1383"/>
      <c r="DW1" s="1383"/>
      <c r="DX1" s="1383"/>
      <c r="DY1" s="1383"/>
      <c r="DZ1" s="1383"/>
      <c r="EA1" s="1383"/>
      <c r="EB1" s="1383"/>
      <c r="EC1" s="1383"/>
      <c r="ED1" s="1383"/>
      <c r="EE1" s="1383"/>
      <c r="EF1" s="1383"/>
      <c r="EG1" s="1383"/>
      <c r="EH1" s="1383"/>
      <c r="EI1" s="1383"/>
      <c r="EJ1" s="1383"/>
      <c r="EK1" s="1383"/>
      <c r="EL1" s="1383"/>
      <c r="EM1" s="1383"/>
      <c r="EN1" s="1383"/>
      <c r="EO1" s="1383"/>
      <c r="EP1" s="1383"/>
      <c r="EQ1" s="1383"/>
      <c r="ER1" s="1383"/>
      <c r="ES1" s="1383"/>
      <c r="ET1" s="1383"/>
      <c r="EU1" s="1383"/>
      <c r="EV1" s="1383"/>
      <c r="EW1" s="1383"/>
      <c r="EX1" s="1383"/>
      <c r="EY1" s="1383"/>
      <c r="EZ1" s="1383"/>
      <c r="FA1" s="1383"/>
      <c r="FB1" s="1383"/>
      <c r="FC1" s="1383"/>
      <c r="FD1" s="1383"/>
      <c r="FE1" s="1383"/>
      <c r="FF1" s="1383"/>
      <c r="FG1" s="1383"/>
      <c r="FH1" s="1383"/>
      <c r="FI1" s="1383"/>
      <c r="FJ1" s="1383"/>
      <c r="FK1" s="1383"/>
      <c r="FL1" s="1383"/>
      <c r="FM1" s="1383"/>
      <c r="FN1" s="1383"/>
      <c r="FO1" s="1383"/>
      <c r="FP1" s="1383"/>
      <c r="FQ1" s="1383"/>
      <c r="FR1" s="1383"/>
      <c r="FS1" s="1383"/>
      <c r="FT1" s="1383"/>
      <c r="FU1" s="1383"/>
      <c r="FV1" s="1383"/>
      <c r="FW1" s="1383"/>
      <c r="FX1" s="1383"/>
      <c r="FY1" s="1383"/>
      <c r="FZ1" s="1383"/>
      <c r="GA1" s="1383"/>
      <c r="GB1" s="1383"/>
      <c r="GC1" s="1383"/>
      <c r="GD1" s="1383"/>
      <c r="GE1" s="1383"/>
      <c r="GF1" s="1383"/>
      <c r="GG1" s="1383"/>
      <c r="GH1" s="1383"/>
      <c r="GI1" s="1383"/>
      <c r="GJ1" s="1383"/>
      <c r="GK1" s="1383"/>
      <c r="GL1" s="1383"/>
      <c r="GM1" s="1383"/>
      <c r="GN1" s="1383"/>
      <c r="GO1" s="1383"/>
      <c r="GP1" s="1383"/>
      <c r="GQ1" s="1383"/>
      <c r="GR1" s="1383"/>
      <c r="GS1" s="1383"/>
      <c r="GT1" s="1383"/>
      <c r="GU1" s="1383"/>
      <c r="GV1" s="1383"/>
      <c r="GW1" s="1383"/>
      <c r="GX1" s="1383"/>
      <c r="GY1" s="1383"/>
      <c r="GZ1" s="1383"/>
      <c r="HA1" s="1383"/>
      <c r="HB1" s="1383"/>
      <c r="HC1" s="1383"/>
      <c r="HD1" s="1383"/>
      <c r="HE1" s="1383"/>
      <c r="HF1" s="1383"/>
      <c r="HG1" s="1383"/>
      <c r="HH1" s="1383"/>
      <c r="HI1" s="1383"/>
      <c r="HJ1" s="1383"/>
      <c r="HK1" s="1383"/>
      <c r="HL1" s="1383"/>
      <c r="HM1" s="1383"/>
      <c r="HN1" s="1383"/>
      <c r="HO1" s="1383"/>
      <c r="HP1" s="1383"/>
      <c r="HQ1" s="1383"/>
      <c r="HR1" s="1383"/>
      <c r="HS1" s="1383"/>
      <c r="HT1" s="1383"/>
      <c r="HU1" s="1383"/>
      <c r="HV1" s="1383"/>
      <c r="HW1" s="1383"/>
      <c r="HX1" s="1383"/>
      <c r="HY1" s="1383"/>
      <c r="HZ1" s="1383"/>
      <c r="IA1" s="1383"/>
      <c r="IB1" s="1383"/>
      <c r="IC1" s="1383"/>
      <c r="ID1" s="1383"/>
      <c r="IE1" s="1383"/>
      <c r="IF1" s="1383"/>
      <c r="IG1" s="1383"/>
      <c r="IH1" s="1383"/>
      <c r="II1" s="1383"/>
      <c r="IJ1" s="1383"/>
      <c r="IK1" s="1383"/>
      <c r="IL1" s="1383"/>
      <c r="IM1" s="1383"/>
      <c r="IN1" s="1383"/>
      <c r="IO1" s="1383"/>
      <c r="IP1" s="1383"/>
      <c r="IQ1" s="1383"/>
      <c r="IR1" s="1383"/>
      <c r="IS1" s="1383"/>
      <c r="IT1" s="1383"/>
      <c r="IU1" s="1383"/>
      <c r="IV1" s="1383"/>
      <c r="IW1" s="1383"/>
      <c r="IX1" s="1383"/>
      <c r="IY1" s="1383"/>
      <c r="IZ1" s="1383"/>
      <c r="JA1" s="1383"/>
      <c r="JB1" s="1383"/>
      <c r="JC1" s="1383"/>
      <c r="JD1" s="1383"/>
      <c r="JE1" s="1383"/>
      <c r="JF1" s="1383"/>
      <c r="JG1" s="1383"/>
      <c r="JH1" s="1383"/>
      <c r="JI1" s="1383"/>
      <c r="JJ1" s="1383"/>
      <c r="JK1" s="1383"/>
      <c r="JL1" s="1383"/>
      <c r="JM1" s="1383"/>
      <c r="JN1" s="1383"/>
    </row>
    <row r="2" spans="1:275" ht="28" x14ac:dyDescent="0.35">
      <c r="A2" s="289" t="s">
        <v>249</v>
      </c>
      <c r="B2" s="289"/>
      <c r="C2" s="290">
        <v>46254</v>
      </c>
      <c r="BQ2" s="291"/>
      <c r="BR2" s="292" t="s">
        <v>250</v>
      </c>
    </row>
    <row r="3" spans="1:275" ht="12" customHeight="1" x14ac:dyDescent="0.35">
      <c r="CA3" s="293"/>
      <c r="EJ3" s="294"/>
      <c r="IA3" s="294"/>
    </row>
    <row r="4" spans="1:275" s="296" customFormat="1" ht="20.25" customHeight="1" x14ac:dyDescent="0.35">
      <c r="A4" s="1384" t="s">
        <v>251</v>
      </c>
      <c r="B4" s="295"/>
      <c r="C4" s="1387" t="s">
        <v>252</v>
      </c>
      <c r="D4" s="1390">
        <v>46204</v>
      </c>
      <c r="E4" s="1391"/>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1392"/>
      <c r="AQ4" s="1392"/>
      <c r="AR4" s="1392"/>
      <c r="AS4" s="1392"/>
      <c r="AT4" s="1392"/>
      <c r="AU4" s="1392"/>
      <c r="AV4" s="1392"/>
      <c r="AW4" s="1392"/>
      <c r="AX4" s="1392"/>
      <c r="AY4" s="1392"/>
      <c r="AZ4" s="1392"/>
      <c r="BA4" s="1392"/>
      <c r="BB4" s="1392"/>
      <c r="BC4" s="1392"/>
      <c r="BD4" s="1392"/>
      <c r="BE4" s="1392"/>
      <c r="BF4" s="1392"/>
      <c r="BG4" s="1392"/>
      <c r="BH4" s="1392"/>
      <c r="BI4" s="1392"/>
      <c r="BJ4" s="1392"/>
      <c r="BK4" s="1392"/>
      <c r="BL4" s="1392"/>
      <c r="BM4" s="1392"/>
      <c r="BN4" s="1393"/>
      <c r="BO4" s="1390">
        <v>46235</v>
      </c>
      <c r="BP4" s="1391"/>
      <c r="BQ4" s="1392"/>
      <c r="BR4" s="1392"/>
      <c r="BS4" s="1392"/>
      <c r="BT4" s="1392"/>
      <c r="BU4" s="1392"/>
      <c r="BV4" s="1394"/>
      <c r="BW4" s="1394"/>
      <c r="BX4" s="1394"/>
      <c r="BY4" s="1394"/>
      <c r="BZ4" s="1394"/>
      <c r="CA4" s="1394"/>
      <c r="CB4" s="1394"/>
      <c r="CC4" s="1394"/>
      <c r="CD4" s="1394"/>
      <c r="CE4" s="1394"/>
      <c r="CF4" s="1394"/>
      <c r="CG4" s="1394"/>
      <c r="CH4" s="1394"/>
      <c r="CI4" s="1394"/>
      <c r="CJ4" s="1394"/>
      <c r="CK4" s="1394"/>
      <c r="CL4" s="1394"/>
      <c r="CM4" s="1394"/>
      <c r="CN4" s="1394"/>
      <c r="CO4" s="1394"/>
      <c r="CP4" s="1394"/>
      <c r="CQ4" s="1394"/>
      <c r="CR4" s="1394"/>
      <c r="CS4" s="1394"/>
      <c r="CT4" s="1394"/>
      <c r="CU4" s="1394"/>
      <c r="CV4" s="1394"/>
      <c r="CW4" s="1394"/>
      <c r="CX4" s="1394"/>
      <c r="CY4" s="1394"/>
      <c r="CZ4" s="1393"/>
      <c r="DA4" s="1390">
        <v>46266</v>
      </c>
      <c r="DB4" s="1391"/>
      <c r="DC4" s="1392"/>
      <c r="DD4" s="1392"/>
      <c r="DE4" s="1392"/>
      <c r="DF4" s="1392"/>
      <c r="DG4" s="1392"/>
      <c r="DH4" s="1394"/>
      <c r="DI4" s="1394"/>
      <c r="DJ4" s="1394"/>
      <c r="DK4" s="1394"/>
      <c r="DL4" s="1394"/>
      <c r="DM4" s="1394"/>
      <c r="DN4" s="1394"/>
      <c r="DO4" s="1394"/>
      <c r="DP4" s="1394"/>
      <c r="DQ4" s="1394"/>
      <c r="DR4" s="1394"/>
      <c r="DS4" s="1394"/>
      <c r="DT4" s="1394"/>
      <c r="DU4" s="1394"/>
      <c r="DV4" s="1394"/>
      <c r="DW4" s="1394"/>
      <c r="DX4" s="1394"/>
      <c r="DY4" s="1394"/>
      <c r="DZ4" s="1394"/>
      <c r="EA4" s="1394"/>
      <c r="EB4" s="1394"/>
      <c r="EC4" s="1394"/>
      <c r="ED4" s="1394"/>
      <c r="EE4" s="1394"/>
      <c r="EF4" s="1394"/>
      <c r="EG4" s="1394"/>
      <c r="EH4" s="1394"/>
      <c r="EI4" s="1394"/>
      <c r="EJ4" s="1394"/>
      <c r="EK4" s="1394"/>
      <c r="EL4" s="1394"/>
      <c r="EM4" s="1390">
        <v>46296</v>
      </c>
      <c r="EN4" s="1391"/>
      <c r="EO4" s="1392"/>
      <c r="EP4" s="1392"/>
      <c r="EQ4" s="1392"/>
      <c r="ER4" s="1392"/>
      <c r="ES4" s="1392"/>
      <c r="ET4" s="1392"/>
      <c r="EU4" s="1394"/>
      <c r="EV4" s="1394"/>
      <c r="EW4" s="1394"/>
      <c r="EX4" s="1394"/>
      <c r="EY4" s="1394"/>
      <c r="EZ4" s="1394"/>
      <c r="FA4" s="1394"/>
      <c r="FB4" s="1394"/>
      <c r="FC4" s="1394"/>
      <c r="FD4" s="1394"/>
      <c r="FE4" s="1394"/>
      <c r="FF4" s="1394"/>
      <c r="FG4" s="1394"/>
      <c r="FH4" s="1394"/>
      <c r="FI4" s="1394"/>
      <c r="FJ4" s="1394"/>
      <c r="FK4" s="1394"/>
      <c r="FL4" s="1394"/>
      <c r="FM4" s="1394"/>
      <c r="FN4" s="1394"/>
      <c r="FO4" s="1394"/>
      <c r="FP4" s="1394"/>
      <c r="FQ4" s="1394"/>
      <c r="FR4" s="1394"/>
      <c r="FS4" s="1394"/>
      <c r="FT4" s="1394"/>
      <c r="FU4" s="1394"/>
      <c r="FV4" s="1394"/>
      <c r="FW4" s="1394"/>
      <c r="FX4" s="1394"/>
      <c r="FY4" s="1394"/>
      <c r="FZ4" s="1394"/>
      <c r="GA4" s="1394"/>
      <c r="GB4" s="1394"/>
      <c r="GC4" s="1394"/>
      <c r="GD4" s="1394"/>
      <c r="GE4" s="1394"/>
      <c r="GF4" s="1394"/>
      <c r="GG4" s="1394"/>
      <c r="GH4" s="1394"/>
      <c r="GI4" s="1394"/>
      <c r="GJ4" s="1394"/>
      <c r="GK4" s="1394"/>
      <c r="GL4" s="1394"/>
      <c r="GM4" s="1394"/>
      <c r="GN4" s="1394"/>
      <c r="GO4" s="1394"/>
      <c r="GP4" s="1394"/>
      <c r="GQ4" s="1393"/>
      <c r="GR4" s="1395">
        <v>46327</v>
      </c>
      <c r="GS4" s="1396"/>
      <c r="GT4" s="1396"/>
      <c r="GU4" s="1396"/>
      <c r="GV4" s="1396"/>
      <c r="GW4" s="1396"/>
      <c r="GX4" s="1396"/>
      <c r="GY4" s="1396"/>
      <c r="GZ4" s="1396"/>
      <c r="HA4" s="1396"/>
      <c r="HB4" s="1396"/>
      <c r="HC4" s="1396"/>
      <c r="HD4" s="1396"/>
      <c r="HE4" s="1396"/>
      <c r="HF4" s="1396"/>
      <c r="HG4" s="1396"/>
      <c r="HH4" s="1396"/>
      <c r="HI4" s="1396"/>
      <c r="HJ4" s="1396"/>
      <c r="HK4" s="1396"/>
      <c r="HL4" s="1396"/>
      <c r="HM4" s="1396"/>
      <c r="HN4" s="1396"/>
      <c r="HO4" s="1396"/>
      <c r="HP4" s="1396"/>
      <c r="HQ4" s="1396"/>
      <c r="HR4" s="1396"/>
      <c r="HS4" s="1396"/>
      <c r="HT4" s="1396"/>
      <c r="HU4" s="1396"/>
      <c r="HV4" s="1396"/>
      <c r="HW4" s="1396"/>
      <c r="HX4" s="1396"/>
      <c r="HY4" s="1396"/>
      <c r="HZ4" s="1396"/>
      <c r="IA4" s="1396"/>
      <c r="IB4" s="1396"/>
      <c r="IC4" s="1397"/>
      <c r="ID4" s="1390">
        <v>46357</v>
      </c>
      <c r="IE4" s="1391"/>
      <c r="IF4" s="1392"/>
      <c r="IG4" s="1392"/>
      <c r="IH4" s="1392"/>
      <c r="II4" s="1392"/>
      <c r="IJ4" s="1392"/>
      <c r="IK4" s="1393"/>
      <c r="IL4" s="1390">
        <v>46388</v>
      </c>
      <c r="IM4" s="1391"/>
      <c r="IN4" s="1392"/>
      <c r="IO4" s="1392"/>
      <c r="IP4" s="1392"/>
      <c r="IQ4" s="1392"/>
      <c r="IR4" s="1392"/>
      <c r="IS4" s="1392"/>
      <c r="IT4" s="1393"/>
      <c r="IU4" s="1390">
        <v>46419</v>
      </c>
      <c r="IV4" s="1391"/>
      <c r="IW4" s="1392"/>
      <c r="IX4" s="1392"/>
      <c r="IY4" s="1392"/>
      <c r="IZ4" s="1392"/>
      <c r="JA4" s="1392"/>
      <c r="JB4" s="1393"/>
      <c r="JC4" s="1390">
        <v>46447</v>
      </c>
      <c r="JD4" s="1391"/>
      <c r="JE4" s="1392"/>
      <c r="JF4" s="1392"/>
      <c r="JG4" s="1392"/>
      <c r="JH4" s="1392"/>
      <c r="JI4" s="1392"/>
      <c r="JJ4" s="1393"/>
      <c r="JK4" s="1398" t="s">
        <v>253</v>
      </c>
      <c r="JL4" s="1399"/>
      <c r="JM4" s="1400"/>
      <c r="JN4" s="1401"/>
    </row>
    <row r="5" spans="1:275" s="81" customFormat="1" ht="33" customHeight="1" x14ac:dyDescent="0.35">
      <c r="A5" s="1385"/>
      <c r="B5" s="297"/>
      <c r="C5" s="1388"/>
      <c r="D5" s="1402" t="s">
        <v>254</v>
      </c>
      <c r="E5" s="1402" t="s">
        <v>255</v>
      </c>
      <c r="F5" s="1404" t="s">
        <v>256</v>
      </c>
      <c r="G5" s="1405"/>
      <c r="H5" s="1405"/>
      <c r="I5" s="1405"/>
      <c r="J5" s="1405"/>
      <c r="K5" s="1406"/>
      <c r="L5" s="1407" t="s">
        <v>257</v>
      </c>
      <c r="M5" s="1407"/>
      <c r="N5" s="1407"/>
      <c r="O5" s="1407"/>
      <c r="P5" s="1407"/>
      <c r="Q5" s="1407"/>
      <c r="R5" s="1404" t="s">
        <v>258</v>
      </c>
      <c r="S5" s="1405"/>
      <c r="T5" s="1405"/>
      <c r="U5" s="1405"/>
      <c r="V5" s="1405"/>
      <c r="W5" s="1406"/>
      <c r="X5" s="1408" t="s">
        <v>259</v>
      </c>
      <c r="Y5" s="1409"/>
      <c r="Z5" s="1409"/>
      <c r="AA5" s="1409"/>
      <c r="AB5" s="1410"/>
      <c r="AC5" s="1411" t="s">
        <v>260</v>
      </c>
      <c r="AD5" s="1408" t="s">
        <v>261</v>
      </c>
      <c r="AE5" s="1409"/>
      <c r="AF5" s="1409"/>
      <c r="AG5" s="1409"/>
      <c r="AH5" s="1410"/>
      <c r="AI5" s="1411" t="s">
        <v>262</v>
      </c>
      <c r="AJ5" s="1408" t="s">
        <v>263</v>
      </c>
      <c r="AK5" s="1409"/>
      <c r="AL5" s="1409"/>
      <c r="AM5" s="1409"/>
      <c r="AN5" s="1410"/>
      <c r="AO5" s="1411" t="s">
        <v>264</v>
      </c>
      <c r="AP5" s="1417" t="s">
        <v>265</v>
      </c>
      <c r="AQ5" s="1418"/>
      <c r="AR5" s="1418"/>
      <c r="AS5" s="1418"/>
      <c r="AT5" s="1419"/>
      <c r="AU5" s="1425" t="s">
        <v>265</v>
      </c>
      <c r="AV5" s="1412" t="s">
        <v>266</v>
      </c>
      <c r="AW5" s="1413"/>
      <c r="AX5" s="1413"/>
      <c r="AY5" s="1413"/>
      <c r="AZ5" s="1414"/>
      <c r="BA5" s="1415" t="s">
        <v>266</v>
      </c>
      <c r="BB5" s="1417" t="s">
        <v>267</v>
      </c>
      <c r="BC5" s="1418"/>
      <c r="BD5" s="1418"/>
      <c r="BE5" s="1418"/>
      <c r="BF5" s="1419"/>
      <c r="BG5" s="1411" t="s">
        <v>268</v>
      </c>
      <c r="BH5" s="1420" t="s">
        <v>269</v>
      </c>
      <c r="BI5" s="1421"/>
      <c r="BJ5" s="1421"/>
      <c r="BK5" s="1421"/>
      <c r="BL5" s="1422"/>
      <c r="BM5" s="1423" t="s">
        <v>269</v>
      </c>
      <c r="BN5" s="1427" t="s">
        <v>2</v>
      </c>
      <c r="BO5" s="1429" t="s">
        <v>254</v>
      </c>
      <c r="BP5" s="1429" t="s">
        <v>255</v>
      </c>
      <c r="BQ5" s="1431" t="s">
        <v>258</v>
      </c>
      <c r="BR5" s="1405"/>
      <c r="BS5" s="1405"/>
      <c r="BT5" s="1405"/>
      <c r="BU5" s="1432"/>
      <c r="BV5" s="1408" t="s">
        <v>270</v>
      </c>
      <c r="BW5" s="1409"/>
      <c r="BX5" s="1409"/>
      <c r="BY5" s="1410"/>
      <c r="BZ5" s="1411" t="s">
        <v>271</v>
      </c>
      <c r="CA5" s="1408" t="s">
        <v>272</v>
      </c>
      <c r="CB5" s="1409"/>
      <c r="CC5" s="1409"/>
      <c r="CD5" s="1409"/>
      <c r="CE5" s="1411" t="s">
        <v>273</v>
      </c>
      <c r="CF5" s="1408" t="s">
        <v>274</v>
      </c>
      <c r="CG5" s="1409"/>
      <c r="CH5" s="1409"/>
      <c r="CI5" s="1409"/>
      <c r="CJ5" s="1411" t="s">
        <v>275</v>
      </c>
      <c r="CK5" s="1412" t="s">
        <v>276</v>
      </c>
      <c r="CL5" s="1413"/>
      <c r="CM5" s="1413"/>
      <c r="CN5" s="1413"/>
      <c r="CO5" s="1415" t="s">
        <v>276</v>
      </c>
      <c r="CP5" s="1417" t="s">
        <v>265</v>
      </c>
      <c r="CQ5" s="1418"/>
      <c r="CR5" s="1418"/>
      <c r="CS5" s="1419"/>
      <c r="CT5" s="1425" t="s">
        <v>265</v>
      </c>
      <c r="CU5" s="1420" t="s">
        <v>277</v>
      </c>
      <c r="CV5" s="1421"/>
      <c r="CW5" s="1421"/>
      <c r="CX5" s="1422"/>
      <c r="CY5" s="1423" t="s">
        <v>277</v>
      </c>
      <c r="CZ5" s="1427" t="s">
        <v>2</v>
      </c>
      <c r="DA5" s="1433" t="s">
        <v>254</v>
      </c>
      <c r="DB5" s="1429" t="s">
        <v>255</v>
      </c>
      <c r="DC5" s="1431" t="s">
        <v>258</v>
      </c>
      <c r="DD5" s="1405"/>
      <c r="DE5" s="1405"/>
      <c r="DF5" s="1405"/>
      <c r="DG5" s="1432"/>
      <c r="DH5" s="1408" t="s">
        <v>278</v>
      </c>
      <c r="DI5" s="1409"/>
      <c r="DJ5" s="1409"/>
      <c r="DK5" s="1410"/>
      <c r="DL5" s="1411" t="s">
        <v>279</v>
      </c>
      <c r="DM5" s="1408" t="s">
        <v>280</v>
      </c>
      <c r="DN5" s="1409"/>
      <c r="DO5" s="1409"/>
      <c r="DP5" s="1409"/>
      <c r="DQ5" s="1411" t="s">
        <v>281</v>
      </c>
      <c r="DR5" s="1408" t="s">
        <v>282</v>
      </c>
      <c r="DS5" s="1409"/>
      <c r="DT5" s="1409"/>
      <c r="DU5" s="1409"/>
      <c r="DV5" s="1411" t="s">
        <v>283</v>
      </c>
      <c r="DW5" s="1412" t="s">
        <v>284</v>
      </c>
      <c r="DX5" s="1413"/>
      <c r="DY5" s="1413"/>
      <c r="DZ5" s="1413"/>
      <c r="EA5" s="1415" t="s">
        <v>284</v>
      </c>
      <c r="EB5" s="1417" t="s">
        <v>265</v>
      </c>
      <c r="EC5" s="1418"/>
      <c r="ED5" s="1418"/>
      <c r="EE5" s="1419"/>
      <c r="EF5" s="1425" t="s">
        <v>265</v>
      </c>
      <c r="EG5" s="1420" t="s">
        <v>285</v>
      </c>
      <c r="EH5" s="1421"/>
      <c r="EI5" s="1421"/>
      <c r="EJ5" s="1422"/>
      <c r="EK5" s="1423" t="s">
        <v>285</v>
      </c>
      <c r="EL5" s="1427" t="s">
        <v>2</v>
      </c>
      <c r="EM5" s="1402" t="s">
        <v>254</v>
      </c>
      <c r="EN5" s="1402" t="s">
        <v>255</v>
      </c>
      <c r="EO5" s="1404" t="s">
        <v>286</v>
      </c>
      <c r="EP5" s="1405"/>
      <c r="EQ5" s="1405"/>
      <c r="ER5" s="1405"/>
      <c r="ES5" s="1405"/>
      <c r="ET5" s="1432"/>
      <c r="EU5" s="1435" t="s">
        <v>287</v>
      </c>
      <c r="EV5" s="1436"/>
      <c r="EW5" s="1436"/>
      <c r="EX5" s="1436"/>
      <c r="EY5" s="1436"/>
      <c r="EZ5" s="1437"/>
      <c r="FA5" s="1431" t="s">
        <v>258</v>
      </c>
      <c r="FB5" s="1405"/>
      <c r="FC5" s="1405"/>
      <c r="FD5" s="1405"/>
      <c r="FE5" s="1405"/>
      <c r="FF5" s="1432"/>
      <c r="FG5" s="1408" t="s">
        <v>288</v>
      </c>
      <c r="FH5" s="1409"/>
      <c r="FI5" s="1409"/>
      <c r="FJ5" s="1409"/>
      <c r="FK5" s="1410"/>
      <c r="FL5" s="1411" t="s">
        <v>289</v>
      </c>
      <c r="FM5" s="1408" t="s">
        <v>290</v>
      </c>
      <c r="FN5" s="1409"/>
      <c r="FO5" s="1409"/>
      <c r="FP5" s="1409"/>
      <c r="FQ5" s="1410"/>
      <c r="FR5" s="1411" t="s">
        <v>291</v>
      </c>
      <c r="FS5" s="1408" t="s">
        <v>292</v>
      </c>
      <c r="FT5" s="1409"/>
      <c r="FU5" s="1409"/>
      <c r="FV5" s="1409"/>
      <c r="FW5" s="1410"/>
      <c r="FX5" s="1411" t="s">
        <v>293</v>
      </c>
      <c r="FY5" s="1417" t="s">
        <v>265</v>
      </c>
      <c r="FZ5" s="1418"/>
      <c r="GA5" s="1418"/>
      <c r="GB5" s="1418"/>
      <c r="GC5" s="1419"/>
      <c r="GD5" s="1425" t="s">
        <v>265</v>
      </c>
      <c r="GE5" s="1412" t="s">
        <v>294</v>
      </c>
      <c r="GF5" s="1413"/>
      <c r="GG5" s="1413"/>
      <c r="GH5" s="1413"/>
      <c r="GI5" s="1414"/>
      <c r="GJ5" s="1415" t="s">
        <v>295</v>
      </c>
      <c r="GK5" s="1420" t="s">
        <v>296</v>
      </c>
      <c r="GL5" s="1421"/>
      <c r="GM5" s="1421"/>
      <c r="GN5" s="1421"/>
      <c r="GO5" s="1422"/>
      <c r="GP5" s="1423" t="s">
        <v>297</v>
      </c>
      <c r="GQ5" s="1387" t="s">
        <v>2</v>
      </c>
      <c r="GR5" s="1433" t="s">
        <v>254</v>
      </c>
      <c r="GS5" s="1429" t="s">
        <v>255</v>
      </c>
      <c r="GT5" s="1431" t="s">
        <v>258</v>
      </c>
      <c r="GU5" s="1405"/>
      <c r="GV5" s="1405"/>
      <c r="GW5" s="1405"/>
      <c r="GX5" s="1432"/>
      <c r="GY5" s="1409" t="s">
        <v>298</v>
      </c>
      <c r="GZ5" s="1409"/>
      <c r="HA5" s="1409"/>
      <c r="HB5" s="1410"/>
      <c r="HC5" s="1411" t="s">
        <v>299</v>
      </c>
      <c r="HD5" s="1408" t="s">
        <v>300</v>
      </c>
      <c r="HE5" s="1409"/>
      <c r="HF5" s="1409"/>
      <c r="HG5" s="1409"/>
      <c r="HH5" s="1411" t="s">
        <v>301</v>
      </c>
      <c r="HI5" s="1408" t="s">
        <v>302</v>
      </c>
      <c r="HJ5" s="1409"/>
      <c r="HK5" s="1409"/>
      <c r="HL5" s="1409"/>
      <c r="HM5" s="1411" t="s">
        <v>303</v>
      </c>
      <c r="HN5" s="1412" t="s">
        <v>304</v>
      </c>
      <c r="HO5" s="1413"/>
      <c r="HP5" s="1413"/>
      <c r="HQ5" s="1413"/>
      <c r="HR5" s="1415" t="s">
        <v>304</v>
      </c>
      <c r="HS5" s="1417" t="s">
        <v>265</v>
      </c>
      <c r="HT5" s="1418"/>
      <c r="HU5" s="1418"/>
      <c r="HV5" s="1419"/>
      <c r="HW5" s="1425" t="s">
        <v>265</v>
      </c>
      <c r="HX5" s="1420" t="s">
        <v>305</v>
      </c>
      <c r="HY5" s="1421"/>
      <c r="HZ5" s="1421"/>
      <c r="IA5" s="1422"/>
      <c r="IB5" s="1423" t="s">
        <v>305</v>
      </c>
      <c r="IC5" s="1387" t="s">
        <v>2</v>
      </c>
      <c r="ID5" s="1429" t="s">
        <v>254</v>
      </c>
      <c r="IE5" s="1429" t="s">
        <v>255</v>
      </c>
      <c r="IF5" s="1431" t="s">
        <v>258</v>
      </c>
      <c r="IG5" s="1405"/>
      <c r="IH5" s="1405"/>
      <c r="II5" s="1405"/>
      <c r="IJ5" s="1432"/>
      <c r="IK5" s="1387" t="s">
        <v>2</v>
      </c>
      <c r="IL5" s="1429" t="s">
        <v>254</v>
      </c>
      <c r="IM5" s="1429" t="s">
        <v>255</v>
      </c>
      <c r="IN5" s="1431" t="s">
        <v>258</v>
      </c>
      <c r="IO5" s="1405"/>
      <c r="IP5" s="1405"/>
      <c r="IQ5" s="1405"/>
      <c r="IR5" s="1405"/>
      <c r="IS5" s="1432"/>
      <c r="IT5" s="1387" t="s">
        <v>2</v>
      </c>
      <c r="IU5" s="1429" t="s">
        <v>254</v>
      </c>
      <c r="IV5" s="1429" t="s">
        <v>255</v>
      </c>
      <c r="IW5" s="1431" t="s">
        <v>258</v>
      </c>
      <c r="IX5" s="1405"/>
      <c r="IY5" s="1405"/>
      <c r="IZ5" s="1405"/>
      <c r="JA5" s="1432"/>
      <c r="JB5" s="1387" t="s">
        <v>2</v>
      </c>
      <c r="JC5" s="1429" t="s">
        <v>254</v>
      </c>
      <c r="JD5" s="1429" t="s">
        <v>255</v>
      </c>
      <c r="JE5" s="1431" t="s">
        <v>258</v>
      </c>
      <c r="JF5" s="1405"/>
      <c r="JG5" s="1405"/>
      <c r="JH5" s="1405"/>
      <c r="JI5" s="1432"/>
      <c r="JJ5" s="1387" t="s">
        <v>2</v>
      </c>
      <c r="JK5" s="1438" t="s">
        <v>254</v>
      </c>
      <c r="JL5" s="1438" t="s">
        <v>255</v>
      </c>
      <c r="JM5" s="1438" t="s">
        <v>306</v>
      </c>
      <c r="JN5" s="1438" t="s">
        <v>2</v>
      </c>
    </row>
    <row r="6" spans="1:275" s="147" customFormat="1" ht="24" customHeight="1" thickBot="1" x14ac:dyDescent="0.4">
      <c r="A6" s="1386"/>
      <c r="B6" s="298"/>
      <c r="C6" s="1389"/>
      <c r="D6" s="1403"/>
      <c r="E6" s="1403"/>
      <c r="F6" s="299">
        <v>27</v>
      </c>
      <c r="G6" s="300">
        <v>28</v>
      </c>
      <c r="H6" s="300">
        <v>29</v>
      </c>
      <c r="I6" s="300">
        <v>30</v>
      </c>
      <c r="J6" s="301">
        <v>31</v>
      </c>
      <c r="K6" s="302" t="s">
        <v>253</v>
      </c>
      <c r="L6" s="303">
        <v>27</v>
      </c>
      <c r="M6" s="304">
        <v>28</v>
      </c>
      <c r="N6" s="304">
        <v>29</v>
      </c>
      <c r="O6" s="304">
        <v>30</v>
      </c>
      <c r="P6" s="305">
        <v>31</v>
      </c>
      <c r="Q6" s="302" t="s">
        <v>253</v>
      </c>
      <c r="R6" s="299">
        <v>27</v>
      </c>
      <c r="S6" s="300">
        <v>28</v>
      </c>
      <c r="T6" s="300">
        <v>29</v>
      </c>
      <c r="U6" s="300">
        <v>30</v>
      </c>
      <c r="V6" s="301">
        <v>31</v>
      </c>
      <c r="W6" s="302" t="s">
        <v>253</v>
      </c>
      <c r="X6" s="306">
        <v>27</v>
      </c>
      <c r="Y6" s="307">
        <v>28</v>
      </c>
      <c r="Z6" s="307">
        <v>29</v>
      </c>
      <c r="AA6" s="307">
        <v>30</v>
      </c>
      <c r="AB6" s="308">
        <v>31</v>
      </c>
      <c r="AC6" s="1031"/>
      <c r="AD6" s="306">
        <v>27</v>
      </c>
      <c r="AE6" s="307">
        <v>28</v>
      </c>
      <c r="AF6" s="307">
        <v>29</v>
      </c>
      <c r="AG6" s="307">
        <v>30</v>
      </c>
      <c r="AH6" s="308">
        <v>31</v>
      </c>
      <c r="AI6" s="1031"/>
      <c r="AJ6" s="306">
        <v>27</v>
      </c>
      <c r="AK6" s="307">
        <v>28</v>
      </c>
      <c r="AL6" s="307">
        <v>29</v>
      </c>
      <c r="AM6" s="307">
        <v>30</v>
      </c>
      <c r="AN6" s="308">
        <v>31</v>
      </c>
      <c r="AO6" s="1031"/>
      <c r="AP6" s="309">
        <v>27</v>
      </c>
      <c r="AQ6" s="310">
        <v>28</v>
      </c>
      <c r="AR6" s="310">
        <v>29</v>
      </c>
      <c r="AS6" s="310">
        <v>30</v>
      </c>
      <c r="AT6" s="311">
        <v>31</v>
      </c>
      <c r="AU6" s="1426"/>
      <c r="AV6" s="312">
        <v>27</v>
      </c>
      <c r="AW6" s="313">
        <v>28</v>
      </c>
      <c r="AX6" s="313">
        <v>29</v>
      </c>
      <c r="AY6" s="313">
        <v>30</v>
      </c>
      <c r="AZ6" s="314">
        <v>31</v>
      </c>
      <c r="BA6" s="1416"/>
      <c r="BB6" s="309">
        <v>27</v>
      </c>
      <c r="BC6" s="310">
        <v>28</v>
      </c>
      <c r="BD6" s="310">
        <v>29</v>
      </c>
      <c r="BE6" s="310">
        <v>30</v>
      </c>
      <c r="BF6" s="311">
        <v>31</v>
      </c>
      <c r="BG6" s="1031"/>
      <c r="BH6" s="315">
        <v>27</v>
      </c>
      <c r="BI6" s="316">
        <v>28</v>
      </c>
      <c r="BJ6" s="316">
        <v>29</v>
      </c>
      <c r="BK6" s="316">
        <v>30</v>
      </c>
      <c r="BL6" s="317">
        <v>31</v>
      </c>
      <c r="BM6" s="1424"/>
      <c r="BN6" s="1428"/>
      <c r="BO6" s="1430"/>
      <c r="BP6" s="1430"/>
      <c r="BQ6" s="318">
        <v>32</v>
      </c>
      <c r="BR6" s="300">
        <v>33</v>
      </c>
      <c r="BS6" s="300">
        <v>34</v>
      </c>
      <c r="BT6" s="301">
        <v>35</v>
      </c>
      <c r="BU6" s="302" t="s">
        <v>253</v>
      </c>
      <c r="BV6" s="306">
        <v>32</v>
      </c>
      <c r="BW6" s="307">
        <v>33</v>
      </c>
      <c r="BX6" s="307">
        <v>34</v>
      </c>
      <c r="BY6" s="308">
        <v>35</v>
      </c>
      <c r="BZ6" s="1031"/>
      <c r="CA6" s="306">
        <v>32</v>
      </c>
      <c r="CB6" s="307">
        <v>33</v>
      </c>
      <c r="CC6" s="307">
        <v>34</v>
      </c>
      <c r="CD6" s="308">
        <v>35</v>
      </c>
      <c r="CE6" s="1031"/>
      <c r="CF6" s="306">
        <v>32</v>
      </c>
      <c r="CG6" s="307">
        <v>33</v>
      </c>
      <c r="CH6" s="307">
        <v>34</v>
      </c>
      <c r="CI6" s="308">
        <v>35</v>
      </c>
      <c r="CJ6" s="1031"/>
      <c r="CK6" s="312">
        <v>32</v>
      </c>
      <c r="CL6" s="313">
        <v>33</v>
      </c>
      <c r="CM6" s="313">
        <v>34</v>
      </c>
      <c r="CN6" s="313">
        <v>35</v>
      </c>
      <c r="CO6" s="1416"/>
      <c r="CP6" s="309">
        <v>32</v>
      </c>
      <c r="CQ6" s="310">
        <v>33</v>
      </c>
      <c r="CR6" s="310">
        <v>34</v>
      </c>
      <c r="CS6" s="311">
        <v>35</v>
      </c>
      <c r="CT6" s="1426"/>
      <c r="CU6" s="315">
        <v>32</v>
      </c>
      <c r="CV6" s="316">
        <v>33</v>
      </c>
      <c r="CW6" s="316">
        <v>34</v>
      </c>
      <c r="CX6" s="317">
        <v>35</v>
      </c>
      <c r="CY6" s="1424"/>
      <c r="CZ6" s="1428"/>
      <c r="DA6" s="1434"/>
      <c r="DB6" s="1430"/>
      <c r="DC6" s="319">
        <v>36</v>
      </c>
      <c r="DD6" s="320">
        <v>37</v>
      </c>
      <c r="DE6" s="320">
        <v>38</v>
      </c>
      <c r="DF6" s="321">
        <v>39</v>
      </c>
      <c r="DG6" s="302" t="s">
        <v>253</v>
      </c>
      <c r="DH6" s="306">
        <v>36</v>
      </c>
      <c r="DI6" s="307">
        <v>37</v>
      </c>
      <c r="DJ6" s="307">
        <v>38</v>
      </c>
      <c r="DK6" s="308">
        <v>39</v>
      </c>
      <c r="DL6" s="1031"/>
      <c r="DM6" s="306">
        <v>36</v>
      </c>
      <c r="DN6" s="307">
        <v>37</v>
      </c>
      <c r="DO6" s="307">
        <v>38</v>
      </c>
      <c r="DP6" s="307">
        <v>39</v>
      </c>
      <c r="DQ6" s="1031"/>
      <c r="DR6" s="306">
        <v>36</v>
      </c>
      <c r="DS6" s="307">
        <v>37</v>
      </c>
      <c r="DT6" s="307">
        <v>38</v>
      </c>
      <c r="DU6" s="307">
        <v>39</v>
      </c>
      <c r="DV6" s="1031"/>
      <c r="DW6" s="312">
        <v>36</v>
      </c>
      <c r="DX6" s="313">
        <v>37</v>
      </c>
      <c r="DY6" s="313">
        <v>38</v>
      </c>
      <c r="DZ6" s="313">
        <v>39</v>
      </c>
      <c r="EA6" s="1416"/>
      <c r="EB6" s="309">
        <v>36</v>
      </c>
      <c r="EC6" s="310">
        <v>37</v>
      </c>
      <c r="ED6" s="310">
        <v>38</v>
      </c>
      <c r="EE6" s="311">
        <v>39</v>
      </c>
      <c r="EF6" s="1426"/>
      <c r="EG6" s="315">
        <v>36</v>
      </c>
      <c r="EH6" s="316">
        <v>37</v>
      </c>
      <c r="EI6" s="316">
        <v>38</v>
      </c>
      <c r="EJ6" s="317">
        <v>39</v>
      </c>
      <c r="EK6" s="1424"/>
      <c r="EL6" s="1428"/>
      <c r="EM6" s="1403"/>
      <c r="EN6" s="1403"/>
      <c r="EO6" s="322">
        <v>40</v>
      </c>
      <c r="EP6" s="320">
        <v>41</v>
      </c>
      <c r="EQ6" s="320">
        <v>42</v>
      </c>
      <c r="ER6" s="320">
        <v>43</v>
      </c>
      <c r="ES6" s="321">
        <v>44</v>
      </c>
      <c r="ET6" s="302" t="s">
        <v>253</v>
      </c>
      <c r="EU6" s="323">
        <v>40</v>
      </c>
      <c r="EV6" s="324">
        <v>41</v>
      </c>
      <c r="EW6" s="324">
        <v>42</v>
      </c>
      <c r="EX6" s="324">
        <v>43</v>
      </c>
      <c r="EY6" s="325">
        <v>44</v>
      </c>
      <c r="EZ6" s="302" t="s">
        <v>253</v>
      </c>
      <c r="FA6" s="319">
        <v>40</v>
      </c>
      <c r="FB6" s="320">
        <v>41</v>
      </c>
      <c r="FC6" s="320">
        <v>42</v>
      </c>
      <c r="FD6" s="320">
        <v>43</v>
      </c>
      <c r="FE6" s="321">
        <v>44</v>
      </c>
      <c r="FF6" s="302" t="s">
        <v>253</v>
      </c>
      <c r="FG6" s="306">
        <v>40</v>
      </c>
      <c r="FH6" s="307">
        <v>41</v>
      </c>
      <c r="FI6" s="307">
        <v>42</v>
      </c>
      <c r="FJ6" s="307">
        <v>43</v>
      </c>
      <c r="FK6" s="308">
        <v>44</v>
      </c>
      <c r="FL6" s="1031"/>
      <c r="FM6" s="306">
        <v>40</v>
      </c>
      <c r="FN6" s="307">
        <v>41</v>
      </c>
      <c r="FO6" s="307">
        <v>42</v>
      </c>
      <c r="FP6" s="307">
        <v>43</v>
      </c>
      <c r="FQ6" s="308">
        <v>44</v>
      </c>
      <c r="FR6" s="1031"/>
      <c r="FS6" s="306">
        <v>40</v>
      </c>
      <c r="FT6" s="307">
        <v>41</v>
      </c>
      <c r="FU6" s="307">
        <v>42</v>
      </c>
      <c r="FV6" s="307">
        <v>43</v>
      </c>
      <c r="FW6" s="308">
        <v>44</v>
      </c>
      <c r="FX6" s="1031"/>
      <c r="FY6" s="309">
        <v>40</v>
      </c>
      <c r="FZ6" s="310">
        <v>41</v>
      </c>
      <c r="GA6" s="310">
        <v>42</v>
      </c>
      <c r="GB6" s="310">
        <v>43</v>
      </c>
      <c r="GC6" s="311">
        <v>44</v>
      </c>
      <c r="GD6" s="1426"/>
      <c r="GE6" s="312">
        <v>40</v>
      </c>
      <c r="GF6" s="313">
        <v>41</v>
      </c>
      <c r="GG6" s="313">
        <v>42</v>
      </c>
      <c r="GH6" s="313">
        <v>43</v>
      </c>
      <c r="GI6" s="314">
        <v>44</v>
      </c>
      <c r="GJ6" s="1416"/>
      <c r="GK6" s="315">
        <v>40</v>
      </c>
      <c r="GL6" s="316">
        <v>41</v>
      </c>
      <c r="GM6" s="316">
        <v>42</v>
      </c>
      <c r="GN6" s="316">
        <v>43</v>
      </c>
      <c r="GO6" s="317">
        <v>44</v>
      </c>
      <c r="GP6" s="1424"/>
      <c r="GQ6" s="1389"/>
      <c r="GR6" s="1434"/>
      <c r="GS6" s="1430"/>
      <c r="GT6" s="318">
        <v>45</v>
      </c>
      <c r="GU6" s="300">
        <v>46</v>
      </c>
      <c r="GV6" s="300">
        <v>47</v>
      </c>
      <c r="GW6" s="301">
        <v>48</v>
      </c>
      <c r="GX6" s="302" t="s">
        <v>253</v>
      </c>
      <c r="GY6" s="306">
        <v>45</v>
      </c>
      <c r="GZ6" s="307">
        <v>46</v>
      </c>
      <c r="HA6" s="307">
        <v>47</v>
      </c>
      <c r="HB6" s="308">
        <v>48</v>
      </c>
      <c r="HC6" s="1031"/>
      <c r="HD6" s="306">
        <v>45</v>
      </c>
      <c r="HE6" s="307">
        <v>46</v>
      </c>
      <c r="HF6" s="307">
        <v>47</v>
      </c>
      <c r="HG6" s="307">
        <v>48</v>
      </c>
      <c r="HH6" s="1031"/>
      <c r="HI6" s="306">
        <v>45</v>
      </c>
      <c r="HJ6" s="307">
        <v>46</v>
      </c>
      <c r="HK6" s="307">
        <v>47</v>
      </c>
      <c r="HL6" s="307">
        <v>48</v>
      </c>
      <c r="HM6" s="1031"/>
      <c r="HN6" s="312">
        <v>45</v>
      </c>
      <c r="HO6" s="313">
        <v>46</v>
      </c>
      <c r="HP6" s="313">
        <v>47</v>
      </c>
      <c r="HQ6" s="313">
        <v>48</v>
      </c>
      <c r="HR6" s="1416"/>
      <c r="HS6" s="309">
        <v>45</v>
      </c>
      <c r="HT6" s="310">
        <v>46</v>
      </c>
      <c r="HU6" s="310">
        <v>47</v>
      </c>
      <c r="HV6" s="311">
        <v>48</v>
      </c>
      <c r="HW6" s="1426"/>
      <c r="HX6" s="315">
        <v>45</v>
      </c>
      <c r="HY6" s="316">
        <v>46</v>
      </c>
      <c r="HZ6" s="316">
        <v>47</v>
      </c>
      <c r="IA6" s="317">
        <v>48</v>
      </c>
      <c r="IB6" s="1424"/>
      <c r="IC6" s="1389"/>
      <c r="ID6" s="1430"/>
      <c r="IE6" s="1430"/>
      <c r="IF6" s="318">
        <v>49</v>
      </c>
      <c r="IG6" s="300">
        <v>50</v>
      </c>
      <c r="IH6" s="300">
        <v>51</v>
      </c>
      <c r="II6" s="301">
        <v>52</v>
      </c>
      <c r="IJ6" s="302" t="s">
        <v>253</v>
      </c>
      <c r="IK6" s="1389"/>
      <c r="IL6" s="1430"/>
      <c r="IM6" s="1430"/>
      <c r="IN6" s="318">
        <v>1</v>
      </c>
      <c r="IO6" s="300">
        <v>2</v>
      </c>
      <c r="IP6" s="300">
        <v>3</v>
      </c>
      <c r="IQ6" s="301">
        <v>4</v>
      </c>
      <c r="IR6" s="301">
        <v>5</v>
      </c>
      <c r="IS6" s="302" t="s">
        <v>253</v>
      </c>
      <c r="IT6" s="1389"/>
      <c r="IU6" s="1430"/>
      <c r="IV6" s="1430"/>
      <c r="IW6" s="318">
        <v>6</v>
      </c>
      <c r="IX6" s="300">
        <v>7</v>
      </c>
      <c r="IY6" s="300">
        <v>8</v>
      </c>
      <c r="IZ6" s="301">
        <v>9</v>
      </c>
      <c r="JA6" s="302" t="s">
        <v>253</v>
      </c>
      <c r="JB6" s="1389"/>
      <c r="JC6" s="1430"/>
      <c r="JD6" s="1430"/>
      <c r="JE6" s="318">
        <v>10</v>
      </c>
      <c r="JF6" s="300">
        <v>11</v>
      </c>
      <c r="JG6" s="300">
        <v>12</v>
      </c>
      <c r="JH6" s="301">
        <v>13</v>
      </c>
      <c r="JI6" s="302" t="s">
        <v>253</v>
      </c>
      <c r="JJ6" s="1389"/>
      <c r="JK6" s="1439"/>
      <c r="JL6" s="1439"/>
      <c r="JM6" s="1439"/>
      <c r="JN6" s="1439"/>
    </row>
    <row r="7" spans="1:275" ht="19.5" customHeight="1" thickTop="1" x14ac:dyDescent="0.35">
      <c r="A7" s="1440" t="s">
        <v>307</v>
      </c>
      <c r="B7" s="1441"/>
      <c r="C7" s="1442"/>
      <c r="D7" s="326" t="s">
        <v>308</v>
      </c>
      <c r="E7" s="326" t="s">
        <v>308</v>
      </c>
      <c r="F7" s="327">
        <v>880</v>
      </c>
      <c r="G7" s="328">
        <v>608</v>
      </c>
      <c r="H7" s="328">
        <v>608</v>
      </c>
      <c r="I7" s="328">
        <v>608</v>
      </c>
      <c r="J7" s="329">
        <v>878</v>
      </c>
      <c r="K7" s="330">
        <v>608</v>
      </c>
      <c r="L7" s="331" t="s">
        <v>308</v>
      </c>
      <c r="M7" s="332">
        <v>880</v>
      </c>
      <c r="N7" s="332" t="s">
        <v>308</v>
      </c>
      <c r="O7" s="332" t="s">
        <v>308</v>
      </c>
      <c r="P7" s="333" t="s">
        <v>308</v>
      </c>
      <c r="Q7" s="330">
        <v>880</v>
      </c>
      <c r="R7" s="327">
        <v>880</v>
      </c>
      <c r="S7" s="328">
        <v>608</v>
      </c>
      <c r="T7" s="328">
        <v>608</v>
      </c>
      <c r="U7" s="328">
        <v>608</v>
      </c>
      <c r="V7" s="329">
        <v>878</v>
      </c>
      <c r="W7" s="330">
        <v>608</v>
      </c>
      <c r="X7" s="334" t="s">
        <v>308</v>
      </c>
      <c r="Y7" s="335" t="s">
        <v>308</v>
      </c>
      <c r="Z7" s="335" t="s">
        <v>308</v>
      </c>
      <c r="AA7" s="335" t="s">
        <v>308</v>
      </c>
      <c r="AB7" s="336" t="s">
        <v>308</v>
      </c>
      <c r="AC7" s="337" t="s">
        <v>308</v>
      </c>
      <c r="AD7" s="334">
        <v>880</v>
      </c>
      <c r="AE7" s="335">
        <v>878</v>
      </c>
      <c r="AF7" s="335">
        <v>608</v>
      </c>
      <c r="AG7" s="335">
        <v>373</v>
      </c>
      <c r="AH7" s="336" t="s">
        <v>308</v>
      </c>
      <c r="AI7" s="337">
        <v>880</v>
      </c>
      <c r="AJ7" s="334">
        <v>880</v>
      </c>
      <c r="AK7" s="335">
        <v>880</v>
      </c>
      <c r="AL7" s="335">
        <v>608</v>
      </c>
      <c r="AM7" s="335">
        <v>608</v>
      </c>
      <c r="AN7" s="336">
        <v>878</v>
      </c>
      <c r="AO7" s="337">
        <v>608</v>
      </c>
      <c r="AP7" s="327">
        <v>608</v>
      </c>
      <c r="AQ7" s="328">
        <v>608</v>
      </c>
      <c r="AR7" s="328" t="s">
        <v>308</v>
      </c>
      <c r="AS7" s="328" t="s">
        <v>308</v>
      </c>
      <c r="AT7" s="329" t="s">
        <v>308</v>
      </c>
      <c r="AU7" s="337">
        <v>608</v>
      </c>
      <c r="AV7" s="338" t="s">
        <v>308</v>
      </c>
      <c r="AW7" s="339" t="s">
        <v>308</v>
      </c>
      <c r="AX7" s="339" t="s">
        <v>308</v>
      </c>
      <c r="AY7" s="339" t="s">
        <v>308</v>
      </c>
      <c r="AZ7" s="340" t="s">
        <v>308</v>
      </c>
      <c r="BA7" s="337" t="s">
        <v>308</v>
      </c>
      <c r="BB7" s="327" t="s">
        <v>308</v>
      </c>
      <c r="BC7" s="328" t="s">
        <v>308</v>
      </c>
      <c r="BD7" s="328" t="s">
        <v>308</v>
      </c>
      <c r="BE7" s="328">
        <v>480</v>
      </c>
      <c r="BF7" s="329">
        <v>480</v>
      </c>
      <c r="BG7" s="337">
        <v>480</v>
      </c>
      <c r="BH7" s="341" t="s">
        <v>308</v>
      </c>
      <c r="BI7" s="342" t="s">
        <v>308</v>
      </c>
      <c r="BJ7" s="342" t="s">
        <v>308</v>
      </c>
      <c r="BK7" s="342" t="s">
        <v>308</v>
      </c>
      <c r="BL7" s="343" t="s">
        <v>308</v>
      </c>
      <c r="BM7" s="344" t="s">
        <v>308</v>
      </c>
      <c r="BN7" s="345" t="s">
        <v>308</v>
      </c>
      <c r="BO7" s="346" t="s">
        <v>308</v>
      </c>
      <c r="BP7" s="346" t="s">
        <v>308</v>
      </c>
      <c r="BQ7" s="347">
        <v>373</v>
      </c>
      <c r="BR7" s="348">
        <v>880</v>
      </c>
      <c r="BS7" s="348">
        <v>608</v>
      </c>
      <c r="BT7" s="349" t="s">
        <v>170</v>
      </c>
      <c r="BU7" s="330">
        <v>608</v>
      </c>
      <c r="BV7" s="334" t="s">
        <v>308</v>
      </c>
      <c r="BW7" s="335" t="s">
        <v>308</v>
      </c>
      <c r="BX7" s="335" t="s">
        <v>308</v>
      </c>
      <c r="BY7" s="336" t="s">
        <v>308</v>
      </c>
      <c r="BZ7" s="337" t="s">
        <v>308</v>
      </c>
      <c r="CA7" s="334">
        <v>373</v>
      </c>
      <c r="CB7" s="335">
        <v>880</v>
      </c>
      <c r="CC7" s="335">
        <v>608</v>
      </c>
      <c r="CD7" s="335">
        <v>373</v>
      </c>
      <c r="CE7" s="337">
        <v>608</v>
      </c>
      <c r="CF7" s="334" t="s">
        <v>170</v>
      </c>
      <c r="CG7" s="335">
        <v>880</v>
      </c>
      <c r="CH7" s="335">
        <v>608</v>
      </c>
      <c r="CI7" s="335" t="s">
        <v>170</v>
      </c>
      <c r="CJ7" s="337">
        <v>608</v>
      </c>
      <c r="CK7" s="338" t="s">
        <v>308</v>
      </c>
      <c r="CL7" s="339" t="s">
        <v>308</v>
      </c>
      <c r="CM7" s="339" t="s">
        <v>308</v>
      </c>
      <c r="CN7" s="339" t="s">
        <v>308</v>
      </c>
      <c r="CO7" s="337" t="s">
        <v>308</v>
      </c>
      <c r="CP7" s="327" t="s">
        <v>308</v>
      </c>
      <c r="CQ7" s="328" t="s">
        <v>308</v>
      </c>
      <c r="CR7" s="328" t="s">
        <v>308</v>
      </c>
      <c r="CS7" s="329" t="s">
        <v>308</v>
      </c>
      <c r="CT7" s="337" t="s">
        <v>308</v>
      </c>
      <c r="CU7" s="341" t="s">
        <v>308</v>
      </c>
      <c r="CV7" s="342" t="s">
        <v>308</v>
      </c>
      <c r="CW7" s="342" t="s">
        <v>308</v>
      </c>
      <c r="CX7" s="343" t="s">
        <v>308</v>
      </c>
      <c r="CY7" s="344" t="s">
        <v>308</v>
      </c>
      <c r="CZ7" s="345" t="s">
        <v>308</v>
      </c>
      <c r="DA7" s="350" t="s">
        <v>308</v>
      </c>
      <c r="DB7" s="346">
        <v>373</v>
      </c>
      <c r="DC7" s="351" t="s">
        <v>170</v>
      </c>
      <c r="DD7" s="328">
        <v>373</v>
      </c>
      <c r="DE7" s="328">
        <v>608</v>
      </c>
      <c r="DF7" s="352">
        <v>608</v>
      </c>
      <c r="DG7" s="330">
        <v>608</v>
      </c>
      <c r="DH7" s="334" t="s">
        <v>308</v>
      </c>
      <c r="DI7" s="335" t="s">
        <v>308</v>
      </c>
      <c r="DJ7" s="335" t="s">
        <v>308</v>
      </c>
      <c r="DK7" s="336" t="s">
        <v>308</v>
      </c>
      <c r="DL7" s="337" t="s">
        <v>308</v>
      </c>
      <c r="DM7" s="334">
        <v>373</v>
      </c>
      <c r="DN7" s="335">
        <v>578</v>
      </c>
      <c r="DO7" s="335">
        <v>373</v>
      </c>
      <c r="DP7" s="335" t="s">
        <v>308</v>
      </c>
      <c r="DQ7" s="337">
        <v>373</v>
      </c>
      <c r="DR7" s="334" t="s">
        <v>170</v>
      </c>
      <c r="DS7" s="335" t="s">
        <v>170</v>
      </c>
      <c r="DT7" s="335">
        <v>608</v>
      </c>
      <c r="DU7" s="335">
        <v>608</v>
      </c>
      <c r="DV7" s="337">
        <v>608</v>
      </c>
      <c r="DW7" s="338" t="s">
        <v>308</v>
      </c>
      <c r="DX7" s="339" t="s">
        <v>308</v>
      </c>
      <c r="DY7" s="339" t="s">
        <v>308</v>
      </c>
      <c r="DZ7" s="339" t="s">
        <v>308</v>
      </c>
      <c r="EA7" s="337" t="s">
        <v>308</v>
      </c>
      <c r="EB7" s="327" t="s">
        <v>308</v>
      </c>
      <c r="EC7" s="328" t="s">
        <v>308</v>
      </c>
      <c r="ED7" s="328" t="s">
        <v>308</v>
      </c>
      <c r="EE7" s="329" t="s">
        <v>308</v>
      </c>
      <c r="EF7" s="337" t="s">
        <v>308</v>
      </c>
      <c r="EG7" s="341" t="s">
        <v>308</v>
      </c>
      <c r="EH7" s="342" t="s">
        <v>308</v>
      </c>
      <c r="EI7" s="342" t="s">
        <v>308</v>
      </c>
      <c r="EJ7" s="343" t="s">
        <v>308</v>
      </c>
      <c r="EK7" s="344" t="s">
        <v>308</v>
      </c>
      <c r="EL7" s="345" t="s">
        <v>308</v>
      </c>
      <c r="EM7" s="326">
        <v>608</v>
      </c>
      <c r="EN7" s="326">
        <v>608</v>
      </c>
      <c r="EO7" s="327" t="s">
        <v>170</v>
      </c>
      <c r="EP7" s="328">
        <v>578</v>
      </c>
      <c r="EQ7" s="328">
        <v>880</v>
      </c>
      <c r="ER7" s="328">
        <v>608</v>
      </c>
      <c r="ES7" s="352" t="s">
        <v>170</v>
      </c>
      <c r="ET7" s="330" t="s">
        <v>170</v>
      </c>
      <c r="EU7" s="353" t="s">
        <v>170</v>
      </c>
      <c r="EV7" s="332">
        <v>880</v>
      </c>
      <c r="EW7" s="332" t="s">
        <v>308</v>
      </c>
      <c r="EX7" s="332" t="s">
        <v>308</v>
      </c>
      <c r="EY7" s="354">
        <v>880</v>
      </c>
      <c r="EZ7" s="330">
        <v>880</v>
      </c>
      <c r="FA7" s="351" t="s">
        <v>170</v>
      </c>
      <c r="FB7" s="328">
        <v>578</v>
      </c>
      <c r="FC7" s="328">
        <v>880</v>
      </c>
      <c r="FD7" s="328">
        <v>608</v>
      </c>
      <c r="FE7" s="352" t="s">
        <v>170</v>
      </c>
      <c r="FF7" s="330" t="s">
        <v>170</v>
      </c>
      <c r="FG7" s="334">
        <v>578</v>
      </c>
      <c r="FH7" s="335">
        <v>578</v>
      </c>
      <c r="FI7" s="335">
        <v>373</v>
      </c>
      <c r="FJ7" s="335" t="s">
        <v>308</v>
      </c>
      <c r="FK7" s="336" t="s">
        <v>308</v>
      </c>
      <c r="FL7" s="337">
        <v>578</v>
      </c>
      <c r="FM7" s="334" t="s">
        <v>170</v>
      </c>
      <c r="FN7" s="335">
        <v>578</v>
      </c>
      <c r="FO7" s="335">
        <v>880</v>
      </c>
      <c r="FP7" s="335">
        <v>480</v>
      </c>
      <c r="FQ7" s="336">
        <v>480</v>
      </c>
      <c r="FR7" s="337">
        <v>578</v>
      </c>
      <c r="FS7" s="334" t="s">
        <v>170</v>
      </c>
      <c r="FT7" s="335">
        <v>578</v>
      </c>
      <c r="FU7" s="335">
        <v>373</v>
      </c>
      <c r="FV7" s="335">
        <v>608</v>
      </c>
      <c r="FW7" s="336" t="s">
        <v>170</v>
      </c>
      <c r="FX7" s="337" t="s">
        <v>170</v>
      </c>
      <c r="FY7" s="327" t="s">
        <v>308</v>
      </c>
      <c r="FZ7" s="328" t="s">
        <v>308</v>
      </c>
      <c r="GA7" s="328" t="s">
        <v>308</v>
      </c>
      <c r="GB7" s="328" t="s">
        <v>308</v>
      </c>
      <c r="GC7" s="329" t="s">
        <v>308</v>
      </c>
      <c r="GD7" s="337" t="s">
        <v>308</v>
      </c>
      <c r="GE7" s="338" t="s">
        <v>308</v>
      </c>
      <c r="GF7" s="339" t="s">
        <v>308</v>
      </c>
      <c r="GG7" s="339" t="s">
        <v>308</v>
      </c>
      <c r="GH7" s="339" t="s">
        <v>308</v>
      </c>
      <c r="GI7" s="340" t="s">
        <v>308</v>
      </c>
      <c r="GJ7" s="337" t="s">
        <v>308</v>
      </c>
      <c r="GK7" s="341" t="s">
        <v>308</v>
      </c>
      <c r="GL7" s="342" t="s">
        <v>308</v>
      </c>
      <c r="GM7" s="342" t="s">
        <v>308</v>
      </c>
      <c r="GN7" s="342" t="s">
        <v>308</v>
      </c>
      <c r="GO7" s="343" t="s">
        <v>308</v>
      </c>
      <c r="GP7" s="344" t="s">
        <v>308</v>
      </c>
      <c r="GQ7" s="355" t="s">
        <v>170</v>
      </c>
      <c r="GR7" s="350">
        <v>608</v>
      </c>
      <c r="GS7" s="346">
        <v>608</v>
      </c>
      <c r="GT7" s="347">
        <v>608</v>
      </c>
      <c r="GU7" s="348">
        <v>373</v>
      </c>
      <c r="GV7" s="348">
        <v>880</v>
      </c>
      <c r="GW7" s="356">
        <v>373</v>
      </c>
      <c r="GX7" s="357">
        <v>373</v>
      </c>
      <c r="GY7" s="334" t="s">
        <v>308</v>
      </c>
      <c r="GZ7" s="335" t="s">
        <v>308</v>
      </c>
      <c r="HA7" s="335" t="s">
        <v>308</v>
      </c>
      <c r="HB7" s="336" t="s">
        <v>308</v>
      </c>
      <c r="HC7" s="337" t="s">
        <v>308</v>
      </c>
      <c r="HD7" s="334">
        <v>578</v>
      </c>
      <c r="HE7" s="335">
        <v>373</v>
      </c>
      <c r="HF7" s="335" t="s">
        <v>308</v>
      </c>
      <c r="HG7" s="335" t="s">
        <v>308</v>
      </c>
      <c r="HH7" s="337">
        <v>373</v>
      </c>
      <c r="HI7" s="334" t="s">
        <v>308</v>
      </c>
      <c r="HJ7" s="335">
        <v>373</v>
      </c>
      <c r="HK7" s="335" t="s">
        <v>308</v>
      </c>
      <c r="HL7" s="335" t="s">
        <v>308</v>
      </c>
      <c r="HM7" s="337">
        <v>373</v>
      </c>
      <c r="HN7" s="338" t="s">
        <v>308</v>
      </c>
      <c r="HO7" s="339" t="s">
        <v>308</v>
      </c>
      <c r="HP7" s="339" t="s">
        <v>308</v>
      </c>
      <c r="HQ7" s="339" t="s">
        <v>308</v>
      </c>
      <c r="HR7" s="337" t="s">
        <v>308</v>
      </c>
      <c r="HS7" s="327" t="s">
        <v>308</v>
      </c>
      <c r="HT7" s="328" t="s">
        <v>308</v>
      </c>
      <c r="HU7" s="328" t="s">
        <v>308</v>
      </c>
      <c r="HV7" s="329" t="s">
        <v>308</v>
      </c>
      <c r="HW7" s="337" t="s">
        <v>308</v>
      </c>
      <c r="HX7" s="341">
        <v>608</v>
      </c>
      <c r="HY7" s="342">
        <v>608</v>
      </c>
      <c r="HZ7" s="342">
        <v>880</v>
      </c>
      <c r="IA7" s="343">
        <v>373</v>
      </c>
      <c r="IB7" s="344">
        <v>608</v>
      </c>
      <c r="IC7" s="355">
        <v>608</v>
      </c>
      <c r="ID7" s="346">
        <v>608</v>
      </c>
      <c r="IE7" s="346" t="s">
        <v>170</v>
      </c>
      <c r="IF7" s="351">
        <v>608</v>
      </c>
      <c r="IG7" s="328" t="s">
        <v>170</v>
      </c>
      <c r="IH7" s="328" t="s">
        <v>170</v>
      </c>
      <c r="II7" s="329">
        <v>578</v>
      </c>
      <c r="IJ7" s="330" t="s">
        <v>170</v>
      </c>
      <c r="IK7" s="355">
        <v>608</v>
      </c>
      <c r="IL7" s="346">
        <v>608</v>
      </c>
      <c r="IM7" s="346">
        <v>880</v>
      </c>
      <c r="IN7" s="351">
        <v>578</v>
      </c>
      <c r="IO7" s="328">
        <v>1906</v>
      </c>
      <c r="IP7" s="328">
        <v>373</v>
      </c>
      <c r="IQ7" s="329">
        <v>880</v>
      </c>
      <c r="IR7" s="329">
        <v>880</v>
      </c>
      <c r="IS7" s="330">
        <v>578</v>
      </c>
      <c r="IT7" s="355">
        <v>608</v>
      </c>
      <c r="IU7" s="346">
        <v>608</v>
      </c>
      <c r="IV7" s="346" t="s">
        <v>308</v>
      </c>
      <c r="IW7" s="351">
        <v>578</v>
      </c>
      <c r="IX7" s="328">
        <v>1906</v>
      </c>
      <c r="IY7" s="328" t="s">
        <v>308</v>
      </c>
      <c r="IZ7" s="329" t="s">
        <v>170</v>
      </c>
      <c r="JA7" s="330">
        <v>578</v>
      </c>
      <c r="JB7" s="355">
        <v>608</v>
      </c>
      <c r="JC7" s="346">
        <v>608</v>
      </c>
      <c r="JD7" s="346">
        <v>608</v>
      </c>
      <c r="JE7" s="351">
        <v>373</v>
      </c>
      <c r="JF7" s="328">
        <v>608</v>
      </c>
      <c r="JG7" s="328">
        <v>608</v>
      </c>
      <c r="JH7" s="329" t="s">
        <v>308</v>
      </c>
      <c r="JI7" s="330">
        <v>608</v>
      </c>
      <c r="JJ7" s="355">
        <v>608</v>
      </c>
      <c r="JK7" s="330">
        <v>608</v>
      </c>
      <c r="JL7" s="330">
        <v>608</v>
      </c>
      <c r="JM7" s="330">
        <v>608</v>
      </c>
      <c r="JN7" s="330">
        <v>608</v>
      </c>
    </row>
    <row r="8" spans="1:275" ht="9" customHeight="1" thickBot="1" x14ac:dyDescent="0.4">
      <c r="A8" s="358"/>
      <c r="B8" s="358"/>
      <c r="C8" s="359"/>
      <c r="D8" s="360"/>
      <c r="E8" s="360"/>
      <c r="F8" s="361"/>
      <c r="G8" s="362"/>
      <c r="H8" s="362"/>
      <c r="I8" s="362"/>
      <c r="J8" s="363"/>
      <c r="K8" s="364"/>
      <c r="L8" s="365"/>
      <c r="M8" s="366"/>
      <c r="N8" s="366"/>
      <c r="O8" s="366"/>
      <c r="P8" s="367"/>
      <c r="Q8" s="364"/>
      <c r="R8" s="361"/>
      <c r="S8" s="362"/>
      <c r="T8" s="362"/>
      <c r="U8" s="362"/>
      <c r="V8" s="363"/>
      <c r="W8" s="364"/>
      <c r="X8" s="368"/>
      <c r="Y8" s="369"/>
      <c r="Z8" s="369"/>
      <c r="AA8" s="369"/>
      <c r="AB8" s="370"/>
      <c r="AC8" s="371"/>
      <c r="AD8" s="368"/>
      <c r="AE8" s="369"/>
      <c r="AF8" s="369"/>
      <c r="AG8" s="369"/>
      <c r="AH8" s="370"/>
      <c r="AI8" s="371"/>
      <c r="AJ8" s="368"/>
      <c r="AK8" s="369"/>
      <c r="AL8" s="369"/>
      <c r="AM8" s="369"/>
      <c r="AN8" s="370"/>
      <c r="AO8" s="371"/>
      <c r="AP8" s="361"/>
      <c r="AQ8" s="362"/>
      <c r="AR8" s="362"/>
      <c r="AS8" s="362"/>
      <c r="AT8" s="363"/>
      <c r="AU8" s="371"/>
      <c r="AV8" s="372"/>
      <c r="AW8" s="373"/>
      <c r="AX8" s="373"/>
      <c r="AY8" s="373"/>
      <c r="AZ8" s="374"/>
      <c r="BA8" s="371"/>
      <c r="BB8" s="361"/>
      <c r="BC8" s="362"/>
      <c r="BD8" s="362"/>
      <c r="BE8" s="362"/>
      <c r="BF8" s="363"/>
      <c r="BG8" s="371"/>
      <c r="BH8" s="375"/>
      <c r="BI8" s="376"/>
      <c r="BJ8" s="376"/>
      <c r="BK8" s="376"/>
      <c r="BL8" s="377"/>
      <c r="BM8" s="378"/>
      <c r="BN8" s="379"/>
      <c r="BO8" s="380"/>
      <c r="BP8" s="380"/>
      <c r="BQ8" s="381"/>
      <c r="BR8" s="362"/>
      <c r="BS8" s="362"/>
      <c r="BT8" s="382"/>
      <c r="BU8" s="364"/>
      <c r="BV8" s="368"/>
      <c r="BW8" s="369"/>
      <c r="BX8" s="369"/>
      <c r="BY8" s="370"/>
      <c r="BZ8" s="371"/>
      <c r="CA8" s="368"/>
      <c r="CB8" s="369"/>
      <c r="CC8" s="369"/>
      <c r="CD8" s="369"/>
      <c r="CE8" s="371"/>
      <c r="CF8" s="368"/>
      <c r="CG8" s="369"/>
      <c r="CH8" s="369"/>
      <c r="CI8" s="369"/>
      <c r="CJ8" s="371"/>
      <c r="CK8" s="372"/>
      <c r="CL8" s="373"/>
      <c r="CM8" s="373"/>
      <c r="CN8" s="373"/>
      <c r="CO8" s="371"/>
      <c r="CP8" s="361"/>
      <c r="CQ8" s="362"/>
      <c r="CR8" s="362"/>
      <c r="CS8" s="363"/>
      <c r="CT8" s="371"/>
      <c r="CU8" s="375"/>
      <c r="CV8" s="376"/>
      <c r="CW8" s="376"/>
      <c r="CX8" s="377"/>
      <c r="CY8" s="378"/>
      <c r="CZ8" s="379"/>
      <c r="DA8" s="383"/>
      <c r="DB8" s="380"/>
      <c r="DC8" s="381"/>
      <c r="DD8" s="362"/>
      <c r="DE8" s="362"/>
      <c r="DF8" s="382"/>
      <c r="DG8" s="364"/>
      <c r="DH8" s="368"/>
      <c r="DI8" s="369"/>
      <c r="DJ8" s="369"/>
      <c r="DK8" s="370"/>
      <c r="DL8" s="371"/>
      <c r="DM8" s="368"/>
      <c r="DN8" s="369"/>
      <c r="DO8" s="369"/>
      <c r="DP8" s="369"/>
      <c r="DQ8" s="371"/>
      <c r="DR8" s="368"/>
      <c r="DS8" s="369"/>
      <c r="DT8" s="369"/>
      <c r="DU8" s="369"/>
      <c r="DV8" s="371"/>
      <c r="DW8" s="372"/>
      <c r="DX8" s="373"/>
      <c r="DY8" s="373"/>
      <c r="DZ8" s="373"/>
      <c r="EA8" s="371"/>
      <c r="EB8" s="361"/>
      <c r="EC8" s="362"/>
      <c r="ED8" s="362"/>
      <c r="EE8" s="363"/>
      <c r="EF8" s="371"/>
      <c r="EG8" s="375"/>
      <c r="EH8" s="376"/>
      <c r="EI8" s="376"/>
      <c r="EJ8" s="377"/>
      <c r="EK8" s="378"/>
      <c r="EL8" s="379"/>
      <c r="EM8" s="360"/>
      <c r="EN8" s="360"/>
      <c r="EO8" s="361"/>
      <c r="EP8" s="362"/>
      <c r="EQ8" s="362"/>
      <c r="ER8" s="362"/>
      <c r="ES8" s="382"/>
      <c r="ET8" s="364"/>
      <c r="EU8" s="384"/>
      <c r="EV8" s="366"/>
      <c r="EW8" s="366"/>
      <c r="EX8" s="366"/>
      <c r="EY8" s="385"/>
      <c r="EZ8" s="364"/>
      <c r="FA8" s="381"/>
      <c r="FB8" s="362"/>
      <c r="FC8" s="362"/>
      <c r="FD8" s="362"/>
      <c r="FE8" s="382"/>
      <c r="FF8" s="364"/>
      <c r="FG8" s="368"/>
      <c r="FH8" s="369"/>
      <c r="FI8" s="369"/>
      <c r="FJ8" s="369"/>
      <c r="FK8" s="370"/>
      <c r="FL8" s="371"/>
      <c r="FM8" s="368"/>
      <c r="FN8" s="369"/>
      <c r="FO8" s="369"/>
      <c r="FP8" s="369"/>
      <c r="FQ8" s="370"/>
      <c r="FR8" s="371"/>
      <c r="FS8" s="368"/>
      <c r="FT8" s="369"/>
      <c r="FU8" s="369"/>
      <c r="FV8" s="369"/>
      <c r="FW8" s="370"/>
      <c r="FX8" s="371"/>
      <c r="FY8" s="361"/>
      <c r="FZ8" s="362"/>
      <c r="GA8" s="362"/>
      <c r="GB8" s="362"/>
      <c r="GC8" s="363"/>
      <c r="GD8" s="371"/>
      <c r="GE8" s="372"/>
      <c r="GF8" s="373"/>
      <c r="GG8" s="373"/>
      <c r="GH8" s="373"/>
      <c r="GI8" s="374"/>
      <c r="GJ8" s="371"/>
      <c r="GK8" s="375"/>
      <c r="GL8" s="376"/>
      <c r="GM8" s="376"/>
      <c r="GN8" s="376"/>
      <c r="GO8" s="377"/>
      <c r="GP8" s="378"/>
      <c r="GQ8" s="359"/>
      <c r="GR8" s="383"/>
      <c r="GS8" s="380"/>
      <c r="GT8" s="381"/>
      <c r="GU8" s="362"/>
      <c r="GV8" s="362"/>
      <c r="GW8" s="363"/>
      <c r="GX8" s="364"/>
      <c r="GY8" s="368"/>
      <c r="GZ8" s="369"/>
      <c r="HA8" s="369"/>
      <c r="HB8" s="370"/>
      <c r="HC8" s="371"/>
      <c r="HD8" s="368"/>
      <c r="HE8" s="369"/>
      <c r="HF8" s="369"/>
      <c r="HG8" s="369"/>
      <c r="HH8" s="371"/>
      <c r="HI8" s="368"/>
      <c r="HJ8" s="369"/>
      <c r="HK8" s="369"/>
      <c r="HL8" s="369"/>
      <c r="HM8" s="371"/>
      <c r="HN8" s="372"/>
      <c r="HO8" s="373"/>
      <c r="HP8" s="373"/>
      <c r="HQ8" s="373"/>
      <c r="HR8" s="371"/>
      <c r="HS8" s="361"/>
      <c r="HT8" s="362"/>
      <c r="HU8" s="362"/>
      <c r="HV8" s="363"/>
      <c r="HW8" s="371"/>
      <c r="HX8" s="375"/>
      <c r="HY8" s="376"/>
      <c r="HZ8" s="376"/>
      <c r="IA8" s="377"/>
      <c r="IB8" s="378"/>
      <c r="IC8" s="359"/>
      <c r="ID8" s="380"/>
      <c r="IE8" s="380"/>
      <c r="IF8" s="381"/>
      <c r="IG8" s="362"/>
      <c r="IH8" s="362"/>
      <c r="II8" s="363"/>
      <c r="IJ8" s="364"/>
      <c r="IK8" s="359"/>
      <c r="IL8" s="380"/>
      <c r="IM8" s="380"/>
      <c r="IN8" s="381"/>
      <c r="IO8" s="362"/>
      <c r="IP8" s="362"/>
      <c r="IQ8" s="363"/>
      <c r="IR8" s="363"/>
      <c r="IS8" s="364"/>
      <c r="IT8" s="359"/>
      <c r="IU8" s="380"/>
      <c r="IV8" s="380"/>
      <c r="IW8" s="381"/>
      <c r="IX8" s="362"/>
      <c r="IY8" s="362"/>
      <c r="IZ8" s="363"/>
      <c r="JA8" s="364"/>
      <c r="JB8" s="359"/>
      <c r="JC8" s="380"/>
      <c r="JD8" s="380"/>
      <c r="JE8" s="381"/>
      <c r="JF8" s="362"/>
      <c r="JG8" s="362"/>
      <c r="JH8" s="363"/>
      <c r="JI8" s="364"/>
      <c r="JJ8" s="359"/>
      <c r="JK8" s="364"/>
      <c r="JL8" s="364"/>
      <c r="JM8" s="364"/>
      <c r="JN8" s="364"/>
    </row>
    <row r="9" spans="1:275" ht="13" thickTop="1" x14ac:dyDescent="0.35">
      <c r="A9" s="386">
        <v>373</v>
      </c>
      <c r="B9" s="386">
        <v>1</v>
      </c>
      <c r="C9" s="387" t="s">
        <v>32</v>
      </c>
      <c r="D9" s="388">
        <v>0</v>
      </c>
      <c r="E9" s="388">
        <v>0</v>
      </c>
      <c r="F9" s="389">
        <v>7680</v>
      </c>
      <c r="G9" s="390">
        <v>0</v>
      </c>
      <c r="H9" s="390">
        <v>0</v>
      </c>
      <c r="I9" s="390">
        <v>11076</v>
      </c>
      <c r="J9" s="391">
        <v>756</v>
      </c>
      <c r="K9" s="388">
        <v>19512</v>
      </c>
      <c r="L9" s="389">
        <v>0</v>
      </c>
      <c r="M9" s="389">
        <v>0</v>
      </c>
      <c r="N9" s="389">
        <v>0</v>
      </c>
      <c r="O9" s="389">
        <v>0</v>
      </c>
      <c r="P9" s="389">
        <v>0</v>
      </c>
      <c r="Q9" s="388">
        <v>0</v>
      </c>
      <c r="R9" s="389">
        <v>7680</v>
      </c>
      <c r="S9" s="390">
        <v>0</v>
      </c>
      <c r="T9" s="390">
        <v>0</v>
      </c>
      <c r="U9" s="390">
        <v>11076</v>
      </c>
      <c r="V9" s="391">
        <v>756</v>
      </c>
      <c r="W9" s="388">
        <v>19512</v>
      </c>
      <c r="X9" s="389">
        <v>0</v>
      </c>
      <c r="Y9" s="389">
        <v>0</v>
      </c>
      <c r="Z9" s="389">
        <v>0</v>
      </c>
      <c r="AA9" s="389">
        <v>0</v>
      </c>
      <c r="AB9" s="389">
        <v>0</v>
      </c>
      <c r="AC9" s="392">
        <v>0</v>
      </c>
      <c r="AD9" s="389">
        <v>6540</v>
      </c>
      <c r="AE9" s="389">
        <v>0</v>
      </c>
      <c r="AF9" s="389">
        <v>0</v>
      </c>
      <c r="AG9" s="389">
        <v>8408</v>
      </c>
      <c r="AH9" s="389">
        <v>0</v>
      </c>
      <c r="AI9" s="392">
        <v>14948</v>
      </c>
      <c r="AJ9" s="389">
        <v>1140</v>
      </c>
      <c r="AK9" s="389">
        <v>0</v>
      </c>
      <c r="AL9" s="389">
        <v>0</v>
      </c>
      <c r="AM9" s="389">
        <v>2668</v>
      </c>
      <c r="AN9" s="389">
        <v>756</v>
      </c>
      <c r="AO9" s="392">
        <v>4564</v>
      </c>
      <c r="AP9" s="393">
        <v>0</v>
      </c>
      <c r="AQ9" s="393">
        <v>0</v>
      </c>
      <c r="AR9" s="393">
        <v>0</v>
      </c>
      <c r="AS9" s="393">
        <v>0</v>
      </c>
      <c r="AT9" s="393">
        <v>0</v>
      </c>
      <c r="AU9" s="392">
        <v>0</v>
      </c>
      <c r="AV9" s="393">
        <v>0</v>
      </c>
      <c r="AW9" s="393">
        <v>0</v>
      </c>
      <c r="AX9" s="393">
        <v>0</v>
      </c>
      <c r="AY9" s="393">
        <v>0</v>
      </c>
      <c r="AZ9" s="393">
        <v>0</v>
      </c>
      <c r="BA9" s="392">
        <v>0</v>
      </c>
      <c r="BB9" s="393">
        <v>0</v>
      </c>
      <c r="BC9" s="393">
        <v>0</v>
      </c>
      <c r="BD9" s="393">
        <v>0</v>
      </c>
      <c r="BE9" s="393">
        <v>0</v>
      </c>
      <c r="BF9" s="393">
        <v>0</v>
      </c>
      <c r="BG9" s="392">
        <v>0</v>
      </c>
      <c r="BH9" s="389">
        <v>0</v>
      </c>
      <c r="BI9" s="389">
        <v>0</v>
      </c>
      <c r="BJ9" s="389">
        <v>0</v>
      </c>
      <c r="BK9" s="389">
        <v>0</v>
      </c>
      <c r="BL9" s="389">
        <v>0</v>
      </c>
      <c r="BM9" s="394">
        <v>0</v>
      </c>
      <c r="BN9" s="395">
        <v>0</v>
      </c>
      <c r="BO9" s="396">
        <v>0</v>
      </c>
      <c r="BP9" s="396">
        <v>0</v>
      </c>
      <c r="BQ9" s="397">
        <v>0</v>
      </c>
      <c r="BR9" s="390">
        <v>0</v>
      </c>
      <c r="BS9" s="390">
        <v>0</v>
      </c>
      <c r="BT9" s="398">
        <v>0</v>
      </c>
      <c r="BU9" s="388">
        <v>0</v>
      </c>
      <c r="BV9" s="389">
        <v>0</v>
      </c>
      <c r="BW9" s="389">
        <v>0</v>
      </c>
      <c r="BX9" s="389">
        <v>0</v>
      </c>
      <c r="BY9" s="389">
        <v>0</v>
      </c>
      <c r="BZ9" s="392">
        <v>0</v>
      </c>
      <c r="CA9" s="389">
        <v>0</v>
      </c>
      <c r="CB9" s="389">
        <v>0</v>
      </c>
      <c r="CC9" s="389">
        <v>0</v>
      </c>
      <c r="CD9" s="389">
        <v>0</v>
      </c>
      <c r="CE9" s="392">
        <v>0</v>
      </c>
      <c r="CF9" s="389">
        <v>0</v>
      </c>
      <c r="CG9" s="389">
        <v>0</v>
      </c>
      <c r="CH9" s="389">
        <v>0</v>
      </c>
      <c r="CI9" s="389">
        <v>0</v>
      </c>
      <c r="CJ9" s="392">
        <v>0</v>
      </c>
      <c r="CK9" s="393">
        <v>0</v>
      </c>
      <c r="CL9" s="393">
        <v>0</v>
      </c>
      <c r="CM9" s="393">
        <v>0</v>
      </c>
      <c r="CN9" s="393">
        <v>0</v>
      </c>
      <c r="CO9" s="392">
        <v>0</v>
      </c>
      <c r="CP9" s="393">
        <v>0</v>
      </c>
      <c r="CQ9" s="393">
        <v>0</v>
      </c>
      <c r="CR9" s="393">
        <v>0</v>
      </c>
      <c r="CS9" s="393">
        <v>0</v>
      </c>
      <c r="CT9" s="392">
        <v>0</v>
      </c>
      <c r="CU9" s="389">
        <v>0</v>
      </c>
      <c r="CV9" s="389">
        <v>0</v>
      </c>
      <c r="CW9" s="389">
        <v>0</v>
      </c>
      <c r="CX9" s="389">
        <v>0</v>
      </c>
      <c r="CY9" s="394">
        <v>0</v>
      </c>
      <c r="CZ9" s="395">
        <v>0</v>
      </c>
      <c r="DA9" s="399">
        <v>0</v>
      </c>
      <c r="DB9" s="396">
        <v>0</v>
      </c>
      <c r="DC9" s="397">
        <v>0</v>
      </c>
      <c r="DD9" s="390">
        <v>0</v>
      </c>
      <c r="DE9" s="390">
        <v>402</v>
      </c>
      <c r="DF9" s="398">
        <v>0</v>
      </c>
      <c r="DG9" s="388">
        <v>402</v>
      </c>
      <c r="DH9" s="389">
        <v>0</v>
      </c>
      <c r="DI9" s="389">
        <v>0</v>
      </c>
      <c r="DJ9" s="389">
        <v>0</v>
      </c>
      <c r="DK9" s="389">
        <v>0</v>
      </c>
      <c r="DL9" s="392">
        <v>0</v>
      </c>
      <c r="DM9" s="389">
        <v>0</v>
      </c>
      <c r="DN9" s="389">
        <v>0</v>
      </c>
      <c r="DO9" s="389">
        <v>402</v>
      </c>
      <c r="DP9" s="389">
        <v>0</v>
      </c>
      <c r="DQ9" s="392">
        <v>402</v>
      </c>
      <c r="DR9" s="389">
        <v>0</v>
      </c>
      <c r="DS9" s="389">
        <v>0</v>
      </c>
      <c r="DT9" s="389">
        <v>0</v>
      </c>
      <c r="DU9" s="389">
        <v>0</v>
      </c>
      <c r="DV9" s="392">
        <v>0</v>
      </c>
      <c r="DW9" s="389">
        <v>0</v>
      </c>
      <c r="DX9" s="389">
        <v>0</v>
      </c>
      <c r="DY9" s="389">
        <v>0</v>
      </c>
      <c r="DZ9" s="389">
        <v>0</v>
      </c>
      <c r="EA9" s="392">
        <v>0</v>
      </c>
      <c r="EB9" s="393">
        <v>0</v>
      </c>
      <c r="EC9" s="393">
        <v>0</v>
      </c>
      <c r="ED9" s="393">
        <v>0</v>
      </c>
      <c r="EE9" s="393">
        <v>0</v>
      </c>
      <c r="EF9" s="392">
        <v>0</v>
      </c>
      <c r="EG9" s="389">
        <v>0</v>
      </c>
      <c r="EH9" s="389">
        <v>0</v>
      </c>
      <c r="EI9" s="389">
        <v>0</v>
      </c>
      <c r="EJ9" s="389">
        <v>0</v>
      </c>
      <c r="EK9" s="394">
        <v>0</v>
      </c>
      <c r="EL9" s="395">
        <v>0</v>
      </c>
      <c r="EM9" s="388">
        <v>0</v>
      </c>
      <c r="EN9" s="388">
        <v>0</v>
      </c>
      <c r="EO9" s="389">
        <v>0</v>
      </c>
      <c r="EP9" s="390">
        <v>2172</v>
      </c>
      <c r="EQ9" s="390">
        <v>0</v>
      </c>
      <c r="ER9" s="390">
        <v>0</v>
      </c>
      <c r="ES9" s="391">
        <v>0</v>
      </c>
      <c r="ET9" s="388">
        <v>2172</v>
      </c>
      <c r="EU9" s="389">
        <v>0</v>
      </c>
      <c r="EV9" s="389">
        <v>0</v>
      </c>
      <c r="EW9" s="389">
        <v>0</v>
      </c>
      <c r="EX9" s="389">
        <v>0</v>
      </c>
      <c r="EY9" s="389">
        <v>0</v>
      </c>
      <c r="EZ9" s="388">
        <v>0</v>
      </c>
      <c r="FA9" s="389">
        <v>0</v>
      </c>
      <c r="FB9" s="390">
        <v>2172</v>
      </c>
      <c r="FC9" s="390">
        <v>0</v>
      </c>
      <c r="FD9" s="390">
        <v>0</v>
      </c>
      <c r="FE9" s="391">
        <v>0</v>
      </c>
      <c r="FF9" s="388">
        <v>2172</v>
      </c>
      <c r="FG9" s="389">
        <v>0</v>
      </c>
      <c r="FH9" s="389">
        <v>0</v>
      </c>
      <c r="FI9" s="389">
        <v>0</v>
      </c>
      <c r="FJ9" s="389">
        <v>0</v>
      </c>
      <c r="FK9" s="389">
        <v>0</v>
      </c>
      <c r="FL9" s="392">
        <v>0</v>
      </c>
      <c r="FM9" s="389">
        <v>0</v>
      </c>
      <c r="FN9" s="389">
        <v>0</v>
      </c>
      <c r="FO9" s="389">
        <v>0</v>
      </c>
      <c r="FP9" s="389">
        <v>0</v>
      </c>
      <c r="FQ9" s="389">
        <v>0</v>
      </c>
      <c r="FR9" s="392">
        <v>0</v>
      </c>
      <c r="FS9" s="389">
        <v>0</v>
      </c>
      <c r="FT9" s="389">
        <v>2172</v>
      </c>
      <c r="FU9" s="389">
        <v>0</v>
      </c>
      <c r="FV9" s="389">
        <v>0</v>
      </c>
      <c r="FW9" s="389">
        <v>0</v>
      </c>
      <c r="FX9" s="392">
        <v>2172</v>
      </c>
      <c r="FY9" s="393">
        <v>0</v>
      </c>
      <c r="FZ9" s="393">
        <v>0</v>
      </c>
      <c r="GA9" s="393">
        <v>0</v>
      </c>
      <c r="GB9" s="393">
        <v>0</v>
      </c>
      <c r="GC9" s="393">
        <v>0</v>
      </c>
      <c r="GD9" s="392">
        <v>0</v>
      </c>
      <c r="GE9" s="389">
        <v>0</v>
      </c>
      <c r="GF9" s="393">
        <v>0</v>
      </c>
      <c r="GG9" s="393">
        <v>0</v>
      </c>
      <c r="GH9" s="393">
        <v>0</v>
      </c>
      <c r="GI9" s="393">
        <v>0</v>
      </c>
      <c r="GJ9" s="392">
        <v>0</v>
      </c>
      <c r="GK9" s="389">
        <v>0</v>
      </c>
      <c r="GL9" s="389">
        <v>0</v>
      </c>
      <c r="GM9" s="389">
        <v>0</v>
      </c>
      <c r="GN9" s="389">
        <v>0</v>
      </c>
      <c r="GO9" s="389">
        <v>0</v>
      </c>
      <c r="GP9" s="394">
        <v>0</v>
      </c>
      <c r="GQ9" s="388">
        <v>0</v>
      </c>
      <c r="GR9" s="399">
        <v>0</v>
      </c>
      <c r="GS9" s="396">
        <v>546</v>
      </c>
      <c r="GT9" s="397">
        <v>546</v>
      </c>
      <c r="GU9" s="390">
        <v>0</v>
      </c>
      <c r="GV9" s="390">
        <v>0</v>
      </c>
      <c r="GW9" s="391">
        <v>0</v>
      </c>
      <c r="GX9" s="388">
        <v>546</v>
      </c>
      <c r="GY9" s="389">
        <v>0</v>
      </c>
      <c r="GZ9" s="389">
        <v>0</v>
      </c>
      <c r="HA9" s="389">
        <v>0</v>
      </c>
      <c r="HB9" s="389">
        <v>0</v>
      </c>
      <c r="HC9" s="392">
        <v>0</v>
      </c>
      <c r="HD9" s="389">
        <v>0</v>
      </c>
      <c r="HE9" s="389">
        <v>0</v>
      </c>
      <c r="HF9" s="389">
        <v>0</v>
      </c>
      <c r="HG9" s="389">
        <v>0</v>
      </c>
      <c r="HH9" s="392">
        <v>0</v>
      </c>
      <c r="HI9" s="389">
        <v>0</v>
      </c>
      <c r="HJ9" s="389">
        <v>0</v>
      </c>
      <c r="HK9" s="389">
        <v>0</v>
      </c>
      <c r="HL9" s="389">
        <v>0</v>
      </c>
      <c r="HM9" s="392">
        <v>0</v>
      </c>
      <c r="HN9" s="389">
        <v>0</v>
      </c>
      <c r="HO9" s="389">
        <v>0</v>
      </c>
      <c r="HP9" s="389">
        <v>0</v>
      </c>
      <c r="HQ9" s="389">
        <v>0</v>
      </c>
      <c r="HR9" s="392">
        <v>0</v>
      </c>
      <c r="HS9" s="393">
        <v>0</v>
      </c>
      <c r="HT9" s="393">
        <v>0</v>
      </c>
      <c r="HU9" s="393">
        <v>0</v>
      </c>
      <c r="HV9" s="393">
        <v>0</v>
      </c>
      <c r="HW9" s="392">
        <v>0</v>
      </c>
      <c r="HX9" s="389">
        <v>546</v>
      </c>
      <c r="HY9" s="389">
        <v>0</v>
      </c>
      <c r="HZ9" s="389">
        <v>0</v>
      </c>
      <c r="IA9" s="389">
        <v>0</v>
      </c>
      <c r="IB9" s="394">
        <v>546</v>
      </c>
      <c r="IC9" s="388">
        <v>0</v>
      </c>
      <c r="ID9" s="396">
        <v>0</v>
      </c>
      <c r="IE9" s="396">
        <v>0</v>
      </c>
      <c r="IF9" s="397">
        <v>0</v>
      </c>
      <c r="IG9" s="390">
        <v>0</v>
      </c>
      <c r="IH9" s="390">
        <v>0</v>
      </c>
      <c r="II9" s="391">
        <v>0</v>
      </c>
      <c r="IJ9" s="388">
        <v>0</v>
      </c>
      <c r="IK9" s="395">
        <v>0</v>
      </c>
      <c r="IL9" s="396">
        <v>0</v>
      </c>
      <c r="IM9" s="396">
        <v>0</v>
      </c>
      <c r="IN9" s="397">
        <v>0</v>
      </c>
      <c r="IO9" s="390">
        <v>0</v>
      </c>
      <c r="IP9" s="390">
        <v>0</v>
      </c>
      <c r="IQ9" s="391">
        <v>0</v>
      </c>
      <c r="IR9" s="391">
        <v>174</v>
      </c>
      <c r="IS9" s="388">
        <v>174</v>
      </c>
      <c r="IT9" s="395">
        <v>0</v>
      </c>
      <c r="IU9" s="396">
        <v>0</v>
      </c>
      <c r="IV9" s="396">
        <v>0</v>
      </c>
      <c r="IW9" s="397">
        <v>0</v>
      </c>
      <c r="IX9" s="390">
        <v>0</v>
      </c>
      <c r="IY9" s="390">
        <v>0</v>
      </c>
      <c r="IZ9" s="391">
        <v>0</v>
      </c>
      <c r="JA9" s="388">
        <v>0</v>
      </c>
      <c r="JB9" s="395">
        <v>0</v>
      </c>
      <c r="JC9" s="396">
        <v>0</v>
      </c>
      <c r="JD9" s="396">
        <v>0</v>
      </c>
      <c r="JE9" s="397">
        <v>0</v>
      </c>
      <c r="JF9" s="390">
        <v>0</v>
      </c>
      <c r="JG9" s="390">
        <v>0</v>
      </c>
      <c r="JH9" s="391">
        <v>0</v>
      </c>
      <c r="JI9" s="388">
        <v>0</v>
      </c>
      <c r="JJ9" s="395">
        <v>0</v>
      </c>
      <c r="JK9" s="388">
        <v>0</v>
      </c>
      <c r="JL9" s="388">
        <v>546</v>
      </c>
      <c r="JM9" s="388">
        <v>22806</v>
      </c>
      <c r="JN9" s="395">
        <v>0</v>
      </c>
      <c r="JO9" s="400">
        <v>1</v>
      </c>
    </row>
    <row r="10" spans="1:275" x14ac:dyDescent="0.35">
      <c r="A10" s="401">
        <v>373</v>
      </c>
      <c r="B10" s="386">
        <v>1</v>
      </c>
      <c r="C10" s="402" t="s">
        <v>157</v>
      </c>
      <c r="D10" s="403">
        <v>0</v>
      </c>
      <c r="E10" s="388">
        <v>0</v>
      </c>
      <c r="F10" s="404">
        <v>0</v>
      </c>
      <c r="G10" s="405">
        <v>252</v>
      </c>
      <c r="H10" s="405">
        <v>0</v>
      </c>
      <c r="I10" s="405">
        <v>0</v>
      </c>
      <c r="J10" s="393">
        <v>504</v>
      </c>
      <c r="K10" s="403">
        <v>756</v>
      </c>
      <c r="L10" s="389">
        <v>0</v>
      </c>
      <c r="M10" s="389">
        <v>0</v>
      </c>
      <c r="N10" s="389">
        <v>0</v>
      </c>
      <c r="O10" s="389">
        <v>0</v>
      </c>
      <c r="P10" s="389">
        <v>0</v>
      </c>
      <c r="Q10" s="403">
        <v>0</v>
      </c>
      <c r="R10" s="404">
        <v>0</v>
      </c>
      <c r="S10" s="405">
        <v>252</v>
      </c>
      <c r="T10" s="405">
        <v>0</v>
      </c>
      <c r="U10" s="405">
        <v>0</v>
      </c>
      <c r="V10" s="393">
        <v>504</v>
      </c>
      <c r="W10" s="403">
        <v>756</v>
      </c>
      <c r="X10" s="389">
        <v>0</v>
      </c>
      <c r="Y10" s="389">
        <v>0</v>
      </c>
      <c r="Z10" s="389">
        <v>0</v>
      </c>
      <c r="AA10" s="389">
        <v>0</v>
      </c>
      <c r="AB10" s="389">
        <v>0</v>
      </c>
      <c r="AC10" s="406">
        <v>0</v>
      </c>
      <c r="AD10" s="389">
        <v>0</v>
      </c>
      <c r="AE10" s="389">
        <v>163</v>
      </c>
      <c r="AF10" s="389">
        <v>0</v>
      </c>
      <c r="AG10" s="389">
        <v>0</v>
      </c>
      <c r="AH10" s="389">
        <v>0</v>
      </c>
      <c r="AI10" s="406">
        <v>163</v>
      </c>
      <c r="AJ10" s="389">
        <v>0</v>
      </c>
      <c r="AK10" s="389">
        <v>89</v>
      </c>
      <c r="AL10" s="389">
        <v>0</v>
      </c>
      <c r="AM10" s="389">
        <v>0</v>
      </c>
      <c r="AN10" s="389">
        <v>504</v>
      </c>
      <c r="AO10" s="406">
        <v>593</v>
      </c>
      <c r="AP10" s="393">
        <v>0</v>
      </c>
      <c r="AQ10" s="393">
        <v>0</v>
      </c>
      <c r="AR10" s="393">
        <v>0</v>
      </c>
      <c r="AS10" s="393">
        <v>0</v>
      </c>
      <c r="AT10" s="393">
        <v>0</v>
      </c>
      <c r="AU10" s="392">
        <v>0</v>
      </c>
      <c r="AV10" s="393">
        <v>0</v>
      </c>
      <c r="AW10" s="393">
        <v>0</v>
      </c>
      <c r="AX10" s="393">
        <v>0</v>
      </c>
      <c r="AY10" s="393">
        <v>0</v>
      </c>
      <c r="AZ10" s="393">
        <v>0</v>
      </c>
      <c r="BA10" s="392">
        <v>0</v>
      </c>
      <c r="BB10" s="393">
        <v>0</v>
      </c>
      <c r="BC10" s="393">
        <v>0</v>
      </c>
      <c r="BD10" s="393">
        <v>0</v>
      </c>
      <c r="BE10" s="393">
        <v>0</v>
      </c>
      <c r="BF10" s="393">
        <v>0</v>
      </c>
      <c r="BG10" s="392">
        <v>0</v>
      </c>
      <c r="BH10" s="389">
        <v>0</v>
      </c>
      <c r="BI10" s="389">
        <v>0</v>
      </c>
      <c r="BJ10" s="389">
        <v>0</v>
      </c>
      <c r="BK10" s="389">
        <v>0</v>
      </c>
      <c r="BL10" s="389">
        <v>0</v>
      </c>
      <c r="BM10" s="407">
        <v>0</v>
      </c>
      <c r="BN10" s="395">
        <v>0</v>
      </c>
      <c r="BO10" s="408">
        <v>0</v>
      </c>
      <c r="BP10" s="396">
        <v>0</v>
      </c>
      <c r="BQ10" s="397">
        <v>8118</v>
      </c>
      <c r="BR10" s="390">
        <v>840</v>
      </c>
      <c r="BS10" s="390">
        <v>0</v>
      </c>
      <c r="BT10" s="398">
        <v>0</v>
      </c>
      <c r="BU10" s="403">
        <v>8958</v>
      </c>
      <c r="BV10" s="389">
        <v>0</v>
      </c>
      <c r="BW10" s="389">
        <v>0</v>
      </c>
      <c r="BX10" s="389">
        <v>0</v>
      </c>
      <c r="BY10" s="389">
        <v>0</v>
      </c>
      <c r="BZ10" s="406">
        <v>0</v>
      </c>
      <c r="CA10" s="389">
        <v>8118</v>
      </c>
      <c r="CB10" s="389">
        <v>372</v>
      </c>
      <c r="CC10" s="389">
        <v>0</v>
      </c>
      <c r="CD10" s="389">
        <v>0</v>
      </c>
      <c r="CE10" s="406">
        <v>8490</v>
      </c>
      <c r="CF10" s="389">
        <v>0</v>
      </c>
      <c r="CG10" s="389">
        <v>468</v>
      </c>
      <c r="CH10" s="389">
        <v>0</v>
      </c>
      <c r="CI10" s="389">
        <v>0</v>
      </c>
      <c r="CJ10" s="406">
        <v>468</v>
      </c>
      <c r="CK10" s="393">
        <v>0</v>
      </c>
      <c r="CL10" s="393">
        <v>0</v>
      </c>
      <c r="CM10" s="393">
        <v>0</v>
      </c>
      <c r="CN10" s="393">
        <v>0</v>
      </c>
      <c r="CO10" s="392">
        <v>0</v>
      </c>
      <c r="CP10" s="393">
        <v>0</v>
      </c>
      <c r="CQ10" s="393">
        <v>0</v>
      </c>
      <c r="CR10" s="393">
        <v>0</v>
      </c>
      <c r="CS10" s="393">
        <v>0</v>
      </c>
      <c r="CT10" s="392">
        <v>0</v>
      </c>
      <c r="CU10" s="389">
        <v>0</v>
      </c>
      <c r="CV10" s="389">
        <v>0</v>
      </c>
      <c r="CW10" s="389">
        <v>0</v>
      </c>
      <c r="CX10" s="389">
        <v>0</v>
      </c>
      <c r="CY10" s="407">
        <v>0</v>
      </c>
      <c r="CZ10" s="395">
        <v>0</v>
      </c>
      <c r="DA10" s="409">
        <v>0</v>
      </c>
      <c r="DB10" s="396">
        <v>840</v>
      </c>
      <c r="DC10" s="397">
        <v>0</v>
      </c>
      <c r="DD10" s="390">
        <v>0</v>
      </c>
      <c r="DE10" s="390">
        <v>840</v>
      </c>
      <c r="DF10" s="398">
        <v>3552</v>
      </c>
      <c r="DG10" s="403">
        <v>4392</v>
      </c>
      <c r="DH10" s="389">
        <v>0</v>
      </c>
      <c r="DI10" s="389">
        <v>0</v>
      </c>
      <c r="DJ10" s="389">
        <v>0</v>
      </c>
      <c r="DK10" s="389">
        <v>0</v>
      </c>
      <c r="DL10" s="406">
        <v>0</v>
      </c>
      <c r="DM10" s="389">
        <v>0</v>
      </c>
      <c r="DN10" s="389">
        <v>0</v>
      </c>
      <c r="DO10" s="389">
        <v>803</v>
      </c>
      <c r="DP10" s="389">
        <v>0</v>
      </c>
      <c r="DQ10" s="406">
        <v>803</v>
      </c>
      <c r="DR10" s="389">
        <v>0</v>
      </c>
      <c r="DS10" s="389">
        <v>0</v>
      </c>
      <c r="DT10" s="389">
        <v>37</v>
      </c>
      <c r="DU10" s="389">
        <v>3552</v>
      </c>
      <c r="DV10" s="406">
        <v>3589</v>
      </c>
      <c r="DW10" s="389">
        <v>0</v>
      </c>
      <c r="DX10" s="389">
        <v>0</v>
      </c>
      <c r="DY10" s="389">
        <v>0</v>
      </c>
      <c r="DZ10" s="389">
        <v>0</v>
      </c>
      <c r="EA10" s="392">
        <v>0</v>
      </c>
      <c r="EB10" s="393">
        <v>0</v>
      </c>
      <c r="EC10" s="393">
        <v>0</v>
      </c>
      <c r="ED10" s="393">
        <v>0</v>
      </c>
      <c r="EE10" s="393">
        <v>0</v>
      </c>
      <c r="EF10" s="392">
        <v>0</v>
      </c>
      <c r="EG10" s="389">
        <v>0</v>
      </c>
      <c r="EH10" s="389">
        <v>0</v>
      </c>
      <c r="EI10" s="389">
        <v>0</v>
      </c>
      <c r="EJ10" s="389">
        <v>0</v>
      </c>
      <c r="EK10" s="407">
        <v>0</v>
      </c>
      <c r="EL10" s="395">
        <v>0</v>
      </c>
      <c r="EM10" s="403">
        <v>0</v>
      </c>
      <c r="EN10" s="388">
        <v>0</v>
      </c>
      <c r="EO10" s="404">
        <v>4116</v>
      </c>
      <c r="EP10" s="405">
        <v>2448</v>
      </c>
      <c r="EQ10" s="405">
        <v>0</v>
      </c>
      <c r="ER10" s="405">
        <v>594</v>
      </c>
      <c r="ES10" s="393">
        <v>918</v>
      </c>
      <c r="ET10" s="403">
        <v>8076</v>
      </c>
      <c r="EU10" s="389">
        <v>0</v>
      </c>
      <c r="EV10" s="389">
        <v>0</v>
      </c>
      <c r="EW10" s="389">
        <v>0</v>
      </c>
      <c r="EX10" s="389">
        <v>0</v>
      </c>
      <c r="EY10" s="389">
        <v>0</v>
      </c>
      <c r="EZ10" s="403">
        <v>0</v>
      </c>
      <c r="FA10" s="404">
        <v>4116</v>
      </c>
      <c r="FB10" s="405">
        <v>2448</v>
      </c>
      <c r="FC10" s="405">
        <v>0</v>
      </c>
      <c r="FD10" s="405">
        <v>594</v>
      </c>
      <c r="FE10" s="393">
        <v>918</v>
      </c>
      <c r="FF10" s="403">
        <v>8076</v>
      </c>
      <c r="FG10" s="389">
        <v>0</v>
      </c>
      <c r="FH10" s="389">
        <v>0</v>
      </c>
      <c r="FI10" s="389">
        <v>0</v>
      </c>
      <c r="FJ10" s="389">
        <v>0</v>
      </c>
      <c r="FK10" s="389">
        <v>0</v>
      </c>
      <c r="FL10" s="406">
        <v>0</v>
      </c>
      <c r="FM10" s="389">
        <v>4100.5</v>
      </c>
      <c r="FN10" s="389">
        <v>1156.5</v>
      </c>
      <c r="FO10" s="389">
        <v>0</v>
      </c>
      <c r="FP10" s="389">
        <v>0</v>
      </c>
      <c r="FQ10" s="389">
        <v>0</v>
      </c>
      <c r="FR10" s="406">
        <v>5257</v>
      </c>
      <c r="FS10" s="389">
        <v>15.5</v>
      </c>
      <c r="FT10" s="389">
        <v>1291.5</v>
      </c>
      <c r="FU10" s="389">
        <v>0</v>
      </c>
      <c r="FV10" s="389">
        <v>594</v>
      </c>
      <c r="FW10" s="389">
        <v>918</v>
      </c>
      <c r="FX10" s="406">
        <v>2819</v>
      </c>
      <c r="FY10" s="393">
        <v>0</v>
      </c>
      <c r="FZ10" s="393">
        <v>0</v>
      </c>
      <c r="GA10" s="393">
        <v>0</v>
      </c>
      <c r="GB10" s="393">
        <v>0</v>
      </c>
      <c r="GC10" s="393">
        <v>0</v>
      </c>
      <c r="GD10" s="392">
        <v>0</v>
      </c>
      <c r="GE10" s="393">
        <v>0</v>
      </c>
      <c r="GF10" s="393">
        <v>0</v>
      </c>
      <c r="GG10" s="393">
        <v>0</v>
      </c>
      <c r="GH10" s="393">
        <v>0</v>
      </c>
      <c r="GI10" s="393">
        <v>0</v>
      </c>
      <c r="GJ10" s="392">
        <v>0</v>
      </c>
      <c r="GK10" s="389">
        <v>0</v>
      </c>
      <c r="GL10" s="389">
        <v>0</v>
      </c>
      <c r="GM10" s="389">
        <v>0</v>
      </c>
      <c r="GN10" s="389">
        <v>0</v>
      </c>
      <c r="GO10" s="389">
        <v>0</v>
      </c>
      <c r="GP10" s="407">
        <v>0</v>
      </c>
      <c r="GQ10" s="388">
        <v>0</v>
      </c>
      <c r="GR10" s="409">
        <v>0</v>
      </c>
      <c r="GS10" s="396">
        <v>540</v>
      </c>
      <c r="GT10" s="397">
        <v>540</v>
      </c>
      <c r="GU10" s="390">
        <v>0</v>
      </c>
      <c r="GV10" s="390">
        <v>870</v>
      </c>
      <c r="GW10" s="391">
        <v>4452</v>
      </c>
      <c r="GX10" s="403">
        <v>5862</v>
      </c>
      <c r="GY10" s="389">
        <v>0</v>
      </c>
      <c r="GZ10" s="389">
        <v>0</v>
      </c>
      <c r="HA10" s="389">
        <v>0</v>
      </c>
      <c r="HB10" s="389">
        <v>0</v>
      </c>
      <c r="HC10" s="406">
        <v>0</v>
      </c>
      <c r="HD10" s="389">
        <v>0</v>
      </c>
      <c r="HE10" s="389">
        <v>0</v>
      </c>
      <c r="HF10" s="389">
        <v>0</v>
      </c>
      <c r="HG10" s="389">
        <v>0</v>
      </c>
      <c r="HH10" s="406">
        <v>0</v>
      </c>
      <c r="HI10" s="389">
        <v>0</v>
      </c>
      <c r="HJ10" s="389">
        <v>0</v>
      </c>
      <c r="HK10" s="389">
        <v>0</v>
      </c>
      <c r="HL10" s="389">
        <v>0</v>
      </c>
      <c r="HM10" s="406">
        <v>0</v>
      </c>
      <c r="HN10" s="389">
        <v>0</v>
      </c>
      <c r="HO10" s="389">
        <v>0</v>
      </c>
      <c r="HP10" s="389">
        <v>0</v>
      </c>
      <c r="HQ10" s="389">
        <v>0</v>
      </c>
      <c r="HR10" s="392">
        <v>0</v>
      </c>
      <c r="HS10" s="393">
        <v>0</v>
      </c>
      <c r="HT10" s="393">
        <v>0</v>
      </c>
      <c r="HU10" s="393">
        <v>0</v>
      </c>
      <c r="HV10" s="393">
        <v>0</v>
      </c>
      <c r="HW10" s="392">
        <v>0</v>
      </c>
      <c r="HX10" s="389">
        <v>540</v>
      </c>
      <c r="HY10" s="389">
        <v>0</v>
      </c>
      <c r="HZ10" s="389">
        <v>870</v>
      </c>
      <c r="IA10" s="389">
        <v>4452</v>
      </c>
      <c r="IB10" s="407">
        <v>5862</v>
      </c>
      <c r="IC10" s="388">
        <v>0</v>
      </c>
      <c r="ID10" s="408">
        <v>0</v>
      </c>
      <c r="IE10" s="396">
        <v>0</v>
      </c>
      <c r="IF10" s="397">
        <v>1434</v>
      </c>
      <c r="IG10" s="390">
        <v>0</v>
      </c>
      <c r="IH10" s="390">
        <v>0</v>
      </c>
      <c r="II10" s="391">
        <v>0</v>
      </c>
      <c r="IJ10" s="388">
        <v>1434</v>
      </c>
      <c r="IK10" s="395">
        <v>0</v>
      </c>
      <c r="IL10" s="408">
        <v>0</v>
      </c>
      <c r="IM10" s="396">
        <v>0</v>
      </c>
      <c r="IN10" s="397">
        <v>0</v>
      </c>
      <c r="IO10" s="390">
        <v>0</v>
      </c>
      <c r="IP10" s="390">
        <v>1368</v>
      </c>
      <c r="IQ10" s="391">
        <v>180</v>
      </c>
      <c r="IR10" s="391">
        <v>0</v>
      </c>
      <c r="IS10" s="388">
        <v>1548</v>
      </c>
      <c r="IT10" s="395">
        <v>0</v>
      </c>
      <c r="IU10" s="408">
        <v>180</v>
      </c>
      <c r="IV10" s="396">
        <v>0</v>
      </c>
      <c r="IW10" s="397">
        <v>0</v>
      </c>
      <c r="IX10" s="390">
        <v>0</v>
      </c>
      <c r="IY10" s="390">
        <v>0</v>
      </c>
      <c r="IZ10" s="391">
        <v>0</v>
      </c>
      <c r="JA10" s="388">
        <v>0</v>
      </c>
      <c r="JB10" s="395">
        <v>180</v>
      </c>
      <c r="JC10" s="408">
        <v>192</v>
      </c>
      <c r="JD10" s="396">
        <v>0</v>
      </c>
      <c r="JE10" s="397">
        <v>300</v>
      </c>
      <c r="JF10" s="390">
        <v>0</v>
      </c>
      <c r="JG10" s="390">
        <v>144</v>
      </c>
      <c r="JH10" s="391">
        <v>0</v>
      </c>
      <c r="JI10" s="388">
        <v>444</v>
      </c>
      <c r="JJ10" s="395">
        <v>192</v>
      </c>
      <c r="JK10" s="388">
        <v>372</v>
      </c>
      <c r="JL10" s="388">
        <v>1380</v>
      </c>
      <c r="JM10" s="388">
        <v>31470</v>
      </c>
      <c r="JN10" s="388">
        <v>372</v>
      </c>
      <c r="JO10" s="400">
        <v>1</v>
      </c>
    </row>
    <row r="11" spans="1:275" x14ac:dyDescent="0.35">
      <c r="A11" s="401">
        <v>373</v>
      </c>
      <c r="B11" s="386">
        <v>1</v>
      </c>
      <c r="C11" s="402" t="s">
        <v>309</v>
      </c>
      <c r="D11" s="403">
        <v>0</v>
      </c>
      <c r="E11" s="388">
        <v>0</v>
      </c>
      <c r="F11" s="404">
        <v>2148</v>
      </c>
      <c r="G11" s="405">
        <v>0</v>
      </c>
      <c r="H11" s="405">
        <v>1596</v>
      </c>
      <c r="I11" s="405">
        <v>6984</v>
      </c>
      <c r="J11" s="393">
        <v>2064</v>
      </c>
      <c r="K11" s="403">
        <v>12792</v>
      </c>
      <c r="L11" s="389">
        <v>0</v>
      </c>
      <c r="M11" s="389">
        <v>0</v>
      </c>
      <c r="N11" s="389">
        <v>0</v>
      </c>
      <c r="O11" s="389">
        <v>0</v>
      </c>
      <c r="P11" s="389">
        <v>0</v>
      </c>
      <c r="Q11" s="403">
        <v>0</v>
      </c>
      <c r="R11" s="404">
        <v>2148</v>
      </c>
      <c r="S11" s="405">
        <v>0</v>
      </c>
      <c r="T11" s="405">
        <v>1596</v>
      </c>
      <c r="U11" s="405">
        <v>6984</v>
      </c>
      <c r="V11" s="393">
        <v>2064</v>
      </c>
      <c r="W11" s="403">
        <v>12792</v>
      </c>
      <c r="X11" s="389">
        <v>0</v>
      </c>
      <c r="Y11" s="389">
        <v>0</v>
      </c>
      <c r="Z11" s="389">
        <v>0</v>
      </c>
      <c r="AA11" s="389">
        <v>0</v>
      </c>
      <c r="AB11" s="389">
        <v>0</v>
      </c>
      <c r="AC11" s="406">
        <v>0</v>
      </c>
      <c r="AD11" s="389">
        <v>2148</v>
      </c>
      <c r="AE11" s="389">
        <v>0</v>
      </c>
      <c r="AF11" s="389">
        <v>1596</v>
      </c>
      <c r="AG11" s="389">
        <v>397</v>
      </c>
      <c r="AH11" s="389">
        <v>0</v>
      </c>
      <c r="AI11" s="406">
        <v>4141</v>
      </c>
      <c r="AJ11" s="389">
        <v>0</v>
      </c>
      <c r="AK11" s="389">
        <v>0</v>
      </c>
      <c r="AL11" s="389">
        <v>0</v>
      </c>
      <c r="AM11" s="389">
        <v>6587</v>
      </c>
      <c r="AN11" s="389">
        <v>2064</v>
      </c>
      <c r="AO11" s="406">
        <v>8651</v>
      </c>
      <c r="AP11" s="393">
        <v>0</v>
      </c>
      <c r="AQ11" s="393">
        <v>0</v>
      </c>
      <c r="AR11" s="393">
        <v>0</v>
      </c>
      <c r="AS11" s="393">
        <v>0</v>
      </c>
      <c r="AT11" s="393">
        <v>0</v>
      </c>
      <c r="AU11" s="392">
        <v>0</v>
      </c>
      <c r="AV11" s="393">
        <v>0</v>
      </c>
      <c r="AW11" s="393">
        <v>0</v>
      </c>
      <c r="AX11" s="393">
        <v>0</v>
      </c>
      <c r="AY11" s="393">
        <v>0</v>
      </c>
      <c r="AZ11" s="393">
        <v>0</v>
      </c>
      <c r="BA11" s="392">
        <v>0</v>
      </c>
      <c r="BB11" s="393">
        <v>0</v>
      </c>
      <c r="BC11" s="393">
        <v>0</v>
      </c>
      <c r="BD11" s="393">
        <v>0</v>
      </c>
      <c r="BE11" s="393">
        <v>0</v>
      </c>
      <c r="BF11" s="393">
        <v>0</v>
      </c>
      <c r="BG11" s="392">
        <v>0</v>
      </c>
      <c r="BH11" s="389">
        <v>0</v>
      </c>
      <c r="BI11" s="389">
        <v>0</v>
      </c>
      <c r="BJ11" s="389">
        <v>0</v>
      </c>
      <c r="BK11" s="389">
        <v>0</v>
      </c>
      <c r="BL11" s="389">
        <v>0</v>
      </c>
      <c r="BM11" s="407">
        <v>0</v>
      </c>
      <c r="BN11" s="395">
        <v>0</v>
      </c>
      <c r="BO11" s="408">
        <v>0</v>
      </c>
      <c r="BP11" s="396">
        <v>0</v>
      </c>
      <c r="BQ11" s="397">
        <v>2226</v>
      </c>
      <c r="BR11" s="390">
        <v>0</v>
      </c>
      <c r="BS11" s="390">
        <v>0</v>
      </c>
      <c r="BT11" s="398">
        <v>5760</v>
      </c>
      <c r="BU11" s="403">
        <v>7986</v>
      </c>
      <c r="BV11" s="389">
        <v>0</v>
      </c>
      <c r="BW11" s="389">
        <v>0</v>
      </c>
      <c r="BX11" s="389">
        <v>0</v>
      </c>
      <c r="BY11" s="389">
        <v>0</v>
      </c>
      <c r="BZ11" s="406">
        <v>0</v>
      </c>
      <c r="CA11" s="389">
        <v>1266</v>
      </c>
      <c r="CB11" s="389">
        <v>0</v>
      </c>
      <c r="CC11" s="389">
        <v>0</v>
      </c>
      <c r="CD11" s="389">
        <v>342</v>
      </c>
      <c r="CE11" s="406">
        <v>1608</v>
      </c>
      <c r="CF11" s="389">
        <v>960</v>
      </c>
      <c r="CG11" s="389">
        <v>0</v>
      </c>
      <c r="CH11" s="389">
        <v>0</v>
      </c>
      <c r="CI11" s="389">
        <v>5418</v>
      </c>
      <c r="CJ11" s="406">
        <v>6378</v>
      </c>
      <c r="CK11" s="393">
        <v>0</v>
      </c>
      <c r="CL11" s="393">
        <v>0</v>
      </c>
      <c r="CM11" s="393">
        <v>0</v>
      </c>
      <c r="CN11" s="393">
        <v>0</v>
      </c>
      <c r="CO11" s="392">
        <v>0</v>
      </c>
      <c r="CP11" s="393">
        <v>0</v>
      </c>
      <c r="CQ11" s="393">
        <v>0</v>
      </c>
      <c r="CR11" s="393">
        <v>0</v>
      </c>
      <c r="CS11" s="393">
        <v>0</v>
      </c>
      <c r="CT11" s="392">
        <v>0</v>
      </c>
      <c r="CU11" s="389">
        <v>0</v>
      </c>
      <c r="CV11" s="389">
        <v>0</v>
      </c>
      <c r="CW11" s="389">
        <v>0</v>
      </c>
      <c r="CX11" s="389">
        <v>0</v>
      </c>
      <c r="CY11" s="407">
        <v>0</v>
      </c>
      <c r="CZ11" s="395">
        <v>0</v>
      </c>
      <c r="DA11" s="409">
        <v>0</v>
      </c>
      <c r="DB11" s="396">
        <v>0</v>
      </c>
      <c r="DC11" s="397">
        <v>426</v>
      </c>
      <c r="DD11" s="390">
        <v>1008</v>
      </c>
      <c r="DE11" s="390">
        <v>390</v>
      </c>
      <c r="DF11" s="398">
        <v>1164</v>
      </c>
      <c r="DG11" s="403">
        <v>2988</v>
      </c>
      <c r="DH11" s="389">
        <v>0</v>
      </c>
      <c r="DI11" s="389">
        <v>0</v>
      </c>
      <c r="DJ11" s="389">
        <v>0</v>
      </c>
      <c r="DK11" s="389">
        <v>0</v>
      </c>
      <c r="DL11" s="406">
        <v>0</v>
      </c>
      <c r="DM11" s="389">
        <v>426</v>
      </c>
      <c r="DN11" s="389">
        <v>999</v>
      </c>
      <c r="DO11" s="389">
        <v>389</v>
      </c>
      <c r="DP11" s="389">
        <v>0</v>
      </c>
      <c r="DQ11" s="406">
        <v>1814</v>
      </c>
      <c r="DR11" s="389">
        <v>0</v>
      </c>
      <c r="DS11" s="389">
        <v>9</v>
      </c>
      <c r="DT11" s="389">
        <v>1</v>
      </c>
      <c r="DU11" s="389">
        <v>1164</v>
      </c>
      <c r="DV11" s="406">
        <v>1174</v>
      </c>
      <c r="DW11" s="389">
        <v>0</v>
      </c>
      <c r="DX11" s="389">
        <v>0</v>
      </c>
      <c r="DY11" s="389">
        <v>0</v>
      </c>
      <c r="DZ11" s="389">
        <v>0</v>
      </c>
      <c r="EA11" s="392">
        <v>0</v>
      </c>
      <c r="EB11" s="393">
        <v>0</v>
      </c>
      <c r="EC11" s="393">
        <v>0</v>
      </c>
      <c r="ED11" s="393">
        <v>0</v>
      </c>
      <c r="EE11" s="393">
        <v>0</v>
      </c>
      <c r="EF11" s="392">
        <v>0</v>
      </c>
      <c r="EG11" s="389">
        <v>0</v>
      </c>
      <c r="EH11" s="389">
        <v>0</v>
      </c>
      <c r="EI11" s="389">
        <v>0</v>
      </c>
      <c r="EJ11" s="389">
        <v>0</v>
      </c>
      <c r="EK11" s="407">
        <v>0</v>
      </c>
      <c r="EL11" s="395">
        <v>0</v>
      </c>
      <c r="EM11" s="403">
        <v>0</v>
      </c>
      <c r="EN11" s="388">
        <v>696</v>
      </c>
      <c r="EO11" s="404">
        <v>1806</v>
      </c>
      <c r="EP11" s="405">
        <v>858</v>
      </c>
      <c r="EQ11" s="405">
        <v>354</v>
      </c>
      <c r="ER11" s="405">
        <v>3300</v>
      </c>
      <c r="ES11" s="393">
        <v>0</v>
      </c>
      <c r="ET11" s="403">
        <v>6318</v>
      </c>
      <c r="EU11" s="389">
        <v>0</v>
      </c>
      <c r="EV11" s="389">
        <v>0</v>
      </c>
      <c r="EW11" s="389">
        <v>0</v>
      </c>
      <c r="EX11" s="389">
        <v>0</v>
      </c>
      <c r="EY11" s="389">
        <v>0</v>
      </c>
      <c r="EZ11" s="403">
        <v>0</v>
      </c>
      <c r="FA11" s="404">
        <v>1806</v>
      </c>
      <c r="FB11" s="405">
        <v>858</v>
      </c>
      <c r="FC11" s="405">
        <v>354</v>
      </c>
      <c r="FD11" s="405">
        <v>3300</v>
      </c>
      <c r="FE11" s="393">
        <v>0</v>
      </c>
      <c r="FF11" s="403">
        <v>6318</v>
      </c>
      <c r="FG11" s="389">
        <v>0</v>
      </c>
      <c r="FH11" s="389">
        <v>0</v>
      </c>
      <c r="FI11" s="389">
        <v>0</v>
      </c>
      <c r="FJ11" s="389">
        <v>0</v>
      </c>
      <c r="FK11" s="389">
        <v>0</v>
      </c>
      <c r="FL11" s="406">
        <v>0</v>
      </c>
      <c r="FM11" s="389">
        <v>1806</v>
      </c>
      <c r="FN11" s="389">
        <v>0</v>
      </c>
      <c r="FO11" s="389">
        <v>0</v>
      </c>
      <c r="FP11" s="389">
        <v>0</v>
      </c>
      <c r="FQ11" s="389">
        <v>0</v>
      </c>
      <c r="FR11" s="406">
        <v>1806</v>
      </c>
      <c r="FS11" s="389">
        <v>0</v>
      </c>
      <c r="FT11" s="389">
        <v>858</v>
      </c>
      <c r="FU11" s="389">
        <v>354</v>
      </c>
      <c r="FV11" s="389">
        <v>3300</v>
      </c>
      <c r="FW11" s="389">
        <v>0</v>
      </c>
      <c r="FX11" s="406">
        <v>4512</v>
      </c>
      <c r="FY11" s="393">
        <v>0</v>
      </c>
      <c r="FZ11" s="393">
        <v>0</v>
      </c>
      <c r="GA11" s="393">
        <v>0</v>
      </c>
      <c r="GB11" s="393">
        <v>0</v>
      </c>
      <c r="GC11" s="393">
        <v>0</v>
      </c>
      <c r="GD11" s="392">
        <v>0</v>
      </c>
      <c r="GE11" s="393">
        <v>0</v>
      </c>
      <c r="GF11" s="393">
        <v>0</v>
      </c>
      <c r="GG11" s="393">
        <v>0</v>
      </c>
      <c r="GH11" s="393">
        <v>0</v>
      </c>
      <c r="GI11" s="393">
        <v>0</v>
      </c>
      <c r="GJ11" s="392">
        <v>0</v>
      </c>
      <c r="GK11" s="389">
        <v>0</v>
      </c>
      <c r="GL11" s="389">
        <v>0</v>
      </c>
      <c r="GM11" s="389">
        <v>0</v>
      </c>
      <c r="GN11" s="389">
        <v>0</v>
      </c>
      <c r="GO11" s="389">
        <v>0</v>
      </c>
      <c r="GP11" s="407">
        <v>0</v>
      </c>
      <c r="GQ11" s="388">
        <v>0</v>
      </c>
      <c r="GR11" s="409">
        <v>0</v>
      </c>
      <c r="GS11" s="396">
        <v>1602</v>
      </c>
      <c r="GT11" s="397">
        <v>1602</v>
      </c>
      <c r="GU11" s="390">
        <v>29940</v>
      </c>
      <c r="GV11" s="390">
        <v>1968</v>
      </c>
      <c r="GW11" s="391">
        <v>2916</v>
      </c>
      <c r="GX11" s="403">
        <v>36426</v>
      </c>
      <c r="GY11" s="389">
        <v>0</v>
      </c>
      <c r="GZ11" s="389">
        <v>0</v>
      </c>
      <c r="HA11" s="389">
        <v>0</v>
      </c>
      <c r="HB11" s="389">
        <v>0</v>
      </c>
      <c r="HC11" s="406">
        <v>0</v>
      </c>
      <c r="HD11" s="389">
        <v>0</v>
      </c>
      <c r="HE11" s="389">
        <v>19086</v>
      </c>
      <c r="HF11" s="389">
        <v>0</v>
      </c>
      <c r="HG11" s="389">
        <v>0</v>
      </c>
      <c r="HH11" s="406">
        <v>19086</v>
      </c>
      <c r="HI11" s="389">
        <v>0</v>
      </c>
      <c r="HJ11" s="389">
        <v>10854</v>
      </c>
      <c r="HK11" s="389">
        <v>0</v>
      </c>
      <c r="HL11" s="389">
        <v>0</v>
      </c>
      <c r="HM11" s="406">
        <v>10854</v>
      </c>
      <c r="HN11" s="389">
        <v>0</v>
      </c>
      <c r="HO11" s="389">
        <v>0</v>
      </c>
      <c r="HP11" s="389">
        <v>0</v>
      </c>
      <c r="HQ11" s="389">
        <v>0</v>
      </c>
      <c r="HR11" s="392">
        <v>0</v>
      </c>
      <c r="HS11" s="393">
        <v>0</v>
      </c>
      <c r="HT11" s="393">
        <v>0</v>
      </c>
      <c r="HU11" s="393">
        <v>0</v>
      </c>
      <c r="HV11" s="393">
        <v>0</v>
      </c>
      <c r="HW11" s="392">
        <v>0</v>
      </c>
      <c r="HX11" s="389">
        <v>1602</v>
      </c>
      <c r="HY11" s="389">
        <v>0</v>
      </c>
      <c r="HZ11" s="389">
        <v>1968</v>
      </c>
      <c r="IA11" s="389">
        <v>2916</v>
      </c>
      <c r="IB11" s="407">
        <v>6486</v>
      </c>
      <c r="IC11" s="388">
        <v>0</v>
      </c>
      <c r="ID11" s="408">
        <v>0</v>
      </c>
      <c r="IE11" s="396">
        <v>0</v>
      </c>
      <c r="IF11" s="397">
        <v>576</v>
      </c>
      <c r="IG11" s="390">
        <v>0</v>
      </c>
      <c r="IH11" s="390">
        <v>0</v>
      </c>
      <c r="II11" s="391">
        <v>0</v>
      </c>
      <c r="IJ11" s="388">
        <v>576</v>
      </c>
      <c r="IK11" s="395">
        <v>0</v>
      </c>
      <c r="IL11" s="408">
        <v>0</v>
      </c>
      <c r="IM11" s="396">
        <v>0</v>
      </c>
      <c r="IN11" s="397">
        <v>0</v>
      </c>
      <c r="IO11" s="390">
        <v>0</v>
      </c>
      <c r="IP11" s="390">
        <v>0</v>
      </c>
      <c r="IQ11" s="391">
        <v>180</v>
      </c>
      <c r="IR11" s="391">
        <v>0</v>
      </c>
      <c r="IS11" s="388">
        <v>180</v>
      </c>
      <c r="IT11" s="395">
        <v>0</v>
      </c>
      <c r="IU11" s="408">
        <v>0</v>
      </c>
      <c r="IV11" s="396">
        <v>0</v>
      </c>
      <c r="IW11" s="397">
        <v>0</v>
      </c>
      <c r="IX11" s="390">
        <v>0</v>
      </c>
      <c r="IY11" s="390">
        <v>0</v>
      </c>
      <c r="IZ11" s="391">
        <v>0</v>
      </c>
      <c r="JA11" s="388">
        <v>0</v>
      </c>
      <c r="JB11" s="395">
        <v>0</v>
      </c>
      <c r="JC11" s="408">
        <v>18576</v>
      </c>
      <c r="JD11" s="396">
        <v>0</v>
      </c>
      <c r="JE11" s="397">
        <v>0</v>
      </c>
      <c r="JF11" s="390">
        <v>0</v>
      </c>
      <c r="JG11" s="390">
        <v>0</v>
      </c>
      <c r="JH11" s="391">
        <v>0</v>
      </c>
      <c r="JI11" s="388">
        <v>0</v>
      </c>
      <c r="JJ11" s="395">
        <v>18576</v>
      </c>
      <c r="JK11" s="388">
        <v>18576</v>
      </c>
      <c r="JL11" s="388">
        <v>2298</v>
      </c>
      <c r="JM11" s="388">
        <v>67266</v>
      </c>
      <c r="JN11" s="388">
        <v>18576</v>
      </c>
      <c r="JO11" s="400">
        <v>1</v>
      </c>
    </row>
    <row r="12" spans="1:275" x14ac:dyDescent="0.35">
      <c r="A12" s="401">
        <v>373</v>
      </c>
      <c r="B12" s="410">
        <v>2</v>
      </c>
      <c r="C12" s="402" t="s">
        <v>53</v>
      </c>
      <c r="D12" s="403">
        <v>0</v>
      </c>
      <c r="E12" s="388">
        <v>0</v>
      </c>
      <c r="F12" s="404">
        <v>0</v>
      </c>
      <c r="G12" s="405">
        <v>0</v>
      </c>
      <c r="H12" s="405">
        <v>0</v>
      </c>
      <c r="I12" s="405">
        <v>0</v>
      </c>
      <c r="J12" s="393">
        <v>1578</v>
      </c>
      <c r="K12" s="403">
        <v>1578</v>
      </c>
      <c r="L12" s="389">
        <v>0</v>
      </c>
      <c r="M12" s="389">
        <v>0</v>
      </c>
      <c r="N12" s="389">
        <v>0</v>
      </c>
      <c r="O12" s="389">
        <v>0</v>
      </c>
      <c r="P12" s="389">
        <v>0</v>
      </c>
      <c r="Q12" s="403">
        <v>0</v>
      </c>
      <c r="R12" s="404">
        <v>0</v>
      </c>
      <c r="S12" s="405">
        <v>0</v>
      </c>
      <c r="T12" s="405">
        <v>0</v>
      </c>
      <c r="U12" s="405">
        <v>0</v>
      </c>
      <c r="V12" s="393">
        <v>1578</v>
      </c>
      <c r="W12" s="403">
        <v>1578</v>
      </c>
      <c r="X12" s="389">
        <v>0</v>
      </c>
      <c r="Y12" s="389">
        <v>0</v>
      </c>
      <c r="Z12" s="389">
        <v>0</v>
      </c>
      <c r="AA12" s="389">
        <v>0</v>
      </c>
      <c r="AB12" s="389">
        <v>0</v>
      </c>
      <c r="AC12" s="406">
        <v>0</v>
      </c>
      <c r="AD12" s="389">
        <v>0</v>
      </c>
      <c r="AE12" s="389">
        <v>0</v>
      </c>
      <c r="AF12" s="389">
        <v>0</v>
      </c>
      <c r="AG12" s="389">
        <v>0</v>
      </c>
      <c r="AH12" s="389">
        <v>0</v>
      </c>
      <c r="AI12" s="406">
        <v>0</v>
      </c>
      <c r="AJ12" s="389">
        <v>0</v>
      </c>
      <c r="AK12" s="389">
        <v>0</v>
      </c>
      <c r="AL12" s="389">
        <v>0</v>
      </c>
      <c r="AM12" s="389">
        <v>0</v>
      </c>
      <c r="AN12" s="389">
        <v>1578</v>
      </c>
      <c r="AO12" s="406">
        <v>1578</v>
      </c>
      <c r="AP12" s="393">
        <v>0</v>
      </c>
      <c r="AQ12" s="393">
        <v>0</v>
      </c>
      <c r="AR12" s="393">
        <v>0</v>
      </c>
      <c r="AS12" s="393">
        <v>0</v>
      </c>
      <c r="AT12" s="393">
        <v>0</v>
      </c>
      <c r="AU12" s="392">
        <v>0</v>
      </c>
      <c r="AV12" s="393">
        <v>0</v>
      </c>
      <c r="AW12" s="393">
        <v>0</v>
      </c>
      <c r="AX12" s="393">
        <v>0</v>
      </c>
      <c r="AY12" s="393">
        <v>0</v>
      </c>
      <c r="AZ12" s="393">
        <v>0</v>
      </c>
      <c r="BA12" s="392">
        <v>0</v>
      </c>
      <c r="BB12" s="393">
        <v>0</v>
      </c>
      <c r="BC12" s="393">
        <v>0</v>
      </c>
      <c r="BD12" s="393">
        <v>0</v>
      </c>
      <c r="BE12" s="393">
        <v>0</v>
      </c>
      <c r="BF12" s="393">
        <v>0</v>
      </c>
      <c r="BG12" s="392">
        <v>0</v>
      </c>
      <c r="BH12" s="389">
        <v>0</v>
      </c>
      <c r="BI12" s="389">
        <v>0</v>
      </c>
      <c r="BJ12" s="389">
        <v>0</v>
      </c>
      <c r="BK12" s="389">
        <v>0</v>
      </c>
      <c r="BL12" s="389">
        <v>0</v>
      </c>
      <c r="BM12" s="407">
        <v>0</v>
      </c>
      <c r="BN12" s="395">
        <v>0</v>
      </c>
      <c r="BO12" s="408">
        <v>0</v>
      </c>
      <c r="BP12" s="396">
        <v>0</v>
      </c>
      <c r="BQ12" s="397">
        <v>1212</v>
      </c>
      <c r="BR12" s="390">
        <v>0</v>
      </c>
      <c r="BS12" s="390">
        <v>0</v>
      </c>
      <c r="BT12" s="398">
        <v>0</v>
      </c>
      <c r="BU12" s="403">
        <v>1212</v>
      </c>
      <c r="BV12" s="389">
        <v>0</v>
      </c>
      <c r="BW12" s="389">
        <v>0</v>
      </c>
      <c r="BX12" s="389">
        <v>0</v>
      </c>
      <c r="BY12" s="389">
        <v>0</v>
      </c>
      <c r="BZ12" s="406">
        <v>0</v>
      </c>
      <c r="CA12" s="389">
        <v>1212</v>
      </c>
      <c r="CB12" s="389">
        <v>0</v>
      </c>
      <c r="CC12" s="389">
        <v>0</v>
      </c>
      <c r="CD12" s="389">
        <v>0</v>
      </c>
      <c r="CE12" s="406">
        <v>1212</v>
      </c>
      <c r="CF12" s="389">
        <v>0</v>
      </c>
      <c r="CG12" s="389">
        <v>0</v>
      </c>
      <c r="CH12" s="389">
        <v>0</v>
      </c>
      <c r="CI12" s="389">
        <v>0</v>
      </c>
      <c r="CJ12" s="406">
        <v>0</v>
      </c>
      <c r="CK12" s="393">
        <v>0</v>
      </c>
      <c r="CL12" s="393">
        <v>0</v>
      </c>
      <c r="CM12" s="393">
        <v>0</v>
      </c>
      <c r="CN12" s="393">
        <v>0</v>
      </c>
      <c r="CO12" s="392">
        <v>0</v>
      </c>
      <c r="CP12" s="393">
        <v>0</v>
      </c>
      <c r="CQ12" s="393">
        <v>0</v>
      </c>
      <c r="CR12" s="393">
        <v>0</v>
      </c>
      <c r="CS12" s="393">
        <v>0</v>
      </c>
      <c r="CT12" s="392">
        <v>0</v>
      </c>
      <c r="CU12" s="389">
        <v>0</v>
      </c>
      <c r="CV12" s="389">
        <v>0</v>
      </c>
      <c r="CW12" s="389">
        <v>0</v>
      </c>
      <c r="CX12" s="389">
        <v>0</v>
      </c>
      <c r="CY12" s="407">
        <v>0</v>
      </c>
      <c r="CZ12" s="395">
        <v>0</v>
      </c>
      <c r="DA12" s="409">
        <v>0</v>
      </c>
      <c r="DB12" s="396">
        <v>0</v>
      </c>
      <c r="DC12" s="397">
        <v>0</v>
      </c>
      <c r="DD12" s="390">
        <v>4284</v>
      </c>
      <c r="DE12" s="390">
        <v>15678</v>
      </c>
      <c r="DF12" s="398">
        <v>4872</v>
      </c>
      <c r="DG12" s="403">
        <v>24834</v>
      </c>
      <c r="DH12" s="389">
        <v>0</v>
      </c>
      <c r="DI12" s="389">
        <v>0</v>
      </c>
      <c r="DJ12" s="389">
        <v>0</v>
      </c>
      <c r="DK12" s="389">
        <v>0</v>
      </c>
      <c r="DL12" s="406">
        <v>0</v>
      </c>
      <c r="DM12" s="389">
        <v>0</v>
      </c>
      <c r="DN12" s="389">
        <v>3811</v>
      </c>
      <c r="DO12" s="389">
        <v>0</v>
      </c>
      <c r="DP12" s="389">
        <v>0</v>
      </c>
      <c r="DQ12" s="406">
        <v>3811</v>
      </c>
      <c r="DR12" s="389">
        <v>0</v>
      </c>
      <c r="DS12" s="389">
        <v>473</v>
      </c>
      <c r="DT12" s="389">
        <v>15678</v>
      </c>
      <c r="DU12" s="389">
        <v>4872</v>
      </c>
      <c r="DV12" s="406">
        <v>21023</v>
      </c>
      <c r="DW12" s="389">
        <v>0</v>
      </c>
      <c r="DX12" s="389">
        <v>0</v>
      </c>
      <c r="DY12" s="389">
        <v>0</v>
      </c>
      <c r="DZ12" s="389">
        <v>0</v>
      </c>
      <c r="EA12" s="392">
        <v>0</v>
      </c>
      <c r="EB12" s="393">
        <v>0</v>
      </c>
      <c r="EC12" s="393">
        <v>0</v>
      </c>
      <c r="ED12" s="393">
        <v>0</v>
      </c>
      <c r="EE12" s="393">
        <v>0</v>
      </c>
      <c r="EF12" s="392">
        <v>0</v>
      </c>
      <c r="EG12" s="389">
        <v>0</v>
      </c>
      <c r="EH12" s="389">
        <v>0</v>
      </c>
      <c r="EI12" s="389">
        <v>0</v>
      </c>
      <c r="EJ12" s="389">
        <v>0</v>
      </c>
      <c r="EK12" s="407">
        <v>0</v>
      </c>
      <c r="EL12" s="395">
        <v>0</v>
      </c>
      <c r="EM12" s="403">
        <v>906</v>
      </c>
      <c r="EN12" s="388">
        <v>0</v>
      </c>
      <c r="EO12" s="404">
        <v>3648</v>
      </c>
      <c r="EP12" s="405">
        <v>2046</v>
      </c>
      <c r="EQ12" s="405">
        <v>0</v>
      </c>
      <c r="ER12" s="405">
        <v>0</v>
      </c>
      <c r="ES12" s="393">
        <v>1008</v>
      </c>
      <c r="ET12" s="403">
        <v>6702</v>
      </c>
      <c r="EU12" s="389">
        <v>0</v>
      </c>
      <c r="EV12" s="389">
        <v>0</v>
      </c>
      <c r="EW12" s="389">
        <v>0</v>
      </c>
      <c r="EX12" s="389">
        <v>0</v>
      </c>
      <c r="EY12" s="389">
        <v>0</v>
      </c>
      <c r="EZ12" s="403">
        <v>0</v>
      </c>
      <c r="FA12" s="404">
        <v>3648</v>
      </c>
      <c r="FB12" s="405">
        <v>2046</v>
      </c>
      <c r="FC12" s="405">
        <v>0</v>
      </c>
      <c r="FD12" s="405">
        <v>0</v>
      </c>
      <c r="FE12" s="393">
        <v>1008</v>
      </c>
      <c r="FF12" s="403">
        <v>6702</v>
      </c>
      <c r="FG12" s="389">
        <v>0</v>
      </c>
      <c r="FH12" s="389">
        <v>1308</v>
      </c>
      <c r="FI12" s="389">
        <v>0</v>
      </c>
      <c r="FJ12" s="389">
        <v>0</v>
      </c>
      <c r="FK12" s="389">
        <v>0</v>
      </c>
      <c r="FL12" s="406">
        <v>1308</v>
      </c>
      <c r="FM12" s="389">
        <v>3648</v>
      </c>
      <c r="FN12" s="389">
        <v>1113.5</v>
      </c>
      <c r="FO12" s="389">
        <v>0</v>
      </c>
      <c r="FP12" s="389">
        <v>0</v>
      </c>
      <c r="FQ12" s="389">
        <v>0</v>
      </c>
      <c r="FR12" s="406">
        <v>4761.5</v>
      </c>
      <c r="FS12" s="389">
        <v>0</v>
      </c>
      <c r="FT12" s="389">
        <v>932.5</v>
      </c>
      <c r="FU12" s="389">
        <v>0</v>
      </c>
      <c r="FV12" s="389">
        <v>0</v>
      </c>
      <c r="FW12" s="389">
        <v>1008</v>
      </c>
      <c r="FX12" s="406">
        <v>1940.5</v>
      </c>
      <c r="FY12" s="393">
        <v>0</v>
      </c>
      <c r="FZ12" s="393">
        <v>0</v>
      </c>
      <c r="GA12" s="393">
        <v>0</v>
      </c>
      <c r="GB12" s="393">
        <v>0</v>
      </c>
      <c r="GC12" s="393">
        <v>0</v>
      </c>
      <c r="GD12" s="392">
        <v>0</v>
      </c>
      <c r="GE12" s="393">
        <v>0</v>
      </c>
      <c r="GF12" s="393">
        <v>0</v>
      </c>
      <c r="GG12" s="393">
        <v>0</v>
      </c>
      <c r="GH12" s="393">
        <v>0</v>
      </c>
      <c r="GI12" s="393">
        <v>0</v>
      </c>
      <c r="GJ12" s="392">
        <v>0</v>
      </c>
      <c r="GK12" s="389">
        <v>0</v>
      </c>
      <c r="GL12" s="389">
        <v>0</v>
      </c>
      <c r="GM12" s="389">
        <v>0</v>
      </c>
      <c r="GN12" s="389">
        <v>0</v>
      </c>
      <c r="GO12" s="389">
        <v>0</v>
      </c>
      <c r="GP12" s="407">
        <v>0</v>
      </c>
      <c r="GQ12" s="388">
        <v>906</v>
      </c>
      <c r="GR12" s="409">
        <v>0</v>
      </c>
      <c r="GS12" s="396">
        <v>0</v>
      </c>
      <c r="GT12" s="397">
        <v>0</v>
      </c>
      <c r="GU12" s="390">
        <v>528</v>
      </c>
      <c r="GV12" s="390">
        <v>0</v>
      </c>
      <c r="GW12" s="391">
        <v>0</v>
      </c>
      <c r="GX12" s="403">
        <v>528</v>
      </c>
      <c r="GY12" s="389">
        <v>0</v>
      </c>
      <c r="GZ12" s="389">
        <v>0</v>
      </c>
      <c r="HA12" s="389">
        <v>0</v>
      </c>
      <c r="HB12" s="389">
        <v>0</v>
      </c>
      <c r="HC12" s="406">
        <v>0</v>
      </c>
      <c r="HD12" s="389">
        <v>0</v>
      </c>
      <c r="HE12" s="389">
        <v>528</v>
      </c>
      <c r="HF12" s="389">
        <v>0</v>
      </c>
      <c r="HG12" s="389">
        <v>0</v>
      </c>
      <c r="HH12" s="406">
        <v>528</v>
      </c>
      <c r="HI12" s="389">
        <v>0</v>
      </c>
      <c r="HJ12" s="389">
        <v>0</v>
      </c>
      <c r="HK12" s="389">
        <v>0</v>
      </c>
      <c r="HL12" s="389">
        <v>0</v>
      </c>
      <c r="HM12" s="406">
        <v>0</v>
      </c>
      <c r="HN12" s="389">
        <v>0</v>
      </c>
      <c r="HO12" s="389">
        <v>0</v>
      </c>
      <c r="HP12" s="389">
        <v>0</v>
      </c>
      <c r="HQ12" s="389">
        <v>0</v>
      </c>
      <c r="HR12" s="392">
        <v>0</v>
      </c>
      <c r="HS12" s="393">
        <v>0</v>
      </c>
      <c r="HT12" s="393">
        <v>0</v>
      </c>
      <c r="HU12" s="393">
        <v>0</v>
      </c>
      <c r="HV12" s="393">
        <v>0</v>
      </c>
      <c r="HW12" s="392">
        <v>0</v>
      </c>
      <c r="HX12" s="389">
        <v>0</v>
      </c>
      <c r="HY12" s="389">
        <v>0</v>
      </c>
      <c r="HZ12" s="389">
        <v>0</v>
      </c>
      <c r="IA12" s="389">
        <v>0</v>
      </c>
      <c r="IB12" s="407">
        <v>0</v>
      </c>
      <c r="IC12" s="388">
        <v>0</v>
      </c>
      <c r="ID12" s="408">
        <v>396</v>
      </c>
      <c r="IE12" s="396">
        <v>0</v>
      </c>
      <c r="IF12" s="397">
        <v>0</v>
      </c>
      <c r="IG12" s="390">
        <v>0</v>
      </c>
      <c r="IH12" s="390">
        <v>0</v>
      </c>
      <c r="II12" s="391">
        <v>0</v>
      </c>
      <c r="IJ12" s="388">
        <v>0</v>
      </c>
      <c r="IK12" s="395">
        <v>396</v>
      </c>
      <c r="IL12" s="408">
        <v>1332</v>
      </c>
      <c r="IM12" s="396">
        <v>0</v>
      </c>
      <c r="IN12" s="397">
        <v>0</v>
      </c>
      <c r="IO12" s="390">
        <v>0</v>
      </c>
      <c r="IP12" s="390">
        <v>0</v>
      </c>
      <c r="IQ12" s="391">
        <v>0</v>
      </c>
      <c r="IR12" s="391">
        <v>0</v>
      </c>
      <c r="IS12" s="388">
        <v>0</v>
      </c>
      <c r="IT12" s="395">
        <v>1332</v>
      </c>
      <c r="IU12" s="408">
        <v>2688</v>
      </c>
      <c r="IV12" s="396">
        <v>0</v>
      </c>
      <c r="IW12" s="397">
        <v>0</v>
      </c>
      <c r="IX12" s="390">
        <v>0</v>
      </c>
      <c r="IY12" s="390">
        <v>0</v>
      </c>
      <c r="IZ12" s="391">
        <v>0</v>
      </c>
      <c r="JA12" s="388">
        <v>0</v>
      </c>
      <c r="JB12" s="395">
        <v>2688</v>
      </c>
      <c r="JC12" s="408">
        <v>14382</v>
      </c>
      <c r="JD12" s="396">
        <v>0</v>
      </c>
      <c r="JE12" s="397">
        <v>0</v>
      </c>
      <c r="JF12" s="390">
        <v>0</v>
      </c>
      <c r="JG12" s="390">
        <v>0</v>
      </c>
      <c r="JH12" s="391">
        <v>0</v>
      </c>
      <c r="JI12" s="388">
        <v>0</v>
      </c>
      <c r="JJ12" s="395">
        <v>14382</v>
      </c>
      <c r="JK12" s="388">
        <v>19704</v>
      </c>
      <c r="JL12" s="388">
        <v>0</v>
      </c>
      <c r="JM12" s="388">
        <v>34854</v>
      </c>
      <c r="JN12" s="388">
        <v>19704</v>
      </c>
      <c r="JO12" s="400">
        <v>1</v>
      </c>
    </row>
    <row r="13" spans="1:275" x14ac:dyDescent="0.35">
      <c r="A13" s="401">
        <v>373</v>
      </c>
      <c r="B13" s="410">
        <v>2</v>
      </c>
      <c r="C13" s="402" t="s">
        <v>45</v>
      </c>
      <c r="D13" s="403">
        <v>0</v>
      </c>
      <c r="E13" s="388">
        <v>0</v>
      </c>
      <c r="F13" s="404">
        <v>0</v>
      </c>
      <c r="G13" s="405">
        <v>0</v>
      </c>
      <c r="H13" s="405">
        <v>0</v>
      </c>
      <c r="I13" s="405">
        <v>0</v>
      </c>
      <c r="J13" s="393">
        <v>546</v>
      </c>
      <c r="K13" s="403">
        <v>546</v>
      </c>
      <c r="L13" s="389">
        <v>0</v>
      </c>
      <c r="M13" s="389">
        <v>0</v>
      </c>
      <c r="N13" s="389">
        <v>0</v>
      </c>
      <c r="O13" s="389">
        <v>0</v>
      </c>
      <c r="P13" s="389">
        <v>0</v>
      </c>
      <c r="Q13" s="403">
        <v>0</v>
      </c>
      <c r="R13" s="404">
        <v>0</v>
      </c>
      <c r="S13" s="405">
        <v>0</v>
      </c>
      <c r="T13" s="405">
        <v>0</v>
      </c>
      <c r="U13" s="405">
        <v>0</v>
      </c>
      <c r="V13" s="393">
        <v>546</v>
      </c>
      <c r="W13" s="403">
        <v>546</v>
      </c>
      <c r="X13" s="389">
        <v>0</v>
      </c>
      <c r="Y13" s="389">
        <v>0</v>
      </c>
      <c r="Z13" s="389">
        <v>0</v>
      </c>
      <c r="AA13" s="389">
        <v>0</v>
      </c>
      <c r="AB13" s="389">
        <v>0</v>
      </c>
      <c r="AC13" s="406">
        <v>0</v>
      </c>
      <c r="AD13" s="389">
        <v>0</v>
      </c>
      <c r="AE13" s="389">
        <v>0</v>
      </c>
      <c r="AF13" s="389">
        <v>0</v>
      </c>
      <c r="AG13" s="389">
        <v>0</v>
      </c>
      <c r="AH13" s="389">
        <v>0</v>
      </c>
      <c r="AI13" s="406">
        <v>0</v>
      </c>
      <c r="AJ13" s="389">
        <v>0</v>
      </c>
      <c r="AK13" s="389">
        <v>0</v>
      </c>
      <c r="AL13" s="389">
        <v>0</v>
      </c>
      <c r="AM13" s="389">
        <v>0</v>
      </c>
      <c r="AN13" s="389">
        <v>546</v>
      </c>
      <c r="AO13" s="406">
        <v>546</v>
      </c>
      <c r="AP13" s="393">
        <v>0</v>
      </c>
      <c r="AQ13" s="393">
        <v>0</v>
      </c>
      <c r="AR13" s="393">
        <v>0</v>
      </c>
      <c r="AS13" s="393">
        <v>0</v>
      </c>
      <c r="AT13" s="393">
        <v>0</v>
      </c>
      <c r="AU13" s="392">
        <v>0</v>
      </c>
      <c r="AV13" s="393">
        <v>0</v>
      </c>
      <c r="AW13" s="393">
        <v>0</v>
      </c>
      <c r="AX13" s="393">
        <v>0</v>
      </c>
      <c r="AY13" s="393">
        <v>0</v>
      </c>
      <c r="AZ13" s="393">
        <v>0</v>
      </c>
      <c r="BA13" s="392">
        <v>0</v>
      </c>
      <c r="BB13" s="393">
        <v>0</v>
      </c>
      <c r="BC13" s="393">
        <v>0</v>
      </c>
      <c r="BD13" s="393">
        <v>0</v>
      </c>
      <c r="BE13" s="393">
        <v>0</v>
      </c>
      <c r="BF13" s="393">
        <v>0</v>
      </c>
      <c r="BG13" s="392">
        <v>0</v>
      </c>
      <c r="BH13" s="389">
        <v>0</v>
      </c>
      <c r="BI13" s="389">
        <v>0</v>
      </c>
      <c r="BJ13" s="389">
        <v>0</v>
      </c>
      <c r="BK13" s="389">
        <v>0</v>
      </c>
      <c r="BL13" s="389">
        <v>0</v>
      </c>
      <c r="BM13" s="407">
        <v>0</v>
      </c>
      <c r="BN13" s="395">
        <v>0</v>
      </c>
      <c r="BO13" s="408">
        <v>0</v>
      </c>
      <c r="BP13" s="396">
        <v>0</v>
      </c>
      <c r="BQ13" s="397">
        <v>1638</v>
      </c>
      <c r="BR13" s="390">
        <v>0</v>
      </c>
      <c r="BS13" s="390">
        <v>0</v>
      </c>
      <c r="BT13" s="398">
        <v>0</v>
      </c>
      <c r="BU13" s="403">
        <v>1638</v>
      </c>
      <c r="BV13" s="389">
        <v>0</v>
      </c>
      <c r="BW13" s="389">
        <v>0</v>
      </c>
      <c r="BX13" s="389">
        <v>0</v>
      </c>
      <c r="BY13" s="389">
        <v>0</v>
      </c>
      <c r="BZ13" s="406">
        <v>0</v>
      </c>
      <c r="CA13" s="389">
        <v>0</v>
      </c>
      <c r="CB13" s="389">
        <v>0</v>
      </c>
      <c r="CC13" s="389">
        <v>0</v>
      </c>
      <c r="CD13" s="389">
        <v>0</v>
      </c>
      <c r="CE13" s="406">
        <v>0</v>
      </c>
      <c r="CF13" s="389">
        <v>1638</v>
      </c>
      <c r="CG13" s="389">
        <v>0</v>
      </c>
      <c r="CH13" s="389">
        <v>0</v>
      </c>
      <c r="CI13" s="389">
        <v>0</v>
      </c>
      <c r="CJ13" s="406">
        <v>1638</v>
      </c>
      <c r="CK13" s="393">
        <v>0</v>
      </c>
      <c r="CL13" s="393">
        <v>0</v>
      </c>
      <c r="CM13" s="393">
        <v>0</v>
      </c>
      <c r="CN13" s="393">
        <v>0</v>
      </c>
      <c r="CO13" s="392">
        <v>0</v>
      </c>
      <c r="CP13" s="393">
        <v>0</v>
      </c>
      <c r="CQ13" s="393">
        <v>0</v>
      </c>
      <c r="CR13" s="393">
        <v>0</v>
      </c>
      <c r="CS13" s="393">
        <v>0</v>
      </c>
      <c r="CT13" s="392">
        <v>0</v>
      </c>
      <c r="CU13" s="389">
        <v>0</v>
      </c>
      <c r="CV13" s="389">
        <v>0</v>
      </c>
      <c r="CW13" s="389">
        <v>0</v>
      </c>
      <c r="CX13" s="389">
        <v>0</v>
      </c>
      <c r="CY13" s="407">
        <v>0</v>
      </c>
      <c r="CZ13" s="395">
        <v>0</v>
      </c>
      <c r="DA13" s="409">
        <v>0</v>
      </c>
      <c r="DB13" s="396">
        <v>0</v>
      </c>
      <c r="DC13" s="397">
        <v>9636</v>
      </c>
      <c r="DD13" s="390">
        <v>16710</v>
      </c>
      <c r="DE13" s="390">
        <v>4860</v>
      </c>
      <c r="DF13" s="398">
        <v>510</v>
      </c>
      <c r="DG13" s="403">
        <v>31716</v>
      </c>
      <c r="DH13" s="389">
        <v>0</v>
      </c>
      <c r="DI13" s="389">
        <v>0</v>
      </c>
      <c r="DJ13" s="389">
        <v>0</v>
      </c>
      <c r="DK13" s="389">
        <v>0</v>
      </c>
      <c r="DL13" s="406">
        <v>0</v>
      </c>
      <c r="DM13" s="389">
        <v>9118.5</v>
      </c>
      <c r="DN13" s="389">
        <v>5446</v>
      </c>
      <c r="DO13" s="389">
        <v>0</v>
      </c>
      <c r="DP13" s="389">
        <v>0</v>
      </c>
      <c r="DQ13" s="406">
        <v>14564.5</v>
      </c>
      <c r="DR13" s="389">
        <v>517.5</v>
      </c>
      <c r="DS13" s="389">
        <v>11264</v>
      </c>
      <c r="DT13" s="389">
        <v>4860</v>
      </c>
      <c r="DU13" s="389">
        <v>510</v>
      </c>
      <c r="DV13" s="406">
        <v>17151.5</v>
      </c>
      <c r="DW13" s="389">
        <v>0</v>
      </c>
      <c r="DX13" s="389">
        <v>0</v>
      </c>
      <c r="DY13" s="389">
        <v>0</v>
      </c>
      <c r="DZ13" s="389">
        <v>0</v>
      </c>
      <c r="EA13" s="392">
        <v>0</v>
      </c>
      <c r="EB13" s="393">
        <v>0</v>
      </c>
      <c r="EC13" s="393">
        <v>0</v>
      </c>
      <c r="ED13" s="393">
        <v>0</v>
      </c>
      <c r="EE13" s="393">
        <v>0</v>
      </c>
      <c r="EF13" s="392">
        <v>0</v>
      </c>
      <c r="EG13" s="389">
        <v>0</v>
      </c>
      <c r="EH13" s="389">
        <v>0</v>
      </c>
      <c r="EI13" s="389">
        <v>0</v>
      </c>
      <c r="EJ13" s="389">
        <v>0</v>
      </c>
      <c r="EK13" s="407">
        <v>0</v>
      </c>
      <c r="EL13" s="395">
        <v>0</v>
      </c>
      <c r="EM13" s="403">
        <v>2868</v>
      </c>
      <c r="EN13" s="388">
        <v>0</v>
      </c>
      <c r="EO13" s="404">
        <v>11340</v>
      </c>
      <c r="EP13" s="405">
        <v>8538</v>
      </c>
      <c r="EQ13" s="405">
        <v>1680</v>
      </c>
      <c r="ER13" s="405">
        <v>0</v>
      </c>
      <c r="ES13" s="393">
        <v>5616</v>
      </c>
      <c r="ET13" s="403">
        <v>27174</v>
      </c>
      <c r="EU13" s="389">
        <v>0</v>
      </c>
      <c r="EV13" s="389">
        <v>0</v>
      </c>
      <c r="EW13" s="389">
        <v>0</v>
      </c>
      <c r="EX13" s="389">
        <v>0</v>
      </c>
      <c r="EY13" s="389">
        <v>0</v>
      </c>
      <c r="EZ13" s="403">
        <v>0</v>
      </c>
      <c r="FA13" s="404">
        <v>11340</v>
      </c>
      <c r="FB13" s="405">
        <v>8538</v>
      </c>
      <c r="FC13" s="405">
        <v>1680</v>
      </c>
      <c r="FD13" s="405">
        <v>0</v>
      </c>
      <c r="FE13" s="393">
        <v>5616</v>
      </c>
      <c r="FF13" s="403">
        <v>27174</v>
      </c>
      <c r="FG13" s="389">
        <v>11340</v>
      </c>
      <c r="FH13" s="389">
        <v>4854</v>
      </c>
      <c r="FI13" s="389">
        <v>0</v>
      </c>
      <c r="FJ13" s="389">
        <v>0</v>
      </c>
      <c r="FK13" s="389">
        <v>0</v>
      </c>
      <c r="FL13" s="406">
        <v>16194</v>
      </c>
      <c r="FM13" s="389">
        <v>11340</v>
      </c>
      <c r="FN13" s="389">
        <v>2353.5</v>
      </c>
      <c r="FO13" s="389">
        <v>0</v>
      </c>
      <c r="FP13" s="389">
        <v>0</v>
      </c>
      <c r="FQ13" s="389">
        <v>0</v>
      </c>
      <c r="FR13" s="406">
        <v>13693.5</v>
      </c>
      <c r="FS13" s="389">
        <v>0</v>
      </c>
      <c r="FT13" s="389">
        <v>6184.5</v>
      </c>
      <c r="FU13" s="389">
        <v>1680</v>
      </c>
      <c r="FV13" s="389">
        <v>0</v>
      </c>
      <c r="FW13" s="389">
        <v>5616</v>
      </c>
      <c r="FX13" s="406">
        <v>13480.5</v>
      </c>
      <c r="FY13" s="393">
        <v>0</v>
      </c>
      <c r="FZ13" s="393">
        <v>0</v>
      </c>
      <c r="GA13" s="393">
        <v>0</v>
      </c>
      <c r="GB13" s="393">
        <v>0</v>
      </c>
      <c r="GC13" s="393">
        <v>0</v>
      </c>
      <c r="GD13" s="392">
        <v>0</v>
      </c>
      <c r="GE13" s="393">
        <v>0</v>
      </c>
      <c r="GF13" s="393">
        <v>0</v>
      </c>
      <c r="GG13" s="393">
        <v>0</v>
      </c>
      <c r="GH13" s="393">
        <v>0</v>
      </c>
      <c r="GI13" s="393">
        <v>0</v>
      </c>
      <c r="GJ13" s="392">
        <v>0</v>
      </c>
      <c r="GK13" s="389">
        <v>0</v>
      </c>
      <c r="GL13" s="389">
        <v>0</v>
      </c>
      <c r="GM13" s="389">
        <v>0</v>
      </c>
      <c r="GN13" s="389">
        <v>0</v>
      </c>
      <c r="GO13" s="389">
        <v>0</v>
      </c>
      <c r="GP13" s="407">
        <v>0</v>
      </c>
      <c r="GQ13" s="388">
        <v>2868</v>
      </c>
      <c r="GR13" s="409">
        <v>2634</v>
      </c>
      <c r="GS13" s="396">
        <v>168</v>
      </c>
      <c r="GT13" s="397">
        <v>0</v>
      </c>
      <c r="GU13" s="390">
        <v>21432</v>
      </c>
      <c r="GV13" s="390">
        <v>0</v>
      </c>
      <c r="GW13" s="391">
        <v>6252</v>
      </c>
      <c r="GX13" s="403">
        <v>27684</v>
      </c>
      <c r="GY13" s="389">
        <v>0</v>
      </c>
      <c r="GZ13" s="389">
        <v>0</v>
      </c>
      <c r="HA13" s="389">
        <v>0</v>
      </c>
      <c r="HB13" s="389">
        <v>0</v>
      </c>
      <c r="HC13" s="406">
        <v>0</v>
      </c>
      <c r="HD13" s="389">
        <v>0</v>
      </c>
      <c r="HE13" s="389">
        <v>13835</v>
      </c>
      <c r="HF13" s="389">
        <v>0</v>
      </c>
      <c r="HG13" s="389">
        <v>0</v>
      </c>
      <c r="HH13" s="406">
        <v>13835</v>
      </c>
      <c r="HI13" s="389">
        <v>0</v>
      </c>
      <c r="HJ13" s="389">
        <v>7597</v>
      </c>
      <c r="HK13" s="389">
        <v>0</v>
      </c>
      <c r="HL13" s="389">
        <v>0</v>
      </c>
      <c r="HM13" s="406">
        <v>7597</v>
      </c>
      <c r="HN13" s="389">
        <v>0</v>
      </c>
      <c r="HO13" s="389">
        <v>0</v>
      </c>
      <c r="HP13" s="389">
        <v>0</v>
      </c>
      <c r="HQ13" s="389">
        <v>0</v>
      </c>
      <c r="HR13" s="392">
        <v>0</v>
      </c>
      <c r="HS13" s="393">
        <v>0</v>
      </c>
      <c r="HT13" s="393">
        <v>0</v>
      </c>
      <c r="HU13" s="393">
        <v>0</v>
      </c>
      <c r="HV13" s="393">
        <v>0</v>
      </c>
      <c r="HW13" s="392">
        <v>0</v>
      </c>
      <c r="HX13" s="389">
        <v>0</v>
      </c>
      <c r="HY13" s="389">
        <v>0</v>
      </c>
      <c r="HZ13" s="389">
        <v>0</v>
      </c>
      <c r="IA13" s="389">
        <v>6252</v>
      </c>
      <c r="IB13" s="407">
        <v>6252</v>
      </c>
      <c r="IC13" s="388">
        <v>2466</v>
      </c>
      <c r="ID13" s="408">
        <v>1036</v>
      </c>
      <c r="IE13" s="396">
        <v>612</v>
      </c>
      <c r="IF13" s="397">
        <v>0</v>
      </c>
      <c r="IG13" s="390">
        <v>504</v>
      </c>
      <c r="IH13" s="390">
        <v>612</v>
      </c>
      <c r="II13" s="391">
        <v>3804</v>
      </c>
      <c r="IJ13" s="388">
        <v>4920</v>
      </c>
      <c r="IK13" s="395">
        <v>424</v>
      </c>
      <c r="IL13" s="408">
        <v>14544</v>
      </c>
      <c r="IM13" s="396">
        <v>660</v>
      </c>
      <c r="IN13" s="397">
        <v>972</v>
      </c>
      <c r="IO13" s="390">
        <v>0</v>
      </c>
      <c r="IP13" s="390">
        <v>0</v>
      </c>
      <c r="IQ13" s="391">
        <v>660</v>
      </c>
      <c r="IR13" s="391">
        <v>0</v>
      </c>
      <c r="IS13" s="388">
        <v>1632</v>
      </c>
      <c r="IT13" s="395">
        <v>13884</v>
      </c>
      <c r="IU13" s="408">
        <v>2382</v>
      </c>
      <c r="IV13" s="396">
        <v>0</v>
      </c>
      <c r="IW13" s="397">
        <v>0</v>
      </c>
      <c r="IX13" s="390">
        <v>0</v>
      </c>
      <c r="IY13" s="390">
        <v>0</v>
      </c>
      <c r="IZ13" s="391">
        <v>0</v>
      </c>
      <c r="JA13" s="388">
        <v>0</v>
      </c>
      <c r="JB13" s="395">
        <v>2382</v>
      </c>
      <c r="JC13" s="408">
        <v>13392</v>
      </c>
      <c r="JD13" s="396">
        <v>0</v>
      </c>
      <c r="JE13" s="397">
        <v>0</v>
      </c>
      <c r="JF13" s="390">
        <v>0</v>
      </c>
      <c r="JG13" s="390">
        <v>0</v>
      </c>
      <c r="JH13" s="391">
        <v>0</v>
      </c>
      <c r="JI13" s="388">
        <v>0</v>
      </c>
      <c r="JJ13" s="395">
        <v>13392</v>
      </c>
      <c r="JK13" s="388">
        <v>36856</v>
      </c>
      <c r="JL13" s="388">
        <v>1440</v>
      </c>
      <c r="JM13" s="388">
        <v>95310</v>
      </c>
      <c r="JN13" s="388">
        <v>35416</v>
      </c>
      <c r="JO13" s="400">
        <v>1</v>
      </c>
    </row>
    <row r="14" spans="1:275" x14ac:dyDescent="0.35">
      <c r="A14" s="401">
        <v>373</v>
      </c>
      <c r="B14" s="410">
        <v>2</v>
      </c>
      <c r="C14" s="402" t="s">
        <v>310</v>
      </c>
      <c r="D14" s="403">
        <v>0</v>
      </c>
      <c r="E14" s="388">
        <v>0</v>
      </c>
      <c r="F14" s="404">
        <v>0</v>
      </c>
      <c r="G14" s="405">
        <v>0</v>
      </c>
      <c r="H14" s="405">
        <v>16332</v>
      </c>
      <c r="I14" s="405">
        <v>2664</v>
      </c>
      <c r="J14" s="393">
        <v>3300</v>
      </c>
      <c r="K14" s="403">
        <v>22296</v>
      </c>
      <c r="L14" s="389">
        <v>0</v>
      </c>
      <c r="M14" s="389">
        <v>0</v>
      </c>
      <c r="N14" s="389">
        <v>0</v>
      </c>
      <c r="O14" s="389">
        <v>0</v>
      </c>
      <c r="P14" s="389">
        <v>0</v>
      </c>
      <c r="Q14" s="403">
        <v>0</v>
      </c>
      <c r="R14" s="404">
        <v>0</v>
      </c>
      <c r="S14" s="405">
        <v>0</v>
      </c>
      <c r="T14" s="405">
        <v>16332</v>
      </c>
      <c r="U14" s="405">
        <v>2664</v>
      </c>
      <c r="V14" s="393">
        <v>3300</v>
      </c>
      <c r="W14" s="403">
        <v>22296</v>
      </c>
      <c r="X14" s="389">
        <v>0</v>
      </c>
      <c r="Y14" s="389">
        <v>0</v>
      </c>
      <c r="Z14" s="389">
        <v>0</v>
      </c>
      <c r="AA14" s="389">
        <v>0</v>
      </c>
      <c r="AB14" s="389">
        <v>0</v>
      </c>
      <c r="AC14" s="406">
        <v>0</v>
      </c>
      <c r="AD14" s="389">
        <v>0</v>
      </c>
      <c r="AE14" s="389">
        <v>0</v>
      </c>
      <c r="AF14" s="389">
        <v>0</v>
      </c>
      <c r="AG14" s="389">
        <v>0</v>
      </c>
      <c r="AH14" s="389">
        <v>0</v>
      </c>
      <c r="AI14" s="406">
        <v>0</v>
      </c>
      <c r="AJ14" s="389">
        <v>0</v>
      </c>
      <c r="AK14" s="389">
        <v>0</v>
      </c>
      <c r="AL14" s="389">
        <v>16332</v>
      </c>
      <c r="AM14" s="389">
        <v>2664</v>
      </c>
      <c r="AN14" s="389">
        <v>3300</v>
      </c>
      <c r="AO14" s="406">
        <v>22296</v>
      </c>
      <c r="AP14" s="393">
        <v>0</v>
      </c>
      <c r="AQ14" s="393">
        <v>0</v>
      </c>
      <c r="AR14" s="393">
        <v>0</v>
      </c>
      <c r="AS14" s="393">
        <v>0</v>
      </c>
      <c r="AT14" s="393">
        <v>0</v>
      </c>
      <c r="AU14" s="392">
        <v>0</v>
      </c>
      <c r="AV14" s="393">
        <v>0</v>
      </c>
      <c r="AW14" s="393">
        <v>0</v>
      </c>
      <c r="AX14" s="393">
        <v>0</v>
      </c>
      <c r="AY14" s="393">
        <v>0</v>
      </c>
      <c r="AZ14" s="393">
        <v>0</v>
      </c>
      <c r="BA14" s="392">
        <v>0</v>
      </c>
      <c r="BB14" s="393">
        <v>0</v>
      </c>
      <c r="BC14" s="393">
        <v>0</v>
      </c>
      <c r="BD14" s="393">
        <v>0</v>
      </c>
      <c r="BE14" s="393">
        <v>0</v>
      </c>
      <c r="BF14" s="393">
        <v>0</v>
      </c>
      <c r="BG14" s="392">
        <v>0</v>
      </c>
      <c r="BH14" s="389">
        <v>0</v>
      </c>
      <c r="BI14" s="389">
        <v>0</v>
      </c>
      <c r="BJ14" s="389">
        <v>0</v>
      </c>
      <c r="BK14" s="389">
        <v>0</v>
      </c>
      <c r="BL14" s="389">
        <v>0</v>
      </c>
      <c r="BM14" s="407">
        <v>0</v>
      </c>
      <c r="BN14" s="395">
        <v>0</v>
      </c>
      <c r="BO14" s="408">
        <v>0</v>
      </c>
      <c r="BP14" s="396">
        <v>0</v>
      </c>
      <c r="BQ14" s="397">
        <v>8748</v>
      </c>
      <c r="BR14" s="390">
        <v>0</v>
      </c>
      <c r="BS14" s="390">
        <v>0</v>
      </c>
      <c r="BT14" s="398">
        <v>0</v>
      </c>
      <c r="BU14" s="403">
        <v>8748</v>
      </c>
      <c r="BV14" s="389">
        <v>0</v>
      </c>
      <c r="BW14" s="389">
        <v>0</v>
      </c>
      <c r="BX14" s="389">
        <v>0</v>
      </c>
      <c r="BY14" s="389">
        <v>0</v>
      </c>
      <c r="BZ14" s="406">
        <v>0</v>
      </c>
      <c r="CA14" s="389">
        <v>6575</v>
      </c>
      <c r="CB14" s="389">
        <v>0</v>
      </c>
      <c r="CC14" s="389">
        <v>0</v>
      </c>
      <c r="CD14" s="389">
        <v>0</v>
      </c>
      <c r="CE14" s="406">
        <v>6575</v>
      </c>
      <c r="CF14" s="389">
        <v>2173</v>
      </c>
      <c r="CG14" s="389">
        <v>0</v>
      </c>
      <c r="CH14" s="389">
        <v>0</v>
      </c>
      <c r="CI14" s="389">
        <v>0</v>
      </c>
      <c r="CJ14" s="406">
        <v>2173</v>
      </c>
      <c r="CK14" s="393">
        <v>0</v>
      </c>
      <c r="CL14" s="393">
        <v>0</v>
      </c>
      <c r="CM14" s="393">
        <v>0</v>
      </c>
      <c r="CN14" s="393">
        <v>0</v>
      </c>
      <c r="CO14" s="392">
        <v>0</v>
      </c>
      <c r="CP14" s="393">
        <v>0</v>
      </c>
      <c r="CQ14" s="393">
        <v>0</v>
      </c>
      <c r="CR14" s="393">
        <v>0</v>
      </c>
      <c r="CS14" s="393">
        <v>0</v>
      </c>
      <c r="CT14" s="392">
        <v>0</v>
      </c>
      <c r="CU14" s="389">
        <v>0</v>
      </c>
      <c r="CV14" s="389">
        <v>0</v>
      </c>
      <c r="CW14" s="389">
        <v>0</v>
      </c>
      <c r="CX14" s="389">
        <v>0</v>
      </c>
      <c r="CY14" s="407">
        <v>0</v>
      </c>
      <c r="CZ14" s="395">
        <v>0</v>
      </c>
      <c r="DA14" s="409">
        <v>0</v>
      </c>
      <c r="DB14" s="396">
        <v>0</v>
      </c>
      <c r="DC14" s="397">
        <v>3120</v>
      </c>
      <c r="DD14" s="390">
        <v>0</v>
      </c>
      <c r="DE14" s="390">
        <v>0</v>
      </c>
      <c r="DF14" s="398">
        <v>0</v>
      </c>
      <c r="DG14" s="403">
        <v>3120</v>
      </c>
      <c r="DH14" s="389">
        <v>0</v>
      </c>
      <c r="DI14" s="389">
        <v>0</v>
      </c>
      <c r="DJ14" s="389">
        <v>0</v>
      </c>
      <c r="DK14" s="389">
        <v>0</v>
      </c>
      <c r="DL14" s="406">
        <v>0</v>
      </c>
      <c r="DM14" s="389">
        <v>1752.5</v>
      </c>
      <c r="DN14" s="389">
        <v>0</v>
      </c>
      <c r="DO14" s="389">
        <v>0</v>
      </c>
      <c r="DP14" s="389">
        <v>0</v>
      </c>
      <c r="DQ14" s="406">
        <v>1752.5</v>
      </c>
      <c r="DR14" s="389">
        <v>1367.5</v>
      </c>
      <c r="DS14" s="389">
        <v>0</v>
      </c>
      <c r="DT14" s="389">
        <v>0</v>
      </c>
      <c r="DU14" s="389">
        <v>0</v>
      </c>
      <c r="DV14" s="406">
        <v>1367.5</v>
      </c>
      <c r="DW14" s="389">
        <v>0</v>
      </c>
      <c r="DX14" s="389">
        <v>0</v>
      </c>
      <c r="DY14" s="389">
        <v>0</v>
      </c>
      <c r="DZ14" s="389">
        <v>0</v>
      </c>
      <c r="EA14" s="392">
        <v>0</v>
      </c>
      <c r="EB14" s="393">
        <v>0</v>
      </c>
      <c r="EC14" s="393">
        <v>0</v>
      </c>
      <c r="ED14" s="393">
        <v>0</v>
      </c>
      <c r="EE14" s="393">
        <v>0</v>
      </c>
      <c r="EF14" s="392">
        <v>0</v>
      </c>
      <c r="EG14" s="389">
        <v>0</v>
      </c>
      <c r="EH14" s="389">
        <v>0</v>
      </c>
      <c r="EI14" s="389">
        <v>0</v>
      </c>
      <c r="EJ14" s="389">
        <v>0</v>
      </c>
      <c r="EK14" s="407">
        <v>0</v>
      </c>
      <c r="EL14" s="395">
        <v>0</v>
      </c>
      <c r="EM14" s="403">
        <v>0</v>
      </c>
      <c r="EN14" s="388">
        <v>0</v>
      </c>
      <c r="EO14" s="404">
        <v>0</v>
      </c>
      <c r="EP14" s="405">
        <v>0</v>
      </c>
      <c r="EQ14" s="405">
        <v>0</v>
      </c>
      <c r="ER14" s="405">
        <v>0</v>
      </c>
      <c r="ES14" s="393">
        <v>0</v>
      </c>
      <c r="ET14" s="403">
        <v>0</v>
      </c>
      <c r="EU14" s="389">
        <v>0</v>
      </c>
      <c r="EV14" s="389">
        <v>0</v>
      </c>
      <c r="EW14" s="389">
        <v>0</v>
      </c>
      <c r="EX14" s="389">
        <v>0</v>
      </c>
      <c r="EY14" s="389">
        <v>0</v>
      </c>
      <c r="EZ14" s="403">
        <v>0</v>
      </c>
      <c r="FA14" s="404">
        <v>0</v>
      </c>
      <c r="FB14" s="405">
        <v>0</v>
      </c>
      <c r="FC14" s="405">
        <v>0</v>
      </c>
      <c r="FD14" s="405">
        <v>0</v>
      </c>
      <c r="FE14" s="393">
        <v>0</v>
      </c>
      <c r="FF14" s="403">
        <v>0</v>
      </c>
      <c r="FG14" s="389">
        <v>0</v>
      </c>
      <c r="FH14" s="389">
        <v>0</v>
      </c>
      <c r="FI14" s="389">
        <v>0</v>
      </c>
      <c r="FJ14" s="389">
        <v>0</v>
      </c>
      <c r="FK14" s="389">
        <v>0</v>
      </c>
      <c r="FL14" s="406">
        <v>0</v>
      </c>
      <c r="FM14" s="389">
        <v>0</v>
      </c>
      <c r="FN14" s="389">
        <v>0</v>
      </c>
      <c r="FO14" s="389">
        <v>0</v>
      </c>
      <c r="FP14" s="389">
        <v>0</v>
      </c>
      <c r="FQ14" s="389">
        <v>0</v>
      </c>
      <c r="FR14" s="406">
        <v>0</v>
      </c>
      <c r="FS14" s="389">
        <v>0</v>
      </c>
      <c r="FT14" s="389">
        <v>0</v>
      </c>
      <c r="FU14" s="389">
        <v>0</v>
      </c>
      <c r="FV14" s="389">
        <v>0</v>
      </c>
      <c r="FW14" s="389">
        <v>0</v>
      </c>
      <c r="FX14" s="406">
        <v>0</v>
      </c>
      <c r="FY14" s="393">
        <v>0</v>
      </c>
      <c r="FZ14" s="393">
        <v>0</v>
      </c>
      <c r="GA14" s="393">
        <v>0</v>
      </c>
      <c r="GB14" s="393">
        <v>0</v>
      </c>
      <c r="GC14" s="393">
        <v>0</v>
      </c>
      <c r="GD14" s="392">
        <v>0</v>
      </c>
      <c r="GE14" s="393">
        <v>0</v>
      </c>
      <c r="GF14" s="393">
        <v>0</v>
      </c>
      <c r="GG14" s="393">
        <v>0</v>
      </c>
      <c r="GH14" s="393">
        <v>0</v>
      </c>
      <c r="GI14" s="393">
        <v>0</v>
      </c>
      <c r="GJ14" s="392">
        <v>0</v>
      </c>
      <c r="GK14" s="389">
        <v>0</v>
      </c>
      <c r="GL14" s="389">
        <v>0</v>
      </c>
      <c r="GM14" s="389">
        <v>0</v>
      </c>
      <c r="GN14" s="389">
        <v>0</v>
      </c>
      <c r="GO14" s="389">
        <v>0</v>
      </c>
      <c r="GP14" s="407">
        <v>0</v>
      </c>
      <c r="GQ14" s="388">
        <v>0</v>
      </c>
      <c r="GR14" s="409">
        <v>0</v>
      </c>
      <c r="GS14" s="396">
        <v>0</v>
      </c>
      <c r="GT14" s="397">
        <v>0</v>
      </c>
      <c r="GU14" s="390">
        <v>0</v>
      </c>
      <c r="GV14" s="390">
        <v>0</v>
      </c>
      <c r="GW14" s="391">
        <v>0</v>
      </c>
      <c r="GX14" s="403">
        <v>0</v>
      </c>
      <c r="GY14" s="389">
        <v>0</v>
      </c>
      <c r="GZ14" s="389">
        <v>0</v>
      </c>
      <c r="HA14" s="389">
        <v>0</v>
      </c>
      <c r="HB14" s="389">
        <v>0</v>
      </c>
      <c r="HC14" s="406">
        <v>0</v>
      </c>
      <c r="HD14" s="389">
        <v>0</v>
      </c>
      <c r="HE14" s="389">
        <v>0</v>
      </c>
      <c r="HF14" s="389">
        <v>0</v>
      </c>
      <c r="HG14" s="389">
        <v>0</v>
      </c>
      <c r="HH14" s="406">
        <v>0</v>
      </c>
      <c r="HI14" s="389">
        <v>0</v>
      </c>
      <c r="HJ14" s="389">
        <v>0</v>
      </c>
      <c r="HK14" s="389">
        <v>0</v>
      </c>
      <c r="HL14" s="389">
        <v>0</v>
      </c>
      <c r="HM14" s="406">
        <v>0</v>
      </c>
      <c r="HN14" s="389">
        <v>0</v>
      </c>
      <c r="HO14" s="389">
        <v>0</v>
      </c>
      <c r="HP14" s="389">
        <v>0</v>
      </c>
      <c r="HQ14" s="389">
        <v>0</v>
      </c>
      <c r="HR14" s="392">
        <v>0</v>
      </c>
      <c r="HS14" s="393">
        <v>0</v>
      </c>
      <c r="HT14" s="393">
        <v>0</v>
      </c>
      <c r="HU14" s="393">
        <v>0</v>
      </c>
      <c r="HV14" s="393">
        <v>0</v>
      </c>
      <c r="HW14" s="392">
        <v>0</v>
      </c>
      <c r="HX14" s="389">
        <v>0</v>
      </c>
      <c r="HY14" s="389">
        <v>0</v>
      </c>
      <c r="HZ14" s="389">
        <v>0</v>
      </c>
      <c r="IA14" s="389">
        <v>0</v>
      </c>
      <c r="IB14" s="407">
        <v>0</v>
      </c>
      <c r="IC14" s="388">
        <v>0</v>
      </c>
      <c r="ID14" s="408">
        <v>0</v>
      </c>
      <c r="IE14" s="396">
        <v>0</v>
      </c>
      <c r="IF14" s="397">
        <v>0</v>
      </c>
      <c r="IG14" s="390">
        <v>0</v>
      </c>
      <c r="IH14" s="390">
        <v>0</v>
      </c>
      <c r="II14" s="391">
        <v>0</v>
      </c>
      <c r="IJ14" s="388">
        <v>0</v>
      </c>
      <c r="IK14" s="395">
        <v>0</v>
      </c>
      <c r="IL14" s="408">
        <v>0</v>
      </c>
      <c r="IM14" s="396">
        <v>0</v>
      </c>
      <c r="IN14" s="397">
        <v>0</v>
      </c>
      <c r="IO14" s="390">
        <v>0</v>
      </c>
      <c r="IP14" s="390">
        <v>0</v>
      </c>
      <c r="IQ14" s="391">
        <v>0</v>
      </c>
      <c r="IR14" s="391">
        <v>0</v>
      </c>
      <c r="IS14" s="388">
        <v>0</v>
      </c>
      <c r="IT14" s="395">
        <v>0</v>
      </c>
      <c r="IU14" s="408">
        <v>0</v>
      </c>
      <c r="IV14" s="396">
        <v>0</v>
      </c>
      <c r="IW14" s="397">
        <v>0</v>
      </c>
      <c r="IX14" s="390">
        <v>0</v>
      </c>
      <c r="IY14" s="390">
        <v>0</v>
      </c>
      <c r="IZ14" s="391">
        <v>0</v>
      </c>
      <c r="JA14" s="388">
        <v>0</v>
      </c>
      <c r="JB14" s="395">
        <v>0</v>
      </c>
      <c r="JC14" s="408">
        <v>0</v>
      </c>
      <c r="JD14" s="396">
        <v>0</v>
      </c>
      <c r="JE14" s="397">
        <v>0</v>
      </c>
      <c r="JF14" s="390">
        <v>0</v>
      </c>
      <c r="JG14" s="390">
        <v>0</v>
      </c>
      <c r="JH14" s="391">
        <v>0</v>
      </c>
      <c r="JI14" s="388">
        <v>0</v>
      </c>
      <c r="JJ14" s="395">
        <v>0</v>
      </c>
      <c r="JK14" s="388">
        <v>0</v>
      </c>
      <c r="JL14" s="388">
        <v>0</v>
      </c>
      <c r="JM14" s="388">
        <v>34164</v>
      </c>
      <c r="JN14" s="388">
        <v>0</v>
      </c>
      <c r="JO14" s="400">
        <v>1</v>
      </c>
    </row>
    <row r="15" spans="1:275" x14ac:dyDescent="0.35">
      <c r="A15" s="411">
        <v>373</v>
      </c>
      <c r="B15" s="410">
        <v>3</v>
      </c>
      <c r="C15" s="412" t="s">
        <v>40</v>
      </c>
      <c r="D15" s="413">
        <v>0</v>
      </c>
      <c r="E15" s="388">
        <v>0</v>
      </c>
      <c r="F15" s="414">
        <v>9960</v>
      </c>
      <c r="G15" s="415">
        <v>7056</v>
      </c>
      <c r="H15" s="415">
        <v>26136</v>
      </c>
      <c r="I15" s="415">
        <v>504</v>
      </c>
      <c r="J15" s="416">
        <v>4512</v>
      </c>
      <c r="K15" s="413">
        <v>48168</v>
      </c>
      <c r="L15" s="389">
        <v>0</v>
      </c>
      <c r="M15" s="389">
        <v>0</v>
      </c>
      <c r="N15" s="389">
        <v>0</v>
      </c>
      <c r="O15" s="389">
        <v>0</v>
      </c>
      <c r="P15" s="389">
        <v>0</v>
      </c>
      <c r="Q15" s="413">
        <v>0</v>
      </c>
      <c r="R15" s="414">
        <v>9960</v>
      </c>
      <c r="S15" s="415">
        <v>7056</v>
      </c>
      <c r="T15" s="415">
        <v>26136</v>
      </c>
      <c r="U15" s="415">
        <v>504</v>
      </c>
      <c r="V15" s="416">
        <v>4512</v>
      </c>
      <c r="W15" s="413">
        <v>48168</v>
      </c>
      <c r="X15" s="389">
        <v>0</v>
      </c>
      <c r="Y15" s="389">
        <v>0</v>
      </c>
      <c r="Z15" s="389">
        <v>0</v>
      </c>
      <c r="AA15" s="389">
        <v>0</v>
      </c>
      <c r="AB15" s="389">
        <v>0</v>
      </c>
      <c r="AC15" s="417">
        <v>0</v>
      </c>
      <c r="AD15" s="389">
        <v>6161</v>
      </c>
      <c r="AE15" s="389">
        <v>1153</v>
      </c>
      <c r="AF15" s="389">
        <v>0</v>
      </c>
      <c r="AG15" s="389">
        <v>0</v>
      </c>
      <c r="AH15" s="389">
        <v>0</v>
      </c>
      <c r="AI15" s="417">
        <v>7314</v>
      </c>
      <c r="AJ15" s="389">
        <v>3799</v>
      </c>
      <c r="AK15" s="389">
        <v>5903</v>
      </c>
      <c r="AL15" s="389">
        <v>26136</v>
      </c>
      <c r="AM15" s="389">
        <v>504</v>
      </c>
      <c r="AN15" s="389">
        <v>4512</v>
      </c>
      <c r="AO15" s="417">
        <v>40854</v>
      </c>
      <c r="AP15" s="393">
        <v>0</v>
      </c>
      <c r="AQ15" s="393">
        <v>0</v>
      </c>
      <c r="AR15" s="393">
        <v>0</v>
      </c>
      <c r="AS15" s="393">
        <v>0</v>
      </c>
      <c r="AT15" s="393">
        <v>0</v>
      </c>
      <c r="AU15" s="392">
        <v>0</v>
      </c>
      <c r="AV15" s="393">
        <v>0</v>
      </c>
      <c r="AW15" s="393">
        <v>0</v>
      </c>
      <c r="AX15" s="393">
        <v>0</v>
      </c>
      <c r="AY15" s="393">
        <v>0</v>
      </c>
      <c r="AZ15" s="393">
        <v>0</v>
      </c>
      <c r="BA15" s="392">
        <v>0</v>
      </c>
      <c r="BB15" s="393">
        <v>0</v>
      </c>
      <c r="BC15" s="393">
        <v>0</v>
      </c>
      <c r="BD15" s="393">
        <v>0</v>
      </c>
      <c r="BE15" s="393">
        <v>0</v>
      </c>
      <c r="BF15" s="393">
        <v>0</v>
      </c>
      <c r="BG15" s="392">
        <v>0</v>
      </c>
      <c r="BH15" s="389">
        <v>0</v>
      </c>
      <c r="BI15" s="389">
        <v>0</v>
      </c>
      <c r="BJ15" s="389">
        <v>0</v>
      </c>
      <c r="BK15" s="389">
        <v>0</v>
      </c>
      <c r="BL15" s="389">
        <v>0</v>
      </c>
      <c r="BM15" s="418">
        <v>0</v>
      </c>
      <c r="BN15" s="395">
        <v>0</v>
      </c>
      <c r="BO15" s="419">
        <v>0</v>
      </c>
      <c r="BP15" s="396">
        <v>0</v>
      </c>
      <c r="BQ15" s="397">
        <v>8772</v>
      </c>
      <c r="BR15" s="390">
        <v>2700</v>
      </c>
      <c r="BS15" s="390">
        <v>0</v>
      </c>
      <c r="BT15" s="398">
        <v>0</v>
      </c>
      <c r="BU15" s="413">
        <v>11472</v>
      </c>
      <c r="BV15" s="389">
        <v>0</v>
      </c>
      <c r="BW15" s="389">
        <v>0</v>
      </c>
      <c r="BX15" s="389">
        <v>0</v>
      </c>
      <c r="BY15" s="389">
        <v>0</v>
      </c>
      <c r="BZ15" s="417">
        <v>0</v>
      </c>
      <c r="CA15" s="389">
        <v>5946</v>
      </c>
      <c r="CB15" s="389">
        <v>0</v>
      </c>
      <c r="CC15" s="389">
        <v>0</v>
      </c>
      <c r="CD15" s="389">
        <v>0</v>
      </c>
      <c r="CE15" s="417">
        <v>5946</v>
      </c>
      <c r="CF15" s="389">
        <v>2826</v>
      </c>
      <c r="CG15" s="389">
        <v>2700</v>
      </c>
      <c r="CH15" s="389">
        <v>0</v>
      </c>
      <c r="CI15" s="389">
        <v>0</v>
      </c>
      <c r="CJ15" s="417">
        <v>5526</v>
      </c>
      <c r="CK15" s="393">
        <v>0</v>
      </c>
      <c r="CL15" s="393">
        <v>0</v>
      </c>
      <c r="CM15" s="393">
        <v>0</v>
      </c>
      <c r="CN15" s="393">
        <v>0</v>
      </c>
      <c r="CO15" s="392">
        <v>0</v>
      </c>
      <c r="CP15" s="393">
        <v>0</v>
      </c>
      <c r="CQ15" s="393">
        <v>0</v>
      </c>
      <c r="CR15" s="393">
        <v>0</v>
      </c>
      <c r="CS15" s="393">
        <v>0</v>
      </c>
      <c r="CT15" s="392">
        <v>0</v>
      </c>
      <c r="CU15" s="389">
        <v>0</v>
      </c>
      <c r="CV15" s="389">
        <v>0</v>
      </c>
      <c r="CW15" s="389">
        <v>0</v>
      </c>
      <c r="CX15" s="389">
        <v>0</v>
      </c>
      <c r="CY15" s="418">
        <v>0</v>
      </c>
      <c r="CZ15" s="395">
        <v>0</v>
      </c>
      <c r="DA15" s="420">
        <v>0</v>
      </c>
      <c r="DB15" s="396">
        <v>0</v>
      </c>
      <c r="DC15" s="397">
        <v>10092</v>
      </c>
      <c r="DD15" s="390">
        <v>14406</v>
      </c>
      <c r="DE15" s="390">
        <v>4794</v>
      </c>
      <c r="DF15" s="398">
        <v>13416</v>
      </c>
      <c r="DG15" s="413">
        <v>42708</v>
      </c>
      <c r="DH15" s="389">
        <v>0</v>
      </c>
      <c r="DI15" s="389">
        <v>0</v>
      </c>
      <c r="DJ15" s="389">
        <v>0</v>
      </c>
      <c r="DK15" s="389">
        <v>0</v>
      </c>
      <c r="DL15" s="417">
        <v>0</v>
      </c>
      <c r="DM15" s="389">
        <v>10092</v>
      </c>
      <c r="DN15" s="389">
        <v>2525</v>
      </c>
      <c r="DO15" s="389">
        <v>0</v>
      </c>
      <c r="DP15" s="389">
        <v>0</v>
      </c>
      <c r="DQ15" s="417">
        <v>12617</v>
      </c>
      <c r="DR15" s="389">
        <v>0</v>
      </c>
      <c r="DS15" s="389">
        <v>11881</v>
      </c>
      <c r="DT15" s="389">
        <v>4794</v>
      </c>
      <c r="DU15" s="389">
        <v>13416</v>
      </c>
      <c r="DV15" s="417">
        <v>30091</v>
      </c>
      <c r="DW15" s="389">
        <v>0</v>
      </c>
      <c r="DX15" s="389">
        <v>0</v>
      </c>
      <c r="DY15" s="389">
        <v>0</v>
      </c>
      <c r="DZ15" s="389">
        <v>0</v>
      </c>
      <c r="EA15" s="392">
        <v>0</v>
      </c>
      <c r="EB15" s="393">
        <v>0</v>
      </c>
      <c r="EC15" s="393">
        <v>0</v>
      </c>
      <c r="ED15" s="393">
        <v>0</v>
      </c>
      <c r="EE15" s="393">
        <v>0</v>
      </c>
      <c r="EF15" s="392">
        <v>0</v>
      </c>
      <c r="EG15" s="389">
        <v>0</v>
      </c>
      <c r="EH15" s="389">
        <v>0</v>
      </c>
      <c r="EI15" s="389">
        <v>0</v>
      </c>
      <c r="EJ15" s="389">
        <v>0</v>
      </c>
      <c r="EK15" s="418">
        <v>0</v>
      </c>
      <c r="EL15" s="395">
        <v>0</v>
      </c>
      <c r="EM15" s="413">
        <v>558</v>
      </c>
      <c r="EN15" s="388">
        <v>0</v>
      </c>
      <c r="EO15" s="414">
        <v>0</v>
      </c>
      <c r="EP15" s="415">
        <v>4818</v>
      </c>
      <c r="EQ15" s="415">
        <v>38424</v>
      </c>
      <c r="ER15" s="415">
        <v>4188</v>
      </c>
      <c r="ES15" s="416">
        <v>2310</v>
      </c>
      <c r="ET15" s="413">
        <v>49740</v>
      </c>
      <c r="EU15" s="389">
        <v>0</v>
      </c>
      <c r="EV15" s="389">
        <v>0</v>
      </c>
      <c r="EW15" s="389">
        <v>0</v>
      </c>
      <c r="EX15" s="389">
        <v>0</v>
      </c>
      <c r="EY15" s="389">
        <v>0</v>
      </c>
      <c r="EZ15" s="413">
        <v>0</v>
      </c>
      <c r="FA15" s="414">
        <v>0</v>
      </c>
      <c r="FB15" s="415">
        <v>4818</v>
      </c>
      <c r="FC15" s="415">
        <v>38424</v>
      </c>
      <c r="FD15" s="415">
        <v>4188</v>
      </c>
      <c r="FE15" s="416">
        <v>2310</v>
      </c>
      <c r="FF15" s="413">
        <v>49740</v>
      </c>
      <c r="FG15" s="389">
        <v>0</v>
      </c>
      <c r="FH15" s="389">
        <v>3060</v>
      </c>
      <c r="FI15" s="389">
        <v>27171</v>
      </c>
      <c r="FJ15" s="389">
        <v>0</v>
      </c>
      <c r="FK15" s="389">
        <v>0</v>
      </c>
      <c r="FL15" s="417">
        <v>30231</v>
      </c>
      <c r="FM15" s="389">
        <v>0</v>
      </c>
      <c r="FN15" s="389">
        <v>4196</v>
      </c>
      <c r="FO15" s="389">
        <v>0</v>
      </c>
      <c r="FP15" s="389">
        <v>0</v>
      </c>
      <c r="FQ15" s="389">
        <v>0</v>
      </c>
      <c r="FR15" s="417">
        <v>4196</v>
      </c>
      <c r="FS15" s="389">
        <v>0</v>
      </c>
      <c r="FT15" s="389">
        <v>622</v>
      </c>
      <c r="FU15" s="389">
        <v>38424</v>
      </c>
      <c r="FV15" s="389">
        <v>4188</v>
      </c>
      <c r="FW15" s="389">
        <v>2310</v>
      </c>
      <c r="FX15" s="417">
        <v>45544</v>
      </c>
      <c r="FY15" s="393">
        <v>0</v>
      </c>
      <c r="FZ15" s="393">
        <v>0</v>
      </c>
      <c r="GA15" s="393">
        <v>0</v>
      </c>
      <c r="GB15" s="393">
        <v>0</v>
      </c>
      <c r="GC15" s="393">
        <v>0</v>
      </c>
      <c r="GD15" s="392">
        <v>0</v>
      </c>
      <c r="GE15" s="393">
        <v>0</v>
      </c>
      <c r="GF15" s="393">
        <v>0</v>
      </c>
      <c r="GG15" s="393">
        <v>0</v>
      </c>
      <c r="GH15" s="393">
        <v>0</v>
      </c>
      <c r="GI15" s="393">
        <v>0</v>
      </c>
      <c r="GJ15" s="392">
        <v>0</v>
      </c>
      <c r="GK15" s="389">
        <v>0</v>
      </c>
      <c r="GL15" s="389">
        <v>0</v>
      </c>
      <c r="GM15" s="389">
        <v>0</v>
      </c>
      <c r="GN15" s="389">
        <v>0</v>
      </c>
      <c r="GO15" s="389">
        <v>0</v>
      </c>
      <c r="GP15" s="418">
        <v>0</v>
      </c>
      <c r="GQ15" s="388">
        <v>558</v>
      </c>
      <c r="GR15" s="420">
        <v>3312</v>
      </c>
      <c r="GS15" s="396">
        <v>0</v>
      </c>
      <c r="GT15" s="397">
        <v>0</v>
      </c>
      <c r="GU15" s="390">
        <v>0</v>
      </c>
      <c r="GV15" s="390">
        <v>0</v>
      </c>
      <c r="GW15" s="391">
        <v>12012</v>
      </c>
      <c r="GX15" s="413">
        <v>12012</v>
      </c>
      <c r="GY15" s="389">
        <v>0</v>
      </c>
      <c r="GZ15" s="389">
        <v>0</v>
      </c>
      <c r="HA15" s="389">
        <v>0</v>
      </c>
      <c r="HB15" s="389">
        <v>0</v>
      </c>
      <c r="HC15" s="417">
        <v>0</v>
      </c>
      <c r="HD15" s="389">
        <v>0</v>
      </c>
      <c r="HE15" s="389">
        <v>0</v>
      </c>
      <c r="HF15" s="389">
        <v>0</v>
      </c>
      <c r="HG15" s="389">
        <v>0</v>
      </c>
      <c r="HH15" s="417">
        <v>0</v>
      </c>
      <c r="HI15" s="389">
        <v>0</v>
      </c>
      <c r="HJ15" s="389">
        <v>0</v>
      </c>
      <c r="HK15" s="389">
        <v>0</v>
      </c>
      <c r="HL15" s="389">
        <v>0</v>
      </c>
      <c r="HM15" s="417">
        <v>0</v>
      </c>
      <c r="HN15" s="389">
        <v>0</v>
      </c>
      <c r="HO15" s="389">
        <v>0</v>
      </c>
      <c r="HP15" s="389">
        <v>0</v>
      </c>
      <c r="HQ15" s="389">
        <v>0</v>
      </c>
      <c r="HR15" s="392">
        <v>0</v>
      </c>
      <c r="HS15" s="393">
        <v>0</v>
      </c>
      <c r="HT15" s="393">
        <v>0</v>
      </c>
      <c r="HU15" s="393">
        <v>0</v>
      </c>
      <c r="HV15" s="393">
        <v>0</v>
      </c>
      <c r="HW15" s="392">
        <v>0</v>
      </c>
      <c r="HX15" s="389">
        <v>0</v>
      </c>
      <c r="HY15" s="389">
        <v>0</v>
      </c>
      <c r="HZ15" s="389">
        <v>0</v>
      </c>
      <c r="IA15" s="389">
        <v>12012</v>
      </c>
      <c r="IB15" s="418">
        <v>12012</v>
      </c>
      <c r="IC15" s="388">
        <v>3312</v>
      </c>
      <c r="ID15" s="419">
        <v>594</v>
      </c>
      <c r="IE15" s="396">
        <v>0</v>
      </c>
      <c r="IF15" s="397">
        <v>0</v>
      </c>
      <c r="IG15" s="390">
        <v>3192</v>
      </c>
      <c r="IH15" s="390">
        <v>0</v>
      </c>
      <c r="II15" s="391">
        <v>7968</v>
      </c>
      <c r="IJ15" s="388">
        <v>11160</v>
      </c>
      <c r="IK15" s="395">
        <v>594</v>
      </c>
      <c r="IL15" s="419">
        <v>31002</v>
      </c>
      <c r="IM15" s="396">
        <v>0</v>
      </c>
      <c r="IN15" s="397">
        <v>2064</v>
      </c>
      <c r="IO15" s="390">
        <v>0</v>
      </c>
      <c r="IP15" s="390">
        <v>0</v>
      </c>
      <c r="IQ15" s="391">
        <v>0</v>
      </c>
      <c r="IR15" s="391">
        <v>0</v>
      </c>
      <c r="IS15" s="388">
        <v>2064</v>
      </c>
      <c r="IT15" s="395">
        <v>31002</v>
      </c>
      <c r="IU15" s="419">
        <v>10302</v>
      </c>
      <c r="IV15" s="396">
        <v>0</v>
      </c>
      <c r="IW15" s="397">
        <v>0</v>
      </c>
      <c r="IX15" s="390">
        <v>0</v>
      </c>
      <c r="IY15" s="390">
        <v>0</v>
      </c>
      <c r="IZ15" s="391">
        <v>0</v>
      </c>
      <c r="JA15" s="388">
        <v>0</v>
      </c>
      <c r="JB15" s="395">
        <v>10302</v>
      </c>
      <c r="JC15" s="419">
        <v>7422</v>
      </c>
      <c r="JD15" s="396">
        <v>0</v>
      </c>
      <c r="JE15" s="397">
        <v>0</v>
      </c>
      <c r="JF15" s="390">
        <v>0</v>
      </c>
      <c r="JG15" s="390">
        <v>0</v>
      </c>
      <c r="JH15" s="391">
        <v>0</v>
      </c>
      <c r="JI15" s="388">
        <v>0</v>
      </c>
      <c r="JJ15" s="395">
        <v>7422</v>
      </c>
      <c r="JK15" s="388">
        <v>53190</v>
      </c>
      <c r="JL15" s="388">
        <v>0</v>
      </c>
      <c r="JM15" s="388">
        <v>177324</v>
      </c>
      <c r="JN15" s="388">
        <v>53190</v>
      </c>
      <c r="JO15" s="400">
        <v>1</v>
      </c>
    </row>
    <row r="16" spans="1:275" x14ac:dyDescent="0.35">
      <c r="A16" s="421" t="s">
        <v>311</v>
      </c>
      <c r="B16" s="421"/>
      <c r="C16" s="422"/>
      <c r="D16" s="423">
        <v>0</v>
      </c>
      <c r="E16" s="423">
        <v>0</v>
      </c>
      <c r="F16" s="424">
        <v>19788</v>
      </c>
      <c r="G16" s="425">
        <v>7308</v>
      </c>
      <c r="H16" s="425">
        <v>44064</v>
      </c>
      <c r="I16" s="425">
        <v>21228</v>
      </c>
      <c r="J16" s="426">
        <v>13260</v>
      </c>
      <c r="K16" s="423">
        <v>105648</v>
      </c>
      <c r="L16" s="424">
        <v>0</v>
      </c>
      <c r="M16" s="425">
        <v>0</v>
      </c>
      <c r="N16" s="425">
        <v>0</v>
      </c>
      <c r="O16" s="425">
        <v>0</v>
      </c>
      <c r="P16" s="426">
        <v>0</v>
      </c>
      <c r="Q16" s="423">
        <v>0</v>
      </c>
      <c r="R16" s="424">
        <v>19788</v>
      </c>
      <c r="S16" s="425">
        <v>7308</v>
      </c>
      <c r="T16" s="425">
        <v>44064</v>
      </c>
      <c r="U16" s="425">
        <v>21228</v>
      </c>
      <c r="V16" s="426">
        <v>13260</v>
      </c>
      <c r="W16" s="423">
        <v>105648</v>
      </c>
      <c r="X16" s="424">
        <v>0</v>
      </c>
      <c r="Y16" s="425">
        <v>0</v>
      </c>
      <c r="Z16" s="425">
        <v>0</v>
      </c>
      <c r="AA16" s="425">
        <v>0</v>
      </c>
      <c r="AB16" s="426">
        <v>0</v>
      </c>
      <c r="AC16" s="423">
        <v>0</v>
      </c>
      <c r="AD16" s="424">
        <v>14849</v>
      </c>
      <c r="AE16" s="425">
        <v>1316</v>
      </c>
      <c r="AF16" s="425">
        <v>1596</v>
      </c>
      <c r="AG16" s="425">
        <v>8805</v>
      </c>
      <c r="AH16" s="426">
        <v>0</v>
      </c>
      <c r="AI16" s="423">
        <v>26566</v>
      </c>
      <c r="AJ16" s="424">
        <v>4939</v>
      </c>
      <c r="AK16" s="425">
        <v>5992</v>
      </c>
      <c r="AL16" s="425">
        <v>42468</v>
      </c>
      <c r="AM16" s="425">
        <v>12423</v>
      </c>
      <c r="AN16" s="426">
        <v>13260</v>
      </c>
      <c r="AO16" s="423">
        <v>79082</v>
      </c>
      <c r="AP16" s="424">
        <v>0</v>
      </c>
      <c r="AQ16" s="425">
        <v>0</v>
      </c>
      <c r="AR16" s="425">
        <v>0</v>
      </c>
      <c r="AS16" s="425">
        <v>0</v>
      </c>
      <c r="AT16" s="426">
        <v>0</v>
      </c>
      <c r="AU16" s="423">
        <v>0</v>
      </c>
      <c r="AV16" s="424">
        <v>0</v>
      </c>
      <c r="AW16" s="425">
        <v>0</v>
      </c>
      <c r="AX16" s="425">
        <v>0</v>
      </c>
      <c r="AY16" s="425">
        <v>0</v>
      </c>
      <c r="AZ16" s="426">
        <v>0</v>
      </c>
      <c r="BA16" s="423">
        <v>0</v>
      </c>
      <c r="BB16" s="424">
        <v>0</v>
      </c>
      <c r="BC16" s="425">
        <v>0</v>
      </c>
      <c r="BD16" s="425">
        <v>0</v>
      </c>
      <c r="BE16" s="425">
        <v>0</v>
      </c>
      <c r="BF16" s="426">
        <v>0</v>
      </c>
      <c r="BG16" s="423">
        <v>0</v>
      </c>
      <c r="BH16" s="424">
        <v>0</v>
      </c>
      <c r="BI16" s="425">
        <v>0</v>
      </c>
      <c r="BJ16" s="425">
        <v>0</v>
      </c>
      <c r="BK16" s="425">
        <v>0</v>
      </c>
      <c r="BL16" s="426">
        <v>0</v>
      </c>
      <c r="BM16" s="423">
        <v>0</v>
      </c>
      <c r="BN16" s="427">
        <v>0</v>
      </c>
      <c r="BO16" s="428">
        <v>0</v>
      </c>
      <c r="BP16" s="428">
        <v>0</v>
      </c>
      <c r="BQ16" s="429">
        <v>30714</v>
      </c>
      <c r="BR16" s="425">
        <v>3540</v>
      </c>
      <c r="BS16" s="425">
        <v>0</v>
      </c>
      <c r="BT16" s="430">
        <v>5760</v>
      </c>
      <c r="BU16" s="423">
        <v>40014</v>
      </c>
      <c r="BV16" s="424">
        <v>0</v>
      </c>
      <c r="BW16" s="425">
        <v>0</v>
      </c>
      <c r="BX16" s="425">
        <v>0</v>
      </c>
      <c r="BY16" s="426">
        <v>0</v>
      </c>
      <c r="BZ16" s="423">
        <v>0</v>
      </c>
      <c r="CA16" s="424">
        <v>23117</v>
      </c>
      <c r="CB16" s="425">
        <v>372</v>
      </c>
      <c r="CC16" s="425">
        <v>0</v>
      </c>
      <c r="CD16" s="425">
        <v>342</v>
      </c>
      <c r="CE16" s="423">
        <v>23831</v>
      </c>
      <c r="CF16" s="424">
        <v>7597</v>
      </c>
      <c r="CG16" s="425">
        <v>3168</v>
      </c>
      <c r="CH16" s="425">
        <v>0</v>
      </c>
      <c r="CI16" s="425">
        <v>5418</v>
      </c>
      <c r="CJ16" s="423">
        <v>16183</v>
      </c>
      <c r="CK16" s="424">
        <v>0</v>
      </c>
      <c r="CL16" s="425">
        <v>0</v>
      </c>
      <c r="CM16" s="425">
        <v>0</v>
      </c>
      <c r="CN16" s="425">
        <v>0</v>
      </c>
      <c r="CO16" s="423">
        <v>0</v>
      </c>
      <c r="CP16" s="424">
        <v>0</v>
      </c>
      <c r="CQ16" s="425">
        <v>0</v>
      </c>
      <c r="CR16" s="425">
        <v>0</v>
      </c>
      <c r="CS16" s="426">
        <v>0</v>
      </c>
      <c r="CT16" s="423">
        <v>0</v>
      </c>
      <c r="CU16" s="424">
        <v>0</v>
      </c>
      <c r="CV16" s="425">
        <v>0</v>
      </c>
      <c r="CW16" s="425">
        <v>0</v>
      </c>
      <c r="CX16" s="426">
        <v>0</v>
      </c>
      <c r="CY16" s="423">
        <v>0</v>
      </c>
      <c r="CZ16" s="427">
        <v>0</v>
      </c>
      <c r="DA16" s="431">
        <v>0</v>
      </c>
      <c r="DB16" s="428">
        <v>840</v>
      </c>
      <c r="DC16" s="429">
        <v>23274</v>
      </c>
      <c r="DD16" s="425">
        <v>36408</v>
      </c>
      <c r="DE16" s="425">
        <v>26964</v>
      </c>
      <c r="DF16" s="430">
        <v>23514</v>
      </c>
      <c r="DG16" s="423">
        <v>110160</v>
      </c>
      <c r="DH16" s="424">
        <v>0</v>
      </c>
      <c r="DI16" s="425">
        <v>0</v>
      </c>
      <c r="DJ16" s="425">
        <v>0</v>
      </c>
      <c r="DK16" s="426">
        <v>0</v>
      </c>
      <c r="DL16" s="423">
        <v>0</v>
      </c>
      <c r="DM16" s="424">
        <v>21389</v>
      </c>
      <c r="DN16" s="425">
        <v>12781</v>
      </c>
      <c r="DO16" s="425">
        <v>1594</v>
      </c>
      <c r="DP16" s="425">
        <v>0</v>
      </c>
      <c r="DQ16" s="423">
        <v>35764</v>
      </c>
      <c r="DR16" s="424">
        <v>1885</v>
      </c>
      <c r="DS16" s="425">
        <v>23627</v>
      </c>
      <c r="DT16" s="425">
        <v>25370</v>
      </c>
      <c r="DU16" s="425">
        <v>23514</v>
      </c>
      <c r="DV16" s="423">
        <v>74396</v>
      </c>
      <c r="DW16" s="424">
        <v>0</v>
      </c>
      <c r="DX16" s="425">
        <v>0</v>
      </c>
      <c r="DY16" s="425">
        <v>0</v>
      </c>
      <c r="DZ16" s="425">
        <v>0</v>
      </c>
      <c r="EA16" s="423">
        <v>0</v>
      </c>
      <c r="EB16" s="424">
        <v>0</v>
      </c>
      <c r="EC16" s="425">
        <v>0</v>
      </c>
      <c r="ED16" s="425">
        <v>0</v>
      </c>
      <c r="EE16" s="426">
        <v>0</v>
      </c>
      <c r="EF16" s="423">
        <v>0</v>
      </c>
      <c r="EG16" s="424">
        <v>0</v>
      </c>
      <c r="EH16" s="425">
        <v>0</v>
      </c>
      <c r="EI16" s="425">
        <v>0</v>
      </c>
      <c r="EJ16" s="426">
        <v>0</v>
      </c>
      <c r="EK16" s="423">
        <v>0</v>
      </c>
      <c r="EL16" s="431">
        <v>0</v>
      </c>
      <c r="EM16" s="423">
        <v>4332</v>
      </c>
      <c r="EN16" s="423">
        <v>696</v>
      </c>
      <c r="EO16" s="424">
        <v>20910</v>
      </c>
      <c r="EP16" s="425">
        <v>20880</v>
      </c>
      <c r="EQ16" s="425">
        <v>40458</v>
      </c>
      <c r="ER16" s="425">
        <v>8082</v>
      </c>
      <c r="ES16" s="426">
        <v>9852</v>
      </c>
      <c r="ET16" s="423">
        <v>100182</v>
      </c>
      <c r="EU16" s="424">
        <v>0</v>
      </c>
      <c r="EV16" s="425">
        <v>0</v>
      </c>
      <c r="EW16" s="425">
        <v>0</v>
      </c>
      <c r="EX16" s="425">
        <v>0</v>
      </c>
      <c r="EY16" s="426">
        <v>0</v>
      </c>
      <c r="EZ16" s="423">
        <v>0</v>
      </c>
      <c r="FA16" s="424">
        <v>20910</v>
      </c>
      <c r="FB16" s="425">
        <v>20880</v>
      </c>
      <c r="FC16" s="425">
        <v>40458</v>
      </c>
      <c r="FD16" s="425">
        <v>8082</v>
      </c>
      <c r="FE16" s="426">
        <v>9852</v>
      </c>
      <c r="FF16" s="423">
        <v>100182</v>
      </c>
      <c r="FG16" s="424">
        <v>11340</v>
      </c>
      <c r="FH16" s="425">
        <v>9222</v>
      </c>
      <c r="FI16" s="425">
        <v>27171</v>
      </c>
      <c r="FJ16" s="425">
        <v>0</v>
      </c>
      <c r="FK16" s="426">
        <v>0</v>
      </c>
      <c r="FL16" s="423">
        <v>47733</v>
      </c>
      <c r="FM16" s="424">
        <v>20894.5</v>
      </c>
      <c r="FN16" s="425">
        <v>8819.5</v>
      </c>
      <c r="FO16" s="425">
        <v>0</v>
      </c>
      <c r="FP16" s="425">
        <v>0</v>
      </c>
      <c r="FQ16" s="426">
        <v>0</v>
      </c>
      <c r="FR16" s="423">
        <v>29714</v>
      </c>
      <c r="FS16" s="424">
        <v>15.5</v>
      </c>
      <c r="FT16" s="425">
        <v>12060.5</v>
      </c>
      <c r="FU16" s="425">
        <v>40458</v>
      </c>
      <c r="FV16" s="425">
        <v>8082</v>
      </c>
      <c r="FW16" s="426">
        <v>9852</v>
      </c>
      <c r="FX16" s="423">
        <v>70468</v>
      </c>
      <c r="FY16" s="424">
        <v>0</v>
      </c>
      <c r="FZ16" s="425">
        <v>0</v>
      </c>
      <c r="GA16" s="425">
        <v>0</v>
      </c>
      <c r="GB16" s="425">
        <v>0</v>
      </c>
      <c r="GC16" s="426">
        <v>0</v>
      </c>
      <c r="GD16" s="423">
        <v>0</v>
      </c>
      <c r="GE16" s="424">
        <v>0</v>
      </c>
      <c r="GF16" s="425">
        <v>0</v>
      </c>
      <c r="GG16" s="425">
        <v>0</v>
      </c>
      <c r="GH16" s="425">
        <v>0</v>
      </c>
      <c r="GI16" s="426">
        <v>0</v>
      </c>
      <c r="GJ16" s="423">
        <v>0</v>
      </c>
      <c r="GK16" s="424">
        <v>0</v>
      </c>
      <c r="GL16" s="425">
        <v>0</v>
      </c>
      <c r="GM16" s="425">
        <v>0</v>
      </c>
      <c r="GN16" s="425">
        <v>0</v>
      </c>
      <c r="GO16" s="426">
        <v>0</v>
      </c>
      <c r="GP16" s="423">
        <v>0</v>
      </c>
      <c r="GQ16" s="423">
        <v>4332</v>
      </c>
      <c r="GR16" s="431">
        <v>5946</v>
      </c>
      <c r="GS16" s="428">
        <v>2856</v>
      </c>
      <c r="GT16" s="429">
        <v>2688</v>
      </c>
      <c r="GU16" s="425">
        <v>51900</v>
      </c>
      <c r="GV16" s="425">
        <v>2838</v>
      </c>
      <c r="GW16" s="426">
        <v>25632</v>
      </c>
      <c r="GX16" s="423">
        <v>83058</v>
      </c>
      <c r="GY16" s="424">
        <v>0</v>
      </c>
      <c r="GZ16" s="425">
        <v>0</v>
      </c>
      <c r="HA16" s="425">
        <v>0</v>
      </c>
      <c r="HB16" s="426">
        <v>0</v>
      </c>
      <c r="HC16" s="423">
        <v>0</v>
      </c>
      <c r="HD16" s="424">
        <v>0</v>
      </c>
      <c r="HE16" s="425">
        <v>33449</v>
      </c>
      <c r="HF16" s="425">
        <v>0</v>
      </c>
      <c r="HG16" s="425">
        <v>0</v>
      </c>
      <c r="HH16" s="423">
        <v>33449</v>
      </c>
      <c r="HI16" s="424">
        <v>0</v>
      </c>
      <c r="HJ16" s="425">
        <v>18451</v>
      </c>
      <c r="HK16" s="425">
        <v>0</v>
      </c>
      <c r="HL16" s="425">
        <v>0</v>
      </c>
      <c r="HM16" s="423">
        <v>18451</v>
      </c>
      <c r="HN16" s="424">
        <v>0</v>
      </c>
      <c r="HO16" s="425">
        <v>0</v>
      </c>
      <c r="HP16" s="425">
        <v>0</v>
      </c>
      <c r="HQ16" s="425">
        <v>0</v>
      </c>
      <c r="HR16" s="423">
        <v>0</v>
      </c>
      <c r="HS16" s="424">
        <v>0</v>
      </c>
      <c r="HT16" s="425">
        <v>0</v>
      </c>
      <c r="HU16" s="425">
        <v>0</v>
      </c>
      <c r="HV16" s="426">
        <v>0</v>
      </c>
      <c r="HW16" s="423">
        <v>0</v>
      </c>
      <c r="HX16" s="424">
        <v>2688</v>
      </c>
      <c r="HY16" s="425">
        <v>0</v>
      </c>
      <c r="HZ16" s="425">
        <v>2838</v>
      </c>
      <c r="IA16" s="426">
        <v>25632</v>
      </c>
      <c r="IB16" s="423">
        <v>31158</v>
      </c>
      <c r="IC16" s="423">
        <v>5778</v>
      </c>
      <c r="ID16" s="428">
        <v>2026</v>
      </c>
      <c r="IE16" s="428">
        <v>612</v>
      </c>
      <c r="IF16" s="429">
        <v>2010</v>
      </c>
      <c r="IG16" s="425">
        <v>3696</v>
      </c>
      <c r="IH16" s="425">
        <v>612</v>
      </c>
      <c r="II16" s="426">
        <v>11772</v>
      </c>
      <c r="IJ16" s="423">
        <v>18090</v>
      </c>
      <c r="IK16" s="423">
        <v>1414</v>
      </c>
      <c r="IL16" s="428">
        <v>46878</v>
      </c>
      <c r="IM16" s="428">
        <v>660</v>
      </c>
      <c r="IN16" s="429">
        <v>3036</v>
      </c>
      <c r="IO16" s="425">
        <v>0</v>
      </c>
      <c r="IP16" s="425">
        <v>1368</v>
      </c>
      <c r="IQ16" s="426">
        <v>1020</v>
      </c>
      <c r="IR16" s="426">
        <v>174</v>
      </c>
      <c r="IS16" s="423">
        <v>5598</v>
      </c>
      <c r="IT16" s="423">
        <v>46218</v>
      </c>
      <c r="IU16" s="428">
        <v>15552</v>
      </c>
      <c r="IV16" s="428">
        <v>0</v>
      </c>
      <c r="IW16" s="429">
        <v>0</v>
      </c>
      <c r="IX16" s="425">
        <v>0</v>
      </c>
      <c r="IY16" s="425">
        <v>0</v>
      </c>
      <c r="IZ16" s="426">
        <v>0</v>
      </c>
      <c r="JA16" s="423">
        <v>0</v>
      </c>
      <c r="JB16" s="423">
        <v>15552</v>
      </c>
      <c r="JC16" s="428">
        <v>53964</v>
      </c>
      <c r="JD16" s="428">
        <v>0</v>
      </c>
      <c r="JE16" s="429">
        <v>300</v>
      </c>
      <c r="JF16" s="425">
        <v>0</v>
      </c>
      <c r="JG16" s="425">
        <v>144</v>
      </c>
      <c r="JH16" s="426">
        <v>0</v>
      </c>
      <c r="JI16" s="423">
        <v>444</v>
      </c>
      <c r="JJ16" s="423">
        <v>53964</v>
      </c>
      <c r="JK16" s="423">
        <v>128698</v>
      </c>
      <c r="JL16" s="423">
        <v>5664</v>
      </c>
      <c r="JM16" s="423">
        <v>463194</v>
      </c>
      <c r="JN16" s="423">
        <v>127258</v>
      </c>
      <c r="JO16" s="400">
        <v>1</v>
      </c>
    </row>
    <row r="17" spans="1:275" hidden="1" x14ac:dyDescent="0.35">
      <c r="A17" s="432">
        <v>484</v>
      </c>
      <c r="B17" s="386">
        <v>1</v>
      </c>
      <c r="C17" s="387" t="s">
        <v>32</v>
      </c>
      <c r="D17" s="388">
        <v>0</v>
      </c>
      <c r="E17" s="388">
        <v>0</v>
      </c>
      <c r="F17" s="389">
        <v>0</v>
      </c>
      <c r="G17" s="390">
        <v>0</v>
      </c>
      <c r="H17" s="390">
        <v>0</v>
      </c>
      <c r="I17" s="390">
        <v>0</v>
      </c>
      <c r="J17" s="391">
        <v>0</v>
      </c>
      <c r="K17" s="388">
        <v>0</v>
      </c>
      <c r="L17" s="389">
        <v>0</v>
      </c>
      <c r="M17" s="390">
        <v>0</v>
      </c>
      <c r="N17" s="390">
        <v>0</v>
      </c>
      <c r="O17" s="390">
        <v>0</v>
      </c>
      <c r="P17" s="391">
        <v>0</v>
      </c>
      <c r="Q17" s="388">
        <v>0</v>
      </c>
      <c r="R17" s="389">
        <v>0</v>
      </c>
      <c r="S17" s="390">
        <v>0</v>
      </c>
      <c r="T17" s="390">
        <v>0</v>
      </c>
      <c r="U17" s="390">
        <v>0</v>
      </c>
      <c r="V17" s="391">
        <v>0</v>
      </c>
      <c r="W17" s="388">
        <v>0</v>
      </c>
      <c r="X17" s="389">
        <v>0</v>
      </c>
      <c r="Y17" s="389">
        <v>0</v>
      </c>
      <c r="Z17" s="389">
        <v>0</v>
      </c>
      <c r="AA17" s="389">
        <v>0</v>
      </c>
      <c r="AB17" s="389">
        <v>0</v>
      </c>
      <c r="AC17" s="392">
        <v>0</v>
      </c>
      <c r="AD17" s="389">
        <v>0</v>
      </c>
      <c r="AE17" s="389">
        <v>0</v>
      </c>
      <c r="AF17" s="389">
        <v>0</v>
      </c>
      <c r="AG17" s="389">
        <v>0</v>
      </c>
      <c r="AH17" s="389">
        <v>0</v>
      </c>
      <c r="AI17" s="392">
        <v>0</v>
      </c>
      <c r="AJ17" s="389">
        <v>0</v>
      </c>
      <c r="AK17" s="389">
        <v>0</v>
      </c>
      <c r="AL17" s="389">
        <v>0</v>
      </c>
      <c r="AM17" s="389">
        <v>0</v>
      </c>
      <c r="AN17" s="389">
        <v>0</v>
      </c>
      <c r="AO17" s="392">
        <v>0</v>
      </c>
      <c r="AP17" s="393">
        <v>0</v>
      </c>
      <c r="AQ17" s="393">
        <v>0</v>
      </c>
      <c r="AR17" s="393">
        <v>0</v>
      </c>
      <c r="AS17" s="393">
        <v>0</v>
      </c>
      <c r="AT17" s="393">
        <v>0</v>
      </c>
      <c r="AU17" s="392">
        <v>0</v>
      </c>
      <c r="AV17" s="393">
        <v>0</v>
      </c>
      <c r="AW17" s="393">
        <v>0</v>
      </c>
      <c r="AX17" s="393">
        <v>0</v>
      </c>
      <c r="AY17" s="393">
        <v>0</v>
      </c>
      <c r="AZ17" s="393">
        <v>0</v>
      </c>
      <c r="BA17" s="392">
        <v>0</v>
      </c>
      <c r="BB17" s="393">
        <v>0</v>
      </c>
      <c r="BC17" s="393">
        <v>0</v>
      </c>
      <c r="BD17" s="393">
        <v>0</v>
      </c>
      <c r="BE17" s="393">
        <v>0</v>
      </c>
      <c r="BF17" s="393">
        <v>0</v>
      </c>
      <c r="BG17" s="392">
        <v>0</v>
      </c>
      <c r="BH17" s="389">
        <v>0</v>
      </c>
      <c r="BI17" s="389">
        <v>0</v>
      </c>
      <c r="BJ17" s="389">
        <v>0</v>
      </c>
      <c r="BK17" s="389">
        <v>0</v>
      </c>
      <c r="BL17" s="389">
        <v>0</v>
      </c>
      <c r="BM17" s="394">
        <v>0</v>
      </c>
      <c r="BN17" s="395">
        <v>0</v>
      </c>
      <c r="BO17" s="396">
        <v>0</v>
      </c>
      <c r="BP17" s="396">
        <v>0</v>
      </c>
      <c r="BQ17" s="397">
        <v>0</v>
      </c>
      <c r="BR17" s="390">
        <v>0</v>
      </c>
      <c r="BS17" s="390">
        <v>0</v>
      </c>
      <c r="BT17" s="398">
        <v>0</v>
      </c>
      <c r="BU17" s="388">
        <v>0</v>
      </c>
      <c r="BV17" s="389">
        <v>0</v>
      </c>
      <c r="BW17" s="389">
        <v>0</v>
      </c>
      <c r="BX17" s="389">
        <v>0</v>
      </c>
      <c r="BY17" s="389">
        <v>0</v>
      </c>
      <c r="BZ17" s="392">
        <v>0</v>
      </c>
      <c r="CA17" s="389">
        <v>0</v>
      </c>
      <c r="CB17" s="389">
        <v>0</v>
      </c>
      <c r="CC17" s="389">
        <v>0</v>
      </c>
      <c r="CD17" s="389">
        <v>0</v>
      </c>
      <c r="CE17" s="392">
        <v>0</v>
      </c>
      <c r="CF17" s="389">
        <v>0</v>
      </c>
      <c r="CG17" s="389">
        <v>0</v>
      </c>
      <c r="CH17" s="389">
        <v>0</v>
      </c>
      <c r="CI17" s="389">
        <v>0</v>
      </c>
      <c r="CJ17" s="392">
        <v>0</v>
      </c>
      <c r="CK17" s="393">
        <v>0</v>
      </c>
      <c r="CL17" s="393">
        <v>0</v>
      </c>
      <c r="CM17" s="393">
        <v>0</v>
      </c>
      <c r="CN17" s="393">
        <v>0</v>
      </c>
      <c r="CO17" s="392">
        <v>0</v>
      </c>
      <c r="CP17" s="393">
        <v>0</v>
      </c>
      <c r="CQ17" s="393">
        <v>0</v>
      </c>
      <c r="CR17" s="393">
        <v>0</v>
      </c>
      <c r="CS17" s="393">
        <v>0</v>
      </c>
      <c r="CT17" s="392">
        <v>0</v>
      </c>
      <c r="CU17" s="389">
        <v>0</v>
      </c>
      <c r="CV17" s="390">
        <v>0</v>
      </c>
      <c r="CW17" s="390">
        <v>0</v>
      </c>
      <c r="CX17" s="391">
        <v>0</v>
      </c>
      <c r="CY17" s="394">
        <v>0</v>
      </c>
      <c r="CZ17" s="395">
        <v>0</v>
      </c>
      <c r="DA17" s="399">
        <v>0</v>
      </c>
      <c r="DB17" s="396">
        <v>0</v>
      </c>
      <c r="DC17" s="397">
        <v>0</v>
      </c>
      <c r="DD17" s="390">
        <v>0</v>
      </c>
      <c r="DE17" s="390">
        <v>0</v>
      </c>
      <c r="DF17" s="398">
        <v>0</v>
      </c>
      <c r="DG17" s="388">
        <v>0</v>
      </c>
      <c r="DH17" s="389">
        <v>0</v>
      </c>
      <c r="DI17" s="389">
        <v>0</v>
      </c>
      <c r="DJ17" s="389">
        <v>0</v>
      </c>
      <c r="DK17" s="389">
        <v>0</v>
      </c>
      <c r="DL17" s="392">
        <v>0</v>
      </c>
      <c r="DM17" s="389">
        <v>0</v>
      </c>
      <c r="DN17" s="389">
        <v>0</v>
      </c>
      <c r="DO17" s="389">
        <v>0</v>
      </c>
      <c r="DP17" s="389">
        <v>0</v>
      </c>
      <c r="DQ17" s="392">
        <v>0</v>
      </c>
      <c r="DR17" s="389">
        <v>0</v>
      </c>
      <c r="DS17" s="389">
        <v>0</v>
      </c>
      <c r="DT17" s="389">
        <v>0</v>
      </c>
      <c r="DU17" s="389">
        <v>0</v>
      </c>
      <c r="DV17" s="392">
        <v>0</v>
      </c>
      <c r="DW17" s="389">
        <v>0</v>
      </c>
      <c r="DX17" s="389">
        <v>0</v>
      </c>
      <c r="DY17" s="389">
        <v>0</v>
      </c>
      <c r="DZ17" s="389">
        <v>0</v>
      </c>
      <c r="EA17" s="392">
        <v>0</v>
      </c>
      <c r="EB17" s="393">
        <v>0</v>
      </c>
      <c r="EC17" s="393">
        <v>0</v>
      </c>
      <c r="ED17" s="393">
        <v>0</v>
      </c>
      <c r="EE17" s="393">
        <v>0</v>
      </c>
      <c r="EF17" s="392">
        <v>0</v>
      </c>
      <c r="EG17" s="389">
        <v>0</v>
      </c>
      <c r="EH17" s="390">
        <v>0</v>
      </c>
      <c r="EI17" s="390">
        <v>0</v>
      </c>
      <c r="EJ17" s="391">
        <v>0</v>
      </c>
      <c r="EK17" s="394">
        <v>0</v>
      </c>
      <c r="EL17" s="395">
        <v>0</v>
      </c>
      <c r="EM17" s="388">
        <v>0</v>
      </c>
      <c r="EN17" s="388">
        <v>0</v>
      </c>
      <c r="EO17" s="389">
        <v>0</v>
      </c>
      <c r="EP17" s="390">
        <v>0</v>
      </c>
      <c r="EQ17" s="390">
        <v>0</v>
      </c>
      <c r="ER17" s="390">
        <v>0</v>
      </c>
      <c r="ES17" s="391">
        <v>0</v>
      </c>
      <c r="ET17" s="388">
        <v>0</v>
      </c>
      <c r="EU17" s="389">
        <v>0</v>
      </c>
      <c r="EV17" s="390">
        <v>0</v>
      </c>
      <c r="EW17" s="390">
        <v>0</v>
      </c>
      <c r="EX17" s="390">
        <v>0</v>
      </c>
      <c r="EY17" s="391">
        <v>0</v>
      </c>
      <c r="EZ17" s="388">
        <v>0</v>
      </c>
      <c r="FA17" s="389">
        <v>0</v>
      </c>
      <c r="FB17" s="390">
        <v>0</v>
      </c>
      <c r="FC17" s="390">
        <v>0</v>
      </c>
      <c r="FD17" s="390">
        <v>0</v>
      </c>
      <c r="FE17" s="391">
        <v>0</v>
      </c>
      <c r="FF17" s="388">
        <v>0</v>
      </c>
      <c r="FG17" s="389">
        <v>0</v>
      </c>
      <c r="FH17" s="389">
        <v>0</v>
      </c>
      <c r="FI17" s="389">
        <v>0</v>
      </c>
      <c r="FJ17" s="389">
        <v>0</v>
      </c>
      <c r="FK17" s="389">
        <v>0</v>
      </c>
      <c r="FL17" s="392">
        <v>0</v>
      </c>
      <c r="FM17" s="389">
        <v>0</v>
      </c>
      <c r="FN17" s="389">
        <v>0</v>
      </c>
      <c r="FO17" s="389">
        <v>0</v>
      </c>
      <c r="FP17" s="389">
        <v>0</v>
      </c>
      <c r="FQ17" s="389">
        <v>0</v>
      </c>
      <c r="FR17" s="392">
        <v>0</v>
      </c>
      <c r="FS17" s="389">
        <v>0</v>
      </c>
      <c r="FT17" s="389">
        <v>0</v>
      </c>
      <c r="FU17" s="389">
        <v>0</v>
      </c>
      <c r="FV17" s="389">
        <v>0</v>
      </c>
      <c r="FW17" s="389">
        <v>0</v>
      </c>
      <c r="FX17" s="392">
        <v>0</v>
      </c>
      <c r="FY17" s="393">
        <v>0</v>
      </c>
      <c r="FZ17" s="393">
        <v>0</v>
      </c>
      <c r="GA17" s="393">
        <v>0</v>
      </c>
      <c r="GB17" s="393">
        <v>0</v>
      </c>
      <c r="GC17" s="393">
        <v>0</v>
      </c>
      <c r="GD17" s="392">
        <v>0</v>
      </c>
      <c r="GE17" s="393">
        <v>0</v>
      </c>
      <c r="GF17" s="393">
        <v>0</v>
      </c>
      <c r="GG17" s="393">
        <v>0</v>
      </c>
      <c r="GH17" s="393">
        <v>0</v>
      </c>
      <c r="GI17" s="393">
        <v>0</v>
      </c>
      <c r="GJ17" s="392">
        <v>0</v>
      </c>
      <c r="GK17" s="389">
        <v>0</v>
      </c>
      <c r="GL17" s="389">
        <v>0</v>
      </c>
      <c r="GM17" s="389">
        <v>0</v>
      </c>
      <c r="GN17" s="389">
        <v>0</v>
      </c>
      <c r="GO17" s="389">
        <v>0</v>
      </c>
      <c r="GP17" s="394">
        <v>0</v>
      </c>
      <c r="GQ17" s="388">
        <v>0</v>
      </c>
      <c r="GR17" s="399">
        <v>0</v>
      </c>
      <c r="GS17" s="396">
        <v>0</v>
      </c>
      <c r="GT17" s="397">
        <v>0</v>
      </c>
      <c r="GU17" s="390">
        <v>0</v>
      </c>
      <c r="GV17" s="390">
        <v>0</v>
      </c>
      <c r="GW17" s="391">
        <v>0</v>
      </c>
      <c r="GX17" s="388">
        <v>0</v>
      </c>
      <c r="GY17" s="389">
        <v>0</v>
      </c>
      <c r="GZ17" s="389">
        <v>0</v>
      </c>
      <c r="HA17" s="389">
        <v>0</v>
      </c>
      <c r="HB17" s="389">
        <v>0</v>
      </c>
      <c r="HC17" s="392">
        <v>0</v>
      </c>
      <c r="HD17" s="389">
        <v>0</v>
      </c>
      <c r="HE17" s="389">
        <v>0</v>
      </c>
      <c r="HF17" s="389">
        <v>0</v>
      </c>
      <c r="HG17" s="389">
        <v>0</v>
      </c>
      <c r="HH17" s="392">
        <v>0</v>
      </c>
      <c r="HI17" s="389">
        <v>0</v>
      </c>
      <c r="HJ17" s="389">
        <v>0</v>
      </c>
      <c r="HK17" s="389">
        <v>0</v>
      </c>
      <c r="HL17" s="389">
        <v>0</v>
      </c>
      <c r="HM17" s="392">
        <v>0</v>
      </c>
      <c r="HN17" s="389">
        <v>0</v>
      </c>
      <c r="HO17" s="389">
        <v>0</v>
      </c>
      <c r="HP17" s="389">
        <v>0</v>
      </c>
      <c r="HQ17" s="389">
        <v>0</v>
      </c>
      <c r="HR17" s="392">
        <v>0</v>
      </c>
      <c r="HS17" s="393">
        <v>0</v>
      </c>
      <c r="HT17" s="393">
        <v>0</v>
      </c>
      <c r="HU17" s="393">
        <v>0</v>
      </c>
      <c r="HV17" s="393">
        <v>0</v>
      </c>
      <c r="HW17" s="392">
        <v>0</v>
      </c>
      <c r="HX17" s="389">
        <v>0</v>
      </c>
      <c r="HY17" s="390">
        <v>0</v>
      </c>
      <c r="HZ17" s="390">
        <v>0</v>
      </c>
      <c r="IA17" s="391">
        <v>0</v>
      </c>
      <c r="IB17" s="394">
        <v>0</v>
      </c>
      <c r="IC17" s="388">
        <v>0</v>
      </c>
      <c r="ID17" s="396">
        <v>0</v>
      </c>
      <c r="IE17" s="396">
        <v>0</v>
      </c>
      <c r="IF17" s="397">
        <v>0</v>
      </c>
      <c r="IG17" s="390">
        <v>0</v>
      </c>
      <c r="IH17" s="390">
        <v>0</v>
      </c>
      <c r="II17" s="391">
        <v>0</v>
      </c>
      <c r="IJ17" s="388">
        <v>0</v>
      </c>
      <c r="IK17" s="395">
        <v>0</v>
      </c>
      <c r="IL17" s="396">
        <v>0</v>
      </c>
      <c r="IM17" s="396">
        <v>0</v>
      </c>
      <c r="IN17" s="397">
        <v>0</v>
      </c>
      <c r="IO17" s="390">
        <v>0</v>
      </c>
      <c r="IP17" s="390">
        <v>0</v>
      </c>
      <c r="IQ17" s="391">
        <v>0</v>
      </c>
      <c r="IR17" s="391">
        <v>0</v>
      </c>
      <c r="IS17" s="388">
        <v>0</v>
      </c>
      <c r="IT17" s="395">
        <v>0</v>
      </c>
      <c r="IU17" s="396">
        <v>0</v>
      </c>
      <c r="IV17" s="396">
        <v>0</v>
      </c>
      <c r="IW17" s="397">
        <v>0</v>
      </c>
      <c r="IX17" s="390">
        <v>0</v>
      </c>
      <c r="IY17" s="390">
        <v>0</v>
      </c>
      <c r="IZ17" s="391">
        <v>0</v>
      </c>
      <c r="JA17" s="388">
        <v>0</v>
      </c>
      <c r="JB17" s="395">
        <v>0</v>
      </c>
      <c r="JC17" s="396">
        <v>0</v>
      </c>
      <c r="JD17" s="396">
        <v>0</v>
      </c>
      <c r="JE17" s="397">
        <v>0</v>
      </c>
      <c r="JF17" s="390">
        <v>0</v>
      </c>
      <c r="JG17" s="390">
        <v>0</v>
      </c>
      <c r="JH17" s="391">
        <v>0</v>
      </c>
      <c r="JI17" s="388">
        <v>0</v>
      </c>
      <c r="JJ17" s="395">
        <v>0</v>
      </c>
      <c r="JK17" s="388">
        <v>0</v>
      </c>
      <c r="JL17" s="388">
        <v>0</v>
      </c>
      <c r="JM17" s="388">
        <v>0</v>
      </c>
      <c r="JN17" s="388">
        <v>0</v>
      </c>
      <c r="JO17" s="400">
        <v>0</v>
      </c>
    </row>
    <row r="18" spans="1:275" x14ac:dyDescent="0.35">
      <c r="A18" s="433">
        <v>484</v>
      </c>
      <c r="B18" s="386">
        <v>1</v>
      </c>
      <c r="C18" s="402" t="s">
        <v>157</v>
      </c>
      <c r="D18" s="403">
        <v>0</v>
      </c>
      <c r="E18" s="388">
        <v>0</v>
      </c>
      <c r="F18" s="404">
        <v>0</v>
      </c>
      <c r="G18" s="405">
        <v>0</v>
      </c>
      <c r="H18" s="405">
        <v>0</v>
      </c>
      <c r="I18" s="405">
        <v>0</v>
      </c>
      <c r="J18" s="393">
        <v>0</v>
      </c>
      <c r="K18" s="403">
        <v>0</v>
      </c>
      <c r="L18" s="404">
        <v>0</v>
      </c>
      <c r="M18" s="405">
        <v>0</v>
      </c>
      <c r="N18" s="405">
        <v>0</v>
      </c>
      <c r="O18" s="405">
        <v>0</v>
      </c>
      <c r="P18" s="393">
        <v>0</v>
      </c>
      <c r="Q18" s="403">
        <v>0</v>
      </c>
      <c r="R18" s="404">
        <v>0</v>
      </c>
      <c r="S18" s="405">
        <v>0</v>
      </c>
      <c r="T18" s="405">
        <v>0</v>
      </c>
      <c r="U18" s="405">
        <v>0</v>
      </c>
      <c r="V18" s="393">
        <v>0</v>
      </c>
      <c r="W18" s="403">
        <v>0</v>
      </c>
      <c r="X18" s="389">
        <v>0</v>
      </c>
      <c r="Y18" s="389">
        <v>0</v>
      </c>
      <c r="Z18" s="389">
        <v>0</v>
      </c>
      <c r="AA18" s="389">
        <v>0</v>
      </c>
      <c r="AB18" s="389">
        <v>0</v>
      </c>
      <c r="AC18" s="406">
        <v>0</v>
      </c>
      <c r="AD18" s="389">
        <v>0</v>
      </c>
      <c r="AE18" s="389">
        <v>0</v>
      </c>
      <c r="AF18" s="389">
        <v>0</v>
      </c>
      <c r="AG18" s="389">
        <v>0</v>
      </c>
      <c r="AH18" s="389">
        <v>0</v>
      </c>
      <c r="AI18" s="392">
        <v>0</v>
      </c>
      <c r="AJ18" s="389">
        <v>0</v>
      </c>
      <c r="AK18" s="389">
        <v>0</v>
      </c>
      <c r="AL18" s="389">
        <v>0</v>
      </c>
      <c r="AM18" s="389">
        <v>0</v>
      </c>
      <c r="AN18" s="389">
        <v>0</v>
      </c>
      <c r="AO18" s="406">
        <v>0</v>
      </c>
      <c r="AP18" s="393">
        <v>0</v>
      </c>
      <c r="AQ18" s="393">
        <v>0</v>
      </c>
      <c r="AR18" s="393">
        <v>0</v>
      </c>
      <c r="AS18" s="393">
        <v>0</v>
      </c>
      <c r="AT18" s="393">
        <v>0</v>
      </c>
      <c r="AU18" s="406">
        <v>0</v>
      </c>
      <c r="AV18" s="393">
        <v>0</v>
      </c>
      <c r="AW18" s="393">
        <v>0</v>
      </c>
      <c r="AX18" s="393">
        <v>0</v>
      </c>
      <c r="AY18" s="393">
        <v>0</v>
      </c>
      <c r="AZ18" s="393">
        <v>0</v>
      </c>
      <c r="BA18" s="392">
        <v>0</v>
      </c>
      <c r="BB18" s="393">
        <v>0</v>
      </c>
      <c r="BC18" s="393">
        <v>0</v>
      </c>
      <c r="BD18" s="393">
        <v>0</v>
      </c>
      <c r="BE18" s="393">
        <v>0</v>
      </c>
      <c r="BF18" s="393">
        <v>0</v>
      </c>
      <c r="BG18" s="392">
        <v>0</v>
      </c>
      <c r="BH18" s="389">
        <v>0</v>
      </c>
      <c r="BI18" s="389">
        <v>0</v>
      </c>
      <c r="BJ18" s="389">
        <v>0</v>
      </c>
      <c r="BK18" s="389">
        <v>0</v>
      </c>
      <c r="BL18" s="389">
        <v>0</v>
      </c>
      <c r="BM18" s="407">
        <v>0</v>
      </c>
      <c r="BN18" s="395">
        <v>0</v>
      </c>
      <c r="BO18" s="408">
        <v>0</v>
      </c>
      <c r="BP18" s="396">
        <v>0</v>
      </c>
      <c r="BQ18" s="397">
        <v>0</v>
      </c>
      <c r="BR18" s="390">
        <v>0</v>
      </c>
      <c r="BS18" s="390">
        <v>0</v>
      </c>
      <c r="BT18" s="398">
        <v>0</v>
      </c>
      <c r="BU18" s="403">
        <v>0</v>
      </c>
      <c r="BV18" s="389">
        <v>0</v>
      </c>
      <c r="BW18" s="389">
        <v>0</v>
      </c>
      <c r="BX18" s="389">
        <v>0</v>
      </c>
      <c r="BY18" s="389">
        <v>0</v>
      </c>
      <c r="BZ18" s="406">
        <v>0</v>
      </c>
      <c r="CA18" s="389">
        <v>0</v>
      </c>
      <c r="CB18" s="389">
        <v>0</v>
      </c>
      <c r="CC18" s="389">
        <v>0</v>
      </c>
      <c r="CD18" s="389">
        <v>0</v>
      </c>
      <c r="CE18" s="406">
        <v>0</v>
      </c>
      <c r="CF18" s="389">
        <v>0</v>
      </c>
      <c r="CG18" s="389">
        <v>0</v>
      </c>
      <c r="CH18" s="389">
        <v>0</v>
      </c>
      <c r="CI18" s="389">
        <v>0</v>
      </c>
      <c r="CJ18" s="406">
        <v>0</v>
      </c>
      <c r="CK18" s="393">
        <v>0</v>
      </c>
      <c r="CL18" s="393">
        <v>0</v>
      </c>
      <c r="CM18" s="393">
        <v>0</v>
      </c>
      <c r="CN18" s="393">
        <v>0</v>
      </c>
      <c r="CO18" s="392">
        <v>0</v>
      </c>
      <c r="CP18" s="393">
        <v>0</v>
      </c>
      <c r="CQ18" s="393">
        <v>0</v>
      </c>
      <c r="CR18" s="393">
        <v>0</v>
      </c>
      <c r="CS18" s="393">
        <v>0</v>
      </c>
      <c r="CT18" s="392">
        <v>0</v>
      </c>
      <c r="CU18" s="404">
        <v>0</v>
      </c>
      <c r="CV18" s="405">
        <v>0</v>
      </c>
      <c r="CW18" s="405">
        <v>0</v>
      </c>
      <c r="CX18" s="393">
        <v>0</v>
      </c>
      <c r="CY18" s="407">
        <v>0</v>
      </c>
      <c r="CZ18" s="395">
        <v>0</v>
      </c>
      <c r="DA18" s="409">
        <v>0</v>
      </c>
      <c r="DB18" s="396">
        <v>0</v>
      </c>
      <c r="DC18" s="397">
        <v>0</v>
      </c>
      <c r="DD18" s="390">
        <v>0</v>
      </c>
      <c r="DE18" s="390">
        <v>0</v>
      </c>
      <c r="DF18" s="398">
        <v>0</v>
      </c>
      <c r="DG18" s="403">
        <v>0</v>
      </c>
      <c r="DH18" s="389">
        <v>0</v>
      </c>
      <c r="DI18" s="389">
        <v>0</v>
      </c>
      <c r="DJ18" s="389">
        <v>0</v>
      </c>
      <c r="DK18" s="389">
        <v>0</v>
      </c>
      <c r="DL18" s="406">
        <v>0</v>
      </c>
      <c r="DM18" s="389">
        <v>0</v>
      </c>
      <c r="DN18" s="389">
        <v>0</v>
      </c>
      <c r="DO18" s="389">
        <v>0</v>
      </c>
      <c r="DP18" s="389">
        <v>0</v>
      </c>
      <c r="DQ18" s="406">
        <v>0</v>
      </c>
      <c r="DR18" s="389">
        <v>0</v>
      </c>
      <c r="DS18" s="389">
        <v>0</v>
      </c>
      <c r="DT18" s="389">
        <v>0</v>
      </c>
      <c r="DU18" s="389">
        <v>0</v>
      </c>
      <c r="DV18" s="406">
        <v>0</v>
      </c>
      <c r="DW18" s="389">
        <v>0</v>
      </c>
      <c r="DX18" s="389">
        <v>0</v>
      </c>
      <c r="DY18" s="389">
        <v>0</v>
      </c>
      <c r="DZ18" s="389">
        <v>0</v>
      </c>
      <c r="EA18" s="392">
        <v>0</v>
      </c>
      <c r="EB18" s="393">
        <v>0</v>
      </c>
      <c r="EC18" s="393">
        <v>0</v>
      </c>
      <c r="ED18" s="393">
        <v>0</v>
      </c>
      <c r="EE18" s="393">
        <v>0</v>
      </c>
      <c r="EF18" s="406">
        <v>0</v>
      </c>
      <c r="EG18" s="404">
        <v>0</v>
      </c>
      <c r="EH18" s="405">
        <v>0</v>
      </c>
      <c r="EI18" s="405">
        <v>0</v>
      </c>
      <c r="EJ18" s="393">
        <v>0</v>
      </c>
      <c r="EK18" s="407">
        <v>0</v>
      </c>
      <c r="EL18" s="395">
        <v>0</v>
      </c>
      <c r="EM18" s="403">
        <v>0</v>
      </c>
      <c r="EN18" s="388">
        <v>0</v>
      </c>
      <c r="EO18" s="404">
        <v>0</v>
      </c>
      <c r="EP18" s="405">
        <v>0</v>
      </c>
      <c r="EQ18" s="405">
        <v>0</v>
      </c>
      <c r="ER18" s="405">
        <v>0</v>
      </c>
      <c r="ES18" s="393">
        <v>0</v>
      </c>
      <c r="ET18" s="403">
        <v>0</v>
      </c>
      <c r="EU18" s="404">
        <v>0</v>
      </c>
      <c r="EV18" s="405">
        <v>0</v>
      </c>
      <c r="EW18" s="405">
        <v>0</v>
      </c>
      <c r="EX18" s="405">
        <v>0</v>
      </c>
      <c r="EY18" s="393">
        <v>0</v>
      </c>
      <c r="EZ18" s="403">
        <v>0</v>
      </c>
      <c r="FA18" s="404">
        <v>0</v>
      </c>
      <c r="FB18" s="405">
        <v>0</v>
      </c>
      <c r="FC18" s="405">
        <v>0</v>
      </c>
      <c r="FD18" s="405">
        <v>0</v>
      </c>
      <c r="FE18" s="393">
        <v>0</v>
      </c>
      <c r="FF18" s="403">
        <v>0</v>
      </c>
      <c r="FG18" s="389">
        <v>0</v>
      </c>
      <c r="FH18" s="389">
        <v>0</v>
      </c>
      <c r="FI18" s="389">
        <v>0</v>
      </c>
      <c r="FJ18" s="389">
        <v>0</v>
      </c>
      <c r="FK18" s="389">
        <v>0</v>
      </c>
      <c r="FL18" s="406">
        <v>0</v>
      </c>
      <c r="FM18" s="389">
        <v>0</v>
      </c>
      <c r="FN18" s="389">
        <v>0</v>
      </c>
      <c r="FO18" s="389">
        <v>0</v>
      </c>
      <c r="FP18" s="389">
        <v>0</v>
      </c>
      <c r="FQ18" s="389">
        <v>0</v>
      </c>
      <c r="FR18" s="406">
        <v>0</v>
      </c>
      <c r="FS18" s="389">
        <v>0</v>
      </c>
      <c r="FT18" s="389">
        <v>0</v>
      </c>
      <c r="FU18" s="389">
        <v>0</v>
      </c>
      <c r="FV18" s="389">
        <v>0</v>
      </c>
      <c r="FW18" s="389">
        <v>0</v>
      </c>
      <c r="FX18" s="406">
        <v>0</v>
      </c>
      <c r="FY18" s="393">
        <v>0</v>
      </c>
      <c r="FZ18" s="393">
        <v>0</v>
      </c>
      <c r="GA18" s="393">
        <v>0</v>
      </c>
      <c r="GB18" s="393">
        <v>0</v>
      </c>
      <c r="GC18" s="393">
        <v>0</v>
      </c>
      <c r="GD18" s="406">
        <v>0</v>
      </c>
      <c r="GE18" s="393">
        <v>0</v>
      </c>
      <c r="GF18" s="393">
        <v>0</v>
      </c>
      <c r="GG18" s="393">
        <v>0</v>
      </c>
      <c r="GH18" s="393">
        <v>0</v>
      </c>
      <c r="GI18" s="393">
        <v>0</v>
      </c>
      <c r="GJ18" s="392">
        <v>0</v>
      </c>
      <c r="GK18" s="389">
        <v>0</v>
      </c>
      <c r="GL18" s="389">
        <v>0</v>
      </c>
      <c r="GM18" s="389">
        <v>0</v>
      </c>
      <c r="GN18" s="389">
        <v>0</v>
      </c>
      <c r="GO18" s="389">
        <v>0</v>
      </c>
      <c r="GP18" s="407">
        <v>0</v>
      </c>
      <c r="GQ18" s="388">
        <v>0</v>
      </c>
      <c r="GR18" s="409">
        <v>0</v>
      </c>
      <c r="GS18" s="396">
        <v>0</v>
      </c>
      <c r="GT18" s="397">
        <v>0</v>
      </c>
      <c r="GU18" s="390">
        <v>0</v>
      </c>
      <c r="GV18" s="390">
        <v>0</v>
      </c>
      <c r="GW18" s="391">
        <v>0</v>
      </c>
      <c r="GX18" s="403">
        <v>0</v>
      </c>
      <c r="GY18" s="389">
        <v>0</v>
      </c>
      <c r="GZ18" s="389">
        <v>0</v>
      </c>
      <c r="HA18" s="389">
        <v>0</v>
      </c>
      <c r="HB18" s="389">
        <v>0</v>
      </c>
      <c r="HC18" s="406">
        <v>0</v>
      </c>
      <c r="HD18" s="389">
        <v>0</v>
      </c>
      <c r="HE18" s="389">
        <v>0</v>
      </c>
      <c r="HF18" s="389">
        <v>0</v>
      </c>
      <c r="HG18" s="389">
        <v>0</v>
      </c>
      <c r="HH18" s="406">
        <v>0</v>
      </c>
      <c r="HI18" s="389">
        <v>0</v>
      </c>
      <c r="HJ18" s="389">
        <v>0</v>
      </c>
      <c r="HK18" s="389">
        <v>0</v>
      </c>
      <c r="HL18" s="389">
        <v>0</v>
      </c>
      <c r="HM18" s="406">
        <v>0</v>
      </c>
      <c r="HN18" s="389">
        <v>0</v>
      </c>
      <c r="HO18" s="389">
        <v>0</v>
      </c>
      <c r="HP18" s="389">
        <v>0</v>
      </c>
      <c r="HQ18" s="389">
        <v>0</v>
      </c>
      <c r="HR18" s="392">
        <v>0</v>
      </c>
      <c r="HS18" s="393">
        <v>0</v>
      </c>
      <c r="HT18" s="393">
        <v>0</v>
      </c>
      <c r="HU18" s="393">
        <v>0</v>
      </c>
      <c r="HV18" s="393">
        <v>0</v>
      </c>
      <c r="HW18" s="406">
        <v>0</v>
      </c>
      <c r="HX18" s="404">
        <v>0</v>
      </c>
      <c r="HY18" s="405">
        <v>0</v>
      </c>
      <c r="HZ18" s="405">
        <v>0</v>
      </c>
      <c r="IA18" s="393">
        <v>0</v>
      </c>
      <c r="IB18" s="407">
        <v>0</v>
      </c>
      <c r="IC18" s="388">
        <v>0</v>
      </c>
      <c r="ID18" s="408">
        <v>0</v>
      </c>
      <c r="IE18" s="396">
        <v>0</v>
      </c>
      <c r="IF18" s="397">
        <v>0</v>
      </c>
      <c r="IG18" s="390">
        <v>0</v>
      </c>
      <c r="IH18" s="390">
        <v>0</v>
      </c>
      <c r="II18" s="391">
        <v>0</v>
      </c>
      <c r="IJ18" s="388">
        <v>0</v>
      </c>
      <c r="IK18" s="395">
        <v>0</v>
      </c>
      <c r="IL18" s="408">
        <v>4674</v>
      </c>
      <c r="IM18" s="396">
        <v>0</v>
      </c>
      <c r="IN18" s="397">
        <v>0</v>
      </c>
      <c r="IO18" s="390">
        <v>0</v>
      </c>
      <c r="IP18" s="390">
        <v>0</v>
      </c>
      <c r="IQ18" s="391">
        <v>0</v>
      </c>
      <c r="IR18" s="391">
        <v>0</v>
      </c>
      <c r="IS18" s="388">
        <v>0</v>
      </c>
      <c r="IT18" s="395">
        <v>4674</v>
      </c>
      <c r="IU18" s="408">
        <v>49194</v>
      </c>
      <c r="IV18" s="396">
        <v>0</v>
      </c>
      <c r="IW18" s="397">
        <v>0</v>
      </c>
      <c r="IX18" s="390">
        <v>0</v>
      </c>
      <c r="IY18" s="390">
        <v>0</v>
      </c>
      <c r="IZ18" s="391">
        <v>0</v>
      </c>
      <c r="JA18" s="388">
        <v>0</v>
      </c>
      <c r="JB18" s="395">
        <v>49194</v>
      </c>
      <c r="JC18" s="408">
        <v>48180</v>
      </c>
      <c r="JD18" s="396">
        <v>0</v>
      </c>
      <c r="JE18" s="397">
        <v>0</v>
      </c>
      <c r="JF18" s="390">
        <v>0</v>
      </c>
      <c r="JG18" s="390">
        <v>0</v>
      </c>
      <c r="JH18" s="391">
        <v>0</v>
      </c>
      <c r="JI18" s="388">
        <v>0</v>
      </c>
      <c r="JJ18" s="395">
        <v>48180</v>
      </c>
      <c r="JK18" s="388">
        <v>102048</v>
      </c>
      <c r="JL18" s="388">
        <v>0</v>
      </c>
      <c r="JM18" s="388">
        <v>0</v>
      </c>
      <c r="JN18" s="403">
        <v>102048</v>
      </c>
      <c r="JO18" s="400">
        <v>1</v>
      </c>
    </row>
    <row r="19" spans="1:275" x14ac:dyDescent="0.35">
      <c r="A19" s="401">
        <v>484</v>
      </c>
      <c r="B19" s="386">
        <v>1</v>
      </c>
      <c r="C19" s="402" t="s">
        <v>309</v>
      </c>
      <c r="D19" s="403">
        <v>0</v>
      </c>
      <c r="E19" s="388">
        <v>0</v>
      </c>
      <c r="F19" s="404">
        <v>0</v>
      </c>
      <c r="G19" s="405">
        <v>0</v>
      </c>
      <c r="H19" s="405">
        <v>0</v>
      </c>
      <c r="I19" s="405">
        <v>0</v>
      </c>
      <c r="J19" s="393">
        <v>0</v>
      </c>
      <c r="K19" s="403">
        <v>0</v>
      </c>
      <c r="L19" s="404">
        <v>0</v>
      </c>
      <c r="M19" s="405">
        <v>0</v>
      </c>
      <c r="N19" s="405">
        <v>0</v>
      </c>
      <c r="O19" s="405">
        <v>0</v>
      </c>
      <c r="P19" s="393">
        <v>0</v>
      </c>
      <c r="Q19" s="403">
        <v>0</v>
      </c>
      <c r="R19" s="404">
        <v>0</v>
      </c>
      <c r="S19" s="405">
        <v>0</v>
      </c>
      <c r="T19" s="405">
        <v>0</v>
      </c>
      <c r="U19" s="405">
        <v>0</v>
      </c>
      <c r="V19" s="393">
        <v>0</v>
      </c>
      <c r="W19" s="403">
        <v>0</v>
      </c>
      <c r="X19" s="389">
        <v>0</v>
      </c>
      <c r="Y19" s="389">
        <v>0</v>
      </c>
      <c r="Z19" s="389">
        <v>0</v>
      </c>
      <c r="AA19" s="389">
        <v>0</v>
      </c>
      <c r="AB19" s="389">
        <v>0</v>
      </c>
      <c r="AC19" s="406">
        <v>0</v>
      </c>
      <c r="AD19" s="389">
        <v>0</v>
      </c>
      <c r="AE19" s="389">
        <v>0</v>
      </c>
      <c r="AF19" s="389">
        <v>0</v>
      </c>
      <c r="AG19" s="389">
        <v>0</v>
      </c>
      <c r="AH19" s="389">
        <v>0</v>
      </c>
      <c r="AI19" s="392">
        <v>0</v>
      </c>
      <c r="AJ19" s="389">
        <v>0</v>
      </c>
      <c r="AK19" s="389">
        <v>0</v>
      </c>
      <c r="AL19" s="389">
        <v>0</v>
      </c>
      <c r="AM19" s="389">
        <v>0</v>
      </c>
      <c r="AN19" s="389">
        <v>0</v>
      </c>
      <c r="AO19" s="406">
        <v>0</v>
      </c>
      <c r="AP19" s="393">
        <v>0</v>
      </c>
      <c r="AQ19" s="393">
        <v>0</v>
      </c>
      <c r="AR19" s="393">
        <v>0</v>
      </c>
      <c r="AS19" s="393">
        <v>0</v>
      </c>
      <c r="AT19" s="393">
        <v>0</v>
      </c>
      <c r="AU19" s="406">
        <v>0</v>
      </c>
      <c r="AV19" s="393">
        <v>0</v>
      </c>
      <c r="AW19" s="393">
        <v>0</v>
      </c>
      <c r="AX19" s="393">
        <v>0</v>
      </c>
      <c r="AY19" s="393">
        <v>0</v>
      </c>
      <c r="AZ19" s="393">
        <v>0</v>
      </c>
      <c r="BA19" s="392">
        <v>0</v>
      </c>
      <c r="BB19" s="393">
        <v>0</v>
      </c>
      <c r="BC19" s="393">
        <v>0</v>
      </c>
      <c r="BD19" s="393">
        <v>0</v>
      </c>
      <c r="BE19" s="393">
        <v>0</v>
      </c>
      <c r="BF19" s="393">
        <v>0</v>
      </c>
      <c r="BG19" s="392">
        <v>0</v>
      </c>
      <c r="BH19" s="389">
        <v>0</v>
      </c>
      <c r="BI19" s="389">
        <v>0</v>
      </c>
      <c r="BJ19" s="389">
        <v>0</v>
      </c>
      <c r="BK19" s="389">
        <v>0</v>
      </c>
      <c r="BL19" s="389">
        <v>0</v>
      </c>
      <c r="BM19" s="407">
        <v>0</v>
      </c>
      <c r="BN19" s="395">
        <v>0</v>
      </c>
      <c r="BO19" s="408">
        <v>0</v>
      </c>
      <c r="BP19" s="396">
        <v>0</v>
      </c>
      <c r="BQ19" s="397">
        <v>0</v>
      </c>
      <c r="BR19" s="390">
        <v>0</v>
      </c>
      <c r="BS19" s="390">
        <v>0</v>
      </c>
      <c r="BT19" s="398">
        <v>0</v>
      </c>
      <c r="BU19" s="403">
        <v>0</v>
      </c>
      <c r="BV19" s="389">
        <v>0</v>
      </c>
      <c r="BW19" s="389">
        <v>0</v>
      </c>
      <c r="BX19" s="389">
        <v>0</v>
      </c>
      <c r="BY19" s="389">
        <v>0</v>
      </c>
      <c r="BZ19" s="406">
        <v>0</v>
      </c>
      <c r="CA19" s="389">
        <v>0</v>
      </c>
      <c r="CB19" s="389">
        <v>0</v>
      </c>
      <c r="CC19" s="389">
        <v>0</v>
      </c>
      <c r="CD19" s="389">
        <v>0</v>
      </c>
      <c r="CE19" s="406">
        <v>0</v>
      </c>
      <c r="CF19" s="389">
        <v>0</v>
      </c>
      <c r="CG19" s="389">
        <v>0</v>
      </c>
      <c r="CH19" s="389">
        <v>0</v>
      </c>
      <c r="CI19" s="389">
        <v>0</v>
      </c>
      <c r="CJ19" s="406">
        <v>0</v>
      </c>
      <c r="CK19" s="393">
        <v>0</v>
      </c>
      <c r="CL19" s="393">
        <v>0</v>
      </c>
      <c r="CM19" s="393">
        <v>0</v>
      </c>
      <c r="CN19" s="393">
        <v>0</v>
      </c>
      <c r="CO19" s="392">
        <v>0</v>
      </c>
      <c r="CP19" s="393">
        <v>0</v>
      </c>
      <c r="CQ19" s="393">
        <v>0</v>
      </c>
      <c r="CR19" s="393">
        <v>0</v>
      </c>
      <c r="CS19" s="393">
        <v>0</v>
      </c>
      <c r="CT19" s="392">
        <v>0</v>
      </c>
      <c r="CU19" s="404">
        <v>0</v>
      </c>
      <c r="CV19" s="405">
        <v>0</v>
      </c>
      <c r="CW19" s="405">
        <v>0</v>
      </c>
      <c r="CX19" s="393">
        <v>0</v>
      </c>
      <c r="CY19" s="407">
        <v>0</v>
      </c>
      <c r="CZ19" s="395">
        <v>0</v>
      </c>
      <c r="DA19" s="409">
        <v>0</v>
      </c>
      <c r="DB19" s="396">
        <v>0</v>
      </c>
      <c r="DC19" s="397">
        <v>0</v>
      </c>
      <c r="DD19" s="390">
        <v>0</v>
      </c>
      <c r="DE19" s="390">
        <v>0</v>
      </c>
      <c r="DF19" s="398">
        <v>0</v>
      </c>
      <c r="DG19" s="403">
        <v>0</v>
      </c>
      <c r="DH19" s="389">
        <v>0</v>
      </c>
      <c r="DI19" s="389">
        <v>0</v>
      </c>
      <c r="DJ19" s="389">
        <v>0</v>
      </c>
      <c r="DK19" s="389">
        <v>0</v>
      </c>
      <c r="DL19" s="406">
        <v>0</v>
      </c>
      <c r="DM19" s="389">
        <v>0</v>
      </c>
      <c r="DN19" s="389">
        <v>0</v>
      </c>
      <c r="DO19" s="389">
        <v>0</v>
      </c>
      <c r="DP19" s="389">
        <v>0</v>
      </c>
      <c r="DQ19" s="406">
        <v>0</v>
      </c>
      <c r="DR19" s="389">
        <v>0</v>
      </c>
      <c r="DS19" s="389">
        <v>0</v>
      </c>
      <c r="DT19" s="389">
        <v>0</v>
      </c>
      <c r="DU19" s="389">
        <v>0</v>
      </c>
      <c r="DV19" s="406">
        <v>0</v>
      </c>
      <c r="DW19" s="389">
        <v>0</v>
      </c>
      <c r="DX19" s="389">
        <v>0</v>
      </c>
      <c r="DY19" s="389">
        <v>0</v>
      </c>
      <c r="DZ19" s="389">
        <v>0</v>
      </c>
      <c r="EA19" s="392">
        <v>0</v>
      </c>
      <c r="EB19" s="393">
        <v>0</v>
      </c>
      <c r="EC19" s="393">
        <v>0</v>
      </c>
      <c r="ED19" s="393">
        <v>0</v>
      </c>
      <c r="EE19" s="393">
        <v>0</v>
      </c>
      <c r="EF19" s="406">
        <v>0</v>
      </c>
      <c r="EG19" s="404">
        <v>0</v>
      </c>
      <c r="EH19" s="405">
        <v>0</v>
      </c>
      <c r="EI19" s="405">
        <v>0</v>
      </c>
      <c r="EJ19" s="393">
        <v>0</v>
      </c>
      <c r="EK19" s="407">
        <v>0</v>
      </c>
      <c r="EL19" s="395">
        <v>0</v>
      </c>
      <c r="EM19" s="403">
        <v>0</v>
      </c>
      <c r="EN19" s="388">
        <v>0</v>
      </c>
      <c r="EO19" s="404">
        <v>0</v>
      </c>
      <c r="EP19" s="405">
        <v>0</v>
      </c>
      <c r="EQ19" s="405">
        <v>0</v>
      </c>
      <c r="ER19" s="405">
        <v>0</v>
      </c>
      <c r="ES19" s="393">
        <v>0</v>
      </c>
      <c r="ET19" s="403">
        <v>0</v>
      </c>
      <c r="EU19" s="404">
        <v>0</v>
      </c>
      <c r="EV19" s="405">
        <v>0</v>
      </c>
      <c r="EW19" s="405">
        <v>0</v>
      </c>
      <c r="EX19" s="405">
        <v>0</v>
      </c>
      <c r="EY19" s="393">
        <v>0</v>
      </c>
      <c r="EZ19" s="403">
        <v>0</v>
      </c>
      <c r="FA19" s="404">
        <v>0</v>
      </c>
      <c r="FB19" s="405">
        <v>0</v>
      </c>
      <c r="FC19" s="405">
        <v>0</v>
      </c>
      <c r="FD19" s="405">
        <v>0</v>
      </c>
      <c r="FE19" s="393">
        <v>0</v>
      </c>
      <c r="FF19" s="403">
        <v>0</v>
      </c>
      <c r="FG19" s="389">
        <v>0</v>
      </c>
      <c r="FH19" s="389">
        <v>0</v>
      </c>
      <c r="FI19" s="389">
        <v>0</v>
      </c>
      <c r="FJ19" s="389">
        <v>0</v>
      </c>
      <c r="FK19" s="389">
        <v>0</v>
      </c>
      <c r="FL19" s="406">
        <v>0</v>
      </c>
      <c r="FM19" s="389">
        <v>0</v>
      </c>
      <c r="FN19" s="389">
        <v>0</v>
      </c>
      <c r="FO19" s="389">
        <v>0</v>
      </c>
      <c r="FP19" s="389">
        <v>0</v>
      </c>
      <c r="FQ19" s="389">
        <v>0</v>
      </c>
      <c r="FR19" s="406">
        <v>0</v>
      </c>
      <c r="FS19" s="389">
        <v>0</v>
      </c>
      <c r="FT19" s="389">
        <v>0</v>
      </c>
      <c r="FU19" s="389">
        <v>0</v>
      </c>
      <c r="FV19" s="389">
        <v>0</v>
      </c>
      <c r="FW19" s="389">
        <v>0</v>
      </c>
      <c r="FX19" s="406">
        <v>0</v>
      </c>
      <c r="FY19" s="393">
        <v>0</v>
      </c>
      <c r="FZ19" s="393">
        <v>0</v>
      </c>
      <c r="GA19" s="393">
        <v>0</v>
      </c>
      <c r="GB19" s="393">
        <v>0</v>
      </c>
      <c r="GC19" s="393">
        <v>0</v>
      </c>
      <c r="GD19" s="406">
        <v>0</v>
      </c>
      <c r="GE19" s="393">
        <v>0</v>
      </c>
      <c r="GF19" s="393">
        <v>0</v>
      </c>
      <c r="GG19" s="393">
        <v>0</v>
      </c>
      <c r="GH19" s="393">
        <v>0</v>
      </c>
      <c r="GI19" s="393">
        <v>0</v>
      </c>
      <c r="GJ19" s="392">
        <v>0</v>
      </c>
      <c r="GK19" s="389">
        <v>0</v>
      </c>
      <c r="GL19" s="389">
        <v>0</v>
      </c>
      <c r="GM19" s="389">
        <v>0</v>
      </c>
      <c r="GN19" s="389">
        <v>0</v>
      </c>
      <c r="GO19" s="389">
        <v>0</v>
      </c>
      <c r="GP19" s="407">
        <v>0</v>
      </c>
      <c r="GQ19" s="388">
        <v>0</v>
      </c>
      <c r="GR19" s="409">
        <v>0</v>
      </c>
      <c r="GS19" s="396">
        <v>0</v>
      </c>
      <c r="GT19" s="397">
        <v>0</v>
      </c>
      <c r="GU19" s="390">
        <v>0</v>
      </c>
      <c r="GV19" s="390">
        <v>0</v>
      </c>
      <c r="GW19" s="391">
        <v>0</v>
      </c>
      <c r="GX19" s="403">
        <v>0</v>
      </c>
      <c r="GY19" s="389">
        <v>0</v>
      </c>
      <c r="GZ19" s="389">
        <v>0</v>
      </c>
      <c r="HA19" s="389">
        <v>0</v>
      </c>
      <c r="HB19" s="389">
        <v>0</v>
      </c>
      <c r="HC19" s="406">
        <v>0</v>
      </c>
      <c r="HD19" s="389">
        <v>0</v>
      </c>
      <c r="HE19" s="389">
        <v>0</v>
      </c>
      <c r="HF19" s="389">
        <v>0</v>
      </c>
      <c r="HG19" s="389">
        <v>0</v>
      </c>
      <c r="HH19" s="406">
        <v>0</v>
      </c>
      <c r="HI19" s="389">
        <v>0</v>
      </c>
      <c r="HJ19" s="389">
        <v>0</v>
      </c>
      <c r="HK19" s="389">
        <v>0</v>
      </c>
      <c r="HL19" s="389">
        <v>0</v>
      </c>
      <c r="HM19" s="406">
        <v>0</v>
      </c>
      <c r="HN19" s="389">
        <v>0</v>
      </c>
      <c r="HO19" s="389">
        <v>0</v>
      </c>
      <c r="HP19" s="389">
        <v>0</v>
      </c>
      <c r="HQ19" s="389">
        <v>0</v>
      </c>
      <c r="HR19" s="392">
        <v>0</v>
      </c>
      <c r="HS19" s="393">
        <v>0</v>
      </c>
      <c r="HT19" s="393">
        <v>0</v>
      </c>
      <c r="HU19" s="393">
        <v>0</v>
      </c>
      <c r="HV19" s="393">
        <v>0</v>
      </c>
      <c r="HW19" s="406">
        <v>0</v>
      </c>
      <c r="HX19" s="404">
        <v>0</v>
      </c>
      <c r="HY19" s="405">
        <v>0</v>
      </c>
      <c r="HZ19" s="405">
        <v>0</v>
      </c>
      <c r="IA19" s="393">
        <v>0</v>
      </c>
      <c r="IB19" s="407">
        <v>0</v>
      </c>
      <c r="IC19" s="388">
        <v>0</v>
      </c>
      <c r="ID19" s="408">
        <v>0</v>
      </c>
      <c r="IE19" s="396">
        <v>0</v>
      </c>
      <c r="IF19" s="397">
        <v>0</v>
      </c>
      <c r="IG19" s="390">
        <v>0</v>
      </c>
      <c r="IH19" s="390">
        <v>0</v>
      </c>
      <c r="II19" s="391">
        <v>0</v>
      </c>
      <c r="IJ19" s="388">
        <v>0</v>
      </c>
      <c r="IK19" s="395">
        <v>0</v>
      </c>
      <c r="IL19" s="408">
        <v>5726</v>
      </c>
      <c r="IM19" s="396">
        <v>0</v>
      </c>
      <c r="IN19" s="397">
        <v>0</v>
      </c>
      <c r="IO19" s="390">
        <v>0</v>
      </c>
      <c r="IP19" s="390">
        <v>0</v>
      </c>
      <c r="IQ19" s="391">
        <v>0</v>
      </c>
      <c r="IR19" s="391">
        <v>0</v>
      </c>
      <c r="IS19" s="388">
        <v>0</v>
      </c>
      <c r="IT19" s="395">
        <v>5726</v>
      </c>
      <c r="IU19" s="408">
        <v>32758</v>
      </c>
      <c r="IV19" s="396">
        <v>0</v>
      </c>
      <c r="IW19" s="397">
        <v>0</v>
      </c>
      <c r="IX19" s="390">
        <v>0</v>
      </c>
      <c r="IY19" s="390">
        <v>0</v>
      </c>
      <c r="IZ19" s="391">
        <v>0</v>
      </c>
      <c r="JA19" s="388">
        <v>0</v>
      </c>
      <c r="JB19" s="395">
        <v>32758</v>
      </c>
      <c r="JC19" s="408">
        <v>31539</v>
      </c>
      <c r="JD19" s="396">
        <v>0</v>
      </c>
      <c r="JE19" s="397">
        <v>0</v>
      </c>
      <c r="JF19" s="390">
        <v>0</v>
      </c>
      <c r="JG19" s="390">
        <v>0</v>
      </c>
      <c r="JH19" s="391">
        <v>0</v>
      </c>
      <c r="JI19" s="388">
        <v>0</v>
      </c>
      <c r="JJ19" s="395">
        <v>31539</v>
      </c>
      <c r="JK19" s="388">
        <v>70023</v>
      </c>
      <c r="JL19" s="388">
        <v>0</v>
      </c>
      <c r="JM19" s="388">
        <v>0</v>
      </c>
      <c r="JN19" s="403">
        <v>70023</v>
      </c>
      <c r="JO19" s="400">
        <v>1</v>
      </c>
    </row>
    <row r="20" spans="1:275" hidden="1" x14ac:dyDescent="0.35">
      <c r="A20" s="401">
        <v>484</v>
      </c>
      <c r="B20" s="410">
        <v>2</v>
      </c>
      <c r="C20" s="402" t="s">
        <v>53</v>
      </c>
      <c r="D20" s="403">
        <v>0</v>
      </c>
      <c r="E20" s="388">
        <v>0</v>
      </c>
      <c r="F20" s="404">
        <v>0</v>
      </c>
      <c r="G20" s="405">
        <v>0</v>
      </c>
      <c r="H20" s="405">
        <v>0</v>
      </c>
      <c r="I20" s="405">
        <v>0</v>
      </c>
      <c r="J20" s="393">
        <v>0</v>
      </c>
      <c r="K20" s="403">
        <v>0</v>
      </c>
      <c r="L20" s="404">
        <v>0</v>
      </c>
      <c r="M20" s="405">
        <v>0</v>
      </c>
      <c r="N20" s="405">
        <v>0</v>
      </c>
      <c r="O20" s="405">
        <v>0</v>
      </c>
      <c r="P20" s="393">
        <v>0</v>
      </c>
      <c r="Q20" s="403">
        <v>0</v>
      </c>
      <c r="R20" s="404">
        <v>0</v>
      </c>
      <c r="S20" s="405">
        <v>0</v>
      </c>
      <c r="T20" s="405">
        <v>0</v>
      </c>
      <c r="U20" s="405">
        <v>0</v>
      </c>
      <c r="V20" s="393">
        <v>0</v>
      </c>
      <c r="W20" s="403">
        <v>0</v>
      </c>
      <c r="X20" s="389">
        <v>0</v>
      </c>
      <c r="Y20" s="389">
        <v>0</v>
      </c>
      <c r="Z20" s="389">
        <v>0</v>
      </c>
      <c r="AA20" s="389">
        <v>0</v>
      </c>
      <c r="AB20" s="389">
        <v>0</v>
      </c>
      <c r="AC20" s="406">
        <v>0</v>
      </c>
      <c r="AD20" s="389">
        <v>0</v>
      </c>
      <c r="AE20" s="389">
        <v>0</v>
      </c>
      <c r="AF20" s="389">
        <v>0</v>
      </c>
      <c r="AG20" s="389">
        <v>0</v>
      </c>
      <c r="AH20" s="389">
        <v>0</v>
      </c>
      <c r="AI20" s="392">
        <v>0</v>
      </c>
      <c r="AJ20" s="389">
        <v>0</v>
      </c>
      <c r="AK20" s="389">
        <v>0</v>
      </c>
      <c r="AL20" s="389">
        <v>0</v>
      </c>
      <c r="AM20" s="389">
        <v>0</v>
      </c>
      <c r="AN20" s="389">
        <v>0</v>
      </c>
      <c r="AO20" s="406">
        <v>0</v>
      </c>
      <c r="AP20" s="393">
        <v>0</v>
      </c>
      <c r="AQ20" s="393">
        <v>0</v>
      </c>
      <c r="AR20" s="393">
        <v>0</v>
      </c>
      <c r="AS20" s="393">
        <v>0</v>
      </c>
      <c r="AT20" s="393">
        <v>0</v>
      </c>
      <c r="AU20" s="406">
        <v>0</v>
      </c>
      <c r="AV20" s="393">
        <v>0</v>
      </c>
      <c r="AW20" s="393">
        <v>0</v>
      </c>
      <c r="AX20" s="393">
        <v>0</v>
      </c>
      <c r="AY20" s="393">
        <v>0</v>
      </c>
      <c r="AZ20" s="393">
        <v>0</v>
      </c>
      <c r="BA20" s="392">
        <v>0</v>
      </c>
      <c r="BB20" s="393">
        <v>0</v>
      </c>
      <c r="BC20" s="393">
        <v>0</v>
      </c>
      <c r="BD20" s="393">
        <v>0</v>
      </c>
      <c r="BE20" s="393">
        <v>0</v>
      </c>
      <c r="BF20" s="393">
        <v>0</v>
      </c>
      <c r="BG20" s="392">
        <v>0</v>
      </c>
      <c r="BH20" s="389">
        <v>0</v>
      </c>
      <c r="BI20" s="389">
        <v>0</v>
      </c>
      <c r="BJ20" s="389">
        <v>0</v>
      </c>
      <c r="BK20" s="389">
        <v>0</v>
      </c>
      <c r="BL20" s="389">
        <v>0</v>
      </c>
      <c r="BM20" s="407">
        <v>0</v>
      </c>
      <c r="BN20" s="395">
        <v>0</v>
      </c>
      <c r="BO20" s="408">
        <v>0</v>
      </c>
      <c r="BP20" s="396">
        <v>0</v>
      </c>
      <c r="BQ20" s="397">
        <v>0</v>
      </c>
      <c r="BR20" s="390">
        <v>0</v>
      </c>
      <c r="BS20" s="390">
        <v>0</v>
      </c>
      <c r="BT20" s="398">
        <v>0</v>
      </c>
      <c r="BU20" s="403">
        <v>0</v>
      </c>
      <c r="BV20" s="389">
        <v>0</v>
      </c>
      <c r="BW20" s="389">
        <v>0</v>
      </c>
      <c r="BX20" s="389">
        <v>0</v>
      </c>
      <c r="BY20" s="389">
        <v>0</v>
      </c>
      <c r="BZ20" s="406">
        <v>0</v>
      </c>
      <c r="CA20" s="389">
        <v>0</v>
      </c>
      <c r="CB20" s="389">
        <v>0</v>
      </c>
      <c r="CC20" s="389">
        <v>0</v>
      </c>
      <c r="CD20" s="389">
        <v>0</v>
      </c>
      <c r="CE20" s="406">
        <v>0</v>
      </c>
      <c r="CF20" s="389">
        <v>0</v>
      </c>
      <c r="CG20" s="389">
        <v>0</v>
      </c>
      <c r="CH20" s="389">
        <v>0</v>
      </c>
      <c r="CI20" s="389">
        <v>0</v>
      </c>
      <c r="CJ20" s="406">
        <v>0</v>
      </c>
      <c r="CK20" s="393">
        <v>0</v>
      </c>
      <c r="CL20" s="393">
        <v>0</v>
      </c>
      <c r="CM20" s="393">
        <v>0</v>
      </c>
      <c r="CN20" s="393">
        <v>0</v>
      </c>
      <c r="CO20" s="392">
        <v>0</v>
      </c>
      <c r="CP20" s="393">
        <v>0</v>
      </c>
      <c r="CQ20" s="393">
        <v>0</v>
      </c>
      <c r="CR20" s="393">
        <v>0</v>
      </c>
      <c r="CS20" s="393">
        <v>0</v>
      </c>
      <c r="CT20" s="392">
        <v>0</v>
      </c>
      <c r="CU20" s="404">
        <v>0</v>
      </c>
      <c r="CV20" s="405">
        <v>0</v>
      </c>
      <c r="CW20" s="405">
        <v>0</v>
      </c>
      <c r="CX20" s="393">
        <v>0</v>
      </c>
      <c r="CY20" s="407">
        <v>0</v>
      </c>
      <c r="CZ20" s="395">
        <v>0</v>
      </c>
      <c r="DA20" s="409">
        <v>0</v>
      </c>
      <c r="DB20" s="396">
        <v>0</v>
      </c>
      <c r="DC20" s="397">
        <v>0</v>
      </c>
      <c r="DD20" s="390">
        <v>0</v>
      </c>
      <c r="DE20" s="390">
        <v>0</v>
      </c>
      <c r="DF20" s="398">
        <v>0</v>
      </c>
      <c r="DG20" s="403">
        <v>0</v>
      </c>
      <c r="DH20" s="389">
        <v>0</v>
      </c>
      <c r="DI20" s="389">
        <v>0</v>
      </c>
      <c r="DJ20" s="389">
        <v>0</v>
      </c>
      <c r="DK20" s="389">
        <v>0</v>
      </c>
      <c r="DL20" s="406">
        <v>0</v>
      </c>
      <c r="DM20" s="389">
        <v>0</v>
      </c>
      <c r="DN20" s="389">
        <v>0</v>
      </c>
      <c r="DO20" s="389">
        <v>0</v>
      </c>
      <c r="DP20" s="389">
        <v>0</v>
      </c>
      <c r="DQ20" s="406">
        <v>0</v>
      </c>
      <c r="DR20" s="389">
        <v>0</v>
      </c>
      <c r="DS20" s="389">
        <v>0</v>
      </c>
      <c r="DT20" s="389">
        <v>0</v>
      </c>
      <c r="DU20" s="389">
        <v>0</v>
      </c>
      <c r="DV20" s="406">
        <v>0</v>
      </c>
      <c r="DW20" s="389">
        <v>0</v>
      </c>
      <c r="DX20" s="389">
        <v>0</v>
      </c>
      <c r="DY20" s="389">
        <v>0</v>
      </c>
      <c r="DZ20" s="389">
        <v>0</v>
      </c>
      <c r="EA20" s="392">
        <v>0</v>
      </c>
      <c r="EB20" s="393">
        <v>0</v>
      </c>
      <c r="EC20" s="393">
        <v>0</v>
      </c>
      <c r="ED20" s="393">
        <v>0</v>
      </c>
      <c r="EE20" s="393">
        <v>0</v>
      </c>
      <c r="EF20" s="406">
        <v>0</v>
      </c>
      <c r="EG20" s="404">
        <v>0</v>
      </c>
      <c r="EH20" s="405">
        <v>0</v>
      </c>
      <c r="EI20" s="405">
        <v>0</v>
      </c>
      <c r="EJ20" s="393">
        <v>0</v>
      </c>
      <c r="EK20" s="407">
        <v>0</v>
      </c>
      <c r="EL20" s="395">
        <v>0</v>
      </c>
      <c r="EM20" s="403">
        <v>0</v>
      </c>
      <c r="EN20" s="388">
        <v>0</v>
      </c>
      <c r="EO20" s="404">
        <v>0</v>
      </c>
      <c r="EP20" s="405">
        <v>0</v>
      </c>
      <c r="EQ20" s="405">
        <v>0</v>
      </c>
      <c r="ER20" s="405">
        <v>0</v>
      </c>
      <c r="ES20" s="393">
        <v>0</v>
      </c>
      <c r="ET20" s="403">
        <v>0</v>
      </c>
      <c r="EU20" s="404">
        <v>0</v>
      </c>
      <c r="EV20" s="405">
        <v>0</v>
      </c>
      <c r="EW20" s="405">
        <v>0</v>
      </c>
      <c r="EX20" s="405">
        <v>0</v>
      </c>
      <c r="EY20" s="393">
        <v>0</v>
      </c>
      <c r="EZ20" s="403">
        <v>0</v>
      </c>
      <c r="FA20" s="404">
        <v>0</v>
      </c>
      <c r="FB20" s="405">
        <v>0</v>
      </c>
      <c r="FC20" s="405">
        <v>0</v>
      </c>
      <c r="FD20" s="405">
        <v>0</v>
      </c>
      <c r="FE20" s="393">
        <v>0</v>
      </c>
      <c r="FF20" s="403">
        <v>0</v>
      </c>
      <c r="FG20" s="389">
        <v>0</v>
      </c>
      <c r="FH20" s="389">
        <v>0</v>
      </c>
      <c r="FI20" s="389">
        <v>0</v>
      </c>
      <c r="FJ20" s="389">
        <v>0</v>
      </c>
      <c r="FK20" s="389">
        <v>0</v>
      </c>
      <c r="FL20" s="406">
        <v>0</v>
      </c>
      <c r="FM20" s="389">
        <v>0</v>
      </c>
      <c r="FN20" s="389">
        <v>0</v>
      </c>
      <c r="FO20" s="389">
        <v>0</v>
      </c>
      <c r="FP20" s="389">
        <v>0</v>
      </c>
      <c r="FQ20" s="389">
        <v>0</v>
      </c>
      <c r="FR20" s="406">
        <v>0</v>
      </c>
      <c r="FS20" s="389">
        <v>0</v>
      </c>
      <c r="FT20" s="389">
        <v>0</v>
      </c>
      <c r="FU20" s="389">
        <v>0</v>
      </c>
      <c r="FV20" s="389">
        <v>0</v>
      </c>
      <c r="FW20" s="389">
        <v>0</v>
      </c>
      <c r="FX20" s="406">
        <v>0</v>
      </c>
      <c r="FY20" s="393">
        <v>0</v>
      </c>
      <c r="FZ20" s="393">
        <v>0</v>
      </c>
      <c r="GA20" s="393">
        <v>0</v>
      </c>
      <c r="GB20" s="393">
        <v>0</v>
      </c>
      <c r="GC20" s="393">
        <v>0</v>
      </c>
      <c r="GD20" s="406">
        <v>0</v>
      </c>
      <c r="GE20" s="393">
        <v>0</v>
      </c>
      <c r="GF20" s="393">
        <v>0</v>
      </c>
      <c r="GG20" s="393">
        <v>0</v>
      </c>
      <c r="GH20" s="393">
        <v>0</v>
      </c>
      <c r="GI20" s="393">
        <v>0</v>
      </c>
      <c r="GJ20" s="392">
        <v>0</v>
      </c>
      <c r="GK20" s="389">
        <v>0</v>
      </c>
      <c r="GL20" s="389">
        <v>0</v>
      </c>
      <c r="GM20" s="389">
        <v>0</v>
      </c>
      <c r="GN20" s="389">
        <v>0</v>
      </c>
      <c r="GO20" s="389">
        <v>0</v>
      </c>
      <c r="GP20" s="407">
        <v>0</v>
      </c>
      <c r="GQ20" s="388">
        <v>0</v>
      </c>
      <c r="GR20" s="409">
        <v>0</v>
      </c>
      <c r="GS20" s="396">
        <v>0</v>
      </c>
      <c r="GT20" s="397">
        <v>0</v>
      </c>
      <c r="GU20" s="390">
        <v>0</v>
      </c>
      <c r="GV20" s="390">
        <v>0</v>
      </c>
      <c r="GW20" s="391">
        <v>0</v>
      </c>
      <c r="GX20" s="403">
        <v>0</v>
      </c>
      <c r="GY20" s="389">
        <v>0</v>
      </c>
      <c r="GZ20" s="389">
        <v>0</v>
      </c>
      <c r="HA20" s="389">
        <v>0</v>
      </c>
      <c r="HB20" s="389">
        <v>0</v>
      </c>
      <c r="HC20" s="406">
        <v>0</v>
      </c>
      <c r="HD20" s="389">
        <v>0</v>
      </c>
      <c r="HE20" s="389">
        <v>0</v>
      </c>
      <c r="HF20" s="389">
        <v>0</v>
      </c>
      <c r="HG20" s="389">
        <v>0</v>
      </c>
      <c r="HH20" s="406">
        <v>0</v>
      </c>
      <c r="HI20" s="389">
        <v>0</v>
      </c>
      <c r="HJ20" s="389">
        <v>0</v>
      </c>
      <c r="HK20" s="389">
        <v>0</v>
      </c>
      <c r="HL20" s="389">
        <v>0</v>
      </c>
      <c r="HM20" s="406">
        <v>0</v>
      </c>
      <c r="HN20" s="389">
        <v>0</v>
      </c>
      <c r="HO20" s="389">
        <v>0</v>
      </c>
      <c r="HP20" s="389">
        <v>0</v>
      </c>
      <c r="HQ20" s="389">
        <v>0</v>
      </c>
      <c r="HR20" s="392">
        <v>0</v>
      </c>
      <c r="HS20" s="393">
        <v>0</v>
      </c>
      <c r="HT20" s="393">
        <v>0</v>
      </c>
      <c r="HU20" s="393">
        <v>0</v>
      </c>
      <c r="HV20" s="393">
        <v>0</v>
      </c>
      <c r="HW20" s="406">
        <v>0</v>
      </c>
      <c r="HX20" s="404">
        <v>0</v>
      </c>
      <c r="HY20" s="405">
        <v>0</v>
      </c>
      <c r="HZ20" s="405">
        <v>0</v>
      </c>
      <c r="IA20" s="393">
        <v>0</v>
      </c>
      <c r="IB20" s="407">
        <v>0</v>
      </c>
      <c r="IC20" s="388">
        <v>0</v>
      </c>
      <c r="ID20" s="408">
        <v>0</v>
      </c>
      <c r="IE20" s="396">
        <v>0</v>
      </c>
      <c r="IF20" s="397">
        <v>0</v>
      </c>
      <c r="IG20" s="390">
        <v>0</v>
      </c>
      <c r="IH20" s="390">
        <v>0</v>
      </c>
      <c r="II20" s="391">
        <v>0</v>
      </c>
      <c r="IJ20" s="388">
        <v>0</v>
      </c>
      <c r="IK20" s="395">
        <v>0</v>
      </c>
      <c r="IL20" s="408">
        <v>0</v>
      </c>
      <c r="IM20" s="396">
        <v>0</v>
      </c>
      <c r="IN20" s="397">
        <v>0</v>
      </c>
      <c r="IO20" s="390">
        <v>0</v>
      </c>
      <c r="IP20" s="390">
        <v>0</v>
      </c>
      <c r="IQ20" s="391">
        <v>0</v>
      </c>
      <c r="IR20" s="391">
        <v>0</v>
      </c>
      <c r="IS20" s="388">
        <v>0</v>
      </c>
      <c r="IT20" s="395">
        <v>0</v>
      </c>
      <c r="IU20" s="408">
        <v>0</v>
      </c>
      <c r="IV20" s="396">
        <v>0</v>
      </c>
      <c r="IW20" s="397">
        <v>0</v>
      </c>
      <c r="IX20" s="390">
        <v>0</v>
      </c>
      <c r="IY20" s="390">
        <v>0</v>
      </c>
      <c r="IZ20" s="391">
        <v>0</v>
      </c>
      <c r="JA20" s="388">
        <v>0</v>
      </c>
      <c r="JB20" s="395">
        <v>0</v>
      </c>
      <c r="JC20" s="408">
        <v>0</v>
      </c>
      <c r="JD20" s="396">
        <v>0</v>
      </c>
      <c r="JE20" s="397">
        <v>0</v>
      </c>
      <c r="JF20" s="390">
        <v>0</v>
      </c>
      <c r="JG20" s="390">
        <v>0</v>
      </c>
      <c r="JH20" s="391">
        <v>0</v>
      </c>
      <c r="JI20" s="388">
        <v>0</v>
      </c>
      <c r="JJ20" s="395">
        <v>0</v>
      </c>
      <c r="JK20" s="388">
        <v>0</v>
      </c>
      <c r="JL20" s="388">
        <v>0</v>
      </c>
      <c r="JM20" s="388">
        <v>0</v>
      </c>
      <c r="JN20" s="403">
        <v>0</v>
      </c>
      <c r="JO20" s="400">
        <v>0</v>
      </c>
    </row>
    <row r="21" spans="1:275" hidden="1" x14ac:dyDescent="0.35">
      <c r="A21" s="401">
        <v>484</v>
      </c>
      <c r="B21" s="410">
        <v>2</v>
      </c>
      <c r="C21" s="402" t="s">
        <v>45</v>
      </c>
      <c r="D21" s="403">
        <v>0</v>
      </c>
      <c r="E21" s="388">
        <v>0</v>
      </c>
      <c r="F21" s="404">
        <v>0</v>
      </c>
      <c r="G21" s="405">
        <v>0</v>
      </c>
      <c r="H21" s="405">
        <v>0</v>
      </c>
      <c r="I21" s="405">
        <v>0</v>
      </c>
      <c r="J21" s="393">
        <v>0</v>
      </c>
      <c r="K21" s="403">
        <v>0</v>
      </c>
      <c r="L21" s="404">
        <v>0</v>
      </c>
      <c r="M21" s="405">
        <v>0</v>
      </c>
      <c r="N21" s="405">
        <v>0</v>
      </c>
      <c r="O21" s="405">
        <v>0</v>
      </c>
      <c r="P21" s="393">
        <v>0</v>
      </c>
      <c r="Q21" s="403">
        <v>0</v>
      </c>
      <c r="R21" s="404">
        <v>0</v>
      </c>
      <c r="S21" s="405">
        <v>0</v>
      </c>
      <c r="T21" s="405">
        <v>0</v>
      </c>
      <c r="U21" s="405">
        <v>0</v>
      </c>
      <c r="V21" s="393">
        <v>0</v>
      </c>
      <c r="W21" s="403">
        <v>0</v>
      </c>
      <c r="X21" s="389">
        <v>0</v>
      </c>
      <c r="Y21" s="389">
        <v>0</v>
      </c>
      <c r="Z21" s="389">
        <v>0</v>
      </c>
      <c r="AA21" s="389">
        <v>0</v>
      </c>
      <c r="AB21" s="389">
        <v>0</v>
      </c>
      <c r="AC21" s="406">
        <v>0</v>
      </c>
      <c r="AD21" s="389">
        <v>0</v>
      </c>
      <c r="AE21" s="389">
        <v>0</v>
      </c>
      <c r="AF21" s="389">
        <v>0</v>
      </c>
      <c r="AG21" s="389">
        <v>0</v>
      </c>
      <c r="AH21" s="389">
        <v>0</v>
      </c>
      <c r="AI21" s="392">
        <v>0</v>
      </c>
      <c r="AJ21" s="389">
        <v>0</v>
      </c>
      <c r="AK21" s="389">
        <v>0</v>
      </c>
      <c r="AL21" s="389">
        <v>0</v>
      </c>
      <c r="AM21" s="389">
        <v>0</v>
      </c>
      <c r="AN21" s="389">
        <v>0</v>
      </c>
      <c r="AO21" s="406">
        <v>0</v>
      </c>
      <c r="AP21" s="393">
        <v>0</v>
      </c>
      <c r="AQ21" s="393">
        <v>0</v>
      </c>
      <c r="AR21" s="393">
        <v>0</v>
      </c>
      <c r="AS21" s="393">
        <v>0</v>
      </c>
      <c r="AT21" s="393">
        <v>0</v>
      </c>
      <c r="AU21" s="406">
        <v>0</v>
      </c>
      <c r="AV21" s="393">
        <v>0</v>
      </c>
      <c r="AW21" s="393">
        <v>0</v>
      </c>
      <c r="AX21" s="393">
        <v>0</v>
      </c>
      <c r="AY21" s="393">
        <v>0</v>
      </c>
      <c r="AZ21" s="393">
        <v>0</v>
      </c>
      <c r="BA21" s="392">
        <v>0</v>
      </c>
      <c r="BB21" s="393">
        <v>0</v>
      </c>
      <c r="BC21" s="393">
        <v>0</v>
      </c>
      <c r="BD21" s="393">
        <v>0</v>
      </c>
      <c r="BE21" s="393">
        <v>0</v>
      </c>
      <c r="BF21" s="393">
        <v>0</v>
      </c>
      <c r="BG21" s="392">
        <v>0</v>
      </c>
      <c r="BH21" s="389">
        <v>0</v>
      </c>
      <c r="BI21" s="389">
        <v>0</v>
      </c>
      <c r="BJ21" s="389">
        <v>0</v>
      </c>
      <c r="BK21" s="389">
        <v>0</v>
      </c>
      <c r="BL21" s="389">
        <v>0</v>
      </c>
      <c r="BM21" s="407">
        <v>0</v>
      </c>
      <c r="BN21" s="395">
        <v>0</v>
      </c>
      <c r="BO21" s="408">
        <v>0</v>
      </c>
      <c r="BP21" s="396">
        <v>0</v>
      </c>
      <c r="BQ21" s="397">
        <v>0</v>
      </c>
      <c r="BR21" s="390">
        <v>0</v>
      </c>
      <c r="BS21" s="390">
        <v>0</v>
      </c>
      <c r="BT21" s="398">
        <v>0</v>
      </c>
      <c r="BU21" s="403">
        <v>0</v>
      </c>
      <c r="BV21" s="389">
        <v>0</v>
      </c>
      <c r="BW21" s="389">
        <v>0</v>
      </c>
      <c r="BX21" s="389">
        <v>0</v>
      </c>
      <c r="BY21" s="389">
        <v>0</v>
      </c>
      <c r="BZ21" s="406">
        <v>0</v>
      </c>
      <c r="CA21" s="389">
        <v>0</v>
      </c>
      <c r="CB21" s="389">
        <v>0</v>
      </c>
      <c r="CC21" s="389">
        <v>0</v>
      </c>
      <c r="CD21" s="389">
        <v>0</v>
      </c>
      <c r="CE21" s="406">
        <v>0</v>
      </c>
      <c r="CF21" s="389">
        <v>0</v>
      </c>
      <c r="CG21" s="389">
        <v>0</v>
      </c>
      <c r="CH21" s="389">
        <v>0</v>
      </c>
      <c r="CI21" s="389">
        <v>0</v>
      </c>
      <c r="CJ21" s="406">
        <v>0</v>
      </c>
      <c r="CK21" s="393">
        <v>0</v>
      </c>
      <c r="CL21" s="393">
        <v>0</v>
      </c>
      <c r="CM21" s="393">
        <v>0</v>
      </c>
      <c r="CN21" s="393">
        <v>0</v>
      </c>
      <c r="CO21" s="392">
        <v>0</v>
      </c>
      <c r="CP21" s="393">
        <v>0</v>
      </c>
      <c r="CQ21" s="393">
        <v>0</v>
      </c>
      <c r="CR21" s="393">
        <v>0</v>
      </c>
      <c r="CS21" s="393">
        <v>0</v>
      </c>
      <c r="CT21" s="392">
        <v>0</v>
      </c>
      <c r="CU21" s="404">
        <v>0</v>
      </c>
      <c r="CV21" s="405">
        <v>0</v>
      </c>
      <c r="CW21" s="405">
        <v>0</v>
      </c>
      <c r="CX21" s="393">
        <v>0</v>
      </c>
      <c r="CY21" s="407">
        <v>0</v>
      </c>
      <c r="CZ21" s="395">
        <v>0</v>
      </c>
      <c r="DA21" s="409">
        <v>0</v>
      </c>
      <c r="DB21" s="396">
        <v>0</v>
      </c>
      <c r="DC21" s="397">
        <v>0</v>
      </c>
      <c r="DD21" s="390">
        <v>0</v>
      </c>
      <c r="DE21" s="390">
        <v>0</v>
      </c>
      <c r="DF21" s="398">
        <v>0</v>
      </c>
      <c r="DG21" s="403">
        <v>0</v>
      </c>
      <c r="DH21" s="389">
        <v>0</v>
      </c>
      <c r="DI21" s="389">
        <v>0</v>
      </c>
      <c r="DJ21" s="389">
        <v>0</v>
      </c>
      <c r="DK21" s="389">
        <v>0</v>
      </c>
      <c r="DL21" s="406">
        <v>0</v>
      </c>
      <c r="DM21" s="389">
        <v>0</v>
      </c>
      <c r="DN21" s="389">
        <v>0</v>
      </c>
      <c r="DO21" s="389">
        <v>0</v>
      </c>
      <c r="DP21" s="389">
        <v>0</v>
      </c>
      <c r="DQ21" s="406">
        <v>0</v>
      </c>
      <c r="DR21" s="389">
        <v>0</v>
      </c>
      <c r="DS21" s="389">
        <v>0</v>
      </c>
      <c r="DT21" s="389">
        <v>0</v>
      </c>
      <c r="DU21" s="389">
        <v>0</v>
      </c>
      <c r="DV21" s="406">
        <v>0</v>
      </c>
      <c r="DW21" s="389">
        <v>0</v>
      </c>
      <c r="DX21" s="389">
        <v>0</v>
      </c>
      <c r="DY21" s="389">
        <v>0</v>
      </c>
      <c r="DZ21" s="389">
        <v>0</v>
      </c>
      <c r="EA21" s="392">
        <v>0</v>
      </c>
      <c r="EB21" s="393">
        <v>0</v>
      </c>
      <c r="EC21" s="393">
        <v>0</v>
      </c>
      <c r="ED21" s="393">
        <v>0</v>
      </c>
      <c r="EE21" s="393">
        <v>0</v>
      </c>
      <c r="EF21" s="406">
        <v>0</v>
      </c>
      <c r="EG21" s="404">
        <v>0</v>
      </c>
      <c r="EH21" s="405">
        <v>0</v>
      </c>
      <c r="EI21" s="405">
        <v>0</v>
      </c>
      <c r="EJ21" s="393">
        <v>0</v>
      </c>
      <c r="EK21" s="407">
        <v>0</v>
      </c>
      <c r="EL21" s="395">
        <v>0</v>
      </c>
      <c r="EM21" s="403">
        <v>0</v>
      </c>
      <c r="EN21" s="388">
        <v>0</v>
      </c>
      <c r="EO21" s="404">
        <v>0</v>
      </c>
      <c r="EP21" s="405">
        <v>0</v>
      </c>
      <c r="EQ21" s="405">
        <v>0</v>
      </c>
      <c r="ER21" s="405">
        <v>0</v>
      </c>
      <c r="ES21" s="393">
        <v>0</v>
      </c>
      <c r="ET21" s="403">
        <v>0</v>
      </c>
      <c r="EU21" s="404">
        <v>0</v>
      </c>
      <c r="EV21" s="405">
        <v>0</v>
      </c>
      <c r="EW21" s="405">
        <v>0</v>
      </c>
      <c r="EX21" s="405">
        <v>0</v>
      </c>
      <c r="EY21" s="393">
        <v>0</v>
      </c>
      <c r="EZ21" s="403">
        <v>0</v>
      </c>
      <c r="FA21" s="404">
        <v>0</v>
      </c>
      <c r="FB21" s="405">
        <v>0</v>
      </c>
      <c r="FC21" s="405">
        <v>0</v>
      </c>
      <c r="FD21" s="405">
        <v>0</v>
      </c>
      <c r="FE21" s="393">
        <v>0</v>
      </c>
      <c r="FF21" s="403">
        <v>0</v>
      </c>
      <c r="FG21" s="389">
        <v>0</v>
      </c>
      <c r="FH21" s="389">
        <v>0</v>
      </c>
      <c r="FI21" s="389">
        <v>0</v>
      </c>
      <c r="FJ21" s="389">
        <v>0</v>
      </c>
      <c r="FK21" s="389">
        <v>0</v>
      </c>
      <c r="FL21" s="406">
        <v>0</v>
      </c>
      <c r="FM21" s="389">
        <v>0</v>
      </c>
      <c r="FN21" s="389">
        <v>0</v>
      </c>
      <c r="FO21" s="389">
        <v>0</v>
      </c>
      <c r="FP21" s="389">
        <v>0</v>
      </c>
      <c r="FQ21" s="389">
        <v>0</v>
      </c>
      <c r="FR21" s="406">
        <v>0</v>
      </c>
      <c r="FS21" s="389">
        <v>0</v>
      </c>
      <c r="FT21" s="389">
        <v>0</v>
      </c>
      <c r="FU21" s="389">
        <v>0</v>
      </c>
      <c r="FV21" s="389">
        <v>0</v>
      </c>
      <c r="FW21" s="389">
        <v>0</v>
      </c>
      <c r="FX21" s="406">
        <v>0</v>
      </c>
      <c r="FY21" s="393">
        <v>0</v>
      </c>
      <c r="FZ21" s="393">
        <v>0</v>
      </c>
      <c r="GA21" s="393">
        <v>0</v>
      </c>
      <c r="GB21" s="393">
        <v>0</v>
      </c>
      <c r="GC21" s="393">
        <v>0</v>
      </c>
      <c r="GD21" s="406">
        <v>0</v>
      </c>
      <c r="GE21" s="393">
        <v>0</v>
      </c>
      <c r="GF21" s="393">
        <v>0</v>
      </c>
      <c r="GG21" s="393">
        <v>0</v>
      </c>
      <c r="GH21" s="393">
        <v>0</v>
      </c>
      <c r="GI21" s="393">
        <v>0</v>
      </c>
      <c r="GJ21" s="392">
        <v>0</v>
      </c>
      <c r="GK21" s="389">
        <v>0</v>
      </c>
      <c r="GL21" s="389">
        <v>0</v>
      </c>
      <c r="GM21" s="389">
        <v>0</v>
      </c>
      <c r="GN21" s="389">
        <v>0</v>
      </c>
      <c r="GO21" s="389">
        <v>0</v>
      </c>
      <c r="GP21" s="407">
        <v>0</v>
      </c>
      <c r="GQ21" s="388">
        <v>0</v>
      </c>
      <c r="GR21" s="409">
        <v>0</v>
      </c>
      <c r="GS21" s="396">
        <v>0</v>
      </c>
      <c r="GT21" s="397">
        <v>0</v>
      </c>
      <c r="GU21" s="390">
        <v>0</v>
      </c>
      <c r="GV21" s="390">
        <v>0</v>
      </c>
      <c r="GW21" s="391">
        <v>0</v>
      </c>
      <c r="GX21" s="403">
        <v>0</v>
      </c>
      <c r="GY21" s="389">
        <v>0</v>
      </c>
      <c r="GZ21" s="389">
        <v>0</v>
      </c>
      <c r="HA21" s="389">
        <v>0</v>
      </c>
      <c r="HB21" s="389">
        <v>0</v>
      </c>
      <c r="HC21" s="406">
        <v>0</v>
      </c>
      <c r="HD21" s="389">
        <v>0</v>
      </c>
      <c r="HE21" s="389">
        <v>0</v>
      </c>
      <c r="HF21" s="389">
        <v>0</v>
      </c>
      <c r="HG21" s="389">
        <v>0</v>
      </c>
      <c r="HH21" s="406">
        <v>0</v>
      </c>
      <c r="HI21" s="389">
        <v>0</v>
      </c>
      <c r="HJ21" s="389">
        <v>0</v>
      </c>
      <c r="HK21" s="389">
        <v>0</v>
      </c>
      <c r="HL21" s="389">
        <v>0</v>
      </c>
      <c r="HM21" s="406">
        <v>0</v>
      </c>
      <c r="HN21" s="389">
        <v>0</v>
      </c>
      <c r="HO21" s="389">
        <v>0</v>
      </c>
      <c r="HP21" s="389">
        <v>0</v>
      </c>
      <c r="HQ21" s="389">
        <v>0</v>
      </c>
      <c r="HR21" s="392">
        <v>0</v>
      </c>
      <c r="HS21" s="393">
        <v>0</v>
      </c>
      <c r="HT21" s="393">
        <v>0</v>
      </c>
      <c r="HU21" s="393">
        <v>0</v>
      </c>
      <c r="HV21" s="393">
        <v>0</v>
      </c>
      <c r="HW21" s="406">
        <v>0</v>
      </c>
      <c r="HX21" s="404">
        <v>0</v>
      </c>
      <c r="HY21" s="405">
        <v>0</v>
      </c>
      <c r="HZ21" s="405">
        <v>0</v>
      </c>
      <c r="IA21" s="393">
        <v>0</v>
      </c>
      <c r="IB21" s="407">
        <v>0</v>
      </c>
      <c r="IC21" s="388">
        <v>0</v>
      </c>
      <c r="ID21" s="408">
        <v>0</v>
      </c>
      <c r="IE21" s="396">
        <v>0</v>
      </c>
      <c r="IF21" s="397">
        <v>0</v>
      </c>
      <c r="IG21" s="390">
        <v>0</v>
      </c>
      <c r="IH21" s="390">
        <v>0</v>
      </c>
      <c r="II21" s="391">
        <v>0</v>
      </c>
      <c r="IJ21" s="388">
        <v>0</v>
      </c>
      <c r="IK21" s="395">
        <v>0</v>
      </c>
      <c r="IL21" s="408">
        <v>0</v>
      </c>
      <c r="IM21" s="396">
        <v>0</v>
      </c>
      <c r="IN21" s="397">
        <v>0</v>
      </c>
      <c r="IO21" s="390">
        <v>0</v>
      </c>
      <c r="IP21" s="390">
        <v>0</v>
      </c>
      <c r="IQ21" s="391">
        <v>0</v>
      </c>
      <c r="IR21" s="391">
        <v>0</v>
      </c>
      <c r="IS21" s="388">
        <v>0</v>
      </c>
      <c r="IT21" s="395">
        <v>0</v>
      </c>
      <c r="IU21" s="408">
        <v>0</v>
      </c>
      <c r="IV21" s="396">
        <v>0</v>
      </c>
      <c r="IW21" s="397">
        <v>0</v>
      </c>
      <c r="IX21" s="390">
        <v>0</v>
      </c>
      <c r="IY21" s="390">
        <v>0</v>
      </c>
      <c r="IZ21" s="391">
        <v>0</v>
      </c>
      <c r="JA21" s="388">
        <v>0</v>
      </c>
      <c r="JB21" s="395">
        <v>0</v>
      </c>
      <c r="JC21" s="408">
        <v>0</v>
      </c>
      <c r="JD21" s="396">
        <v>0</v>
      </c>
      <c r="JE21" s="397">
        <v>0</v>
      </c>
      <c r="JF21" s="390">
        <v>0</v>
      </c>
      <c r="JG21" s="390">
        <v>0</v>
      </c>
      <c r="JH21" s="391">
        <v>0</v>
      </c>
      <c r="JI21" s="388">
        <v>0</v>
      </c>
      <c r="JJ21" s="395">
        <v>0</v>
      </c>
      <c r="JK21" s="388">
        <v>0</v>
      </c>
      <c r="JL21" s="388">
        <v>0</v>
      </c>
      <c r="JM21" s="388">
        <v>0</v>
      </c>
      <c r="JN21" s="403">
        <v>0</v>
      </c>
      <c r="JO21" s="400">
        <v>0</v>
      </c>
    </row>
    <row r="22" spans="1:275" hidden="1" x14ac:dyDescent="0.35">
      <c r="A22" s="401">
        <v>484</v>
      </c>
      <c r="B22" s="410"/>
      <c r="C22" s="402" t="s">
        <v>310</v>
      </c>
      <c r="D22" s="403">
        <v>0</v>
      </c>
      <c r="E22" s="388">
        <v>0</v>
      </c>
      <c r="F22" s="404">
        <v>0</v>
      </c>
      <c r="G22" s="405">
        <v>0</v>
      </c>
      <c r="H22" s="405">
        <v>0</v>
      </c>
      <c r="I22" s="405">
        <v>0</v>
      </c>
      <c r="J22" s="393">
        <v>0</v>
      </c>
      <c r="K22" s="403">
        <v>0</v>
      </c>
      <c r="L22" s="404">
        <v>0</v>
      </c>
      <c r="M22" s="405">
        <v>0</v>
      </c>
      <c r="N22" s="405">
        <v>0</v>
      </c>
      <c r="O22" s="405">
        <v>0</v>
      </c>
      <c r="P22" s="393">
        <v>0</v>
      </c>
      <c r="Q22" s="403">
        <v>0</v>
      </c>
      <c r="R22" s="404">
        <v>0</v>
      </c>
      <c r="S22" s="405">
        <v>0</v>
      </c>
      <c r="T22" s="405">
        <v>0</v>
      </c>
      <c r="U22" s="405">
        <v>0</v>
      </c>
      <c r="V22" s="393">
        <v>0</v>
      </c>
      <c r="W22" s="403">
        <v>0</v>
      </c>
      <c r="X22" s="389">
        <v>0</v>
      </c>
      <c r="Y22" s="389">
        <v>0</v>
      </c>
      <c r="Z22" s="389">
        <v>0</v>
      </c>
      <c r="AA22" s="389">
        <v>0</v>
      </c>
      <c r="AB22" s="389">
        <v>0</v>
      </c>
      <c r="AC22" s="406">
        <v>0</v>
      </c>
      <c r="AD22" s="389">
        <v>0</v>
      </c>
      <c r="AE22" s="389">
        <v>0</v>
      </c>
      <c r="AF22" s="389">
        <v>0</v>
      </c>
      <c r="AG22" s="389">
        <v>0</v>
      </c>
      <c r="AH22" s="389">
        <v>0</v>
      </c>
      <c r="AI22" s="392">
        <v>0</v>
      </c>
      <c r="AJ22" s="389">
        <v>0</v>
      </c>
      <c r="AK22" s="389">
        <v>0</v>
      </c>
      <c r="AL22" s="389">
        <v>0</v>
      </c>
      <c r="AM22" s="389">
        <v>0</v>
      </c>
      <c r="AN22" s="389">
        <v>0</v>
      </c>
      <c r="AO22" s="406">
        <v>0</v>
      </c>
      <c r="AP22" s="393">
        <v>0</v>
      </c>
      <c r="AQ22" s="393">
        <v>0</v>
      </c>
      <c r="AR22" s="393">
        <v>0</v>
      </c>
      <c r="AS22" s="393">
        <v>0</v>
      </c>
      <c r="AT22" s="393">
        <v>0</v>
      </c>
      <c r="AU22" s="406">
        <v>0</v>
      </c>
      <c r="AV22" s="393">
        <v>0</v>
      </c>
      <c r="AW22" s="393">
        <v>0</v>
      </c>
      <c r="AX22" s="393">
        <v>0</v>
      </c>
      <c r="AY22" s="393">
        <v>0</v>
      </c>
      <c r="AZ22" s="393">
        <v>0</v>
      </c>
      <c r="BA22" s="392">
        <v>0</v>
      </c>
      <c r="BB22" s="393">
        <v>0</v>
      </c>
      <c r="BC22" s="393">
        <v>0</v>
      </c>
      <c r="BD22" s="393">
        <v>0</v>
      </c>
      <c r="BE22" s="393">
        <v>0</v>
      </c>
      <c r="BF22" s="393">
        <v>0</v>
      </c>
      <c r="BG22" s="392">
        <v>0</v>
      </c>
      <c r="BH22" s="389">
        <v>0</v>
      </c>
      <c r="BI22" s="389">
        <v>0</v>
      </c>
      <c r="BJ22" s="389">
        <v>0</v>
      </c>
      <c r="BK22" s="389">
        <v>0</v>
      </c>
      <c r="BL22" s="389">
        <v>0</v>
      </c>
      <c r="BM22" s="407">
        <v>0</v>
      </c>
      <c r="BN22" s="395">
        <v>0</v>
      </c>
      <c r="BO22" s="408">
        <v>0</v>
      </c>
      <c r="BP22" s="396">
        <v>0</v>
      </c>
      <c r="BQ22" s="397">
        <v>0</v>
      </c>
      <c r="BR22" s="390">
        <v>0</v>
      </c>
      <c r="BS22" s="390">
        <v>0</v>
      </c>
      <c r="BT22" s="398">
        <v>0</v>
      </c>
      <c r="BU22" s="403">
        <v>0</v>
      </c>
      <c r="BV22" s="389">
        <v>0</v>
      </c>
      <c r="BW22" s="389">
        <v>0</v>
      </c>
      <c r="BX22" s="389">
        <v>0</v>
      </c>
      <c r="BY22" s="389">
        <v>0</v>
      </c>
      <c r="BZ22" s="406">
        <v>0</v>
      </c>
      <c r="CA22" s="389">
        <v>0</v>
      </c>
      <c r="CB22" s="389">
        <v>0</v>
      </c>
      <c r="CC22" s="389">
        <v>0</v>
      </c>
      <c r="CD22" s="389">
        <v>0</v>
      </c>
      <c r="CE22" s="406">
        <v>0</v>
      </c>
      <c r="CF22" s="389">
        <v>0</v>
      </c>
      <c r="CG22" s="389">
        <v>0</v>
      </c>
      <c r="CH22" s="389">
        <v>0</v>
      </c>
      <c r="CI22" s="389">
        <v>0</v>
      </c>
      <c r="CJ22" s="406">
        <v>0</v>
      </c>
      <c r="CK22" s="393">
        <v>0</v>
      </c>
      <c r="CL22" s="393">
        <v>0</v>
      </c>
      <c r="CM22" s="393">
        <v>0</v>
      </c>
      <c r="CN22" s="393">
        <v>0</v>
      </c>
      <c r="CO22" s="392">
        <v>0</v>
      </c>
      <c r="CP22" s="393">
        <v>0</v>
      </c>
      <c r="CQ22" s="393">
        <v>0</v>
      </c>
      <c r="CR22" s="393">
        <v>0</v>
      </c>
      <c r="CS22" s="393">
        <v>0</v>
      </c>
      <c r="CT22" s="392">
        <v>0</v>
      </c>
      <c r="CU22" s="404">
        <v>0</v>
      </c>
      <c r="CV22" s="405">
        <v>0</v>
      </c>
      <c r="CW22" s="405">
        <v>0</v>
      </c>
      <c r="CX22" s="393">
        <v>0</v>
      </c>
      <c r="CY22" s="407">
        <v>0</v>
      </c>
      <c r="CZ22" s="395">
        <v>0</v>
      </c>
      <c r="DA22" s="409">
        <v>0</v>
      </c>
      <c r="DB22" s="396">
        <v>0</v>
      </c>
      <c r="DC22" s="397">
        <v>0</v>
      </c>
      <c r="DD22" s="390">
        <v>0</v>
      </c>
      <c r="DE22" s="390">
        <v>0</v>
      </c>
      <c r="DF22" s="398">
        <v>0</v>
      </c>
      <c r="DG22" s="403">
        <v>0</v>
      </c>
      <c r="DH22" s="389">
        <v>0</v>
      </c>
      <c r="DI22" s="389">
        <v>0</v>
      </c>
      <c r="DJ22" s="389">
        <v>0</v>
      </c>
      <c r="DK22" s="389">
        <v>0</v>
      </c>
      <c r="DL22" s="406">
        <v>0</v>
      </c>
      <c r="DM22" s="389">
        <v>0</v>
      </c>
      <c r="DN22" s="389">
        <v>0</v>
      </c>
      <c r="DO22" s="389">
        <v>0</v>
      </c>
      <c r="DP22" s="389">
        <v>0</v>
      </c>
      <c r="DQ22" s="406">
        <v>0</v>
      </c>
      <c r="DR22" s="389">
        <v>0</v>
      </c>
      <c r="DS22" s="389">
        <v>0</v>
      </c>
      <c r="DT22" s="389">
        <v>0</v>
      </c>
      <c r="DU22" s="389">
        <v>0</v>
      </c>
      <c r="DV22" s="406">
        <v>0</v>
      </c>
      <c r="DW22" s="389">
        <v>0</v>
      </c>
      <c r="DX22" s="389">
        <v>0</v>
      </c>
      <c r="DY22" s="389">
        <v>0</v>
      </c>
      <c r="DZ22" s="389">
        <v>0</v>
      </c>
      <c r="EA22" s="392">
        <v>0</v>
      </c>
      <c r="EB22" s="393">
        <v>0</v>
      </c>
      <c r="EC22" s="393">
        <v>0</v>
      </c>
      <c r="ED22" s="393">
        <v>0</v>
      </c>
      <c r="EE22" s="393">
        <v>0</v>
      </c>
      <c r="EF22" s="406">
        <v>0</v>
      </c>
      <c r="EG22" s="404">
        <v>0</v>
      </c>
      <c r="EH22" s="405">
        <v>0</v>
      </c>
      <c r="EI22" s="405">
        <v>0</v>
      </c>
      <c r="EJ22" s="393">
        <v>0</v>
      </c>
      <c r="EK22" s="407">
        <v>0</v>
      </c>
      <c r="EL22" s="395">
        <v>0</v>
      </c>
      <c r="EM22" s="403">
        <v>0</v>
      </c>
      <c r="EN22" s="388">
        <v>0</v>
      </c>
      <c r="EO22" s="404">
        <v>0</v>
      </c>
      <c r="EP22" s="405">
        <v>0</v>
      </c>
      <c r="EQ22" s="405">
        <v>0</v>
      </c>
      <c r="ER22" s="405">
        <v>0</v>
      </c>
      <c r="ES22" s="393">
        <v>0</v>
      </c>
      <c r="ET22" s="403">
        <v>0</v>
      </c>
      <c r="EU22" s="404">
        <v>0</v>
      </c>
      <c r="EV22" s="405">
        <v>0</v>
      </c>
      <c r="EW22" s="405">
        <v>0</v>
      </c>
      <c r="EX22" s="405">
        <v>0</v>
      </c>
      <c r="EY22" s="393">
        <v>0</v>
      </c>
      <c r="EZ22" s="403">
        <v>0</v>
      </c>
      <c r="FA22" s="404">
        <v>0</v>
      </c>
      <c r="FB22" s="405">
        <v>0</v>
      </c>
      <c r="FC22" s="405">
        <v>0</v>
      </c>
      <c r="FD22" s="405">
        <v>0</v>
      </c>
      <c r="FE22" s="393">
        <v>0</v>
      </c>
      <c r="FF22" s="403">
        <v>0</v>
      </c>
      <c r="FG22" s="389">
        <v>0</v>
      </c>
      <c r="FH22" s="389">
        <v>0</v>
      </c>
      <c r="FI22" s="389">
        <v>0</v>
      </c>
      <c r="FJ22" s="389">
        <v>0</v>
      </c>
      <c r="FK22" s="389">
        <v>0</v>
      </c>
      <c r="FL22" s="406">
        <v>0</v>
      </c>
      <c r="FM22" s="389">
        <v>0</v>
      </c>
      <c r="FN22" s="389">
        <v>0</v>
      </c>
      <c r="FO22" s="389">
        <v>0</v>
      </c>
      <c r="FP22" s="389">
        <v>0</v>
      </c>
      <c r="FQ22" s="389">
        <v>0</v>
      </c>
      <c r="FR22" s="406">
        <v>0</v>
      </c>
      <c r="FS22" s="389">
        <v>0</v>
      </c>
      <c r="FT22" s="389">
        <v>0</v>
      </c>
      <c r="FU22" s="389">
        <v>0</v>
      </c>
      <c r="FV22" s="389">
        <v>0</v>
      </c>
      <c r="FW22" s="389">
        <v>0</v>
      </c>
      <c r="FX22" s="406">
        <v>0</v>
      </c>
      <c r="FY22" s="393">
        <v>0</v>
      </c>
      <c r="FZ22" s="393">
        <v>0</v>
      </c>
      <c r="GA22" s="393">
        <v>0</v>
      </c>
      <c r="GB22" s="393">
        <v>0</v>
      </c>
      <c r="GC22" s="393">
        <v>0</v>
      </c>
      <c r="GD22" s="406">
        <v>0</v>
      </c>
      <c r="GE22" s="393">
        <v>0</v>
      </c>
      <c r="GF22" s="393">
        <v>0</v>
      </c>
      <c r="GG22" s="393">
        <v>0</v>
      </c>
      <c r="GH22" s="393">
        <v>0</v>
      </c>
      <c r="GI22" s="393">
        <v>0</v>
      </c>
      <c r="GJ22" s="392">
        <v>0</v>
      </c>
      <c r="GK22" s="389">
        <v>0</v>
      </c>
      <c r="GL22" s="389">
        <v>0</v>
      </c>
      <c r="GM22" s="389">
        <v>0</v>
      </c>
      <c r="GN22" s="389">
        <v>0</v>
      </c>
      <c r="GO22" s="389">
        <v>0</v>
      </c>
      <c r="GP22" s="407">
        <v>0</v>
      </c>
      <c r="GQ22" s="388">
        <v>0</v>
      </c>
      <c r="GR22" s="409">
        <v>0</v>
      </c>
      <c r="GS22" s="396">
        <v>0</v>
      </c>
      <c r="GT22" s="397">
        <v>0</v>
      </c>
      <c r="GU22" s="390">
        <v>0</v>
      </c>
      <c r="GV22" s="390">
        <v>0</v>
      </c>
      <c r="GW22" s="391">
        <v>0</v>
      </c>
      <c r="GX22" s="403">
        <v>0</v>
      </c>
      <c r="GY22" s="389">
        <v>0</v>
      </c>
      <c r="GZ22" s="389">
        <v>0</v>
      </c>
      <c r="HA22" s="389">
        <v>0</v>
      </c>
      <c r="HB22" s="389">
        <v>0</v>
      </c>
      <c r="HC22" s="406">
        <v>0</v>
      </c>
      <c r="HD22" s="389">
        <v>0</v>
      </c>
      <c r="HE22" s="389">
        <v>0</v>
      </c>
      <c r="HF22" s="389">
        <v>0</v>
      </c>
      <c r="HG22" s="389">
        <v>0</v>
      </c>
      <c r="HH22" s="406">
        <v>0</v>
      </c>
      <c r="HI22" s="389">
        <v>0</v>
      </c>
      <c r="HJ22" s="389">
        <v>0</v>
      </c>
      <c r="HK22" s="389">
        <v>0</v>
      </c>
      <c r="HL22" s="389">
        <v>0</v>
      </c>
      <c r="HM22" s="406">
        <v>0</v>
      </c>
      <c r="HN22" s="389">
        <v>0</v>
      </c>
      <c r="HO22" s="389">
        <v>0</v>
      </c>
      <c r="HP22" s="389">
        <v>0</v>
      </c>
      <c r="HQ22" s="389">
        <v>0</v>
      </c>
      <c r="HR22" s="392">
        <v>0</v>
      </c>
      <c r="HS22" s="393">
        <v>0</v>
      </c>
      <c r="HT22" s="393">
        <v>0</v>
      </c>
      <c r="HU22" s="393">
        <v>0</v>
      </c>
      <c r="HV22" s="393">
        <v>0</v>
      </c>
      <c r="HW22" s="406">
        <v>0</v>
      </c>
      <c r="HX22" s="404">
        <v>0</v>
      </c>
      <c r="HY22" s="405">
        <v>0</v>
      </c>
      <c r="HZ22" s="405">
        <v>0</v>
      </c>
      <c r="IA22" s="393">
        <v>0</v>
      </c>
      <c r="IB22" s="407">
        <v>0</v>
      </c>
      <c r="IC22" s="388">
        <v>0</v>
      </c>
      <c r="ID22" s="408">
        <v>0</v>
      </c>
      <c r="IE22" s="396">
        <v>0</v>
      </c>
      <c r="IF22" s="397">
        <v>0</v>
      </c>
      <c r="IG22" s="390">
        <v>0</v>
      </c>
      <c r="IH22" s="390">
        <v>0</v>
      </c>
      <c r="II22" s="391">
        <v>0</v>
      </c>
      <c r="IJ22" s="388">
        <v>0</v>
      </c>
      <c r="IK22" s="395">
        <v>0</v>
      </c>
      <c r="IL22" s="408">
        <v>0</v>
      </c>
      <c r="IM22" s="396">
        <v>0</v>
      </c>
      <c r="IN22" s="397">
        <v>0</v>
      </c>
      <c r="IO22" s="390">
        <v>0</v>
      </c>
      <c r="IP22" s="390">
        <v>0</v>
      </c>
      <c r="IQ22" s="391">
        <v>0</v>
      </c>
      <c r="IR22" s="391">
        <v>0</v>
      </c>
      <c r="IS22" s="388">
        <v>0</v>
      </c>
      <c r="IT22" s="395">
        <v>0</v>
      </c>
      <c r="IU22" s="408">
        <v>0</v>
      </c>
      <c r="IV22" s="396">
        <v>0</v>
      </c>
      <c r="IW22" s="397">
        <v>0</v>
      </c>
      <c r="IX22" s="390">
        <v>0</v>
      </c>
      <c r="IY22" s="390">
        <v>0</v>
      </c>
      <c r="IZ22" s="391">
        <v>0</v>
      </c>
      <c r="JA22" s="388">
        <v>0</v>
      </c>
      <c r="JB22" s="395">
        <v>0</v>
      </c>
      <c r="JC22" s="408">
        <v>0</v>
      </c>
      <c r="JD22" s="396">
        <v>0</v>
      </c>
      <c r="JE22" s="397">
        <v>0</v>
      </c>
      <c r="JF22" s="390">
        <v>0</v>
      </c>
      <c r="JG22" s="390">
        <v>0</v>
      </c>
      <c r="JH22" s="391">
        <v>0</v>
      </c>
      <c r="JI22" s="388">
        <v>0</v>
      </c>
      <c r="JJ22" s="395">
        <v>0</v>
      </c>
      <c r="JK22" s="388">
        <v>0</v>
      </c>
      <c r="JL22" s="388">
        <v>0</v>
      </c>
      <c r="JM22" s="388">
        <v>0</v>
      </c>
      <c r="JN22" s="403">
        <v>0</v>
      </c>
      <c r="JO22" s="400">
        <v>0</v>
      </c>
    </row>
    <row r="23" spans="1:275" hidden="1" x14ac:dyDescent="0.35">
      <c r="A23" s="411">
        <v>484</v>
      </c>
      <c r="B23" s="410">
        <v>3</v>
      </c>
      <c r="C23" s="412" t="s">
        <v>40</v>
      </c>
      <c r="D23" s="413">
        <v>0</v>
      </c>
      <c r="E23" s="388">
        <v>0</v>
      </c>
      <c r="F23" s="414">
        <v>0</v>
      </c>
      <c r="G23" s="415">
        <v>0</v>
      </c>
      <c r="H23" s="415">
        <v>0</v>
      </c>
      <c r="I23" s="415">
        <v>0</v>
      </c>
      <c r="J23" s="416">
        <v>0</v>
      </c>
      <c r="K23" s="413">
        <v>0</v>
      </c>
      <c r="L23" s="414">
        <v>0</v>
      </c>
      <c r="M23" s="415">
        <v>0</v>
      </c>
      <c r="N23" s="415">
        <v>0</v>
      </c>
      <c r="O23" s="415">
        <v>0</v>
      </c>
      <c r="P23" s="416">
        <v>0</v>
      </c>
      <c r="Q23" s="413">
        <v>0</v>
      </c>
      <c r="R23" s="414">
        <v>0</v>
      </c>
      <c r="S23" s="415">
        <v>0</v>
      </c>
      <c r="T23" s="415">
        <v>0</v>
      </c>
      <c r="U23" s="415">
        <v>0</v>
      </c>
      <c r="V23" s="416">
        <v>0</v>
      </c>
      <c r="W23" s="413">
        <v>0</v>
      </c>
      <c r="X23" s="389">
        <v>0</v>
      </c>
      <c r="Y23" s="389">
        <v>0</v>
      </c>
      <c r="Z23" s="389">
        <v>0</v>
      </c>
      <c r="AA23" s="389">
        <v>0</v>
      </c>
      <c r="AB23" s="389">
        <v>0</v>
      </c>
      <c r="AC23" s="417">
        <v>0</v>
      </c>
      <c r="AD23" s="389">
        <v>0</v>
      </c>
      <c r="AE23" s="389">
        <v>0</v>
      </c>
      <c r="AF23" s="389">
        <v>0</v>
      </c>
      <c r="AG23" s="389">
        <v>0</v>
      </c>
      <c r="AH23" s="389">
        <v>0</v>
      </c>
      <c r="AI23" s="392">
        <v>0</v>
      </c>
      <c r="AJ23" s="389">
        <v>0</v>
      </c>
      <c r="AK23" s="389">
        <v>0</v>
      </c>
      <c r="AL23" s="389">
        <v>0</v>
      </c>
      <c r="AM23" s="389">
        <v>0</v>
      </c>
      <c r="AN23" s="389">
        <v>0</v>
      </c>
      <c r="AO23" s="417">
        <v>0</v>
      </c>
      <c r="AP23" s="393">
        <v>0</v>
      </c>
      <c r="AQ23" s="393">
        <v>0</v>
      </c>
      <c r="AR23" s="393">
        <v>0</v>
      </c>
      <c r="AS23" s="393">
        <v>0</v>
      </c>
      <c r="AT23" s="393">
        <v>0</v>
      </c>
      <c r="AU23" s="417">
        <v>0</v>
      </c>
      <c r="AV23" s="393">
        <v>0</v>
      </c>
      <c r="AW23" s="393">
        <v>0</v>
      </c>
      <c r="AX23" s="393">
        <v>0</v>
      </c>
      <c r="AY23" s="393">
        <v>0</v>
      </c>
      <c r="AZ23" s="393">
        <v>0</v>
      </c>
      <c r="BA23" s="392">
        <v>0</v>
      </c>
      <c r="BB23" s="393">
        <v>0</v>
      </c>
      <c r="BC23" s="393">
        <v>0</v>
      </c>
      <c r="BD23" s="393">
        <v>0</v>
      </c>
      <c r="BE23" s="393">
        <v>0</v>
      </c>
      <c r="BF23" s="393">
        <v>0</v>
      </c>
      <c r="BG23" s="392">
        <v>0</v>
      </c>
      <c r="BH23" s="389">
        <v>0</v>
      </c>
      <c r="BI23" s="389">
        <v>0</v>
      </c>
      <c r="BJ23" s="389">
        <v>0</v>
      </c>
      <c r="BK23" s="389">
        <v>0</v>
      </c>
      <c r="BL23" s="389">
        <v>0</v>
      </c>
      <c r="BM23" s="418">
        <v>0</v>
      </c>
      <c r="BN23" s="395">
        <v>0</v>
      </c>
      <c r="BO23" s="419">
        <v>0</v>
      </c>
      <c r="BP23" s="396">
        <v>0</v>
      </c>
      <c r="BQ23" s="397">
        <v>0</v>
      </c>
      <c r="BR23" s="390">
        <v>0</v>
      </c>
      <c r="BS23" s="390">
        <v>0</v>
      </c>
      <c r="BT23" s="398">
        <v>0</v>
      </c>
      <c r="BU23" s="413">
        <v>0</v>
      </c>
      <c r="BV23" s="389">
        <v>0</v>
      </c>
      <c r="BW23" s="389">
        <v>0</v>
      </c>
      <c r="BX23" s="389">
        <v>0</v>
      </c>
      <c r="BY23" s="389">
        <v>0</v>
      </c>
      <c r="BZ23" s="417">
        <v>0</v>
      </c>
      <c r="CA23" s="389">
        <v>0</v>
      </c>
      <c r="CB23" s="389">
        <v>0</v>
      </c>
      <c r="CC23" s="389">
        <v>0</v>
      </c>
      <c r="CD23" s="389">
        <v>0</v>
      </c>
      <c r="CE23" s="417">
        <v>0</v>
      </c>
      <c r="CF23" s="389">
        <v>0</v>
      </c>
      <c r="CG23" s="389">
        <v>0</v>
      </c>
      <c r="CH23" s="389">
        <v>0</v>
      </c>
      <c r="CI23" s="389">
        <v>0</v>
      </c>
      <c r="CJ23" s="417">
        <v>0</v>
      </c>
      <c r="CK23" s="393">
        <v>0</v>
      </c>
      <c r="CL23" s="393">
        <v>0</v>
      </c>
      <c r="CM23" s="393">
        <v>0</v>
      </c>
      <c r="CN23" s="393">
        <v>0</v>
      </c>
      <c r="CO23" s="392">
        <v>0</v>
      </c>
      <c r="CP23" s="393">
        <v>0</v>
      </c>
      <c r="CQ23" s="393">
        <v>0</v>
      </c>
      <c r="CR23" s="393">
        <v>0</v>
      </c>
      <c r="CS23" s="393">
        <v>0</v>
      </c>
      <c r="CT23" s="392">
        <v>0</v>
      </c>
      <c r="CU23" s="414">
        <v>0</v>
      </c>
      <c r="CV23" s="415">
        <v>0</v>
      </c>
      <c r="CW23" s="415">
        <v>0</v>
      </c>
      <c r="CX23" s="416">
        <v>0</v>
      </c>
      <c r="CY23" s="418">
        <v>0</v>
      </c>
      <c r="CZ23" s="395">
        <v>0</v>
      </c>
      <c r="DA23" s="420">
        <v>0</v>
      </c>
      <c r="DB23" s="396">
        <v>0</v>
      </c>
      <c r="DC23" s="397">
        <v>0</v>
      </c>
      <c r="DD23" s="390">
        <v>0</v>
      </c>
      <c r="DE23" s="390">
        <v>0</v>
      </c>
      <c r="DF23" s="398">
        <v>0</v>
      </c>
      <c r="DG23" s="413">
        <v>0</v>
      </c>
      <c r="DH23" s="389">
        <v>0</v>
      </c>
      <c r="DI23" s="389">
        <v>0</v>
      </c>
      <c r="DJ23" s="389">
        <v>0</v>
      </c>
      <c r="DK23" s="389">
        <v>0</v>
      </c>
      <c r="DL23" s="417">
        <v>0</v>
      </c>
      <c r="DM23" s="389">
        <v>0</v>
      </c>
      <c r="DN23" s="389">
        <v>0</v>
      </c>
      <c r="DO23" s="389">
        <v>0</v>
      </c>
      <c r="DP23" s="389">
        <v>0</v>
      </c>
      <c r="DQ23" s="417">
        <v>0</v>
      </c>
      <c r="DR23" s="389">
        <v>0</v>
      </c>
      <c r="DS23" s="389">
        <v>0</v>
      </c>
      <c r="DT23" s="389">
        <v>0</v>
      </c>
      <c r="DU23" s="389">
        <v>0</v>
      </c>
      <c r="DV23" s="417">
        <v>0</v>
      </c>
      <c r="DW23" s="389">
        <v>0</v>
      </c>
      <c r="DX23" s="389">
        <v>0</v>
      </c>
      <c r="DY23" s="389">
        <v>0</v>
      </c>
      <c r="DZ23" s="389">
        <v>0</v>
      </c>
      <c r="EA23" s="392">
        <v>0</v>
      </c>
      <c r="EB23" s="393">
        <v>0</v>
      </c>
      <c r="EC23" s="393">
        <v>0</v>
      </c>
      <c r="ED23" s="393">
        <v>0</v>
      </c>
      <c r="EE23" s="393">
        <v>0</v>
      </c>
      <c r="EF23" s="417">
        <v>0</v>
      </c>
      <c r="EG23" s="414">
        <v>0</v>
      </c>
      <c r="EH23" s="415">
        <v>0</v>
      </c>
      <c r="EI23" s="415">
        <v>0</v>
      </c>
      <c r="EJ23" s="416">
        <v>0</v>
      </c>
      <c r="EK23" s="418">
        <v>0</v>
      </c>
      <c r="EL23" s="395">
        <v>0</v>
      </c>
      <c r="EM23" s="413">
        <v>0</v>
      </c>
      <c r="EN23" s="388">
        <v>0</v>
      </c>
      <c r="EO23" s="414">
        <v>0</v>
      </c>
      <c r="EP23" s="415">
        <v>0</v>
      </c>
      <c r="EQ23" s="415">
        <v>0</v>
      </c>
      <c r="ER23" s="415">
        <v>0</v>
      </c>
      <c r="ES23" s="416">
        <v>0</v>
      </c>
      <c r="ET23" s="413">
        <v>0</v>
      </c>
      <c r="EU23" s="414">
        <v>0</v>
      </c>
      <c r="EV23" s="415">
        <v>0</v>
      </c>
      <c r="EW23" s="415">
        <v>0</v>
      </c>
      <c r="EX23" s="415">
        <v>0</v>
      </c>
      <c r="EY23" s="416">
        <v>0</v>
      </c>
      <c r="EZ23" s="413">
        <v>0</v>
      </c>
      <c r="FA23" s="414">
        <v>0</v>
      </c>
      <c r="FB23" s="415">
        <v>0</v>
      </c>
      <c r="FC23" s="415">
        <v>0</v>
      </c>
      <c r="FD23" s="415">
        <v>0</v>
      </c>
      <c r="FE23" s="416">
        <v>0</v>
      </c>
      <c r="FF23" s="413">
        <v>0</v>
      </c>
      <c r="FG23" s="389">
        <v>0</v>
      </c>
      <c r="FH23" s="389">
        <v>0</v>
      </c>
      <c r="FI23" s="389">
        <v>0</v>
      </c>
      <c r="FJ23" s="389">
        <v>0</v>
      </c>
      <c r="FK23" s="389">
        <v>0</v>
      </c>
      <c r="FL23" s="417">
        <v>0</v>
      </c>
      <c r="FM23" s="389">
        <v>0</v>
      </c>
      <c r="FN23" s="389">
        <v>0</v>
      </c>
      <c r="FO23" s="389">
        <v>0</v>
      </c>
      <c r="FP23" s="389">
        <v>0</v>
      </c>
      <c r="FQ23" s="389">
        <v>0</v>
      </c>
      <c r="FR23" s="417">
        <v>0</v>
      </c>
      <c r="FS23" s="389">
        <v>0</v>
      </c>
      <c r="FT23" s="389">
        <v>0</v>
      </c>
      <c r="FU23" s="389">
        <v>0</v>
      </c>
      <c r="FV23" s="389">
        <v>0</v>
      </c>
      <c r="FW23" s="389">
        <v>0</v>
      </c>
      <c r="FX23" s="417">
        <v>0</v>
      </c>
      <c r="FY23" s="393">
        <v>0</v>
      </c>
      <c r="FZ23" s="393">
        <v>0</v>
      </c>
      <c r="GA23" s="393">
        <v>0</v>
      </c>
      <c r="GB23" s="393">
        <v>0</v>
      </c>
      <c r="GC23" s="393">
        <v>0</v>
      </c>
      <c r="GD23" s="417">
        <v>0</v>
      </c>
      <c r="GE23" s="393">
        <v>0</v>
      </c>
      <c r="GF23" s="393">
        <v>0</v>
      </c>
      <c r="GG23" s="393">
        <v>0</v>
      </c>
      <c r="GH23" s="393">
        <v>0</v>
      </c>
      <c r="GI23" s="393">
        <v>0</v>
      </c>
      <c r="GJ23" s="392">
        <v>0</v>
      </c>
      <c r="GK23" s="389">
        <v>0</v>
      </c>
      <c r="GL23" s="389">
        <v>0</v>
      </c>
      <c r="GM23" s="389">
        <v>0</v>
      </c>
      <c r="GN23" s="389">
        <v>0</v>
      </c>
      <c r="GO23" s="389">
        <v>0</v>
      </c>
      <c r="GP23" s="418">
        <v>0</v>
      </c>
      <c r="GQ23" s="388">
        <v>0</v>
      </c>
      <c r="GR23" s="420">
        <v>0</v>
      </c>
      <c r="GS23" s="396">
        <v>0</v>
      </c>
      <c r="GT23" s="397">
        <v>0</v>
      </c>
      <c r="GU23" s="390">
        <v>0</v>
      </c>
      <c r="GV23" s="390">
        <v>0</v>
      </c>
      <c r="GW23" s="391">
        <v>0</v>
      </c>
      <c r="GX23" s="413">
        <v>0</v>
      </c>
      <c r="GY23" s="389">
        <v>0</v>
      </c>
      <c r="GZ23" s="389">
        <v>0</v>
      </c>
      <c r="HA23" s="389">
        <v>0</v>
      </c>
      <c r="HB23" s="389">
        <v>0</v>
      </c>
      <c r="HC23" s="417">
        <v>0</v>
      </c>
      <c r="HD23" s="389">
        <v>0</v>
      </c>
      <c r="HE23" s="389">
        <v>0</v>
      </c>
      <c r="HF23" s="389">
        <v>0</v>
      </c>
      <c r="HG23" s="389">
        <v>0</v>
      </c>
      <c r="HH23" s="417">
        <v>0</v>
      </c>
      <c r="HI23" s="389">
        <v>0</v>
      </c>
      <c r="HJ23" s="389">
        <v>0</v>
      </c>
      <c r="HK23" s="389">
        <v>0</v>
      </c>
      <c r="HL23" s="389">
        <v>0</v>
      </c>
      <c r="HM23" s="417">
        <v>0</v>
      </c>
      <c r="HN23" s="389">
        <v>0</v>
      </c>
      <c r="HO23" s="389">
        <v>0</v>
      </c>
      <c r="HP23" s="389">
        <v>0</v>
      </c>
      <c r="HQ23" s="389">
        <v>0</v>
      </c>
      <c r="HR23" s="392">
        <v>0</v>
      </c>
      <c r="HS23" s="393">
        <v>0</v>
      </c>
      <c r="HT23" s="393">
        <v>0</v>
      </c>
      <c r="HU23" s="393">
        <v>0</v>
      </c>
      <c r="HV23" s="393">
        <v>0</v>
      </c>
      <c r="HW23" s="417">
        <v>0</v>
      </c>
      <c r="HX23" s="414">
        <v>0</v>
      </c>
      <c r="HY23" s="415">
        <v>0</v>
      </c>
      <c r="HZ23" s="415">
        <v>0</v>
      </c>
      <c r="IA23" s="416">
        <v>0</v>
      </c>
      <c r="IB23" s="418">
        <v>0</v>
      </c>
      <c r="IC23" s="388">
        <v>0</v>
      </c>
      <c r="ID23" s="419">
        <v>0</v>
      </c>
      <c r="IE23" s="396">
        <v>0</v>
      </c>
      <c r="IF23" s="397">
        <v>0</v>
      </c>
      <c r="IG23" s="390">
        <v>0</v>
      </c>
      <c r="IH23" s="390">
        <v>0</v>
      </c>
      <c r="II23" s="391">
        <v>0</v>
      </c>
      <c r="IJ23" s="388">
        <v>0</v>
      </c>
      <c r="IK23" s="395">
        <v>0</v>
      </c>
      <c r="IL23" s="419">
        <v>0</v>
      </c>
      <c r="IM23" s="396">
        <v>0</v>
      </c>
      <c r="IN23" s="397">
        <v>0</v>
      </c>
      <c r="IO23" s="390">
        <v>0</v>
      </c>
      <c r="IP23" s="390">
        <v>0</v>
      </c>
      <c r="IQ23" s="391">
        <v>0</v>
      </c>
      <c r="IR23" s="391">
        <v>0</v>
      </c>
      <c r="IS23" s="388">
        <v>0</v>
      </c>
      <c r="IT23" s="395">
        <v>0</v>
      </c>
      <c r="IU23" s="419">
        <v>0</v>
      </c>
      <c r="IV23" s="396">
        <v>0</v>
      </c>
      <c r="IW23" s="397">
        <v>0</v>
      </c>
      <c r="IX23" s="390">
        <v>0</v>
      </c>
      <c r="IY23" s="390">
        <v>0</v>
      </c>
      <c r="IZ23" s="391">
        <v>0</v>
      </c>
      <c r="JA23" s="388">
        <v>0</v>
      </c>
      <c r="JB23" s="395">
        <v>0</v>
      </c>
      <c r="JC23" s="419">
        <v>0</v>
      </c>
      <c r="JD23" s="396">
        <v>0</v>
      </c>
      <c r="JE23" s="397">
        <v>0</v>
      </c>
      <c r="JF23" s="390">
        <v>0</v>
      </c>
      <c r="JG23" s="390">
        <v>0</v>
      </c>
      <c r="JH23" s="391">
        <v>0</v>
      </c>
      <c r="JI23" s="388">
        <v>0</v>
      </c>
      <c r="JJ23" s="395">
        <v>0</v>
      </c>
      <c r="JK23" s="388">
        <v>0</v>
      </c>
      <c r="JL23" s="388">
        <v>0</v>
      </c>
      <c r="JM23" s="388">
        <v>0</v>
      </c>
      <c r="JN23" s="413">
        <v>0</v>
      </c>
      <c r="JO23" s="400">
        <v>0</v>
      </c>
    </row>
    <row r="24" spans="1:275" x14ac:dyDescent="0.35">
      <c r="A24" s="421" t="s">
        <v>312</v>
      </c>
      <c r="B24" s="421"/>
      <c r="C24" s="422"/>
      <c r="D24" s="423">
        <v>0</v>
      </c>
      <c r="E24" s="423">
        <v>0</v>
      </c>
      <c r="F24" s="424">
        <v>0</v>
      </c>
      <c r="G24" s="425">
        <v>0</v>
      </c>
      <c r="H24" s="425">
        <v>0</v>
      </c>
      <c r="I24" s="425">
        <v>0</v>
      </c>
      <c r="J24" s="426">
        <v>0</v>
      </c>
      <c r="K24" s="423">
        <v>0</v>
      </c>
      <c r="L24" s="424">
        <v>0</v>
      </c>
      <c r="M24" s="425">
        <v>0</v>
      </c>
      <c r="N24" s="425">
        <v>0</v>
      </c>
      <c r="O24" s="425">
        <v>0</v>
      </c>
      <c r="P24" s="426">
        <v>0</v>
      </c>
      <c r="Q24" s="423">
        <v>0</v>
      </c>
      <c r="R24" s="424">
        <v>0</v>
      </c>
      <c r="S24" s="425">
        <v>0</v>
      </c>
      <c r="T24" s="425">
        <v>0</v>
      </c>
      <c r="U24" s="425">
        <v>0</v>
      </c>
      <c r="V24" s="426">
        <v>0</v>
      </c>
      <c r="W24" s="423">
        <v>0</v>
      </c>
      <c r="X24" s="424">
        <v>0</v>
      </c>
      <c r="Y24" s="425">
        <v>0</v>
      </c>
      <c r="Z24" s="425">
        <v>0</v>
      </c>
      <c r="AA24" s="425">
        <v>0</v>
      </c>
      <c r="AB24" s="426">
        <v>0</v>
      </c>
      <c r="AC24" s="423">
        <v>0</v>
      </c>
      <c r="AD24" s="424">
        <v>4791</v>
      </c>
      <c r="AE24" s="425">
        <v>3157</v>
      </c>
      <c r="AF24" s="425">
        <v>0</v>
      </c>
      <c r="AG24" s="425">
        <v>0</v>
      </c>
      <c r="AH24" s="426">
        <v>0</v>
      </c>
      <c r="AI24" s="423">
        <v>0</v>
      </c>
      <c r="AJ24" s="424">
        <v>0</v>
      </c>
      <c r="AK24" s="425">
        <v>0</v>
      </c>
      <c r="AL24" s="425">
        <v>0</v>
      </c>
      <c r="AM24" s="425">
        <v>0</v>
      </c>
      <c r="AN24" s="426">
        <v>0</v>
      </c>
      <c r="AO24" s="423">
        <v>0</v>
      </c>
      <c r="AP24" s="424">
        <v>0</v>
      </c>
      <c r="AQ24" s="425">
        <v>0</v>
      </c>
      <c r="AR24" s="425">
        <v>0</v>
      </c>
      <c r="AS24" s="425">
        <v>0</v>
      </c>
      <c r="AT24" s="426">
        <v>0</v>
      </c>
      <c r="AU24" s="423">
        <v>0</v>
      </c>
      <c r="AV24" s="424">
        <v>0</v>
      </c>
      <c r="AW24" s="425">
        <v>0</v>
      </c>
      <c r="AX24" s="425">
        <v>0</v>
      </c>
      <c r="AY24" s="425">
        <v>0</v>
      </c>
      <c r="AZ24" s="426">
        <v>0</v>
      </c>
      <c r="BA24" s="423">
        <v>0</v>
      </c>
      <c r="BB24" s="424">
        <v>0</v>
      </c>
      <c r="BC24" s="425">
        <v>0</v>
      </c>
      <c r="BD24" s="425">
        <v>0</v>
      </c>
      <c r="BE24" s="425">
        <v>58</v>
      </c>
      <c r="BF24" s="426">
        <v>1213</v>
      </c>
      <c r="BG24" s="423">
        <v>0</v>
      </c>
      <c r="BH24" s="424">
        <v>0</v>
      </c>
      <c r="BI24" s="425">
        <v>0</v>
      </c>
      <c r="BJ24" s="425">
        <v>0</v>
      </c>
      <c r="BK24" s="425">
        <v>0</v>
      </c>
      <c r="BL24" s="426">
        <v>0</v>
      </c>
      <c r="BM24" s="423">
        <v>0</v>
      </c>
      <c r="BN24" s="427">
        <v>0</v>
      </c>
      <c r="BO24" s="428">
        <v>0</v>
      </c>
      <c r="BP24" s="428">
        <v>0</v>
      </c>
      <c r="BQ24" s="429">
        <v>0</v>
      </c>
      <c r="BR24" s="425">
        <v>0</v>
      </c>
      <c r="BS24" s="425">
        <v>0</v>
      </c>
      <c r="BT24" s="430">
        <v>0</v>
      </c>
      <c r="BU24" s="423">
        <v>0</v>
      </c>
      <c r="BV24" s="424">
        <v>0</v>
      </c>
      <c r="BW24" s="425">
        <v>0</v>
      </c>
      <c r="BX24" s="425">
        <v>0</v>
      </c>
      <c r="BY24" s="426">
        <v>0</v>
      </c>
      <c r="BZ24" s="423">
        <v>0</v>
      </c>
      <c r="CA24" s="424">
        <v>0</v>
      </c>
      <c r="CB24" s="425">
        <v>0</v>
      </c>
      <c r="CC24" s="425">
        <v>0</v>
      </c>
      <c r="CD24" s="425">
        <v>0</v>
      </c>
      <c r="CE24" s="423">
        <v>0</v>
      </c>
      <c r="CF24" s="424">
        <v>0</v>
      </c>
      <c r="CG24" s="425">
        <v>0</v>
      </c>
      <c r="CH24" s="425">
        <v>0</v>
      </c>
      <c r="CI24" s="425">
        <v>0</v>
      </c>
      <c r="CJ24" s="423">
        <v>0</v>
      </c>
      <c r="CK24" s="424">
        <v>0</v>
      </c>
      <c r="CL24" s="425">
        <v>0</v>
      </c>
      <c r="CM24" s="425">
        <v>0</v>
      </c>
      <c r="CN24" s="425">
        <v>0</v>
      </c>
      <c r="CO24" s="423">
        <v>0</v>
      </c>
      <c r="CP24" s="424">
        <v>0</v>
      </c>
      <c r="CQ24" s="425">
        <v>0</v>
      </c>
      <c r="CR24" s="425">
        <v>0</v>
      </c>
      <c r="CS24" s="426">
        <v>0</v>
      </c>
      <c r="CT24" s="423">
        <v>0</v>
      </c>
      <c r="CU24" s="424">
        <v>0</v>
      </c>
      <c r="CV24" s="425">
        <v>0</v>
      </c>
      <c r="CW24" s="425">
        <v>0</v>
      </c>
      <c r="CX24" s="426">
        <v>0</v>
      </c>
      <c r="CY24" s="423">
        <v>0</v>
      </c>
      <c r="CZ24" s="427">
        <v>0</v>
      </c>
      <c r="DA24" s="431">
        <v>0</v>
      </c>
      <c r="DB24" s="428">
        <v>0</v>
      </c>
      <c r="DC24" s="429">
        <v>0</v>
      </c>
      <c r="DD24" s="425">
        <v>0</v>
      </c>
      <c r="DE24" s="425">
        <v>0</v>
      </c>
      <c r="DF24" s="430">
        <v>0</v>
      </c>
      <c r="DG24" s="423">
        <v>0</v>
      </c>
      <c r="DH24" s="424">
        <v>0</v>
      </c>
      <c r="DI24" s="425">
        <v>0</v>
      </c>
      <c r="DJ24" s="425">
        <v>0</v>
      </c>
      <c r="DK24" s="426">
        <v>0</v>
      </c>
      <c r="DL24" s="423">
        <v>0</v>
      </c>
      <c r="DM24" s="424">
        <v>0</v>
      </c>
      <c r="DN24" s="425">
        <v>0</v>
      </c>
      <c r="DO24" s="425">
        <v>0</v>
      </c>
      <c r="DP24" s="425">
        <v>0</v>
      </c>
      <c r="DQ24" s="423">
        <v>0</v>
      </c>
      <c r="DR24" s="424">
        <v>0</v>
      </c>
      <c r="DS24" s="425">
        <v>0</v>
      </c>
      <c r="DT24" s="425">
        <v>0</v>
      </c>
      <c r="DU24" s="425">
        <v>0</v>
      </c>
      <c r="DV24" s="423">
        <v>0</v>
      </c>
      <c r="DW24" s="424">
        <v>0</v>
      </c>
      <c r="DX24" s="425">
        <v>0</v>
      </c>
      <c r="DY24" s="425">
        <v>0</v>
      </c>
      <c r="DZ24" s="425">
        <v>0</v>
      </c>
      <c r="EA24" s="423">
        <v>0</v>
      </c>
      <c r="EB24" s="424">
        <v>0</v>
      </c>
      <c r="EC24" s="425">
        <v>0</v>
      </c>
      <c r="ED24" s="425">
        <v>0</v>
      </c>
      <c r="EE24" s="426">
        <v>0</v>
      </c>
      <c r="EF24" s="423">
        <v>0</v>
      </c>
      <c r="EG24" s="424">
        <v>0</v>
      </c>
      <c r="EH24" s="425">
        <v>0</v>
      </c>
      <c r="EI24" s="425">
        <v>0</v>
      </c>
      <c r="EJ24" s="426">
        <v>0</v>
      </c>
      <c r="EK24" s="423">
        <v>0</v>
      </c>
      <c r="EL24" s="431">
        <v>0</v>
      </c>
      <c r="EM24" s="423">
        <v>0</v>
      </c>
      <c r="EN24" s="423">
        <v>0</v>
      </c>
      <c r="EO24" s="424">
        <v>0</v>
      </c>
      <c r="EP24" s="425">
        <v>0</v>
      </c>
      <c r="EQ24" s="425">
        <v>0</v>
      </c>
      <c r="ER24" s="425">
        <v>0</v>
      </c>
      <c r="ES24" s="426">
        <v>0</v>
      </c>
      <c r="ET24" s="423">
        <v>0</v>
      </c>
      <c r="EU24" s="424">
        <v>0</v>
      </c>
      <c r="EV24" s="425">
        <v>0</v>
      </c>
      <c r="EW24" s="425">
        <v>0</v>
      </c>
      <c r="EX24" s="425">
        <v>0</v>
      </c>
      <c r="EY24" s="426">
        <v>0</v>
      </c>
      <c r="EZ24" s="423">
        <v>0</v>
      </c>
      <c r="FA24" s="424">
        <v>0</v>
      </c>
      <c r="FB24" s="425">
        <v>0</v>
      </c>
      <c r="FC24" s="425">
        <v>0</v>
      </c>
      <c r="FD24" s="425">
        <v>0</v>
      </c>
      <c r="FE24" s="426">
        <v>0</v>
      </c>
      <c r="FF24" s="423">
        <v>0</v>
      </c>
      <c r="FG24" s="424">
        <v>0</v>
      </c>
      <c r="FH24" s="425">
        <v>0</v>
      </c>
      <c r="FI24" s="425">
        <v>0</v>
      </c>
      <c r="FJ24" s="425">
        <v>0</v>
      </c>
      <c r="FK24" s="426">
        <v>0</v>
      </c>
      <c r="FL24" s="423">
        <v>0</v>
      </c>
      <c r="FM24" s="424">
        <v>0</v>
      </c>
      <c r="FN24" s="425">
        <v>0</v>
      </c>
      <c r="FO24" s="425">
        <v>0</v>
      </c>
      <c r="FP24" s="425">
        <v>0</v>
      </c>
      <c r="FQ24" s="426">
        <v>0</v>
      </c>
      <c r="FR24" s="423">
        <v>0</v>
      </c>
      <c r="FS24" s="424">
        <v>0</v>
      </c>
      <c r="FT24" s="425">
        <v>0</v>
      </c>
      <c r="FU24" s="425">
        <v>0</v>
      </c>
      <c r="FV24" s="425">
        <v>0</v>
      </c>
      <c r="FW24" s="426">
        <v>0</v>
      </c>
      <c r="FX24" s="423">
        <v>0</v>
      </c>
      <c r="FY24" s="424">
        <v>0</v>
      </c>
      <c r="FZ24" s="425">
        <v>0</v>
      </c>
      <c r="GA24" s="425">
        <v>0</v>
      </c>
      <c r="GB24" s="425">
        <v>0</v>
      </c>
      <c r="GC24" s="426">
        <v>0</v>
      </c>
      <c r="GD24" s="423">
        <v>0</v>
      </c>
      <c r="GE24" s="424">
        <v>0</v>
      </c>
      <c r="GF24" s="425">
        <v>0</v>
      </c>
      <c r="GG24" s="425">
        <v>0</v>
      </c>
      <c r="GH24" s="425">
        <v>0</v>
      </c>
      <c r="GI24" s="426">
        <v>0</v>
      </c>
      <c r="GJ24" s="423">
        <v>0</v>
      </c>
      <c r="GK24" s="424">
        <v>0</v>
      </c>
      <c r="GL24" s="425">
        <v>0</v>
      </c>
      <c r="GM24" s="425">
        <v>0</v>
      </c>
      <c r="GN24" s="425">
        <v>0</v>
      </c>
      <c r="GO24" s="426">
        <v>0</v>
      </c>
      <c r="GP24" s="423">
        <v>0</v>
      </c>
      <c r="GQ24" s="423">
        <v>0</v>
      </c>
      <c r="GR24" s="431">
        <v>0</v>
      </c>
      <c r="GS24" s="428">
        <v>0</v>
      </c>
      <c r="GT24" s="429">
        <v>0</v>
      </c>
      <c r="GU24" s="425">
        <v>0</v>
      </c>
      <c r="GV24" s="425">
        <v>0</v>
      </c>
      <c r="GW24" s="426">
        <v>0</v>
      </c>
      <c r="GX24" s="423">
        <v>0</v>
      </c>
      <c r="GY24" s="424">
        <v>0</v>
      </c>
      <c r="GZ24" s="425">
        <v>0</v>
      </c>
      <c r="HA24" s="425">
        <v>0</v>
      </c>
      <c r="HB24" s="426">
        <v>0</v>
      </c>
      <c r="HC24" s="423">
        <v>0</v>
      </c>
      <c r="HD24" s="424">
        <v>0</v>
      </c>
      <c r="HE24" s="425">
        <v>0</v>
      </c>
      <c r="HF24" s="425">
        <v>0</v>
      </c>
      <c r="HG24" s="425">
        <v>0</v>
      </c>
      <c r="HH24" s="423">
        <v>0</v>
      </c>
      <c r="HI24" s="424">
        <v>0</v>
      </c>
      <c r="HJ24" s="425">
        <v>0</v>
      </c>
      <c r="HK24" s="425">
        <v>0</v>
      </c>
      <c r="HL24" s="425">
        <v>0</v>
      </c>
      <c r="HM24" s="423">
        <v>0</v>
      </c>
      <c r="HN24" s="424">
        <v>0</v>
      </c>
      <c r="HO24" s="425">
        <v>0</v>
      </c>
      <c r="HP24" s="425">
        <v>0</v>
      </c>
      <c r="HQ24" s="425">
        <v>0</v>
      </c>
      <c r="HR24" s="423">
        <v>0</v>
      </c>
      <c r="HS24" s="424">
        <v>0</v>
      </c>
      <c r="HT24" s="425">
        <v>0</v>
      </c>
      <c r="HU24" s="425">
        <v>0</v>
      </c>
      <c r="HV24" s="426">
        <v>0</v>
      </c>
      <c r="HW24" s="423">
        <v>0</v>
      </c>
      <c r="HX24" s="424">
        <v>0</v>
      </c>
      <c r="HY24" s="425">
        <v>0</v>
      </c>
      <c r="HZ24" s="425">
        <v>0</v>
      </c>
      <c r="IA24" s="426">
        <v>0</v>
      </c>
      <c r="IB24" s="423">
        <v>0</v>
      </c>
      <c r="IC24" s="423">
        <v>0</v>
      </c>
      <c r="ID24" s="428">
        <v>0</v>
      </c>
      <c r="IE24" s="428">
        <v>0</v>
      </c>
      <c r="IF24" s="429">
        <v>0</v>
      </c>
      <c r="IG24" s="425">
        <v>0</v>
      </c>
      <c r="IH24" s="425">
        <v>0</v>
      </c>
      <c r="II24" s="426">
        <v>0</v>
      </c>
      <c r="IJ24" s="423">
        <v>0</v>
      </c>
      <c r="IK24" s="423">
        <v>0</v>
      </c>
      <c r="IL24" s="428">
        <v>10400</v>
      </c>
      <c r="IM24" s="428">
        <v>0</v>
      </c>
      <c r="IN24" s="429">
        <v>0</v>
      </c>
      <c r="IO24" s="425">
        <v>0</v>
      </c>
      <c r="IP24" s="425">
        <v>0</v>
      </c>
      <c r="IQ24" s="426">
        <v>0</v>
      </c>
      <c r="IR24" s="426">
        <v>0</v>
      </c>
      <c r="IS24" s="423">
        <v>0</v>
      </c>
      <c r="IT24" s="423">
        <v>10400</v>
      </c>
      <c r="IU24" s="428">
        <v>81952</v>
      </c>
      <c r="IV24" s="428">
        <v>0</v>
      </c>
      <c r="IW24" s="429">
        <v>0</v>
      </c>
      <c r="IX24" s="425">
        <v>0</v>
      </c>
      <c r="IY24" s="425">
        <v>0</v>
      </c>
      <c r="IZ24" s="426">
        <v>0</v>
      </c>
      <c r="JA24" s="423">
        <v>0</v>
      </c>
      <c r="JB24" s="423">
        <v>81952</v>
      </c>
      <c r="JC24" s="428">
        <v>79719</v>
      </c>
      <c r="JD24" s="428">
        <v>0</v>
      </c>
      <c r="JE24" s="429">
        <v>0</v>
      </c>
      <c r="JF24" s="425">
        <v>0</v>
      </c>
      <c r="JG24" s="425">
        <v>0</v>
      </c>
      <c r="JH24" s="426">
        <v>0</v>
      </c>
      <c r="JI24" s="423">
        <v>0</v>
      </c>
      <c r="JJ24" s="423">
        <v>79719</v>
      </c>
      <c r="JK24" s="423">
        <v>172071</v>
      </c>
      <c r="JL24" s="423">
        <v>0</v>
      </c>
      <c r="JM24" s="423">
        <v>0</v>
      </c>
      <c r="JN24" s="423">
        <v>172071</v>
      </c>
      <c r="JO24" s="400">
        <v>1</v>
      </c>
    </row>
    <row r="25" spans="1:275" x14ac:dyDescent="0.35">
      <c r="A25" s="434">
        <v>480</v>
      </c>
      <c r="B25" s="386">
        <v>1</v>
      </c>
      <c r="C25" s="387" t="s">
        <v>32</v>
      </c>
      <c r="D25" s="388">
        <v>0</v>
      </c>
      <c r="E25" s="388">
        <v>0</v>
      </c>
      <c r="F25" s="389">
        <v>4188</v>
      </c>
      <c r="G25" s="390">
        <v>12696</v>
      </c>
      <c r="H25" s="390">
        <v>612</v>
      </c>
      <c r="I25" s="390">
        <v>5284</v>
      </c>
      <c r="J25" s="391">
        <v>4399</v>
      </c>
      <c r="K25" s="388">
        <v>27179</v>
      </c>
      <c r="L25" s="389">
        <v>0</v>
      </c>
      <c r="M25" s="390">
        <v>0</v>
      </c>
      <c r="N25" s="390">
        <v>0</v>
      </c>
      <c r="O25" s="390">
        <v>0</v>
      </c>
      <c r="P25" s="391">
        <v>0</v>
      </c>
      <c r="Q25" s="388">
        <v>0</v>
      </c>
      <c r="R25" s="389">
        <v>4188</v>
      </c>
      <c r="S25" s="390">
        <v>12696</v>
      </c>
      <c r="T25" s="390">
        <v>612</v>
      </c>
      <c r="U25" s="390">
        <v>5284</v>
      </c>
      <c r="V25" s="391">
        <v>4399</v>
      </c>
      <c r="W25" s="388">
        <v>27179</v>
      </c>
      <c r="X25" s="389">
        <v>0</v>
      </c>
      <c r="Y25" s="389">
        <v>0</v>
      </c>
      <c r="Z25" s="389">
        <v>0</v>
      </c>
      <c r="AA25" s="389">
        <v>0</v>
      </c>
      <c r="AB25" s="389">
        <v>0</v>
      </c>
      <c r="AC25" s="392">
        <v>0</v>
      </c>
      <c r="AD25" s="389">
        <v>4173</v>
      </c>
      <c r="AE25" s="389">
        <v>3157</v>
      </c>
      <c r="AF25" s="389">
        <v>0</v>
      </c>
      <c r="AG25" s="389">
        <v>0</v>
      </c>
      <c r="AH25" s="389">
        <v>0</v>
      </c>
      <c r="AI25" s="392">
        <v>7330</v>
      </c>
      <c r="AJ25" s="389">
        <v>15</v>
      </c>
      <c r="AK25" s="389">
        <v>9539</v>
      </c>
      <c r="AL25" s="389">
        <v>612</v>
      </c>
      <c r="AM25" s="389">
        <v>5226</v>
      </c>
      <c r="AN25" s="389">
        <v>3774</v>
      </c>
      <c r="AO25" s="392">
        <v>19166</v>
      </c>
      <c r="AP25" s="393">
        <v>0</v>
      </c>
      <c r="AQ25" s="393">
        <v>0</v>
      </c>
      <c r="AR25" s="393">
        <v>0</v>
      </c>
      <c r="AS25" s="393">
        <v>0</v>
      </c>
      <c r="AT25" s="393">
        <v>0</v>
      </c>
      <c r="AU25" s="392">
        <v>0</v>
      </c>
      <c r="AV25" s="393">
        <v>0</v>
      </c>
      <c r="AW25" s="393">
        <v>0</v>
      </c>
      <c r="AX25" s="393">
        <v>0</v>
      </c>
      <c r="AY25" s="393">
        <v>0</v>
      </c>
      <c r="AZ25" s="393">
        <v>0</v>
      </c>
      <c r="BA25" s="392">
        <v>0</v>
      </c>
      <c r="BB25" s="393">
        <v>0</v>
      </c>
      <c r="BC25" s="393">
        <v>0</v>
      </c>
      <c r="BD25" s="393">
        <v>0</v>
      </c>
      <c r="BE25" s="393">
        <v>58</v>
      </c>
      <c r="BF25" s="393">
        <v>625</v>
      </c>
      <c r="BG25" s="392">
        <v>683</v>
      </c>
      <c r="BH25" s="389">
        <v>0</v>
      </c>
      <c r="BI25" s="389">
        <v>0</v>
      </c>
      <c r="BJ25" s="389">
        <v>0</v>
      </c>
      <c r="BK25" s="389">
        <v>0</v>
      </c>
      <c r="BL25" s="389">
        <v>0</v>
      </c>
      <c r="BM25" s="394">
        <v>0</v>
      </c>
      <c r="BN25" s="395">
        <v>0</v>
      </c>
      <c r="BO25" s="396">
        <v>0</v>
      </c>
      <c r="BP25" s="396">
        <v>0</v>
      </c>
      <c r="BQ25" s="397">
        <v>5484</v>
      </c>
      <c r="BR25" s="390">
        <v>3564</v>
      </c>
      <c r="BS25" s="390">
        <v>1884</v>
      </c>
      <c r="BT25" s="398">
        <v>0</v>
      </c>
      <c r="BU25" s="388">
        <v>10932</v>
      </c>
      <c r="BV25" s="389">
        <v>0</v>
      </c>
      <c r="BW25" s="389">
        <v>0</v>
      </c>
      <c r="BX25" s="389">
        <v>0</v>
      </c>
      <c r="BY25" s="389">
        <v>0</v>
      </c>
      <c r="BZ25" s="392">
        <v>0</v>
      </c>
      <c r="CA25" s="389">
        <v>5484</v>
      </c>
      <c r="CB25" s="389">
        <v>3564</v>
      </c>
      <c r="CC25" s="389">
        <v>0</v>
      </c>
      <c r="CD25" s="389">
        <v>0</v>
      </c>
      <c r="CE25" s="392">
        <v>9048</v>
      </c>
      <c r="CF25" s="389">
        <v>0</v>
      </c>
      <c r="CG25" s="389">
        <v>0</v>
      </c>
      <c r="CH25" s="389">
        <v>1884</v>
      </c>
      <c r="CI25" s="389">
        <v>0</v>
      </c>
      <c r="CJ25" s="392">
        <v>1884</v>
      </c>
      <c r="CK25" s="393">
        <v>0</v>
      </c>
      <c r="CL25" s="393">
        <v>0</v>
      </c>
      <c r="CM25" s="393">
        <v>0</v>
      </c>
      <c r="CN25" s="393">
        <v>0</v>
      </c>
      <c r="CO25" s="392">
        <v>0</v>
      </c>
      <c r="CP25" s="393">
        <v>0</v>
      </c>
      <c r="CQ25" s="393">
        <v>0</v>
      </c>
      <c r="CR25" s="393">
        <v>0</v>
      </c>
      <c r="CS25" s="393">
        <v>0</v>
      </c>
      <c r="CT25" s="392">
        <v>0</v>
      </c>
      <c r="CU25" s="389">
        <v>0</v>
      </c>
      <c r="CV25" s="390">
        <v>0</v>
      </c>
      <c r="CW25" s="390">
        <v>0</v>
      </c>
      <c r="CX25" s="391">
        <v>0</v>
      </c>
      <c r="CY25" s="394">
        <v>0</v>
      </c>
      <c r="CZ25" s="395">
        <v>0</v>
      </c>
      <c r="DA25" s="399">
        <v>0</v>
      </c>
      <c r="DB25" s="396">
        <v>0</v>
      </c>
      <c r="DC25" s="397">
        <v>3960</v>
      </c>
      <c r="DD25" s="390">
        <v>6060</v>
      </c>
      <c r="DE25" s="390">
        <v>2388</v>
      </c>
      <c r="DF25" s="398">
        <v>8616</v>
      </c>
      <c r="DG25" s="388">
        <v>21024</v>
      </c>
      <c r="DH25" s="389">
        <v>0</v>
      </c>
      <c r="DI25" s="389">
        <v>0</v>
      </c>
      <c r="DJ25" s="389">
        <v>0</v>
      </c>
      <c r="DK25" s="389">
        <v>0</v>
      </c>
      <c r="DL25" s="392">
        <v>0</v>
      </c>
      <c r="DM25" s="389">
        <v>3960</v>
      </c>
      <c r="DN25" s="389">
        <v>580</v>
      </c>
      <c r="DO25" s="389">
        <v>0</v>
      </c>
      <c r="DP25" s="389">
        <v>0</v>
      </c>
      <c r="DQ25" s="392">
        <v>4540</v>
      </c>
      <c r="DR25" s="389">
        <v>0</v>
      </c>
      <c r="DS25" s="389">
        <v>5480</v>
      </c>
      <c r="DT25" s="389">
        <v>2388</v>
      </c>
      <c r="DU25" s="389">
        <v>8616</v>
      </c>
      <c r="DV25" s="392">
        <v>16484</v>
      </c>
      <c r="DW25" s="389">
        <v>0</v>
      </c>
      <c r="DX25" s="389">
        <v>0</v>
      </c>
      <c r="DY25" s="389">
        <v>0</v>
      </c>
      <c r="DZ25" s="389">
        <v>0</v>
      </c>
      <c r="EA25" s="392">
        <v>0</v>
      </c>
      <c r="EB25" s="393">
        <v>0</v>
      </c>
      <c r="EC25" s="393">
        <v>0</v>
      </c>
      <c r="ED25" s="393">
        <v>0</v>
      </c>
      <c r="EE25" s="393">
        <v>0</v>
      </c>
      <c r="EF25" s="392">
        <v>0</v>
      </c>
      <c r="EG25" s="389">
        <v>0</v>
      </c>
      <c r="EH25" s="390">
        <v>0</v>
      </c>
      <c r="EI25" s="390">
        <v>0</v>
      </c>
      <c r="EJ25" s="391">
        <v>0</v>
      </c>
      <c r="EK25" s="394">
        <v>0</v>
      </c>
      <c r="EL25" s="395">
        <v>0</v>
      </c>
      <c r="EM25" s="388">
        <v>2322</v>
      </c>
      <c r="EN25" s="388">
        <v>6738</v>
      </c>
      <c r="EO25" s="389">
        <v>828</v>
      </c>
      <c r="EP25" s="390">
        <v>10806</v>
      </c>
      <c r="EQ25" s="390">
        <v>7296</v>
      </c>
      <c r="ER25" s="390">
        <v>14220</v>
      </c>
      <c r="ES25" s="391">
        <v>3678</v>
      </c>
      <c r="ET25" s="388">
        <v>36828</v>
      </c>
      <c r="EU25" s="389">
        <v>0</v>
      </c>
      <c r="EV25" s="390">
        <v>0</v>
      </c>
      <c r="EW25" s="390">
        <v>0</v>
      </c>
      <c r="EX25" s="390">
        <v>0</v>
      </c>
      <c r="EY25" s="391">
        <v>0</v>
      </c>
      <c r="EZ25" s="388">
        <v>0</v>
      </c>
      <c r="FA25" s="389">
        <v>828</v>
      </c>
      <c r="FB25" s="390">
        <v>10806</v>
      </c>
      <c r="FC25" s="390">
        <v>7296</v>
      </c>
      <c r="FD25" s="390">
        <v>14220</v>
      </c>
      <c r="FE25" s="391">
        <v>3678</v>
      </c>
      <c r="FF25" s="388">
        <v>36828</v>
      </c>
      <c r="FG25" s="389">
        <v>0</v>
      </c>
      <c r="FH25" s="389">
        <v>366</v>
      </c>
      <c r="FI25" s="389">
        <v>0</v>
      </c>
      <c r="FJ25" s="389">
        <v>0</v>
      </c>
      <c r="FK25" s="389">
        <v>0</v>
      </c>
      <c r="FL25" s="392">
        <v>366</v>
      </c>
      <c r="FM25" s="389">
        <v>600</v>
      </c>
      <c r="FN25" s="389">
        <v>0</v>
      </c>
      <c r="FO25" s="389">
        <v>0</v>
      </c>
      <c r="FP25" s="389">
        <v>3060</v>
      </c>
      <c r="FQ25" s="389">
        <v>3678</v>
      </c>
      <c r="FR25" s="392">
        <v>7338</v>
      </c>
      <c r="FS25" s="389">
        <v>228</v>
      </c>
      <c r="FT25" s="389">
        <v>10806</v>
      </c>
      <c r="FU25" s="389">
        <v>7296</v>
      </c>
      <c r="FV25" s="389">
        <v>11160</v>
      </c>
      <c r="FW25" s="389">
        <v>0</v>
      </c>
      <c r="FX25" s="392">
        <v>29490</v>
      </c>
      <c r="FY25" s="393">
        <v>0</v>
      </c>
      <c r="FZ25" s="393">
        <v>0</v>
      </c>
      <c r="GA25" s="393">
        <v>0</v>
      </c>
      <c r="GB25" s="393">
        <v>0</v>
      </c>
      <c r="GC25" s="393">
        <v>0</v>
      </c>
      <c r="GD25" s="392">
        <v>0</v>
      </c>
      <c r="GE25" s="393">
        <v>0</v>
      </c>
      <c r="GF25" s="393">
        <v>0</v>
      </c>
      <c r="GG25" s="393">
        <v>0</v>
      </c>
      <c r="GH25" s="393">
        <v>0</v>
      </c>
      <c r="GI25" s="393">
        <v>0</v>
      </c>
      <c r="GJ25" s="392">
        <v>0</v>
      </c>
      <c r="GK25" s="389">
        <v>0</v>
      </c>
      <c r="GL25" s="389">
        <v>0</v>
      </c>
      <c r="GM25" s="389">
        <v>0</v>
      </c>
      <c r="GN25" s="389">
        <v>0</v>
      </c>
      <c r="GO25" s="389">
        <v>0</v>
      </c>
      <c r="GP25" s="394">
        <v>0</v>
      </c>
      <c r="GQ25" s="388">
        <v>0</v>
      </c>
      <c r="GR25" s="399">
        <v>26886</v>
      </c>
      <c r="GS25" s="396">
        <v>7470</v>
      </c>
      <c r="GT25" s="397">
        <v>2928</v>
      </c>
      <c r="GU25" s="390">
        <v>3648</v>
      </c>
      <c r="GV25" s="390">
        <v>5022</v>
      </c>
      <c r="GW25" s="391">
        <v>1164</v>
      </c>
      <c r="GX25" s="388">
        <v>12762</v>
      </c>
      <c r="GY25" s="389">
        <v>0</v>
      </c>
      <c r="GZ25" s="389">
        <v>0</v>
      </c>
      <c r="HA25" s="389">
        <v>0</v>
      </c>
      <c r="HB25" s="389">
        <v>0</v>
      </c>
      <c r="HC25" s="392">
        <v>0</v>
      </c>
      <c r="HD25" s="389">
        <v>2928</v>
      </c>
      <c r="HE25" s="389">
        <v>1869</v>
      </c>
      <c r="HF25" s="389">
        <v>0</v>
      </c>
      <c r="HG25" s="389">
        <v>0</v>
      </c>
      <c r="HH25" s="392">
        <v>4797</v>
      </c>
      <c r="HI25" s="389">
        <v>0</v>
      </c>
      <c r="HJ25" s="389">
        <v>1779</v>
      </c>
      <c r="HK25" s="389">
        <v>0</v>
      </c>
      <c r="HL25" s="389">
        <v>0</v>
      </c>
      <c r="HM25" s="392">
        <v>1779</v>
      </c>
      <c r="HN25" s="389">
        <v>0</v>
      </c>
      <c r="HO25" s="389">
        <v>0</v>
      </c>
      <c r="HP25" s="389">
        <v>0</v>
      </c>
      <c r="HQ25" s="389">
        <v>0</v>
      </c>
      <c r="HR25" s="392">
        <v>0</v>
      </c>
      <c r="HS25" s="393">
        <v>0</v>
      </c>
      <c r="HT25" s="393">
        <v>0</v>
      </c>
      <c r="HU25" s="393">
        <v>0</v>
      </c>
      <c r="HV25" s="393">
        <v>0</v>
      </c>
      <c r="HW25" s="392">
        <v>0</v>
      </c>
      <c r="HX25" s="389">
        <v>0</v>
      </c>
      <c r="HY25" s="390">
        <v>0</v>
      </c>
      <c r="HZ25" s="390">
        <v>5022</v>
      </c>
      <c r="IA25" s="391">
        <v>1164</v>
      </c>
      <c r="IB25" s="394">
        <v>6186</v>
      </c>
      <c r="IC25" s="388">
        <v>19416</v>
      </c>
      <c r="ID25" s="396">
        <v>12156</v>
      </c>
      <c r="IE25" s="396">
        <v>1200</v>
      </c>
      <c r="IF25" s="397">
        <v>0</v>
      </c>
      <c r="IG25" s="390">
        <v>1596</v>
      </c>
      <c r="IH25" s="390">
        <v>0</v>
      </c>
      <c r="II25" s="391">
        <v>0</v>
      </c>
      <c r="IJ25" s="388">
        <v>1596</v>
      </c>
      <c r="IK25" s="395">
        <v>10956</v>
      </c>
      <c r="IL25" s="396">
        <v>13290</v>
      </c>
      <c r="IM25" s="396">
        <v>0</v>
      </c>
      <c r="IN25" s="397">
        <v>0</v>
      </c>
      <c r="IO25" s="390">
        <v>0</v>
      </c>
      <c r="IP25" s="390">
        <v>0</v>
      </c>
      <c r="IQ25" s="391">
        <v>0</v>
      </c>
      <c r="IR25" s="391">
        <v>0</v>
      </c>
      <c r="IS25" s="388">
        <v>0</v>
      </c>
      <c r="IT25" s="395">
        <v>13290</v>
      </c>
      <c r="IU25" s="396">
        <v>20094</v>
      </c>
      <c r="IV25" s="396">
        <v>0</v>
      </c>
      <c r="IW25" s="397">
        <v>0</v>
      </c>
      <c r="IX25" s="390">
        <v>0</v>
      </c>
      <c r="IY25" s="390">
        <v>0</v>
      </c>
      <c r="IZ25" s="391">
        <v>0</v>
      </c>
      <c r="JA25" s="388">
        <v>0</v>
      </c>
      <c r="JB25" s="395">
        <v>20094</v>
      </c>
      <c r="JC25" s="396">
        <v>16638</v>
      </c>
      <c r="JD25" s="396">
        <v>0</v>
      </c>
      <c r="JE25" s="397">
        <v>0</v>
      </c>
      <c r="JF25" s="390">
        <v>0</v>
      </c>
      <c r="JG25" s="390">
        <v>0</v>
      </c>
      <c r="JH25" s="391">
        <v>0</v>
      </c>
      <c r="JI25" s="388">
        <v>0</v>
      </c>
      <c r="JJ25" s="395">
        <v>16638</v>
      </c>
      <c r="JK25" s="388">
        <v>91386</v>
      </c>
      <c r="JL25" s="388">
        <v>15408</v>
      </c>
      <c r="JM25" s="388">
        <v>110321</v>
      </c>
      <c r="JN25" s="388">
        <v>80394</v>
      </c>
      <c r="JO25" s="400">
        <v>1</v>
      </c>
    </row>
    <row r="26" spans="1:275" x14ac:dyDescent="0.35">
      <c r="A26" s="401">
        <v>480</v>
      </c>
      <c r="B26" s="386">
        <v>1</v>
      </c>
      <c r="C26" s="402" t="s">
        <v>157</v>
      </c>
      <c r="D26" s="403">
        <v>0</v>
      </c>
      <c r="E26" s="388">
        <v>0</v>
      </c>
      <c r="F26" s="404">
        <v>618</v>
      </c>
      <c r="G26" s="405">
        <v>1848</v>
      </c>
      <c r="H26" s="405">
        <v>2010</v>
      </c>
      <c r="I26" s="405">
        <v>558</v>
      </c>
      <c r="J26" s="393">
        <v>0</v>
      </c>
      <c r="K26" s="403">
        <v>5034</v>
      </c>
      <c r="L26" s="404">
        <v>0</v>
      </c>
      <c r="M26" s="405">
        <v>0</v>
      </c>
      <c r="N26" s="405">
        <v>0</v>
      </c>
      <c r="O26" s="405">
        <v>0</v>
      </c>
      <c r="P26" s="393">
        <v>0</v>
      </c>
      <c r="Q26" s="403">
        <v>0</v>
      </c>
      <c r="R26" s="404">
        <v>618</v>
      </c>
      <c r="S26" s="405">
        <v>1848</v>
      </c>
      <c r="T26" s="405">
        <v>2010</v>
      </c>
      <c r="U26" s="405">
        <v>558</v>
      </c>
      <c r="V26" s="393">
        <v>0</v>
      </c>
      <c r="W26" s="403">
        <v>5034</v>
      </c>
      <c r="X26" s="389">
        <v>0</v>
      </c>
      <c r="Y26" s="389">
        <v>0</v>
      </c>
      <c r="Z26" s="389">
        <v>0</v>
      </c>
      <c r="AA26" s="389">
        <v>0</v>
      </c>
      <c r="AB26" s="389">
        <v>0</v>
      </c>
      <c r="AC26" s="406">
        <v>0</v>
      </c>
      <c r="AD26" s="389">
        <v>618</v>
      </c>
      <c r="AE26" s="389">
        <v>0</v>
      </c>
      <c r="AF26" s="389">
        <v>0</v>
      </c>
      <c r="AG26" s="389">
        <v>0</v>
      </c>
      <c r="AH26" s="389">
        <v>0</v>
      </c>
      <c r="AI26" s="406">
        <v>618</v>
      </c>
      <c r="AJ26" s="389">
        <v>0</v>
      </c>
      <c r="AK26" s="389">
        <v>1848</v>
      </c>
      <c r="AL26" s="389">
        <v>2010</v>
      </c>
      <c r="AM26" s="389">
        <v>558</v>
      </c>
      <c r="AN26" s="389">
        <v>0</v>
      </c>
      <c r="AO26" s="406">
        <v>4416</v>
      </c>
      <c r="AP26" s="393">
        <v>0</v>
      </c>
      <c r="AQ26" s="393">
        <v>0</v>
      </c>
      <c r="AR26" s="393">
        <v>0</v>
      </c>
      <c r="AS26" s="393">
        <v>0</v>
      </c>
      <c r="AT26" s="393">
        <v>0</v>
      </c>
      <c r="AU26" s="406">
        <v>0</v>
      </c>
      <c r="AV26" s="393">
        <v>0</v>
      </c>
      <c r="AW26" s="393">
        <v>0</v>
      </c>
      <c r="AX26" s="393">
        <v>0</v>
      </c>
      <c r="AY26" s="393">
        <v>0</v>
      </c>
      <c r="AZ26" s="393">
        <v>0</v>
      </c>
      <c r="BA26" s="392">
        <v>0</v>
      </c>
      <c r="BB26" s="393">
        <v>0</v>
      </c>
      <c r="BC26" s="393">
        <v>0</v>
      </c>
      <c r="BD26" s="393">
        <v>0</v>
      </c>
      <c r="BE26" s="393">
        <v>0</v>
      </c>
      <c r="BF26" s="393">
        <v>0</v>
      </c>
      <c r="BG26" s="392">
        <v>0</v>
      </c>
      <c r="BH26" s="389">
        <v>0</v>
      </c>
      <c r="BI26" s="389">
        <v>0</v>
      </c>
      <c r="BJ26" s="389">
        <v>0</v>
      </c>
      <c r="BK26" s="389">
        <v>0</v>
      </c>
      <c r="BL26" s="389">
        <v>0</v>
      </c>
      <c r="BM26" s="407">
        <v>0</v>
      </c>
      <c r="BN26" s="395">
        <v>0</v>
      </c>
      <c r="BO26" s="408">
        <v>0</v>
      </c>
      <c r="BP26" s="396">
        <v>0</v>
      </c>
      <c r="BQ26" s="397">
        <v>0</v>
      </c>
      <c r="BR26" s="390">
        <v>0</v>
      </c>
      <c r="BS26" s="390">
        <v>0</v>
      </c>
      <c r="BT26" s="398">
        <v>0</v>
      </c>
      <c r="BU26" s="403">
        <v>0</v>
      </c>
      <c r="BV26" s="389">
        <v>0</v>
      </c>
      <c r="BW26" s="389">
        <v>0</v>
      </c>
      <c r="BX26" s="389">
        <v>0</v>
      </c>
      <c r="BY26" s="389">
        <v>0</v>
      </c>
      <c r="BZ26" s="406">
        <v>0</v>
      </c>
      <c r="CA26" s="389">
        <v>0</v>
      </c>
      <c r="CB26" s="389">
        <v>0</v>
      </c>
      <c r="CC26" s="389">
        <v>0</v>
      </c>
      <c r="CD26" s="389">
        <v>0</v>
      </c>
      <c r="CE26" s="406">
        <v>0</v>
      </c>
      <c r="CF26" s="389">
        <v>0</v>
      </c>
      <c r="CG26" s="389">
        <v>0</v>
      </c>
      <c r="CH26" s="389">
        <v>0</v>
      </c>
      <c r="CI26" s="389">
        <v>0</v>
      </c>
      <c r="CJ26" s="406">
        <v>0</v>
      </c>
      <c r="CK26" s="393">
        <v>0</v>
      </c>
      <c r="CL26" s="393">
        <v>0</v>
      </c>
      <c r="CM26" s="393">
        <v>0</v>
      </c>
      <c r="CN26" s="393">
        <v>0</v>
      </c>
      <c r="CO26" s="392">
        <v>0</v>
      </c>
      <c r="CP26" s="393">
        <v>0</v>
      </c>
      <c r="CQ26" s="393">
        <v>0</v>
      </c>
      <c r="CR26" s="393">
        <v>0</v>
      </c>
      <c r="CS26" s="393">
        <v>0</v>
      </c>
      <c r="CT26" s="392">
        <v>0</v>
      </c>
      <c r="CU26" s="404">
        <v>0</v>
      </c>
      <c r="CV26" s="405">
        <v>0</v>
      </c>
      <c r="CW26" s="405">
        <v>0</v>
      </c>
      <c r="CX26" s="393">
        <v>0</v>
      </c>
      <c r="CY26" s="407">
        <v>0</v>
      </c>
      <c r="CZ26" s="395">
        <v>0</v>
      </c>
      <c r="DA26" s="409">
        <v>0</v>
      </c>
      <c r="DB26" s="396">
        <v>0</v>
      </c>
      <c r="DC26" s="397">
        <v>1398</v>
      </c>
      <c r="DD26" s="390">
        <v>0</v>
      </c>
      <c r="DE26" s="390">
        <v>0</v>
      </c>
      <c r="DF26" s="398">
        <v>1764</v>
      </c>
      <c r="DG26" s="403">
        <v>3162</v>
      </c>
      <c r="DH26" s="389">
        <v>0</v>
      </c>
      <c r="DI26" s="389">
        <v>0</v>
      </c>
      <c r="DJ26" s="389">
        <v>0</v>
      </c>
      <c r="DK26" s="389">
        <v>0</v>
      </c>
      <c r="DL26" s="406">
        <v>0</v>
      </c>
      <c r="DM26" s="389">
        <v>1398</v>
      </c>
      <c r="DN26" s="389">
        <v>0</v>
      </c>
      <c r="DO26" s="389">
        <v>0</v>
      </c>
      <c r="DP26" s="389">
        <v>0</v>
      </c>
      <c r="DQ26" s="406">
        <v>1398</v>
      </c>
      <c r="DR26" s="389">
        <v>0</v>
      </c>
      <c r="DS26" s="389">
        <v>0</v>
      </c>
      <c r="DT26" s="389">
        <v>0</v>
      </c>
      <c r="DU26" s="389">
        <v>1764</v>
      </c>
      <c r="DV26" s="406">
        <v>1764</v>
      </c>
      <c r="DW26" s="389">
        <v>0</v>
      </c>
      <c r="DX26" s="389">
        <v>0</v>
      </c>
      <c r="DY26" s="389">
        <v>0</v>
      </c>
      <c r="DZ26" s="389">
        <v>0</v>
      </c>
      <c r="EA26" s="392">
        <v>0</v>
      </c>
      <c r="EB26" s="393">
        <v>0</v>
      </c>
      <c r="EC26" s="393">
        <v>0</v>
      </c>
      <c r="ED26" s="393">
        <v>0</v>
      </c>
      <c r="EE26" s="393">
        <v>0</v>
      </c>
      <c r="EF26" s="406">
        <v>0</v>
      </c>
      <c r="EG26" s="404">
        <v>0</v>
      </c>
      <c r="EH26" s="405">
        <v>0</v>
      </c>
      <c r="EI26" s="405">
        <v>0</v>
      </c>
      <c r="EJ26" s="393">
        <v>0</v>
      </c>
      <c r="EK26" s="407">
        <v>0</v>
      </c>
      <c r="EL26" s="395">
        <v>0</v>
      </c>
      <c r="EM26" s="403">
        <v>1278</v>
      </c>
      <c r="EN26" s="388">
        <v>0</v>
      </c>
      <c r="EO26" s="404">
        <v>1638</v>
      </c>
      <c r="EP26" s="405">
        <v>504</v>
      </c>
      <c r="EQ26" s="405">
        <v>432</v>
      </c>
      <c r="ER26" s="405">
        <v>0</v>
      </c>
      <c r="ES26" s="393">
        <v>1302</v>
      </c>
      <c r="ET26" s="403">
        <v>3876</v>
      </c>
      <c r="EU26" s="404">
        <v>0</v>
      </c>
      <c r="EV26" s="405">
        <v>0</v>
      </c>
      <c r="EW26" s="405">
        <v>0</v>
      </c>
      <c r="EX26" s="405">
        <v>0</v>
      </c>
      <c r="EY26" s="393">
        <v>0</v>
      </c>
      <c r="EZ26" s="403">
        <v>0</v>
      </c>
      <c r="FA26" s="404">
        <v>1638</v>
      </c>
      <c r="FB26" s="405">
        <v>504</v>
      </c>
      <c r="FC26" s="405">
        <v>432</v>
      </c>
      <c r="FD26" s="405">
        <v>0</v>
      </c>
      <c r="FE26" s="393">
        <v>1302</v>
      </c>
      <c r="FF26" s="403">
        <v>3876</v>
      </c>
      <c r="FG26" s="389">
        <v>0</v>
      </c>
      <c r="FH26" s="389">
        <v>0</v>
      </c>
      <c r="FI26" s="389">
        <v>0</v>
      </c>
      <c r="FJ26" s="389">
        <v>0</v>
      </c>
      <c r="FK26" s="389">
        <v>0</v>
      </c>
      <c r="FL26" s="406">
        <v>0</v>
      </c>
      <c r="FM26" s="389">
        <v>1638</v>
      </c>
      <c r="FN26" s="389">
        <v>0</v>
      </c>
      <c r="FO26" s="389">
        <v>0</v>
      </c>
      <c r="FP26" s="389">
        <v>0</v>
      </c>
      <c r="FQ26" s="389">
        <v>0</v>
      </c>
      <c r="FR26" s="406">
        <v>1638</v>
      </c>
      <c r="FS26" s="389">
        <v>0</v>
      </c>
      <c r="FT26" s="389">
        <v>504</v>
      </c>
      <c r="FU26" s="389">
        <v>432</v>
      </c>
      <c r="FV26" s="389">
        <v>0</v>
      </c>
      <c r="FW26" s="389">
        <v>1302</v>
      </c>
      <c r="FX26" s="406">
        <v>2238</v>
      </c>
      <c r="FY26" s="393">
        <v>0</v>
      </c>
      <c r="FZ26" s="393">
        <v>0</v>
      </c>
      <c r="GA26" s="393">
        <v>0</v>
      </c>
      <c r="GB26" s="393">
        <v>0</v>
      </c>
      <c r="GC26" s="393">
        <v>0</v>
      </c>
      <c r="GD26" s="406">
        <v>0</v>
      </c>
      <c r="GE26" s="393">
        <v>0</v>
      </c>
      <c r="GF26" s="393">
        <v>0</v>
      </c>
      <c r="GG26" s="393">
        <v>0</v>
      </c>
      <c r="GH26" s="393">
        <v>0</v>
      </c>
      <c r="GI26" s="393">
        <v>0</v>
      </c>
      <c r="GJ26" s="392">
        <v>0</v>
      </c>
      <c r="GK26" s="389">
        <v>0</v>
      </c>
      <c r="GL26" s="389">
        <v>0</v>
      </c>
      <c r="GM26" s="389">
        <v>0</v>
      </c>
      <c r="GN26" s="389">
        <v>0</v>
      </c>
      <c r="GO26" s="389">
        <v>0</v>
      </c>
      <c r="GP26" s="407">
        <v>0</v>
      </c>
      <c r="GQ26" s="388">
        <v>1278</v>
      </c>
      <c r="GR26" s="409">
        <v>2514</v>
      </c>
      <c r="GS26" s="396">
        <v>0</v>
      </c>
      <c r="GT26" s="397">
        <v>0</v>
      </c>
      <c r="GU26" s="390">
        <v>0</v>
      </c>
      <c r="GV26" s="390">
        <v>0</v>
      </c>
      <c r="GW26" s="391">
        <v>0</v>
      </c>
      <c r="GX26" s="403">
        <v>0</v>
      </c>
      <c r="GY26" s="389">
        <v>0</v>
      </c>
      <c r="GZ26" s="389">
        <v>0</v>
      </c>
      <c r="HA26" s="389">
        <v>0</v>
      </c>
      <c r="HB26" s="389">
        <v>0</v>
      </c>
      <c r="HC26" s="406">
        <v>0</v>
      </c>
      <c r="HD26" s="389">
        <v>0</v>
      </c>
      <c r="HE26" s="389">
        <v>0</v>
      </c>
      <c r="HF26" s="389">
        <v>0</v>
      </c>
      <c r="HG26" s="389">
        <v>0</v>
      </c>
      <c r="HH26" s="406">
        <v>0</v>
      </c>
      <c r="HI26" s="389">
        <v>0</v>
      </c>
      <c r="HJ26" s="389">
        <v>0</v>
      </c>
      <c r="HK26" s="389">
        <v>0</v>
      </c>
      <c r="HL26" s="389">
        <v>0</v>
      </c>
      <c r="HM26" s="406">
        <v>0</v>
      </c>
      <c r="HN26" s="389">
        <v>0</v>
      </c>
      <c r="HO26" s="389">
        <v>0</v>
      </c>
      <c r="HP26" s="389">
        <v>0</v>
      </c>
      <c r="HQ26" s="389">
        <v>0</v>
      </c>
      <c r="HR26" s="392">
        <v>0</v>
      </c>
      <c r="HS26" s="393">
        <v>0</v>
      </c>
      <c r="HT26" s="393">
        <v>0</v>
      </c>
      <c r="HU26" s="393">
        <v>0</v>
      </c>
      <c r="HV26" s="393">
        <v>0</v>
      </c>
      <c r="HW26" s="406">
        <v>0</v>
      </c>
      <c r="HX26" s="404">
        <v>0</v>
      </c>
      <c r="HY26" s="405">
        <v>0</v>
      </c>
      <c r="HZ26" s="405">
        <v>0</v>
      </c>
      <c r="IA26" s="393">
        <v>0</v>
      </c>
      <c r="IB26" s="407">
        <v>0</v>
      </c>
      <c r="IC26" s="388">
        <v>2514</v>
      </c>
      <c r="ID26" s="408">
        <v>3696</v>
      </c>
      <c r="IE26" s="396">
        <v>0</v>
      </c>
      <c r="IF26" s="397">
        <v>0</v>
      </c>
      <c r="IG26" s="390">
        <v>0</v>
      </c>
      <c r="IH26" s="390">
        <v>0</v>
      </c>
      <c r="II26" s="391">
        <v>0</v>
      </c>
      <c r="IJ26" s="388">
        <v>0</v>
      </c>
      <c r="IK26" s="395">
        <v>3696</v>
      </c>
      <c r="IL26" s="408">
        <v>2460</v>
      </c>
      <c r="IM26" s="396">
        <v>0</v>
      </c>
      <c r="IN26" s="397">
        <v>0</v>
      </c>
      <c r="IO26" s="390">
        <v>0</v>
      </c>
      <c r="IP26" s="390">
        <v>0</v>
      </c>
      <c r="IQ26" s="391">
        <v>0</v>
      </c>
      <c r="IR26" s="391">
        <v>0</v>
      </c>
      <c r="IS26" s="388">
        <v>0</v>
      </c>
      <c r="IT26" s="395">
        <v>2460</v>
      </c>
      <c r="IU26" s="408">
        <v>11640</v>
      </c>
      <c r="IV26" s="396">
        <v>0</v>
      </c>
      <c r="IW26" s="397">
        <v>0</v>
      </c>
      <c r="IX26" s="390">
        <v>0</v>
      </c>
      <c r="IY26" s="390">
        <v>0</v>
      </c>
      <c r="IZ26" s="391">
        <v>0</v>
      </c>
      <c r="JA26" s="388">
        <v>0</v>
      </c>
      <c r="JB26" s="395">
        <v>11640</v>
      </c>
      <c r="JC26" s="408">
        <v>11604</v>
      </c>
      <c r="JD26" s="396">
        <v>0</v>
      </c>
      <c r="JE26" s="397">
        <v>0</v>
      </c>
      <c r="JF26" s="390">
        <v>0</v>
      </c>
      <c r="JG26" s="390">
        <v>0</v>
      </c>
      <c r="JH26" s="391">
        <v>0</v>
      </c>
      <c r="JI26" s="388">
        <v>0</v>
      </c>
      <c r="JJ26" s="395">
        <v>11604</v>
      </c>
      <c r="JK26" s="388">
        <v>33192</v>
      </c>
      <c r="JL26" s="388">
        <v>0</v>
      </c>
      <c r="JM26" s="388">
        <v>12072</v>
      </c>
      <c r="JN26" s="403">
        <v>33192</v>
      </c>
      <c r="JO26" s="400">
        <v>1</v>
      </c>
    </row>
    <row r="27" spans="1:275" hidden="1" x14ac:dyDescent="0.35">
      <c r="A27" s="401">
        <v>480</v>
      </c>
      <c r="B27" s="386">
        <v>1</v>
      </c>
      <c r="C27" s="402" t="s">
        <v>309</v>
      </c>
      <c r="D27" s="403">
        <v>0</v>
      </c>
      <c r="E27" s="388">
        <v>0</v>
      </c>
      <c r="F27" s="404">
        <v>0</v>
      </c>
      <c r="G27" s="405">
        <v>0</v>
      </c>
      <c r="H27" s="405">
        <v>0</v>
      </c>
      <c r="I27" s="405">
        <v>0</v>
      </c>
      <c r="J27" s="393">
        <v>0</v>
      </c>
      <c r="K27" s="403">
        <v>0</v>
      </c>
      <c r="L27" s="404">
        <v>0</v>
      </c>
      <c r="M27" s="405">
        <v>0</v>
      </c>
      <c r="N27" s="405">
        <v>0</v>
      </c>
      <c r="O27" s="405">
        <v>0</v>
      </c>
      <c r="P27" s="393">
        <v>0</v>
      </c>
      <c r="Q27" s="403">
        <v>0</v>
      </c>
      <c r="R27" s="404">
        <v>0</v>
      </c>
      <c r="S27" s="405">
        <v>0</v>
      </c>
      <c r="T27" s="405">
        <v>0</v>
      </c>
      <c r="U27" s="405">
        <v>0</v>
      </c>
      <c r="V27" s="393">
        <v>0</v>
      </c>
      <c r="W27" s="403">
        <v>0</v>
      </c>
      <c r="X27" s="389">
        <v>0</v>
      </c>
      <c r="Y27" s="389">
        <v>0</v>
      </c>
      <c r="Z27" s="389">
        <v>0</v>
      </c>
      <c r="AA27" s="389">
        <v>0</v>
      </c>
      <c r="AB27" s="389">
        <v>0</v>
      </c>
      <c r="AC27" s="406">
        <v>0</v>
      </c>
      <c r="AD27" s="389">
        <v>0</v>
      </c>
      <c r="AE27" s="389">
        <v>0</v>
      </c>
      <c r="AF27" s="389">
        <v>0</v>
      </c>
      <c r="AG27" s="389">
        <v>0</v>
      </c>
      <c r="AH27" s="389">
        <v>0</v>
      </c>
      <c r="AI27" s="406">
        <v>0</v>
      </c>
      <c r="AJ27" s="389">
        <v>0</v>
      </c>
      <c r="AK27" s="389">
        <v>0</v>
      </c>
      <c r="AL27" s="389">
        <v>0</v>
      </c>
      <c r="AM27" s="389">
        <v>0</v>
      </c>
      <c r="AN27" s="389">
        <v>0</v>
      </c>
      <c r="AO27" s="406">
        <v>0</v>
      </c>
      <c r="AP27" s="393">
        <v>0</v>
      </c>
      <c r="AQ27" s="393">
        <v>0</v>
      </c>
      <c r="AR27" s="393">
        <v>0</v>
      </c>
      <c r="AS27" s="393">
        <v>0</v>
      </c>
      <c r="AT27" s="393">
        <v>0</v>
      </c>
      <c r="AU27" s="406">
        <v>0</v>
      </c>
      <c r="AV27" s="393">
        <v>0</v>
      </c>
      <c r="AW27" s="393">
        <v>0</v>
      </c>
      <c r="AX27" s="393">
        <v>0</v>
      </c>
      <c r="AY27" s="393">
        <v>0</v>
      </c>
      <c r="AZ27" s="393">
        <v>0</v>
      </c>
      <c r="BA27" s="392">
        <v>0</v>
      </c>
      <c r="BB27" s="393">
        <v>0</v>
      </c>
      <c r="BC27" s="393">
        <v>0</v>
      </c>
      <c r="BD27" s="393">
        <v>0</v>
      </c>
      <c r="BE27" s="393">
        <v>0</v>
      </c>
      <c r="BF27" s="393">
        <v>0</v>
      </c>
      <c r="BG27" s="392">
        <v>0</v>
      </c>
      <c r="BH27" s="389">
        <v>0</v>
      </c>
      <c r="BI27" s="389">
        <v>0</v>
      </c>
      <c r="BJ27" s="389">
        <v>0</v>
      </c>
      <c r="BK27" s="389">
        <v>0</v>
      </c>
      <c r="BL27" s="389">
        <v>0</v>
      </c>
      <c r="BM27" s="407">
        <v>0</v>
      </c>
      <c r="BN27" s="395">
        <v>0</v>
      </c>
      <c r="BO27" s="408">
        <v>0</v>
      </c>
      <c r="BP27" s="396">
        <v>0</v>
      </c>
      <c r="BQ27" s="397">
        <v>0</v>
      </c>
      <c r="BR27" s="390">
        <v>0</v>
      </c>
      <c r="BS27" s="390">
        <v>0</v>
      </c>
      <c r="BT27" s="398">
        <v>0</v>
      </c>
      <c r="BU27" s="403">
        <v>0</v>
      </c>
      <c r="BV27" s="389">
        <v>0</v>
      </c>
      <c r="BW27" s="389">
        <v>0</v>
      </c>
      <c r="BX27" s="389">
        <v>0</v>
      </c>
      <c r="BY27" s="389">
        <v>0</v>
      </c>
      <c r="BZ27" s="406">
        <v>0</v>
      </c>
      <c r="CA27" s="389">
        <v>0</v>
      </c>
      <c r="CB27" s="389">
        <v>0</v>
      </c>
      <c r="CC27" s="389">
        <v>0</v>
      </c>
      <c r="CD27" s="389">
        <v>0</v>
      </c>
      <c r="CE27" s="406">
        <v>0</v>
      </c>
      <c r="CF27" s="389">
        <v>0</v>
      </c>
      <c r="CG27" s="389">
        <v>0</v>
      </c>
      <c r="CH27" s="389">
        <v>0</v>
      </c>
      <c r="CI27" s="389">
        <v>0</v>
      </c>
      <c r="CJ27" s="406">
        <v>0</v>
      </c>
      <c r="CK27" s="393">
        <v>0</v>
      </c>
      <c r="CL27" s="393">
        <v>0</v>
      </c>
      <c r="CM27" s="393">
        <v>0</v>
      </c>
      <c r="CN27" s="393">
        <v>0</v>
      </c>
      <c r="CO27" s="392">
        <v>0</v>
      </c>
      <c r="CP27" s="393">
        <v>0</v>
      </c>
      <c r="CQ27" s="393">
        <v>0</v>
      </c>
      <c r="CR27" s="393">
        <v>0</v>
      </c>
      <c r="CS27" s="393">
        <v>0</v>
      </c>
      <c r="CT27" s="392">
        <v>0</v>
      </c>
      <c r="CU27" s="404">
        <v>0</v>
      </c>
      <c r="CV27" s="405">
        <v>0</v>
      </c>
      <c r="CW27" s="405">
        <v>0</v>
      </c>
      <c r="CX27" s="393">
        <v>0</v>
      </c>
      <c r="CY27" s="407">
        <v>0</v>
      </c>
      <c r="CZ27" s="395">
        <v>0</v>
      </c>
      <c r="DA27" s="409">
        <v>0</v>
      </c>
      <c r="DB27" s="396">
        <v>0</v>
      </c>
      <c r="DC27" s="397">
        <v>0</v>
      </c>
      <c r="DD27" s="390">
        <v>0</v>
      </c>
      <c r="DE27" s="390">
        <v>0</v>
      </c>
      <c r="DF27" s="398">
        <v>0</v>
      </c>
      <c r="DG27" s="403">
        <v>0</v>
      </c>
      <c r="DH27" s="389">
        <v>0</v>
      </c>
      <c r="DI27" s="389">
        <v>0</v>
      </c>
      <c r="DJ27" s="389">
        <v>0</v>
      </c>
      <c r="DK27" s="389">
        <v>0</v>
      </c>
      <c r="DL27" s="406">
        <v>0</v>
      </c>
      <c r="DM27" s="389">
        <v>0</v>
      </c>
      <c r="DN27" s="389">
        <v>0</v>
      </c>
      <c r="DO27" s="389">
        <v>0</v>
      </c>
      <c r="DP27" s="389">
        <v>0</v>
      </c>
      <c r="DQ27" s="406">
        <v>0</v>
      </c>
      <c r="DR27" s="389">
        <v>0</v>
      </c>
      <c r="DS27" s="389">
        <v>0</v>
      </c>
      <c r="DT27" s="389">
        <v>0</v>
      </c>
      <c r="DU27" s="389">
        <v>0</v>
      </c>
      <c r="DV27" s="406">
        <v>0</v>
      </c>
      <c r="DW27" s="389">
        <v>0</v>
      </c>
      <c r="DX27" s="389">
        <v>0</v>
      </c>
      <c r="DY27" s="389">
        <v>0</v>
      </c>
      <c r="DZ27" s="389">
        <v>0</v>
      </c>
      <c r="EA27" s="392">
        <v>0</v>
      </c>
      <c r="EB27" s="393">
        <v>0</v>
      </c>
      <c r="EC27" s="393">
        <v>0</v>
      </c>
      <c r="ED27" s="393">
        <v>0</v>
      </c>
      <c r="EE27" s="393">
        <v>0</v>
      </c>
      <c r="EF27" s="406">
        <v>0</v>
      </c>
      <c r="EG27" s="404">
        <v>0</v>
      </c>
      <c r="EH27" s="405">
        <v>0</v>
      </c>
      <c r="EI27" s="405">
        <v>0</v>
      </c>
      <c r="EJ27" s="393">
        <v>0</v>
      </c>
      <c r="EK27" s="407">
        <v>0</v>
      </c>
      <c r="EL27" s="395">
        <v>0</v>
      </c>
      <c r="EM27" s="403">
        <v>0</v>
      </c>
      <c r="EN27" s="388">
        <v>0</v>
      </c>
      <c r="EO27" s="404">
        <v>0</v>
      </c>
      <c r="EP27" s="405">
        <v>0</v>
      </c>
      <c r="EQ27" s="405">
        <v>0</v>
      </c>
      <c r="ER27" s="405">
        <v>0</v>
      </c>
      <c r="ES27" s="393">
        <v>0</v>
      </c>
      <c r="ET27" s="403">
        <v>0</v>
      </c>
      <c r="EU27" s="404">
        <v>0</v>
      </c>
      <c r="EV27" s="405">
        <v>0</v>
      </c>
      <c r="EW27" s="405">
        <v>0</v>
      </c>
      <c r="EX27" s="405">
        <v>0</v>
      </c>
      <c r="EY27" s="393">
        <v>0</v>
      </c>
      <c r="EZ27" s="403">
        <v>0</v>
      </c>
      <c r="FA27" s="404">
        <v>0</v>
      </c>
      <c r="FB27" s="405">
        <v>0</v>
      </c>
      <c r="FC27" s="405">
        <v>0</v>
      </c>
      <c r="FD27" s="405">
        <v>0</v>
      </c>
      <c r="FE27" s="393">
        <v>0</v>
      </c>
      <c r="FF27" s="403">
        <v>0</v>
      </c>
      <c r="FG27" s="389">
        <v>0</v>
      </c>
      <c r="FH27" s="389">
        <v>0</v>
      </c>
      <c r="FI27" s="389">
        <v>0</v>
      </c>
      <c r="FJ27" s="389">
        <v>0</v>
      </c>
      <c r="FK27" s="389">
        <v>0</v>
      </c>
      <c r="FL27" s="406">
        <v>0</v>
      </c>
      <c r="FM27" s="389">
        <v>0</v>
      </c>
      <c r="FN27" s="389">
        <v>0</v>
      </c>
      <c r="FO27" s="389">
        <v>0</v>
      </c>
      <c r="FP27" s="389">
        <v>0</v>
      </c>
      <c r="FQ27" s="389">
        <v>0</v>
      </c>
      <c r="FR27" s="406">
        <v>0</v>
      </c>
      <c r="FS27" s="389">
        <v>0</v>
      </c>
      <c r="FT27" s="389">
        <v>0</v>
      </c>
      <c r="FU27" s="389">
        <v>0</v>
      </c>
      <c r="FV27" s="389">
        <v>0</v>
      </c>
      <c r="FW27" s="389">
        <v>0</v>
      </c>
      <c r="FX27" s="406">
        <v>0</v>
      </c>
      <c r="FY27" s="393">
        <v>0</v>
      </c>
      <c r="FZ27" s="393">
        <v>0</v>
      </c>
      <c r="GA27" s="393">
        <v>0</v>
      </c>
      <c r="GB27" s="393">
        <v>0</v>
      </c>
      <c r="GC27" s="393">
        <v>0</v>
      </c>
      <c r="GD27" s="406">
        <v>0</v>
      </c>
      <c r="GE27" s="393">
        <v>0</v>
      </c>
      <c r="GF27" s="393">
        <v>0</v>
      </c>
      <c r="GG27" s="393">
        <v>0</v>
      </c>
      <c r="GH27" s="393">
        <v>0</v>
      </c>
      <c r="GI27" s="393">
        <v>0</v>
      </c>
      <c r="GJ27" s="392">
        <v>0</v>
      </c>
      <c r="GK27" s="389">
        <v>0</v>
      </c>
      <c r="GL27" s="389">
        <v>0</v>
      </c>
      <c r="GM27" s="389">
        <v>0</v>
      </c>
      <c r="GN27" s="389">
        <v>0</v>
      </c>
      <c r="GO27" s="389">
        <v>0</v>
      </c>
      <c r="GP27" s="407">
        <v>0</v>
      </c>
      <c r="GQ27" s="388">
        <v>0</v>
      </c>
      <c r="GR27" s="409">
        <v>0</v>
      </c>
      <c r="GS27" s="396">
        <v>0</v>
      </c>
      <c r="GT27" s="397">
        <v>0</v>
      </c>
      <c r="GU27" s="390">
        <v>0</v>
      </c>
      <c r="GV27" s="390">
        <v>0</v>
      </c>
      <c r="GW27" s="391">
        <v>0</v>
      </c>
      <c r="GX27" s="403">
        <v>0</v>
      </c>
      <c r="GY27" s="389">
        <v>0</v>
      </c>
      <c r="GZ27" s="389">
        <v>0</v>
      </c>
      <c r="HA27" s="389">
        <v>0</v>
      </c>
      <c r="HB27" s="389">
        <v>0</v>
      </c>
      <c r="HC27" s="406">
        <v>0</v>
      </c>
      <c r="HD27" s="389">
        <v>0</v>
      </c>
      <c r="HE27" s="389">
        <v>0</v>
      </c>
      <c r="HF27" s="389">
        <v>0</v>
      </c>
      <c r="HG27" s="389">
        <v>0</v>
      </c>
      <c r="HH27" s="406">
        <v>0</v>
      </c>
      <c r="HI27" s="389">
        <v>0</v>
      </c>
      <c r="HJ27" s="389">
        <v>0</v>
      </c>
      <c r="HK27" s="389">
        <v>0</v>
      </c>
      <c r="HL27" s="389">
        <v>0</v>
      </c>
      <c r="HM27" s="406">
        <v>0</v>
      </c>
      <c r="HN27" s="389">
        <v>0</v>
      </c>
      <c r="HO27" s="389">
        <v>0</v>
      </c>
      <c r="HP27" s="389">
        <v>0</v>
      </c>
      <c r="HQ27" s="389">
        <v>0</v>
      </c>
      <c r="HR27" s="392">
        <v>0</v>
      </c>
      <c r="HS27" s="393">
        <v>0</v>
      </c>
      <c r="HT27" s="393">
        <v>0</v>
      </c>
      <c r="HU27" s="393">
        <v>0</v>
      </c>
      <c r="HV27" s="393">
        <v>0</v>
      </c>
      <c r="HW27" s="406">
        <v>0</v>
      </c>
      <c r="HX27" s="404">
        <v>0</v>
      </c>
      <c r="HY27" s="405">
        <v>0</v>
      </c>
      <c r="HZ27" s="405">
        <v>0</v>
      </c>
      <c r="IA27" s="393">
        <v>0</v>
      </c>
      <c r="IB27" s="407">
        <v>0</v>
      </c>
      <c r="IC27" s="388">
        <v>0</v>
      </c>
      <c r="ID27" s="408">
        <v>0</v>
      </c>
      <c r="IE27" s="396">
        <v>0</v>
      </c>
      <c r="IF27" s="397">
        <v>0</v>
      </c>
      <c r="IG27" s="390">
        <v>0</v>
      </c>
      <c r="IH27" s="390">
        <v>0</v>
      </c>
      <c r="II27" s="391">
        <v>0</v>
      </c>
      <c r="IJ27" s="388">
        <v>0</v>
      </c>
      <c r="IK27" s="395">
        <v>0</v>
      </c>
      <c r="IL27" s="408">
        <v>0</v>
      </c>
      <c r="IM27" s="396">
        <v>0</v>
      </c>
      <c r="IN27" s="397">
        <v>0</v>
      </c>
      <c r="IO27" s="390">
        <v>0</v>
      </c>
      <c r="IP27" s="390">
        <v>0</v>
      </c>
      <c r="IQ27" s="391">
        <v>0</v>
      </c>
      <c r="IR27" s="391">
        <v>0</v>
      </c>
      <c r="IS27" s="388">
        <v>0</v>
      </c>
      <c r="IT27" s="395">
        <v>0</v>
      </c>
      <c r="IU27" s="408">
        <v>0</v>
      </c>
      <c r="IV27" s="396">
        <v>0</v>
      </c>
      <c r="IW27" s="397">
        <v>0</v>
      </c>
      <c r="IX27" s="390">
        <v>0</v>
      </c>
      <c r="IY27" s="390">
        <v>0</v>
      </c>
      <c r="IZ27" s="391">
        <v>0</v>
      </c>
      <c r="JA27" s="388">
        <v>0</v>
      </c>
      <c r="JB27" s="395">
        <v>0</v>
      </c>
      <c r="JC27" s="408">
        <v>0</v>
      </c>
      <c r="JD27" s="396">
        <v>0</v>
      </c>
      <c r="JE27" s="397">
        <v>0</v>
      </c>
      <c r="JF27" s="390">
        <v>0</v>
      </c>
      <c r="JG27" s="390">
        <v>0</v>
      </c>
      <c r="JH27" s="391">
        <v>0</v>
      </c>
      <c r="JI27" s="388">
        <v>0</v>
      </c>
      <c r="JJ27" s="395">
        <v>0</v>
      </c>
      <c r="JK27" s="388">
        <v>0</v>
      </c>
      <c r="JL27" s="388">
        <v>0</v>
      </c>
      <c r="JM27" s="388">
        <v>0</v>
      </c>
      <c r="JN27" s="403">
        <v>0</v>
      </c>
      <c r="JO27" s="400">
        <v>0</v>
      </c>
    </row>
    <row r="28" spans="1:275" x14ac:dyDescent="0.35">
      <c r="A28" s="401">
        <v>480</v>
      </c>
      <c r="B28" s="410">
        <v>2</v>
      </c>
      <c r="C28" s="402" t="s">
        <v>53</v>
      </c>
      <c r="D28" s="403">
        <v>0</v>
      </c>
      <c r="E28" s="388">
        <v>0</v>
      </c>
      <c r="F28" s="404">
        <v>0</v>
      </c>
      <c r="G28" s="405">
        <v>0</v>
      </c>
      <c r="H28" s="405">
        <v>0</v>
      </c>
      <c r="I28" s="405">
        <v>0</v>
      </c>
      <c r="J28" s="393">
        <v>0</v>
      </c>
      <c r="K28" s="403">
        <v>0</v>
      </c>
      <c r="L28" s="404">
        <v>0</v>
      </c>
      <c r="M28" s="405">
        <v>0</v>
      </c>
      <c r="N28" s="405">
        <v>0</v>
      </c>
      <c r="O28" s="405">
        <v>0</v>
      </c>
      <c r="P28" s="393">
        <v>0</v>
      </c>
      <c r="Q28" s="403">
        <v>0</v>
      </c>
      <c r="R28" s="404">
        <v>0</v>
      </c>
      <c r="S28" s="405">
        <v>0</v>
      </c>
      <c r="T28" s="405">
        <v>0</v>
      </c>
      <c r="U28" s="405">
        <v>0</v>
      </c>
      <c r="V28" s="393">
        <v>0</v>
      </c>
      <c r="W28" s="403">
        <v>0</v>
      </c>
      <c r="X28" s="389">
        <v>0</v>
      </c>
      <c r="Y28" s="389">
        <v>0</v>
      </c>
      <c r="Z28" s="389">
        <v>0</v>
      </c>
      <c r="AA28" s="389">
        <v>0</v>
      </c>
      <c r="AB28" s="389">
        <v>0</v>
      </c>
      <c r="AC28" s="406">
        <v>0</v>
      </c>
      <c r="AD28" s="389">
        <v>0</v>
      </c>
      <c r="AE28" s="389">
        <v>0</v>
      </c>
      <c r="AF28" s="389">
        <v>0</v>
      </c>
      <c r="AG28" s="389">
        <v>0</v>
      </c>
      <c r="AH28" s="389">
        <v>0</v>
      </c>
      <c r="AI28" s="406">
        <v>0</v>
      </c>
      <c r="AJ28" s="389">
        <v>0</v>
      </c>
      <c r="AK28" s="389">
        <v>0</v>
      </c>
      <c r="AL28" s="389">
        <v>0</v>
      </c>
      <c r="AM28" s="389">
        <v>0</v>
      </c>
      <c r="AN28" s="389">
        <v>0</v>
      </c>
      <c r="AO28" s="406">
        <v>0</v>
      </c>
      <c r="AP28" s="393">
        <v>0</v>
      </c>
      <c r="AQ28" s="393">
        <v>0</v>
      </c>
      <c r="AR28" s="393">
        <v>0</v>
      </c>
      <c r="AS28" s="393">
        <v>0</v>
      </c>
      <c r="AT28" s="393">
        <v>0</v>
      </c>
      <c r="AU28" s="406">
        <v>0</v>
      </c>
      <c r="AV28" s="393">
        <v>0</v>
      </c>
      <c r="AW28" s="393">
        <v>0</v>
      </c>
      <c r="AX28" s="393">
        <v>0</v>
      </c>
      <c r="AY28" s="393">
        <v>0</v>
      </c>
      <c r="AZ28" s="393">
        <v>0</v>
      </c>
      <c r="BA28" s="392">
        <v>0</v>
      </c>
      <c r="BB28" s="393">
        <v>0</v>
      </c>
      <c r="BC28" s="393">
        <v>0</v>
      </c>
      <c r="BD28" s="393">
        <v>0</v>
      </c>
      <c r="BE28" s="393">
        <v>0</v>
      </c>
      <c r="BF28" s="393">
        <v>0</v>
      </c>
      <c r="BG28" s="392">
        <v>0</v>
      </c>
      <c r="BH28" s="389">
        <v>0</v>
      </c>
      <c r="BI28" s="389">
        <v>0</v>
      </c>
      <c r="BJ28" s="389">
        <v>0</v>
      </c>
      <c r="BK28" s="389">
        <v>0</v>
      </c>
      <c r="BL28" s="389">
        <v>0</v>
      </c>
      <c r="BM28" s="407">
        <v>0</v>
      </c>
      <c r="BN28" s="395">
        <v>0</v>
      </c>
      <c r="BO28" s="408">
        <v>0</v>
      </c>
      <c r="BP28" s="396">
        <v>0</v>
      </c>
      <c r="BQ28" s="397">
        <v>0</v>
      </c>
      <c r="BR28" s="390">
        <v>5160</v>
      </c>
      <c r="BS28" s="390">
        <v>0</v>
      </c>
      <c r="BT28" s="398">
        <v>0</v>
      </c>
      <c r="BU28" s="403">
        <v>5160</v>
      </c>
      <c r="BV28" s="389">
        <v>0</v>
      </c>
      <c r="BW28" s="389">
        <v>0</v>
      </c>
      <c r="BX28" s="389">
        <v>0</v>
      </c>
      <c r="BY28" s="389">
        <v>0</v>
      </c>
      <c r="BZ28" s="406">
        <v>0</v>
      </c>
      <c r="CA28" s="389">
        <v>0</v>
      </c>
      <c r="CB28" s="389">
        <v>3067</v>
      </c>
      <c r="CC28" s="389">
        <v>0</v>
      </c>
      <c r="CD28" s="389">
        <v>0</v>
      </c>
      <c r="CE28" s="406">
        <v>3067</v>
      </c>
      <c r="CF28" s="389">
        <v>0</v>
      </c>
      <c r="CG28" s="389">
        <v>2093</v>
      </c>
      <c r="CH28" s="389">
        <v>0</v>
      </c>
      <c r="CI28" s="389">
        <v>0</v>
      </c>
      <c r="CJ28" s="406">
        <v>2093</v>
      </c>
      <c r="CK28" s="393">
        <v>0</v>
      </c>
      <c r="CL28" s="393">
        <v>0</v>
      </c>
      <c r="CM28" s="393">
        <v>0</v>
      </c>
      <c r="CN28" s="393">
        <v>0</v>
      </c>
      <c r="CO28" s="392">
        <v>0</v>
      </c>
      <c r="CP28" s="393">
        <v>0</v>
      </c>
      <c r="CQ28" s="393">
        <v>0</v>
      </c>
      <c r="CR28" s="393">
        <v>0</v>
      </c>
      <c r="CS28" s="393">
        <v>0</v>
      </c>
      <c r="CT28" s="392">
        <v>0</v>
      </c>
      <c r="CU28" s="404">
        <v>0</v>
      </c>
      <c r="CV28" s="405">
        <v>0</v>
      </c>
      <c r="CW28" s="405">
        <v>0</v>
      </c>
      <c r="CX28" s="393">
        <v>0</v>
      </c>
      <c r="CY28" s="407">
        <v>0</v>
      </c>
      <c r="CZ28" s="395">
        <v>0</v>
      </c>
      <c r="DA28" s="409">
        <v>0</v>
      </c>
      <c r="DB28" s="396">
        <v>0</v>
      </c>
      <c r="DC28" s="397">
        <v>0</v>
      </c>
      <c r="DD28" s="390">
        <v>2718</v>
      </c>
      <c r="DE28" s="390">
        <v>1110</v>
      </c>
      <c r="DF28" s="398">
        <v>0</v>
      </c>
      <c r="DG28" s="403">
        <v>3828</v>
      </c>
      <c r="DH28" s="389">
        <v>0</v>
      </c>
      <c r="DI28" s="389">
        <v>0</v>
      </c>
      <c r="DJ28" s="389">
        <v>0</v>
      </c>
      <c r="DK28" s="389">
        <v>0</v>
      </c>
      <c r="DL28" s="406">
        <v>0</v>
      </c>
      <c r="DM28" s="389">
        <v>0</v>
      </c>
      <c r="DN28" s="389">
        <v>0</v>
      </c>
      <c r="DO28" s="389">
        <v>0</v>
      </c>
      <c r="DP28" s="389">
        <v>0</v>
      </c>
      <c r="DQ28" s="406">
        <v>0</v>
      </c>
      <c r="DR28" s="389">
        <v>0</v>
      </c>
      <c r="DS28" s="389">
        <v>2718</v>
      </c>
      <c r="DT28" s="389">
        <v>1110</v>
      </c>
      <c r="DU28" s="389">
        <v>0</v>
      </c>
      <c r="DV28" s="406">
        <v>3828</v>
      </c>
      <c r="DW28" s="389">
        <v>0</v>
      </c>
      <c r="DX28" s="389">
        <v>0</v>
      </c>
      <c r="DY28" s="389">
        <v>0</v>
      </c>
      <c r="DZ28" s="389">
        <v>0</v>
      </c>
      <c r="EA28" s="392">
        <v>0</v>
      </c>
      <c r="EB28" s="393">
        <v>0</v>
      </c>
      <c r="EC28" s="393">
        <v>0</v>
      </c>
      <c r="ED28" s="393">
        <v>0</v>
      </c>
      <c r="EE28" s="393">
        <v>0</v>
      </c>
      <c r="EF28" s="406">
        <v>0</v>
      </c>
      <c r="EG28" s="404">
        <v>0</v>
      </c>
      <c r="EH28" s="405">
        <v>0</v>
      </c>
      <c r="EI28" s="405">
        <v>0</v>
      </c>
      <c r="EJ28" s="393">
        <v>0</v>
      </c>
      <c r="EK28" s="407">
        <v>0</v>
      </c>
      <c r="EL28" s="395">
        <v>0</v>
      </c>
      <c r="EM28" s="403">
        <v>378</v>
      </c>
      <c r="EN28" s="388">
        <v>0</v>
      </c>
      <c r="EO28" s="404">
        <v>0</v>
      </c>
      <c r="EP28" s="405">
        <v>0</v>
      </c>
      <c r="EQ28" s="405">
        <v>0</v>
      </c>
      <c r="ER28" s="405">
        <v>0</v>
      </c>
      <c r="ES28" s="393">
        <v>0</v>
      </c>
      <c r="ET28" s="403">
        <v>0</v>
      </c>
      <c r="EU28" s="404">
        <v>0</v>
      </c>
      <c r="EV28" s="405">
        <v>0</v>
      </c>
      <c r="EW28" s="405">
        <v>0</v>
      </c>
      <c r="EX28" s="405">
        <v>0</v>
      </c>
      <c r="EY28" s="393">
        <v>0</v>
      </c>
      <c r="EZ28" s="403">
        <v>0</v>
      </c>
      <c r="FA28" s="404">
        <v>0</v>
      </c>
      <c r="FB28" s="405">
        <v>0</v>
      </c>
      <c r="FC28" s="405">
        <v>0</v>
      </c>
      <c r="FD28" s="405">
        <v>0</v>
      </c>
      <c r="FE28" s="393">
        <v>0</v>
      </c>
      <c r="FF28" s="403">
        <v>0</v>
      </c>
      <c r="FG28" s="389">
        <v>0</v>
      </c>
      <c r="FH28" s="389">
        <v>0</v>
      </c>
      <c r="FI28" s="389">
        <v>0</v>
      </c>
      <c r="FJ28" s="389">
        <v>0</v>
      </c>
      <c r="FK28" s="389">
        <v>0</v>
      </c>
      <c r="FL28" s="406">
        <v>0</v>
      </c>
      <c r="FM28" s="389">
        <v>0</v>
      </c>
      <c r="FN28" s="389">
        <v>0</v>
      </c>
      <c r="FO28" s="389">
        <v>0</v>
      </c>
      <c r="FP28" s="389">
        <v>0</v>
      </c>
      <c r="FQ28" s="389">
        <v>0</v>
      </c>
      <c r="FR28" s="406">
        <v>0</v>
      </c>
      <c r="FS28" s="389">
        <v>0</v>
      </c>
      <c r="FT28" s="389">
        <v>0</v>
      </c>
      <c r="FU28" s="389">
        <v>0</v>
      </c>
      <c r="FV28" s="389">
        <v>0</v>
      </c>
      <c r="FW28" s="389">
        <v>0</v>
      </c>
      <c r="FX28" s="406">
        <v>0</v>
      </c>
      <c r="FY28" s="393">
        <v>0</v>
      </c>
      <c r="FZ28" s="393">
        <v>0</v>
      </c>
      <c r="GA28" s="393">
        <v>0</v>
      </c>
      <c r="GB28" s="393">
        <v>0</v>
      </c>
      <c r="GC28" s="393">
        <v>0</v>
      </c>
      <c r="GD28" s="406">
        <v>0</v>
      </c>
      <c r="GE28" s="393">
        <v>0</v>
      </c>
      <c r="GF28" s="393">
        <v>0</v>
      </c>
      <c r="GG28" s="393">
        <v>0</v>
      </c>
      <c r="GH28" s="393">
        <v>0</v>
      </c>
      <c r="GI28" s="393">
        <v>0</v>
      </c>
      <c r="GJ28" s="392">
        <v>0</v>
      </c>
      <c r="GK28" s="389">
        <v>0</v>
      </c>
      <c r="GL28" s="389">
        <v>0</v>
      </c>
      <c r="GM28" s="389">
        <v>0</v>
      </c>
      <c r="GN28" s="389">
        <v>0</v>
      </c>
      <c r="GO28" s="389">
        <v>0</v>
      </c>
      <c r="GP28" s="407">
        <v>0</v>
      </c>
      <c r="GQ28" s="388">
        <v>378</v>
      </c>
      <c r="GR28" s="409">
        <v>1254</v>
      </c>
      <c r="GS28" s="396">
        <v>0</v>
      </c>
      <c r="GT28" s="397">
        <v>0</v>
      </c>
      <c r="GU28" s="390">
        <v>0</v>
      </c>
      <c r="GV28" s="390">
        <v>0</v>
      </c>
      <c r="GW28" s="391">
        <v>0</v>
      </c>
      <c r="GX28" s="403">
        <v>0</v>
      </c>
      <c r="GY28" s="389">
        <v>0</v>
      </c>
      <c r="GZ28" s="389">
        <v>0</v>
      </c>
      <c r="HA28" s="389">
        <v>0</v>
      </c>
      <c r="HB28" s="389">
        <v>0</v>
      </c>
      <c r="HC28" s="406">
        <v>0</v>
      </c>
      <c r="HD28" s="389">
        <v>0</v>
      </c>
      <c r="HE28" s="389">
        <v>0</v>
      </c>
      <c r="HF28" s="389">
        <v>0</v>
      </c>
      <c r="HG28" s="389">
        <v>0</v>
      </c>
      <c r="HH28" s="406">
        <v>0</v>
      </c>
      <c r="HI28" s="389">
        <v>0</v>
      </c>
      <c r="HJ28" s="389">
        <v>0</v>
      </c>
      <c r="HK28" s="389">
        <v>0</v>
      </c>
      <c r="HL28" s="389">
        <v>0</v>
      </c>
      <c r="HM28" s="406">
        <v>0</v>
      </c>
      <c r="HN28" s="389">
        <v>0</v>
      </c>
      <c r="HO28" s="389">
        <v>0</v>
      </c>
      <c r="HP28" s="389">
        <v>0</v>
      </c>
      <c r="HQ28" s="389">
        <v>0</v>
      </c>
      <c r="HR28" s="392">
        <v>0</v>
      </c>
      <c r="HS28" s="393">
        <v>0</v>
      </c>
      <c r="HT28" s="393">
        <v>0</v>
      </c>
      <c r="HU28" s="393">
        <v>0</v>
      </c>
      <c r="HV28" s="393">
        <v>0</v>
      </c>
      <c r="HW28" s="406">
        <v>0</v>
      </c>
      <c r="HX28" s="404">
        <v>0</v>
      </c>
      <c r="HY28" s="405">
        <v>0</v>
      </c>
      <c r="HZ28" s="405">
        <v>0</v>
      </c>
      <c r="IA28" s="393">
        <v>0</v>
      </c>
      <c r="IB28" s="407">
        <v>0</v>
      </c>
      <c r="IC28" s="388">
        <v>1254</v>
      </c>
      <c r="ID28" s="408">
        <v>102</v>
      </c>
      <c r="IE28" s="396">
        <v>0</v>
      </c>
      <c r="IF28" s="397">
        <v>0</v>
      </c>
      <c r="IG28" s="390">
        <v>0</v>
      </c>
      <c r="IH28" s="390">
        <v>0</v>
      </c>
      <c r="II28" s="391">
        <v>0</v>
      </c>
      <c r="IJ28" s="388">
        <v>0</v>
      </c>
      <c r="IK28" s="395">
        <v>102</v>
      </c>
      <c r="IL28" s="408">
        <v>408</v>
      </c>
      <c r="IM28" s="396">
        <v>0</v>
      </c>
      <c r="IN28" s="397">
        <v>0</v>
      </c>
      <c r="IO28" s="390">
        <v>0</v>
      </c>
      <c r="IP28" s="390">
        <v>0</v>
      </c>
      <c r="IQ28" s="391">
        <v>0</v>
      </c>
      <c r="IR28" s="391">
        <v>0</v>
      </c>
      <c r="IS28" s="388">
        <v>0</v>
      </c>
      <c r="IT28" s="395">
        <v>408</v>
      </c>
      <c r="IU28" s="408">
        <v>5892</v>
      </c>
      <c r="IV28" s="396">
        <v>0</v>
      </c>
      <c r="IW28" s="397">
        <v>0</v>
      </c>
      <c r="IX28" s="390">
        <v>0</v>
      </c>
      <c r="IY28" s="390">
        <v>0</v>
      </c>
      <c r="IZ28" s="391">
        <v>0</v>
      </c>
      <c r="JA28" s="388">
        <v>0</v>
      </c>
      <c r="JB28" s="395">
        <v>5892</v>
      </c>
      <c r="JC28" s="408">
        <v>8340</v>
      </c>
      <c r="JD28" s="396">
        <v>0</v>
      </c>
      <c r="JE28" s="397">
        <v>0</v>
      </c>
      <c r="JF28" s="390">
        <v>0</v>
      </c>
      <c r="JG28" s="390">
        <v>0</v>
      </c>
      <c r="JH28" s="391">
        <v>0</v>
      </c>
      <c r="JI28" s="388">
        <v>0</v>
      </c>
      <c r="JJ28" s="395">
        <v>8340</v>
      </c>
      <c r="JK28" s="388">
        <v>16374</v>
      </c>
      <c r="JL28" s="388">
        <v>0</v>
      </c>
      <c r="JM28" s="388">
        <v>8988</v>
      </c>
      <c r="JN28" s="403">
        <v>16374</v>
      </c>
      <c r="JO28" s="400">
        <v>1</v>
      </c>
    </row>
    <row r="29" spans="1:275" x14ac:dyDescent="0.35">
      <c r="A29" s="401">
        <v>480</v>
      </c>
      <c r="B29" s="410">
        <v>2</v>
      </c>
      <c r="C29" s="402" t="s">
        <v>45</v>
      </c>
      <c r="D29" s="403">
        <v>0</v>
      </c>
      <c r="E29" s="388">
        <v>0</v>
      </c>
      <c r="F29" s="404">
        <v>0</v>
      </c>
      <c r="G29" s="405">
        <v>0</v>
      </c>
      <c r="H29" s="405">
        <v>0</v>
      </c>
      <c r="I29" s="405">
        <v>0</v>
      </c>
      <c r="J29" s="393">
        <v>588</v>
      </c>
      <c r="K29" s="403">
        <v>588</v>
      </c>
      <c r="L29" s="404">
        <v>0</v>
      </c>
      <c r="M29" s="405">
        <v>0</v>
      </c>
      <c r="N29" s="405">
        <v>0</v>
      </c>
      <c r="O29" s="405">
        <v>0</v>
      </c>
      <c r="P29" s="393">
        <v>0</v>
      </c>
      <c r="Q29" s="403">
        <v>0</v>
      </c>
      <c r="R29" s="404">
        <v>0</v>
      </c>
      <c r="S29" s="405">
        <v>0</v>
      </c>
      <c r="T29" s="405">
        <v>0</v>
      </c>
      <c r="U29" s="405">
        <v>0</v>
      </c>
      <c r="V29" s="393">
        <v>588</v>
      </c>
      <c r="W29" s="403">
        <v>588</v>
      </c>
      <c r="X29" s="389">
        <v>0</v>
      </c>
      <c r="Y29" s="389">
        <v>0</v>
      </c>
      <c r="Z29" s="389">
        <v>0</v>
      </c>
      <c r="AA29" s="389">
        <v>0</v>
      </c>
      <c r="AB29" s="389">
        <v>0</v>
      </c>
      <c r="AC29" s="406">
        <v>0</v>
      </c>
      <c r="AD29" s="389">
        <v>0</v>
      </c>
      <c r="AE29" s="389">
        <v>0</v>
      </c>
      <c r="AF29" s="389">
        <v>0</v>
      </c>
      <c r="AG29" s="389">
        <v>0</v>
      </c>
      <c r="AH29" s="389">
        <v>0</v>
      </c>
      <c r="AI29" s="406">
        <v>0</v>
      </c>
      <c r="AJ29" s="389">
        <v>0</v>
      </c>
      <c r="AK29" s="389">
        <v>0</v>
      </c>
      <c r="AL29" s="389">
        <v>0</v>
      </c>
      <c r="AM29" s="389">
        <v>0</v>
      </c>
      <c r="AN29" s="389">
        <v>0</v>
      </c>
      <c r="AO29" s="406">
        <v>0</v>
      </c>
      <c r="AP29" s="393">
        <v>0</v>
      </c>
      <c r="AQ29" s="393">
        <v>0</v>
      </c>
      <c r="AR29" s="393">
        <v>0</v>
      </c>
      <c r="AS29" s="393">
        <v>0</v>
      </c>
      <c r="AT29" s="393">
        <v>0</v>
      </c>
      <c r="AU29" s="406">
        <v>0</v>
      </c>
      <c r="AV29" s="393">
        <v>0</v>
      </c>
      <c r="AW29" s="393">
        <v>0</v>
      </c>
      <c r="AX29" s="393">
        <v>0</v>
      </c>
      <c r="AY29" s="393">
        <v>0</v>
      </c>
      <c r="AZ29" s="393">
        <v>0</v>
      </c>
      <c r="BA29" s="392">
        <v>0</v>
      </c>
      <c r="BB29" s="393">
        <v>0</v>
      </c>
      <c r="BC29" s="393">
        <v>0</v>
      </c>
      <c r="BD29" s="393">
        <v>0</v>
      </c>
      <c r="BE29" s="393">
        <v>0</v>
      </c>
      <c r="BF29" s="393">
        <v>588</v>
      </c>
      <c r="BG29" s="392">
        <v>588</v>
      </c>
      <c r="BH29" s="389">
        <v>0</v>
      </c>
      <c r="BI29" s="389">
        <v>0</v>
      </c>
      <c r="BJ29" s="389">
        <v>0</v>
      </c>
      <c r="BK29" s="389">
        <v>0</v>
      </c>
      <c r="BL29" s="389">
        <v>0</v>
      </c>
      <c r="BM29" s="407">
        <v>0</v>
      </c>
      <c r="BN29" s="395">
        <v>0</v>
      </c>
      <c r="BO29" s="408">
        <v>0</v>
      </c>
      <c r="BP29" s="396">
        <v>0</v>
      </c>
      <c r="BQ29" s="397">
        <v>726</v>
      </c>
      <c r="BR29" s="390">
        <v>1656</v>
      </c>
      <c r="BS29" s="390">
        <v>144</v>
      </c>
      <c r="BT29" s="398">
        <v>0</v>
      </c>
      <c r="BU29" s="403">
        <v>2526</v>
      </c>
      <c r="BV29" s="389">
        <v>0</v>
      </c>
      <c r="BW29" s="389">
        <v>0</v>
      </c>
      <c r="BX29" s="389">
        <v>0</v>
      </c>
      <c r="BY29" s="389">
        <v>0</v>
      </c>
      <c r="BZ29" s="406">
        <v>0</v>
      </c>
      <c r="CA29" s="389">
        <v>726</v>
      </c>
      <c r="CB29" s="389">
        <v>0</v>
      </c>
      <c r="CC29" s="389">
        <v>0</v>
      </c>
      <c r="CD29" s="389">
        <v>0</v>
      </c>
      <c r="CE29" s="406">
        <v>726</v>
      </c>
      <c r="CF29" s="389">
        <v>0</v>
      </c>
      <c r="CG29" s="389">
        <v>1656</v>
      </c>
      <c r="CH29" s="389">
        <v>144</v>
      </c>
      <c r="CI29" s="389">
        <v>0</v>
      </c>
      <c r="CJ29" s="406">
        <v>1800</v>
      </c>
      <c r="CK29" s="393">
        <v>0</v>
      </c>
      <c r="CL29" s="393">
        <v>0</v>
      </c>
      <c r="CM29" s="393">
        <v>0</v>
      </c>
      <c r="CN29" s="393">
        <v>0</v>
      </c>
      <c r="CO29" s="392">
        <v>0</v>
      </c>
      <c r="CP29" s="393">
        <v>0</v>
      </c>
      <c r="CQ29" s="393">
        <v>0</v>
      </c>
      <c r="CR29" s="393">
        <v>0</v>
      </c>
      <c r="CS29" s="393">
        <v>0</v>
      </c>
      <c r="CT29" s="392">
        <v>0</v>
      </c>
      <c r="CU29" s="404">
        <v>0</v>
      </c>
      <c r="CV29" s="405">
        <v>0</v>
      </c>
      <c r="CW29" s="405">
        <v>0</v>
      </c>
      <c r="CX29" s="393">
        <v>0</v>
      </c>
      <c r="CY29" s="407">
        <v>0</v>
      </c>
      <c r="CZ29" s="395">
        <v>0</v>
      </c>
      <c r="DA29" s="409">
        <v>0</v>
      </c>
      <c r="DB29" s="396">
        <v>0</v>
      </c>
      <c r="DC29" s="397">
        <v>0</v>
      </c>
      <c r="DD29" s="390">
        <v>1824</v>
      </c>
      <c r="DE29" s="390">
        <v>4356</v>
      </c>
      <c r="DF29" s="398">
        <v>240</v>
      </c>
      <c r="DG29" s="403">
        <v>6420</v>
      </c>
      <c r="DH29" s="389">
        <v>0</v>
      </c>
      <c r="DI29" s="389">
        <v>0</v>
      </c>
      <c r="DJ29" s="389">
        <v>0</v>
      </c>
      <c r="DK29" s="389">
        <v>0</v>
      </c>
      <c r="DL29" s="406">
        <v>0</v>
      </c>
      <c r="DM29" s="389">
        <v>0</v>
      </c>
      <c r="DN29" s="389">
        <v>0</v>
      </c>
      <c r="DO29" s="389">
        <v>0</v>
      </c>
      <c r="DP29" s="389">
        <v>0</v>
      </c>
      <c r="DQ29" s="406">
        <v>0</v>
      </c>
      <c r="DR29" s="389">
        <v>0</v>
      </c>
      <c r="DS29" s="389">
        <v>1824</v>
      </c>
      <c r="DT29" s="389">
        <v>4356</v>
      </c>
      <c r="DU29" s="389">
        <v>240</v>
      </c>
      <c r="DV29" s="406">
        <v>6420</v>
      </c>
      <c r="DW29" s="389">
        <v>0</v>
      </c>
      <c r="DX29" s="389">
        <v>0</v>
      </c>
      <c r="DY29" s="389">
        <v>0</v>
      </c>
      <c r="DZ29" s="389">
        <v>0</v>
      </c>
      <c r="EA29" s="392">
        <v>0</v>
      </c>
      <c r="EB29" s="393">
        <v>0</v>
      </c>
      <c r="EC29" s="393">
        <v>0</v>
      </c>
      <c r="ED29" s="393">
        <v>0</v>
      </c>
      <c r="EE29" s="393">
        <v>0</v>
      </c>
      <c r="EF29" s="406">
        <v>0</v>
      </c>
      <c r="EG29" s="404">
        <v>0</v>
      </c>
      <c r="EH29" s="405">
        <v>0</v>
      </c>
      <c r="EI29" s="405">
        <v>0</v>
      </c>
      <c r="EJ29" s="393">
        <v>0</v>
      </c>
      <c r="EK29" s="407">
        <v>0</v>
      </c>
      <c r="EL29" s="395">
        <v>0</v>
      </c>
      <c r="EM29" s="403">
        <v>294</v>
      </c>
      <c r="EN29" s="388">
        <v>0</v>
      </c>
      <c r="EO29" s="404">
        <v>1248</v>
      </c>
      <c r="EP29" s="405">
        <v>324</v>
      </c>
      <c r="EQ29" s="405">
        <v>0</v>
      </c>
      <c r="ER29" s="405">
        <v>0</v>
      </c>
      <c r="ES29" s="393">
        <v>0</v>
      </c>
      <c r="ET29" s="403">
        <v>1572</v>
      </c>
      <c r="EU29" s="404">
        <v>0</v>
      </c>
      <c r="EV29" s="405">
        <v>0</v>
      </c>
      <c r="EW29" s="405">
        <v>0</v>
      </c>
      <c r="EX29" s="405">
        <v>0</v>
      </c>
      <c r="EY29" s="393">
        <v>0</v>
      </c>
      <c r="EZ29" s="403">
        <v>0</v>
      </c>
      <c r="FA29" s="404">
        <v>1248</v>
      </c>
      <c r="FB29" s="405">
        <v>324</v>
      </c>
      <c r="FC29" s="405">
        <v>0</v>
      </c>
      <c r="FD29" s="405">
        <v>0</v>
      </c>
      <c r="FE29" s="393">
        <v>0</v>
      </c>
      <c r="FF29" s="403">
        <v>1572</v>
      </c>
      <c r="FG29" s="389">
        <v>0</v>
      </c>
      <c r="FH29" s="389">
        <v>0</v>
      </c>
      <c r="FI29" s="389">
        <v>0</v>
      </c>
      <c r="FJ29" s="389">
        <v>0</v>
      </c>
      <c r="FK29" s="389">
        <v>0</v>
      </c>
      <c r="FL29" s="406">
        <v>0</v>
      </c>
      <c r="FM29" s="389">
        <v>1248</v>
      </c>
      <c r="FN29" s="389">
        <v>129</v>
      </c>
      <c r="FO29" s="389">
        <v>0</v>
      </c>
      <c r="FP29" s="389">
        <v>0</v>
      </c>
      <c r="FQ29" s="389">
        <v>0</v>
      </c>
      <c r="FR29" s="406">
        <v>1377</v>
      </c>
      <c r="FS29" s="389">
        <v>0</v>
      </c>
      <c r="FT29" s="389">
        <v>195</v>
      </c>
      <c r="FU29" s="389">
        <v>0</v>
      </c>
      <c r="FV29" s="389">
        <v>0</v>
      </c>
      <c r="FW29" s="389">
        <v>0</v>
      </c>
      <c r="FX29" s="406">
        <v>195</v>
      </c>
      <c r="FY29" s="393">
        <v>0</v>
      </c>
      <c r="FZ29" s="393">
        <v>0</v>
      </c>
      <c r="GA29" s="393">
        <v>0</v>
      </c>
      <c r="GB29" s="393">
        <v>0</v>
      </c>
      <c r="GC29" s="393">
        <v>0</v>
      </c>
      <c r="GD29" s="406">
        <v>0</v>
      </c>
      <c r="GE29" s="393">
        <v>0</v>
      </c>
      <c r="GF29" s="393">
        <v>0</v>
      </c>
      <c r="GG29" s="393">
        <v>0</v>
      </c>
      <c r="GH29" s="393">
        <v>0</v>
      </c>
      <c r="GI29" s="393">
        <v>0</v>
      </c>
      <c r="GJ29" s="392">
        <v>0</v>
      </c>
      <c r="GK29" s="389">
        <v>0</v>
      </c>
      <c r="GL29" s="389">
        <v>0</v>
      </c>
      <c r="GM29" s="389">
        <v>0</v>
      </c>
      <c r="GN29" s="389">
        <v>0</v>
      </c>
      <c r="GO29" s="389">
        <v>0</v>
      </c>
      <c r="GP29" s="407">
        <v>0</v>
      </c>
      <c r="GQ29" s="388">
        <v>294</v>
      </c>
      <c r="GR29" s="409">
        <v>354</v>
      </c>
      <c r="GS29" s="396">
        <v>0</v>
      </c>
      <c r="GT29" s="397">
        <v>0</v>
      </c>
      <c r="GU29" s="390">
        <v>0</v>
      </c>
      <c r="GV29" s="390">
        <v>0</v>
      </c>
      <c r="GW29" s="391">
        <v>0</v>
      </c>
      <c r="GX29" s="403">
        <v>0</v>
      </c>
      <c r="GY29" s="389">
        <v>0</v>
      </c>
      <c r="GZ29" s="389">
        <v>0</v>
      </c>
      <c r="HA29" s="389">
        <v>0</v>
      </c>
      <c r="HB29" s="389">
        <v>0</v>
      </c>
      <c r="HC29" s="406">
        <v>0</v>
      </c>
      <c r="HD29" s="389">
        <v>0</v>
      </c>
      <c r="HE29" s="389">
        <v>0</v>
      </c>
      <c r="HF29" s="389">
        <v>0</v>
      </c>
      <c r="HG29" s="389">
        <v>0</v>
      </c>
      <c r="HH29" s="406">
        <v>0</v>
      </c>
      <c r="HI29" s="389">
        <v>0</v>
      </c>
      <c r="HJ29" s="389">
        <v>0</v>
      </c>
      <c r="HK29" s="389">
        <v>0</v>
      </c>
      <c r="HL29" s="389">
        <v>0</v>
      </c>
      <c r="HM29" s="406">
        <v>0</v>
      </c>
      <c r="HN29" s="389">
        <v>0</v>
      </c>
      <c r="HO29" s="389">
        <v>0</v>
      </c>
      <c r="HP29" s="389">
        <v>0</v>
      </c>
      <c r="HQ29" s="389">
        <v>0</v>
      </c>
      <c r="HR29" s="392">
        <v>0</v>
      </c>
      <c r="HS29" s="393">
        <v>0</v>
      </c>
      <c r="HT29" s="393">
        <v>0</v>
      </c>
      <c r="HU29" s="393">
        <v>0</v>
      </c>
      <c r="HV29" s="393">
        <v>0</v>
      </c>
      <c r="HW29" s="406">
        <v>0</v>
      </c>
      <c r="HX29" s="404">
        <v>0</v>
      </c>
      <c r="HY29" s="405">
        <v>0</v>
      </c>
      <c r="HZ29" s="405">
        <v>0</v>
      </c>
      <c r="IA29" s="393">
        <v>0</v>
      </c>
      <c r="IB29" s="407">
        <v>0</v>
      </c>
      <c r="IC29" s="388">
        <v>354</v>
      </c>
      <c r="ID29" s="408">
        <v>102</v>
      </c>
      <c r="IE29" s="396">
        <v>0</v>
      </c>
      <c r="IF29" s="397">
        <v>0</v>
      </c>
      <c r="IG29" s="390">
        <v>0</v>
      </c>
      <c r="IH29" s="390">
        <v>0</v>
      </c>
      <c r="II29" s="391">
        <v>0</v>
      </c>
      <c r="IJ29" s="388">
        <v>0</v>
      </c>
      <c r="IK29" s="395">
        <v>102</v>
      </c>
      <c r="IL29" s="408">
        <v>396</v>
      </c>
      <c r="IM29" s="396">
        <v>0</v>
      </c>
      <c r="IN29" s="397">
        <v>0</v>
      </c>
      <c r="IO29" s="390">
        <v>0</v>
      </c>
      <c r="IP29" s="390">
        <v>0</v>
      </c>
      <c r="IQ29" s="391">
        <v>0</v>
      </c>
      <c r="IR29" s="391">
        <v>0</v>
      </c>
      <c r="IS29" s="388">
        <v>0</v>
      </c>
      <c r="IT29" s="395">
        <v>396</v>
      </c>
      <c r="IU29" s="408">
        <v>3564</v>
      </c>
      <c r="IV29" s="396">
        <v>0</v>
      </c>
      <c r="IW29" s="397">
        <v>0</v>
      </c>
      <c r="IX29" s="390">
        <v>0</v>
      </c>
      <c r="IY29" s="390">
        <v>0</v>
      </c>
      <c r="IZ29" s="391">
        <v>0</v>
      </c>
      <c r="JA29" s="388">
        <v>0</v>
      </c>
      <c r="JB29" s="395">
        <v>3564</v>
      </c>
      <c r="JC29" s="408">
        <v>4434</v>
      </c>
      <c r="JD29" s="396">
        <v>0</v>
      </c>
      <c r="JE29" s="397">
        <v>0</v>
      </c>
      <c r="JF29" s="390">
        <v>0</v>
      </c>
      <c r="JG29" s="390">
        <v>0</v>
      </c>
      <c r="JH29" s="391">
        <v>0</v>
      </c>
      <c r="JI29" s="388">
        <v>0</v>
      </c>
      <c r="JJ29" s="395">
        <v>4434</v>
      </c>
      <c r="JK29" s="388">
        <v>9144</v>
      </c>
      <c r="JL29" s="388">
        <v>0</v>
      </c>
      <c r="JM29" s="388">
        <v>11106</v>
      </c>
      <c r="JN29" s="403">
        <v>9144</v>
      </c>
      <c r="JO29" s="400">
        <v>1</v>
      </c>
    </row>
    <row r="30" spans="1:275" hidden="1" x14ac:dyDescent="0.35">
      <c r="A30" s="401">
        <v>480</v>
      </c>
      <c r="B30" s="410"/>
      <c r="C30" s="402" t="s">
        <v>310</v>
      </c>
      <c r="D30" s="403">
        <v>0</v>
      </c>
      <c r="E30" s="388">
        <v>0</v>
      </c>
      <c r="F30" s="404">
        <v>0</v>
      </c>
      <c r="G30" s="405">
        <v>0</v>
      </c>
      <c r="H30" s="405">
        <v>0</v>
      </c>
      <c r="I30" s="405">
        <v>0</v>
      </c>
      <c r="J30" s="393">
        <v>0</v>
      </c>
      <c r="K30" s="403">
        <v>0</v>
      </c>
      <c r="L30" s="404">
        <v>0</v>
      </c>
      <c r="M30" s="405">
        <v>0</v>
      </c>
      <c r="N30" s="405">
        <v>0</v>
      </c>
      <c r="O30" s="405">
        <v>0</v>
      </c>
      <c r="P30" s="393">
        <v>0</v>
      </c>
      <c r="Q30" s="403">
        <v>0</v>
      </c>
      <c r="R30" s="404">
        <v>0</v>
      </c>
      <c r="S30" s="405">
        <v>0</v>
      </c>
      <c r="T30" s="405">
        <v>0</v>
      </c>
      <c r="U30" s="405">
        <v>0</v>
      </c>
      <c r="V30" s="393">
        <v>0</v>
      </c>
      <c r="W30" s="403">
        <v>0</v>
      </c>
      <c r="X30" s="389">
        <v>0</v>
      </c>
      <c r="Y30" s="389">
        <v>0</v>
      </c>
      <c r="Z30" s="389">
        <v>0</v>
      </c>
      <c r="AA30" s="389">
        <v>0</v>
      </c>
      <c r="AB30" s="389">
        <v>0</v>
      </c>
      <c r="AC30" s="406">
        <v>0</v>
      </c>
      <c r="AD30" s="389">
        <v>0</v>
      </c>
      <c r="AE30" s="389">
        <v>0</v>
      </c>
      <c r="AF30" s="389">
        <v>0</v>
      </c>
      <c r="AG30" s="389">
        <v>0</v>
      </c>
      <c r="AH30" s="389">
        <v>0</v>
      </c>
      <c r="AI30" s="406">
        <v>0</v>
      </c>
      <c r="AJ30" s="389">
        <v>0</v>
      </c>
      <c r="AK30" s="389">
        <v>0</v>
      </c>
      <c r="AL30" s="389">
        <v>0</v>
      </c>
      <c r="AM30" s="389">
        <v>0</v>
      </c>
      <c r="AN30" s="389">
        <v>0</v>
      </c>
      <c r="AO30" s="406">
        <v>0</v>
      </c>
      <c r="AP30" s="393">
        <v>0</v>
      </c>
      <c r="AQ30" s="393">
        <v>0</v>
      </c>
      <c r="AR30" s="393">
        <v>0</v>
      </c>
      <c r="AS30" s="393">
        <v>0</v>
      </c>
      <c r="AT30" s="393">
        <v>0</v>
      </c>
      <c r="AU30" s="406">
        <v>0</v>
      </c>
      <c r="AV30" s="393">
        <v>0</v>
      </c>
      <c r="AW30" s="393">
        <v>0</v>
      </c>
      <c r="AX30" s="393">
        <v>0</v>
      </c>
      <c r="AY30" s="393">
        <v>0</v>
      </c>
      <c r="AZ30" s="393">
        <v>0</v>
      </c>
      <c r="BA30" s="392">
        <v>0</v>
      </c>
      <c r="BB30" s="393">
        <v>0</v>
      </c>
      <c r="BC30" s="393">
        <v>0</v>
      </c>
      <c r="BD30" s="393">
        <v>0</v>
      </c>
      <c r="BE30" s="393">
        <v>0</v>
      </c>
      <c r="BF30" s="393">
        <v>0</v>
      </c>
      <c r="BG30" s="392">
        <v>0</v>
      </c>
      <c r="BH30" s="389">
        <v>0</v>
      </c>
      <c r="BI30" s="389">
        <v>0</v>
      </c>
      <c r="BJ30" s="389">
        <v>0</v>
      </c>
      <c r="BK30" s="389">
        <v>0</v>
      </c>
      <c r="BL30" s="389">
        <v>0</v>
      </c>
      <c r="BM30" s="407">
        <v>0</v>
      </c>
      <c r="BN30" s="395">
        <v>0</v>
      </c>
      <c r="BO30" s="408">
        <v>0</v>
      </c>
      <c r="BP30" s="396">
        <v>0</v>
      </c>
      <c r="BQ30" s="397">
        <v>0</v>
      </c>
      <c r="BR30" s="390">
        <v>0</v>
      </c>
      <c r="BS30" s="390">
        <v>0</v>
      </c>
      <c r="BT30" s="398">
        <v>0</v>
      </c>
      <c r="BU30" s="403">
        <v>0</v>
      </c>
      <c r="BV30" s="389">
        <v>0</v>
      </c>
      <c r="BW30" s="389">
        <v>0</v>
      </c>
      <c r="BX30" s="389">
        <v>0</v>
      </c>
      <c r="BY30" s="389">
        <v>0</v>
      </c>
      <c r="BZ30" s="406">
        <v>0</v>
      </c>
      <c r="CA30" s="389">
        <v>0</v>
      </c>
      <c r="CB30" s="389">
        <v>0</v>
      </c>
      <c r="CC30" s="389">
        <v>0</v>
      </c>
      <c r="CD30" s="389">
        <v>0</v>
      </c>
      <c r="CE30" s="406">
        <v>0</v>
      </c>
      <c r="CF30" s="389">
        <v>0</v>
      </c>
      <c r="CG30" s="389">
        <v>0</v>
      </c>
      <c r="CH30" s="389">
        <v>0</v>
      </c>
      <c r="CI30" s="389">
        <v>0</v>
      </c>
      <c r="CJ30" s="406">
        <v>0</v>
      </c>
      <c r="CK30" s="393">
        <v>0</v>
      </c>
      <c r="CL30" s="393">
        <v>0</v>
      </c>
      <c r="CM30" s="393">
        <v>0</v>
      </c>
      <c r="CN30" s="393">
        <v>0</v>
      </c>
      <c r="CO30" s="392">
        <v>0</v>
      </c>
      <c r="CP30" s="393">
        <v>0</v>
      </c>
      <c r="CQ30" s="393">
        <v>0</v>
      </c>
      <c r="CR30" s="393">
        <v>0</v>
      </c>
      <c r="CS30" s="393">
        <v>0</v>
      </c>
      <c r="CT30" s="392">
        <v>0</v>
      </c>
      <c r="CU30" s="404">
        <v>0</v>
      </c>
      <c r="CV30" s="405">
        <v>0</v>
      </c>
      <c r="CW30" s="405">
        <v>0</v>
      </c>
      <c r="CX30" s="393">
        <v>0</v>
      </c>
      <c r="CY30" s="407">
        <v>0</v>
      </c>
      <c r="CZ30" s="395">
        <v>0</v>
      </c>
      <c r="DA30" s="409">
        <v>0</v>
      </c>
      <c r="DB30" s="396">
        <v>0</v>
      </c>
      <c r="DC30" s="397">
        <v>0</v>
      </c>
      <c r="DD30" s="390">
        <v>0</v>
      </c>
      <c r="DE30" s="390">
        <v>0</v>
      </c>
      <c r="DF30" s="398">
        <v>0</v>
      </c>
      <c r="DG30" s="403">
        <v>0</v>
      </c>
      <c r="DH30" s="389">
        <v>0</v>
      </c>
      <c r="DI30" s="389">
        <v>0</v>
      </c>
      <c r="DJ30" s="389">
        <v>0</v>
      </c>
      <c r="DK30" s="389">
        <v>0</v>
      </c>
      <c r="DL30" s="406">
        <v>0</v>
      </c>
      <c r="DM30" s="389">
        <v>0</v>
      </c>
      <c r="DN30" s="389">
        <v>0</v>
      </c>
      <c r="DO30" s="389">
        <v>0</v>
      </c>
      <c r="DP30" s="389">
        <v>0</v>
      </c>
      <c r="DQ30" s="406">
        <v>0</v>
      </c>
      <c r="DR30" s="389">
        <v>0</v>
      </c>
      <c r="DS30" s="389">
        <v>0</v>
      </c>
      <c r="DT30" s="389">
        <v>0</v>
      </c>
      <c r="DU30" s="389">
        <v>0</v>
      </c>
      <c r="DV30" s="406">
        <v>0</v>
      </c>
      <c r="DW30" s="389">
        <v>0</v>
      </c>
      <c r="DX30" s="389">
        <v>0</v>
      </c>
      <c r="DY30" s="389">
        <v>0</v>
      </c>
      <c r="DZ30" s="389">
        <v>0</v>
      </c>
      <c r="EA30" s="392">
        <v>0</v>
      </c>
      <c r="EB30" s="393">
        <v>0</v>
      </c>
      <c r="EC30" s="393">
        <v>0</v>
      </c>
      <c r="ED30" s="393">
        <v>0</v>
      </c>
      <c r="EE30" s="393">
        <v>0</v>
      </c>
      <c r="EF30" s="406">
        <v>0</v>
      </c>
      <c r="EG30" s="404">
        <v>0</v>
      </c>
      <c r="EH30" s="405">
        <v>0</v>
      </c>
      <c r="EI30" s="405">
        <v>0</v>
      </c>
      <c r="EJ30" s="393">
        <v>0</v>
      </c>
      <c r="EK30" s="407">
        <v>0</v>
      </c>
      <c r="EL30" s="395">
        <v>0</v>
      </c>
      <c r="EM30" s="403">
        <v>0</v>
      </c>
      <c r="EN30" s="388">
        <v>0</v>
      </c>
      <c r="EO30" s="404">
        <v>0</v>
      </c>
      <c r="EP30" s="405">
        <v>0</v>
      </c>
      <c r="EQ30" s="405">
        <v>0</v>
      </c>
      <c r="ER30" s="405">
        <v>0</v>
      </c>
      <c r="ES30" s="393">
        <v>0</v>
      </c>
      <c r="ET30" s="403">
        <v>0</v>
      </c>
      <c r="EU30" s="404">
        <v>0</v>
      </c>
      <c r="EV30" s="405">
        <v>0</v>
      </c>
      <c r="EW30" s="405">
        <v>0</v>
      </c>
      <c r="EX30" s="405">
        <v>0</v>
      </c>
      <c r="EY30" s="393">
        <v>0</v>
      </c>
      <c r="EZ30" s="403">
        <v>0</v>
      </c>
      <c r="FA30" s="404">
        <v>0</v>
      </c>
      <c r="FB30" s="405">
        <v>0</v>
      </c>
      <c r="FC30" s="405">
        <v>0</v>
      </c>
      <c r="FD30" s="405">
        <v>0</v>
      </c>
      <c r="FE30" s="393">
        <v>0</v>
      </c>
      <c r="FF30" s="403">
        <v>0</v>
      </c>
      <c r="FG30" s="389">
        <v>0</v>
      </c>
      <c r="FH30" s="389">
        <v>0</v>
      </c>
      <c r="FI30" s="389">
        <v>0</v>
      </c>
      <c r="FJ30" s="389">
        <v>0</v>
      </c>
      <c r="FK30" s="389">
        <v>0</v>
      </c>
      <c r="FL30" s="406">
        <v>0</v>
      </c>
      <c r="FM30" s="389">
        <v>0</v>
      </c>
      <c r="FN30" s="389">
        <v>0</v>
      </c>
      <c r="FO30" s="389">
        <v>0</v>
      </c>
      <c r="FP30" s="389">
        <v>0</v>
      </c>
      <c r="FQ30" s="389">
        <v>0</v>
      </c>
      <c r="FR30" s="406">
        <v>0</v>
      </c>
      <c r="FS30" s="389">
        <v>0</v>
      </c>
      <c r="FT30" s="389">
        <v>0</v>
      </c>
      <c r="FU30" s="389">
        <v>0</v>
      </c>
      <c r="FV30" s="389">
        <v>0</v>
      </c>
      <c r="FW30" s="389">
        <v>0</v>
      </c>
      <c r="FX30" s="406">
        <v>0</v>
      </c>
      <c r="FY30" s="393">
        <v>0</v>
      </c>
      <c r="FZ30" s="393">
        <v>0</v>
      </c>
      <c r="GA30" s="393">
        <v>0</v>
      </c>
      <c r="GB30" s="393">
        <v>0</v>
      </c>
      <c r="GC30" s="393">
        <v>0</v>
      </c>
      <c r="GD30" s="406">
        <v>0</v>
      </c>
      <c r="GE30" s="393">
        <v>0</v>
      </c>
      <c r="GF30" s="393">
        <v>0</v>
      </c>
      <c r="GG30" s="393">
        <v>0</v>
      </c>
      <c r="GH30" s="393">
        <v>0</v>
      </c>
      <c r="GI30" s="393">
        <v>0</v>
      </c>
      <c r="GJ30" s="392">
        <v>0</v>
      </c>
      <c r="GK30" s="389">
        <v>0</v>
      </c>
      <c r="GL30" s="389">
        <v>0</v>
      </c>
      <c r="GM30" s="389">
        <v>0</v>
      </c>
      <c r="GN30" s="389">
        <v>0</v>
      </c>
      <c r="GO30" s="389">
        <v>0</v>
      </c>
      <c r="GP30" s="407">
        <v>0</v>
      </c>
      <c r="GQ30" s="388">
        <v>0</v>
      </c>
      <c r="GR30" s="409">
        <v>0</v>
      </c>
      <c r="GS30" s="396">
        <v>0</v>
      </c>
      <c r="GT30" s="397">
        <v>0</v>
      </c>
      <c r="GU30" s="390">
        <v>0</v>
      </c>
      <c r="GV30" s="390">
        <v>0</v>
      </c>
      <c r="GW30" s="391">
        <v>0</v>
      </c>
      <c r="GX30" s="403">
        <v>0</v>
      </c>
      <c r="GY30" s="389">
        <v>0</v>
      </c>
      <c r="GZ30" s="389">
        <v>0</v>
      </c>
      <c r="HA30" s="389">
        <v>0</v>
      </c>
      <c r="HB30" s="389">
        <v>0</v>
      </c>
      <c r="HC30" s="406">
        <v>0</v>
      </c>
      <c r="HD30" s="389">
        <v>0</v>
      </c>
      <c r="HE30" s="389">
        <v>0</v>
      </c>
      <c r="HF30" s="389">
        <v>0</v>
      </c>
      <c r="HG30" s="389">
        <v>0</v>
      </c>
      <c r="HH30" s="406">
        <v>0</v>
      </c>
      <c r="HI30" s="389">
        <v>0</v>
      </c>
      <c r="HJ30" s="389">
        <v>0</v>
      </c>
      <c r="HK30" s="389">
        <v>0</v>
      </c>
      <c r="HL30" s="389">
        <v>0</v>
      </c>
      <c r="HM30" s="406">
        <v>0</v>
      </c>
      <c r="HN30" s="389">
        <v>0</v>
      </c>
      <c r="HO30" s="389">
        <v>0</v>
      </c>
      <c r="HP30" s="389">
        <v>0</v>
      </c>
      <c r="HQ30" s="389">
        <v>0</v>
      </c>
      <c r="HR30" s="392">
        <v>0</v>
      </c>
      <c r="HS30" s="393">
        <v>0</v>
      </c>
      <c r="HT30" s="393">
        <v>0</v>
      </c>
      <c r="HU30" s="393">
        <v>0</v>
      </c>
      <c r="HV30" s="393">
        <v>0</v>
      </c>
      <c r="HW30" s="406">
        <v>0</v>
      </c>
      <c r="HX30" s="404">
        <v>0</v>
      </c>
      <c r="HY30" s="405">
        <v>0</v>
      </c>
      <c r="HZ30" s="405">
        <v>0</v>
      </c>
      <c r="IA30" s="393">
        <v>0</v>
      </c>
      <c r="IB30" s="407">
        <v>0</v>
      </c>
      <c r="IC30" s="388">
        <v>0</v>
      </c>
      <c r="ID30" s="408">
        <v>0</v>
      </c>
      <c r="IE30" s="396">
        <v>0</v>
      </c>
      <c r="IF30" s="397">
        <v>0</v>
      </c>
      <c r="IG30" s="390">
        <v>0</v>
      </c>
      <c r="IH30" s="390">
        <v>0</v>
      </c>
      <c r="II30" s="391">
        <v>0</v>
      </c>
      <c r="IJ30" s="388">
        <v>0</v>
      </c>
      <c r="IK30" s="395">
        <v>0</v>
      </c>
      <c r="IL30" s="408">
        <v>0</v>
      </c>
      <c r="IM30" s="396">
        <v>0</v>
      </c>
      <c r="IN30" s="397">
        <v>0</v>
      </c>
      <c r="IO30" s="390">
        <v>0</v>
      </c>
      <c r="IP30" s="390">
        <v>0</v>
      </c>
      <c r="IQ30" s="391">
        <v>0</v>
      </c>
      <c r="IR30" s="391">
        <v>0</v>
      </c>
      <c r="IS30" s="388">
        <v>0</v>
      </c>
      <c r="IT30" s="395">
        <v>0</v>
      </c>
      <c r="IU30" s="408">
        <v>0</v>
      </c>
      <c r="IV30" s="396">
        <v>0</v>
      </c>
      <c r="IW30" s="397">
        <v>0</v>
      </c>
      <c r="IX30" s="390">
        <v>0</v>
      </c>
      <c r="IY30" s="390">
        <v>0</v>
      </c>
      <c r="IZ30" s="391">
        <v>0</v>
      </c>
      <c r="JA30" s="388">
        <v>0</v>
      </c>
      <c r="JB30" s="395">
        <v>0</v>
      </c>
      <c r="JC30" s="408">
        <v>0</v>
      </c>
      <c r="JD30" s="396">
        <v>0</v>
      </c>
      <c r="JE30" s="397">
        <v>0</v>
      </c>
      <c r="JF30" s="390">
        <v>0</v>
      </c>
      <c r="JG30" s="390">
        <v>0</v>
      </c>
      <c r="JH30" s="391">
        <v>0</v>
      </c>
      <c r="JI30" s="388">
        <v>0</v>
      </c>
      <c r="JJ30" s="395">
        <v>0</v>
      </c>
      <c r="JK30" s="388">
        <v>0</v>
      </c>
      <c r="JL30" s="388">
        <v>0</v>
      </c>
      <c r="JM30" s="388">
        <v>0</v>
      </c>
      <c r="JN30" s="403">
        <v>0</v>
      </c>
      <c r="JO30" s="400">
        <v>0</v>
      </c>
    </row>
    <row r="31" spans="1:275" x14ac:dyDescent="0.35">
      <c r="A31" s="411">
        <v>480</v>
      </c>
      <c r="B31" s="410">
        <v>3</v>
      </c>
      <c r="C31" s="412" t="s">
        <v>40</v>
      </c>
      <c r="D31" s="413">
        <v>0</v>
      </c>
      <c r="E31" s="388">
        <v>0</v>
      </c>
      <c r="F31" s="414">
        <v>0</v>
      </c>
      <c r="G31" s="415">
        <v>0</v>
      </c>
      <c r="H31" s="415">
        <v>0</v>
      </c>
      <c r="I31" s="415">
        <v>0</v>
      </c>
      <c r="J31" s="416">
        <v>0</v>
      </c>
      <c r="K31" s="413">
        <v>0</v>
      </c>
      <c r="L31" s="414">
        <v>0</v>
      </c>
      <c r="M31" s="415">
        <v>0</v>
      </c>
      <c r="N31" s="415">
        <v>0</v>
      </c>
      <c r="O31" s="415">
        <v>0</v>
      </c>
      <c r="P31" s="416">
        <v>0</v>
      </c>
      <c r="Q31" s="413">
        <v>0</v>
      </c>
      <c r="R31" s="414">
        <v>0</v>
      </c>
      <c r="S31" s="415">
        <v>0</v>
      </c>
      <c r="T31" s="415">
        <v>0</v>
      </c>
      <c r="U31" s="415">
        <v>0</v>
      </c>
      <c r="V31" s="416">
        <v>0</v>
      </c>
      <c r="W31" s="413">
        <v>0</v>
      </c>
      <c r="X31" s="389">
        <v>0</v>
      </c>
      <c r="Y31" s="389">
        <v>0</v>
      </c>
      <c r="Z31" s="389">
        <v>0</v>
      </c>
      <c r="AA31" s="389">
        <v>0</v>
      </c>
      <c r="AB31" s="389">
        <v>0</v>
      </c>
      <c r="AC31" s="417">
        <v>0</v>
      </c>
      <c r="AD31" s="389">
        <v>0</v>
      </c>
      <c r="AE31" s="389">
        <v>0</v>
      </c>
      <c r="AF31" s="389">
        <v>0</v>
      </c>
      <c r="AG31" s="389">
        <v>0</v>
      </c>
      <c r="AH31" s="389">
        <v>0</v>
      </c>
      <c r="AI31" s="417">
        <v>0</v>
      </c>
      <c r="AJ31" s="389">
        <v>0</v>
      </c>
      <c r="AK31" s="389">
        <v>0</v>
      </c>
      <c r="AL31" s="389">
        <v>0</v>
      </c>
      <c r="AM31" s="389">
        <v>0</v>
      </c>
      <c r="AN31" s="389">
        <v>0</v>
      </c>
      <c r="AO31" s="417">
        <v>0</v>
      </c>
      <c r="AP31" s="393">
        <v>0</v>
      </c>
      <c r="AQ31" s="393">
        <v>0</v>
      </c>
      <c r="AR31" s="393">
        <v>0</v>
      </c>
      <c r="AS31" s="393">
        <v>0</v>
      </c>
      <c r="AT31" s="393">
        <v>0</v>
      </c>
      <c r="AU31" s="417">
        <v>0</v>
      </c>
      <c r="AV31" s="393">
        <v>0</v>
      </c>
      <c r="AW31" s="393">
        <v>0</v>
      </c>
      <c r="AX31" s="393">
        <v>0</v>
      </c>
      <c r="AY31" s="393">
        <v>0</v>
      </c>
      <c r="AZ31" s="393">
        <v>0</v>
      </c>
      <c r="BA31" s="392">
        <v>0</v>
      </c>
      <c r="BB31" s="393">
        <v>0</v>
      </c>
      <c r="BC31" s="393">
        <v>0</v>
      </c>
      <c r="BD31" s="393">
        <v>0</v>
      </c>
      <c r="BE31" s="393">
        <v>0</v>
      </c>
      <c r="BF31" s="393">
        <v>0</v>
      </c>
      <c r="BG31" s="392">
        <v>0</v>
      </c>
      <c r="BH31" s="389">
        <v>0</v>
      </c>
      <c r="BI31" s="389">
        <v>0</v>
      </c>
      <c r="BJ31" s="389">
        <v>0</v>
      </c>
      <c r="BK31" s="389">
        <v>0</v>
      </c>
      <c r="BL31" s="389">
        <v>0</v>
      </c>
      <c r="BM31" s="418">
        <v>0</v>
      </c>
      <c r="BN31" s="395">
        <v>0</v>
      </c>
      <c r="BO31" s="419">
        <v>0</v>
      </c>
      <c r="BP31" s="396">
        <v>0</v>
      </c>
      <c r="BQ31" s="397">
        <v>0</v>
      </c>
      <c r="BR31" s="390">
        <v>0</v>
      </c>
      <c r="BS31" s="390">
        <v>0</v>
      </c>
      <c r="BT31" s="398">
        <v>0</v>
      </c>
      <c r="BU31" s="413">
        <v>0</v>
      </c>
      <c r="BV31" s="389">
        <v>0</v>
      </c>
      <c r="BW31" s="389">
        <v>0</v>
      </c>
      <c r="BX31" s="389">
        <v>0</v>
      </c>
      <c r="BY31" s="389">
        <v>0</v>
      </c>
      <c r="BZ31" s="417">
        <v>0</v>
      </c>
      <c r="CA31" s="389">
        <v>0</v>
      </c>
      <c r="CB31" s="389">
        <v>0</v>
      </c>
      <c r="CC31" s="389">
        <v>0</v>
      </c>
      <c r="CD31" s="389">
        <v>0</v>
      </c>
      <c r="CE31" s="417">
        <v>0</v>
      </c>
      <c r="CF31" s="389">
        <v>0</v>
      </c>
      <c r="CG31" s="389">
        <v>0</v>
      </c>
      <c r="CH31" s="389">
        <v>0</v>
      </c>
      <c r="CI31" s="389">
        <v>0</v>
      </c>
      <c r="CJ31" s="417">
        <v>0</v>
      </c>
      <c r="CK31" s="393">
        <v>0</v>
      </c>
      <c r="CL31" s="393">
        <v>0</v>
      </c>
      <c r="CM31" s="393">
        <v>0</v>
      </c>
      <c r="CN31" s="393">
        <v>0</v>
      </c>
      <c r="CO31" s="392">
        <v>0</v>
      </c>
      <c r="CP31" s="393">
        <v>0</v>
      </c>
      <c r="CQ31" s="393">
        <v>0</v>
      </c>
      <c r="CR31" s="393">
        <v>0</v>
      </c>
      <c r="CS31" s="393">
        <v>0</v>
      </c>
      <c r="CT31" s="392">
        <v>0</v>
      </c>
      <c r="CU31" s="414">
        <v>0</v>
      </c>
      <c r="CV31" s="415">
        <v>0</v>
      </c>
      <c r="CW31" s="415">
        <v>0</v>
      </c>
      <c r="CX31" s="416">
        <v>0</v>
      </c>
      <c r="CY31" s="418">
        <v>0</v>
      </c>
      <c r="CZ31" s="395">
        <v>0</v>
      </c>
      <c r="DA31" s="420">
        <v>0</v>
      </c>
      <c r="DB31" s="396">
        <v>0</v>
      </c>
      <c r="DC31" s="397">
        <v>0</v>
      </c>
      <c r="DD31" s="390">
        <v>0</v>
      </c>
      <c r="DE31" s="390">
        <v>0</v>
      </c>
      <c r="DF31" s="398">
        <v>0</v>
      </c>
      <c r="DG31" s="413">
        <v>0</v>
      </c>
      <c r="DH31" s="389">
        <v>0</v>
      </c>
      <c r="DI31" s="389">
        <v>0</v>
      </c>
      <c r="DJ31" s="389">
        <v>0</v>
      </c>
      <c r="DK31" s="389">
        <v>0</v>
      </c>
      <c r="DL31" s="417">
        <v>0</v>
      </c>
      <c r="DM31" s="389">
        <v>0</v>
      </c>
      <c r="DN31" s="389">
        <v>0</v>
      </c>
      <c r="DO31" s="389">
        <v>0</v>
      </c>
      <c r="DP31" s="389">
        <v>0</v>
      </c>
      <c r="DQ31" s="417">
        <v>0</v>
      </c>
      <c r="DR31" s="389">
        <v>0</v>
      </c>
      <c r="DS31" s="389">
        <v>0</v>
      </c>
      <c r="DT31" s="389">
        <v>0</v>
      </c>
      <c r="DU31" s="389">
        <v>0</v>
      </c>
      <c r="DV31" s="417">
        <v>0</v>
      </c>
      <c r="DW31" s="389">
        <v>0</v>
      </c>
      <c r="DX31" s="389">
        <v>0</v>
      </c>
      <c r="DY31" s="389">
        <v>0</v>
      </c>
      <c r="DZ31" s="389">
        <v>0</v>
      </c>
      <c r="EA31" s="392">
        <v>0</v>
      </c>
      <c r="EB31" s="393">
        <v>0</v>
      </c>
      <c r="EC31" s="393">
        <v>0</v>
      </c>
      <c r="ED31" s="393">
        <v>0</v>
      </c>
      <c r="EE31" s="393">
        <v>0</v>
      </c>
      <c r="EF31" s="417">
        <v>0</v>
      </c>
      <c r="EG31" s="414">
        <v>0</v>
      </c>
      <c r="EH31" s="415">
        <v>0</v>
      </c>
      <c r="EI31" s="415">
        <v>0</v>
      </c>
      <c r="EJ31" s="416">
        <v>0</v>
      </c>
      <c r="EK31" s="418">
        <v>0</v>
      </c>
      <c r="EL31" s="395">
        <v>0</v>
      </c>
      <c r="EM31" s="413">
        <v>402</v>
      </c>
      <c r="EN31" s="388">
        <v>0</v>
      </c>
      <c r="EO31" s="414">
        <v>0</v>
      </c>
      <c r="EP31" s="415">
        <v>0</v>
      </c>
      <c r="EQ31" s="415">
        <v>0</v>
      </c>
      <c r="ER31" s="415">
        <v>0</v>
      </c>
      <c r="ES31" s="416">
        <v>0</v>
      </c>
      <c r="ET31" s="413">
        <v>0</v>
      </c>
      <c r="EU31" s="414">
        <v>0</v>
      </c>
      <c r="EV31" s="415">
        <v>0</v>
      </c>
      <c r="EW31" s="415">
        <v>0</v>
      </c>
      <c r="EX31" s="415">
        <v>0</v>
      </c>
      <c r="EY31" s="416">
        <v>0</v>
      </c>
      <c r="EZ31" s="413">
        <v>0</v>
      </c>
      <c r="FA31" s="414">
        <v>0</v>
      </c>
      <c r="FB31" s="415">
        <v>0</v>
      </c>
      <c r="FC31" s="415">
        <v>0</v>
      </c>
      <c r="FD31" s="415">
        <v>0</v>
      </c>
      <c r="FE31" s="416">
        <v>0</v>
      </c>
      <c r="FF31" s="413">
        <v>0</v>
      </c>
      <c r="FG31" s="389">
        <v>0</v>
      </c>
      <c r="FH31" s="389">
        <v>0</v>
      </c>
      <c r="FI31" s="389">
        <v>0</v>
      </c>
      <c r="FJ31" s="389">
        <v>0</v>
      </c>
      <c r="FK31" s="389">
        <v>0</v>
      </c>
      <c r="FL31" s="417">
        <v>0</v>
      </c>
      <c r="FM31" s="389">
        <v>0</v>
      </c>
      <c r="FN31" s="389">
        <v>0</v>
      </c>
      <c r="FO31" s="389">
        <v>0</v>
      </c>
      <c r="FP31" s="389">
        <v>0</v>
      </c>
      <c r="FQ31" s="389">
        <v>0</v>
      </c>
      <c r="FR31" s="417">
        <v>0</v>
      </c>
      <c r="FS31" s="389">
        <v>0</v>
      </c>
      <c r="FT31" s="389">
        <v>0</v>
      </c>
      <c r="FU31" s="389">
        <v>0</v>
      </c>
      <c r="FV31" s="389">
        <v>0</v>
      </c>
      <c r="FW31" s="389">
        <v>0</v>
      </c>
      <c r="FX31" s="417">
        <v>0</v>
      </c>
      <c r="FY31" s="393">
        <v>0</v>
      </c>
      <c r="FZ31" s="393">
        <v>0</v>
      </c>
      <c r="GA31" s="393">
        <v>0</v>
      </c>
      <c r="GB31" s="393">
        <v>0</v>
      </c>
      <c r="GC31" s="393">
        <v>0</v>
      </c>
      <c r="GD31" s="417">
        <v>0</v>
      </c>
      <c r="GE31" s="393">
        <v>0</v>
      </c>
      <c r="GF31" s="393">
        <v>0</v>
      </c>
      <c r="GG31" s="393">
        <v>0</v>
      </c>
      <c r="GH31" s="393">
        <v>0</v>
      </c>
      <c r="GI31" s="393">
        <v>0</v>
      </c>
      <c r="GJ31" s="392">
        <v>0</v>
      </c>
      <c r="GK31" s="389">
        <v>0</v>
      </c>
      <c r="GL31" s="389">
        <v>0</v>
      </c>
      <c r="GM31" s="389">
        <v>0</v>
      </c>
      <c r="GN31" s="389">
        <v>0</v>
      </c>
      <c r="GO31" s="389">
        <v>0</v>
      </c>
      <c r="GP31" s="418">
        <v>0</v>
      </c>
      <c r="GQ31" s="388">
        <v>402</v>
      </c>
      <c r="GR31" s="420">
        <v>36</v>
      </c>
      <c r="GS31" s="396">
        <v>0</v>
      </c>
      <c r="GT31" s="397">
        <v>0</v>
      </c>
      <c r="GU31" s="390">
        <v>0</v>
      </c>
      <c r="GV31" s="390">
        <v>0</v>
      </c>
      <c r="GW31" s="391">
        <v>0</v>
      </c>
      <c r="GX31" s="413">
        <v>0</v>
      </c>
      <c r="GY31" s="389">
        <v>0</v>
      </c>
      <c r="GZ31" s="389">
        <v>0</v>
      </c>
      <c r="HA31" s="389">
        <v>0</v>
      </c>
      <c r="HB31" s="389">
        <v>0</v>
      </c>
      <c r="HC31" s="417">
        <v>0</v>
      </c>
      <c r="HD31" s="389">
        <v>0</v>
      </c>
      <c r="HE31" s="389">
        <v>0</v>
      </c>
      <c r="HF31" s="389">
        <v>0</v>
      </c>
      <c r="HG31" s="389">
        <v>0</v>
      </c>
      <c r="HH31" s="417">
        <v>0</v>
      </c>
      <c r="HI31" s="389">
        <v>0</v>
      </c>
      <c r="HJ31" s="389">
        <v>0</v>
      </c>
      <c r="HK31" s="389">
        <v>0</v>
      </c>
      <c r="HL31" s="389">
        <v>0</v>
      </c>
      <c r="HM31" s="417">
        <v>0</v>
      </c>
      <c r="HN31" s="389">
        <v>0</v>
      </c>
      <c r="HO31" s="389">
        <v>0</v>
      </c>
      <c r="HP31" s="389">
        <v>0</v>
      </c>
      <c r="HQ31" s="389">
        <v>0</v>
      </c>
      <c r="HR31" s="392">
        <v>0</v>
      </c>
      <c r="HS31" s="393">
        <v>0</v>
      </c>
      <c r="HT31" s="393">
        <v>0</v>
      </c>
      <c r="HU31" s="393">
        <v>0</v>
      </c>
      <c r="HV31" s="393">
        <v>0</v>
      </c>
      <c r="HW31" s="417">
        <v>0</v>
      </c>
      <c r="HX31" s="414">
        <v>0</v>
      </c>
      <c r="HY31" s="415">
        <v>0</v>
      </c>
      <c r="HZ31" s="415">
        <v>0</v>
      </c>
      <c r="IA31" s="416">
        <v>0</v>
      </c>
      <c r="IB31" s="418">
        <v>0</v>
      </c>
      <c r="IC31" s="388">
        <v>36</v>
      </c>
      <c r="ID31" s="419">
        <v>0</v>
      </c>
      <c r="IE31" s="396">
        <v>0</v>
      </c>
      <c r="IF31" s="397">
        <v>0</v>
      </c>
      <c r="IG31" s="390">
        <v>0</v>
      </c>
      <c r="IH31" s="390">
        <v>0</v>
      </c>
      <c r="II31" s="391">
        <v>0</v>
      </c>
      <c r="IJ31" s="388">
        <v>0</v>
      </c>
      <c r="IK31" s="395">
        <v>0</v>
      </c>
      <c r="IL31" s="419">
        <v>438</v>
      </c>
      <c r="IM31" s="396">
        <v>0</v>
      </c>
      <c r="IN31" s="397">
        <v>0</v>
      </c>
      <c r="IO31" s="390">
        <v>0</v>
      </c>
      <c r="IP31" s="390">
        <v>0</v>
      </c>
      <c r="IQ31" s="391">
        <v>0</v>
      </c>
      <c r="IR31" s="391">
        <v>0</v>
      </c>
      <c r="IS31" s="388">
        <v>0</v>
      </c>
      <c r="IT31" s="395">
        <v>438</v>
      </c>
      <c r="IU31" s="419">
        <v>642</v>
      </c>
      <c r="IV31" s="396">
        <v>0</v>
      </c>
      <c r="IW31" s="397">
        <v>0</v>
      </c>
      <c r="IX31" s="390">
        <v>0</v>
      </c>
      <c r="IY31" s="390">
        <v>0</v>
      </c>
      <c r="IZ31" s="391">
        <v>0</v>
      </c>
      <c r="JA31" s="388">
        <v>0</v>
      </c>
      <c r="JB31" s="395">
        <v>642</v>
      </c>
      <c r="JC31" s="419">
        <v>30</v>
      </c>
      <c r="JD31" s="396">
        <v>0</v>
      </c>
      <c r="JE31" s="397">
        <v>0</v>
      </c>
      <c r="JF31" s="390">
        <v>0</v>
      </c>
      <c r="JG31" s="390">
        <v>0</v>
      </c>
      <c r="JH31" s="391">
        <v>0</v>
      </c>
      <c r="JI31" s="388">
        <v>0</v>
      </c>
      <c r="JJ31" s="395">
        <v>30</v>
      </c>
      <c r="JK31" s="388">
        <v>1548</v>
      </c>
      <c r="JL31" s="388">
        <v>0</v>
      </c>
      <c r="JM31" s="388">
        <v>0</v>
      </c>
      <c r="JN31" s="413">
        <v>1548</v>
      </c>
      <c r="JO31" s="400">
        <v>1</v>
      </c>
    </row>
    <row r="32" spans="1:275" x14ac:dyDescent="0.35">
      <c r="A32" s="421" t="s">
        <v>313</v>
      </c>
      <c r="B32" s="421"/>
      <c r="C32" s="422"/>
      <c r="D32" s="423">
        <v>0</v>
      </c>
      <c r="E32" s="423">
        <v>0</v>
      </c>
      <c r="F32" s="424">
        <v>4806</v>
      </c>
      <c r="G32" s="425">
        <v>14544</v>
      </c>
      <c r="H32" s="425">
        <v>2622</v>
      </c>
      <c r="I32" s="425">
        <v>5842</v>
      </c>
      <c r="J32" s="426">
        <v>4987</v>
      </c>
      <c r="K32" s="423">
        <v>32801</v>
      </c>
      <c r="L32" s="424">
        <v>0</v>
      </c>
      <c r="M32" s="425">
        <v>0</v>
      </c>
      <c r="N32" s="425">
        <v>0</v>
      </c>
      <c r="O32" s="425">
        <v>0</v>
      </c>
      <c r="P32" s="426">
        <v>0</v>
      </c>
      <c r="Q32" s="423">
        <v>0</v>
      </c>
      <c r="R32" s="424">
        <v>4806</v>
      </c>
      <c r="S32" s="425">
        <v>14544</v>
      </c>
      <c r="T32" s="425">
        <v>2622</v>
      </c>
      <c r="U32" s="425">
        <v>5842</v>
      </c>
      <c r="V32" s="426">
        <v>4987</v>
      </c>
      <c r="W32" s="423">
        <v>32801</v>
      </c>
      <c r="X32" s="424">
        <v>0</v>
      </c>
      <c r="Y32" s="425">
        <v>0</v>
      </c>
      <c r="Z32" s="425">
        <v>0</v>
      </c>
      <c r="AA32" s="425">
        <v>0</v>
      </c>
      <c r="AB32" s="426">
        <v>0</v>
      </c>
      <c r="AC32" s="423">
        <v>0</v>
      </c>
      <c r="AD32" s="424">
        <v>4791</v>
      </c>
      <c r="AE32" s="425">
        <v>3157</v>
      </c>
      <c r="AF32" s="425">
        <v>0</v>
      </c>
      <c r="AG32" s="425">
        <v>0</v>
      </c>
      <c r="AH32" s="426">
        <v>0</v>
      </c>
      <c r="AI32" s="423">
        <v>7948</v>
      </c>
      <c r="AJ32" s="424">
        <v>15</v>
      </c>
      <c r="AK32" s="425">
        <v>11387</v>
      </c>
      <c r="AL32" s="425">
        <v>2622</v>
      </c>
      <c r="AM32" s="425">
        <v>5784</v>
      </c>
      <c r="AN32" s="426">
        <v>3774</v>
      </c>
      <c r="AO32" s="423">
        <v>23582</v>
      </c>
      <c r="AP32" s="424">
        <v>0</v>
      </c>
      <c r="AQ32" s="425">
        <v>0</v>
      </c>
      <c r="AR32" s="425">
        <v>0</v>
      </c>
      <c r="AS32" s="425">
        <v>0</v>
      </c>
      <c r="AT32" s="426">
        <v>0</v>
      </c>
      <c r="AU32" s="423">
        <v>0</v>
      </c>
      <c r="AV32" s="424">
        <v>0</v>
      </c>
      <c r="AW32" s="425">
        <v>0</v>
      </c>
      <c r="AX32" s="425">
        <v>0</v>
      </c>
      <c r="AY32" s="425">
        <v>0</v>
      </c>
      <c r="AZ32" s="426">
        <v>0</v>
      </c>
      <c r="BA32" s="423">
        <v>0</v>
      </c>
      <c r="BB32" s="424">
        <v>0</v>
      </c>
      <c r="BC32" s="425">
        <v>0</v>
      </c>
      <c r="BD32" s="425">
        <v>0</v>
      </c>
      <c r="BE32" s="425">
        <v>58</v>
      </c>
      <c r="BF32" s="426">
        <v>1213</v>
      </c>
      <c r="BG32" s="423">
        <v>1271</v>
      </c>
      <c r="BH32" s="424">
        <v>0</v>
      </c>
      <c r="BI32" s="425">
        <v>0</v>
      </c>
      <c r="BJ32" s="425">
        <v>0</v>
      </c>
      <c r="BK32" s="425">
        <v>0</v>
      </c>
      <c r="BL32" s="426">
        <v>0</v>
      </c>
      <c r="BM32" s="423">
        <v>0</v>
      </c>
      <c r="BN32" s="427">
        <v>0</v>
      </c>
      <c r="BO32" s="428">
        <v>0</v>
      </c>
      <c r="BP32" s="428">
        <v>0</v>
      </c>
      <c r="BQ32" s="429">
        <v>6210</v>
      </c>
      <c r="BR32" s="425">
        <v>10380</v>
      </c>
      <c r="BS32" s="425">
        <v>2028</v>
      </c>
      <c r="BT32" s="430">
        <v>0</v>
      </c>
      <c r="BU32" s="423">
        <v>18618</v>
      </c>
      <c r="BV32" s="424">
        <v>0</v>
      </c>
      <c r="BW32" s="425">
        <v>0</v>
      </c>
      <c r="BX32" s="425">
        <v>0</v>
      </c>
      <c r="BY32" s="426">
        <v>0</v>
      </c>
      <c r="BZ32" s="423">
        <v>0</v>
      </c>
      <c r="CA32" s="424">
        <v>6210</v>
      </c>
      <c r="CB32" s="425">
        <v>6631</v>
      </c>
      <c r="CC32" s="425">
        <v>0</v>
      </c>
      <c r="CD32" s="425">
        <v>0</v>
      </c>
      <c r="CE32" s="423">
        <v>12841</v>
      </c>
      <c r="CF32" s="424">
        <v>0</v>
      </c>
      <c r="CG32" s="425">
        <v>3749</v>
      </c>
      <c r="CH32" s="425">
        <v>2028</v>
      </c>
      <c r="CI32" s="425">
        <v>0</v>
      </c>
      <c r="CJ32" s="423">
        <v>5777</v>
      </c>
      <c r="CK32" s="424">
        <v>0</v>
      </c>
      <c r="CL32" s="425">
        <v>0</v>
      </c>
      <c r="CM32" s="425">
        <v>0</v>
      </c>
      <c r="CN32" s="425">
        <v>0</v>
      </c>
      <c r="CO32" s="423">
        <v>0</v>
      </c>
      <c r="CP32" s="424">
        <v>0</v>
      </c>
      <c r="CQ32" s="425">
        <v>0</v>
      </c>
      <c r="CR32" s="425">
        <v>0</v>
      </c>
      <c r="CS32" s="426">
        <v>0</v>
      </c>
      <c r="CT32" s="423">
        <v>0</v>
      </c>
      <c r="CU32" s="424">
        <v>0</v>
      </c>
      <c r="CV32" s="425">
        <v>0</v>
      </c>
      <c r="CW32" s="425">
        <v>0</v>
      </c>
      <c r="CX32" s="426">
        <v>0</v>
      </c>
      <c r="CY32" s="423">
        <v>0</v>
      </c>
      <c r="CZ32" s="427">
        <v>0</v>
      </c>
      <c r="DA32" s="431">
        <v>0</v>
      </c>
      <c r="DB32" s="428">
        <v>0</v>
      </c>
      <c r="DC32" s="429">
        <v>5358</v>
      </c>
      <c r="DD32" s="425">
        <v>10602</v>
      </c>
      <c r="DE32" s="425">
        <v>7854</v>
      </c>
      <c r="DF32" s="430">
        <v>10620</v>
      </c>
      <c r="DG32" s="423">
        <v>34434</v>
      </c>
      <c r="DH32" s="424">
        <v>0</v>
      </c>
      <c r="DI32" s="425">
        <v>0</v>
      </c>
      <c r="DJ32" s="425">
        <v>0</v>
      </c>
      <c r="DK32" s="426">
        <v>0</v>
      </c>
      <c r="DL32" s="423">
        <v>0</v>
      </c>
      <c r="DM32" s="424">
        <v>5358</v>
      </c>
      <c r="DN32" s="425">
        <v>580</v>
      </c>
      <c r="DO32" s="425">
        <v>0</v>
      </c>
      <c r="DP32" s="425">
        <v>0</v>
      </c>
      <c r="DQ32" s="423">
        <v>5938</v>
      </c>
      <c r="DR32" s="424">
        <v>0</v>
      </c>
      <c r="DS32" s="425">
        <v>10022</v>
      </c>
      <c r="DT32" s="425">
        <v>7854</v>
      </c>
      <c r="DU32" s="425">
        <v>10620</v>
      </c>
      <c r="DV32" s="423">
        <v>28496</v>
      </c>
      <c r="DW32" s="424">
        <v>0</v>
      </c>
      <c r="DX32" s="425">
        <v>0</v>
      </c>
      <c r="DY32" s="425">
        <v>0</v>
      </c>
      <c r="DZ32" s="425">
        <v>0</v>
      </c>
      <c r="EA32" s="423">
        <v>0</v>
      </c>
      <c r="EB32" s="424">
        <v>0</v>
      </c>
      <c r="EC32" s="425">
        <v>0</v>
      </c>
      <c r="ED32" s="425">
        <v>0</v>
      </c>
      <c r="EE32" s="426">
        <v>0</v>
      </c>
      <c r="EF32" s="423">
        <v>0</v>
      </c>
      <c r="EG32" s="424">
        <v>0</v>
      </c>
      <c r="EH32" s="425">
        <v>0</v>
      </c>
      <c r="EI32" s="425">
        <v>0</v>
      </c>
      <c r="EJ32" s="426">
        <v>0</v>
      </c>
      <c r="EK32" s="423">
        <v>0</v>
      </c>
      <c r="EL32" s="431">
        <v>0</v>
      </c>
      <c r="EM32" s="423">
        <v>4674</v>
      </c>
      <c r="EN32" s="423">
        <v>6738</v>
      </c>
      <c r="EO32" s="424">
        <v>3714</v>
      </c>
      <c r="EP32" s="425">
        <v>11634</v>
      </c>
      <c r="EQ32" s="425">
        <v>7728</v>
      </c>
      <c r="ER32" s="425">
        <v>14220</v>
      </c>
      <c r="ES32" s="426">
        <v>4980</v>
      </c>
      <c r="ET32" s="423">
        <v>42276</v>
      </c>
      <c r="EU32" s="424">
        <v>0</v>
      </c>
      <c r="EV32" s="425">
        <v>0</v>
      </c>
      <c r="EW32" s="425">
        <v>0</v>
      </c>
      <c r="EX32" s="425">
        <v>0</v>
      </c>
      <c r="EY32" s="426">
        <v>0</v>
      </c>
      <c r="EZ32" s="423">
        <v>0</v>
      </c>
      <c r="FA32" s="424">
        <v>3714</v>
      </c>
      <c r="FB32" s="425">
        <v>11634</v>
      </c>
      <c r="FC32" s="425">
        <v>7728</v>
      </c>
      <c r="FD32" s="425">
        <v>14220</v>
      </c>
      <c r="FE32" s="426">
        <v>4980</v>
      </c>
      <c r="FF32" s="423">
        <v>42276</v>
      </c>
      <c r="FG32" s="424">
        <v>0</v>
      </c>
      <c r="FH32" s="425">
        <v>366</v>
      </c>
      <c r="FI32" s="425">
        <v>0</v>
      </c>
      <c r="FJ32" s="425">
        <v>0</v>
      </c>
      <c r="FK32" s="426">
        <v>0</v>
      </c>
      <c r="FL32" s="423">
        <v>366</v>
      </c>
      <c r="FM32" s="424">
        <v>3486</v>
      </c>
      <c r="FN32" s="425">
        <v>129</v>
      </c>
      <c r="FO32" s="425">
        <v>0</v>
      </c>
      <c r="FP32" s="425">
        <v>3060</v>
      </c>
      <c r="FQ32" s="426">
        <v>3678</v>
      </c>
      <c r="FR32" s="423">
        <v>10353</v>
      </c>
      <c r="FS32" s="424">
        <v>228</v>
      </c>
      <c r="FT32" s="425">
        <v>11505</v>
      </c>
      <c r="FU32" s="425">
        <v>7728</v>
      </c>
      <c r="FV32" s="425">
        <v>11160</v>
      </c>
      <c r="FW32" s="426">
        <v>1302</v>
      </c>
      <c r="FX32" s="423">
        <v>31923</v>
      </c>
      <c r="FY32" s="424">
        <v>0</v>
      </c>
      <c r="FZ32" s="425">
        <v>0</v>
      </c>
      <c r="GA32" s="425">
        <v>0</v>
      </c>
      <c r="GB32" s="425">
        <v>0</v>
      </c>
      <c r="GC32" s="426">
        <v>0</v>
      </c>
      <c r="GD32" s="423">
        <v>0</v>
      </c>
      <c r="GE32" s="424">
        <v>0</v>
      </c>
      <c r="GF32" s="425">
        <v>0</v>
      </c>
      <c r="GG32" s="425">
        <v>0</v>
      </c>
      <c r="GH32" s="425">
        <v>0</v>
      </c>
      <c r="GI32" s="426">
        <v>0</v>
      </c>
      <c r="GJ32" s="423">
        <v>0</v>
      </c>
      <c r="GK32" s="424">
        <v>0</v>
      </c>
      <c r="GL32" s="425">
        <v>0</v>
      </c>
      <c r="GM32" s="425">
        <v>0</v>
      </c>
      <c r="GN32" s="425">
        <v>0</v>
      </c>
      <c r="GO32" s="426">
        <v>0</v>
      </c>
      <c r="GP32" s="423">
        <v>0</v>
      </c>
      <c r="GQ32" s="423">
        <v>2352</v>
      </c>
      <c r="GR32" s="431">
        <v>31044</v>
      </c>
      <c r="GS32" s="428">
        <v>7470</v>
      </c>
      <c r="GT32" s="429">
        <v>2928</v>
      </c>
      <c r="GU32" s="425">
        <v>3648</v>
      </c>
      <c r="GV32" s="425">
        <v>5022</v>
      </c>
      <c r="GW32" s="426">
        <v>1164</v>
      </c>
      <c r="GX32" s="423">
        <v>12762</v>
      </c>
      <c r="GY32" s="424">
        <v>0</v>
      </c>
      <c r="GZ32" s="425">
        <v>0</v>
      </c>
      <c r="HA32" s="425">
        <v>0</v>
      </c>
      <c r="HB32" s="426">
        <v>0</v>
      </c>
      <c r="HC32" s="423">
        <v>0</v>
      </c>
      <c r="HD32" s="424">
        <v>2928</v>
      </c>
      <c r="HE32" s="425">
        <v>1869</v>
      </c>
      <c r="HF32" s="425">
        <v>0</v>
      </c>
      <c r="HG32" s="425">
        <v>0</v>
      </c>
      <c r="HH32" s="423">
        <v>4797</v>
      </c>
      <c r="HI32" s="424">
        <v>0</v>
      </c>
      <c r="HJ32" s="425">
        <v>1779</v>
      </c>
      <c r="HK32" s="425">
        <v>0</v>
      </c>
      <c r="HL32" s="425">
        <v>0</v>
      </c>
      <c r="HM32" s="423">
        <v>1779</v>
      </c>
      <c r="HN32" s="424">
        <v>0</v>
      </c>
      <c r="HO32" s="425">
        <v>0</v>
      </c>
      <c r="HP32" s="425">
        <v>0</v>
      </c>
      <c r="HQ32" s="425">
        <v>0</v>
      </c>
      <c r="HR32" s="423">
        <v>0</v>
      </c>
      <c r="HS32" s="424">
        <v>0</v>
      </c>
      <c r="HT32" s="425">
        <v>0</v>
      </c>
      <c r="HU32" s="425">
        <v>0</v>
      </c>
      <c r="HV32" s="426">
        <v>0</v>
      </c>
      <c r="HW32" s="423">
        <v>0</v>
      </c>
      <c r="HX32" s="424">
        <v>0</v>
      </c>
      <c r="HY32" s="425">
        <v>0</v>
      </c>
      <c r="HZ32" s="425">
        <v>5022</v>
      </c>
      <c r="IA32" s="426">
        <v>1164</v>
      </c>
      <c r="IB32" s="423">
        <v>6186</v>
      </c>
      <c r="IC32" s="423">
        <v>23574</v>
      </c>
      <c r="ID32" s="428">
        <v>16056</v>
      </c>
      <c r="IE32" s="428">
        <v>1200</v>
      </c>
      <c r="IF32" s="429">
        <v>0</v>
      </c>
      <c r="IG32" s="425">
        <v>1596</v>
      </c>
      <c r="IH32" s="425">
        <v>0</v>
      </c>
      <c r="II32" s="426">
        <v>0</v>
      </c>
      <c r="IJ32" s="423">
        <v>1596</v>
      </c>
      <c r="IK32" s="423">
        <v>14856</v>
      </c>
      <c r="IL32" s="428">
        <v>16992</v>
      </c>
      <c r="IM32" s="428">
        <v>0</v>
      </c>
      <c r="IN32" s="429">
        <v>0</v>
      </c>
      <c r="IO32" s="425">
        <v>0</v>
      </c>
      <c r="IP32" s="425">
        <v>0</v>
      </c>
      <c r="IQ32" s="426">
        <v>0</v>
      </c>
      <c r="IR32" s="426">
        <v>0</v>
      </c>
      <c r="IS32" s="423">
        <v>0</v>
      </c>
      <c r="IT32" s="423">
        <v>16992</v>
      </c>
      <c r="IU32" s="428">
        <v>41832</v>
      </c>
      <c r="IV32" s="428">
        <v>0</v>
      </c>
      <c r="IW32" s="429">
        <v>0</v>
      </c>
      <c r="IX32" s="425">
        <v>0</v>
      </c>
      <c r="IY32" s="425">
        <v>0</v>
      </c>
      <c r="IZ32" s="426">
        <v>0</v>
      </c>
      <c r="JA32" s="423">
        <v>0</v>
      </c>
      <c r="JB32" s="423">
        <v>41832</v>
      </c>
      <c r="JC32" s="428">
        <v>41046</v>
      </c>
      <c r="JD32" s="428">
        <v>0</v>
      </c>
      <c r="JE32" s="429">
        <v>0</v>
      </c>
      <c r="JF32" s="425">
        <v>0</v>
      </c>
      <c r="JG32" s="425">
        <v>0</v>
      </c>
      <c r="JH32" s="426">
        <v>0</v>
      </c>
      <c r="JI32" s="423">
        <v>0</v>
      </c>
      <c r="JJ32" s="423">
        <v>41046</v>
      </c>
      <c r="JK32" s="423">
        <v>151644</v>
      </c>
      <c r="JL32" s="423">
        <v>15408</v>
      </c>
      <c r="JM32" s="423">
        <v>142487</v>
      </c>
      <c r="JN32" s="423">
        <v>140652</v>
      </c>
      <c r="JO32" s="400">
        <v>1</v>
      </c>
    </row>
    <row r="33" spans="1:275" hidden="1" x14ac:dyDescent="0.35">
      <c r="A33" s="386">
        <v>411</v>
      </c>
      <c r="B33" s="386">
        <v>1</v>
      </c>
      <c r="C33" s="387" t="s">
        <v>32</v>
      </c>
      <c r="D33" s="388">
        <v>0</v>
      </c>
      <c r="E33" s="388">
        <v>0</v>
      </c>
      <c r="F33" s="389">
        <v>0</v>
      </c>
      <c r="G33" s="390">
        <v>0</v>
      </c>
      <c r="H33" s="390">
        <v>0</v>
      </c>
      <c r="I33" s="390">
        <v>0</v>
      </c>
      <c r="J33" s="391">
        <v>0</v>
      </c>
      <c r="K33" s="388">
        <v>0</v>
      </c>
      <c r="L33" s="389">
        <v>0</v>
      </c>
      <c r="M33" s="390">
        <v>0</v>
      </c>
      <c r="N33" s="390">
        <v>0</v>
      </c>
      <c r="O33" s="390">
        <v>0</v>
      </c>
      <c r="P33" s="391">
        <v>0</v>
      </c>
      <c r="Q33" s="388">
        <v>0</v>
      </c>
      <c r="R33" s="389">
        <v>0</v>
      </c>
      <c r="S33" s="390">
        <v>0</v>
      </c>
      <c r="T33" s="390">
        <v>0</v>
      </c>
      <c r="U33" s="390">
        <v>0</v>
      </c>
      <c r="V33" s="391">
        <v>0</v>
      </c>
      <c r="W33" s="388">
        <v>0</v>
      </c>
      <c r="X33" s="389">
        <v>0</v>
      </c>
      <c r="Y33" s="389">
        <v>0</v>
      </c>
      <c r="Z33" s="389">
        <v>0</v>
      </c>
      <c r="AA33" s="389">
        <v>0</v>
      </c>
      <c r="AB33" s="389">
        <v>0</v>
      </c>
      <c r="AC33" s="392">
        <v>0</v>
      </c>
      <c r="AD33" s="389">
        <v>0</v>
      </c>
      <c r="AE33" s="389">
        <v>0</v>
      </c>
      <c r="AF33" s="389">
        <v>0</v>
      </c>
      <c r="AG33" s="389">
        <v>0</v>
      </c>
      <c r="AH33" s="389">
        <v>0</v>
      </c>
      <c r="AI33" s="392">
        <v>0</v>
      </c>
      <c r="AJ33" s="389">
        <v>0</v>
      </c>
      <c r="AK33" s="389">
        <v>0</v>
      </c>
      <c r="AL33" s="389">
        <v>0</v>
      </c>
      <c r="AM33" s="389">
        <v>0</v>
      </c>
      <c r="AN33" s="389">
        <v>0</v>
      </c>
      <c r="AO33" s="392">
        <v>0</v>
      </c>
      <c r="AP33" s="393">
        <v>0</v>
      </c>
      <c r="AQ33" s="393">
        <v>0</v>
      </c>
      <c r="AR33" s="393">
        <v>0</v>
      </c>
      <c r="AS33" s="393">
        <v>0</v>
      </c>
      <c r="AT33" s="393">
        <v>0</v>
      </c>
      <c r="AU33" s="392">
        <v>0</v>
      </c>
      <c r="AV33" s="393">
        <v>0</v>
      </c>
      <c r="AW33" s="393">
        <v>0</v>
      </c>
      <c r="AX33" s="393">
        <v>0</v>
      </c>
      <c r="AY33" s="393">
        <v>0</v>
      </c>
      <c r="AZ33" s="393">
        <v>0</v>
      </c>
      <c r="BA33" s="392">
        <v>0</v>
      </c>
      <c r="BB33" s="393">
        <v>0</v>
      </c>
      <c r="BC33" s="393">
        <v>0</v>
      </c>
      <c r="BD33" s="393">
        <v>0</v>
      </c>
      <c r="BE33" s="393">
        <v>0</v>
      </c>
      <c r="BF33" s="393">
        <v>0</v>
      </c>
      <c r="BG33" s="392">
        <v>0</v>
      </c>
      <c r="BH33" s="389">
        <v>0</v>
      </c>
      <c r="BI33" s="389">
        <v>0</v>
      </c>
      <c r="BJ33" s="389">
        <v>0</v>
      </c>
      <c r="BK33" s="389">
        <v>0</v>
      </c>
      <c r="BL33" s="389">
        <v>0</v>
      </c>
      <c r="BM33" s="394">
        <v>0</v>
      </c>
      <c r="BN33" s="395">
        <v>0</v>
      </c>
      <c r="BO33" s="396">
        <v>0</v>
      </c>
      <c r="BP33" s="396">
        <v>0</v>
      </c>
      <c r="BQ33" s="397">
        <v>0</v>
      </c>
      <c r="BR33" s="390">
        <v>0</v>
      </c>
      <c r="BS33" s="390">
        <v>0</v>
      </c>
      <c r="BT33" s="398">
        <v>0</v>
      </c>
      <c r="BU33" s="388">
        <v>0</v>
      </c>
      <c r="BV33" s="389">
        <v>0</v>
      </c>
      <c r="BW33" s="389">
        <v>0</v>
      </c>
      <c r="BX33" s="389">
        <v>0</v>
      </c>
      <c r="BY33" s="389">
        <v>0</v>
      </c>
      <c r="BZ33" s="392">
        <v>0</v>
      </c>
      <c r="CA33" s="389">
        <v>0</v>
      </c>
      <c r="CB33" s="389">
        <v>0</v>
      </c>
      <c r="CC33" s="389">
        <v>0</v>
      </c>
      <c r="CD33" s="389">
        <v>0</v>
      </c>
      <c r="CE33" s="392">
        <v>0</v>
      </c>
      <c r="CF33" s="389">
        <v>0</v>
      </c>
      <c r="CG33" s="389">
        <v>0</v>
      </c>
      <c r="CH33" s="389">
        <v>0</v>
      </c>
      <c r="CI33" s="389">
        <v>0</v>
      </c>
      <c r="CJ33" s="392">
        <v>0</v>
      </c>
      <c r="CK33" s="393">
        <v>0</v>
      </c>
      <c r="CL33" s="393">
        <v>0</v>
      </c>
      <c r="CM33" s="393">
        <v>0</v>
      </c>
      <c r="CN33" s="393">
        <v>0</v>
      </c>
      <c r="CO33" s="392">
        <v>0</v>
      </c>
      <c r="CP33" s="393">
        <v>0</v>
      </c>
      <c r="CQ33" s="393">
        <v>0</v>
      </c>
      <c r="CR33" s="393">
        <v>0</v>
      </c>
      <c r="CS33" s="393">
        <v>0</v>
      </c>
      <c r="CT33" s="392">
        <v>0</v>
      </c>
      <c r="CU33" s="389">
        <v>0</v>
      </c>
      <c r="CV33" s="390">
        <v>0</v>
      </c>
      <c r="CW33" s="390">
        <v>0</v>
      </c>
      <c r="CX33" s="391">
        <v>0</v>
      </c>
      <c r="CY33" s="394">
        <v>0</v>
      </c>
      <c r="CZ33" s="395">
        <v>0</v>
      </c>
      <c r="DA33" s="399">
        <v>0</v>
      </c>
      <c r="DB33" s="396">
        <v>0</v>
      </c>
      <c r="DC33" s="397">
        <v>0</v>
      </c>
      <c r="DD33" s="390">
        <v>0</v>
      </c>
      <c r="DE33" s="390">
        <v>0</v>
      </c>
      <c r="DF33" s="398">
        <v>0</v>
      </c>
      <c r="DG33" s="388">
        <v>0</v>
      </c>
      <c r="DH33" s="389">
        <v>0</v>
      </c>
      <c r="DI33" s="389">
        <v>0</v>
      </c>
      <c r="DJ33" s="389">
        <v>0</v>
      </c>
      <c r="DK33" s="389">
        <v>0</v>
      </c>
      <c r="DL33" s="392">
        <v>0</v>
      </c>
      <c r="DM33" s="389">
        <v>0</v>
      </c>
      <c r="DN33" s="389">
        <v>0</v>
      </c>
      <c r="DO33" s="389">
        <v>0</v>
      </c>
      <c r="DP33" s="389">
        <v>0</v>
      </c>
      <c r="DQ33" s="392">
        <v>0</v>
      </c>
      <c r="DR33" s="389">
        <v>0</v>
      </c>
      <c r="DS33" s="389">
        <v>0</v>
      </c>
      <c r="DT33" s="389">
        <v>0</v>
      </c>
      <c r="DU33" s="389">
        <v>0</v>
      </c>
      <c r="DV33" s="392">
        <v>0</v>
      </c>
      <c r="DW33" s="389">
        <v>0</v>
      </c>
      <c r="DX33" s="389">
        <v>0</v>
      </c>
      <c r="DY33" s="389">
        <v>0</v>
      </c>
      <c r="DZ33" s="389">
        <v>0</v>
      </c>
      <c r="EA33" s="392">
        <v>0</v>
      </c>
      <c r="EB33" s="393">
        <v>0</v>
      </c>
      <c r="EC33" s="393">
        <v>0</v>
      </c>
      <c r="ED33" s="393">
        <v>0</v>
      </c>
      <c r="EE33" s="393">
        <v>0</v>
      </c>
      <c r="EF33" s="392">
        <v>0</v>
      </c>
      <c r="EG33" s="389">
        <v>0</v>
      </c>
      <c r="EH33" s="390">
        <v>0</v>
      </c>
      <c r="EI33" s="390">
        <v>0</v>
      </c>
      <c r="EJ33" s="391">
        <v>0</v>
      </c>
      <c r="EK33" s="394">
        <v>0</v>
      </c>
      <c r="EL33" s="395">
        <v>0</v>
      </c>
      <c r="EM33" s="388">
        <v>0</v>
      </c>
      <c r="EN33" s="388">
        <v>0</v>
      </c>
      <c r="EO33" s="389">
        <v>0</v>
      </c>
      <c r="EP33" s="390">
        <v>0</v>
      </c>
      <c r="EQ33" s="390">
        <v>0</v>
      </c>
      <c r="ER33" s="390">
        <v>0</v>
      </c>
      <c r="ES33" s="391">
        <v>0</v>
      </c>
      <c r="ET33" s="388">
        <v>0</v>
      </c>
      <c r="EU33" s="389">
        <v>0</v>
      </c>
      <c r="EV33" s="390">
        <v>0</v>
      </c>
      <c r="EW33" s="390">
        <v>0</v>
      </c>
      <c r="EX33" s="390">
        <v>0</v>
      </c>
      <c r="EY33" s="391">
        <v>0</v>
      </c>
      <c r="EZ33" s="388">
        <v>0</v>
      </c>
      <c r="FA33" s="389">
        <v>0</v>
      </c>
      <c r="FB33" s="390">
        <v>0</v>
      </c>
      <c r="FC33" s="390">
        <v>0</v>
      </c>
      <c r="FD33" s="390">
        <v>0</v>
      </c>
      <c r="FE33" s="391">
        <v>0</v>
      </c>
      <c r="FF33" s="388">
        <v>0</v>
      </c>
      <c r="FG33" s="389">
        <v>0</v>
      </c>
      <c r="FH33" s="389">
        <v>0</v>
      </c>
      <c r="FI33" s="389">
        <v>0</v>
      </c>
      <c r="FJ33" s="389">
        <v>0</v>
      </c>
      <c r="FK33" s="389">
        <v>0</v>
      </c>
      <c r="FL33" s="392">
        <v>0</v>
      </c>
      <c r="FM33" s="389">
        <v>0</v>
      </c>
      <c r="FN33" s="389">
        <v>0</v>
      </c>
      <c r="FO33" s="389">
        <v>0</v>
      </c>
      <c r="FP33" s="389">
        <v>0</v>
      </c>
      <c r="FQ33" s="389">
        <v>0</v>
      </c>
      <c r="FR33" s="392">
        <v>0</v>
      </c>
      <c r="FS33" s="389">
        <v>0</v>
      </c>
      <c r="FT33" s="389">
        <v>0</v>
      </c>
      <c r="FU33" s="389">
        <v>0</v>
      </c>
      <c r="FV33" s="389">
        <v>0</v>
      </c>
      <c r="FW33" s="389">
        <v>0</v>
      </c>
      <c r="FX33" s="392">
        <v>0</v>
      </c>
      <c r="FY33" s="393">
        <v>0</v>
      </c>
      <c r="FZ33" s="393">
        <v>0</v>
      </c>
      <c r="GA33" s="393">
        <v>0</v>
      </c>
      <c r="GB33" s="393">
        <v>0</v>
      </c>
      <c r="GC33" s="393">
        <v>0</v>
      </c>
      <c r="GD33" s="392">
        <v>0</v>
      </c>
      <c r="GE33" s="393">
        <v>0</v>
      </c>
      <c r="GF33" s="393">
        <v>0</v>
      </c>
      <c r="GG33" s="393">
        <v>0</v>
      </c>
      <c r="GH33" s="393">
        <v>0</v>
      </c>
      <c r="GI33" s="393">
        <v>0</v>
      </c>
      <c r="GJ33" s="392">
        <v>0</v>
      </c>
      <c r="GK33" s="389">
        <v>0</v>
      </c>
      <c r="GL33" s="389">
        <v>0</v>
      </c>
      <c r="GM33" s="389">
        <v>0</v>
      </c>
      <c r="GN33" s="389">
        <v>0</v>
      </c>
      <c r="GO33" s="389">
        <v>0</v>
      </c>
      <c r="GP33" s="394">
        <v>0</v>
      </c>
      <c r="GQ33" s="388">
        <v>0</v>
      </c>
      <c r="GR33" s="399">
        <v>0</v>
      </c>
      <c r="GS33" s="396">
        <v>0</v>
      </c>
      <c r="GT33" s="397">
        <v>0</v>
      </c>
      <c r="GU33" s="390">
        <v>0</v>
      </c>
      <c r="GV33" s="390">
        <v>0</v>
      </c>
      <c r="GW33" s="391">
        <v>0</v>
      </c>
      <c r="GX33" s="388">
        <v>0</v>
      </c>
      <c r="GY33" s="389">
        <v>0</v>
      </c>
      <c r="GZ33" s="389">
        <v>0</v>
      </c>
      <c r="HA33" s="389">
        <v>0</v>
      </c>
      <c r="HB33" s="389">
        <v>0</v>
      </c>
      <c r="HC33" s="392">
        <v>0</v>
      </c>
      <c r="HD33" s="389">
        <v>0</v>
      </c>
      <c r="HE33" s="389">
        <v>0</v>
      </c>
      <c r="HF33" s="389">
        <v>0</v>
      </c>
      <c r="HG33" s="389">
        <v>0</v>
      </c>
      <c r="HH33" s="392">
        <v>0</v>
      </c>
      <c r="HI33" s="389">
        <v>0</v>
      </c>
      <c r="HJ33" s="389">
        <v>0</v>
      </c>
      <c r="HK33" s="389">
        <v>0</v>
      </c>
      <c r="HL33" s="389">
        <v>0</v>
      </c>
      <c r="HM33" s="392">
        <v>0</v>
      </c>
      <c r="HN33" s="389">
        <v>0</v>
      </c>
      <c r="HO33" s="389">
        <v>0</v>
      </c>
      <c r="HP33" s="389">
        <v>0</v>
      </c>
      <c r="HQ33" s="389">
        <v>0</v>
      </c>
      <c r="HR33" s="392">
        <v>0</v>
      </c>
      <c r="HS33" s="393">
        <v>0</v>
      </c>
      <c r="HT33" s="393">
        <v>0</v>
      </c>
      <c r="HU33" s="393">
        <v>0</v>
      </c>
      <c r="HV33" s="393">
        <v>0</v>
      </c>
      <c r="HW33" s="392">
        <v>0</v>
      </c>
      <c r="HX33" s="389">
        <v>0</v>
      </c>
      <c r="HY33" s="390">
        <v>0</v>
      </c>
      <c r="HZ33" s="390">
        <v>0</v>
      </c>
      <c r="IA33" s="391">
        <v>0</v>
      </c>
      <c r="IB33" s="394">
        <v>0</v>
      </c>
      <c r="IC33" s="388">
        <v>0</v>
      </c>
      <c r="ID33" s="396">
        <v>0</v>
      </c>
      <c r="IE33" s="396">
        <v>0</v>
      </c>
      <c r="IF33" s="397">
        <v>0</v>
      </c>
      <c r="IG33" s="390">
        <v>0</v>
      </c>
      <c r="IH33" s="390">
        <v>0</v>
      </c>
      <c r="II33" s="391">
        <v>0</v>
      </c>
      <c r="IJ33" s="388">
        <v>0</v>
      </c>
      <c r="IK33" s="395">
        <v>0</v>
      </c>
      <c r="IL33" s="396">
        <v>0</v>
      </c>
      <c r="IM33" s="396">
        <v>0</v>
      </c>
      <c r="IN33" s="397">
        <v>0</v>
      </c>
      <c r="IO33" s="390">
        <v>0</v>
      </c>
      <c r="IP33" s="390">
        <v>0</v>
      </c>
      <c r="IQ33" s="391">
        <v>0</v>
      </c>
      <c r="IR33" s="391">
        <v>0</v>
      </c>
      <c r="IS33" s="388">
        <v>0</v>
      </c>
      <c r="IT33" s="395">
        <v>0</v>
      </c>
      <c r="IU33" s="396">
        <v>0</v>
      </c>
      <c r="IV33" s="396">
        <v>0</v>
      </c>
      <c r="IW33" s="397">
        <v>0</v>
      </c>
      <c r="IX33" s="390">
        <v>0</v>
      </c>
      <c r="IY33" s="390">
        <v>0</v>
      </c>
      <c r="IZ33" s="391">
        <v>0</v>
      </c>
      <c r="JA33" s="388">
        <v>0</v>
      </c>
      <c r="JB33" s="395">
        <v>0</v>
      </c>
      <c r="JC33" s="396">
        <v>0</v>
      </c>
      <c r="JD33" s="396">
        <v>0</v>
      </c>
      <c r="JE33" s="397">
        <v>0</v>
      </c>
      <c r="JF33" s="390">
        <v>0</v>
      </c>
      <c r="JG33" s="390">
        <v>0</v>
      </c>
      <c r="JH33" s="391">
        <v>0</v>
      </c>
      <c r="JI33" s="388">
        <v>0</v>
      </c>
      <c r="JJ33" s="395">
        <v>0</v>
      </c>
      <c r="JK33" s="388">
        <v>0</v>
      </c>
      <c r="JL33" s="388">
        <v>0</v>
      </c>
      <c r="JM33" s="388">
        <v>0</v>
      </c>
      <c r="JN33" s="388">
        <v>0</v>
      </c>
      <c r="JO33" s="400">
        <v>0</v>
      </c>
    </row>
    <row r="34" spans="1:275" hidden="1" x14ac:dyDescent="0.35">
      <c r="A34" s="401">
        <v>411</v>
      </c>
      <c r="B34" s="386">
        <v>1</v>
      </c>
      <c r="C34" s="402" t="s">
        <v>157</v>
      </c>
      <c r="D34" s="403">
        <v>0</v>
      </c>
      <c r="E34" s="388">
        <v>0</v>
      </c>
      <c r="F34" s="404">
        <v>0</v>
      </c>
      <c r="G34" s="405">
        <v>0</v>
      </c>
      <c r="H34" s="405">
        <v>0</v>
      </c>
      <c r="I34" s="405">
        <v>0</v>
      </c>
      <c r="J34" s="393">
        <v>0</v>
      </c>
      <c r="K34" s="403">
        <v>0</v>
      </c>
      <c r="L34" s="404">
        <v>0</v>
      </c>
      <c r="M34" s="405">
        <v>0</v>
      </c>
      <c r="N34" s="405">
        <v>0</v>
      </c>
      <c r="O34" s="405">
        <v>0</v>
      </c>
      <c r="P34" s="393">
        <v>0</v>
      </c>
      <c r="Q34" s="403">
        <v>0</v>
      </c>
      <c r="R34" s="404">
        <v>0</v>
      </c>
      <c r="S34" s="405">
        <v>0</v>
      </c>
      <c r="T34" s="405">
        <v>0</v>
      </c>
      <c r="U34" s="405">
        <v>0</v>
      </c>
      <c r="V34" s="393">
        <v>0</v>
      </c>
      <c r="W34" s="403">
        <v>0</v>
      </c>
      <c r="X34" s="389">
        <v>0</v>
      </c>
      <c r="Y34" s="389">
        <v>0</v>
      </c>
      <c r="Z34" s="389">
        <v>0</v>
      </c>
      <c r="AA34" s="389">
        <v>0</v>
      </c>
      <c r="AB34" s="389">
        <v>0</v>
      </c>
      <c r="AC34" s="406">
        <v>0</v>
      </c>
      <c r="AD34" s="389">
        <v>0</v>
      </c>
      <c r="AE34" s="389">
        <v>0</v>
      </c>
      <c r="AF34" s="389">
        <v>0</v>
      </c>
      <c r="AG34" s="389">
        <v>0</v>
      </c>
      <c r="AH34" s="389">
        <v>0</v>
      </c>
      <c r="AI34" s="406">
        <v>0</v>
      </c>
      <c r="AJ34" s="389">
        <v>0</v>
      </c>
      <c r="AK34" s="389">
        <v>0</v>
      </c>
      <c r="AL34" s="389">
        <v>0</v>
      </c>
      <c r="AM34" s="389">
        <v>0</v>
      </c>
      <c r="AN34" s="389">
        <v>0</v>
      </c>
      <c r="AO34" s="406">
        <v>0</v>
      </c>
      <c r="AP34" s="393">
        <v>0</v>
      </c>
      <c r="AQ34" s="393">
        <v>0</v>
      </c>
      <c r="AR34" s="393">
        <v>0</v>
      </c>
      <c r="AS34" s="393">
        <v>0</v>
      </c>
      <c r="AT34" s="393">
        <v>0</v>
      </c>
      <c r="AU34" s="406">
        <v>0</v>
      </c>
      <c r="AV34" s="393">
        <v>0</v>
      </c>
      <c r="AW34" s="393">
        <v>0</v>
      </c>
      <c r="AX34" s="393">
        <v>0</v>
      </c>
      <c r="AY34" s="393">
        <v>0</v>
      </c>
      <c r="AZ34" s="393">
        <v>0</v>
      </c>
      <c r="BA34" s="392">
        <v>0</v>
      </c>
      <c r="BB34" s="393">
        <v>0</v>
      </c>
      <c r="BC34" s="393">
        <v>0</v>
      </c>
      <c r="BD34" s="393">
        <v>0</v>
      </c>
      <c r="BE34" s="393">
        <v>0</v>
      </c>
      <c r="BF34" s="393">
        <v>0</v>
      </c>
      <c r="BG34" s="392">
        <v>0</v>
      </c>
      <c r="BH34" s="389">
        <v>0</v>
      </c>
      <c r="BI34" s="389">
        <v>0</v>
      </c>
      <c r="BJ34" s="389">
        <v>0</v>
      </c>
      <c r="BK34" s="389">
        <v>0</v>
      </c>
      <c r="BL34" s="389">
        <v>0</v>
      </c>
      <c r="BM34" s="407">
        <v>0</v>
      </c>
      <c r="BN34" s="395">
        <v>0</v>
      </c>
      <c r="BO34" s="408">
        <v>0</v>
      </c>
      <c r="BP34" s="396">
        <v>0</v>
      </c>
      <c r="BQ34" s="397">
        <v>0</v>
      </c>
      <c r="BR34" s="390">
        <v>0</v>
      </c>
      <c r="BS34" s="390">
        <v>0</v>
      </c>
      <c r="BT34" s="398">
        <v>0</v>
      </c>
      <c r="BU34" s="403">
        <v>0</v>
      </c>
      <c r="BV34" s="389">
        <v>0</v>
      </c>
      <c r="BW34" s="389">
        <v>0</v>
      </c>
      <c r="BX34" s="389">
        <v>0</v>
      </c>
      <c r="BY34" s="389">
        <v>0</v>
      </c>
      <c r="BZ34" s="406">
        <v>0</v>
      </c>
      <c r="CA34" s="389">
        <v>0</v>
      </c>
      <c r="CB34" s="389">
        <v>0</v>
      </c>
      <c r="CC34" s="389">
        <v>0</v>
      </c>
      <c r="CD34" s="389">
        <v>0</v>
      </c>
      <c r="CE34" s="406">
        <v>0</v>
      </c>
      <c r="CF34" s="389">
        <v>0</v>
      </c>
      <c r="CG34" s="389">
        <v>0</v>
      </c>
      <c r="CH34" s="389">
        <v>0</v>
      </c>
      <c r="CI34" s="389">
        <v>0</v>
      </c>
      <c r="CJ34" s="406">
        <v>0</v>
      </c>
      <c r="CK34" s="393">
        <v>0</v>
      </c>
      <c r="CL34" s="393">
        <v>0</v>
      </c>
      <c r="CM34" s="393">
        <v>0</v>
      </c>
      <c r="CN34" s="393">
        <v>0</v>
      </c>
      <c r="CO34" s="392">
        <v>0</v>
      </c>
      <c r="CP34" s="393">
        <v>0</v>
      </c>
      <c r="CQ34" s="393">
        <v>0</v>
      </c>
      <c r="CR34" s="393">
        <v>0</v>
      </c>
      <c r="CS34" s="393">
        <v>0</v>
      </c>
      <c r="CT34" s="392">
        <v>0</v>
      </c>
      <c r="CU34" s="404">
        <v>0</v>
      </c>
      <c r="CV34" s="405">
        <v>0</v>
      </c>
      <c r="CW34" s="405">
        <v>0</v>
      </c>
      <c r="CX34" s="393">
        <v>0</v>
      </c>
      <c r="CY34" s="407">
        <v>0</v>
      </c>
      <c r="CZ34" s="395">
        <v>0</v>
      </c>
      <c r="DA34" s="409">
        <v>0</v>
      </c>
      <c r="DB34" s="396">
        <v>0</v>
      </c>
      <c r="DC34" s="397">
        <v>0</v>
      </c>
      <c r="DD34" s="390">
        <v>0</v>
      </c>
      <c r="DE34" s="390">
        <v>0</v>
      </c>
      <c r="DF34" s="398">
        <v>0</v>
      </c>
      <c r="DG34" s="403">
        <v>0</v>
      </c>
      <c r="DH34" s="389">
        <v>0</v>
      </c>
      <c r="DI34" s="389">
        <v>0</v>
      </c>
      <c r="DJ34" s="389">
        <v>0</v>
      </c>
      <c r="DK34" s="389">
        <v>0</v>
      </c>
      <c r="DL34" s="406">
        <v>0</v>
      </c>
      <c r="DM34" s="389">
        <v>0</v>
      </c>
      <c r="DN34" s="389">
        <v>0</v>
      </c>
      <c r="DO34" s="389">
        <v>0</v>
      </c>
      <c r="DP34" s="389">
        <v>0</v>
      </c>
      <c r="DQ34" s="406">
        <v>0</v>
      </c>
      <c r="DR34" s="389">
        <v>0</v>
      </c>
      <c r="DS34" s="389">
        <v>0</v>
      </c>
      <c r="DT34" s="389">
        <v>0</v>
      </c>
      <c r="DU34" s="389">
        <v>0</v>
      </c>
      <c r="DV34" s="406">
        <v>0</v>
      </c>
      <c r="DW34" s="389">
        <v>0</v>
      </c>
      <c r="DX34" s="389">
        <v>0</v>
      </c>
      <c r="DY34" s="389">
        <v>0</v>
      </c>
      <c r="DZ34" s="389">
        <v>0</v>
      </c>
      <c r="EA34" s="392">
        <v>0</v>
      </c>
      <c r="EB34" s="393">
        <v>0</v>
      </c>
      <c r="EC34" s="393">
        <v>0</v>
      </c>
      <c r="ED34" s="393">
        <v>0</v>
      </c>
      <c r="EE34" s="393">
        <v>0</v>
      </c>
      <c r="EF34" s="406">
        <v>0</v>
      </c>
      <c r="EG34" s="404">
        <v>0</v>
      </c>
      <c r="EH34" s="405">
        <v>0</v>
      </c>
      <c r="EI34" s="405">
        <v>0</v>
      </c>
      <c r="EJ34" s="393">
        <v>0</v>
      </c>
      <c r="EK34" s="407">
        <v>0</v>
      </c>
      <c r="EL34" s="395">
        <v>0</v>
      </c>
      <c r="EM34" s="403">
        <v>0</v>
      </c>
      <c r="EN34" s="388">
        <v>0</v>
      </c>
      <c r="EO34" s="404">
        <v>0</v>
      </c>
      <c r="EP34" s="405">
        <v>0</v>
      </c>
      <c r="EQ34" s="405">
        <v>0</v>
      </c>
      <c r="ER34" s="405">
        <v>0</v>
      </c>
      <c r="ES34" s="393">
        <v>0</v>
      </c>
      <c r="ET34" s="403">
        <v>0</v>
      </c>
      <c r="EU34" s="404">
        <v>0</v>
      </c>
      <c r="EV34" s="405">
        <v>0</v>
      </c>
      <c r="EW34" s="405">
        <v>0</v>
      </c>
      <c r="EX34" s="405">
        <v>0</v>
      </c>
      <c r="EY34" s="393">
        <v>0</v>
      </c>
      <c r="EZ34" s="403">
        <v>0</v>
      </c>
      <c r="FA34" s="404">
        <v>0</v>
      </c>
      <c r="FB34" s="405">
        <v>0</v>
      </c>
      <c r="FC34" s="405">
        <v>0</v>
      </c>
      <c r="FD34" s="405">
        <v>0</v>
      </c>
      <c r="FE34" s="393">
        <v>0</v>
      </c>
      <c r="FF34" s="403">
        <v>0</v>
      </c>
      <c r="FG34" s="389">
        <v>0</v>
      </c>
      <c r="FH34" s="389">
        <v>0</v>
      </c>
      <c r="FI34" s="389">
        <v>0</v>
      </c>
      <c r="FJ34" s="389">
        <v>0</v>
      </c>
      <c r="FK34" s="389">
        <v>0</v>
      </c>
      <c r="FL34" s="406">
        <v>0</v>
      </c>
      <c r="FM34" s="389">
        <v>0</v>
      </c>
      <c r="FN34" s="389">
        <v>0</v>
      </c>
      <c r="FO34" s="389">
        <v>0</v>
      </c>
      <c r="FP34" s="389">
        <v>0</v>
      </c>
      <c r="FQ34" s="389">
        <v>0</v>
      </c>
      <c r="FR34" s="406">
        <v>0</v>
      </c>
      <c r="FS34" s="389">
        <v>0</v>
      </c>
      <c r="FT34" s="389">
        <v>0</v>
      </c>
      <c r="FU34" s="389">
        <v>0</v>
      </c>
      <c r="FV34" s="389">
        <v>0</v>
      </c>
      <c r="FW34" s="389">
        <v>0</v>
      </c>
      <c r="FX34" s="406">
        <v>0</v>
      </c>
      <c r="FY34" s="393">
        <v>0</v>
      </c>
      <c r="FZ34" s="393">
        <v>0</v>
      </c>
      <c r="GA34" s="393">
        <v>0</v>
      </c>
      <c r="GB34" s="393">
        <v>0</v>
      </c>
      <c r="GC34" s="393">
        <v>0</v>
      </c>
      <c r="GD34" s="406">
        <v>0</v>
      </c>
      <c r="GE34" s="393">
        <v>0</v>
      </c>
      <c r="GF34" s="393">
        <v>0</v>
      </c>
      <c r="GG34" s="393">
        <v>0</v>
      </c>
      <c r="GH34" s="393">
        <v>0</v>
      </c>
      <c r="GI34" s="393">
        <v>0</v>
      </c>
      <c r="GJ34" s="392">
        <v>0</v>
      </c>
      <c r="GK34" s="389">
        <v>0</v>
      </c>
      <c r="GL34" s="389">
        <v>0</v>
      </c>
      <c r="GM34" s="389">
        <v>0</v>
      </c>
      <c r="GN34" s="389">
        <v>0</v>
      </c>
      <c r="GO34" s="389">
        <v>0</v>
      </c>
      <c r="GP34" s="407">
        <v>0</v>
      </c>
      <c r="GQ34" s="388">
        <v>0</v>
      </c>
      <c r="GR34" s="409">
        <v>0</v>
      </c>
      <c r="GS34" s="396">
        <v>0</v>
      </c>
      <c r="GT34" s="397">
        <v>0</v>
      </c>
      <c r="GU34" s="390">
        <v>0</v>
      </c>
      <c r="GV34" s="390">
        <v>0</v>
      </c>
      <c r="GW34" s="391">
        <v>0</v>
      </c>
      <c r="GX34" s="403">
        <v>0</v>
      </c>
      <c r="GY34" s="389">
        <v>0</v>
      </c>
      <c r="GZ34" s="389">
        <v>0</v>
      </c>
      <c r="HA34" s="389">
        <v>0</v>
      </c>
      <c r="HB34" s="389">
        <v>0</v>
      </c>
      <c r="HC34" s="406">
        <v>0</v>
      </c>
      <c r="HD34" s="389">
        <v>0</v>
      </c>
      <c r="HE34" s="389">
        <v>0</v>
      </c>
      <c r="HF34" s="389">
        <v>0</v>
      </c>
      <c r="HG34" s="389">
        <v>0</v>
      </c>
      <c r="HH34" s="406">
        <v>0</v>
      </c>
      <c r="HI34" s="389">
        <v>0</v>
      </c>
      <c r="HJ34" s="389">
        <v>0</v>
      </c>
      <c r="HK34" s="389">
        <v>0</v>
      </c>
      <c r="HL34" s="389">
        <v>0</v>
      </c>
      <c r="HM34" s="406">
        <v>0</v>
      </c>
      <c r="HN34" s="389">
        <v>0</v>
      </c>
      <c r="HO34" s="389">
        <v>0</v>
      </c>
      <c r="HP34" s="389">
        <v>0</v>
      </c>
      <c r="HQ34" s="389">
        <v>0</v>
      </c>
      <c r="HR34" s="392">
        <v>0</v>
      </c>
      <c r="HS34" s="393">
        <v>0</v>
      </c>
      <c r="HT34" s="393">
        <v>0</v>
      </c>
      <c r="HU34" s="393">
        <v>0</v>
      </c>
      <c r="HV34" s="393">
        <v>0</v>
      </c>
      <c r="HW34" s="406">
        <v>0</v>
      </c>
      <c r="HX34" s="404">
        <v>0</v>
      </c>
      <c r="HY34" s="405">
        <v>0</v>
      </c>
      <c r="HZ34" s="405">
        <v>0</v>
      </c>
      <c r="IA34" s="393">
        <v>0</v>
      </c>
      <c r="IB34" s="407">
        <v>0</v>
      </c>
      <c r="IC34" s="388">
        <v>0</v>
      </c>
      <c r="ID34" s="408">
        <v>0</v>
      </c>
      <c r="IE34" s="396">
        <v>0</v>
      </c>
      <c r="IF34" s="397">
        <v>0</v>
      </c>
      <c r="IG34" s="390">
        <v>0</v>
      </c>
      <c r="IH34" s="390">
        <v>0</v>
      </c>
      <c r="II34" s="391">
        <v>0</v>
      </c>
      <c r="IJ34" s="388">
        <v>0</v>
      </c>
      <c r="IK34" s="395">
        <v>0</v>
      </c>
      <c r="IL34" s="408">
        <v>0</v>
      </c>
      <c r="IM34" s="396">
        <v>0</v>
      </c>
      <c r="IN34" s="397">
        <v>0</v>
      </c>
      <c r="IO34" s="390">
        <v>0</v>
      </c>
      <c r="IP34" s="390">
        <v>0</v>
      </c>
      <c r="IQ34" s="391">
        <v>0</v>
      </c>
      <c r="IR34" s="391">
        <v>0</v>
      </c>
      <c r="IS34" s="388">
        <v>0</v>
      </c>
      <c r="IT34" s="395">
        <v>0</v>
      </c>
      <c r="IU34" s="408">
        <v>0</v>
      </c>
      <c r="IV34" s="396">
        <v>0</v>
      </c>
      <c r="IW34" s="397">
        <v>0</v>
      </c>
      <c r="IX34" s="390">
        <v>0</v>
      </c>
      <c r="IY34" s="390">
        <v>0</v>
      </c>
      <c r="IZ34" s="391">
        <v>0</v>
      </c>
      <c r="JA34" s="388">
        <v>0</v>
      </c>
      <c r="JB34" s="395">
        <v>0</v>
      </c>
      <c r="JC34" s="408">
        <v>0</v>
      </c>
      <c r="JD34" s="396">
        <v>0</v>
      </c>
      <c r="JE34" s="397">
        <v>0</v>
      </c>
      <c r="JF34" s="390">
        <v>0</v>
      </c>
      <c r="JG34" s="390">
        <v>0</v>
      </c>
      <c r="JH34" s="391">
        <v>0</v>
      </c>
      <c r="JI34" s="388">
        <v>0</v>
      </c>
      <c r="JJ34" s="395">
        <v>0</v>
      </c>
      <c r="JK34" s="388">
        <v>0</v>
      </c>
      <c r="JL34" s="388">
        <v>0</v>
      </c>
      <c r="JM34" s="388">
        <v>0</v>
      </c>
      <c r="JN34" s="403">
        <v>0</v>
      </c>
      <c r="JO34" s="400">
        <v>0</v>
      </c>
    </row>
    <row r="35" spans="1:275" hidden="1" x14ac:dyDescent="0.35">
      <c r="A35" s="401">
        <v>411</v>
      </c>
      <c r="B35" s="386">
        <v>1</v>
      </c>
      <c r="C35" s="402" t="s">
        <v>309</v>
      </c>
      <c r="D35" s="403">
        <v>0</v>
      </c>
      <c r="E35" s="388">
        <v>0</v>
      </c>
      <c r="F35" s="404">
        <v>0</v>
      </c>
      <c r="G35" s="405">
        <v>0</v>
      </c>
      <c r="H35" s="405">
        <v>0</v>
      </c>
      <c r="I35" s="405">
        <v>0</v>
      </c>
      <c r="J35" s="393">
        <v>0</v>
      </c>
      <c r="K35" s="403">
        <v>0</v>
      </c>
      <c r="L35" s="404">
        <v>0</v>
      </c>
      <c r="M35" s="405">
        <v>0</v>
      </c>
      <c r="N35" s="405">
        <v>0</v>
      </c>
      <c r="O35" s="405">
        <v>0</v>
      </c>
      <c r="P35" s="393">
        <v>0</v>
      </c>
      <c r="Q35" s="403">
        <v>0</v>
      </c>
      <c r="R35" s="404">
        <v>0</v>
      </c>
      <c r="S35" s="405">
        <v>0</v>
      </c>
      <c r="T35" s="405">
        <v>0</v>
      </c>
      <c r="U35" s="405">
        <v>0</v>
      </c>
      <c r="V35" s="393">
        <v>0</v>
      </c>
      <c r="W35" s="403">
        <v>0</v>
      </c>
      <c r="X35" s="389">
        <v>0</v>
      </c>
      <c r="Y35" s="389">
        <v>0</v>
      </c>
      <c r="Z35" s="389">
        <v>0</v>
      </c>
      <c r="AA35" s="389">
        <v>0</v>
      </c>
      <c r="AB35" s="389">
        <v>0</v>
      </c>
      <c r="AC35" s="406">
        <v>0</v>
      </c>
      <c r="AD35" s="389">
        <v>0</v>
      </c>
      <c r="AE35" s="389">
        <v>0</v>
      </c>
      <c r="AF35" s="389">
        <v>0</v>
      </c>
      <c r="AG35" s="389">
        <v>0</v>
      </c>
      <c r="AH35" s="389">
        <v>0</v>
      </c>
      <c r="AI35" s="406">
        <v>0</v>
      </c>
      <c r="AJ35" s="389">
        <v>0</v>
      </c>
      <c r="AK35" s="389">
        <v>0</v>
      </c>
      <c r="AL35" s="389">
        <v>0</v>
      </c>
      <c r="AM35" s="389">
        <v>0</v>
      </c>
      <c r="AN35" s="389">
        <v>0</v>
      </c>
      <c r="AO35" s="406">
        <v>0</v>
      </c>
      <c r="AP35" s="393">
        <v>0</v>
      </c>
      <c r="AQ35" s="393">
        <v>0</v>
      </c>
      <c r="AR35" s="393">
        <v>0</v>
      </c>
      <c r="AS35" s="393">
        <v>0</v>
      </c>
      <c r="AT35" s="393">
        <v>0</v>
      </c>
      <c r="AU35" s="406">
        <v>0</v>
      </c>
      <c r="AV35" s="393">
        <v>0</v>
      </c>
      <c r="AW35" s="393">
        <v>0</v>
      </c>
      <c r="AX35" s="393">
        <v>0</v>
      </c>
      <c r="AY35" s="393">
        <v>0</v>
      </c>
      <c r="AZ35" s="393">
        <v>0</v>
      </c>
      <c r="BA35" s="392">
        <v>0</v>
      </c>
      <c r="BB35" s="393">
        <v>0</v>
      </c>
      <c r="BC35" s="393">
        <v>0</v>
      </c>
      <c r="BD35" s="393">
        <v>0</v>
      </c>
      <c r="BE35" s="393">
        <v>0</v>
      </c>
      <c r="BF35" s="393">
        <v>0</v>
      </c>
      <c r="BG35" s="392">
        <v>0</v>
      </c>
      <c r="BH35" s="389">
        <v>0</v>
      </c>
      <c r="BI35" s="389">
        <v>0</v>
      </c>
      <c r="BJ35" s="389">
        <v>0</v>
      </c>
      <c r="BK35" s="389">
        <v>0</v>
      </c>
      <c r="BL35" s="389">
        <v>0</v>
      </c>
      <c r="BM35" s="407">
        <v>0</v>
      </c>
      <c r="BN35" s="395">
        <v>0</v>
      </c>
      <c r="BO35" s="408">
        <v>0</v>
      </c>
      <c r="BP35" s="396">
        <v>0</v>
      </c>
      <c r="BQ35" s="397">
        <v>0</v>
      </c>
      <c r="BR35" s="390">
        <v>0</v>
      </c>
      <c r="BS35" s="390">
        <v>0</v>
      </c>
      <c r="BT35" s="398">
        <v>0</v>
      </c>
      <c r="BU35" s="403">
        <v>0</v>
      </c>
      <c r="BV35" s="389">
        <v>0</v>
      </c>
      <c r="BW35" s="389">
        <v>0</v>
      </c>
      <c r="BX35" s="389">
        <v>0</v>
      </c>
      <c r="BY35" s="389">
        <v>0</v>
      </c>
      <c r="BZ35" s="406">
        <v>0</v>
      </c>
      <c r="CA35" s="389">
        <v>0</v>
      </c>
      <c r="CB35" s="389">
        <v>0</v>
      </c>
      <c r="CC35" s="389">
        <v>0</v>
      </c>
      <c r="CD35" s="389">
        <v>0</v>
      </c>
      <c r="CE35" s="406">
        <v>0</v>
      </c>
      <c r="CF35" s="389">
        <v>0</v>
      </c>
      <c r="CG35" s="389">
        <v>0</v>
      </c>
      <c r="CH35" s="389">
        <v>0</v>
      </c>
      <c r="CI35" s="389">
        <v>0</v>
      </c>
      <c r="CJ35" s="406">
        <v>0</v>
      </c>
      <c r="CK35" s="393">
        <v>0</v>
      </c>
      <c r="CL35" s="393">
        <v>0</v>
      </c>
      <c r="CM35" s="393">
        <v>0</v>
      </c>
      <c r="CN35" s="393">
        <v>0</v>
      </c>
      <c r="CO35" s="392">
        <v>0</v>
      </c>
      <c r="CP35" s="393">
        <v>0</v>
      </c>
      <c r="CQ35" s="393">
        <v>0</v>
      </c>
      <c r="CR35" s="393">
        <v>0</v>
      </c>
      <c r="CS35" s="393">
        <v>0</v>
      </c>
      <c r="CT35" s="392">
        <v>0</v>
      </c>
      <c r="CU35" s="404">
        <v>0</v>
      </c>
      <c r="CV35" s="405">
        <v>0</v>
      </c>
      <c r="CW35" s="405">
        <v>0</v>
      </c>
      <c r="CX35" s="393">
        <v>0</v>
      </c>
      <c r="CY35" s="407">
        <v>0</v>
      </c>
      <c r="CZ35" s="395">
        <v>0</v>
      </c>
      <c r="DA35" s="409">
        <v>0</v>
      </c>
      <c r="DB35" s="396">
        <v>0</v>
      </c>
      <c r="DC35" s="397">
        <v>0</v>
      </c>
      <c r="DD35" s="390">
        <v>0</v>
      </c>
      <c r="DE35" s="390">
        <v>0</v>
      </c>
      <c r="DF35" s="398">
        <v>0</v>
      </c>
      <c r="DG35" s="403">
        <v>0</v>
      </c>
      <c r="DH35" s="389">
        <v>0</v>
      </c>
      <c r="DI35" s="389">
        <v>0</v>
      </c>
      <c r="DJ35" s="389">
        <v>0</v>
      </c>
      <c r="DK35" s="389">
        <v>0</v>
      </c>
      <c r="DL35" s="406">
        <v>0</v>
      </c>
      <c r="DM35" s="389">
        <v>0</v>
      </c>
      <c r="DN35" s="389">
        <v>0</v>
      </c>
      <c r="DO35" s="389">
        <v>0</v>
      </c>
      <c r="DP35" s="389">
        <v>0</v>
      </c>
      <c r="DQ35" s="406">
        <v>0</v>
      </c>
      <c r="DR35" s="389">
        <v>0</v>
      </c>
      <c r="DS35" s="389">
        <v>0</v>
      </c>
      <c r="DT35" s="389">
        <v>0</v>
      </c>
      <c r="DU35" s="389">
        <v>0</v>
      </c>
      <c r="DV35" s="406">
        <v>0</v>
      </c>
      <c r="DW35" s="389">
        <v>0</v>
      </c>
      <c r="DX35" s="389">
        <v>0</v>
      </c>
      <c r="DY35" s="389">
        <v>0</v>
      </c>
      <c r="DZ35" s="389">
        <v>0</v>
      </c>
      <c r="EA35" s="392">
        <v>0</v>
      </c>
      <c r="EB35" s="393">
        <v>0</v>
      </c>
      <c r="EC35" s="393">
        <v>0</v>
      </c>
      <c r="ED35" s="393">
        <v>0</v>
      </c>
      <c r="EE35" s="393">
        <v>0</v>
      </c>
      <c r="EF35" s="406">
        <v>0</v>
      </c>
      <c r="EG35" s="404">
        <v>0</v>
      </c>
      <c r="EH35" s="405">
        <v>0</v>
      </c>
      <c r="EI35" s="405">
        <v>0</v>
      </c>
      <c r="EJ35" s="393">
        <v>0</v>
      </c>
      <c r="EK35" s="407">
        <v>0</v>
      </c>
      <c r="EL35" s="395">
        <v>0</v>
      </c>
      <c r="EM35" s="403">
        <v>0</v>
      </c>
      <c r="EN35" s="388">
        <v>0</v>
      </c>
      <c r="EO35" s="404">
        <v>0</v>
      </c>
      <c r="EP35" s="405">
        <v>0</v>
      </c>
      <c r="EQ35" s="405">
        <v>0</v>
      </c>
      <c r="ER35" s="405">
        <v>0</v>
      </c>
      <c r="ES35" s="393">
        <v>0</v>
      </c>
      <c r="ET35" s="403">
        <v>0</v>
      </c>
      <c r="EU35" s="404">
        <v>0</v>
      </c>
      <c r="EV35" s="405">
        <v>0</v>
      </c>
      <c r="EW35" s="405">
        <v>0</v>
      </c>
      <c r="EX35" s="405">
        <v>0</v>
      </c>
      <c r="EY35" s="393">
        <v>0</v>
      </c>
      <c r="EZ35" s="403">
        <v>0</v>
      </c>
      <c r="FA35" s="404">
        <v>0</v>
      </c>
      <c r="FB35" s="405">
        <v>0</v>
      </c>
      <c r="FC35" s="405">
        <v>0</v>
      </c>
      <c r="FD35" s="405">
        <v>0</v>
      </c>
      <c r="FE35" s="393">
        <v>0</v>
      </c>
      <c r="FF35" s="403">
        <v>0</v>
      </c>
      <c r="FG35" s="389">
        <v>0</v>
      </c>
      <c r="FH35" s="389">
        <v>0</v>
      </c>
      <c r="FI35" s="389">
        <v>0</v>
      </c>
      <c r="FJ35" s="389">
        <v>0</v>
      </c>
      <c r="FK35" s="389">
        <v>0</v>
      </c>
      <c r="FL35" s="406">
        <v>0</v>
      </c>
      <c r="FM35" s="389">
        <v>0</v>
      </c>
      <c r="FN35" s="389">
        <v>0</v>
      </c>
      <c r="FO35" s="389">
        <v>0</v>
      </c>
      <c r="FP35" s="389">
        <v>0</v>
      </c>
      <c r="FQ35" s="389">
        <v>0</v>
      </c>
      <c r="FR35" s="406">
        <v>0</v>
      </c>
      <c r="FS35" s="389">
        <v>0</v>
      </c>
      <c r="FT35" s="389">
        <v>0</v>
      </c>
      <c r="FU35" s="389">
        <v>0</v>
      </c>
      <c r="FV35" s="389">
        <v>0</v>
      </c>
      <c r="FW35" s="389">
        <v>0</v>
      </c>
      <c r="FX35" s="406">
        <v>0</v>
      </c>
      <c r="FY35" s="393">
        <v>0</v>
      </c>
      <c r="FZ35" s="393">
        <v>0</v>
      </c>
      <c r="GA35" s="393">
        <v>0</v>
      </c>
      <c r="GB35" s="393">
        <v>0</v>
      </c>
      <c r="GC35" s="393">
        <v>0</v>
      </c>
      <c r="GD35" s="406">
        <v>0</v>
      </c>
      <c r="GE35" s="393">
        <v>0</v>
      </c>
      <c r="GF35" s="393">
        <v>0</v>
      </c>
      <c r="GG35" s="393">
        <v>0</v>
      </c>
      <c r="GH35" s="393">
        <v>0</v>
      </c>
      <c r="GI35" s="393">
        <v>0</v>
      </c>
      <c r="GJ35" s="392">
        <v>0</v>
      </c>
      <c r="GK35" s="389">
        <v>0</v>
      </c>
      <c r="GL35" s="389">
        <v>0</v>
      </c>
      <c r="GM35" s="389">
        <v>0</v>
      </c>
      <c r="GN35" s="389">
        <v>0</v>
      </c>
      <c r="GO35" s="389">
        <v>0</v>
      </c>
      <c r="GP35" s="407">
        <v>0</v>
      </c>
      <c r="GQ35" s="388">
        <v>0</v>
      </c>
      <c r="GR35" s="409">
        <v>0</v>
      </c>
      <c r="GS35" s="396">
        <v>0</v>
      </c>
      <c r="GT35" s="397">
        <v>0</v>
      </c>
      <c r="GU35" s="390">
        <v>0</v>
      </c>
      <c r="GV35" s="390">
        <v>0</v>
      </c>
      <c r="GW35" s="391">
        <v>0</v>
      </c>
      <c r="GX35" s="403">
        <v>0</v>
      </c>
      <c r="GY35" s="389">
        <v>0</v>
      </c>
      <c r="GZ35" s="389">
        <v>0</v>
      </c>
      <c r="HA35" s="389">
        <v>0</v>
      </c>
      <c r="HB35" s="389">
        <v>0</v>
      </c>
      <c r="HC35" s="406">
        <v>0</v>
      </c>
      <c r="HD35" s="389">
        <v>0</v>
      </c>
      <c r="HE35" s="389">
        <v>0</v>
      </c>
      <c r="HF35" s="389">
        <v>0</v>
      </c>
      <c r="HG35" s="389">
        <v>0</v>
      </c>
      <c r="HH35" s="406">
        <v>0</v>
      </c>
      <c r="HI35" s="389">
        <v>0</v>
      </c>
      <c r="HJ35" s="389">
        <v>0</v>
      </c>
      <c r="HK35" s="389">
        <v>0</v>
      </c>
      <c r="HL35" s="389">
        <v>0</v>
      </c>
      <c r="HM35" s="406">
        <v>0</v>
      </c>
      <c r="HN35" s="389">
        <v>0</v>
      </c>
      <c r="HO35" s="389">
        <v>0</v>
      </c>
      <c r="HP35" s="389">
        <v>0</v>
      </c>
      <c r="HQ35" s="389">
        <v>0</v>
      </c>
      <c r="HR35" s="392">
        <v>0</v>
      </c>
      <c r="HS35" s="393">
        <v>0</v>
      </c>
      <c r="HT35" s="393">
        <v>0</v>
      </c>
      <c r="HU35" s="393">
        <v>0</v>
      </c>
      <c r="HV35" s="393">
        <v>0</v>
      </c>
      <c r="HW35" s="406">
        <v>0</v>
      </c>
      <c r="HX35" s="404">
        <v>0</v>
      </c>
      <c r="HY35" s="405">
        <v>0</v>
      </c>
      <c r="HZ35" s="405">
        <v>0</v>
      </c>
      <c r="IA35" s="393">
        <v>0</v>
      </c>
      <c r="IB35" s="407">
        <v>0</v>
      </c>
      <c r="IC35" s="388">
        <v>0</v>
      </c>
      <c r="ID35" s="408">
        <v>0</v>
      </c>
      <c r="IE35" s="396">
        <v>0</v>
      </c>
      <c r="IF35" s="397">
        <v>0</v>
      </c>
      <c r="IG35" s="390">
        <v>0</v>
      </c>
      <c r="IH35" s="390">
        <v>0</v>
      </c>
      <c r="II35" s="391">
        <v>0</v>
      </c>
      <c r="IJ35" s="388">
        <v>0</v>
      </c>
      <c r="IK35" s="395">
        <v>0</v>
      </c>
      <c r="IL35" s="408">
        <v>0</v>
      </c>
      <c r="IM35" s="396">
        <v>0</v>
      </c>
      <c r="IN35" s="397">
        <v>0</v>
      </c>
      <c r="IO35" s="390">
        <v>0</v>
      </c>
      <c r="IP35" s="390">
        <v>0</v>
      </c>
      <c r="IQ35" s="391">
        <v>0</v>
      </c>
      <c r="IR35" s="391">
        <v>0</v>
      </c>
      <c r="IS35" s="388">
        <v>0</v>
      </c>
      <c r="IT35" s="395">
        <v>0</v>
      </c>
      <c r="IU35" s="408">
        <v>0</v>
      </c>
      <c r="IV35" s="396">
        <v>0</v>
      </c>
      <c r="IW35" s="397">
        <v>0</v>
      </c>
      <c r="IX35" s="390">
        <v>0</v>
      </c>
      <c r="IY35" s="390">
        <v>0</v>
      </c>
      <c r="IZ35" s="391">
        <v>0</v>
      </c>
      <c r="JA35" s="388">
        <v>0</v>
      </c>
      <c r="JB35" s="395">
        <v>0</v>
      </c>
      <c r="JC35" s="408">
        <v>0</v>
      </c>
      <c r="JD35" s="396">
        <v>0</v>
      </c>
      <c r="JE35" s="397">
        <v>0</v>
      </c>
      <c r="JF35" s="390">
        <v>0</v>
      </c>
      <c r="JG35" s="390">
        <v>0</v>
      </c>
      <c r="JH35" s="391">
        <v>0</v>
      </c>
      <c r="JI35" s="388">
        <v>0</v>
      </c>
      <c r="JJ35" s="395">
        <v>0</v>
      </c>
      <c r="JK35" s="388">
        <v>0</v>
      </c>
      <c r="JL35" s="388">
        <v>0</v>
      </c>
      <c r="JM35" s="388">
        <v>0</v>
      </c>
      <c r="JN35" s="403">
        <v>0</v>
      </c>
      <c r="JO35" s="400">
        <v>0</v>
      </c>
    </row>
    <row r="36" spans="1:275" hidden="1" x14ac:dyDescent="0.35">
      <c r="A36" s="401">
        <v>411</v>
      </c>
      <c r="B36" s="410"/>
      <c r="C36" s="402" t="s">
        <v>53</v>
      </c>
      <c r="D36" s="403">
        <v>0</v>
      </c>
      <c r="E36" s="388">
        <v>0</v>
      </c>
      <c r="F36" s="404">
        <v>0</v>
      </c>
      <c r="G36" s="405">
        <v>0</v>
      </c>
      <c r="H36" s="405">
        <v>0</v>
      </c>
      <c r="I36" s="405">
        <v>0</v>
      </c>
      <c r="J36" s="393">
        <v>0</v>
      </c>
      <c r="K36" s="403">
        <v>0</v>
      </c>
      <c r="L36" s="404">
        <v>0</v>
      </c>
      <c r="M36" s="405">
        <v>0</v>
      </c>
      <c r="N36" s="405">
        <v>0</v>
      </c>
      <c r="O36" s="405">
        <v>0</v>
      </c>
      <c r="P36" s="393">
        <v>0</v>
      </c>
      <c r="Q36" s="403">
        <v>0</v>
      </c>
      <c r="R36" s="404">
        <v>0</v>
      </c>
      <c r="S36" s="405">
        <v>0</v>
      </c>
      <c r="T36" s="405">
        <v>0</v>
      </c>
      <c r="U36" s="405">
        <v>0</v>
      </c>
      <c r="V36" s="393">
        <v>0</v>
      </c>
      <c r="W36" s="403">
        <v>0</v>
      </c>
      <c r="X36" s="389">
        <v>0</v>
      </c>
      <c r="Y36" s="389">
        <v>0</v>
      </c>
      <c r="Z36" s="389">
        <v>0</v>
      </c>
      <c r="AA36" s="389">
        <v>0</v>
      </c>
      <c r="AB36" s="389">
        <v>0</v>
      </c>
      <c r="AC36" s="406">
        <v>0</v>
      </c>
      <c r="AD36" s="389">
        <v>0</v>
      </c>
      <c r="AE36" s="389">
        <v>0</v>
      </c>
      <c r="AF36" s="389">
        <v>0</v>
      </c>
      <c r="AG36" s="389">
        <v>0</v>
      </c>
      <c r="AH36" s="389">
        <v>0</v>
      </c>
      <c r="AI36" s="406">
        <v>0</v>
      </c>
      <c r="AJ36" s="389">
        <v>0</v>
      </c>
      <c r="AK36" s="389">
        <v>0</v>
      </c>
      <c r="AL36" s="389">
        <v>0</v>
      </c>
      <c r="AM36" s="389">
        <v>0</v>
      </c>
      <c r="AN36" s="389">
        <v>0</v>
      </c>
      <c r="AO36" s="406">
        <v>0</v>
      </c>
      <c r="AP36" s="393">
        <v>0</v>
      </c>
      <c r="AQ36" s="393">
        <v>0</v>
      </c>
      <c r="AR36" s="393">
        <v>0</v>
      </c>
      <c r="AS36" s="393">
        <v>0</v>
      </c>
      <c r="AT36" s="393">
        <v>0</v>
      </c>
      <c r="AU36" s="406">
        <v>0</v>
      </c>
      <c r="AV36" s="393">
        <v>0</v>
      </c>
      <c r="AW36" s="393">
        <v>0</v>
      </c>
      <c r="AX36" s="393">
        <v>0</v>
      </c>
      <c r="AY36" s="393">
        <v>0</v>
      </c>
      <c r="AZ36" s="393">
        <v>0</v>
      </c>
      <c r="BA36" s="392">
        <v>0</v>
      </c>
      <c r="BB36" s="393">
        <v>0</v>
      </c>
      <c r="BC36" s="393">
        <v>0</v>
      </c>
      <c r="BD36" s="393">
        <v>0</v>
      </c>
      <c r="BE36" s="393">
        <v>0</v>
      </c>
      <c r="BF36" s="393">
        <v>0</v>
      </c>
      <c r="BG36" s="392">
        <v>0</v>
      </c>
      <c r="BH36" s="389">
        <v>0</v>
      </c>
      <c r="BI36" s="389">
        <v>0</v>
      </c>
      <c r="BJ36" s="389">
        <v>0</v>
      </c>
      <c r="BK36" s="389">
        <v>0</v>
      </c>
      <c r="BL36" s="389">
        <v>0</v>
      </c>
      <c r="BM36" s="407">
        <v>0</v>
      </c>
      <c r="BN36" s="395">
        <v>0</v>
      </c>
      <c r="BO36" s="408">
        <v>0</v>
      </c>
      <c r="BP36" s="396">
        <v>0</v>
      </c>
      <c r="BQ36" s="397">
        <v>0</v>
      </c>
      <c r="BR36" s="390">
        <v>0</v>
      </c>
      <c r="BS36" s="390">
        <v>0</v>
      </c>
      <c r="BT36" s="398">
        <v>0</v>
      </c>
      <c r="BU36" s="403">
        <v>0</v>
      </c>
      <c r="BV36" s="389">
        <v>0</v>
      </c>
      <c r="BW36" s="389">
        <v>0</v>
      </c>
      <c r="BX36" s="389">
        <v>0</v>
      </c>
      <c r="BY36" s="389">
        <v>0</v>
      </c>
      <c r="BZ36" s="406">
        <v>0</v>
      </c>
      <c r="CA36" s="389">
        <v>0</v>
      </c>
      <c r="CB36" s="389">
        <v>0</v>
      </c>
      <c r="CC36" s="389">
        <v>0</v>
      </c>
      <c r="CD36" s="389">
        <v>0</v>
      </c>
      <c r="CE36" s="406">
        <v>0</v>
      </c>
      <c r="CF36" s="389">
        <v>0</v>
      </c>
      <c r="CG36" s="389">
        <v>0</v>
      </c>
      <c r="CH36" s="389">
        <v>0</v>
      </c>
      <c r="CI36" s="389">
        <v>0</v>
      </c>
      <c r="CJ36" s="406">
        <v>0</v>
      </c>
      <c r="CK36" s="393">
        <v>0</v>
      </c>
      <c r="CL36" s="393">
        <v>0</v>
      </c>
      <c r="CM36" s="393">
        <v>0</v>
      </c>
      <c r="CN36" s="393">
        <v>0</v>
      </c>
      <c r="CO36" s="392">
        <v>0</v>
      </c>
      <c r="CP36" s="393">
        <v>0</v>
      </c>
      <c r="CQ36" s="393">
        <v>0</v>
      </c>
      <c r="CR36" s="393">
        <v>0</v>
      </c>
      <c r="CS36" s="393">
        <v>0</v>
      </c>
      <c r="CT36" s="392">
        <v>0</v>
      </c>
      <c r="CU36" s="404">
        <v>0</v>
      </c>
      <c r="CV36" s="405">
        <v>0</v>
      </c>
      <c r="CW36" s="405">
        <v>0</v>
      </c>
      <c r="CX36" s="393">
        <v>0</v>
      </c>
      <c r="CY36" s="407">
        <v>0</v>
      </c>
      <c r="CZ36" s="395">
        <v>0</v>
      </c>
      <c r="DA36" s="409">
        <v>0</v>
      </c>
      <c r="DB36" s="396">
        <v>0</v>
      </c>
      <c r="DC36" s="397">
        <v>0</v>
      </c>
      <c r="DD36" s="390">
        <v>0</v>
      </c>
      <c r="DE36" s="390">
        <v>0</v>
      </c>
      <c r="DF36" s="398">
        <v>0</v>
      </c>
      <c r="DG36" s="403">
        <v>0</v>
      </c>
      <c r="DH36" s="389">
        <v>0</v>
      </c>
      <c r="DI36" s="389">
        <v>0</v>
      </c>
      <c r="DJ36" s="389">
        <v>0</v>
      </c>
      <c r="DK36" s="389">
        <v>0</v>
      </c>
      <c r="DL36" s="406">
        <v>0</v>
      </c>
      <c r="DM36" s="389">
        <v>0</v>
      </c>
      <c r="DN36" s="389">
        <v>0</v>
      </c>
      <c r="DO36" s="389">
        <v>0</v>
      </c>
      <c r="DP36" s="389">
        <v>0</v>
      </c>
      <c r="DQ36" s="406">
        <v>0</v>
      </c>
      <c r="DR36" s="389">
        <v>0</v>
      </c>
      <c r="DS36" s="389">
        <v>0</v>
      </c>
      <c r="DT36" s="389">
        <v>0</v>
      </c>
      <c r="DU36" s="389">
        <v>0</v>
      </c>
      <c r="DV36" s="406">
        <v>0</v>
      </c>
      <c r="DW36" s="389">
        <v>0</v>
      </c>
      <c r="DX36" s="389">
        <v>0</v>
      </c>
      <c r="DY36" s="389">
        <v>0</v>
      </c>
      <c r="DZ36" s="389">
        <v>0</v>
      </c>
      <c r="EA36" s="392">
        <v>0</v>
      </c>
      <c r="EB36" s="393">
        <v>0</v>
      </c>
      <c r="EC36" s="393">
        <v>0</v>
      </c>
      <c r="ED36" s="393">
        <v>0</v>
      </c>
      <c r="EE36" s="393">
        <v>0</v>
      </c>
      <c r="EF36" s="406">
        <v>0</v>
      </c>
      <c r="EG36" s="404">
        <v>0</v>
      </c>
      <c r="EH36" s="405">
        <v>0</v>
      </c>
      <c r="EI36" s="405">
        <v>0</v>
      </c>
      <c r="EJ36" s="393">
        <v>0</v>
      </c>
      <c r="EK36" s="407">
        <v>0</v>
      </c>
      <c r="EL36" s="395">
        <v>0</v>
      </c>
      <c r="EM36" s="403">
        <v>0</v>
      </c>
      <c r="EN36" s="388">
        <v>0</v>
      </c>
      <c r="EO36" s="404">
        <v>0</v>
      </c>
      <c r="EP36" s="405">
        <v>0</v>
      </c>
      <c r="EQ36" s="405">
        <v>0</v>
      </c>
      <c r="ER36" s="405">
        <v>0</v>
      </c>
      <c r="ES36" s="393">
        <v>0</v>
      </c>
      <c r="ET36" s="403">
        <v>0</v>
      </c>
      <c r="EU36" s="404">
        <v>0</v>
      </c>
      <c r="EV36" s="405">
        <v>0</v>
      </c>
      <c r="EW36" s="405">
        <v>0</v>
      </c>
      <c r="EX36" s="405">
        <v>0</v>
      </c>
      <c r="EY36" s="393">
        <v>0</v>
      </c>
      <c r="EZ36" s="403">
        <v>0</v>
      </c>
      <c r="FA36" s="404">
        <v>0</v>
      </c>
      <c r="FB36" s="405">
        <v>0</v>
      </c>
      <c r="FC36" s="405">
        <v>0</v>
      </c>
      <c r="FD36" s="405">
        <v>0</v>
      </c>
      <c r="FE36" s="393">
        <v>0</v>
      </c>
      <c r="FF36" s="403">
        <v>0</v>
      </c>
      <c r="FG36" s="389">
        <v>0</v>
      </c>
      <c r="FH36" s="389">
        <v>0</v>
      </c>
      <c r="FI36" s="389">
        <v>0</v>
      </c>
      <c r="FJ36" s="389">
        <v>0</v>
      </c>
      <c r="FK36" s="389">
        <v>0</v>
      </c>
      <c r="FL36" s="406">
        <v>0</v>
      </c>
      <c r="FM36" s="389">
        <v>0</v>
      </c>
      <c r="FN36" s="389">
        <v>0</v>
      </c>
      <c r="FO36" s="389">
        <v>0</v>
      </c>
      <c r="FP36" s="389">
        <v>0</v>
      </c>
      <c r="FQ36" s="389">
        <v>0</v>
      </c>
      <c r="FR36" s="406">
        <v>0</v>
      </c>
      <c r="FS36" s="389">
        <v>0</v>
      </c>
      <c r="FT36" s="389">
        <v>0</v>
      </c>
      <c r="FU36" s="389">
        <v>0</v>
      </c>
      <c r="FV36" s="389">
        <v>0</v>
      </c>
      <c r="FW36" s="389">
        <v>0</v>
      </c>
      <c r="FX36" s="406">
        <v>0</v>
      </c>
      <c r="FY36" s="393">
        <v>0</v>
      </c>
      <c r="FZ36" s="393">
        <v>0</v>
      </c>
      <c r="GA36" s="393">
        <v>0</v>
      </c>
      <c r="GB36" s="393">
        <v>0</v>
      </c>
      <c r="GC36" s="393">
        <v>0</v>
      </c>
      <c r="GD36" s="406">
        <v>0</v>
      </c>
      <c r="GE36" s="393">
        <v>0</v>
      </c>
      <c r="GF36" s="393">
        <v>0</v>
      </c>
      <c r="GG36" s="393">
        <v>0</v>
      </c>
      <c r="GH36" s="393">
        <v>0</v>
      </c>
      <c r="GI36" s="393">
        <v>0</v>
      </c>
      <c r="GJ36" s="392">
        <v>0</v>
      </c>
      <c r="GK36" s="389">
        <v>0</v>
      </c>
      <c r="GL36" s="389">
        <v>0</v>
      </c>
      <c r="GM36" s="389">
        <v>0</v>
      </c>
      <c r="GN36" s="389">
        <v>0</v>
      </c>
      <c r="GO36" s="389">
        <v>0</v>
      </c>
      <c r="GP36" s="407">
        <v>0</v>
      </c>
      <c r="GQ36" s="388">
        <v>0</v>
      </c>
      <c r="GR36" s="409">
        <v>0</v>
      </c>
      <c r="GS36" s="396">
        <v>0</v>
      </c>
      <c r="GT36" s="397">
        <v>0</v>
      </c>
      <c r="GU36" s="390">
        <v>0</v>
      </c>
      <c r="GV36" s="390">
        <v>0</v>
      </c>
      <c r="GW36" s="391">
        <v>0</v>
      </c>
      <c r="GX36" s="403">
        <v>0</v>
      </c>
      <c r="GY36" s="389">
        <v>0</v>
      </c>
      <c r="GZ36" s="389">
        <v>0</v>
      </c>
      <c r="HA36" s="389">
        <v>0</v>
      </c>
      <c r="HB36" s="389">
        <v>0</v>
      </c>
      <c r="HC36" s="406">
        <v>0</v>
      </c>
      <c r="HD36" s="389">
        <v>0</v>
      </c>
      <c r="HE36" s="389">
        <v>0</v>
      </c>
      <c r="HF36" s="389">
        <v>0</v>
      </c>
      <c r="HG36" s="389">
        <v>0</v>
      </c>
      <c r="HH36" s="406">
        <v>0</v>
      </c>
      <c r="HI36" s="389">
        <v>0</v>
      </c>
      <c r="HJ36" s="389">
        <v>0</v>
      </c>
      <c r="HK36" s="389">
        <v>0</v>
      </c>
      <c r="HL36" s="389">
        <v>0</v>
      </c>
      <c r="HM36" s="406">
        <v>0</v>
      </c>
      <c r="HN36" s="389">
        <v>0</v>
      </c>
      <c r="HO36" s="389">
        <v>0</v>
      </c>
      <c r="HP36" s="389">
        <v>0</v>
      </c>
      <c r="HQ36" s="389">
        <v>0</v>
      </c>
      <c r="HR36" s="392">
        <v>0</v>
      </c>
      <c r="HS36" s="393">
        <v>0</v>
      </c>
      <c r="HT36" s="393">
        <v>0</v>
      </c>
      <c r="HU36" s="393">
        <v>0</v>
      </c>
      <c r="HV36" s="393">
        <v>0</v>
      </c>
      <c r="HW36" s="406">
        <v>0</v>
      </c>
      <c r="HX36" s="404">
        <v>0</v>
      </c>
      <c r="HY36" s="405">
        <v>0</v>
      </c>
      <c r="HZ36" s="405">
        <v>0</v>
      </c>
      <c r="IA36" s="393">
        <v>0</v>
      </c>
      <c r="IB36" s="407">
        <v>0</v>
      </c>
      <c r="IC36" s="388">
        <v>0</v>
      </c>
      <c r="ID36" s="408">
        <v>0</v>
      </c>
      <c r="IE36" s="396">
        <v>0</v>
      </c>
      <c r="IF36" s="397">
        <v>0</v>
      </c>
      <c r="IG36" s="390">
        <v>0</v>
      </c>
      <c r="IH36" s="390">
        <v>0</v>
      </c>
      <c r="II36" s="391">
        <v>0</v>
      </c>
      <c r="IJ36" s="388">
        <v>0</v>
      </c>
      <c r="IK36" s="395">
        <v>0</v>
      </c>
      <c r="IL36" s="408">
        <v>0</v>
      </c>
      <c r="IM36" s="396">
        <v>0</v>
      </c>
      <c r="IN36" s="397">
        <v>0</v>
      </c>
      <c r="IO36" s="390">
        <v>0</v>
      </c>
      <c r="IP36" s="390">
        <v>0</v>
      </c>
      <c r="IQ36" s="391">
        <v>0</v>
      </c>
      <c r="IR36" s="391">
        <v>0</v>
      </c>
      <c r="IS36" s="388">
        <v>0</v>
      </c>
      <c r="IT36" s="395">
        <v>0</v>
      </c>
      <c r="IU36" s="408">
        <v>0</v>
      </c>
      <c r="IV36" s="396">
        <v>0</v>
      </c>
      <c r="IW36" s="397">
        <v>0</v>
      </c>
      <c r="IX36" s="390">
        <v>0</v>
      </c>
      <c r="IY36" s="390">
        <v>0</v>
      </c>
      <c r="IZ36" s="391">
        <v>0</v>
      </c>
      <c r="JA36" s="388">
        <v>0</v>
      </c>
      <c r="JB36" s="395">
        <v>0</v>
      </c>
      <c r="JC36" s="408">
        <v>0</v>
      </c>
      <c r="JD36" s="396">
        <v>0</v>
      </c>
      <c r="JE36" s="397">
        <v>0</v>
      </c>
      <c r="JF36" s="390">
        <v>0</v>
      </c>
      <c r="JG36" s="390">
        <v>0</v>
      </c>
      <c r="JH36" s="391">
        <v>0</v>
      </c>
      <c r="JI36" s="388">
        <v>0</v>
      </c>
      <c r="JJ36" s="395">
        <v>0</v>
      </c>
      <c r="JK36" s="388">
        <v>0</v>
      </c>
      <c r="JL36" s="388">
        <v>0</v>
      </c>
      <c r="JM36" s="388">
        <v>0</v>
      </c>
      <c r="JN36" s="403">
        <v>0</v>
      </c>
      <c r="JO36" s="400">
        <v>0</v>
      </c>
    </row>
    <row r="37" spans="1:275" hidden="1" x14ac:dyDescent="0.35">
      <c r="A37" s="401">
        <v>411</v>
      </c>
      <c r="B37" s="410"/>
      <c r="C37" s="402" t="s">
        <v>45</v>
      </c>
      <c r="D37" s="403">
        <v>0</v>
      </c>
      <c r="E37" s="388">
        <v>0</v>
      </c>
      <c r="F37" s="404">
        <v>0</v>
      </c>
      <c r="G37" s="405">
        <v>0</v>
      </c>
      <c r="H37" s="405">
        <v>0</v>
      </c>
      <c r="I37" s="405">
        <v>0</v>
      </c>
      <c r="J37" s="393">
        <v>0</v>
      </c>
      <c r="K37" s="403">
        <v>0</v>
      </c>
      <c r="L37" s="404">
        <v>0</v>
      </c>
      <c r="M37" s="405">
        <v>0</v>
      </c>
      <c r="N37" s="405">
        <v>0</v>
      </c>
      <c r="O37" s="405">
        <v>0</v>
      </c>
      <c r="P37" s="393">
        <v>0</v>
      </c>
      <c r="Q37" s="403">
        <v>0</v>
      </c>
      <c r="R37" s="404">
        <v>0</v>
      </c>
      <c r="S37" s="405">
        <v>0</v>
      </c>
      <c r="T37" s="405">
        <v>0</v>
      </c>
      <c r="U37" s="405">
        <v>0</v>
      </c>
      <c r="V37" s="393">
        <v>0</v>
      </c>
      <c r="W37" s="403">
        <v>0</v>
      </c>
      <c r="X37" s="389">
        <v>0</v>
      </c>
      <c r="Y37" s="389">
        <v>0</v>
      </c>
      <c r="Z37" s="389">
        <v>0</v>
      </c>
      <c r="AA37" s="389">
        <v>0</v>
      </c>
      <c r="AB37" s="389">
        <v>0</v>
      </c>
      <c r="AC37" s="406">
        <v>0</v>
      </c>
      <c r="AD37" s="389">
        <v>0</v>
      </c>
      <c r="AE37" s="389">
        <v>0</v>
      </c>
      <c r="AF37" s="389">
        <v>0</v>
      </c>
      <c r="AG37" s="389">
        <v>0</v>
      </c>
      <c r="AH37" s="389">
        <v>0</v>
      </c>
      <c r="AI37" s="406">
        <v>0</v>
      </c>
      <c r="AJ37" s="389">
        <v>0</v>
      </c>
      <c r="AK37" s="389">
        <v>0</v>
      </c>
      <c r="AL37" s="389">
        <v>0</v>
      </c>
      <c r="AM37" s="389">
        <v>0</v>
      </c>
      <c r="AN37" s="389">
        <v>0</v>
      </c>
      <c r="AO37" s="406">
        <v>0</v>
      </c>
      <c r="AP37" s="393">
        <v>0</v>
      </c>
      <c r="AQ37" s="393">
        <v>0</v>
      </c>
      <c r="AR37" s="393">
        <v>0</v>
      </c>
      <c r="AS37" s="393">
        <v>0</v>
      </c>
      <c r="AT37" s="393">
        <v>0</v>
      </c>
      <c r="AU37" s="406">
        <v>0</v>
      </c>
      <c r="AV37" s="393">
        <v>0</v>
      </c>
      <c r="AW37" s="393">
        <v>0</v>
      </c>
      <c r="AX37" s="393">
        <v>0</v>
      </c>
      <c r="AY37" s="393">
        <v>0</v>
      </c>
      <c r="AZ37" s="393">
        <v>0</v>
      </c>
      <c r="BA37" s="392">
        <v>0</v>
      </c>
      <c r="BB37" s="393">
        <v>0</v>
      </c>
      <c r="BC37" s="393">
        <v>0</v>
      </c>
      <c r="BD37" s="393">
        <v>0</v>
      </c>
      <c r="BE37" s="393">
        <v>0</v>
      </c>
      <c r="BF37" s="393">
        <v>0</v>
      </c>
      <c r="BG37" s="392">
        <v>0</v>
      </c>
      <c r="BH37" s="389">
        <v>0</v>
      </c>
      <c r="BI37" s="389">
        <v>0</v>
      </c>
      <c r="BJ37" s="389">
        <v>0</v>
      </c>
      <c r="BK37" s="389">
        <v>0</v>
      </c>
      <c r="BL37" s="389">
        <v>0</v>
      </c>
      <c r="BM37" s="407">
        <v>0</v>
      </c>
      <c r="BN37" s="395">
        <v>0</v>
      </c>
      <c r="BO37" s="408">
        <v>0</v>
      </c>
      <c r="BP37" s="396">
        <v>0</v>
      </c>
      <c r="BQ37" s="397">
        <v>0</v>
      </c>
      <c r="BR37" s="390">
        <v>0</v>
      </c>
      <c r="BS37" s="390">
        <v>0</v>
      </c>
      <c r="BT37" s="398">
        <v>0</v>
      </c>
      <c r="BU37" s="403">
        <v>0</v>
      </c>
      <c r="BV37" s="389">
        <v>0</v>
      </c>
      <c r="BW37" s="389">
        <v>0</v>
      </c>
      <c r="BX37" s="389">
        <v>0</v>
      </c>
      <c r="BY37" s="389">
        <v>0</v>
      </c>
      <c r="BZ37" s="406">
        <v>0</v>
      </c>
      <c r="CA37" s="389">
        <v>0</v>
      </c>
      <c r="CB37" s="389">
        <v>0</v>
      </c>
      <c r="CC37" s="389">
        <v>0</v>
      </c>
      <c r="CD37" s="389">
        <v>0</v>
      </c>
      <c r="CE37" s="406">
        <v>0</v>
      </c>
      <c r="CF37" s="389">
        <v>0</v>
      </c>
      <c r="CG37" s="389">
        <v>0</v>
      </c>
      <c r="CH37" s="389">
        <v>0</v>
      </c>
      <c r="CI37" s="389">
        <v>0</v>
      </c>
      <c r="CJ37" s="406">
        <v>0</v>
      </c>
      <c r="CK37" s="393">
        <v>0</v>
      </c>
      <c r="CL37" s="393">
        <v>0</v>
      </c>
      <c r="CM37" s="393">
        <v>0</v>
      </c>
      <c r="CN37" s="393">
        <v>0</v>
      </c>
      <c r="CO37" s="392">
        <v>0</v>
      </c>
      <c r="CP37" s="393">
        <v>0</v>
      </c>
      <c r="CQ37" s="393">
        <v>0</v>
      </c>
      <c r="CR37" s="393">
        <v>0</v>
      </c>
      <c r="CS37" s="393">
        <v>0</v>
      </c>
      <c r="CT37" s="392">
        <v>0</v>
      </c>
      <c r="CU37" s="404">
        <v>0</v>
      </c>
      <c r="CV37" s="405">
        <v>0</v>
      </c>
      <c r="CW37" s="405">
        <v>0</v>
      </c>
      <c r="CX37" s="393">
        <v>0</v>
      </c>
      <c r="CY37" s="407">
        <v>0</v>
      </c>
      <c r="CZ37" s="395">
        <v>0</v>
      </c>
      <c r="DA37" s="409">
        <v>0</v>
      </c>
      <c r="DB37" s="396">
        <v>0</v>
      </c>
      <c r="DC37" s="397">
        <v>0</v>
      </c>
      <c r="DD37" s="390">
        <v>0</v>
      </c>
      <c r="DE37" s="390">
        <v>0</v>
      </c>
      <c r="DF37" s="398">
        <v>0</v>
      </c>
      <c r="DG37" s="403">
        <v>0</v>
      </c>
      <c r="DH37" s="389">
        <v>0</v>
      </c>
      <c r="DI37" s="389">
        <v>0</v>
      </c>
      <c r="DJ37" s="389">
        <v>0</v>
      </c>
      <c r="DK37" s="389">
        <v>0</v>
      </c>
      <c r="DL37" s="406">
        <v>0</v>
      </c>
      <c r="DM37" s="389">
        <v>0</v>
      </c>
      <c r="DN37" s="389">
        <v>0</v>
      </c>
      <c r="DO37" s="389">
        <v>0</v>
      </c>
      <c r="DP37" s="389">
        <v>0</v>
      </c>
      <c r="DQ37" s="406">
        <v>0</v>
      </c>
      <c r="DR37" s="389">
        <v>0</v>
      </c>
      <c r="DS37" s="389">
        <v>0</v>
      </c>
      <c r="DT37" s="389">
        <v>0</v>
      </c>
      <c r="DU37" s="389">
        <v>0</v>
      </c>
      <c r="DV37" s="406">
        <v>0</v>
      </c>
      <c r="DW37" s="389">
        <v>0</v>
      </c>
      <c r="DX37" s="389">
        <v>0</v>
      </c>
      <c r="DY37" s="389">
        <v>0</v>
      </c>
      <c r="DZ37" s="389">
        <v>0</v>
      </c>
      <c r="EA37" s="392">
        <v>0</v>
      </c>
      <c r="EB37" s="393">
        <v>0</v>
      </c>
      <c r="EC37" s="393">
        <v>0</v>
      </c>
      <c r="ED37" s="393">
        <v>0</v>
      </c>
      <c r="EE37" s="393">
        <v>0</v>
      </c>
      <c r="EF37" s="406">
        <v>0</v>
      </c>
      <c r="EG37" s="404">
        <v>0</v>
      </c>
      <c r="EH37" s="405">
        <v>0</v>
      </c>
      <c r="EI37" s="405">
        <v>0</v>
      </c>
      <c r="EJ37" s="393">
        <v>0</v>
      </c>
      <c r="EK37" s="407">
        <v>0</v>
      </c>
      <c r="EL37" s="395">
        <v>0</v>
      </c>
      <c r="EM37" s="403">
        <v>0</v>
      </c>
      <c r="EN37" s="388">
        <v>0</v>
      </c>
      <c r="EO37" s="404">
        <v>0</v>
      </c>
      <c r="EP37" s="405">
        <v>0</v>
      </c>
      <c r="EQ37" s="405">
        <v>0</v>
      </c>
      <c r="ER37" s="405">
        <v>0</v>
      </c>
      <c r="ES37" s="393">
        <v>0</v>
      </c>
      <c r="ET37" s="403">
        <v>0</v>
      </c>
      <c r="EU37" s="404">
        <v>0</v>
      </c>
      <c r="EV37" s="405">
        <v>0</v>
      </c>
      <c r="EW37" s="405">
        <v>0</v>
      </c>
      <c r="EX37" s="405">
        <v>0</v>
      </c>
      <c r="EY37" s="393">
        <v>0</v>
      </c>
      <c r="EZ37" s="403">
        <v>0</v>
      </c>
      <c r="FA37" s="404">
        <v>0</v>
      </c>
      <c r="FB37" s="405">
        <v>0</v>
      </c>
      <c r="FC37" s="405">
        <v>0</v>
      </c>
      <c r="FD37" s="405">
        <v>0</v>
      </c>
      <c r="FE37" s="393">
        <v>0</v>
      </c>
      <c r="FF37" s="403">
        <v>0</v>
      </c>
      <c r="FG37" s="389">
        <v>0</v>
      </c>
      <c r="FH37" s="389">
        <v>0</v>
      </c>
      <c r="FI37" s="389">
        <v>0</v>
      </c>
      <c r="FJ37" s="389">
        <v>0</v>
      </c>
      <c r="FK37" s="389">
        <v>0</v>
      </c>
      <c r="FL37" s="406">
        <v>0</v>
      </c>
      <c r="FM37" s="389">
        <v>0</v>
      </c>
      <c r="FN37" s="389">
        <v>0</v>
      </c>
      <c r="FO37" s="389">
        <v>0</v>
      </c>
      <c r="FP37" s="389">
        <v>0</v>
      </c>
      <c r="FQ37" s="389">
        <v>0</v>
      </c>
      <c r="FR37" s="406">
        <v>0</v>
      </c>
      <c r="FS37" s="389">
        <v>0</v>
      </c>
      <c r="FT37" s="389">
        <v>0</v>
      </c>
      <c r="FU37" s="389">
        <v>0</v>
      </c>
      <c r="FV37" s="389">
        <v>0</v>
      </c>
      <c r="FW37" s="389">
        <v>0</v>
      </c>
      <c r="FX37" s="406">
        <v>0</v>
      </c>
      <c r="FY37" s="393">
        <v>0</v>
      </c>
      <c r="FZ37" s="393">
        <v>0</v>
      </c>
      <c r="GA37" s="393">
        <v>0</v>
      </c>
      <c r="GB37" s="393">
        <v>0</v>
      </c>
      <c r="GC37" s="393">
        <v>0</v>
      </c>
      <c r="GD37" s="406">
        <v>0</v>
      </c>
      <c r="GE37" s="393">
        <v>0</v>
      </c>
      <c r="GF37" s="393">
        <v>0</v>
      </c>
      <c r="GG37" s="393">
        <v>0</v>
      </c>
      <c r="GH37" s="393">
        <v>0</v>
      </c>
      <c r="GI37" s="393">
        <v>0</v>
      </c>
      <c r="GJ37" s="392">
        <v>0</v>
      </c>
      <c r="GK37" s="389">
        <v>0</v>
      </c>
      <c r="GL37" s="389">
        <v>0</v>
      </c>
      <c r="GM37" s="389">
        <v>0</v>
      </c>
      <c r="GN37" s="389">
        <v>0</v>
      </c>
      <c r="GO37" s="389">
        <v>0</v>
      </c>
      <c r="GP37" s="407">
        <v>0</v>
      </c>
      <c r="GQ37" s="388">
        <v>0</v>
      </c>
      <c r="GR37" s="409">
        <v>0</v>
      </c>
      <c r="GS37" s="396">
        <v>0</v>
      </c>
      <c r="GT37" s="397">
        <v>0</v>
      </c>
      <c r="GU37" s="390">
        <v>0</v>
      </c>
      <c r="GV37" s="390">
        <v>0</v>
      </c>
      <c r="GW37" s="391">
        <v>0</v>
      </c>
      <c r="GX37" s="403">
        <v>0</v>
      </c>
      <c r="GY37" s="389">
        <v>0</v>
      </c>
      <c r="GZ37" s="389">
        <v>0</v>
      </c>
      <c r="HA37" s="389">
        <v>0</v>
      </c>
      <c r="HB37" s="389">
        <v>0</v>
      </c>
      <c r="HC37" s="406">
        <v>0</v>
      </c>
      <c r="HD37" s="389">
        <v>0</v>
      </c>
      <c r="HE37" s="389">
        <v>0</v>
      </c>
      <c r="HF37" s="389">
        <v>0</v>
      </c>
      <c r="HG37" s="389">
        <v>0</v>
      </c>
      <c r="HH37" s="406">
        <v>0</v>
      </c>
      <c r="HI37" s="389">
        <v>0</v>
      </c>
      <c r="HJ37" s="389">
        <v>0</v>
      </c>
      <c r="HK37" s="389">
        <v>0</v>
      </c>
      <c r="HL37" s="389">
        <v>0</v>
      </c>
      <c r="HM37" s="406">
        <v>0</v>
      </c>
      <c r="HN37" s="389">
        <v>0</v>
      </c>
      <c r="HO37" s="389">
        <v>0</v>
      </c>
      <c r="HP37" s="389">
        <v>0</v>
      </c>
      <c r="HQ37" s="389">
        <v>0</v>
      </c>
      <c r="HR37" s="392">
        <v>0</v>
      </c>
      <c r="HS37" s="393">
        <v>0</v>
      </c>
      <c r="HT37" s="393">
        <v>0</v>
      </c>
      <c r="HU37" s="393">
        <v>0</v>
      </c>
      <c r="HV37" s="393">
        <v>0</v>
      </c>
      <c r="HW37" s="406">
        <v>0</v>
      </c>
      <c r="HX37" s="404">
        <v>0</v>
      </c>
      <c r="HY37" s="405">
        <v>0</v>
      </c>
      <c r="HZ37" s="405">
        <v>0</v>
      </c>
      <c r="IA37" s="393">
        <v>0</v>
      </c>
      <c r="IB37" s="407">
        <v>0</v>
      </c>
      <c r="IC37" s="388">
        <v>0</v>
      </c>
      <c r="ID37" s="408">
        <v>0</v>
      </c>
      <c r="IE37" s="396">
        <v>0</v>
      </c>
      <c r="IF37" s="397">
        <v>0</v>
      </c>
      <c r="IG37" s="390">
        <v>0</v>
      </c>
      <c r="IH37" s="390">
        <v>0</v>
      </c>
      <c r="II37" s="391">
        <v>0</v>
      </c>
      <c r="IJ37" s="388">
        <v>0</v>
      </c>
      <c r="IK37" s="395">
        <v>0</v>
      </c>
      <c r="IL37" s="408">
        <v>0</v>
      </c>
      <c r="IM37" s="396">
        <v>0</v>
      </c>
      <c r="IN37" s="397">
        <v>0</v>
      </c>
      <c r="IO37" s="390">
        <v>0</v>
      </c>
      <c r="IP37" s="390">
        <v>0</v>
      </c>
      <c r="IQ37" s="391">
        <v>0</v>
      </c>
      <c r="IR37" s="391">
        <v>0</v>
      </c>
      <c r="IS37" s="388">
        <v>0</v>
      </c>
      <c r="IT37" s="395">
        <v>0</v>
      </c>
      <c r="IU37" s="408">
        <v>0</v>
      </c>
      <c r="IV37" s="396">
        <v>0</v>
      </c>
      <c r="IW37" s="397">
        <v>0</v>
      </c>
      <c r="IX37" s="390">
        <v>0</v>
      </c>
      <c r="IY37" s="390">
        <v>0</v>
      </c>
      <c r="IZ37" s="391">
        <v>0</v>
      </c>
      <c r="JA37" s="388">
        <v>0</v>
      </c>
      <c r="JB37" s="395">
        <v>0</v>
      </c>
      <c r="JC37" s="408">
        <v>0</v>
      </c>
      <c r="JD37" s="396">
        <v>0</v>
      </c>
      <c r="JE37" s="397">
        <v>0</v>
      </c>
      <c r="JF37" s="390">
        <v>0</v>
      </c>
      <c r="JG37" s="390">
        <v>0</v>
      </c>
      <c r="JH37" s="391">
        <v>0</v>
      </c>
      <c r="JI37" s="388">
        <v>0</v>
      </c>
      <c r="JJ37" s="395">
        <v>0</v>
      </c>
      <c r="JK37" s="388">
        <v>0</v>
      </c>
      <c r="JL37" s="388">
        <v>0</v>
      </c>
      <c r="JM37" s="388">
        <v>0</v>
      </c>
      <c r="JN37" s="403">
        <v>0</v>
      </c>
      <c r="JO37" s="400">
        <v>0</v>
      </c>
    </row>
    <row r="38" spans="1:275" hidden="1" x14ac:dyDescent="0.35">
      <c r="A38" s="401">
        <v>411</v>
      </c>
      <c r="B38" s="410"/>
      <c r="C38" s="402" t="s">
        <v>310</v>
      </c>
      <c r="D38" s="403">
        <v>0</v>
      </c>
      <c r="E38" s="388">
        <v>0</v>
      </c>
      <c r="F38" s="404">
        <v>0</v>
      </c>
      <c r="G38" s="405">
        <v>0</v>
      </c>
      <c r="H38" s="405">
        <v>0</v>
      </c>
      <c r="I38" s="405">
        <v>0</v>
      </c>
      <c r="J38" s="393">
        <v>0</v>
      </c>
      <c r="K38" s="403">
        <v>0</v>
      </c>
      <c r="L38" s="404">
        <v>0</v>
      </c>
      <c r="M38" s="405">
        <v>0</v>
      </c>
      <c r="N38" s="405">
        <v>0</v>
      </c>
      <c r="O38" s="405">
        <v>0</v>
      </c>
      <c r="P38" s="393">
        <v>0</v>
      </c>
      <c r="Q38" s="403">
        <v>0</v>
      </c>
      <c r="R38" s="404">
        <v>0</v>
      </c>
      <c r="S38" s="405">
        <v>0</v>
      </c>
      <c r="T38" s="405">
        <v>0</v>
      </c>
      <c r="U38" s="405">
        <v>0</v>
      </c>
      <c r="V38" s="393">
        <v>0</v>
      </c>
      <c r="W38" s="403">
        <v>0</v>
      </c>
      <c r="X38" s="389">
        <v>0</v>
      </c>
      <c r="Y38" s="389">
        <v>0</v>
      </c>
      <c r="Z38" s="389">
        <v>0</v>
      </c>
      <c r="AA38" s="389">
        <v>0</v>
      </c>
      <c r="AB38" s="389">
        <v>0</v>
      </c>
      <c r="AC38" s="406">
        <v>0</v>
      </c>
      <c r="AD38" s="389">
        <v>0</v>
      </c>
      <c r="AE38" s="389">
        <v>0</v>
      </c>
      <c r="AF38" s="389">
        <v>0</v>
      </c>
      <c r="AG38" s="389">
        <v>0</v>
      </c>
      <c r="AH38" s="389">
        <v>0</v>
      </c>
      <c r="AI38" s="406">
        <v>0</v>
      </c>
      <c r="AJ38" s="389">
        <v>0</v>
      </c>
      <c r="AK38" s="389">
        <v>0</v>
      </c>
      <c r="AL38" s="389">
        <v>0</v>
      </c>
      <c r="AM38" s="389">
        <v>0</v>
      </c>
      <c r="AN38" s="389">
        <v>0</v>
      </c>
      <c r="AO38" s="406">
        <v>0</v>
      </c>
      <c r="AP38" s="393">
        <v>0</v>
      </c>
      <c r="AQ38" s="393">
        <v>0</v>
      </c>
      <c r="AR38" s="393">
        <v>0</v>
      </c>
      <c r="AS38" s="393">
        <v>0</v>
      </c>
      <c r="AT38" s="393">
        <v>0</v>
      </c>
      <c r="AU38" s="406">
        <v>0</v>
      </c>
      <c r="AV38" s="393">
        <v>0</v>
      </c>
      <c r="AW38" s="393">
        <v>0</v>
      </c>
      <c r="AX38" s="393">
        <v>0</v>
      </c>
      <c r="AY38" s="393">
        <v>0</v>
      </c>
      <c r="AZ38" s="393">
        <v>0</v>
      </c>
      <c r="BA38" s="392">
        <v>0</v>
      </c>
      <c r="BB38" s="393">
        <v>0</v>
      </c>
      <c r="BC38" s="393">
        <v>0</v>
      </c>
      <c r="BD38" s="393">
        <v>0</v>
      </c>
      <c r="BE38" s="393">
        <v>0</v>
      </c>
      <c r="BF38" s="393">
        <v>0</v>
      </c>
      <c r="BG38" s="392">
        <v>0</v>
      </c>
      <c r="BH38" s="389">
        <v>0</v>
      </c>
      <c r="BI38" s="389">
        <v>0</v>
      </c>
      <c r="BJ38" s="389">
        <v>0</v>
      </c>
      <c r="BK38" s="389">
        <v>0</v>
      </c>
      <c r="BL38" s="389">
        <v>0</v>
      </c>
      <c r="BM38" s="407">
        <v>0</v>
      </c>
      <c r="BN38" s="395">
        <v>0</v>
      </c>
      <c r="BO38" s="408">
        <v>0</v>
      </c>
      <c r="BP38" s="396">
        <v>0</v>
      </c>
      <c r="BQ38" s="397">
        <v>0</v>
      </c>
      <c r="BR38" s="390">
        <v>0</v>
      </c>
      <c r="BS38" s="390">
        <v>0</v>
      </c>
      <c r="BT38" s="398">
        <v>0</v>
      </c>
      <c r="BU38" s="403">
        <v>0</v>
      </c>
      <c r="BV38" s="389">
        <v>0</v>
      </c>
      <c r="BW38" s="389">
        <v>0</v>
      </c>
      <c r="BX38" s="389">
        <v>0</v>
      </c>
      <c r="BY38" s="389">
        <v>0</v>
      </c>
      <c r="BZ38" s="406">
        <v>0</v>
      </c>
      <c r="CA38" s="389">
        <v>0</v>
      </c>
      <c r="CB38" s="389">
        <v>0</v>
      </c>
      <c r="CC38" s="389">
        <v>0</v>
      </c>
      <c r="CD38" s="389">
        <v>0</v>
      </c>
      <c r="CE38" s="406">
        <v>0</v>
      </c>
      <c r="CF38" s="389">
        <v>0</v>
      </c>
      <c r="CG38" s="389">
        <v>0</v>
      </c>
      <c r="CH38" s="389">
        <v>0</v>
      </c>
      <c r="CI38" s="389">
        <v>0</v>
      </c>
      <c r="CJ38" s="406">
        <v>0</v>
      </c>
      <c r="CK38" s="393">
        <v>0</v>
      </c>
      <c r="CL38" s="393">
        <v>0</v>
      </c>
      <c r="CM38" s="393">
        <v>0</v>
      </c>
      <c r="CN38" s="393">
        <v>0</v>
      </c>
      <c r="CO38" s="392">
        <v>0</v>
      </c>
      <c r="CP38" s="393">
        <v>0</v>
      </c>
      <c r="CQ38" s="393">
        <v>0</v>
      </c>
      <c r="CR38" s="393">
        <v>0</v>
      </c>
      <c r="CS38" s="393">
        <v>0</v>
      </c>
      <c r="CT38" s="392">
        <v>0</v>
      </c>
      <c r="CU38" s="404">
        <v>0</v>
      </c>
      <c r="CV38" s="405">
        <v>0</v>
      </c>
      <c r="CW38" s="405">
        <v>0</v>
      </c>
      <c r="CX38" s="393">
        <v>0</v>
      </c>
      <c r="CY38" s="407">
        <v>0</v>
      </c>
      <c r="CZ38" s="395">
        <v>0</v>
      </c>
      <c r="DA38" s="409">
        <v>0</v>
      </c>
      <c r="DB38" s="396">
        <v>0</v>
      </c>
      <c r="DC38" s="397">
        <v>0</v>
      </c>
      <c r="DD38" s="390">
        <v>0</v>
      </c>
      <c r="DE38" s="390">
        <v>0</v>
      </c>
      <c r="DF38" s="398">
        <v>0</v>
      </c>
      <c r="DG38" s="403">
        <v>0</v>
      </c>
      <c r="DH38" s="389">
        <v>0</v>
      </c>
      <c r="DI38" s="389">
        <v>0</v>
      </c>
      <c r="DJ38" s="389">
        <v>0</v>
      </c>
      <c r="DK38" s="389">
        <v>0</v>
      </c>
      <c r="DL38" s="406">
        <v>0</v>
      </c>
      <c r="DM38" s="389">
        <v>0</v>
      </c>
      <c r="DN38" s="389">
        <v>0</v>
      </c>
      <c r="DO38" s="389">
        <v>0</v>
      </c>
      <c r="DP38" s="389">
        <v>0</v>
      </c>
      <c r="DQ38" s="406">
        <v>0</v>
      </c>
      <c r="DR38" s="389">
        <v>0</v>
      </c>
      <c r="DS38" s="389">
        <v>0</v>
      </c>
      <c r="DT38" s="389">
        <v>0</v>
      </c>
      <c r="DU38" s="389">
        <v>0</v>
      </c>
      <c r="DV38" s="406">
        <v>0</v>
      </c>
      <c r="DW38" s="389">
        <v>0</v>
      </c>
      <c r="DX38" s="389">
        <v>0</v>
      </c>
      <c r="DY38" s="389">
        <v>0</v>
      </c>
      <c r="DZ38" s="389">
        <v>0</v>
      </c>
      <c r="EA38" s="392">
        <v>0</v>
      </c>
      <c r="EB38" s="393">
        <v>0</v>
      </c>
      <c r="EC38" s="393">
        <v>0</v>
      </c>
      <c r="ED38" s="393">
        <v>0</v>
      </c>
      <c r="EE38" s="393">
        <v>0</v>
      </c>
      <c r="EF38" s="406">
        <v>0</v>
      </c>
      <c r="EG38" s="404">
        <v>0</v>
      </c>
      <c r="EH38" s="405">
        <v>0</v>
      </c>
      <c r="EI38" s="405">
        <v>0</v>
      </c>
      <c r="EJ38" s="393">
        <v>0</v>
      </c>
      <c r="EK38" s="407">
        <v>0</v>
      </c>
      <c r="EL38" s="395">
        <v>0</v>
      </c>
      <c r="EM38" s="403">
        <v>0</v>
      </c>
      <c r="EN38" s="388">
        <v>0</v>
      </c>
      <c r="EO38" s="404">
        <v>0</v>
      </c>
      <c r="EP38" s="405">
        <v>0</v>
      </c>
      <c r="EQ38" s="405">
        <v>0</v>
      </c>
      <c r="ER38" s="405">
        <v>0</v>
      </c>
      <c r="ES38" s="393">
        <v>0</v>
      </c>
      <c r="ET38" s="403">
        <v>0</v>
      </c>
      <c r="EU38" s="404">
        <v>0</v>
      </c>
      <c r="EV38" s="405">
        <v>0</v>
      </c>
      <c r="EW38" s="405">
        <v>0</v>
      </c>
      <c r="EX38" s="405">
        <v>0</v>
      </c>
      <c r="EY38" s="393">
        <v>0</v>
      </c>
      <c r="EZ38" s="403">
        <v>0</v>
      </c>
      <c r="FA38" s="404">
        <v>0</v>
      </c>
      <c r="FB38" s="405">
        <v>0</v>
      </c>
      <c r="FC38" s="405">
        <v>0</v>
      </c>
      <c r="FD38" s="405">
        <v>0</v>
      </c>
      <c r="FE38" s="393">
        <v>0</v>
      </c>
      <c r="FF38" s="403">
        <v>0</v>
      </c>
      <c r="FG38" s="389">
        <v>0</v>
      </c>
      <c r="FH38" s="389">
        <v>0</v>
      </c>
      <c r="FI38" s="389">
        <v>0</v>
      </c>
      <c r="FJ38" s="389">
        <v>0</v>
      </c>
      <c r="FK38" s="389">
        <v>0</v>
      </c>
      <c r="FL38" s="406">
        <v>0</v>
      </c>
      <c r="FM38" s="389">
        <v>0</v>
      </c>
      <c r="FN38" s="389">
        <v>0</v>
      </c>
      <c r="FO38" s="389">
        <v>0</v>
      </c>
      <c r="FP38" s="389">
        <v>0</v>
      </c>
      <c r="FQ38" s="389">
        <v>0</v>
      </c>
      <c r="FR38" s="406">
        <v>0</v>
      </c>
      <c r="FS38" s="389">
        <v>0</v>
      </c>
      <c r="FT38" s="389">
        <v>0</v>
      </c>
      <c r="FU38" s="389">
        <v>0</v>
      </c>
      <c r="FV38" s="389">
        <v>0</v>
      </c>
      <c r="FW38" s="389">
        <v>0</v>
      </c>
      <c r="FX38" s="406">
        <v>0</v>
      </c>
      <c r="FY38" s="393">
        <v>0</v>
      </c>
      <c r="FZ38" s="393">
        <v>0</v>
      </c>
      <c r="GA38" s="393">
        <v>0</v>
      </c>
      <c r="GB38" s="393">
        <v>0</v>
      </c>
      <c r="GC38" s="393">
        <v>0</v>
      </c>
      <c r="GD38" s="406">
        <v>0</v>
      </c>
      <c r="GE38" s="393">
        <v>0</v>
      </c>
      <c r="GF38" s="393">
        <v>0</v>
      </c>
      <c r="GG38" s="393">
        <v>0</v>
      </c>
      <c r="GH38" s="393">
        <v>0</v>
      </c>
      <c r="GI38" s="393">
        <v>0</v>
      </c>
      <c r="GJ38" s="392">
        <v>0</v>
      </c>
      <c r="GK38" s="389">
        <v>0</v>
      </c>
      <c r="GL38" s="389">
        <v>0</v>
      </c>
      <c r="GM38" s="389">
        <v>0</v>
      </c>
      <c r="GN38" s="389">
        <v>0</v>
      </c>
      <c r="GO38" s="389">
        <v>0</v>
      </c>
      <c r="GP38" s="407">
        <v>0</v>
      </c>
      <c r="GQ38" s="388">
        <v>0</v>
      </c>
      <c r="GR38" s="409">
        <v>0</v>
      </c>
      <c r="GS38" s="396">
        <v>0</v>
      </c>
      <c r="GT38" s="397">
        <v>0</v>
      </c>
      <c r="GU38" s="390">
        <v>0</v>
      </c>
      <c r="GV38" s="390">
        <v>0</v>
      </c>
      <c r="GW38" s="391">
        <v>0</v>
      </c>
      <c r="GX38" s="403">
        <v>0</v>
      </c>
      <c r="GY38" s="389">
        <v>0</v>
      </c>
      <c r="GZ38" s="389">
        <v>0</v>
      </c>
      <c r="HA38" s="389">
        <v>0</v>
      </c>
      <c r="HB38" s="389">
        <v>0</v>
      </c>
      <c r="HC38" s="406">
        <v>0</v>
      </c>
      <c r="HD38" s="389">
        <v>0</v>
      </c>
      <c r="HE38" s="389">
        <v>0</v>
      </c>
      <c r="HF38" s="389">
        <v>0</v>
      </c>
      <c r="HG38" s="389">
        <v>0</v>
      </c>
      <c r="HH38" s="406">
        <v>0</v>
      </c>
      <c r="HI38" s="389">
        <v>0</v>
      </c>
      <c r="HJ38" s="389">
        <v>0</v>
      </c>
      <c r="HK38" s="389">
        <v>0</v>
      </c>
      <c r="HL38" s="389">
        <v>0</v>
      </c>
      <c r="HM38" s="406">
        <v>0</v>
      </c>
      <c r="HN38" s="389">
        <v>0</v>
      </c>
      <c r="HO38" s="389">
        <v>0</v>
      </c>
      <c r="HP38" s="389">
        <v>0</v>
      </c>
      <c r="HQ38" s="389">
        <v>0</v>
      </c>
      <c r="HR38" s="392">
        <v>0</v>
      </c>
      <c r="HS38" s="393">
        <v>0</v>
      </c>
      <c r="HT38" s="393">
        <v>0</v>
      </c>
      <c r="HU38" s="393">
        <v>0</v>
      </c>
      <c r="HV38" s="393">
        <v>0</v>
      </c>
      <c r="HW38" s="406">
        <v>0</v>
      </c>
      <c r="HX38" s="404">
        <v>0</v>
      </c>
      <c r="HY38" s="405">
        <v>0</v>
      </c>
      <c r="HZ38" s="405">
        <v>0</v>
      </c>
      <c r="IA38" s="393">
        <v>0</v>
      </c>
      <c r="IB38" s="407">
        <v>0</v>
      </c>
      <c r="IC38" s="388">
        <v>0</v>
      </c>
      <c r="ID38" s="408">
        <v>0</v>
      </c>
      <c r="IE38" s="396">
        <v>0</v>
      </c>
      <c r="IF38" s="397">
        <v>0</v>
      </c>
      <c r="IG38" s="390">
        <v>0</v>
      </c>
      <c r="IH38" s="390">
        <v>0</v>
      </c>
      <c r="II38" s="391">
        <v>0</v>
      </c>
      <c r="IJ38" s="388">
        <v>0</v>
      </c>
      <c r="IK38" s="395">
        <v>0</v>
      </c>
      <c r="IL38" s="408">
        <v>0</v>
      </c>
      <c r="IM38" s="396">
        <v>0</v>
      </c>
      <c r="IN38" s="397">
        <v>0</v>
      </c>
      <c r="IO38" s="390">
        <v>0</v>
      </c>
      <c r="IP38" s="390">
        <v>0</v>
      </c>
      <c r="IQ38" s="391">
        <v>0</v>
      </c>
      <c r="IR38" s="391">
        <v>0</v>
      </c>
      <c r="IS38" s="388">
        <v>0</v>
      </c>
      <c r="IT38" s="395">
        <v>0</v>
      </c>
      <c r="IU38" s="408">
        <v>0</v>
      </c>
      <c r="IV38" s="396">
        <v>0</v>
      </c>
      <c r="IW38" s="397">
        <v>0</v>
      </c>
      <c r="IX38" s="390">
        <v>0</v>
      </c>
      <c r="IY38" s="390">
        <v>0</v>
      </c>
      <c r="IZ38" s="391">
        <v>0</v>
      </c>
      <c r="JA38" s="388">
        <v>0</v>
      </c>
      <c r="JB38" s="395">
        <v>0</v>
      </c>
      <c r="JC38" s="408">
        <v>0</v>
      </c>
      <c r="JD38" s="396">
        <v>0</v>
      </c>
      <c r="JE38" s="397">
        <v>0</v>
      </c>
      <c r="JF38" s="390">
        <v>0</v>
      </c>
      <c r="JG38" s="390">
        <v>0</v>
      </c>
      <c r="JH38" s="391">
        <v>0</v>
      </c>
      <c r="JI38" s="388">
        <v>0</v>
      </c>
      <c r="JJ38" s="395">
        <v>0</v>
      </c>
      <c r="JK38" s="388">
        <v>0</v>
      </c>
      <c r="JL38" s="388">
        <v>0</v>
      </c>
      <c r="JM38" s="388">
        <v>0</v>
      </c>
      <c r="JN38" s="403">
        <v>0</v>
      </c>
      <c r="JO38" s="400">
        <v>0</v>
      </c>
    </row>
    <row r="39" spans="1:275" hidden="1" x14ac:dyDescent="0.35">
      <c r="A39" s="411">
        <v>411</v>
      </c>
      <c r="B39" s="435"/>
      <c r="C39" s="412" t="s">
        <v>40</v>
      </c>
      <c r="D39" s="413">
        <v>0</v>
      </c>
      <c r="E39" s="388">
        <v>0</v>
      </c>
      <c r="F39" s="414">
        <v>0</v>
      </c>
      <c r="G39" s="415">
        <v>0</v>
      </c>
      <c r="H39" s="415">
        <v>0</v>
      </c>
      <c r="I39" s="415">
        <v>0</v>
      </c>
      <c r="J39" s="416">
        <v>0</v>
      </c>
      <c r="K39" s="413">
        <v>0</v>
      </c>
      <c r="L39" s="414">
        <v>0</v>
      </c>
      <c r="M39" s="415">
        <v>0</v>
      </c>
      <c r="N39" s="415">
        <v>0</v>
      </c>
      <c r="O39" s="415">
        <v>0</v>
      </c>
      <c r="P39" s="416">
        <v>0</v>
      </c>
      <c r="Q39" s="413">
        <v>0</v>
      </c>
      <c r="R39" s="414">
        <v>0</v>
      </c>
      <c r="S39" s="415">
        <v>0</v>
      </c>
      <c r="T39" s="415">
        <v>0</v>
      </c>
      <c r="U39" s="415">
        <v>0</v>
      </c>
      <c r="V39" s="416">
        <v>0</v>
      </c>
      <c r="W39" s="413">
        <v>0</v>
      </c>
      <c r="X39" s="389">
        <v>0</v>
      </c>
      <c r="Y39" s="389">
        <v>0</v>
      </c>
      <c r="Z39" s="389">
        <v>0</v>
      </c>
      <c r="AA39" s="389">
        <v>0</v>
      </c>
      <c r="AB39" s="389">
        <v>0</v>
      </c>
      <c r="AC39" s="417">
        <v>0</v>
      </c>
      <c r="AD39" s="389">
        <v>0</v>
      </c>
      <c r="AE39" s="389">
        <v>0</v>
      </c>
      <c r="AF39" s="389">
        <v>0</v>
      </c>
      <c r="AG39" s="389">
        <v>0</v>
      </c>
      <c r="AH39" s="389">
        <v>0</v>
      </c>
      <c r="AI39" s="417">
        <v>0</v>
      </c>
      <c r="AJ39" s="389">
        <v>0</v>
      </c>
      <c r="AK39" s="389">
        <v>0</v>
      </c>
      <c r="AL39" s="389">
        <v>0</v>
      </c>
      <c r="AM39" s="389">
        <v>0</v>
      </c>
      <c r="AN39" s="389">
        <v>0</v>
      </c>
      <c r="AO39" s="417">
        <v>0</v>
      </c>
      <c r="AP39" s="393">
        <v>0</v>
      </c>
      <c r="AQ39" s="393">
        <v>0</v>
      </c>
      <c r="AR39" s="393">
        <v>0</v>
      </c>
      <c r="AS39" s="393">
        <v>0</v>
      </c>
      <c r="AT39" s="393">
        <v>0</v>
      </c>
      <c r="AU39" s="417">
        <v>0</v>
      </c>
      <c r="AV39" s="393">
        <v>0</v>
      </c>
      <c r="AW39" s="393">
        <v>0</v>
      </c>
      <c r="AX39" s="393">
        <v>0</v>
      </c>
      <c r="AY39" s="393">
        <v>0</v>
      </c>
      <c r="AZ39" s="393">
        <v>0</v>
      </c>
      <c r="BA39" s="392">
        <v>0</v>
      </c>
      <c r="BB39" s="393">
        <v>0</v>
      </c>
      <c r="BC39" s="393">
        <v>0</v>
      </c>
      <c r="BD39" s="393">
        <v>0</v>
      </c>
      <c r="BE39" s="393">
        <v>0</v>
      </c>
      <c r="BF39" s="393">
        <v>0</v>
      </c>
      <c r="BG39" s="392">
        <v>0</v>
      </c>
      <c r="BH39" s="389">
        <v>0</v>
      </c>
      <c r="BI39" s="389">
        <v>0</v>
      </c>
      <c r="BJ39" s="389">
        <v>0</v>
      </c>
      <c r="BK39" s="389">
        <v>0</v>
      </c>
      <c r="BL39" s="389">
        <v>0</v>
      </c>
      <c r="BM39" s="418">
        <v>0</v>
      </c>
      <c r="BN39" s="395">
        <v>0</v>
      </c>
      <c r="BO39" s="419">
        <v>0</v>
      </c>
      <c r="BP39" s="396">
        <v>0</v>
      </c>
      <c r="BQ39" s="397">
        <v>0</v>
      </c>
      <c r="BR39" s="390">
        <v>0</v>
      </c>
      <c r="BS39" s="390">
        <v>0</v>
      </c>
      <c r="BT39" s="398">
        <v>0</v>
      </c>
      <c r="BU39" s="413">
        <v>0</v>
      </c>
      <c r="BV39" s="389">
        <v>0</v>
      </c>
      <c r="BW39" s="389">
        <v>0</v>
      </c>
      <c r="BX39" s="389">
        <v>0</v>
      </c>
      <c r="BY39" s="389">
        <v>0</v>
      </c>
      <c r="BZ39" s="417">
        <v>0</v>
      </c>
      <c r="CA39" s="389">
        <v>0</v>
      </c>
      <c r="CB39" s="389">
        <v>0</v>
      </c>
      <c r="CC39" s="389">
        <v>0</v>
      </c>
      <c r="CD39" s="389">
        <v>0</v>
      </c>
      <c r="CE39" s="417">
        <v>0</v>
      </c>
      <c r="CF39" s="389">
        <v>0</v>
      </c>
      <c r="CG39" s="389">
        <v>0</v>
      </c>
      <c r="CH39" s="389">
        <v>0</v>
      </c>
      <c r="CI39" s="389">
        <v>0</v>
      </c>
      <c r="CJ39" s="417">
        <v>0</v>
      </c>
      <c r="CK39" s="393">
        <v>0</v>
      </c>
      <c r="CL39" s="393">
        <v>0</v>
      </c>
      <c r="CM39" s="393">
        <v>0</v>
      </c>
      <c r="CN39" s="393">
        <v>0</v>
      </c>
      <c r="CO39" s="392">
        <v>0</v>
      </c>
      <c r="CP39" s="393">
        <v>0</v>
      </c>
      <c r="CQ39" s="393">
        <v>0</v>
      </c>
      <c r="CR39" s="393">
        <v>0</v>
      </c>
      <c r="CS39" s="393">
        <v>0</v>
      </c>
      <c r="CT39" s="392">
        <v>0</v>
      </c>
      <c r="CU39" s="414">
        <v>0</v>
      </c>
      <c r="CV39" s="415">
        <v>0</v>
      </c>
      <c r="CW39" s="415">
        <v>0</v>
      </c>
      <c r="CX39" s="416">
        <v>0</v>
      </c>
      <c r="CY39" s="418">
        <v>0</v>
      </c>
      <c r="CZ39" s="395">
        <v>0</v>
      </c>
      <c r="DA39" s="420">
        <v>0</v>
      </c>
      <c r="DB39" s="396">
        <v>0</v>
      </c>
      <c r="DC39" s="397">
        <v>0</v>
      </c>
      <c r="DD39" s="390">
        <v>0</v>
      </c>
      <c r="DE39" s="390">
        <v>0</v>
      </c>
      <c r="DF39" s="398">
        <v>0</v>
      </c>
      <c r="DG39" s="413">
        <v>0</v>
      </c>
      <c r="DH39" s="389">
        <v>0</v>
      </c>
      <c r="DI39" s="389">
        <v>0</v>
      </c>
      <c r="DJ39" s="389">
        <v>0</v>
      </c>
      <c r="DK39" s="389">
        <v>0</v>
      </c>
      <c r="DL39" s="417">
        <v>0</v>
      </c>
      <c r="DM39" s="389">
        <v>0</v>
      </c>
      <c r="DN39" s="389">
        <v>0</v>
      </c>
      <c r="DO39" s="389">
        <v>0</v>
      </c>
      <c r="DP39" s="389">
        <v>0</v>
      </c>
      <c r="DQ39" s="417">
        <v>0</v>
      </c>
      <c r="DR39" s="389">
        <v>0</v>
      </c>
      <c r="DS39" s="389">
        <v>0</v>
      </c>
      <c r="DT39" s="389">
        <v>0</v>
      </c>
      <c r="DU39" s="389">
        <v>0</v>
      </c>
      <c r="DV39" s="417">
        <v>0</v>
      </c>
      <c r="DW39" s="389">
        <v>0</v>
      </c>
      <c r="DX39" s="389">
        <v>0</v>
      </c>
      <c r="DY39" s="389">
        <v>0</v>
      </c>
      <c r="DZ39" s="389">
        <v>0</v>
      </c>
      <c r="EA39" s="392">
        <v>0</v>
      </c>
      <c r="EB39" s="393">
        <v>0</v>
      </c>
      <c r="EC39" s="393">
        <v>0</v>
      </c>
      <c r="ED39" s="393">
        <v>0</v>
      </c>
      <c r="EE39" s="393">
        <v>0</v>
      </c>
      <c r="EF39" s="417">
        <v>0</v>
      </c>
      <c r="EG39" s="414">
        <v>0</v>
      </c>
      <c r="EH39" s="415">
        <v>0</v>
      </c>
      <c r="EI39" s="415">
        <v>0</v>
      </c>
      <c r="EJ39" s="416">
        <v>0</v>
      </c>
      <c r="EK39" s="418">
        <v>0</v>
      </c>
      <c r="EL39" s="395">
        <v>0</v>
      </c>
      <c r="EM39" s="413">
        <v>0</v>
      </c>
      <c r="EN39" s="388">
        <v>0</v>
      </c>
      <c r="EO39" s="414">
        <v>0</v>
      </c>
      <c r="EP39" s="415">
        <v>0</v>
      </c>
      <c r="EQ39" s="415">
        <v>0</v>
      </c>
      <c r="ER39" s="415">
        <v>0</v>
      </c>
      <c r="ES39" s="416">
        <v>0</v>
      </c>
      <c r="ET39" s="413">
        <v>0</v>
      </c>
      <c r="EU39" s="414">
        <v>0</v>
      </c>
      <c r="EV39" s="415">
        <v>0</v>
      </c>
      <c r="EW39" s="415">
        <v>0</v>
      </c>
      <c r="EX39" s="415">
        <v>0</v>
      </c>
      <c r="EY39" s="416">
        <v>0</v>
      </c>
      <c r="EZ39" s="413">
        <v>0</v>
      </c>
      <c r="FA39" s="414">
        <v>0</v>
      </c>
      <c r="FB39" s="415">
        <v>0</v>
      </c>
      <c r="FC39" s="415">
        <v>0</v>
      </c>
      <c r="FD39" s="415">
        <v>0</v>
      </c>
      <c r="FE39" s="416">
        <v>0</v>
      </c>
      <c r="FF39" s="413">
        <v>0</v>
      </c>
      <c r="FG39" s="389">
        <v>0</v>
      </c>
      <c r="FH39" s="389">
        <v>0</v>
      </c>
      <c r="FI39" s="389">
        <v>0</v>
      </c>
      <c r="FJ39" s="389">
        <v>0</v>
      </c>
      <c r="FK39" s="389">
        <v>0</v>
      </c>
      <c r="FL39" s="417">
        <v>0</v>
      </c>
      <c r="FM39" s="389">
        <v>0</v>
      </c>
      <c r="FN39" s="389">
        <v>0</v>
      </c>
      <c r="FO39" s="389">
        <v>0</v>
      </c>
      <c r="FP39" s="389">
        <v>0</v>
      </c>
      <c r="FQ39" s="389">
        <v>0</v>
      </c>
      <c r="FR39" s="417">
        <v>0</v>
      </c>
      <c r="FS39" s="389">
        <v>0</v>
      </c>
      <c r="FT39" s="389">
        <v>0</v>
      </c>
      <c r="FU39" s="389">
        <v>0</v>
      </c>
      <c r="FV39" s="389">
        <v>0</v>
      </c>
      <c r="FW39" s="389">
        <v>0</v>
      </c>
      <c r="FX39" s="417">
        <v>0</v>
      </c>
      <c r="FY39" s="393">
        <v>0</v>
      </c>
      <c r="FZ39" s="393">
        <v>0</v>
      </c>
      <c r="GA39" s="393">
        <v>0</v>
      </c>
      <c r="GB39" s="393">
        <v>0</v>
      </c>
      <c r="GC39" s="393">
        <v>0</v>
      </c>
      <c r="GD39" s="417">
        <v>0</v>
      </c>
      <c r="GE39" s="393">
        <v>0</v>
      </c>
      <c r="GF39" s="393">
        <v>0</v>
      </c>
      <c r="GG39" s="393">
        <v>0</v>
      </c>
      <c r="GH39" s="393">
        <v>0</v>
      </c>
      <c r="GI39" s="393">
        <v>0</v>
      </c>
      <c r="GJ39" s="392">
        <v>0</v>
      </c>
      <c r="GK39" s="389">
        <v>0</v>
      </c>
      <c r="GL39" s="389">
        <v>0</v>
      </c>
      <c r="GM39" s="389">
        <v>0</v>
      </c>
      <c r="GN39" s="389">
        <v>0</v>
      </c>
      <c r="GO39" s="389">
        <v>0</v>
      </c>
      <c r="GP39" s="418">
        <v>0</v>
      </c>
      <c r="GQ39" s="388">
        <v>0</v>
      </c>
      <c r="GR39" s="420">
        <v>0</v>
      </c>
      <c r="GS39" s="396">
        <v>0</v>
      </c>
      <c r="GT39" s="397">
        <v>0</v>
      </c>
      <c r="GU39" s="390">
        <v>0</v>
      </c>
      <c r="GV39" s="390">
        <v>0</v>
      </c>
      <c r="GW39" s="391">
        <v>0</v>
      </c>
      <c r="GX39" s="413">
        <v>0</v>
      </c>
      <c r="GY39" s="389">
        <v>0</v>
      </c>
      <c r="GZ39" s="389">
        <v>0</v>
      </c>
      <c r="HA39" s="389">
        <v>0</v>
      </c>
      <c r="HB39" s="389">
        <v>0</v>
      </c>
      <c r="HC39" s="417">
        <v>0</v>
      </c>
      <c r="HD39" s="389">
        <v>0</v>
      </c>
      <c r="HE39" s="389">
        <v>0</v>
      </c>
      <c r="HF39" s="389">
        <v>0</v>
      </c>
      <c r="HG39" s="389">
        <v>0</v>
      </c>
      <c r="HH39" s="417">
        <v>0</v>
      </c>
      <c r="HI39" s="389">
        <v>0</v>
      </c>
      <c r="HJ39" s="389">
        <v>0</v>
      </c>
      <c r="HK39" s="389">
        <v>0</v>
      </c>
      <c r="HL39" s="389">
        <v>0</v>
      </c>
      <c r="HM39" s="417">
        <v>0</v>
      </c>
      <c r="HN39" s="389">
        <v>0</v>
      </c>
      <c r="HO39" s="389">
        <v>0</v>
      </c>
      <c r="HP39" s="389">
        <v>0</v>
      </c>
      <c r="HQ39" s="389">
        <v>0</v>
      </c>
      <c r="HR39" s="392">
        <v>0</v>
      </c>
      <c r="HS39" s="393">
        <v>0</v>
      </c>
      <c r="HT39" s="393">
        <v>0</v>
      </c>
      <c r="HU39" s="393">
        <v>0</v>
      </c>
      <c r="HV39" s="393">
        <v>0</v>
      </c>
      <c r="HW39" s="417">
        <v>0</v>
      </c>
      <c r="HX39" s="414">
        <v>0</v>
      </c>
      <c r="HY39" s="415">
        <v>0</v>
      </c>
      <c r="HZ39" s="415">
        <v>0</v>
      </c>
      <c r="IA39" s="416">
        <v>0</v>
      </c>
      <c r="IB39" s="418">
        <v>0</v>
      </c>
      <c r="IC39" s="388">
        <v>0</v>
      </c>
      <c r="ID39" s="419">
        <v>0</v>
      </c>
      <c r="IE39" s="396">
        <v>0</v>
      </c>
      <c r="IF39" s="397">
        <v>0</v>
      </c>
      <c r="IG39" s="390">
        <v>0</v>
      </c>
      <c r="IH39" s="390">
        <v>0</v>
      </c>
      <c r="II39" s="391">
        <v>0</v>
      </c>
      <c r="IJ39" s="388">
        <v>0</v>
      </c>
      <c r="IK39" s="395">
        <v>0</v>
      </c>
      <c r="IL39" s="419">
        <v>0</v>
      </c>
      <c r="IM39" s="396">
        <v>0</v>
      </c>
      <c r="IN39" s="397">
        <v>0</v>
      </c>
      <c r="IO39" s="390">
        <v>0</v>
      </c>
      <c r="IP39" s="390">
        <v>0</v>
      </c>
      <c r="IQ39" s="391">
        <v>0</v>
      </c>
      <c r="IR39" s="391">
        <v>0</v>
      </c>
      <c r="IS39" s="388">
        <v>0</v>
      </c>
      <c r="IT39" s="395">
        <v>0</v>
      </c>
      <c r="IU39" s="419">
        <v>0</v>
      </c>
      <c r="IV39" s="396">
        <v>0</v>
      </c>
      <c r="IW39" s="397">
        <v>0</v>
      </c>
      <c r="IX39" s="390">
        <v>0</v>
      </c>
      <c r="IY39" s="390">
        <v>0</v>
      </c>
      <c r="IZ39" s="391">
        <v>0</v>
      </c>
      <c r="JA39" s="388">
        <v>0</v>
      </c>
      <c r="JB39" s="395">
        <v>0</v>
      </c>
      <c r="JC39" s="419">
        <v>0</v>
      </c>
      <c r="JD39" s="396">
        <v>0</v>
      </c>
      <c r="JE39" s="397">
        <v>0</v>
      </c>
      <c r="JF39" s="390">
        <v>0</v>
      </c>
      <c r="JG39" s="390">
        <v>0</v>
      </c>
      <c r="JH39" s="391">
        <v>0</v>
      </c>
      <c r="JI39" s="388">
        <v>0</v>
      </c>
      <c r="JJ39" s="395">
        <v>0</v>
      </c>
      <c r="JK39" s="388">
        <v>0</v>
      </c>
      <c r="JL39" s="388">
        <v>0</v>
      </c>
      <c r="JM39" s="388">
        <v>0</v>
      </c>
      <c r="JN39" s="413">
        <v>0</v>
      </c>
      <c r="JO39" s="400">
        <v>0</v>
      </c>
    </row>
    <row r="40" spans="1:275" hidden="1" x14ac:dyDescent="0.35">
      <c r="A40" s="421" t="s">
        <v>314</v>
      </c>
      <c r="B40" s="421"/>
      <c r="C40" s="422"/>
      <c r="D40" s="423">
        <v>0</v>
      </c>
      <c r="E40" s="423">
        <v>0</v>
      </c>
      <c r="F40" s="424">
        <v>0</v>
      </c>
      <c r="G40" s="425">
        <v>0</v>
      </c>
      <c r="H40" s="425">
        <v>0</v>
      </c>
      <c r="I40" s="425">
        <v>0</v>
      </c>
      <c r="J40" s="426">
        <v>0</v>
      </c>
      <c r="K40" s="423">
        <v>0</v>
      </c>
      <c r="L40" s="424">
        <v>0</v>
      </c>
      <c r="M40" s="425">
        <v>0</v>
      </c>
      <c r="N40" s="425">
        <v>0</v>
      </c>
      <c r="O40" s="425">
        <v>0</v>
      </c>
      <c r="P40" s="426">
        <v>0</v>
      </c>
      <c r="Q40" s="423">
        <v>0</v>
      </c>
      <c r="R40" s="424">
        <v>0</v>
      </c>
      <c r="S40" s="425">
        <v>0</v>
      </c>
      <c r="T40" s="425">
        <v>0</v>
      </c>
      <c r="U40" s="425">
        <v>0</v>
      </c>
      <c r="V40" s="426">
        <v>0</v>
      </c>
      <c r="W40" s="423">
        <v>0</v>
      </c>
      <c r="X40" s="424">
        <v>0</v>
      </c>
      <c r="Y40" s="425">
        <v>0</v>
      </c>
      <c r="Z40" s="425">
        <v>0</v>
      </c>
      <c r="AA40" s="425">
        <v>0</v>
      </c>
      <c r="AB40" s="426">
        <v>0</v>
      </c>
      <c r="AC40" s="423">
        <v>0</v>
      </c>
      <c r="AD40" s="424">
        <v>0</v>
      </c>
      <c r="AE40" s="425">
        <v>0</v>
      </c>
      <c r="AF40" s="425">
        <v>0</v>
      </c>
      <c r="AG40" s="425">
        <v>0</v>
      </c>
      <c r="AH40" s="426">
        <v>0</v>
      </c>
      <c r="AI40" s="423">
        <v>0</v>
      </c>
      <c r="AJ40" s="424">
        <v>0</v>
      </c>
      <c r="AK40" s="425">
        <v>0</v>
      </c>
      <c r="AL40" s="425">
        <v>0</v>
      </c>
      <c r="AM40" s="425">
        <v>0</v>
      </c>
      <c r="AN40" s="426">
        <v>0</v>
      </c>
      <c r="AO40" s="423">
        <v>0</v>
      </c>
      <c r="AP40" s="424">
        <v>0</v>
      </c>
      <c r="AQ40" s="425">
        <v>0</v>
      </c>
      <c r="AR40" s="425">
        <v>0</v>
      </c>
      <c r="AS40" s="425">
        <v>0</v>
      </c>
      <c r="AT40" s="426">
        <v>0</v>
      </c>
      <c r="AU40" s="423">
        <v>0</v>
      </c>
      <c r="AV40" s="424">
        <v>0</v>
      </c>
      <c r="AW40" s="425">
        <v>0</v>
      </c>
      <c r="AX40" s="425">
        <v>0</v>
      </c>
      <c r="AY40" s="425">
        <v>0</v>
      </c>
      <c r="AZ40" s="426">
        <v>0</v>
      </c>
      <c r="BA40" s="423">
        <v>0</v>
      </c>
      <c r="BB40" s="424">
        <v>0</v>
      </c>
      <c r="BC40" s="425">
        <v>0</v>
      </c>
      <c r="BD40" s="425">
        <v>0</v>
      </c>
      <c r="BE40" s="425">
        <v>0</v>
      </c>
      <c r="BF40" s="426">
        <v>0</v>
      </c>
      <c r="BG40" s="423">
        <v>0</v>
      </c>
      <c r="BH40" s="424">
        <v>0</v>
      </c>
      <c r="BI40" s="425">
        <v>0</v>
      </c>
      <c r="BJ40" s="425">
        <v>0</v>
      </c>
      <c r="BK40" s="425">
        <v>0</v>
      </c>
      <c r="BL40" s="426">
        <v>0</v>
      </c>
      <c r="BM40" s="423">
        <v>0</v>
      </c>
      <c r="BN40" s="427">
        <v>0</v>
      </c>
      <c r="BO40" s="428">
        <v>0</v>
      </c>
      <c r="BP40" s="428">
        <v>0</v>
      </c>
      <c r="BQ40" s="429">
        <v>0</v>
      </c>
      <c r="BR40" s="425">
        <v>0</v>
      </c>
      <c r="BS40" s="425">
        <v>0</v>
      </c>
      <c r="BT40" s="430">
        <v>0</v>
      </c>
      <c r="BU40" s="423">
        <v>0</v>
      </c>
      <c r="BV40" s="424">
        <v>0</v>
      </c>
      <c r="BW40" s="425">
        <v>0</v>
      </c>
      <c r="BX40" s="425">
        <v>0</v>
      </c>
      <c r="BY40" s="426">
        <v>0</v>
      </c>
      <c r="BZ40" s="423">
        <v>0</v>
      </c>
      <c r="CA40" s="424">
        <v>0</v>
      </c>
      <c r="CB40" s="425">
        <v>0</v>
      </c>
      <c r="CC40" s="425">
        <v>0</v>
      </c>
      <c r="CD40" s="425">
        <v>0</v>
      </c>
      <c r="CE40" s="423">
        <v>0</v>
      </c>
      <c r="CF40" s="424">
        <v>0</v>
      </c>
      <c r="CG40" s="425">
        <v>0</v>
      </c>
      <c r="CH40" s="425">
        <v>0</v>
      </c>
      <c r="CI40" s="425">
        <v>0</v>
      </c>
      <c r="CJ40" s="423">
        <v>0</v>
      </c>
      <c r="CK40" s="424">
        <v>0</v>
      </c>
      <c r="CL40" s="425">
        <v>0</v>
      </c>
      <c r="CM40" s="425">
        <v>0</v>
      </c>
      <c r="CN40" s="425">
        <v>0</v>
      </c>
      <c r="CO40" s="423">
        <v>0</v>
      </c>
      <c r="CP40" s="424">
        <v>0</v>
      </c>
      <c r="CQ40" s="425">
        <v>0</v>
      </c>
      <c r="CR40" s="425">
        <v>0</v>
      </c>
      <c r="CS40" s="426">
        <v>0</v>
      </c>
      <c r="CT40" s="423">
        <v>0</v>
      </c>
      <c r="CU40" s="424">
        <v>0</v>
      </c>
      <c r="CV40" s="425">
        <v>0</v>
      </c>
      <c r="CW40" s="425">
        <v>0</v>
      </c>
      <c r="CX40" s="426">
        <v>0</v>
      </c>
      <c r="CY40" s="423">
        <v>0</v>
      </c>
      <c r="CZ40" s="427">
        <v>0</v>
      </c>
      <c r="DA40" s="431">
        <v>0</v>
      </c>
      <c r="DB40" s="428">
        <v>0</v>
      </c>
      <c r="DC40" s="429">
        <v>0</v>
      </c>
      <c r="DD40" s="425">
        <v>0</v>
      </c>
      <c r="DE40" s="425">
        <v>0</v>
      </c>
      <c r="DF40" s="430">
        <v>0</v>
      </c>
      <c r="DG40" s="423">
        <v>0</v>
      </c>
      <c r="DH40" s="424">
        <v>0</v>
      </c>
      <c r="DI40" s="425">
        <v>0</v>
      </c>
      <c r="DJ40" s="425">
        <v>0</v>
      </c>
      <c r="DK40" s="426">
        <v>0</v>
      </c>
      <c r="DL40" s="423">
        <v>0</v>
      </c>
      <c r="DM40" s="424">
        <v>0</v>
      </c>
      <c r="DN40" s="425">
        <v>0</v>
      </c>
      <c r="DO40" s="425">
        <v>0</v>
      </c>
      <c r="DP40" s="425">
        <v>0</v>
      </c>
      <c r="DQ40" s="423">
        <v>0</v>
      </c>
      <c r="DR40" s="424">
        <v>0</v>
      </c>
      <c r="DS40" s="425">
        <v>0</v>
      </c>
      <c r="DT40" s="425">
        <v>0</v>
      </c>
      <c r="DU40" s="425">
        <v>0</v>
      </c>
      <c r="DV40" s="423">
        <v>0</v>
      </c>
      <c r="DW40" s="424">
        <v>0</v>
      </c>
      <c r="DX40" s="425">
        <v>0</v>
      </c>
      <c r="DY40" s="425">
        <v>0</v>
      </c>
      <c r="DZ40" s="425">
        <v>0</v>
      </c>
      <c r="EA40" s="423">
        <v>0</v>
      </c>
      <c r="EB40" s="424">
        <v>0</v>
      </c>
      <c r="EC40" s="425">
        <v>0</v>
      </c>
      <c r="ED40" s="425">
        <v>0</v>
      </c>
      <c r="EE40" s="426">
        <v>0</v>
      </c>
      <c r="EF40" s="423">
        <v>0</v>
      </c>
      <c r="EG40" s="424">
        <v>0</v>
      </c>
      <c r="EH40" s="425">
        <v>0</v>
      </c>
      <c r="EI40" s="425">
        <v>0</v>
      </c>
      <c r="EJ40" s="426">
        <v>0</v>
      </c>
      <c r="EK40" s="423">
        <v>0</v>
      </c>
      <c r="EL40" s="431">
        <v>0</v>
      </c>
      <c r="EM40" s="423">
        <v>0</v>
      </c>
      <c r="EN40" s="423">
        <v>0</v>
      </c>
      <c r="EO40" s="424">
        <v>0</v>
      </c>
      <c r="EP40" s="425">
        <v>0</v>
      </c>
      <c r="EQ40" s="425">
        <v>0</v>
      </c>
      <c r="ER40" s="425">
        <v>0</v>
      </c>
      <c r="ES40" s="426">
        <v>0</v>
      </c>
      <c r="ET40" s="423">
        <v>0</v>
      </c>
      <c r="EU40" s="424">
        <v>0</v>
      </c>
      <c r="EV40" s="425">
        <v>0</v>
      </c>
      <c r="EW40" s="425">
        <v>0</v>
      </c>
      <c r="EX40" s="425">
        <v>0</v>
      </c>
      <c r="EY40" s="426">
        <v>0</v>
      </c>
      <c r="EZ40" s="423">
        <v>0</v>
      </c>
      <c r="FA40" s="424">
        <v>0</v>
      </c>
      <c r="FB40" s="425">
        <v>0</v>
      </c>
      <c r="FC40" s="425">
        <v>0</v>
      </c>
      <c r="FD40" s="425">
        <v>0</v>
      </c>
      <c r="FE40" s="426">
        <v>0</v>
      </c>
      <c r="FF40" s="423">
        <v>0</v>
      </c>
      <c r="FG40" s="424">
        <v>0</v>
      </c>
      <c r="FH40" s="425">
        <v>0</v>
      </c>
      <c r="FI40" s="425">
        <v>0</v>
      </c>
      <c r="FJ40" s="425">
        <v>0</v>
      </c>
      <c r="FK40" s="426">
        <v>0</v>
      </c>
      <c r="FL40" s="423">
        <v>0</v>
      </c>
      <c r="FM40" s="424">
        <v>0</v>
      </c>
      <c r="FN40" s="425">
        <v>0</v>
      </c>
      <c r="FO40" s="425">
        <v>0</v>
      </c>
      <c r="FP40" s="425">
        <v>0</v>
      </c>
      <c r="FQ40" s="426">
        <v>0</v>
      </c>
      <c r="FR40" s="423">
        <v>0</v>
      </c>
      <c r="FS40" s="424">
        <v>0</v>
      </c>
      <c r="FT40" s="425">
        <v>0</v>
      </c>
      <c r="FU40" s="425">
        <v>0</v>
      </c>
      <c r="FV40" s="425">
        <v>0</v>
      </c>
      <c r="FW40" s="426">
        <v>0</v>
      </c>
      <c r="FX40" s="423">
        <v>0</v>
      </c>
      <c r="FY40" s="424">
        <v>0</v>
      </c>
      <c r="FZ40" s="425">
        <v>0</v>
      </c>
      <c r="GA40" s="425">
        <v>0</v>
      </c>
      <c r="GB40" s="425">
        <v>0</v>
      </c>
      <c r="GC40" s="426">
        <v>0</v>
      </c>
      <c r="GD40" s="423">
        <v>0</v>
      </c>
      <c r="GE40" s="424">
        <v>0</v>
      </c>
      <c r="GF40" s="425">
        <v>0</v>
      </c>
      <c r="GG40" s="425">
        <v>0</v>
      </c>
      <c r="GH40" s="425">
        <v>0</v>
      </c>
      <c r="GI40" s="426">
        <v>0</v>
      </c>
      <c r="GJ40" s="423">
        <v>0</v>
      </c>
      <c r="GK40" s="424">
        <v>0</v>
      </c>
      <c r="GL40" s="425">
        <v>0</v>
      </c>
      <c r="GM40" s="425">
        <v>0</v>
      </c>
      <c r="GN40" s="425">
        <v>0</v>
      </c>
      <c r="GO40" s="426">
        <v>0</v>
      </c>
      <c r="GP40" s="423">
        <v>0</v>
      </c>
      <c r="GQ40" s="423">
        <v>0</v>
      </c>
      <c r="GR40" s="431">
        <v>0</v>
      </c>
      <c r="GS40" s="428">
        <v>0</v>
      </c>
      <c r="GT40" s="429">
        <v>0</v>
      </c>
      <c r="GU40" s="425">
        <v>0</v>
      </c>
      <c r="GV40" s="425">
        <v>0</v>
      </c>
      <c r="GW40" s="426">
        <v>0</v>
      </c>
      <c r="GX40" s="423">
        <v>0</v>
      </c>
      <c r="GY40" s="424">
        <v>0</v>
      </c>
      <c r="GZ40" s="425">
        <v>0</v>
      </c>
      <c r="HA40" s="425">
        <v>0</v>
      </c>
      <c r="HB40" s="426">
        <v>0</v>
      </c>
      <c r="HC40" s="423">
        <v>0</v>
      </c>
      <c r="HD40" s="424">
        <v>0</v>
      </c>
      <c r="HE40" s="425">
        <v>0</v>
      </c>
      <c r="HF40" s="425">
        <v>0</v>
      </c>
      <c r="HG40" s="425">
        <v>0</v>
      </c>
      <c r="HH40" s="423">
        <v>0</v>
      </c>
      <c r="HI40" s="424">
        <v>0</v>
      </c>
      <c r="HJ40" s="425">
        <v>0</v>
      </c>
      <c r="HK40" s="425">
        <v>0</v>
      </c>
      <c r="HL40" s="425">
        <v>0</v>
      </c>
      <c r="HM40" s="423">
        <v>0</v>
      </c>
      <c r="HN40" s="424">
        <v>0</v>
      </c>
      <c r="HO40" s="425">
        <v>0</v>
      </c>
      <c r="HP40" s="425">
        <v>0</v>
      </c>
      <c r="HQ40" s="425">
        <v>0</v>
      </c>
      <c r="HR40" s="423">
        <v>0</v>
      </c>
      <c r="HS40" s="424">
        <v>0</v>
      </c>
      <c r="HT40" s="425">
        <v>0</v>
      </c>
      <c r="HU40" s="425">
        <v>0</v>
      </c>
      <c r="HV40" s="426">
        <v>0</v>
      </c>
      <c r="HW40" s="423">
        <v>0</v>
      </c>
      <c r="HX40" s="424">
        <v>0</v>
      </c>
      <c r="HY40" s="425">
        <v>0</v>
      </c>
      <c r="HZ40" s="425">
        <v>0</v>
      </c>
      <c r="IA40" s="426">
        <v>0</v>
      </c>
      <c r="IB40" s="423">
        <v>0</v>
      </c>
      <c r="IC40" s="423">
        <v>0</v>
      </c>
      <c r="ID40" s="428">
        <v>0</v>
      </c>
      <c r="IE40" s="428">
        <v>0</v>
      </c>
      <c r="IF40" s="429">
        <v>0</v>
      </c>
      <c r="IG40" s="425">
        <v>0</v>
      </c>
      <c r="IH40" s="425">
        <v>0</v>
      </c>
      <c r="II40" s="426">
        <v>0</v>
      </c>
      <c r="IJ40" s="423">
        <v>0</v>
      </c>
      <c r="IK40" s="423">
        <v>0</v>
      </c>
      <c r="IL40" s="428">
        <v>0</v>
      </c>
      <c r="IM40" s="428">
        <v>0</v>
      </c>
      <c r="IN40" s="429">
        <v>0</v>
      </c>
      <c r="IO40" s="425">
        <v>0</v>
      </c>
      <c r="IP40" s="425">
        <v>0</v>
      </c>
      <c r="IQ40" s="426">
        <v>0</v>
      </c>
      <c r="IR40" s="426">
        <v>0</v>
      </c>
      <c r="IS40" s="423">
        <v>0</v>
      </c>
      <c r="IT40" s="423">
        <v>0</v>
      </c>
      <c r="IU40" s="428">
        <v>0</v>
      </c>
      <c r="IV40" s="428">
        <v>0</v>
      </c>
      <c r="IW40" s="429">
        <v>0</v>
      </c>
      <c r="IX40" s="425">
        <v>0</v>
      </c>
      <c r="IY40" s="425">
        <v>0</v>
      </c>
      <c r="IZ40" s="426">
        <v>0</v>
      </c>
      <c r="JA40" s="423">
        <v>0</v>
      </c>
      <c r="JB40" s="423">
        <v>0</v>
      </c>
      <c r="JC40" s="428">
        <v>0</v>
      </c>
      <c r="JD40" s="428">
        <v>0</v>
      </c>
      <c r="JE40" s="429">
        <v>0</v>
      </c>
      <c r="JF40" s="425">
        <v>0</v>
      </c>
      <c r="JG40" s="425">
        <v>0</v>
      </c>
      <c r="JH40" s="426">
        <v>0</v>
      </c>
      <c r="JI40" s="423">
        <v>0</v>
      </c>
      <c r="JJ40" s="423">
        <v>0</v>
      </c>
      <c r="JK40" s="423">
        <v>0</v>
      </c>
      <c r="JL40" s="423">
        <v>0</v>
      </c>
      <c r="JM40" s="423">
        <v>0</v>
      </c>
      <c r="JN40" s="423">
        <v>0</v>
      </c>
      <c r="JO40" s="400">
        <v>0</v>
      </c>
    </row>
    <row r="41" spans="1:275" hidden="1" x14ac:dyDescent="0.35">
      <c r="A41" s="386" t="s">
        <v>170</v>
      </c>
      <c r="B41" s="386">
        <v>1</v>
      </c>
      <c r="C41" s="387" t="s">
        <v>32</v>
      </c>
      <c r="D41" s="388">
        <v>0</v>
      </c>
      <c r="E41" s="388">
        <v>0</v>
      </c>
      <c r="F41" s="389">
        <v>0</v>
      </c>
      <c r="G41" s="390">
        <v>0</v>
      </c>
      <c r="H41" s="390">
        <v>0</v>
      </c>
      <c r="I41" s="390">
        <v>0</v>
      </c>
      <c r="J41" s="391">
        <v>0</v>
      </c>
      <c r="K41" s="388">
        <v>0</v>
      </c>
      <c r="L41" s="389">
        <v>0</v>
      </c>
      <c r="M41" s="390">
        <v>0</v>
      </c>
      <c r="N41" s="390">
        <v>0</v>
      </c>
      <c r="O41" s="390">
        <v>0</v>
      </c>
      <c r="P41" s="391">
        <v>0</v>
      </c>
      <c r="Q41" s="388">
        <v>0</v>
      </c>
      <c r="R41" s="389">
        <v>0</v>
      </c>
      <c r="S41" s="390">
        <v>0</v>
      </c>
      <c r="T41" s="390">
        <v>0</v>
      </c>
      <c r="U41" s="390">
        <v>0</v>
      </c>
      <c r="V41" s="391">
        <v>0</v>
      </c>
      <c r="W41" s="388">
        <v>0</v>
      </c>
      <c r="X41" s="389">
        <v>0</v>
      </c>
      <c r="Y41" s="389">
        <v>0</v>
      </c>
      <c r="Z41" s="389">
        <v>0</v>
      </c>
      <c r="AA41" s="389">
        <v>0</v>
      </c>
      <c r="AB41" s="389">
        <v>0</v>
      </c>
      <c r="AC41" s="392">
        <v>0</v>
      </c>
      <c r="AD41" s="389">
        <v>0</v>
      </c>
      <c r="AE41" s="389">
        <v>0</v>
      </c>
      <c r="AF41" s="389">
        <v>0</v>
      </c>
      <c r="AG41" s="389">
        <v>0</v>
      </c>
      <c r="AH41" s="389">
        <v>0</v>
      </c>
      <c r="AI41" s="392">
        <v>0</v>
      </c>
      <c r="AJ41" s="389">
        <v>0</v>
      </c>
      <c r="AK41" s="389">
        <v>0</v>
      </c>
      <c r="AL41" s="389">
        <v>0</v>
      </c>
      <c r="AM41" s="389">
        <v>0</v>
      </c>
      <c r="AN41" s="389">
        <v>0</v>
      </c>
      <c r="AO41" s="392">
        <v>0</v>
      </c>
      <c r="AP41" s="393">
        <v>0</v>
      </c>
      <c r="AQ41" s="393">
        <v>0</v>
      </c>
      <c r="AR41" s="393">
        <v>0</v>
      </c>
      <c r="AS41" s="393">
        <v>0</v>
      </c>
      <c r="AT41" s="393">
        <v>0</v>
      </c>
      <c r="AU41" s="392">
        <v>0</v>
      </c>
      <c r="AV41" s="393">
        <v>0</v>
      </c>
      <c r="AW41" s="393">
        <v>0</v>
      </c>
      <c r="AX41" s="393">
        <v>0</v>
      </c>
      <c r="AY41" s="393">
        <v>0</v>
      </c>
      <c r="AZ41" s="393">
        <v>0</v>
      </c>
      <c r="BA41" s="392">
        <v>0</v>
      </c>
      <c r="BB41" s="393">
        <v>0</v>
      </c>
      <c r="BC41" s="393">
        <v>0</v>
      </c>
      <c r="BD41" s="393">
        <v>0</v>
      </c>
      <c r="BE41" s="393">
        <v>0</v>
      </c>
      <c r="BF41" s="393">
        <v>0</v>
      </c>
      <c r="BG41" s="392">
        <v>0</v>
      </c>
      <c r="BH41" s="389">
        <v>0</v>
      </c>
      <c r="BI41" s="389">
        <v>0</v>
      </c>
      <c r="BJ41" s="389">
        <v>0</v>
      </c>
      <c r="BK41" s="389">
        <v>0</v>
      </c>
      <c r="BL41" s="389">
        <v>0</v>
      </c>
      <c r="BM41" s="394">
        <v>0</v>
      </c>
      <c r="BN41" s="395">
        <v>0</v>
      </c>
      <c r="BO41" s="396">
        <v>0</v>
      </c>
      <c r="BP41" s="396">
        <v>0</v>
      </c>
      <c r="BQ41" s="397">
        <v>0</v>
      </c>
      <c r="BR41" s="390">
        <v>0</v>
      </c>
      <c r="BS41" s="390">
        <v>0</v>
      </c>
      <c r="BT41" s="398">
        <v>0</v>
      </c>
      <c r="BU41" s="388">
        <v>0</v>
      </c>
      <c r="BV41" s="389">
        <v>0</v>
      </c>
      <c r="BW41" s="389">
        <v>0</v>
      </c>
      <c r="BX41" s="389">
        <v>0</v>
      </c>
      <c r="BY41" s="389">
        <v>0</v>
      </c>
      <c r="BZ41" s="392">
        <v>0</v>
      </c>
      <c r="CA41" s="389">
        <v>0</v>
      </c>
      <c r="CB41" s="389">
        <v>0</v>
      </c>
      <c r="CC41" s="389">
        <v>0</v>
      </c>
      <c r="CD41" s="389">
        <v>0</v>
      </c>
      <c r="CE41" s="392">
        <v>0</v>
      </c>
      <c r="CF41" s="389">
        <v>0</v>
      </c>
      <c r="CG41" s="389">
        <v>0</v>
      </c>
      <c r="CH41" s="389">
        <v>0</v>
      </c>
      <c r="CI41" s="389">
        <v>0</v>
      </c>
      <c r="CJ41" s="392">
        <v>0</v>
      </c>
      <c r="CK41" s="393">
        <v>0</v>
      </c>
      <c r="CL41" s="393">
        <v>0</v>
      </c>
      <c r="CM41" s="393">
        <v>0</v>
      </c>
      <c r="CN41" s="393">
        <v>0</v>
      </c>
      <c r="CO41" s="392">
        <v>0</v>
      </c>
      <c r="CP41" s="393">
        <v>0</v>
      </c>
      <c r="CQ41" s="393">
        <v>0</v>
      </c>
      <c r="CR41" s="393">
        <v>0</v>
      </c>
      <c r="CS41" s="393">
        <v>0</v>
      </c>
      <c r="CT41" s="392">
        <v>0</v>
      </c>
      <c r="CU41" s="389">
        <v>0</v>
      </c>
      <c r="CV41" s="390">
        <v>0</v>
      </c>
      <c r="CW41" s="390">
        <v>0</v>
      </c>
      <c r="CX41" s="391">
        <v>0</v>
      </c>
      <c r="CY41" s="394">
        <v>0</v>
      </c>
      <c r="CZ41" s="395">
        <v>0</v>
      </c>
      <c r="DA41" s="399">
        <v>0</v>
      </c>
      <c r="DB41" s="396">
        <v>0</v>
      </c>
      <c r="DC41" s="397">
        <v>0</v>
      </c>
      <c r="DD41" s="390">
        <v>0</v>
      </c>
      <c r="DE41" s="390">
        <v>0</v>
      </c>
      <c r="DF41" s="398">
        <v>0</v>
      </c>
      <c r="DG41" s="388">
        <v>0</v>
      </c>
      <c r="DH41" s="389">
        <v>0</v>
      </c>
      <c r="DI41" s="389">
        <v>0</v>
      </c>
      <c r="DJ41" s="389">
        <v>0</v>
      </c>
      <c r="DK41" s="389">
        <v>0</v>
      </c>
      <c r="DL41" s="392">
        <v>0</v>
      </c>
      <c r="DM41" s="389">
        <v>0</v>
      </c>
      <c r="DN41" s="389">
        <v>0</v>
      </c>
      <c r="DO41" s="389">
        <v>0</v>
      </c>
      <c r="DP41" s="389">
        <v>0</v>
      </c>
      <c r="DQ41" s="392">
        <v>0</v>
      </c>
      <c r="DR41" s="389">
        <v>0</v>
      </c>
      <c r="DS41" s="389">
        <v>0</v>
      </c>
      <c r="DT41" s="389">
        <v>0</v>
      </c>
      <c r="DU41" s="389">
        <v>0</v>
      </c>
      <c r="DV41" s="392">
        <v>0</v>
      </c>
      <c r="DW41" s="389">
        <v>0</v>
      </c>
      <c r="DX41" s="389">
        <v>0</v>
      </c>
      <c r="DY41" s="389">
        <v>0</v>
      </c>
      <c r="DZ41" s="389">
        <v>0</v>
      </c>
      <c r="EA41" s="392">
        <v>0</v>
      </c>
      <c r="EB41" s="393">
        <v>0</v>
      </c>
      <c r="EC41" s="393">
        <v>0</v>
      </c>
      <c r="ED41" s="393">
        <v>0</v>
      </c>
      <c r="EE41" s="393">
        <v>0</v>
      </c>
      <c r="EF41" s="392">
        <v>0</v>
      </c>
      <c r="EG41" s="389">
        <v>0</v>
      </c>
      <c r="EH41" s="390">
        <v>0</v>
      </c>
      <c r="EI41" s="390">
        <v>0</v>
      </c>
      <c r="EJ41" s="391">
        <v>0</v>
      </c>
      <c r="EK41" s="394">
        <v>0</v>
      </c>
      <c r="EL41" s="395">
        <v>0</v>
      </c>
      <c r="EM41" s="388">
        <v>0</v>
      </c>
      <c r="EN41" s="388">
        <v>0</v>
      </c>
      <c r="EO41" s="389">
        <v>0</v>
      </c>
      <c r="EP41" s="390">
        <v>0</v>
      </c>
      <c r="EQ41" s="390">
        <v>0</v>
      </c>
      <c r="ER41" s="390">
        <v>0</v>
      </c>
      <c r="ES41" s="391">
        <v>0</v>
      </c>
      <c r="ET41" s="388">
        <v>0</v>
      </c>
      <c r="EU41" s="389">
        <v>0</v>
      </c>
      <c r="EV41" s="390">
        <v>0</v>
      </c>
      <c r="EW41" s="390">
        <v>0</v>
      </c>
      <c r="EX41" s="390">
        <v>0</v>
      </c>
      <c r="EY41" s="391">
        <v>0</v>
      </c>
      <c r="EZ41" s="388">
        <v>0</v>
      </c>
      <c r="FA41" s="389">
        <v>0</v>
      </c>
      <c r="FB41" s="390">
        <v>0</v>
      </c>
      <c r="FC41" s="390">
        <v>0</v>
      </c>
      <c r="FD41" s="390">
        <v>0</v>
      </c>
      <c r="FE41" s="391">
        <v>0</v>
      </c>
      <c r="FF41" s="388">
        <v>0</v>
      </c>
      <c r="FG41" s="389">
        <v>0</v>
      </c>
      <c r="FH41" s="389">
        <v>0</v>
      </c>
      <c r="FI41" s="389">
        <v>0</v>
      </c>
      <c r="FJ41" s="389">
        <v>0</v>
      </c>
      <c r="FK41" s="389">
        <v>0</v>
      </c>
      <c r="FL41" s="392">
        <v>0</v>
      </c>
      <c r="FM41" s="389">
        <v>0</v>
      </c>
      <c r="FN41" s="389">
        <v>0</v>
      </c>
      <c r="FO41" s="389">
        <v>0</v>
      </c>
      <c r="FP41" s="389">
        <v>0</v>
      </c>
      <c r="FQ41" s="389">
        <v>0</v>
      </c>
      <c r="FR41" s="392">
        <v>0</v>
      </c>
      <c r="FS41" s="389">
        <v>0</v>
      </c>
      <c r="FT41" s="389">
        <v>0</v>
      </c>
      <c r="FU41" s="389">
        <v>0</v>
      </c>
      <c r="FV41" s="389">
        <v>0</v>
      </c>
      <c r="FW41" s="389">
        <v>0</v>
      </c>
      <c r="FX41" s="392">
        <v>0</v>
      </c>
      <c r="FY41" s="393">
        <v>0</v>
      </c>
      <c r="FZ41" s="393">
        <v>0</v>
      </c>
      <c r="GA41" s="393">
        <v>0</v>
      </c>
      <c r="GB41" s="393">
        <v>0</v>
      </c>
      <c r="GC41" s="393">
        <v>0</v>
      </c>
      <c r="GD41" s="392">
        <v>0</v>
      </c>
      <c r="GE41" s="393">
        <v>0</v>
      </c>
      <c r="GF41" s="393">
        <v>0</v>
      </c>
      <c r="GG41" s="393">
        <v>0</v>
      </c>
      <c r="GH41" s="393">
        <v>0</v>
      </c>
      <c r="GI41" s="393">
        <v>0</v>
      </c>
      <c r="GJ41" s="392">
        <v>0</v>
      </c>
      <c r="GK41" s="389">
        <v>0</v>
      </c>
      <c r="GL41" s="389">
        <v>0</v>
      </c>
      <c r="GM41" s="389">
        <v>0</v>
      </c>
      <c r="GN41" s="389">
        <v>0</v>
      </c>
      <c r="GO41" s="389">
        <v>0</v>
      </c>
      <c r="GP41" s="394">
        <v>0</v>
      </c>
      <c r="GQ41" s="388">
        <v>0</v>
      </c>
      <c r="GR41" s="399">
        <v>0</v>
      </c>
      <c r="GS41" s="396">
        <v>0</v>
      </c>
      <c r="GT41" s="397">
        <v>0</v>
      </c>
      <c r="GU41" s="390">
        <v>0</v>
      </c>
      <c r="GV41" s="390">
        <v>0</v>
      </c>
      <c r="GW41" s="391">
        <v>0</v>
      </c>
      <c r="GX41" s="388">
        <v>0</v>
      </c>
      <c r="GY41" s="389">
        <v>0</v>
      </c>
      <c r="GZ41" s="389">
        <v>0</v>
      </c>
      <c r="HA41" s="389">
        <v>0</v>
      </c>
      <c r="HB41" s="389">
        <v>0</v>
      </c>
      <c r="HC41" s="392">
        <v>0</v>
      </c>
      <c r="HD41" s="389">
        <v>0</v>
      </c>
      <c r="HE41" s="389">
        <v>0</v>
      </c>
      <c r="HF41" s="389">
        <v>0</v>
      </c>
      <c r="HG41" s="389">
        <v>0</v>
      </c>
      <c r="HH41" s="392">
        <v>0</v>
      </c>
      <c r="HI41" s="389">
        <v>0</v>
      </c>
      <c r="HJ41" s="389">
        <v>0</v>
      </c>
      <c r="HK41" s="389">
        <v>0</v>
      </c>
      <c r="HL41" s="389">
        <v>0</v>
      </c>
      <c r="HM41" s="392">
        <v>0</v>
      </c>
      <c r="HN41" s="389">
        <v>0</v>
      </c>
      <c r="HO41" s="389">
        <v>0</v>
      </c>
      <c r="HP41" s="389">
        <v>0</v>
      </c>
      <c r="HQ41" s="389">
        <v>0</v>
      </c>
      <c r="HR41" s="392">
        <v>0</v>
      </c>
      <c r="HS41" s="393">
        <v>0</v>
      </c>
      <c r="HT41" s="393">
        <v>0</v>
      </c>
      <c r="HU41" s="393">
        <v>0</v>
      </c>
      <c r="HV41" s="393">
        <v>0</v>
      </c>
      <c r="HW41" s="392">
        <v>0</v>
      </c>
      <c r="HX41" s="389">
        <v>0</v>
      </c>
      <c r="HY41" s="390">
        <v>0</v>
      </c>
      <c r="HZ41" s="390">
        <v>0</v>
      </c>
      <c r="IA41" s="391">
        <v>0</v>
      </c>
      <c r="IB41" s="394">
        <v>0</v>
      </c>
      <c r="IC41" s="388">
        <v>0</v>
      </c>
      <c r="ID41" s="396">
        <v>0</v>
      </c>
      <c r="IE41" s="396">
        <v>0</v>
      </c>
      <c r="IF41" s="397">
        <v>0</v>
      </c>
      <c r="IG41" s="390">
        <v>0</v>
      </c>
      <c r="IH41" s="390">
        <v>0</v>
      </c>
      <c r="II41" s="391">
        <v>0</v>
      </c>
      <c r="IJ41" s="388">
        <v>0</v>
      </c>
      <c r="IK41" s="395">
        <v>0</v>
      </c>
      <c r="IL41" s="396">
        <v>0</v>
      </c>
      <c r="IM41" s="396">
        <v>0</v>
      </c>
      <c r="IN41" s="397">
        <v>0</v>
      </c>
      <c r="IO41" s="390">
        <v>0</v>
      </c>
      <c r="IP41" s="390">
        <v>0</v>
      </c>
      <c r="IQ41" s="391">
        <v>0</v>
      </c>
      <c r="IR41" s="391">
        <v>0</v>
      </c>
      <c r="IS41" s="388">
        <v>0</v>
      </c>
      <c r="IT41" s="395">
        <v>0</v>
      </c>
      <c r="IU41" s="396">
        <v>0</v>
      </c>
      <c r="IV41" s="396">
        <v>0</v>
      </c>
      <c r="IW41" s="397">
        <v>0</v>
      </c>
      <c r="IX41" s="390">
        <v>0</v>
      </c>
      <c r="IY41" s="390">
        <v>0</v>
      </c>
      <c r="IZ41" s="391">
        <v>0</v>
      </c>
      <c r="JA41" s="388">
        <v>0</v>
      </c>
      <c r="JB41" s="395">
        <v>0</v>
      </c>
      <c r="JC41" s="396">
        <v>0</v>
      </c>
      <c r="JD41" s="396">
        <v>0</v>
      </c>
      <c r="JE41" s="397">
        <v>0</v>
      </c>
      <c r="JF41" s="390">
        <v>0</v>
      </c>
      <c r="JG41" s="390">
        <v>0</v>
      </c>
      <c r="JH41" s="391">
        <v>0</v>
      </c>
      <c r="JI41" s="388">
        <v>0</v>
      </c>
      <c r="JJ41" s="395">
        <v>0</v>
      </c>
      <c r="JK41" s="388">
        <v>0</v>
      </c>
      <c r="JL41" s="388">
        <v>0</v>
      </c>
      <c r="JM41" s="388">
        <v>0</v>
      </c>
      <c r="JN41" s="388">
        <v>0</v>
      </c>
      <c r="JO41" s="400">
        <v>0</v>
      </c>
    </row>
    <row r="42" spans="1:275" x14ac:dyDescent="0.35">
      <c r="A42" s="433" t="s">
        <v>170</v>
      </c>
      <c r="B42" s="386">
        <v>1</v>
      </c>
      <c r="C42" s="402" t="s">
        <v>157</v>
      </c>
      <c r="D42" s="403">
        <v>0</v>
      </c>
      <c r="E42" s="388">
        <v>0</v>
      </c>
      <c r="F42" s="404">
        <v>4656</v>
      </c>
      <c r="G42" s="405">
        <v>1026</v>
      </c>
      <c r="H42" s="405">
        <v>0</v>
      </c>
      <c r="I42" s="405">
        <v>0</v>
      </c>
      <c r="J42" s="393">
        <v>1884</v>
      </c>
      <c r="K42" s="403">
        <v>7566</v>
      </c>
      <c r="L42" s="404">
        <v>0</v>
      </c>
      <c r="M42" s="405">
        <v>0</v>
      </c>
      <c r="N42" s="405">
        <v>0</v>
      </c>
      <c r="O42" s="405">
        <v>0</v>
      </c>
      <c r="P42" s="393">
        <v>0</v>
      </c>
      <c r="Q42" s="403">
        <v>0</v>
      </c>
      <c r="R42" s="404">
        <v>4656</v>
      </c>
      <c r="S42" s="405">
        <v>1026</v>
      </c>
      <c r="T42" s="405">
        <v>0</v>
      </c>
      <c r="U42" s="405">
        <v>0</v>
      </c>
      <c r="V42" s="393">
        <v>1884</v>
      </c>
      <c r="W42" s="403">
        <v>7566</v>
      </c>
      <c r="X42" s="389">
        <v>0</v>
      </c>
      <c r="Y42" s="389">
        <v>0</v>
      </c>
      <c r="Z42" s="389">
        <v>0</v>
      </c>
      <c r="AA42" s="389">
        <v>0</v>
      </c>
      <c r="AB42" s="389">
        <v>0</v>
      </c>
      <c r="AC42" s="406">
        <v>0</v>
      </c>
      <c r="AD42" s="389">
        <v>4563</v>
      </c>
      <c r="AE42" s="389">
        <v>427</v>
      </c>
      <c r="AF42" s="389">
        <v>0</v>
      </c>
      <c r="AG42" s="389">
        <v>0</v>
      </c>
      <c r="AH42" s="389">
        <v>0</v>
      </c>
      <c r="AI42" s="406">
        <v>4990</v>
      </c>
      <c r="AJ42" s="389">
        <v>93</v>
      </c>
      <c r="AK42" s="389">
        <v>599</v>
      </c>
      <c r="AL42" s="389">
        <v>0</v>
      </c>
      <c r="AM42" s="389">
        <v>0</v>
      </c>
      <c r="AN42" s="389">
        <v>1884</v>
      </c>
      <c r="AO42" s="406">
        <v>2576</v>
      </c>
      <c r="AP42" s="393">
        <v>0</v>
      </c>
      <c r="AQ42" s="393">
        <v>0</v>
      </c>
      <c r="AR42" s="393">
        <v>0</v>
      </c>
      <c r="AS42" s="393">
        <v>0</v>
      </c>
      <c r="AT42" s="393">
        <v>0</v>
      </c>
      <c r="AU42" s="406">
        <v>0</v>
      </c>
      <c r="AV42" s="393">
        <v>0</v>
      </c>
      <c r="AW42" s="393">
        <v>0</v>
      </c>
      <c r="AX42" s="393">
        <v>0</v>
      </c>
      <c r="AY42" s="393">
        <v>0</v>
      </c>
      <c r="AZ42" s="393">
        <v>0</v>
      </c>
      <c r="BA42" s="392">
        <v>0</v>
      </c>
      <c r="BB42" s="393">
        <v>0</v>
      </c>
      <c r="BC42" s="393">
        <v>0</v>
      </c>
      <c r="BD42" s="393">
        <v>0</v>
      </c>
      <c r="BE42" s="393">
        <v>0</v>
      </c>
      <c r="BF42" s="393">
        <v>0</v>
      </c>
      <c r="BG42" s="392">
        <v>0</v>
      </c>
      <c r="BH42" s="389">
        <v>0</v>
      </c>
      <c r="BI42" s="389">
        <v>0</v>
      </c>
      <c r="BJ42" s="389">
        <v>0</v>
      </c>
      <c r="BK42" s="389">
        <v>0</v>
      </c>
      <c r="BL42" s="389">
        <v>0</v>
      </c>
      <c r="BM42" s="407">
        <v>0</v>
      </c>
      <c r="BN42" s="395">
        <v>0</v>
      </c>
      <c r="BO42" s="408">
        <v>0</v>
      </c>
      <c r="BP42" s="396">
        <v>0</v>
      </c>
      <c r="BQ42" s="397">
        <v>15642</v>
      </c>
      <c r="BR42" s="390">
        <v>8778</v>
      </c>
      <c r="BS42" s="390">
        <v>1224</v>
      </c>
      <c r="BT42" s="398">
        <v>26634</v>
      </c>
      <c r="BU42" s="403">
        <v>52278</v>
      </c>
      <c r="BV42" s="389">
        <v>0</v>
      </c>
      <c r="BW42" s="389">
        <v>0</v>
      </c>
      <c r="BX42" s="389">
        <v>0</v>
      </c>
      <c r="BY42" s="389">
        <v>0</v>
      </c>
      <c r="BZ42" s="406">
        <v>0</v>
      </c>
      <c r="CA42" s="389">
        <v>5647.3333333333321</v>
      </c>
      <c r="CB42" s="389">
        <v>0</v>
      </c>
      <c r="CC42" s="389">
        <v>0</v>
      </c>
      <c r="CD42" s="389">
        <v>0</v>
      </c>
      <c r="CE42" s="406">
        <v>5647.3333333333321</v>
      </c>
      <c r="CF42" s="389">
        <v>9994.6666666666679</v>
      </c>
      <c r="CG42" s="389">
        <v>8778</v>
      </c>
      <c r="CH42" s="389">
        <v>1224</v>
      </c>
      <c r="CI42" s="389">
        <v>26634</v>
      </c>
      <c r="CJ42" s="406">
        <v>46630.666666666672</v>
      </c>
      <c r="CK42" s="393">
        <v>0</v>
      </c>
      <c r="CL42" s="393">
        <v>0</v>
      </c>
      <c r="CM42" s="393">
        <v>0</v>
      </c>
      <c r="CN42" s="393">
        <v>0</v>
      </c>
      <c r="CO42" s="392">
        <v>0</v>
      </c>
      <c r="CP42" s="393">
        <v>0</v>
      </c>
      <c r="CQ42" s="393">
        <v>0</v>
      </c>
      <c r="CR42" s="393">
        <v>0</v>
      </c>
      <c r="CS42" s="393">
        <v>0</v>
      </c>
      <c r="CT42" s="392">
        <v>0</v>
      </c>
      <c r="CU42" s="404">
        <v>0</v>
      </c>
      <c r="CV42" s="405">
        <v>0</v>
      </c>
      <c r="CW42" s="405">
        <v>0</v>
      </c>
      <c r="CX42" s="393">
        <v>0</v>
      </c>
      <c r="CY42" s="407">
        <v>0</v>
      </c>
      <c r="CZ42" s="395">
        <v>0</v>
      </c>
      <c r="DA42" s="409">
        <v>0</v>
      </c>
      <c r="DB42" s="396">
        <v>0</v>
      </c>
      <c r="DC42" s="397">
        <v>18330</v>
      </c>
      <c r="DD42" s="390">
        <v>7734</v>
      </c>
      <c r="DE42" s="390">
        <v>12726</v>
      </c>
      <c r="DF42" s="398">
        <v>5190</v>
      </c>
      <c r="DG42" s="403">
        <v>43980</v>
      </c>
      <c r="DH42" s="389">
        <v>0</v>
      </c>
      <c r="DI42" s="389">
        <v>0</v>
      </c>
      <c r="DJ42" s="389">
        <v>0</v>
      </c>
      <c r="DK42" s="389">
        <v>0</v>
      </c>
      <c r="DL42" s="406">
        <v>0</v>
      </c>
      <c r="DM42" s="389">
        <v>12939</v>
      </c>
      <c r="DN42" s="389">
        <v>0</v>
      </c>
      <c r="DO42" s="389">
        <v>0</v>
      </c>
      <c r="DP42" s="389">
        <v>0</v>
      </c>
      <c r="DQ42" s="406">
        <v>12939</v>
      </c>
      <c r="DR42" s="389">
        <v>5391</v>
      </c>
      <c r="DS42" s="389">
        <v>7734</v>
      </c>
      <c r="DT42" s="389">
        <v>12726</v>
      </c>
      <c r="DU42" s="389">
        <v>5190</v>
      </c>
      <c r="DV42" s="406">
        <v>31041</v>
      </c>
      <c r="DW42" s="389">
        <v>0</v>
      </c>
      <c r="DX42" s="389">
        <v>0</v>
      </c>
      <c r="DY42" s="389">
        <v>0</v>
      </c>
      <c r="DZ42" s="389">
        <v>0</v>
      </c>
      <c r="EA42" s="392">
        <v>0</v>
      </c>
      <c r="EB42" s="393">
        <v>0</v>
      </c>
      <c r="EC42" s="393">
        <v>0</v>
      </c>
      <c r="ED42" s="393">
        <v>0</v>
      </c>
      <c r="EE42" s="393">
        <v>0</v>
      </c>
      <c r="EF42" s="406">
        <v>0</v>
      </c>
      <c r="EG42" s="404">
        <v>0</v>
      </c>
      <c r="EH42" s="405">
        <v>0</v>
      </c>
      <c r="EI42" s="405">
        <v>0</v>
      </c>
      <c r="EJ42" s="393">
        <v>0</v>
      </c>
      <c r="EK42" s="407">
        <v>0</v>
      </c>
      <c r="EL42" s="395">
        <v>0</v>
      </c>
      <c r="EM42" s="403">
        <v>15078</v>
      </c>
      <c r="EN42" s="388">
        <v>7038</v>
      </c>
      <c r="EO42" s="404">
        <v>38910</v>
      </c>
      <c r="EP42" s="405">
        <v>3600</v>
      </c>
      <c r="EQ42" s="405">
        <v>6090</v>
      </c>
      <c r="ER42" s="405">
        <v>15618</v>
      </c>
      <c r="ES42" s="393">
        <v>22698</v>
      </c>
      <c r="ET42" s="403">
        <v>86916</v>
      </c>
      <c r="EU42" s="404">
        <v>3918</v>
      </c>
      <c r="EV42" s="405">
        <v>0</v>
      </c>
      <c r="EW42" s="405">
        <v>0</v>
      </c>
      <c r="EX42" s="405">
        <v>0</v>
      </c>
      <c r="EY42" s="393">
        <v>0</v>
      </c>
      <c r="EZ42" s="403">
        <v>3918</v>
      </c>
      <c r="FA42" s="404">
        <v>42828</v>
      </c>
      <c r="FB42" s="405">
        <v>3600</v>
      </c>
      <c r="FC42" s="405">
        <v>6090</v>
      </c>
      <c r="FD42" s="405">
        <v>15618</v>
      </c>
      <c r="FE42" s="393">
        <v>22698</v>
      </c>
      <c r="FF42" s="403">
        <v>90834</v>
      </c>
      <c r="FG42" s="389">
        <v>2424</v>
      </c>
      <c r="FH42" s="389">
        <v>0</v>
      </c>
      <c r="FI42" s="389">
        <v>0</v>
      </c>
      <c r="FJ42" s="389">
        <v>0</v>
      </c>
      <c r="FK42" s="389">
        <v>0</v>
      </c>
      <c r="FL42" s="406">
        <v>2424</v>
      </c>
      <c r="FM42" s="389">
        <v>40365</v>
      </c>
      <c r="FN42" s="389">
        <v>0</v>
      </c>
      <c r="FO42" s="389">
        <v>0</v>
      </c>
      <c r="FP42" s="389">
        <v>0</v>
      </c>
      <c r="FQ42" s="389">
        <v>0</v>
      </c>
      <c r="FR42" s="406">
        <v>40365</v>
      </c>
      <c r="FS42" s="389">
        <v>2463</v>
      </c>
      <c r="FT42" s="389">
        <v>3600</v>
      </c>
      <c r="FU42" s="389">
        <v>6090</v>
      </c>
      <c r="FV42" s="389">
        <v>15618</v>
      </c>
      <c r="FW42" s="389">
        <v>22698</v>
      </c>
      <c r="FX42" s="406">
        <v>50469</v>
      </c>
      <c r="FY42" s="393">
        <v>0</v>
      </c>
      <c r="FZ42" s="393">
        <v>0</v>
      </c>
      <c r="GA42" s="393">
        <v>0</v>
      </c>
      <c r="GB42" s="393">
        <v>0</v>
      </c>
      <c r="GC42" s="393">
        <v>0</v>
      </c>
      <c r="GD42" s="406">
        <v>0</v>
      </c>
      <c r="GE42" s="393">
        <v>0</v>
      </c>
      <c r="GF42" s="393">
        <v>0</v>
      </c>
      <c r="GG42" s="393">
        <v>0</v>
      </c>
      <c r="GH42" s="393">
        <v>0</v>
      </c>
      <c r="GI42" s="393">
        <v>0</v>
      </c>
      <c r="GJ42" s="392">
        <v>0</v>
      </c>
      <c r="GK42" s="389">
        <v>0</v>
      </c>
      <c r="GL42" s="389">
        <v>0</v>
      </c>
      <c r="GM42" s="389">
        <v>0</v>
      </c>
      <c r="GN42" s="389">
        <v>0</v>
      </c>
      <c r="GO42" s="389">
        <v>0</v>
      </c>
      <c r="GP42" s="407">
        <v>0</v>
      </c>
      <c r="GQ42" s="388">
        <v>8040</v>
      </c>
      <c r="GR42" s="409">
        <v>17736</v>
      </c>
      <c r="GS42" s="396">
        <v>522</v>
      </c>
      <c r="GT42" s="397">
        <v>894</v>
      </c>
      <c r="GU42" s="390">
        <v>0</v>
      </c>
      <c r="GV42" s="390">
        <v>12126</v>
      </c>
      <c r="GW42" s="391">
        <v>4134</v>
      </c>
      <c r="GX42" s="403">
        <v>17154</v>
      </c>
      <c r="GY42" s="389">
        <v>0</v>
      </c>
      <c r="GZ42" s="389">
        <v>0</v>
      </c>
      <c r="HA42" s="389">
        <v>0</v>
      </c>
      <c r="HB42" s="389">
        <v>0</v>
      </c>
      <c r="HC42" s="406">
        <v>0</v>
      </c>
      <c r="HD42" s="389">
        <v>0</v>
      </c>
      <c r="HE42" s="389">
        <v>0</v>
      </c>
      <c r="HF42" s="389">
        <v>0</v>
      </c>
      <c r="HG42" s="389">
        <v>0</v>
      </c>
      <c r="HH42" s="406">
        <v>0</v>
      </c>
      <c r="HI42" s="389">
        <v>0</v>
      </c>
      <c r="HJ42" s="389">
        <v>0</v>
      </c>
      <c r="HK42" s="389">
        <v>0</v>
      </c>
      <c r="HL42" s="389">
        <v>0</v>
      </c>
      <c r="HM42" s="406">
        <v>0</v>
      </c>
      <c r="HN42" s="389">
        <v>0</v>
      </c>
      <c r="HO42" s="389">
        <v>0</v>
      </c>
      <c r="HP42" s="389">
        <v>0</v>
      </c>
      <c r="HQ42" s="389">
        <v>0</v>
      </c>
      <c r="HR42" s="392">
        <v>0</v>
      </c>
      <c r="HS42" s="393">
        <v>0</v>
      </c>
      <c r="HT42" s="393">
        <v>0</v>
      </c>
      <c r="HU42" s="393">
        <v>0</v>
      </c>
      <c r="HV42" s="393">
        <v>0</v>
      </c>
      <c r="HW42" s="406">
        <v>0</v>
      </c>
      <c r="HX42" s="404">
        <v>894</v>
      </c>
      <c r="HY42" s="405">
        <v>0</v>
      </c>
      <c r="HZ42" s="405">
        <v>12126</v>
      </c>
      <c r="IA42" s="393">
        <v>4134</v>
      </c>
      <c r="IB42" s="407">
        <v>17154</v>
      </c>
      <c r="IC42" s="388">
        <v>17214</v>
      </c>
      <c r="ID42" s="408">
        <v>8094</v>
      </c>
      <c r="IE42" s="396">
        <v>8226</v>
      </c>
      <c r="IF42" s="397">
        <v>750</v>
      </c>
      <c r="IG42" s="390">
        <v>27534</v>
      </c>
      <c r="IH42" s="390">
        <v>3102</v>
      </c>
      <c r="II42" s="391">
        <v>7008</v>
      </c>
      <c r="IJ42" s="388">
        <v>38394</v>
      </c>
      <c r="IK42" s="395">
        <v>0</v>
      </c>
      <c r="IL42" s="408">
        <v>37248</v>
      </c>
      <c r="IM42" s="396">
        <v>990</v>
      </c>
      <c r="IN42" s="397">
        <v>0</v>
      </c>
      <c r="IO42" s="390">
        <v>0</v>
      </c>
      <c r="IP42" s="390">
        <v>306</v>
      </c>
      <c r="IQ42" s="391">
        <v>0</v>
      </c>
      <c r="IR42" s="391">
        <v>1650</v>
      </c>
      <c r="IS42" s="388">
        <v>1956</v>
      </c>
      <c r="IT42" s="395">
        <v>36258</v>
      </c>
      <c r="IU42" s="408">
        <v>42348</v>
      </c>
      <c r="IV42" s="396">
        <v>0</v>
      </c>
      <c r="IW42" s="397">
        <v>0</v>
      </c>
      <c r="IX42" s="390">
        <v>0</v>
      </c>
      <c r="IY42" s="390">
        <v>0</v>
      </c>
      <c r="IZ42" s="391">
        <v>612</v>
      </c>
      <c r="JA42" s="388">
        <v>612</v>
      </c>
      <c r="JB42" s="395">
        <v>42348</v>
      </c>
      <c r="JC42" s="408">
        <v>58254</v>
      </c>
      <c r="JD42" s="396">
        <v>0</v>
      </c>
      <c r="JE42" s="397">
        <v>0</v>
      </c>
      <c r="JF42" s="390">
        <v>0</v>
      </c>
      <c r="JG42" s="390">
        <v>0</v>
      </c>
      <c r="JH42" s="391">
        <v>0</v>
      </c>
      <c r="JI42" s="388">
        <v>0</v>
      </c>
      <c r="JJ42" s="395">
        <v>58254</v>
      </c>
      <c r="JK42" s="388">
        <v>178758</v>
      </c>
      <c r="JL42" s="388">
        <v>16776</v>
      </c>
      <c r="JM42" s="388">
        <v>252774</v>
      </c>
      <c r="JN42" s="403">
        <v>162114</v>
      </c>
      <c r="JO42" s="400">
        <v>1</v>
      </c>
    </row>
    <row r="43" spans="1:275" x14ac:dyDescent="0.35">
      <c r="A43" s="401" t="s">
        <v>170</v>
      </c>
      <c r="B43" s="386">
        <v>1</v>
      </c>
      <c r="C43" s="402" t="s">
        <v>309</v>
      </c>
      <c r="D43" s="403">
        <v>0</v>
      </c>
      <c r="E43" s="388">
        <v>0</v>
      </c>
      <c r="F43" s="404">
        <v>0</v>
      </c>
      <c r="G43" s="405">
        <v>0</v>
      </c>
      <c r="H43" s="405">
        <v>0</v>
      </c>
      <c r="I43" s="405">
        <v>0</v>
      </c>
      <c r="J43" s="393">
        <v>0</v>
      </c>
      <c r="K43" s="403">
        <v>0</v>
      </c>
      <c r="L43" s="404">
        <v>0</v>
      </c>
      <c r="M43" s="405">
        <v>0</v>
      </c>
      <c r="N43" s="405">
        <v>0</v>
      </c>
      <c r="O43" s="405">
        <v>0</v>
      </c>
      <c r="P43" s="393">
        <v>0</v>
      </c>
      <c r="Q43" s="403">
        <v>0</v>
      </c>
      <c r="R43" s="404">
        <v>0</v>
      </c>
      <c r="S43" s="405">
        <v>0</v>
      </c>
      <c r="T43" s="405">
        <v>0</v>
      </c>
      <c r="U43" s="405">
        <v>0</v>
      </c>
      <c r="V43" s="393">
        <v>0</v>
      </c>
      <c r="W43" s="403">
        <v>0</v>
      </c>
      <c r="X43" s="389">
        <v>0</v>
      </c>
      <c r="Y43" s="389">
        <v>0</v>
      </c>
      <c r="Z43" s="389">
        <v>0</v>
      </c>
      <c r="AA43" s="389">
        <v>0</v>
      </c>
      <c r="AB43" s="389">
        <v>0</v>
      </c>
      <c r="AC43" s="406">
        <v>0</v>
      </c>
      <c r="AD43" s="389">
        <v>0</v>
      </c>
      <c r="AE43" s="389">
        <v>0</v>
      </c>
      <c r="AF43" s="389">
        <v>0</v>
      </c>
      <c r="AG43" s="389">
        <v>0</v>
      </c>
      <c r="AH43" s="389">
        <v>0</v>
      </c>
      <c r="AI43" s="406">
        <v>0</v>
      </c>
      <c r="AJ43" s="389">
        <v>0</v>
      </c>
      <c r="AK43" s="389">
        <v>0</v>
      </c>
      <c r="AL43" s="389">
        <v>0</v>
      </c>
      <c r="AM43" s="389">
        <v>0</v>
      </c>
      <c r="AN43" s="389">
        <v>0</v>
      </c>
      <c r="AO43" s="406">
        <v>0</v>
      </c>
      <c r="AP43" s="393">
        <v>0</v>
      </c>
      <c r="AQ43" s="393">
        <v>0</v>
      </c>
      <c r="AR43" s="393">
        <v>0</v>
      </c>
      <c r="AS43" s="393">
        <v>0</v>
      </c>
      <c r="AT43" s="393">
        <v>0</v>
      </c>
      <c r="AU43" s="406">
        <v>0</v>
      </c>
      <c r="AV43" s="393">
        <v>0</v>
      </c>
      <c r="AW43" s="393">
        <v>0</v>
      </c>
      <c r="AX43" s="393">
        <v>0</v>
      </c>
      <c r="AY43" s="393">
        <v>0</v>
      </c>
      <c r="AZ43" s="393">
        <v>0</v>
      </c>
      <c r="BA43" s="392">
        <v>0</v>
      </c>
      <c r="BB43" s="393">
        <v>0</v>
      </c>
      <c r="BC43" s="393">
        <v>0</v>
      </c>
      <c r="BD43" s="393">
        <v>0</v>
      </c>
      <c r="BE43" s="393">
        <v>0</v>
      </c>
      <c r="BF43" s="393">
        <v>0</v>
      </c>
      <c r="BG43" s="392">
        <v>0</v>
      </c>
      <c r="BH43" s="389">
        <v>0</v>
      </c>
      <c r="BI43" s="389">
        <v>0</v>
      </c>
      <c r="BJ43" s="389">
        <v>0</v>
      </c>
      <c r="BK43" s="389">
        <v>0</v>
      </c>
      <c r="BL43" s="389">
        <v>0</v>
      </c>
      <c r="BM43" s="407">
        <v>0</v>
      </c>
      <c r="BN43" s="395">
        <v>0</v>
      </c>
      <c r="BO43" s="408">
        <v>0</v>
      </c>
      <c r="BP43" s="396">
        <v>0</v>
      </c>
      <c r="BQ43" s="397">
        <v>7422</v>
      </c>
      <c r="BR43" s="390">
        <v>3618</v>
      </c>
      <c r="BS43" s="390">
        <v>552</v>
      </c>
      <c r="BT43" s="398">
        <v>7848</v>
      </c>
      <c r="BU43" s="403">
        <v>19440</v>
      </c>
      <c r="BV43" s="389">
        <v>0</v>
      </c>
      <c r="BW43" s="389">
        <v>0</v>
      </c>
      <c r="BX43" s="389">
        <v>0</v>
      </c>
      <c r="BY43" s="389">
        <v>0</v>
      </c>
      <c r="BZ43" s="406">
        <v>0</v>
      </c>
      <c r="CA43" s="389">
        <v>0</v>
      </c>
      <c r="CB43" s="389">
        <v>0</v>
      </c>
      <c r="CC43" s="389">
        <v>0</v>
      </c>
      <c r="CD43" s="389">
        <v>0</v>
      </c>
      <c r="CE43" s="406">
        <v>0</v>
      </c>
      <c r="CF43" s="389">
        <v>7422</v>
      </c>
      <c r="CG43" s="389">
        <v>3618</v>
      </c>
      <c r="CH43" s="389">
        <v>552</v>
      </c>
      <c r="CI43" s="389">
        <v>7848</v>
      </c>
      <c r="CJ43" s="406">
        <v>19440</v>
      </c>
      <c r="CK43" s="393">
        <v>0</v>
      </c>
      <c r="CL43" s="393">
        <v>0</v>
      </c>
      <c r="CM43" s="393">
        <v>0</v>
      </c>
      <c r="CN43" s="393">
        <v>0</v>
      </c>
      <c r="CO43" s="392">
        <v>0</v>
      </c>
      <c r="CP43" s="393">
        <v>0</v>
      </c>
      <c r="CQ43" s="393">
        <v>0</v>
      </c>
      <c r="CR43" s="393">
        <v>0</v>
      </c>
      <c r="CS43" s="393">
        <v>0</v>
      </c>
      <c r="CT43" s="392">
        <v>0</v>
      </c>
      <c r="CU43" s="404">
        <v>0</v>
      </c>
      <c r="CV43" s="405">
        <v>0</v>
      </c>
      <c r="CW43" s="405">
        <v>0</v>
      </c>
      <c r="CX43" s="393">
        <v>0</v>
      </c>
      <c r="CY43" s="407">
        <v>0</v>
      </c>
      <c r="CZ43" s="395">
        <v>0</v>
      </c>
      <c r="DA43" s="409">
        <v>0</v>
      </c>
      <c r="DB43" s="396">
        <v>0</v>
      </c>
      <c r="DC43" s="397">
        <v>13218</v>
      </c>
      <c r="DD43" s="390">
        <v>17688</v>
      </c>
      <c r="DE43" s="390">
        <v>17646</v>
      </c>
      <c r="DF43" s="398">
        <v>3996</v>
      </c>
      <c r="DG43" s="403">
        <v>52548</v>
      </c>
      <c r="DH43" s="389">
        <v>0</v>
      </c>
      <c r="DI43" s="389">
        <v>0</v>
      </c>
      <c r="DJ43" s="389">
        <v>0</v>
      </c>
      <c r="DK43" s="389">
        <v>0</v>
      </c>
      <c r="DL43" s="406">
        <v>0</v>
      </c>
      <c r="DM43" s="389">
        <v>6224.5</v>
      </c>
      <c r="DN43" s="389">
        <v>0</v>
      </c>
      <c r="DO43" s="389">
        <v>0</v>
      </c>
      <c r="DP43" s="389">
        <v>0</v>
      </c>
      <c r="DQ43" s="406">
        <v>6224.5</v>
      </c>
      <c r="DR43" s="389">
        <v>6993.5</v>
      </c>
      <c r="DS43" s="389">
        <v>17688</v>
      </c>
      <c r="DT43" s="389">
        <v>17646</v>
      </c>
      <c r="DU43" s="389">
        <v>3996</v>
      </c>
      <c r="DV43" s="406">
        <v>46323.5</v>
      </c>
      <c r="DW43" s="389">
        <v>0</v>
      </c>
      <c r="DX43" s="389">
        <v>0</v>
      </c>
      <c r="DY43" s="389">
        <v>0</v>
      </c>
      <c r="DZ43" s="389">
        <v>0</v>
      </c>
      <c r="EA43" s="392">
        <v>0</v>
      </c>
      <c r="EB43" s="393">
        <v>0</v>
      </c>
      <c r="EC43" s="393">
        <v>0</v>
      </c>
      <c r="ED43" s="393">
        <v>0</v>
      </c>
      <c r="EE43" s="393">
        <v>0</v>
      </c>
      <c r="EF43" s="406">
        <v>0</v>
      </c>
      <c r="EG43" s="404">
        <v>0</v>
      </c>
      <c r="EH43" s="405">
        <v>0</v>
      </c>
      <c r="EI43" s="405">
        <v>0</v>
      </c>
      <c r="EJ43" s="393">
        <v>0</v>
      </c>
      <c r="EK43" s="407">
        <v>0</v>
      </c>
      <c r="EL43" s="395">
        <v>0</v>
      </c>
      <c r="EM43" s="403">
        <v>9756</v>
      </c>
      <c r="EN43" s="388">
        <v>4530</v>
      </c>
      <c r="EO43" s="404">
        <v>9888</v>
      </c>
      <c r="EP43" s="405">
        <v>14202</v>
      </c>
      <c r="EQ43" s="405">
        <v>6504</v>
      </c>
      <c r="ER43" s="405">
        <v>6768</v>
      </c>
      <c r="ES43" s="393">
        <v>16878</v>
      </c>
      <c r="ET43" s="403">
        <v>54240</v>
      </c>
      <c r="EU43" s="404">
        <v>2940</v>
      </c>
      <c r="EV43" s="405">
        <v>0</v>
      </c>
      <c r="EW43" s="405">
        <v>0</v>
      </c>
      <c r="EX43" s="405">
        <v>0</v>
      </c>
      <c r="EY43" s="393">
        <v>0</v>
      </c>
      <c r="EZ43" s="403">
        <v>2940</v>
      </c>
      <c r="FA43" s="404">
        <v>12828</v>
      </c>
      <c r="FB43" s="405">
        <v>14202</v>
      </c>
      <c r="FC43" s="405">
        <v>6504</v>
      </c>
      <c r="FD43" s="405">
        <v>6768</v>
      </c>
      <c r="FE43" s="393">
        <v>16878</v>
      </c>
      <c r="FF43" s="403">
        <v>57180</v>
      </c>
      <c r="FG43" s="389">
        <v>1452</v>
      </c>
      <c r="FH43" s="389">
        <v>0</v>
      </c>
      <c r="FI43" s="389">
        <v>0</v>
      </c>
      <c r="FJ43" s="389">
        <v>0</v>
      </c>
      <c r="FK43" s="389">
        <v>0</v>
      </c>
      <c r="FL43" s="406">
        <v>1452</v>
      </c>
      <c r="FM43" s="389">
        <v>10902</v>
      </c>
      <c r="FN43" s="389">
        <v>2063</v>
      </c>
      <c r="FO43" s="389">
        <v>0</v>
      </c>
      <c r="FP43" s="389">
        <v>0</v>
      </c>
      <c r="FQ43" s="389">
        <v>0</v>
      </c>
      <c r="FR43" s="406">
        <v>12965</v>
      </c>
      <c r="FS43" s="389">
        <v>1926</v>
      </c>
      <c r="FT43" s="389">
        <v>12139</v>
      </c>
      <c r="FU43" s="389">
        <v>6504</v>
      </c>
      <c r="FV43" s="389">
        <v>6768</v>
      </c>
      <c r="FW43" s="389">
        <v>16878</v>
      </c>
      <c r="FX43" s="406">
        <v>44215</v>
      </c>
      <c r="FY43" s="393">
        <v>0</v>
      </c>
      <c r="FZ43" s="393">
        <v>0</v>
      </c>
      <c r="GA43" s="393">
        <v>0</v>
      </c>
      <c r="GB43" s="393">
        <v>0</v>
      </c>
      <c r="GC43" s="393">
        <v>0</v>
      </c>
      <c r="GD43" s="406">
        <v>0</v>
      </c>
      <c r="GE43" s="393">
        <v>0</v>
      </c>
      <c r="GF43" s="393">
        <v>0</v>
      </c>
      <c r="GG43" s="393">
        <v>0</v>
      </c>
      <c r="GH43" s="393">
        <v>0</v>
      </c>
      <c r="GI43" s="393">
        <v>0</v>
      </c>
      <c r="GJ43" s="392">
        <v>0</v>
      </c>
      <c r="GK43" s="389">
        <v>0</v>
      </c>
      <c r="GL43" s="389">
        <v>0</v>
      </c>
      <c r="GM43" s="389">
        <v>0</v>
      </c>
      <c r="GN43" s="389">
        <v>0</v>
      </c>
      <c r="GO43" s="389">
        <v>0</v>
      </c>
      <c r="GP43" s="407">
        <v>0</v>
      </c>
      <c r="GQ43" s="388">
        <v>5226</v>
      </c>
      <c r="GR43" s="409">
        <v>9384</v>
      </c>
      <c r="GS43" s="396">
        <v>756</v>
      </c>
      <c r="GT43" s="397">
        <v>834</v>
      </c>
      <c r="GU43" s="390">
        <v>222</v>
      </c>
      <c r="GV43" s="390">
        <v>3960</v>
      </c>
      <c r="GW43" s="391">
        <v>3948</v>
      </c>
      <c r="GX43" s="403">
        <v>8964</v>
      </c>
      <c r="GY43" s="389">
        <v>0</v>
      </c>
      <c r="GZ43" s="389">
        <v>0</v>
      </c>
      <c r="HA43" s="389">
        <v>0</v>
      </c>
      <c r="HB43" s="389">
        <v>0</v>
      </c>
      <c r="HC43" s="406">
        <v>0</v>
      </c>
      <c r="HD43" s="389">
        <v>300</v>
      </c>
      <c r="HE43" s="389">
        <v>222</v>
      </c>
      <c r="HF43" s="389">
        <v>0</v>
      </c>
      <c r="HG43" s="389">
        <v>0</v>
      </c>
      <c r="HH43" s="406">
        <v>522</v>
      </c>
      <c r="HI43" s="389">
        <v>0</v>
      </c>
      <c r="HJ43" s="389">
        <v>0</v>
      </c>
      <c r="HK43" s="389">
        <v>0</v>
      </c>
      <c r="HL43" s="389">
        <v>0</v>
      </c>
      <c r="HM43" s="406">
        <v>0</v>
      </c>
      <c r="HN43" s="389">
        <v>0</v>
      </c>
      <c r="HO43" s="389">
        <v>0</v>
      </c>
      <c r="HP43" s="389">
        <v>0</v>
      </c>
      <c r="HQ43" s="389">
        <v>0</v>
      </c>
      <c r="HR43" s="392">
        <v>0</v>
      </c>
      <c r="HS43" s="393">
        <v>0</v>
      </c>
      <c r="HT43" s="393">
        <v>0</v>
      </c>
      <c r="HU43" s="393">
        <v>0</v>
      </c>
      <c r="HV43" s="393">
        <v>0</v>
      </c>
      <c r="HW43" s="406">
        <v>0</v>
      </c>
      <c r="HX43" s="404">
        <v>534</v>
      </c>
      <c r="HY43" s="405">
        <v>0</v>
      </c>
      <c r="HZ43" s="405">
        <v>3960</v>
      </c>
      <c r="IA43" s="393">
        <v>3948</v>
      </c>
      <c r="IB43" s="407">
        <v>8442</v>
      </c>
      <c r="IC43" s="388">
        <v>8628</v>
      </c>
      <c r="ID43" s="408">
        <v>7326</v>
      </c>
      <c r="IE43" s="396">
        <v>3498</v>
      </c>
      <c r="IF43" s="397">
        <v>0</v>
      </c>
      <c r="IG43" s="390">
        <v>12432</v>
      </c>
      <c r="IH43" s="390">
        <v>3642</v>
      </c>
      <c r="II43" s="391">
        <v>4260</v>
      </c>
      <c r="IJ43" s="388">
        <v>20334</v>
      </c>
      <c r="IK43" s="395">
        <v>3828</v>
      </c>
      <c r="IL43" s="408">
        <v>20946</v>
      </c>
      <c r="IM43" s="396">
        <v>408</v>
      </c>
      <c r="IN43" s="397">
        <v>0</v>
      </c>
      <c r="IO43" s="390">
        <v>492</v>
      </c>
      <c r="IP43" s="390">
        <v>180</v>
      </c>
      <c r="IQ43" s="391">
        <v>0</v>
      </c>
      <c r="IR43" s="391">
        <v>408</v>
      </c>
      <c r="IS43" s="388">
        <v>1080</v>
      </c>
      <c r="IT43" s="395">
        <v>20538</v>
      </c>
      <c r="IU43" s="408">
        <v>27930</v>
      </c>
      <c r="IV43" s="396">
        <v>0</v>
      </c>
      <c r="IW43" s="397">
        <v>468</v>
      </c>
      <c r="IX43" s="390">
        <v>0</v>
      </c>
      <c r="IY43" s="390">
        <v>0</v>
      </c>
      <c r="IZ43" s="391">
        <v>0</v>
      </c>
      <c r="JA43" s="388">
        <v>468</v>
      </c>
      <c r="JB43" s="395">
        <v>27930</v>
      </c>
      <c r="JC43" s="408">
        <v>49842</v>
      </c>
      <c r="JD43" s="396">
        <v>0</v>
      </c>
      <c r="JE43" s="397">
        <v>0</v>
      </c>
      <c r="JF43" s="390">
        <v>0</v>
      </c>
      <c r="JG43" s="390">
        <v>0</v>
      </c>
      <c r="JH43" s="391">
        <v>0</v>
      </c>
      <c r="JI43" s="388">
        <v>0</v>
      </c>
      <c r="JJ43" s="395">
        <v>49842</v>
      </c>
      <c r="JK43" s="388">
        <v>125184</v>
      </c>
      <c r="JL43" s="388">
        <v>9192</v>
      </c>
      <c r="JM43" s="388">
        <v>160014</v>
      </c>
      <c r="JN43" s="403">
        <v>115992</v>
      </c>
      <c r="JO43" s="400">
        <v>1</v>
      </c>
    </row>
    <row r="44" spans="1:275" hidden="1" x14ac:dyDescent="0.35">
      <c r="A44" s="401" t="s">
        <v>170</v>
      </c>
      <c r="B44" s="410"/>
      <c r="C44" s="402" t="s">
        <v>53</v>
      </c>
      <c r="D44" s="403">
        <v>0</v>
      </c>
      <c r="E44" s="388">
        <v>0</v>
      </c>
      <c r="F44" s="404">
        <v>0</v>
      </c>
      <c r="G44" s="405">
        <v>0</v>
      </c>
      <c r="H44" s="405">
        <v>0</v>
      </c>
      <c r="I44" s="405">
        <v>0</v>
      </c>
      <c r="J44" s="393">
        <v>0</v>
      </c>
      <c r="K44" s="403">
        <v>0</v>
      </c>
      <c r="L44" s="404">
        <v>0</v>
      </c>
      <c r="M44" s="405">
        <v>0</v>
      </c>
      <c r="N44" s="405">
        <v>0</v>
      </c>
      <c r="O44" s="405">
        <v>0</v>
      </c>
      <c r="P44" s="393">
        <v>0</v>
      </c>
      <c r="Q44" s="403">
        <v>0</v>
      </c>
      <c r="R44" s="404">
        <v>0</v>
      </c>
      <c r="S44" s="405">
        <v>0</v>
      </c>
      <c r="T44" s="405">
        <v>0</v>
      </c>
      <c r="U44" s="405">
        <v>0</v>
      </c>
      <c r="V44" s="393">
        <v>0</v>
      </c>
      <c r="W44" s="403">
        <v>0</v>
      </c>
      <c r="X44" s="389">
        <v>0</v>
      </c>
      <c r="Y44" s="389">
        <v>0</v>
      </c>
      <c r="Z44" s="389">
        <v>0</v>
      </c>
      <c r="AA44" s="389">
        <v>0</v>
      </c>
      <c r="AB44" s="389">
        <v>0</v>
      </c>
      <c r="AC44" s="406">
        <v>0</v>
      </c>
      <c r="AD44" s="389">
        <v>0</v>
      </c>
      <c r="AE44" s="389">
        <v>0</v>
      </c>
      <c r="AF44" s="389">
        <v>0</v>
      </c>
      <c r="AG44" s="389">
        <v>0</v>
      </c>
      <c r="AH44" s="389">
        <v>0</v>
      </c>
      <c r="AI44" s="406">
        <v>0</v>
      </c>
      <c r="AJ44" s="389">
        <v>0</v>
      </c>
      <c r="AK44" s="389">
        <v>0</v>
      </c>
      <c r="AL44" s="389">
        <v>0</v>
      </c>
      <c r="AM44" s="389">
        <v>0</v>
      </c>
      <c r="AN44" s="389">
        <v>0</v>
      </c>
      <c r="AO44" s="406">
        <v>0</v>
      </c>
      <c r="AP44" s="393">
        <v>0</v>
      </c>
      <c r="AQ44" s="393">
        <v>0</v>
      </c>
      <c r="AR44" s="393">
        <v>0</v>
      </c>
      <c r="AS44" s="393">
        <v>0</v>
      </c>
      <c r="AT44" s="393">
        <v>0</v>
      </c>
      <c r="AU44" s="406">
        <v>0</v>
      </c>
      <c r="AV44" s="393">
        <v>0</v>
      </c>
      <c r="AW44" s="393">
        <v>0</v>
      </c>
      <c r="AX44" s="393">
        <v>0</v>
      </c>
      <c r="AY44" s="393">
        <v>0</v>
      </c>
      <c r="AZ44" s="393">
        <v>0</v>
      </c>
      <c r="BA44" s="392">
        <v>0</v>
      </c>
      <c r="BB44" s="393">
        <v>0</v>
      </c>
      <c r="BC44" s="393">
        <v>0</v>
      </c>
      <c r="BD44" s="393">
        <v>0</v>
      </c>
      <c r="BE44" s="393">
        <v>0</v>
      </c>
      <c r="BF44" s="393">
        <v>0</v>
      </c>
      <c r="BG44" s="392">
        <v>0</v>
      </c>
      <c r="BH44" s="389">
        <v>0</v>
      </c>
      <c r="BI44" s="389">
        <v>0</v>
      </c>
      <c r="BJ44" s="389">
        <v>0</v>
      </c>
      <c r="BK44" s="389">
        <v>0</v>
      </c>
      <c r="BL44" s="389">
        <v>0</v>
      </c>
      <c r="BM44" s="407">
        <v>0</v>
      </c>
      <c r="BN44" s="395">
        <v>0</v>
      </c>
      <c r="BO44" s="408">
        <v>0</v>
      </c>
      <c r="BP44" s="396">
        <v>0</v>
      </c>
      <c r="BQ44" s="397">
        <v>0</v>
      </c>
      <c r="BR44" s="390">
        <v>0</v>
      </c>
      <c r="BS44" s="390">
        <v>0</v>
      </c>
      <c r="BT44" s="398">
        <v>0</v>
      </c>
      <c r="BU44" s="403">
        <v>0</v>
      </c>
      <c r="BV44" s="389">
        <v>0</v>
      </c>
      <c r="BW44" s="389">
        <v>0</v>
      </c>
      <c r="BX44" s="389">
        <v>0</v>
      </c>
      <c r="BY44" s="389">
        <v>0</v>
      </c>
      <c r="BZ44" s="406">
        <v>0</v>
      </c>
      <c r="CA44" s="389">
        <v>0</v>
      </c>
      <c r="CB44" s="389">
        <v>0</v>
      </c>
      <c r="CC44" s="389">
        <v>0</v>
      </c>
      <c r="CD44" s="389">
        <v>0</v>
      </c>
      <c r="CE44" s="406">
        <v>0</v>
      </c>
      <c r="CF44" s="389">
        <v>0</v>
      </c>
      <c r="CG44" s="389">
        <v>0</v>
      </c>
      <c r="CH44" s="389">
        <v>0</v>
      </c>
      <c r="CI44" s="389">
        <v>0</v>
      </c>
      <c r="CJ44" s="406">
        <v>0</v>
      </c>
      <c r="CK44" s="393">
        <v>0</v>
      </c>
      <c r="CL44" s="393">
        <v>0</v>
      </c>
      <c r="CM44" s="393">
        <v>0</v>
      </c>
      <c r="CN44" s="393">
        <v>0</v>
      </c>
      <c r="CO44" s="392">
        <v>0</v>
      </c>
      <c r="CP44" s="393">
        <v>0</v>
      </c>
      <c r="CQ44" s="393">
        <v>0</v>
      </c>
      <c r="CR44" s="393">
        <v>0</v>
      </c>
      <c r="CS44" s="393">
        <v>0</v>
      </c>
      <c r="CT44" s="392">
        <v>0</v>
      </c>
      <c r="CU44" s="404">
        <v>0</v>
      </c>
      <c r="CV44" s="405">
        <v>0</v>
      </c>
      <c r="CW44" s="405">
        <v>0</v>
      </c>
      <c r="CX44" s="393">
        <v>0</v>
      </c>
      <c r="CY44" s="407">
        <v>0</v>
      </c>
      <c r="CZ44" s="395">
        <v>0</v>
      </c>
      <c r="DA44" s="409">
        <v>0</v>
      </c>
      <c r="DB44" s="396">
        <v>0</v>
      </c>
      <c r="DC44" s="397">
        <v>0</v>
      </c>
      <c r="DD44" s="390">
        <v>0</v>
      </c>
      <c r="DE44" s="390">
        <v>0</v>
      </c>
      <c r="DF44" s="398">
        <v>0</v>
      </c>
      <c r="DG44" s="403">
        <v>0</v>
      </c>
      <c r="DH44" s="389">
        <v>0</v>
      </c>
      <c r="DI44" s="389">
        <v>0</v>
      </c>
      <c r="DJ44" s="389">
        <v>0</v>
      </c>
      <c r="DK44" s="389">
        <v>0</v>
      </c>
      <c r="DL44" s="406">
        <v>0</v>
      </c>
      <c r="DM44" s="389">
        <v>0</v>
      </c>
      <c r="DN44" s="389">
        <v>0</v>
      </c>
      <c r="DO44" s="389">
        <v>0</v>
      </c>
      <c r="DP44" s="389">
        <v>0</v>
      </c>
      <c r="DQ44" s="406">
        <v>0</v>
      </c>
      <c r="DR44" s="389">
        <v>0</v>
      </c>
      <c r="DS44" s="389">
        <v>0</v>
      </c>
      <c r="DT44" s="389">
        <v>0</v>
      </c>
      <c r="DU44" s="389">
        <v>0</v>
      </c>
      <c r="DV44" s="406">
        <v>0</v>
      </c>
      <c r="DW44" s="389">
        <v>0</v>
      </c>
      <c r="DX44" s="389">
        <v>0</v>
      </c>
      <c r="DY44" s="389">
        <v>0</v>
      </c>
      <c r="DZ44" s="389">
        <v>0</v>
      </c>
      <c r="EA44" s="392">
        <v>0</v>
      </c>
      <c r="EB44" s="393">
        <v>0</v>
      </c>
      <c r="EC44" s="393">
        <v>0</v>
      </c>
      <c r="ED44" s="393">
        <v>0</v>
      </c>
      <c r="EE44" s="393">
        <v>0</v>
      </c>
      <c r="EF44" s="406">
        <v>0</v>
      </c>
      <c r="EG44" s="404">
        <v>0</v>
      </c>
      <c r="EH44" s="405">
        <v>0</v>
      </c>
      <c r="EI44" s="405">
        <v>0</v>
      </c>
      <c r="EJ44" s="393">
        <v>0</v>
      </c>
      <c r="EK44" s="407">
        <v>0</v>
      </c>
      <c r="EL44" s="395">
        <v>0</v>
      </c>
      <c r="EM44" s="403">
        <v>0</v>
      </c>
      <c r="EN44" s="388">
        <v>0</v>
      </c>
      <c r="EO44" s="404">
        <v>0</v>
      </c>
      <c r="EP44" s="405">
        <v>0</v>
      </c>
      <c r="EQ44" s="405">
        <v>0</v>
      </c>
      <c r="ER44" s="405">
        <v>0</v>
      </c>
      <c r="ES44" s="393">
        <v>0</v>
      </c>
      <c r="ET44" s="403">
        <v>0</v>
      </c>
      <c r="EU44" s="404">
        <v>0</v>
      </c>
      <c r="EV44" s="405">
        <v>0</v>
      </c>
      <c r="EW44" s="405">
        <v>0</v>
      </c>
      <c r="EX44" s="405">
        <v>0</v>
      </c>
      <c r="EY44" s="393">
        <v>0</v>
      </c>
      <c r="EZ44" s="403">
        <v>0</v>
      </c>
      <c r="FA44" s="404">
        <v>0</v>
      </c>
      <c r="FB44" s="405">
        <v>0</v>
      </c>
      <c r="FC44" s="405">
        <v>0</v>
      </c>
      <c r="FD44" s="405">
        <v>0</v>
      </c>
      <c r="FE44" s="393">
        <v>0</v>
      </c>
      <c r="FF44" s="403">
        <v>0</v>
      </c>
      <c r="FG44" s="389">
        <v>0</v>
      </c>
      <c r="FH44" s="389">
        <v>0</v>
      </c>
      <c r="FI44" s="389">
        <v>0</v>
      </c>
      <c r="FJ44" s="389">
        <v>0</v>
      </c>
      <c r="FK44" s="389">
        <v>0</v>
      </c>
      <c r="FL44" s="406">
        <v>0</v>
      </c>
      <c r="FM44" s="389">
        <v>0</v>
      </c>
      <c r="FN44" s="389">
        <v>0</v>
      </c>
      <c r="FO44" s="389">
        <v>0</v>
      </c>
      <c r="FP44" s="389">
        <v>0</v>
      </c>
      <c r="FQ44" s="389">
        <v>0</v>
      </c>
      <c r="FR44" s="406">
        <v>0</v>
      </c>
      <c r="FS44" s="389">
        <v>0</v>
      </c>
      <c r="FT44" s="389">
        <v>0</v>
      </c>
      <c r="FU44" s="389">
        <v>0</v>
      </c>
      <c r="FV44" s="389">
        <v>0</v>
      </c>
      <c r="FW44" s="389">
        <v>0</v>
      </c>
      <c r="FX44" s="406">
        <v>0</v>
      </c>
      <c r="FY44" s="393">
        <v>0</v>
      </c>
      <c r="FZ44" s="393">
        <v>0</v>
      </c>
      <c r="GA44" s="393">
        <v>0</v>
      </c>
      <c r="GB44" s="393">
        <v>0</v>
      </c>
      <c r="GC44" s="393">
        <v>0</v>
      </c>
      <c r="GD44" s="406">
        <v>0</v>
      </c>
      <c r="GE44" s="393">
        <v>0</v>
      </c>
      <c r="GF44" s="393">
        <v>0</v>
      </c>
      <c r="GG44" s="393">
        <v>0</v>
      </c>
      <c r="GH44" s="393">
        <v>0</v>
      </c>
      <c r="GI44" s="393">
        <v>0</v>
      </c>
      <c r="GJ44" s="392">
        <v>0</v>
      </c>
      <c r="GK44" s="389">
        <v>0</v>
      </c>
      <c r="GL44" s="389">
        <v>0</v>
      </c>
      <c r="GM44" s="389">
        <v>0</v>
      </c>
      <c r="GN44" s="389">
        <v>0</v>
      </c>
      <c r="GO44" s="389">
        <v>0</v>
      </c>
      <c r="GP44" s="407">
        <v>0</v>
      </c>
      <c r="GQ44" s="388">
        <v>0</v>
      </c>
      <c r="GR44" s="409">
        <v>0</v>
      </c>
      <c r="GS44" s="396">
        <v>0</v>
      </c>
      <c r="GT44" s="397">
        <v>0</v>
      </c>
      <c r="GU44" s="390">
        <v>0</v>
      </c>
      <c r="GV44" s="390">
        <v>0</v>
      </c>
      <c r="GW44" s="391">
        <v>0</v>
      </c>
      <c r="GX44" s="403">
        <v>0</v>
      </c>
      <c r="GY44" s="389">
        <v>0</v>
      </c>
      <c r="GZ44" s="389">
        <v>0</v>
      </c>
      <c r="HA44" s="389">
        <v>0</v>
      </c>
      <c r="HB44" s="389">
        <v>0</v>
      </c>
      <c r="HC44" s="406">
        <v>0</v>
      </c>
      <c r="HD44" s="389">
        <v>0</v>
      </c>
      <c r="HE44" s="389">
        <v>0</v>
      </c>
      <c r="HF44" s="389">
        <v>0</v>
      </c>
      <c r="HG44" s="389">
        <v>0</v>
      </c>
      <c r="HH44" s="406">
        <v>0</v>
      </c>
      <c r="HI44" s="389">
        <v>0</v>
      </c>
      <c r="HJ44" s="389">
        <v>0</v>
      </c>
      <c r="HK44" s="389">
        <v>0</v>
      </c>
      <c r="HL44" s="389">
        <v>0</v>
      </c>
      <c r="HM44" s="406">
        <v>0</v>
      </c>
      <c r="HN44" s="389">
        <v>0</v>
      </c>
      <c r="HO44" s="389">
        <v>0</v>
      </c>
      <c r="HP44" s="389">
        <v>0</v>
      </c>
      <c r="HQ44" s="389">
        <v>0</v>
      </c>
      <c r="HR44" s="392">
        <v>0</v>
      </c>
      <c r="HS44" s="393">
        <v>0</v>
      </c>
      <c r="HT44" s="393">
        <v>0</v>
      </c>
      <c r="HU44" s="393">
        <v>0</v>
      </c>
      <c r="HV44" s="393">
        <v>0</v>
      </c>
      <c r="HW44" s="406">
        <v>0</v>
      </c>
      <c r="HX44" s="404">
        <v>0</v>
      </c>
      <c r="HY44" s="405">
        <v>0</v>
      </c>
      <c r="HZ44" s="405">
        <v>0</v>
      </c>
      <c r="IA44" s="393">
        <v>0</v>
      </c>
      <c r="IB44" s="407">
        <v>0</v>
      </c>
      <c r="IC44" s="388">
        <v>0</v>
      </c>
      <c r="ID44" s="408">
        <v>0</v>
      </c>
      <c r="IE44" s="396">
        <v>0</v>
      </c>
      <c r="IF44" s="397">
        <v>0</v>
      </c>
      <c r="IG44" s="390">
        <v>0</v>
      </c>
      <c r="IH44" s="390">
        <v>0</v>
      </c>
      <c r="II44" s="391">
        <v>0</v>
      </c>
      <c r="IJ44" s="388">
        <v>0</v>
      </c>
      <c r="IK44" s="395">
        <v>0</v>
      </c>
      <c r="IL44" s="408">
        <v>0</v>
      </c>
      <c r="IM44" s="396">
        <v>0</v>
      </c>
      <c r="IN44" s="397">
        <v>0</v>
      </c>
      <c r="IO44" s="390">
        <v>0</v>
      </c>
      <c r="IP44" s="390">
        <v>0</v>
      </c>
      <c r="IQ44" s="391">
        <v>0</v>
      </c>
      <c r="IR44" s="391">
        <v>0</v>
      </c>
      <c r="IS44" s="388">
        <v>0</v>
      </c>
      <c r="IT44" s="395">
        <v>0</v>
      </c>
      <c r="IU44" s="408">
        <v>0</v>
      </c>
      <c r="IV44" s="396">
        <v>0</v>
      </c>
      <c r="IW44" s="397">
        <v>0</v>
      </c>
      <c r="IX44" s="390">
        <v>0</v>
      </c>
      <c r="IY44" s="390">
        <v>0</v>
      </c>
      <c r="IZ44" s="391">
        <v>0</v>
      </c>
      <c r="JA44" s="388">
        <v>0</v>
      </c>
      <c r="JB44" s="395">
        <v>0</v>
      </c>
      <c r="JC44" s="408">
        <v>0</v>
      </c>
      <c r="JD44" s="396">
        <v>0</v>
      </c>
      <c r="JE44" s="397">
        <v>0</v>
      </c>
      <c r="JF44" s="390">
        <v>0</v>
      </c>
      <c r="JG44" s="390">
        <v>0</v>
      </c>
      <c r="JH44" s="391">
        <v>0</v>
      </c>
      <c r="JI44" s="388">
        <v>0</v>
      </c>
      <c r="JJ44" s="395">
        <v>0</v>
      </c>
      <c r="JK44" s="388">
        <v>0</v>
      </c>
      <c r="JL44" s="388">
        <v>0</v>
      </c>
      <c r="JM44" s="388">
        <v>0</v>
      </c>
      <c r="JN44" s="403">
        <v>0</v>
      </c>
      <c r="JO44" s="400">
        <v>0</v>
      </c>
    </row>
    <row r="45" spans="1:275" hidden="1" x14ac:dyDescent="0.35">
      <c r="A45" s="401" t="s">
        <v>170</v>
      </c>
      <c r="B45" s="410"/>
      <c r="C45" s="402" t="s">
        <v>45</v>
      </c>
      <c r="D45" s="403">
        <v>0</v>
      </c>
      <c r="E45" s="388">
        <v>0</v>
      </c>
      <c r="F45" s="404">
        <v>0</v>
      </c>
      <c r="G45" s="405">
        <v>0</v>
      </c>
      <c r="H45" s="405">
        <v>0</v>
      </c>
      <c r="I45" s="405">
        <v>0</v>
      </c>
      <c r="J45" s="393">
        <v>0</v>
      </c>
      <c r="K45" s="403">
        <v>0</v>
      </c>
      <c r="L45" s="404">
        <v>0</v>
      </c>
      <c r="M45" s="405">
        <v>0</v>
      </c>
      <c r="N45" s="405">
        <v>0</v>
      </c>
      <c r="O45" s="405">
        <v>0</v>
      </c>
      <c r="P45" s="393">
        <v>0</v>
      </c>
      <c r="Q45" s="403">
        <v>0</v>
      </c>
      <c r="R45" s="404">
        <v>0</v>
      </c>
      <c r="S45" s="405">
        <v>0</v>
      </c>
      <c r="T45" s="405">
        <v>0</v>
      </c>
      <c r="U45" s="405">
        <v>0</v>
      </c>
      <c r="V45" s="393">
        <v>0</v>
      </c>
      <c r="W45" s="403">
        <v>0</v>
      </c>
      <c r="X45" s="389">
        <v>0</v>
      </c>
      <c r="Y45" s="389">
        <v>0</v>
      </c>
      <c r="Z45" s="389">
        <v>0</v>
      </c>
      <c r="AA45" s="389">
        <v>0</v>
      </c>
      <c r="AB45" s="389">
        <v>0</v>
      </c>
      <c r="AC45" s="406">
        <v>0</v>
      </c>
      <c r="AD45" s="389">
        <v>0</v>
      </c>
      <c r="AE45" s="389">
        <v>0</v>
      </c>
      <c r="AF45" s="389">
        <v>0</v>
      </c>
      <c r="AG45" s="389">
        <v>0</v>
      </c>
      <c r="AH45" s="389">
        <v>0</v>
      </c>
      <c r="AI45" s="406">
        <v>0</v>
      </c>
      <c r="AJ45" s="389">
        <v>0</v>
      </c>
      <c r="AK45" s="389">
        <v>0</v>
      </c>
      <c r="AL45" s="389">
        <v>0</v>
      </c>
      <c r="AM45" s="389">
        <v>0</v>
      </c>
      <c r="AN45" s="389">
        <v>0</v>
      </c>
      <c r="AO45" s="406">
        <v>0</v>
      </c>
      <c r="AP45" s="393">
        <v>0</v>
      </c>
      <c r="AQ45" s="393">
        <v>0</v>
      </c>
      <c r="AR45" s="393">
        <v>0</v>
      </c>
      <c r="AS45" s="393">
        <v>0</v>
      </c>
      <c r="AT45" s="393">
        <v>0</v>
      </c>
      <c r="AU45" s="406">
        <v>0</v>
      </c>
      <c r="AV45" s="393">
        <v>0</v>
      </c>
      <c r="AW45" s="393">
        <v>0</v>
      </c>
      <c r="AX45" s="393">
        <v>0</v>
      </c>
      <c r="AY45" s="393">
        <v>0</v>
      </c>
      <c r="AZ45" s="393">
        <v>0</v>
      </c>
      <c r="BA45" s="392">
        <v>0</v>
      </c>
      <c r="BB45" s="393">
        <v>0</v>
      </c>
      <c r="BC45" s="393">
        <v>0</v>
      </c>
      <c r="BD45" s="393">
        <v>0</v>
      </c>
      <c r="BE45" s="393">
        <v>0</v>
      </c>
      <c r="BF45" s="393">
        <v>0</v>
      </c>
      <c r="BG45" s="392">
        <v>0</v>
      </c>
      <c r="BH45" s="389">
        <v>0</v>
      </c>
      <c r="BI45" s="389">
        <v>0</v>
      </c>
      <c r="BJ45" s="389">
        <v>0</v>
      </c>
      <c r="BK45" s="389">
        <v>0</v>
      </c>
      <c r="BL45" s="389">
        <v>0</v>
      </c>
      <c r="BM45" s="407">
        <v>0</v>
      </c>
      <c r="BN45" s="395">
        <v>0</v>
      </c>
      <c r="BO45" s="408">
        <v>0</v>
      </c>
      <c r="BP45" s="396">
        <v>0</v>
      </c>
      <c r="BQ45" s="397">
        <v>0</v>
      </c>
      <c r="BR45" s="390">
        <v>0</v>
      </c>
      <c r="BS45" s="390">
        <v>0</v>
      </c>
      <c r="BT45" s="398">
        <v>0</v>
      </c>
      <c r="BU45" s="403">
        <v>0</v>
      </c>
      <c r="BV45" s="389">
        <v>0</v>
      </c>
      <c r="BW45" s="389">
        <v>0</v>
      </c>
      <c r="BX45" s="389">
        <v>0</v>
      </c>
      <c r="BY45" s="389">
        <v>0</v>
      </c>
      <c r="BZ45" s="406">
        <v>0</v>
      </c>
      <c r="CA45" s="389">
        <v>0</v>
      </c>
      <c r="CB45" s="389">
        <v>0</v>
      </c>
      <c r="CC45" s="389">
        <v>0</v>
      </c>
      <c r="CD45" s="389">
        <v>0</v>
      </c>
      <c r="CE45" s="406">
        <v>0</v>
      </c>
      <c r="CF45" s="389">
        <v>0</v>
      </c>
      <c r="CG45" s="389">
        <v>0</v>
      </c>
      <c r="CH45" s="389">
        <v>0</v>
      </c>
      <c r="CI45" s="389">
        <v>0</v>
      </c>
      <c r="CJ45" s="406">
        <v>0</v>
      </c>
      <c r="CK45" s="393">
        <v>0</v>
      </c>
      <c r="CL45" s="393">
        <v>0</v>
      </c>
      <c r="CM45" s="393">
        <v>0</v>
      </c>
      <c r="CN45" s="393">
        <v>0</v>
      </c>
      <c r="CO45" s="392">
        <v>0</v>
      </c>
      <c r="CP45" s="393">
        <v>0</v>
      </c>
      <c r="CQ45" s="393">
        <v>0</v>
      </c>
      <c r="CR45" s="393">
        <v>0</v>
      </c>
      <c r="CS45" s="393">
        <v>0</v>
      </c>
      <c r="CT45" s="392">
        <v>0</v>
      </c>
      <c r="CU45" s="404">
        <v>0</v>
      </c>
      <c r="CV45" s="405">
        <v>0</v>
      </c>
      <c r="CW45" s="405">
        <v>0</v>
      </c>
      <c r="CX45" s="393">
        <v>0</v>
      </c>
      <c r="CY45" s="407">
        <v>0</v>
      </c>
      <c r="CZ45" s="395">
        <v>0</v>
      </c>
      <c r="DA45" s="409">
        <v>0</v>
      </c>
      <c r="DB45" s="396">
        <v>0</v>
      </c>
      <c r="DC45" s="397">
        <v>0</v>
      </c>
      <c r="DD45" s="390">
        <v>0</v>
      </c>
      <c r="DE45" s="390">
        <v>0</v>
      </c>
      <c r="DF45" s="398">
        <v>0</v>
      </c>
      <c r="DG45" s="403">
        <v>0</v>
      </c>
      <c r="DH45" s="389">
        <v>0</v>
      </c>
      <c r="DI45" s="389">
        <v>0</v>
      </c>
      <c r="DJ45" s="389">
        <v>0</v>
      </c>
      <c r="DK45" s="389">
        <v>0</v>
      </c>
      <c r="DL45" s="406">
        <v>0</v>
      </c>
      <c r="DM45" s="389">
        <v>0</v>
      </c>
      <c r="DN45" s="389">
        <v>0</v>
      </c>
      <c r="DO45" s="389">
        <v>0</v>
      </c>
      <c r="DP45" s="389">
        <v>0</v>
      </c>
      <c r="DQ45" s="406">
        <v>0</v>
      </c>
      <c r="DR45" s="389">
        <v>0</v>
      </c>
      <c r="DS45" s="389">
        <v>0</v>
      </c>
      <c r="DT45" s="389">
        <v>0</v>
      </c>
      <c r="DU45" s="389">
        <v>0</v>
      </c>
      <c r="DV45" s="406">
        <v>0</v>
      </c>
      <c r="DW45" s="389">
        <v>0</v>
      </c>
      <c r="DX45" s="389">
        <v>0</v>
      </c>
      <c r="DY45" s="389">
        <v>0</v>
      </c>
      <c r="DZ45" s="389">
        <v>0</v>
      </c>
      <c r="EA45" s="392">
        <v>0</v>
      </c>
      <c r="EB45" s="393">
        <v>0</v>
      </c>
      <c r="EC45" s="393">
        <v>0</v>
      </c>
      <c r="ED45" s="393">
        <v>0</v>
      </c>
      <c r="EE45" s="393">
        <v>0</v>
      </c>
      <c r="EF45" s="406">
        <v>0</v>
      </c>
      <c r="EG45" s="404">
        <v>0</v>
      </c>
      <c r="EH45" s="405">
        <v>0</v>
      </c>
      <c r="EI45" s="405">
        <v>0</v>
      </c>
      <c r="EJ45" s="393">
        <v>0</v>
      </c>
      <c r="EK45" s="407">
        <v>0</v>
      </c>
      <c r="EL45" s="395">
        <v>0</v>
      </c>
      <c r="EM45" s="403">
        <v>0</v>
      </c>
      <c r="EN45" s="388">
        <v>0</v>
      </c>
      <c r="EO45" s="404">
        <v>0</v>
      </c>
      <c r="EP45" s="405">
        <v>0</v>
      </c>
      <c r="EQ45" s="405">
        <v>0</v>
      </c>
      <c r="ER45" s="405">
        <v>0</v>
      </c>
      <c r="ES45" s="393">
        <v>0</v>
      </c>
      <c r="ET45" s="403">
        <v>0</v>
      </c>
      <c r="EU45" s="404">
        <v>0</v>
      </c>
      <c r="EV45" s="405">
        <v>0</v>
      </c>
      <c r="EW45" s="405">
        <v>0</v>
      </c>
      <c r="EX45" s="405">
        <v>0</v>
      </c>
      <c r="EY45" s="393">
        <v>0</v>
      </c>
      <c r="EZ45" s="403">
        <v>0</v>
      </c>
      <c r="FA45" s="404">
        <v>0</v>
      </c>
      <c r="FB45" s="405">
        <v>0</v>
      </c>
      <c r="FC45" s="405">
        <v>0</v>
      </c>
      <c r="FD45" s="405">
        <v>0</v>
      </c>
      <c r="FE45" s="393">
        <v>0</v>
      </c>
      <c r="FF45" s="403">
        <v>0</v>
      </c>
      <c r="FG45" s="389">
        <v>0</v>
      </c>
      <c r="FH45" s="389">
        <v>0</v>
      </c>
      <c r="FI45" s="389">
        <v>0</v>
      </c>
      <c r="FJ45" s="389">
        <v>0</v>
      </c>
      <c r="FK45" s="389">
        <v>0</v>
      </c>
      <c r="FL45" s="406">
        <v>0</v>
      </c>
      <c r="FM45" s="389">
        <v>0</v>
      </c>
      <c r="FN45" s="389">
        <v>0</v>
      </c>
      <c r="FO45" s="389">
        <v>0</v>
      </c>
      <c r="FP45" s="389">
        <v>0</v>
      </c>
      <c r="FQ45" s="389">
        <v>0</v>
      </c>
      <c r="FR45" s="406">
        <v>0</v>
      </c>
      <c r="FS45" s="389">
        <v>0</v>
      </c>
      <c r="FT45" s="389">
        <v>0</v>
      </c>
      <c r="FU45" s="389">
        <v>0</v>
      </c>
      <c r="FV45" s="389">
        <v>0</v>
      </c>
      <c r="FW45" s="389">
        <v>0</v>
      </c>
      <c r="FX45" s="406">
        <v>0</v>
      </c>
      <c r="FY45" s="393">
        <v>0</v>
      </c>
      <c r="FZ45" s="393">
        <v>0</v>
      </c>
      <c r="GA45" s="393">
        <v>0</v>
      </c>
      <c r="GB45" s="393">
        <v>0</v>
      </c>
      <c r="GC45" s="393">
        <v>0</v>
      </c>
      <c r="GD45" s="406">
        <v>0</v>
      </c>
      <c r="GE45" s="393">
        <v>0</v>
      </c>
      <c r="GF45" s="393">
        <v>0</v>
      </c>
      <c r="GG45" s="393">
        <v>0</v>
      </c>
      <c r="GH45" s="393">
        <v>0</v>
      </c>
      <c r="GI45" s="393">
        <v>0</v>
      </c>
      <c r="GJ45" s="392">
        <v>0</v>
      </c>
      <c r="GK45" s="389">
        <v>0</v>
      </c>
      <c r="GL45" s="389">
        <v>0</v>
      </c>
      <c r="GM45" s="389">
        <v>0</v>
      </c>
      <c r="GN45" s="389">
        <v>0</v>
      </c>
      <c r="GO45" s="389">
        <v>0</v>
      </c>
      <c r="GP45" s="407">
        <v>0</v>
      </c>
      <c r="GQ45" s="388">
        <v>0</v>
      </c>
      <c r="GR45" s="409">
        <v>0</v>
      </c>
      <c r="GS45" s="396">
        <v>0</v>
      </c>
      <c r="GT45" s="397">
        <v>0</v>
      </c>
      <c r="GU45" s="390">
        <v>0</v>
      </c>
      <c r="GV45" s="390">
        <v>0</v>
      </c>
      <c r="GW45" s="391">
        <v>0</v>
      </c>
      <c r="GX45" s="403">
        <v>0</v>
      </c>
      <c r="GY45" s="389">
        <v>0</v>
      </c>
      <c r="GZ45" s="389">
        <v>0</v>
      </c>
      <c r="HA45" s="389">
        <v>0</v>
      </c>
      <c r="HB45" s="389">
        <v>0</v>
      </c>
      <c r="HC45" s="406">
        <v>0</v>
      </c>
      <c r="HD45" s="389">
        <v>0</v>
      </c>
      <c r="HE45" s="389">
        <v>0</v>
      </c>
      <c r="HF45" s="389">
        <v>0</v>
      </c>
      <c r="HG45" s="389">
        <v>0</v>
      </c>
      <c r="HH45" s="406">
        <v>0</v>
      </c>
      <c r="HI45" s="389">
        <v>0</v>
      </c>
      <c r="HJ45" s="389">
        <v>0</v>
      </c>
      <c r="HK45" s="389">
        <v>0</v>
      </c>
      <c r="HL45" s="389">
        <v>0</v>
      </c>
      <c r="HM45" s="406">
        <v>0</v>
      </c>
      <c r="HN45" s="389">
        <v>0</v>
      </c>
      <c r="HO45" s="389">
        <v>0</v>
      </c>
      <c r="HP45" s="389">
        <v>0</v>
      </c>
      <c r="HQ45" s="389">
        <v>0</v>
      </c>
      <c r="HR45" s="392">
        <v>0</v>
      </c>
      <c r="HS45" s="393">
        <v>0</v>
      </c>
      <c r="HT45" s="393">
        <v>0</v>
      </c>
      <c r="HU45" s="393">
        <v>0</v>
      </c>
      <c r="HV45" s="393">
        <v>0</v>
      </c>
      <c r="HW45" s="406">
        <v>0</v>
      </c>
      <c r="HX45" s="404">
        <v>0</v>
      </c>
      <c r="HY45" s="405">
        <v>0</v>
      </c>
      <c r="HZ45" s="405">
        <v>0</v>
      </c>
      <c r="IA45" s="393">
        <v>0</v>
      </c>
      <c r="IB45" s="407">
        <v>0</v>
      </c>
      <c r="IC45" s="388">
        <v>0</v>
      </c>
      <c r="ID45" s="408">
        <v>0</v>
      </c>
      <c r="IE45" s="396">
        <v>0</v>
      </c>
      <c r="IF45" s="397">
        <v>0</v>
      </c>
      <c r="IG45" s="390">
        <v>0</v>
      </c>
      <c r="IH45" s="390">
        <v>0</v>
      </c>
      <c r="II45" s="391">
        <v>0</v>
      </c>
      <c r="IJ45" s="388">
        <v>0</v>
      </c>
      <c r="IK45" s="395">
        <v>0</v>
      </c>
      <c r="IL45" s="408">
        <v>0</v>
      </c>
      <c r="IM45" s="396">
        <v>0</v>
      </c>
      <c r="IN45" s="397">
        <v>0</v>
      </c>
      <c r="IO45" s="390">
        <v>0</v>
      </c>
      <c r="IP45" s="390">
        <v>0</v>
      </c>
      <c r="IQ45" s="391">
        <v>0</v>
      </c>
      <c r="IR45" s="391">
        <v>0</v>
      </c>
      <c r="IS45" s="388">
        <v>0</v>
      </c>
      <c r="IT45" s="395">
        <v>0</v>
      </c>
      <c r="IU45" s="408">
        <v>0</v>
      </c>
      <c r="IV45" s="396">
        <v>0</v>
      </c>
      <c r="IW45" s="397">
        <v>0</v>
      </c>
      <c r="IX45" s="390">
        <v>0</v>
      </c>
      <c r="IY45" s="390">
        <v>0</v>
      </c>
      <c r="IZ45" s="391">
        <v>0</v>
      </c>
      <c r="JA45" s="388">
        <v>0</v>
      </c>
      <c r="JB45" s="395">
        <v>0</v>
      </c>
      <c r="JC45" s="408">
        <v>0</v>
      </c>
      <c r="JD45" s="396">
        <v>0</v>
      </c>
      <c r="JE45" s="397">
        <v>0</v>
      </c>
      <c r="JF45" s="390">
        <v>0</v>
      </c>
      <c r="JG45" s="390">
        <v>0</v>
      </c>
      <c r="JH45" s="391">
        <v>0</v>
      </c>
      <c r="JI45" s="388">
        <v>0</v>
      </c>
      <c r="JJ45" s="395">
        <v>0</v>
      </c>
      <c r="JK45" s="388">
        <v>0</v>
      </c>
      <c r="JL45" s="388">
        <v>0</v>
      </c>
      <c r="JM45" s="388">
        <v>0</v>
      </c>
      <c r="JN45" s="403">
        <v>0</v>
      </c>
      <c r="JO45" s="400">
        <v>0</v>
      </c>
    </row>
    <row r="46" spans="1:275" hidden="1" x14ac:dyDescent="0.35">
      <c r="A46" s="401" t="s">
        <v>170</v>
      </c>
      <c r="B46" s="410"/>
      <c r="C46" s="402" t="s">
        <v>310</v>
      </c>
      <c r="D46" s="403">
        <v>0</v>
      </c>
      <c r="E46" s="388">
        <v>0</v>
      </c>
      <c r="F46" s="404">
        <v>0</v>
      </c>
      <c r="G46" s="405">
        <v>0</v>
      </c>
      <c r="H46" s="405">
        <v>0</v>
      </c>
      <c r="I46" s="405">
        <v>0</v>
      </c>
      <c r="J46" s="393">
        <v>0</v>
      </c>
      <c r="K46" s="403">
        <v>0</v>
      </c>
      <c r="L46" s="404">
        <v>0</v>
      </c>
      <c r="M46" s="405">
        <v>0</v>
      </c>
      <c r="N46" s="405">
        <v>0</v>
      </c>
      <c r="O46" s="405">
        <v>0</v>
      </c>
      <c r="P46" s="393">
        <v>0</v>
      </c>
      <c r="Q46" s="403">
        <v>0</v>
      </c>
      <c r="R46" s="404">
        <v>0</v>
      </c>
      <c r="S46" s="405">
        <v>0</v>
      </c>
      <c r="T46" s="405">
        <v>0</v>
      </c>
      <c r="U46" s="405">
        <v>0</v>
      </c>
      <c r="V46" s="393">
        <v>0</v>
      </c>
      <c r="W46" s="403">
        <v>0</v>
      </c>
      <c r="X46" s="389">
        <v>0</v>
      </c>
      <c r="Y46" s="389">
        <v>0</v>
      </c>
      <c r="Z46" s="389">
        <v>0</v>
      </c>
      <c r="AA46" s="389">
        <v>0</v>
      </c>
      <c r="AB46" s="389">
        <v>0</v>
      </c>
      <c r="AC46" s="406">
        <v>0</v>
      </c>
      <c r="AD46" s="389">
        <v>0</v>
      </c>
      <c r="AE46" s="389">
        <v>0</v>
      </c>
      <c r="AF46" s="389">
        <v>0</v>
      </c>
      <c r="AG46" s="389">
        <v>0</v>
      </c>
      <c r="AH46" s="389">
        <v>0</v>
      </c>
      <c r="AI46" s="406">
        <v>0</v>
      </c>
      <c r="AJ46" s="389">
        <v>0</v>
      </c>
      <c r="AK46" s="389">
        <v>0</v>
      </c>
      <c r="AL46" s="389">
        <v>0</v>
      </c>
      <c r="AM46" s="389">
        <v>0</v>
      </c>
      <c r="AN46" s="389">
        <v>0</v>
      </c>
      <c r="AO46" s="406">
        <v>0</v>
      </c>
      <c r="AP46" s="393">
        <v>0</v>
      </c>
      <c r="AQ46" s="393">
        <v>0</v>
      </c>
      <c r="AR46" s="393">
        <v>0</v>
      </c>
      <c r="AS46" s="393">
        <v>0</v>
      </c>
      <c r="AT46" s="393">
        <v>0</v>
      </c>
      <c r="AU46" s="406">
        <v>0</v>
      </c>
      <c r="AV46" s="393">
        <v>0</v>
      </c>
      <c r="AW46" s="393">
        <v>0</v>
      </c>
      <c r="AX46" s="393">
        <v>0</v>
      </c>
      <c r="AY46" s="393">
        <v>0</v>
      </c>
      <c r="AZ46" s="393">
        <v>0</v>
      </c>
      <c r="BA46" s="392">
        <v>0</v>
      </c>
      <c r="BB46" s="393">
        <v>0</v>
      </c>
      <c r="BC46" s="393">
        <v>0</v>
      </c>
      <c r="BD46" s="393">
        <v>0</v>
      </c>
      <c r="BE46" s="393">
        <v>0</v>
      </c>
      <c r="BF46" s="393">
        <v>0</v>
      </c>
      <c r="BG46" s="392">
        <v>0</v>
      </c>
      <c r="BH46" s="389">
        <v>0</v>
      </c>
      <c r="BI46" s="389">
        <v>0</v>
      </c>
      <c r="BJ46" s="389">
        <v>0</v>
      </c>
      <c r="BK46" s="389">
        <v>0</v>
      </c>
      <c r="BL46" s="389">
        <v>0</v>
      </c>
      <c r="BM46" s="407">
        <v>0</v>
      </c>
      <c r="BN46" s="395">
        <v>0</v>
      </c>
      <c r="BO46" s="408">
        <v>0</v>
      </c>
      <c r="BP46" s="396">
        <v>0</v>
      </c>
      <c r="BQ46" s="397">
        <v>0</v>
      </c>
      <c r="BR46" s="390">
        <v>0</v>
      </c>
      <c r="BS46" s="390">
        <v>0</v>
      </c>
      <c r="BT46" s="398">
        <v>0</v>
      </c>
      <c r="BU46" s="403">
        <v>0</v>
      </c>
      <c r="BV46" s="389">
        <v>0</v>
      </c>
      <c r="BW46" s="389">
        <v>0</v>
      </c>
      <c r="BX46" s="389">
        <v>0</v>
      </c>
      <c r="BY46" s="389">
        <v>0</v>
      </c>
      <c r="BZ46" s="406">
        <v>0</v>
      </c>
      <c r="CA46" s="389">
        <v>0</v>
      </c>
      <c r="CB46" s="389">
        <v>0</v>
      </c>
      <c r="CC46" s="389">
        <v>0</v>
      </c>
      <c r="CD46" s="389">
        <v>0</v>
      </c>
      <c r="CE46" s="406">
        <v>0</v>
      </c>
      <c r="CF46" s="389">
        <v>0</v>
      </c>
      <c r="CG46" s="389">
        <v>0</v>
      </c>
      <c r="CH46" s="389">
        <v>0</v>
      </c>
      <c r="CI46" s="389">
        <v>0</v>
      </c>
      <c r="CJ46" s="406">
        <v>0</v>
      </c>
      <c r="CK46" s="393">
        <v>0</v>
      </c>
      <c r="CL46" s="393">
        <v>0</v>
      </c>
      <c r="CM46" s="393">
        <v>0</v>
      </c>
      <c r="CN46" s="393">
        <v>0</v>
      </c>
      <c r="CO46" s="392">
        <v>0</v>
      </c>
      <c r="CP46" s="393">
        <v>0</v>
      </c>
      <c r="CQ46" s="393">
        <v>0</v>
      </c>
      <c r="CR46" s="393">
        <v>0</v>
      </c>
      <c r="CS46" s="393">
        <v>0</v>
      </c>
      <c r="CT46" s="392">
        <v>0</v>
      </c>
      <c r="CU46" s="404">
        <v>0</v>
      </c>
      <c r="CV46" s="405">
        <v>0</v>
      </c>
      <c r="CW46" s="405">
        <v>0</v>
      </c>
      <c r="CX46" s="393">
        <v>0</v>
      </c>
      <c r="CY46" s="407">
        <v>0</v>
      </c>
      <c r="CZ46" s="395">
        <v>0</v>
      </c>
      <c r="DA46" s="409">
        <v>0</v>
      </c>
      <c r="DB46" s="396">
        <v>0</v>
      </c>
      <c r="DC46" s="397">
        <v>0</v>
      </c>
      <c r="DD46" s="390">
        <v>0</v>
      </c>
      <c r="DE46" s="390">
        <v>0</v>
      </c>
      <c r="DF46" s="398">
        <v>0</v>
      </c>
      <c r="DG46" s="403">
        <v>0</v>
      </c>
      <c r="DH46" s="389">
        <v>0</v>
      </c>
      <c r="DI46" s="389">
        <v>0</v>
      </c>
      <c r="DJ46" s="389">
        <v>0</v>
      </c>
      <c r="DK46" s="389">
        <v>0</v>
      </c>
      <c r="DL46" s="406">
        <v>0</v>
      </c>
      <c r="DM46" s="389">
        <v>0</v>
      </c>
      <c r="DN46" s="389">
        <v>0</v>
      </c>
      <c r="DO46" s="389">
        <v>0</v>
      </c>
      <c r="DP46" s="389">
        <v>0</v>
      </c>
      <c r="DQ46" s="406">
        <v>0</v>
      </c>
      <c r="DR46" s="389">
        <v>0</v>
      </c>
      <c r="DS46" s="389">
        <v>0</v>
      </c>
      <c r="DT46" s="389">
        <v>0</v>
      </c>
      <c r="DU46" s="389">
        <v>0</v>
      </c>
      <c r="DV46" s="406">
        <v>0</v>
      </c>
      <c r="DW46" s="389">
        <v>0</v>
      </c>
      <c r="DX46" s="389">
        <v>0</v>
      </c>
      <c r="DY46" s="389">
        <v>0</v>
      </c>
      <c r="DZ46" s="389">
        <v>0</v>
      </c>
      <c r="EA46" s="392">
        <v>0</v>
      </c>
      <c r="EB46" s="393">
        <v>0</v>
      </c>
      <c r="EC46" s="393">
        <v>0</v>
      </c>
      <c r="ED46" s="393">
        <v>0</v>
      </c>
      <c r="EE46" s="393">
        <v>0</v>
      </c>
      <c r="EF46" s="406">
        <v>0</v>
      </c>
      <c r="EG46" s="404">
        <v>0</v>
      </c>
      <c r="EH46" s="405">
        <v>0</v>
      </c>
      <c r="EI46" s="405">
        <v>0</v>
      </c>
      <c r="EJ46" s="393">
        <v>0</v>
      </c>
      <c r="EK46" s="407">
        <v>0</v>
      </c>
      <c r="EL46" s="395">
        <v>0</v>
      </c>
      <c r="EM46" s="403">
        <v>0</v>
      </c>
      <c r="EN46" s="388">
        <v>0</v>
      </c>
      <c r="EO46" s="404">
        <v>0</v>
      </c>
      <c r="EP46" s="405">
        <v>0</v>
      </c>
      <c r="EQ46" s="405">
        <v>0</v>
      </c>
      <c r="ER46" s="405">
        <v>0</v>
      </c>
      <c r="ES46" s="393">
        <v>0</v>
      </c>
      <c r="ET46" s="403">
        <v>0</v>
      </c>
      <c r="EU46" s="404">
        <v>0</v>
      </c>
      <c r="EV46" s="405">
        <v>0</v>
      </c>
      <c r="EW46" s="405">
        <v>0</v>
      </c>
      <c r="EX46" s="405">
        <v>0</v>
      </c>
      <c r="EY46" s="393">
        <v>0</v>
      </c>
      <c r="EZ46" s="403">
        <v>0</v>
      </c>
      <c r="FA46" s="404">
        <v>0</v>
      </c>
      <c r="FB46" s="405">
        <v>0</v>
      </c>
      <c r="FC46" s="405">
        <v>0</v>
      </c>
      <c r="FD46" s="405">
        <v>0</v>
      </c>
      <c r="FE46" s="393">
        <v>0</v>
      </c>
      <c r="FF46" s="403">
        <v>0</v>
      </c>
      <c r="FG46" s="389">
        <v>0</v>
      </c>
      <c r="FH46" s="389">
        <v>0</v>
      </c>
      <c r="FI46" s="389">
        <v>0</v>
      </c>
      <c r="FJ46" s="389">
        <v>0</v>
      </c>
      <c r="FK46" s="389">
        <v>0</v>
      </c>
      <c r="FL46" s="406">
        <v>0</v>
      </c>
      <c r="FM46" s="389">
        <v>0</v>
      </c>
      <c r="FN46" s="389">
        <v>0</v>
      </c>
      <c r="FO46" s="389">
        <v>0</v>
      </c>
      <c r="FP46" s="389">
        <v>0</v>
      </c>
      <c r="FQ46" s="389">
        <v>0</v>
      </c>
      <c r="FR46" s="406">
        <v>0</v>
      </c>
      <c r="FS46" s="389">
        <v>0</v>
      </c>
      <c r="FT46" s="389">
        <v>0</v>
      </c>
      <c r="FU46" s="389">
        <v>0</v>
      </c>
      <c r="FV46" s="389">
        <v>0</v>
      </c>
      <c r="FW46" s="389">
        <v>0</v>
      </c>
      <c r="FX46" s="406">
        <v>0</v>
      </c>
      <c r="FY46" s="393">
        <v>0</v>
      </c>
      <c r="FZ46" s="393">
        <v>0</v>
      </c>
      <c r="GA46" s="393">
        <v>0</v>
      </c>
      <c r="GB46" s="393">
        <v>0</v>
      </c>
      <c r="GC46" s="393">
        <v>0</v>
      </c>
      <c r="GD46" s="406">
        <v>0</v>
      </c>
      <c r="GE46" s="393">
        <v>0</v>
      </c>
      <c r="GF46" s="393">
        <v>0</v>
      </c>
      <c r="GG46" s="393">
        <v>0</v>
      </c>
      <c r="GH46" s="393">
        <v>0</v>
      </c>
      <c r="GI46" s="393">
        <v>0</v>
      </c>
      <c r="GJ46" s="392">
        <v>0</v>
      </c>
      <c r="GK46" s="389">
        <v>0</v>
      </c>
      <c r="GL46" s="389">
        <v>0</v>
      </c>
      <c r="GM46" s="389">
        <v>0</v>
      </c>
      <c r="GN46" s="389">
        <v>0</v>
      </c>
      <c r="GO46" s="389">
        <v>0</v>
      </c>
      <c r="GP46" s="407">
        <v>0</v>
      </c>
      <c r="GQ46" s="388">
        <v>0</v>
      </c>
      <c r="GR46" s="409">
        <v>0</v>
      </c>
      <c r="GS46" s="396">
        <v>0</v>
      </c>
      <c r="GT46" s="397">
        <v>0</v>
      </c>
      <c r="GU46" s="390">
        <v>0</v>
      </c>
      <c r="GV46" s="390">
        <v>0</v>
      </c>
      <c r="GW46" s="391">
        <v>0</v>
      </c>
      <c r="GX46" s="403">
        <v>0</v>
      </c>
      <c r="GY46" s="389">
        <v>0</v>
      </c>
      <c r="GZ46" s="389">
        <v>0</v>
      </c>
      <c r="HA46" s="389">
        <v>0</v>
      </c>
      <c r="HB46" s="389">
        <v>0</v>
      </c>
      <c r="HC46" s="406">
        <v>0</v>
      </c>
      <c r="HD46" s="389">
        <v>0</v>
      </c>
      <c r="HE46" s="389">
        <v>0</v>
      </c>
      <c r="HF46" s="389">
        <v>0</v>
      </c>
      <c r="HG46" s="389">
        <v>0</v>
      </c>
      <c r="HH46" s="406">
        <v>0</v>
      </c>
      <c r="HI46" s="389">
        <v>0</v>
      </c>
      <c r="HJ46" s="389">
        <v>0</v>
      </c>
      <c r="HK46" s="389">
        <v>0</v>
      </c>
      <c r="HL46" s="389">
        <v>0</v>
      </c>
      <c r="HM46" s="406">
        <v>0</v>
      </c>
      <c r="HN46" s="389">
        <v>0</v>
      </c>
      <c r="HO46" s="389">
        <v>0</v>
      </c>
      <c r="HP46" s="389">
        <v>0</v>
      </c>
      <c r="HQ46" s="389">
        <v>0</v>
      </c>
      <c r="HR46" s="392">
        <v>0</v>
      </c>
      <c r="HS46" s="393">
        <v>0</v>
      </c>
      <c r="HT46" s="393">
        <v>0</v>
      </c>
      <c r="HU46" s="393">
        <v>0</v>
      </c>
      <c r="HV46" s="393">
        <v>0</v>
      </c>
      <c r="HW46" s="406">
        <v>0</v>
      </c>
      <c r="HX46" s="404">
        <v>0</v>
      </c>
      <c r="HY46" s="405">
        <v>0</v>
      </c>
      <c r="HZ46" s="405">
        <v>0</v>
      </c>
      <c r="IA46" s="393">
        <v>0</v>
      </c>
      <c r="IB46" s="407">
        <v>0</v>
      </c>
      <c r="IC46" s="388">
        <v>0</v>
      </c>
      <c r="ID46" s="408">
        <v>0</v>
      </c>
      <c r="IE46" s="396">
        <v>0</v>
      </c>
      <c r="IF46" s="397">
        <v>0</v>
      </c>
      <c r="IG46" s="390">
        <v>0</v>
      </c>
      <c r="IH46" s="390">
        <v>0</v>
      </c>
      <c r="II46" s="391">
        <v>0</v>
      </c>
      <c r="IJ46" s="388">
        <v>0</v>
      </c>
      <c r="IK46" s="395">
        <v>0</v>
      </c>
      <c r="IL46" s="408">
        <v>0</v>
      </c>
      <c r="IM46" s="396">
        <v>0</v>
      </c>
      <c r="IN46" s="397">
        <v>0</v>
      </c>
      <c r="IO46" s="390">
        <v>0</v>
      </c>
      <c r="IP46" s="390">
        <v>0</v>
      </c>
      <c r="IQ46" s="391">
        <v>0</v>
      </c>
      <c r="IR46" s="391">
        <v>0</v>
      </c>
      <c r="IS46" s="388">
        <v>0</v>
      </c>
      <c r="IT46" s="395">
        <v>0</v>
      </c>
      <c r="IU46" s="408">
        <v>0</v>
      </c>
      <c r="IV46" s="396">
        <v>0</v>
      </c>
      <c r="IW46" s="397">
        <v>0</v>
      </c>
      <c r="IX46" s="390">
        <v>0</v>
      </c>
      <c r="IY46" s="390">
        <v>0</v>
      </c>
      <c r="IZ46" s="391">
        <v>0</v>
      </c>
      <c r="JA46" s="388">
        <v>0</v>
      </c>
      <c r="JB46" s="395">
        <v>0</v>
      </c>
      <c r="JC46" s="408">
        <v>0</v>
      </c>
      <c r="JD46" s="396">
        <v>0</v>
      </c>
      <c r="JE46" s="397">
        <v>0</v>
      </c>
      <c r="JF46" s="390">
        <v>0</v>
      </c>
      <c r="JG46" s="390">
        <v>0</v>
      </c>
      <c r="JH46" s="391">
        <v>0</v>
      </c>
      <c r="JI46" s="388">
        <v>0</v>
      </c>
      <c r="JJ46" s="395">
        <v>0</v>
      </c>
      <c r="JK46" s="388">
        <v>0</v>
      </c>
      <c r="JL46" s="388">
        <v>0</v>
      </c>
      <c r="JM46" s="388">
        <v>0</v>
      </c>
      <c r="JN46" s="403">
        <v>0</v>
      </c>
      <c r="JO46" s="400">
        <v>0</v>
      </c>
    </row>
    <row r="47" spans="1:275" hidden="1" x14ac:dyDescent="0.35">
      <c r="A47" s="411" t="s">
        <v>170</v>
      </c>
      <c r="B47" s="435"/>
      <c r="C47" s="412" t="s">
        <v>40</v>
      </c>
      <c r="D47" s="413">
        <v>0</v>
      </c>
      <c r="E47" s="388">
        <v>0</v>
      </c>
      <c r="F47" s="414">
        <v>0</v>
      </c>
      <c r="G47" s="415">
        <v>0</v>
      </c>
      <c r="H47" s="415">
        <v>0</v>
      </c>
      <c r="I47" s="415">
        <v>0</v>
      </c>
      <c r="J47" s="416">
        <v>0</v>
      </c>
      <c r="K47" s="413">
        <v>0</v>
      </c>
      <c r="L47" s="414">
        <v>0</v>
      </c>
      <c r="M47" s="415">
        <v>0</v>
      </c>
      <c r="N47" s="415">
        <v>0</v>
      </c>
      <c r="O47" s="415">
        <v>0</v>
      </c>
      <c r="P47" s="416">
        <v>0</v>
      </c>
      <c r="Q47" s="413">
        <v>0</v>
      </c>
      <c r="R47" s="414">
        <v>0</v>
      </c>
      <c r="S47" s="415">
        <v>0</v>
      </c>
      <c r="T47" s="415">
        <v>0</v>
      </c>
      <c r="U47" s="415">
        <v>0</v>
      </c>
      <c r="V47" s="416">
        <v>0</v>
      </c>
      <c r="W47" s="413">
        <v>0</v>
      </c>
      <c r="X47" s="389">
        <v>0</v>
      </c>
      <c r="Y47" s="389">
        <v>0</v>
      </c>
      <c r="Z47" s="389">
        <v>0</v>
      </c>
      <c r="AA47" s="389">
        <v>0</v>
      </c>
      <c r="AB47" s="389">
        <v>0</v>
      </c>
      <c r="AC47" s="417">
        <v>0</v>
      </c>
      <c r="AD47" s="389">
        <v>0</v>
      </c>
      <c r="AE47" s="389">
        <v>0</v>
      </c>
      <c r="AF47" s="389">
        <v>0</v>
      </c>
      <c r="AG47" s="389">
        <v>0</v>
      </c>
      <c r="AH47" s="389">
        <v>0</v>
      </c>
      <c r="AI47" s="417">
        <v>0</v>
      </c>
      <c r="AJ47" s="389">
        <v>0</v>
      </c>
      <c r="AK47" s="389">
        <v>0</v>
      </c>
      <c r="AL47" s="389">
        <v>0</v>
      </c>
      <c r="AM47" s="389">
        <v>0</v>
      </c>
      <c r="AN47" s="389">
        <v>0</v>
      </c>
      <c r="AO47" s="417">
        <v>0</v>
      </c>
      <c r="AP47" s="393">
        <v>0</v>
      </c>
      <c r="AQ47" s="393">
        <v>0</v>
      </c>
      <c r="AR47" s="393">
        <v>0</v>
      </c>
      <c r="AS47" s="393">
        <v>0</v>
      </c>
      <c r="AT47" s="393">
        <v>0</v>
      </c>
      <c r="AU47" s="417">
        <v>0</v>
      </c>
      <c r="AV47" s="393">
        <v>0</v>
      </c>
      <c r="AW47" s="393">
        <v>0</v>
      </c>
      <c r="AX47" s="393">
        <v>0</v>
      </c>
      <c r="AY47" s="393">
        <v>0</v>
      </c>
      <c r="AZ47" s="393">
        <v>0</v>
      </c>
      <c r="BA47" s="392">
        <v>0</v>
      </c>
      <c r="BB47" s="393">
        <v>0</v>
      </c>
      <c r="BC47" s="393">
        <v>0</v>
      </c>
      <c r="BD47" s="393">
        <v>0</v>
      </c>
      <c r="BE47" s="393">
        <v>0</v>
      </c>
      <c r="BF47" s="393">
        <v>0</v>
      </c>
      <c r="BG47" s="392">
        <v>0</v>
      </c>
      <c r="BH47" s="389">
        <v>0</v>
      </c>
      <c r="BI47" s="389">
        <v>0</v>
      </c>
      <c r="BJ47" s="389">
        <v>0</v>
      </c>
      <c r="BK47" s="389">
        <v>0</v>
      </c>
      <c r="BL47" s="389">
        <v>0</v>
      </c>
      <c r="BM47" s="418">
        <v>0</v>
      </c>
      <c r="BN47" s="395">
        <v>0</v>
      </c>
      <c r="BO47" s="419">
        <v>0</v>
      </c>
      <c r="BP47" s="396">
        <v>0</v>
      </c>
      <c r="BQ47" s="397">
        <v>0</v>
      </c>
      <c r="BR47" s="390">
        <v>0</v>
      </c>
      <c r="BS47" s="390">
        <v>0</v>
      </c>
      <c r="BT47" s="398">
        <v>0</v>
      </c>
      <c r="BU47" s="413">
        <v>0</v>
      </c>
      <c r="BV47" s="389">
        <v>0</v>
      </c>
      <c r="BW47" s="389">
        <v>0</v>
      </c>
      <c r="BX47" s="389">
        <v>0</v>
      </c>
      <c r="BY47" s="389">
        <v>0</v>
      </c>
      <c r="BZ47" s="417">
        <v>0</v>
      </c>
      <c r="CA47" s="389">
        <v>0</v>
      </c>
      <c r="CB47" s="389">
        <v>0</v>
      </c>
      <c r="CC47" s="389">
        <v>0</v>
      </c>
      <c r="CD47" s="389">
        <v>0</v>
      </c>
      <c r="CE47" s="417">
        <v>0</v>
      </c>
      <c r="CF47" s="389">
        <v>0</v>
      </c>
      <c r="CG47" s="389">
        <v>0</v>
      </c>
      <c r="CH47" s="389">
        <v>0</v>
      </c>
      <c r="CI47" s="389">
        <v>0</v>
      </c>
      <c r="CJ47" s="417">
        <v>0</v>
      </c>
      <c r="CK47" s="393">
        <v>0</v>
      </c>
      <c r="CL47" s="393">
        <v>0</v>
      </c>
      <c r="CM47" s="393">
        <v>0</v>
      </c>
      <c r="CN47" s="393">
        <v>0</v>
      </c>
      <c r="CO47" s="392">
        <v>0</v>
      </c>
      <c r="CP47" s="393">
        <v>0</v>
      </c>
      <c r="CQ47" s="393">
        <v>0</v>
      </c>
      <c r="CR47" s="393">
        <v>0</v>
      </c>
      <c r="CS47" s="393">
        <v>0</v>
      </c>
      <c r="CT47" s="392">
        <v>0</v>
      </c>
      <c r="CU47" s="414">
        <v>0</v>
      </c>
      <c r="CV47" s="415">
        <v>0</v>
      </c>
      <c r="CW47" s="415">
        <v>0</v>
      </c>
      <c r="CX47" s="416">
        <v>0</v>
      </c>
      <c r="CY47" s="418">
        <v>0</v>
      </c>
      <c r="CZ47" s="395">
        <v>0</v>
      </c>
      <c r="DA47" s="420">
        <v>0</v>
      </c>
      <c r="DB47" s="396">
        <v>0</v>
      </c>
      <c r="DC47" s="397">
        <v>0</v>
      </c>
      <c r="DD47" s="390">
        <v>0</v>
      </c>
      <c r="DE47" s="390">
        <v>0</v>
      </c>
      <c r="DF47" s="398">
        <v>0</v>
      </c>
      <c r="DG47" s="413">
        <v>0</v>
      </c>
      <c r="DH47" s="389">
        <v>0</v>
      </c>
      <c r="DI47" s="389">
        <v>0</v>
      </c>
      <c r="DJ47" s="389">
        <v>0</v>
      </c>
      <c r="DK47" s="389">
        <v>0</v>
      </c>
      <c r="DL47" s="417">
        <v>0</v>
      </c>
      <c r="DM47" s="389">
        <v>0</v>
      </c>
      <c r="DN47" s="389">
        <v>0</v>
      </c>
      <c r="DO47" s="389">
        <v>0</v>
      </c>
      <c r="DP47" s="389">
        <v>0</v>
      </c>
      <c r="DQ47" s="417">
        <v>0</v>
      </c>
      <c r="DR47" s="389">
        <v>0</v>
      </c>
      <c r="DS47" s="389">
        <v>0</v>
      </c>
      <c r="DT47" s="389">
        <v>0</v>
      </c>
      <c r="DU47" s="389">
        <v>0</v>
      </c>
      <c r="DV47" s="417">
        <v>0</v>
      </c>
      <c r="DW47" s="389">
        <v>0</v>
      </c>
      <c r="DX47" s="389">
        <v>0</v>
      </c>
      <c r="DY47" s="389">
        <v>0</v>
      </c>
      <c r="DZ47" s="389">
        <v>0</v>
      </c>
      <c r="EA47" s="392">
        <v>0</v>
      </c>
      <c r="EB47" s="393">
        <v>0</v>
      </c>
      <c r="EC47" s="393">
        <v>0</v>
      </c>
      <c r="ED47" s="393">
        <v>0</v>
      </c>
      <c r="EE47" s="393">
        <v>0</v>
      </c>
      <c r="EF47" s="417">
        <v>0</v>
      </c>
      <c r="EG47" s="414">
        <v>0</v>
      </c>
      <c r="EH47" s="415">
        <v>0</v>
      </c>
      <c r="EI47" s="415">
        <v>0</v>
      </c>
      <c r="EJ47" s="416">
        <v>0</v>
      </c>
      <c r="EK47" s="418">
        <v>0</v>
      </c>
      <c r="EL47" s="395">
        <v>0</v>
      </c>
      <c r="EM47" s="413">
        <v>0</v>
      </c>
      <c r="EN47" s="388">
        <v>0</v>
      </c>
      <c r="EO47" s="414">
        <v>0</v>
      </c>
      <c r="EP47" s="415">
        <v>0</v>
      </c>
      <c r="EQ47" s="415">
        <v>0</v>
      </c>
      <c r="ER47" s="415">
        <v>0</v>
      </c>
      <c r="ES47" s="416">
        <v>0</v>
      </c>
      <c r="ET47" s="413">
        <v>0</v>
      </c>
      <c r="EU47" s="414">
        <v>0</v>
      </c>
      <c r="EV47" s="415">
        <v>0</v>
      </c>
      <c r="EW47" s="415">
        <v>0</v>
      </c>
      <c r="EX47" s="415">
        <v>0</v>
      </c>
      <c r="EY47" s="416">
        <v>0</v>
      </c>
      <c r="EZ47" s="413">
        <v>0</v>
      </c>
      <c r="FA47" s="414">
        <v>0</v>
      </c>
      <c r="FB47" s="415">
        <v>0</v>
      </c>
      <c r="FC47" s="415">
        <v>0</v>
      </c>
      <c r="FD47" s="415">
        <v>0</v>
      </c>
      <c r="FE47" s="416">
        <v>0</v>
      </c>
      <c r="FF47" s="413">
        <v>0</v>
      </c>
      <c r="FG47" s="389">
        <v>0</v>
      </c>
      <c r="FH47" s="389">
        <v>0</v>
      </c>
      <c r="FI47" s="389">
        <v>0</v>
      </c>
      <c r="FJ47" s="389">
        <v>0</v>
      </c>
      <c r="FK47" s="389">
        <v>0</v>
      </c>
      <c r="FL47" s="417">
        <v>0</v>
      </c>
      <c r="FM47" s="389">
        <v>0</v>
      </c>
      <c r="FN47" s="389">
        <v>0</v>
      </c>
      <c r="FO47" s="389">
        <v>0</v>
      </c>
      <c r="FP47" s="389">
        <v>0</v>
      </c>
      <c r="FQ47" s="389">
        <v>0</v>
      </c>
      <c r="FR47" s="417">
        <v>0</v>
      </c>
      <c r="FS47" s="389">
        <v>0</v>
      </c>
      <c r="FT47" s="389">
        <v>0</v>
      </c>
      <c r="FU47" s="389">
        <v>0</v>
      </c>
      <c r="FV47" s="389">
        <v>0</v>
      </c>
      <c r="FW47" s="389">
        <v>0</v>
      </c>
      <c r="FX47" s="417">
        <v>0</v>
      </c>
      <c r="FY47" s="393">
        <v>0</v>
      </c>
      <c r="FZ47" s="393">
        <v>0</v>
      </c>
      <c r="GA47" s="393">
        <v>0</v>
      </c>
      <c r="GB47" s="393">
        <v>0</v>
      </c>
      <c r="GC47" s="393">
        <v>0</v>
      </c>
      <c r="GD47" s="417">
        <v>0</v>
      </c>
      <c r="GE47" s="393">
        <v>0</v>
      </c>
      <c r="GF47" s="393">
        <v>0</v>
      </c>
      <c r="GG47" s="393">
        <v>0</v>
      </c>
      <c r="GH47" s="393">
        <v>0</v>
      </c>
      <c r="GI47" s="393">
        <v>0</v>
      </c>
      <c r="GJ47" s="392">
        <v>0</v>
      </c>
      <c r="GK47" s="389">
        <v>0</v>
      </c>
      <c r="GL47" s="389">
        <v>0</v>
      </c>
      <c r="GM47" s="389">
        <v>0</v>
      </c>
      <c r="GN47" s="389">
        <v>0</v>
      </c>
      <c r="GO47" s="389">
        <v>0</v>
      </c>
      <c r="GP47" s="418">
        <v>0</v>
      </c>
      <c r="GQ47" s="388">
        <v>0</v>
      </c>
      <c r="GR47" s="420">
        <v>0</v>
      </c>
      <c r="GS47" s="396">
        <v>0</v>
      </c>
      <c r="GT47" s="397">
        <v>0</v>
      </c>
      <c r="GU47" s="390">
        <v>0</v>
      </c>
      <c r="GV47" s="390">
        <v>0</v>
      </c>
      <c r="GW47" s="391">
        <v>0</v>
      </c>
      <c r="GX47" s="413">
        <v>0</v>
      </c>
      <c r="GY47" s="389">
        <v>0</v>
      </c>
      <c r="GZ47" s="389">
        <v>0</v>
      </c>
      <c r="HA47" s="389">
        <v>0</v>
      </c>
      <c r="HB47" s="389">
        <v>0</v>
      </c>
      <c r="HC47" s="417">
        <v>0</v>
      </c>
      <c r="HD47" s="389">
        <v>0</v>
      </c>
      <c r="HE47" s="389">
        <v>0</v>
      </c>
      <c r="HF47" s="389">
        <v>0</v>
      </c>
      <c r="HG47" s="389">
        <v>0</v>
      </c>
      <c r="HH47" s="417">
        <v>0</v>
      </c>
      <c r="HI47" s="389">
        <v>0</v>
      </c>
      <c r="HJ47" s="389">
        <v>0</v>
      </c>
      <c r="HK47" s="389">
        <v>0</v>
      </c>
      <c r="HL47" s="389">
        <v>0</v>
      </c>
      <c r="HM47" s="417">
        <v>0</v>
      </c>
      <c r="HN47" s="389">
        <v>0</v>
      </c>
      <c r="HO47" s="389">
        <v>0</v>
      </c>
      <c r="HP47" s="389">
        <v>0</v>
      </c>
      <c r="HQ47" s="389">
        <v>0</v>
      </c>
      <c r="HR47" s="392">
        <v>0</v>
      </c>
      <c r="HS47" s="393">
        <v>0</v>
      </c>
      <c r="HT47" s="393">
        <v>0</v>
      </c>
      <c r="HU47" s="393">
        <v>0</v>
      </c>
      <c r="HV47" s="393">
        <v>0</v>
      </c>
      <c r="HW47" s="417">
        <v>0</v>
      </c>
      <c r="HX47" s="414">
        <v>0</v>
      </c>
      <c r="HY47" s="415">
        <v>0</v>
      </c>
      <c r="HZ47" s="415">
        <v>0</v>
      </c>
      <c r="IA47" s="416">
        <v>0</v>
      </c>
      <c r="IB47" s="418">
        <v>0</v>
      </c>
      <c r="IC47" s="388">
        <v>0</v>
      </c>
      <c r="ID47" s="419">
        <v>0</v>
      </c>
      <c r="IE47" s="396">
        <v>0</v>
      </c>
      <c r="IF47" s="397">
        <v>0</v>
      </c>
      <c r="IG47" s="390">
        <v>0</v>
      </c>
      <c r="IH47" s="390">
        <v>0</v>
      </c>
      <c r="II47" s="391">
        <v>0</v>
      </c>
      <c r="IJ47" s="388">
        <v>0</v>
      </c>
      <c r="IK47" s="395">
        <v>0</v>
      </c>
      <c r="IL47" s="419">
        <v>0</v>
      </c>
      <c r="IM47" s="396">
        <v>0</v>
      </c>
      <c r="IN47" s="397">
        <v>0</v>
      </c>
      <c r="IO47" s="390">
        <v>0</v>
      </c>
      <c r="IP47" s="390">
        <v>0</v>
      </c>
      <c r="IQ47" s="391">
        <v>0</v>
      </c>
      <c r="IR47" s="391">
        <v>0</v>
      </c>
      <c r="IS47" s="388">
        <v>0</v>
      </c>
      <c r="IT47" s="395">
        <v>0</v>
      </c>
      <c r="IU47" s="419">
        <v>0</v>
      </c>
      <c r="IV47" s="396">
        <v>0</v>
      </c>
      <c r="IW47" s="397">
        <v>0</v>
      </c>
      <c r="IX47" s="390">
        <v>0</v>
      </c>
      <c r="IY47" s="390">
        <v>0</v>
      </c>
      <c r="IZ47" s="391">
        <v>0</v>
      </c>
      <c r="JA47" s="388">
        <v>0</v>
      </c>
      <c r="JB47" s="395">
        <v>0</v>
      </c>
      <c r="JC47" s="419">
        <v>0</v>
      </c>
      <c r="JD47" s="396">
        <v>0</v>
      </c>
      <c r="JE47" s="397">
        <v>0</v>
      </c>
      <c r="JF47" s="390">
        <v>0</v>
      </c>
      <c r="JG47" s="390">
        <v>0</v>
      </c>
      <c r="JH47" s="391">
        <v>0</v>
      </c>
      <c r="JI47" s="388">
        <v>0</v>
      </c>
      <c r="JJ47" s="395">
        <v>0</v>
      </c>
      <c r="JK47" s="388">
        <v>0</v>
      </c>
      <c r="JL47" s="388">
        <v>0</v>
      </c>
      <c r="JM47" s="388">
        <v>0</v>
      </c>
      <c r="JN47" s="413">
        <v>0</v>
      </c>
      <c r="JO47" s="400">
        <v>0</v>
      </c>
    </row>
    <row r="48" spans="1:275" x14ac:dyDescent="0.35">
      <c r="A48" s="421" t="s">
        <v>315</v>
      </c>
      <c r="B48" s="421"/>
      <c r="C48" s="422"/>
      <c r="D48" s="423">
        <v>0</v>
      </c>
      <c r="E48" s="423">
        <v>0</v>
      </c>
      <c r="F48" s="424">
        <v>4656</v>
      </c>
      <c r="G48" s="425">
        <v>1026</v>
      </c>
      <c r="H48" s="425">
        <v>0</v>
      </c>
      <c r="I48" s="425">
        <v>0</v>
      </c>
      <c r="J48" s="426">
        <v>1884</v>
      </c>
      <c r="K48" s="423">
        <v>7566</v>
      </c>
      <c r="L48" s="424">
        <v>0</v>
      </c>
      <c r="M48" s="425">
        <v>0</v>
      </c>
      <c r="N48" s="425">
        <v>0</v>
      </c>
      <c r="O48" s="425">
        <v>0</v>
      </c>
      <c r="P48" s="426">
        <v>0</v>
      </c>
      <c r="Q48" s="423">
        <v>0</v>
      </c>
      <c r="R48" s="424">
        <v>4656</v>
      </c>
      <c r="S48" s="425">
        <v>1026</v>
      </c>
      <c r="T48" s="425">
        <v>0</v>
      </c>
      <c r="U48" s="425">
        <v>0</v>
      </c>
      <c r="V48" s="426">
        <v>1884</v>
      </c>
      <c r="W48" s="423">
        <v>7566</v>
      </c>
      <c r="X48" s="424">
        <v>0</v>
      </c>
      <c r="Y48" s="425">
        <v>0</v>
      </c>
      <c r="Z48" s="425">
        <v>0</v>
      </c>
      <c r="AA48" s="425">
        <v>0</v>
      </c>
      <c r="AB48" s="426">
        <v>0</v>
      </c>
      <c r="AC48" s="423">
        <v>0</v>
      </c>
      <c r="AD48" s="424">
        <v>4563</v>
      </c>
      <c r="AE48" s="425">
        <v>427</v>
      </c>
      <c r="AF48" s="425">
        <v>0</v>
      </c>
      <c r="AG48" s="425">
        <v>0</v>
      </c>
      <c r="AH48" s="426">
        <v>0</v>
      </c>
      <c r="AI48" s="423">
        <v>4990</v>
      </c>
      <c r="AJ48" s="424">
        <v>93</v>
      </c>
      <c r="AK48" s="425">
        <v>599</v>
      </c>
      <c r="AL48" s="425">
        <v>0</v>
      </c>
      <c r="AM48" s="425">
        <v>0</v>
      </c>
      <c r="AN48" s="426">
        <v>1884</v>
      </c>
      <c r="AO48" s="423">
        <v>2576</v>
      </c>
      <c r="AP48" s="424">
        <v>0</v>
      </c>
      <c r="AQ48" s="425">
        <v>0</v>
      </c>
      <c r="AR48" s="425">
        <v>0</v>
      </c>
      <c r="AS48" s="425">
        <v>0</v>
      </c>
      <c r="AT48" s="426">
        <v>0</v>
      </c>
      <c r="AU48" s="423">
        <v>0</v>
      </c>
      <c r="AV48" s="424">
        <v>0</v>
      </c>
      <c r="AW48" s="425">
        <v>0</v>
      </c>
      <c r="AX48" s="425">
        <v>0</v>
      </c>
      <c r="AY48" s="425">
        <v>0</v>
      </c>
      <c r="AZ48" s="426">
        <v>0</v>
      </c>
      <c r="BA48" s="423">
        <v>0</v>
      </c>
      <c r="BB48" s="424">
        <v>0</v>
      </c>
      <c r="BC48" s="425">
        <v>0</v>
      </c>
      <c r="BD48" s="425">
        <v>0</v>
      </c>
      <c r="BE48" s="425">
        <v>0</v>
      </c>
      <c r="BF48" s="426">
        <v>0</v>
      </c>
      <c r="BG48" s="423">
        <v>0</v>
      </c>
      <c r="BH48" s="424">
        <v>0</v>
      </c>
      <c r="BI48" s="425">
        <v>0</v>
      </c>
      <c r="BJ48" s="425">
        <v>0</v>
      </c>
      <c r="BK48" s="425">
        <v>0</v>
      </c>
      <c r="BL48" s="426">
        <v>0</v>
      </c>
      <c r="BM48" s="423">
        <v>0</v>
      </c>
      <c r="BN48" s="427">
        <v>0</v>
      </c>
      <c r="BO48" s="428">
        <v>0</v>
      </c>
      <c r="BP48" s="428">
        <v>0</v>
      </c>
      <c r="BQ48" s="429">
        <v>23064</v>
      </c>
      <c r="BR48" s="425">
        <v>12396</v>
      </c>
      <c r="BS48" s="425">
        <v>1776</v>
      </c>
      <c r="BT48" s="430">
        <v>34482</v>
      </c>
      <c r="BU48" s="423">
        <v>71718</v>
      </c>
      <c r="BV48" s="424">
        <v>0</v>
      </c>
      <c r="BW48" s="425">
        <v>0</v>
      </c>
      <c r="BX48" s="425">
        <v>0</v>
      </c>
      <c r="BY48" s="426">
        <v>0</v>
      </c>
      <c r="BZ48" s="423">
        <v>0</v>
      </c>
      <c r="CA48" s="424">
        <v>5647.3333333333321</v>
      </c>
      <c r="CB48" s="425">
        <v>0</v>
      </c>
      <c r="CC48" s="425">
        <v>0</v>
      </c>
      <c r="CD48" s="425">
        <v>0</v>
      </c>
      <c r="CE48" s="423">
        <v>5647.3333333333321</v>
      </c>
      <c r="CF48" s="424">
        <v>17416.666666666668</v>
      </c>
      <c r="CG48" s="425">
        <v>12396</v>
      </c>
      <c r="CH48" s="425">
        <v>1776</v>
      </c>
      <c r="CI48" s="425">
        <v>34482</v>
      </c>
      <c r="CJ48" s="423">
        <v>66070.666666666672</v>
      </c>
      <c r="CK48" s="424">
        <v>0</v>
      </c>
      <c r="CL48" s="425">
        <v>0</v>
      </c>
      <c r="CM48" s="425">
        <v>0</v>
      </c>
      <c r="CN48" s="425">
        <v>0</v>
      </c>
      <c r="CO48" s="423">
        <v>0</v>
      </c>
      <c r="CP48" s="424">
        <v>0</v>
      </c>
      <c r="CQ48" s="425">
        <v>0</v>
      </c>
      <c r="CR48" s="425">
        <v>0</v>
      </c>
      <c r="CS48" s="426">
        <v>0</v>
      </c>
      <c r="CT48" s="423">
        <v>0</v>
      </c>
      <c r="CU48" s="424">
        <v>0</v>
      </c>
      <c r="CV48" s="425">
        <v>0</v>
      </c>
      <c r="CW48" s="425">
        <v>0</v>
      </c>
      <c r="CX48" s="426">
        <v>0</v>
      </c>
      <c r="CY48" s="423">
        <v>0</v>
      </c>
      <c r="CZ48" s="427">
        <v>0</v>
      </c>
      <c r="DA48" s="431">
        <v>0</v>
      </c>
      <c r="DB48" s="428">
        <v>0</v>
      </c>
      <c r="DC48" s="429">
        <v>31548</v>
      </c>
      <c r="DD48" s="425">
        <v>25422</v>
      </c>
      <c r="DE48" s="425">
        <v>30372</v>
      </c>
      <c r="DF48" s="430">
        <v>9186</v>
      </c>
      <c r="DG48" s="423">
        <v>96528</v>
      </c>
      <c r="DH48" s="424">
        <v>0</v>
      </c>
      <c r="DI48" s="425">
        <v>0</v>
      </c>
      <c r="DJ48" s="425">
        <v>0</v>
      </c>
      <c r="DK48" s="426">
        <v>0</v>
      </c>
      <c r="DL48" s="423">
        <v>0</v>
      </c>
      <c r="DM48" s="424">
        <v>19163.5</v>
      </c>
      <c r="DN48" s="425">
        <v>0</v>
      </c>
      <c r="DO48" s="425">
        <v>0</v>
      </c>
      <c r="DP48" s="425">
        <v>0</v>
      </c>
      <c r="DQ48" s="423">
        <v>19163.5</v>
      </c>
      <c r="DR48" s="424">
        <v>12384.5</v>
      </c>
      <c r="DS48" s="425">
        <v>25422</v>
      </c>
      <c r="DT48" s="425">
        <v>30372</v>
      </c>
      <c r="DU48" s="425">
        <v>9186</v>
      </c>
      <c r="DV48" s="423">
        <v>77364.5</v>
      </c>
      <c r="DW48" s="424">
        <v>0</v>
      </c>
      <c r="DX48" s="425">
        <v>0</v>
      </c>
      <c r="DY48" s="425">
        <v>0</v>
      </c>
      <c r="DZ48" s="425">
        <v>0</v>
      </c>
      <c r="EA48" s="423">
        <v>0</v>
      </c>
      <c r="EB48" s="424">
        <v>0</v>
      </c>
      <c r="EC48" s="425">
        <v>0</v>
      </c>
      <c r="ED48" s="425">
        <v>0</v>
      </c>
      <c r="EE48" s="426">
        <v>0</v>
      </c>
      <c r="EF48" s="423">
        <v>0</v>
      </c>
      <c r="EG48" s="424">
        <v>0</v>
      </c>
      <c r="EH48" s="425">
        <v>0</v>
      </c>
      <c r="EI48" s="425">
        <v>0</v>
      </c>
      <c r="EJ48" s="426">
        <v>0</v>
      </c>
      <c r="EK48" s="423">
        <v>0</v>
      </c>
      <c r="EL48" s="431">
        <v>0</v>
      </c>
      <c r="EM48" s="423">
        <v>24834</v>
      </c>
      <c r="EN48" s="423">
        <v>11568</v>
      </c>
      <c r="EO48" s="424">
        <v>48798</v>
      </c>
      <c r="EP48" s="425">
        <v>17802</v>
      </c>
      <c r="EQ48" s="425">
        <v>12594</v>
      </c>
      <c r="ER48" s="425">
        <v>22386</v>
      </c>
      <c r="ES48" s="426">
        <v>39576</v>
      </c>
      <c r="ET48" s="423">
        <v>141156</v>
      </c>
      <c r="EU48" s="424">
        <v>6858</v>
      </c>
      <c r="EV48" s="425">
        <v>0</v>
      </c>
      <c r="EW48" s="425">
        <v>0</v>
      </c>
      <c r="EX48" s="425">
        <v>0</v>
      </c>
      <c r="EY48" s="426">
        <v>0</v>
      </c>
      <c r="EZ48" s="423">
        <v>6858</v>
      </c>
      <c r="FA48" s="424">
        <v>55656</v>
      </c>
      <c r="FB48" s="425">
        <v>17802</v>
      </c>
      <c r="FC48" s="425">
        <v>12594</v>
      </c>
      <c r="FD48" s="425">
        <v>22386</v>
      </c>
      <c r="FE48" s="426">
        <v>39576</v>
      </c>
      <c r="FF48" s="423">
        <v>148014</v>
      </c>
      <c r="FG48" s="424">
        <v>3876</v>
      </c>
      <c r="FH48" s="425">
        <v>0</v>
      </c>
      <c r="FI48" s="425">
        <v>0</v>
      </c>
      <c r="FJ48" s="425">
        <v>0</v>
      </c>
      <c r="FK48" s="426">
        <v>0</v>
      </c>
      <c r="FL48" s="423">
        <v>3876</v>
      </c>
      <c r="FM48" s="424">
        <v>51267</v>
      </c>
      <c r="FN48" s="425">
        <v>2063</v>
      </c>
      <c r="FO48" s="425">
        <v>0</v>
      </c>
      <c r="FP48" s="425">
        <v>0</v>
      </c>
      <c r="FQ48" s="426">
        <v>0</v>
      </c>
      <c r="FR48" s="423">
        <v>53330</v>
      </c>
      <c r="FS48" s="424">
        <v>4389</v>
      </c>
      <c r="FT48" s="425">
        <v>15739</v>
      </c>
      <c r="FU48" s="425">
        <v>12594</v>
      </c>
      <c r="FV48" s="425">
        <v>22386</v>
      </c>
      <c r="FW48" s="426">
        <v>39576</v>
      </c>
      <c r="FX48" s="423">
        <v>94684</v>
      </c>
      <c r="FY48" s="424">
        <v>0</v>
      </c>
      <c r="FZ48" s="425">
        <v>0</v>
      </c>
      <c r="GA48" s="425">
        <v>0</v>
      </c>
      <c r="GB48" s="425">
        <v>0</v>
      </c>
      <c r="GC48" s="426">
        <v>0</v>
      </c>
      <c r="GD48" s="423">
        <v>0</v>
      </c>
      <c r="GE48" s="424">
        <v>0</v>
      </c>
      <c r="GF48" s="425">
        <v>0</v>
      </c>
      <c r="GG48" s="425">
        <v>0</v>
      </c>
      <c r="GH48" s="425">
        <v>0</v>
      </c>
      <c r="GI48" s="426">
        <v>0</v>
      </c>
      <c r="GJ48" s="423">
        <v>0</v>
      </c>
      <c r="GK48" s="424">
        <v>0</v>
      </c>
      <c r="GL48" s="425">
        <v>0</v>
      </c>
      <c r="GM48" s="425">
        <v>0</v>
      </c>
      <c r="GN48" s="425">
        <v>0</v>
      </c>
      <c r="GO48" s="426">
        <v>0</v>
      </c>
      <c r="GP48" s="423">
        <v>0</v>
      </c>
      <c r="GQ48" s="423">
        <v>13266</v>
      </c>
      <c r="GR48" s="431">
        <v>27120</v>
      </c>
      <c r="GS48" s="428">
        <v>1278</v>
      </c>
      <c r="GT48" s="429">
        <v>1728</v>
      </c>
      <c r="GU48" s="425">
        <v>222</v>
      </c>
      <c r="GV48" s="425">
        <v>16086</v>
      </c>
      <c r="GW48" s="426">
        <v>8082</v>
      </c>
      <c r="GX48" s="423">
        <v>26118</v>
      </c>
      <c r="GY48" s="424">
        <v>0</v>
      </c>
      <c r="GZ48" s="425">
        <v>0</v>
      </c>
      <c r="HA48" s="425">
        <v>0</v>
      </c>
      <c r="HB48" s="426">
        <v>0</v>
      </c>
      <c r="HC48" s="423">
        <v>0</v>
      </c>
      <c r="HD48" s="424">
        <v>300</v>
      </c>
      <c r="HE48" s="425">
        <v>222</v>
      </c>
      <c r="HF48" s="425">
        <v>0</v>
      </c>
      <c r="HG48" s="425">
        <v>0</v>
      </c>
      <c r="HH48" s="423">
        <v>522</v>
      </c>
      <c r="HI48" s="424">
        <v>0</v>
      </c>
      <c r="HJ48" s="425">
        <v>0</v>
      </c>
      <c r="HK48" s="425">
        <v>0</v>
      </c>
      <c r="HL48" s="425">
        <v>0</v>
      </c>
      <c r="HM48" s="423">
        <v>0</v>
      </c>
      <c r="HN48" s="424">
        <v>0</v>
      </c>
      <c r="HO48" s="425">
        <v>0</v>
      </c>
      <c r="HP48" s="425">
        <v>0</v>
      </c>
      <c r="HQ48" s="425">
        <v>0</v>
      </c>
      <c r="HR48" s="423">
        <v>0</v>
      </c>
      <c r="HS48" s="424">
        <v>0</v>
      </c>
      <c r="HT48" s="425">
        <v>0</v>
      </c>
      <c r="HU48" s="425">
        <v>0</v>
      </c>
      <c r="HV48" s="426">
        <v>0</v>
      </c>
      <c r="HW48" s="423">
        <v>0</v>
      </c>
      <c r="HX48" s="424">
        <v>1428</v>
      </c>
      <c r="HY48" s="425">
        <v>0</v>
      </c>
      <c r="HZ48" s="425">
        <v>16086</v>
      </c>
      <c r="IA48" s="426">
        <v>8082</v>
      </c>
      <c r="IB48" s="423">
        <v>25596</v>
      </c>
      <c r="IC48" s="423">
        <v>25842</v>
      </c>
      <c r="ID48" s="428">
        <v>15420</v>
      </c>
      <c r="IE48" s="428">
        <v>11724</v>
      </c>
      <c r="IF48" s="429">
        <v>750</v>
      </c>
      <c r="IG48" s="425">
        <v>39966</v>
      </c>
      <c r="IH48" s="425">
        <v>6744</v>
      </c>
      <c r="II48" s="426">
        <v>11268</v>
      </c>
      <c r="IJ48" s="423">
        <v>58728</v>
      </c>
      <c r="IK48" s="423">
        <v>3828</v>
      </c>
      <c r="IL48" s="428">
        <v>58194</v>
      </c>
      <c r="IM48" s="428">
        <v>1398</v>
      </c>
      <c r="IN48" s="429">
        <v>0</v>
      </c>
      <c r="IO48" s="425">
        <v>492</v>
      </c>
      <c r="IP48" s="425">
        <v>486</v>
      </c>
      <c r="IQ48" s="426">
        <v>0</v>
      </c>
      <c r="IR48" s="426">
        <v>2058</v>
      </c>
      <c r="IS48" s="423">
        <v>3036</v>
      </c>
      <c r="IT48" s="423">
        <v>56796</v>
      </c>
      <c r="IU48" s="428">
        <v>70278</v>
      </c>
      <c r="IV48" s="428">
        <v>0</v>
      </c>
      <c r="IW48" s="429">
        <v>468</v>
      </c>
      <c r="IX48" s="425">
        <v>0</v>
      </c>
      <c r="IY48" s="425">
        <v>0</v>
      </c>
      <c r="IZ48" s="426">
        <v>612</v>
      </c>
      <c r="JA48" s="423">
        <v>1080</v>
      </c>
      <c r="JB48" s="423">
        <v>70278</v>
      </c>
      <c r="JC48" s="428">
        <v>108096</v>
      </c>
      <c r="JD48" s="428">
        <v>0</v>
      </c>
      <c r="JE48" s="429">
        <v>0</v>
      </c>
      <c r="JF48" s="425">
        <v>0</v>
      </c>
      <c r="JG48" s="425">
        <v>0</v>
      </c>
      <c r="JH48" s="426">
        <v>0</v>
      </c>
      <c r="JI48" s="423">
        <v>0</v>
      </c>
      <c r="JJ48" s="423">
        <v>108096</v>
      </c>
      <c r="JK48" s="423">
        <v>303942</v>
      </c>
      <c r="JL48" s="423">
        <v>25968</v>
      </c>
      <c r="JM48" s="423">
        <v>412788</v>
      </c>
      <c r="JN48" s="423">
        <v>278106</v>
      </c>
      <c r="JO48" s="400">
        <v>1</v>
      </c>
    </row>
    <row r="49" spans="1:275" hidden="1" x14ac:dyDescent="0.35">
      <c r="A49" s="386">
        <v>468</v>
      </c>
      <c r="B49" s="386">
        <v>1</v>
      </c>
      <c r="C49" s="387" t="s">
        <v>32</v>
      </c>
      <c r="D49" s="388">
        <v>0</v>
      </c>
      <c r="E49" s="388">
        <v>0</v>
      </c>
      <c r="F49" s="389">
        <v>0</v>
      </c>
      <c r="G49" s="390">
        <v>0</v>
      </c>
      <c r="H49" s="390">
        <v>0</v>
      </c>
      <c r="I49" s="390">
        <v>0</v>
      </c>
      <c r="J49" s="391">
        <v>0</v>
      </c>
      <c r="K49" s="388">
        <v>0</v>
      </c>
      <c r="L49" s="389">
        <v>0</v>
      </c>
      <c r="M49" s="390">
        <v>0</v>
      </c>
      <c r="N49" s="390">
        <v>0</v>
      </c>
      <c r="O49" s="390">
        <v>0</v>
      </c>
      <c r="P49" s="391">
        <v>0</v>
      </c>
      <c r="Q49" s="388">
        <v>0</v>
      </c>
      <c r="R49" s="389">
        <v>0</v>
      </c>
      <c r="S49" s="390">
        <v>0</v>
      </c>
      <c r="T49" s="390">
        <v>0</v>
      </c>
      <c r="U49" s="390">
        <v>0</v>
      </c>
      <c r="V49" s="391">
        <v>0</v>
      </c>
      <c r="W49" s="388">
        <v>0</v>
      </c>
      <c r="X49" s="389">
        <v>0</v>
      </c>
      <c r="Y49" s="389">
        <v>0</v>
      </c>
      <c r="Z49" s="389">
        <v>0</v>
      </c>
      <c r="AA49" s="389">
        <v>0</v>
      </c>
      <c r="AB49" s="389">
        <v>0</v>
      </c>
      <c r="AC49" s="392">
        <v>0</v>
      </c>
      <c r="AD49" s="389">
        <v>0</v>
      </c>
      <c r="AE49" s="389">
        <v>0</v>
      </c>
      <c r="AF49" s="389">
        <v>0</v>
      </c>
      <c r="AG49" s="389">
        <v>0</v>
      </c>
      <c r="AH49" s="389">
        <v>0</v>
      </c>
      <c r="AI49" s="392">
        <v>0</v>
      </c>
      <c r="AJ49" s="389">
        <v>0</v>
      </c>
      <c r="AK49" s="389">
        <v>0</v>
      </c>
      <c r="AL49" s="389">
        <v>0</v>
      </c>
      <c r="AM49" s="389">
        <v>0</v>
      </c>
      <c r="AN49" s="389">
        <v>0</v>
      </c>
      <c r="AO49" s="392">
        <v>0</v>
      </c>
      <c r="AP49" s="393">
        <v>0</v>
      </c>
      <c r="AQ49" s="393">
        <v>0</v>
      </c>
      <c r="AR49" s="393">
        <v>0</v>
      </c>
      <c r="AS49" s="393">
        <v>0</v>
      </c>
      <c r="AT49" s="393">
        <v>0</v>
      </c>
      <c r="AU49" s="392">
        <v>0</v>
      </c>
      <c r="AV49" s="393">
        <v>0</v>
      </c>
      <c r="AW49" s="393">
        <v>0</v>
      </c>
      <c r="AX49" s="393">
        <v>0</v>
      </c>
      <c r="AY49" s="393">
        <v>0</v>
      </c>
      <c r="AZ49" s="393">
        <v>0</v>
      </c>
      <c r="BA49" s="392">
        <v>0</v>
      </c>
      <c r="BB49" s="393">
        <v>0</v>
      </c>
      <c r="BC49" s="393">
        <v>0</v>
      </c>
      <c r="BD49" s="393">
        <v>0</v>
      </c>
      <c r="BE49" s="393">
        <v>0</v>
      </c>
      <c r="BF49" s="393">
        <v>0</v>
      </c>
      <c r="BG49" s="392">
        <v>0</v>
      </c>
      <c r="BH49" s="389">
        <v>0</v>
      </c>
      <c r="BI49" s="389">
        <v>0</v>
      </c>
      <c r="BJ49" s="389">
        <v>0</v>
      </c>
      <c r="BK49" s="389">
        <v>0</v>
      </c>
      <c r="BL49" s="389">
        <v>0</v>
      </c>
      <c r="BM49" s="394">
        <v>0</v>
      </c>
      <c r="BN49" s="395">
        <v>0</v>
      </c>
      <c r="BO49" s="396">
        <v>0</v>
      </c>
      <c r="BP49" s="396">
        <v>0</v>
      </c>
      <c r="BQ49" s="397">
        <v>0</v>
      </c>
      <c r="BR49" s="390">
        <v>0</v>
      </c>
      <c r="BS49" s="390">
        <v>0</v>
      </c>
      <c r="BT49" s="398">
        <v>0</v>
      </c>
      <c r="BU49" s="388">
        <v>0</v>
      </c>
      <c r="BV49" s="389">
        <v>0</v>
      </c>
      <c r="BW49" s="389">
        <v>0</v>
      </c>
      <c r="BX49" s="389">
        <v>0</v>
      </c>
      <c r="BY49" s="389">
        <v>0</v>
      </c>
      <c r="BZ49" s="392">
        <v>0</v>
      </c>
      <c r="CA49" s="389">
        <v>0</v>
      </c>
      <c r="CB49" s="389">
        <v>0</v>
      </c>
      <c r="CC49" s="389">
        <v>0</v>
      </c>
      <c r="CD49" s="389">
        <v>0</v>
      </c>
      <c r="CE49" s="392">
        <v>0</v>
      </c>
      <c r="CF49" s="389">
        <v>0</v>
      </c>
      <c r="CG49" s="389">
        <v>0</v>
      </c>
      <c r="CH49" s="389">
        <v>0</v>
      </c>
      <c r="CI49" s="389">
        <v>0</v>
      </c>
      <c r="CJ49" s="392">
        <v>0</v>
      </c>
      <c r="CK49" s="393">
        <v>0</v>
      </c>
      <c r="CL49" s="393">
        <v>0</v>
      </c>
      <c r="CM49" s="393">
        <v>0</v>
      </c>
      <c r="CN49" s="393">
        <v>0</v>
      </c>
      <c r="CO49" s="392">
        <v>0</v>
      </c>
      <c r="CP49" s="393">
        <v>0</v>
      </c>
      <c r="CQ49" s="393">
        <v>0</v>
      </c>
      <c r="CR49" s="393">
        <v>0</v>
      </c>
      <c r="CS49" s="393">
        <v>0</v>
      </c>
      <c r="CT49" s="392">
        <v>0</v>
      </c>
      <c r="CU49" s="389">
        <v>0</v>
      </c>
      <c r="CV49" s="390">
        <v>0</v>
      </c>
      <c r="CW49" s="390">
        <v>0</v>
      </c>
      <c r="CX49" s="391">
        <v>0</v>
      </c>
      <c r="CY49" s="394">
        <v>0</v>
      </c>
      <c r="CZ49" s="395">
        <v>0</v>
      </c>
      <c r="DA49" s="399">
        <v>0</v>
      </c>
      <c r="DB49" s="396">
        <v>0</v>
      </c>
      <c r="DC49" s="397">
        <v>0</v>
      </c>
      <c r="DD49" s="390">
        <v>0</v>
      </c>
      <c r="DE49" s="390">
        <v>0</v>
      </c>
      <c r="DF49" s="398">
        <v>0</v>
      </c>
      <c r="DG49" s="388">
        <v>0</v>
      </c>
      <c r="DH49" s="389">
        <v>0</v>
      </c>
      <c r="DI49" s="389">
        <v>0</v>
      </c>
      <c r="DJ49" s="389">
        <v>0</v>
      </c>
      <c r="DK49" s="389">
        <v>0</v>
      </c>
      <c r="DL49" s="392">
        <v>0</v>
      </c>
      <c r="DM49" s="389">
        <v>0</v>
      </c>
      <c r="DN49" s="389">
        <v>0</v>
      </c>
      <c r="DO49" s="389">
        <v>0</v>
      </c>
      <c r="DP49" s="389">
        <v>0</v>
      </c>
      <c r="DQ49" s="392">
        <v>0</v>
      </c>
      <c r="DR49" s="389">
        <v>0</v>
      </c>
      <c r="DS49" s="389">
        <v>0</v>
      </c>
      <c r="DT49" s="389">
        <v>0</v>
      </c>
      <c r="DU49" s="389">
        <v>0</v>
      </c>
      <c r="DV49" s="392">
        <v>0</v>
      </c>
      <c r="DW49" s="389">
        <v>0</v>
      </c>
      <c r="DX49" s="389">
        <v>0</v>
      </c>
      <c r="DY49" s="389">
        <v>0</v>
      </c>
      <c r="DZ49" s="389">
        <v>0</v>
      </c>
      <c r="EA49" s="392">
        <v>0</v>
      </c>
      <c r="EB49" s="393">
        <v>0</v>
      </c>
      <c r="EC49" s="393">
        <v>0</v>
      </c>
      <c r="ED49" s="393">
        <v>0</v>
      </c>
      <c r="EE49" s="393">
        <v>0</v>
      </c>
      <c r="EF49" s="392">
        <v>0</v>
      </c>
      <c r="EG49" s="389">
        <v>0</v>
      </c>
      <c r="EH49" s="390">
        <v>0</v>
      </c>
      <c r="EI49" s="390">
        <v>0</v>
      </c>
      <c r="EJ49" s="391">
        <v>0</v>
      </c>
      <c r="EK49" s="394">
        <v>0</v>
      </c>
      <c r="EL49" s="395">
        <v>0</v>
      </c>
      <c r="EM49" s="388">
        <v>0</v>
      </c>
      <c r="EN49" s="388">
        <v>0</v>
      </c>
      <c r="EO49" s="389">
        <v>0</v>
      </c>
      <c r="EP49" s="390">
        <v>0</v>
      </c>
      <c r="EQ49" s="390">
        <v>0</v>
      </c>
      <c r="ER49" s="390">
        <v>0</v>
      </c>
      <c r="ES49" s="391">
        <v>0</v>
      </c>
      <c r="ET49" s="388">
        <v>0</v>
      </c>
      <c r="EU49" s="389">
        <v>0</v>
      </c>
      <c r="EV49" s="390">
        <v>0</v>
      </c>
      <c r="EW49" s="390">
        <v>0</v>
      </c>
      <c r="EX49" s="390">
        <v>0</v>
      </c>
      <c r="EY49" s="391">
        <v>0</v>
      </c>
      <c r="EZ49" s="388">
        <v>0</v>
      </c>
      <c r="FA49" s="389">
        <v>0</v>
      </c>
      <c r="FB49" s="390">
        <v>0</v>
      </c>
      <c r="FC49" s="390">
        <v>0</v>
      </c>
      <c r="FD49" s="390">
        <v>0</v>
      </c>
      <c r="FE49" s="391">
        <v>0</v>
      </c>
      <c r="FF49" s="388">
        <v>0</v>
      </c>
      <c r="FG49" s="389">
        <v>0</v>
      </c>
      <c r="FH49" s="389">
        <v>0</v>
      </c>
      <c r="FI49" s="389">
        <v>0</v>
      </c>
      <c r="FJ49" s="389">
        <v>0</v>
      </c>
      <c r="FK49" s="389">
        <v>0</v>
      </c>
      <c r="FL49" s="392">
        <v>0</v>
      </c>
      <c r="FM49" s="389">
        <v>0</v>
      </c>
      <c r="FN49" s="389">
        <v>0</v>
      </c>
      <c r="FO49" s="389">
        <v>0</v>
      </c>
      <c r="FP49" s="389">
        <v>0</v>
      </c>
      <c r="FQ49" s="389">
        <v>0</v>
      </c>
      <c r="FR49" s="392">
        <v>0</v>
      </c>
      <c r="FS49" s="389">
        <v>0</v>
      </c>
      <c r="FT49" s="389">
        <v>0</v>
      </c>
      <c r="FU49" s="389">
        <v>0</v>
      </c>
      <c r="FV49" s="389">
        <v>0</v>
      </c>
      <c r="FW49" s="389">
        <v>0</v>
      </c>
      <c r="FX49" s="392">
        <v>0</v>
      </c>
      <c r="FY49" s="393">
        <v>0</v>
      </c>
      <c r="FZ49" s="393">
        <v>0</v>
      </c>
      <c r="GA49" s="393">
        <v>0</v>
      </c>
      <c r="GB49" s="393">
        <v>0</v>
      </c>
      <c r="GC49" s="393">
        <v>0</v>
      </c>
      <c r="GD49" s="392">
        <v>0</v>
      </c>
      <c r="GE49" s="393">
        <v>0</v>
      </c>
      <c r="GF49" s="393">
        <v>0</v>
      </c>
      <c r="GG49" s="393">
        <v>0</v>
      </c>
      <c r="GH49" s="393">
        <v>0</v>
      </c>
      <c r="GI49" s="393">
        <v>0</v>
      </c>
      <c r="GJ49" s="392">
        <v>0</v>
      </c>
      <c r="GK49" s="389">
        <v>0</v>
      </c>
      <c r="GL49" s="389">
        <v>0</v>
      </c>
      <c r="GM49" s="389">
        <v>0</v>
      </c>
      <c r="GN49" s="389">
        <v>0</v>
      </c>
      <c r="GO49" s="389">
        <v>0</v>
      </c>
      <c r="GP49" s="394">
        <v>0</v>
      </c>
      <c r="GQ49" s="388">
        <v>0</v>
      </c>
      <c r="GR49" s="399">
        <v>0</v>
      </c>
      <c r="GS49" s="396">
        <v>0</v>
      </c>
      <c r="GT49" s="397">
        <v>0</v>
      </c>
      <c r="GU49" s="390">
        <v>0</v>
      </c>
      <c r="GV49" s="390">
        <v>0</v>
      </c>
      <c r="GW49" s="391">
        <v>0</v>
      </c>
      <c r="GX49" s="388">
        <v>0</v>
      </c>
      <c r="GY49" s="389">
        <v>0</v>
      </c>
      <c r="GZ49" s="389">
        <v>0</v>
      </c>
      <c r="HA49" s="389">
        <v>0</v>
      </c>
      <c r="HB49" s="389">
        <v>0</v>
      </c>
      <c r="HC49" s="392">
        <v>0</v>
      </c>
      <c r="HD49" s="389">
        <v>0</v>
      </c>
      <c r="HE49" s="389">
        <v>0</v>
      </c>
      <c r="HF49" s="389">
        <v>0</v>
      </c>
      <c r="HG49" s="389">
        <v>0</v>
      </c>
      <c r="HH49" s="392">
        <v>0</v>
      </c>
      <c r="HI49" s="389">
        <v>0</v>
      </c>
      <c r="HJ49" s="389">
        <v>0</v>
      </c>
      <c r="HK49" s="389">
        <v>0</v>
      </c>
      <c r="HL49" s="389">
        <v>0</v>
      </c>
      <c r="HM49" s="392">
        <v>0</v>
      </c>
      <c r="HN49" s="389">
        <v>0</v>
      </c>
      <c r="HO49" s="389">
        <v>0</v>
      </c>
      <c r="HP49" s="389">
        <v>0</v>
      </c>
      <c r="HQ49" s="389">
        <v>0</v>
      </c>
      <c r="HR49" s="392">
        <v>0</v>
      </c>
      <c r="HS49" s="393">
        <v>0</v>
      </c>
      <c r="HT49" s="393">
        <v>0</v>
      </c>
      <c r="HU49" s="393">
        <v>0</v>
      </c>
      <c r="HV49" s="393">
        <v>0</v>
      </c>
      <c r="HW49" s="392">
        <v>0</v>
      </c>
      <c r="HX49" s="389">
        <v>0</v>
      </c>
      <c r="HY49" s="390">
        <v>0</v>
      </c>
      <c r="HZ49" s="390">
        <v>0</v>
      </c>
      <c r="IA49" s="391">
        <v>0</v>
      </c>
      <c r="IB49" s="394">
        <v>0</v>
      </c>
      <c r="IC49" s="388">
        <v>0</v>
      </c>
      <c r="ID49" s="396">
        <v>0</v>
      </c>
      <c r="IE49" s="396">
        <v>0</v>
      </c>
      <c r="IF49" s="397">
        <v>0</v>
      </c>
      <c r="IG49" s="390">
        <v>0</v>
      </c>
      <c r="IH49" s="390">
        <v>0</v>
      </c>
      <c r="II49" s="391">
        <v>0</v>
      </c>
      <c r="IJ49" s="388">
        <v>0</v>
      </c>
      <c r="IK49" s="395">
        <v>0</v>
      </c>
      <c r="IL49" s="396">
        <v>0</v>
      </c>
      <c r="IM49" s="396">
        <v>0</v>
      </c>
      <c r="IN49" s="397">
        <v>0</v>
      </c>
      <c r="IO49" s="390">
        <v>0</v>
      </c>
      <c r="IP49" s="390">
        <v>0</v>
      </c>
      <c r="IQ49" s="391">
        <v>0</v>
      </c>
      <c r="IR49" s="391">
        <v>0</v>
      </c>
      <c r="IS49" s="388">
        <v>0</v>
      </c>
      <c r="IT49" s="395">
        <v>0</v>
      </c>
      <c r="IU49" s="396">
        <v>0</v>
      </c>
      <c r="IV49" s="396">
        <v>0</v>
      </c>
      <c r="IW49" s="397">
        <v>0</v>
      </c>
      <c r="IX49" s="390">
        <v>0</v>
      </c>
      <c r="IY49" s="390">
        <v>0</v>
      </c>
      <c r="IZ49" s="391">
        <v>0</v>
      </c>
      <c r="JA49" s="388">
        <v>0</v>
      </c>
      <c r="JB49" s="395">
        <v>0</v>
      </c>
      <c r="JC49" s="396">
        <v>0</v>
      </c>
      <c r="JD49" s="396">
        <v>0</v>
      </c>
      <c r="JE49" s="397">
        <v>0</v>
      </c>
      <c r="JF49" s="390">
        <v>0</v>
      </c>
      <c r="JG49" s="390">
        <v>0</v>
      </c>
      <c r="JH49" s="391">
        <v>0</v>
      </c>
      <c r="JI49" s="388">
        <v>0</v>
      </c>
      <c r="JJ49" s="395">
        <v>0</v>
      </c>
      <c r="JK49" s="388">
        <v>0</v>
      </c>
      <c r="JL49" s="388">
        <v>0</v>
      </c>
      <c r="JM49" s="388">
        <v>0</v>
      </c>
      <c r="JN49" s="388">
        <v>0</v>
      </c>
      <c r="JO49" s="400">
        <v>0</v>
      </c>
    </row>
    <row r="50" spans="1:275" hidden="1" x14ac:dyDescent="0.35">
      <c r="A50" s="401">
        <v>468</v>
      </c>
      <c r="B50" s="386">
        <v>1</v>
      </c>
      <c r="C50" s="402" t="s">
        <v>157</v>
      </c>
      <c r="D50" s="403">
        <v>0</v>
      </c>
      <c r="E50" s="388">
        <v>0</v>
      </c>
      <c r="F50" s="404">
        <v>0</v>
      </c>
      <c r="G50" s="405">
        <v>0</v>
      </c>
      <c r="H50" s="405">
        <v>0</v>
      </c>
      <c r="I50" s="405">
        <v>0</v>
      </c>
      <c r="J50" s="393">
        <v>0</v>
      </c>
      <c r="K50" s="403">
        <v>0</v>
      </c>
      <c r="L50" s="404">
        <v>0</v>
      </c>
      <c r="M50" s="405">
        <v>0</v>
      </c>
      <c r="N50" s="405">
        <v>0</v>
      </c>
      <c r="O50" s="405">
        <v>0</v>
      </c>
      <c r="P50" s="393">
        <v>0</v>
      </c>
      <c r="Q50" s="403">
        <v>0</v>
      </c>
      <c r="R50" s="404">
        <v>0</v>
      </c>
      <c r="S50" s="405">
        <v>0</v>
      </c>
      <c r="T50" s="405">
        <v>0</v>
      </c>
      <c r="U50" s="405">
        <v>0</v>
      </c>
      <c r="V50" s="393">
        <v>0</v>
      </c>
      <c r="W50" s="403">
        <v>0</v>
      </c>
      <c r="X50" s="389">
        <v>0</v>
      </c>
      <c r="Y50" s="389">
        <v>0</v>
      </c>
      <c r="Z50" s="389">
        <v>0</v>
      </c>
      <c r="AA50" s="389">
        <v>0</v>
      </c>
      <c r="AB50" s="389">
        <v>0</v>
      </c>
      <c r="AC50" s="406">
        <v>0</v>
      </c>
      <c r="AD50" s="389">
        <v>0</v>
      </c>
      <c r="AE50" s="389">
        <v>0</v>
      </c>
      <c r="AF50" s="389">
        <v>0</v>
      </c>
      <c r="AG50" s="389">
        <v>0</v>
      </c>
      <c r="AH50" s="389">
        <v>0</v>
      </c>
      <c r="AI50" s="406">
        <v>0</v>
      </c>
      <c r="AJ50" s="389">
        <v>0</v>
      </c>
      <c r="AK50" s="389">
        <v>0</v>
      </c>
      <c r="AL50" s="389">
        <v>0</v>
      </c>
      <c r="AM50" s="389">
        <v>0</v>
      </c>
      <c r="AN50" s="389">
        <v>0</v>
      </c>
      <c r="AO50" s="406">
        <v>0</v>
      </c>
      <c r="AP50" s="393">
        <v>0</v>
      </c>
      <c r="AQ50" s="393">
        <v>0</v>
      </c>
      <c r="AR50" s="393">
        <v>0</v>
      </c>
      <c r="AS50" s="393">
        <v>0</v>
      </c>
      <c r="AT50" s="393">
        <v>0</v>
      </c>
      <c r="AU50" s="406">
        <v>0</v>
      </c>
      <c r="AV50" s="393">
        <v>0</v>
      </c>
      <c r="AW50" s="393">
        <v>0</v>
      </c>
      <c r="AX50" s="393">
        <v>0</v>
      </c>
      <c r="AY50" s="393">
        <v>0</v>
      </c>
      <c r="AZ50" s="393">
        <v>0</v>
      </c>
      <c r="BA50" s="392">
        <v>0</v>
      </c>
      <c r="BB50" s="393">
        <v>0</v>
      </c>
      <c r="BC50" s="393">
        <v>0</v>
      </c>
      <c r="BD50" s="393">
        <v>0</v>
      </c>
      <c r="BE50" s="393">
        <v>0</v>
      </c>
      <c r="BF50" s="393">
        <v>0</v>
      </c>
      <c r="BG50" s="392">
        <v>0</v>
      </c>
      <c r="BH50" s="389">
        <v>0</v>
      </c>
      <c r="BI50" s="389">
        <v>0</v>
      </c>
      <c r="BJ50" s="389">
        <v>0</v>
      </c>
      <c r="BK50" s="389">
        <v>0</v>
      </c>
      <c r="BL50" s="389">
        <v>0</v>
      </c>
      <c r="BM50" s="407">
        <v>0</v>
      </c>
      <c r="BN50" s="395">
        <v>0</v>
      </c>
      <c r="BO50" s="408">
        <v>0</v>
      </c>
      <c r="BP50" s="396">
        <v>0</v>
      </c>
      <c r="BQ50" s="397">
        <v>0</v>
      </c>
      <c r="BR50" s="390">
        <v>0</v>
      </c>
      <c r="BS50" s="390">
        <v>0</v>
      </c>
      <c r="BT50" s="398">
        <v>0</v>
      </c>
      <c r="BU50" s="403">
        <v>0</v>
      </c>
      <c r="BV50" s="389">
        <v>0</v>
      </c>
      <c r="BW50" s="389">
        <v>0</v>
      </c>
      <c r="BX50" s="389">
        <v>0</v>
      </c>
      <c r="BY50" s="389">
        <v>0</v>
      </c>
      <c r="BZ50" s="406">
        <v>0</v>
      </c>
      <c r="CA50" s="389">
        <v>0</v>
      </c>
      <c r="CB50" s="389">
        <v>0</v>
      </c>
      <c r="CC50" s="389">
        <v>0</v>
      </c>
      <c r="CD50" s="389">
        <v>0</v>
      </c>
      <c r="CE50" s="406">
        <v>0</v>
      </c>
      <c r="CF50" s="389">
        <v>0</v>
      </c>
      <c r="CG50" s="389">
        <v>0</v>
      </c>
      <c r="CH50" s="389">
        <v>0</v>
      </c>
      <c r="CI50" s="389">
        <v>0</v>
      </c>
      <c r="CJ50" s="406">
        <v>0</v>
      </c>
      <c r="CK50" s="393">
        <v>0</v>
      </c>
      <c r="CL50" s="393">
        <v>0</v>
      </c>
      <c r="CM50" s="393">
        <v>0</v>
      </c>
      <c r="CN50" s="393">
        <v>0</v>
      </c>
      <c r="CO50" s="392">
        <v>0</v>
      </c>
      <c r="CP50" s="393">
        <v>0</v>
      </c>
      <c r="CQ50" s="393">
        <v>0</v>
      </c>
      <c r="CR50" s="393">
        <v>0</v>
      </c>
      <c r="CS50" s="393">
        <v>0</v>
      </c>
      <c r="CT50" s="392">
        <v>0</v>
      </c>
      <c r="CU50" s="404">
        <v>0</v>
      </c>
      <c r="CV50" s="405">
        <v>0</v>
      </c>
      <c r="CW50" s="405">
        <v>0</v>
      </c>
      <c r="CX50" s="393">
        <v>0</v>
      </c>
      <c r="CY50" s="407">
        <v>0</v>
      </c>
      <c r="CZ50" s="395">
        <v>0</v>
      </c>
      <c r="DA50" s="409">
        <v>0</v>
      </c>
      <c r="DB50" s="396">
        <v>0</v>
      </c>
      <c r="DC50" s="397">
        <v>0</v>
      </c>
      <c r="DD50" s="390">
        <v>0</v>
      </c>
      <c r="DE50" s="390">
        <v>0</v>
      </c>
      <c r="DF50" s="398">
        <v>0</v>
      </c>
      <c r="DG50" s="403">
        <v>0</v>
      </c>
      <c r="DH50" s="389">
        <v>0</v>
      </c>
      <c r="DI50" s="389">
        <v>0</v>
      </c>
      <c r="DJ50" s="389">
        <v>0</v>
      </c>
      <c r="DK50" s="389">
        <v>0</v>
      </c>
      <c r="DL50" s="406">
        <v>0</v>
      </c>
      <c r="DM50" s="389">
        <v>0</v>
      </c>
      <c r="DN50" s="389">
        <v>0</v>
      </c>
      <c r="DO50" s="389">
        <v>0</v>
      </c>
      <c r="DP50" s="389">
        <v>0</v>
      </c>
      <c r="DQ50" s="406">
        <v>0</v>
      </c>
      <c r="DR50" s="389">
        <v>0</v>
      </c>
      <c r="DS50" s="389">
        <v>0</v>
      </c>
      <c r="DT50" s="389">
        <v>0</v>
      </c>
      <c r="DU50" s="389">
        <v>0</v>
      </c>
      <c r="DV50" s="406">
        <v>0</v>
      </c>
      <c r="DW50" s="389">
        <v>0</v>
      </c>
      <c r="DX50" s="389">
        <v>0</v>
      </c>
      <c r="DY50" s="389">
        <v>0</v>
      </c>
      <c r="DZ50" s="389">
        <v>0</v>
      </c>
      <c r="EA50" s="392">
        <v>0</v>
      </c>
      <c r="EB50" s="393">
        <v>0</v>
      </c>
      <c r="EC50" s="393">
        <v>0</v>
      </c>
      <c r="ED50" s="393">
        <v>0</v>
      </c>
      <c r="EE50" s="393">
        <v>0</v>
      </c>
      <c r="EF50" s="406">
        <v>0</v>
      </c>
      <c r="EG50" s="404">
        <v>0</v>
      </c>
      <c r="EH50" s="405">
        <v>0</v>
      </c>
      <c r="EI50" s="405">
        <v>0</v>
      </c>
      <c r="EJ50" s="393">
        <v>0</v>
      </c>
      <c r="EK50" s="407">
        <v>0</v>
      </c>
      <c r="EL50" s="395">
        <v>0</v>
      </c>
      <c r="EM50" s="403">
        <v>0</v>
      </c>
      <c r="EN50" s="388">
        <v>0</v>
      </c>
      <c r="EO50" s="404">
        <v>0</v>
      </c>
      <c r="EP50" s="405">
        <v>0</v>
      </c>
      <c r="EQ50" s="405">
        <v>0</v>
      </c>
      <c r="ER50" s="405">
        <v>0</v>
      </c>
      <c r="ES50" s="393">
        <v>0</v>
      </c>
      <c r="ET50" s="403">
        <v>0</v>
      </c>
      <c r="EU50" s="404">
        <v>0</v>
      </c>
      <c r="EV50" s="405">
        <v>0</v>
      </c>
      <c r="EW50" s="405">
        <v>0</v>
      </c>
      <c r="EX50" s="405">
        <v>0</v>
      </c>
      <c r="EY50" s="393">
        <v>0</v>
      </c>
      <c r="EZ50" s="403">
        <v>0</v>
      </c>
      <c r="FA50" s="404">
        <v>0</v>
      </c>
      <c r="FB50" s="405">
        <v>0</v>
      </c>
      <c r="FC50" s="405">
        <v>0</v>
      </c>
      <c r="FD50" s="405">
        <v>0</v>
      </c>
      <c r="FE50" s="393">
        <v>0</v>
      </c>
      <c r="FF50" s="403">
        <v>0</v>
      </c>
      <c r="FG50" s="389">
        <v>0</v>
      </c>
      <c r="FH50" s="389">
        <v>0</v>
      </c>
      <c r="FI50" s="389">
        <v>0</v>
      </c>
      <c r="FJ50" s="389">
        <v>0</v>
      </c>
      <c r="FK50" s="389">
        <v>0</v>
      </c>
      <c r="FL50" s="406">
        <v>0</v>
      </c>
      <c r="FM50" s="389">
        <v>0</v>
      </c>
      <c r="FN50" s="389">
        <v>0</v>
      </c>
      <c r="FO50" s="389">
        <v>0</v>
      </c>
      <c r="FP50" s="389">
        <v>0</v>
      </c>
      <c r="FQ50" s="389">
        <v>0</v>
      </c>
      <c r="FR50" s="406">
        <v>0</v>
      </c>
      <c r="FS50" s="389">
        <v>0</v>
      </c>
      <c r="FT50" s="389">
        <v>0</v>
      </c>
      <c r="FU50" s="389">
        <v>0</v>
      </c>
      <c r="FV50" s="389">
        <v>0</v>
      </c>
      <c r="FW50" s="389">
        <v>0</v>
      </c>
      <c r="FX50" s="406">
        <v>0</v>
      </c>
      <c r="FY50" s="393">
        <v>0</v>
      </c>
      <c r="FZ50" s="393">
        <v>0</v>
      </c>
      <c r="GA50" s="393">
        <v>0</v>
      </c>
      <c r="GB50" s="393">
        <v>0</v>
      </c>
      <c r="GC50" s="393">
        <v>0</v>
      </c>
      <c r="GD50" s="406">
        <v>0</v>
      </c>
      <c r="GE50" s="393">
        <v>0</v>
      </c>
      <c r="GF50" s="393">
        <v>0</v>
      </c>
      <c r="GG50" s="393">
        <v>0</v>
      </c>
      <c r="GH50" s="393">
        <v>0</v>
      </c>
      <c r="GI50" s="393">
        <v>0</v>
      </c>
      <c r="GJ50" s="392">
        <v>0</v>
      </c>
      <c r="GK50" s="389">
        <v>0</v>
      </c>
      <c r="GL50" s="389">
        <v>0</v>
      </c>
      <c r="GM50" s="389">
        <v>0</v>
      </c>
      <c r="GN50" s="389">
        <v>0</v>
      </c>
      <c r="GO50" s="389">
        <v>0</v>
      </c>
      <c r="GP50" s="407">
        <v>0</v>
      </c>
      <c r="GQ50" s="388">
        <v>0</v>
      </c>
      <c r="GR50" s="409">
        <v>0</v>
      </c>
      <c r="GS50" s="396">
        <v>0</v>
      </c>
      <c r="GT50" s="397">
        <v>0</v>
      </c>
      <c r="GU50" s="390">
        <v>0</v>
      </c>
      <c r="GV50" s="390">
        <v>0</v>
      </c>
      <c r="GW50" s="391">
        <v>0</v>
      </c>
      <c r="GX50" s="403">
        <v>0</v>
      </c>
      <c r="GY50" s="389">
        <v>0</v>
      </c>
      <c r="GZ50" s="389">
        <v>0</v>
      </c>
      <c r="HA50" s="389">
        <v>0</v>
      </c>
      <c r="HB50" s="389">
        <v>0</v>
      </c>
      <c r="HC50" s="406">
        <v>0</v>
      </c>
      <c r="HD50" s="389">
        <v>0</v>
      </c>
      <c r="HE50" s="389">
        <v>0</v>
      </c>
      <c r="HF50" s="389">
        <v>0</v>
      </c>
      <c r="HG50" s="389">
        <v>0</v>
      </c>
      <c r="HH50" s="406">
        <v>0</v>
      </c>
      <c r="HI50" s="389">
        <v>0</v>
      </c>
      <c r="HJ50" s="389">
        <v>0</v>
      </c>
      <c r="HK50" s="389">
        <v>0</v>
      </c>
      <c r="HL50" s="389">
        <v>0</v>
      </c>
      <c r="HM50" s="406">
        <v>0</v>
      </c>
      <c r="HN50" s="389">
        <v>0</v>
      </c>
      <c r="HO50" s="389">
        <v>0</v>
      </c>
      <c r="HP50" s="389">
        <v>0</v>
      </c>
      <c r="HQ50" s="389">
        <v>0</v>
      </c>
      <c r="HR50" s="392">
        <v>0</v>
      </c>
      <c r="HS50" s="393">
        <v>0</v>
      </c>
      <c r="HT50" s="393">
        <v>0</v>
      </c>
      <c r="HU50" s="393">
        <v>0</v>
      </c>
      <c r="HV50" s="393">
        <v>0</v>
      </c>
      <c r="HW50" s="406">
        <v>0</v>
      </c>
      <c r="HX50" s="404">
        <v>0</v>
      </c>
      <c r="HY50" s="405">
        <v>0</v>
      </c>
      <c r="HZ50" s="405">
        <v>0</v>
      </c>
      <c r="IA50" s="393">
        <v>0</v>
      </c>
      <c r="IB50" s="407">
        <v>0</v>
      </c>
      <c r="IC50" s="388">
        <v>0</v>
      </c>
      <c r="ID50" s="408">
        <v>0</v>
      </c>
      <c r="IE50" s="396">
        <v>0</v>
      </c>
      <c r="IF50" s="397">
        <v>0</v>
      </c>
      <c r="IG50" s="390">
        <v>0</v>
      </c>
      <c r="IH50" s="390">
        <v>0</v>
      </c>
      <c r="II50" s="391">
        <v>0</v>
      </c>
      <c r="IJ50" s="388">
        <v>0</v>
      </c>
      <c r="IK50" s="395">
        <v>0</v>
      </c>
      <c r="IL50" s="408">
        <v>0</v>
      </c>
      <c r="IM50" s="396">
        <v>0</v>
      </c>
      <c r="IN50" s="397">
        <v>0</v>
      </c>
      <c r="IO50" s="390">
        <v>0</v>
      </c>
      <c r="IP50" s="390">
        <v>0</v>
      </c>
      <c r="IQ50" s="391">
        <v>0</v>
      </c>
      <c r="IR50" s="391">
        <v>0</v>
      </c>
      <c r="IS50" s="388">
        <v>0</v>
      </c>
      <c r="IT50" s="395">
        <v>0</v>
      </c>
      <c r="IU50" s="408">
        <v>0</v>
      </c>
      <c r="IV50" s="396">
        <v>0</v>
      </c>
      <c r="IW50" s="397">
        <v>0</v>
      </c>
      <c r="IX50" s="390">
        <v>0</v>
      </c>
      <c r="IY50" s="390">
        <v>0</v>
      </c>
      <c r="IZ50" s="391">
        <v>0</v>
      </c>
      <c r="JA50" s="388">
        <v>0</v>
      </c>
      <c r="JB50" s="395">
        <v>0</v>
      </c>
      <c r="JC50" s="408">
        <v>0</v>
      </c>
      <c r="JD50" s="396">
        <v>0</v>
      </c>
      <c r="JE50" s="397">
        <v>0</v>
      </c>
      <c r="JF50" s="390">
        <v>0</v>
      </c>
      <c r="JG50" s="390">
        <v>0</v>
      </c>
      <c r="JH50" s="391">
        <v>0</v>
      </c>
      <c r="JI50" s="388">
        <v>0</v>
      </c>
      <c r="JJ50" s="395">
        <v>0</v>
      </c>
      <c r="JK50" s="388">
        <v>0</v>
      </c>
      <c r="JL50" s="388">
        <v>0</v>
      </c>
      <c r="JM50" s="388">
        <v>0</v>
      </c>
      <c r="JN50" s="403">
        <v>0</v>
      </c>
      <c r="JO50" s="400">
        <v>0</v>
      </c>
    </row>
    <row r="51" spans="1:275" hidden="1" x14ac:dyDescent="0.35">
      <c r="A51" s="401">
        <v>468</v>
      </c>
      <c r="B51" s="386">
        <v>1</v>
      </c>
      <c r="C51" s="402" t="s">
        <v>309</v>
      </c>
      <c r="D51" s="403">
        <v>0</v>
      </c>
      <c r="E51" s="388">
        <v>0</v>
      </c>
      <c r="F51" s="404">
        <v>0</v>
      </c>
      <c r="G51" s="405">
        <v>0</v>
      </c>
      <c r="H51" s="405">
        <v>0</v>
      </c>
      <c r="I51" s="405">
        <v>0</v>
      </c>
      <c r="J51" s="393">
        <v>0</v>
      </c>
      <c r="K51" s="403">
        <v>0</v>
      </c>
      <c r="L51" s="404">
        <v>0</v>
      </c>
      <c r="M51" s="405">
        <v>0</v>
      </c>
      <c r="N51" s="405">
        <v>0</v>
      </c>
      <c r="O51" s="405">
        <v>0</v>
      </c>
      <c r="P51" s="393">
        <v>0</v>
      </c>
      <c r="Q51" s="403">
        <v>0</v>
      </c>
      <c r="R51" s="404">
        <v>0</v>
      </c>
      <c r="S51" s="405">
        <v>0</v>
      </c>
      <c r="T51" s="405">
        <v>0</v>
      </c>
      <c r="U51" s="405">
        <v>0</v>
      </c>
      <c r="V51" s="393">
        <v>0</v>
      </c>
      <c r="W51" s="403">
        <v>0</v>
      </c>
      <c r="X51" s="389">
        <v>0</v>
      </c>
      <c r="Y51" s="389">
        <v>0</v>
      </c>
      <c r="Z51" s="389">
        <v>0</v>
      </c>
      <c r="AA51" s="389">
        <v>0</v>
      </c>
      <c r="AB51" s="389">
        <v>0</v>
      </c>
      <c r="AC51" s="406">
        <v>0</v>
      </c>
      <c r="AD51" s="389">
        <v>0</v>
      </c>
      <c r="AE51" s="389">
        <v>0</v>
      </c>
      <c r="AF51" s="389">
        <v>0</v>
      </c>
      <c r="AG51" s="389">
        <v>0</v>
      </c>
      <c r="AH51" s="389">
        <v>0</v>
      </c>
      <c r="AI51" s="406">
        <v>0</v>
      </c>
      <c r="AJ51" s="389">
        <v>0</v>
      </c>
      <c r="AK51" s="389">
        <v>0</v>
      </c>
      <c r="AL51" s="389">
        <v>0</v>
      </c>
      <c r="AM51" s="389">
        <v>0</v>
      </c>
      <c r="AN51" s="389">
        <v>0</v>
      </c>
      <c r="AO51" s="406">
        <v>0</v>
      </c>
      <c r="AP51" s="393">
        <v>0</v>
      </c>
      <c r="AQ51" s="393">
        <v>0</v>
      </c>
      <c r="AR51" s="393">
        <v>0</v>
      </c>
      <c r="AS51" s="393">
        <v>0</v>
      </c>
      <c r="AT51" s="393">
        <v>0</v>
      </c>
      <c r="AU51" s="406">
        <v>0</v>
      </c>
      <c r="AV51" s="393">
        <v>0</v>
      </c>
      <c r="AW51" s="393">
        <v>0</v>
      </c>
      <c r="AX51" s="393">
        <v>0</v>
      </c>
      <c r="AY51" s="393">
        <v>0</v>
      </c>
      <c r="AZ51" s="393">
        <v>0</v>
      </c>
      <c r="BA51" s="392">
        <v>0</v>
      </c>
      <c r="BB51" s="393">
        <v>0</v>
      </c>
      <c r="BC51" s="393">
        <v>0</v>
      </c>
      <c r="BD51" s="393">
        <v>0</v>
      </c>
      <c r="BE51" s="393">
        <v>0</v>
      </c>
      <c r="BF51" s="393">
        <v>0</v>
      </c>
      <c r="BG51" s="392">
        <v>0</v>
      </c>
      <c r="BH51" s="389">
        <v>0</v>
      </c>
      <c r="BI51" s="389">
        <v>0</v>
      </c>
      <c r="BJ51" s="389">
        <v>0</v>
      </c>
      <c r="BK51" s="389">
        <v>0</v>
      </c>
      <c r="BL51" s="389">
        <v>0</v>
      </c>
      <c r="BM51" s="407">
        <v>0</v>
      </c>
      <c r="BN51" s="395">
        <v>0</v>
      </c>
      <c r="BO51" s="408">
        <v>0</v>
      </c>
      <c r="BP51" s="396">
        <v>0</v>
      </c>
      <c r="BQ51" s="397">
        <v>0</v>
      </c>
      <c r="BR51" s="390">
        <v>0</v>
      </c>
      <c r="BS51" s="390">
        <v>0</v>
      </c>
      <c r="BT51" s="398">
        <v>0</v>
      </c>
      <c r="BU51" s="403">
        <v>0</v>
      </c>
      <c r="BV51" s="389">
        <v>0</v>
      </c>
      <c r="BW51" s="389">
        <v>0</v>
      </c>
      <c r="BX51" s="389">
        <v>0</v>
      </c>
      <c r="BY51" s="389">
        <v>0</v>
      </c>
      <c r="BZ51" s="406">
        <v>0</v>
      </c>
      <c r="CA51" s="389">
        <v>0</v>
      </c>
      <c r="CB51" s="389">
        <v>0</v>
      </c>
      <c r="CC51" s="389">
        <v>0</v>
      </c>
      <c r="CD51" s="389">
        <v>0</v>
      </c>
      <c r="CE51" s="406">
        <v>0</v>
      </c>
      <c r="CF51" s="389">
        <v>0</v>
      </c>
      <c r="CG51" s="389">
        <v>0</v>
      </c>
      <c r="CH51" s="389">
        <v>0</v>
      </c>
      <c r="CI51" s="389">
        <v>0</v>
      </c>
      <c r="CJ51" s="406">
        <v>0</v>
      </c>
      <c r="CK51" s="393">
        <v>0</v>
      </c>
      <c r="CL51" s="393">
        <v>0</v>
      </c>
      <c r="CM51" s="393">
        <v>0</v>
      </c>
      <c r="CN51" s="393">
        <v>0</v>
      </c>
      <c r="CO51" s="392">
        <v>0</v>
      </c>
      <c r="CP51" s="393">
        <v>0</v>
      </c>
      <c r="CQ51" s="393">
        <v>0</v>
      </c>
      <c r="CR51" s="393">
        <v>0</v>
      </c>
      <c r="CS51" s="393">
        <v>0</v>
      </c>
      <c r="CT51" s="392">
        <v>0</v>
      </c>
      <c r="CU51" s="404">
        <v>0</v>
      </c>
      <c r="CV51" s="405">
        <v>0</v>
      </c>
      <c r="CW51" s="405">
        <v>0</v>
      </c>
      <c r="CX51" s="393">
        <v>0</v>
      </c>
      <c r="CY51" s="407">
        <v>0</v>
      </c>
      <c r="CZ51" s="395">
        <v>0</v>
      </c>
      <c r="DA51" s="409">
        <v>0</v>
      </c>
      <c r="DB51" s="396">
        <v>0</v>
      </c>
      <c r="DC51" s="397">
        <v>0</v>
      </c>
      <c r="DD51" s="390">
        <v>0</v>
      </c>
      <c r="DE51" s="390">
        <v>0</v>
      </c>
      <c r="DF51" s="398">
        <v>0</v>
      </c>
      <c r="DG51" s="403">
        <v>0</v>
      </c>
      <c r="DH51" s="389">
        <v>0</v>
      </c>
      <c r="DI51" s="389">
        <v>0</v>
      </c>
      <c r="DJ51" s="389">
        <v>0</v>
      </c>
      <c r="DK51" s="389">
        <v>0</v>
      </c>
      <c r="DL51" s="406">
        <v>0</v>
      </c>
      <c r="DM51" s="389">
        <v>0</v>
      </c>
      <c r="DN51" s="389">
        <v>0</v>
      </c>
      <c r="DO51" s="389">
        <v>0</v>
      </c>
      <c r="DP51" s="389">
        <v>0</v>
      </c>
      <c r="DQ51" s="406">
        <v>0</v>
      </c>
      <c r="DR51" s="389">
        <v>0</v>
      </c>
      <c r="DS51" s="389">
        <v>0</v>
      </c>
      <c r="DT51" s="389">
        <v>0</v>
      </c>
      <c r="DU51" s="389">
        <v>0</v>
      </c>
      <c r="DV51" s="406">
        <v>0</v>
      </c>
      <c r="DW51" s="389">
        <v>0</v>
      </c>
      <c r="DX51" s="389">
        <v>0</v>
      </c>
      <c r="DY51" s="389">
        <v>0</v>
      </c>
      <c r="DZ51" s="389">
        <v>0</v>
      </c>
      <c r="EA51" s="392">
        <v>0</v>
      </c>
      <c r="EB51" s="393">
        <v>0</v>
      </c>
      <c r="EC51" s="393">
        <v>0</v>
      </c>
      <c r="ED51" s="393">
        <v>0</v>
      </c>
      <c r="EE51" s="393">
        <v>0</v>
      </c>
      <c r="EF51" s="406">
        <v>0</v>
      </c>
      <c r="EG51" s="404">
        <v>0</v>
      </c>
      <c r="EH51" s="405">
        <v>0</v>
      </c>
      <c r="EI51" s="405">
        <v>0</v>
      </c>
      <c r="EJ51" s="393">
        <v>0</v>
      </c>
      <c r="EK51" s="407">
        <v>0</v>
      </c>
      <c r="EL51" s="395">
        <v>0</v>
      </c>
      <c r="EM51" s="403">
        <v>0</v>
      </c>
      <c r="EN51" s="388">
        <v>0</v>
      </c>
      <c r="EO51" s="404">
        <v>0</v>
      </c>
      <c r="EP51" s="405">
        <v>0</v>
      </c>
      <c r="EQ51" s="405">
        <v>0</v>
      </c>
      <c r="ER51" s="405">
        <v>0</v>
      </c>
      <c r="ES51" s="393">
        <v>0</v>
      </c>
      <c r="ET51" s="403">
        <v>0</v>
      </c>
      <c r="EU51" s="404">
        <v>0</v>
      </c>
      <c r="EV51" s="405">
        <v>0</v>
      </c>
      <c r="EW51" s="405">
        <v>0</v>
      </c>
      <c r="EX51" s="405">
        <v>0</v>
      </c>
      <c r="EY51" s="393">
        <v>0</v>
      </c>
      <c r="EZ51" s="403">
        <v>0</v>
      </c>
      <c r="FA51" s="404">
        <v>0</v>
      </c>
      <c r="FB51" s="405">
        <v>0</v>
      </c>
      <c r="FC51" s="405">
        <v>0</v>
      </c>
      <c r="FD51" s="405">
        <v>0</v>
      </c>
      <c r="FE51" s="393">
        <v>0</v>
      </c>
      <c r="FF51" s="403">
        <v>0</v>
      </c>
      <c r="FG51" s="389">
        <v>0</v>
      </c>
      <c r="FH51" s="389">
        <v>0</v>
      </c>
      <c r="FI51" s="389">
        <v>0</v>
      </c>
      <c r="FJ51" s="389">
        <v>0</v>
      </c>
      <c r="FK51" s="389">
        <v>0</v>
      </c>
      <c r="FL51" s="406">
        <v>0</v>
      </c>
      <c r="FM51" s="389">
        <v>0</v>
      </c>
      <c r="FN51" s="389">
        <v>0</v>
      </c>
      <c r="FO51" s="389">
        <v>0</v>
      </c>
      <c r="FP51" s="389">
        <v>0</v>
      </c>
      <c r="FQ51" s="389">
        <v>0</v>
      </c>
      <c r="FR51" s="406">
        <v>0</v>
      </c>
      <c r="FS51" s="389">
        <v>0</v>
      </c>
      <c r="FT51" s="389">
        <v>0</v>
      </c>
      <c r="FU51" s="389">
        <v>0</v>
      </c>
      <c r="FV51" s="389">
        <v>0</v>
      </c>
      <c r="FW51" s="389">
        <v>0</v>
      </c>
      <c r="FX51" s="406">
        <v>0</v>
      </c>
      <c r="FY51" s="393">
        <v>0</v>
      </c>
      <c r="FZ51" s="393">
        <v>0</v>
      </c>
      <c r="GA51" s="393">
        <v>0</v>
      </c>
      <c r="GB51" s="393">
        <v>0</v>
      </c>
      <c r="GC51" s="393">
        <v>0</v>
      </c>
      <c r="GD51" s="406">
        <v>0</v>
      </c>
      <c r="GE51" s="393">
        <v>0</v>
      </c>
      <c r="GF51" s="393">
        <v>0</v>
      </c>
      <c r="GG51" s="393">
        <v>0</v>
      </c>
      <c r="GH51" s="393">
        <v>0</v>
      </c>
      <c r="GI51" s="393">
        <v>0</v>
      </c>
      <c r="GJ51" s="392">
        <v>0</v>
      </c>
      <c r="GK51" s="389">
        <v>0</v>
      </c>
      <c r="GL51" s="389">
        <v>0</v>
      </c>
      <c r="GM51" s="389">
        <v>0</v>
      </c>
      <c r="GN51" s="389">
        <v>0</v>
      </c>
      <c r="GO51" s="389">
        <v>0</v>
      </c>
      <c r="GP51" s="407">
        <v>0</v>
      </c>
      <c r="GQ51" s="388">
        <v>0</v>
      </c>
      <c r="GR51" s="409">
        <v>0</v>
      </c>
      <c r="GS51" s="396">
        <v>0</v>
      </c>
      <c r="GT51" s="397">
        <v>0</v>
      </c>
      <c r="GU51" s="390">
        <v>0</v>
      </c>
      <c r="GV51" s="390">
        <v>0</v>
      </c>
      <c r="GW51" s="391">
        <v>0</v>
      </c>
      <c r="GX51" s="403">
        <v>0</v>
      </c>
      <c r="GY51" s="389">
        <v>0</v>
      </c>
      <c r="GZ51" s="389">
        <v>0</v>
      </c>
      <c r="HA51" s="389">
        <v>0</v>
      </c>
      <c r="HB51" s="389">
        <v>0</v>
      </c>
      <c r="HC51" s="406">
        <v>0</v>
      </c>
      <c r="HD51" s="389">
        <v>0</v>
      </c>
      <c r="HE51" s="389">
        <v>0</v>
      </c>
      <c r="HF51" s="389">
        <v>0</v>
      </c>
      <c r="HG51" s="389">
        <v>0</v>
      </c>
      <c r="HH51" s="406">
        <v>0</v>
      </c>
      <c r="HI51" s="389">
        <v>0</v>
      </c>
      <c r="HJ51" s="389">
        <v>0</v>
      </c>
      <c r="HK51" s="389">
        <v>0</v>
      </c>
      <c r="HL51" s="389">
        <v>0</v>
      </c>
      <c r="HM51" s="406">
        <v>0</v>
      </c>
      <c r="HN51" s="389">
        <v>0</v>
      </c>
      <c r="HO51" s="389">
        <v>0</v>
      </c>
      <c r="HP51" s="389">
        <v>0</v>
      </c>
      <c r="HQ51" s="389">
        <v>0</v>
      </c>
      <c r="HR51" s="392">
        <v>0</v>
      </c>
      <c r="HS51" s="393">
        <v>0</v>
      </c>
      <c r="HT51" s="393">
        <v>0</v>
      </c>
      <c r="HU51" s="393">
        <v>0</v>
      </c>
      <c r="HV51" s="393">
        <v>0</v>
      </c>
      <c r="HW51" s="406">
        <v>0</v>
      </c>
      <c r="HX51" s="404">
        <v>0</v>
      </c>
      <c r="HY51" s="405">
        <v>0</v>
      </c>
      <c r="HZ51" s="405">
        <v>0</v>
      </c>
      <c r="IA51" s="393">
        <v>0</v>
      </c>
      <c r="IB51" s="407">
        <v>0</v>
      </c>
      <c r="IC51" s="388">
        <v>0</v>
      </c>
      <c r="ID51" s="408">
        <v>0</v>
      </c>
      <c r="IE51" s="396">
        <v>0</v>
      </c>
      <c r="IF51" s="397">
        <v>0</v>
      </c>
      <c r="IG51" s="390">
        <v>0</v>
      </c>
      <c r="IH51" s="390">
        <v>0</v>
      </c>
      <c r="II51" s="391">
        <v>0</v>
      </c>
      <c r="IJ51" s="388">
        <v>0</v>
      </c>
      <c r="IK51" s="395">
        <v>0</v>
      </c>
      <c r="IL51" s="408">
        <v>0</v>
      </c>
      <c r="IM51" s="396">
        <v>0</v>
      </c>
      <c r="IN51" s="397">
        <v>0</v>
      </c>
      <c r="IO51" s="390">
        <v>0</v>
      </c>
      <c r="IP51" s="390">
        <v>0</v>
      </c>
      <c r="IQ51" s="391">
        <v>0</v>
      </c>
      <c r="IR51" s="391">
        <v>0</v>
      </c>
      <c r="IS51" s="388">
        <v>0</v>
      </c>
      <c r="IT51" s="395">
        <v>0</v>
      </c>
      <c r="IU51" s="408">
        <v>0</v>
      </c>
      <c r="IV51" s="396">
        <v>0</v>
      </c>
      <c r="IW51" s="397">
        <v>0</v>
      </c>
      <c r="IX51" s="390">
        <v>0</v>
      </c>
      <c r="IY51" s="390">
        <v>0</v>
      </c>
      <c r="IZ51" s="391">
        <v>0</v>
      </c>
      <c r="JA51" s="388">
        <v>0</v>
      </c>
      <c r="JB51" s="395">
        <v>0</v>
      </c>
      <c r="JC51" s="408">
        <v>0</v>
      </c>
      <c r="JD51" s="396">
        <v>0</v>
      </c>
      <c r="JE51" s="397">
        <v>0</v>
      </c>
      <c r="JF51" s="390">
        <v>0</v>
      </c>
      <c r="JG51" s="390">
        <v>0</v>
      </c>
      <c r="JH51" s="391">
        <v>0</v>
      </c>
      <c r="JI51" s="388">
        <v>0</v>
      </c>
      <c r="JJ51" s="395">
        <v>0</v>
      </c>
      <c r="JK51" s="388">
        <v>0</v>
      </c>
      <c r="JL51" s="388">
        <v>0</v>
      </c>
      <c r="JM51" s="388">
        <v>0</v>
      </c>
      <c r="JN51" s="403">
        <v>0</v>
      </c>
      <c r="JO51" s="400">
        <v>0</v>
      </c>
    </row>
    <row r="52" spans="1:275" x14ac:dyDescent="0.35">
      <c r="A52" s="433">
        <v>468</v>
      </c>
      <c r="B52" s="410">
        <v>2</v>
      </c>
      <c r="C52" s="402" t="s">
        <v>53</v>
      </c>
      <c r="D52" s="403">
        <v>0</v>
      </c>
      <c r="E52" s="388">
        <v>0</v>
      </c>
      <c r="F52" s="404">
        <v>0</v>
      </c>
      <c r="G52" s="405">
        <v>0</v>
      </c>
      <c r="H52" s="405">
        <v>0</v>
      </c>
      <c r="I52" s="405">
        <v>0</v>
      </c>
      <c r="J52" s="393">
        <v>0</v>
      </c>
      <c r="K52" s="403">
        <v>0</v>
      </c>
      <c r="L52" s="404">
        <v>0</v>
      </c>
      <c r="M52" s="405">
        <v>0</v>
      </c>
      <c r="N52" s="405">
        <v>0</v>
      </c>
      <c r="O52" s="405">
        <v>0</v>
      </c>
      <c r="P52" s="393">
        <v>0</v>
      </c>
      <c r="Q52" s="403">
        <v>0</v>
      </c>
      <c r="R52" s="404">
        <v>0</v>
      </c>
      <c r="S52" s="405">
        <v>0</v>
      </c>
      <c r="T52" s="405">
        <v>0</v>
      </c>
      <c r="U52" s="405">
        <v>0</v>
      </c>
      <c r="V52" s="393">
        <v>0</v>
      </c>
      <c r="W52" s="403">
        <v>0</v>
      </c>
      <c r="X52" s="389">
        <v>0</v>
      </c>
      <c r="Y52" s="389">
        <v>0</v>
      </c>
      <c r="Z52" s="389">
        <v>0</v>
      </c>
      <c r="AA52" s="389">
        <v>0</v>
      </c>
      <c r="AB52" s="389">
        <v>0</v>
      </c>
      <c r="AC52" s="406">
        <v>0</v>
      </c>
      <c r="AD52" s="389">
        <v>0</v>
      </c>
      <c r="AE52" s="389">
        <v>0</v>
      </c>
      <c r="AF52" s="389">
        <v>0</v>
      </c>
      <c r="AG52" s="389">
        <v>0</v>
      </c>
      <c r="AH52" s="389">
        <v>0</v>
      </c>
      <c r="AI52" s="406">
        <v>0</v>
      </c>
      <c r="AJ52" s="389">
        <v>0</v>
      </c>
      <c r="AK52" s="389">
        <v>0</v>
      </c>
      <c r="AL52" s="389">
        <v>0</v>
      </c>
      <c r="AM52" s="389">
        <v>0</v>
      </c>
      <c r="AN52" s="389">
        <v>0</v>
      </c>
      <c r="AO52" s="406">
        <v>0</v>
      </c>
      <c r="AP52" s="393">
        <v>0</v>
      </c>
      <c r="AQ52" s="393">
        <v>0</v>
      </c>
      <c r="AR52" s="393">
        <v>0</v>
      </c>
      <c r="AS52" s="393">
        <v>0</v>
      </c>
      <c r="AT52" s="393">
        <v>0</v>
      </c>
      <c r="AU52" s="406">
        <v>0</v>
      </c>
      <c r="AV52" s="393">
        <v>0</v>
      </c>
      <c r="AW52" s="393">
        <v>0</v>
      </c>
      <c r="AX52" s="393">
        <v>0</v>
      </c>
      <c r="AY52" s="393">
        <v>0</v>
      </c>
      <c r="AZ52" s="393">
        <v>0</v>
      </c>
      <c r="BA52" s="392">
        <v>0</v>
      </c>
      <c r="BB52" s="393">
        <v>0</v>
      </c>
      <c r="BC52" s="393">
        <v>0</v>
      </c>
      <c r="BD52" s="393">
        <v>0</v>
      </c>
      <c r="BE52" s="393">
        <v>0</v>
      </c>
      <c r="BF52" s="393">
        <v>0</v>
      </c>
      <c r="BG52" s="392">
        <v>0</v>
      </c>
      <c r="BH52" s="389">
        <v>0</v>
      </c>
      <c r="BI52" s="389">
        <v>0</v>
      </c>
      <c r="BJ52" s="389">
        <v>0</v>
      </c>
      <c r="BK52" s="389">
        <v>0</v>
      </c>
      <c r="BL52" s="389">
        <v>0</v>
      </c>
      <c r="BM52" s="407">
        <v>0</v>
      </c>
      <c r="BN52" s="395">
        <v>0</v>
      </c>
      <c r="BO52" s="408">
        <v>0</v>
      </c>
      <c r="BP52" s="396">
        <v>0</v>
      </c>
      <c r="BQ52" s="397">
        <v>0</v>
      </c>
      <c r="BR52" s="390">
        <v>2400</v>
      </c>
      <c r="BS52" s="390">
        <v>0</v>
      </c>
      <c r="BT52" s="398">
        <v>0</v>
      </c>
      <c r="BU52" s="403">
        <v>2400</v>
      </c>
      <c r="BV52" s="389">
        <v>0</v>
      </c>
      <c r="BW52" s="389">
        <v>0</v>
      </c>
      <c r="BX52" s="389">
        <v>0</v>
      </c>
      <c r="BY52" s="389">
        <v>0</v>
      </c>
      <c r="BZ52" s="406">
        <v>0</v>
      </c>
      <c r="CA52" s="389">
        <v>0</v>
      </c>
      <c r="CB52" s="389">
        <v>438</v>
      </c>
      <c r="CC52" s="389">
        <v>0</v>
      </c>
      <c r="CD52" s="389">
        <v>0</v>
      </c>
      <c r="CE52" s="406">
        <v>438</v>
      </c>
      <c r="CF52" s="389">
        <v>0</v>
      </c>
      <c r="CG52" s="389">
        <v>1962</v>
      </c>
      <c r="CH52" s="389">
        <v>0</v>
      </c>
      <c r="CI52" s="389">
        <v>0</v>
      </c>
      <c r="CJ52" s="406">
        <v>1962</v>
      </c>
      <c r="CK52" s="393">
        <v>0</v>
      </c>
      <c r="CL52" s="393">
        <v>0</v>
      </c>
      <c r="CM52" s="393">
        <v>0</v>
      </c>
      <c r="CN52" s="393">
        <v>0</v>
      </c>
      <c r="CO52" s="392">
        <v>0</v>
      </c>
      <c r="CP52" s="393">
        <v>0</v>
      </c>
      <c r="CQ52" s="393">
        <v>0</v>
      </c>
      <c r="CR52" s="393">
        <v>0</v>
      </c>
      <c r="CS52" s="393">
        <v>0</v>
      </c>
      <c r="CT52" s="392">
        <v>0</v>
      </c>
      <c r="CU52" s="404">
        <v>0</v>
      </c>
      <c r="CV52" s="405">
        <v>0</v>
      </c>
      <c r="CW52" s="405">
        <v>0</v>
      </c>
      <c r="CX52" s="393">
        <v>0</v>
      </c>
      <c r="CY52" s="407">
        <v>0</v>
      </c>
      <c r="CZ52" s="395">
        <v>0</v>
      </c>
      <c r="DA52" s="409">
        <v>0</v>
      </c>
      <c r="DB52" s="396">
        <v>0</v>
      </c>
      <c r="DC52" s="397">
        <v>0</v>
      </c>
      <c r="DD52" s="390">
        <v>0</v>
      </c>
      <c r="DE52" s="390">
        <v>0</v>
      </c>
      <c r="DF52" s="398">
        <v>0</v>
      </c>
      <c r="DG52" s="403">
        <v>0</v>
      </c>
      <c r="DH52" s="389">
        <v>0</v>
      </c>
      <c r="DI52" s="389">
        <v>0</v>
      </c>
      <c r="DJ52" s="389">
        <v>0</v>
      </c>
      <c r="DK52" s="389">
        <v>0</v>
      </c>
      <c r="DL52" s="406">
        <v>0</v>
      </c>
      <c r="DM52" s="389">
        <v>0</v>
      </c>
      <c r="DN52" s="389">
        <v>0</v>
      </c>
      <c r="DO52" s="389">
        <v>0</v>
      </c>
      <c r="DP52" s="389">
        <v>0</v>
      </c>
      <c r="DQ52" s="406">
        <v>0</v>
      </c>
      <c r="DR52" s="389">
        <v>0</v>
      </c>
      <c r="DS52" s="389">
        <v>0</v>
      </c>
      <c r="DT52" s="389">
        <v>0</v>
      </c>
      <c r="DU52" s="389">
        <v>0</v>
      </c>
      <c r="DV52" s="406">
        <v>0</v>
      </c>
      <c r="DW52" s="389">
        <v>0</v>
      </c>
      <c r="DX52" s="389">
        <v>0</v>
      </c>
      <c r="DY52" s="389">
        <v>0</v>
      </c>
      <c r="DZ52" s="389">
        <v>0</v>
      </c>
      <c r="EA52" s="392">
        <v>0</v>
      </c>
      <c r="EB52" s="393">
        <v>0</v>
      </c>
      <c r="EC52" s="393">
        <v>0</v>
      </c>
      <c r="ED52" s="393">
        <v>0</v>
      </c>
      <c r="EE52" s="393">
        <v>0</v>
      </c>
      <c r="EF52" s="406">
        <v>0</v>
      </c>
      <c r="EG52" s="404">
        <v>0</v>
      </c>
      <c r="EH52" s="405">
        <v>0</v>
      </c>
      <c r="EI52" s="405">
        <v>0</v>
      </c>
      <c r="EJ52" s="393">
        <v>0</v>
      </c>
      <c r="EK52" s="407">
        <v>0</v>
      </c>
      <c r="EL52" s="395">
        <v>0</v>
      </c>
      <c r="EM52" s="403">
        <v>738</v>
      </c>
      <c r="EN52" s="388">
        <v>0</v>
      </c>
      <c r="EO52" s="404">
        <v>0</v>
      </c>
      <c r="EP52" s="405">
        <v>0</v>
      </c>
      <c r="EQ52" s="405">
        <v>0</v>
      </c>
      <c r="ER52" s="405">
        <v>0</v>
      </c>
      <c r="ES52" s="393">
        <v>1002</v>
      </c>
      <c r="ET52" s="403">
        <v>1002</v>
      </c>
      <c r="EU52" s="404">
        <v>0</v>
      </c>
      <c r="EV52" s="405">
        <v>0</v>
      </c>
      <c r="EW52" s="405">
        <v>0</v>
      </c>
      <c r="EX52" s="405">
        <v>0</v>
      </c>
      <c r="EY52" s="393">
        <v>0</v>
      </c>
      <c r="EZ52" s="403">
        <v>0</v>
      </c>
      <c r="FA52" s="404">
        <v>0</v>
      </c>
      <c r="FB52" s="405">
        <v>0</v>
      </c>
      <c r="FC52" s="405">
        <v>0</v>
      </c>
      <c r="FD52" s="405">
        <v>0</v>
      </c>
      <c r="FE52" s="393">
        <v>1002</v>
      </c>
      <c r="FF52" s="403">
        <v>1002</v>
      </c>
      <c r="FG52" s="389">
        <v>0</v>
      </c>
      <c r="FH52" s="389">
        <v>0</v>
      </c>
      <c r="FI52" s="389">
        <v>0</v>
      </c>
      <c r="FJ52" s="389">
        <v>0</v>
      </c>
      <c r="FK52" s="389">
        <v>0</v>
      </c>
      <c r="FL52" s="406">
        <v>0</v>
      </c>
      <c r="FM52" s="389">
        <v>0</v>
      </c>
      <c r="FN52" s="389">
        <v>0</v>
      </c>
      <c r="FO52" s="389">
        <v>0</v>
      </c>
      <c r="FP52" s="389">
        <v>0</v>
      </c>
      <c r="FQ52" s="389">
        <v>0</v>
      </c>
      <c r="FR52" s="406">
        <v>0</v>
      </c>
      <c r="FS52" s="389">
        <v>0</v>
      </c>
      <c r="FT52" s="389">
        <v>0</v>
      </c>
      <c r="FU52" s="389">
        <v>0</v>
      </c>
      <c r="FV52" s="389">
        <v>0</v>
      </c>
      <c r="FW52" s="389">
        <v>1002</v>
      </c>
      <c r="FX52" s="406">
        <v>1002</v>
      </c>
      <c r="FY52" s="393">
        <v>0</v>
      </c>
      <c r="FZ52" s="393">
        <v>0</v>
      </c>
      <c r="GA52" s="393">
        <v>0</v>
      </c>
      <c r="GB52" s="393">
        <v>0</v>
      </c>
      <c r="GC52" s="393">
        <v>0</v>
      </c>
      <c r="GD52" s="406">
        <v>0</v>
      </c>
      <c r="GE52" s="393">
        <v>0</v>
      </c>
      <c r="GF52" s="393">
        <v>0</v>
      </c>
      <c r="GG52" s="393">
        <v>0</v>
      </c>
      <c r="GH52" s="393">
        <v>0</v>
      </c>
      <c r="GI52" s="393">
        <v>0</v>
      </c>
      <c r="GJ52" s="392">
        <v>0</v>
      </c>
      <c r="GK52" s="389">
        <v>0</v>
      </c>
      <c r="GL52" s="389">
        <v>0</v>
      </c>
      <c r="GM52" s="389">
        <v>0</v>
      </c>
      <c r="GN52" s="389">
        <v>0</v>
      </c>
      <c r="GO52" s="389">
        <v>0</v>
      </c>
      <c r="GP52" s="407">
        <v>0</v>
      </c>
      <c r="GQ52" s="388">
        <v>738</v>
      </c>
      <c r="GR52" s="409">
        <v>0</v>
      </c>
      <c r="GS52" s="396">
        <v>1242</v>
      </c>
      <c r="GT52" s="397">
        <v>1242</v>
      </c>
      <c r="GU52" s="390">
        <v>0</v>
      </c>
      <c r="GV52" s="390">
        <v>0</v>
      </c>
      <c r="GW52" s="391">
        <v>0</v>
      </c>
      <c r="GX52" s="403">
        <v>1242</v>
      </c>
      <c r="GY52" s="389">
        <v>0</v>
      </c>
      <c r="GZ52" s="389">
        <v>0</v>
      </c>
      <c r="HA52" s="389">
        <v>0</v>
      </c>
      <c r="HB52" s="389">
        <v>0</v>
      </c>
      <c r="HC52" s="406">
        <v>0</v>
      </c>
      <c r="HD52" s="389">
        <v>1242</v>
      </c>
      <c r="HE52" s="389">
        <v>0</v>
      </c>
      <c r="HF52" s="389">
        <v>0</v>
      </c>
      <c r="HG52" s="389">
        <v>0</v>
      </c>
      <c r="HH52" s="406">
        <v>1242</v>
      </c>
      <c r="HI52" s="389">
        <v>0</v>
      </c>
      <c r="HJ52" s="389">
        <v>0</v>
      </c>
      <c r="HK52" s="389">
        <v>0</v>
      </c>
      <c r="HL52" s="389">
        <v>0</v>
      </c>
      <c r="HM52" s="406">
        <v>0</v>
      </c>
      <c r="HN52" s="389">
        <v>0</v>
      </c>
      <c r="HO52" s="389">
        <v>0</v>
      </c>
      <c r="HP52" s="389">
        <v>0</v>
      </c>
      <c r="HQ52" s="389">
        <v>0</v>
      </c>
      <c r="HR52" s="392">
        <v>0</v>
      </c>
      <c r="HS52" s="393">
        <v>0</v>
      </c>
      <c r="HT52" s="393">
        <v>0</v>
      </c>
      <c r="HU52" s="393">
        <v>0</v>
      </c>
      <c r="HV52" s="393">
        <v>0</v>
      </c>
      <c r="HW52" s="406">
        <v>0</v>
      </c>
      <c r="HX52" s="404">
        <v>0</v>
      </c>
      <c r="HY52" s="405">
        <v>0</v>
      </c>
      <c r="HZ52" s="405">
        <v>0</v>
      </c>
      <c r="IA52" s="393">
        <v>0</v>
      </c>
      <c r="IB52" s="407">
        <v>0</v>
      </c>
      <c r="IC52" s="388">
        <v>0</v>
      </c>
      <c r="ID52" s="408">
        <v>1164</v>
      </c>
      <c r="IE52" s="396">
        <v>2298</v>
      </c>
      <c r="IF52" s="397">
        <v>816</v>
      </c>
      <c r="IG52" s="390">
        <v>0</v>
      </c>
      <c r="IH52" s="390">
        <v>1986</v>
      </c>
      <c r="II52" s="391">
        <v>0</v>
      </c>
      <c r="IJ52" s="388">
        <v>2802</v>
      </c>
      <c r="IK52" s="395">
        <v>0</v>
      </c>
      <c r="IL52" s="408">
        <v>150</v>
      </c>
      <c r="IM52" s="396">
        <v>0</v>
      </c>
      <c r="IN52" s="397">
        <v>0</v>
      </c>
      <c r="IO52" s="390">
        <v>0</v>
      </c>
      <c r="IP52" s="390">
        <v>0</v>
      </c>
      <c r="IQ52" s="391">
        <v>0</v>
      </c>
      <c r="IR52" s="391">
        <v>0</v>
      </c>
      <c r="IS52" s="388">
        <v>0</v>
      </c>
      <c r="IT52" s="395">
        <v>150</v>
      </c>
      <c r="IU52" s="408">
        <v>1944</v>
      </c>
      <c r="IV52" s="396">
        <v>0</v>
      </c>
      <c r="IW52" s="397">
        <v>0</v>
      </c>
      <c r="IX52" s="390">
        <v>0</v>
      </c>
      <c r="IY52" s="390">
        <v>0</v>
      </c>
      <c r="IZ52" s="391">
        <v>0</v>
      </c>
      <c r="JA52" s="388">
        <v>0</v>
      </c>
      <c r="JB52" s="395">
        <v>1944</v>
      </c>
      <c r="JC52" s="408">
        <v>0</v>
      </c>
      <c r="JD52" s="396">
        <v>0</v>
      </c>
      <c r="JE52" s="397">
        <v>0</v>
      </c>
      <c r="JF52" s="390">
        <v>0</v>
      </c>
      <c r="JG52" s="390">
        <v>0</v>
      </c>
      <c r="JH52" s="391">
        <v>0</v>
      </c>
      <c r="JI52" s="388">
        <v>0</v>
      </c>
      <c r="JJ52" s="395">
        <v>0</v>
      </c>
      <c r="JK52" s="388">
        <v>3996</v>
      </c>
      <c r="JL52" s="388">
        <v>3540</v>
      </c>
      <c r="JM52" s="388">
        <v>7446</v>
      </c>
      <c r="JN52" s="403">
        <v>2832</v>
      </c>
      <c r="JO52" s="400">
        <v>1</v>
      </c>
    </row>
    <row r="53" spans="1:275" x14ac:dyDescent="0.35">
      <c r="A53" s="401">
        <v>468</v>
      </c>
      <c r="B53" s="410">
        <v>2</v>
      </c>
      <c r="C53" s="402" t="s">
        <v>45</v>
      </c>
      <c r="D53" s="403">
        <v>0</v>
      </c>
      <c r="E53" s="388">
        <v>0</v>
      </c>
      <c r="F53" s="404">
        <v>0</v>
      </c>
      <c r="G53" s="405">
        <v>0</v>
      </c>
      <c r="H53" s="405">
        <v>0</v>
      </c>
      <c r="I53" s="405">
        <v>2874</v>
      </c>
      <c r="J53" s="393">
        <v>0</v>
      </c>
      <c r="K53" s="403">
        <v>2874</v>
      </c>
      <c r="L53" s="404">
        <v>0</v>
      </c>
      <c r="M53" s="405">
        <v>0</v>
      </c>
      <c r="N53" s="405">
        <v>0</v>
      </c>
      <c r="O53" s="405">
        <v>0</v>
      </c>
      <c r="P53" s="393">
        <v>0</v>
      </c>
      <c r="Q53" s="403">
        <v>0</v>
      </c>
      <c r="R53" s="404">
        <v>0</v>
      </c>
      <c r="S53" s="405">
        <v>0</v>
      </c>
      <c r="T53" s="405">
        <v>0</v>
      </c>
      <c r="U53" s="405">
        <v>2874</v>
      </c>
      <c r="V53" s="393">
        <v>0</v>
      </c>
      <c r="W53" s="403">
        <v>2874</v>
      </c>
      <c r="X53" s="389">
        <v>0</v>
      </c>
      <c r="Y53" s="389">
        <v>0</v>
      </c>
      <c r="Z53" s="389">
        <v>0</v>
      </c>
      <c r="AA53" s="389">
        <v>0</v>
      </c>
      <c r="AB53" s="389">
        <v>0</v>
      </c>
      <c r="AC53" s="406">
        <v>0</v>
      </c>
      <c r="AD53" s="389">
        <v>0</v>
      </c>
      <c r="AE53" s="389">
        <v>0</v>
      </c>
      <c r="AF53" s="389">
        <v>0</v>
      </c>
      <c r="AG53" s="389">
        <v>0</v>
      </c>
      <c r="AH53" s="389">
        <v>0</v>
      </c>
      <c r="AI53" s="406">
        <v>0</v>
      </c>
      <c r="AJ53" s="389">
        <v>0</v>
      </c>
      <c r="AK53" s="389">
        <v>0</v>
      </c>
      <c r="AL53" s="389">
        <v>0</v>
      </c>
      <c r="AM53" s="389">
        <v>2874</v>
      </c>
      <c r="AN53" s="389">
        <v>0</v>
      </c>
      <c r="AO53" s="406">
        <v>2874</v>
      </c>
      <c r="AP53" s="393">
        <v>0</v>
      </c>
      <c r="AQ53" s="393">
        <v>0</v>
      </c>
      <c r="AR53" s="393">
        <v>0</v>
      </c>
      <c r="AS53" s="393">
        <v>0</v>
      </c>
      <c r="AT53" s="393">
        <v>0</v>
      </c>
      <c r="AU53" s="406">
        <v>0</v>
      </c>
      <c r="AV53" s="393">
        <v>0</v>
      </c>
      <c r="AW53" s="393">
        <v>0</v>
      </c>
      <c r="AX53" s="393">
        <v>0</v>
      </c>
      <c r="AY53" s="393">
        <v>0</v>
      </c>
      <c r="AZ53" s="393">
        <v>0</v>
      </c>
      <c r="BA53" s="392">
        <v>0</v>
      </c>
      <c r="BB53" s="393">
        <v>0</v>
      </c>
      <c r="BC53" s="393">
        <v>0</v>
      </c>
      <c r="BD53" s="393">
        <v>0</v>
      </c>
      <c r="BE53" s="393">
        <v>0</v>
      </c>
      <c r="BF53" s="393">
        <v>0</v>
      </c>
      <c r="BG53" s="392">
        <v>0</v>
      </c>
      <c r="BH53" s="389">
        <v>0</v>
      </c>
      <c r="BI53" s="389">
        <v>0</v>
      </c>
      <c r="BJ53" s="389">
        <v>0</v>
      </c>
      <c r="BK53" s="389">
        <v>0</v>
      </c>
      <c r="BL53" s="389">
        <v>0</v>
      </c>
      <c r="BM53" s="407">
        <v>0</v>
      </c>
      <c r="BN53" s="395">
        <v>0</v>
      </c>
      <c r="BO53" s="408">
        <v>0</v>
      </c>
      <c r="BP53" s="396">
        <v>0</v>
      </c>
      <c r="BQ53" s="397">
        <v>0</v>
      </c>
      <c r="BR53" s="390">
        <v>2604</v>
      </c>
      <c r="BS53" s="390">
        <v>2202</v>
      </c>
      <c r="BT53" s="398">
        <v>0</v>
      </c>
      <c r="BU53" s="403">
        <v>4806</v>
      </c>
      <c r="BV53" s="389">
        <v>0</v>
      </c>
      <c r="BW53" s="389">
        <v>0</v>
      </c>
      <c r="BX53" s="389">
        <v>0</v>
      </c>
      <c r="BY53" s="389">
        <v>0</v>
      </c>
      <c r="BZ53" s="406">
        <v>0</v>
      </c>
      <c r="CA53" s="389">
        <v>0</v>
      </c>
      <c r="CB53" s="389">
        <v>0</v>
      </c>
      <c r="CC53" s="389">
        <v>0</v>
      </c>
      <c r="CD53" s="389">
        <v>0</v>
      </c>
      <c r="CE53" s="406">
        <v>0</v>
      </c>
      <c r="CF53" s="389">
        <v>0</v>
      </c>
      <c r="CG53" s="389">
        <v>2604</v>
      </c>
      <c r="CH53" s="389">
        <v>2202</v>
      </c>
      <c r="CI53" s="389">
        <v>0</v>
      </c>
      <c r="CJ53" s="406">
        <v>4806</v>
      </c>
      <c r="CK53" s="393">
        <v>0</v>
      </c>
      <c r="CL53" s="393">
        <v>0</v>
      </c>
      <c r="CM53" s="393">
        <v>0</v>
      </c>
      <c r="CN53" s="393">
        <v>0</v>
      </c>
      <c r="CO53" s="392">
        <v>0</v>
      </c>
      <c r="CP53" s="393">
        <v>0</v>
      </c>
      <c r="CQ53" s="393">
        <v>0</v>
      </c>
      <c r="CR53" s="393">
        <v>0</v>
      </c>
      <c r="CS53" s="393">
        <v>0</v>
      </c>
      <c r="CT53" s="392">
        <v>0</v>
      </c>
      <c r="CU53" s="404">
        <v>0</v>
      </c>
      <c r="CV53" s="405">
        <v>0</v>
      </c>
      <c r="CW53" s="405">
        <v>0</v>
      </c>
      <c r="CX53" s="393">
        <v>0</v>
      </c>
      <c r="CY53" s="407">
        <v>0</v>
      </c>
      <c r="CZ53" s="395">
        <v>0</v>
      </c>
      <c r="DA53" s="409">
        <v>0</v>
      </c>
      <c r="DB53" s="396">
        <v>0</v>
      </c>
      <c r="DC53" s="397">
        <v>396</v>
      </c>
      <c r="DD53" s="390">
        <v>378</v>
      </c>
      <c r="DE53" s="390">
        <v>0</v>
      </c>
      <c r="DF53" s="398">
        <v>1206</v>
      </c>
      <c r="DG53" s="403">
        <v>1980</v>
      </c>
      <c r="DH53" s="389">
        <v>0</v>
      </c>
      <c r="DI53" s="389">
        <v>0</v>
      </c>
      <c r="DJ53" s="389">
        <v>0</v>
      </c>
      <c r="DK53" s="389">
        <v>0</v>
      </c>
      <c r="DL53" s="406">
        <v>0</v>
      </c>
      <c r="DM53" s="389">
        <v>395</v>
      </c>
      <c r="DN53" s="389">
        <v>315</v>
      </c>
      <c r="DO53" s="389">
        <v>0</v>
      </c>
      <c r="DP53" s="389">
        <v>0</v>
      </c>
      <c r="DQ53" s="406">
        <v>710</v>
      </c>
      <c r="DR53" s="389">
        <v>1</v>
      </c>
      <c r="DS53" s="389">
        <v>63</v>
      </c>
      <c r="DT53" s="389">
        <v>0</v>
      </c>
      <c r="DU53" s="389">
        <v>1206</v>
      </c>
      <c r="DV53" s="406">
        <v>1270</v>
      </c>
      <c r="DW53" s="389">
        <v>0</v>
      </c>
      <c r="DX53" s="389">
        <v>0</v>
      </c>
      <c r="DY53" s="389">
        <v>0</v>
      </c>
      <c r="DZ53" s="389">
        <v>0</v>
      </c>
      <c r="EA53" s="392">
        <v>0</v>
      </c>
      <c r="EB53" s="393">
        <v>0</v>
      </c>
      <c r="EC53" s="393">
        <v>0</v>
      </c>
      <c r="ED53" s="393">
        <v>0</v>
      </c>
      <c r="EE53" s="393">
        <v>0</v>
      </c>
      <c r="EF53" s="406">
        <v>0</v>
      </c>
      <c r="EG53" s="404">
        <v>0</v>
      </c>
      <c r="EH53" s="405">
        <v>0</v>
      </c>
      <c r="EI53" s="405">
        <v>0</v>
      </c>
      <c r="EJ53" s="393">
        <v>0</v>
      </c>
      <c r="EK53" s="407">
        <v>0</v>
      </c>
      <c r="EL53" s="395">
        <v>0</v>
      </c>
      <c r="EM53" s="403">
        <v>9078</v>
      </c>
      <c r="EN53" s="388">
        <v>3558</v>
      </c>
      <c r="EO53" s="404">
        <v>0</v>
      </c>
      <c r="EP53" s="405">
        <v>1212</v>
      </c>
      <c r="EQ53" s="405">
        <v>0</v>
      </c>
      <c r="ER53" s="405">
        <v>3558</v>
      </c>
      <c r="ES53" s="393">
        <v>0</v>
      </c>
      <c r="ET53" s="403">
        <v>4770</v>
      </c>
      <c r="EU53" s="404">
        <v>0</v>
      </c>
      <c r="EV53" s="405">
        <v>0</v>
      </c>
      <c r="EW53" s="405">
        <v>0</v>
      </c>
      <c r="EX53" s="405">
        <v>0</v>
      </c>
      <c r="EY53" s="393">
        <v>0</v>
      </c>
      <c r="EZ53" s="403">
        <v>0</v>
      </c>
      <c r="FA53" s="404">
        <v>0</v>
      </c>
      <c r="FB53" s="405">
        <v>1212</v>
      </c>
      <c r="FC53" s="405">
        <v>0</v>
      </c>
      <c r="FD53" s="405">
        <v>3558</v>
      </c>
      <c r="FE53" s="393">
        <v>0</v>
      </c>
      <c r="FF53" s="403">
        <v>4770</v>
      </c>
      <c r="FG53" s="389">
        <v>0</v>
      </c>
      <c r="FH53" s="389">
        <v>0</v>
      </c>
      <c r="FI53" s="389">
        <v>0</v>
      </c>
      <c r="FJ53" s="389">
        <v>0</v>
      </c>
      <c r="FK53" s="389">
        <v>0</v>
      </c>
      <c r="FL53" s="406">
        <v>0</v>
      </c>
      <c r="FM53" s="389">
        <v>0</v>
      </c>
      <c r="FN53" s="389">
        <v>0</v>
      </c>
      <c r="FO53" s="389">
        <v>0</v>
      </c>
      <c r="FP53" s="389">
        <v>0</v>
      </c>
      <c r="FQ53" s="389">
        <v>0</v>
      </c>
      <c r="FR53" s="406">
        <v>0</v>
      </c>
      <c r="FS53" s="389">
        <v>0</v>
      </c>
      <c r="FT53" s="389">
        <v>1212</v>
      </c>
      <c r="FU53" s="389">
        <v>0</v>
      </c>
      <c r="FV53" s="389">
        <v>3558</v>
      </c>
      <c r="FW53" s="389">
        <v>0</v>
      </c>
      <c r="FX53" s="406">
        <v>4770</v>
      </c>
      <c r="FY53" s="393">
        <v>0</v>
      </c>
      <c r="FZ53" s="393">
        <v>0</v>
      </c>
      <c r="GA53" s="393">
        <v>0</v>
      </c>
      <c r="GB53" s="393">
        <v>0</v>
      </c>
      <c r="GC53" s="393">
        <v>0</v>
      </c>
      <c r="GD53" s="406">
        <v>0</v>
      </c>
      <c r="GE53" s="393">
        <v>0</v>
      </c>
      <c r="GF53" s="393">
        <v>0</v>
      </c>
      <c r="GG53" s="393">
        <v>0</v>
      </c>
      <c r="GH53" s="393">
        <v>0</v>
      </c>
      <c r="GI53" s="393">
        <v>0</v>
      </c>
      <c r="GJ53" s="392">
        <v>0</v>
      </c>
      <c r="GK53" s="389">
        <v>0</v>
      </c>
      <c r="GL53" s="389">
        <v>0</v>
      </c>
      <c r="GM53" s="389">
        <v>0</v>
      </c>
      <c r="GN53" s="389">
        <v>0</v>
      </c>
      <c r="GO53" s="389">
        <v>0</v>
      </c>
      <c r="GP53" s="407">
        <v>0</v>
      </c>
      <c r="GQ53" s="388">
        <v>5520</v>
      </c>
      <c r="GR53" s="409">
        <v>17772</v>
      </c>
      <c r="GS53" s="396">
        <v>1800</v>
      </c>
      <c r="GT53" s="397">
        <v>1998</v>
      </c>
      <c r="GU53" s="390">
        <v>0</v>
      </c>
      <c r="GV53" s="390">
        <v>0</v>
      </c>
      <c r="GW53" s="391">
        <v>396</v>
      </c>
      <c r="GX53" s="403">
        <v>2394</v>
      </c>
      <c r="GY53" s="389">
        <v>0</v>
      </c>
      <c r="GZ53" s="389">
        <v>0</v>
      </c>
      <c r="HA53" s="389">
        <v>0</v>
      </c>
      <c r="HB53" s="389">
        <v>0</v>
      </c>
      <c r="HC53" s="406">
        <v>0</v>
      </c>
      <c r="HD53" s="389">
        <v>198</v>
      </c>
      <c r="HE53" s="389">
        <v>0</v>
      </c>
      <c r="HF53" s="389">
        <v>0</v>
      </c>
      <c r="HG53" s="389">
        <v>0</v>
      </c>
      <c r="HH53" s="406">
        <v>198</v>
      </c>
      <c r="HI53" s="389">
        <v>0</v>
      </c>
      <c r="HJ53" s="389">
        <v>0</v>
      </c>
      <c r="HK53" s="389">
        <v>0</v>
      </c>
      <c r="HL53" s="389">
        <v>0</v>
      </c>
      <c r="HM53" s="406">
        <v>0</v>
      </c>
      <c r="HN53" s="389">
        <v>0</v>
      </c>
      <c r="HO53" s="389">
        <v>0</v>
      </c>
      <c r="HP53" s="389">
        <v>0</v>
      </c>
      <c r="HQ53" s="389">
        <v>0</v>
      </c>
      <c r="HR53" s="392">
        <v>0</v>
      </c>
      <c r="HS53" s="393">
        <v>0</v>
      </c>
      <c r="HT53" s="393">
        <v>0</v>
      </c>
      <c r="HU53" s="393">
        <v>0</v>
      </c>
      <c r="HV53" s="393">
        <v>0</v>
      </c>
      <c r="HW53" s="406">
        <v>0</v>
      </c>
      <c r="HX53" s="404">
        <v>1800</v>
      </c>
      <c r="HY53" s="405">
        <v>0</v>
      </c>
      <c r="HZ53" s="405">
        <v>0</v>
      </c>
      <c r="IA53" s="393">
        <v>396</v>
      </c>
      <c r="IB53" s="407">
        <v>2196</v>
      </c>
      <c r="IC53" s="388">
        <v>15972</v>
      </c>
      <c r="ID53" s="408">
        <v>7530</v>
      </c>
      <c r="IE53" s="396">
        <v>4242</v>
      </c>
      <c r="IF53" s="397">
        <v>762</v>
      </c>
      <c r="IG53" s="390">
        <v>2274</v>
      </c>
      <c r="IH53" s="390">
        <v>1674</v>
      </c>
      <c r="II53" s="391">
        <v>0</v>
      </c>
      <c r="IJ53" s="388">
        <v>4710</v>
      </c>
      <c r="IK53" s="395">
        <v>3288</v>
      </c>
      <c r="IL53" s="408">
        <v>10080</v>
      </c>
      <c r="IM53" s="396">
        <v>0</v>
      </c>
      <c r="IN53" s="397">
        <v>0</v>
      </c>
      <c r="IO53" s="390">
        <v>0</v>
      </c>
      <c r="IP53" s="390">
        <v>0</v>
      </c>
      <c r="IQ53" s="391">
        <v>0</v>
      </c>
      <c r="IR53" s="391">
        <v>0</v>
      </c>
      <c r="IS53" s="388">
        <v>0</v>
      </c>
      <c r="IT53" s="395">
        <v>10080</v>
      </c>
      <c r="IU53" s="408">
        <v>9294</v>
      </c>
      <c r="IV53" s="396">
        <v>0</v>
      </c>
      <c r="IW53" s="397">
        <v>0</v>
      </c>
      <c r="IX53" s="390">
        <v>0</v>
      </c>
      <c r="IY53" s="390">
        <v>0</v>
      </c>
      <c r="IZ53" s="391">
        <v>0</v>
      </c>
      <c r="JA53" s="388">
        <v>0</v>
      </c>
      <c r="JB53" s="395">
        <v>9294</v>
      </c>
      <c r="JC53" s="408">
        <v>7146</v>
      </c>
      <c r="JD53" s="396">
        <v>0</v>
      </c>
      <c r="JE53" s="397">
        <v>0</v>
      </c>
      <c r="JF53" s="390">
        <v>0</v>
      </c>
      <c r="JG53" s="390">
        <v>0</v>
      </c>
      <c r="JH53" s="391">
        <v>0</v>
      </c>
      <c r="JI53" s="388">
        <v>0</v>
      </c>
      <c r="JJ53" s="395">
        <v>7146</v>
      </c>
      <c r="JK53" s="388">
        <v>60900</v>
      </c>
      <c r="JL53" s="388">
        <v>9600</v>
      </c>
      <c r="JM53" s="388">
        <v>21534</v>
      </c>
      <c r="JN53" s="403">
        <v>51300</v>
      </c>
      <c r="JO53" s="400">
        <v>1</v>
      </c>
    </row>
    <row r="54" spans="1:275" hidden="1" x14ac:dyDescent="0.35">
      <c r="A54" s="401">
        <v>468</v>
      </c>
      <c r="B54" s="410"/>
      <c r="C54" s="402" t="s">
        <v>310</v>
      </c>
      <c r="D54" s="403">
        <v>0</v>
      </c>
      <c r="E54" s="388">
        <v>0</v>
      </c>
      <c r="F54" s="404">
        <v>0</v>
      </c>
      <c r="G54" s="405">
        <v>0</v>
      </c>
      <c r="H54" s="405">
        <v>0</v>
      </c>
      <c r="I54" s="405">
        <v>0</v>
      </c>
      <c r="J54" s="393">
        <v>0</v>
      </c>
      <c r="K54" s="403">
        <v>0</v>
      </c>
      <c r="L54" s="404">
        <v>0</v>
      </c>
      <c r="M54" s="405">
        <v>0</v>
      </c>
      <c r="N54" s="405">
        <v>0</v>
      </c>
      <c r="O54" s="405">
        <v>0</v>
      </c>
      <c r="P54" s="393">
        <v>0</v>
      </c>
      <c r="Q54" s="403">
        <v>0</v>
      </c>
      <c r="R54" s="404">
        <v>0</v>
      </c>
      <c r="S54" s="405">
        <v>0</v>
      </c>
      <c r="T54" s="405">
        <v>0</v>
      </c>
      <c r="U54" s="405">
        <v>0</v>
      </c>
      <c r="V54" s="393">
        <v>0</v>
      </c>
      <c r="W54" s="403">
        <v>0</v>
      </c>
      <c r="X54" s="389">
        <v>0</v>
      </c>
      <c r="Y54" s="389">
        <v>0</v>
      </c>
      <c r="Z54" s="389">
        <v>0</v>
      </c>
      <c r="AA54" s="389">
        <v>0</v>
      </c>
      <c r="AB54" s="389">
        <v>0</v>
      </c>
      <c r="AC54" s="406">
        <v>0</v>
      </c>
      <c r="AD54" s="389">
        <v>0</v>
      </c>
      <c r="AE54" s="389">
        <v>0</v>
      </c>
      <c r="AF54" s="389">
        <v>0</v>
      </c>
      <c r="AG54" s="389">
        <v>0</v>
      </c>
      <c r="AH54" s="389">
        <v>0</v>
      </c>
      <c r="AI54" s="406">
        <v>0</v>
      </c>
      <c r="AJ54" s="389">
        <v>0</v>
      </c>
      <c r="AK54" s="389">
        <v>0</v>
      </c>
      <c r="AL54" s="389">
        <v>0</v>
      </c>
      <c r="AM54" s="389">
        <v>0</v>
      </c>
      <c r="AN54" s="389">
        <v>0</v>
      </c>
      <c r="AO54" s="406">
        <v>0</v>
      </c>
      <c r="AP54" s="393">
        <v>0</v>
      </c>
      <c r="AQ54" s="393">
        <v>0</v>
      </c>
      <c r="AR54" s="393">
        <v>0</v>
      </c>
      <c r="AS54" s="393">
        <v>0</v>
      </c>
      <c r="AT54" s="393">
        <v>0</v>
      </c>
      <c r="AU54" s="406">
        <v>0</v>
      </c>
      <c r="AV54" s="393">
        <v>0</v>
      </c>
      <c r="AW54" s="393">
        <v>0</v>
      </c>
      <c r="AX54" s="393">
        <v>0</v>
      </c>
      <c r="AY54" s="393">
        <v>0</v>
      </c>
      <c r="AZ54" s="393">
        <v>0</v>
      </c>
      <c r="BA54" s="392">
        <v>0</v>
      </c>
      <c r="BB54" s="393">
        <v>0</v>
      </c>
      <c r="BC54" s="393">
        <v>0</v>
      </c>
      <c r="BD54" s="393">
        <v>0</v>
      </c>
      <c r="BE54" s="393">
        <v>0</v>
      </c>
      <c r="BF54" s="393">
        <v>0</v>
      </c>
      <c r="BG54" s="392">
        <v>0</v>
      </c>
      <c r="BH54" s="389">
        <v>0</v>
      </c>
      <c r="BI54" s="389">
        <v>0</v>
      </c>
      <c r="BJ54" s="389">
        <v>0</v>
      </c>
      <c r="BK54" s="389">
        <v>0</v>
      </c>
      <c r="BL54" s="389">
        <v>0</v>
      </c>
      <c r="BM54" s="407">
        <v>0</v>
      </c>
      <c r="BN54" s="395">
        <v>0</v>
      </c>
      <c r="BO54" s="408">
        <v>0</v>
      </c>
      <c r="BP54" s="396">
        <v>0</v>
      </c>
      <c r="BQ54" s="397">
        <v>0</v>
      </c>
      <c r="BR54" s="390">
        <v>0</v>
      </c>
      <c r="BS54" s="390">
        <v>0</v>
      </c>
      <c r="BT54" s="398">
        <v>0</v>
      </c>
      <c r="BU54" s="403">
        <v>0</v>
      </c>
      <c r="BV54" s="389">
        <v>0</v>
      </c>
      <c r="BW54" s="389">
        <v>0</v>
      </c>
      <c r="BX54" s="389">
        <v>0</v>
      </c>
      <c r="BY54" s="389">
        <v>0</v>
      </c>
      <c r="BZ54" s="406">
        <v>0</v>
      </c>
      <c r="CA54" s="389">
        <v>0</v>
      </c>
      <c r="CB54" s="389">
        <v>0</v>
      </c>
      <c r="CC54" s="389">
        <v>0</v>
      </c>
      <c r="CD54" s="389">
        <v>0</v>
      </c>
      <c r="CE54" s="406">
        <v>0</v>
      </c>
      <c r="CF54" s="389">
        <v>0</v>
      </c>
      <c r="CG54" s="389">
        <v>0</v>
      </c>
      <c r="CH54" s="389">
        <v>0</v>
      </c>
      <c r="CI54" s="389">
        <v>0</v>
      </c>
      <c r="CJ54" s="406">
        <v>0</v>
      </c>
      <c r="CK54" s="393">
        <v>0</v>
      </c>
      <c r="CL54" s="393">
        <v>0</v>
      </c>
      <c r="CM54" s="393">
        <v>0</v>
      </c>
      <c r="CN54" s="393">
        <v>0</v>
      </c>
      <c r="CO54" s="392">
        <v>0</v>
      </c>
      <c r="CP54" s="393">
        <v>0</v>
      </c>
      <c r="CQ54" s="393">
        <v>0</v>
      </c>
      <c r="CR54" s="393">
        <v>0</v>
      </c>
      <c r="CS54" s="393">
        <v>0</v>
      </c>
      <c r="CT54" s="392">
        <v>0</v>
      </c>
      <c r="CU54" s="404">
        <v>0</v>
      </c>
      <c r="CV54" s="405">
        <v>0</v>
      </c>
      <c r="CW54" s="405">
        <v>0</v>
      </c>
      <c r="CX54" s="393">
        <v>0</v>
      </c>
      <c r="CY54" s="407">
        <v>0</v>
      </c>
      <c r="CZ54" s="395">
        <v>0</v>
      </c>
      <c r="DA54" s="409">
        <v>0</v>
      </c>
      <c r="DB54" s="396">
        <v>0</v>
      </c>
      <c r="DC54" s="397">
        <v>0</v>
      </c>
      <c r="DD54" s="390">
        <v>0</v>
      </c>
      <c r="DE54" s="390">
        <v>0</v>
      </c>
      <c r="DF54" s="398">
        <v>0</v>
      </c>
      <c r="DG54" s="403">
        <v>0</v>
      </c>
      <c r="DH54" s="389">
        <v>0</v>
      </c>
      <c r="DI54" s="389">
        <v>0</v>
      </c>
      <c r="DJ54" s="389">
        <v>0</v>
      </c>
      <c r="DK54" s="389">
        <v>0</v>
      </c>
      <c r="DL54" s="406">
        <v>0</v>
      </c>
      <c r="DM54" s="389">
        <v>0</v>
      </c>
      <c r="DN54" s="389">
        <v>0</v>
      </c>
      <c r="DO54" s="389">
        <v>0</v>
      </c>
      <c r="DP54" s="389">
        <v>0</v>
      </c>
      <c r="DQ54" s="406">
        <v>0</v>
      </c>
      <c r="DR54" s="389">
        <v>0</v>
      </c>
      <c r="DS54" s="389">
        <v>0</v>
      </c>
      <c r="DT54" s="389">
        <v>0</v>
      </c>
      <c r="DU54" s="389">
        <v>0</v>
      </c>
      <c r="DV54" s="406">
        <v>0</v>
      </c>
      <c r="DW54" s="389">
        <v>0</v>
      </c>
      <c r="DX54" s="389">
        <v>0</v>
      </c>
      <c r="DY54" s="389">
        <v>0</v>
      </c>
      <c r="DZ54" s="389">
        <v>0</v>
      </c>
      <c r="EA54" s="392">
        <v>0</v>
      </c>
      <c r="EB54" s="393">
        <v>0</v>
      </c>
      <c r="EC54" s="393">
        <v>0</v>
      </c>
      <c r="ED54" s="393">
        <v>0</v>
      </c>
      <c r="EE54" s="393">
        <v>0</v>
      </c>
      <c r="EF54" s="406">
        <v>0</v>
      </c>
      <c r="EG54" s="404">
        <v>0</v>
      </c>
      <c r="EH54" s="405">
        <v>0</v>
      </c>
      <c r="EI54" s="405">
        <v>0</v>
      </c>
      <c r="EJ54" s="393">
        <v>0</v>
      </c>
      <c r="EK54" s="407">
        <v>0</v>
      </c>
      <c r="EL54" s="395">
        <v>0</v>
      </c>
      <c r="EM54" s="403">
        <v>0</v>
      </c>
      <c r="EN54" s="388">
        <v>0</v>
      </c>
      <c r="EO54" s="404">
        <v>0</v>
      </c>
      <c r="EP54" s="405">
        <v>0</v>
      </c>
      <c r="EQ54" s="405">
        <v>0</v>
      </c>
      <c r="ER54" s="405">
        <v>0</v>
      </c>
      <c r="ES54" s="393">
        <v>0</v>
      </c>
      <c r="ET54" s="403">
        <v>0</v>
      </c>
      <c r="EU54" s="404">
        <v>0</v>
      </c>
      <c r="EV54" s="405">
        <v>0</v>
      </c>
      <c r="EW54" s="405">
        <v>0</v>
      </c>
      <c r="EX54" s="405">
        <v>0</v>
      </c>
      <c r="EY54" s="393">
        <v>0</v>
      </c>
      <c r="EZ54" s="403">
        <v>0</v>
      </c>
      <c r="FA54" s="404">
        <v>0</v>
      </c>
      <c r="FB54" s="405">
        <v>0</v>
      </c>
      <c r="FC54" s="405">
        <v>0</v>
      </c>
      <c r="FD54" s="405">
        <v>0</v>
      </c>
      <c r="FE54" s="393">
        <v>0</v>
      </c>
      <c r="FF54" s="403">
        <v>0</v>
      </c>
      <c r="FG54" s="389">
        <v>0</v>
      </c>
      <c r="FH54" s="389">
        <v>0</v>
      </c>
      <c r="FI54" s="389">
        <v>0</v>
      </c>
      <c r="FJ54" s="389">
        <v>0</v>
      </c>
      <c r="FK54" s="389">
        <v>0</v>
      </c>
      <c r="FL54" s="406">
        <v>0</v>
      </c>
      <c r="FM54" s="389">
        <v>0</v>
      </c>
      <c r="FN54" s="389">
        <v>0</v>
      </c>
      <c r="FO54" s="389">
        <v>0</v>
      </c>
      <c r="FP54" s="389">
        <v>0</v>
      </c>
      <c r="FQ54" s="389">
        <v>0</v>
      </c>
      <c r="FR54" s="406">
        <v>0</v>
      </c>
      <c r="FS54" s="389">
        <v>0</v>
      </c>
      <c r="FT54" s="389">
        <v>0</v>
      </c>
      <c r="FU54" s="389">
        <v>0</v>
      </c>
      <c r="FV54" s="389">
        <v>0</v>
      </c>
      <c r="FW54" s="389">
        <v>0</v>
      </c>
      <c r="FX54" s="406">
        <v>0</v>
      </c>
      <c r="FY54" s="393">
        <v>0</v>
      </c>
      <c r="FZ54" s="393">
        <v>0</v>
      </c>
      <c r="GA54" s="393">
        <v>0</v>
      </c>
      <c r="GB54" s="393">
        <v>0</v>
      </c>
      <c r="GC54" s="393">
        <v>0</v>
      </c>
      <c r="GD54" s="406">
        <v>0</v>
      </c>
      <c r="GE54" s="393">
        <v>0</v>
      </c>
      <c r="GF54" s="393">
        <v>0</v>
      </c>
      <c r="GG54" s="393">
        <v>0</v>
      </c>
      <c r="GH54" s="393">
        <v>0</v>
      </c>
      <c r="GI54" s="393">
        <v>0</v>
      </c>
      <c r="GJ54" s="392">
        <v>0</v>
      </c>
      <c r="GK54" s="389">
        <v>0</v>
      </c>
      <c r="GL54" s="389">
        <v>0</v>
      </c>
      <c r="GM54" s="389">
        <v>0</v>
      </c>
      <c r="GN54" s="389">
        <v>0</v>
      </c>
      <c r="GO54" s="389">
        <v>0</v>
      </c>
      <c r="GP54" s="407">
        <v>0</v>
      </c>
      <c r="GQ54" s="388">
        <v>0</v>
      </c>
      <c r="GR54" s="409">
        <v>0</v>
      </c>
      <c r="GS54" s="396">
        <v>0</v>
      </c>
      <c r="GT54" s="397">
        <v>0</v>
      </c>
      <c r="GU54" s="390">
        <v>0</v>
      </c>
      <c r="GV54" s="390">
        <v>0</v>
      </c>
      <c r="GW54" s="391">
        <v>0</v>
      </c>
      <c r="GX54" s="403">
        <v>0</v>
      </c>
      <c r="GY54" s="389">
        <v>0</v>
      </c>
      <c r="GZ54" s="389">
        <v>0</v>
      </c>
      <c r="HA54" s="389">
        <v>0</v>
      </c>
      <c r="HB54" s="389">
        <v>0</v>
      </c>
      <c r="HC54" s="406">
        <v>0</v>
      </c>
      <c r="HD54" s="389">
        <v>0</v>
      </c>
      <c r="HE54" s="389">
        <v>0</v>
      </c>
      <c r="HF54" s="389">
        <v>0</v>
      </c>
      <c r="HG54" s="389">
        <v>0</v>
      </c>
      <c r="HH54" s="406">
        <v>0</v>
      </c>
      <c r="HI54" s="389">
        <v>0</v>
      </c>
      <c r="HJ54" s="389">
        <v>0</v>
      </c>
      <c r="HK54" s="389">
        <v>0</v>
      </c>
      <c r="HL54" s="389">
        <v>0</v>
      </c>
      <c r="HM54" s="406">
        <v>0</v>
      </c>
      <c r="HN54" s="389">
        <v>0</v>
      </c>
      <c r="HO54" s="389">
        <v>0</v>
      </c>
      <c r="HP54" s="389">
        <v>0</v>
      </c>
      <c r="HQ54" s="389">
        <v>0</v>
      </c>
      <c r="HR54" s="392">
        <v>0</v>
      </c>
      <c r="HS54" s="393">
        <v>0</v>
      </c>
      <c r="HT54" s="393">
        <v>0</v>
      </c>
      <c r="HU54" s="393">
        <v>0</v>
      </c>
      <c r="HV54" s="393">
        <v>0</v>
      </c>
      <c r="HW54" s="406">
        <v>0</v>
      </c>
      <c r="HX54" s="404">
        <v>0</v>
      </c>
      <c r="HY54" s="405">
        <v>0</v>
      </c>
      <c r="HZ54" s="405">
        <v>0</v>
      </c>
      <c r="IA54" s="393">
        <v>0</v>
      </c>
      <c r="IB54" s="407">
        <v>0</v>
      </c>
      <c r="IC54" s="388">
        <v>0</v>
      </c>
      <c r="ID54" s="408">
        <v>0</v>
      </c>
      <c r="IE54" s="396">
        <v>0</v>
      </c>
      <c r="IF54" s="397">
        <v>0</v>
      </c>
      <c r="IG54" s="390">
        <v>0</v>
      </c>
      <c r="IH54" s="390">
        <v>0</v>
      </c>
      <c r="II54" s="391">
        <v>0</v>
      </c>
      <c r="IJ54" s="388">
        <v>0</v>
      </c>
      <c r="IK54" s="395">
        <v>0</v>
      </c>
      <c r="IL54" s="408">
        <v>0</v>
      </c>
      <c r="IM54" s="396">
        <v>0</v>
      </c>
      <c r="IN54" s="397">
        <v>0</v>
      </c>
      <c r="IO54" s="390">
        <v>0</v>
      </c>
      <c r="IP54" s="390">
        <v>0</v>
      </c>
      <c r="IQ54" s="391">
        <v>0</v>
      </c>
      <c r="IR54" s="391">
        <v>0</v>
      </c>
      <c r="IS54" s="388">
        <v>0</v>
      </c>
      <c r="IT54" s="395">
        <v>0</v>
      </c>
      <c r="IU54" s="408">
        <v>0</v>
      </c>
      <c r="IV54" s="396">
        <v>0</v>
      </c>
      <c r="IW54" s="397">
        <v>0</v>
      </c>
      <c r="IX54" s="390">
        <v>0</v>
      </c>
      <c r="IY54" s="390">
        <v>0</v>
      </c>
      <c r="IZ54" s="391">
        <v>0</v>
      </c>
      <c r="JA54" s="388">
        <v>0</v>
      </c>
      <c r="JB54" s="395">
        <v>0</v>
      </c>
      <c r="JC54" s="408">
        <v>0</v>
      </c>
      <c r="JD54" s="396">
        <v>0</v>
      </c>
      <c r="JE54" s="397">
        <v>0</v>
      </c>
      <c r="JF54" s="390">
        <v>0</v>
      </c>
      <c r="JG54" s="390">
        <v>0</v>
      </c>
      <c r="JH54" s="391">
        <v>0</v>
      </c>
      <c r="JI54" s="388">
        <v>0</v>
      </c>
      <c r="JJ54" s="395">
        <v>0</v>
      </c>
      <c r="JK54" s="388">
        <v>0</v>
      </c>
      <c r="JL54" s="388">
        <v>0</v>
      </c>
      <c r="JM54" s="388">
        <v>0</v>
      </c>
      <c r="JN54" s="403">
        <v>0</v>
      </c>
      <c r="JO54" s="400">
        <v>0</v>
      </c>
    </row>
    <row r="55" spans="1:275" x14ac:dyDescent="0.35">
      <c r="A55" s="411">
        <v>468</v>
      </c>
      <c r="B55" s="435">
        <v>3</v>
      </c>
      <c r="C55" s="412" t="s">
        <v>40</v>
      </c>
      <c r="D55" s="413">
        <v>0</v>
      </c>
      <c r="E55" s="388">
        <v>0</v>
      </c>
      <c r="F55" s="414">
        <v>0</v>
      </c>
      <c r="G55" s="415">
        <v>762</v>
      </c>
      <c r="H55" s="415">
        <v>0</v>
      </c>
      <c r="I55" s="415">
        <v>312</v>
      </c>
      <c r="J55" s="416">
        <v>0</v>
      </c>
      <c r="K55" s="413">
        <v>1074</v>
      </c>
      <c r="L55" s="414">
        <v>0</v>
      </c>
      <c r="M55" s="415">
        <v>0</v>
      </c>
      <c r="N55" s="415">
        <v>0</v>
      </c>
      <c r="O55" s="415">
        <v>0</v>
      </c>
      <c r="P55" s="416">
        <v>0</v>
      </c>
      <c r="Q55" s="413">
        <v>0</v>
      </c>
      <c r="R55" s="414">
        <v>0</v>
      </c>
      <c r="S55" s="415">
        <v>762</v>
      </c>
      <c r="T55" s="415">
        <v>0</v>
      </c>
      <c r="U55" s="415">
        <v>312</v>
      </c>
      <c r="V55" s="416">
        <v>0</v>
      </c>
      <c r="W55" s="413">
        <v>1074</v>
      </c>
      <c r="X55" s="389">
        <v>0</v>
      </c>
      <c r="Y55" s="389">
        <v>0</v>
      </c>
      <c r="Z55" s="389">
        <v>0</v>
      </c>
      <c r="AA55" s="389">
        <v>0</v>
      </c>
      <c r="AB55" s="389">
        <v>0</v>
      </c>
      <c r="AC55" s="417">
        <v>0</v>
      </c>
      <c r="AD55" s="389">
        <v>0</v>
      </c>
      <c r="AE55" s="389">
        <v>0</v>
      </c>
      <c r="AF55" s="389">
        <v>0</v>
      </c>
      <c r="AG55" s="389">
        <v>0</v>
      </c>
      <c r="AH55" s="389">
        <v>0</v>
      </c>
      <c r="AI55" s="417">
        <v>0</v>
      </c>
      <c r="AJ55" s="389">
        <v>0</v>
      </c>
      <c r="AK55" s="389">
        <v>762</v>
      </c>
      <c r="AL55" s="389">
        <v>0</v>
      </c>
      <c r="AM55" s="389">
        <v>312</v>
      </c>
      <c r="AN55" s="389">
        <v>0</v>
      </c>
      <c r="AO55" s="417">
        <v>1074</v>
      </c>
      <c r="AP55" s="393">
        <v>0</v>
      </c>
      <c r="AQ55" s="393">
        <v>0</v>
      </c>
      <c r="AR55" s="393">
        <v>0</v>
      </c>
      <c r="AS55" s="393">
        <v>0</v>
      </c>
      <c r="AT55" s="393">
        <v>0</v>
      </c>
      <c r="AU55" s="417">
        <v>0</v>
      </c>
      <c r="AV55" s="393">
        <v>0</v>
      </c>
      <c r="AW55" s="393">
        <v>0</v>
      </c>
      <c r="AX55" s="393">
        <v>0</v>
      </c>
      <c r="AY55" s="393">
        <v>0</v>
      </c>
      <c r="AZ55" s="393">
        <v>0</v>
      </c>
      <c r="BA55" s="392">
        <v>0</v>
      </c>
      <c r="BB55" s="393">
        <v>0</v>
      </c>
      <c r="BC55" s="393">
        <v>0</v>
      </c>
      <c r="BD55" s="393">
        <v>0</v>
      </c>
      <c r="BE55" s="393">
        <v>0</v>
      </c>
      <c r="BF55" s="393">
        <v>0</v>
      </c>
      <c r="BG55" s="392">
        <v>0</v>
      </c>
      <c r="BH55" s="389">
        <v>0</v>
      </c>
      <c r="BI55" s="389">
        <v>0</v>
      </c>
      <c r="BJ55" s="389">
        <v>0</v>
      </c>
      <c r="BK55" s="389">
        <v>0</v>
      </c>
      <c r="BL55" s="389">
        <v>0</v>
      </c>
      <c r="BM55" s="418">
        <v>0</v>
      </c>
      <c r="BN55" s="395">
        <v>0</v>
      </c>
      <c r="BO55" s="419">
        <v>0</v>
      </c>
      <c r="BP55" s="396">
        <v>0</v>
      </c>
      <c r="BQ55" s="397">
        <v>0</v>
      </c>
      <c r="BR55" s="390">
        <v>3000</v>
      </c>
      <c r="BS55" s="390">
        <v>1848</v>
      </c>
      <c r="BT55" s="398">
        <v>0</v>
      </c>
      <c r="BU55" s="413">
        <v>4848</v>
      </c>
      <c r="BV55" s="389">
        <v>0</v>
      </c>
      <c r="BW55" s="389">
        <v>0</v>
      </c>
      <c r="BX55" s="389">
        <v>0</v>
      </c>
      <c r="BY55" s="389">
        <v>0</v>
      </c>
      <c r="BZ55" s="417">
        <v>0</v>
      </c>
      <c r="CA55" s="389">
        <v>0</v>
      </c>
      <c r="CB55" s="389">
        <v>0</v>
      </c>
      <c r="CC55" s="389">
        <v>0</v>
      </c>
      <c r="CD55" s="389">
        <v>0</v>
      </c>
      <c r="CE55" s="417">
        <v>0</v>
      </c>
      <c r="CF55" s="389">
        <v>0</v>
      </c>
      <c r="CG55" s="389">
        <v>3000</v>
      </c>
      <c r="CH55" s="389">
        <v>1848</v>
      </c>
      <c r="CI55" s="389">
        <v>0</v>
      </c>
      <c r="CJ55" s="417">
        <v>4848</v>
      </c>
      <c r="CK55" s="393">
        <v>0</v>
      </c>
      <c r="CL55" s="393">
        <v>0</v>
      </c>
      <c r="CM55" s="393">
        <v>0</v>
      </c>
      <c r="CN55" s="393">
        <v>0</v>
      </c>
      <c r="CO55" s="392">
        <v>0</v>
      </c>
      <c r="CP55" s="393">
        <v>0</v>
      </c>
      <c r="CQ55" s="393">
        <v>0</v>
      </c>
      <c r="CR55" s="393">
        <v>0</v>
      </c>
      <c r="CS55" s="393">
        <v>0</v>
      </c>
      <c r="CT55" s="392">
        <v>0</v>
      </c>
      <c r="CU55" s="414">
        <v>0</v>
      </c>
      <c r="CV55" s="415">
        <v>0</v>
      </c>
      <c r="CW55" s="415">
        <v>0</v>
      </c>
      <c r="CX55" s="416">
        <v>0</v>
      </c>
      <c r="CY55" s="418">
        <v>0</v>
      </c>
      <c r="CZ55" s="395">
        <v>0</v>
      </c>
      <c r="DA55" s="420">
        <v>0</v>
      </c>
      <c r="DB55" s="396">
        <v>0</v>
      </c>
      <c r="DC55" s="397">
        <v>0</v>
      </c>
      <c r="DD55" s="390">
        <v>0</v>
      </c>
      <c r="DE55" s="390">
        <v>900</v>
      </c>
      <c r="DF55" s="398">
        <v>1242</v>
      </c>
      <c r="DG55" s="413">
        <v>2142</v>
      </c>
      <c r="DH55" s="389">
        <v>0</v>
      </c>
      <c r="DI55" s="389">
        <v>0</v>
      </c>
      <c r="DJ55" s="389">
        <v>0</v>
      </c>
      <c r="DK55" s="389">
        <v>0</v>
      </c>
      <c r="DL55" s="417">
        <v>0</v>
      </c>
      <c r="DM55" s="389">
        <v>0</v>
      </c>
      <c r="DN55" s="389">
        <v>0</v>
      </c>
      <c r="DO55" s="389">
        <v>0</v>
      </c>
      <c r="DP55" s="389">
        <v>0</v>
      </c>
      <c r="DQ55" s="417">
        <v>0</v>
      </c>
      <c r="DR55" s="389">
        <v>0</v>
      </c>
      <c r="DS55" s="389">
        <v>0</v>
      </c>
      <c r="DT55" s="389">
        <v>900</v>
      </c>
      <c r="DU55" s="389">
        <v>1242</v>
      </c>
      <c r="DV55" s="417">
        <v>2142</v>
      </c>
      <c r="DW55" s="389">
        <v>0</v>
      </c>
      <c r="DX55" s="389">
        <v>0</v>
      </c>
      <c r="DY55" s="389">
        <v>0</v>
      </c>
      <c r="DZ55" s="389">
        <v>0</v>
      </c>
      <c r="EA55" s="392">
        <v>0</v>
      </c>
      <c r="EB55" s="393">
        <v>0</v>
      </c>
      <c r="EC55" s="393">
        <v>0</v>
      </c>
      <c r="ED55" s="393">
        <v>0</v>
      </c>
      <c r="EE55" s="393">
        <v>0</v>
      </c>
      <c r="EF55" s="417">
        <v>0</v>
      </c>
      <c r="EG55" s="414">
        <v>0</v>
      </c>
      <c r="EH55" s="415">
        <v>0</v>
      </c>
      <c r="EI55" s="415">
        <v>0</v>
      </c>
      <c r="EJ55" s="416">
        <v>0</v>
      </c>
      <c r="EK55" s="418">
        <v>0</v>
      </c>
      <c r="EL55" s="395">
        <v>0</v>
      </c>
      <c r="EM55" s="413">
        <v>5880</v>
      </c>
      <c r="EN55" s="388">
        <v>1632</v>
      </c>
      <c r="EO55" s="414">
        <v>630</v>
      </c>
      <c r="EP55" s="415">
        <v>0</v>
      </c>
      <c r="EQ55" s="415">
        <v>900</v>
      </c>
      <c r="ER55" s="415">
        <v>1632</v>
      </c>
      <c r="ES55" s="416">
        <v>564</v>
      </c>
      <c r="ET55" s="413">
        <v>3726</v>
      </c>
      <c r="EU55" s="414">
        <v>0</v>
      </c>
      <c r="EV55" s="415">
        <v>0</v>
      </c>
      <c r="EW55" s="415">
        <v>0</v>
      </c>
      <c r="EX55" s="415">
        <v>0</v>
      </c>
      <c r="EY55" s="416">
        <v>0</v>
      </c>
      <c r="EZ55" s="413">
        <v>0</v>
      </c>
      <c r="FA55" s="414">
        <v>630</v>
      </c>
      <c r="FB55" s="415">
        <v>0</v>
      </c>
      <c r="FC55" s="415">
        <v>900</v>
      </c>
      <c r="FD55" s="415">
        <v>1632</v>
      </c>
      <c r="FE55" s="416">
        <v>564</v>
      </c>
      <c r="FF55" s="413">
        <v>3726</v>
      </c>
      <c r="FG55" s="389">
        <v>630</v>
      </c>
      <c r="FH55" s="389">
        <v>0</v>
      </c>
      <c r="FI55" s="389">
        <v>0</v>
      </c>
      <c r="FJ55" s="389">
        <v>0</v>
      </c>
      <c r="FK55" s="389">
        <v>0</v>
      </c>
      <c r="FL55" s="417">
        <v>630</v>
      </c>
      <c r="FM55" s="389">
        <v>630</v>
      </c>
      <c r="FN55" s="389">
        <v>0</v>
      </c>
      <c r="FO55" s="389">
        <v>0</v>
      </c>
      <c r="FP55" s="389">
        <v>0</v>
      </c>
      <c r="FQ55" s="389">
        <v>0</v>
      </c>
      <c r="FR55" s="417">
        <v>630</v>
      </c>
      <c r="FS55" s="389">
        <v>0</v>
      </c>
      <c r="FT55" s="389">
        <v>0</v>
      </c>
      <c r="FU55" s="389">
        <v>900</v>
      </c>
      <c r="FV55" s="389">
        <v>1632</v>
      </c>
      <c r="FW55" s="389">
        <v>564</v>
      </c>
      <c r="FX55" s="417">
        <v>3096</v>
      </c>
      <c r="FY55" s="393">
        <v>0</v>
      </c>
      <c r="FZ55" s="393">
        <v>0</v>
      </c>
      <c r="GA55" s="393">
        <v>0</v>
      </c>
      <c r="GB55" s="393">
        <v>0</v>
      </c>
      <c r="GC55" s="393">
        <v>0</v>
      </c>
      <c r="GD55" s="417">
        <v>0</v>
      </c>
      <c r="GE55" s="393">
        <v>0</v>
      </c>
      <c r="GF55" s="393">
        <v>0</v>
      </c>
      <c r="GG55" s="393">
        <v>0</v>
      </c>
      <c r="GH55" s="393">
        <v>0</v>
      </c>
      <c r="GI55" s="393">
        <v>0</v>
      </c>
      <c r="GJ55" s="392">
        <v>0</v>
      </c>
      <c r="GK55" s="389">
        <v>0</v>
      </c>
      <c r="GL55" s="389">
        <v>0</v>
      </c>
      <c r="GM55" s="389">
        <v>0</v>
      </c>
      <c r="GN55" s="389">
        <v>0</v>
      </c>
      <c r="GO55" s="389">
        <v>0</v>
      </c>
      <c r="GP55" s="418">
        <v>0</v>
      </c>
      <c r="GQ55" s="388">
        <v>4248</v>
      </c>
      <c r="GR55" s="420">
        <v>2982</v>
      </c>
      <c r="GS55" s="396">
        <v>504</v>
      </c>
      <c r="GT55" s="397">
        <v>504</v>
      </c>
      <c r="GU55" s="390">
        <v>0</v>
      </c>
      <c r="GV55" s="390">
        <v>0</v>
      </c>
      <c r="GW55" s="391">
        <v>0</v>
      </c>
      <c r="GX55" s="413">
        <v>504</v>
      </c>
      <c r="GY55" s="389">
        <v>0</v>
      </c>
      <c r="GZ55" s="389">
        <v>0</v>
      </c>
      <c r="HA55" s="389">
        <v>0</v>
      </c>
      <c r="HB55" s="389">
        <v>0</v>
      </c>
      <c r="HC55" s="417">
        <v>0</v>
      </c>
      <c r="HD55" s="389">
        <v>0</v>
      </c>
      <c r="HE55" s="389">
        <v>0</v>
      </c>
      <c r="HF55" s="389">
        <v>0</v>
      </c>
      <c r="HG55" s="389">
        <v>0</v>
      </c>
      <c r="HH55" s="417">
        <v>0</v>
      </c>
      <c r="HI55" s="389">
        <v>0</v>
      </c>
      <c r="HJ55" s="389">
        <v>0</v>
      </c>
      <c r="HK55" s="389">
        <v>0</v>
      </c>
      <c r="HL55" s="389">
        <v>0</v>
      </c>
      <c r="HM55" s="417">
        <v>0</v>
      </c>
      <c r="HN55" s="389">
        <v>0</v>
      </c>
      <c r="HO55" s="389">
        <v>0</v>
      </c>
      <c r="HP55" s="389">
        <v>0</v>
      </c>
      <c r="HQ55" s="389">
        <v>0</v>
      </c>
      <c r="HR55" s="392">
        <v>0</v>
      </c>
      <c r="HS55" s="393">
        <v>0</v>
      </c>
      <c r="HT55" s="393">
        <v>0</v>
      </c>
      <c r="HU55" s="393">
        <v>0</v>
      </c>
      <c r="HV55" s="393">
        <v>0</v>
      </c>
      <c r="HW55" s="417">
        <v>0</v>
      </c>
      <c r="HX55" s="414">
        <v>504</v>
      </c>
      <c r="HY55" s="415">
        <v>0</v>
      </c>
      <c r="HZ55" s="415">
        <v>0</v>
      </c>
      <c r="IA55" s="416">
        <v>0</v>
      </c>
      <c r="IB55" s="418">
        <v>504</v>
      </c>
      <c r="IC55" s="388">
        <v>2478</v>
      </c>
      <c r="ID55" s="419">
        <v>3750</v>
      </c>
      <c r="IE55" s="396">
        <v>0</v>
      </c>
      <c r="IF55" s="397">
        <v>252</v>
      </c>
      <c r="IG55" s="390">
        <v>0</v>
      </c>
      <c r="IH55" s="390">
        <v>0</v>
      </c>
      <c r="II55" s="391">
        <v>0</v>
      </c>
      <c r="IJ55" s="388">
        <v>252</v>
      </c>
      <c r="IK55" s="395">
        <v>3750</v>
      </c>
      <c r="IL55" s="419">
        <v>9522</v>
      </c>
      <c r="IM55" s="396">
        <v>0</v>
      </c>
      <c r="IN55" s="397">
        <v>0</v>
      </c>
      <c r="IO55" s="390">
        <v>0</v>
      </c>
      <c r="IP55" s="390">
        <v>0</v>
      </c>
      <c r="IQ55" s="391">
        <v>0</v>
      </c>
      <c r="IR55" s="391">
        <v>0</v>
      </c>
      <c r="IS55" s="388">
        <v>0</v>
      </c>
      <c r="IT55" s="395">
        <v>9522</v>
      </c>
      <c r="IU55" s="419">
        <v>4404</v>
      </c>
      <c r="IV55" s="396">
        <v>0</v>
      </c>
      <c r="IW55" s="397">
        <v>0</v>
      </c>
      <c r="IX55" s="390">
        <v>0</v>
      </c>
      <c r="IY55" s="390">
        <v>0</v>
      </c>
      <c r="IZ55" s="391">
        <v>0</v>
      </c>
      <c r="JA55" s="388">
        <v>0</v>
      </c>
      <c r="JB55" s="395">
        <v>4404</v>
      </c>
      <c r="JC55" s="419">
        <v>4524</v>
      </c>
      <c r="JD55" s="396">
        <v>0</v>
      </c>
      <c r="JE55" s="397">
        <v>0</v>
      </c>
      <c r="JF55" s="390">
        <v>0</v>
      </c>
      <c r="JG55" s="390">
        <v>0</v>
      </c>
      <c r="JH55" s="391">
        <v>0</v>
      </c>
      <c r="JI55" s="388">
        <v>0</v>
      </c>
      <c r="JJ55" s="395">
        <v>4524</v>
      </c>
      <c r="JK55" s="388">
        <v>31062</v>
      </c>
      <c r="JL55" s="388">
        <v>2136</v>
      </c>
      <c r="JM55" s="388">
        <v>12546</v>
      </c>
      <c r="JN55" s="413">
        <v>28926</v>
      </c>
      <c r="JO55" s="400">
        <v>1</v>
      </c>
    </row>
    <row r="56" spans="1:275" x14ac:dyDescent="0.35">
      <c r="A56" s="421" t="s">
        <v>316</v>
      </c>
      <c r="B56" s="421"/>
      <c r="C56" s="422"/>
      <c r="D56" s="423">
        <v>0</v>
      </c>
      <c r="E56" s="423">
        <v>0</v>
      </c>
      <c r="F56" s="424">
        <v>0</v>
      </c>
      <c r="G56" s="425">
        <v>762</v>
      </c>
      <c r="H56" s="425">
        <v>0</v>
      </c>
      <c r="I56" s="425">
        <v>3186</v>
      </c>
      <c r="J56" s="426">
        <v>0</v>
      </c>
      <c r="K56" s="423">
        <v>3948</v>
      </c>
      <c r="L56" s="424">
        <v>0</v>
      </c>
      <c r="M56" s="425">
        <v>0</v>
      </c>
      <c r="N56" s="425">
        <v>0</v>
      </c>
      <c r="O56" s="425">
        <v>0</v>
      </c>
      <c r="P56" s="426">
        <v>0</v>
      </c>
      <c r="Q56" s="423">
        <v>0</v>
      </c>
      <c r="R56" s="424">
        <v>0</v>
      </c>
      <c r="S56" s="425">
        <v>762</v>
      </c>
      <c r="T56" s="425">
        <v>0</v>
      </c>
      <c r="U56" s="425">
        <v>3186</v>
      </c>
      <c r="V56" s="426">
        <v>0</v>
      </c>
      <c r="W56" s="423">
        <v>3948</v>
      </c>
      <c r="X56" s="424">
        <v>0</v>
      </c>
      <c r="Y56" s="425">
        <v>0</v>
      </c>
      <c r="Z56" s="425">
        <v>0</v>
      </c>
      <c r="AA56" s="425">
        <v>0</v>
      </c>
      <c r="AB56" s="426">
        <v>0</v>
      </c>
      <c r="AC56" s="423">
        <v>0</v>
      </c>
      <c r="AD56" s="424">
        <v>0</v>
      </c>
      <c r="AE56" s="425">
        <v>0</v>
      </c>
      <c r="AF56" s="425">
        <v>0</v>
      </c>
      <c r="AG56" s="425">
        <v>0</v>
      </c>
      <c r="AH56" s="426">
        <v>0</v>
      </c>
      <c r="AI56" s="423">
        <v>0</v>
      </c>
      <c r="AJ56" s="424">
        <v>0</v>
      </c>
      <c r="AK56" s="425">
        <v>762</v>
      </c>
      <c r="AL56" s="425">
        <v>0</v>
      </c>
      <c r="AM56" s="425">
        <v>3186</v>
      </c>
      <c r="AN56" s="426">
        <v>0</v>
      </c>
      <c r="AO56" s="423">
        <v>3948</v>
      </c>
      <c r="AP56" s="424">
        <v>0</v>
      </c>
      <c r="AQ56" s="425">
        <v>0</v>
      </c>
      <c r="AR56" s="425">
        <v>0</v>
      </c>
      <c r="AS56" s="425">
        <v>0</v>
      </c>
      <c r="AT56" s="426">
        <v>0</v>
      </c>
      <c r="AU56" s="423">
        <v>0</v>
      </c>
      <c r="AV56" s="424">
        <v>0</v>
      </c>
      <c r="AW56" s="425">
        <v>0</v>
      </c>
      <c r="AX56" s="425">
        <v>0</v>
      </c>
      <c r="AY56" s="425">
        <v>0</v>
      </c>
      <c r="AZ56" s="426">
        <v>0</v>
      </c>
      <c r="BA56" s="423">
        <v>0</v>
      </c>
      <c r="BB56" s="424">
        <v>0</v>
      </c>
      <c r="BC56" s="425">
        <v>0</v>
      </c>
      <c r="BD56" s="425">
        <v>0</v>
      </c>
      <c r="BE56" s="425">
        <v>0</v>
      </c>
      <c r="BF56" s="426">
        <v>0</v>
      </c>
      <c r="BG56" s="423">
        <v>0</v>
      </c>
      <c r="BH56" s="424">
        <v>0</v>
      </c>
      <c r="BI56" s="425">
        <v>0</v>
      </c>
      <c r="BJ56" s="425">
        <v>0</v>
      </c>
      <c r="BK56" s="425">
        <v>0</v>
      </c>
      <c r="BL56" s="426">
        <v>0</v>
      </c>
      <c r="BM56" s="423">
        <v>0</v>
      </c>
      <c r="BN56" s="427">
        <v>0</v>
      </c>
      <c r="BO56" s="428">
        <v>0</v>
      </c>
      <c r="BP56" s="428">
        <v>0</v>
      </c>
      <c r="BQ56" s="429">
        <v>0</v>
      </c>
      <c r="BR56" s="425">
        <v>8004</v>
      </c>
      <c r="BS56" s="425">
        <v>4050</v>
      </c>
      <c r="BT56" s="430">
        <v>0</v>
      </c>
      <c r="BU56" s="423">
        <v>12054</v>
      </c>
      <c r="BV56" s="424">
        <v>0</v>
      </c>
      <c r="BW56" s="425">
        <v>0</v>
      </c>
      <c r="BX56" s="425">
        <v>0</v>
      </c>
      <c r="BY56" s="426">
        <v>0</v>
      </c>
      <c r="BZ56" s="423">
        <v>0</v>
      </c>
      <c r="CA56" s="424">
        <v>0</v>
      </c>
      <c r="CB56" s="425">
        <v>438</v>
      </c>
      <c r="CC56" s="425">
        <v>0</v>
      </c>
      <c r="CD56" s="425">
        <v>0</v>
      </c>
      <c r="CE56" s="423">
        <v>438</v>
      </c>
      <c r="CF56" s="424">
        <v>0</v>
      </c>
      <c r="CG56" s="425">
        <v>7566</v>
      </c>
      <c r="CH56" s="425">
        <v>4050</v>
      </c>
      <c r="CI56" s="425">
        <v>0</v>
      </c>
      <c r="CJ56" s="423">
        <v>11616</v>
      </c>
      <c r="CK56" s="424">
        <v>0</v>
      </c>
      <c r="CL56" s="425">
        <v>0</v>
      </c>
      <c r="CM56" s="425">
        <v>0</v>
      </c>
      <c r="CN56" s="425">
        <v>0</v>
      </c>
      <c r="CO56" s="423">
        <v>0</v>
      </c>
      <c r="CP56" s="424">
        <v>0</v>
      </c>
      <c r="CQ56" s="425">
        <v>0</v>
      </c>
      <c r="CR56" s="425">
        <v>0</v>
      </c>
      <c r="CS56" s="426">
        <v>0</v>
      </c>
      <c r="CT56" s="423">
        <v>0</v>
      </c>
      <c r="CU56" s="424">
        <v>0</v>
      </c>
      <c r="CV56" s="425">
        <v>0</v>
      </c>
      <c r="CW56" s="425">
        <v>0</v>
      </c>
      <c r="CX56" s="426">
        <v>0</v>
      </c>
      <c r="CY56" s="423">
        <v>0</v>
      </c>
      <c r="CZ56" s="427">
        <v>0</v>
      </c>
      <c r="DA56" s="431">
        <v>0</v>
      </c>
      <c r="DB56" s="428">
        <v>0</v>
      </c>
      <c r="DC56" s="429">
        <v>396</v>
      </c>
      <c r="DD56" s="425">
        <v>378</v>
      </c>
      <c r="DE56" s="425">
        <v>900</v>
      </c>
      <c r="DF56" s="430">
        <v>2448</v>
      </c>
      <c r="DG56" s="423">
        <v>4122</v>
      </c>
      <c r="DH56" s="424">
        <v>0</v>
      </c>
      <c r="DI56" s="425">
        <v>0</v>
      </c>
      <c r="DJ56" s="425">
        <v>0</v>
      </c>
      <c r="DK56" s="426">
        <v>0</v>
      </c>
      <c r="DL56" s="423">
        <v>0</v>
      </c>
      <c r="DM56" s="424">
        <v>395</v>
      </c>
      <c r="DN56" s="425">
        <v>315</v>
      </c>
      <c r="DO56" s="425">
        <v>0</v>
      </c>
      <c r="DP56" s="425">
        <v>0</v>
      </c>
      <c r="DQ56" s="423">
        <v>710</v>
      </c>
      <c r="DR56" s="424">
        <v>1</v>
      </c>
      <c r="DS56" s="425">
        <v>63</v>
      </c>
      <c r="DT56" s="425">
        <v>900</v>
      </c>
      <c r="DU56" s="425">
        <v>2448</v>
      </c>
      <c r="DV56" s="423">
        <v>3412</v>
      </c>
      <c r="DW56" s="424">
        <v>0</v>
      </c>
      <c r="DX56" s="425">
        <v>0</v>
      </c>
      <c r="DY56" s="425">
        <v>0</v>
      </c>
      <c r="DZ56" s="425">
        <v>0</v>
      </c>
      <c r="EA56" s="423">
        <v>0</v>
      </c>
      <c r="EB56" s="424">
        <v>0</v>
      </c>
      <c r="EC56" s="425">
        <v>0</v>
      </c>
      <c r="ED56" s="425">
        <v>0</v>
      </c>
      <c r="EE56" s="426">
        <v>0</v>
      </c>
      <c r="EF56" s="423">
        <v>0</v>
      </c>
      <c r="EG56" s="424">
        <v>0</v>
      </c>
      <c r="EH56" s="425">
        <v>0</v>
      </c>
      <c r="EI56" s="425">
        <v>0</v>
      </c>
      <c r="EJ56" s="426">
        <v>0</v>
      </c>
      <c r="EK56" s="423">
        <v>0</v>
      </c>
      <c r="EL56" s="431">
        <v>0</v>
      </c>
      <c r="EM56" s="423">
        <v>15696</v>
      </c>
      <c r="EN56" s="423">
        <v>5190</v>
      </c>
      <c r="EO56" s="424">
        <v>630</v>
      </c>
      <c r="EP56" s="425">
        <v>1212</v>
      </c>
      <c r="EQ56" s="425">
        <v>900</v>
      </c>
      <c r="ER56" s="425">
        <v>5190</v>
      </c>
      <c r="ES56" s="426">
        <v>1566</v>
      </c>
      <c r="ET56" s="423">
        <v>9498</v>
      </c>
      <c r="EU56" s="424">
        <v>0</v>
      </c>
      <c r="EV56" s="425">
        <v>0</v>
      </c>
      <c r="EW56" s="425">
        <v>0</v>
      </c>
      <c r="EX56" s="425">
        <v>0</v>
      </c>
      <c r="EY56" s="426">
        <v>0</v>
      </c>
      <c r="EZ56" s="423">
        <v>0</v>
      </c>
      <c r="FA56" s="424">
        <v>630</v>
      </c>
      <c r="FB56" s="425">
        <v>1212</v>
      </c>
      <c r="FC56" s="425">
        <v>900</v>
      </c>
      <c r="FD56" s="425">
        <v>5190</v>
      </c>
      <c r="FE56" s="426">
        <v>1566</v>
      </c>
      <c r="FF56" s="423">
        <v>9498</v>
      </c>
      <c r="FG56" s="424">
        <v>630</v>
      </c>
      <c r="FH56" s="425">
        <v>0</v>
      </c>
      <c r="FI56" s="425">
        <v>0</v>
      </c>
      <c r="FJ56" s="425">
        <v>0</v>
      </c>
      <c r="FK56" s="426">
        <v>0</v>
      </c>
      <c r="FL56" s="423">
        <v>630</v>
      </c>
      <c r="FM56" s="424">
        <v>630</v>
      </c>
      <c r="FN56" s="425">
        <v>0</v>
      </c>
      <c r="FO56" s="425">
        <v>0</v>
      </c>
      <c r="FP56" s="425">
        <v>0</v>
      </c>
      <c r="FQ56" s="426">
        <v>0</v>
      </c>
      <c r="FR56" s="423">
        <v>630</v>
      </c>
      <c r="FS56" s="424">
        <v>0</v>
      </c>
      <c r="FT56" s="425">
        <v>1212</v>
      </c>
      <c r="FU56" s="425">
        <v>900</v>
      </c>
      <c r="FV56" s="425">
        <v>5190</v>
      </c>
      <c r="FW56" s="426">
        <v>1566</v>
      </c>
      <c r="FX56" s="423">
        <v>8868</v>
      </c>
      <c r="FY56" s="424">
        <v>0</v>
      </c>
      <c r="FZ56" s="425">
        <v>0</v>
      </c>
      <c r="GA56" s="425">
        <v>0</v>
      </c>
      <c r="GB56" s="425">
        <v>0</v>
      </c>
      <c r="GC56" s="426">
        <v>0</v>
      </c>
      <c r="GD56" s="423">
        <v>0</v>
      </c>
      <c r="GE56" s="424">
        <v>0</v>
      </c>
      <c r="GF56" s="425">
        <v>0</v>
      </c>
      <c r="GG56" s="425">
        <v>0</v>
      </c>
      <c r="GH56" s="425">
        <v>0</v>
      </c>
      <c r="GI56" s="426">
        <v>0</v>
      </c>
      <c r="GJ56" s="423">
        <v>0</v>
      </c>
      <c r="GK56" s="424">
        <v>0</v>
      </c>
      <c r="GL56" s="425">
        <v>0</v>
      </c>
      <c r="GM56" s="425">
        <v>0</v>
      </c>
      <c r="GN56" s="425">
        <v>0</v>
      </c>
      <c r="GO56" s="426">
        <v>0</v>
      </c>
      <c r="GP56" s="423">
        <v>0</v>
      </c>
      <c r="GQ56" s="423">
        <v>10506</v>
      </c>
      <c r="GR56" s="431">
        <v>20754</v>
      </c>
      <c r="GS56" s="428">
        <v>3546</v>
      </c>
      <c r="GT56" s="429">
        <v>3744</v>
      </c>
      <c r="GU56" s="425">
        <v>0</v>
      </c>
      <c r="GV56" s="425">
        <v>0</v>
      </c>
      <c r="GW56" s="426">
        <v>396</v>
      </c>
      <c r="GX56" s="423">
        <v>4140</v>
      </c>
      <c r="GY56" s="424">
        <v>0</v>
      </c>
      <c r="GZ56" s="425">
        <v>0</v>
      </c>
      <c r="HA56" s="425">
        <v>0</v>
      </c>
      <c r="HB56" s="426">
        <v>0</v>
      </c>
      <c r="HC56" s="423">
        <v>0</v>
      </c>
      <c r="HD56" s="424">
        <v>1440</v>
      </c>
      <c r="HE56" s="425">
        <v>0</v>
      </c>
      <c r="HF56" s="425">
        <v>0</v>
      </c>
      <c r="HG56" s="425">
        <v>0</v>
      </c>
      <c r="HH56" s="423">
        <v>1440</v>
      </c>
      <c r="HI56" s="424">
        <v>0</v>
      </c>
      <c r="HJ56" s="425">
        <v>0</v>
      </c>
      <c r="HK56" s="425">
        <v>0</v>
      </c>
      <c r="HL56" s="425">
        <v>0</v>
      </c>
      <c r="HM56" s="423">
        <v>0</v>
      </c>
      <c r="HN56" s="424">
        <v>0</v>
      </c>
      <c r="HO56" s="425">
        <v>0</v>
      </c>
      <c r="HP56" s="425">
        <v>0</v>
      </c>
      <c r="HQ56" s="425">
        <v>0</v>
      </c>
      <c r="HR56" s="423">
        <v>0</v>
      </c>
      <c r="HS56" s="424">
        <v>0</v>
      </c>
      <c r="HT56" s="425">
        <v>0</v>
      </c>
      <c r="HU56" s="425">
        <v>0</v>
      </c>
      <c r="HV56" s="426">
        <v>0</v>
      </c>
      <c r="HW56" s="423">
        <v>0</v>
      </c>
      <c r="HX56" s="424">
        <v>2304</v>
      </c>
      <c r="HY56" s="425">
        <v>0</v>
      </c>
      <c r="HZ56" s="425">
        <v>0</v>
      </c>
      <c r="IA56" s="426">
        <v>396</v>
      </c>
      <c r="IB56" s="423">
        <v>2700</v>
      </c>
      <c r="IC56" s="423">
        <v>18450</v>
      </c>
      <c r="ID56" s="428">
        <v>12444</v>
      </c>
      <c r="IE56" s="428">
        <v>6540</v>
      </c>
      <c r="IF56" s="429">
        <v>1830</v>
      </c>
      <c r="IG56" s="425">
        <v>2274</v>
      </c>
      <c r="IH56" s="425">
        <v>3660</v>
      </c>
      <c r="II56" s="426">
        <v>0</v>
      </c>
      <c r="IJ56" s="423">
        <v>7764</v>
      </c>
      <c r="IK56" s="423">
        <v>7038</v>
      </c>
      <c r="IL56" s="428">
        <v>19752</v>
      </c>
      <c r="IM56" s="428">
        <v>0</v>
      </c>
      <c r="IN56" s="429">
        <v>0</v>
      </c>
      <c r="IO56" s="425">
        <v>0</v>
      </c>
      <c r="IP56" s="425">
        <v>0</v>
      </c>
      <c r="IQ56" s="426">
        <v>0</v>
      </c>
      <c r="IR56" s="426">
        <v>0</v>
      </c>
      <c r="IS56" s="423">
        <v>0</v>
      </c>
      <c r="IT56" s="423">
        <v>19752</v>
      </c>
      <c r="IU56" s="428">
        <v>15642</v>
      </c>
      <c r="IV56" s="428">
        <v>0</v>
      </c>
      <c r="IW56" s="429">
        <v>0</v>
      </c>
      <c r="IX56" s="425">
        <v>0</v>
      </c>
      <c r="IY56" s="425">
        <v>0</v>
      </c>
      <c r="IZ56" s="426">
        <v>0</v>
      </c>
      <c r="JA56" s="423">
        <v>0</v>
      </c>
      <c r="JB56" s="423">
        <v>15642</v>
      </c>
      <c r="JC56" s="428">
        <v>11670</v>
      </c>
      <c r="JD56" s="428">
        <v>0</v>
      </c>
      <c r="JE56" s="429">
        <v>0</v>
      </c>
      <c r="JF56" s="425">
        <v>0</v>
      </c>
      <c r="JG56" s="425">
        <v>0</v>
      </c>
      <c r="JH56" s="426">
        <v>0</v>
      </c>
      <c r="JI56" s="423">
        <v>0</v>
      </c>
      <c r="JJ56" s="423">
        <v>11670</v>
      </c>
      <c r="JK56" s="423">
        <v>95958</v>
      </c>
      <c r="JL56" s="423">
        <v>15276</v>
      </c>
      <c r="JM56" s="423">
        <v>41526</v>
      </c>
      <c r="JN56" s="423">
        <v>83058</v>
      </c>
      <c r="JO56" s="400">
        <v>1</v>
      </c>
    </row>
    <row r="57" spans="1:275" hidden="1" x14ac:dyDescent="0.35">
      <c r="A57" s="386">
        <v>578</v>
      </c>
      <c r="B57" s="386">
        <v>1</v>
      </c>
      <c r="C57" s="387" t="s">
        <v>32</v>
      </c>
      <c r="D57" s="388">
        <v>0</v>
      </c>
      <c r="E57" s="388">
        <v>0</v>
      </c>
      <c r="F57" s="389">
        <v>0</v>
      </c>
      <c r="G57" s="390">
        <v>0</v>
      </c>
      <c r="H57" s="390">
        <v>0</v>
      </c>
      <c r="I57" s="390">
        <v>0</v>
      </c>
      <c r="J57" s="391">
        <v>0</v>
      </c>
      <c r="K57" s="388">
        <v>0</v>
      </c>
      <c r="L57" s="389">
        <v>0</v>
      </c>
      <c r="M57" s="390">
        <v>0</v>
      </c>
      <c r="N57" s="390">
        <v>0</v>
      </c>
      <c r="O57" s="390">
        <v>0</v>
      </c>
      <c r="P57" s="391">
        <v>0</v>
      </c>
      <c r="Q57" s="388">
        <v>0</v>
      </c>
      <c r="R57" s="389">
        <v>0</v>
      </c>
      <c r="S57" s="390">
        <v>0</v>
      </c>
      <c r="T57" s="390">
        <v>0</v>
      </c>
      <c r="U57" s="390">
        <v>0</v>
      </c>
      <c r="V57" s="391">
        <v>0</v>
      </c>
      <c r="W57" s="388">
        <v>0</v>
      </c>
      <c r="X57" s="389">
        <v>0</v>
      </c>
      <c r="Y57" s="389">
        <v>0</v>
      </c>
      <c r="Z57" s="389">
        <v>0</v>
      </c>
      <c r="AA57" s="389">
        <v>0</v>
      </c>
      <c r="AB57" s="389">
        <v>0</v>
      </c>
      <c r="AC57" s="392">
        <v>0</v>
      </c>
      <c r="AD57" s="389">
        <v>0</v>
      </c>
      <c r="AE57" s="389">
        <v>0</v>
      </c>
      <c r="AF57" s="389">
        <v>0</v>
      </c>
      <c r="AG57" s="389">
        <v>0</v>
      </c>
      <c r="AH57" s="389">
        <v>0</v>
      </c>
      <c r="AI57" s="392">
        <v>0</v>
      </c>
      <c r="AJ57" s="389">
        <v>0</v>
      </c>
      <c r="AK57" s="389">
        <v>0</v>
      </c>
      <c r="AL57" s="389">
        <v>0</v>
      </c>
      <c r="AM57" s="389">
        <v>0</v>
      </c>
      <c r="AN57" s="389">
        <v>0</v>
      </c>
      <c r="AO57" s="392">
        <v>0</v>
      </c>
      <c r="AP57" s="393">
        <v>0</v>
      </c>
      <c r="AQ57" s="393">
        <v>0</v>
      </c>
      <c r="AR57" s="393">
        <v>0</v>
      </c>
      <c r="AS57" s="393">
        <v>0</v>
      </c>
      <c r="AT57" s="393">
        <v>0</v>
      </c>
      <c r="AU57" s="392">
        <v>0</v>
      </c>
      <c r="AV57" s="393">
        <v>0</v>
      </c>
      <c r="AW57" s="393">
        <v>0</v>
      </c>
      <c r="AX57" s="393">
        <v>0</v>
      </c>
      <c r="AY57" s="393">
        <v>0</v>
      </c>
      <c r="AZ57" s="393">
        <v>0</v>
      </c>
      <c r="BA57" s="392">
        <v>0</v>
      </c>
      <c r="BB57" s="393">
        <v>0</v>
      </c>
      <c r="BC57" s="393">
        <v>0</v>
      </c>
      <c r="BD57" s="393">
        <v>0</v>
      </c>
      <c r="BE57" s="393">
        <v>0</v>
      </c>
      <c r="BF57" s="393">
        <v>0</v>
      </c>
      <c r="BG57" s="392">
        <v>0</v>
      </c>
      <c r="BH57" s="389">
        <v>0</v>
      </c>
      <c r="BI57" s="389">
        <v>0</v>
      </c>
      <c r="BJ57" s="389">
        <v>0</v>
      </c>
      <c r="BK57" s="389">
        <v>0</v>
      </c>
      <c r="BL57" s="389">
        <v>0</v>
      </c>
      <c r="BM57" s="394">
        <v>0</v>
      </c>
      <c r="BN57" s="395">
        <v>0</v>
      </c>
      <c r="BO57" s="396">
        <v>0</v>
      </c>
      <c r="BP57" s="396">
        <v>0</v>
      </c>
      <c r="BQ57" s="397">
        <v>0</v>
      </c>
      <c r="BR57" s="390">
        <v>0</v>
      </c>
      <c r="BS57" s="390">
        <v>0</v>
      </c>
      <c r="BT57" s="398">
        <v>0</v>
      </c>
      <c r="BU57" s="388">
        <v>0</v>
      </c>
      <c r="BV57" s="389">
        <v>0</v>
      </c>
      <c r="BW57" s="389">
        <v>0</v>
      </c>
      <c r="BX57" s="389">
        <v>0</v>
      </c>
      <c r="BY57" s="389">
        <v>0</v>
      </c>
      <c r="BZ57" s="392">
        <v>0</v>
      </c>
      <c r="CA57" s="389">
        <v>0</v>
      </c>
      <c r="CB57" s="389">
        <v>0</v>
      </c>
      <c r="CC57" s="389">
        <v>0</v>
      </c>
      <c r="CD57" s="389">
        <v>0</v>
      </c>
      <c r="CE57" s="392">
        <v>0</v>
      </c>
      <c r="CF57" s="389">
        <v>0</v>
      </c>
      <c r="CG57" s="389">
        <v>0</v>
      </c>
      <c r="CH57" s="389">
        <v>0</v>
      </c>
      <c r="CI57" s="389">
        <v>0</v>
      </c>
      <c r="CJ57" s="392">
        <v>0</v>
      </c>
      <c r="CK57" s="393">
        <v>0</v>
      </c>
      <c r="CL57" s="393">
        <v>0</v>
      </c>
      <c r="CM57" s="393">
        <v>0</v>
      </c>
      <c r="CN57" s="393">
        <v>0</v>
      </c>
      <c r="CO57" s="392">
        <v>0</v>
      </c>
      <c r="CP57" s="393">
        <v>0</v>
      </c>
      <c r="CQ57" s="393">
        <v>0</v>
      </c>
      <c r="CR57" s="393">
        <v>0</v>
      </c>
      <c r="CS57" s="393">
        <v>0</v>
      </c>
      <c r="CT57" s="392">
        <v>0</v>
      </c>
      <c r="CU57" s="389">
        <v>0</v>
      </c>
      <c r="CV57" s="390">
        <v>0</v>
      </c>
      <c r="CW57" s="390">
        <v>0</v>
      </c>
      <c r="CX57" s="391">
        <v>0</v>
      </c>
      <c r="CY57" s="394">
        <v>0</v>
      </c>
      <c r="CZ57" s="395">
        <v>0</v>
      </c>
      <c r="DA57" s="399">
        <v>0</v>
      </c>
      <c r="DB57" s="396">
        <v>0</v>
      </c>
      <c r="DC57" s="397">
        <v>0</v>
      </c>
      <c r="DD57" s="390">
        <v>0</v>
      </c>
      <c r="DE57" s="390">
        <v>0</v>
      </c>
      <c r="DF57" s="398">
        <v>0</v>
      </c>
      <c r="DG57" s="388">
        <v>0</v>
      </c>
      <c r="DH57" s="389">
        <v>0</v>
      </c>
      <c r="DI57" s="389">
        <v>0</v>
      </c>
      <c r="DJ57" s="389">
        <v>0</v>
      </c>
      <c r="DK57" s="389">
        <v>0</v>
      </c>
      <c r="DL57" s="392">
        <v>0</v>
      </c>
      <c r="DM57" s="389">
        <v>0</v>
      </c>
      <c r="DN57" s="389">
        <v>0</v>
      </c>
      <c r="DO57" s="389">
        <v>0</v>
      </c>
      <c r="DP57" s="389">
        <v>0</v>
      </c>
      <c r="DQ57" s="392">
        <v>0</v>
      </c>
      <c r="DR57" s="389">
        <v>0</v>
      </c>
      <c r="DS57" s="389">
        <v>0</v>
      </c>
      <c r="DT57" s="389">
        <v>0</v>
      </c>
      <c r="DU57" s="389">
        <v>0</v>
      </c>
      <c r="DV57" s="392">
        <v>0</v>
      </c>
      <c r="DW57" s="389">
        <v>0</v>
      </c>
      <c r="DX57" s="389">
        <v>0</v>
      </c>
      <c r="DY57" s="389">
        <v>0</v>
      </c>
      <c r="DZ57" s="389">
        <v>0</v>
      </c>
      <c r="EA57" s="392">
        <v>0</v>
      </c>
      <c r="EB57" s="393">
        <v>0</v>
      </c>
      <c r="EC57" s="393">
        <v>0</v>
      </c>
      <c r="ED57" s="393">
        <v>0</v>
      </c>
      <c r="EE57" s="393">
        <v>0</v>
      </c>
      <c r="EF57" s="392">
        <v>0</v>
      </c>
      <c r="EG57" s="389">
        <v>0</v>
      </c>
      <c r="EH57" s="390">
        <v>0</v>
      </c>
      <c r="EI57" s="390">
        <v>0</v>
      </c>
      <c r="EJ57" s="391">
        <v>0</v>
      </c>
      <c r="EK57" s="394">
        <v>0</v>
      </c>
      <c r="EL57" s="395">
        <v>0</v>
      </c>
      <c r="EM57" s="388">
        <v>0</v>
      </c>
      <c r="EN57" s="388">
        <v>0</v>
      </c>
      <c r="EO57" s="389">
        <v>0</v>
      </c>
      <c r="EP57" s="390">
        <v>0</v>
      </c>
      <c r="EQ57" s="390">
        <v>0</v>
      </c>
      <c r="ER57" s="390">
        <v>0</v>
      </c>
      <c r="ES57" s="391">
        <v>0</v>
      </c>
      <c r="ET57" s="388">
        <v>0</v>
      </c>
      <c r="EU57" s="389">
        <v>0</v>
      </c>
      <c r="EV57" s="390">
        <v>0</v>
      </c>
      <c r="EW57" s="390">
        <v>0</v>
      </c>
      <c r="EX57" s="390">
        <v>0</v>
      </c>
      <c r="EY57" s="391">
        <v>0</v>
      </c>
      <c r="EZ57" s="388">
        <v>0</v>
      </c>
      <c r="FA57" s="389">
        <v>0</v>
      </c>
      <c r="FB57" s="390">
        <v>0</v>
      </c>
      <c r="FC57" s="390">
        <v>0</v>
      </c>
      <c r="FD57" s="390">
        <v>0</v>
      </c>
      <c r="FE57" s="391">
        <v>0</v>
      </c>
      <c r="FF57" s="388">
        <v>0</v>
      </c>
      <c r="FG57" s="389">
        <v>0</v>
      </c>
      <c r="FH57" s="389">
        <v>0</v>
      </c>
      <c r="FI57" s="389">
        <v>0</v>
      </c>
      <c r="FJ57" s="389">
        <v>0</v>
      </c>
      <c r="FK57" s="389">
        <v>0</v>
      </c>
      <c r="FL57" s="392">
        <v>0</v>
      </c>
      <c r="FM57" s="389">
        <v>0</v>
      </c>
      <c r="FN57" s="389">
        <v>0</v>
      </c>
      <c r="FO57" s="389">
        <v>0</v>
      </c>
      <c r="FP57" s="389">
        <v>0</v>
      </c>
      <c r="FQ57" s="389">
        <v>0</v>
      </c>
      <c r="FR57" s="392">
        <v>0</v>
      </c>
      <c r="FS57" s="389">
        <v>0</v>
      </c>
      <c r="FT57" s="389">
        <v>0</v>
      </c>
      <c r="FU57" s="389">
        <v>0</v>
      </c>
      <c r="FV57" s="389">
        <v>0</v>
      </c>
      <c r="FW57" s="389">
        <v>0</v>
      </c>
      <c r="FX57" s="392">
        <v>0</v>
      </c>
      <c r="FY57" s="393">
        <v>0</v>
      </c>
      <c r="FZ57" s="393">
        <v>0</v>
      </c>
      <c r="GA57" s="393">
        <v>0</v>
      </c>
      <c r="GB57" s="393">
        <v>0</v>
      </c>
      <c r="GC57" s="393">
        <v>0</v>
      </c>
      <c r="GD57" s="392">
        <v>0</v>
      </c>
      <c r="GE57" s="393">
        <v>0</v>
      </c>
      <c r="GF57" s="393">
        <v>0</v>
      </c>
      <c r="GG57" s="393">
        <v>0</v>
      </c>
      <c r="GH57" s="393">
        <v>0</v>
      </c>
      <c r="GI57" s="393">
        <v>0</v>
      </c>
      <c r="GJ57" s="392">
        <v>0</v>
      </c>
      <c r="GK57" s="389">
        <v>0</v>
      </c>
      <c r="GL57" s="389">
        <v>0</v>
      </c>
      <c r="GM57" s="389">
        <v>0</v>
      </c>
      <c r="GN57" s="389">
        <v>0</v>
      </c>
      <c r="GO57" s="389">
        <v>0</v>
      </c>
      <c r="GP57" s="394">
        <v>0</v>
      </c>
      <c r="GQ57" s="388">
        <v>0</v>
      </c>
      <c r="GR57" s="399">
        <v>0</v>
      </c>
      <c r="GS57" s="396">
        <v>0</v>
      </c>
      <c r="GT57" s="397">
        <v>0</v>
      </c>
      <c r="GU57" s="390">
        <v>0</v>
      </c>
      <c r="GV57" s="390">
        <v>0</v>
      </c>
      <c r="GW57" s="391">
        <v>0</v>
      </c>
      <c r="GX57" s="388">
        <v>0</v>
      </c>
      <c r="GY57" s="389">
        <v>0</v>
      </c>
      <c r="GZ57" s="389">
        <v>0</v>
      </c>
      <c r="HA57" s="389">
        <v>0</v>
      </c>
      <c r="HB57" s="389">
        <v>0</v>
      </c>
      <c r="HC57" s="392">
        <v>0</v>
      </c>
      <c r="HD57" s="389">
        <v>0</v>
      </c>
      <c r="HE57" s="389">
        <v>0</v>
      </c>
      <c r="HF57" s="389">
        <v>0</v>
      </c>
      <c r="HG57" s="389">
        <v>0</v>
      </c>
      <c r="HH57" s="392">
        <v>0</v>
      </c>
      <c r="HI57" s="389">
        <v>0</v>
      </c>
      <c r="HJ57" s="389">
        <v>0</v>
      </c>
      <c r="HK57" s="389">
        <v>0</v>
      </c>
      <c r="HL57" s="389">
        <v>0</v>
      </c>
      <c r="HM57" s="392">
        <v>0</v>
      </c>
      <c r="HN57" s="389">
        <v>0</v>
      </c>
      <c r="HO57" s="389">
        <v>0</v>
      </c>
      <c r="HP57" s="389">
        <v>0</v>
      </c>
      <c r="HQ57" s="389">
        <v>0</v>
      </c>
      <c r="HR57" s="392">
        <v>0</v>
      </c>
      <c r="HS57" s="393">
        <v>0</v>
      </c>
      <c r="HT57" s="393">
        <v>0</v>
      </c>
      <c r="HU57" s="393">
        <v>0</v>
      </c>
      <c r="HV57" s="393">
        <v>0</v>
      </c>
      <c r="HW57" s="392">
        <v>0</v>
      </c>
      <c r="HX57" s="389">
        <v>0</v>
      </c>
      <c r="HY57" s="390">
        <v>0</v>
      </c>
      <c r="HZ57" s="390">
        <v>0</v>
      </c>
      <c r="IA57" s="391">
        <v>0</v>
      </c>
      <c r="IB57" s="394">
        <v>0</v>
      </c>
      <c r="IC57" s="388">
        <v>0</v>
      </c>
      <c r="ID57" s="396">
        <v>0</v>
      </c>
      <c r="IE57" s="396">
        <v>0</v>
      </c>
      <c r="IF57" s="397">
        <v>0</v>
      </c>
      <c r="IG57" s="390">
        <v>0</v>
      </c>
      <c r="IH57" s="390">
        <v>0</v>
      </c>
      <c r="II57" s="391">
        <v>0</v>
      </c>
      <c r="IJ57" s="388">
        <v>0</v>
      </c>
      <c r="IK57" s="395">
        <v>0</v>
      </c>
      <c r="IL57" s="396">
        <v>0</v>
      </c>
      <c r="IM57" s="396">
        <v>0</v>
      </c>
      <c r="IN57" s="397">
        <v>0</v>
      </c>
      <c r="IO57" s="390">
        <v>0</v>
      </c>
      <c r="IP57" s="390">
        <v>0</v>
      </c>
      <c r="IQ57" s="391">
        <v>0</v>
      </c>
      <c r="IR57" s="391">
        <v>0</v>
      </c>
      <c r="IS57" s="388">
        <v>0</v>
      </c>
      <c r="IT57" s="395">
        <v>0</v>
      </c>
      <c r="IU57" s="396">
        <v>0</v>
      </c>
      <c r="IV57" s="396">
        <v>0</v>
      </c>
      <c r="IW57" s="397">
        <v>0</v>
      </c>
      <c r="IX57" s="390">
        <v>0</v>
      </c>
      <c r="IY57" s="390">
        <v>0</v>
      </c>
      <c r="IZ57" s="391">
        <v>0</v>
      </c>
      <c r="JA57" s="388">
        <v>0</v>
      </c>
      <c r="JB57" s="395">
        <v>0</v>
      </c>
      <c r="JC57" s="396">
        <v>0</v>
      </c>
      <c r="JD57" s="396">
        <v>0</v>
      </c>
      <c r="JE57" s="397">
        <v>0</v>
      </c>
      <c r="JF57" s="390">
        <v>0</v>
      </c>
      <c r="JG57" s="390">
        <v>0</v>
      </c>
      <c r="JH57" s="391">
        <v>0</v>
      </c>
      <c r="JI57" s="388">
        <v>0</v>
      </c>
      <c r="JJ57" s="395">
        <v>0</v>
      </c>
      <c r="JK57" s="388">
        <v>0</v>
      </c>
      <c r="JL57" s="388">
        <v>0</v>
      </c>
      <c r="JM57" s="388">
        <v>0</v>
      </c>
      <c r="JN57" s="388">
        <v>0</v>
      </c>
      <c r="JO57" s="400">
        <v>0</v>
      </c>
    </row>
    <row r="58" spans="1:275" hidden="1" x14ac:dyDescent="0.35">
      <c r="A58" s="401">
        <v>578</v>
      </c>
      <c r="B58" s="386">
        <v>1</v>
      </c>
      <c r="C58" s="402" t="s">
        <v>157</v>
      </c>
      <c r="D58" s="403">
        <v>0</v>
      </c>
      <c r="E58" s="388">
        <v>0</v>
      </c>
      <c r="F58" s="404">
        <v>0</v>
      </c>
      <c r="G58" s="405">
        <v>0</v>
      </c>
      <c r="H58" s="405">
        <v>0</v>
      </c>
      <c r="I58" s="405">
        <v>0</v>
      </c>
      <c r="J58" s="393">
        <v>0</v>
      </c>
      <c r="K58" s="403">
        <v>0</v>
      </c>
      <c r="L58" s="404">
        <v>0</v>
      </c>
      <c r="M58" s="405">
        <v>0</v>
      </c>
      <c r="N58" s="405">
        <v>0</v>
      </c>
      <c r="O58" s="405">
        <v>0</v>
      </c>
      <c r="P58" s="393">
        <v>0</v>
      </c>
      <c r="Q58" s="403">
        <v>0</v>
      </c>
      <c r="R58" s="404">
        <v>0</v>
      </c>
      <c r="S58" s="405">
        <v>0</v>
      </c>
      <c r="T58" s="405">
        <v>0</v>
      </c>
      <c r="U58" s="405">
        <v>0</v>
      </c>
      <c r="V58" s="393">
        <v>0</v>
      </c>
      <c r="W58" s="403">
        <v>0</v>
      </c>
      <c r="X58" s="389">
        <v>0</v>
      </c>
      <c r="Y58" s="389">
        <v>0</v>
      </c>
      <c r="Z58" s="389">
        <v>0</v>
      </c>
      <c r="AA58" s="389">
        <v>0</v>
      </c>
      <c r="AB58" s="389">
        <v>0</v>
      </c>
      <c r="AC58" s="406">
        <v>0</v>
      </c>
      <c r="AD58" s="389">
        <v>0</v>
      </c>
      <c r="AE58" s="389">
        <v>0</v>
      </c>
      <c r="AF58" s="389">
        <v>0</v>
      </c>
      <c r="AG58" s="389">
        <v>0</v>
      </c>
      <c r="AH58" s="389">
        <v>0</v>
      </c>
      <c r="AI58" s="406">
        <v>0</v>
      </c>
      <c r="AJ58" s="389">
        <v>0</v>
      </c>
      <c r="AK58" s="389">
        <v>0</v>
      </c>
      <c r="AL58" s="389">
        <v>0</v>
      </c>
      <c r="AM58" s="389">
        <v>0</v>
      </c>
      <c r="AN58" s="389">
        <v>0</v>
      </c>
      <c r="AO58" s="406">
        <v>0</v>
      </c>
      <c r="AP58" s="393">
        <v>0</v>
      </c>
      <c r="AQ58" s="393">
        <v>0</v>
      </c>
      <c r="AR58" s="393">
        <v>0</v>
      </c>
      <c r="AS58" s="393">
        <v>0</v>
      </c>
      <c r="AT58" s="393">
        <v>0</v>
      </c>
      <c r="AU58" s="406">
        <v>0</v>
      </c>
      <c r="AV58" s="393">
        <v>0</v>
      </c>
      <c r="AW58" s="393">
        <v>0</v>
      </c>
      <c r="AX58" s="393">
        <v>0</v>
      </c>
      <c r="AY58" s="393">
        <v>0</v>
      </c>
      <c r="AZ58" s="393">
        <v>0</v>
      </c>
      <c r="BA58" s="392">
        <v>0</v>
      </c>
      <c r="BB58" s="393">
        <v>0</v>
      </c>
      <c r="BC58" s="393">
        <v>0</v>
      </c>
      <c r="BD58" s="393">
        <v>0</v>
      </c>
      <c r="BE58" s="393">
        <v>0</v>
      </c>
      <c r="BF58" s="393">
        <v>0</v>
      </c>
      <c r="BG58" s="392">
        <v>0</v>
      </c>
      <c r="BH58" s="389">
        <v>0</v>
      </c>
      <c r="BI58" s="389">
        <v>0</v>
      </c>
      <c r="BJ58" s="389">
        <v>0</v>
      </c>
      <c r="BK58" s="389">
        <v>0</v>
      </c>
      <c r="BL58" s="389">
        <v>0</v>
      </c>
      <c r="BM58" s="407">
        <v>0</v>
      </c>
      <c r="BN58" s="395">
        <v>0</v>
      </c>
      <c r="BO58" s="408">
        <v>0</v>
      </c>
      <c r="BP58" s="396">
        <v>0</v>
      </c>
      <c r="BQ58" s="397">
        <v>0</v>
      </c>
      <c r="BR58" s="390">
        <v>0</v>
      </c>
      <c r="BS58" s="390">
        <v>0</v>
      </c>
      <c r="BT58" s="398">
        <v>0</v>
      </c>
      <c r="BU58" s="403">
        <v>0</v>
      </c>
      <c r="BV58" s="389">
        <v>0</v>
      </c>
      <c r="BW58" s="389">
        <v>0</v>
      </c>
      <c r="BX58" s="389">
        <v>0</v>
      </c>
      <c r="BY58" s="389">
        <v>0</v>
      </c>
      <c r="BZ58" s="406">
        <v>0</v>
      </c>
      <c r="CA58" s="389">
        <v>0</v>
      </c>
      <c r="CB58" s="389">
        <v>0</v>
      </c>
      <c r="CC58" s="389">
        <v>0</v>
      </c>
      <c r="CD58" s="389">
        <v>0</v>
      </c>
      <c r="CE58" s="406">
        <v>0</v>
      </c>
      <c r="CF58" s="389">
        <v>0</v>
      </c>
      <c r="CG58" s="389">
        <v>0</v>
      </c>
      <c r="CH58" s="389">
        <v>0</v>
      </c>
      <c r="CI58" s="389">
        <v>0</v>
      </c>
      <c r="CJ58" s="406">
        <v>0</v>
      </c>
      <c r="CK58" s="393">
        <v>0</v>
      </c>
      <c r="CL58" s="393">
        <v>0</v>
      </c>
      <c r="CM58" s="393">
        <v>0</v>
      </c>
      <c r="CN58" s="393">
        <v>0</v>
      </c>
      <c r="CO58" s="392">
        <v>0</v>
      </c>
      <c r="CP58" s="393">
        <v>0</v>
      </c>
      <c r="CQ58" s="393">
        <v>0</v>
      </c>
      <c r="CR58" s="393">
        <v>0</v>
      </c>
      <c r="CS58" s="393">
        <v>0</v>
      </c>
      <c r="CT58" s="392">
        <v>0</v>
      </c>
      <c r="CU58" s="404">
        <v>0</v>
      </c>
      <c r="CV58" s="405">
        <v>0</v>
      </c>
      <c r="CW58" s="405">
        <v>0</v>
      </c>
      <c r="CX58" s="393">
        <v>0</v>
      </c>
      <c r="CY58" s="407">
        <v>0</v>
      </c>
      <c r="CZ58" s="395">
        <v>0</v>
      </c>
      <c r="DA58" s="409">
        <v>0</v>
      </c>
      <c r="DB58" s="396">
        <v>0</v>
      </c>
      <c r="DC58" s="397">
        <v>0</v>
      </c>
      <c r="DD58" s="390">
        <v>0</v>
      </c>
      <c r="DE58" s="390">
        <v>0</v>
      </c>
      <c r="DF58" s="398">
        <v>0</v>
      </c>
      <c r="DG58" s="403">
        <v>0</v>
      </c>
      <c r="DH58" s="389">
        <v>0</v>
      </c>
      <c r="DI58" s="389">
        <v>0</v>
      </c>
      <c r="DJ58" s="389">
        <v>0</v>
      </c>
      <c r="DK58" s="389">
        <v>0</v>
      </c>
      <c r="DL58" s="406">
        <v>0</v>
      </c>
      <c r="DM58" s="389">
        <v>0</v>
      </c>
      <c r="DN58" s="389">
        <v>0</v>
      </c>
      <c r="DO58" s="389">
        <v>0</v>
      </c>
      <c r="DP58" s="389">
        <v>0</v>
      </c>
      <c r="DQ58" s="406">
        <v>0</v>
      </c>
      <c r="DR58" s="389">
        <v>0</v>
      </c>
      <c r="DS58" s="389">
        <v>0</v>
      </c>
      <c r="DT58" s="389">
        <v>0</v>
      </c>
      <c r="DU58" s="389">
        <v>0</v>
      </c>
      <c r="DV58" s="406">
        <v>0</v>
      </c>
      <c r="DW58" s="389">
        <v>0</v>
      </c>
      <c r="DX58" s="389">
        <v>0</v>
      </c>
      <c r="DY58" s="389">
        <v>0</v>
      </c>
      <c r="DZ58" s="389">
        <v>0</v>
      </c>
      <c r="EA58" s="392">
        <v>0</v>
      </c>
      <c r="EB58" s="393">
        <v>0</v>
      </c>
      <c r="EC58" s="393">
        <v>0</v>
      </c>
      <c r="ED58" s="393">
        <v>0</v>
      </c>
      <c r="EE58" s="393">
        <v>0</v>
      </c>
      <c r="EF58" s="406">
        <v>0</v>
      </c>
      <c r="EG58" s="404">
        <v>0</v>
      </c>
      <c r="EH58" s="405">
        <v>0</v>
      </c>
      <c r="EI58" s="405">
        <v>0</v>
      </c>
      <c r="EJ58" s="393">
        <v>0</v>
      </c>
      <c r="EK58" s="407">
        <v>0</v>
      </c>
      <c r="EL58" s="395">
        <v>0</v>
      </c>
      <c r="EM58" s="403">
        <v>0</v>
      </c>
      <c r="EN58" s="388">
        <v>0</v>
      </c>
      <c r="EO58" s="404">
        <v>0</v>
      </c>
      <c r="EP58" s="405">
        <v>0</v>
      </c>
      <c r="EQ58" s="405">
        <v>0</v>
      </c>
      <c r="ER58" s="405">
        <v>0</v>
      </c>
      <c r="ES58" s="393">
        <v>0</v>
      </c>
      <c r="ET58" s="403">
        <v>0</v>
      </c>
      <c r="EU58" s="404">
        <v>0</v>
      </c>
      <c r="EV58" s="405">
        <v>0</v>
      </c>
      <c r="EW58" s="405">
        <v>0</v>
      </c>
      <c r="EX58" s="405">
        <v>0</v>
      </c>
      <c r="EY58" s="393">
        <v>0</v>
      </c>
      <c r="EZ58" s="403">
        <v>0</v>
      </c>
      <c r="FA58" s="404">
        <v>0</v>
      </c>
      <c r="FB58" s="405">
        <v>0</v>
      </c>
      <c r="FC58" s="405">
        <v>0</v>
      </c>
      <c r="FD58" s="405">
        <v>0</v>
      </c>
      <c r="FE58" s="393">
        <v>0</v>
      </c>
      <c r="FF58" s="403">
        <v>0</v>
      </c>
      <c r="FG58" s="389">
        <v>0</v>
      </c>
      <c r="FH58" s="389">
        <v>0</v>
      </c>
      <c r="FI58" s="389">
        <v>0</v>
      </c>
      <c r="FJ58" s="389">
        <v>0</v>
      </c>
      <c r="FK58" s="389">
        <v>0</v>
      </c>
      <c r="FL58" s="406">
        <v>0</v>
      </c>
      <c r="FM58" s="389">
        <v>0</v>
      </c>
      <c r="FN58" s="389">
        <v>0</v>
      </c>
      <c r="FO58" s="389">
        <v>0</v>
      </c>
      <c r="FP58" s="389">
        <v>0</v>
      </c>
      <c r="FQ58" s="389">
        <v>0</v>
      </c>
      <c r="FR58" s="406">
        <v>0</v>
      </c>
      <c r="FS58" s="389">
        <v>0</v>
      </c>
      <c r="FT58" s="389">
        <v>0</v>
      </c>
      <c r="FU58" s="389">
        <v>0</v>
      </c>
      <c r="FV58" s="389">
        <v>0</v>
      </c>
      <c r="FW58" s="389">
        <v>0</v>
      </c>
      <c r="FX58" s="406">
        <v>0</v>
      </c>
      <c r="FY58" s="393">
        <v>0</v>
      </c>
      <c r="FZ58" s="393">
        <v>0</v>
      </c>
      <c r="GA58" s="393">
        <v>0</v>
      </c>
      <c r="GB58" s="393">
        <v>0</v>
      </c>
      <c r="GC58" s="393">
        <v>0</v>
      </c>
      <c r="GD58" s="406">
        <v>0</v>
      </c>
      <c r="GE58" s="393">
        <v>0</v>
      </c>
      <c r="GF58" s="393">
        <v>0</v>
      </c>
      <c r="GG58" s="393">
        <v>0</v>
      </c>
      <c r="GH58" s="393">
        <v>0</v>
      </c>
      <c r="GI58" s="393">
        <v>0</v>
      </c>
      <c r="GJ58" s="392">
        <v>0</v>
      </c>
      <c r="GK58" s="389">
        <v>0</v>
      </c>
      <c r="GL58" s="389">
        <v>0</v>
      </c>
      <c r="GM58" s="389">
        <v>0</v>
      </c>
      <c r="GN58" s="389">
        <v>0</v>
      </c>
      <c r="GO58" s="389">
        <v>0</v>
      </c>
      <c r="GP58" s="407">
        <v>0</v>
      </c>
      <c r="GQ58" s="388">
        <v>0</v>
      </c>
      <c r="GR58" s="409">
        <v>0</v>
      </c>
      <c r="GS58" s="396">
        <v>0</v>
      </c>
      <c r="GT58" s="397">
        <v>0</v>
      </c>
      <c r="GU58" s="390">
        <v>0</v>
      </c>
      <c r="GV58" s="390">
        <v>0</v>
      </c>
      <c r="GW58" s="391">
        <v>0</v>
      </c>
      <c r="GX58" s="403">
        <v>0</v>
      </c>
      <c r="GY58" s="389">
        <v>0</v>
      </c>
      <c r="GZ58" s="389">
        <v>0</v>
      </c>
      <c r="HA58" s="389">
        <v>0</v>
      </c>
      <c r="HB58" s="389">
        <v>0</v>
      </c>
      <c r="HC58" s="406">
        <v>0</v>
      </c>
      <c r="HD58" s="389">
        <v>0</v>
      </c>
      <c r="HE58" s="389">
        <v>0</v>
      </c>
      <c r="HF58" s="389">
        <v>0</v>
      </c>
      <c r="HG58" s="389">
        <v>0</v>
      </c>
      <c r="HH58" s="406">
        <v>0</v>
      </c>
      <c r="HI58" s="389">
        <v>0</v>
      </c>
      <c r="HJ58" s="389">
        <v>0</v>
      </c>
      <c r="HK58" s="389">
        <v>0</v>
      </c>
      <c r="HL58" s="389">
        <v>0</v>
      </c>
      <c r="HM58" s="406">
        <v>0</v>
      </c>
      <c r="HN58" s="389">
        <v>0</v>
      </c>
      <c r="HO58" s="389">
        <v>0</v>
      </c>
      <c r="HP58" s="389">
        <v>0</v>
      </c>
      <c r="HQ58" s="389">
        <v>0</v>
      </c>
      <c r="HR58" s="392">
        <v>0</v>
      </c>
      <c r="HS58" s="393">
        <v>0</v>
      </c>
      <c r="HT58" s="393">
        <v>0</v>
      </c>
      <c r="HU58" s="393">
        <v>0</v>
      </c>
      <c r="HV58" s="393">
        <v>0</v>
      </c>
      <c r="HW58" s="406">
        <v>0</v>
      </c>
      <c r="HX58" s="404">
        <v>0</v>
      </c>
      <c r="HY58" s="405">
        <v>0</v>
      </c>
      <c r="HZ58" s="405">
        <v>0</v>
      </c>
      <c r="IA58" s="393">
        <v>0</v>
      </c>
      <c r="IB58" s="407">
        <v>0</v>
      </c>
      <c r="IC58" s="388">
        <v>0</v>
      </c>
      <c r="ID58" s="408">
        <v>0</v>
      </c>
      <c r="IE58" s="396">
        <v>0</v>
      </c>
      <c r="IF58" s="397">
        <v>0</v>
      </c>
      <c r="IG58" s="390">
        <v>0</v>
      </c>
      <c r="IH58" s="390">
        <v>0</v>
      </c>
      <c r="II58" s="391">
        <v>0</v>
      </c>
      <c r="IJ58" s="388">
        <v>0</v>
      </c>
      <c r="IK58" s="395">
        <v>0</v>
      </c>
      <c r="IL58" s="408">
        <v>0</v>
      </c>
      <c r="IM58" s="396">
        <v>0</v>
      </c>
      <c r="IN58" s="397">
        <v>0</v>
      </c>
      <c r="IO58" s="390">
        <v>0</v>
      </c>
      <c r="IP58" s="390">
        <v>0</v>
      </c>
      <c r="IQ58" s="391">
        <v>0</v>
      </c>
      <c r="IR58" s="391">
        <v>0</v>
      </c>
      <c r="IS58" s="388">
        <v>0</v>
      </c>
      <c r="IT58" s="395">
        <v>0</v>
      </c>
      <c r="IU58" s="408">
        <v>0</v>
      </c>
      <c r="IV58" s="396">
        <v>0</v>
      </c>
      <c r="IW58" s="397">
        <v>0</v>
      </c>
      <c r="IX58" s="390">
        <v>0</v>
      </c>
      <c r="IY58" s="390">
        <v>0</v>
      </c>
      <c r="IZ58" s="391">
        <v>0</v>
      </c>
      <c r="JA58" s="388">
        <v>0</v>
      </c>
      <c r="JB58" s="395">
        <v>0</v>
      </c>
      <c r="JC58" s="408">
        <v>0</v>
      </c>
      <c r="JD58" s="396">
        <v>0</v>
      </c>
      <c r="JE58" s="397">
        <v>0</v>
      </c>
      <c r="JF58" s="390">
        <v>0</v>
      </c>
      <c r="JG58" s="390">
        <v>0</v>
      </c>
      <c r="JH58" s="391">
        <v>0</v>
      </c>
      <c r="JI58" s="388">
        <v>0</v>
      </c>
      <c r="JJ58" s="395">
        <v>0</v>
      </c>
      <c r="JK58" s="388">
        <v>0</v>
      </c>
      <c r="JL58" s="388">
        <v>0</v>
      </c>
      <c r="JM58" s="388">
        <v>0</v>
      </c>
      <c r="JN58" s="403">
        <v>0</v>
      </c>
      <c r="JO58" s="400">
        <v>0</v>
      </c>
    </row>
    <row r="59" spans="1:275" hidden="1" x14ac:dyDescent="0.35">
      <c r="A59" s="401">
        <v>578</v>
      </c>
      <c r="B59" s="386">
        <v>1</v>
      </c>
      <c r="C59" s="402" t="s">
        <v>309</v>
      </c>
      <c r="D59" s="403">
        <v>0</v>
      </c>
      <c r="E59" s="388">
        <v>0</v>
      </c>
      <c r="F59" s="404">
        <v>0</v>
      </c>
      <c r="G59" s="405">
        <v>0</v>
      </c>
      <c r="H59" s="405">
        <v>0</v>
      </c>
      <c r="I59" s="405">
        <v>0</v>
      </c>
      <c r="J59" s="393">
        <v>0</v>
      </c>
      <c r="K59" s="403">
        <v>0</v>
      </c>
      <c r="L59" s="404">
        <v>0</v>
      </c>
      <c r="M59" s="405">
        <v>0</v>
      </c>
      <c r="N59" s="405">
        <v>0</v>
      </c>
      <c r="O59" s="405">
        <v>0</v>
      </c>
      <c r="P59" s="393">
        <v>0</v>
      </c>
      <c r="Q59" s="403">
        <v>0</v>
      </c>
      <c r="R59" s="404">
        <v>0</v>
      </c>
      <c r="S59" s="405">
        <v>0</v>
      </c>
      <c r="T59" s="405">
        <v>0</v>
      </c>
      <c r="U59" s="405">
        <v>0</v>
      </c>
      <c r="V59" s="393">
        <v>0</v>
      </c>
      <c r="W59" s="403">
        <v>0</v>
      </c>
      <c r="X59" s="389">
        <v>0</v>
      </c>
      <c r="Y59" s="389">
        <v>0</v>
      </c>
      <c r="Z59" s="389">
        <v>0</v>
      </c>
      <c r="AA59" s="389">
        <v>0</v>
      </c>
      <c r="AB59" s="389">
        <v>0</v>
      </c>
      <c r="AC59" s="406">
        <v>0</v>
      </c>
      <c r="AD59" s="389">
        <v>0</v>
      </c>
      <c r="AE59" s="389">
        <v>0</v>
      </c>
      <c r="AF59" s="389">
        <v>0</v>
      </c>
      <c r="AG59" s="389">
        <v>0</v>
      </c>
      <c r="AH59" s="389">
        <v>0</v>
      </c>
      <c r="AI59" s="406">
        <v>0</v>
      </c>
      <c r="AJ59" s="389">
        <v>0</v>
      </c>
      <c r="AK59" s="389">
        <v>0</v>
      </c>
      <c r="AL59" s="389">
        <v>0</v>
      </c>
      <c r="AM59" s="389">
        <v>0</v>
      </c>
      <c r="AN59" s="389">
        <v>0</v>
      </c>
      <c r="AO59" s="406">
        <v>0</v>
      </c>
      <c r="AP59" s="393">
        <v>0</v>
      </c>
      <c r="AQ59" s="393">
        <v>0</v>
      </c>
      <c r="AR59" s="393">
        <v>0</v>
      </c>
      <c r="AS59" s="393">
        <v>0</v>
      </c>
      <c r="AT59" s="393">
        <v>0</v>
      </c>
      <c r="AU59" s="406">
        <v>0</v>
      </c>
      <c r="AV59" s="393">
        <v>0</v>
      </c>
      <c r="AW59" s="393">
        <v>0</v>
      </c>
      <c r="AX59" s="393">
        <v>0</v>
      </c>
      <c r="AY59" s="393">
        <v>0</v>
      </c>
      <c r="AZ59" s="393">
        <v>0</v>
      </c>
      <c r="BA59" s="392">
        <v>0</v>
      </c>
      <c r="BB59" s="393">
        <v>0</v>
      </c>
      <c r="BC59" s="393">
        <v>0</v>
      </c>
      <c r="BD59" s="393">
        <v>0</v>
      </c>
      <c r="BE59" s="393">
        <v>0</v>
      </c>
      <c r="BF59" s="393">
        <v>0</v>
      </c>
      <c r="BG59" s="392">
        <v>0</v>
      </c>
      <c r="BH59" s="389">
        <v>0</v>
      </c>
      <c r="BI59" s="389">
        <v>0</v>
      </c>
      <c r="BJ59" s="389">
        <v>0</v>
      </c>
      <c r="BK59" s="389">
        <v>0</v>
      </c>
      <c r="BL59" s="389">
        <v>0</v>
      </c>
      <c r="BM59" s="407">
        <v>0</v>
      </c>
      <c r="BN59" s="395">
        <v>0</v>
      </c>
      <c r="BO59" s="408">
        <v>0</v>
      </c>
      <c r="BP59" s="396">
        <v>0</v>
      </c>
      <c r="BQ59" s="397">
        <v>0</v>
      </c>
      <c r="BR59" s="390">
        <v>0</v>
      </c>
      <c r="BS59" s="390">
        <v>0</v>
      </c>
      <c r="BT59" s="398">
        <v>0</v>
      </c>
      <c r="BU59" s="403">
        <v>0</v>
      </c>
      <c r="BV59" s="389">
        <v>0</v>
      </c>
      <c r="BW59" s="389">
        <v>0</v>
      </c>
      <c r="BX59" s="389">
        <v>0</v>
      </c>
      <c r="BY59" s="389">
        <v>0</v>
      </c>
      <c r="BZ59" s="406">
        <v>0</v>
      </c>
      <c r="CA59" s="389">
        <v>0</v>
      </c>
      <c r="CB59" s="389">
        <v>0</v>
      </c>
      <c r="CC59" s="389">
        <v>0</v>
      </c>
      <c r="CD59" s="389">
        <v>0</v>
      </c>
      <c r="CE59" s="406">
        <v>0</v>
      </c>
      <c r="CF59" s="389">
        <v>0</v>
      </c>
      <c r="CG59" s="389">
        <v>0</v>
      </c>
      <c r="CH59" s="389">
        <v>0</v>
      </c>
      <c r="CI59" s="389">
        <v>0</v>
      </c>
      <c r="CJ59" s="406">
        <v>0</v>
      </c>
      <c r="CK59" s="393">
        <v>0</v>
      </c>
      <c r="CL59" s="393">
        <v>0</v>
      </c>
      <c r="CM59" s="393">
        <v>0</v>
      </c>
      <c r="CN59" s="393">
        <v>0</v>
      </c>
      <c r="CO59" s="392">
        <v>0</v>
      </c>
      <c r="CP59" s="393">
        <v>0</v>
      </c>
      <c r="CQ59" s="393">
        <v>0</v>
      </c>
      <c r="CR59" s="393">
        <v>0</v>
      </c>
      <c r="CS59" s="393">
        <v>0</v>
      </c>
      <c r="CT59" s="392">
        <v>0</v>
      </c>
      <c r="CU59" s="404">
        <v>0</v>
      </c>
      <c r="CV59" s="405">
        <v>0</v>
      </c>
      <c r="CW59" s="405">
        <v>0</v>
      </c>
      <c r="CX59" s="393">
        <v>0</v>
      </c>
      <c r="CY59" s="407">
        <v>0</v>
      </c>
      <c r="CZ59" s="395">
        <v>0</v>
      </c>
      <c r="DA59" s="409">
        <v>0</v>
      </c>
      <c r="DB59" s="396">
        <v>0</v>
      </c>
      <c r="DC59" s="397">
        <v>0</v>
      </c>
      <c r="DD59" s="390">
        <v>0</v>
      </c>
      <c r="DE59" s="390">
        <v>0</v>
      </c>
      <c r="DF59" s="398">
        <v>0</v>
      </c>
      <c r="DG59" s="403">
        <v>0</v>
      </c>
      <c r="DH59" s="389">
        <v>0</v>
      </c>
      <c r="DI59" s="389">
        <v>0</v>
      </c>
      <c r="DJ59" s="389">
        <v>0</v>
      </c>
      <c r="DK59" s="389">
        <v>0</v>
      </c>
      <c r="DL59" s="406">
        <v>0</v>
      </c>
      <c r="DM59" s="389">
        <v>0</v>
      </c>
      <c r="DN59" s="389">
        <v>0</v>
      </c>
      <c r="DO59" s="389">
        <v>0</v>
      </c>
      <c r="DP59" s="389">
        <v>0</v>
      </c>
      <c r="DQ59" s="406">
        <v>0</v>
      </c>
      <c r="DR59" s="389">
        <v>0</v>
      </c>
      <c r="DS59" s="389">
        <v>0</v>
      </c>
      <c r="DT59" s="389">
        <v>0</v>
      </c>
      <c r="DU59" s="389">
        <v>0</v>
      </c>
      <c r="DV59" s="406">
        <v>0</v>
      </c>
      <c r="DW59" s="389">
        <v>0</v>
      </c>
      <c r="DX59" s="389">
        <v>0</v>
      </c>
      <c r="DY59" s="389">
        <v>0</v>
      </c>
      <c r="DZ59" s="389">
        <v>0</v>
      </c>
      <c r="EA59" s="392">
        <v>0</v>
      </c>
      <c r="EB59" s="393">
        <v>0</v>
      </c>
      <c r="EC59" s="393">
        <v>0</v>
      </c>
      <c r="ED59" s="393">
        <v>0</v>
      </c>
      <c r="EE59" s="393">
        <v>0</v>
      </c>
      <c r="EF59" s="406">
        <v>0</v>
      </c>
      <c r="EG59" s="404">
        <v>0</v>
      </c>
      <c r="EH59" s="405">
        <v>0</v>
      </c>
      <c r="EI59" s="405">
        <v>0</v>
      </c>
      <c r="EJ59" s="393">
        <v>0</v>
      </c>
      <c r="EK59" s="407">
        <v>0</v>
      </c>
      <c r="EL59" s="395">
        <v>0</v>
      </c>
      <c r="EM59" s="403">
        <v>0</v>
      </c>
      <c r="EN59" s="388">
        <v>0</v>
      </c>
      <c r="EO59" s="404">
        <v>0</v>
      </c>
      <c r="EP59" s="405">
        <v>0</v>
      </c>
      <c r="EQ59" s="405">
        <v>0</v>
      </c>
      <c r="ER59" s="405">
        <v>0</v>
      </c>
      <c r="ES59" s="393">
        <v>0</v>
      </c>
      <c r="ET59" s="403">
        <v>0</v>
      </c>
      <c r="EU59" s="404">
        <v>0</v>
      </c>
      <c r="EV59" s="405">
        <v>0</v>
      </c>
      <c r="EW59" s="405">
        <v>0</v>
      </c>
      <c r="EX59" s="405">
        <v>0</v>
      </c>
      <c r="EY59" s="393">
        <v>0</v>
      </c>
      <c r="EZ59" s="403">
        <v>0</v>
      </c>
      <c r="FA59" s="404">
        <v>0</v>
      </c>
      <c r="FB59" s="405">
        <v>0</v>
      </c>
      <c r="FC59" s="405">
        <v>0</v>
      </c>
      <c r="FD59" s="405">
        <v>0</v>
      </c>
      <c r="FE59" s="393">
        <v>0</v>
      </c>
      <c r="FF59" s="403">
        <v>0</v>
      </c>
      <c r="FG59" s="389">
        <v>0</v>
      </c>
      <c r="FH59" s="389">
        <v>0</v>
      </c>
      <c r="FI59" s="389">
        <v>0</v>
      </c>
      <c r="FJ59" s="389">
        <v>0</v>
      </c>
      <c r="FK59" s="389">
        <v>0</v>
      </c>
      <c r="FL59" s="406">
        <v>0</v>
      </c>
      <c r="FM59" s="389">
        <v>0</v>
      </c>
      <c r="FN59" s="389">
        <v>0</v>
      </c>
      <c r="FO59" s="389">
        <v>0</v>
      </c>
      <c r="FP59" s="389">
        <v>0</v>
      </c>
      <c r="FQ59" s="389">
        <v>0</v>
      </c>
      <c r="FR59" s="406">
        <v>0</v>
      </c>
      <c r="FS59" s="389">
        <v>0</v>
      </c>
      <c r="FT59" s="389">
        <v>0</v>
      </c>
      <c r="FU59" s="389">
        <v>0</v>
      </c>
      <c r="FV59" s="389">
        <v>0</v>
      </c>
      <c r="FW59" s="389">
        <v>0</v>
      </c>
      <c r="FX59" s="406">
        <v>0</v>
      </c>
      <c r="FY59" s="393">
        <v>0</v>
      </c>
      <c r="FZ59" s="393">
        <v>0</v>
      </c>
      <c r="GA59" s="393">
        <v>0</v>
      </c>
      <c r="GB59" s="393">
        <v>0</v>
      </c>
      <c r="GC59" s="393">
        <v>0</v>
      </c>
      <c r="GD59" s="406">
        <v>0</v>
      </c>
      <c r="GE59" s="393">
        <v>0</v>
      </c>
      <c r="GF59" s="393">
        <v>0</v>
      </c>
      <c r="GG59" s="393">
        <v>0</v>
      </c>
      <c r="GH59" s="393">
        <v>0</v>
      </c>
      <c r="GI59" s="393">
        <v>0</v>
      </c>
      <c r="GJ59" s="392">
        <v>0</v>
      </c>
      <c r="GK59" s="389">
        <v>0</v>
      </c>
      <c r="GL59" s="389">
        <v>0</v>
      </c>
      <c r="GM59" s="389">
        <v>0</v>
      </c>
      <c r="GN59" s="389">
        <v>0</v>
      </c>
      <c r="GO59" s="389">
        <v>0</v>
      </c>
      <c r="GP59" s="407">
        <v>0</v>
      </c>
      <c r="GQ59" s="388">
        <v>0</v>
      </c>
      <c r="GR59" s="409">
        <v>0</v>
      </c>
      <c r="GS59" s="396">
        <v>0</v>
      </c>
      <c r="GT59" s="397">
        <v>0</v>
      </c>
      <c r="GU59" s="390">
        <v>0</v>
      </c>
      <c r="GV59" s="390">
        <v>0</v>
      </c>
      <c r="GW59" s="391">
        <v>0</v>
      </c>
      <c r="GX59" s="403">
        <v>0</v>
      </c>
      <c r="GY59" s="389">
        <v>0</v>
      </c>
      <c r="GZ59" s="389">
        <v>0</v>
      </c>
      <c r="HA59" s="389">
        <v>0</v>
      </c>
      <c r="HB59" s="389">
        <v>0</v>
      </c>
      <c r="HC59" s="406">
        <v>0</v>
      </c>
      <c r="HD59" s="389">
        <v>0</v>
      </c>
      <c r="HE59" s="389">
        <v>0</v>
      </c>
      <c r="HF59" s="389">
        <v>0</v>
      </c>
      <c r="HG59" s="389">
        <v>0</v>
      </c>
      <c r="HH59" s="406">
        <v>0</v>
      </c>
      <c r="HI59" s="389">
        <v>0</v>
      </c>
      <c r="HJ59" s="389">
        <v>0</v>
      </c>
      <c r="HK59" s="389">
        <v>0</v>
      </c>
      <c r="HL59" s="389">
        <v>0</v>
      </c>
      <c r="HM59" s="406">
        <v>0</v>
      </c>
      <c r="HN59" s="389">
        <v>0</v>
      </c>
      <c r="HO59" s="389">
        <v>0</v>
      </c>
      <c r="HP59" s="389">
        <v>0</v>
      </c>
      <c r="HQ59" s="389">
        <v>0</v>
      </c>
      <c r="HR59" s="392">
        <v>0</v>
      </c>
      <c r="HS59" s="393">
        <v>0</v>
      </c>
      <c r="HT59" s="393">
        <v>0</v>
      </c>
      <c r="HU59" s="393">
        <v>0</v>
      </c>
      <c r="HV59" s="393">
        <v>0</v>
      </c>
      <c r="HW59" s="406">
        <v>0</v>
      </c>
      <c r="HX59" s="404">
        <v>0</v>
      </c>
      <c r="HY59" s="405">
        <v>0</v>
      </c>
      <c r="HZ59" s="405">
        <v>0</v>
      </c>
      <c r="IA59" s="393">
        <v>0</v>
      </c>
      <c r="IB59" s="407">
        <v>0</v>
      </c>
      <c r="IC59" s="388">
        <v>0</v>
      </c>
      <c r="ID59" s="408">
        <v>0</v>
      </c>
      <c r="IE59" s="396">
        <v>0</v>
      </c>
      <c r="IF59" s="397">
        <v>0</v>
      </c>
      <c r="IG59" s="390">
        <v>0</v>
      </c>
      <c r="IH59" s="390">
        <v>0</v>
      </c>
      <c r="II59" s="391">
        <v>0</v>
      </c>
      <c r="IJ59" s="388">
        <v>0</v>
      </c>
      <c r="IK59" s="395">
        <v>0</v>
      </c>
      <c r="IL59" s="408">
        <v>0</v>
      </c>
      <c r="IM59" s="396">
        <v>0</v>
      </c>
      <c r="IN59" s="397">
        <v>0</v>
      </c>
      <c r="IO59" s="390">
        <v>0</v>
      </c>
      <c r="IP59" s="390">
        <v>0</v>
      </c>
      <c r="IQ59" s="391">
        <v>0</v>
      </c>
      <c r="IR59" s="391">
        <v>0</v>
      </c>
      <c r="IS59" s="388">
        <v>0</v>
      </c>
      <c r="IT59" s="395">
        <v>0</v>
      </c>
      <c r="IU59" s="408">
        <v>0</v>
      </c>
      <c r="IV59" s="396">
        <v>0</v>
      </c>
      <c r="IW59" s="397">
        <v>0</v>
      </c>
      <c r="IX59" s="390">
        <v>0</v>
      </c>
      <c r="IY59" s="390">
        <v>0</v>
      </c>
      <c r="IZ59" s="391">
        <v>0</v>
      </c>
      <c r="JA59" s="388">
        <v>0</v>
      </c>
      <c r="JB59" s="395">
        <v>0</v>
      </c>
      <c r="JC59" s="408">
        <v>0</v>
      </c>
      <c r="JD59" s="396">
        <v>0</v>
      </c>
      <c r="JE59" s="397">
        <v>0</v>
      </c>
      <c r="JF59" s="390">
        <v>0</v>
      </c>
      <c r="JG59" s="390">
        <v>0</v>
      </c>
      <c r="JH59" s="391">
        <v>0</v>
      </c>
      <c r="JI59" s="388">
        <v>0</v>
      </c>
      <c r="JJ59" s="395">
        <v>0</v>
      </c>
      <c r="JK59" s="388">
        <v>0</v>
      </c>
      <c r="JL59" s="388">
        <v>0</v>
      </c>
      <c r="JM59" s="388">
        <v>0</v>
      </c>
      <c r="JN59" s="403">
        <v>0</v>
      </c>
      <c r="JO59" s="400">
        <v>0</v>
      </c>
    </row>
    <row r="60" spans="1:275" x14ac:dyDescent="0.35">
      <c r="A60" s="433">
        <v>578</v>
      </c>
      <c r="B60" s="410">
        <v>2</v>
      </c>
      <c r="C60" s="402" t="s">
        <v>53</v>
      </c>
      <c r="D60" s="403">
        <v>0</v>
      </c>
      <c r="E60" s="388">
        <v>0</v>
      </c>
      <c r="F60" s="404">
        <v>912</v>
      </c>
      <c r="G60" s="405">
        <v>0</v>
      </c>
      <c r="H60" s="405">
        <v>2460</v>
      </c>
      <c r="I60" s="405">
        <v>8898</v>
      </c>
      <c r="J60" s="393">
        <v>11712</v>
      </c>
      <c r="K60" s="403">
        <v>23982</v>
      </c>
      <c r="L60" s="404">
        <v>0</v>
      </c>
      <c r="M60" s="405">
        <v>0</v>
      </c>
      <c r="N60" s="405">
        <v>0</v>
      </c>
      <c r="O60" s="405">
        <v>0</v>
      </c>
      <c r="P60" s="393">
        <v>0</v>
      </c>
      <c r="Q60" s="403">
        <v>0</v>
      </c>
      <c r="R60" s="404">
        <v>912</v>
      </c>
      <c r="S60" s="405">
        <v>0</v>
      </c>
      <c r="T60" s="405">
        <v>2460</v>
      </c>
      <c r="U60" s="405">
        <v>8898</v>
      </c>
      <c r="V60" s="393">
        <v>11712</v>
      </c>
      <c r="W60" s="403">
        <v>23982</v>
      </c>
      <c r="X60" s="389">
        <v>0</v>
      </c>
      <c r="Y60" s="389">
        <v>0</v>
      </c>
      <c r="Z60" s="389">
        <v>0</v>
      </c>
      <c r="AA60" s="389">
        <v>0</v>
      </c>
      <c r="AB60" s="389">
        <v>0</v>
      </c>
      <c r="AC60" s="406">
        <v>0</v>
      </c>
      <c r="AD60" s="389">
        <v>912</v>
      </c>
      <c r="AE60" s="389">
        <v>0</v>
      </c>
      <c r="AF60" s="389">
        <v>1294</v>
      </c>
      <c r="AG60" s="389">
        <v>0</v>
      </c>
      <c r="AH60" s="389">
        <v>0</v>
      </c>
      <c r="AI60" s="406">
        <v>2206</v>
      </c>
      <c r="AJ60" s="389">
        <v>0</v>
      </c>
      <c r="AK60" s="389">
        <v>0</v>
      </c>
      <c r="AL60" s="389">
        <v>1166</v>
      </c>
      <c r="AM60" s="389">
        <v>8898</v>
      </c>
      <c r="AN60" s="389">
        <v>11712</v>
      </c>
      <c r="AO60" s="406">
        <v>21776</v>
      </c>
      <c r="AP60" s="393">
        <v>0</v>
      </c>
      <c r="AQ60" s="393">
        <v>0</v>
      </c>
      <c r="AR60" s="393">
        <v>0</v>
      </c>
      <c r="AS60" s="393">
        <v>0</v>
      </c>
      <c r="AT60" s="393">
        <v>0</v>
      </c>
      <c r="AU60" s="406">
        <v>0</v>
      </c>
      <c r="AV60" s="393">
        <v>0</v>
      </c>
      <c r="AW60" s="393">
        <v>0</v>
      </c>
      <c r="AX60" s="393">
        <v>0</v>
      </c>
      <c r="AY60" s="393">
        <v>0</v>
      </c>
      <c r="AZ60" s="393">
        <v>0</v>
      </c>
      <c r="BA60" s="392">
        <v>0</v>
      </c>
      <c r="BB60" s="393">
        <v>0</v>
      </c>
      <c r="BC60" s="393">
        <v>0</v>
      </c>
      <c r="BD60" s="393">
        <v>0</v>
      </c>
      <c r="BE60" s="393">
        <v>0</v>
      </c>
      <c r="BF60" s="393">
        <v>0</v>
      </c>
      <c r="BG60" s="392">
        <v>0</v>
      </c>
      <c r="BH60" s="389">
        <v>0</v>
      </c>
      <c r="BI60" s="389">
        <v>0</v>
      </c>
      <c r="BJ60" s="389">
        <v>0</v>
      </c>
      <c r="BK60" s="389">
        <v>0</v>
      </c>
      <c r="BL60" s="389">
        <v>0</v>
      </c>
      <c r="BM60" s="407">
        <v>0</v>
      </c>
      <c r="BN60" s="395">
        <v>0</v>
      </c>
      <c r="BO60" s="408">
        <v>0</v>
      </c>
      <c r="BP60" s="396">
        <v>0</v>
      </c>
      <c r="BQ60" s="397">
        <v>2532</v>
      </c>
      <c r="BR60" s="390">
        <v>0</v>
      </c>
      <c r="BS60" s="390">
        <v>0</v>
      </c>
      <c r="BT60" s="398">
        <v>3948</v>
      </c>
      <c r="BU60" s="403">
        <v>6480</v>
      </c>
      <c r="BV60" s="389">
        <v>0</v>
      </c>
      <c r="BW60" s="389">
        <v>0</v>
      </c>
      <c r="BX60" s="389">
        <v>0</v>
      </c>
      <c r="BY60" s="389">
        <v>0</v>
      </c>
      <c r="BZ60" s="406">
        <v>0</v>
      </c>
      <c r="CA60" s="389">
        <v>1926</v>
      </c>
      <c r="CB60" s="389">
        <v>0</v>
      </c>
      <c r="CC60" s="389">
        <v>0</v>
      </c>
      <c r="CD60" s="389">
        <v>0</v>
      </c>
      <c r="CE60" s="406">
        <v>1926</v>
      </c>
      <c r="CF60" s="389">
        <v>606</v>
      </c>
      <c r="CG60" s="389">
        <v>0</v>
      </c>
      <c r="CH60" s="389">
        <v>0</v>
      </c>
      <c r="CI60" s="389">
        <v>3948</v>
      </c>
      <c r="CJ60" s="406">
        <v>4554</v>
      </c>
      <c r="CK60" s="393">
        <v>0</v>
      </c>
      <c r="CL60" s="393">
        <v>0</v>
      </c>
      <c r="CM60" s="393">
        <v>0</v>
      </c>
      <c r="CN60" s="393">
        <v>0</v>
      </c>
      <c r="CO60" s="392">
        <v>0</v>
      </c>
      <c r="CP60" s="393">
        <v>0</v>
      </c>
      <c r="CQ60" s="393">
        <v>0</v>
      </c>
      <c r="CR60" s="393">
        <v>0</v>
      </c>
      <c r="CS60" s="393">
        <v>0</v>
      </c>
      <c r="CT60" s="392">
        <v>0</v>
      </c>
      <c r="CU60" s="404">
        <v>0</v>
      </c>
      <c r="CV60" s="405">
        <v>0</v>
      </c>
      <c r="CW60" s="405">
        <v>0</v>
      </c>
      <c r="CX60" s="393">
        <v>0</v>
      </c>
      <c r="CY60" s="407">
        <v>0</v>
      </c>
      <c r="CZ60" s="395">
        <v>0</v>
      </c>
      <c r="DA60" s="409">
        <v>0</v>
      </c>
      <c r="DB60" s="396">
        <v>0</v>
      </c>
      <c r="DC60" s="397">
        <v>960</v>
      </c>
      <c r="DD60" s="390">
        <v>10662</v>
      </c>
      <c r="DE60" s="390">
        <v>4392</v>
      </c>
      <c r="DF60" s="398">
        <v>2610</v>
      </c>
      <c r="DG60" s="403">
        <v>18624</v>
      </c>
      <c r="DH60" s="389">
        <v>0</v>
      </c>
      <c r="DI60" s="389">
        <v>0</v>
      </c>
      <c r="DJ60" s="389">
        <v>0</v>
      </c>
      <c r="DK60" s="389">
        <v>0</v>
      </c>
      <c r="DL60" s="406">
        <v>0</v>
      </c>
      <c r="DM60" s="389">
        <v>960</v>
      </c>
      <c r="DN60" s="389">
        <v>5954</v>
      </c>
      <c r="DO60" s="389">
        <v>0</v>
      </c>
      <c r="DP60" s="389">
        <v>0</v>
      </c>
      <c r="DQ60" s="406">
        <v>6914</v>
      </c>
      <c r="DR60" s="389">
        <v>0</v>
      </c>
      <c r="DS60" s="389">
        <v>4708</v>
      </c>
      <c r="DT60" s="389">
        <v>4392</v>
      </c>
      <c r="DU60" s="389">
        <v>2610</v>
      </c>
      <c r="DV60" s="406">
        <v>11710</v>
      </c>
      <c r="DW60" s="389">
        <v>0</v>
      </c>
      <c r="DX60" s="389">
        <v>0</v>
      </c>
      <c r="DY60" s="389">
        <v>0</v>
      </c>
      <c r="DZ60" s="389">
        <v>0</v>
      </c>
      <c r="EA60" s="392">
        <v>0</v>
      </c>
      <c r="EB60" s="393">
        <v>0</v>
      </c>
      <c r="EC60" s="393">
        <v>0</v>
      </c>
      <c r="ED60" s="393">
        <v>0</v>
      </c>
      <c r="EE60" s="393">
        <v>0</v>
      </c>
      <c r="EF60" s="406">
        <v>0</v>
      </c>
      <c r="EG60" s="404">
        <v>0</v>
      </c>
      <c r="EH60" s="405">
        <v>0</v>
      </c>
      <c r="EI60" s="405">
        <v>0</v>
      </c>
      <c r="EJ60" s="393">
        <v>0</v>
      </c>
      <c r="EK60" s="407">
        <v>0</v>
      </c>
      <c r="EL60" s="395">
        <v>0</v>
      </c>
      <c r="EM60" s="403">
        <v>354</v>
      </c>
      <c r="EN60" s="388">
        <v>0</v>
      </c>
      <c r="EO60" s="404">
        <v>1806</v>
      </c>
      <c r="EP60" s="405">
        <v>34650</v>
      </c>
      <c r="EQ60" s="405">
        <v>6624</v>
      </c>
      <c r="ER60" s="405">
        <v>0</v>
      </c>
      <c r="ES60" s="393">
        <v>396</v>
      </c>
      <c r="ET60" s="403">
        <v>43476</v>
      </c>
      <c r="EU60" s="404">
        <v>0</v>
      </c>
      <c r="EV60" s="405">
        <v>0</v>
      </c>
      <c r="EW60" s="405">
        <v>0</v>
      </c>
      <c r="EX60" s="405">
        <v>0</v>
      </c>
      <c r="EY60" s="393">
        <v>0</v>
      </c>
      <c r="EZ60" s="403">
        <v>0</v>
      </c>
      <c r="FA60" s="404">
        <v>1806</v>
      </c>
      <c r="FB60" s="405">
        <v>34650</v>
      </c>
      <c r="FC60" s="405">
        <v>6624</v>
      </c>
      <c r="FD60" s="405">
        <v>0</v>
      </c>
      <c r="FE60" s="393">
        <v>396</v>
      </c>
      <c r="FF60" s="403">
        <v>43476</v>
      </c>
      <c r="FG60" s="389">
        <v>1806</v>
      </c>
      <c r="FH60" s="389">
        <v>9629</v>
      </c>
      <c r="FI60" s="389">
        <v>714</v>
      </c>
      <c r="FJ60" s="389">
        <v>0</v>
      </c>
      <c r="FK60" s="389">
        <v>0</v>
      </c>
      <c r="FL60" s="406">
        <v>12149</v>
      </c>
      <c r="FM60" s="389">
        <v>1806</v>
      </c>
      <c r="FN60" s="389">
        <v>15016</v>
      </c>
      <c r="FO60" s="389">
        <v>0</v>
      </c>
      <c r="FP60" s="389">
        <v>0</v>
      </c>
      <c r="FQ60" s="389">
        <v>0</v>
      </c>
      <c r="FR60" s="406">
        <v>16822</v>
      </c>
      <c r="FS60" s="389">
        <v>0</v>
      </c>
      <c r="FT60" s="389">
        <v>19634</v>
      </c>
      <c r="FU60" s="389">
        <v>6624</v>
      </c>
      <c r="FV60" s="389">
        <v>0</v>
      </c>
      <c r="FW60" s="389">
        <v>396</v>
      </c>
      <c r="FX60" s="406">
        <v>26654</v>
      </c>
      <c r="FY60" s="393">
        <v>0</v>
      </c>
      <c r="FZ60" s="393">
        <v>0</v>
      </c>
      <c r="GA60" s="393">
        <v>0</v>
      </c>
      <c r="GB60" s="393">
        <v>0</v>
      </c>
      <c r="GC60" s="393">
        <v>0</v>
      </c>
      <c r="GD60" s="406">
        <v>0</v>
      </c>
      <c r="GE60" s="393">
        <v>0</v>
      </c>
      <c r="GF60" s="393">
        <v>0</v>
      </c>
      <c r="GG60" s="393">
        <v>0</v>
      </c>
      <c r="GH60" s="393">
        <v>0</v>
      </c>
      <c r="GI60" s="393">
        <v>0</v>
      </c>
      <c r="GJ60" s="392">
        <v>0</v>
      </c>
      <c r="GK60" s="389">
        <v>0</v>
      </c>
      <c r="GL60" s="389">
        <v>0</v>
      </c>
      <c r="GM60" s="389">
        <v>0</v>
      </c>
      <c r="GN60" s="389">
        <v>0</v>
      </c>
      <c r="GO60" s="389">
        <v>0</v>
      </c>
      <c r="GP60" s="407">
        <v>0</v>
      </c>
      <c r="GQ60" s="388">
        <v>354</v>
      </c>
      <c r="GR60" s="409">
        <v>1854</v>
      </c>
      <c r="GS60" s="396">
        <v>0</v>
      </c>
      <c r="GT60" s="397">
        <v>1626</v>
      </c>
      <c r="GU60" s="390">
        <v>7548</v>
      </c>
      <c r="GV60" s="390">
        <v>720</v>
      </c>
      <c r="GW60" s="391">
        <v>3660</v>
      </c>
      <c r="GX60" s="403">
        <v>13554</v>
      </c>
      <c r="GY60" s="389">
        <v>0</v>
      </c>
      <c r="GZ60" s="389">
        <v>0</v>
      </c>
      <c r="HA60" s="389">
        <v>0</v>
      </c>
      <c r="HB60" s="389">
        <v>0</v>
      </c>
      <c r="HC60" s="406">
        <v>0</v>
      </c>
      <c r="HD60" s="389">
        <v>1050</v>
      </c>
      <c r="HE60" s="389">
        <v>7548</v>
      </c>
      <c r="HF60" s="389">
        <v>0</v>
      </c>
      <c r="HG60" s="389">
        <v>0</v>
      </c>
      <c r="HH60" s="406">
        <v>8598</v>
      </c>
      <c r="HI60" s="389">
        <v>0</v>
      </c>
      <c r="HJ60" s="389">
        <v>0</v>
      </c>
      <c r="HK60" s="389">
        <v>0</v>
      </c>
      <c r="HL60" s="389">
        <v>0</v>
      </c>
      <c r="HM60" s="406">
        <v>0</v>
      </c>
      <c r="HN60" s="389">
        <v>0</v>
      </c>
      <c r="HO60" s="389">
        <v>0</v>
      </c>
      <c r="HP60" s="389">
        <v>0</v>
      </c>
      <c r="HQ60" s="389">
        <v>0</v>
      </c>
      <c r="HR60" s="392">
        <v>0</v>
      </c>
      <c r="HS60" s="393">
        <v>0</v>
      </c>
      <c r="HT60" s="393">
        <v>0</v>
      </c>
      <c r="HU60" s="393">
        <v>0</v>
      </c>
      <c r="HV60" s="393">
        <v>0</v>
      </c>
      <c r="HW60" s="406">
        <v>0</v>
      </c>
      <c r="HX60" s="404">
        <v>576</v>
      </c>
      <c r="HY60" s="405">
        <v>0</v>
      </c>
      <c r="HZ60" s="405">
        <v>720</v>
      </c>
      <c r="IA60" s="393">
        <v>3660</v>
      </c>
      <c r="IB60" s="407">
        <v>4956</v>
      </c>
      <c r="IC60" s="388">
        <v>1854</v>
      </c>
      <c r="ID60" s="408">
        <v>42</v>
      </c>
      <c r="IE60" s="396">
        <v>0</v>
      </c>
      <c r="IF60" s="397">
        <v>0</v>
      </c>
      <c r="IG60" s="390">
        <v>4008</v>
      </c>
      <c r="IH60" s="390">
        <v>0</v>
      </c>
      <c r="II60" s="391">
        <v>7488</v>
      </c>
      <c r="IJ60" s="388">
        <v>11496</v>
      </c>
      <c r="IK60" s="395">
        <v>42</v>
      </c>
      <c r="IL60" s="408">
        <v>34770</v>
      </c>
      <c r="IM60" s="396">
        <v>0</v>
      </c>
      <c r="IN60" s="397">
        <v>41796</v>
      </c>
      <c r="IO60" s="390">
        <v>0</v>
      </c>
      <c r="IP60" s="390">
        <v>0</v>
      </c>
      <c r="IQ60" s="391">
        <v>0</v>
      </c>
      <c r="IR60" s="391">
        <v>0</v>
      </c>
      <c r="IS60" s="388">
        <v>41796</v>
      </c>
      <c r="IT60" s="395">
        <v>34770</v>
      </c>
      <c r="IU60" s="408">
        <v>28194</v>
      </c>
      <c r="IV60" s="396">
        <v>0</v>
      </c>
      <c r="IW60" s="397">
        <v>1308</v>
      </c>
      <c r="IX60" s="390">
        <v>0</v>
      </c>
      <c r="IY60" s="390">
        <v>0</v>
      </c>
      <c r="IZ60" s="391">
        <v>0</v>
      </c>
      <c r="JA60" s="388">
        <v>1308</v>
      </c>
      <c r="JB60" s="395">
        <v>28194</v>
      </c>
      <c r="JC60" s="408">
        <v>27018</v>
      </c>
      <c r="JD60" s="396">
        <v>0</v>
      </c>
      <c r="JE60" s="397">
        <v>0</v>
      </c>
      <c r="JF60" s="390">
        <v>0</v>
      </c>
      <c r="JG60" s="390">
        <v>0</v>
      </c>
      <c r="JH60" s="391">
        <v>0</v>
      </c>
      <c r="JI60" s="388">
        <v>0</v>
      </c>
      <c r="JJ60" s="395">
        <v>27018</v>
      </c>
      <c r="JK60" s="388">
        <v>92232</v>
      </c>
      <c r="JL60" s="388">
        <v>0</v>
      </c>
      <c r="JM60" s="388">
        <v>160716</v>
      </c>
      <c r="JN60" s="403">
        <v>92232</v>
      </c>
      <c r="JO60" s="400">
        <v>1</v>
      </c>
    </row>
    <row r="61" spans="1:275" x14ac:dyDescent="0.35">
      <c r="A61" s="401">
        <v>578</v>
      </c>
      <c r="B61" s="410">
        <v>2</v>
      </c>
      <c r="C61" s="402" t="s">
        <v>45</v>
      </c>
      <c r="D61" s="403">
        <v>0</v>
      </c>
      <c r="E61" s="388">
        <v>0</v>
      </c>
      <c r="F61" s="404">
        <v>720</v>
      </c>
      <c r="G61" s="405">
        <v>0</v>
      </c>
      <c r="H61" s="405">
        <v>0</v>
      </c>
      <c r="I61" s="405">
        <v>5148</v>
      </c>
      <c r="J61" s="393">
        <v>7632</v>
      </c>
      <c r="K61" s="403">
        <v>13500</v>
      </c>
      <c r="L61" s="404">
        <v>0</v>
      </c>
      <c r="M61" s="405">
        <v>0</v>
      </c>
      <c r="N61" s="405">
        <v>0</v>
      </c>
      <c r="O61" s="405">
        <v>0</v>
      </c>
      <c r="P61" s="393">
        <v>0</v>
      </c>
      <c r="Q61" s="403">
        <v>0</v>
      </c>
      <c r="R61" s="404">
        <v>720</v>
      </c>
      <c r="S61" s="405">
        <v>0</v>
      </c>
      <c r="T61" s="405">
        <v>0</v>
      </c>
      <c r="U61" s="405">
        <v>5148</v>
      </c>
      <c r="V61" s="393">
        <v>7632</v>
      </c>
      <c r="W61" s="403">
        <v>13500</v>
      </c>
      <c r="X61" s="389">
        <v>0</v>
      </c>
      <c r="Y61" s="389">
        <v>0</v>
      </c>
      <c r="Z61" s="389">
        <v>0</v>
      </c>
      <c r="AA61" s="389">
        <v>0</v>
      </c>
      <c r="AB61" s="389">
        <v>0</v>
      </c>
      <c r="AC61" s="406">
        <v>0</v>
      </c>
      <c r="AD61" s="389">
        <v>720</v>
      </c>
      <c r="AE61" s="389">
        <v>0</v>
      </c>
      <c r="AF61" s="389">
        <v>0</v>
      </c>
      <c r="AG61" s="389">
        <v>60</v>
      </c>
      <c r="AH61" s="389">
        <v>0</v>
      </c>
      <c r="AI61" s="406">
        <v>780</v>
      </c>
      <c r="AJ61" s="389">
        <v>0</v>
      </c>
      <c r="AK61" s="389">
        <v>0</v>
      </c>
      <c r="AL61" s="389">
        <v>0</v>
      </c>
      <c r="AM61" s="389">
        <v>5088</v>
      </c>
      <c r="AN61" s="389">
        <v>7632</v>
      </c>
      <c r="AO61" s="406">
        <v>12720</v>
      </c>
      <c r="AP61" s="393">
        <v>0</v>
      </c>
      <c r="AQ61" s="393">
        <v>0</v>
      </c>
      <c r="AR61" s="393">
        <v>0</v>
      </c>
      <c r="AS61" s="393">
        <v>0</v>
      </c>
      <c r="AT61" s="393">
        <v>0</v>
      </c>
      <c r="AU61" s="406">
        <v>0</v>
      </c>
      <c r="AV61" s="393">
        <v>0</v>
      </c>
      <c r="AW61" s="393">
        <v>0</v>
      </c>
      <c r="AX61" s="393">
        <v>0</v>
      </c>
      <c r="AY61" s="393">
        <v>0</v>
      </c>
      <c r="AZ61" s="393">
        <v>0</v>
      </c>
      <c r="BA61" s="392">
        <v>0</v>
      </c>
      <c r="BB61" s="393">
        <v>0</v>
      </c>
      <c r="BC61" s="393">
        <v>0</v>
      </c>
      <c r="BD61" s="393">
        <v>0</v>
      </c>
      <c r="BE61" s="393">
        <v>0</v>
      </c>
      <c r="BF61" s="393">
        <v>0</v>
      </c>
      <c r="BG61" s="392">
        <v>0</v>
      </c>
      <c r="BH61" s="389">
        <v>0</v>
      </c>
      <c r="BI61" s="389">
        <v>0</v>
      </c>
      <c r="BJ61" s="389">
        <v>0</v>
      </c>
      <c r="BK61" s="389">
        <v>0</v>
      </c>
      <c r="BL61" s="389">
        <v>0</v>
      </c>
      <c r="BM61" s="407">
        <v>0</v>
      </c>
      <c r="BN61" s="395">
        <v>0</v>
      </c>
      <c r="BO61" s="408">
        <v>0</v>
      </c>
      <c r="BP61" s="396">
        <v>0</v>
      </c>
      <c r="BQ61" s="397">
        <v>3558</v>
      </c>
      <c r="BR61" s="390">
        <v>1704</v>
      </c>
      <c r="BS61" s="390">
        <v>0</v>
      </c>
      <c r="BT61" s="398">
        <v>1260</v>
      </c>
      <c r="BU61" s="403">
        <v>6522</v>
      </c>
      <c r="BV61" s="389">
        <v>0</v>
      </c>
      <c r="BW61" s="389">
        <v>0</v>
      </c>
      <c r="BX61" s="389">
        <v>0</v>
      </c>
      <c r="BY61" s="389">
        <v>0</v>
      </c>
      <c r="BZ61" s="406">
        <v>0</v>
      </c>
      <c r="CA61" s="389">
        <v>108</v>
      </c>
      <c r="CB61" s="389">
        <v>0</v>
      </c>
      <c r="CC61" s="389">
        <v>0</v>
      </c>
      <c r="CD61" s="389">
        <v>0</v>
      </c>
      <c r="CE61" s="406">
        <v>108</v>
      </c>
      <c r="CF61" s="389">
        <v>3450</v>
      </c>
      <c r="CG61" s="389">
        <v>1704</v>
      </c>
      <c r="CH61" s="389">
        <v>0</v>
      </c>
      <c r="CI61" s="389">
        <v>1260</v>
      </c>
      <c r="CJ61" s="406">
        <v>6414</v>
      </c>
      <c r="CK61" s="393">
        <v>0</v>
      </c>
      <c r="CL61" s="393">
        <v>0</v>
      </c>
      <c r="CM61" s="393">
        <v>0</v>
      </c>
      <c r="CN61" s="393">
        <v>0</v>
      </c>
      <c r="CO61" s="392">
        <v>0</v>
      </c>
      <c r="CP61" s="393">
        <v>0</v>
      </c>
      <c r="CQ61" s="393">
        <v>0</v>
      </c>
      <c r="CR61" s="393">
        <v>0</v>
      </c>
      <c r="CS61" s="393">
        <v>0</v>
      </c>
      <c r="CT61" s="392">
        <v>0</v>
      </c>
      <c r="CU61" s="404">
        <v>0</v>
      </c>
      <c r="CV61" s="405">
        <v>0</v>
      </c>
      <c r="CW61" s="405">
        <v>0</v>
      </c>
      <c r="CX61" s="393">
        <v>0</v>
      </c>
      <c r="CY61" s="407">
        <v>0</v>
      </c>
      <c r="CZ61" s="395">
        <v>0</v>
      </c>
      <c r="DA61" s="409">
        <v>0</v>
      </c>
      <c r="DB61" s="396">
        <v>0</v>
      </c>
      <c r="DC61" s="397">
        <v>870</v>
      </c>
      <c r="DD61" s="390">
        <v>12600</v>
      </c>
      <c r="DE61" s="390">
        <v>7830</v>
      </c>
      <c r="DF61" s="398">
        <v>1668</v>
      </c>
      <c r="DG61" s="403">
        <v>22968</v>
      </c>
      <c r="DH61" s="389">
        <v>0</v>
      </c>
      <c r="DI61" s="389">
        <v>0</v>
      </c>
      <c r="DJ61" s="389">
        <v>0</v>
      </c>
      <c r="DK61" s="389">
        <v>0</v>
      </c>
      <c r="DL61" s="406">
        <v>0</v>
      </c>
      <c r="DM61" s="389">
        <v>870</v>
      </c>
      <c r="DN61" s="389">
        <v>6305</v>
      </c>
      <c r="DO61" s="389">
        <v>0</v>
      </c>
      <c r="DP61" s="389">
        <v>0</v>
      </c>
      <c r="DQ61" s="406">
        <v>7175</v>
      </c>
      <c r="DR61" s="389">
        <v>0</v>
      </c>
      <c r="DS61" s="389">
        <v>6295</v>
      </c>
      <c r="DT61" s="389">
        <v>7830</v>
      </c>
      <c r="DU61" s="389">
        <v>1668</v>
      </c>
      <c r="DV61" s="406">
        <v>15793</v>
      </c>
      <c r="DW61" s="389">
        <v>0</v>
      </c>
      <c r="DX61" s="389">
        <v>0</v>
      </c>
      <c r="DY61" s="389">
        <v>0</v>
      </c>
      <c r="DZ61" s="389">
        <v>0</v>
      </c>
      <c r="EA61" s="392">
        <v>0</v>
      </c>
      <c r="EB61" s="393">
        <v>0</v>
      </c>
      <c r="EC61" s="393">
        <v>0</v>
      </c>
      <c r="ED61" s="393">
        <v>0</v>
      </c>
      <c r="EE61" s="393">
        <v>0</v>
      </c>
      <c r="EF61" s="406">
        <v>0</v>
      </c>
      <c r="EG61" s="404">
        <v>0</v>
      </c>
      <c r="EH61" s="405">
        <v>0</v>
      </c>
      <c r="EI61" s="405">
        <v>0</v>
      </c>
      <c r="EJ61" s="393">
        <v>0</v>
      </c>
      <c r="EK61" s="407">
        <v>0</v>
      </c>
      <c r="EL61" s="395">
        <v>0</v>
      </c>
      <c r="EM61" s="403">
        <v>4338</v>
      </c>
      <c r="EN61" s="388">
        <v>0</v>
      </c>
      <c r="EO61" s="404">
        <v>22920</v>
      </c>
      <c r="EP61" s="405">
        <v>17406</v>
      </c>
      <c r="EQ61" s="405">
        <v>3558</v>
      </c>
      <c r="ER61" s="405">
        <v>0</v>
      </c>
      <c r="ES61" s="393">
        <v>1302</v>
      </c>
      <c r="ET61" s="403">
        <v>45186</v>
      </c>
      <c r="EU61" s="404">
        <v>0</v>
      </c>
      <c r="EV61" s="405">
        <v>0</v>
      </c>
      <c r="EW61" s="405">
        <v>0</v>
      </c>
      <c r="EX61" s="405">
        <v>0</v>
      </c>
      <c r="EY61" s="393">
        <v>0</v>
      </c>
      <c r="EZ61" s="403">
        <v>0</v>
      </c>
      <c r="FA61" s="404">
        <v>22920</v>
      </c>
      <c r="FB61" s="405">
        <v>17406</v>
      </c>
      <c r="FC61" s="405">
        <v>3558</v>
      </c>
      <c r="FD61" s="405">
        <v>0</v>
      </c>
      <c r="FE61" s="393">
        <v>1302</v>
      </c>
      <c r="FF61" s="403">
        <v>45186</v>
      </c>
      <c r="FG61" s="389">
        <v>16410</v>
      </c>
      <c r="FH61" s="389">
        <v>10454.166666666666</v>
      </c>
      <c r="FI61" s="389">
        <v>588</v>
      </c>
      <c r="FJ61" s="389">
        <v>0</v>
      </c>
      <c r="FK61" s="389">
        <v>0</v>
      </c>
      <c r="FL61" s="406">
        <v>27452.166666666664</v>
      </c>
      <c r="FM61" s="389">
        <v>22920</v>
      </c>
      <c r="FN61" s="389">
        <v>7754</v>
      </c>
      <c r="FO61" s="389">
        <v>0</v>
      </c>
      <c r="FP61" s="389">
        <v>0</v>
      </c>
      <c r="FQ61" s="389">
        <v>0</v>
      </c>
      <c r="FR61" s="406">
        <v>30674</v>
      </c>
      <c r="FS61" s="389">
        <v>0</v>
      </c>
      <c r="FT61" s="389">
        <v>9652</v>
      </c>
      <c r="FU61" s="389">
        <v>3558</v>
      </c>
      <c r="FV61" s="389">
        <v>0</v>
      </c>
      <c r="FW61" s="389">
        <v>1302</v>
      </c>
      <c r="FX61" s="406">
        <v>14512</v>
      </c>
      <c r="FY61" s="393">
        <v>0</v>
      </c>
      <c r="FZ61" s="393">
        <v>0</v>
      </c>
      <c r="GA61" s="393">
        <v>0</v>
      </c>
      <c r="GB61" s="393">
        <v>0</v>
      </c>
      <c r="GC61" s="393">
        <v>0</v>
      </c>
      <c r="GD61" s="406">
        <v>0</v>
      </c>
      <c r="GE61" s="393">
        <v>0</v>
      </c>
      <c r="GF61" s="393">
        <v>0</v>
      </c>
      <c r="GG61" s="393">
        <v>0</v>
      </c>
      <c r="GH61" s="393">
        <v>0</v>
      </c>
      <c r="GI61" s="393">
        <v>0</v>
      </c>
      <c r="GJ61" s="392">
        <v>0</v>
      </c>
      <c r="GK61" s="389">
        <v>0</v>
      </c>
      <c r="GL61" s="389">
        <v>0</v>
      </c>
      <c r="GM61" s="389">
        <v>0</v>
      </c>
      <c r="GN61" s="389">
        <v>0</v>
      </c>
      <c r="GO61" s="389">
        <v>0</v>
      </c>
      <c r="GP61" s="407">
        <v>0</v>
      </c>
      <c r="GQ61" s="388">
        <v>4338</v>
      </c>
      <c r="GR61" s="409">
        <v>2220</v>
      </c>
      <c r="GS61" s="396">
        <v>2808</v>
      </c>
      <c r="GT61" s="397">
        <v>8532</v>
      </c>
      <c r="GU61" s="390">
        <v>4320</v>
      </c>
      <c r="GV61" s="390">
        <v>2442</v>
      </c>
      <c r="GW61" s="391">
        <v>6348</v>
      </c>
      <c r="GX61" s="403">
        <v>21642</v>
      </c>
      <c r="GY61" s="389">
        <v>0</v>
      </c>
      <c r="GZ61" s="389">
        <v>0</v>
      </c>
      <c r="HA61" s="389">
        <v>0</v>
      </c>
      <c r="HB61" s="389">
        <v>0</v>
      </c>
      <c r="HC61" s="406">
        <v>0</v>
      </c>
      <c r="HD61" s="389">
        <v>8166</v>
      </c>
      <c r="HE61" s="389">
        <v>644</v>
      </c>
      <c r="HF61" s="389">
        <v>0</v>
      </c>
      <c r="HG61" s="389">
        <v>0</v>
      </c>
      <c r="HH61" s="406">
        <v>8810</v>
      </c>
      <c r="HI61" s="389">
        <v>0</v>
      </c>
      <c r="HJ61" s="389">
        <v>3676</v>
      </c>
      <c r="HK61" s="389">
        <v>0</v>
      </c>
      <c r="HL61" s="389">
        <v>0</v>
      </c>
      <c r="HM61" s="406">
        <v>3676</v>
      </c>
      <c r="HN61" s="389">
        <v>0</v>
      </c>
      <c r="HO61" s="389">
        <v>0</v>
      </c>
      <c r="HP61" s="389">
        <v>0</v>
      </c>
      <c r="HQ61" s="389">
        <v>0</v>
      </c>
      <c r="HR61" s="392">
        <v>0</v>
      </c>
      <c r="HS61" s="393">
        <v>0</v>
      </c>
      <c r="HT61" s="393">
        <v>0</v>
      </c>
      <c r="HU61" s="393">
        <v>0</v>
      </c>
      <c r="HV61" s="393">
        <v>0</v>
      </c>
      <c r="HW61" s="406">
        <v>0</v>
      </c>
      <c r="HX61" s="404">
        <v>366</v>
      </c>
      <c r="HY61" s="405">
        <v>0</v>
      </c>
      <c r="HZ61" s="405">
        <v>2442</v>
      </c>
      <c r="IA61" s="393">
        <v>6348</v>
      </c>
      <c r="IB61" s="407">
        <v>9156</v>
      </c>
      <c r="IC61" s="388">
        <v>0</v>
      </c>
      <c r="ID61" s="408">
        <v>60</v>
      </c>
      <c r="IE61" s="396">
        <v>0</v>
      </c>
      <c r="IF61" s="397">
        <v>0</v>
      </c>
      <c r="IG61" s="390">
        <v>1224</v>
      </c>
      <c r="IH61" s="390">
        <v>0</v>
      </c>
      <c r="II61" s="391">
        <v>1200</v>
      </c>
      <c r="IJ61" s="388">
        <v>2424</v>
      </c>
      <c r="IK61" s="395">
        <v>60</v>
      </c>
      <c r="IL61" s="408">
        <v>23016</v>
      </c>
      <c r="IM61" s="396">
        <v>0</v>
      </c>
      <c r="IN61" s="397">
        <v>22524</v>
      </c>
      <c r="IO61" s="390">
        <v>510</v>
      </c>
      <c r="IP61" s="390">
        <v>0</v>
      </c>
      <c r="IQ61" s="391">
        <v>0</v>
      </c>
      <c r="IR61" s="391">
        <v>0</v>
      </c>
      <c r="IS61" s="388">
        <v>23034</v>
      </c>
      <c r="IT61" s="395">
        <v>23016</v>
      </c>
      <c r="IU61" s="408">
        <v>9048</v>
      </c>
      <c r="IV61" s="396">
        <v>0</v>
      </c>
      <c r="IW61" s="397">
        <v>1260</v>
      </c>
      <c r="IX61" s="390">
        <v>0</v>
      </c>
      <c r="IY61" s="390">
        <v>0</v>
      </c>
      <c r="IZ61" s="391">
        <v>0</v>
      </c>
      <c r="JA61" s="388">
        <v>1260</v>
      </c>
      <c r="JB61" s="395">
        <v>9048</v>
      </c>
      <c r="JC61" s="408">
        <v>22176</v>
      </c>
      <c r="JD61" s="396">
        <v>0</v>
      </c>
      <c r="JE61" s="397">
        <v>0</v>
      </c>
      <c r="JF61" s="390">
        <v>0</v>
      </c>
      <c r="JG61" s="390">
        <v>0</v>
      </c>
      <c r="JH61" s="391">
        <v>0</v>
      </c>
      <c r="JI61" s="388">
        <v>0</v>
      </c>
      <c r="JJ61" s="395">
        <v>22176</v>
      </c>
      <c r="JK61" s="388">
        <v>60858</v>
      </c>
      <c r="JL61" s="388">
        <v>2808</v>
      </c>
      <c r="JM61" s="388">
        <v>136536</v>
      </c>
      <c r="JN61" s="403">
        <v>58638</v>
      </c>
      <c r="JO61" s="400">
        <v>1</v>
      </c>
    </row>
    <row r="62" spans="1:275" hidden="1" x14ac:dyDescent="0.35">
      <c r="A62" s="401">
        <v>578</v>
      </c>
      <c r="B62" s="410"/>
      <c r="C62" s="402" t="s">
        <v>310</v>
      </c>
      <c r="D62" s="403">
        <v>0</v>
      </c>
      <c r="E62" s="388">
        <v>0</v>
      </c>
      <c r="F62" s="404">
        <v>0</v>
      </c>
      <c r="G62" s="405">
        <v>0</v>
      </c>
      <c r="H62" s="405">
        <v>0</v>
      </c>
      <c r="I62" s="405">
        <v>0</v>
      </c>
      <c r="J62" s="393">
        <v>0</v>
      </c>
      <c r="K62" s="403">
        <v>0</v>
      </c>
      <c r="L62" s="404">
        <v>0</v>
      </c>
      <c r="M62" s="405">
        <v>0</v>
      </c>
      <c r="N62" s="405">
        <v>0</v>
      </c>
      <c r="O62" s="405">
        <v>0</v>
      </c>
      <c r="P62" s="393">
        <v>0</v>
      </c>
      <c r="Q62" s="403">
        <v>0</v>
      </c>
      <c r="R62" s="404">
        <v>0</v>
      </c>
      <c r="S62" s="405">
        <v>0</v>
      </c>
      <c r="T62" s="405">
        <v>0</v>
      </c>
      <c r="U62" s="405">
        <v>0</v>
      </c>
      <c r="V62" s="393">
        <v>0</v>
      </c>
      <c r="W62" s="403">
        <v>0</v>
      </c>
      <c r="X62" s="389">
        <v>0</v>
      </c>
      <c r="Y62" s="389">
        <v>0</v>
      </c>
      <c r="Z62" s="389">
        <v>0</v>
      </c>
      <c r="AA62" s="389">
        <v>0</v>
      </c>
      <c r="AB62" s="389">
        <v>0</v>
      </c>
      <c r="AC62" s="406">
        <v>0</v>
      </c>
      <c r="AD62" s="389">
        <v>0</v>
      </c>
      <c r="AE62" s="389">
        <v>0</v>
      </c>
      <c r="AF62" s="389">
        <v>0</v>
      </c>
      <c r="AG62" s="389">
        <v>0</v>
      </c>
      <c r="AH62" s="389">
        <v>0</v>
      </c>
      <c r="AI62" s="406">
        <v>0</v>
      </c>
      <c r="AJ62" s="389">
        <v>0</v>
      </c>
      <c r="AK62" s="389">
        <v>0</v>
      </c>
      <c r="AL62" s="389">
        <v>0</v>
      </c>
      <c r="AM62" s="389">
        <v>0</v>
      </c>
      <c r="AN62" s="389">
        <v>0</v>
      </c>
      <c r="AO62" s="406">
        <v>0</v>
      </c>
      <c r="AP62" s="393">
        <v>0</v>
      </c>
      <c r="AQ62" s="393">
        <v>0</v>
      </c>
      <c r="AR62" s="393">
        <v>0</v>
      </c>
      <c r="AS62" s="393">
        <v>0</v>
      </c>
      <c r="AT62" s="393">
        <v>0</v>
      </c>
      <c r="AU62" s="406">
        <v>0</v>
      </c>
      <c r="AV62" s="393">
        <v>0</v>
      </c>
      <c r="AW62" s="393">
        <v>0</v>
      </c>
      <c r="AX62" s="393">
        <v>0</v>
      </c>
      <c r="AY62" s="393">
        <v>0</v>
      </c>
      <c r="AZ62" s="393">
        <v>0</v>
      </c>
      <c r="BA62" s="392">
        <v>0</v>
      </c>
      <c r="BB62" s="393">
        <v>0</v>
      </c>
      <c r="BC62" s="393">
        <v>0</v>
      </c>
      <c r="BD62" s="393">
        <v>0</v>
      </c>
      <c r="BE62" s="393">
        <v>0</v>
      </c>
      <c r="BF62" s="393">
        <v>0</v>
      </c>
      <c r="BG62" s="392">
        <v>0</v>
      </c>
      <c r="BH62" s="389">
        <v>0</v>
      </c>
      <c r="BI62" s="389">
        <v>0</v>
      </c>
      <c r="BJ62" s="389">
        <v>0</v>
      </c>
      <c r="BK62" s="389">
        <v>0</v>
      </c>
      <c r="BL62" s="389">
        <v>0</v>
      </c>
      <c r="BM62" s="407">
        <v>0</v>
      </c>
      <c r="BN62" s="395">
        <v>0</v>
      </c>
      <c r="BO62" s="408">
        <v>0</v>
      </c>
      <c r="BP62" s="396">
        <v>0</v>
      </c>
      <c r="BQ62" s="397">
        <v>0</v>
      </c>
      <c r="BR62" s="390">
        <v>0</v>
      </c>
      <c r="BS62" s="390">
        <v>0</v>
      </c>
      <c r="BT62" s="398">
        <v>0</v>
      </c>
      <c r="BU62" s="403">
        <v>0</v>
      </c>
      <c r="BV62" s="389">
        <v>0</v>
      </c>
      <c r="BW62" s="389">
        <v>0</v>
      </c>
      <c r="BX62" s="389">
        <v>0</v>
      </c>
      <c r="BY62" s="389">
        <v>0</v>
      </c>
      <c r="BZ62" s="406">
        <v>0</v>
      </c>
      <c r="CA62" s="389">
        <v>0</v>
      </c>
      <c r="CB62" s="389">
        <v>0</v>
      </c>
      <c r="CC62" s="389">
        <v>0</v>
      </c>
      <c r="CD62" s="389">
        <v>0</v>
      </c>
      <c r="CE62" s="406">
        <v>0</v>
      </c>
      <c r="CF62" s="389">
        <v>0</v>
      </c>
      <c r="CG62" s="389">
        <v>0</v>
      </c>
      <c r="CH62" s="389">
        <v>0</v>
      </c>
      <c r="CI62" s="389">
        <v>0</v>
      </c>
      <c r="CJ62" s="406">
        <v>0</v>
      </c>
      <c r="CK62" s="393">
        <v>0</v>
      </c>
      <c r="CL62" s="393">
        <v>0</v>
      </c>
      <c r="CM62" s="393">
        <v>0</v>
      </c>
      <c r="CN62" s="393">
        <v>0</v>
      </c>
      <c r="CO62" s="392">
        <v>0</v>
      </c>
      <c r="CP62" s="393">
        <v>0</v>
      </c>
      <c r="CQ62" s="393">
        <v>0</v>
      </c>
      <c r="CR62" s="393">
        <v>0</v>
      </c>
      <c r="CS62" s="393">
        <v>0</v>
      </c>
      <c r="CT62" s="392">
        <v>0</v>
      </c>
      <c r="CU62" s="404">
        <v>0</v>
      </c>
      <c r="CV62" s="405">
        <v>0</v>
      </c>
      <c r="CW62" s="405">
        <v>0</v>
      </c>
      <c r="CX62" s="393">
        <v>0</v>
      </c>
      <c r="CY62" s="407">
        <v>0</v>
      </c>
      <c r="CZ62" s="395">
        <v>0</v>
      </c>
      <c r="DA62" s="409">
        <v>0</v>
      </c>
      <c r="DB62" s="396">
        <v>0</v>
      </c>
      <c r="DC62" s="397">
        <v>0</v>
      </c>
      <c r="DD62" s="390">
        <v>0</v>
      </c>
      <c r="DE62" s="390">
        <v>0</v>
      </c>
      <c r="DF62" s="398">
        <v>0</v>
      </c>
      <c r="DG62" s="403">
        <v>0</v>
      </c>
      <c r="DH62" s="389">
        <v>0</v>
      </c>
      <c r="DI62" s="389">
        <v>0</v>
      </c>
      <c r="DJ62" s="389">
        <v>0</v>
      </c>
      <c r="DK62" s="389">
        <v>0</v>
      </c>
      <c r="DL62" s="406">
        <v>0</v>
      </c>
      <c r="DM62" s="389">
        <v>0</v>
      </c>
      <c r="DN62" s="389">
        <v>0</v>
      </c>
      <c r="DO62" s="389">
        <v>0</v>
      </c>
      <c r="DP62" s="389">
        <v>0</v>
      </c>
      <c r="DQ62" s="406">
        <v>0</v>
      </c>
      <c r="DR62" s="389">
        <v>0</v>
      </c>
      <c r="DS62" s="389">
        <v>0</v>
      </c>
      <c r="DT62" s="389">
        <v>0</v>
      </c>
      <c r="DU62" s="389">
        <v>0</v>
      </c>
      <c r="DV62" s="406">
        <v>0</v>
      </c>
      <c r="DW62" s="389">
        <v>0</v>
      </c>
      <c r="DX62" s="389">
        <v>0</v>
      </c>
      <c r="DY62" s="389">
        <v>0</v>
      </c>
      <c r="DZ62" s="389">
        <v>0</v>
      </c>
      <c r="EA62" s="392">
        <v>0</v>
      </c>
      <c r="EB62" s="393">
        <v>0</v>
      </c>
      <c r="EC62" s="393">
        <v>0</v>
      </c>
      <c r="ED62" s="393">
        <v>0</v>
      </c>
      <c r="EE62" s="393">
        <v>0</v>
      </c>
      <c r="EF62" s="406">
        <v>0</v>
      </c>
      <c r="EG62" s="404">
        <v>0</v>
      </c>
      <c r="EH62" s="405">
        <v>0</v>
      </c>
      <c r="EI62" s="405">
        <v>0</v>
      </c>
      <c r="EJ62" s="393">
        <v>0</v>
      </c>
      <c r="EK62" s="407">
        <v>0</v>
      </c>
      <c r="EL62" s="395">
        <v>0</v>
      </c>
      <c r="EM62" s="403">
        <v>0</v>
      </c>
      <c r="EN62" s="388">
        <v>0</v>
      </c>
      <c r="EO62" s="404">
        <v>0</v>
      </c>
      <c r="EP62" s="405">
        <v>0</v>
      </c>
      <c r="EQ62" s="405">
        <v>0</v>
      </c>
      <c r="ER62" s="405">
        <v>0</v>
      </c>
      <c r="ES62" s="393">
        <v>0</v>
      </c>
      <c r="ET62" s="403">
        <v>0</v>
      </c>
      <c r="EU62" s="404">
        <v>0</v>
      </c>
      <c r="EV62" s="405">
        <v>0</v>
      </c>
      <c r="EW62" s="405">
        <v>0</v>
      </c>
      <c r="EX62" s="405">
        <v>0</v>
      </c>
      <c r="EY62" s="393">
        <v>0</v>
      </c>
      <c r="EZ62" s="403">
        <v>0</v>
      </c>
      <c r="FA62" s="404">
        <v>0</v>
      </c>
      <c r="FB62" s="405">
        <v>0</v>
      </c>
      <c r="FC62" s="405">
        <v>0</v>
      </c>
      <c r="FD62" s="405">
        <v>0</v>
      </c>
      <c r="FE62" s="393">
        <v>0</v>
      </c>
      <c r="FF62" s="403">
        <v>0</v>
      </c>
      <c r="FG62" s="389">
        <v>0</v>
      </c>
      <c r="FH62" s="389">
        <v>0</v>
      </c>
      <c r="FI62" s="389">
        <v>0</v>
      </c>
      <c r="FJ62" s="389">
        <v>0</v>
      </c>
      <c r="FK62" s="389">
        <v>0</v>
      </c>
      <c r="FL62" s="406">
        <v>0</v>
      </c>
      <c r="FM62" s="389">
        <v>0</v>
      </c>
      <c r="FN62" s="389">
        <v>0</v>
      </c>
      <c r="FO62" s="389">
        <v>0</v>
      </c>
      <c r="FP62" s="389">
        <v>0</v>
      </c>
      <c r="FQ62" s="389">
        <v>0</v>
      </c>
      <c r="FR62" s="406">
        <v>0</v>
      </c>
      <c r="FS62" s="389">
        <v>0</v>
      </c>
      <c r="FT62" s="389">
        <v>0</v>
      </c>
      <c r="FU62" s="389">
        <v>0</v>
      </c>
      <c r="FV62" s="389">
        <v>0</v>
      </c>
      <c r="FW62" s="389">
        <v>0</v>
      </c>
      <c r="FX62" s="406">
        <v>0</v>
      </c>
      <c r="FY62" s="393">
        <v>0</v>
      </c>
      <c r="FZ62" s="393">
        <v>0</v>
      </c>
      <c r="GA62" s="393">
        <v>0</v>
      </c>
      <c r="GB62" s="393">
        <v>0</v>
      </c>
      <c r="GC62" s="393">
        <v>0</v>
      </c>
      <c r="GD62" s="406">
        <v>0</v>
      </c>
      <c r="GE62" s="393">
        <v>0</v>
      </c>
      <c r="GF62" s="393">
        <v>0</v>
      </c>
      <c r="GG62" s="393">
        <v>0</v>
      </c>
      <c r="GH62" s="393">
        <v>0</v>
      </c>
      <c r="GI62" s="393">
        <v>0</v>
      </c>
      <c r="GJ62" s="392">
        <v>0</v>
      </c>
      <c r="GK62" s="389">
        <v>0</v>
      </c>
      <c r="GL62" s="389">
        <v>0</v>
      </c>
      <c r="GM62" s="389">
        <v>0</v>
      </c>
      <c r="GN62" s="389">
        <v>0</v>
      </c>
      <c r="GO62" s="389">
        <v>0</v>
      </c>
      <c r="GP62" s="407">
        <v>0</v>
      </c>
      <c r="GQ62" s="388">
        <v>0</v>
      </c>
      <c r="GR62" s="409">
        <v>0</v>
      </c>
      <c r="GS62" s="396">
        <v>0</v>
      </c>
      <c r="GT62" s="397">
        <v>0</v>
      </c>
      <c r="GU62" s="390">
        <v>0</v>
      </c>
      <c r="GV62" s="390">
        <v>0</v>
      </c>
      <c r="GW62" s="391">
        <v>0</v>
      </c>
      <c r="GX62" s="403">
        <v>0</v>
      </c>
      <c r="GY62" s="389">
        <v>0</v>
      </c>
      <c r="GZ62" s="389">
        <v>0</v>
      </c>
      <c r="HA62" s="389">
        <v>0</v>
      </c>
      <c r="HB62" s="389">
        <v>0</v>
      </c>
      <c r="HC62" s="406">
        <v>0</v>
      </c>
      <c r="HD62" s="389">
        <v>0</v>
      </c>
      <c r="HE62" s="389">
        <v>0</v>
      </c>
      <c r="HF62" s="389">
        <v>0</v>
      </c>
      <c r="HG62" s="389">
        <v>0</v>
      </c>
      <c r="HH62" s="406">
        <v>0</v>
      </c>
      <c r="HI62" s="389">
        <v>0</v>
      </c>
      <c r="HJ62" s="389">
        <v>0</v>
      </c>
      <c r="HK62" s="389">
        <v>0</v>
      </c>
      <c r="HL62" s="389">
        <v>0</v>
      </c>
      <c r="HM62" s="406">
        <v>0</v>
      </c>
      <c r="HN62" s="389">
        <v>0</v>
      </c>
      <c r="HO62" s="389">
        <v>0</v>
      </c>
      <c r="HP62" s="389">
        <v>0</v>
      </c>
      <c r="HQ62" s="389">
        <v>0</v>
      </c>
      <c r="HR62" s="392">
        <v>0</v>
      </c>
      <c r="HS62" s="393">
        <v>0</v>
      </c>
      <c r="HT62" s="393">
        <v>0</v>
      </c>
      <c r="HU62" s="393">
        <v>0</v>
      </c>
      <c r="HV62" s="393">
        <v>0</v>
      </c>
      <c r="HW62" s="406">
        <v>0</v>
      </c>
      <c r="HX62" s="404">
        <v>0</v>
      </c>
      <c r="HY62" s="405">
        <v>0</v>
      </c>
      <c r="HZ62" s="405">
        <v>0</v>
      </c>
      <c r="IA62" s="393">
        <v>0</v>
      </c>
      <c r="IB62" s="407">
        <v>0</v>
      </c>
      <c r="IC62" s="388">
        <v>0</v>
      </c>
      <c r="ID62" s="408">
        <v>0</v>
      </c>
      <c r="IE62" s="396">
        <v>0</v>
      </c>
      <c r="IF62" s="397">
        <v>0</v>
      </c>
      <c r="IG62" s="390">
        <v>0</v>
      </c>
      <c r="IH62" s="390">
        <v>0</v>
      </c>
      <c r="II62" s="391">
        <v>0</v>
      </c>
      <c r="IJ62" s="388">
        <v>0</v>
      </c>
      <c r="IK62" s="395">
        <v>0</v>
      </c>
      <c r="IL62" s="408">
        <v>0</v>
      </c>
      <c r="IM62" s="396">
        <v>0</v>
      </c>
      <c r="IN62" s="397">
        <v>0</v>
      </c>
      <c r="IO62" s="390">
        <v>0</v>
      </c>
      <c r="IP62" s="390">
        <v>0</v>
      </c>
      <c r="IQ62" s="391">
        <v>0</v>
      </c>
      <c r="IR62" s="391">
        <v>0</v>
      </c>
      <c r="IS62" s="388">
        <v>0</v>
      </c>
      <c r="IT62" s="395">
        <v>0</v>
      </c>
      <c r="IU62" s="408">
        <v>0</v>
      </c>
      <c r="IV62" s="396">
        <v>0</v>
      </c>
      <c r="IW62" s="397">
        <v>0</v>
      </c>
      <c r="IX62" s="390">
        <v>0</v>
      </c>
      <c r="IY62" s="390">
        <v>0</v>
      </c>
      <c r="IZ62" s="391">
        <v>0</v>
      </c>
      <c r="JA62" s="388">
        <v>0</v>
      </c>
      <c r="JB62" s="395">
        <v>0</v>
      </c>
      <c r="JC62" s="408">
        <v>0</v>
      </c>
      <c r="JD62" s="396">
        <v>0</v>
      </c>
      <c r="JE62" s="397">
        <v>0</v>
      </c>
      <c r="JF62" s="390">
        <v>0</v>
      </c>
      <c r="JG62" s="390">
        <v>0</v>
      </c>
      <c r="JH62" s="391">
        <v>0</v>
      </c>
      <c r="JI62" s="388">
        <v>0</v>
      </c>
      <c r="JJ62" s="395">
        <v>0</v>
      </c>
      <c r="JK62" s="388">
        <v>0</v>
      </c>
      <c r="JL62" s="388">
        <v>0</v>
      </c>
      <c r="JM62" s="388">
        <v>0</v>
      </c>
      <c r="JN62" s="403">
        <v>0</v>
      </c>
      <c r="JO62" s="400">
        <v>0</v>
      </c>
    </row>
    <row r="63" spans="1:275" x14ac:dyDescent="0.35">
      <c r="A63" s="411">
        <v>578</v>
      </c>
      <c r="B63" s="435">
        <v>3</v>
      </c>
      <c r="C63" s="412" t="s">
        <v>40</v>
      </c>
      <c r="D63" s="413">
        <v>0</v>
      </c>
      <c r="E63" s="388">
        <v>0</v>
      </c>
      <c r="F63" s="414">
        <v>984</v>
      </c>
      <c r="G63" s="415">
        <v>0</v>
      </c>
      <c r="H63" s="415">
        <v>0</v>
      </c>
      <c r="I63" s="415">
        <v>480</v>
      </c>
      <c r="J63" s="416">
        <v>0</v>
      </c>
      <c r="K63" s="413">
        <v>1464</v>
      </c>
      <c r="L63" s="414">
        <v>0</v>
      </c>
      <c r="M63" s="415">
        <v>0</v>
      </c>
      <c r="N63" s="415">
        <v>0</v>
      </c>
      <c r="O63" s="415">
        <v>0</v>
      </c>
      <c r="P63" s="416">
        <v>0</v>
      </c>
      <c r="Q63" s="413">
        <v>0</v>
      </c>
      <c r="R63" s="414">
        <v>984</v>
      </c>
      <c r="S63" s="415">
        <v>0</v>
      </c>
      <c r="T63" s="415">
        <v>0</v>
      </c>
      <c r="U63" s="415">
        <v>480</v>
      </c>
      <c r="V63" s="416">
        <v>0</v>
      </c>
      <c r="W63" s="413">
        <v>1464</v>
      </c>
      <c r="X63" s="389">
        <v>0</v>
      </c>
      <c r="Y63" s="389">
        <v>0</v>
      </c>
      <c r="Z63" s="389">
        <v>0</v>
      </c>
      <c r="AA63" s="389">
        <v>0</v>
      </c>
      <c r="AB63" s="389">
        <v>0</v>
      </c>
      <c r="AC63" s="417">
        <v>0</v>
      </c>
      <c r="AD63" s="389">
        <v>775</v>
      </c>
      <c r="AE63" s="389">
        <v>0</v>
      </c>
      <c r="AF63" s="389">
        <v>0</v>
      </c>
      <c r="AG63" s="389">
        <v>0</v>
      </c>
      <c r="AH63" s="389">
        <v>0</v>
      </c>
      <c r="AI63" s="417">
        <v>775</v>
      </c>
      <c r="AJ63" s="389">
        <v>209</v>
      </c>
      <c r="AK63" s="389">
        <v>0</v>
      </c>
      <c r="AL63" s="389">
        <v>0</v>
      </c>
      <c r="AM63" s="389">
        <v>480</v>
      </c>
      <c r="AN63" s="389">
        <v>0</v>
      </c>
      <c r="AO63" s="417">
        <v>689</v>
      </c>
      <c r="AP63" s="393">
        <v>0</v>
      </c>
      <c r="AQ63" s="393">
        <v>0</v>
      </c>
      <c r="AR63" s="393">
        <v>0</v>
      </c>
      <c r="AS63" s="393">
        <v>0</v>
      </c>
      <c r="AT63" s="393">
        <v>0</v>
      </c>
      <c r="AU63" s="417">
        <v>0</v>
      </c>
      <c r="AV63" s="393">
        <v>0</v>
      </c>
      <c r="AW63" s="393">
        <v>0</v>
      </c>
      <c r="AX63" s="393">
        <v>0</v>
      </c>
      <c r="AY63" s="393">
        <v>0</v>
      </c>
      <c r="AZ63" s="393">
        <v>0</v>
      </c>
      <c r="BA63" s="392">
        <v>0</v>
      </c>
      <c r="BB63" s="393">
        <v>0</v>
      </c>
      <c r="BC63" s="393">
        <v>0</v>
      </c>
      <c r="BD63" s="393">
        <v>0</v>
      </c>
      <c r="BE63" s="393">
        <v>0</v>
      </c>
      <c r="BF63" s="393">
        <v>0</v>
      </c>
      <c r="BG63" s="392">
        <v>0</v>
      </c>
      <c r="BH63" s="389">
        <v>0</v>
      </c>
      <c r="BI63" s="389">
        <v>0</v>
      </c>
      <c r="BJ63" s="389">
        <v>0</v>
      </c>
      <c r="BK63" s="389">
        <v>0</v>
      </c>
      <c r="BL63" s="389">
        <v>0</v>
      </c>
      <c r="BM63" s="418">
        <v>0</v>
      </c>
      <c r="BN63" s="395">
        <v>0</v>
      </c>
      <c r="BO63" s="419">
        <v>0</v>
      </c>
      <c r="BP63" s="396">
        <v>0</v>
      </c>
      <c r="BQ63" s="397">
        <v>822</v>
      </c>
      <c r="BR63" s="390">
        <v>0</v>
      </c>
      <c r="BS63" s="390">
        <v>0</v>
      </c>
      <c r="BT63" s="398">
        <v>738</v>
      </c>
      <c r="BU63" s="413">
        <v>1560</v>
      </c>
      <c r="BV63" s="389">
        <v>0</v>
      </c>
      <c r="BW63" s="389">
        <v>0</v>
      </c>
      <c r="BX63" s="389">
        <v>0</v>
      </c>
      <c r="BY63" s="389">
        <v>0</v>
      </c>
      <c r="BZ63" s="417">
        <v>0</v>
      </c>
      <c r="CA63" s="389">
        <v>0</v>
      </c>
      <c r="CB63" s="389">
        <v>0</v>
      </c>
      <c r="CC63" s="389">
        <v>0</v>
      </c>
      <c r="CD63" s="389">
        <v>0</v>
      </c>
      <c r="CE63" s="417">
        <v>0</v>
      </c>
      <c r="CF63" s="389">
        <v>822</v>
      </c>
      <c r="CG63" s="389">
        <v>0</v>
      </c>
      <c r="CH63" s="389">
        <v>0</v>
      </c>
      <c r="CI63" s="389">
        <v>738</v>
      </c>
      <c r="CJ63" s="417">
        <v>1560</v>
      </c>
      <c r="CK63" s="393">
        <v>0</v>
      </c>
      <c r="CL63" s="393">
        <v>0</v>
      </c>
      <c r="CM63" s="393">
        <v>0</v>
      </c>
      <c r="CN63" s="393">
        <v>0</v>
      </c>
      <c r="CO63" s="392">
        <v>0</v>
      </c>
      <c r="CP63" s="393">
        <v>0</v>
      </c>
      <c r="CQ63" s="393">
        <v>0</v>
      </c>
      <c r="CR63" s="393">
        <v>0</v>
      </c>
      <c r="CS63" s="393">
        <v>0</v>
      </c>
      <c r="CT63" s="392">
        <v>0</v>
      </c>
      <c r="CU63" s="414">
        <v>0</v>
      </c>
      <c r="CV63" s="415">
        <v>0</v>
      </c>
      <c r="CW63" s="415">
        <v>0</v>
      </c>
      <c r="CX63" s="416">
        <v>0</v>
      </c>
      <c r="CY63" s="418">
        <v>0</v>
      </c>
      <c r="CZ63" s="395">
        <v>0</v>
      </c>
      <c r="DA63" s="420">
        <v>0</v>
      </c>
      <c r="DB63" s="396">
        <v>0</v>
      </c>
      <c r="DC63" s="397">
        <v>606</v>
      </c>
      <c r="DD63" s="390">
        <v>7416</v>
      </c>
      <c r="DE63" s="390">
        <v>5898</v>
      </c>
      <c r="DF63" s="398">
        <v>2208</v>
      </c>
      <c r="DG63" s="413">
        <v>16128</v>
      </c>
      <c r="DH63" s="389">
        <v>0</v>
      </c>
      <c r="DI63" s="389">
        <v>0</v>
      </c>
      <c r="DJ63" s="389">
        <v>0</v>
      </c>
      <c r="DK63" s="389">
        <v>0</v>
      </c>
      <c r="DL63" s="417">
        <v>0</v>
      </c>
      <c r="DM63" s="389">
        <v>588</v>
      </c>
      <c r="DN63" s="389">
        <v>2069</v>
      </c>
      <c r="DO63" s="389">
        <v>0</v>
      </c>
      <c r="DP63" s="389">
        <v>0</v>
      </c>
      <c r="DQ63" s="417">
        <v>2657</v>
      </c>
      <c r="DR63" s="389">
        <v>18</v>
      </c>
      <c r="DS63" s="389">
        <v>5347</v>
      </c>
      <c r="DT63" s="389">
        <v>5898</v>
      </c>
      <c r="DU63" s="389">
        <v>2208</v>
      </c>
      <c r="DV63" s="417">
        <v>13471</v>
      </c>
      <c r="DW63" s="389">
        <v>0</v>
      </c>
      <c r="DX63" s="389">
        <v>0</v>
      </c>
      <c r="DY63" s="389">
        <v>0</v>
      </c>
      <c r="DZ63" s="389">
        <v>0</v>
      </c>
      <c r="EA63" s="392">
        <v>0</v>
      </c>
      <c r="EB63" s="393">
        <v>0</v>
      </c>
      <c r="EC63" s="393">
        <v>0</v>
      </c>
      <c r="ED63" s="393">
        <v>0</v>
      </c>
      <c r="EE63" s="393">
        <v>0</v>
      </c>
      <c r="EF63" s="417">
        <v>0</v>
      </c>
      <c r="EG63" s="414">
        <v>0</v>
      </c>
      <c r="EH63" s="415">
        <v>0</v>
      </c>
      <c r="EI63" s="415">
        <v>0</v>
      </c>
      <c r="EJ63" s="416">
        <v>0</v>
      </c>
      <c r="EK63" s="418">
        <v>0</v>
      </c>
      <c r="EL63" s="395">
        <v>0</v>
      </c>
      <c r="EM63" s="413">
        <v>3330</v>
      </c>
      <c r="EN63" s="388">
        <v>0</v>
      </c>
      <c r="EO63" s="414">
        <v>0</v>
      </c>
      <c r="EP63" s="415">
        <v>19164</v>
      </c>
      <c r="EQ63" s="415">
        <v>6024</v>
      </c>
      <c r="ER63" s="415">
        <v>0</v>
      </c>
      <c r="ES63" s="416">
        <v>630</v>
      </c>
      <c r="ET63" s="413">
        <v>25818</v>
      </c>
      <c r="EU63" s="414">
        <v>0</v>
      </c>
      <c r="EV63" s="415">
        <v>0</v>
      </c>
      <c r="EW63" s="415">
        <v>0</v>
      </c>
      <c r="EX63" s="415">
        <v>0</v>
      </c>
      <c r="EY63" s="416">
        <v>0</v>
      </c>
      <c r="EZ63" s="413">
        <v>0</v>
      </c>
      <c r="FA63" s="414">
        <v>0</v>
      </c>
      <c r="FB63" s="415">
        <v>19164</v>
      </c>
      <c r="FC63" s="415">
        <v>6024</v>
      </c>
      <c r="FD63" s="415">
        <v>0</v>
      </c>
      <c r="FE63" s="416">
        <v>630</v>
      </c>
      <c r="FF63" s="413">
        <v>25818</v>
      </c>
      <c r="FG63" s="389">
        <v>0</v>
      </c>
      <c r="FH63" s="389">
        <v>11994</v>
      </c>
      <c r="FI63" s="389">
        <v>0</v>
      </c>
      <c r="FJ63" s="389">
        <v>0</v>
      </c>
      <c r="FK63" s="389">
        <v>0</v>
      </c>
      <c r="FL63" s="417">
        <v>11994</v>
      </c>
      <c r="FM63" s="389">
        <v>0</v>
      </c>
      <c r="FN63" s="389">
        <v>8470</v>
      </c>
      <c r="FO63" s="389">
        <v>0</v>
      </c>
      <c r="FP63" s="389">
        <v>0</v>
      </c>
      <c r="FQ63" s="389">
        <v>0</v>
      </c>
      <c r="FR63" s="417">
        <v>8470</v>
      </c>
      <c r="FS63" s="389">
        <v>0</v>
      </c>
      <c r="FT63" s="389">
        <v>10694</v>
      </c>
      <c r="FU63" s="389">
        <v>6024</v>
      </c>
      <c r="FV63" s="389">
        <v>0</v>
      </c>
      <c r="FW63" s="389">
        <v>630</v>
      </c>
      <c r="FX63" s="417">
        <v>17348</v>
      </c>
      <c r="FY63" s="393">
        <v>0</v>
      </c>
      <c r="FZ63" s="393">
        <v>0</v>
      </c>
      <c r="GA63" s="393">
        <v>0</v>
      </c>
      <c r="GB63" s="393">
        <v>0</v>
      </c>
      <c r="GC63" s="393">
        <v>0</v>
      </c>
      <c r="GD63" s="417">
        <v>0</v>
      </c>
      <c r="GE63" s="393">
        <v>0</v>
      </c>
      <c r="GF63" s="393">
        <v>0</v>
      </c>
      <c r="GG63" s="393">
        <v>0</v>
      </c>
      <c r="GH63" s="393">
        <v>0</v>
      </c>
      <c r="GI63" s="393">
        <v>0</v>
      </c>
      <c r="GJ63" s="392">
        <v>0</v>
      </c>
      <c r="GK63" s="389">
        <v>0</v>
      </c>
      <c r="GL63" s="389">
        <v>0</v>
      </c>
      <c r="GM63" s="389">
        <v>0</v>
      </c>
      <c r="GN63" s="389">
        <v>0</v>
      </c>
      <c r="GO63" s="389">
        <v>0</v>
      </c>
      <c r="GP63" s="418">
        <v>0</v>
      </c>
      <c r="GQ63" s="388">
        <v>3330</v>
      </c>
      <c r="GR63" s="420">
        <v>1818</v>
      </c>
      <c r="GS63" s="396">
        <v>0</v>
      </c>
      <c r="GT63" s="397">
        <v>4728</v>
      </c>
      <c r="GU63" s="390">
        <v>4188</v>
      </c>
      <c r="GV63" s="390">
        <v>0</v>
      </c>
      <c r="GW63" s="391">
        <v>3756</v>
      </c>
      <c r="GX63" s="413">
        <v>12672</v>
      </c>
      <c r="GY63" s="389">
        <v>0</v>
      </c>
      <c r="GZ63" s="389">
        <v>0</v>
      </c>
      <c r="HA63" s="389">
        <v>0</v>
      </c>
      <c r="HB63" s="389">
        <v>0</v>
      </c>
      <c r="HC63" s="417">
        <v>0</v>
      </c>
      <c r="HD63" s="389">
        <v>4728</v>
      </c>
      <c r="HE63" s="389">
        <v>2705</v>
      </c>
      <c r="HF63" s="389">
        <v>0</v>
      </c>
      <c r="HG63" s="389">
        <v>0</v>
      </c>
      <c r="HH63" s="417">
        <v>7433</v>
      </c>
      <c r="HI63" s="389">
        <v>0</v>
      </c>
      <c r="HJ63" s="389">
        <v>1483</v>
      </c>
      <c r="HK63" s="389">
        <v>0</v>
      </c>
      <c r="HL63" s="389">
        <v>0</v>
      </c>
      <c r="HM63" s="417">
        <v>1483</v>
      </c>
      <c r="HN63" s="389">
        <v>0</v>
      </c>
      <c r="HO63" s="389">
        <v>0</v>
      </c>
      <c r="HP63" s="389">
        <v>0</v>
      </c>
      <c r="HQ63" s="389">
        <v>0</v>
      </c>
      <c r="HR63" s="392">
        <v>0</v>
      </c>
      <c r="HS63" s="393">
        <v>0</v>
      </c>
      <c r="HT63" s="393">
        <v>0</v>
      </c>
      <c r="HU63" s="393">
        <v>0</v>
      </c>
      <c r="HV63" s="393">
        <v>0</v>
      </c>
      <c r="HW63" s="417">
        <v>0</v>
      </c>
      <c r="HX63" s="414">
        <v>0</v>
      </c>
      <c r="HY63" s="415">
        <v>0</v>
      </c>
      <c r="HZ63" s="415">
        <v>0</v>
      </c>
      <c r="IA63" s="416">
        <v>3756</v>
      </c>
      <c r="IB63" s="418">
        <v>3756</v>
      </c>
      <c r="IC63" s="388">
        <v>1818</v>
      </c>
      <c r="ID63" s="419">
        <v>48</v>
      </c>
      <c r="IE63" s="396">
        <v>0</v>
      </c>
      <c r="IF63" s="397">
        <v>768</v>
      </c>
      <c r="IG63" s="390">
        <v>2556</v>
      </c>
      <c r="IH63" s="390">
        <v>0</v>
      </c>
      <c r="II63" s="391">
        <v>3300</v>
      </c>
      <c r="IJ63" s="388">
        <v>6624</v>
      </c>
      <c r="IK63" s="395">
        <v>48</v>
      </c>
      <c r="IL63" s="419">
        <v>96</v>
      </c>
      <c r="IM63" s="396">
        <v>0</v>
      </c>
      <c r="IN63" s="397">
        <v>0</v>
      </c>
      <c r="IO63" s="390">
        <v>0</v>
      </c>
      <c r="IP63" s="390">
        <v>0</v>
      </c>
      <c r="IQ63" s="391">
        <v>0</v>
      </c>
      <c r="IR63" s="391">
        <v>0</v>
      </c>
      <c r="IS63" s="388">
        <v>0</v>
      </c>
      <c r="IT63" s="395">
        <v>96</v>
      </c>
      <c r="IU63" s="419">
        <v>3366</v>
      </c>
      <c r="IV63" s="396">
        <v>0</v>
      </c>
      <c r="IW63" s="397">
        <v>0</v>
      </c>
      <c r="IX63" s="390">
        <v>0</v>
      </c>
      <c r="IY63" s="390">
        <v>0</v>
      </c>
      <c r="IZ63" s="391">
        <v>0</v>
      </c>
      <c r="JA63" s="388">
        <v>0</v>
      </c>
      <c r="JB63" s="395">
        <v>3366</v>
      </c>
      <c r="JC63" s="419">
        <v>11418</v>
      </c>
      <c r="JD63" s="396">
        <v>0</v>
      </c>
      <c r="JE63" s="397">
        <v>0</v>
      </c>
      <c r="JF63" s="390">
        <v>0</v>
      </c>
      <c r="JG63" s="390">
        <v>0</v>
      </c>
      <c r="JH63" s="391">
        <v>0</v>
      </c>
      <c r="JI63" s="388">
        <v>0</v>
      </c>
      <c r="JJ63" s="395">
        <v>11418</v>
      </c>
      <c r="JK63" s="388">
        <v>20076</v>
      </c>
      <c r="JL63" s="388">
        <v>0</v>
      </c>
      <c r="JM63" s="388">
        <v>64266</v>
      </c>
      <c r="JN63" s="413">
        <v>20076</v>
      </c>
      <c r="JO63" s="400">
        <v>1</v>
      </c>
    </row>
    <row r="64" spans="1:275" x14ac:dyDescent="0.35">
      <c r="A64" s="421" t="s">
        <v>317</v>
      </c>
      <c r="B64" s="421"/>
      <c r="C64" s="422"/>
      <c r="D64" s="423">
        <v>0</v>
      </c>
      <c r="E64" s="423">
        <v>0</v>
      </c>
      <c r="F64" s="424">
        <v>2616</v>
      </c>
      <c r="G64" s="425">
        <v>0</v>
      </c>
      <c r="H64" s="425">
        <v>2460</v>
      </c>
      <c r="I64" s="425">
        <v>14526</v>
      </c>
      <c r="J64" s="426">
        <v>19344</v>
      </c>
      <c r="K64" s="423">
        <v>38946</v>
      </c>
      <c r="L64" s="424">
        <v>0</v>
      </c>
      <c r="M64" s="425">
        <v>0</v>
      </c>
      <c r="N64" s="425">
        <v>0</v>
      </c>
      <c r="O64" s="425">
        <v>0</v>
      </c>
      <c r="P64" s="426">
        <v>0</v>
      </c>
      <c r="Q64" s="423">
        <v>0</v>
      </c>
      <c r="R64" s="424">
        <v>2616</v>
      </c>
      <c r="S64" s="425">
        <v>0</v>
      </c>
      <c r="T64" s="425">
        <v>2460</v>
      </c>
      <c r="U64" s="425">
        <v>14526</v>
      </c>
      <c r="V64" s="426">
        <v>19344</v>
      </c>
      <c r="W64" s="423">
        <v>38946</v>
      </c>
      <c r="X64" s="424">
        <v>0</v>
      </c>
      <c r="Y64" s="425">
        <v>0</v>
      </c>
      <c r="Z64" s="425">
        <v>0</v>
      </c>
      <c r="AA64" s="425">
        <v>0</v>
      </c>
      <c r="AB64" s="426">
        <v>0</v>
      </c>
      <c r="AC64" s="423">
        <v>0</v>
      </c>
      <c r="AD64" s="424">
        <v>2407</v>
      </c>
      <c r="AE64" s="425">
        <v>0</v>
      </c>
      <c r="AF64" s="425">
        <v>1294</v>
      </c>
      <c r="AG64" s="425">
        <v>60</v>
      </c>
      <c r="AH64" s="426">
        <v>0</v>
      </c>
      <c r="AI64" s="423">
        <v>3761</v>
      </c>
      <c r="AJ64" s="424">
        <v>209</v>
      </c>
      <c r="AK64" s="425">
        <v>0</v>
      </c>
      <c r="AL64" s="425">
        <v>1166</v>
      </c>
      <c r="AM64" s="425">
        <v>14466</v>
      </c>
      <c r="AN64" s="426">
        <v>19344</v>
      </c>
      <c r="AO64" s="423">
        <v>35185</v>
      </c>
      <c r="AP64" s="424">
        <v>0</v>
      </c>
      <c r="AQ64" s="425">
        <v>0</v>
      </c>
      <c r="AR64" s="425">
        <v>0</v>
      </c>
      <c r="AS64" s="425">
        <v>0</v>
      </c>
      <c r="AT64" s="426">
        <v>0</v>
      </c>
      <c r="AU64" s="423">
        <v>0</v>
      </c>
      <c r="AV64" s="424">
        <v>0</v>
      </c>
      <c r="AW64" s="425">
        <v>0</v>
      </c>
      <c r="AX64" s="425">
        <v>0</v>
      </c>
      <c r="AY64" s="425">
        <v>0</v>
      </c>
      <c r="AZ64" s="426">
        <v>0</v>
      </c>
      <c r="BA64" s="423">
        <v>0</v>
      </c>
      <c r="BB64" s="424">
        <v>0</v>
      </c>
      <c r="BC64" s="425">
        <v>0</v>
      </c>
      <c r="BD64" s="425">
        <v>0</v>
      </c>
      <c r="BE64" s="425">
        <v>0</v>
      </c>
      <c r="BF64" s="426">
        <v>0</v>
      </c>
      <c r="BG64" s="423">
        <v>0</v>
      </c>
      <c r="BH64" s="424">
        <v>0</v>
      </c>
      <c r="BI64" s="425">
        <v>0</v>
      </c>
      <c r="BJ64" s="425">
        <v>0</v>
      </c>
      <c r="BK64" s="425">
        <v>0</v>
      </c>
      <c r="BL64" s="426">
        <v>0</v>
      </c>
      <c r="BM64" s="423">
        <v>0</v>
      </c>
      <c r="BN64" s="427">
        <v>0</v>
      </c>
      <c r="BO64" s="428">
        <v>0</v>
      </c>
      <c r="BP64" s="428">
        <v>0</v>
      </c>
      <c r="BQ64" s="429">
        <v>6912</v>
      </c>
      <c r="BR64" s="425">
        <v>1704</v>
      </c>
      <c r="BS64" s="425">
        <v>0</v>
      </c>
      <c r="BT64" s="430">
        <v>5946</v>
      </c>
      <c r="BU64" s="423">
        <v>14562</v>
      </c>
      <c r="BV64" s="424">
        <v>0</v>
      </c>
      <c r="BW64" s="425">
        <v>0</v>
      </c>
      <c r="BX64" s="425">
        <v>0</v>
      </c>
      <c r="BY64" s="426">
        <v>0</v>
      </c>
      <c r="BZ64" s="423">
        <v>0</v>
      </c>
      <c r="CA64" s="424">
        <v>2034</v>
      </c>
      <c r="CB64" s="425">
        <v>0</v>
      </c>
      <c r="CC64" s="425">
        <v>0</v>
      </c>
      <c r="CD64" s="425">
        <v>0</v>
      </c>
      <c r="CE64" s="423">
        <v>2034</v>
      </c>
      <c r="CF64" s="424">
        <v>4878</v>
      </c>
      <c r="CG64" s="425">
        <v>1704</v>
      </c>
      <c r="CH64" s="425">
        <v>0</v>
      </c>
      <c r="CI64" s="425">
        <v>5946</v>
      </c>
      <c r="CJ64" s="423">
        <v>12528</v>
      </c>
      <c r="CK64" s="424">
        <v>0</v>
      </c>
      <c r="CL64" s="425">
        <v>0</v>
      </c>
      <c r="CM64" s="425">
        <v>0</v>
      </c>
      <c r="CN64" s="425">
        <v>0</v>
      </c>
      <c r="CO64" s="423">
        <v>0</v>
      </c>
      <c r="CP64" s="424">
        <v>0</v>
      </c>
      <c r="CQ64" s="425">
        <v>0</v>
      </c>
      <c r="CR64" s="425">
        <v>0</v>
      </c>
      <c r="CS64" s="426">
        <v>0</v>
      </c>
      <c r="CT64" s="423">
        <v>0</v>
      </c>
      <c r="CU64" s="424">
        <v>0</v>
      </c>
      <c r="CV64" s="425">
        <v>0</v>
      </c>
      <c r="CW64" s="425">
        <v>0</v>
      </c>
      <c r="CX64" s="426">
        <v>0</v>
      </c>
      <c r="CY64" s="423">
        <v>0</v>
      </c>
      <c r="CZ64" s="427">
        <v>0</v>
      </c>
      <c r="DA64" s="431">
        <v>0</v>
      </c>
      <c r="DB64" s="428">
        <v>0</v>
      </c>
      <c r="DC64" s="429">
        <v>2436</v>
      </c>
      <c r="DD64" s="425">
        <v>30678</v>
      </c>
      <c r="DE64" s="425">
        <v>18120</v>
      </c>
      <c r="DF64" s="430">
        <v>6486</v>
      </c>
      <c r="DG64" s="423">
        <v>57720</v>
      </c>
      <c r="DH64" s="424">
        <v>0</v>
      </c>
      <c r="DI64" s="425">
        <v>0</v>
      </c>
      <c r="DJ64" s="425">
        <v>0</v>
      </c>
      <c r="DK64" s="426">
        <v>0</v>
      </c>
      <c r="DL64" s="423">
        <v>0</v>
      </c>
      <c r="DM64" s="424">
        <v>2418</v>
      </c>
      <c r="DN64" s="425">
        <v>14328</v>
      </c>
      <c r="DO64" s="425">
        <v>0</v>
      </c>
      <c r="DP64" s="425">
        <v>0</v>
      </c>
      <c r="DQ64" s="423">
        <v>16746</v>
      </c>
      <c r="DR64" s="424">
        <v>18</v>
      </c>
      <c r="DS64" s="425">
        <v>16350</v>
      </c>
      <c r="DT64" s="425">
        <v>18120</v>
      </c>
      <c r="DU64" s="425">
        <v>6486</v>
      </c>
      <c r="DV64" s="423">
        <v>40974</v>
      </c>
      <c r="DW64" s="424">
        <v>0</v>
      </c>
      <c r="DX64" s="425">
        <v>0</v>
      </c>
      <c r="DY64" s="425">
        <v>0</v>
      </c>
      <c r="DZ64" s="425">
        <v>0</v>
      </c>
      <c r="EA64" s="423">
        <v>0</v>
      </c>
      <c r="EB64" s="424">
        <v>0</v>
      </c>
      <c r="EC64" s="425">
        <v>0</v>
      </c>
      <c r="ED64" s="425">
        <v>0</v>
      </c>
      <c r="EE64" s="426">
        <v>0</v>
      </c>
      <c r="EF64" s="423">
        <v>0</v>
      </c>
      <c r="EG64" s="424">
        <v>0</v>
      </c>
      <c r="EH64" s="425">
        <v>0</v>
      </c>
      <c r="EI64" s="425">
        <v>0</v>
      </c>
      <c r="EJ64" s="426">
        <v>0</v>
      </c>
      <c r="EK64" s="423">
        <v>0</v>
      </c>
      <c r="EL64" s="431">
        <v>0</v>
      </c>
      <c r="EM64" s="423">
        <v>8022</v>
      </c>
      <c r="EN64" s="423">
        <v>0</v>
      </c>
      <c r="EO64" s="424">
        <v>24726</v>
      </c>
      <c r="EP64" s="425">
        <v>71220</v>
      </c>
      <c r="EQ64" s="425">
        <v>16206</v>
      </c>
      <c r="ER64" s="425">
        <v>0</v>
      </c>
      <c r="ES64" s="426">
        <v>2328</v>
      </c>
      <c r="ET64" s="423">
        <v>114480</v>
      </c>
      <c r="EU64" s="424">
        <v>0</v>
      </c>
      <c r="EV64" s="425">
        <v>0</v>
      </c>
      <c r="EW64" s="425">
        <v>0</v>
      </c>
      <c r="EX64" s="425">
        <v>0</v>
      </c>
      <c r="EY64" s="426">
        <v>0</v>
      </c>
      <c r="EZ64" s="423">
        <v>0</v>
      </c>
      <c r="FA64" s="424">
        <v>24726</v>
      </c>
      <c r="FB64" s="425">
        <v>71220</v>
      </c>
      <c r="FC64" s="425">
        <v>16206</v>
      </c>
      <c r="FD64" s="425">
        <v>0</v>
      </c>
      <c r="FE64" s="426">
        <v>2328</v>
      </c>
      <c r="FF64" s="423">
        <v>114480</v>
      </c>
      <c r="FG64" s="424">
        <v>18216</v>
      </c>
      <c r="FH64" s="425">
        <v>32077.166666666664</v>
      </c>
      <c r="FI64" s="425">
        <v>1302</v>
      </c>
      <c r="FJ64" s="425">
        <v>0</v>
      </c>
      <c r="FK64" s="426">
        <v>0</v>
      </c>
      <c r="FL64" s="423">
        <v>51595.166666666664</v>
      </c>
      <c r="FM64" s="424">
        <v>24726</v>
      </c>
      <c r="FN64" s="425">
        <v>31240</v>
      </c>
      <c r="FO64" s="425">
        <v>0</v>
      </c>
      <c r="FP64" s="425">
        <v>0</v>
      </c>
      <c r="FQ64" s="426">
        <v>0</v>
      </c>
      <c r="FR64" s="423">
        <v>55966</v>
      </c>
      <c r="FS64" s="424">
        <v>0</v>
      </c>
      <c r="FT64" s="425">
        <v>39980</v>
      </c>
      <c r="FU64" s="425">
        <v>16206</v>
      </c>
      <c r="FV64" s="425">
        <v>0</v>
      </c>
      <c r="FW64" s="426">
        <v>2328</v>
      </c>
      <c r="FX64" s="423">
        <v>58514</v>
      </c>
      <c r="FY64" s="424">
        <v>0</v>
      </c>
      <c r="FZ64" s="425">
        <v>0</v>
      </c>
      <c r="GA64" s="425">
        <v>0</v>
      </c>
      <c r="GB64" s="425">
        <v>0</v>
      </c>
      <c r="GC64" s="426">
        <v>0</v>
      </c>
      <c r="GD64" s="423">
        <v>0</v>
      </c>
      <c r="GE64" s="424">
        <v>0</v>
      </c>
      <c r="GF64" s="425">
        <v>0</v>
      </c>
      <c r="GG64" s="425">
        <v>0</v>
      </c>
      <c r="GH64" s="425">
        <v>0</v>
      </c>
      <c r="GI64" s="426">
        <v>0</v>
      </c>
      <c r="GJ64" s="423">
        <v>0</v>
      </c>
      <c r="GK64" s="424">
        <v>0</v>
      </c>
      <c r="GL64" s="425">
        <v>0</v>
      </c>
      <c r="GM64" s="425">
        <v>0</v>
      </c>
      <c r="GN64" s="425">
        <v>0</v>
      </c>
      <c r="GO64" s="426">
        <v>0</v>
      </c>
      <c r="GP64" s="423">
        <v>0</v>
      </c>
      <c r="GQ64" s="423">
        <v>8022</v>
      </c>
      <c r="GR64" s="431">
        <v>5892</v>
      </c>
      <c r="GS64" s="428">
        <v>2808</v>
      </c>
      <c r="GT64" s="429">
        <v>14886</v>
      </c>
      <c r="GU64" s="425">
        <v>16056</v>
      </c>
      <c r="GV64" s="425">
        <v>3162</v>
      </c>
      <c r="GW64" s="426">
        <v>13764</v>
      </c>
      <c r="GX64" s="423">
        <v>47868</v>
      </c>
      <c r="GY64" s="424">
        <v>0</v>
      </c>
      <c r="GZ64" s="425">
        <v>0</v>
      </c>
      <c r="HA64" s="425">
        <v>0</v>
      </c>
      <c r="HB64" s="426">
        <v>0</v>
      </c>
      <c r="HC64" s="423">
        <v>0</v>
      </c>
      <c r="HD64" s="424">
        <v>13944</v>
      </c>
      <c r="HE64" s="425">
        <v>10897</v>
      </c>
      <c r="HF64" s="425">
        <v>0</v>
      </c>
      <c r="HG64" s="425">
        <v>0</v>
      </c>
      <c r="HH64" s="423">
        <v>24841</v>
      </c>
      <c r="HI64" s="424">
        <v>0</v>
      </c>
      <c r="HJ64" s="425">
        <v>5159</v>
      </c>
      <c r="HK64" s="425">
        <v>0</v>
      </c>
      <c r="HL64" s="425">
        <v>0</v>
      </c>
      <c r="HM64" s="423">
        <v>5159</v>
      </c>
      <c r="HN64" s="424">
        <v>0</v>
      </c>
      <c r="HO64" s="425">
        <v>0</v>
      </c>
      <c r="HP64" s="425">
        <v>0</v>
      </c>
      <c r="HQ64" s="425">
        <v>0</v>
      </c>
      <c r="HR64" s="423">
        <v>0</v>
      </c>
      <c r="HS64" s="424">
        <v>0</v>
      </c>
      <c r="HT64" s="425">
        <v>0</v>
      </c>
      <c r="HU64" s="425">
        <v>0</v>
      </c>
      <c r="HV64" s="426">
        <v>0</v>
      </c>
      <c r="HW64" s="423">
        <v>0</v>
      </c>
      <c r="HX64" s="424">
        <v>942</v>
      </c>
      <c r="HY64" s="425">
        <v>0</v>
      </c>
      <c r="HZ64" s="425">
        <v>3162</v>
      </c>
      <c r="IA64" s="426">
        <v>13764</v>
      </c>
      <c r="IB64" s="423">
        <v>17868</v>
      </c>
      <c r="IC64" s="423">
        <v>3672</v>
      </c>
      <c r="ID64" s="428">
        <v>150</v>
      </c>
      <c r="IE64" s="428">
        <v>0</v>
      </c>
      <c r="IF64" s="429">
        <v>768</v>
      </c>
      <c r="IG64" s="425">
        <v>7788</v>
      </c>
      <c r="IH64" s="425">
        <v>0</v>
      </c>
      <c r="II64" s="426">
        <v>11988</v>
      </c>
      <c r="IJ64" s="423">
        <v>20544</v>
      </c>
      <c r="IK64" s="423">
        <v>150</v>
      </c>
      <c r="IL64" s="428">
        <v>57882</v>
      </c>
      <c r="IM64" s="428">
        <v>0</v>
      </c>
      <c r="IN64" s="429">
        <v>64320</v>
      </c>
      <c r="IO64" s="425">
        <v>510</v>
      </c>
      <c r="IP64" s="425">
        <v>0</v>
      </c>
      <c r="IQ64" s="426">
        <v>0</v>
      </c>
      <c r="IR64" s="426">
        <v>0</v>
      </c>
      <c r="IS64" s="423">
        <v>64830</v>
      </c>
      <c r="IT64" s="423">
        <v>57882</v>
      </c>
      <c r="IU64" s="428">
        <v>40608</v>
      </c>
      <c r="IV64" s="428">
        <v>0</v>
      </c>
      <c r="IW64" s="429">
        <v>2568</v>
      </c>
      <c r="IX64" s="425">
        <v>0</v>
      </c>
      <c r="IY64" s="425">
        <v>0</v>
      </c>
      <c r="IZ64" s="426">
        <v>0</v>
      </c>
      <c r="JA64" s="423">
        <v>2568</v>
      </c>
      <c r="JB64" s="423">
        <v>40608</v>
      </c>
      <c r="JC64" s="428">
        <v>60612</v>
      </c>
      <c r="JD64" s="428">
        <v>0</v>
      </c>
      <c r="JE64" s="429">
        <v>0</v>
      </c>
      <c r="JF64" s="425">
        <v>0</v>
      </c>
      <c r="JG64" s="425">
        <v>0</v>
      </c>
      <c r="JH64" s="426">
        <v>0</v>
      </c>
      <c r="JI64" s="423">
        <v>0</v>
      </c>
      <c r="JJ64" s="423">
        <v>60612</v>
      </c>
      <c r="JK64" s="423">
        <v>173166</v>
      </c>
      <c r="JL64" s="423">
        <v>2808</v>
      </c>
      <c r="JM64" s="423">
        <v>361518</v>
      </c>
      <c r="JN64" s="423">
        <v>170946</v>
      </c>
      <c r="JO64" s="400">
        <v>1</v>
      </c>
    </row>
    <row r="65" spans="1:275" hidden="1" x14ac:dyDescent="0.35">
      <c r="A65" s="386">
        <v>515</v>
      </c>
      <c r="B65" s="386">
        <v>1</v>
      </c>
      <c r="C65" s="387" t="s">
        <v>32</v>
      </c>
      <c r="D65" s="388">
        <v>0</v>
      </c>
      <c r="E65" s="388">
        <v>0</v>
      </c>
      <c r="F65" s="389">
        <v>0</v>
      </c>
      <c r="G65" s="390">
        <v>0</v>
      </c>
      <c r="H65" s="390">
        <v>0</v>
      </c>
      <c r="I65" s="390">
        <v>0</v>
      </c>
      <c r="J65" s="391">
        <v>0</v>
      </c>
      <c r="K65" s="388">
        <v>0</v>
      </c>
      <c r="L65" s="389">
        <v>0</v>
      </c>
      <c r="M65" s="390">
        <v>0</v>
      </c>
      <c r="N65" s="390">
        <v>0</v>
      </c>
      <c r="O65" s="390">
        <v>0</v>
      </c>
      <c r="P65" s="391">
        <v>0</v>
      </c>
      <c r="Q65" s="388">
        <v>0</v>
      </c>
      <c r="R65" s="389">
        <v>0</v>
      </c>
      <c r="S65" s="390">
        <v>0</v>
      </c>
      <c r="T65" s="390">
        <v>0</v>
      </c>
      <c r="U65" s="390">
        <v>0</v>
      </c>
      <c r="V65" s="391">
        <v>0</v>
      </c>
      <c r="W65" s="388">
        <v>0</v>
      </c>
      <c r="X65" s="389">
        <v>0</v>
      </c>
      <c r="Y65" s="389">
        <v>0</v>
      </c>
      <c r="Z65" s="389">
        <v>0</v>
      </c>
      <c r="AA65" s="389">
        <v>0</v>
      </c>
      <c r="AB65" s="389">
        <v>0</v>
      </c>
      <c r="AC65" s="392">
        <v>0</v>
      </c>
      <c r="AD65" s="389">
        <v>0</v>
      </c>
      <c r="AE65" s="389">
        <v>0</v>
      </c>
      <c r="AF65" s="389">
        <v>0</v>
      </c>
      <c r="AG65" s="389">
        <v>0</v>
      </c>
      <c r="AH65" s="389">
        <v>0</v>
      </c>
      <c r="AI65" s="392">
        <v>0</v>
      </c>
      <c r="AJ65" s="389">
        <v>0</v>
      </c>
      <c r="AK65" s="389">
        <v>0</v>
      </c>
      <c r="AL65" s="389">
        <v>0</v>
      </c>
      <c r="AM65" s="389">
        <v>0</v>
      </c>
      <c r="AN65" s="389">
        <v>0</v>
      </c>
      <c r="AO65" s="392">
        <v>0</v>
      </c>
      <c r="AP65" s="393">
        <v>0</v>
      </c>
      <c r="AQ65" s="393">
        <v>0</v>
      </c>
      <c r="AR65" s="393">
        <v>0</v>
      </c>
      <c r="AS65" s="393">
        <v>0</v>
      </c>
      <c r="AT65" s="393">
        <v>0</v>
      </c>
      <c r="AU65" s="392">
        <v>0</v>
      </c>
      <c r="AV65" s="393">
        <v>0</v>
      </c>
      <c r="AW65" s="393">
        <v>0</v>
      </c>
      <c r="AX65" s="393">
        <v>0</v>
      </c>
      <c r="AY65" s="393">
        <v>0</v>
      </c>
      <c r="AZ65" s="393">
        <v>0</v>
      </c>
      <c r="BA65" s="392">
        <v>0</v>
      </c>
      <c r="BB65" s="393">
        <v>0</v>
      </c>
      <c r="BC65" s="393">
        <v>0</v>
      </c>
      <c r="BD65" s="393">
        <v>0</v>
      </c>
      <c r="BE65" s="393">
        <v>0</v>
      </c>
      <c r="BF65" s="393">
        <v>0</v>
      </c>
      <c r="BG65" s="392">
        <v>0</v>
      </c>
      <c r="BH65" s="389">
        <v>0</v>
      </c>
      <c r="BI65" s="389">
        <v>0</v>
      </c>
      <c r="BJ65" s="389">
        <v>0</v>
      </c>
      <c r="BK65" s="389">
        <v>0</v>
      </c>
      <c r="BL65" s="389">
        <v>0</v>
      </c>
      <c r="BM65" s="394">
        <v>0</v>
      </c>
      <c r="BN65" s="395">
        <v>0</v>
      </c>
      <c r="BO65" s="396">
        <v>0</v>
      </c>
      <c r="BP65" s="396">
        <v>0</v>
      </c>
      <c r="BQ65" s="397">
        <v>0</v>
      </c>
      <c r="BR65" s="390">
        <v>0</v>
      </c>
      <c r="BS65" s="390">
        <v>0</v>
      </c>
      <c r="BT65" s="398">
        <v>0</v>
      </c>
      <c r="BU65" s="388">
        <v>0</v>
      </c>
      <c r="BV65" s="389">
        <v>0</v>
      </c>
      <c r="BW65" s="389">
        <v>0</v>
      </c>
      <c r="BX65" s="389">
        <v>0</v>
      </c>
      <c r="BY65" s="389">
        <v>0</v>
      </c>
      <c r="BZ65" s="392">
        <v>0</v>
      </c>
      <c r="CA65" s="389">
        <v>0</v>
      </c>
      <c r="CB65" s="389">
        <v>0</v>
      </c>
      <c r="CC65" s="389">
        <v>0</v>
      </c>
      <c r="CD65" s="389">
        <v>0</v>
      </c>
      <c r="CE65" s="392">
        <v>0</v>
      </c>
      <c r="CF65" s="389">
        <v>0</v>
      </c>
      <c r="CG65" s="389">
        <v>0</v>
      </c>
      <c r="CH65" s="389">
        <v>0</v>
      </c>
      <c r="CI65" s="389">
        <v>0</v>
      </c>
      <c r="CJ65" s="392">
        <v>0</v>
      </c>
      <c r="CK65" s="393">
        <v>0</v>
      </c>
      <c r="CL65" s="393">
        <v>0</v>
      </c>
      <c r="CM65" s="393">
        <v>0</v>
      </c>
      <c r="CN65" s="393">
        <v>0</v>
      </c>
      <c r="CO65" s="392">
        <v>0</v>
      </c>
      <c r="CP65" s="393">
        <v>0</v>
      </c>
      <c r="CQ65" s="393">
        <v>0</v>
      </c>
      <c r="CR65" s="393">
        <v>0</v>
      </c>
      <c r="CS65" s="393">
        <v>0</v>
      </c>
      <c r="CT65" s="392">
        <v>0</v>
      </c>
      <c r="CU65" s="389">
        <v>0</v>
      </c>
      <c r="CV65" s="390">
        <v>0</v>
      </c>
      <c r="CW65" s="390">
        <v>0</v>
      </c>
      <c r="CX65" s="391">
        <v>0</v>
      </c>
      <c r="CY65" s="394">
        <v>0</v>
      </c>
      <c r="CZ65" s="395">
        <v>0</v>
      </c>
      <c r="DA65" s="399">
        <v>0</v>
      </c>
      <c r="DB65" s="396">
        <v>0</v>
      </c>
      <c r="DC65" s="397">
        <v>0</v>
      </c>
      <c r="DD65" s="390">
        <v>0</v>
      </c>
      <c r="DE65" s="390">
        <v>0</v>
      </c>
      <c r="DF65" s="398">
        <v>0</v>
      </c>
      <c r="DG65" s="388">
        <v>0</v>
      </c>
      <c r="DH65" s="389">
        <v>0</v>
      </c>
      <c r="DI65" s="389">
        <v>0</v>
      </c>
      <c r="DJ65" s="389">
        <v>0</v>
      </c>
      <c r="DK65" s="389">
        <v>0</v>
      </c>
      <c r="DL65" s="392">
        <v>0</v>
      </c>
      <c r="DM65" s="389">
        <v>0</v>
      </c>
      <c r="DN65" s="389">
        <v>0</v>
      </c>
      <c r="DO65" s="389">
        <v>0</v>
      </c>
      <c r="DP65" s="389">
        <v>0</v>
      </c>
      <c r="DQ65" s="392">
        <v>0</v>
      </c>
      <c r="DR65" s="389">
        <v>0</v>
      </c>
      <c r="DS65" s="389">
        <v>0</v>
      </c>
      <c r="DT65" s="389">
        <v>0</v>
      </c>
      <c r="DU65" s="389">
        <v>0</v>
      </c>
      <c r="DV65" s="392">
        <v>0</v>
      </c>
      <c r="DW65" s="389">
        <v>0</v>
      </c>
      <c r="DX65" s="389">
        <v>0</v>
      </c>
      <c r="DY65" s="389">
        <v>0</v>
      </c>
      <c r="DZ65" s="389">
        <v>0</v>
      </c>
      <c r="EA65" s="392">
        <v>0</v>
      </c>
      <c r="EB65" s="393">
        <v>0</v>
      </c>
      <c r="EC65" s="393">
        <v>0</v>
      </c>
      <c r="ED65" s="393">
        <v>0</v>
      </c>
      <c r="EE65" s="393">
        <v>0</v>
      </c>
      <c r="EF65" s="392">
        <v>0</v>
      </c>
      <c r="EG65" s="389">
        <v>0</v>
      </c>
      <c r="EH65" s="390">
        <v>0</v>
      </c>
      <c r="EI65" s="390">
        <v>0</v>
      </c>
      <c r="EJ65" s="391">
        <v>0</v>
      </c>
      <c r="EK65" s="394">
        <v>0</v>
      </c>
      <c r="EL65" s="395">
        <v>0</v>
      </c>
      <c r="EM65" s="388">
        <v>0</v>
      </c>
      <c r="EN65" s="388">
        <v>0</v>
      </c>
      <c r="EO65" s="389">
        <v>0</v>
      </c>
      <c r="EP65" s="390">
        <v>0</v>
      </c>
      <c r="EQ65" s="390">
        <v>0</v>
      </c>
      <c r="ER65" s="390">
        <v>0</v>
      </c>
      <c r="ES65" s="391">
        <v>0</v>
      </c>
      <c r="ET65" s="388">
        <v>0</v>
      </c>
      <c r="EU65" s="389">
        <v>0</v>
      </c>
      <c r="EV65" s="390">
        <v>0</v>
      </c>
      <c r="EW65" s="390">
        <v>0</v>
      </c>
      <c r="EX65" s="390">
        <v>0</v>
      </c>
      <c r="EY65" s="391">
        <v>0</v>
      </c>
      <c r="EZ65" s="388">
        <v>0</v>
      </c>
      <c r="FA65" s="389">
        <v>0</v>
      </c>
      <c r="FB65" s="390">
        <v>0</v>
      </c>
      <c r="FC65" s="390">
        <v>0</v>
      </c>
      <c r="FD65" s="390">
        <v>0</v>
      </c>
      <c r="FE65" s="391">
        <v>0</v>
      </c>
      <c r="FF65" s="388">
        <v>0</v>
      </c>
      <c r="FG65" s="389">
        <v>0</v>
      </c>
      <c r="FH65" s="389">
        <v>0</v>
      </c>
      <c r="FI65" s="389">
        <v>0</v>
      </c>
      <c r="FJ65" s="389">
        <v>0</v>
      </c>
      <c r="FK65" s="389">
        <v>0</v>
      </c>
      <c r="FL65" s="392">
        <v>0</v>
      </c>
      <c r="FM65" s="389">
        <v>0</v>
      </c>
      <c r="FN65" s="389">
        <v>0</v>
      </c>
      <c r="FO65" s="389">
        <v>0</v>
      </c>
      <c r="FP65" s="389">
        <v>0</v>
      </c>
      <c r="FQ65" s="389">
        <v>0</v>
      </c>
      <c r="FR65" s="392">
        <v>0</v>
      </c>
      <c r="FS65" s="389">
        <v>0</v>
      </c>
      <c r="FT65" s="389">
        <v>0</v>
      </c>
      <c r="FU65" s="389">
        <v>0</v>
      </c>
      <c r="FV65" s="389">
        <v>0</v>
      </c>
      <c r="FW65" s="389">
        <v>0</v>
      </c>
      <c r="FX65" s="392">
        <v>0</v>
      </c>
      <c r="FY65" s="393">
        <v>0</v>
      </c>
      <c r="FZ65" s="393">
        <v>0</v>
      </c>
      <c r="GA65" s="393">
        <v>0</v>
      </c>
      <c r="GB65" s="393">
        <v>0</v>
      </c>
      <c r="GC65" s="393">
        <v>0</v>
      </c>
      <c r="GD65" s="392">
        <v>0</v>
      </c>
      <c r="GE65" s="393">
        <v>0</v>
      </c>
      <c r="GF65" s="393">
        <v>0</v>
      </c>
      <c r="GG65" s="393">
        <v>0</v>
      </c>
      <c r="GH65" s="393">
        <v>0</v>
      </c>
      <c r="GI65" s="393">
        <v>0</v>
      </c>
      <c r="GJ65" s="392">
        <v>0</v>
      </c>
      <c r="GK65" s="389">
        <v>0</v>
      </c>
      <c r="GL65" s="389">
        <v>0</v>
      </c>
      <c r="GM65" s="389">
        <v>0</v>
      </c>
      <c r="GN65" s="389">
        <v>0</v>
      </c>
      <c r="GO65" s="389">
        <v>0</v>
      </c>
      <c r="GP65" s="394">
        <v>0</v>
      </c>
      <c r="GQ65" s="388">
        <v>0</v>
      </c>
      <c r="GR65" s="399">
        <v>0</v>
      </c>
      <c r="GS65" s="396">
        <v>0</v>
      </c>
      <c r="GT65" s="397">
        <v>0</v>
      </c>
      <c r="GU65" s="390">
        <v>0</v>
      </c>
      <c r="GV65" s="390">
        <v>0</v>
      </c>
      <c r="GW65" s="391">
        <v>0</v>
      </c>
      <c r="GX65" s="388">
        <v>0</v>
      </c>
      <c r="GY65" s="389">
        <v>0</v>
      </c>
      <c r="GZ65" s="389">
        <v>0</v>
      </c>
      <c r="HA65" s="389">
        <v>0</v>
      </c>
      <c r="HB65" s="389">
        <v>0</v>
      </c>
      <c r="HC65" s="392">
        <v>0</v>
      </c>
      <c r="HD65" s="389">
        <v>0</v>
      </c>
      <c r="HE65" s="389">
        <v>0</v>
      </c>
      <c r="HF65" s="389">
        <v>0</v>
      </c>
      <c r="HG65" s="389">
        <v>0</v>
      </c>
      <c r="HH65" s="392">
        <v>0</v>
      </c>
      <c r="HI65" s="389">
        <v>0</v>
      </c>
      <c r="HJ65" s="389">
        <v>0</v>
      </c>
      <c r="HK65" s="389">
        <v>0</v>
      </c>
      <c r="HL65" s="389">
        <v>0</v>
      </c>
      <c r="HM65" s="392">
        <v>0</v>
      </c>
      <c r="HN65" s="389">
        <v>0</v>
      </c>
      <c r="HO65" s="389">
        <v>0</v>
      </c>
      <c r="HP65" s="389">
        <v>0</v>
      </c>
      <c r="HQ65" s="389">
        <v>0</v>
      </c>
      <c r="HR65" s="392">
        <v>0</v>
      </c>
      <c r="HS65" s="393">
        <v>0</v>
      </c>
      <c r="HT65" s="393">
        <v>0</v>
      </c>
      <c r="HU65" s="393">
        <v>0</v>
      </c>
      <c r="HV65" s="393">
        <v>0</v>
      </c>
      <c r="HW65" s="392">
        <v>0</v>
      </c>
      <c r="HX65" s="389">
        <v>0</v>
      </c>
      <c r="HY65" s="390">
        <v>0</v>
      </c>
      <c r="HZ65" s="390">
        <v>0</v>
      </c>
      <c r="IA65" s="391">
        <v>0</v>
      </c>
      <c r="IB65" s="394">
        <v>0</v>
      </c>
      <c r="IC65" s="388">
        <v>0</v>
      </c>
      <c r="ID65" s="396">
        <v>0</v>
      </c>
      <c r="IE65" s="396">
        <v>0</v>
      </c>
      <c r="IF65" s="397">
        <v>0</v>
      </c>
      <c r="IG65" s="390">
        <v>0</v>
      </c>
      <c r="IH65" s="390">
        <v>0</v>
      </c>
      <c r="II65" s="391">
        <v>0</v>
      </c>
      <c r="IJ65" s="388">
        <v>0</v>
      </c>
      <c r="IK65" s="395">
        <v>0</v>
      </c>
      <c r="IL65" s="396">
        <v>0</v>
      </c>
      <c r="IM65" s="396">
        <v>0</v>
      </c>
      <c r="IN65" s="397">
        <v>0</v>
      </c>
      <c r="IO65" s="390">
        <v>0</v>
      </c>
      <c r="IP65" s="390">
        <v>0</v>
      </c>
      <c r="IQ65" s="391">
        <v>0</v>
      </c>
      <c r="IR65" s="391">
        <v>0</v>
      </c>
      <c r="IS65" s="388">
        <v>0</v>
      </c>
      <c r="IT65" s="395">
        <v>0</v>
      </c>
      <c r="IU65" s="396">
        <v>0</v>
      </c>
      <c r="IV65" s="396">
        <v>0</v>
      </c>
      <c r="IW65" s="397">
        <v>0</v>
      </c>
      <c r="IX65" s="390">
        <v>0</v>
      </c>
      <c r="IY65" s="390">
        <v>0</v>
      </c>
      <c r="IZ65" s="391">
        <v>0</v>
      </c>
      <c r="JA65" s="388">
        <v>0</v>
      </c>
      <c r="JB65" s="395">
        <v>0</v>
      </c>
      <c r="JC65" s="396">
        <v>0</v>
      </c>
      <c r="JD65" s="396">
        <v>0</v>
      </c>
      <c r="JE65" s="397">
        <v>0</v>
      </c>
      <c r="JF65" s="390">
        <v>0</v>
      </c>
      <c r="JG65" s="390">
        <v>0</v>
      </c>
      <c r="JH65" s="391">
        <v>0</v>
      </c>
      <c r="JI65" s="388">
        <v>0</v>
      </c>
      <c r="JJ65" s="395">
        <v>0</v>
      </c>
      <c r="JK65" s="388">
        <v>0</v>
      </c>
      <c r="JL65" s="388">
        <v>0</v>
      </c>
      <c r="JM65" s="388">
        <v>0</v>
      </c>
      <c r="JN65" s="388">
        <v>0</v>
      </c>
      <c r="JO65" s="400">
        <v>0</v>
      </c>
    </row>
    <row r="66" spans="1:275" hidden="1" x14ac:dyDescent="0.35">
      <c r="A66" s="401">
        <v>515</v>
      </c>
      <c r="B66" s="386">
        <v>1</v>
      </c>
      <c r="C66" s="402" t="s">
        <v>157</v>
      </c>
      <c r="D66" s="403">
        <v>0</v>
      </c>
      <c r="E66" s="388">
        <v>0</v>
      </c>
      <c r="F66" s="404">
        <v>0</v>
      </c>
      <c r="G66" s="405">
        <v>0</v>
      </c>
      <c r="H66" s="405">
        <v>0</v>
      </c>
      <c r="I66" s="405">
        <v>0</v>
      </c>
      <c r="J66" s="393">
        <v>0</v>
      </c>
      <c r="K66" s="403">
        <v>0</v>
      </c>
      <c r="L66" s="404">
        <v>0</v>
      </c>
      <c r="M66" s="405">
        <v>0</v>
      </c>
      <c r="N66" s="405">
        <v>0</v>
      </c>
      <c r="O66" s="405">
        <v>0</v>
      </c>
      <c r="P66" s="393">
        <v>0</v>
      </c>
      <c r="Q66" s="403">
        <v>0</v>
      </c>
      <c r="R66" s="404">
        <v>0</v>
      </c>
      <c r="S66" s="405">
        <v>0</v>
      </c>
      <c r="T66" s="405">
        <v>0</v>
      </c>
      <c r="U66" s="405">
        <v>0</v>
      </c>
      <c r="V66" s="393">
        <v>0</v>
      </c>
      <c r="W66" s="403">
        <v>0</v>
      </c>
      <c r="X66" s="389">
        <v>0</v>
      </c>
      <c r="Y66" s="389">
        <v>0</v>
      </c>
      <c r="Z66" s="389">
        <v>0</v>
      </c>
      <c r="AA66" s="389">
        <v>0</v>
      </c>
      <c r="AB66" s="389">
        <v>0</v>
      </c>
      <c r="AC66" s="406">
        <v>0</v>
      </c>
      <c r="AD66" s="389">
        <v>0</v>
      </c>
      <c r="AE66" s="389">
        <v>0</v>
      </c>
      <c r="AF66" s="389">
        <v>0</v>
      </c>
      <c r="AG66" s="389">
        <v>0</v>
      </c>
      <c r="AH66" s="389">
        <v>0</v>
      </c>
      <c r="AI66" s="406">
        <v>0</v>
      </c>
      <c r="AJ66" s="389">
        <v>0</v>
      </c>
      <c r="AK66" s="389">
        <v>0</v>
      </c>
      <c r="AL66" s="389">
        <v>0</v>
      </c>
      <c r="AM66" s="389">
        <v>0</v>
      </c>
      <c r="AN66" s="389">
        <v>0</v>
      </c>
      <c r="AO66" s="406">
        <v>0</v>
      </c>
      <c r="AP66" s="393">
        <v>0</v>
      </c>
      <c r="AQ66" s="393">
        <v>0</v>
      </c>
      <c r="AR66" s="393">
        <v>0</v>
      </c>
      <c r="AS66" s="393">
        <v>0</v>
      </c>
      <c r="AT66" s="393">
        <v>0</v>
      </c>
      <c r="AU66" s="406">
        <v>0</v>
      </c>
      <c r="AV66" s="393">
        <v>0</v>
      </c>
      <c r="AW66" s="393">
        <v>0</v>
      </c>
      <c r="AX66" s="393">
        <v>0</v>
      </c>
      <c r="AY66" s="393">
        <v>0</v>
      </c>
      <c r="AZ66" s="393">
        <v>0</v>
      </c>
      <c r="BA66" s="392">
        <v>0</v>
      </c>
      <c r="BB66" s="393">
        <v>0</v>
      </c>
      <c r="BC66" s="393">
        <v>0</v>
      </c>
      <c r="BD66" s="393">
        <v>0</v>
      </c>
      <c r="BE66" s="393">
        <v>0</v>
      </c>
      <c r="BF66" s="393">
        <v>0</v>
      </c>
      <c r="BG66" s="392">
        <v>0</v>
      </c>
      <c r="BH66" s="389">
        <v>0</v>
      </c>
      <c r="BI66" s="389">
        <v>0</v>
      </c>
      <c r="BJ66" s="389">
        <v>0</v>
      </c>
      <c r="BK66" s="389">
        <v>0</v>
      </c>
      <c r="BL66" s="389">
        <v>0</v>
      </c>
      <c r="BM66" s="407">
        <v>0</v>
      </c>
      <c r="BN66" s="395">
        <v>0</v>
      </c>
      <c r="BO66" s="408">
        <v>0</v>
      </c>
      <c r="BP66" s="396">
        <v>0</v>
      </c>
      <c r="BQ66" s="397">
        <v>0</v>
      </c>
      <c r="BR66" s="390">
        <v>0</v>
      </c>
      <c r="BS66" s="390">
        <v>0</v>
      </c>
      <c r="BT66" s="398">
        <v>0</v>
      </c>
      <c r="BU66" s="403">
        <v>0</v>
      </c>
      <c r="BV66" s="389">
        <v>0</v>
      </c>
      <c r="BW66" s="389">
        <v>0</v>
      </c>
      <c r="BX66" s="389">
        <v>0</v>
      </c>
      <c r="BY66" s="389">
        <v>0</v>
      </c>
      <c r="BZ66" s="406">
        <v>0</v>
      </c>
      <c r="CA66" s="389">
        <v>0</v>
      </c>
      <c r="CB66" s="389">
        <v>0</v>
      </c>
      <c r="CC66" s="389">
        <v>0</v>
      </c>
      <c r="CD66" s="389">
        <v>0</v>
      </c>
      <c r="CE66" s="406">
        <v>0</v>
      </c>
      <c r="CF66" s="389">
        <v>0</v>
      </c>
      <c r="CG66" s="389">
        <v>0</v>
      </c>
      <c r="CH66" s="389">
        <v>0</v>
      </c>
      <c r="CI66" s="389">
        <v>0</v>
      </c>
      <c r="CJ66" s="406">
        <v>0</v>
      </c>
      <c r="CK66" s="393">
        <v>0</v>
      </c>
      <c r="CL66" s="393">
        <v>0</v>
      </c>
      <c r="CM66" s="393">
        <v>0</v>
      </c>
      <c r="CN66" s="393">
        <v>0</v>
      </c>
      <c r="CO66" s="392">
        <v>0</v>
      </c>
      <c r="CP66" s="393">
        <v>0</v>
      </c>
      <c r="CQ66" s="393">
        <v>0</v>
      </c>
      <c r="CR66" s="393">
        <v>0</v>
      </c>
      <c r="CS66" s="393">
        <v>0</v>
      </c>
      <c r="CT66" s="392">
        <v>0</v>
      </c>
      <c r="CU66" s="404">
        <v>0</v>
      </c>
      <c r="CV66" s="405">
        <v>0</v>
      </c>
      <c r="CW66" s="405">
        <v>0</v>
      </c>
      <c r="CX66" s="393">
        <v>0</v>
      </c>
      <c r="CY66" s="407">
        <v>0</v>
      </c>
      <c r="CZ66" s="395">
        <v>0</v>
      </c>
      <c r="DA66" s="409">
        <v>0</v>
      </c>
      <c r="DB66" s="396">
        <v>0</v>
      </c>
      <c r="DC66" s="397">
        <v>0</v>
      </c>
      <c r="DD66" s="390">
        <v>0</v>
      </c>
      <c r="DE66" s="390">
        <v>0</v>
      </c>
      <c r="DF66" s="398">
        <v>0</v>
      </c>
      <c r="DG66" s="403">
        <v>0</v>
      </c>
      <c r="DH66" s="389">
        <v>0</v>
      </c>
      <c r="DI66" s="389">
        <v>0</v>
      </c>
      <c r="DJ66" s="389">
        <v>0</v>
      </c>
      <c r="DK66" s="389">
        <v>0</v>
      </c>
      <c r="DL66" s="406">
        <v>0</v>
      </c>
      <c r="DM66" s="389">
        <v>0</v>
      </c>
      <c r="DN66" s="389">
        <v>0</v>
      </c>
      <c r="DO66" s="389">
        <v>0</v>
      </c>
      <c r="DP66" s="389">
        <v>0</v>
      </c>
      <c r="DQ66" s="406">
        <v>0</v>
      </c>
      <c r="DR66" s="389">
        <v>0</v>
      </c>
      <c r="DS66" s="389">
        <v>0</v>
      </c>
      <c r="DT66" s="389">
        <v>0</v>
      </c>
      <c r="DU66" s="389">
        <v>0</v>
      </c>
      <c r="DV66" s="406">
        <v>0</v>
      </c>
      <c r="DW66" s="389">
        <v>0</v>
      </c>
      <c r="DX66" s="389">
        <v>0</v>
      </c>
      <c r="DY66" s="389">
        <v>0</v>
      </c>
      <c r="DZ66" s="389">
        <v>0</v>
      </c>
      <c r="EA66" s="392">
        <v>0</v>
      </c>
      <c r="EB66" s="393">
        <v>0</v>
      </c>
      <c r="EC66" s="393">
        <v>0</v>
      </c>
      <c r="ED66" s="393">
        <v>0</v>
      </c>
      <c r="EE66" s="393">
        <v>0</v>
      </c>
      <c r="EF66" s="406">
        <v>0</v>
      </c>
      <c r="EG66" s="404">
        <v>0</v>
      </c>
      <c r="EH66" s="405">
        <v>0</v>
      </c>
      <c r="EI66" s="405">
        <v>0</v>
      </c>
      <c r="EJ66" s="393">
        <v>0</v>
      </c>
      <c r="EK66" s="407">
        <v>0</v>
      </c>
      <c r="EL66" s="395">
        <v>0</v>
      </c>
      <c r="EM66" s="403">
        <v>0</v>
      </c>
      <c r="EN66" s="388">
        <v>0</v>
      </c>
      <c r="EO66" s="404">
        <v>0</v>
      </c>
      <c r="EP66" s="405">
        <v>0</v>
      </c>
      <c r="EQ66" s="405">
        <v>0</v>
      </c>
      <c r="ER66" s="405">
        <v>0</v>
      </c>
      <c r="ES66" s="393">
        <v>0</v>
      </c>
      <c r="ET66" s="403">
        <v>0</v>
      </c>
      <c r="EU66" s="404">
        <v>0</v>
      </c>
      <c r="EV66" s="405">
        <v>0</v>
      </c>
      <c r="EW66" s="405">
        <v>0</v>
      </c>
      <c r="EX66" s="405">
        <v>0</v>
      </c>
      <c r="EY66" s="393">
        <v>0</v>
      </c>
      <c r="EZ66" s="403">
        <v>0</v>
      </c>
      <c r="FA66" s="404">
        <v>0</v>
      </c>
      <c r="FB66" s="405">
        <v>0</v>
      </c>
      <c r="FC66" s="405">
        <v>0</v>
      </c>
      <c r="FD66" s="405">
        <v>0</v>
      </c>
      <c r="FE66" s="393">
        <v>0</v>
      </c>
      <c r="FF66" s="403">
        <v>0</v>
      </c>
      <c r="FG66" s="389">
        <v>0</v>
      </c>
      <c r="FH66" s="389">
        <v>0</v>
      </c>
      <c r="FI66" s="389">
        <v>0</v>
      </c>
      <c r="FJ66" s="389">
        <v>0</v>
      </c>
      <c r="FK66" s="389">
        <v>0</v>
      </c>
      <c r="FL66" s="406">
        <v>0</v>
      </c>
      <c r="FM66" s="389">
        <v>0</v>
      </c>
      <c r="FN66" s="389">
        <v>0</v>
      </c>
      <c r="FO66" s="389">
        <v>0</v>
      </c>
      <c r="FP66" s="389">
        <v>0</v>
      </c>
      <c r="FQ66" s="389">
        <v>0</v>
      </c>
      <c r="FR66" s="406">
        <v>0</v>
      </c>
      <c r="FS66" s="389">
        <v>0</v>
      </c>
      <c r="FT66" s="389">
        <v>0</v>
      </c>
      <c r="FU66" s="389">
        <v>0</v>
      </c>
      <c r="FV66" s="389">
        <v>0</v>
      </c>
      <c r="FW66" s="389">
        <v>0</v>
      </c>
      <c r="FX66" s="406">
        <v>0</v>
      </c>
      <c r="FY66" s="393">
        <v>0</v>
      </c>
      <c r="FZ66" s="393">
        <v>0</v>
      </c>
      <c r="GA66" s="393">
        <v>0</v>
      </c>
      <c r="GB66" s="393">
        <v>0</v>
      </c>
      <c r="GC66" s="393">
        <v>0</v>
      </c>
      <c r="GD66" s="406">
        <v>0</v>
      </c>
      <c r="GE66" s="393">
        <v>0</v>
      </c>
      <c r="GF66" s="393">
        <v>0</v>
      </c>
      <c r="GG66" s="393">
        <v>0</v>
      </c>
      <c r="GH66" s="393">
        <v>0</v>
      </c>
      <c r="GI66" s="393">
        <v>0</v>
      </c>
      <c r="GJ66" s="392">
        <v>0</v>
      </c>
      <c r="GK66" s="389">
        <v>0</v>
      </c>
      <c r="GL66" s="389">
        <v>0</v>
      </c>
      <c r="GM66" s="389">
        <v>0</v>
      </c>
      <c r="GN66" s="389">
        <v>0</v>
      </c>
      <c r="GO66" s="389">
        <v>0</v>
      </c>
      <c r="GP66" s="407">
        <v>0</v>
      </c>
      <c r="GQ66" s="388">
        <v>0</v>
      </c>
      <c r="GR66" s="409">
        <v>0</v>
      </c>
      <c r="GS66" s="396">
        <v>0</v>
      </c>
      <c r="GT66" s="397">
        <v>0</v>
      </c>
      <c r="GU66" s="390">
        <v>0</v>
      </c>
      <c r="GV66" s="390">
        <v>0</v>
      </c>
      <c r="GW66" s="391">
        <v>0</v>
      </c>
      <c r="GX66" s="403">
        <v>0</v>
      </c>
      <c r="GY66" s="389">
        <v>0</v>
      </c>
      <c r="GZ66" s="389">
        <v>0</v>
      </c>
      <c r="HA66" s="389">
        <v>0</v>
      </c>
      <c r="HB66" s="389">
        <v>0</v>
      </c>
      <c r="HC66" s="406">
        <v>0</v>
      </c>
      <c r="HD66" s="389">
        <v>0</v>
      </c>
      <c r="HE66" s="389">
        <v>0</v>
      </c>
      <c r="HF66" s="389">
        <v>0</v>
      </c>
      <c r="HG66" s="389">
        <v>0</v>
      </c>
      <c r="HH66" s="406">
        <v>0</v>
      </c>
      <c r="HI66" s="389">
        <v>0</v>
      </c>
      <c r="HJ66" s="389">
        <v>0</v>
      </c>
      <c r="HK66" s="389">
        <v>0</v>
      </c>
      <c r="HL66" s="389">
        <v>0</v>
      </c>
      <c r="HM66" s="406">
        <v>0</v>
      </c>
      <c r="HN66" s="389">
        <v>0</v>
      </c>
      <c r="HO66" s="389">
        <v>0</v>
      </c>
      <c r="HP66" s="389">
        <v>0</v>
      </c>
      <c r="HQ66" s="389">
        <v>0</v>
      </c>
      <c r="HR66" s="392">
        <v>0</v>
      </c>
      <c r="HS66" s="393">
        <v>0</v>
      </c>
      <c r="HT66" s="393">
        <v>0</v>
      </c>
      <c r="HU66" s="393">
        <v>0</v>
      </c>
      <c r="HV66" s="393">
        <v>0</v>
      </c>
      <c r="HW66" s="406">
        <v>0</v>
      </c>
      <c r="HX66" s="404">
        <v>0</v>
      </c>
      <c r="HY66" s="405">
        <v>0</v>
      </c>
      <c r="HZ66" s="405">
        <v>0</v>
      </c>
      <c r="IA66" s="393">
        <v>0</v>
      </c>
      <c r="IB66" s="407">
        <v>0</v>
      </c>
      <c r="IC66" s="388">
        <v>0</v>
      </c>
      <c r="ID66" s="408">
        <v>0</v>
      </c>
      <c r="IE66" s="396">
        <v>0</v>
      </c>
      <c r="IF66" s="397">
        <v>0</v>
      </c>
      <c r="IG66" s="390">
        <v>0</v>
      </c>
      <c r="IH66" s="390">
        <v>0</v>
      </c>
      <c r="II66" s="391">
        <v>0</v>
      </c>
      <c r="IJ66" s="388">
        <v>0</v>
      </c>
      <c r="IK66" s="395">
        <v>0</v>
      </c>
      <c r="IL66" s="408">
        <v>0</v>
      </c>
      <c r="IM66" s="396">
        <v>0</v>
      </c>
      <c r="IN66" s="397">
        <v>0</v>
      </c>
      <c r="IO66" s="390">
        <v>0</v>
      </c>
      <c r="IP66" s="390">
        <v>0</v>
      </c>
      <c r="IQ66" s="391">
        <v>0</v>
      </c>
      <c r="IR66" s="391">
        <v>0</v>
      </c>
      <c r="IS66" s="388">
        <v>0</v>
      </c>
      <c r="IT66" s="395">
        <v>0</v>
      </c>
      <c r="IU66" s="408">
        <v>0</v>
      </c>
      <c r="IV66" s="396">
        <v>0</v>
      </c>
      <c r="IW66" s="397">
        <v>0</v>
      </c>
      <c r="IX66" s="390">
        <v>0</v>
      </c>
      <c r="IY66" s="390">
        <v>0</v>
      </c>
      <c r="IZ66" s="391">
        <v>0</v>
      </c>
      <c r="JA66" s="388">
        <v>0</v>
      </c>
      <c r="JB66" s="395">
        <v>0</v>
      </c>
      <c r="JC66" s="408">
        <v>0</v>
      </c>
      <c r="JD66" s="396">
        <v>0</v>
      </c>
      <c r="JE66" s="397">
        <v>0</v>
      </c>
      <c r="JF66" s="390">
        <v>0</v>
      </c>
      <c r="JG66" s="390">
        <v>0</v>
      </c>
      <c r="JH66" s="391">
        <v>0</v>
      </c>
      <c r="JI66" s="388">
        <v>0</v>
      </c>
      <c r="JJ66" s="395">
        <v>0</v>
      </c>
      <c r="JK66" s="388">
        <v>0</v>
      </c>
      <c r="JL66" s="388">
        <v>0</v>
      </c>
      <c r="JM66" s="388">
        <v>0</v>
      </c>
      <c r="JN66" s="403">
        <v>0</v>
      </c>
      <c r="JO66" s="400">
        <v>0</v>
      </c>
    </row>
    <row r="67" spans="1:275" x14ac:dyDescent="0.35">
      <c r="A67" s="433">
        <v>515</v>
      </c>
      <c r="B67" s="386">
        <v>1</v>
      </c>
      <c r="C67" s="402" t="s">
        <v>309</v>
      </c>
      <c r="D67" s="403">
        <v>0</v>
      </c>
      <c r="E67" s="388">
        <v>0</v>
      </c>
      <c r="F67" s="404">
        <v>6408</v>
      </c>
      <c r="G67" s="405">
        <v>1200</v>
      </c>
      <c r="H67" s="405">
        <v>0</v>
      </c>
      <c r="I67" s="405">
        <v>0</v>
      </c>
      <c r="J67" s="393">
        <v>0</v>
      </c>
      <c r="K67" s="403">
        <v>7608</v>
      </c>
      <c r="L67" s="404">
        <v>0</v>
      </c>
      <c r="M67" s="405">
        <v>0</v>
      </c>
      <c r="N67" s="405">
        <v>0</v>
      </c>
      <c r="O67" s="405">
        <v>0</v>
      </c>
      <c r="P67" s="393">
        <v>0</v>
      </c>
      <c r="Q67" s="403">
        <v>0</v>
      </c>
      <c r="R67" s="404">
        <v>6408</v>
      </c>
      <c r="S67" s="405">
        <v>1200</v>
      </c>
      <c r="T67" s="405">
        <v>0</v>
      </c>
      <c r="U67" s="405">
        <v>0</v>
      </c>
      <c r="V67" s="393">
        <v>0</v>
      </c>
      <c r="W67" s="403">
        <v>7608</v>
      </c>
      <c r="X67" s="389">
        <v>0</v>
      </c>
      <c r="Y67" s="389">
        <v>0</v>
      </c>
      <c r="Z67" s="389">
        <v>0</v>
      </c>
      <c r="AA67" s="389">
        <v>0</v>
      </c>
      <c r="AB67" s="389">
        <v>0</v>
      </c>
      <c r="AC67" s="406">
        <v>0</v>
      </c>
      <c r="AD67" s="389">
        <v>6408</v>
      </c>
      <c r="AE67" s="389">
        <v>733</v>
      </c>
      <c r="AF67" s="389">
        <v>0</v>
      </c>
      <c r="AG67" s="389">
        <v>0</v>
      </c>
      <c r="AH67" s="389">
        <v>0</v>
      </c>
      <c r="AI67" s="406">
        <v>7141</v>
      </c>
      <c r="AJ67" s="389">
        <v>0</v>
      </c>
      <c r="AK67" s="389">
        <v>467</v>
      </c>
      <c r="AL67" s="389">
        <v>0</v>
      </c>
      <c r="AM67" s="389">
        <v>0</v>
      </c>
      <c r="AN67" s="389">
        <v>0</v>
      </c>
      <c r="AO67" s="406">
        <v>467</v>
      </c>
      <c r="AP67" s="393">
        <v>0</v>
      </c>
      <c r="AQ67" s="393">
        <v>0</v>
      </c>
      <c r="AR67" s="393">
        <v>0</v>
      </c>
      <c r="AS67" s="393">
        <v>0</v>
      </c>
      <c r="AT67" s="393">
        <v>0</v>
      </c>
      <c r="AU67" s="406">
        <v>0</v>
      </c>
      <c r="AV67" s="393">
        <v>0</v>
      </c>
      <c r="AW67" s="393">
        <v>0</v>
      </c>
      <c r="AX67" s="393">
        <v>0</v>
      </c>
      <c r="AY67" s="393">
        <v>0</v>
      </c>
      <c r="AZ67" s="393">
        <v>0</v>
      </c>
      <c r="BA67" s="392">
        <v>0</v>
      </c>
      <c r="BB67" s="393">
        <v>0</v>
      </c>
      <c r="BC67" s="393">
        <v>0</v>
      </c>
      <c r="BD67" s="393">
        <v>0</v>
      </c>
      <c r="BE67" s="393">
        <v>0</v>
      </c>
      <c r="BF67" s="393">
        <v>0</v>
      </c>
      <c r="BG67" s="392">
        <v>0</v>
      </c>
      <c r="BH67" s="389">
        <v>0</v>
      </c>
      <c r="BI67" s="389">
        <v>0</v>
      </c>
      <c r="BJ67" s="389">
        <v>0</v>
      </c>
      <c r="BK67" s="389">
        <v>0</v>
      </c>
      <c r="BL67" s="389">
        <v>0</v>
      </c>
      <c r="BM67" s="407">
        <v>0</v>
      </c>
      <c r="BN67" s="395">
        <v>0</v>
      </c>
      <c r="BO67" s="408">
        <v>0</v>
      </c>
      <c r="BP67" s="396">
        <v>0</v>
      </c>
      <c r="BQ67" s="397">
        <v>846</v>
      </c>
      <c r="BR67" s="390">
        <v>0</v>
      </c>
      <c r="BS67" s="390">
        <v>0</v>
      </c>
      <c r="BT67" s="398">
        <v>0</v>
      </c>
      <c r="BU67" s="403">
        <v>846</v>
      </c>
      <c r="BV67" s="389">
        <v>0</v>
      </c>
      <c r="BW67" s="389">
        <v>0</v>
      </c>
      <c r="BX67" s="389">
        <v>0</v>
      </c>
      <c r="BY67" s="389">
        <v>0</v>
      </c>
      <c r="BZ67" s="406">
        <v>0</v>
      </c>
      <c r="CA67" s="389">
        <v>846</v>
      </c>
      <c r="CB67" s="389">
        <v>0</v>
      </c>
      <c r="CC67" s="389">
        <v>0</v>
      </c>
      <c r="CD67" s="389">
        <v>0</v>
      </c>
      <c r="CE67" s="406">
        <v>846</v>
      </c>
      <c r="CF67" s="389">
        <v>0</v>
      </c>
      <c r="CG67" s="389">
        <v>0</v>
      </c>
      <c r="CH67" s="389">
        <v>0</v>
      </c>
      <c r="CI67" s="389">
        <v>0</v>
      </c>
      <c r="CJ67" s="406">
        <v>0</v>
      </c>
      <c r="CK67" s="393">
        <v>0</v>
      </c>
      <c r="CL67" s="393">
        <v>0</v>
      </c>
      <c r="CM67" s="393">
        <v>0</v>
      </c>
      <c r="CN67" s="393">
        <v>0</v>
      </c>
      <c r="CO67" s="392">
        <v>0</v>
      </c>
      <c r="CP67" s="393">
        <v>0</v>
      </c>
      <c r="CQ67" s="393">
        <v>0</v>
      </c>
      <c r="CR67" s="393">
        <v>0</v>
      </c>
      <c r="CS67" s="393">
        <v>0</v>
      </c>
      <c r="CT67" s="392">
        <v>0</v>
      </c>
      <c r="CU67" s="404">
        <v>0</v>
      </c>
      <c r="CV67" s="405">
        <v>0</v>
      </c>
      <c r="CW67" s="405">
        <v>0</v>
      </c>
      <c r="CX67" s="393">
        <v>0</v>
      </c>
      <c r="CY67" s="407">
        <v>0</v>
      </c>
      <c r="CZ67" s="395">
        <v>0</v>
      </c>
      <c r="DA67" s="409">
        <v>0</v>
      </c>
      <c r="DB67" s="396">
        <v>0</v>
      </c>
      <c r="DC67" s="397">
        <v>0</v>
      </c>
      <c r="DD67" s="390">
        <v>0</v>
      </c>
      <c r="DE67" s="390">
        <v>0</v>
      </c>
      <c r="DF67" s="398">
        <v>0</v>
      </c>
      <c r="DG67" s="403">
        <v>0</v>
      </c>
      <c r="DH67" s="389">
        <v>0</v>
      </c>
      <c r="DI67" s="389">
        <v>0</v>
      </c>
      <c r="DJ67" s="389">
        <v>0</v>
      </c>
      <c r="DK67" s="389">
        <v>0</v>
      </c>
      <c r="DL67" s="406">
        <v>0</v>
      </c>
      <c r="DM67" s="389">
        <v>0</v>
      </c>
      <c r="DN67" s="389">
        <v>0</v>
      </c>
      <c r="DO67" s="389">
        <v>0</v>
      </c>
      <c r="DP67" s="389">
        <v>0</v>
      </c>
      <c r="DQ67" s="406">
        <v>0</v>
      </c>
      <c r="DR67" s="389">
        <v>0</v>
      </c>
      <c r="DS67" s="389">
        <v>0</v>
      </c>
      <c r="DT67" s="389">
        <v>0</v>
      </c>
      <c r="DU67" s="389">
        <v>0</v>
      </c>
      <c r="DV67" s="406">
        <v>0</v>
      </c>
      <c r="DW67" s="389">
        <v>0</v>
      </c>
      <c r="DX67" s="389">
        <v>0</v>
      </c>
      <c r="DY67" s="389">
        <v>0</v>
      </c>
      <c r="DZ67" s="389">
        <v>0</v>
      </c>
      <c r="EA67" s="392">
        <v>0</v>
      </c>
      <c r="EB67" s="393">
        <v>0</v>
      </c>
      <c r="EC67" s="393">
        <v>0</v>
      </c>
      <c r="ED67" s="393">
        <v>0</v>
      </c>
      <c r="EE67" s="393">
        <v>0</v>
      </c>
      <c r="EF67" s="406">
        <v>0</v>
      </c>
      <c r="EG67" s="404">
        <v>0</v>
      </c>
      <c r="EH67" s="405">
        <v>0</v>
      </c>
      <c r="EI67" s="405">
        <v>0</v>
      </c>
      <c r="EJ67" s="393">
        <v>0</v>
      </c>
      <c r="EK67" s="407">
        <v>0</v>
      </c>
      <c r="EL67" s="395">
        <v>0</v>
      </c>
      <c r="EM67" s="403">
        <v>0</v>
      </c>
      <c r="EN67" s="388">
        <v>0</v>
      </c>
      <c r="EO67" s="404">
        <v>0</v>
      </c>
      <c r="EP67" s="405">
        <v>0</v>
      </c>
      <c r="EQ67" s="405">
        <v>0</v>
      </c>
      <c r="ER67" s="405">
        <v>0</v>
      </c>
      <c r="ES67" s="393">
        <v>0</v>
      </c>
      <c r="ET67" s="403">
        <v>0</v>
      </c>
      <c r="EU67" s="404">
        <v>0</v>
      </c>
      <c r="EV67" s="405">
        <v>0</v>
      </c>
      <c r="EW67" s="405">
        <v>0</v>
      </c>
      <c r="EX67" s="405">
        <v>0</v>
      </c>
      <c r="EY67" s="393">
        <v>0</v>
      </c>
      <c r="EZ67" s="403">
        <v>0</v>
      </c>
      <c r="FA67" s="404">
        <v>0</v>
      </c>
      <c r="FB67" s="405">
        <v>0</v>
      </c>
      <c r="FC67" s="405">
        <v>0</v>
      </c>
      <c r="FD67" s="405">
        <v>0</v>
      </c>
      <c r="FE67" s="393">
        <v>0</v>
      </c>
      <c r="FF67" s="403">
        <v>0</v>
      </c>
      <c r="FG67" s="389">
        <v>0</v>
      </c>
      <c r="FH67" s="389">
        <v>0</v>
      </c>
      <c r="FI67" s="389">
        <v>0</v>
      </c>
      <c r="FJ67" s="389">
        <v>0</v>
      </c>
      <c r="FK67" s="389">
        <v>0</v>
      </c>
      <c r="FL67" s="406">
        <v>0</v>
      </c>
      <c r="FM67" s="389">
        <v>0</v>
      </c>
      <c r="FN67" s="389">
        <v>0</v>
      </c>
      <c r="FO67" s="389">
        <v>0</v>
      </c>
      <c r="FP67" s="389">
        <v>0</v>
      </c>
      <c r="FQ67" s="389">
        <v>0</v>
      </c>
      <c r="FR67" s="406">
        <v>0</v>
      </c>
      <c r="FS67" s="389">
        <v>0</v>
      </c>
      <c r="FT67" s="389">
        <v>0</v>
      </c>
      <c r="FU67" s="389">
        <v>0</v>
      </c>
      <c r="FV67" s="389">
        <v>0</v>
      </c>
      <c r="FW67" s="389">
        <v>0</v>
      </c>
      <c r="FX67" s="406">
        <v>0</v>
      </c>
      <c r="FY67" s="393">
        <v>0</v>
      </c>
      <c r="FZ67" s="393">
        <v>0</v>
      </c>
      <c r="GA67" s="393">
        <v>0</v>
      </c>
      <c r="GB67" s="393">
        <v>0</v>
      </c>
      <c r="GC67" s="393">
        <v>0</v>
      </c>
      <c r="GD67" s="406">
        <v>0</v>
      </c>
      <c r="GE67" s="393">
        <v>0</v>
      </c>
      <c r="GF67" s="393">
        <v>0</v>
      </c>
      <c r="GG67" s="393">
        <v>0</v>
      </c>
      <c r="GH67" s="393">
        <v>0</v>
      </c>
      <c r="GI67" s="393">
        <v>0</v>
      </c>
      <c r="GJ67" s="392">
        <v>0</v>
      </c>
      <c r="GK67" s="389">
        <v>0</v>
      </c>
      <c r="GL67" s="389">
        <v>0</v>
      </c>
      <c r="GM67" s="389">
        <v>0</v>
      </c>
      <c r="GN67" s="389">
        <v>0</v>
      </c>
      <c r="GO67" s="389">
        <v>0</v>
      </c>
      <c r="GP67" s="407">
        <v>0</v>
      </c>
      <c r="GQ67" s="388">
        <v>0</v>
      </c>
      <c r="GR67" s="409">
        <v>0</v>
      </c>
      <c r="GS67" s="396">
        <v>1470</v>
      </c>
      <c r="GT67" s="397">
        <v>1470</v>
      </c>
      <c r="GU67" s="390">
        <v>0</v>
      </c>
      <c r="GV67" s="390">
        <v>0</v>
      </c>
      <c r="GW67" s="391">
        <v>0</v>
      </c>
      <c r="GX67" s="403">
        <v>1470</v>
      </c>
      <c r="GY67" s="389">
        <v>0</v>
      </c>
      <c r="GZ67" s="389">
        <v>0</v>
      </c>
      <c r="HA67" s="389">
        <v>0</v>
      </c>
      <c r="HB67" s="389">
        <v>0</v>
      </c>
      <c r="HC67" s="406">
        <v>0</v>
      </c>
      <c r="HD67" s="389">
        <v>0</v>
      </c>
      <c r="HE67" s="389">
        <v>0</v>
      </c>
      <c r="HF67" s="389">
        <v>0</v>
      </c>
      <c r="HG67" s="389">
        <v>0</v>
      </c>
      <c r="HH67" s="406">
        <v>0</v>
      </c>
      <c r="HI67" s="389">
        <v>0</v>
      </c>
      <c r="HJ67" s="389">
        <v>0</v>
      </c>
      <c r="HK67" s="389">
        <v>0</v>
      </c>
      <c r="HL67" s="389">
        <v>0</v>
      </c>
      <c r="HM67" s="406">
        <v>0</v>
      </c>
      <c r="HN67" s="389">
        <v>0</v>
      </c>
      <c r="HO67" s="389">
        <v>0</v>
      </c>
      <c r="HP67" s="389">
        <v>0</v>
      </c>
      <c r="HQ67" s="389">
        <v>0</v>
      </c>
      <c r="HR67" s="392">
        <v>0</v>
      </c>
      <c r="HS67" s="393">
        <v>0</v>
      </c>
      <c r="HT67" s="393">
        <v>0</v>
      </c>
      <c r="HU67" s="393">
        <v>0</v>
      </c>
      <c r="HV67" s="393">
        <v>0</v>
      </c>
      <c r="HW67" s="406">
        <v>0</v>
      </c>
      <c r="HX67" s="404">
        <v>1470</v>
      </c>
      <c r="HY67" s="405">
        <v>0</v>
      </c>
      <c r="HZ67" s="405">
        <v>0</v>
      </c>
      <c r="IA67" s="393">
        <v>0</v>
      </c>
      <c r="IB67" s="407">
        <v>1470</v>
      </c>
      <c r="IC67" s="388">
        <v>0</v>
      </c>
      <c r="ID67" s="408">
        <v>0</v>
      </c>
      <c r="IE67" s="396">
        <v>0</v>
      </c>
      <c r="IF67" s="397">
        <v>0</v>
      </c>
      <c r="IG67" s="390">
        <v>0</v>
      </c>
      <c r="IH67" s="390">
        <v>0</v>
      </c>
      <c r="II67" s="391">
        <v>0</v>
      </c>
      <c r="IJ67" s="388">
        <v>0</v>
      </c>
      <c r="IK67" s="395">
        <v>0</v>
      </c>
      <c r="IL67" s="408">
        <v>0</v>
      </c>
      <c r="IM67" s="396">
        <v>0</v>
      </c>
      <c r="IN67" s="397">
        <v>0</v>
      </c>
      <c r="IO67" s="390">
        <v>0</v>
      </c>
      <c r="IP67" s="390">
        <v>0</v>
      </c>
      <c r="IQ67" s="391">
        <v>0</v>
      </c>
      <c r="IR67" s="391">
        <v>0</v>
      </c>
      <c r="IS67" s="388">
        <v>0</v>
      </c>
      <c r="IT67" s="395">
        <v>0</v>
      </c>
      <c r="IU67" s="408">
        <v>0</v>
      </c>
      <c r="IV67" s="396">
        <v>0</v>
      </c>
      <c r="IW67" s="397">
        <v>0</v>
      </c>
      <c r="IX67" s="390">
        <v>0</v>
      </c>
      <c r="IY67" s="390">
        <v>0</v>
      </c>
      <c r="IZ67" s="391">
        <v>0</v>
      </c>
      <c r="JA67" s="388">
        <v>0</v>
      </c>
      <c r="JB67" s="395">
        <v>0</v>
      </c>
      <c r="JC67" s="408">
        <v>0</v>
      </c>
      <c r="JD67" s="396">
        <v>0</v>
      </c>
      <c r="JE67" s="397">
        <v>0</v>
      </c>
      <c r="JF67" s="390">
        <v>0</v>
      </c>
      <c r="JG67" s="390">
        <v>0</v>
      </c>
      <c r="JH67" s="391">
        <v>0</v>
      </c>
      <c r="JI67" s="388">
        <v>0</v>
      </c>
      <c r="JJ67" s="395">
        <v>0</v>
      </c>
      <c r="JK67" s="388">
        <v>0</v>
      </c>
      <c r="JL67" s="388">
        <v>1470</v>
      </c>
      <c r="JM67" s="388">
        <v>9924</v>
      </c>
      <c r="JN67" s="403">
        <v>0</v>
      </c>
      <c r="JO67" s="400">
        <v>1</v>
      </c>
    </row>
    <row r="68" spans="1:275" x14ac:dyDescent="0.35">
      <c r="A68" s="401">
        <v>515</v>
      </c>
      <c r="B68" s="410">
        <v>2</v>
      </c>
      <c r="C68" s="402" t="s">
        <v>53</v>
      </c>
      <c r="D68" s="403">
        <v>0</v>
      </c>
      <c r="E68" s="388">
        <v>0</v>
      </c>
      <c r="F68" s="404">
        <v>0</v>
      </c>
      <c r="G68" s="405">
        <v>996</v>
      </c>
      <c r="H68" s="405">
        <v>0</v>
      </c>
      <c r="I68" s="405">
        <v>0</v>
      </c>
      <c r="J68" s="393">
        <v>0</v>
      </c>
      <c r="K68" s="403">
        <v>996</v>
      </c>
      <c r="L68" s="404">
        <v>0</v>
      </c>
      <c r="M68" s="405">
        <v>0</v>
      </c>
      <c r="N68" s="405">
        <v>0</v>
      </c>
      <c r="O68" s="405">
        <v>0</v>
      </c>
      <c r="P68" s="393">
        <v>0</v>
      </c>
      <c r="Q68" s="403">
        <v>0</v>
      </c>
      <c r="R68" s="404">
        <v>0</v>
      </c>
      <c r="S68" s="405">
        <v>996</v>
      </c>
      <c r="T68" s="405">
        <v>0</v>
      </c>
      <c r="U68" s="405">
        <v>0</v>
      </c>
      <c r="V68" s="393">
        <v>0</v>
      </c>
      <c r="W68" s="403">
        <v>996</v>
      </c>
      <c r="X68" s="389">
        <v>0</v>
      </c>
      <c r="Y68" s="389">
        <v>0</v>
      </c>
      <c r="Z68" s="389">
        <v>0</v>
      </c>
      <c r="AA68" s="389">
        <v>0</v>
      </c>
      <c r="AB68" s="389">
        <v>0</v>
      </c>
      <c r="AC68" s="406">
        <v>0</v>
      </c>
      <c r="AD68" s="389">
        <v>0</v>
      </c>
      <c r="AE68" s="389">
        <v>0</v>
      </c>
      <c r="AF68" s="389">
        <v>0</v>
      </c>
      <c r="AG68" s="389">
        <v>0</v>
      </c>
      <c r="AH68" s="389">
        <v>0</v>
      </c>
      <c r="AI68" s="406">
        <v>0</v>
      </c>
      <c r="AJ68" s="389">
        <v>0</v>
      </c>
      <c r="AK68" s="389">
        <v>996</v>
      </c>
      <c r="AL68" s="389">
        <v>0</v>
      </c>
      <c r="AM68" s="389">
        <v>0</v>
      </c>
      <c r="AN68" s="389">
        <v>0</v>
      </c>
      <c r="AO68" s="406">
        <v>996</v>
      </c>
      <c r="AP68" s="393">
        <v>0</v>
      </c>
      <c r="AQ68" s="393">
        <v>0</v>
      </c>
      <c r="AR68" s="393">
        <v>0</v>
      </c>
      <c r="AS68" s="393">
        <v>0</v>
      </c>
      <c r="AT68" s="393">
        <v>0</v>
      </c>
      <c r="AU68" s="406">
        <v>0</v>
      </c>
      <c r="AV68" s="393">
        <v>0</v>
      </c>
      <c r="AW68" s="393">
        <v>0</v>
      </c>
      <c r="AX68" s="393">
        <v>0</v>
      </c>
      <c r="AY68" s="393">
        <v>0</v>
      </c>
      <c r="AZ68" s="393">
        <v>0</v>
      </c>
      <c r="BA68" s="392">
        <v>0</v>
      </c>
      <c r="BB68" s="393">
        <v>0</v>
      </c>
      <c r="BC68" s="393">
        <v>0</v>
      </c>
      <c r="BD68" s="393">
        <v>0</v>
      </c>
      <c r="BE68" s="393">
        <v>0</v>
      </c>
      <c r="BF68" s="393">
        <v>0</v>
      </c>
      <c r="BG68" s="392">
        <v>0</v>
      </c>
      <c r="BH68" s="389">
        <v>0</v>
      </c>
      <c r="BI68" s="389">
        <v>0</v>
      </c>
      <c r="BJ68" s="389">
        <v>0</v>
      </c>
      <c r="BK68" s="389">
        <v>0</v>
      </c>
      <c r="BL68" s="389">
        <v>0</v>
      </c>
      <c r="BM68" s="407">
        <v>0</v>
      </c>
      <c r="BN68" s="395">
        <v>0</v>
      </c>
      <c r="BO68" s="408">
        <v>0</v>
      </c>
      <c r="BP68" s="396">
        <v>0</v>
      </c>
      <c r="BQ68" s="397">
        <v>0</v>
      </c>
      <c r="BR68" s="390">
        <v>0</v>
      </c>
      <c r="BS68" s="390">
        <v>0</v>
      </c>
      <c r="BT68" s="398">
        <v>0</v>
      </c>
      <c r="BU68" s="403">
        <v>0</v>
      </c>
      <c r="BV68" s="389">
        <v>0</v>
      </c>
      <c r="BW68" s="389">
        <v>0</v>
      </c>
      <c r="BX68" s="389">
        <v>0</v>
      </c>
      <c r="BY68" s="389">
        <v>0</v>
      </c>
      <c r="BZ68" s="406">
        <v>0</v>
      </c>
      <c r="CA68" s="389">
        <v>0</v>
      </c>
      <c r="CB68" s="389">
        <v>0</v>
      </c>
      <c r="CC68" s="389">
        <v>0</v>
      </c>
      <c r="CD68" s="389">
        <v>0</v>
      </c>
      <c r="CE68" s="406">
        <v>0</v>
      </c>
      <c r="CF68" s="389">
        <v>0</v>
      </c>
      <c r="CG68" s="389">
        <v>0</v>
      </c>
      <c r="CH68" s="389">
        <v>0</v>
      </c>
      <c r="CI68" s="389">
        <v>0</v>
      </c>
      <c r="CJ68" s="406">
        <v>0</v>
      </c>
      <c r="CK68" s="393">
        <v>0</v>
      </c>
      <c r="CL68" s="393">
        <v>0</v>
      </c>
      <c r="CM68" s="393">
        <v>0</v>
      </c>
      <c r="CN68" s="393">
        <v>0</v>
      </c>
      <c r="CO68" s="392">
        <v>0</v>
      </c>
      <c r="CP68" s="393">
        <v>0</v>
      </c>
      <c r="CQ68" s="393">
        <v>0</v>
      </c>
      <c r="CR68" s="393">
        <v>0</v>
      </c>
      <c r="CS68" s="393">
        <v>0</v>
      </c>
      <c r="CT68" s="392">
        <v>0</v>
      </c>
      <c r="CU68" s="404">
        <v>0</v>
      </c>
      <c r="CV68" s="405">
        <v>0</v>
      </c>
      <c r="CW68" s="405">
        <v>0</v>
      </c>
      <c r="CX68" s="393">
        <v>0</v>
      </c>
      <c r="CY68" s="407">
        <v>0</v>
      </c>
      <c r="CZ68" s="395">
        <v>0</v>
      </c>
      <c r="DA68" s="409">
        <v>0</v>
      </c>
      <c r="DB68" s="396">
        <v>0</v>
      </c>
      <c r="DC68" s="397">
        <v>0</v>
      </c>
      <c r="DD68" s="390">
        <v>0</v>
      </c>
      <c r="DE68" s="390">
        <v>0</v>
      </c>
      <c r="DF68" s="398">
        <v>0</v>
      </c>
      <c r="DG68" s="403">
        <v>0</v>
      </c>
      <c r="DH68" s="389">
        <v>0</v>
      </c>
      <c r="DI68" s="389">
        <v>0</v>
      </c>
      <c r="DJ68" s="389">
        <v>0</v>
      </c>
      <c r="DK68" s="389">
        <v>0</v>
      </c>
      <c r="DL68" s="406">
        <v>0</v>
      </c>
      <c r="DM68" s="389">
        <v>0</v>
      </c>
      <c r="DN68" s="389">
        <v>0</v>
      </c>
      <c r="DO68" s="389">
        <v>0</v>
      </c>
      <c r="DP68" s="389">
        <v>0</v>
      </c>
      <c r="DQ68" s="406">
        <v>0</v>
      </c>
      <c r="DR68" s="389">
        <v>0</v>
      </c>
      <c r="DS68" s="389">
        <v>0</v>
      </c>
      <c r="DT68" s="389">
        <v>0</v>
      </c>
      <c r="DU68" s="389">
        <v>0</v>
      </c>
      <c r="DV68" s="406">
        <v>0</v>
      </c>
      <c r="DW68" s="389">
        <v>0</v>
      </c>
      <c r="DX68" s="389">
        <v>0</v>
      </c>
      <c r="DY68" s="389">
        <v>0</v>
      </c>
      <c r="DZ68" s="389">
        <v>0</v>
      </c>
      <c r="EA68" s="392">
        <v>0</v>
      </c>
      <c r="EB68" s="393">
        <v>0</v>
      </c>
      <c r="EC68" s="393">
        <v>0</v>
      </c>
      <c r="ED68" s="393">
        <v>0</v>
      </c>
      <c r="EE68" s="393">
        <v>0</v>
      </c>
      <c r="EF68" s="406">
        <v>0</v>
      </c>
      <c r="EG68" s="404">
        <v>0</v>
      </c>
      <c r="EH68" s="405">
        <v>0</v>
      </c>
      <c r="EI68" s="405">
        <v>0</v>
      </c>
      <c r="EJ68" s="393">
        <v>0</v>
      </c>
      <c r="EK68" s="407">
        <v>0</v>
      </c>
      <c r="EL68" s="395">
        <v>0</v>
      </c>
      <c r="EM68" s="403">
        <v>258</v>
      </c>
      <c r="EN68" s="388">
        <v>0</v>
      </c>
      <c r="EO68" s="404">
        <v>0</v>
      </c>
      <c r="EP68" s="405">
        <v>0</v>
      </c>
      <c r="EQ68" s="405">
        <v>0</v>
      </c>
      <c r="ER68" s="405">
        <v>0</v>
      </c>
      <c r="ES68" s="393">
        <v>0</v>
      </c>
      <c r="ET68" s="403">
        <v>0</v>
      </c>
      <c r="EU68" s="404">
        <v>0</v>
      </c>
      <c r="EV68" s="405">
        <v>0</v>
      </c>
      <c r="EW68" s="405">
        <v>0</v>
      </c>
      <c r="EX68" s="405">
        <v>0</v>
      </c>
      <c r="EY68" s="393">
        <v>0</v>
      </c>
      <c r="EZ68" s="403">
        <v>0</v>
      </c>
      <c r="FA68" s="404">
        <v>0</v>
      </c>
      <c r="FB68" s="405">
        <v>0</v>
      </c>
      <c r="FC68" s="405">
        <v>0</v>
      </c>
      <c r="FD68" s="405">
        <v>0</v>
      </c>
      <c r="FE68" s="393">
        <v>0</v>
      </c>
      <c r="FF68" s="403">
        <v>0</v>
      </c>
      <c r="FG68" s="389">
        <v>0</v>
      </c>
      <c r="FH68" s="389">
        <v>0</v>
      </c>
      <c r="FI68" s="389">
        <v>0</v>
      </c>
      <c r="FJ68" s="389">
        <v>0</v>
      </c>
      <c r="FK68" s="389">
        <v>0</v>
      </c>
      <c r="FL68" s="406">
        <v>0</v>
      </c>
      <c r="FM68" s="389">
        <v>0</v>
      </c>
      <c r="FN68" s="389">
        <v>0</v>
      </c>
      <c r="FO68" s="389">
        <v>0</v>
      </c>
      <c r="FP68" s="389">
        <v>0</v>
      </c>
      <c r="FQ68" s="389">
        <v>0</v>
      </c>
      <c r="FR68" s="406">
        <v>0</v>
      </c>
      <c r="FS68" s="389">
        <v>0</v>
      </c>
      <c r="FT68" s="389">
        <v>0</v>
      </c>
      <c r="FU68" s="389">
        <v>0</v>
      </c>
      <c r="FV68" s="389">
        <v>0</v>
      </c>
      <c r="FW68" s="389">
        <v>0</v>
      </c>
      <c r="FX68" s="406">
        <v>0</v>
      </c>
      <c r="FY68" s="393">
        <v>0</v>
      </c>
      <c r="FZ68" s="393">
        <v>0</v>
      </c>
      <c r="GA68" s="393">
        <v>0</v>
      </c>
      <c r="GB68" s="393">
        <v>0</v>
      </c>
      <c r="GC68" s="393">
        <v>0</v>
      </c>
      <c r="GD68" s="406">
        <v>0</v>
      </c>
      <c r="GE68" s="393">
        <v>0</v>
      </c>
      <c r="GF68" s="393">
        <v>0</v>
      </c>
      <c r="GG68" s="393">
        <v>0</v>
      </c>
      <c r="GH68" s="393">
        <v>0</v>
      </c>
      <c r="GI68" s="393">
        <v>0</v>
      </c>
      <c r="GJ68" s="392">
        <v>0</v>
      </c>
      <c r="GK68" s="389">
        <v>0</v>
      </c>
      <c r="GL68" s="389">
        <v>0</v>
      </c>
      <c r="GM68" s="389">
        <v>0</v>
      </c>
      <c r="GN68" s="389">
        <v>0</v>
      </c>
      <c r="GO68" s="389">
        <v>0</v>
      </c>
      <c r="GP68" s="407">
        <v>0</v>
      </c>
      <c r="GQ68" s="388">
        <v>258</v>
      </c>
      <c r="GR68" s="409">
        <v>0</v>
      </c>
      <c r="GS68" s="396">
        <v>0</v>
      </c>
      <c r="GT68" s="397">
        <v>0</v>
      </c>
      <c r="GU68" s="390">
        <v>0</v>
      </c>
      <c r="GV68" s="390">
        <v>0</v>
      </c>
      <c r="GW68" s="391">
        <v>0</v>
      </c>
      <c r="GX68" s="403">
        <v>0</v>
      </c>
      <c r="GY68" s="389">
        <v>0</v>
      </c>
      <c r="GZ68" s="389">
        <v>0</v>
      </c>
      <c r="HA68" s="389">
        <v>0</v>
      </c>
      <c r="HB68" s="389">
        <v>0</v>
      </c>
      <c r="HC68" s="406">
        <v>0</v>
      </c>
      <c r="HD68" s="389">
        <v>0</v>
      </c>
      <c r="HE68" s="389">
        <v>0</v>
      </c>
      <c r="HF68" s="389">
        <v>0</v>
      </c>
      <c r="HG68" s="389">
        <v>0</v>
      </c>
      <c r="HH68" s="406">
        <v>0</v>
      </c>
      <c r="HI68" s="389">
        <v>0</v>
      </c>
      <c r="HJ68" s="389">
        <v>0</v>
      </c>
      <c r="HK68" s="389">
        <v>0</v>
      </c>
      <c r="HL68" s="389">
        <v>0</v>
      </c>
      <c r="HM68" s="406">
        <v>0</v>
      </c>
      <c r="HN68" s="389">
        <v>0</v>
      </c>
      <c r="HO68" s="389">
        <v>0</v>
      </c>
      <c r="HP68" s="389">
        <v>0</v>
      </c>
      <c r="HQ68" s="389">
        <v>0</v>
      </c>
      <c r="HR68" s="392">
        <v>0</v>
      </c>
      <c r="HS68" s="393">
        <v>0</v>
      </c>
      <c r="HT68" s="393">
        <v>0</v>
      </c>
      <c r="HU68" s="393">
        <v>0</v>
      </c>
      <c r="HV68" s="393">
        <v>0</v>
      </c>
      <c r="HW68" s="406">
        <v>0</v>
      </c>
      <c r="HX68" s="404">
        <v>0</v>
      </c>
      <c r="HY68" s="405">
        <v>0</v>
      </c>
      <c r="HZ68" s="405">
        <v>0</v>
      </c>
      <c r="IA68" s="393">
        <v>0</v>
      </c>
      <c r="IB68" s="407">
        <v>0</v>
      </c>
      <c r="IC68" s="388">
        <v>0</v>
      </c>
      <c r="ID68" s="408">
        <v>0</v>
      </c>
      <c r="IE68" s="396">
        <v>0</v>
      </c>
      <c r="IF68" s="397">
        <v>0</v>
      </c>
      <c r="IG68" s="390">
        <v>0</v>
      </c>
      <c r="IH68" s="390">
        <v>0</v>
      </c>
      <c r="II68" s="391">
        <v>0</v>
      </c>
      <c r="IJ68" s="388">
        <v>0</v>
      </c>
      <c r="IK68" s="395">
        <v>0</v>
      </c>
      <c r="IL68" s="408">
        <v>0</v>
      </c>
      <c r="IM68" s="396">
        <v>0</v>
      </c>
      <c r="IN68" s="397">
        <v>0</v>
      </c>
      <c r="IO68" s="390">
        <v>0</v>
      </c>
      <c r="IP68" s="390">
        <v>0</v>
      </c>
      <c r="IQ68" s="391">
        <v>0</v>
      </c>
      <c r="IR68" s="391">
        <v>0</v>
      </c>
      <c r="IS68" s="388">
        <v>0</v>
      </c>
      <c r="IT68" s="395">
        <v>0</v>
      </c>
      <c r="IU68" s="408">
        <v>0</v>
      </c>
      <c r="IV68" s="396">
        <v>0</v>
      </c>
      <c r="IW68" s="397">
        <v>0</v>
      </c>
      <c r="IX68" s="390">
        <v>0</v>
      </c>
      <c r="IY68" s="390">
        <v>0</v>
      </c>
      <c r="IZ68" s="391">
        <v>0</v>
      </c>
      <c r="JA68" s="388">
        <v>0</v>
      </c>
      <c r="JB68" s="395">
        <v>0</v>
      </c>
      <c r="JC68" s="408">
        <v>0</v>
      </c>
      <c r="JD68" s="396">
        <v>0</v>
      </c>
      <c r="JE68" s="397">
        <v>0</v>
      </c>
      <c r="JF68" s="390">
        <v>0</v>
      </c>
      <c r="JG68" s="390">
        <v>0</v>
      </c>
      <c r="JH68" s="391">
        <v>0</v>
      </c>
      <c r="JI68" s="388">
        <v>0</v>
      </c>
      <c r="JJ68" s="395">
        <v>0</v>
      </c>
      <c r="JK68" s="388">
        <v>258</v>
      </c>
      <c r="JL68" s="388">
        <v>0</v>
      </c>
      <c r="JM68" s="388">
        <v>996</v>
      </c>
      <c r="JN68" s="403">
        <v>258</v>
      </c>
      <c r="JO68" s="400">
        <v>1</v>
      </c>
    </row>
    <row r="69" spans="1:275" x14ac:dyDescent="0.35">
      <c r="A69" s="401">
        <v>515</v>
      </c>
      <c r="B69" s="410">
        <v>2</v>
      </c>
      <c r="C69" s="402" t="s">
        <v>45</v>
      </c>
      <c r="D69" s="403">
        <v>0</v>
      </c>
      <c r="E69" s="388">
        <v>0</v>
      </c>
      <c r="F69" s="404">
        <v>798</v>
      </c>
      <c r="G69" s="405">
        <v>0</v>
      </c>
      <c r="H69" s="405">
        <v>0</v>
      </c>
      <c r="I69" s="405">
        <v>0</v>
      </c>
      <c r="J69" s="393">
        <v>0</v>
      </c>
      <c r="K69" s="403">
        <v>798</v>
      </c>
      <c r="L69" s="404">
        <v>0</v>
      </c>
      <c r="M69" s="405">
        <v>0</v>
      </c>
      <c r="N69" s="405">
        <v>0</v>
      </c>
      <c r="O69" s="405">
        <v>0</v>
      </c>
      <c r="P69" s="393">
        <v>0</v>
      </c>
      <c r="Q69" s="403">
        <v>0</v>
      </c>
      <c r="R69" s="404">
        <v>798</v>
      </c>
      <c r="S69" s="405">
        <v>0</v>
      </c>
      <c r="T69" s="405">
        <v>0</v>
      </c>
      <c r="U69" s="405">
        <v>0</v>
      </c>
      <c r="V69" s="393">
        <v>0</v>
      </c>
      <c r="W69" s="403">
        <v>798</v>
      </c>
      <c r="X69" s="389">
        <v>0</v>
      </c>
      <c r="Y69" s="389">
        <v>0</v>
      </c>
      <c r="Z69" s="389">
        <v>0</v>
      </c>
      <c r="AA69" s="389">
        <v>0</v>
      </c>
      <c r="AB69" s="389">
        <v>0</v>
      </c>
      <c r="AC69" s="406">
        <v>0</v>
      </c>
      <c r="AD69" s="389">
        <v>0</v>
      </c>
      <c r="AE69" s="389">
        <v>0</v>
      </c>
      <c r="AF69" s="389">
        <v>0</v>
      </c>
      <c r="AG69" s="389">
        <v>0</v>
      </c>
      <c r="AH69" s="389">
        <v>0</v>
      </c>
      <c r="AI69" s="406">
        <v>0</v>
      </c>
      <c r="AJ69" s="389">
        <v>798</v>
      </c>
      <c r="AK69" s="389">
        <v>0</v>
      </c>
      <c r="AL69" s="389">
        <v>0</v>
      </c>
      <c r="AM69" s="389">
        <v>0</v>
      </c>
      <c r="AN69" s="389">
        <v>0</v>
      </c>
      <c r="AO69" s="406">
        <v>798</v>
      </c>
      <c r="AP69" s="393">
        <v>0</v>
      </c>
      <c r="AQ69" s="393">
        <v>0</v>
      </c>
      <c r="AR69" s="393">
        <v>0</v>
      </c>
      <c r="AS69" s="393">
        <v>0</v>
      </c>
      <c r="AT69" s="393">
        <v>0</v>
      </c>
      <c r="AU69" s="406">
        <v>0</v>
      </c>
      <c r="AV69" s="393">
        <v>0</v>
      </c>
      <c r="AW69" s="393">
        <v>0</v>
      </c>
      <c r="AX69" s="393">
        <v>0</v>
      </c>
      <c r="AY69" s="393">
        <v>0</v>
      </c>
      <c r="AZ69" s="393">
        <v>0</v>
      </c>
      <c r="BA69" s="392">
        <v>0</v>
      </c>
      <c r="BB69" s="393">
        <v>0</v>
      </c>
      <c r="BC69" s="393">
        <v>0</v>
      </c>
      <c r="BD69" s="393">
        <v>0</v>
      </c>
      <c r="BE69" s="393">
        <v>0</v>
      </c>
      <c r="BF69" s="393">
        <v>0</v>
      </c>
      <c r="BG69" s="392">
        <v>0</v>
      </c>
      <c r="BH69" s="389">
        <v>0</v>
      </c>
      <c r="BI69" s="389">
        <v>0</v>
      </c>
      <c r="BJ69" s="389">
        <v>0</v>
      </c>
      <c r="BK69" s="389">
        <v>0</v>
      </c>
      <c r="BL69" s="389">
        <v>0</v>
      </c>
      <c r="BM69" s="407">
        <v>0</v>
      </c>
      <c r="BN69" s="395">
        <v>0</v>
      </c>
      <c r="BO69" s="408">
        <v>0</v>
      </c>
      <c r="BP69" s="396">
        <v>0</v>
      </c>
      <c r="BQ69" s="397">
        <v>0</v>
      </c>
      <c r="BR69" s="390">
        <v>0</v>
      </c>
      <c r="BS69" s="390">
        <v>0</v>
      </c>
      <c r="BT69" s="398">
        <v>0</v>
      </c>
      <c r="BU69" s="403">
        <v>0</v>
      </c>
      <c r="BV69" s="389">
        <v>0</v>
      </c>
      <c r="BW69" s="389">
        <v>0</v>
      </c>
      <c r="BX69" s="389">
        <v>0</v>
      </c>
      <c r="BY69" s="389">
        <v>0</v>
      </c>
      <c r="BZ69" s="406">
        <v>0</v>
      </c>
      <c r="CA69" s="389">
        <v>0</v>
      </c>
      <c r="CB69" s="389">
        <v>0</v>
      </c>
      <c r="CC69" s="389">
        <v>0</v>
      </c>
      <c r="CD69" s="389">
        <v>0</v>
      </c>
      <c r="CE69" s="406">
        <v>0</v>
      </c>
      <c r="CF69" s="389">
        <v>0</v>
      </c>
      <c r="CG69" s="389">
        <v>0</v>
      </c>
      <c r="CH69" s="389">
        <v>0</v>
      </c>
      <c r="CI69" s="389">
        <v>0</v>
      </c>
      <c r="CJ69" s="406">
        <v>0</v>
      </c>
      <c r="CK69" s="393">
        <v>0</v>
      </c>
      <c r="CL69" s="393">
        <v>0</v>
      </c>
      <c r="CM69" s="393">
        <v>0</v>
      </c>
      <c r="CN69" s="393">
        <v>0</v>
      </c>
      <c r="CO69" s="392">
        <v>0</v>
      </c>
      <c r="CP69" s="393">
        <v>0</v>
      </c>
      <c r="CQ69" s="393">
        <v>0</v>
      </c>
      <c r="CR69" s="393">
        <v>0</v>
      </c>
      <c r="CS69" s="393">
        <v>0</v>
      </c>
      <c r="CT69" s="392">
        <v>0</v>
      </c>
      <c r="CU69" s="404">
        <v>0</v>
      </c>
      <c r="CV69" s="405">
        <v>0</v>
      </c>
      <c r="CW69" s="405">
        <v>0</v>
      </c>
      <c r="CX69" s="393">
        <v>0</v>
      </c>
      <c r="CY69" s="407">
        <v>0</v>
      </c>
      <c r="CZ69" s="395">
        <v>0</v>
      </c>
      <c r="DA69" s="409">
        <v>0</v>
      </c>
      <c r="DB69" s="396">
        <v>0</v>
      </c>
      <c r="DC69" s="397">
        <v>0</v>
      </c>
      <c r="DD69" s="390">
        <v>0</v>
      </c>
      <c r="DE69" s="390">
        <v>0</v>
      </c>
      <c r="DF69" s="398">
        <v>0</v>
      </c>
      <c r="DG69" s="403">
        <v>0</v>
      </c>
      <c r="DH69" s="389">
        <v>0</v>
      </c>
      <c r="DI69" s="389">
        <v>0</v>
      </c>
      <c r="DJ69" s="389">
        <v>0</v>
      </c>
      <c r="DK69" s="389">
        <v>0</v>
      </c>
      <c r="DL69" s="406">
        <v>0</v>
      </c>
      <c r="DM69" s="389">
        <v>0</v>
      </c>
      <c r="DN69" s="389">
        <v>0</v>
      </c>
      <c r="DO69" s="389">
        <v>0</v>
      </c>
      <c r="DP69" s="389">
        <v>0</v>
      </c>
      <c r="DQ69" s="406">
        <v>0</v>
      </c>
      <c r="DR69" s="389">
        <v>0</v>
      </c>
      <c r="DS69" s="389">
        <v>0</v>
      </c>
      <c r="DT69" s="389">
        <v>0</v>
      </c>
      <c r="DU69" s="389">
        <v>0</v>
      </c>
      <c r="DV69" s="406">
        <v>0</v>
      </c>
      <c r="DW69" s="389">
        <v>0</v>
      </c>
      <c r="DX69" s="389">
        <v>0</v>
      </c>
      <c r="DY69" s="389">
        <v>0</v>
      </c>
      <c r="DZ69" s="389">
        <v>0</v>
      </c>
      <c r="EA69" s="392">
        <v>0</v>
      </c>
      <c r="EB69" s="393">
        <v>0</v>
      </c>
      <c r="EC69" s="393">
        <v>0</v>
      </c>
      <c r="ED69" s="393">
        <v>0</v>
      </c>
      <c r="EE69" s="393">
        <v>0</v>
      </c>
      <c r="EF69" s="406">
        <v>0</v>
      </c>
      <c r="EG69" s="404">
        <v>0</v>
      </c>
      <c r="EH69" s="405">
        <v>0</v>
      </c>
      <c r="EI69" s="405">
        <v>0</v>
      </c>
      <c r="EJ69" s="393">
        <v>0</v>
      </c>
      <c r="EK69" s="407">
        <v>0</v>
      </c>
      <c r="EL69" s="395">
        <v>0</v>
      </c>
      <c r="EM69" s="403">
        <v>606</v>
      </c>
      <c r="EN69" s="388">
        <v>0</v>
      </c>
      <c r="EO69" s="404">
        <v>0</v>
      </c>
      <c r="EP69" s="405">
        <v>0</v>
      </c>
      <c r="EQ69" s="405">
        <v>0</v>
      </c>
      <c r="ER69" s="405">
        <v>0</v>
      </c>
      <c r="ES69" s="393">
        <v>0</v>
      </c>
      <c r="ET69" s="403">
        <v>0</v>
      </c>
      <c r="EU69" s="404">
        <v>0</v>
      </c>
      <c r="EV69" s="405">
        <v>0</v>
      </c>
      <c r="EW69" s="405">
        <v>0</v>
      </c>
      <c r="EX69" s="405">
        <v>0</v>
      </c>
      <c r="EY69" s="393">
        <v>0</v>
      </c>
      <c r="EZ69" s="403">
        <v>0</v>
      </c>
      <c r="FA69" s="404">
        <v>0</v>
      </c>
      <c r="FB69" s="405">
        <v>0</v>
      </c>
      <c r="FC69" s="405">
        <v>0</v>
      </c>
      <c r="FD69" s="405">
        <v>0</v>
      </c>
      <c r="FE69" s="393">
        <v>0</v>
      </c>
      <c r="FF69" s="403">
        <v>0</v>
      </c>
      <c r="FG69" s="389">
        <v>0</v>
      </c>
      <c r="FH69" s="389">
        <v>0</v>
      </c>
      <c r="FI69" s="389">
        <v>0</v>
      </c>
      <c r="FJ69" s="389">
        <v>0</v>
      </c>
      <c r="FK69" s="389">
        <v>0</v>
      </c>
      <c r="FL69" s="406">
        <v>0</v>
      </c>
      <c r="FM69" s="389">
        <v>0</v>
      </c>
      <c r="FN69" s="389">
        <v>0</v>
      </c>
      <c r="FO69" s="389">
        <v>0</v>
      </c>
      <c r="FP69" s="389">
        <v>0</v>
      </c>
      <c r="FQ69" s="389">
        <v>0</v>
      </c>
      <c r="FR69" s="406">
        <v>0</v>
      </c>
      <c r="FS69" s="389">
        <v>0</v>
      </c>
      <c r="FT69" s="389">
        <v>0</v>
      </c>
      <c r="FU69" s="389">
        <v>0</v>
      </c>
      <c r="FV69" s="389">
        <v>0</v>
      </c>
      <c r="FW69" s="389">
        <v>0</v>
      </c>
      <c r="FX69" s="406">
        <v>0</v>
      </c>
      <c r="FY69" s="393">
        <v>0</v>
      </c>
      <c r="FZ69" s="393">
        <v>0</v>
      </c>
      <c r="GA69" s="393">
        <v>0</v>
      </c>
      <c r="GB69" s="393">
        <v>0</v>
      </c>
      <c r="GC69" s="393">
        <v>0</v>
      </c>
      <c r="GD69" s="406">
        <v>0</v>
      </c>
      <c r="GE69" s="393">
        <v>0</v>
      </c>
      <c r="GF69" s="393">
        <v>0</v>
      </c>
      <c r="GG69" s="393">
        <v>0</v>
      </c>
      <c r="GH69" s="393">
        <v>0</v>
      </c>
      <c r="GI69" s="393">
        <v>0</v>
      </c>
      <c r="GJ69" s="392">
        <v>0</v>
      </c>
      <c r="GK69" s="389">
        <v>0</v>
      </c>
      <c r="GL69" s="389">
        <v>0</v>
      </c>
      <c r="GM69" s="389">
        <v>0</v>
      </c>
      <c r="GN69" s="389">
        <v>0</v>
      </c>
      <c r="GO69" s="389">
        <v>0</v>
      </c>
      <c r="GP69" s="407">
        <v>0</v>
      </c>
      <c r="GQ69" s="388">
        <v>606</v>
      </c>
      <c r="GR69" s="409">
        <v>0</v>
      </c>
      <c r="GS69" s="396">
        <v>0</v>
      </c>
      <c r="GT69" s="397">
        <v>0</v>
      </c>
      <c r="GU69" s="390">
        <v>0</v>
      </c>
      <c r="GV69" s="390">
        <v>0</v>
      </c>
      <c r="GW69" s="391">
        <v>0</v>
      </c>
      <c r="GX69" s="403">
        <v>0</v>
      </c>
      <c r="GY69" s="389">
        <v>0</v>
      </c>
      <c r="GZ69" s="389">
        <v>0</v>
      </c>
      <c r="HA69" s="389">
        <v>0</v>
      </c>
      <c r="HB69" s="389">
        <v>0</v>
      </c>
      <c r="HC69" s="406">
        <v>0</v>
      </c>
      <c r="HD69" s="389">
        <v>0</v>
      </c>
      <c r="HE69" s="389">
        <v>0</v>
      </c>
      <c r="HF69" s="389">
        <v>0</v>
      </c>
      <c r="HG69" s="389">
        <v>0</v>
      </c>
      <c r="HH69" s="406">
        <v>0</v>
      </c>
      <c r="HI69" s="389">
        <v>0</v>
      </c>
      <c r="HJ69" s="389">
        <v>0</v>
      </c>
      <c r="HK69" s="389">
        <v>0</v>
      </c>
      <c r="HL69" s="389">
        <v>0</v>
      </c>
      <c r="HM69" s="406">
        <v>0</v>
      </c>
      <c r="HN69" s="389">
        <v>0</v>
      </c>
      <c r="HO69" s="389">
        <v>0</v>
      </c>
      <c r="HP69" s="389">
        <v>0</v>
      </c>
      <c r="HQ69" s="389">
        <v>0</v>
      </c>
      <c r="HR69" s="392">
        <v>0</v>
      </c>
      <c r="HS69" s="393">
        <v>0</v>
      </c>
      <c r="HT69" s="393">
        <v>0</v>
      </c>
      <c r="HU69" s="393">
        <v>0</v>
      </c>
      <c r="HV69" s="393">
        <v>0</v>
      </c>
      <c r="HW69" s="406">
        <v>0</v>
      </c>
      <c r="HX69" s="404">
        <v>0</v>
      </c>
      <c r="HY69" s="405">
        <v>0</v>
      </c>
      <c r="HZ69" s="405">
        <v>0</v>
      </c>
      <c r="IA69" s="393">
        <v>0</v>
      </c>
      <c r="IB69" s="407">
        <v>0</v>
      </c>
      <c r="IC69" s="388">
        <v>0</v>
      </c>
      <c r="ID69" s="408">
        <v>0</v>
      </c>
      <c r="IE69" s="396">
        <v>0</v>
      </c>
      <c r="IF69" s="397">
        <v>0</v>
      </c>
      <c r="IG69" s="390">
        <v>0</v>
      </c>
      <c r="IH69" s="390">
        <v>0</v>
      </c>
      <c r="II69" s="391">
        <v>0</v>
      </c>
      <c r="IJ69" s="388">
        <v>0</v>
      </c>
      <c r="IK69" s="395">
        <v>0</v>
      </c>
      <c r="IL69" s="408">
        <v>0</v>
      </c>
      <c r="IM69" s="396">
        <v>0</v>
      </c>
      <c r="IN69" s="397">
        <v>0</v>
      </c>
      <c r="IO69" s="390">
        <v>0</v>
      </c>
      <c r="IP69" s="390">
        <v>0</v>
      </c>
      <c r="IQ69" s="391">
        <v>0</v>
      </c>
      <c r="IR69" s="391">
        <v>0</v>
      </c>
      <c r="IS69" s="388">
        <v>0</v>
      </c>
      <c r="IT69" s="395">
        <v>0</v>
      </c>
      <c r="IU69" s="408">
        <v>0</v>
      </c>
      <c r="IV69" s="396">
        <v>0</v>
      </c>
      <c r="IW69" s="397">
        <v>0</v>
      </c>
      <c r="IX69" s="390">
        <v>0</v>
      </c>
      <c r="IY69" s="390">
        <v>0</v>
      </c>
      <c r="IZ69" s="391">
        <v>0</v>
      </c>
      <c r="JA69" s="388">
        <v>0</v>
      </c>
      <c r="JB69" s="395">
        <v>0</v>
      </c>
      <c r="JC69" s="408">
        <v>0</v>
      </c>
      <c r="JD69" s="396">
        <v>0</v>
      </c>
      <c r="JE69" s="397">
        <v>0</v>
      </c>
      <c r="JF69" s="390">
        <v>0</v>
      </c>
      <c r="JG69" s="390">
        <v>0</v>
      </c>
      <c r="JH69" s="391">
        <v>0</v>
      </c>
      <c r="JI69" s="388">
        <v>0</v>
      </c>
      <c r="JJ69" s="395">
        <v>0</v>
      </c>
      <c r="JK69" s="388">
        <v>606</v>
      </c>
      <c r="JL69" s="388">
        <v>0</v>
      </c>
      <c r="JM69" s="388">
        <v>798</v>
      </c>
      <c r="JN69" s="403">
        <v>606</v>
      </c>
      <c r="JO69" s="400">
        <v>1</v>
      </c>
    </row>
    <row r="70" spans="1:275" hidden="1" x14ac:dyDescent="0.35">
      <c r="A70" s="401">
        <v>515</v>
      </c>
      <c r="B70" s="410"/>
      <c r="C70" s="402" t="s">
        <v>310</v>
      </c>
      <c r="D70" s="403">
        <v>0</v>
      </c>
      <c r="E70" s="388">
        <v>0</v>
      </c>
      <c r="F70" s="404">
        <v>0</v>
      </c>
      <c r="G70" s="405">
        <v>0</v>
      </c>
      <c r="H70" s="405">
        <v>0</v>
      </c>
      <c r="I70" s="405">
        <v>0</v>
      </c>
      <c r="J70" s="393">
        <v>0</v>
      </c>
      <c r="K70" s="403">
        <v>0</v>
      </c>
      <c r="L70" s="404">
        <v>0</v>
      </c>
      <c r="M70" s="405">
        <v>0</v>
      </c>
      <c r="N70" s="405">
        <v>0</v>
      </c>
      <c r="O70" s="405">
        <v>0</v>
      </c>
      <c r="P70" s="393">
        <v>0</v>
      </c>
      <c r="Q70" s="403">
        <v>0</v>
      </c>
      <c r="R70" s="404">
        <v>0</v>
      </c>
      <c r="S70" s="405">
        <v>0</v>
      </c>
      <c r="T70" s="405">
        <v>0</v>
      </c>
      <c r="U70" s="405">
        <v>0</v>
      </c>
      <c r="V70" s="393">
        <v>0</v>
      </c>
      <c r="W70" s="403">
        <v>0</v>
      </c>
      <c r="X70" s="389">
        <v>0</v>
      </c>
      <c r="Y70" s="389">
        <v>0</v>
      </c>
      <c r="Z70" s="389">
        <v>0</v>
      </c>
      <c r="AA70" s="389">
        <v>0</v>
      </c>
      <c r="AB70" s="389">
        <v>0</v>
      </c>
      <c r="AC70" s="406">
        <v>0</v>
      </c>
      <c r="AD70" s="389">
        <v>0</v>
      </c>
      <c r="AE70" s="389">
        <v>0</v>
      </c>
      <c r="AF70" s="389">
        <v>0</v>
      </c>
      <c r="AG70" s="389">
        <v>0</v>
      </c>
      <c r="AH70" s="389">
        <v>0</v>
      </c>
      <c r="AI70" s="406">
        <v>0</v>
      </c>
      <c r="AJ70" s="389">
        <v>0</v>
      </c>
      <c r="AK70" s="389">
        <v>0</v>
      </c>
      <c r="AL70" s="389">
        <v>0</v>
      </c>
      <c r="AM70" s="389">
        <v>0</v>
      </c>
      <c r="AN70" s="389">
        <v>0</v>
      </c>
      <c r="AO70" s="406">
        <v>0</v>
      </c>
      <c r="AP70" s="393">
        <v>0</v>
      </c>
      <c r="AQ70" s="393">
        <v>0</v>
      </c>
      <c r="AR70" s="393">
        <v>0</v>
      </c>
      <c r="AS70" s="393">
        <v>0</v>
      </c>
      <c r="AT70" s="393">
        <v>0</v>
      </c>
      <c r="AU70" s="406">
        <v>0</v>
      </c>
      <c r="AV70" s="393">
        <v>0</v>
      </c>
      <c r="AW70" s="393">
        <v>0</v>
      </c>
      <c r="AX70" s="393">
        <v>0</v>
      </c>
      <c r="AY70" s="393">
        <v>0</v>
      </c>
      <c r="AZ70" s="393">
        <v>0</v>
      </c>
      <c r="BA70" s="392">
        <v>0</v>
      </c>
      <c r="BB70" s="393">
        <v>0</v>
      </c>
      <c r="BC70" s="393">
        <v>0</v>
      </c>
      <c r="BD70" s="393">
        <v>0</v>
      </c>
      <c r="BE70" s="393">
        <v>0</v>
      </c>
      <c r="BF70" s="393">
        <v>0</v>
      </c>
      <c r="BG70" s="392">
        <v>0</v>
      </c>
      <c r="BH70" s="389">
        <v>0</v>
      </c>
      <c r="BI70" s="389">
        <v>0</v>
      </c>
      <c r="BJ70" s="389">
        <v>0</v>
      </c>
      <c r="BK70" s="389">
        <v>0</v>
      </c>
      <c r="BL70" s="389">
        <v>0</v>
      </c>
      <c r="BM70" s="407">
        <v>0</v>
      </c>
      <c r="BN70" s="395">
        <v>0</v>
      </c>
      <c r="BO70" s="408">
        <v>0</v>
      </c>
      <c r="BP70" s="396">
        <v>0</v>
      </c>
      <c r="BQ70" s="397">
        <v>0</v>
      </c>
      <c r="BR70" s="390">
        <v>0</v>
      </c>
      <c r="BS70" s="390">
        <v>0</v>
      </c>
      <c r="BT70" s="398">
        <v>0</v>
      </c>
      <c r="BU70" s="403">
        <v>0</v>
      </c>
      <c r="BV70" s="389">
        <v>0</v>
      </c>
      <c r="BW70" s="389">
        <v>0</v>
      </c>
      <c r="BX70" s="389">
        <v>0</v>
      </c>
      <c r="BY70" s="389">
        <v>0</v>
      </c>
      <c r="BZ70" s="406">
        <v>0</v>
      </c>
      <c r="CA70" s="389">
        <v>0</v>
      </c>
      <c r="CB70" s="389">
        <v>0</v>
      </c>
      <c r="CC70" s="389">
        <v>0</v>
      </c>
      <c r="CD70" s="389">
        <v>0</v>
      </c>
      <c r="CE70" s="406">
        <v>0</v>
      </c>
      <c r="CF70" s="389">
        <v>0</v>
      </c>
      <c r="CG70" s="389">
        <v>0</v>
      </c>
      <c r="CH70" s="389">
        <v>0</v>
      </c>
      <c r="CI70" s="389">
        <v>0</v>
      </c>
      <c r="CJ70" s="406">
        <v>0</v>
      </c>
      <c r="CK70" s="393">
        <v>0</v>
      </c>
      <c r="CL70" s="393">
        <v>0</v>
      </c>
      <c r="CM70" s="393">
        <v>0</v>
      </c>
      <c r="CN70" s="393">
        <v>0</v>
      </c>
      <c r="CO70" s="392">
        <v>0</v>
      </c>
      <c r="CP70" s="393">
        <v>0</v>
      </c>
      <c r="CQ70" s="393">
        <v>0</v>
      </c>
      <c r="CR70" s="393">
        <v>0</v>
      </c>
      <c r="CS70" s="393">
        <v>0</v>
      </c>
      <c r="CT70" s="392">
        <v>0</v>
      </c>
      <c r="CU70" s="404">
        <v>0</v>
      </c>
      <c r="CV70" s="405">
        <v>0</v>
      </c>
      <c r="CW70" s="405">
        <v>0</v>
      </c>
      <c r="CX70" s="393">
        <v>0</v>
      </c>
      <c r="CY70" s="407">
        <v>0</v>
      </c>
      <c r="CZ70" s="395">
        <v>0</v>
      </c>
      <c r="DA70" s="409">
        <v>0</v>
      </c>
      <c r="DB70" s="396">
        <v>0</v>
      </c>
      <c r="DC70" s="397">
        <v>0</v>
      </c>
      <c r="DD70" s="390">
        <v>0</v>
      </c>
      <c r="DE70" s="390">
        <v>0</v>
      </c>
      <c r="DF70" s="398">
        <v>0</v>
      </c>
      <c r="DG70" s="403">
        <v>0</v>
      </c>
      <c r="DH70" s="389">
        <v>0</v>
      </c>
      <c r="DI70" s="389">
        <v>0</v>
      </c>
      <c r="DJ70" s="389">
        <v>0</v>
      </c>
      <c r="DK70" s="389">
        <v>0</v>
      </c>
      <c r="DL70" s="406">
        <v>0</v>
      </c>
      <c r="DM70" s="389">
        <v>0</v>
      </c>
      <c r="DN70" s="389">
        <v>0</v>
      </c>
      <c r="DO70" s="389">
        <v>0</v>
      </c>
      <c r="DP70" s="389">
        <v>0</v>
      </c>
      <c r="DQ70" s="406">
        <v>0</v>
      </c>
      <c r="DR70" s="389">
        <v>0</v>
      </c>
      <c r="DS70" s="389">
        <v>0</v>
      </c>
      <c r="DT70" s="389">
        <v>0</v>
      </c>
      <c r="DU70" s="389">
        <v>0</v>
      </c>
      <c r="DV70" s="406">
        <v>0</v>
      </c>
      <c r="DW70" s="389">
        <v>0</v>
      </c>
      <c r="DX70" s="389">
        <v>0</v>
      </c>
      <c r="DY70" s="389">
        <v>0</v>
      </c>
      <c r="DZ70" s="389">
        <v>0</v>
      </c>
      <c r="EA70" s="392">
        <v>0</v>
      </c>
      <c r="EB70" s="393">
        <v>0</v>
      </c>
      <c r="EC70" s="393">
        <v>0</v>
      </c>
      <c r="ED70" s="393">
        <v>0</v>
      </c>
      <c r="EE70" s="393">
        <v>0</v>
      </c>
      <c r="EF70" s="406">
        <v>0</v>
      </c>
      <c r="EG70" s="404">
        <v>0</v>
      </c>
      <c r="EH70" s="405">
        <v>0</v>
      </c>
      <c r="EI70" s="405">
        <v>0</v>
      </c>
      <c r="EJ70" s="393">
        <v>0</v>
      </c>
      <c r="EK70" s="407">
        <v>0</v>
      </c>
      <c r="EL70" s="395">
        <v>0</v>
      </c>
      <c r="EM70" s="403">
        <v>0</v>
      </c>
      <c r="EN70" s="388">
        <v>0</v>
      </c>
      <c r="EO70" s="404">
        <v>0</v>
      </c>
      <c r="EP70" s="405">
        <v>0</v>
      </c>
      <c r="EQ70" s="405">
        <v>0</v>
      </c>
      <c r="ER70" s="405">
        <v>0</v>
      </c>
      <c r="ES70" s="393">
        <v>0</v>
      </c>
      <c r="ET70" s="403">
        <v>0</v>
      </c>
      <c r="EU70" s="404">
        <v>0</v>
      </c>
      <c r="EV70" s="405">
        <v>0</v>
      </c>
      <c r="EW70" s="405">
        <v>0</v>
      </c>
      <c r="EX70" s="405">
        <v>0</v>
      </c>
      <c r="EY70" s="393">
        <v>0</v>
      </c>
      <c r="EZ70" s="403">
        <v>0</v>
      </c>
      <c r="FA70" s="404">
        <v>0</v>
      </c>
      <c r="FB70" s="405">
        <v>0</v>
      </c>
      <c r="FC70" s="405">
        <v>0</v>
      </c>
      <c r="FD70" s="405">
        <v>0</v>
      </c>
      <c r="FE70" s="393">
        <v>0</v>
      </c>
      <c r="FF70" s="403">
        <v>0</v>
      </c>
      <c r="FG70" s="389">
        <v>0</v>
      </c>
      <c r="FH70" s="389">
        <v>0</v>
      </c>
      <c r="FI70" s="389">
        <v>0</v>
      </c>
      <c r="FJ70" s="389">
        <v>0</v>
      </c>
      <c r="FK70" s="389">
        <v>0</v>
      </c>
      <c r="FL70" s="406">
        <v>0</v>
      </c>
      <c r="FM70" s="389">
        <v>0</v>
      </c>
      <c r="FN70" s="389">
        <v>0</v>
      </c>
      <c r="FO70" s="389">
        <v>0</v>
      </c>
      <c r="FP70" s="389">
        <v>0</v>
      </c>
      <c r="FQ70" s="389">
        <v>0</v>
      </c>
      <c r="FR70" s="406">
        <v>0</v>
      </c>
      <c r="FS70" s="389">
        <v>0</v>
      </c>
      <c r="FT70" s="389">
        <v>0</v>
      </c>
      <c r="FU70" s="389">
        <v>0</v>
      </c>
      <c r="FV70" s="389">
        <v>0</v>
      </c>
      <c r="FW70" s="389">
        <v>0</v>
      </c>
      <c r="FX70" s="406">
        <v>0</v>
      </c>
      <c r="FY70" s="393">
        <v>0</v>
      </c>
      <c r="FZ70" s="393">
        <v>0</v>
      </c>
      <c r="GA70" s="393">
        <v>0</v>
      </c>
      <c r="GB70" s="393">
        <v>0</v>
      </c>
      <c r="GC70" s="393">
        <v>0</v>
      </c>
      <c r="GD70" s="406">
        <v>0</v>
      </c>
      <c r="GE70" s="393">
        <v>0</v>
      </c>
      <c r="GF70" s="393">
        <v>0</v>
      </c>
      <c r="GG70" s="393">
        <v>0</v>
      </c>
      <c r="GH70" s="393">
        <v>0</v>
      </c>
      <c r="GI70" s="393">
        <v>0</v>
      </c>
      <c r="GJ70" s="392">
        <v>0</v>
      </c>
      <c r="GK70" s="389">
        <v>0</v>
      </c>
      <c r="GL70" s="389">
        <v>0</v>
      </c>
      <c r="GM70" s="389">
        <v>0</v>
      </c>
      <c r="GN70" s="389">
        <v>0</v>
      </c>
      <c r="GO70" s="389">
        <v>0</v>
      </c>
      <c r="GP70" s="407">
        <v>0</v>
      </c>
      <c r="GQ70" s="388">
        <v>0</v>
      </c>
      <c r="GR70" s="409">
        <v>0</v>
      </c>
      <c r="GS70" s="396">
        <v>0</v>
      </c>
      <c r="GT70" s="397">
        <v>0</v>
      </c>
      <c r="GU70" s="390">
        <v>0</v>
      </c>
      <c r="GV70" s="390">
        <v>0</v>
      </c>
      <c r="GW70" s="391">
        <v>0</v>
      </c>
      <c r="GX70" s="403">
        <v>0</v>
      </c>
      <c r="GY70" s="389">
        <v>0</v>
      </c>
      <c r="GZ70" s="389">
        <v>0</v>
      </c>
      <c r="HA70" s="389">
        <v>0</v>
      </c>
      <c r="HB70" s="389">
        <v>0</v>
      </c>
      <c r="HC70" s="406">
        <v>0</v>
      </c>
      <c r="HD70" s="389">
        <v>0</v>
      </c>
      <c r="HE70" s="389">
        <v>0</v>
      </c>
      <c r="HF70" s="389">
        <v>0</v>
      </c>
      <c r="HG70" s="389">
        <v>0</v>
      </c>
      <c r="HH70" s="406">
        <v>0</v>
      </c>
      <c r="HI70" s="389">
        <v>0</v>
      </c>
      <c r="HJ70" s="389">
        <v>0</v>
      </c>
      <c r="HK70" s="389">
        <v>0</v>
      </c>
      <c r="HL70" s="389">
        <v>0</v>
      </c>
      <c r="HM70" s="406">
        <v>0</v>
      </c>
      <c r="HN70" s="389">
        <v>0</v>
      </c>
      <c r="HO70" s="389">
        <v>0</v>
      </c>
      <c r="HP70" s="389">
        <v>0</v>
      </c>
      <c r="HQ70" s="389">
        <v>0</v>
      </c>
      <c r="HR70" s="392">
        <v>0</v>
      </c>
      <c r="HS70" s="393">
        <v>0</v>
      </c>
      <c r="HT70" s="393">
        <v>0</v>
      </c>
      <c r="HU70" s="393">
        <v>0</v>
      </c>
      <c r="HV70" s="393">
        <v>0</v>
      </c>
      <c r="HW70" s="406">
        <v>0</v>
      </c>
      <c r="HX70" s="404">
        <v>0</v>
      </c>
      <c r="HY70" s="405">
        <v>0</v>
      </c>
      <c r="HZ70" s="405">
        <v>0</v>
      </c>
      <c r="IA70" s="393">
        <v>0</v>
      </c>
      <c r="IB70" s="407">
        <v>0</v>
      </c>
      <c r="IC70" s="388">
        <v>0</v>
      </c>
      <c r="ID70" s="408">
        <v>0</v>
      </c>
      <c r="IE70" s="396">
        <v>0</v>
      </c>
      <c r="IF70" s="397">
        <v>0</v>
      </c>
      <c r="IG70" s="390">
        <v>0</v>
      </c>
      <c r="IH70" s="390">
        <v>0</v>
      </c>
      <c r="II70" s="391">
        <v>0</v>
      </c>
      <c r="IJ70" s="388">
        <v>0</v>
      </c>
      <c r="IK70" s="395">
        <v>0</v>
      </c>
      <c r="IL70" s="408">
        <v>0</v>
      </c>
      <c r="IM70" s="396">
        <v>0</v>
      </c>
      <c r="IN70" s="397">
        <v>0</v>
      </c>
      <c r="IO70" s="390">
        <v>0</v>
      </c>
      <c r="IP70" s="390">
        <v>0</v>
      </c>
      <c r="IQ70" s="391">
        <v>0</v>
      </c>
      <c r="IR70" s="391">
        <v>0</v>
      </c>
      <c r="IS70" s="388">
        <v>0</v>
      </c>
      <c r="IT70" s="395">
        <v>0</v>
      </c>
      <c r="IU70" s="408">
        <v>0</v>
      </c>
      <c r="IV70" s="396">
        <v>0</v>
      </c>
      <c r="IW70" s="397">
        <v>0</v>
      </c>
      <c r="IX70" s="390">
        <v>0</v>
      </c>
      <c r="IY70" s="390">
        <v>0</v>
      </c>
      <c r="IZ70" s="391">
        <v>0</v>
      </c>
      <c r="JA70" s="388">
        <v>0</v>
      </c>
      <c r="JB70" s="395">
        <v>0</v>
      </c>
      <c r="JC70" s="408">
        <v>0</v>
      </c>
      <c r="JD70" s="396">
        <v>0</v>
      </c>
      <c r="JE70" s="397">
        <v>0</v>
      </c>
      <c r="JF70" s="390">
        <v>0</v>
      </c>
      <c r="JG70" s="390">
        <v>0</v>
      </c>
      <c r="JH70" s="391">
        <v>0</v>
      </c>
      <c r="JI70" s="388">
        <v>0</v>
      </c>
      <c r="JJ70" s="395">
        <v>0</v>
      </c>
      <c r="JK70" s="388">
        <v>0</v>
      </c>
      <c r="JL70" s="388">
        <v>0</v>
      </c>
      <c r="JM70" s="388">
        <v>0</v>
      </c>
      <c r="JN70" s="403">
        <v>0</v>
      </c>
      <c r="JO70" s="400">
        <v>0</v>
      </c>
    </row>
    <row r="71" spans="1:275" hidden="1" x14ac:dyDescent="0.35">
      <c r="A71" s="411">
        <v>515</v>
      </c>
      <c r="B71" s="435">
        <v>3</v>
      </c>
      <c r="C71" s="412" t="s">
        <v>40</v>
      </c>
      <c r="D71" s="413">
        <v>0</v>
      </c>
      <c r="E71" s="388">
        <v>0</v>
      </c>
      <c r="F71" s="414">
        <v>0</v>
      </c>
      <c r="G71" s="415">
        <v>0</v>
      </c>
      <c r="H71" s="415">
        <v>0</v>
      </c>
      <c r="I71" s="415">
        <v>0</v>
      </c>
      <c r="J71" s="416">
        <v>0</v>
      </c>
      <c r="K71" s="413">
        <v>0</v>
      </c>
      <c r="L71" s="414">
        <v>0</v>
      </c>
      <c r="M71" s="415">
        <v>0</v>
      </c>
      <c r="N71" s="415">
        <v>0</v>
      </c>
      <c r="O71" s="415">
        <v>0</v>
      </c>
      <c r="P71" s="416">
        <v>0</v>
      </c>
      <c r="Q71" s="413">
        <v>0</v>
      </c>
      <c r="R71" s="414">
        <v>0</v>
      </c>
      <c r="S71" s="415">
        <v>0</v>
      </c>
      <c r="T71" s="415">
        <v>0</v>
      </c>
      <c r="U71" s="415">
        <v>0</v>
      </c>
      <c r="V71" s="416">
        <v>0</v>
      </c>
      <c r="W71" s="413">
        <v>0</v>
      </c>
      <c r="X71" s="389">
        <v>0</v>
      </c>
      <c r="Y71" s="389">
        <v>0</v>
      </c>
      <c r="Z71" s="389">
        <v>0</v>
      </c>
      <c r="AA71" s="389">
        <v>0</v>
      </c>
      <c r="AB71" s="389">
        <v>0</v>
      </c>
      <c r="AC71" s="417">
        <v>0</v>
      </c>
      <c r="AD71" s="389">
        <v>0</v>
      </c>
      <c r="AE71" s="389">
        <v>0</v>
      </c>
      <c r="AF71" s="389">
        <v>0</v>
      </c>
      <c r="AG71" s="389">
        <v>0</v>
      </c>
      <c r="AH71" s="389">
        <v>0</v>
      </c>
      <c r="AI71" s="417">
        <v>0</v>
      </c>
      <c r="AJ71" s="389">
        <v>0</v>
      </c>
      <c r="AK71" s="389">
        <v>0</v>
      </c>
      <c r="AL71" s="389">
        <v>0</v>
      </c>
      <c r="AM71" s="389">
        <v>0</v>
      </c>
      <c r="AN71" s="389">
        <v>0</v>
      </c>
      <c r="AO71" s="417">
        <v>0</v>
      </c>
      <c r="AP71" s="393">
        <v>0</v>
      </c>
      <c r="AQ71" s="393">
        <v>0</v>
      </c>
      <c r="AR71" s="393">
        <v>0</v>
      </c>
      <c r="AS71" s="393">
        <v>0</v>
      </c>
      <c r="AT71" s="393">
        <v>0</v>
      </c>
      <c r="AU71" s="417">
        <v>0</v>
      </c>
      <c r="AV71" s="393">
        <v>0</v>
      </c>
      <c r="AW71" s="393">
        <v>0</v>
      </c>
      <c r="AX71" s="393">
        <v>0</v>
      </c>
      <c r="AY71" s="393">
        <v>0</v>
      </c>
      <c r="AZ71" s="393">
        <v>0</v>
      </c>
      <c r="BA71" s="392">
        <v>0</v>
      </c>
      <c r="BB71" s="393">
        <v>0</v>
      </c>
      <c r="BC71" s="393">
        <v>0</v>
      </c>
      <c r="BD71" s="393">
        <v>0</v>
      </c>
      <c r="BE71" s="393">
        <v>0</v>
      </c>
      <c r="BF71" s="393">
        <v>0</v>
      </c>
      <c r="BG71" s="392">
        <v>0</v>
      </c>
      <c r="BH71" s="389">
        <v>0</v>
      </c>
      <c r="BI71" s="389">
        <v>0</v>
      </c>
      <c r="BJ71" s="389">
        <v>0</v>
      </c>
      <c r="BK71" s="389">
        <v>0</v>
      </c>
      <c r="BL71" s="389">
        <v>0</v>
      </c>
      <c r="BM71" s="418">
        <v>0</v>
      </c>
      <c r="BN71" s="395">
        <v>0</v>
      </c>
      <c r="BO71" s="419">
        <v>0</v>
      </c>
      <c r="BP71" s="396">
        <v>0</v>
      </c>
      <c r="BQ71" s="397">
        <v>0</v>
      </c>
      <c r="BR71" s="390">
        <v>0</v>
      </c>
      <c r="BS71" s="390">
        <v>0</v>
      </c>
      <c r="BT71" s="398">
        <v>0</v>
      </c>
      <c r="BU71" s="413">
        <v>0</v>
      </c>
      <c r="BV71" s="389">
        <v>0</v>
      </c>
      <c r="BW71" s="389">
        <v>0</v>
      </c>
      <c r="BX71" s="389">
        <v>0</v>
      </c>
      <c r="BY71" s="389">
        <v>0</v>
      </c>
      <c r="BZ71" s="417">
        <v>0</v>
      </c>
      <c r="CA71" s="389">
        <v>0</v>
      </c>
      <c r="CB71" s="389">
        <v>0</v>
      </c>
      <c r="CC71" s="389">
        <v>0</v>
      </c>
      <c r="CD71" s="389">
        <v>0</v>
      </c>
      <c r="CE71" s="417">
        <v>0</v>
      </c>
      <c r="CF71" s="389">
        <v>0</v>
      </c>
      <c r="CG71" s="389">
        <v>0</v>
      </c>
      <c r="CH71" s="389">
        <v>0</v>
      </c>
      <c r="CI71" s="389">
        <v>0</v>
      </c>
      <c r="CJ71" s="417">
        <v>0</v>
      </c>
      <c r="CK71" s="393">
        <v>0</v>
      </c>
      <c r="CL71" s="393">
        <v>0</v>
      </c>
      <c r="CM71" s="393">
        <v>0</v>
      </c>
      <c r="CN71" s="393">
        <v>0</v>
      </c>
      <c r="CO71" s="392">
        <v>0</v>
      </c>
      <c r="CP71" s="393">
        <v>0</v>
      </c>
      <c r="CQ71" s="393">
        <v>0</v>
      </c>
      <c r="CR71" s="393">
        <v>0</v>
      </c>
      <c r="CS71" s="393">
        <v>0</v>
      </c>
      <c r="CT71" s="392">
        <v>0</v>
      </c>
      <c r="CU71" s="414">
        <v>0</v>
      </c>
      <c r="CV71" s="415">
        <v>0</v>
      </c>
      <c r="CW71" s="415">
        <v>0</v>
      </c>
      <c r="CX71" s="416">
        <v>0</v>
      </c>
      <c r="CY71" s="418">
        <v>0</v>
      </c>
      <c r="CZ71" s="395">
        <v>0</v>
      </c>
      <c r="DA71" s="420">
        <v>0</v>
      </c>
      <c r="DB71" s="396">
        <v>0</v>
      </c>
      <c r="DC71" s="397">
        <v>0</v>
      </c>
      <c r="DD71" s="390">
        <v>0</v>
      </c>
      <c r="DE71" s="390">
        <v>0</v>
      </c>
      <c r="DF71" s="398">
        <v>0</v>
      </c>
      <c r="DG71" s="413">
        <v>0</v>
      </c>
      <c r="DH71" s="389">
        <v>0</v>
      </c>
      <c r="DI71" s="389">
        <v>0</v>
      </c>
      <c r="DJ71" s="389">
        <v>0</v>
      </c>
      <c r="DK71" s="389">
        <v>0</v>
      </c>
      <c r="DL71" s="417">
        <v>0</v>
      </c>
      <c r="DM71" s="389">
        <v>0</v>
      </c>
      <c r="DN71" s="389">
        <v>0</v>
      </c>
      <c r="DO71" s="389">
        <v>0</v>
      </c>
      <c r="DP71" s="389">
        <v>0</v>
      </c>
      <c r="DQ71" s="417">
        <v>0</v>
      </c>
      <c r="DR71" s="389">
        <v>0</v>
      </c>
      <c r="DS71" s="389">
        <v>0</v>
      </c>
      <c r="DT71" s="389">
        <v>0</v>
      </c>
      <c r="DU71" s="389">
        <v>0</v>
      </c>
      <c r="DV71" s="417">
        <v>0</v>
      </c>
      <c r="DW71" s="389">
        <v>0</v>
      </c>
      <c r="DX71" s="389">
        <v>0</v>
      </c>
      <c r="DY71" s="389">
        <v>0</v>
      </c>
      <c r="DZ71" s="389">
        <v>0</v>
      </c>
      <c r="EA71" s="392">
        <v>0</v>
      </c>
      <c r="EB71" s="393">
        <v>0</v>
      </c>
      <c r="EC71" s="393">
        <v>0</v>
      </c>
      <c r="ED71" s="393">
        <v>0</v>
      </c>
      <c r="EE71" s="393">
        <v>0</v>
      </c>
      <c r="EF71" s="417">
        <v>0</v>
      </c>
      <c r="EG71" s="414">
        <v>0</v>
      </c>
      <c r="EH71" s="415">
        <v>0</v>
      </c>
      <c r="EI71" s="415">
        <v>0</v>
      </c>
      <c r="EJ71" s="416">
        <v>0</v>
      </c>
      <c r="EK71" s="418">
        <v>0</v>
      </c>
      <c r="EL71" s="395">
        <v>0</v>
      </c>
      <c r="EM71" s="413">
        <v>0</v>
      </c>
      <c r="EN71" s="388">
        <v>0</v>
      </c>
      <c r="EO71" s="414">
        <v>0</v>
      </c>
      <c r="EP71" s="415">
        <v>0</v>
      </c>
      <c r="EQ71" s="415">
        <v>0</v>
      </c>
      <c r="ER71" s="415">
        <v>0</v>
      </c>
      <c r="ES71" s="416">
        <v>0</v>
      </c>
      <c r="ET71" s="413">
        <v>0</v>
      </c>
      <c r="EU71" s="414">
        <v>0</v>
      </c>
      <c r="EV71" s="415">
        <v>0</v>
      </c>
      <c r="EW71" s="415">
        <v>0</v>
      </c>
      <c r="EX71" s="415">
        <v>0</v>
      </c>
      <c r="EY71" s="416">
        <v>0</v>
      </c>
      <c r="EZ71" s="413">
        <v>0</v>
      </c>
      <c r="FA71" s="414">
        <v>0</v>
      </c>
      <c r="FB71" s="415">
        <v>0</v>
      </c>
      <c r="FC71" s="415">
        <v>0</v>
      </c>
      <c r="FD71" s="415">
        <v>0</v>
      </c>
      <c r="FE71" s="416">
        <v>0</v>
      </c>
      <c r="FF71" s="413">
        <v>0</v>
      </c>
      <c r="FG71" s="389">
        <v>0</v>
      </c>
      <c r="FH71" s="389">
        <v>0</v>
      </c>
      <c r="FI71" s="389">
        <v>0</v>
      </c>
      <c r="FJ71" s="389">
        <v>0</v>
      </c>
      <c r="FK71" s="389">
        <v>0</v>
      </c>
      <c r="FL71" s="417">
        <v>0</v>
      </c>
      <c r="FM71" s="389">
        <v>0</v>
      </c>
      <c r="FN71" s="389">
        <v>0</v>
      </c>
      <c r="FO71" s="389">
        <v>0</v>
      </c>
      <c r="FP71" s="389">
        <v>0</v>
      </c>
      <c r="FQ71" s="389">
        <v>0</v>
      </c>
      <c r="FR71" s="417">
        <v>0</v>
      </c>
      <c r="FS71" s="389">
        <v>0</v>
      </c>
      <c r="FT71" s="389">
        <v>0</v>
      </c>
      <c r="FU71" s="389">
        <v>0</v>
      </c>
      <c r="FV71" s="389">
        <v>0</v>
      </c>
      <c r="FW71" s="389">
        <v>0</v>
      </c>
      <c r="FX71" s="417">
        <v>0</v>
      </c>
      <c r="FY71" s="393">
        <v>0</v>
      </c>
      <c r="FZ71" s="393">
        <v>0</v>
      </c>
      <c r="GA71" s="393">
        <v>0</v>
      </c>
      <c r="GB71" s="393">
        <v>0</v>
      </c>
      <c r="GC71" s="393">
        <v>0</v>
      </c>
      <c r="GD71" s="417">
        <v>0</v>
      </c>
      <c r="GE71" s="393">
        <v>0</v>
      </c>
      <c r="GF71" s="393">
        <v>0</v>
      </c>
      <c r="GG71" s="393">
        <v>0</v>
      </c>
      <c r="GH71" s="393">
        <v>0</v>
      </c>
      <c r="GI71" s="393">
        <v>0</v>
      </c>
      <c r="GJ71" s="392">
        <v>0</v>
      </c>
      <c r="GK71" s="389">
        <v>0</v>
      </c>
      <c r="GL71" s="389">
        <v>0</v>
      </c>
      <c r="GM71" s="389">
        <v>0</v>
      </c>
      <c r="GN71" s="389">
        <v>0</v>
      </c>
      <c r="GO71" s="389">
        <v>0</v>
      </c>
      <c r="GP71" s="418">
        <v>0</v>
      </c>
      <c r="GQ71" s="388">
        <v>0</v>
      </c>
      <c r="GR71" s="420">
        <v>0</v>
      </c>
      <c r="GS71" s="396">
        <v>0</v>
      </c>
      <c r="GT71" s="397">
        <v>0</v>
      </c>
      <c r="GU71" s="390">
        <v>0</v>
      </c>
      <c r="GV71" s="390">
        <v>0</v>
      </c>
      <c r="GW71" s="391">
        <v>0</v>
      </c>
      <c r="GX71" s="413">
        <v>0</v>
      </c>
      <c r="GY71" s="389">
        <v>0</v>
      </c>
      <c r="GZ71" s="389">
        <v>0</v>
      </c>
      <c r="HA71" s="389">
        <v>0</v>
      </c>
      <c r="HB71" s="389">
        <v>0</v>
      </c>
      <c r="HC71" s="417">
        <v>0</v>
      </c>
      <c r="HD71" s="389">
        <v>0</v>
      </c>
      <c r="HE71" s="389">
        <v>0</v>
      </c>
      <c r="HF71" s="389">
        <v>0</v>
      </c>
      <c r="HG71" s="389">
        <v>0</v>
      </c>
      <c r="HH71" s="417">
        <v>0</v>
      </c>
      <c r="HI71" s="389">
        <v>0</v>
      </c>
      <c r="HJ71" s="389">
        <v>0</v>
      </c>
      <c r="HK71" s="389">
        <v>0</v>
      </c>
      <c r="HL71" s="389">
        <v>0</v>
      </c>
      <c r="HM71" s="417">
        <v>0</v>
      </c>
      <c r="HN71" s="389">
        <v>0</v>
      </c>
      <c r="HO71" s="389">
        <v>0</v>
      </c>
      <c r="HP71" s="389">
        <v>0</v>
      </c>
      <c r="HQ71" s="389">
        <v>0</v>
      </c>
      <c r="HR71" s="392">
        <v>0</v>
      </c>
      <c r="HS71" s="393">
        <v>0</v>
      </c>
      <c r="HT71" s="393">
        <v>0</v>
      </c>
      <c r="HU71" s="393">
        <v>0</v>
      </c>
      <c r="HV71" s="393">
        <v>0</v>
      </c>
      <c r="HW71" s="417">
        <v>0</v>
      </c>
      <c r="HX71" s="414">
        <v>0</v>
      </c>
      <c r="HY71" s="415">
        <v>0</v>
      </c>
      <c r="HZ71" s="415">
        <v>0</v>
      </c>
      <c r="IA71" s="416">
        <v>0</v>
      </c>
      <c r="IB71" s="418">
        <v>0</v>
      </c>
      <c r="IC71" s="388">
        <v>0</v>
      </c>
      <c r="ID71" s="419">
        <v>0</v>
      </c>
      <c r="IE71" s="396">
        <v>0</v>
      </c>
      <c r="IF71" s="397">
        <v>0</v>
      </c>
      <c r="IG71" s="390">
        <v>0</v>
      </c>
      <c r="IH71" s="390">
        <v>0</v>
      </c>
      <c r="II71" s="391">
        <v>0</v>
      </c>
      <c r="IJ71" s="388">
        <v>0</v>
      </c>
      <c r="IK71" s="395">
        <v>0</v>
      </c>
      <c r="IL71" s="419">
        <v>0</v>
      </c>
      <c r="IM71" s="396">
        <v>0</v>
      </c>
      <c r="IN71" s="397">
        <v>0</v>
      </c>
      <c r="IO71" s="390">
        <v>0</v>
      </c>
      <c r="IP71" s="390">
        <v>0</v>
      </c>
      <c r="IQ71" s="391">
        <v>0</v>
      </c>
      <c r="IR71" s="391">
        <v>0</v>
      </c>
      <c r="IS71" s="388">
        <v>0</v>
      </c>
      <c r="IT71" s="395">
        <v>0</v>
      </c>
      <c r="IU71" s="419">
        <v>0</v>
      </c>
      <c r="IV71" s="396">
        <v>0</v>
      </c>
      <c r="IW71" s="397">
        <v>0</v>
      </c>
      <c r="IX71" s="390">
        <v>0</v>
      </c>
      <c r="IY71" s="390">
        <v>0</v>
      </c>
      <c r="IZ71" s="391">
        <v>0</v>
      </c>
      <c r="JA71" s="388">
        <v>0</v>
      </c>
      <c r="JB71" s="395">
        <v>0</v>
      </c>
      <c r="JC71" s="419">
        <v>0</v>
      </c>
      <c r="JD71" s="396">
        <v>0</v>
      </c>
      <c r="JE71" s="397">
        <v>0</v>
      </c>
      <c r="JF71" s="390">
        <v>0</v>
      </c>
      <c r="JG71" s="390">
        <v>0</v>
      </c>
      <c r="JH71" s="391">
        <v>0</v>
      </c>
      <c r="JI71" s="388">
        <v>0</v>
      </c>
      <c r="JJ71" s="395">
        <v>0</v>
      </c>
      <c r="JK71" s="388">
        <v>0</v>
      </c>
      <c r="JL71" s="388">
        <v>0</v>
      </c>
      <c r="JM71" s="388">
        <v>0</v>
      </c>
      <c r="JN71" s="413">
        <v>0</v>
      </c>
      <c r="JO71" s="400">
        <v>0</v>
      </c>
    </row>
    <row r="72" spans="1:275" x14ac:dyDescent="0.35">
      <c r="A72" s="421" t="s">
        <v>318</v>
      </c>
      <c r="B72" s="421"/>
      <c r="C72" s="422"/>
      <c r="D72" s="423">
        <v>0</v>
      </c>
      <c r="E72" s="423">
        <v>0</v>
      </c>
      <c r="F72" s="424">
        <v>7206</v>
      </c>
      <c r="G72" s="425">
        <v>2196</v>
      </c>
      <c r="H72" s="425">
        <v>0</v>
      </c>
      <c r="I72" s="425">
        <v>0</v>
      </c>
      <c r="J72" s="426">
        <v>0</v>
      </c>
      <c r="K72" s="423">
        <v>9402</v>
      </c>
      <c r="L72" s="424">
        <v>0</v>
      </c>
      <c r="M72" s="425">
        <v>0</v>
      </c>
      <c r="N72" s="425">
        <v>0</v>
      </c>
      <c r="O72" s="425">
        <v>0</v>
      </c>
      <c r="P72" s="426">
        <v>0</v>
      </c>
      <c r="Q72" s="423">
        <v>0</v>
      </c>
      <c r="R72" s="424">
        <v>7206</v>
      </c>
      <c r="S72" s="425">
        <v>2196</v>
      </c>
      <c r="T72" s="425">
        <v>0</v>
      </c>
      <c r="U72" s="425">
        <v>0</v>
      </c>
      <c r="V72" s="426">
        <v>0</v>
      </c>
      <c r="W72" s="423">
        <v>9402</v>
      </c>
      <c r="X72" s="424">
        <v>0</v>
      </c>
      <c r="Y72" s="425">
        <v>0</v>
      </c>
      <c r="Z72" s="425">
        <v>0</v>
      </c>
      <c r="AA72" s="425">
        <v>0</v>
      </c>
      <c r="AB72" s="426">
        <v>0</v>
      </c>
      <c r="AC72" s="423">
        <v>0</v>
      </c>
      <c r="AD72" s="424">
        <v>6408</v>
      </c>
      <c r="AE72" s="425">
        <v>733</v>
      </c>
      <c r="AF72" s="425">
        <v>0</v>
      </c>
      <c r="AG72" s="425">
        <v>0</v>
      </c>
      <c r="AH72" s="426">
        <v>0</v>
      </c>
      <c r="AI72" s="423">
        <v>7141</v>
      </c>
      <c r="AJ72" s="424">
        <v>798</v>
      </c>
      <c r="AK72" s="425">
        <v>1463</v>
      </c>
      <c r="AL72" s="425">
        <v>0</v>
      </c>
      <c r="AM72" s="425">
        <v>0</v>
      </c>
      <c r="AN72" s="426">
        <v>0</v>
      </c>
      <c r="AO72" s="423">
        <v>2261</v>
      </c>
      <c r="AP72" s="424">
        <v>0</v>
      </c>
      <c r="AQ72" s="425">
        <v>0</v>
      </c>
      <c r="AR72" s="425">
        <v>0</v>
      </c>
      <c r="AS72" s="425">
        <v>0</v>
      </c>
      <c r="AT72" s="426">
        <v>0</v>
      </c>
      <c r="AU72" s="423">
        <v>0</v>
      </c>
      <c r="AV72" s="424">
        <v>0</v>
      </c>
      <c r="AW72" s="425">
        <v>0</v>
      </c>
      <c r="AX72" s="425">
        <v>0</v>
      </c>
      <c r="AY72" s="425">
        <v>0</v>
      </c>
      <c r="AZ72" s="426">
        <v>0</v>
      </c>
      <c r="BA72" s="423">
        <v>0</v>
      </c>
      <c r="BB72" s="424">
        <v>0</v>
      </c>
      <c r="BC72" s="425">
        <v>0</v>
      </c>
      <c r="BD72" s="425">
        <v>0</v>
      </c>
      <c r="BE72" s="425">
        <v>0</v>
      </c>
      <c r="BF72" s="426">
        <v>0</v>
      </c>
      <c r="BG72" s="423">
        <v>0</v>
      </c>
      <c r="BH72" s="424">
        <v>0</v>
      </c>
      <c r="BI72" s="425">
        <v>0</v>
      </c>
      <c r="BJ72" s="425">
        <v>0</v>
      </c>
      <c r="BK72" s="425">
        <v>0</v>
      </c>
      <c r="BL72" s="426">
        <v>0</v>
      </c>
      <c r="BM72" s="423">
        <v>0</v>
      </c>
      <c r="BN72" s="427">
        <v>0</v>
      </c>
      <c r="BO72" s="428">
        <v>0</v>
      </c>
      <c r="BP72" s="428">
        <v>0</v>
      </c>
      <c r="BQ72" s="429">
        <v>846</v>
      </c>
      <c r="BR72" s="425">
        <v>0</v>
      </c>
      <c r="BS72" s="425">
        <v>0</v>
      </c>
      <c r="BT72" s="430">
        <v>0</v>
      </c>
      <c r="BU72" s="423">
        <v>846</v>
      </c>
      <c r="BV72" s="424">
        <v>0</v>
      </c>
      <c r="BW72" s="425">
        <v>0</v>
      </c>
      <c r="BX72" s="425">
        <v>0</v>
      </c>
      <c r="BY72" s="426">
        <v>0</v>
      </c>
      <c r="BZ72" s="423">
        <v>0</v>
      </c>
      <c r="CA72" s="424">
        <v>846</v>
      </c>
      <c r="CB72" s="425">
        <v>0</v>
      </c>
      <c r="CC72" s="425">
        <v>0</v>
      </c>
      <c r="CD72" s="425">
        <v>0</v>
      </c>
      <c r="CE72" s="423">
        <v>846</v>
      </c>
      <c r="CF72" s="424">
        <v>0</v>
      </c>
      <c r="CG72" s="425">
        <v>0</v>
      </c>
      <c r="CH72" s="425">
        <v>0</v>
      </c>
      <c r="CI72" s="425">
        <v>0</v>
      </c>
      <c r="CJ72" s="423">
        <v>0</v>
      </c>
      <c r="CK72" s="424">
        <v>0</v>
      </c>
      <c r="CL72" s="425">
        <v>0</v>
      </c>
      <c r="CM72" s="425">
        <v>0</v>
      </c>
      <c r="CN72" s="425">
        <v>0</v>
      </c>
      <c r="CO72" s="423">
        <v>0</v>
      </c>
      <c r="CP72" s="424">
        <v>0</v>
      </c>
      <c r="CQ72" s="425">
        <v>0</v>
      </c>
      <c r="CR72" s="425">
        <v>0</v>
      </c>
      <c r="CS72" s="426">
        <v>0</v>
      </c>
      <c r="CT72" s="423">
        <v>0</v>
      </c>
      <c r="CU72" s="424">
        <v>0</v>
      </c>
      <c r="CV72" s="425">
        <v>0</v>
      </c>
      <c r="CW72" s="425">
        <v>0</v>
      </c>
      <c r="CX72" s="426">
        <v>0</v>
      </c>
      <c r="CY72" s="423">
        <v>0</v>
      </c>
      <c r="CZ72" s="427">
        <v>0</v>
      </c>
      <c r="DA72" s="431">
        <v>0</v>
      </c>
      <c r="DB72" s="428">
        <v>0</v>
      </c>
      <c r="DC72" s="429">
        <v>0</v>
      </c>
      <c r="DD72" s="425">
        <v>0</v>
      </c>
      <c r="DE72" s="425">
        <v>0</v>
      </c>
      <c r="DF72" s="430">
        <v>0</v>
      </c>
      <c r="DG72" s="423">
        <v>0</v>
      </c>
      <c r="DH72" s="424">
        <v>0</v>
      </c>
      <c r="DI72" s="425">
        <v>0</v>
      </c>
      <c r="DJ72" s="425">
        <v>0</v>
      </c>
      <c r="DK72" s="426">
        <v>0</v>
      </c>
      <c r="DL72" s="423">
        <v>0</v>
      </c>
      <c r="DM72" s="424">
        <v>0</v>
      </c>
      <c r="DN72" s="425">
        <v>0</v>
      </c>
      <c r="DO72" s="425">
        <v>0</v>
      </c>
      <c r="DP72" s="425">
        <v>0</v>
      </c>
      <c r="DQ72" s="423">
        <v>0</v>
      </c>
      <c r="DR72" s="424">
        <v>0</v>
      </c>
      <c r="DS72" s="425">
        <v>0</v>
      </c>
      <c r="DT72" s="425">
        <v>0</v>
      </c>
      <c r="DU72" s="425">
        <v>0</v>
      </c>
      <c r="DV72" s="423">
        <v>0</v>
      </c>
      <c r="DW72" s="424">
        <v>0</v>
      </c>
      <c r="DX72" s="425">
        <v>0</v>
      </c>
      <c r="DY72" s="425">
        <v>0</v>
      </c>
      <c r="DZ72" s="425">
        <v>0</v>
      </c>
      <c r="EA72" s="423">
        <v>0</v>
      </c>
      <c r="EB72" s="424">
        <v>0</v>
      </c>
      <c r="EC72" s="425">
        <v>0</v>
      </c>
      <c r="ED72" s="425">
        <v>0</v>
      </c>
      <c r="EE72" s="426">
        <v>0</v>
      </c>
      <c r="EF72" s="423">
        <v>0</v>
      </c>
      <c r="EG72" s="424">
        <v>0</v>
      </c>
      <c r="EH72" s="425">
        <v>0</v>
      </c>
      <c r="EI72" s="425">
        <v>0</v>
      </c>
      <c r="EJ72" s="426">
        <v>0</v>
      </c>
      <c r="EK72" s="423">
        <v>0</v>
      </c>
      <c r="EL72" s="431">
        <v>0</v>
      </c>
      <c r="EM72" s="423">
        <v>864</v>
      </c>
      <c r="EN72" s="423">
        <v>0</v>
      </c>
      <c r="EO72" s="424">
        <v>0</v>
      </c>
      <c r="EP72" s="425">
        <v>0</v>
      </c>
      <c r="EQ72" s="425">
        <v>0</v>
      </c>
      <c r="ER72" s="425">
        <v>0</v>
      </c>
      <c r="ES72" s="426">
        <v>0</v>
      </c>
      <c r="ET72" s="423">
        <v>0</v>
      </c>
      <c r="EU72" s="424">
        <v>0</v>
      </c>
      <c r="EV72" s="425">
        <v>0</v>
      </c>
      <c r="EW72" s="425">
        <v>0</v>
      </c>
      <c r="EX72" s="425">
        <v>0</v>
      </c>
      <c r="EY72" s="426">
        <v>0</v>
      </c>
      <c r="EZ72" s="423">
        <v>0</v>
      </c>
      <c r="FA72" s="424">
        <v>0</v>
      </c>
      <c r="FB72" s="425">
        <v>0</v>
      </c>
      <c r="FC72" s="425">
        <v>0</v>
      </c>
      <c r="FD72" s="425">
        <v>0</v>
      </c>
      <c r="FE72" s="426">
        <v>0</v>
      </c>
      <c r="FF72" s="423">
        <v>0</v>
      </c>
      <c r="FG72" s="424">
        <v>0</v>
      </c>
      <c r="FH72" s="425">
        <v>0</v>
      </c>
      <c r="FI72" s="425">
        <v>0</v>
      </c>
      <c r="FJ72" s="425">
        <v>0</v>
      </c>
      <c r="FK72" s="426">
        <v>0</v>
      </c>
      <c r="FL72" s="423">
        <v>0</v>
      </c>
      <c r="FM72" s="424">
        <v>0</v>
      </c>
      <c r="FN72" s="425">
        <v>0</v>
      </c>
      <c r="FO72" s="425">
        <v>0</v>
      </c>
      <c r="FP72" s="425">
        <v>0</v>
      </c>
      <c r="FQ72" s="426">
        <v>0</v>
      </c>
      <c r="FR72" s="423">
        <v>0</v>
      </c>
      <c r="FS72" s="424">
        <v>0</v>
      </c>
      <c r="FT72" s="425">
        <v>0</v>
      </c>
      <c r="FU72" s="425">
        <v>0</v>
      </c>
      <c r="FV72" s="425">
        <v>0</v>
      </c>
      <c r="FW72" s="426">
        <v>0</v>
      </c>
      <c r="FX72" s="423">
        <v>0</v>
      </c>
      <c r="FY72" s="424">
        <v>0</v>
      </c>
      <c r="FZ72" s="425">
        <v>0</v>
      </c>
      <c r="GA72" s="425">
        <v>0</v>
      </c>
      <c r="GB72" s="425">
        <v>0</v>
      </c>
      <c r="GC72" s="426">
        <v>0</v>
      </c>
      <c r="GD72" s="423">
        <v>0</v>
      </c>
      <c r="GE72" s="424">
        <v>0</v>
      </c>
      <c r="GF72" s="425">
        <v>0</v>
      </c>
      <c r="GG72" s="425">
        <v>0</v>
      </c>
      <c r="GH72" s="425">
        <v>0</v>
      </c>
      <c r="GI72" s="426">
        <v>0</v>
      </c>
      <c r="GJ72" s="423">
        <v>0</v>
      </c>
      <c r="GK72" s="424">
        <v>0</v>
      </c>
      <c r="GL72" s="425">
        <v>0</v>
      </c>
      <c r="GM72" s="425">
        <v>0</v>
      </c>
      <c r="GN72" s="425">
        <v>0</v>
      </c>
      <c r="GO72" s="426">
        <v>0</v>
      </c>
      <c r="GP72" s="423">
        <v>0</v>
      </c>
      <c r="GQ72" s="423">
        <v>864</v>
      </c>
      <c r="GR72" s="431">
        <v>0</v>
      </c>
      <c r="GS72" s="428">
        <v>1470</v>
      </c>
      <c r="GT72" s="429">
        <v>1470</v>
      </c>
      <c r="GU72" s="425">
        <v>0</v>
      </c>
      <c r="GV72" s="425">
        <v>0</v>
      </c>
      <c r="GW72" s="426">
        <v>0</v>
      </c>
      <c r="GX72" s="423">
        <v>1470</v>
      </c>
      <c r="GY72" s="424">
        <v>0</v>
      </c>
      <c r="GZ72" s="425">
        <v>0</v>
      </c>
      <c r="HA72" s="425">
        <v>0</v>
      </c>
      <c r="HB72" s="426">
        <v>0</v>
      </c>
      <c r="HC72" s="423">
        <v>0</v>
      </c>
      <c r="HD72" s="424">
        <v>0</v>
      </c>
      <c r="HE72" s="425">
        <v>0</v>
      </c>
      <c r="HF72" s="425">
        <v>0</v>
      </c>
      <c r="HG72" s="425">
        <v>0</v>
      </c>
      <c r="HH72" s="423">
        <v>0</v>
      </c>
      <c r="HI72" s="424">
        <v>0</v>
      </c>
      <c r="HJ72" s="425">
        <v>0</v>
      </c>
      <c r="HK72" s="425">
        <v>0</v>
      </c>
      <c r="HL72" s="425">
        <v>0</v>
      </c>
      <c r="HM72" s="423">
        <v>0</v>
      </c>
      <c r="HN72" s="424">
        <v>0</v>
      </c>
      <c r="HO72" s="425">
        <v>0</v>
      </c>
      <c r="HP72" s="425">
        <v>0</v>
      </c>
      <c r="HQ72" s="425">
        <v>0</v>
      </c>
      <c r="HR72" s="423">
        <v>0</v>
      </c>
      <c r="HS72" s="424">
        <v>0</v>
      </c>
      <c r="HT72" s="425">
        <v>0</v>
      </c>
      <c r="HU72" s="425">
        <v>0</v>
      </c>
      <c r="HV72" s="426">
        <v>0</v>
      </c>
      <c r="HW72" s="423">
        <v>0</v>
      </c>
      <c r="HX72" s="424">
        <v>1470</v>
      </c>
      <c r="HY72" s="425">
        <v>0</v>
      </c>
      <c r="HZ72" s="425">
        <v>0</v>
      </c>
      <c r="IA72" s="426">
        <v>0</v>
      </c>
      <c r="IB72" s="423">
        <v>1470</v>
      </c>
      <c r="IC72" s="423">
        <v>0</v>
      </c>
      <c r="ID72" s="428">
        <v>0</v>
      </c>
      <c r="IE72" s="428">
        <v>0</v>
      </c>
      <c r="IF72" s="429">
        <v>0</v>
      </c>
      <c r="IG72" s="425">
        <v>0</v>
      </c>
      <c r="IH72" s="425">
        <v>0</v>
      </c>
      <c r="II72" s="426">
        <v>0</v>
      </c>
      <c r="IJ72" s="423">
        <v>0</v>
      </c>
      <c r="IK72" s="423">
        <v>0</v>
      </c>
      <c r="IL72" s="428">
        <v>0</v>
      </c>
      <c r="IM72" s="428">
        <v>0</v>
      </c>
      <c r="IN72" s="429">
        <v>0</v>
      </c>
      <c r="IO72" s="425">
        <v>0</v>
      </c>
      <c r="IP72" s="425">
        <v>0</v>
      </c>
      <c r="IQ72" s="426">
        <v>0</v>
      </c>
      <c r="IR72" s="426">
        <v>0</v>
      </c>
      <c r="IS72" s="423">
        <v>0</v>
      </c>
      <c r="IT72" s="423">
        <v>0</v>
      </c>
      <c r="IU72" s="428">
        <v>0</v>
      </c>
      <c r="IV72" s="428">
        <v>0</v>
      </c>
      <c r="IW72" s="429">
        <v>0</v>
      </c>
      <c r="IX72" s="425">
        <v>0</v>
      </c>
      <c r="IY72" s="425">
        <v>0</v>
      </c>
      <c r="IZ72" s="426">
        <v>0</v>
      </c>
      <c r="JA72" s="423">
        <v>0</v>
      </c>
      <c r="JB72" s="423">
        <v>0</v>
      </c>
      <c r="JC72" s="428">
        <v>0</v>
      </c>
      <c r="JD72" s="428">
        <v>0</v>
      </c>
      <c r="JE72" s="429">
        <v>0</v>
      </c>
      <c r="JF72" s="425">
        <v>0</v>
      </c>
      <c r="JG72" s="425">
        <v>0</v>
      </c>
      <c r="JH72" s="426">
        <v>0</v>
      </c>
      <c r="JI72" s="423">
        <v>0</v>
      </c>
      <c r="JJ72" s="423">
        <v>0</v>
      </c>
      <c r="JK72" s="423">
        <v>864</v>
      </c>
      <c r="JL72" s="423">
        <v>1470</v>
      </c>
      <c r="JM72" s="423">
        <v>11718</v>
      </c>
      <c r="JN72" s="423">
        <v>864</v>
      </c>
      <c r="JO72" s="400">
        <v>1</v>
      </c>
    </row>
    <row r="73" spans="1:275" hidden="1" x14ac:dyDescent="0.35">
      <c r="A73" s="386">
        <v>608</v>
      </c>
      <c r="B73" s="386">
        <v>1</v>
      </c>
      <c r="C73" s="387" t="s">
        <v>32</v>
      </c>
      <c r="D73" s="388">
        <v>0</v>
      </c>
      <c r="E73" s="388">
        <v>0</v>
      </c>
      <c r="F73" s="389">
        <v>0</v>
      </c>
      <c r="G73" s="390">
        <v>0</v>
      </c>
      <c r="H73" s="390">
        <v>0</v>
      </c>
      <c r="I73" s="390">
        <v>0</v>
      </c>
      <c r="J73" s="391">
        <v>0</v>
      </c>
      <c r="K73" s="388">
        <v>0</v>
      </c>
      <c r="L73" s="389">
        <v>0</v>
      </c>
      <c r="M73" s="390">
        <v>0</v>
      </c>
      <c r="N73" s="390">
        <v>0</v>
      </c>
      <c r="O73" s="390">
        <v>0</v>
      </c>
      <c r="P73" s="391">
        <v>0</v>
      </c>
      <c r="Q73" s="388">
        <v>0</v>
      </c>
      <c r="R73" s="389">
        <v>0</v>
      </c>
      <c r="S73" s="390">
        <v>0</v>
      </c>
      <c r="T73" s="390">
        <v>0</v>
      </c>
      <c r="U73" s="390">
        <v>0</v>
      </c>
      <c r="V73" s="391">
        <v>0</v>
      </c>
      <c r="W73" s="388">
        <v>0</v>
      </c>
      <c r="X73" s="389">
        <v>0</v>
      </c>
      <c r="Y73" s="389">
        <v>0</v>
      </c>
      <c r="Z73" s="389">
        <v>0</v>
      </c>
      <c r="AA73" s="389">
        <v>0</v>
      </c>
      <c r="AB73" s="389">
        <v>0</v>
      </c>
      <c r="AC73" s="392">
        <v>0</v>
      </c>
      <c r="AD73" s="389">
        <v>0</v>
      </c>
      <c r="AE73" s="389">
        <v>0</v>
      </c>
      <c r="AF73" s="389">
        <v>0</v>
      </c>
      <c r="AG73" s="389">
        <v>0</v>
      </c>
      <c r="AH73" s="389">
        <v>0</v>
      </c>
      <c r="AI73" s="392">
        <v>0</v>
      </c>
      <c r="AJ73" s="389">
        <v>0</v>
      </c>
      <c r="AK73" s="389">
        <v>0</v>
      </c>
      <c r="AL73" s="389">
        <v>0</v>
      </c>
      <c r="AM73" s="389">
        <v>0</v>
      </c>
      <c r="AN73" s="389">
        <v>0</v>
      </c>
      <c r="AO73" s="392">
        <v>0</v>
      </c>
      <c r="AP73" s="393">
        <v>0</v>
      </c>
      <c r="AQ73" s="393">
        <v>0</v>
      </c>
      <c r="AR73" s="393">
        <v>0</v>
      </c>
      <c r="AS73" s="393">
        <v>0</v>
      </c>
      <c r="AT73" s="393">
        <v>0</v>
      </c>
      <c r="AU73" s="392">
        <v>0</v>
      </c>
      <c r="AV73" s="393">
        <v>0</v>
      </c>
      <c r="AW73" s="393">
        <v>0</v>
      </c>
      <c r="AX73" s="393">
        <v>0</v>
      </c>
      <c r="AY73" s="393">
        <v>0</v>
      </c>
      <c r="AZ73" s="393">
        <v>0</v>
      </c>
      <c r="BA73" s="392">
        <v>0</v>
      </c>
      <c r="BB73" s="393">
        <v>0</v>
      </c>
      <c r="BC73" s="393">
        <v>0</v>
      </c>
      <c r="BD73" s="393">
        <v>0</v>
      </c>
      <c r="BE73" s="393">
        <v>0</v>
      </c>
      <c r="BF73" s="393">
        <v>0</v>
      </c>
      <c r="BG73" s="392">
        <v>0</v>
      </c>
      <c r="BH73" s="389">
        <v>0</v>
      </c>
      <c r="BI73" s="389">
        <v>0</v>
      </c>
      <c r="BJ73" s="389">
        <v>0</v>
      </c>
      <c r="BK73" s="389">
        <v>0</v>
      </c>
      <c r="BL73" s="389">
        <v>0</v>
      </c>
      <c r="BM73" s="394">
        <v>0</v>
      </c>
      <c r="BN73" s="395">
        <v>0</v>
      </c>
      <c r="BO73" s="396">
        <v>0</v>
      </c>
      <c r="BP73" s="396">
        <v>0</v>
      </c>
      <c r="BQ73" s="397">
        <v>0</v>
      </c>
      <c r="BR73" s="390">
        <v>0</v>
      </c>
      <c r="BS73" s="390">
        <v>0</v>
      </c>
      <c r="BT73" s="398">
        <v>0</v>
      </c>
      <c r="BU73" s="388">
        <v>0</v>
      </c>
      <c r="BV73" s="389">
        <v>0</v>
      </c>
      <c r="BW73" s="389">
        <v>0</v>
      </c>
      <c r="BX73" s="389">
        <v>0</v>
      </c>
      <c r="BY73" s="389">
        <v>0</v>
      </c>
      <c r="BZ73" s="392">
        <v>0</v>
      </c>
      <c r="CA73" s="389">
        <v>0</v>
      </c>
      <c r="CB73" s="389">
        <v>0</v>
      </c>
      <c r="CC73" s="389">
        <v>0</v>
      </c>
      <c r="CD73" s="389">
        <v>0</v>
      </c>
      <c r="CE73" s="392">
        <v>0</v>
      </c>
      <c r="CF73" s="389">
        <v>0</v>
      </c>
      <c r="CG73" s="389">
        <v>0</v>
      </c>
      <c r="CH73" s="389">
        <v>0</v>
      </c>
      <c r="CI73" s="389">
        <v>0</v>
      </c>
      <c r="CJ73" s="392">
        <v>0</v>
      </c>
      <c r="CK73" s="393">
        <v>0</v>
      </c>
      <c r="CL73" s="393">
        <v>0</v>
      </c>
      <c r="CM73" s="393">
        <v>0</v>
      </c>
      <c r="CN73" s="393">
        <v>0</v>
      </c>
      <c r="CO73" s="392">
        <v>0</v>
      </c>
      <c r="CP73" s="393">
        <v>0</v>
      </c>
      <c r="CQ73" s="393">
        <v>0</v>
      </c>
      <c r="CR73" s="393">
        <v>0</v>
      </c>
      <c r="CS73" s="393">
        <v>0</v>
      </c>
      <c r="CT73" s="392">
        <v>0</v>
      </c>
      <c r="CU73" s="389">
        <v>0</v>
      </c>
      <c r="CV73" s="390">
        <v>0</v>
      </c>
      <c r="CW73" s="390">
        <v>0</v>
      </c>
      <c r="CX73" s="391">
        <v>0</v>
      </c>
      <c r="CY73" s="394">
        <v>0</v>
      </c>
      <c r="CZ73" s="395">
        <v>0</v>
      </c>
      <c r="DA73" s="399">
        <v>0</v>
      </c>
      <c r="DB73" s="396">
        <v>0</v>
      </c>
      <c r="DC73" s="397">
        <v>0</v>
      </c>
      <c r="DD73" s="390">
        <v>0</v>
      </c>
      <c r="DE73" s="390">
        <v>0</v>
      </c>
      <c r="DF73" s="398">
        <v>0</v>
      </c>
      <c r="DG73" s="388">
        <v>0</v>
      </c>
      <c r="DH73" s="389">
        <v>0</v>
      </c>
      <c r="DI73" s="389">
        <v>0</v>
      </c>
      <c r="DJ73" s="389">
        <v>0</v>
      </c>
      <c r="DK73" s="389">
        <v>0</v>
      </c>
      <c r="DL73" s="392">
        <v>0</v>
      </c>
      <c r="DM73" s="389">
        <v>0</v>
      </c>
      <c r="DN73" s="389">
        <v>0</v>
      </c>
      <c r="DO73" s="389">
        <v>0</v>
      </c>
      <c r="DP73" s="389">
        <v>0</v>
      </c>
      <c r="DQ73" s="392">
        <v>0</v>
      </c>
      <c r="DR73" s="389">
        <v>0</v>
      </c>
      <c r="DS73" s="389">
        <v>0</v>
      </c>
      <c r="DT73" s="389">
        <v>0</v>
      </c>
      <c r="DU73" s="389">
        <v>0</v>
      </c>
      <c r="DV73" s="392">
        <v>0</v>
      </c>
      <c r="DW73" s="389">
        <v>0</v>
      </c>
      <c r="DX73" s="389">
        <v>0</v>
      </c>
      <c r="DY73" s="389">
        <v>0</v>
      </c>
      <c r="DZ73" s="389">
        <v>0</v>
      </c>
      <c r="EA73" s="392">
        <v>0</v>
      </c>
      <c r="EB73" s="393">
        <v>0</v>
      </c>
      <c r="EC73" s="393">
        <v>0</v>
      </c>
      <c r="ED73" s="393">
        <v>0</v>
      </c>
      <c r="EE73" s="393">
        <v>0</v>
      </c>
      <c r="EF73" s="392">
        <v>0</v>
      </c>
      <c r="EG73" s="389">
        <v>0</v>
      </c>
      <c r="EH73" s="390">
        <v>0</v>
      </c>
      <c r="EI73" s="390">
        <v>0</v>
      </c>
      <c r="EJ73" s="391">
        <v>0</v>
      </c>
      <c r="EK73" s="394">
        <v>0</v>
      </c>
      <c r="EL73" s="395">
        <v>0</v>
      </c>
      <c r="EM73" s="388">
        <v>0</v>
      </c>
      <c r="EN73" s="388">
        <v>0</v>
      </c>
      <c r="EO73" s="389">
        <v>0</v>
      </c>
      <c r="EP73" s="390">
        <v>0</v>
      </c>
      <c r="EQ73" s="390">
        <v>0</v>
      </c>
      <c r="ER73" s="390">
        <v>0</v>
      </c>
      <c r="ES73" s="391">
        <v>0</v>
      </c>
      <c r="ET73" s="388">
        <v>0</v>
      </c>
      <c r="EU73" s="389">
        <v>0</v>
      </c>
      <c r="EV73" s="390">
        <v>0</v>
      </c>
      <c r="EW73" s="390">
        <v>0</v>
      </c>
      <c r="EX73" s="390">
        <v>0</v>
      </c>
      <c r="EY73" s="391">
        <v>0</v>
      </c>
      <c r="EZ73" s="388">
        <v>0</v>
      </c>
      <c r="FA73" s="389">
        <v>0</v>
      </c>
      <c r="FB73" s="390">
        <v>0</v>
      </c>
      <c r="FC73" s="390">
        <v>0</v>
      </c>
      <c r="FD73" s="390">
        <v>0</v>
      </c>
      <c r="FE73" s="391">
        <v>0</v>
      </c>
      <c r="FF73" s="388">
        <v>0</v>
      </c>
      <c r="FG73" s="389">
        <v>0</v>
      </c>
      <c r="FH73" s="389">
        <v>0</v>
      </c>
      <c r="FI73" s="389">
        <v>0</v>
      </c>
      <c r="FJ73" s="389">
        <v>0</v>
      </c>
      <c r="FK73" s="389">
        <v>0</v>
      </c>
      <c r="FL73" s="392">
        <v>0</v>
      </c>
      <c r="FM73" s="389">
        <v>0</v>
      </c>
      <c r="FN73" s="389">
        <v>0</v>
      </c>
      <c r="FO73" s="389">
        <v>0</v>
      </c>
      <c r="FP73" s="389">
        <v>0</v>
      </c>
      <c r="FQ73" s="389">
        <v>0</v>
      </c>
      <c r="FR73" s="392">
        <v>0</v>
      </c>
      <c r="FS73" s="389">
        <v>0</v>
      </c>
      <c r="FT73" s="389">
        <v>0</v>
      </c>
      <c r="FU73" s="389">
        <v>0</v>
      </c>
      <c r="FV73" s="389">
        <v>0</v>
      </c>
      <c r="FW73" s="389">
        <v>0</v>
      </c>
      <c r="FX73" s="392">
        <v>0</v>
      </c>
      <c r="FY73" s="393">
        <v>0</v>
      </c>
      <c r="FZ73" s="393">
        <v>0</v>
      </c>
      <c r="GA73" s="393">
        <v>0</v>
      </c>
      <c r="GB73" s="393">
        <v>0</v>
      </c>
      <c r="GC73" s="393">
        <v>0</v>
      </c>
      <c r="GD73" s="392">
        <v>0</v>
      </c>
      <c r="GE73" s="393">
        <v>0</v>
      </c>
      <c r="GF73" s="393">
        <v>0</v>
      </c>
      <c r="GG73" s="393">
        <v>0</v>
      </c>
      <c r="GH73" s="393">
        <v>0</v>
      </c>
      <c r="GI73" s="393">
        <v>0</v>
      </c>
      <c r="GJ73" s="392">
        <v>0</v>
      </c>
      <c r="GK73" s="389">
        <v>0</v>
      </c>
      <c r="GL73" s="389">
        <v>0</v>
      </c>
      <c r="GM73" s="389">
        <v>0</v>
      </c>
      <c r="GN73" s="389">
        <v>0</v>
      </c>
      <c r="GO73" s="389">
        <v>0</v>
      </c>
      <c r="GP73" s="394">
        <v>0</v>
      </c>
      <c r="GQ73" s="388">
        <v>0</v>
      </c>
      <c r="GR73" s="399">
        <v>0</v>
      </c>
      <c r="GS73" s="396">
        <v>0</v>
      </c>
      <c r="GT73" s="397">
        <v>0</v>
      </c>
      <c r="GU73" s="390">
        <v>0</v>
      </c>
      <c r="GV73" s="390">
        <v>0</v>
      </c>
      <c r="GW73" s="391">
        <v>0</v>
      </c>
      <c r="GX73" s="388">
        <v>0</v>
      </c>
      <c r="GY73" s="389">
        <v>0</v>
      </c>
      <c r="GZ73" s="389">
        <v>0</v>
      </c>
      <c r="HA73" s="389">
        <v>0</v>
      </c>
      <c r="HB73" s="389">
        <v>0</v>
      </c>
      <c r="HC73" s="392">
        <v>0</v>
      </c>
      <c r="HD73" s="389">
        <v>0</v>
      </c>
      <c r="HE73" s="389">
        <v>0</v>
      </c>
      <c r="HF73" s="389">
        <v>0</v>
      </c>
      <c r="HG73" s="389">
        <v>0</v>
      </c>
      <c r="HH73" s="392">
        <v>0</v>
      </c>
      <c r="HI73" s="389">
        <v>0</v>
      </c>
      <c r="HJ73" s="389">
        <v>0</v>
      </c>
      <c r="HK73" s="389">
        <v>0</v>
      </c>
      <c r="HL73" s="389">
        <v>0</v>
      </c>
      <c r="HM73" s="392">
        <v>0</v>
      </c>
      <c r="HN73" s="389">
        <v>0</v>
      </c>
      <c r="HO73" s="389">
        <v>0</v>
      </c>
      <c r="HP73" s="389">
        <v>0</v>
      </c>
      <c r="HQ73" s="389">
        <v>0</v>
      </c>
      <c r="HR73" s="392">
        <v>0</v>
      </c>
      <c r="HS73" s="393">
        <v>0</v>
      </c>
      <c r="HT73" s="393">
        <v>0</v>
      </c>
      <c r="HU73" s="393">
        <v>0</v>
      </c>
      <c r="HV73" s="393">
        <v>0</v>
      </c>
      <c r="HW73" s="392">
        <v>0</v>
      </c>
      <c r="HX73" s="389">
        <v>0</v>
      </c>
      <c r="HY73" s="390">
        <v>0</v>
      </c>
      <c r="HZ73" s="390">
        <v>0</v>
      </c>
      <c r="IA73" s="391">
        <v>0</v>
      </c>
      <c r="IB73" s="394">
        <v>0</v>
      </c>
      <c r="IC73" s="388">
        <v>0</v>
      </c>
      <c r="ID73" s="396">
        <v>0</v>
      </c>
      <c r="IE73" s="396">
        <v>0</v>
      </c>
      <c r="IF73" s="397">
        <v>0</v>
      </c>
      <c r="IG73" s="390">
        <v>0</v>
      </c>
      <c r="IH73" s="390">
        <v>0</v>
      </c>
      <c r="II73" s="391">
        <v>0</v>
      </c>
      <c r="IJ73" s="388">
        <v>0</v>
      </c>
      <c r="IK73" s="395">
        <v>0</v>
      </c>
      <c r="IL73" s="396">
        <v>0</v>
      </c>
      <c r="IM73" s="396">
        <v>0</v>
      </c>
      <c r="IN73" s="397">
        <v>0</v>
      </c>
      <c r="IO73" s="390">
        <v>0</v>
      </c>
      <c r="IP73" s="390">
        <v>0</v>
      </c>
      <c r="IQ73" s="391">
        <v>0</v>
      </c>
      <c r="IR73" s="391">
        <v>0</v>
      </c>
      <c r="IS73" s="388">
        <v>0</v>
      </c>
      <c r="IT73" s="395">
        <v>0</v>
      </c>
      <c r="IU73" s="396">
        <v>0</v>
      </c>
      <c r="IV73" s="396">
        <v>0</v>
      </c>
      <c r="IW73" s="397">
        <v>0</v>
      </c>
      <c r="IX73" s="390">
        <v>0</v>
      </c>
      <c r="IY73" s="390">
        <v>0</v>
      </c>
      <c r="IZ73" s="391">
        <v>0</v>
      </c>
      <c r="JA73" s="388">
        <v>0</v>
      </c>
      <c r="JB73" s="395">
        <v>0</v>
      </c>
      <c r="JC73" s="396">
        <v>0</v>
      </c>
      <c r="JD73" s="396">
        <v>0</v>
      </c>
      <c r="JE73" s="397">
        <v>0</v>
      </c>
      <c r="JF73" s="390">
        <v>0</v>
      </c>
      <c r="JG73" s="390">
        <v>0</v>
      </c>
      <c r="JH73" s="391">
        <v>0</v>
      </c>
      <c r="JI73" s="388">
        <v>0</v>
      </c>
      <c r="JJ73" s="395">
        <v>0</v>
      </c>
      <c r="JK73" s="388">
        <v>0</v>
      </c>
      <c r="JL73" s="388">
        <v>0</v>
      </c>
      <c r="JM73" s="388">
        <v>0</v>
      </c>
      <c r="JN73" s="388">
        <v>0</v>
      </c>
      <c r="JO73" s="400">
        <v>0</v>
      </c>
    </row>
    <row r="74" spans="1:275" x14ac:dyDescent="0.35">
      <c r="A74" s="433">
        <v>608</v>
      </c>
      <c r="B74" s="386">
        <v>1</v>
      </c>
      <c r="C74" s="402" t="s">
        <v>157</v>
      </c>
      <c r="D74" s="403">
        <v>0</v>
      </c>
      <c r="E74" s="388">
        <v>0</v>
      </c>
      <c r="F74" s="404">
        <v>4104</v>
      </c>
      <c r="G74" s="405">
        <v>17289</v>
      </c>
      <c r="H74" s="405">
        <v>47388</v>
      </c>
      <c r="I74" s="405">
        <v>70128</v>
      </c>
      <c r="J74" s="393">
        <v>7806</v>
      </c>
      <c r="K74" s="403">
        <v>146715</v>
      </c>
      <c r="L74" s="404">
        <v>0</v>
      </c>
      <c r="M74" s="405">
        <v>0</v>
      </c>
      <c r="N74" s="405">
        <v>0</v>
      </c>
      <c r="O74" s="405">
        <v>0</v>
      </c>
      <c r="P74" s="393">
        <v>0</v>
      </c>
      <c r="Q74" s="403">
        <v>0</v>
      </c>
      <c r="R74" s="404">
        <v>4104</v>
      </c>
      <c r="S74" s="405">
        <v>17289</v>
      </c>
      <c r="T74" s="405">
        <v>47388</v>
      </c>
      <c r="U74" s="405">
        <v>70128</v>
      </c>
      <c r="V74" s="393">
        <v>7806</v>
      </c>
      <c r="W74" s="403">
        <v>146715</v>
      </c>
      <c r="X74" s="389">
        <v>0</v>
      </c>
      <c r="Y74" s="389">
        <v>0</v>
      </c>
      <c r="Z74" s="389">
        <v>0</v>
      </c>
      <c r="AA74" s="389">
        <v>0</v>
      </c>
      <c r="AB74" s="389">
        <v>0</v>
      </c>
      <c r="AC74" s="406">
        <v>0</v>
      </c>
      <c r="AD74" s="389">
        <v>0</v>
      </c>
      <c r="AE74" s="389">
        <v>244</v>
      </c>
      <c r="AF74" s="389">
        <v>4267</v>
      </c>
      <c r="AG74" s="389">
        <v>0</v>
      </c>
      <c r="AH74" s="389">
        <v>0</v>
      </c>
      <c r="AI74" s="406">
        <v>4511</v>
      </c>
      <c r="AJ74" s="389">
        <v>0</v>
      </c>
      <c r="AK74" s="389">
        <v>6347</v>
      </c>
      <c r="AL74" s="389">
        <v>43121</v>
      </c>
      <c r="AM74" s="389">
        <v>70128</v>
      </c>
      <c r="AN74" s="389">
        <v>7806</v>
      </c>
      <c r="AO74" s="406">
        <v>127402</v>
      </c>
      <c r="AP74" s="393">
        <v>4104</v>
      </c>
      <c r="AQ74" s="393">
        <v>10698</v>
      </c>
      <c r="AR74" s="393">
        <v>0</v>
      </c>
      <c r="AS74" s="393">
        <v>0</v>
      </c>
      <c r="AT74" s="393">
        <v>0</v>
      </c>
      <c r="AU74" s="406">
        <v>14802</v>
      </c>
      <c r="AV74" s="393">
        <v>0</v>
      </c>
      <c r="AW74" s="393">
        <v>0</v>
      </c>
      <c r="AX74" s="393">
        <v>0</v>
      </c>
      <c r="AY74" s="393">
        <v>0</v>
      </c>
      <c r="AZ74" s="393">
        <v>0</v>
      </c>
      <c r="BA74" s="392">
        <v>0</v>
      </c>
      <c r="BB74" s="393">
        <v>0</v>
      </c>
      <c r="BC74" s="393">
        <v>0</v>
      </c>
      <c r="BD74" s="393">
        <v>0</v>
      </c>
      <c r="BE74" s="393">
        <v>0</v>
      </c>
      <c r="BF74" s="393">
        <v>0</v>
      </c>
      <c r="BG74" s="392">
        <v>0</v>
      </c>
      <c r="BH74" s="389">
        <v>0</v>
      </c>
      <c r="BI74" s="389">
        <v>0</v>
      </c>
      <c r="BJ74" s="389">
        <v>0</v>
      </c>
      <c r="BK74" s="389">
        <v>0</v>
      </c>
      <c r="BL74" s="389">
        <v>0</v>
      </c>
      <c r="BM74" s="407">
        <v>0</v>
      </c>
      <c r="BN74" s="395">
        <v>0</v>
      </c>
      <c r="BO74" s="408">
        <v>0</v>
      </c>
      <c r="BP74" s="396">
        <v>0</v>
      </c>
      <c r="BQ74" s="397">
        <v>27426</v>
      </c>
      <c r="BR74" s="390">
        <v>3504</v>
      </c>
      <c r="BS74" s="390">
        <v>98166</v>
      </c>
      <c r="BT74" s="398">
        <v>1380</v>
      </c>
      <c r="BU74" s="403">
        <v>130476</v>
      </c>
      <c r="BV74" s="389">
        <v>0</v>
      </c>
      <c r="BW74" s="389">
        <v>0</v>
      </c>
      <c r="BX74" s="389">
        <v>0</v>
      </c>
      <c r="BY74" s="389">
        <v>0</v>
      </c>
      <c r="BZ74" s="406">
        <v>0</v>
      </c>
      <c r="CA74" s="389">
        <v>20261</v>
      </c>
      <c r="CB74" s="389">
        <v>938</v>
      </c>
      <c r="CC74" s="389">
        <v>3151</v>
      </c>
      <c r="CD74" s="389">
        <v>0</v>
      </c>
      <c r="CE74" s="406">
        <v>24350</v>
      </c>
      <c r="CF74" s="389">
        <v>7165</v>
      </c>
      <c r="CG74" s="389">
        <v>2566</v>
      </c>
      <c r="CH74" s="389">
        <v>95015</v>
      </c>
      <c r="CI74" s="389">
        <v>1380</v>
      </c>
      <c r="CJ74" s="406">
        <v>106126</v>
      </c>
      <c r="CK74" s="393">
        <v>0</v>
      </c>
      <c r="CL74" s="393">
        <v>0</v>
      </c>
      <c r="CM74" s="393">
        <v>0</v>
      </c>
      <c r="CN74" s="393">
        <v>0</v>
      </c>
      <c r="CO74" s="392">
        <v>0</v>
      </c>
      <c r="CP74" s="393">
        <v>0</v>
      </c>
      <c r="CQ74" s="393">
        <v>0</v>
      </c>
      <c r="CR74" s="393">
        <v>0</v>
      </c>
      <c r="CS74" s="393">
        <v>0</v>
      </c>
      <c r="CT74" s="392">
        <v>0</v>
      </c>
      <c r="CU74" s="404">
        <v>0</v>
      </c>
      <c r="CV74" s="405">
        <v>0</v>
      </c>
      <c r="CW74" s="405">
        <v>0</v>
      </c>
      <c r="CX74" s="393">
        <v>0</v>
      </c>
      <c r="CY74" s="407">
        <v>0</v>
      </c>
      <c r="CZ74" s="395">
        <v>0</v>
      </c>
      <c r="DA74" s="409">
        <v>0</v>
      </c>
      <c r="DB74" s="396">
        <v>0</v>
      </c>
      <c r="DC74" s="397">
        <v>18456</v>
      </c>
      <c r="DD74" s="390">
        <v>9954</v>
      </c>
      <c r="DE74" s="390">
        <v>31704</v>
      </c>
      <c r="DF74" s="398">
        <v>60648</v>
      </c>
      <c r="DG74" s="403">
        <v>120762</v>
      </c>
      <c r="DH74" s="389">
        <v>0</v>
      </c>
      <c r="DI74" s="389">
        <v>0</v>
      </c>
      <c r="DJ74" s="389">
        <v>0</v>
      </c>
      <c r="DK74" s="389">
        <v>0</v>
      </c>
      <c r="DL74" s="406">
        <v>0</v>
      </c>
      <c r="DM74" s="389">
        <v>17807</v>
      </c>
      <c r="DN74" s="389">
        <v>4762</v>
      </c>
      <c r="DO74" s="389">
        <v>0</v>
      </c>
      <c r="DP74" s="389">
        <v>0</v>
      </c>
      <c r="DQ74" s="406">
        <v>22569</v>
      </c>
      <c r="DR74" s="389">
        <v>649</v>
      </c>
      <c r="DS74" s="389">
        <v>5192</v>
      </c>
      <c r="DT74" s="389">
        <v>31704</v>
      </c>
      <c r="DU74" s="389">
        <v>60648</v>
      </c>
      <c r="DV74" s="406">
        <v>98193</v>
      </c>
      <c r="DW74" s="389">
        <v>0</v>
      </c>
      <c r="DX74" s="389">
        <v>0</v>
      </c>
      <c r="DY74" s="389">
        <v>0</v>
      </c>
      <c r="DZ74" s="389">
        <v>0</v>
      </c>
      <c r="EA74" s="392">
        <v>0</v>
      </c>
      <c r="EB74" s="393">
        <v>0</v>
      </c>
      <c r="EC74" s="393">
        <v>0</v>
      </c>
      <c r="ED74" s="393">
        <v>0</v>
      </c>
      <c r="EE74" s="393">
        <v>0</v>
      </c>
      <c r="EF74" s="406">
        <v>0</v>
      </c>
      <c r="EG74" s="404">
        <v>0</v>
      </c>
      <c r="EH74" s="405">
        <v>0</v>
      </c>
      <c r="EI74" s="405">
        <v>0</v>
      </c>
      <c r="EJ74" s="393">
        <v>0</v>
      </c>
      <c r="EK74" s="407">
        <v>0</v>
      </c>
      <c r="EL74" s="395">
        <v>0</v>
      </c>
      <c r="EM74" s="403">
        <v>40281</v>
      </c>
      <c r="EN74" s="388">
        <v>45276</v>
      </c>
      <c r="EO74" s="404">
        <v>2046</v>
      </c>
      <c r="EP74" s="405">
        <v>5274</v>
      </c>
      <c r="EQ74" s="405">
        <v>3042</v>
      </c>
      <c r="ER74" s="405">
        <v>33204</v>
      </c>
      <c r="ES74" s="393">
        <v>26706</v>
      </c>
      <c r="ET74" s="403">
        <v>70272</v>
      </c>
      <c r="EU74" s="404">
        <v>0</v>
      </c>
      <c r="EV74" s="405">
        <v>0</v>
      </c>
      <c r="EW74" s="405">
        <v>0</v>
      </c>
      <c r="EX74" s="405">
        <v>0</v>
      </c>
      <c r="EY74" s="393">
        <v>0</v>
      </c>
      <c r="EZ74" s="403">
        <v>0</v>
      </c>
      <c r="FA74" s="404">
        <v>2046</v>
      </c>
      <c r="FB74" s="405">
        <v>5274</v>
      </c>
      <c r="FC74" s="405">
        <v>3042</v>
      </c>
      <c r="FD74" s="405">
        <v>33204</v>
      </c>
      <c r="FE74" s="393">
        <v>26706</v>
      </c>
      <c r="FF74" s="403">
        <v>70272</v>
      </c>
      <c r="FG74" s="389">
        <v>0</v>
      </c>
      <c r="FH74" s="389">
        <v>0</v>
      </c>
      <c r="FI74" s="389">
        <v>0</v>
      </c>
      <c r="FJ74" s="389">
        <v>0</v>
      </c>
      <c r="FK74" s="389">
        <v>0</v>
      </c>
      <c r="FL74" s="406">
        <v>0</v>
      </c>
      <c r="FM74" s="389">
        <v>2046</v>
      </c>
      <c r="FN74" s="389">
        <v>3617</v>
      </c>
      <c r="FO74" s="389">
        <v>531</v>
      </c>
      <c r="FP74" s="389">
        <v>0</v>
      </c>
      <c r="FQ74" s="389">
        <v>0</v>
      </c>
      <c r="FR74" s="406">
        <v>6194</v>
      </c>
      <c r="FS74" s="389">
        <v>0</v>
      </c>
      <c r="FT74" s="389">
        <v>1657</v>
      </c>
      <c r="FU74" s="389">
        <v>2511</v>
      </c>
      <c r="FV74" s="389">
        <v>33204</v>
      </c>
      <c r="FW74" s="389">
        <v>26706</v>
      </c>
      <c r="FX74" s="406">
        <v>64078</v>
      </c>
      <c r="FY74" s="393">
        <v>0</v>
      </c>
      <c r="FZ74" s="393">
        <v>0</v>
      </c>
      <c r="GA74" s="393">
        <v>0</v>
      </c>
      <c r="GB74" s="393">
        <v>0</v>
      </c>
      <c r="GC74" s="393">
        <v>0</v>
      </c>
      <c r="GD74" s="406">
        <v>0</v>
      </c>
      <c r="GE74" s="393">
        <v>0</v>
      </c>
      <c r="GF74" s="393">
        <v>0</v>
      </c>
      <c r="GG74" s="393">
        <v>0</v>
      </c>
      <c r="GH74" s="393">
        <v>0</v>
      </c>
      <c r="GI74" s="393">
        <v>0</v>
      </c>
      <c r="GJ74" s="392">
        <v>0</v>
      </c>
      <c r="GK74" s="389">
        <v>0</v>
      </c>
      <c r="GL74" s="389">
        <v>0</v>
      </c>
      <c r="GM74" s="389">
        <v>0</v>
      </c>
      <c r="GN74" s="389">
        <v>0</v>
      </c>
      <c r="GO74" s="389">
        <v>0</v>
      </c>
      <c r="GP74" s="407">
        <v>0</v>
      </c>
      <c r="GQ74" s="388">
        <v>0</v>
      </c>
      <c r="GR74" s="409">
        <v>97500</v>
      </c>
      <c r="GS74" s="396">
        <v>59328</v>
      </c>
      <c r="GT74" s="397">
        <v>39960</v>
      </c>
      <c r="GU74" s="390">
        <v>4794</v>
      </c>
      <c r="GV74" s="390">
        <v>9918</v>
      </c>
      <c r="GW74" s="391">
        <v>7722</v>
      </c>
      <c r="GX74" s="403">
        <v>62394</v>
      </c>
      <c r="GY74" s="389">
        <v>0</v>
      </c>
      <c r="GZ74" s="389">
        <v>0</v>
      </c>
      <c r="HA74" s="389">
        <v>0</v>
      </c>
      <c r="HB74" s="389">
        <v>0</v>
      </c>
      <c r="HC74" s="406">
        <v>0</v>
      </c>
      <c r="HD74" s="389">
        <v>0</v>
      </c>
      <c r="HE74" s="389">
        <v>0</v>
      </c>
      <c r="HF74" s="389">
        <v>0</v>
      </c>
      <c r="HG74" s="389">
        <v>0</v>
      </c>
      <c r="HH74" s="406">
        <v>0</v>
      </c>
      <c r="HI74" s="389">
        <v>0</v>
      </c>
      <c r="HJ74" s="389">
        <v>0</v>
      </c>
      <c r="HK74" s="389">
        <v>0</v>
      </c>
      <c r="HL74" s="389">
        <v>0</v>
      </c>
      <c r="HM74" s="406">
        <v>0</v>
      </c>
      <c r="HN74" s="389">
        <v>0</v>
      </c>
      <c r="HO74" s="389">
        <v>0</v>
      </c>
      <c r="HP74" s="389">
        <v>0</v>
      </c>
      <c r="HQ74" s="389">
        <v>0</v>
      </c>
      <c r="HR74" s="392">
        <v>0</v>
      </c>
      <c r="HS74" s="393">
        <v>0</v>
      </c>
      <c r="HT74" s="393">
        <v>0</v>
      </c>
      <c r="HU74" s="393">
        <v>0</v>
      </c>
      <c r="HV74" s="393">
        <v>0</v>
      </c>
      <c r="HW74" s="406">
        <v>0</v>
      </c>
      <c r="HX74" s="404">
        <v>39960</v>
      </c>
      <c r="HY74" s="405">
        <v>4794</v>
      </c>
      <c r="HZ74" s="405">
        <v>9918</v>
      </c>
      <c r="IA74" s="393">
        <v>7722</v>
      </c>
      <c r="IB74" s="407">
        <v>62394</v>
      </c>
      <c r="IC74" s="388">
        <v>38172</v>
      </c>
      <c r="ID74" s="408">
        <v>105396</v>
      </c>
      <c r="IE74" s="396">
        <v>7020</v>
      </c>
      <c r="IF74" s="397">
        <v>5004</v>
      </c>
      <c r="IG74" s="390">
        <v>0</v>
      </c>
      <c r="IH74" s="390">
        <v>0</v>
      </c>
      <c r="II74" s="391">
        <v>2016</v>
      </c>
      <c r="IJ74" s="388">
        <v>7020</v>
      </c>
      <c r="IK74" s="395">
        <v>98376</v>
      </c>
      <c r="IL74" s="408">
        <v>143490</v>
      </c>
      <c r="IM74" s="396">
        <v>858</v>
      </c>
      <c r="IN74" s="397">
        <v>354</v>
      </c>
      <c r="IO74" s="390">
        <v>0</v>
      </c>
      <c r="IP74" s="390">
        <v>504</v>
      </c>
      <c r="IQ74" s="391">
        <v>168</v>
      </c>
      <c r="IR74" s="391">
        <v>0</v>
      </c>
      <c r="IS74" s="388">
        <v>1026</v>
      </c>
      <c r="IT74" s="395">
        <v>142632</v>
      </c>
      <c r="IU74" s="408">
        <v>99420</v>
      </c>
      <c r="IV74" s="396">
        <v>0</v>
      </c>
      <c r="IW74" s="397">
        <v>0</v>
      </c>
      <c r="IX74" s="390">
        <v>0</v>
      </c>
      <c r="IY74" s="390">
        <v>0</v>
      </c>
      <c r="IZ74" s="391">
        <v>0</v>
      </c>
      <c r="JA74" s="388">
        <v>0</v>
      </c>
      <c r="JB74" s="395">
        <v>99420</v>
      </c>
      <c r="JC74" s="408">
        <v>100818</v>
      </c>
      <c r="JD74" s="396">
        <v>504</v>
      </c>
      <c r="JE74" s="397">
        <v>0</v>
      </c>
      <c r="JF74" s="390">
        <v>504</v>
      </c>
      <c r="JG74" s="390">
        <v>180</v>
      </c>
      <c r="JH74" s="391">
        <v>0</v>
      </c>
      <c r="JI74" s="388">
        <v>684</v>
      </c>
      <c r="JJ74" s="395">
        <v>100314</v>
      </c>
      <c r="JK74" s="388">
        <v>586905</v>
      </c>
      <c r="JL74" s="388">
        <v>112986</v>
      </c>
      <c r="JM74" s="388">
        <v>539349</v>
      </c>
      <c r="JN74" s="403">
        <v>478914</v>
      </c>
      <c r="JO74" s="400">
        <v>1</v>
      </c>
    </row>
    <row r="75" spans="1:275" x14ac:dyDescent="0.35">
      <c r="A75" s="401">
        <v>608</v>
      </c>
      <c r="B75" s="386">
        <v>1</v>
      </c>
      <c r="C75" s="402" t="s">
        <v>309</v>
      </c>
      <c r="D75" s="403">
        <v>0</v>
      </c>
      <c r="E75" s="388">
        <v>0</v>
      </c>
      <c r="F75" s="404">
        <v>0</v>
      </c>
      <c r="G75" s="405">
        <v>4710</v>
      </c>
      <c r="H75" s="405">
        <v>13758</v>
      </c>
      <c r="I75" s="405">
        <v>14664</v>
      </c>
      <c r="J75" s="393">
        <v>1350</v>
      </c>
      <c r="K75" s="403">
        <v>34482</v>
      </c>
      <c r="L75" s="404">
        <v>0</v>
      </c>
      <c r="M75" s="405">
        <v>0</v>
      </c>
      <c r="N75" s="405">
        <v>0</v>
      </c>
      <c r="O75" s="405">
        <v>0</v>
      </c>
      <c r="P75" s="393">
        <v>0</v>
      </c>
      <c r="Q75" s="403">
        <v>0</v>
      </c>
      <c r="R75" s="404">
        <v>0</v>
      </c>
      <c r="S75" s="405">
        <v>4710</v>
      </c>
      <c r="T75" s="405">
        <v>13758</v>
      </c>
      <c r="U75" s="405">
        <v>14664</v>
      </c>
      <c r="V75" s="393">
        <v>1350</v>
      </c>
      <c r="W75" s="403">
        <v>34482</v>
      </c>
      <c r="X75" s="389">
        <v>0</v>
      </c>
      <c r="Y75" s="389">
        <v>0</v>
      </c>
      <c r="Z75" s="389">
        <v>0</v>
      </c>
      <c r="AA75" s="389">
        <v>0</v>
      </c>
      <c r="AB75" s="389">
        <v>0</v>
      </c>
      <c r="AC75" s="406">
        <v>0</v>
      </c>
      <c r="AD75" s="389">
        <v>0</v>
      </c>
      <c r="AE75" s="389">
        <v>1395</v>
      </c>
      <c r="AF75" s="389">
        <v>0</v>
      </c>
      <c r="AG75" s="389">
        <v>0</v>
      </c>
      <c r="AH75" s="389">
        <v>0</v>
      </c>
      <c r="AI75" s="406">
        <v>1395</v>
      </c>
      <c r="AJ75" s="389">
        <v>0</v>
      </c>
      <c r="AK75" s="389">
        <v>1299</v>
      </c>
      <c r="AL75" s="389">
        <v>13758</v>
      </c>
      <c r="AM75" s="389">
        <v>14664</v>
      </c>
      <c r="AN75" s="389">
        <v>1350</v>
      </c>
      <c r="AO75" s="406">
        <v>31071</v>
      </c>
      <c r="AP75" s="393">
        <v>0</v>
      </c>
      <c r="AQ75" s="393">
        <v>2016</v>
      </c>
      <c r="AR75" s="393">
        <v>0</v>
      </c>
      <c r="AS75" s="393">
        <v>0</v>
      </c>
      <c r="AT75" s="393">
        <v>0</v>
      </c>
      <c r="AU75" s="406">
        <v>2016</v>
      </c>
      <c r="AV75" s="393">
        <v>0</v>
      </c>
      <c r="AW75" s="393">
        <v>0</v>
      </c>
      <c r="AX75" s="393">
        <v>0</v>
      </c>
      <c r="AY75" s="393">
        <v>0</v>
      </c>
      <c r="AZ75" s="393">
        <v>0</v>
      </c>
      <c r="BA75" s="392">
        <v>0</v>
      </c>
      <c r="BB75" s="393">
        <v>0</v>
      </c>
      <c r="BC75" s="393">
        <v>0</v>
      </c>
      <c r="BD75" s="393">
        <v>0</v>
      </c>
      <c r="BE75" s="393">
        <v>0</v>
      </c>
      <c r="BF75" s="393">
        <v>0</v>
      </c>
      <c r="BG75" s="392">
        <v>0</v>
      </c>
      <c r="BH75" s="389">
        <v>0</v>
      </c>
      <c r="BI75" s="389">
        <v>0</v>
      </c>
      <c r="BJ75" s="389">
        <v>0</v>
      </c>
      <c r="BK75" s="389">
        <v>0</v>
      </c>
      <c r="BL75" s="389">
        <v>0</v>
      </c>
      <c r="BM75" s="407">
        <v>0</v>
      </c>
      <c r="BN75" s="395">
        <v>0</v>
      </c>
      <c r="BO75" s="408">
        <v>0</v>
      </c>
      <c r="BP75" s="396">
        <v>0</v>
      </c>
      <c r="BQ75" s="397">
        <v>3012</v>
      </c>
      <c r="BR75" s="390">
        <v>1002</v>
      </c>
      <c r="BS75" s="390">
        <v>37836</v>
      </c>
      <c r="BT75" s="398">
        <v>0</v>
      </c>
      <c r="BU75" s="403">
        <v>41850</v>
      </c>
      <c r="BV75" s="389">
        <v>0</v>
      </c>
      <c r="BW75" s="389">
        <v>0</v>
      </c>
      <c r="BX75" s="389">
        <v>0</v>
      </c>
      <c r="BY75" s="389">
        <v>0</v>
      </c>
      <c r="BZ75" s="406">
        <v>0</v>
      </c>
      <c r="CA75" s="389">
        <v>1576.1666666666665</v>
      </c>
      <c r="CB75" s="389">
        <v>0</v>
      </c>
      <c r="CC75" s="389">
        <v>982</v>
      </c>
      <c r="CD75" s="389">
        <v>0</v>
      </c>
      <c r="CE75" s="406">
        <v>2558.1666666666665</v>
      </c>
      <c r="CF75" s="389">
        <v>1435.8333333333335</v>
      </c>
      <c r="CG75" s="389">
        <v>1002</v>
      </c>
      <c r="CH75" s="389">
        <v>36854</v>
      </c>
      <c r="CI75" s="389">
        <v>0</v>
      </c>
      <c r="CJ75" s="406">
        <v>39291.833333333336</v>
      </c>
      <c r="CK75" s="393">
        <v>0</v>
      </c>
      <c r="CL75" s="393">
        <v>0</v>
      </c>
      <c r="CM75" s="393">
        <v>0</v>
      </c>
      <c r="CN75" s="393">
        <v>0</v>
      </c>
      <c r="CO75" s="392">
        <v>0</v>
      </c>
      <c r="CP75" s="393">
        <v>0</v>
      </c>
      <c r="CQ75" s="393">
        <v>0</v>
      </c>
      <c r="CR75" s="393">
        <v>0</v>
      </c>
      <c r="CS75" s="393">
        <v>0</v>
      </c>
      <c r="CT75" s="392">
        <v>0</v>
      </c>
      <c r="CU75" s="404">
        <v>0</v>
      </c>
      <c r="CV75" s="405">
        <v>0</v>
      </c>
      <c r="CW75" s="405">
        <v>0</v>
      </c>
      <c r="CX75" s="393">
        <v>0</v>
      </c>
      <c r="CY75" s="407">
        <v>0</v>
      </c>
      <c r="CZ75" s="395">
        <v>0</v>
      </c>
      <c r="DA75" s="409">
        <v>0</v>
      </c>
      <c r="DB75" s="396">
        <v>0</v>
      </c>
      <c r="DC75" s="397">
        <v>1962</v>
      </c>
      <c r="DD75" s="390">
        <v>4344</v>
      </c>
      <c r="DE75" s="390">
        <v>6666</v>
      </c>
      <c r="DF75" s="398">
        <v>16878</v>
      </c>
      <c r="DG75" s="403">
        <v>29850</v>
      </c>
      <c r="DH75" s="389">
        <v>0</v>
      </c>
      <c r="DI75" s="389">
        <v>0</v>
      </c>
      <c r="DJ75" s="389">
        <v>0</v>
      </c>
      <c r="DK75" s="389">
        <v>0</v>
      </c>
      <c r="DL75" s="406">
        <v>0</v>
      </c>
      <c r="DM75" s="389">
        <v>1772</v>
      </c>
      <c r="DN75" s="389">
        <v>961</v>
      </c>
      <c r="DO75" s="389">
        <v>0</v>
      </c>
      <c r="DP75" s="389">
        <v>0</v>
      </c>
      <c r="DQ75" s="406">
        <v>2733</v>
      </c>
      <c r="DR75" s="389">
        <v>190</v>
      </c>
      <c r="DS75" s="389">
        <v>3383</v>
      </c>
      <c r="DT75" s="389">
        <v>6666</v>
      </c>
      <c r="DU75" s="389">
        <v>16878</v>
      </c>
      <c r="DV75" s="406">
        <v>27117</v>
      </c>
      <c r="DW75" s="389">
        <v>0</v>
      </c>
      <c r="DX75" s="389">
        <v>0</v>
      </c>
      <c r="DY75" s="389">
        <v>0</v>
      </c>
      <c r="DZ75" s="389">
        <v>0</v>
      </c>
      <c r="EA75" s="392">
        <v>0</v>
      </c>
      <c r="EB75" s="393">
        <v>0</v>
      </c>
      <c r="EC75" s="393">
        <v>0</v>
      </c>
      <c r="ED75" s="393">
        <v>0</v>
      </c>
      <c r="EE75" s="393">
        <v>0</v>
      </c>
      <c r="EF75" s="406">
        <v>0</v>
      </c>
      <c r="EG75" s="404">
        <v>0</v>
      </c>
      <c r="EH75" s="405">
        <v>0</v>
      </c>
      <c r="EI75" s="405">
        <v>0</v>
      </c>
      <c r="EJ75" s="393">
        <v>0</v>
      </c>
      <c r="EK75" s="407">
        <v>0</v>
      </c>
      <c r="EL75" s="395">
        <v>0</v>
      </c>
      <c r="EM75" s="403">
        <v>15150</v>
      </c>
      <c r="EN75" s="388">
        <v>14376</v>
      </c>
      <c r="EO75" s="404">
        <v>0</v>
      </c>
      <c r="EP75" s="405">
        <v>2676</v>
      </c>
      <c r="EQ75" s="405">
        <v>4506</v>
      </c>
      <c r="ER75" s="405">
        <v>11574</v>
      </c>
      <c r="ES75" s="393">
        <v>5040</v>
      </c>
      <c r="ET75" s="403">
        <v>23796</v>
      </c>
      <c r="EU75" s="404">
        <v>0</v>
      </c>
      <c r="EV75" s="405">
        <v>0</v>
      </c>
      <c r="EW75" s="405">
        <v>0</v>
      </c>
      <c r="EX75" s="405">
        <v>0</v>
      </c>
      <c r="EY75" s="393">
        <v>0</v>
      </c>
      <c r="EZ75" s="403">
        <v>0</v>
      </c>
      <c r="FA75" s="404">
        <v>0</v>
      </c>
      <c r="FB75" s="405">
        <v>2676</v>
      </c>
      <c r="FC75" s="405">
        <v>4506</v>
      </c>
      <c r="FD75" s="405">
        <v>11574</v>
      </c>
      <c r="FE75" s="393">
        <v>5040</v>
      </c>
      <c r="FF75" s="403">
        <v>23796</v>
      </c>
      <c r="FG75" s="389">
        <v>0</v>
      </c>
      <c r="FH75" s="389">
        <v>0</v>
      </c>
      <c r="FI75" s="389">
        <v>0</v>
      </c>
      <c r="FJ75" s="389">
        <v>0</v>
      </c>
      <c r="FK75" s="389">
        <v>0</v>
      </c>
      <c r="FL75" s="406">
        <v>0</v>
      </c>
      <c r="FM75" s="389">
        <v>0</v>
      </c>
      <c r="FN75" s="389">
        <v>2676</v>
      </c>
      <c r="FO75" s="389">
        <v>157</v>
      </c>
      <c r="FP75" s="389">
        <v>0</v>
      </c>
      <c r="FQ75" s="389">
        <v>0</v>
      </c>
      <c r="FR75" s="406">
        <v>2833</v>
      </c>
      <c r="FS75" s="389">
        <v>0</v>
      </c>
      <c r="FT75" s="389">
        <v>0</v>
      </c>
      <c r="FU75" s="389">
        <v>4349</v>
      </c>
      <c r="FV75" s="389">
        <v>11574</v>
      </c>
      <c r="FW75" s="389">
        <v>5040</v>
      </c>
      <c r="FX75" s="406">
        <v>20963</v>
      </c>
      <c r="FY75" s="393">
        <v>0</v>
      </c>
      <c r="FZ75" s="393">
        <v>0</v>
      </c>
      <c r="GA75" s="393">
        <v>0</v>
      </c>
      <c r="GB75" s="393">
        <v>0</v>
      </c>
      <c r="GC75" s="393">
        <v>0</v>
      </c>
      <c r="GD75" s="406">
        <v>0</v>
      </c>
      <c r="GE75" s="393">
        <v>0</v>
      </c>
      <c r="GF75" s="393">
        <v>0</v>
      </c>
      <c r="GG75" s="393">
        <v>0</v>
      </c>
      <c r="GH75" s="393">
        <v>0</v>
      </c>
      <c r="GI75" s="393">
        <v>0</v>
      </c>
      <c r="GJ75" s="392">
        <v>0</v>
      </c>
      <c r="GK75" s="389">
        <v>0</v>
      </c>
      <c r="GL75" s="389">
        <v>0</v>
      </c>
      <c r="GM75" s="389">
        <v>0</v>
      </c>
      <c r="GN75" s="389">
        <v>0</v>
      </c>
      <c r="GO75" s="389">
        <v>0</v>
      </c>
      <c r="GP75" s="407">
        <v>0</v>
      </c>
      <c r="GQ75" s="388">
        <v>774</v>
      </c>
      <c r="GR75" s="409">
        <v>39252</v>
      </c>
      <c r="GS75" s="396">
        <v>15096</v>
      </c>
      <c r="GT75" s="397">
        <v>10362</v>
      </c>
      <c r="GU75" s="390">
        <v>570</v>
      </c>
      <c r="GV75" s="390">
        <v>5454</v>
      </c>
      <c r="GW75" s="391">
        <v>504</v>
      </c>
      <c r="GX75" s="403">
        <v>16890</v>
      </c>
      <c r="GY75" s="389">
        <v>0</v>
      </c>
      <c r="GZ75" s="389">
        <v>0</v>
      </c>
      <c r="HA75" s="389">
        <v>0</v>
      </c>
      <c r="HB75" s="389">
        <v>0</v>
      </c>
      <c r="HC75" s="406">
        <v>0</v>
      </c>
      <c r="HD75" s="389">
        <v>0</v>
      </c>
      <c r="HE75" s="389">
        <v>0</v>
      </c>
      <c r="HF75" s="389">
        <v>0</v>
      </c>
      <c r="HG75" s="389">
        <v>0</v>
      </c>
      <c r="HH75" s="406">
        <v>0</v>
      </c>
      <c r="HI75" s="389">
        <v>0</v>
      </c>
      <c r="HJ75" s="389">
        <v>0</v>
      </c>
      <c r="HK75" s="389">
        <v>0</v>
      </c>
      <c r="HL75" s="389">
        <v>0</v>
      </c>
      <c r="HM75" s="406">
        <v>0</v>
      </c>
      <c r="HN75" s="389">
        <v>0</v>
      </c>
      <c r="HO75" s="389">
        <v>0</v>
      </c>
      <c r="HP75" s="389">
        <v>0</v>
      </c>
      <c r="HQ75" s="389">
        <v>0</v>
      </c>
      <c r="HR75" s="392">
        <v>0</v>
      </c>
      <c r="HS75" s="393">
        <v>0</v>
      </c>
      <c r="HT75" s="393">
        <v>0</v>
      </c>
      <c r="HU75" s="393">
        <v>0</v>
      </c>
      <c r="HV75" s="393">
        <v>0</v>
      </c>
      <c r="HW75" s="406">
        <v>0</v>
      </c>
      <c r="HX75" s="404">
        <v>10362</v>
      </c>
      <c r="HY75" s="405">
        <v>570</v>
      </c>
      <c r="HZ75" s="405">
        <v>5454</v>
      </c>
      <c r="IA75" s="393">
        <v>504</v>
      </c>
      <c r="IB75" s="407">
        <v>16890</v>
      </c>
      <c r="IC75" s="388">
        <v>24156</v>
      </c>
      <c r="ID75" s="408">
        <v>39378</v>
      </c>
      <c r="IE75" s="396">
        <v>2898</v>
      </c>
      <c r="IF75" s="397">
        <v>0</v>
      </c>
      <c r="IG75" s="390">
        <v>2898</v>
      </c>
      <c r="IH75" s="390">
        <v>0</v>
      </c>
      <c r="II75" s="391">
        <v>0</v>
      </c>
      <c r="IJ75" s="388">
        <v>2898</v>
      </c>
      <c r="IK75" s="395">
        <v>36480</v>
      </c>
      <c r="IL75" s="408">
        <v>54672</v>
      </c>
      <c r="IM75" s="396">
        <v>0</v>
      </c>
      <c r="IN75" s="397">
        <v>0</v>
      </c>
      <c r="IO75" s="390">
        <v>0</v>
      </c>
      <c r="IP75" s="390">
        <v>0</v>
      </c>
      <c r="IQ75" s="391">
        <v>162</v>
      </c>
      <c r="IR75" s="391">
        <v>0</v>
      </c>
      <c r="IS75" s="388">
        <v>162</v>
      </c>
      <c r="IT75" s="395">
        <v>54672</v>
      </c>
      <c r="IU75" s="408">
        <v>51258</v>
      </c>
      <c r="IV75" s="396">
        <v>0</v>
      </c>
      <c r="IW75" s="397">
        <v>0</v>
      </c>
      <c r="IX75" s="390">
        <v>0</v>
      </c>
      <c r="IY75" s="390">
        <v>0</v>
      </c>
      <c r="IZ75" s="391">
        <v>0</v>
      </c>
      <c r="JA75" s="388">
        <v>0</v>
      </c>
      <c r="JB75" s="395">
        <v>51258</v>
      </c>
      <c r="JC75" s="408">
        <v>46506</v>
      </c>
      <c r="JD75" s="396">
        <v>0</v>
      </c>
      <c r="JE75" s="397">
        <v>0</v>
      </c>
      <c r="JF75" s="390">
        <v>0</v>
      </c>
      <c r="JG75" s="390">
        <v>0</v>
      </c>
      <c r="JH75" s="391">
        <v>0</v>
      </c>
      <c r="JI75" s="388">
        <v>0</v>
      </c>
      <c r="JJ75" s="395">
        <v>46506</v>
      </c>
      <c r="JK75" s="388">
        <v>246216</v>
      </c>
      <c r="JL75" s="388">
        <v>32370</v>
      </c>
      <c r="JM75" s="388">
        <v>149928</v>
      </c>
      <c r="JN75" s="403">
        <v>213846</v>
      </c>
      <c r="JO75" s="400">
        <v>1</v>
      </c>
    </row>
    <row r="76" spans="1:275" hidden="1" x14ac:dyDescent="0.35">
      <c r="A76" s="401">
        <v>608</v>
      </c>
      <c r="B76" s="410"/>
      <c r="C76" s="402" t="s">
        <v>53</v>
      </c>
      <c r="D76" s="403">
        <v>0</v>
      </c>
      <c r="E76" s="388">
        <v>0</v>
      </c>
      <c r="F76" s="404">
        <v>0</v>
      </c>
      <c r="G76" s="405">
        <v>0</v>
      </c>
      <c r="H76" s="405">
        <v>0</v>
      </c>
      <c r="I76" s="405">
        <v>0</v>
      </c>
      <c r="J76" s="393">
        <v>0</v>
      </c>
      <c r="K76" s="403">
        <v>0</v>
      </c>
      <c r="L76" s="404">
        <v>0</v>
      </c>
      <c r="M76" s="405">
        <v>0</v>
      </c>
      <c r="N76" s="405">
        <v>0</v>
      </c>
      <c r="O76" s="405">
        <v>0</v>
      </c>
      <c r="P76" s="393">
        <v>0</v>
      </c>
      <c r="Q76" s="403">
        <v>0</v>
      </c>
      <c r="R76" s="404">
        <v>0</v>
      </c>
      <c r="S76" s="405">
        <v>0</v>
      </c>
      <c r="T76" s="405">
        <v>0</v>
      </c>
      <c r="U76" s="405">
        <v>0</v>
      </c>
      <c r="V76" s="393">
        <v>0</v>
      </c>
      <c r="W76" s="403">
        <v>0</v>
      </c>
      <c r="X76" s="389">
        <v>0</v>
      </c>
      <c r="Y76" s="389">
        <v>0</v>
      </c>
      <c r="Z76" s="389">
        <v>0</v>
      </c>
      <c r="AA76" s="389">
        <v>0</v>
      </c>
      <c r="AB76" s="389">
        <v>0</v>
      </c>
      <c r="AC76" s="406">
        <v>0</v>
      </c>
      <c r="AD76" s="389">
        <v>0</v>
      </c>
      <c r="AE76" s="389">
        <v>0</v>
      </c>
      <c r="AF76" s="389">
        <v>0</v>
      </c>
      <c r="AG76" s="389">
        <v>0</v>
      </c>
      <c r="AH76" s="389">
        <v>0</v>
      </c>
      <c r="AI76" s="406">
        <v>0</v>
      </c>
      <c r="AJ76" s="389">
        <v>0</v>
      </c>
      <c r="AK76" s="389">
        <v>0</v>
      </c>
      <c r="AL76" s="389">
        <v>0</v>
      </c>
      <c r="AM76" s="389">
        <v>0</v>
      </c>
      <c r="AN76" s="389">
        <v>0</v>
      </c>
      <c r="AO76" s="406">
        <v>0</v>
      </c>
      <c r="AP76" s="393">
        <v>0</v>
      </c>
      <c r="AQ76" s="393">
        <v>0</v>
      </c>
      <c r="AR76" s="393">
        <v>0</v>
      </c>
      <c r="AS76" s="393">
        <v>0</v>
      </c>
      <c r="AT76" s="393">
        <v>0</v>
      </c>
      <c r="AU76" s="406">
        <v>0</v>
      </c>
      <c r="AV76" s="393">
        <v>0</v>
      </c>
      <c r="AW76" s="393">
        <v>0</v>
      </c>
      <c r="AX76" s="393">
        <v>0</v>
      </c>
      <c r="AY76" s="393">
        <v>0</v>
      </c>
      <c r="AZ76" s="393">
        <v>0</v>
      </c>
      <c r="BA76" s="392">
        <v>0</v>
      </c>
      <c r="BB76" s="393">
        <v>0</v>
      </c>
      <c r="BC76" s="393">
        <v>0</v>
      </c>
      <c r="BD76" s="393">
        <v>0</v>
      </c>
      <c r="BE76" s="393">
        <v>0</v>
      </c>
      <c r="BF76" s="393">
        <v>0</v>
      </c>
      <c r="BG76" s="392">
        <v>0</v>
      </c>
      <c r="BH76" s="389">
        <v>0</v>
      </c>
      <c r="BI76" s="389">
        <v>0</v>
      </c>
      <c r="BJ76" s="389">
        <v>0</v>
      </c>
      <c r="BK76" s="389">
        <v>0</v>
      </c>
      <c r="BL76" s="389">
        <v>0</v>
      </c>
      <c r="BM76" s="407">
        <v>0</v>
      </c>
      <c r="BN76" s="395">
        <v>0</v>
      </c>
      <c r="BO76" s="408">
        <v>0</v>
      </c>
      <c r="BP76" s="396">
        <v>0</v>
      </c>
      <c r="BQ76" s="397">
        <v>0</v>
      </c>
      <c r="BR76" s="390">
        <v>0</v>
      </c>
      <c r="BS76" s="390">
        <v>0</v>
      </c>
      <c r="BT76" s="398">
        <v>0</v>
      </c>
      <c r="BU76" s="403">
        <v>0</v>
      </c>
      <c r="BV76" s="389">
        <v>0</v>
      </c>
      <c r="BW76" s="389">
        <v>0</v>
      </c>
      <c r="BX76" s="389">
        <v>0</v>
      </c>
      <c r="BY76" s="389">
        <v>0</v>
      </c>
      <c r="BZ76" s="406">
        <v>0</v>
      </c>
      <c r="CA76" s="389">
        <v>0</v>
      </c>
      <c r="CB76" s="389">
        <v>0</v>
      </c>
      <c r="CC76" s="389">
        <v>0</v>
      </c>
      <c r="CD76" s="389">
        <v>0</v>
      </c>
      <c r="CE76" s="406">
        <v>0</v>
      </c>
      <c r="CF76" s="389">
        <v>0</v>
      </c>
      <c r="CG76" s="389">
        <v>0</v>
      </c>
      <c r="CH76" s="389">
        <v>0</v>
      </c>
      <c r="CI76" s="389">
        <v>0</v>
      </c>
      <c r="CJ76" s="406">
        <v>0</v>
      </c>
      <c r="CK76" s="393">
        <v>0</v>
      </c>
      <c r="CL76" s="393">
        <v>0</v>
      </c>
      <c r="CM76" s="393">
        <v>0</v>
      </c>
      <c r="CN76" s="393">
        <v>0</v>
      </c>
      <c r="CO76" s="392">
        <v>0</v>
      </c>
      <c r="CP76" s="393">
        <v>0</v>
      </c>
      <c r="CQ76" s="393">
        <v>0</v>
      </c>
      <c r="CR76" s="393">
        <v>0</v>
      </c>
      <c r="CS76" s="393">
        <v>0</v>
      </c>
      <c r="CT76" s="392">
        <v>0</v>
      </c>
      <c r="CU76" s="404">
        <v>0</v>
      </c>
      <c r="CV76" s="405">
        <v>0</v>
      </c>
      <c r="CW76" s="405">
        <v>0</v>
      </c>
      <c r="CX76" s="393">
        <v>0</v>
      </c>
      <c r="CY76" s="407">
        <v>0</v>
      </c>
      <c r="CZ76" s="395">
        <v>0</v>
      </c>
      <c r="DA76" s="409">
        <v>0</v>
      </c>
      <c r="DB76" s="396">
        <v>0</v>
      </c>
      <c r="DC76" s="397">
        <v>0</v>
      </c>
      <c r="DD76" s="390">
        <v>0</v>
      </c>
      <c r="DE76" s="390">
        <v>0</v>
      </c>
      <c r="DF76" s="398">
        <v>0</v>
      </c>
      <c r="DG76" s="403">
        <v>0</v>
      </c>
      <c r="DH76" s="389">
        <v>0</v>
      </c>
      <c r="DI76" s="389">
        <v>0</v>
      </c>
      <c r="DJ76" s="389">
        <v>0</v>
      </c>
      <c r="DK76" s="389">
        <v>0</v>
      </c>
      <c r="DL76" s="406">
        <v>0</v>
      </c>
      <c r="DM76" s="389">
        <v>0</v>
      </c>
      <c r="DN76" s="389">
        <v>0</v>
      </c>
      <c r="DO76" s="389">
        <v>0</v>
      </c>
      <c r="DP76" s="389">
        <v>0</v>
      </c>
      <c r="DQ76" s="406">
        <v>0</v>
      </c>
      <c r="DR76" s="389">
        <v>0</v>
      </c>
      <c r="DS76" s="389">
        <v>0</v>
      </c>
      <c r="DT76" s="389">
        <v>0</v>
      </c>
      <c r="DU76" s="389">
        <v>0</v>
      </c>
      <c r="DV76" s="406">
        <v>0</v>
      </c>
      <c r="DW76" s="389">
        <v>0</v>
      </c>
      <c r="DX76" s="389">
        <v>0</v>
      </c>
      <c r="DY76" s="389">
        <v>0</v>
      </c>
      <c r="DZ76" s="389">
        <v>0</v>
      </c>
      <c r="EA76" s="392">
        <v>0</v>
      </c>
      <c r="EB76" s="393">
        <v>0</v>
      </c>
      <c r="EC76" s="393">
        <v>0</v>
      </c>
      <c r="ED76" s="393">
        <v>0</v>
      </c>
      <c r="EE76" s="393">
        <v>0</v>
      </c>
      <c r="EF76" s="406">
        <v>0</v>
      </c>
      <c r="EG76" s="404">
        <v>0</v>
      </c>
      <c r="EH76" s="405">
        <v>0</v>
      </c>
      <c r="EI76" s="405">
        <v>0</v>
      </c>
      <c r="EJ76" s="393">
        <v>0</v>
      </c>
      <c r="EK76" s="407">
        <v>0</v>
      </c>
      <c r="EL76" s="395">
        <v>0</v>
      </c>
      <c r="EM76" s="403">
        <v>0</v>
      </c>
      <c r="EN76" s="388">
        <v>0</v>
      </c>
      <c r="EO76" s="404">
        <v>0</v>
      </c>
      <c r="EP76" s="405">
        <v>0</v>
      </c>
      <c r="EQ76" s="405">
        <v>0</v>
      </c>
      <c r="ER76" s="405">
        <v>0</v>
      </c>
      <c r="ES76" s="393">
        <v>0</v>
      </c>
      <c r="ET76" s="403">
        <v>0</v>
      </c>
      <c r="EU76" s="404">
        <v>0</v>
      </c>
      <c r="EV76" s="405">
        <v>0</v>
      </c>
      <c r="EW76" s="405">
        <v>0</v>
      </c>
      <c r="EX76" s="405">
        <v>0</v>
      </c>
      <c r="EY76" s="393">
        <v>0</v>
      </c>
      <c r="EZ76" s="403">
        <v>0</v>
      </c>
      <c r="FA76" s="404">
        <v>0</v>
      </c>
      <c r="FB76" s="405">
        <v>0</v>
      </c>
      <c r="FC76" s="405">
        <v>0</v>
      </c>
      <c r="FD76" s="405">
        <v>0</v>
      </c>
      <c r="FE76" s="393">
        <v>0</v>
      </c>
      <c r="FF76" s="403">
        <v>0</v>
      </c>
      <c r="FG76" s="389">
        <v>0</v>
      </c>
      <c r="FH76" s="389">
        <v>0</v>
      </c>
      <c r="FI76" s="389">
        <v>0</v>
      </c>
      <c r="FJ76" s="389">
        <v>0</v>
      </c>
      <c r="FK76" s="389">
        <v>0</v>
      </c>
      <c r="FL76" s="406">
        <v>0</v>
      </c>
      <c r="FM76" s="389">
        <v>0</v>
      </c>
      <c r="FN76" s="389">
        <v>0</v>
      </c>
      <c r="FO76" s="389">
        <v>0</v>
      </c>
      <c r="FP76" s="389">
        <v>0</v>
      </c>
      <c r="FQ76" s="389">
        <v>0</v>
      </c>
      <c r="FR76" s="406">
        <v>0</v>
      </c>
      <c r="FS76" s="389">
        <v>0</v>
      </c>
      <c r="FT76" s="389">
        <v>0</v>
      </c>
      <c r="FU76" s="389">
        <v>0</v>
      </c>
      <c r="FV76" s="389">
        <v>0</v>
      </c>
      <c r="FW76" s="389">
        <v>0</v>
      </c>
      <c r="FX76" s="406">
        <v>0</v>
      </c>
      <c r="FY76" s="393">
        <v>0</v>
      </c>
      <c r="FZ76" s="393">
        <v>0</v>
      </c>
      <c r="GA76" s="393">
        <v>0</v>
      </c>
      <c r="GB76" s="393">
        <v>0</v>
      </c>
      <c r="GC76" s="393">
        <v>0</v>
      </c>
      <c r="GD76" s="406">
        <v>0</v>
      </c>
      <c r="GE76" s="393">
        <v>0</v>
      </c>
      <c r="GF76" s="393">
        <v>0</v>
      </c>
      <c r="GG76" s="393">
        <v>0</v>
      </c>
      <c r="GH76" s="393">
        <v>0</v>
      </c>
      <c r="GI76" s="393">
        <v>0</v>
      </c>
      <c r="GJ76" s="392">
        <v>0</v>
      </c>
      <c r="GK76" s="389">
        <v>0</v>
      </c>
      <c r="GL76" s="389">
        <v>0</v>
      </c>
      <c r="GM76" s="389">
        <v>0</v>
      </c>
      <c r="GN76" s="389">
        <v>0</v>
      </c>
      <c r="GO76" s="389">
        <v>0</v>
      </c>
      <c r="GP76" s="407">
        <v>0</v>
      </c>
      <c r="GQ76" s="388">
        <v>0</v>
      </c>
      <c r="GR76" s="409">
        <v>0</v>
      </c>
      <c r="GS76" s="396">
        <v>0</v>
      </c>
      <c r="GT76" s="397">
        <v>0</v>
      </c>
      <c r="GU76" s="390">
        <v>0</v>
      </c>
      <c r="GV76" s="390">
        <v>0</v>
      </c>
      <c r="GW76" s="391">
        <v>0</v>
      </c>
      <c r="GX76" s="403">
        <v>0</v>
      </c>
      <c r="GY76" s="389">
        <v>0</v>
      </c>
      <c r="GZ76" s="389">
        <v>0</v>
      </c>
      <c r="HA76" s="389">
        <v>0</v>
      </c>
      <c r="HB76" s="389">
        <v>0</v>
      </c>
      <c r="HC76" s="406">
        <v>0</v>
      </c>
      <c r="HD76" s="389">
        <v>0</v>
      </c>
      <c r="HE76" s="389">
        <v>0</v>
      </c>
      <c r="HF76" s="389">
        <v>0</v>
      </c>
      <c r="HG76" s="389">
        <v>0</v>
      </c>
      <c r="HH76" s="406">
        <v>0</v>
      </c>
      <c r="HI76" s="389">
        <v>0</v>
      </c>
      <c r="HJ76" s="389">
        <v>0</v>
      </c>
      <c r="HK76" s="389">
        <v>0</v>
      </c>
      <c r="HL76" s="389">
        <v>0</v>
      </c>
      <c r="HM76" s="406">
        <v>0</v>
      </c>
      <c r="HN76" s="389">
        <v>0</v>
      </c>
      <c r="HO76" s="389">
        <v>0</v>
      </c>
      <c r="HP76" s="389">
        <v>0</v>
      </c>
      <c r="HQ76" s="389">
        <v>0</v>
      </c>
      <c r="HR76" s="392">
        <v>0</v>
      </c>
      <c r="HS76" s="393">
        <v>0</v>
      </c>
      <c r="HT76" s="393">
        <v>0</v>
      </c>
      <c r="HU76" s="393">
        <v>0</v>
      </c>
      <c r="HV76" s="393">
        <v>0</v>
      </c>
      <c r="HW76" s="406">
        <v>0</v>
      </c>
      <c r="HX76" s="404">
        <v>0</v>
      </c>
      <c r="HY76" s="405">
        <v>0</v>
      </c>
      <c r="HZ76" s="405">
        <v>0</v>
      </c>
      <c r="IA76" s="393">
        <v>0</v>
      </c>
      <c r="IB76" s="407">
        <v>0</v>
      </c>
      <c r="IC76" s="388">
        <v>0</v>
      </c>
      <c r="ID76" s="408">
        <v>0</v>
      </c>
      <c r="IE76" s="396">
        <v>0</v>
      </c>
      <c r="IF76" s="397">
        <v>0</v>
      </c>
      <c r="IG76" s="390">
        <v>0</v>
      </c>
      <c r="IH76" s="390">
        <v>0</v>
      </c>
      <c r="II76" s="391">
        <v>0</v>
      </c>
      <c r="IJ76" s="388">
        <v>0</v>
      </c>
      <c r="IK76" s="395">
        <v>0</v>
      </c>
      <c r="IL76" s="408">
        <v>0</v>
      </c>
      <c r="IM76" s="396">
        <v>0</v>
      </c>
      <c r="IN76" s="397">
        <v>0</v>
      </c>
      <c r="IO76" s="390">
        <v>0</v>
      </c>
      <c r="IP76" s="390">
        <v>0</v>
      </c>
      <c r="IQ76" s="391">
        <v>0</v>
      </c>
      <c r="IR76" s="391">
        <v>0</v>
      </c>
      <c r="IS76" s="388">
        <v>0</v>
      </c>
      <c r="IT76" s="395">
        <v>0</v>
      </c>
      <c r="IU76" s="408">
        <v>0</v>
      </c>
      <c r="IV76" s="396">
        <v>0</v>
      </c>
      <c r="IW76" s="397">
        <v>0</v>
      </c>
      <c r="IX76" s="390">
        <v>0</v>
      </c>
      <c r="IY76" s="390">
        <v>0</v>
      </c>
      <c r="IZ76" s="391">
        <v>0</v>
      </c>
      <c r="JA76" s="388">
        <v>0</v>
      </c>
      <c r="JB76" s="395">
        <v>0</v>
      </c>
      <c r="JC76" s="408">
        <v>0</v>
      </c>
      <c r="JD76" s="396">
        <v>0</v>
      </c>
      <c r="JE76" s="397">
        <v>0</v>
      </c>
      <c r="JF76" s="390">
        <v>0</v>
      </c>
      <c r="JG76" s="390">
        <v>0</v>
      </c>
      <c r="JH76" s="391">
        <v>0</v>
      </c>
      <c r="JI76" s="388">
        <v>0</v>
      </c>
      <c r="JJ76" s="395">
        <v>0</v>
      </c>
      <c r="JK76" s="388">
        <v>0</v>
      </c>
      <c r="JL76" s="388">
        <v>0</v>
      </c>
      <c r="JM76" s="388">
        <v>0</v>
      </c>
      <c r="JN76" s="403">
        <v>0</v>
      </c>
      <c r="JO76" s="400">
        <v>0</v>
      </c>
    </row>
    <row r="77" spans="1:275" hidden="1" x14ac:dyDescent="0.35">
      <c r="A77" s="401">
        <v>608</v>
      </c>
      <c r="B77" s="410"/>
      <c r="C77" s="402" t="s">
        <v>45</v>
      </c>
      <c r="D77" s="403">
        <v>0</v>
      </c>
      <c r="E77" s="388">
        <v>0</v>
      </c>
      <c r="F77" s="404">
        <v>0</v>
      </c>
      <c r="G77" s="405">
        <v>0</v>
      </c>
      <c r="H77" s="405">
        <v>0</v>
      </c>
      <c r="I77" s="405">
        <v>0</v>
      </c>
      <c r="J77" s="393">
        <v>0</v>
      </c>
      <c r="K77" s="403">
        <v>0</v>
      </c>
      <c r="L77" s="404">
        <v>0</v>
      </c>
      <c r="M77" s="405">
        <v>0</v>
      </c>
      <c r="N77" s="405">
        <v>0</v>
      </c>
      <c r="O77" s="405">
        <v>0</v>
      </c>
      <c r="P77" s="393">
        <v>0</v>
      </c>
      <c r="Q77" s="403">
        <v>0</v>
      </c>
      <c r="R77" s="404">
        <v>0</v>
      </c>
      <c r="S77" s="405">
        <v>0</v>
      </c>
      <c r="T77" s="405">
        <v>0</v>
      </c>
      <c r="U77" s="405">
        <v>0</v>
      </c>
      <c r="V77" s="393">
        <v>0</v>
      </c>
      <c r="W77" s="403">
        <v>0</v>
      </c>
      <c r="X77" s="389">
        <v>0</v>
      </c>
      <c r="Y77" s="389">
        <v>0</v>
      </c>
      <c r="Z77" s="389">
        <v>0</v>
      </c>
      <c r="AA77" s="389">
        <v>0</v>
      </c>
      <c r="AB77" s="389">
        <v>0</v>
      </c>
      <c r="AC77" s="406">
        <v>0</v>
      </c>
      <c r="AD77" s="389">
        <v>0</v>
      </c>
      <c r="AE77" s="389">
        <v>0</v>
      </c>
      <c r="AF77" s="389">
        <v>0</v>
      </c>
      <c r="AG77" s="389">
        <v>0</v>
      </c>
      <c r="AH77" s="389">
        <v>0</v>
      </c>
      <c r="AI77" s="406">
        <v>0</v>
      </c>
      <c r="AJ77" s="389">
        <v>0</v>
      </c>
      <c r="AK77" s="389">
        <v>0</v>
      </c>
      <c r="AL77" s="389">
        <v>0</v>
      </c>
      <c r="AM77" s="389">
        <v>0</v>
      </c>
      <c r="AN77" s="389">
        <v>0</v>
      </c>
      <c r="AO77" s="406">
        <v>0</v>
      </c>
      <c r="AP77" s="393">
        <v>0</v>
      </c>
      <c r="AQ77" s="393">
        <v>0</v>
      </c>
      <c r="AR77" s="393">
        <v>0</v>
      </c>
      <c r="AS77" s="393">
        <v>0</v>
      </c>
      <c r="AT77" s="393">
        <v>0</v>
      </c>
      <c r="AU77" s="406">
        <v>0</v>
      </c>
      <c r="AV77" s="393">
        <v>0</v>
      </c>
      <c r="AW77" s="393">
        <v>0</v>
      </c>
      <c r="AX77" s="393">
        <v>0</v>
      </c>
      <c r="AY77" s="393">
        <v>0</v>
      </c>
      <c r="AZ77" s="393">
        <v>0</v>
      </c>
      <c r="BA77" s="392">
        <v>0</v>
      </c>
      <c r="BB77" s="393">
        <v>0</v>
      </c>
      <c r="BC77" s="393">
        <v>0</v>
      </c>
      <c r="BD77" s="393">
        <v>0</v>
      </c>
      <c r="BE77" s="393">
        <v>0</v>
      </c>
      <c r="BF77" s="393">
        <v>0</v>
      </c>
      <c r="BG77" s="392">
        <v>0</v>
      </c>
      <c r="BH77" s="389">
        <v>0</v>
      </c>
      <c r="BI77" s="389">
        <v>0</v>
      </c>
      <c r="BJ77" s="389">
        <v>0</v>
      </c>
      <c r="BK77" s="389">
        <v>0</v>
      </c>
      <c r="BL77" s="389">
        <v>0</v>
      </c>
      <c r="BM77" s="407">
        <v>0</v>
      </c>
      <c r="BN77" s="395">
        <v>0</v>
      </c>
      <c r="BO77" s="408">
        <v>0</v>
      </c>
      <c r="BP77" s="396">
        <v>0</v>
      </c>
      <c r="BQ77" s="397">
        <v>0</v>
      </c>
      <c r="BR77" s="390">
        <v>0</v>
      </c>
      <c r="BS77" s="390">
        <v>0</v>
      </c>
      <c r="BT77" s="398">
        <v>0</v>
      </c>
      <c r="BU77" s="403">
        <v>0</v>
      </c>
      <c r="BV77" s="389">
        <v>0</v>
      </c>
      <c r="BW77" s="389">
        <v>0</v>
      </c>
      <c r="BX77" s="389">
        <v>0</v>
      </c>
      <c r="BY77" s="389">
        <v>0</v>
      </c>
      <c r="BZ77" s="406">
        <v>0</v>
      </c>
      <c r="CA77" s="389">
        <v>0</v>
      </c>
      <c r="CB77" s="389">
        <v>0</v>
      </c>
      <c r="CC77" s="389">
        <v>0</v>
      </c>
      <c r="CD77" s="389">
        <v>0</v>
      </c>
      <c r="CE77" s="406">
        <v>0</v>
      </c>
      <c r="CF77" s="389">
        <v>0</v>
      </c>
      <c r="CG77" s="389">
        <v>0</v>
      </c>
      <c r="CH77" s="389">
        <v>0</v>
      </c>
      <c r="CI77" s="389">
        <v>0</v>
      </c>
      <c r="CJ77" s="406">
        <v>0</v>
      </c>
      <c r="CK77" s="393">
        <v>0</v>
      </c>
      <c r="CL77" s="393">
        <v>0</v>
      </c>
      <c r="CM77" s="393">
        <v>0</v>
      </c>
      <c r="CN77" s="393">
        <v>0</v>
      </c>
      <c r="CO77" s="392">
        <v>0</v>
      </c>
      <c r="CP77" s="393">
        <v>0</v>
      </c>
      <c r="CQ77" s="393">
        <v>0</v>
      </c>
      <c r="CR77" s="393">
        <v>0</v>
      </c>
      <c r="CS77" s="393">
        <v>0</v>
      </c>
      <c r="CT77" s="392">
        <v>0</v>
      </c>
      <c r="CU77" s="404">
        <v>0</v>
      </c>
      <c r="CV77" s="405">
        <v>0</v>
      </c>
      <c r="CW77" s="405">
        <v>0</v>
      </c>
      <c r="CX77" s="393">
        <v>0</v>
      </c>
      <c r="CY77" s="407">
        <v>0</v>
      </c>
      <c r="CZ77" s="395">
        <v>0</v>
      </c>
      <c r="DA77" s="409">
        <v>0</v>
      </c>
      <c r="DB77" s="396">
        <v>0</v>
      </c>
      <c r="DC77" s="397">
        <v>0</v>
      </c>
      <c r="DD77" s="390">
        <v>0</v>
      </c>
      <c r="DE77" s="390">
        <v>0</v>
      </c>
      <c r="DF77" s="398">
        <v>0</v>
      </c>
      <c r="DG77" s="403">
        <v>0</v>
      </c>
      <c r="DH77" s="389">
        <v>0</v>
      </c>
      <c r="DI77" s="389">
        <v>0</v>
      </c>
      <c r="DJ77" s="389">
        <v>0</v>
      </c>
      <c r="DK77" s="389">
        <v>0</v>
      </c>
      <c r="DL77" s="406">
        <v>0</v>
      </c>
      <c r="DM77" s="389">
        <v>0</v>
      </c>
      <c r="DN77" s="389">
        <v>0</v>
      </c>
      <c r="DO77" s="389">
        <v>0</v>
      </c>
      <c r="DP77" s="389">
        <v>0</v>
      </c>
      <c r="DQ77" s="406">
        <v>0</v>
      </c>
      <c r="DR77" s="389">
        <v>0</v>
      </c>
      <c r="DS77" s="389">
        <v>0</v>
      </c>
      <c r="DT77" s="389">
        <v>0</v>
      </c>
      <c r="DU77" s="389">
        <v>0</v>
      </c>
      <c r="DV77" s="406">
        <v>0</v>
      </c>
      <c r="DW77" s="389">
        <v>0</v>
      </c>
      <c r="DX77" s="389">
        <v>0</v>
      </c>
      <c r="DY77" s="389">
        <v>0</v>
      </c>
      <c r="DZ77" s="389">
        <v>0</v>
      </c>
      <c r="EA77" s="392">
        <v>0</v>
      </c>
      <c r="EB77" s="393">
        <v>0</v>
      </c>
      <c r="EC77" s="393">
        <v>0</v>
      </c>
      <c r="ED77" s="393">
        <v>0</v>
      </c>
      <c r="EE77" s="393">
        <v>0</v>
      </c>
      <c r="EF77" s="406">
        <v>0</v>
      </c>
      <c r="EG77" s="404">
        <v>0</v>
      </c>
      <c r="EH77" s="405">
        <v>0</v>
      </c>
      <c r="EI77" s="405">
        <v>0</v>
      </c>
      <c r="EJ77" s="393">
        <v>0</v>
      </c>
      <c r="EK77" s="407">
        <v>0</v>
      </c>
      <c r="EL77" s="395">
        <v>0</v>
      </c>
      <c r="EM77" s="403">
        <v>0</v>
      </c>
      <c r="EN77" s="388">
        <v>0</v>
      </c>
      <c r="EO77" s="404">
        <v>0</v>
      </c>
      <c r="EP77" s="405">
        <v>0</v>
      </c>
      <c r="EQ77" s="405">
        <v>0</v>
      </c>
      <c r="ER77" s="405">
        <v>0</v>
      </c>
      <c r="ES77" s="393">
        <v>0</v>
      </c>
      <c r="ET77" s="403">
        <v>0</v>
      </c>
      <c r="EU77" s="404">
        <v>0</v>
      </c>
      <c r="EV77" s="405">
        <v>0</v>
      </c>
      <c r="EW77" s="405">
        <v>0</v>
      </c>
      <c r="EX77" s="405">
        <v>0</v>
      </c>
      <c r="EY77" s="393">
        <v>0</v>
      </c>
      <c r="EZ77" s="403">
        <v>0</v>
      </c>
      <c r="FA77" s="404">
        <v>0</v>
      </c>
      <c r="FB77" s="405">
        <v>0</v>
      </c>
      <c r="FC77" s="405">
        <v>0</v>
      </c>
      <c r="FD77" s="405">
        <v>0</v>
      </c>
      <c r="FE77" s="393">
        <v>0</v>
      </c>
      <c r="FF77" s="403">
        <v>0</v>
      </c>
      <c r="FG77" s="389">
        <v>0</v>
      </c>
      <c r="FH77" s="389">
        <v>0</v>
      </c>
      <c r="FI77" s="389">
        <v>0</v>
      </c>
      <c r="FJ77" s="389">
        <v>0</v>
      </c>
      <c r="FK77" s="389">
        <v>0</v>
      </c>
      <c r="FL77" s="406">
        <v>0</v>
      </c>
      <c r="FM77" s="389">
        <v>0</v>
      </c>
      <c r="FN77" s="389">
        <v>0</v>
      </c>
      <c r="FO77" s="389">
        <v>0</v>
      </c>
      <c r="FP77" s="389">
        <v>0</v>
      </c>
      <c r="FQ77" s="389">
        <v>0</v>
      </c>
      <c r="FR77" s="406">
        <v>0</v>
      </c>
      <c r="FS77" s="389">
        <v>0</v>
      </c>
      <c r="FT77" s="389">
        <v>0</v>
      </c>
      <c r="FU77" s="389">
        <v>0</v>
      </c>
      <c r="FV77" s="389">
        <v>0</v>
      </c>
      <c r="FW77" s="389">
        <v>0</v>
      </c>
      <c r="FX77" s="406">
        <v>0</v>
      </c>
      <c r="FY77" s="393">
        <v>0</v>
      </c>
      <c r="FZ77" s="393">
        <v>0</v>
      </c>
      <c r="GA77" s="393">
        <v>0</v>
      </c>
      <c r="GB77" s="393">
        <v>0</v>
      </c>
      <c r="GC77" s="393">
        <v>0</v>
      </c>
      <c r="GD77" s="406">
        <v>0</v>
      </c>
      <c r="GE77" s="393">
        <v>0</v>
      </c>
      <c r="GF77" s="393">
        <v>0</v>
      </c>
      <c r="GG77" s="393">
        <v>0</v>
      </c>
      <c r="GH77" s="393">
        <v>0</v>
      </c>
      <c r="GI77" s="393">
        <v>0</v>
      </c>
      <c r="GJ77" s="392">
        <v>0</v>
      </c>
      <c r="GK77" s="389">
        <v>0</v>
      </c>
      <c r="GL77" s="389">
        <v>0</v>
      </c>
      <c r="GM77" s="389">
        <v>0</v>
      </c>
      <c r="GN77" s="389">
        <v>0</v>
      </c>
      <c r="GO77" s="389">
        <v>0</v>
      </c>
      <c r="GP77" s="407">
        <v>0</v>
      </c>
      <c r="GQ77" s="388">
        <v>0</v>
      </c>
      <c r="GR77" s="409">
        <v>0</v>
      </c>
      <c r="GS77" s="396">
        <v>0</v>
      </c>
      <c r="GT77" s="397">
        <v>0</v>
      </c>
      <c r="GU77" s="390">
        <v>0</v>
      </c>
      <c r="GV77" s="390">
        <v>0</v>
      </c>
      <c r="GW77" s="391">
        <v>0</v>
      </c>
      <c r="GX77" s="403">
        <v>0</v>
      </c>
      <c r="GY77" s="389">
        <v>0</v>
      </c>
      <c r="GZ77" s="389">
        <v>0</v>
      </c>
      <c r="HA77" s="389">
        <v>0</v>
      </c>
      <c r="HB77" s="389">
        <v>0</v>
      </c>
      <c r="HC77" s="406">
        <v>0</v>
      </c>
      <c r="HD77" s="389">
        <v>0</v>
      </c>
      <c r="HE77" s="389">
        <v>0</v>
      </c>
      <c r="HF77" s="389">
        <v>0</v>
      </c>
      <c r="HG77" s="389">
        <v>0</v>
      </c>
      <c r="HH77" s="406">
        <v>0</v>
      </c>
      <c r="HI77" s="389">
        <v>0</v>
      </c>
      <c r="HJ77" s="389">
        <v>0</v>
      </c>
      <c r="HK77" s="389">
        <v>0</v>
      </c>
      <c r="HL77" s="389">
        <v>0</v>
      </c>
      <c r="HM77" s="406">
        <v>0</v>
      </c>
      <c r="HN77" s="389">
        <v>0</v>
      </c>
      <c r="HO77" s="389">
        <v>0</v>
      </c>
      <c r="HP77" s="389">
        <v>0</v>
      </c>
      <c r="HQ77" s="389">
        <v>0</v>
      </c>
      <c r="HR77" s="392">
        <v>0</v>
      </c>
      <c r="HS77" s="393">
        <v>0</v>
      </c>
      <c r="HT77" s="393">
        <v>0</v>
      </c>
      <c r="HU77" s="393">
        <v>0</v>
      </c>
      <c r="HV77" s="393">
        <v>0</v>
      </c>
      <c r="HW77" s="406">
        <v>0</v>
      </c>
      <c r="HX77" s="404">
        <v>0</v>
      </c>
      <c r="HY77" s="405">
        <v>0</v>
      </c>
      <c r="HZ77" s="405">
        <v>0</v>
      </c>
      <c r="IA77" s="393">
        <v>0</v>
      </c>
      <c r="IB77" s="407">
        <v>0</v>
      </c>
      <c r="IC77" s="388">
        <v>0</v>
      </c>
      <c r="ID77" s="408">
        <v>0</v>
      </c>
      <c r="IE77" s="396">
        <v>0</v>
      </c>
      <c r="IF77" s="397">
        <v>0</v>
      </c>
      <c r="IG77" s="390">
        <v>0</v>
      </c>
      <c r="IH77" s="390">
        <v>0</v>
      </c>
      <c r="II77" s="391">
        <v>0</v>
      </c>
      <c r="IJ77" s="388">
        <v>0</v>
      </c>
      <c r="IK77" s="395">
        <v>0</v>
      </c>
      <c r="IL77" s="408">
        <v>0</v>
      </c>
      <c r="IM77" s="396">
        <v>0</v>
      </c>
      <c r="IN77" s="397">
        <v>0</v>
      </c>
      <c r="IO77" s="390">
        <v>0</v>
      </c>
      <c r="IP77" s="390">
        <v>0</v>
      </c>
      <c r="IQ77" s="391">
        <v>0</v>
      </c>
      <c r="IR77" s="391">
        <v>0</v>
      </c>
      <c r="IS77" s="388">
        <v>0</v>
      </c>
      <c r="IT77" s="395">
        <v>0</v>
      </c>
      <c r="IU77" s="408">
        <v>0</v>
      </c>
      <c r="IV77" s="396">
        <v>0</v>
      </c>
      <c r="IW77" s="397">
        <v>0</v>
      </c>
      <c r="IX77" s="390">
        <v>0</v>
      </c>
      <c r="IY77" s="390">
        <v>0</v>
      </c>
      <c r="IZ77" s="391">
        <v>0</v>
      </c>
      <c r="JA77" s="388">
        <v>0</v>
      </c>
      <c r="JB77" s="395">
        <v>0</v>
      </c>
      <c r="JC77" s="408">
        <v>0</v>
      </c>
      <c r="JD77" s="396">
        <v>0</v>
      </c>
      <c r="JE77" s="397">
        <v>0</v>
      </c>
      <c r="JF77" s="390">
        <v>0</v>
      </c>
      <c r="JG77" s="390">
        <v>0</v>
      </c>
      <c r="JH77" s="391">
        <v>0</v>
      </c>
      <c r="JI77" s="388">
        <v>0</v>
      </c>
      <c r="JJ77" s="395">
        <v>0</v>
      </c>
      <c r="JK77" s="388">
        <v>0</v>
      </c>
      <c r="JL77" s="388">
        <v>0</v>
      </c>
      <c r="JM77" s="388">
        <v>0</v>
      </c>
      <c r="JN77" s="403">
        <v>0</v>
      </c>
      <c r="JO77" s="400">
        <v>0</v>
      </c>
    </row>
    <row r="78" spans="1:275" hidden="1" x14ac:dyDescent="0.35">
      <c r="A78" s="401">
        <v>608</v>
      </c>
      <c r="B78" s="410"/>
      <c r="C78" s="402" t="s">
        <v>310</v>
      </c>
      <c r="D78" s="403">
        <v>0</v>
      </c>
      <c r="E78" s="388">
        <v>0</v>
      </c>
      <c r="F78" s="404">
        <v>0</v>
      </c>
      <c r="G78" s="405">
        <v>0</v>
      </c>
      <c r="H78" s="405">
        <v>0</v>
      </c>
      <c r="I78" s="405">
        <v>0</v>
      </c>
      <c r="J78" s="393">
        <v>0</v>
      </c>
      <c r="K78" s="403">
        <v>0</v>
      </c>
      <c r="L78" s="404">
        <v>0</v>
      </c>
      <c r="M78" s="405">
        <v>0</v>
      </c>
      <c r="N78" s="405">
        <v>0</v>
      </c>
      <c r="O78" s="405">
        <v>0</v>
      </c>
      <c r="P78" s="393">
        <v>0</v>
      </c>
      <c r="Q78" s="403">
        <v>0</v>
      </c>
      <c r="R78" s="404">
        <v>0</v>
      </c>
      <c r="S78" s="405">
        <v>0</v>
      </c>
      <c r="T78" s="405">
        <v>0</v>
      </c>
      <c r="U78" s="405">
        <v>0</v>
      </c>
      <c r="V78" s="393">
        <v>0</v>
      </c>
      <c r="W78" s="403">
        <v>0</v>
      </c>
      <c r="X78" s="389">
        <v>0</v>
      </c>
      <c r="Y78" s="389">
        <v>0</v>
      </c>
      <c r="Z78" s="389">
        <v>0</v>
      </c>
      <c r="AA78" s="389">
        <v>0</v>
      </c>
      <c r="AB78" s="389">
        <v>0</v>
      </c>
      <c r="AC78" s="406">
        <v>0</v>
      </c>
      <c r="AD78" s="389">
        <v>0</v>
      </c>
      <c r="AE78" s="389">
        <v>0</v>
      </c>
      <c r="AF78" s="389">
        <v>0</v>
      </c>
      <c r="AG78" s="389">
        <v>0</v>
      </c>
      <c r="AH78" s="389">
        <v>0</v>
      </c>
      <c r="AI78" s="406">
        <v>0</v>
      </c>
      <c r="AJ78" s="389">
        <v>0</v>
      </c>
      <c r="AK78" s="389">
        <v>0</v>
      </c>
      <c r="AL78" s="389">
        <v>0</v>
      </c>
      <c r="AM78" s="389">
        <v>0</v>
      </c>
      <c r="AN78" s="389">
        <v>0</v>
      </c>
      <c r="AO78" s="406">
        <v>0</v>
      </c>
      <c r="AP78" s="393">
        <v>0</v>
      </c>
      <c r="AQ78" s="393">
        <v>0</v>
      </c>
      <c r="AR78" s="393">
        <v>0</v>
      </c>
      <c r="AS78" s="393">
        <v>0</v>
      </c>
      <c r="AT78" s="393">
        <v>0</v>
      </c>
      <c r="AU78" s="406">
        <v>0</v>
      </c>
      <c r="AV78" s="393">
        <v>0</v>
      </c>
      <c r="AW78" s="393">
        <v>0</v>
      </c>
      <c r="AX78" s="393">
        <v>0</v>
      </c>
      <c r="AY78" s="393">
        <v>0</v>
      </c>
      <c r="AZ78" s="393">
        <v>0</v>
      </c>
      <c r="BA78" s="392">
        <v>0</v>
      </c>
      <c r="BB78" s="393">
        <v>0</v>
      </c>
      <c r="BC78" s="393">
        <v>0</v>
      </c>
      <c r="BD78" s="393">
        <v>0</v>
      </c>
      <c r="BE78" s="393">
        <v>0</v>
      </c>
      <c r="BF78" s="393">
        <v>0</v>
      </c>
      <c r="BG78" s="392">
        <v>0</v>
      </c>
      <c r="BH78" s="389">
        <v>0</v>
      </c>
      <c r="BI78" s="389">
        <v>0</v>
      </c>
      <c r="BJ78" s="389">
        <v>0</v>
      </c>
      <c r="BK78" s="389">
        <v>0</v>
      </c>
      <c r="BL78" s="389">
        <v>0</v>
      </c>
      <c r="BM78" s="407">
        <v>0</v>
      </c>
      <c r="BN78" s="395">
        <v>0</v>
      </c>
      <c r="BO78" s="408">
        <v>0</v>
      </c>
      <c r="BP78" s="396">
        <v>0</v>
      </c>
      <c r="BQ78" s="397">
        <v>0</v>
      </c>
      <c r="BR78" s="390">
        <v>0</v>
      </c>
      <c r="BS78" s="390">
        <v>0</v>
      </c>
      <c r="BT78" s="398">
        <v>0</v>
      </c>
      <c r="BU78" s="403">
        <v>0</v>
      </c>
      <c r="BV78" s="389">
        <v>0</v>
      </c>
      <c r="BW78" s="389">
        <v>0</v>
      </c>
      <c r="BX78" s="389">
        <v>0</v>
      </c>
      <c r="BY78" s="389">
        <v>0</v>
      </c>
      <c r="BZ78" s="406">
        <v>0</v>
      </c>
      <c r="CA78" s="389">
        <v>0</v>
      </c>
      <c r="CB78" s="389">
        <v>0</v>
      </c>
      <c r="CC78" s="389">
        <v>0</v>
      </c>
      <c r="CD78" s="389">
        <v>0</v>
      </c>
      <c r="CE78" s="406">
        <v>0</v>
      </c>
      <c r="CF78" s="389">
        <v>0</v>
      </c>
      <c r="CG78" s="389">
        <v>0</v>
      </c>
      <c r="CH78" s="389">
        <v>0</v>
      </c>
      <c r="CI78" s="389">
        <v>0</v>
      </c>
      <c r="CJ78" s="406">
        <v>0</v>
      </c>
      <c r="CK78" s="393">
        <v>0</v>
      </c>
      <c r="CL78" s="393">
        <v>0</v>
      </c>
      <c r="CM78" s="393">
        <v>0</v>
      </c>
      <c r="CN78" s="393">
        <v>0</v>
      </c>
      <c r="CO78" s="392">
        <v>0</v>
      </c>
      <c r="CP78" s="393">
        <v>0</v>
      </c>
      <c r="CQ78" s="393">
        <v>0</v>
      </c>
      <c r="CR78" s="393">
        <v>0</v>
      </c>
      <c r="CS78" s="393">
        <v>0</v>
      </c>
      <c r="CT78" s="392">
        <v>0</v>
      </c>
      <c r="CU78" s="404">
        <v>0</v>
      </c>
      <c r="CV78" s="405">
        <v>0</v>
      </c>
      <c r="CW78" s="405">
        <v>0</v>
      </c>
      <c r="CX78" s="393">
        <v>0</v>
      </c>
      <c r="CY78" s="407">
        <v>0</v>
      </c>
      <c r="CZ78" s="395">
        <v>0</v>
      </c>
      <c r="DA78" s="409">
        <v>0</v>
      </c>
      <c r="DB78" s="396">
        <v>0</v>
      </c>
      <c r="DC78" s="397">
        <v>0</v>
      </c>
      <c r="DD78" s="390">
        <v>0</v>
      </c>
      <c r="DE78" s="390">
        <v>0</v>
      </c>
      <c r="DF78" s="398">
        <v>0</v>
      </c>
      <c r="DG78" s="403">
        <v>0</v>
      </c>
      <c r="DH78" s="389">
        <v>0</v>
      </c>
      <c r="DI78" s="389">
        <v>0</v>
      </c>
      <c r="DJ78" s="389">
        <v>0</v>
      </c>
      <c r="DK78" s="389">
        <v>0</v>
      </c>
      <c r="DL78" s="406">
        <v>0</v>
      </c>
      <c r="DM78" s="389">
        <v>0</v>
      </c>
      <c r="DN78" s="389">
        <v>0</v>
      </c>
      <c r="DO78" s="389">
        <v>0</v>
      </c>
      <c r="DP78" s="389">
        <v>0</v>
      </c>
      <c r="DQ78" s="406">
        <v>0</v>
      </c>
      <c r="DR78" s="389">
        <v>0</v>
      </c>
      <c r="DS78" s="389">
        <v>0</v>
      </c>
      <c r="DT78" s="389">
        <v>0</v>
      </c>
      <c r="DU78" s="389">
        <v>0</v>
      </c>
      <c r="DV78" s="406">
        <v>0</v>
      </c>
      <c r="DW78" s="389">
        <v>0</v>
      </c>
      <c r="DX78" s="389">
        <v>0</v>
      </c>
      <c r="DY78" s="389">
        <v>0</v>
      </c>
      <c r="DZ78" s="389">
        <v>0</v>
      </c>
      <c r="EA78" s="392">
        <v>0</v>
      </c>
      <c r="EB78" s="393">
        <v>0</v>
      </c>
      <c r="EC78" s="393">
        <v>0</v>
      </c>
      <c r="ED78" s="393">
        <v>0</v>
      </c>
      <c r="EE78" s="393">
        <v>0</v>
      </c>
      <c r="EF78" s="406">
        <v>0</v>
      </c>
      <c r="EG78" s="404">
        <v>0</v>
      </c>
      <c r="EH78" s="405">
        <v>0</v>
      </c>
      <c r="EI78" s="405">
        <v>0</v>
      </c>
      <c r="EJ78" s="393">
        <v>0</v>
      </c>
      <c r="EK78" s="407">
        <v>0</v>
      </c>
      <c r="EL78" s="395">
        <v>0</v>
      </c>
      <c r="EM78" s="403">
        <v>0</v>
      </c>
      <c r="EN78" s="388">
        <v>0</v>
      </c>
      <c r="EO78" s="404">
        <v>0</v>
      </c>
      <c r="EP78" s="405">
        <v>0</v>
      </c>
      <c r="EQ78" s="405">
        <v>0</v>
      </c>
      <c r="ER78" s="405">
        <v>0</v>
      </c>
      <c r="ES78" s="393">
        <v>0</v>
      </c>
      <c r="ET78" s="403">
        <v>0</v>
      </c>
      <c r="EU78" s="404">
        <v>0</v>
      </c>
      <c r="EV78" s="405">
        <v>0</v>
      </c>
      <c r="EW78" s="405">
        <v>0</v>
      </c>
      <c r="EX78" s="405">
        <v>0</v>
      </c>
      <c r="EY78" s="393">
        <v>0</v>
      </c>
      <c r="EZ78" s="403">
        <v>0</v>
      </c>
      <c r="FA78" s="404">
        <v>0</v>
      </c>
      <c r="FB78" s="405">
        <v>0</v>
      </c>
      <c r="FC78" s="405">
        <v>0</v>
      </c>
      <c r="FD78" s="405">
        <v>0</v>
      </c>
      <c r="FE78" s="393">
        <v>0</v>
      </c>
      <c r="FF78" s="403">
        <v>0</v>
      </c>
      <c r="FG78" s="389">
        <v>0</v>
      </c>
      <c r="FH78" s="389">
        <v>0</v>
      </c>
      <c r="FI78" s="389">
        <v>0</v>
      </c>
      <c r="FJ78" s="389">
        <v>0</v>
      </c>
      <c r="FK78" s="389">
        <v>0</v>
      </c>
      <c r="FL78" s="406">
        <v>0</v>
      </c>
      <c r="FM78" s="389">
        <v>0</v>
      </c>
      <c r="FN78" s="389">
        <v>0</v>
      </c>
      <c r="FO78" s="389">
        <v>0</v>
      </c>
      <c r="FP78" s="389">
        <v>0</v>
      </c>
      <c r="FQ78" s="389">
        <v>0</v>
      </c>
      <c r="FR78" s="406">
        <v>0</v>
      </c>
      <c r="FS78" s="389">
        <v>0</v>
      </c>
      <c r="FT78" s="389">
        <v>0</v>
      </c>
      <c r="FU78" s="389">
        <v>0</v>
      </c>
      <c r="FV78" s="389">
        <v>0</v>
      </c>
      <c r="FW78" s="389">
        <v>0</v>
      </c>
      <c r="FX78" s="406">
        <v>0</v>
      </c>
      <c r="FY78" s="393">
        <v>0</v>
      </c>
      <c r="FZ78" s="393">
        <v>0</v>
      </c>
      <c r="GA78" s="393">
        <v>0</v>
      </c>
      <c r="GB78" s="393">
        <v>0</v>
      </c>
      <c r="GC78" s="393">
        <v>0</v>
      </c>
      <c r="GD78" s="406">
        <v>0</v>
      </c>
      <c r="GE78" s="393">
        <v>0</v>
      </c>
      <c r="GF78" s="393">
        <v>0</v>
      </c>
      <c r="GG78" s="393">
        <v>0</v>
      </c>
      <c r="GH78" s="393">
        <v>0</v>
      </c>
      <c r="GI78" s="393">
        <v>0</v>
      </c>
      <c r="GJ78" s="392">
        <v>0</v>
      </c>
      <c r="GK78" s="389">
        <v>0</v>
      </c>
      <c r="GL78" s="389">
        <v>0</v>
      </c>
      <c r="GM78" s="389">
        <v>0</v>
      </c>
      <c r="GN78" s="389">
        <v>0</v>
      </c>
      <c r="GO78" s="389">
        <v>0</v>
      </c>
      <c r="GP78" s="407">
        <v>0</v>
      </c>
      <c r="GQ78" s="388">
        <v>0</v>
      </c>
      <c r="GR78" s="409">
        <v>0</v>
      </c>
      <c r="GS78" s="396">
        <v>0</v>
      </c>
      <c r="GT78" s="397">
        <v>0</v>
      </c>
      <c r="GU78" s="390">
        <v>0</v>
      </c>
      <c r="GV78" s="390">
        <v>0</v>
      </c>
      <c r="GW78" s="391">
        <v>0</v>
      </c>
      <c r="GX78" s="403">
        <v>0</v>
      </c>
      <c r="GY78" s="389">
        <v>0</v>
      </c>
      <c r="GZ78" s="389">
        <v>0</v>
      </c>
      <c r="HA78" s="389">
        <v>0</v>
      </c>
      <c r="HB78" s="389">
        <v>0</v>
      </c>
      <c r="HC78" s="406">
        <v>0</v>
      </c>
      <c r="HD78" s="389">
        <v>0</v>
      </c>
      <c r="HE78" s="389">
        <v>0</v>
      </c>
      <c r="HF78" s="389">
        <v>0</v>
      </c>
      <c r="HG78" s="389">
        <v>0</v>
      </c>
      <c r="HH78" s="406">
        <v>0</v>
      </c>
      <c r="HI78" s="389">
        <v>0</v>
      </c>
      <c r="HJ78" s="389">
        <v>0</v>
      </c>
      <c r="HK78" s="389">
        <v>0</v>
      </c>
      <c r="HL78" s="389">
        <v>0</v>
      </c>
      <c r="HM78" s="406">
        <v>0</v>
      </c>
      <c r="HN78" s="389">
        <v>0</v>
      </c>
      <c r="HO78" s="389">
        <v>0</v>
      </c>
      <c r="HP78" s="389">
        <v>0</v>
      </c>
      <c r="HQ78" s="389">
        <v>0</v>
      </c>
      <c r="HR78" s="392">
        <v>0</v>
      </c>
      <c r="HS78" s="393">
        <v>0</v>
      </c>
      <c r="HT78" s="393">
        <v>0</v>
      </c>
      <c r="HU78" s="393">
        <v>0</v>
      </c>
      <c r="HV78" s="393">
        <v>0</v>
      </c>
      <c r="HW78" s="406">
        <v>0</v>
      </c>
      <c r="HX78" s="404">
        <v>0</v>
      </c>
      <c r="HY78" s="405">
        <v>0</v>
      </c>
      <c r="HZ78" s="405">
        <v>0</v>
      </c>
      <c r="IA78" s="393">
        <v>0</v>
      </c>
      <c r="IB78" s="407">
        <v>0</v>
      </c>
      <c r="IC78" s="388">
        <v>0</v>
      </c>
      <c r="ID78" s="408">
        <v>0</v>
      </c>
      <c r="IE78" s="396">
        <v>0</v>
      </c>
      <c r="IF78" s="397">
        <v>0</v>
      </c>
      <c r="IG78" s="390">
        <v>0</v>
      </c>
      <c r="IH78" s="390">
        <v>0</v>
      </c>
      <c r="II78" s="391">
        <v>0</v>
      </c>
      <c r="IJ78" s="388">
        <v>0</v>
      </c>
      <c r="IK78" s="395">
        <v>0</v>
      </c>
      <c r="IL78" s="408">
        <v>0</v>
      </c>
      <c r="IM78" s="396">
        <v>0</v>
      </c>
      <c r="IN78" s="397">
        <v>0</v>
      </c>
      <c r="IO78" s="390">
        <v>0</v>
      </c>
      <c r="IP78" s="390">
        <v>0</v>
      </c>
      <c r="IQ78" s="391">
        <v>0</v>
      </c>
      <c r="IR78" s="391">
        <v>0</v>
      </c>
      <c r="IS78" s="388">
        <v>0</v>
      </c>
      <c r="IT78" s="395">
        <v>0</v>
      </c>
      <c r="IU78" s="408">
        <v>0</v>
      </c>
      <c r="IV78" s="396">
        <v>0</v>
      </c>
      <c r="IW78" s="397">
        <v>0</v>
      </c>
      <c r="IX78" s="390">
        <v>0</v>
      </c>
      <c r="IY78" s="390">
        <v>0</v>
      </c>
      <c r="IZ78" s="391">
        <v>0</v>
      </c>
      <c r="JA78" s="388">
        <v>0</v>
      </c>
      <c r="JB78" s="395">
        <v>0</v>
      </c>
      <c r="JC78" s="408">
        <v>0</v>
      </c>
      <c r="JD78" s="396">
        <v>0</v>
      </c>
      <c r="JE78" s="397">
        <v>0</v>
      </c>
      <c r="JF78" s="390">
        <v>0</v>
      </c>
      <c r="JG78" s="390">
        <v>0</v>
      </c>
      <c r="JH78" s="391">
        <v>0</v>
      </c>
      <c r="JI78" s="388">
        <v>0</v>
      </c>
      <c r="JJ78" s="395">
        <v>0</v>
      </c>
      <c r="JK78" s="388">
        <v>0</v>
      </c>
      <c r="JL78" s="388">
        <v>0</v>
      </c>
      <c r="JM78" s="388">
        <v>0</v>
      </c>
      <c r="JN78" s="403">
        <v>0</v>
      </c>
      <c r="JO78" s="400">
        <v>0</v>
      </c>
    </row>
    <row r="79" spans="1:275" hidden="1" x14ac:dyDescent="0.35">
      <c r="A79" s="411">
        <v>608</v>
      </c>
      <c r="B79" s="435"/>
      <c r="C79" s="412" t="s">
        <v>40</v>
      </c>
      <c r="D79" s="413">
        <v>0</v>
      </c>
      <c r="E79" s="388">
        <v>0</v>
      </c>
      <c r="F79" s="414">
        <v>0</v>
      </c>
      <c r="G79" s="415">
        <v>0</v>
      </c>
      <c r="H79" s="415">
        <v>0</v>
      </c>
      <c r="I79" s="415">
        <v>0</v>
      </c>
      <c r="J79" s="416">
        <v>0</v>
      </c>
      <c r="K79" s="413">
        <v>0</v>
      </c>
      <c r="L79" s="414">
        <v>0</v>
      </c>
      <c r="M79" s="415">
        <v>0</v>
      </c>
      <c r="N79" s="415">
        <v>0</v>
      </c>
      <c r="O79" s="415">
        <v>0</v>
      </c>
      <c r="P79" s="416">
        <v>0</v>
      </c>
      <c r="Q79" s="413">
        <v>0</v>
      </c>
      <c r="R79" s="414">
        <v>0</v>
      </c>
      <c r="S79" s="415">
        <v>0</v>
      </c>
      <c r="T79" s="415">
        <v>0</v>
      </c>
      <c r="U79" s="415">
        <v>0</v>
      </c>
      <c r="V79" s="416">
        <v>0</v>
      </c>
      <c r="W79" s="413">
        <v>0</v>
      </c>
      <c r="X79" s="389">
        <v>0</v>
      </c>
      <c r="Y79" s="389">
        <v>0</v>
      </c>
      <c r="Z79" s="389">
        <v>0</v>
      </c>
      <c r="AA79" s="389">
        <v>0</v>
      </c>
      <c r="AB79" s="389">
        <v>0</v>
      </c>
      <c r="AC79" s="417">
        <v>0</v>
      </c>
      <c r="AD79" s="389">
        <v>0</v>
      </c>
      <c r="AE79" s="389">
        <v>0</v>
      </c>
      <c r="AF79" s="389">
        <v>0</v>
      </c>
      <c r="AG79" s="389">
        <v>0</v>
      </c>
      <c r="AH79" s="389">
        <v>0</v>
      </c>
      <c r="AI79" s="417">
        <v>0</v>
      </c>
      <c r="AJ79" s="389">
        <v>0</v>
      </c>
      <c r="AK79" s="389">
        <v>0</v>
      </c>
      <c r="AL79" s="389">
        <v>0</v>
      </c>
      <c r="AM79" s="389">
        <v>0</v>
      </c>
      <c r="AN79" s="389">
        <v>0</v>
      </c>
      <c r="AO79" s="417">
        <v>0</v>
      </c>
      <c r="AP79" s="393">
        <v>0</v>
      </c>
      <c r="AQ79" s="393">
        <v>0</v>
      </c>
      <c r="AR79" s="393">
        <v>0</v>
      </c>
      <c r="AS79" s="393">
        <v>0</v>
      </c>
      <c r="AT79" s="393">
        <v>0</v>
      </c>
      <c r="AU79" s="417">
        <v>0</v>
      </c>
      <c r="AV79" s="393">
        <v>0</v>
      </c>
      <c r="AW79" s="393">
        <v>0</v>
      </c>
      <c r="AX79" s="393">
        <v>0</v>
      </c>
      <c r="AY79" s="393">
        <v>0</v>
      </c>
      <c r="AZ79" s="393">
        <v>0</v>
      </c>
      <c r="BA79" s="392">
        <v>0</v>
      </c>
      <c r="BB79" s="393">
        <v>0</v>
      </c>
      <c r="BC79" s="393">
        <v>0</v>
      </c>
      <c r="BD79" s="393">
        <v>0</v>
      </c>
      <c r="BE79" s="393">
        <v>0</v>
      </c>
      <c r="BF79" s="393">
        <v>0</v>
      </c>
      <c r="BG79" s="392">
        <v>0</v>
      </c>
      <c r="BH79" s="389">
        <v>0</v>
      </c>
      <c r="BI79" s="389">
        <v>0</v>
      </c>
      <c r="BJ79" s="389">
        <v>0</v>
      </c>
      <c r="BK79" s="389">
        <v>0</v>
      </c>
      <c r="BL79" s="389">
        <v>0</v>
      </c>
      <c r="BM79" s="418">
        <v>0</v>
      </c>
      <c r="BN79" s="395">
        <v>0</v>
      </c>
      <c r="BO79" s="419">
        <v>0</v>
      </c>
      <c r="BP79" s="396">
        <v>0</v>
      </c>
      <c r="BQ79" s="397">
        <v>0</v>
      </c>
      <c r="BR79" s="390">
        <v>0</v>
      </c>
      <c r="BS79" s="390">
        <v>0</v>
      </c>
      <c r="BT79" s="398">
        <v>0</v>
      </c>
      <c r="BU79" s="413">
        <v>0</v>
      </c>
      <c r="BV79" s="389">
        <v>0</v>
      </c>
      <c r="BW79" s="389">
        <v>0</v>
      </c>
      <c r="BX79" s="389">
        <v>0</v>
      </c>
      <c r="BY79" s="389">
        <v>0</v>
      </c>
      <c r="BZ79" s="417">
        <v>0</v>
      </c>
      <c r="CA79" s="389">
        <v>0</v>
      </c>
      <c r="CB79" s="389">
        <v>0</v>
      </c>
      <c r="CC79" s="389">
        <v>0</v>
      </c>
      <c r="CD79" s="389">
        <v>0</v>
      </c>
      <c r="CE79" s="417">
        <v>0</v>
      </c>
      <c r="CF79" s="389">
        <v>0</v>
      </c>
      <c r="CG79" s="389">
        <v>0</v>
      </c>
      <c r="CH79" s="389">
        <v>0</v>
      </c>
      <c r="CI79" s="389">
        <v>0</v>
      </c>
      <c r="CJ79" s="417">
        <v>0</v>
      </c>
      <c r="CK79" s="393">
        <v>0</v>
      </c>
      <c r="CL79" s="393">
        <v>0</v>
      </c>
      <c r="CM79" s="393">
        <v>0</v>
      </c>
      <c r="CN79" s="393">
        <v>0</v>
      </c>
      <c r="CO79" s="392">
        <v>0</v>
      </c>
      <c r="CP79" s="393">
        <v>0</v>
      </c>
      <c r="CQ79" s="393">
        <v>0</v>
      </c>
      <c r="CR79" s="393">
        <v>0</v>
      </c>
      <c r="CS79" s="393">
        <v>0</v>
      </c>
      <c r="CT79" s="392">
        <v>0</v>
      </c>
      <c r="CU79" s="414">
        <v>0</v>
      </c>
      <c r="CV79" s="415">
        <v>0</v>
      </c>
      <c r="CW79" s="415">
        <v>0</v>
      </c>
      <c r="CX79" s="416">
        <v>0</v>
      </c>
      <c r="CY79" s="418">
        <v>0</v>
      </c>
      <c r="CZ79" s="395">
        <v>0</v>
      </c>
      <c r="DA79" s="420">
        <v>0</v>
      </c>
      <c r="DB79" s="396">
        <v>0</v>
      </c>
      <c r="DC79" s="397">
        <v>0</v>
      </c>
      <c r="DD79" s="390">
        <v>0</v>
      </c>
      <c r="DE79" s="390">
        <v>0</v>
      </c>
      <c r="DF79" s="398">
        <v>0</v>
      </c>
      <c r="DG79" s="413">
        <v>0</v>
      </c>
      <c r="DH79" s="389">
        <v>0</v>
      </c>
      <c r="DI79" s="389">
        <v>0</v>
      </c>
      <c r="DJ79" s="389">
        <v>0</v>
      </c>
      <c r="DK79" s="389">
        <v>0</v>
      </c>
      <c r="DL79" s="417">
        <v>0</v>
      </c>
      <c r="DM79" s="389">
        <v>0</v>
      </c>
      <c r="DN79" s="389">
        <v>0</v>
      </c>
      <c r="DO79" s="389">
        <v>0</v>
      </c>
      <c r="DP79" s="389">
        <v>0</v>
      </c>
      <c r="DQ79" s="417">
        <v>0</v>
      </c>
      <c r="DR79" s="389">
        <v>0</v>
      </c>
      <c r="DS79" s="389">
        <v>0</v>
      </c>
      <c r="DT79" s="389">
        <v>0</v>
      </c>
      <c r="DU79" s="389">
        <v>0</v>
      </c>
      <c r="DV79" s="417">
        <v>0</v>
      </c>
      <c r="DW79" s="389">
        <v>0</v>
      </c>
      <c r="DX79" s="389">
        <v>0</v>
      </c>
      <c r="DY79" s="389">
        <v>0</v>
      </c>
      <c r="DZ79" s="389">
        <v>0</v>
      </c>
      <c r="EA79" s="392">
        <v>0</v>
      </c>
      <c r="EB79" s="393">
        <v>0</v>
      </c>
      <c r="EC79" s="393">
        <v>0</v>
      </c>
      <c r="ED79" s="393">
        <v>0</v>
      </c>
      <c r="EE79" s="393">
        <v>0</v>
      </c>
      <c r="EF79" s="417">
        <v>0</v>
      </c>
      <c r="EG79" s="414">
        <v>0</v>
      </c>
      <c r="EH79" s="415">
        <v>0</v>
      </c>
      <c r="EI79" s="415">
        <v>0</v>
      </c>
      <c r="EJ79" s="416">
        <v>0</v>
      </c>
      <c r="EK79" s="418">
        <v>0</v>
      </c>
      <c r="EL79" s="395">
        <v>0</v>
      </c>
      <c r="EM79" s="413">
        <v>0</v>
      </c>
      <c r="EN79" s="388">
        <v>0</v>
      </c>
      <c r="EO79" s="414">
        <v>0</v>
      </c>
      <c r="EP79" s="415">
        <v>0</v>
      </c>
      <c r="EQ79" s="415">
        <v>0</v>
      </c>
      <c r="ER79" s="415">
        <v>0</v>
      </c>
      <c r="ES79" s="416">
        <v>0</v>
      </c>
      <c r="ET79" s="413">
        <v>0</v>
      </c>
      <c r="EU79" s="414">
        <v>0</v>
      </c>
      <c r="EV79" s="415">
        <v>0</v>
      </c>
      <c r="EW79" s="415">
        <v>0</v>
      </c>
      <c r="EX79" s="415">
        <v>0</v>
      </c>
      <c r="EY79" s="416">
        <v>0</v>
      </c>
      <c r="EZ79" s="413">
        <v>0</v>
      </c>
      <c r="FA79" s="414">
        <v>0</v>
      </c>
      <c r="FB79" s="415">
        <v>0</v>
      </c>
      <c r="FC79" s="415">
        <v>0</v>
      </c>
      <c r="FD79" s="415">
        <v>0</v>
      </c>
      <c r="FE79" s="416">
        <v>0</v>
      </c>
      <c r="FF79" s="413">
        <v>0</v>
      </c>
      <c r="FG79" s="389">
        <v>0</v>
      </c>
      <c r="FH79" s="389">
        <v>0</v>
      </c>
      <c r="FI79" s="389">
        <v>0</v>
      </c>
      <c r="FJ79" s="389">
        <v>0</v>
      </c>
      <c r="FK79" s="389">
        <v>0</v>
      </c>
      <c r="FL79" s="417">
        <v>0</v>
      </c>
      <c r="FM79" s="389">
        <v>0</v>
      </c>
      <c r="FN79" s="389">
        <v>0</v>
      </c>
      <c r="FO79" s="389">
        <v>0</v>
      </c>
      <c r="FP79" s="389">
        <v>0</v>
      </c>
      <c r="FQ79" s="389">
        <v>0</v>
      </c>
      <c r="FR79" s="417">
        <v>0</v>
      </c>
      <c r="FS79" s="389">
        <v>0</v>
      </c>
      <c r="FT79" s="389">
        <v>0</v>
      </c>
      <c r="FU79" s="389">
        <v>0</v>
      </c>
      <c r="FV79" s="389">
        <v>0</v>
      </c>
      <c r="FW79" s="389">
        <v>0</v>
      </c>
      <c r="FX79" s="417">
        <v>0</v>
      </c>
      <c r="FY79" s="393">
        <v>0</v>
      </c>
      <c r="FZ79" s="393">
        <v>0</v>
      </c>
      <c r="GA79" s="393">
        <v>0</v>
      </c>
      <c r="GB79" s="393">
        <v>0</v>
      </c>
      <c r="GC79" s="393">
        <v>0</v>
      </c>
      <c r="GD79" s="417">
        <v>0</v>
      </c>
      <c r="GE79" s="393">
        <v>0</v>
      </c>
      <c r="GF79" s="393">
        <v>0</v>
      </c>
      <c r="GG79" s="393">
        <v>0</v>
      </c>
      <c r="GH79" s="393">
        <v>0</v>
      </c>
      <c r="GI79" s="393">
        <v>0</v>
      </c>
      <c r="GJ79" s="392">
        <v>0</v>
      </c>
      <c r="GK79" s="389">
        <v>0</v>
      </c>
      <c r="GL79" s="389">
        <v>0</v>
      </c>
      <c r="GM79" s="389">
        <v>0</v>
      </c>
      <c r="GN79" s="389">
        <v>0</v>
      </c>
      <c r="GO79" s="389">
        <v>0</v>
      </c>
      <c r="GP79" s="418">
        <v>0</v>
      </c>
      <c r="GQ79" s="388">
        <v>0</v>
      </c>
      <c r="GR79" s="420">
        <v>0</v>
      </c>
      <c r="GS79" s="396">
        <v>0</v>
      </c>
      <c r="GT79" s="397">
        <v>0</v>
      </c>
      <c r="GU79" s="390">
        <v>0</v>
      </c>
      <c r="GV79" s="390">
        <v>0</v>
      </c>
      <c r="GW79" s="391">
        <v>0</v>
      </c>
      <c r="GX79" s="413">
        <v>0</v>
      </c>
      <c r="GY79" s="389">
        <v>0</v>
      </c>
      <c r="GZ79" s="389">
        <v>0</v>
      </c>
      <c r="HA79" s="389">
        <v>0</v>
      </c>
      <c r="HB79" s="389">
        <v>0</v>
      </c>
      <c r="HC79" s="417">
        <v>0</v>
      </c>
      <c r="HD79" s="389">
        <v>0</v>
      </c>
      <c r="HE79" s="389">
        <v>0</v>
      </c>
      <c r="HF79" s="389">
        <v>0</v>
      </c>
      <c r="HG79" s="389">
        <v>0</v>
      </c>
      <c r="HH79" s="417">
        <v>0</v>
      </c>
      <c r="HI79" s="389">
        <v>0</v>
      </c>
      <c r="HJ79" s="389">
        <v>0</v>
      </c>
      <c r="HK79" s="389">
        <v>0</v>
      </c>
      <c r="HL79" s="389">
        <v>0</v>
      </c>
      <c r="HM79" s="417">
        <v>0</v>
      </c>
      <c r="HN79" s="389">
        <v>0</v>
      </c>
      <c r="HO79" s="389">
        <v>0</v>
      </c>
      <c r="HP79" s="389">
        <v>0</v>
      </c>
      <c r="HQ79" s="389">
        <v>0</v>
      </c>
      <c r="HR79" s="392">
        <v>0</v>
      </c>
      <c r="HS79" s="393">
        <v>0</v>
      </c>
      <c r="HT79" s="393">
        <v>0</v>
      </c>
      <c r="HU79" s="393">
        <v>0</v>
      </c>
      <c r="HV79" s="393">
        <v>0</v>
      </c>
      <c r="HW79" s="417">
        <v>0</v>
      </c>
      <c r="HX79" s="414">
        <v>0</v>
      </c>
      <c r="HY79" s="415">
        <v>0</v>
      </c>
      <c r="HZ79" s="415">
        <v>0</v>
      </c>
      <c r="IA79" s="416">
        <v>0</v>
      </c>
      <c r="IB79" s="418">
        <v>0</v>
      </c>
      <c r="IC79" s="388">
        <v>0</v>
      </c>
      <c r="ID79" s="419">
        <v>0</v>
      </c>
      <c r="IE79" s="396">
        <v>0</v>
      </c>
      <c r="IF79" s="397">
        <v>0</v>
      </c>
      <c r="IG79" s="390">
        <v>0</v>
      </c>
      <c r="IH79" s="390">
        <v>0</v>
      </c>
      <c r="II79" s="391">
        <v>0</v>
      </c>
      <c r="IJ79" s="388">
        <v>0</v>
      </c>
      <c r="IK79" s="395">
        <v>0</v>
      </c>
      <c r="IL79" s="419">
        <v>0</v>
      </c>
      <c r="IM79" s="396">
        <v>0</v>
      </c>
      <c r="IN79" s="397">
        <v>0</v>
      </c>
      <c r="IO79" s="390">
        <v>0</v>
      </c>
      <c r="IP79" s="390">
        <v>0</v>
      </c>
      <c r="IQ79" s="391">
        <v>0</v>
      </c>
      <c r="IR79" s="391">
        <v>0</v>
      </c>
      <c r="IS79" s="388">
        <v>0</v>
      </c>
      <c r="IT79" s="395">
        <v>0</v>
      </c>
      <c r="IU79" s="419">
        <v>0</v>
      </c>
      <c r="IV79" s="396">
        <v>0</v>
      </c>
      <c r="IW79" s="397">
        <v>0</v>
      </c>
      <c r="IX79" s="390">
        <v>0</v>
      </c>
      <c r="IY79" s="390">
        <v>0</v>
      </c>
      <c r="IZ79" s="391">
        <v>0</v>
      </c>
      <c r="JA79" s="388">
        <v>0</v>
      </c>
      <c r="JB79" s="395">
        <v>0</v>
      </c>
      <c r="JC79" s="419">
        <v>0</v>
      </c>
      <c r="JD79" s="396">
        <v>0</v>
      </c>
      <c r="JE79" s="397">
        <v>0</v>
      </c>
      <c r="JF79" s="390">
        <v>0</v>
      </c>
      <c r="JG79" s="390">
        <v>0</v>
      </c>
      <c r="JH79" s="391">
        <v>0</v>
      </c>
      <c r="JI79" s="388">
        <v>0</v>
      </c>
      <c r="JJ79" s="395">
        <v>0</v>
      </c>
      <c r="JK79" s="388">
        <v>0</v>
      </c>
      <c r="JL79" s="388">
        <v>0</v>
      </c>
      <c r="JM79" s="388">
        <v>0</v>
      </c>
      <c r="JN79" s="413">
        <v>0</v>
      </c>
      <c r="JO79" s="400">
        <v>0</v>
      </c>
    </row>
    <row r="80" spans="1:275" x14ac:dyDescent="0.35">
      <c r="A80" s="421" t="s">
        <v>319</v>
      </c>
      <c r="B80" s="421"/>
      <c r="C80" s="422"/>
      <c r="D80" s="423">
        <v>0</v>
      </c>
      <c r="E80" s="423">
        <v>0</v>
      </c>
      <c r="F80" s="424">
        <v>4104</v>
      </c>
      <c r="G80" s="425">
        <v>21999</v>
      </c>
      <c r="H80" s="425">
        <v>61146</v>
      </c>
      <c r="I80" s="425">
        <v>84792</v>
      </c>
      <c r="J80" s="426">
        <v>9156</v>
      </c>
      <c r="K80" s="423">
        <v>181197</v>
      </c>
      <c r="L80" s="424">
        <v>0</v>
      </c>
      <c r="M80" s="425">
        <v>0</v>
      </c>
      <c r="N80" s="425">
        <v>0</v>
      </c>
      <c r="O80" s="425">
        <v>0</v>
      </c>
      <c r="P80" s="426">
        <v>0</v>
      </c>
      <c r="Q80" s="423">
        <v>0</v>
      </c>
      <c r="R80" s="424">
        <v>4104</v>
      </c>
      <c r="S80" s="425">
        <v>21999</v>
      </c>
      <c r="T80" s="425">
        <v>61146</v>
      </c>
      <c r="U80" s="425">
        <v>84792</v>
      </c>
      <c r="V80" s="426">
        <v>9156</v>
      </c>
      <c r="W80" s="423">
        <v>181197</v>
      </c>
      <c r="X80" s="424">
        <v>0</v>
      </c>
      <c r="Y80" s="425">
        <v>0</v>
      </c>
      <c r="Z80" s="425">
        <v>0</v>
      </c>
      <c r="AA80" s="425">
        <v>0</v>
      </c>
      <c r="AB80" s="426">
        <v>0</v>
      </c>
      <c r="AC80" s="423">
        <v>0</v>
      </c>
      <c r="AD80" s="424">
        <v>0</v>
      </c>
      <c r="AE80" s="425">
        <v>1639</v>
      </c>
      <c r="AF80" s="425">
        <v>4267</v>
      </c>
      <c r="AG80" s="425">
        <v>0</v>
      </c>
      <c r="AH80" s="426">
        <v>0</v>
      </c>
      <c r="AI80" s="423">
        <v>5906</v>
      </c>
      <c r="AJ80" s="424">
        <v>0</v>
      </c>
      <c r="AK80" s="425">
        <v>7646</v>
      </c>
      <c r="AL80" s="425">
        <v>56879</v>
      </c>
      <c r="AM80" s="425">
        <v>84792</v>
      </c>
      <c r="AN80" s="426">
        <v>9156</v>
      </c>
      <c r="AO80" s="423">
        <v>158473</v>
      </c>
      <c r="AP80" s="424">
        <v>4104</v>
      </c>
      <c r="AQ80" s="425">
        <v>12714</v>
      </c>
      <c r="AR80" s="425">
        <v>0</v>
      </c>
      <c r="AS80" s="425">
        <v>0</v>
      </c>
      <c r="AT80" s="426">
        <v>0</v>
      </c>
      <c r="AU80" s="423">
        <v>16818</v>
      </c>
      <c r="AV80" s="424">
        <v>0</v>
      </c>
      <c r="AW80" s="425">
        <v>0</v>
      </c>
      <c r="AX80" s="425">
        <v>0</v>
      </c>
      <c r="AY80" s="425">
        <v>0</v>
      </c>
      <c r="AZ80" s="426">
        <v>0</v>
      </c>
      <c r="BA80" s="423">
        <v>0</v>
      </c>
      <c r="BB80" s="424">
        <v>0</v>
      </c>
      <c r="BC80" s="425">
        <v>0</v>
      </c>
      <c r="BD80" s="425">
        <v>0</v>
      </c>
      <c r="BE80" s="425">
        <v>0</v>
      </c>
      <c r="BF80" s="426">
        <v>0</v>
      </c>
      <c r="BG80" s="423">
        <v>0</v>
      </c>
      <c r="BH80" s="424">
        <v>0</v>
      </c>
      <c r="BI80" s="425">
        <v>0</v>
      </c>
      <c r="BJ80" s="425">
        <v>0</v>
      </c>
      <c r="BK80" s="425">
        <v>0</v>
      </c>
      <c r="BL80" s="426">
        <v>0</v>
      </c>
      <c r="BM80" s="423">
        <v>0</v>
      </c>
      <c r="BN80" s="427">
        <v>0</v>
      </c>
      <c r="BO80" s="428">
        <v>0</v>
      </c>
      <c r="BP80" s="428">
        <v>0</v>
      </c>
      <c r="BQ80" s="429">
        <v>30438</v>
      </c>
      <c r="BR80" s="425">
        <v>4506</v>
      </c>
      <c r="BS80" s="425">
        <v>136002</v>
      </c>
      <c r="BT80" s="430">
        <v>1380</v>
      </c>
      <c r="BU80" s="423">
        <v>172326</v>
      </c>
      <c r="BV80" s="424">
        <v>0</v>
      </c>
      <c r="BW80" s="425">
        <v>0</v>
      </c>
      <c r="BX80" s="425">
        <v>0</v>
      </c>
      <c r="BY80" s="426">
        <v>0</v>
      </c>
      <c r="BZ80" s="423">
        <v>0</v>
      </c>
      <c r="CA80" s="424">
        <v>21837.166666666668</v>
      </c>
      <c r="CB80" s="425">
        <v>938</v>
      </c>
      <c r="CC80" s="425">
        <v>4133</v>
      </c>
      <c r="CD80" s="425">
        <v>0</v>
      </c>
      <c r="CE80" s="423">
        <v>26908.166666666668</v>
      </c>
      <c r="CF80" s="424">
        <v>8600.8333333333339</v>
      </c>
      <c r="CG80" s="425">
        <v>3568</v>
      </c>
      <c r="CH80" s="425">
        <v>131869</v>
      </c>
      <c r="CI80" s="425">
        <v>1380</v>
      </c>
      <c r="CJ80" s="423">
        <v>145417.83333333334</v>
      </c>
      <c r="CK80" s="424">
        <v>0</v>
      </c>
      <c r="CL80" s="425">
        <v>0</v>
      </c>
      <c r="CM80" s="425">
        <v>0</v>
      </c>
      <c r="CN80" s="425">
        <v>0</v>
      </c>
      <c r="CO80" s="423">
        <v>0</v>
      </c>
      <c r="CP80" s="424">
        <v>0</v>
      </c>
      <c r="CQ80" s="425">
        <v>0</v>
      </c>
      <c r="CR80" s="425">
        <v>0</v>
      </c>
      <c r="CS80" s="426">
        <v>0</v>
      </c>
      <c r="CT80" s="423">
        <v>0</v>
      </c>
      <c r="CU80" s="424">
        <v>0</v>
      </c>
      <c r="CV80" s="425">
        <v>0</v>
      </c>
      <c r="CW80" s="425">
        <v>0</v>
      </c>
      <c r="CX80" s="426">
        <v>0</v>
      </c>
      <c r="CY80" s="423">
        <v>0</v>
      </c>
      <c r="CZ80" s="427">
        <v>0</v>
      </c>
      <c r="DA80" s="431">
        <v>0</v>
      </c>
      <c r="DB80" s="428">
        <v>0</v>
      </c>
      <c r="DC80" s="429">
        <v>20418</v>
      </c>
      <c r="DD80" s="425">
        <v>14298</v>
      </c>
      <c r="DE80" s="425">
        <v>38370</v>
      </c>
      <c r="DF80" s="430">
        <v>77526</v>
      </c>
      <c r="DG80" s="423">
        <v>150612</v>
      </c>
      <c r="DH80" s="424">
        <v>0</v>
      </c>
      <c r="DI80" s="425">
        <v>0</v>
      </c>
      <c r="DJ80" s="425">
        <v>0</v>
      </c>
      <c r="DK80" s="426">
        <v>0</v>
      </c>
      <c r="DL80" s="423">
        <v>0</v>
      </c>
      <c r="DM80" s="424">
        <v>19579</v>
      </c>
      <c r="DN80" s="425">
        <v>5723</v>
      </c>
      <c r="DO80" s="425">
        <v>0</v>
      </c>
      <c r="DP80" s="425">
        <v>0</v>
      </c>
      <c r="DQ80" s="423">
        <v>25302</v>
      </c>
      <c r="DR80" s="424">
        <v>839</v>
      </c>
      <c r="DS80" s="425">
        <v>8575</v>
      </c>
      <c r="DT80" s="425">
        <v>38370</v>
      </c>
      <c r="DU80" s="425">
        <v>77526</v>
      </c>
      <c r="DV80" s="423">
        <v>125310</v>
      </c>
      <c r="DW80" s="424">
        <v>0</v>
      </c>
      <c r="DX80" s="425">
        <v>0</v>
      </c>
      <c r="DY80" s="425">
        <v>0</v>
      </c>
      <c r="DZ80" s="425">
        <v>0</v>
      </c>
      <c r="EA80" s="423">
        <v>0</v>
      </c>
      <c r="EB80" s="424">
        <v>0</v>
      </c>
      <c r="EC80" s="425">
        <v>0</v>
      </c>
      <c r="ED80" s="425">
        <v>0</v>
      </c>
      <c r="EE80" s="426">
        <v>0</v>
      </c>
      <c r="EF80" s="423">
        <v>0</v>
      </c>
      <c r="EG80" s="424">
        <v>0</v>
      </c>
      <c r="EH80" s="425">
        <v>0</v>
      </c>
      <c r="EI80" s="425">
        <v>0</v>
      </c>
      <c r="EJ80" s="426">
        <v>0</v>
      </c>
      <c r="EK80" s="423">
        <v>0</v>
      </c>
      <c r="EL80" s="431">
        <v>0</v>
      </c>
      <c r="EM80" s="423">
        <v>55431</v>
      </c>
      <c r="EN80" s="423">
        <v>59652</v>
      </c>
      <c r="EO80" s="424">
        <v>2046</v>
      </c>
      <c r="EP80" s="425">
        <v>7950</v>
      </c>
      <c r="EQ80" s="425">
        <v>7548</v>
      </c>
      <c r="ER80" s="425">
        <v>44778</v>
      </c>
      <c r="ES80" s="426">
        <v>31746</v>
      </c>
      <c r="ET80" s="423">
        <v>94068</v>
      </c>
      <c r="EU80" s="424">
        <v>0</v>
      </c>
      <c r="EV80" s="425">
        <v>0</v>
      </c>
      <c r="EW80" s="425">
        <v>0</v>
      </c>
      <c r="EX80" s="425">
        <v>0</v>
      </c>
      <c r="EY80" s="426">
        <v>0</v>
      </c>
      <c r="EZ80" s="423">
        <v>0</v>
      </c>
      <c r="FA80" s="424">
        <v>2046</v>
      </c>
      <c r="FB80" s="425">
        <v>7950</v>
      </c>
      <c r="FC80" s="425">
        <v>7548</v>
      </c>
      <c r="FD80" s="425">
        <v>44778</v>
      </c>
      <c r="FE80" s="426">
        <v>31746</v>
      </c>
      <c r="FF80" s="423">
        <v>94068</v>
      </c>
      <c r="FG80" s="424">
        <v>0</v>
      </c>
      <c r="FH80" s="425">
        <v>0</v>
      </c>
      <c r="FI80" s="425">
        <v>0</v>
      </c>
      <c r="FJ80" s="425">
        <v>0</v>
      </c>
      <c r="FK80" s="426">
        <v>0</v>
      </c>
      <c r="FL80" s="423">
        <v>0</v>
      </c>
      <c r="FM80" s="424">
        <v>2046</v>
      </c>
      <c r="FN80" s="425">
        <v>6293</v>
      </c>
      <c r="FO80" s="425">
        <v>688</v>
      </c>
      <c r="FP80" s="425">
        <v>0</v>
      </c>
      <c r="FQ80" s="426">
        <v>0</v>
      </c>
      <c r="FR80" s="423">
        <v>9027</v>
      </c>
      <c r="FS80" s="424">
        <v>0</v>
      </c>
      <c r="FT80" s="425">
        <v>1657</v>
      </c>
      <c r="FU80" s="425">
        <v>6860</v>
      </c>
      <c r="FV80" s="425">
        <v>44778</v>
      </c>
      <c r="FW80" s="426">
        <v>31746</v>
      </c>
      <c r="FX80" s="423">
        <v>85041</v>
      </c>
      <c r="FY80" s="424">
        <v>0</v>
      </c>
      <c r="FZ80" s="425">
        <v>0</v>
      </c>
      <c r="GA80" s="425">
        <v>0</v>
      </c>
      <c r="GB80" s="425">
        <v>0</v>
      </c>
      <c r="GC80" s="426">
        <v>0</v>
      </c>
      <c r="GD80" s="423">
        <v>0</v>
      </c>
      <c r="GE80" s="424">
        <v>0</v>
      </c>
      <c r="GF80" s="425">
        <v>0</v>
      </c>
      <c r="GG80" s="425">
        <v>0</v>
      </c>
      <c r="GH80" s="425">
        <v>0</v>
      </c>
      <c r="GI80" s="426">
        <v>0</v>
      </c>
      <c r="GJ80" s="423">
        <v>0</v>
      </c>
      <c r="GK80" s="424">
        <v>0</v>
      </c>
      <c r="GL80" s="425">
        <v>0</v>
      </c>
      <c r="GM80" s="425">
        <v>0</v>
      </c>
      <c r="GN80" s="425">
        <v>0</v>
      </c>
      <c r="GO80" s="426">
        <v>0</v>
      </c>
      <c r="GP80" s="423">
        <v>0</v>
      </c>
      <c r="GQ80" s="423">
        <v>774</v>
      </c>
      <c r="GR80" s="431">
        <v>136752</v>
      </c>
      <c r="GS80" s="428">
        <v>74424</v>
      </c>
      <c r="GT80" s="429">
        <v>50322</v>
      </c>
      <c r="GU80" s="425">
        <v>5364</v>
      </c>
      <c r="GV80" s="425">
        <v>15372</v>
      </c>
      <c r="GW80" s="426">
        <v>8226</v>
      </c>
      <c r="GX80" s="423">
        <v>79284</v>
      </c>
      <c r="GY80" s="424">
        <v>0</v>
      </c>
      <c r="GZ80" s="425">
        <v>0</v>
      </c>
      <c r="HA80" s="425">
        <v>0</v>
      </c>
      <c r="HB80" s="426">
        <v>0</v>
      </c>
      <c r="HC80" s="423">
        <v>0</v>
      </c>
      <c r="HD80" s="424">
        <v>0</v>
      </c>
      <c r="HE80" s="425">
        <v>0</v>
      </c>
      <c r="HF80" s="425">
        <v>0</v>
      </c>
      <c r="HG80" s="425">
        <v>0</v>
      </c>
      <c r="HH80" s="423">
        <v>0</v>
      </c>
      <c r="HI80" s="424">
        <v>0</v>
      </c>
      <c r="HJ80" s="425">
        <v>0</v>
      </c>
      <c r="HK80" s="425">
        <v>0</v>
      </c>
      <c r="HL80" s="425">
        <v>0</v>
      </c>
      <c r="HM80" s="423">
        <v>0</v>
      </c>
      <c r="HN80" s="424">
        <v>0</v>
      </c>
      <c r="HO80" s="425">
        <v>0</v>
      </c>
      <c r="HP80" s="425">
        <v>0</v>
      </c>
      <c r="HQ80" s="425">
        <v>0</v>
      </c>
      <c r="HR80" s="423">
        <v>0</v>
      </c>
      <c r="HS80" s="424">
        <v>0</v>
      </c>
      <c r="HT80" s="425">
        <v>0</v>
      </c>
      <c r="HU80" s="425">
        <v>0</v>
      </c>
      <c r="HV80" s="426">
        <v>0</v>
      </c>
      <c r="HW80" s="423">
        <v>0</v>
      </c>
      <c r="HX80" s="424">
        <v>50322</v>
      </c>
      <c r="HY80" s="425">
        <v>5364</v>
      </c>
      <c r="HZ80" s="425">
        <v>15372</v>
      </c>
      <c r="IA80" s="426">
        <v>8226</v>
      </c>
      <c r="IB80" s="423">
        <v>79284</v>
      </c>
      <c r="IC80" s="423">
        <v>62328</v>
      </c>
      <c r="ID80" s="428">
        <v>144774</v>
      </c>
      <c r="IE80" s="428">
        <v>9918</v>
      </c>
      <c r="IF80" s="429">
        <v>5004</v>
      </c>
      <c r="IG80" s="425">
        <v>2898</v>
      </c>
      <c r="IH80" s="425">
        <v>0</v>
      </c>
      <c r="II80" s="426">
        <v>2016</v>
      </c>
      <c r="IJ80" s="423">
        <v>9918</v>
      </c>
      <c r="IK80" s="423">
        <v>134856</v>
      </c>
      <c r="IL80" s="428">
        <v>198162</v>
      </c>
      <c r="IM80" s="428">
        <v>858</v>
      </c>
      <c r="IN80" s="429">
        <v>354</v>
      </c>
      <c r="IO80" s="425">
        <v>0</v>
      </c>
      <c r="IP80" s="425">
        <v>504</v>
      </c>
      <c r="IQ80" s="426">
        <v>330</v>
      </c>
      <c r="IR80" s="426">
        <v>0</v>
      </c>
      <c r="IS80" s="423">
        <v>1188</v>
      </c>
      <c r="IT80" s="423">
        <v>197304</v>
      </c>
      <c r="IU80" s="428">
        <v>150678</v>
      </c>
      <c r="IV80" s="428">
        <v>0</v>
      </c>
      <c r="IW80" s="429">
        <v>0</v>
      </c>
      <c r="IX80" s="425">
        <v>0</v>
      </c>
      <c r="IY80" s="425">
        <v>0</v>
      </c>
      <c r="IZ80" s="426">
        <v>0</v>
      </c>
      <c r="JA80" s="423">
        <v>0</v>
      </c>
      <c r="JB80" s="423">
        <v>150678</v>
      </c>
      <c r="JC80" s="428">
        <v>147324</v>
      </c>
      <c r="JD80" s="428">
        <v>504</v>
      </c>
      <c r="JE80" s="429">
        <v>0</v>
      </c>
      <c r="JF80" s="425">
        <v>504</v>
      </c>
      <c r="JG80" s="425">
        <v>180</v>
      </c>
      <c r="JH80" s="426">
        <v>0</v>
      </c>
      <c r="JI80" s="423">
        <v>684</v>
      </c>
      <c r="JJ80" s="423">
        <v>146820</v>
      </c>
      <c r="JK80" s="423">
        <v>833121</v>
      </c>
      <c r="JL80" s="423">
        <v>145356</v>
      </c>
      <c r="JM80" s="423">
        <v>689277</v>
      </c>
      <c r="JN80" s="423">
        <v>692760</v>
      </c>
      <c r="JO80" s="400">
        <v>1</v>
      </c>
    </row>
    <row r="81" spans="1:275" hidden="1" x14ac:dyDescent="0.35">
      <c r="A81" s="386">
        <v>624</v>
      </c>
      <c r="B81" s="386">
        <v>1</v>
      </c>
      <c r="C81" s="387" t="s">
        <v>32</v>
      </c>
      <c r="D81" s="388">
        <v>0</v>
      </c>
      <c r="E81" s="388">
        <v>0</v>
      </c>
      <c r="F81" s="389">
        <v>0</v>
      </c>
      <c r="G81" s="390">
        <v>0</v>
      </c>
      <c r="H81" s="390">
        <v>0</v>
      </c>
      <c r="I81" s="390">
        <v>0</v>
      </c>
      <c r="J81" s="391">
        <v>0</v>
      </c>
      <c r="K81" s="388">
        <v>0</v>
      </c>
      <c r="L81" s="389">
        <v>0</v>
      </c>
      <c r="M81" s="390">
        <v>0</v>
      </c>
      <c r="N81" s="390">
        <v>0</v>
      </c>
      <c r="O81" s="390">
        <v>0</v>
      </c>
      <c r="P81" s="391">
        <v>0</v>
      </c>
      <c r="Q81" s="388">
        <v>0</v>
      </c>
      <c r="R81" s="389">
        <v>0</v>
      </c>
      <c r="S81" s="390">
        <v>0</v>
      </c>
      <c r="T81" s="390">
        <v>0</v>
      </c>
      <c r="U81" s="390">
        <v>0</v>
      </c>
      <c r="V81" s="391">
        <v>0</v>
      </c>
      <c r="W81" s="388">
        <v>0</v>
      </c>
      <c r="X81" s="389">
        <v>0</v>
      </c>
      <c r="Y81" s="389">
        <v>0</v>
      </c>
      <c r="Z81" s="389">
        <v>0</v>
      </c>
      <c r="AA81" s="389">
        <v>0</v>
      </c>
      <c r="AB81" s="389">
        <v>0</v>
      </c>
      <c r="AC81" s="392">
        <v>0</v>
      </c>
      <c r="AD81" s="389">
        <v>0</v>
      </c>
      <c r="AE81" s="389">
        <v>0</v>
      </c>
      <c r="AF81" s="389">
        <v>0</v>
      </c>
      <c r="AG81" s="389">
        <v>0</v>
      </c>
      <c r="AH81" s="389">
        <v>0</v>
      </c>
      <c r="AI81" s="392">
        <v>0</v>
      </c>
      <c r="AJ81" s="389">
        <v>0</v>
      </c>
      <c r="AK81" s="389">
        <v>0</v>
      </c>
      <c r="AL81" s="389">
        <v>0</v>
      </c>
      <c r="AM81" s="389">
        <v>0</v>
      </c>
      <c r="AN81" s="389">
        <v>0</v>
      </c>
      <c r="AO81" s="392">
        <v>0</v>
      </c>
      <c r="AP81" s="393">
        <v>0</v>
      </c>
      <c r="AQ81" s="393">
        <v>0</v>
      </c>
      <c r="AR81" s="393">
        <v>0</v>
      </c>
      <c r="AS81" s="393">
        <v>0</v>
      </c>
      <c r="AT81" s="393">
        <v>0</v>
      </c>
      <c r="AU81" s="392">
        <v>0</v>
      </c>
      <c r="AV81" s="393">
        <v>0</v>
      </c>
      <c r="AW81" s="393">
        <v>0</v>
      </c>
      <c r="AX81" s="393">
        <v>0</v>
      </c>
      <c r="AY81" s="393">
        <v>0</v>
      </c>
      <c r="AZ81" s="393">
        <v>0</v>
      </c>
      <c r="BA81" s="392">
        <v>0</v>
      </c>
      <c r="BB81" s="393">
        <v>0</v>
      </c>
      <c r="BC81" s="393">
        <v>0</v>
      </c>
      <c r="BD81" s="393">
        <v>0</v>
      </c>
      <c r="BE81" s="393">
        <v>0</v>
      </c>
      <c r="BF81" s="393">
        <v>0</v>
      </c>
      <c r="BG81" s="392">
        <v>0</v>
      </c>
      <c r="BH81" s="389">
        <v>0</v>
      </c>
      <c r="BI81" s="389">
        <v>0</v>
      </c>
      <c r="BJ81" s="389">
        <v>0</v>
      </c>
      <c r="BK81" s="389">
        <v>0</v>
      </c>
      <c r="BL81" s="389">
        <v>0</v>
      </c>
      <c r="BM81" s="394">
        <v>0</v>
      </c>
      <c r="BN81" s="395">
        <v>0</v>
      </c>
      <c r="BO81" s="396">
        <v>0</v>
      </c>
      <c r="BP81" s="396">
        <v>0</v>
      </c>
      <c r="BQ81" s="397">
        <v>0</v>
      </c>
      <c r="BR81" s="390">
        <v>0</v>
      </c>
      <c r="BS81" s="390">
        <v>0</v>
      </c>
      <c r="BT81" s="398">
        <v>0</v>
      </c>
      <c r="BU81" s="388">
        <v>0</v>
      </c>
      <c r="BV81" s="389">
        <v>0</v>
      </c>
      <c r="BW81" s="389">
        <v>0</v>
      </c>
      <c r="BX81" s="389">
        <v>0</v>
      </c>
      <c r="BY81" s="389">
        <v>0</v>
      </c>
      <c r="BZ81" s="392">
        <v>0</v>
      </c>
      <c r="CA81" s="389">
        <v>0</v>
      </c>
      <c r="CB81" s="389">
        <v>0</v>
      </c>
      <c r="CC81" s="389">
        <v>0</v>
      </c>
      <c r="CD81" s="389">
        <v>0</v>
      </c>
      <c r="CE81" s="392">
        <v>0</v>
      </c>
      <c r="CF81" s="389">
        <v>0</v>
      </c>
      <c r="CG81" s="389">
        <v>0</v>
      </c>
      <c r="CH81" s="389">
        <v>0</v>
      </c>
      <c r="CI81" s="389">
        <v>0</v>
      </c>
      <c r="CJ81" s="392">
        <v>0</v>
      </c>
      <c r="CK81" s="393">
        <v>0</v>
      </c>
      <c r="CL81" s="393">
        <v>0</v>
      </c>
      <c r="CM81" s="393">
        <v>0</v>
      </c>
      <c r="CN81" s="393">
        <v>0</v>
      </c>
      <c r="CO81" s="392">
        <v>0</v>
      </c>
      <c r="CP81" s="393">
        <v>0</v>
      </c>
      <c r="CQ81" s="393">
        <v>0</v>
      </c>
      <c r="CR81" s="393">
        <v>0</v>
      </c>
      <c r="CS81" s="393">
        <v>0</v>
      </c>
      <c r="CT81" s="392">
        <v>0</v>
      </c>
      <c r="CU81" s="389">
        <v>0</v>
      </c>
      <c r="CV81" s="390">
        <v>0</v>
      </c>
      <c r="CW81" s="390">
        <v>0</v>
      </c>
      <c r="CX81" s="391">
        <v>0</v>
      </c>
      <c r="CY81" s="394">
        <v>0</v>
      </c>
      <c r="CZ81" s="395">
        <v>0</v>
      </c>
      <c r="DA81" s="399">
        <v>0</v>
      </c>
      <c r="DB81" s="396">
        <v>0</v>
      </c>
      <c r="DC81" s="397">
        <v>0</v>
      </c>
      <c r="DD81" s="390">
        <v>0</v>
      </c>
      <c r="DE81" s="390">
        <v>0</v>
      </c>
      <c r="DF81" s="398">
        <v>0</v>
      </c>
      <c r="DG81" s="388">
        <v>0</v>
      </c>
      <c r="DH81" s="389">
        <v>0</v>
      </c>
      <c r="DI81" s="389">
        <v>0</v>
      </c>
      <c r="DJ81" s="389">
        <v>0</v>
      </c>
      <c r="DK81" s="389">
        <v>0</v>
      </c>
      <c r="DL81" s="392">
        <v>0</v>
      </c>
      <c r="DM81" s="389">
        <v>0</v>
      </c>
      <c r="DN81" s="389">
        <v>0</v>
      </c>
      <c r="DO81" s="389">
        <v>0</v>
      </c>
      <c r="DP81" s="389">
        <v>0</v>
      </c>
      <c r="DQ81" s="392">
        <v>0</v>
      </c>
      <c r="DR81" s="389">
        <v>0</v>
      </c>
      <c r="DS81" s="389">
        <v>0</v>
      </c>
      <c r="DT81" s="389">
        <v>0</v>
      </c>
      <c r="DU81" s="389">
        <v>0</v>
      </c>
      <c r="DV81" s="392">
        <v>0</v>
      </c>
      <c r="DW81" s="389">
        <v>0</v>
      </c>
      <c r="DX81" s="389">
        <v>0</v>
      </c>
      <c r="DY81" s="389">
        <v>0</v>
      </c>
      <c r="DZ81" s="389">
        <v>0</v>
      </c>
      <c r="EA81" s="392">
        <v>0</v>
      </c>
      <c r="EB81" s="393">
        <v>0</v>
      </c>
      <c r="EC81" s="393">
        <v>0</v>
      </c>
      <c r="ED81" s="393">
        <v>0</v>
      </c>
      <c r="EE81" s="393">
        <v>0</v>
      </c>
      <c r="EF81" s="392">
        <v>0</v>
      </c>
      <c r="EG81" s="389">
        <v>0</v>
      </c>
      <c r="EH81" s="390">
        <v>0</v>
      </c>
      <c r="EI81" s="390">
        <v>0</v>
      </c>
      <c r="EJ81" s="391">
        <v>0</v>
      </c>
      <c r="EK81" s="394">
        <v>0</v>
      </c>
      <c r="EL81" s="395">
        <v>0</v>
      </c>
      <c r="EM81" s="388">
        <v>0</v>
      </c>
      <c r="EN81" s="388">
        <v>0</v>
      </c>
      <c r="EO81" s="389">
        <v>0</v>
      </c>
      <c r="EP81" s="390">
        <v>0</v>
      </c>
      <c r="EQ81" s="390">
        <v>0</v>
      </c>
      <c r="ER81" s="390">
        <v>0</v>
      </c>
      <c r="ES81" s="391">
        <v>0</v>
      </c>
      <c r="ET81" s="388">
        <v>0</v>
      </c>
      <c r="EU81" s="389">
        <v>0</v>
      </c>
      <c r="EV81" s="390">
        <v>0</v>
      </c>
      <c r="EW81" s="390">
        <v>0</v>
      </c>
      <c r="EX81" s="390">
        <v>0</v>
      </c>
      <c r="EY81" s="391">
        <v>0</v>
      </c>
      <c r="EZ81" s="388">
        <v>0</v>
      </c>
      <c r="FA81" s="389">
        <v>0</v>
      </c>
      <c r="FB81" s="390">
        <v>0</v>
      </c>
      <c r="FC81" s="390">
        <v>0</v>
      </c>
      <c r="FD81" s="390">
        <v>0</v>
      </c>
      <c r="FE81" s="391">
        <v>0</v>
      </c>
      <c r="FF81" s="388">
        <v>0</v>
      </c>
      <c r="FG81" s="389">
        <v>0</v>
      </c>
      <c r="FH81" s="389">
        <v>0</v>
      </c>
      <c r="FI81" s="389">
        <v>0</v>
      </c>
      <c r="FJ81" s="389">
        <v>0</v>
      </c>
      <c r="FK81" s="389">
        <v>0</v>
      </c>
      <c r="FL81" s="392">
        <v>0</v>
      </c>
      <c r="FM81" s="389">
        <v>0</v>
      </c>
      <c r="FN81" s="389">
        <v>0</v>
      </c>
      <c r="FO81" s="389">
        <v>0</v>
      </c>
      <c r="FP81" s="389">
        <v>0</v>
      </c>
      <c r="FQ81" s="389">
        <v>0</v>
      </c>
      <c r="FR81" s="392">
        <v>0</v>
      </c>
      <c r="FS81" s="389">
        <v>0</v>
      </c>
      <c r="FT81" s="389">
        <v>0</v>
      </c>
      <c r="FU81" s="389">
        <v>0</v>
      </c>
      <c r="FV81" s="389">
        <v>0</v>
      </c>
      <c r="FW81" s="389">
        <v>0</v>
      </c>
      <c r="FX81" s="392">
        <v>0</v>
      </c>
      <c r="FY81" s="393">
        <v>0</v>
      </c>
      <c r="FZ81" s="393">
        <v>0</v>
      </c>
      <c r="GA81" s="393">
        <v>0</v>
      </c>
      <c r="GB81" s="393">
        <v>0</v>
      </c>
      <c r="GC81" s="393">
        <v>0</v>
      </c>
      <c r="GD81" s="392">
        <v>0</v>
      </c>
      <c r="GE81" s="393">
        <v>0</v>
      </c>
      <c r="GF81" s="393">
        <v>0</v>
      </c>
      <c r="GG81" s="393">
        <v>0</v>
      </c>
      <c r="GH81" s="393">
        <v>0</v>
      </c>
      <c r="GI81" s="393">
        <v>0</v>
      </c>
      <c r="GJ81" s="392">
        <v>0</v>
      </c>
      <c r="GK81" s="389">
        <v>0</v>
      </c>
      <c r="GL81" s="389">
        <v>0</v>
      </c>
      <c r="GM81" s="389">
        <v>0</v>
      </c>
      <c r="GN81" s="389">
        <v>0</v>
      </c>
      <c r="GO81" s="389">
        <v>0</v>
      </c>
      <c r="GP81" s="394">
        <v>0</v>
      </c>
      <c r="GQ81" s="388">
        <v>0</v>
      </c>
      <c r="GR81" s="399">
        <v>0</v>
      </c>
      <c r="GS81" s="396">
        <v>0</v>
      </c>
      <c r="GT81" s="397">
        <v>0</v>
      </c>
      <c r="GU81" s="390">
        <v>0</v>
      </c>
      <c r="GV81" s="390">
        <v>0</v>
      </c>
      <c r="GW81" s="391">
        <v>0</v>
      </c>
      <c r="GX81" s="388">
        <v>0</v>
      </c>
      <c r="GY81" s="389">
        <v>0</v>
      </c>
      <c r="GZ81" s="389">
        <v>0</v>
      </c>
      <c r="HA81" s="389">
        <v>0</v>
      </c>
      <c r="HB81" s="389">
        <v>0</v>
      </c>
      <c r="HC81" s="392">
        <v>0</v>
      </c>
      <c r="HD81" s="389">
        <v>0</v>
      </c>
      <c r="HE81" s="389">
        <v>0</v>
      </c>
      <c r="HF81" s="389">
        <v>0</v>
      </c>
      <c r="HG81" s="389">
        <v>0</v>
      </c>
      <c r="HH81" s="392">
        <v>0</v>
      </c>
      <c r="HI81" s="389">
        <v>0</v>
      </c>
      <c r="HJ81" s="389">
        <v>0</v>
      </c>
      <c r="HK81" s="389">
        <v>0</v>
      </c>
      <c r="HL81" s="389">
        <v>0</v>
      </c>
      <c r="HM81" s="392">
        <v>0</v>
      </c>
      <c r="HN81" s="389">
        <v>0</v>
      </c>
      <c r="HO81" s="389">
        <v>0</v>
      </c>
      <c r="HP81" s="389">
        <v>0</v>
      </c>
      <c r="HQ81" s="389">
        <v>0</v>
      </c>
      <c r="HR81" s="392">
        <v>0</v>
      </c>
      <c r="HS81" s="393">
        <v>0</v>
      </c>
      <c r="HT81" s="393">
        <v>0</v>
      </c>
      <c r="HU81" s="393">
        <v>0</v>
      </c>
      <c r="HV81" s="393">
        <v>0</v>
      </c>
      <c r="HW81" s="392">
        <v>0</v>
      </c>
      <c r="HX81" s="389">
        <v>0</v>
      </c>
      <c r="HY81" s="390">
        <v>0</v>
      </c>
      <c r="HZ81" s="390">
        <v>0</v>
      </c>
      <c r="IA81" s="391">
        <v>0</v>
      </c>
      <c r="IB81" s="394">
        <v>0</v>
      </c>
      <c r="IC81" s="388">
        <v>0</v>
      </c>
      <c r="ID81" s="396">
        <v>0</v>
      </c>
      <c r="IE81" s="396">
        <v>0</v>
      </c>
      <c r="IF81" s="397">
        <v>0</v>
      </c>
      <c r="IG81" s="390">
        <v>0</v>
      </c>
      <c r="IH81" s="390">
        <v>0</v>
      </c>
      <c r="II81" s="391">
        <v>0</v>
      </c>
      <c r="IJ81" s="388">
        <v>0</v>
      </c>
      <c r="IK81" s="395">
        <v>0</v>
      </c>
      <c r="IL81" s="396">
        <v>0</v>
      </c>
      <c r="IM81" s="396">
        <v>0</v>
      </c>
      <c r="IN81" s="397">
        <v>0</v>
      </c>
      <c r="IO81" s="390">
        <v>0</v>
      </c>
      <c r="IP81" s="390">
        <v>0</v>
      </c>
      <c r="IQ81" s="391">
        <v>0</v>
      </c>
      <c r="IR81" s="391">
        <v>0</v>
      </c>
      <c r="IS81" s="388">
        <v>0</v>
      </c>
      <c r="IT81" s="395">
        <v>0</v>
      </c>
      <c r="IU81" s="396">
        <v>0</v>
      </c>
      <c r="IV81" s="396">
        <v>0</v>
      </c>
      <c r="IW81" s="397">
        <v>0</v>
      </c>
      <c r="IX81" s="390">
        <v>0</v>
      </c>
      <c r="IY81" s="390">
        <v>0</v>
      </c>
      <c r="IZ81" s="391">
        <v>0</v>
      </c>
      <c r="JA81" s="388">
        <v>0</v>
      </c>
      <c r="JB81" s="395">
        <v>0</v>
      </c>
      <c r="JC81" s="396">
        <v>0</v>
      </c>
      <c r="JD81" s="396">
        <v>0</v>
      </c>
      <c r="JE81" s="397">
        <v>0</v>
      </c>
      <c r="JF81" s="390">
        <v>0</v>
      </c>
      <c r="JG81" s="390">
        <v>0</v>
      </c>
      <c r="JH81" s="391">
        <v>0</v>
      </c>
      <c r="JI81" s="388">
        <v>0</v>
      </c>
      <c r="JJ81" s="395">
        <v>0</v>
      </c>
      <c r="JK81" s="388">
        <v>0</v>
      </c>
      <c r="JL81" s="388">
        <v>0</v>
      </c>
      <c r="JM81" s="388">
        <v>0</v>
      </c>
      <c r="JN81" s="388">
        <v>0</v>
      </c>
      <c r="JO81" s="400">
        <v>0</v>
      </c>
    </row>
    <row r="82" spans="1:275" hidden="1" x14ac:dyDescent="0.35">
      <c r="A82" s="401">
        <v>624</v>
      </c>
      <c r="B82" s="386">
        <v>1</v>
      </c>
      <c r="C82" s="402" t="s">
        <v>157</v>
      </c>
      <c r="D82" s="403">
        <v>0</v>
      </c>
      <c r="E82" s="388">
        <v>0</v>
      </c>
      <c r="F82" s="404">
        <v>0</v>
      </c>
      <c r="G82" s="405">
        <v>0</v>
      </c>
      <c r="H82" s="405">
        <v>0</v>
      </c>
      <c r="I82" s="405">
        <v>0</v>
      </c>
      <c r="J82" s="393">
        <v>0</v>
      </c>
      <c r="K82" s="403">
        <v>0</v>
      </c>
      <c r="L82" s="404">
        <v>0</v>
      </c>
      <c r="M82" s="405">
        <v>0</v>
      </c>
      <c r="N82" s="405">
        <v>0</v>
      </c>
      <c r="O82" s="405">
        <v>0</v>
      </c>
      <c r="P82" s="393">
        <v>0</v>
      </c>
      <c r="Q82" s="403">
        <v>0</v>
      </c>
      <c r="R82" s="404">
        <v>0</v>
      </c>
      <c r="S82" s="405">
        <v>0</v>
      </c>
      <c r="T82" s="405">
        <v>0</v>
      </c>
      <c r="U82" s="405">
        <v>0</v>
      </c>
      <c r="V82" s="393">
        <v>0</v>
      </c>
      <c r="W82" s="403">
        <v>0</v>
      </c>
      <c r="X82" s="389">
        <v>0</v>
      </c>
      <c r="Y82" s="389">
        <v>0</v>
      </c>
      <c r="Z82" s="389">
        <v>0</v>
      </c>
      <c r="AA82" s="389">
        <v>0</v>
      </c>
      <c r="AB82" s="389">
        <v>0</v>
      </c>
      <c r="AC82" s="406">
        <v>0</v>
      </c>
      <c r="AD82" s="389">
        <v>0</v>
      </c>
      <c r="AE82" s="389">
        <v>0</v>
      </c>
      <c r="AF82" s="389">
        <v>0</v>
      </c>
      <c r="AG82" s="389">
        <v>0</v>
      </c>
      <c r="AH82" s="389">
        <v>0</v>
      </c>
      <c r="AI82" s="406">
        <v>0</v>
      </c>
      <c r="AJ82" s="389">
        <v>0</v>
      </c>
      <c r="AK82" s="389">
        <v>0</v>
      </c>
      <c r="AL82" s="389">
        <v>0</v>
      </c>
      <c r="AM82" s="389">
        <v>0</v>
      </c>
      <c r="AN82" s="389">
        <v>0</v>
      </c>
      <c r="AO82" s="406">
        <v>0</v>
      </c>
      <c r="AP82" s="393">
        <v>0</v>
      </c>
      <c r="AQ82" s="393">
        <v>0</v>
      </c>
      <c r="AR82" s="393">
        <v>0</v>
      </c>
      <c r="AS82" s="393">
        <v>0</v>
      </c>
      <c r="AT82" s="393">
        <v>0</v>
      </c>
      <c r="AU82" s="406">
        <v>0</v>
      </c>
      <c r="AV82" s="393">
        <v>0</v>
      </c>
      <c r="AW82" s="393">
        <v>0</v>
      </c>
      <c r="AX82" s="393">
        <v>0</v>
      </c>
      <c r="AY82" s="393">
        <v>0</v>
      </c>
      <c r="AZ82" s="393">
        <v>0</v>
      </c>
      <c r="BA82" s="392">
        <v>0</v>
      </c>
      <c r="BB82" s="393">
        <v>0</v>
      </c>
      <c r="BC82" s="393">
        <v>0</v>
      </c>
      <c r="BD82" s="393">
        <v>0</v>
      </c>
      <c r="BE82" s="393">
        <v>0</v>
      </c>
      <c r="BF82" s="393">
        <v>0</v>
      </c>
      <c r="BG82" s="392">
        <v>0</v>
      </c>
      <c r="BH82" s="389">
        <v>0</v>
      </c>
      <c r="BI82" s="389">
        <v>0</v>
      </c>
      <c r="BJ82" s="389">
        <v>0</v>
      </c>
      <c r="BK82" s="389">
        <v>0</v>
      </c>
      <c r="BL82" s="389">
        <v>0</v>
      </c>
      <c r="BM82" s="407">
        <v>0</v>
      </c>
      <c r="BN82" s="395">
        <v>0</v>
      </c>
      <c r="BO82" s="408">
        <v>0</v>
      </c>
      <c r="BP82" s="396">
        <v>0</v>
      </c>
      <c r="BQ82" s="397">
        <v>0</v>
      </c>
      <c r="BR82" s="390">
        <v>0</v>
      </c>
      <c r="BS82" s="390">
        <v>0</v>
      </c>
      <c r="BT82" s="398">
        <v>0</v>
      </c>
      <c r="BU82" s="403">
        <v>0</v>
      </c>
      <c r="BV82" s="389">
        <v>0</v>
      </c>
      <c r="BW82" s="389">
        <v>0</v>
      </c>
      <c r="BX82" s="389">
        <v>0</v>
      </c>
      <c r="BY82" s="389">
        <v>0</v>
      </c>
      <c r="BZ82" s="406">
        <v>0</v>
      </c>
      <c r="CA82" s="389">
        <v>0</v>
      </c>
      <c r="CB82" s="389">
        <v>0</v>
      </c>
      <c r="CC82" s="389">
        <v>0</v>
      </c>
      <c r="CD82" s="389">
        <v>0</v>
      </c>
      <c r="CE82" s="406">
        <v>0</v>
      </c>
      <c r="CF82" s="389">
        <v>0</v>
      </c>
      <c r="CG82" s="389">
        <v>0</v>
      </c>
      <c r="CH82" s="389">
        <v>0</v>
      </c>
      <c r="CI82" s="389">
        <v>0</v>
      </c>
      <c r="CJ82" s="406">
        <v>0</v>
      </c>
      <c r="CK82" s="393">
        <v>0</v>
      </c>
      <c r="CL82" s="393">
        <v>0</v>
      </c>
      <c r="CM82" s="393">
        <v>0</v>
      </c>
      <c r="CN82" s="393">
        <v>0</v>
      </c>
      <c r="CO82" s="392">
        <v>0</v>
      </c>
      <c r="CP82" s="393">
        <v>0</v>
      </c>
      <c r="CQ82" s="393">
        <v>0</v>
      </c>
      <c r="CR82" s="393">
        <v>0</v>
      </c>
      <c r="CS82" s="393">
        <v>0</v>
      </c>
      <c r="CT82" s="392">
        <v>0</v>
      </c>
      <c r="CU82" s="404">
        <v>0</v>
      </c>
      <c r="CV82" s="405">
        <v>0</v>
      </c>
      <c r="CW82" s="405">
        <v>0</v>
      </c>
      <c r="CX82" s="393">
        <v>0</v>
      </c>
      <c r="CY82" s="407">
        <v>0</v>
      </c>
      <c r="CZ82" s="395">
        <v>0</v>
      </c>
      <c r="DA82" s="409">
        <v>0</v>
      </c>
      <c r="DB82" s="396">
        <v>0</v>
      </c>
      <c r="DC82" s="397">
        <v>0</v>
      </c>
      <c r="DD82" s="390">
        <v>0</v>
      </c>
      <c r="DE82" s="390">
        <v>0</v>
      </c>
      <c r="DF82" s="398">
        <v>0</v>
      </c>
      <c r="DG82" s="403">
        <v>0</v>
      </c>
      <c r="DH82" s="389">
        <v>0</v>
      </c>
      <c r="DI82" s="389">
        <v>0</v>
      </c>
      <c r="DJ82" s="389">
        <v>0</v>
      </c>
      <c r="DK82" s="389">
        <v>0</v>
      </c>
      <c r="DL82" s="406">
        <v>0</v>
      </c>
      <c r="DM82" s="389">
        <v>0</v>
      </c>
      <c r="DN82" s="389">
        <v>0</v>
      </c>
      <c r="DO82" s="389">
        <v>0</v>
      </c>
      <c r="DP82" s="389">
        <v>0</v>
      </c>
      <c r="DQ82" s="406">
        <v>0</v>
      </c>
      <c r="DR82" s="389">
        <v>0</v>
      </c>
      <c r="DS82" s="389">
        <v>0</v>
      </c>
      <c r="DT82" s="389">
        <v>0</v>
      </c>
      <c r="DU82" s="389">
        <v>0</v>
      </c>
      <c r="DV82" s="406">
        <v>0</v>
      </c>
      <c r="DW82" s="389">
        <v>0</v>
      </c>
      <c r="DX82" s="389">
        <v>0</v>
      </c>
      <c r="DY82" s="389">
        <v>0</v>
      </c>
      <c r="DZ82" s="389">
        <v>0</v>
      </c>
      <c r="EA82" s="392">
        <v>0</v>
      </c>
      <c r="EB82" s="393">
        <v>0</v>
      </c>
      <c r="EC82" s="393">
        <v>0</v>
      </c>
      <c r="ED82" s="393">
        <v>0</v>
      </c>
      <c r="EE82" s="393">
        <v>0</v>
      </c>
      <c r="EF82" s="406">
        <v>0</v>
      </c>
      <c r="EG82" s="404">
        <v>0</v>
      </c>
      <c r="EH82" s="405">
        <v>0</v>
      </c>
      <c r="EI82" s="405">
        <v>0</v>
      </c>
      <c r="EJ82" s="393">
        <v>0</v>
      </c>
      <c r="EK82" s="407">
        <v>0</v>
      </c>
      <c r="EL82" s="395">
        <v>0</v>
      </c>
      <c r="EM82" s="403">
        <v>0</v>
      </c>
      <c r="EN82" s="388">
        <v>0</v>
      </c>
      <c r="EO82" s="404">
        <v>0</v>
      </c>
      <c r="EP82" s="405">
        <v>0</v>
      </c>
      <c r="EQ82" s="405">
        <v>0</v>
      </c>
      <c r="ER82" s="405">
        <v>0</v>
      </c>
      <c r="ES82" s="393">
        <v>0</v>
      </c>
      <c r="ET82" s="403">
        <v>0</v>
      </c>
      <c r="EU82" s="404">
        <v>0</v>
      </c>
      <c r="EV82" s="405">
        <v>0</v>
      </c>
      <c r="EW82" s="405">
        <v>0</v>
      </c>
      <c r="EX82" s="405">
        <v>0</v>
      </c>
      <c r="EY82" s="393">
        <v>0</v>
      </c>
      <c r="EZ82" s="403">
        <v>0</v>
      </c>
      <c r="FA82" s="404">
        <v>0</v>
      </c>
      <c r="FB82" s="405">
        <v>0</v>
      </c>
      <c r="FC82" s="405">
        <v>0</v>
      </c>
      <c r="FD82" s="405">
        <v>0</v>
      </c>
      <c r="FE82" s="393">
        <v>0</v>
      </c>
      <c r="FF82" s="403">
        <v>0</v>
      </c>
      <c r="FG82" s="389">
        <v>0</v>
      </c>
      <c r="FH82" s="389">
        <v>0</v>
      </c>
      <c r="FI82" s="389">
        <v>0</v>
      </c>
      <c r="FJ82" s="389">
        <v>0</v>
      </c>
      <c r="FK82" s="389">
        <v>0</v>
      </c>
      <c r="FL82" s="406">
        <v>0</v>
      </c>
      <c r="FM82" s="389">
        <v>0</v>
      </c>
      <c r="FN82" s="389">
        <v>0</v>
      </c>
      <c r="FO82" s="389">
        <v>0</v>
      </c>
      <c r="FP82" s="389">
        <v>0</v>
      </c>
      <c r="FQ82" s="389">
        <v>0</v>
      </c>
      <c r="FR82" s="406">
        <v>0</v>
      </c>
      <c r="FS82" s="389">
        <v>0</v>
      </c>
      <c r="FT82" s="389">
        <v>0</v>
      </c>
      <c r="FU82" s="389">
        <v>0</v>
      </c>
      <c r="FV82" s="389">
        <v>0</v>
      </c>
      <c r="FW82" s="389">
        <v>0</v>
      </c>
      <c r="FX82" s="406">
        <v>0</v>
      </c>
      <c r="FY82" s="393">
        <v>0</v>
      </c>
      <c r="FZ82" s="393">
        <v>0</v>
      </c>
      <c r="GA82" s="393">
        <v>0</v>
      </c>
      <c r="GB82" s="393">
        <v>0</v>
      </c>
      <c r="GC82" s="393">
        <v>0</v>
      </c>
      <c r="GD82" s="406">
        <v>0</v>
      </c>
      <c r="GE82" s="393">
        <v>0</v>
      </c>
      <c r="GF82" s="393">
        <v>0</v>
      </c>
      <c r="GG82" s="393">
        <v>0</v>
      </c>
      <c r="GH82" s="393">
        <v>0</v>
      </c>
      <c r="GI82" s="393">
        <v>0</v>
      </c>
      <c r="GJ82" s="392">
        <v>0</v>
      </c>
      <c r="GK82" s="389">
        <v>0</v>
      </c>
      <c r="GL82" s="389">
        <v>0</v>
      </c>
      <c r="GM82" s="389">
        <v>0</v>
      </c>
      <c r="GN82" s="389">
        <v>0</v>
      </c>
      <c r="GO82" s="389">
        <v>0</v>
      </c>
      <c r="GP82" s="407">
        <v>0</v>
      </c>
      <c r="GQ82" s="388">
        <v>0</v>
      </c>
      <c r="GR82" s="409">
        <v>0</v>
      </c>
      <c r="GS82" s="396">
        <v>0</v>
      </c>
      <c r="GT82" s="397">
        <v>0</v>
      </c>
      <c r="GU82" s="390">
        <v>0</v>
      </c>
      <c r="GV82" s="390">
        <v>0</v>
      </c>
      <c r="GW82" s="391">
        <v>0</v>
      </c>
      <c r="GX82" s="403">
        <v>0</v>
      </c>
      <c r="GY82" s="389">
        <v>0</v>
      </c>
      <c r="GZ82" s="389">
        <v>0</v>
      </c>
      <c r="HA82" s="389">
        <v>0</v>
      </c>
      <c r="HB82" s="389">
        <v>0</v>
      </c>
      <c r="HC82" s="406">
        <v>0</v>
      </c>
      <c r="HD82" s="389">
        <v>0</v>
      </c>
      <c r="HE82" s="389">
        <v>0</v>
      </c>
      <c r="HF82" s="389">
        <v>0</v>
      </c>
      <c r="HG82" s="389">
        <v>0</v>
      </c>
      <c r="HH82" s="406">
        <v>0</v>
      </c>
      <c r="HI82" s="389">
        <v>0</v>
      </c>
      <c r="HJ82" s="389">
        <v>0</v>
      </c>
      <c r="HK82" s="389">
        <v>0</v>
      </c>
      <c r="HL82" s="389">
        <v>0</v>
      </c>
      <c r="HM82" s="406">
        <v>0</v>
      </c>
      <c r="HN82" s="389">
        <v>0</v>
      </c>
      <c r="HO82" s="389">
        <v>0</v>
      </c>
      <c r="HP82" s="389">
        <v>0</v>
      </c>
      <c r="HQ82" s="389">
        <v>0</v>
      </c>
      <c r="HR82" s="392">
        <v>0</v>
      </c>
      <c r="HS82" s="393">
        <v>0</v>
      </c>
      <c r="HT82" s="393">
        <v>0</v>
      </c>
      <c r="HU82" s="393">
        <v>0</v>
      </c>
      <c r="HV82" s="393">
        <v>0</v>
      </c>
      <c r="HW82" s="406">
        <v>0</v>
      </c>
      <c r="HX82" s="404">
        <v>0</v>
      </c>
      <c r="HY82" s="405">
        <v>0</v>
      </c>
      <c r="HZ82" s="405">
        <v>0</v>
      </c>
      <c r="IA82" s="393">
        <v>0</v>
      </c>
      <c r="IB82" s="407">
        <v>0</v>
      </c>
      <c r="IC82" s="388">
        <v>0</v>
      </c>
      <c r="ID82" s="408">
        <v>0</v>
      </c>
      <c r="IE82" s="396">
        <v>0</v>
      </c>
      <c r="IF82" s="397">
        <v>0</v>
      </c>
      <c r="IG82" s="390">
        <v>0</v>
      </c>
      <c r="IH82" s="390">
        <v>0</v>
      </c>
      <c r="II82" s="391">
        <v>0</v>
      </c>
      <c r="IJ82" s="388">
        <v>0</v>
      </c>
      <c r="IK82" s="395">
        <v>0</v>
      </c>
      <c r="IL82" s="408">
        <v>0</v>
      </c>
      <c r="IM82" s="396">
        <v>0</v>
      </c>
      <c r="IN82" s="397">
        <v>0</v>
      </c>
      <c r="IO82" s="390">
        <v>0</v>
      </c>
      <c r="IP82" s="390">
        <v>0</v>
      </c>
      <c r="IQ82" s="391">
        <v>0</v>
      </c>
      <c r="IR82" s="391">
        <v>0</v>
      </c>
      <c r="IS82" s="388">
        <v>0</v>
      </c>
      <c r="IT82" s="395">
        <v>0</v>
      </c>
      <c r="IU82" s="408">
        <v>0</v>
      </c>
      <c r="IV82" s="396">
        <v>0</v>
      </c>
      <c r="IW82" s="397">
        <v>0</v>
      </c>
      <c r="IX82" s="390">
        <v>0</v>
      </c>
      <c r="IY82" s="390">
        <v>0</v>
      </c>
      <c r="IZ82" s="391">
        <v>0</v>
      </c>
      <c r="JA82" s="388">
        <v>0</v>
      </c>
      <c r="JB82" s="395">
        <v>0</v>
      </c>
      <c r="JC82" s="408">
        <v>0</v>
      </c>
      <c r="JD82" s="396">
        <v>0</v>
      </c>
      <c r="JE82" s="397">
        <v>0</v>
      </c>
      <c r="JF82" s="390">
        <v>0</v>
      </c>
      <c r="JG82" s="390">
        <v>0</v>
      </c>
      <c r="JH82" s="391">
        <v>0</v>
      </c>
      <c r="JI82" s="388">
        <v>0</v>
      </c>
      <c r="JJ82" s="395">
        <v>0</v>
      </c>
      <c r="JK82" s="388">
        <v>0</v>
      </c>
      <c r="JL82" s="388">
        <v>0</v>
      </c>
      <c r="JM82" s="388">
        <v>0</v>
      </c>
      <c r="JN82" s="403">
        <v>0</v>
      </c>
      <c r="JO82" s="400">
        <v>0</v>
      </c>
    </row>
    <row r="83" spans="1:275" hidden="1" x14ac:dyDescent="0.35">
      <c r="A83" s="401">
        <v>624</v>
      </c>
      <c r="B83" s="386">
        <v>1</v>
      </c>
      <c r="C83" s="402" t="s">
        <v>309</v>
      </c>
      <c r="D83" s="403">
        <v>0</v>
      </c>
      <c r="E83" s="388">
        <v>0</v>
      </c>
      <c r="F83" s="404">
        <v>0</v>
      </c>
      <c r="G83" s="405">
        <v>0</v>
      </c>
      <c r="H83" s="405">
        <v>0</v>
      </c>
      <c r="I83" s="405">
        <v>0</v>
      </c>
      <c r="J83" s="393">
        <v>0</v>
      </c>
      <c r="K83" s="403">
        <v>0</v>
      </c>
      <c r="L83" s="404">
        <v>0</v>
      </c>
      <c r="M83" s="405">
        <v>0</v>
      </c>
      <c r="N83" s="405">
        <v>0</v>
      </c>
      <c r="O83" s="405">
        <v>0</v>
      </c>
      <c r="P83" s="393">
        <v>0</v>
      </c>
      <c r="Q83" s="403">
        <v>0</v>
      </c>
      <c r="R83" s="404">
        <v>0</v>
      </c>
      <c r="S83" s="405">
        <v>0</v>
      </c>
      <c r="T83" s="405">
        <v>0</v>
      </c>
      <c r="U83" s="405">
        <v>0</v>
      </c>
      <c r="V83" s="393">
        <v>0</v>
      </c>
      <c r="W83" s="403">
        <v>0</v>
      </c>
      <c r="X83" s="389">
        <v>0</v>
      </c>
      <c r="Y83" s="389">
        <v>0</v>
      </c>
      <c r="Z83" s="389">
        <v>0</v>
      </c>
      <c r="AA83" s="389">
        <v>0</v>
      </c>
      <c r="AB83" s="389">
        <v>0</v>
      </c>
      <c r="AC83" s="406">
        <v>0</v>
      </c>
      <c r="AD83" s="389">
        <v>0</v>
      </c>
      <c r="AE83" s="389">
        <v>0</v>
      </c>
      <c r="AF83" s="389">
        <v>0</v>
      </c>
      <c r="AG83" s="389">
        <v>0</v>
      </c>
      <c r="AH83" s="389">
        <v>0</v>
      </c>
      <c r="AI83" s="406">
        <v>0</v>
      </c>
      <c r="AJ83" s="389">
        <v>0</v>
      </c>
      <c r="AK83" s="389">
        <v>0</v>
      </c>
      <c r="AL83" s="389">
        <v>0</v>
      </c>
      <c r="AM83" s="389">
        <v>0</v>
      </c>
      <c r="AN83" s="389">
        <v>0</v>
      </c>
      <c r="AO83" s="406">
        <v>0</v>
      </c>
      <c r="AP83" s="393">
        <v>0</v>
      </c>
      <c r="AQ83" s="393">
        <v>0</v>
      </c>
      <c r="AR83" s="393">
        <v>0</v>
      </c>
      <c r="AS83" s="393">
        <v>0</v>
      </c>
      <c r="AT83" s="393">
        <v>0</v>
      </c>
      <c r="AU83" s="406">
        <v>0</v>
      </c>
      <c r="AV83" s="393">
        <v>0</v>
      </c>
      <c r="AW83" s="393">
        <v>0</v>
      </c>
      <c r="AX83" s="393">
        <v>0</v>
      </c>
      <c r="AY83" s="393">
        <v>0</v>
      </c>
      <c r="AZ83" s="393">
        <v>0</v>
      </c>
      <c r="BA83" s="392">
        <v>0</v>
      </c>
      <c r="BB83" s="393">
        <v>0</v>
      </c>
      <c r="BC83" s="393">
        <v>0</v>
      </c>
      <c r="BD83" s="393">
        <v>0</v>
      </c>
      <c r="BE83" s="393">
        <v>0</v>
      </c>
      <c r="BF83" s="393">
        <v>0</v>
      </c>
      <c r="BG83" s="392">
        <v>0</v>
      </c>
      <c r="BH83" s="389">
        <v>0</v>
      </c>
      <c r="BI83" s="389">
        <v>0</v>
      </c>
      <c r="BJ83" s="389">
        <v>0</v>
      </c>
      <c r="BK83" s="389">
        <v>0</v>
      </c>
      <c r="BL83" s="389">
        <v>0</v>
      </c>
      <c r="BM83" s="407">
        <v>0</v>
      </c>
      <c r="BN83" s="395">
        <v>0</v>
      </c>
      <c r="BO83" s="408">
        <v>0</v>
      </c>
      <c r="BP83" s="396">
        <v>0</v>
      </c>
      <c r="BQ83" s="397">
        <v>0</v>
      </c>
      <c r="BR83" s="390">
        <v>0</v>
      </c>
      <c r="BS83" s="390">
        <v>0</v>
      </c>
      <c r="BT83" s="398">
        <v>0</v>
      </c>
      <c r="BU83" s="403">
        <v>0</v>
      </c>
      <c r="BV83" s="389">
        <v>0</v>
      </c>
      <c r="BW83" s="389">
        <v>0</v>
      </c>
      <c r="BX83" s="389">
        <v>0</v>
      </c>
      <c r="BY83" s="389">
        <v>0</v>
      </c>
      <c r="BZ83" s="406">
        <v>0</v>
      </c>
      <c r="CA83" s="389">
        <v>0</v>
      </c>
      <c r="CB83" s="389">
        <v>0</v>
      </c>
      <c r="CC83" s="389">
        <v>0</v>
      </c>
      <c r="CD83" s="389">
        <v>0</v>
      </c>
      <c r="CE83" s="406">
        <v>0</v>
      </c>
      <c r="CF83" s="389">
        <v>0</v>
      </c>
      <c r="CG83" s="389">
        <v>0</v>
      </c>
      <c r="CH83" s="389">
        <v>0</v>
      </c>
      <c r="CI83" s="389">
        <v>0</v>
      </c>
      <c r="CJ83" s="406">
        <v>0</v>
      </c>
      <c r="CK83" s="393">
        <v>0</v>
      </c>
      <c r="CL83" s="393">
        <v>0</v>
      </c>
      <c r="CM83" s="393">
        <v>0</v>
      </c>
      <c r="CN83" s="393">
        <v>0</v>
      </c>
      <c r="CO83" s="392">
        <v>0</v>
      </c>
      <c r="CP83" s="393">
        <v>0</v>
      </c>
      <c r="CQ83" s="393">
        <v>0</v>
      </c>
      <c r="CR83" s="393">
        <v>0</v>
      </c>
      <c r="CS83" s="393">
        <v>0</v>
      </c>
      <c r="CT83" s="392">
        <v>0</v>
      </c>
      <c r="CU83" s="404">
        <v>0</v>
      </c>
      <c r="CV83" s="405">
        <v>0</v>
      </c>
      <c r="CW83" s="405">
        <v>0</v>
      </c>
      <c r="CX83" s="393">
        <v>0</v>
      </c>
      <c r="CY83" s="407">
        <v>0</v>
      </c>
      <c r="CZ83" s="395">
        <v>0</v>
      </c>
      <c r="DA83" s="409">
        <v>0</v>
      </c>
      <c r="DB83" s="396">
        <v>0</v>
      </c>
      <c r="DC83" s="397">
        <v>0</v>
      </c>
      <c r="DD83" s="390">
        <v>0</v>
      </c>
      <c r="DE83" s="390">
        <v>0</v>
      </c>
      <c r="DF83" s="398">
        <v>0</v>
      </c>
      <c r="DG83" s="403">
        <v>0</v>
      </c>
      <c r="DH83" s="389">
        <v>0</v>
      </c>
      <c r="DI83" s="389">
        <v>0</v>
      </c>
      <c r="DJ83" s="389">
        <v>0</v>
      </c>
      <c r="DK83" s="389">
        <v>0</v>
      </c>
      <c r="DL83" s="406">
        <v>0</v>
      </c>
      <c r="DM83" s="389">
        <v>0</v>
      </c>
      <c r="DN83" s="389">
        <v>0</v>
      </c>
      <c r="DO83" s="389">
        <v>0</v>
      </c>
      <c r="DP83" s="389">
        <v>0</v>
      </c>
      <c r="DQ83" s="406">
        <v>0</v>
      </c>
      <c r="DR83" s="389">
        <v>0</v>
      </c>
      <c r="DS83" s="389">
        <v>0</v>
      </c>
      <c r="DT83" s="389">
        <v>0</v>
      </c>
      <c r="DU83" s="389">
        <v>0</v>
      </c>
      <c r="DV83" s="406">
        <v>0</v>
      </c>
      <c r="DW83" s="389">
        <v>0</v>
      </c>
      <c r="DX83" s="389">
        <v>0</v>
      </c>
      <c r="DY83" s="389">
        <v>0</v>
      </c>
      <c r="DZ83" s="389">
        <v>0</v>
      </c>
      <c r="EA83" s="392">
        <v>0</v>
      </c>
      <c r="EB83" s="393">
        <v>0</v>
      </c>
      <c r="EC83" s="393">
        <v>0</v>
      </c>
      <c r="ED83" s="393">
        <v>0</v>
      </c>
      <c r="EE83" s="393">
        <v>0</v>
      </c>
      <c r="EF83" s="406">
        <v>0</v>
      </c>
      <c r="EG83" s="404">
        <v>0</v>
      </c>
      <c r="EH83" s="405">
        <v>0</v>
      </c>
      <c r="EI83" s="405">
        <v>0</v>
      </c>
      <c r="EJ83" s="393">
        <v>0</v>
      </c>
      <c r="EK83" s="407">
        <v>0</v>
      </c>
      <c r="EL83" s="395">
        <v>0</v>
      </c>
      <c r="EM83" s="403">
        <v>0</v>
      </c>
      <c r="EN83" s="388">
        <v>0</v>
      </c>
      <c r="EO83" s="404">
        <v>0</v>
      </c>
      <c r="EP83" s="405">
        <v>0</v>
      </c>
      <c r="EQ83" s="405">
        <v>0</v>
      </c>
      <c r="ER83" s="405">
        <v>0</v>
      </c>
      <c r="ES83" s="393">
        <v>0</v>
      </c>
      <c r="ET83" s="403">
        <v>0</v>
      </c>
      <c r="EU83" s="404">
        <v>0</v>
      </c>
      <c r="EV83" s="405">
        <v>0</v>
      </c>
      <c r="EW83" s="405">
        <v>0</v>
      </c>
      <c r="EX83" s="405">
        <v>0</v>
      </c>
      <c r="EY83" s="393">
        <v>0</v>
      </c>
      <c r="EZ83" s="403">
        <v>0</v>
      </c>
      <c r="FA83" s="404">
        <v>0</v>
      </c>
      <c r="FB83" s="405">
        <v>0</v>
      </c>
      <c r="FC83" s="405">
        <v>0</v>
      </c>
      <c r="FD83" s="405">
        <v>0</v>
      </c>
      <c r="FE83" s="393">
        <v>0</v>
      </c>
      <c r="FF83" s="403">
        <v>0</v>
      </c>
      <c r="FG83" s="389">
        <v>0</v>
      </c>
      <c r="FH83" s="389">
        <v>0</v>
      </c>
      <c r="FI83" s="389">
        <v>0</v>
      </c>
      <c r="FJ83" s="389">
        <v>0</v>
      </c>
      <c r="FK83" s="389">
        <v>0</v>
      </c>
      <c r="FL83" s="406">
        <v>0</v>
      </c>
      <c r="FM83" s="389">
        <v>0</v>
      </c>
      <c r="FN83" s="389">
        <v>0</v>
      </c>
      <c r="FO83" s="389">
        <v>0</v>
      </c>
      <c r="FP83" s="389">
        <v>0</v>
      </c>
      <c r="FQ83" s="389">
        <v>0</v>
      </c>
      <c r="FR83" s="406">
        <v>0</v>
      </c>
      <c r="FS83" s="389">
        <v>0</v>
      </c>
      <c r="FT83" s="389">
        <v>0</v>
      </c>
      <c r="FU83" s="389">
        <v>0</v>
      </c>
      <c r="FV83" s="389">
        <v>0</v>
      </c>
      <c r="FW83" s="389">
        <v>0</v>
      </c>
      <c r="FX83" s="406">
        <v>0</v>
      </c>
      <c r="FY83" s="393">
        <v>0</v>
      </c>
      <c r="FZ83" s="393">
        <v>0</v>
      </c>
      <c r="GA83" s="393">
        <v>0</v>
      </c>
      <c r="GB83" s="393">
        <v>0</v>
      </c>
      <c r="GC83" s="393">
        <v>0</v>
      </c>
      <c r="GD83" s="406">
        <v>0</v>
      </c>
      <c r="GE83" s="393">
        <v>0</v>
      </c>
      <c r="GF83" s="393">
        <v>0</v>
      </c>
      <c r="GG83" s="393">
        <v>0</v>
      </c>
      <c r="GH83" s="393">
        <v>0</v>
      </c>
      <c r="GI83" s="393">
        <v>0</v>
      </c>
      <c r="GJ83" s="392">
        <v>0</v>
      </c>
      <c r="GK83" s="389">
        <v>0</v>
      </c>
      <c r="GL83" s="389">
        <v>0</v>
      </c>
      <c r="GM83" s="389">
        <v>0</v>
      </c>
      <c r="GN83" s="389">
        <v>0</v>
      </c>
      <c r="GO83" s="389">
        <v>0</v>
      </c>
      <c r="GP83" s="407">
        <v>0</v>
      </c>
      <c r="GQ83" s="388">
        <v>0</v>
      </c>
      <c r="GR83" s="409">
        <v>0</v>
      </c>
      <c r="GS83" s="396">
        <v>0</v>
      </c>
      <c r="GT83" s="397">
        <v>0</v>
      </c>
      <c r="GU83" s="390">
        <v>0</v>
      </c>
      <c r="GV83" s="390">
        <v>0</v>
      </c>
      <c r="GW83" s="391">
        <v>0</v>
      </c>
      <c r="GX83" s="403">
        <v>0</v>
      </c>
      <c r="GY83" s="389">
        <v>0</v>
      </c>
      <c r="GZ83" s="389">
        <v>0</v>
      </c>
      <c r="HA83" s="389">
        <v>0</v>
      </c>
      <c r="HB83" s="389">
        <v>0</v>
      </c>
      <c r="HC83" s="406">
        <v>0</v>
      </c>
      <c r="HD83" s="389">
        <v>0</v>
      </c>
      <c r="HE83" s="389">
        <v>0</v>
      </c>
      <c r="HF83" s="389">
        <v>0</v>
      </c>
      <c r="HG83" s="389">
        <v>0</v>
      </c>
      <c r="HH83" s="406">
        <v>0</v>
      </c>
      <c r="HI83" s="389">
        <v>0</v>
      </c>
      <c r="HJ83" s="389">
        <v>0</v>
      </c>
      <c r="HK83" s="389">
        <v>0</v>
      </c>
      <c r="HL83" s="389">
        <v>0</v>
      </c>
      <c r="HM83" s="406">
        <v>0</v>
      </c>
      <c r="HN83" s="389">
        <v>0</v>
      </c>
      <c r="HO83" s="389">
        <v>0</v>
      </c>
      <c r="HP83" s="389">
        <v>0</v>
      </c>
      <c r="HQ83" s="389">
        <v>0</v>
      </c>
      <c r="HR83" s="392">
        <v>0</v>
      </c>
      <c r="HS83" s="393">
        <v>0</v>
      </c>
      <c r="HT83" s="393">
        <v>0</v>
      </c>
      <c r="HU83" s="393">
        <v>0</v>
      </c>
      <c r="HV83" s="393">
        <v>0</v>
      </c>
      <c r="HW83" s="406">
        <v>0</v>
      </c>
      <c r="HX83" s="404">
        <v>0</v>
      </c>
      <c r="HY83" s="405">
        <v>0</v>
      </c>
      <c r="HZ83" s="405">
        <v>0</v>
      </c>
      <c r="IA83" s="393">
        <v>0</v>
      </c>
      <c r="IB83" s="407">
        <v>0</v>
      </c>
      <c r="IC83" s="388">
        <v>0</v>
      </c>
      <c r="ID83" s="408">
        <v>0</v>
      </c>
      <c r="IE83" s="396">
        <v>0</v>
      </c>
      <c r="IF83" s="397">
        <v>0</v>
      </c>
      <c r="IG83" s="390">
        <v>0</v>
      </c>
      <c r="IH83" s="390">
        <v>0</v>
      </c>
      <c r="II83" s="391">
        <v>0</v>
      </c>
      <c r="IJ83" s="388">
        <v>0</v>
      </c>
      <c r="IK83" s="395">
        <v>0</v>
      </c>
      <c r="IL83" s="408">
        <v>0</v>
      </c>
      <c r="IM83" s="396">
        <v>0</v>
      </c>
      <c r="IN83" s="397">
        <v>0</v>
      </c>
      <c r="IO83" s="390">
        <v>0</v>
      </c>
      <c r="IP83" s="390">
        <v>0</v>
      </c>
      <c r="IQ83" s="391">
        <v>0</v>
      </c>
      <c r="IR83" s="391">
        <v>0</v>
      </c>
      <c r="IS83" s="388">
        <v>0</v>
      </c>
      <c r="IT83" s="395">
        <v>0</v>
      </c>
      <c r="IU83" s="408">
        <v>0</v>
      </c>
      <c r="IV83" s="396">
        <v>0</v>
      </c>
      <c r="IW83" s="397">
        <v>0</v>
      </c>
      <c r="IX83" s="390">
        <v>0</v>
      </c>
      <c r="IY83" s="390">
        <v>0</v>
      </c>
      <c r="IZ83" s="391">
        <v>0</v>
      </c>
      <c r="JA83" s="388">
        <v>0</v>
      </c>
      <c r="JB83" s="395">
        <v>0</v>
      </c>
      <c r="JC83" s="408">
        <v>0</v>
      </c>
      <c r="JD83" s="396">
        <v>0</v>
      </c>
      <c r="JE83" s="397">
        <v>0</v>
      </c>
      <c r="JF83" s="390">
        <v>0</v>
      </c>
      <c r="JG83" s="390">
        <v>0</v>
      </c>
      <c r="JH83" s="391">
        <v>0</v>
      </c>
      <c r="JI83" s="388">
        <v>0</v>
      </c>
      <c r="JJ83" s="395">
        <v>0</v>
      </c>
      <c r="JK83" s="388">
        <v>0</v>
      </c>
      <c r="JL83" s="388">
        <v>0</v>
      </c>
      <c r="JM83" s="388">
        <v>0</v>
      </c>
      <c r="JN83" s="403">
        <v>0</v>
      </c>
      <c r="JO83" s="400">
        <v>0</v>
      </c>
    </row>
    <row r="84" spans="1:275" hidden="1" x14ac:dyDescent="0.35">
      <c r="A84" s="401">
        <v>624</v>
      </c>
      <c r="B84" s="410"/>
      <c r="C84" s="402" t="s">
        <v>53</v>
      </c>
      <c r="D84" s="403">
        <v>0</v>
      </c>
      <c r="E84" s="388">
        <v>0</v>
      </c>
      <c r="F84" s="404">
        <v>0</v>
      </c>
      <c r="G84" s="405">
        <v>0</v>
      </c>
      <c r="H84" s="405">
        <v>0</v>
      </c>
      <c r="I84" s="405">
        <v>0</v>
      </c>
      <c r="J84" s="393">
        <v>0</v>
      </c>
      <c r="K84" s="403">
        <v>0</v>
      </c>
      <c r="L84" s="404">
        <v>0</v>
      </c>
      <c r="M84" s="405">
        <v>0</v>
      </c>
      <c r="N84" s="405">
        <v>0</v>
      </c>
      <c r="O84" s="405">
        <v>0</v>
      </c>
      <c r="P84" s="393">
        <v>0</v>
      </c>
      <c r="Q84" s="403">
        <v>0</v>
      </c>
      <c r="R84" s="404">
        <v>0</v>
      </c>
      <c r="S84" s="405">
        <v>0</v>
      </c>
      <c r="T84" s="405">
        <v>0</v>
      </c>
      <c r="U84" s="405">
        <v>0</v>
      </c>
      <c r="V84" s="393">
        <v>0</v>
      </c>
      <c r="W84" s="403">
        <v>0</v>
      </c>
      <c r="X84" s="389">
        <v>0</v>
      </c>
      <c r="Y84" s="389">
        <v>0</v>
      </c>
      <c r="Z84" s="389">
        <v>0</v>
      </c>
      <c r="AA84" s="389">
        <v>0</v>
      </c>
      <c r="AB84" s="389">
        <v>0</v>
      </c>
      <c r="AC84" s="406">
        <v>0</v>
      </c>
      <c r="AD84" s="389">
        <v>0</v>
      </c>
      <c r="AE84" s="389">
        <v>0</v>
      </c>
      <c r="AF84" s="389">
        <v>0</v>
      </c>
      <c r="AG84" s="389">
        <v>0</v>
      </c>
      <c r="AH84" s="389">
        <v>0</v>
      </c>
      <c r="AI84" s="406">
        <v>0</v>
      </c>
      <c r="AJ84" s="389">
        <v>0</v>
      </c>
      <c r="AK84" s="389">
        <v>0</v>
      </c>
      <c r="AL84" s="389">
        <v>0</v>
      </c>
      <c r="AM84" s="389">
        <v>0</v>
      </c>
      <c r="AN84" s="389">
        <v>0</v>
      </c>
      <c r="AO84" s="406">
        <v>0</v>
      </c>
      <c r="AP84" s="393">
        <v>0</v>
      </c>
      <c r="AQ84" s="393">
        <v>0</v>
      </c>
      <c r="AR84" s="393">
        <v>0</v>
      </c>
      <c r="AS84" s="393">
        <v>0</v>
      </c>
      <c r="AT84" s="393">
        <v>0</v>
      </c>
      <c r="AU84" s="406">
        <v>0</v>
      </c>
      <c r="AV84" s="393">
        <v>0</v>
      </c>
      <c r="AW84" s="393">
        <v>0</v>
      </c>
      <c r="AX84" s="393">
        <v>0</v>
      </c>
      <c r="AY84" s="393">
        <v>0</v>
      </c>
      <c r="AZ84" s="393">
        <v>0</v>
      </c>
      <c r="BA84" s="392">
        <v>0</v>
      </c>
      <c r="BB84" s="393">
        <v>0</v>
      </c>
      <c r="BC84" s="393">
        <v>0</v>
      </c>
      <c r="BD84" s="393">
        <v>0</v>
      </c>
      <c r="BE84" s="393">
        <v>0</v>
      </c>
      <c r="BF84" s="393">
        <v>0</v>
      </c>
      <c r="BG84" s="392">
        <v>0</v>
      </c>
      <c r="BH84" s="389">
        <v>0</v>
      </c>
      <c r="BI84" s="389">
        <v>0</v>
      </c>
      <c r="BJ84" s="389">
        <v>0</v>
      </c>
      <c r="BK84" s="389">
        <v>0</v>
      </c>
      <c r="BL84" s="389">
        <v>0</v>
      </c>
      <c r="BM84" s="407">
        <v>0</v>
      </c>
      <c r="BN84" s="395">
        <v>0</v>
      </c>
      <c r="BO84" s="408">
        <v>0</v>
      </c>
      <c r="BP84" s="396">
        <v>0</v>
      </c>
      <c r="BQ84" s="397">
        <v>0</v>
      </c>
      <c r="BR84" s="390">
        <v>0</v>
      </c>
      <c r="BS84" s="390">
        <v>0</v>
      </c>
      <c r="BT84" s="398">
        <v>0</v>
      </c>
      <c r="BU84" s="403">
        <v>0</v>
      </c>
      <c r="BV84" s="389">
        <v>0</v>
      </c>
      <c r="BW84" s="389">
        <v>0</v>
      </c>
      <c r="BX84" s="389">
        <v>0</v>
      </c>
      <c r="BY84" s="389">
        <v>0</v>
      </c>
      <c r="BZ84" s="406">
        <v>0</v>
      </c>
      <c r="CA84" s="389">
        <v>0</v>
      </c>
      <c r="CB84" s="389">
        <v>0</v>
      </c>
      <c r="CC84" s="389">
        <v>0</v>
      </c>
      <c r="CD84" s="389">
        <v>0</v>
      </c>
      <c r="CE84" s="406">
        <v>0</v>
      </c>
      <c r="CF84" s="389">
        <v>0</v>
      </c>
      <c r="CG84" s="389">
        <v>0</v>
      </c>
      <c r="CH84" s="389">
        <v>0</v>
      </c>
      <c r="CI84" s="389">
        <v>0</v>
      </c>
      <c r="CJ84" s="406">
        <v>0</v>
      </c>
      <c r="CK84" s="393">
        <v>0</v>
      </c>
      <c r="CL84" s="393">
        <v>0</v>
      </c>
      <c r="CM84" s="393">
        <v>0</v>
      </c>
      <c r="CN84" s="393">
        <v>0</v>
      </c>
      <c r="CO84" s="392">
        <v>0</v>
      </c>
      <c r="CP84" s="393">
        <v>0</v>
      </c>
      <c r="CQ84" s="393">
        <v>0</v>
      </c>
      <c r="CR84" s="393">
        <v>0</v>
      </c>
      <c r="CS84" s="393">
        <v>0</v>
      </c>
      <c r="CT84" s="392">
        <v>0</v>
      </c>
      <c r="CU84" s="404">
        <v>0</v>
      </c>
      <c r="CV84" s="405">
        <v>0</v>
      </c>
      <c r="CW84" s="405">
        <v>0</v>
      </c>
      <c r="CX84" s="393">
        <v>0</v>
      </c>
      <c r="CY84" s="407">
        <v>0</v>
      </c>
      <c r="CZ84" s="395">
        <v>0</v>
      </c>
      <c r="DA84" s="409">
        <v>0</v>
      </c>
      <c r="DB84" s="396">
        <v>0</v>
      </c>
      <c r="DC84" s="397">
        <v>0</v>
      </c>
      <c r="DD84" s="390">
        <v>0</v>
      </c>
      <c r="DE84" s="390">
        <v>0</v>
      </c>
      <c r="DF84" s="398">
        <v>0</v>
      </c>
      <c r="DG84" s="403">
        <v>0</v>
      </c>
      <c r="DH84" s="389">
        <v>0</v>
      </c>
      <c r="DI84" s="389">
        <v>0</v>
      </c>
      <c r="DJ84" s="389">
        <v>0</v>
      </c>
      <c r="DK84" s="389">
        <v>0</v>
      </c>
      <c r="DL84" s="406">
        <v>0</v>
      </c>
      <c r="DM84" s="389">
        <v>0</v>
      </c>
      <c r="DN84" s="389">
        <v>0</v>
      </c>
      <c r="DO84" s="389">
        <v>0</v>
      </c>
      <c r="DP84" s="389">
        <v>0</v>
      </c>
      <c r="DQ84" s="406">
        <v>0</v>
      </c>
      <c r="DR84" s="389">
        <v>0</v>
      </c>
      <c r="DS84" s="389">
        <v>0</v>
      </c>
      <c r="DT84" s="389">
        <v>0</v>
      </c>
      <c r="DU84" s="389">
        <v>0</v>
      </c>
      <c r="DV84" s="406">
        <v>0</v>
      </c>
      <c r="DW84" s="389">
        <v>0</v>
      </c>
      <c r="DX84" s="389">
        <v>0</v>
      </c>
      <c r="DY84" s="389">
        <v>0</v>
      </c>
      <c r="DZ84" s="389">
        <v>0</v>
      </c>
      <c r="EA84" s="392">
        <v>0</v>
      </c>
      <c r="EB84" s="393">
        <v>0</v>
      </c>
      <c r="EC84" s="393">
        <v>0</v>
      </c>
      <c r="ED84" s="393">
        <v>0</v>
      </c>
      <c r="EE84" s="393">
        <v>0</v>
      </c>
      <c r="EF84" s="406">
        <v>0</v>
      </c>
      <c r="EG84" s="404">
        <v>0</v>
      </c>
      <c r="EH84" s="405">
        <v>0</v>
      </c>
      <c r="EI84" s="405">
        <v>0</v>
      </c>
      <c r="EJ84" s="393">
        <v>0</v>
      </c>
      <c r="EK84" s="407">
        <v>0</v>
      </c>
      <c r="EL84" s="395">
        <v>0</v>
      </c>
      <c r="EM84" s="403">
        <v>0</v>
      </c>
      <c r="EN84" s="388">
        <v>0</v>
      </c>
      <c r="EO84" s="404">
        <v>0</v>
      </c>
      <c r="EP84" s="405">
        <v>0</v>
      </c>
      <c r="EQ84" s="405">
        <v>0</v>
      </c>
      <c r="ER84" s="405">
        <v>0</v>
      </c>
      <c r="ES84" s="393">
        <v>0</v>
      </c>
      <c r="ET84" s="403">
        <v>0</v>
      </c>
      <c r="EU84" s="404">
        <v>0</v>
      </c>
      <c r="EV84" s="405">
        <v>0</v>
      </c>
      <c r="EW84" s="405">
        <v>0</v>
      </c>
      <c r="EX84" s="405">
        <v>0</v>
      </c>
      <c r="EY84" s="393">
        <v>0</v>
      </c>
      <c r="EZ84" s="403">
        <v>0</v>
      </c>
      <c r="FA84" s="404">
        <v>0</v>
      </c>
      <c r="FB84" s="405">
        <v>0</v>
      </c>
      <c r="FC84" s="405">
        <v>0</v>
      </c>
      <c r="FD84" s="405">
        <v>0</v>
      </c>
      <c r="FE84" s="393">
        <v>0</v>
      </c>
      <c r="FF84" s="403">
        <v>0</v>
      </c>
      <c r="FG84" s="389">
        <v>0</v>
      </c>
      <c r="FH84" s="389">
        <v>0</v>
      </c>
      <c r="FI84" s="389">
        <v>0</v>
      </c>
      <c r="FJ84" s="389">
        <v>0</v>
      </c>
      <c r="FK84" s="389">
        <v>0</v>
      </c>
      <c r="FL84" s="406">
        <v>0</v>
      </c>
      <c r="FM84" s="389">
        <v>0</v>
      </c>
      <c r="FN84" s="389">
        <v>0</v>
      </c>
      <c r="FO84" s="389">
        <v>0</v>
      </c>
      <c r="FP84" s="389">
        <v>0</v>
      </c>
      <c r="FQ84" s="389">
        <v>0</v>
      </c>
      <c r="FR84" s="406">
        <v>0</v>
      </c>
      <c r="FS84" s="389">
        <v>0</v>
      </c>
      <c r="FT84" s="389">
        <v>0</v>
      </c>
      <c r="FU84" s="389">
        <v>0</v>
      </c>
      <c r="FV84" s="389">
        <v>0</v>
      </c>
      <c r="FW84" s="389">
        <v>0</v>
      </c>
      <c r="FX84" s="406">
        <v>0</v>
      </c>
      <c r="FY84" s="393">
        <v>0</v>
      </c>
      <c r="FZ84" s="393">
        <v>0</v>
      </c>
      <c r="GA84" s="393">
        <v>0</v>
      </c>
      <c r="GB84" s="393">
        <v>0</v>
      </c>
      <c r="GC84" s="393">
        <v>0</v>
      </c>
      <c r="GD84" s="406">
        <v>0</v>
      </c>
      <c r="GE84" s="393">
        <v>0</v>
      </c>
      <c r="GF84" s="393">
        <v>0</v>
      </c>
      <c r="GG84" s="393">
        <v>0</v>
      </c>
      <c r="GH84" s="393">
        <v>0</v>
      </c>
      <c r="GI84" s="393">
        <v>0</v>
      </c>
      <c r="GJ84" s="392">
        <v>0</v>
      </c>
      <c r="GK84" s="389">
        <v>0</v>
      </c>
      <c r="GL84" s="389">
        <v>0</v>
      </c>
      <c r="GM84" s="389">
        <v>0</v>
      </c>
      <c r="GN84" s="389">
        <v>0</v>
      </c>
      <c r="GO84" s="389">
        <v>0</v>
      </c>
      <c r="GP84" s="407">
        <v>0</v>
      </c>
      <c r="GQ84" s="388">
        <v>0</v>
      </c>
      <c r="GR84" s="409">
        <v>0</v>
      </c>
      <c r="GS84" s="396">
        <v>0</v>
      </c>
      <c r="GT84" s="397">
        <v>0</v>
      </c>
      <c r="GU84" s="390">
        <v>0</v>
      </c>
      <c r="GV84" s="390">
        <v>0</v>
      </c>
      <c r="GW84" s="391">
        <v>0</v>
      </c>
      <c r="GX84" s="403">
        <v>0</v>
      </c>
      <c r="GY84" s="389">
        <v>0</v>
      </c>
      <c r="GZ84" s="389">
        <v>0</v>
      </c>
      <c r="HA84" s="389">
        <v>0</v>
      </c>
      <c r="HB84" s="389">
        <v>0</v>
      </c>
      <c r="HC84" s="406">
        <v>0</v>
      </c>
      <c r="HD84" s="389">
        <v>0</v>
      </c>
      <c r="HE84" s="389">
        <v>0</v>
      </c>
      <c r="HF84" s="389">
        <v>0</v>
      </c>
      <c r="HG84" s="389">
        <v>0</v>
      </c>
      <c r="HH84" s="406">
        <v>0</v>
      </c>
      <c r="HI84" s="389">
        <v>0</v>
      </c>
      <c r="HJ84" s="389">
        <v>0</v>
      </c>
      <c r="HK84" s="389">
        <v>0</v>
      </c>
      <c r="HL84" s="389">
        <v>0</v>
      </c>
      <c r="HM84" s="406">
        <v>0</v>
      </c>
      <c r="HN84" s="389">
        <v>0</v>
      </c>
      <c r="HO84" s="389">
        <v>0</v>
      </c>
      <c r="HP84" s="389">
        <v>0</v>
      </c>
      <c r="HQ84" s="389">
        <v>0</v>
      </c>
      <c r="HR84" s="392">
        <v>0</v>
      </c>
      <c r="HS84" s="393">
        <v>0</v>
      </c>
      <c r="HT84" s="393">
        <v>0</v>
      </c>
      <c r="HU84" s="393">
        <v>0</v>
      </c>
      <c r="HV84" s="393">
        <v>0</v>
      </c>
      <c r="HW84" s="406">
        <v>0</v>
      </c>
      <c r="HX84" s="404">
        <v>0</v>
      </c>
      <c r="HY84" s="405">
        <v>0</v>
      </c>
      <c r="HZ84" s="405">
        <v>0</v>
      </c>
      <c r="IA84" s="393">
        <v>0</v>
      </c>
      <c r="IB84" s="407">
        <v>0</v>
      </c>
      <c r="IC84" s="388">
        <v>0</v>
      </c>
      <c r="ID84" s="408">
        <v>0</v>
      </c>
      <c r="IE84" s="396">
        <v>0</v>
      </c>
      <c r="IF84" s="397">
        <v>0</v>
      </c>
      <c r="IG84" s="390">
        <v>0</v>
      </c>
      <c r="IH84" s="390">
        <v>0</v>
      </c>
      <c r="II84" s="391">
        <v>0</v>
      </c>
      <c r="IJ84" s="388">
        <v>0</v>
      </c>
      <c r="IK84" s="395">
        <v>0</v>
      </c>
      <c r="IL84" s="408">
        <v>0</v>
      </c>
      <c r="IM84" s="396">
        <v>0</v>
      </c>
      <c r="IN84" s="397">
        <v>0</v>
      </c>
      <c r="IO84" s="390">
        <v>0</v>
      </c>
      <c r="IP84" s="390">
        <v>0</v>
      </c>
      <c r="IQ84" s="391">
        <v>0</v>
      </c>
      <c r="IR84" s="391">
        <v>0</v>
      </c>
      <c r="IS84" s="388">
        <v>0</v>
      </c>
      <c r="IT84" s="395">
        <v>0</v>
      </c>
      <c r="IU84" s="408">
        <v>0</v>
      </c>
      <c r="IV84" s="396">
        <v>0</v>
      </c>
      <c r="IW84" s="397">
        <v>0</v>
      </c>
      <c r="IX84" s="390">
        <v>0</v>
      </c>
      <c r="IY84" s="390">
        <v>0</v>
      </c>
      <c r="IZ84" s="391">
        <v>0</v>
      </c>
      <c r="JA84" s="388">
        <v>0</v>
      </c>
      <c r="JB84" s="395">
        <v>0</v>
      </c>
      <c r="JC84" s="408">
        <v>0</v>
      </c>
      <c r="JD84" s="396">
        <v>0</v>
      </c>
      <c r="JE84" s="397">
        <v>0</v>
      </c>
      <c r="JF84" s="390">
        <v>0</v>
      </c>
      <c r="JG84" s="390">
        <v>0</v>
      </c>
      <c r="JH84" s="391">
        <v>0</v>
      </c>
      <c r="JI84" s="388">
        <v>0</v>
      </c>
      <c r="JJ84" s="395">
        <v>0</v>
      </c>
      <c r="JK84" s="388">
        <v>0</v>
      </c>
      <c r="JL84" s="388">
        <v>0</v>
      </c>
      <c r="JM84" s="388">
        <v>0</v>
      </c>
      <c r="JN84" s="403">
        <v>0</v>
      </c>
      <c r="JO84" s="400">
        <v>0</v>
      </c>
    </row>
    <row r="85" spans="1:275" hidden="1" x14ac:dyDescent="0.35">
      <c r="A85" s="401">
        <v>624</v>
      </c>
      <c r="B85" s="410"/>
      <c r="C85" s="402" t="s">
        <v>45</v>
      </c>
      <c r="D85" s="403">
        <v>0</v>
      </c>
      <c r="E85" s="388">
        <v>0</v>
      </c>
      <c r="F85" s="404">
        <v>0</v>
      </c>
      <c r="G85" s="405">
        <v>0</v>
      </c>
      <c r="H85" s="405">
        <v>0</v>
      </c>
      <c r="I85" s="405">
        <v>0</v>
      </c>
      <c r="J85" s="393">
        <v>0</v>
      </c>
      <c r="K85" s="403">
        <v>0</v>
      </c>
      <c r="L85" s="404">
        <v>0</v>
      </c>
      <c r="M85" s="405">
        <v>0</v>
      </c>
      <c r="N85" s="405">
        <v>0</v>
      </c>
      <c r="O85" s="405">
        <v>0</v>
      </c>
      <c r="P85" s="393">
        <v>0</v>
      </c>
      <c r="Q85" s="403">
        <v>0</v>
      </c>
      <c r="R85" s="404">
        <v>0</v>
      </c>
      <c r="S85" s="405">
        <v>0</v>
      </c>
      <c r="T85" s="405">
        <v>0</v>
      </c>
      <c r="U85" s="405">
        <v>0</v>
      </c>
      <c r="V85" s="393">
        <v>0</v>
      </c>
      <c r="W85" s="403">
        <v>0</v>
      </c>
      <c r="X85" s="389">
        <v>0</v>
      </c>
      <c r="Y85" s="389">
        <v>0</v>
      </c>
      <c r="Z85" s="389">
        <v>0</v>
      </c>
      <c r="AA85" s="389">
        <v>0</v>
      </c>
      <c r="AB85" s="389">
        <v>0</v>
      </c>
      <c r="AC85" s="406">
        <v>0</v>
      </c>
      <c r="AD85" s="389">
        <v>0</v>
      </c>
      <c r="AE85" s="389">
        <v>0</v>
      </c>
      <c r="AF85" s="389">
        <v>0</v>
      </c>
      <c r="AG85" s="389">
        <v>0</v>
      </c>
      <c r="AH85" s="389">
        <v>0</v>
      </c>
      <c r="AI85" s="406">
        <v>0</v>
      </c>
      <c r="AJ85" s="389">
        <v>0</v>
      </c>
      <c r="AK85" s="389">
        <v>0</v>
      </c>
      <c r="AL85" s="389">
        <v>0</v>
      </c>
      <c r="AM85" s="389">
        <v>0</v>
      </c>
      <c r="AN85" s="389">
        <v>0</v>
      </c>
      <c r="AO85" s="406">
        <v>0</v>
      </c>
      <c r="AP85" s="393">
        <v>0</v>
      </c>
      <c r="AQ85" s="393">
        <v>0</v>
      </c>
      <c r="AR85" s="393">
        <v>0</v>
      </c>
      <c r="AS85" s="393">
        <v>0</v>
      </c>
      <c r="AT85" s="393">
        <v>0</v>
      </c>
      <c r="AU85" s="406">
        <v>0</v>
      </c>
      <c r="AV85" s="393">
        <v>0</v>
      </c>
      <c r="AW85" s="393">
        <v>0</v>
      </c>
      <c r="AX85" s="393">
        <v>0</v>
      </c>
      <c r="AY85" s="393">
        <v>0</v>
      </c>
      <c r="AZ85" s="393">
        <v>0</v>
      </c>
      <c r="BA85" s="392">
        <v>0</v>
      </c>
      <c r="BB85" s="393">
        <v>0</v>
      </c>
      <c r="BC85" s="393">
        <v>0</v>
      </c>
      <c r="BD85" s="393">
        <v>0</v>
      </c>
      <c r="BE85" s="393">
        <v>0</v>
      </c>
      <c r="BF85" s="393">
        <v>0</v>
      </c>
      <c r="BG85" s="392">
        <v>0</v>
      </c>
      <c r="BH85" s="389">
        <v>0</v>
      </c>
      <c r="BI85" s="389">
        <v>0</v>
      </c>
      <c r="BJ85" s="389">
        <v>0</v>
      </c>
      <c r="BK85" s="389">
        <v>0</v>
      </c>
      <c r="BL85" s="389">
        <v>0</v>
      </c>
      <c r="BM85" s="407">
        <v>0</v>
      </c>
      <c r="BN85" s="395">
        <v>0</v>
      </c>
      <c r="BO85" s="408">
        <v>0</v>
      </c>
      <c r="BP85" s="396">
        <v>0</v>
      </c>
      <c r="BQ85" s="397">
        <v>0</v>
      </c>
      <c r="BR85" s="390">
        <v>0</v>
      </c>
      <c r="BS85" s="390">
        <v>0</v>
      </c>
      <c r="BT85" s="398">
        <v>0</v>
      </c>
      <c r="BU85" s="403">
        <v>0</v>
      </c>
      <c r="BV85" s="389">
        <v>0</v>
      </c>
      <c r="BW85" s="389">
        <v>0</v>
      </c>
      <c r="BX85" s="389">
        <v>0</v>
      </c>
      <c r="BY85" s="389">
        <v>0</v>
      </c>
      <c r="BZ85" s="406">
        <v>0</v>
      </c>
      <c r="CA85" s="389">
        <v>0</v>
      </c>
      <c r="CB85" s="389">
        <v>0</v>
      </c>
      <c r="CC85" s="389">
        <v>0</v>
      </c>
      <c r="CD85" s="389">
        <v>0</v>
      </c>
      <c r="CE85" s="406">
        <v>0</v>
      </c>
      <c r="CF85" s="389">
        <v>0</v>
      </c>
      <c r="CG85" s="389">
        <v>0</v>
      </c>
      <c r="CH85" s="389">
        <v>0</v>
      </c>
      <c r="CI85" s="389">
        <v>0</v>
      </c>
      <c r="CJ85" s="406">
        <v>0</v>
      </c>
      <c r="CK85" s="393">
        <v>0</v>
      </c>
      <c r="CL85" s="393">
        <v>0</v>
      </c>
      <c r="CM85" s="393">
        <v>0</v>
      </c>
      <c r="CN85" s="393">
        <v>0</v>
      </c>
      <c r="CO85" s="392">
        <v>0</v>
      </c>
      <c r="CP85" s="393">
        <v>0</v>
      </c>
      <c r="CQ85" s="393">
        <v>0</v>
      </c>
      <c r="CR85" s="393">
        <v>0</v>
      </c>
      <c r="CS85" s="393">
        <v>0</v>
      </c>
      <c r="CT85" s="392">
        <v>0</v>
      </c>
      <c r="CU85" s="404">
        <v>0</v>
      </c>
      <c r="CV85" s="405">
        <v>0</v>
      </c>
      <c r="CW85" s="405">
        <v>0</v>
      </c>
      <c r="CX85" s="393">
        <v>0</v>
      </c>
      <c r="CY85" s="407">
        <v>0</v>
      </c>
      <c r="CZ85" s="395">
        <v>0</v>
      </c>
      <c r="DA85" s="409">
        <v>0</v>
      </c>
      <c r="DB85" s="396">
        <v>0</v>
      </c>
      <c r="DC85" s="397">
        <v>0</v>
      </c>
      <c r="DD85" s="390">
        <v>0</v>
      </c>
      <c r="DE85" s="390">
        <v>0</v>
      </c>
      <c r="DF85" s="398">
        <v>0</v>
      </c>
      <c r="DG85" s="403">
        <v>0</v>
      </c>
      <c r="DH85" s="389">
        <v>0</v>
      </c>
      <c r="DI85" s="389">
        <v>0</v>
      </c>
      <c r="DJ85" s="389">
        <v>0</v>
      </c>
      <c r="DK85" s="389">
        <v>0</v>
      </c>
      <c r="DL85" s="406">
        <v>0</v>
      </c>
      <c r="DM85" s="389">
        <v>0</v>
      </c>
      <c r="DN85" s="389">
        <v>0</v>
      </c>
      <c r="DO85" s="389">
        <v>0</v>
      </c>
      <c r="DP85" s="389">
        <v>0</v>
      </c>
      <c r="DQ85" s="406">
        <v>0</v>
      </c>
      <c r="DR85" s="389">
        <v>0</v>
      </c>
      <c r="DS85" s="389">
        <v>0</v>
      </c>
      <c r="DT85" s="389">
        <v>0</v>
      </c>
      <c r="DU85" s="389">
        <v>0</v>
      </c>
      <c r="DV85" s="406">
        <v>0</v>
      </c>
      <c r="DW85" s="389">
        <v>0</v>
      </c>
      <c r="DX85" s="389">
        <v>0</v>
      </c>
      <c r="DY85" s="389">
        <v>0</v>
      </c>
      <c r="DZ85" s="389">
        <v>0</v>
      </c>
      <c r="EA85" s="392">
        <v>0</v>
      </c>
      <c r="EB85" s="393">
        <v>0</v>
      </c>
      <c r="EC85" s="393">
        <v>0</v>
      </c>
      <c r="ED85" s="393">
        <v>0</v>
      </c>
      <c r="EE85" s="393">
        <v>0</v>
      </c>
      <c r="EF85" s="406">
        <v>0</v>
      </c>
      <c r="EG85" s="404">
        <v>0</v>
      </c>
      <c r="EH85" s="405">
        <v>0</v>
      </c>
      <c r="EI85" s="405">
        <v>0</v>
      </c>
      <c r="EJ85" s="393">
        <v>0</v>
      </c>
      <c r="EK85" s="407">
        <v>0</v>
      </c>
      <c r="EL85" s="395">
        <v>0</v>
      </c>
      <c r="EM85" s="403">
        <v>0</v>
      </c>
      <c r="EN85" s="388">
        <v>0</v>
      </c>
      <c r="EO85" s="404">
        <v>0</v>
      </c>
      <c r="EP85" s="405">
        <v>0</v>
      </c>
      <c r="EQ85" s="405">
        <v>0</v>
      </c>
      <c r="ER85" s="405">
        <v>0</v>
      </c>
      <c r="ES85" s="393">
        <v>0</v>
      </c>
      <c r="ET85" s="403">
        <v>0</v>
      </c>
      <c r="EU85" s="404">
        <v>0</v>
      </c>
      <c r="EV85" s="405">
        <v>0</v>
      </c>
      <c r="EW85" s="405">
        <v>0</v>
      </c>
      <c r="EX85" s="405">
        <v>0</v>
      </c>
      <c r="EY85" s="393">
        <v>0</v>
      </c>
      <c r="EZ85" s="403">
        <v>0</v>
      </c>
      <c r="FA85" s="404">
        <v>0</v>
      </c>
      <c r="FB85" s="405">
        <v>0</v>
      </c>
      <c r="FC85" s="405">
        <v>0</v>
      </c>
      <c r="FD85" s="405">
        <v>0</v>
      </c>
      <c r="FE85" s="393">
        <v>0</v>
      </c>
      <c r="FF85" s="403">
        <v>0</v>
      </c>
      <c r="FG85" s="389">
        <v>0</v>
      </c>
      <c r="FH85" s="389">
        <v>0</v>
      </c>
      <c r="FI85" s="389">
        <v>0</v>
      </c>
      <c r="FJ85" s="389">
        <v>0</v>
      </c>
      <c r="FK85" s="389">
        <v>0</v>
      </c>
      <c r="FL85" s="406">
        <v>0</v>
      </c>
      <c r="FM85" s="389">
        <v>0</v>
      </c>
      <c r="FN85" s="389">
        <v>0</v>
      </c>
      <c r="FO85" s="389">
        <v>0</v>
      </c>
      <c r="FP85" s="389">
        <v>0</v>
      </c>
      <c r="FQ85" s="389">
        <v>0</v>
      </c>
      <c r="FR85" s="406">
        <v>0</v>
      </c>
      <c r="FS85" s="389">
        <v>0</v>
      </c>
      <c r="FT85" s="389">
        <v>0</v>
      </c>
      <c r="FU85" s="389">
        <v>0</v>
      </c>
      <c r="FV85" s="389">
        <v>0</v>
      </c>
      <c r="FW85" s="389">
        <v>0</v>
      </c>
      <c r="FX85" s="406">
        <v>0</v>
      </c>
      <c r="FY85" s="393">
        <v>0</v>
      </c>
      <c r="FZ85" s="393">
        <v>0</v>
      </c>
      <c r="GA85" s="393">
        <v>0</v>
      </c>
      <c r="GB85" s="393">
        <v>0</v>
      </c>
      <c r="GC85" s="393">
        <v>0</v>
      </c>
      <c r="GD85" s="406">
        <v>0</v>
      </c>
      <c r="GE85" s="393">
        <v>0</v>
      </c>
      <c r="GF85" s="393">
        <v>0</v>
      </c>
      <c r="GG85" s="393">
        <v>0</v>
      </c>
      <c r="GH85" s="393">
        <v>0</v>
      </c>
      <c r="GI85" s="393">
        <v>0</v>
      </c>
      <c r="GJ85" s="392">
        <v>0</v>
      </c>
      <c r="GK85" s="389">
        <v>0</v>
      </c>
      <c r="GL85" s="389">
        <v>0</v>
      </c>
      <c r="GM85" s="389">
        <v>0</v>
      </c>
      <c r="GN85" s="389">
        <v>0</v>
      </c>
      <c r="GO85" s="389">
        <v>0</v>
      </c>
      <c r="GP85" s="407">
        <v>0</v>
      </c>
      <c r="GQ85" s="388">
        <v>0</v>
      </c>
      <c r="GR85" s="409">
        <v>0</v>
      </c>
      <c r="GS85" s="396">
        <v>0</v>
      </c>
      <c r="GT85" s="397">
        <v>0</v>
      </c>
      <c r="GU85" s="390">
        <v>0</v>
      </c>
      <c r="GV85" s="390">
        <v>0</v>
      </c>
      <c r="GW85" s="391">
        <v>0</v>
      </c>
      <c r="GX85" s="403">
        <v>0</v>
      </c>
      <c r="GY85" s="389">
        <v>0</v>
      </c>
      <c r="GZ85" s="389">
        <v>0</v>
      </c>
      <c r="HA85" s="389">
        <v>0</v>
      </c>
      <c r="HB85" s="389">
        <v>0</v>
      </c>
      <c r="HC85" s="406">
        <v>0</v>
      </c>
      <c r="HD85" s="389">
        <v>0</v>
      </c>
      <c r="HE85" s="389">
        <v>0</v>
      </c>
      <c r="HF85" s="389">
        <v>0</v>
      </c>
      <c r="HG85" s="389">
        <v>0</v>
      </c>
      <c r="HH85" s="406">
        <v>0</v>
      </c>
      <c r="HI85" s="389">
        <v>0</v>
      </c>
      <c r="HJ85" s="389">
        <v>0</v>
      </c>
      <c r="HK85" s="389">
        <v>0</v>
      </c>
      <c r="HL85" s="389">
        <v>0</v>
      </c>
      <c r="HM85" s="406">
        <v>0</v>
      </c>
      <c r="HN85" s="389">
        <v>0</v>
      </c>
      <c r="HO85" s="389">
        <v>0</v>
      </c>
      <c r="HP85" s="389">
        <v>0</v>
      </c>
      <c r="HQ85" s="389">
        <v>0</v>
      </c>
      <c r="HR85" s="392">
        <v>0</v>
      </c>
      <c r="HS85" s="393">
        <v>0</v>
      </c>
      <c r="HT85" s="393">
        <v>0</v>
      </c>
      <c r="HU85" s="393">
        <v>0</v>
      </c>
      <c r="HV85" s="393">
        <v>0</v>
      </c>
      <c r="HW85" s="406">
        <v>0</v>
      </c>
      <c r="HX85" s="404">
        <v>0</v>
      </c>
      <c r="HY85" s="405">
        <v>0</v>
      </c>
      <c r="HZ85" s="405">
        <v>0</v>
      </c>
      <c r="IA85" s="393">
        <v>0</v>
      </c>
      <c r="IB85" s="407">
        <v>0</v>
      </c>
      <c r="IC85" s="388">
        <v>0</v>
      </c>
      <c r="ID85" s="408">
        <v>0</v>
      </c>
      <c r="IE85" s="396">
        <v>0</v>
      </c>
      <c r="IF85" s="397">
        <v>0</v>
      </c>
      <c r="IG85" s="390">
        <v>0</v>
      </c>
      <c r="IH85" s="390">
        <v>0</v>
      </c>
      <c r="II85" s="391">
        <v>0</v>
      </c>
      <c r="IJ85" s="388">
        <v>0</v>
      </c>
      <c r="IK85" s="395">
        <v>0</v>
      </c>
      <c r="IL85" s="408">
        <v>0</v>
      </c>
      <c r="IM85" s="396">
        <v>0</v>
      </c>
      <c r="IN85" s="397">
        <v>0</v>
      </c>
      <c r="IO85" s="390">
        <v>0</v>
      </c>
      <c r="IP85" s="390">
        <v>0</v>
      </c>
      <c r="IQ85" s="391">
        <v>0</v>
      </c>
      <c r="IR85" s="391">
        <v>0</v>
      </c>
      <c r="IS85" s="388">
        <v>0</v>
      </c>
      <c r="IT85" s="395">
        <v>0</v>
      </c>
      <c r="IU85" s="408">
        <v>0</v>
      </c>
      <c r="IV85" s="396">
        <v>0</v>
      </c>
      <c r="IW85" s="397">
        <v>0</v>
      </c>
      <c r="IX85" s="390">
        <v>0</v>
      </c>
      <c r="IY85" s="390">
        <v>0</v>
      </c>
      <c r="IZ85" s="391">
        <v>0</v>
      </c>
      <c r="JA85" s="388">
        <v>0</v>
      </c>
      <c r="JB85" s="395">
        <v>0</v>
      </c>
      <c r="JC85" s="408">
        <v>0</v>
      </c>
      <c r="JD85" s="396">
        <v>0</v>
      </c>
      <c r="JE85" s="397">
        <v>0</v>
      </c>
      <c r="JF85" s="390">
        <v>0</v>
      </c>
      <c r="JG85" s="390">
        <v>0</v>
      </c>
      <c r="JH85" s="391">
        <v>0</v>
      </c>
      <c r="JI85" s="388">
        <v>0</v>
      </c>
      <c r="JJ85" s="395">
        <v>0</v>
      </c>
      <c r="JK85" s="388">
        <v>0</v>
      </c>
      <c r="JL85" s="388">
        <v>0</v>
      </c>
      <c r="JM85" s="388">
        <v>0</v>
      </c>
      <c r="JN85" s="403">
        <v>0</v>
      </c>
      <c r="JO85" s="400">
        <v>0</v>
      </c>
    </row>
    <row r="86" spans="1:275" hidden="1" x14ac:dyDescent="0.35">
      <c r="A86" s="401">
        <v>624</v>
      </c>
      <c r="B86" s="410"/>
      <c r="C86" s="402" t="s">
        <v>310</v>
      </c>
      <c r="D86" s="403">
        <v>0</v>
      </c>
      <c r="E86" s="388">
        <v>0</v>
      </c>
      <c r="F86" s="404">
        <v>0</v>
      </c>
      <c r="G86" s="405">
        <v>0</v>
      </c>
      <c r="H86" s="405">
        <v>0</v>
      </c>
      <c r="I86" s="405">
        <v>0</v>
      </c>
      <c r="J86" s="393">
        <v>0</v>
      </c>
      <c r="K86" s="403">
        <v>0</v>
      </c>
      <c r="L86" s="404">
        <v>0</v>
      </c>
      <c r="M86" s="405">
        <v>0</v>
      </c>
      <c r="N86" s="405">
        <v>0</v>
      </c>
      <c r="O86" s="405">
        <v>0</v>
      </c>
      <c r="P86" s="393">
        <v>0</v>
      </c>
      <c r="Q86" s="403">
        <v>0</v>
      </c>
      <c r="R86" s="404">
        <v>0</v>
      </c>
      <c r="S86" s="405">
        <v>0</v>
      </c>
      <c r="T86" s="405">
        <v>0</v>
      </c>
      <c r="U86" s="405">
        <v>0</v>
      </c>
      <c r="V86" s="393">
        <v>0</v>
      </c>
      <c r="W86" s="403">
        <v>0</v>
      </c>
      <c r="X86" s="389">
        <v>0</v>
      </c>
      <c r="Y86" s="389">
        <v>0</v>
      </c>
      <c r="Z86" s="389">
        <v>0</v>
      </c>
      <c r="AA86" s="389">
        <v>0</v>
      </c>
      <c r="AB86" s="389">
        <v>0</v>
      </c>
      <c r="AC86" s="406">
        <v>0</v>
      </c>
      <c r="AD86" s="389">
        <v>0</v>
      </c>
      <c r="AE86" s="389">
        <v>0</v>
      </c>
      <c r="AF86" s="389">
        <v>0</v>
      </c>
      <c r="AG86" s="389">
        <v>0</v>
      </c>
      <c r="AH86" s="389">
        <v>0</v>
      </c>
      <c r="AI86" s="406">
        <v>0</v>
      </c>
      <c r="AJ86" s="389">
        <v>0</v>
      </c>
      <c r="AK86" s="389">
        <v>0</v>
      </c>
      <c r="AL86" s="389">
        <v>0</v>
      </c>
      <c r="AM86" s="389">
        <v>0</v>
      </c>
      <c r="AN86" s="389">
        <v>0</v>
      </c>
      <c r="AO86" s="406">
        <v>0</v>
      </c>
      <c r="AP86" s="393">
        <v>0</v>
      </c>
      <c r="AQ86" s="393">
        <v>0</v>
      </c>
      <c r="AR86" s="393">
        <v>0</v>
      </c>
      <c r="AS86" s="393">
        <v>0</v>
      </c>
      <c r="AT86" s="393">
        <v>0</v>
      </c>
      <c r="AU86" s="406">
        <v>0</v>
      </c>
      <c r="AV86" s="393">
        <v>0</v>
      </c>
      <c r="AW86" s="393">
        <v>0</v>
      </c>
      <c r="AX86" s="393">
        <v>0</v>
      </c>
      <c r="AY86" s="393">
        <v>0</v>
      </c>
      <c r="AZ86" s="393">
        <v>0</v>
      </c>
      <c r="BA86" s="392">
        <v>0</v>
      </c>
      <c r="BB86" s="393">
        <v>0</v>
      </c>
      <c r="BC86" s="393">
        <v>0</v>
      </c>
      <c r="BD86" s="393">
        <v>0</v>
      </c>
      <c r="BE86" s="393">
        <v>0</v>
      </c>
      <c r="BF86" s="393">
        <v>0</v>
      </c>
      <c r="BG86" s="392">
        <v>0</v>
      </c>
      <c r="BH86" s="389">
        <v>0</v>
      </c>
      <c r="BI86" s="389">
        <v>0</v>
      </c>
      <c r="BJ86" s="389">
        <v>0</v>
      </c>
      <c r="BK86" s="389">
        <v>0</v>
      </c>
      <c r="BL86" s="389">
        <v>0</v>
      </c>
      <c r="BM86" s="407">
        <v>0</v>
      </c>
      <c r="BN86" s="395">
        <v>0</v>
      </c>
      <c r="BO86" s="408">
        <v>0</v>
      </c>
      <c r="BP86" s="396">
        <v>0</v>
      </c>
      <c r="BQ86" s="397">
        <v>0</v>
      </c>
      <c r="BR86" s="390">
        <v>0</v>
      </c>
      <c r="BS86" s="390">
        <v>0</v>
      </c>
      <c r="BT86" s="398">
        <v>0</v>
      </c>
      <c r="BU86" s="403">
        <v>0</v>
      </c>
      <c r="BV86" s="389">
        <v>0</v>
      </c>
      <c r="BW86" s="389">
        <v>0</v>
      </c>
      <c r="BX86" s="389">
        <v>0</v>
      </c>
      <c r="BY86" s="389">
        <v>0</v>
      </c>
      <c r="BZ86" s="406">
        <v>0</v>
      </c>
      <c r="CA86" s="389">
        <v>0</v>
      </c>
      <c r="CB86" s="389">
        <v>0</v>
      </c>
      <c r="CC86" s="389">
        <v>0</v>
      </c>
      <c r="CD86" s="389">
        <v>0</v>
      </c>
      <c r="CE86" s="406">
        <v>0</v>
      </c>
      <c r="CF86" s="389">
        <v>0</v>
      </c>
      <c r="CG86" s="389">
        <v>0</v>
      </c>
      <c r="CH86" s="389">
        <v>0</v>
      </c>
      <c r="CI86" s="389">
        <v>0</v>
      </c>
      <c r="CJ86" s="406">
        <v>0</v>
      </c>
      <c r="CK86" s="393">
        <v>0</v>
      </c>
      <c r="CL86" s="393">
        <v>0</v>
      </c>
      <c r="CM86" s="393">
        <v>0</v>
      </c>
      <c r="CN86" s="393">
        <v>0</v>
      </c>
      <c r="CO86" s="392">
        <v>0</v>
      </c>
      <c r="CP86" s="393">
        <v>0</v>
      </c>
      <c r="CQ86" s="393">
        <v>0</v>
      </c>
      <c r="CR86" s="393">
        <v>0</v>
      </c>
      <c r="CS86" s="393">
        <v>0</v>
      </c>
      <c r="CT86" s="392">
        <v>0</v>
      </c>
      <c r="CU86" s="404">
        <v>0</v>
      </c>
      <c r="CV86" s="405">
        <v>0</v>
      </c>
      <c r="CW86" s="405">
        <v>0</v>
      </c>
      <c r="CX86" s="393">
        <v>0</v>
      </c>
      <c r="CY86" s="407">
        <v>0</v>
      </c>
      <c r="CZ86" s="395">
        <v>0</v>
      </c>
      <c r="DA86" s="409">
        <v>0</v>
      </c>
      <c r="DB86" s="396">
        <v>0</v>
      </c>
      <c r="DC86" s="397">
        <v>0</v>
      </c>
      <c r="DD86" s="390">
        <v>0</v>
      </c>
      <c r="DE86" s="390">
        <v>0</v>
      </c>
      <c r="DF86" s="398">
        <v>0</v>
      </c>
      <c r="DG86" s="403">
        <v>0</v>
      </c>
      <c r="DH86" s="389">
        <v>0</v>
      </c>
      <c r="DI86" s="389">
        <v>0</v>
      </c>
      <c r="DJ86" s="389">
        <v>0</v>
      </c>
      <c r="DK86" s="389">
        <v>0</v>
      </c>
      <c r="DL86" s="406">
        <v>0</v>
      </c>
      <c r="DM86" s="389">
        <v>0</v>
      </c>
      <c r="DN86" s="389">
        <v>0</v>
      </c>
      <c r="DO86" s="389">
        <v>0</v>
      </c>
      <c r="DP86" s="389">
        <v>0</v>
      </c>
      <c r="DQ86" s="406">
        <v>0</v>
      </c>
      <c r="DR86" s="389">
        <v>0</v>
      </c>
      <c r="DS86" s="389">
        <v>0</v>
      </c>
      <c r="DT86" s="389">
        <v>0</v>
      </c>
      <c r="DU86" s="389">
        <v>0</v>
      </c>
      <c r="DV86" s="406">
        <v>0</v>
      </c>
      <c r="DW86" s="389">
        <v>0</v>
      </c>
      <c r="DX86" s="389">
        <v>0</v>
      </c>
      <c r="DY86" s="389">
        <v>0</v>
      </c>
      <c r="DZ86" s="389">
        <v>0</v>
      </c>
      <c r="EA86" s="392">
        <v>0</v>
      </c>
      <c r="EB86" s="393">
        <v>0</v>
      </c>
      <c r="EC86" s="393">
        <v>0</v>
      </c>
      <c r="ED86" s="393">
        <v>0</v>
      </c>
      <c r="EE86" s="393">
        <v>0</v>
      </c>
      <c r="EF86" s="406">
        <v>0</v>
      </c>
      <c r="EG86" s="404">
        <v>0</v>
      </c>
      <c r="EH86" s="405">
        <v>0</v>
      </c>
      <c r="EI86" s="405">
        <v>0</v>
      </c>
      <c r="EJ86" s="393">
        <v>0</v>
      </c>
      <c r="EK86" s="407">
        <v>0</v>
      </c>
      <c r="EL86" s="395">
        <v>0</v>
      </c>
      <c r="EM86" s="403">
        <v>0</v>
      </c>
      <c r="EN86" s="388">
        <v>0</v>
      </c>
      <c r="EO86" s="404">
        <v>0</v>
      </c>
      <c r="EP86" s="405">
        <v>0</v>
      </c>
      <c r="EQ86" s="405">
        <v>0</v>
      </c>
      <c r="ER86" s="405">
        <v>0</v>
      </c>
      <c r="ES86" s="393">
        <v>0</v>
      </c>
      <c r="ET86" s="403">
        <v>0</v>
      </c>
      <c r="EU86" s="404">
        <v>0</v>
      </c>
      <c r="EV86" s="405">
        <v>0</v>
      </c>
      <c r="EW86" s="405">
        <v>0</v>
      </c>
      <c r="EX86" s="405">
        <v>0</v>
      </c>
      <c r="EY86" s="393">
        <v>0</v>
      </c>
      <c r="EZ86" s="403">
        <v>0</v>
      </c>
      <c r="FA86" s="404">
        <v>0</v>
      </c>
      <c r="FB86" s="405">
        <v>0</v>
      </c>
      <c r="FC86" s="405">
        <v>0</v>
      </c>
      <c r="FD86" s="405">
        <v>0</v>
      </c>
      <c r="FE86" s="393">
        <v>0</v>
      </c>
      <c r="FF86" s="403">
        <v>0</v>
      </c>
      <c r="FG86" s="389">
        <v>0</v>
      </c>
      <c r="FH86" s="389">
        <v>0</v>
      </c>
      <c r="FI86" s="389">
        <v>0</v>
      </c>
      <c r="FJ86" s="389">
        <v>0</v>
      </c>
      <c r="FK86" s="389">
        <v>0</v>
      </c>
      <c r="FL86" s="406">
        <v>0</v>
      </c>
      <c r="FM86" s="389">
        <v>0</v>
      </c>
      <c r="FN86" s="389">
        <v>0</v>
      </c>
      <c r="FO86" s="389">
        <v>0</v>
      </c>
      <c r="FP86" s="389">
        <v>0</v>
      </c>
      <c r="FQ86" s="389">
        <v>0</v>
      </c>
      <c r="FR86" s="406">
        <v>0</v>
      </c>
      <c r="FS86" s="389">
        <v>0</v>
      </c>
      <c r="FT86" s="389">
        <v>0</v>
      </c>
      <c r="FU86" s="389">
        <v>0</v>
      </c>
      <c r="FV86" s="389">
        <v>0</v>
      </c>
      <c r="FW86" s="389">
        <v>0</v>
      </c>
      <c r="FX86" s="406">
        <v>0</v>
      </c>
      <c r="FY86" s="393">
        <v>0</v>
      </c>
      <c r="FZ86" s="393">
        <v>0</v>
      </c>
      <c r="GA86" s="393">
        <v>0</v>
      </c>
      <c r="GB86" s="393">
        <v>0</v>
      </c>
      <c r="GC86" s="393">
        <v>0</v>
      </c>
      <c r="GD86" s="406">
        <v>0</v>
      </c>
      <c r="GE86" s="393">
        <v>0</v>
      </c>
      <c r="GF86" s="393">
        <v>0</v>
      </c>
      <c r="GG86" s="393">
        <v>0</v>
      </c>
      <c r="GH86" s="393">
        <v>0</v>
      </c>
      <c r="GI86" s="393">
        <v>0</v>
      </c>
      <c r="GJ86" s="392">
        <v>0</v>
      </c>
      <c r="GK86" s="389">
        <v>0</v>
      </c>
      <c r="GL86" s="389">
        <v>0</v>
      </c>
      <c r="GM86" s="389">
        <v>0</v>
      </c>
      <c r="GN86" s="389">
        <v>0</v>
      </c>
      <c r="GO86" s="389">
        <v>0</v>
      </c>
      <c r="GP86" s="407">
        <v>0</v>
      </c>
      <c r="GQ86" s="388">
        <v>0</v>
      </c>
      <c r="GR86" s="409">
        <v>0</v>
      </c>
      <c r="GS86" s="396">
        <v>0</v>
      </c>
      <c r="GT86" s="397">
        <v>0</v>
      </c>
      <c r="GU86" s="390">
        <v>0</v>
      </c>
      <c r="GV86" s="390">
        <v>0</v>
      </c>
      <c r="GW86" s="391">
        <v>0</v>
      </c>
      <c r="GX86" s="403">
        <v>0</v>
      </c>
      <c r="GY86" s="389">
        <v>0</v>
      </c>
      <c r="GZ86" s="389">
        <v>0</v>
      </c>
      <c r="HA86" s="389">
        <v>0</v>
      </c>
      <c r="HB86" s="389">
        <v>0</v>
      </c>
      <c r="HC86" s="406">
        <v>0</v>
      </c>
      <c r="HD86" s="389">
        <v>0</v>
      </c>
      <c r="HE86" s="389">
        <v>0</v>
      </c>
      <c r="HF86" s="389">
        <v>0</v>
      </c>
      <c r="HG86" s="389">
        <v>0</v>
      </c>
      <c r="HH86" s="406">
        <v>0</v>
      </c>
      <c r="HI86" s="389">
        <v>0</v>
      </c>
      <c r="HJ86" s="389">
        <v>0</v>
      </c>
      <c r="HK86" s="389">
        <v>0</v>
      </c>
      <c r="HL86" s="389">
        <v>0</v>
      </c>
      <c r="HM86" s="406">
        <v>0</v>
      </c>
      <c r="HN86" s="389">
        <v>0</v>
      </c>
      <c r="HO86" s="389">
        <v>0</v>
      </c>
      <c r="HP86" s="389">
        <v>0</v>
      </c>
      <c r="HQ86" s="389">
        <v>0</v>
      </c>
      <c r="HR86" s="392">
        <v>0</v>
      </c>
      <c r="HS86" s="393">
        <v>0</v>
      </c>
      <c r="HT86" s="393">
        <v>0</v>
      </c>
      <c r="HU86" s="393">
        <v>0</v>
      </c>
      <c r="HV86" s="393">
        <v>0</v>
      </c>
      <c r="HW86" s="406">
        <v>0</v>
      </c>
      <c r="HX86" s="404">
        <v>0</v>
      </c>
      <c r="HY86" s="405">
        <v>0</v>
      </c>
      <c r="HZ86" s="405">
        <v>0</v>
      </c>
      <c r="IA86" s="393">
        <v>0</v>
      </c>
      <c r="IB86" s="407">
        <v>0</v>
      </c>
      <c r="IC86" s="388">
        <v>0</v>
      </c>
      <c r="ID86" s="408">
        <v>0</v>
      </c>
      <c r="IE86" s="396">
        <v>0</v>
      </c>
      <c r="IF86" s="397">
        <v>0</v>
      </c>
      <c r="IG86" s="390">
        <v>0</v>
      </c>
      <c r="IH86" s="390">
        <v>0</v>
      </c>
      <c r="II86" s="391">
        <v>0</v>
      </c>
      <c r="IJ86" s="388">
        <v>0</v>
      </c>
      <c r="IK86" s="395">
        <v>0</v>
      </c>
      <c r="IL86" s="408">
        <v>0</v>
      </c>
      <c r="IM86" s="396">
        <v>0</v>
      </c>
      <c r="IN86" s="397">
        <v>0</v>
      </c>
      <c r="IO86" s="390">
        <v>0</v>
      </c>
      <c r="IP86" s="390">
        <v>0</v>
      </c>
      <c r="IQ86" s="391">
        <v>0</v>
      </c>
      <c r="IR86" s="391">
        <v>0</v>
      </c>
      <c r="IS86" s="388">
        <v>0</v>
      </c>
      <c r="IT86" s="395">
        <v>0</v>
      </c>
      <c r="IU86" s="408">
        <v>0</v>
      </c>
      <c r="IV86" s="396">
        <v>0</v>
      </c>
      <c r="IW86" s="397">
        <v>0</v>
      </c>
      <c r="IX86" s="390">
        <v>0</v>
      </c>
      <c r="IY86" s="390">
        <v>0</v>
      </c>
      <c r="IZ86" s="391">
        <v>0</v>
      </c>
      <c r="JA86" s="388">
        <v>0</v>
      </c>
      <c r="JB86" s="395">
        <v>0</v>
      </c>
      <c r="JC86" s="408">
        <v>0</v>
      </c>
      <c r="JD86" s="396">
        <v>0</v>
      </c>
      <c r="JE86" s="397">
        <v>0</v>
      </c>
      <c r="JF86" s="390">
        <v>0</v>
      </c>
      <c r="JG86" s="390">
        <v>0</v>
      </c>
      <c r="JH86" s="391">
        <v>0</v>
      </c>
      <c r="JI86" s="388">
        <v>0</v>
      </c>
      <c r="JJ86" s="395">
        <v>0</v>
      </c>
      <c r="JK86" s="388">
        <v>0</v>
      </c>
      <c r="JL86" s="388">
        <v>0</v>
      </c>
      <c r="JM86" s="388">
        <v>0</v>
      </c>
      <c r="JN86" s="403">
        <v>0</v>
      </c>
      <c r="JO86" s="400">
        <v>0</v>
      </c>
    </row>
    <row r="87" spans="1:275" hidden="1" x14ac:dyDescent="0.35">
      <c r="A87" s="411">
        <v>624</v>
      </c>
      <c r="B87" s="435"/>
      <c r="C87" s="412" t="s">
        <v>40</v>
      </c>
      <c r="D87" s="413">
        <v>0</v>
      </c>
      <c r="E87" s="388">
        <v>0</v>
      </c>
      <c r="F87" s="414">
        <v>0</v>
      </c>
      <c r="G87" s="415">
        <v>0</v>
      </c>
      <c r="H87" s="415">
        <v>0</v>
      </c>
      <c r="I87" s="415">
        <v>0</v>
      </c>
      <c r="J87" s="416">
        <v>0</v>
      </c>
      <c r="K87" s="413">
        <v>0</v>
      </c>
      <c r="L87" s="414">
        <v>0</v>
      </c>
      <c r="M87" s="415">
        <v>0</v>
      </c>
      <c r="N87" s="415">
        <v>0</v>
      </c>
      <c r="O87" s="415">
        <v>0</v>
      </c>
      <c r="P87" s="416">
        <v>0</v>
      </c>
      <c r="Q87" s="413">
        <v>0</v>
      </c>
      <c r="R87" s="414">
        <v>0</v>
      </c>
      <c r="S87" s="415">
        <v>0</v>
      </c>
      <c r="T87" s="415">
        <v>0</v>
      </c>
      <c r="U87" s="415">
        <v>0</v>
      </c>
      <c r="V87" s="416">
        <v>0</v>
      </c>
      <c r="W87" s="413">
        <v>0</v>
      </c>
      <c r="X87" s="389">
        <v>0</v>
      </c>
      <c r="Y87" s="389">
        <v>0</v>
      </c>
      <c r="Z87" s="389">
        <v>0</v>
      </c>
      <c r="AA87" s="389">
        <v>0</v>
      </c>
      <c r="AB87" s="389">
        <v>0</v>
      </c>
      <c r="AC87" s="417">
        <v>0</v>
      </c>
      <c r="AD87" s="389">
        <v>0</v>
      </c>
      <c r="AE87" s="389">
        <v>0</v>
      </c>
      <c r="AF87" s="389">
        <v>0</v>
      </c>
      <c r="AG87" s="389">
        <v>0</v>
      </c>
      <c r="AH87" s="389">
        <v>0</v>
      </c>
      <c r="AI87" s="417">
        <v>0</v>
      </c>
      <c r="AJ87" s="389">
        <v>0</v>
      </c>
      <c r="AK87" s="389">
        <v>0</v>
      </c>
      <c r="AL87" s="389">
        <v>0</v>
      </c>
      <c r="AM87" s="389">
        <v>0</v>
      </c>
      <c r="AN87" s="389">
        <v>0</v>
      </c>
      <c r="AO87" s="417">
        <v>0</v>
      </c>
      <c r="AP87" s="393">
        <v>0</v>
      </c>
      <c r="AQ87" s="393">
        <v>0</v>
      </c>
      <c r="AR87" s="393">
        <v>0</v>
      </c>
      <c r="AS87" s="393">
        <v>0</v>
      </c>
      <c r="AT87" s="393">
        <v>0</v>
      </c>
      <c r="AU87" s="417">
        <v>0</v>
      </c>
      <c r="AV87" s="393">
        <v>0</v>
      </c>
      <c r="AW87" s="393">
        <v>0</v>
      </c>
      <c r="AX87" s="393">
        <v>0</v>
      </c>
      <c r="AY87" s="393">
        <v>0</v>
      </c>
      <c r="AZ87" s="393">
        <v>0</v>
      </c>
      <c r="BA87" s="392">
        <v>0</v>
      </c>
      <c r="BB87" s="393">
        <v>0</v>
      </c>
      <c r="BC87" s="393">
        <v>0</v>
      </c>
      <c r="BD87" s="393">
        <v>0</v>
      </c>
      <c r="BE87" s="393">
        <v>0</v>
      </c>
      <c r="BF87" s="393">
        <v>0</v>
      </c>
      <c r="BG87" s="392">
        <v>0</v>
      </c>
      <c r="BH87" s="389">
        <v>0</v>
      </c>
      <c r="BI87" s="389">
        <v>0</v>
      </c>
      <c r="BJ87" s="389">
        <v>0</v>
      </c>
      <c r="BK87" s="389">
        <v>0</v>
      </c>
      <c r="BL87" s="389">
        <v>0</v>
      </c>
      <c r="BM87" s="418">
        <v>0</v>
      </c>
      <c r="BN87" s="395">
        <v>0</v>
      </c>
      <c r="BO87" s="419">
        <v>0</v>
      </c>
      <c r="BP87" s="396">
        <v>0</v>
      </c>
      <c r="BQ87" s="397">
        <v>0</v>
      </c>
      <c r="BR87" s="390">
        <v>0</v>
      </c>
      <c r="BS87" s="390">
        <v>0</v>
      </c>
      <c r="BT87" s="398">
        <v>0</v>
      </c>
      <c r="BU87" s="413">
        <v>0</v>
      </c>
      <c r="BV87" s="389">
        <v>0</v>
      </c>
      <c r="BW87" s="389">
        <v>0</v>
      </c>
      <c r="BX87" s="389">
        <v>0</v>
      </c>
      <c r="BY87" s="389">
        <v>0</v>
      </c>
      <c r="BZ87" s="417">
        <v>0</v>
      </c>
      <c r="CA87" s="389">
        <v>0</v>
      </c>
      <c r="CB87" s="389">
        <v>0</v>
      </c>
      <c r="CC87" s="389">
        <v>0</v>
      </c>
      <c r="CD87" s="389">
        <v>0</v>
      </c>
      <c r="CE87" s="417">
        <v>0</v>
      </c>
      <c r="CF87" s="389">
        <v>0</v>
      </c>
      <c r="CG87" s="389">
        <v>0</v>
      </c>
      <c r="CH87" s="389">
        <v>0</v>
      </c>
      <c r="CI87" s="389">
        <v>0</v>
      </c>
      <c r="CJ87" s="417">
        <v>0</v>
      </c>
      <c r="CK87" s="393">
        <v>0</v>
      </c>
      <c r="CL87" s="393">
        <v>0</v>
      </c>
      <c r="CM87" s="393">
        <v>0</v>
      </c>
      <c r="CN87" s="393">
        <v>0</v>
      </c>
      <c r="CO87" s="392">
        <v>0</v>
      </c>
      <c r="CP87" s="393">
        <v>0</v>
      </c>
      <c r="CQ87" s="393">
        <v>0</v>
      </c>
      <c r="CR87" s="393">
        <v>0</v>
      </c>
      <c r="CS87" s="393">
        <v>0</v>
      </c>
      <c r="CT87" s="392">
        <v>0</v>
      </c>
      <c r="CU87" s="414">
        <v>0</v>
      </c>
      <c r="CV87" s="415">
        <v>0</v>
      </c>
      <c r="CW87" s="415">
        <v>0</v>
      </c>
      <c r="CX87" s="416">
        <v>0</v>
      </c>
      <c r="CY87" s="418">
        <v>0</v>
      </c>
      <c r="CZ87" s="395">
        <v>0</v>
      </c>
      <c r="DA87" s="420">
        <v>0</v>
      </c>
      <c r="DB87" s="396">
        <v>0</v>
      </c>
      <c r="DC87" s="397">
        <v>0</v>
      </c>
      <c r="DD87" s="390">
        <v>0</v>
      </c>
      <c r="DE87" s="390">
        <v>0</v>
      </c>
      <c r="DF87" s="398">
        <v>0</v>
      </c>
      <c r="DG87" s="413">
        <v>0</v>
      </c>
      <c r="DH87" s="389">
        <v>0</v>
      </c>
      <c r="DI87" s="389">
        <v>0</v>
      </c>
      <c r="DJ87" s="389">
        <v>0</v>
      </c>
      <c r="DK87" s="389">
        <v>0</v>
      </c>
      <c r="DL87" s="417">
        <v>0</v>
      </c>
      <c r="DM87" s="389">
        <v>0</v>
      </c>
      <c r="DN87" s="389">
        <v>0</v>
      </c>
      <c r="DO87" s="389">
        <v>0</v>
      </c>
      <c r="DP87" s="389">
        <v>0</v>
      </c>
      <c r="DQ87" s="417">
        <v>0</v>
      </c>
      <c r="DR87" s="389">
        <v>0</v>
      </c>
      <c r="DS87" s="389">
        <v>0</v>
      </c>
      <c r="DT87" s="389">
        <v>0</v>
      </c>
      <c r="DU87" s="389">
        <v>0</v>
      </c>
      <c r="DV87" s="417">
        <v>0</v>
      </c>
      <c r="DW87" s="389">
        <v>0</v>
      </c>
      <c r="DX87" s="389">
        <v>0</v>
      </c>
      <c r="DY87" s="389">
        <v>0</v>
      </c>
      <c r="DZ87" s="389">
        <v>0</v>
      </c>
      <c r="EA87" s="392">
        <v>0</v>
      </c>
      <c r="EB87" s="393">
        <v>0</v>
      </c>
      <c r="EC87" s="393">
        <v>0</v>
      </c>
      <c r="ED87" s="393">
        <v>0</v>
      </c>
      <c r="EE87" s="393">
        <v>0</v>
      </c>
      <c r="EF87" s="417">
        <v>0</v>
      </c>
      <c r="EG87" s="414">
        <v>0</v>
      </c>
      <c r="EH87" s="415">
        <v>0</v>
      </c>
      <c r="EI87" s="415">
        <v>0</v>
      </c>
      <c r="EJ87" s="416">
        <v>0</v>
      </c>
      <c r="EK87" s="418">
        <v>0</v>
      </c>
      <c r="EL87" s="395">
        <v>0</v>
      </c>
      <c r="EM87" s="413">
        <v>0</v>
      </c>
      <c r="EN87" s="388">
        <v>0</v>
      </c>
      <c r="EO87" s="414">
        <v>0</v>
      </c>
      <c r="EP87" s="415">
        <v>0</v>
      </c>
      <c r="EQ87" s="415">
        <v>0</v>
      </c>
      <c r="ER87" s="415">
        <v>0</v>
      </c>
      <c r="ES87" s="416">
        <v>0</v>
      </c>
      <c r="ET87" s="413">
        <v>0</v>
      </c>
      <c r="EU87" s="414">
        <v>0</v>
      </c>
      <c r="EV87" s="415">
        <v>0</v>
      </c>
      <c r="EW87" s="415">
        <v>0</v>
      </c>
      <c r="EX87" s="415">
        <v>0</v>
      </c>
      <c r="EY87" s="416">
        <v>0</v>
      </c>
      <c r="EZ87" s="413">
        <v>0</v>
      </c>
      <c r="FA87" s="414">
        <v>0</v>
      </c>
      <c r="FB87" s="415">
        <v>0</v>
      </c>
      <c r="FC87" s="415">
        <v>0</v>
      </c>
      <c r="FD87" s="415">
        <v>0</v>
      </c>
      <c r="FE87" s="416">
        <v>0</v>
      </c>
      <c r="FF87" s="413">
        <v>0</v>
      </c>
      <c r="FG87" s="389">
        <v>0</v>
      </c>
      <c r="FH87" s="389">
        <v>0</v>
      </c>
      <c r="FI87" s="389">
        <v>0</v>
      </c>
      <c r="FJ87" s="389">
        <v>0</v>
      </c>
      <c r="FK87" s="389">
        <v>0</v>
      </c>
      <c r="FL87" s="417">
        <v>0</v>
      </c>
      <c r="FM87" s="389">
        <v>0</v>
      </c>
      <c r="FN87" s="389">
        <v>0</v>
      </c>
      <c r="FO87" s="389">
        <v>0</v>
      </c>
      <c r="FP87" s="389">
        <v>0</v>
      </c>
      <c r="FQ87" s="389">
        <v>0</v>
      </c>
      <c r="FR87" s="417">
        <v>0</v>
      </c>
      <c r="FS87" s="389">
        <v>0</v>
      </c>
      <c r="FT87" s="389">
        <v>0</v>
      </c>
      <c r="FU87" s="389">
        <v>0</v>
      </c>
      <c r="FV87" s="389">
        <v>0</v>
      </c>
      <c r="FW87" s="389">
        <v>0</v>
      </c>
      <c r="FX87" s="417">
        <v>0</v>
      </c>
      <c r="FY87" s="393">
        <v>0</v>
      </c>
      <c r="FZ87" s="393">
        <v>0</v>
      </c>
      <c r="GA87" s="393">
        <v>0</v>
      </c>
      <c r="GB87" s="393">
        <v>0</v>
      </c>
      <c r="GC87" s="393">
        <v>0</v>
      </c>
      <c r="GD87" s="417">
        <v>0</v>
      </c>
      <c r="GE87" s="393">
        <v>0</v>
      </c>
      <c r="GF87" s="393">
        <v>0</v>
      </c>
      <c r="GG87" s="393">
        <v>0</v>
      </c>
      <c r="GH87" s="393">
        <v>0</v>
      </c>
      <c r="GI87" s="393">
        <v>0</v>
      </c>
      <c r="GJ87" s="392">
        <v>0</v>
      </c>
      <c r="GK87" s="389">
        <v>0</v>
      </c>
      <c r="GL87" s="389">
        <v>0</v>
      </c>
      <c r="GM87" s="389">
        <v>0</v>
      </c>
      <c r="GN87" s="389">
        <v>0</v>
      </c>
      <c r="GO87" s="389">
        <v>0</v>
      </c>
      <c r="GP87" s="418">
        <v>0</v>
      </c>
      <c r="GQ87" s="388">
        <v>0</v>
      </c>
      <c r="GR87" s="420">
        <v>0</v>
      </c>
      <c r="GS87" s="396">
        <v>0</v>
      </c>
      <c r="GT87" s="397">
        <v>0</v>
      </c>
      <c r="GU87" s="390">
        <v>0</v>
      </c>
      <c r="GV87" s="390">
        <v>0</v>
      </c>
      <c r="GW87" s="391">
        <v>0</v>
      </c>
      <c r="GX87" s="413">
        <v>0</v>
      </c>
      <c r="GY87" s="389">
        <v>0</v>
      </c>
      <c r="GZ87" s="389">
        <v>0</v>
      </c>
      <c r="HA87" s="389">
        <v>0</v>
      </c>
      <c r="HB87" s="389">
        <v>0</v>
      </c>
      <c r="HC87" s="417">
        <v>0</v>
      </c>
      <c r="HD87" s="389">
        <v>0</v>
      </c>
      <c r="HE87" s="389">
        <v>0</v>
      </c>
      <c r="HF87" s="389">
        <v>0</v>
      </c>
      <c r="HG87" s="389">
        <v>0</v>
      </c>
      <c r="HH87" s="417">
        <v>0</v>
      </c>
      <c r="HI87" s="389">
        <v>0</v>
      </c>
      <c r="HJ87" s="389">
        <v>0</v>
      </c>
      <c r="HK87" s="389">
        <v>0</v>
      </c>
      <c r="HL87" s="389">
        <v>0</v>
      </c>
      <c r="HM87" s="417">
        <v>0</v>
      </c>
      <c r="HN87" s="389">
        <v>0</v>
      </c>
      <c r="HO87" s="389">
        <v>0</v>
      </c>
      <c r="HP87" s="389">
        <v>0</v>
      </c>
      <c r="HQ87" s="389">
        <v>0</v>
      </c>
      <c r="HR87" s="392">
        <v>0</v>
      </c>
      <c r="HS87" s="393">
        <v>0</v>
      </c>
      <c r="HT87" s="393">
        <v>0</v>
      </c>
      <c r="HU87" s="393">
        <v>0</v>
      </c>
      <c r="HV87" s="393">
        <v>0</v>
      </c>
      <c r="HW87" s="417">
        <v>0</v>
      </c>
      <c r="HX87" s="414">
        <v>0</v>
      </c>
      <c r="HY87" s="415">
        <v>0</v>
      </c>
      <c r="HZ87" s="415">
        <v>0</v>
      </c>
      <c r="IA87" s="416">
        <v>0</v>
      </c>
      <c r="IB87" s="418">
        <v>0</v>
      </c>
      <c r="IC87" s="388">
        <v>0</v>
      </c>
      <c r="ID87" s="419">
        <v>0</v>
      </c>
      <c r="IE87" s="396">
        <v>0</v>
      </c>
      <c r="IF87" s="397">
        <v>0</v>
      </c>
      <c r="IG87" s="390">
        <v>0</v>
      </c>
      <c r="IH87" s="390">
        <v>0</v>
      </c>
      <c r="II87" s="391">
        <v>0</v>
      </c>
      <c r="IJ87" s="388">
        <v>0</v>
      </c>
      <c r="IK87" s="395">
        <v>0</v>
      </c>
      <c r="IL87" s="419">
        <v>0</v>
      </c>
      <c r="IM87" s="396">
        <v>0</v>
      </c>
      <c r="IN87" s="397">
        <v>0</v>
      </c>
      <c r="IO87" s="390">
        <v>0</v>
      </c>
      <c r="IP87" s="390">
        <v>0</v>
      </c>
      <c r="IQ87" s="391">
        <v>0</v>
      </c>
      <c r="IR87" s="391">
        <v>0</v>
      </c>
      <c r="IS87" s="388">
        <v>0</v>
      </c>
      <c r="IT87" s="395">
        <v>0</v>
      </c>
      <c r="IU87" s="419">
        <v>0</v>
      </c>
      <c r="IV87" s="396">
        <v>0</v>
      </c>
      <c r="IW87" s="397">
        <v>0</v>
      </c>
      <c r="IX87" s="390">
        <v>0</v>
      </c>
      <c r="IY87" s="390">
        <v>0</v>
      </c>
      <c r="IZ87" s="391">
        <v>0</v>
      </c>
      <c r="JA87" s="388">
        <v>0</v>
      </c>
      <c r="JB87" s="395">
        <v>0</v>
      </c>
      <c r="JC87" s="419">
        <v>0</v>
      </c>
      <c r="JD87" s="396">
        <v>0</v>
      </c>
      <c r="JE87" s="397">
        <v>0</v>
      </c>
      <c r="JF87" s="390">
        <v>0</v>
      </c>
      <c r="JG87" s="390">
        <v>0</v>
      </c>
      <c r="JH87" s="391">
        <v>0</v>
      </c>
      <c r="JI87" s="388">
        <v>0</v>
      </c>
      <c r="JJ87" s="395">
        <v>0</v>
      </c>
      <c r="JK87" s="388">
        <v>0</v>
      </c>
      <c r="JL87" s="388">
        <v>0</v>
      </c>
      <c r="JM87" s="388">
        <v>0</v>
      </c>
      <c r="JN87" s="413">
        <v>0</v>
      </c>
      <c r="JO87" s="400">
        <v>0</v>
      </c>
    </row>
    <row r="88" spans="1:275" hidden="1" x14ac:dyDescent="0.35">
      <c r="A88" s="421" t="s">
        <v>320</v>
      </c>
      <c r="B88" s="421"/>
      <c r="C88" s="422"/>
      <c r="D88" s="423">
        <v>0</v>
      </c>
      <c r="E88" s="423">
        <v>0</v>
      </c>
      <c r="F88" s="424">
        <v>0</v>
      </c>
      <c r="G88" s="425">
        <v>0</v>
      </c>
      <c r="H88" s="425">
        <v>0</v>
      </c>
      <c r="I88" s="425">
        <v>0</v>
      </c>
      <c r="J88" s="426">
        <v>0</v>
      </c>
      <c r="K88" s="423">
        <v>0</v>
      </c>
      <c r="L88" s="424">
        <v>0</v>
      </c>
      <c r="M88" s="425">
        <v>0</v>
      </c>
      <c r="N88" s="425">
        <v>0</v>
      </c>
      <c r="O88" s="425">
        <v>0</v>
      </c>
      <c r="P88" s="426">
        <v>0</v>
      </c>
      <c r="Q88" s="423">
        <v>0</v>
      </c>
      <c r="R88" s="424">
        <v>0</v>
      </c>
      <c r="S88" s="425">
        <v>0</v>
      </c>
      <c r="T88" s="425">
        <v>0</v>
      </c>
      <c r="U88" s="425">
        <v>0</v>
      </c>
      <c r="V88" s="426">
        <v>0</v>
      </c>
      <c r="W88" s="423">
        <v>0</v>
      </c>
      <c r="X88" s="424">
        <v>0</v>
      </c>
      <c r="Y88" s="425">
        <v>0</v>
      </c>
      <c r="Z88" s="425">
        <v>0</v>
      </c>
      <c r="AA88" s="425">
        <v>0</v>
      </c>
      <c r="AB88" s="426">
        <v>0</v>
      </c>
      <c r="AC88" s="423">
        <v>0</v>
      </c>
      <c r="AD88" s="424">
        <v>0</v>
      </c>
      <c r="AE88" s="425">
        <v>0</v>
      </c>
      <c r="AF88" s="425">
        <v>0</v>
      </c>
      <c r="AG88" s="425">
        <v>0</v>
      </c>
      <c r="AH88" s="426">
        <v>0</v>
      </c>
      <c r="AI88" s="423">
        <v>0</v>
      </c>
      <c r="AJ88" s="424">
        <v>0</v>
      </c>
      <c r="AK88" s="425">
        <v>0</v>
      </c>
      <c r="AL88" s="425">
        <v>0</v>
      </c>
      <c r="AM88" s="425">
        <v>0</v>
      </c>
      <c r="AN88" s="426">
        <v>0</v>
      </c>
      <c r="AO88" s="423">
        <v>0</v>
      </c>
      <c r="AP88" s="424">
        <v>0</v>
      </c>
      <c r="AQ88" s="425">
        <v>0</v>
      </c>
      <c r="AR88" s="425">
        <v>0</v>
      </c>
      <c r="AS88" s="425">
        <v>0</v>
      </c>
      <c r="AT88" s="426">
        <v>0</v>
      </c>
      <c r="AU88" s="423">
        <v>0</v>
      </c>
      <c r="AV88" s="424">
        <v>0</v>
      </c>
      <c r="AW88" s="425">
        <v>0</v>
      </c>
      <c r="AX88" s="425">
        <v>0</v>
      </c>
      <c r="AY88" s="425">
        <v>0</v>
      </c>
      <c r="AZ88" s="426">
        <v>0</v>
      </c>
      <c r="BA88" s="423">
        <v>0</v>
      </c>
      <c r="BB88" s="424">
        <v>0</v>
      </c>
      <c r="BC88" s="425">
        <v>0</v>
      </c>
      <c r="BD88" s="425">
        <v>0</v>
      </c>
      <c r="BE88" s="425">
        <v>0</v>
      </c>
      <c r="BF88" s="426">
        <v>0</v>
      </c>
      <c r="BG88" s="423">
        <v>0</v>
      </c>
      <c r="BH88" s="424">
        <v>0</v>
      </c>
      <c r="BI88" s="425">
        <v>0</v>
      </c>
      <c r="BJ88" s="425">
        <v>0</v>
      </c>
      <c r="BK88" s="425">
        <v>0</v>
      </c>
      <c r="BL88" s="426">
        <v>0</v>
      </c>
      <c r="BM88" s="423">
        <v>0</v>
      </c>
      <c r="BN88" s="427">
        <v>0</v>
      </c>
      <c r="BO88" s="428">
        <v>0</v>
      </c>
      <c r="BP88" s="428">
        <v>0</v>
      </c>
      <c r="BQ88" s="429">
        <v>0</v>
      </c>
      <c r="BR88" s="425">
        <v>0</v>
      </c>
      <c r="BS88" s="425">
        <v>0</v>
      </c>
      <c r="BT88" s="430">
        <v>0</v>
      </c>
      <c r="BU88" s="423">
        <v>0</v>
      </c>
      <c r="BV88" s="424">
        <v>0</v>
      </c>
      <c r="BW88" s="425">
        <v>0</v>
      </c>
      <c r="BX88" s="425">
        <v>0</v>
      </c>
      <c r="BY88" s="426">
        <v>0</v>
      </c>
      <c r="BZ88" s="423">
        <v>0</v>
      </c>
      <c r="CA88" s="424">
        <v>0</v>
      </c>
      <c r="CB88" s="425">
        <v>0</v>
      </c>
      <c r="CC88" s="425">
        <v>0</v>
      </c>
      <c r="CD88" s="425">
        <v>0</v>
      </c>
      <c r="CE88" s="423">
        <v>0</v>
      </c>
      <c r="CF88" s="424">
        <v>0</v>
      </c>
      <c r="CG88" s="425">
        <v>0</v>
      </c>
      <c r="CH88" s="425">
        <v>0</v>
      </c>
      <c r="CI88" s="425">
        <v>0</v>
      </c>
      <c r="CJ88" s="423">
        <v>0</v>
      </c>
      <c r="CK88" s="424">
        <v>0</v>
      </c>
      <c r="CL88" s="425">
        <v>0</v>
      </c>
      <c r="CM88" s="425">
        <v>0</v>
      </c>
      <c r="CN88" s="425">
        <v>0</v>
      </c>
      <c r="CO88" s="423">
        <v>0</v>
      </c>
      <c r="CP88" s="424">
        <v>0</v>
      </c>
      <c r="CQ88" s="425">
        <v>0</v>
      </c>
      <c r="CR88" s="425">
        <v>0</v>
      </c>
      <c r="CS88" s="426">
        <v>0</v>
      </c>
      <c r="CT88" s="423">
        <v>0</v>
      </c>
      <c r="CU88" s="424">
        <v>0</v>
      </c>
      <c r="CV88" s="425">
        <v>0</v>
      </c>
      <c r="CW88" s="425">
        <v>0</v>
      </c>
      <c r="CX88" s="426">
        <v>0</v>
      </c>
      <c r="CY88" s="423">
        <v>0</v>
      </c>
      <c r="CZ88" s="427">
        <v>0</v>
      </c>
      <c r="DA88" s="431">
        <v>0</v>
      </c>
      <c r="DB88" s="428">
        <v>0</v>
      </c>
      <c r="DC88" s="429">
        <v>0</v>
      </c>
      <c r="DD88" s="425">
        <v>0</v>
      </c>
      <c r="DE88" s="425">
        <v>0</v>
      </c>
      <c r="DF88" s="430">
        <v>0</v>
      </c>
      <c r="DG88" s="423">
        <v>0</v>
      </c>
      <c r="DH88" s="424">
        <v>0</v>
      </c>
      <c r="DI88" s="425">
        <v>0</v>
      </c>
      <c r="DJ88" s="425">
        <v>0</v>
      </c>
      <c r="DK88" s="426">
        <v>0</v>
      </c>
      <c r="DL88" s="423">
        <v>0</v>
      </c>
      <c r="DM88" s="424">
        <v>0</v>
      </c>
      <c r="DN88" s="425">
        <v>0</v>
      </c>
      <c r="DO88" s="425">
        <v>0</v>
      </c>
      <c r="DP88" s="425">
        <v>0</v>
      </c>
      <c r="DQ88" s="423">
        <v>0</v>
      </c>
      <c r="DR88" s="424">
        <v>0</v>
      </c>
      <c r="DS88" s="425">
        <v>0</v>
      </c>
      <c r="DT88" s="425">
        <v>0</v>
      </c>
      <c r="DU88" s="425">
        <v>0</v>
      </c>
      <c r="DV88" s="423">
        <v>0</v>
      </c>
      <c r="DW88" s="424">
        <v>0</v>
      </c>
      <c r="DX88" s="425">
        <v>0</v>
      </c>
      <c r="DY88" s="425">
        <v>0</v>
      </c>
      <c r="DZ88" s="425">
        <v>0</v>
      </c>
      <c r="EA88" s="423">
        <v>0</v>
      </c>
      <c r="EB88" s="424">
        <v>0</v>
      </c>
      <c r="EC88" s="425">
        <v>0</v>
      </c>
      <c r="ED88" s="425">
        <v>0</v>
      </c>
      <c r="EE88" s="426">
        <v>0</v>
      </c>
      <c r="EF88" s="423">
        <v>0</v>
      </c>
      <c r="EG88" s="424">
        <v>0</v>
      </c>
      <c r="EH88" s="425">
        <v>0</v>
      </c>
      <c r="EI88" s="425">
        <v>0</v>
      </c>
      <c r="EJ88" s="426">
        <v>0</v>
      </c>
      <c r="EK88" s="423">
        <v>0</v>
      </c>
      <c r="EL88" s="431">
        <v>0</v>
      </c>
      <c r="EM88" s="423">
        <v>0</v>
      </c>
      <c r="EN88" s="423">
        <v>0</v>
      </c>
      <c r="EO88" s="424">
        <v>0</v>
      </c>
      <c r="EP88" s="425">
        <v>0</v>
      </c>
      <c r="EQ88" s="425">
        <v>0</v>
      </c>
      <c r="ER88" s="425">
        <v>0</v>
      </c>
      <c r="ES88" s="426">
        <v>0</v>
      </c>
      <c r="ET88" s="423">
        <v>0</v>
      </c>
      <c r="EU88" s="424">
        <v>0</v>
      </c>
      <c r="EV88" s="425">
        <v>0</v>
      </c>
      <c r="EW88" s="425">
        <v>0</v>
      </c>
      <c r="EX88" s="425">
        <v>0</v>
      </c>
      <c r="EY88" s="426">
        <v>0</v>
      </c>
      <c r="EZ88" s="423">
        <v>0</v>
      </c>
      <c r="FA88" s="424">
        <v>0</v>
      </c>
      <c r="FB88" s="425">
        <v>0</v>
      </c>
      <c r="FC88" s="425">
        <v>0</v>
      </c>
      <c r="FD88" s="425">
        <v>0</v>
      </c>
      <c r="FE88" s="426">
        <v>0</v>
      </c>
      <c r="FF88" s="423">
        <v>0</v>
      </c>
      <c r="FG88" s="424">
        <v>0</v>
      </c>
      <c r="FH88" s="425">
        <v>0</v>
      </c>
      <c r="FI88" s="425">
        <v>0</v>
      </c>
      <c r="FJ88" s="425">
        <v>0</v>
      </c>
      <c r="FK88" s="426">
        <v>0</v>
      </c>
      <c r="FL88" s="423">
        <v>0</v>
      </c>
      <c r="FM88" s="424">
        <v>0</v>
      </c>
      <c r="FN88" s="425">
        <v>0</v>
      </c>
      <c r="FO88" s="425">
        <v>0</v>
      </c>
      <c r="FP88" s="425">
        <v>0</v>
      </c>
      <c r="FQ88" s="426">
        <v>0</v>
      </c>
      <c r="FR88" s="423">
        <v>0</v>
      </c>
      <c r="FS88" s="424">
        <v>0</v>
      </c>
      <c r="FT88" s="425">
        <v>0</v>
      </c>
      <c r="FU88" s="425">
        <v>0</v>
      </c>
      <c r="FV88" s="425">
        <v>0</v>
      </c>
      <c r="FW88" s="426">
        <v>0</v>
      </c>
      <c r="FX88" s="423">
        <v>0</v>
      </c>
      <c r="FY88" s="424">
        <v>0</v>
      </c>
      <c r="FZ88" s="425">
        <v>0</v>
      </c>
      <c r="GA88" s="425">
        <v>0</v>
      </c>
      <c r="GB88" s="425">
        <v>0</v>
      </c>
      <c r="GC88" s="426">
        <v>0</v>
      </c>
      <c r="GD88" s="423">
        <v>0</v>
      </c>
      <c r="GE88" s="424">
        <v>0</v>
      </c>
      <c r="GF88" s="425">
        <v>0</v>
      </c>
      <c r="GG88" s="425">
        <v>0</v>
      </c>
      <c r="GH88" s="425">
        <v>0</v>
      </c>
      <c r="GI88" s="426">
        <v>0</v>
      </c>
      <c r="GJ88" s="423">
        <v>0</v>
      </c>
      <c r="GK88" s="424">
        <v>0</v>
      </c>
      <c r="GL88" s="425">
        <v>0</v>
      </c>
      <c r="GM88" s="425">
        <v>0</v>
      </c>
      <c r="GN88" s="425">
        <v>0</v>
      </c>
      <c r="GO88" s="426">
        <v>0</v>
      </c>
      <c r="GP88" s="423">
        <v>0</v>
      </c>
      <c r="GQ88" s="423">
        <v>0</v>
      </c>
      <c r="GR88" s="431">
        <v>0</v>
      </c>
      <c r="GS88" s="428">
        <v>0</v>
      </c>
      <c r="GT88" s="429">
        <v>0</v>
      </c>
      <c r="GU88" s="425">
        <v>0</v>
      </c>
      <c r="GV88" s="425">
        <v>0</v>
      </c>
      <c r="GW88" s="426">
        <v>0</v>
      </c>
      <c r="GX88" s="423">
        <v>0</v>
      </c>
      <c r="GY88" s="424">
        <v>0</v>
      </c>
      <c r="GZ88" s="425">
        <v>0</v>
      </c>
      <c r="HA88" s="425">
        <v>0</v>
      </c>
      <c r="HB88" s="426">
        <v>0</v>
      </c>
      <c r="HC88" s="423">
        <v>0</v>
      </c>
      <c r="HD88" s="424">
        <v>0</v>
      </c>
      <c r="HE88" s="425">
        <v>0</v>
      </c>
      <c r="HF88" s="425">
        <v>0</v>
      </c>
      <c r="HG88" s="425">
        <v>0</v>
      </c>
      <c r="HH88" s="423">
        <v>0</v>
      </c>
      <c r="HI88" s="424">
        <v>0</v>
      </c>
      <c r="HJ88" s="425">
        <v>0</v>
      </c>
      <c r="HK88" s="425">
        <v>0</v>
      </c>
      <c r="HL88" s="425">
        <v>0</v>
      </c>
      <c r="HM88" s="423">
        <v>0</v>
      </c>
      <c r="HN88" s="424">
        <v>0</v>
      </c>
      <c r="HO88" s="425">
        <v>0</v>
      </c>
      <c r="HP88" s="425">
        <v>0</v>
      </c>
      <c r="HQ88" s="425">
        <v>0</v>
      </c>
      <c r="HR88" s="423">
        <v>0</v>
      </c>
      <c r="HS88" s="424">
        <v>0</v>
      </c>
      <c r="HT88" s="425">
        <v>0</v>
      </c>
      <c r="HU88" s="425">
        <v>0</v>
      </c>
      <c r="HV88" s="426">
        <v>0</v>
      </c>
      <c r="HW88" s="423">
        <v>0</v>
      </c>
      <c r="HX88" s="424">
        <v>0</v>
      </c>
      <c r="HY88" s="425">
        <v>0</v>
      </c>
      <c r="HZ88" s="425">
        <v>0</v>
      </c>
      <c r="IA88" s="426">
        <v>0</v>
      </c>
      <c r="IB88" s="423">
        <v>0</v>
      </c>
      <c r="IC88" s="423">
        <v>0</v>
      </c>
      <c r="ID88" s="428">
        <v>0</v>
      </c>
      <c r="IE88" s="428">
        <v>0</v>
      </c>
      <c r="IF88" s="429">
        <v>0</v>
      </c>
      <c r="IG88" s="425">
        <v>0</v>
      </c>
      <c r="IH88" s="425">
        <v>0</v>
      </c>
      <c r="II88" s="426">
        <v>0</v>
      </c>
      <c r="IJ88" s="423">
        <v>0</v>
      </c>
      <c r="IK88" s="423">
        <v>0</v>
      </c>
      <c r="IL88" s="428">
        <v>0</v>
      </c>
      <c r="IM88" s="428">
        <v>0</v>
      </c>
      <c r="IN88" s="429">
        <v>0</v>
      </c>
      <c r="IO88" s="425">
        <v>0</v>
      </c>
      <c r="IP88" s="425">
        <v>0</v>
      </c>
      <c r="IQ88" s="426">
        <v>0</v>
      </c>
      <c r="IR88" s="426">
        <v>0</v>
      </c>
      <c r="IS88" s="423">
        <v>0</v>
      </c>
      <c r="IT88" s="423">
        <v>0</v>
      </c>
      <c r="IU88" s="428">
        <v>0</v>
      </c>
      <c r="IV88" s="428">
        <v>0</v>
      </c>
      <c r="IW88" s="429">
        <v>0</v>
      </c>
      <c r="IX88" s="425">
        <v>0</v>
      </c>
      <c r="IY88" s="425">
        <v>0</v>
      </c>
      <c r="IZ88" s="426">
        <v>0</v>
      </c>
      <c r="JA88" s="423">
        <v>0</v>
      </c>
      <c r="JB88" s="423">
        <v>0</v>
      </c>
      <c r="JC88" s="428">
        <v>0</v>
      </c>
      <c r="JD88" s="428">
        <v>0</v>
      </c>
      <c r="JE88" s="429">
        <v>0</v>
      </c>
      <c r="JF88" s="425">
        <v>0</v>
      </c>
      <c r="JG88" s="425">
        <v>0</v>
      </c>
      <c r="JH88" s="426">
        <v>0</v>
      </c>
      <c r="JI88" s="423">
        <v>0</v>
      </c>
      <c r="JJ88" s="423">
        <v>0</v>
      </c>
      <c r="JK88" s="423">
        <v>0</v>
      </c>
      <c r="JL88" s="423">
        <v>0</v>
      </c>
      <c r="JM88" s="423">
        <v>0</v>
      </c>
      <c r="JN88" s="423">
        <v>0</v>
      </c>
      <c r="JO88" s="400">
        <v>0</v>
      </c>
    </row>
    <row r="89" spans="1:275" hidden="1" x14ac:dyDescent="0.35">
      <c r="A89" s="386">
        <v>878</v>
      </c>
      <c r="B89" s="386">
        <v>1</v>
      </c>
      <c r="C89" s="387" t="s">
        <v>32</v>
      </c>
      <c r="D89" s="388">
        <v>0</v>
      </c>
      <c r="E89" s="388">
        <v>0</v>
      </c>
      <c r="F89" s="389">
        <v>0</v>
      </c>
      <c r="G89" s="390">
        <v>0</v>
      </c>
      <c r="H89" s="390">
        <v>0</v>
      </c>
      <c r="I89" s="390">
        <v>0</v>
      </c>
      <c r="J89" s="391">
        <v>0</v>
      </c>
      <c r="K89" s="388">
        <v>0</v>
      </c>
      <c r="L89" s="389">
        <v>0</v>
      </c>
      <c r="M89" s="390">
        <v>0</v>
      </c>
      <c r="N89" s="390">
        <v>0</v>
      </c>
      <c r="O89" s="390">
        <v>0</v>
      </c>
      <c r="P89" s="391">
        <v>0</v>
      </c>
      <c r="Q89" s="388">
        <v>0</v>
      </c>
      <c r="R89" s="389">
        <v>0</v>
      </c>
      <c r="S89" s="390">
        <v>0</v>
      </c>
      <c r="T89" s="390">
        <v>0</v>
      </c>
      <c r="U89" s="390">
        <v>0</v>
      </c>
      <c r="V89" s="391">
        <v>0</v>
      </c>
      <c r="W89" s="388">
        <v>0</v>
      </c>
      <c r="X89" s="389">
        <v>0</v>
      </c>
      <c r="Y89" s="389">
        <v>0</v>
      </c>
      <c r="Z89" s="389">
        <v>0</v>
      </c>
      <c r="AA89" s="389">
        <v>0</v>
      </c>
      <c r="AB89" s="389">
        <v>0</v>
      </c>
      <c r="AC89" s="392">
        <v>0</v>
      </c>
      <c r="AD89" s="389">
        <v>0</v>
      </c>
      <c r="AE89" s="389">
        <v>0</v>
      </c>
      <c r="AF89" s="389">
        <v>0</v>
      </c>
      <c r="AG89" s="389">
        <v>0</v>
      </c>
      <c r="AH89" s="389">
        <v>0</v>
      </c>
      <c r="AI89" s="392">
        <v>0</v>
      </c>
      <c r="AJ89" s="389">
        <v>0</v>
      </c>
      <c r="AK89" s="389">
        <v>0</v>
      </c>
      <c r="AL89" s="389">
        <v>0</v>
      </c>
      <c r="AM89" s="389">
        <v>0</v>
      </c>
      <c r="AN89" s="389">
        <v>0</v>
      </c>
      <c r="AO89" s="392">
        <v>0</v>
      </c>
      <c r="AP89" s="393">
        <v>0</v>
      </c>
      <c r="AQ89" s="393">
        <v>0</v>
      </c>
      <c r="AR89" s="393">
        <v>0</v>
      </c>
      <c r="AS89" s="393">
        <v>0</v>
      </c>
      <c r="AT89" s="393">
        <v>0</v>
      </c>
      <c r="AU89" s="392">
        <v>0</v>
      </c>
      <c r="AV89" s="393">
        <v>0</v>
      </c>
      <c r="AW89" s="393">
        <v>0</v>
      </c>
      <c r="AX89" s="393">
        <v>0</v>
      </c>
      <c r="AY89" s="393">
        <v>0</v>
      </c>
      <c r="AZ89" s="393">
        <v>0</v>
      </c>
      <c r="BA89" s="392">
        <v>0</v>
      </c>
      <c r="BB89" s="393">
        <v>0</v>
      </c>
      <c r="BC89" s="393">
        <v>0</v>
      </c>
      <c r="BD89" s="393">
        <v>0</v>
      </c>
      <c r="BE89" s="393">
        <v>0</v>
      </c>
      <c r="BF89" s="393">
        <v>0</v>
      </c>
      <c r="BG89" s="392">
        <v>0</v>
      </c>
      <c r="BH89" s="389">
        <v>0</v>
      </c>
      <c r="BI89" s="389">
        <v>0</v>
      </c>
      <c r="BJ89" s="389">
        <v>0</v>
      </c>
      <c r="BK89" s="389">
        <v>0</v>
      </c>
      <c r="BL89" s="389">
        <v>0</v>
      </c>
      <c r="BM89" s="394">
        <v>0</v>
      </c>
      <c r="BN89" s="395">
        <v>0</v>
      </c>
      <c r="BO89" s="396">
        <v>0</v>
      </c>
      <c r="BP89" s="396">
        <v>0</v>
      </c>
      <c r="BQ89" s="397">
        <v>0</v>
      </c>
      <c r="BR89" s="390">
        <v>0</v>
      </c>
      <c r="BS89" s="390">
        <v>0</v>
      </c>
      <c r="BT89" s="398">
        <v>0</v>
      </c>
      <c r="BU89" s="388">
        <v>0</v>
      </c>
      <c r="BV89" s="389">
        <v>0</v>
      </c>
      <c r="BW89" s="389">
        <v>0</v>
      </c>
      <c r="BX89" s="389">
        <v>0</v>
      </c>
      <c r="BY89" s="389">
        <v>0</v>
      </c>
      <c r="BZ89" s="392">
        <v>0</v>
      </c>
      <c r="CA89" s="389">
        <v>0</v>
      </c>
      <c r="CB89" s="389">
        <v>0</v>
      </c>
      <c r="CC89" s="389">
        <v>0</v>
      </c>
      <c r="CD89" s="389">
        <v>0</v>
      </c>
      <c r="CE89" s="392">
        <v>0</v>
      </c>
      <c r="CF89" s="389">
        <v>0</v>
      </c>
      <c r="CG89" s="389">
        <v>0</v>
      </c>
      <c r="CH89" s="389">
        <v>0</v>
      </c>
      <c r="CI89" s="389">
        <v>0</v>
      </c>
      <c r="CJ89" s="392">
        <v>0</v>
      </c>
      <c r="CK89" s="393">
        <v>0</v>
      </c>
      <c r="CL89" s="393">
        <v>0</v>
      </c>
      <c r="CM89" s="393">
        <v>0</v>
      </c>
      <c r="CN89" s="393">
        <v>0</v>
      </c>
      <c r="CO89" s="392">
        <v>0</v>
      </c>
      <c r="CP89" s="393">
        <v>0</v>
      </c>
      <c r="CQ89" s="393">
        <v>0</v>
      </c>
      <c r="CR89" s="393">
        <v>0</v>
      </c>
      <c r="CS89" s="393">
        <v>0</v>
      </c>
      <c r="CT89" s="392">
        <v>0</v>
      </c>
      <c r="CU89" s="389">
        <v>0</v>
      </c>
      <c r="CV89" s="390">
        <v>0</v>
      </c>
      <c r="CW89" s="390">
        <v>0</v>
      </c>
      <c r="CX89" s="391">
        <v>0</v>
      </c>
      <c r="CY89" s="394">
        <v>0</v>
      </c>
      <c r="CZ89" s="395">
        <v>0</v>
      </c>
      <c r="DA89" s="399">
        <v>0</v>
      </c>
      <c r="DB89" s="396">
        <v>0</v>
      </c>
      <c r="DC89" s="397">
        <v>0</v>
      </c>
      <c r="DD89" s="390">
        <v>0</v>
      </c>
      <c r="DE89" s="390">
        <v>0</v>
      </c>
      <c r="DF89" s="398">
        <v>0</v>
      </c>
      <c r="DG89" s="388">
        <v>0</v>
      </c>
      <c r="DH89" s="389">
        <v>0</v>
      </c>
      <c r="DI89" s="389">
        <v>0</v>
      </c>
      <c r="DJ89" s="389">
        <v>0</v>
      </c>
      <c r="DK89" s="389">
        <v>0</v>
      </c>
      <c r="DL89" s="392">
        <v>0</v>
      </c>
      <c r="DM89" s="389">
        <v>0</v>
      </c>
      <c r="DN89" s="389">
        <v>0</v>
      </c>
      <c r="DO89" s="389">
        <v>0</v>
      </c>
      <c r="DP89" s="389">
        <v>0</v>
      </c>
      <c r="DQ89" s="392">
        <v>0</v>
      </c>
      <c r="DR89" s="389">
        <v>0</v>
      </c>
      <c r="DS89" s="389">
        <v>0</v>
      </c>
      <c r="DT89" s="389">
        <v>0</v>
      </c>
      <c r="DU89" s="389">
        <v>0</v>
      </c>
      <c r="DV89" s="392">
        <v>0</v>
      </c>
      <c r="DW89" s="389">
        <v>0</v>
      </c>
      <c r="DX89" s="389">
        <v>0</v>
      </c>
      <c r="DY89" s="389">
        <v>0</v>
      </c>
      <c r="DZ89" s="389">
        <v>0</v>
      </c>
      <c r="EA89" s="392">
        <v>0</v>
      </c>
      <c r="EB89" s="393">
        <v>0</v>
      </c>
      <c r="EC89" s="393">
        <v>0</v>
      </c>
      <c r="ED89" s="393">
        <v>0</v>
      </c>
      <c r="EE89" s="393">
        <v>0</v>
      </c>
      <c r="EF89" s="392">
        <v>0</v>
      </c>
      <c r="EG89" s="389">
        <v>0</v>
      </c>
      <c r="EH89" s="390">
        <v>0</v>
      </c>
      <c r="EI89" s="390">
        <v>0</v>
      </c>
      <c r="EJ89" s="391">
        <v>0</v>
      </c>
      <c r="EK89" s="394">
        <v>0</v>
      </c>
      <c r="EL89" s="395">
        <v>0</v>
      </c>
      <c r="EM89" s="388">
        <v>0</v>
      </c>
      <c r="EN89" s="388">
        <v>0</v>
      </c>
      <c r="EO89" s="389">
        <v>0</v>
      </c>
      <c r="EP89" s="390">
        <v>0</v>
      </c>
      <c r="EQ89" s="390">
        <v>0</v>
      </c>
      <c r="ER89" s="390">
        <v>0</v>
      </c>
      <c r="ES89" s="391">
        <v>0</v>
      </c>
      <c r="ET89" s="388">
        <v>0</v>
      </c>
      <c r="EU89" s="389">
        <v>0</v>
      </c>
      <c r="EV89" s="390">
        <v>0</v>
      </c>
      <c r="EW89" s="390">
        <v>0</v>
      </c>
      <c r="EX89" s="390">
        <v>0</v>
      </c>
      <c r="EY89" s="391">
        <v>0</v>
      </c>
      <c r="EZ89" s="388">
        <v>0</v>
      </c>
      <c r="FA89" s="389">
        <v>0</v>
      </c>
      <c r="FB89" s="390">
        <v>0</v>
      </c>
      <c r="FC89" s="390">
        <v>0</v>
      </c>
      <c r="FD89" s="390">
        <v>0</v>
      </c>
      <c r="FE89" s="391">
        <v>0</v>
      </c>
      <c r="FF89" s="388">
        <v>0</v>
      </c>
      <c r="FG89" s="389">
        <v>0</v>
      </c>
      <c r="FH89" s="389">
        <v>0</v>
      </c>
      <c r="FI89" s="389">
        <v>0</v>
      </c>
      <c r="FJ89" s="389">
        <v>0</v>
      </c>
      <c r="FK89" s="389">
        <v>0</v>
      </c>
      <c r="FL89" s="392">
        <v>0</v>
      </c>
      <c r="FM89" s="389">
        <v>0</v>
      </c>
      <c r="FN89" s="389">
        <v>0</v>
      </c>
      <c r="FO89" s="389">
        <v>0</v>
      </c>
      <c r="FP89" s="389">
        <v>0</v>
      </c>
      <c r="FQ89" s="389">
        <v>0</v>
      </c>
      <c r="FR89" s="392">
        <v>0</v>
      </c>
      <c r="FS89" s="389">
        <v>0</v>
      </c>
      <c r="FT89" s="389">
        <v>0</v>
      </c>
      <c r="FU89" s="389">
        <v>0</v>
      </c>
      <c r="FV89" s="389">
        <v>0</v>
      </c>
      <c r="FW89" s="389">
        <v>0</v>
      </c>
      <c r="FX89" s="392">
        <v>0</v>
      </c>
      <c r="FY89" s="393">
        <v>0</v>
      </c>
      <c r="FZ89" s="393">
        <v>0</v>
      </c>
      <c r="GA89" s="393">
        <v>0</v>
      </c>
      <c r="GB89" s="393">
        <v>0</v>
      </c>
      <c r="GC89" s="393">
        <v>0</v>
      </c>
      <c r="GD89" s="392">
        <v>0</v>
      </c>
      <c r="GE89" s="393">
        <v>0</v>
      </c>
      <c r="GF89" s="393">
        <v>0</v>
      </c>
      <c r="GG89" s="393">
        <v>0</v>
      </c>
      <c r="GH89" s="393">
        <v>0</v>
      </c>
      <c r="GI89" s="393">
        <v>0</v>
      </c>
      <c r="GJ89" s="392">
        <v>0</v>
      </c>
      <c r="GK89" s="389">
        <v>0</v>
      </c>
      <c r="GL89" s="389">
        <v>0</v>
      </c>
      <c r="GM89" s="389">
        <v>0</v>
      </c>
      <c r="GN89" s="389">
        <v>0</v>
      </c>
      <c r="GO89" s="389">
        <v>0</v>
      </c>
      <c r="GP89" s="418">
        <v>0</v>
      </c>
      <c r="GQ89" s="388">
        <v>0</v>
      </c>
      <c r="GR89" s="399">
        <v>0</v>
      </c>
      <c r="GS89" s="396">
        <v>0</v>
      </c>
      <c r="GT89" s="397">
        <v>0</v>
      </c>
      <c r="GU89" s="390">
        <v>0</v>
      </c>
      <c r="GV89" s="390">
        <v>0</v>
      </c>
      <c r="GW89" s="391">
        <v>0</v>
      </c>
      <c r="GX89" s="388">
        <v>0</v>
      </c>
      <c r="GY89" s="389">
        <v>0</v>
      </c>
      <c r="GZ89" s="389">
        <v>0</v>
      </c>
      <c r="HA89" s="389">
        <v>0</v>
      </c>
      <c r="HB89" s="389">
        <v>0</v>
      </c>
      <c r="HC89" s="392">
        <v>0</v>
      </c>
      <c r="HD89" s="389">
        <v>0</v>
      </c>
      <c r="HE89" s="389">
        <v>0</v>
      </c>
      <c r="HF89" s="389">
        <v>0</v>
      </c>
      <c r="HG89" s="389">
        <v>0</v>
      </c>
      <c r="HH89" s="392">
        <v>0</v>
      </c>
      <c r="HI89" s="389">
        <v>0</v>
      </c>
      <c r="HJ89" s="389">
        <v>0</v>
      </c>
      <c r="HK89" s="389">
        <v>0</v>
      </c>
      <c r="HL89" s="389">
        <v>0</v>
      </c>
      <c r="HM89" s="392">
        <v>0</v>
      </c>
      <c r="HN89" s="389">
        <v>0</v>
      </c>
      <c r="HO89" s="389">
        <v>0</v>
      </c>
      <c r="HP89" s="389">
        <v>0</v>
      </c>
      <c r="HQ89" s="389">
        <v>0</v>
      </c>
      <c r="HR89" s="392">
        <v>0</v>
      </c>
      <c r="HS89" s="393">
        <v>0</v>
      </c>
      <c r="HT89" s="393">
        <v>0</v>
      </c>
      <c r="HU89" s="393">
        <v>0</v>
      </c>
      <c r="HV89" s="393">
        <v>0</v>
      </c>
      <c r="HW89" s="392">
        <v>0</v>
      </c>
      <c r="HX89" s="389">
        <v>0</v>
      </c>
      <c r="HY89" s="390">
        <v>0</v>
      </c>
      <c r="HZ89" s="390">
        <v>0</v>
      </c>
      <c r="IA89" s="391">
        <v>0</v>
      </c>
      <c r="IB89" s="394">
        <v>0</v>
      </c>
      <c r="IC89" s="388">
        <v>0</v>
      </c>
      <c r="ID89" s="396">
        <v>0</v>
      </c>
      <c r="IE89" s="396">
        <v>0</v>
      </c>
      <c r="IF89" s="397">
        <v>0</v>
      </c>
      <c r="IG89" s="390">
        <v>0</v>
      </c>
      <c r="IH89" s="390">
        <v>0</v>
      </c>
      <c r="II89" s="391">
        <v>0</v>
      </c>
      <c r="IJ89" s="388">
        <v>0</v>
      </c>
      <c r="IK89" s="395">
        <v>0</v>
      </c>
      <c r="IL89" s="396">
        <v>0</v>
      </c>
      <c r="IM89" s="396">
        <v>0</v>
      </c>
      <c r="IN89" s="397">
        <v>0</v>
      </c>
      <c r="IO89" s="390">
        <v>0</v>
      </c>
      <c r="IP89" s="390">
        <v>0</v>
      </c>
      <c r="IQ89" s="391">
        <v>0</v>
      </c>
      <c r="IR89" s="391">
        <v>0</v>
      </c>
      <c r="IS89" s="388">
        <v>0</v>
      </c>
      <c r="IT89" s="395">
        <v>0</v>
      </c>
      <c r="IU89" s="396">
        <v>0</v>
      </c>
      <c r="IV89" s="396">
        <v>0</v>
      </c>
      <c r="IW89" s="397">
        <v>0</v>
      </c>
      <c r="IX89" s="390">
        <v>0</v>
      </c>
      <c r="IY89" s="390">
        <v>0</v>
      </c>
      <c r="IZ89" s="391">
        <v>0</v>
      </c>
      <c r="JA89" s="388">
        <v>0</v>
      </c>
      <c r="JB89" s="395">
        <v>0</v>
      </c>
      <c r="JC89" s="396">
        <v>0</v>
      </c>
      <c r="JD89" s="396">
        <v>0</v>
      </c>
      <c r="JE89" s="397">
        <v>0</v>
      </c>
      <c r="JF89" s="390">
        <v>0</v>
      </c>
      <c r="JG89" s="390">
        <v>0</v>
      </c>
      <c r="JH89" s="391">
        <v>0</v>
      </c>
      <c r="JI89" s="388">
        <v>0</v>
      </c>
      <c r="JJ89" s="395">
        <v>0</v>
      </c>
      <c r="JK89" s="388">
        <v>0</v>
      </c>
      <c r="JL89" s="388">
        <v>0</v>
      </c>
      <c r="JM89" s="388">
        <v>0</v>
      </c>
      <c r="JN89" s="388">
        <v>0</v>
      </c>
      <c r="JO89" s="400">
        <v>0</v>
      </c>
    </row>
    <row r="90" spans="1:275" x14ac:dyDescent="0.35">
      <c r="A90" s="433">
        <v>878</v>
      </c>
      <c r="B90" s="386">
        <v>1</v>
      </c>
      <c r="C90" s="402" t="s">
        <v>157</v>
      </c>
      <c r="D90" s="403">
        <v>0</v>
      </c>
      <c r="E90" s="388">
        <v>0</v>
      </c>
      <c r="F90" s="404">
        <v>0</v>
      </c>
      <c r="G90" s="405">
        <v>0</v>
      </c>
      <c r="H90" s="405">
        <v>0</v>
      </c>
      <c r="I90" s="405">
        <v>0</v>
      </c>
      <c r="J90" s="393">
        <v>0</v>
      </c>
      <c r="K90" s="403">
        <v>0</v>
      </c>
      <c r="L90" s="404">
        <v>0</v>
      </c>
      <c r="M90" s="405">
        <v>0</v>
      </c>
      <c r="N90" s="405">
        <v>0</v>
      </c>
      <c r="O90" s="405">
        <v>0</v>
      </c>
      <c r="P90" s="393">
        <v>0</v>
      </c>
      <c r="Q90" s="403">
        <v>0</v>
      </c>
      <c r="R90" s="404">
        <v>0</v>
      </c>
      <c r="S90" s="405">
        <v>0</v>
      </c>
      <c r="T90" s="405">
        <v>0</v>
      </c>
      <c r="U90" s="405">
        <v>0</v>
      </c>
      <c r="V90" s="393">
        <v>0</v>
      </c>
      <c r="W90" s="403">
        <v>0</v>
      </c>
      <c r="X90" s="389">
        <v>0</v>
      </c>
      <c r="Y90" s="389">
        <v>0</v>
      </c>
      <c r="Z90" s="389">
        <v>0</v>
      </c>
      <c r="AA90" s="389">
        <v>0</v>
      </c>
      <c r="AB90" s="389">
        <v>0</v>
      </c>
      <c r="AC90" s="406">
        <v>0</v>
      </c>
      <c r="AD90" s="389">
        <v>0</v>
      </c>
      <c r="AE90" s="389">
        <v>0</v>
      </c>
      <c r="AF90" s="389">
        <v>0</v>
      </c>
      <c r="AG90" s="389">
        <v>0</v>
      </c>
      <c r="AH90" s="389">
        <v>0</v>
      </c>
      <c r="AI90" s="406">
        <v>0</v>
      </c>
      <c r="AJ90" s="389">
        <v>0</v>
      </c>
      <c r="AK90" s="389">
        <v>0</v>
      </c>
      <c r="AL90" s="389">
        <v>0</v>
      </c>
      <c r="AM90" s="389">
        <v>0</v>
      </c>
      <c r="AN90" s="389">
        <v>0</v>
      </c>
      <c r="AO90" s="406">
        <v>0</v>
      </c>
      <c r="AP90" s="393">
        <v>0</v>
      </c>
      <c r="AQ90" s="393">
        <v>0</v>
      </c>
      <c r="AR90" s="393">
        <v>0</v>
      </c>
      <c r="AS90" s="393">
        <v>0</v>
      </c>
      <c r="AT90" s="393">
        <v>0</v>
      </c>
      <c r="AU90" s="406">
        <v>0</v>
      </c>
      <c r="AV90" s="393">
        <v>0</v>
      </c>
      <c r="AW90" s="393">
        <v>0</v>
      </c>
      <c r="AX90" s="393">
        <v>0</v>
      </c>
      <c r="AY90" s="393">
        <v>0</v>
      </c>
      <c r="AZ90" s="393">
        <v>0</v>
      </c>
      <c r="BA90" s="392">
        <v>0</v>
      </c>
      <c r="BB90" s="393">
        <v>0</v>
      </c>
      <c r="BC90" s="393">
        <v>0</v>
      </c>
      <c r="BD90" s="393">
        <v>0</v>
      </c>
      <c r="BE90" s="393">
        <v>0</v>
      </c>
      <c r="BF90" s="393">
        <v>0</v>
      </c>
      <c r="BG90" s="392">
        <v>0</v>
      </c>
      <c r="BH90" s="389">
        <v>0</v>
      </c>
      <c r="BI90" s="389">
        <v>0</v>
      </c>
      <c r="BJ90" s="389">
        <v>0</v>
      </c>
      <c r="BK90" s="389">
        <v>0</v>
      </c>
      <c r="BL90" s="389">
        <v>0</v>
      </c>
      <c r="BM90" s="407">
        <v>0</v>
      </c>
      <c r="BN90" s="395">
        <v>0</v>
      </c>
      <c r="BO90" s="408">
        <v>0</v>
      </c>
      <c r="BP90" s="396">
        <v>0</v>
      </c>
      <c r="BQ90" s="397">
        <v>0</v>
      </c>
      <c r="BR90" s="390">
        <v>18054</v>
      </c>
      <c r="BS90" s="390">
        <v>0</v>
      </c>
      <c r="BT90" s="398">
        <v>0</v>
      </c>
      <c r="BU90" s="403">
        <v>18054</v>
      </c>
      <c r="BV90" s="389">
        <v>0</v>
      </c>
      <c r="BW90" s="389">
        <v>0</v>
      </c>
      <c r="BX90" s="389">
        <v>0</v>
      </c>
      <c r="BY90" s="389">
        <v>0</v>
      </c>
      <c r="BZ90" s="406">
        <v>0</v>
      </c>
      <c r="CA90" s="389">
        <v>0</v>
      </c>
      <c r="CB90" s="389">
        <v>4320</v>
      </c>
      <c r="CC90" s="389">
        <v>0</v>
      </c>
      <c r="CD90" s="389">
        <v>0</v>
      </c>
      <c r="CE90" s="406">
        <v>4320</v>
      </c>
      <c r="CF90" s="389">
        <v>0</v>
      </c>
      <c r="CG90" s="389">
        <v>13734</v>
      </c>
      <c r="CH90" s="389">
        <v>0</v>
      </c>
      <c r="CI90" s="389">
        <v>0</v>
      </c>
      <c r="CJ90" s="406">
        <v>13734</v>
      </c>
      <c r="CK90" s="393">
        <v>0</v>
      </c>
      <c r="CL90" s="393">
        <v>0</v>
      </c>
      <c r="CM90" s="393">
        <v>0</v>
      </c>
      <c r="CN90" s="393">
        <v>0</v>
      </c>
      <c r="CO90" s="392">
        <v>0</v>
      </c>
      <c r="CP90" s="393">
        <v>0</v>
      </c>
      <c r="CQ90" s="393">
        <v>0</v>
      </c>
      <c r="CR90" s="393">
        <v>0</v>
      </c>
      <c r="CS90" s="393">
        <v>0</v>
      </c>
      <c r="CT90" s="392">
        <v>0</v>
      </c>
      <c r="CU90" s="404">
        <v>0</v>
      </c>
      <c r="CV90" s="405">
        <v>0</v>
      </c>
      <c r="CW90" s="405">
        <v>0</v>
      </c>
      <c r="CX90" s="393">
        <v>0</v>
      </c>
      <c r="CY90" s="407">
        <v>0</v>
      </c>
      <c r="CZ90" s="395">
        <v>0</v>
      </c>
      <c r="DA90" s="409">
        <v>0</v>
      </c>
      <c r="DB90" s="396">
        <v>0</v>
      </c>
      <c r="DC90" s="397">
        <v>3000</v>
      </c>
      <c r="DD90" s="390">
        <v>2886</v>
      </c>
      <c r="DE90" s="390">
        <v>2754</v>
      </c>
      <c r="DF90" s="398">
        <v>0</v>
      </c>
      <c r="DG90" s="403">
        <v>8640</v>
      </c>
      <c r="DH90" s="389">
        <v>0</v>
      </c>
      <c r="DI90" s="389">
        <v>0</v>
      </c>
      <c r="DJ90" s="389">
        <v>0</v>
      </c>
      <c r="DK90" s="389">
        <v>0</v>
      </c>
      <c r="DL90" s="406">
        <v>0</v>
      </c>
      <c r="DM90" s="389">
        <v>2305</v>
      </c>
      <c r="DN90" s="389">
        <v>0</v>
      </c>
      <c r="DO90" s="389">
        <v>0</v>
      </c>
      <c r="DP90" s="389">
        <v>0</v>
      </c>
      <c r="DQ90" s="406">
        <v>2305</v>
      </c>
      <c r="DR90" s="389">
        <v>695</v>
      </c>
      <c r="DS90" s="389">
        <v>2886</v>
      </c>
      <c r="DT90" s="389">
        <v>2754</v>
      </c>
      <c r="DU90" s="389">
        <v>0</v>
      </c>
      <c r="DV90" s="406">
        <v>6335</v>
      </c>
      <c r="DW90" s="389">
        <v>0</v>
      </c>
      <c r="DX90" s="389">
        <v>0</v>
      </c>
      <c r="DY90" s="389">
        <v>0</v>
      </c>
      <c r="DZ90" s="389">
        <v>0</v>
      </c>
      <c r="EA90" s="392">
        <v>0</v>
      </c>
      <c r="EB90" s="393">
        <v>0</v>
      </c>
      <c r="EC90" s="393">
        <v>0</v>
      </c>
      <c r="ED90" s="393">
        <v>0</v>
      </c>
      <c r="EE90" s="393">
        <v>0</v>
      </c>
      <c r="EF90" s="406">
        <v>0</v>
      </c>
      <c r="EG90" s="404">
        <v>0</v>
      </c>
      <c r="EH90" s="405">
        <v>0</v>
      </c>
      <c r="EI90" s="405">
        <v>0</v>
      </c>
      <c r="EJ90" s="393">
        <v>0</v>
      </c>
      <c r="EK90" s="407">
        <v>0</v>
      </c>
      <c r="EL90" s="395">
        <v>0</v>
      </c>
      <c r="EM90" s="403">
        <v>5304</v>
      </c>
      <c r="EN90" s="388">
        <v>0</v>
      </c>
      <c r="EO90" s="404">
        <v>12642</v>
      </c>
      <c r="EP90" s="405">
        <v>2460</v>
      </c>
      <c r="EQ90" s="405">
        <v>2412</v>
      </c>
      <c r="ER90" s="405">
        <v>0</v>
      </c>
      <c r="ES90" s="393">
        <v>0</v>
      </c>
      <c r="ET90" s="403">
        <v>17514</v>
      </c>
      <c r="EU90" s="404">
        <v>0</v>
      </c>
      <c r="EV90" s="405">
        <v>0</v>
      </c>
      <c r="EW90" s="405">
        <v>0</v>
      </c>
      <c r="EX90" s="405">
        <v>0</v>
      </c>
      <c r="EY90" s="393">
        <v>0</v>
      </c>
      <c r="EZ90" s="403">
        <v>0</v>
      </c>
      <c r="FA90" s="404">
        <v>12642</v>
      </c>
      <c r="FB90" s="405">
        <v>2460</v>
      </c>
      <c r="FC90" s="405">
        <v>2412</v>
      </c>
      <c r="FD90" s="405">
        <v>0</v>
      </c>
      <c r="FE90" s="393">
        <v>0</v>
      </c>
      <c r="FF90" s="403">
        <v>17514</v>
      </c>
      <c r="FG90" s="389">
        <v>0</v>
      </c>
      <c r="FH90" s="389">
        <v>0</v>
      </c>
      <c r="FI90" s="389">
        <v>0</v>
      </c>
      <c r="FJ90" s="389">
        <v>0</v>
      </c>
      <c r="FK90" s="389">
        <v>0</v>
      </c>
      <c r="FL90" s="406">
        <v>0</v>
      </c>
      <c r="FM90" s="389">
        <v>11638</v>
      </c>
      <c r="FN90" s="389">
        <v>0</v>
      </c>
      <c r="FO90" s="389">
        <v>0</v>
      </c>
      <c r="FP90" s="389">
        <v>0</v>
      </c>
      <c r="FQ90" s="389">
        <v>0</v>
      </c>
      <c r="FR90" s="406">
        <v>11638</v>
      </c>
      <c r="FS90" s="389">
        <v>1004</v>
      </c>
      <c r="FT90" s="389">
        <v>2460</v>
      </c>
      <c r="FU90" s="389">
        <v>2412</v>
      </c>
      <c r="FV90" s="389">
        <v>0</v>
      </c>
      <c r="FW90" s="389">
        <v>0</v>
      </c>
      <c r="FX90" s="406">
        <v>5876</v>
      </c>
      <c r="FY90" s="393">
        <v>0</v>
      </c>
      <c r="FZ90" s="393">
        <v>0</v>
      </c>
      <c r="GA90" s="393">
        <v>0</v>
      </c>
      <c r="GB90" s="393">
        <v>0</v>
      </c>
      <c r="GC90" s="393">
        <v>0</v>
      </c>
      <c r="GD90" s="406">
        <v>0</v>
      </c>
      <c r="GE90" s="393">
        <v>0</v>
      </c>
      <c r="GF90" s="393">
        <v>0</v>
      </c>
      <c r="GG90" s="393">
        <v>0</v>
      </c>
      <c r="GH90" s="393">
        <v>0</v>
      </c>
      <c r="GI90" s="393">
        <v>0</v>
      </c>
      <c r="GJ90" s="392">
        <v>0</v>
      </c>
      <c r="GK90" s="389">
        <v>0</v>
      </c>
      <c r="GL90" s="389">
        <v>0</v>
      </c>
      <c r="GM90" s="389">
        <v>0</v>
      </c>
      <c r="GN90" s="389">
        <v>0</v>
      </c>
      <c r="GO90" s="389">
        <v>0</v>
      </c>
      <c r="GP90" s="418">
        <v>0</v>
      </c>
      <c r="GQ90" s="388">
        <v>5304</v>
      </c>
      <c r="GR90" s="409">
        <v>0</v>
      </c>
      <c r="GS90" s="396">
        <v>0</v>
      </c>
      <c r="GT90" s="397">
        <v>0</v>
      </c>
      <c r="GU90" s="390">
        <v>0</v>
      </c>
      <c r="GV90" s="390">
        <v>252</v>
      </c>
      <c r="GW90" s="391">
        <v>0</v>
      </c>
      <c r="GX90" s="403">
        <v>252</v>
      </c>
      <c r="GY90" s="389">
        <v>0</v>
      </c>
      <c r="GZ90" s="389">
        <v>0</v>
      </c>
      <c r="HA90" s="389">
        <v>0</v>
      </c>
      <c r="HB90" s="389">
        <v>0</v>
      </c>
      <c r="HC90" s="406">
        <v>0</v>
      </c>
      <c r="HD90" s="389">
        <v>0</v>
      </c>
      <c r="HE90" s="389">
        <v>0</v>
      </c>
      <c r="HF90" s="389">
        <v>0</v>
      </c>
      <c r="HG90" s="389">
        <v>0</v>
      </c>
      <c r="HH90" s="406">
        <v>0</v>
      </c>
      <c r="HI90" s="389">
        <v>0</v>
      </c>
      <c r="HJ90" s="389">
        <v>0</v>
      </c>
      <c r="HK90" s="389">
        <v>0</v>
      </c>
      <c r="HL90" s="389">
        <v>0</v>
      </c>
      <c r="HM90" s="406">
        <v>0</v>
      </c>
      <c r="HN90" s="389">
        <v>0</v>
      </c>
      <c r="HO90" s="389">
        <v>0</v>
      </c>
      <c r="HP90" s="389">
        <v>0</v>
      </c>
      <c r="HQ90" s="389">
        <v>0</v>
      </c>
      <c r="HR90" s="392">
        <v>0</v>
      </c>
      <c r="HS90" s="393">
        <v>0</v>
      </c>
      <c r="HT90" s="393">
        <v>0</v>
      </c>
      <c r="HU90" s="393">
        <v>0</v>
      </c>
      <c r="HV90" s="393">
        <v>0</v>
      </c>
      <c r="HW90" s="406">
        <v>0</v>
      </c>
      <c r="HX90" s="404">
        <v>0</v>
      </c>
      <c r="HY90" s="405">
        <v>0</v>
      </c>
      <c r="HZ90" s="405">
        <v>252</v>
      </c>
      <c r="IA90" s="393">
        <v>0</v>
      </c>
      <c r="IB90" s="407">
        <v>252</v>
      </c>
      <c r="IC90" s="388">
        <v>0</v>
      </c>
      <c r="ID90" s="408">
        <v>2982</v>
      </c>
      <c r="IE90" s="396">
        <v>0</v>
      </c>
      <c r="IF90" s="397">
        <v>0</v>
      </c>
      <c r="IG90" s="390">
        <v>0</v>
      </c>
      <c r="IH90" s="390">
        <v>0</v>
      </c>
      <c r="II90" s="391">
        <v>0</v>
      </c>
      <c r="IJ90" s="388">
        <v>0</v>
      </c>
      <c r="IK90" s="395">
        <v>2982</v>
      </c>
      <c r="IL90" s="408">
        <v>1638</v>
      </c>
      <c r="IM90" s="396">
        <v>0</v>
      </c>
      <c r="IN90" s="397">
        <v>0</v>
      </c>
      <c r="IO90" s="390">
        <v>0</v>
      </c>
      <c r="IP90" s="390">
        <v>0</v>
      </c>
      <c r="IQ90" s="391">
        <v>0</v>
      </c>
      <c r="IR90" s="391">
        <v>0</v>
      </c>
      <c r="IS90" s="388">
        <v>0</v>
      </c>
      <c r="IT90" s="395">
        <v>1638</v>
      </c>
      <c r="IU90" s="408">
        <v>0</v>
      </c>
      <c r="IV90" s="396">
        <v>0</v>
      </c>
      <c r="IW90" s="397">
        <v>0</v>
      </c>
      <c r="IX90" s="390">
        <v>0</v>
      </c>
      <c r="IY90" s="390">
        <v>0</v>
      </c>
      <c r="IZ90" s="391">
        <v>0</v>
      </c>
      <c r="JA90" s="388">
        <v>0</v>
      </c>
      <c r="JB90" s="395">
        <v>0</v>
      </c>
      <c r="JC90" s="408">
        <v>0</v>
      </c>
      <c r="JD90" s="396">
        <v>0</v>
      </c>
      <c r="JE90" s="397">
        <v>0</v>
      </c>
      <c r="JF90" s="390">
        <v>0</v>
      </c>
      <c r="JG90" s="390">
        <v>0</v>
      </c>
      <c r="JH90" s="391">
        <v>0</v>
      </c>
      <c r="JI90" s="388">
        <v>0</v>
      </c>
      <c r="JJ90" s="395">
        <v>0</v>
      </c>
      <c r="JK90" s="388">
        <v>9924</v>
      </c>
      <c r="JL90" s="388">
        <v>0</v>
      </c>
      <c r="JM90" s="388">
        <v>44460</v>
      </c>
      <c r="JN90" s="403">
        <v>9924</v>
      </c>
      <c r="JO90" s="400">
        <v>1</v>
      </c>
    </row>
    <row r="91" spans="1:275" hidden="1" x14ac:dyDescent="0.35">
      <c r="A91" s="401">
        <v>878</v>
      </c>
      <c r="B91" s="386">
        <v>1</v>
      </c>
      <c r="C91" s="402" t="s">
        <v>309</v>
      </c>
      <c r="D91" s="403">
        <v>0</v>
      </c>
      <c r="E91" s="388">
        <v>0</v>
      </c>
      <c r="F91" s="404">
        <v>0</v>
      </c>
      <c r="G91" s="405">
        <v>0</v>
      </c>
      <c r="H91" s="405">
        <v>0</v>
      </c>
      <c r="I91" s="405">
        <v>0</v>
      </c>
      <c r="J91" s="393">
        <v>0</v>
      </c>
      <c r="K91" s="403">
        <v>0</v>
      </c>
      <c r="L91" s="404">
        <v>0</v>
      </c>
      <c r="M91" s="405">
        <v>0</v>
      </c>
      <c r="N91" s="405">
        <v>0</v>
      </c>
      <c r="O91" s="405">
        <v>0</v>
      </c>
      <c r="P91" s="393">
        <v>0</v>
      </c>
      <c r="Q91" s="403">
        <v>0</v>
      </c>
      <c r="R91" s="404">
        <v>0</v>
      </c>
      <c r="S91" s="405">
        <v>0</v>
      </c>
      <c r="T91" s="405">
        <v>0</v>
      </c>
      <c r="U91" s="405">
        <v>0</v>
      </c>
      <c r="V91" s="393">
        <v>0</v>
      </c>
      <c r="W91" s="403">
        <v>0</v>
      </c>
      <c r="X91" s="389">
        <v>0</v>
      </c>
      <c r="Y91" s="389">
        <v>0</v>
      </c>
      <c r="Z91" s="389">
        <v>0</v>
      </c>
      <c r="AA91" s="389">
        <v>0</v>
      </c>
      <c r="AB91" s="389">
        <v>0</v>
      </c>
      <c r="AC91" s="406">
        <v>0</v>
      </c>
      <c r="AD91" s="389">
        <v>0</v>
      </c>
      <c r="AE91" s="389">
        <v>0</v>
      </c>
      <c r="AF91" s="389">
        <v>0</v>
      </c>
      <c r="AG91" s="389">
        <v>0</v>
      </c>
      <c r="AH91" s="389">
        <v>0</v>
      </c>
      <c r="AI91" s="406">
        <v>0</v>
      </c>
      <c r="AJ91" s="389">
        <v>0</v>
      </c>
      <c r="AK91" s="389">
        <v>0</v>
      </c>
      <c r="AL91" s="389">
        <v>0</v>
      </c>
      <c r="AM91" s="389">
        <v>0</v>
      </c>
      <c r="AN91" s="389">
        <v>0</v>
      </c>
      <c r="AO91" s="406">
        <v>0</v>
      </c>
      <c r="AP91" s="393">
        <v>0</v>
      </c>
      <c r="AQ91" s="393">
        <v>0</v>
      </c>
      <c r="AR91" s="393">
        <v>0</v>
      </c>
      <c r="AS91" s="393">
        <v>0</v>
      </c>
      <c r="AT91" s="393">
        <v>0</v>
      </c>
      <c r="AU91" s="406">
        <v>0</v>
      </c>
      <c r="AV91" s="393">
        <v>0</v>
      </c>
      <c r="AW91" s="393">
        <v>0</v>
      </c>
      <c r="AX91" s="393">
        <v>0</v>
      </c>
      <c r="AY91" s="393">
        <v>0</v>
      </c>
      <c r="AZ91" s="393">
        <v>0</v>
      </c>
      <c r="BA91" s="392">
        <v>0</v>
      </c>
      <c r="BB91" s="393">
        <v>0</v>
      </c>
      <c r="BC91" s="393">
        <v>0</v>
      </c>
      <c r="BD91" s="393">
        <v>0</v>
      </c>
      <c r="BE91" s="393">
        <v>0</v>
      </c>
      <c r="BF91" s="393">
        <v>0</v>
      </c>
      <c r="BG91" s="392">
        <v>0</v>
      </c>
      <c r="BH91" s="389">
        <v>0</v>
      </c>
      <c r="BI91" s="389">
        <v>0</v>
      </c>
      <c r="BJ91" s="389">
        <v>0</v>
      </c>
      <c r="BK91" s="389">
        <v>0</v>
      </c>
      <c r="BL91" s="389">
        <v>0</v>
      </c>
      <c r="BM91" s="407">
        <v>0</v>
      </c>
      <c r="BN91" s="395">
        <v>0</v>
      </c>
      <c r="BO91" s="408">
        <v>0</v>
      </c>
      <c r="BP91" s="396">
        <v>0</v>
      </c>
      <c r="BQ91" s="397">
        <v>0</v>
      </c>
      <c r="BR91" s="390">
        <v>0</v>
      </c>
      <c r="BS91" s="390">
        <v>0</v>
      </c>
      <c r="BT91" s="398">
        <v>0</v>
      </c>
      <c r="BU91" s="403">
        <v>0</v>
      </c>
      <c r="BV91" s="389">
        <v>0</v>
      </c>
      <c r="BW91" s="389">
        <v>0</v>
      </c>
      <c r="BX91" s="389">
        <v>0</v>
      </c>
      <c r="BY91" s="389">
        <v>0</v>
      </c>
      <c r="BZ91" s="406">
        <v>0</v>
      </c>
      <c r="CA91" s="389">
        <v>0</v>
      </c>
      <c r="CB91" s="389">
        <v>0</v>
      </c>
      <c r="CC91" s="389">
        <v>0</v>
      </c>
      <c r="CD91" s="389">
        <v>0</v>
      </c>
      <c r="CE91" s="406">
        <v>0</v>
      </c>
      <c r="CF91" s="389">
        <v>0</v>
      </c>
      <c r="CG91" s="389">
        <v>0</v>
      </c>
      <c r="CH91" s="389">
        <v>0</v>
      </c>
      <c r="CI91" s="389">
        <v>0</v>
      </c>
      <c r="CJ91" s="406">
        <v>0</v>
      </c>
      <c r="CK91" s="393">
        <v>0</v>
      </c>
      <c r="CL91" s="393">
        <v>0</v>
      </c>
      <c r="CM91" s="393">
        <v>0</v>
      </c>
      <c r="CN91" s="393">
        <v>0</v>
      </c>
      <c r="CO91" s="392">
        <v>0</v>
      </c>
      <c r="CP91" s="393">
        <v>0</v>
      </c>
      <c r="CQ91" s="393">
        <v>0</v>
      </c>
      <c r="CR91" s="393">
        <v>0</v>
      </c>
      <c r="CS91" s="393">
        <v>0</v>
      </c>
      <c r="CT91" s="392">
        <v>0</v>
      </c>
      <c r="CU91" s="404">
        <v>0</v>
      </c>
      <c r="CV91" s="405">
        <v>0</v>
      </c>
      <c r="CW91" s="405">
        <v>0</v>
      </c>
      <c r="CX91" s="393">
        <v>0</v>
      </c>
      <c r="CY91" s="407">
        <v>0</v>
      </c>
      <c r="CZ91" s="395">
        <v>0</v>
      </c>
      <c r="DA91" s="409">
        <v>0</v>
      </c>
      <c r="DB91" s="396">
        <v>0</v>
      </c>
      <c r="DC91" s="397">
        <v>0</v>
      </c>
      <c r="DD91" s="390">
        <v>0</v>
      </c>
      <c r="DE91" s="390">
        <v>0</v>
      </c>
      <c r="DF91" s="398">
        <v>0</v>
      </c>
      <c r="DG91" s="403">
        <v>0</v>
      </c>
      <c r="DH91" s="389">
        <v>0</v>
      </c>
      <c r="DI91" s="389">
        <v>0</v>
      </c>
      <c r="DJ91" s="389">
        <v>0</v>
      </c>
      <c r="DK91" s="389">
        <v>0</v>
      </c>
      <c r="DL91" s="406">
        <v>0</v>
      </c>
      <c r="DM91" s="389">
        <v>0</v>
      </c>
      <c r="DN91" s="389">
        <v>0</v>
      </c>
      <c r="DO91" s="389">
        <v>0</v>
      </c>
      <c r="DP91" s="389">
        <v>0</v>
      </c>
      <c r="DQ91" s="406">
        <v>0</v>
      </c>
      <c r="DR91" s="389">
        <v>0</v>
      </c>
      <c r="DS91" s="389">
        <v>0</v>
      </c>
      <c r="DT91" s="389">
        <v>0</v>
      </c>
      <c r="DU91" s="389">
        <v>0</v>
      </c>
      <c r="DV91" s="406">
        <v>0</v>
      </c>
      <c r="DW91" s="389">
        <v>0</v>
      </c>
      <c r="DX91" s="389">
        <v>0</v>
      </c>
      <c r="DY91" s="389">
        <v>0</v>
      </c>
      <c r="DZ91" s="389">
        <v>0</v>
      </c>
      <c r="EA91" s="392">
        <v>0</v>
      </c>
      <c r="EB91" s="393">
        <v>0</v>
      </c>
      <c r="EC91" s="393">
        <v>0</v>
      </c>
      <c r="ED91" s="393">
        <v>0</v>
      </c>
      <c r="EE91" s="393">
        <v>0</v>
      </c>
      <c r="EF91" s="406">
        <v>0</v>
      </c>
      <c r="EG91" s="404">
        <v>0</v>
      </c>
      <c r="EH91" s="405">
        <v>0</v>
      </c>
      <c r="EI91" s="405">
        <v>0</v>
      </c>
      <c r="EJ91" s="393">
        <v>0</v>
      </c>
      <c r="EK91" s="407">
        <v>0</v>
      </c>
      <c r="EL91" s="395">
        <v>0</v>
      </c>
      <c r="EM91" s="403">
        <v>0</v>
      </c>
      <c r="EN91" s="388">
        <v>0</v>
      </c>
      <c r="EO91" s="404">
        <v>0</v>
      </c>
      <c r="EP91" s="405">
        <v>0</v>
      </c>
      <c r="EQ91" s="405">
        <v>0</v>
      </c>
      <c r="ER91" s="405">
        <v>0</v>
      </c>
      <c r="ES91" s="393">
        <v>0</v>
      </c>
      <c r="ET91" s="403">
        <v>0</v>
      </c>
      <c r="EU91" s="404">
        <v>0</v>
      </c>
      <c r="EV91" s="405">
        <v>0</v>
      </c>
      <c r="EW91" s="405">
        <v>0</v>
      </c>
      <c r="EX91" s="405">
        <v>0</v>
      </c>
      <c r="EY91" s="393">
        <v>0</v>
      </c>
      <c r="EZ91" s="403">
        <v>0</v>
      </c>
      <c r="FA91" s="404">
        <v>0</v>
      </c>
      <c r="FB91" s="405">
        <v>0</v>
      </c>
      <c r="FC91" s="405">
        <v>0</v>
      </c>
      <c r="FD91" s="405">
        <v>0</v>
      </c>
      <c r="FE91" s="393">
        <v>0</v>
      </c>
      <c r="FF91" s="403">
        <v>0</v>
      </c>
      <c r="FG91" s="389">
        <v>0</v>
      </c>
      <c r="FH91" s="389">
        <v>0</v>
      </c>
      <c r="FI91" s="389">
        <v>0</v>
      </c>
      <c r="FJ91" s="389">
        <v>0</v>
      </c>
      <c r="FK91" s="389">
        <v>0</v>
      </c>
      <c r="FL91" s="406">
        <v>0</v>
      </c>
      <c r="FM91" s="389">
        <v>0</v>
      </c>
      <c r="FN91" s="389">
        <v>0</v>
      </c>
      <c r="FO91" s="389">
        <v>0</v>
      </c>
      <c r="FP91" s="389">
        <v>0</v>
      </c>
      <c r="FQ91" s="389">
        <v>0</v>
      </c>
      <c r="FR91" s="406">
        <v>0</v>
      </c>
      <c r="FS91" s="389">
        <v>0</v>
      </c>
      <c r="FT91" s="389">
        <v>0</v>
      </c>
      <c r="FU91" s="389">
        <v>0</v>
      </c>
      <c r="FV91" s="389">
        <v>0</v>
      </c>
      <c r="FW91" s="389">
        <v>0</v>
      </c>
      <c r="FX91" s="406">
        <v>0</v>
      </c>
      <c r="FY91" s="393">
        <v>0</v>
      </c>
      <c r="FZ91" s="393">
        <v>0</v>
      </c>
      <c r="GA91" s="393">
        <v>0</v>
      </c>
      <c r="GB91" s="393">
        <v>0</v>
      </c>
      <c r="GC91" s="393">
        <v>0</v>
      </c>
      <c r="GD91" s="406">
        <v>0</v>
      </c>
      <c r="GE91" s="393">
        <v>0</v>
      </c>
      <c r="GF91" s="393">
        <v>0</v>
      </c>
      <c r="GG91" s="393">
        <v>0</v>
      </c>
      <c r="GH91" s="393">
        <v>0</v>
      </c>
      <c r="GI91" s="393">
        <v>0</v>
      </c>
      <c r="GJ91" s="392">
        <v>0</v>
      </c>
      <c r="GK91" s="389">
        <v>0</v>
      </c>
      <c r="GL91" s="389">
        <v>0</v>
      </c>
      <c r="GM91" s="389">
        <v>0</v>
      </c>
      <c r="GN91" s="389">
        <v>0</v>
      </c>
      <c r="GO91" s="389">
        <v>0</v>
      </c>
      <c r="GP91" s="418">
        <v>0</v>
      </c>
      <c r="GQ91" s="388">
        <v>0</v>
      </c>
      <c r="GR91" s="409">
        <v>0</v>
      </c>
      <c r="GS91" s="396">
        <v>0</v>
      </c>
      <c r="GT91" s="397">
        <v>0</v>
      </c>
      <c r="GU91" s="390">
        <v>0</v>
      </c>
      <c r="GV91" s="390">
        <v>0</v>
      </c>
      <c r="GW91" s="391">
        <v>0</v>
      </c>
      <c r="GX91" s="403">
        <v>0</v>
      </c>
      <c r="GY91" s="389">
        <v>0</v>
      </c>
      <c r="GZ91" s="389">
        <v>0</v>
      </c>
      <c r="HA91" s="389">
        <v>0</v>
      </c>
      <c r="HB91" s="389">
        <v>0</v>
      </c>
      <c r="HC91" s="406">
        <v>0</v>
      </c>
      <c r="HD91" s="389">
        <v>0</v>
      </c>
      <c r="HE91" s="389">
        <v>0</v>
      </c>
      <c r="HF91" s="389">
        <v>0</v>
      </c>
      <c r="HG91" s="389">
        <v>0</v>
      </c>
      <c r="HH91" s="406">
        <v>0</v>
      </c>
      <c r="HI91" s="389">
        <v>0</v>
      </c>
      <c r="HJ91" s="389">
        <v>0</v>
      </c>
      <c r="HK91" s="389">
        <v>0</v>
      </c>
      <c r="HL91" s="389">
        <v>0</v>
      </c>
      <c r="HM91" s="406">
        <v>0</v>
      </c>
      <c r="HN91" s="389">
        <v>0</v>
      </c>
      <c r="HO91" s="389">
        <v>0</v>
      </c>
      <c r="HP91" s="389">
        <v>0</v>
      </c>
      <c r="HQ91" s="389">
        <v>0</v>
      </c>
      <c r="HR91" s="392">
        <v>0</v>
      </c>
      <c r="HS91" s="393">
        <v>0</v>
      </c>
      <c r="HT91" s="393">
        <v>0</v>
      </c>
      <c r="HU91" s="393">
        <v>0</v>
      </c>
      <c r="HV91" s="393">
        <v>0</v>
      </c>
      <c r="HW91" s="406">
        <v>0</v>
      </c>
      <c r="HX91" s="404">
        <v>0</v>
      </c>
      <c r="HY91" s="405">
        <v>0</v>
      </c>
      <c r="HZ91" s="405">
        <v>0</v>
      </c>
      <c r="IA91" s="393">
        <v>0</v>
      </c>
      <c r="IB91" s="407">
        <v>0</v>
      </c>
      <c r="IC91" s="388">
        <v>0</v>
      </c>
      <c r="ID91" s="408">
        <v>0</v>
      </c>
      <c r="IE91" s="396">
        <v>0</v>
      </c>
      <c r="IF91" s="397">
        <v>0</v>
      </c>
      <c r="IG91" s="390">
        <v>0</v>
      </c>
      <c r="IH91" s="390">
        <v>0</v>
      </c>
      <c r="II91" s="391">
        <v>0</v>
      </c>
      <c r="IJ91" s="388">
        <v>0</v>
      </c>
      <c r="IK91" s="395">
        <v>0</v>
      </c>
      <c r="IL91" s="408">
        <v>0</v>
      </c>
      <c r="IM91" s="396">
        <v>0</v>
      </c>
      <c r="IN91" s="397">
        <v>0</v>
      </c>
      <c r="IO91" s="390">
        <v>0</v>
      </c>
      <c r="IP91" s="390">
        <v>0</v>
      </c>
      <c r="IQ91" s="391">
        <v>0</v>
      </c>
      <c r="IR91" s="391">
        <v>0</v>
      </c>
      <c r="IS91" s="388">
        <v>0</v>
      </c>
      <c r="IT91" s="395">
        <v>0</v>
      </c>
      <c r="IU91" s="408">
        <v>0</v>
      </c>
      <c r="IV91" s="396">
        <v>0</v>
      </c>
      <c r="IW91" s="397">
        <v>0</v>
      </c>
      <c r="IX91" s="390">
        <v>0</v>
      </c>
      <c r="IY91" s="390">
        <v>0</v>
      </c>
      <c r="IZ91" s="391">
        <v>0</v>
      </c>
      <c r="JA91" s="388">
        <v>0</v>
      </c>
      <c r="JB91" s="395">
        <v>0</v>
      </c>
      <c r="JC91" s="408">
        <v>0</v>
      </c>
      <c r="JD91" s="396">
        <v>0</v>
      </c>
      <c r="JE91" s="397">
        <v>0</v>
      </c>
      <c r="JF91" s="390">
        <v>0</v>
      </c>
      <c r="JG91" s="390">
        <v>0</v>
      </c>
      <c r="JH91" s="391">
        <v>0</v>
      </c>
      <c r="JI91" s="388">
        <v>0</v>
      </c>
      <c r="JJ91" s="395">
        <v>0</v>
      </c>
      <c r="JK91" s="388">
        <v>0</v>
      </c>
      <c r="JL91" s="388">
        <v>0</v>
      </c>
      <c r="JM91" s="388">
        <v>0</v>
      </c>
      <c r="JN91" s="403">
        <v>0</v>
      </c>
      <c r="JO91" s="400">
        <v>0</v>
      </c>
    </row>
    <row r="92" spans="1:275" hidden="1" x14ac:dyDescent="0.35">
      <c r="A92" s="401">
        <v>878</v>
      </c>
      <c r="B92" s="410"/>
      <c r="C92" s="402" t="s">
        <v>53</v>
      </c>
      <c r="D92" s="403">
        <v>0</v>
      </c>
      <c r="E92" s="388">
        <v>0</v>
      </c>
      <c r="F92" s="404">
        <v>0</v>
      </c>
      <c r="G92" s="405">
        <v>0</v>
      </c>
      <c r="H92" s="405">
        <v>0</v>
      </c>
      <c r="I92" s="405">
        <v>0</v>
      </c>
      <c r="J92" s="393">
        <v>0</v>
      </c>
      <c r="K92" s="403">
        <v>0</v>
      </c>
      <c r="L92" s="404">
        <v>0</v>
      </c>
      <c r="M92" s="405">
        <v>0</v>
      </c>
      <c r="N92" s="405">
        <v>0</v>
      </c>
      <c r="O92" s="405">
        <v>0</v>
      </c>
      <c r="P92" s="393">
        <v>0</v>
      </c>
      <c r="Q92" s="403">
        <v>0</v>
      </c>
      <c r="R92" s="404">
        <v>0</v>
      </c>
      <c r="S92" s="405">
        <v>0</v>
      </c>
      <c r="T92" s="405">
        <v>0</v>
      </c>
      <c r="U92" s="405">
        <v>0</v>
      </c>
      <c r="V92" s="393">
        <v>0</v>
      </c>
      <c r="W92" s="403">
        <v>0</v>
      </c>
      <c r="X92" s="389">
        <v>0</v>
      </c>
      <c r="Y92" s="389">
        <v>0</v>
      </c>
      <c r="Z92" s="389">
        <v>0</v>
      </c>
      <c r="AA92" s="389">
        <v>0</v>
      </c>
      <c r="AB92" s="389">
        <v>0</v>
      </c>
      <c r="AC92" s="406">
        <v>0</v>
      </c>
      <c r="AD92" s="389">
        <v>0</v>
      </c>
      <c r="AE92" s="389">
        <v>0</v>
      </c>
      <c r="AF92" s="389">
        <v>0</v>
      </c>
      <c r="AG92" s="389">
        <v>0</v>
      </c>
      <c r="AH92" s="389">
        <v>0</v>
      </c>
      <c r="AI92" s="406">
        <v>0</v>
      </c>
      <c r="AJ92" s="389">
        <v>0</v>
      </c>
      <c r="AK92" s="389">
        <v>0</v>
      </c>
      <c r="AL92" s="389">
        <v>0</v>
      </c>
      <c r="AM92" s="389">
        <v>0</v>
      </c>
      <c r="AN92" s="389">
        <v>0</v>
      </c>
      <c r="AO92" s="406">
        <v>0</v>
      </c>
      <c r="AP92" s="393">
        <v>0</v>
      </c>
      <c r="AQ92" s="393">
        <v>0</v>
      </c>
      <c r="AR92" s="393">
        <v>0</v>
      </c>
      <c r="AS92" s="393">
        <v>0</v>
      </c>
      <c r="AT92" s="393">
        <v>0</v>
      </c>
      <c r="AU92" s="406">
        <v>0</v>
      </c>
      <c r="AV92" s="393">
        <v>0</v>
      </c>
      <c r="AW92" s="393">
        <v>0</v>
      </c>
      <c r="AX92" s="393">
        <v>0</v>
      </c>
      <c r="AY92" s="393">
        <v>0</v>
      </c>
      <c r="AZ92" s="393">
        <v>0</v>
      </c>
      <c r="BA92" s="392">
        <v>0</v>
      </c>
      <c r="BB92" s="393">
        <v>0</v>
      </c>
      <c r="BC92" s="393">
        <v>0</v>
      </c>
      <c r="BD92" s="393">
        <v>0</v>
      </c>
      <c r="BE92" s="393">
        <v>0</v>
      </c>
      <c r="BF92" s="393">
        <v>0</v>
      </c>
      <c r="BG92" s="392">
        <v>0</v>
      </c>
      <c r="BH92" s="389">
        <v>0</v>
      </c>
      <c r="BI92" s="389">
        <v>0</v>
      </c>
      <c r="BJ92" s="389">
        <v>0</v>
      </c>
      <c r="BK92" s="389">
        <v>0</v>
      </c>
      <c r="BL92" s="389">
        <v>0</v>
      </c>
      <c r="BM92" s="407">
        <v>0</v>
      </c>
      <c r="BN92" s="395">
        <v>0</v>
      </c>
      <c r="BO92" s="408">
        <v>0</v>
      </c>
      <c r="BP92" s="396">
        <v>0</v>
      </c>
      <c r="BQ92" s="397">
        <v>0</v>
      </c>
      <c r="BR92" s="390">
        <v>0</v>
      </c>
      <c r="BS92" s="390">
        <v>0</v>
      </c>
      <c r="BT92" s="398">
        <v>0</v>
      </c>
      <c r="BU92" s="403">
        <v>0</v>
      </c>
      <c r="BV92" s="389">
        <v>0</v>
      </c>
      <c r="BW92" s="389">
        <v>0</v>
      </c>
      <c r="BX92" s="389">
        <v>0</v>
      </c>
      <c r="BY92" s="389">
        <v>0</v>
      </c>
      <c r="BZ92" s="406">
        <v>0</v>
      </c>
      <c r="CA92" s="389">
        <v>0</v>
      </c>
      <c r="CB92" s="389">
        <v>0</v>
      </c>
      <c r="CC92" s="389">
        <v>0</v>
      </c>
      <c r="CD92" s="389">
        <v>0</v>
      </c>
      <c r="CE92" s="406">
        <v>0</v>
      </c>
      <c r="CF92" s="389">
        <v>0</v>
      </c>
      <c r="CG92" s="389">
        <v>0</v>
      </c>
      <c r="CH92" s="389">
        <v>0</v>
      </c>
      <c r="CI92" s="389">
        <v>0</v>
      </c>
      <c r="CJ92" s="406">
        <v>0</v>
      </c>
      <c r="CK92" s="393">
        <v>0</v>
      </c>
      <c r="CL92" s="393">
        <v>0</v>
      </c>
      <c r="CM92" s="393">
        <v>0</v>
      </c>
      <c r="CN92" s="393">
        <v>0</v>
      </c>
      <c r="CO92" s="392">
        <v>0</v>
      </c>
      <c r="CP92" s="393">
        <v>0</v>
      </c>
      <c r="CQ92" s="393">
        <v>0</v>
      </c>
      <c r="CR92" s="393">
        <v>0</v>
      </c>
      <c r="CS92" s="393">
        <v>0</v>
      </c>
      <c r="CT92" s="392">
        <v>0</v>
      </c>
      <c r="CU92" s="404">
        <v>0</v>
      </c>
      <c r="CV92" s="405">
        <v>0</v>
      </c>
      <c r="CW92" s="405">
        <v>0</v>
      </c>
      <c r="CX92" s="393">
        <v>0</v>
      </c>
      <c r="CY92" s="407">
        <v>0</v>
      </c>
      <c r="CZ92" s="395">
        <v>0</v>
      </c>
      <c r="DA92" s="409">
        <v>0</v>
      </c>
      <c r="DB92" s="396">
        <v>0</v>
      </c>
      <c r="DC92" s="397">
        <v>0</v>
      </c>
      <c r="DD92" s="390">
        <v>0</v>
      </c>
      <c r="DE92" s="390">
        <v>0</v>
      </c>
      <c r="DF92" s="398">
        <v>0</v>
      </c>
      <c r="DG92" s="403">
        <v>0</v>
      </c>
      <c r="DH92" s="389">
        <v>0</v>
      </c>
      <c r="DI92" s="389">
        <v>0</v>
      </c>
      <c r="DJ92" s="389">
        <v>0</v>
      </c>
      <c r="DK92" s="389">
        <v>0</v>
      </c>
      <c r="DL92" s="406">
        <v>0</v>
      </c>
      <c r="DM92" s="389">
        <v>0</v>
      </c>
      <c r="DN92" s="389">
        <v>0</v>
      </c>
      <c r="DO92" s="389">
        <v>0</v>
      </c>
      <c r="DP92" s="389">
        <v>0</v>
      </c>
      <c r="DQ92" s="406">
        <v>0</v>
      </c>
      <c r="DR92" s="389">
        <v>0</v>
      </c>
      <c r="DS92" s="389">
        <v>0</v>
      </c>
      <c r="DT92" s="389">
        <v>0</v>
      </c>
      <c r="DU92" s="389">
        <v>0</v>
      </c>
      <c r="DV92" s="406">
        <v>0</v>
      </c>
      <c r="DW92" s="389">
        <v>0</v>
      </c>
      <c r="DX92" s="389">
        <v>0</v>
      </c>
      <c r="DY92" s="389">
        <v>0</v>
      </c>
      <c r="DZ92" s="389">
        <v>0</v>
      </c>
      <c r="EA92" s="392">
        <v>0</v>
      </c>
      <c r="EB92" s="393">
        <v>0</v>
      </c>
      <c r="EC92" s="393">
        <v>0</v>
      </c>
      <c r="ED92" s="393">
        <v>0</v>
      </c>
      <c r="EE92" s="393">
        <v>0</v>
      </c>
      <c r="EF92" s="406">
        <v>0</v>
      </c>
      <c r="EG92" s="404">
        <v>0</v>
      </c>
      <c r="EH92" s="405">
        <v>0</v>
      </c>
      <c r="EI92" s="405">
        <v>0</v>
      </c>
      <c r="EJ92" s="393">
        <v>0</v>
      </c>
      <c r="EK92" s="407">
        <v>0</v>
      </c>
      <c r="EL92" s="395">
        <v>0</v>
      </c>
      <c r="EM92" s="403">
        <v>0</v>
      </c>
      <c r="EN92" s="388">
        <v>0</v>
      </c>
      <c r="EO92" s="404">
        <v>0</v>
      </c>
      <c r="EP92" s="405">
        <v>0</v>
      </c>
      <c r="EQ92" s="405">
        <v>0</v>
      </c>
      <c r="ER92" s="405">
        <v>0</v>
      </c>
      <c r="ES92" s="393">
        <v>0</v>
      </c>
      <c r="ET92" s="403">
        <v>0</v>
      </c>
      <c r="EU92" s="404">
        <v>0</v>
      </c>
      <c r="EV92" s="405">
        <v>0</v>
      </c>
      <c r="EW92" s="405">
        <v>0</v>
      </c>
      <c r="EX92" s="405">
        <v>0</v>
      </c>
      <c r="EY92" s="393">
        <v>0</v>
      </c>
      <c r="EZ92" s="403">
        <v>0</v>
      </c>
      <c r="FA92" s="404">
        <v>0</v>
      </c>
      <c r="FB92" s="405">
        <v>0</v>
      </c>
      <c r="FC92" s="405">
        <v>0</v>
      </c>
      <c r="FD92" s="405">
        <v>0</v>
      </c>
      <c r="FE92" s="393">
        <v>0</v>
      </c>
      <c r="FF92" s="403">
        <v>0</v>
      </c>
      <c r="FG92" s="389">
        <v>0</v>
      </c>
      <c r="FH92" s="389">
        <v>0</v>
      </c>
      <c r="FI92" s="389">
        <v>0</v>
      </c>
      <c r="FJ92" s="389">
        <v>0</v>
      </c>
      <c r="FK92" s="389">
        <v>0</v>
      </c>
      <c r="FL92" s="406">
        <v>0</v>
      </c>
      <c r="FM92" s="389">
        <v>0</v>
      </c>
      <c r="FN92" s="389">
        <v>0</v>
      </c>
      <c r="FO92" s="389">
        <v>0</v>
      </c>
      <c r="FP92" s="389">
        <v>0</v>
      </c>
      <c r="FQ92" s="389">
        <v>0</v>
      </c>
      <c r="FR92" s="406">
        <v>0</v>
      </c>
      <c r="FS92" s="389">
        <v>0</v>
      </c>
      <c r="FT92" s="389">
        <v>0</v>
      </c>
      <c r="FU92" s="389">
        <v>0</v>
      </c>
      <c r="FV92" s="389">
        <v>0</v>
      </c>
      <c r="FW92" s="389">
        <v>0</v>
      </c>
      <c r="FX92" s="406">
        <v>0</v>
      </c>
      <c r="FY92" s="393">
        <v>0</v>
      </c>
      <c r="FZ92" s="393">
        <v>0</v>
      </c>
      <c r="GA92" s="393">
        <v>0</v>
      </c>
      <c r="GB92" s="393">
        <v>0</v>
      </c>
      <c r="GC92" s="393">
        <v>0</v>
      </c>
      <c r="GD92" s="406">
        <v>0</v>
      </c>
      <c r="GE92" s="393">
        <v>0</v>
      </c>
      <c r="GF92" s="393">
        <v>0</v>
      </c>
      <c r="GG92" s="393">
        <v>0</v>
      </c>
      <c r="GH92" s="393">
        <v>0</v>
      </c>
      <c r="GI92" s="393">
        <v>0</v>
      </c>
      <c r="GJ92" s="392">
        <v>0</v>
      </c>
      <c r="GK92" s="389">
        <v>0</v>
      </c>
      <c r="GL92" s="389">
        <v>0</v>
      </c>
      <c r="GM92" s="389">
        <v>0</v>
      </c>
      <c r="GN92" s="389">
        <v>0</v>
      </c>
      <c r="GO92" s="389">
        <v>0</v>
      </c>
      <c r="GP92" s="418">
        <v>0</v>
      </c>
      <c r="GQ92" s="388">
        <v>0</v>
      </c>
      <c r="GR92" s="409">
        <v>0</v>
      </c>
      <c r="GS92" s="396">
        <v>0</v>
      </c>
      <c r="GT92" s="397">
        <v>0</v>
      </c>
      <c r="GU92" s="390">
        <v>0</v>
      </c>
      <c r="GV92" s="390">
        <v>0</v>
      </c>
      <c r="GW92" s="391">
        <v>0</v>
      </c>
      <c r="GX92" s="403">
        <v>0</v>
      </c>
      <c r="GY92" s="389">
        <v>0</v>
      </c>
      <c r="GZ92" s="389">
        <v>0</v>
      </c>
      <c r="HA92" s="389">
        <v>0</v>
      </c>
      <c r="HB92" s="389">
        <v>0</v>
      </c>
      <c r="HC92" s="406">
        <v>0</v>
      </c>
      <c r="HD92" s="389">
        <v>0</v>
      </c>
      <c r="HE92" s="389">
        <v>0</v>
      </c>
      <c r="HF92" s="389">
        <v>0</v>
      </c>
      <c r="HG92" s="389">
        <v>0</v>
      </c>
      <c r="HH92" s="406">
        <v>0</v>
      </c>
      <c r="HI92" s="389">
        <v>0</v>
      </c>
      <c r="HJ92" s="389">
        <v>0</v>
      </c>
      <c r="HK92" s="389">
        <v>0</v>
      </c>
      <c r="HL92" s="389">
        <v>0</v>
      </c>
      <c r="HM92" s="406">
        <v>0</v>
      </c>
      <c r="HN92" s="389">
        <v>0</v>
      </c>
      <c r="HO92" s="389">
        <v>0</v>
      </c>
      <c r="HP92" s="389">
        <v>0</v>
      </c>
      <c r="HQ92" s="389">
        <v>0</v>
      </c>
      <c r="HR92" s="392">
        <v>0</v>
      </c>
      <c r="HS92" s="393">
        <v>0</v>
      </c>
      <c r="HT92" s="393">
        <v>0</v>
      </c>
      <c r="HU92" s="393">
        <v>0</v>
      </c>
      <c r="HV92" s="393">
        <v>0</v>
      </c>
      <c r="HW92" s="406">
        <v>0</v>
      </c>
      <c r="HX92" s="404">
        <v>0</v>
      </c>
      <c r="HY92" s="405">
        <v>0</v>
      </c>
      <c r="HZ92" s="405">
        <v>0</v>
      </c>
      <c r="IA92" s="393">
        <v>0</v>
      </c>
      <c r="IB92" s="407">
        <v>0</v>
      </c>
      <c r="IC92" s="388">
        <v>0</v>
      </c>
      <c r="ID92" s="408">
        <v>0</v>
      </c>
      <c r="IE92" s="396">
        <v>0</v>
      </c>
      <c r="IF92" s="397">
        <v>0</v>
      </c>
      <c r="IG92" s="390">
        <v>0</v>
      </c>
      <c r="IH92" s="390">
        <v>0</v>
      </c>
      <c r="II92" s="391">
        <v>0</v>
      </c>
      <c r="IJ92" s="388">
        <v>0</v>
      </c>
      <c r="IK92" s="395">
        <v>0</v>
      </c>
      <c r="IL92" s="408">
        <v>0</v>
      </c>
      <c r="IM92" s="396">
        <v>0</v>
      </c>
      <c r="IN92" s="397">
        <v>0</v>
      </c>
      <c r="IO92" s="390">
        <v>0</v>
      </c>
      <c r="IP92" s="390">
        <v>0</v>
      </c>
      <c r="IQ92" s="391">
        <v>0</v>
      </c>
      <c r="IR92" s="391">
        <v>0</v>
      </c>
      <c r="IS92" s="388">
        <v>0</v>
      </c>
      <c r="IT92" s="395">
        <v>0</v>
      </c>
      <c r="IU92" s="408">
        <v>0</v>
      </c>
      <c r="IV92" s="396">
        <v>0</v>
      </c>
      <c r="IW92" s="397">
        <v>0</v>
      </c>
      <c r="IX92" s="390">
        <v>0</v>
      </c>
      <c r="IY92" s="390">
        <v>0</v>
      </c>
      <c r="IZ92" s="391">
        <v>0</v>
      </c>
      <c r="JA92" s="388">
        <v>0</v>
      </c>
      <c r="JB92" s="395">
        <v>0</v>
      </c>
      <c r="JC92" s="408">
        <v>0</v>
      </c>
      <c r="JD92" s="396">
        <v>0</v>
      </c>
      <c r="JE92" s="397">
        <v>0</v>
      </c>
      <c r="JF92" s="390">
        <v>0</v>
      </c>
      <c r="JG92" s="390">
        <v>0</v>
      </c>
      <c r="JH92" s="391">
        <v>0</v>
      </c>
      <c r="JI92" s="388">
        <v>0</v>
      </c>
      <c r="JJ92" s="395">
        <v>0</v>
      </c>
      <c r="JK92" s="388">
        <v>0</v>
      </c>
      <c r="JL92" s="388">
        <v>0</v>
      </c>
      <c r="JM92" s="388">
        <v>0</v>
      </c>
      <c r="JN92" s="403">
        <v>0</v>
      </c>
      <c r="JO92" s="400">
        <v>0</v>
      </c>
    </row>
    <row r="93" spans="1:275" x14ac:dyDescent="0.35">
      <c r="A93" s="401">
        <v>878</v>
      </c>
      <c r="B93" s="410">
        <v>2</v>
      </c>
      <c r="C93" s="402" t="s">
        <v>45</v>
      </c>
      <c r="D93" s="403">
        <v>0</v>
      </c>
      <c r="E93" s="388">
        <v>0</v>
      </c>
      <c r="F93" s="404">
        <v>0</v>
      </c>
      <c r="G93" s="405">
        <v>12330</v>
      </c>
      <c r="H93" s="405">
        <v>0</v>
      </c>
      <c r="I93" s="405">
        <v>0</v>
      </c>
      <c r="J93" s="393">
        <v>15840</v>
      </c>
      <c r="K93" s="403">
        <v>28170</v>
      </c>
      <c r="L93" s="404">
        <v>0</v>
      </c>
      <c r="M93" s="405">
        <v>0</v>
      </c>
      <c r="N93" s="405">
        <v>0</v>
      </c>
      <c r="O93" s="405">
        <v>0</v>
      </c>
      <c r="P93" s="393">
        <v>0</v>
      </c>
      <c r="Q93" s="403">
        <v>0</v>
      </c>
      <c r="R93" s="404">
        <v>0</v>
      </c>
      <c r="S93" s="405">
        <v>12330</v>
      </c>
      <c r="T93" s="405">
        <v>0</v>
      </c>
      <c r="U93" s="405">
        <v>0</v>
      </c>
      <c r="V93" s="393">
        <v>15840</v>
      </c>
      <c r="W93" s="403">
        <v>28170</v>
      </c>
      <c r="X93" s="389">
        <v>0</v>
      </c>
      <c r="Y93" s="389">
        <v>0</v>
      </c>
      <c r="Z93" s="389">
        <v>0</v>
      </c>
      <c r="AA93" s="389">
        <v>0</v>
      </c>
      <c r="AB93" s="389">
        <v>0</v>
      </c>
      <c r="AC93" s="406">
        <v>0</v>
      </c>
      <c r="AD93" s="389">
        <v>0</v>
      </c>
      <c r="AE93" s="389">
        <v>5686</v>
      </c>
      <c r="AF93" s="389">
        <v>0</v>
      </c>
      <c r="AG93" s="389">
        <v>0</v>
      </c>
      <c r="AH93" s="389">
        <v>0</v>
      </c>
      <c r="AI93" s="406">
        <v>5686</v>
      </c>
      <c r="AJ93" s="389">
        <v>0</v>
      </c>
      <c r="AK93" s="389">
        <v>6644</v>
      </c>
      <c r="AL93" s="389">
        <v>0</v>
      </c>
      <c r="AM93" s="389">
        <v>0</v>
      </c>
      <c r="AN93" s="389">
        <v>15840</v>
      </c>
      <c r="AO93" s="406">
        <v>22484</v>
      </c>
      <c r="AP93" s="393">
        <v>0</v>
      </c>
      <c r="AQ93" s="393">
        <v>0</v>
      </c>
      <c r="AR93" s="393">
        <v>0</v>
      </c>
      <c r="AS93" s="393">
        <v>0</v>
      </c>
      <c r="AT93" s="393">
        <v>0</v>
      </c>
      <c r="AU93" s="406">
        <v>0</v>
      </c>
      <c r="AV93" s="393">
        <v>0</v>
      </c>
      <c r="AW93" s="393">
        <v>0</v>
      </c>
      <c r="AX93" s="393">
        <v>0</v>
      </c>
      <c r="AY93" s="393">
        <v>0</v>
      </c>
      <c r="AZ93" s="393">
        <v>0</v>
      </c>
      <c r="BA93" s="392">
        <v>0</v>
      </c>
      <c r="BB93" s="393">
        <v>0</v>
      </c>
      <c r="BC93" s="393">
        <v>0</v>
      </c>
      <c r="BD93" s="393">
        <v>0</v>
      </c>
      <c r="BE93" s="393">
        <v>0</v>
      </c>
      <c r="BF93" s="393">
        <v>0</v>
      </c>
      <c r="BG93" s="392">
        <v>0</v>
      </c>
      <c r="BH93" s="389">
        <v>0</v>
      </c>
      <c r="BI93" s="389">
        <v>0</v>
      </c>
      <c r="BJ93" s="389">
        <v>0</v>
      </c>
      <c r="BK93" s="389">
        <v>0</v>
      </c>
      <c r="BL93" s="389">
        <v>0</v>
      </c>
      <c r="BM93" s="407">
        <v>0</v>
      </c>
      <c r="BN93" s="395">
        <v>0</v>
      </c>
      <c r="BO93" s="408">
        <v>0</v>
      </c>
      <c r="BP93" s="396">
        <v>0</v>
      </c>
      <c r="BQ93" s="397">
        <v>5616</v>
      </c>
      <c r="BR93" s="390">
        <v>7056</v>
      </c>
      <c r="BS93" s="390">
        <v>0</v>
      </c>
      <c r="BT93" s="398">
        <v>3936</v>
      </c>
      <c r="BU93" s="403">
        <v>16608</v>
      </c>
      <c r="BV93" s="389">
        <v>0</v>
      </c>
      <c r="BW93" s="389">
        <v>0</v>
      </c>
      <c r="BX93" s="389">
        <v>0</v>
      </c>
      <c r="BY93" s="389">
        <v>0</v>
      </c>
      <c r="BZ93" s="406">
        <v>0</v>
      </c>
      <c r="CA93" s="389">
        <v>5561.5</v>
      </c>
      <c r="CB93" s="389">
        <v>0</v>
      </c>
      <c r="CC93" s="389">
        <v>0</v>
      </c>
      <c r="CD93" s="389">
        <v>0</v>
      </c>
      <c r="CE93" s="406">
        <v>5561.5</v>
      </c>
      <c r="CF93" s="389">
        <v>54.5</v>
      </c>
      <c r="CG93" s="389">
        <v>7056</v>
      </c>
      <c r="CH93" s="389">
        <v>0</v>
      </c>
      <c r="CI93" s="389">
        <v>3936</v>
      </c>
      <c r="CJ93" s="406">
        <v>11046.5</v>
      </c>
      <c r="CK93" s="393">
        <v>0</v>
      </c>
      <c r="CL93" s="393">
        <v>0</v>
      </c>
      <c r="CM93" s="393">
        <v>0</v>
      </c>
      <c r="CN93" s="393">
        <v>0</v>
      </c>
      <c r="CO93" s="392">
        <v>0</v>
      </c>
      <c r="CP93" s="393">
        <v>0</v>
      </c>
      <c r="CQ93" s="393">
        <v>0</v>
      </c>
      <c r="CR93" s="393">
        <v>0</v>
      </c>
      <c r="CS93" s="393">
        <v>0</v>
      </c>
      <c r="CT93" s="392">
        <v>0</v>
      </c>
      <c r="CU93" s="404">
        <v>0</v>
      </c>
      <c r="CV93" s="405">
        <v>0</v>
      </c>
      <c r="CW93" s="405">
        <v>0</v>
      </c>
      <c r="CX93" s="393">
        <v>0</v>
      </c>
      <c r="CY93" s="407">
        <v>0</v>
      </c>
      <c r="CZ93" s="395">
        <v>0</v>
      </c>
      <c r="DA93" s="409">
        <v>0</v>
      </c>
      <c r="DB93" s="396">
        <v>0</v>
      </c>
      <c r="DC93" s="397">
        <v>2262</v>
      </c>
      <c r="DD93" s="390">
        <v>954</v>
      </c>
      <c r="DE93" s="390">
        <v>6900</v>
      </c>
      <c r="DF93" s="398">
        <v>582</v>
      </c>
      <c r="DG93" s="403">
        <v>10698</v>
      </c>
      <c r="DH93" s="389">
        <v>0</v>
      </c>
      <c r="DI93" s="389">
        <v>0</v>
      </c>
      <c r="DJ93" s="389">
        <v>0</v>
      </c>
      <c r="DK93" s="389">
        <v>0</v>
      </c>
      <c r="DL93" s="406">
        <v>0</v>
      </c>
      <c r="DM93" s="389">
        <v>2262</v>
      </c>
      <c r="DN93" s="389">
        <v>852</v>
      </c>
      <c r="DO93" s="389">
        <v>1030</v>
      </c>
      <c r="DP93" s="389">
        <v>0</v>
      </c>
      <c r="DQ93" s="406">
        <v>4144</v>
      </c>
      <c r="DR93" s="389">
        <v>0</v>
      </c>
      <c r="DS93" s="389">
        <v>102</v>
      </c>
      <c r="DT93" s="389">
        <v>5870</v>
      </c>
      <c r="DU93" s="389">
        <v>582</v>
      </c>
      <c r="DV93" s="406">
        <v>6554</v>
      </c>
      <c r="DW93" s="389">
        <v>0</v>
      </c>
      <c r="DX93" s="389">
        <v>0</v>
      </c>
      <c r="DY93" s="389">
        <v>0</v>
      </c>
      <c r="DZ93" s="389">
        <v>0</v>
      </c>
      <c r="EA93" s="392">
        <v>0</v>
      </c>
      <c r="EB93" s="393">
        <v>0</v>
      </c>
      <c r="EC93" s="393">
        <v>0</v>
      </c>
      <c r="ED93" s="393">
        <v>0</v>
      </c>
      <c r="EE93" s="393">
        <v>0</v>
      </c>
      <c r="EF93" s="406">
        <v>0</v>
      </c>
      <c r="EG93" s="404">
        <v>0</v>
      </c>
      <c r="EH93" s="405">
        <v>0</v>
      </c>
      <c r="EI93" s="405">
        <v>0</v>
      </c>
      <c r="EJ93" s="393">
        <v>0</v>
      </c>
      <c r="EK93" s="407">
        <v>0</v>
      </c>
      <c r="EL93" s="395">
        <v>0</v>
      </c>
      <c r="EM93" s="403">
        <v>3960</v>
      </c>
      <c r="EN93" s="388">
        <v>402</v>
      </c>
      <c r="EO93" s="404">
        <v>3054</v>
      </c>
      <c r="EP93" s="405">
        <v>744</v>
      </c>
      <c r="EQ93" s="405">
        <v>4902</v>
      </c>
      <c r="ER93" s="405">
        <v>0</v>
      </c>
      <c r="ES93" s="393">
        <v>1404</v>
      </c>
      <c r="ET93" s="403">
        <v>10104</v>
      </c>
      <c r="EU93" s="404">
        <v>0</v>
      </c>
      <c r="EV93" s="405">
        <v>0</v>
      </c>
      <c r="EW93" s="405">
        <v>0</v>
      </c>
      <c r="EX93" s="405">
        <v>0</v>
      </c>
      <c r="EY93" s="393">
        <v>0</v>
      </c>
      <c r="EZ93" s="403">
        <v>0</v>
      </c>
      <c r="FA93" s="404">
        <v>3054</v>
      </c>
      <c r="FB93" s="405">
        <v>744</v>
      </c>
      <c r="FC93" s="405">
        <v>4902</v>
      </c>
      <c r="FD93" s="405">
        <v>0</v>
      </c>
      <c r="FE93" s="393">
        <v>1404</v>
      </c>
      <c r="FF93" s="403">
        <v>10104</v>
      </c>
      <c r="FG93" s="389">
        <v>0</v>
      </c>
      <c r="FH93" s="389">
        <v>0</v>
      </c>
      <c r="FI93" s="389">
        <v>0</v>
      </c>
      <c r="FJ93" s="389">
        <v>0</v>
      </c>
      <c r="FK93" s="389">
        <v>0</v>
      </c>
      <c r="FL93" s="406">
        <v>0</v>
      </c>
      <c r="FM93" s="389">
        <v>3054</v>
      </c>
      <c r="FN93" s="389">
        <v>0</v>
      </c>
      <c r="FO93" s="389">
        <v>0</v>
      </c>
      <c r="FP93" s="389">
        <v>0</v>
      </c>
      <c r="FQ93" s="389">
        <v>0</v>
      </c>
      <c r="FR93" s="406">
        <v>3054</v>
      </c>
      <c r="FS93" s="389">
        <v>0</v>
      </c>
      <c r="FT93" s="389">
        <v>744</v>
      </c>
      <c r="FU93" s="389">
        <v>4902</v>
      </c>
      <c r="FV93" s="389">
        <v>0</v>
      </c>
      <c r="FW93" s="389">
        <v>1404</v>
      </c>
      <c r="FX93" s="406">
        <v>7050</v>
      </c>
      <c r="FY93" s="393">
        <v>0</v>
      </c>
      <c r="FZ93" s="393">
        <v>0</v>
      </c>
      <c r="GA93" s="393">
        <v>0</v>
      </c>
      <c r="GB93" s="393">
        <v>0</v>
      </c>
      <c r="GC93" s="393">
        <v>0</v>
      </c>
      <c r="GD93" s="406">
        <v>0</v>
      </c>
      <c r="GE93" s="393">
        <v>0</v>
      </c>
      <c r="GF93" s="393">
        <v>0</v>
      </c>
      <c r="GG93" s="393">
        <v>0</v>
      </c>
      <c r="GH93" s="393">
        <v>0</v>
      </c>
      <c r="GI93" s="393">
        <v>0</v>
      </c>
      <c r="GJ93" s="392">
        <v>0</v>
      </c>
      <c r="GK93" s="389">
        <v>0</v>
      </c>
      <c r="GL93" s="389">
        <v>0</v>
      </c>
      <c r="GM93" s="389">
        <v>0</v>
      </c>
      <c r="GN93" s="389">
        <v>0</v>
      </c>
      <c r="GO93" s="389">
        <v>0</v>
      </c>
      <c r="GP93" s="418">
        <v>0</v>
      </c>
      <c r="GQ93" s="388">
        <v>3558</v>
      </c>
      <c r="GR93" s="409">
        <v>2262</v>
      </c>
      <c r="GS93" s="396">
        <v>168</v>
      </c>
      <c r="GT93" s="397">
        <v>0</v>
      </c>
      <c r="GU93" s="390">
        <v>168</v>
      </c>
      <c r="GV93" s="390">
        <v>0</v>
      </c>
      <c r="GW93" s="391">
        <v>0</v>
      </c>
      <c r="GX93" s="403">
        <v>168</v>
      </c>
      <c r="GY93" s="389">
        <v>0</v>
      </c>
      <c r="GZ93" s="389">
        <v>0</v>
      </c>
      <c r="HA93" s="389">
        <v>0</v>
      </c>
      <c r="HB93" s="389">
        <v>0</v>
      </c>
      <c r="HC93" s="406">
        <v>0</v>
      </c>
      <c r="HD93" s="389">
        <v>0</v>
      </c>
      <c r="HE93" s="389">
        <v>0</v>
      </c>
      <c r="HF93" s="389">
        <v>0</v>
      </c>
      <c r="HG93" s="389">
        <v>0</v>
      </c>
      <c r="HH93" s="406">
        <v>0</v>
      </c>
      <c r="HI93" s="389">
        <v>0</v>
      </c>
      <c r="HJ93" s="389">
        <v>0</v>
      </c>
      <c r="HK93" s="389">
        <v>0</v>
      </c>
      <c r="HL93" s="389">
        <v>0</v>
      </c>
      <c r="HM93" s="406">
        <v>0</v>
      </c>
      <c r="HN93" s="389">
        <v>0</v>
      </c>
      <c r="HO93" s="389">
        <v>0</v>
      </c>
      <c r="HP93" s="389">
        <v>0</v>
      </c>
      <c r="HQ93" s="389">
        <v>0</v>
      </c>
      <c r="HR93" s="392">
        <v>0</v>
      </c>
      <c r="HS93" s="393">
        <v>0</v>
      </c>
      <c r="HT93" s="393">
        <v>0</v>
      </c>
      <c r="HU93" s="393">
        <v>0</v>
      </c>
      <c r="HV93" s="393">
        <v>0</v>
      </c>
      <c r="HW93" s="406">
        <v>0</v>
      </c>
      <c r="HX93" s="404">
        <v>0</v>
      </c>
      <c r="HY93" s="405">
        <v>168</v>
      </c>
      <c r="HZ93" s="405">
        <v>0</v>
      </c>
      <c r="IA93" s="393">
        <v>0</v>
      </c>
      <c r="IB93" s="407">
        <v>168</v>
      </c>
      <c r="IC93" s="388">
        <v>2094</v>
      </c>
      <c r="ID93" s="408">
        <v>10116</v>
      </c>
      <c r="IE93" s="396">
        <v>0</v>
      </c>
      <c r="IF93" s="397">
        <v>0</v>
      </c>
      <c r="IG93" s="390">
        <v>0</v>
      </c>
      <c r="IH93" s="390">
        <v>0</v>
      </c>
      <c r="II93" s="391">
        <v>0</v>
      </c>
      <c r="IJ93" s="388">
        <v>0</v>
      </c>
      <c r="IK93" s="395">
        <v>10116</v>
      </c>
      <c r="IL93" s="408">
        <v>10596</v>
      </c>
      <c r="IM93" s="396">
        <v>0</v>
      </c>
      <c r="IN93" s="397">
        <v>0</v>
      </c>
      <c r="IO93" s="390">
        <v>0</v>
      </c>
      <c r="IP93" s="390">
        <v>0</v>
      </c>
      <c r="IQ93" s="391">
        <v>0</v>
      </c>
      <c r="IR93" s="391">
        <v>0</v>
      </c>
      <c r="IS93" s="388">
        <v>0</v>
      </c>
      <c r="IT93" s="395">
        <v>10596</v>
      </c>
      <c r="IU93" s="408">
        <v>12522</v>
      </c>
      <c r="IV93" s="396">
        <v>0</v>
      </c>
      <c r="IW93" s="397">
        <v>0</v>
      </c>
      <c r="IX93" s="390">
        <v>0</v>
      </c>
      <c r="IY93" s="390">
        <v>0</v>
      </c>
      <c r="IZ93" s="391">
        <v>0</v>
      </c>
      <c r="JA93" s="388">
        <v>0</v>
      </c>
      <c r="JB93" s="395">
        <v>12522</v>
      </c>
      <c r="JC93" s="408">
        <v>9000</v>
      </c>
      <c r="JD93" s="396">
        <v>0</v>
      </c>
      <c r="JE93" s="397">
        <v>0</v>
      </c>
      <c r="JF93" s="390">
        <v>0</v>
      </c>
      <c r="JG93" s="390">
        <v>0</v>
      </c>
      <c r="JH93" s="391">
        <v>0</v>
      </c>
      <c r="JI93" s="388">
        <v>0</v>
      </c>
      <c r="JJ93" s="395">
        <v>9000</v>
      </c>
      <c r="JK93" s="388">
        <v>48456</v>
      </c>
      <c r="JL93" s="388">
        <v>570</v>
      </c>
      <c r="JM93" s="388">
        <v>65748</v>
      </c>
      <c r="JN93" s="403">
        <v>47886</v>
      </c>
      <c r="JO93" s="400">
        <v>1</v>
      </c>
    </row>
    <row r="94" spans="1:275" hidden="1" x14ac:dyDescent="0.35">
      <c r="A94" s="401">
        <v>878</v>
      </c>
      <c r="B94" s="410"/>
      <c r="C94" s="402" t="s">
        <v>310</v>
      </c>
      <c r="D94" s="403">
        <v>0</v>
      </c>
      <c r="E94" s="388">
        <v>0</v>
      </c>
      <c r="F94" s="404">
        <v>0</v>
      </c>
      <c r="G94" s="405">
        <v>0</v>
      </c>
      <c r="H94" s="405">
        <v>0</v>
      </c>
      <c r="I94" s="405">
        <v>0</v>
      </c>
      <c r="J94" s="393">
        <v>0</v>
      </c>
      <c r="K94" s="403">
        <v>0</v>
      </c>
      <c r="L94" s="404">
        <v>0</v>
      </c>
      <c r="M94" s="405">
        <v>0</v>
      </c>
      <c r="N94" s="405">
        <v>0</v>
      </c>
      <c r="O94" s="405">
        <v>0</v>
      </c>
      <c r="P94" s="393">
        <v>0</v>
      </c>
      <c r="Q94" s="403">
        <v>0</v>
      </c>
      <c r="R94" s="404">
        <v>0</v>
      </c>
      <c r="S94" s="405">
        <v>0</v>
      </c>
      <c r="T94" s="405">
        <v>0</v>
      </c>
      <c r="U94" s="405">
        <v>0</v>
      </c>
      <c r="V94" s="393">
        <v>0</v>
      </c>
      <c r="W94" s="403">
        <v>0</v>
      </c>
      <c r="X94" s="389">
        <v>0</v>
      </c>
      <c r="Y94" s="389">
        <v>0</v>
      </c>
      <c r="Z94" s="389">
        <v>0</v>
      </c>
      <c r="AA94" s="389">
        <v>0</v>
      </c>
      <c r="AB94" s="389">
        <v>0</v>
      </c>
      <c r="AC94" s="406">
        <v>0</v>
      </c>
      <c r="AD94" s="389">
        <v>0</v>
      </c>
      <c r="AE94" s="389">
        <v>0</v>
      </c>
      <c r="AF94" s="389">
        <v>0</v>
      </c>
      <c r="AG94" s="389">
        <v>0</v>
      </c>
      <c r="AH94" s="389">
        <v>0</v>
      </c>
      <c r="AI94" s="406">
        <v>0</v>
      </c>
      <c r="AJ94" s="389">
        <v>0</v>
      </c>
      <c r="AK94" s="389">
        <v>0</v>
      </c>
      <c r="AL94" s="389">
        <v>0</v>
      </c>
      <c r="AM94" s="389">
        <v>0</v>
      </c>
      <c r="AN94" s="389">
        <v>0</v>
      </c>
      <c r="AO94" s="406">
        <v>0</v>
      </c>
      <c r="AP94" s="393">
        <v>0</v>
      </c>
      <c r="AQ94" s="393">
        <v>0</v>
      </c>
      <c r="AR94" s="393">
        <v>0</v>
      </c>
      <c r="AS94" s="393">
        <v>0</v>
      </c>
      <c r="AT94" s="393">
        <v>0</v>
      </c>
      <c r="AU94" s="406">
        <v>0</v>
      </c>
      <c r="AV94" s="393">
        <v>0</v>
      </c>
      <c r="AW94" s="393">
        <v>0</v>
      </c>
      <c r="AX94" s="393">
        <v>0</v>
      </c>
      <c r="AY94" s="393">
        <v>0</v>
      </c>
      <c r="AZ94" s="393">
        <v>0</v>
      </c>
      <c r="BA94" s="392">
        <v>0</v>
      </c>
      <c r="BB94" s="393">
        <v>0</v>
      </c>
      <c r="BC94" s="393">
        <v>0</v>
      </c>
      <c r="BD94" s="393">
        <v>0</v>
      </c>
      <c r="BE94" s="393">
        <v>0</v>
      </c>
      <c r="BF94" s="393">
        <v>0</v>
      </c>
      <c r="BG94" s="392">
        <v>0</v>
      </c>
      <c r="BH94" s="389">
        <v>0</v>
      </c>
      <c r="BI94" s="389">
        <v>0</v>
      </c>
      <c r="BJ94" s="389">
        <v>0</v>
      </c>
      <c r="BK94" s="389">
        <v>0</v>
      </c>
      <c r="BL94" s="389">
        <v>0</v>
      </c>
      <c r="BM94" s="407">
        <v>0</v>
      </c>
      <c r="BN94" s="395">
        <v>0</v>
      </c>
      <c r="BO94" s="408">
        <v>0</v>
      </c>
      <c r="BP94" s="396">
        <v>0</v>
      </c>
      <c r="BQ94" s="397">
        <v>0</v>
      </c>
      <c r="BR94" s="390">
        <v>0</v>
      </c>
      <c r="BS94" s="390">
        <v>0</v>
      </c>
      <c r="BT94" s="398">
        <v>0</v>
      </c>
      <c r="BU94" s="403">
        <v>0</v>
      </c>
      <c r="BV94" s="389">
        <v>0</v>
      </c>
      <c r="BW94" s="389">
        <v>0</v>
      </c>
      <c r="BX94" s="389">
        <v>0</v>
      </c>
      <c r="BY94" s="389">
        <v>0</v>
      </c>
      <c r="BZ94" s="406">
        <v>0</v>
      </c>
      <c r="CA94" s="389">
        <v>0</v>
      </c>
      <c r="CB94" s="389">
        <v>0</v>
      </c>
      <c r="CC94" s="389">
        <v>0</v>
      </c>
      <c r="CD94" s="389">
        <v>0</v>
      </c>
      <c r="CE94" s="406">
        <v>0</v>
      </c>
      <c r="CF94" s="389">
        <v>0</v>
      </c>
      <c r="CG94" s="389">
        <v>0</v>
      </c>
      <c r="CH94" s="389">
        <v>0</v>
      </c>
      <c r="CI94" s="389">
        <v>0</v>
      </c>
      <c r="CJ94" s="406">
        <v>0</v>
      </c>
      <c r="CK94" s="393">
        <v>0</v>
      </c>
      <c r="CL94" s="393">
        <v>0</v>
      </c>
      <c r="CM94" s="393">
        <v>0</v>
      </c>
      <c r="CN94" s="393">
        <v>0</v>
      </c>
      <c r="CO94" s="392">
        <v>0</v>
      </c>
      <c r="CP94" s="393">
        <v>0</v>
      </c>
      <c r="CQ94" s="393">
        <v>0</v>
      </c>
      <c r="CR94" s="393">
        <v>0</v>
      </c>
      <c r="CS94" s="393">
        <v>0</v>
      </c>
      <c r="CT94" s="392">
        <v>0</v>
      </c>
      <c r="CU94" s="404">
        <v>0</v>
      </c>
      <c r="CV94" s="405">
        <v>0</v>
      </c>
      <c r="CW94" s="405">
        <v>0</v>
      </c>
      <c r="CX94" s="393">
        <v>0</v>
      </c>
      <c r="CY94" s="407">
        <v>0</v>
      </c>
      <c r="CZ94" s="395">
        <v>0</v>
      </c>
      <c r="DA94" s="409">
        <v>0</v>
      </c>
      <c r="DB94" s="396">
        <v>0</v>
      </c>
      <c r="DC94" s="397">
        <v>0</v>
      </c>
      <c r="DD94" s="390">
        <v>0</v>
      </c>
      <c r="DE94" s="390">
        <v>0</v>
      </c>
      <c r="DF94" s="398">
        <v>0</v>
      </c>
      <c r="DG94" s="403">
        <v>0</v>
      </c>
      <c r="DH94" s="389">
        <v>0</v>
      </c>
      <c r="DI94" s="389">
        <v>0</v>
      </c>
      <c r="DJ94" s="389">
        <v>0</v>
      </c>
      <c r="DK94" s="389">
        <v>0</v>
      </c>
      <c r="DL94" s="406">
        <v>0</v>
      </c>
      <c r="DM94" s="389">
        <v>0</v>
      </c>
      <c r="DN94" s="389">
        <v>0</v>
      </c>
      <c r="DO94" s="389">
        <v>0</v>
      </c>
      <c r="DP94" s="389">
        <v>0</v>
      </c>
      <c r="DQ94" s="406">
        <v>0</v>
      </c>
      <c r="DR94" s="389">
        <v>0</v>
      </c>
      <c r="DS94" s="389">
        <v>0</v>
      </c>
      <c r="DT94" s="389">
        <v>0</v>
      </c>
      <c r="DU94" s="389">
        <v>0</v>
      </c>
      <c r="DV94" s="406">
        <v>0</v>
      </c>
      <c r="DW94" s="389">
        <v>0</v>
      </c>
      <c r="DX94" s="389">
        <v>0</v>
      </c>
      <c r="DY94" s="389">
        <v>0</v>
      </c>
      <c r="DZ94" s="389">
        <v>0</v>
      </c>
      <c r="EA94" s="392">
        <v>0</v>
      </c>
      <c r="EB94" s="393">
        <v>0</v>
      </c>
      <c r="EC94" s="393">
        <v>0</v>
      </c>
      <c r="ED94" s="393">
        <v>0</v>
      </c>
      <c r="EE94" s="393">
        <v>0</v>
      </c>
      <c r="EF94" s="406">
        <v>0</v>
      </c>
      <c r="EG94" s="404">
        <v>0</v>
      </c>
      <c r="EH94" s="405">
        <v>0</v>
      </c>
      <c r="EI94" s="405">
        <v>0</v>
      </c>
      <c r="EJ94" s="393">
        <v>0</v>
      </c>
      <c r="EK94" s="407">
        <v>0</v>
      </c>
      <c r="EL94" s="395">
        <v>0</v>
      </c>
      <c r="EM94" s="403">
        <v>0</v>
      </c>
      <c r="EN94" s="388">
        <v>0</v>
      </c>
      <c r="EO94" s="404">
        <v>0</v>
      </c>
      <c r="EP94" s="405">
        <v>0</v>
      </c>
      <c r="EQ94" s="405">
        <v>0</v>
      </c>
      <c r="ER94" s="405">
        <v>0</v>
      </c>
      <c r="ES94" s="393">
        <v>0</v>
      </c>
      <c r="ET94" s="403">
        <v>0</v>
      </c>
      <c r="EU94" s="404">
        <v>0</v>
      </c>
      <c r="EV94" s="405">
        <v>0</v>
      </c>
      <c r="EW94" s="405">
        <v>0</v>
      </c>
      <c r="EX94" s="405">
        <v>0</v>
      </c>
      <c r="EY94" s="393">
        <v>0</v>
      </c>
      <c r="EZ94" s="403">
        <v>0</v>
      </c>
      <c r="FA94" s="404">
        <v>0</v>
      </c>
      <c r="FB94" s="405">
        <v>0</v>
      </c>
      <c r="FC94" s="405">
        <v>0</v>
      </c>
      <c r="FD94" s="405">
        <v>0</v>
      </c>
      <c r="FE94" s="393">
        <v>0</v>
      </c>
      <c r="FF94" s="403">
        <v>0</v>
      </c>
      <c r="FG94" s="389">
        <v>0</v>
      </c>
      <c r="FH94" s="389">
        <v>0</v>
      </c>
      <c r="FI94" s="389">
        <v>0</v>
      </c>
      <c r="FJ94" s="389">
        <v>0</v>
      </c>
      <c r="FK94" s="389">
        <v>0</v>
      </c>
      <c r="FL94" s="406">
        <v>0</v>
      </c>
      <c r="FM94" s="389">
        <v>0</v>
      </c>
      <c r="FN94" s="389">
        <v>0</v>
      </c>
      <c r="FO94" s="389">
        <v>0</v>
      </c>
      <c r="FP94" s="389">
        <v>0</v>
      </c>
      <c r="FQ94" s="389">
        <v>0</v>
      </c>
      <c r="FR94" s="406">
        <v>0</v>
      </c>
      <c r="FS94" s="389">
        <v>0</v>
      </c>
      <c r="FT94" s="389">
        <v>0</v>
      </c>
      <c r="FU94" s="389">
        <v>0</v>
      </c>
      <c r="FV94" s="389">
        <v>0</v>
      </c>
      <c r="FW94" s="389">
        <v>0</v>
      </c>
      <c r="FX94" s="406">
        <v>0</v>
      </c>
      <c r="FY94" s="393">
        <v>0</v>
      </c>
      <c r="FZ94" s="393">
        <v>0</v>
      </c>
      <c r="GA94" s="393">
        <v>0</v>
      </c>
      <c r="GB94" s="393">
        <v>0</v>
      </c>
      <c r="GC94" s="393">
        <v>0</v>
      </c>
      <c r="GD94" s="406">
        <v>0</v>
      </c>
      <c r="GE94" s="393">
        <v>0</v>
      </c>
      <c r="GF94" s="393">
        <v>0</v>
      </c>
      <c r="GG94" s="393">
        <v>0</v>
      </c>
      <c r="GH94" s="393">
        <v>0</v>
      </c>
      <c r="GI94" s="393">
        <v>0</v>
      </c>
      <c r="GJ94" s="392">
        <v>0</v>
      </c>
      <c r="GK94" s="389">
        <v>0</v>
      </c>
      <c r="GL94" s="389">
        <v>0</v>
      </c>
      <c r="GM94" s="389">
        <v>0</v>
      </c>
      <c r="GN94" s="389">
        <v>0</v>
      </c>
      <c r="GO94" s="389">
        <v>0</v>
      </c>
      <c r="GP94" s="418">
        <v>0</v>
      </c>
      <c r="GQ94" s="388">
        <v>0</v>
      </c>
      <c r="GR94" s="409">
        <v>0</v>
      </c>
      <c r="GS94" s="396">
        <v>0</v>
      </c>
      <c r="GT94" s="397">
        <v>0</v>
      </c>
      <c r="GU94" s="390">
        <v>0</v>
      </c>
      <c r="GV94" s="390">
        <v>0</v>
      </c>
      <c r="GW94" s="391">
        <v>0</v>
      </c>
      <c r="GX94" s="403">
        <v>0</v>
      </c>
      <c r="GY94" s="389">
        <v>0</v>
      </c>
      <c r="GZ94" s="389">
        <v>0</v>
      </c>
      <c r="HA94" s="389">
        <v>0</v>
      </c>
      <c r="HB94" s="389">
        <v>0</v>
      </c>
      <c r="HC94" s="406">
        <v>0</v>
      </c>
      <c r="HD94" s="389">
        <v>0</v>
      </c>
      <c r="HE94" s="389">
        <v>0</v>
      </c>
      <c r="HF94" s="389">
        <v>0</v>
      </c>
      <c r="HG94" s="389">
        <v>0</v>
      </c>
      <c r="HH94" s="406">
        <v>0</v>
      </c>
      <c r="HI94" s="389">
        <v>0</v>
      </c>
      <c r="HJ94" s="389">
        <v>0</v>
      </c>
      <c r="HK94" s="389">
        <v>0</v>
      </c>
      <c r="HL94" s="389">
        <v>0</v>
      </c>
      <c r="HM94" s="406">
        <v>0</v>
      </c>
      <c r="HN94" s="389">
        <v>0</v>
      </c>
      <c r="HO94" s="389">
        <v>0</v>
      </c>
      <c r="HP94" s="389">
        <v>0</v>
      </c>
      <c r="HQ94" s="389">
        <v>0</v>
      </c>
      <c r="HR94" s="392">
        <v>0</v>
      </c>
      <c r="HS94" s="393">
        <v>0</v>
      </c>
      <c r="HT94" s="393">
        <v>0</v>
      </c>
      <c r="HU94" s="393">
        <v>0</v>
      </c>
      <c r="HV94" s="393">
        <v>0</v>
      </c>
      <c r="HW94" s="406">
        <v>0</v>
      </c>
      <c r="HX94" s="404">
        <v>0</v>
      </c>
      <c r="HY94" s="405">
        <v>0</v>
      </c>
      <c r="HZ94" s="405">
        <v>0</v>
      </c>
      <c r="IA94" s="393">
        <v>0</v>
      </c>
      <c r="IB94" s="407">
        <v>0</v>
      </c>
      <c r="IC94" s="388">
        <v>0</v>
      </c>
      <c r="ID94" s="408">
        <v>0</v>
      </c>
      <c r="IE94" s="396">
        <v>0</v>
      </c>
      <c r="IF94" s="397">
        <v>0</v>
      </c>
      <c r="IG94" s="390">
        <v>0</v>
      </c>
      <c r="IH94" s="390">
        <v>0</v>
      </c>
      <c r="II94" s="391">
        <v>0</v>
      </c>
      <c r="IJ94" s="388">
        <v>0</v>
      </c>
      <c r="IK94" s="395">
        <v>0</v>
      </c>
      <c r="IL94" s="408">
        <v>0</v>
      </c>
      <c r="IM94" s="396">
        <v>0</v>
      </c>
      <c r="IN94" s="397">
        <v>0</v>
      </c>
      <c r="IO94" s="390">
        <v>0</v>
      </c>
      <c r="IP94" s="390">
        <v>0</v>
      </c>
      <c r="IQ94" s="391">
        <v>0</v>
      </c>
      <c r="IR94" s="391">
        <v>0</v>
      </c>
      <c r="IS94" s="388">
        <v>0</v>
      </c>
      <c r="IT94" s="395">
        <v>0</v>
      </c>
      <c r="IU94" s="408">
        <v>0</v>
      </c>
      <c r="IV94" s="396">
        <v>0</v>
      </c>
      <c r="IW94" s="397">
        <v>0</v>
      </c>
      <c r="IX94" s="390">
        <v>0</v>
      </c>
      <c r="IY94" s="390">
        <v>0</v>
      </c>
      <c r="IZ94" s="391">
        <v>0</v>
      </c>
      <c r="JA94" s="388">
        <v>0</v>
      </c>
      <c r="JB94" s="395">
        <v>0</v>
      </c>
      <c r="JC94" s="408">
        <v>0</v>
      </c>
      <c r="JD94" s="396">
        <v>0</v>
      </c>
      <c r="JE94" s="397">
        <v>0</v>
      </c>
      <c r="JF94" s="390">
        <v>0</v>
      </c>
      <c r="JG94" s="390">
        <v>0</v>
      </c>
      <c r="JH94" s="391">
        <v>0</v>
      </c>
      <c r="JI94" s="388">
        <v>0</v>
      </c>
      <c r="JJ94" s="395">
        <v>0</v>
      </c>
      <c r="JK94" s="388">
        <v>0</v>
      </c>
      <c r="JL94" s="388">
        <v>0</v>
      </c>
      <c r="JM94" s="388">
        <v>0</v>
      </c>
      <c r="JN94" s="403">
        <v>0</v>
      </c>
      <c r="JO94" s="400">
        <v>0</v>
      </c>
    </row>
    <row r="95" spans="1:275" x14ac:dyDescent="0.35">
      <c r="A95" s="411">
        <v>878</v>
      </c>
      <c r="B95" s="435">
        <v>3</v>
      </c>
      <c r="C95" s="412" t="s">
        <v>40</v>
      </c>
      <c r="D95" s="413">
        <v>0</v>
      </c>
      <c r="E95" s="388">
        <v>0</v>
      </c>
      <c r="F95" s="414">
        <v>0</v>
      </c>
      <c r="G95" s="415">
        <v>7356</v>
      </c>
      <c r="H95" s="415">
        <v>0</v>
      </c>
      <c r="I95" s="415">
        <v>0</v>
      </c>
      <c r="J95" s="416">
        <v>12300</v>
      </c>
      <c r="K95" s="413">
        <v>19656</v>
      </c>
      <c r="L95" s="414">
        <v>0</v>
      </c>
      <c r="M95" s="415">
        <v>0</v>
      </c>
      <c r="N95" s="415">
        <v>0</v>
      </c>
      <c r="O95" s="415">
        <v>0</v>
      </c>
      <c r="P95" s="416">
        <v>0</v>
      </c>
      <c r="Q95" s="413">
        <v>0</v>
      </c>
      <c r="R95" s="414">
        <v>0</v>
      </c>
      <c r="S95" s="415">
        <v>7356</v>
      </c>
      <c r="T95" s="415">
        <v>0</v>
      </c>
      <c r="U95" s="415">
        <v>0</v>
      </c>
      <c r="V95" s="416">
        <v>12300</v>
      </c>
      <c r="W95" s="413">
        <v>19656</v>
      </c>
      <c r="X95" s="389">
        <v>0</v>
      </c>
      <c r="Y95" s="389">
        <v>0</v>
      </c>
      <c r="Z95" s="389">
        <v>0</v>
      </c>
      <c r="AA95" s="389">
        <v>0</v>
      </c>
      <c r="AB95" s="389">
        <v>0</v>
      </c>
      <c r="AC95" s="417">
        <v>0</v>
      </c>
      <c r="AD95" s="389">
        <v>0</v>
      </c>
      <c r="AE95" s="389">
        <v>3304</v>
      </c>
      <c r="AF95" s="389">
        <v>0</v>
      </c>
      <c r="AG95" s="389">
        <v>0</v>
      </c>
      <c r="AH95" s="389">
        <v>0</v>
      </c>
      <c r="AI95" s="417">
        <v>3304</v>
      </c>
      <c r="AJ95" s="389">
        <v>0</v>
      </c>
      <c r="AK95" s="389">
        <v>4052</v>
      </c>
      <c r="AL95" s="389">
        <v>0</v>
      </c>
      <c r="AM95" s="389">
        <v>0</v>
      </c>
      <c r="AN95" s="389">
        <v>12300</v>
      </c>
      <c r="AO95" s="417">
        <v>16352</v>
      </c>
      <c r="AP95" s="393">
        <v>0</v>
      </c>
      <c r="AQ95" s="393">
        <v>0</v>
      </c>
      <c r="AR95" s="393">
        <v>0</v>
      </c>
      <c r="AS95" s="393">
        <v>0</v>
      </c>
      <c r="AT95" s="393">
        <v>0</v>
      </c>
      <c r="AU95" s="417">
        <v>0</v>
      </c>
      <c r="AV95" s="393">
        <v>0</v>
      </c>
      <c r="AW95" s="393">
        <v>0</v>
      </c>
      <c r="AX95" s="393">
        <v>0</v>
      </c>
      <c r="AY95" s="393">
        <v>0</v>
      </c>
      <c r="AZ95" s="393">
        <v>0</v>
      </c>
      <c r="BA95" s="392">
        <v>0</v>
      </c>
      <c r="BB95" s="393">
        <v>0</v>
      </c>
      <c r="BC95" s="393">
        <v>0</v>
      </c>
      <c r="BD95" s="393">
        <v>0</v>
      </c>
      <c r="BE95" s="393">
        <v>0</v>
      </c>
      <c r="BF95" s="393">
        <v>0</v>
      </c>
      <c r="BG95" s="392">
        <v>0</v>
      </c>
      <c r="BH95" s="389">
        <v>0</v>
      </c>
      <c r="BI95" s="389">
        <v>0</v>
      </c>
      <c r="BJ95" s="389">
        <v>0</v>
      </c>
      <c r="BK95" s="389">
        <v>0</v>
      </c>
      <c r="BL95" s="389">
        <v>0</v>
      </c>
      <c r="BM95" s="418">
        <v>0</v>
      </c>
      <c r="BN95" s="395">
        <v>0</v>
      </c>
      <c r="BO95" s="419">
        <v>0</v>
      </c>
      <c r="BP95" s="396">
        <v>0</v>
      </c>
      <c r="BQ95" s="397">
        <v>5796</v>
      </c>
      <c r="BR95" s="390">
        <v>6606</v>
      </c>
      <c r="BS95" s="390">
        <v>0</v>
      </c>
      <c r="BT95" s="398">
        <v>0</v>
      </c>
      <c r="BU95" s="413">
        <v>12402</v>
      </c>
      <c r="BV95" s="389">
        <v>0</v>
      </c>
      <c r="BW95" s="389">
        <v>0</v>
      </c>
      <c r="BX95" s="389">
        <v>0</v>
      </c>
      <c r="BY95" s="389">
        <v>0</v>
      </c>
      <c r="BZ95" s="417">
        <v>0</v>
      </c>
      <c r="CA95" s="389">
        <v>2808</v>
      </c>
      <c r="CB95" s="389">
        <v>0</v>
      </c>
      <c r="CC95" s="389">
        <v>0</v>
      </c>
      <c r="CD95" s="389">
        <v>0</v>
      </c>
      <c r="CE95" s="417">
        <v>2808</v>
      </c>
      <c r="CF95" s="389">
        <v>2988</v>
      </c>
      <c r="CG95" s="389">
        <v>6606</v>
      </c>
      <c r="CH95" s="389">
        <v>0</v>
      </c>
      <c r="CI95" s="389">
        <v>0</v>
      </c>
      <c r="CJ95" s="417">
        <v>9594</v>
      </c>
      <c r="CK95" s="393">
        <v>0</v>
      </c>
      <c r="CL95" s="393">
        <v>0</v>
      </c>
      <c r="CM95" s="393">
        <v>0</v>
      </c>
      <c r="CN95" s="393">
        <v>0</v>
      </c>
      <c r="CO95" s="392">
        <v>0</v>
      </c>
      <c r="CP95" s="393">
        <v>0</v>
      </c>
      <c r="CQ95" s="393">
        <v>0</v>
      </c>
      <c r="CR95" s="393">
        <v>0</v>
      </c>
      <c r="CS95" s="393">
        <v>0</v>
      </c>
      <c r="CT95" s="392">
        <v>0</v>
      </c>
      <c r="CU95" s="414">
        <v>0</v>
      </c>
      <c r="CV95" s="415">
        <v>0</v>
      </c>
      <c r="CW95" s="415">
        <v>0</v>
      </c>
      <c r="CX95" s="416">
        <v>0</v>
      </c>
      <c r="CY95" s="418">
        <v>0</v>
      </c>
      <c r="CZ95" s="395">
        <v>0</v>
      </c>
      <c r="DA95" s="420">
        <v>0</v>
      </c>
      <c r="DB95" s="396">
        <v>0</v>
      </c>
      <c r="DC95" s="397">
        <v>750</v>
      </c>
      <c r="DD95" s="390">
        <v>1062</v>
      </c>
      <c r="DE95" s="390">
        <v>4596</v>
      </c>
      <c r="DF95" s="398">
        <v>1026</v>
      </c>
      <c r="DG95" s="413">
        <v>7434</v>
      </c>
      <c r="DH95" s="389">
        <v>0</v>
      </c>
      <c r="DI95" s="389">
        <v>0</v>
      </c>
      <c r="DJ95" s="389">
        <v>0</v>
      </c>
      <c r="DK95" s="389">
        <v>0</v>
      </c>
      <c r="DL95" s="417">
        <v>0</v>
      </c>
      <c r="DM95" s="389">
        <v>750</v>
      </c>
      <c r="DN95" s="389">
        <v>0</v>
      </c>
      <c r="DO95" s="389">
        <v>0</v>
      </c>
      <c r="DP95" s="389">
        <v>0</v>
      </c>
      <c r="DQ95" s="417">
        <v>750</v>
      </c>
      <c r="DR95" s="389">
        <v>0</v>
      </c>
      <c r="DS95" s="389">
        <v>1062</v>
      </c>
      <c r="DT95" s="389">
        <v>4596</v>
      </c>
      <c r="DU95" s="389">
        <v>1026</v>
      </c>
      <c r="DV95" s="417">
        <v>6684</v>
      </c>
      <c r="DW95" s="389">
        <v>0</v>
      </c>
      <c r="DX95" s="389">
        <v>0</v>
      </c>
      <c r="DY95" s="389">
        <v>0</v>
      </c>
      <c r="DZ95" s="389">
        <v>0</v>
      </c>
      <c r="EA95" s="392">
        <v>0</v>
      </c>
      <c r="EB95" s="393">
        <v>0</v>
      </c>
      <c r="EC95" s="393">
        <v>0</v>
      </c>
      <c r="ED95" s="393">
        <v>0</v>
      </c>
      <c r="EE95" s="393">
        <v>0</v>
      </c>
      <c r="EF95" s="417">
        <v>0</v>
      </c>
      <c r="EG95" s="414">
        <v>0</v>
      </c>
      <c r="EH95" s="415">
        <v>0</v>
      </c>
      <c r="EI95" s="415">
        <v>0</v>
      </c>
      <c r="EJ95" s="416">
        <v>0</v>
      </c>
      <c r="EK95" s="418">
        <v>0</v>
      </c>
      <c r="EL95" s="395">
        <v>0</v>
      </c>
      <c r="EM95" s="413">
        <v>0</v>
      </c>
      <c r="EN95" s="388">
        <v>0</v>
      </c>
      <c r="EO95" s="414">
        <v>3552</v>
      </c>
      <c r="EP95" s="415">
        <v>342</v>
      </c>
      <c r="EQ95" s="415">
        <v>0</v>
      </c>
      <c r="ER95" s="415">
        <v>0</v>
      </c>
      <c r="ES95" s="416">
        <v>1008</v>
      </c>
      <c r="ET95" s="413">
        <v>4902</v>
      </c>
      <c r="EU95" s="414">
        <v>0</v>
      </c>
      <c r="EV95" s="415">
        <v>0</v>
      </c>
      <c r="EW95" s="415">
        <v>0</v>
      </c>
      <c r="EX95" s="415">
        <v>0</v>
      </c>
      <c r="EY95" s="416">
        <v>0</v>
      </c>
      <c r="EZ95" s="413">
        <v>0</v>
      </c>
      <c r="FA95" s="414">
        <v>3552</v>
      </c>
      <c r="FB95" s="415">
        <v>342</v>
      </c>
      <c r="FC95" s="415">
        <v>0</v>
      </c>
      <c r="FD95" s="415">
        <v>0</v>
      </c>
      <c r="FE95" s="416">
        <v>1008</v>
      </c>
      <c r="FF95" s="413">
        <v>4902</v>
      </c>
      <c r="FG95" s="389">
        <v>0</v>
      </c>
      <c r="FH95" s="389">
        <v>0</v>
      </c>
      <c r="FI95" s="389">
        <v>0</v>
      </c>
      <c r="FJ95" s="389">
        <v>0</v>
      </c>
      <c r="FK95" s="389">
        <v>0</v>
      </c>
      <c r="FL95" s="417">
        <v>0</v>
      </c>
      <c r="FM95" s="389">
        <v>2119</v>
      </c>
      <c r="FN95" s="389">
        <v>0</v>
      </c>
      <c r="FO95" s="389">
        <v>0</v>
      </c>
      <c r="FP95" s="389">
        <v>0</v>
      </c>
      <c r="FQ95" s="389">
        <v>0</v>
      </c>
      <c r="FR95" s="417">
        <v>2119</v>
      </c>
      <c r="FS95" s="389">
        <v>1433</v>
      </c>
      <c r="FT95" s="389">
        <v>342</v>
      </c>
      <c r="FU95" s="389">
        <v>0</v>
      </c>
      <c r="FV95" s="389">
        <v>0</v>
      </c>
      <c r="FW95" s="389">
        <v>1008</v>
      </c>
      <c r="FX95" s="417">
        <v>2783</v>
      </c>
      <c r="FY95" s="393">
        <v>0</v>
      </c>
      <c r="FZ95" s="393">
        <v>0</v>
      </c>
      <c r="GA95" s="393">
        <v>0</v>
      </c>
      <c r="GB95" s="393">
        <v>0</v>
      </c>
      <c r="GC95" s="393">
        <v>0</v>
      </c>
      <c r="GD95" s="417">
        <v>0</v>
      </c>
      <c r="GE95" s="393">
        <v>0</v>
      </c>
      <c r="GF95" s="393">
        <v>0</v>
      </c>
      <c r="GG95" s="393">
        <v>0</v>
      </c>
      <c r="GH95" s="393">
        <v>0</v>
      </c>
      <c r="GI95" s="393">
        <v>0</v>
      </c>
      <c r="GJ95" s="392">
        <v>0</v>
      </c>
      <c r="GK95" s="389">
        <v>0</v>
      </c>
      <c r="GL95" s="389">
        <v>0</v>
      </c>
      <c r="GM95" s="389">
        <v>0</v>
      </c>
      <c r="GN95" s="389">
        <v>0</v>
      </c>
      <c r="GO95" s="389">
        <v>0</v>
      </c>
      <c r="GP95" s="418">
        <v>0</v>
      </c>
      <c r="GQ95" s="388">
        <v>0</v>
      </c>
      <c r="GR95" s="420">
        <v>1656</v>
      </c>
      <c r="GS95" s="396">
        <v>0</v>
      </c>
      <c r="GT95" s="397">
        <v>0</v>
      </c>
      <c r="GU95" s="390">
        <v>0</v>
      </c>
      <c r="GV95" s="390">
        <v>0</v>
      </c>
      <c r="GW95" s="391">
        <v>0</v>
      </c>
      <c r="GX95" s="413">
        <v>0</v>
      </c>
      <c r="GY95" s="389">
        <v>0</v>
      </c>
      <c r="GZ95" s="389">
        <v>0</v>
      </c>
      <c r="HA95" s="389">
        <v>0</v>
      </c>
      <c r="HB95" s="389">
        <v>0</v>
      </c>
      <c r="HC95" s="417">
        <v>0</v>
      </c>
      <c r="HD95" s="389">
        <v>0</v>
      </c>
      <c r="HE95" s="389">
        <v>0</v>
      </c>
      <c r="HF95" s="389">
        <v>0</v>
      </c>
      <c r="HG95" s="389">
        <v>0</v>
      </c>
      <c r="HH95" s="417">
        <v>0</v>
      </c>
      <c r="HI95" s="389">
        <v>0</v>
      </c>
      <c r="HJ95" s="389">
        <v>0</v>
      </c>
      <c r="HK95" s="389">
        <v>0</v>
      </c>
      <c r="HL95" s="389">
        <v>0</v>
      </c>
      <c r="HM95" s="417">
        <v>0</v>
      </c>
      <c r="HN95" s="389">
        <v>0</v>
      </c>
      <c r="HO95" s="389">
        <v>0</v>
      </c>
      <c r="HP95" s="389">
        <v>0</v>
      </c>
      <c r="HQ95" s="389">
        <v>0</v>
      </c>
      <c r="HR95" s="392">
        <v>0</v>
      </c>
      <c r="HS95" s="393">
        <v>0</v>
      </c>
      <c r="HT95" s="393">
        <v>0</v>
      </c>
      <c r="HU95" s="393">
        <v>0</v>
      </c>
      <c r="HV95" s="393">
        <v>0</v>
      </c>
      <c r="HW95" s="417">
        <v>0</v>
      </c>
      <c r="HX95" s="414">
        <v>0</v>
      </c>
      <c r="HY95" s="415">
        <v>0</v>
      </c>
      <c r="HZ95" s="415">
        <v>0</v>
      </c>
      <c r="IA95" s="416">
        <v>0</v>
      </c>
      <c r="IB95" s="418">
        <v>0</v>
      </c>
      <c r="IC95" s="388">
        <v>1656</v>
      </c>
      <c r="ID95" s="419">
        <v>10116</v>
      </c>
      <c r="IE95" s="396">
        <v>0</v>
      </c>
      <c r="IF95" s="397">
        <v>0</v>
      </c>
      <c r="IG95" s="390">
        <v>0</v>
      </c>
      <c r="IH95" s="390">
        <v>0</v>
      </c>
      <c r="II95" s="391">
        <v>0</v>
      </c>
      <c r="IJ95" s="388">
        <v>0</v>
      </c>
      <c r="IK95" s="395">
        <v>10116</v>
      </c>
      <c r="IL95" s="419">
        <v>6330</v>
      </c>
      <c r="IM95" s="396">
        <v>0</v>
      </c>
      <c r="IN95" s="397">
        <v>0</v>
      </c>
      <c r="IO95" s="390">
        <v>0</v>
      </c>
      <c r="IP95" s="390">
        <v>0</v>
      </c>
      <c r="IQ95" s="391">
        <v>0</v>
      </c>
      <c r="IR95" s="391">
        <v>0</v>
      </c>
      <c r="IS95" s="388">
        <v>0</v>
      </c>
      <c r="IT95" s="395">
        <v>6330</v>
      </c>
      <c r="IU95" s="419">
        <v>6120</v>
      </c>
      <c r="IV95" s="396">
        <v>0</v>
      </c>
      <c r="IW95" s="397">
        <v>0</v>
      </c>
      <c r="IX95" s="390">
        <v>0</v>
      </c>
      <c r="IY95" s="390">
        <v>0</v>
      </c>
      <c r="IZ95" s="391">
        <v>0</v>
      </c>
      <c r="JA95" s="388">
        <v>0</v>
      </c>
      <c r="JB95" s="395">
        <v>6120</v>
      </c>
      <c r="JC95" s="419">
        <v>9000</v>
      </c>
      <c r="JD95" s="396">
        <v>0</v>
      </c>
      <c r="JE95" s="397">
        <v>0</v>
      </c>
      <c r="JF95" s="390">
        <v>0</v>
      </c>
      <c r="JG95" s="390">
        <v>0</v>
      </c>
      <c r="JH95" s="391">
        <v>0</v>
      </c>
      <c r="JI95" s="388">
        <v>0</v>
      </c>
      <c r="JJ95" s="395">
        <v>9000</v>
      </c>
      <c r="JK95" s="388">
        <v>33222</v>
      </c>
      <c r="JL95" s="388">
        <v>0</v>
      </c>
      <c r="JM95" s="388">
        <v>44394</v>
      </c>
      <c r="JN95" s="413">
        <v>33222</v>
      </c>
      <c r="JO95" s="400">
        <v>1</v>
      </c>
    </row>
    <row r="96" spans="1:275" x14ac:dyDescent="0.35">
      <c r="A96" s="421" t="s">
        <v>321</v>
      </c>
      <c r="B96" s="421"/>
      <c r="C96" s="422"/>
      <c r="D96" s="423">
        <v>0</v>
      </c>
      <c r="E96" s="423">
        <v>0</v>
      </c>
      <c r="F96" s="424">
        <v>0</v>
      </c>
      <c r="G96" s="425">
        <v>19686</v>
      </c>
      <c r="H96" s="425">
        <v>0</v>
      </c>
      <c r="I96" s="425">
        <v>0</v>
      </c>
      <c r="J96" s="426">
        <v>28140</v>
      </c>
      <c r="K96" s="423">
        <v>47826</v>
      </c>
      <c r="L96" s="424">
        <v>0</v>
      </c>
      <c r="M96" s="425">
        <v>0</v>
      </c>
      <c r="N96" s="425">
        <v>0</v>
      </c>
      <c r="O96" s="425">
        <v>0</v>
      </c>
      <c r="P96" s="426">
        <v>0</v>
      </c>
      <c r="Q96" s="423">
        <v>0</v>
      </c>
      <c r="R96" s="424">
        <v>0</v>
      </c>
      <c r="S96" s="425">
        <v>19686</v>
      </c>
      <c r="T96" s="425">
        <v>0</v>
      </c>
      <c r="U96" s="425">
        <v>0</v>
      </c>
      <c r="V96" s="426">
        <v>28140</v>
      </c>
      <c r="W96" s="423">
        <v>47826</v>
      </c>
      <c r="X96" s="424">
        <v>0</v>
      </c>
      <c r="Y96" s="425">
        <v>0</v>
      </c>
      <c r="Z96" s="425">
        <v>0</v>
      </c>
      <c r="AA96" s="425">
        <v>0</v>
      </c>
      <c r="AB96" s="426">
        <v>0</v>
      </c>
      <c r="AC96" s="423">
        <v>0</v>
      </c>
      <c r="AD96" s="424">
        <v>0</v>
      </c>
      <c r="AE96" s="425">
        <v>8990</v>
      </c>
      <c r="AF96" s="425">
        <v>0</v>
      </c>
      <c r="AG96" s="425">
        <v>0</v>
      </c>
      <c r="AH96" s="426">
        <v>0</v>
      </c>
      <c r="AI96" s="423">
        <v>8990</v>
      </c>
      <c r="AJ96" s="424">
        <v>0</v>
      </c>
      <c r="AK96" s="425">
        <v>10696</v>
      </c>
      <c r="AL96" s="425">
        <v>0</v>
      </c>
      <c r="AM96" s="425">
        <v>0</v>
      </c>
      <c r="AN96" s="426">
        <v>28140</v>
      </c>
      <c r="AO96" s="423">
        <v>38836</v>
      </c>
      <c r="AP96" s="424">
        <v>0</v>
      </c>
      <c r="AQ96" s="425">
        <v>0</v>
      </c>
      <c r="AR96" s="425">
        <v>0</v>
      </c>
      <c r="AS96" s="425">
        <v>0</v>
      </c>
      <c r="AT96" s="426">
        <v>0</v>
      </c>
      <c r="AU96" s="423">
        <v>0</v>
      </c>
      <c r="AV96" s="424">
        <v>0</v>
      </c>
      <c r="AW96" s="425">
        <v>0</v>
      </c>
      <c r="AX96" s="425">
        <v>0</v>
      </c>
      <c r="AY96" s="425">
        <v>0</v>
      </c>
      <c r="AZ96" s="426">
        <v>0</v>
      </c>
      <c r="BA96" s="423">
        <v>0</v>
      </c>
      <c r="BB96" s="424">
        <v>0</v>
      </c>
      <c r="BC96" s="425">
        <v>0</v>
      </c>
      <c r="BD96" s="425">
        <v>0</v>
      </c>
      <c r="BE96" s="425">
        <v>0</v>
      </c>
      <c r="BF96" s="426">
        <v>0</v>
      </c>
      <c r="BG96" s="423">
        <v>0</v>
      </c>
      <c r="BH96" s="424">
        <v>0</v>
      </c>
      <c r="BI96" s="425">
        <v>0</v>
      </c>
      <c r="BJ96" s="425">
        <v>0</v>
      </c>
      <c r="BK96" s="425">
        <v>0</v>
      </c>
      <c r="BL96" s="426">
        <v>0</v>
      </c>
      <c r="BM96" s="423">
        <v>0</v>
      </c>
      <c r="BN96" s="427">
        <v>0</v>
      </c>
      <c r="BO96" s="428">
        <v>0</v>
      </c>
      <c r="BP96" s="428">
        <v>0</v>
      </c>
      <c r="BQ96" s="429">
        <v>11412</v>
      </c>
      <c r="BR96" s="425">
        <v>31716</v>
      </c>
      <c r="BS96" s="425">
        <v>0</v>
      </c>
      <c r="BT96" s="430">
        <v>3936</v>
      </c>
      <c r="BU96" s="423">
        <v>47064</v>
      </c>
      <c r="BV96" s="424">
        <v>0</v>
      </c>
      <c r="BW96" s="425">
        <v>0</v>
      </c>
      <c r="BX96" s="425">
        <v>0</v>
      </c>
      <c r="BY96" s="426">
        <v>0</v>
      </c>
      <c r="BZ96" s="423">
        <v>0</v>
      </c>
      <c r="CA96" s="424">
        <v>8369.5</v>
      </c>
      <c r="CB96" s="425">
        <v>4320</v>
      </c>
      <c r="CC96" s="425">
        <v>0</v>
      </c>
      <c r="CD96" s="425">
        <v>0</v>
      </c>
      <c r="CE96" s="423">
        <v>12689.5</v>
      </c>
      <c r="CF96" s="424">
        <v>3042.5</v>
      </c>
      <c r="CG96" s="425">
        <v>27396</v>
      </c>
      <c r="CH96" s="425">
        <v>0</v>
      </c>
      <c r="CI96" s="425">
        <v>3936</v>
      </c>
      <c r="CJ96" s="423">
        <v>34374.5</v>
      </c>
      <c r="CK96" s="424">
        <v>0</v>
      </c>
      <c r="CL96" s="425">
        <v>0</v>
      </c>
      <c r="CM96" s="425">
        <v>0</v>
      </c>
      <c r="CN96" s="425">
        <v>0</v>
      </c>
      <c r="CO96" s="423">
        <v>0</v>
      </c>
      <c r="CP96" s="424">
        <v>0</v>
      </c>
      <c r="CQ96" s="425">
        <v>0</v>
      </c>
      <c r="CR96" s="425">
        <v>0</v>
      </c>
      <c r="CS96" s="426">
        <v>0</v>
      </c>
      <c r="CT96" s="423">
        <v>0</v>
      </c>
      <c r="CU96" s="424">
        <v>0</v>
      </c>
      <c r="CV96" s="425">
        <v>0</v>
      </c>
      <c r="CW96" s="425">
        <v>0</v>
      </c>
      <c r="CX96" s="426">
        <v>0</v>
      </c>
      <c r="CY96" s="423">
        <v>0</v>
      </c>
      <c r="CZ96" s="427">
        <v>0</v>
      </c>
      <c r="DA96" s="431">
        <v>0</v>
      </c>
      <c r="DB96" s="428">
        <v>0</v>
      </c>
      <c r="DC96" s="429">
        <v>6012</v>
      </c>
      <c r="DD96" s="425">
        <v>4902</v>
      </c>
      <c r="DE96" s="425">
        <v>14250</v>
      </c>
      <c r="DF96" s="430">
        <v>1608</v>
      </c>
      <c r="DG96" s="423">
        <v>26772</v>
      </c>
      <c r="DH96" s="424">
        <v>0</v>
      </c>
      <c r="DI96" s="425">
        <v>0</v>
      </c>
      <c r="DJ96" s="425">
        <v>0</v>
      </c>
      <c r="DK96" s="426">
        <v>0</v>
      </c>
      <c r="DL96" s="423">
        <v>0</v>
      </c>
      <c r="DM96" s="424">
        <v>5317</v>
      </c>
      <c r="DN96" s="425">
        <v>852</v>
      </c>
      <c r="DO96" s="425">
        <v>1030</v>
      </c>
      <c r="DP96" s="425">
        <v>0</v>
      </c>
      <c r="DQ96" s="423">
        <v>7199</v>
      </c>
      <c r="DR96" s="424">
        <v>695</v>
      </c>
      <c r="DS96" s="425">
        <v>4050</v>
      </c>
      <c r="DT96" s="425">
        <v>13220</v>
      </c>
      <c r="DU96" s="425">
        <v>1608</v>
      </c>
      <c r="DV96" s="423">
        <v>19573</v>
      </c>
      <c r="DW96" s="424">
        <v>0</v>
      </c>
      <c r="DX96" s="425">
        <v>0</v>
      </c>
      <c r="DY96" s="425">
        <v>0</v>
      </c>
      <c r="DZ96" s="425">
        <v>0</v>
      </c>
      <c r="EA96" s="423">
        <v>0</v>
      </c>
      <c r="EB96" s="424">
        <v>0</v>
      </c>
      <c r="EC96" s="425">
        <v>0</v>
      </c>
      <c r="ED96" s="425">
        <v>0</v>
      </c>
      <c r="EE96" s="426">
        <v>0</v>
      </c>
      <c r="EF96" s="423">
        <v>0</v>
      </c>
      <c r="EG96" s="424">
        <v>0</v>
      </c>
      <c r="EH96" s="425">
        <v>0</v>
      </c>
      <c r="EI96" s="425">
        <v>0</v>
      </c>
      <c r="EJ96" s="426">
        <v>0</v>
      </c>
      <c r="EK96" s="423">
        <v>0</v>
      </c>
      <c r="EL96" s="431">
        <v>0</v>
      </c>
      <c r="EM96" s="423">
        <v>9264</v>
      </c>
      <c r="EN96" s="423">
        <v>402</v>
      </c>
      <c r="EO96" s="424">
        <v>19248</v>
      </c>
      <c r="EP96" s="425">
        <v>3546</v>
      </c>
      <c r="EQ96" s="425">
        <v>7314</v>
      </c>
      <c r="ER96" s="425">
        <v>0</v>
      </c>
      <c r="ES96" s="426">
        <v>2412</v>
      </c>
      <c r="ET96" s="423">
        <v>32520</v>
      </c>
      <c r="EU96" s="424">
        <v>0</v>
      </c>
      <c r="EV96" s="425">
        <v>0</v>
      </c>
      <c r="EW96" s="425">
        <v>0</v>
      </c>
      <c r="EX96" s="425">
        <v>0</v>
      </c>
      <c r="EY96" s="426">
        <v>0</v>
      </c>
      <c r="EZ96" s="423">
        <v>0</v>
      </c>
      <c r="FA96" s="424">
        <v>19248</v>
      </c>
      <c r="FB96" s="425">
        <v>3546</v>
      </c>
      <c r="FC96" s="425">
        <v>7314</v>
      </c>
      <c r="FD96" s="425">
        <v>0</v>
      </c>
      <c r="FE96" s="426">
        <v>2412</v>
      </c>
      <c r="FF96" s="423">
        <v>32520</v>
      </c>
      <c r="FG96" s="424">
        <v>0</v>
      </c>
      <c r="FH96" s="425">
        <v>0</v>
      </c>
      <c r="FI96" s="425">
        <v>0</v>
      </c>
      <c r="FJ96" s="425">
        <v>0</v>
      </c>
      <c r="FK96" s="426">
        <v>0</v>
      </c>
      <c r="FL96" s="423">
        <v>0</v>
      </c>
      <c r="FM96" s="424">
        <v>16811</v>
      </c>
      <c r="FN96" s="425">
        <v>0</v>
      </c>
      <c r="FO96" s="425">
        <v>0</v>
      </c>
      <c r="FP96" s="425">
        <v>0</v>
      </c>
      <c r="FQ96" s="426">
        <v>0</v>
      </c>
      <c r="FR96" s="423">
        <v>16811</v>
      </c>
      <c r="FS96" s="424">
        <v>2437</v>
      </c>
      <c r="FT96" s="425">
        <v>3546</v>
      </c>
      <c r="FU96" s="425">
        <v>7314</v>
      </c>
      <c r="FV96" s="425">
        <v>0</v>
      </c>
      <c r="FW96" s="426">
        <v>2412</v>
      </c>
      <c r="FX96" s="423">
        <v>15709</v>
      </c>
      <c r="FY96" s="424">
        <v>0</v>
      </c>
      <c r="FZ96" s="425">
        <v>0</v>
      </c>
      <c r="GA96" s="425">
        <v>0</v>
      </c>
      <c r="GB96" s="425">
        <v>0</v>
      </c>
      <c r="GC96" s="426">
        <v>0</v>
      </c>
      <c r="GD96" s="423">
        <v>0</v>
      </c>
      <c r="GE96" s="424">
        <v>0</v>
      </c>
      <c r="GF96" s="425">
        <v>0</v>
      </c>
      <c r="GG96" s="425">
        <v>0</v>
      </c>
      <c r="GH96" s="425">
        <v>0</v>
      </c>
      <c r="GI96" s="426">
        <v>0</v>
      </c>
      <c r="GJ96" s="423">
        <v>0</v>
      </c>
      <c r="GK96" s="424">
        <v>0</v>
      </c>
      <c r="GL96" s="425">
        <v>0</v>
      </c>
      <c r="GM96" s="425">
        <v>0</v>
      </c>
      <c r="GN96" s="425">
        <v>0</v>
      </c>
      <c r="GO96" s="426">
        <v>0</v>
      </c>
      <c r="GP96" s="423">
        <v>0</v>
      </c>
      <c r="GQ96" s="423">
        <v>8862</v>
      </c>
      <c r="GR96" s="431">
        <v>3918</v>
      </c>
      <c r="GS96" s="428">
        <v>168</v>
      </c>
      <c r="GT96" s="429">
        <v>0</v>
      </c>
      <c r="GU96" s="425">
        <v>168</v>
      </c>
      <c r="GV96" s="425">
        <v>252</v>
      </c>
      <c r="GW96" s="426">
        <v>0</v>
      </c>
      <c r="GX96" s="423">
        <v>420</v>
      </c>
      <c r="GY96" s="424">
        <v>0</v>
      </c>
      <c r="GZ96" s="425">
        <v>0</v>
      </c>
      <c r="HA96" s="425">
        <v>0</v>
      </c>
      <c r="HB96" s="426">
        <v>0</v>
      </c>
      <c r="HC96" s="423">
        <v>0</v>
      </c>
      <c r="HD96" s="424">
        <v>0</v>
      </c>
      <c r="HE96" s="425">
        <v>0</v>
      </c>
      <c r="HF96" s="425">
        <v>0</v>
      </c>
      <c r="HG96" s="425">
        <v>0</v>
      </c>
      <c r="HH96" s="423">
        <v>0</v>
      </c>
      <c r="HI96" s="424">
        <v>0</v>
      </c>
      <c r="HJ96" s="425">
        <v>0</v>
      </c>
      <c r="HK96" s="425">
        <v>0</v>
      </c>
      <c r="HL96" s="425">
        <v>0</v>
      </c>
      <c r="HM96" s="423">
        <v>0</v>
      </c>
      <c r="HN96" s="424">
        <v>0</v>
      </c>
      <c r="HO96" s="425">
        <v>0</v>
      </c>
      <c r="HP96" s="425">
        <v>0</v>
      </c>
      <c r="HQ96" s="425">
        <v>0</v>
      </c>
      <c r="HR96" s="423">
        <v>0</v>
      </c>
      <c r="HS96" s="424">
        <v>0</v>
      </c>
      <c r="HT96" s="425">
        <v>0</v>
      </c>
      <c r="HU96" s="425">
        <v>0</v>
      </c>
      <c r="HV96" s="426">
        <v>0</v>
      </c>
      <c r="HW96" s="423">
        <v>0</v>
      </c>
      <c r="HX96" s="424">
        <v>0</v>
      </c>
      <c r="HY96" s="425">
        <v>168</v>
      </c>
      <c r="HZ96" s="425">
        <v>252</v>
      </c>
      <c r="IA96" s="426">
        <v>0</v>
      </c>
      <c r="IB96" s="423">
        <v>420</v>
      </c>
      <c r="IC96" s="423">
        <v>3750</v>
      </c>
      <c r="ID96" s="428">
        <v>23214</v>
      </c>
      <c r="IE96" s="428">
        <v>0</v>
      </c>
      <c r="IF96" s="429">
        <v>0</v>
      </c>
      <c r="IG96" s="425">
        <v>0</v>
      </c>
      <c r="IH96" s="425">
        <v>0</v>
      </c>
      <c r="II96" s="426">
        <v>0</v>
      </c>
      <c r="IJ96" s="423">
        <v>0</v>
      </c>
      <c r="IK96" s="423">
        <v>23214</v>
      </c>
      <c r="IL96" s="428">
        <v>18564</v>
      </c>
      <c r="IM96" s="428">
        <v>0</v>
      </c>
      <c r="IN96" s="429">
        <v>0</v>
      </c>
      <c r="IO96" s="425">
        <v>0</v>
      </c>
      <c r="IP96" s="425">
        <v>0</v>
      </c>
      <c r="IQ96" s="426">
        <v>0</v>
      </c>
      <c r="IR96" s="426">
        <v>0</v>
      </c>
      <c r="IS96" s="423">
        <v>0</v>
      </c>
      <c r="IT96" s="423">
        <v>18564</v>
      </c>
      <c r="IU96" s="428">
        <v>18642</v>
      </c>
      <c r="IV96" s="428">
        <v>0</v>
      </c>
      <c r="IW96" s="429">
        <v>0</v>
      </c>
      <c r="IX96" s="425">
        <v>0</v>
      </c>
      <c r="IY96" s="425">
        <v>0</v>
      </c>
      <c r="IZ96" s="426">
        <v>0</v>
      </c>
      <c r="JA96" s="423">
        <v>0</v>
      </c>
      <c r="JB96" s="423">
        <v>18642</v>
      </c>
      <c r="JC96" s="428">
        <v>18000</v>
      </c>
      <c r="JD96" s="428">
        <v>0</v>
      </c>
      <c r="JE96" s="429">
        <v>0</v>
      </c>
      <c r="JF96" s="425">
        <v>0</v>
      </c>
      <c r="JG96" s="425">
        <v>0</v>
      </c>
      <c r="JH96" s="426">
        <v>0</v>
      </c>
      <c r="JI96" s="423">
        <v>0</v>
      </c>
      <c r="JJ96" s="423">
        <v>18000</v>
      </c>
      <c r="JK96" s="423">
        <v>91602</v>
      </c>
      <c r="JL96" s="423">
        <v>570</v>
      </c>
      <c r="JM96" s="423">
        <v>154602</v>
      </c>
      <c r="JN96" s="423">
        <v>91032</v>
      </c>
      <c r="JO96" s="400">
        <v>1</v>
      </c>
    </row>
    <row r="97" spans="1:275" x14ac:dyDescent="0.35">
      <c r="A97" s="386">
        <v>880</v>
      </c>
      <c r="B97" s="386">
        <v>1</v>
      </c>
      <c r="C97" s="387" t="s">
        <v>32</v>
      </c>
      <c r="D97" s="388">
        <v>0</v>
      </c>
      <c r="E97" s="388">
        <v>0</v>
      </c>
      <c r="F97" s="389">
        <v>50763</v>
      </c>
      <c r="G97" s="390">
        <v>16995</v>
      </c>
      <c r="H97" s="390">
        <v>0</v>
      </c>
      <c r="I97" s="390">
        <v>33198</v>
      </c>
      <c r="J97" s="391">
        <v>10194</v>
      </c>
      <c r="K97" s="388">
        <v>111150</v>
      </c>
      <c r="L97" s="389">
        <v>0</v>
      </c>
      <c r="M97" s="390">
        <v>432</v>
      </c>
      <c r="N97" s="390">
        <v>0</v>
      </c>
      <c r="O97" s="390">
        <v>0</v>
      </c>
      <c r="P97" s="391">
        <v>0</v>
      </c>
      <c r="Q97" s="388">
        <v>432</v>
      </c>
      <c r="R97" s="389">
        <v>50763</v>
      </c>
      <c r="S97" s="390">
        <v>17427</v>
      </c>
      <c r="T97" s="390">
        <v>0</v>
      </c>
      <c r="U97" s="390">
        <v>33198</v>
      </c>
      <c r="V97" s="391">
        <v>10194</v>
      </c>
      <c r="W97" s="388">
        <v>111582</v>
      </c>
      <c r="X97" s="389">
        <v>0</v>
      </c>
      <c r="Y97" s="389">
        <v>0</v>
      </c>
      <c r="Z97" s="389">
        <v>0</v>
      </c>
      <c r="AA97" s="389">
        <v>0</v>
      </c>
      <c r="AB97" s="389">
        <v>0</v>
      </c>
      <c r="AC97" s="392">
        <v>0</v>
      </c>
      <c r="AD97" s="389">
        <v>28795</v>
      </c>
      <c r="AE97" s="389">
        <v>3974</v>
      </c>
      <c r="AF97" s="389">
        <v>0</v>
      </c>
      <c r="AG97" s="389">
        <v>0</v>
      </c>
      <c r="AH97" s="389">
        <v>0</v>
      </c>
      <c r="AI97" s="392">
        <v>32769</v>
      </c>
      <c r="AJ97" s="389">
        <v>21968</v>
      </c>
      <c r="AK97" s="389">
        <v>13453</v>
      </c>
      <c r="AL97" s="389">
        <v>0</v>
      </c>
      <c r="AM97" s="389">
        <v>33198</v>
      </c>
      <c r="AN97" s="389">
        <v>10194</v>
      </c>
      <c r="AO97" s="392">
        <v>78813</v>
      </c>
      <c r="AP97" s="393">
        <v>0</v>
      </c>
      <c r="AQ97" s="393">
        <v>0</v>
      </c>
      <c r="AR97" s="393">
        <v>0</v>
      </c>
      <c r="AS97" s="393">
        <v>0</v>
      </c>
      <c r="AT97" s="393">
        <v>0</v>
      </c>
      <c r="AU97" s="392">
        <v>0</v>
      </c>
      <c r="AV97" s="393">
        <v>0</v>
      </c>
      <c r="AW97" s="393">
        <v>0</v>
      </c>
      <c r="AX97" s="393">
        <v>0</v>
      </c>
      <c r="AY97" s="393">
        <v>0</v>
      </c>
      <c r="AZ97" s="393">
        <v>0</v>
      </c>
      <c r="BA97" s="392">
        <v>0</v>
      </c>
      <c r="BB97" s="393">
        <v>0</v>
      </c>
      <c r="BC97" s="393">
        <v>0</v>
      </c>
      <c r="BD97" s="393">
        <v>0</v>
      </c>
      <c r="BE97" s="393">
        <v>0</v>
      </c>
      <c r="BF97" s="393">
        <v>0</v>
      </c>
      <c r="BG97" s="392">
        <v>0</v>
      </c>
      <c r="BH97" s="389">
        <v>0</v>
      </c>
      <c r="BI97" s="389">
        <v>0</v>
      </c>
      <c r="BJ97" s="389">
        <v>0</v>
      </c>
      <c r="BK97" s="389">
        <v>0</v>
      </c>
      <c r="BL97" s="389">
        <v>0</v>
      </c>
      <c r="BM97" s="394">
        <v>0</v>
      </c>
      <c r="BN97" s="395">
        <v>0</v>
      </c>
      <c r="BO97" s="396">
        <v>0</v>
      </c>
      <c r="BP97" s="396">
        <v>0</v>
      </c>
      <c r="BQ97" s="397">
        <v>15528</v>
      </c>
      <c r="BR97" s="390">
        <v>38010</v>
      </c>
      <c r="BS97" s="390">
        <v>6360</v>
      </c>
      <c r="BT97" s="398">
        <v>0</v>
      </c>
      <c r="BU97" s="388">
        <v>59898</v>
      </c>
      <c r="BV97" s="389">
        <v>0</v>
      </c>
      <c r="BW97" s="389">
        <v>0</v>
      </c>
      <c r="BX97" s="389">
        <v>0</v>
      </c>
      <c r="BY97" s="389">
        <v>0</v>
      </c>
      <c r="BZ97" s="392">
        <v>0</v>
      </c>
      <c r="CA97" s="389">
        <v>15528</v>
      </c>
      <c r="CB97" s="389">
        <v>8150</v>
      </c>
      <c r="CC97" s="389">
        <v>0</v>
      </c>
      <c r="CD97" s="389">
        <v>0</v>
      </c>
      <c r="CE97" s="392">
        <v>23678</v>
      </c>
      <c r="CF97" s="389">
        <v>0</v>
      </c>
      <c r="CG97" s="389">
        <v>29860</v>
      </c>
      <c r="CH97" s="389">
        <v>6360</v>
      </c>
      <c r="CI97" s="389">
        <v>0</v>
      </c>
      <c r="CJ97" s="392">
        <v>36220</v>
      </c>
      <c r="CK97" s="393">
        <v>0</v>
      </c>
      <c r="CL97" s="393">
        <v>0</v>
      </c>
      <c r="CM97" s="393">
        <v>0</v>
      </c>
      <c r="CN97" s="393">
        <v>0</v>
      </c>
      <c r="CO97" s="392">
        <v>0</v>
      </c>
      <c r="CP97" s="393">
        <v>0</v>
      </c>
      <c r="CQ97" s="393">
        <v>0</v>
      </c>
      <c r="CR97" s="393">
        <v>0</v>
      </c>
      <c r="CS97" s="393">
        <v>0</v>
      </c>
      <c r="CT97" s="392">
        <v>0</v>
      </c>
      <c r="CU97" s="389">
        <v>0</v>
      </c>
      <c r="CV97" s="390">
        <v>0</v>
      </c>
      <c r="CW97" s="390">
        <v>0</v>
      </c>
      <c r="CX97" s="391">
        <v>0</v>
      </c>
      <c r="CY97" s="394">
        <v>0</v>
      </c>
      <c r="CZ97" s="395">
        <v>0</v>
      </c>
      <c r="DA97" s="399">
        <v>0</v>
      </c>
      <c r="DB97" s="396">
        <v>0</v>
      </c>
      <c r="DC97" s="397">
        <v>5406</v>
      </c>
      <c r="DD97" s="390">
        <v>7614</v>
      </c>
      <c r="DE97" s="390">
        <v>7638</v>
      </c>
      <c r="DF97" s="398">
        <v>846</v>
      </c>
      <c r="DG97" s="388">
        <v>21504</v>
      </c>
      <c r="DH97" s="389">
        <v>0</v>
      </c>
      <c r="DI97" s="389">
        <v>0</v>
      </c>
      <c r="DJ97" s="389">
        <v>0</v>
      </c>
      <c r="DK97" s="389">
        <v>0</v>
      </c>
      <c r="DL97" s="392">
        <v>0</v>
      </c>
      <c r="DM97" s="389">
        <v>3162</v>
      </c>
      <c r="DN97" s="389">
        <v>1476.5</v>
      </c>
      <c r="DO97" s="389">
        <v>0</v>
      </c>
      <c r="DP97" s="389">
        <v>0</v>
      </c>
      <c r="DQ97" s="392">
        <v>4638.5</v>
      </c>
      <c r="DR97" s="389">
        <v>2244</v>
      </c>
      <c r="DS97" s="389">
        <v>6137.5</v>
      </c>
      <c r="DT97" s="389">
        <v>7638</v>
      </c>
      <c r="DU97" s="389">
        <v>846</v>
      </c>
      <c r="DV97" s="392">
        <v>16865.5</v>
      </c>
      <c r="DW97" s="389">
        <v>0</v>
      </c>
      <c r="DX97" s="389">
        <v>0</v>
      </c>
      <c r="DY97" s="389">
        <v>0</v>
      </c>
      <c r="DZ97" s="389">
        <v>0</v>
      </c>
      <c r="EA97" s="392">
        <v>0</v>
      </c>
      <c r="EB97" s="393">
        <v>0</v>
      </c>
      <c r="EC97" s="393">
        <v>0</v>
      </c>
      <c r="ED97" s="393">
        <v>0</v>
      </c>
      <c r="EE97" s="393">
        <v>0</v>
      </c>
      <c r="EF97" s="392">
        <v>0</v>
      </c>
      <c r="EG97" s="389">
        <v>0</v>
      </c>
      <c r="EH97" s="390">
        <v>0</v>
      </c>
      <c r="EI97" s="390">
        <v>0</v>
      </c>
      <c r="EJ97" s="391">
        <v>0</v>
      </c>
      <c r="EK97" s="394">
        <v>0</v>
      </c>
      <c r="EL97" s="395">
        <v>0</v>
      </c>
      <c r="EM97" s="388">
        <v>14202</v>
      </c>
      <c r="EN97" s="388">
        <v>15006</v>
      </c>
      <c r="EO97" s="389">
        <v>4464</v>
      </c>
      <c r="EP97" s="390">
        <v>5142</v>
      </c>
      <c r="EQ97" s="390">
        <v>28674</v>
      </c>
      <c r="ER97" s="390">
        <v>17034</v>
      </c>
      <c r="ES97" s="391">
        <v>12858</v>
      </c>
      <c r="ET97" s="388">
        <v>68172</v>
      </c>
      <c r="EU97" s="389">
        <v>0</v>
      </c>
      <c r="EV97" s="390">
        <v>6642</v>
      </c>
      <c r="EW97" s="390">
        <v>0</v>
      </c>
      <c r="EX97" s="390">
        <v>0</v>
      </c>
      <c r="EY97" s="391">
        <v>300</v>
      </c>
      <c r="EZ97" s="388">
        <v>6942</v>
      </c>
      <c r="FA97" s="389">
        <v>4464</v>
      </c>
      <c r="FB97" s="390">
        <v>11784</v>
      </c>
      <c r="FC97" s="390">
        <v>28674</v>
      </c>
      <c r="FD97" s="390">
        <v>17034</v>
      </c>
      <c r="FE97" s="391">
        <v>13158</v>
      </c>
      <c r="FF97" s="388">
        <v>75114</v>
      </c>
      <c r="FG97" s="389">
        <v>0</v>
      </c>
      <c r="FH97" s="389">
        <v>0</v>
      </c>
      <c r="FI97" s="389">
        <v>0</v>
      </c>
      <c r="FJ97" s="389">
        <v>0</v>
      </c>
      <c r="FK97" s="389">
        <v>0</v>
      </c>
      <c r="FL97" s="392">
        <v>0</v>
      </c>
      <c r="FM97" s="389">
        <v>4464</v>
      </c>
      <c r="FN97" s="389">
        <v>11784</v>
      </c>
      <c r="FO97" s="389">
        <v>1630</v>
      </c>
      <c r="FP97" s="389">
        <v>192</v>
      </c>
      <c r="FQ97" s="389">
        <v>300</v>
      </c>
      <c r="FR97" s="392">
        <v>18370</v>
      </c>
      <c r="FS97" s="389">
        <v>0</v>
      </c>
      <c r="FT97" s="389">
        <v>0</v>
      </c>
      <c r="FU97" s="389">
        <v>27044</v>
      </c>
      <c r="FV97" s="389">
        <v>16842</v>
      </c>
      <c r="FW97" s="389">
        <v>12858</v>
      </c>
      <c r="FX97" s="392">
        <v>56744</v>
      </c>
      <c r="FY97" s="393">
        <v>0</v>
      </c>
      <c r="FZ97" s="393">
        <v>0</v>
      </c>
      <c r="GA97" s="393">
        <v>0</v>
      </c>
      <c r="GB97" s="393">
        <v>0</v>
      </c>
      <c r="GC97" s="393">
        <v>0</v>
      </c>
      <c r="GD97" s="392">
        <v>0</v>
      </c>
      <c r="GE97" s="393">
        <v>0</v>
      </c>
      <c r="GF97" s="393">
        <v>0</v>
      </c>
      <c r="GG97" s="393">
        <v>0</v>
      </c>
      <c r="GH97" s="393">
        <v>0</v>
      </c>
      <c r="GI97" s="393">
        <v>0</v>
      </c>
      <c r="GJ97" s="392">
        <v>0</v>
      </c>
      <c r="GK97" s="389">
        <v>0</v>
      </c>
      <c r="GL97" s="389">
        <v>0</v>
      </c>
      <c r="GM97" s="389">
        <v>0</v>
      </c>
      <c r="GN97" s="389">
        <v>0</v>
      </c>
      <c r="GO97" s="389">
        <v>0</v>
      </c>
      <c r="GP97" s="418">
        <v>0</v>
      </c>
      <c r="GQ97" s="388">
        <v>0</v>
      </c>
      <c r="GR97" s="399">
        <v>22158</v>
      </c>
      <c r="GS97" s="396">
        <v>16728</v>
      </c>
      <c r="GT97" s="397">
        <v>0</v>
      </c>
      <c r="GU97" s="390">
        <v>1380</v>
      </c>
      <c r="GV97" s="390">
        <v>23940</v>
      </c>
      <c r="GW97" s="391">
        <v>3678</v>
      </c>
      <c r="GX97" s="388">
        <v>28998</v>
      </c>
      <c r="GY97" s="389">
        <v>0</v>
      </c>
      <c r="GZ97" s="389">
        <v>0</v>
      </c>
      <c r="HA97" s="389">
        <v>0</v>
      </c>
      <c r="HB97" s="389">
        <v>0</v>
      </c>
      <c r="HC97" s="392">
        <v>0</v>
      </c>
      <c r="HD97" s="389">
        <v>0</v>
      </c>
      <c r="HE97" s="389">
        <v>1380</v>
      </c>
      <c r="HF97" s="389">
        <v>0</v>
      </c>
      <c r="HG97" s="389">
        <v>0</v>
      </c>
      <c r="HH97" s="392">
        <v>1380</v>
      </c>
      <c r="HI97" s="389">
        <v>0</v>
      </c>
      <c r="HJ97" s="389">
        <v>0</v>
      </c>
      <c r="HK97" s="389">
        <v>0</v>
      </c>
      <c r="HL97" s="389">
        <v>0</v>
      </c>
      <c r="HM97" s="392">
        <v>0</v>
      </c>
      <c r="HN97" s="389">
        <v>0</v>
      </c>
      <c r="HO97" s="389">
        <v>0</v>
      </c>
      <c r="HP97" s="389">
        <v>0</v>
      </c>
      <c r="HQ97" s="389">
        <v>0</v>
      </c>
      <c r="HR97" s="392">
        <v>0</v>
      </c>
      <c r="HS97" s="393">
        <v>0</v>
      </c>
      <c r="HT97" s="393">
        <v>0</v>
      </c>
      <c r="HU97" s="393">
        <v>0</v>
      </c>
      <c r="HV97" s="393">
        <v>0</v>
      </c>
      <c r="HW97" s="392">
        <v>0</v>
      </c>
      <c r="HX97" s="389">
        <v>0</v>
      </c>
      <c r="HY97" s="390">
        <v>0</v>
      </c>
      <c r="HZ97" s="390">
        <v>23940</v>
      </c>
      <c r="IA97" s="391">
        <v>3678</v>
      </c>
      <c r="IB97" s="394">
        <v>27618</v>
      </c>
      <c r="IC97" s="388">
        <v>5430</v>
      </c>
      <c r="ID97" s="396">
        <v>28770</v>
      </c>
      <c r="IE97" s="396">
        <v>7818</v>
      </c>
      <c r="IF97" s="397">
        <v>2562</v>
      </c>
      <c r="IG97" s="390">
        <v>4008</v>
      </c>
      <c r="IH97" s="390">
        <v>0</v>
      </c>
      <c r="II97" s="391">
        <v>11946</v>
      </c>
      <c r="IJ97" s="388">
        <v>18516</v>
      </c>
      <c r="IK97" s="395">
        <v>20952</v>
      </c>
      <c r="IL97" s="396">
        <v>9912</v>
      </c>
      <c r="IM97" s="396">
        <v>3846</v>
      </c>
      <c r="IN97" s="397">
        <v>4140</v>
      </c>
      <c r="IO97" s="390">
        <v>282</v>
      </c>
      <c r="IP97" s="390">
        <v>0</v>
      </c>
      <c r="IQ97" s="391">
        <v>1632</v>
      </c>
      <c r="IR97" s="391">
        <v>2214</v>
      </c>
      <c r="IS97" s="388">
        <v>8268</v>
      </c>
      <c r="IT97" s="395">
        <v>6066</v>
      </c>
      <c r="IU97" s="396">
        <v>5598</v>
      </c>
      <c r="IV97" s="396">
        <v>0</v>
      </c>
      <c r="IW97" s="397">
        <v>0</v>
      </c>
      <c r="IX97" s="390">
        <v>0</v>
      </c>
      <c r="IY97" s="390">
        <v>0</v>
      </c>
      <c r="IZ97" s="391">
        <v>0</v>
      </c>
      <c r="JA97" s="388">
        <v>0</v>
      </c>
      <c r="JB97" s="395">
        <v>5598</v>
      </c>
      <c r="JC97" s="396">
        <v>29010</v>
      </c>
      <c r="JD97" s="396">
        <v>0</v>
      </c>
      <c r="JE97" s="397">
        <v>0</v>
      </c>
      <c r="JF97" s="390">
        <v>0</v>
      </c>
      <c r="JG97" s="390">
        <v>0</v>
      </c>
      <c r="JH97" s="391">
        <v>0</v>
      </c>
      <c r="JI97" s="388">
        <v>0</v>
      </c>
      <c r="JJ97" s="395">
        <v>29010</v>
      </c>
      <c r="JK97" s="388">
        <v>109650</v>
      </c>
      <c r="JL97" s="388">
        <v>43398</v>
      </c>
      <c r="JM97" s="388">
        <v>323880</v>
      </c>
      <c r="JN97" s="388">
        <v>67056</v>
      </c>
      <c r="JO97" s="400">
        <v>1</v>
      </c>
    </row>
    <row r="98" spans="1:275" hidden="1" x14ac:dyDescent="0.35">
      <c r="A98" s="401">
        <v>880</v>
      </c>
      <c r="B98" s="386">
        <v>1</v>
      </c>
      <c r="C98" s="402" t="s">
        <v>157</v>
      </c>
      <c r="D98" s="403">
        <v>0</v>
      </c>
      <c r="E98" s="388">
        <v>0</v>
      </c>
      <c r="F98" s="404">
        <v>0</v>
      </c>
      <c r="G98" s="405">
        <v>0</v>
      </c>
      <c r="H98" s="405">
        <v>0</v>
      </c>
      <c r="I98" s="405">
        <v>0</v>
      </c>
      <c r="J98" s="393">
        <v>0</v>
      </c>
      <c r="K98" s="403">
        <v>0</v>
      </c>
      <c r="L98" s="404">
        <v>0</v>
      </c>
      <c r="M98" s="405">
        <v>0</v>
      </c>
      <c r="N98" s="405">
        <v>0</v>
      </c>
      <c r="O98" s="405">
        <v>0</v>
      </c>
      <c r="P98" s="393">
        <v>0</v>
      </c>
      <c r="Q98" s="403">
        <v>0</v>
      </c>
      <c r="R98" s="404">
        <v>0</v>
      </c>
      <c r="S98" s="405">
        <v>0</v>
      </c>
      <c r="T98" s="405">
        <v>0</v>
      </c>
      <c r="U98" s="405">
        <v>0</v>
      </c>
      <c r="V98" s="393">
        <v>0</v>
      </c>
      <c r="W98" s="403">
        <v>0</v>
      </c>
      <c r="X98" s="389">
        <v>0</v>
      </c>
      <c r="Y98" s="389">
        <v>0</v>
      </c>
      <c r="Z98" s="389">
        <v>0</v>
      </c>
      <c r="AA98" s="389">
        <v>0</v>
      </c>
      <c r="AB98" s="389">
        <v>0</v>
      </c>
      <c r="AC98" s="406">
        <v>0</v>
      </c>
      <c r="AD98" s="389">
        <v>0</v>
      </c>
      <c r="AE98" s="389">
        <v>0</v>
      </c>
      <c r="AF98" s="389">
        <v>0</v>
      </c>
      <c r="AG98" s="389">
        <v>0</v>
      </c>
      <c r="AH98" s="389">
        <v>0</v>
      </c>
      <c r="AI98" s="406">
        <v>0</v>
      </c>
      <c r="AJ98" s="389">
        <v>0</v>
      </c>
      <c r="AK98" s="389">
        <v>0</v>
      </c>
      <c r="AL98" s="389">
        <v>0</v>
      </c>
      <c r="AM98" s="389">
        <v>0</v>
      </c>
      <c r="AN98" s="389">
        <v>0</v>
      </c>
      <c r="AO98" s="406">
        <v>0</v>
      </c>
      <c r="AP98" s="393">
        <v>0</v>
      </c>
      <c r="AQ98" s="393">
        <v>0</v>
      </c>
      <c r="AR98" s="393">
        <v>0</v>
      </c>
      <c r="AS98" s="393">
        <v>0</v>
      </c>
      <c r="AT98" s="393">
        <v>0</v>
      </c>
      <c r="AU98" s="406">
        <v>0</v>
      </c>
      <c r="AV98" s="393">
        <v>0</v>
      </c>
      <c r="AW98" s="393">
        <v>0</v>
      </c>
      <c r="AX98" s="393">
        <v>0</v>
      </c>
      <c r="AY98" s="393">
        <v>0</v>
      </c>
      <c r="AZ98" s="393">
        <v>0</v>
      </c>
      <c r="BA98" s="392">
        <v>0</v>
      </c>
      <c r="BB98" s="393">
        <v>0</v>
      </c>
      <c r="BC98" s="393">
        <v>0</v>
      </c>
      <c r="BD98" s="393">
        <v>0</v>
      </c>
      <c r="BE98" s="393">
        <v>0</v>
      </c>
      <c r="BF98" s="393">
        <v>0</v>
      </c>
      <c r="BG98" s="392">
        <v>0</v>
      </c>
      <c r="BH98" s="389">
        <v>0</v>
      </c>
      <c r="BI98" s="389">
        <v>0</v>
      </c>
      <c r="BJ98" s="389">
        <v>0</v>
      </c>
      <c r="BK98" s="389">
        <v>0</v>
      </c>
      <c r="BL98" s="389">
        <v>0</v>
      </c>
      <c r="BM98" s="407">
        <v>0</v>
      </c>
      <c r="BN98" s="395">
        <v>0</v>
      </c>
      <c r="BO98" s="408">
        <v>0</v>
      </c>
      <c r="BP98" s="396">
        <v>0</v>
      </c>
      <c r="BQ98" s="397">
        <v>0</v>
      </c>
      <c r="BR98" s="390">
        <v>0</v>
      </c>
      <c r="BS98" s="390">
        <v>0</v>
      </c>
      <c r="BT98" s="398">
        <v>0</v>
      </c>
      <c r="BU98" s="403">
        <v>0</v>
      </c>
      <c r="BV98" s="389">
        <v>0</v>
      </c>
      <c r="BW98" s="389">
        <v>0</v>
      </c>
      <c r="BX98" s="389">
        <v>0</v>
      </c>
      <c r="BY98" s="389">
        <v>0</v>
      </c>
      <c r="BZ98" s="406">
        <v>0</v>
      </c>
      <c r="CA98" s="389">
        <v>0</v>
      </c>
      <c r="CB98" s="389">
        <v>0</v>
      </c>
      <c r="CC98" s="389">
        <v>0</v>
      </c>
      <c r="CD98" s="389">
        <v>0</v>
      </c>
      <c r="CE98" s="406">
        <v>0</v>
      </c>
      <c r="CF98" s="389">
        <v>0</v>
      </c>
      <c r="CG98" s="389">
        <v>0</v>
      </c>
      <c r="CH98" s="389">
        <v>0</v>
      </c>
      <c r="CI98" s="389">
        <v>0</v>
      </c>
      <c r="CJ98" s="406">
        <v>0</v>
      </c>
      <c r="CK98" s="393">
        <v>0</v>
      </c>
      <c r="CL98" s="393">
        <v>0</v>
      </c>
      <c r="CM98" s="393">
        <v>0</v>
      </c>
      <c r="CN98" s="393">
        <v>0</v>
      </c>
      <c r="CO98" s="392">
        <v>0</v>
      </c>
      <c r="CP98" s="393">
        <v>0</v>
      </c>
      <c r="CQ98" s="393">
        <v>0</v>
      </c>
      <c r="CR98" s="393">
        <v>0</v>
      </c>
      <c r="CS98" s="393">
        <v>0</v>
      </c>
      <c r="CT98" s="392">
        <v>0</v>
      </c>
      <c r="CU98" s="404">
        <v>0</v>
      </c>
      <c r="CV98" s="405">
        <v>0</v>
      </c>
      <c r="CW98" s="405">
        <v>0</v>
      </c>
      <c r="CX98" s="393">
        <v>0</v>
      </c>
      <c r="CY98" s="407">
        <v>0</v>
      </c>
      <c r="CZ98" s="395">
        <v>0</v>
      </c>
      <c r="DA98" s="409">
        <v>0</v>
      </c>
      <c r="DB98" s="396">
        <v>0</v>
      </c>
      <c r="DC98" s="397">
        <v>0</v>
      </c>
      <c r="DD98" s="390">
        <v>0</v>
      </c>
      <c r="DE98" s="390">
        <v>0</v>
      </c>
      <c r="DF98" s="398">
        <v>0</v>
      </c>
      <c r="DG98" s="403">
        <v>0</v>
      </c>
      <c r="DH98" s="389">
        <v>0</v>
      </c>
      <c r="DI98" s="389">
        <v>0</v>
      </c>
      <c r="DJ98" s="389">
        <v>0</v>
      </c>
      <c r="DK98" s="389">
        <v>0</v>
      </c>
      <c r="DL98" s="406">
        <v>0</v>
      </c>
      <c r="DM98" s="389">
        <v>0</v>
      </c>
      <c r="DN98" s="389">
        <v>0</v>
      </c>
      <c r="DO98" s="389">
        <v>0</v>
      </c>
      <c r="DP98" s="389">
        <v>0</v>
      </c>
      <c r="DQ98" s="406">
        <v>0</v>
      </c>
      <c r="DR98" s="389">
        <v>0</v>
      </c>
      <c r="DS98" s="389">
        <v>0</v>
      </c>
      <c r="DT98" s="389">
        <v>0</v>
      </c>
      <c r="DU98" s="389">
        <v>0</v>
      </c>
      <c r="DV98" s="406">
        <v>0</v>
      </c>
      <c r="DW98" s="389">
        <v>0</v>
      </c>
      <c r="DX98" s="389">
        <v>0</v>
      </c>
      <c r="DY98" s="389">
        <v>0</v>
      </c>
      <c r="DZ98" s="389">
        <v>0</v>
      </c>
      <c r="EA98" s="392">
        <v>0</v>
      </c>
      <c r="EB98" s="393">
        <v>0</v>
      </c>
      <c r="EC98" s="393">
        <v>0</v>
      </c>
      <c r="ED98" s="393">
        <v>0</v>
      </c>
      <c r="EE98" s="393">
        <v>0</v>
      </c>
      <c r="EF98" s="406">
        <v>0</v>
      </c>
      <c r="EG98" s="404">
        <v>0</v>
      </c>
      <c r="EH98" s="405">
        <v>0</v>
      </c>
      <c r="EI98" s="405">
        <v>0</v>
      </c>
      <c r="EJ98" s="393">
        <v>0</v>
      </c>
      <c r="EK98" s="407">
        <v>0</v>
      </c>
      <c r="EL98" s="395">
        <v>0</v>
      </c>
      <c r="EM98" s="403">
        <v>0</v>
      </c>
      <c r="EN98" s="388">
        <v>0</v>
      </c>
      <c r="EO98" s="404">
        <v>0</v>
      </c>
      <c r="EP98" s="405">
        <v>0</v>
      </c>
      <c r="EQ98" s="405">
        <v>0</v>
      </c>
      <c r="ER98" s="405">
        <v>0</v>
      </c>
      <c r="ES98" s="393">
        <v>0</v>
      </c>
      <c r="ET98" s="403">
        <v>0</v>
      </c>
      <c r="EU98" s="404">
        <v>0</v>
      </c>
      <c r="EV98" s="405">
        <v>0</v>
      </c>
      <c r="EW98" s="405">
        <v>0</v>
      </c>
      <c r="EX98" s="405">
        <v>0</v>
      </c>
      <c r="EY98" s="393">
        <v>0</v>
      </c>
      <c r="EZ98" s="403">
        <v>0</v>
      </c>
      <c r="FA98" s="404">
        <v>0</v>
      </c>
      <c r="FB98" s="405">
        <v>0</v>
      </c>
      <c r="FC98" s="405">
        <v>0</v>
      </c>
      <c r="FD98" s="405">
        <v>0</v>
      </c>
      <c r="FE98" s="393">
        <v>0</v>
      </c>
      <c r="FF98" s="403">
        <v>0</v>
      </c>
      <c r="FG98" s="389">
        <v>0</v>
      </c>
      <c r="FH98" s="389">
        <v>0</v>
      </c>
      <c r="FI98" s="389">
        <v>0</v>
      </c>
      <c r="FJ98" s="389">
        <v>0</v>
      </c>
      <c r="FK98" s="389">
        <v>0</v>
      </c>
      <c r="FL98" s="406">
        <v>0</v>
      </c>
      <c r="FM98" s="389">
        <v>0</v>
      </c>
      <c r="FN98" s="389">
        <v>0</v>
      </c>
      <c r="FO98" s="389">
        <v>0</v>
      </c>
      <c r="FP98" s="389">
        <v>0</v>
      </c>
      <c r="FQ98" s="389">
        <v>0</v>
      </c>
      <c r="FR98" s="406">
        <v>0</v>
      </c>
      <c r="FS98" s="389">
        <v>0</v>
      </c>
      <c r="FT98" s="389">
        <v>0</v>
      </c>
      <c r="FU98" s="389">
        <v>0</v>
      </c>
      <c r="FV98" s="389">
        <v>0</v>
      </c>
      <c r="FW98" s="389">
        <v>0</v>
      </c>
      <c r="FX98" s="406">
        <v>0</v>
      </c>
      <c r="FY98" s="393">
        <v>0</v>
      </c>
      <c r="FZ98" s="393">
        <v>0</v>
      </c>
      <c r="GA98" s="393">
        <v>0</v>
      </c>
      <c r="GB98" s="393">
        <v>0</v>
      </c>
      <c r="GC98" s="393">
        <v>0</v>
      </c>
      <c r="GD98" s="406">
        <v>0</v>
      </c>
      <c r="GE98" s="393">
        <v>0</v>
      </c>
      <c r="GF98" s="393">
        <v>0</v>
      </c>
      <c r="GG98" s="393">
        <v>0</v>
      </c>
      <c r="GH98" s="393">
        <v>0</v>
      </c>
      <c r="GI98" s="393">
        <v>0</v>
      </c>
      <c r="GJ98" s="392">
        <v>0</v>
      </c>
      <c r="GK98" s="389">
        <v>0</v>
      </c>
      <c r="GL98" s="389">
        <v>0</v>
      </c>
      <c r="GM98" s="389">
        <v>0</v>
      </c>
      <c r="GN98" s="389">
        <v>0</v>
      </c>
      <c r="GO98" s="389">
        <v>0</v>
      </c>
      <c r="GP98" s="418">
        <v>0</v>
      </c>
      <c r="GQ98" s="388">
        <v>0</v>
      </c>
      <c r="GR98" s="409">
        <v>0</v>
      </c>
      <c r="GS98" s="396">
        <v>0</v>
      </c>
      <c r="GT98" s="397">
        <v>0</v>
      </c>
      <c r="GU98" s="390">
        <v>0</v>
      </c>
      <c r="GV98" s="390">
        <v>0</v>
      </c>
      <c r="GW98" s="391">
        <v>0</v>
      </c>
      <c r="GX98" s="403">
        <v>0</v>
      </c>
      <c r="GY98" s="389">
        <v>0</v>
      </c>
      <c r="GZ98" s="389">
        <v>0</v>
      </c>
      <c r="HA98" s="389">
        <v>0</v>
      </c>
      <c r="HB98" s="389">
        <v>0</v>
      </c>
      <c r="HC98" s="406">
        <v>0</v>
      </c>
      <c r="HD98" s="389">
        <v>0</v>
      </c>
      <c r="HE98" s="389">
        <v>0</v>
      </c>
      <c r="HF98" s="389">
        <v>0</v>
      </c>
      <c r="HG98" s="389">
        <v>0</v>
      </c>
      <c r="HH98" s="406">
        <v>0</v>
      </c>
      <c r="HI98" s="389">
        <v>0</v>
      </c>
      <c r="HJ98" s="389">
        <v>0</v>
      </c>
      <c r="HK98" s="389">
        <v>0</v>
      </c>
      <c r="HL98" s="389">
        <v>0</v>
      </c>
      <c r="HM98" s="406">
        <v>0</v>
      </c>
      <c r="HN98" s="389">
        <v>0</v>
      </c>
      <c r="HO98" s="389">
        <v>0</v>
      </c>
      <c r="HP98" s="389">
        <v>0</v>
      </c>
      <c r="HQ98" s="389">
        <v>0</v>
      </c>
      <c r="HR98" s="392">
        <v>0</v>
      </c>
      <c r="HS98" s="393">
        <v>0</v>
      </c>
      <c r="HT98" s="393">
        <v>0</v>
      </c>
      <c r="HU98" s="393">
        <v>0</v>
      </c>
      <c r="HV98" s="393">
        <v>0</v>
      </c>
      <c r="HW98" s="406">
        <v>0</v>
      </c>
      <c r="HX98" s="404">
        <v>0</v>
      </c>
      <c r="HY98" s="405">
        <v>0</v>
      </c>
      <c r="HZ98" s="405">
        <v>0</v>
      </c>
      <c r="IA98" s="393">
        <v>0</v>
      </c>
      <c r="IB98" s="407">
        <v>0</v>
      </c>
      <c r="IC98" s="388">
        <v>0</v>
      </c>
      <c r="ID98" s="408">
        <v>0</v>
      </c>
      <c r="IE98" s="396">
        <v>0</v>
      </c>
      <c r="IF98" s="397">
        <v>0</v>
      </c>
      <c r="IG98" s="390">
        <v>0</v>
      </c>
      <c r="IH98" s="390">
        <v>0</v>
      </c>
      <c r="II98" s="391">
        <v>0</v>
      </c>
      <c r="IJ98" s="388">
        <v>0</v>
      </c>
      <c r="IK98" s="395">
        <v>0</v>
      </c>
      <c r="IL98" s="408">
        <v>0</v>
      </c>
      <c r="IM98" s="396">
        <v>0</v>
      </c>
      <c r="IN98" s="397">
        <v>0</v>
      </c>
      <c r="IO98" s="390">
        <v>0</v>
      </c>
      <c r="IP98" s="390">
        <v>0</v>
      </c>
      <c r="IQ98" s="391">
        <v>0</v>
      </c>
      <c r="IR98" s="391">
        <v>0</v>
      </c>
      <c r="IS98" s="388">
        <v>0</v>
      </c>
      <c r="IT98" s="395">
        <v>0</v>
      </c>
      <c r="IU98" s="408">
        <v>0</v>
      </c>
      <c r="IV98" s="396">
        <v>0</v>
      </c>
      <c r="IW98" s="397">
        <v>0</v>
      </c>
      <c r="IX98" s="390">
        <v>0</v>
      </c>
      <c r="IY98" s="390">
        <v>0</v>
      </c>
      <c r="IZ98" s="391">
        <v>0</v>
      </c>
      <c r="JA98" s="388">
        <v>0</v>
      </c>
      <c r="JB98" s="395">
        <v>0</v>
      </c>
      <c r="JC98" s="408">
        <v>0</v>
      </c>
      <c r="JD98" s="396">
        <v>0</v>
      </c>
      <c r="JE98" s="397">
        <v>0</v>
      </c>
      <c r="JF98" s="390">
        <v>0</v>
      </c>
      <c r="JG98" s="390">
        <v>0</v>
      </c>
      <c r="JH98" s="391">
        <v>0</v>
      </c>
      <c r="JI98" s="388">
        <v>0</v>
      </c>
      <c r="JJ98" s="395">
        <v>0</v>
      </c>
      <c r="JK98" s="388">
        <v>0</v>
      </c>
      <c r="JL98" s="388">
        <v>0</v>
      </c>
      <c r="JM98" s="388">
        <v>0</v>
      </c>
      <c r="JN98" s="403">
        <v>0</v>
      </c>
      <c r="JO98" s="400">
        <v>0</v>
      </c>
    </row>
    <row r="99" spans="1:275" hidden="1" x14ac:dyDescent="0.35">
      <c r="A99" s="401">
        <v>880</v>
      </c>
      <c r="B99" s="386">
        <v>1</v>
      </c>
      <c r="C99" s="402" t="s">
        <v>309</v>
      </c>
      <c r="D99" s="403">
        <v>0</v>
      </c>
      <c r="E99" s="388">
        <v>0</v>
      </c>
      <c r="F99" s="404">
        <v>0</v>
      </c>
      <c r="G99" s="405">
        <v>0</v>
      </c>
      <c r="H99" s="405">
        <v>0</v>
      </c>
      <c r="I99" s="405">
        <v>0</v>
      </c>
      <c r="J99" s="393">
        <v>0</v>
      </c>
      <c r="K99" s="403">
        <v>0</v>
      </c>
      <c r="L99" s="404">
        <v>0</v>
      </c>
      <c r="M99" s="405">
        <v>0</v>
      </c>
      <c r="N99" s="405">
        <v>0</v>
      </c>
      <c r="O99" s="405">
        <v>0</v>
      </c>
      <c r="P99" s="393">
        <v>0</v>
      </c>
      <c r="Q99" s="403">
        <v>0</v>
      </c>
      <c r="R99" s="404">
        <v>0</v>
      </c>
      <c r="S99" s="405">
        <v>0</v>
      </c>
      <c r="T99" s="405">
        <v>0</v>
      </c>
      <c r="U99" s="405">
        <v>0</v>
      </c>
      <c r="V99" s="393">
        <v>0</v>
      </c>
      <c r="W99" s="403">
        <v>0</v>
      </c>
      <c r="X99" s="389">
        <v>0</v>
      </c>
      <c r="Y99" s="389">
        <v>0</v>
      </c>
      <c r="Z99" s="389">
        <v>0</v>
      </c>
      <c r="AA99" s="389">
        <v>0</v>
      </c>
      <c r="AB99" s="389">
        <v>0</v>
      </c>
      <c r="AC99" s="406">
        <v>0</v>
      </c>
      <c r="AD99" s="389">
        <v>0</v>
      </c>
      <c r="AE99" s="389">
        <v>0</v>
      </c>
      <c r="AF99" s="389">
        <v>0</v>
      </c>
      <c r="AG99" s="389">
        <v>0</v>
      </c>
      <c r="AH99" s="389">
        <v>0</v>
      </c>
      <c r="AI99" s="406">
        <v>0</v>
      </c>
      <c r="AJ99" s="389">
        <v>0</v>
      </c>
      <c r="AK99" s="389">
        <v>0</v>
      </c>
      <c r="AL99" s="389">
        <v>0</v>
      </c>
      <c r="AM99" s="389">
        <v>0</v>
      </c>
      <c r="AN99" s="389">
        <v>0</v>
      </c>
      <c r="AO99" s="406">
        <v>0</v>
      </c>
      <c r="AP99" s="393">
        <v>0</v>
      </c>
      <c r="AQ99" s="393">
        <v>0</v>
      </c>
      <c r="AR99" s="393">
        <v>0</v>
      </c>
      <c r="AS99" s="393">
        <v>0</v>
      </c>
      <c r="AT99" s="393">
        <v>0</v>
      </c>
      <c r="AU99" s="406">
        <v>0</v>
      </c>
      <c r="AV99" s="393">
        <v>0</v>
      </c>
      <c r="AW99" s="393">
        <v>0</v>
      </c>
      <c r="AX99" s="393">
        <v>0</v>
      </c>
      <c r="AY99" s="393">
        <v>0</v>
      </c>
      <c r="AZ99" s="393">
        <v>0</v>
      </c>
      <c r="BA99" s="392">
        <v>0</v>
      </c>
      <c r="BB99" s="393">
        <v>0</v>
      </c>
      <c r="BC99" s="393">
        <v>0</v>
      </c>
      <c r="BD99" s="393">
        <v>0</v>
      </c>
      <c r="BE99" s="393">
        <v>0</v>
      </c>
      <c r="BF99" s="393">
        <v>0</v>
      </c>
      <c r="BG99" s="392">
        <v>0</v>
      </c>
      <c r="BH99" s="389">
        <v>0</v>
      </c>
      <c r="BI99" s="389">
        <v>0</v>
      </c>
      <c r="BJ99" s="389">
        <v>0</v>
      </c>
      <c r="BK99" s="389">
        <v>0</v>
      </c>
      <c r="BL99" s="389">
        <v>0</v>
      </c>
      <c r="BM99" s="407">
        <v>0</v>
      </c>
      <c r="BN99" s="395">
        <v>0</v>
      </c>
      <c r="BO99" s="408">
        <v>0</v>
      </c>
      <c r="BP99" s="396">
        <v>0</v>
      </c>
      <c r="BQ99" s="397">
        <v>0</v>
      </c>
      <c r="BR99" s="390">
        <v>0</v>
      </c>
      <c r="BS99" s="390">
        <v>0</v>
      </c>
      <c r="BT99" s="398">
        <v>0</v>
      </c>
      <c r="BU99" s="403">
        <v>0</v>
      </c>
      <c r="BV99" s="389">
        <v>0</v>
      </c>
      <c r="BW99" s="389">
        <v>0</v>
      </c>
      <c r="BX99" s="389">
        <v>0</v>
      </c>
      <c r="BY99" s="389">
        <v>0</v>
      </c>
      <c r="BZ99" s="406">
        <v>0</v>
      </c>
      <c r="CA99" s="389">
        <v>0</v>
      </c>
      <c r="CB99" s="389">
        <v>0</v>
      </c>
      <c r="CC99" s="389">
        <v>0</v>
      </c>
      <c r="CD99" s="389">
        <v>0</v>
      </c>
      <c r="CE99" s="406">
        <v>0</v>
      </c>
      <c r="CF99" s="389">
        <v>0</v>
      </c>
      <c r="CG99" s="389">
        <v>0</v>
      </c>
      <c r="CH99" s="389">
        <v>0</v>
      </c>
      <c r="CI99" s="389">
        <v>0</v>
      </c>
      <c r="CJ99" s="406">
        <v>0</v>
      </c>
      <c r="CK99" s="393">
        <v>0</v>
      </c>
      <c r="CL99" s="393">
        <v>0</v>
      </c>
      <c r="CM99" s="393">
        <v>0</v>
      </c>
      <c r="CN99" s="393">
        <v>0</v>
      </c>
      <c r="CO99" s="392">
        <v>0</v>
      </c>
      <c r="CP99" s="393">
        <v>0</v>
      </c>
      <c r="CQ99" s="393">
        <v>0</v>
      </c>
      <c r="CR99" s="393">
        <v>0</v>
      </c>
      <c r="CS99" s="393">
        <v>0</v>
      </c>
      <c r="CT99" s="392">
        <v>0</v>
      </c>
      <c r="CU99" s="404">
        <v>0</v>
      </c>
      <c r="CV99" s="405">
        <v>0</v>
      </c>
      <c r="CW99" s="405">
        <v>0</v>
      </c>
      <c r="CX99" s="393">
        <v>0</v>
      </c>
      <c r="CY99" s="407">
        <v>0</v>
      </c>
      <c r="CZ99" s="395">
        <v>0</v>
      </c>
      <c r="DA99" s="409">
        <v>0</v>
      </c>
      <c r="DB99" s="396">
        <v>0</v>
      </c>
      <c r="DC99" s="397">
        <v>0</v>
      </c>
      <c r="DD99" s="390">
        <v>0</v>
      </c>
      <c r="DE99" s="390">
        <v>0</v>
      </c>
      <c r="DF99" s="398">
        <v>0</v>
      </c>
      <c r="DG99" s="403">
        <v>0</v>
      </c>
      <c r="DH99" s="389">
        <v>0</v>
      </c>
      <c r="DI99" s="389">
        <v>0</v>
      </c>
      <c r="DJ99" s="389">
        <v>0</v>
      </c>
      <c r="DK99" s="389">
        <v>0</v>
      </c>
      <c r="DL99" s="406">
        <v>0</v>
      </c>
      <c r="DM99" s="389">
        <v>0</v>
      </c>
      <c r="DN99" s="389">
        <v>0</v>
      </c>
      <c r="DO99" s="389">
        <v>0</v>
      </c>
      <c r="DP99" s="389">
        <v>0</v>
      </c>
      <c r="DQ99" s="406">
        <v>0</v>
      </c>
      <c r="DR99" s="389">
        <v>0</v>
      </c>
      <c r="DS99" s="389">
        <v>0</v>
      </c>
      <c r="DT99" s="389">
        <v>0</v>
      </c>
      <c r="DU99" s="389">
        <v>0</v>
      </c>
      <c r="DV99" s="406">
        <v>0</v>
      </c>
      <c r="DW99" s="389">
        <v>0</v>
      </c>
      <c r="DX99" s="389">
        <v>0</v>
      </c>
      <c r="DY99" s="389">
        <v>0</v>
      </c>
      <c r="DZ99" s="389">
        <v>0</v>
      </c>
      <c r="EA99" s="392">
        <v>0</v>
      </c>
      <c r="EB99" s="393">
        <v>0</v>
      </c>
      <c r="EC99" s="393">
        <v>0</v>
      </c>
      <c r="ED99" s="393">
        <v>0</v>
      </c>
      <c r="EE99" s="393">
        <v>0</v>
      </c>
      <c r="EF99" s="406">
        <v>0</v>
      </c>
      <c r="EG99" s="404">
        <v>0</v>
      </c>
      <c r="EH99" s="405">
        <v>0</v>
      </c>
      <c r="EI99" s="405">
        <v>0</v>
      </c>
      <c r="EJ99" s="393">
        <v>0</v>
      </c>
      <c r="EK99" s="407">
        <v>0</v>
      </c>
      <c r="EL99" s="395">
        <v>0</v>
      </c>
      <c r="EM99" s="403">
        <v>0</v>
      </c>
      <c r="EN99" s="388">
        <v>0</v>
      </c>
      <c r="EO99" s="404">
        <v>0</v>
      </c>
      <c r="EP99" s="405">
        <v>0</v>
      </c>
      <c r="EQ99" s="405">
        <v>0</v>
      </c>
      <c r="ER99" s="405">
        <v>0</v>
      </c>
      <c r="ES99" s="393">
        <v>0</v>
      </c>
      <c r="ET99" s="403">
        <v>0</v>
      </c>
      <c r="EU99" s="404">
        <v>0</v>
      </c>
      <c r="EV99" s="405">
        <v>0</v>
      </c>
      <c r="EW99" s="405">
        <v>0</v>
      </c>
      <c r="EX99" s="405">
        <v>0</v>
      </c>
      <c r="EY99" s="393">
        <v>0</v>
      </c>
      <c r="EZ99" s="403">
        <v>0</v>
      </c>
      <c r="FA99" s="404">
        <v>0</v>
      </c>
      <c r="FB99" s="405">
        <v>0</v>
      </c>
      <c r="FC99" s="405">
        <v>0</v>
      </c>
      <c r="FD99" s="405">
        <v>0</v>
      </c>
      <c r="FE99" s="393">
        <v>0</v>
      </c>
      <c r="FF99" s="403">
        <v>0</v>
      </c>
      <c r="FG99" s="389">
        <v>0</v>
      </c>
      <c r="FH99" s="389">
        <v>0</v>
      </c>
      <c r="FI99" s="389">
        <v>0</v>
      </c>
      <c r="FJ99" s="389">
        <v>0</v>
      </c>
      <c r="FK99" s="389">
        <v>0</v>
      </c>
      <c r="FL99" s="406">
        <v>0</v>
      </c>
      <c r="FM99" s="389">
        <v>0</v>
      </c>
      <c r="FN99" s="389">
        <v>0</v>
      </c>
      <c r="FO99" s="389">
        <v>0</v>
      </c>
      <c r="FP99" s="389">
        <v>0</v>
      </c>
      <c r="FQ99" s="389">
        <v>0</v>
      </c>
      <c r="FR99" s="406">
        <v>0</v>
      </c>
      <c r="FS99" s="389">
        <v>0</v>
      </c>
      <c r="FT99" s="389">
        <v>0</v>
      </c>
      <c r="FU99" s="389">
        <v>0</v>
      </c>
      <c r="FV99" s="389">
        <v>0</v>
      </c>
      <c r="FW99" s="389">
        <v>0</v>
      </c>
      <c r="FX99" s="406">
        <v>0</v>
      </c>
      <c r="FY99" s="393">
        <v>0</v>
      </c>
      <c r="FZ99" s="393">
        <v>0</v>
      </c>
      <c r="GA99" s="393">
        <v>0</v>
      </c>
      <c r="GB99" s="393">
        <v>0</v>
      </c>
      <c r="GC99" s="393">
        <v>0</v>
      </c>
      <c r="GD99" s="406">
        <v>0</v>
      </c>
      <c r="GE99" s="393">
        <v>0</v>
      </c>
      <c r="GF99" s="393">
        <v>0</v>
      </c>
      <c r="GG99" s="393">
        <v>0</v>
      </c>
      <c r="GH99" s="393">
        <v>0</v>
      </c>
      <c r="GI99" s="393">
        <v>0</v>
      </c>
      <c r="GJ99" s="392">
        <v>0</v>
      </c>
      <c r="GK99" s="389">
        <v>0</v>
      </c>
      <c r="GL99" s="389">
        <v>0</v>
      </c>
      <c r="GM99" s="389">
        <v>0</v>
      </c>
      <c r="GN99" s="389">
        <v>0</v>
      </c>
      <c r="GO99" s="389">
        <v>0</v>
      </c>
      <c r="GP99" s="418">
        <v>0</v>
      </c>
      <c r="GQ99" s="388">
        <v>0</v>
      </c>
      <c r="GR99" s="409">
        <v>0</v>
      </c>
      <c r="GS99" s="396">
        <v>0</v>
      </c>
      <c r="GT99" s="397">
        <v>0</v>
      </c>
      <c r="GU99" s="390">
        <v>0</v>
      </c>
      <c r="GV99" s="390">
        <v>0</v>
      </c>
      <c r="GW99" s="391">
        <v>0</v>
      </c>
      <c r="GX99" s="403">
        <v>0</v>
      </c>
      <c r="GY99" s="389">
        <v>0</v>
      </c>
      <c r="GZ99" s="389">
        <v>0</v>
      </c>
      <c r="HA99" s="389">
        <v>0</v>
      </c>
      <c r="HB99" s="389">
        <v>0</v>
      </c>
      <c r="HC99" s="406">
        <v>0</v>
      </c>
      <c r="HD99" s="389">
        <v>0</v>
      </c>
      <c r="HE99" s="389">
        <v>0</v>
      </c>
      <c r="HF99" s="389">
        <v>0</v>
      </c>
      <c r="HG99" s="389">
        <v>0</v>
      </c>
      <c r="HH99" s="406">
        <v>0</v>
      </c>
      <c r="HI99" s="389">
        <v>0</v>
      </c>
      <c r="HJ99" s="389">
        <v>0</v>
      </c>
      <c r="HK99" s="389">
        <v>0</v>
      </c>
      <c r="HL99" s="389">
        <v>0</v>
      </c>
      <c r="HM99" s="406">
        <v>0</v>
      </c>
      <c r="HN99" s="389">
        <v>0</v>
      </c>
      <c r="HO99" s="389">
        <v>0</v>
      </c>
      <c r="HP99" s="389">
        <v>0</v>
      </c>
      <c r="HQ99" s="389">
        <v>0</v>
      </c>
      <c r="HR99" s="392">
        <v>0</v>
      </c>
      <c r="HS99" s="393">
        <v>0</v>
      </c>
      <c r="HT99" s="393">
        <v>0</v>
      </c>
      <c r="HU99" s="393">
        <v>0</v>
      </c>
      <c r="HV99" s="393">
        <v>0</v>
      </c>
      <c r="HW99" s="406">
        <v>0</v>
      </c>
      <c r="HX99" s="404">
        <v>0</v>
      </c>
      <c r="HY99" s="405">
        <v>0</v>
      </c>
      <c r="HZ99" s="405">
        <v>0</v>
      </c>
      <c r="IA99" s="393">
        <v>0</v>
      </c>
      <c r="IB99" s="407">
        <v>0</v>
      </c>
      <c r="IC99" s="388">
        <v>0</v>
      </c>
      <c r="ID99" s="408">
        <v>0</v>
      </c>
      <c r="IE99" s="396">
        <v>0</v>
      </c>
      <c r="IF99" s="397">
        <v>0</v>
      </c>
      <c r="IG99" s="390">
        <v>0</v>
      </c>
      <c r="IH99" s="390">
        <v>0</v>
      </c>
      <c r="II99" s="391">
        <v>0</v>
      </c>
      <c r="IJ99" s="388">
        <v>0</v>
      </c>
      <c r="IK99" s="395">
        <v>0</v>
      </c>
      <c r="IL99" s="408">
        <v>0</v>
      </c>
      <c r="IM99" s="396">
        <v>0</v>
      </c>
      <c r="IN99" s="397">
        <v>0</v>
      </c>
      <c r="IO99" s="390">
        <v>0</v>
      </c>
      <c r="IP99" s="390">
        <v>0</v>
      </c>
      <c r="IQ99" s="391">
        <v>0</v>
      </c>
      <c r="IR99" s="391">
        <v>0</v>
      </c>
      <c r="IS99" s="388">
        <v>0</v>
      </c>
      <c r="IT99" s="395">
        <v>0</v>
      </c>
      <c r="IU99" s="408">
        <v>0</v>
      </c>
      <c r="IV99" s="396">
        <v>0</v>
      </c>
      <c r="IW99" s="397">
        <v>0</v>
      </c>
      <c r="IX99" s="390">
        <v>0</v>
      </c>
      <c r="IY99" s="390">
        <v>0</v>
      </c>
      <c r="IZ99" s="391">
        <v>0</v>
      </c>
      <c r="JA99" s="388">
        <v>0</v>
      </c>
      <c r="JB99" s="395">
        <v>0</v>
      </c>
      <c r="JC99" s="408">
        <v>0</v>
      </c>
      <c r="JD99" s="396">
        <v>0</v>
      </c>
      <c r="JE99" s="397">
        <v>0</v>
      </c>
      <c r="JF99" s="390">
        <v>0</v>
      </c>
      <c r="JG99" s="390">
        <v>0</v>
      </c>
      <c r="JH99" s="391">
        <v>0</v>
      </c>
      <c r="JI99" s="388">
        <v>0</v>
      </c>
      <c r="JJ99" s="395">
        <v>0</v>
      </c>
      <c r="JK99" s="388">
        <v>0</v>
      </c>
      <c r="JL99" s="388">
        <v>0</v>
      </c>
      <c r="JM99" s="388">
        <v>0</v>
      </c>
      <c r="JN99" s="403">
        <v>0</v>
      </c>
      <c r="JO99" s="400">
        <v>0</v>
      </c>
    </row>
    <row r="100" spans="1:275" x14ac:dyDescent="0.35">
      <c r="A100" s="401">
        <v>880</v>
      </c>
      <c r="B100" s="410">
        <v>2</v>
      </c>
      <c r="C100" s="402" t="s">
        <v>53</v>
      </c>
      <c r="D100" s="403">
        <v>0</v>
      </c>
      <c r="E100" s="388">
        <v>0</v>
      </c>
      <c r="F100" s="404">
        <v>0</v>
      </c>
      <c r="G100" s="405">
        <v>0</v>
      </c>
      <c r="H100" s="405">
        <v>0</v>
      </c>
      <c r="I100" s="405">
        <v>0</v>
      </c>
      <c r="J100" s="393">
        <v>0</v>
      </c>
      <c r="K100" s="403">
        <v>0</v>
      </c>
      <c r="L100" s="404">
        <v>0</v>
      </c>
      <c r="M100" s="405">
        <v>0</v>
      </c>
      <c r="N100" s="405">
        <v>0</v>
      </c>
      <c r="O100" s="405">
        <v>0</v>
      </c>
      <c r="P100" s="393">
        <v>0</v>
      </c>
      <c r="Q100" s="403">
        <v>0</v>
      </c>
      <c r="R100" s="404">
        <v>0</v>
      </c>
      <c r="S100" s="405">
        <v>0</v>
      </c>
      <c r="T100" s="405">
        <v>0</v>
      </c>
      <c r="U100" s="405">
        <v>0</v>
      </c>
      <c r="V100" s="393">
        <v>0</v>
      </c>
      <c r="W100" s="403">
        <v>0</v>
      </c>
      <c r="X100" s="389">
        <v>0</v>
      </c>
      <c r="Y100" s="389">
        <v>0</v>
      </c>
      <c r="Z100" s="389">
        <v>0</v>
      </c>
      <c r="AA100" s="389">
        <v>0</v>
      </c>
      <c r="AB100" s="389">
        <v>0</v>
      </c>
      <c r="AC100" s="406">
        <v>0</v>
      </c>
      <c r="AD100" s="389">
        <v>0</v>
      </c>
      <c r="AE100" s="389">
        <v>0</v>
      </c>
      <c r="AF100" s="389">
        <v>0</v>
      </c>
      <c r="AG100" s="389">
        <v>0</v>
      </c>
      <c r="AH100" s="389">
        <v>0</v>
      </c>
      <c r="AI100" s="406">
        <v>0</v>
      </c>
      <c r="AJ100" s="389">
        <v>0</v>
      </c>
      <c r="AK100" s="389">
        <v>0</v>
      </c>
      <c r="AL100" s="389">
        <v>0</v>
      </c>
      <c r="AM100" s="389">
        <v>0</v>
      </c>
      <c r="AN100" s="389">
        <v>0</v>
      </c>
      <c r="AO100" s="406">
        <v>0</v>
      </c>
      <c r="AP100" s="393">
        <v>0</v>
      </c>
      <c r="AQ100" s="393">
        <v>0</v>
      </c>
      <c r="AR100" s="393">
        <v>0</v>
      </c>
      <c r="AS100" s="393">
        <v>0</v>
      </c>
      <c r="AT100" s="393">
        <v>0</v>
      </c>
      <c r="AU100" s="406">
        <v>0</v>
      </c>
      <c r="AV100" s="393">
        <v>0</v>
      </c>
      <c r="AW100" s="393">
        <v>0</v>
      </c>
      <c r="AX100" s="393">
        <v>0</v>
      </c>
      <c r="AY100" s="393">
        <v>0</v>
      </c>
      <c r="AZ100" s="393">
        <v>0</v>
      </c>
      <c r="BA100" s="392">
        <v>0</v>
      </c>
      <c r="BB100" s="393">
        <v>0</v>
      </c>
      <c r="BC100" s="393">
        <v>0</v>
      </c>
      <c r="BD100" s="393">
        <v>0</v>
      </c>
      <c r="BE100" s="393">
        <v>0</v>
      </c>
      <c r="BF100" s="393">
        <v>0</v>
      </c>
      <c r="BG100" s="392">
        <v>0</v>
      </c>
      <c r="BH100" s="389">
        <v>0</v>
      </c>
      <c r="BI100" s="389">
        <v>0</v>
      </c>
      <c r="BJ100" s="389">
        <v>0</v>
      </c>
      <c r="BK100" s="389">
        <v>0</v>
      </c>
      <c r="BL100" s="389">
        <v>0</v>
      </c>
      <c r="BM100" s="407">
        <v>0</v>
      </c>
      <c r="BN100" s="395">
        <v>0</v>
      </c>
      <c r="BO100" s="408">
        <v>0</v>
      </c>
      <c r="BP100" s="396">
        <v>0</v>
      </c>
      <c r="BQ100" s="397">
        <v>0</v>
      </c>
      <c r="BR100" s="390">
        <v>0</v>
      </c>
      <c r="BS100" s="390">
        <v>0</v>
      </c>
      <c r="BT100" s="398">
        <v>0</v>
      </c>
      <c r="BU100" s="403">
        <v>0</v>
      </c>
      <c r="BV100" s="389">
        <v>0</v>
      </c>
      <c r="BW100" s="389">
        <v>0</v>
      </c>
      <c r="BX100" s="389">
        <v>0</v>
      </c>
      <c r="BY100" s="389">
        <v>0</v>
      </c>
      <c r="BZ100" s="406">
        <v>0</v>
      </c>
      <c r="CA100" s="389">
        <v>0</v>
      </c>
      <c r="CB100" s="389">
        <v>0</v>
      </c>
      <c r="CC100" s="389">
        <v>0</v>
      </c>
      <c r="CD100" s="389">
        <v>0</v>
      </c>
      <c r="CE100" s="406">
        <v>0</v>
      </c>
      <c r="CF100" s="389">
        <v>0</v>
      </c>
      <c r="CG100" s="389">
        <v>0</v>
      </c>
      <c r="CH100" s="389">
        <v>0</v>
      </c>
      <c r="CI100" s="389">
        <v>0</v>
      </c>
      <c r="CJ100" s="406">
        <v>0</v>
      </c>
      <c r="CK100" s="393">
        <v>0</v>
      </c>
      <c r="CL100" s="393">
        <v>0</v>
      </c>
      <c r="CM100" s="393">
        <v>0</v>
      </c>
      <c r="CN100" s="393">
        <v>0</v>
      </c>
      <c r="CO100" s="392">
        <v>0</v>
      </c>
      <c r="CP100" s="393">
        <v>0</v>
      </c>
      <c r="CQ100" s="393">
        <v>0</v>
      </c>
      <c r="CR100" s="393">
        <v>0</v>
      </c>
      <c r="CS100" s="393">
        <v>0</v>
      </c>
      <c r="CT100" s="392">
        <v>0</v>
      </c>
      <c r="CU100" s="404">
        <v>0</v>
      </c>
      <c r="CV100" s="405">
        <v>0</v>
      </c>
      <c r="CW100" s="405">
        <v>0</v>
      </c>
      <c r="CX100" s="393">
        <v>0</v>
      </c>
      <c r="CY100" s="407">
        <v>0</v>
      </c>
      <c r="CZ100" s="395">
        <v>0</v>
      </c>
      <c r="DA100" s="409">
        <v>0</v>
      </c>
      <c r="DB100" s="396">
        <v>0</v>
      </c>
      <c r="DC100" s="397">
        <v>8604</v>
      </c>
      <c r="DD100" s="390">
        <v>0</v>
      </c>
      <c r="DE100" s="390">
        <v>21366</v>
      </c>
      <c r="DF100" s="398">
        <v>666</v>
      </c>
      <c r="DG100" s="403">
        <v>30636</v>
      </c>
      <c r="DH100" s="389">
        <v>0</v>
      </c>
      <c r="DI100" s="389">
        <v>0</v>
      </c>
      <c r="DJ100" s="389">
        <v>0</v>
      </c>
      <c r="DK100" s="389">
        <v>0</v>
      </c>
      <c r="DL100" s="406">
        <v>0</v>
      </c>
      <c r="DM100" s="389">
        <v>5810.6666666666661</v>
      </c>
      <c r="DN100" s="389">
        <v>0</v>
      </c>
      <c r="DO100" s="389">
        <v>0</v>
      </c>
      <c r="DP100" s="389">
        <v>0</v>
      </c>
      <c r="DQ100" s="406">
        <v>5810.6666666666661</v>
      </c>
      <c r="DR100" s="389">
        <v>2793.3333333333335</v>
      </c>
      <c r="DS100" s="389">
        <v>0</v>
      </c>
      <c r="DT100" s="389">
        <v>21366</v>
      </c>
      <c r="DU100" s="389">
        <v>666</v>
      </c>
      <c r="DV100" s="406">
        <v>24825.333333333332</v>
      </c>
      <c r="DW100" s="389">
        <v>0</v>
      </c>
      <c r="DX100" s="389">
        <v>0</v>
      </c>
      <c r="DY100" s="389">
        <v>0</v>
      </c>
      <c r="DZ100" s="389">
        <v>0</v>
      </c>
      <c r="EA100" s="392">
        <v>0</v>
      </c>
      <c r="EB100" s="393">
        <v>0</v>
      </c>
      <c r="EC100" s="393">
        <v>0</v>
      </c>
      <c r="ED100" s="393">
        <v>0</v>
      </c>
      <c r="EE100" s="393">
        <v>0</v>
      </c>
      <c r="EF100" s="406">
        <v>0</v>
      </c>
      <c r="EG100" s="404">
        <v>0</v>
      </c>
      <c r="EH100" s="405">
        <v>0</v>
      </c>
      <c r="EI100" s="405">
        <v>0</v>
      </c>
      <c r="EJ100" s="393">
        <v>0</v>
      </c>
      <c r="EK100" s="407">
        <v>0</v>
      </c>
      <c r="EL100" s="395">
        <v>0</v>
      </c>
      <c r="EM100" s="403">
        <v>1908</v>
      </c>
      <c r="EN100" s="388">
        <v>0</v>
      </c>
      <c r="EO100" s="404">
        <v>0</v>
      </c>
      <c r="EP100" s="405">
        <v>636</v>
      </c>
      <c r="EQ100" s="405">
        <v>9456</v>
      </c>
      <c r="ER100" s="405">
        <v>6774</v>
      </c>
      <c r="ES100" s="393">
        <v>0</v>
      </c>
      <c r="ET100" s="403">
        <v>16866</v>
      </c>
      <c r="EU100" s="404">
        <v>0</v>
      </c>
      <c r="EV100" s="405">
        <v>0</v>
      </c>
      <c r="EW100" s="405">
        <v>0</v>
      </c>
      <c r="EX100" s="405">
        <v>0</v>
      </c>
      <c r="EY100" s="393">
        <v>0</v>
      </c>
      <c r="EZ100" s="403">
        <v>0</v>
      </c>
      <c r="FA100" s="404">
        <v>0</v>
      </c>
      <c r="FB100" s="405">
        <v>636</v>
      </c>
      <c r="FC100" s="405">
        <v>9456</v>
      </c>
      <c r="FD100" s="405">
        <v>6774</v>
      </c>
      <c r="FE100" s="393">
        <v>0</v>
      </c>
      <c r="FF100" s="403">
        <v>16866</v>
      </c>
      <c r="FG100" s="389">
        <v>0</v>
      </c>
      <c r="FH100" s="389">
        <v>0</v>
      </c>
      <c r="FI100" s="389">
        <v>0</v>
      </c>
      <c r="FJ100" s="389">
        <v>0</v>
      </c>
      <c r="FK100" s="389">
        <v>0</v>
      </c>
      <c r="FL100" s="406">
        <v>0</v>
      </c>
      <c r="FM100" s="389">
        <v>0</v>
      </c>
      <c r="FN100" s="389">
        <v>636</v>
      </c>
      <c r="FO100" s="389">
        <v>6612</v>
      </c>
      <c r="FP100" s="389">
        <v>0</v>
      </c>
      <c r="FQ100" s="389">
        <v>0</v>
      </c>
      <c r="FR100" s="406">
        <v>7248</v>
      </c>
      <c r="FS100" s="389">
        <v>0</v>
      </c>
      <c r="FT100" s="389">
        <v>0</v>
      </c>
      <c r="FU100" s="389">
        <v>2844</v>
      </c>
      <c r="FV100" s="389">
        <v>6774</v>
      </c>
      <c r="FW100" s="389">
        <v>0</v>
      </c>
      <c r="FX100" s="406">
        <v>9618</v>
      </c>
      <c r="FY100" s="393">
        <v>0</v>
      </c>
      <c r="FZ100" s="393">
        <v>0</v>
      </c>
      <c r="GA100" s="393">
        <v>0</v>
      </c>
      <c r="GB100" s="393">
        <v>0</v>
      </c>
      <c r="GC100" s="393">
        <v>0</v>
      </c>
      <c r="GD100" s="406">
        <v>0</v>
      </c>
      <c r="GE100" s="393">
        <v>0</v>
      </c>
      <c r="GF100" s="393">
        <v>0</v>
      </c>
      <c r="GG100" s="393">
        <v>0</v>
      </c>
      <c r="GH100" s="393">
        <v>0</v>
      </c>
      <c r="GI100" s="393">
        <v>0</v>
      </c>
      <c r="GJ100" s="392">
        <v>0</v>
      </c>
      <c r="GK100" s="389">
        <v>0</v>
      </c>
      <c r="GL100" s="389">
        <v>0</v>
      </c>
      <c r="GM100" s="389">
        <v>0</v>
      </c>
      <c r="GN100" s="389">
        <v>0</v>
      </c>
      <c r="GO100" s="389">
        <v>0</v>
      </c>
      <c r="GP100" s="418">
        <v>0</v>
      </c>
      <c r="GQ100" s="388">
        <v>1908</v>
      </c>
      <c r="GR100" s="409">
        <v>1860</v>
      </c>
      <c r="GS100" s="396">
        <v>4842</v>
      </c>
      <c r="GT100" s="397">
        <v>2619</v>
      </c>
      <c r="GU100" s="390">
        <v>0</v>
      </c>
      <c r="GV100" s="390">
        <v>5055</v>
      </c>
      <c r="GW100" s="391">
        <v>0</v>
      </c>
      <c r="GX100" s="403">
        <v>7674</v>
      </c>
      <c r="GY100" s="389">
        <v>0</v>
      </c>
      <c r="GZ100" s="389">
        <v>0</v>
      </c>
      <c r="HA100" s="389">
        <v>0</v>
      </c>
      <c r="HB100" s="389">
        <v>0</v>
      </c>
      <c r="HC100" s="406">
        <v>0</v>
      </c>
      <c r="HD100" s="389">
        <v>0</v>
      </c>
      <c r="HE100" s="389">
        <v>0</v>
      </c>
      <c r="HF100" s="389">
        <v>0</v>
      </c>
      <c r="HG100" s="389">
        <v>0</v>
      </c>
      <c r="HH100" s="406">
        <v>0</v>
      </c>
      <c r="HI100" s="389">
        <v>0</v>
      </c>
      <c r="HJ100" s="389">
        <v>0</v>
      </c>
      <c r="HK100" s="389">
        <v>0</v>
      </c>
      <c r="HL100" s="389">
        <v>0</v>
      </c>
      <c r="HM100" s="406">
        <v>0</v>
      </c>
      <c r="HN100" s="389">
        <v>0</v>
      </c>
      <c r="HO100" s="389">
        <v>0</v>
      </c>
      <c r="HP100" s="389">
        <v>0</v>
      </c>
      <c r="HQ100" s="389">
        <v>0</v>
      </c>
      <c r="HR100" s="392">
        <v>0</v>
      </c>
      <c r="HS100" s="393">
        <v>0</v>
      </c>
      <c r="HT100" s="393">
        <v>0</v>
      </c>
      <c r="HU100" s="393">
        <v>0</v>
      </c>
      <c r="HV100" s="393">
        <v>0</v>
      </c>
      <c r="HW100" s="406">
        <v>0</v>
      </c>
      <c r="HX100" s="404">
        <v>2619</v>
      </c>
      <c r="HY100" s="405">
        <v>0</v>
      </c>
      <c r="HZ100" s="405">
        <v>5055</v>
      </c>
      <c r="IA100" s="393">
        <v>0</v>
      </c>
      <c r="IB100" s="407">
        <v>7674</v>
      </c>
      <c r="IC100" s="388">
        <v>0</v>
      </c>
      <c r="ID100" s="408">
        <v>24024</v>
      </c>
      <c r="IE100" s="396">
        <v>0</v>
      </c>
      <c r="IF100" s="397">
        <v>0</v>
      </c>
      <c r="IG100" s="390">
        <v>0</v>
      </c>
      <c r="IH100" s="390">
        <v>0</v>
      </c>
      <c r="II100" s="391">
        <v>0</v>
      </c>
      <c r="IJ100" s="388">
        <v>0</v>
      </c>
      <c r="IK100" s="395">
        <v>24024</v>
      </c>
      <c r="IL100" s="408">
        <v>8940</v>
      </c>
      <c r="IM100" s="396">
        <v>0</v>
      </c>
      <c r="IN100" s="397">
        <v>0</v>
      </c>
      <c r="IO100" s="390">
        <v>0</v>
      </c>
      <c r="IP100" s="390">
        <v>0</v>
      </c>
      <c r="IQ100" s="391">
        <v>0</v>
      </c>
      <c r="IR100" s="391">
        <v>0</v>
      </c>
      <c r="IS100" s="388">
        <v>0</v>
      </c>
      <c r="IT100" s="395">
        <v>8940</v>
      </c>
      <c r="IU100" s="408">
        <v>6894</v>
      </c>
      <c r="IV100" s="396">
        <v>0</v>
      </c>
      <c r="IW100" s="397">
        <v>0</v>
      </c>
      <c r="IX100" s="390">
        <v>0</v>
      </c>
      <c r="IY100" s="390">
        <v>0</v>
      </c>
      <c r="IZ100" s="391">
        <v>0</v>
      </c>
      <c r="JA100" s="388">
        <v>0</v>
      </c>
      <c r="JB100" s="395">
        <v>6894</v>
      </c>
      <c r="JC100" s="408">
        <v>28620</v>
      </c>
      <c r="JD100" s="396">
        <v>0</v>
      </c>
      <c r="JE100" s="397">
        <v>0</v>
      </c>
      <c r="JF100" s="390">
        <v>0</v>
      </c>
      <c r="JG100" s="390">
        <v>0</v>
      </c>
      <c r="JH100" s="391">
        <v>0</v>
      </c>
      <c r="JI100" s="388">
        <v>0</v>
      </c>
      <c r="JJ100" s="395">
        <v>28620</v>
      </c>
      <c r="JK100" s="388">
        <v>72246</v>
      </c>
      <c r="JL100" s="388">
        <v>4842</v>
      </c>
      <c r="JM100" s="388">
        <v>55176</v>
      </c>
      <c r="JN100" s="403">
        <v>70386</v>
      </c>
      <c r="JO100" s="400">
        <v>1</v>
      </c>
    </row>
    <row r="101" spans="1:275" x14ac:dyDescent="0.35">
      <c r="A101" s="401">
        <v>880</v>
      </c>
      <c r="B101" s="410">
        <v>3</v>
      </c>
      <c r="C101" s="402" t="s">
        <v>45</v>
      </c>
      <c r="D101" s="403">
        <v>0</v>
      </c>
      <c r="E101" s="388">
        <v>0</v>
      </c>
      <c r="F101" s="404">
        <v>0</v>
      </c>
      <c r="G101" s="405">
        <v>0</v>
      </c>
      <c r="H101" s="405">
        <v>0</v>
      </c>
      <c r="I101" s="405">
        <v>0</v>
      </c>
      <c r="J101" s="393">
        <v>0</v>
      </c>
      <c r="K101" s="403">
        <v>0</v>
      </c>
      <c r="L101" s="404">
        <v>0</v>
      </c>
      <c r="M101" s="405">
        <v>0</v>
      </c>
      <c r="N101" s="405">
        <v>0</v>
      </c>
      <c r="O101" s="405">
        <v>0</v>
      </c>
      <c r="P101" s="393">
        <v>0</v>
      </c>
      <c r="Q101" s="403">
        <v>0</v>
      </c>
      <c r="R101" s="404">
        <v>0</v>
      </c>
      <c r="S101" s="405">
        <v>0</v>
      </c>
      <c r="T101" s="405">
        <v>0</v>
      </c>
      <c r="U101" s="405">
        <v>0</v>
      </c>
      <c r="V101" s="393">
        <v>0</v>
      </c>
      <c r="W101" s="403">
        <v>0</v>
      </c>
      <c r="X101" s="389">
        <v>0</v>
      </c>
      <c r="Y101" s="389">
        <v>0</v>
      </c>
      <c r="Z101" s="389">
        <v>0</v>
      </c>
      <c r="AA101" s="389">
        <v>0</v>
      </c>
      <c r="AB101" s="389">
        <v>0</v>
      </c>
      <c r="AC101" s="406">
        <v>0</v>
      </c>
      <c r="AD101" s="389">
        <v>0</v>
      </c>
      <c r="AE101" s="389">
        <v>0</v>
      </c>
      <c r="AF101" s="389">
        <v>0</v>
      </c>
      <c r="AG101" s="389">
        <v>0</v>
      </c>
      <c r="AH101" s="389">
        <v>0</v>
      </c>
      <c r="AI101" s="406">
        <v>0</v>
      </c>
      <c r="AJ101" s="389">
        <v>0</v>
      </c>
      <c r="AK101" s="389">
        <v>0</v>
      </c>
      <c r="AL101" s="389">
        <v>0</v>
      </c>
      <c r="AM101" s="389">
        <v>0</v>
      </c>
      <c r="AN101" s="389">
        <v>0</v>
      </c>
      <c r="AO101" s="406">
        <v>0</v>
      </c>
      <c r="AP101" s="393">
        <v>0</v>
      </c>
      <c r="AQ101" s="393">
        <v>0</v>
      </c>
      <c r="AR101" s="393">
        <v>0</v>
      </c>
      <c r="AS101" s="393">
        <v>0</v>
      </c>
      <c r="AT101" s="393">
        <v>0</v>
      </c>
      <c r="AU101" s="406">
        <v>0</v>
      </c>
      <c r="AV101" s="393">
        <v>0</v>
      </c>
      <c r="AW101" s="393">
        <v>0</v>
      </c>
      <c r="AX101" s="393">
        <v>0</v>
      </c>
      <c r="AY101" s="393">
        <v>0</v>
      </c>
      <c r="AZ101" s="393">
        <v>0</v>
      </c>
      <c r="BA101" s="392">
        <v>0</v>
      </c>
      <c r="BB101" s="393">
        <v>0</v>
      </c>
      <c r="BC101" s="393">
        <v>0</v>
      </c>
      <c r="BD101" s="393">
        <v>0</v>
      </c>
      <c r="BE101" s="393">
        <v>0</v>
      </c>
      <c r="BF101" s="393">
        <v>0</v>
      </c>
      <c r="BG101" s="392">
        <v>0</v>
      </c>
      <c r="BH101" s="389">
        <v>0</v>
      </c>
      <c r="BI101" s="389">
        <v>0</v>
      </c>
      <c r="BJ101" s="389">
        <v>0</v>
      </c>
      <c r="BK101" s="389">
        <v>0</v>
      </c>
      <c r="BL101" s="389">
        <v>0</v>
      </c>
      <c r="BM101" s="407">
        <v>0</v>
      </c>
      <c r="BN101" s="395">
        <v>0</v>
      </c>
      <c r="BO101" s="408">
        <v>0</v>
      </c>
      <c r="BP101" s="396">
        <v>0</v>
      </c>
      <c r="BQ101" s="397">
        <v>0</v>
      </c>
      <c r="BR101" s="390">
        <v>0</v>
      </c>
      <c r="BS101" s="390">
        <v>0</v>
      </c>
      <c r="BT101" s="398">
        <v>0</v>
      </c>
      <c r="BU101" s="403">
        <v>0</v>
      </c>
      <c r="BV101" s="389">
        <v>0</v>
      </c>
      <c r="BW101" s="389">
        <v>0</v>
      </c>
      <c r="BX101" s="389">
        <v>0</v>
      </c>
      <c r="BY101" s="389">
        <v>0</v>
      </c>
      <c r="BZ101" s="406">
        <v>0</v>
      </c>
      <c r="CA101" s="389">
        <v>0</v>
      </c>
      <c r="CB101" s="389">
        <v>0</v>
      </c>
      <c r="CC101" s="389">
        <v>0</v>
      </c>
      <c r="CD101" s="389">
        <v>0</v>
      </c>
      <c r="CE101" s="406">
        <v>0</v>
      </c>
      <c r="CF101" s="389">
        <v>0</v>
      </c>
      <c r="CG101" s="389">
        <v>0</v>
      </c>
      <c r="CH101" s="389">
        <v>0</v>
      </c>
      <c r="CI101" s="389">
        <v>0</v>
      </c>
      <c r="CJ101" s="406">
        <v>0</v>
      </c>
      <c r="CK101" s="393">
        <v>0</v>
      </c>
      <c r="CL101" s="393">
        <v>0</v>
      </c>
      <c r="CM101" s="393">
        <v>0</v>
      </c>
      <c r="CN101" s="393">
        <v>0</v>
      </c>
      <c r="CO101" s="392">
        <v>0</v>
      </c>
      <c r="CP101" s="393">
        <v>0</v>
      </c>
      <c r="CQ101" s="393">
        <v>0</v>
      </c>
      <c r="CR101" s="393">
        <v>0</v>
      </c>
      <c r="CS101" s="393">
        <v>0</v>
      </c>
      <c r="CT101" s="392">
        <v>0</v>
      </c>
      <c r="CU101" s="404">
        <v>0</v>
      </c>
      <c r="CV101" s="405">
        <v>0</v>
      </c>
      <c r="CW101" s="405">
        <v>0</v>
      </c>
      <c r="CX101" s="393">
        <v>0</v>
      </c>
      <c r="CY101" s="407">
        <v>0</v>
      </c>
      <c r="CZ101" s="395">
        <v>0</v>
      </c>
      <c r="DA101" s="409">
        <v>0</v>
      </c>
      <c r="DB101" s="396">
        <v>0</v>
      </c>
      <c r="DC101" s="397">
        <v>5922</v>
      </c>
      <c r="DD101" s="390">
        <v>0</v>
      </c>
      <c r="DE101" s="390">
        <v>3042</v>
      </c>
      <c r="DF101" s="398">
        <v>342</v>
      </c>
      <c r="DG101" s="403">
        <v>9306</v>
      </c>
      <c r="DH101" s="389">
        <v>0</v>
      </c>
      <c r="DI101" s="389">
        <v>0</v>
      </c>
      <c r="DJ101" s="389">
        <v>0</v>
      </c>
      <c r="DK101" s="389">
        <v>0</v>
      </c>
      <c r="DL101" s="406">
        <v>0</v>
      </c>
      <c r="DM101" s="389">
        <v>4085.1666666666665</v>
      </c>
      <c r="DN101" s="389">
        <v>0</v>
      </c>
      <c r="DO101" s="389">
        <v>0</v>
      </c>
      <c r="DP101" s="389">
        <v>0</v>
      </c>
      <c r="DQ101" s="406">
        <v>4085.1666666666665</v>
      </c>
      <c r="DR101" s="389">
        <v>1836.8333333333335</v>
      </c>
      <c r="DS101" s="389">
        <v>0</v>
      </c>
      <c r="DT101" s="389">
        <v>3042</v>
      </c>
      <c r="DU101" s="389">
        <v>342</v>
      </c>
      <c r="DV101" s="406">
        <v>5220.8333333333339</v>
      </c>
      <c r="DW101" s="389">
        <v>0</v>
      </c>
      <c r="DX101" s="389">
        <v>0</v>
      </c>
      <c r="DY101" s="389">
        <v>0</v>
      </c>
      <c r="DZ101" s="389">
        <v>0</v>
      </c>
      <c r="EA101" s="392">
        <v>0</v>
      </c>
      <c r="EB101" s="393">
        <v>0</v>
      </c>
      <c r="EC101" s="393">
        <v>0</v>
      </c>
      <c r="ED101" s="393">
        <v>0</v>
      </c>
      <c r="EE101" s="393">
        <v>0</v>
      </c>
      <c r="EF101" s="406">
        <v>0</v>
      </c>
      <c r="EG101" s="404">
        <v>0</v>
      </c>
      <c r="EH101" s="405">
        <v>0</v>
      </c>
      <c r="EI101" s="405">
        <v>0</v>
      </c>
      <c r="EJ101" s="393">
        <v>0</v>
      </c>
      <c r="EK101" s="407">
        <v>0</v>
      </c>
      <c r="EL101" s="395">
        <v>0</v>
      </c>
      <c r="EM101" s="403">
        <v>1344</v>
      </c>
      <c r="EN101" s="388">
        <v>0</v>
      </c>
      <c r="EO101" s="404">
        <v>1398</v>
      </c>
      <c r="EP101" s="405">
        <v>0</v>
      </c>
      <c r="EQ101" s="405">
        <v>10122</v>
      </c>
      <c r="ER101" s="405">
        <v>3582</v>
      </c>
      <c r="ES101" s="393">
        <v>1842</v>
      </c>
      <c r="ET101" s="403">
        <v>16944</v>
      </c>
      <c r="EU101" s="404">
        <v>0</v>
      </c>
      <c r="EV101" s="405">
        <v>0</v>
      </c>
      <c r="EW101" s="405">
        <v>0</v>
      </c>
      <c r="EX101" s="405">
        <v>0</v>
      </c>
      <c r="EY101" s="393">
        <v>0</v>
      </c>
      <c r="EZ101" s="403">
        <v>0</v>
      </c>
      <c r="FA101" s="404">
        <v>1398</v>
      </c>
      <c r="FB101" s="405">
        <v>0</v>
      </c>
      <c r="FC101" s="405">
        <v>10122</v>
      </c>
      <c r="FD101" s="405">
        <v>3582</v>
      </c>
      <c r="FE101" s="393">
        <v>1842</v>
      </c>
      <c r="FF101" s="403">
        <v>16944</v>
      </c>
      <c r="FG101" s="389">
        <v>0</v>
      </c>
      <c r="FH101" s="389">
        <v>0</v>
      </c>
      <c r="FI101" s="389">
        <v>0</v>
      </c>
      <c r="FJ101" s="389">
        <v>0</v>
      </c>
      <c r="FK101" s="389">
        <v>0</v>
      </c>
      <c r="FL101" s="406">
        <v>0</v>
      </c>
      <c r="FM101" s="389">
        <v>1398</v>
      </c>
      <c r="FN101" s="389">
        <v>0</v>
      </c>
      <c r="FO101" s="389">
        <v>7200</v>
      </c>
      <c r="FP101" s="389">
        <v>0</v>
      </c>
      <c r="FQ101" s="389">
        <v>0</v>
      </c>
      <c r="FR101" s="406">
        <v>8598</v>
      </c>
      <c r="FS101" s="389">
        <v>0</v>
      </c>
      <c r="FT101" s="389">
        <v>0</v>
      </c>
      <c r="FU101" s="389">
        <v>2922</v>
      </c>
      <c r="FV101" s="389">
        <v>3582</v>
      </c>
      <c r="FW101" s="389">
        <v>1842</v>
      </c>
      <c r="FX101" s="406">
        <v>8346</v>
      </c>
      <c r="FY101" s="393">
        <v>0</v>
      </c>
      <c r="FZ101" s="393">
        <v>0</v>
      </c>
      <c r="GA101" s="393">
        <v>0</v>
      </c>
      <c r="GB101" s="393">
        <v>0</v>
      </c>
      <c r="GC101" s="393">
        <v>0</v>
      </c>
      <c r="GD101" s="406">
        <v>0</v>
      </c>
      <c r="GE101" s="393">
        <v>0</v>
      </c>
      <c r="GF101" s="393">
        <v>0</v>
      </c>
      <c r="GG101" s="393">
        <v>0</v>
      </c>
      <c r="GH101" s="393">
        <v>0</v>
      </c>
      <c r="GI101" s="393">
        <v>0</v>
      </c>
      <c r="GJ101" s="392">
        <v>0</v>
      </c>
      <c r="GK101" s="389">
        <v>0</v>
      </c>
      <c r="GL101" s="389">
        <v>0</v>
      </c>
      <c r="GM101" s="389">
        <v>0</v>
      </c>
      <c r="GN101" s="389">
        <v>0</v>
      </c>
      <c r="GO101" s="389">
        <v>0</v>
      </c>
      <c r="GP101" s="418">
        <v>0</v>
      </c>
      <c r="GQ101" s="388">
        <v>1344</v>
      </c>
      <c r="GR101" s="409">
        <v>2886</v>
      </c>
      <c r="GS101" s="396">
        <v>5298</v>
      </c>
      <c r="GT101" s="397">
        <v>2682</v>
      </c>
      <c r="GU101" s="390">
        <v>0</v>
      </c>
      <c r="GV101" s="390">
        <v>4014</v>
      </c>
      <c r="GW101" s="391">
        <v>0</v>
      </c>
      <c r="GX101" s="403">
        <v>6696</v>
      </c>
      <c r="GY101" s="389">
        <v>0</v>
      </c>
      <c r="GZ101" s="389">
        <v>0</v>
      </c>
      <c r="HA101" s="389">
        <v>0</v>
      </c>
      <c r="HB101" s="389">
        <v>0</v>
      </c>
      <c r="HC101" s="406">
        <v>0</v>
      </c>
      <c r="HD101" s="389">
        <v>0</v>
      </c>
      <c r="HE101" s="389">
        <v>0</v>
      </c>
      <c r="HF101" s="389">
        <v>0</v>
      </c>
      <c r="HG101" s="389">
        <v>0</v>
      </c>
      <c r="HH101" s="406">
        <v>0</v>
      </c>
      <c r="HI101" s="389">
        <v>0</v>
      </c>
      <c r="HJ101" s="389">
        <v>0</v>
      </c>
      <c r="HK101" s="389">
        <v>0</v>
      </c>
      <c r="HL101" s="389">
        <v>0</v>
      </c>
      <c r="HM101" s="406">
        <v>0</v>
      </c>
      <c r="HN101" s="389">
        <v>0</v>
      </c>
      <c r="HO101" s="389">
        <v>0</v>
      </c>
      <c r="HP101" s="389">
        <v>0</v>
      </c>
      <c r="HQ101" s="389">
        <v>0</v>
      </c>
      <c r="HR101" s="392">
        <v>0</v>
      </c>
      <c r="HS101" s="393">
        <v>0</v>
      </c>
      <c r="HT101" s="393">
        <v>0</v>
      </c>
      <c r="HU101" s="393">
        <v>0</v>
      </c>
      <c r="HV101" s="393">
        <v>0</v>
      </c>
      <c r="HW101" s="406">
        <v>0</v>
      </c>
      <c r="HX101" s="404">
        <v>2682</v>
      </c>
      <c r="HY101" s="405">
        <v>0</v>
      </c>
      <c r="HZ101" s="405">
        <v>4014</v>
      </c>
      <c r="IA101" s="393">
        <v>0</v>
      </c>
      <c r="IB101" s="407">
        <v>6696</v>
      </c>
      <c r="IC101" s="388">
        <v>0</v>
      </c>
      <c r="ID101" s="408">
        <v>8016</v>
      </c>
      <c r="IE101" s="396">
        <v>0</v>
      </c>
      <c r="IF101" s="397">
        <v>0</v>
      </c>
      <c r="IG101" s="390">
        <v>0</v>
      </c>
      <c r="IH101" s="390">
        <v>0</v>
      </c>
      <c r="II101" s="391">
        <v>0</v>
      </c>
      <c r="IJ101" s="388">
        <v>0</v>
      </c>
      <c r="IK101" s="395">
        <v>8016</v>
      </c>
      <c r="IL101" s="408">
        <v>0</v>
      </c>
      <c r="IM101" s="396">
        <v>0</v>
      </c>
      <c r="IN101" s="397">
        <v>0</v>
      </c>
      <c r="IO101" s="390">
        <v>0</v>
      </c>
      <c r="IP101" s="390">
        <v>0</v>
      </c>
      <c r="IQ101" s="391">
        <v>0</v>
      </c>
      <c r="IR101" s="391">
        <v>0</v>
      </c>
      <c r="IS101" s="388">
        <v>0</v>
      </c>
      <c r="IT101" s="395">
        <v>0</v>
      </c>
      <c r="IU101" s="408">
        <v>756</v>
      </c>
      <c r="IV101" s="396">
        <v>0</v>
      </c>
      <c r="IW101" s="397">
        <v>0</v>
      </c>
      <c r="IX101" s="390">
        <v>0</v>
      </c>
      <c r="IY101" s="390">
        <v>0</v>
      </c>
      <c r="IZ101" s="391">
        <v>0</v>
      </c>
      <c r="JA101" s="388">
        <v>0</v>
      </c>
      <c r="JB101" s="395">
        <v>756</v>
      </c>
      <c r="JC101" s="408">
        <v>18420</v>
      </c>
      <c r="JD101" s="396">
        <v>0</v>
      </c>
      <c r="JE101" s="397">
        <v>0</v>
      </c>
      <c r="JF101" s="390">
        <v>0</v>
      </c>
      <c r="JG101" s="390">
        <v>0</v>
      </c>
      <c r="JH101" s="391">
        <v>0</v>
      </c>
      <c r="JI101" s="388">
        <v>0</v>
      </c>
      <c r="JJ101" s="395">
        <v>18420</v>
      </c>
      <c r="JK101" s="388">
        <v>31422</v>
      </c>
      <c r="JL101" s="388">
        <v>5298</v>
      </c>
      <c r="JM101" s="388">
        <v>32946</v>
      </c>
      <c r="JN101" s="403">
        <v>28536</v>
      </c>
      <c r="JO101" s="400">
        <v>1</v>
      </c>
    </row>
    <row r="102" spans="1:275" hidden="1" x14ac:dyDescent="0.35">
      <c r="A102" s="401">
        <v>880</v>
      </c>
      <c r="B102" s="410"/>
      <c r="C102" s="402" t="s">
        <v>310</v>
      </c>
      <c r="D102" s="403">
        <v>0</v>
      </c>
      <c r="E102" s="388">
        <v>0</v>
      </c>
      <c r="F102" s="404">
        <v>0</v>
      </c>
      <c r="G102" s="405">
        <v>0</v>
      </c>
      <c r="H102" s="405">
        <v>0</v>
      </c>
      <c r="I102" s="405">
        <v>0</v>
      </c>
      <c r="J102" s="393">
        <v>0</v>
      </c>
      <c r="K102" s="403">
        <v>0</v>
      </c>
      <c r="L102" s="404">
        <v>0</v>
      </c>
      <c r="M102" s="405">
        <v>0</v>
      </c>
      <c r="N102" s="405">
        <v>0</v>
      </c>
      <c r="O102" s="405">
        <v>0</v>
      </c>
      <c r="P102" s="393">
        <v>0</v>
      </c>
      <c r="Q102" s="403">
        <v>0</v>
      </c>
      <c r="R102" s="404">
        <v>0</v>
      </c>
      <c r="S102" s="405">
        <v>0</v>
      </c>
      <c r="T102" s="405">
        <v>0</v>
      </c>
      <c r="U102" s="405">
        <v>0</v>
      </c>
      <c r="V102" s="393">
        <v>0</v>
      </c>
      <c r="W102" s="403">
        <v>0</v>
      </c>
      <c r="X102" s="389">
        <v>0</v>
      </c>
      <c r="Y102" s="389">
        <v>0</v>
      </c>
      <c r="Z102" s="389">
        <v>0</v>
      </c>
      <c r="AA102" s="389">
        <v>0</v>
      </c>
      <c r="AB102" s="389">
        <v>0</v>
      </c>
      <c r="AC102" s="406">
        <v>0</v>
      </c>
      <c r="AD102" s="389">
        <v>0</v>
      </c>
      <c r="AE102" s="389">
        <v>0</v>
      </c>
      <c r="AF102" s="389">
        <v>0</v>
      </c>
      <c r="AG102" s="389">
        <v>0</v>
      </c>
      <c r="AH102" s="389">
        <v>0</v>
      </c>
      <c r="AI102" s="406">
        <v>0</v>
      </c>
      <c r="AJ102" s="389">
        <v>0</v>
      </c>
      <c r="AK102" s="389">
        <v>0</v>
      </c>
      <c r="AL102" s="389">
        <v>0</v>
      </c>
      <c r="AM102" s="389">
        <v>0</v>
      </c>
      <c r="AN102" s="389">
        <v>0</v>
      </c>
      <c r="AO102" s="406">
        <v>0</v>
      </c>
      <c r="AP102" s="393">
        <v>0</v>
      </c>
      <c r="AQ102" s="393">
        <v>0</v>
      </c>
      <c r="AR102" s="393">
        <v>0</v>
      </c>
      <c r="AS102" s="393">
        <v>0</v>
      </c>
      <c r="AT102" s="393">
        <v>0</v>
      </c>
      <c r="AU102" s="406">
        <v>0</v>
      </c>
      <c r="AV102" s="393">
        <v>0</v>
      </c>
      <c r="AW102" s="393">
        <v>0</v>
      </c>
      <c r="AX102" s="393">
        <v>0</v>
      </c>
      <c r="AY102" s="393">
        <v>0</v>
      </c>
      <c r="AZ102" s="393">
        <v>0</v>
      </c>
      <c r="BA102" s="392">
        <v>0</v>
      </c>
      <c r="BB102" s="393">
        <v>0</v>
      </c>
      <c r="BC102" s="393">
        <v>0</v>
      </c>
      <c r="BD102" s="393">
        <v>0</v>
      </c>
      <c r="BE102" s="393">
        <v>0</v>
      </c>
      <c r="BF102" s="393">
        <v>0</v>
      </c>
      <c r="BG102" s="392">
        <v>0</v>
      </c>
      <c r="BH102" s="389">
        <v>0</v>
      </c>
      <c r="BI102" s="389">
        <v>0</v>
      </c>
      <c r="BJ102" s="389">
        <v>0</v>
      </c>
      <c r="BK102" s="389">
        <v>0</v>
      </c>
      <c r="BL102" s="389">
        <v>0</v>
      </c>
      <c r="BM102" s="407">
        <v>0</v>
      </c>
      <c r="BN102" s="395">
        <v>0</v>
      </c>
      <c r="BO102" s="408">
        <v>0</v>
      </c>
      <c r="BP102" s="396">
        <v>0</v>
      </c>
      <c r="BQ102" s="397">
        <v>0</v>
      </c>
      <c r="BR102" s="390">
        <v>0</v>
      </c>
      <c r="BS102" s="390">
        <v>0</v>
      </c>
      <c r="BT102" s="398">
        <v>0</v>
      </c>
      <c r="BU102" s="403">
        <v>0</v>
      </c>
      <c r="BV102" s="389">
        <v>0</v>
      </c>
      <c r="BW102" s="389">
        <v>0</v>
      </c>
      <c r="BX102" s="389">
        <v>0</v>
      </c>
      <c r="BY102" s="389">
        <v>0</v>
      </c>
      <c r="BZ102" s="406">
        <v>0</v>
      </c>
      <c r="CA102" s="389">
        <v>0</v>
      </c>
      <c r="CB102" s="389">
        <v>0</v>
      </c>
      <c r="CC102" s="389">
        <v>0</v>
      </c>
      <c r="CD102" s="389">
        <v>0</v>
      </c>
      <c r="CE102" s="406">
        <v>0</v>
      </c>
      <c r="CF102" s="389">
        <v>0</v>
      </c>
      <c r="CG102" s="389">
        <v>0</v>
      </c>
      <c r="CH102" s="389">
        <v>0</v>
      </c>
      <c r="CI102" s="389">
        <v>0</v>
      </c>
      <c r="CJ102" s="406">
        <v>0</v>
      </c>
      <c r="CK102" s="393">
        <v>0</v>
      </c>
      <c r="CL102" s="393">
        <v>0</v>
      </c>
      <c r="CM102" s="393">
        <v>0</v>
      </c>
      <c r="CN102" s="393">
        <v>0</v>
      </c>
      <c r="CO102" s="392">
        <v>0</v>
      </c>
      <c r="CP102" s="393">
        <v>0</v>
      </c>
      <c r="CQ102" s="393">
        <v>0</v>
      </c>
      <c r="CR102" s="393">
        <v>0</v>
      </c>
      <c r="CS102" s="393">
        <v>0</v>
      </c>
      <c r="CT102" s="392">
        <v>0</v>
      </c>
      <c r="CU102" s="404">
        <v>0</v>
      </c>
      <c r="CV102" s="405">
        <v>0</v>
      </c>
      <c r="CW102" s="405">
        <v>0</v>
      </c>
      <c r="CX102" s="393">
        <v>0</v>
      </c>
      <c r="CY102" s="407">
        <v>0</v>
      </c>
      <c r="CZ102" s="395">
        <v>0</v>
      </c>
      <c r="DA102" s="409">
        <v>0</v>
      </c>
      <c r="DB102" s="396">
        <v>0</v>
      </c>
      <c r="DC102" s="397">
        <v>0</v>
      </c>
      <c r="DD102" s="390">
        <v>0</v>
      </c>
      <c r="DE102" s="390">
        <v>0</v>
      </c>
      <c r="DF102" s="398">
        <v>0</v>
      </c>
      <c r="DG102" s="403">
        <v>0</v>
      </c>
      <c r="DH102" s="389">
        <v>0</v>
      </c>
      <c r="DI102" s="389">
        <v>0</v>
      </c>
      <c r="DJ102" s="389">
        <v>0</v>
      </c>
      <c r="DK102" s="389">
        <v>0</v>
      </c>
      <c r="DL102" s="406">
        <v>0</v>
      </c>
      <c r="DM102" s="389">
        <v>0</v>
      </c>
      <c r="DN102" s="389">
        <v>0</v>
      </c>
      <c r="DO102" s="389">
        <v>0</v>
      </c>
      <c r="DP102" s="389">
        <v>0</v>
      </c>
      <c r="DQ102" s="406">
        <v>0</v>
      </c>
      <c r="DR102" s="389">
        <v>0</v>
      </c>
      <c r="DS102" s="389">
        <v>0</v>
      </c>
      <c r="DT102" s="389">
        <v>0</v>
      </c>
      <c r="DU102" s="389">
        <v>0</v>
      </c>
      <c r="DV102" s="406">
        <v>0</v>
      </c>
      <c r="DW102" s="389">
        <v>0</v>
      </c>
      <c r="DX102" s="389">
        <v>0</v>
      </c>
      <c r="DY102" s="389">
        <v>0</v>
      </c>
      <c r="DZ102" s="389">
        <v>0</v>
      </c>
      <c r="EA102" s="392">
        <v>0</v>
      </c>
      <c r="EB102" s="393">
        <v>0</v>
      </c>
      <c r="EC102" s="393">
        <v>0</v>
      </c>
      <c r="ED102" s="393">
        <v>0</v>
      </c>
      <c r="EE102" s="393">
        <v>0</v>
      </c>
      <c r="EF102" s="406">
        <v>0</v>
      </c>
      <c r="EG102" s="404">
        <v>0</v>
      </c>
      <c r="EH102" s="405">
        <v>0</v>
      </c>
      <c r="EI102" s="405">
        <v>0</v>
      </c>
      <c r="EJ102" s="393">
        <v>0</v>
      </c>
      <c r="EK102" s="407">
        <v>0</v>
      </c>
      <c r="EL102" s="395">
        <v>0</v>
      </c>
      <c r="EM102" s="403">
        <v>0</v>
      </c>
      <c r="EN102" s="388">
        <v>0</v>
      </c>
      <c r="EO102" s="404">
        <v>0</v>
      </c>
      <c r="EP102" s="405">
        <v>0</v>
      </c>
      <c r="EQ102" s="405">
        <v>0</v>
      </c>
      <c r="ER102" s="405">
        <v>0</v>
      </c>
      <c r="ES102" s="393">
        <v>0</v>
      </c>
      <c r="ET102" s="403">
        <v>0</v>
      </c>
      <c r="EU102" s="404">
        <v>0</v>
      </c>
      <c r="EV102" s="405">
        <v>0</v>
      </c>
      <c r="EW102" s="405">
        <v>0</v>
      </c>
      <c r="EX102" s="405">
        <v>0</v>
      </c>
      <c r="EY102" s="393">
        <v>0</v>
      </c>
      <c r="EZ102" s="403">
        <v>0</v>
      </c>
      <c r="FA102" s="404">
        <v>0</v>
      </c>
      <c r="FB102" s="405">
        <v>0</v>
      </c>
      <c r="FC102" s="405">
        <v>0</v>
      </c>
      <c r="FD102" s="405">
        <v>0</v>
      </c>
      <c r="FE102" s="393">
        <v>0</v>
      </c>
      <c r="FF102" s="403">
        <v>0</v>
      </c>
      <c r="FG102" s="389">
        <v>0</v>
      </c>
      <c r="FH102" s="389">
        <v>0</v>
      </c>
      <c r="FI102" s="389">
        <v>0</v>
      </c>
      <c r="FJ102" s="389">
        <v>0</v>
      </c>
      <c r="FK102" s="389">
        <v>0</v>
      </c>
      <c r="FL102" s="406">
        <v>0</v>
      </c>
      <c r="FM102" s="389">
        <v>0</v>
      </c>
      <c r="FN102" s="389">
        <v>0</v>
      </c>
      <c r="FO102" s="389">
        <v>0</v>
      </c>
      <c r="FP102" s="389">
        <v>0</v>
      </c>
      <c r="FQ102" s="389">
        <v>0</v>
      </c>
      <c r="FR102" s="406">
        <v>0</v>
      </c>
      <c r="FS102" s="389">
        <v>0</v>
      </c>
      <c r="FT102" s="389">
        <v>0</v>
      </c>
      <c r="FU102" s="389">
        <v>0</v>
      </c>
      <c r="FV102" s="389">
        <v>0</v>
      </c>
      <c r="FW102" s="389">
        <v>0</v>
      </c>
      <c r="FX102" s="406">
        <v>0</v>
      </c>
      <c r="FY102" s="393">
        <v>0</v>
      </c>
      <c r="FZ102" s="393">
        <v>0</v>
      </c>
      <c r="GA102" s="393">
        <v>0</v>
      </c>
      <c r="GB102" s="393">
        <v>0</v>
      </c>
      <c r="GC102" s="393">
        <v>0</v>
      </c>
      <c r="GD102" s="406">
        <v>0</v>
      </c>
      <c r="GE102" s="393">
        <v>0</v>
      </c>
      <c r="GF102" s="393">
        <v>0</v>
      </c>
      <c r="GG102" s="393">
        <v>0</v>
      </c>
      <c r="GH102" s="393">
        <v>0</v>
      </c>
      <c r="GI102" s="393">
        <v>0</v>
      </c>
      <c r="GJ102" s="392">
        <v>0</v>
      </c>
      <c r="GK102" s="389">
        <v>0</v>
      </c>
      <c r="GL102" s="389">
        <v>0</v>
      </c>
      <c r="GM102" s="389">
        <v>0</v>
      </c>
      <c r="GN102" s="389">
        <v>0</v>
      </c>
      <c r="GO102" s="389">
        <v>0</v>
      </c>
      <c r="GP102" s="418">
        <v>0</v>
      </c>
      <c r="GQ102" s="388">
        <v>0</v>
      </c>
      <c r="GR102" s="409">
        <v>0</v>
      </c>
      <c r="GS102" s="396">
        <v>0</v>
      </c>
      <c r="GT102" s="397">
        <v>0</v>
      </c>
      <c r="GU102" s="390">
        <v>0</v>
      </c>
      <c r="GV102" s="390">
        <v>0</v>
      </c>
      <c r="GW102" s="391">
        <v>0</v>
      </c>
      <c r="GX102" s="403">
        <v>0</v>
      </c>
      <c r="GY102" s="389">
        <v>0</v>
      </c>
      <c r="GZ102" s="389">
        <v>0</v>
      </c>
      <c r="HA102" s="389">
        <v>0</v>
      </c>
      <c r="HB102" s="389">
        <v>0</v>
      </c>
      <c r="HC102" s="406">
        <v>0</v>
      </c>
      <c r="HD102" s="389">
        <v>0</v>
      </c>
      <c r="HE102" s="389">
        <v>0</v>
      </c>
      <c r="HF102" s="389">
        <v>0</v>
      </c>
      <c r="HG102" s="389">
        <v>0</v>
      </c>
      <c r="HH102" s="406">
        <v>0</v>
      </c>
      <c r="HI102" s="389">
        <v>0</v>
      </c>
      <c r="HJ102" s="389">
        <v>0</v>
      </c>
      <c r="HK102" s="389">
        <v>0</v>
      </c>
      <c r="HL102" s="389">
        <v>0</v>
      </c>
      <c r="HM102" s="406">
        <v>0</v>
      </c>
      <c r="HN102" s="389">
        <v>0</v>
      </c>
      <c r="HO102" s="389">
        <v>0</v>
      </c>
      <c r="HP102" s="389">
        <v>0</v>
      </c>
      <c r="HQ102" s="389">
        <v>0</v>
      </c>
      <c r="HR102" s="392">
        <v>0</v>
      </c>
      <c r="HS102" s="393">
        <v>0</v>
      </c>
      <c r="HT102" s="393">
        <v>0</v>
      </c>
      <c r="HU102" s="393">
        <v>0</v>
      </c>
      <c r="HV102" s="393">
        <v>0</v>
      </c>
      <c r="HW102" s="406">
        <v>0</v>
      </c>
      <c r="HX102" s="404">
        <v>0</v>
      </c>
      <c r="HY102" s="405">
        <v>0</v>
      </c>
      <c r="HZ102" s="405">
        <v>0</v>
      </c>
      <c r="IA102" s="393">
        <v>0</v>
      </c>
      <c r="IB102" s="407">
        <v>0</v>
      </c>
      <c r="IC102" s="388">
        <v>0</v>
      </c>
      <c r="ID102" s="408">
        <v>0</v>
      </c>
      <c r="IE102" s="396">
        <v>0</v>
      </c>
      <c r="IF102" s="397">
        <v>0</v>
      </c>
      <c r="IG102" s="390">
        <v>0</v>
      </c>
      <c r="IH102" s="390">
        <v>0</v>
      </c>
      <c r="II102" s="391">
        <v>0</v>
      </c>
      <c r="IJ102" s="388">
        <v>0</v>
      </c>
      <c r="IK102" s="395">
        <v>0</v>
      </c>
      <c r="IL102" s="408">
        <v>0</v>
      </c>
      <c r="IM102" s="396">
        <v>0</v>
      </c>
      <c r="IN102" s="397">
        <v>0</v>
      </c>
      <c r="IO102" s="390">
        <v>0</v>
      </c>
      <c r="IP102" s="390">
        <v>0</v>
      </c>
      <c r="IQ102" s="391">
        <v>0</v>
      </c>
      <c r="IR102" s="391">
        <v>0</v>
      </c>
      <c r="IS102" s="388">
        <v>0</v>
      </c>
      <c r="IT102" s="395">
        <v>0</v>
      </c>
      <c r="IU102" s="408">
        <v>0</v>
      </c>
      <c r="IV102" s="396">
        <v>0</v>
      </c>
      <c r="IW102" s="397">
        <v>0</v>
      </c>
      <c r="IX102" s="390">
        <v>0</v>
      </c>
      <c r="IY102" s="390">
        <v>0</v>
      </c>
      <c r="IZ102" s="391">
        <v>0</v>
      </c>
      <c r="JA102" s="388">
        <v>0</v>
      </c>
      <c r="JB102" s="395">
        <v>0</v>
      </c>
      <c r="JC102" s="408">
        <v>0</v>
      </c>
      <c r="JD102" s="396">
        <v>0</v>
      </c>
      <c r="JE102" s="397">
        <v>0</v>
      </c>
      <c r="JF102" s="390">
        <v>0</v>
      </c>
      <c r="JG102" s="390">
        <v>0</v>
      </c>
      <c r="JH102" s="391">
        <v>0</v>
      </c>
      <c r="JI102" s="388">
        <v>0</v>
      </c>
      <c r="JJ102" s="395">
        <v>0</v>
      </c>
      <c r="JK102" s="388">
        <v>0</v>
      </c>
      <c r="JL102" s="388">
        <v>0</v>
      </c>
      <c r="JM102" s="388">
        <v>0</v>
      </c>
      <c r="JN102" s="403">
        <v>0</v>
      </c>
      <c r="JO102" s="400">
        <v>0</v>
      </c>
    </row>
    <row r="103" spans="1:275" x14ac:dyDescent="0.35">
      <c r="A103" s="411">
        <v>880</v>
      </c>
      <c r="B103" s="410">
        <v>3</v>
      </c>
      <c r="C103" s="412" t="s">
        <v>40</v>
      </c>
      <c r="D103" s="413">
        <v>0</v>
      </c>
      <c r="E103" s="388">
        <v>0</v>
      </c>
      <c r="F103" s="414">
        <v>0</v>
      </c>
      <c r="G103" s="415">
        <v>0</v>
      </c>
      <c r="H103" s="415">
        <v>0</v>
      </c>
      <c r="I103" s="415">
        <v>0</v>
      </c>
      <c r="J103" s="416">
        <v>0</v>
      </c>
      <c r="K103" s="413">
        <v>0</v>
      </c>
      <c r="L103" s="414">
        <v>0</v>
      </c>
      <c r="M103" s="415">
        <v>0</v>
      </c>
      <c r="N103" s="415">
        <v>0</v>
      </c>
      <c r="O103" s="415">
        <v>0</v>
      </c>
      <c r="P103" s="416">
        <v>0</v>
      </c>
      <c r="Q103" s="413">
        <v>0</v>
      </c>
      <c r="R103" s="414">
        <v>0</v>
      </c>
      <c r="S103" s="415">
        <v>0</v>
      </c>
      <c r="T103" s="415">
        <v>0</v>
      </c>
      <c r="U103" s="415">
        <v>0</v>
      </c>
      <c r="V103" s="416">
        <v>0</v>
      </c>
      <c r="W103" s="413">
        <v>0</v>
      </c>
      <c r="X103" s="389">
        <v>0</v>
      </c>
      <c r="Y103" s="389">
        <v>0</v>
      </c>
      <c r="Z103" s="389">
        <v>0</v>
      </c>
      <c r="AA103" s="389">
        <v>0</v>
      </c>
      <c r="AB103" s="389">
        <v>0</v>
      </c>
      <c r="AC103" s="417">
        <v>0</v>
      </c>
      <c r="AD103" s="389">
        <v>0</v>
      </c>
      <c r="AE103" s="389">
        <v>0</v>
      </c>
      <c r="AF103" s="389">
        <v>0</v>
      </c>
      <c r="AG103" s="389">
        <v>0</v>
      </c>
      <c r="AH103" s="389">
        <v>0</v>
      </c>
      <c r="AI103" s="417">
        <v>0</v>
      </c>
      <c r="AJ103" s="389">
        <v>0</v>
      </c>
      <c r="AK103" s="389">
        <v>0</v>
      </c>
      <c r="AL103" s="389">
        <v>0</v>
      </c>
      <c r="AM103" s="389">
        <v>0</v>
      </c>
      <c r="AN103" s="389">
        <v>0</v>
      </c>
      <c r="AO103" s="417">
        <v>0</v>
      </c>
      <c r="AP103" s="393">
        <v>0</v>
      </c>
      <c r="AQ103" s="393">
        <v>0</v>
      </c>
      <c r="AR103" s="393">
        <v>0</v>
      </c>
      <c r="AS103" s="393">
        <v>0</v>
      </c>
      <c r="AT103" s="393">
        <v>0</v>
      </c>
      <c r="AU103" s="417">
        <v>0</v>
      </c>
      <c r="AV103" s="393">
        <v>0</v>
      </c>
      <c r="AW103" s="393">
        <v>0</v>
      </c>
      <c r="AX103" s="393">
        <v>0</v>
      </c>
      <c r="AY103" s="393">
        <v>0</v>
      </c>
      <c r="AZ103" s="393">
        <v>0</v>
      </c>
      <c r="BA103" s="392">
        <v>0</v>
      </c>
      <c r="BB103" s="393">
        <v>0</v>
      </c>
      <c r="BC103" s="393">
        <v>0</v>
      </c>
      <c r="BD103" s="393">
        <v>0</v>
      </c>
      <c r="BE103" s="393">
        <v>0</v>
      </c>
      <c r="BF103" s="393">
        <v>0</v>
      </c>
      <c r="BG103" s="392">
        <v>0</v>
      </c>
      <c r="BH103" s="389">
        <v>0</v>
      </c>
      <c r="BI103" s="389">
        <v>0</v>
      </c>
      <c r="BJ103" s="389">
        <v>0</v>
      </c>
      <c r="BK103" s="389">
        <v>0</v>
      </c>
      <c r="BL103" s="389">
        <v>0</v>
      </c>
      <c r="BM103" s="418">
        <v>0</v>
      </c>
      <c r="BN103" s="395">
        <v>0</v>
      </c>
      <c r="BO103" s="419">
        <v>0</v>
      </c>
      <c r="BP103" s="396">
        <v>0</v>
      </c>
      <c r="BQ103" s="397">
        <v>0</v>
      </c>
      <c r="BR103" s="390">
        <v>0</v>
      </c>
      <c r="BS103" s="390">
        <v>0</v>
      </c>
      <c r="BT103" s="398">
        <v>0</v>
      </c>
      <c r="BU103" s="413">
        <v>0</v>
      </c>
      <c r="BV103" s="389">
        <v>0</v>
      </c>
      <c r="BW103" s="389">
        <v>0</v>
      </c>
      <c r="BX103" s="389">
        <v>0</v>
      </c>
      <c r="BY103" s="389">
        <v>0</v>
      </c>
      <c r="BZ103" s="417">
        <v>0</v>
      </c>
      <c r="CA103" s="389">
        <v>0</v>
      </c>
      <c r="CB103" s="389">
        <v>0</v>
      </c>
      <c r="CC103" s="389">
        <v>0</v>
      </c>
      <c r="CD103" s="389">
        <v>0</v>
      </c>
      <c r="CE103" s="417">
        <v>0</v>
      </c>
      <c r="CF103" s="389">
        <v>0</v>
      </c>
      <c r="CG103" s="389">
        <v>0</v>
      </c>
      <c r="CH103" s="389">
        <v>0</v>
      </c>
      <c r="CI103" s="389">
        <v>0</v>
      </c>
      <c r="CJ103" s="417">
        <v>0</v>
      </c>
      <c r="CK103" s="393">
        <v>0</v>
      </c>
      <c r="CL103" s="393">
        <v>0</v>
      </c>
      <c r="CM103" s="393">
        <v>0</v>
      </c>
      <c r="CN103" s="393">
        <v>0</v>
      </c>
      <c r="CO103" s="392">
        <v>0</v>
      </c>
      <c r="CP103" s="393">
        <v>0</v>
      </c>
      <c r="CQ103" s="393">
        <v>0</v>
      </c>
      <c r="CR103" s="393">
        <v>0</v>
      </c>
      <c r="CS103" s="393">
        <v>0</v>
      </c>
      <c r="CT103" s="392">
        <v>0</v>
      </c>
      <c r="CU103" s="414">
        <v>0</v>
      </c>
      <c r="CV103" s="415">
        <v>0</v>
      </c>
      <c r="CW103" s="415">
        <v>0</v>
      </c>
      <c r="CX103" s="416">
        <v>0</v>
      </c>
      <c r="CY103" s="418">
        <v>0</v>
      </c>
      <c r="CZ103" s="395">
        <v>0</v>
      </c>
      <c r="DA103" s="420">
        <v>0</v>
      </c>
      <c r="DB103" s="396">
        <v>0</v>
      </c>
      <c r="DC103" s="397">
        <v>3498</v>
      </c>
      <c r="DD103" s="390">
        <v>1026</v>
      </c>
      <c r="DE103" s="390">
        <v>5610</v>
      </c>
      <c r="DF103" s="398">
        <v>0</v>
      </c>
      <c r="DG103" s="413">
        <v>10134</v>
      </c>
      <c r="DH103" s="389">
        <v>0</v>
      </c>
      <c r="DI103" s="389">
        <v>0</v>
      </c>
      <c r="DJ103" s="389">
        <v>0</v>
      </c>
      <c r="DK103" s="389">
        <v>0</v>
      </c>
      <c r="DL103" s="417">
        <v>0</v>
      </c>
      <c r="DM103" s="389">
        <v>3421</v>
      </c>
      <c r="DN103" s="389">
        <v>0</v>
      </c>
      <c r="DO103" s="389">
        <v>0</v>
      </c>
      <c r="DP103" s="389">
        <v>0</v>
      </c>
      <c r="DQ103" s="417">
        <v>3421</v>
      </c>
      <c r="DR103" s="389">
        <v>77</v>
      </c>
      <c r="DS103" s="389">
        <v>1026</v>
      </c>
      <c r="DT103" s="389">
        <v>5610</v>
      </c>
      <c r="DU103" s="389">
        <v>0</v>
      </c>
      <c r="DV103" s="417">
        <v>6713</v>
      </c>
      <c r="DW103" s="389">
        <v>0</v>
      </c>
      <c r="DX103" s="389">
        <v>0</v>
      </c>
      <c r="DY103" s="389">
        <v>0</v>
      </c>
      <c r="DZ103" s="389">
        <v>0</v>
      </c>
      <c r="EA103" s="392">
        <v>0</v>
      </c>
      <c r="EB103" s="393">
        <v>0</v>
      </c>
      <c r="EC103" s="393">
        <v>0</v>
      </c>
      <c r="ED103" s="393">
        <v>0</v>
      </c>
      <c r="EE103" s="393">
        <v>0</v>
      </c>
      <c r="EF103" s="417">
        <v>0</v>
      </c>
      <c r="EG103" s="414">
        <v>0</v>
      </c>
      <c r="EH103" s="415">
        <v>0</v>
      </c>
      <c r="EI103" s="415">
        <v>0</v>
      </c>
      <c r="EJ103" s="416">
        <v>0</v>
      </c>
      <c r="EK103" s="418">
        <v>0</v>
      </c>
      <c r="EL103" s="395">
        <v>0</v>
      </c>
      <c r="EM103" s="413">
        <v>558</v>
      </c>
      <c r="EN103" s="388">
        <v>0</v>
      </c>
      <c r="EO103" s="414">
        <v>0</v>
      </c>
      <c r="EP103" s="415">
        <v>0</v>
      </c>
      <c r="EQ103" s="415">
        <v>9090</v>
      </c>
      <c r="ER103" s="415">
        <v>1176</v>
      </c>
      <c r="ES103" s="416">
        <v>540</v>
      </c>
      <c r="ET103" s="413">
        <v>10806</v>
      </c>
      <c r="EU103" s="414">
        <v>0</v>
      </c>
      <c r="EV103" s="415">
        <v>0</v>
      </c>
      <c r="EW103" s="415">
        <v>0</v>
      </c>
      <c r="EX103" s="415">
        <v>0</v>
      </c>
      <c r="EY103" s="416">
        <v>0</v>
      </c>
      <c r="EZ103" s="413">
        <v>0</v>
      </c>
      <c r="FA103" s="414">
        <v>0</v>
      </c>
      <c r="FB103" s="415">
        <v>0</v>
      </c>
      <c r="FC103" s="415">
        <v>9090</v>
      </c>
      <c r="FD103" s="415">
        <v>1176</v>
      </c>
      <c r="FE103" s="416">
        <v>540</v>
      </c>
      <c r="FF103" s="413">
        <v>10806</v>
      </c>
      <c r="FG103" s="389">
        <v>0</v>
      </c>
      <c r="FH103" s="389">
        <v>0</v>
      </c>
      <c r="FI103" s="389">
        <v>0</v>
      </c>
      <c r="FJ103" s="389">
        <v>0</v>
      </c>
      <c r="FK103" s="389">
        <v>0</v>
      </c>
      <c r="FL103" s="417">
        <v>0</v>
      </c>
      <c r="FM103" s="389">
        <v>0</v>
      </c>
      <c r="FN103" s="389">
        <v>0</v>
      </c>
      <c r="FO103" s="389">
        <v>3691</v>
      </c>
      <c r="FP103" s="389">
        <v>0</v>
      </c>
      <c r="FQ103" s="389">
        <v>0</v>
      </c>
      <c r="FR103" s="417">
        <v>3691</v>
      </c>
      <c r="FS103" s="389">
        <v>0</v>
      </c>
      <c r="FT103" s="389">
        <v>0</v>
      </c>
      <c r="FU103" s="389">
        <v>5399</v>
      </c>
      <c r="FV103" s="389">
        <v>1176</v>
      </c>
      <c r="FW103" s="389">
        <v>540</v>
      </c>
      <c r="FX103" s="417">
        <v>7115</v>
      </c>
      <c r="FY103" s="393">
        <v>0</v>
      </c>
      <c r="FZ103" s="393">
        <v>0</v>
      </c>
      <c r="GA103" s="393">
        <v>0</v>
      </c>
      <c r="GB103" s="393">
        <v>0</v>
      </c>
      <c r="GC103" s="393">
        <v>0</v>
      </c>
      <c r="GD103" s="417">
        <v>0</v>
      </c>
      <c r="GE103" s="393">
        <v>0</v>
      </c>
      <c r="GF103" s="393">
        <v>0</v>
      </c>
      <c r="GG103" s="393">
        <v>0</v>
      </c>
      <c r="GH103" s="393">
        <v>0</v>
      </c>
      <c r="GI103" s="393">
        <v>0</v>
      </c>
      <c r="GJ103" s="392">
        <v>0</v>
      </c>
      <c r="GK103" s="389">
        <v>0</v>
      </c>
      <c r="GL103" s="389">
        <v>0</v>
      </c>
      <c r="GM103" s="389">
        <v>0</v>
      </c>
      <c r="GN103" s="389">
        <v>0</v>
      </c>
      <c r="GO103" s="389">
        <v>0</v>
      </c>
      <c r="GP103" s="418">
        <v>0</v>
      </c>
      <c r="GQ103" s="388">
        <v>558</v>
      </c>
      <c r="GR103" s="420">
        <v>1758</v>
      </c>
      <c r="GS103" s="396">
        <v>4212</v>
      </c>
      <c r="GT103" s="397">
        <v>3006</v>
      </c>
      <c r="GU103" s="390">
        <v>0</v>
      </c>
      <c r="GV103" s="390">
        <v>2118</v>
      </c>
      <c r="GW103" s="391">
        <v>0</v>
      </c>
      <c r="GX103" s="413">
        <v>5124</v>
      </c>
      <c r="GY103" s="389">
        <v>0</v>
      </c>
      <c r="GZ103" s="389">
        <v>0</v>
      </c>
      <c r="HA103" s="389">
        <v>0</v>
      </c>
      <c r="HB103" s="389">
        <v>0</v>
      </c>
      <c r="HC103" s="417">
        <v>0</v>
      </c>
      <c r="HD103" s="389">
        <v>0</v>
      </c>
      <c r="HE103" s="389">
        <v>0</v>
      </c>
      <c r="HF103" s="389">
        <v>0</v>
      </c>
      <c r="HG103" s="389">
        <v>0</v>
      </c>
      <c r="HH103" s="417">
        <v>0</v>
      </c>
      <c r="HI103" s="389">
        <v>0</v>
      </c>
      <c r="HJ103" s="389">
        <v>0</v>
      </c>
      <c r="HK103" s="389">
        <v>0</v>
      </c>
      <c r="HL103" s="389">
        <v>0</v>
      </c>
      <c r="HM103" s="417">
        <v>0</v>
      </c>
      <c r="HN103" s="389">
        <v>0</v>
      </c>
      <c r="HO103" s="389">
        <v>0</v>
      </c>
      <c r="HP103" s="389">
        <v>0</v>
      </c>
      <c r="HQ103" s="389">
        <v>0</v>
      </c>
      <c r="HR103" s="392">
        <v>0</v>
      </c>
      <c r="HS103" s="393">
        <v>0</v>
      </c>
      <c r="HT103" s="393">
        <v>0</v>
      </c>
      <c r="HU103" s="393">
        <v>0</v>
      </c>
      <c r="HV103" s="393">
        <v>0</v>
      </c>
      <c r="HW103" s="417">
        <v>0</v>
      </c>
      <c r="HX103" s="414">
        <v>3006</v>
      </c>
      <c r="HY103" s="415">
        <v>0</v>
      </c>
      <c r="HZ103" s="415">
        <v>2118</v>
      </c>
      <c r="IA103" s="416">
        <v>0</v>
      </c>
      <c r="IB103" s="418">
        <v>5124</v>
      </c>
      <c r="IC103" s="388">
        <v>0</v>
      </c>
      <c r="ID103" s="419">
        <v>5994</v>
      </c>
      <c r="IE103" s="396">
        <v>0</v>
      </c>
      <c r="IF103" s="397">
        <v>198</v>
      </c>
      <c r="IG103" s="390">
        <v>1200</v>
      </c>
      <c r="IH103" s="390">
        <v>0</v>
      </c>
      <c r="II103" s="391">
        <v>0</v>
      </c>
      <c r="IJ103" s="388">
        <v>1398</v>
      </c>
      <c r="IK103" s="395">
        <v>5994</v>
      </c>
      <c r="IL103" s="419">
        <v>0</v>
      </c>
      <c r="IM103" s="396">
        <v>0</v>
      </c>
      <c r="IN103" s="397">
        <v>0</v>
      </c>
      <c r="IO103" s="390">
        <v>0</v>
      </c>
      <c r="IP103" s="390">
        <v>0</v>
      </c>
      <c r="IQ103" s="391">
        <v>0</v>
      </c>
      <c r="IR103" s="391">
        <v>0</v>
      </c>
      <c r="IS103" s="388">
        <v>0</v>
      </c>
      <c r="IT103" s="395">
        <v>0</v>
      </c>
      <c r="IU103" s="419">
        <v>366</v>
      </c>
      <c r="IV103" s="396">
        <v>0</v>
      </c>
      <c r="IW103" s="397">
        <v>0</v>
      </c>
      <c r="IX103" s="390">
        <v>0</v>
      </c>
      <c r="IY103" s="390">
        <v>0</v>
      </c>
      <c r="IZ103" s="391">
        <v>0</v>
      </c>
      <c r="JA103" s="388">
        <v>0</v>
      </c>
      <c r="JB103" s="395">
        <v>366</v>
      </c>
      <c r="JC103" s="419">
        <v>8556</v>
      </c>
      <c r="JD103" s="396">
        <v>0</v>
      </c>
      <c r="JE103" s="397">
        <v>0</v>
      </c>
      <c r="JF103" s="390">
        <v>0</v>
      </c>
      <c r="JG103" s="390">
        <v>0</v>
      </c>
      <c r="JH103" s="391">
        <v>0</v>
      </c>
      <c r="JI103" s="388">
        <v>0</v>
      </c>
      <c r="JJ103" s="395">
        <v>8556</v>
      </c>
      <c r="JK103" s="388">
        <v>17232</v>
      </c>
      <c r="JL103" s="388">
        <v>4212</v>
      </c>
      <c r="JM103" s="388">
        <v>27462</v>
      </c>
      <c r="JN103" s="413">
        <v>15474</v>
      </c>
      <c r="JO103" s="400">
        <v>1</v>
      </c>
    </row>
    <row r="104" spans="1:275" x14ac:dyDescent="0.35">
      <c r="A104" s="421" t="s">
        <v>322</v>
      </c>
      <c r="B104" s="421"/>
      <c r="C104" s="422"/>
      <c r="D104" s="423">
        <v>0</v>
      </c>
      <c r="E104" s="423">
        <v>0</v>
      </c>
      <c r="F104" s="424">
        <v>50763</v>
      </c>
      <c r="G104" s="425">
        <v>16995</v>
      </c>
      <c r="H104" s="425">
        <v>0</v>
      </c>
      <c r="I104" s="425">
        <v>33198</v>
      </c>
      <c r="J104" s="426">
        <v>10194</v>
      </c>
      <c r="K104" s="423">
        <v>111150</v>
      </c>
      <c r="L104" s="424">
        <v>0</v>
      </c>
      <c r="M104" s="425">
        <v>432</v>
      </c>
      <c r="N104" s="425">
        <v>0</v>
      </c>
      <c r="O104" s="425">
        <v>0</v>
      </c>
      <c r="P104" s="426">
        <v>0</v>
      </c>
      <c r="Q104" s="423">
        <v>432</v>
      </c>
      <c r="R104" s="424">
        <v>50763</v>
      </c>
      <c r="S104" s="425">
        <v>17427</v>
      </c>
      <c r="T104" s="425">
        <v>0</v>
      </c>
      <c r="U104" s="425">
        <v>33198</v>
      </c>
      <c r="V104" s="426">
        <v>10194</v>
      </c>
      <c r="W104" s="423">
        <v>111582</v>
      </c>
      <c r="X104" s="424">
        <v>0</v>
      </c>
      <c r="Y104" s="425">
        <v>0</v>
      </c>
      <c r="Z104" s="425">
        <v>0</v>
      </c>
      <c r="AA104" s="425">
        <v>0</v>
      </c>
      <c r="AB104" s="426">
        <v>0</v>
      </c>
      <c r="AC104" s="423">
        <v>0</v>
      </c>
      <c r="AD104" s="424">
        <v>28795</v>
      </c>
      <c r="AE104" s="425">
        <v>3974</v>
      </c>
      <c r="AF104" s="425">
        <v>0</v>
      </c>
      <c r="AG104" s="425">
        <v>0</v>
      </c>
      <c r="AH104" s="426">
        <v>0</v>
      </c>
      <c r="AI104" s="423">
        <v>32769</v>
      </c>
      <c r="AJ104" s="424">
        <v>21968</v>
      </c>
      <c r="AK104" s="425">
        <v>13453</v>
      </c>
      <c r="AL104" s="425">
        <v>0</v>
      </c>
      <c r="AM104" s="425">
        <v>33198</v>
      </c>
      <c r="AN104" s="426">
        <v>10194</v>
      </c>
      <c r="AO104" s="423">
        <v>78813</v>
      </c>
      <c r="AP104" s="424">
        <v>0</v>
      </c>
      <c r="AQ104" s="425">
        <v>0</v>
      </c>
      <c r="AR104" s="425">
        <v>0</v>
      </c>
      <c r="AS104" s="425">
        <v>0</v>
      </c>
      <c r="AT104" s="426">
        <v>0</v>
      </c>
      <c r="AU104" s="423">
        <v>0</v>
      </c>
      <c r="AV104" s="424">
        <v>0</v>
      </c>
      <c r="AW104" s="425">
        <v>0</v>
      </c>
      <c r="AX104" s="425">
        <v>0</v>
      </c>
      <c r="AY104" s="425">
        <v>0</v>
      </c>
      <c r="AZ104" s="426">
        <v>0</v>
      </c>
      <c r="BA104" s="423">
        <v>0</v>
      </c>
      <c r="BB104" s="424">
        <v>0</v>
      </c>
      <c r="BC104" s="425">
        <v>0</v>
      </c>
      <c r="BD104" s="425">
        <v>0</v>
      </c>
      <c r="BE104" s="425">
        <v>0</v>
      </c>
      <c r="BF104" s="426">
        <v>0</v>
      </c>
      <c r="BG104" s="423">
        <v>0</v>
      </c>
      <c r="BH104" s="424">
        <v>0</v>
      </c>
      <c r="BI104" s="425">
        <v>0</v>
      </c>
      <c r="BJ104" s="425">
        <v>0</v>
      </c>
      <c r="BK104" s="425">
        <v>0</v>
      </c>
      <c r="BL104" s="426">
        <v>0</v>
      </c>
      <c r="BM104" s="423">
        <v>0</v>
      </c>
      <c r="BN104" s="427">
        <v>0</v>
      </c>
      <c r="BO104" s="428">
        <v>0</v>
      </c>
      <c r="BP104" s="428">
        <v>0</v>
      </c>
      <c r="BQ104" s="429">
        <v>15528</v>
      </c>
      <c r="BR104" s="425">
        <v>38010</v>
      </c>
      <c r="BS104" s="425">
        <v>6360</v>
      </c>
      <c r="BT104" s="430">
        <v>0</v>
      </c>
      <c r="BU104" s="423">
        <v>59898</v>
      </c>
      <c r="BV104" s="424">
        <v>0</v>
      </c>
      <c r="BW104" s="425">
        <v>0</v>
      </c>
      <c r="BX104" s="425">
        <v>0</v>
      </c>
      <c r="BY104" s="426">
        <v>0</v>
      </c>
      <c r="BZ104" s="423">
        <v>0</v>
      </c>
      <c r="CA104" s="424">
        <v>15528</v>
      </c>
      <c r="CB104" s="425">
        <v>8150</v>
      </c>
      <c r="CC104" s="425">
        <v>0</v>
      </c>
      <c r="CD104" s="425">
        <v>0</v>
      </c>
      <c r="CE104" s="423">
        <v>23678</v>
      </c>
      <c r="CF104" s="424">
        <v>0</v>
      </c>
      <c r="CG104" s="425">
        <v>29860</v>
      </c>
      <c r="CH104" s="425">
        <v>6360</v>
      </c>
      <c r="CI104" s="425">
        <v>0</v>
      </c>
      <c r="CJ104" s="423">
        <v>36220</v>
      </c>
      <c r="CK104" s="424">
        <v>0</v>
      </c>
      <c r="CL104" s="425">
        <v>0</v>
      </c>
      <c r="CM104" s="425">
        <v>0</v>
      </c>
      <c r="CN104" s="425">
        <v>0</v>
      </c>
      <c r="CO104" s="423">
        <v>0</v>
      </c>
      <c r="CP104" s="424">
        <v>0</v>
      </c>
      <c r="CQ104" s="425">
        <v>0</v>
      </c>
      <c r="CR104" s="425">
        <v>0</v>
      </c>
      <c r="CS104" s="426">
        <v>0</v>
      </c>
      <c r="CT104" s="423">
        <v>0</v>
      </c>
      <c r="CU104" s="424">
        <v>0</v>
      </c>
      <c r="CV104" s="425">
        <v>0</v>
      </c>
      <c r="CW104" s="425">
        <v>0</v>
      </c>
      <c r="CX104" s="426">
        <v>0</v>
      </c>
      <c r="CY104" s="423">
        <v>0</v>
      </c>
      <c r="CZ104" s="427">
        <v>0</v>
      </c>
      <c r="DA104" s="431">
        <v>0</v>
      </c>
      <c r="DB104" s="428">
        <v>0</v>
      </c>
      <c r="DC104" s="429">
        <v>23430</v>
      </c>
      <c r="DD104" s="425">
        <v>8640</v>
      </c>
      <c r="DE104" s="425">
        <v>37656</v>
      </c>
      <c r="DF104" s="430">
        <v>1854</v>
      </c>
      <c r="DG104" s="423">
        <v>71580</v>
      </c>
      <c r="DH104" s="424">
        <v>0</v>
      </c>
      <c r="DI104" s="425">
        <v>0</v>
      </c>
      <c r="DJ104" s="425">
        <v>0</v>
      </c>
      <c r="DK104" s="426">
        <v>0</v>
      </c>
      <c r="DL104" s="423">
        <v>0</v>
      </c>
      <c r="DM104" s="424">
        <v>16478.833333333332</v>
      </c>
      <c r="DN104" s="425">
        <v>1476.5</v>
      </c>
      <c r="DO104" s="425">
        <v>0</v>
      </c>
      <c r="DP104" s="425">
        <v>0</v>
      </c>
      <c r="DQ104" s="423">
        <v>17955.333333333332</v>
      </c>
      <c r="DR104" s="424">
        <v>6951.1666666666679</v>
      </c>
      <c r="DS104" s="425">
        <v>7163.5</v>
      </c>
      <c r="DT104" s="425">
        <v>37656</v>
      </c>
      <c r="DU104" s="425">
        <v>1854</v>
      </c>
      <c r="DV104" s="423">
        <v>53624.666666666664</v>
      </c>
      <c r="DW104" s="424">
        <v>0</v>
      </c>
      <c r="DX104" s="425">
        <v>0</v>
      </c>
      <c r="DY104" s="425">
        <v>0</v>
      </c>
      <c r="DZ104" s="425">
        <v>0</v>
      </c>
      <c r="EA104" s="423">
        <v>0</v>
      </c>
      <c r="EB104" s="424">
        <v>0</v>
      </c>
      <c r="EC104" s="425">
        <v>0</v>
      </c>
      <c r="ED104" s="425">
        <v>0</v>
      </c>
      <c r="EE104" s="426">
        <v>0</v>
      </c>
      <c r="EF104" s="423">
        <v>0</v>
      </c>
      <c r="EG104" s="424">
        <v>0</v>
      </c>
      <c r="EH104" s="425">
        <v>0</v>
      </c>
      <c r="EI104" s="425">
        <v>0</v>
      </c>
      <c r="EJ104" s="426">
        <v>0</v>
      </c>
      <c r="EK104" s="423">
        <v>0</v>
      </c>
      <c r="EL104" s="431">
        <v>0</v>
      </c>
      <c r="EM104" s="423">
        <v>18012</v>
      </c>
      <c r="EN104" s="423">
        <v>15006</v>
      </c>
      <c r="EO104" s="424">
        <v>5862</v>
      </c>
      <c r="EP104" s="425">
        <v>5778</v>
      </c>
      <c r="EQ104" s="425">
        <v>57342</v>
      </c>
      <c r="ER104" s="425">
        <v>28566</v>
      </c>
      <c r="ES104" s="426">
        <v>15240</v>
      </c>
      <c r="ET104" s="423">
        <v>112788</v>
      </c>
      <c r="EU104" s="424">
        <v>0</v>
      </c>
      <c r="EV104" s="425">
        <v>6642</v>
      </c>
      <c r="EW104" s="425">
        <v>0</v>
      </c>
      <c r="EX104" s="425">
        <v>0</v>
      </c>
      <c r="EY104" s="426">
        <v>300</v>
      </c>
      <c r="EZ104" s="423">
        <v>6942</v>
      </c>
      <c r="FA104" s="424">
        <v>5862</v>
      </c>
      <c r="FB104" s="425">
        <v>12420</v>
      </c>
      <c r="FC104" s="425">
        <v>57342</v>
      </c>
      <c r="FD104" s="425">
        <v>28566</v>
      </c>
      <c r="FE104" s="426">
        <v>15540</v>
      </c>
      <c r="FF104" s="423">
        <v>119730</v>
      </c>
      <c r="FG104" s="424">
        <v>0</v>
      </c>
      <c r="FH104" s="425">
        <v>0</v>
      </c>
      <c r="FI104" s="425">
        <v>0</v>
      </c>
      <c r="FJ104" s="425">
        <v>0</v>
      </c>
      <c r="FK104" s="426">
        <v>0</v>
      </c>
      <c r="FL104" s="423">
        <v>0</v>
      </c>
      <c r="FM104" s="424">
        <v>5862</v>
      </c>
      <c r="FN104" s="425">
        <v>12420</v>
      </c>
      <c r="FO104" s="425">
        <v>19133</v>
      </c>
      <c r="FP104" s="425">
        <v>192</v>
      </c>
      <c r="FQ104" s="426">
        <v>300</v>
      </c>
      <c r="FR104" s="423">
        <v>37907</v>
      </c>
      <c r="FS104" s="424">
        <v>0</v>
      </c>
      <c r="FT104" s="425">
        <v>0</v>
      </c>
      <c r="FU104" s="425">
        <v>38209</v>
      </c>
      <c r="FV104" s="425">
        <v>28374</v>
      </c>
      <c r="FW104" s="426">
        <v>15240</v>
      </c>
      <c r="FX104" s="423">
        <v>81823</v>
      </c>
      <c r="FY104" s="424">
        <v>0</v>
      </c>
      <c r="FZ104" s="425">
        <v>0</v>
      </c>
      <c r="GA104" s="425">
        <v>0</v>
      </c>
      <c r="GB104" s="425">
        <v>0</v>
      </c>
      <c r="GC104" s="426">
        <v>0</v>
      </c>
      <c r="GD104" s="423">
        <v>0</v>
      </c>
      <c r="GE104" s="424">
        <v>0</v>
      </c>
      <c r="GF104" s="425">
        <v>0</v>
      </c>
      <c r="GG104" s="425">
        <v>0</v>
      </c>
      <c r="GH104" s="425">
        <v>0</v>
      </c>
      <c r="GI104" s="426">
        <v>0</v>
      </c>
      <c r="GJ104" s="423">
        <v>0</v>
      </c>
      <c r="GK104" s="424">
        <v>0</v>
      </c>
      <c r="GL104" s="425">
        <v>0</v>
      </c>
      <c r="GM104" s="425">
        <v>0</v>
      </c>
      <c r="GN104" s="425">
        <v>0</v>
      </c>
      <c r="GO104" s="426">
        <v>0</v>
      </c>
      <c r="GP104" s="423">
        <v>0</v>
      </c>
      <c r="GQ104" s="423">
        <v>3810</v>
      </c>
      <c r="GR104" s="431">
        <v>28662</v>
      </c>
      <c r="GS104" s="428">
        <v>31080</v>
      </c>
      <c r="GT104" s="429">
        <v>8307</v>
      </c>
      <c r="GU104" s="425">
        <v>1380</v>
      </c>
      <c r="GV104" s="425">
        <v>35127</v>
      </c>
      <c r="GW104" s="426">
        <v>3678</v>
      </c>
      <c r="GX104" s="423">
        <v>48492</v>
      </c>
      <c r="GY104" s="424">
        <v>0</v>
      </c>
      <c r="GZ104" s="425">
        <v>0</v>
      </c>
      <c r="HA104" s="425">
        <v>0</v>
      </c>
      <c r="HB104" s="426">
        <v>0</v>
      </c>
      <c r="HC104" s="423">
        <v>0</v>
      </c>
      <c r="HD104" s="424">
        <v>0</v>
      </c>
      <c r="HE104" s="425">
        <v>1380</v>
      </c>
      <c r="HF104" s="425">
        <v>0</v>
      </c>
      <c r="HG104" s="425">
        <v>0</v>
      </c>
      <c r="HH104" s="423">
        <v>1380</v>
      </c>
      <c r="HI104" s="424">
        <v>0</v>
      </c>
      <c r="HJ104" s="425">
        <v>0</v>
      </c>
      <c r="HK104" s="425">
        <v>0</v>
      </c>
      <c r="HL104" s="425">
        <v>0</v>
      </c>
      <c r="HM104" s="423">
        <v>0</v>
      </c>
      <c r="HN104" s="424">
        <v>0</v>
      </c>
      <c r="HO104" s="425">
        <v>0</v>
      </c>
      <c r="HP104" s="425">
        <v>0</v>
      </c>
      <c r="HQ104" s="425">
        <v>0</v>
      </c>
      <c r="HR104" s="423">
        <v>0</v>
      </c>
      <c r="HS104" s="424">
        <v>0</v>
      </c>
      <c r="HT104" s="425">
        <v>0</v>
      </c>
      <c r="HU104" s="425">
        <v>0</v>
      </c>
      <c r="HV104" s="426">
        <v>0</v>
      </c>
      <c r="HW104" s="423">
        <v>0</v>
      </c>
      <c r="HX104" s="424">
        <v>8307</v>
      </c>
      <c r="HY104" s="425">
        <v>0</v>
      </c>
      <c r="HZ104" s="425">
        <v>35127</v>
      </c>
      <c r="IA104" s="426">
        <v>3678</v>
      </c>
      <c r="IB104" s="423">
        <v>47112</v>
      </c>
      <c r="IC104" s="423">
        <v>5430</v>
      </c>
      <c r="ID104" s="428">
        <v>66804</v>
      </c>
      <c r="IE104" s="428">
        <v>7818</v>
      </c>
      <c r="IF104" s="429">
        <v>2760</v>
      </c>
      <c r="IG104" s="425">
        <v>5208</v>
      </c>
      <c r="IH104" s="425">
        <v>0</v>
      </c>
      <c r="II104" s="426">
        <v>11946</v>
      </c>
      <c r="IJ104" s="423">
        <v>19914</v>
      </c>
      <c r="IK104" s="423">
        <v>58986</v>
      </c>
      <c r="IL104" s="428">
        <v>18852</v>
      </c>
      <c r="IM104" s="428">
        <v>3846</v>
      </c>
      <c r="IN104" s="429">
        <v>4140</v>
      </c>
      <c r="IO104" s="425">
        <v>282</v>
      </c>
      <c r="IP104" s="425">
        <v>0</v>
      </c>
      <c r="IQ104" s="426">
        <v>1632</v>
      </c>
      <c r="IR104" s="426">
        <v>2214</v>
      </c>
      <c r="IS104" s="423">
        <v>8268</v>
      </c>
      <c r="IT104" s="423">
        <v>15006</v>
      </c>
      <c r="IU104" s="428">
        <v>13614</v>
      </c>
      <c r="IV104" s="428">
        <v>0</v>
      </c>
      <c r="IW104" s="429">
        <v>0</v>
      </c>
      <c r="IX104" s="425">
        <v>0</v>
      </c>
      <c r="IY104" s="425">
        <v>0</v>
      </c>
      <c r="IZ104" s="426">
        <v>0</v>
      </c>
      <c r="JA104" s="423">
        <v>0</v>
      </c>
      <c r="JB104" s="423">
        <v>13614</v>
      </c>
      <c r="JC104" s="428">
        <v>84606</v>
      </c>
      <c r="JD104" s="428">
        <v>0</v>
      </c>
      <c r="JE104" s="429">
        <v>0</v>
      </c>
      <c r="JF104" s="425">
        <v>0</v>
      </c>
      <c r="JG104" s="425">
        <v>0</v>
      </c>
      <c r="JH104" s="426">
        <v>0</v>
      </c>
      <c r="JI104" s="423">
        <v>0</v>
      </c>
      <c r="JJ104" s="423">
        <v>84606</v>
      </c>
      <c r="JK104" s="423">
        <v>230550</v>
      </c>
      <c r="JL104" s="423">
        <v>57750</v>
      </c>
      <c r="JM104" s="423">
        <v>439464</v>
      </c>
      <c r="JN104" s="423">
        <v>181452</v>
      </c>
      <c r="JO104" s="400">
        <v>1</v>
      </c>
    </row>
    <row r="105" spans="1:275" hidden="1" x14ac:dyDescent="0.35">
      <c r="A105" s="386">
        <v>996</v>
      </c>
      <c r="B105" s="386">
        <v>1</v>
      </c>
      <c r="C105" s="387" t="s">
        <v>32</v>
      </c>
      <c r="D105" s="388">
        <v>0</v>
      </c>
      <c r="E105" s="388">
        <v>0</v>
      </c>
      <c r="F105" s="389">
        <v>0</v>
      </c>
      <c r="G105" s="390">
        <v>0</v>
      </c>
      <c r="H105" s="390">
        <v>0</v>
      </c>
      <c r="I105" s="390">
        <v>0</v>
      </c>
      <c r="J105" s="391">
        <v>0</v>
      </c>
      <c r="K105" s="388">
        <v>0</v>
      </c>
      <c r="L105" s="389">
        <v>0</v>
      </c>
      <c r="M105" s="390">
        <v>0</v>
      </c>
      <c r="N105" s="390">
        <v>0</v>
      </c>
      <c r="O105" s="390">
        <v>0</v>
      </c>
      <c r="P105" s="391">
        <v>0</v>
      </c>
      <c r="Q105" s="388">
        <v>0</v>
      </c>
      <c r="R105" s="389">
        <v>0</v>
      </c>
      <c r="S105" s="390">
        <v>0</v>
      </c>
      <c r="T105" s="390">
        <v>0</v>
      </c>
      <c r="U105" s="390">
        <v>0</v>
      </c>
      <c r="V105" s="391">
        <v>0</v>
      </c>
      <c r="W105" s="388">
        <v>0</v>
      </c>
      <c r="X105" s="389">
        <v>0</v>
      </c>
      <c r="Y105" s="389">
        <v>0</v>
      </c>
      <c r="Z105" s="389">
        <v>0</v>
      </c>
      <c r="AA105" s="389">
        <v>0</v>
      </c>
      <c r="AB105" s="389">
        <v>0</v>
      </c>
      <c r="AC105" s="392">
        <v>0</v>
      </c>
      <c r="AD105" s="389">
        <v>0</v>
      </c>
      <c r="AE105" s="389">
        <v>0</v>
      </c>
      <c r="AF105" s="389">
        <v>0</v>
      </c>
      <c r="AG105" s="389">
        <v>0</v>
      </c>
      <c r="AH105" s="389">
        <v>0</v>
      </c>
      <c r="AI105" s="392">
        <v>0</v>
      </c>
      <c r="AJ105" s="389">
        <v>0</v>
      </c>
      <c r="AK105" s="389">
        <v>0</v>
      </c>
      <c r="AL105" s="389">
        <v>0</v>
      </c>
      <c r="AM105" s="389">
        <v>0</v>
      </c>
      <c r="AN105" s="389">
        <v>0</v>
      </c>
      <c r="AO105" s="392">
        <v>0</v>
      </c>
      <c r="AP105" s="393">
        <v>0</v>
      </c>
      <c r="AQ105" s="393">
        <v>0</v>
      </c>
      <c r="AR105" s="393">
        <v>0</v>
      </c>
      <c r="AS105" s="393">
        <v>0</v>
      </c>
      <c r="AT105" s="393">
        <v>0</v>
      </c>
      <c r="AU105" s="392">
        <v>0</v>
      </c>
      <c r="AV105" s="393">
        <v>0</v>
      </c>
      <c r="AW105" s="393">
        <v>0</v>
      </c>
      <c r="AX105" s="393">
        <v>0</v>
      </c>
      <c r="AY105" s="393">
        <v>0</v>
      </c>
      <c r="AZ105" s="393">
        <v>0</v>
      </c>
      <c r="BA105" s="392">
        <v>0</v>
      </c>
      <c r="BB105" s="393">
        <v>0</v>
      </c>
      <c r="BC105" s="393">
        <v>0</v>
      </c>
      <c r="BD105" s="393">
        <v>0</v>
      </c>
      <c r="BE105" s="393">
        <v>0</v>
      </c>
      <c r="BF105" s="393">
        <v>0</v>
      </c>
      <c r="BG105" s="392">
        <v>0</v>
      </c>
      <c r="BH105" s="389">
        <v>0</v>
      </c>
      <c r="BI105" s="389">
        <v>0</v>
      </c>
      <c r="BJ105" s="389">
        <v>0</v>
      </c>
      <c r="BK105" s="389">
        <v>0</v>
      </c>
      <c r="BL105" s="389">
        <v>0</v>
      </c>
      <c r="BM105" s="394">
        <v>0</v>
      </c>
      <c r="BN105" s="395">
        <v>0</v>
      </c>
      <c r="BO105" s="396">
        <v>0</v>
      </c>
      <c r="BP105" s="396">
        <v>0</v>
      </c>
      <c r="BQ105" s="397">
        <v>0</v>
      </c>
      <c r="BR105" s="390">
        <v>0</v>
      </c>
      <c r="BS105" s="390">
        <v>0</v>
      </c>
      <c r="BT105" s="398">
        <v>0</v>
      </c>
      <c r="BU105" s="388">
        <v>0</v>
      </c>
      <c r="BV105" s="389">
        <v>0</v>
      </c>
      <c r="BW105" s="389">
        <v>0</v>
      </c>
      <c r="BX105" s="389">
        <v>0</v>
      </c>
      <c r="BY105" s="389">
        <v>0</v>
      </c>
      <c r="BZ105" s="392">
        <v>0</v>
      </c>
      <c r="CA105" s="389">
        <v>0</v>
      </c>
      <c r="CB105" s="389">
        <v>0</v>
      </c>
      <c r="CC105" s="389">
        <v>0</v>
      </c>
      <c r="CD105" s="389">
        <v>0</v>
      </c>
      <c r="CE105" s="392">
        <v>0</v>
      </c>
      <c r="CF105" s="389">
        <v>0</v>
      </c>
      <c r="CG105" s="389">
        <v>0</v>
      </c>
      <c r="CH105" s="389">
        <v>0</v>
      </c>
      <c r="CI105" s="389">
        <v>0</v>
      </c>
      <c r="CJ105" s="392">
        <v>0</v>
      </c>
      <c r="CK105" s="393">
        <v>0</v>
      </c>
      <c r="CL105" s="393">
        <v>0</v>
      </c>
      <c r="CM105" s="393">
        <v>0</v>
      </c>
      <c r="CN105" s="393">
        <v>0</v>
      </c>
      <c r="CO105" s="392">
        <v>0</v>
      </c>
      <c r="CP105" s="393">
        <v>0</v>
      </c>
      <c r="CQ105" s="393">
        <v>0</v>
      </c>
      <c r="CR105" s="393">
        <v>0</v>
      </c>
      <c r="CS105" s="393">
        <v>0</v>
      </c>
      <c r="CT105" s="392">
        <v>0</v>
      </c>
      <c r="CU105" s="389">
        <v>0</v>
      </c>
      <c r="CV105" s="390">
        <v>0</v>
      </c>
      <c r="CW105" s="390">
        <v>0</v>
      </c>
      <c r="CX105" s="391">
        <v>0</v>
      </c>
      <c r="CY105" s="394">
        <v>0</v>
      </c>
      <c r="CZ105" s="395">
        <v>0</v>
      </c>
      <c r="DA105" s="399">
        <v>0</v>
      </c>
      <c r="DB105" s="396">
        <v>0</v>
      </c>
      <c r="DC105" s="397">
        <v>0</v>
      </c>
      <c r="DD105" s="390">
        <v>0</v>
      </c>
      <c r="DE105" s="390">
        <v>0</v>
      </c>
      <c r="DF105" s="398">
        <v>0</v>
      </c>
      <c r="DG105" s="388">
        <v>0</v>
      </c>
      <c r="DH105" s="389">
        <v>0</v>
      </c>
      <c r="DI105" s="389">
        <v>0</v>
      </c>
      <c r="DJ105" s="389">
        <v>0</v>
      </c>
      <c r="DK105" s="389">
        <v>0</v>
      </c>
      <c r="DL105" s="392">
        <v>0</v>
      </c>
      <c r="DM105" s="389">
        <v>0</v>
      </c>
      <c r="DN105" s="389">
        <v>0</v>
      </c>
      <c r="DO105" s="389">
        <v>0</v>
      </c>
      <c r="DP105" s="389">
        <v>0</v>
      </c>
      <c r="DQ105" s="392">
        <v>0</v>
      </c>
      <c r="DR105" s="389">
        <v>0</v>
      </c>
      <c r="DS105" s="389">
        <v>0</v>
      </c>
      <c r="DT105" s="389">
        <v>0</v>
      </c>
      <c r="DU105" s="389">
        <v>0</v>
      </c>
      <c r="DV105" s="392">
        <v>0</v>
      </c>
      <c r="DW105" s="389">
        <v>0</v>
      </c>
      <c r="DX105" s="389">
        <v>0</v>
      </c>
      <c r="DY105" s="389">
        <v>0</v>
      </c>
      <c r="DZ105" s="389">
        <v>0</v>
      </c>
      <c r="EA105" s="392">
        <v>0</v>
      </c>
      <c r="EB105" s="393">
        <v>0</v>
      </c>
      <c r="EC105" s="393">
        <v>0</v>
      </c>
      <c r="ED105" s="393">
        <v>0</v>
      </c>
      <c r="EE105" s="393">
        <v>0</v>
      </c>
      <c r="EF105" s="392">
        <v>0</v>
      </c>
      <c r="EG105" s="389">
        <v>0</v>
      </c>
      <c r="EH105" s="390">
        <v>0</v>
      </c>
      <c r="EI105" s="390">
        <v>0</v>
      </c>
      <c r="EJ105" s="391">
        <v>0</v>
      </c>
      <c r="EK105" s="394">
        <v>0</v>
      </c>
      <c r="EL105" s="395">
        <v>0</v>
      </c>
      <c r="EM105" s="388">
        <v>0</v>
      </c>
      <c r="EN105" s="388">
        <v>0</v>
      </c>
      <c r="EO105" s="389">
        <v>0</v>
      </c>
      <c r="EP105" s="390">
        <v>0</v>
      </c>
      <c r="EQ105" s="390">
        <v>0</v>
      </c>
      <c r="ER105" s="390">
        <v>0</v>
      </c>
      <c r="ES105" s="391">
        <v>0</v>
      </c>
      <c r="ET105" s="388">
        <v>0</v>
      </c>
      <c r="EU105" s="389">
        <v>0</v>
      </c>
      <c r="EV105" s="390">
        <v>0</v>
      </c>
      <c r="EW105" s="390">
        <v>0</v>
      </c>
      <c r="EX105" s="390">
        <v>0</v>
      </c>
      <c r="EY105" s="391">
        <v>0</v>
      </c>
      <c r="EZ105" s="388">
        <v>0</v>
      </c>
      <c r="FA105" s="389">
        <v>0</v>
      </c>
      <c r="FB105" s="390">
        <v>0</v>
      </c>
      <c r="FC105" s="390">
        <v>0</v>
      </c>
      <c r="FD105" s="390">
        <v>0</v>
      </c>
      <c r="FE105" s="391">
        <v>0</v>
      </c>
      <c r="FF105" s="388">
        <v>0</v>
      </c>
      <c r="FG105" s="389">
        <v>0</v>
      </c>
      <c r="FH105" s="389">
        <v>0</v>
      </c>
      <c r="FI105" s="389">
        <v>0</v>
      </c>
      <c r="FJ105" s="389">
        <v>0</v>
      </c>
      <c r="FK105" s="389">
        <v>0</v>
      </c>
      <c r="FL105" s="392">
        <v>0</v>
      </c>
      <c r="FM105" s="389">
        <v>0</v>
      </c>
      <c r="FN105" s="389">
        <v>0</v>
      </c>
      <c r="FO105" s="389">
        <v>0</v>
      </c>
      <c r="FP105" s="389">
        <v>0</v>
      </c>
      <c r="FQ105" s="389">
        <v>0</v>
      </c>
      <c r="FR105" s="392">
        <v>0</v>
      </c>
      <c r="FS105" s="389">
        <v>0</v>
      </c>
      <c r="FT105" s="389">
        <v>0</v>
      </c>
      <c r="FU105" s="389">
        <v>0</v>
      </c>
      <c r="FV105" s="389">
        <v>0</v>
      </c>
      <c r="FW105" s="389">
        <v>0</v>
      </c>
      <c r="FX105" s="392">
        <v>0</v>
      </c>
      <c r="FY105" s="393">
        <v>0</v>
      </c>
      <c r="FZ105" s="393">
        <v>0</v>
      </c>
      <c r="GA105" s="393">
        <v>0</v>
      </c>
      <c r="GB105" s="393">
        <v>0</v>
      </c>
      <c r="GC105" s="393">
        <v>0</v>
      </c>
      <c r="GD105" s="392">
        <v>0</v>
      </c>
      <c r="GE105" s="393">
        <v>0</v>
      </c>
      <c r="GF105" s="393">
        <v>0</v>
      </c>
      <c r="GG105" s="393">
        <v>0</v>
      </c>
      <c r="GH105" s="393">
        <v>0</v>
      </c>
      <c r="GI105" s="393">
        <v>0</v>
      </c>
      <c r="GJ105" s="392">
        <v>0</v>
      </c>
      <c r="GK105" s="389">
        <v>0</v>
      </c>
      <c r="GL105" s="389">
        <v>0</v>
      </c>
      <c r="GM105" s="389">
        <v>0</v>
      </c>
      <c r="GN105" s="389">
        <v>0</v>
      </c>
      <c r="GO105" s="389">
        <v>0</v>
      </c>
      <c r="GP105" s="394">
        <v>0</v>
      </c>
      <c r="GQ105" s="388">
        <v>0</v>
      </c>
      <c r="GR105" s="399">
        <v>0</v>
      </c>
      <c r="GS105" s="396">
        <v>0</v>
      </c>
      <c r="GT105" s="397">
        <v>0</v>
      </c>
      <c r="GU105" s="390">
        <v>0</v>
      </c>
      <c r="GV105" s="390">
        <v>0</v>
      </c>
      <c r="GW105" s="391">
        <v>0</v>
      </c>
      <c r="GX105" s="388">
        <v>0</v>
      </c>
      <c r="GY105" s="389">
        <v>0</v>
      </c>
      <c r="GZ105" s="389">
        <v>0</v>
      </c>
      <c r="HA105" s="389">
        <v>0</v>
      </c>
      <c r="HB105" s="389">
        <v>0</v>
      </c>
      <c r="HC105" s="392">
        <v>0</v>
      </c>
      <c r="HD105" s="389">
        <v>0</v>
      </c>
      <c r="HE105" s="389">
        <v>0</v>
      </c>
      <c r="HF105" s="389">
        <v>0</v>
      </c>
      <c r="HG105" s="389">
        <v>0</v>
      </c>
      <c r="HH105" s="392">
        <v>0</v>
      </c>
      <c r="HI105" s="389">
        <v>0</v>
      </c>
      <c r="HJ105" s="389">
        <v>0</v>
      </c>
      <c r="HK105" s="389">
        <v>0</v>
      </c>
      <c r="HL105" s="389">
        <v>0</v>
      </c>
      <c r="HM105" s="392">
        <v>0</v>
      </c>
      <c r="HN105" s="389">
        <v>0</v>
      </c>
      <c r="HO105" s="389">
        <v>0</v>
      </c>
      <c r="HP105" s="389">
        <v>0</v>
      </c>
      <c r="HQ105" s="389">
        <v>0</v>
      </c>
      <c r="HR105" s="392">
        <v>0</v>
      </c>
      <c r="HS105" s="393">
        <v>0</v>
      </c>
      <c r="HT105" s="393">
        <v>0</v>
      </c>
      <c r="HU105" s="393">
        <v>0</v>
      </c>
      <c r="HV105" s="393">
        <v>0</v>
      </c>
      <c r="HW105" s="392">
        <v>0</v>
      </c>
      <c r="HX105" s="389">
        <v>0</v>
      </c>
      <c r="HY105" s="390">
        <v>0</v>
      </c>
      <c r="HZ105" s="390">
        <v>0</v>
      </c>
      <c r="IA105" s="391">
        <v>0</v>
      </c>
      <c r="IB105" s="394">
        <v>0</v>
      </c>
      <c r="IC105" s="388">
        <v>0</v>
      </c>
      <c r="ID105" s="396">
        <v>0</v>
      </c>
      <c r="IE105" s="396">
        <v>0</v>
      </c>
      <c r="IF105" s="397">
        <v>0</v>
      </c>
      <c r="IG105" s="390">
        <v>0</v>
      </c>
      <c r="IH105" s="390">
        <v>0</v>
      </c>
      <c r="II105" s="391">
        <v>0</v>
      </c>
      <c r="IJ105" s="388">
        <v>0</v>
      </c>
      <c r="IK105" s="395">
        <v>0</v>
      </c>
      <c r="IL105" s="396">
        <v>0</v>
      </c>
      <c r="IM105" s="396">
        <v>0</v>
      </c>
      <c r="IN105" s="397">
        <v>0</v>
      </c>
      <c r="IO105" s="390">
        <v>0</v>
      </c>
      <c r="IP105" s="390">
        <v>0</v>
      </c>
      <c r="IQ105" s="391">
        <v>0</v>
      </c>
      <c r="IR105" s="391">
        <v>0</v>
      </c>
      <c r="IS105" s="388">
        <v>0</v>
      </c>
      <c r="IT105" s="395">
        <v>0</v>
      </c>
      <c r="IU105" s="396">
        <v>0</v>
      </c>
      <c r="IV105" s="396">
        <v>0</v>
      </c>
      <c r="IW105" s="397">
        <v>0</v>
      </c>
      <c r="IX105" s="390">
        <v>0</v>
      </c>
      <c r="IY105" s="390">
        <v>0</v>
      </c>
      <c r="IZ105" s="391">
        <v>0</v>
      </c>
      <c r="JA105" s="388">
        <v>0</v>
      </c>
      <c r="JB105" s="395">
        <v>0</v>
      </c>
      <c r="JC105" s="396">
        <v>0</v>
      </c>
      <c r="JD105" s="396">
        <v>0</v>
      </c>
      <c r="JE105" s="397">
        <v>0</v>
      </c>
      <c r="JF105" s="390">
        <v>0</v>
      </c>
      <c r="JG105" s="390">
        <v>0</v>
      </c>
      <c r="JH105" s="391">
        <v>0</v>
      </c>
      <c r="JI105" s="388">
        <v>0</v>
      </c>
      <c r="JJ105" s="395">
        <v>0</v>
      </c>
      <c r="JK105" s="388">
        <v>0</v>
      </c>
      <c r="JL105" s="388">
        <v>0</v>
      </c>
      <c r="JM105" s="388">
        <v>0</v>
      </c>
      <c r="JN105" s="388">
        <v>0</v>
      </c>
      <c r="JO105" s="400">
        <v>0</v>
      </c>
    </row>
    <row r="106" spans="1:275" x14ac:dyDescent="0.35">
      <c r="A106" s="433">
        <v>996</v>
      </c>
      <c r="B106" s="386">
        <v>1</v>
      </c>
      <c r="C106" s="402" t="s">
        <v>157</v>
      </c>
      <c r="D106" s="403">
        <v>0</v>
      </c>
      <c r="E106" s="388">
        <v>0</v>
      </c>
      <c r="F106" s="404">
        <v>7116</v>
      </c>
      <c r="G106" s="405">
        <v>0</v>
      </c>
      <c r="H106" s="405">
        <v>12000</v>
      </c>
      <c r="I106" s="405">
        <v>4320</v>
      </c>
      <c r="J106" s="393">
        <v>14472</v>
      </c>
      <c r="K106" s="403">
        <v>37908</v>
      </c>
      <c r="L106" s="404">
        <v>0</v>
      </c>
      <c r="M106" s="405">
        <v>0</v>
      </c>
      <c r="N106" s="405">
        <v>0</v>
      </c>
      <c r="O106" s="405">
        <v>0</v>
      </c>
      <c r="P106" s="393">
        <v>0</v>
      </c>
      <c r="Q106" s="403">
        <v>0</v>
      </c>
      <c r="R106" s="404">
        <v>7116</v>
      </c>
      <c r="S106" s="405">
        <v>0</v>
      </c>
      <c r="T106" s="405">
        <v>12000</v>
      </c>
      <c r="U106" s="405">
        <v>4320</v>
      </c>
      <c r="V106" s="393">
        <v>14472</v>
      </c>
      <c r="W106" s="403">
        <v>37908</v>
      </c>
      <c r="X106" s="389">
        <v>0</v>
      </c>
      <c r="Y106" s="389">
        <v>0</v>
      </c>
      <c r="Z106" s="389">
        <v>0</v>
      </c>
      <c r="AA106" s="389">
        <v>0</v>
      </c>
      <c r="AB106" s="389">
        <v>0</v>
      </c>
      <c r="AC106" s="406">
        <v>0</v>
      </c>
      <c r="AD106" s="389">
        <v>3308</v>
      </c>
      <c r="AE106" s="389">
        <v>0</v>
      </c>
      <c r="AF106" s="389">
        <v>0</v>
      </c>
      <c r="AG106" s="389">
        <v>0</v>
      </c>
      <c r="AH106" s="389">
        <v>0</v>
      </c>
      <c r="AI106" s="406">
        <v>3308</v>
      </c>
      <c r="AJ106" s="389">
        <v>3808</v>
      </c>
      <c r="AK106" s="389">
        <v>0</v>
      </c>
      <c r="AL106" s="389">
        <v>12000</v>
      </c>
      <c r="AM106" s="389">
        <v>4320</v>
      </c>
      <c r="AN106" s="389">
        <v>14472</v>
      </c>
      <c r="AO106" s="406">
        <v>34600</v>
      </c>
      <c r="AP106" s="393">
        <v>0</v>
      </c>
      <c r="AQ106" s="393">
        <v>0</v>
      </c>
      <c r="AR106" s="393">
        <v>0</v>
      </c>
      <c r="AS106" s="393">
        <v>0</v>
      </c>
      <c r="AT106" s="393">
        <v>0</v>
      </c>
      <c r="AU106" s="406">
        <v>0</v>
      </c>
      <c r="AV106" s="393">
        <v>0</v>
      </c>
      <c r="AW106" s="393">
        <v>0</v>
      </c>
      <c r="AX106" s="393">
        <v>0</v>
      </c>
      <c r="AY106" s="393">
        <v>0</v>
      </c>
      <c r="AZ106" s="393">
        <v>0</v>
      </c>
      <c r="BA106" s="392">
        <v>0</v>
      </c>
      <c r="BB106" s="393">
        <v>0</v>
      </c>
      <c r="BC106" s="393">
        <v>0</v>
      </c>
      <c r="BD106" s="393">
        <v>0</v>
      </c>
      <c r="BE106" s="393">
        <v>0</v>
      </c>
      <c r="BF106" s="393">
        <v>0</v>
      </c>
      <c r="BG106" s="392">
        <v>0</v>
      </c>
      <c r="BH106" s="389">
        <v>0</v>
      </c>
      <c r="BI106" s="389">
        <v>0</v>
      </c>
      <c r="BJ106" s="389">
        <v>0</v>
      </c>
      <c r="BK106" s="389">
        <v>0</v>
      </c>
      <c r="BL106" s="389">
        <v>0</v>
      </c>
      <c r="BM106" s="407">
        <v>0</v>
      </c>
      <c r="BN106" s="395">
        <v>0</v>
      </c>
      <c r="BO106" s="408">
        <v>0</v>
      </c>
      <c r="BP106" s="396">
        <v>0</v>
      </c>
      <c r="BQ106" s="397">
        <v>2208</v>
      </c>
      <c r="BR106" s="390">
        <v>0</v>
      </c>
      <c r="BS106" s="390">
        <v>0</v>
      </c>
      <c r="BT106" s="398">
        <v>0</v>
      </c>
      <c r="BU106" s="403">
        <v>2208</v>
      </c>
      <c r="BV106" s="389">
        <v>0</v>
      </c>
      <c r="BW106" s="389">
        <v>0</v>
      </c>
      <c r="BX106" s="389">
        <v>0</v>
      </c>
      <c r="BY106" s="389">
        <v>0</v>
      </c>
      <c r="BZ106" s="406">
        <v>0</v>
      </c>
      <c r="CA106" s="389">
        <v>1618</v>
      </c>
      <c r="CB106" s="389">
        <v>0</v>
      </c>
      <c r="CC106" s="389">
        <v>0</v>
      </c>
      <c r="CD106" s="389">
        <v>0</v>
      </c>
      <c r="CE106" s="406">
        <v>1618</v>
      </c>
      <c r="CF106" s="389">
        <v>590</v>
      </c>
      <c r="CG106" s="389">
        <v>0</v>
      </c>
      <c r="CH106" s="389">
        <v>0</v>
      </c>
      <c r="CI106" s="389">
        <v>0</v>
      </c>
      <c r="CJ106" s="406">
        <v>590</v>
      </c>
      <c r="CK106" s="393">
        <v>0</v>
      </c>
      <c r="CL106" s="393">
        <v>0</v>
      </c>
      <c r="CM106" s="393">
        <v>0</v>
      </c>
      <c r="CN106" s="393">
        <v>0</v>
      </c>
      <c r="CO106" s="392">
        <v>0</v>
      </c>
      <c r="CP106" s="393">
        <v>0</v>
      </c>
      <c r="CQ106" s="393">
        <v>0</v>
      </c>
      <c r="CR106" s="393">
        <v>0</v>
      </c>
      <c r="CS106" s="393">
        <v>0</v>
      </c>
      <c r="CT106" s="392">
        <v>0</v>
      </c>
      <c r="CU106" s="404">
        <v>0</v>
      </c>
      <c r="CV106" s="405">
        <v>0</v>
      </c>
      <c r="CW106" s="405">
        <v>0</v>
      </c>
      <c r="CX106" s="393">
        <v>0</v>
      </c>
      <c r="CY106" s="407">
        <v>0</v>
      </c>
      <c r="CZ106" s="395">
        <v>0</v>
      </c>
      <c r="DA106" s="409">
        <v>0</v>
      </c>
      <c r="DB106" s="396">
        <v>0</v>
      </c>
      <c r="DC106" s="397">
        <v>360</v>
      </c>
      <c r="DD106" s="390">
        <v>0</v>
      </c>
      <c r="DE106" s="390">
        <v>0</v>
      </c>
      <c r="DF106" s="398">
        <v>0</v>
      </c>
      <c r="DG106" s="403">
        <v>360</v>
      </c>
      <c r="DH106" s="389">
        <v>0</v>
      </c>
      <c r="DI106" s="389">
        <v>0</v>
      </c>
      <c r="DJ106" s="389">
        <v>0</v>
      </c>
      <c r="DK106" s="389">
        <v>0</v>
      </c>
      <c r="DL106" s="406">
        <v>0</v>
      </c>
      <c r="DM106" s="389">
        <v>347</v>
      </c>
      <c r="DN106" s="389">
        <v>0</v>
      </c>
      <c r="DO106" s="389">
        <v>0</v>
      </c>
      <c r="DP106" s="389">
        <v>0</v>
      </c>
      <c r="DQ106" s="406">
        <v>347</v>
      </c>
      <c r="DR106" s="389">
        <v>13</v>
      </c>
      <c r="DS106" s="389">
        <v>0</v>
      </c>
      <c r="DT106" s="389">
        <v>0</v>
      </c>
      <c r="DU106" s="389">
        <v>0</v>
      </c>
      <c r="DV106" s="406">
        <v>13</v>
      </c>
      <c r="DW106" s="389">
        <v>0</v>
      </c>
      <c r="DX106" s="389">
        <v>0</v>
      </c>
      <c r="DY106" s="389">
        <v>0</v>
      </c>
      <c r="DZ106" s="389">
        <v>0</v>
      </c>
      <c r="EA106" s="392">
        <v>0</v>
      </c>
      <c r="EB106" s="393">
        <v>0</v>
      </c>
      <c r="EC106" s="393">
        <v>0</v>
      </c>
      <c r="ED106" s="393">
        <v>0</v>
      </c>
      <c r="EE106" s="393">
        <v>0</v>
      </c>
      <c r="EF106" s="406">
        <v>0</v>
      </c>
      <c r="EG106" s="404">
        <v>0</v>
      </c>
      <c r="EH106" s="405">
        <v>0</v>
      </c>
      <c r="EI106" s="405">
        <v>0</v>
      </c>
      <c r="EJ106" s="393">
        <v>0</v>
      </c>
      <c r="EK106" s="407">
        <v>0</v>
      </c>
      <c r="EL106" s="395">
        <v>0</v>
      </c>
      <c r="EM106" s="403">
        <v>0</v>
      </c>
      <c r="EN106" s="388">
        <v>0</v>
      </c>
      <c r="EO106" s="404">
        <v>0</v>
      </c>
      <c r="EP106" s="405">
        <v>0</v>
      </c>
      <c r="EQ106" s="405">
        <v>0</v>
      </c>
      <c r="ER106" s="405">
        <v>0</v>
      </c>
      <c r="ES106" s="393">
        <v>0</v>
      </c>
      <c r="ET106" s="403">
        <v>0</v>
      </c>
      <c r="EU106" s="404">
        <v>0</v>
      </c>
      <c r="EV106" s="405">
        <v>0</v>
      </c>
      <c r="EW106" s="405">
        <v>0</v>
      </c>
      <c r="EX106" s="405">
        <v>0</v>
      </c>
      <c r="EY106" s="393">
        <v>0</v>
      </c>
      <c r="EZ106" s="403">
        <v>0</v>
      </c>
      <c r="FA106" s="404">
        <v>0</v>
      </c>
      <c r="FB106" s="405">
        <v>0</v>
      </c>
      <c r="FC106" s="405">
        <v>0</v>
      </c>
      <c r="FD106" s="405">
        <v>0</v>
      </c>
      <c r="FE106" s="393">
        <v>0</v>
      </c>
      <c r="FF106" s="403">
        <v>0</v>
      </c>
      <c r="FG106" s="389">
        <v>0</v>
      </c>
      <c r="FH106" s="389">
        <v>0</v>
      </c>
      <c r="FI106" s="389">
        <v>0</v>
      </c>
      <c r="FJ106" s="389">
        <v>0</v>
      </c>
      <c r="FK106" s="389">
        <v>0</v>
      </c>
      <c r="FL106" s="406">
        <v>0</v>
      </c>
      <c r="FM106" s="389">
        <v>0</v>
      </c>
      <c r="FN106" s="389">
        <v>0</v>
      </c>
      <c r="FO106" s="389">
        <v>0</v>
      </c>
      <c r="FP106" s="389">
        <v>0</v>
      </c>
      <c r="FQ106" s="389">
        <v>0</v>
      </c>
      <c r="FR106" s="406">
        <v>0</v>
      </c>
      <c r="FS106" s="389">
        <v>0</v>
      </c>
      <c r="FT106" s="389">
        <v>0</v>
      </c>
      <c r="FU106" s="389">
        <v>0</v>
      </c>
      <c r="FV106" s="389">
        <v>0</v>
      </c>
      <c r="FW106" s="389">
        <v>0</v>
      </c>
      <c r="FX106" s="406">
        <v>0</v>
      </c>
      <c r="FY106" s="393">
        <v>0</v>
      </c>
      <c r="FZ106" s="393">
        <v>0</v>
      </c>
      <c r="GA106" s="393">
        <v>0</v>
      </c>
      <c r="GB106" s="393">
        <v>0</v>
      </c>
      <c r="GC106" s="393">
        <v>0</v>
      </c>
      <c r="GD106" s="406">
        <v>0</v>
      </c>
      <c r="GE106" s="393">
        <v>0</v>
      </c>
      <c r="GF106" s="393">
        <v>0</v>
      </c>
      <c r="GG106" s="393">
        <v>0</v>
      </c>
      <c r="GH106" s="393">
        <v>0</v>
      </c>
      <c r="GI106" s="393">
        <v>0</v>
      </c>
      <c r="GJ106" s="392">
        <v>0</v>
      </c>
      <c r="GK106" s="389">
        <v>0</v>
      </c>
      <c r="GL106" s="389">
        <v>0</v>
      </c>
      <c r="GM106" s="389">
        <v>0</v>
      </c>
      <c r="GN106" s="389">
        <v>0</v>
      </c>
      <c r="GO106" s="389">
        <v>0</v>
      </c>
      <c r="GP106" s="407">
        <v>0</v>
      </c>
      <c r="GQ106" s="388">
        <v>0</v>
      </c>
      <c r="GR106" s="409">
        <v>0</v>
      </c>
      <c r="GS106" s="396">
        <v>0</v>
      </c>
      <c r="GT106" s="397">
        <v>0</v>
      </c>
      <c r="GU106" s="390">
        <v>0</v>
      </c>
      <c r="GV106" s="390">
        <v>0</v>
      </c>
      <c r="GW106" s="391">
        <v>0</v>
      </c>
      <c r="GX106" s="403">
        <v>0</v>
      </c>
      <c r="GY106" s="389">
        <v>0</v>
      </c>
      <c r="GZ106" s="389">
        <v>0</v>
      </c>
      <c r="HA106" s="389">
        <v>0</v>
      </c>
      <c r="HB106" s="389">
        <v>0</v>
      </c>
      <c r="HC106" s="406">
        <v>0</v>
      </c>
      <c r="HD106" s="389">
        <v>0</v>
      </c>
      <c r="HE106" s="389">
        <v>0</v>
      </c>
      <c r="HF106" s="389">
        <v>0</v>
      </c>
      <c r="HG106" s="389">
        <v>0</v>
      </c>
      <c r="HH106" s="406">
        <v>0</v>
      </c>
      <c r="HI106" s="389">
        <v>0</v>
      </c>
      <c r="HJ106" s="389">
        <v>0</v>
      </c>
      <c r="HK106" s="389">
        <v>0</v>
      </c>
      <c r="HL106" s="389">
        <v>0</v>
      </c>
      <c r="HM106" s="406">
        <v>0</v>
      </c>
      <c r="HN106" s="389">
        <v>0</v>
      </c>
      <c r="HO106" s="389">
        <v>0</v>
      </c>
      <c r="HP106" s="389">
        <v>0</v>
      </c>
      <c r="HQ106" s="389">
        <v>0</v>
      </c>
      <c r="HR106" s="392">
        <v>0</v>
      </c>
      <c r="HS106" s="393">
        <v>0</v>
      </c>
      <c r="HT106" s="393">
        <v>0</v>
      </c>
      <c r="HU106" s="393">
        <v>0</v>
      </c>
      <c r="HV106" s="393">
        <v>0</v>
      </c>
      <c r="HW106" s="406">
        <v>0</v>
      </c>
      <c r="HX106" s="404">
        <v>0</v>
      </c>
      <c r="HY106" s="405">
        <v>0</v>
      </c>
      <c r="HZ106" s="405">
        <v>0</v>
      </c>
      <c r="IA106" s="393">
        <v>0</v>
      </c>
      <c r="IB106" s="407">
        <v>0</v>
      </c>
      <c r="IC106" s="388">
        <v>0</v>
      </c>
      <c r="ID106" s="408">
        <v>0</v>
      </c>
      <c r="IE106" s="396">
        <v>0</v>
      </c>
      <c r="IF106" s="397">
        <v>0</v>
      </c>
      <c r="IG106" s="390">
        <v>0</v>
      </c>
      <c r="IH106" s="390">
        <v>0</v>
      </c>
      <c r="II106" s="391">
        <v>0</v>
      </c>
      <c r="IJ106" s="388">
        <v>0</v>
      </c>
      <c r="IK106" s="395">
        <v>0</v>
      </c>
      <c r="IL106" s="408">
        <v>0</v>
      </c>
      <c r="IM106" s="396">
        <v>0</v>
      </c>
      <c r="IN106" s="397">
        <v>0</v>
      </c>
      <c r="IO106" s="390">
        <v>0</v>
      </c>
      <c r="IP106" s="390">
        <v>0</v>
      </c>
      <c r="IQ106" s="391">
        <v>0</v>
      </c>
      <c r="IR106" s="391">
        <v>0</v>
      </c>
      <c r="IS106" s="388">
        <v>0</v>
      </c>
      <c r="IT106" s="395">
        <v>0</v>
      </c>
      <c r="IU106" s="408">
        <v>0</v>
      </c>
      <c r="IV106" s="396">
        <v>0</v>
      </c>
      <c r="IW106" s="397">
        <v>0</v>
      </c>
      <c r="IX106" s="390">
        <v>0</v>
      </c>
      <c r="IY106" s="390">
        <v>0</v>
      </c>
      <c r="IZ106" s="391">
        <v>0</v>
      </c>
      <c r="JA106" s="388">
        <v>0</v>
      </c>
      <c r="JB106" s="395">
        <v>0</v>
      </c>
      <c r="JC106" s="408">
        <v>0</v>
      </c>
      <c r="JD106" s="396">
        <v>0</v>
      </c>
      <c r="JE106" s="397">
        <v>0</v>
      </c>
      <c r="JF106" s="390">
        <v>0</v>
      </c>
      <c r="JG106" s="390">
        <v>0</v>
      </c>
      <c r="JH106" s="391">
        <v>0</v>
      </c>
      <c r="JI106" s="388">
        <v>0</v>
      </c>
      <c r="JJ106" s="395">
        <v>0</v>
      </c>
      <c r="JK106" s="388">
        <v>0</v>
      </c>
      <c r="JL106" s="388">
        <v>0</v>
      </c>
      <c r="JM106" s="388">
        <v>40476</v>
      </c>
      <c r="JN106" s="403">
        <v>0</v>
      </c>
      <c r="JO106" s="400">
        <v>1</v>
      </c>
    </row>
    <row r="107" spans="1:275" hidden="1" x14ac:dyDescent="0.35">
      <c r="A107" s="401">
        <v>996</v>
      </c>
      <c r="B107" s="386">
        <v>1</v>
      </c>
      <c r="C107" s="402" t="s">
        <v>309</v>
      </c>
      <c r="D107" s="403">
        <v>0</v>
      </c>
      <c r="E107" s="388">
        <v>0</v>
      </c>
      <c r="F107" s="404">
        <v>0</v>
      </c>
      <c r="G107" s="405">
        <v>0</v>
      </c>
      <c r="H107" s="405">
        <v>0</v>
      </c>
      <c r="I107" s="405">
        <v>0</v>
      </c>
      <c r="J107" s="393">
        <v>0</v>
      </c>
      <c r="K107" s="403">
        <v>0</v>
      </c>
      <c r="L107" s="404">
        <v>0</v>
      </c>
      <c r="M107" s="405">
        <v>0</v>
      </c>
      <c r="N107" s="405">
        <v>0</v>
      </c>
      <c r="O107" s="405">
        <v>0</v>
      </c>
      <c r="P107" s="393">
        <v>0</v>
      </c>
      <c r="Q107" s="403">
        <v>0</v>
      </c>
      <c r="R107" s="404">
        <v>0</v>
      </c>
      <c r="S107" s="405">
        <v>0</v>
      </c>
      <c r="T107" s="405">
        <v>0</v>
      </c>
      <c r="U107" s="405">
        <v>0</v>
      </c>
      <c r="V107" s="393">
        <v>0</v>
      </c>
      <c r="W107" s="403">
        <v>0</v>
      </c>
      <c r="X107" s="389">
        <v>0</v>
      </c>
      <c r="Y107" s="389">
        <v>0</v>
      </c>
      <c r="Z107" s="389">
        <v>0</v>
      </c>
      <c r="AA107" s="389">
        <v>0</v>
      </c>
      <c r="AB107" s="389">
        <v>0</v>
      </c>
      <c r="AC107" s="406">
        <v>0</v>
      </c>
      <c r="AD107" s="389">
        <v>0</v>
      </c>
      <c r="AE107" s="389">
        <v>0</v>
      </c>
      <c r="AF107" s="389">
        <v>0</v>
      </c>
      <c r="AG107" s="389">
        <v>0</v>
      </c>
      <c r="AH107" s="389">
        <v>0</v>
      </c>
      <c r="AI107" s="406">
        <v>0</v>
      </c>
      <c r="AJ107" s="389">
        <v>0</v>
      </c>
      <c r="AK107" s="389">
        <v>0</v>
      </c>
      <c r="AL107" s="389">
        <v>0</v>
      </c>
      <c r="AM107" s="389">
        <v>0</v>
      </c>
      <c r="AN107" s="389">
        <v>0</v>
      </c>
      <c r="AO107" s="406">
        <v>0</v>
      </c>
      <c r="AP107" s="393">
        <v>0</v>
      </c>
      <c r="AQ107" s="393">
        <v>0</v>
      </c>
      <c r="AR107" s="393">
        <v>0</v>
      </c>
      <c r="AS107" s="393">
        <v>0</v>
      </c>
      <c r="AT107" s="393">
        <v>0</v>
      </c>
      <c r="AU107" s="406">
        <v>0</v>
      </c>
      <c r="AV107" s="393">
        <v>0</v>
      </c>
      <c r="AW107" s="393">
        <v>0</v>
      </c>
      <c r="AX107" s="393">
        <v>0</v>
      </c>
      <c r="AY107" s="393">
        <v>0</v>
      </c>
      <c r="AZ107" s="393">
        <v>0</v>
      </c>
      <c r="BA107" s="392">
        <v>0</v>
      </c>
      <c r="BB107" s="393">
        <v>0</v>
      </c>
      <c r="BC107" s="393">
        <v>0</v>
      </c>
      <c r="BD107" s="393">
        <v>0</v>
      </c>
      <c r="BE107" s="393">
        <v>0</v>
      </c>
      <c r="BF107" s="393">
        <v>0</v>
      </c>
      <c r="BG107" s="392">
        <v>0</v>
      </c>
      <c r="BH107" s="389">
        <v>0</v>
      </c>
      <c r="BI107" s="389">
        <v>0</v>
      </c>
      <c r="BJ107" s="389">
        <v>0</v>
      </c>
      <c r="BK107" s="389">
        <v>0</v>
      </c>
      <c r="BL107" s="389">
        <v>0</v>
      </c>
      <c r="BM107" s="407">
        <v>0</v>
      </c>
      <c r="BN107" s="395">
        <v>0</v>
      </c>
      <c r="BO107" s="408">
        <v>0</v>
      </c>
      <c r="BP107" s="396">
        <v>0</v>
      </c>
      <c r="BQ107" s="397">
        <v>0</v>
      </c>
      <c r="BR107" s="390">
        <v>0</v>
      </c>
      <c r="BS107" s="390">
        <v>0</v>
      </c>
      <c r="BT107" s="398">
        <v>0</v>
      </c>
      <c r="BU107" s="403">
        <v>0</v>
      </c>
      <c r="BV107" s="389">
        <v>0</v>
      </c>
      <c r="BW107" s="389">
        <v>0</v>
      </c>
      <c r="BX107" s="389">
        <v>0</v>
      </c>
      <c r="BY107" s="389">
        <v>0</v>
      </c>
      <c r="BZ107" s="406">
        <v>0</v>
      </c>
      <c r="CA107" s="389">
        <v>0</v>
      </c>
      <c r="CB107" s="389">
        <v>0</v>
      </c>
      <c r="CC107" s="389">
        <v>0</v>
      </c>
      <c r="CD107" s="389">
        <v>0</v>
      </c>
      <c r="CE107" s="406">
        <v>0</v>
      </c>
      <c r="CF107" s="389">
        <v>0</v>
      </c>
      <c r="CG107" s="389">
        <v>0</v>
      </c>
      <c r="CH107" s="389">
        <v>0</v>
      </c>
      <c r="CI107" s="389">
        <v>0</v>
      </c>
      <c r="CJ107" s="406">
        <v>0</v>
      </c>
      <c r="CK107" s="393">
        <v>0</v>
      </c>
      <c r="CL107" s="393">
        <v>0</v>
      </c>
      <c r="CM107" s="393">
        <v>0</v>
      </c>
      <c r="CN107" s="393">
        <v>0</v>
      </c>
      <c r="CO107" s="392">
        <v>0</v>
      </c>
      <c r="CP107" s="393">
        <v>0</v>
      </c>
      <c r="CQ107" s="393">
        <v>0</v>
      </c>
      <c r="CR107" s="393">
        <v>0</v>
      </c>
      <c r="CS107" s="393">
        <v>0</v>
      </c>
      <c r="CT107" s="392">
        <v>0</v>
      </c>
      <c r="CU107" s="404">
        <v>0</v>
      </c>
      <c r="CV107" s="405">
        <v>0</v>
      </c>
      <c r="CW107" s="405">
        <v>0</v>
      </c>
      <c r="CX107" s="393">
        <v>0</v>
      </c>
      <c r="CY107" s="407">
        <v>0</v>
      </c>
      <c r="CZ107" s="395">
        <v>0</v>
      </c>
      <c r="DA107" s="409">
        <v>0</v>
      </c>
      <c r="DB107" s="396">
        <v>0</v>
      </c>
      <c r="DC107" s="397">
        <v>0</v>
      </c>
      <c r="DD107" s="390">
        <v>0</v>
      </c>
      <c r="DE107" s="390">
        <v>0</v>
      </c>
      <c r="DF107" s="398">
        <v>0</v>
      </c>
      <c r="DG107" s="403">
        <v>0</v>
      </c>
      <c r="DH107" s="389">
        <v>0</v>
      </c>
      <c r="DI107" s="389">
        <v>0</v>
      </c>
      <c r="DJ107" s="389">
        <v>0</v>
      </c>
      <c r="DK107" s="389">
        <v>0</v>
      </c>
      <c r="DL107" s="406">
        <v>0</v>
      </c>
      <c r="DM107" s="389">
        <v>0</v>
      </c>
      <c r="DN107" s="389">
        <v>0</v>
      </c>
      <c r="DO107" s="389">
        <v>0</v>
      </c>
      <c r="DP107" s="389">
        <v>0</v>
      </c>
      <c r="DQ107" s="406">
        <v>0</v>
      </c>
      <c r="DR107" s="389">
        <v>0</v>
      </c>
      <c r="DS107" s="389">
        <v>0</v>
      </c>
      <c r="DT107" s="389">
        <v>0</v>
      </c>
      <c r="DU107" s="389">
        <v>0</v>
      </c>
      <c r="DV107" s="406">
        <v>0</v>
      </c>
      <c r="DW107" s="389">
        <v>0</v>
      </c>
      <c r="DX107" s="389">
        <v>0</v>
      </c>
      <c r="DY107" s="389">
        <v>0</v>
      </c>
      <c r="DZ107" s="389">
        <v>0</v>
      </c>
      <c r="EA107" s="392">
        <v>0</v>
      </c>
      <c r="EB107" s="393">
        <v>0</v>
      </c>
      <c r="EC107" s="393">
        <v>0</v>
      </c>
      <c r="ED107" s="393">
        <v>0</v>
      </c>
      <c r="EE107" s="393">
        <v>0</v>
      </c>
      <c r="EF107" s="406">
        <v>0</v>
      </c>
      <c r="EG107" s="404">
        <v>0</v>
      </c>
      <c r="EH107" s="405">
        <v>0</v>
      </c>
      <c r="EI107" s="405">
        <v>0</v>
      </c>
      <c r="EJ107" s="393">
        <v>0</v>
      </c>
      <c r="EK107" s="407">
        <v>0</v>
      </c>
      <c r="EL107" s="395">
        <v>0</v>
      </c>
      <c r="EM107" s="403">
        <v>0</v>
      </c>
      <c r="EN107" s="388">
        <v>0</v>
      </c>
      <c r="EO107" s="404">
        <v>0</v>
      </c>
      <c r="EP107" s="405">
        <v>0</v>
      </c>
      <c r="EQ107" s="405">
        <v>0</v>
      </c>
      <c r="ER107" s="405">
        <v>0</v>
      </c>
      <c r="ES107" s="393">
        <v>0</v>
      </c>
      <c r="ET107" s="403">
        <v>0</v>
      </c>
      <c r="EU107" s="404">
        <v>0</v>
      </c>
      <c r="EV107" s="405">
        <v>0</v>
      </c>
      <c r="EW107" s="405">
        <v>0</v>
      </c>
      <c r="EX107" s="405">
        <v>0</v>
      </c>
      <c r="EY107" s="393">
        <v>0</v>
      </c>
      <c r="EZ107" s="403">
        <v>0</v>
      </c>
      <c r="FA107" s="404">
        <v>0</v>
      </c>
      <c r="FB107" s="405">
        <v>0</v>
      </c>
      <c r="FC107" s="405">
        <v>0</v>
      </c>
      <c r="FD107" s="405">
        <v>0</v>
      </c>
      <c r="FE107" s="393">
        <v>0</v>
      </c>
      <c r="FF107" s="403">
        <v>0</v>
      </c>
      <c r="FG107" s="389">
        <v>0</v>
      </c>
      <c r="FH107" s="389">
        <v>0</v>
      </c>
      <c r="FI107" s="389">
        <v>0</v>
      </c>
      <c r="FJ107" s="389">
        <v>0</v>
      </c>
      <c r="FK107" s="389">
        <v>0</v>
      </c>
      <c r="FL107" s="406">
        <v>0</v>
      </c>
      <c r="FM107" s="389">
        <v>0</v>
      </c>
      <c r="FN107" s="389">
        <v>0</v>
      </c>
      <c r="FO107" s="389">
        <v>0</v>
      </c>
      <c r="FP107" s="389">
        <v>0</v>
      </c>
      <c r="FQ107" s="389">
        <v>0</v>
      </c>
      <c r="FR107" s="406">
        <v>0</v>
      </c>
      <c r="FS107" s="389">
        <v>0</v>
      </c>
      <c r="FT107" s="389">
        <v>0</v>
      </c>
      <c r="FU107" s="389">
        <v>0</v>
      </c>
      <c r="FV107" s="389">
        <v>0</v>
      </c>
      <c r="FW107" s="389">
        <v>0</v>
      </c>
      <c r="FX107" s="406">
        <v>0</v>
      </c>
      <c r="FY107" s="393">
        <v>0</v>
      </c>
      <c r="FZ107" s="393">
        <v>0</v>
      </c>
      <c r="GA107" s="393">
        <v>0</v>
      </c>
      <c r="GB107" s="393">
        <v>0</v>
      </c>
      <c r="GC107" s="393">
        <v>0</v>
      </c>
      <c r="GD107" s="406">
        <v>0</v>
      </c>
      <c r="GE107" s="393">
        <v>0</v>
      </c>
      <c r="GF107" s="393">
        <v>0</v>
      </c>
      <c r="GG107" s="393">
        <v>0</v>
      </c>
      <c r="GH107" s="393">
        <v>0</v>
      </c>
      <c r="GI107" s="393">
        <v>0</v>
      </c>
      <c r="GJ107" s="392">
        <v>0</v>
      </c>
      <c r="GK107" s="389">
        <v>0</v>
      </c>
      <c r="GL107" s="389">
        <v>0</v>
      </c>
      <c r="GM107" s="389">
        <v>0</v>
      </c>
      <c r="GN107" s="389">
        <v>0</v>
      </c>
      <c r="GO107" s="389">
        <v>0</v>
      </c>
      <c r="GP107" s="407">
        <v>0</v>
      </c>
      <c r="GQ107" s="388">
        <v>0</v>
      </c>
      <c r="GR107" s="409">
        <v>0</v>
      </c>
      <c r="GS107" s="396">
        <v>0</v>
      </c>
      <c r="GT107" s="397">
        <v>0</v>
      </c>
      <c r="GU107" s="390">
        <v>0</v>
      </c>
      <c r="GV107" s="390">
        <v>0</v>
      </c>
      <c r="GW107" s="391">
        <v>0</v>
      </c>
      <c r="GX107" s="403">
        <v>0</v>
      </c>
      <c r="GY107" s="389">
        <v>0</v>
      </c>
      <c r="GZ107" s="389">
        <v>0</v>
      </c>
      <c r="HA107" s="389">
        <v>0</v>
      </c>
      <c r="HB107" s="389">
        <v>0</v>
      </c>
      <c r="HC107" s="406">
        <v>0</v>
      </c>
      <c r="HD107" s="389">
        <v>0</v>
      </c>
      <c r="HE107" s="389">
        <v>0</v>
      </c>
      <c r="HF107" s="389">
        <v>0</v>
      </c>
      <c r="HG107" s="389">
        <v>0</v>
      </c>
      <c r="HH107" s="406">
        <v>0</v>
      </c>
      <c r="HI107" s="389">
        <v>0</v>
      </c>
      <c r="HJ107" s="389">
        <v>0</v>
      </c>
      <c r="HK107" s="389">
        <v>0</v>
      </c>
      <c r="HL107" s="389">
        <v>0</v>
      </c>
      <c r="HM107" s="406">
        <v>0</v>
      </c>
      <c r="HN107" s="389">
        <v>0</v>
      </c>
      <c r="HO107" s="389">
        <v>0</v>
      </c>
      <c r="HP107" s="389">
        <v>0</v>
      </c>
      <c r="HQ107" s="389">
        <v>0</v>
      </c>
      <c r="HR107" s="392">
        <v>0</v>
      </c>
      <c r="HS107" s="393">
        <v>0</v>
      </c>
      <c r="HT107" s="393">
        <v>0</v>
      </c>
      <c r="HU107" s="393">
        <v>0</v>
      </c>
      <c r="HV107" s="393">
        <v>0</v>
      </c>
      <c r="HW107" s="406">
        <v>0</v>
      </c>
      <c r="HX107" s="404">
        <v>0</v>
      </c>
      <c r="HY107" s="405">
        <v>0</v>
      </c>
      <c r="HZ107" s="405">
        <v>0</v>
      </c>
      <c r="IA107" s="393">
        <v>0</v>
      </c>
      <c r="IB107" s="407">
        <v>0</v>
      </c>
      <c r="IC107" s="388">
        <v>0</v>
      </c>
      <c r="ID107" s="408">
        <v>0</v>
      </c>
      <c r="IE107" s="396">
        <v>0</v>
      </c>
      <c r="IF107" s="397">
        <v>0</v>
      </c>
      <c r="IG107" s="390">
        <v>0</v>
      </c>
      <c r="IH107" s="390">
        <v>0</v>
      </c>
      <c r="II107" s="391">
        <v>0</v>
      </c>
      <c r="IJ107" s="388">
        <v>0</v>
      </c>
      <c r="IK107" s="395">
        <v>0</v>
      </c>
      <c r="IL107" s="408">
        <v>0</v>
      </c>
      <c r="IM107" s="396">
        <v>0</v>
      </c>
      <c r="IN107" s="397">
        <v>0</v>
      </c>
      <c r="IO107" s="390">
        <v>0</v>
      </c>
      <c r="IP107" s="390">
        <v>0</v>
      </c>
      <c r="IQ107" s="391">
        <v>0</v>
      </c>
      <c r="IR107" s="391">
        <v>0</v>
      </c>
      <c r="IS107" s="388">
        <v>0</v>
      </c>
      <c r="IT107" s="395">
        <v>0</v>
      </c>
      <c r="IU107" s="408">
        <v>0</v>
      </c>
      <c r="IV107" s="396">
        <v>0</v>
      </c>
      <c r="IW107" s="397">
        <v>0</v>
      </c>
      <c r="IX107" s="390">
        <v>0</v>
      </c>
      <c r="IY107" s="390">
        <v>0</v>
      </c>
      <c r="IZ107" s="391">
        <v>0</v>
      </c>
      <c r="JA107" s="388">
        <v>0</v>
      </c>
      <c r="JB107" s="395">
        <v>0</v>
      </c>
      <c r="JC107" s="408">
        <v>0</v>
      </c>
      <c r="JD107" s="396">
        <v>0</v>
      </c>
      <c r="JE107" s="397">
        <v>0</v>
      </c>
      <c r="JF107" s="390">
        <v>0</v>
      </c>
      <c r="JG107" s="390">
        <v>0</v>
      </c>
      <c r="JH107" s="391">
        <v>0</v>
      </c>
      <c r="JI107" s="388">
        <v>0</v>
      </c>
      <c r="JJ107" s="395">
        <v>0</v>
      </c>
      <c r="JK107" s="388">
        <v>0</v>
      </c>
      <c r="JL107" s="388">
        <v>0</v>
      </c>
      <c r="JM107" s="388">
        <v>0</v>
      </c>
      <c r="JN107" s="403">
        <v>0</v>
      </c>
      <c r="JO107" s="400">
        <v>0</v>
      </c>
    </row>
    <row r="108" spans="1:275" hidden="1" x14ac:dyDescent="0.35">
      <c r="A108" s="401">
        <v>996</v>
      </c>
      <c r="B108" s="410"/>
      <c r="C108" s="402" t="s">
        <v>53</v>
      </c>
      <c r="D108" s="403">
        <v>0</v>
      </c>
      <c r="E108" s="388">
        <v>0</v>
      </c>
      <c r="F108" s="404">
        <v>0</v>
      </c>
      <c r="G108" s="405">
        <v>0</v>
      </c>
      <c r="H108" s="405">
        <v>0</v>
      </c>
      <c r="I108" s="405">
        <v>0</v>
      </c>
      <c r="J108" s="393">
        <v>0</v>
      </c>
      <c r="K108" s="403">
        <v>0</v>
      </c>
      <c r="L108" s="404">
        <v>0</v>
      </c>
      <c r="M108" s="405">
        <v>0</v>
      </c>
      <c r="N108" s="405">
        <v>0</v>
      </c>
      <c r="O108" s="405">
        <v>0</v>
      </c>
      <c r="P108" s="393">
        <v>0</v>
      </c>
      <c r="Q108" s="403">
        <v>0</v>
      </c>
      <c r="R108" s="404">
        <v>0</v>
      </c>
      <c r="S108" s="405">
        <v>0</v>
      </c>
      <c r="T108" s="405">
        <v>0</v>
      </c>
      <c r="U108" s="405">
        <v>0</v>
      </c>
      <c r="V108" s="393">
        <v>0</v>
      </c>
      <c r="W108" s="403">
        <v>0</v>
      </c>
      <c r="X108" s="389">
        <v>0</v>
      </c>
      <c r="Y108" s="389">
        <v>0</v>
      </c>
      <c r="Z108" s="389">
        <v>0</v>
      </c>
      <c r="AA108" s="389">
        <v>0</v>
      </c>
      <c r="AB108" s="389">
        <v>0</v>
      </c>
      <c r="AC108" s="406">
        <v>0</v>
      </c>
      <c r="AD108" s="389">
        <v>0</v>
      </c>
      <c r="AE108" s="389">
        <v>0</v>
      </c>
      <c r="AF108" s="389">
        <v>0</v>
      </c>
      <c r="AG108" s="389">
        <v>0</v>
      </c>
      <c r="AH108" s="389">
        <v>0</v>
      </c>
      <c r="AI108" s="406">
        <v>0</v>
      </c>
      <c r="AJ108" s="389">
        <v>0</v>
      </c>
      <c r="AK108" s="389">
        <v>0</v>
      </c>
      <c r="AL108" s="389">
        <v>0</v>
      </c>
      <c r="AM108" s="389">
        <v>0</v>
      </c>
      <c r="AN108" s="389">
        <v>0</v>
      </c>
      <c r="AO108" s="406">
        <v>0</v>
      </c>
      <c r="AP108" s="393">
        <v>0</v>
      </c>
      <c r="AQ108" s="393">
        <v>0</v>
      </c>
      <c r="AR108" s="393">
        <v>0</v>
      </c>
      <c r="AS108" s="393">
        <v>0</v>
      </c>
      <c r="AT108" s="393">
        <v>0</v>
      </c>
      <c r="AU108" s="406">
        <v>0</v>
      </c>
      <c r="AV108" s="393">
        <v>0</v>
      </c>
      <c r="AW108" s="393">
        <v>0</v>
      </c>
      <c r="AX108" s="393">
        <v>0</v>
      </c>
      <c r="AY108" s="393">
        <v>0</v>
      </c>
      <c r="AZ108" s="393">
        <v>0</v>
      </c>
      <c r="BA108" s="392">
        <v>0</v>
      </c>
      <c r="BB108" s="393">
        <v>0</v>
      </c>
      <c r="BC108" s="393">
        <v>0</v>
      </c>
      <c r="BD108" s="393">
        <v>0</v>
      </c>
      <c r="BE108" s="393">
        <v>0</v>
      </c>
      <c r="BF108" s="393">
        <v>0</v>
      </c>
      <c r="BG108" s="392">
        <v>0</v>
      </c>
      <c r="BH108" s="389">
        <v>0</v>
      </c>
      <c r="BI108" s="389">
        <v>0</v>
      </c>
      <c r="BJ108" s="389">
        <v>0</v>
      </c>
      <c r="BK108" s="389">
        <v>0</v>
      </c>
      <c r="BL108" s="389">
        <v>0</v>
      </c>
      <c r="BM108" s="407">
        <v>0</v>
      </c>
      <c r="BN108" s="395">
        <v>0</v>
      </c>
      <c r="BO108" s="408">
        <v>0</v>
      </c>
      <c r="BP108" s="396">
        <v>0</v>
      </c>
      <c r="BQ108" s="397">
        <v>0</v>
      </c>
      <c r="BR108" s="390">
        <v>0</v>
      </c>
      <c r="BS108" s="390">
        <v>0</v>
      </c>
      <c r="BT108" s="398">
        <v>0</v>
      </c>
      <c r="BU108" s="403">
        <v>0</v>
      </c>
      <c r="BV108" s="389">
        <v>0</v>
      </c>
      <c r="BW108" s="389">
        <v>0</v>
      </c>
      <c r="BX108" s="389">
        <v>0</v>
      </c>
      <c r="BY108" s="389">
        <v>0</v>
      </c>
      <c r="BZ108" s="406">
        <v>0</v>
      </c>
      <c r="CA108" s="389">
        <v>0</v>
      </c>
      <c r="CB108" s="389">
        <v>0</v>
      </c>
      <c r="CC108" s="389">
        <v>0</v>
      </c>
      <c r="CD108" s="389">
        <v>0</v>
      </c>
      <c r="CE108" s="406">
        <v>0</v>
      </c>
      <c r="CF108" s="389">
        <v>0</v>
      </c>
      <c r="CG108" s="389">
        <v>0</v>
      </c>
      <c r="CH108" s="389">
        <v>0</v>
      </c>
      <c r="CI108" s="389">
        <v>0</v>
      </c>
      <c r="CJ108" s="406">
        <v>0</v>
      </c>
      <c r="CK108" s="393">
        <v>0</v>
      </c>
      <c r="CL108" s="393">
        <v>0</v>
      </c>
      <c r="CM108" s="393">
        <v>0</v>
      </c>
      <c r="CN108" s="393">
        <v>0</v>
      </c>
      <c r="CO108" s="392">
        <v>0</v>
      </c>
      <c r="CP108" s="393">
        <v>0</v>
      </c>
      <c r="CQ108" s="393">
        <v>0</v>
      </c>
      <c r="CR108" s="393">
        <v>0</v>
      </c>
      <c r="CS108" s="393">
        <v>0</v>
      </c>
      <c r="CT108" s="392">
        <v>0</v>
      </c>
      <c r="CU108" s="404">
        <v>0</v>
      </c>
      <c r="CV108" s="405">
        <v>0</v>
      </c>
      <c r="CW108" s="405">
        <v>0</v>
      </c>
      <c r="CX108" s="393">
        <v>0</v>
      </c>
      <c r="CY108" s="407">
        <v>0</v>
      </c>
      <c r="CZ108" s="395">
        <v>0</v>
      </c>
      <c r="DA108" s="409">
        <v>0</v>
      </c>
      <c r="DB108" s="396">
        <v>0</v>
      </c>
      <c r="DC108" s="397">
        <v>0</v>
      </c>
      <c r="DD108" s="390">
        <v>0</v>
      </c>
      <c r="DE108" s="390">
        <v>0</v>
      </c>
      <c r="DF108" s="398">
        <v>0</v>
      </c>
      <c r="DG108" s="403">
        <v>0</v>
      </c>
      <c r="DH108" s="389">
        <v>0</v>
      </c>
      <c r="DI108" s="389">
        <v>0</v>
      </c>
      <c r="DJ108" s="389">
        <v>0</v>
      </c>
      <c r="DK108" s="389">
        <v>0</v>
      </c>
      <c r="DL108" s="406">
        <v>0</v>
      </c>
      <c r="DM108" s="389">
        <v>0</v>
      </c>
      <c r="DN108" s="389">
        <v>0</v>
      </c>
      <c r="DO108" s="389">
        <v>0</v>
      </c>
      <c r="DP108" s="389">
        <v>0</v>
      </c>
      <c r="DQ108" s="406">
        <v>0</v>
      </c>
      <c r="DR108" s="389">
        <v>0</v>
      </c>
      <c r="DS108" s="389">
        <v>0</v>
      </c>
      <c r="DT108" s="389">
        <v>0</v>
      </c>
      <c r="DU108" s="389">
        <v>0</v>
      </c>
      <c r="DV108" s="406">
        <v>0</v>
      </c>
      <c r="DW108" s="389">
        <v>0</v>
      </c>
      <c r="DX108" s="389">
        <v>0</v>
      </c>
      <c r="DY108" s="389">
        <v>0</v>
      </c>
      <c r="DZ108" s="389">
        <v>0</v>
      </c>
      <c r="EA108" s="392">
        <v>0</v>
      </c>
      <c r="EB108" s="393">
        <v>0</v>
      </c>
      <c r="EC108" s="393">
        <v>0</v>
      </c>
      <c r="ED108" s="393">
        <v>0</v>
      </c>
      <c r="EE108" s="393">
        <v>0</v>
      </c>
      <c r="EF108" s="406">
        <v>0</v>
      </c>
      <c r="EG108" s="404">
        <v>0</v>
      </c>
      <c r="EH108" s="405">
        <v>0</v>
      </c>
      <c r="EI108" s="405">
        <v>0</v>
      </c>
      <c r="EJ108" s="393">
        <v>0</v>
      </c>
      <c r="EK108" s="407">
        <v>0</v>
      </c>
      <c r="EL108" s="395">
        <v>0</v>
      </c>
      <c r="EM108" s="403">
        <v>0</v>
      </c>
      <c r="EN108" s="388">
        <v>0</v>
      </c>
      <c r="EO108" s="404">
        <v>0</v>
      </c>
      <c r="EP108" s="405">
        <v>0</v>
      </c>
      <c r="EQ108" s="405">
        <v>0</v>
      </c>
      <c r="ER108" s="405">
        <v>0</v>
      </c>
      <c r="ES108" s="393">
        <v>0</v>
      </c>
      <c r="ET108" s="403">
        <v>0</v>
      </c>
      <c r="EU108" s="404">
        <v>0</v>
      </c>
      <c r="EV108" s="405">
        <v>0</v>
      </c>
      <c r="EW108" s="405">
        <v>0</v>
      </c>
      <c r="EX108" s="405">
        <v>0</v>
      </c>
      <c r="EY108" s="393">
        <v>0</v>
      </c>
      <c r="EZ108" s="403">
        <v>0</v>
      </c>
      <c r="FA108" s="404">
        <v>0</v>
      </c>
      <c r="FB108" s="405">
        <v>0</v>
      </c>
      <c r="FC108" s="405">
        <v>0</v>
      </c>
      <c r="FD108" s="405">
        <v>0</v>
      </c>
      <c r="FE108" s="393">
        <v>0</v>
      </c>
      <c r="FF108" s="403">
        <v>0</v>
      </c>
      <c r="FG108" s="389">
        <v>0</v>
      </c>
      <c r="FH108" s="389">
        <v>0</v>
      </c>
      <c r="FI108" s="389">
        <v>0</v>
      </c>
      <c r="FJ108" s="389">
        <v>0</v>
      </c>
      <c r="FK108" s="389">
        <v>0</v>
      </c>
      <c r="FL108" s="406">
        <v>0</v>
      </c>
      <c r="FM108" s="389">
        <v>0</v>
      </c>
      <c r="FN108" s="389">
        <v>0</v>
      </c>
      <c r="FO108" s="389">
        <v>0</v>
      </c>
      <c r="FP108" s="389">
        <v>0</v>
      </c>
      <c r="FQ108" s="389">
        <v>0</v>
      </c>
      <c r="FR108" s="406">
        <v>0</v>
      </c>
      <c r="FS108" s="389">
        <v>0</v>
      </c>
      <c r="FT108" s="389">
        <v>0</v>
      </c>
      <c r="FU108" s="389">
        <v>0</v>
      </c>
      <c r="FV108" s="389">
        <v>0</v>
      </c>
      <c r="FW108" s="389">
        <v>0</v>
      </c>
      <c r="FX108" s="406">
        <v>0</v>
      </c>
      <c r="FY108" s="393">
        <v>0</v>
      </c>
      <c r="FZ108" s="393">
        <v>0</v>
      </c>
      <c r="GA108" s="393">
        <v>0</v>
      </c>
      <c r="GB108" s="393">
        <v>0</v>
      </c>
      <c r="GC108" s="393">
        <v>0</v>
      </c>
      <c r="GD108" s="406">
        <v>0</v>
      </c>
      <c r="GE108" s="393">
        <v>0</v>
      </c>
      <c r="GF108" s="393">
        <v>0</v>
      </c>
      <c r="GG108" s="393">
        <v>0</v>
      </c>
      <c r="GH108" s="393">
        <v>0</v>
      </c>
      <c r="GI108" s="393">
        <v>0</v>
      </c>
      <c r="GJ108" s="392">
        <v>0</v>
      </c>
      <c r="GK108" s="389">
        <v>0</v>
      </c>
      <c r="GL108" s="389">
        <v>0</v>
      </c>
      <c r="GM108" s="389">
        <v>0</v>
      </c>
      <c r="GN108" s="389">
        <v>0</v>
      </c>
      <c r="GO108" s="389">
        <v>0</v>
      </c>
      <c r="GP108" s="407">
        <v>0</v>
      </c>
      <c r="GQ108" s="388">
        <v>0</v>
      </c>
      <c r="GR108" s="409">
        <v>0</v>
      </c>
      <c r="GS108" s="396">
        <v>0</v>
      </c>
      <c r="GT108" s="397">
        <v>0</v>
      </c>
      <c r="GU108" s="390">
        <v>0</v>
      </c>
      <c r="GV108" s="390">
        <v>0</v>
      </c>
      <c r="GW108" s="391">
        <v>0</v>
      </c>
      <c r="GX108" s="403">
        <v>0</v>
      </c>
      <c r="GY108" s="389">
        <v>0</v>
      </c>
      <c r="GZ108" s="389">
        <v>0</v>
      </c>
      <c r="HA108" s="389">
        <v>0</v>
      </c>
      <c r="HB108" s="389">
        <v>0</v>
      </c>
      <c r="HC108" s="406">
        <v>0</v>
      </c>
      <c r="HD108" s="389">
        <v>0</v>
      </c>
      <c r="HE108" s="389">
        <v>0</v>
      </c>
      <c r="HF108" s="389">
        <v>0</v>
      </c>
      <c r="HG108" s="389">
        <v>0</v>
      </c>
      <c r="HH108" s="406">
        <v>0</v>
      </c>
      <c r="HI108" s="389">
        <v>0</v>
      </c>
      <c r="HJ108" s="389">
        <v>0</v>
      </c>
      <c r="HK108" s="389">
        <v>0</v>
      </c>
      <c r="HL108" s="389">
        <v>0</v>
      </c>
      <c r="HM108" s="406">
        <v>0</v>
      </c>
      <c r="HN108" s="389">
        <v>0</v>
      </c>
      <c r="HO108" s="389">
        <v>0</v>
      </c>
      <c r="HP108" s="389">
        <v>0</v>
      </c>
      <c r="HQ108" s="389">
        <v>0</v>
      </c>
      <c r="HR108" s="392">
        <v>0</v>
      </c>
      <c r="HS108" s="393">
        <v>0</v>
      </c>
      <c r="HT108" s="393">
        <v>0</v>
      </c>
      <c r="HU108" s="393">
        <v>0</v>
      </c>
      <c r="HV108" s="393">
        <v>0</v>
      </c>
      <c r="HW108" s="406">
        <v>0</v>
      </c>
      <c r="HX108" s="404">
        <v>0</v>
      </c>
      <c r="HY108" s="405">
        <v>0</v>
      </c>
      <c r="HZ108" s="405">
        <v>0</v>
      </c>
      <c r="IA108" s="393">
        <v>0</v>
      </c>
      <c r="IB108" s="407">
        <v>0</v>
      </c>
      <c r="IC108" s="388">
        <v>0</v>
      </c>
      <c r="ID108" s="408">
        <v>0</v>
      </c>
      <c r="IE108" s="396">
        <v>0</v>
      </c>
      <c r="IF108" s="397">
        <v>0</v>
      </c>
      <c r="IG108" s="390">
        <v>0</v>
      </c>
      <c r="IH108" s="390">
        <v>0</v>
      </c>
      <c r="II108" s="391">
        <v>0</v>
      </c>
      <c r="IJ108" s="388">
        <v>0</v>
      </c>
      <c r="IK108" s="395">
        <v>0</v>
      </c>
      <c r="IL108" s="408">
        <v>0</v>
      </c>
      <c r="IM108" s="396">
        <v>0</v>
      </c>
      <c r="IN108" s="397">
        <v>0</v>
      </c>
      <c r="IO108" s="390">
        <v>0</v>
      </c>
      <c r="IP108" s="390">
        <v>0</v>
      </c>
      <c r="IQ108" s="391">
        <v>0</v>
      </c>
      <c r="IR108" s="391">
        <v>0</v>
      </c>
      <c r="IS108" s="388">
        <v>0</v>
      </c>
      <c r="IT108" s="395">
        <v>0</v>
      </c>
      <c r="IU108" s="408">
        <v>0</v>
      </c>
      <c r="IV108" s="396">
        <v>0</v>
      </c>
      <c r="IW108" s="397">
        <v>0</v>
      </c>
      <c r="IX108" s="390">
        <v>0</v>
      </c>
      <c r="IY108" s="390">
        <v>0</v>
      </c>
      <c r="IZ108" s="391">
        <v>0</v>
      </c>
      <c r="JA108" s="388">
        <v>0</v>
      </c>
      <c r="JB108" s="395">
        <v>0</v>
      </c>
      <c r="JC108" s="408">
        <v>0</v>
      </c>
      <c r="JD108" s="396">
        <v>0</v>
      </c>
      <c r="JE108" s="397">
        <v>0</v>
      </c>
      <c r="JF108" s="390">
        <v>0</v>
      </c>
      <c r="JG108" s="390">
        <v>0</v>
      </c>
      <c r="JH108" s="391">
        <v>0</v>
      </c>
      <c r="JI108" s="388">
        <v>0</v>
      </c>
      <c r="JJ108" s="395">
        <v>0</v>
      </c>
      <c r="JK108" s="388">
        <v>0</v>
      </c>
      <c r="JL108" s="388">
        <v>0</v>
      </c>
      <c r="JM108" s="388">
        <v>0</v>
      </c>
      <c r="JN108" s="403">
        <v>0</v>
      </c>
      <c r="JO108" s="400">
        <v>0</v>
      </c>
    </row>
    <row r="109" spans="1:275" hidden="1" x14ac:dyDescent="0.35">
      <c r="A109" s="401">
        <v>996</v>
      </c>
      <c r="B109" s="410"/>
      <c r="C109" s="402" t="s">
        <v>45</v>
      </c>
      <c r="D109" s="403">
        <v>0</v>
      </c>
      <c r="E109" s="388">
        <v>0</v>
      </c>
      <c r="F109" s="404">
        <v>0</v>
      </c>
      <c r="G109" s="405">
        <v>0</v>
      </c>
      <c r="H109" s="405">
        <v>0</v>
      </c>
      <c r="I109" s="405">
        <v>0</v>
      </c>
      <c r="J109" s="393">
        <v>0</v>
      </c>
      <c r="K109" s="403">
        <v>0</v>
      </c>
      <c r="L109" s="404">
        <v>0</v>
      </c>
      <c r="M109" s="405">
        <v>0</v>
      </c>
      <c r="N109" s="405">
        <v>0</v>
      </c>
      <c r="O109" s="405">
        <v>0</v>
      </c>
      <c r="P109" s="393">
        <v>0</v>
      </c>
      <c r="Q109" s="403">
        <v>0</v>
      </c>
      <c r="R109" s="404">
        <v>0</v>
      </c>
      <c r="S109" s="405">
        <v>0</v>
      </c>
      <c r="T109" s="405">
        <v>0</v>
      </c>
      <c r="U109" s="405">
        <v>0</v>
      </c>
      <c r="V109" s="393">
        <v>0</v>
      </c>
      <c r="W109" s="403">
        <v>0</v>
      </c>
      <c r="X109" s="389">
        <v>0</v>
      </c>
      <c r="Y109" s="389">
        <v>0</v>
      </c>
      <c r="Z109" s="389">
        <v>0</v>
      </c>
      <c r="AA109" s="389">
        <v>0</v>
      </c>
      <c r="AB109" s="389">
        <v>0</v>
      </c>
      <c r="AC109" s="406">
        <v>0</v>
      </c>
      <c r="AD109" s="389">
        <v>0</v>
      </c>
      <c r="AE109" s="389">
        <v>0</v>
      </c>
      <c r="AF109" s="389">
        <v>0</v>
      </c>
      <c r="AG109" s="389">
        <v>0</v>
      </c>
      <c r="AH109" s="389">
        <v>0</v>
      </c>
      <c r="AI109" s="406">
        <v>0</v>
      </c>
      <c r="AJ109" s="389">
        <v>0</v>
      </c>
      <c r="AK109" s="389">
        <v>0</v>
      </c>
      <c r="AL109" s="389">
        <v>0</v>
      </c>
      <c r="AM109" s="389">
        <v>0</v>
      </c>
      <c r="AN109" s="389">
        <v>0</v>
      </c>
      <c r="AO109" s="406">
        <v>0</v>
      </c>
      <c r="AP109" s="393">
        <v>0</v>
      </c>
      <c r="AQ109" s="393">
        <v>0</v>
      </c>
      <c r="AR109" s="393">
        <v>0</v>
      </c>
      <c r="AS109" s="393">
        <v>0</v>
      </c>
      <c r="AT109" s="393">
        <v>0</v>
      </c>
      <c r="AU109" s="406">
        <v>0</v>
      </c>
      <c r="AV109" s="393">
        <v>0</v>
      </c>
      <c r="AW109" s="393">
        <v>0</v>
      </c>
      <c r="AX109" s="393">
        <v>0</v>
      </c>
      <c r="AY109" s="393">
        <v>0</v>
      </c>
      <c r="AZ109" s="393">
        <v>0</v>
      </c>
      <c r="BA109" s="392">
        <v>0</v>
      </c>
      <c r="BB109" s="393">
        <v>0</v>
      </c>
      <c r="BC109" s="393">
        <v>0</v>
      </c>
      <c r="BD109" s="393">
        <v>0</v>
      </c>
      <c r="BE109" s="393">
        <v>0</v>
      </c>
      <c r="BF109" s="393">
        <v>0</v>
      </c>
      <c r="BG109" s="392">
        <v>0</v>
      </c>
      <c r="BH109" s="389">
        <v>0</v>
      </c>
      <c r="BI109" s="389">
        <v>0</v>
      </c>
      <c r="BJ109" s="389">
        <v>0</v>
      </c>
      <c r="BK109" s="389">
        <v>0</v>
      </c>
      <c r="BL109" s="389">
        <v>0</v>
      </c>
      <c r="BM109" s="407">
        <v>0</v>
      </c>
      <c r="BN109" s="395">
        <v>0</v>
      </c>
      <c r="BO109" s="408">
        <v>0</v>
      </c>
      <c r="BP109" s="396">
        <v>0</v>
      </c>
      <c r="BQ109" s="397">
        <v>0</v>
      </c>
      <c r="BR109" s="390">
        <v>0</v>
      </c>
      <c r="BS109" s="390">
        <v>0</v>
      </c>
      <c r="BT109" s="398">
        <v>0</v>
      </c>
      <c r="BU109" s="403">
        <v>0</v>
      </c>
      <c r="BV109" s="389">
        <v>0</v>
      </c>
      <c r="BW109" s="389">
        <v>0</v>
      </c>
      <c r="BX109" s="389">
        <v>0</v>
      </c>
      <c r="BY109" s="389">
        <v>0</v>
      </c>
      <c r="BZ109" s="406">
        <v>0</v>
      </c>
      <c r="CA109" s="389">
        <v>0</v>
      </c>
      <c r="CB109" s="389">
        <v>0</v>
      </c>
      <c r="CC109" s="389">
        <v>0</v>
      </c>
      <c r="CD109" s="389">
        <v>0</v>
      </c>
      <c r="CE109" s="406">
        <v>0</v>
      </c>
      <c r="CF109" s="389">
        <v>0</v>
      </c>
      <c r="CG109" s="389">
        <v>0</v>
      </c>
      <c r="CH109" s="389">
        <v>0</v>
      </c>
      <c r="CI109" s="389">
        <v>0</v>
      </c>
      <c r="CJ109" s="406">
        <v>0</v>
      </c>
      <c r="CK109" s="393">
        <v>0</v>
      </c>
      <c r="CL109" s="393">
        <v>0</v>
      </c>
      <c r="CM109" s="393">
        <v>0</v>
      </c>
      <c r="CN109" s="393">
        <v>0</v>
      </c>
      <c r="CO109" s="392">
        <v>0</v>
      </c>
      <c r="CP109" s="393">
        <v>0</v>
      </c>
      <c r="CQ109" s="393">
        <v>0</v>
      </c>
      <c r="CR109" s="393">
        <v>0</v>
      </c>
      <c r="CS109" s="393">
        <v>0</v>
      </c>
      <c r="CT109" s="392">
        <v>0</v>
      </c>
      <c r="CU109" s="404">
        <v>0</v>
      </c>
      <c r="CV109" s="405">
        <v>0</v>
      </c>
      <c r="CW109" s="405">
        <v>0</v>
      </c>
      <c r="CX109" s="393">
        <v>0</v>
      </c>
      <c r="CY109" s="407">
        <v>0</v>
      </c>
      <c r="CZ109" s="395">
        <v>0</v>
      </c>
      <c r="DA109" s="409">
        <v>0</v>
      </c>
      <c r="DB109" s="396">
        <v>0</v>
      </c>
      <c r="DC109" s="397">
        <v>0</v>
      </c>
      <c r="DD109" s="390">
        <v>0</v>
      </c>
      <c r="DE109" s="390">
        <v>0</v>
      </c>
      <c r="DF109" s="398">
        <v>0</v>
      </c>
      <c r="DG109" s="403">
        <v>0</v>
      </c>
      <c r="DH109" s="389">
        <v>0</v>
      </c>
      <c r="DI109" s="389">
        <v>0</v>
      </c>
      <c r="DJ109" s="389">
        <v>0</v>
      </c>
      <c r="DK109" s="389">
        <v>0</v>
      </c>
      <c r="DL109" s="406">
        <v>0</v>
      </c>
      <c r="DM109" s="389">
        <v>0</v>
      </c>
      <c r="DN109" s="389">
        <v>0</v>
      </c>
      <c r="DO109" s="389">
        <v>0</v>
      </c>
      <c r="DP109" s="389">
        <v>0</v>
      </c>
      <c r="DQ109" s="406">
        <v>0</v>
      </c>
      <c r="DR109" s="389">
        <v>0</v>
      </c>
      <c r="DS109" s="389">
        <v>0</v>
      </c>
      <c r="DT109" s="389">
        <v>0</v>
      </c>
      <c r="DU109" s="389">
        <v>0</v>
      </c>
      <c r="DV109" s="406">
        <v>0</v>
      </c>
      <c r="DW109" s="389">
        <v>0</v>
      </c>
      <c r="DX109" s="389">
        <v>0</v>
      </c>
      <c r="DY109" s="389">
        <v>0</v>
      </c>
      <c r="DZ109" s="389">
        <v>0</v>
      </c>
      <c r="EA109" s="392">
        <v>0</v>
      </c>
      <c r="EB109" s="393">
        <v>0</v>
      </c>
      <c r="EC109" s="393">
        <v>0</v>
      </c>
      <c r="ED109" s="393">
        <v>0</v>
      </c>
      <c r="EE109" s="393">
        <v>0</v>
      </c>
      <c r="EF109" s="406">
        <v>0</v>
      </c>
      <c r="EG109" s="404">
        <v>0</v>
      </c>
      <c r="EH109" s="405">
        <v>0</v>
      </c>
      <c r="EI109" s="405">
        <v>0</v>
      </c>
      <c r="EJ109" s="393">
        <v>0</v>
      </c>
      <c r="EK109" s="407">
        <v>0</v>
      </c>
      <c r="EL109" s="395">
        <v>0</v>
      </c>
      <c r="EM109" s="403">
        <v>0</v>
      </c>
      <c r="EN109" s="388">
        <v>0</v>
      </c>
      <c r="EO109" s="404">
        <v>0</v>
      </c>
      <c r="EP109" s="405">
        <v>0</v>
      </c>
      <c r="EQ109" s="405">
        <v>0</v>
      </c>
      <c r="ER109" s="405">
        <v>0</v>
      </c>
      <c r="ES109" s="393">
        <v>0</v>
      </c>
      <c r="ET109" s="403">
        <v>0</v>
      </c>
      <c r="EU109" s="404">
        <v>0</v>
      </c>
      <c r="EV109" s="405">
        <v>0</v>
      </c>
      <c r="EW109" s="405">
        <v>0</v>
      </c>
      <c r="EX109" s="405">
        <v>0</v>
      </c>
      <c r="EY109" s="393">
        <v>0</v>
      </c>
      <c r="EZ109" s="403">
        <v>0</v>
      </c>
      <c r="FA109" s="404">
        <v>0</v>
      </c>
      <c r="FB109" s="405">
        <v>0</v>
      </c>
      <c r="FC109" s="405">
        <v>0</v>
      </c>
      <c r="FD109" s="405">
        <v>0</v>
      </c>
      <c r="FE109" s="393">
        <v>0</v>
      </c>
      <c r="FF109" s="403">
        <v>0</v>
      </c>
      <c r="FG109" s="389">
        <v>0</v>
      </c>
      <c r="FH109" s="389">
        <v>0</v>
      </c>
      <c r="FI109" s="389">
        <v>0</v>
      </c>
      <c r="FJ109" s="389">
        <v>0</v>
      </c>
      <c r="FK109" s="389">
        <v>0</v>
      </c>
      <c r="FL109" s="406">
        <v>0</v>
      </c>
      <c r="FM109" s="389">
        <v>0</v>
      </c>
      <c r="FN109" s="389">
        <v>0</v>
      </c>
      <c r="FO109" s="389">
        <v>0</v>
      </c>
      <c r="FP109" s="389">
        <v>0</v>
      </c>
      <c r="FQ109" s="389">
        <v>0</v>
      </c>
      <c r="FR109" s="406">
        <v>0</v>
      </c>
      <c r="FS109" s="389">
        <v>0</v>
      </c>
      <c r="FT109" s="389">
        <v>0</v>
      </c>
      <c r="FU109" s="389">
        <v>0</v>
      </c>
      <c r="FV109" s="389">
        <v>0</v>
      </c>
      <c r="FW109" s="389">
        <v>0</v>
      </c>
      <c r="FX109" s="406">
        <v>0</v>
      </c>
      <c r="FY109" s="393">
        <v>0</v>
      </c>
      <c r="FZ109" s="393">
        <v>0</v>
      </c>
      <c r="GA109" s="393">
        <v>0</v>
      </c>
      <c r="GB109" s="393">
        <v>0</v>
      </c>
      <c r="GC109" s="393">
        <v>0</v>
      </c>
      <c r="GD109" s="406">
        <v>0</v>
      </c>
      <c r="GE109" s="393">
        <v>0</v>
      </c>
      <c r="GF109" s="393">
        <v>0</v>
      </c>
      <c r="GG109" s="393">
        <v>0</v>
      </c>
      <c r="GH109" s="393">
        <v>0</v>
      </c>
      <c r="GI109" s="393">
        <v>0</v>
      </c>
      <c r="GJ109" s="392">
        <v>0</v>
      </c>
      <c r="GK109" s="389">
        <v>0</v>
      </c>
      <c r="GL109" s="389">
        <v>0</v>
      </c>
      <c r="GM109" s="389">
        <v>0</v>
      </c>
      <c r="GN109" s="389">
        <v>0</v>
      </c>
      <c r="GO109" s="389">
        <v>0</v>
      </c>
      <c r="GP109" s="407">
        <v>0</v>
      </c>
      <c r="GQ109" s="388">
        <v>0</v>
      </c>
      <c r="GR109" s="409">
        <v>0</v>
      </c>
      <c r="GS109" s="396">
        <v>0</v>
      </c>
      <c r="GT109" s="397">
        <v>0</v>
      </c>
      <c r="GU109" s="390">
        <v>0</v>
      </c>
      <c r="GV109" s="390">
        <v>0</v>
      </c>
      <c r="GW109" s="391">
        <v>0</v>
      </c>
      <c r="GX109" s="403">
        <v>0</v>
      </c>
      <c r="GY109" s="389">
        <v>0</v>
      </c>
      <c r="GZ109" s="389">
        <v>0</v>
      </c>
      <c r="HA109" s="389">
        <v>0</v>
      </c>
      <c r="HB109" s="389">
        <v>0</v>
      </c>
      <c r="HC109" s="406">
        <v>0</v>
      </c>
      <c r="HD109" s="389">
        <v>0</v>
      </c>
      <c r="HE109" s="389">
        <v>0</v>
      </c>
      <c r="HF109" s="389">
        <v>0</v>
      </c>
      <c r="HG109" s="389">
        <v>0</v>
      </c>
      <c r="HH109" s="406">
        <v>0</v>
      </c>
      <c r="HI109" s="389">
        <v>0</v>
      </c>
      <c r="HJ109" s="389">
        <v>0</v>
      </c>
      <c r="HK109" s="389">
        <v>0</v>
      </c>
      <c r="HL109" s="389">
        <v>0</v>
      </c>
      <c r="HM109" s="406">
        <v>0</v>
      </c>
      <c r="HN109" s="389">
        <v>0</v>
      </c>
      <c r="HO109" s="389">
        <v>0</v>
      </c>
      <c r="HP109" s="389">
        <v>0</v>
      </c>
      <c r="HQ109" s="389">
        <v>0</v>
      </c>
      <c r="HR109" s="392">
        <v>0</v>
      </c>
      <c r="HS109" s="393">
        <v>0</v>
      </c>
      <c r="HT109" s="393">
        <v>0</v>
      </c>
      <c r="HU109" s="393">
        <v>0</v>
      </c>
      <c r="HV109" s="393">
        <v>0</v>
      </c>
      <c r="HW109" s="406">
        <v>0</v>
      </c>
      <c r="HX109" s="404">
        <v>0</v>
      </c>
      <c r="HY109" s="405">
        <v>0</v>
      </c>
      <c r="HZ109" s="405">
        <v>0</v>
      </c>
      <c r="IA109" s="393">
        <v>0</v>
      </c>
      <c r="IB109" s="407">
        <v>0</v>
      </c>
      <c r="IC109" s="388">
        <v>0</v>
      </c>
      <c r="ID109" s="408">
        <v>0</v>
      </c>
      <c r="IE109" s="396">
        <v>0</v>
      </c>
      <c r="IF109" s="397">
        <v>0</v>
      </c>
      <c r="IG109" s="390">
        <v>0</v>
      </c>
      <c r="IH109" s="390">
        <v>0</v>
      </c>
      <c r="II109" s="391">
        <v>0</v>
      </c>
      <c r="IJ109" s="388">
        <v>0</v>
      </c>
      <c r="IK109" s="395">
        <v>0</v>
      </c>
      <c r="IL109" s="408">
        <v>0</v>
      </c>
      <c r="IM109" s="396">
        <v>0</v>
      </c>
      <c r="IN109" s="397">
        <v>0</v>
      </c>
      <c r="IO109" s="390">
        <v>0</v>
      </c>
      <c r="IP109" s="390">
        <v>0</v>
      </c>
      <c r="IQ109" s="391">
        <v>0</v>
      </c>
      <c r="IR109" s="391">
        <v>0</v>
      </c>
      <c r="IS109" s="388">
        <v>0</v>
      </c>
      <c r="IT109" s="395">
        <v>0</v>
      </c>
      <c r="IU109" s="408">
        <v>0</v>
      </c>
      <c r="IV109" s="396">
        <v>0</v>
      </c>
      <c r="IW109" s="397">
        <v>0</v>
      </c>
      <c r="IX109" s="390">
        <v>0</v>
      </c>
      <c r="IY109" s="390">
        <v>0</v>
      </c>
      <c r="IZ109" s="391">
        <v>0</v>
      </c>
      <c r="JA109" s="388">
        <v>0</v>
      </c>
      <c r="JB109" s="395">
        <v>0</v>
      </c>
      <c r="JC109" s="408">
        <v>0</v>
      </c>
      <c r="JD109" s="396">
        <v>0</v>
      </c>
      <c r="JE109" s="397">
        <v>0</v>
      </c>
      <c r="JF109" s="390">
        <v>0</v>
      </c>
      <c r="JG109" s="390">
        <v>0</v>
      </c>
      <c r="JH109" s="391">
        <v>0</v>
      </c>
      <c r="JI109" s="388">
        <v>0</v>
      </c>
      <c r="JJ109" s="395">
        <v>0</v>
      </c>
      <c r="JK109" s="388">
        <v>0</v>
      </c>
      <c r="JL109" s="388">
        <v>0</v>
      </c>
      <c r="JM109" s="388">
        <v>0</v>
      </c>
      <c r="JN109" s="403">
        <v>0</v>
      </c>
      <c r="JO109" s="400">
        <v>0</v>
      </c>
    </row>
    <row r="110" spans="1:275" hidden="1" x14ac:dyDescent="0.35">
      <c r="A110" s="401">
        <v>996</v>
      </c>
      <c r="B110" s="410"/>
      <c r="C110" s="402" t="s">
        <v>310</v>
      </c>
      <c r="D110" s="403">
        <v>0</v>
      </c>
      <c r="E110" s="388">
        <v>0</v>
      </c>
      <c r="F110" s="404">
        <v>0</v>
      </c>
      <c r="G110" s="405">
        <v>0</v>
      </c>
      <c r="H110" s="405">
        <v>0</v>
      </c>
      <c r="I110" s="405">
        <v>0</v>
      </c>
      <c r="J110" s="393">
        <v>0</v>
      </c>
      <c r="K110" s="403">
        <v>0</v>
      </c>
      <c r="L110" s="404">
        <v>0</v>
      </c>
      <c r="M110" s="405">
        <v>0</v>
      </c>
      <c r="N110" s="405">
        <v>0</v>
      </c>
      <c r="O110" s="405">
        <v>0</v>
      </c>
      <c r="P110" s="393">
        <v>0</v>
      </c>
      <c r="Q110" s="403">
        <v>0</v>
      </c>
      <c r="R110" s="404">
        <v>0</v>
      </c>
      <c r="S110" s="405">
        <v>0</v>
      </c>
      <c r="T110" s="405">
        <v>0</v>
      </c>
      <c r="U110" s="405">
        <v>0</v>
      </c>
      <c r="V110" s="393">
        <v>0</v>
      </c>
      <c r="W110" s="403">
        <v>0</v>
      </c>
      <c r="X110" s="389">
        <v>0</v>
      </c>
      <c r="Y110" s="389">
        <v>0</v>
      </c>
      <c r="Z110" s="389">
        <v>0</v>
      </c>
      <c r="AA110" s="389">
        <v>0</v>
      </c>
      <c r="AB110" s="389">
        <v>0</v>
      </c>
      <c r="AC110" s="406">
        <v>0</v>
      </c>
      <c r="AD110" s="389">
        <v>0</v>
      </c>
      <c r="AE110" s="389">
        <v>0</v>
      </c>
      <c r="AF110" s="389">
        <v>0</v>
      </c>
      <c r="AG110" s="389">
        <v>0</v>
      </c>
      <c r="AH110" s="389">
        <v>0</v>
      </c>
      <c r="AI110" s="406">
        <v>0</v>
      </c>
      <c r="AJ110" s="389">
        <v>0</v>
      </c>
      <c r="AK110" s="389">
        <v>0</v>
      </c>
      <c r="AL110" s="389">
        <v>0</v>
      </c>
      <c r="AM110" s="389">
        <v>0</v>
      </c>
      <c r="AN110" s="389">
        <v>0</v>
      </c>
      <c r="AO110" s="406">
        <v>0</v>
      </c>
      <c r="AP110" s="393">
        <v>0</v>
      </c>
      <c r="AQ110" s="393">
        <v>0</v>
      </c>
      <c r="AR110" s="393">
        <v>0</v>
      </c>
      <c r="AS110" s="393">
        <v>0</v>
      </c>
      <c r="AT110" s="393">
        <v>0</v>
      </c>
      <c r="AU110" s="406">
        <v>0</v>
      </c>
      <c r="AV110" s="393">
        <v>0</v>
      </c>
      <c r="AW110" s="393">
        <v>0</v>
      </c>
      <c r="AX110" s="393">
        <v>0</v>
      </c>
      <c r="AY110" s="393">
        <v>0</v>
      </c>
      <c r="AZ110" s="393">
        <v>0</v>
      </c>
      <c r="BA110" s="392">
        <v>0</v>
      </c>
      <c r="BB110" s="393">
        <v>0</v>
      </c>
      <c r="BC110" s="393">
        <v>0</v>
      </c>
      <c r="BD110" s="393">
        <v>0</v>
      </c>
      <c r="BE110" s="393">
        <v>0</v>
      </c>
      <c r="BF110" s="393">
        <v>0</v>
      </c>
      <c r="BG110" s="392">
        <v>0</v>
      </c>
      <c r="BH110" s="389">
        <v>0</v>
      </c>
      <c r="BI110" s="389">
        <v>0</v>
      </c>
      <c r="BJ110" s="389">
        <v>0</v>
      </c>
      <c r="BK110" s="389">
        <v>0</v>
      </c>
      <c r="BL110" s="389">
        <v>0</v>
      </c>
      <c r="BM110" s="407">
        <v>0</v>
      </c>
      <c r="BN110" s="395">
        <v>0</v>
      </c>
      <c r="BO110" s="408">
        <v>0</v>
      </c>
      <c r="BP110" s="396">
        <v>0</v>
      </c>
      <c r="BQ110" s="397">
        <v>0</v>
      </c>
      <c r="BR110" s="390">
        <v>0</v>
      </c>
      <c r="BS110" s="390">
        <v>0</v>
      </c>
      <c r="BT110" s="398">
        <v>0</v>
      </c>
      <c r="BU110" s="403">
        <v>0</v>
      </c>
      <c r="BV110" s="389">
        <v>0</v>
      </c>
      <c r="BW110" s="389">
        <v>0</v>
      </c>
      <c r="BX110" s="389">
        <v>0</v>
      </c>
      <c r="BY110" s="389">
        <v>0</v>
      </c>
      <c r="BZ110" s="406">
        <v>0</v>
      </c>
      <c r="CA110" s="389">
        <v>0</v>
      </c>
      <c r="CB110" s="389">
        <v>0</v>
      </c>
      <c r="CC110" s="389">
        <v>0</v>
      </c>
      <c r="CD110" s="389">
        <v>0</v>
      </c>
      <c r="CE110" s="406">
        <v>0</v>
      </c>
      <c r="CF110" s="389">
        <v>0</v>
      </c>
      <c r="CG110" s="389">
        <v>0</v>
      </c>
      <c r="CH110" s="389">
        <v>0</v>
      </c>
      <c r="CI110" s="389">
        <v>0</v>
      </c>
      <c r="CJ110" s="406">
        <v>0</v>
      </c>
      <c r="CK110" s="393">
        <v>0</v>
      </c>
      <c r="CL110" s="393">
        <v>0</v>
      </c>
      <c r="CM110" s="393">
        <v>0</v>
      </c>
      <c r="CN110" s="393">
        <v>0</v>
      </c>
      <c r="CO110" s="392">
        <v>0</v>
      </c>
      <c r="CP110" s="393">
        <v>0</v>
      </c>
      <c r="CQ110" s="393">
        <v>0</v>
      </c>
      <c r="CR110" s="393">
        <v>0</v>
      </c>
      <c r="CS110" s="393">
        <v>0</v>
      </c>
      <c r="CT110" s="392">
        <v>0</v>
      </c>
      <c r="CU110" s="404">
        <v>0</v>
      </c>
      <c r="CV110" s="405">
        <v>0</v>
      </c>
      <c r="CW110" s="405">
        <v>0</v>
      </c>
      <c r="CX110" s="393">
        <v>0</v>
      </c>
      <c r="CY110" s="407">
        <v>0</v>
      </c>
      <c r="CZ110" s="395">
        <v>0</v>
      </c>
      <c r="DA110" s="409">
        <v>0</v>
      </c>
      <c r="DB110" s="396">
        <v>0</v>
      </c>
      <c r="DC110" s="397">
        <v>0</v>
      </c>
      <c r="DD110" s="390">
        <v>0</v>
      </c>
      <c r="DE110" s="390">
        <v>0</v>
      </c>
      <c r="DF110" s="398">
        <v>0</v>
      </c>
      <c r="DG110" s="403">
        <v>0</v>
      </c>
      <c r="DH110" s="389">
        <v>0</v>
      </c>
      <c r="DI110" s="389">
        <v>0</v>
      </c>
      <c r="DJ110" s="389">
        <v>0</v>
      </c>
      <c r="DK110" s="389">
        <v>0</v>
      </c>
      <c r="DL110" s="406">
        <v>0</v>
      </c>
      <c r="DM110" s="389">
        <v>0</v>
      </c>
      <c r="DN110" s="389">
        <v>0</v>
      </c>
      <c r="DO110" s="389">
        <v>0</v>
      </c>
      <c r="DP110" s="389">
        <v>0</v>
      </c>
      <c r="DQ110" s="406">
        <v>0</v>
      </c>
      <c r="DR110" s="389">
        <v>0</v>
      </c>
      <c r="DS110" s="389">
        <v>0</v>
      </c>
      <c r="DT110" s="389">
        <v>0</v>
      </c>
      <c r="DU110" s="389">
        <v>0</v>
      </c>
      <c r="DV110" s="406">
        <v>0</v>
      </c>
      <c r="DW110" s="389">
        <v>0</v>
      </c>
      <c r="DX110" s="389">
        <v>0</v>
      </c>
      <c r="DY110" s="389">
        <v>0</v>
      </c>
      <c r="DZ110" s="389">
        <v>0</v>
      </c>
      <c r="EA110" s="392">
        <v>0</v>
      </c>
      <c r="EB110" s="393">
        <v>0</v>
      </c>
      <c r="EC110" s="393">
        <v>0</v>
      </c>
      <c r="ED110" s="393">
        <v>0</v>
      </c>
      <c r="EE110" s="393">
        <v>0</v>
      </c>
      <c r="EF110" s="406">
        <v>0</v>
      </c>
      <c r="EG110" s="404">
        <v>0</v>
      </c>
      <c r="EH110" s="405">
        <v>0</v>
      </c>
      <c r="EI110" s="405">
        <v>0</v>
      </c>
      <c r="EJ110" s="393">
        <v>0</v>
      </c>
      <c r="EK110" s="407">
        <v>0</v>
      </c>
      <c r="EL110" s="395">
        <v>0</v>
      </c>
      <c r="EM110" s="403">
        <v>0</v>
      </c>
      <c r="EN110" s="388">
        <v>0</v>
      </c>
      <c r="EO110" s="404">
        <v>0</v>
      </c>
      <c r="EP110" s="405">
        <v>0</v>
      </c>
      <c r="EQ110" s="405">
        <v>0</v>
      </c>
      <c r="ER110" s="405">
        <v>0</v>
      </c>
      <c r="ES110" s="393">
        <v>0</v>
      </c>
      <c r="ET110" s="403">
        <v>0</v>
      </c>
      <c r="EU110" s="404">
        <v>0</v>
      </c>
      <c r="EV110" s="405">
        <v>0</v>
      </c>
      <c r="EW110" s="405">
        <v>0</v>
      </c>
      <c r="EX110" s="405">
        <v>0</v>
      </c>
      <c r="EY110" s="393">
        <v>0</v>
      </c>
      <c r="EZ110" s="403">
        <v>0</v>
      </c>
      <c r="FA110" s="404">
        <v>0</v>
      </c>
      <c r="FB110" s="405">
        <v>0</v>
      </c>
      <c r="FC110" s="405">
        <v>0</v>
      </c>
      <c r="FD110" s="405">
        <v>0</v>
      </c>
      <c r="FE110" s="393">
        <v>0</v>
      </c>
      <c r="FF110" s="403">
        <v>0</v>
      </c>
      <c r="FG110" s="389">
        <v>0</v>
      </c>
      <c r="FH110" s="389">
        <v>0</v>
      </c>
      <c r="FI110" s="389">
        <v>0</v>
      </c>
      <c r="FJ110" s="389">
        <v>0</v>
      </c>
      <c r="FK110" s="389">
        <v>0</v>
      </c>
      <c r="FL110" s="406">
        <v>0</v>
      </c>
      <c r="FM110" s="389">
        <v>0</v>
      </c>
      <c r="FN110" s="389">
        <v>0</v>
      </c>
      <c r="FO110" s="389">
        <v>0</v>
      </c>
      <c r="FP110" s="389">
        <v>0</v>
      </c>
      <c r="FQ110" s="389">
        <v>0</v>
      </c>
      <c r="FR110" s="406">
        <v>0</v>
      </c>
      <c r="FS110" s="389">
        <v>0</v>
      </c>
      <c r="FT110" s="389">
        <v>0</v>
      </c>
      <c r="FU110" s="389">
        <v>0</v>
      </c>
      <c r="FV110" s="389">
        <v>0</v>
      </c>
      <c r="FW110" s="389">
        <v>0</v>
      </c>
      <c r="FX110" s="406">
        <v>0</v>
      </c>
      <c r="FY110" s="393">
        <v>0</v>
      </c>
      <c r="FZ110" s="393">
        <v>0</v>
      </c>
      <c r="GA110" s="393">
        <v>0</v>
      </c>
      <c r="GB110" s="393">
        <v>0</v>
      </c>
      <c r="GC110" s="393">
        <v>0</v>
      </c>
      <c r="GD110" s="406">
        <v>0</v>
      </c>
      <c r="GE110" s="393">
        <v>0</v>
      </c>
      <c r="GF110" s="393">
        <v>0</v>
      </c>
      <c r="GG110" s="393">
        <v>0</v>
      </c>
      <c r="GH110" s="393">
        <v>0</v>
      </c>
      <c r="GI110" s="393">
        <v>0</v>
      </c>
      <c r="GJ110" s="392">
        <v>0</v>
      </c>
      <c r="GK110" s="389">
        <v>0</v>
      </c>
      <c r="GL110" s="389">
        <v>0</v>
      </c>
      <c r="GM110" s="389">
        <v>0</v>
      </c>
      <c r="GN110" s="389">
        <v>0</v>
      </c>
      <c r="GO110" s="389">
        <v>0</v>
      </c>
      <c r="GP110" s="407">
        <v>0</v>
      </c>
      <c r="GQ110" s="388">
        <v>0</v>
      </c>
      <c r="GR110" s="409">
        <v>0</v>
      </c>
      <c r="GS110" s="396">
        <v>0</v>
      </c>
      <c r="GT110" s="397">
        <v>0</v>
      </c>
      <c r="GU110" s="390">
        <v>0</v>
      </c>
      <c r="GV110" s="390">
        <v>0</v>
      </c>
      <c r="GW110" s="391">
        <v>0</v>
      </c>
      <c r="GX110" s="403">
        <v>0</v>
      </c>
      <c r="GY110" s="389">
        <v>0</v>
      </c>
      <c r="GZ110" s="389">
        <v>0</v>
      </c>
      <c r="HA110" s="389">
        <v>0</v>
      </c>
      <c r="HB110" s="389">
        <v>0</v>
      </c>
      <c r="HC110" s="406">
        <v>0</v>
      </c>
      <c r="HD110" s="389">
        <v>0</v>
      </c>
      <c r="HE110" s="389">
        <v>0</v>
      </c>
      <c r="HF110" s="389">
        <v>0</v>
      </c>
      <c r="HG110" s="389">
        <v>0</v>
      </c>
      <c r="HH110" s="406">
        <v>0</v>
      </c>
      <c r="HI110" s="389">
        <v>0</v>
      </c>
      <c r="HJ110" s="389">
        <v>0</v>
      </c>
      <c r="HK110" s="389">
        <v>0</v>
      </c>
      <c r="HL110" s="389">
        <v>0</v>
      </c>
      <c r="HM110" s="406">
        <v>0</v>
      </c>
      <c r="HN110" s="389">
        <v>0</v>
      </c>
      <c r="HO110" s="389">
        <v>0</v>
      </c>
      <c r="HP110" s="389">
        <v>0</v>
      </c>
      <c r="HQ110" s="389">
        <v>0</v>
      </c>
      <c r="HR110" s="392">
        <v>0</v>
      </c>
      <c r="HS110" s="393">
        <v>0</v>
      </c>
      <c r="HT110" s="393">
        <v>0</v>
      </c>
      <c r="HU110" s="393">
        <v>0</v>
      </c>
      <c r="HV110" s="393">
        <v>0</v>
      </c>
      <c r="HW110" s="406">
        <v>0</v>
      </c>
      <c r="HX110" s="404">
        <v>0</v>
      </c>
      <c r="HY110" s="405">
        <v>0</v>
      </c>
      <c r="HZ110" s="405">
        <v>0</v>
      </c>
      <c r="IA110" s="393">
        <v>0</v>
      </c>
      <c r="IB110" s="407">
        <v>0</v>
      </c>
      <c r="IC110" s="388">
        <v>0</v>
      </c>
      <c r="ID110" s="408">
        <v>0</v>
      </c>
      <c r="IE110" s="396">
        <v>0</v>
      </c>
      <c r="IF110" s="397">
        <v>0</v>
      </c>
      <c r="IG110" s="390">
        <v>0</v>
      </c>
      <c r="IH110" s="390">
        <v>0</v>
      </c>
      <c r="II110" s="391">
        <v>0</v>
      </c>
      <c r="IJ110" s="388">
        <v>0</v>
      </c>
      <c r="IK110" s="395">
        <v>0</v>
      </c>
      <c r="IL110" s="408">
        <v>0</v>
      </c>
      <c r="IM110" s="396">
        <v>0</v>
      </c>
      <c r="IN110" s="397">
        <v>0</v>
      </c>
      <c r="IO110" s="390">
        <v>0</v>
      </c>
      <c r="IP110" s="390">
        <v>0</v>
      </c>
      <c r="IQ110" s="391">
        <v>0</v>
      </c>
      <c r="IR110" s="391">
        <v>0</v>
      </c>
      <c r="IS110" s="388">
        <v>0</v>
      </c>
      <c r="IT110" s="395">
        <v>0</v>
      </c>
      <c r="IU110" s="408">
        <v>0</v>
      </c>
      <c r="IV110" s="396">
        <v>0</v>
      </c>
      <c r="IW110" s="397">
        <v>0</v>
      </c>
      <c r="IX110" s="390">
        <v>0</v>
      </c>
      <c r="IY110" s="390">
        <v>0</v>
      </c>
      <c r="IZ110" s="391">
        <v>0</v>
      </c>
      <c r="JA110" s="388">
        <v>0</v>
      </c>
      <c r="JB110" s="395">
        <v>0</v>
      </c>
      <c r="JC110" s="408">
        <v>0</v>
      </c>
      <c r="JD110" s="396">
        <v>0</v>
      </c>
      <c r="JE110" s="397">
        <v>0</v>
      </c>
      <c r="JF110" s="390">
        <v>0</v>
      </c>
      <c r="JG110" s="390">
        <v>0</v>
      </c>
      <c r="JH110" s="391">
        <v>0</v>
      </c>
      <c r="JI110" s="388">
        <v>0</v>
      </c>
      <c r="JJ110" s="395">
        <v>0</v>
      </c>
      <c r="JK110" s="388">
        <v>0</v>
      </c>
      <c r="JL110" s="388">
        <v>0</v>
      </c>
      <c r="JM110" s="388">
        <v>0</v>
      </c>
      <c r="JN110" s="403">
        <v>0</v>
      </c>
      <c r="JO110" s="400">
        <v>0</v>
      </c>
    </row>
    <row r="111" spans="1:275" hidden="1" x14ac:dyDescent="0.35">
      <c r="A111" s="411">
        <v>996</v>
      </c>
      <c r="B111" s="435"/>
      <c r="C111" s="412" t="s">
        <v>40</v>
      </c>
      <c r="D111" s="413">
        <v>0</v>
      </c>
      <c r="E111" s="388">
        <v>0</v>
      </c>
      <c r="F111" s="414">
        <v>0</v>
      </c>
      <c r="G111" s="415">
        <v>0</v>
      </c>
      <c r="H111" s="415">
        <v>0</v>
      </c>
      <c r="I111" s="415">
        <v>0</v>
      </c>
      <c r="J111" s="416">
        <v>0</v>
      </c>
      <c r="K111" s="413">
        <v>0</v>
      </c>
      <c r="L111" s="414">
        <v>0</v>
      </c>
      <c r="M111" s="415">
        <v>0</v>
      </c>
      <c r="N111" s="415">
        <v>0</v>
      </c>
      <c r="O111" s="415">
        <v>0</v>
      </c>
      <c r="P111" s="416">
        <v>0</v>
      </c>
      <c r="Q111" s="413">
        <v>0</v>
      </c>
      <c r="R111" s="414">
        <v>0</v>
      </c>
      <c r="S111" s="415">
        <v>0</v>
      </c>
      <c r="T111" s="415">
        <v>0</v>
      </c>
      <c r="U111" s="415">
        <v>0</v>
      </c>
      <c r="V111" s="416">
        <v>0</v>
      </c>
      <c r="W111" s="413">
        <v>0</v>
      </c>
      <c r="X111" s="389">
        <v>0</v>
      </c>
      <c r="Y111" s="389">
        <v>0</v>
      </c>
      <c r="Z111" s="389">
        <v>0</v>
      </c>
      <c r="AA111" s="389">
        <v>0</v>
      </c>
      <c r="AB111" s="389">
        <v>0</v>
      </c>
      <c r="AC111" s="417">
        <v>0</v>
      </c>
      <c r="AD111" s="389">
        <v>0</v>
      </c>
      <c r="AE111" s="389">
        <v>0</v>
      </c>
      <c r="AF111" s="389">
        <v>0</v>
      </c>
      <c r="AG111" s="389">
        <v>0</v>
      </c>
      <c r="AH111" s="389">
        <v>0</v>
      </c>
      <c r="AI111" s="417">
        <v>0</v>
      </c>
      <c r="AJ111" s="389">
        <v>0</v>
      </c>
      <c r="AK111" s="389">
        <v>0</v>
      </c>
      <c r="AL111" s="389">
        <v>0</v>
      </c>
      <c r="AM111" s="389">
        <v>0</v>
      </c>
      <c r="AN111" s="389">
        <v>0</v>
      </c>
      <c r="AO111" s="417">
        <v>0</v>
      </c>
      <c r="AP111" s="393">
        <v>0</v>
      </c>
      <c r="AQ111" s="393">
        <v>0</v>
      </c>
      <c r="AR111" s="393">
        <v>0</v>
      </c>
      <c r="AS111" s="393">
        <v>0</v>
      </c>
      <c r="AT111" s="393">
        <v>0</v>
      </c>
      <c r="AU111" s="417">
        <v>0</v>
      </c>
      <c r="AV111" s="393">
        <v>0</v>
      </c>
      <c r="AW111" s="393">
        <v>0</v>
      </c>
      <c r="AX111" s="393">
        <v>0</v>
      </c>
      <c r="AY111" s="393">
        <v>0</v>
      </c>
      <c r="AZ111" s="393">
        <v>0</v>
      </c>
      <c r="BA111" s="392">
        <v>0</v>
      </c>
      <c r="BB111" s="393">
        <v>0</v>
      </c>
      <c r="BC111" s="393">
        <v>0</v>
      </c>
      <c r="BD111" s="393">
        <v>0</v>
      </c>
      <c r="BE111" s="393">
        <v>0</v>
      </c>
      <c r="BF111" s="393">
        <v>0</v>
      </c>
      <c r="BG111" s="392">
        <v>0</v>
      </c>
      <c r="BH111" s="389">
        <v>0</v>
      </c>
      <c r="BI111" s="389">
        <v>0</v>
      </c>
      <c r="BJ111" s="389">
        <v>0</v>
      </c>
      <c r="BK111" s="389">
        <v>0</v>
      </c>
      <c r="BL111" s="389">
        <v>0</v>
      </c>
      <c r="BM111" s="418">
        <v>0</v>
      </c>
      <c r="BN111" s="395">
        <v>0</v>
      </c>
      <c r="BO111" s="419">
        <v>0</v>
      </c>
      <c r="BP111" s="396">
        <v>0</v>
      </c>
      <c r="BQ111" s="397">
        <v>0</v>
      </c>
      <c r="BR111" s="390">
        <v>0</v>
      </c>
      <c r="BS111" s="390">
        <v>0</v>
      </c>
      <c r="BT111" s="398">
        <v>0</v>
      </c>
      <c r="BU111" s="413">
        <v>0</v>
      </c>
      <c r="BV111" s="389">
        <v>0</v>
      </c>
      <c r="BW111" s="389">
        <v>0</v>
      </c>
      <c r="BX111" s="389">
        <v>0</v>
      </c>
      <c r="BY111" s="389">
        <v>0</v>
      </c>
      <c r="BZ111" s="417">
        <v>0</v>
      </c>
      <c r="CA111" s="389">
        <v>0</v>
      </c>
      <c r="CB111" s="389">
        <v>0</v>
      </c>
      <c r="CC111" s="389">
        <v>0</v>
      </c>
      <c r="CD111" s="389">
        <v>0</v>
      </c>
      <c r="CE111" s="417">
        <v>0</v>
      </c>
      <c r="CF111" s="389">
        <v>0</v>
      </c>
      <c r="CG111" s="389">
        <v>0</v>
      </c>
      <c r="CH111" s="389">
        <v>0</v>
      </c>
      <c r="CI111" s="389">
        <v>0</v>
      </c>
      <c r="CJ111" s="417">
        <v>0</v>
      </c>
      <c r="CK111" s="393">
        <v>0</v>
      </c>
      <c r="CL111" s="393">
        <v>0</v>
      </c>
      <c r="CM111" s="393">
        <v>0</v>
      </c>
      <c r="CN111" s="393">
        <v>0</v>
      </c>
      <c r="CO111" s="392">
        <v>0</v>
      </c>
      <c r="CP111" s="393">
        <v>0</v>
      </c>
      <c r="CQ111" s="393">
        <v>0</v>
      </c>
      <c r="CR111" s="393">
        <v>0</v>
      </c>
      <c r="CS111" s="393">
        <v>0</v>
      </c>
      <c r="CT111" s="392">
        <v>0</v>
      </c>
      <c r="CU111" s="414">
        <v>0</v>
      </c>
      <c r="CV111" s="415">
        <v>0</v>
      </c>
      <c r="CW111" s="415">
        <v>0</v>
      </c>
      <c r="CX111" s="416">
        <v>0</v>
      </c>
      <c r="CY111" s="418">
        <v>0</v>
      </c>
      <c r="CZ111" s="395">
        <v>0</v>
      </c>
      <c r="DA111" s="420">
        <v>0</v>
      </c>
      <c r="DB111" s="396">
        <v>0</v>
      </c>
      <c r="DC111" s="397">
        <v>0</v>
      </c>
      <c r="DD111" s="390">
        <v>0</v>
      </c>
      <c r="DE111" s="390">
        <v>0</v>
      </c>
      <c r="DF111" s="398">
        <v>0</v>
      </c>
      <c r="DG111" s="413">
        <v>0</v>
      </c>
      <c r="DH111" s="389">
        <v>0</v>
      </c>
      <c r="DI111" s="389">
        <v>0</v>
      </c>
      <c r="DJ111" s="389">
        <v>0</v>
      </c>
      <c r="DK111" s="389">
        <v>0</v>
      </c>
      <c r="DL111" s="417">
        <v>0</v>
      </c>
      <c r="DM111" s="389">
        <v>0</v>
      </c>
      <c r="DN111" s="389">
        <v>0</v>
      </c>
      <c r="DO111" s="389">
        <v>0</v>
      </c>
      <c r="DP111" s="389">
        <v>0</v>
      </c>
      <c r="DQ111" s="417">
        <v>0</v>
      </c>
      <c r="DR111" s="389">
        <v>0</v>
      </c>
      <c r="DS111" s="389">
        <v>0</v>
      </c>
      <c r="DT111" s="389">
        <v>0</v>
      </c>
      <c r="DU111" s="389">
        <v>0</v>
      </c>
      <c r="DV111" s="417">
        <v>0</v>
      </c>
      <c r="DW111" s="389">
        <v>0</v>
      </c>
      <c r="DX111" s="389">
        <v>0</v>
      </c>
      <c r="DY111" s="389">
        <v>0</v>
      </c>
      <c r="DZ111" s="389">
        <v>0</v>
      </c>
      <c r="EA111" s="392">
        <v>0</v>
      </c>
      <c r="EB111" s="393">
        <v>0</v>
      </c>
      <c r="EC111" s="393">
        <v>0</v>
      </c>
      <c r="ED111" s="393">
        <v>0</v>
      </c>
      <c r="EE111" s="393">
        <v>0</v>
      </c>
      <c r="EF111" s="417">
        <v>0</v>
      </c>
      <c r="EG111" s="414">
        <v>0</v>
      </c>
      <c r="EH111" s="415">
        <v>0</v>
      </c>
      <c r="EI111" s="415">
        <v>0</v>
      </c>
      <c r="EJ111" s="416">
        <v>0</v>
      </c>
      <c r="EK111" s="418">
        <v>0</v>
      </c>
      <c r="EL111" s="395">
        <v>0</v>
      </c>
      <c r="EM111" s="413">
        <v>0</v>
      </c>
      <c r="EN111" s="388">
        <v>0</v>
      </c>
      <c r="EO111" s="414">
        <v>0</v>
      </c>
      <c r="EP111" s="415">
        <v>0</v>
      </c>
      <c r="EQ111" s="415">
        <v>0</v>
      </c>
      <c r="ER111" s="415">
        <v>0</v>
      </c>
      <c r="ES111" s="416">
        <v>0</v>
      </c>
      <c r="ET111" s="413">
        <v>0</v>
      </c>
      <c r="EU111" s="414">
        <v>0</v>
      </c>
      <c r="EV111" s="415">
        <v>0</v>
      </c>
      <c r="EW111" s="415">
        <v>0</v>
      </c>
      <c r="EX111" s="415">
        <v>0</v>
      </c>
      <c r="EY111" s="416">
        <v>0</v>
      </c>
      <c r="EZ111" s="413">
        <v>0</v>
      </c>
      <c r="FA111" s="414">
        <v>0</v>
      </c>
      <c r="FB111" s="415">
        <v>0</v>
      </c>
      <c r="FC111" s="415">
        <v>0</v>
      </c>
      <c r="FD111" s="415">
        <v>0</v>
      </c>
      <c r="FE111" s="416">
        <v>0</v>
      </c>
      <c r="FF111" s="413">
        <v>0</v>
      </c>
      <c r="FG111" s="389">
        <v>0</v>
      </c>
      <c r="FH111" s="389">
        <v>0</v>
      </c>
      <c r="FI111" s="389">
        <v>0</v>
      </c>
      <c r="FJ111" s="389">
        <v>0</v>
      </c>
      <c r="FK111" s="389">
        <v>0</v>
      </c>
      <c r="FL111" s="417">
        <v>0</v>
      </c>
      <c r="FM111" s="389">
        <v>0</v>
      </c>
      <c r="FN111" s="389">
        <v>0</v>
      </c>
      <c r="FO111" s="389">
        <v>0</v>
      </c>
      <c r="FP111" s="389">
        <v>0</v>
      </c>
      <c r="FQ111" s="389">
        <v>0</v>
      </c>
      <c r="FR111" s="417">
        <v>0</v>
      </c>
      <c r="FS111" s="389">
        <v>0</v>
      </c>
      <c r="FT111" s="389">
        <v>0</v>
      </c>
      <c r="FU111" s="389">
        <v>0</v>
      </c>
      <c r="FV111" s="389">
        <v>0</v>
      </c>
      <c r="FW111" s="389">
        <v>0</v>
      </c>
      <c r="FX111" s="417">
        <v>0</v>
      </c>
      <c r="FY111" s="393">
        <v>0</v>
      </c>
      <c r="FZ111" s="393">
        <v>0</v>
      </c>
      <c r="GA111" s="393">
        <v>0</v>
      </c>
      <c r="GB111" s="393">
        <v>0</v>
      </c>
      <c r="GC111" s="393">
        <v>0</v>
      </c>
      <c r="GD111" s="417">
        <v>0</v>
      </c>
      <c r="GE111" s="393">
        <v>0</v>
      </c>
      <c r="GF111" s="393">
        <v>0</v>
      </c>
      <c r="GG111" s="393">
        <v>0</v>
      </c>
      <c r="GH111" s="393">
        <v>0</v>
      </c>
      <c r="GI111" s="393">
        <v>0</v>
      </c>
      <c r="GJ111" s="392">
        <v>0</v>
      </c>
      <c r="GK111" s="389">
        <v>0</v>
      </c>
      <c r="GL111" s="389">
        <v>0</v>
      </c>
      <c r="GM111" s="389">
        <v>0</v>
      </c>
      <c r="GN111" s="389">
        <v>0</v>
      </c>
      <c r="GO111" s="389">
        <v>0</v>
      </c>
      <c r="GP111" s="418">
        <v>0</v>
      </c>
      <c r="GQ111" s="388">
        <v>0</v>
      </c>
      <c r="GR111" s="420">
        <v>0</v>
      </c>
      <c r="GS111" s="396">
        <v>0</v>
      </c>
      <c r="GT111" s="397">
        <v>0</v>
      </c>
      <c r="GU111" s="390">
        <v>0</v>
      </c>
      <c r="GV111" s="390">
        <v>0</v>
      </c>
      <c r="GW111" s="391">
        <v>0</v>
      </c>
      <c r="GX111" s="413">
        <v>0</v>
      </c>
      <c r="GY111" s="389">
        <v>0</v>
      </c>
      <c r="GZ111" s="389">
        <v>0</v>
      </c>
      <c r="HA111" s="389">
        <v>0</v>
      </c>
      <c r="HB111" s="389">
        <v>0</v>
      </c>
      <c r="HC111" s="417">
        <v>0</v>
      </c>
      <c r="HD111" s="389">
        <v>0</v>
      </c>
      <c r="HE111" s="389">
        <v>0</v>
      </c>
      <c r="HF111" s="389">
        <v>0</v>
      </c>
      <c r="HG111" s="389">
        <v>0</v>
      </c>
      <c r="HH111" s="417">
        <v>0</v>
      </c>
      <c r="HI111" s="389">
        <v>0</v>
      </c>
      <c r="HJ111" s="389">
        <v>0</v>
      </c>
      <c r="HK111" s="389">
        <v>0</v>
      </c>
      <c r="HL111" s="389">
        <v>0</v>
      </c>
      <c r="HM111" s="417">
        <v>0</v>
      </c>
      <c r="HN111" s="389">
        <v>0</v>
      </c>
      <c r="HO111" s="389">
        <v>0</v>
      </c>
      <c r="HP111" s="389">
        <v>0</v>
      </c>
      <c r="HQ111" s="389">
        <v>0</v>
      </c>
      <c r="HR111" s="392">
        <v>0</v>
      </c>
      <c r="HS111" s="393">
        <v>0</v>
      </c>
      <c r="HT111" s="393">
        <v>0</v>
      </c>
      <c r="HU111" s="393">
        <v>0</v>
      </c>
      <c r="HV111" s="393">
        <v>0</v>
      </c>
      <c r="HW111" s="417">
        <v>0</v>
      </c>
      <c r="HX111" s="414">
        <v>0</v>
      </c>
      <c r="HY111" s="415">
        <v>0</v>
      </c>
      <c r="HZ111" s="415">
        <v>0</v>
      </c>
      <c r="IA111" s="416">
        <v>0</v>
      </c>
      <c r="IB111" s="418">
        <v>0</v>
      </c>
      <c r="IC111" s="388">
        <v>0</v>
      </c>
      <c r="ID111" s="419">
        <v>0</v>
      </c>
      <c r="IE111" s="396">
        <v>0</v>
      </c>
      <c r="IF111" s="397">
        <v>0</v>
      </c>
      <c r="IG111" s="390">
        <v>0</v>
      </c>
      <c r="IH111" s="390">
        <v>0</v>
      </c>
      <c r="II111" s="391">
        <v>0</v>
      </c>
      <c r="IJ111" s="388">
        <v>0</v>
      </c>
      <c r="IK111" s="395">
        <v>0</v>
      </c>
      <c r="IL111" s="419">
        <v>0</v>
      </c>
      <c r="IM111" s="396">
        <v>0</v>
      </c>
      <c r="IN111" s="397">
        <v>0</v>
      </c>
      <c r="IO111" s="390">
        <v>0</v>
      </c>
      <c r="IP111" s="390">
        <v>0</v>
      </c>
      <c r="IQ111" s="391">
        <v>0</v>
      </c>
      <c r="IR111" s="391">
        <v>0</v>
      </c>
      <c r="IS111" s="388">
        <v>0</v>
      </c>
      <c r="IT111" s="395">
        <v>0</v>
      </c>
      <c r="IU111" s="419">
        <v>0</v>
      </c>
      <c r="IV111" s="396">
        <v>0</v>
      </c>
      <c r="IW111" s="397">
        <v>0</v>
      </c>
      <c r="IX111" s="390">
        <v>0</v>
      </c>
      <c r="IY111" s="390">
        <v>0</v>
      </c>
      <c r="IZ111" s="391">
        <v>0</v>
      </c>
      <c r="JA111" s="388">
        <v>0</v>
      </c>
      <c r="JB111" s="395">
        <v>0</v>
      </c>
      <c r="JC111" s="419">
        <v>0</v>
      </c>
      <c r="JD111" s="396">
        <v>0</v>
      </c>
      <c r="JE111" s="397">
        <v>0</v>
      </c>
      <c r="JF111" s="390">
        <v>0</v>
      </c>
      <c r="JG111" s="390">
        <v>0</v>
      </c>
      <c r="JH111" s="391">
        <v>0</v>
      </c>
      <c r="JI111" s="388">
        <v>0</v>
      </c>
      <c r="JJ111" s="395">
        <v>0</v>
      </c>
      <c r="JK111" s="388">
        <v>0</v>
      </c>
      <c r="JL111" s="388">
        <v>0</v>
      </c>
      <c r="JM111" s="388">
        <v>0</v>
      </c>
      <c r="JN111" s="413">
        <v>0</v>
      </c>
      <c r="JO111" s="400">
        <v>0</v>
      </c>
    </row>
    <row r="112" spans="1:275" x14ac:dyDescent="0.35">
      <c r="A112" s="421" t="s">
        <v>323</v>
      </c>
      <c r="B112" s="421"/>
      <c r="C112" s="422"/>
      <c r="D112" s="423">
        <v>0</v>
      </c>
      <c r="E112" s="423">
        <v>0</v>
      </c>
      <c r="F112" s="424">
        <v>7116</v>
      </c>
      <c r="G112" s="425">
        <v>0</v>
      </c>
      <c r="H112" s="425">
        <v>12000</v>
      </c>
      <c r="I112" s="425">
        <v>4320</v>
      </c>
      <c r="J112" s="426">
        <v>14472</v>
      </c>
      <c r="K112" s="423">
        <v>37908</v>
      </c>
      <c r="L112" s="424">
        <v>0</v>
      </c>
      <c r="M112" s="425">
        <v>0</v>
      </c>
      <c r="N112" s="425">
        <v>0</v>
      </c>
      <c r="O112" s="425">
        <v>0</v>
      </c>
      <c r="P112" s="426">
        <v>0</v>
      </c>
      <c r="Q112" s="423">
        <v>0</v>
      </c>
      <c r="R112" s="424">
        <v>7116</v>
      </c>
      <c r="S112" s="425">
        <v>0</v>
      </c>
      <c r="T112" s="425">
        <v>12000</v>
      </c>
      <c r="U112" s="425">
        <v>4320</v>
      </c>
      <c r="V112" s="426">
        <v>14472</v>
      </c>
      <c r="W112" s="423">
        <v>37908</v>
      </c>
      <c r="X112" s="424">
        <v>0</v>
      </c>
      <c r="Y112" s="425">
        <v>0</v>
      </c>
      <c r="Z112" s="425">
        <v>0</v>
      </c>
      <c r="AA112" s="425">
        <v>0</v>
      </c>
      <c r="AB112" s="426">
        <v>0</v>
      </c>
      <c r="AC112" s="423">
        <v>0</v>
      </c>
      <c r="AD112" s="424">
        <v>3308</v>
      </c>
      <c r="AE112" s="425">
        <v>0</v>
      </c>
      <c r="AF112" s="425">
        <v>0</v>
      </c>
      <c r="AG112" s="425">
        <v>0</v>
      </c>
      <c r="AH112" s="426">
        <v>0</v>
      </c>
      <c r="AI112" s="423">
        <v>3308</v>
      </c>
      <c r="AJ112" s="424">
        <v>3808</v>
      </c>
      <c r="AK112" s="425">
        <v>0</v>
      </c>
      <c r="AL112" s="425">
        <v>12000</v>
      </c>
      <c r="AM112" s="425">
        <v>4320</v>
      </c>
      <c r="AN112" s="426">
        <v>14472</v>
      </c>
      <c r="AO112" s="423">
        <v>34600</v>
      </c>
      <c r="AP112" s="424">
        <v>0</v>
      </c>
      <c r="AQ112" s="425">
        <v>0</v>
      </c>
      <c r="AR112" s="425">
        <v>0</v>
      </c>
      <c r="AS112" s="425">
        <v>0</v>
      </c>
      <c r="AT112" s="426">
        <v>0</v>
      </c>
      <c r="AU112" s="423">
        <v>0</v>
      </c>
      <c r="AV112" s="424">
        <v>0</v>
      </c>
      <c r="AW112" s="425">
        <v>0</v>
      </c>
      <c r="AX112" s="425">
        <v>0</v>
      </c>
      <c r="AY112" s="425">
        <v>0</v>
      </c>
      <c r="AZ112" s="426">
        <v>0</v>
      </c>
      <c r="BA112" s="423">
        <v>0</v>
      </c>
      <c r="BB112" s="424">
        <v>0</v>
      </c>
      <c r="BC112" s="425">
        <v>0</v>
      </c>
      <c r="BD112" s="425">
        <v>0</v>
      </c>
      <c r="BE112" s="425">
        <v>0</v>
      </c>
      <c r="BF112" s="426">
        <v>0</v>
      </c>
      <c r="BG112" s="423">
        <v>0</v>
      </c>
      <c r="BH112" s="424">
        <v>0</v>
      </c>
      <c r="BI112" s="425">
        <v>0</v>
      </c>
      <c r="BJ112" s="425">
        <v>0</v>
      </c>
      <c r="BK112" s="425">
        <v>0</v>
      </c>
      <c r="BL112" s="426">
        <v>0</v>
      </c>
      <c r="BM112" s="423">
        <v>0</v>
      </c>
      <c r="BN112" s="427">
        <v>0</v>
      </c>
      <c r="BO112" s="428">
        <v>0</v>
      </c>
      <c r="BP112" s="428">
        <v>0</v>
      </c>
      <c r="BQ112" s="429">
        <v>2208</v>
      </c>
      <c r="BR112" s="425">
        <v>0</v>
      </c>
      <c r="BS112" s="425">
        <v>0</v>
      </c>
      <c r="BT112" s="430">
        <v>0</v>
      </c>
      <c r="BU112" s="423">
        <v>2208</v>
      </c>
      <c r="BV112" s="424">
        <v>0</v>
      </c>
      <c r="BW112" s="425">
        <v>0</v>
      </c>
      <c r="BX112" s="425">
        <v>0</v>
      </c>
      <c r="BY112" s="426">
        <v>0</v>
      </c>
      <c r="BZ112" s="423">
        <v>0</v>
      </c>
      <c r="CA112" s="424">
        <v>1618</v>
      </c>
      <c r="CB112" s="425">
        <v>0</v>
      </c>
      <c r="CC112" s="425">
        <v>0</v>
      </c>
      <c r="CD112" s="425">
        <v>0</v>
      </c>
      <c r="CE112" s="423">
        <v>1618</v>
      </c>
      <c r="CF112" s="424">
        <v>590</v>
      </c>
      <c r="CG112" s="425">
        <v>0</v>
      </c>
      <c r="CH112" s="425">
        <v>0</v>
      </c>
      <c r="CI112" s="425">
        <v>0</v>
      </c>
      <c r="CJ112" s="423">
        <v>590</v>
      </c>
      <c r="CK112" s="424">
        <v>0</v>
      </c>
      <c r="CL112" s="425">
        <v>0</v>
      </c>
      <c r="CM112" s="425">
        <v>0</v>
      </c>
      <c r="CN112" s="425">
        <v>0</v>
      </c>
      <c r="CO112" s="423">
        <v>0</v>
      </c>
      <c r="CP112" s="424">
        <v>0</v>
      </c>
      <c r="CQ112" s="425">
        <v>0</v>
      </c>
      <c r="CR112" s="425">
        <v>0</v>
      </c>
      <c r="CS112" s="426">
        <v>0</v>
      </c>
      <c r="CT112" s="423">
        <v>0</v>
      </c>
      <c r="CU112" s="424">
        <v>0</v>
      </c>
      <c r="CV112" s="425">
        <v>0</v>
      </c>
      <c r="CW112" s="425">
        <v>0</v>
      </c>
      <c r="CX112" s="426">
        <v>0</v>
      </c>
      <c r="CY112" s="423">
        <v>0</v>
      </c>
      <c r="CZ112" s="427">
        <v>0</v>
      </c>
      <c r="DA112" s="431">
        <v>0</v>
      </c>
      <c r="DB112" s="428">
        <v>0</v>
      </c>
      <c r="DC112" s="429">
        <v>360</v>
      </c>
      <c r="DD112" s="425">
        <v>0</v>
      </c>
      <c r="DE112" s="425">
        <v>0</v>
      </c>
      <c r="DF112" s="430">
        <v>0</v>
      </c>
      <c r="DG112" s="423">
        <v>360</v>
      </c>
      <c r="DH112" s="424">
        <v>0</v>
      </c>
      <c r="DI112" s="425">
        <v>0</v>
      </c>
      <c r="DJ112" s="425">
        <v>0</v>
      </c>
      <c r="DK112" s="426">
        <v>0</v>
      </c>
      <c r="DL112" s="423">
        <v>0</v>
      </c>
      <c r="DM112" s="424">
        <v>347</v>
      </c>
      <c r="DN112" s="425">
        <v>0</v>
      </c>
      <c r="DO112" s="425">
        <v>0</v>
      </c>
      <c r="DP112" s="425">
        <v>0</v>
      </c>
      <c r="DQ112" s="423">
        <v>347</v>
      </c>
      <c r="DR112" s="424">
        <v>13</v>
      </c>
      <c r="DS112" s="425">
        <v>0</v>
      </c>
      <c r="DT112" s="425">
        <v>0</v>
      </c>
      <c r="DU112" s="425">
        <v>0</v>
      </c>
      <c r="DV112" s="423">
        <v>13</v>
      </c>
      <c r="DW112" s="424">
        <v>0</v>
      </c>
      <c r="DX112" s="425">
        <v>0</v>
      </c>
      <c r="DY112" s="425">
        <v>0</v>
      </c>
      <c r="DZ112" s="425">
        <v>0</v>
      </c>
      <c r="EA112" s="423">
        <v>0</v>
      </c>
      <c r="EB112" s="424">
        <v>0</v>
      </c>
      <c r="EC112" s="425">
        <v>0</v>
      </c>
      <c r="ED112" s="425">
        <v>0</v>
      </c>
      <c r="EE112" s="426">
        <v>0</v>
      </c>
      <c r="EF112" s="423">
        <v>0</v>
      </c>
      <c r="EG112" s="424">
        <v>0</v>
      </c>
      <c r="EH112" s="425">
        <v>0</v>
      </c>
      <c r="EI112" s="425">
        <v>0</v>
      </c>
      <c r="EJ112" s="426">
        <v>0</v>
      </c>
      <c r="EK112" s="423">
        <v>0</v>
      </c>
      <c r="EL112" s="431">
        <v>0</v>
      </c>
      <c r="EM112" s="423">
        <v>0</v>
      </c>
      <c r="EN112" s="423">
        <v>0</v>
      </c>
      <c r="EO112" s="424">
        <v>0</v>
      </c>
      <c r="EP112" s="425">
        <v>0</v>
      </c>
      <c r="EQ112" s="425">
        <v>0</v>
      </c>
      <c r="ER112" s="425">
        <v>0</v>
      </c>
      <c r="ES112" s="426">
        <v>0</v>
      </c>
      <c r="ET112" s="423">
        <v>0</v>
      </c>
      <c r="EU112" s="424">
        <v>0</v>
      </c>
      <c r="EV112" s="425">
        <v>0</v>
      </c>
      <c r="EW112" s="425">
        <v>0</v>
      </c>
      <c r="EX112" s="425">
        <v>0</v>
      </c>
      <c r="EY112" s="426">
        <v>0</v>
      </c>
      <c r="EZ112" s="423">
        <v>0</v>
      </c>
      <c r="FA112" s="424">
        <v>0</v>
      </c>
      <c r="FB112" s="425">
        <v>0</v>
      </c>
      <c r="FC112" s="425">
        <v>0</v>
      </c>
      <c r="FD112" s="425">
        <v>0</v>
      </c>
      <c r="FE112" s="426">
        <v>0</v>
      </c>
      <c r="FF112" s="423">
        <v>0</v>
      </c>
      <c r="FG112" s="424">
        <v>0</v>
      </c>
      <c r="FH112" s="425">
        <v>0</v>
      </c>
      <c r="FI112" s="425">
        <v>0</v>
      </c>
      <c r="FJ112" s="425">
        <v>0</v>
      </c>
      <c r="FK112" s="426">
        <v>0</v>
      </c>
      <c r="FL112" s="423">
        <v>0</v>
      </c>
      <c r="FM112" s="424">
        <v>0</v>
      </c>
      <c r="FN112" s="425">
        <v>0</v>
      </c>
      <c r="FO112" s="425">
        <v>0</v>
      </c>
      <c r="FP112" s="425">
        <v>0</v>
      </c>
      <c r="FQ112" s="426">
        <v>0</v>
      </c>
      <c r="FR112" s="423">
        <v>0</v>
      </c>
      <c r="FS112" s="424">
        <v>0</v>
      </c>
      <c r="FT112" s="425">
        <v>0</v>
      </c>
      <c r="FU112" s="425">
        <v>0</v>
      </c>
      <c r="FV112" s="425">
        <v>0</v>
      </c>
      <c r="FW112" s="426">
        <v>0</v>
      </c>
      <c r="FX112" s="423">
        <v>0</v>
      </c>
      <c r="FY112" s="424">
        <v>0</v>
      </c>
      <c r="FZ112" s="425">
        <v>0</v>
      </c>
      <c r="GA112" s="425">
        <v>0</v>
      </c>
      <c r="GB112" s="425">
        <v>0</v>
      </c>
      <c r="GC112" s="426">
        <v>0</v>
      </c>
      <c r="GD112" s="423">
        <v>0</v>
      </c>
      <c r="GE112" s="424">
        <v>0</v>
      </c>
      <c r="GF112" s="425">
        <v>0</v>
      </c>
      <c r="GG112" s="425">
        <v>0</v>
      </c>
      <c r="GH112" s="425">
        <v>0</v>
      </c>
      <c r="GI112" s="426">
        <v>0</v>
      </c>
      <c r="GJ112" s="423">
        <v>0</v>
      </c>
      <c r="GK112" s="424">
        <v>0</v>
      </c>
      <c r="GL112" s="425">
        <v>0</v>
      </c>
      <c r="GM112" s="425">
        <v>0</v>
      </c>
      <c r="GN112" s="425">
        <v>0</v>
      </c>
      <c r="GO112" s="426">
        <v>0</v>
      </c>
      <c r="GP112" s="423">
        <v>0</v>
      </c>
      <c r="GQ112" s="423">
        <v>0</v>
      </c>
      <c r="GR112" s="431">
        <v>0</v>
      </c>
      <c r="GS112" s="428">
        <v>0</v>
      </c>
      <c r="GT112" s="429">
        <v>0</v>
      </c>
      <c r="GU112" s="425">
        <v>0</v>
      </c>
      <c r="GV112" s="425">
        <v>0</v>
      </c>
      <c r="GW112" s="426">
        <v>0</v>
      </c>
      <c r="GX112" s="423">
        <v>0</v>
      </c>
      <c r="GY112" s="424">
        <v>0</v>
      </c>
      <c r="GZ112" s="425">
        <v>0</v>
      </c>
      <c r="HA112" s="425">
        <v>0</v>
      </c>
      <c r="HB112" s="426">
        <v>0</v>
      </c>
      <c r="HC112" s="423">
        <v>0</v>
      </c>
      <c r="HD112" s="424">
        <v>0</v>
      </c>
      <c r="HE112" s="425">
        <v>0</v>
      </c>
      <c r="HF112" s="425">
        <v>0</v>
      </c>
      <c r="HG112" s="425">
        <v>0</v>
      </c>
      <c r="HH112" s="423">
        <v>0</v>
      </c>
      <c r="HI112" s="424">
        <v>0</v>
      </c>
      <c r="HJ112" s="425">
        <v>0</v>
      </c>
      <c r="HK112" s="425">
        <v>0</v>
      </c>
      <c r="HL112" s="425">
        <v>0</v>
      </c>
      <c r="HM112" s="423">
        <v>0</v>
      </c>
      <c r="HN112" s="424">
        <v>0</v>
      </c>
      <c r="HO112" s="425">
        <v>0</v>
      </c>
      <c r="HP112" s="425">
        <v>0</v>
      </c>
      <c r="HQ112" s="425">
        <v>0</v>
      </c>
      <c r="HR112" s="423">
        <v>0</v>
      </c>
      <c r="HS112" s="424">
        <v>0</v>
      </c>
      <c r="HT112" s="425">
        <v>0</v>
      </c>
      <c r="HU112" s="425">
        <v>0</v>
      </c>
      <c r="HV112" s="426">
        <v>0</v>
      </c>
      <c r="HW112" s="423">
        <v>0</v>
      </c>
      <c r="HX112" s="424">
        <v>0</v>
      </c>
      <c r="HY112" s="425">
        <v>0</v>
      </c>
      <c r="HZ112" s="425">
        <v>0</v>
      </c>
      <c r="IA112" s="426">
        <v>0</v>
      </c>
      <c r="IB112" s="423">
        <v>0</v>
      </c>
      <c r="IC112" s="423">
        <v>0</v>
      </c>
      <c r="ID112" s="428">
        <v>0</v>
      </c>
      <c r="IE112" s="428">
        <v>0</v>
      </c>
      <c r="IF112" s="429">
        <v>0</v>
      </c>
      <c r="IG112" s="425">
        <v>0</v>
      </c>
      <c r="IH112" s="425">
        <v>0</v>
      </c>
      <c r="II112" s="426">
        <v>0</v>
      </c>
      <c r="IJ112" s="423">
        <v>0</v>
      </c>
      <c r="IK112" s="423">
        <v>0</v>
      </c>
      <c r="IL112" s="428">
        <v>0</v>
      </c>
      <c r="IM112" s="428">
        <v>0</v>
      </c>
      <c r="IN112" s="429">
        <v>0</v>
      </c>
      <c r="IO112" s="425">
        <v>0</v>
      </c>
      <c r="IP112" s="425">
        <v>0</v>
      </c>
      <c r="IQ112" s="426">
        <v>0</v>
      </c>
      <c r="IR112" s="426">
        <v>0</v>
      </c>
      <c r="IS112" s="423">
        <v>0</v>
      </c>
      <c r="IT112" s="423">
        <v>0</v>
      </c>
      <c r="IU112" s="428">
        <v>0</v>
      </c>
      <c r="IV112" s="428">
        <v>0</v>
      </c>
      <c r="IW112" s="429">
        <v>0</v>
      </c>
      <c r="IX112" s="425">
        <v>0</v>
      </c>
      <c r="IY112" s="425">
        <v>0</v>
      </c>
      <c r="IZ112" s="426">
        <v>0</v>
      </c>
      <c r="JA112" s="423">
        <v>0</v>
      </c>
      <c r="JB112" s="423">
        <v>0</v>
      </c>
      <c r="JC112" s="428">
        <v>0</v>
      </c>
      <c r="JD112" s="428">
        <v>0</v>
      </c>
      <c r="JE112" s="429">
        <v>0</v>
      </c>
      <c r="JF112" s="425">
        <v>0</v>
      </c>
      <c r="JG112" s="425">
        <v>0</v>
      </c>
      <c r="JH112" s="426">
        <v>0</v>
      </c>
      <c r="JI112" s="423">
        <v>0</v>
      </c>
      <c r="JJ112" s="423">
        <v>0</v>
      </c>
      <c r="JK112" s="423">
        <v>0</v>
      </c>
      <c r="JL112" s="423">
        <v>0</v>
      </c>
      <c r="JM112" s="423">
        <v>40476</v>
      </c>
      <c r="JN112" s="423">
        <v>0</v>
      </c>
      <c r="JO112" s="400">
        <v>1</v>
      </c>
    </row>
    <row r="113" spans="1:275" x14ac:dyDescent="0.35">
      <c r="A113" s="386">
        <v>1906</v>
      </c>
      <c r="B113" s="386">
        <v>1</v>
      </c>
      <c r="C113" s="387" t="s">
        <v>32</v>
      </c>
      <c r="D113" s="388">
        <v>0</v>
      </c>
      <c r="E113" s="388">
        <v>0</v>
      </c>
      <c r="F113" s="389">
        <v>0</v>
      </c>
      <c r="G113" s="390">
        <v>0</v>
      </c>
      <c r="H113" s="390">
        <v>0</v>
      </c>
      <c r="I113" s="390">
        <v>0</v>
      </c>
      <c r="J113" s="391">
        <v>0</v>
      </c>
      <c r="K113" s="388">
        <v>0</v>
      </c>
      <c r="L113" s="389">
        <v>0</v>
      </c>
      <c r="M113" s="390">
        <v>0</v>
      </c>
      <c r="N113" s="390">
        <v>0</v>
      </c>
      <c r="O113" s="390">
        <v>0</v>
      </c>
      <c r="P113" s="391">
        <v>0</v>
      </c>
      <c r="Q113" s="388">
        <v>0</v>
      </c>
      <c r="R113" s="389">
        <v>0</v>
      </c>
      <c r="S113" s="390">
        <v>0</v>
      </c>
      <c r="T113" s="390">
        <v>0</v>
      </c>
      <c r="U113" s="390">
        <v>0</v>
      </c>
      <c r="V113" s="391">
        <v>0</v>
      </c>
      <c r="W113" s="388">
        <v>0</v>
      </c>
      <c r="X113" s="389">
        <v>0</v>
      </c>
      <c r="Y113" s="389">
        <v>0</v>
      </c>
      <c r="Z113" s="389">
        <v>0</v>
      </c>
      <c r="AA113" s="389">
        <v>0</v>
      </c>
      <c r="AB113" s="389">
        <v>0</v>
      </c>
      <c r="AC113" s="392">
        <v>0</v>
      </c>
      <c r="AD113" s="389">
        <v>0</v>
      </c>
      <c r="AE113" s="389">
        <v>0</v>
      </c>
      <c r="AF113" s="389">
        <v>0</v>
      </c>
      <c r="AG113" s="389">
        <v>0</v>
      </c>
      <c r="AH113" s="389">
        <v>0</v>
      </c>
      <c r="AI113" s="392">
        <v>0</v>
      </c>
      <c r="AJ113" s="389">
        <v>0</v>
      </c>
      <c r="AK113" s="389">
        <v>0</v>
      </c>
      <c r="AL113" s="389">
        <v>0</v>
      </c>
      <c r="AM113" s="389">
        <v>0</v>
      </c>
      <c r="AN113" s="389">
        <v>0</v>
      </c>
      <c r="AO113" s="392">
        <v>0</v>
      </c>
      <c r="AP113" s="393">
        <v>0</v>
      </c>
      <c r="AQ113" s="393">
        <v>0</v>
      </c>
      <c r="AR113" s="393">
        <v>0</v>
      </c>
      <c r="AS113" s="393">
        <v>0</v>
      </c>
      <c r="AT113" s="393">
        <v>0</v>
      </c>
      <c r="AU113" s="392">
        <v>0</v>
      </c>
      <c r="AV113" s="393">
        <v>0</v>
      </c>
      <c r="AW113" s="393">
        <v>0</v>
      </c>
      <c r="AX113" s="393">
        <v>0</v>
      </c>
      <c r="AY113" s="393">
        <v>0</v>
      </c>
      <c r="AZ113" s="393">
        <v>0</v>
      </c>
      <c r="BA113" s="392">
        <v>0</v>
      </c>
      <c r="BB113" s="393">
        <v>0</v>
      </c>
      <c r="BC113" s="393">
        <v>0</v>
      </c>
      <c r="BD113" s="393">
        <v>0</v>
      </c>
      <c r="BE113" s="393">
        <v>0</v>
      </c>
      <c r="BF113" s="393">
        <v>0</v>
      </c>
      <c r="BG113" s="392">
        <v>0</v>
      </c>
      <c r="BH113" s="389">
        <v>0</v>
      </c>
      <c r="BI113" s="389">
        <v>0</v>
      </c>
      <c r="BJ113" s="389">
        <v>0</v>
      </c>
      <c r="BK113" s="389">
        <v>0</v>
      </c>
      <c r="BL113" s="389">
        <v>0</v>
      </c>
      <c r="BM113" s="394">
        <v>0</v>
      </c>
      <c r="BN113" s="395">
        <v>0</v>
      </c>
      <c r="BO113" s="396">
        <v>0</v>
      </c>
      <c r="BP113" s="396">
        <v>0</v>
      </c>
      <c r="BQ113" s="397">
        <v>0</v>
      </c>
      <c r="BR113" s="390">
        <v>0</v>
      </c>
      <c r="BS113" s="390">
        <v>0</v>
      </c>
      <c r="BT113" s="398">
        <v>0</v>
      </c>
      <c r="BU113" s="388">
        <v>0</v>
      </c>
      <c r="BV113" s="389">
        <v>0</v>
      </c>
      <c r="BW113" s="389">
        <v>0</v>
      </c>
      <c r="BX113" s="389">
        <v>0</v>
      </c>
      <c r="BY113" s="389">
        <v>0</v>
      </c>
      <c r="BZ113" s="392">
        <v>0</v>
      </c>
      <c r="CA113" s="389">
        <v>0</v>
      </c>
      <c r="CB113" s="389">
        <v>0</v>
      </c>
      <c r="CC113" s="389">
        <v>0</v>
      </c>
      <c r="CD113" s="389">
        <v>0</v>
      </c>
      <c r="CE113" s="392">
        <v>0</v>
      </c>
      <c r="CF113" s="389">
        <v>0</v>
      </c>
      <c r="CG113" s="389">
        <v>0</v>
      </c>
      <c r="CH113" s="389">
        <v>0</v>
      </c>
      <c r="CI113" s="389">
        <v>0</v>
      </c>
      <c r="CJ113" s="392">
        <v>0</v>
      </c>
      <c r="CK113" s="393">
        <v>0</v>
      </c>
      <c r="CL113" s="393">
        <v>0</v>
      </c>
      <c r="CM113" s="393">
        <v>0</v>
      </c>
      <c r="CN113" s="393">
        <v>0</v>
      </c>
      <c r="CO113" s="392">
        <v>0</v>
      </c>
      <c r="CP113" s="393">
        <v>0</v>
      </c>
      <c r="CQ113" s="393">
        <v>0</v>
      </c>
      <c r="CR113" s="393">
        <v>0</v>
      </c>
      <c r="CS113" s="393">
        <v>0</v>
      </c>
      <c r="CT113" s="392">
        <v>0</v>
      </c>
      <c r="CU113" s="389">
        <v>0</v>
      </c>
      <c r="CV113" s="390">
        <v>0</v>
      </c>
      <c r="CW113" s="390">
        <v>0</v>
      </c>
      <c r="CX113" s="391">
        <v>0</v>
      </c>
      <c r="CY113" s="394">
        <v>0</v>
      </c>
      <c r="CZ113" s="395">
        <v>0</v>
      </c>
      <c r="DA113" s="399">
        <v>0</v>
      </c>
      <c r="DB113" s="396">
        <v>0</v>
      </c>
      <c r="DC113" s="397">
        <v>0</v>
      </c>
      <c r="DD113" s="390">
        <v>0</v>
      </c>
      <c r="DE113" s="390">
        <v>0</v>
      </c>
      <c r="DF113" s="398">
        <v>0</v>
      </c>
      <c r="DG113" s="388">
        <v>0</v>
      </c>
      <c r="DH113" s="389">
        <v>0</v>
      </c>
      <c r="DI113" s="389">
        <v>0</v>
      </c>
      <c r="DJ113" s="389">
        <v>0</v>
      </c>
      <c r="DK113" s="389">
        <v>0</v>
      </c>
      <c r="DL113" s="392">
        <v>0</v>
      </c>
      <c r="DM113" s="389">
        <v>0</v>
      </c>
      <c r="DN113" s="389">
        <v>0</v>
      </c>
      <c r="DO113" s="389">
        <v>0</v>
      </c>
      <c r="DP113" s="389">
        <v>0</v>
      </c>
      <c r="DQ113" s="392">
        <v>0</v>
      </c>
      <c r="DR113" s="389">
        <v>0</v>
      </c>
      <c r="DS113" s="389">
        <v>0</v>
      </c>
      <c r="DT113" s="389">
        <v>0</v>
      </c>
      <c r="DU113" s="389">
        <v>0</v>
      </c>
      <c r="DV113" s="392">
        <v>0</v>
      </c>
      <c r="DW113" s="389">
        <v>0</v>
      </c>
      <c r="DX113" s="389">
        <v>0</v>
      </c>
      <c r="DY113" s="389">
        <v>0</v>
      </c>
      <c r="DZ113" s="389">
        <v>0</v>
      </c>
      <c r="EA113" s="392">
        <v>0</v>
      </c>
      <c r="EB113" s="393">
        <v>0</v>
      </c>
      <c r="EC113" s="393">
        <v>0</v>
      </c>
      <c r="ED113" s="393">
        <v>0</v>
      </c>
      <c r="EE113" s="393">
        <v>0</v>
      </c>
      <c r="EF113" s="392">
        <v>0</v>
      </c>
      <c r="EG113" s="389">
        <v>0</v>
      </c>
      <c r="EH113" s="390">
        <v>0</v>
      </c>
      <c r="EI113" s="390">
        <v>0</v>
      </c>
      <c r="EJ113" s="391">
        <v>0</v>
      </c>
      <c r="EK113" s="394">
        <v>0</v>
      </c>
      <c r="EL113" s="395">
        <v>0</v>
      </c>
      <c r="EM113" s="388">
        <v>0</v>
      </c>
      <c r="EN113" s="388">
        <v>0</v>
      </c>
      <c r="EO113" s="389">
        <v>0</v>
      </c>
      <c r="EP113" s="390">
        <v>1062</v>
      </c>
      <c r="EQ113" s="390">
        <v>2508</v>
      </c>
      <c r="ER113" s="390">
        <v>3780</v>
      </c>
      <c r="ES113" s="391">
        <v>2556</v>
      </c>
      <c r="ET113" s="388">
        <v>9906</v>
      </c>
      <c r="EU113" s="389">
        <v>5130</v>
      </c>
      <c r="EV113" s="390">
        <v>0</v>
      </c>
      <c r="EW113" s="390">
        <v>0</v>
      </c>
      <c r="EX113" s="390">
        <v>0</v>
      </c>
      <c r="EY113" s="391">
        <v>0</v>
      </c>
      <c r="EZ113" s="388">
        <v>5130</v>
      </c>
      <c r="FA113" s="389">
        <v>5130</v>
      </c>
      <c r="FB113" s="390">
        <v>1062</v>
      </c>
      <c r="FC113" s="390">
        <v>2508</v>
      </c>
      <c r="FD113" s="390">
        <v>3780</v>
      </c>
      <c r="FE113" s="391">
        <v>2556</v>
      </c>
      <c r="FF113" s="388">
        <v>15036</v>
      </c>
      <c r="FG113" s="389">
        <v>0</v>
      </c>
      <c r="FH113" s="389">
        <v>0</v>
      </c>
      <c r="FI113" s="389">
        <v>0</v>
      </c>
      <c r="FJ113" s="389">
        <v>0</v>
      </c>
      <c r="FK113" s="389">
        <v>0</v>
      </c>
      <c r="FL113" s="392">
        <v>0</v>
      </c>
      <c r="FM113" s="389">
        <v>5130</v>
      </c>
      <c r="FN113" s="389">
        <v>338</v>
      </c>
      <c r="FO113" s="389">
        <v>0</v>
      </c>
      <c r="FP113" s="389">
        <v>0</v>
      </c>
      <c r="FQ113" s="389">
        <v>0</v>
      </c>
      <c r="FR113" s="392">
        <v>5468</v>
      </c>
      <c r="FS113" s="389">
        <v>0</v>
      </c>
      <c r="FT113" s="389">
        <v>724</v>
      </c>
      <c r="FU113" s="389">
        <v>2508</v>
      </c>
      <c r="FV113" s="389">
        <v>3780</v>
      </c>
      <c r="FW113" s="389">
        <v>2556</v>
      </c>
      <c r="FX113" s="392">
        <v>9568</v>
      </c>
      <c r="FY113" s="393">
        <v>0</v>
      </c>
      <c r="FZ113" s="393">
        <v>0</v>
      </c>
      <c r="GA113" s="393">
        <v>0</v>
      </c>
      <c r="GB113" s="393">
        <v>0</v>
      </c>
      <c r="GC113" s="393">
        <v>0</v>
      </c>
      <c r="GD113" s="392">
        <v>0</v>
      </c>
      <c r="GE113" s="393">
        <v>0</v>
      </c>
      <c r="GF113" s="393">
        <v>0</v>
      </c>
      <c r="GG113" s="393">
        <v>0</v>
      </c>
      <c r="GH113" s="393">
        <v>0</v>
      </c>
      <c r="GI113" s="393">
        <v>0</v>
      </c>
      <c r="GJ113" s="392">
        <v>0</v>
      </c>
      <c r="GK113" s="389">
        <v>0</v>
      </c>
      <c r="GL113" s="389">
        <v>0</v>
      </c>
      <c r="GM113" s="389">
        <v>0</v>
      </c>
      <c r="GN113" s="389">
        <v>0</v>
      </c>
      <c r="GO113" s="389">
        <v>0</v>
      </c>
      <c r="GP113" s="394">
        <v>0</v>
      </c>
      <c r="GQ113" s="388">
        <v>0</v>
      </c>
      <c r="GR113" s="399">
        <v>0</v>
      </c>
      <c r="GS113" s="396">
        <v>0</v>
      </c>
      <c r="GT113" s="397">
        <v>156</v>
      </c>
      <c r="GU113" s="390">
        <v>3300</v>
      </c>
      <c r="GV113" s="390">
        <v>1494</v>
      </c>
      <c r="GW113" s="391">
        <v>2388</v>
      </c>
      <c r="GX113" s="388">
        <v>7338</v>
      </c>
      <c r="GY113" s="389">
        <v>0</v>
      </c>
      <c r="GZ113" s="389">
        <v>0</v>
      </c>
      <c r="HA113" s="389">
        <v>0</v>
      </c>
      <c r="HB113" s="389">
        <v>0</v>
      </c>
      <c r="HC113" s="392">
        <v>0</v>
      </c>
      <c r="HD113" s="389">
        <v>156</v>
      </c>
      <c r="HE113" s="389">
        <v>1514</v>
      </c>
      <c r="HF113" s="389">
        <v>0</v>
      </c>
      <c r="HG113" s="389">
        <v>0</v>
      </c>
      <c r="HH113" s="392">
        <v>1670</v>
      </c>
      <c r="HI113" s="389">
        <v>0</v>
      </c>
      <c r="HJ113" s="389">
        <v>1786</v>
      </c>
      <c r="HK113" s="389">
        <v>0</v>
      </c>
      <c r="HL113" s="389">
        <v>0</v>
      </c>
      <c r="HM113" s="392">
        <v>1786</v>
      </c>
      <c r="HN113" s="389">
        <v>0</v>
      </c>
      <c r="HO113" s="389">
        <v>0</v>
      </c>
      <c r="HP113" s="389">
        <v>0</v>
      </c>
      <c r="HQ113" s="389">
        <v>0</v>
      </c>
      <c r="HR113" s="392">
        <v>0</v>
      </c>
      <c r="HS113" s="393">
        <v>0</v>
      </c>
      <c r="HT113" s="393">
        <v>0</v>
      </c>
      <c r="HU113" s="393">
        <v>0</v>
      </c>
      <c r="HV113" s="393">
        <v>0</v>
      </c>
      <c r="HW113" s="392">
        <v>0</v>
      </c>
      <c r="HX113" s="389">
        <v>0</v>
      </c>
      <c r="HY113" s="390">
        <v>0</v>
      </c>
      <c r="HZ113" s="390">
        <v>1494</v>
      </c>
      <c r="IA113" s="391">
        <v>2388</v>
      </c>
      <c r="IB113" s="394">
        <v>3882</v>
      </c>
      <c r="IC113" s="388">
        <v>0</v>
      </c>
      <c r="ID113" s="396">
        <v>0</v>
      </c>
      <c r="IE113" s="396">
        <v>0</v>
      </c>
      <c r="IF113" s="397">
        <v>144</v>
      </c>
      <c r="IG113" s="390">
        <v>0</v>
      </c>
      <c r="IH113" s="390">
        <v>0</v>
      </c>
      <c r="II113" s="391">
        <v>0</v>
      </c>
      <c r="IJ113" s="388">
        <v>144</v>
      </c>
      <c r="IK113" s="395">
        <v>0</v>
      </c>
      <c r="IL113" s="396">
        <v>0</v>
      </c>
      <c r="IM113" s="396">
        <v>0</v>
      </c>
      <c r="IN113" s="397">
        <v>0</v>
      </c>
      <c r="IO113" s="390">
        <v>0</v>
      </c>
      <c r="IP113" s="390">
        <v>0</v>
      </c>
      <c r="IQ113" s="391">
        <v>0</v>
      </c>
      <c r="IR113" s="391">
        <v>0</v>
      </c>
      <c r="IS113" s="388">
        <v>0</v>
      </c>
      <c r="IT113" s="395">
        <v>0</v>
      </c>
      <c r="IU113" s="396">
        <v>0</v>
      </c>
      <c r="IV113" s="396">
        <v>0</v>
      </c>
      <c r="IW113" s="397">
        <v>0</v>
      </c>
      <c r="IX113" s="390">
        <v>750</v>
      </c>
      <c r="IY113" s="390">
        <v>0</v>
      </c>
      <c r="IZ113" s="391">
        <v>0</v>
      </c>
      <c r="JA113" s="388">
        <v>750</v>
      </c>
      <c r="JB113" s="395">
        <v>0</v>
      </c>
      <c r="JC113" s="396">
        <v>0</v>
      </c>
      <c r="JD113" s="396">
        <v>0</v>
      </c>
      <c r="JE113" s="397">
        <v>0</v>
      </c>
      <c r="JF113" s="390">
        <v>0</v>
      </c>
      <c r="JG113" s="390">
        <v>0</v>
      </c>
      <c r="JH113" s="391">
        <v>0</v>
      </c>
      <c r="JI113" s="388">
        <v>0</v>
      </c>
      <c r="JJ113" s="395">
        <v>0</v>
      </c>
      <c r="JK113" s="388">
        <v>0</v>
      </c>
      <c r="JL113" s="388">
        <v>0</v>
      </c>
      <c r="JM113" s="388">
        <v>23268</v>
      </c>
      <c r="JN113" s="388">
        <v>0</v>
      </c>
      <c r="JO113" s="400">
        <v>1</v>
      </c>
    </row>
    <row r="114" spans="1:275" x14ac:dyDescent="0.35">
      <c r="A114" s="401">
        <v>1906</v>
      </c>
      <c r="B114" s="386">
        <v>1</v>
      </c>
      <c r="C114" s="402" t="s">
        <v>157</v>
      </c>
      <c r="D114" s="403">
        <v>0</v>
      </c>
      <c r="E114" s="388">
        <v>0</v>
      </c>
      <c r="F114" s="404">
        <v>0</v>
      </c>
      <c r="G114" s="405">
        <v>0</v>
      </c>
      <c r="H114" s="405">
        <v>0</v>
      </c>
      <c r="I114" s="405">
        <v>0</v>
      </c>
      <c r="J114" s="393">
        <v>0</v>
      </c>
      <c r="K114" s="403">
        <v>0</v>
      </c>
      <c r="L114" s="404">
        <v>0</v>
      </c>
      <c r="M114" s="405">
        <v>0</v>
      </c>
      <c r="N114" s="405">
        <v>0</v>
      </c>
      <c r="O114" s="405">
        <v>0</v>
      </c>
      <c r="P114" s="393">
        <v>0</v>
      </c>
      <c r="Q114" s="403">
        <v>0</v>
      </c>
      <c r="R114" s="404">
        <v>0</v>
      </c>
      <c r="S114" s="405">
        <v>0</v>
      </c>
      <c r="T114" s="405">
        <v>0</v>
      </c>
      <c r="U114" s="405">
        <v>0</v>
      </c>
      <c r="V114" s="393">
        <v>0</v>
      </c>
      <c r="W114" s="403">
        <v>0</v>
      </c>
      <c r="X114" s="389">
        <v>0</v>
      </c>
      <c r="Y114" s="389">
        <v>0</v>
      </c>
      <c r="Z114" s="389">
        <v>0</v>
      </c>
      <c r="AA114" s="389">
        <v>0</v>
      </c>
      <c r="AB114" s="389">
        <v>0</v>
      </c>
      <c r="AC114" s="406">
        <v>0</v>
      </c>
      <c r="AD114" s="389">
        <v>0</v>
      </c>
      <c r="AE114" s="389">
        <v>0</v>
      </c>
      <c r="AF114" s="389">
        <v>0</v>
      </c>
      <c r="AG114" s="389">
        <v>0</v>
      </c>
      <c r="AH114" s="389">
        <v>0</v>
      </c>
      <c r="AI114" s="406">
        <v>0</v>
      </c>
      <c r="AJ114" s="389">
        <v>0</v>
      </c>
      <c r="AK114" s="389">
        <v>0</v>
      </c>
      <c r="AL114" s="389">
        <v>0</v>
      </c>
      <c r="AM114" s="389">
        <v>0</v>
      </c>
      <c r="AN114" s="389">
        <v>0</v>
      </c>
      <c r="AO114" s="406">
        <v>0</v>
      </c>
      <c r="AP114" s="393">
        <v>0</v>
      </c>
      <c r="AQ114" s="393">
        <v>0</v>
      </c>
      <c r="AR114" s="393">
        <v>0</v>
      </c>
      <c r="AS114" s="393">
        <v>0</v>
      </c>
      <c r="AT114" s="393">
        <v>0</v>
      </c>
      <c r="AU114" s="406">
        <v>0</v>
      </c>
      <c r="AV114" s="393">
        <v>0</v>
      </c>
      <c r="AW114" s="393">
        <v>0</v>
      </c>
      <c r="AX114" s="393">
        <v>0</v>
      </c>
      <c r="AY114" s="393">
        <v>0</v>
      </c>
      <c r="AZ114" s="393">
        <v>0</v>
      </c>
      <c r="BA114" s="392">
        <v>0</v>
      </c>
      <c r="BB114" s="393">
        <v>0</v>
      </c>
      <c r="BC114" s="393">
        <v>0</v>
      </c>
      <c r="BD114" s="393">
        <v>0</v>
      </c>
      <c r="BE114" s="393">
        <v>0</v>
      </c>
      <c r="BF114" s="393">
        <v>0</v>
      </c>
      <c r="BG114" s="392">
        <v>0</v>
      </c>
      <c r="BH114" s="389">
        <v>0</v>
      </c>
      <c r="BI114" s="389">
        <v>0</v>
      </c>
      <c r="BJ114" s="389">
        <v>0</v>
      </c>
      <c r="BK114" s="389">
        <v>0</v>
      </c>
      <c r="BL114" s="389">
        <v>0</v>
      </c>
      <c r="BM114" s="407">
        <v>0</v>
      </c>
      <c r="BN114" s="395">
        <v>0</v>
      </c>
      <c r="BO114" s="408">
        <v>0</v>
      </c>
      <c r="BP114" s="396">
        <v>0</v>
      </c>
      <c r="BQ114" s="397">
        <v>0</v>
      </c>
      <c r="BR114" s="390">
        <v>5196</v>
      </c>
      <c r="BS114" s="390">
        <v>0</v>
      </c>
      <c r="BT114" s="398">
        <v>0</v>
      </c>
      <c r="BU114" s="403">
        <v>5196</v>
      </c>
      <c r="BV114" s="389">
        <v>0</v>
      </c>
      <c r="BW114" s="389">
        <v>0</v>
      </c>
      <c r="BX114" s="389">
        <v>0</v>
      </c>
      <c r="BY114" s="389">
        <v>0</v>
      </c>
      <c r="BZ114" s="406">
        <v>0</v>
      </c>
      <c r="CA114" s="389">
        <v>0</v>
      </c>
      <c r="CB114" s="389">
        <v>163</v>
      </c>
      <c r="CC114" s="389">
        <v>0</v>
      </c>
      <c r="CD114" s="389">
        <v>0</v>
      </c>
      <c r="CE114" s="406">
        <v>163</v>
      </c>
      <c r="CF114" s="389">
        <v>0</v>
      </c>
      <c r="CG114" s="389">
        <v>5033</v>
      </c>
      <c r="CH114" s="389">
        <v>0</v>
      </c>
      <c r="CI114" s="389">
        <v>0</v>
      </c>
      <c r="CJ114" s="406">
        <v>5033</v>
      </c>
      <c r="CK114" s="393">
        <v>0</v>
      </c>
      <c r="CL114" s="393">
        <v>0</v>
      </c>
      <c r="CM114" s="393">
        <v>0</v>
      </c>
      <c r="CN114" s="393">
        <v>0</v>
      </c>
      <c r="CO114" s="392">
        <v>0</v>
      </c>
      <c r="CP114" s="393">
        <v>0</v>
      </c>
      <c r="CQ114" s="393">
        <v>0</v>
      </c>
      <c r="CR114" s="393">
        <v>0</v>
      </c>
      <c r="CS114" s="393">
        <v>0</v>
      </c>
      <c r="CT114" s="392">
        <v>0</v>
      </c>
      <c r="CU114" s="404">
        <v>0</v>
      </c>
      <c r="CV114" s="405">
        <v>0</v>
      </c>
      <c r="CW114" s="405">
        <v>0</v>
      </c>
      <c r="CX114" s="393">
        <v>0</v>
      </c>
      <c r="CY114" s="407">
        <v>0</v>
      </c>
      <c r="CZ114" s="395">
        <v>0</v>
      </c>
      <c r="DA114" s="409">
        <v>0</v>
      </c>
      <c r="DB114" s="396">
        <v>0</v>
      </c>
      <c r="DC114" s="397">
        <v>12192</v>
      </c>
      <c r="DD114" s="390">
        <v>0</v>
      </c>
      <c r="DE114" s="390">
        <v>0</v>
      </c>
      <c r="DF114" s="398">
        <v>330</v>
      </c>
      <c r="DG114" s="403">
        <v>12522</v>
      </c>
      <c r="DH114" s="389">
        <v>0</v>
      </c>
      <c r="DI114" s="389">
        <v>0</v>
      </c>
      <c r="DJ114" s="389">
        <v>0</v>
      </c>
      <c r="DK114" s="389">
        <v>0</v>
      </c>
      <c r="DL114" s="406">
        <v>0</v>
      </c>
      <c r="DM114" s="389">
        <v>8850</v>
      </c>
      <c r="DN114" s="389">
        <v>0</v>
      </c>
      <c r="DO114" s="389">
        <v>0</v>
      </c>
      <c r="DP114" s="389">
        <v>0</v>
      </c>
      <c r="DQ114" s="406">
        <v>8850</v>
      </c>
      <c r="DR114" s="389">
        <v>3342</v>
      </c>
      <c r="DS114" s="389">
        <v>0</v>
      </c>
      <c r="DT114" s="389">
        <v>0</v>
      </c>
      <c r="DU114" s="389">
        <v>330</v>
      </c>
      <c r="DV114" s="406">
        <v>3672</v>
      </c>
      <c r="DW114" s="389">
        <v>0</v>
      </c>
      <c r="DX114" s="389">
        <v>0</v>
      </c>
      <c r="DY114" s="389">
        <v>0</v>
      </c>
      <c r="DZ114" s="389">
        <v>0</v>
      </c>
      <c r="EA114" s="392">
        <v>0</v>
      </c>
      <c r="EB114" s="393">
        <v>0</v>
      </c>
      <c r="EC114" s="393">
        <v>0</v>
      </c>
      <c r="ED114" s="393">
        <v>0</v>
      </c>
      <c r="EE114" s="393">
        <v>0</v>
      </c>
      <c r="EF114" s="406">
        <v>0</v>
      </c>
      <c r="EG114" s="404">
        <v>0</v>
      </c>
      <c r="EH114" s="405">
        <v>0</v>
      </c>
      <c r="EI114" s="405">
        <v>0</v>
      </c>
      <c r="EJ114" s="393">
        <v>0</v>
      </c>
      <c r="EK114" s="407">
        <v>0</v>
      </c>
      <c r="EL114" s="395">
        <v>0</v>
      </c>
      <c r="EM114" s="403">
        <v>0</v>
      </c>
      <c r="EN114" s="388">
        <v>0</v>
      </c>
      <c r="EO114" s="404">
        <v>1146</v>
      </c>
      <c r="EP114" s="405">
        <v>384</v>
      </c>
      <c r="EQ114" s="405">
        <v>1176</v>
      </c>
      <c r="ER114" s="405">
        <v>0</v>
      </c>
      <c r="ES114" s="393">
        <v>3576</v>
      </c>
      <c r="ET114" s="403">
        <v>6282</v>
      </c>
      <c r="EU114" s="404">
        <v>0</v>
      </c>
      <c r="EV114" s="405">
        <v>0</v>
      </c>
      <c r="EW114" s="405">
        <v>0</v>
      </c>
      <c r="EX114" s="405">
        <v>0</v>
      </c>
      <c r="EY114" s="393">
        <v>0</v>
      </c>
      <c r="EZ114" s="403">
        <v>0</v>
      </c>
      <c r="FA114" s="404">
        <v>1146</v>
      </c>
      <c r="FB114" s="405">
        <v>384</v>
      </c>
      <c r="FC114" s="405">
        <v>1176</v>
      </c>
      <c r="FD114" s="405">
        <v>0</v>
      </c>
      <c r="FE114" s="393">
        <v>3576</v>
      </c>
      <c r="FF114" s="403">
        <v>6282</v>
      </c>
      <c r="FG114" s="389">
        <v>0</v>
      </c>
      <c r="FH114" s="389">
        <v>0</v>
      </c>
      <c r="FI114" s="389">
        <v>0</v>
      </c>
      <c r="FJ114" s="389">
        <v>0</v>
      </c>
      <c r="FK114" s="389">
        <v>0</v>
      </c>
      <c r="FL114" s="406">
        <v>0</v>
      </c>
      <c r="FM114" s="389">
        <v>1146</v>
      </c>
      <c r="FN114" s="389">
        <v>0</v>
      </c>
      <c r="FO114" s="389">
        <v>0</v>
      </c>
      <c r="FP114" s="389">
        <v>0</v>
      </c>
      <c r="FQ114" s="389">
        <v>0</v>
      </c>
      <c r="FR114" s="406">
        <v>1146</v>
      </c>
      <c r="FS114" s="389">
        <v>0</v>
      </c>
      <c r="FT114" s="389">
        <v>384</v>
      </c>
      <c r="FU114" s="389">
        <v>1176</v>
      </c>
      <c r="FV114" s="389">
        <v>0</v>
      </c>
      <c r="FW114" s="389">
        <v>3576</v>
      </c>
      <c r="FX114" s="406">
        <v>5136</v>
      </c>
      <c r="FY114" s="393">
        <v>0</v>
      </c>
      <c r="FZ114" s="393">
        <v>0</v>
      </c>
      <c r="GA114" s="393">
        <v>0</v>
      </c>
      <c r="GB114" s="393">
        <v>0</v>
      </c>
      <c r="GC114" s="393">
        <v>0</v>
      </c>
      <c r="GD114" s="406">
        <v>0</v>
      </c>
      <c r="GE114" s="393">
        <v>0</v>
      </c>
      <c r="GF114" s="393">
        <v>0</v>
      </c>
      <c r="GG114" s="393">
        <v>0</v>
      </c>
      <c r="GH114" s="393">
        <v>0</v>
      </c>
      <c r="GI114" s="393">
        <v>0</v>
      </c>
      <c r="GJ114" s="392">
        <v>0</v>
      </c>
      <c r="GK114" s="389">
        <v>0</v>
      </c>
      <c r="GL114" s="389">
        <v>0</v>
      </c>
      <c r="GM114" s="389">
        <v>0</v>
      </c>
      <c r="GN114" s="389">
        <v>0</v>
      </c>
      <c r="GO114" s="389">
        <v>0</v>
      </c>
      <c r="GP114" s="407">
        <v>0</v>
      </c>
      <c r="GQ114" s="388">
        <v>0</v>
      </c>
      <c r="GR114" s="409">
        <v>0</v>
      </c>
      <c r="GS114" s="396">
        <v>0</v>
      </c>
      <c r="GT114" s="397">
        <v>0</v>
      </c>
      <c r="GU114" s="390">
        <v>0</v>
      </c>
      <c r="GV114" s="390">
        <v>0</v>
      </c>
      <c r="GW114" s="391">
        <v>8886</v>
      </c>
      <c r="GX114" s="403">
        <v>8886</v>
      </c>
      <c r="GY114" s="389">
        <v>0</v>
      </c>
      <c r="GZ114" s="389">
        <v>0</v>
      </c>
      <c r="HA114" s="389">
        <v>0</v>
      </c>
      <c r="HB114" s="389">
        <v>0</v>
      </c>
      <c r="HC114" s="406">
        <v>0</v>
      </c>
      <c r="HD114" s="389">
        <v>0</v>
      </c>
      <c r="HE114" s="389">
        <v>0</v>
      </c>
      <c r="HF114" s="389">
        <v>0</v>
      </c>
      <c r="HG114" s="389">
        <v>0</v>
      </c>
      <c r="HH114" s="406">
        <v>0</v>
      </c>
      <c r="HI114" s="389">
        <v>0</v>
      </c>
      <c r="HJ114" s="389">
        <v>0</v>
      </c>
      <c r="HK114" s="389">
        <v>0</v>
      </c>
      <c r="HL114" s="389">
        <v>0</v>
      </c>
      <c r="HM114" s="406">
        <v>0</v>
      </c>
      <c r="HN114" s="389">
        <v>0</v>
      </c>
      <c r="HO114" s="389">
        <v>0</v>
      </c>
      <c r="HP114" s="389">
        <v>0</v>
      </c>
      <c r="HQ114" s="389">
        <v>0</v>
      </c>
      <c r="HR114" s="392">
        <v>0</v>
      </c>
      <c r="HS114" s="393">
        <v>0</v>
      </c>
      <c r="HT114" s="393">
        <v>0</v>
      </c>
      <c r="HU114" s="393">
        <v>0</v>
      </c>
      <c r="HV114" s="393">
        <v>0</v>
      </c>
      <c r="HW114" s="406">
        <v>0</v>
      </c>
      <c r="HX114" s="404">
        <v>0</v>
      </c>
      <c r="HY114" s="405">
        <v>0</v>
      </c>
      <c r="HZ114" s="405">
        <v>0</v>
      </c>
      <c r="IA114" s="393">
        <v>8886</v>
      </c>
      <c r="IB114" s="407">
        <v>8886</v>
      </c>
      <c r="IC114" s="388">
        <v>0</v>
      </c>
      <c r="ID114" s="408">
        <v>0</v>
      </c>
      <c r="IE114" s="396">
        <v>0</v>
      </c>
      <c r="IF114" s="397">
        <v>3966</v>
      </c>
      <c r="IG114" s="390">
        <v>0</v>
      </c>
      <c r="IH114" s="390">
        <v>0</v>
      </c>
      <c r="II114" s="391">
        <v>0</v>
      </c>
      <c r="IJ114" s="388">
        <v>3966</v>
      </c>
      <c r="IK114" s="395">
        <v>0</v>
      </c>
      <c r="IL114" s="408">
        <v>0</v>
      </c>
      <c r="IM114" s="396">
        <v>0</v>
      </c>
      <c r="IN114" s="397">
        <v>0</v>
      </c>
      <c r="IO114" s="390">
        <v>1140</v>
      </c>
      <c r="IP114" s="390">
        <v>0</v>
      </c>
      <c r="IQ114" s="391">
        <v>0</v>
      </c>
      <c r="IR114" s="391">
        <v>0</v>
      </c>
      <c r="IS114" s="388">
        <v>1140</v>
      </c>
      <c r="IT114" s="395">
        <v>0</v>
      </c>
      <c r="IU114" s="408">
        <v>0</v>
      </c>
      <c r="IV114" s="396">
        <v>0</v>
      </c>
      <c r="IW114" s="397">
        <v>288</v>
      </c>
      <c r="IX114" s="390">
        <v>0</v>
      </c>
      <c r="IY114" s="390">
        <v>0</v>
      </c>
      <c r="IZ114" s="391">
        <v>0</v>
      </c>
      <c r="JA114" s="388">
        <v>288</v>
      </c>
      <c r="JB114" s="395">
        <v>0</v>
      </c>
      <c r="JC114" s="408">
        <v>0</v>
      </c>
      <c r="JD114" s="396">
        <v>0</v>
      </c>
      <c r="JE114" s="397">
        <v>0</v>
      </c>
      <c r="JF114" s="390">
        <v>0</v>
      </c>
      <c r="JG114" s="390">
        <v>0</v>
      </c>
      <c r="JH114" s="391">
        <v>0</v>
      </c>
      <c r="JI114" s="388">
        <v>0</v>
      </c>
      <c r="JJ114" s="395">
        <v>0</v>
      </c>
      <c r="JK114" s="388">
        <v>0</v>
      </c>
      <c r="JL114" s="388">
        <v>0</v>
      </c>
      <c r="JM114" s="388">
        <v>38280</v>
      </c>
      <c r="JN114" s="403">
        <v>0</v>
      </c>
      <c r="JO114" s="400">
        <v>1</v>
      </c>
    </row>
    <row r="115" spans="1:275" hidden="1" x14ac:dyDescent="0.35">
      <c r="A115" s="401">
        <v>1906</v>
      </c>
      <c r="B115" s="386">
        <v>1</v>
      </c>
      <c r="C115" s="402" t="s">
        <v>309</v>
      </c>
      <c r="D115" s="403">
        <v>0</v>
      </c>
      <c r="E115" s="388">
        <v>0</v>
      </c>
      <c r="F115" s="404">
        <v>0</v>
      </c>
      <c r="G115" s="405">
        <v>0</v>
      </c>
      <c r="H115" s="405">
        <v>0</v>
      </c>
      <c r="I115" s="405">
        <v>0</v>
      </c>
      <c r="J115" s="393">
        <v>0</v>
      </c>
      <c r="K115" s="403">
        <v>0</v>
      </c>
      <c r="L115" s="404">
        <v>0</v>
      </c>
      <c r="M115" s="405">
        <v>0</v>
      </c>
      <c r="N115" s="405">
        <v>0</v>
      </c>
      <c r="O115" s="405">
        <v>0</v>
      </c>
      <c r="P115" s="393">
        <v>0</v>
      </c>
      <c r="Q115" s="403">
        <v>0</v>
      </c>
      <c r="R115" s="404">
        <v>0</v>
      </c>
      <c r="S115" s="405">
        <v>0</v>
      </c>
      <c r="T115" s="405">
        <v>0</v>
      </c>
      <c r="U115" s="405">
        <v>0</v>
      </c>
      <c r="V115" s="393">
        <v>0</v>
      </c>
      <c r="W115" s="403">
        <v>0</v>
      </c>
      <c r="X115" s="389">
        <v>0</v>
      </c>
      <c r="Y115" s="389">
        <v>0</v>
      </c>
      <c r="Z115" s="389">
        <v>0</v>
      </c>
      <c r="AA115" s="389">
        <v>0</v>
      </c>
      <c r="AB115" s="389">
        <v>0</v>
      </c>
      <c r="AC115" s="406">
        <v>0</v>
      </c>
      <c r="AD115" s="389">
        <v>0</v>
      </c>
      <c r="AE115" s="389">
        <v>0</v>
      </c>
      <c r="AF115" s="389">
        <v>0</v>
      </c>
      <c r="AG115" s="389">
        <v>0</v>
      </c>
      <c r="AH115" s="389">
        <v>0</v>
      </c>
      <c r="AI115" s="406">
        <v>0</v>
      </c>
      <c r="AJ115" s="389">
        <v>0</v>
      </c>
      <c r="AK115" s="389">
        <v>0</v>
      </c>
      <c r="AL115" s="389">
        <v>0</v>
      </c>
      <c r="AM115" s="389">
        <v>0</v>
      </c>
      <c r="AN115" s="389">
        <v>0</v>
      </c>
      <c r="AO115" s="406">
        <v>0</v>
      </c>
      <c r="AP115" s="393">
        <v>0</v>
      </c>
      <c r="AQ115" s="393">
        <v>0</v>
      </c>
      <c r="AR115" s="393">
        <v>0</v>
      </c>
      <c r="AS115" s="393">
        <v>0</v>
      </c>
      <c r="AT115" s="393">
        <v>0</v>
      </c>
      <c r="AU115" s="406">
        <v>0</v>
      </c>
      <c r="AV115" s="393">
        <v>0</v>
      </c>
      <c r="AW115" s="393">
        <v>0</v>
      </c>
      <c r="AX115" s="393">
        <v>0</v>
      </c>
      <c r="AY115" s="393">
        <v>0</v>
      </c>
      <c r="AZ115" s="393">
        <v>0</v>
      </c>
      <c r="BA115" s="392">
        <v>0</v>
      </c>
      <c r="BB115" s="393">
        <v>0</v>
      </c>
      <c r="BC115" s="393">
        <v>0</v>
      </c>
      <c r="BD115" s="393">
        <v>0</v>
      </c>
      <c r="BE115" s="393">
        <v>0</v>
      </c>
      <c r="BF115" s="393">
        <v>0</v>
      </c>
      <c r="BG115" s="392">
        <v>0</v>
      </c>
      <c r="BH115" s="389">
        <v>0</v>
      </c>
      <c r="BI115" s="389">
        <v>0</v>
      </c>
      <c r="BJ115" s="389">
        <v>0</v>
      </c>
      <c r="BK115" s="389">
        <v>0</v>
      </c>
      <c r="BL115" s="389">
        <v>0</v>
      </c>
      <c r="BM115" s="407">
        <v>0</v>
      </c>
      <c r="BN115" s="395">
        <v>0</v>
      </c>
      <c r="BO115" s="408">
        <v>0</v>
      </c>
      <c r="BP115" s="396">
        <v>0</v>
      </c>
      <c r="BQ115" s="397">
        <v>0</v>
      </c>
      <c r="BR115" s="390">
        <v>0</v>
      </c>
      <c r="BS115" s="390">
        <v>0</v>
      </c>
      <c r="BT115" s="398">
        <v>0</v>
      </c>
      <c r="BU115" s="403">
        <v>0</v>
      </c>
      <c r="BV115" s="389">
        <v>0</v>
      </c>
      <c r="BW115" s="389">
        <v>0</v>
      </c>
      <c r="BX115" s="389">
        <v>0</v>
      </c>
      <c r="BY115" s="389">
        <v>0</v>
      </c>
      <c r="BZ115" s="406">
        <v>0</v>
      </c>
      <c r="CA115" s="389">
        <v>0</v>
      </c>
      <c r="CB115" s="389">
        <v>0</v>
      </c>
      <c r="CC115" s="389">
        <v>0</v>
      </c>
      <c r="CD115" s="389">
        <v>0</v>
      </c>
      <c r="CE115" s="406">
        <v>0</v>
      </c>
      <c r="CF115" s="389">
        <v>0</v>
      </c>
      <c r="CG115" s="389">
        <v>0</v>
      </c>
      <c r="CH115" s="389">
        <v>0</v>
      </c>
      <c r="CI115" s="389">
        <v>0</v>
      </c>
      <c r="CJ115" s="406">
        <v>0</v>
      </c>
      <c r="CK115" s="393">
        <v>0</v>
      </c>
      <c r="CL115" s="393">
        <v>0</v>
      </c>
      <c r="CM115" s="393">
        <v>0</v>
      </c>
      <c r="CN115" s="393">
        <v>0</v>
      </c>
      <c r="CO115" s="392">
        <v>0</v>
      </c>
      <c r="CP115" s="393">
        <v>0</v>
      </c>
      <c r="CQ115" s="393">
        <v>0</v>
      </c>
      <c r="CR115" s="393">
        <v>0</v>
      </c>
      <c r="CS115" s="393">
        <v>0</v>
      </c>
      <c r="CT115" s="392">
        <v>0</v>
      </c>
      <c r="CU115" s="404">
        <v>0</v>
      </c>
      <c r="CV115" s="405">
        <v>0</v>
      </c>
      <c r="CW115" s="405">
        <v>0</v>
      </c>
      <c r="CX115" s="393">
        <v>0</v>
      </c>
      <c r="CY115" s="407">
        <v>0</v>
      </c>
      <c r="CZ115" s="395">
        <v>0</v>
      </c>
      <c r="DA115" s="409">
        <v>0</v>
      </c>
      <c r="DB115" s="396">
        <v>0</v>
      </c>
      <c r="DC115" s="397">
        <v>0</v>
      </c>
      <c r="DD115" s="390">
        <v>0</v>
      </c>
      <c r="DE115" s="390">
        <v>0</v>
      </c>
      <c r="DF115" s="398">
        <v>0</v>
      </c>
      <c r="DG115" s="403">
        <v>0</v>
      </c>
      <c r="DH115" s="389">
        <v>0</v>
      </c>
      <c r="DI115" s="389">
        <v>0</v>
      </c>
      <c r="DJ115" s="389">
        <v>0</v>
      </c>
      <c r="DK115" s="389">
        <v>0</v>
      </c>
      <c r="DL115" s="406">
        <v>0</v>
      </c>
      <c r="DM115" s="389">
        <v>0</v>
      </c>
      <c r="DN115" s="389">
        <v>0</v>
      </c>
      <c r="DO115" s="389">
        <v>0</v>
      </c>
      <c r="DP115" s="389">
        <v>0</v>
      </c>
      <c r="DQ115" s="406">
        <v>0</v>
      </c>
      <c r="DR115" s="389">
        <v>0</v>
      </c>
      <c r="DS115" s="389">
        <v>0</v>
      </c>
      <c r="DT115" s="389">
        <v>0</v>
      </c>
      <c r="DU115" s="389">
        <v>0</v>
      </c>
      <c r="DV115" s="406">
        <v>0</v>
      </c>
      <c r="DW115" s="389">
        <v>0</v>
      </c>
      <c r="DX115" s="389">
        <v>0</v>
      </c>
      <c r="DY115" s="389">
        <v>0</v>
      </c>
      <c r="DZ115" s="389">
        <v>0</v>
      </c>
      <c r="EA115" s="392">
        <v>0</v>
      </c>
      <c r="EB115" s="393">
        <v>0</v>
      </c>
      <c r="EC115" s="393">
        <v>0</v>
      </c>
      <c r="ED115" s="393">
        <v>0</v>
      </c>
      <c r="EE115" s="393">
        <v>0</v>
      </c>
      <c r="EF115" s="406">
        <v>0</v>
      </c>
      <c r="EG115" s="404">
        <v>0</v>
      </c>
      <c r="EH115" s="405">
        <v>0</v>
      </c>
      <c r="EI115" s="405">
        <v>0</v>
      </c>
      <c r="EJ115" s="393">
        <v>0</v>
      </c>
      <c r="EK115" s="407">
        <v>0</v>
      </c>
      <c r="EL115" s="395">
        <v>0</v>
      </c>
      <c r="EM115" s="403">
        <v>0</v>
      </c>
      <c r="EN115" s="388">
        <v>0</v>
      </c>
      <c r="EO115" s="404">
        <v>0</v>
      </c>
      <c r="EP115" s="405">
        <v>0</v>
      </c>
      <c r="EQ115" s="405">
        <v>0</v>
      </c>
      <c r="ER115" s="405">
        <v>0</v>
      </c>
      <c r="ES115" s="393">
        <v>0</v>
      </c>
      <c r="ET115" s="403">
        <v>0</v>
      </c>
      <c r="EU115" s="404">
        <v>0</v>
      </c>
      <c r="EV115" s="405">
        <v>0</v>
      </c>
      <c r="EW115" s="405">
        <v>0</v>
      </c>
      <c r="EX115" s="405">
        <v>0</v>
      </c>
      <c r="EY115" s="393">
        <v>0</v>
      </c>
      <c r="EZ115" s="403">
        <v>0</v>
      </c>
      <c r="FA115" s="404">
        <v>0</v>
      </c>
      <c r="FB115" s="405">
        <v>0</v>
      </c>
      <c r="FC115" s="405">
        <v>0</v>
      </c>
      <c r="FD115" s="405">
        <v>0</v>
      </c>
      <c r="FE115" s="393">
        <v>0</v>
      </c>
      <c r="FF115" s="403">
        <v>0</v>
      </c>
      <c r="FG115" s="389">
        <v>0</v>
      </c>
      <c r="FH115" s="389">
        <v>0</v>
      </c>
      <c r="FI115" s="389">
        <v>0</v>
      </c>
      <c r="FJ115" s="389">
        <v>0</v>
      </c>
      <c r="FK115" s="389">
        <v>0</v>
      </c>
      <c r="FL115" s="406">
        <v>0</v>
      </c>
      <c r="FM115" s="389">
        <v>0</v>
      </c>
      <c r="FN115" s="389">
        <v>0</v>
      </c>
      <c r="FO115" s="389">
        <v>0</v>
      </c>
      <c r="FP115" s="389">
        <v>0</v>
      </c>
      <c r="FQ115" s="389">
        <v>0</v>
      </c>
      <c r="FR115" s="406">
        <v>0</v>
      </c>
      <c r="FS115" s="389">
        <v>0</v>
      </c>
      <c r="FT115" s="389">
        <v>0</v>
      </c>
      <c r="FU115" s="389">
        <v>0</v>
      </c>
      <c r="FV115" s="389">
        <v>0</v>
      </c>
      <c r="FW115" s="389">
        <v>0</v>
      </c>
      <c r="FX115" s="406">
        <v>0</v>
      </c>
      <c r="FY115" s="393">
        <v>0</v>
      </c>
      <c r="FZ115" s="393">
        <v>0</v>
      </c>
      <c r="GA115" s="393">
        <v>0</v>
      </c>
      <c r="GB115" s="393">
        <v>0</v>
      </c>
      <c r="GC115" s="393">
        <v>0</v>
      </c>
      <c r="GD115" s="406">
        <v>0</v>
      </c>
      <c r="GE115" s="393">
        <v>0</v>
      </c>
      <c r="GF115" s="393">
        <v>0</v>
      </c>
      <c r="GG115" s="393">
        <v>0</v>
      </c>
      <c r="GH115" s="393">
        <v>0</v>
      </c>
      <c r="GI115" s="393">
        <v>0</v>
      </c>
      <c r="GJ115" s="392">
        <v>0</v>
      </c>
      <c r="GK115" s="389">
        <v>0</v>
      </c>
      <c r="GL115" s="389">
        <v>0</v>
      </c>
      <c r="GM115" s="389">
        <v>0</v>
      </c>
      <c r="GN115" s="389">
        <v>0</v>
      </c>
      <c r="GO115" s="389">
        <v>0</v>
      </c>
      <c r="GP115" s="407">
        <v>0</v>
      </c>
      <c r="GQ115" s="388">
        <v>0</v>
      </c>
      <c r="GR115" s="409">
        <v>0</v>
      </c>
      <c r="GS115" s="396">
        <v>0</v>
      </c>
      <c r="GT115" s="397">
        <v>0</v>
      </c>
      <c r="GU115" s="390">
        <v>0</v>
      </c>
      <c r="GV115" s="390">
        <v>0</v>
      </c>
      <c r="GW115" s="391">
        <v>0</v>
      </c>
      <c r="GX115" s="403">
        <v>0</v>
      </c>
      <c r="GY115" s="389">
        <v>0</v>
      </c>
      <c r="GZ115" s="389">
        <v>0</v>
      </c>
      <c r="HA115" s="389">
        <v>0</v>
      </c>
      <c r="HB115" s="389">
        <v>0</v>
      </c>
      <c r="HC115" s="406">
        <v>0</v>
      </c>
      <c r="HD115" s="389">
        <v>0</v>
      </c>
      <c r="HE115" s="389">
        <v>0</v>
      </c>
      <c r="HF115" s="389">
        <v>0</v>
      </c>
      <c r="HG115" s="389">
        <v>0</v>
      </c>
      <c r="HH115" s="406">
        <v>0</v>
      </c>
      <c r="HI115" s="389">
        <v>0</v>
      </c>
      <c r="HJ115" s="389">
        <v>0</v>
      </c>
      <c r="HK115" s="389">
        <v>0</v>
      </c>
      <c r="HL115" s="389">
        <v>0</v>
      </c>
      <c r="HM115" s="406">
        <v>0</v>
      </c>
      <c r="HN115" s="389">
        <v>0</v>
      </c>
      <c r="HO115" s="389">
        <v>0</v>
      </c>
      <c r="HP115" s="389">
        <v>0</v>
      </c>
      <c r="HQ115" s="389">
        <v>0</v>
      </c>
      <c r="HR115" s="392">
        <v>0</v>
      </c>
      <c r="HS115" s="393">
        <v>0</v>
      </c>
      <c r="HT115" s="393">
        <v>0</v>
      </c>
      <c r="HU115" s="393">
        <v>0</v>
      </c>
      <c r="HV115" s="393">
        <v>0</v>
      </c>
      <c r="HW115" s="406">
        <v>0</v>
      </c>
      <c r="HX115" s="404">
        <v>0</v>
      </c>
      <c r="HY115" s="405">
        <v>0</v>
      </c>
      <c r="HZ115" s="405">
        <v>0</v>
      </c>
      <c r="IA115" s="393">
        <v>0</v>
      </c>
      <c r="IB115" s="407">
        <v>0</v>
      </c>
      <c r="IC115" s="388">
        <v>0</v>
      </c>
      <c r="ID115" s="408">
        <v>0</v>
      </c>
      <c r="IE115" s="396">
        <v>0</v>
      </c>
      <c r="IF115" s="397">
        <v>0</v>
      </c>
      <c r="IG115" s="390">
        <v>0</v>
      </c>
      <c r="IH115" s="390">
        <v>0</v>
      </c>
      <c r="II115" s="391">
        <v>0</v>
      </c>
      <c r="IJ115" s="388">
        <v>0</v>
      </c>
      <c r="IK115" s="395">
        <v>0</v>
      </c>
      <c r="IL115" s="408">
        <v>0</v>
      </c>
      <c r="IM115" s="396">
        <v>0</v>
      </c>
      <c r="IN115" s="397">
        <v>0</v>
      </c>
      <c r="IO115" s="390">
        <v>0</v>
      </c>
      <c r="IP115" s="390">
        <v>0</v>
      </c>
      <c r="IQ115" s="391">
        <v>0</v>
      </c>
      <c r="IR115" s="391">
        <v>0</v>
      </c>
      <c r="IS115" s="388">
        <v>0</v>
      </c>
      <c r="IT115" s="395">
        <v>0</v>
      </c>
      <c r="IU115" s="408">
        <v>0</v>
      </c>
      <c r="IV115" s="396">
        <v>0</v>
      </c>
      <c r="IW115" s="397">
        <v>0</v>
      </c>
      <c r="IX115" s="390">
        <v>0</v>
      </c>
      <c r="IY115" s="390">
        <v>0</v>
      </c>
      <c r="IZ115" s="391">
        <v>0</v>
      </c>
      <c r="JA115" s="388">
        <v>0</v>
      </c>
      <c r="JB115" s="395">
        <v>0</v>
      </c>
      <c r="JC115" s="408">
        <v>0</v>
      </c>
      <c r="JD115" s="396">
        <v>0</v>
      </c>
      <c r="JE115" s="397">
        <v>0</v>
      </c>
      <c r="JF115" s="390">
        <v>0</v>
      </c>
      <c r="JG115" s="390">
        <v>0</v>
      </c>
      <c r="JH115" s="391">
        <v>0</v>
      </c>
      <c r="JI115" s="388">
        <v>0</v>
      </c>
      <c r="JJ115" s="395">
        <v>0</v>
      </c>
      <c r="JK115" s="388">
        <v>0</v>
      </c>
      <c r="JL115" s="388">
        <v>0</v>
      </c>
      <c r="JM115" s="388">
        <v>0</v>
      </c>
      <c r="JN115" s="403">
        <v>0</v>
      </c>
      <c r="JO115" s="400">
        <v>0</v>
      </c>
    </row>
    <row r="116" spans="1:275" hidden="1" x14ac:dyDescent="0.35">
      <c r="A116" s="401">
        <v>1906</v>
      </c>
      <c r="B116" s="410"/>
      <c r="C116" s="402" t="s">
        <v>53</v>
      </c>
      <c r="D116" s="403">
        <v>0</v>
      </c>
      <c r="E116" s="388">
        <v>0</v>
      </c>
      <c r="F116" s="404">
        <v>0</v>
      </c>
      <c r="G116" s="405">
        <v>0</v>
      </c>
      <c r="H116" s="405">
        <v>0</v>
      </c>
      <c r="I116" s="405">
        <v>0</v>
      </c>
      <c r="J116" s="393">
        <v>0</v>
      </c>
      <c r="K116" s="403">
        <v>0</v>
      </c>
      <c r="L116" s="404">
        <v>0</v>
      </c>
      <c r="M116" s="405">
        <v>0</v>
      </c>
      <c r="N116" s="405">
        <v>0</v>
      </c>
      <c r="O116" s="405">
        <v>0</v>
      </c>
      <c r="P116" s="393">
        <v>0</v>
      </c>
      <c r="Q116" s="403">
        <v>0</v>
      </c>
      <c r="R116" s="404">
        <v>0</v>
      </c>
      <c r="S116" s="405">
        <v>0</v>
      </c>
      <c r="T116" s="405">
        <v>0</v>
      </c>
      <c r="U116" s="405">
        <v>0</v>
      </c>
      <c r="V116" s="393">
        <v>0</v>
      </c>
      <c r="W116" s="403">
        <v>0</v>
      </c>
      <c r="X116" s="389">
        <v>0</v>
      </c>
      <c r="Y116" s="389">
        <v>0</v>
      </c>
      <c r="Z116" s="389">
        <v>0</v>
      </c>
      <c r="AA116" s="389">
        <v>0</v>
      </c>
      <c r="AB116" s="389">
        <v>0</v>
      </c>
      <c r="AC116" s="406">
        <v>0</v>
      </c>
      <c r="AD116" s="389">
        <v>0</v>
      </c>
      <c r="AE116" s="389">
        <v>0</v>
      </c>
      <c r="AF116" s="389">
        <v>0</v>
      </c>
      <c r="AG116" s="389">
        <v>0</v>
      </c>
      <c r="AH116" s="389">
        <v>0</v>
      </c>
      <c r="AI116" s="406">
        <v>0</v>
      </c>
      <c r="AJ116" s="389">
        <v>0</v>
      </c>
      <c r="AK116" s="389">
        <v>0</v>
      </c>
      <c r="AL116" s="389">
        <v>0</v>
      </c>
      <c r="AM116" s="389">
        <v>0</v>
      </c>
      <c r="AN116" s="389">
        <v>0</v>
      </c>
      <c r="AO116" s="406">
        <v>0</v>
      </c>
      <c r="AP116" s="393">
        <v>0</v>
      </c>
      <c r="AQ116" s="393">
        <v>0</v>
      </c>
      <c r="AR116" s="393">
        <v>0</v>
      </c>
      <c r="AS116" s="393">
        <v>0</v>
      </c>
      <c r="AT116" s="393">
        <v>0</v>
      </c>
      <c r="AU116" s="406">
        <v>0</v>
      </c>
      <c r="AV116" s="393">
        <v>0</v>
      </c>
      <c r="AW116" s="393">
        <v>0</v>
      </c>
      <c r="AX116" s="393">
        <v>0</v>
      </c>
      <c r="AY116" s="393">
        <v>0</v>
      </c>
      <c r="AZ116" s="393">
        <v>0</v>
      </c>
      <c r="BA116" s="392">
        <v>0</v>
      </c>
      <c r="BB116" s="393">
        <v>0</v>
      </c>
      <c r="BC116" s="393">
        <v>0</v>
      </c>
      <c r="BD116" s="393">
        <v>0</v>
      </c>
      <c r="BE116" s="393">
        <v>0</v>
      </c>
      <c r="BF116" s="393">
        <v>0</v>
      </c>
      <c r="BG116" s="392">
        <v>0</v>
      </c>
      <c r="BH116" s="389">
        <v>0</v>
      </c>
      <c r="BI116" s="389">
        <v>0</v>
      </c>
      <c r="BJ116" s="389">
        <v>0</v>
      </c>
      <c r="BK116" s="389">
        <v>0</v>
      </c>
      <c r="BL116" s="389">
        <v>0</v>
      </c>
      <c r="BM116" s="407">
        <v>0</v>
      </c>
      <c r="BN116" s="395">
        <v>0</v>
      </c>
      <c r="BO116" s="408">
        <v>0</v>
      </c>
      <c r="BP116" s="396">
        <v>0</v>
      </c>
      <c r="BQ116" s="397">
        <v>0</v>
      </c>
      <c r="BR116" s="390">
        <v>0</v>
      </c>
      <c r="BS116" s="390">
        <v>0</v>
      </c>
      <c r="BT116" s="398">
        <v>0</v>
      </c>
      <c r="BU116" s="403">
        <v>0</v>
      </c>
      <c r="BV116" s="389">
        <v>0</v>
      </c>
      <c r="BW116" s="389">
        <v>0</v>
      </c>
      <c r="BX116" s="389">
        <v>0</v>
      </c>
      <c r="BY116" s="389">
        <v>0</v>
      </c>
      <c r="BZ116" s="406">
        <v>0</v>
      </c>
      <c r="CA116" s="389">
        <v>0</v>
      </c>
      <c r="CB116" s="389">
        <v>0</v>
      </c>
      <c r="CC116" s="389">
        <v>0</v>
      </c>
      <c r="CD116" s="389">
        <v>0</v>
      </c>
      <c r="CE116" s="406">
        <v>0</v>
      </c>
      <c r="CF116" s="389">
        <v>0</v>
      </c>
      <c r="CG116" s="389">
        <v>0</v>
      </c>
      <c r="CH116" s="389">
        <v>0</v>
      </c>
      <c r="CI116" s="389">
        <v>0</v>
      </c>
      <c r="CJ116" s="406">
        <v>0</v>
      </c>
      <c r="CK116" s="393">
        <v>0</v>
      </c>
      <c r="CL116" s="393">
        <v>0</v>
      </c>
      <c r="CM116" s="393">
        <v>0</v>
      </c>
      <c r="CN116" s="393">
        <v>0</v>
      </c>
      <c r="CO116" s="392">
        <v>0</v>
      </c>
      <c r="CP116" s="393">
        <v>0</v>
      </c>
      <c r="CQ116" s="393">
        <v>0</v>
      </c>
      <c r="CR116" s="393">
        <v>0</v>
      </c>
      <c r="CS116" s="393">
        <v>0</v>
      </c>
      <c r="CT116" s="392">
        <v>0</v>
      </c>
      <c r="CU116" s="404">
        <v>0</v>
      </c>
      <c r="CV116" s="405">
        <v>0</v>
      </c>
      <c r="CW116" s="405">
        <v>0</v>
      </c>
      <c r="CX116" s="393">
        <v>0</v>
      </c>
      <c r="CY116" s="407">
        <v>0</v>
      </c>
      <c r="CZ116" s="395">
        <v>0</v>
      </c>
      <c r="DA116" s="409">
        <v>0</v>
      </c>
      <c r="DB116" s="396">
        <v>0</v>
      </c>
      <c r="DC116" s="397">
        <v>0</v>
      </c>
      <c r="DD116" s="390">
        <v>0</v>
      </c>
      <c r="DE116" s="390">
        <v>0</v>
      </c>
      <c r="DF116" s="398">
        <v>0</v>
      </c>
      <c r="DG116" s="403">
        <v>0</v>
      </c>
      <c r="DH116" s="389">
        <v>0</v>
      </c>
      <c r="DI116" s="389">
        <v>0</v>
      </c>
      <c r="DJ116" s="389">
        <v>0</v>
      </c>
      <c r="DK116" s="389">
        <v>0</v>
      </c>
      <c r="DL116" s="406">
        <v>0</v>
      </c>
      <c r="DM116" s="389">
        <v>0</v>
      </c>
      <c r="DN116" s="389">
        <v>0</v>
      </c>
      <c r="DO116" s="389">
        <v>0</v>
      </c>
      <c r="DP116" s="389">
        <v>0</v>
      </c>
      <c r="DQ116" s="406">
        <v>0</v>
      </c>
      <c r="DR116" s="389">
        <v>0</v>
      </c>
      <c r="DS116" s="389">
        <v>0</v>
      </c>
      <c r="DT116" s="389">
        <v>0</v>
      </c>
      <c r="DU116" s="389">
        <v>0</v>
      </c>
      <c r="DV116" s="406">
        <v>0</v>
      </c>
      <c r="DW116" s="389">
        <v>0</v>
      </c>
      <c r="DX116" s="389">
        <v>0</v>
      </c>
      <c r="DY116" s="389">
        <v>0</v>
      </c>
      <c r="DZ116" s="389">
        <v>0</v>
      </c>
      <c r="EA116" s="392">
        <v>0</v>
      </c>
      <c r="EB116" s="393">
        <v>0</v>
      </c>
      <c r="EC116" s="393">
        <v>0</v>
      </c>
      <c r="ED116" s="393">
        <v>0</v>
      </c>
      <c r="EE116" s="393">
        <v>0</v>
      </c>
      <c r="EF116" s="406">
        <v>0</v>
      </c>
      <c r="EG116" s="404">
        <v>0</v>
      </c>
      <c r="EH116" s="405">
        <v>0</v>
      </c>
      <c r="EI116" s="405">
        <v>0</v>
      </c>
      <c r="EJ116" s="393">
        <v>0</v>
      </c>
      <c r="EK116" s="407">
        <v>0</v>
      </c>
      <c r="EL116" s="395">
        <v>0</v>
      </c>
      <c r="EM116" s="403">
        <v>0</v>
      </c>
      <c r="EN116" s="388">
        <v>0</v>
      </c>
      <c r="EO116" s="404">
        <v>0</v>
      </c>
      <c r="EP116" s="405">
        <v>0</v>
      </c>
      <c r="EQ116" s="405">
        <v>0</v>
      </c>
      <c r="ER116" s="405">
        <v>0</v>
      </c>
      <c r="ES116" s="393">
        <v>0</v>
      </c>
      <c r="ET116" s="403">
        <v>0</v>
      </c>
      <c r="EU116" s="404">
        <v>0</v>
      </c>
      <c r="EV116" s="405">
        <v>0</v>
      </c>
      <c r="EW116" s="405">
        <v>0</v>
      </c>
      <c r="EX116" s="405">
        <v>0</v>
      </c>
      <c r="EY116" s="393">
        <v>0</v>
      </c>
      <c r="EZ116" s="403">
        <v>0</v>
      </c>
      <c r="FA116" s="404">
        <v>0</v>
      </c>
      <c r="FB116" s="405">
        <v>0</v>
      </c>
      <c r="FC116" s="405">
        <v>0</v>
      </c>
      <c r="FD116" s="405">
        <v>0</v>
      </c>
      <c r="FE116" s="393">
        <v>0</v>
      </c>
      <c r="FF116" s="403">
        <v>0</v>
      </c>
      <c r="FG116" s="389">
        <v>0</v>
      </c>
      <c r="FH116" s="389">
        <v>0</v>
      </c>
      <c r="FI116" s="389">
        <v>0</v>
      </c>
      <c r="FJ116" s="389">
        <v>0</v>
      </c>
      <c r="FK116" s="389">
        <v>0</v>
      </c>
      <c r="FL116" s="406">
        <v>0</v>
      </c>
      <c r="FM116" s="389">
        <v>0</v>
      </c>
      <c r="FN116" s="389">
        <v>0</v>
      </c>
      <c r="FO116" s="389">
        <v>0</v>
      </c>
      <c r="FP116" s="389">
        <v>0</v>
      </c>
      <c r="FQ116" s="389">
        <v>0</v>
      </c>
      <c r="FR116" s="406">
        <v>0</v>
      </c>
      <c r="FS116" s="389">
        <v>0</v>
      </c>
      <c r="FT116" s="389">
        <v>0</v>
      </c>
      <c r="FU116" s="389">
        <v>0</v>
      </c>
      <c r="FV116" s="389">
        <v>0</v>
      </c>
      <c r="FW116" s="389">
        <v>0</v>
      </c>
      <c r="FX116" s="406">
        <v>0</v>
      </c>
      <c r="FY116" s="393">
        <v>0</v>
      </c>
      <c r="FZ116" s="393">
        <v>0</v>
      </c>
      <c r="GA116" s="393">
        <v>0</v>
      </c>
      <c r="GB116" s="393">
        <v>0</v>
      </c>
      <c r="GC116" s="393">
        <v>0</v>
      </c>
      <c r="GD116" s="406">
        <v>0</v>
      </c>
      <c r="GE116" s="393">
        <v>0</v>
      </c>
      <c r="GF116" s="393">
        <v>0</v>
      </c>
      <c r="GG116" s="393">
        <v>0</v>
      </c>
      <c r="GH116" s="393">
        <v>0</v>
      </c>
      <c r="GI116" s="393">
        <v>0</v>
      </c>
      <c r="GJ116" s="392">
        <v>0</v>
      </c>
      <c r="GK116" s="389">
        <v>0</v>
      </c>
      <c r="GL116" s="389">
        <v>0</v>
      </c>
      <c r="GM116" s="389">
        <v>0</v>
      </c>
      <c r="GN116" s="389">
        <v>0</v>
      </c>
      <c r="GO116" s="389">
        <v>0</v>
      </c>
      <c r="GP116" s="407">
        <v>0</v>
      </c>
      <c r="GQ116" s="388">
        <v>0</v>
      </c>
      <c r="GR116" s="409">
        <v>0</v>
      </c>
      <c r="GS116" s="396">
        <v>0</v>
      </c>
      <c r="GT116" s="397">
        <v>0</v>
      </c>
      <c r="GU116" s="390">
        <v>0</v>
      </c>
      <c r="GV116" s="390">
        <v>0</v>
      </c>
      <c r="GW116" s="391">
        <v>0</v>
      </c>
      <c r="GX116" s="403">
        <v>0</v>
      </c>
      <c r="GY116" s="389">
        <v>0</v>
      </c>
      <c r="GZ116" s="389">
        <v>0</v>
      </c>
      <c r="HA116" s="389">
        <v>0</v>
      </c>
      <c r="HB116" s="389">
        <v>0</v>
      </c>
      <c r="HC116" s="406">
        <v>0</v>
      </c>
      <c r="HD116" s="389">
        <v>0</v>
      </c>
      <c r="HE116" s="389">
        <v>0</v>
      </c>
      <c r="HF116" s="389">
        <v>0</v>
      </c>
      <c r="HG116" s="389">
        <v>0</v>
      </c>
      <c r="HH116" s="406">
        <v>0</v>
      </c>
      <c r="HI116" s="389">
        <v>0</v>
      </c>
      <c r="HJ116" s="389">
        <v>0</v>
      </c>
      <c r="HK116" s="389">
        <v>0</v>
      </c>
      <c r="HL116" s="389">
        <v>0</v>
      </c>
      <c r="HM116" s="406">
        <v>0</v>
      </c>
      <c r="HN116" s="389">
        <v>0</v>
      </c>
      <c r="HO116" s="389">
        <v>0</v>
      </c>
      <c r="HP116" s="389">
        <v>0</v>
      </c>
      <c r="HQ116" s="389">
        <v>0</v>
      </c>
      <c r="HR116" s="392">
        <v>0</v>
      </c>
      <c r="HS116" s="393">
        <v>0</v>
      </c>
      <c r="HT116" s="393">
        <v>0</v>
      </c>
      <c r="HU116" s="393">
        <v>0</v>
      </c>
      <c r="HV116" s="393">
        <v>0</v>
      </c>
      <c r="HW116" s="406">
        <v>0</v>
      </c>
      <c r="HX116" s="404">
        <v>0</v>
      </c>
      <c r="HY116" s="405">
        <v>0</v>
      </c>
      <c r="HZ116" s="405">
        <v>0</v>
      </c>
      <c r="IA116" s="393">
        <v>0</v>
      </c>
      <c r="IB116" s="407">
        <v>0</v>
      </c>
      <c r="IC116" s="388">
        <v>0</v>
      </c>
      <c r="ID116" s="408">
        <v>0</v>
      </c>
      <c r="IE116" s="396">
        <v>0</v>
      </c>
      <c r="IF116" s="397">
        <v>0</v>
      </c>
      <c r="IG116" s="390">
        <v>0</v>
      </c>
      <c r="IH116" s="390">
        <v>0</v>
      </c>
      <c r="II116" s="391">
        <v>0</v>
      </c>
      <c r="IJ116" s="388">
        <v>0</v>
      </c>
      <c r="IK116" s="395">
        <v>0</v>
      </c>
      <c r="IL116" s="408">
        <v>0</v>
      </c>
      <c r="IM116" s="396">
        <v>0</v>
      </c>
      <c r="IN116" s="397">
        <v>0</v>
      </c>
      <c r="IO116" s="390">
        <v>0</v>
      </c>
      <c r="IP116" s="390">
        <v>0</v>
      </c>
      <c r="IQ116" s="391">
        <v>0</v>
      </c>
      <c r="IR116" s="391">
        <v>0</v>
      </c>
      <c r="IS116" s="388">
        <v>0</v>
      </c>
      <c r="IT116" s="395">
        <v>0</v>
      </c>
      <c r="IU116" s="408">
        <v>0</v>
      </c>
      <c r="IV116" s="396">
        <v>0</v>
      </c>
      <c r="IW116" s="397">
        <v>0</v>
      </c>
      <c r="IX116" s="390">
        <v>0</v>
      </c>
      <c r="IY116" s="390">
        <v>0</v>
      </c>
      <c r="IZ116" s="391">
        <v>0</v>
      </c>
      <c r="JA116" s="388">
        <v>0</v>
      </c>
      <c r="JB116" s="395">
        <v>0</v>
      </c>
      <c r="JC116" s="408">
        <v>0</v>
      </c>
      <c r="JD116" s="396">
        <v>0</v>
      </c>
      <c r="JE116" s="397">
        <v>0</v>
      </c>
      <c r="JF116" s="390">
        <v>0</v>
      </c>
      <c r="JG116" s="390">
        <v>0</v>
      </c>
      <c r="JH116" s="391">
        <v>0</v>
      </c>
      <c r="JI116" s="388">
        <v>0</v>
      </c>
      <c r="JJ116" s="395">
        <v>0</v>
      </c>
      <c r="JK116" s="388">
        <v>0</v>
      </c>
      <c r="JL116" s="388">
        <v>0</v>
      </c>
      <c r="JM116" s="388">
        <v>0</v>
      </c>
      <c r="JN116" s="403">
        <v>0</v>
      </c>
      <c r="JO116" s="400">
        <v>0</v>
      </c>
    </row>
    <row r="117" spans="1:275" hidden="1" x14ac:dyDescent="0.35">
      <c r="A117" s="401">
        <v>1906</v>
      </c>
      <c r="B117" s="410"/>
      <c r="C117" s="402" t="s">
        <v>45</v>
      </c>
      <c r="D117" s="403">
        <v>0</v>
      </c>
      <c r="E117" s="388">
        <v>0</v>
      </c>
      <c r="F117" s="404">
        <v>0</v>
      </c>
      <c r="G117" s="405">
        <v>0</v>
      </c>
      <c r="H117" s="405">
        <v>0</v>
      </c>
      <c r="I117" s="405">
        <v>0</v>
      </c>
      <c r="J117" s="393">
        <v>0</v>
      </c>
      <c r="K117" s="403">
        <v>0</v>
      </c>
      <c r="L117" s="404">
        <v>0</v>
      </c>
      <c r="M117" s="405">
        <v>0</v>
      </c>
      <c r="N117" s="405">
        <v>0</v>
      </c>
      <c r="O117" s="405">
        <v>0</v>
      </c>
      <c r="P117" s="393">
        <v>0</v>
      </c>
      <c r="Q117" s="403">
        <v>0</v>
      </c>
      <c r="R117" s="404">
        <v>0</v>
      </c>
      <c r="S117" s="405">
        <v>0</v>
      </c>
      <c r="T117" s="405">
        <v>0</v>
      </c>
      <c r="U117" s="405">
        <v>0</v>
      </c>
      <c r="V117" s="393">
        <v>0</v>
      </c>
      <c r="W117" s="403">
        <v>0</v>
      </c>
      <c r="X117" s="389">
        <v>0</v>
      </c>
      <c r="Y117" s="389">
        <v>0</v>
      </c>
      <c r="Z117" s="389">
        <v>0</v>
      </c>
      <c r="AA117" s="389">
        <v>0</v>
      </c>
      <c r="AB117" s="389">
        <v>0</v>
      </c>
      <c r="AC117" s="406">
        <v>0</v>
      </c>
      <c r="AD117" s="389">
        <v>0</v>
      </c>
      <c r="AE117" s="389">
        <v>0</v>
      </c>
      <c r="AF117" s="389">
        <v>0</v>
      </c>
      <c r="AG117" s="389">
        <v>0</v>
      </c>
      <c r="AH117" s="389">
        <v>0</v>
      </c>
      <c r="AI117" s="406">
        <v>0</v>
      </c>
      <c r="AJ117" s="389">
        <v>0</v>
      </c>
      <c r="AK117" s="389">
        <v>0</v>
      </c>
      <c r="AL117" s="389">
        <v>0</v>
      </c>
      <c r="AM117" s="389">
        <v>0</v>
      </c>
      <c r="AN117" s="389">
        <v>0</v>
      </c>
      <c r="AO117" s="406">
        <v>0</v>
      </c>
      <c r="AP117" s="393">
        <v>0</v>
      </c>
      <c r="AQ117" s="393">
        <v>0</v>
      </c>
      <c r="AR117" s="393">
        <v>0</v>
      </c>
      <c r="AS117" s="393">
        <v>0</v>
      </c>
      <c r="AT117" s="393">
        <v>0</v>
      </c>
      <c r="AU117" s="406">
        <v>0</v>
      </c>
      <c r="AV117" s="393">
        <v>0</v>
      </c>
      <c r="AW117" s="393">
        <v>0</v>
      </c>
      <c r="AX117" s="393">
        <v>0</v>
      </c>
      <c r="AY117" s="393">
        <v>0</v>
      </c>
      <c r="AZ117" s="393">
        <v>0</v>
      </c>
      <c r="BA117" s="392">
        <v>0</v>
      </c>
      <c r="BB117" s="393">
        <v>0</v>
      </c>
      <c r="BC117" s="393">
        <v>0</v>
      </c>
      <c r="BD117" s="393">
        <v>0</v>
      </c>
      <c r="BE117" s="393">
        <v>0</v>
      </c>
      <c r="BF117" s="393">
        <v>0</v>
      </c>
      <c r="BG117" s="392">
        <v>0</v>
      </c>
      <c r="BH117" s="389">
        <v>0</v>
      </c>
      <c r="BI117" s="389">
        <v>0</v>
      </c>
      <c r="BJ117" s="389">
        <v>0</v>
      </c>
      <c r="BK117" s="389">
        <v>0</v>
      </c>
      <c r="BL117" s="389">
        <v>0</v>
      </c>
      <c r="BM117" s="407">
        <v>0</v>
      </c>
      <c r="BN117" s="395">
        <v>0</v>
      </c>
      <c r="BO117" s="408">
        <v>0</v>
      </c>
      <c r="BP117" s="396">
        <v>0</v>
      </c>
      <c r="BQ117" s="397">
        <v>0</v>
      </c>
      <c r="BR117" s="390">
        <v>0</v>
      </c>
      <c r="BS117" s="390">
        <v>0</v>
      </c>
      <c r="BT117" s="398">
        <v>0</v>
      </c>
      <c r="BU117" s="403">
        <v>0</v>
      </c>
      <c r="BV117" s="389">
        <v>0</v>
      </c>
      <c r="BW117" s="389">
        <v>0</v>
      </c>
      <c r="BX117" s="389">
        <v>0</v>
      </c>
      <c r="BY117" s="389">
        <v>0</v>
      </c>
      <c r="BZ117" s="406">
        <v>0</v>
      </c>
      <c r="CA117" s="389">
        <v>0</v>
      </c>
      <c r="CB117" s="389">
        <v>0</v>
      </c>
      <c r="CC117" s="389">
        <v>0</v>
      </c>
      <c r="CD117" s="389">
        <v>0</v>
      </c>
      <c r="CE117" s="406">
        <v>0</v>
      </c>
      <c r="CF117" s="389">
        <v>0</v>
      </c>
      <c r="CG117" s="389">
        <v>0</v>
      </c>
      <c r="CH117" s="389">
        <v>0</v>
      </c>
      <c r="CI117" s="389">
        <v>0</v>
      </c>
      <c r="CJ117" s="406">
        <v>0</v>
      </c>
      <c r="CK117" s="393">
        <v>0</v>
      </c>
      <c r="CL117" s="393">
        <v>0</v>
      </c>
      <c r="CM117" s="393">
        <v>0</v>
      </c>
      <c r="CN117" s="393">
        <v>0</v>
      </c>
      <c r="CO117" s="392">
        <v>0</v>
      </c>
      <c r="CP117" s="393">
        <v>0</v>
      </c>
      <c r="CQ117" s="393">
        <v>0</v>
      </c>
      <c r="CR117" s="393">
        <v>0</v>
      </c>
      <c r="CS117" s="393">
        <v>0</v>
      </c>
      <c r="CT117" s="392">
        <v>0</v>
      </c>
      <c r="CU117" s="404">
        <v>0</v>
      </c>
      <c r="CV117" s="405">
        <v>0</v>
      </c>
      <c r="CW117" s="405">
        <v>0</v>
      </c>
      <c r="CX117" s="393">
        <v>0</v>
      </c>
      <c r="CY117" s="407">
        <v>0</v>
      </c>
      <c r="CZ117" s="395">
        <v>0</v>
      </c>
      <c r="DA117" s="409">
        <v>0</v>
      </c>
      <c r="DB117" s="396">
        <v>0</v>
      </c>
      <c r="DC117" s="397">
        <v>0</v>
      </c>
      <c r="DD117" s="390">
        <v>0</v>
      </c>
      <c r="DE117" s="390">
        <v>0</v>
      </c>
      <c r="DF117" s="398">
        <v>0</v>
      </c>
      <c r="DG117" s="403">
        <v>0</v>
      </c>
      <c r="DH117" s="389">
        <v>0</v>
      </c>
      <c r="DI117" s="389">
        <v>0</v>
      </c>
      <c r="DJ117" s="389">
        <v>0</v>
      </c>
      <c r="DK117" s="389">
        <v>0</v>
      </c>
      <c r="DL117" s="406">
        <v>0</v>
      </c>
      <c r="DM117" s="389">
        <v>0</v>
      </c>
      <c r="DN117" s="389">
        <v>0</v>
      </c>
      <c r="DO117" s="389">
        <v>0</v>
      </c>
      <c r="DP117" s="389">
        <v>0</v>
      </c>
      <c r="DQ117" s="406">
        <v>0</v>
      </c>
      <c r="DR117" s="389">
        <v>0</v>
      </c>
      <c r="DS117" s="389">
        <v>0</v>
      </c>
      <c r="DT117" s="389">
        <v>0</v>
      </c>
      <c r="DU117" s="389">
        <v>0</v>
      </c>
      <c r="DV117" s="406">
        <v>0</v>
      </c>
      <c r="DW117" s="389">
        <v>0</v>
      </c>
      <c r="DX117" s="389">
        <v>0</v>
      </c>
      <c r="DY117" s="389">
        <v>0</v>
      </c>
      <c r="DZ117" s="389">
        <v>0</v>
      </c>
      <c r="EA117" s="392">
        <v>0</v>
      </c>
      <c r="EB117" s="393">
        <v>0</v>
      </c>
      <c r="EC117" s="393">
        <v>0</v>
      </c>
      <c r="ED117" s="393">
        <v>0</v>
      </c>
      <c r="EE117" s="393">
        <v>0</v>
      </c>
      <c r="EF117" s="406">
        <v>0</v>
      </c>
      <c r="EG117" s="404">
        <v>0</v>
      </c>
      <c r="EH117" s="405">
        <v>0</v>
      </c>
      <c r="EI117" s="405">
        <v>0</v>
      </c>
      <c r="EJ117" s="393">
        <v>0</v>
      </c>
      <c r="EK117" s="407">
        <v>0</v>
      </c>
      <c r="EL117" s="395">
        <v>0</v>
      </c>
      <c r="EM117" s="403">
        <v>0</v>
      </c>
      <c r="EN117" s="388">
        <v>0</v>
      </c>
      <c r="EO117" s="404">
        <v>0</v>
      </c>
      <c r="EP117" s="405">
        <v>0</v>
      </c>
      <c r="EQ117" s="405">
        <v>0</v>
      </c>
      <c r="ER117" s="405">
        <v>0</v>
      </c>
      <c r="ES117" s="393">
        <v>0</v>
      </c>
      <c r="ET117" s="403">
        <v>0</v>
      </c>
      <c r="EU117" s="404">
        <v>0</v>
      </c>
      <c r="EV117" s="405">
        <v>0</v>
      </c>
      <c r="EW117" s="405">
        <v>0</v>
      </c>
      <c r="EX117" s="405">
        <v>0</v>
      </c>
      <c r="EY117" s="393">
        <v>0</v>
      </c>
      <c r="EZ117" s="403">
        <v>0</v>
      </c>
      <c r="FA117" s="404">
        <v>0</v>
      </c>
      <c r="FB117" s="405">
        <v>0</v>
      </c>
      <c r="FC117" s="405">
        <v>0</v>
      </c>
      <c r="FD117" s="405">
        <v>0</v>
      </c>
      <c r="FE117" s="393">
        <v>0</v>
      </c>
      <c r="FF117" s="403">
        <v>0</v>
      </c>
      <c r="FG117" s="389">
        <v>0</v>
      </c>
      <c r="FH117" s="389">
        <v>0</v>
      </c>
      <c r="FI117" s="389">
        <v>0</v>
      </c>
      <c r="FJ117" s="389">
        <v>0</v>
      </c>
      <c r="FK117" s="389">
        <v>0</v>
      </c>
      <c r="FL117" s="406">
        <v>0</v>
      </c>
      <c r="FM117" s="389">
        <v>0</v>
      </c>
      <c r="FN117" s="389">
        <v>0</v>
      </c>
      <c r="FO117" s="389">
        <v>0</v>
      </c>
      <c r="FP117" s="389">
        <v>0</v>
      </c>
      <c r="FQ117" s="389">
        <v>0</v>
      </c>
      <c r="FR117" s="406">
        <v>0</v>
      </c>
      <c r="FS117" s="389">
        <v>0</v>
      </c>
      <c r="FT117" s="389">
        <v>0</v>
      </c>
      <c r="FU117" s="389">
        <v>0</v>
      </c>
      <c r="FV117" s="389">
        <v>0</v>
      </c>
      <c r="FW117" s="389">
        <v>0</v>
      </c>
      <c r="FX117" s="406">
        <v>0</v>
      </c>
      <c r="FY117" s="393">
        <v>0</v>
      </c>
      <c r="FZ117" s="393">
        <v>0</v>
      </c>
      <c r="GA117" s="393">
        <v>0</v>
      </c>
      <c r="GB117" s="393">
        <v>0</v>
      </c>
      <c r="GC117" s="393">
        <v>0</v>
      </c>
      <c r="GD117" s="406">
        <v>0</v>
      </c>
      <c r="GE117" s="393">
        <v>0</v>
      </c>
      <c r="GF117" s="393">
        <v>0</v>
      </c>
      <c r="GG117" s="393">
        <v>0</v>
      </c>
      <c r="GH117" s="393">
        <v>0</v>
      </c>
      <c r="GI117" s="393">
        <v>0</v>
      </c>
      <c r="GJ117" s="392">
        <v>0</v>
      </c>
      <c r="GK117" s="389">
        <v>0</v>
      </c>
      <c r="GL117" s="389">
        <v>0</v>
      </c>
      <c r="GM117" s="389">
        <v>0</v>
      </c>
      <c r="GN117" s="389">
        <v>0</v>
      </c>
      <c r="GO117" s="389">
        <v>0</v>
      </c>
      <c r="GP117" s="407">
        <v>0</v>
      </c>
      <c r="GQ117" s="388">
        <v>0</v>
      </c>
      <c r="GR117" s="409">
        <v>0</v>
      </c>
      <c r="GS117" s="396">
        <v>0</v>
      </c>
      <c r="GT117" s="397">
        <v>0</v>
      </c>
      <c r="GU117" s="390">
        <v>0</v>
      </c>
      <c r="GV117" s="390">
        <v>0</v>
      </c>
      <c r="GW117" s="391">
        <v>0</v>
      </c>
      <c r="GX117" s="403">
        <v>0</v>
      </c>
      <c r="GY117" s="389">
        <v>0</v>
      </c>
      <c r="GZ117" s="389">
        <v>0</v>
      </c>
      <c r="HA117" s="389">
        <v>0</v>
      </c>
      <c r="HB117" s="389">
        <v>0</v>
      </c>
      <c r="HC117" s="406">
        <v>0</v>
      </c>
      <c r="HD117" s="389">
        <v>0</v>
      </c>
      <c r="HE117" s="389">
        <v>0</v>
      </c>
      <c r="HF117" s="389">
        <v>0</v>
      </c>
      <c r="HG117" s="389">
        <v>0</v>
      </c>
      <c r="HH117" s="406">
        <v>0</v>
      </c>
      <c r="HI117" s="389">
        <v>0</v>
      </c>
      <c r="HJ117" s="389">
        <v>0</v>
      </c>
      <c r="HK117" s="389">
        <v>0</v>
      </c>
      <c r="HL117" s="389">
        <v>0</v>
      </c>
      <c r="HM117" s="406">
        <v>0</v>
      </c>
      <c r="HN117" s="389">
        <v>0</v>
      </c>
      <c r="HO117" s="389">
        <v>0</v>
      </c>
      <c r="HP117" s="389">
        <v>0</v>
      </c>
      <c r="HQ117" s="389">
        <v>0</v>
      </c>
      <c r="HR117" s="392">
        <v>0</v>
      </c>
      <c r="HS117" s="393">
        <v>0</v>
      </c>
      <c r="HT117" s="393">
        <v>0</v>
      </c>
      <c r="HU117" s="393">
        <v>0</v>
      </c>
      <c r="HV117" s="393">
        <v>0</v>
      </c>
      <c r="HW117" s="406">
        <v>0</v>
      </c>
      <c r="HX117" s="404">
        <v>0</v>
      </c>
      <c r="HY117" s="405">
        <v>0</v>
      </c>
      <c r="HZ117" s="405">
        <v>0</v>
      </c>
      <c r="IA117" s="393">
        <v>0</v>
      </c>
      <c r="IB117" s="407">
        <v>0</v>
      </c>
      <c r="IC117" s="388">
        <v>0</v>
      </c>
      <c r="ID117" s="408">
        <v>0</v>
      </c>
      <c r="IE117" s="396">
        <v>0</v>
      </c>
      <c r="IF117" s="397">
        <v>0</v>
      </c>
      <c r="IG117" s="390">
        <v>0</v>
      </c>
      <c r="IH117" s="390">
        <v>0</v>
      </c>
      <c r="II117" s="391">
        <v>0</v>
      </c>
      <c r="IJ117" s="388">
        <v>0</v>
      </c>
      <c r="IK117" s="395">
        <v>0</v>
      </c>
      <c r="IL117" s="408">
        <v>0</v>
      </c>
      <c r="IM117" s="396">
        <v>0</v>
      </c>
      <c r="IN117" s="397">
        <v>0</v>
      </c>
      <c r="IO117" s="390">
        <v>0</v>
      </c>
      <c r="IP117" s="390">
        <v>0</v>
      </c>
      <c r="IQ117" s="391">
        <v>0</v>
      </c>
      <c r="IR117" s="391">
        <v>0</v>
      </c>
      <c r="IS117" s="388">
        <v>0</v>
      </c>
      <c r="IT117" s="395">
        <v>0</v>
      </c>
      <c r="IU117" s="408">
        <v>0</v>
      </c>
      <c r="IV117" s="396">
        <v>0</v>
      </c>
      <c r="IW117" s="397">
        <v>0</v>
      </c>
      <c r="IX117" s="390">
        <v>0</v>
      </c>
      <c r="IY117" s="390">
        <v>0</v>
      </c>
      <c r="IZ117" s="391">
        <v>0</v>
      </c>
      <c r="JA117" s="388">
        <v>0</v>
      </c>
      <c r="JB117" s="395">
        <v>0</v>
      </c>
      <c r="JC117" s="408">
        <v>0</v>
      </c>
      <c r="JD117" s="396">
        <v>0</v>
      </c>
      <c r="JE117" s="397">
        <v>0</v>
      </c>
      <c r="JF117" s="390">
        <v>0</v>
      </c>
      <c r="JG117" s="390">
        <v>0</v>
      </c>
      <c r="JH117" s="391">
        <v>0</v>
      </c>
      <c r="JI117" s="388">
        <v>0</v>
      </c>
      <c r="JJ117" s="395">
        <v>0</v>
      </c>
      <c r="JK117" s="388">
        <v>0</v>
      </c>
      <c r="JL117" s="388">
        <v>0</v>
      </c>
      <c r="JM117" s="388">
        <v>0</v>
      </c>
      <c r="JN117" s="403">
        <v>0</v>
      </c>
      <c r="JO117" s="400">
        <v>0</v>
      </c>
    </row>
    <row r="118" spans="1:275" hidden="1" x14ac:dyDescent="0.35">
      <c r="A118" s="401">
        <v>1906</v>
      </c>
      <c r="B118" s="410"/>
      <c r="C118" s="402" t="s">
        <v>310</v>
      </c>
      <c r="D118" s="403">
        <v>0</v>
      </c>
      <c r="E118" s="388">
        <v>0</v>
      </c>
      <c r="F118" s="404">
        <v>0</v>
      </c>
      <c r="G118" s="405">
        <v>0</v>
      </c>
      <c r="H118" s="405">
        <v>0</v>
      </c>
      <c r="I118" s="405">
        <v>0</v>
      </c>
      <c r="J118" s="393">
        <v>0</v>
      </c>
      <c r="K118" s="403">
        <v>0</v>
      </c>
      <c r="L118" s="404">
        <v>0</v>
      </c>
      <c r="M118" s="405">
        <v>0</v>
      </c>
      <c r="N118" s="405">
        <v>0</v>
      </c>
      <c r="O118" s="405">
        <v>0</v>
      </c>
      <c r="P118" s="393">
        <v>0</v>
      </c>
      <c r="Q118" s="403">
        <v>0</v>
      </c>
      <c r="R118" s="404">
        <v>0</v>
      </c>
      <c r="S118" s="405">
        <v>0</v>
      </c>
      <c r="T118" s="405">
        <v>0</v>
      </c>
      <c r="U118" s="405">
        <v>0</v>
      </c>
      <c r="V118" s="393">
        <v>0</v>
      </c>
      <c r="W118" s="403">
        <v>0</v>
      </c>
      <c r="X118" s="389">
        <v>0</v>
      </c>
      <c r="Y118" s="389">
        <v>0</v>
      </c>
      <c r="Z118" s="389">
        <v>0</v>
      </c>
      <c r="AA118" s="389">
        <v>0</v>
      </c>
      <c r="AB118" s="389">
        <v>0</v>
      </c>
      <c r="AC118" s="406">
        <v>0</v>
      </c>
      <c r="AD118" s="389">
        <v>0</v>
      </c>
      <c r="AE118" s="389">
        <v>0</v>
      </c>
      <c r="AF118" s="389">
        <v>0</v>
      </c>
      <c r="AG118" s="389">
        <v>0</v>
      </c>
      <c r="AH118" s="389">
        <v>0</v>
      </c>
      <c r="AI118" s="406">
        <v>0</v>
      </c>
      <c r="AJ118" s="389">
        <v>0</v>
      </c>
      <c r="AK118" s="389">
        <v>0</v>
      </c>
      <c r="AL118" s="389">
        <v>0</v>
      </c>
      <c r="AM118" s="389">
        <v>0</v>
      </c>
      <c r="AN118" s="389">
        <v>0</v>
      </c>
      <c r="AO118" s="406">
        <v>0</v>
      </c>
      <c r="AP118" s="393">
        <v>0</v>
      </c>
      <c r="AQ118" s="393">
        <v>0</v>
      </c>
      <c r="AR118" s="393">
        <v>0</v>
      </c>
      <c r="AS118" s="393">
        <v>0</v>
      </c>
      <c r="AT118" s="393">
        <v>0</v>
      </c>
      <c r="AU118" s="406">
        <v>0</v>
      </c>
      <c r="AV118" s="393">
        <v>0</v>
      </c>
      <c r="AW118" s="393">
        <v>0</v>
      </c>
      <c r="AX118" s="393">
        <v>0</v>
      </c>
      <c r="AY118" s="393">
        <v>0</v>
      </c>
      <c r="AZ118" s="393">
        <v>0</v>
      </c>
      <c r="BA118" s="392">
        <v>0</v>
      </c>
      <c r="BB118" s="393">
        <v>0</v>
      </c>
      <c r="BC118" s="393">
        <v>0</v>
      </c>
      <c r="BD118" s="393">
        <v>0</v>
      </c>
      <c r="BE118" s="393">
        <v>0</v>
      </c>
      <c r="BF118" s="393">
        <v>0</v>
      </c>
      <c r="BG118" s="392">
        <v>0</v>
      </c>
      <c r="BH118" s="389">
        <v>0</v>
      </c>
      <c r="BI118" s="389">
        <v>0</v>
      </c>
      <c r="BJ118" s="389">
        <v>0</v>
      </c>
      <c r="BK118" s="389">
        <v>0</v>
      </c>
      <c r="BL118" s="389">
        <v>0</v>
      </c>
      <c r="BM118" s="407">
        <v>0</v>
      </c>
      <c r="BN118" s="395">
        <v>0</v>
      </c>
      <c r="BO118" s="408">
        <v>0</v>
      </c>
      <c r="BP118" s="396">
        <v>0</v>
      </c>
      <c r="BQ118" s="397">
        <v>0</v>
      </c>
      <c r="BR118" s="390">
        <v>0</v>
      </c>
      <c r="BS118" s="390">
        <v>0</v>
      </c>
      <c r="BT118" s="398">
        <v>0</v>
      </c>
      <c r="BU118" s="403">
        <v>0</v>
      </c>
      <c r="BV118" s="389">
        <v>0</v>
      </c>
      <c r="BW118" s="389">
        <v>0</v>
      </c>
      <c r="BX118" s="389">
        <v>0</v>
      </c>
      <c r="BY118" s="389">
        <v>0</v>
      </c>
      <c r="BZ118" s="406">
        <v>0</v>
      </c>
      <c r="CA118" s="389">
        <v>0</v>
      </c>
      <c r="CB118" s="389">
        <v>0</v>
      </c>
      <c r="CC118" s="389">
        <v>0</v>
      </c>
      <c r="CD118" s="389">
        <v>0</v>
      </c>
      <c r="CE118" s="406">
        <v>0</v>
      </c>
      <c r="CF118" s="389">
        <v>0</v>
      </c>
      <c r="CG118" s="389">
        <v>0</v>
      </c>
      <c r="CH118" s="389">
        <v>0</v>
      </c>
      <c r="CI118" s="389">
        <v>0</v>
      </c>
      <c r="CJ118" s="406">
        <v>0</v>
      </c>
      <c r="CK118" s="393">
        <v>0</v>
      </c>
      <c r="CL118" s="393">
        <v>0</v>
      </c>
      <c r="CM118" s="393">
        <v>0</v>
      </c>
      <c r="CN118" s="393">
        <v>0</v>
      </c>
      <c r="CO118" s="392">
        <v>0</v>
      </c>
      <c r="CP118" s="393">
        <v>0</v>
      </c>
      <c r="CQ118" s="393">
        <v>0</v>
      </c>
      <c r="CR118" s="393">
        <v>0</v>
      </c>
      <c r="CS118" s="393">
        <v>0</v>
      </c>
      <c r="CT118" s="392">
        <v>0</v>
      </c>
      <c r="CU118" s="404">
        <v>0</v>
      </c>
      <c r="CV118" s="405">
        <v>0</v>
      </c>
      <c r="CW118" s="405">
        <v>0</v>
      </c>
      <c r="CX118" s="393">
        <v>0</v>
      </c>
      <c r="CY118" s="407">
        <v>0</v>
      </c>
      <c r="CZ118" s="395">
        <v>0</v>
      </c>
      <c r="DA118" s="409">
        <v>0</v>
      </c>
      <c r="DB118" s="396">
        <v>0</v>
      </c>
      <c r="DC118" s="397">
        <v>0</v>
      </c>
      <c r="DD118" s="390">
        <v>0</v>
      </c>
      <c r="DE118" s="390">
        <v>0</v>
      </c>
      <c r="DF118" s="398">
        <v>0</v>
      </c>
      <c r="DG118" s="403">
        <v>0</v>
      </c>
      <c r="DH118" s="389">
        <v>0</v>
      </c>
      <c r="DI118" s="389">
        <v>0</v>
      </c>
      <c r="DJ118" s="389">
        <v>0</v>
      </c>
      <c r="DK118" s="389">
        <v>0</v>
      </c>
      <c r="DL118" s="406">
        <v>0</v>
      </c>
      <c r="DM118" s="389">
        <v>0</v>
      </c>
      <c r="DN118" s="389">
        <v>0</v>
      </c>
      <c r="DO118" s="389">
        <v>0</v>
      </c>
      <c r="DP118" s="389">
        <v>0</v>
      </c>
      <c r="DQ118" s="406">
        <v>0</v>
      </c>
      <c r="DR118" s="389">
        <v>0</v>
      </c>
      <c r="DS118" s="389">
        <v>0</v>
      </c>
      <c r="DT118" s="389">
        <v>0</v>
      </c>
      <c r="DU118" s="389">
        <v>0</v>
      </c>
      <c r="DV118" s="406">
        <v>0</v>
      </c>
      <c r="DW118" s="389">
        <v>0</v>
      </c>
      <c r="DX118" s="389">
        <v>0</v>
      </c>
      <c r="DY118" s="389">
        <v>0</v>
      </c>
      <c r="DZ118" s="389">
        <v>0</v>
      </c>
      <c r="EA118" s="392">
        <v>0</v>
      </c>
      <c r="EB118" s="393">
        <v>0</v>
      </c>
      <c r="EC118" s="393">
        <v>0</v>
      </c>
      <c r="ED118" s="393">
        <v>0</v>
      </c>
      <c r="EE118" s="393">
        <v>0</v>
      </c>
      <c r="EF118" s="406">
        <v>0</v>
      </c>
      <c r="EG118" s="404">
        <v>0</v>
      </c>
      <c r="EH118" s="405">
        <v>0</v>
      </c>
      <c r="EI118" s="405">
        <v>0</v>
      </c>
      <c r="EJ118" s="393">
        <v>0</v>
      </c>
      <c r="EK118" s="407">
        <v>0</v>
      </c>
      <c r="EL118" s="395">
        <v>0</v>
      </c>
      <c r="EM118" s="403">
        <v>0</v>
      </c>
      <c r="EN118" s="388">
        <v>0</v>
      </c>
      <c r="EO118" s="404">
        <v>0</v>
      </c>
      <c r="EP118" s="405">
        <v>0</v>
      </c>
      <c r="EQ118" s="405">
        <v>0</v>
      </c>
      <c r="ER118" s="405">
        <v>0</v>
      </c>
      <c r="ES118" s="393">
        <v>0</v>
      </c>
      <c r="ET118" s="403">
        <v>0</v>
      </c>
      <c r="EU118" s="404">
        <v>0</v>
      </c>
      <c r="EV118" s="405">
        <v>0</v>
      </c>
      <c r="EW118" s="405">
        <v>0</v>
      </c>
      <c r="EX118" s="405">
        <v>0</v>
      </c>
      <c r="EY118" s="393">
        <v>0</v>
      </c>
      <c r="EZ118" s="403">
        <v>0</v>
      </c>
      <c r="FA118" s="404">
        <v>0</v>
      </c>
      <c r="FB118" s="405">
        <v>0</v>
      </c>
      <c r="FC118" s="405">
        <v>0</v>
      </c>
      <c r="FD118" s="405">
        <v>0</v>
      </c>
      <c r="FE118" s="393">
        <v>0</v>
      </c>
      <c r="FF118" s="403">
        <v>0</v>
      </c>
      <c r="FG118" s="389">
        <v>0</v>
      </c>
      <c r="FH118" s="389">
        <v>0</v>
      </c>
      <c r="FI118" s="389">
        <v>0</v>
      </c>
      <c r="FJ118" s="389">
        <v>0</v>
      </c>
      <c r="FK118" s="389">
        <v>0</v>
      </c>
      <c r="FL118" s="406">
        <v>0</v>
      </c>
      <c r="FM118" s="389">
        <v>0</v>
      </c>
      <c r="FN118" s="389">
        <v>0</v>
      </c>
      <c r="FO118" s="389">
        <v>0</v>
      </c>
      <c r="FP118" s="389">
        <v>0</v>
      </c>
      <c r="FQ118" s="389">
        <v>0</v>
      </c>
      <c r="FR118" s="406">
        <v>0</v>
      </c>
      <c r="FS118" s="389">
        <v>0</v>
      </c>
      <c r="FT118" s="389">
        <v>0</v>
      </c>
      <c r="FU118" s="389">
        <v>0</v>
      </c>
      <c r="FV118" s="389">
        <v>0</v>
      </c>
      <c r="FW118" s="389">
        <v>0</v>
      </c>
      <c r="FX118" s="406">
        <v>0</v>
      </c>
      <c r="FY118" s="393">
        <v>0</v>
      </c>
      <c r="FZ118" s="393">
        <v>0</v>
      </c>
      <c r="GA118" s="393">
        <v>0</v>
      </c>
      <c r="GB118" s="393">
        <v>0</v>
      </c>
      <c r="GC118" s="393">
        <v>0</v>
      </c>
      <c r="GD118" s="406">
        <v>0</v>
      </c>
      <c r="GE118" s="393">
        <v>0</v>
      </c>
      <c r="GF118" s="393">
        <v>0</v>
      </c>
      <c r="GG118" s="393">
        <v>0</v>
      </c>
      <c r="GH118" s="393">
        <v>0</v>
      </c>
      <c r="GI118" s="393">
        <v>0</v>
      </c>
      <c r="GJ118" s="392">
        <v>0</v>
      </c>
      <c r="GK118" s="389">
        <v>0</v>
      </c>
      <c r="GL118" s="389">
        <v>0</v>
      </c>
      <c r="GM118" s="389">
        <v>0</v>
      </c>
      <c r="GN118" s="389">
        <v>0</v>
      </c>
      <c r="GO118" s="389">
        <v>0</v>
      </c>
      <c r="GP118" s="407">
        <v>0</v>
      </c>
      <c r="GQ118" s="388">
        <v>0</v>
      </c>
      <c r="GR118" s="409">
        <v>0</v>
      </c>
      <c r="GS118" s="396">
        <v>0</v>
      </c>
      <c r="GT118" s="397">
        <v>0</v>
      </c>
      <c r="GU118" s="390">
        <v>0</v>
      </c>
      <c r="GV118" s="390">
        <v>0</v>
      </c>
      <c r="GW118" s="391">
        <v>0</v>
      </c>
      <c r="GX118" s="403">
        <v>0</v>
      </c>
      <c r="GY118" s="389">
        <v>0</v>
      </c>
      <c r="GZ118" s="389">
        <v>0</v>
      </c>
      <c r="HA118" s="389">
        <v>0</v>
      </c>
      <c r="HB118" s="389">
        <v>0</v>
      </c>
      <c r="HC118" s="406">
        <v>0</v>
      </c>
      <c r="HD118" s="389">
        <v>0</v>
      </c>
      <c r="HE118" s="389">
        <v>0</v>
      </c>
      <c r="HF118" s="389">
        <v>0</v>
      </c>
      <c r="HG118" s="389">
        <v>0</v>
      </c>
      <c r="HH118" s="406">
        <v>0</v>
      </c>
      <c r="HI118" s="389">
        <v>0</v>
      </c>
      <c r="HJ118" s="389">
        <v>0</v>
      </c>
      <c r="HK118" s="389">
        <v>0</v>
      </c>
      <c r="HL118" s="389">
        <v>0</v>
      </c>
      <c r="HM118" s="406">
        <v>0</v>
      </c>
      <c r="HN118" s="389">
        <v>0</v>
      </c>
      <c r="HO118" s="389">
        <v>0</v>
      </c>
      <c r="HP118" s="389">
        <v>0</v>
      </c>
      <c r="HQ118" s="389">
        <v>0</v>
      </c>
      <c r="HR118" s="392">
        <v>0</v>
      </c>
      <c r="HS118" s="393">
        <v>0</v>
      </c>
      <c r="HT118" s="393">
        <v>0</v>
      </c>
      <c r="HU118" s="393">
        <v>0</v>
      </c>
      <c r="HV118" s="393">
        <v>0</v>
      </c>
      <c r="HW118" s="406">
        <v>0</v>
      </c>
      <c r="HX118" s="404">
        <v>0</v>
      </c>
      <c r="HY118" s="405">
        <v>0</v>
      </c>
      <c r="HZ118" s="405">
        <v>0</v>
      </c>
      <c r="IA118" s="393">
        <v>0</v>
      </c>
      <c r="IB118" s="407">
        <v>0</v>
      </c>
      <c r="IC118" s="388">
        <v>0</v>
      </c>
      <c r="ID118" s="408">
        <v>0</v>
      </c>
      <c r="IE118" s="396">
        <v>0</v>
      </c>
      <c r="IF118" s="397">
        <v>0</v>
      </c>
      <c r="IG118" s="390">
        <v>0</v>
      </c>
      <c r="IH118" s="390">
        <v>0</v>
      </c>
      <c r="II118" s="391">
        <v>0</v>
      </c>
      <c r="IJ118" s="388">
        <v>0</v>
      </c>
      <c r="IK118" s="395">
        <v>0</v>
      </c>
      <c r="IL118" s="408">
        <v>0</v>
      </c>
      <c r="IM118" s="396">
        <v>0</v>
      </c>
      <c r="IN118" s="397">
        <v>0</v>
      </c>
      <c r="IO118" s="390">
        <v>0</v>
      </c>
      <c r="IP118" s="390">
        <v>0</v>
      </c>
      <c r="IQ118" s="391">
        <v>0</v>
      </c>
      <c r="IR118" s="391">
        <v>0</v>
      </c>
      <c r="IS118" s="388">
        <v>0</v>
      </c>
      <c r="IT118" s="395">
        <v>0</v>
      </c>
      <c r="IU118" s="408">
        <v>0</v>
      </c>
      <c r="IV118" s="396">
        <v>0</v>
      </c>
      <c r="IW118" s="397">
        <v>0</v>
      </c>
      <c r="IX118" s="390">
        <v>0</v>
      </c>
      <c r="IY118" s="390">
        <v>0</v>
      </c>
      <c r="IZ118" s="391">
        <v>0</v>
      </c>
      <c r="JA118" s="388">
        <v>0</v>
      </c>
      <c r="JB118" s="395">
        <v>0</v>
      </c>
      <c r="JC118" s="408">
        <v>0</v>
      </c>
      <c r="JD118" s="396">
        <v>0</v>
      </c>
      <c r="JE118" s="397">
        <v>0</v>
      </c>
      <c r="JF118" s="390">
        <v>0</v>
      </c>
      <c r="JG118" s="390">
        <v>0</v>
      </c>
      <c r="JH118" s="391">
        <v>0</v>
      </c>
      <c r="JI118" s="388">
        <v>0</v>
      </c>
      <c r="JJ118" s="395">
        <v>0</v>
      </c>
      <c r="JK118" s="388">
        <v>0</v>
      </c>
      <c r="JL118" s="388">
        <v>0</v>
      </c>
      <c r="JM118" s="388">
        <v>0</v>
      </c>
      <c r="JN118" s="403">
        <v>0</v>
      </c>
      <c r="JO118" s="400">
        <v>0</v>
      </c>
    </row>
    <row r="119" spans="1:275" hidden="1" x14ac:dyDescent="0.35">
      <c r="A119" s="411">
        <v>1906</v>
      </c>
      <c r="B119" s="435"/>
      <c r="C119" s="412" t="s">
        <v>40</v>
      </c>
      <c r="D119" s="413">
        <v>0</v>
      </c>
      <c r="E119" s="388">
        <v>0</v>
      </c>
      <c r="F119" s="414">
        <v>0</v>
      </c>
      <c r="G119" s="415">
        <v>0</v>
      </c>
      <c r="H119" s="415">
        <v>0</v>
      </c>
      <c r="I119" s="415">
        <v>0</v>
      </c>
      <c r="J119" s="416">
        <v>0</v>
      </c>
      <c r="K119" s="413">
        <v>0</v>
      </c>
      <c r="L119" s="414">
        <v>0</v>
      </c>
      <c r="M119" s="415">
        <v>0</v>
      </c>
      <c r="N119" s="415">
        <v>0</v>
      </c>
      <c r="O119" s="415">
        <v>0</v>
      </c>
      <c r="P119" s="416">
        <v>0</v>
      </c>
      <c r="Q119" s="413">
        <v>0</v>
      </c>
      <c r="R119" s="414">
        <v>0</v>
      </c>
      <c r="S119" s="415">
        <v>0</v>
      </c>
      <c r="T119" s="415">
        <v>0</v>
      </c>
      <c r="U119" s="415">
        <v>0</v>
      </c>
      <c r="V119" s="416">
        <v>0</v>
      </c>
      <c r="W119" s="413">
        <v>0</v>
      </c>
      <c r="X119" s="389">
        <v>0</v>
      </c>
      <c r="Y119" s="389">
        <v>0</v>
      </c>
      <c r="Z119" s="389">
        <v>0</v>
      </c>
      <c r="AA119" s="389">
        <v>0</v>
      </c>
      <c r="AB119" s="389">
        <v>0</v>
      </c>
      <c r="AC119" s="417">
        <v>0</v>
      </c>
      <c r="AD119" s="389">
        <v>0</v>
      </c>
      <c r="AE119" s="389">
        <v>0</v>
      </c>
      <c r="AF119" s="389">
        <v>0</v>
      </c>
      <c r="AG119" s="389">
        <v>0</v>
      </c>
      <c r="AH119" s="389">
        <v>0</v>
      </c>
      <c r="AI119" s="417">
        <v>0</v>
      </c>
      <c r="AJ119" s="389">
        <v>0</v>
      </c>
      <c r="AK119" s="389">
        <v>0</v>
      </c>
      <c r="AL119" s="389">
        <v>0</v>
      </c>
      <c r="AM119" s="389">
        <v>0</v>
      </c>
      <c r="AN119" s="389">
        <v>0</v>
      </c>
      <c r="AO119" s="417">
        <v>0</v>
      </c>
      <c r="AP119" s="393">
        <v>0</v>
      </c>
      <c r="AQ119" s="393">
        <v>0</v>
      </c>
      <c r="AR119" s="393">
        <v>0</v>
      </c>
      <c r="AS119" s="393">
        <v>0</v>
      </c>
      <c r="AT119" s="393">
        <v>0</v>
      </c>
      <c r="AU119" s="417">
        <v>0</v>
      </c>
      <c r="AV119" s="393">
        <v>0</v>
      </c>
      <c r="AW119" s="393">
        <v>0</v>
      </c>
      <c r="AX119" s="393">
        <v>0</v>
      </c>
      <c r="AY119" s="393">
        <v>0</v>
      </c>
      <c r="AZ119" s="393">
        <v>0</v>
      </c>
      <c r="BA119" s="392">
        <v>0</v>
      </c>
      <c r="BB119" s="393">
        <v>0</v>
      </c>
      <c r="BC119" s="393">
        <v>0</v>
      </c>
      <c r="BD119" s="393">
        <v>0</v>
      </c>
      <c r="BE119" s="393">
        <v>0</v>
      </c>
      <c r="BF119" s="393">
        <v>0</v>
      </c>
      <c r="BG119" s="392">
        <v>0</v>
      </c>
      <c r="BH119" s="389">
        <v>0</v>
      </c>
      <c r="BI119" s="389">
        <v>0</v>
      </c>
      <c r="BJ119" s="389">
        <v>0</v>
      </c>
      <c r="BK119" s="389">
        <v>0</v>
      </c>
      <c r="BL119" s="389">
        <v>0</v>
      </c>
      <c r="BM119" s="418">
        <v>0</v>
      </c>
      <c r="BN119" s="395">
        <v>0</v>
      </c>
      <c r="BO119" s="419">
        <v>0</v>
      </c>
      <c r="BP119" s="396">
        <v>0</v>
      </c>
      <c r="BQ119" s="397">
        <v>0</v>
      </c>
      <c r="BR119" s="390">
        <v>0</v>
      </c>
      <c r="BS119" s="390">
        <v>0</v>
      </c>
      <c r="BT119" s="398">
        <v>0</v>
      </c>
      <c r="BU119" s="413">
        <v>0</v>
      </c>
      <c r="BV119" s="389">
        <v>0</v>
      </c>
      <c r="BW119" s="389">
        <v>0</v>
      </c>
      <c r="BX119" s="389">
        <v>0</v>
      </c>
      <c r="BY119" s="389">
        <v>0</v>
      </c>
      <c r="BZ119" s="417">
        <v>0</v>
      </c>
      <c r="CA119" s="389">
        <v>0</v>
      </c>
      <c r="CB119" s="389">
        <v>0</v>
      </c>
      <c r="CC119" s="389">
        <v>0</v>
      </c>
      <c r="CD119" s="389">
        <v>0</v>
      </c>
      <c r="CE119" s="417">
        <v>0</v>
      </c>
      <c r="CF119" s="389">
        <v>0</v>
      </c>
      <c r="CG119" s="389">
        <v>0</v>
      </c>
      <c r="CH119" s="389">
        <v>0</v>
      </c>
      <c r="CI119" s="389">
        <v>0</v>
      </c>
      <c r="CJ119" s="417">
        <v>0</v>
      </c>
      <c r="CK119" s="393">
        <v>0</v>
      </c>
      <c r="CL119" s="393">
        <v>0</v>
      </c>
      <c r="CM119" s="393">
        <v>0</v>
      </c>
      <c r="CN119" s="393">
        <v>0</v>
      </c>
      <c r="CO119" s="392">
        <v>0</v>
      </c>
      <c r="CP119" s="393">
        <v>0</v>
      </c>
      <c r="CQ119" s="393">
        <v>0</v>
      </c>
      <c r="CR119" s="393">
        <v>0</v>
      </c>
      <c r="CS119" s="393">
        <v>0</v>
      </c>
      <c r="CT119" s="392">
        <v>0</v>
      </c>
      <c r="CU119" s="414">
        <v>0</v>
      </c>
      <c r="CV119" s="415">
        <v>0</v>
      </c>
      <c r="CW119" s="415">
        <v>0</v>
      </c>
      <c r="CX119" s="416">
        <v>0</v>
      </c>
      <c r="CY119" s="418">
        <v>0</v>
      </c>
      <c r="CZ119" s="395">
        <v>0</v>
      </c>
      <c r="DA119" s="420">
        <v>0</v>
      </c>
      <c r="DB119" s="396">
        <v>0</v>
      </c>
      <c r="DC119" s="397">
        <v>0</v>
      </c>
      <c r="DD119" s="390">
        <v>0</v>
      </c>
      <c r="DE119" s="390">
        <v>0</v>
      </c>
      <c r="DF119" s="398">
        <v>0</v>
      </c>
      <c r="DG119" s="413">
        <v>0</v>
      </c>
      <c r="DH119" s="389">
        <v>0</v>
      </c>
      <c r="DI119" s="389">
        <v>0</v>
      </c>
      <c r="DJ119" s="389">
        <v>0</v>
      </c>
      <c r="DK119" s="389">
        <v>0</v>
      </c>
      <c r="DL119" s="417">
        <v>0</v>
      </c>
      <c r="DM119" s="389">
        <v>0</v>
      </c>
      <c r="DN119" s="389">
        <v>0</v>
      </c>
      <c r="DO119" s="389">
        <v>0</v>
      </c>
      <c r="DP119" s="389">
        <v>0</v>
      </c>
      <c r="DQ119" s="417">
        <v>0</v>
      </c>
      <c r="DR119" s="389">
        <v>0</v>
      </c>
      <c r="DS119" s="389">
        <v>0</v>
      </c>
      <c r="DT119" s="389">
        <v>0</v>
      </c>
      <c r="DU119" s="389">
        <v>0</v>
      </c>
      <c r="DV119" s="417">
        <v>0</v>
      </c>
      <c r="DW119" s="389">
        <v>0</v>
      </c>
      <c r="DX119" s="389">
        <v>0</v>
      </c>
      <c r="DY119" s="389">
        <v>0</v>
      </c>
      <c r="DZ119" s="389">
        <v>0</v>
      </c>
      <c r="EA119" s="392">
        <v>0</v>
      </c>
      <c r="EB119" s="393">
        <v>0</v>
      </c>
      <c r="EC119" s="393">
        <v>0</v>
      </c>
      <c r="ED119" s="393">
        <v>0</v>
      </c>
      <c r="EE119" s="393">
        <v>0</v>
      </c>
      <c r="EF119" s="417">
        <v>0</v>
      </c>
      <c r="EG119" s="414">
        <v>0</v>
      </c>
      <c r="EH119" s="415">
        <v>0</v>
      </c>
      <c r="EI119" s="415">
        <v>0</v>
      </c>
      <c r="EJ119" s="416">
        <v>0</v>
      </c>
      <c r="EK119" s="418">
        <v>0</v>
      </c>
      <c r="EL119" s="395">
        <v>0</v>
      </c>
      <c r="EM119" s="413">
        <v>0</v>
      </c>
      <c r="EN119" s="388">
        <v>0</v>
      </c>
      <c r="EO119" s="414">
        <v>0</v>
      </c>
      <c r="EP119" s="415">
        <v>0</v>
      </c>
      <c r="EQ119" s="415">
        <v>0</v>
      </c>
      <c r="ER119" s="415">
        <v>0</v>
      </c>
      <c r="ES119" s="416">
        <v>0</v>
      </c>
      <c r="ET119" s="413">
        <v>0</v>
      </c>
      <c r="EU119" s="414">
        <v>0</v>
      </c>
      <c r="EV119" s="415">
        <v>0</v>
      </c>
      <c r="EW119" s="415">
        <v>0</v>
      </c>
      <c r="EX119" s="415">
        <v>0</v>
      </c>
      <c r="EY119" s="416">
        <v>0</v>
      </c>
      <c r="EZ119" s="413">
        <v>0</v>
      </c>
      <c r="FA119" s="414">
        <v>0</v>
      </c>
      <c r="FB119" s="415">
        <v>0</v>
      </c>
      <c r="FC119" s="415">
        <v>0</v>
      </c>
      <c r="FD119" s="415">
        <v>0</v>
      </c>
      <c r="FE119" s="416">
        <v>0</v>
      </c>
      <c r="FF119" s="413">
        <v>0</v>
      </c>
      <c r="FG119" s="389">
        <v>0</v>
      </c>
      <c r="FH119" s="389">
        <v>0</v>
      </c>
      <c r="FI119" s="389">
        <v>0</v>
      </c>
      <c r="FJ119" s="389">
        <v>0</v>
      </c>
      <c r="FK119" s="389">
        <v>0</v>
      </c>
      <c r="FL119" s="417">
        <v>0</v>
      </c>
      <c r="FM119" s="389">
        <v>0</v>
      </c>
      <c r="FN119" s="389">
        <v>0</v>
      </c>
      <c r="FO119" s="389">
        <v>0</v>
      </c>
      <c r="FP119" s="389">
        <v>0</v>
      </c>
      <c r="FQ119" s="389">
        <v>0</v>
      </c>
      <c r="FR119" s="417">
        <v>0</v>
      </c>
      <c r="FS119" s="389">
        <v>0</v>
      </c>
      <c r="FT119" s="389">
        <v>0</v>
      </c>
      <c r="FU119" s="389">
        <v>0</v>
      </c>
      <c r="FV119" s="389">
        <v>0</v>
      </c>
      <c r="FW119" s="389">
        <v>0</v>
      </c>
      <c r="FX119" s="417">
        <v>0</v>
      </c>
      <c r="FY119" s="393">
        <v>0</v>
      </c>
      <c r="FZ119" s="393">
        <v>0</v>
      </c>
      <c r="GA119" s="393">
        <v>0</v>
      </c>
      <c r="GB119" s="393">
        <v>0</v>
      </c>
      <c r="GC119" s="393">
        <v>0</v>
      </c>
      <c r="GD119" s="417">
        <v>0</v>
      </c>
      <c r="GE119" s="393">
        <v>0</v>
      </c>
      <c r="GF119" s="393">
        <v>0</v>
      </c>
      <c r="GG119" s="393">
        <v>0</v>
      </c>
      <c r="GH119" s="393">
        <v>0</v>
      </c>
      <c r="GI119" s="393">
        <v>0</v>
      </c>
      <c r="GJ119" s="392">
        <v>0</v>
      </c>
      <c r="GK119" s="389">
        <v>0</v>
      </c>
      <c r="GL119" s="389">
        <v>0</v>
      </c>
      <c r="GM119" s="389">
        <v>0</v>
      </c>
      <c r="GN119" s="389">
        <v>0</v>
      </c>
      <c r="GO119" s="389">
        <v>0</v>
      </c>
      <c r="GP119" s="418">
        <v>0</v>
      </c>
      <c r="GQ119" s="388">
        <v>0</v>
      </c>
      <c r="GR119" s="420">
        <v>0</v>
      </c>
      <c r="GS119" s="396">
        <v>0</v>
      </c>
      <c r="GT119" s="397">
        <v>0</v>
      </c>
      <c r="GU119" s="390">
        <v>0</v>
      </c>
      <c r="GV119" s="390">
        <v>0</v>
      </c>
      <c r="GW119" s="391">
        <v>0</v>
      </c>
      <c r="GX119" s="413">
        <v>0</v>
      </c>
      <c r="GY119" s="389">
        <v>0</v>
      </c>
      <c r="GZ119" s="389">
        <v>0</v>
      </c>
      <c r="HA119" s="389">
        <v>0</v>
      </c>
      <c r="HB119" s="389">
        <v>0</v>
      </c>
      <c r="HC119" s="417">
        <v>0</v>
      </c>
      <c r="HD119" s="389">
        <v>0</v>
      </c>
      <c r="HE119" s="389">
        <v>0</v>
      </c>
      <c r="HF119" s="389">
        <v>0</v>
      </c>
      <c r="HG119" s="389">
        <v>0</v>
      </c>
      <c r="HH119" s="417">
        <v>0</v>
      </c>
      <c r="HI119" s="389">
        <v>0</v>
      </c>
      <c r="HJ119" s="389">
        <v>0</v>
      </c>
      <c r="HK119" s="389">
        <v>0</v>
      </c>
      <c r="HL119" s="389">
        <v>0</v>
      </c>
      <c r="HM119" s="417">
        <v>0</v>
      </c>
      <c r="HN119" s="389">
        <v>0</v>
      </c>
      <c r="HO119" s="389">
        <v>0</v>
      </c>
      <c r="HP119" s="389">
        <v>0</v>
      </c>
      <c r="HQ119" s="389">
        <v>0</v>
      </c>
      <c r="HR119" s="392">
        <v>0</v>
      </c>
      <c r="HS119" s="393">
        <v>0</v>
      </c>
      <c r="HT119" s="393">
        <v>0</v>
      </c>
      <c r="HU119" s="393">
        <v>0</v>
      </c>
      <c r="HV119" s="393">
        <v>0</v>
      </c>
      <c r="HW119" s="417">
        <v>0</v>
      </c>
      <c r="HX119" s="414">
        <v>0</v>
      </c>
      <c r="HY119" s="415">
        <v>0</v>
      </c>
      <c r="HZ119" s="415">
        <v>0</v>
      </c>
      <c r="IA119" s="416">
        <v>0</v>
      </c>
      <c r="IB119" s="418">
        <v>0</v>
      </c>
      <c r="IC119" s="388">
        <v>0</v>
      </c>
      <c r="ID119" s="419">
        <v>0</v>
      </c>
      <c r="IE119" s="396">
        <v>0</v>
      </c>
      <c r="IF119" s="397">
        <v>0</v>
      </c>
      <c r="IG119" s="390">
        <v>0</v>
      </c>
      <c r="IH119" s="390">
        <v>0</v>
      </c>
      <c r="II119" s="391">
        <v>0</v>
      </c>
      <c r="IJ119" s="388">
        <v>0</v>
      </c>
      <c r="IK119" s="395">
        <v>0</v>
      </c>
      <c r="IL119" s="419">
        <v>0</v>
      </c>
      <c r="IM119" s="396">
        <v>0</v>
      </c>
      <c r="IN119" s="397">
        <v>0</v>
      </c>
      <c r="IO119" s="390">
        <v>0</v>
      </c>
      <c r="IP119" s="390">
        <v>0</v>
      </c>
      <c r="IQ119" s="391">
        <v>0</v>
      </c>
      <c r="IR119" s="391">
        <v>0</v>
      </c>
      <c r="IS119" s="388">
        <v>0</v>
      </c>
      <c r="IT119" s="395">
        <v>0</v>
      </c>
      <c r="IU119" s="419">
        <v>0</v>
      </c>
      <c r="IV119" s="396">
        <v>0</v>
      </c>
      <c r="IW119" s="397">
        <v>0</v>
      </c>
      <c r="IX119" s="390">
        <v>0</v>
      </c>
      <c r="IY119" s="390">
        <v>0</v>
      </c>
      <c r="IZ119" s="391">
        <v>0</v>
      </c>
      <c r="JA119" s="388">
        <v>0</v>
      </c>
      <c r="JB119" s="395">
        <v>0</v>
      </c>
      <c r="JC119" s="419">
        <v>0</v>
      </c>
      <c r="JD119" s="396">
        <v>0</v>
      </c>
      <c r="JE119" s="397">
        <v>0</v>
      </c>
      <c r="JF119" s="390">
        <v>0</v>
      </c>
      <c r="JG119" s="390">
        <v>0</v>
      </c>
      <c r="JH119" s="391">
        <v>0</v>
      </c>
      <c r="JI119" s="388">
        <v>0</v>
      </c>
      <c r="JJ119" s="395">
        <v>0</v>
      </c>
      <c r="JK119" s="388">
        <v>0</v>
      </c>
      <c r="JL119" s="388">
        <v>0</v>
      </c>
      <c r="JM119" s="388">
        <v>0</v>
      </c>
      <c r="JN119" s="413">
        <v>0</v>
      </c>
      <c r="JO119" s="400">
        <v>0</v>
      </c>
    </row>
    <row r="120" spans="1:275" x14ac:dyDescent="0.35">
      <c r="A120" s="421" t="s">
        <v>324</v>
      </c>
      <c r="B120" s="421"/>
      <c r="C120" s="422"/>
      <c r="D120" s="423">
        <v>0</v>
      </c>
      <c r="E120" s="423">
        <v>0</v>
      </c>
      <c r="F120" s="424">
        <v>0</v>
      </c>
      <c r="G120" s="425">
        <v>0</v>
      </c>
      <c r="H120" s="425">
        <v>0</v>
      </c>
      <c r="I120" s="425">
        <v>0</v>
      </c>
      <c r="J120" s="426">
        <v>0</v>
      </c>
      <c r="K120" s="423">
        <v>0</v>
      </c>
      <c r="L120" s="424">
        <v>0</v>
      </c>
      <c r="M120" s="425">
        <v>0</v>
      </c>
      <c r="N120" s="425">
        <v>0</v>
      </c>
      <c r="O120" s="425">
        <v>0</v>
      </c>
      <c r="P120" s="426">
        <v>0</v>
      </c>
      <c r="Q120" s="423">
        <v>0</v>
      </c>
      <c r="R120" s="424">
        <v>0</v>
      </c>
      <c r="S120" s="425">
        <v>0</v>
      </c>
      <c r="T120" s="425">
        <v>0</v>
      </c>
      <c r="U120" s="425">
        <v>0</v>
      </c>
      <c r="V120" s="426">
        <v>0</v>
      </c>
      <c r="W120" s="423">
        <v>0</v>
      </c>
      <c r="X120" s="424">
        <v>0</v>
      </c>
      <c r="Y120" s="425">
        <v>0</v>
      </c>
      <c r="Z120" s="425">
        <v>0</v>
      </c>
      <c r="AA120" s="425">
        <v>0</v>
      </c>
      <c r="AB120" s="426">
        <v>0</v>
      </c>
      <c r="AC120" s="423">
        <v>0</v>
      </c>
      <c r="AD120" s="424">
        <v>0</v>
      </c>
      <c r="AE120" s="425">
        <v>0</v>
      </c>
      <c r="AF120" s="425">
        <v>0</v>
      </c>
      <c r="AG120" s="425">
        <v>0</v>
      </c>
      <c r="AH120" s="426">
        <v>0</v>
      </c>
      <c r="AI120" s="423">
        <v>0</v>
      </c>
      <c r="AJ120" s="424">
        <v>0</v>
      </c>
      <c r="AK120" s="425">
        <v>0</v>
      </c>
      <c r="AL120" s="425">
        <v>0</v>
      </c>
      <c r="AM120" s="425">
        <v>0</v>
      </c>
      <c r="AN120" s="426">
        <v>0</v>
      </c>
      <c r="AO120" s="423">
        <v>0</v>
      </c>
      <c r="AP120" s="424">
        <v>0</v>
      </c>
      <c r="AQ120" s="425">
        <v>0</v>
      </c>
      <c r="AR120" s="425">
        <v>0</v>
      </c>
      <c r="AS120" s="425">
        <v>0</v>
      </c>
      <c r="AT120" s="426">
        <v>0</v>
      </c>
      <c r="AU120" s="423">
        <v>0</v>
      </c>
      <c r="AV120" s="424">
        <v>0</v>
      </c>
      <c r="AW120" s="425">
        <v>0</v>
      </c>
      <c r="AX120" s="425">
        <v>0</v>
      </c>
      <c r="AY120" s="425">
        <v>0</v>
      </c>
      <c r="AZ120" s="426">
        <v>0</v>
      </c>
      <c r="BA120" s="423">
        <v>0</v>
      </c>
      <c r="BB120" s="424">
        <v>0</v>
      </c>
      <c r="BC120" s="425">
        <v>0</v>
      </c>
      <c r="BD120" s="425">
        <v>0</v>
      </c>
      <c r="BE120" s="425">
        <v>0</v>
      </c>
      <c r="BF120" s="426">
        <v>0</v>
      </c>
      <c r="BG120" s="423">
        <v>0</v>
      </c>
      <c r="BH120" s="424">
        <v>0</v>
      </c>
      <c r="BI120" s="425">
        <v>0</v>
      </c>
      <c r="BJ120" s="425">
        <v>0</v>
      </c>
      <c r="BK120" s="425">
        <v>0</v>
      </c>
      <c r="BL120" s="426">
        <v>0</v>
      </c>
      <c r="BM120" s="423">
        <v>0</v>
      </c>
      <c r="BN120" s="427">
        <v>0</v>
      </c>
      <c r="BO120" s="428">
        <v>0</v>
      </c>
      <c r="BP120" s="428">
        <v>0</v>
      </c>
      <c r="BQ120" s="429">
        <v>0</v>
      </c>
      <c r="BR120" s="425">
        <v>5196</v>
      </c>
      <c r="BS120" s="425">
        <v>0</v>
      </c>
      <c r="BT120" s="430">
        <v>0</v>
      </c>
      <c r="BU120" s="423">
        <v>5196</v>
      </c>
      <c r="BV120" s="424">
        <v>0</v>
      </c>
      <c r="BW120" s="425">
        <v>0</v>
      </c>
      <c r="BX120" s="425">
        <v>0</v>
      </c>
      <c r="BY120" s="426">
        <v>0</v>
      </c>
      <c r="BZ120" s="423">
        <v>0</v>
      </c>
      <c r="CA120" s="424">
        <v>0</v>
      </c>
      <c r="CB120" s="425">
        <v>163</v>
      </c>
      <c r="CC120" s="425">
        <v>0</v>
      </c>
      <c r="CD120" s="425">
        <v>0</v>
      </c>
      <c r="CE120" s="423">
        <v>163</v>
      </c>
      <c r="CF120" s="424">
        <v>0</v>
      </c>
      <c r="CG120" s="425">
        <v>5033</v>
      </c>
      <c r="CH120" s="425">
        <v>0</v>
      </c>
      <c r="CI120" s="425">
        <v>0</v>
      </c>
      <c r="CJ120" s="423">
        <v>5033</v>
      </c>
      <c r="CK120" s="424">
        <v>0</v>
      </c>
      <c r="CL120" s="425">
        <v>0</v>
      </c>
      <c r="CM120" s="425">
        <v>0</v>
      </c>
      <c r="CN120" s="425">
        <v>0</v>
      </c>
      <c r="CO120" s="423">
        <v>0</v>
      </c>
      <c r="CP120" s="424">
        <v>0</v>
      </c>
      <c r="CQ120" s="425">
        <v>0</v>
      </c>
      <c r="CR120" s="425">
        <v>0</v>
      </c>
      <c r="CS120" s="426">
        <v>0</v>
      </c>
      <c r="CT120" s="423">
        <v>0</v>
      </c>
      <c r="CU120" s="424">
        <v>0</v>
      </c>
      <c r="CV120" s="425">
        <v>0</v>
      </c>
      <c r="CW120" s="425">
        <v>0</v>
      </c>
      <c r="CX120" s="426">
        <v>0</v>
      </c>
      <c r="CY120" s="423">
        <v>0</v>
      </c>
      <c r="CZ120" s="427">
        <v>0</v>
      </c>
      <c r="DA120" s="431">
        <v>0</v>
      </c>
      <c r="DB120" s="428">
        <v>0</v>
      </c>
      <c r="DC120" s="429">
        <v>12192</v>
      </c>
      <c r="DD120" s="425">
        <v>0</v>
      </c>
      <c r="DE120" s="425">
        <v>0</v>
      </c>
      <c r="DF120" s="430">
        <v>330</v>
      </c>
      <c r="DG120" s="423">
        <v>12522</v>
      </c>
      <c r="DH120" s="424">
        <v>0</v>
      </c>
      <c r="DI120" s="425">
        <v>0</v>
      </c>
      <c r="DJ120" s="425">
        <v>0</v>
      </c>
      <c r="DK120" s="426">
        <v>0</v>
      </c>
      <c r="DL120" s="423">
        <v>0</v>
      </c>
      <c r="DM120" s="424">
        <v>8850</v>
      </c>
      <c r="DN120" s="425">
        <v>0</v>
      </c>
      <c r="DO120" s="425">
        <v>0</v>
      </c>
      <c r="DP120" s="425">
        <v>0</v>
      </c>
      <c r="DQ120" s="423">
        <v>8850</v>
      </c>
      <c r="DR120" s="424">
        <v>3342</v>
      </c>
      <c r="DS120" s="425">
        <v>0</v>
      </c>
      <c r="DT120" s="425">
        <v>0</v>
      </c>
      <c r="DU120" s="425">
        <v>330</v>
      </c>
      <c r="DV120" s="423">
        <v>3672</v>
      </c>
      <c r="DW120" s="424">
        <v>0</v>
      </c>
      <c r="DX120" s="425">
        <v>0</v>
      </c>
      <c r="DY120" s="425">
        <v>0</v>
      </c>
      <c r="DZ120" s="425">
        <v>0</v>
      </c>
      <c r="EA120" s="423">
        <v>0</v>
      </c>
      <c r="EB120" s="424">
        <v>0</v>
      </c>
      <c r="EC120" s="425">
        <v>0</v>
      </c>
      <c r="ED120" s="425">
        <v>0</v>
      </c>
      <c r="EE120" s="426">
        <v>0</v>
      </c>
      <c r="EF120" s="423">
        <v>0</v>
      </c>
      <c r="EG120" s="424">
        <v>0</v>
      </c>
      <c r="EH120" s="425">
        <v>0</v>
      </c>
      <c r="EI120" s="425">
        <v>0</v>
      </c>
      <c r="EJ120" s="426">
        <v>0</v>
      </c>
      <c r="EK120" s="423">
        <v>0</v>
      </c>
      <c r="EL120" s="431">
        <v>0</v>
      </c>
      <c r="EM120" s="423">
        <v>0</v>
      </c>
      <c r="EN120" s="423">
        <v>0</v>
      </c>
      <c r="EO120" s="424">
        <v>1146</v>
      </c>
      <c r="EP120" s="425">
        <v>1446</v>
      </c>
      <c r="EQ120" s="425">
        <v>3684</v>
      </c>
      <c r="ER120" s="425">
        <v>3780</v>
      </c>
      <c r="ES120" s="426">
        <v>6132</v>
      </c>
      <c r="ET120" s="423">
        <v>16188</v>
      </c>
      <c r="EU120" s="424">
        <v>5130</v>
      </c>
      <c r="EV120" s="425">
        <v>0</v>
      </c>
      <c r="EW120" s="425">
        <v>0</v>
      </c>
      <c r="EX120" s="425">
        <v>0</v>
      </c>
      <c r="EY120" s="426">
        <v>0</v>
      </c>
      <c r="EZ120" s="423">
        <v>5130</v>
      </c>
      <c r="FA120" s="424">
        <v>6276</v>
      </c>
      <c r="FB120" s="425">
        <v>1446</v>
      </c>
      <c r="FC120" s="425">
        <v>3684</v>
      </c>
      <c r="FD120" s="425">
        <v>3780</v>
      </c>
      <c r="FE120" s="426">
        <v>6132</v>
      </c>
      <c r="FF120" s="423">
        <v>21318</v>
      </c>
      <c r="FG120" s="424">
        <v>0</v>
      </c>
      <c r="FH120" s="425">
        <v>0</v>
      </c>
      <c r="FI120" s="425">
        <v>0</v>
      </c>
      <c r="FJ120" s="425">
        <v>0</v>
      </c>
      <c r="FK120" s="426">
        <v>0</v>
      </c>
      <c r="FL120" s="423">
        <v>0</v>
      </c>
      <c r="FM120" s="424">
        <v>6276</v>
      </c>
      <c r="FN120" s="425">
        <v>338</v>
      </c>
      <c r="FO120" s="425">
        <v>0</v>
      </c>
      <c r="FP120" s="425">
        <v>0</v>
      </c>
      <c r="FQ120" s="426">
        <v>0</v>
      </c>
      <c r="FR120" s="423">
        <v>6614</v>
      </c>
      <c r="FS120" s="424">
        <v>0</v>
      </c>
      <c r="FT120" s="425">
        <v>1108</v>
      </c>
      <c r="FU120" s="425">
        <v>3684</v>
      </c>
      <c r="FV120" s="425">
        <v>3780</v>
      </c>
      <c r="FW120" s="426">
        <v>6132</v>
      </c>
      <c r="FX120" s="423">
        <v>14704</v>
      </c>
      <c r="FY120" s="424">
        <v>0</v>
      </c>
      <c r="FZ120" s="425">
        <v>0</v>
      </c>
      <c r="GA120" s="425">
        <v>0</v>
      </c>
      <c r="GB120" s="425">
        <v>0</v>
      </c>
      <c r="GC120" s="426">
        <v>0</v>
      </c>
      <c r="GD120" s="423">
        <v>0</v>
      </c>
      <c r="GE120" s="424">
        <v>0</v>
      </c>
      <c r="GF120" s="425">
        <v>0</v>
      </c>
      <c r="GG120" s="425">
        <v>0</v>
      </c>
      <c r="GH120" s="425">
        <v>0</v>
      </c>
      <c r="GI120" s="426">
        <v>0</v>
      </c>
      <c r="GJ120" s="423">
        <v>0</v>
      </c>
      <c r="GK120" s="424">
        <v>0</v>
      </c>
      <c r="GL120" s="425">
        <v>0</v>
      </c>
      <c r="GM120" s="425">
        <v>0</v>
      </c>
      <c r="GN120" s="425">
        <v>0</v>
      </c>
      <c r="GO120" s="426">
        <v>0</v>
      </c>
      <c r="GP120" s="423">
        <v>0</v>
      </c>
      <c r="GQ120" s="423">
        <v>0</v>
      </c>
      <c r="GR120" s="431">
        <v>0</v>
      </c>
      <c r="GS120" s="428">
        <v>0</v>
      </c>
      <c r="GT120" s="429">
        <v>156</v>
      </c>
      <c r="GU120" s="425">
        <v>3300</v>
      </c>
      <c r="GV120" s="425">
        <v>1494</v>
      </c>
      <c r="GW120" s="426">
        <v>11274</v>
      </c>
      <c r="GX120" s="423">
        <v>16224</v>
      </c>
      <c r="GY120" s="424">
        <v>0</v>
      </c>
      <c r="GZ120" s="425">
        <v>0</v>
      </c>
      <c r="HA120" s="425">
        <v>0</v>
      </c>
      <c r="HB120" s="426">
        <v>0</v>
      </c>
      <c r="HC120" s="423">
        <v>0</v>
      </c>
      <c r="HD120" s="424">
        <v>156</v>
      </c>
      <c r="HE120" s="425">
        <v>1514</v>
      </c>
      <c r="HF120" s="425">
        <v>0</v>
      </c>
      <c r="HG120" s="425">
        <v>0</v>
      </c>
      <c r="HH120" s="423">
        <v>1670</v>
      </c>
      <c r="HI120" s="424">
        <v>0</v>
      </c>
      <c r="HJ120" s="425">
        <v>1786</v>
      </c>
      <c r="HK120" s="425">
        <v>0</v>
      </c>
      <c r="HL120" s="425">
        <v>0</v>
      </c>
      <c r="HM120" s="423">
        <v>1786</v>
      </c>
      <c r="HN120" s="424">
        <v>0</v>
      </c>
      <c r="HO120" s="425">
        <v>0</v>
      </c>
      <c r="HP120" s="425">
        <v>0</v>
      </c>
      <c r="HQ120" s="425">
        <v>0</v>
      </c>
      <c r="HR120" s="423">
        <v>0</v>
      </c>
      <c r="HS120" s="424">
        <v>0</v>
      </c>
      <c r="HT120" s="425">
        <v>0</v>
      </c>
      <c r="HU120" s="425">
        <v>0</v>
      </c>
      <c r="HV120" s="426">
        <v>0</v>
      </c>
      <c r="HW120" s="423">
        <v>0</v>
      </c>
      <c r="HX120" s="424">
        <v>0</v>
      </c>
      <c r="HY120" s="425">
        <v>0</v>
      </c>
      <c r="HZ120" s="425">
        <v>1494</v>
      </c>
      <c r="IA120" s="426">
        <v>11274</v>
      </c>
      <c r="IB120" s="423">
        <v>12768</v>
      </c>
      <c r="IC120" s="423">
        <v>0</v>
      </c>
      <c r="ID120" s="428">
        <v>0</v>
      </c>
      <c r="IE120" s="428">
        <v>0</v>
      </c>
      <c r="IF120" s="429">
        <v>4110</v>
      </c>
      <c r="IG120" s="425">
        <v>0</v>
      </c>
      <c r="IH120" s="425">
        <v>0</v>
      </c>
      <c r="II120" s="426">
        <v>0</v>
      </c>
      <c r="IJ120" s="423">
        <v>4110</v>
      </c>
      <c r="IK120" s="423">
        <v>0</v>
      </c>
      <c r="IL120" s="428">
        <v>0</v>
      </c>
      <c r="IM120" s="428">
        <v>0</v>
      </c>
      <c r="IN120" s="429">
        <v>0</v>
      </c>
      <c r="IO120" s="425">
        <v>1140</v>
      </c>
      <c r="IP120" s="425">
        <v>0</v>
      </c>
      <c r="IQ120" s="426">
        <v>0</v>
      </c>
      <c r="IR120" s="426">
        <v>0</v>
      </c>
      <c r="IS120" s="423">
        <v>1140</v>
      </c>
      <c r="IT120" s="423">
        <v>0</v>
      </c>
      <c r="IU120" s="428">
        <v>0</v>
      </c>
      <c r="IV120" s="428">
        <v>0</v>
      </c>
      <c r="IW120" s="429">
        <v>288</v>
      </c>
      <c r="IX120" s="425">
        <v>750</v>
      </c>
      <c r="IY120" s="425">
        <v>0</v>
      </c>
      <c r="IZ120" s="426">
        <v>0</v>
      </c>
      <c r="JA120" s="423">
        <v>1038</v>
      </c>
      <c r="JB120" s="423">
        <v>0</v>
      </c>
      <c r="JC120" s="428">
        <v>0</v>
      </c>
      <c r="JD120" s="428">
        <v>0</v>
      </c>
      <c r="JE120" s="429">
        <v>0</v>
      </c>
      <c r="JF120" s="425">
        <v>0</v>
      </c>
      <c r="JG120" s="425">
        <v>0</v>
      </c>
      <c r="JH120" s="426">
        <v>0</v>
      </c>
      <c r="JI120" s="423">
        <v>0</v>
      </c>
      <c r="JJ120" s="423">
        <v>0</v>
      </c>
      <c r="JK120" s="423">
        <v>0</v>
      </c>
      <c r="JL120" s="423">
        <v>0</v>
      </c>
      <c r="JM120" s="423">
        <v>61548</v>
      </c>
      <c r="JN120" s="423">
        <v>0</v>
      </c>
      <c r="JO120" s="400">
        <v>1</v>
      </c>
    </row>
    <row r="121" spans="1:275" x14ac:dyDescent="0.35">
      <c r="A121" s="386" t="s">
        <v>325</v>
      </c>
      <c r="B121" s="386"/>
      <c r="C121" s="387">
        <v>373</v>
      </c>
      <c r="D121" s="388">
        <v>0</v>
      </c>
      <c r="E121" s="388">
        <v>0</v>
      </c>
      <c r="F121" s="389">
        <v>19788</v>
      </c>
      <c r="G121" s="390">
        <v>7308</v>
      </c>
      <c r="H121" s="390">
        <v>44064</v>
      </c>
      <c r="I121" s="390">
        <v>21228</v>
      </c>
      <c r="J121" s="391">
        <v>13260</v>
      </c>
      <c r="K121" s="388">
        <v>105648</v>
      </c>
      <c r="L121" s="389">
        <v>0</v>
      </c>
      <c r="M121" s="390">
        <v>0</v>
      </c>
      <c r="N121" s="390">
        <v>0</v>
      </c>
      <c r="O121" s="390">
        <v>0</v>
      </c>
      <c r="P121" s="391">
        <v>0</v>
      </c>
      <c r="Q121" s="388">
        <v>0</v>
      </c>
      <c r="R121" s="389">
        <v>19788</v>
      </c>
      <c r="S121" s="390">
        <v>7308</v>
      </c>
      <c r="T121" s="390">
        <v>44064</v>
      </c>
      <c r="U121" s="390">
        <v>21228</v>
      </c>
      <c r="V121" s="391">
        <v>13260</v>
      </c>
      <c r="W121" s="388">
        <v>105648</v>
      </c>
      <c r="X121" s="389">
        <v>0</v>
      </c>
      <c r="Y121" s="390">
        <v>0</v>
      </c>
      <c r="Z121" s="390">
        <v>0</v>
      </c>
      <c r="AA121" s="390">
        <v>0</v>
      </c>
      <c r="AB121" s="391">
        <v>0</v>
      </c>
      <c r="AC121" s="392">
        <v>0</v>
      </c>
      <c r="AD121" s="389">
        <v>14849</v>
      </c>
      <c r="AE121" s="390">
        <v>1316</v>
      </c>
      <c r="AF121" s="390">
        <v>1596</v>
      </c>
      <c r="AG121" s="390">
        <v>8805</v>
      </c>
      <c r="AH121" s="391">
        <v>0</v>
      </c>
      <c r="AI121" s="392">
        <v>26566</v>
      </c>
      <c r="AJ121" s="389">
        <v>4939</v>
      </c>
      <c r="AK121" s="390">
        <v>5992</v>
      </c>
      <c r="AL121" s="390">
        <v>42468</v>
      </c>
      <c r="AM121" s="390">
        <v>12423</v>
      </c>
      <c r="AN121" s="391">
        <v>13260</v>
      </c>
      <c r="AO121" s="392">
        <v>79082</v>
      </c>
      <c r="AP121" s="389">
        <v>0</v>
      </c>
      <c r="AQ121" s="390">
        <v>0</v>
      </c>
      <c r="AR121" s="390">
        <v>0</v>
      </c>
      <c r="AS121" s="390">
        <v>0</v>
      </c>
      <c r="AT121" s="391">
        <v>0</v>
      </c>
      <c r="AU121" s="392">
        <v>0</v>
      </c>
      <c r="AV121" s="389">
        <v>0</v>
      </c>
      <c r="AW121" s="390">
        <v>0</v>
      </c>
      <c r="AX121" s="390">
        <v>0</v>
      </c>
      <c r="AY121" s="390">
        <v>0</v>
      </c>
      <c r="AZ121" s="391">
        <v>0</v>
      </c>
      <c r="BA121" s="392">
        <v>0</v>
      </c>
      <c r="BB121" s="389">
        <v>0</v>
      </c>
      <c r="BC121" s="390">
        <v>0</v>
      </c>
      <c r="BD121" s="390">
        <v>0</v>
      </c>
      <c r="BE121" s="390">
        <v>0</v>
      </c>
      <c r="BF121" s="391">
        <v>0</v>
      </c>
      <c r="BG121" s="392">
        <v>0</v>
      </c>
      <c r="BH121" s="389">
        <v>0</v>
      </c>
      <c r="BI121" s="390">
        <v>0</v>
      </c>
      <c r="BJ121" s="390">
        <v>0</v>
      </c>
      <c r="BK121" s="390">
        <v>0</v>
      </c>
      <c r="BL121" s="391">
        <v>0</v>
      </c>
      <c r="BM121" s="394">
        <v>0</v>
      </c>
      <c r="BN121" s="395">
        <v>0</v>
      </c>
      <c r="BO121" s="396">
        <v>0</v>
      </c>
      <c r="BP121" s="397">
        <v>0</v>
      </c>
      <c r="BQ121" s="397">
        <v>30714</v>
      </c>
      <c r="BR121" s="390">
        <v>3540</v>
      </c>
      <c r="BS121" s="390">
        <v>0</v>
      </c>
      <c r="BT121" s="398">
        <v>5760</v>
      </c>
      <c r="BU121" s="388">
        <v>40014</v>
      </c>
      <c r="BV121" s="389">
        <v>0</v>
      </c>
      <c r="BW121" s="390">
        <v>0</v>
      </c>
      <c r="BX121" s="390">
        <v>0</v>
      </c>
      <c r="BY121" s="391">
        <v>0</v>
      </c>
      <c r="BZ121" s="392">
        <v>0</v>
      </c>
      <c r="CA121" s="389">
        <v>23117</v>
      </c>
      <c r="CB121" s="390">
        <v>372</v>
      </c>
      <c r="CC121" s="390">
        <v>0</v>
      </c>
      <c r="CD121" s="390">
        <v>342</v>
      </c>
      <c r="CE121" s="392">
        <v>23831</v>
      </c>
      <c r="CF121" s="389">
        <v>7597</v>
      </c>
      <c r="CG121" s="390">
        <v>3168</v>
      </c>
      <c r="CH121" s="390">
        <v>0</v>
      </c>
      <c r="CI121" s="390">
        <v>5418</v>
      </c>
      <c r="CJ121" s="392">
        <v>16183</v>
      </c>
      <c r="CK121" s="389">
        <v>0</v>
      </c>
      <c r="CL121" s="390">
        <v>0</v>
      </c>
      <c r="CM121" s="390">
        <v>0</v>
      </c>
      <c r="CN121" s="390">
        <v>0</v>
      </c>
      <c r="CO121" s="392">
        <v>0</v>
      </c>
      <c r="CP121" s="389">
        <v>0</v>
      </c>
      <c r="CQ121" s="390">
        <v>0</v>
      </c>
      <c r="CR121" s="390">
        <v>0</v>
      </c>
      <c r="CS121" s="391">
        <v>0</v>
      </c>
      <c r="CT121" s="392">
        <v>0</v>
      </c>
      <c r="CU121" s="389">
        <v>0</v>
      </c>
      <c r="CV121" s="390">
        <v>0</v>
      </c>
      <c r="CW121" s="390">
        <v>0</v>
      </c>
      <c r="CX121" s="391">
        <v>0</v>
      </c>
      <c r="CY121" s="394">
        <v>0</v>
      </c>
      <c r="CZ121" s="399">
        <v>0</v>
      </c>
      <c r="DA121" s="436">
        <v>0</v>
      </c>
      <c r="DB121" s="396">
        <v>840</v>
      </c>
      <c r="DC121" s="397">
        <v>23274</v>
      </c>
      <c r="DD121" s="390">
        <v>36408</v>
      </c>
      <c r="DE121" s="390">
        <v>26964</v>
      </c>
      <c r="DF121" s="398">
        <v>23514</v>
      </c>
      <c r="DG121" s="388">
        <v>110160</v>
      </c>
      <c r="DH121" s="389">
        <v>0</v>
      </c>
      <c r="DI121" s="390">
        <v>0</v>
      </c>
      <c r="DJ121" s="390">
        <v>0</v>
      </c>
      <c r="DK121" s="391">
        <v>0</v>
      </c>
      <c r="DL121" s="392">
        <v>0</v>
      </c>
      <c r="DM121" s="389">
        <v>21389</v>
      </c>
      <c r="DN121" s="390">
        <v>12781</v>
      </c>
      <c r="DO121" s="390">
        <v>1594</v>
      </c>
      <c r="DP121" s="390">
        <v>0</v>
      </c>
      <c r="DQ121" s="392">
        <v>35764</v>
      </c>
      <c r="DR121" s="389">
        <v>1885</v>
      </c>
      <c r="DS121" s="390">
        <v>23627</v>
      </c>
      <c r="DT121" s="390">
        <v>25370</v>
      </c>
      <c r="DU121" s="390">
        <v>23514</v>
      </c>
      <c r="DV121" s="392">
        <v>74396</v>
      </c>
      <c r="DW121" s="389">
        <v>0</v>
      </c>
      <c r="DX121" s="390">
        <v>0</v>
      </c>
      <c r="DY121" s="390">
        <v>0</v>
      </c>
      <c r="DZ121" s="390">
        <v>0</v>
      </c>
      <c r="EA121" s="392">
        <v>0</v>
      </c>
      <c r="EB121" s="389">
        <v>0</v>
      </c>
      <c r="EC121" s="390">
        <v>0</v>
      </c>
      <c r="ED121" s="390">
        <v>0</v>
      </c>
      <c r="EE121" s="391">
        <v>0</v>
      </c>
      <c r="EF121" s="392">
        <v>0</v>
      </c>
      <c r="EG121" s="389">
        <v>0</v>
      </c>
      <c r="EH121" s="390">
        <v>0</v>
      </c>
      <c r="EI121" s="390">
        <v>0</v>
      </c>
      <c r="EJ121" s="391">
        <v>0</v>
      </c>
      <c r="EK121" s="394">
        <v>0</v>
      </c>
      <c r="EL121" s="399">
        <v>0</v>
      </c>
      <c r="EM121" s="388">
        <v>4332</v>
      </c>
      <c r="EN121" s="388">
        <v>696</v>
      </c>
      <c r="EO121" s="389">
        <v>20910</v>
      </c>
      <c r="EP121" s="390">
        <v>20880</v>
      </c>
      <c r="EQ121" s="390">
        <v>40458</v>
      </c>
      <c r="ER121" s="390">
        <v>8082</v>
      </c>
      <c r="ES121" s="398">
        <v>9852</v>
      </c>
      <c r="ET121" s="388">
        <v>100182</v>
      </c>
      <c r="EU121" s="397">
        <v>0</v>
      </c>
      <c r="EV121" s="390">
        <v>0</v>
      </c>
      <c r="EW121" s="390">
        <v>0</v>
      </c>
      <c r="EX121" s="390">
        <v>0</v>
      </c>
      <c r="EY121" s="398">
        <v>0</v>
      </c>
      <c r="EZ121" s="388">
        <v>0</v>
      </c>
      <c r="FA121" s="397">
        <v>20910</v>
      </c>
      <c r="FB121" s="390">
        <v>20880</v>
      </c>
      <c r="FC121" s="390">
        <v>40458</v>
      </c>
      <c r="FD121" s="390">
        <v>8082</v>
      </c>
      <c r="FE121" s="398">
        <v>9852</v>
      </c>
      <c r="FF121" s="388">
        <v>100182</v>
      </c>
      <c r="FG121" s="389">
        <v>11340</v>
      </c>
      <c r="FH121" s="390">
        <v>9222</v>
      </c>
      <c r="FI121" s="390">
        <v>27171</v>
      </c>
      <c r="FJ121" s="390">
        <v>0</v>
      </c>
      <c r="FK121" s="391">
        <v>0</v>
      </c>
      <c r="FL121" s="392">
        <v>47733</v>
      </c>
      <c r="FM121" s="389">
        <v>20894.5</v>
      </c>
      <c r="FN121" s="390">
        <v>8819.5</v>
      </c>
      <c r="FO121" s="390">
        <v>0</v>
      </c>
      <c r="FP121" s="390">
        <v>0</v>
      </c>
      <c r="FQ121" s="391">
        <v>0</v>
      </c>
      <c r="FR121" s="392">
        <v>29714</v>
      </c>
      <c r="FS121" s="389">
        <v>15.5</v>
      </c>
      <c r="FT121" s="390">
        <v>12060.5</v>
      </c>
      <c r="FU121" s="390">
        <v>40458</v>
      </c>
      <c r="FV121" s="390">
        <v>8082</v>
      </c>
      <c r="FW121" s="391">
        <v>9852</v>
      </c>
      <c r="FX121" s="392">
        <v>70468</v>
      </c>
      <c r="FY121" s="389">
        <v>0</v>
      </c>
      <c r="FZ121" s="390">
        <v>0</v>
      </c>
      <c r="GA121" s="390">
        <v>0</v>
      </c>
      <c r="GB121" s="390">
        <v>0</v>
      </c>
      <c r="GC121" s="391">
        <v>0</v>
      </c>
      <c r="GD121" s="392">
        <v>0</v>
      </c>
      <c r="GE121" s="389">
        <v>0</v>
      </c>
      <c r="GF121" s="390">
        <v>0</v>
      </c>
      <c r="GG121" s="390">
        <v>0</v>
      </c>
      <c r="GH121" s="390">
        <v>0</v>
      </c>
      <c r="GI121" s="391">
        <v>0</v>
      </c>
      <c r="GJ121" s="392">
        <v>0</v>
      </c>
      <c r="GK121" s="389">
        <v>0</v>
      </c>
      <c r="GL121" s="390">
        <v>0</v>
      </c>
      <c r="GM121" s="390">
        <v>0</v>
      </c>
      <c r="GN121" s="390">
        <v>0</v>
      </c>
      <c r="GO121" s="391">
        <v>0</v>
      </c>
      <c r="GP121" s="394">
        <v>0</v>
      </c>
      <c r="GQ121" s="388">
        <v>4332</v>
      </c>
      <c r="GR121" s="399">
        <v>5946</v>
      </c>
      <c r="GS121" s="396">
        <v>2856</v>
      </c>
      <c r="GT121" s="397">
        <v>2688</v>
      </c>
      <c r="GU121" s="390">
        <v>51900</v>
      </c>
      <c r="GV121" s="390">
        <v>2838</v>
      </c>
      <c r="GW121" s="391">
        <v>25632</v>
      </c>
      <c r="GX121" s="388">
        <v>83058</v>
      </c>
      <c r="GY121" s="389">
        <v>0</v>
      </c>
      <c r="GZ121" s="390">
        <v>0</v>
      </c>
      <c r="HA121" s="390">
        <v>0</v>
      </c>
      <c r="HB121" s="391">
        <v>0</v>
      </c>
      <c r="HC121" s="392">
        <v>0</v>
      </c>
      <c r="HD121" s="389">
        <v>0</v>
      </c>
      <c r="HE121" s="390">
        <v>33449</v>
      </c>
      <c r="HF121" s="390">
        <v>0</v>
      </c>
      <c r="HG121" s="390">
        <v>0</v>
      </c>
      <c r="HH121" s="392">
        <v>33449</v>
      </c>
      <c r="HI121" s="389">
        <v>0</v>
      </c>
      <c r="HJ121" s="390">
        <v>18451</v>
      </c>
      <c r="HK121" s="390">
        <v>0</v>
      </c>
      <c r="HL121" s="390">
        <v>0</v>
      </c>
      <c r="HM121" s="392">
        <v>18451</v>
      </c>
      <c r="HN121" s="389">
        <v>0</v>
      </c>
      <c r="HO121" s="390">
        <v>0</v>
      </c>
      <c r="HP121" s="390">
        <v>0</v>
      </c>
      <c r="HQ121" s="390">
        <v>0</v>
      </c>
      <c r="HR121" s="392">
        <v>0</v>
      </c>
      <c r="HS121" s="389">
        <v>0</v>
      </c>
      <c r="HT121" s="390">
        <v>0</v>
      </c>
      <c r="HU121" s="390">
        <v>0</v>
      </c>
      <c r="HV121" s="391">
        <v>0</v>
      </c>
      <c r="HW121" s="392">
        <v>0</v>
      </c>
      <c r="HX121" s="389">
        <v>2688</v>
      </c>
      <c r="HY121" s="390">
        <v>0</v>
      </c>
      <c r="HZ121" s="390">
        <v>2838</v>
      </c>
      <c r="IA121" s="391">
        <v>25632</v>
      </c>
      <c r="IB121" s="394">
        <v>31158</v>
      </c>
      <c r="IC121" s="388">
        <v>5778</v>
      </c>
      <c r="ID121" s="396">
        <v>2026</v>
      </c>
      <c r="IE121" s="396">
        <v>612</v>
      </c>
      <c r="IF121" s="397">
        <v>2010</v>
      </c>
      <c r="IG121" s="390">
        <v>3696</v>
      </c>
      <c r="IH121" s="390">
        <v>612</v>
      </c>
      <c r="II121" s="391">
        <v>11772</v>
      </c>
      <c r="IJ121" s="388">
        <v>18090</v>
      </c>
      <c r="IK121" s="399">
        <v>1414</v>
      </c>
      <c r="IL121" s="396">
        <v>46878</v>
      </c>
      <c r="IM121" s="396">
        <v>660</v>
      </c>
      <c r="IN121" s="397">
        <v>3036</v>
      </c>
      <c r="IO121" s="390">
        <v>0</v>
      </c>
      <c r="IP121" s="390">
        <v>1368</v>
      </c>
      <c r="IQ121" s="391">
        <v>1020</v>
      </c>
      <c r="IR121" s="391">
        <v>174</v>
      </c>
      <c r="IS121" s="388">
        <v>5598</v>
      </c>
      <c r="IT121" s="399">
        <v>46218</v>
      </c>
      <c r="IU121" s="396">
        <v>15552</v>
      </c>
      <c r="IV121" s="396">
        <v>0</v>
      </c>
      <c r="IW121" s="397">
        <v>0</v>
      </c>
      <c r="IX121" s="390">
        <v>0</v>
      </c>
      <c r="IY121" s="390">
        <v>0</v>
      </c>
      <c r="IZ121" s="391">
        <v>0</v>
      </c>
      <c r="JA121" s="388">
        <v>0</v>
      </c>
      <c r="JB121" s="399">
        <v>15552</v>
      </c>
      <c r="JC121" s="396">
        <v>53964</v>
      </c>
      <c r="JD121" s="396">
        <v>0</v>
      </c>
      <c r="JE121" s="397">
        <v>300</v>
      </c>
      <c r="JF121" s="390">
        <v>0</v>
      </c>
      <c r="JG121" s="390">
        <v>144</v>
      </c>
      <c r="JH121" s="391">
        <v>0</v>
      </c>
      <c r="JI121" s="388">
        <v>444</v>
      </c>
      <c r="JJ121" s="399">
        <v>53964</v>
      </c>
      <c r="JK121" s="388">
        <v>128698</v>
      </c>
      <c r="JL121" s="388">
        <v>5664</v>
      </c>
      <c r="JM121" s="388">
        <v>463194</v>
      </c>
      <c r="JN121" s="388">
        <v>127258</v>
      </c>
      <c r="JO121" s="400">
        <v>1</v>
      </c>
    </row>
    <row r="122" spans="1:275" x14ac:dyDescent="0.35">
      <c r="A122" s="401" t="s">
        <v>325</v>
      </c>
      <c r="B122" s="410"/>
      <c r="C122" s="437">
        <v>484</v>
      </c>
      <c r="D122" s="403">
        <v>0</v>
      </c>
      <c r="E122" s="403">
        <v>0</v>
      </c>
      <c r="F122" s="404">
        <v>0</v>
      </c>
      <c r="G122" s="405">
        <v>0</v>
      </c>
      <c r="H122" s="405">
        <v>0</v>
      </c>
      <c r="I122" s="405">
        <v>0</v>
      </c>
      <c r="J122" s="393">
        <v>0</v>
      </c>
      <c r="K122" s="403">
        <v>0</v>
      </c>
      <c r="L122" s="404">
        <v>0</v>
      </c>
      <c r="M122" s="405">
        <v>0</v>
      </c>
      <c r="N122" s="405">
        <v>0</v>
      </c>
      <c r="O122" s="405">
        <v>0</v>
      </c>
      <c r="P122" s="393">
        <v>0</v>
      </c>
      <c r="Q122" s="403">
        <v>0</v>
      </c>
      <c r="R122" s="404">
        <v>0</v>
      </c>
      <c r="S122" s="405">
        <v>0</v>
      </c>
      <c r="T122" s="405">
        <v>0</v>
      </c>
      <c r="U122" s="405">
        <v>0</v>
      </c>
      <c r="V122" s="393">
        <v>0</v>
      </c>
      <c r="W122" s="403">
        <v>0</v>
      </c>
      <c r="X122" s="404">
        <v>0</v>
      </c>
      <c r="Y122" s="405">
        <v>0</v>
      </c>
      <c r="Z122" s="405">
        <v>0</v>
      </c>
      <c r="AA122" s="405">
        <v>0</v>
      </c>
      <c r="AB122" s="393">
        <v>0</v>
      </c>
      <c r="AC122" s="406">
        <v>0</v>
      </c>
      <c r="AD122" s="404">
        <v>0</v>
      </c>
      <c r="AE122" s="405">
        <v>0</v>
      </c>
      <c r="AF122" s="405">
        <v>0</v>
      </c>
      <c r="AG122" s="405">
        <v>0</v>
      </c>
      <c r="AH122" s="393">
        <v>0</v>
      </c>
      <c r="AI122" s="406">
        <v>0</v>
      </c>
      <c r="AJ122" s="404">
        <v>0</v>
      </c>
      <c r="AK122" s="405">
        <v>0</v>
      </c>
      <c r="AL122" s="405">
        <v>0</v>
      </c>
      <c r="AM122" s="405">
        <v>0</v>
      </c>
      <c r="AN122" s="393">
        <v>0</v>
      </c>
      <c r="AO122" s="406">
        <v>0</v>
      </c>
      <c r="AP122" s="404">
        <v>0</v>
      </c>
      <c r="AQ122" s="405">
        <v>0</v>
      </c>
      <c r="AR122" s="405">
        <v>0</v>
      </c>
      <c r="AS122" s="405">
        <v>0</v>
      </c>
      <c r="AT122" s="393">
        <v>0</v>
      </c>
      <c r="AU122" s="406">
        <v>0</v>
      </c>
      <c r="AV122" s="404">
        <v>0</v>
      </c>
      <c r="AW122" s="405">
        <v>0</v>
      </c>
      <c r="AX122" s="405">
        <v>0</v>
      </c>
      <c r="AY122" s="405">
        <v>0</v>
      </c>
      <c r="AZ122" s="393">
        <v>0</v>
      </c>
      <c r="BA122" s="406">
        <v>0</v>
      </c>
      <c r="BB122" s="404">
        <v>0</v>
      </c>
      <c r="BC122" s="405">
        <v>0</v>
      </c>
      <c r="BD122" s="405">
        <v>0</v>
      </c>
      <c r="BE122" s="405">
        <v>0</v>
      </c>
      <c r="BF122" s="393">
        <v>0</v>
      </c>
      <c r="BG122" s="406">
        <v>0</v>
      </c>
      <c r="BH122" s="404">
        <v>0</v>
      </c>
      <c r="BI122" s="405">
        <v>0</v>
      </c>
      <c r="BJ122" s="405">
        <v>0</v>
      </c>
      <c r="BK122" s="405">
        <v>0</v>
      </c>
      <c r="BL122" s="393">
        <v>0</v>
      </c>
      <c r="BM122" s="407">
        <v>0</v>
      </c>
      <c r="BN122" s="438">
        <v>0</v>
      </c>
      <c r="BO122" s="408">
        <v>0</v>
      </c>
      <c r="BP122" s="439">
        <v>0</v>
      </c>
      <c r="BQ122" s="439">
        <v>0</v>
      </c>
      <c r="BR122" s="405">
        <v>0</v>
      </c>
      <c r="BS122" s="405">
        <v>0</v>
      </c>
      <c r="BT122" s="440">
        <v>0</v>
      </c>
      <c r="BU122" s="403">
        <v>0</v>
      </c>
      <c r="BV122" s="404">
        <v>0</v>
      </c>
      <c r="BW122" s="405">
        <v>0</v>
      </c>
      <c r="BX122" s="405">
        <v>0</v>
      </c>
      <c r="BY122" s="393">
        <v>0</v>
      </c>
      <c r="BZ122" s="406">
        <v>0</v>
      </c>
      <c r="CA122" s="404">
        <v>0</v>
      </c>
      <c r="CB122" s="405">
        <v>0</v>
      </c>
      <c r="CC122" s="405">
        <v>0</v>
      </c>
      <c r="CD122" s="405">
        <v>0</v>
      </c>
      <c r="CE122" s="406">
        <v>0</v>
      </c>
      <c r="CF122" s="404">
        <v>0</v>
      </c>
      <c r="CG122" s="405">
        <v>0</v>
      </c>
      <c r="CH122" s="405">
        <v>0</v>
      </c>
      <c r="CI122" s="405">
        <v>0</v>
      </c>
      <c r="CJ122" s="406">
        <v>0</v>
      </c>
      <c r="CK122" s="404">
        <v>0</v>
      </c>
      <c r="CL122" s="405">
        <v>0</v>
      </c>
      <c r="CM122" s="405">
        <v>0</v>
      </c>
      <c r="CN122" s="405">
        <v>0</v>
      </c>
      <c r="CO122" s="406">
        <v>0</v>
      </c>
      <c r="CP122" s="404">
        <v>0</v>
      </c>
      <c r="CQ122" s="405">
        <v>0</v>
      </c>
      <c r="CR122" s="405">
        <v>0</v>
      </c>
      <c r="CS122" s="393">
        <v>0</v>
      </c>
      <c r="CT122" s="406">
        <v>0</v>
      </c>
      <c r="CU122" s="404">
        <v>0</v>
      </c>
      <c r="CV122" s="405">
        <v>0</v>
      </c>
      <c r="CW122" s="405">
        <v>0</v>
      </c>
      <c r="CX122" s="393">
        <v>0</v>
      </c>
      <c r="CY122" s="407">
        <v>0</v>
      </c>
      <c r="CZ122" s="409">
        <v>0</v>
      </c>
      <c r="DA122" s="403">
        <v>0</v>
      </c>
      <c r="DB122" s="396">
        <v>0</v>
      </c>
      <c r="DC122" s="439">
        <v>0</v>
      </c>
      <c r="DD122" s="405">
        <v>0</v>
      </c>
      <c r="DE122" s="405">
        <v>0</v>
      </c>
      <c r="DF122" s="440">
        <v>0</v>
      </c>
      <c r="DG122" s="403">
        <v>0</v>
      </c>
      <c r="DH122" s="404">
        <v>0</v>
      </c>
      <c r="DI122" s="405">
        <v>0</v>
      </c>
      <c r="DJ122" s="405">
        <v>0</v>
      </c>
      <c r="DK122" s="393">
        <v>0</v>
      </c>
      <c r="DL122" s="406">
        <v>0</v>
      </c>
      <c r="DM122" s="404">
        <v>0</v>
      </c>
      <c r="DN122" s="405">
        <v>0</v>
      </c>
      <c r="DO122" s="405">
        <v>0</v>
      </c>
      <c r="DP122" s="405">
        <v>0</v>
      </c>
      <c r="DQ122" s="406">
        <v>0</v>
      </c>
      <c r="DR122" s="404">
        <v>0</v>
      </c>
      <c r="DS122" s="405">
        <v>0</v>
      </c>
      <c r="DT122" s="405">
        <v>0</v>
      </c>
      <c r="DU122" s="405">
        <v>0</v>
      </c>
      <c r="DV122" s="406">
        <v>0</v>
      </c>
      <c r="DW122" s="404">
        <v>0</v>
      </c>
      <c r="DX122" s="405">
        <v>0</v>
      </c>
      <c r="DY122" s="405">
        <v>0</v>
      </c>
      <c r="DZ122" s="405">
        <v>0</v>
      </c>
      <c r="EA122" s="406">
        <v>0</v>
      </c>
      <c r="EB122" s="404">
        <v>0</v>
      </c>
      <c r="EC122" s="405">
        <v>0</v>
      </c>
      <c r="ED122" s="405">
        <v>0</v>
      </c>
      <c r="EE122" s="393">
        <v>0</v>
      </c>
      <c r="EF122" s="406">
        <v>0</v>
      </c>
      <c r="EG122" s="404">
        <v>0</v>
      </c>
      <c r="EH122" s="405">
        <v>0</v>
      </c>
      <c r="EI122" s="405">
        <v>0</v>
      </c>
      <c r="EJ122" s="393">
        <v>0</v>
      </c>
      <c r="EK122" s="407">
        <v>0</v>
      </c>
      <c r="EL122" s="409">
        <v>0</v>
      </c>
      <c r="EM122" s="403">
        <v>0</v>
      </c>
      <c r="EN122" s="388">
        <v>0</v>
      </c>
      <c r="EO122" s="404">
        <v>0</v>
      </c>
      <c r="EP122" s="405">
        <v>0</v>
      </c>
      <c r="EQ122" s="405">
        <v>0</v>
      </c>
      <c r="ER122" s="405">
        <v>0</v>
      </c>
      <c r="ES122" s="440">
        <v>0</v>
      </c>
      <c r="ET122" s="403">
        <v>0</v>
      </c>
      <c r="EU122" s="439">
        <v>0</v>
      </c>
      <c r="EV122" s="405">
        <v>0</v>
      </c>
      <c r="EW122" s="405">
        <v>0</v>
      </c>
      <c r="EX122" s="405">
        <v>0</v>
      </c>
      <c r="EY122" s="440">
        <v>0</v>
      </c>
      <c r="EZ122" s="403">
        <v>0</v>
      </c>
      <c r="FA122" s="439">
        <v>0</v>
      </c>
      <c r="FB122" s="405">
        <v>0</v>
      </c>
      <c r="FC122" s="405">
        <v>0</v>
      </c>
      <c r="FD122" s="405">
        <v>0</v>
      </c>
      <c r="FE122" s="440">
        <v>0</v>
      </c>
      <c r="FF122" s="403">
        <v>0</v>
      </c>
      <c r="FG122" s="404">
        <v>0</v>
      </c>
      <c r="FH122" s="405">
        <v>0</v>
      </c>
      <c r="FI122" s="405">
        <v>0</v>
      </c>
      <c r="FJ122" s="405">
        <v>0</v>
      </c>
      <c r="FK122" s="393">
        <v>0</v>
      </c>
      <c r="FL122" s="406">
        <v>0</v>
      </c>
      <c r="FM122" s="404">
        <v>0</v>
      </c>
      <c r="FN122" s="405">
        <v>0</v>
      </c>
      <c r="FO122" s="405">
        <v>0</v>
      </c>
      <c r="FP122" s="405">
        <v>0</v>
      </c>
      <c r="FQ122" s="393">
        <v>0</v>
      </c>
      <c r="FR122" s="406">
        <v>0</v>
      </c>
      <c r="FS122" s="404">
        <v>0</v>
      </c>
      <c r="FT122" s="405">
        <v>0</v>
      </c>
      <c r="FU122" s="405">
        <v>0</v>
      </c>
      <c r="FV122" s="405">
        <v>0</v>
      </c>
      <c r="FW122" s="393">
        <v>0</v>
      </c>
      <c r="FX122" s="406">
        <v>0</v>
      </c>
      <c r="FY122" s="404">
        <v>0</v>
      </c>
      <c r="FZ122" s="405">
        <v>0</v>
      </c>
      <c r="GA122" s="405">
        <v>0</v>
      </c>
      <c r="GB122" s="405">
        <v>0</v>
      </c>
      <c r="GC122" s="393">
        <v>0</v>
      </c>
      <c r="GD122" s="406">
        <v>0</v>
      </c>
      <c r="GE122" s="404">
        <v>0</v>
      </c>
      <c r="GF122" s="405">
        <v>0</v>
      </c>
      <c r="GG122" s="405">
        <v>0</v>
      </c>
      <c r="GH122" s="405">
        <v>0</v>
      </c>
      <c r="GI122" s="393">
        <v>0</v>
      </c>
      <c r="GJ122" s="406">
        <v>0</v>
      </c>
      <c r="GK122" s="404">
        <v>0</v>
      </c>
      <c r="GL122" s="405">
        <v>0</v>
      </c>
      <c r="GM122" s="405">
        <v>0</v>
      </c>
      <c r="GN122" s="405">
        <v>0</v>
      </c>
      <c r="GO122" s="393">
        <v>0</v>
      </c>
      <c r="GP122" s="394">
        <v>0</v>
      </c>
      <c r="GQ122" s="388">
        <v>0</v>
      </c>
      <c r="GR122" s="399">
        <v>0</v>
      </c>
      <c r="GS122" s="396">
        <v>0</v>
      </c>
      <c r="GT122" s="439">
        <v>0</v>
      </c>
      <c r="GU122" s="405">
        <v>0</v>
      </c>
      <c r="GV122" s="405">
        <v>0</v>
      </c>
      <c r="GW122" s="393">
        <v>0</v>
      </c>
      <c r="GX122" s="403">
        <v>0</v>
      </c>
      <c r="GY122" s="404">
        <v>0</v>
      </c>
      <c r="GZ122" s="405">
        <v>0</v>
      </c>
      <c r="HA122" s="405">
        <v>0</v>
      </c>
      <c r="HB122" s="393">
        <v>0</v>
      </c>
      <c r="HC122" s="406">
        <v>0</v>
      </c>
      <c r="HD122" s="404">
        <v>0</v>
      </c>
      <c r="HE122" s="405">
        <v>0</v>
      </c>
      <c r="HF122" s="405">
        <v>0</v>
      </c>
      <c r="HG122" s="405">
        <v>0</v>
      </c>
      <c r="HH122" s="406">
        <v>0</v>
      </c>
      <c r="HI122" s="404">
        <v>0</v>
      </c>
      <c r="HJ122" s="405">
        <v>0</v>
      </c>
      <c r="HK122" s="405">
        <v>0</v>
      </c>
      <c r="HL122" s="405">
        <v>0</v>
      </c>
      <c r="HM122" s="406">
        <v>0</v>
      </c>
      <c r="HN122" s="404">
        <v>0</v>
      </c>
      <c r="HO122" s="405">
        <v>0</v>
      </c>
      <c r="HP122" s="405">
        <v>0</v>
      </c>
      <c r="HQ122" s="405">
        <v>0</v>
      </c>
      <c r="HR122" s="406">
        <v>0</v>
      </c>
      <c r="HS122" s="404">
        <v>0</v>
      </c>
      <c r="HT122" s="405">
        <v>0</v>
      </c>
      <c r="HU122" s="405">
        <v>0</v>
      </c>
      <c r="HV122" s="393">
        <v>0</v>
      </c>
      <c r="HW122" s="406">
        <v>0</v>
      </c>
      <c r="HX122" s="404">
        <v>0</v>
      </c>
      <c r="HY122" s="405">
        <v>0</v>
      </c>
      <c r="HZ122" s="405">
        <v>0</v>
      </c>
      <c r="IA122" s="393">
        <v>0</v>
      </c>
      <c r="IB122" s="407">
        <v>0</v>
      </c>
      <c r="IC122" s="403">
        <v>0</v>
      </c>
      <c r="ID122" s="408">
        <v>0</v>
      </c>
      <c r="IE122" s="408">
        <v>0</v>
      </c>
      <c r="IF122" s="439">
        <v>0</v>
      </c>
      <c r="IG122" s="405">
        <v>0</v>
      </c>
      <c r="IH122" s="405">
        <v>0</v>
      </c>
      <c r="II122" s="393">
        <v>0</v>
      </c>
      <c r="IJ122" s="403">
        <v>0</v>
      </c>
      <c r="IK122" s="409">
        <v>0</v>
      </c>
      <c r="IL122" s="408">
        <v>10400</v>
      </c>
      <c r="IM122" s="408">
        <v>0</v>
      </c>
      <c r="IN122" s="439">
        <v>0</v>
      </c>
      <c r="IO122" s="405">
        <v>0</v>
      </c>
      <c r="IP122" s="405">
        <v>0</v>
      </c>
      <c r="IQ122" s="393">
        <v>0</v>
      </c>
      <c r="IR122" s="393">
        <v>0</v>
      </c>
      <c r="IS122" s="403">
        <v>0</v>
      </c>
      <c r="IT122" s="409">
        <v>10400</v>
      </c>
      <c r="IU122" s="408">
        <v>81952</v>
      </c>
      <c r="IV122" s="408">
        <v>0</v>
      </c>
      <c r="IW122" s="439">
        <v>0</v>
      </c>
      <c r="IX122" s="405">
        <v>0</v>
      </c>
      <c r="IY122" s="405">
        <v>0</v>
      </c>
      <c r="IZ122" s="393">
        <v>0</v>
      </c>
      <c r="JA122" s="403">
        <v>0</v>
      </c>
      <c r="JB122" s="409">
        <v>81952</v>
      </c>
      <c r="JC122" s="408">
        <v>79719</v>
      </c>
      <c r="JD122" s="408">
        <v>0</v>
      </c>
      <c r="JE122" s="439">
        <v>0</v>
      </c>
      <c r="JF122" s="405">
        <v>0</v>
      </c>
      <c r="JG122" s="405">
        <v>0</v>
      </c>
      <c r="JH122" s="393">
        <v>0</v>
      </c>
      <c r="JI122" s="403">
        <v>0</v>
      </c>
      <c r="JJ122" s="409">
        <v>79719</v>
      </c>
      <c r="JK122" s="403">
        <v>172071</v>
      </c>
      <c r="JL122" s="403">
        <v>0</v>
      </c>
      <c r="JM122" s="403">
        <v>0</v>
      </c>
      <c r="JN122" s="403">
        <v>172071</v>
      </c>
      <c r="JO122" s="400">
        <v>1</v>
      </c>
    </row>
    <row r="123" spans="1:275" x14ac:dyDescent="0.35">
      <c r="A123" s="401" t="s">
        <v>325</v>
      </c>
      <c r="B123" s="410"/>
      <c r="C123" s="402">
        <v>480</v>
      </c>
      <c r="D123" s="403">
        <v>0</v>
      </c>
      <c r="E123" s="403">
        <v>0</v>
      </c>
      <c r="F123" s="404">
        <v>4806</v>
      </c>
      <c r="G123" s="405">
        <v>14544</v>
      </c>
      <c r="H123" s="405">
        <v>2622</v>
      </c>
      <c r="I123" s="405">
        <v>5842</v>
      </c>
      <c r="J123" s="393">
        <v>4987</v>
      </c>
      <c r="K123" s="403">
        <v>32801</v>
      </c>
      <c r="L123" s="404">
        <v>0</v>
      </c>
      <c r="M123" s="405">
        <v>0</v>
      </c>
      <c r="N123" s="405">
        <v>0</v>
      </c>
      <c r="O123" s="405">
        <v>0</v>
      </c>
      <c r="P123" s="393">
        <v>0</v>
      </c>
      <c r="Q123" s="403">
        <v>0</v>
      </c>
      <c r="R123" s="404">
        <v>4806</v>
      </c>
      <c r="S123" s="405">
        <v>14544</v>
      </c>
      <c r="T123" s="405">
        <v>2622</v>
      </c>
      <c r="U123" s="405">
        <v>5842</v>
      </c>
      <c r="V123" s="393">
        <v>4987</v>
      </c>
      <c r="W123" s="403">
        <v>32801</v>
      </c>
      <c r="X123" s="404">
        <v>0</v>
      </c>
      <c r="Y123" s="405">
        <v>0</v>
      </c>
      <c r="Z123" s="405">
        <v>0</v>
      </c>
      <c r="AA123" s="405">
        <v>0</v>
      </c>
      <c r="AB123" s="393">
        <v>0</v>
      </c>
      <c r="AC123" s="406">
        <v>0</v>
      </c>
      <c r="AD123" s="404">
        <v>4791</v>
      </c>
      <c r="AE123" s="405">
        <v>3157</v>
      </c>
      <c r="AF123" s="405">
        <v>0</v>
      </c>
      <c r="AG123" s="405">
        <v>0</v>
      </c>
      <c r="AH123" s="393">
        <v>0</v>
      </c>
      <c r="AI123" s="406">
        <v>7948</v>
      </c>
      <c r="AJ123" s="404">
        <v>15</v>
      </c>
      <c r="AK123" s="405">
        <v>11387</v>
      </c>
      <c r="AL123" s="405">
        <v>2622</v>
      </c>
      <c r="AM123" s="405">
        <v>5784</v>
      </c>
      <c r="AN123" s="393">
        <v>3774</v>
      </c>
      <c r="AO123" s="406">
        <v>23582</v>
      </c>
      <c r="AP123" s="404">
        <v>0</v>
      </c>
      <c r="AQ123" s="405">
        <v>0</v>
      </c>
      <c r="AR123" s="405">
        <v>0</v>
      </c>
      <c r="AS123" s="405">
        <v>0</v>
      </c>
      <c r="AT123" s="393">
        <v>0</v>
      </c>
      <c r="AU123" s="406">
        <v>0</v>
      </c>
      <c r="AV123" s="404">
        <v>0</v>
      </c>
      <c r="AW123" s="405">
        <v>0</v>
      </c>
      <c r="AX123" s="405">
        <v>0</v>
      </c>
      <c r="AY123" s="405">
        <v>0</v>
      </c>
      <c r="AZ123" s="393">
        <v>0</v>
      </c>
      <c r="BA123" s="406">
        <v>0</v>
      </c>
      <c r="BB123" s="404">
        <v>0</v>
      </c>
      <c r="BC123" s="405">
        <v>0</v>
      </c>
      <c r="BD123" s="405">
        <v>0</v>
      </c>
      <c r="BE123" s="405">
        <v>58</v>
      </c>
      <c r="BF123" s="393">
        <v>1213</v>
      </c>
      <c r="BG123" s="406">
        <v>1271</v>
      </c>
      <c r="BH123" s="404">
        <v>0</v>
      </c>
      <c r="BI123" s="405">
        <v>0</v>
      </c>
      <c r="BJ123" s="405">
        <v>0</v>
      </c>
      <c r="BK123" s="405">
        <v>0</v>
      </c>
      <c r="BL123" s="393">
        <v>0</v>
      </c>
      <c r="BM123" s="407">
        <v>0</v>
      </c>
      <c r="BN123" s="438">
        <v>0</v>
      </c>
      <c r="BO123" s="408">
        <v>0</v>
      </c>
      <c r="BP123" s="439">
        <v>0</v>
      </c>
      <c r="BQ123" s="439">
        <v>6210</v>
      </c>
      <c r="BR123" s="405">
        <v>10380</v>
      </c>
      <c r="BS123" s="405">
        <v>2028</v>
      </c>
      <c r="BT123" s="440">
        <v>0</v>
      </c>
      <c r="BU123" s="403">
        <v>18618</v>
      </c>
      <c r="BV123" s="404">
        <v>0</v>
      </c>
      <c r="BW123" s="405">
        <v>0</v>
      </c>
      <c r="BX123" s="405">
        <v>0</v>
      </c>
      <c r="BY123" s="393">
        <v>0</v>
      </c>
      <c r="BZ123" s="406">
        <v>0</v>
      </c>
      <c r="CA123" s="404">
        <v>6210</v>
      </c>
      <c r="CB123" s="405">
        <v>6631</v>
      </c>
      <c r="CC123" s="405">
        <v>0</v>
      </c>
      <c r="CD123" s="405">
        <v>0</v>
      </c>
      <c r="CE123" s="406">
        <v>12841</v>
      </c>
      <c r="CF123" s="404">
        <v>0</v>
      </c>
      <c r="CG123" s="405">
        <v>3749</v>
      </c>
      <c r="CH123" s="405">
        <v>2028</v>
      </c>
      <c r="CI123" s="405">
        <v>0</v>
      </c>
      <c r="CJ123" s="406">
        <v>5777</v>
      </c>
      <c r="CK123" s="404">
        <v>0</v>
      </c>
      <c r="CL123" s="405">
        <v>0</v>
      </c>
      <c r="CM123" s="405">
        <v>0</v>
      </c>
      <c r="CN123" s="405">
        <v>0</v>
      </c>
      <c r="CO123" s="406">
        <v>0</v>
      </c>
      <c r="CP123" s="404">
        <v>0</v>
      </c>
      <c r="CQ123" s="405">
        <v>0</v>
      </c>
      <c r="CR123" s="405">
        <v>0</v>
      </c>
      <c r="CS123" s="393">
        <v>0</v>
      </c>
      <c r="CT123" s="406">
        <v>0</v>
      </c>
      <c r="CU123" s="404">
        <v>0</v>
      </c>
      <c r="CV123" s="405">
        <v>0</v>
      </c>
      <c r="CW123" s="405">
        <v>0</v>
      </c>
      <c r="CX123" s="393">
        <v>0</v>
      </c>
      <c r="CY123" s="407">
        <v>0</v>
      </c>
      <c r="CZ123" s="409">
        <v>0</v>
      </c>
      <c r="DA123" s="403">
        <v>0</v>
      </c>
      <c r="DB123" s="396">
        <v>0</v>
      </c>
      <c r="DC123" s="439">
        <v>5358</v>
      </c>
      <c r="DD123" s="405">
        <v>10602</v>
      </c>
      <c r="DE123" s="405">
        <v>7854</v>
      </c>
      <c r="DF123" s="440">
        <v>10620</v>
      </c>
      <c r="DG123" s="403">
        <v>34434</v>
      </c>
      <c r="DH123" s="404">
        <v>0</v>
      </c>
      <c r="DI123" s="405">
        <v>0</v>
      </c>
      <c r="DJ123" s="405">
        <v>0</v>
      </c>
      <c r="DK123" s="393">
        <v>0</v>
      </c>
      <c r="DL123" s="406">
        <v>0</v>
      </c>
      <c r="DM123" s="404">
        <v>5358</v>
      </c>
      <c r="DN123" s="405">
        <v>580</v>
      </c>
      <c r="DO123" s="405">
        <v>0</v>
      </c>
      <c r="DP123" s="405">
        <v>0</v>
      </c>
      <c r="DQ123" s="406">
        <v>5938</v>
      </c>
      <c r="DR123" s="404">
        <v>0</v>
      </c>
      <c r="DS123" s="405">
        <v>10022</v>
      </c>
      <c r="DT123" s="405">
        <v>7854</v>
      </c>
      <c r="DU123" s="405">
        <v>10620</v>
      </c>
      <c r="DV123" s="406">
        <v>28496</v>
      </c>
      <c r="DW123" s="404">
        <v>0</v>
      </c>
      <c r="DX123" s="405">
        <v>0</v>
      </c>
      <c r="DY123" s="405">
        <v>0</v>
      </c>
      <c r="DZ123" s="405">
        <v>0</v>
      </c>
      <c r="EA123" s="406">
        <v>0</v>
      </c>
      <c r="EB123" s="404">
        <v>0</v>
      </c>
      <c r="EC123" s="405">
        <v>0</v>
      </c>
      <c r="ED123" s="405">
        <v>0</v>
      </c>
      <c r="EE123" s="393">
        <v>0</v>
      </c>
      <c r="EF123" s="406">
        <v>0</v>
      </c>
      <c r="EG123" s="404">
        <v>0</v>
      </c>
      <c r="EH123" s="405">
        <v>0</v>
      </c>
      <c r="EI123" s="405">
        <v>0</v>
      </c>
      <c r="EJ123" s="393">
        <v>0</v>
      </c>
      <c r="EK123" s="407">
        <v>0</v>
      </c>
      <c r="EL123" s="409">
        <v>0</v>
      </c>
      <c r="EM123" s="403">
        <v>4674</v>
      </c>
      <c r="EN123" s="388">
        <v>6738</v>
      </c>
      <c r="EO123" s="404">
        <v>3714</v>
      </c>
      <c r="EP123" s="405">
        <v>11634</v>
      </c>
      <c r="EQ123" s="405">
        <v>7728</v>
      </c>
      <c r="ER123" s="405">
        <v>14220</v>
      </c>
      <c r="ES123" s="440">
        <v>4980</v>
      </c>
      <c r="ET123" s="403">
        <v>42276</v>
      </c>
      <c r="EU123" s="439">
        <v>0</v>
      </c>
      <c r="EV123" s="405">
        <v>0</v>
      </c>
      <c r="EW123" s="405">
        <v>0</v>
      </c>
      <c r="EX123" s="405">
        <v>0</v>
      </c>
      <c r="EY123" s="440">
        <v>0</v>
      </c>
      <c r="EZ123" s="403">
        <v>0</v>
      </c>
      <c r="FA123" s="439">
        <v>3714</v>
      </c>
      <c r="FB123" s="405">
        <v>11634</v>
      </c>
      <c r="FC123" s="405">
        <v>7728</v>
      </c>
      <c r="FD123" s="405">
        <v>14220</v>
      </c>
      <c r="FE123" s="440">
        <v>4980</v>
      </c>
      <c r="FF123" s="403">
        <v>42276</v>
      </c>
      <c r="FG123" s="404">
        <v>0</v>
      </c>
      <c r="FH123" s="405">
        <v>366</v>
      </c>
      <c r="FI123" s="405">
        <v>0</v>
      </c>
      <c r="FJ123" s="405">
        <v>0</v>
      </c>
      <c r="FK123" s="393">
        <v>0</v>
      </c>
      <c r="FL123" s="406">
        <v>366</v>
      </c>
      <c r="FM123" s="404">
        <v>3486</v>
      </c>
      <c r="FN123" s="405">
        <v>129</v>
      </c>
      <c r="FO123" s="405">
        <v>0</v>
      </c>
      <c r="FP123" s="405">
        <v>3060</v>
      </c>
      <c r="FQ123" s="393">
        <v>3678</v>
      </c>
      <c r="FR123" s="406">
        <v>10353</v>
      </c>
      <c r="FS123" s="404">
        <v>228</v>
      </c>
      <c r="FT123" s="405">
        <v>11505</v>
      </c>
      <c r="FU123" s="405">
        <v>7728</v>
      </c>
      <c r="FV123" s="405">
        <v>11160</v>
      </c>
      <c r="FW123" s="393">
        <v>1302</v>
      </c>
      <c r="FX123" s="406">
        <v>31923</v>
      </c>
      <c r="FY123" s="404">
        <v>0</v>
      </c>
      <c r="FZ123" s="405">
        <v>0</v>
      </c>
      <c r="GA123" s="405">
        <v>0</v>
      </c>
      <c r="GB123" s="405">
        <v>0</v>
      </c>
      <c r="GC123" s="393">
        <v>0</v>
      </c>
      <c r="GD123" s="406">
        <v>0</v>
      </c>
      <c r="GE123" s="404">
        <v>0</v>
      </c>
      <c r="GF123" s="405">
        <v>0</v>
      </c>
      <c r="GG123" s="405">
        <v>0</v>
      </c>
      <c r="GH123" s="405">
        <v>0</v>
      </c>
      <c r="GI123" s="393">
        <v>0</v>
      </c>
      <c r="GJ123" s="406">
        <v>0</v>
      </c>
      <c r="GK123" s="404">
        <v>0</v>
      </c>
      <c r="GL123" s="405">
        <v>0</v>
      </c>
      <c r="GM123" s="405">
        <v>0</v>
      </c>
      <c r="GN123" s="405">
        <v>0</v>
      </c>
      <c r="GO123" s="393">
        <v>0</v>
      </c>
      <c r="GP123" s="394">
        <v>0</v>
      </c>
      <c r="GQ123" s="388">
        <v>2352</v>
      </c>
      <c r="GR123" s="399">
        <v>31044</v>
      </c>
      <c r="GS123" s="396">
        <v>7470</v>
      </c>
      <c r="GT123" s="439">
        <v>2928</v>
      </c>
      <c r="GU123" s="405">
        <v>3648</v>
      </c>
      <c r="GV123" s="405">
        <v>5022</v>
      </c>
      <c r="GW123" s="393">
        <v>1164</v>
      </c>
      <c r="GX123" s="403">
        <v>12762</v>
      </c>
      <c r="GY123" s="404">
        <v>0</v>
      </c>
      <c r="GZ123" s="405">
        <v>0</v>
      </c>
      <c r="HA123" s="405">
        <v>0</v>
      </c>
      <c r="HB123" s="393">
        <v>0</v>
      </c>
      <c r="HC123" s="406">
        <v>0</v>
      </c>
      <c r="HD123" s="404">
        <v>2928</v>
      </c>
      <c r="HE123" s="405">
        <v>1869</v>
      </c>
      <c r="HF123" s="405">
        <v>0</v>
      </c>
      <c r="HG123" s="405">
        <v>0</v>
      </c>
      <c r="HH123" s="406">
        <v>4797</v>
      </c>
      <c r="HI123" s="404">
        <v>0</v>
      </c>
      <c r="HJ123" s="405">
        <v>1779</v>
      </c>
      <c r="HK123" s="405">
        <v>0</v>
      </c>
      <c r="HL123" s="405">
        <v>0</v>
      </c>
      <c r="HM123" s="406">
        <v>1779</v>
      </c>
      <c r="HN123" s="404">
        <v>0</v>
      </c>
      <c r="HO123" s="405">
        <v>0</v>
      </c>
      <c r="HP123" s="405">
        <v>0</v>
      </c>
      <c r="HQ123" s="405">
        <v>0</v>
      </c>
      <c r="HR123" s="406">
        <v>0</v>
      </c>
      <c r="HS123" s="404">
        <v>0</v>
      </c>
      <c r="HT123" s="405">
        <v>0</v>
      </c>
      <c r="HU123" s="405">
        <v>0</v>
      </c>
      <c r="HV123" s="393">
        <v>0</v>
      </c>
      <c r="HW123" s="406">
        <v>0</v>
      </c>
      <c r="HX123" s="404">
        <v>0</v>
      </c>
      <c r="HY123" s="405">
        <v>0</v>
      </c>
      <c r="HZ123" s="405">
        <v>5022</v>
      </c>
      <c r="IA123" s="393">
        <v>1164</v>
      </c>
      <c r="IB123" s="407">
        <v>6186</v>
      </c>
      <c r="IC123" s="403">
        <v>23574</v>
      </c>
      <c r="ID123" s="408">
        <v>16056</v>
      </c>
      <c r="IE123" s="408">
        <v>1200</v>
      </c>
      <c r="IF123" s="439">
        <v>0</v>
      </c>
      <c r="IG123" s="405">
        <v>1596</v>
      </c>
      <c r="IH123" s="405">
        <v>0</v>
      </c>
      <c r="II123" s="393">
        <v>0</v>
      </c>
      <c r="IJ123" s="403">
        <v>1596</v>
      </c>
      <c r="IK123" s="409">
        <v>14856</v>
      </c>
      <c r="IL123" s="408">
        <v>16992</v>
      </c>
      <c r="IM123" s="408">
        <v>0</v>
      </c>
      <c r="IN123" s="439">
        <v>0</v>
      </c>
      <c r="IO123" s="405">
        <v>0</v>
      </c>
      <c r="IP123" s="405">
        <v>0</v>
      </c>
      <c r="IQ123" s="393">
        <v>0</v>
      </c>
      <c r="IR123" s="393">
        <v>0</v>
      </c>
      <c r="IS123" s="403">
        <v>0</v>
      </c>
      <c r="IT123" s="409">
        <v>16992</v>
      </c>
      <c r="IU123" s="408">
        <v>41832</v>
      </c>
      <c r="IV123" s="408">
        <v>0</v>
      </c>
      <c r="IW123" s="439">
        <v>0</v>
      </c>
      <c r="IX123" s="405">
        <v>0</v>
      </c>
      <c r="IY123" s="405">
        <v>0</v>
      </c>
      <c r="IZ123" s="393">
        <v>0</v>
      </c>
      <c r="JA123" s="403">
        <v>0</v>
      </c>
      <c r="JB123" s="409">
        <v>41832</v>
      </c>
      <c r="JC123" s="408">
        <v>41046</v>
      </c>
      <c r="JD123" s="408">
        <v>0</v>
      </c>
      <c r="JE123" s="439">
        <v>0</v>
      </c>
      <c r="JF123" s="405">
        <v>0</v>
      </c>
      <c r="JG123" s="405">
        <v>0</v>
      </c>
      <c r="JH123" s="393">
        <v>0</v>
      </c>
      <c r="JI123" s="403">
        <v>0</v>
      </c>
      <c r="JJ123" s="409">
        <v>41046</v>
      </c>
      <c r="JK123" s="403">
        <v>151644</v>
      </c>
      <c r="JL123" s="403">
        <v>15408</v>
      </c>
      <c r="JM123" s="403">
        <v>142487</v>
      </c>
      <c r="JN123" s="403">
        <v>140652</v>
      </c>
      <c r="JO123" s="400">
        <v>1</v>
      </c>
    </row>
    <row r="124" spans="1:275" hidden="1" x14ac:dyDescent="0.35">
      <c r="A124" s="401" t="s">
        <v>325</v>
      </c>
      <c r="B124" s="410"/>
      <c r="C124" s="402">
        <v>411</v>
      </c>
      <c r="D124" s="403">
        <v>0</v>
      </c>
      <c r="E124" s="403">
        <v>0</v>
      </c>
      <c r="F124" s="404">
        <v>0</v>
      </c>
      <c r="G124" s="405">
        <v>0</v>
      </c>
      <c r="H124" s="405">
        <v>0</v>
      </c>
      <c r="I124" s="405">
        <v>0</v>
      </c>
      <c r="J124" s="393">
        <v>0</v>
      </c>
      <c r="K124" s="403">
        <v>0</v>
      </c>
      <c r="L124" s="404">
        <v>0</v>
      </c>
      <c r="M124" s="405">
        <v>0</v>
      </c>
      <c r="N124" s="405">
        <v>0</v>
      </c>
      <c r="O124" s="405">
        <v>0</v>
      </c>
      <c r="P124" s="393">
        <v>0</v>
      </c>
      <c r="Q124" s="403">
        <v>0</v>
      </c>
      <c r="R124" s="404">
        <v>0</v>
      </c>
      <c r="S124" s="405">
        <v>0</v>
      </c>
      <c r="T124" s="405">
        <v>0</v>
      </c>
      <c r="U124" s="405">
        <v>0</v>
      </c>
      <c r="V124" s="393">
        <v>0</v>
      </c>
      <c r="W124" s="403">
        <v>0</v>
      </c>
      <c r="X124" s="404">
        <v>0</v>
      </c>
      <c r="Y124" s="405">
        <v>0</v>
      </c>
      <c r="Z124" s="405">
        <v>0</v>
      </c>
      <c r="AA124" s="405">
        <v>0</v>
      </c>
      <c r="AB124" s="393">
        <v>0</v>
      </c>
      <c r="AC124" s="406">
        <v>0</v>
      </c>
      <c r="AD124" s="404">
        <v>0</v>
      </c>
      <c r="AE124" s="405">
        <v>0</v>
      </c>
      <c r="AF124" s="405">
        <v>0</v>
      </c>
      <c r="AG124" s="405">
        <v>0</v>
      </c>
      <c r="AH124" s="393">
        <v>0</v>
      </c>
      <c r="AI124" s="406">
        <v>0</v>
      </c>
      <c r="AJ124" s="404">
        <v>0</v>
      </c>
      <c r="AK124" s="405">
        <v>0</v>
      </c>
      <c r="AL124" s="405">
        <v>0</v>
      </c>
      <c r="AM124" s="405">
        <v>0</v>
      </c>
      <c r="AN124" s="393">
        <v>0</v>
      </c>
      <c r="AO124" s="406">
        <v>0</v>
      </c>
      <c r="AP124" s="404">
        <v>0</v>
      </c>
      <c r="AQ124" s="405">
        <v>0</v>
      </c>
      <c r="AR124" s="405">
        <v>0</v>
      </c>
      <c r="AS124" s="405">
        <v>0</v>
      </c>
      <c r="AT124" s="393">
        <v>0</v>
      </c>
      <c r="AU124" s="406">
        <v>0</v>
      </c>
      <c r="AV124" s="404">
        <v>0</v>
      </c>
      <c r="AW124" s="405">
        <v>0</v>
      </c>
      <c r="AX124" s="405">
        <v>0</v>
      </c>
      <c r="AY124" s="405">
        <v>0</v>
      </c>
      <c r="AZ124" s="393">
        <v>0</v>
      </c>
      <c r="BA124" s="406">
        <v>0</v>
      </c>
      <c r="BB124" s="404">
        <v>0</v>
      </c>
      <c r="BC124" s="405">
        <v>0</v>
      </c>
      <c r="BD124" s="405">
        <v>0</v>
      </c>
      <c r="BE124" s="405">
        <v>0</v>
      </c>
      <c r="BF124" s="393">
        <v>0</v>
      </c>
      <c r="BG124" s="406">
        <v>0</v>
      </c>
      <c r="BH124" s="404">
        <v>0</v>
      </c>
      <c r="BI124" s="405">
        <v>0</v>
      </c>
      <c r="BJ124" s="405">
        <v>0</v>
      </c>
      <c r="BK124" s="405">
        <v>0</v>
      </c>
      <c r="BL124" s="393">
        <v>0</v>
      </c>
      <c r="BM124" s="407">
        <v>0</v>
      </c>
      <c r="BN124" s="438">
        <v>0</v>
      </c>
      <c r="BO124" s="408">
        <v>0</v>
      </c>
      <c r="BP124" s="439">
        <v>0</v>
      </c>
      <c r="BQ124" s="439">
        <v>0</v>
      </c>
      <c r="BR124" s="405">
        <v>0</v>
      </c>
      <c r="BS124" s="405">
        <v>0</v>
      </c>
      <c r="BT124" s="440">
        <v>0</v>
      </c>
      <c r="BU124" s="403">
        <v>0</v>
      </c>
      <c r="BV124" s="404">
        <v>0</v>
      </c>
      <c r="BW124" s="405">
        <v>0</v>
      </c>
      <c r="BX124" s="405">
        <v>0</v>
      </c>
      <c r="BY124" s="393">
        <v>0</v>
      </c>
      <c r="BZ124" s="406">
        <v>0</v>
      </c>
      <c r="CA124" s="404">
        <v>0</v>
      </c>
      <c r="CB124" s="405">
        <v>0</v>
      </c>
      <c r="CC124" s="405">
        <v>0</v>
      </c>
      <c r="CD124" s="405">
        <v>0</v>
      </c>
      <c r="CE124" s="406">
        <v>0</v>
      </c>
      <c r="CF124" s="404">
        <v>0</v>
      </c>
      <c r="CG124" s="405">
        <v>0</v>
      </c>
      <c r="CH124" s="405">
        <v>0</v>
      </c>
      <c r="CI124" s="405">
        <v>0</v>
      </c>
      <c r="CJ124" s="406">
        <v>0</v>
      </c>
      <c r="CK124" s="404">
        <v>0</v>
      </c>
      <c r="CL124" s="405">
        <v>0</v>
      </c>
      <c r="CM124" s="405">
        <v>0</v>
      </c>
      <c r="CN124" s="405">
        <v>0</v>
      </c>
      <c r="CO124" s="406">
        <v>0</v>
      </c>
      <c r="CP124" s="404">
        <v>0</v>
      </c>
      <c r="CQ124" s="405">
        <v>0</v>
      </c>
      <c r="CR124" s="405">
        <v>0</v>
      </c>
      <c r="CS124" s="393">
        <v>0</v>
      </c>
      <c r="CT124" s="406">
        <v>0</v>
      </c>
      <c r="CU124" s="404">
        <v>0</v>
      </c>
      <c r="CV124" s="405">
        <v>0</v>
      </c>
      <c r="CW124" s="405">
        <v>0</v>
      </c>
      <c r="CX124" s="393">
        <v>0</v>
      </c>
      <c r="CY124" s="407">
        <v>0</v>
      </c>
      <c r="CZ124" s="409">
        <v>0</v>
      </c>
      <c r="DA124" s="403">
        <v>0</v>
      </c>
      <c r="DB124" s="396">
        <v>0</v>
      </c>
      <c r="DC124" s="439">
        <v>0</v>
      </c>
      <c r="DD124" s="405">
        <v>0</v>
      </c>
      <c r="DE124" s="405">
        <v>0</v>
      </c>
      <c r="DF124" s="440">
        <v>0</v>
      </c>
      <c r="DG124" s="403">
        <v>0</v>
      </c>
      <c r="DH124" s="404">
        <v>0</v>
      </c>
      <c r="DI124" s="405">
        <v>0</v>
      </c>
      <c r="DJ124" s="405">
        <v>0</v>
      </c>
      <c r="DK124" s="393">
        <v>0</v>
      </c>
      <c r="DL124" s="406">
        <v>0</v>
      </c>
      <c r="DM124" s="404">
        <v>0</v>
      </c>
      <c r="DN124" s="405">
        <v>0</v>
      </c>
      <c r="DO124" s="405">
        <v>0</v>
      </c>
      <c r="DP124" s="405">
        <v>0</v>
      </c>
      <c r="DQ124" s="406">
        <v>0</v>
      </c>
      <c r="DR124" s="404">
        <v>0</v>
      </c>
      <c r="DS124" s="405">
        <v>0</v>
      </c>
      <c r="DT124" s="405">
        <v>0</v>
      </c>
      <c r="DU124" s="405">
        <v>0</v>
      </c>
      <c r="DV124" s="406">
        <v>0</v>
      </c>
      <c r="DW124" s="404">
        <v>0</v>
      </c>
      <c r="DX124" s="405">
        <v>0</v>
      </c>
      <c r="DY124" s="405">
        <v>0</v>
      </c>
      <c r="DZ124" s="405">
        <v>0</v>
      </c>
      <c r="EA124" s="406">
        <v>0</v>
      </c>
      <c r="EB124" s="404">
        <v>0</v>
      </c>
      <c r="EC124" s="405">
        <v>0</v>
      </c>
      <c r="ED124" s="405">
        <v>0</v>
      </c>
      <c r="EE124" s="393">
        <v>0</v>
      </c>
      <c r="EF124" s="406">
        <v>0</v>
      </c>
      <c r="EG124" s="404">
        <v>0</v>
      </c>
      <c r="EH124" s="405">
        <v>0</v>
      </c>
      <c r="EI124" s="405">
        <v>0</v>
      </c>
      <c r="EJ124" s="393">
        <v>0</v>
      </c>
      <c r="EK124" s="407">
        <v>0</v>
      </c>
      <c r="EL124" s="409">
        <v>0</v>
      </c>
      <c r="EM124" s="403">
        <v>0</v>
      </c>
      <c r="EN124" s="388">
        <v>0</v>
      </c>
      <c r="EO124" s="404">
        <v>0</v>
      </c>
      <c r="EP124" s="405">
        <v>0</v>
      </c>
      <c r="EQ124" s="405">
        <v>0</v>
      </c>
      <c r="ER124" s="405">
        <v>0</v>
      </c>
      <c r="ES124" s="440">
        <v>0</v>
      </c>
      <c r="ET124" s="403">
        <v>0</v>
      </c>
      <c r="EU124" s="439">
        <v>0</v>
      </c>
      <c r="EV124" s="405">
        <v>0</v>
      </c>
      <c r="EW124" s="405">
        <v>0</v>
      </c>
      <c r="EX124" s="405">
        <v>0</v>
      </c>
      <c r="EY124" s="440">
        <v>0</v>
      </c>
      <c r="EZ124" s="403">
        <v>0</v>
      </c>
      <c r="FA124" s="439">
        <v>0</v>
      </c>
      <c r="FB124" s="405">
        <v>0</v>
      </c>
      <c r="FC124" s="405">
        <v>0</v>
      </c>
      <c r="FD124" s="405">
        <v>0</v>
      </c>
      <c r="FE124" s="440">
        <v>0</v>
      </c>
      <c r="FF124" s="403">
        <v>0</v>
      </c>
      <c r="FG124" s="404">
        <v>0</v>
      </c>
      <c r="FH124" s="405">
        <v>0</v>
      </c>
      <c r="FI124" s="405">
        <v>0</v>
      </c>
      <c r="FJ124" s="405">
        <v>0</v>
      </c>
      <c r="FK124" s="393">
        <v>0</v>
      </c>
      <c r="FL124" s="406">
        <v>0</v>
      </c>
      <c r="FM124" s="404">
        <v>0</v>
      </c>
      <c r="FN124" s="405">
        <v>0</v>
      </c>
      <c r="FO124" s="405">
        <v>0</v>
      </c>
      <c r="FP124" s="405">
        <v>0</v>
      </c>
      <c r="FQ124" s="393">
        <v>0</v>
      </c>
      <c r="FR124" s="406">
        <v>0</v>
      </c>
      <c r="FS124" s="404">
        <v>0</v>
      </c>
      <c r="FT124" s="405">
        <v>0</v>
      </c>
      <c r="FU124" s="405">
        <v>0</v>
      </c>
      <c r="FV124" s="405">
        <v>0</v>
      </c>
      <c r="FW124" s="393">
        <v>0</v>
      </c>
      <c r="FX124" s="406">
        <v>0</v>
      </c>
      <c r="FY124" s="404">
        <v>0</v>
      </c>
      <c r="FZ124" s="405">
        <v>0</v>
      </c>
      <c r="GA124" s="405">
        <v>0</v>
      </c>
      <c r="GB124" s="405">
        <v>0</v>
      </c>
      <c r="GC124" s="393">
        <v>0</v>
      </c>
      <c r="GD124" s="406">
        <v>0</v>
      </c>
      <c r="GE124" s="404">
        <v>0</v>
      </c>
      <c r="GF124" s="405">
        <v>0</v>
      </c>
      <c r="GG124" s="405">
        <v>0</v>
      </c>
      <c r="GH124" s="405">
        <v>0</v>
      </c>
      <c r="GI124" s="393">
        <v>0</v>
      </c>
      <c r="GJ124" s="406">
        <v>0</v>
      </c>
      <c r="GK124" s="404">
        <v>0</v>
      </c>
      <c r="GL124" s="405">
        <v>0</v>
      </c>
      <c r="GM124" s="405">
        <v>0</v>
      </c>
      <c r="GN124" s="405">
        <v>0</v>
      </c>
      <c r="GO124" s="393">
        <v>0</v>
      </c>
      <c r="GP124" s="394">
        <v>0</v>
      </c>
      <c r="GQ124" s="388">
        <v>0</v>
      </c>
      <c r="GR124" s="399">
        <v>0</v>
      </c>
      <c r="GS124" s="396">
        <v>0</v>
      </c>
      <c r="GT124" s="439">
        <v>0</v>
      </c>
      <c r="GU124" s="405">
        <v>0</v>
      </c>
      <c r="GV124" s="405">
        <v>0</v>
      </c>
      <c r="GW124" s="393">
        <v>0</v>
      </c>
      <c r="GX124" s="403">
        <v>0</v>
      </c>
      <c r="GY124" s="404">
        <v>0</v>
      </c>
      <c r="GZ124" s="405">
        <v>0</v>
      </c>
      <c r="HA124" s="405">
        <v>0</v>
      </c>
      <c r="HB124" s="393">
        <v>0</v>
      </c>
      <c r="HC124" s="406">
        <v>0</v>
      </c>
      <c r="HD124" s="404">
        <v>0</v>
      </c>
      <c r="HE124" s="405">
        <v>0</v>
      </c>
      <c r="HF124" s="405">
        <v>0</v>
      </c>
      <c r="HG124" s="405">
        <v>0</v>
      </c>
      <c r="HH124" s="406">
        <v>0</v>
      </c>
      <c r="HI124" s="404">
        <v>0</v>
      </c>
      <c r="HJ124" s="405">
        <v>0</v>
      </c>
      <c r="HK124" s="405">
        <v>0</v>
      </c>
      <c r="HL124" s="405">
        <v>0</v>
      </c>
      <c r="HM124" s="406">
        <v>0</v>
      </c>
      <c r="HN124" s="404">
        <v>0</v>
      </c>
      <c r="HO124" s="405">
        <v>0</v>
      </c>
      <c r="HP124" s="405">
        <v>0</v>
      </c>
      <c r="HQ124" s="405">
        <v>0</v>
      </c>
      <c r="HR124" s="406">
        <v>0</v>
      </c>
      <c r="HS124" s="404">
        <v>0</v>
      </c>
      <c r="HT124" s="405">
        <v>0</v>
      </c>
      <c r="HU124" s="405">
        <v>0</v>
      </c>
      <c r="HV124" s="393">
        <v>0</v>
      </c>
      <c r="HW124" s="406">
        <v>0</v>
      </c>
      <c r="HX124" s="404">
        <v>0</v>
      </c>
      <c r="HY124" s="405">
        <v>0</v>
      </c>
      <c r="HZ124" s="405">
        <v>0</v>
      </c>
      <c r="IA124" s="393">
        <v>0</v>
      </c>
      <c r="IB124" s="407">
        <v>0</v>
      </c>
      <c r="IC124" s="403">
        <v>0</v>
      </c>
      <c r="ID124" s="408">
        <v>0</v>
      </c>
      <c r="IE124" s="408">
        <v>0</v>
      </c>
      <c r="IF124" s="439">
        <v>0</v>
      </c>
      <c r="IG124" s="405">
        <v>0</v>
      </c>
      <c r="IH124" s="405">
        <v>0</v>
      </c>
      <c r="II124" s="393">
        <v>0</v>
      </c>
      <c r="IJ124" s="403">
        <v>0</v>
      </c>
      <c r="IK124" s="409">
        <v>0</v>
      </c>
      <c r="IL124" s="408">
        <v>0</v>
      </c>
      <c r="IM124" s="408">
        <v>0</v>
      </c>
      <c r="IN124" s="439">
        <v>0</v>
      </c>
      <c r="IO124" s="405">
        <v>0</v>
      </c>
      <c r="IP124" s="405">
        <v>0</v>
      </c>
      <c r="IQ124" s="393">
        <v>0</v>
      </c>
      <c r="IR124" s="393">
        <v>0</v>
      </c>
      <c r="IS124" s="403">
        <v>0</v>
      </c>
      <c r="IT124" s="409">
        <v>0</v>
      </c>
      <c r="IU124" s="408">
        <v>0</v>
      </c>
      <c r="IV124" s="408">
        <v>0</v>
      </c>
      <c r="IW124" s="439">
        <v>0</v>
      </c>
      <c r="IX124" s="405">
        <v>0</v>
      </c>
      <c r="IY124" s="405">
        <v>0</v>
      </c>
      <c r="IZ124" s="393">
        <v>0</v>
      </c>
      <c r="JA124" s="403">
        <v>0</v>
      </c>
      <c r="JB124" s="409">
        <v>0</v>
      </c>
      <c r="JC124" s="408">
        <v>0</v>
      </c>
      <c r="JD124" s="408">
        <v>0</v>
      </c>
      <c r="JE124" s="439">
        <v>0</v>
      </c>
      <c r="JF124" s="405">
        <v>0</v>
      </c>
      <c r="JG124" s="405">
        <v>0</v>
      </c>
      <c r="JH124" s="393">
        <v>0</v>
      </c>
      <c r="JI124" s="403">
        <v>0</v>
      </c>
      <c r="JJ124" s="409">
        <v>0</v>
      </c>
      <c r="JK124" s="403">
        <v>0</v>
      </c>
      <c r="JL124" s="403">
        <v>0</v>
      </c>
      <c r="JM124" s="403">
        <v>0</v>
      </c>
      <c r="JN124" s="403">
        <v>0</v>
      </c>
      <c r="JO124" s="400">
        <v>0</v>
      </c>
    </row>
    <row r="125" spans="1:275" x14ac:dyDescent="0.35">
      <c r="A125" s="401" t="s">
        <v>325</v>
      </c>
      <c r="B125" s="410"/>
      <c r="C125" s="402" t="s">
        <v>170</v>
      </c>
      <c r="D125" s="403">
        <v>0</v>
      </c>
      <c r="E125" s="403">
        <v>0</v>
      </c>
      <c r="F125" s="404">
        <v>4656</v>
      </c>
      <c r="G125" s="405">
        <v>1026</v>
      </c>
      <c r="H125" s="405">
        <v>0</v>
      </c>
      <c r="I125" s="405">
        <v>0</v>
      </c>
      <c r="J125" s="393">
        <v>1884</v>
      </c>
      <c r="K125" s="403">
        <v>7566</v>
      </c>
      <c r="L125" s="404">
        <v>0</v>
      </c>
      <c r="M125" s="405">
        <v>0</v>
      </c>
      <c r="N125" s="405">
        <v>0</v>
      </c>
      <c r="O125" s="405">
        <v>0</v>
      </c>
      <c r="P125" s="393">
        <v>0</v>
      </c>
      <c r="Q125" s="403">
        <v>0</v>
      </c>
      <c r="R125" s="404">
        <v>4656</v>
      </c>
      <c r="S125" s="405">
        <v>1026</v>
      </c>
      <c r="T125" s="405">
        <v>0</v>
      </c>
      <c r="U125" s="405">
        <v>0</v>
      </c>
      <c r="V125" s="393">
        <v>1884</v>
      </c>
      <c r="W125" s="403">
        <v>7566</v>
      </c>
      <c r="X125" s="404">
        <v>0</v>
      </c>
      <c r="Y125" s="405">
        <v>0</v>
      </c>
      <c r="Z125" s="405">
        <v>0</v>
      </c>
      <c r="AA125" s="405">
        <v>0</v>
      </c>
      <c r="AB125" s="393">
        <v>0</v>
      </c>
      <c r="AC125" s="406">
        <v>0</v>
      </c>
      <c r="AD125" s="404">
        <v>4563</v>
      </c>
      <c r="AE125" s="405">
        <v>427</v>
      </c>
      <c r="AF125" s="405">
        <v>0</v>
      </c>
      <c r="AG125" s="405">
        <v>0</v>
      </c>
      <c r="AH125" s="393">
        <v>0</v>
      </c>
      <c r="AI125" s="406">
        <v>4990</v>
      </c>
      <c r="AJ125" s="404">
        <v>93</v>
      </c>
      <c r="AK125" s="405">
        <v>599</v>
      </c>
      <c r="AL125" s="405">
        <v>0</v>
      </c>
      <c r="AM125" s="405">
        <v>0</v>
      </c>
      <c r="AN125" s="393">
        <v>1884</v>
      </c>
      <c r="AO125" s="406">
        <v>2576</v>
      </c>
      <c r="AP125" s="404">
        <v>0</v>
      </c>
      <c r="AQ125" s="405">
        <v>0</v>
      </c>
      <c r="AR125" s="405">
        <v>0</v>
      </c>
      <c r="AS125" s="405">
        <v>0</v>
      </c>
      <c r="AT125" s="393">
        <v>0</v>
      </c>
      <c r="AU125" s="406">
        <v>0</v>
      </c>
      <c r="AV125" s="404">
        <v>0</v>
      </c>
      <c r="AW125" s="405">
        <v>0</v>
      </c>
      <c r="AX125" s="405">
        <v>0</v>
      </c>
      <c r="AY125" s="405">
        <v>0</v>
      </c>
      <c r="AZ125" s="393">
        <v>0</v>
      </c>
      <c r="BA125" s="406">
        <v>0</v>
      </c>
      <c r="BB125" s="404">
        <v>0</v>
      </c>
      <c r="BC125" s="405">
        <v>0</v>
      </c>
      <c r="BD125" s="405">
        <v>0</v>
      </c>
      <c r="BE125" s="405">
        <v>0</v>
      </c>
      <c r="BF125" s="393">
        <v>0</v>
      </c>
      <c r="BG125" s="406">
        <v>0</v>
      </c>
      <c r="BH125" s="404">
        <v>0</v>
      </c>
      <c r="BI125" s="405">
        <v>0</v>
      </c>
      <c r="BJ125" s="405">
        <v>0</v>
      </c>
      <c r="BK125" s="405">
        <v>0</v>
      </c>
      <c r="BL125" s="393">
        <v>0</v>
      </c>
      <c r="BM125" s="407">
        <v>0</v>
      </c>
      <c r="BN125" s="438">
        <v>0</v>
      </c>
      <c r="BO125" s="408">
        <v>0</v>
      </c>
      <c r="BP125" s="439">
        <v>0</v>
      </c>
      <c r="BQ125" s="439">
        <v>23064</v>
      </c>
      <c r="BR125" s="405">
        <v>12396</v>
      </c>
      <c r="BS125" s="405">
        <v>1776</v>
      </c>
      <c r="BT125" s="440">
        <v>34482</v>
      </c>
      <c r="BU125" s="403">
        <v>71718</v>
      </c>
      <c r="BV125" s="404">
        <v>0</v>
      </c>
      <c r="BW125" s="405">
        <v>0</v>
      </c>
      <c r="BX125" s="405">
        <v>0</v>
      </c>
      <c r="BY125" s="393">
        <v>0</v>
      </c>
      <c r="BZ125" s="406">
        <v>0</v>
      </c>
      <c r="CA125" s="404">
        <v>5647.3333333333321</v>
      </c>
      <c r="CB125" s="405">
        <v>0</v>
      </c>
      <c r="CC125" s="405">
        <v>0</v>
      </c>
      <c r="CD125" s="405">
        <v>0</v>
      </c>
      <c r="CE125" s="406">
        <v>5647.3333333333321</v>
      </c>
      <c r="CF125" s="404">
        <v>17416.666666666668</v>
      </c>
      <c r="CG125" s="405">
        <v>12396</v>
      </c>
      <c r="CH125" s="405">
        <v>1776</v>
      </c>
      <c r="CI125" s="405">
        <v>34482</v>
      </c>
      <c r="CJ125" s="406">
        <v>66070.666666666672</v>
      </c>
      <c r="CK125" s="404">
        <v>0</v>
      </c>
      <c r="CL125" s="405">
        <v>0</v>
      </c>
      <c r="CM125" s="405">
        <v>0</v>
      </c>
      <c r="CN125" s="405">
        <v>0</v>
      </c>
      <c r="CO125" s="406">
        <v>0</v>
      </c>
      <c r="CP125" s="404">
        <v>0</v>
      </c>
      <c r="CQ125" s="405">
        <v>0</v>
      </c>
      <c r="CR125" s="405">
        <v>0</v>
      </c>
      <c r="CS125" s="393">
        <v>0</v>
      </c>
      <c r="CT125" s="406">
        <v>0</v>
      </c>
      <c r="CU125" s="404">
        <v>0</v>
      </c>
      <c r="CV125" s="405">
        <v>0</v>
      </c>
      <c r="CW125" s="405">
        <v>0</v>
      </c>
      <c r="CX125" s="393">
        <v>0</v>
      </c>
      <c r="CY125" s="407">
        <v>0</v>
      </c>
      <c r="CZ125" s="409">
        <v>0</v>
      </c>
      <c r="DA125" s="403">
        <v>0</v>
      </c>
      <c r="DB125" s="396">
        <v>0</v>
      </c>
      <c r="DC125" s="439">
        <v>31548</v>
      </c>
      <c r="DD125" s="405">
        <v>25422</v>
      </c>
      <c r="DE125" s="405">
        <v>30372</v>
      </c>
      <c r="DF125" s="440">
        <v>9186</v>
      </c>
      <c r="DG125" s="403">
        <v>96528</v>
      </c>
      <c r="DH125" s="404">
        <v>0</v>
      </c>
      <c r="DI125" s="405">
        <v>0</v>
      </c>
      <c r="DJ125" s="405">
        <v>0</v>
      </c>
      <c r="DK125" s="393">
        <v>0</v>
      </c>
      <c r="DL125" s="406">
        <v>0</v>
      </c>
      <c r="DM125" s="404">
        <v>19163.5</v>
      </c>
      <c r="DN125" s="405">
        <v>0</v>
      </c>
      <c r="DO125" s="405">
        <v>0</v>
      </c>
      <c r="DP125" s="405">
        <v>0</v>
      </c>
      <c r="DQ125" s="406">
        <v>19163.5</v>
      </c>
      <c r="DR125" s="404">
        <v>12384.5</v>
      </c>
      <c r="DS125" s="405">
        <v>25422</v>
      </c>
      <c r="DT125" s="405">
        <v>30372</v>
      </c>
      <c r="DU125" s="405">
        <v>9186</v>
      </c>
      <c r="DV125" s="406">
        <v>77364.5</v>
      </c>
      <c r="DW125" s="404">
        <v>0</v>
      </c>
      <c r="DX125" s="405">
        <v>0</v>
      </c>
      <c r="DY125" s="405">
        <v>0</v>
      </c>
      <c r="DZ125" s="405">
        <v>0</v>
      </c>
      <c r="EA125" s="406">
        <v>0</v>
      </c>
      <c r="EB125" s="404">
        <v>0</v>
      </c>
      <c r="EC125" s="405">
        <v>0</v>
      </c>
      <c r="ED125" s="405">
        <v>0</v>
      </c>
      <c r="EE125" s="393">
        <v>0</v>
      </c>
      <c r="EF125" s="406">
        <v>0</v>
      </c>
      <c r="EG125" s="404">
        <v>0</v>
      </c>
      <c r="EH125" s="405">
        <v>0</v>
      </c>
      <c r="EI125" s="405">
        <v>0</v>
      </c>
      <c r="EJ125" s="393">
        <v>0</v>
      </c>
      <c r="EK125" s="407">
        <v>0</v>
      </c>
      <c r="EL125" s="409">
        <v>0</v>
      </c>
      <c r="EM125" s="403">
        <v>24834</v>
      </c>
      <c r="EN125" s="388">
        <v>11568</v>
      </c>
      <c r="EO125" s="404">
        <v>48798</v>
      </c>
      <c r="EP125" s="405">
        <v>17802</v>
      </c>
      <c r="EQ125" s="405">
        <v>12594</v>
      </c>
      <c r="ER125" s="405">
        <v>22386</v>
      </c>
      <c r="ES125" s="440">
        <v>39576</v>
      </c>
      <c r="ET125" s="403">
        <v>141156</v>
      </c>
      <c r="EU125" s="439">
        <v>6858</v>
      </c>
      <c r="EV125" s="405">
        <v>0</v>
      </c>
      <c r="EW125" s="405">
        <v>0</v>
      </c>
      <c r="EX125" s="405">
        <v>0</v>
      </c>
      <c r="EY125" s="440">
        <v>0</v>
      </c>
      <c r="EZ125" s="403">
        <v>6858</v>
      </c>
      <c r="FA125" s="439">
        <v>55656</v>
      </c>
      <c r="FB125" s="405">
        <v>17802</v>
      </c>
      <c r="FC125" s="405">
        <v>12594</v>
      </c>
      <c r="FD125" s="405">
        <v>22386</v>
      </c>
      <c r="FE125" s="440">
        <v>39576</v>
      </c>
      <c r="FF125" s="403">
        <v>148014</v>
      </c>
      <c r="FG125" s="404">
        <v>3876</v>
      </c>
      <c r="FH125" s="405">
        <v>0</v>
      </c>
      <c r="FI125" s="405">
        <v>0</v>
      </c>
      <c r="FJ125" s="405">
        <v>0</v>
      </c>
      <c r="FK125" s="393">
        <v>0</v>
      </c>
      <c r="FL125" s="406">
        <v>3876</v>
      </c>
      <c r="FM125" s="404">
        <v>51267</v>
      </c>
      <c r="FN125" s="405">
        <v>2063</v>
      </c>
      <c r="FO125" s="405">
        <v>0</v>
      </c>
      <c r="FP125" s="405">
        <v>0</v>
      </c>
      <c r="FQ125" s="393">
        <v>0</v>
      </c>
      <c r="FR125" s="406">
        <v>53330</v>
      </c>
      <c r="FS125" s="404">
        <v>4389</v>
      </c>
      <c r="FT125" s="405">
        <v>15739</v>
      </c>
      <c r="FU125" s="405">
        <v>12594</v>
      </c>
      <c r="FV125" s="405">
        <v>22386</v>
      </c>
      <c r="FW125" s="393">
        <v>39576</v>
      </c>
      <c r="FX125" s="406">
        <v>94684</v>
      </c>
      <c r="FY125" s="404">
        <v>0</v>
      </c>
      <c r="FZ125" s="405">
        <v>0</v>
      </c>
      <c r="GA125" s="405">
        <v>0</v>
      </c>
      <c r="GB125" s="405">
        <v>0</v>
      </c>
      <c r="GC125" s="393">
        <v>0</v>
      </c>
      <c r="GD125" s="406">
        <v>0</v>
      </c>
      <c r="GE125" s="404">
        <v>0</v>
      </c>
      <c r="GF125" s="405">
        <v>0</v>
      </c>
      <c r="GG125" s="405">
        <v>0</v>
      </c>
      <c r="GH125" s="405">
        <v>0</v>
      </c>
      <c r="GI125" s="393">
        <v>0</v>
      </c>
      <c r="GJ125" s="406">
        <v>0</v>
      </c>
      <c r="GK125" s="404">
        <v>0</v>
      </c>
      <c r="GL125" s="405">
        <v>0</v>
      </c>
      <c r="GM125" s="405">
        <v>0</v>
      </c>
      <c r="GN125" s="405">
        <v>0</v>
      </c>
      <c r="GO125" s="393">
        <v>0</v>
      </c>
      <c r="GP125" s="394">
        <v>0</v>
      </c>
      <c r="GQ125" s="388">
        <v>13266</v>
      </c>
      <c r="GR125" s="399">
        <v>27120</v>
      </c>
      <c r="GS125" s="396">
        <v>1278</v>
      </c>
      <c r="GT125" s="439">
        <v>1728</v>
      </c>
      <c r="GU125" s="405">
        <v>222</v>
      </c>
      <c r="GV125" s="405">
        <v>16086</v>
      </c>
      <c r="GW125" s="393">
        <v>8082</v>
      </c>
      <c r="GX125" s="403">
        <v>26118</v>
      </c>
      <c r="GY125" s="404">
        <v>0</v>
      </c>
      <c r="GZ125" s="405">
        <v>0</v>
      </c>
      <c r="HA125" s="405">
        <v>0</v>
      </c>
      <c r="HB125" s="393">
        <v>0</v>
      </c>
      <c r="HC125" s="406">
        <v>0</v>
      </c>
      <c r="HD125" s="404">
        <v>300</v>
      </c>
      <c r="HE125" s="405">
        <v>222</v>
      </c>
      <c r="HF125" s="405">
        <v>0</v>
      </c>
      <c r="HG125" s="405">
        <v>0</v>
      </c>
      <c r="HH125" s="406">
        <v>522</v>
      </c>
      <c r="HI125" s="404">
        <v>0</v>
      </c>
      <c r="HJ125" s="405">
        <v>0</v>
      </c>
      <c r="HK125" s="405">
        <v>0</v>
      </c>
      <c r="HL125" s="405">
        <v>0</v>
      </c>
      <c r="HM125" s="406">
        <v>0</v>
      </c>
      <c r="HN125" s="404">
        <v>0</v>
      </c>
      <c r="HO125" s="405">
        <v>0</v>
      </c>
      <c r="HP125" s="405">
        <v>0</v>
      </c>
      <c r="HQ125" s="405">
        <v>0</v>
      </c>
      <c r="HR125" s="406">
        <v>0</v>
      </c>
      <c r="HS125" s="404">
        <v>0</v>
      </c>
      <c r="HT125" s="405">
        <v>0</v>
      </c>
      <c r="HU125" s="405">
        <v>0</v>
      </c>
      <c r="HV125" s="393">
        <v>0</v>
      </c>
      <c r="HW125" s="406">
        <v>0</v>
      </c>
      <c r="HX125" s="404">
        <v>1428</v>
      </c>
      <c r="HY125" s="405">
        <v>0</v>
      </c>
      <c r="HZ125" s="405">
        <v>16086</v>
      </c>
      <c r="IA125" s="393">
        <v>8082</v>
      </c>
      <c r="IB125" s="407">
        <v>25596</v>
      </c>
      <c r="IC125" s="403">
        <v>25842</v>
      </c>
      <c r="ID125" s="408">
        <v>15420</v>
      </c>
      <c r="IE125" s="408">
        <v>11724</v>
      </c>
      <c r="IF125" s="439">
        <v>750</v>
      </c>
      <c r="IG125" s="405">
        <v>39966</v>
      </c>
      <c r="IH125" s="405">
        <v>6744</v>
      </c>
      <c r="II125" s="393">
        <v>11268</v>
      </c>
      <c r="IJ125" s="403">
        <v>58728</v>
      </c>
      <c r="IK125" s="409">
        <v>3828</v>
      </c>
      <c r="IL125" s="408">
        <v>58194</v>
      </c>
      <c r="IM125" s="408">
        <v>1398</v>
      </c>
      <c r="IN125" s="439">
        <v>0</v>
      </c>
      <c r="IO125" s="405">
        <v>492</v>
      </c>
      <c r="IP125" s="405">
        <v>486</v>
      </c>
      <c r="IQ125" s="393">
        <v>0</v>
      </c>
      <c r="IR125" s="393">
        <v>2058</v>
      </c>
      <c r="IS125" s="403">
        <v>3036</v>
      </c>
      <c r="IT125" s="409">
        <v>56796</v>
      </c>
      <c r="IU125" s="408">
        <v>70278</v>
      </c>
      <c r="IV125" s="408">
        <v>0</v>
      </c>
      <c r="IW125" s="439">
        <v>468</v>
      </c>
      <c r="IX125" s="405">
        <v>0</v>
      </c>
      <c r="IY125" s="405">
        <v>0</v>
      </c>
      <c r="IZ125" s="393">
        <v>612</v>
      </c>
      <c r="JA125" s="403">
        <v>1080</v>
      </c>
      <c r="JB125" s="409">
        <v>70278</v>
      </c>
      <c r="JC125" s="408">
        <v>108096</v>
      </c>
      <c r="JD125" s="408">
        <v>0</v>
      </c>
      <c r="JE125" s="439">
        <v>0</v>
      </c>
      <c r="JF125" s="405">
        <v>0</v>
      </c>
      <c r="JG125" s="405">
        <v>0</v>
      </c>
      <c r="JH125" s="393">
        <v>0</v>
      </c>
      <c r="JI125" s="403">
        <v>0</v>
      </c>
      <c r="JJ125" s="409">
        <v>108096</v>
      </c>
      <c r="JK125" s="403">
        <v>303942</v>
      </c>
      <c r="JL125" s="403">
        <v>25968</v>
      </c>
      <c r="JM125" s="403">
        <v>412788</v>
      </c>
      <c r="JN125" s="403">
        <v>278106</v>
      </c>
      <c r="JO125" s="400">
        <v>1</v>
      </c>
    </row>
    <row r="126" spans="1:275" x14ac:dyDescent="0.35">
      <c r="A126" s="401" t="s">
        <v>325</v>
      </c>
      <c r="B126" s="410"/>
      <c r="C126" s="402">
        <v>468</v>
      </c>
      <c r="D126" s="403">
        <v>0</v>
      </c>
      <c r="E126" s="403">
        <v>0</v>
      </c>
      <c r="F126" s="404">
        <v>0</v>
      </c>
      <c r="G126" s="405">
        <v>762</v>
      </c>
      <c r="H126" s="405">
        <v>0</v>
      </c>
      <c r="I126" s="405">
        <v>3186</v>
      </c>
      <c r="J126" s="393">
        <v>0</v>
      </c>
      <c r="K126" s="403">
        <v>3948</v>
      </c>
      <c r="L126" s="404">
        <v>0</v>
      </c>
      <c r="M126" s="405">
        <v>0</v>
      </c>
      <c r="N126" s="405">
        <v>0</v>
      </c>
      <c r="O126" s="405">
        <v>0</v>
      </c>
      <c r="P126" s="393">
        <v>0</v>
      </c>
      <c r="Q126" s="403">
        <v>0</v>
      </c>
      <c r="R126" s="404">
        <v>0</v>
      </c>
      <c r="S126" s="405">
        <v>762</v>
      </c>
      <c r="T126" s="405">
        <v>0</v>
      </c>
      <c r="U126" s="405">
        <v>3186</v>
      </c>
      <c r="V126" s="393">
        <v>0</v>
      </c>
      <c r="W126" s="403">
        <v>3948</v>
      </c>
      <c r="X126" s="404">
        <v>0</v>
      </c>
      <c r="Y126" s="405">
        <v>0</v>
      </c>
      <c r="Z126" s="405">
        <v>0</v>
      </c>
      <c r="AA126" s="405">
        <v>0</v>
      </c>
      <c r="AB126" s="393">
        <v>0</v>
      </c>
      <c r="AC126" s="406">
        <v>0</v>
      </c>
      <c r="AD126" s="404">
        <v>0</v>
      </c>
      <c r="AE126" s="405">
        <v>0</v>
      </c>
      <c r="AF126" s="405">
        <v>0</v>
      </c>
      <c r="AG126" s="405">
        <v>0</v>
      </c>
      <c r="AH126" s="393">
        <v>0</v>
      </c>
      <c r="AI126" s="406">
        <v>0</v>
      </c>
      <c r="AJ126" s="404">
        <v>0</v>
      </c>
      <c r="AK126" s="405">
        <v>762</v>
      </c>
      <c r="AL126" s="405">
        <v>0</v>
      </c>
      <c r="AM126" s="405">
        <v>3186</v>
      </c>
      <c r="AN126" s="393">
        <v>0</v>
      </c>
      <c r="AO126" s="406">
        <v>3948</v>
      </c>
      <c r="AP126" s="404">
        <v>0</v>
      </c>
      <c r="AQ126" s="405">
        <v>0</v>
      </c>
      <c r="AR126" s="405">
        <v>0</v>
      </c>
      <c r="AS126" s="405">
        <v>0</v>
      </c>
      <c r="AT126" s="393">
        <v>0</v>
      </c>
      <c r="AU126" s="406">
        <v>0</v>
      </c>
      <c r="AV126" s="404">
        <v>0</v>
      </c>
      <c r="AW126" s="405">
        <v>0</v>
      </c>
      <c r="AX126" s="405">
        <v>0</v>
      </c>
      <c r="AY126" s="405">
        <v>0</v>
      </c>
      <c r="AZ126" s="393">
        <v>0</v>
      </c>
      <c r="BA126" s="406">
        <v>0</v>
      </c>
      <c r="BB126" s="404">
        <v>0</v>
      </c>
      <c r="BC126" s="405">
        <v>0</v>
      </c>
      <c r="BD126" s="405">
        <v>0</v>
      </c>
      <c r="BE126" s="405">
        <v>0</v>
      </c>
      <c r="BF126" s="393">
        <v>0</v>
      </c>
      <c r="BG126" s="406">
        <v>0</v>
      </c>
      <c r="BH126" s="404">
        <v>0</v>
      </c>
      <c r="BI126" s="405">
        <v>0</v>
      </c>
      <c r="BJ126" s="405">
        <v>0</v>
      </c>
      <c r="BK126" s="405">
        <v>0</v>
      </c>
      <c r="BL126" s="393">
        <v>0</v>
      </c>
      <c r="BM126" s="407">
        <v>0</v>
      </c>
      <c r="BN126" s="438">
        <v>0</v>
      </c>
      <c r="BO126" s="408">
        <v>0</v>
      </c>
      <c r="BP126" s="439">
        <v>0</v>
      </c>
      <c r="BQ126" s="439">
        <v>0</v>
      </c>
      <c r="BR126" s="405">
        <v>8004</v>
      </c>
      <c r="BS126" s="405">
        <v>4050</v>
      </c>
      <c r="BT126" s="440">
        <v>0</v>
      </c>
      <c r="BU126" s="403">
        <v>12054</v>
      </c>
      <c r="BV126" s="404">
        <v>0</v>
      </c>
      <c r="BW126" s="405">
        <v>0</v>
      </c>
      <c r="BX126" s="405">
        <v>0</v>
      </c>
      <c r="BY126" s="393">
        <v>0</v>
      </c>
      <c r="BZ126" s="406">
        <v>0</v>
      </c>
      <c r="CA126" s="404">
        <v>0</v>
      </c>
      <c r="CB126" s="405">
        <v>438</v>
      </c>
      <c r="CC126" s="405">
        <v>0</v>
      </c>
      <c r="CD126" s="405">
        <v>0</v>
      </c>
      <c r="CE126" s="406">
        <v>438</v>
      </c>
      <c r="CF126" s="404">
        <v>0</v>
      </c>
      <c r="CG126" s="405">
        <v>7566</v>
      </c>
      <c r="CH126" s="405">
        <v>4050</v>
      </c>
      <c r="CI126" s="405">
        <v>0</v>
      </c>
      <c r="CJ126" s="406">
        <v>11616</v>
      </c>
      <c r="CK126" s="404">
        <v>0</v>
      </c>
      <c r="CL126" s="405">
        <v>0</v>
      </c>
      <c r="CM126" s="405">
        <v>0</v>
      </c>
      <c r="CN126" s="405">
        <v>0</v>
      </c>
      <c r="CO126" s="406">
        <v>0</v>
      </c>
      <c r="CP126" s="404">
        <v>0</v>
      </c>
      <c r="CQ126" s="405">
        <v>0</v>
      </c>
      <c r="CR126" s="405">
        <v>0</v>
      </c>
      <c r="CS126" s="393">
        <v>0</v>
      </c>
      <c r="CT126" s="406">
        <v>0</v>
      </c>
      <c r="CU126" s="404">
        <v>0</v>
      </c>
      <c r="CV126" s="405">
        <v>0</v>
      </c>
      <c r="CW126" s="405">
        <v>0</v>
      </c>
      <c r="CX126" s="393">
        <v>0</v>
      </c>
      <c r="CY126" s="407">
        <v>0</v>
      </c>
      <c r="CZ126" s="409">
        <v>0</v>
      </c>
      <c r="DA126" s="403">
        <v>0</v>
      </c>
      <c r="DB126" s="396">
        <v>0</v>
      </c>
      <c r="DC126" s="439">
        <v>396</v>
      </c>
      <c r="DD126" s="405">
        <v>378</v>
      </c>
      <c r="DE126" s="405">
        <v>900</v>
      </c>
      <c r="DF126" s="440">
        <v>2448</v>
      </c>
      <c r="DG126" s="403">
        <v>4122</v>
      </c>
      <c r="DH126" s="404">
        <v>0</v>
      </c>
      <c r="DI126" s="405">
        <v>0</v>
      </c>
      <c r="DJ126" s="405">
        <v>0</v>
      </c>
      <c r="DK126" s="393">
        <v>0</v>
      </c>
      <c r="DL126" s="406">
        <v>0</v>
      </c>
      <c r="DM126" s="404">
        <v>395</v>
      </c>
      <c r="DN126" s="405">
        <v>315</v>
      </c>
      <c r="DO126" s="405">
        <v>0</v>
      </c>
      <c r="DP126" s="405">
        <v>0</v>
      </c>
      <c r="DQ126" s="406">
        <v>710</v>
      </c>
      <c r="DR126" s="404">
        <v>1</v>
      </c>
      <c r="DS126" s="405">
        <v>63</v>
      </c>
      <c r="DT126" s="405">
        <v>900</v>
      </c>
      <c r="DU126" s="405">
        <v>2448</v>
      </c>
      <c r="DV126" s="406">
        <v>3412</v>
      </c>
      <c r="DW126" s="404">
        <v>0</v>
      </c>
      <c r="DX126" s="405">
        <v>0</v>
      </c>
      <c r="DY126" s="405">
        <v>0</v>
      </c>
      <c r="DZ126" s="405">
        <v>0</v>
      </c>
      <c r="EA126" s="406">
        <v>0</v>
      </c>
      <c r="EB126" s="404">
        <v>0</v>
      </c>
      <c r="EC126" s="405">
        <v>0</v>
      </c>
      <c r="ED126" s="405">
        <v>0</v>
      </c>
      <c r="EE126" s="393">
        <v>0</v>
      </c>
      <c r="EF126" s="406">
        <v>0</v>
      </c>
      <c r="EG126" s="404">
        <v>0</v>
      </c>
      <c r="EH126" s="405">
        <v>0</v>
      </c>
      <c r="EI126" s="405">
        <v>0</v>
      </c>
      <c r="EJ126" s="393">
        <v>0</v>
      </c>
      <c r="EK126" s="407">
        <v>0</v>
      </c>
      <c r="EL126" s="409">
        <v>0</v>
      </c>
      <c r="EM126" s="403">
        <v>15696</v>
      </c>
      <c r="EN126" s="388">
        <v>5190</v>
      </c>
      <c r="EO126" s="404">
        <v>630</v>
      </c>
      <c r="EP126" s="405">
        <v>1212</v>
      </c>
      <c r="EQ126" s="405">
        <v>900</v>
      </c>
      <c r="ER126" s="405">
        <v>5190</v>
      </c>
      <c r="ES126" s="440">
        <v>1566</v>
      </c>
      <c r="ET126" s="403">
        <v>9498</v>
      </c>
      <c r="EU126" s="439">
        <v>0</v>
      </c>
      <c r="EV126" s="405">
        <v>0</v>
      </c>
      <c r="EW126" s="405">
        <v>0</v>
      </c>
      <c r="EX126" s="405">
        <v>0</v>
      </c>
      <c r="EY126" s="440">
        <v>0</v>
      </c>
      <c r="EZ126" s="403">
        <v>0</v>
      </c>
      <c r="FA126" s="439">
        <v>630</v>
      </c>
      <c r="FB126" s="405">
        <v>1212</v>
      </c>
      <c r="FC126" s="405">
        <v>900</v>
      </c>
      <c r="FD126" s="405">
        <v>5190</v>
      </c>
      <c r="FE126" s="440">
        <v>1566</v>
      </c>
      <c r="FF126" s="403">
        <v>9498</v>
      </c>
      <c r="FG126" s="404">
        <v>630</v>
      </c>
      <c r="FH126" s="405">
        <v>0</v>
      </c>
      <c r="FI126" s="405">
        <v>0</v>
      </c>
      <c r="FJ126" s="405">
        <v>0</v>
      </c>
      <c r="FK126" s="393">
        <v>0</v>
      </c>
      <c r="FL126" s="406">
        <v>630</v>
      </c>
      <c r="FM126" s="404">
        <v>630</v>
      </c>
      <c r="FN126" s="405">
        <v>0</v>
      </c>
      <c r="FO126" s="405">
        <v>0</v>
      </c>
      <c r="FP126" s="405">
        <v>0</v>
      </c>
      <c r="FQ126" s="393">
        <v>0</v>
      </c>
      <c r="FR126" s="406">
        <v>630</v>
      </c>
      <c r="FS126" s="404">
        <v>0</v>
      </c>
      <c r="FT126" s="405">
        <v>1212</v>
      </c>
      <c r="FU126" s="405">
        <v>900</v>
      </c>
      <c r="FV126" s="405">
        <v>5190</v>
      </c>
      <c r="FW126" s="393">
        <v>1566</v>
      </c>
      <c r="FX126" s="406">
        <v>8868</v>
      </c>
      <c r="FY126" s="404">
        <v>0</v>
      </c>
      <c r="FZ126" s="405">
        <v>0</v>
      </c>
      <c r="GA126" s="405">
        <v>0</v>
      </c>
      <c r="GB126" s="405">
        <v>0</v>
      </c>
      <c r="GC126" s="393">
        <v>0</v>
      </c>
      <c r="GD126" s="406">
        <v>0</v>
      </c>
      <c r="GE126" s="404">
        <v>0</v>
      </c>
      <c r="GF126" s="405">
        <v>0</v>
      </c>
      <c r="GG126" s="405">
        <v>0</v>
      </c>
      <c r="GH126" s="405">
        <v>0</v>
      </c>
      <c r="GI126" s="393">
        <v>0</v>
      </c>
      <c r="GJ126" s="406">
        <v>0</v>
      </c>
      <c r="GK126" s="404">
        <v>0</v>
      </c>
      <c r="GL126" s="405">
        <v>0</v>
      </c>
      <c r="GM126" s="405">
        <v>0</v>
      </c>
      <c r="GN126" s="405">
        <v>0</v>
      </c>
      <c r="GO126" s="393">
        <v>0</v>
      </c>
      <c r="GP126" s="394">
        <v>0</v>
      </c>
      <c r="GQ126" s="388">
        <v>10506</v>
      </c>
      <c r="GR126" s="399">
        <v>20754</v>
      </c>
      <c r="GS126" s="396">
        <v>3546</v>
      </c>
      <c r="GT126" s="439">
        <v>3744</v>
      </c>
      <c r="GU126" s="405">
        <v>0</v>
      </c>
      <c r="GV126" s="405">
        <v>0</v>
      </c>
      <c r="GW126" s="393">
        <v>396</v>
      </c>
      <c r="GX126" s="403">
        <v>4140</v>
      </c>
      <c r="GY126" s="404">
        <v>0</v>
      </c>
      <c r="GZ126" s="405">
        <v>0</v>
      </c>
      <c r="HA126" s="405">
        <v>0</v>
      </c>
      <c r="HB126" s="393">
        <v>0</v>
      </c>
      <c r="HC126" s="406">
        <v>0</v>
      </c>
      <c r="HD126" s="404">
        <v>1440</v>
      </c>
      <c r="HE126" s="405">
        <v>0</v>
      </c>
      <c r="HF126" s="405">
        <v>0</v>
      </c>
      <c r="HG126" s="405">
        <v>0</v>
      </c>
      <c r="HH126" s="406">
        <v>1440</v>
      </c>
      <c r="HI126" s="404">
        <v>0</v>
      </c>
      <c r="HJ126" s="405">
        <v>0</v>
      </c>
      <c r="HK126" s="405">
        <v>0</v>
      </c>
      <c r="HL126" s="405">
        <v>0</v>
      </c>
      <c r="HM126" s="406">
        <v>0</v>
      </c>
      <c r="HN126" s="404">
        <v>0</v>
      </c>
      <c r="HO126" s="405">
        <v>0</v>
      </c>
      <c r="HP126" s="405">
        <v>0</v>
      </c>
      <c r="HQ126" s="405">
        <v>0</v>
      </c>
      <c r="HR126" s="406">
        <v>0</v>
      </c>
      <c r="HS126" s="404">
        <v>0</v>
      </c>
      <c r="HT126" s="405">
        <v>0</v>
      </c>
      <c r="HU126" s="405">
        <v>0</v>
      </c>
      <c r="HV126" s="393">
        <v>0</v>
      </c>
      <c r="HW126" s="406">
        <v>0</v>
      </c>
      <c r="HX126" s="404">
        <v>2304</v>
      </c>
      <c r="HY126" s="405">
        <v>0</v>
      </c>
      <c r="HZ126" s="405">
        <v>0</v>
      </c>
      <c r="IA126" s="393">
        <v>396</v>
      </c>
      <c r="IB126" s="407">
        <v>2700</v>
      </c>
      <c r="IC126" s="403">
        <v>18450</v>
      </c>
      <c r="ID126" s="408">
        <v>12444</v>
      </c>
      <c r="IE126" s="408">
        <v>6540</v>
      </c>
      <c r="IF126" s="439">
        <v>1830</v>
      </c>
      <c r="IG126" s="405">
        <v>2274</v>
      </c>
      <c r="IH126" s="405">
        <v>3660</v>
      </c>
      <c r="II126" s="393">
        <v>0</v>
      </c>
      <c r="IJ126" s="403">
        <v>7764</v>
      </c>
      <c r="IK126" s="409">
        <v>7038</v>
      </c>
      <c r="IL126" s="408">
        <v>19752</v>
      </c>
      <c r="IM126" s="408">
        <v>0</v>
      </c>
      <c r="IN126" s="439">
        <v>0</v>
      </c>
      <c r="IO126" s="405">
        <v>0</v>
      </c>
      <c r="IP126" s="405">
        <v>0</v>
      </c>
      <c r="IQ126" s="393">
        <v>0</v>
      </c>
      <c r="IR126" s="393">
        <v>0</v>
      </c>
      <c r="IS126" s="403">
        <v>0</v>
      </c>
      <c r="IT126" s="409">
        <v>19752</v>
      </c>
      <c r="IU126" s="408">
        <v>15642</v>
      </c>
      <c r="IV126" s="408">
        <v>0</v>
      </c>
      <c r="IW126" s="439">
        <v>0</v>
      </c>
      <c r="IX126" s="405">
        <v>0</v>
      </c>
      <c r="IY126" s="405">
        <v>0</v>
      </c>
      <c r="IZ126" s="393">
        <v>0</v>
      </c>
      <c r="JA126" s="403">
        <v>0</v>
      </c>
      <c r="JB126" s="409">
        <v>15642</v>
      </c>
      <c r="JC126" s="408">
        <v>11670</v>
      </c>
      <c r="JD126" s="408">
        <v>0</v>
      </c>
      <c r="JE126" s="439">
        <v>0</v>
      </c>
      <c r="JF126" s="405">
        <v>0</v>
      </c>
      <c r="JG126" s="405">
        <v>0</v>
      </c>
      <c r="JH126" s="393">
        <v>0</v>
      </c>
      <c r="JI126" s="403">
        <v>0</v>
      </c>
      <c r="JJ126" s="409">
        <v>11670</v>
      </c>
      <c r="JK126" s="403">
        <v>95958</v>
      </c>
      <c r="JL126" s="403">
        <v>15276</v>
      </c>
      <c r="JM126" s="403">
        <v>41526</v>
      </c>
      <c r="JN126" s="403">
        <v>83058</v>
      </c>
      <c r="JO126" s="400">
        <v>1</v>
      </c>
    </row>
    <row r="127" spans="1:275" x14ac:dyDescent="0.35">
      <c r="A127" s="401" t="s">
        <v>325</v>
      </c>
      <c r="B127" s="410"/>
      <c r="C127" s="402">
        <v>578</v>
      </c>
      <c r="D127" s="403">
        <v>0</v>
      </c>
      <c r="E127" s="403">
        <v>0</v>
      </c>
      <c r="F127" s="404">
        <v>2616</v>
      </c>
      <c r="G127" s="405">
        <v>0</v>
      </c>
      <c r="H127" s="405">
        <v>2460</v>
      </c>
      <c r="I127" s="405">
        <v>14526</v>
      </c>
      <c r="J127" s="393">
        <v>19344</v>
      </c>
      <c r="K127" s="403">
        <v>38946</v>
      </c>
      <c r="L127" s="404">
        <v>0</v>
      </c>
      <c r="M127" s="405">
        <v>0</v>
      </c>
      <c r="N127" s="405">
        <v>0</v>
      </c>
      <c r="O127" s="405">
        <v>0</v>
      </c>
      <c r="P127" s="393">
        <v>0</v>
      </c>
      <c r="Q127" s="403">
        <v>0</v>
      </c>
      <c r="R127" s="404">
        <v>2616</v>
      </c>
      <c r="S127" s="405">
        <v>0</v>
      </c>
      <c r="T127" s="405">
        <v>2460</v>
      </c>
      <c r="U127" s="405">
        <v>14526</v>
      </c>
      <c r="V127" s="393">
        <v>19344</v>
      </c>
      <c r="W127" s="403">
        <v>38946</v>
      </c>
      <c r="X127" s="404">
        <v>0</v>
      </c>
      <c r="Y127" s="405">
        <v>0</v>
      </c>
      <c r="Z127" s="405">
        <v>0</v>
      </c>
      <c r="AA127" s="405">
        <v>0</v>
      </c>
      <c r="AB127" s="393">
        <v>0</v>
      </c>
      <c r="AC127" s="406">
        <v>0</v>
      </c>
      <c r="AD127" s="404">
        <v>2407</v>
      </c>
      <c r="AE127" s="405">
        <v>0</v>
      </c>
      <c r="AF127" s="405">
        <v>1294</v>
      </c>
      <c r="AG127" s="405">
        <v>60</v>
      </c>
      <c r="AH127" s="393">
        <v>0</v>
      </c>
      <c r="AI127" s="406">
        <v>3761</v>
      </c>
      <c r="AJ127" s="404">
        <v>209</v>
      </c>
      <c r="AK127" s="405">
        <v>0</v>
      </c>
      <c r="AL127" s="405">
        <v>1166</v>
      </c>
      <c r="AM127" s="405">
        <v>14466</v>
      </c>
      <c r="AN127" s="393">
        <v>19344</v>
      </c>
      <c r="AO127" s="406">
        <v>35185</v>
      </c>
      <c r="AP127" s="404">
        <v>0</v>
      </c>
      <c r="AQ127" s="405">
        <v>0</v>
      </c>
      <c r="AR127" s="405">
        <v>0</v>
      </c>
      <c r="AS127" s="405">
        <v>0</v>
      </c>
      <c r="AT127" s="393">
        <v>0</v>
      </c>
      <c r="AU127" s="406">
        <v>0</v>
      </c>
      <c r="AV127" s="404">
        <v>0</v>
      </c>
      <c r="AW127" s="405">
        <v>0</v>
      </c>
      <c r="AX127" s="405">
        <v>0</v>
      </c>
      <c r="AY127" s="405">
        <v>0</v>
      </c>
      <c r="AZ127" s="393">
        <v>0</v>
      </c>
      <c r="BA127" s="406">
        <v>0</v>
      </c>
      <c r="BB127" s="404">
        <v>0</v>
      </c>
      <c r="BC127" s="405">
        <v>0</v>
      </c>
      <c r="BD127" s="405">
        <v>0</v>
      </c>
      <c r="BE127" s="405">
        <v>0</v>
      </c>
      <c r="BF127" s="393">
        <v>0</v>
      </c>
      <c r="BG127" s="406">
        <v>0</v>
      </c>
      <c r="BH127" s="404">
        <v>0</v>
      </c>
      <c r="BI127" s="405">
        <v>0</v>
      </c>
      <c r="BJ127" s="405">
        <v>0</v>
      </c>
      <c r="BK127" s="405">
        <v>0</v>
      </c>
      <c r="BL127" s="393">
        <v>0</v>
      </c>
      <c r="BM127" s="407">
        <v>0</v>
      </c>
      <c r="BN127" s="438">
        <v>0</v>
      </c>
      <c r="BO127" s="408">
        <v>0</v>
      </c>
      <c r="BP127" s="439">
        <v>0</v>
      </c>
      <c r="BQ127" s="439">
        <v>6912</v>
      </c>
      <c r="BR127" s="405">
        <v>1704</v>
      </c>
      <c r="BS127" s="405">
        <v>0</v>
      </c>
      <c r="BT127" s="440">
        <v>5946</v>
      </c>
      <c r="BU127" s="403">
        <v>14562</v>
      </c>
      <c r="BV127" s="404">
        <v>0</v>
      </c>
      <c r="BW127" s="405">
        <v>0</v>
      </c>
      <c r="BX127" s="405">
        <v>0</v>
      </c>
      <c r="BY127" s="393">
        <v>0</v>
      </c>
      <c r="BZ127" s="406">
        <v>0</v>
      </c>
      <c r="CA127" s="404">
        <v>2034</v>
      </c>
      <c r="CB127" s="405">
        <v>0</v>
      </c>
      <c r="CC127" s="405">
        <v>0</v>
      </c>
      <c r="CD127" s="405">
        <v>0</v>
      </c>
      <c r="CE127" s="406">
        <v>2034</v>
      </c>
      <c r="CF127" s="404">
        <v>4878</v>
      </c>
      <c r="CG127" s="405">
        <v>1704</v>
      </c>
      <c r="CH127" s="405">
        <v>0</v>
      </c>
      <c r="CI127" s="405">
        <v>5946</v>
      </c>
      <c r="CJ127" s="406">
        <v>12528</v>
      </c>
      <c r="CK127" s="404">
        <v>0</v>
      </c>
      <c r="CL127" s="405">
        <v>0</v>
      </c>
      <c r="CM127" s="405">
        <v>0</v>
      </c>
      <c r="CN127" s="405">
        <v>0</v>
      </c>
      <c r="CO127" s="406">
        <v>0</v>
      </c>
      <c r="CP127" s="404">
        <v>0</v>
      </c>
      <c r="CQ127" s="405">
        <v>0</v>
      </c>
      <c r="CR127" s="405">
        <v>0</v>
      </c>
      <c r="CS127" s="393">
        <v>0</v>
      </c>
      <c r="CT127" s="406">
        <v>0</v>
      </c>
      <c r="CU127" s="404">
        <v>0</v>
      </c>
      <c r="CV127" s="405">
        <v>0</v>
      </c>
      <c r="CW127" s="405">
        <v>0</v>
      </c>
      <c r="CX127" s="393">
        <v>0</v>
      </c>
      <c r="CY127" s="407">
        <v>0</v>
      </c>
      <c r="CZ127" s="409">
        <v>0</v>
      </c>
      <c r="DA127" s="403">
        <v>0</v>
      </c>
      <c r="DB127" s="396">
        <v>0</v>
      </c>
      <c r="DC127" s="439">
        <v>2436</v>
      </c>
      <c r="DD127" s="405">
        <v>30678</v>
      </c>
      <c r="DE127" s="405">
        <v>18120</v>
      </c>
      <c r="DF127" s="440">
        <v>6486</v>
      </c>
      <c r="DG127" s="403">
        <v>57720</v>
      </c>
      <c r="DH127" s="404">
        <v>0</v>
      </c>
      <c r="DI127" s="405">
        <v>0</v>
      </c>
      <c r="DJ127" s="405">
        <v>0</v>
      </c>
      <c r="DK127" s="393">
        <v>0</v>
      </c>
      <c r="DL127" s="406">
        <v>0</v>
      </c>
      <c r="DM127" s="404">
        <v>2418</v>
      </c>
      <c r="DN127" s="405">
        <v>14328</v>
      </c>
      <c r="DO127" s="405">
        <v>0</v>
      </c>
      <c r="DP127" s="405">
        <v>0</v>
      </c>
      <c r="DQ127" s="406">
        <v>16746</v>
      </c>
      <c r="DR127" s="404">
        <v>18</v>
      </c>
      <c r="DS127" s="405">
        <v>16350</v>
      </c>
      <c r="DT127" s="405">
        <v>18120</v>
      </c>
      <c r="DU127" s="405">
        <v>6486</v>
      </c>
      <c r="DV127" s="406">
        <v>40974</v>
      </c>
      <c r="DW127" s="404">
        <v>0</v>
      </c>
      <c r="DX127" s="405">
        <v>0</v>
      </c>
      <c r="DY127" s="405">
        <v>0</v>
      </c>
      <c r="DZ127" s="405">
        <v>0</v>
      </c>
      <c r="EA127" s="406">
        <v>0</v>
      </c>
      <c r="EB127" s="404">
        <v>0</v>
      </c>
      <c r="EC127" s="405">
        <v>0</v>
      </c>
      <c r="ED127" s="405">
        <v>0</v>
      </c>
      <c r="EE127" s="393">
        <v>0</v>
      </c>
      <c r="EF127" s="406">
        <v>0</v>
      </c>
      <c r="EG127" s="404">
        <v>0</v>
      </c>
      <c r="EH127" s="405">
        <v>0</v>
      </c>
      <c r="EI127" s="405">
        <v>0</v>
      </c>
      <c r="EJ127" s="393">
        <v>0</v>
      </c>
      <c r="EK127" s="407">
        <v>0</v>
      </c>
      <c r="EL127" s="409">
        <v>0</v>
      </c>
      <c r="EM127" s="403">
        <v>8022</v>
      </c>
      <c r="EN127" s="388">
        <v>0</v>
      </c>
      <c r="EO127" s="404">
        <v>24726</v>
      </c>
      <c r="EP127" s="405">
        <v>71220</v>
      </c>
      <c r="EQ127" s="405">
        <v>16206</v>
      </c>
      <c r="ER127" s="405">
        <v>0</v>
      </c>
      <c r="ES127" s="440">
        <v>2328</v>
      </c>
      <c r="ET127" s="403">
        <v>114480</v>
      </c>
      <c r="EU127" s="439">
        <v>0</v>
      </c>
      <c r="EV127" s="405">
        <v>0</v>
      </c>
      <c r="EW127" s="405">
        <v>0</v>
      </c>
      <c r="EX127" s="405">
        <v>0</v>
      </c>
      <c r="EY127" s="440">
        <v>0</v>
      </c>
      <c r="EZ127" s="403">
        <v>0</v>
      </c>
      <c r="FA127" s="439">
        <v>24726</v>
      </c>
      <c r="FB127" s="405">
        <v>71220</v>
      </c>
      <c r="FC127" s="405">
        <v>16206</v>
      </c>
      <c r="FD127" s="405">
        <v>0</v>
      </c>
      <c r="FE127" s="440">
        <v>2328</v>
      </c>
      <c r="FF127" s="403">
        <v>114480</v>
      </c>
      <c r="FG127" s="404">
        <v>18216</v>
      </c>
      <c r="FH127" s="405">
        <v>32077.166666666664</v>
      </c>
      <c r="FI127" s="405">
        <v>1302</v>
      </c>
      <c r="FJ127" s="405">
        <v>0</v>
      </c>
      <c r="FK127" s="393">
        <v>0</v>
      </c>
      <c r="FL127" s="406">
        <v>51595.166666666664</v>
      </c>
      <c r="FM127" s="404">
        <v>24726</v>
      </c>
      <c r="FN127" s="405">
        <v>31240</v>
      </c>
      <c r="FO127" s="405">
        <v>0</v>
      </c>
      <c r="FP127" s="405">
        <v>0</v>
      </c>
      <c r="FQ127" s="393">
        <v>0</v>
      </c>
      <c r="FR127" s="406">
        <v>55966</v>
      </c>
      <c r="FS127" s="404">
        <v>0</v>
      </c>
      <c r="FT127" s="405">
        <v>39980</v>
      </c>
      <c r="FU127" s="405">
        <v>16206</v>
      </c>
      <c r="FV127" s="405">
        <v>0</v>
      </c>
      <c r="FW127" s="393">
        <v>2328</v>
      </c>
      <c r="FX127" s="406">
        <v>58514</v>
      </c>
      <c r="FY127" s="404">
        <v>0</v>
      </c>
      <c r="FZ127" s="405">
        <v>0</v>
      </c>
      <c r="GA127" s="405">
        <v>0</v>
      </c>
      <c r="GB127" s="405">
        <v>0</v>
      </c>
      <c r="GC127" s="393">
        <v>0</v>
      </c>
      <c r="GD127" s="406">
        <v>0</v>
      </c>
      <c r="GE127" s="404">
        <v>0</v>
      </c>
      <c r="GF127" s="405">
        <v>0</v>
      </c>
      <c r="GG127" s="405">
        <v>0</v>
      </c>
      <c r="GH127" s="405">
        <v>0</v>
      </c>
      <c r="GI127" s="393">
        <v>0</v>
      </c>
      <c r="GJ127" s="406">
        <v>0</v>
      </c>
      <c r="GK127" s="404">
        <v>0</v>
      </c>
      <c r="GL127" s="405">
        <v>0</v>
      </c>
      <c r="GM127" s="405">
        <v>0</v>
      </c>
      <c r="GN127" s="405">
        <v>0</v>
      </c>
      <c r="GO127" s="393">
        <v>0</v>
      </c>
      <c r="GP127" s="394">
        <v>0</v>
      </c>
      <c r="GQ127" s="388">
        <v>8022</v>
      </c>
      <c r="GR127" s="399">
        <v>5892</v>
      </c>
      <c r="GS127" s="396">
        <v>2808</v>
      </c>
      <c r="GT127" s="439">
        <v>14886</v>
      </c>
      <c r="GU127" s="405">
        <v>16056</v>
      </c>
      <c r="GV127" s="405">
        <v>3162</v>
      </c>
      <c r="GW127" s="393">
        <v>13764</v>
      </c>
      <c r="GX127" s="403">
        <v>47868</v>
      </c>
      <c r="GY127" s="404">
        <v>0</v>
      </c>
      <c r="GZ127" s="405">
        <v>0</v>
      </c>
      <c r="HA127" s="405">
        <v>0</v>
      </c>
      <c r="HB127" s="393">
        <v>0</v>
      </c>
      <c r="HC127" s="406">
        <v>0</v>
      </c>
      <c r="HD127" s="404">
        <v>13944</v>
      </c>
      <c r="HE127" s="405">
        <v>10897</v>
      </c>
      <c r="HF127" s="405">
        <v>0</v>
      </c>
      <c r="HG127" s="405">
        <v>0</v>
      </c>
      <c r="HH127" s="406">
        <v>24841</v>
      </c>
      <c r="HI127" s="404">
        <v>0</v>
      </c>
      <c r="HJ127" s="405">
        <v>5159</v>
      </c>
      <c r="HK127" s="405">
        <v>0</v>
      </c>
      <c r="HL127" s="405">
        <v>0</v>
      </c>
      <c r="HM127" s="406">
        <v>5159</v>
      </c>
      <c r="HN127" s="404">
        <v>0</v>
      </c>
      <c r="HO127" s="405">
        <v>0</v>
      </c>
      <c r="HP127" s="405">
        <v>0</v>
      </c>
      <c r="HQ127" s="405">
        <v>0</v>
      </c>
      <c r="HR127" s="406">
        <v>0</v>
      </c>
      <c r="HS127" s="404">
        <v>0</v>
      </c>
      <c r="HT127" s="405">
        <v>0</v>
      </c>
      <c r="HU127" s="405">
        <v>0</v>
      </c>
      <c r="HV127" s="393">
        <v>0</v>
      </c>
      <c r="HW127" s="406">
        <v>0</v>
      </c>
      <c r="HX127" s="404">
        <v>942</v>
      </c>
      <c r="HY127" s="405">
        <v>0</v>
      </c>
      <c r="HZ127" s="405">
        <v>3162</v>
      </c>
      <c r="IA127" s="393">
        <v>13764</v>
      </c>
      <c r="IB127" s="407">
        <v>17868</v>
      </c>
      <c r="IC127" s="403">
        <v>3672</v>
      </c>
      <c r="ID127" s="408">
        <v>150</v>
      </c>
      <c r="IE127" s="408">
        <v>0</v>
      </c>
      <c r="IF127" s="439">
        <v>768</v>
      </c>
      <c r="IG127" s="405">
        <v>7788</v>
      </c>
      <c r="IH127" s="405">
        <v>0</v>
      </c>
      <c r="II127" s="393">
        <v>11988</v>
      </c>
      <c r="IJ127" s="403">
        <v>20544</v>
      </c>
      <c r="IK127" s="409">
        <v>150</v>
      </c>
      <c r="IL127" s="408">
        <v>57882</v>
      </c>
      <c r="IM127" s="408">
        <v>0</v>
      </c>
      <c r="IN127" s="439">
        <v>64320</v>
      </c>
      <c r="IO127" s="405">
        <v>510</v>
      </c>
      <c r="IP127" s="405">
        <v>0</v>
      </c>
      <c r="IQ127" s="393">
        <v>0</v>
      </c>
      <c r="IR127" s="393">
        <v>0</v>
      </c>
      <c r="IS127" s="403">
        <v>64830</v>
      </c>
      <c r="IT127" s="409">
        <v>57882</v>
      </c>
      <c r="IU127" s="408">
        <v>40608</v>
      </c>
      <c r="IV127" s="408">
        <v>0</v>
      </c>
      <c r="IW127" s="439">
        <v>2568</v>
      </c>
      <c r="IX127" s="405">
        <v>0</v>
      </c>
      <c r="IY127" s="405">
        <v>0</v>
      </c>
      <c r="IZ127" s="393">
        <v>0</v>
      </c>
      <c r="JA127" s="403">
        <v>2568</v>
      </c>
      <c r="JB127" s="409">
        <v>40608</v>
      </c>
      <c r="JC127" s="408">
        <v>60612</v>
      </c>
      <c r="JD127" s="408">
        <v>0</v>
      </c>
      <c r="JE127" s="439">
        <v>0</v>
      </c>
      <c r="JF127" s="405">
        <v>0</v>
      </c>
      <c r="JG127" s="405">
        <v>0</v>
      </c>
      <c r="JH127" s="393">
        <v>0</v>
      </c>
      <c r="JI127" s="403">
        <v>0</v>
      </c>
      <c r="JJ127" s="409">
        <v>60612</v>
      </c>
      <c r="JK127" s="403">
        <v>173166</v>
      </c>
      <c r="JL127" s="403">
        <v>2808</v>
      </c>
      <c r="JM127" s="403">
        <v>361518</v>
      </c>
      <c r="JN127" s="403">
        <v>170946</v>
      </c>
      <c r="JO127" s="400">
        <v>1</v>
      </c>
    </row>
    <row r="128" spans="1:275" x14ac:dyDescent="0.35">
      <c r="A128" s="401" t="s">
        <v>325</v>
      </c>
      <c r="B128" s="410"/>
      <c r="C128" s="402">
        <v>515</v>
      </c>
      <c r="D128" s="403">
        <v>0</v>
      </c>
      <c r="E128" s="403">
        <v>0</v>
      </c>
      <c r="F128" s="404">
        <v>7206</v>
      </c>
      <c r="G128" s="405">
        <v>2196</v>
      </c>
      <c r="H128" s="405">
        <v>0</v>
      </c>
      <c r="I128" s="405">
        <v>0</v>
      </c>
      <c r="J128" s="393">
        <v>0</v>
      </c>
      <c r="K128" s="403">
        <v>9402</v>
      </c>
      <c r="L128" s="404">
        <v>0</v>
      </c>
      <c r="M128" s="405">
        <v>0</v>
      </c>
      <c r="N128" s="405">
        <v>0</v>
      </c>
      <c r="O128" s="405">
        <v>0</v>
      </c>
      <c r="P128" s="393">
        <v>0</v>
      </c>
      <c r="Q128" s="403">
        <v>0</v>
      </c>
      <c r="R128" s="404">
        <v>7206</v>
      </c>
      <c r="S128" s="405">
        <v>2196</v>
      </c>
      <c r="T128" s="405">
        <v>0</v>
      </c>
      <c r="U128" s="405">
        <v>0</v>
      </c>
      <c r="V128" s="393">
        <v>0</v>
      </c>
      <c r="W128" s="403">
        <v>9402</v>
      </c>
      <c r="X128" s="404">
        <v>0</v>
      </c>
      <c r="Y128" s="405">
        <v>0</v>
      </c>
      <c r="Z128" s="405">
        <v>0</v>
      </c>
      <c r="AA128" s="405">
        <v>0</v>
      </c>
      <c r="AB128" s="393">
        <v>0</v>
      </c>
      <c r="AC128" s="406">
        <v>0</v>
      </c>
      <c r="AD128" s="404">
        <v>6408</v>
      </c>
      <c r="AE128" s="405">
        <v>733</v>
      </c>
      <c r="AF128" s="405">
        <v>0</v>
      </c>
      <c r="AG128" s="405">
        <v>0</v>
      </c>
      <c r="AH128" s="393">
        <v>0</v>
      </c>
      <c r="AI128" s="406">
        <v>7141</v>
      </c>
      <c r="AJ128" s="404">
        <v>798</v>
      </c>
      <c r="AK128" s="405">
        <v>1463</v>
      </c>
      <c r="AL128" s="405">
        <v>0</v>
      </c>
      <c r="AM128" s="405">
        <v>0</v>
      </c>
      <c r="AN128" s="393">
        <v>0</v>
      </c>
      <c r="AO128" s="406">
        <v>2261</v>
      </c>
      <c r="AP128" s="404">
        <v>0</v>
      </c>
      <c r="AQ128" s="405">
        <v>0</v>
      </c>
      <c r="AR128" s="405">
        <v>0</v>
      </c>
      <c r="AS128" s="405">
        <v>0</v>
      </c>
      <c r="AT128" s="393">
        <v>0</v>
      </c>
      <c r="AU128" s="406">
        <v>0</v>
      </c>
      <c r="AV128" s="404">
        <v>0</v>
      </c>
      <c r="AW128" s="405">
        <v>0</v>
      </c>
      <c r="AX128" s="405">
        <v>0</v>
      </c>
      <c r="AY128" s="405">
        <v>0</v>
      </c>
      <c r="AZ128" s="393">
        <v>0</v>
      </c>
      <c r="BA128" s="406">
        <v>0</v>
      </c>
      <c r="BB128" s="404">
        <v>0</v>
      </c>
      <c r="BC128" s="405">
        <v>0</v>
      </c>
      <c r="BD128" s="405">
        <v>0</v>
      </c>
      <c r="BE128" s="405">
        <v>0</v>
      </c>
      <c r="BF128" s="393">
        <v>0</v>
      </c>
      <c r="BG128" s="406">
        <v>0</v>
      </c>
      <c r="BH128" s="404">
        <v>0</v>
      </c>
      <c r="BI128" s="405">
        <v>0</v>
      </c>
      <c r="BJ128" s="405">
        <v>0</v>
      </c>
      <c r="BK128" s="405">
        <v>0</v>
      </c>
      <c r="BL128" s="393">
        <v>0</v>
      </c>
      <c r="BM128" s="407">
        <v>0</v>
      </c>
      <c r="BN128" s="438">
        <v>0</v>
      </c>
      <c r="BO128" s="408">
        <v>0</v>
      </c>
      <c r="BP128" s="439">
        <v>0</v>
      </c>
      <c r="BQ128" s="439">
        <v>846</v>
      </c>
      <c r="BR128" s="405">
        <v>0</v>
      </c>
      <c r="BS128" s="405">
        <v>0</v>
      </c>
      <c r="BT128" s="440">
        <v>0</v>
      </c>
      <c r="BU128" s="403">
        <v>846</v>
      </c>
      <c r="BV128" s="404">
        <v>0</v>
      </c>
      <c r="BW128" s="405">
        <v>0</v>
      </c>
      <c r="BX128" s="405">
        <v>0</v>
      </c>
      <c r="BY128" s="393">
        <v>0</v>
      </c>
      <c r="BZ128" s="406">
        <v>0</v>
      </c>
      <c r="CA128" s="404">
        <v>846</v>
      </c>
      <c r="CB128" s="405">
        <v>0</v>
      </c>
      <c r="CC128" s="405">
        <v>0</v>
      </c>
      <c r="CD128" s="405">
        <v>0</v>
      </c>
      <c r="CE128" s="406">
        <v>846</v>
      </c>
      <c r="CF128" s="404">
        <v>0</v>
      </c>
      <c r="CG128" s="405">
        <v>0</v>
      </c>
      <c r="CH128" s="405">
        <v>0</v>
      </c>
      <c r="CI128" s="405">
        <v>0</v>
      </c>
      <c r="CJ128" s="406">
        <v>0</v>
      </c>
      <c r="CK128" s="404">
        <v>0</v>
      </c>
      <c r="CL128" s="405">
        <v>0</v>
      </c>
      <c r="CM128" s="405">
        <v>0</v>
      </c>
      <c r="CN128" s="405">
        <v>0</v>
      </c>
      <c r="CO128" s="406">
        <v>0</v>
      </c>
      <c r="CP128" s="404">
        <v>0</v>
      </c>
      <c r="CQ128" s="405">
        <v>0</v>
      </c>
      <c r="CR128" s="405">
        <v>0</v>
      </c>
      <c r="CS128" s="393">
        <v>0</v>
      </c>
      <c r="CT128" s="406">
        <v>0</v>
      </c>
      <c r="CU128" s="404">
        <v>0</v>
      </c>
      <c r="CV128" s="405">
        <v>0</v>
      </c>
      <c r="CW128" s="405">
        <v>0</v>
      </c>
      <c r="CX128" s="393">
        <v>0</v>
      </c>
      <c r="CY128" s="407">
        <v>0</v>
      </c>
      <c r="CZ128" s="409">
        <v>0</v>
      </c>
      <c r="DA128" s="403">
        <v>0</v>
      </c>
      <c r="DB128" s="396">
        <v>0</v>
      </c>
      <c r="DC128" s="439">
        <v>0</v>
      </c>
      <c r="DD128" s="405">
        <v>0</v>
      </c>
      <c r="DE128" s="405">
        <v>0</v>
      </c>
      <c r="DF128" s="440">
        <v>0</v>
      </c>
      <c r="DG128" s="403">
        <v>0</v>
      </c>
      <c r="DH128" s="404">
        <v>0</v>
      </c>
      <c r="DI128" s="405">
        <v>0</v>
      </c>
      <c r="DJ128" s="405">
        <v>0</v>
      </c>
      <c r="DK128" s="393">
        <v>0</v>
      </c>
      <c r="DL128" s="406">
        <v>0</v>
      </c>
      <c r="DM128" s="404">
        <v>0</v>
      </c>
      <c r="DN128" s="405">
        <v>0</v>
      </c>
      <c r="DO128" s="405">
        <v>0</v>
      </c>
      <c r="DP128" s="405">
        <v>0</v>
      </c>
      <c r="DQ128" s="406">
        <v>0</v>
      </c>
      <c r="DR128" s="404">
        <v>0</v>
      </c>
      <c r="DS128" s="405">
        <v>0</v>
      </c>
      <c r="DT128" s="405">
        <v>0</v>
      </c>
      <c r="DU128" s="405">
        <v>0</v>
      </c>
      <c r="DV128" s="406">
        <v>0</v>
      </c>
      <c r="DW128" s="404">
        <v>0</v>
      </c>
      <c r="DX128" s="405">
        <v>0</v>
      </c>
      <c r="DY128" s="405">
        <v>0</v>
      </c>
      <c r="DZ128" s="405">
        <v>0</v>
      </c>
      <c r="EA128" s="406">
        <v>0</v>
      </c>
      <c r="EB128" s="404">
        <v>0</v>
      </c>
      <c r="EC128" s="405">
        <v>0</v>
      </c>
      <c r="ED128" s="405">
        <v>0</v>
      </c>
      <c r="EE128" s="393">
        <v>0</v>
      </c>
      <c r="EF128" s="406">
        <v>0</v>
      </c>
      <c r="EG128" s="404">
        <v>0</v>
      </c>
      <c r="EH128" s="405">
        <v>0</v>
      </c>
      <c r="EI128" s="405">
        <v>0</v>
      </c>
      <c r="EJ128" s="393">
        <v>0</v>
      </c>
      <c r="EK128" s="407">
        <v>0</v>
      </c>
      <c r="EL128" s="409">
        <v>0</v>
      </c>
      <c r="EM128" s="403">
        <v>864</v>
      </c>
      <c r="EN128" s="388">
        <v>0</v>
      </c>
      <c r="EO128" s="404">
        <v>0</v>
      </c>
      <c r="EP128" s="405">
        <v>0</v>
      </c>
      <c r="EQ128" s="405">
        <v>0</v>
      </c>
      <c r="ER128" s="405">
        <v>0</v>
      </c>
      <c r="ES128" s="440">
        <v>0</v>
      </c>
      <c r="ET128" s="403">
        <v>0</v>
      </c>
      <c r="EU128" s="439">
        <v>0</v>
      </c>
      <c r="EV128" s="405">
        <v>0</v>
      </c>
      <c r="EW128" s="405">
        <v>0</v>
      </c>
      <c r="EX128" s="405">
        <v>0</v>
      </c>
      <c r="EY128" s="440">
        <v>0</v>
      </c>
      <c r="EZ128" s="403">
        <v>0</v>
      </c>
      <c r="FA128" s="439">
        <v>0</v>
      </c>
      <c r="FB128" s="405">
        <v>0</v>
      </c>
      <c r="FC128" s="405">
        <v>0</v>
      </c>
      <c r="FD128" s="405">
        <v>0</v>
      </c>
      <c r="FE128" s="440">
        <v>0</v>
      </c>
      <c r="FF128" s="403">
        <v>0</v>
      </c>
      <c r="FG128" s="404">
        <v>0</v>
      </c>
      <c r="FH128" s="405">
        <v>0</v>
      </c>
      <c r="FI128" s="405">
        <v>0</v>
      </c>
      <c r="FJ128" s="405">
        <v>0</v>
      </c>
      <c r="FK128" s="393">
        <v>0</v>
      </c>
      <c r="FL128" s="406">
        <v>0</v>
      </c>
      <c r="FM128" s="404">
        <v>0</v>
      </c>
      <c r="FN128" s="405">
        <v>0</v>
      </c>
      <c r="FO128" s="405">
        <v>0</v>
      </c>
      <c r="FP128" s="405">
        <v>0</v>
      </c>
      <c r="FQ128" s="393">
        <v>0</v>
      </c>
      <c r="FR128" s="406">
        <v>0</v>
      </c>
      <c r="FS128" s="404">
        <v>0</v>
      </c>
      <c r="FT128" s="405">
        <v>0</v>
      </c>
      <c r="FU128" s="405">
        <v>0</v>
      </c>
      <c r="FV128" s="405">
        <v>0</v>
      </c>
      <c r="FW128" s="393">
        <v>0</v>
      </c>
      <c r="FX128" s="406">
        <v>0</v>
      </c>
      <c r="FY128" s="404">
        <v>0</v>
      </c>
      <c r="FZ128" s="405">
        <v>0</v>
      </c>
      <c r="GA128" s="405">
        <v>0</v>
      </c>
      <c r="GB128" s="405">
        <v>0</v>
      </c>
      <c r="GC128" s="393">
        <v>0</v>
      </c>
      <c r="GD128" s="406">
        <v>0</v>
      </c>
      <c r="GE128" s="404">
        <v>0</v>
      </c>
      <c r="GF128" s="405">
        <v>0</v>
      </c>
      <c r="GG128" s="405">
        <v>0</v>
      </c>
      <c r="GH128" s="405">
        <v>0</v>
      </c>
      <c r="GI128" s="393">
        <v>0</v>
      </c>
      <c r="GJ128" s="406">
        <v>0</v>
      </c>
      <c r="GK128" s="404">
        <v>0</v>
      </c>
      <c r="GL128" s="405">
        <v>0</v>
      </c>
      <c r="GM128" s="405">
        <v>0</v>
      </c>
      <c r="GN128" s="405">
        <v>0</v>
      </c>
      <c r="GO128" s="393">
        <v>0</v>
      </c>
      <c r="GP128" s="394">
        <v>0</v>
      </c>
      <c r="GQ128" s="388">
        <v>864</v>
      </c>
      <c r="GR128" s="399">
        <v>0</v>
      </c>
      <c r="GS128" s="396">
        <v>1470</v>
      </c>
      <c r="GT128" s="439">
        <v>1470</v>
      </c>
      <c r="GU128" s="405">
        <v>0</v>
      </c>
      <c r="GV128" s="405">
        <v>0</v>
      </c>
      <c r="GW128" s="393">
        <v>0</v>
      </c>
      <c r="GX128" s="403">
        <v>1470</v>
      </c>
      <c r="GY128" s="404">
        <v>0</v>
      </c>
      <c r="GZ128" s="405">
        <v>0</v>
      </c>
      <c r="HA128" s="405">
        <v>0</v>
      </c>
      <c r="HB128" s="393">
        <v>0</v>
      </c>
      <c r="HC128" s="406">
        <v>0</v>
      </c>
      <c r="HD128" s="404">
        <v>0</v>
      </c>
      <c r="HE128" s="405">
        <v>0</v>
      </c>
      <c r="HF128" s="405">
        <v>0</v>
      </c>
      <c r="HG128" s="405">
        <v>0</v>
      </c>
      <c r="HH128" s="406">
        <v>0</v>
      </c>
      <c r="HI128" s="404">
        <v>0</v>
      </c>
      <c r="HJ128" s="405">
        <v>0</v>
      </c>
      <c r="HK128" s="405">
        <v>0</v>
      </c>
      <c r="HL128" s="405">
        <v>0</v>
      </c>
      <c r="HM128" s="406">
        <v>0</v>
      </c>
      <c r="HN128" s="404">
        <v>0</v>
      </c>
      <c r="HO128" s="405">
        <v>0</v>
      </c>
      <c r="HP128" s="405">
        <v>0</v>
      </c>
      <c r="HQ128" s="405">
        <v>0</v>
      </c>
      <c r="HR128" s="406">
        <v>0</v>
      </c>
      <c r="HS128" s="404">
        <v>0</v>
      </c>
      <c r="HT128" s="405">
        <v>0</v>
      </c>
      <c r="HU128" s="405">
        <v>0</v>
      </c>
      <c r="HV128" s="393">
        <v>0</v>
      </c>
      <c r="HW128" s="406">
        <v>0</v>
      </c>
      <c r="HX128" s="404">
        <v>1470</v>
      </c>
      <c r="HY128" s="405">
        <v>0</v>
      </c>
      <c r="HZ128" s="405">
        <v>0</v>
      </c>
      <c r="IA128" s="393">
        <v>0</v>
      </c>
      <c r="IB128" s="407">
        <v>1470</v>
      </c>
      <c r="IC128" s="403">
        <v>0</v>
      </c>
      <c r="ID128" s="408">
        <v>0</v>
      </c>
      <c r="IE128" s="408">
        <v>0</v>
      </c>
      <c r="IF128" s="439">
        <v>0</v>
      </c>
      <c r="IG128" s="405">
        <v>0</v>
      </c>
      <c r="IH128" s="405">
        <v>0</v>
      </c>
      <c r="II128" s="393">
        <v>0</v>
      </c>
      <c r="IJ128" s="403">
        <v>0</v>
      </c>
      <c r="IK128" s="409">
        <v>0</v>
      </c>
      <c r="IL128" s="408">
        <v>0</v>
      </c>
      <c r="IM128" s="408">
        <v>0</v>
      </c>
      <c r="IN128" s="439">
        <v>0</v>
      </c>
      <c r="IO128" s="405">
        <v>0</v>
      </c>
      <c r="IP128" s="405">
        <v>0</v>
      </c>
      <c r="IQ128" s="393">
        <v>0</v>
      </c>
      <c r="IR128" s="393">
        <v>0</v>
      </c>
      <c r="IS128" s="403">
        <v>0</v>
      </c>
      <c r="IT128" s="409">
        <v>0</v>
      </c>
      <c r="IU128" s="408">
        <v>0</v>
      </c>
      <c r="IV128" s="408">
        <v>0</v>
      </c>
      <c r="IW128" s="439">
        <v>0</v>
      </c>
      <c r="IX128" s="405">
        <v>0</v>
      </c>
      <c r="IY128" s="405">
        <v>0</v>
      </c>
      <c r="IZ128" s="393">
        <v>0</v>
      </c>
      <c r="JA128" s="403">
        <v>0</v>
      </c>
      <c r="JB128" s="409">
        <v>0</v>
      </c>
      <c r="JC128" s="408">
        <v>0</v>
      </c>
      <c r="JD128" s="408">
        <v>0</v>
      </c>
      <c r="JE128" s="439">
        <v>0</v>
      </c>
      <c r="JF128" s="405">
        <v>0</v>
      </c>
      <c r="JG128" s="405">
        <v>0</v>
      </c>
      <c r="JH128" s="393">
        <v>0</v>
      </c>
      <c r="JI128" s="403">
        <v>0</v>
      </c>
      <c r="JJ128" s="409">
        <v>0</v>
      </c>
      <c r="JK128" s="403">
        <v>864</v>
      </c>
      <c r="JL128" s="403">
        <v>1470</v>
      </c>
      <c r="JM128" s="403">
        <v>11718</v>
      </c>
      <c r="JN128" s="403">
        <v>864</v>
      </c>
      <c r="JO128" s="400">
        <v>1</v>
      </c>
    </row>
    <row r="129" spans="1:275" x14ac:dyDescent="0.35">
      <c r="A129" s="401" t="s">
        <v>325</v>
      </c>
      <c r="B129" s="410"/>
      <c r="C129" s="402">
        <v>608</v>
      </c>
      <c r="D129" s="403">
        <v>0</v>
      </c>
      <c r="E129" s="403">
        <v>0</v>
      </c>
      <c r="F129" s="404">
        <v>4104</v>
      </c>
      <c r="G129" s="405">
        <v>21999</v>
      </c>
      <c r="H129" s="405">
        <v>61146</v>
      </c>
      <c r="I129" s="405">
        <v>84792</v>
      </c>
      <c r="J129" s="393">
        <v>9156</v>
      </c>
      <c r="K129" s="403">
        <v>181197</v>
      </c>
      <c r="L129" s="404">
        <v>0</v>
      </c>
      <c r="M129" s="405">
        <v>0</v>
      </c>
      <c r="N129" s="405">
        <v>0</v>
      </c>
      <c r="O129" s="405">
        <v>0</v>
      </c>
      <c r="P129" s="393">
        <v>0</v>
      </c>
      <c r="Q129" s="403">
        <v>0</v>
      </c>
      <c r="R129" s="404">
        <v>4104</v>
      </c>
      <c r="S129" s="405">
        <v>21999</v>
      </c>
      <c r="T129" s="405">
        <v>61146</v>
      </c>
      <c r="U129" s="405">
        <v>84792</v>
      </c>
      <c r="V129" s="393">
        <v>9156</v>
      </c>
      <c r="W129" s="403">
        <v>181197</v>
      </c>
      <c r="X129" s="404">
        <v>0</v>
      </c>
      <c r="Y129" s="405">
        <v>0</v>
      </c>
      <c r="Z129" s="405">
        <v>0</v>
      </c>
      <c r="AA129" s="405">
        <v>0</v>
      </c>
      <c r="AB129" s="393">
        <v>0</v>
      </c>
      <c r="AC129" s="406">
        <v>0</v>
      </c>
      <c r="AD129" s="404">
        <v>0</v>
      </c>
      <c r="AE129" s="405">
        <v>1639</v>
      </c>
      <c r="AF129" s="405">
        <v>4267</v>
      </c>
      <c r="AG129" s="405">
        <v>0</v>
      </c>
      <c r="AH129" s="393">
        <v>0</v>
      </c>
      <c r="AI129" s="406">
        <v>5906</v>
      </c>
      <c r="AJ129" s="404">
        <v>0</v>
      </c>
      <c r="AK129" s="405">
        <v>7646</v>
      </c>
      <c r="AL129" s="405">
        <v>56879</v>
      </c>
      <c r="AM129" s="405">
        <v>84792</v>
      </c>
      <c r="AN129" s="393">
        <v>9156</v>
      </c>
      <c r="AO129" s="406">
        <v>158473</v>
      </c>
      <c r="AP129" s="404">
        <v>4104</v>
      </c>
      <c r="AQ129" s="405">
        <v>12714</v>
      </c>
      <c r="AR129" s="405">
        <v>0</v>
      </c>
      <c r="AS129" s="405">
        <v>0</v>
      </c>
      <c r="AT129" s="393">
        <v>0</v>
      </c>
      <c r="AU129" s="406">
        <v>16818</v>
      </c>
      <c r="AV129" s="404">
        <v>0</v>
      </c>
      <c r="AW129" s="405">
        <v>0</v>
      </c>
      <c r="AX129" s="405">
        <v>0</v>
      </c>
      <c r="AY129" s="405">
        <v>0</v>
      </c>
      <c r="AZ129" s="393">
        <v>0</v>
      </c>
      <c r="BA129" s="406">
        <v>0</v>
      </c>
      <c r="BB129" s="404">
        <v>0</v>
      </c>
      <c r="BC129" s="405">
        <v>0</v>
      </c>
      <c r="BD129" s="405">
        <v>0</v>
      </c>
      <c r="BE129" s="405">
        <v>0</v>
      </c>
      <c r="BF129" s="393">
        <v>0</v>
      </c>
      <c r="BG129" s="406">
        <v>0</v>
      </c>
      <c r="BH129" s="404">
        <v>0</v>
      </c>
      <c r="BI129" s="405">
        <v>0</v>
      </c>
      <c r="BJ129" s="405">
        <v>0</v>
      </c>
      <c r="BK129" s="405">
        <v>0</v>
      </c>
      <c r="BL129" s="393">
        <v>0</v>
      </c>
      <c r="BM129" s="407">
        <v>0</v>
      </c>
      <c r="BN129" s="438">
        <v>0</v>
      </c>
      <c r="BO129" s="408">
        <v>0</v>
      </c>
      <c r="BP129" s="439">
        <v>0</v>
      </c>
      <c r="BQ129" s="439">
        <v>30438</v>
      </c>
      <c r="BR129" s="405">
        <v>4506</v>
      </c>
      <c r="BS129" s="405">
        <v>136002</v>
      </c>
      <c r="BT129" s="440">
        <v>1380</v>
      </c>
      <c r="BU129" s="403">
        <v>172326</v>
      </c>
      <c r="BV129" s="404">
        <v>0</v>
      </c>
      <c r="BW129" s="405">
        <v>0</v>
      </c>
      <c r="BX129" s="405">
        <v>0</v>
      </c>
      <c r="BY129" s="393">
        <v>0</v>
      </c>
      <c r="BZ129" s="406">
        <v>0</v>
      </c>
      <c r="CA129" s="404">
        <v>21837.166666666668</v>
      </c>
      <c r="CB129" s="405">
        <v>938</v>
      </c>
      <c r="CC129" s="405">
        <v>4133</v>
      </c>
      <c r="CD129" s="405">
        <v>0</v>
      </c>
      <c r="CE129" s="406">
        <v>26908.166666666668</v>
      </c>
      <c r="CF129" s="404">
        <v>8600.8333333333339</v>
      </c>
      <c r="CG129" s="405">
        <v>3568</v>
      </c>
      <c r="CH129" s="405">
        <v>131869</v>
      </c>
      <c r="CI129" s="405">
        <v>1380</v>
      </c>
      <c r="CJ129" s="406">
        <v>145417.83333333334</v>
      </c>
      <c r="CK129" s="404">
        <v>0</v>
      </c>
      <c r="CL129" s="405">
        <v>0</v>
      </c>
      <c r="CM129" s="405">
        <v>0</v>
      </c>
      <c r="CN129" s="405">
        <v>0</v>
      </c>
      <c r="CO129" s="406">
        <v>0</v>
      </c>
      <c r="CP129" s="404">
        <v>0</v>
      </c>
      <c r="CQ129" s="405">
        <v>0</v>
      </c>
      <c r="CR129" s="405">
        <v>0</v>
      </c>
      <c r="CS129" s="393">
        <v>0</v>
      </c>
      <c r="CT129" s="406">
        <v>0</v>
      </c>
      <c r="CU129" s="404">
        <v>0</v>
      </c>
      <c r="CV129" s="405">
        <v>0</v>
      </c>
      <c r="CW129" s="405">
        <v>0</v>
      </c>
      <c r="CX129" s="393">
        <v>0</v>
      </c>
      <c r="CY129" s="407">
        <v>0</v>
      </c>
      <c r="CZ129" s="409">
        <v>0</v>
      </c>
      <c r="DA129" s="403">
        <v>0</v>
      </c>
      <c r="DB129" s="396">
        <v>0</v>
      </c>
      <c r="DC129" s="439">
        <v>20418</v>
      </c>
      <c r="DD129" s="405">
        <v>14298</v>
      </c>
      <c r="DE129" s="405">
        <v>38370</v>
      </c>
      <c r="DF129" s="440">
        <v>77526</v>
      </c>
      <c r="DG129" s="403">
        <v>150612</v>
      </c>
      <c r="DH129" s="404">
        <v>0</v>
      </c>
      <c r="DI129" s="405">
        <v>0</v>
      </c>
      <c r="DJ129" s="405">
        <v>0</v>
      </c>
      <c r="DK129" s="393">
        <v>0</v>
      </c>
      <c r="DL129" s="406">
        <v>0</v>
      </c>
      <c r="DM129" s="404">
        <v>19579</v>
      </c>
      <c r="DN129" s="405">
        <v>5723</v>
      </c>
      <c r="DO129" s="405">
        <v>0</v>
      </c>
      <c r="DP129" s="405">
        <v>0</v>
      </c>
      <c r="DQ129" s="406">
        <v>25302</v>
      </c>
      <c r="DR129" s="404">
        <v>839</v>
      </c>
      <c r="DS129" s="405">
        <v>8575</v>
      </c>
      <c r="DT129" s="405">
        <v>38370</v>
      </c>
      <c r="DU129" s="405">
        <v>77526</v>
      </c>
      <c r="DV129" s="406">
        <v>125310</v>
      </c>
      <c r="DW129" s="404">
        <v>0</v>
      </c>
      <c r="DX129" s="405">
        <v>0</v>
      </c>
      <c r="DY129" s="405">
        <v>0</v>
      </c>
      <c r="DZ129" s="405">
        <v>0</v>
      </c>
      <c r="EA129" s="406">
        <v>0</v>
      </c>
      <c r="EB129" s="404">
        <v>0</v>
      </c>
      <c r="EC129" s="405">
        <v>0</v>
      </c>
      <c r="ED129" s="405">
        <v>0</v>
      </c>
      <c r="EE129" s="393">
        <v>0</v>
      </c>
      <c r="EF129" s="406">
        <v>0</v>
      </c>
      <c r="EG129" s="404">
        <v>0</v>
      </c>
      <c r="EH129" s="405">
        <v>0</v>
      </c>
      <c r="EI129" s="405">
        <v>0</v>
      </c>
      <c r="EJ129" s="393">
        <v>0</v>
      </c>
      <c r="EK129" s="407">
        <v>0</v>
      </c>
      <c r="EL129" s="409">
        <v>0</v>
      </c>
      <c r="EM129" s="403">
        <v>55431</v>
      </c>
      <c r="EN129" s="388">
        <v>59652</v>
      </c>
      <c r="EO129" s="404">
        <v>2046</v>
      </c>
      <c r="EP129" s="405">
        <v>7950</v>
      </c>
      <c r="EQ129" s="405">
        <v>7548</v>
      </c>
      <c r="ER129" s="405">
        <v>44778</v>
      </c>
      <c r="ES129" s="440">
        <v>31746</v>
      </c>
      <c r="ET129" s="403">
        <v>94068</v>
      </c>
      <c r="EU129" s="439">
        <v>0</v>
      </c>
      <c r="EV129" s="405">
        <v>0</v>
      </c>
      <c r="EW129" s="405">
        <v>0</v>
      </c>
      <c r="EX129" s="405">
        <v>0</v>
      </c>
      <c r="EY129" s="440">
        <v>0</v>
      </c>
      <c r="EZ129" s="403">
        <v>0</v>
      </c>
      <c r="FA129" s="439">
        <v>2046</v>
      </c>
      <c r="FB129" s="405">
        <v>7950</v>
      </c>
      <c r="FC129" s="405">
        <v>7548</v>
      </c>
      <c r="FD129" s="405">
        <v>44778</v>
      </c>
      <c r="FE129" s="440">
        <v>31746</v>
      </c>
      <c r="FF129" s="403">
        <v>94068</v>
      </c>
      <c r="FG129" s="404">
        <v>0</v>
      </c>
      <c r="FH129" s="405">
        <v>0</v>
      </c>
      <c r="FI129" s="405">
        <v>0</v>
      </c>
      <c r="FJ129" s="405">
        <v>0</v>
      </c>
      <c r="FK129" s="393">
        <v>0</v>
      </c>
      <c r="FL129" s="406">
        <v>0</v>
      </c>
      <c r="FM129" s="404">
        <v>2046</v>
      </c>
      <c r="FN129" s="405">
        <v>6293</v>
      </c>
      <c r="FO129" s="405">
        <v>688</v>
      </c>
      <c r="FP129" s="405">
        <v>0</v>
      </c>
      <c r="FQ129" s="393">
        <v>0</v>
      </c>
      <c r="FR129" s="406">
        <v>9027</v>
      </c>
      <c r="FS129" s="404">
        <v>0</v>
      </c>
      <c r="FT129" s="405">
        <v>1657</v>
      </c>
      <c r="FU129" s="405">
        <v>6860</v>
      </c>
      <c r="FV129" s="405">
        <v>44778</v>
      </c>
      <c r="FW129" s="393">
        <v>31746</v>
      </c>
      <c r="FX129" s="406">
        <v>85041</v>
      </c>
      <c r="FY129" s="404">
        <v>0</v>
      </c>
      <c r="FZ129" s="405">
        <v>0</v>
      </c>
      <c r="GA129" s="405">
        <v>0</v>
      </c>
      <c r="GB129" s="405">
        <v>0</v>
      </c>
      <c r="GC129" s="393">
        <v>0</v>
      </c>
      <c r="GD129" s="406">
        <v>0</v>
      </c>
      <c r="GE129" s="404">
        <v>0</v>
      </c>
      <c r="GF129" s="405">
        <v>0</v>
      </c>
      <c r="GG129" s="405">
        <v>0</v>
      </c>
      <c r="GH129" s="405">
        <v>0</v>
      </c>
      <c r="GI129" s="393">
        <v>0</v>
      </c>
      <c r="GJ129" s="406">
        <v>0</v>
      </c>
      <c r="GK129" s="404">
        <v>0</v>
      </c>
      <c r="GL129" s="405">
        <v>0</v>
      </c>
      <c r="GM129" s="405">
        <v>0</v>
      </c>
      <c r="GN129" s="405">
        <v>0</v>
      </c>
      <c r="GO129" s="393">
        <v>0</v>
      </c>
      <c r="GP129" s="394">
        <v>0</v>
      </c>
      <c r="GQ129" s="388">
        <v>774</v>
      </c>
      <c r="GR129" s="399">
        <v>136752</v>
      </c>
      <c r="GS129" s="396">
        <v>74424</v>
      </c>
      <c r="GT129" s="439">
        <v>50322</v>
      </c>
      <c r="GU129" s="405">
        <v>5364</v>
      </c>
      <c r="GV129" s="405">
        <v>15372</v>
      </c>
      <c r="GW129" s="393">
        <v>8226</v>
      </c>
      <c r="GX129" s="403">
        <v>79284</v>
      </c>
      <c r="GY129" s="404">
        <v>0</v>
      </c>
      <c r="GZ129" s="405">
        <v>0</v>
      </c>
      <c r="HA129" s="405">
        <v>0</v>
      </c>
      <c r="HB129" s="393">
        <v>0</v>
      </c>
      <c r="HC129" s="406">
        <v>0</v>
      </c>
      <c r="HD129" s="404">
        <v>0</v>
      </c>
      <c r="HE129" s="405">
        <v>0</v>
      </c>
      <c r="HF129" s="405">
        <v>0</v>
      </c>
      <c r="HG129" s="405">
        <v>0</v>
      </c>
      <c r="HH129" s="406">
        <v>0</v>
      </c>
      <c r="HI129" s="404">
        <v>0</v>
      </c>
      <c r="HJ129" s="405">
        <v>0</v>
      </c>
      <c r="HK129" s="405">
        <v>0</v>
      </c>
      <c r="HL129" s="405">
        <v>0</v>
      </c>
      <c r="HM129" s="406">
        <v>0</v>
      </c>
      <c r="HN129" s="404">
        <v>0</v>
      </c>
      <c r="HO129" s="405">
        <v>0</v>
      </c>
      <c r="HP129" s="405">
        <v>0</v>
      </c>
      <c r="HQ129" s="405">
        <v>0</v>
      </c>
      <c r="HR129" s="406">
        <v>0</v>
      </c>
      <c r="HS129" s="404">
        <v>0</v>
      </c>
      <c r="HT129" s="405">
        <v>0</v>
      </c>
      <c r="HU129" s="405">
        <v>0</v>
      </c>
      <c r="HV129" s="393">
        <v>0</v>
      </c>
      <c r="HW129" s="406">
        <v>0</v>
      </c>
      <c r="HX129" s="404">
        <v>50322</v>
      </c>
      <c r="HY129" s="405">
        <v>5364</v>
      </c>
      <c r="HZ129" s="405">
        <v>15372</v>
      </c>
      <c r="IA129" s="393">
        <v>8226</v>
      </c>
      <c r="IB129" s="407">
        <v>79284</v>
      </c>
      <c r="IC129" s="403">
        <v>62328</v>
      </c>
      <c r="ID129" s="408">
        <v>144774</v>
      </c>
      <c r="IE129" s="408">
        <v>9918</v>
      </c>
      <c r="IF129" s="439">
        <v>5004</v>
      </c>
      <c r="IG129" s="405">
        <v>2898</v>
      </c>
      <c r="IH129" s="405">
        <v>0</v>
      </c>
      <c r="II129" s="393">
        <v>2016</v>
      </c>
      <c r="IJ129" s="403">
        <v>9918</v>
      </c>
      <c r="IK129" s="409">
        <v>134856</v>
      </c>
      <c r="IL129" s="408">
        <v>198162</v>
      </c>
      <c r="IM129" s="408">
        <v>858</v>
      </c>
      <c r="IN129" s="439">
        <v>354</v>
      </c>
      <c r="IO129" s="405">
        <v>0</v>
      </c>
      <c r="IP129" s="405">
        <v>504</v>
      </c>
      <c r="IQ129" s="393">
        <v>330</v>
      </c>
      <c r="IR129" s="393">
        <v>0</v>
      </c>
      <c r="IS129" s="403">
        <v>1188</v>
      </c>
      <c r="IT129" s="409">
        <v>197304</v>
      </c>
      <c r="IU129" s="408">
        <v>150678</v>
      </c>
      <c r="IV129" s="408">
        <v>0</v>
      </c>
      <c r="IW129" s="439">
        <v>0</v>
      </c>
      <c r="IX129" s="405">
        <v>0</v>
      </c>
      <c r="IY129" s="405">
        <v>0</v>
      </c>
      <c r="IZ129" s="393">
        <v>0</v>
      </c>
      <c r="JA129" s="403">
        <v>0</v>
      </c>
      <c r="JB129" s="409">
        <v>150678</v>
      </c>
      <c r="JC129" s="408">
        <v>147324</v>
      </c>
      <c r="JD129" s="408">
        <v>504</v>
      </c>
      <c r="JE129" s="439">
        <v>0</v>
      </c>
      <c r="JF129" s="405">
        <v>504</v>
      </c>
      <c r="JG129" s="405">
        <v>180</v>
      </c>
      <c r="JH129" s="393">
        <v>0</v>
      </c>
      <c r="JI129" s="403">
        <v>684</v>
      </c>
      <c r="JJ129" s="409">
        <v>146820</v>
      </c>
      <c r="JK129" s="403">
        <v>833121</v>
      </c>
      <c r="JL129" s="403">
        <v>145356</v>
      </c>
      <c r="JM129" s="403">
        <v>689277</v>
      </c>
      <c r="JN129" s="403">
        <v>692760</v>
      </c>
      <c r="JO129" s="400">
        <v>1</v>
      </c>
    </row>
    <row r="130" spans="1:275" hidden="1" x14ac:dyDescent="0.35">
      <c r="A130" s="401" t="s">
        <v>325</v>
      </c>
      <c r="B130" s="410"/>
      <c r="C130" s="402">
        <v>624</v>
      </c>
      <c r="D130" s="403">
        <v>0</v>
      </c>
      <c r="E130" s="403">
        <v>0</v>
      </c>
      <c r="F130" s="404">
        <v>0</v>
      </c>
      <c r="G130" s="405">
        <v>0</v>
      </c>
      <c r="H130" s="405">
        <v>0</v>
      </c>
      <c r="I130" s="405">
        <v>0</v>
      </c>
      <c r="J130" s="393">
        <v>0</v>
      </c>
      <c r="K130" s="403">
        <v>0</v>
      </c>
      <c r="L130" s="404">
        <v>0</v>
      </c>
      <c r="M130" s="405">
        <v>0</v>
      </c>
      <c r="N130" s="405">
        <v>0</v>
      </c>
      <c r="O130" s="405">
        <v>0</v>
      </c>
      <c r="P130" s="393">
        <v>0</v>
      </c>
      <c r="Q130" s="403">
        <v>0</v>
      </c>
      <c r="R130" s="404">
        <v>0</v>
      </c>
      <c r="S130" s="405">
        <v>0</v>
      </c>
      <c r="T130" s="405">
        <v>0</v>
      </c>
      <c r="U130" s="405">
        <v>0</v>
      </c>
      <c r="V130" s="393">
        <v>0</v>
      </c>
      <c r="W130" s="403">
        <v>0</v>
      </c>
      <c r="X130" s="404">
        <v>0</v>
      </c>
      <c r="Y130" s="405">
        <v>0</v>
      </c>
      <c r="Z130" s="405">
        <v>0</v>
      </c>
      <c r="AA130" s="405">
        <v>0</v>
      </c>
      <c r="AB130" s="393">
        <v>0</v>
      </c>
      <c r="AC130" s="406">
        <v>0</v>
      </c>
      <c r="AD130" s="404">
        <v>0</v>
      </c>
      <c r="AE130" s="405">
        <v>0</v>
      </c>
      <c r="AF130" s="405">
        <v>0</v>
      </c>
      <c r="AG130" s="405">
        <v>0</v>
      </c>
      <c r="AH130" s="393">
        <v>0</v>
      </c>
      <c r="AI130" s="406">
        <v>0</v>
      </c>
      <c r="AJ130" s="404">
        <v>0</v>
      </c>
      <c r="AK130" s="405">
        <v>0</v>
      </c>
      <c r="AL130" s="405">
        <v>0</v>
      </c>
      <c r="AM130" s="405">
        <v>0</v>
      </c>
      <c r="AN130" s="393">
        <v>0</v>
      </c>
      <c r="AO130" s="406">
        <v>0</v>
      </c>
      <c r="AP130" s="404">
        <v>0</v>
      </c>
      <c r="AQ130" s="405">
        <v>0</v>
      </c>
      <c r="AR130" s="405">
        <v>0</v>
      </c>
      <c r="AS130" s="405">
        <v>0</v>
      </c>
      <c r="AT130" s="393">
        <v>0</v>
      </c>
      <c r="AU130" s="406">
        <v>0</v>
      </c>
      <c r="AV130" s="404">
        <v>0</v>
      </c>
      <c r="AW130" s="405">
        <v>0</v>
      </c>
      <c r="AX130" s="405">
        <v>0</v>
      </c>
      <c r="AY130" s="405">
        <v>0</v>
      </c>
      <c r="AZ130" s="393">
        <v>0</v>
      </c>
      <c r="BA130" s="406">
        <v>0</v>
      </c>
      <c r="BB130" s="404">
        <v>0</v>
      </c>
      <c r="BC130" s="405">
        <v>0</v>
      </c>
      <c r="BD130" s="405">
        <v>0</v>
      </c>
      <c r="BE130" s="405">
        <v>0</v>
      </c>
      <c r="BF130" s="393">
        <v>0</v>
      </c>
      <c r="BG130" s="406">
        <v>0</v>
      </c>
      <c r="BH130" s="404">
        <v>0</v>
      </c>
      <c r="BI130" s="405">
        <v>0</v>
      </c>
      <c r="BJ130" s="405">
        <v>0</v>
      </c>
      <c r="BK130" s="405">
        <v>0</v>
      </c>
      <c r="BL130" s="393">
        <v>0</v>
      </c>
      <c r="BM130" s="407">
        <v>0</v>
      </c>
      <c r="BN130" s="438">
        <v>0</v>
      </c>
      <c r="BO130" s="408">
        <v>0</v>
      </c>
      <c r="BP130" s="439">
        <v>0</v>
      </c>
      <c r="BQ130" s="439">
        <v>0</v>
      </c>
      <c r="BR130" s="405">
        <v>0</v>
      </c>
      <c r="BS130" s="405">
        <v>0</v>
      </c>
      <c r="BT130" s="440">
        <v>0</v>
      </c>
      <c r="BU130" s="403">
        <v>0</v>
      </c>
      <c r="BV130" s="404">
        <v>0</v>
      </c>
      <c r="BW130" s="405">
        <v>0</v>
      </c>
      <c r="BX130" s="405">
        <v>0</v>
      </c>
      <c r="BY130" s="393">
        <v>0</v>
      </c>
      <c r="BZ130" s="406">
        <v>0</v>
      </c>
      <c r="CA130" s="404">
        <v>0</v>
      </c>
      <c r="CB130" s="405">
        <v>0</v>
      </c>
      <c r="CC130" s="405">
        <v>0</v>
      </c>
      <c r="CD130" s="405">
        <v>0</v>
      </c>
      <c r="CE130" s="406">
        <v>0</v>
      </c>
      <c r="CF130" s="404">
        <v>0</v>
      </c>
      <c r="CG130" s="405">
        <v>0</v>
      </c>
      <c r="CH130" s="405">
        <v>0</v>
      </c>
      <c r="CI130" s="405">
        <v>0</v>
      </c>
      <c r="CJ130" s="406">
        <v>0</v>
      </c>
      <c r="CK130" s="404">
        <v>0</v>
      </c>
      <c r="CL130" s="405">
        <v>0</v>
      </c>
      <c r="CM130" s="405">
        <v>0</v>
      </c>
      <c r="CN130" s="405">
        <v>0</v>
      </c>
      <c r="CO130" s="406">
        <v>0</v>
      </c>
      <c r="CP130" s="404">
        <v>0</v>
      </c>
      <c r="CQ130" s="405">
        <v>0</v>
      </c>
      <c r="CR130" s="405">
        <v>0</v>
      </c>
      <c r="CS130" s="393">
        <v>0</v>
      </c>
      <c r="CT130" s="406">
        <v>0</v>
      </c>
      <c r="CU130" s="404">
        <v>0</v>
      </c>
      <c r="CV130" s="405">
        <v>0</v>
      </c>
      <c r="CW130" s="405">
        <v>0</v>
      </c>
      <c r="CX130" s="393">
        <v>0</v>
      </c>
      <c r="CY130" s="407">
        <v>0</v>
      </c>
      <c r="CZ130" s="409">
        <v>0</v>
      </c>
      <c r="DA130" s="403">
        <v>0</v>
      </c>
      <c r="DB130" s="396">
        <v>0</v>
      </c>
      <c r="DC130" s="439">
        <v>0</v>
      </c>
      <c r="DD130" s="405">
        <v>0</v>
      </c>
      <c r="DE130" s="405">
        <v>0</v>
      </c>
      <c r="DF130" s="440">
        <v>0</v>
      </c>
      <c r="DG130" s="403">
        <v>0</v>
      </c>
      <c r="DH130" s="404">
        <v>0</v>
      </c>
      <c r="DI130" s="405">
        <v>0</v>
      </c>
      <c r="DJ130" s="405">
        <v>0</v>
      </c>
      <c r="DK130" s="393">
        <v>0</v>
      </c>
      <c r="DL130" s="406">
        <v>0</v>
      </c>
      <c r="DM130" s="404">
        <v>0</v>
      </c>
      <c r="DN130" s="405">
        <v>0</v>
      </c>
      <c r="DO130" s="405">
        <v>0</v>
      </c>
      <c r="DP130" s="405">
        <v>0</v>
      </c>
      <c r="DQ130" s="406">
        <v>0</v>
      </c>
      <c r="DR130" s="404">
        <v>0</v>
      </c>
      <c r="DS130" s="405">
        <v>0</v>
      </c>
      <c r="DT130" s="405">
        <v>0</v>
      </c>
      <c r="DU130" s="405">
        <v>0</v>
      </c>
      <c r="DV130" s="406">
        <v>0</v>
      </c>
      <c r="DW130" s="404">
        <v>0</v>
      </c>
      <c r="DX130" s="405">
        <v>0</v>
      </c>
      <c r="DY130" s="405">
        <v>0</v>
      </c>
      <c r="DZ130" s="405">
        <v>0</v>
      </c>
      <c r="EA130" s="406">
        <v>0</v>
      </c>
      <c r="EB130" s="404">
        <v>0</v>
      </c>
      <c r="EC130" s="405">
        <v>0</v>
      </c>
      <c r="ED130" s="405">
        <v>0</v>
      </c>
      <c r="EE130" s="393">
        <v>0</v>
      </c>
      <c r="EF130" s="406">
        <v>0</v>
      </c>
      <c r="EG130" s="404">
        <v>0</v>
      </c>
      <c r="EH130" s="405">
        <v>0</v>
      </c>
      <c r="EI130" s="405">
        <v>0</v>
      </c>
      <c r="EJ130" s="393">
        <v>0</v>
      </c>
      <c r="EK130" s="407">
        <v>0</v>
      </c>
      <c r="EL130" s="409">
        <v>0</v>
      </c>
      <c r="EM130" s="403">
        <v>0</v>
      </c>
      <c r="EN130" s="388">
        <v>0</v>
      </c>
      <c r="EO130" s="404">
        <v>0</v>
      </c>
      <c r="EP130" s="405">
        <v>0</v>
      </c>
      <c r="EQ130" s="405">
        <v>0</v>
      </c>
      <c r="ER130" s="405">
        <v>0</v>
      </c>
      <c r="ES130" s="440">
        <v>0</v>
      </c>
      <c r="ET130" s="403">
        <v>0</v>
      </c>
      <c r="EU130" s="439">
        <v>0</v>
      </c>
      <c r="EV130" s="405">
        <v>0</v>
      </c>
      <c r="EW130" s="405">
        <v>0</v>
      </c>
      <c r="EX130" s="405">
        <v>0</v>
      </c>
      <c r="EY130" s="440">
        <v>0</v>
      </c>
      <c r="EZ130" s="403">
        <v>0</v>
      </c>
      <c r="FA130" s="439">
        <v>0</v>
      </c>
      <c r="FB130" s="405">
        <v>0</v>
      </c>
      <c r="FC130" s="405">
        <v>0</v>
      </c>
      <c r="FD130" s="405">
        <v>0</v>
      </c>
      <c r="FE130" s="440">
        <v>0</v>
      </c>
      <c r="FF130" s="403">
        <v>0</v>
      </c>
      <c r="FG130" s="404">
        <v>0</v>
      </c>
      <c r="FH130" s="405">
        <v>0</v>
      </c>
      <c r="FI130" s="405">
        <v>0</v>
      </c>
      <c r="FJ130" s="405">
        <v>0</v>
      </c>
      <c r="FK130" s="393">
        <v>0</v>
      </c>
      <c r="FL130" s="406">
        <v>0</v>
      </c>
      <c r="FM130" s="404">
        <v>0</v>
      </c>
      <c r="FN130" s="405">
        <v>0</v>
      </c>
      <c r="FO130" s="405">
        <v>0</v>
      </c>
      <c r="FP130" s="405">
        <v>0</v>
      </c>
      <c r="FQ130" s="393">
        <v>0</v>
      </c>
      <c r="FR130" s="406">
        <v>0</v>
      </c>
      <c r="FS130" s="404">
        <v>0</v>
      </c>
      <c r="FT130" s="405">
        <v>0</v>
      </c>
      <c r="FU130" s="405">
        <v>0</v>
      </c>
      <c r="FV130" s="405">
        <v>0</v>
      </c>
      <c r="FW130" s="393">
        <v>0</v>
      </c>
      <c r="FX130" s="406">
        <v>0</v>
      </c>
      <c r="FY130" s="404">
        <v>0</v>
      </c>
      <c r="FZ130" s="405">
        <v>0</v>
      </c>
      <c r="GA130" s="405">
        <v>0</v>
      </c>
      <c r="GB130" s="405">
        <v>0</v>
      </c>
      <c r="GC130" s="393">
        <v>0</v>
      </c>
      <c r="GD130" s="406">
        <v>0</v>
      </c>
      <c r="GE130" s="404">
        <v>0</v>
      </c>
      <c r="GF130" s="405">
        <v>0</v>
      </c>
      <c r="GG130" s="405">
        <v>0</v>
      </c>
      <c r="GH130" s="405">
        <v>0</v>
      </c>
      <c r="GI130" s="393">
        <v>0</v>
      </c>
      <c r="GJ130" s="406">
        <v>0</v>
      </c>
      <c r="GK130" s="404">
        <v>0</v>
      </c>
      <c r="GL130" s="405">
        <v>0</v>
      </c>
      <c r="GM130" s="405">
        <v>0</v>
      </c>
      <c r="GN130" s="405">
        <v>0</v>
      </c>
      <c r="GO130" s="393">
        <v>0</v>
      </c>
      <c r="GP130" s="394">
        <v>0</v>
      </c>
      <c r="GQ130" s="388">
        <v>0</v>
      </c>
      <c r="GR130" s="399">
        <v>0</v>
      </c>
      <c r="GS130" s="396">
        <v>0</v>
      </c>
      <c r="GT130" s="439">
        <v>0</v>
      </c>
      <c r="GU130" s="405">
        <v>0</v>
      </c>
      <c r="GV130" s="405">
        <v>0</v>
      </c>
      <c r="GW130" s="393">
        <v>0</v>
      </c>
      <c r="GX130" s="403">
        <v>0</v>
      </c>
      <c r="GY130" s="404">
        <v>0</v>
      </c>
      <c r="GZ130" s="405">
        <v>0</v>
      </c>
      <c r="HA130" s="405">
        <v>0</v>
      </c>
      <c r="HB130" s="393">
        <v>0</v>
      </c>
      <c r="HC130" s="406">
        <v>0</v>
      </c>
      <c r="HD130" s="404">
        <v>0</v>
      </c>
      <c r="HE130" s="405">
        <v>0</v>
      </c>
      <c r="HF130" s="405">
        <v>0</v>
      </c>
      <c r="HG130" s="405">
        <v>0</v>
      </c>
      <c r="HH130" s="406">
        <v>0</v>
      </c>
      <c r="HI130" s="404">
        <v>0</v>
      </c>
      <c r="HJ130" s="405">
        <v>0</v>
      </c>
      <c r="HK130" s="405">
        <v>0</v>
      </c>
      <c r="HL130" s="405">
        <v>0</v>
      </c>
      <c r="HM130" s="406">
        <v>0</v>
      </c>
      <c r="HN130" s="404">
        <v>0</v>
      </c>
      <c r="HO130" s="405">
        <v>0</v>
      </c>
      <c r="HP130" s="405">
        <v>0</v>
      </c>
      <c r="HQ130" s="405">
        <v>0</v>
      </c>
      <c r="HR130" s="406">
        <v>0</v>
      </c>
      <c r="HS130" s="404">
        <v>0</v>
      </c>
      <c r="HT130" s="405">
        <v>0</v>
      </c>
      <c r="HU130" s="405">
        <v>0</v>
      </c>
      <c r="HV130" s="393">
        <v>0</v>
      </c>
      <c r="HW130" s="406">
        <v>0</v>
      </c>
      <c r="HX130" s="404">
        <v>0</v>
      </c>
      <c r="HY130" s="405">
        <v>0</v>
      </c>
      <c r="HZ130" s="405">
        <v>0</v>
      </c>
      <c r="IA130" s="393">
        <v>0</v>
      </c>
      <c r="IB130" s="407">
        <v>0</v>
      </c>
      <c r="IC130" s="403">
        <v>0</v>
      </c>
      <c r="ID130" s="408">
        <v>0</v>
      </c>
      <c r="IE130" s="408">
        <v>0</v>
      </c>
      <c r="IF130" s="439">
        <v>0</v>
      </c>
      <c r="IG130" s="405">
        <v>0</v>
      </c>
      <c r="IH130" s="405">
        <v>0</v>
      </c>
      <c r="II130" s="393">
        <v>0</v>
      </c>
      <c r="IJ130" s="403">
        <v>0</v>
      </c>
      <c r="IK130" s="409">
        <v>0</v>
      </c>
      <c r="IL130" s="408">
        <v>0</v>
      </c>
      <c r="IM130" s="408">
        <v>0</v>
      </c>
      <c r="IN130" s="439">
        <v>0</v>
      </c>
      <c r="IO130" s="405">
        <v>0</v>
      </c>
      <c r="IP130" s="405">
        <v>0</v>
      </c>
      <c r="IQ130" s="393">
        <v>0</v>
      </c>
      <c r="IR130" s="393">
        <v>0</v>
      </c>
      <c r="IS130" s="403">
        <v>0</v>
      </c>
      <c r="IT130" s="409">
        <v>0</v>
      </c>
      <c r="IU130" s="408">
        <v>0</v>
      </c>
      <c r="IV130" s="408">
        <v>0</v>
      </c>
      <c r="IW130" s="439">
        <v>0</v>
      </c>
      <c r="IX130" s="405">
        <v>0</v>
      </c>
      <c r="IY130" s="405">
        <v>0</v>
      </c>
      <c r="IZ130" s="393">
        <v>0</v>
      </c>
      <c r="JA130" s="403">
        <v>0</v>
      </c>
      <c r="JB130" s="409">
        <v>0</v>
      </c>
      <c r="JC130" s="408">
        <v>0</v>
      </c>
      <c r="JD130" s="408">
        <v>0</v>
      </c>
      <c r="JE130" s="439">
        <v>0</v>
      </c>
      <c r="JF130" s="405">
        <v>0</v>
      </c>
      <c r="JG130" s="405">
        <v>0</v>
      </c>
      <c r="JH130" s="393">
        <v>0</v>
      </c>
      <c r="JI130" s="403">
        <v>0</v>
      </c>
      <c r="JJ130" s="409">
        <v>0</v>
      </c>
      <c r="JK130" s="403">
        <v>0</v>
      </c>
      <c r="JL130" s="403">
        <v>0</v>
      </c>
      <c r="JM130" s="403">
        <v>0</v>
      </c>
      <c r="JN130" s="403">
        <v>0</v>
      </c>
      <c r="JO130" s="400">
        <v>0</v>
      </c>
    </row>
    <row r="131" spans="1:275" x14ac:dyDescent="0.35">
      <c r="A131" s="401" t="s">
        <v>325</v>
      </c>
      <c r="B131" s="410"/>
      <c r="C131" s="402">
        <v>878</v>
      </c>
      <c r="D131" s="403">
        <v>0</v>
      </c>
      <c r="E131" s="403">
        <v>0</v>
      </c>
      <c r="F131" s="404">
        <v>0</v>
      </c>
      <c r="G131" s="405">
        <v>19686</v>
      </c>
      <c r="H131" s="405">
        <v>0</v>
      </c>
      <c r="I131" s="405">
        <v>0</v>
      </c>
      <c r="J131" s="393">
        <v>28140</v>
      </c>
      <c r="K131" s="403">
        <v>47826</v>
      </c>
      <c r="L131" s="404">
        <v>0</v>
      </c>
      <c r="M131" s="405">
        <v>0</v>
      </c>
      <c r="N131" s="405">
        <v>0</v>
      </c>
      <c r="O131" s="405">
        <v>0</v>
      </c>
      <c r="P131" s="393">
        <v>0</v>
      </c>
      <c r="Q131" s="403">
        <v>0</v>
      </c>
      <c r="R131" s="404">
        <v>0</v>
      </c>
      <c r="S131" s="405">
        <v>19686</v>
      </c>
      <c r="T131" s="405">
        <v>0</v>
      </c>
      <c r="U131" s="405">
        <v>0</v>
      </c>
      <c r="V131" s="393">
        <v>28140</v>
      </c>
      <c r="W131" s="403">
        <v>47826</v>
      </c>
      <c r="X131" s="404">
        <v>0</v>
      </c>
      <c r="Y131" s="405">
        <v>0</v>
      </c>
      <c r="Z131" s="405">
        <v>0</v>
      </c>
      <c r="AA131" s="405">
        <v>0</v>
      </c>
      <c r="AB131" s="393">
        <v>0</v>
      </c>
      <c r="AC131" s="406">
        <v>0</v>
      </c>
      <c r="AD131" s="404">
        <v>0</v>
      </c>
      <c r="AE131" s="405">
        <v>8990</v>
      </c>
      <c r="AF131" s="405">
        <v>0</v>
      </c>
      <c r="AG131" s="405">
        <v>0</v>
      </c>
      <c r="AH131" s="393">
        <v>0</v>
      </c>
      <c r="AI131" s="406">
        <v>8990</v>
      </c>
      <c r="AJ131" s="404">
        <v>0</v>
      </c>
      <c r="AK131" s="405">
        <v>10696</v>
      </c>
      <c r="AL131" s="405">
        <v>0</v>
      </c>
      <c r="AM131" s="405">
        <v>0</v>
      </c>
      <c r="AN131" s="393">
        <v>28140</v>
      </c>
      <c r="AO131" s="406">
        <v>38836</v>
      </c>
      <c r="AP131" s="404">
        <v>0</v>
      </c>
      <c r="AQ131" s="405">
        <v>0</v>
      </c>
      <c r="AR131" s="405">
        <v>0</v>
      </c>
      <c r="AS131" s="405">
        <v>0</v>
      </c>
      <c r="AT131" s="393">
        <v>0</v>
      </c>
      <c r="AU131" s="406">
        <v>0</v>
      </c>
      <c r="AV131" s="404">
        <v>0</v>
      </c>
      <c r="AW131" s="405">
        <v>0</v>
      </c>
      <c r="AX131" s="405">
        <v>0</v>
      </c>
      <c r="AY131" s="405">
        <v>0</v>
      </c>
      <c r="AZ131" s="393">
        <v>0</v>
      </c>
      <c r="BA131" s="406">
        <v>0</v>
      </c>
      <c r="BB131" s="404">
        <v>0</v>
      </c>
      <c r="BC131" s="405">
        <v>0</v>
      </c>
      <c r="BD131" s="405">
        <v>0</v>
      </c>
      <c r="BE131" s="405">
        <v>0</v>
      </c>
      <c r="BF131" s="393">
        <v>0</v>
      </c>
      <c r="BG131" s="406">
        <v>0</v>
      </c>
      <c r="BH131" s="404">
        <v>0</v>
      </c>
      <c r="BI131" s="405">
        <v>0</v>
      </c>
      <c r="BJ131" s="405">
        <v>0</v>
      </c>
      <c r="BK131" s="405">
        <v>0</v>
      </c>
      <c r="BL131" s="393">
        <v>0</v>
      </c>
      <c r="BM131" s="407">
        <v>0</v>
      </c>
      <c r="BN131" s="438">
        <v>0</v>
      </c>
      <c r="BO131" s="408">
        <v>0</v>
      </c>
      <c r="BP131" s="439">
        <v>0</v>
      </c>
      <c r="BQ131" s="439">
        <v>11412</v>
      </c>
      <c r="BR131" s="405">
        <v>31716</v>
      </c>
      <c r="BS131" s="405">
        <v>0</v>
      </c>
      <c r="BT131" s="440">
        <v>3936</v>
      </c>
      <c r="BU131" s="403">
        <v>47064</v>
      </c>
      <c r="BV131" s="404">
        <v>0</v>
      </c>
      <c r="BW131" s="405">
        <v>0</v>
      </c>
      <c r="BX131" s="405">
        <v>0</v>
      </c>
      <c r="BY131" s="393">
        <v>0</v>
      </c>
      <c r="BZ131" s="406">
        <v>0</v>
      </c>
      <c r="CA131" s="404">
        <v>8369.5</v>
      </c>
      <c r="CB131" s="405">
        <v>4320</v>
      </c>
      <c r="CC131" s="405">
        <v>0</v>
      </c>
      <c r="CD131" s="405">
        <v>0</v>
      </c>
      <c r="CE131" s="406">
        <v>12689.5</v>
      </c>
      <c r="CF131" s="404">
        <v>3042.5</v>
      </c>
      <c r="CG131" s="405">
        <v>27396</v>
      </c>
      <c r="CH131" s="405">
        <v>0</v>
      </c>
      <c r="CI131" s="405">
        <v>3936</v>
      </c>
      <c r="CJ131" s="406">
        <v>34374.5</v>
      </c>
      <c r="CK131" s="404">
        <v>0</v>
      </c>
      <c r="CL131" s="405">
        <v>0</v>
      </c>
      <c r="CM131" s="405">
        <v>0</v>
      </c>
      <c r="CN131" s="405">
        <v>0</v>
      </c>
      <c r="CO131" s="406">
        <v>0</v>
      </c>
      <c r="CP131" s="404">
        <v>0</v>
      </c>
      <c r="CQ131" s="405">
        <v>0</v>
      </c>
      <c r="CR131" s="405">
        <v>0</v>
      </c>
      <c r="CS131" s="393">
        <v>0</v>
      </c>
      <c r="CT131" s="406">
        <v>0</v>
      </c>
      <c r="CU131" s="404">
        <v>0</v>
      </c>
      <c r="CV131" s="405">
        <v>0</v>
      </c>
      <c r="CW131" s="405">
        <v>0</v>
      </c>
      <c r="CX131" s="393">
        <v>0</v>
      </c>
      <c r="CY131" s="407">
        <v>0</v>
      </c>
      <c r="CZ131" s="409">
        <v>0</v>
      </c>
      <c r="DA131" s="403">
        <v>0</v>
      </c>
      <c r="DB131" s="396">
        <v>0</v>
      </c>
      <c r="DC131" s="439">
        <v>6012</v>
      </c>
      <c r="DD131" s="405">
        <v>4902</v>
      </c>
      <c r="DE131" s="405">
        <v>14250</v>
      </c>
      <c r="DF131" s="440">
        <v>1608</v>
      </c>
      <c r="DG131" s="403">
        <v>26772</v>
      </c>
      <c r="DH131" s="404">
        <v>0</v>
      </c>
      <c r="DI131" s="405">
        <v>0</v>
      </c>
      <c r="DJ131" s="405">
        <v>0</v>
      </c>
      <c r="DK131" s="393">
        <v>0</v>
      </c>
      <c r="DL131" s="406">
        <v>0</v>
      </c>
      <c r="DM131" s="404">
        <v>5317</v>
      </c>
      <c r="DN131" s="405">
        <v>852</v>
      </c>
      <c r="DO131" s="405">
        <v>1030</v>
      </c>
      <c r="DP131" s="405">
        <v>0</v>
      </c>
      <c r="DQ131" s="406">
        <v>7199</v>
      </c>
      <c r="DR131" s="404">
        <v>695</v>
      </c>
      <c r="DS131" s="405">
        <v>4050</v>
      </c>
      <c r="DT131" s="405">
        <v>13220</v>
      </c>
      <c r="DU131" s="405">
        <v>1608</v>
      </c>
      <c r="DV131" s="406">
        <v>19573</v>
      </c>
      <c r="DW131" s="404">
        <v>0</v>
      </c>
      <c r="DX131" s="405">
        <v>0</v>
      </c>
      <c r="DY131" s="405">
        <v>0</v>
      </c>
      <c r="DZ131" s="405">
        <v>0</v>
      </c>
      <c r="EA131" s="406">
        <v>0</v>
      </c>
      <c r="EB131" s="404">
        <v>0</v>
      </c>
      <c r="EC131" s="405">
        <v>0</v>
      </c>
      <c r="ED131" s="405">
        <v>0</v>
      </c>
      <c r="EE131" s="393">
        <v>0</v>
      </c>
      <c r="EF131" s="406">
        <v>0</v>
      </c>
      <c r="EG131" s="404">
        <v>0</v>
      </c>
      <c r="EH131" s="405">
        <v>0</v>
      </c>
      <c r="EI131" s="405">
        <v>0</v>
      </c>
      <c r="EJ131" s="393">
        <v>0</v>
      </c>
      <c r="EK131" s="407">
        <v>0</v>
      </c>
      <c r="EL131" s="409">
        <v>0</v>
      </c>
      <c r="EM131" s="403">
        <v>9264</v>
      </c>
      <c r="EN131" s="388">
        <v>402</v>
      </c>
      <c r="EO131" s="404">
        <v>19248</v>
      </c>
      <c r="EP131" s="405">
        <v>3546</v>
      </c>
      <c r="EQ131" s="405">
        <v>7314</v>
      </c>
      <c r="ER131" s="405">
        <v>0</v>
      </c>
      <c r="ES131" s="440">
        <v>2412</v>
      </c>
      <c r="ET131" s="403">
        <v>32520</v>
      </c>
      <c r="EU131" s="439">
        <v>0</v>
      </c>
      <c r="EV131" s="405">
        <v>0</v>
      </c>
      <c r="EW131" s="405">
        <v>0</v>
      </c>
      <c r="EX131" s="405">
        <v>0</v>
      </c>
      <c r="EY131" s="440">
        <v>0</v>
      </c>
      <c r="EZ131" s="403">
        <v>0</v>
      </c>
      <c r="FA131" s="439">
        <v>19248</v>
      </c>
      <c r="FB131" s="405">
        <v>3546</v>
      </c>
      <c r="FC131" s="405">
        <v>7314</v>
      </c>
      <c r="FD131" s="405">
        <v>0</v>
      </c>
      <c r="FE131" s="440">
        <v>2412</v>
      </c>
      <c r="FF131" s="403">
        <v>32520</v>
      </c>
      <c r="FG131" s="404">
        <v>0</v>
      </c>
      <c r="FH131" s="405">
        <v>0</v>
      </c>
      <c r="FI131" s="405">
        <v>0</v>
      </c>
      <c r="FJ131" s="405">
        <v>0</v>
      </c>
      <c r="FK131" s="393">
        <v>0</v>
      </c>
      <c r="FL131" s="406">
        <v>0</v>
      </c>
      <c r="FM131" s="404">
        <v>16811</v>
      </c>
      <c r="FN131" s="405">
        <v>0</v>
      </c>
      <c r="FO131" s="405">
        <v>0</v>
      </c>
      <c r="FP131" s="405">
        <v>0</v>
      </c>
      <c r="FQ131" s="393">
        <v>0</v>
      </c>
      <c r="FR131" s="406">
        <v>16811</v>
      </c>
      <c r="FS131" s="404">
        <v>2437</v>
      </c>
      <c r="FT131" s="405">
        <v>3546</v>
      </c>
      <c r="FU131" s="405">
        <v>7314</v>
      </c>
      <c r="FV131" s="405">
        <v>0</v>
      </c>
      <c r="FW131" s="393">
        <v>2412</v>
      </c>
      <c r="FX131" s="406">
        <v>15709</v>
      </c>
      <c r="FY131" s="404">
        <v>0</v>
      </c>
      <c r="FZ131" s="405">
        <v>0</v>
      </c>
      <c r="GA131" s="405">
        <v>0</v>
      </c>
      <c r="GB131" s="405">
        <v>0</v>
      </c>
      <c r="GC131" s="393">
        <v>0</v>
      </c>
      <c r="GD131" s="406">
        <v>0</v>
      </c>
      <c r="GE131" s="404">
        <v>0</v>
      </c>
      <c r="GF131" s="405">
        <v>0</v>
      </c>
      <c r="GG131" s="405">
        <v>0</v>
      </c>
      <c r="GH131" s="405">
        <v>0</v>
      </c>
      <c r="GI131" s="393">
        <v>0</v>
      </c>
      <c r="GJ131" s="406">
        <v>0</v>
      </c>
      <c r="GK131" s="404">
        <v>0</v>
      </c>
      <c r="GL131" s="405">
        <v>0</v>
      </c>
      <c r="GM131" s="405">
        <v>0</v>
      </c>
      <c r="GN131" s="405">
        <v>0</v>
      </c>
      <c r="GO131" s="393">
        <v>0</v>
      </c>
      <c r="GP131" s="394">
        <v>0</v>
      </c>
      <c r="GQ131" s="388">
        <v>8862</v>
      </c>
      <c r="GR131" s="399">
        <v>3918</v>
      </c>
      <c r="GS131" s="396">
        <v>168</v>
      </c>
      <c r="GT131" s="439">
        <v>0</v>
      </c>
      <c r="GU131" s="405">
        <v>168</v>
      </c>
      <c r="GV131" s="405">
        <v>252</v>
      </c>
      <c r="GW131" s="393">
        <v>0</v>
      </c>
      <c r="GX131" s="403">
        <v>420</v>
      </c>
      <c r="GY131" s="404">
        <v>0</v>
      </c>
      <c r="GZ131" s="405">
        <v>0</v>
      </c>
      <c r="HA131" s="405">
        <v>0</v>
      </c>
      <c r="HB131" s="393">
        <v>0</v>
      </c>
      <c r="HC131" s="406">
        <v>0</v>
      </c>
      <c r="HD131" s="404">
        <v>0</v>
      </c>
      <c r="HE131" s="405">
        <v>0</v>
      </c>
      <c r="HF131" s="405">
        <v>0</v>
      </c>
      <c r="HG131" s="405">
        <v>0</v>
      </c>
      <c r="HH131" s="406">
        <v>0</v>
      </c>
      <c r="HI131" s="404">
        <v>0</v>
      </c>
      <c r="HJ131" s="405">
        <v>0</v>
      </c>
      <c r="HK131" s="405">
        <v>0</v>
      </c>
      <c r="HL131" s="405">
        <v>0</v>
      </c>
      <c r="HM131" s="406">
        <v>0</v>
      </c>
      <c r="HN131" s="404">
        <v>0</v>
      </c>
      <c r="HO131" s="405">
        <v>0</v>
      </c>
      <c r="HP131" s="405">
        <v>0</v>
      </c>
      <c r="HQ131" s="405">
        <v>0</v>
      </c>
      <c r="HR131" s="406">
        <v>0</v>
      </c>
      <c r="HS131" s="404">
        <v>0</v>
      </c>
      <c r="HT131" s="405">
        <v>0</v>
      </c>
      <c r="HU131" s="405">
        <v>0</v>
      </c>
      <c r="HV131" s="393">
        <v>0</v>
      </c>
      <c r="HW131" s="406">
        <v>0</v>
      </c>
      <c r="HX131" s="404">
        <v>0</v>
      </c>
      <c r="HY131" s="405">
        <v>168</v>
      </c>
      <c r="HZ131" s="405">
        <v>252</v>
      </c>
      <c r="IA131" s="393">
        <v>0</v>
      </c>
      <c r="IB131" s="407">
        <v>420</v>
      </c>
      <c r="IC131" s="403">
        <v>3750</v>
      </c>
      <c r="ID131" s="408">
        <v>23214</v>
      </c>
      <c r="IE131" s="408">
        <v>0</v>
      </c>
      <c r="IF131" s="439">
        <v>0</v>
      </c>
      <c r="IG131" s="405">
        <v>0</v>
      </c>
      <c r="IH131" s="405">
        <v>0</v>
      </c>
      <c r="II131" s="393">
        <v>0</v>
      </c>
      <c r="IJ131" s="403">
        <v>0</v>
      </c>
      <c r="IK131" s="409">
        <v>23214</v>
      </c>
      <c r="IL131" s="408">
        <v>18564</v>
      </c>
      <c r="IM131" s="408">
        <v>0</v>
      </c>
      <c r="IN131" s="439">
        <v>0</v>
      </c>
      <c r="IO131" s="405">
        <v>0</v>
      </c>
      <c r="IP131" s="405">
        <v>0</v>
      </c>
      <c r="IQ131" s="393">
        <v>0</v>
      </c>
      <c r="IR131" s="393">
        <v>0</v>
      </c>
      <c r="IS131" s="403">
        <v>0</v>
      </c>
      <c r="IT131" s="409">
        <v>18564</v>
      </c>
      <c r="IU131" s="408">
        <v>18642</v>
      </c>
      <c r="IV131" s="408">
        <v>0</v>
      </c>
      <c r="IW131" s="439">
        <v>0</v>
      </c>
      <c r="IX131" s="405">
        <v>0</v>
      </c>
      <c r="IY131" s="405">
        <v>0</v>
      </c>
      <c r="IZ131" s="393">
        <v>0</v>
      </c>
      <c r="JA131" s="403">
        <v>0</v>
      </c>
      <c r="JB131" s="409">
        <v>18642</v>
      </c>
      <c r="JC131" s="408">
        <v>18000</v>
      </c>
      <c r="JD131" s="408">
        <v>0</v>
      </c>
      <c r="JE131" s="439">
        <v>0</v>
      </c>
      <c r="JF131" s="405">
        <v>0</v>
      </c>
      <c r="JG131" s="405">
        <v>0</v>
      </c>
      <c r="JH131" s="393">
        <v>0</v>
      </c>
      <c r="JI131" s="403">
        <v>0</v>
      </c>
      <c r="JJ131" s="409">
        <v>18000</v>
      </c>
      <c r="JK131" s="403">
        <v>91602</v>
      </c>
      <c r="JL131" s="403">
        <v>570</v>
      </c>
      <c r="JM131" s="403">
        <v>154602</v>
      </c>
      <c r="JN131" s="403">
        <v>91032</v>
      </c>
      <c r="JO131" s="400">
        <v>1</v>
      </c>
    </row>
    <row r="132" spans="1:275" x14ac:dyDescent="0.35">
      <c r="A132" s="401" t="s">
        <v>325</v>
      </c>
      <c r="B132" s="410"/>
      <c r="C132" s="402">
        <v>880</v>
      </c>
      <c r="D132" s="403">
        <v>0</v>
      </c>
      <c r="E132" s="403">
        <v>0</v>
      </c>
      <c r="F132" s="404">
        <v>50763</v>
      </c>
      <c r="G132" s="405">
        <v>16995</v>
      </c>
      <c r="H132" s="405">
        <v>0</v>
      </c>
      <c r="I132" s="405">
        <v>33198</v>
      </c>
      <c r="J132" s="393">
        <v>10194</v>
      </c>
      <c r="K132" s="403">
        <v>111150</v>
      </c>
      <c r="L132" s="404">
        <v>0</v>
      </c>
      <c r="M132" s="405">
        <v>432</v>
      </c>
      <c r="N132" s="405">
        <v>0</v>
      </c>
      <c r="O132" s="405">
        <v>0</v>
      </c>
      <c r="P132" s="393">
        <v>0</v>
      </c>
      <c r="Q132" s="403">
        <v>432</v>
      </c>
      <c r="R132" s="404">
        <v>50763</v>
      </c>
      <c r="S132" s="405">
        <v>17427</v>
      </c>
      <c r="T132" s="405">
        <v>0</v>
      </c>
      <c r="U132" s="405">
        <v>33198</v>
      </c>
      <c r="V132" s="393">
        <v>10194</v>
      </c>
      <c r="W132" s="403">
        <v>111582</v>
      </c>
      <c r="X132" s="404">
        <v>0</v>
      </c>
      <c r="Y132" s="405">
        <v>0</v>
      </c>
      <c r="Z132" s="405">
        <v>0</v>
      </c>
      <c r="AA132" s="405">
        <v>0</v>
      </c>
      <c r="AB132" s="393">
        <v>0</v>
      </c>
      <c r="AC132" s="406">
        <v>0</v>
      </c>
      <c r="AD132" s="404">
        <v>28795</v>
      </c>
      <c r="AE132" s="405">
        <v>3974</v>
      </c>
      <c r="AF132" s="405">
        <v>0</v>
      </c>
      <c r="AG132" s="405">
        <v>0</v>
      </c>
      <c r="AH132" s="393">
        <v>0</v>
      </c>
      <c r="AI132" s="406">
        <v>32769</v>
      </c>
      <c r="AJ132" s="404">
        <v>21968</v>
      </c>
      <c r="AK132" s="405">
        <v>13453</v>
      </c>
      <c r="AL132" s="405">
        <v>0</v>
      </c>
      <c r="AM132" s="405">
        <v>33198</v>
      </c>
      <c r="AN132" s="393">
        <v>10194</v>
      </c>
      <c r="AO132" s="406">
        <v>78813</v>
      </c>
      <c r="AP132" s="404">
        <v>0</v>
      </c>
      <c r="AQ132" s="405">
        <v>0</v>
      </c>
      <c r="AR132" s="405">
        <v>0</v>
      </c>
      <c r="AS132" s="405">
        <v>0</v>
      </c>
      <c r="AT132" s="393">
        <v>0</v>
      </c>
      <c r="AU132" s="406">
        <v>0</v>
      </c>
      <c r="AV132" s="404">
        <v>0</v>
      </c>
      <c r="AW132" s="405">
        <v>0</v>
      </c>
      <c r="AX132" s="405">
        <v>0</v>
      </c>
      <c r="AY132" s="405">
        <v>0</v>
      </c>
      <c r="AZ132" s="393">
        <v>0</v>
      </c>
      <c r="BA132" s="406">
        <v>0</v>
      </c>
      <c r="BB132" s="404">
        <v>0</v>
      </c>
      <c r="BC132" s="405">
        <v>0</v>
      </c>
      <c r="BD132" s="405">
        <v>0</v>
      </c>
      <c r="BE132" s="405">
        <v>0</v>
      </c>
      <c r="BF132" s="393">
        <v>0</v>
      </c>
      <c r="BG132" s="406">
        <v>0</v>
      </c>
      <c r="BH132" s="404">
        <v>0</v>
      </c>
      <c r="BI132" s="405">
        <v>0</v>
      </c>
      <c r="BJ132" s="405">
        <v>0</v>
      </c>
      <c r="BK132" s="405">
        <v>0</v>
      </c>
      <c r="BL132" s="393">
        <v>0</v>
      </c>
      <c r="BM132" s="407">
        <v>0</v>
      </c>
      <c r="BN132" s="438">
        <v>0</v>
      </c>
      <c r="BO132" s="408">
        <v>0</v>
      </c>
      <c r="BP132" s="439">
        <v>0</v>
      </c>
      <c r="BQ132" s="439">
        <v>15528</v>
      </c>
      <c r="BR132" s="405">
        <v>38010</v>
      </c>
      <c r="BS132" s="405">
        <v>6360</v>
      </c>
      <c r="BT132" s="440">
        <v>0</v>
      </c>
      <c r="BU132" s="403">
        <v>59898</v>
      </c>
      <c r="BV132" s="404">
        <v>0</v>
      </c>
      <c r="BW132" s="405">
        <v>0</v>
      </c>
      <c r="BX132" s="405">
        <v>0</v>
      </c>
      <c r="BY132" s="393">
        <v>0</v>
      </c>
      <c r="BZ132" s="406">
        <v>0</v>
      </c>
      <c r="CA132" s="404">
        <v>15528</v>
      </c>
      <c r="CB132" s="405">
        <v>8150</v>
      </c>
      <c r="CC132" s="405">
        <v>0</v>
      </c>
      <c r="CD132" s="405">
        <v>0</v>
      </c>
      <c r="CE132" s="406">
        <v>23678</v>
      </c>
      <c r="CF132" s="404">
        <v>0</v>
      </c>
      <c r="CG132" s="405">
        <v>29860</v>
      </c>
      <c r="CH132" s="405">
        <v>6360</v>
      </c>
      <c r="CI132" s="405">
        <v>0</v>
      </c>
      <c r="CJ132" s="406">
        <v>36220</v>
      </c>
      <c r="CK132" s="404">
        <v>0</v>
      </c>
      <c r="CL132" s="405">
        <v>0</v>
      </c>
      <c r="CM132" s="405">
        <v>0</v>
      </c>
      <c r="CN132" s="405">
        <v>0</v>
      </c>
      <c r="CO132" s="406">
        <v>0</v>
      </c>
      <c r="CP132" s="404">
        <v>0</v>
      </c>
      <c r="CQ132" s="405">
        <v>0</v>
      </c>
      <c r="CR132" s="405">
        <v>0</v>
      </c>
      <c r="CS132" s="393">
        <v>0</v>
      </c>
      <c r="CT132" s="406">
        <v>0</v>
      </c>
      <c r="CU132" s="404">
        <v>0</v>
      </c>
      <c r="CV132" s="405">
        <v>0</v>
      </c>
      <c r="CW132" s="405">
        <v>0</v>
      </c>
      <c r="CX132" s="393">
        <v>0</v>
      </c>
      <c r="CY132" s="407">
        <v>0</v>
      </c>
      <c r="CZ132" s="409">
        <v>0</v>
      </c>
      <c r="DA132" s="403">
        <v>0</v>
      </c>
      <c r="DB132" s="396">
        <v>0</v>
      </c>
      <c r="DC132" s="439">
        <v>23430</v>
      </c>
      <c r="DD132" s="405">
        <v>8640</v>
      </c>
      <c r="DE132" s="405">
        <v>37656</v>
      </c>
      <c r="DF132" s="440">
        <v>1854</v>
      </c>
      <c r="DG132" s="403">
        <v>71580</v>
      </c>
      <c r="DH132" s="404">
        <v>0</v>
      </c>
      <c r="DI132" s="405">
        <v>0</v>
      </c>
      <c r="DJ132" s="405">
        <v>0</v>
      </c>
      <c r="DK132" s="393">
        <v>0</v>
      </c>
      <c r="DL132" s="406">
        <v>0</v>
      </c>
      <c r="DM132" s="404">
        <v>16478.833333333332</v>
      </c>
      <c r="DN132" s="405">
        <v>1476.5</v>
      </c>
      <c r="DO132" s="405">
        <v>0</v>
      </c>
      <c r="DP132" s="405">
        <v>0</v>
      </c>
      <c r="DQ132" s="406">
        <v>17955.333333333332</v>
      </c>
      <c r="DR132" s="404">
        <v>6951.1666666666679</v>
      </c>
      <c r="DS132" s="405">
        <v>7163.5</v>
      </c>
      <c r="DT132" s="405">
        <v>37656</v>
      </c>
      <c r="DU132" s="405">
        <v>1854</v>
      </c>
      <c r="DV132" s="406">
        <v>53624.666666666664</v>
      </c>
      <c r="DW132" s="404">
        <v>0</v>
      </c>
      <c r="DX132" s="405">
        <v>0</v>
      </c>
      <c r="DY132" s="405">
        <v>0</v>
      </c>
      <c r="DZ132" s="405">
        <v>0</v>
      </c>
      <c r="EA132" s="406">
        <v>0</v>
      </c>
      <c r="EB132" s="404">
        <v>0</v>
      </c>
      <c r="EC132" s="405">
        <v>0</v>
      </c>
      <c r="ED132" s="405">
        <v>0</v>
      </c>
      <c r="EE132" s="393">
        <v>0</v>
      </c>
      <c r="EF132" s="406">
        <v>0</v>
      </c>
      <c r="EG132" s="404">
        <v>0</v>
      </c>
      <c r="EH132" s="405">
        <v>0</v>
      </c>
      <c r="EI132" s="405">
        <v>0</v>
      </c>
      <c r="EJ132" s="393">
        <v>0</v>
      </c>
      <c r="EK132" s="407">
        <v>0</v>
      </c>
      <c r="EL132" s="409">
        <v>0</v>
      </c>
      <c r="EM132" s="403">
        <v>18012</v>
      </c>
      <c r="EN132" s="388">
        <v>15006</v>
      </c>
      <c r="EO132" s="404">
        <v>5862</v>
      </c>
      <c r="EP132" s="405">
        <v>5778</v>
      </c>
      <c r="EQ132" s="405">
        <v>57342</v>
      </c>
      <c r="ER132" s="405">
        <v>28566</v>
      </c>
      <c r="ES132" s="440">
        <v>15240</v>
      </c>
      <c r="ET132" s="403">
        <v>112788</v>
      </c>
      <c r="EU132" s="439">
        <v>0</v>
      </c>
      <c r="EV132" s="405">
        <v>6642</v>
      </c>
      <c r="EW132" s="405">
        <v>0</v>
      </c>
      <c r="EX132" s="405">
        <v>0</v>
      </c>
      <c r="EY132" s="440">
        <v>300</v>
      </c>
      <c r="EZ132" s="403">
        <v>6942</v>
      </c>
      <c r="FA132" s="439">
        <v>5862</v>
      </c>
      <c r="FB132" s="405">
        <v>12420</v>
      </c>
      <c r="FC132" s="405">
        <v>57342</v>
      </c>
      <c r="FD132" s="405">
        <v>28566</v>
      </c>
      <c r="FE132" s="440">
        <v>15540</v>
      </c>
      <c r="FF132" s="403">
        <v>119730</v>
      </c>
      <c r="FG132" s="404">
        <v>0</v>
      </c>
      <c r="FH132" s="405">
        <v>0</v>
      </c>
      <c r="FI132" s="405">
        <v>0</v>
      </c>
      <c r="FJ132" s="405">
        <v>0</v>
      </c>
      <c r="FK132" s="393">
        <v>0</v>
      </c>
      <c r="FL132" s="406">
        <v>0</v>
      </c>
      <c r="FM132" s="404">
        <v>5862</v>
      </c>
      <c r="FN132" s="405">
        <v>12420</v>
      </c>
      <c r="FO132" s="405">
        <v>19133</v>
      </c>
      <c r="FP132" s="405">
        <v>192</v>
      </c>
      <c r="FQ132" s="393">
        <v>300</v>
      </c>
      <c r="FR132" s="406">
        <v>37907</v>
      </c>
      <c r="FS132" s="404">
        <v>0</v>
      </c>
      <c r="FT132" s="405">
        <v>0</v>
      </c>
      <c r="FU132" s="405">
        <v>38209</v>
      </c>
      <c r="FV132" s="405">
        <v>28374</v>
      </c>
      <c r="FW132" s="393">
        <v>15240</v>
      </c>
      <c r="FX132" s="406">
        <v>81823</v>
      </c>
      <c r="FY132" s="404">
        <v>0</v>
      </c>
      <c r="FZ132" s="405">
        <v>0</v>
      </c>
      <c r="GA132" s="405">
        <v>0</v>
      </c>
      <c r="GB132" s="405">
        <v>0</v>
      </c>
      <c r="GC132" s="393">
        <v>0</v>
      </c>
      <c r="GD132" s="406">
        <v>0</v>
      </c>
      <c r="GE132" s="404">
        <v>0</v>
      </c>
      <c r="GF132" s="405">
        <v>0</v>
      </c>
      <c r="GG132" s="405">
        <v>0</v>
      </c>
      <c r="GH132" s="405">
        <v>0</v>
      </c>
      <c r="GI132" s="393">
        <v>0</v>
      </c>
      <c r="GJ132" s="406">
        <v>0</v>
      </c>
      <c r="GK132" s="404">
        <v>0</v>
      </c>
      <c r="GL132" s="405">
        <v>0</v>
      </c>
      <c r="GM132" s="405">
        <v>0</v>
      </c>
      <c r="GN132" s="405">
        <v>0</v>
      </c>
      <c r="GO132" s="393">
        <v>0</v>
      </c>
      <c r="GP132" s="394">
        <v>0</v>
      </c>
      <c r="GQ132" s="388">
        <v>3810</v>
      </c>
      <c r="GR132" s="399">
        <v>28662</v>
      </c>
      <c r="GS132" s="396">
        <v>31080</v>
      </c>
      <c r="GT132" s="439">
        <v>8307</v>
      </c>
      <c r="GU132" s="405">
        <v>1380</v>
      </c>
      <c r="GV132" s="405">
        <v>35127</v>
      </c>
      <c r="GW132" s="393">
        <v>3678</v>
      </c>
      <c r="GX132" s="403">
        <v>48492</v>
      </c>
      <c r="GY132" s="404">
        <v>0</v>
      </c>
      <c r="GZ132" s="405">
        <v>0</v>
      </c>
      <c r="HA132" s="405">
        <v>0</v>
      </c>
      <c r="HB132" s="393">
        <v>0</v>
      </c>
      <c r="HC132" s="406">
        <v>0</v>
      </c>
      <c r="HD132" s="404">
        <v>0</v>
      </c>
      <c r="HE132" s="405">
        <v>1380</v>
      </c>
      <c r="HF132" s="405">
        <v>0</v>
      </c>
      <c r="HG132" s="405">
        <v>0</v>
      </c>
      <c r="HH132" s="406">
        <v>1380</v>
      </c>
      <c r="HI132" s="404">
        <v>0</v>
      </c>
      <c r="HJ132" s="405">
        <v>0</v>
      </c>
      <c r="HK132" s="405">
        <v>0</v>
      </c>
      <c r="HL132" s="405">
        <v>0</v>
      </c>
      <c r="HM132" s="406">
        <v>0</v>
      </c>
      <c r="HN132" s="404">
        <v>0</v>
      </c>
      <c r="HO132" s="405">
        <v>0</v>
      </c>
      <c r="HP132" s="405">
        <v>0</v>
      </c>
      <c r="HQ132" s="405">
        <v>0</v>
      </c>
      <c r="HR132" s="406">
        <v>0</v>
      </c>
      <c r="HS132" s="404">
        <v>0</v>
      </c>
      <c r="HT132" s="405">
        <v>0</v>
      </c>
      <c r="HU132" s="405">
        <v>0</v>
      </c>
      <c r="HV132" s="393">
        <v>0</v>
      </c>
      <c r="HW132" s="406">
        <v>0</v>
      </c>
      <c r="HX132" s="404">
        <v>8307</v>
      </c>
      <c r="HY132" s="405">
        <v>0</v>
      </c>
      <c r="HZ132" s="405">
        <v>35127</v>
      </c>
      <c r="IA132" s="393">
        <v>3678</v>
      </c>
      <c r="IB132" s="407">
        <v>47112</v>
      </c>
      <c r="IC132" s="403">
        <v>5430</v>
      </c>
      <c r="ID132" s="408">
        <v>66804</v>
      </c>
      <c r="IE132" s="408">
        <v>7818</v>
      </c>
      <c r="IF132" s="439">
        <v>2760</v>
      </c>
      <c r="IG132" s="405">
        <v>5208</v>
      </c>
      <c r="IH132" s="405">
        <v>0</v>
      </c>
      <c r="II132" s="393">
        <v>11946</v>
      </c>
      <c r="IJ132" s="403">
        <v>19914</v>
      </c>
      <c r="IK132" s="409">
        <v>58986</v>
      </c>
      <c r="IL132" s="408">
        <v>18852</v>
      </c>
      <c r="IM132" s="408">
        <v>3846</v>
      </c>
      <c r="IN132" s="439">
        <v>4140</v>
      </c>
      <c r="IO132" s="405">
        <v>282</v>
      </c>
      <c r="IP132" s="405">
        <v>0</v>
      </c>
      <c r="IQ132" s="393">
        <v>1632</v>
      </c>
      <c r="IR132" s="393">
        <v>2214</v>
      </c>
      <c r="IS132" s="403">
        <v>8268</v>
      </c>
      <c r="IT132" s="409">
        <v>15006</v>
      </c>
      <c r="IU132" s="408">
        <v>13614</v>
      </c>
      <c r="IV132" s="408">
        <v>0</v>
      </c>
      <c r="IW132" s="439">
        <v>0</v>
      </c>
      <c r="IX132" s="405">
        <v>0</v>
      </c>
      <c r="IY132" s="405">
        <v>0</v>
      </c>
      <c r="IZ132" s="393">
        <v>0</v>
      </c>
      <c r="JA132" s="403">
        <v>0</v>
      </c>
      <c r="JB132" s="409">
        <v>13614</v>
      </c>
      <c r="JC132" s="408">
        <v>84606</v>
      </c>
      <c r="JD132" s="408">
        <v>0</v>
      </c>
      <c r="JE132" s="439">
        <v>0</v>
      </c>
      <c r="JF132" s="405">
        <v>0</v>
      </c>
      <c r="JG132" s="405">
        <v>0</v>
      </c>
      <c r="JH132" s="393">
        <v>0</v>
      </c>
      <c r="JI132" s="403">
        <v>0</v>
      </c>
      <c r="JJ132" s="409">
        <v>84606</v>
      </c>
      <c r="JK132" s="403">
        <v>230550</v>
      </c>
      <c r="JL132" s="403">
        <v>57750</v>
      </c>
      <c r="JM132" s="403">
        <v>439464</v>
      </c>
      <c r="JN132" s="403">
        <v>181452</v>
      </c>
      <c r="JO132" s="400">
        <v>1</v>
      </c>
    </row>
    <row r="133" spans="1:275" x14ac:dyDescent="0.35">
      <c r="A133" s="401" t="s">
        <v>325</v>
      </c>
      <c r="B133" s="410"/>
      <c r="C133" s="402">
        <v>996</v>
      </c>
      <c r="D133" s="403">
        <v>0</v>
      </c>
      <c r="E133" s="403">
        <v>0</v>
      </c>
      <c r="F133" s="404">
        <v>7116</v>
      </c>
      <c r="G133" s="405">
        <v>0</v>
      </c>
      <c r="H133" s="405">
        <v>12000</v>
      </c>
      <c r="I133" s="405">
        <v>4320</v>
      </c>
      <c r="J133" s="393">
        <v>14472</v>
      </c>
      <c r="K133" s="403">
        <v>37908</v>
      </c>
      <c r="L133" s="404">
        <v>0</v>
      </c>
      <c r="M133" s="405">
        <v>0</v>
      </c>
      <c r="N133" s="405">
        <v>0</v>
      </c>
      <c r="O133" s="405">
        <v>0</v>
      </c>
      <c r="P133" s="393">
        <v>0</v>
      </c>
      <c r="Q133" s="403">
        <v>0</v>
      </c>
      <c r="R133" s="404">
        <v>7116</v>
      </c>
      <c r="S133" s="405">
        <v>0</v>
      </c>
      <c r="T133" s="405">
        <v>12000</v>
      </c>
      <c r="U133" s="405">
        <v>4320</v>
      </c>
      <c r="V133" s="393">
        <v>14472</v>
      </c>
      <c r="W133" s="403">
        <v>37908</v>
      </c>
      <c r="X133" s="404">
        <v>0</v>
      </c>
      <c r="Y133" s="405">
        <v>0</v>
      </c>
      <c r="Z133" s="405">
        <v>0</v>
      </c>
      <c r="AA133" s="405">
        <v>0</v>
      </c>
      <c r="AB133" s="393">
        <v>0</v>
      </c>
      <c r="AC133" s="406">
        <v>0</v>
      </c>
      <c r="AD133" s="404">
        <v>3308</v>
      </c>
      <c r="AE133" s="405">
        <v>0</v>
      </c>
      <c r="AF133" s="405">
        <v>0</v>
      </c>
      <c r="AG133" s="405">
        <v>0</v>
      </c>
      <c r="AH133" s="393">
        <v>0</v>
      </c>
      <c r="AI133" s="406">
        <v>3308</v>
      </c>
      <c r="AJ133" s="404">
        <v>3808</v>
      </c>
      <c r="AK133" s="405">
        <v>0</v>
      </c>
      <c r="AL133" s="405">
        <v>12000</v>
      </c>
      <c r="AM133" s="405">
        <v>4320</v>
      </c>
      <c r="AN133" s="393">
        <v>14472</v>
      </c>
      <c r="AO133" s="406">
        <v>34600</v>
      </c>
      <c r="AP133" s="404">
        <v>0</v>
      </c>
      <c r="AQ133" s="405">
        <v>0</v>
      </c>
      <c r="AR133" s="405">
        <v>0</v>
      </c>
      <c r="AS133" s="405">
        <v>0</v>
      </c>
      <c r="AT133" s="393">
        <v>0</v>
      </c>
      <c r="AU133" s="406">
        <v>0</v>
      </c>
      <c r="AV133" s="404">
        <v>0</v>
      </c>
      <c r="AW133" s="405">
        <v>0</v>
      </c>
      <c r="AX133" s="405">
        <v>0</v>
      </c>
      <c r="AY133" s="405">
        <v>0</v>
      </c>
      <c r="AZ133" s="393">
        <v>0</v>
      </c>
      <c r="BA133" s="406">
        <v>0</v>
      </c>
      <c r="BB133" s="404">
        <v>0</v>
      </c>
      <c r="BC133" s="405">
        <v>0</v>
      </c>
      <c r="BD133" s="405">
        <v>0</v>
      </c>
      <c r="BE133" s="405">
        <v>0</v>
      </c>
      <c r="BF133" s="393">
        <v>0</v>
      </c>
      <c r="BG133" s="406">
        <v>0</v>
      </c>
      <c r="BH133" s="404">
        <v>0</v>
      </c>
      <c r="BI133" s="405">
        <v>0</v>
      </c>
      <c r="BJ133" s="405">
        <v>0</v>
      </c>
      <c r="BK133" s="405">
        <v>0</v>
      </c>
      <c r="BL133" s="393">
        <v>0</v>
      </c>
      <c r="BM133" s="407">
        <v>0</v>
      </c>
      <c r="BN133" s="438">
        <v>0</v>
      </c>
      <c r="BO133" s="408">
        <v>0</v>
      </c>
      <c r="BP133" s="439">
        <v>0</v>
      </c>
      <c r="BQ133" s="439">
        <v>2208</v>
      </c>
      <c r="BR133" s="405">
        <v>0</v>
      </c>
      <c r="BS133" s="405">
        <v>0</v>
      </c>
      <c r="BT133" s="440">
        <v>0</v>
      </c>
      <c r="BU133" s="403">
        <v>2208</v>
      </c>
      <c r="BV133" s="404">
        <v>0</v>
      </c>
      <c r="BW133" s="405">
        <v>0</v>
      </c>
      <c r="BX133" s="405">
        <v>0</v>
      </c>
      <c r="BY133" s="393">
        <v>0</v>
      </c>
      <c r="BZ133" s="406">
        <v>0</v>
      </c>
      <c r="CA133" s="404">
        <v>1618</v>
      </c>
      <c r="CB133" s="405">
        <v>0</v>
      </c>
      <c r="CC133" s="405">
        <v>0</v>
      </c>
      <c r="CD133" s="405">
        <v>0</v>
      </c>
      <c r="CE133" s="406">
        <v>1618</v>
      </c>
      <c r="CF133" s="404">
        <v>590</v>
      </c>
      <c r="CG133" s="405">
        <v>0</v>
      </c>
      <c r="CH133" s="405">
        <v>0</v>
      </c>
      <c r="CI133" s="405">
        <v>0</v>
      </c>
      <c r="CJ133" s="406">
        <v>590</v>
      </c>
      <c r="CK133" s="404">
        <v>0</v>
      </c>
      <c r="CL133" s="405">
        <v>0</v>
      </c>
      <c r="CM133" s="405">
        <v>0</v>
      </c>
      <c r="CN133" s="405">
        <v>0</v>
      </c>
      <c r="CO133" s="406">
        <v>0</v>
      </c>
      <c r="CP133" s="404">
        <v>0</v>
      </c>
      <c r="CQ133" s="405">
        <v>0</v>
      </c>
      <c r="CR133" s="405">
        <v>0</v>
      </c>
      <c r="CS133" s="393">
        <v>0</v>
      </c>
      <c r="CT133" s="406">
        <v>0</v>
      </c>
      <c r="CU133" s="404">
        <v>0</v>
      </c>
      <c r="CV133" s="405">
        <v>0</v>
      </c>
      <c r="CW133" s="405">
        <v>0</v>
      </c>
      <c r="CX133" s="393">
        <v>0</v>
      </c>
      <c r="CY133" s="407">
        <v>0</v>
      </c>
      <c r="CZ133" s="409">
        <v>0</v>
      </c>
      <c r="DA133" s="403">
        <v>0</v>
      </c>
      <c r="DB133" s="396">
        <v>0</v>
      </c>
      <c r="DC133" s="439">
        <v>360</v>
      </c>
      <c r="DD133" s="405">
        <v>0</v>
      </c>
      <c r="DE133" s="405">
        <v>0</v>
      </c>
      <c r="DF133" s="440">
        <v>0</v>
      </c>
      <c r="DG133" s="403">
        <v>360</v>
      </c>
      <c r="DH133" s="404">
        <v>0</v>
      </c>
      <c r="DI133" s="405">
        <v>0</v>
      </c>
      <c r="DJ133" s="405">
        <v>0</v>
      </c>
      <c r="DK133" s="393">
        <v>0</v>
      </c>
      <c r="DL133" s="406">
        <v>0</v>
      </c>
      <c r="DM133" s="404">
        <v>347</v>
      </c>
      <c r="DN133" s="405">
        <v>0</v>
      </c>
      <c r="DO133" s="405">
        <v>0</v>
      </c>
      <c r="DP133" s="405">
        <v>0</v>
      </c>
      <c r="DQ133" s="406">
        <v>347</v>
      </c>
      <c r="DR133" s="404">
        <v>13</v>
      </c>
      <c r="DS133" s="405">
        <v>0</v>
      </c>
      <c r="DT133" s="405">
        <v>0</v>
      </c>
      <c r="DU133" s="405">
        <v>0</v>
      </c>
      <c r="DV133" s="406">
        <v>13</v>
      </c>
      <c r="DW133" s="404">
        <v>0</v>
      </c>
      <c r="DX133" s="405">
        <v>0</v>
      </c>
      <c r="DY133" s="405">
        <v>0</v>
      </c>
      <c r="DZ133" s="405">
        <v>0</v>
      </c>
      <c r="EA133" s="406">
        <v>0</v>
      </c>
      <c r="EB133" s="404">
        <v>0</v>
      </c>
      <c r="EC133" s="405">
        <v>0</v>
      </c>
      <c r="ED133" s="405">
        <v>0</v>
      </c>
      <c r="EE133" s="393">
        <v>0</v>
      </c>
      <c r="EF133" s="406">
        <v>0</v>
      </c>
      <c r="EG133" s="404">
        <v>0</v>
      </c>
      <c r="EH133" s="405">
        <v>0</v>
      </c>
      <c r="EI133" s="405">
        <v>0</v>
      </c>
      <c r="EJ133" s="393">
        <v>0</v>
      </c>
      <c r="EK133" s="407">
        <v>0</v>
      </c>
      <c r="EL133" s="409">
        <v>0</v>
      </c>
      <c r="EM133" s="403">
        <v>0</v>
      </c>
      <c r="EN133" s="388">
        <v>0</v>
      </c>
      <c r="EO133" s="404">
        <v>0</v>
      </c>
      <c r="EP133" s="405">
        <v>0</v>
      </c>
      <c r="EQ133" s="405">
        <v>0</v>
      </c>
      <c r="ER133" s="405">
        <v>0</v>
      </c>
      <c r="ES133" s="440">
        <v>0</v>
      </c>
      <c r="ET133" s="403">
        <v>0</v>
      </c>
      <c r="EU133" s="439">
        <v>0</v>
      </c>
      <c r="EV133" s="405">
        <v>0</v>
      </c>
      <c r="EW133" s="405">
        <v>0</v>
      </c>
      <c r="EX133" s="405">
        <v>0</v>
      </c>
      <c r="EY133" s="440">
        <v>0</v>
      </c>
      <c r="EZ133" s="403">
        <v>0</v>
      </c>
      <c r="FA133" s="439">
        <v>0</v>
      </c>
      <c r="FB133" s="405">
        <v>0</v>
      </c>
      <c r="FC133" s="405">
        <v>0</v>
      </c>
      <c r="FD133" s="405">
        <v>0</v>
      </c>
      <c r="FE133" s="440">
        <v>0</v>
      </c>
      <c r="FF133" s="403">
        <v>0</v>
      </c>
      <c r="FG133" s="404">
        <v>0</v>
      </c>
      <c r="FH133" s="405">
        <v>0</v>
      </c>
      <c r="FI133" s="405">
        <v>0</v>
      </c>
      <c r="FJ133" s="405">
        <v>0</v>
      </c>
      <c r="FK133" s="393">
        <v>0</v>
      </c>
      <c r="FL133" s="406">
        <v>0</v>
      </c>
      <c r="FM133" s="404">
        <v>0</v>
      </c>
      <c r="FN133" s="405">
        <v>0</v>
      </c>
      <c r="FO133" s="405">
        <v>0</v>
      </c>
      <c r="FP133" s="405">
        <v>0</v>
      </c>
      <c r="FQ133" s="393">
        <v>0</v>
      </c>
      <c r="FR133" s="406">
        <v>0</v>
      </c>
      <c r="FS133" s="404">
        <v>0</v>
      </c>
      <c r="FT133" s="405">
        <v>0</v>
      </c>
      <c r="FU133" s="405">
        <v>0</v>
      </c>
      <c r="FV133" s="405">
        <v>0</v>
      </c>
      <c r="FW133" s="393">
        <v>0</v>
      </c>
      <c r="FX133" s="406">
        <v>0</v>
      </c>
      <c r="FY133" s="404">
        <v>0</v>
      </c>
      <c r="FZ133" s="405">
        <v>0</v>
      </c>
      <c r="GA133" s="405">
        <v>0</v>
      </c>
      <c r="GB133" s="405">
        <v>0</v>
      </c>
      <c r="GC133" s="393">
        <v>0</v>
      </c>
      <c r="GD133" s="406">
        <v>0</v>
      </c>
      <c r="GE133" s="404">
        <v>0</v>
      </c>
      <c r="GF133" s="405">
        <v>0</v>
      </c>
      <c r="GG133" s="405">
        <v>0</v>
      </c>
      <c r="GH133" s="405">
        <v>0</v>
      </c>
      <c r="GI133" s="393">
        <v>0</v>
      </c>
      <c r="GJ133" s="406">
        <v>0</v>
      </c>
      <c r="GK133" s="404">
        <v>0</v>
      </c>
      <c r="GL133" s="405">
        <v>0</v>
      </c>
      <c r="GM133" s="405">
        <v>0</v>
      </c>
      <c r="GN133" s="405">
        <v>0</v>
      </c>
      <c r="GO133" s="393">
        <v>0</v>
      </c>
      <c r="GP133" s="394">
        <v>0</v>
      </c>
      <c r="GQ133" s="388">
        <v>0</v>
      </c>
      <c r="GR133" s="399">
        <v>0</v>
      </c>
      <c r="GS133" s="396">
        <v>0</v>
      </c>
      <c r="GT133" s="439">
        <v>0</v>
      </c>
      <c r="GU133" s="405">
        <v>0</v>
      </c>
      <c r="GV133" s="405">
        <v>0</v>
      </c>
      <c r="GW133" s="393">
        <v>0</v>
      </c>
      <c r="GX133" s="403">
        <v>0</v>
      </c>
      <c r="GY133" s="404">
        <v>0</v>
      </c>
      <c r="GZ133" s="405">
        <v>0</v>
      </c>
      <c r="HA133" s="405">
        <v>0</v>
      </c>
      <c r="HB133" s="393">
        <v>0</v>
      </c>
      <c r="HC133" s="406">
        <v>0</v>
      </c>
      <c r="HD133" s="404">
        <v>0</v>
      </c>
      <c r="HE133" s="405">
        <v>0</v>
      </c>
      <c r="HF133" s="405">
        <v>0</v>
      </c>
      <c r="HG133" s="405">
        <v>0</v>
      </c>
      <c r="HH133" s="406">
        <v>0</v>
      </c>
      <c r="HI133" s="404">
        <v>0</v>
      </c>
      <c r="HJ133" s="405">
        <v>0</v>
      </c>
      <c r="HK133" s="405">
        <v>0</v>
      </c>
      <c r="HL133" s="405">
        <v>0</v>
      </c>
      <c r="HM133" s="406">
        <v>0</v>
      </c>
      <c r="HN133" s="404">
        <v>0</v>
      </c>
      <c r="HO133" s="405">
        <v>0</v>
      </c>
      <c r="HP133" s="405">
        <v>0</v>
      </c>
      <c r="HQ133" s="405">
        <v>0</v>
      </c>
      <c r="HR133" s="406">
        <v>0</v>
      </c>
      <c r="HS133" s="404">
        <v>0</v>
      </c>
      <c r="HT133" s="405">
        <v>0</v>
      </c>
      <c r="HU133" s="405">
        <v>0</v>
      </c>
      <c r="HV133" s="393">
        <v>0</v>
      </c>
      <c r="HW133" s="406">
        <v>0</v>
      </c>
      <c r="HX133" s="404">
        <v>0</v>
      </c>
      <c r="HY133" s="405">
        <v>0</v>
      </c>
      <c r="HZ133" s="405">
        <v>0</v>
      </c>
      <c r="IA133" s="393">
        <v>0</v>
      </c>
      <c r="IB133" s="407">
        <v>0</v>
      </c>
      <c r="IC133" s="403">
        <v>0</v>
      </c>
      <c r="ID133" s="408">
        <v>0</v>
      </c>
      <c r="IE133" s="408">
        <v>0</v>
      </c>
      <c r="IF133" s="439">
        <v>0</v>
      </c>
      <c r="IG133" s="405">
        <v>0</v>
      </c>
      <c r="IH133" s="405">
        <v>0</v>
      </c>
      <c r="II133" s="393">
        <v>0</v>
      </c>
      <c r="IJ133" s="403">
        <v>0</v>
      </c>
      <c r="IK133" s="409">
        <v>0</v>
      </c>
      <c r="IL133" s="408">
        <v>0</v>
      </c>
      <c r="IM133" s="408">
        <v>0</v>
      </c>
      <c r="IN133" s="439">
        <v>0</v>
      </c>
      <c r="IO133" s="405">
        <v>0</v>
      </c>
      <c r="IP133" s="405">
        <v>0</v>
      </c>
      <c r="IQ133" s="393">
        <v>0</v>
      </c>
      <c r="IR133" s="393">
        <v>0</v>
      </c>
      <c r="IS133" s="403">
        <v>0</v>
      </c>
      <c r="IT133" s="409">
        <v>0</v>
      </c>
      <c r="IU133" s="408">
        <v>0</v>
      </c>
      <c r="IV133" s="408">
        <v>0</v>
      </c>
      <c r="IW133" s="439">
        <v>0</v>
      </c>
      <c r="IX133" s="405">
        <v>0</v>
      </c>
      <c r="IY133" s="405">
        <v>0</v>
      </c>
      <c r="IZ133" s="393">
        <v>0</v>
      </c>
      <c r="JA133" s="403">
        <v>0</v>
      </c>
      <c r="JB133" s="409">
        <v>0</v>
      </c>
      <c r="JC133" s="408">
        <v>0</v>
      </c>
      <c r="JD133" s="408">
        <v>0</v>
      </c>
      <c r="JE133" s="439">
        <v>0</v>
      </c>
      <c r="JF133" s="405">
        <v>0</v>
      </c>
      <c r="JG133" s="405">
        <v>0</v>
      </c>
      <c r="JH133" s="393">
        <v>0</v>
      </c>
      <c r="JI133" s="403">
        <v>0</v>
      </c>
      <c r="JJ133" s="409">
        <v>0</v>
      </c>
      <c r="JK133" s="403">
        <v>0</v>
      </c>
      <c r="JL133" s="403">
        <v>0</v>
      </c>
      <c r="JM133" s="403">
        <v>40476</v>
      </c>
      <c r="JN133" s="403">
        <v>0</v>
      </c>
      <c r="JO133" s="400">
        <v>1</v>
      </c>
    </row>
    <row r="134" spans="1:275" x14ac:dyDescent="0.35">
      <c r="A134" s="401" t="s">
        <v>325</v>
      </c>
      <c r="B134" s="435"/>
      <c r="C134" s="412">
        <v>1906</v>
      </c>
      <c r="D134" s="413">
        <v>0</v>
      </c>
      <c r="E134" s="413">
        <v>0</v>
      </c>
      <c r="F134" s="414">
        <v>0</v>
      </c>
      <c r="G134" s="415">
        <v>0</v>
      </c>
      <c r="H134" s="415">
        <v>0</v>
      </c>
      <c r="I134" s="415">
        <v>0</v>
      </c>
      <c r="J134" s="416">
        <v>0</v>
      </c>
      <c r="K134" s="413">
        <v>0</v>
      </c>
      <c r="L134" s="414">
        <v>0</v>
      </c>
      <c r="M134" s="415">
        <v>0</v>
      </c>
      <c r="N134" s="415">
        <v>0</v>
      </c>
      <c r="O134" s="415">
        <v>0</v>
      </c>
      <c r="P134" s="416">
        <v>0</v>
      </c>
      <c r="Q134" s="413">
        <v>0</v>
      </c>
      <c r="R134" s="414">
        <v>0</v>
      </c>
      <c r="S134" s="415">
        <v>0</v>
      </c>
      <c r="T134" s="415">
        <v>0</v>
      </c>
      <c r="U134" s="415">
        <v>0</v>
      </c>
      <c r="V134" s="416">
        <v>0</v>
      </c>
      <c r="W134" s="413">
        <v>0</v>
      </c>
      <c r="X134" s="414">
        <v>0</v>
      </c>
      <c r="Y134" s="415">
        <v>0</v>
      </c>
      <c r="Z134" s="415">
        <v>0</v>
      </c>
      <c r="AA134" s="415">
        <v>0</v>
      </c>
      <c r="AB134" s="416">
        <v>0</v>
      </c>
      <c r="AC134" s="417">
        <v>0</v>
      </c>
      <c r="AD134" s="414">
        <v>0</v>
      </c>
      <c r="AE134" s="415">
        <v>0</v>
      </c>
      <c r="AF134" s="415">
        <v>0</v>
      </c>
      <c r="AG134" s="415">
        <v>0</v>
      </c>
      <c r="AH134" s="416">
        <v>0</v>
      </c>
      <c r="AI134" s="417">
        <v>0</v>
      </c>
      <c r="AJ134" s="414">
        <v>0</v>
      </c>
      <c r="AK134" s="415">
        <v>0</v>
      </c>
      <c r="AL134" s="415">
        <v>0</v>
      </c>
      <c r="AM134" s="415">
        <v>0</v>
      </c>
      <c r="AN134" s="416">
        <v>0</v>
      </c>
      <c r="AO134" s="417">
        <v>0</v>
      </c>
      <c r="AP134" s="414">
        <v>0</v>
      </c>
      <c r="AQ134" s="415">
        <v>0</v>
      </c>
      <c r="AR134" s="415">
        <v>0</v>
      </c>
      <c r="AS134" s="415">
        <v>0</v>
      </c>
      <c r="AT134" s="416">
        <v>0</v>
      </c>
      <c r="AU134" s="417">
        <v>0</v>
      </c>
      <c r="AV134" s="414">
        <v>0</v>
      </c>
      <c r="AW134" s="415">
        <v>0</v>
      </c>
      <c r="AX134" s="415">
        <v>0</v>
      </c>
      <c r="AY134" s="415">
        <v>0</v>
      </c>
      <c r="AZ134" s="416">
        <v>0</v>
      </c>
      <c r="BA134" s="417">
        <v>0</v>
      </c>
      <c r="BB134" s="414">
        <v>0</v>
      </c>
      <c r="BC134" s="415">
        <v>0</v>
      </c>
      <c r="BD134" s="415">
        <v>0</v>
      </c>
      <c r="BE134" s="415">
        <v>0</v>
      </c>
      <c r="BF134" s="416">
        <v>0</v>
      </c>
      <c r="BG134" s="417">
        <v>0</v>
      </c>
      <c r="BH134" s="414">
        <v>0</v>
      </c>
      <c r="BI134" s="415">
        <v>0</v>
      </c>
      <c r="BJ134" s="415">
        <v>0</v>
      </c>
      <c r="BK134" s="415">
        <v>0</v>
      </c>
      <c r="BL134" s="416">
        <v>0</v>
      </c>
      <c r="BM134" s="418">
        <v>0</v>
      </c>
      <c r="BN134" s="441">
        <v>0</v>
      </c>
      <c r="BO134" s="419">
        <v>0</v>
      </c>
      <c r="BP134" s="442">
        <v>0</v>
      </c>
      <c r="BQ134" s="442">
        <v>0</v>
      </c>
      <c r="BR134" s="415">
        <v>5196</v>
      </c>
      <c r="BS134" s="415">
        <v>0</v>
      </c>
      <c r="BT134" s="443">
        <v>0</v>
      </c>
      <c r="BU134" s="413">
        <v>5196</v>
      </c>
      <c r="BV134" s="414">
        <v>0</v>
      </c>
      <c r="BW134" s="415">
        <v>0</v>
      </c>
      <c r="BX134" s="415">
        <v>0</v>
      </c>
      <c r="BY134" s="416">
        <v>0</v>
      </c>
      <c r="BZ134" s="417">
        <v>0</v>
      </c>
      <c r="CA134" s="414">
        <v>0</v>
      </c>
      <c r="CB134" s="415">
        <v>163</v>
      </c>
      <c r="CC134" s="415">
        <v>0</v>
      </c>
      <c r="CD134" s="415">
        <v>0</v>
      </c>
      <c r="CE134" s="417">
        <v>163</v>
      </c>
      <c r="CF134" s="414">
        <v>0</v>
      </c>
      <c r="CG134" s="415">
        <v>5033</v>
      </c>
      <c r="CH134" s="415">
        <v>0</v>
      </c>
      <c r="CI134" s="415">
        <v>0</v>
      </c>
      <c r="CJ134" s="417">
        <v>5033</v>
      </c>
      <c r="CK134" s="414">
        <v>0</v>
      </c>
      <c r="CL134" s="415">
        <v>0</v>
      </c>
      <c r="CM134" s="415">
        <v>0</v>
      </c>
      <c r="CN134" s="415">
        <v>0</v>
      </c>
      <c r="CO134" s="417">
        <v>0</v>
      </c>
      <c r="CP134" s="414">
        <v>0</v>
      </c>
      <c r="CQ134" s="415">
        <v>0</v>
      </c>
      <c r="CR134" s="415">
        <v>0</v>
      </c>
      <c r="CS134" s="416">
        <v>0</v>
      </c>
      <c r="CT134" s="417">
        <v>0</v>
      </c>
      <c r="CU134" s="414">
        <v>0</v>
      </c>
      <c r="CV134" s="415">
        <v>0</v>
      </c>
      <c r="CW134" s="415">
        <v>0</v>
      </c>
      <c r="CX134" s="416">
        <v>0</v>
      </c>
      <c r="CY134" s="418">
        <v>0</v>
      </c>
      <c r="CZ134" s="420">
        <v>0</v>
      </c>
      <c r="DA134" s="413">
        <v>0</v>
      </c>
      <c r="DB134" s="396">
        <v>0</v>
      </c>
      <c r="DC134" s="442">
        <v>12192</v>
      </c>
      <c r="DD134" s="415">
        <v>0</v>
      </c>
      <c r="DE134" s="415">
        <v>0</v>
      </c>
      <c r="DF134" s="443">
        <v>330</v>
      </c>
      <c r="DG134" s="413">
        <v>12522</v>
      </c>
      <c r="DH134" s="414">
        <v>0</v>
      </c>
      <c r="DI134" s="415">
        <v>0</v>
      </c>
      <c r="DJ134" s="415">
        <v>0</v>
      </c>
      <c r="DK134" s="416">
        <v>0</v>
      </c>
      <c r="DL134" s="417">
        <v>0</v>
      </c>
      <c r="DM134" s="414">
        <v>8850</v>
      </c>
      <c r="DN134" s="415">
        <v>0</v>
      </c>
      <c r="DO134" s="415">
        <v>0</v>
      </c>
      <c r="DP134" s="415">
        <v>0</v>
      </c>
      <c r="DQ134" s="417">
        <v>8850</v>
      </c>
      <c r="DR134" s="414">
        <v>3342</v>
      </c>
      <c r="DS134" s="415">
        <v>0</v>
      </c>
      <c r="DT134" s="415">
        <v>0</v>
      </c>
      <c r="DU134" s="415">
        <v>330</v>
      </c>
      <c r="DV134" s="417">
        <v>3672</v>
      </c>
      <c r="DW134" s="414">
        <v>0</v>
      </c>
      <c r="DX134" s="415">
        <v>0</v>
      </c>
      <c r="DY134" s="415">
        <v>0</v>
      </c>
      <c r="DZ134" s="415">
        <v>0</v>
      </c>
      <c r="EA134" s="417">
        <v>0</v>
      </c>
      <c r="EB134" s="414">
        <v>0</v>
      </c>
      <c r="EC134" s="415">
        <v>0</v>
      </c>
      <c r="ED134" s="415">
        <v>0</v>
      </c>
      <c r="EE134" s="416">
        <v>0</v>
      </c>
      <c r="EF134" s="417">
        <v>0</v>
      </c>
      <c r="EG134" s="414">
        <v>0</v>
      </c>
      <c r="EH134" s="415">
        <v>0</v>
      </c>
      <c r="EI134" s="415">
        <v>0</v>
      </c>
      <c r="EJ134" s="416">
        <v>0</v>
      </c>
      <c r="EK134" s="418">
        <v>0</v>
      </c>
      <c r="EL134" s="420">
        <v>0</v>
      </c>
      <c r="EM134" s="413">
        <v>0</v>
      </c>
      <c r="EN134" s="388">
        <v>0</v>
      </c>
      <c r="EO134" s="414">
        <v>1146</v>
      </c>
      <c r="EP134" s="415">
        <v>1446</v>
      </c>
      <c r="EQ134" s="415">
        <v>3684</v>
      </c>
      <c r="ER134" s="415">
        <v>3780</v>
      </c>
      <c r="ES134" s="443">
        <v>6132</v>
      </c>
      <c r="ET134" s="413">
        <v>16188</v>
      </c>
      <c r="EU134" s="442">
        <v>5130</v>
      </c>
      <c r="EV134" s="415">
        <v>0</v>
      </c>
      <c r="EW134" s="415">
        <v>0</v>
      </c>
      <c r="EX134" s="415">
        <v>0</v>
      </c>
      <c r="EY134" s="443">
        <v>0</v>
      </c>
      <c r="EZ134" s="413">
        <v>5130</v>
      </c>
      <c r="FA134" s="442">
        <v>6276</v>
      </c>
      <c r="FB134" s="415">
        <v>1446</v>
      </c>
      <c r="FC134" s="415">
        <v>3684</v>
      </c>
      <c r="FD134" s="415">
        <v>3780</v>
      </c>
      <c r="FE134" s="443">
        <v>6132</v>
      </c>
      <c r="FF134" s="413">
        <v>21318</v>
      </c>
      <c r="FG134" s="414">
        <v>0</v>
      </c>
      <c r="FH134" s="415">
        <v>0</v>
      </c>
      <c r="FI134" s="415">
        <v>0</v>
      </c>
      <c r="FJ134" s="415">
        <v>0</v>
      </c>
      <c r="FK134" s="416">
        <v>0</v>
      </c>
      <c r="FL134" s="417">
        <v>0</v>
      </c>
      <c r="FM134" s="414">
        <v>6276</v>
      </c>
      <c r="FN134" s="415">
        <v>338</v>
      </c>
      <c r="FO134" s="415">
        <v>0</v>
      </c>
      <c r="FP134" s="415">
        <v>0</v>
      </c>
      <c r="FQ134" s="416">
        <v>0</v>
      </c>
      <c r="FR134" s="417">
        <v>6614</v>
      </c>
      <c r="FS134" s="414">
        <v>0</v>
      </c>
      <c r="FT134" s="415">
        <v>1108</v>
      </c>
      <c r="FU134" s="415">
        <v>3684</v>
      </c>
      <c r="FV134" s="415">
        <v>3780</v>
      </c>
      <c r="FW134" s="416">
        <v>6132</v>
      </c>
      <c r="FX134" s="417">
        <v>14704</v>
      </c>
      <c r="FY134" s="414">
        <v>0</v>
      </c>
      <c r="FZ134" s="415">
        <v>0</v>
      </c>
      <c r="GA134" s="415">
        <v>0</v>
      </c>
      <c r="GB134" s="415">
        <v>0</v>
      </c>
      <c r="GC134" s="416">
        <v>0</v>
      </c>
      <c r="GD134" s="417">
        <v>0</v>
      </c>
      <c r="GE134" s="414">
        <v>0</v>
      </c>
      <c r="GF134" s="415">
        <v>0</v>
      </c>
      <c r="GG134" s="415">
        <v>0</v>
      </c>
      <c r="GH134" s="415">
        <v>0</v>
      </c>
      <c r="GI134" s="416">
        <v>0</v>
      </c>
      <c r="GJ134" s="417">
        <v>0</v>
      </c>
      <c r="GK134" s="414">
        <v>0</v>
      </c>
      <c r="GL134" s="415">
        <v>0</v>
      </c>
      <c r="GM134" s="415">
        <v>0</v>
      </c>
      <c r="GN134" s="415">
        <v>0</v>
      </c>
      <c r="GO134" s="416">
        <v>0</v>
      </c>
      <c r="GP134" s="394">
        <v>0</v>
      </c>
      <c r="GQ134" s="388">
        <v>0</v>
      </c>
      <c r="GR134" s="399">
        <v>0</v>
      </c>
      <c r="GS134" s="396">
        <v>0</v>
      </c>
      <c r="GT134" s="442">
        <v>156</v>
      </c>
      <c r="GU134" s="415">
        <v>3300</v>
      </c>
      <c r="GV134" s="415">
        <v>1494</v>
      </c>
      <c r="GW134" s="416">
        <v>11274</v>
      </c>
      <c r="GX134" s="413">
        <v>16224</v>
      </c>
      <c r="GY134" s="414">
        <v>0</v>
      </c>
      <c r="GZ134" s="415">
        <v>0</v>
      </c>
      <c r="HA134" s="415">
        <v>0</v>
      </c>
      <c r="HB134" s="416">
        <v>0</v>
      </c>
      <c r="HC134" s="417">
        <v>0</v>
      </c>
      <c r="HD134" s="414">
        <v>156</v>
      </c>
      <c r="HE134" s="415">
        <v>1514</v>
      </c>
      <c r="HF134" s="415">
        <v>0</v>
      </c>
      <c r="HG134" s="415">
        <v>0</v>
      </c>
      <c r="HH134" s="417">
        <v>1670</v>
      </c>
      <c r="HI134" s="414">
        <v>0</v>
      </c>
      <c r="HJ134" s="415">
        <v>1786</v>
      </c>
      <c r="HK134" s="415">
        <v>0</v>
      </c>
      <c r="HL134" s="415">
        <v>0</v>
      </c>
      <c r="HM134" s="417">
        <v>1786</v>
      </c>
      <c r="HN134" s="414">
        <v>0</v>
      </c>
      <c r="HO134" s="415">
        <v>0</v>
      </c>
      <c r="HP134" s="415">
        <v>0</v>
      </c>
      <c r="HQ134" s="415">
        <v>0</v>
      </c>
      <c r="HR134" s="417">
        <v>0</v>
      </c>
      <c r="HS134" s="414">
        <v>0</v>
      </c>
      <c r="HT134" s="415">
        <v>0</v>
      </c>
      <c r="HU134" s="415">
        <v>0</v>
      </c>
      <c r="HV134" s="416">
        <v>0</v>
      </c>
      <c r="HW134" s="417">
        <v>0</v>
      </c>
      <c r="HX134" s="414">
        <v>0</v>
      </c>
      <c r="HY134" s="415">
        <v>0</v>
      </c>
      <c r="HZ134" s="415">
        <v>1494</v>
      </c>
      <c r="IA134" s="416">
        <v>11274</v>
      </c>
      <c r="IB134" s="418">
        <v>12768</v>
      </c>
      <c r="IC134" s="413">
        <v>0</v>
      </c>
      <c r="ID134" s="419">
        <v>0</v>
      </c>
      <c r="IE134" s="419">
        <v>0</v>
      </c>
      <c r="IF134" s="442">
        <v>4110</v>
      </c>
      <c r="IG134" s="415">
        <v>0</v>
      </c>
      <c r="IH134" s="415">
        <v>0</v>
      </c>
      <c r="II134" s="416">
        <v>0</v>
      </c>
      <c r="IJ134" s="413">
        <v>4110</v>
      </c>
      <c r="IK134" s="420">
        <v>0</v>
      </c>
      <c r="IL134" s="419">
        <v>0</v>
      </c>
      <c r="IM134" s="419">
        <v>0</v>
      </c>
      <c r="IN134" s="442">
        <v>0</v>
      </c>
      <c r="IO134" s="415">
        <v>1140</v>
      </c>
      <c r="IP134" s="415">
        <v>0</v>
      </c>
      <c r="IQ134" s="416">
        <v>0</v>
      </c>
      <c r="IR134" s="416">
        <v>0</v>
      </c>
      <c r="IS134" s="413">
        <v>1140</v>
      </c>
      <c r="IT134" s="420">
        <v>0</v>
      </c>
      <c r="IU134" s="419">
        <v>0</v>
      </c>
      <c r="IV134" s="419">
        <v>0</v>
      </c>
      <c r="IW134" s="442">
        <v>288</v>
      </c>
      <c r="IX134" s="415">
        <v>750</v>
      </c>
      <c r="IY134" s="415">
        <v>0</v>
      </c>
      <c r="IZ134" s="416">
        <v>0</v>
      </c>
      <c r="JA134" s="413">
        <v>1038</v>
      </c>
      <c r="JB134" s="420">
        <v>0</v>
      </c>
      <c r="JC134" s="419">
        <v>0</v>
      </c>
      <c r="JD134" s="419">
        <v>0</v>
      </c>
      <c r="JE134" s="442">
        <v>0</v>
      </c>
      <c r="JF134" s="415">
        <v>0</v>
      </c>
      <c r="JG134" s="415">
        <v>0</v>
      </c>
      <c r="JH134" s="416">
        <v>0</v>
      </c>
      <c r="JI134" s="413">
        <v>0</v>
      </c>
      <c r="JJ134" s="420">
        <v>0</v>
      </c>
      <c r="JK134" s="413">
        <v>0</v>
      </c>
      <c r="JL134" s="413">
        <v>0</v>
      </c>
      <c r="JM134" s="413">
        <v>61548</v>
      </c>
      <c r="JN134" s="413">
        <v>0</v>
      </c>
      <c r="JO134" s="400">
        <v>1</v>
      </c>
    </row>
    <row r="135" spans="1:275" ht="14" x14ac:dyDescent="0.35">
      <c r="A135" s="444" t="s">
        <v>326</v>
      </c>
      <c r="B135" s="444"/>
      <c r="C135" s="445"/>
      <c r="D135" s="446">
        <v>0</v>
      </c>
      <c r="E135" s="446">
        <v>0</v>
      </c>
      <c r="F135" s="447">
        <v>101055</v>
      </c>
      <c r="G135" s="448">
        <v>84516</v>
      </c>
      <c r="H135" s="448">
        <v>122292</v>
      </c>
      <c r="I135" s="448">
        <v>167092</v>
      </c>
      <c r="J135" s="449">
        <v>101437</v>
      </c>
      <c r="K135" s="446">
        <v>576392</v>
      </c>
      <c r="L135" s="447">
        <v>0</v>
      </c>
      <c r="M135" s="448">
        <v>432</v>
      </c>
      <c r="N135" s="448">
        <v>0</v>
      </c>
      <c r="O135" s="448">
        <v>0</v>
      </c>
      <c r="P135" s="449">
        <v>0</v>
      </c>
      <c r="Q135" s="446">
        <v>432</v>
      </c>
      <c r="R135" s="447">
        <v>101055</v>
      </c>
      <c r="S135" s="448">
        <v>84948</v>
      </c>
      <c r="T135" s="448">
        <v>122292</v>
      </c>
      <c r="U135" s="448">
        <v>167092</v>
      </c>
      <c r="V135" s="449">
        <v>101437</v>
      </c>
      <c r="W135" s="446">
        <v>576824</v>
      </c>
      <c r="X135" s="447">
        <v>0</v>
      </c>
      <c r="Y135" s="448">
        <v>0</v>
      </c>
      <c r="Z135" s="448">
        <v>0</v>
      </c>
      <c r="AA135" s="448">
        <v>0</v>
      </c>
      <c r="AB135" s="449">
        <v>0</v>
      </c>
      <c r="AC135" s="446">
        <v>0</v>
      </c>
      <c r="AD135" s="447">
        <v>65121</v>
      </c>
      <c r="AE135" s="448">
        <v>20236</v>
      </c>
      <c r="AF135" s="448">
        <v>7157</v>
      </c>
      <c r="AG135" s="448">
        <v>8865</v>
      </c>
      <c r="AH135" s="449">
        <v>0</v>
      </c>
      <c r="AI135" s="446">
        <v>101379</v>
      </c>
      <c r="AJ135" s="447">
        <v>31830</v>
      </c>
      <c r="AK135" s="448">
        <v>51998</v>
      </c>
      <c r="AL135" s="448">
        <v>115135</v>
      </c>
      <c r="AM135" s="448">
        <v>158169</v>
      </c>
      <c r="AN135" s="449">
        <v>100224</v>
      </c>
      <c r="AO135" s="446">
        <v>457356</v>
      </c>
      <c r="AP135" s="447">
        <v>4104</v>
      </c>
      <c r="AQ135" s="448">
        <v>12714</v>
      </c>
      <c r="AR135" s="448">
        <v>0</v>
      </c>
      <c r="AS135" s="448">
        <v>0</v>
      </c>
      <c r="AT135" s="449">
        <v>0</v>
      </c>
      <c r="AU135" s="446">
        <v>16818</v>
      </c>
      <c r="AV135" s="447">
        <v>0</v>
      </c>
      <c r="AW135" s="448">
        <v>0</v>
      </c>
      <c r="AX135" s="448">
        <v>0</v>
      </c>
      <c r="AY135" s="448">
        <v>0</v>
      </c>
      <c r="AZ135" s="449">
        <v>0</v>
      </c>
      <c r="BA135" s="446">
        <v>0</v>
      </c>
      <c r="BB135" s="447">
        <v>0</v>
      </c>
      <c r="BC135" s="448">
        <v>0</v>
      </c>
      <c r="BD135" s="448">
        <v>0</v>
      </c>
      <c r="BE135" s="448">
        <v>58</v>
      </c>
      <c r="BF135" s="449">
        <v>1213</v>
      </c>
      <c r="BG135" s="446">
        <v>1271</v>
      </c>
      <c r="BH135" s="447">
        <v>0</v>
      </c>
      <c r="BI135" s="448">
        <v>0</v>
      </c>
      <c r="BJ135" s="448">
        <v>0</v>
      </c>
      <c r="BK135" s="448">
        <v>0</v>
      </c>
      <c r="BL135" s="449">
        <v>0</v>
      </c>
      <c r="BM135" s="446">
        <v>0</v>
      </c>
      <c r="BN135" s="450">
        <v>0</v>
      </c>
      <c r="BO135" s="451">
        <v>0</v>
      </c>
      <c r="BP135" s="451">
        <v>0</v>
      </c>
      <c r="BQ135" s="452">
        <v>127332</v>
      </c>
      <c r="BR135" s="448">
        <v>115452</v>
      </c>
      <c r="BS135" s="448">
        <v>150216</v>
      </c>
      <c r="BT135" s="453">
        <v>51504</v>
      </c>
      <c r="BU135" s="446">
        <v>444504</v>
      </c>
      <c r="BV135" s="447">
        <v>0</v>
      </c>
      <c r="BW135" s="448">
        <v>0</v>
      </c>
      <c r="BX135" s="448">
        <v>0</v>
      </c>
      <c r="BY135" s="449">
        <v>0</v>
      </c>
      <c r="BZ135" s="446">
        <v>0</v>
      </c>
      <c r="CA135" s="447">
        <v>85207</v>
      </c>
      <c r="CB135" s="448">
        <v>21012</v>
      </c>
      <c r="CC135" s="448">
        <v>4133</v>
      </c>
      <c r="CD135" s="448">
        <v>342</v>
      </c>
      <c r="CE135" s="446">
        <v>110694</v>
      </c>
      <c r="CF135" s="447">
        <v>42125</v>
      </c>
      <c r="CG135" s="448">
        <v>94440</v>
      </c>
      <c r="CH135" s="448">
        <v>146083</v>
      </c>
      <c r="CI135" s="448">
        <v>51162</v>
      </c>
      <c r="CJ135" s="446">
        <v>333810</v>
      </c>
      <c r="CK135" s="447">
        <v>0</v>
      </c>
      <c r="CL135" s="448">
        <v>0</v>
      </c>
      <c r="CM135" s="448">
        <v>0</v>
      </c>
      <c r="CN135" s="448">
        <v>0</v>
      </c>
      <c r="CO135" s="446">
        <v>0</v>
      </c>
      <c r="CP135" s="447">
        <v>0</v>
      </c>
      <c r="CQ135" s="448">
        <v>0</v>
      </c>
      <c r="CR135" s="448">
        <v>0</v>
      </c>
      <c r="CS135" s="449">
        <v>0</v>
      </c>
      <c r="CT135" s="446">
        <v>0</v>
      </c>
      <c r="CU135" s="447">
        <v>0</v>
      </c>
      <c r="CV135" s="448">
        <v>0</v>
      </c>
      <c r="CW135" s="448">
        <v>0</v>
      </c>
      <c r="CX135" s="449">
        <v>0</v>
      </c>
      <c r="CY135" s="446">
        <v>0</v>
      </c>
      <c r="CZ135" s="454">
        <v>0</v>
      </c>
      <c r="DA135" s="446">
        <v>0</v>
      </c>
      <c r="DB135" s="451">
        <v>840</v>
      </c>
      <c r="DC135" s="452">
        <v>125424</v>
      </c>
      <c r="DD135" s="448">
        <v>131328</v>
      </c>
      <c r="DE135" s="448">
        <v>174486</v>
      </c>
      <c r="DF135" s="453">
        <v>133572</v>
      </c>
      <c r="DG135" s="446">
        <v>564810</v>
      </c>
      <c r="DH135" s="447">
        <v>0</v>
      </c>
      <c r="DI135" s="448">
        <v>0</v>
      </c>
      <c r="DJ135" s="448">
        <v>0</v>
      </c>
      <c r="DK135" s="449">
        <v>0</v>
      </c>
      <c r="DL135" s="446">
        <v>0</v>
      </c>
      <c r="DM135" s="447">
        <v>99295.333333333328</v>
      </c>
      <c r="DN135" s="448">
        <v>36055.5</v>
      </c>
      <c r="DO135" s="448">
        <v>2624</v>
      </c>
      <c r="DP135" s="448">
        <v>0</v>
      </c>
      <c r="DQ135" s="446">
        <v>137974.83333333331</v>
      </c>
      <c r="DR135" s="447">
        <v>26128.666666666668</v>
      </c>
      <c r="DS135" s="448">
        <v>95272.5</v>
      </c>
      <c r="DT135" s="448">
        <v>171862</v>
      </c>
      <c r="DU135" s="448">
        <v>133572</v>
      </c>
      <c r="DV135" s="446">
        <v>426835.16666666669</v>
      </c>
      <c r="DW135" s="447">
        <v>0</v>
      </c>
      <c r="DX135" s="448">
        <v>0</v>
      </c>
      <c r="DY135" s="448">
        <v>0</v>
      </c>
      <c r="DZ135" s="448">
        <v>0</v>
      </c>
      <c r="EA135" s="446">
        <v>0</v>
      </c>
      <c r="EB135" s="447">
        <v>0</v>
      </c>
      <c r="EC135" s="448">
        <v>0</v>
      </c>
      <c r="ED135" s="448">
        <v>0</v>
      </c>
      <c r="EE135" s="449">
        <v>0</v>
      </c>
      <c r="EF135" s="446">
        <v>0</v>
      </c>
      <c r="EG135" s="447">
        <v>0</v>
      </c>
      <c r="EH135" s="448">
        <v>0</v>
      </c>
      <c r="EI135" s="448">
        <v>0</v>
      </c>
      <c r="EJ135" s="449">
        <v>0</v>
      </c>
      <c r="EK135" s="446">
        <v>0</v>
      </c>
      <c r="EL135" s="454">
        <v>0</v>
      </c>
      <c r="EM135" s="446">
        <v>141129</v>
      </c>
      <c r="EN135" s="446">
        <v>99252</v>
      </c>
      <c r="EO135" s="447">
        <v>127080</v>
      </c>
      <c r="EP135" s="448">
        <v>141468</v>
      </c>
      <c r="EQ135" s="448">
        <v>153774</v>
      </c>
      <c r="ER135" s="448">
        <v>127002</v>
      </c>
      <c r="ES135" s="453">
        <v>113832</v>
      </c>
      <c r="ET135" s="446">
        <v>663156</v>
      </c>
      <c r="EU135" s="452">
        <v>11988</v>
      </c>
      <c r="EV135" s="448">
        <v>6642</v>
      </c>
      <c r="EW135" s="448">
        <v>0</v>
      </c>
      <c r="EX135" s="448">
        <v>0</v>
      </c>
      <c r="EY135" s="453">
        <v>300</v>
      </c>
      <c r="EZ135" s="446">
        <v>18930</v>
      </c>
      <c r="FA135" s="452">
        <v>139068</v>
      </c>
      <c r="FB135" s="448">
        <v>148110</v>
      </c>
      <c r="FC135" s="448">
        <v>153774</v>
      </c>
      <c r="FD135" s="448">
        <v>127002</v>
      </c>
      <c r="FE135" s="453">
        <v>114132</v>
      </c>
      <c r="FF135" s="446">
        <v>682086</v>
      </c>
      <c r="FG135" s="447">
        <v>34062</v>
      </c>
      <c r="FH135" s="448">
        <v>41665.166666666664</v>
      </c>
      <c r="FI135" s="448">
        <v>28473</v>
      </c>
      <c r="FJ135" s="448">
        <v>0</v>
      </c>
      <c r="FK135" s="449">
        <v>0</v>
      </c>
      <c r="FL135" s="446">
        <v>104200.16666666666</v>
      </c>
      <c r="FM135" s="447">
        <v>131998.5</v>
      </c>
      <c r="FN135" s="448">
        <v>61302.5</v>
      </c>
      <c r="FO135" s="448">
        <v>19821</v>
      </c>
      <c r="FP135" s="448">
        <v>3252</v>
      </c>
      <c r="FQ135" s="449">
        <v>3978</v>
      </c>
      <c r="FR135" s="446">
        <v>220352</v>
      </c>
      <c r="FS135" s="447">
        <v>7069.5</v>
      </c>
      <c r="FT135" s="448">
        <v>86807.5</v>
      </c>
      <c r="FU135" s="448">
        <v>133953</v>
      </c>
      <c r="FV135" s="448">
        <v>123750</v>
      </c>
      <c r="FW135" s="449">
        <v>110154</v>
      </c>
      <c r="FX135" s="446">
        <v>461734</v>
      </c>
      <c r="FY135" s="447">
        <v>0</v>
      </c>
      <c r="FZ135" s="448">
        <v>0</v>
      </c>
      <c r="GA135" s="448">
        <v>0</v>
      </c>
      <c r="GB135" s="448">
        <v>0</v>
      </c>
      <c r="GC135" s="449">
        <v>0</v>
      </c>
      <c r="GD135" s="446">
        <v>0</v>
      </c>
      <c r="GE135" s="447">
        <v>0</v>
      </c>
      <c r="GF135" s="448">
        <v>0</v>
      </c>
      <c r="GG135" s="448">
        <v>0</v>
      </c>
      <c r="GH135" s="448">
        <v>0</v>
      </c>
      <c r="GI135" s="449">
        <v>0</v>
      </c>
      <c r="GJ135" s="446">
        <v>0</v>
      </c>
      <c r="GK135" s="447">
        <v>0</v>
      </c>
      <c r="GL135" s="448">
        <v>0</v>
      </c>
      <c r="GM135" s="448">
        <v>0</v>
      </c>
      <c r="GN135" s="448">
        <v>0</v>
      </c>
      <c r="GO135" s="449">
        <v>0</v>
      </c>
      <c r="GP135" s="446">
        <v>0</v>
      </c>
      <c r="GQ135" s="446">
        <v>52788</v>
      </c>
      <c r="GR135" s="454">
        <v>260088</v>
      </c>
      <c r="GS135" s="451">
        <v>125100</v>
      </c>
      <c r="GT135" s="452">
        <v>86229</v>
      </c>
      <c r="GU135" s="448">
        <v>82038</v>
      </c>
      <c r="GV135" s="448">
        <v>79353</v>
      </c>
      <c r="GW135" s="449">
        <v>72216</v>
      </c>
      <c r="GX135" s="446">
        <v>319836</v>
      </c>
      <c r="GY135" s="447">
        <v>0</v>
      </c>
      <c r="GZ135" s="448">
        <v>0</v>
      </c>
      <c r="HA135" s="448">
        <v>0</v>
      </c>
      <c r="HB135" s="449">
        <v>0</v>
      </c>
      <c r="HC135" s="446">
        <v>0</v>
      </c>
      <c r="HD135" s="447">
        <v>18768</v>
      </c>
      <c r="HE135" s="448">
        <v>49331</v>
      </c>
      <c r="HF135" s="448">
        <v>0</v>
      </c>
      <c r="HG135" s="448">
        <v>0</v>
      </c>
      <c r="HH135" s="446">
        <v>68099</v>
      </c>
      <c r="HI135" s="447">
        <v>0</v>
      </c>
      <c r="HJ135" s="448">
        <v>27175</v>
      </c>
      <c r="HK135" s="448">
        <v>0</v>
      </c>
      <c r="HL135" s="448">
        <v>0</v>
      </c>
      <c r="HM135" s="446">
        <v>27175</v>
      </c>
      <c r="HN135" s="447">
        <v>0</v>
      </c>
      <c r="HO135" s="448">
        <v>0</v>
      </c>
      <c r="HP135" s="448">
        <v>0</v>
      </c>
      <c r="HQ135" s="448">
        <v>0</v>
      </c>
      <c r="HR135" s="446">
        <v>0</v>
      </c>
      <c r="HS135" s="447">
        <v>0</v>
      </c>
      <c r="HT135" s="448">
        <v>0</v>
      </c>
      <c r="HU135" s="448">
        <v>0</v>
      </c>
      <c r="HV135" s="449">
        <v>0</v>
      </c>
      <c r="HW135" s="446">
        <v>0</v>
      </c>
      <c r="HX135" s="447">
        <v>67461</v>
      </c>
      <c r="HY135" s="448">
        <v>5532</v>
      </c>
      <c r="HZ135" s="448">
        <v>79353</v>
      </c>
      <c r="IA135" s="449">
        <v>72216</v>
      </c>
      <c r="IB135" s="446">
        <v>224562</v>
      </c>
      <c r="IC135" s="446">
        <v>148824</v>
      </c>
      <c r="ID135" s="451">
        <v>280888</v>
      </c>
      <c r="IE135" s="451">
        <v>37812</v>
      </c>
      <c r="IF135" s="452">
        <v>17232</v>
      </c>
      <c r="IG135" s="448">
        <v>63426</v>
      </c>
      <c r="IH135" s="448">
        <v>11016</v>
      </c>
      <c r="II135" s="449">
        <v>48990</v>
      </c>
      <c r="IJ135" s="446">
        <v>140664</v>
      </c>
      <c r="IK135" s="454">
        <v>244342</v>
      </c>
      <c r="IL135" s="451">
        <v>445676</v>
      </c>
      <c r="IM135" s="451">
        <v>6762</v>
      </c>
      <c r="IN135" s="452">
        <v>71850</v>
      </c>
      <c r="IO135" s="448">
        <v>2424</v>
      </c>
      <c r="IP135" s="448">
        <v>2358</v>
      </c>
      <c r="IQ135" s="449">
        <v>2982</v>
      </c>
      <c r="IR135" s="449">
        <v>4446</v>
      </c>
      <c r="IS135" s="446">
        <v>84060</v>
      </c>
      <c r="IT135" s="454">
        <v>438914</v>
      </c>
      <c r="IU135" s="451">
        <v>448798</v>
      </c>
      <c r="IV135" s="451">
        <v>0</v>
      </c>
      <c r="IW135" s="452">
        <v>3324</v>
      </c>
      <c r="IX135" s="448">
        <v>750</v>
      </c>
      <c r="IY135" s="448">
        <v>0</v>
      </c>
      <c r="IZ135" s="449">
        <v>612</v>
      </c>
      <c r="JA135" s="446">
        <v>4686</v>
      </c>
      <c r="JB135" s="454">
        <v>448798</v>
      </c>
      <c r="JC135" s="451">
        <v>605037</v>
      </c>
      <c r="JD135" s="451">
        <v>504</v>
      </c>
      <c r="JE135" s="452">
        <v>300</v>
      </c>
      <c r="JF135" s="448">
        <v>504</v>
      </c>
      <c r="JG135" s="448">
        <v>324</v>
      </c>
      <c r="JH135" s="449">
        <v>0</v>
      </c>
      <c r="JI135" s="446">
        <v>1128</v>
      </c>
      <c r="JJ135" s="454">
        <v>604533</v>
      </c>
      <c r="JK135" s="446">
        <v>2181616</v>
      </c>
      <c r="JL135" s="446">
        <v>270270</v>
      </c>
      <c r="JM135" s="446">
        <v>2818598</v>
      </c>
      <c r="JN135" s="446">
        <v>1938199</v>
      </c>
      <c r="JO135" s="400">
        <v>1</v>
      </c>
    </row>
    <row r="136" spans="1:275" x14ac:dyDescent="0.35">
      <c r="W136" s="277">
        <v>0</v>
      </c>
      <c r="IW136" s="277">
        <f>$JB136/4</f>
        <v>37669.5</v>
      </c>
      <c r="IX136" s="4">
        <f t="shared" ref="IX136:JA136" si="0">$JB136/4</f>
        <v>37669.5</v>
      </c>
      <c r="IY136" s="4">
        <f t="shared" si="0"/>
        <v>37669.5</v>
      </c>
      <c r="IZ136" s="4">
        <f t="shared" si="0"/>
        <v>37669.5</v>
      </c>
      <c r="JA136" s="4">
        <f t="shared" si="0"/>
        <v>37669.5</v>
      </c>
      <c r="JB136" s="277">
        <f>SUM(JB74:JB75)</f>
        <v>150678</v>
      </c>
    </row>
    <row r="137" spans="1:275" ht="25" x14ac:dyDescent="0.35">
      <c r="A137" s="455" t="s">
        <v>327</v>
      </c>
      <c r="B137" s="455"/>
      <c r="C137" s="456"/>
      <c r="D137" s="456"/>
      <c r="E137" s="456"/>
      <c r="F137" s="456"/>
      <c r="G137" s="456"/>
      <c r="H137" s="456"/>
      <c r="I137" s="456"/>
      <c r="J137" s="456"/>
      <c r="K137" s="456"/>
      <c r="L137" s="456"/>
      <c r="M137" s="456"/>
      <c r="N137" s="456"/>
      <c r="O137" s="456"/>
      <c r="P137" s="456"/>
      <c r="Q137" s="456"/>
      <c r="R137" s="456"/>
      <c r="S137" s="456"/>
      <c r="T137" s="456"/>
      <c r="U137" s="456"/>
      <c r="V137" s="456"/>
      <c r="CZ137" s="277"/>
      <c r="EK137" s="277"/>
      <c r="FF137" s="277"/>
      <c r="GP137" s="277"/>
      <c r="IB137" s="277"/>
      <c r="IW137" s="277">
        <f>IW136-(70000/4)</f>
        <v>20169.5</v>
      </c>
      <c r="IX137" s="277">
        <f t="shared" ref="IX137:JB137" si="1">IX136-(70000/4)</f>
        <v>20169.5</v>
      </c>
      <c r="IY137" s="277">
        <f t="shared" si="1"/>
        <v>20169.5</v>
      </c>
      <c r="IZ137" s="277">
        <f t="shared" si="1"/>
        <v>20169.5</v>
      </c>
      <c r="JA137" s="277">
        <f t="shared" si="1"/>
        <v>20169.5</v>
      </c>
      <c r="JB137" s="277">
        <f t="shared" si="1"/>
        <v>133178</v>
      </c>
    </row>
    <row r="138" spans="1:275" ht="6.75" customHeight="1" x14ac:dyDescent="0.35">
      <c r="A138" s="456"/>
      <c r="B138" s="456"/>
      <c r="C138" s="456"/>
      <c r="D138" s="456"/>
      <c r="E138" s="456"/>
      <c r="F138" s="456"/>
      <c r="G138" s="456"/>
      <c r="H138" s="456"/>
      <c r="I138" s="456"/>
      <c r="J138" s="456"/>
      <c r="K138" s="456"/>
      <c r="L138" s="456"/>
      <c r="M138" s="456"/>
      <c r="N138" s="456"/>
      <c r="O138" s="456"/>
      <c r="P138" s="456"/>
      <c r="Q138" s="456"/>
      <c r="R138" s="456"/>
      <c r="S138" s="456"/>
      <c r="T138" s="456"/>
      <c r="U138" s="456"/>
      <c r="V138" s="456"/>
    </row>
    <row r="139" spans="1:275" ht="18" customHeight="1" x14ac:dyDescent="0.35">
      <c r="A139" s="1018" t="s">
        <v>251</v>
      </c>
      <c r="B139" s="457"/>
      <c r="C139" s="1018" t="s">
        <v>328</v>
      </c>
      <c r="DA139" s="1018" t="s">
        <v>253</v>
      </c>
      <c r="DB139" s="456"/>
      <c r="DC139" s="1444">
        <v>2026</v>
      </c>
      <c r="DD139" s="1445"/>
      <c r="DE139" s="1445"/>
      <c r="DF139" s="1445"/>
      <c r="DG139" s="1445"/>
      <c r="DH139" s="1445"/>
      <c r="DI139" s="1445"/>
      <c r="DJ139" s="1445"/>
      <c r="DK139" s="1445"/>
      <c r="DL139" s="1445"/>
      <c r="DM139" s="1445"/>
      <c r="DN139" s="1445"/>
      <c r="DO139" s="1445"/>
      <c r="DP139" s="1445"/>
      <c r="DQ139" s="1445"/>
      <c r="DR139" s="458"/>
      <c r="DS139" s="458"/>
      <c r="DT139" s="458"/>
      <c r="DU139" s="458"/>
      <c r="DV139" s="1444">
        <v>2027</v>
      </c>
      <c r="DW139" s="1445"/>
      <c r="DX139" s="1445"/>
      <c r="DY139" s="1445"/>
      <c r="DZ139" s="1445"/>
      <c r="EA139" s="1445"/>
      <c r="EB139" s="1445"/>
      <c r="EC139" s="1445"/>
      <c r="ED139" s="1445"/>
      <c r="EE139" s="1445"/>
      <c r="EF139" s="1445"/>
      <c r="EG139" s="1445"/>
      <c r="EH139" s="1445"/>
      <c r="EI139" s="1445"/>
      <c r="EJ139" s="1445"/>
      <c r="EK139" s="1446"/>
    </row>
    <row r="140" spans="1:275" ht="18" customHeight="1" x14ac:dyDescent="0.35">
      <c r="A140" s="1443"/>
      <c r="B140" s="459"/>
      <c r="C140" s="1443"/>
      <c r="DA140" s="1443"/>
      <c r="DB140" s="456"/>
      <c r="DC140" s="460">
        <v>46204</v>
      </c>
      <c r="DD140" s="460">
        <v>46235</v>
      </c>
      <c r="DE140" s="460">
        <v>46266</v>
      </c>
      <c r="DF140" s="460">
        <v>46296</v>
      </c>
      <c r="DG140" s="460">
        <v>46327</v>
      </c>
      <c r="DH140" s="460"/>
      <c r="DI140" s="460"/>
      <c r="DJ140" s="460"/>
      <c r="DK140" s="460"/>
      <c r="DL140" s="460"/>
      <c r="DM140" s="460"/>
      <c r="DN140" s="460"/>
      <c r="DO140" s="460"/>
      <c r="DP140" s="460"/>
      <c r="DQ140" s="460">
        <v>46357</v>
      </c>
      <c r="DR140" s="461"/>
      <c r="DS140" s="461"/>
      <c r="DT140" s="461"/>
      <c r="DU140" s="461"/>
      <c r="DV140" s="461">
        <v>46388</v>
      </c>
      <c r="DW140" s="461"/>
      <c r="DX140" s="461"/>
      <c r="DY140" s="461"/>
      <c r="DZ140" s="461"/>
      <c r="EA140" s="461">
        <v>46419</v>
      </c>
      <c r="EB140" s="461"/>
      <c r="EC140" s="461"/>
      <c r="ED140" s="461"/>
      <c r="EE140" s="461"/>
      <c r="EF140" s="461"/>
      <c r="EG140" s="461"/>
      <c r="EH140" s="461"/>
      <c r="EI140" s="461"/>
      <c r="EJ140" s="461"/>
      <c r="EK140" s="461">
        <v>46447</v>
      </c>
    </row>
    <row r="141" spans="1:275" x14ac:dyDescent="0.35">
      <c r="A141" s="462" t="s">
        <v>329</v>
      </c>
      <c r="B141" s="462"/>
      <c r="C141" s="462"/>
      <c r="D141" s="462"/>
      <c r="E141" s="462"/>
      <c r="F141" s="462"/>
      <c r="G141" s="462"/>
      <c r="H141" s="462"/>
      <c r="I141" s="462"/>
      <c r="J141" s="462"/>
      <c r="K141" s="462"/>
      <c r="L141" s="462"/>
      <c r="M141" s="462"/>
      <c r="N141" s="462"/>
      <c r="O141" s="462"/>
      <c r="P141" s="462"/>
      <c r="Q141" s="462"/>
      <c r="R141" s="462"/>
      <c r="S141" s="462"/>
      <c r="T141" s="462"/>
      <c r="U141" s="462"/>
      <c r="V141" s="462"/>
      <c r="W141" s="462"/>
      <c r="X141" s="462"/>
      <c r="Y141" s="462"/>
      <c r="Z141" s="462"/>
      <c r="AA141" s="462"/>
      <c r="AB141" s="462"/>
      <c r="AC141" s="462"/>
      <c r="AD141" s="462"/>
      <c r="AE141" s="462"/>
      <c r="AF141" s="462"/>
      <c r="AG141" s="462"/>
      <c r="AH141" s="462"/>
      <c r="AI141" s="462"/>
      <c r="AJ141" s="462"/>
      <c r="AK141" s="462"/>
      <c r="AL141" s="462"/>
      <c r="AM141" s="462"/>
      <c r="AN141" s="462"/>
      <c r="AO141" s="462"/>
      <c r="AP141" s="462"/>
      <c r="AQ141" s="462"/>
      <c r="AR141" s="462"/>
      <c r="AS141" s="462"/>
      <c r="AT141" s="462"/>
      <c r="AU141" s="462"/>
      <c r="AV141" s="462"/>
      <c r="AW141" s="462"/>
      <c r="AX141" s="462"/>
      <c r="AY141" s="462"/>
      <c r="AZ141" s="462"/>
      <c r="BA141" s="462"/>
      <c r="BB141" s="462"/>
      <c r="BC141" s="462"/>
      <c r="BD141" s="462"/>
      <c r="BE141" s="462"/>
      <c r="BF141" s="462"/>
      <c r="BG141" s="462"/>
      <c r="BH141" s="462"/>
      <c r="BI141" s="462"/>
      <c r="BJ141" s="462"/>
      <c r="BK141" s="462"/>
      <c r="BL141" s="462"/>
      <c r="BM141" s="462"/>
      <c r="BN141" s="462"/>
      <c r="DA141" s="462"/>
      <c r="DB141" s="456"/>
      <c r="DC141" s="463" t="s">
        <v>308</v>
      </c>
      <c r="DD141" s="463" t="s">
        <v>308</v>
      </c>
      <c r="DE141" s="463" t="s">
        <v>308</v>
      </c>
      <c r="DF141" s="463">
        <v>608</v>
      </c>
      <c r="DG141" s="463">
        <v>608</v>
      </c>
      <c r="DH141" s="463"/>
      <c r="DI141" s="463"/>
      <c r="DJ141" s="463"/>
      <c r="DK141" s="463"/>
      <c r="DL141" s="463"/>
      <c r="DM141" s="463"/>
      <c r="DN141" s="463"/>
      <c r="DO141" s="463"/>
      <c r="DP141" s="463"/>
      <c r="DQ141" s="463">
        <v>608</v>
      </c>
      <c r="DR141" s="463"/>
      <c r="DS141" s="463"/>
      <c r="DT141" s="463"/>
      <c r="DU141" s="463"/>
      <c r="DV141" s="463">
        <v>608</v>
      </c>
      <c r="DW141" s="463"/>
      <c r="DX141" s="463"/>
      <c r="DY141" s="463"/>
      <c r="DZ141" s="463"/>
      <c r="EA141" s="463">
        <v>608</v>
      </c>
      <c r="EB141" s="463"/>
      <c r="EC141" s="463"/>
      <c r="ED141" s="463"/>
      <c r="EE141" s="463"/>
      <c r="EF141" s="463"/>
      <c r="EG141" s="463"/>
      <c r="EH141" s="463"/>
      <c r="EI141" s="463"/>
      <c r="EJ141" s="463"/>
      <c r="EK141" s="463">
        <v>608</v>
      </c>
    </row>
    <row r="142" spans="1:275" ht="4.5" customHeight="1" x14ac:dyDescent="0.35">
      <c r="A142" s="464"/>
      <c r="B142" s="464"/>
      <c r="C142" s="464"/>
      <c r="DA142" s="465"/>
      <c r="DB142" s="456"/>
      <c r="DC142" s="466"/>
      <c r="DD142" s="466"/>
      <c r="DE142" s="466"/>
      <c r="DF142" s="466"/>
      <c r="DG142" s="466"/>
      <c r="DH142" s="466"/>
      <c r="DI142" s="466"/>
      <c r="DJ142" s="466"/>
      <c r="DK142" s="466"/>
      <c r="DL142" s="466"/>
      <c r="DM142" s="466"/>
      <c r="DN142" s="466"/>
      <c r="DO142" s="466"/>
      <c r="DP142" s="466"/>
      <c r="DQ142" s="466"/>
      <c r="DR142" s="466"/>
      <c r="DS142" s="466"/>
      <c r="DT142" s="466"/>
      <c r="DU142" s="466"/>
      <c r="DV142" s="466"/>
      <c r="DW142" s="466"/>
      <c r="DX142" s="466"/>
      <c r="DY142" s="466"/>
      <c r="DZ142" s="466"/>
      <c r="EA142" s="466"/>
      <c r="EB142" s="466"/>
      <c r="EC142" s="466"/>
      <c r="ED142" s="466"/>
      <c r="EE142" s="466"/>
      <c r="EF142" s="466"/>
      <c r="EG142" s="466"/>
      <c r="EH142" s="466"/>
      <c r="EI142" s="466"/>
      <c r="EJ142" s="466"/>
      <c r="EK142" s="466"/>
    </row>
    <row r="143" spans="1:275" x14ac:dyDescent="0.35">
      <c r="A143" s="387">
        <v>373</v>
      </c>
      <c r="B143" s="387"/>
      <c r="C143" s="387" t="s">
        <v>254</v>
      </c>
      <c r="CY143" s="277"/>
      <c r="DA143" s="467">
        <v>128698</v>
      </c>
      <c r="DB143" s="456"/>
      <c r="DC143" s="468">
        <v>0</v>
      </c>
      <c r="DD143" s="468">
        <v>0</v>
      </c>
      <c r="DE143" s="468">
        <v>0</v>
      </c>
      <c r="DF143" s="468">
        <v>4332</v>
      </c>
      <c r="DG143" s="468">
        <v>5946</v>
      </c>
      <c r="DH143" s="468"/>
      <c r="DI143" s="468"/>
      <c r="DJ143" s="468"/>
      <c r="DK143" s="468"/>
      <c r="DL143" s="468"/>
      <c r="DM143" s="468"/>
      <c r="DN143" s="468"/>
      <c r="DO143" s="468"/>
      <c r="DP143" s="468"/>
      <c r="DQ143" s="468">
        <v>2026</v>
      </c>
      <c r="DR143" s="468"/>
      <c r="DS143" s="468"/>
      <c r="DT143" s="468"/>
      <c r="DU143" s="468"/>
      <c r="DV143" s="468">
        <v>46878</v>
      </c>
      <c r="DW143" s="468"/>
      <c r="DX143" s="468"/>
      <c r="DY143" s="468"/>
      <c r="DZ143" s="468"/>
      <c r="EA143" s="468">
        <v>15552</v>
      </c>
      <c r="EB143" s="468"/>
      <c r="EC143" s="468"/>
      <c r="ED143" s="468"/>
      <c r="EE143" s="468"/>
      <c r="EF143" s="468"/>
      <c r="EG143" s="468"/>
      <c r="EH143" s="468"/>
      <c r="EI143" s="468"/>
      <c r="EJ143" s="468"/>
      <c r="EK143" s="468">
        <v>53964</v>
      </c>
      <c r="FN143" s="277"/>
      <c r="FO143" s="277"/>
      <c r="FP143" s="277"/>
      <c r="FQ143" s="277"/>
      <c r="FR143" s="277"/>
      <c r="GL143" s="277"/>
      <c r="GM143" s="277"/>
      <c r="GN143" s="277"/>
      <c r="GO143" s="277"/>
      <c r="GP143" s="277"/>
    </row>
    <row r="144" spans="1:275" x14ac:dyDescent="0.35">
      <c r="A144" s="469">
        <v>373</v>
      </c>
      <c r="B144" s="402"/>
      <c r="C144" s="402" t="s">
        <v>330</v>
      </c>
      <c r="DA144" s="470">
        <v>463194</v>
      </c>
      <c r="DB144" s="456"/>
      <c r="DC144" s="468">
        <v>105648</v>
      </c>
      <c r="DD144" s="468">
        <v>40014</v>
      </c>
      <c r="DE144" s="468">
        <v>110160</v>
      </c>
      <c r="DF144" s="468">
        <v>100182</v>
      </c>
      <c r="DG144" s="468">
        <v>83058</v>
      </c>
      <c r="DH144" s="468"/>
      <c r="DI144" s="468"/>
      <c r="DJ144" s="468"/>
      <c r="DK144" s="468"/>
      <c r="DL144" s="468"/>
      <c r="DM144" s="468"/>
      <c r="DN144" s="468"/>
      <c r="DO144" s="468"/>
      <c r="DP144" s="468"/>
      <c r="DQ144" s="468">
        <v>18090</v>
      </c>
      <c r="DR144" s="468"/>
      <c r="DS144" s="468"/>
      <c r="DT144" s="468"/>
      <c r="DU144" s="468"/>
      <c r="DV144" s="468">
        <v>5598</v>
      </c>
      <c r="DW144" s="468"/>
      <c r="DX144" s="468"/>
      <c r="DY144" s="468"/>
      <c r="DZ144" s="468"/>
      <c r="EA144" s="468">
        <v>0</v>
      </c>
      <c r="EB144" s="468"/>
      <c r="EC144" s="468"/>
      <c r="ED144" s="468"/>
      <c r="EE144" s="468"/>
      <c r="EF144" s="468"/>
      <c r="EG144" s="468"/>
      <c r="EH144" s="468"/>
      <c r="EI144" s="468"/>
      <c r="EJ144" s="468"/>
      <c r="EK144" s="468">
        <v>444</v>
      </c>
      <c r="FN144" s="277"/>
      <c r="FO144" s="277"/>
      <c r="FP144" s="277"/>
      <c r="FQ144" s="277"/>
      <c r="FR144" s="277"/>
      <c r="GL144" s="277"/>
      <c r="GM144" s="277"/>
      <c r="GN144" s="277"/>
      <c r="GO144" s="277"/>
      <c r="GP144" s="277"/>
    </row>
    <row r="145" spans="1:198" x14ac:dyDescent="0.35">
      <c r="A145" s="469">
        <v>373</v>
      </c>
      <c r="B145" s="402"/>
      <c r="C145" s="471" t="s">
        <v>2</v>
      </c>
      <c r="DA145" s="472">
        <v>127258</v>
      </c>
      <c r="DB145" s="456"/>
      <c r="DC145" s="468">
        <v>0</v>
      </c>
      <c r="DD145" s="468">
        <v>0</v>
      </c>
      <c r="DE145" s="468">
        <v>0</v>
      </c>
      <c r="DF145" s="468">
        <v>4332</v>
      </c>
      <c r="DG145" s="468">
        <v>5778</v>
      </c>
      <c r="DH145" s="468"/>
      <c r="DI145" s="468"/>
      <c r="DJ145" s="468"/>
      <c r="DK145" s="468"/>
      <c r="DL145" s="468"/>
      <c r="DM145" s="468"/>
      <c r="DN145" s="468"/>
      <c r="DO145" s="468"/>
      <c r="DP145" s="468"/>
      <c r="DQ145" s="468">
        <v>1414</v>
      </c>
      <c r="DR145" s="468"/>
      <c r="DS145" s="468"/>
      <c r="DT145" s="468"/>
      <c r="DU145" s="468"/>
      <c r="DV145" s="468">
        <v>46218</v>
      </c>
      <c r="DW145" s="468"/>
      <c r="DX145" s="468"/>
      <c r="DY145" s="468"/>
      <c r="DZ145" s="468"/>
      <c r="EA145" s="468">
        <v>15552</v>
      </c>
      <c r="EB145" s="468"/>
      <c r="EC145" s="468"/>
      <c r="ED145" s="468"/>
      <c r="EE145" s="468"/>
      <c r="EF145" s="468"/>
      <c r="EG145" s="468"/>
      <c r="EH145" s="468"/>
      <c r="EI145" s="468"/>
      <c r="EJ145" s="468"/>
      <c r="EK145" s="468">
        <v>53964</v>
      </c>
      <c r="FN145" s="277"/>
      <c r="FO145" s="277"/>
      <c r="FP145" s="277"/>
      <c r="FQ145" s="277"/>
      <c r="FR145" s="277"/>
      <c r="GL145" s="277"/>
      <c r="GM145" s="277"/>
      <c r="GN145" s="277"/>
      <c r="GO145" s="277"/>
      <c r="GP145" s="277"/>
    </row>
    <row r="146" spans="1:198" x14ac:dyDescent="0.35">
      <c r="A146" s="473">
        <v>373</v>
      </c>
      <c r="B146" s="474"/>
      <c r="C146" s="475" t="s">
        <v>331</v>
      </c>
      <c r="DA146" s="476">
        <v>55290</v>
      </c>
      <c r="DB146" s="456"/>
      <c r="DC146" s="477">
        <v>0</v>
      </c>
      <c r="DD146" s="477">
        <v>0</v>
      </c>
      <c r="DE146" s="477">
        <v>0</v>
      </c>
      <c r="DF146" s="477">
        <v>0</v>
      </c>
      <c r="DG146" s="477">
        <v>31158</v>
      </c>
      <c r="DH146" s="477"/>
      <c r="DI146" s="477"/>
      <c r="DJ146" s="477"/>
      <c r="DK146" s="477"/>
      <c r="DL146" s="477"/>
      <c r="DM146" s="477"/>
      <c r="DN146" s="477"/>
      <c r="DO146" s="477"/>
      <c r="DP146" s="477"/>
      <c r="DQ146" s="477">
        <v>18090</v>
      </c>
      <c r="DR146" s="477"/>
      <c r="DS146" s="477"/>
      <c r="DT146" s="477"/>
      <c r="DU146" s="477"/>
      <c r="DV146" s="477">
        <v>5598</v>
      </c>
      <c r="DW146" s="477"/>
      <c r="DX146" s="477"/>
      <c r="DY146" s="477"/>
      <c r="DZ146" s="477"/>
      <c r="EA146" s="477">
        <v>0</v>
      </c>
      <c r="EB146" s="477"/>
      <c r="EC146" s="477"/>
      <c r="ED146" s="477"/>
      <c r="EE146" s="477"/>
      <c r="EF146" s="477"/>
      <c r="EG146" s="477"/>
      <c r="EH146" s="477"/>
      <c r="EI146" s="477"/>
      <c r="EJ146" s="477"/>
      <c r="EK146" s="477">
        <v>444</v>
      </c>
      <c r="FN146" s="277"/>
      <c r="FO146" s="277"/>
      <c r="FP146" s="277"/>
      <c r="FQ146" s="277"/>
      <c r="FR146" s="277"/>
      <c r="GL146" s="277"/>
      <c r="GM146" s="277"/>
      <c r="GN146" s="277"/>
      <c r="GO146" s="277"/>
      <c r="GP146" s="277"/>
    </row>
    <row r="147" spans="1:198" x14ac:dyDescent="0.35">
      <c r="A147" s="478">
        <v>484</v>
      </c>
      <c r="B147" s="387"/>
      <c r="C147" s="387" t="s">
        <v>254</v>
      </c>
      <c r="CY147" s="277"/>
      <c r="DA147" s="467">
        <v>172071</v>
      </c>
      <c r="DB147" s="456"/>
      <c r="DC147" s="468">
        <v>0</v>
      </c>
      <c r="DD147" s="468">
        <v>0</v>
      </c>
      <c r="DE147" s="468">
        <v>0</v>
      </c>
      <c r="DF147" s="468">
        <v>0</v>
      </c>
      <c r="DG147" s="468">
        <v>0</v>
      </c>
      <c r="DH147" s="468"/>
      <c r="DI147" s="468"/>
      <c r="DJ147" s="468"/>
      <c r="DK147" s="468"/>
      <c r="DL147" s="468"/>
      <c r="DM147" s="468"/>
      <c r="DN147" s="468"/>
      <c r="DO147" s="468"/>
      <c r="DP147" s="468"/>
      <c r="DQ147" s="468">
        <v>0</v>
      </c>
      <c r="DR147" s="468"/>
      <c r="DS147" s="468"/>
      <c r="DT147" s="468"/>
      <c r="DU147" s="468"/>
      <c r="DV147" s="468">
        <v>10400</v>
      </c>
      <c r="DW147" s="468"/>
      <c r="DX147" s="468"/>
      <c r="DY147" s="468"/>
      <c r="DZ147" s="468"/>
      <c r="EA147" s="468">
        <v>81952</v>
      </c>
      <c r="EB147" s="468"/>
      <c r="EC147" s="468"/>
      <c r="ED147" s="468"/>
      <c r="EE147" s="468"/>
      <c r="EF147" s="468"/>
      <c r="EG147" s="468"/>
      <c r="EH147" s="468"/>
      <c r="EI147" s="468"/>
      <c r="EJ147" s="468"/>
      <c r="EK147" s="468">
        <v>79719</v>
      </c>
      <c r="FN147" s="277"/>
      <c r="FO147" s="277"/>
      <c r="FP147" s="277"/>
      <c r="FQ147" s="277"/>
      <c r="FR147" s="277"/>
      <c r="GL147" s="277"/>
      <c r="GM147" s="277"/>
      <c r="GN147" s="277"/>
      <c r="GO147" s="277"/>
      <c r="GP147" s="277"/>
    </row>
    <row r="148" spans="1:198" x14ac:dyDescent="0.35">
      <c r="A148" s="469">
        <v>484</v>
      </c>
      <c r="B148" s="402"/>
      <c r="C148" s="402" t="s">
        <v>330</v>
      </c>
      <c r="DA148" s="470">
        <v>0</v>
      </c>
      <c r="DB148" s="456"/>
      <c r="DC148" s="468">
        <v>0</v>
      </c>
      <c r="DD148" s="468">
        <v>0</v>
      </c>
      <c r="DE148" s="468">
        <v>0</v>
      </c>
      <c r="DF148" s="468">
        <v>0</v>
      </c>
      <c r="DG148" s="468">
        <v>0</v>
      </c>
      <c r="DH148" s="468"/>
      <c r="DI148" s="468"/>
      <c r="DJ148" s="468"/>
      <c r="DK148" s="468"/>
      <c r="DL148" s="468"/>
      <c r="DM148" s="468"/>
      <c r="DN148" s="468"/>
      <c r="DO148" s="468"/>
      <c r="DP148" s="468"/>
      <c r="DQ148" s="468">
        <v>0</v>
      </c>
      <c r="DR148" s="468"/>
      <c r="DS148" s="468"/>
      <c r="DT148" s="468"/>
      <c r="DU148" s="468"/>
      <c r="DV148" s="468">
        <v>0</v>
      </c>
      <c r="DW148" s="468"/>
      <c r="DX148" s="468"/>
      <c r="DY148" s="468"/>
      <c r="DZ148" s="468"/>
      <c r="EA148" s="468">
        <v>0</v>
      </c>
      <c r="EB148" s="468"/>
      <c r="EC148" s="468"/>
      <c r="ED148" s="468"/>
      <c r="EE148" s="468"/>
      <c r="EF148" s="468"/>
      <c r="EG148" s="468"/>
      <c r="EH148" s="468"/>
      <c r="EI148" s="468"/>
      <c r="EJ148" s="468"/>
      <c r="EK148" s="468">
        <v>0</v>
      </c>
      <c r="FN148" s="277"/>
      <c r="FO148" s="277"/>
      <c r="FP148" s="277"/>
      <c r="FQ148" s="277"/>
      <c r="FR148" s="277"/>
      <c r="GL148" s="277"/>
      <c r="GM148" s="277"/>
      <c r="GN148" s="277"/>
      <c r="GO148" s="277"/>
      <c r="GP148" s="277"/>
    </row>
    <row r="149" spans="1:198" x14ac:dyDescent="0.35">
      <c r="A149" s="469">
        <v>484</v>
      </c>
      <c r="B149" s="402"/>
      <c r="C149" s="471" t="s">
        <v>2</v>
      </c>
      <c r="DA149" s="472">
        <v>172071</v>
      </c>
      <c r="DB149" s="456"/>
      <c r="DC149" s="468">
        <v>0</v>
      </c>
      <c r="DD149" s="468">
        <v>0</v>
      </c>
      <c r="DE149" s="468">
        <v>0</v>
      </c>
      <c r="DF149" s="468">
        <v>0</v>
      </c>
      <c r="DG149" s="468">
        <v>0</v>
      </c>
      <c r="DH149" s="468"/>
      <c r="DI149" s="468"/>
      <c r="DJ149" s="468"/>
      <c r="DK149" s="468"/>
      <c r="DL149" s="468"/>
      <c r="DM149" s="468"/>
      <c r="DN149" s="468"/>
      <c r="DO149" s="468"/>
      <c r="DP149" s="468"/>
      <c r="DQ149" s="468">
        <v>0</v>
      </c>
      <c r="DR149" s="468"/>
      <c r="DS149" s="468"/>
      <c r="DT149" s="468"/>
      <c r="DU149" s="468"/>
      <c r="DV149" s="468">
        <v>10400</v>
      </c>
      <c r="DW149" s="468"/>
      <c r="DX149" s="468"/>
      <c r="DY149" s="468"/>
      <c r="DZ149" s="468"/>
      <c r="EA149" s="468">
        <v>81952</v>
      </c>
      <c r="EB149" s="468"/>
      <c r="EC149" s="468"/>
      <c r="ED149" s="468"/>
      <c r="EE149" s="468"/>
      <c r="EF149" s="468"/>
      <c r="EG149" s="468"/>
      <c r="EH149" s="468"/>
      <c r="EI149" s="468"/>
      <c r="EJ149" s="468"/>
      <c r="EK149" s="468">
        <v>79719</v>
      </c>
      <c r="FN149" s="277"/>
      <c r="FO149" s="277"/>
      <c r="FP149" s="277"/>
      <c r="FQ149" s="277"/>
      <c r="FR149" s="277"/>
      <c r="GL149" s="277"/>
      <c r="GM149" s="277"/>
      <c r="GN149" s="277"/>
      <c r="GO149" s="277"/>
      <c r="GP149" s="277"/>
    </row>
    <row r="150" spans="1:198" x14ac:dyDescent="0.35">
      <c r="A150" s="473">
        <v>484</v>
      </c>
      <c r="B150" s="474"/>
      <c r="C150" s="475" t="s">
        <v>331</v>
      </c>
      <c r="DA150" s="476">
        <v>0</v>
      </c>
      <c r="DB150" s="456"/>
      <c r="DC150" s="477">
        <v>0</v>
      </c>
      <c r="DD150" s="477">
        <v>0</v>
      </c>
      <c r="DE150" s="477">
        <v>0</v>
      </c>
      <c r="DF150" s="477">
        <v>0</v>
      </c>
      <c r="DG150" s="477">
        <v>0</v>
      </c>
      <c r="DH150" s="477"/>
      <c r="DI150" s="477"/>
      <c r="DJ150" s="477"/>
      <c r="DK150" s="477"/>
      <c r="DL150" s="477"/>
      <c r="DM150" s="477"/>
      <c r="DN150" s="477"/>
      <c r="DO150" s="477"/>
      <c r="DP150" s="477"/>
      <c r="DQ150" s="477">
        <v>0</v>
      </c>
      <c r="DR150" s="477"/>
      <c r="DS150" s="477"/>
      <c r="DT150" s="477"/>
      <c r="DU150" s="477"/>
      <c r="DV150" s="477">
        <v>0</v>
      </c>
      <c r="DW150" s="477"/>
      <c r="DX150" s="477"/>
      <c r="DY150" s="477"/>
      <c r="DZ150" s="477"/>
      <c r="EA150" s="477">
        <v>0</v>
      </c>
      <c r="EB150" s="477"/>
      <c r="EC150" s="477"/>
      <c r="ED150" s="477"/>
      <c r="EE150" s="477"/>
      <c r="EF150" s="477"/>
      <c r="EG150" s="477"/>
      <c r="EH150" s="477"/>
      <c r="EI150" s="477"/>
      <c r="EJ150" s="477"/>
      <c r="EK150" s="477">
        <v>0</v>
      </c>
      <c r="FN150" s="277"/>
      <c r="FO150" s="277"/>
      <c r="FP150" s="277"/>
      <c r="FQ150" s="277"/>
      <c r="FR150" s="277"/>
      <c r="GL150" s="277"/>
      <c r="GM150" s="277"/>
      <c r="GN150" s="277"/>
      <c r="GO150" s="277"/>
      <c r="GP150" s="277"/>
    </row>
    <row r="151" spans="1:198" x14ac:dyDescent="0.35">
      <c r="A151" s="387">
        <v>480</v>
      </c>
      <c r="B151" s="387"/>
      <c r="C151" s="387" t="s">
        <v>254</v>
      </c>
      <c r="CY151" s="277"/>
      <c r="DA151" s="467">
        <v>151644</v>
      </c>
      <c r="DB151" s="456"/>
      <c r="DC151" s="468">
        <v>0</v>
      </c>
      <c r="DD151" s="468">
        <v>0</v>
      </c>
      <c r="DE151" s="468">
        <v>0</v>
      </c>
      <c r="DF151" s="468">
        <v>4674</v>
      </c>
      <c r="DG151" s="468">
        <v>31044</v>
      </c>
      <c r="DH151" s="468"/>
      <c r="DI151" s="468"/>
      <c r="DJ151" s="468"/>
      <c r="DK151" s="468"/>
      <c r="DL151" s="468"/>
      <c r="DM151" s="468"/>
      <c r="DN151" s="468"/>
      <c r="DO151" s="468"/>
      <c r="DP151" s="468"/>
      <c r="DQ151" s="468">
        <v>16056</v>
      </c>
      <c r="DR151" s="468"/>
      <c r="DS151" s="468"/>
      <c r="DT151" s="468"/>
      <c r="DU151" s="468"/>
      <c r="DV151" s="468">
        <v>16992</v>
      </c>
      <c r="DW151" s="468"/>
      <c r="DX151" s="468"/>
      <c r="DY151" s="468"/>
      <c r="DZ151" s="468"/>
      <c r="EA151" s="468">
        <v>41832</v>
      </c>
      <c r="EB151" s="468"/>
      <c r="EC151" s="468"/>
      <c r="ED151" s="468"/>
      <c r="EE151" s="468"/>
      <c r="EF151" s="468"/>
      <c r="EG151" s="468"/>
      <c r="EH151" s="468"/>
      <c r="EI151" s="468"/>
      <c r="EJ151" s="468"/>
      <c r="EK151" s="468">
        <v>41046</v>
      </c>
      <c r="FN151" s="277"/>
      <c r="FO151" s="277"/>
      <c r="FP151" s="277"/>
      <c r="FQ151" s="277"/>
      <c r="FR151" s="277"/>
      <c r="GL151" s="277"/>
      <c r="GM151" s="277"/>
      <c r="GN151" s="277"/>
      <c r="GO151" s="277"/>
      <c r="GP151" s="277"/>
    </row>
    <row r="152" spans="1:198" x14ac:dyDescent="0.35">
      <c r="A152" s="469">
        <v>480</v>
      </c>
      <c r="B152" s="402"/>
      <c r="C152" s="402" t="s">
        <v>330</v>
      </c>
      <c r="DA152" s="470">
        <v>142487</v>
      </c>
      <c r="DB152" s="456"/>
      <c r="DC152" s="468">
        <v>32801</v>
      </c>
      <c r="DD152" s="468">
        <v>18618</v>
      </c>
      <c r="DE152" s="468">
        <v>34434</v>
      </c>
      <c r="DF152" s="468">
        <v>42276</v>
      </c>
      <c r="DG152" s="468">
        <v>12762</v>
      </c>
      <c r="DH152" s="468"/>
      <c r="DI152" s="468"/>
      <c r="DJ152" s="468"/>
      <c r="DK152" s="468"/>
      <c r="DL152" s="468"/>
      <c r="DM152" s="468"/>
      <c r="DN152" s="468"/>
      <c r="DO152" s="468"/>
      <c r="DP152" s="468"/>
      <c r="DQ152" s="468">
        <v>1596</v>
      </c>
      <c r="DR152" s="468"/>
      <c r="DS152" s="468"/>
      <c r="DT152" s="468"/>
      <c r="DU152" s="468"/>
      <c r="DV152" s="468">
        <v>0</v>
      </c>
      <c r="DW152" s="468"/>
      <c r="DX152" s="468"/>
      <c r="DY152" s="468"/>
      <c r="DZ152" s="468"/>
      <c r="EA152" s="468">
        <v>0</v>
      </c>
      <c r="EB152" s="468"/>
      <c r="EC152" s="468"/>
      <c r="ED152" s="468"/>
      <c r="EE152" s="468"/>
      <c r="EF152" s="468"/>
      <c r="EG152" s="468"/>
      <c r="EH152" s="468"/>
      <c r="EI152" s="468"/>
      <c r="EJ152" s="468"/>
      <c r="EK152" s="468">
        <v>0</v>
      </c>
      <c r="FN152" s="277"/>
      <c r="FO152" s="277"/>
      <c r="FP152" s="277"/>
      <c r="FQ152" s="277"/>
      <c r="FR152" s="277"/>
      <c r="GL152" s="277"/>
      <c r="GM152" s="277"/>
      <c r="GN152" s="277"/>
      <c r="GO152" s="277"/>
      <c r="GP152" s="277"/>
    </row>
    <row r="153" spans="1:198" x14ac:dyDescent="0.35">
      <c r="A153" s="469">
        <v>480</v>
      </c>
      <c r="B153" s="402"/>
      <c r="C153" s="471" t="s">
        <v>2</v>
      </c>
      <c r="DA153" s="472">
        <v>140652</v>
      </c>
      <c r="DB153" s="456"/>
      <c r="DC153" s="468">
        <v>0</v>
      </c>
      <c r="DD153" s="468">
        <v>0</v>
      </c>
      <c r="DE153" s="468">
        <v>0</v>
      </c>
      <c r="DF153" s="468">
        <v>2352</v>
      </c>
      <c r="DG153" s="468">
        <v>23574</v>
      </c>
      <c r="DH153" s="468"/>
      <c r="DI153" s="468"/>
      <c r="DJ153" s="468"/>
      <c r="DK153" s="468"/>
      <c r="DL153" s="468"/>
      <c r="DM153" s="468"/>
      <c r="DN153" s="468"/>
      <c r="DO153" s="468"/>
      <c r="DP153" s="468"/>
      <c r="DQ153" s="468">
        <v>14856</v>
      </c>
      <c r="DR153" s="468"/>
      <c r="DS153" s="468"/>
      <c r="DT153" s="468"/>
      <c r="DU153" s="468"/>
      <c r="DV153" s="468">
        <v>16992</v>
      </c>
      <c r="DW153" s="468"/>
      <c r="DX153" s="468"/>
      <c r="DY153" s="468"/>
      <c r="DZ153" s="468"/>
      <c r="EA153" s="468">
        <v>41832</v>
      </c>
      <c r="EB153" s="468"/>
      <c r="EC153" s="468"/>
      <c r="ED153" s="468"/>
      <c r="EE153" s="468"/>
      <c r="EF153" s="468"/>
      <c r="EG153" s="468"/>
      <c r="EH153" s="468"/>
      <c r="EI153" s="468"/>
      <c r="EJ153" s="468"/>
      <c r="EK153" s="468">
        <v>41046</v>
      </c>
      <c r="FN153" s="277"/>
      <c r="FO153" s="277"/>
      <c r="FP153" s="277"/>
      <c r="FQ153" s="277"/>
      <c r="FR153" s="277"/>
      <c r="GL153" s="277"/>
      <c r="GM153" s="277"/>
      <c r="GN153" s="277"/>
      <c r="GO153" s="277"/>
      <c r="GP153" s="277"/>
    </row>
    <row r="154" spans="1:198" x14ac:dyDescent="0.35">
      <c r="A154" s="473">
        <v>480</v>
      </c>
      <c r="B154" s="474"/>
      <c r="C154" s="475" t="s">
        <v>331</v>
      </c>
      <c r="DA154" s="476">
        <v>7782</v>
      </c>
      <c r="DB154" s="456"/>
      <c r="DC154" s="477">
        <v>0</v>
      </c>
      <c r="DD154" s="477">
        <v>0</v>
      </c>
      <c r="DE154" s="477">
        <v>0</v>
      </c>
      <c r="DF154" s="477">
        <v>0</v>
      </c>
      <c r="DG154" s="477">
        <v>6186</v>
      </c>
      <c r="DH154" s="477"/>
      <c r="DI154" s="477"/>
      <c r="DJ154" s="477"/>
      <c r="DK154" s="477"/>
      <c r="DL154" s="477"/>
      <c r="DM154" s="477"/>
      <c r="DN154" s="477"/>
      <c r="DO154" s="477"/>
      <c r="DP154" s="477"/>
      <c r="DQ154" s="477">
        <v>1596</v>
      </c>
      <c r="DR154" s="477"/>
      <c r="DS154" s="477"/>
      <c r="DT154" s="477"/>
      <c r="DU154" s="477"/>
      <c r="DV154" s="477">
        <v>0</v>
      </c>
      <c r="DW154" s="477"/>
      <c r="DX154" s="477"/>
      <c r="DY154" s="477"/>
      <c r="DZ154" s="477"/>
      <c r="EA154" s="477">
        <v>0</v>
      </c>
      <c r="EB154" s="477"/>
      <c r="EC154" s="477"/>
      <c r="ED154" s="477"/>
      <c r="EE154" s="477"/>
      <c r="EF154" s="477"/>
      <c r="EG154" s="477"/>
      <c r="EH154" s="477"/>
      <c r="EI154" s="477"/>
      <c r="EJ154" s="477"/>
      <c r="EK154" s="477">
        <v>0</v>
      </c>
      <c r="FN154" s="277"/>
      <c r="FO154" s="277"/>
      <c r="FP154" s="277"/>
      <c r="FQ154" s="277"/>
      <c r="FR154" s="277"/>
      <c r="GL154" s="277"/>
      <c r="GM154" s="277"/>
      <c r="GN154" s="277"/>
      <c r="GO154" s="277"/>
      <c r="GP154" s="277"/>
    </row>
    <row r="155" spans="1:198" x14ac:dyDescent="0.35">
      <c r="A155" s="387">
        <v>411</v>
      </c>
      <c r="B155" s="387"/>
      <c r="C155" s="387" t="s">
        <v>254</v>
      </c>
      <c r="CY155" s="277"/>
      <c r="DA155" s="467">
        <v>0</v>
      </c>
      <c r="DB155" s="456"/>
      <c r="DC155" s="468">
        <v>0</v>
      </c>
      <c r="DD155" s="468">
        <v>0</v>
      </c>
      <c r="DE155" s="468">
        <v>0</v>
      </c>
      <c r="DF155" s="468">
        <v>0</v>
      </c>
      <c r="DG155" s="468">
        <v>0</v>
      </c>
      <c r="DH155" s="468"/>
      <c r="DI155" s="468"/>
      <c r="DJ155" s="468"/>
      <c r="DK155" s="468"/>
      <c r="DL155" s="468"/>
      <c r="DM155" s="468"/>
      <c r="DN155" s="468"/>
      <c r="DO155" s="468"/>
      <c r="DP155" s="468"/>
      <c r="DQ155" s="468">
        <v>0</v>
      </c>
      <c r="DR155" s="468"/>
      <c r="DS155" s="468"/>
      <c r="DT155" s="468"/>
      <c r="DU155" s="468"/>
      <c r="DV155" s="468">
        <v>0</v>
      </c>
      <c r="DW155" s="468"/>
      <c r="DX155" s="468"/>
      <c r="DY155" s="468"/>
      <c r="DZ155" s="468"/>
      <c r="EA155" s="468">
        <v>0</v>
      </c>
      <c r="EB155" s="468"/>
      <c r="EC155" s="468"/>
      <c r="ED155" s="468"/>
      <c r="EE155" s="468"/>
      <c r="EF155" s="468"/>
      <c r="EG155" s="468"/>
      <c r="EH155" s="468"/>
      <c r="EI155" s="468"/>
      <c r="EJ155" s="468"/>
      <c r="EK155" s="468">
        <v>0</v>
      </c>
      <c r="FN155" s="277"/>
      <c r="FO155" s="277"/>
      <c r="FP155" s="277"/>
      <c r="FQ155" s="277"/>
      <c r="FR155" s="277"/>
      <c r="GL155" s="277"/>
      <c r="GM155" s="277"/>
      <c r="GN155" s="277"/>
      <c r="GO155" s="277"/>
      <c r="GP155" s="277"/>
    </row>
    <row r="156" spans="1:198" x14ac:dyDescent="0.35">
      <c r="A156" s="469">
        <v>411</v>
      </c>
      <c r="B156" s="402"/>
      <c r="C156" s="402" t="s">
        <v>330</v>
      </c>
      <c r="DA156" s="470">
        <v>0</v>
      </c>
      <c r="DB156" s="456"/>
      <c r="DC156" s="468">
        <v>0</v>
      </c>
      <c r="DD156" s="468">
        <v>0</v>
      </c>
      <c r="DE156" s="468">
        <v>0</v>
      </c>
      <c r="DF156" s="468">
        <v>0</v>
      </c>
      <c r="DG156" s="468">
        <v>0</v>
      </c>
      <c r="DH156" s="468"/>
      <c r="DI156" s="468"/>
      <c r="DJ156" s="468"/>
      <c r="DK156" s="468"/>
      <c r="DL156" s="468"/>
      <c r="DM156" s="468"/>
      <c r="DN156" s="468"/>
      <c r="DO156" s="468"/>
      <c r="DP156" s="468"/>
      <c r="DQ156" s="468">
        <v>0</v>
      </c>
      <c r="DR156" s="468"/>
      <c r="DS156" s="468"/>
      <c r="DT156" s="468"/>
      <c r="DU156" s="468"/>
      <c r="DV156" s="468">
        <v>0</v>
      </c>
      <c r="DW156" s="468"/>
      <c r="DX156" s="468"/>
      <c r="DY156" s="468"/>
      <c r="DZ156" s="468"/>
      <c r="EA156" s="468">
        <v>0</v>
      </c>
      <c r="EB156" s="468"/>
      <c r="EC156" s="468"/>
      <c r="ED156" s="468"/>
      <c r="EE156" s="468"/>
      <c r="EF156" s="468"/>
      <c r="EG156" s="468"/>
      <c r="EH156" s="468"/>
      <c r="EI156" s="468"/>
      <c r="EJ156" s="468"/>
      <c r="EK156" s="468">
        <v>0</v>
      </c>
      <c r="FN156" s="277"/>
      <c r="FO156" s="277"/>
      <c r="FP156" s="277"/>
      <c r="FQ156" s="277"/>
      <c r="FR156" s="277"/>
      <c r="GL156" s="277"/>
      <c r="GM156" s="277"/>
      <c r="GN156" s="277"/>
      <c r="GO156" s="277"/>
      <c r="GP156" s="277"/>
    </row>
    <row r="157" spans="1:198" x14ac:dyDescent="0.35">
      <c r="A157" s="469">
        <v>411</v>
      </c>
      <c r="B157" s="402"/>
      <c r="C157" s="471" t="s">
        <v>2</v>
      </c>
      <c r="DA157" s="472">
        <v>0</v>
      </c>
      <c r="DB157" s="456"/>
      <c r="DC157" s="468">
        <v>0</v>
      </c>
      <c r="DD157" s="468">
        <v>0</v>
      </c>
      <c r="DE157" s="468">
        <v>0</v>
      </c>
      <c r="DF157" s="468">
        <v>0</v>
      </c>
      <c r="DG157" s="468">
        <v>0</v>
      </c>
      <c r="DH157" s="468"/>
      <c r="DI157" s="468"/>
      <c r="DJ157" s="468"/>
      <c r="DK157" s="468"/>
      <c r="DL157" s="468"/>
      <c r="DM157" s="468"/>
      <c r="DN157" s="468"/>
      <c r="DO157" s="468"/>
      <c r="DP157" s="468"/>
      <c r="DQ157" s="468">
        <v>0</v>
      </c>
      <c r="DR157" s="468"/>
      <c r="DS157" s="468"/>
      <c r="DT157" s="468"/>
      <c r="DU157" s="468"/>
      <c r="DV157" s="468">
        <v>0</v>
      </c>
      <c r="DW157" s="468"/>
      <c r="DX157" s="468"/>
      <c r="DY157" s="468"/>
      <c r="DZ157" s="468"/>
      <c r="EA157" s="468">
        <v>0</v>
      </c>
      <c r="EB157" s="468"/>
      <c r="EC157" s="468"/>
      <c r="ED157" s="468"/>
      <c r="EE157" s="468"/>
      <c r="EF157" s="468"/>
      <c r="EG157" s="468"/>
      <c r="EH157" s="468"/>
      <c r="EI157" s="468"/>
      <c r="EJ157" s="468"/>
      <c r="EK157" s="468">
        <v>0</v>
      </c>
      <c r="FN157" s="277"/>
      <c r="FO157" s="277"/>
      <c r="FP157" s="277"/>
      <c r="FQ157" s="277"/>
      <c r="FR157" s="277"/>
      <c r="GL157" s="277"/>
      <c r="GM157" s="277"/>
      <c r="GN157" s="277"/>
      <c r="GO157" s="277"/>
      <c r="GP157" s="277"/>
    </row>
    <row r="158" spans="1:198" x14ac:dyDescent="0.35">
      <c r="A158" s="473">
        <v>411</v>
      </c>
      <c r="B158" s="474"/>
      <c r="C158" s="475" t="s">
        <v>331</v>
      </c>
      <c r="DA158" s="476">
        <v>0</v>
      </c>
      <c r="DB158" s="456"/>
      <c r="DC158" s="477">
        <v>0</v>
      </c>
      <c r="DD158" s="477">
        <v>0</v>
      </c>
      <c r="DE158" s="477">
        <v>0</v>
      </c>
      <c r="DF158" s="477">
        <v>0</v>
      </c>
      <c r="DG158" s="477">
        <v>0</v>
      </c>
      <c r="DH158" s="477"/>
      <c r="DI158" s="477"/>
      <c r="DJ158" s="477"/>
      <c r="DK158" s="477"/>
      <c r="DL158" s="477"/>
      <c r="DM158" s="477"/>
      <c r="DN158" s="477"/>
      <c r="DO158" s="477"/>
      <c r="DP158" s="477"/>
      <c r="DQ158" s="477">
        <v>0</v>
      </c>
      <c r="DR158" s="477"/>
      <c r="DS158" s="477"/>
      <c r="DT158" s="477"/>
      <c r="DU158" s="477"/>
      <c r="DV158" s="477">
        <v>0</v>
      </c>
      <c r="DW158" s="477"/>
      <c r="DX158" s="477"/>
      <c r="DY158" s="477"/>
      <c r="DZ158" s="477"/>
      <c r="EA158" s="477">
        <v>0</v>
      </c>
      <c r="EB158" s="477"/>
      <c r="EC158" s="477"/>
      <c r="ED158" s="477"/>
      <c r="EE158" s="477"/>
      <c r="EF158" s="477"/>
      <c r="EG158" s="477"/>
      <c r="EH158" s="477"/>
      <c r="EI158" s="477"/>
      <c r="EJ158" s="477"/>
      <c r="EK158" s="477">
        <v>0</v>
      </c>
      <c r="FN158" s="277"/>
      <c r="FO158" s="277"/>
      <c r="FP158" s="277"/>
      <c r="FQ158" s="277"/>
      <c r="FR158" s="277"/>
      <c r="GL158" s="277"/>
      <c r="GM158" s="277"/>
      <c r="GN158" s="277"/>
      <c r="GO158" s="277"/>
      <c r="GP158" s="277"/>
    </row>
    <row r="159" spans="1:198" x14ac:dyDescent="0.35">
      <c r="A159" s="387" t="s">
        <v>170</v>
      </c>
      <c r="B159" s="387"/>
      <c r="C159" s="387" t="s">
        <v>254</v>
      </c>
      <c r="CY159" s="277"/>
      <c r="DA159" s="467">
        <v>303942</v>
      </c>
      <c r="DB159" s="456"/>
      <c r="DC159" s="468">
        <v>0</v>
      </c>
      <c r="DD159" s="468">
        <v>0</v>
      </c>
      <c r="DE159" s="468">
        <v>0</v>
      </c>
      <c r="DF159" s="468">
        <v>24834</v>
      </c>
      <c r="DG159" s="468">
        <v>27120</v>
      </c>
      <c r="DH159" s="468"/>
      <c r="DI159" s="468"/>
      <c r="DJ159" s="468"/>
      <c r="DK159" s="468"/>
      <c r="DL159" s="468"/>
      <c r="DM159" s="468"/>
      <c r="DN159" s="468"/>
      <c r="DO159" s="468"/>
      <c r="DP159" s="468"/>
      <c r="DQ159" s="468">
        <v>15420</v>
      </c>
      <c r="DR159" s="468"/>
      <c r="DS159" s="468"/>
      <c r="DT159" s="468"/>
      <c r="DU159" s="468"/>
      <c r="DV159" s="468">
        <v>58194</v>
      </c>
      <c r="DW159" s="468"/>
      <c r="DX159" s="468"/>
      <c r="DY159" s="468"/>
      <c r="DZ159" s="468"/>
      <c r="EA159" s="468">
        <v>70278</v>
      </c>
      <c r="EB159" s="468"/>
      <c r="EC159" s="468"/>
      <c r="ED159" s="468"/>
      <c r="EE159" s="468"/>
      <c r="EF159" s="468"/>
      <c r="EG159" s="468"/>
      <c r="EH159" s="468"/>
      <c r="EI159" s="468"/>
      <c r="EJ159" s="468"/>
      <c r="EK159" s="468">
        <v>108096</v>
      </c>
      <c r="FN159" s="277"/>
      <c r="FO159" s="277"/>
      <c r="FP159" s="277"/>
      <c r="FQ159" s="277"/>
      <c r="FR159" s="277"/>
      <c r="GL159" s="277"/>
      <c r="GM159" s="277"/>
      <c r="GN159" s="277"/>
      <c r="GO159" s="277"/>
      <c r="GP159" s="277"/>
    </row>
    <row r="160" spans="1:198" x14ac:dyDescent="0.35">
      <c r="A160" s="469" t="s">
        <v>170</v>
      </c>
      <c r="B160" s="402"/>
      <c r="C160" s="402" t="s">
        <v>330</v>
      </c>
      <c r="DA160" s="470">
        <v>412788</v>
      </c>
      <c r="DB160" s="456"/>
      <c r="DC160" s="468">
        <v>7566</v>
      </c>
      <c r="DD160" s="468">
        <v>71718</v>
      </c>
      <c r="DE160" s="468">
        <v>96528</v>
      </c>
      <c r="DF160" s="468">
        <v>148014</v>
      </c>
      <c r="DG160" s="468">
        <v>26118</v>
      </c>
      <c r="DH160" s="468"/>
      <c r="DI160" s="468"/>
      <c r="DJ160" s="468"/>
      <c r="DK160" s="468"/>
      <c r="DL160" s="468"/>
      <c r="DM160" s="468"/>
      <c r="DN160" s="468"/>
      <c r="DO160" s="468"/>
      <c r="DP160" s="468"/>
      <c r="DQ160" s="468">
        <v>58728</v>
      </c>
      <c r="DR160" s="468"/>
      <c r="DS160" s="468"/>
      <c r="DT160" s="468"/>
      <c r="DU160" s="468"/>
      <c r="DV160" s="468">
        <v>3036</v>
      </c>
      <c r="DW160" s="468"/>
      <c r="DX160" s="468"/>
      <c r="DY160" s="468"/>
      <c r="DZ160" s="468"/>
      <c r="EA160" s="468">
        <v>1080</v>
      </c>
      <c r="EB160" s="468"/>
      <c r="EC160" s="468"/>
      <c r="ED160" s="468"/>
      <c r="EE160" s="468"/>
      <c r="EF160" s="468"/>
      <c r="EG160" s="468"/>
      <c r="EH160" s="468"/>
      <c r="EI160" s="468"/>
      <c r="EJ160" s="468"/>
      <c r="EK160" s="468">
        <v>0</v>
      </c>
    </row>
    <row r="161" spans="1:198" x14ac:dyDescent="0.35">
      <c r="A161" s="469" t="s">
        <v>170</v>
      </c>
      <c r="B161" s="402"/>
      <c r="C161" s="471" t="s">
        <v>2</v>
      </c>
      <c r="DA161" s="472">
        <v>278106</v>
      </c>
      <c r="DB161" s="456"/>
      <c r="DC161" s="468">
        <v>0</v>
      </c>
      <c r="DD161" s="468">
        <v>0</v>
      </c>
      <c r="DE161" s="468">
        <v>0</v>
      </c>
      <c r="DF161" s="468">
        <v>13266</v>
      </c>
      <c r="DG161" s="468">
        <v>25842</v>
      </c>
      <c r="DH161" s="468"/>
      <c r="DI161" s="468"/>
      <c r="DJ161" s="468"/>
      <c r="DK161" s="468"/>
      <c r="DL161" s="468"/>
      <c r="DM161" s="468"/>
      <c r="DN161" s="468"/>
      <c r="DO161" s="468"/>
      <c r="DP161" s="468"/>
      <c r="DQ161" s="468">
        <v>3828</v>
      </c>
      <c r="DR161" s="468"/>
      <c r="DS161" s="468"/>
      <c r="DT161" s="468"/>
      <c r="DU161" s="468"/>
      <c r="DV161" s="468">
        <v>56796</v>
      </c>
      <c r="DW161" s="468"/>
      <c r="DX161" s="468"/>
      <c r="DY161" s="468"/>
      <c r="DZ161" s="468"/>
      <c r="EA161" s="468">
        <v>70278</v>
      </c>
      <c r="EB161" s="468"/>
      <c r="EC161" s="468"/>
      <c r="ED161" s="468"/>
      <c r="EE161" s="468"/>
      <c r="EF161" s="468"/>
      <c r="EG161" s="468"/>
      <c r="EH161" s="468"/>
      <c r="EI161" s="468"/>
      <c r="EJ161" s="468"/>
      <c r="EK161" s="468">
        <v>108096</v>
      </c>
      <c r="FN161" s="5"/>
      <c r="FO161" s="5"/>
      <c r="FP161" s="5"/>
      <c r="FQ161" s="5"/>
      <c r="FR161" s="5"/>
      <c r="GL161" s="5"/>
      <c r="GM161" s="5"/>
      <c r="GN161" s="5"/>
      <c r="GO161" s="5"/>
      <c r="GP161" s="5"/>
    </row>
    <row r="162" spans="1:198" x14ac:dyDescent="0.35">
      <c r="A162" s="473" t="s">
        <v>170</v>
      </c>
      <c r="B162" s="474"/>
      <c r="C162" s="475" t="s">
        <v>331</v>
      </c>
      <c r="DA162" s="476">
        <v>88440</v>
      </c>
      <c r="DB162" s="456"/>
      <c r="DC162" s="477">
        <v>0</v>
      </c>
      <c r="DD162" s="477">
        <v>0</v>
      </c>
      <c r="DE162" s="477">
        <v>0</v>
      </c>
      <c r="DF162" s="477">
        <v>0</v>
      </c>
      <c r="DG162" s="477">
        <v>25596</v>
      </c>
      <c r="DH162" s="477"/>
      <c r="DI162" s="477"/>
      <c r="DJ162" s="477"/>
      <c r="DK162" s="477"/>
      <c r="DL162" s="477"/>
      <c r="DM162" s="477"/>
      <c r="DN162" s="477"/>
      <c r="DO162" s="477"/>
      <c r="DP162" s="477"/>
      <c r="DQ162" s="477">
        <v>58728</v>
      </c>
      <c r="DR162" s="477"/>
      <c r="DS162" s="477"/>
      <c r="DT162" s="477"/>
      <c r="DU162" s="477"/>
      <c r="DV162" s="477">
        <v>3036</v>
      </c>
      <c r="DW162" s="477"/>
      <c r="DX162" s="477"/>
      <c r="DY162" s="477"/>
      <c r="DZ162" s="477"/>
      <c r="EA162" s="477">
        <v>1080</v>
      </c>
      <c r="EB162" s="477"/>
      <c r="EC162" s="477"/>
      <c r="ED162" s="477"/>
      <c r="EE162" s="477"/>
      <c r="EF162" s="477"/>
      <c r="EG162" s="477"/>
      <c r="EH162" s="477"/>
      <c r="EI162" s="477"/>
      <c r="EJ162" s="477"/>
      <c r="EK162" s="477">
        <v>0</v>
      </c>
      <c r="FN162" s="5"/>
      <c r="FO162" s="5"/>
      <c r="FP162" s="5"/>
      <c r="FQ162" s="5"/>
      <c r="FR162" s="5"/>
      <c r="GL162" s="5"/>
      <c r="GM162" s="5"/>
      <c r="GN162" s="5"/>
      <c r="GO162" s="5"/>
      <c r="GP162" s="5"/>
    </row>
    <row r="163" spans="1:198" x14ac:dyDescent="0.35">
      <c r="A163" s="387">
        <v>468</v>
      </c>
      <c r="B163" s="387"/>
      <c r="C163" s="387" t="s">
        <v>254</v>
      </c>
      <c r="CY163" s="277"/>
      <c r="DA163" s="467">
        <v>95958</v>
      </c>
      <c r="DB163" s="456"/>
      <c r="DC163" s="468">
        <v>0</v>
      </c>
      <c r="DD163" s="468">
        <v>0</v>
      </c>
      <c r="DE163" s="468">
        <v>0</v>
      </c>
      <c r="DF163" s="468">
        <v>15696</v>
      </c>
      <c r="DG163" s="468">
        <v>20754</v>
      </c>
      <c r="DH163" s="468"/>
      <c r="DI163" s="468"/>
      <c r="DJ163" s="468"/>
      <c r="DK163" s="468"/>
      <c r="DL163" s="468"/>
      <c r="DM163" s="468"/>
      <c r="DN163" s="468"/>
      <c r="DO163" s="468"/>
      <c r="DP163" s="468"/>
      <c r="DQ163" s="468">
        <v>12444</v>
      </c>
      <c r="DR163" s="468"/>
      <c r="DS163" s="468"/>
      <c r="DT163" s="468"/>
      <c r="DU163" s="468"/>
      <c r="DV163" s="468">
        <v>19752</v>
      </c>
      <c r="DW163" s="468"/>
      <c r="DX163" s="468"/>
      <c r="DY163" s="468"/>
      <c r="DZ163" s="468"/>
      <c r="EA163" s="468">
        <v>15642</v>
      </c>
      <c r="EB163" s="468"/>
      <c r="EC163" s="468"/>
      <c r="ED163" s="468"/>
      <c r="EE163" s="468"/>
      <c r="EF163" s="468"/>
      <c r="EG163" s="468"/>
      <c r="EH163" s="468"/>
      <c r="EI163" s="468"/>
      <c r="EJ163" s="468"/>
      <c r="EK163" s="468">
        <v>11670</v>
      </c>
      <c r="FN163" s="5"/>
      <c r="FO163" s="5"/>
      <c r="FP163" s="5"/>
      <c r="FQ163" s="5"/>
      <c r="FR163" s="5"/>
      <c r="GL163" s="5"/>
      <c r="GM163" s="5"/>
      <c r="GN163" s="5"/>
      <c r="GO163" s="5"/>
      <c r="GP163" s="5"/>
    </row>
    <row r="164" spans="1:198" x14ac:dyDescent="0.35">
      <c r="A164" s="469">
        <v>468</v>
      </c>
      <c r="B164" s="402"/>
      <c r="C164" s="402" t="s">
        <v>330</v>
      </c>
      <c r="DA164" s="470">
        <v>41526</v>
      </c>
      <c r="DB164" s="456"/>
      <c r="DC164" s="468">
        <v>3948</v>
      </c>
      <c r="DD164" s="468">
        <v>12054</v>
      </c>
      <c r="DE164" s="468">
        <v>4122</v>
      </c>
      <c r="DF164" s="468">
        <v>9498</v>
      </c>
      <c r="DG164" s="468">
        <v>4140</v>
      </c>
      <c r="DH164" s="468"/>
      <c r="DI164" s="468"/>
      <c r="DJ164" s="468"/>
      <c r="DK164" s="468"/>
      <c r="DL164" s="468"/>
      <c r="DM164" s="468"/>
      <c r="DN164" s="468"/>
      <c r="DO164" s="468"/>
      <c r="DP164" s="468"/>
      <c r="DQ164" s="468">
        <v>7764</v>
      </c>
      <c r="DR164" s="468"/>
      <c r="DS164" s="468"/>
      <c r="DT164" s="468"/>
      <c r="DU164" s="468"/>
      <c r="DV164" s="468">
        <v>0</v>
      </c>
      <c r="DW164" s="468"/>
      <c r="DX164" s="468"/>
      <c r="DY164" s="468"/>
      <c r="DZ164" s="468"/>
      <c r="EA164" s="468">
        <v>0</v>
      </c>
      <c r="EB164" s="468"/>
      <c r="EC164" s="468"/>
      <c r="ED164" s="468"/>
      <c r="EE164" s="468"/>
      <c r="EF164" s="468"/>
      <c r="EG164" s="468"/>
      <c r="EH164" s="468"/>
      <c r="EI164" s="468"/>
      <c r="EJ164" s="468"/>
      <c r="EK164" s="468">
        <v>0</v>
      </c>
      <c r="FN164" s="5"/>
      <c r="FO164" s="5"/>
      <c r="FP164" s="5"/>
      <c r="FQ164" s="5"/>
      <c r="FR164" s="5"/>
      <c r="GL164" s="5"/>
      <c r="GM164" s="5"/>
      <c r="GN164" s="5"/>
      <c r="GO164" s="5"/>
      <c r="GP164" s="5"/>
    </row>
    <row r="165" spans="1:198" x14ac:dyDescent="0.35">
      <c r="A165" s="469">
        <v>468</v>
      </c>
      <c r="B165" s="402"/>
      <c r="C165" s="471" t="s">
        <v>2</v>
      </c>
      <c r="DA165" s="472">
        <v>83058</v>
      </c>
      <c r="DB165" s="456"/>
      <c r="DC165" s="468">
        <v>0</v>
      </c>
      <c r="DD165" s="468">
        <v>0</v>
      </c>
      <c r="DE165" s="468">
        <v>0</v>
      </c>
      <c r="DF165" s="468">
        <v>10506</v>
      </c>
      <c r="DG165" s="468">
        <v>18450</v>
      </c>
      <c r="DH165" s="468"/>
      <c r="DI165" s="468"/>
      <c r="DJ165" s="468"/>
      <c r="DK165" s="468"/>
      <c r="DL165" s="468"/>
      <c r="DM165" s="468"/>
      <c r="DN165" s="468"/>
      <c r="DO165" s="468"/>
      <c r="DP165" s="468"/>
      <c r="DQ165" s="468">
        <v>7038</v>
      </c>
      <c r="DR165" s="468"/>
      <c r="DS165" s="468"/>
      <c r="DT165" s="468"/>
      <c r="DU165" s="468"/>
      <c r="DV165" s="468">
        <v>19752</v>
      </c>
      <c r="DW165" s="468"/>
      <c r="DX165" s="468"/>
      <c r="DY165" s="468"/>
      <c r="DZ165" s="468"/>
      <c r="EA165" s="468">
        <v>15642</v>
      </c>
      <c r="EB165" s="468"/>
      <c r="EC165" s="468"/>
      <c r="ED165" s="468"/>
      <c r="EE165" s="468"/>
      <c r="EF165" s="468"/>
      <c r="EG165" s="468"/>
      <c r="EH165" s="468"/>
      <c r="EI165" s="468"/>
      <c r="EJ165" s="468"/>
      <c r="EK165" s="468">
        <v>11670</v>
      </c>
      <c r="FN165" s="5"/>
      <c r="FO165" s="5"/>
      <c r="FP165" s="5"/>
      <c r="FQ165" s="5"/>
      <c r="FR165" s="5"/>
      <c r="GL165" s="5"/>
      <c r="GM165" s="5"/>
      <c r="GN165" s="5"/>
      <c r="GO165" s="5"/>
      <c r="GP165" s="5"/>
    </row>
    <row r="166" spans="1:198" x14ac:dyDescent="0.35">
      <c r="A166" s="473">
        <v>468</v>
      </c>
      <c r="B166" s="474"/>
      <c r="C166" s="475" t="s">
        <v>331</v>
      </c>
      <c r="DA166" s="476">
        <v>10464</v>
      </c>
      <c r="DB166" s="456"/>
      <c r="DC166" s="477">
        <v>0</v>
      </c>
      <c r="DD166" s="477">
        <v>0</v>
      </c>
      <c r="DE166" s="477">
        <v>0</v>
      </c>
      <c r="DF166" s="477">
        <v>0</v>
      </c>
      <c r="DG166" s="477">
        <v>2700</v>
      </c>
      <c r="DH166" s="477"/>
      <c r="DI166" s="477"/>
      <c r="DJ166" s="477"/>
      <c r="DK166" s="477"/>
      <c r="DL166" s="477"/>
      <c r="DM166" s="477"/>
      <c r="DN166" s="477"/>
      <c r="DO166" s="477"/>
      <c r="DP166" s="477"/>
      <c r="DQ166" s="477">
        <v>7764</v>
      </c>
      <c r="DR166" s="477"/>
      <c r="DS166" s="477"/>
      <c r="DT166" s="477"/>
      <c r="DU166" s="477"/>
      <c r="DV166" s="477">
        <v>0</v>
      </c>
      <c r="DW166" s="477"/>
      <c r="DX166" s="477"/>
      <c r="DY166" s="477"/>
      <c r="DZ166" s="477"/>
      <c r="EA166" s="477">
        <v>0</v>
      </c>
      <c r="EB166" s="477"/>
      <c r="EC166" s="477"/>
      <c r="ED166" s="477"/>
      <c r="EE166" s="477"/>
      <c r="EF166" s="477"/>
      <c r="EG166" s="477"/>
      <c r="EH166" s="477"/>
      <c r="EI166" s="477"/>
      <c r="EJ166" s="477"/>
      <c r="EK166" s="477">
        <v>0</v>
      </c>
      <c r="FN166" s="5"/>
      <c r="FO166" s="5"/>
      <c r="FP166" s="5"/>
      <c r="FQ166" s="5"/>
      <c r="FR166" s="5"/>
      <c r="GL166" s="5"/>
      <c r="GM166" s="5"/>
      <c r="GN166" s="5"/>
      <c r="GO166" s="5"/>
      <c r="GP166" s="5"/>
    </row>
    <row r="167" spans="1:198" x14ac:dyDescent="0.35">
      <c r="A167" s="387">
        <v>578</v>
      </c>
      <c r="B167" s="387"/>
      <c r="C167" s="387" t="s">
        <v>254</v>
      </c>
      <c r="CY167" s="277"/>
      <c r="DA167" s="467">
        <v>173166</v>
      </c>
      <c r="DB167" s="456"/>
      <c r="DC167" s="468">
        <v>0</v>
      </c>
      <c r="DD167" s="468">
        <v>0</v>
      </c>
      <c r="DE167" s="468">
        <v>0</v>
      </c>
      <c r="DF167" s="468">
        <v>8022</v>
      </c>
      <c r="DG167" s="468">
        <v>5892</v>
      </c>
      <c r="DH167" s="468"/>
      <c r="DI167" s="468"/>
      <c r="DJ167" s="468"/>
      <c r="DK167" s="468"/>
      <c r="DL167" s="468"/>
      <c r="DM167" s="468"/>
      <c r="DN167" s="468"/>
      <c r="DO167" s="468"/>
      <c r="DP167" s="468"/>
      <c r="DQ167" s="468">
        <v>150</v>
      </c>
      <c r="DR167" s="468"/>
      <c r="DS167" s="468"/>
      <c r="DT167" s="468"/>
      <c r="DU167" s="468"/>
      <c r="DV167" s="468">
        <v>57882</v>
      </c>
      <c r="DW167" s="468"/>
      <c r="DX167" s="468"/>
      <c r="DY167" s="468"/>
      <c r="DZ167" s="468"/>
      <c r="EA167" s="468">
        <v>40608</v>
      </c>
      <c r="EB167" s="468"/>
      <c r="EC167" s="468"/>
      <c r="ED167" s="468"/>
      <c r="EE167" s="468"/>
      <c r="EF167" s="468"/>
      <c r="EG167" s="468"/>
      <c r="EH167" s="468"/>
      <c r="EI167" s="468"/>
      <c r="EJ167" s="468"/>
      <c r="EK167" s="468">
        <v>60612</v>
      </c>
      <c r="FN167" s="5"/>
      <c r="FO167" s="5"/>
      <c r="FP167" s="5"/>
      <c r="FQ167" s="5"/>
      <c r="FR167" s="5"/>
      <c r="GL167" s="5"/>
      <c r="GM167" s="5"/>
      <c r="GN167" s="5"/>
      <c r="GO167" s="5"/>
      <c r="GP167" s="5"/>
    </row>
    <row r="168" spans="1:198" x14ac:dyDescent="0.35">
      <c r="A168" s="469">
        <v>578</v>
      </c>
      <c r="B168" s="402"/>
      <c r="C168" s="402" t="s">
        <v>330</v>
      </c>
      <c r="DA168" s="470">
        <v>361518</v>
      </c>
      <c r="DB168" s="456"/>
      <c r="DC168" s="468">
        <v>38946</v>
      </c>
      <c r="DD168" s="468">
        <v>14562</v>
      </c>
      <c r="DE168" s="468">
        <v>57720</v>
      </c>
      <c r="DF168" s="468">
        <v>114480</v>
      </c>
      <c r="DG168" s="468">
        <v>47868</v>
      </c>
      <c r="DH168" s="468"/>
      <c r="DI168" s="468"/>
      <c r="DJ168" s="468"/>
      <c r="DK168" s="468"/>
      <c r="DL168" s="468"/>
      <c r="DM168" s="468"/>
      <c r="DN168" s="468"/>
      <c r="DO168" s="468"/>
      <c r="DP168" s="468"/>
      <c r="DQ168" s="468">
        <v>20544</v>
      </c>
      <c r="DR168" s="468"/>
      <c r="DS168" s="468"/>
      <c r="DT168" s="468"/>
      <c r="DU168" s="468"/>
      <c r="DV168" s="468">
        <v>64830</v>
      </c>
      <c r="DW168" s="468"/>
      <c r="DX168" s="468"/>
      <c r="DY168" s="468"/>
      <c r="DZ168" s="468"/>
      <c r="EA168" s="468">
        <v>2568</v>
      </c>
      <c r="EB168" s="468"/>
      <c r="EC168" s="468"/>
      <c r="ED168" s="468"/>
      <c r="EE168" s="468"/>
      <c r="EF168" s="468"/>
      <c r="EG168" s="468"/>
      <c r="EH168" s="468"/>
      <c r="EI168" s="468"/>
      <c r="EJ168" s="468"/>
      <c r="EK168" s="468">
        <v>0</v>
      </c>
      <c r="FN168" s="5"/>
      <c r="FO168" s="5"/>
      <c r="FP168" s="5"/>
      <c r="FQ168" s="5"/>
      <c r="FR168" s="5"/>
      <c r="GL168" s="5"/>
      <c r="GM168" s="5"/>
      <c r="GN168" s="5"/>
      <c r="GO168" s="5"/>
      <c r="GP168" s="5"/>
    </row>
    <row r="169" spans="1:198" x14ac:dyDescent="0.35">
      <c r="A169" s="469">
        <v>578</v>
      </c>
      <c r="B169" s="402"/>
      <c r="C169" s="471" t="s">
        <v>2</v>
      </c>
      <c r="DA169" s="472">
        <v>170946</v>
      </c>
      <c r="DB169" s="456"/>
      <c r="DC169" s="468">
        <v>0</v>
      </c>
      <c r="DD169" s="468">
        <v>0</v>
      </c>
      <c r="DE169" s="468">
        <v>0</v>
      </c>
      <c r="DF169" s="468">
        <v>8022</v>
      </c>
      <c r="DG169" s="468">
        <v>3672</v>
      </c>
      <c r="DH169" s="468"/>
      <c r="DI169" s="468"/>
      <c r="DJ169" s="468"/>
      <c r="DK169" s="468"/>
      <c r="DL169" s="468"/>
      <c r="DM169" s="468"/>
      <c r="DN169" s="468"/>
      <c r="DO169" s="468"/>
      <c r="DP169" s="468"/>
      <c r="DQ169" s="468">
        <v>150</v>
      </c>
      <c r="DR169" s="468"/>
      <c r="DS169" s="468"/>
      <c r="DT169" s="468"/>
      <c r="DU169" s="468"/>
      <c r="DV169" s="468">
        <v>57882</v>
      </c>
      <c r="DW169" s="468"/>
      <c r="DX169" s="468"/>
      <c r="DY169" s="468"/>
      <c r="DZ169" s="468"/>
      <c r="EA169" s="468">
        <v>40608</v>
      </c>
      <c r="EB169" s="468"/>
      <c r="EC169" s="468"/>
      <c r="ED169" s="468"/>
      <c r="EE169" s="468"/>
      <c r="EF169" s="468"/>
      <c r="EG169" s="468"/>
      <c r="EH169" s="468"/>
      <c r="EI169" s="468"/>
      <c r="EJ169" s="468"/>
      <c r="EK169" s="468">
        <v>60612</v>
      </c>
      <c r="FN169" s="5"/>
      <c r="FO169" s="5"/>
      <c r="FP169" s="5"/>
      <c r="FQ169" s="5"/>
      <c r="FR169" s="5"/>
      <c r="GL169" s="5"/>
      <c r="GM169" s="5"/>
      <c r="GN169" s="5"/>
      <c r="GO169" s="5"/>
      <c r="GP169" s="5"/>
    </row>
    <row r="170" spans="1:198" x14ac:dyDescent="0.35">
      <c r="A170" s="473">
        <v>578</v>
      </c>
      <c r="B170" s="474"/>
      <c r="C170" s="475" t="s">
        <v>331</v>
      </c>
      <c r="DA170" s="476">
        <v>105810</v>
      </c>
      <c r="DB170" s="456"/>
      <c r="DC170" s="477">
        <v>0</v>
      </c>
      <c r="DD170" s="477">
        <v>0</v>
      </c>
      <c r="DE170" s="477">
        <v>0</v>
      </c>
      <c r="DF170" s="477">
        <v>0</v>
      </c>
      <c r="DG170" s="477">
        <v>17868</v>
      </c>
      <c r="DH170" s="477"/>
      <c r="DI170" s="477"/>
      <c r="DJ170" s="477"/>
      <c r="DK170" s="477"/>
      <c r="DL170" s="477"/>
      <c r="DM170" s="477"/>
      <c r="DN170" s="477"/>
      <c r="DO170" s="477"/>
      <c r="DP170" s="477"/>
      <c r="DQ170" s="477">
        <v>20544</v>
      </c>
      <c r="DR170" s="477"/>
      <c r="DS170" s="477"/>
      <c r="DT170" s="477"/>
      <c r="DU170" s="477"/>
      <c r="DV170" s="477">
        <v>64830</v>
      </c>
      <c r="DW170" s="477"/>
      <c r="DX170" s="477"/>
      <c r="DY170" s="477"/>
      <c r="DZ170" s="477"/>
      <c r="EA170" s="477">
        <v>2568</v>
      </c>
      <c r="EB170" s="477"/>
      <c r="EC170" s="477"/>
      <c r="ED170" s="477"/>
      <c r="EE170" s="477"/>
      <c r="EF170" s="477"/>
      <c r="EG170" s="477"/>
      <c r="EH170" s="477"/>
      <c r="EI170" s="477"/>
      <c r="EJ170" s="477"/>
      <c r="EK170" s="477">
        <v>0</v>
      </c>
      <c r="FN170" s="5"/>
      <c r="FO170" s="5"/>
      <c r="FP170" s="5"/>
      <c r="FQ170" s="5"/>
      <c r="FR170" s="5"/>
      <c r="GL170" s="5"/>
      <c r="GM170" s="5"/>
      <c r="GN170" s="5"/>
      <c r="GO170" s="5"/>
      <c r="GP170" s="5"/>
    </row>
    <row r="171" spans="1:198" x14ac:dyDescent="0.35">
      <c r="A171" s="387">
        <v>515</v>
      </c>
      <c r="B171" s="387"/>
      <c r="C171" s="387" t="s">
        <v>254</v>
      </c>
      <c r="CY171" s="277"/>
      <c r="DA171" s="467">
        <v>864</v>
      </c>
      <c r="DB171" s="456"/>
      <c r="DC171" s="468">
        <v>0</v>
      </c>
      <c r="DD171" s="468">
        <v>0</v>
      </c>
      <c r="DE171" s="468">
        <v>0</v>
      </c>
      <c r="DF171" s="468">
        <v>864</v>
      </c>
      <c r="DG171" s="468">
        <v>0</v>
      </c>
      <c r="DH171" s="468"/>
      <c r="DI171" s="468"/>
      <c r="DJ171" s="468"/>
      <c r="DK171" s="468"/>
      <c r="DL171" s="468"/>
      <c r="DM171" s="468"/>
      <c r="DN171" s="468"/>
      <c r="DO171" s="468"/>
      <c r="DP171" s="468"/>
      <c r="DQ171" s="468">
        <v>0</v>
      </c>
      <c r="DR171" s="468"/>
      <c r="DS171" s="468"/>
      <c r="DT171" s="468"/>
      <c r="DU171" s="468"/>
      <c r="DV171" s="468">
        <v>0</v>
      </c>
      <c r="DW171" s="468"/>
      <c r="DX171" s="468"/>
      <c r="DY171" s="468"/>
      <c r="DZ171" s="468"/>
      <c r="EA171" s="468">
        <v>0</v>
      </c>
      <c r="EB171" s="468"/>
      <c r="EC171" s="468"/>
      <c r="ED171" s="468"/>
      <c r="EE171" s="468"/>
      <c r="EF171" s="468"/>
      <c r="EG171" s="468"/>
      <c r="EH171" s="468"/>
      <c r="EI171" s="468"/>
      <c r="EJ171" s="468"/>
      <c r="EK171" s="468">
        <v>0</v>
      </c>
      <c r="FN171" s="5"/>
      <c r="FO171" s="5"/>
      <c r="FP171" s="5"/>
      <c r="FQ171" s="5"/>
      <c r="FR171" s="5"/>
      <c r="GL171" s="5"/>
      <c r="GM171" s="5"/>
      <c r="GN171" s="5"/>
      <c r="GO171" s="5"/>
      <c r="GP171" s="5"/>
    </row>
    <row r="172" spans="1:198" x14ac:dyDescent="0.35">
      <c r="A172" s="469">
        <v>515</v>
      </c>
      <c r="B172" s="402"/>
      <c r="C172" s="402" t="s">
        <v>330</v>
      </c>
      <c r="DA172" s="470">
        <v>11718</v>
      </c>
      <c r="DB172" s="456"/>
      <c r="DC172" s="468">
        <v>9402</v>
      </c>
      <c r="DD172" s="468">
        <v>846</v>
      </c>
      <c r="DE172" s="468">
        <v>0</v>
      </c>
      <c r="DF172" s="468">
        <v>0</v>
      </c>
      <c r="DG172" s="468">
        <v>1470</v>
      </c>
      <c r="DH172" s="468"/>
      <c r="DI172" s="468"/>
      <c r="DJ172" s="468"/>
      <c r="DK172" s="468"/>
      <c r="DL172" s="468"/>
      <c r="DM172" s="468"/>
      <c r="DN172" s="468"/>
      <c r="DO172" s="468"/>
      <c r="DP172" s="468"/>
      <c r="DQ172" s="468">
        <v>0</v>
      </c>
      <c r="DR172" s="468"/>
      <c r="DS172" s="468"/>
      <c r="DT172" s="468"/>
      <c r="DU172" s="468"/>
      <c r="DV172" s="468">
        <v>0</v>
      </c>
      <c r="DW172" s="468"/>
      <c r="DX172" s="468"/>
      <c r="DY172" s="468"/>
      <c r="DZ172" s="468"/>
      <c r="EA172" s="468">
        <v>0</v>
      </c>
      <c r="EB172" s="468"/>
      <c r="EC172" s="468"/>
      <c r="ED172" s="468"/>
      <c r="EE172" s="468"/>
      <c r="EF172" s="468"/>
      <c r="EG172" s="468"/>
      <c r="EH172" s="468"/>
      <c r="EI172" s="468"/>
      <c r="EJ172" s="468"/>
      <c r="EK172" s="468">
        <v>0</v>
      </c>
      <c r="FN172" s="5"/>
      <c r="FO172" s="5"/>
      <c r="FP172" s="5"/>
      <c r="FQ172" s="5"/>
      <c r="FR172" s="5"/>
      <c r="GL172" s="5"/>
      <c r="GM172" s="5"/>
      <c r="GN172" s="5"/>
      <c r="GO172" s="5"/>
      <c r="GP172" s="5"/>
    </row>
    <row r="173" spans="1:198" x14ac:dyDescent="0.35">
      <c r="A173" s="469">
        <v>515</v>
      </c>
      <c r="B173" s="402"/>
      <c r="C173" s="471" t="s">
        <v>2</v>
      </c>
      <c r="DA173" s="472">
        <v>864</v>
      </c>
      <c r="DB173" s="456"/>
      <c r="DC173" s="468">
        <v>0</v>
      </c>
      <c r="DD173" s="468">
        <v>0</v>
      </c>
      <c r="DE173" s="468">
        <v>0</v>
      </c>
      <c r="DF173" s="468">
        <v>864</v>
      </c>
      <c r="DG173" s="468">
        <v>0</v>
      </c>
      <c r="DH173" s="468"/>
      <c r="DI173" s="468"/>
      <c r="DJ173" s="468"/>
      <c r="DK173" s="468"/>
      <c r="DL173" s="468"/>
      <c r="DM173" s="468"/>
      <c r="DN173" s="468"/>
      <c r="DO173" s="468"/>
      <c r="DP173" s="468"/>
      <c r="DQ173" s="468">
        <v>0</v>
      </c>
      <c r="DR173" s="468"/>
      <c r="DS173" s="468"/>
      <c r="DT173" s="468"/>
      <c r="DU173" s="468"/>
      <c r="DV173" s="468">
        <v>0</v>
      </c>
      <c r="DW173" s="468"/>
      <c r="DX173" s="468"/>
      <c r="DY173" s="468"/>
      <c r="DZ173" s="468"/>
      <c r="EA173" s="468">
        <v>0</v>
      </c>
      <c r="EB173" s="468"/>
      <c r="EC173" s="468"/>
      <c r="ED173" s="468"/>
      <c r="EE173" s="468"/>
      <c r="EF173" s="468"/>
      <c r="EG173" s="468"/>
      <c r="EH173" s="468"/>
      <c r="EI173" s="468"/>
      <c r="EJ173" s="468"/>
      <c r="EK173" s="468">
        <v>0</v>
      </c>
      <c r="FN173" s="5"/>
      <c r="FO173" s="5"/>
      <c r="FP173" s="5"/>
      <c r="FQ173" s="5"/>
      <c r="FR173" s="5"/>
      <c r="GL173" s="5"/>
      <c r="GM173" s="5"/>
      <c r="GN173" s="5"/>
      <c r="GO173" s="5"/>
      <c r="GP173" s="5"/>
    </row>
    <row r="174" spans="1:198" x14ac:dyDescent="0.35">
      <c r="A174" s="473">
        <v>515</v>
      </c>
      <c r="B174" s="474"/>
      <c r="C174" s="475" t="s">
        <v>331</v>
      </c>
      <c r="DA174" s="476">
        <v>1470</v>
      </c>
      <c r="DB174" s="456"/>
      <c r="DC174" s="477">
        <v>0</v>
      </c>
      <c r="DD174" s="477">
        <v>0</v>
      </c>
      <c r="DE174" s="477">
        <v>0</v>
      </c>
      <c r="DF174" s="477">
        <v>0</v>
      </c>
      <c r="DG174" s="477">
        <v>1470</v>
      </c>
      <c r="DH174" s="477"/>
      <c r="DI174" s="477"/>
      <c r="DJ174" s="477"/>
      <c r="DK174" s="477"/>
      <c r="DL174" s="477"/>
      <c r="DM174" s="477"/>
      <c r="DN174" s="477"/>
      <c r="DO174" s="477"/>
      <c r="DP174" s="477"/>
      <c r="DQ174" s="477">
        <v>0</v>
      </c>
      <c r="DR174" s="477"/>
      <c r="DS174" s="477"/>
      <c r="DT174" s="477"/>
      <c r="DU174" s="477"/>
      <c r="DV174" s="477">
        <v>0</v>
      </c>
      <c r="DW174" s="477"/>
      <c r="DX174" s="477"/>
      <c r="DY174" s="477"/>
      <c r="DZ174" s="477"/>
      <c r="EA174" s="477">
        <v>0</v>
      </c>
      <c r="EB174" s="477"/>
      <c r="EC174" s="477"/>
      <c r="ED174" s="477"/>
      <c r="EE174" s="477"/>
      <c r="EF174" s="477"/>
      <c r="EG174" s="477"/>
      <c r="EH174" s="477"/>
      <c r="EI174" s="477"/>
      <c r="EJ174" s="477"/>
      <c r="EK174" s="477">
        <v>0</v>
      </c>
    </row>
    <row r="175" spans="1:198" x14ac:dyDescent="0.35">
      <c r="A175" s="387">
        <v>608</v>
      </c>
      <c r="B175" s="387"/>
      <c r="C175" s="387" t="s">
        <v>254</v>
      </c>
      <c r="CY175" s="277"/>
      <c r="DA175" s="467">
        <v>833121</v>
      </c>
      <c r="DB175" s="456"/>
      <c r="DC175" s="468">
        <v>0</v>
      </c>
      <c r="DD175" s="468">
        <v>0</v>
      </c>
      <c r="DE175" s="468">
        <v>0</v>
      </c>
      <c r="DF175" s="468">
        <v>55431</v>
      </c>
      <c r="DG175" s="468">
        <v>136752</v>
      </c>
      <c r="DH175" s="468"/>
      <c r="DI175" s="468"/>
      <c r="DJ175" s="468"/>
      <c r="DK175" s="468"/>
      <c r="DL175" s="468"/>
      <c r="DM175" s="468"/>
      <c r="DN175" s="468"/>
      <c r="DO175" s="468"/>
      <c r="DP175" s="468"/>
      <c r="DQ175" s="468">
        <v>144774</v>
      </c>
      <c r="DR175" s="468"/>
      <c r="DS175" s="468"/>
      <c r="DT175" s="468"/>
      <c r="DU175" s="468"/>
      <c r="DV175" s="468">
        <v>198162</v>
      </c>
      <c r="DW175" s="468"/>
      <c r="DX175" s="468"/>
      <c r="DY175" s="468"/>
      <c r="DZ175" s="468"/>
      <c r="EA175" s="468">
        <v>150678</v>
      </c>
      <c r="EB175" s="468"/>
      <c r="EC175" s="468"/>
      <c r="ED175" s="468"/>
      <c r="EE175" s="468"/>
      <c r="EF175" s="468"/>
      <c r="EG175" s="468"/>
      <c r="EH175" s="468"/>
      <c r="EI175" s="468"/>
      <c r="EJ175" s="468"/>
      <c r="EK175" s="468">
        <v>147324</v>
      </c>
      <c r="GL175" s="277"/>
      <c r="GM175" s="277"/>
      <c r="GN175" s="277"/>
      <c r="GO175" s="277"/>
      <c r="GP175" s="277"/>
    </row>
    <row r="176" spans="1:198" x14ac:dyDescent="0.35">
      <c r="A176" s="469">
        <v>608</v>
      </c>
      <c r="B176" s="402"/>
      <c r="C176" s="402" t="s">
        <v>330</v>
      </c>
      <c r="DA176" s="470">
        <v>689277</v>
      </c>
      <c r="DB176" s="456"/>
      <c r="DC176" s="468">
        <v>181197</v>
      </c>
      <c r="DD176" s="468">
        <v>172326</v>
      </c>
      <c r="DE176" s="468">
        <v>150612</v>
      </c>
      <c r="DF176" s="468">
        <v>94068</v>
      </c>
      <c r="DG176" s="468">
        <v>79284</v>
      </c>
      <c r="DH176" s="468"/>
      <c r="DI176" s="468"/>
      <c r="DJ176" s="468"/>
      <c r="DK176" s="468"/>
      <c r="DL176" s="468"/>
      <c r="DM176" s="468"/>
      <c r="DN176" s="468"/>
      <c r="DO176" s="468"/>
      <c r="DP176" s="468"/>
      <c r="DQ176" s="468">
        <v>9918</v>
      </c>
      <c r="DR176" s="468"/>
      <c r="DS176" s="468"/>
      <c r="DT176" s="468"/>
      <c r="DU176" s="468"/>
      <c r="DV176" s="468">
        <v>1188</v>
      </c>
      <c r="DW176" s="468"/>
      <c r="DX176" s="468"/>
      <c r="DY176" s="468"/>
      <c r="DZ176" s="468"/>
      <c r="EA176" s="468">
        <v>0</v>
      </c>
      <c r="EB176" s="468"/>
      <c r="EC176" s="468"/>
      <c r="ED176" s="468"/>
      <c r="EE176" s="468"/>
      <c r="EF176" s="468"/>
      <c r="EG176" s="468"/>
      <c r="EH176" s="468"/>
      <c r="EI176" s="468"/>
      <c r="EJ176" s="468"/>
      <c r="EK176" s="468">
        <v>684</v>
      </c>
      <c r="GL176" s="277"/>
      <c r="GM176" s="277"/>
      <c r="GN176" s="277"/>
      <c r="GO176" s="277"/>
      <c r="GP176" s="277"/>
    </row>
    <row r="177" spans="1:198" x14ac:dyDescent="0.35">
      <c r="A177" s="469">
        <v>608</v>
      </c>
      <c r="B177" s="402"/>
      <c r="C177" s="471" t="s">
        <v>2</v>
      </c>
      <c r="DA177" s="472">
        <v>692760</v>
      </c>
      <c r="DB177" s="456"/>
      <c r="DC177" s="468">
        <v>0</v>
      </c>
      <c r="DD177" s="468">
        <v>0</v>
      </c>
      <c r="DE177" s="468">
        <v>0</v>
      </c>
      <c r="DF177" s="468">
        <v>774</v>
      </c>
      <c r="DG177" s="468">
        <v>62328</v>
      </c>
      <c r="DH177" s="468"/>
      <c r="DI177" s="468"/>
      <c r="DJ177" s="468"/>
      <c r="DK177" s="468"/>
      <c r="DL177" s="468"/>
      <c r="DM177" s="468"/>
      <c r="DN177" s="468"/>
      <c r="DO177" s="468"/>
      <c r="DP177" s="468"/>
      <c r="DQ177" s="468">
        <v>134856</v>
      </c>
      <c r="DR177" s="468"/>
      <c r="DS177" s="468"/>
      <c r="DT177" s="468"/>
      <c r="DU177" s="468"/>
      <c r="DV177" s="468">
        <v>197304</v>
      </c>
      <c r="DW177" s="468"/>
      <c r="DX177" s="468"/>
      <c r="DY177" s="468"/>
      <c r="DZ177" s="468"/>
      <c r="EA177" s="468">
        <v>150678</v>
      </c>
      <c r="EB177" s="468"/>
      <c r="EC177" s="468"/>
      <c r="ED177" s="468"/>
      <c r="EE177" s="468"/>
      <c r="EF177" s="468"/>
      <c r="EG177" s="468"/>
      <c r="EH177" s="468"/>
      <c r="EI177" s="468"/>
      <c r="EJ177" s="468"/>
      <c r="EK177" s="468">
        <v>146820</v>
      </c>
      <c r="GL177" s="277"/>
      <c r="GM177" s="277"/>
      <c r="GN177" s="277"/>
      <c r="GO177" s="277"/>
      <c r="GP177" s="277"/>
    </row>
    <row r="178" spans="1:198" x14ac:dyDescent="0.35">
      <c r="A178" s="473">
        <v>608</v>
      </c>
      <c r="B178" s="474"/>
      <c r="C178" s="475" t="s">
        <v>331</v>
      </c>
      <c r="DA178" s="476">
        <v>91074</v>
      </c>
      <c r="DB178" s="456"/>
      <c r="DC178" s="477">
        <v>0</v>
      </c>
      <c r="DD178" s="477">
        <v>0</v>
      </c>
      <c r="DE178" s="477">
        <v>0</v>
      </c>
      <c r="DF178" s="477">
        <v>0</v>
      </c>
      <c r="DG178" s="477">
        <v>79284</v>
      </c>
      <c r="DH178" s="477"/>
      <c r="DI178" s="477"/>
      <c r="DJ178" s="477"/>
      <c r="DK178" s="477"/>
      <c r="DL178" s="477"/>
      <c r="DM178" s="477"/>
      <c r="DN178" s="477"/>
      <c r="DO178" s="477"/>
      <c r="DP178" s="477"/>
      <c r="DQ178" s="477">
        <v>9918</v>
      </c>
      <c r="DR178" s="477"/>
      <c r="DS178" s="477"/>
      <c r="DT178" s="477"/>
      <c r="DU178" s="477"/>
      <c r="DV178" s="477">
        <v>1188</v>
      </c>
      <c r="DW178" s="477"/>
      <c r="DX178" s="477"/>
      <c r="DY178" s="477"/>
      <c r="DZ178" s="477"/>
      <c r="EA178" s="477">
        <v>0</v>
      </c>
      <c r="EB178" s="477"/>
      <c r="EC178" s="477"/>
      <c r="ED178" s="477"/>
      <c r="EE178" s="477"/>
      <c r="EF178" s="477"/>
      <c r="EG178" s="477"/>
      <c r="EH178" s="477"/>
      <c r="EI178" s="477"/>
      <c r="EJ178" s="477"/>
      <c r="EK178" s="477">
        <v>684</v>
      </c>
      <c r="GL178" s="277"/>
      <c r="GM178" s="277"/>
      <c r="GN178" s="277"/>
      <c r="GO178" s="277"/>
      <c r="GP178" s="277"/>
    </row>
    <row r="179" spans="1:198" x14ac:dyDescent="0.35">
      <c r="A179" s="387">
        <v>624</v>
      </c>
      <c r="B179" s="387"/>
      <c r="C179" s="387" t="s">
        <v>254</v>
      </c>
      <c r="CY179" s="277"/>
      <c r="DA179" s="467">
        <v>0</v>
      </c>
      <c r="DB179" s="456"/>
      <c r="DC179" s="468">
        <v>0</v>
      </c>
      <c r="DD179" s="468">
        <v>0</v>
      </c>
      <c r="DE179" s="468">
        <v>0</v>
      </c>
      <c r="DF179" s="468">
        <v>0</v>
      </c>
      <c r="DG179" s="468">
        <v>0</v>
      </c>
      <c r="DH179" s="468"/>
      <c r="DI179" s="468"/>
      <c r="DJ179" s="468"/>
      <c r="DK179" s="468"/>
      <c r="DL179" s="468"/>
      <c r="DM179" s="468"/>
      <c r="DN179" s="468"/>
      <c r="DO179" s="468"/>
      <c r="DP179" s="468"/>
      <c r="DQ179" s="468">
        <v>0</v>
      </c>
      <c r="DR179" s="468"/>
      <c r="DS179" s="468"/>
      <c r="DT179" s="468"/>
      <c r="DU179" s="468"/>
      <c r="DV179" s="468">
        <v>0</v>
      </c>
      <c r="DW179" s="468"/>
      <c r="DX179" s="468"/>
      <c r="DY179" s="468"/>
      <c r="DZ179" s="468"/>
      <c r="EA179" s="468">
        <v>0</v>
      </c>
      <c r="EB179" s="468"/>
      <c r="EC179" s="468"/>
      <c r="ED179" s="468"/>
      <c r="EE179" s="468"/>
      <c r="EF179" s="468"/>
      <c r="EG179" s="468"/>
      <c r="EH179" s="468"/>
      <c r="EI179" s="468"/>
      <c r="EJ179" s="468"/>
      <c r="EK179" s="468">
        <v>0</v>
      </c>
      <c r="GL179" s="277"/>
      <c r="GM179" s="277"/>
      <c r="GN179" s="277"/>
      <c r="GO179" s="277"/>
      <c r="GP179" s="277"/>
    </row>
    <row r="180" spans="1:198" x14ac:dyDescent="0.35">
      <c r="A180" s="469">
        <v>624</v>
      </c>
      <c r="B180" s="402"/>
      <c r="C180" s="402" t="s">
        <v>330</v>
      </c>
      <c r="DA180" s="470">
        <v>0</v>
      </c>
      <c r="DB180" s="456"/>
      <c r="DC180" s="468">
        <v>0</v>
      </c>
      <c r="DD180" s="468">
        <v>0</v>
      </c>
      <c r="DE180" s="468">
        <v>0</v>
      </c>
      <c r="DF180" s="468">
        <v>0</v>
      </c>
      <c r="DG180" s="468">
        <v>0</v>
      </c>
      <c r="DH180" s="468"/>
      <c r="DI180" s="468"/>
      <c r="DJ180" s="468"/>
      <c r="DK180" s="468"/>
      <c r="DL180" s="468"/>
      <c r="DM180" s="468"/>
      <c r="DN180" s="468"/>
      <c r="DO180" s="468"/>
      <c r="DP180" s="468"/>
      <c r="DQ180" s="468">
        <v>0</v>
      </c>
      <c r="DR180" s="468"/>
      <c r="DS180" s="468"/>
      <c r="DT180" s="468"/>
      <c r="DU180" s="468"/>
      <c r="DV180" s="468">
        <v>0</v>
      </c>
      <c r="DW180" s="468"/>
      <c r="DX180" s="468"/>
      <c r="DY180" s="468"/>
      <c r="DZ180" s="468"/>
      <c r="EA180" s="468">
        <v>0</v>
      </c>
      <c r="EB180" s="468"/>
      <c r="EC180" s="468"/>
      <c r="ED180" s="468"/>
      <c r="EE180" s="468"/>
      <c r="EF180" s="468"/>
      <c r="EG180" s="468"/>
      <c r="EH180" s="468"/>
      <c r="EI180" s="468"/>
      <c r="EJ180" s="468"/>
      <c r="EK180" s="468">
        <v>0</v>
      </c>
      <c r="GL180" s="277"/>
      <c r="GM180" s="277"/>
      <c r="GN180" s="277"/>
      <c r="GO180" s="277"/>
      <c r="GP180" s="277"/>
    </row>
    <row r="181" spans="1:198" x14ac:dyDescent="0.35">
      <c r="A181" s="469">
        <v>624</v>
      </c>
      <c r="B181" s="402"/>
      <c r="C181" s="471" t="s">
        <v>2</v>
      </c>
      <c r="DA181" s="472">
        <v>0</v>
      </c>
      <c r="DB181" s="456"/>
      <c r="DC181" s="468">
        <v>0</v>
      </c>
      <c r="DD181" s="468">
        <v>0</v>
      </c>
      <c r="DE181" s="468">
        <v>0</v>
      </c>
      <c r="DF181" s="468">
        <v>0</v>
      </c>
      <c r="DG181" s="468">
        <v>0</v>
      </c>
      <c r="DH181" s="468"/>
      <c r="DI181" s="468"/>
      <c r="DJ181" s="468"/>
      <c r="DK181" s="468"/>
      <c r="DL181" s="468"/>
      <c r="DM181" s="468"/>
      <c r="DN181" s="468"/>
      <c r="DO181" s="468"/>
      <c r="DP181" s="468"/>
      <c r="DQ181" s="468">
        <v>0</v>
      </c>
      <c r="DR181" s="468"/>
      <c r="DS181" s="468"/>
      <c r="DT181" s="468"/>
      <c r="DU181" s="468"/>
      <c r="DV181" s="468">
        <v>0</v>
      </c>
      <c r="DW181" s="468"/>
      <c r="DX181" s="468"/>
      <c r="DY181" s="468"/>
      <c r="DZ181" s="468"/>
      <c r="EA181" s="468">
        <v>0</v>
      </c>
      <c r="EB181" s="468"/>
      <c r="EC181" s="468"/>
      <c r="ED181" s="468"/>
      <c r="EE181" s="468"/>
      <c r="EF181" s="468"/>
      <c r="EG181" s="468"/>
      <c r="EH181" s="468"/>
      <c r="EI181" s="468"/>
      <c r="EJ181" s="468"/>
      <c r="EK181" s="468">
        <v>0</v>
      </c>
      <c r="GL181" s="277"/>
      <c r="GM181" s="277"/>
      <c r="GN181" s="277"/>
      <c r="GO181" s="277"/>
      <c r="GP181" s="277"/>
    </row>
    <row r="182" spans="1:198" x14ac:dyDescent="0.35">
      <c r="A182" s="473">
        <v>624</v>
      </c>
      <c r="B182" s="474"/>
      <c r="C182" s="475" t="s">
        <v>331</v>
      </c>
      <c r="DA182" s="476">
        <v>0</v>
      </c>
      <c r="DB182" s="456"/>
      <c r="DC182" s="477">
        <v>0</v>
      </c>
      <c r="DD182" s="477">
        <v>0</v>
      </c>
      <c r="DE182" s="477">
        <v>0</v>
      </c>
      <c r="DF182" s="477">
        <v>0</v>
      </c>
      <c r="DG182" s="477">
        <v>0</v>
      </c>
      <c r="DH182" s="477"/>
      <c r="DI182" s="477"/>
      <c r="DJ182" s="477"/>
      <c r="DK182" s="477"/>
      <c r="DL182" s="477"/>
      <c r="DM182" s="477"/>
      <c r="DN182" s="477"/>
      <c r="DO182" s="477"/>
      <c r="DP182" s="477"/>
      <c r="DQ182" s="477">
        <v>0</v>
      </c>
      <c r="DR182" s="477"/>
      <c r="DS182" s="477"/>
      <c r="DT182" s="477"/>
      <c r="DU182" s="477"/>
      <c r="DV182" s="477">
        <v>0</v>
      </c>
      <c r="DW182" s="477"/>
      <c r="DX182" s="477"/>
      <c r="DY182" s="477"/>
      <c r="DZ182" s="477"/>
      <c r="EA182" s="477">
        <v>0</v>
      </c>
      <c r="EB182" s="477"/>
      <c r="EC182" s="477"/>
      <c r="ED182" s="477"/>
      <c r="EE182" s="477"/>
      <c r="EF182" s="477"/>
      <c r="EG182" s="477"/>
      <c r="EH182" s="477"/>
      <c r="EI182" s="477"/>
      <c r="EJ182" s="477"/>
      <c r="EK182" s="477">
        <v>0</v>
      </c>
      <c r="GL182" s="277"/>
      <c r="GM182" s="277"/>
      <c r="GN182" s="277"/>
      <c r="GO182" s="277"/>
      <c r="GP182" s="277"/>
    </row>
    <row r="183" spans="1:198" x14ac:dyDescent="0.35">
      <c r="A183" s="387">
        <v>880</v>
      </c>
      <c r="B183" s="387"/>
      <c r="C183" s="387" t="s">
        <v>254</v>
      </c>
      <c r="CY183" s="277"/>
      <c r="DA183" s="467">
        <v>230550</v>
      </c>
      <c r="DB183" s="456"/>
      <c r="DC183" s="468">
        <v>0</v>
      </c>
      <c r="DD183" s="468">
        <v>0</v>
      </c>
      <c r="DE183" s="468">
        <v>0</v>
      </c>
      <c r="DF183" s="468">
        <v>18012</v>
      </c>
      <c r="DG183" s="468">
        <v>28662</v>
      </c>
      <c r="DH183" s="468"/>
      <c r="DI183" s="468"/>
      <c r="DJ183" s="468"/>
      <c r="DK183" s="468"/>
      <c r="DL183" s="468"/>
      <c r="DM183" s="468"/>
      <c r="DN183" s="468"/>
      <c r="DO183" s="468"/>
      <c r="DP183" s="468"/>
      <c r="DQ183" s="468">
        <v>66804</v>
      </c>
      <c r="DR183" s="468"/>
      <c r="DS183" s="468"/>
      <c r="DT183" s="468"/>
      <c r="DU183" s="468"/>
      <c r="DV183" s="468">
        <v>18852</v>
      </c>
      <c r="DW183" s="468"/>
      <c r="DX183" s="468"/>
      <c r="DY183" s="468"/>
      <c r="DZ183" s="468"/>
      <c r="EA183" s="468">
        <v>13614</v>
      </c>
      <c r="EB183" s="468"/>
      <c r="EC183" s="468"/>
      <c r="ED183" s="468"/>
      <c r="EE183" s="468"/>
      <c r="EF183" s="468"/>
      <c r="EG183" s="468"/>
      <c r="EH183" s="468"/>
      <c r="EI183" s="468"/>
      <c r="EJ183" s="468"/>
      <c r="EK183" s="468">
        <v>84606</v>
      </c>
      <c r="GL183" s="277"/>
      <c r="GM183" s="277"/>
      <c r="GN183" s="277"/>
      <c r="GO183" s="277"/>
      <c r="GP183" s="277"/>
    </row>
    <row r="184" spans="1:198" x14ac:dyDescent="0.35">
      <c r="A184" s="469">
        <v>880</v>
      </c>
      <c r="B184" s="402"/>
      <c r="C184" s="402" t="s">
        <v>330</v>
      </c>
      <c r="DA184" s="470">
        <v>439464</v>
      </c>
      <c r="DB184" s="456"/>
      <c r="DC184" s="468">
        <v>111582</v>
      </c>
      <c r="DD184" s="468">
        <v>59898</v>
      </c>
      <c r="DE184" s="468">
        <v>71580</v>
      </c>
      <c r="DF184" s="468">
        <v>119730</v>
      </c>
      <c r="DG184" s="468">
        <v>48492</v>
      </c>
      <c r="DH184" s="468"/>
      <c r="DI184" s="468"/>
      <c r="DJ184" s="468"/>
      <c r="DK184" s="468"/>
      <c r="DL184" s="468"/>
      <c r="DM184" s="468"/>
      <c r="DN184" s="468"/>
      <c r="DO184" s="468"/>
      <c r="DP184" s="468"/>
      <c r="DQ184" s="468">
        <v>19914</v>
      </c>
      <c r="DR184" s="468"/>
      <c r="DS184" s="468"/>
      <c r="DT184" s="468"/>
      <c r="DU184" s="468"/>
      <c r="DV184" s="468">
        <v>8268</v>
      </c>
      <c r="DW184" s="468"/>
      <c r="DX184" s="468"/>
      <c r="DY184" s="468"/>
      <c r="DZ184" s="468"/>
      <c r="EA184" s="468">
        <v>0</v>
      </c>
      <c r="EB184" s="468"/>
      <c r="EC184" s="468"/>
      <c r="ED184" s="468"/>
      <c r="EE184" s="468"/>
      <c r="EF184" s="468"/>
      <c r="EG184" s="468"/>
      <c r="EH184" s="468"/>
      <c r="EI184" s="468"/>
      <c r="EJ184" s="468"/>
      <c r="EK184" s="468">
        <v>0</v>
      </c>
      <c r="GL184" s="277"/>
      <c r="GM184" s="277"/>
      <c r="GN184" s="277"/>
      <c r="GO184" s="277"/>
      <c r="GP184" s="277"/>
    </row>
    <row r="185" spans="1:198" x14ac:dyDescent="0.35">
      <c r="A185" s="469">
        <v>880</v>
      </c>
      <c r="B185" s="402"/>
      <c r="C185" s="471" t="s">
        <v>2</v>
      </c>
      <c r="DA185" s="472">
        <v>181452</v>
      </c>
      <c r="DB185" s="456"/>
      <c r="DC185" s="468">
        <v>0</v>
      </c>
      <c r="DD185" s="468">
        <v>0</v>
      </c>
      <c r="DE185" s="468">
        <v>0</v>
      </c>
      <c r="DF185" s="468">
        <v>3810</v>
      </c>
      <c r="DG185" s="468">
        <v>5430</v>
      </c>
      <c r="DH185" s="468"/>
      <c r="DI185" s="468"/>
      <c r="DJ185" s="468"/>
      <c r="DK185" s="468"/>
      <c r="DL185" s="468"/>
      <c r="DM185" s="468"/>
      <c r="DN185" s="468"/>
      <c r="DO185" s="468"/>
      <c r="DP185" s="468"/>
      <c r="DQ185" s="468">
        <v>58986</v>
      </c>
      <c r="DR185" s="468"/>
      <c r="DS185" s="468"/>
      <c r="DT185" s="468"/>
      <c r="DU185" s="468"/>
      <c r="DV185" s="468">
        <v>15006</v>
      </c>
      <c r="DW185" s="468"/>
      <c r="DX185" s="468"/>
      <c r="DY185" s="468"/>
      <c r="DZ185" s="468"/>
      <c r="EA185" s="468">
        <v>13614</v>
      </c>
      <c r="EB185" s="468"/>
      <c r="EC185" s="468"/>
      <c r="ED185" s="468"/>
      <c r="EE185" s="468"/>
      <c r="EF185" s="468"/>
      <c r="EG185" s="468"/>
      <c r="EH185" s="468"/>
      <c r="EI185" s="468"/>
      <c r="EJ185" s="468"/>
      <c r="EK185" s="468">
        <v>84606</v>
      </c>
      <c r="GL185" s="277"/>
      <c r="GM185" s="277"/>
      <c r="GN185" s="277"/>
      <c r="GO185" s="277"/>
      <c r="GP185" s="277"/>
    </row>
    <row r="186" spans="1:198" x14ac:dyDescent="0.35">
      <c r="A186" s="473">
        <v>880</v>
      </c>
      <c r="B186" s="474"/>
      <c r="C186" s="475" t="s">
        <v>331</v>
      </c>
      <c r="DA186" s="476">
        <v>75294</v>
      </c>
      <c r="DB186" s="456"/>
      <c r="DC186" s="477">
        <v>0</v>
      </c>
      <c r="DD186" s="477">
        <v>0</v>
      </c>
      <c r="DE186" s="477">
        <v>0</v>
      </c>
      <c r="DF186" s="477">
        <v>0</v>
      </c>
      <c r="DG186" s="477">
        <v>47112</v>
      </c>
      <c r="DH186" s="477"/>
      <c r="DI186" s="477"/>
      <c r="DJ186" s="477"/>
      <c r="DK186" s="477"/>
      <c r="DL186" s="477"/>
      <c r="DM186" s="477"/>
      <c r="DN186" s="477"/>
      <c r="DO186" s="477"/>
      <c r="DP186" s="477"/>
      <c r="DQ186" s="477">
        <v>19914</v>
      </c>
      <c r="DR186" s="477"/>
      <c r="DS186" s="477"/>
      <c r="DT186" s="477"/>
      <c r="DU186" s="477"/>
      <c r="DV186" s="477">
        <v>8268</v>
      </c>
      <c r="DW186" s="477"/>
      <c r="DX186" s="477"/>
      <c r="DY186" s="477"/>
      <c r="DZ186" s="477"/>
      <c r="EA186" s="477">
        <v>0</v>
      </c>
      <c r="EB186" s="477"/>
      <c r="EC186" s="477"/>
      <c r="ED186" s="477"/>
      <c r="EE186" s="477"/>
      <c r="EF186" s="477"/>
      <c r="EG186" s="477"/>
      <c r="EH186" s="477"/>
      <c r="EI186" s="477"/>
      <c r="EJ186" s="477"/>
      <c r="EK186" s="477">
        <v>0</v>
      </c>
      <c r="GL186" s="277"/>
      <c r="GM186" s="277"/>
      <c r="GN186" s="277"/>
      <c r="GO186" s="277"/>
      <c r="GP186" s="277"/>
    </row>
    <row r="187" spans="1:198" x14ac:dyDescent="0.35">
      <c r="A187" s="387">
        <v>878</v>
      </c>
      <c r="B187" s="387"/>
      <c r="C187" s="387" t="s">
        <v>254</v>
      </c>
      <c r="CY187" s="277"/>
      <c r="DA187" s="467">
        <v>91602</v>
      </c>
      <c r="DB187" s="456"/>
      <c r="DC187" s="468">
        <v>0</v>
      </c>
      <c r="DD187" s="468">
        <v>0</v>
      </c>
      <c r="DE187" s="468">
        <v>0</v>
      </c>
      <c r="DF187" s="468">
        <v>9264</v>
      </c>
      <c r="DG187" s="468">
        <v>3918</v>
      </c>
      <c r="DH187" s="468"/>
      <c r="DI187" s="468"/>
      <c r="DJ187" s="468"/>
      <c r="DK187" s="468"/>
      <c r="DL187" s="468"/>
      <c r="DM187" s="468"/>
      <c r="DN187" s="468"/>
      <c r="DO187" s="468"/>
      <c r="DP187" s="468"/>
      <c r="DQ187" s="468">
        <v>23214</v>
      </c>
      <c r="DR187" s="468"/>
      <c r="DS187" s="468"/>
      <c r="DT187" s="468"/>
      <c r="DU187" s="468"/>
      <c r="DV187" s="468">
        <v>18564</v>
      </c>
      <c r="DW187" s="468"/>
      <c r="DX187" s="468"/>
      <c r="DY187" s="468"/>
      <c r="DZ187" s="468"/>
      <c r="EA187" s="468">
        <v>18642</v>
      </c>
      <c r="EB187" s="468"/>
      <c r="EC187" s="468"/>
      <c r="ED187" s="468"/>
      <c r="EE187" s="468"/>
      <c r="EF187" s="468"/>
      <c r="EG187" s="468"/>
      <c r="EH187" s="468"/>
      <c r="EI187" s="468"/>
      <c r="EJ187" s="468"/>
      <c r="EK187" s="468">
        <v>18000</v>
      </c>
      <c r="GL187" s="277"/>
      <c r="GM187" s="277"/>
      <c r="GN187" s="277"/>
      <c r="GO187" s="277"/>
      <c r="GP187" s="277"/>
    </row>
    <row r="188" spans="1:198" x14ac:dyDescent="0.35">
      <c r="A188" s="469">
        <v>878</v>
      </c>
      <c r="B188" s="402"/>
      <c r="C188" s="402" t="s">
        <v>330</v>
      </c>
      <c r="DA188" s="470">
        <v>154602</v>
      </c>
      <c r="DB188" s="456"/>
      <c r="DC188" s="468">
        <v>47826</v>
      </c>
      <c r="DD188" s="468">
        <v>47064</v>
      </c>
      <c r="DE188" s="468">
        <v>26772</v>
      </c>
      <c r="DF188" s="468">
        <v>32520</v>
      </c>
      <c r="DG188" s="468">
        <v>420</v>
      </c>
      <c r="DH188" s="468"/>
      <c r="DI188" s="468"/>
      <c r="DJ188" s="468"/>
      <c r="DK188" s="468"/>
      <c r="DL188" s="468"/>
      <c r="DM188" s="468"/>
      <c r="DN188" s="468"/>
      <c r="DO188" s="468"/>
      <c r="DP188" s="468"/>
      <c r="DQ188" s="468">
        <v>0</v>
      </c>
      <c r="DR188" s="468"/>
      <c r="DS188" s="468"/>
      <c r="DT188" s="468"/>
      <c r="DU188" s="468"/>
      <c r="DV188" s="468">
        <v>0</v>
      </c>
      <c r="DW188" s="468"/>
      <c r="DX188" s="468"/>
      <c r="DY188" s="468"/>
      <c r="DZ188" s="468"/>
      <c r="EA188" s="468">
        <v>0</v>
      </c>
      <c r="EB188" s="468"/>
      <c r="EC188" s="468"/>
      <c r="ED188" s="468"/>
      <c r="EE188" s="468"/>
      <c r="EF188" s="468"/>
      <c r="EG188" s="468"/>
      <c r="EH188" s="468"/>
      <c r="EI188" s="468"/>
      <c r="EJ188" s="468"/>
      <c r="EK188" s="468">
        <v>0</v>
      </c>
    </row>
    <row r="189" spans="1:198" x14ac:dyDescent="0.35">
      <c r="A189" s="469">
        <v>878</v>
      </c>
      <c r="B189" s="402"/>
      <c r="C189" s="471" t="s">
        <v>2</v>
      </c>
      <c r="DA189" s="472">
        <v>91032</v>
      </c>
      <c r="DB189" s="456"/>
      <c r="DC189" s="468">
        <v>0</v>
      </c>
      <c r="DD189" s="468">
        <v>0</v>
      </c>
      <c r="DE189" s="468">
        <v>0</v>
      </c>
      <c r="DF189" s="468">
        <v>8862</v>
      </c>
      <c r="DG189" s="468">
        <v>3750</v>
      </c>
      <c r="DH189" s="468"/>
      <c r="DI189" s="468"/>
      <c r="DJ189" s="468"/>
      <c r="DK189" s="468"/>
      <c r="DL189" s="468"/>
      <c r="DM189" s="468"/>
      <c r="DN189" s="468"/>
      <c r="DO189" s="468"/>
      <c r="DP189" s="468"/>
      <c r="DQ189" s="468">
        <v>23214</v>
      </c>
      <c r="DR189" s="468"/>
      <c r="DS189" s="468"/>
      <c r="DT189" s="468"/>
      <c r="DU189" s="468"/>
      <c r="DV189" s="468">
        <v>18564</v>
      </c>
      <c r="DW189" s="468"/>
      <c r="DX189" s="468"/>
      <c r="DY189" s="468"/>
      <c r="DZ189" s="468"/>
      <c r="EA189" s="468">
        <v>18642</v>
      </c>
      <c r="EB189" s="468"/>
      <c r="EC189" s="468"/>
      <c r="ED189" s="468"/>
      <c r="EE189" s="468"/>
      <c r="EF189" s="468"/>
      <c r="EG189" s="468"/>
      <c r="EH189" s="468"/>
      <c r="EI189" s="468"/>
      <c r="EJ189" s="468"/>
      <c r="EK189" s="468">
        <v>18000</v>
      </c>
    </row>
    <row r="190" spans="1:198" x14ac:dyDescent="0.35">
      <c r="A190" s="473">
        <v>878</v>
      </c>
      <c r="B190" s="474"/>
      <c r="C190" s="475" t="s">
        <v>331</v>
      </c>
      <c r="DA190" s="476">
        <v>420</v>
      </c>
      <c r="DB190" s="456"/>
      <c r="DC190" s="477">
        <v>0</v>
      </c>
      <c r="DD190" s="477">
        <v>0</v>
      </c>
      <c r="DE190" s="477">
        <v>0</v>
      </c>
      <c r="DF190" s="477">
        <v>0</v>
      </c>
      <c r="DG190" s="477">
        <v>420</v>
      </c>
      <c r="DH190" s="477"/>
      <c r="DI190" s="477"/>
      <c r="DJ190" s="477"/>
      <c r="DK190" s="477"/>
      <c r="DL190" s="477"/>
      <c r="DM190" s="477"/>
      <c r="DN190" s="477"/>
      <c r="DO190" s="477"/>
      <c r="DP190" s="477"/>
      <c r="DQ190" s="477">
        <v>0</v>
      </c>
      <c r="DR190" s="477"/>
      <c r="DS190" s="477"/>
      <c r="DT190" s="477"/>
      <c r="DU190" s="477"/>
      <c r="DV190" s="477">
        <v>0</v>
      </c>
      <c r="DW190" s="477"/>
      <c r="DX190" s="477"/>
      <c r="DY190" s="477"/>
      <c r="DZ190" s="477"/>
      <c r="EA190" s="477">
        <v>0</v>
      </c>
      <c r="EB190" s="477"/>
      <c r="EC190" s="477"/>
      <c r="ED190" s="477"/>
      <c r="EE190" s="477"/>
      <c r="EF190" s="477"/>
      <c r="EG190" s="477"/>
      <c r="EH190" s="477"/>
      <c r="EI190" s="477"/>
      <c r="EJ190" s="477"/>
      <c r="EK190" s="477">
        <v>0</v>
      </c>
    </row>
    <row r="191" spans="1:198" x14ac:dyDescent="0.35">
      <c r="A191" s="387">
        <v>996</v>
      </c>
      <c r="B191" s="387"/>
      <c r="C191" s="387" t="s">
        <v>254</v>
      </c>
      <c r="CY191" s="277"/>
      <c r="DA191" s="467">
        <v>0</v>
      </c>
      <c r="DB191" s="456"/>
      <c r="DC191" s="468">
        <v>0</v>
      </c>
      <c r="DD191" s="468">
        <v>0</v>
      </c>
      <c r="DE191" s="468">
        <v>0</v>
      </c>
      <c r="DF191" s="468">
        <v>0</v>
      </c>
      <c r="DG191" s="468">
        <v>0</v>
      </c>
      <c r="DH191" s="468"/>
      <c r="DI191" s="468"/>
      <c r="DJ191" s="468"/>
      <c r="DK191" s="468"/>
      <c r="DL191" s="468"/>
      <c r="DM191" s="468"/>
      <c r="DN191" s="468"/>
      <c r="DO191" s="468"/>
      <c r="DP191" s="468"/>
      <c r="DQ191" s="468">
        <v>0</v>
      </c>
      <c r="DR191" s="468"/>
      <c r="DS191" s="468"/>
      <c r="DT191" s="468"/>
      <c r="DU191" s="468"/>
      <c r="DV191" s="468">
        <v>0</v>
      </c>
      <c r="DW191" s="468"/>
      <c r="DX191" s="468"/>
      <c r="DY191" s="468"/>
      <c r="DZ191" s="468"/>
      <c r="EA191" s="468">
        <v>0</v>
      </c>
      <c r="EB191" s="468"/>
      <c r="EC191" s="468"/>
      <c r="ED191" s="468"/>
      <c r="EE191" s="468"/>
      <c r="EF191" s="468"/>
      <c r="EG191" s="468"/>
      <c r="EH191" s="468"/>
      <c r="EI191" s="468"/>
      <c r="EJ191" s="468"/>
      <c r="EK191" s="468">
        <v>0</v>
      </c>
    </row>
    <row r="192" spans="1:198" x14ac:dyDescent="0.35">
      <c r="A192" s="469">
        <v>996</v>
      </c>
      <c r="B192" s="402"/>
      <c r="C192" s="402" t="s">
        <v>330</v>
      </c>
      <c r="DA192" s="470">
        <v>40476</v>
      </c>
      <c r="DB192" s="456"/>
      <c r="DC192" s="468">
        <v>37908</v>
      </c>
      <c r="DD192" s="468">
        <v>2208</v>
      </c>
      <c r="DE192" s="468">
        <v>360</v>
      </c>
      <c r="DF192" s="468">
        <v>0</v>
      </c>
      <c r="DG192" s="468">
        <v>0</v>
      </c>
      <c r="DH192" s="468"/>
      <c r="DI192" s="468"/>
      <c r="DJ192" s="468"/>
      <c r="DK192" s="468"/>
      <c r="DL192" s="468"/>
      <c r="DM192" s="468"/>
      <c r="DN192" s="468"/>
      <c r="DO192" s="468"/>
      <c r="DP192" s="468"/>
      <c r="DQ192" s="468">
        <v>0</v>
      </c>
      <c r="DR192" s="468"/>
      <c r="DS192" s="468"/>
      <c r="DT192" s="468"/>
      <c r="DU192" s="468"/>
      <c r="DV192" s="468">
        <v>0</v>
      </c>
      <c r="DW192" s="468"/>
      <c r="DX192" s="468"/>
      <c r="DY192" s="468"/>
      <c r="DZ192" s="468"/>
      <c r="EA192" s="468">
        <v>0</v>
      </c>
      <c r="EB192" s="468"/>
      <c r="EC192" s="468"/>
      <c r="ED192" s="468"/>
      <c r="EE192" s="468"/>
      <c r="EF192" s="468"/>
      <c r="EG192" s="468"/>
      <c r="EH192" s="468"/>
      <c r="EI192" s="468"/>
      <c r="EJ192" s="468"/>
      <c r="EK192" s="468">
        <v>0</v>
      </c>
    </row>
    <row r="193" spans="1:141" x14ac:dyDescent="0.35">
      <c r="A193" s="469">
        <v>996</v>
      </c>
      <c r="B193" s="402"/>
      <c r="C193" s="471" t="s">
        <v>2</v>
      </c>
      <c r="DA193" s="472">
        <v>0</v>
      </c>
      <c r="DB193" s="456"/>
      <c r="DC193" s="468">
        <v>0</v>
      </c>
      <c r="DD193" s="468">
        <v>0</v>
      </c>
      <c r="DE193" s="468">
        <v>0</v>
      </c>
      <c r="DF193" s="468">
        <v>0</v>
      </c>
      <c r="DG193" s="468">
        <v>0</v>
      </c>
      <c r="DH193" s="468"/>
      <c r="DI193" s="468"/>
      <c r="DJ193" s="468"/>
      <c r="DK193" s="468"/>
      <c r="DL193" s="468"/>
      <c r="DM193" s="468"/>
      <c r="DN193" s="468"/>
      <c r="DO193" s="468"/>
      <c r="DP193" s="468"/>
      <c r="DQ193" s="468">
        <v>0</v>
      </c>
      <c r="DR193" s="468"/>
      <c r="DS193" s="468"/>
      <c r="DT193" s="468"/>
      <c r="DU193" s="468"/>
      <c r="DV193" s="468">
        <v>0</v>
      </c>
      <c r="DW193" s="468"/>
      <c r="DX193" s="468"/>
      <c r="DY193" s="468"/>
      <c r="DZ193" s="468"/>
      <c r="EA193" s="468">
        <v>0</v>
      </c>
      <c r="EB193" s="468"/>
      <c r="EC193" s="468"/>
      <c r="ED193" s="468"/>
      <c r="EE193" s="468"/>
      <c r="EF193" s="468"/>
      <c r="EG193" s="468"/>
      <c r="EH193" s="468"/>
      <c r="EI193" s="468"/>
      <c r="EJ193" s="468"/>
      <c r="EK193" s="468">
        <v>0</v>
      </c>
    </row>
    <row r="194" spans="1:141" x14ac:dyDescent="0.35">
      <c r="A194" s="473">
        <v>996</v>
      </c>
      <c r="B194" s="474"/>
      <c r="C194" s="475" t="s">
        <v>331</v>
      </c>
      <c r="DA194" s="476">
        <v>0</v>
      </c>
      <c r="DB194" s="456"/>
      <c r="DC194" s="477">
        <v>0</v>
      </c>
      <c r="DD194" s="477">
        <v>0</v>
      </c>
      <c r="DE194" s="477">
        <v>0</v>
      </c>
      <c r="DF194" s="477">
        <v>0</v>
      </c>
      <c r="DG194" s="477">
        <v>0</v>
      </c>
      <c r="DH194" s="477"/>
      <c r="DI194" s="477"/>
      <c r="DJ194" s="477"/>
      <c r="DK194" s="477"/>
      <c r="DL194" s="477"/>
      <c r="DM194" s="477"/>
      <c r="DN194" s="477"/>
      <c r="DO194" s="477"/>
      <c r="DP194" s="477"/>
      <c r="DQ194" s="477">
        <v>0</v>
      </c>
      <c r="DR194" s="477"/>
      <c r="DS194" s="477"/>
      <c r="DT194" s="477"/>
      <c r="DU194" s="477"/>
      <c r="DV194" s="477">
        <v>0</v>
      </c>
      <c r="DW194" s="477"/>
      <c r="DX194" s="477"/>
      <c r="DY194" s="477"/>
      <c r="DZ194" s="477"/>
      <c r="EA194" s="477">
        <v>0</v>
      </c>
      <c r="EB194" s="477"/>
      <c r="EC194" s="477"/>
      <c r="ED194" s="477"/>
      <c r="EE194" s="477"/>
      <c r="EF194" s="477"/>
      <c r="EG194" s="477"/>
      <c r="EH194" s="477"/>
      <c r="EI194" s="477"/>
      <c r="EJ194" s="477"/>
      <c r="EK194" s="477">
        <v>0</v>
      </c>
    </row>
    <row r="195" spans="1:141" x14ac:dyDescent="0.35">
      <c r="A195" s="387">
        <v>1906</v>
      </c>
      <c r="B195" s="387"/>
      <c r="C195" s="387" t="s">
        <v>254</v>
      </c>
      <c r="CY195" s="277"/>
      <c r="DA195" s="467">
        <v>0</v>
      </c>
      <c r="DB195" s="456"/>
      <c r="DC195" s="468">
        <v>0</v>
      </c>
      <c r="DD195" s="468">
        <v>0</v>
      </c>
      <c r="DE195" s="468">
        <v>0</v>
      </c>
      <c r="DF195" s="468">
        <v>0</v>
      </c>
      <c r="DG195" s="468">
        <v>0</v>
      </c>
      <c r="DH195" s="468"/>
      <c r="DI195" s="468"/>
      <c r="DJ195" s="468"/>
      <c r="DK195" s="468"/>
      <c r="DL195" s="468"/>
      <c r="DM195" s="468"/>
      <c r="DN195" s="468"/>
      <c r="DO195" s="468"/>
      <c r="DP195" s="468"/>
      <c r="DQ195" s="468">
        <v>0</v>
      </c>
      <c r="DR195" s="468"/>
      <c r="DS195" s="468"/>
      <c r="DT195" s="468"/>
      <c r="DU195" s="468"/>
      <c r="DV195" s="468">
        <v>0</v>
      </c>
      <c r="DW195" s="468"/>
      <c r="DX195" s="468"/>
      <c r="DY195" s="468"/>
      <c r="DZ195" s="468"/>
      <c r="EA195" s="468">
        <v>0</v>
      </c>
      <c r="EB195" s="468"/>
      <c r="EC195" s="468"/>
      <c r="ED195" s="468"/>
      <c r="EE195" s="468"/>
      <c r="EF195" s="468"/>
      <c r="EG195" s="468"/>
      <c r="EH195" s="468"/>
      <c r="EI195" s="468"/>
      <c r="EJ195" s="468"/>
      <c r="EK195" s="468">
        <v>0</v>
      </c>
    </row>
    <row r="196" spans="1:141" x14ac:dyDescent="0.35">
      <c r="A196" s="469">
        <v>1906</v>
      </c>
      <c r="B196" s="402"/>
      <c r="C196" s="402" t="s">
        <v>330</v>
      </c>
      <c r="DA196" s="470">
        <v>61548</v>
      </c>
      <c r="DB196" s="456"/>
      <c r="DC196" s="468">
        <v>0</v>
      </c>
      <c r="DD196" s="468">
        <v>5196</v>
      </c>
      <c r="DE196" s="468">
        <v>12522</v>
      </c>
      <c r="DF196" s="468">
        <v>21318</v>
      </c>
      <c r="DG196" s="468">
        <v>16224</v>
      </c>
      <c r="DH196" s="468"/>
      <c r="DI196" s="468"/>
      <c r="DJ196" s="468"/>
      <c r="DK196" s="468"/>
      <c r="DL196" s="468"/>
      <c r="DM196" s="468"/>
      <c r="DN196" s="468"/>
      <c r="DO196" s="468"/>
      <c r="DP196" s="468"/>
      <c r="DQ196" s="468">
        <v>4110</v>
      </c>
      <c r="DR196" s="468"/>
      <c r="DS196" s="468"/>
      <c r="DT196" s="468"/>
      <c r="DU196" s="468"/>
      <c r="DV196" s="468">
        <v>1140</v>
      </c>
      <c r="DW196" s="468"/>
      <c r="DX196" s="468"/>
      <c r="DY196" s="468"/>
      <c r="DZ196" s="468"/>
      <c r="EA196" s="468">
        <v>1038</v>
      </c>
      <c r="EB196" s="468"/>
      <c r="EC196" s="468"/>
      <c r="ED196" s="468"/>
      <c r="EE196" s="468"/>
      <c r="EF196" s="468"/>
      <c r="EG196" s="468"/>
      <c r="EH196" s="468"/>
      <c r="EI196" s="468"/>
      <c r="EJ196" s="468"/>
      <c r="EK196" s="468">
        <v>0</v>
      </c>
    </row>
    <row r="197" spans="1:141" x14ac:dyDescent="0.35">
      <c r="A197" s="469">
        <v>1906</v>
      </c>
      <c r="B197" s="402"/>
      <c r="C197" s="471" t="s">
        <v>2</v>
      </c>
      <c r="DA197" s="472">
        <v>0</v>
      </c>
      <c r="DB197" s="456"/>
      <c r="DC197" s="468">
        <v>0</v>
      </c>
      <c r="DD197" s="468">
        <v>0</v>
      </c>
      <c r="DE197" s="468">
        <v>0</v>
      </c>
      <c r="DF197" s="468">
        <v>0</v>
      </c>
      <c r="DG197" s="468">
        <v>0</v>
      </c>
      <c r="DH197" s="468"/>
      <c r="DI197" s="468"/>
      <c r="DJ197" s="468"/>
      <c r="DK197" s="468"/>
      <c r="DL197" s="468"/>
      <c r="DM197" s="468"/>
      <c r="DN197" s="468"/>
      <c r="DO197" s="468"/>
      <c r="DP197" s="468"/>
      <c r="DQ197" s="468">
        <v>0</v>
      </c>
      <c r="DR197" s="468"/>
      <c r="DS197" s="468"/>
      <c r="DT197" s="468"/>
      <c r="DU197" s="468"/>
      <c r="DV197" s="468">
        <v>0</v>
      </c>
      <c r="DW197" s="468"/>
      <c r="DX197" s="468"/>
      <c r="DY197" s="468"/>
      <c r="DZ197" s="468"/>
      <c r="EA197" s="468">
        <v>0</v>
      </c>
      <c r="EB197" s="468"/>
      <c r="EC197" s="468"/>
      <c r="ED197" s="468"/>
      <c r="EE197" s="468"/>
      <c r="EF197" s="468"/>
      <c r="EG197" s="468"/>
      <c r="EH197" s="468"/>
      <c r="EI197" s="468"/>
      <c r="EJ197" s="468"/>
      <c r="EK197" s="468">
        <v>0</v>
      </c>
    </row>
    <row r="198" spans="1:141" x14ac:dyDescent="0.35">
      <c r="A198" s="473">
        <v>1906</v>
      </c>
      <c r="B198" s="474"/>
      <c r="C198" s="475" t="s">
        <v>331</v>
      </c>
      <c r="DA198" s="476">
        <v>19056</v>
      </c>
      <c r="DB198" s="456"/>
      <c r="DC198" s="477">
        <v>0</v>
      </c>
      <c r="DD198" s="477">
        <v>0</v>
      </c>
      <c r="DE198" s="477">
        <v>0</v>
      </c>
      <c r="DF198" s="477">
        <v>0</v>
      </c>
      <c r="DG198" s="477">
        <v>12768</v>
      </c>
      <c r="DH198" s="477"/>
      <c r="DI198" s="477"/>
      <c r="DJ198" s="477"/>
      <c r="DK198" s="477"/>
      <c r="DL198" s="477"/>
      <c r="DM198" s="477"/>
      <c r="DN198" s="477"/>
      <c r="DO198" s="477"/>
      <c r="DP198" s="477"/>
      <c r="DQ198" s="477">
        <v>4110</v>
      </c>
      <c r="DR198" s="477"/>
      <c r="DS198" s="477"/>
      <c r="DT198" s="477"/>
      <c r="DU198" s="477"/>
      <c r="DV198" s="477">
        <v>1140</v>
      </c>
      <c r="DW198" s="477"/>
      <c r="DX198" s="477"/>
      <c r="DY198" s="477"/>
      <c r="DZ198" s="477"/>
      <c r="EA198" s="477">
        <v>1038</v>
      </c>
      <c r="EB198" s="477"/>
      <c r="EC198" s="477"/>
      <c r="ED198" s="477"/>
      <c r="EE198" s="477"/>
      <c r="EF198" s="477"/>
      <c r="EG198" s="477"/>
      <c r="EH198" s="477"/>
      <c r="EI198" s="477"/>
      <c r="EJ198" s="477"/>
      <c r="EK198" s="477">
        <v>0</v>
      </c>
    </row>
    <row r="199" spans="1:141" x14ac:dyDescent="0.35">
      <c r="A199" s="479" t="s">
        <v>253</v>
      </c>
      <c r="B199" s="479"/>
      <c r="C199" s="479" t="s">
        <v>254</v>
      </c>
      <c r="DA199" s="480">
        <v>2181616</v>
      </c>
      <c r="DB199" s="456"/>
      <c r="DC199" s="481">
        <v>0</v>
      </c>
      <c r="DD199" s="481">
        <v>0</v>
      </c>
      <c r="DE199" s="481">
        <v>0</v>
      </c>
      <c r="DF199" s="481">
        <v>141129</v>
      </c>
      <c r="DG199" s="481">
        <v>260088</v>
      </c>
      <c r="DH199" s="481"/>
      <c r="DI199" s="481"/>
      <c r="DJ199" s="481"/>
      <c r="DK199" s="481"/>
      <c r="DL199" s="481"/>
      <c r="DM199" s="481"/>
      <c r="DN199" s="481"/>
      <c r="DO199" s="481"/>
      <c r="DP199" s="481"/>
      <c r="DQ199" s="481">
        <v>280888</v>
      </c>
      <c r="DR199" s="481"/>
      <c r="DS199" s="481"/>
      <c r="DT199" s="481"/>
      <c r="DU199" s="481"/>
      <c r="DV199" s="481">
        <v>445676</v>
      </c>
      <c r="DW199" s="481"/>
      <c r="DX199" s="481"/>
      <c r="DY199" s="481"/>
      <c r="DZ199" s="481"/>
      <c r="EA199" s="481">
        <v>448798</v>
      </c>
      <c r="EB199" s="481"/>
      <c r="EC199" s="481"/>
      <c r="ED199" s="481"/>
      <c r="EE199" s="481"/>
      <c r="EF199" s="481"/>
      <c r="EG199" s="481"/>
      <c r="EH199" s="481"/>
      <c r="EI199" s="481"/>
      <c r="EJ199" s="481"/>
      <c r="EK199" s="481">
        <v>605037</v>
      </c>
    </row>
    <row r="200" spans="1:141" x14ac:dyDescent="0.35">
      <c r="A200" s="482" t="s">
        <v>253</v>
      </c>
      <c r="B200" s="483"/>
      <c r="C200" s="483" t="s">
        <v>330</v>
      </c>
      <c r="DA200" s="484">
        <v>2818598</v>
      </c>
      <c r="DB200" s="456"/>
      <c r="DC200" s="481">
        <v>576824</v>
      </c>
      <c r="DD200" s="481">
        <v>444504</v>
      </c>
      <c r="DE200" s="481">
        <v>564810</v>
      </c>
      <c r="DF200" s="481">
        <v>682086</v>
      </c>
      <c r="DG200" s="481">
        <v>319836</v>
      </c>
      <c r="DH200" s="481"/>
      <c r="DI200" s="481"/>
      <c r="DJ200" s="481"/>
      <c r="DK200" s="481"/>
      <c r="DL200" s="481"/>
      <c r="DM200" s="481"/>
      <c r="DN200" s="481"/>
      <c r="DO200" s="481"/>
      <c r="DP200" s="481"/>
      <c r="DQ200" s="481">
        <v>140664</v>
      </c>
      <c r="DR200" s="481"/>
      <c r="DS200" s="481"/>
      <c r="DT200" s="481"/>
      <c r="DU200" s="481"/>
      <c r="DV200" s="481">
        <v>84060</v>
      </c>
      <c r="DW200" s="481"/>
      <c r="DX200" s="481"/>
      <c r="DY200" s="481"/>
      <c r="DZ200" s="481"/>
      <c r="EA200" s="481">
        <v>4686</v>
      </c>
      <c r="EB200" s="481"/>
      <c r="EC200" s="481"/>
      <c r="ED200" s="481"/>
      <c r="EE200" s="481"/>
      <c r="EF200" s="481"/>
      <c r="EG200" s="481"/>
      <c r="EH200" s="481"/>
      <c r="EI200" s="481"/>
      <c r="EJ200" s="481"/>
      <c r="EK200" s="481">
        <v>1128</v>
      </c>
    </row>
    <row r="201" spans="1:141" x14ac:dyDescent="0.35">
      <c r="A201" s="482" t="s">
        <v>253</v>
      </c>
      <c r="B201" s="483"/>
      <c r="C201" s="485" t="s">
        <v>2</v>
      </c>
      <c r="DA201" s="486">
        <v>1938199</v>
      </c>
      <c r="DB201" s="456"/>
      <c r="DC201" s="487">
        <v>0</v>
      </c>
      <c r="DD201" s="487">
        <v>0</v>
      </c>
      <c r="DE201" s="487">
        <v>0</v>
      </c>
      <c r="DF201" s="487">
        <v>52788</v>
      </c>
      <c r="DG201" s="487">
        <v>148824</v>
      </c>
      <c r="DH201" s="487"/>
      <c r="DI201" s="487"/>
      <c r="DJ201" s="487"/>
      <c r="DK201" s="487"/>
      <c r="DL201" s="487"/>
      <c r="DM201" s="487"/>
      <c r="DN201" s="487"/>
      <c r="DO201" s="487"/>
      <c r="DP201" s="487"/>
      <c r="DQ201" s="487">
        <v>244342</v>
      </c>
      <c r="DR201" s="487"/>
      <c r="DS201" s="487"/>
      <c r="DT201" s="487"/>
      <c r="DU201" s="487"/>
      <c r="DV201" s="487">
        <v>438914</v>
      </c>
      <c r="DW201" s="487"/>
      <c r="DX201" s="487"/>
      <c r="DY201" s="487"/>
      <c r="DZ201" s="487"/>
      <c r="EA201" s="487">
        <v>448798</v>
      </c>
      <c r="EB201" s="487"/>
      <c r="EC201" s="487"/>
      <c r="ED201" s="487"/>
      <c r="EE201" s="487"/>
      <c r="EF201" s="487"/>
      <c r="EG201" s="487"/>
      <c r="EH201" s="487"/>
      <c r="EI201" s="487"/>
      <c r="EJ201" s="487"/>
      <c r="EK201" s="487">
        <v>604533</v>
      </c>
    </row>
    <row r="202" spans="1:141" x14ac:dyDescent="0.35">
      <c r="A202" s="488" t="s">
        <v>253</v>
      </c>
      <c r="B202" s="489"/>
      <c r="C202" s="490" t="s">
        <v>331</v>
      </c>
      <c r="DA202" s="491">
        <v>455100</v>
      </c>
      <c r="DB202" s="456"/>
      <c r="DC202" s="492">
        <v>0</v>
      </c>
      <c r="DD202" s="492">
        <v>0</v>
      </c>
      <c r="DE202" s="492">
        <v>0</v>
      </c>
      <c r="DF202" s="492">
        <v>0</v>
      </c>
      <c r="DG202" s="492">
        <v>224562</v>
      </c>
      <c r="DH202" s="492"/>
      <c r="DI202" s="492"/>
      <c r="DJ202" s="492"/>
      <c r="DK202" s="492"/>
      <c r="DL202" s="492"/>
      <c r="DM202" s="492"/>
      <c r="DN202" s="492"/>
      <c r="DO202" s="492"/>
      <c r="DP202" s="492"/>
      <c r="DQ202" s="492">
        <v>140664</v>
      </c>
      <c r="DR202" s="492"/>
      <c r="DS202" s="492"/>
      <c r="DT202" s="492"/>
      <c r="DU202" s="492"/>
      <c r="DV202" s="492">
        <v>84060</v>
      </c>
      <c r="DW202" s="492"/>
      <c r="DX202" s="492"/>
      <c r="DY202" s="492"/>
      <c r="DZ202" s="492"/>
      <c r="EA202" s="492">
        <v>4686</v>
      </c>
      <c r="EB202" s="492"/>
      <c r="EC202" s="492"/>
      <c r="ED202" s="492"/>
      <c r="EE202" s="492"/>
      <c r="EF202" s="492"/>
      <c r="EG202" s="492"/>
      <c r="EH202" s="492"/>
      <c r="EI202" s="492"/>
      <c r="EJ202" s="492"/>
      <c r="EK202" s="492">
        <v>1128</v>
      </c>
    </row>
    <row r="203" spans="1:141" x14ac:dyDescent="0.35">
      <c r="E203" s="456"/>
      <c r="F203" s="456"/>
      <c r="G203" s="456"/>
      <c r="H203" s="456"/>
      <c r="I203" s="456"/>
      <c r="J203" s="456"/>
      <c r="K203" s="456"/>
      <c r="L203" s="456"/>
      <c r="M203" s="456"/>
      <c r="N203" s="456"/>
      <c r="O203" s="456"/>
      <c r="P203" s="456"/>
      <c r="Q203" s="456"/>
      <c r="BO203" s="277"/>
    </row>
    <row r="204" spans="1:141" x14ac:dyDescent="0.35">
      <c r="E204" s="456"/>
      <c r="F204" s="456"/>
      <c r="G204" s="456"/>
      <c r="H204" s="456"/>
      <c r="I204" s="456"/>
      <c r="J204" s="456"/>
      <c r="K204" s="456"/>
      <c r="L204" s="456"/>
      <c r="M204" s="456"/>
      <c r="N204" s="456"/>
      <c r="O204" s="456"/>
      <c r="P204" s="456"/>
      <c r="Q204" s="456"/>
    </row>
    <row r="205" spans="1:141" x14ac:dyDescent="0.35">
      <c r="E205" s="456"/>
      <c r="F205" s="456"/>
      <c r="G205" s="456"/>
      <c r="H205" s="456"/>
      <c r="I205" s="456"/>
      <c r="J205" s="456"/>
      <c r="K205" s="456"/>
      <c r="L205" s="456"/>
      <c r="M205" s="456"/>
      <c r="N205" s="456"/>
      <c r="O205" s="456"/>
      <c r="P205" s="456"/>
      <c r="Q205" s="456"/>
    </row>
    <row r="206" spans="1:141" x14ac:dyDescent="0.35">
      <c r="E206" s="456"/>
      <c r="F206" s="456"/>
      <c r="G206" s="456"/>
      <c r="H206" s="456"/>
      <c r="I206" s="456"/>
      <c r="J206" s="456"/>
      <c r="K206" s="456"/>
      <c r="L206" s="456"/>
      <c r="M206" s="456"/>
      <c r="N206" s="456"/>
      <c r="O206" s="456"/>
      <c r="P206" s="456"/>
      <c r="Q206" s="456"/>
    </row>
  </sheetData>
  <autoFilter ref="A8:JP137" xr:uid="{45D087E4-9823-447E-BAD0-E30A50C26640}">
    <filterColumn colId="274">
      <filters blank="1">
        <filter val="1"/>
      </filters>
    </filterColumn>
  </autoFilter>
  <mergeCells count="125">
    <mergeCell ref="JL5:JL6"/>
    <mergeCell ref="JM5:JM6"/>
    <mergeCell ref="JN5:JN6"/>
    <mergeCell ref="A7:C7"/>
    <mergeCell ref="A139:A140"/>
    <mergeCell ref="C139:C140"/>
    <mergeCell ref="DA139:DA140"/>
    <mergeCell ref="DC139:DQ139"/>
    <mergeCell ref="DV139:EK139"/>
    <mergeCell ref="JB5:JB6"/>
    <mergeCell ref="JC5:JC6"/>
    <mergeCell ref="JD5:JD6"/>
    <mergeCell ref="JE5:JI5"/>
    <mergeCell ref="JJ5:JJ6"/>
    <mergeCell ref="JK5:JK6"/>
    <mergeCell ref="IM5:IM6"/>
    <mergeCell ref="IN5:IS5"/>
    <mergeCell ref="IT5:IT6"/>
    <mergeCell ref="IU5:IU6"/>
    <mergeCell ref="IV5:IV6"/>
    <mergeCell ref="IW5:JA5"/>
    <mergeCell ref="IC5:IC6"/>
    <mergeCell ref="ID5:ID6"/>
    <mergeCell ref="IE5:IE6"/>
    <mergeCell ref="IF5:IJ5"/>
    <mergeCell ref="IK5:IK6"/>
    <mergeCell ref="IL5:IL6"/>
    <mergeCell ref="HN5:HQ5"/>
    <mergeCell ref="HR5:HR6"/>
    <mergeCell ref="HS5:HV5"/>
    <mergeCell ref="HW5:HW6"/>
    <mergeCell ref="HX5:IA5"/>
    <mergeCell ref="IB5:IB6"/>
    <mergeCell ref="GY5:HB5"/>
    <mergeCell ref="HC5:HC6"/>
    <mergeCell ref="HD5:HG5"/>
    <mergeCell ref="HH5:HH6"/>
    <mergeCell ref="HI5:HL5"/>
    <mergeCell ref="HM5:HM6"/>
    <mergeCell ref="GK5:GO5"/>
    <mergeCell ref="GP5:GP6"/>
    <mergeCell ref="GQ5:GQ6"/>
    <mergeCell ref="GR5:GR6"/>
    <mergeCell ref="GS5:GS6"/>
    <mergeCell ref="GT5:GX5"/>
    <mergeCell ref="FS5:FW5"/>
    <mergeCell ref="FX5:FX6"/>
    <mergeCell ref="FY5:GC5"/>
    <mergeCell ref="GD5:GD6"/>
    <mergeCell ref="GE5:GI5"/>
    <mergeCell ref="GJ5:GJ6"/>
    <mergeCell ref="EU5:EZ5"/>
    <mergeCell ref="FA5:FF5"/>
    <mergeCell ref="FG5:FK5"/>
    <mergeCell ref="FL5:FL6"/>
    <mergeCell ref="FM5:FQ5"/>
    <mergeCell ref="FR5:FR6"/>
    <mergeCell ref="EG5:EJ5"/>
    <mergeCell ref="EK5:EK6"/>
    <mergeCell ref="EL5:EL6"/>
    <mergeCell ref="EM5:EM6"/>
    <mergeCell ref="EN5:EN6"/>
    <mergeCell ref="EO5:ET5"/>
    <mergeCell ref="DR5:DU5"/>
    <mergeCell ref="DV5:DV6"/>
    <mergeCell ref="DW5:DZ5"/>
    <mergeCell ref="EA5:EA6"/>
    <mergeCell ref="EB5:EE5"/>
    <mergeCell ref="EF5:EF6"/>
    <mergeCell ref="DB5:DB6"/>
    <mergeCell ref="DC5:DG5"/>
    <mergeCell ref="DH5:DK5"/>
    <mergeCell ref="DL5:DL6"/>
    <mergeCell ref="DM5:DP5"/>
    <mergeCell ref="DQ5:DQ6"/>
    <mergeCell ref="CP5:CS5"/>
    <mergeCell ref="CT5:CT6"/>
    <mergeCell ref="CU5:CX5"/>
    <mergeCell ref="CY5:CY6"/>
    <mergeCell ref="CZ5:CZ6"/>
    <mergeCell ref="DA5:DA6"/>
    <mergeCell ref="CE5:CE6"/>
    <mergeCell ref="CF5:CI5"/>
    <mergeCell ref="CJ5:CJ6"/>
    <mergeCell ref="CK5:CN5"/>
    <mergeCell ref="CO5:CO6"/>
    <mergeCell ref="BN5:BN6"/>
    <mergeCell ref="BO5:BO6"/>
    <mergeCell ref="BP5:BP6"/>
    <mergeCell ref="BQ5:BU5"/>
    <mergeCell ref="BV5:BY5"/>
    <mergeCell ref="BZ5:BZ6"/>
    <mergeCell ref="BH5:BL5"/>
    <mergeCell ref="BM5:BM6"/>
    <mergeCell ref="AD5:AH5"/>
    <mergeCell ref="AI5:AI6"/>
    <mergeCell ref="AJ5:AN5"/>
    <mergeCell ref="AO5:AO6"/>
    <mergeCell ref="AP5:AT5"/>
    <mergeCell ref="AU5:AU6"/>
    <mergeCell ref="CA5:CD5"/>
    <mergeCell ref="A1:JN1"/>
    <mergeCell ref="A4:A6"/>
    <mergeCell ref="C4:C6"/>
    <mergeCell ref="D4:BN4"/>
    <mergeCell ref="BO4:CZ4"/>
    <mergeCell ref="DA4:EL4"/>
    <mergeCell ref="EM4:GQ4"/>
    <mergeCell ref="GR4:IC4"/>
    <mergeCell ref="ID4:IK4"/>
    <mergeCell ref="IL4:IT4"/>
    <mergeCell ref="IU4:JB4"/>
    <mergeCell ref="JC4:JJ4"/>
    <mergeCell ref="JK4:JN4"/>
    <mergeCell ref="D5:D6"/>
    <mergeCell ref="E5:E6"/>
    <mergeCell ref="F5:K5"/>
    <mergeCell ref="L5:Q5"/>
    <mergeCell ref="R5:W5"/>
    <mergeCell ref="X5:AB5"/>
    <mergeCell ref="AC5:AC6"/>
    <mergeCell ref="AV5:AZ5"/>
    <mergeCell ref="BA5:BA6"/>
    <mergeCell ref="BB5:BF5"/>
    <mergeCell ref="BG5:BG6"/>
  </mergeCells>
  <conditionalFormatting sqref="D16:JN16 D24:JN24 D32:JN32 D40:JN40 D48:JN48 D56:JN56 D64:JN64 D72:JN72 D80:JN80 D88:JN88 D96:JN96 D104:JN104 D112:JN112 D120:JN120 C174 C178 C182 C186 C190 C194 C198 C202">
    <cfRule type="cellIs" dxfId="160" priority="30" operator="lessThan">
      <formula>0</formula>
    </cfRule>
  </conditionalFormatting>
  <conditionalFormatting sqref="BN9:BN15 CZ9:CZ15 EL9:EL15 GQ9:GQ15 IK9:IK15 IT9:IT15 JB9:JB15 JJ9:JJ15 JN9:JN15 BN25:BN31 CZ25:CZ31 EL25:EL31 GQ25:GQ31 IK25:IK31 IT25:IT31 JB25:JB31 JJ25:JJ31 JN25:JN31 BN33:BN39 CZ33:CZ39 EL33:EL39 GQ33:GQ39 IK33:IK39 IT33:IT39 JB33:JB39 JJ33:JJ39 JN33:JN39 BN41:BN47 CZ41:CZ47 EL41:EL47 GQ41:GQ47 IK41:IK47 IT41:IT47 JB41:JB47 JJ41:JJ47 JN41:JN47 BN49:BN55 CZ49:CZ55 EL49:EL55 GQ49:GQ55 IK49:IK55 IT49:IT55 JB49:JB55 JJ49:JJ55 JN49:JN55 BN57:BN63 CZ57:CZ63 EL57:EL63 GQ57:GQ63 IK57:IK63 IT57:IT63 JB57:JB63 JJ57:JJ63 JN57:JN63 BN65:BN71 CZ65:CZ71 EL65:EL71 GQ65:GQ71 IK65:IK71 IT65:IT71 JB65:JB71 JJ65:JJ71 JN65:JN71 BN73:BN79 CZ73:CZ79 EL73:EL79 GQ73:GQ79 IK73:IK79 IT73:IT79 JB73:JB79 JJ73:JJ79 JN73:JN79 BN81:BN87 CZ81:CZ87 EL81:EL87 GQ81:GQ87 IK81:IK87 IT81:IT87 JB81:JB87 JJ81:JJ87 JN81:JN87 BN89:BN95 CZ89:CZ95 EL89:EL95 GQ89:GQ95 IK89:IK95 IT89:IT95 JB89:JB95 JJ89:JJ95 JN89:JN95 BN97:BN103 CZ97:CZ103 EL97:EL103 GQ97:GQ103 IK97:IK103 IT97:IT103 JB97:JB103 JJ97:JJ103 JN97:JN103 BN105:BN111 CZ105:CZ111 EL105:EL111 GQ105:GQ111 IK105:IK111 IT105:IT111 JB105:JB111 JJ105:JJ111 JN105:JN111 BN113:BN119 CZ113:CZ119 EL113:EL119 GQ113:GQ119 IK113:IK119 IT113:IT119 JB113:JB119 JJ113:JJ119 JN113:JN119 BN121:BN134 CZ121:CZ134 EL121:EL134 GQ121:GQ134 IK121:IK134 IT121:IT134 JB121:JB134 JJ121:JJ134 JN121:JN134">
    <cfRule type="cellIs" dxfId="159" priority="41" operator="greaterThan">
      <formula>0</formula>
    </cfRule>
  </conditionalFormatting>
  <conditionalFormatting sqref="BN17:BN23 CZ17:CZ23 EL17:EL23 GQ17:GQ23 IK17:IK23 IT17:IT23 JB17:JB23 JJ17:JJ23 JN17:JN23">
    <cfRule type="cellIs" dxfId="158" priority="24" operator="greaterThan">
      <formula>0</formula>
    </cfRule>
  </conditionalFormatting>
  <conditionalFormatting sqref="CZ9:CZ15 CZ25:CZ31 CZ33:CZ39 CZ41:CZ47 CZ49:CZ55 CZ57:CZ63 CZ65:CZ71 CZ73:CZ79 CZ81:CZ87 CZ89:CZ95 CZ97:CZ103 CZ105:CZ111 CZ113:CZ119 CZ121:CZ134">
    <cfRule type="cellIs" dxfId="157" priority="40" operator="lessThan">
      <formula>0</formula>
    </cfRule>
  </conditionalFormatting>
  <conditionalFormatting sqref="CZ17:CZ23">
    <cfRule type="cellIs" dxfId="156" priority="23" operator="lessThan">
      <formula>0</formula>
    </cfRule>
  </conditionalFormatting>
  <conditionalFormatting sqref="CZ135">
    <cfRule type="cellIs" dxfId="155" priority="39" operator="lessThan">
      <formula>0</formula>
    </cfRule>
  </conditionalFormatting>
  <conditionalFormatting sqref="DA145:EJ145 DA149:EJ149 DA153:EJ153 DA157:EJ157 DA161:EJ161 DA165:EJ165 DA169:EJ169 DA173:EJ173 DA177:EJ177 DA185:EJ185 DA189:EJ189 DA197:EJ197">
    <cfRule type="cellIs" dxfId="154" priority="18" operator="lessThan">
      <formula>0</formula>
    </cfRule>
  </conditionalFormatting>
  <conditionalFormatting sqref="DA146:EK146 DA150:EK150 DA154:EK154 DA158:EK158 DA162:EK162 DA166:EK166 DA170:EK170 DA174:EK174 DA178:EK178 DA182:EK182 DA186:EK186 DA190:EK190 DA194:EK194 DA198:EK198 DA202:EK202">
    <cfRule type="cellIs" dxfId="153" priority="13" operator="lessThan">
      <formula>0</formula>
    </cfRule>
  </conditionalFormatting>
  <conditionalFormatting sqref="DA201:EK201">
    <cfRule type="cellIs" dxfId="152" priority="12" operator="lessThan">
      <formula>0</formula>
    </cfRule>
  </conditionalFormatting>
  <conditionalFormatting sqref="DC143:EJ144">
    <cfRule type="cellIs" dxfId="151" priority="9" operator="lessThan">
      <formula>0</formula>
    </cfRule>
  </conditionalFormatting>
  <conditionalFormatting sqref="DC147:EJ148 DC151:EJ152 DC155:EJ156 DC159:EJ160 DC163:EJ164 DC167:EJ168 DC171:EJ172 DC175:EJ176 DC179:EK181 DC183:EJ184 DC187:EJ188 DC191:EK193 DC195:EJ196">
    <cfRule type="cellIs" dxfId="150" priority="1" operator="lessThan">
      <formula>0</formula>
    </cfRule>
  </conditionalFormatting>
  <conditionalFormatting sqref="EK143:EK145">
    <cfRule type="cellIs" dxfId="149" priority="11" operator="lessThan">
      <formula>0</formula>
    </cfRule>
  </conditionalFormatting>
  <conditionalFormatting sqref="EK147:EK149 EK151:EK153 EK155:EK157 EK159:EK161 EK163:EK165 EK167:EK169 EK171:EK173 EK175:EK177 EK183:EK185 EK187:EK189 EK195:EK197">
    <cfRule type="cellIs" dxfId="148" priority="10" operator="lessThan">
      <formula>0</formula>
    </cfRule>
  </conditionalFormatting>
  <conditionalFormatting sqref="EL9:EL15">
    <cfRule type="cellIs" dxfId="147" priority="29" operator="lessThan">
      <formula>0</formula>
    </cfRule>
  </conditionalFormatting>
  <conditionalFormatting sqref="EL17:EL23">
    <cfRule type="cellIs" dxfId="146" priority="21" operator="lessThan">
      <formula>0</formula>
    </cfRule>
  </conditionalFormatting>
  <conditionalFormatting sqref="EL25:EL31 EL33:EL39 EL41:EL47 EL49:EL55 EL57:EL63 EL65:EL71 EL73:EL79 EL81:EL87 EL89:EL95 EL97:EL103 EL105:EL111 EL113:EL119">
    <cfRule type="cellIs" dxfId="145" priority="28" operator="lessThan">
      <formula>0</formula>
    </cfRule>
  </conditionalFormatting>
  <conditionalFormatting sqref="EL121:EL134">
    <cfRule type="cellIs" dxfId="144" priority="38" operator="lessThan">
      <formula>0</formula>
    </cfRule>
  </conditionalFormatting>
  <conditionalFormatting sqref="EL135">
    <cfRule type="cellIs" dxfId="143" priority="37" operator="lessThan">
      <formula>0</formula>
    </cfRule>
  </conditionalFormatting>
  <conditionalFormatting sqref="GQ9:GQ15">
    <cfRule type="cellIs" dxfId="142" priority="26" operator="lessThan">
      <formula>0</formula>
    </cfRule>
  </conditionalFormatting>
  <conditionalFormatting sqref="GQ17:GQ23">
    <cfRule type="cellIs" dxfId="141" priority="19" operator="lessThan">
      <formula>0</formula>
    </cfRule>
  </conditionalFormatting>
  <conditionalFormatting sqref="GQ25:GQ31 GQ33:GQ39 GQ41:GQ47 GQ49:GQ55 GQ57:GQ63 GQ65:GQ71 GQ73:GQ79 GQ81:GQ87 GQ89:GQ95 GQ97:GQ103 GQ105:GQ111 GQ113:GQ119">
    <cfRule type="cellIs" dxfId="140" priority="25" operator="lessThan">
      <formula>0</formula>
    </cfRule>
  </conditionalFormatting>
  <conditionalFormatting sqref="GQ121:GQ134">
    <cfRule type="cellIs" dxfId="139" priority="36" operator="lessThan">
      <formula>0</formula>
    </cfRule>
  </conditionalFormatting>
  <conditionalFormatting sqref="GQ135">
    <cfRule type="cellIs" dxfId="138" priority="35" operator="lessThan">
      <formula>0</formula>
    </cfRule>
  </conditionalFormatting>
  <conditionalFormatting sqref="GY143:HR145">
    <cfRule type="cellIs" dxfId="137" priority="15" operator="lessThan">
      <formula>0</formula>
    </cfRule>
  </conditionalFormatting>
  <conditionalFormatting sqref="GY146:HR146 GY150:HR150 GY154:HR154 GY158:HR158 GY162:HR162 GY166:HR166 GY170:HR170 GY174:HR174 GY178:HR178 GY182:HR182 GY186:HR186 GY190:HR190 GY194:HR194 GY198:HR198 GY202:HR202">
    <cfRule type="cellIs" dxfId="136" priority="17" operator="lessThan">
      <formula>0</formula>
    </cfRule>
  </conditionalFormatting>
  <conditionalFormatting sqref="GY147:HR149 GY151:HR153 GY155:HR157 GY159:HR161 GY163:HR165 GY167:HR169 GY171:HR173 GY175:HR177 GY179:HR181 GY183:HR185 GY187:HR189 GY191:HR193 GY195:HR197">
    <cfRule type="cellIs" dxfId="135" priority="14" operator="lessThan">
      <formula>0</formula>
    </cfRule>
  </conditionalFormatting>
  <conditionalFormatting sqref="GY201:HR201">
    <cfRule type="cellIs" dxfId="134" priority="16" operator="lessThan">
      <formula>0</formula>
    </cfRule>
  </conditionalFormatting>
  <conditionalFormatting sqref="IC9:IC15 IC25:IC31 IC33:IC39 IC41:IC47 IC49:IC55 IC57:IC63 IC65:IC71 IC73:IC79 IC81:IC87 IC89:IC95 IC97:IC103 IC105:IC111 IC113:IC119 IC121:IC134">
    <cfRule type="cellIs" dxfId="133" priority="8" operator="greaterThan">
      <formula>0</formula>
    </cfRule>
  </conditionalFormatting>
  <conditionalFormatting sqref="IC9:IC15">
    <cfRule type="cellIs" dxfId="132" priority="5" operator="lessThan">
      <formula>0</formula>
    </cfRule>
  </conditionalFormatting>
  <conditionalFormatting sqref="IC17:IC23">
    <cfRule type="cellIs" dxfId="131" priority="2" operator="lessThan">
      <formula>0</formula>
    </cfRule>
    <cfRule type="cellIs" dxfId="130" priority="3" operator="greaterThan">
      <formula>0</formula>
    </cfRule>
  </conditionalFormatting>
  <conditionalFormatting sqref="IC25:IC31 IC33:IC39 IC41:IC47 IC49:IC55 IC57:IC63 IC65:IC71 IC73:IC79 IC81:IC87 IC89:IC95 IC97:IC103 IC105:IC111 IC113:IC119">
    <cfRule type="cellIs" dxfId="129" priority="4" operator="lessThan">
      <formula>0</formula>
    </cfRule>
  </conditionalFormatting>
  <conditionalFormatting sqref="IC121:IC134">
    <cfRule type="cellIs" dxfId="128" priority="7" operator="lessThan">
      <formula>0</formula>
    </cfRule>
  </conditionalFormatting>
  <conditionalFormatting sqref="IC135">
    <cfRule type="cellIs" dxfId="127" priority="6" operator="lessThan">
      <formula>0</formula>
    </cfRule>
  </conditionalFormatting>
  <conditionalFormatting sqref="IK9:IK15 IT9:IT15 JB9:JB15 JJ9:JJ15 IK25:IK31 IT25:IT31 JB25:JB31 JJ25:JJ31 IK33:IK39 IT33:IT39 JB33:JB39 JJ33:JJ39 IK41:IK47 IT41:IT47 JB41:JB47 JJ41:JJ47 IK49:IK55 IT49:IT55 JB49:JB55 JJ49:JJ55 IK57:IK63 IT57:IT63 JB57:JB63 JJ57:JJ63 IK65:IK71 IT65:IT71 JB65:JB71 JJ65:JJ71 IK73:IK79 IT73:IT79 JB73:JB79 JJ73:JJ79 IK81:IK87 IT81:IT87 JB81:JB87 JJ81:JJ87 IK89:IK95 IT89:IT95 JB89:JB95 JJ89:JJ95 IK97:IK103 IT97:IT103 JB97:JB103 JJ97:JJ103 IK105:IK111 IT105:IT111 JB105:JB111 JJ105:JJ111 IK113:IK119 IT113:IT119 JB113:JB119 JJ113:JJ119">
    <cfRule type="cellIs" dxfId="126" priority="27" operator="lessThan">
      <formula>0</formula>
    </cfRule>
  </conditionalFormatting>
  <conditionalFormatting sqref="IK17:IK23 IT17:IT23 JB17:JB23 JJ17:JJ23">
    <cfRule type="cellIs" dxfId="125" priority="20" operator="lessThan">
      <formula>0</formula>
    </cfRule>
  </conditionalFormatting>
  <conditionalFormatting sqref="IK121:IK134 IT121:IT134 JB121:JB134 JJ121:JJ134">
    <cfRule type="cellIs" dxfId="124" priority="34" operator="lessThan">
      <formula>0</formula>
    </cfRule>
  </conditionalFormatting>
  <conditionalFormatting sqref="IK135 IT135 JB135 JJ135">
    <cfRule type="cellIs" dxfId="123" priority="33" operator="lessThan">
      <formula>0</formula>
    </cfRule>
  </conditionalFormatting>
  <conditionalFormatting sqref="JN9:JN15 JN25:JN31 JN33:JN39 JN41:JN47 JN49:JN55 JN57:JN63 JN65:JN71 JN73:JN79 JN81:JN87 JN89:JN95 JN97:JN103 JN105:JN111 JN113:JN119 JN121:JN134">
    <cfRule type="cellIs" dxfId="122" priority="32" operator="lessThan">
      <formula>0</formula>
    </cfRule>
  </conditionalFormatting>
  <conditionalFormatting sqref="JN17:JN23">
    <cfRule type="cellIs" dxfId="121" priority="22" operator="lessThan">
      <formula>0</formula>
    </cfRule>
  </conditionalFormatting>
  <conditionalFormatting sqref="JN135">
    <cfRule type="cellIs" dxfId="120" priority="31" operator="lessThan">
      <formula>0</formula>
    </cfRule>
  </conditionalFormatting>
  <printOptions horizontalCentered="1"/>
  <pageMargins left="0" right="0" top="0" bottom="0" header="0" footer="0"/>
  <pageSetup paperSize="9" scale="70" orientation="landscape"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AED8-009E-4862-91B0-8E5B63529CDD}">
  <sheetPr filterMode="1">
    <tabColor rgb="FFFFFFCC"/>
    <pageSetUpPr fitToPage="1"/>
  </sheetPr>
  <dimension ref="A1:JS206"/>
  <sheetViews>
    <sheetView tabSelected="1" zoomScale="60" zoomScaleNormal="60" workbookViewId="0">
      <pane xSplit="3" ySplit="8" topLeftCell="FF103" activePane="bottomRight" state="frozen"/>
      <selection activeCell="P58" sqref="P58"/>
      <selection pane="topRight" activeCell="P58" sqref="P58"/>
      <selection pane="bottomLeft" activeCell="P58" sqref="P58"/>
      <selection pane="bottomRight" activeCell="GT137" sqref="GT137"/>
    </sheetView>
  </sheetViews>
  <sheetFormatPr defaultColWidth="9.1796875" defaultRowHeight="12.5" outlineLevelCol="2" x14ac:dyDescent="0.35"/>
  <cols>
    <col min="1" max="1" width="13.26953125" style="4" customWidth="1"/>
    <col min="2" max="2" width="4.1796875" style="4" hidden="1" customWidth="1" outlineLevel="1"/>
    <col min="3" max="3" width="12.54296875" style="4" customWidth="1" collapsed="1"/>
    <col min="4" max="4" width="12.26953125" style="4" hidden="1" customWidth="1" outlineLevel="1"/>
    <col min="5" max="5" width="10.26953125" style="4" hidden="1" customWidth="1" outlineLevel="2"/>
    <col min="6" max="6" width="10.26953125" style="4" hidden="1" customWidth="1" outlineLevel="2" collapsed="1"/>
    <col min="7" max="11" width="10.26953125" style="4" hidden="1" customWidth="1" outlineLevel="2"/>
    <col min="12" max="12" width="10.26953125" style="4" hidden="1" customWidth="1" outlineLevel="2" collapsed="1"/>
    <col min="13" max="17" width="10.26953125" style="4" hidden="1" customWidth="1" outlineLevel="2"/>
    <col min="18" max="23" width="10.26953125" style="4" hidden="1" customWidth="1" outlineLevel="1"/>
    <col min="24" max="28" width="10.26953125" style="4" hidden="1" customWidth="1" outlineLevel="2"/>
    <col min="29" max="29" width="12.453125" style="4" hidden="1" customWidth="1" outlineLevel="1"/>
    <col min="30" max="34" width="10.26953125" style="4" hidden="1" customWidth="1" outlineLevel="2"/>
    <col min="35" max="35" width="12.453125" style="4" hidden="1" customWidth="1" outlineLevel="1"/>
    <col min="36" max="40" width="10.26953125" style="4" hidden="1" customWidth="1" outlineLevel="2"/>
    <col min="41" max="41" width="12.453125" style="4" hidden="1" customWidth="1" outlineLevel="1"/>
    <col min="42" max="46" width="10.26953125" style="4" hidden="1" customWidth="1" outlineLevel="2"/>
    <col min="47" max="47" width="12.453125" style="4" hidden="1" customWidth="1" outlineLevel="1"/>
    <col min="48" max="52" width="10.26953125" style="4" hidden="1" customWidth="1" outlineLevel="2"/>
    <col min="53" max="53" width="12.453125" style="4" hidden="1" customWidth="1" outlineLevel="1"/>
    <col min="54" max="58" width="10.26953125" style="4" hidden="1" customWidth="1" outlineLevel="2"/>
    <col min="59" max="59" width="12.453125" style="4" hidden="1" customWidth="1" outlineLevel="1"/>
    <col min="60" max="64" width="10.26953125" style="4" hidden="1" customWidth="1" outlineLevel="2"/>
    <col min="65" max="65" width="12.453125" style="4" hidden="1" customWidth="1" outlineLevel="1"/>
    <col min="66" max="66" width="10.26953125" style="4" hidden="1" customWidth="1" outlineLevel="1"/>
    <col min="67" max="67" width="12.453125" style="4" hidden="1" customWidth="1" outlineLevel="1" collapsed="1"/>
    <col min="68" max="68" width="10.26953125" style="4" hidden="1" customWidth="1" outlineLevel="2"/>
    <col min="69" max="73" width="10.26953125" style="4" hidden="1" customWidth="1" outlineLevel="1"/>
    <col min="74" max="77" width="10.26953125" style="4" hidden="1" customWidth="1" outlineLevel="2"/>
    <col min="78" max="78" width="12.453125" style="4" hidden="1" customWidth="1" outlineLevel="1"/>
    <col min="79" max="82" width="10.26953125" style="4" hidden="1" customWidth="1" outlineLevel="2"/>
    <col min="83" max="83" width="12.453125" style="4" hidden="1" customWidth="1" outlineLevel="1"/>
    <col min="84" max="87" width="10.26953125" style="4" hidden="1" customWidth="1" outlineLevel="2"/>
    <col min="88" max="88" width="12.453125" style="4" hidden="1" customWidth="1" outlineLevel="1"/>
    <col min="89" max="92" width="10.26953125" style="4" hidden="1" customWidth="1" outlineLevel="2"/>
    <col min="93" max="93" width="12.453125" style="4" hidden="1" customWidth="1" outlineLevel="1"/>
    <col min="94" max="97" width="10.26953125" style="4" hidden="1" customWidth="1" outlineLevel="2"/>
    <col min="98" max="98" width="12.453125" style="4" hidden="1" customWidth="1" outlineLevel="1"/>
    <col min="99" max="102" width="10.26953125" style="4" hidden="1" customWidth="1" outlineLevel="2"/>
    <col min="103" max="103" width="12.453125" style="4" hidden="1" customWidth="1" outlineLevel="1"/>
    <col min="104" max="104" width="10.26953125" style="4" hidden="1" customWidth="1" outlineLevel="1"/>
    <col min="105" max="105" width="11.54296875" style="4" customWidth="1" collapsed="1"/>
    <col min="106" max="106" width="10.26953125" style="4" hidden="1" customWidth="1" outlineLevel="1"/>
    <col min="107" max="107" width="10.26953125" style="4" customWidth="1" collapsed="1"/>
    <col min="108" max="111" width="10.26953125" style="4" customWidth="1"/>
    <col min="112" max="115" width="10.26953125" style="4" hidden="1" customWidth="1" outlineLevel="1"/>
    <col min="116" max="116" width="12.453125" style="4" hidden="1" customWidth="1" outlineLevel="1"/>
    <col min="117" max="120" width="10.26953125" style="4" hidden="1" customWidth="1" outlineLevel="1"/>
    <col min="121" max="121" width="12.453125" style="4" customWidth="1" collapsed="1"/>
    <col min="122" max="125" width="10.26953125" style="4" hidden="1" customWidth="1" outlineLevel="1"/>
    <col min="126" max="126" width="12.453125" style="4" customWidth="1" collapsed="1"/>
    <col min="127" max="130" width="10.26953125" style="4" hidden="1" customWidth="1" outlineLevel="1"/>
    <col min="131" max="131" width="12.453125" style="4" customWidth="1" collapsed="1"/>
    <col min="132" max="135" width="10.26953125" style="4" hidden="1" customWidth="1" outlineLevel="1"/>
    <col min="136" max="136" width="12.453125" style="4" hidden="1" customWidth="1" outlineLevel="1"/>
    <col min="137" max="140" width="10.26953125" style="4" hidden="1" customWidth="1" outlineLevel="1"/>
    <col min="141" max="141" width="12.453125" style="4" customWidth="1" collapsed="1"/>
    <col min="142" max="143" width="10.26953125" style="4" customWidth="1"/>
    <col min="144" max="144" width="10.26953125" style="4" hidden="1" customWidth="1" outlineLevel="1"/>
    <col min="145" max="145" width="10.26953125" style="4" hidden="1" customWidth="1" outlineLevel="1" collapsed="1"/>
    <col min="146" max="150" width="10.26953125" style="4" hidden="1" customWidth="1" outlineLevel="1"/>
    <col min="151" max="151" width="10.26953125" style="4" hidden="1" customWidth="1" outlineLevel="1" collapsed="1"/>
    <col min="152" max="155" width="10.26953125" style="4" hidden="1" customWidth="1" outlineLevel="1"/>
    <col min="156" max="156" width="12.1796875" style="4" hidden="1" customWidth="1" outlineLevel="1"/>
    <col min="157" max="157" width="10.26953125" style="4" customWidth="1" collapsed="1"/>
    <col min="158" max="161" width="10.26953125" style="4" customWidth="1"/>
    <col min="162" max="162" width="12.1796875" style="4" customWidth="1"/>
    <col min="163" max="167" width="10.26953125" style="4" hidden="1" customWidth="1" outlineLevel="1"/>
    <col min="168" max="168" width="12.453125" style="4" hidden="1" customWidth="1" outlineLevel="1"/>
    <col min="169" max="173" width="10.26953125" style="4" hidden="1" customWidth="1" outlineLevel="1"/>
    <col min="174" max="174" width="12.453125" style="4" customWidth="1" collapsed="1"/>
    <col min="175" max="179" width="10.26953125" style="4" hidden="1" customWidth="1" outlineLevel="1"/>
    <col min="180" max="180" width="12.453125" style="4" customWidth="1" collapsed="1"/>
    <col min="181" max="185" width="10.26953125" style="4" hidden="1" customWidth="1" outlineLevel="1"/>
    <col min="186" max="186" width="12.453125" style="4" hidden="1" customWidth="1" outlineLevel="1"/>
    <col min="187" max="191" width="10.26953125" style="4" hidden="1" customWidth="1" outlineLevel="1"/>
    <col min="192" max="192" width="12.453125" style="4" customWidth="1" collapsed="1"/>
    <col min="193" max="197" width="10.26953125" style="4" hidden="1" customWidth="1" outlineLevel="1"/>
    <col min="198" max="198" width="12.453125" style="4" customWidth="1" collapsed="1"/>
    <col min="199" max="200" width="10.26953125" style="4" customWidth="1"/>
    <col min="201" max="201" width="10.26953125" style="4" hidden="1" customWidth="1" outlineLevel="1"/>
    <col min="202" max="202" width="10.26953125" style="4" customWidth="1" collapsed="1"/>
    <col min="203" max="206" width="10.26953125" style="4" customWidth="1"/>
    <col min="207" max="210" width="10.26953125" style="4" hidden="1" customWidth="1" outlineLevel="1"/>
    <col min="211" max="211" width="12.453125" style="4" hidden="1" customWidth="1" outlineLevel="1"/>
    <col min="212" max="215" width="10.26953125" style="4" hidden="1" customWidth="1" outlineLevel="1"/>
    <col min="216" max="216" width="12.453125" style="4" customWidth="1" collapsed="1"/>
    <col min="217" max="220" width="10.26953125" style="4" hidden="1" customWidth="1" outlineLevel="1"/>
    <col min="221" max="221" width="12.453125" style="4" customWidth="1" collapsed="1"/>
    <col min="222" max="225" width="10.26953125" style="4" hidden="1" customWidth="1" outlineLevel="1"/>
    <col min="226" max="226" width="12.453125" style="4" customWidth="1" collapsed="1"/>
    <col min="227" max="230" width="10.26953125" style="4" hidden="1" customWidth="1" outlineLevel="1"/>
    <col min="231" max="231" width="12.453125" style="4" hidden="1" customWidth="1" outlineLevel="1"/>
    <col min="232" max="232" width="10.26953125" style="4" customWidth="1" collapsed="1"/>
    <col min="233" max="235" width="10.26953125" style="4" customWidth="1"/>
    <col min="236" max="236" width="12.453125" style="4" customWidth="1"/>
    <col min="237" max="237" width="10.26953125" style="4" customWidth="1"/>
    <col min="238" max="238" width="13.54296875" style="4" customWidth="1"/>
    <col min="239" max="239" width="10.26953125" style="4" customWidth="1"/>
    <col min="240" max="240" width="10.26953125" style="4" hidden="1" customWidth="1" outlineLevel="1"/>
    <col min="241" max="241" width="10.26953125" style="4" customWidth="1" collapsed="1"/>
    <col min="242" max="248" width="10.26953125" style="4" customWidth="1"/>
    <col min="249" max="249" width="10.26953125" style="4" hidden="1" customWidth="1" outlineLevel="1"/>
    <col min="250" max="250" width="10.26953125" style="4" customWidth="1" collapsed="1"/>
    <col min="251" max="258" width="10.26953125" style="4" customWidth="1"/>
    <col min="259" max="259" width="10.26953125" style="4" hidden="1" customWidth="1" outlineLevel="1"/>
    <col min="260" max="260" width="10.26953125" style="4" customWidth="1" collapsed="1"/>
    <col min="261" max="267" width="10.26953125" style="4" customWidth="1"/>
    <col min="268" max="268" width="10.26953125" style="4" hidden="1" customWidth="1" outlineLevel="1"/>
    <col min="269" max="269" width="10.26953125" style="4" customWidth="1" collapsed="1"/>
    <col min="270" max="274" width="10.26953125" style="4" customWidth="1"/>
    <col min="275" max="278" width="11.453125" style="4" customWidth="1"/>
    <col min="279" max="16384" width="9.1796875" style="4"/>
  </cols>
  <sheetData>
    <row r="1" spans="1:279" ht="27" customHeight="1" x14ac:dyDescent="0.35">
      <c r="A1" s="1383" t="s">
        <v>248</v>
      </c>
      <c r="B1" s="1383"/>
      <c r="C1" s="1383"/>
      <c r="D1" s="1383"/>
      <c r="E1" s="1383"/>
      <c r="F1" s="1383"/>
      <c r="G1" s="1383"/>
      <c r="H1" s="1383"/>
      <c r="I1" s="1383"/>
      <c r="J1" s="1383"/>
      <c r="K1" s="1383"/>
      <c r="L1" s="1383"/>
      <c r="M1" s="1383"/>
      <c r="N1" s="1383"/>
      <c r="O1" s="1383"/>
      <c r="P1" s="1383"/>
      <c r="Q1" s="1383"/>
      <c r="R1" s="1383"/>
      <c r="S1" s="1383"/>
      <c r="T1" s="1383"/>
      <c r="U1" s="1383"/>
      <c r="V1" s="1383"/>
      <c r="W1" s="1383"/>
      <c r="X1" s="1383"/>
      <c r="Y1" s="1383"/>
      <c r="Z1" s="1383"/>
      <c r="AA1" s="1383"/>
      <c r="AB1" s="1383"/>
      <c r="AC1" s="1383"/>
      <c r="AD1" s="1383"/>
      <c r="AE1" s="1383"/>
      <c r="AF1" s="1383"/>
      <c r="AG1" s="1383"/>
      <c r="AH1" s="1383"/>
      <c r="AI1" s="1383"/>
      <c r="AJ1" s="1383"/>
      <c r="AK1" s="1383"/>
      <c r="AL1" s="1383"/>
      <c r="AM1" s="1383"/>
      <c r="AN1" s="1383"/>
      <c r="AO1" s="1383"/>
      <c r="AP1" s="1383"/>
      <c r="AQ1" s="1383"/>
      <c r="AR1" s="1383"/>
      <c r="AS1" s="1383"/>
      <c r="AT1" s="1383"/>
      <c r="AU1" s="1383"/>
      <c r="AV1" s="1383"/>
      <c r="AW1" s="1383"/>
      <c r="AX1" s="1383"/>
      <c r="AY1" s="1383"/>
      <c r="AZ1" s="1383"/>
      <c r="BA1" s="1383"/>
      <c r="BB1" s="1383"/>
      <c r="BC1" s="1383"/>
      <c r="BD1" s="1383"/>
      <c r="BE1" s="1383"/>
      <c r="BF1" s="1383"/>
      <c r="BG1" s="1383"/>
      <c r="BH1" s="1383"/>
      <c r="BI1" s="1383"/>
      <c r="BJ1" s="1383"/>
      <c r="BK1" s="1383"/>
      <c r="BL1" s="1383"/>
      <c r="BM1" s="1383"/>
      <c r="BN1" s="1383"/>
      <c r="BO1" s="1383"/>
      <c r="BP1" s="1383"/>
      <c r="BQ1" s="1383"/>
      <c r="BR1" s="1383"/>
      <c r="BS1" s="1383"/>
      <c r="BT1" s="1383"/>
      <c r="BU1" s="1383"/>
      <c r="BV1" s="1383"/>
      <c r="BW1" s="1383"/>
      <c r="BX1" s="1383"/>
      <c r="BY1" s="1383"/>
      <c r="BZ1" s="1383"/>
      <c r="CA1" s="1383"/>
      <c r="CB1" s="1383"/>
      <c r="CC1" s="1383"/>
      <c r="CD1" s="1383"/>
      <c r="CE1" s="1383"/>
      <c r="CF1" s="1383"/>
      <c r="CG1" s="1383"/>
      <c r="CH1" s="1383"/>
      <c r="CI1" s="1383"/>
      <c r="CJ1" s="1383"/>
      <c r="CK1" s="1383"/>
      <c r="CL1" s="1383"/>
      <c r="CM1" s="1383"/>
      <c r="CN1" s="1383"/>
      <c r="CO1" s="1383"/>
      <c r="CP1" s="1383"/>
      <c r="CQ1" s="1383"/>
      <c r="CR1" s="1383"/>
      <c r="CS1" s="1383"/>
      <c r="CT1" s="1383"/>
      <c r="CU1" s="1383"/>
      <c r="CV1" s="1383"/>
      <c r="CW1" s="1383"/>
      <c r="CX1" s="1383"/>
      <c r="CY1" s="1383"/>
      <c r="CZ1" s="1383"/>
      <c r="DA1" s="1383"/>
      <c r="DB1" s="1383"/>
      <c r="DC1" s="1383"/>
      <c r="DD1" s="1383"/>
      <c r="DE1" s="1383"/>
      <c r="DF1" s="1383"/>
      <c r="DG1" s="1383"/>
      <c r="DH1" s="1383"/>
      <c r="DI1" s="1383"/>
      <c r="DJ1" s="1383"/>
      <c r="DK1" s="1383"/>
      <c r="DL1" s="1383"/>
      <c r="DM1" s="1383"/>
      <c r="DN1" s="1383"/>
      <c r="DO1" s="1383"/>
      <c r="DP1" s="1383"/>
      <c r="DQ1" s="1383"/>
      <c r="DR1" s="1383"/>
      <c r="DS1" s="1383"/>
      <c r="DT1" s="1383"/>
      <c r="DU1" s="1383"/>
      <c r="DV1" s="1383"/>
      <c r="DW1" s="1383"/>
      <c r="DX1" s="1383"/>
      <c r="DY1" s="1383"/>
      <c r="DZ1" s="1383"/>
      <c r="EA1" s="1383"/>
      <c r="EB1" s="1383"/>
      <c r="EC1" s="1383"/>
      <c r="ED1" s="1383"/>
      <c r="EE1" s="1383"/>
      <c r="EF1" s="1383"/>
      <c r="EG1" s="1383"/>
      <c r="EH1" s="1383"/>
      <c r="EI1" s="1383"/>
      <c r="EJ1" s="1383"/>
      <c r="EK1" s="1383"/>
      <c r="EL1" s="1383"/>
      <c r="EM1" s="1383"/>
      <c r="EN1" s="1383"/>
      <c r="EO1" s="1383"/>
      <c r="EP1" s="1383"/>
      <c r="EQ1" s="1383"/>
      <c r="ER1" s="1383"/>
      <c r="ES1" s="1383"/>
      <c r="ET1" s="1383"/>
      <c r="EU1" s="1383"/>
      <c r="EV1" s="1383"/>
      <c r="EW1" s="1383"/>
      <c r="EX1" s="1383"/>
      <c r="EY1" s="1383"/>
      <c r="EZ1" s="1383"/>
      <c r="FA1" s="1383"/>
      <c r="FB1" s="1383"/>
      <c r="FC1" s="1383"/>
      <c r="FD1" s="1383"/>
      <c r="FE1" s="1383"/>
      <c r="FF1" s="1383"/>
      <c r="FG1" s="1383"/>
      <c r="FH1" s="1383"/>
      <c r="FI1" s="1383"/>
      <c r="FJ1" s="1383"/>
      <c r="FK1" s="1383"/>
      <c r="FL1" s="1383"/>
      <c r="FM1" s="1383"/>
      <c r="FN1" s="1383"/>
      <c r="FO1" s="1383"/>
      <c r="FP1" s="1383"/>
      <c r="FQ1" s="1383"/>
      <c r="FR1" s="1383"/>
      <c r="FS1" s="1383"/>
      <c r="FT1" s="1383"/>
      <c r="FU1" s="1383"/>
      <c r="FV1" s="1383"/>
      <c r="FW1" s="1383"/>
      <c r="FX1" s="1383"/>
      <c r="FY1" s="1383"/>
      <c r="FZ1" s="1383"/>
      <c r="GA1" s="1383"/>
      <c r="GB1" s="1383"/>
      <c r="GC1" s="1383"/>
      <c r="GD1" s="1383"/>
      <c r="GE1" s="1383"/>
      <c r="GF1" s="1383"/>
      <c r="GG1" s="1383"/>
      <c r="GH1" s="1383"/>
      <c r="GI1" s="1383"/>
      <c r="GJ1" s="1383"/>
      <c r="GK1" s="1383"/>
      <c r="GL1" s="1383"/>
      <c r="GM1" s="1383"/>
      <c r="GN1" s="1383"/>
      <c r="GO1" s="1383"/>
      <c r="GP1" s="1383"/>
      <c r="GQ1" s="1383"/>
      <c r="GR1" s="1383"/>
      <c r="GS1" s="1383"/>
      <c r="GT1" s="1383"/>
      <c r="GU1" s="1383"/>
      <c r="GV1" s="1383"/>
      <c r="GW1" s="1383"/>
      <c r="GX1" s="1383"/>
      <c r="GY1" s="1383"/>
      <c r="GZ1" s="1383"/>
      <c r="HA1" s="1383"/>
      <c r="HB1" s="1383"/>
      <c r="HC1" s="1383"/>
      <c r="HD1" s="1383"/>
      <c r="HE1" s="1383"/>
      <c r="HF1" s="1383"/>
      <c r="HG1" s="1383"/>
      <c r="HH1" s="1383"/>
      <c r="HI1" s="1383"/>
      <c r="HJ1" s="1383"/>
      <c r="HK1" s="1383"/>
      <c r="HL1" s="1383"/>
      <c r="HM1" s="1383"/>
      <c r="HN1" s="1383"/>
      <c r="HO1" s="1383"/>
      <c r="HP1" s="1383"/>
      <c r="HQ1" s="1383"/>
      <c r="HR1" s="1383"/>
      <c r="HS1" s="1383"/>
      <c r="HT1" s="1383"/>
      <c r="HU1" s="1383"/>
      <c r="HV1" s="1383"/>
      <c r="HW1" s="1383"/>
      <c r="HX1" s="1383"/>
      <c r="HY1" s="1383"/>
      <c r="HZ1" s="1383"/>
      <c r="IA1" s="1383"/>
      <c r="IB1" s="1383"/>
      <c r="IC1" s="1383"/>
      <c r="ID1" s="1383"/>
      <c r="IE1" s="1383"/>
      <c r="IF1" s="1383"/>
      <c r="IG1" s="1383"/>
      <c r="IH1" s="1383"/>
      <c r="II1" s="1383"/>
      <c r="IJ1" s="1383"/>
      <c r="IK1" s="1383"/>
      <c r="IL1" s="1383"/>
      <c r="IM1" s="1383"/>
      <c r="IN1" s="1383"/>
      <c r="IO1" s="1383"/>
      <c r="IP1" s="1383"/>
      <c r="IQ1" s="1383"/>
      <c r="IR1" s="1383"/>
      <c r="IS1" s="1383"/>
      <c r="IT1" s="1383"/>
      <c r="IU1" s="1383"/>
      <c r="IV1" s="1383"/>
      <c r="IW1" s="1383"/>
      <c r="IX1" s="1383"/>
      <c r="IY1" s="1383"/>
      <c r="IZ1" s="1383"/>
      <c r="JA1" s="1383"/>
      <c r="JB1" s="1383"/>
      <c r="JC1" s="1383"/>
      <c r="JD1" s="1383"/>
      <c r="JE1" s="1383"/>
      <c r="JF1" s="1383"/>
      <c r="JG1" s="1383"/>
      <c r="JH1" s="1383"/>
      <c r="JI1" s="1383"/>
      <c r="JJ1" s="1383"/>
      <c r="JK1" s="1383"/>
      <c r="JL1" s="1383"/>
      <c r="JM1" s="1383"/>
      <c r="JN1" s="1383"/>
      <c r="JO1" s="1383"/>
      <c r="JP1" s="1383"/>
      <c r="JQ1" s="1383"/>
      <c r="JR1" s="1383"/>
    </row>
    <row r="2" spans="1:279" ht="28" x14ac:dyDescent="0.35">
      <c r="A2" s="289" t="s">
        <v>249</v>
      </c>
      <c r="B2" s="289"/>
      <c r="C2" s="290">
        <v>46254</v>
      </c>
      <c r="BQ2" s="291"/>
      <c r="BR2" s="292" t="s">
        <v>250</v>
      </c>
    </row>
    <row r="3" spans="1:279" ht="12" customHeight="1" x14ac:dyDescent="0.35">
      <c r="CA3" s="293"/>
      <c r="EJ3" s="294"/>
      <c r="IA3" s="294"/>
    </row>
    <row r="4" spans="1:279" s="296" customFormat="1" ht="20.25" customHeight="1" x14ac:dyDescent="0.35">
      <c r="A4" s="1384" t="s">
        <v>251</v>
      </c>
      <c r="B4" s="295"/>
      <c r="C4" s="1387" t="s">
        <v>252</v>
      </c>
      <c r="D4" s="1390">
        <v>46204</v>
      </c>
      <c r="E4" s="1391"/>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1392"/>
      <c r="AQ4" s="1392"/>
      <c r="AR4" s="1392"/>
      <c r="AS4" s="1392"/>
      <c r="AT4" s="1392"/>
      <c r="AU4" s="1392"/>
      <c r="AV4" s="1392"/>
      <c r="AW4" s="1392"/>
      <c r="AX4" s="1392"/>
      <c r="AY4" s="1392"/>
      <c r="AZ4" s="1392"/>
      <c r="BA4" s="1392"/>
      <c r="BB4" s="1392"/>
      <c r="BC4" s="1392"/>
      <c r="BD4" s="1392"/>
      <c r="BE4" s="1392"/>
      <c r="BF4" s="1392"/>
      <c r="BG4" s="1392"/>
      <c r="BH4" s="1392"/>
      <c r="BI4" s="1392"/>
      <c r="BJ4" s="1392"/>
      <c r="BK4" s="1392"/>
      <c r="BL4" s="1392"/>
      <c r="BM4" s="1392"/>
      <c r="BN4" s="1393"/>
      <c r="BO4" s="1390">
        <v>46235</v>
      </c>
      <c r="BP4" s="1391"/>
      <c r="BQ4" s="1392"/>
      <c r="BR4" s="1392"/>
      <c r="BS4" s="1392"/>
      <c r="BT4" s="1392"/>
      <c r="BU4" s="1392"/>
      <c r="BV4" s="1394"/>
      <c r="BW4" s="1394"/>
      <c r="BX4" s="1394"/>
      <c r="BY4" s="1394"/>
      <c r="BZ4" s="1394"/>
      <c r="CA4" s="1394"/>
      <c r="CB4" s="1394"/>
      <c r="CC4" s="1394"/>
      <c r="CD4" s="1394"/>
      <c r="CE4" s="1394"/>
      <c r="CF4" s="1394"/>
      <c r="CG4" s="1394"/>
      <c r="CH4" s="1394"/>
      <c r="CI4" s="1394"/>
      <c r="CJ4" s="1394"/>
      <c r="CK4" s="1394"/>
      <c r="CL4" s="1394"/>
      <c r="CM4" s="1394"/>
      <c r="CN4" s="1394"/>
      <c r="CO4" s="1394"/>
      <c r="CP4" s="1394"/>
      <c r="CQ4" s="1394"/>
      <c r="CR4" s="1394"/>
      <c r="CS4" s="1394"/>
      <c r="CT4" s="1394"/>
      <c r="CU4" s="1394"/>
      <c r="CV4" s="1394"/>
      <c r="CW4" s="1394"/>
      <c r="CX4" s="1394"/>
      <c r="CY4" s="1394"/>
      <c r="CZ4" s="1393"/>
      <c r="DA4" s="1390">
        <v>46266</v>
      </c>
      <c r="DB4" s="1391"/>
      <c r="DC4" s="1392"/>
      <c r="DD4" s="1392"/>
      <c r="DE4" s="1392"/>
      <c r="DF4" s="1392"/>
      <c r="DG4" s="1392"/>
      <c r="DH4" s="1394"/>
      <c r="DI4" s="1394"/>
      <c r="DJ4" s="1394"/>
      <c r="DK4" s="1394"/>
      <c r="DL4" s="1394"/>
      <c r="DM4" s="1394"/>
      <c r="DN4" s="1394"/>
      <c r="DO4" s="1394"/>
      <c r="DP4" s="1394"/>
      <c r="DQ4" s="1394"/>
      <c r="DR4" s="1394"/>
      <c r="DS4" s="1394"/>
      <c r="DT4" s="1394"/>
      <c r="DU4" s="1394"/>
      <c r="DV4" s="1394"/>
      <c r="DW4" s="1394"/>
      <c r="DX4" s="1394"/>
      <c r="DY4" s="1394"/>
      <c r="DZ4" s="1394"/>
      <c r="EA4" s="1394"/>
      <c r="EB4" s="1394"/>
      <c r="EC4" s="1394"/>
      <c r="ED4" s="1394"/>
      <c r="EE4" s="1394"/>
      <c r="EF4" s="1394"/>
      <c r="EG4" s="1394"/>
      <c r="EH4" s="1394"/>
      <c r="EI4" s="1394"/>
      <c r="EJ4" s="1394"/>
      <c r="EK4" s="1394"/>
      <c r="EL4" s="1394"/>
      <c r="EM4" s="1390">
        <v>46296</v>
      </c>
      <c r="EN4" s="1391"/>
      <c r="EO4" s="1392"/>
      <c r="EP4" s="1392"/>
      <c r="EQ4" s="1392"/>
      <c r="ER4" s="1392"/>
      <c r="ES4" s="1392"/>
      <c r="ET4" s="1392"/>
      <c r="EU4" s="1394"/>
      <c r="EV4" s="1394"/>
      <c r="EW4" s="1394"/>
      <c r="EX4" s="1394"/>
      <c r="EY4" s="1394"/>
      <c r="EZ4" s="1394"/>
      <c r="FA4" s="1394"/>
      <c r="FB4" s="1394"/>
      <c r="FC4" s="1394"/>
      <c r="FD4" s="1394"/>
      <c r="FE4" s="1394"/>
      <c r="FF4" s="1394"/>
      <c r="FG4" s="1394"/>
      <c r="FH4" s="1394"/>
      <c r="FI4" s="1394"/>
      <c r="FJ4" s="1394"/>
      <c r="FK4" s="1394"/>
      <c r="FL4" s="1394"/>
      <c r="FM4" s="1394"/>
      <c r="FN4" s="1394"/>
      <c r="FO4" s="1394"/>
      <c r="FP4" s="1394"/>
      <c r="FQ4" s="1394"/>
      <c r="FR4" s="1394"/>
      <c r="FS4" s="1394"/>
      <c r="FT4" s="1394"/>
      <c r="FU4" s="1394"/>
      <c r="FV4" s="1394"/>
      <c r="FW4" s="1394"/>
      <c r="FX4" s="1394"/>
      <c r="FY4" s="1394"/>
      <c r="FZ4" s="1394"/>
      <c r="GA4" s="1394"/>
      <c r="GB4" s="1394"/>
      <c r="GC4" s="1394"/>
      <c r="GD4" s="1394"/>
      <c r="GE4" s="1394"/>
      <c r="GF4" s="1394"/>
      <c r="GG4" s="1394"/>
      <c r="GH4" s="1394"/>
      <c r="GI4" s="1394"/>
      <c r="GJ4" s="1394"/>
      <c r="GK4" s="1394"/>
      <c r="GL4" s="1394"/>
      <c r="GM4" s="1394"/>
      <c r="GN4" s="1394"/>
      <c r="GO4" s="1394"/>
      <c r="GP4" s="1394"/>
      <c r="GQ4" s="1393"/>
      <c r="GR4" s="1395">
        <v>46327</v>
      </c>
      <c r="GS4" s="1396"/>
      <c r="GT4" s="1396"/>
      <c r="GU4" s="1396"/>
      <c r="GV4" s="1396"/>
      <c r="GW4" s="1396"/>
      <c r="GX4" s="1396"/>
      <c r="GY4" s="1396"/>
      <c r="GZ4" s="1396"/>
      <c r="HA4" s="1396"/>
      <c r="HB4" s="1396"/>
      <c r="HC4" s="1396"/>
      <c r="HD4" s="1396"/>
      <c r="HE4" s="1396"/>
      <c r="HF4" s="1396"/>
      <c r="HG4" s="1396"/>
      <c r="HH4" s="1396"/>
      <c r="HI4" s="1396"/>
      <c r="HJ4" s="1396"/>
      <c r="HK4" s="1396"/>
      <c r="HL4" s="1396"/>
      <c r="HM4" s="1396"/>
      <c r="HN4" s="1396"/>
      <c r="HO4" s="1396"/>
      <c r="HP4" s="1396"/>
      <c r="HQ4" s="1396"/>
      <c r="HR4" s="1396"/>
      <c r="HS4" s="1396"/>
      <c r="HT4" s="1396"/>
      <c r="HU4" s="1396"/>
      <c r="HV4" s="1396"/>
      <c r="HW4" s="1396"/>
      <c r="HX4" s="1396"/>
      <c r="HY4" s="1396"/>
      <c r="HZ4" s="1396"/>
      <c r="IA4" s="1396"/>
      <c r="IB4" s="1396"/>
      <c r="IC4" s="1396"/>
      <c r="ID4" s="1457"/>
      <c r="IE4" s="1458">
        <v>46357</v>
      </c>
      <c r="IF4" s="1396"/>
      <c r="IG4" s="1396"/>
      <c r="IH4" s="1396"/>
      <c r="II4" s="1396"/>
      <c r="IJ4" s="1396"/>
      <c r="IK4" s="1396"/>
      <c r="IL4" s="1396"/>
      <c r="IM4" s="1457"/>
      <c r="IN4" s="1458">
        <v>46388</v>
      </c>
      <c r="IO4" s="1396"/>
      <c r="IP4" s="1396"/>
      <c r="IQ4" s="1396"/>
      <c r="IR4" s="1396"/>
      <c r="IS4" s="1396"/>
      <c r="IT4" s="1396"/>
      <c r="IU4" s="1396"/>
      <c r="IV4" s="1396"/>
      <c r="IW4" s="1457"/>
      <c r="IX4" s="1391">
        <v>46419</v>
      </c>
      <c r="IY4" s="1391"/>
      <c r="IZ4" s="1392"/>
      <c r="JA4" s="1392"/>
      <c r="JB4" s="1392"/>
      <c r="JC4" s="1392"/>
      <c r="JD4" s="1392"/>
      <c r="JE4" s="1393"/>
      <c r="JF4" s="987"/>
      <c r="JG4" s="1390">
        <v>46447</v>
      </c>
      <c r="JH4" s="1391"/>
      <c r="JI4" s="1392"/>
      <c r="JJ4" s="1392"/>
      <c r="JK4" s="1392"/>
      <c r="JL4" s="1392"/>
      <c r="JM4" s="1392"/>
      <c r="JN4" s="1393"/>
      <c r="JO4" s="1398" t="s">
        <v>253</v>
      </c>
      <c r="JP4" s="1399"/>
      <c r="JQ4" s="1400"/>
      <c r="JR4" s="1401"/>
    </row>
    <row r="5" spans="1:279" s="81" customFormat="1" ht="33" customHeight="1" x14ac:dyDescent="0.35">
      <c r="A5" s="1385"/>
      <c r="B5" s="297"/>
      <c r="C5" s="1388"/>
      <c r="D5" s="1402" t="s">
        <v>254</v>
      </c>
      <c r="E5" s="1402" t="s">
        <v>255</v>
      </c>
      <c r="F5" s="1404" t="s">
        <v>256</v>
      </c>
      <c r="G5" s="1405"/>
      <c r="H5" s="1405"/>
      <c r="I5" s="1405"/>
      <c r="J5" s="1405"/>
      <c r="K5" s="1406"/>
      <c r="L5" s="1407" t="s">
        <v>257</v>
      </c>
      <c r="M5" s="1407"/>
      <c r="N5" s="1407"/>
      <c r="O5" s="1407"/>
      <c r="P5" s="1407"/>
      <c r="Q5" s="1407"/>
      <c r="R5" s="1404" t="s">
        <v>258</v>
      </c>
      <c r="S5" s="1405"/>
      <c r="T5" s="1405"/>
      <c r="U5" s="1405"/>
      <c r="V5" s="1405"/>
      <c r="W5" s="1406"/>
      <c r="X5" s="1408" t="s">
        <v>259</v>
      </c>
      <c r="Y5" s="1409"/>
      <c r="Z5" s="1409"/>
      <c r="AA5" s="1409"/>
      <c r="AB5" s="1410"/>
      <c r="AC5" s="1411" t="s">
        <v>260</v>
      </c>
      <c r="AD5" s="1408" t="s">
        <v>261</v>
      </c>
      <c r="AE5" s="1409"/>
      <c r="AF5" s="1409"/>
      <c r="AG5" s="1409"/>
      <c r="AH5" s="1410"/>
      <c r="AI5" s="1411" t="s">
        <v>262</v>
      </c>
      <c r="AJ5" s="1408" t="s">
        <v>263</v>
      </c>
      <c r="AK5" s="1409"/>
      <c r="AL5" s="1409"/>
      <c r="AM5" s="1409"/>
      <c r="AN5" s="1410"/>
      <c r="AO5" s="1411" t="s">
        <v>264</v>
      </c>
      <c r="AP5" s="1417" t="s">
        <v>265</v>
      </c>
      <c r="AQ5" s="1418"/>
      <c r="AR5" s="1418"/>
      <c r="AS5" s="1418"/>
      <c r="AT5" s="1419"/>
      <c r="AU5" s="1425" t="s">
        <v>265</v>
      </c>
      <c r="AV5" s="1412" t="s">
        <v>266</v>
      </c>
      <c r="AW5" s="1413"/>
      <c r="AX5" s="1413"/>
      <c r="AY5" s="1413"/>
      <c r="AZ5" s="1414"/>
      <c r="BA5" s="1415" t="s">
        <v>266</v>
      </c>
      <c r="BB5" s="1417" t="s">
        <v>267</v>
      </c>
      <c r="BC5" s="1418"/>
      <c r="BD5" s="1418"/>
      <c r="BE5" s="1418"/>
      <c r="BF5" s="1419"/>
      <c r="BG5" s="1411" t="s">
        <v>268</v>
      </c>
      <c r="BH5" s="1420" t="s">
        <v>269</v>
      </c>
      <c r="BI5" s="1421"/>
      <c r="BJ5" s="1421"/>
      <c r="BK5" s="1421"/>
      <c r="BL5" s="1422"/>
      <c r="BM5" s="1423" t="s">
        <v>269</v>
      </c>
      <c r="BN5" s="1427" t="s">
        <v>2</v>
      </c>
      <c r="BO5" s="1429" t="s">
        <v>254</v>
      </c>
      <c r="BP5" s="1429" t="s">
        <v>255</v>
      </c>
      <c r="BQ5" s="1431" t="s">
        <v>258</v>
      </c>
      <c r="BR5" s="1405"/>
      <c r="BS5" s="1405"/>
      <c r="BT5" s="1405"/>
      <c r="BU5" s="1432"/>
      <c r="BV5" s="1408" t="s">
        <v>270</v>
      </c>
      <c r="BW5" s="1409"/>
      <c r="BX5" s="1409"/>
      <c r="BY5" s="1410"/>
      <c r="BZ5" s="1411" t="s">
        <v>271</v>
      </c>
      <c r="CA5" s="1408" t="s">
        <v>272</v>
      </c>
      <c r="CB5" s="1409"/>
      <c r="CC5" s="1409"/>
      <c r="CD5" s="1409"/>
      <c r="CE5" s="1411" t="s">
        <v>273</v>
      </c>
      <c r="CF5" s="1408" t="s">
        <v>274</v>
      </c>
      <c r="CG5" s="1409"/>
      <c r="CH5" s="1409"/>
      <c r="CI5" s="1409"/>
      <c r="CJ5" s="1411" t="s">
        <v>275</v>
      </c>
      <c r="CK5" s="1412" t="s">
        <v>276</v>
      </c>
      <c r="CL5" s="1413"/>
      <c r="CM5" s="1413"/>
      <c r="CN5" s="1413"/>
      <c r="CO5" s="1415" t="s">
        <v>276</v>
      </c>
      <c r="CP5" s="1417" t="s">
        <v>265</v>
      </c>
      <c r="CQ5" s="1418"/>
      <c r="CR5" s="1418"/>
      <c r="CS5" s="1419"/>
      <c r="CT5" s="1425" t="s">
        <v>265</v>
      </c>
      <c r="CU5" s="1420" t="s">
        <v>277</v>
      </c>
      <c r="CV5" s="1421"/>
      <c r="CW5" s="1421"/>
      <c r="CX5" s="1422"/>
      <c r="CY5" s="1423" t="s">
        <v>277</v>
      </c>
      <c r="CZ5" s="1427" t="s">
        <v>2</v>
      </c>
      <c r="DA5" s="1433" t="s">
        <v>254</v>
      </c>
      <c r="DB5" s="1429" t="s">
        <v>255</v>
      </c>
      <c r="DC5" s="1431" t="s">
        <v>258</v>
      </c>
      <c r="DD5" s="1405"/>
      <c r="DE5" s="1405"/>
      <c r="DF5" s="1405"/>
      <c r="DG5" s="1432"/>
      <c r="DH5" s="1408" t="s">
        <v>278</v>
      </c>
      <c r="DI5" s="1409"/>
      <c r="DJ5" s="1409"/>
      <c r="DK5" s="1410"/>
      <c r="DL5" s="1411" t="s">
        <v>279</v>
      </c>
      <c r="DM5" s="1408" t="s">
        <v>280</v>
      </c>
      <c r="DN5" s="1409"/>
      <c r="DO5" s="1409"/>
      <c r="DP5" s="1409"/>
      <c r="DQ5" s="1411" t="s">
        <v>281</v>
      </c>
      <c r="DR5" s="1408" t="s">
        <v>282</v>
      </c>
      <c r="DS5" s="1409"/>
      <c r="DT5" s="1409"/>
      <c r="DU5" s="1409"/>
      <c r="DV5" s="1411" t="s">
        <v>283</v>
      </c>
      <c r="DW5" s="1412" t="s">
        <v>284</v>
      </c>
      <c r="DX5" s="1413"/>
      <c r="DY5" s="1413"/>
      <c r="DZ5" s="1413"/>
      <c r="EA5" s="1415" t="s">
        <v>284</v>
      </c>
      <c r="EB5" s="1417" t="s">
        <v>265</v>
      </c>
      <c r="EC5" s="1418"/>
      <c r="ED5" s="1418"/>
      <c r="EE5" s="1419"/>
      <c r="EF5" s="1425" t="s">
        <v>265</v>
      </c>
      <c r="EG5" s="1420" t="s">
        <v>285</v>
      </c>
      <c r="EH5" s="1421"/>
      <c r="EI5" s="1421"/>
      <c r="EJ5" s="1422"/>
      <c r="EK5" s="1423" t="s">
        <v>285</v>
      </c>
      <c r="EL5" s="1427" t="s">
        <v>2</v>
      </c>
      <c r="EM5" s="1402" t="s">
        <v>254</v>
      </c>
      <c r="EN5" s="1402" t="s">
        <v>255</v>
      </c>
      <c r="EO5" s="1404" t="s">
        <v>286</v>
      </c>
      <c r="EP5" s="1405"/>
      <c r="EQ5" s="1405"/>
      <c r="ER5" s="1405"/>
      <c r="ES5" s="1405"/>
      <c r="ET5" s="1432"/>
      <c r="EU5" s="1435" t="s">
        <v>287</v>
      </c>
      <c r="EV5" s="1436"/>
      <c r="EW5" s="1436"/>
      <c r="EX5" s="1436"/>
      <c r="EY5" s="1436"/>
      <c r="EZ5" s="1437"/>
      <c r="FA5" s="1431" t="s">
        <v>258</v>
      </c>
      <c r="FB5" s="1405"/>
      <c r="FC5" s="1405"/>
      <c r="FD5" s="1405"/>
      <c r="FE5" s="1405"/>
      <c r="FF5" s="1432"/>
      <c r="FG5" s="1408" t="s">
        <v>288</v>
      </c>
      <c r="FH5" s="1409"/>
      <c r="FI5" s="1409"/>
      <c r="FJ5" s="1409"/>
      <c r="FK5" s="1410"/>
      <c r="FL5" s="1411" t="s">
        <v>289</v>
      </c>
      <c r="FM5" s="1408" t="s">
        <v>290</v>
      </c>
      <c r="FN5" s="1409"/>
      <c r="FO5" s="1409"/>
      <c r="FP5" s="1409"/>
      <c r="FQ5" s="1410"/>
      <c r="FR5" s="1411" t="s">
        <v>291</v>
      </c>
      <c r="FS5" s="1408" t="s">
        <v>292</v>
      </c>
      <c r="FT5" s="1409"/>
      <c r="FU5" s="1409"/>
      <c r="FV5" s="1409"/>
      <c r="FW5" s="1410"/>
      <c r="FX5" s="1411" t="s">
        <v>293</v>
      </c>
      <c r="FY5" s="1417" t="s">
        <v>265</v>
      </c>
      <c r="FZ5" s="1418"/>
      <c r="GA5" s="1418"/>
      <c r="GB5" s="1418"/>
      <c r="GC5" s="1419"/>
      <c r="GD5" s="1425" t="s">
        <v>265</v>
      </c>
      <c r="GE5" s="1412" t="s">
        <v>294</v>
      </c>
      <c r="GF5" s="1413"/>
      <c r="GG5" s="1413"/>
      <c r="GH5" s="1413"/>
      <c r="GI5" s="1414"/>
      <c r="GJ5" s="1415" t="s">
        <v>295</v>
      </c>
      <c r="GK5" s="1420" t="s">
        <v>296</v>
      </c>
      <c r="GL5" s="1421"/>
      <c r="GM5" s="1421"/>
      <c r="GN5" s="1421"/>
      <c r="GO5" s="1422"/>
      <c r="GP5" s="1423" t="s">
        <v>297</v>
      </c>
      <c r="GQ5" s="1387" t="s">
        <v>2</v>
      </c>
      <c r="GR5" s="1433" t="s">
        <v>254</v>
      </c>
      <c r="GS5" s="1429" t="s">
        <v>255</v>
      </c>
      <c r="GT5" s="1431" t="s">
        <v>258</v>
      </c>
      <c r="GU5" s="1405"/>
      <c r="GV5" s="1405"/>
      <c r="GW5" s="1405"/>
      <c r="GX5" s="1432"/>
      <c r="GY5" s="1409" t="s">
        <v>298</v>
      </c>
      <c r="GZ5" s="1409"/>
      <c r="HA5" s="1409"/>
      <c r="HB5" s="1410"/>
      <c r="HC5" s="1411" t="s">
        <v>299</v>
      </c>
      <c r="HD5" s="1408" t="s">
        <v>300</v>
      </c>
      <c r="HE5" s="1409"/>
      <c r="HF5" s="1409"/>
      <c r="HG5" s="1409"/>
      <c r="HH5" s="1411" t="s">
        <v>301</v>
      </c>
      <c r="HI5" s="1408" t="s">
        <v>302</v>
      </c>
      <c r="HJ5" s="1409"/>
      <c r="HK5" s="1409"/>
      <c r="HL5" s="1409"/>
      <c r="HM5" s="1411" t="s">
        <v>303</v>
      </c>
      <c r="HN5" s="1412" t="s">
        <v>304</v>
      </c>
      <c r="HO5" s="1413"/>
      <c r="HP5" s="1413"/>
      <c r="HQ5" s="1413"/>
      <c r="HR5" s="1415" t="s">
        <v>304</v>
      </c>
      <c r="HS5" s="1417" t="s">
        <v>265</v>
      </c>
      <c r="HT5" s="1418"/>
      <c r="HU5" s="1418"/>
      <c r="HV5" s="1419"/>
      <c r="HW5" s="1425" t="s">
        <v>265</v>
      </c>
      <c r="HX5" s="1420" t="s">
        <v>305</v>
      </c>
      <c r="HY5" s="1421"/>
      <c r="HZ5" s="1421"/>
      <c r="IA5" s="1422"/>
      <c r="IB5" s="1423" t="s">
        <v>305</v>
      </c>
      <c r="IC5" s="1387" t="s">
        <v>3379</v>
      </c>
      <c r="ID5" s="1459" t="s">
        <v>3380</v>
      </c>
      <c r="IE5" s="1433" t="s">
        <v>254</v>
      </c>
      <c r="IF5" s="1429" t="s">
        <v>255</v>
      </c>
      <c r="IG5" s="1431" t="s">
        <v>258</v>
      </c>
      <c r="IH5" s="1405"/>
      <c r="II5" s="1405"/>
      <c r="IJ5" s="1405"/>
      <c r="IK5" s="1432"/>
      <c r="IL5" s="1387" t="s">
        <v>3379</v>
      </c>
      <c r="IM5" s="1459" t="s">
        <v>3381</v>
      </c>
      <c r="IN5" s="1433" t="s">
        <v>254</v>
      </c>
      <c r="IO5" s="1429" t="s">
        <v>255</v>
      </c>
      <c r="IP5" s="1431" t="s">
        <v>258</v>
      </c>
      <c r="IQ5" s="1405"/>
      <c r="IR5" s="1405"/>
      <c r="IS5" s="1405"/>
      <c r="IT5" s="1405"/>
      <c r="IU5" s="1432"/>
      <c r="IV5" s="1387" t="s">
        <v>3379</v>
      </c>
      <c r="IW5" s="1459" t="s">
        <v>3382</v>
      </c>
      <c r="IX5" s="1433" t="s">
        <v>254</v>
      </c>
      <c r="IY5" s="1429" t="s">
        <v>255</v>
      </c>
      <c r="IZ5" s="1431" t="s">
        <v>258</v>
      </c>
      <c r="JA5" s="1405"/>
      <c r="JB5" s="1405"/>
      <c r="JC5" s="1405"/>
      <c r="JD5" s="1432"/>
      <c r="JE5" s="1387" t="s">
        <v>3379</v>
      </c>
      <c r="JF5" s="1459" t="s">
        <v>3383</v>
      </c>
      <c r="JG5" s="1429" t="s">
        <v>254</v>
      </c>
      <c r="JH5" s="1429" t="s">
        <v>255</v>
      </c>
      <c r="JI5" s="1431" t="s">
        <v>258</v>
      </c>
      <c r="JJ5" s="1405"/>
      <c r="JK5" s="1405"/>
      <c r="JL5" s="1405"/>
      <c r="JM5" s="1432"/>
      <c r="JN5" s="1387" t="s">
        <v>2</v>
      </c>
      <c r="JO5" s="1438" t="s">
        <v>254</v>
      </c>
      <c r="JP5" s="1438" t="s">
        <v>255</v>
      </c>
      <c r="JQ5" s="1438" t="s">
        <v>306</v>
      </c>
      <c r="JR5" s="1438" t="s">
        <v>2</v>
      </c>
    </row>
    <row r="6" spans="1:279" s="147" customFormat="1" ht="24" customHeight="1" thickBot="1" x14ac:dyDescent="0.4">
      <c r="A6" s="1386"/>
      <c r="B6" s="298"/>
      <c r="C6" s="1389"/>
      <c r="D6" s="1403"/>
      <c r="E6" s="1403"/>
      <c r="F6" s="299">
        <v>27</v>
      </c>
      <c r="G6" s="300">
        <v>28</v>
      </c>
      <c r="H6" s="300">
        <v>29</v>
      </c>
      <c r="I6" s="300">
        <v>30</v>
      </c>
      <c r="J6" s="301">
        <v>31</v>
      </c>
      <c r="K6" s="302" t="s">
        <v>253</v>
      </c>
      <c r="L6" s="303">
        <v>27</v>
      </c>
      <c r="M6" s="304">
        <v>28</v>
      </c>
      <c r="N6" s="304">
        <v>29</v>
      </c>
      <c r="O6" s="304">
        <v>30</v>
      </c>
      <c r="P6" s="305">
        <v>31</v>
      </c>
      <c r="Q6" s="302" t="s">
        <v>253</v>
      </c>
      <c r="R6" s="299">
        <v>27</v>
      </c>
      <c r="S6" s="300">
        <v>28</v>
      </c>
      <c r="T6" s="300">
        <v>29</v>
      </c>
      <c r="U6" s="300">
        <v>30</v>
      </c>
      <c r="V6" s="301">
        <v>31</v>
      </c>
      <c r="W6" s="302" t="s">
        <v>253</v>
      </c>
      <c r="X6" s="306">
        <v>27</v>
      </c>
      <c r="Y6" s="307">
        <v>28</v>
      </c>
      <c r="Z6" s="307">
        <v>29</v>
      </c>
      <c r="AA6" s="307">
        <v>30</v>
      </c>
      <c r="AB6" s="308">
        <v>31</v>
      </c>
      <c r="AC6" s="1031"/>
      <c r="AD6" s="306">
        <v>27</v>
      </c>
      <c r="AE6" s="307">
        <v>28</v>
      </c>
      <c r="AF6" s="307">
        <v>29</v>
      </c>
      <c r="AG6" s="307">
        <v>30</v>
      </c>
      <c r="AH6" s="308">
        <v>31</v>
      </c>
      <c r="AI6" s="1031"/>
      <c r="AJ6" s="306">
        <v>27</v>
      </c>
      <c r="AK6" s="307">
        <v>28</v>
      </c>
      <c r="AL6" s="307">
        <v>29</v>
      </c>
      <c r="AM6" s="307">
        <v>30</v>
      </c>
      <c r="AN6" s="308">
        <v>31</v>
      </c>
      <c r="AO6" s="1031"/>
      <c r="AP6" s="309">
        <v>27</v>
      </c>
      <c r="AQ6" s="310">
        <v>28</v>
      </c>
      <c r="AR6" s="310">
        <v>29</v>
      </c>
      <c r="AS6" s="310">
        <v>30</v>
      </c>
      <c r="AT6" s="311">
        <v>31</v>
      </c>
      <c r="AU6" s="1426"/>
      <c r="AV6" s="312">
        <v>27</v>
      </c>
      <c r="AW6" s="313">
        <v>28</v>
      </c>
      <c r="AX6" s="313">
        <v>29</v>
      </c>
      <c r="AY6" s="313">
        <v>30</v>
      </c>
      <c r="AZ6" s="314">
        <v>31</v>
      </c>
      <c r="BA6" s="1416"/>
      <c r="BB6" s="309">
        <v>27</v>
      </c>
      <c r="BC6" s="310">
        <v>28</v>
      </c>
      <c r="BD6" s="310">
        <v>29</v>
      </c>
      <c r="BE6" s="310">
        <v>30</v>
      </c>
      <c r="BF6" s="311">
        <v>31</v>
      </c>
      <c r="BG6" s="1031"/>
      <c r="BH6" s="315">
        <v>27</v>
      </c>
      <c r="BI6" s="316">
        <v>28</v>
      </c>
      <c r="BJ6" s="316">
        <v>29</v>
      </c>
      <c r="BK6" s="316">
        <v>30</v>
      </c>
      <c r="BL6" s="317">
        <v>31</v>
      </c>
      <c r="BM6" s="1424"/>
      <c r="BN6" s="1428"/>
      <c r="BO6" s="1430"/>
      <c r="BP6" s="1430"/>
      <c r="BQ6" s="318">
        <v>32</v>
      </c>
      <c r="BR6" s="300">
        <v>33</v>
      </c>
      <c r="BS6" s="300">
        <v>34</v>
      </c>
      <c r="BT6" s="301">
        <v>35</v>
      </c>
      <c r="BU6" s="302" t="s">
        <v>253</v>
      </c>
      <c r="BV6" s="306">
        <v>32</v>
      </c>
      <c r="BW6" s="307">
        <v>33</v>
      </c>
      <c r="BX6" s="307">
        <v>34</v>
      </c>
      <c r="BY6" s="308">
        <v>35</v>
      </c>
      <c r="BZ6" s="1031"/>
      <c r="CA6" s="306">
        <v>32</v>
      </c>
      <c r="CB6" s="307">
        <v>33</v>
      </c>
      <c r="CC6" s="307">
        <v>34</v>
      </c>
      <c r="CD6" s="308">
        <v>35</v>
      </c>
      <c r="CE6" s="1031"/>
      <c r="CF6" s="306">
        <v>32</v>
      </c>
      <c r="CG6" s="307">
        <v>33</v>
      </c>
      <c r="CH6" s="307">
        <v>34</v>
      </c>
      <c r="CI6" s="308">
        <v>35</v>
      </c>
      <c r="CJ6" s="1031"/>
      <c r="CK6" s="312">
        <v>32</v>
      </c>
      <c r="CL6" s="313">
        <v>33</v>
      </c>
      <c r="CM6" s="313">
        <v>34</v>
      </c>
      <c r="CN6" s="313">
        <v>35</v>
      </c>
      <c r="CO6" s="1416"/>
      <c r="CP6" s="309">
        <v>32</v>
      </c>
      <c r="CQ6" s="310">
        <v>33</v>
      </c>
      <c r="CR6" s="310">
        <v>34</v>
      </c>
      <c r="CS6" s="311">
        <v>35</v>
      </c>
      <c r="CT6" s="1426"/>
      <c r="CU6" s="315">
        <v>32</v>
      </c>
      <c r="CV6" s="316">
        <v>33</v>
      </c>
      <c r="CW6" s="316">
        <v>34</v>
      </c>
      <c r="CX6" s="317">
        <v>35</v>
      </c>
      <c r="CY6" s="1424"/>
      <c r="CZ6" s="1428"/>
      <c r="DA6" s="1434"/>
      <c r="DB6" s="1430"/>
      <c r="DC6" s="319">
        <v>36</v>
      </c>
      <c r="DD6" s="320">
        <v>37</v>
      </c>
      <c r="DE6" s="320">
        <v>38</v>
      </c>
      <c r="DF6" s="321">
        <v>39</v>
      </c>
      <c r="DG6" s="302" t="s">
        <v>253</v>
      </c>
      <c r="DH6" s="306">
        <v>36</v>
      </c>
      <c r="DI6" s="307">
        <v>37</v>
      </c>
      <c r="DJ6" s="307">
        <v>38</v>
      </c>
      <c r="DK6" s="308">
        <v>39</v>
      </c>
      <c r="DL6" s="1031"/>
      <c r="DM6" s="306">
        <v>36</v>
      </c>
      <c r="DN6" s="307">
        <v>37</v>
      </c>
      <c r="DO6" s="307">
        <v>38</v>
      </c>
      <c r="DP6" s="307">
        <v>39</v>
      </c>
      <c r="DQ6" s="1031"/>
      <c r="DR6" s="306">
        <v>36</v>
      </c>
      <c r="DS6" s="307">
        <v>37</v>
      </c>
      <c r="DT6" s="307">
        <v>38</v>
      </c>
      <c r="DU6" s="307">
        <v>39</v>
      </c>
      <c r="DV6" s="1031"/>
      <c r="DW6" s="312">
        <v>36</v>
      </c>
      <c r="DX6" s="313">
        <v>37</v>
      </c>
      <c r="DY6" s="313">
        <v>38</v>
      </c>
      <c r="DZ6" s="313">
        <v>39</v>
      </c>
      <c r="EA6" s="1416"/>
      <c r="EB6" s="309">
        <v>36</v>
      </c>
      <c r="EC6" s="310">
        <v>37</v>
      </c>
      <c r="ED6" s="310">
        <v>38</v>
      </c>
      <c r="EE6" s="311">
        <v>39</v>
      </c>
      <c r="EF6" s="1426"/>
      <c r="EG6" s="315">
        <v>36</v>
      </c>
      <c r="EH6" s="316">
        <v>37</v>
      </c>
      <c r="EI6" s="316">
        <v>38</v>
      </c>
      <c r="EJ6" s="317">
        <v>39</v>
      </c>
      <c r="EK6" s="1424"/>
      <c r="EL6" s="1428"/>
      <c r="EM6" s="1403"/>
      <c r="EN6" s="1403"/>
      <c r="EO6" s="322">
        <v>40</v>
      </c>
      <c r="EP6" s="320">
        <v>41</v>
      </c>
      <c r="EQ6" s="320">
        <v>42</v>
      </c>
      <c r="ER6" s="320">
        <v>43</v>
      </c>
      <c r="ES6" s="321">
        <v>44</v>
      </c>
      <c r="ET6" s="302" t="s">
        <v>253</v>
      </c>
      <c r="EU6" s="323">
        <v>40</v>
      </c>
      <c r="EV6" s="324">
        <v>41</v>
      </c>
      <c r="EW6" s="324">
        <v>42</v>
      </c>
      <c r="EX6" s="324">
        <v>43</v>
      </c>
      <c r="EY6" s="325">
        <v>44</v>
      </c>
      <c r="EZ6" s="302" t="s">
        <v>253</v>
      </c>
      <c r="FA6" s="319">
        <v>40</v>
      </c>
      <c r="FB6" s="320">
        <v>41</v>
      </c>
      <c r="FC6" s="320">
        <v>42</v>
      </c>
      <c r="FD6" s="320">
        <v>43</v>
      </c>
      <c r="FE6" s="321">
        <v>44</v>
      </c>
      <c r="FF6" s="302" t="s">
        <v>253</v>
      </c>
      <c r="FG6" s="306">
        <v>40</v>
      </c>
      <c r="FH6" s="307">
        <v>41</v>
      </c>
      <c r="FI6" s="307">
        <v>42</v>
      </c>
      <c r="FJ6" s="307">
        <v>43</v>
      </c>
      <c r="FK6" s="308">
        <v>44</v>
      </c>
      <c r="FL6" s="1031"/>
      <c r="FM6" s="306">
        <v>40</v>
      </c>
      <c r="FN6" s="307">
        <v>41</v>
      </c>
      <c r="FO6" s="307">
        <v>42</v>
      </c>
      <c r="FP6" s="307">
        <v>43</v>
      </c>
      <c r="FQ6" s="308">
        <v>44</v>
      </c>
      <c r="FR6" s="1031"/>
      <c r="FS6" s="306">
        <v>40</v>
      </c>
      <c r="FT6" s="307">
        <v>41</v>
      </c>
      <c r="FU6" s="307">
        <v>42</v>
      </c>
      <c r="FV6" s="307">
        <v>43</v>
      </c>
      <c r="FW6" s="308">
        <v>44</v>
      </c>
      <c r="FX6" s="1031"/>
      <c r="FY6" s="309">
        <v>40</v>
      </c>
      <c r="FZ6" s="310">
        <v>41</v>
      </c>
      <c r="GA6" s="310">
        <v>42</v>
      </c>
      <c r="GB6" s="310">
        <v>43</v>
      </c>
      <c r="GC6" s="311">
        <v>44</v>
      </c>
      <c r="GD6" s="1426"/>
      <c r="GE6" s="312">
        <v>40</v>
      </c>
      <c r="GF6" s="313">
        <v>41</v>
      </c>
      <c r="GG6" s="313">
        <v>42</v>
      </c>
      <c r="GH6" s="313">
        <v>43</v>
      </c>
      <c r="GI6" s="314">
        <v>44</v>
      </c>
      <c r="GJ6" s="1416"/>
      <c r="GK6" s="315">
        <v>40</v>
      </c>
      <c r="GL6" s="316">
        <v>41</v>
      </c>
      <c r="GM6" s="316">
        <v>42</v>
      </c>
      <c r="GN6" s="316">
        <v>43</v>
      </c>
      <c r="GO6" s="317">
        <v>44</v>
      </c>
      <c r="GP6" s="1424"/>
      <c r="GQ6" s="1389"/>
      <c r="GR6" s="1434"/>
      <c r="GS6" s="1430"/>
      <c r="GT6" s="318">
        <v>45</v>
      </c>
      <c r="GU6" s="300">
        <v>46</v>
      </c>
      <c r="GV6" s="300">
        <v>47</v>
      </c>
      <c r="GW6" s="301">
        <v>48</v>
      </c>
      <c r="GX6" s="302" t="s">
        <v>253</v>
      </c>
      <c r="GY6" s="306">
        <v>45</v>
      </c>
      <c r="GZ6" s="307">
        <v>46</v>
      </c>
      <c r="HA6" s="307">
        <v>47</v>
      </c>
      <c r="HB6" s="308">
        <v>48</v>
      </c>
      <c r="HC6" s="1031"/>
      <c r="HD6" s="306">
        <v>45</v>
      </c>
      <c r="HE6" s="307">
        <v>46</v>
      </c>
      <c r="HF6" s="307">
        <v>47</v>
      </c>
      <c r="HG6" s="307">
        <v>48</v>
      </c>
      <c r="HH6" s="1031"/>
      <c r="HI6" s="306">
        <v>45</v>
      </c>
      <c r="HJ6" s="307">
        <v>46</v>
      </c>
      <c r="HK6" s="307">
        <v>47</v>
      </c>
      <c r="HL6" s="307">
        <v>48</v>
      </c>
      <c r="HM6" s="1031"/>
      <c r="HN6" s="312">
        <v>45</v>
      </c>
      <c r="HO6" s="313">
        <v>46</v>
      </c>
      <c r="HP6" s="313">
        <v>47</v>
      </c>
      <c r="HQ6" s="313">
        <v>48</v>
      </c>
      <c r="HR6" s="1416"/>
      <c r="HS6" s="309">
        <v>45</v>
      </c>
      <c r="HT6" s="310">
        <v>46</v>
      </c>
      <c r="HU6" s="310">
        <v>47</v>
      </c>
      <c r="HV6" s="311">
        <v>48</v>
      </c>
      <c r="HW6" s="1426"/>
      <c r="HX6" s="315">
        <v>45</v>
      </c>
      <c r="HY6" s="316">
        <v>46</v>
      </c>
      <c r="HZ6" s="316">
        <v>47</v>
      </c>
      <c r="IA6" s="317">
        <v>48</v>
      </c>
      <c r="IB6" s="1424"/>
      <c r="IC6" s="1389"/>
      <c r="ID6" s="1460"/>
      <c r="IE6" s="1434"/>
      <c r="IF6" s="1430"/>
      <c r="IG6" s="318">
        <v>49</v>
      </c>
      <c r="IH6" s="300">
        <v>50</v>
      </c>
      <c r="II6" s="300">
        <v>51</v>
      </c>
      <c r="IJ6" s="301">
        <v>52</v>
      </c>
      <c r="IK6" s="302" t="s">
        <v>253</v>
      </c>
      <c r="IL6" s="1389"/>
      <c r="IM6" s="1460"/>
      <c r="IN6" s="1434"/>
      <c r="IO6" s="1430"/>
      <c r="IP6" s="318">
        <v>1</v>
      </c>
      <c r="IQ6" s="300">
        <v>2</v>
      </c>
      <c r="IR6" s="300">
        <v>3</v>
      </c>
      <c r="IS6" s="301">
        <v>4</v>
      </c>
      <c r="IT6" s="301">
        <v>5</v>
      </c>
      <c r="IU6" s="302" t="s">
        <v>253</v>
      </c>
      <c r="IV6" s="1389"/>
      <c r="IW6" s="1460"/>
      <c r="IX6" s="1434"/>
      <c r="IY6" s="1430"/>
      <c r="IZ6" s="318">
        <v>6</v>
      </c>
      <c r="JA6" s="300">
        <v>7</v>
      </c>
      <c r="JB6" s="300">
        <v>8</v>
      </c>
      <c r="JC6" s="301">
        <v>9</v>
      </c>
      <c r="JD6" s="302" t="s">
        <v>253</v>
      </c>
      <c r="JE6" s="1389"/>
      <c r="JF6" s="1460"/>
      <c r="JG6" s="1430"/>
      <c r="JH6" s="1430"/>
      <c r="JI6" s="318">
        <v>10</v>
      </c>
      <c r="JJ6" s="300">
        <v>11</v>
      </c>
      <c r="JK6" s="300">
        <v>12</v>
      </c>
      <c r="JL6" s="301">
        <v>13</v>
      </c>
      <c r="JM6" s="302" t="s">
        <v>253</v>
      </c>
      <c r="JN6" s="1389"/>
      <c r="JO6" s="1439"/>
      <c r="JP6" s="1439"/>
      <c r="JQ6" s="1439"/>
      <c r="JR6" s="1439"/>
    </row>
    <row r="7" spans="1:279" ht="19.5" customHeight="1" thickTop="1" x14ac:dyDescent="0.35">
      <c r="A7" s="1440" t="s">
        <v>307</v>
      </c>
      <c r="B7" s="1441"/>
      <c r="C7" s="1442"/>
      <c r="D7" s="326" t="s">
        <v>308</v>
      </c>
      <c r="E7" s="326" t="s">
        <v>308</v>
      </c>
      <c r="F7" s="327">
        <v>880</v>
      </c>
      <c r="G7" s="328">
        <v>608</v>
      </c>
      <c r="H7" s="328">
        <v>608</v>
      </c>
      <c r="I7" s="328">
        <v>608</v>
      </c>
      <c r="J7" s="329">
        <v>878</v>
      </c>
      <c r="K7" s="330">
        <v>608</v>
      </c>
      <c r="L7" s="331" t="s">
        <v>308</v>
      </c>
      <c r="M7" s="332">
        <v>880</v>
      </c>
      <c r="N7" s="332" t="s">
        <v>308</v>
      </c>
      <c r="O7" s="332" t="s">
        <v>308</v>
      </c>
      <c r="P7" s="333" t="s">
        <v>308</v>
      </c>
      <c r="Q7" s="330">
        <v>880</v>
      </c>
      <c r="R7" s="327">
        <v>880</v>
      </c>
      <c r="S7" s="328">
        <v>608</v>
      </c>
      <c r="T7" s="328">
        <v>608</v>
      </c>
      <c r="U7" s="328">
        <v>608</v>
      </c>
      <c r="V7" s="329">
        <v>878</v>
      </c>
      <c r="W7" s="330">
        <v>608</v>
      </c>
      <c r="X7" s="334" t="s">
        <v>308</v>
      </c>
      <c r="Y7" s="335" t="s">
        <v>308</v>
      </c>
      <c r="Z7" s="335" t="s">
        <v>308</v>
      </c>
      <c r="AA7" s="335" t="s">
        <v>308</v>
      </c>
      <c r="AB7" s="336" t="s">
        <v>308</v>
      </c>
      <c r="AC7" s="337" t="s">
        <v>308</v>
      </c>
      <c r="AD7" s="334">
        <v>880</v>
      </c>
      <c r="AE7" s="335">
        <v>878</v>
      </c>
      <c r="AF7" s="335">
        <v>608</v>
      </c>
      <c r="AG7" s="335">
        <v>373</v>
      </c>
      <c r="AH7" s="336" t="s">
        <v>308</v>
      </c>
      <c r="AI7" s="337">
        <v>880</v>
      </c>
      <c r="AJ7" s="334">
        <v>880</v>
      </c>
      <c r="AK7" s="335">
        <v>880</v>
      </c>
      <c r="AL7" s="335">
        <v>608</v>
      </c>
      <c r="AM7" s="335">
        <v>608</v>
      </c>
      <c r="AN7" s="336">
        <v>878</v>
      </c>
      <c r="AO7" s="337">
        <v>608</v>
      </c>
      <c r="AP7" s="327">
        <v>608</v>
      </c>
      <c r="AQ7" s="328">
        <v>608</v>
      </c>
      <c r="AR7" s="328" t="s">
        <v>308</v>
      </c>
      <c r="AS7" s="328" t="s">
        <v>308</v>
      </c>
      <c r="AT7" s="329" t="s">
        <v>308</v>
      </c>
      <c r="AU7" s="337">
        <v>608</v>
      </c>
      <c r="AV7" s="338" t="s">
        <v>308</v>
      </c>
      <c r="AW7" s="339" t="s">
        <v>308</v>
      </c>
      <c r="AX7" s="339" t="s">
        <v>308</v>
      </c>
      <c r="AY7" s="339" t="s">
        <v>308</v>
      </c>
      <c r="AZ7" s="340" t="s">
        <v>308</v>
      </c>
      <c r="BA7" s="337" t="s">
        <v>308</v>
      </c>
      <c r="BB7" s="327" t="s">
        <v>308</v>
      </c>
      <c r="BC7" s="328" t="s">
        <v>308</v>
      </c>
      <c r="BD7" s="328" t="s">
        <v>308</v>
      </c>
      <c r="BE7" s="328">
        <v>480</v>
      </c>
      <c r="BF7" s="329">
        <v>480</v>
      </c>
      <c r="BG7" s="337">
        <v>480</v>
      </c>
      <c r="BH7" s="341" t="s">
        <v>308</v>
      </c>
      <c r="BI7" s="342" t="s">
        <v>308</v>
      </c>
      <c r="BJ7" s="342" t="s">
        <v>308</v>
      </c>
      <c r="BK7" s="342" t="s">
        <v>308</v>
      </c>
      <c r="BL7" s="343" t="s">
        <v>308</v>
      </c>
      <c r="BM7" s="344" t="s">
        <v>308</v>
      </c>
      <c r="BN7" s="345" t="s">
        <v>308</v>
      </c>
      <c r="BO7" s="346" t="s">
        <v>308</v>
      </c>
      <c r="BP7" s="346" t="s">
        <v>308</v>
      </c>
      <c r="BQ7" s="347">
        <v>373</v>
      </c>
      <c r="BR7" s="348">
        <v>880</v>
      </c>
      <c r="BS7" s="348">
        <v>608</v>
      </c>
      <c r="BT7" s="349" t="s">
        <v>170</v>
      </c>
      <c r="BU7" s="330">
        <v>608</v>
      </c>
      <c r="BV7" s="334" t="s">
        <v>308</v>
      </c>
      <c r="BW7" s="335" t="s">
        <v>308</v>
      </c>
      <c r="BX7" s="335" t="s">
        <v>308</v>
      </c>
      <c r="BY7" s="336" t="s">
        <v>308</v>
      </c>
      <c r="BZ7" s="337" t="s">
        <v>308</v>
      </c>
      <c r="CA7" s="334">
        <v>373</v>
      </c>
      <c r="CB7" s="335">
        <v>880</v>
      </c>
      <c r="CC7" s="335">
        <v>608</v>
      </c>
      <c r="CD7" s="335">
        <v>373</v>
      </c>
      <c r="CE7" s="337">
        <v>608</v>
      </c>
      <c r="CF7" s="334" t="s">
        <v>170</v>
      </c>
      <c r="CG7" s="335">
        <v>880</v>
      </c>
      <c r="CH7" s="335">
        <v>608</v>
      </c>
      <c r="CI7" s="335" t="s">
        <v>170</v>
      </c>
      <c r="CJ7" s="337">
        <v>608</v>
      </c>
      <c r="CK7" s="338" t="s">
        <v>308</v>
      </c>
      <c r="CL7" s="339" t="s">
        <v>308</v>
      </c>
      <c r="CM7" s="339" t="s">
        <v>308</v>
      </c>
      <c r="CN7" s="339" t="s">
        <v>308</v>
      </c>
      <c r="CO7" s="337" t="s">
        <v>308</v>
      </c>
      <c r="CP7" s="327" t="s">
        <v>308</v>
      </c>
      <c r="CQ7" s="328" t="s">
        <v>308</v>
      </c>
      <c r="CR7" s="328" t="s">
        <v>308</v>
      </c>
      <c r="CS7" s="329" t="s">
        <v>308</v>
      </c>
      <c r="CT7" s="337" t="s">
        <v>308</v>
      </c>
      <c r="CU7" s="341" t="s">
        <v>308</v>
      </c>
      <c r="CV7" s="342" t="s">
        <v>308</v>
      </c>
      <c r="CW7" s="342" t="s">
        <v>308</v>
      </c>
      <c r="CX7" s="343" t="s">
        <v>308</v>
      </c>
      <c r="CY7" s="344" t="s">
        <v>308</v>
      </c>
      <c r="CZ7" s="345" t="s">
        <v>308</v>
      </c>
      <c r="DA7" s="350" t="s">
        <v>308</v>
      </c>
      <c r="DB7" s="346">
        <v>373</v>
      </c>
      <c r="DC7" s="351" t="s">
        <v>170</v>
      </c>
      <c r="DD7" s="328">
        <v>373</v>
      </c>
      <c r="DE7" s="328">
        <v>608</v>
      </c>
      <c r="DF7" s="352">
        <v>608</v>
      </c>
      <c r="DG7" s="330">
        <v>608</v>
      </c>
      <c r="DH7" s="334" t="s">
        <v>308</v>
      </c>
      <c r="DI7" s="335" t="s">
        <v>308</v>
      </c>
      <c r="DJ7" s="335" t="s">
        <v>308</v>
      </c>
      <c r="DK7" s="336" t="s">
        <v>308</v>
      </c>
      <c r="DL7" s="337" t="s">
        <v>308</v>
      </c>
      <c r="DM7" s="334">
        <v>373</v>
      </c>
      <c r="DN7" s="335">
        <v>578</v>
      </c>
      <c r="DO7" s="335">
        <v>373</v>
      </c>
      <c r="DP7" s="335" t="s">
        <v>308</v>
      </c>
      <c r="DQ7" s="337">
        <v>373</v>
      </c>
      <c r="DR7" s="334" t="s">
        <v>170</v>
      </c>
      <c r="DS7" s="335" t="s">
        <v>170</v>
      </c>
      <c r="DT7" s="335">
        <v>608</v>
      </c>
      <c r="DU7" s="335">
        <v>608</v>
      </c>
      <c r="DV7" s="337">
        <v>608</v>
      </c>
      <c r="DW7" s="338" t="s">
        <v>308</v>
      </c>
      <c r="DX7" s="339" t="s">
        <v>308</v>
      </c>
      <c r="DY7" s="339" t="s">
        <v>308</v>
      </c>
      <c r="DZ7" s="339" t="s">
        <v>308</v>
      </c>
      <c r="EA7" s="337" t="s">
        <v>308</v>
      </c>
      <c r="EB7" s="327" t="s">
        <v>308</v>
      </c>
      <c r="EC7" s="328" t="s">
        <v>308</v>
      </c>
      <c r="ED7" s="328" t="s">
        <v>308</v>
      </c>
      <c r="EE7" s="329" t="s">
        <v>308</v>
      </c>
      <c r="EF7" s="337" t="s">
        <v>308</v>
      </c>
      <c r="EG7" s="341" t="s">
        <v>308</v>
      </c>
      <c r="EH7" s="342" t="s">
        <v>308</v>
      </c>
      <c r="EI7" s="342" t="s">
        <v>308</v>
      </c>
      <c r="EJ7" s="343" t="s">
        <v>308</v>
      </c>
      <c r="EK7" s="344" t="s">
        <v>308</v>
      </c>
      <c r="EL7" s="345" t="s">
        <v>308</v>
      </c>
      <c r="EM7" s="326">
        <v>608</v>
      </c>
      <c r="EN7" s="326">
        <v>608</v>
      </c>
      <c r="EO7" s="327" t="s">
        <v>170</v>
      </c>
      <c r="EP7" s="328">
        <v>578</v>
      </c>
      <c r="EQ7" s="328">
        <v>880</v>
      </c>
      <c r="ER7" s="328">
        <v>608</v>
      </c>
      <c r="ES7" s="352" t="s">
        <v>170</v>
      </c>
      <c r="ET7" s="330" t="s">
        <v>170</v>
      </c>
      <c r="EU7" s="353" t="s">
        <v>170</v>
      </c>
      <c r="EV7" s="332">
        <v>880</v>
      </c>
      <c r="EW7" s="332" t="s">
        <v>308</v>
      </c>
      <c r="EX7" s="332" t="s">
        <v>308</v>
      </c>
      <c r="EY7" s="354">
        <v>880</v>
      </c>
      <c r="EZ7" s="330">
        <v>880</v>
      </c>
      <c r="FA7" s="351" t="s">
        <v>170</v>
      </c>
      <c r="FB7" s="328">
        <v>578</v>
      </c>
      <c r="FC7" s="328">
        <v>880</v>
      </c>
      <c r="FD7" s="328">
        <v>608</v>
      </c>
      <c r="FE7" s="352" t="s">
        <v>170</v>
      </c>
      <c r="FF7" s="330" t="s">
        <v>170</v>
      </c>
      <c r="FG7" s="334">
        <v>578</v>
      </c>
      <c r="FH7" s="335">
        <v>578</v>
      </c>
      <c r="FI7" s="335">
        <v>373</v>
      </c>
      <c r="FJ7" s="335" t="s">
        <v>308</v>
      </c>
      <c r="FK7" s="336" t="s">
        <v>308</v>
      </c>
      <c r="FL7" s="337">
        <v>578</v>
      </c>
      <c r="FM7" s="334" t="s">
        <v>170</v>
      </c>
      <c r="FN7" s="335">
        <v>578</v>
      </c>
      <c r="FO7" s="335">
        <v>880</v>
      </c>
      <c r="FP7" s="335">
        <v>480</v>
      </c>
      <c r="FQ7" s="336">
        <v>480</v>
      </c>
      <c r="FR7" s="337">
        <v>578</v>
      </c>
      <c r="FS7" s="334" t="s">
        <v>170</v>
      </c>
      <c r="FT7" s="335">
        <v>578</v>
      </c>
      <c r="FU7" s="335">
        <v>373</v>
      </c>
      <c r="FV7" s="335">
        <v>608</v>
      </c>
      <c r="FW7" s="336" t="s">
        <v>170</v>
      </c>
      <c r="FX7" s="337" t="s">
        <v>170</v>
      </c>
      <c r="FY7" s="327" t="s">
        <v>308</v>
      </c>
      <c r="FZ7" s="328" t="s">
        <v>308</v>
      </c>
      <c r="GA7" s="328" t="s">
        <v>308</v>
      </c>
      <c r="GB7" s="328" t="s">
        <v>308</v>
      </c>
      <c r="GC7" s="329" t="s">
        <v>308</v>
      </c>
      <c r="GD7" s="337" t="s">
        <v>308</v>
      </c>
      <c r="GE7" s="338" t="s">
        <v>308</v>
      </c>
      <c r="GF7" s="339" t="s">
        <v>308</v>
      </c>
      <c r="GG7" s="339" t="s">
        <v>308</v>
      </c>
      <c r="GH7" s="339" t="s">
        <v>308</v>
      </c>
      <c r="GI7" s="340" t="s">
        <v>308</v>
      </c>
      <c r="GJ7" s="337" t="s">
        <v>308</v>
      </c>
      <c r="GK7" s="341" t="s">
        <v>308</v>
      </c>
      <c r="GL7" s="342" t="s">
        <v>308</v>
      </c>
      <c r="GM7" s="342" t="s">
        <v>308</v>
      </c>
      <c r="GN7" s="342" t="s">
        <v>308</v>
      </c>
      <c r="GO7" s="343" t="s">
        <v>308</v>
      </c>
      <c r="GP7" s="344" t="s">
        <v>308</v>
      </c>
      <c r="GQ7" s="355" t="s">
        <v>170</v>
      </c>
      <c r="GR7" s="350">
        <v>608</v>
      </c>
      <c r="GS7" s="346">
        <v>608</v>
      </c>
      <c r="GT7" s="347">
        <v>608</v>
      </c>
      <c r="GU7" s="348">
        <v>373</v>
      </c>
      <c r="GV7" s="348">
        <v>880</v>
      </c>
      <c r="GW7" s="356">
        <v>373</v>
      </c>
      <c r="GX7" s="357">
        <v>373</v>
      </c>
      <c r="GY7" s="334" t="s">
        <v>308</v>
      </c>
      <c r="GZ7" s="335" t="s">
        <v>308</v>
      </c>
      <c r="HA7" s="335" t="s">
        <v>308</v>
      </c>
      <c r="HB7" s="336" t="s">
        <v>308</v>
      </c>
      <c r="HC7" s="337" t="s">
        <v>308</v>
      </c>
      <c r="HD7" s="334">
        <v>578</v>
      </c>
      <c r="HE7" s="335">
        <v>373</v>
      </c>
      <c r="HF7" s="335" t="s">
        <v>308</v>
      </c>
      <c r="HG7" s="335" t="s">
        <v>308</v>
      </c>
      <c r="HH7" s="337">
        <v>373</v>
      </c>
      <c r="HI7" s="334" t="s">
        <v>308</v>
      </c>
      <c r="HJ7" s="335">
        <v>373</v>
      </c>
      <c r="HK7" s="335" t="s">
        <v>308</v>
      </c>
      <c r="HL7" s="335" t="s">
        <v>308</v>
      </c>
      <c r="HM7" s="337">
        <v>373</v>
      </c>
      <c r="HN7" s="338" t="s">
        <v>308</v>
      </c>
      <c r="HO7" s="339" t="s">
        <v>308</v>
      </c>
      <c r="HP7" s="339" t="s">
        <v>308</v>
      </c>
      <c r="HQ7" s="339" t="s">
        <v>308</v>
      </c>
      <c r="HR7" s="337" t="s">
        <v>308</v>
      </c>
      <c r="HS7" s="327" t="s">
        <v>308</v>
      </c>
      <c r="HT7" s="328" t="s">
        <v>308</v>
      </c>
      <c r="HU7" s="328" t="s">
        <v>308</v>
      </c>
      <c r="HV7" s="329" t="s">
        <v>308</v>
      </c>
      <c r="HW7" s="337" t="s">
        <v>308</v>
      </c>
      <c r="HX7" s="341">
        <v>608</v>
      </c>
      <c r="HY7" s="342">
        <v>608</v>
      </c>
      <c r="HZ7" s="342">
        <v>880</v>
      </c>
      <c r="IA7" s="343">
        <v>373</v>
      </c>
      <c r="IB7" s="344">
        <v>608</v>
      </c>
      <c r="IC7" s="355">
        <v>608</v>
      </c>
      <c r="ID7" s="1461"/>
      <c r="IE7" s="350">
        <v>608</v>
      </c>
      <c r="IF7" s="346" t="s">
        <v>170</v>
      </c>
      <c r="IG7" s="351">
        <v>608</v>
      </c>
      <c r="IH7" s="328" t="s">
        <v>170</v>
      </c>
      <c r="II7" s="328" t="s">
        <v>170</v>
      </c>
      <c r="IJ7" s="329">
        <v>578</v>
      </c>
      <c r="IK7" s="330" t="s">
        <v>170</v>
      </c>
      <c r="IL7" s="355">
        <v>608</v>
      </c>
      <c r="IM7" s="1461"/>
      <c r="IN7" s="350">
        <v>608</v>
      </c>
      <c r="IO7" s="346">
        <v>880</v>
      </c>
      <c r="IP7" s="351">
        <v>578</v>
      </c>
      <c r="IQ7" s="328">
        <v>1906</v>
      </c>
      <c r="IR7" s="328">
        <v>373</v>
      </c>
      <c r="IS7" s="329">
        <v>880</v>
      </c>
      <c r="IT7" s="329">
        <v>880</v>
      </c>
      <c r="IU7" s="330">
        <v>578</v>
      </c>
      <c r="IV7" s="355">
        <v>608</v>
      </c>
      <c r="IW7" s="1461"/>
      <c r="IX7" s="350">
        <v>608</v>
      </c>
      <c r="IY7" s="346" t="s">
        <v>308</v>
      </c>
      <c r="IZ7" s="351">
        <v>578</v>
      </c>
      <c r="JA7" s="328">
        <v>1906</v>
      </c>
      <c r="JB7" s="328" t="s">
        <v>308</v>
      </c>
      <c r="JC7" s="329" t="s">
        <v>170</v>
      </c>
      <c r="JD7" s="330">
        <v>578</v>
      </c>
      <c r="JE7" s="355">
        <v>608</v>
      </c>
      <c r="JF7" s="1462"/>
      <c r="JG7" s="346">
        <v>608</v>
      </c>
      <c r="JH7" s="346">
        <v>608</v>
      </c>
      <c r="JI7" s="351">
        <v>373</v>
      </c>
      <c r="JJ7" s="328">
        <v>608</v>
      </c>
      <c r="JK7" s="328">
        <v>608</v>
      </c>
      <c r="JL7" s="329" t="s">
        <v>308</v>
      </c>
      <c r="JM7" s="330">
        <v>608</v>
      </c>
      <c r="JN7" s="355">
        <v>608</v>
      </c>
      <c r="JO7" s="330">
        <v>608</v>
      </c>
      <c r="JP7" s="330">
        <v>608</v>
      </c>
      <c r="JQ7" s="330">
        <v>608</v>
      </c>
      <c r="JR7" s="330">
        <v>608</v>
      </c>
    </row>
    <row r="8" spans="1:279" ht="9" customHeight="1" thickBot="1" x14ac:dyDescent="0.4">
      <c r="A8" s="358"/>
      <c r="B8" s="358"/>
      <c r="C8" s="359"/>
      <c r="D8" s="360"/>
      <c r="E8" s="360"/>
      <c r="F8" s="361"/>
      <c r="G8" s="362"/>
      <c r="H8" s="362"/>
      <c r="I8" s="362"/>
      <c r="J8" s="363"/>
      <c r="K8" s="364"/>
      <c r="L8" s="365"/>
      <c r="M8" s="366"/>
      <c r="N8" s="366"/>
      <c r="O8" s="366"/>
      <c r="P8" s="367"/>
      <c r="Q8" s="364"/>
      <c r="R8" s="361"/>
      <c r="S8" s="362"/>
      <c r="T8" s="362"/>
      <c r="U8" s="362"/>
      <c r="V8" s="363"/>
      <c r="W8" s="364"/>
      <c r="X8" s="368"/>
      <c r="Y8" s="369"/>
      <c r="Z8" s="369"/>
      <c r="AA8" s="369"/>
      <c r="AB8" s="370"/>
      <c r="AC8" s="371"/>
      <c r="AD8" s="368"/>
      <c r="AE8" s="369"/>
      <c r="AF8" s="369"/>
      <c r="AG8" s="369"/>
      <c r="AH8" s="370"/>
      <c r="AI8" s="371"/>
      <c r="AJ8" s="368"/>
      <c r="AK8" s="369"/>
      <c r="AL8" s="369"/>
      <c r="AM8" s="369"/>
      <c r="AN8" s="370"/>
      <c r="AO8" s="371"/>
      <c r="AP8" s="361"/>
      <c r="AQ8" s="362"/>
      <c r="AR8" s="362"/>
      <c r="AS8" s="362"/>
      <c r="AT8" s="363"/>
      <c r="AU8" s="371"/>
      <c r="AV8" s="372"/>
      <c r="AW8" s="373"/>
      <c r="AX8" s="373"/>
      <c r="AY8" s="373"/>
      <c r="AZ8" s="374"/>
      <c r="BA8" s="371"/>
      <c r="BB8" s="361"/>
      <c r="BC8" s="362"/>
      <c r="BD8" s="362"/>
      <c r="BE8" s="362"/>
      <c r="BF8" s="363"/>
      <c r="BG8" s="371"/>
      <c r="BH8" s="375"/>
      <c r="BI8" s="376"/>
      <c r="BJ8" s="376"/>
      <c r="BK8" s="376"/>
      <c r="BL8" s="377"/>
      <c r="BM8" s="378"/>
      <c r="BN8" s="379"/>
      <c r="BO8" s="380"/>
      <c r="BP8" s="380"/>
      <c r="BQ8" s="381"/>
      <c r="BR8" s="362"/>
      <c r="BS8" s="362"/>
      <c r="BT8" s="382"/>
      <c r="BU8" s="364"/>
      <c r="BV8" s="368"/>
      <c r="BW8" s="369"/>
      <c r="BX8" s="369"/>
      <c r="BY8" s="370"/>
      <c r="BZ8" s="371"/>
      <c r="CA8" s="368"/>
      <c r="CB8" s="369"/>
      <c r="CC8" s="369"/>
      <c r="CD8" s="369"/>
      <c r="CE8" s="371"/>
      <c r="CF8" s="368"/>
      <c r="CG8" s="369"/>
      <c r="CH8" s="369"/>
      <c r="CI8" s="369"/>
      <c r="CJ8" s="371"/>
      <c r="CK8" s="372"/>
      <c r="CL8" s="373"/>
      <c r="CM8" s="373"/>
      <c r="CN8" s="373"/>
      <c r="CO8" s="371"/>
      <c r="CP8" s="361"/>
      <c r="CQ8" s="362"/>
      <c r="CR8" s="362"/>
      <c r="CS8" s="363"/>
      <c r="CT8" s="371"/>
      <c r="CU8" s="375"/>
      <c r="CV8" s="376"/>
      <c r="CW8" s="376"/>
      <c r="CX8" s="377"/>
      <c r="CY8" s="378"/>
      <c r="CZ8" s="379"/>
      <c r="DA8" s="383"/>
      <c r="DB8" s="380"/>
      <c r="DC8" s="381"/>
      <c r="DD8" s="362"/>
      <c r="DE8" s="362"/>
      <c r="DF8" s="382"/>
      <c r="DG8" s="364"/>
      <c r="DH8" s="368"/>
      <c r="DI8" s="369"/>
      <c r="DJ8" s="369"/>
      <c r="DK8" s="370"/>
      <c r="DL8" s="371"/>
      <c r="DM8" s="368"/>
      <c r="DN8" s="369"/>
      <c r="DO8" s="369"/>
      <c r="DP8" s="369"/>
      <c r="DQ8" s="371"/>
      <c r="DR8" s="368"/>
      <c r="DS8" s="369"/>
      <c r="DT8" s="369"/>
      <c r="DU8" s="369"/>
      <c r="DV8" s="371"/>
      <c r="DW8" s="372"/>
      <c r="DX8" s="373"/>
      <c r="DY8" s="373"/>
      <c r="DZ8" s="373"/>
      <c r="EA8" s="371"/>
      <c r="EB8" s="361"/>
      <c r="EC8" s="362"/>
      <c r="ED8" s="362"/>
      <c r="EE8" s="363"/>
      <c r="EF8" s="371"/>
      <c r="EG8" s="375"/>
      <c r="EH8" s="376"/>
      <c r="EI8" s="376"/>
      <c r="EJ8" s="377"/>
      <c r="EK8" s="378"/>
      <c r="EL8" s="379"/>
      <c r="EM8" s="360"/>
      <c r="EN8" s="360"/>
      <c r="EO8" s="361"/>
      <c r="EP8" s="362"/>
      <c r="EQ8" s="362"/>
      <c r="ER8" s="362"/>
      <c r="ES8" s="382"/>
      <c r="ET8" s="364"/>
      <c r="EU8" s="384"/>
      <c r="EV8" s="366"/>
      <c r="EW8" s="366"/>
      <c r="EX8" s="366"/>
      <c r="EY8" s="385"/>
      <c r="EZ8" s="364"/>
      <c r="FA8" s="381"/>
      <c r="FB8" s="362"/>
      <c r="FC8" s="362"/>
      <c r="FD8" s="362"/>
      <c r="FE8" s="382"/>
      <c r="FF8" s="364"/>
      <c r="FG8" s="368"/>
      <c r="FH8" s="369"/>
      <c r="FI8" s="369"/>
      <c r="FJ8" s="369"/>
      <c r="FK8" s="370"/>
      <c r="FL8" s="371"/>
      <c r="FM8" s="368"/>
      <c r="FN8" s="369"/>
      <c r="FO8" s="369"/>
      <c r="FP8" s="369"/>
      <c r="FQ8" s="370"/>
      <c r="FR8" s="371"/>
      <c r="FS8" s="368"/>
      <c r="FT8" s="369"/>
      <c r="FU8" s="369"/>
      <c r="FV8" s="369"/>
      <c r="FW8" s="370"/>
      <c r="FX8" s="371"/>
      <c r="FY8" s="361"/>
      <c r="FZ8" s="362"/>
      <c r="GA8" s="362"/>
      <c r="GB8" s="362"/>
      <c r="GC8" s="363"/>
      <c r="GD8" s="371"/>
      <c r="GE8" s="372"/>
      <c r="GF8" s="373"/>
      <c r="GG8" s="373"/>
      <c r="GH8" s="373"/>
      <c r="GI8" s="374"/>
      <c r="GJ8" s="371"/>
      <c r="GK8" s="375"/>
      <c r="GL8" s="376"/>
      <c r="GM8" s="376"/>
      <c r="GN8" s="376"/>
      <c r="GO8" s="377"/>
      <c r="GP8" s="378"/>
      <c r="GQ8" s="359"/>
      <c r="GR8" s="383"/>
      <c r="GS8" s="380"/>
      <c r="GT8" s="381"/>
      <c r="GU8" s="362"/>
      <c r="GV8" s="362"/>
      <c r="GW8" s="363"/>
      <c r="GX8" s="364"/>
      <c r="GY8" s="368"/>
      <c r="GZ8" s="369"/>
      <c r="HA8" s="369"/>
      <c r="HB8" s="370"/>
      <c r="HC8" s="371"/>
      <c r="HD8" s="368"/>
      <c r="HE8" s="369"/>
      <c r="HF8" s="369"/>
      <c r="HG8" s="369"/>
      <c r="HH8" s="371"/>
      <c r="HI8" s="368"/>
      <c r="HJ8" s="369"/>
      <c r="HK8" s="369"/>
      <c r="HL8" s="369"/>
      <c r="HM8" s="371"/>
      <c r="HN8" s="372"/>
      <c r="HO8" s="373"/>
      <c r="HP8" s="373"/>
      <c r="HQ8" s="373"/>
      <c r="HR8" s="371"/>
      <c r="HS8" s="361"/>
      <c r="HT8" s="362"/>
      <c r="HU8" s="362"/>
      <c r="HV8" s="363"/>
      <c r="HW8" s="371"/>
      <c r="HX8" s="375"/>
      <c r="HY8" s="376"/>
      <c r="HZ8" s="376"/>
      <c r="IA8" s="377"/>
      <c r="IB8" s="378"/>
      <c r="IC8" s="359"/>
      <c r="ID8" s="1463"/>
      <c r="IE8" s="383"/>
      <c r="IF8" s="380"/>
      <c r="IG8" s="381"/>
      <c r="IH8" s="362"/>
      <c r="II8" s="362"/>
      <c r="IJ8" s="363"/>
      <c r="IK8" s="364"/>
      <c r="IL8" s="359"/>
      <c r="IM8" s="1463"/>
      <c r="IN8" s="383"/>
      <c r="IO8" s="380"/>
      <c r="IP8" s="381"/>
      <c r="IQ8" s="362"/>
      <c r="IR8" s="362"/>
      <c r="IS8" s="363"/>
      <c r="IT8" s="363"/>
      <c r="IU8" s="364"/>
      <c r="IV8" s="359"/>
      <c r="IW8" s="1463"/>
      <c r="IX8" s="383"/>
      <c r="IY8" s="380"/>
      <c r="IZ8" s="381"/>
      <c r="JA8" s="362"/>
      <c r="JB8" s="362"/>
      <c r="JC8" s="363"/>
      <c r="JD8" s="364"/>
      <c r="JE8" s="359"/>
      <c r="JF8" s="358"/>
      <c r="JG8" s="380"/>
      <c r="JH8" s="380"/>
      <c r="JI8" s="381"/>
      <c r="JJ8" s="362"/>
      <c r="JK8" s="362"/>
      <c r="JL8" s="363"/>
      <c r="JM8" s="364"/>
      <c r="JN8" s="359"/>
      <c r="JO8" s="364"/>
      <c r="JP8" s="364"/>
      <c r="JQ8" s="364"/>
      <c r="JR8" s="364"/>
    </row>
    <row r="9" spans="1:279" ht="13" thickTop="1" x14ac:dyDescent="0.35">
      <c r="A9" s="386">
        <v>373</v>
      </c>
      <c r="B9" s="386">
        <v>1</v>
      </c>
      <c r="C9" s="387" t="s">
        <v>32</v>
      </c>
      <c r="D9" s="388">
        <v>0</v>
      </c>
      <c r="E9" s="388">
        <v>0</v>
      </c>
      <c r="F9" s="389">
        <v>7680</v>
      </c>
      <c r="G9" s="390">
        <v>0</v>
      </c>
      <c r="H9" s="390">
        <v>0</v>
      </c>
      <c r="I9" s="390">
        <v>11076</v>
      </c>
      <c r="J9" s="391">
        <v>756</v>
      </c>
      <c r="K9" s="388">
        <v>19512</v>
      </c>
      <c r="L9" s="389">
        <v>0</v>
      </c>
      <c r="M9" s="389">
        <v>0</v>
      </c>
      <c r="N9" s="389">
        <v>0</v>
      </c>
      <c r="O9" s="389">
        <v>0</v>
      </c>
      <c r="P9" s="389">
        <v>0</v>
      </c>
      <c r="Q9" s="388">
        <v>0</v>
      </c>
      <c r="R9" s="389">
        <v>7680</v>
      </c>
      <c r="S9" s="390">
        <v>0</v>
      </c>
      <c r="T9" s="390">
        <v>0</v>
      </c>
      <c r="U9" s="390">
        <v>11076</v>
      </c>
      <c r="V9" s="391">
        <v>756</v>
      </c>
      <c r="W9" s="388">
        <v>19512</v>
      </c>
      <c r="X9" s="389">
        <v>0</v>
      </c>
      <c r="Y9" s="389">
        <v>0</v>
      </c>
      <c r="Z9" s="389">
        <v>0</v>
      </c>
      <c r="AA9" s="389">
        <v>0</v>
      </c>
      <c r="AB9" s="389">
        <v>0</v>
      </c>
      <c r="AC9" s="392">
        <v>0</v>
      </c>
      <c r="AD9" s="389">
        <v>6540</v>
      </c>
      <c r="AE9" s="389">
        <v>0</v>
      </c>
      <c r="AF9" s="389">
        <v>0</v>
      </c>
      <c r="AG9" s="389">
        <v>8408</v>
      </c>
      <c r="AH9" s="389">
        <v>0</v>
      </c>
      <c r="AI9" s="392">
        <v>14948</v>
      </c>
      <c r="AJ9" s="389">
        <v>1140</v>
      </c>
      <c r="AK9" s="389">
        <v>0</v>
      </c>
      <c r="AL9" s="389">
        <v>0</v>
      </c>
      <c r="AM9" s="389">
        <v>2668</v>
      </c>
      <c r="AN9" s="389">
        <v>756</v>
      </c>
      <c r="AO9" s="392">
        <v>4564</v>
      </c>
      <c r="AP9" s="393">
        <v>0</v>
      </c>
      <c r="AQ9" s="393">
        <v>0</v>
      </c>
      <c r="AR9" s="393">
        <v>0</v>
      </c>
      <c r="AS9" s="393">
        <v>0</v>
      </c>
      <c r="AT9" s="393">
        <v>0</v>
      </c>
      <c r="AU9" s="392">
        <v>0</v>
      </c>
      <c r="AV9" s="393">
        <v>0</v>
      </c>
      <c r="AW9" s="393">
        <v>0</v>
      </c>
      <c r="AX9" s="393">
        <v>0</v>
      </c>
      <c r="AY9" s="393">
        <v>0</v>
      </c>
      <c r="AZ9" s="393">
        <v>0</v>
      </c>
      <c r="BA9" s="392">
        <v>0</v>
      </c>
      <c r="BB9" s="393">
        <v>0</v>
      </c>
      <c r="BC9" s="393">
        <v>0</v>
      </c>
      <c r="BD9" s="393">
        <v>0</v>
      </c>
      <c r="BE9" s="393">
        <v>0</v>
      </c>
      <c r="BF9" s="393">
        <v>0</v>
      </c>
      <c r="BG9" s="392">
        <v>0</v>
      </c>
      <c r="BH9" s="389">
        <v>0</v>
      </c>
      <c r="BI9" s="389">
        <v>0</v>
      </c>
      <c r="BJ9" s="389">
        <v>0</v>
      </c>
      <c r="BK9" s="389">
        <v>0</v>
      </c>
      <c r="BL9" s="389">
        <v>0</v>
      </c>
      <c r="BM9" s="394">
        <v>0</v>
      </c>
      <c r="BN9" s="395">
        <v>0</v>
      </c>
      <c r="BO9" s="396">
        <v>0</v>
      </c>
      <c r="BP9" s="396">
        <v>0</v>
      </c>
      <c r="BQ9" s="397">
        <v>0</v>
      </c>
      <c r="BR9" s="390">
        <v>0</v>
      </c>
      <c r="BS9" s="390">
        <v>0</v>
      </c>
      <c r="BT9" s="398">
        <v>0</v>
      </c>
      <c r="BU9" s="388">
        <v>0</v>
      </c>
      <c r="BV9" s="389">
        <v>0</v>
      </c>
      <c r="BW9" s="389">
        <v>0</v>
      </c>
      <c r="BX9" s="389">
        <v>0</v>
      </c>
      <c r="BY9" s="389">
        <v>0</v>
      </c>
      <c r="BZ9" s="392">
        <v>0</v>
      </c>
      <c r="CA9" s="389">
        <v>0</v>
      </c>
      <c r="CB9" s="389">
        <v>0</v>
      </c>
      <c r="CC9" s="389">
        <v>0</v>
      </c>
      <c r="CD9" s="389">
        <v>0</v>
      </c>
      <c r="CE9" s="392">
        <v>0</v>
      </c>
      <c r="CF9" s="389">
        <v>0</v>
      </c>
      <c r="CG9" s="389">
        <v>0</v>
      </c>
      <c r="CH9" s="389">
        <v>0</v>
      </c>
      <c r="CI9" s="389">
        <v>0</v>
      </c>
      <c r="CJ9" s="392">
        <v>0</v>
      </c>
      <c r="CK9" s="393">
        <v>0</v>
      </c>
      <c r="CL9" s="393">
        <v>0</v>
      </c>
      <c r="CM9" s="393">
        <v>0</v>
      </c>
      <c r="CN9" s="393">
        <v>0</v>
      </c>
      <c r="CO9" s="392">
        <v>0</v>
      </c>
      <c r="CP9" s="393">
        <v>0</v>
      </c>
      <c r="CQ9" s="393">
        <v>0</v>
      </c>
      <c r="CR9" s="393">
        <v>0</v>
      </c>
      <c r="CS9" s="393">
        <v>0</v>
      </c>
      <c r="CT9" s="392">
        <v>0</v>
      </c>
      <c r="CU9" s="389">
        <v>0</v>
      </c>
      <c r="CV9" s="389">
        <v>0</v>
      </c>
      <c r="CW9" s="389">
        <v>0</v>
      </c>
      <c r="CX9" s="389">
        <v>0</v>
      </c>
      <c r="CY9" s="394">
        <v>0</v>
      </c>
      <c r="CZ9" s="395">
        <v>0</v>
      </c>
      <c r="DA9" s="399">
        <v>0</v>
      </c>
      <c r="DB9" s="396">
        <v>0</v>
      </c>
      <c r="DC9" s="397">
        <v>0</v>
      </c>
      <c r="DD9" s="390">
        <v>0</v>
      </c>
      <c r="DE9" s="390">
        <v>402</v>
      </c>
      <c r="DF9" s="398">
        <v>0</v>
      </c>
      <c r="DG9" s="388">
        <v>402</v>
      </c>
      <c r="DH9" s="389">
        <v>0</v>
      </c>
      <c r="DI9" s="389">
        <v>0</v>
      </c>
      <c r="DJ9" s="389">
        <v>0</v>
      </c>
      <c r="DK9" s="389">
        <v>0</v>
      </c>
      <c r="DL9" s="392">
        <v>0</v>
      </c>
      <c r="DM9" s="389">
        <v>0</v>
      </c>
      <c r="DN9" s="389">
        <v>0</v>
      </c>
      <c r="DO9" s="389">
        <v>402</v>
      </c>
      <c r="DP9" s="389">
        <v>0</v>
      </c>
      <c r="DQ9" s="392">
        <v>402</v>
      </c>
      <c r="DR9" s="389">
        <v>0</v>
      </c>
      <c r="DS9" s="389">
        <v>0</v>
      </c>
      <c r="DT9" s="389">
        <v>0</v>
      </c>
      <c r="DU9" s="389">
        <v>0</v>
      </c>
      <c r="DV9" s="392">
        <v>0</v>
      </c>
      <c r="DW9" s="389">
        <v>0</v>
      </c>
      <c r="DX9" s="389">
        <v>0</v>
      </c>
      <c r="DY9" s="389">
        <v>0</v>
      </c>
      <c r="DZ9" s="389">
        <v>0</v>
      </c>
      <c r="EA9" s="392">
        <v>0</v>
      </c>
      <c r="EB9" s="393">
        <v>0</v>
      </c>
      <c r="EC9" s="393">
        <v>0</v>
      </c>
      <c r="ED9" s="393">
        <v>0</v>
      </c>
      <c r="EE9" s="393">
        <v>0</v>
      </c>
      <c r="EF9" s="392">
        <v>0</v>
      </c>
      <c r="EG9" s="389">
        <v>0</v>
      </c>
      <c r="EH9" s="389">
        <v>0</v>
      </c>
      <c r="EI9" s="389">
        <v>0</v>
      </c>
      <c r="EJ9" s="389">
        <v>0</v>
      </c>
      <c r="EK9" s="394">
        <v>0</v>
      </c>
      <c r="EL9" s="395">
        <v>0</v>
      </c>
      <c r="EM9" s="388">
        <v>0</v>
      </c>
      <c r="EN9" s="388">
        <v>0</v>
      </c>
      <c r="EO9" s="389">
        <v>0</v>
      </c>
      <c r="EP9" s="390">
        <v>2172</v>
      </c>
      <c r="EQ9" s="390">
        <v>0</v>
      </c>
      <c r="ER9" s="390">
        <v>0</v>
      </c>
      <c r="ES9" s="391">
        <v>0</v>
      </c>
      <c r="ET9" s="388">
        <v>2172</v>
      </c>
      <c r="EU9" s="389">
        <v>0</v>
      </c>
      <c r="EV9" s="389">
        <v>0</v>
      </c>
      <c r="EW9" s="389">
        <v>0</v>
      </c>
      <c r="EX9" s="389">
        <v>0</v>
      </c>
      <c r="EY9" s="389">
        <v>0</v>
      </c>
      <c r="EZ9" s="388">
        <v>0</v>
      </c>
      <c r="FA9" s="389">
        <v>0</v>
      </c>
      <c r="FB9" s="390">
        <v>2172</v>
      </c>
      <c r="FC9" s="390">
        <v>0</v>
      </c>
      <c r="FD9" s="390">
        <v>0</v>
      </c>
      <c r="FE9" s="391">
        <v>0</v>
      </c>
      <c r="FF9" s="388">
        <v>2172</v>
      </c>
      <c r="FG9" s="389">
        <v>0</v>
      </c>
      <c r="FH9" s="389">
        <v>0</v>
      </c>
      <c r="FI9" s="389">
        <v>0</v>
      </c>
      <c r="FJ9" s="389">
        <v>0</v>
      </c>
      <c r="FK9" s="389">
        <v>0</v>
      </c>
      <c r="FL9" s="392">
        <v>0</v>
      </c>
      <c r="FM9" s="389">
        <v>0</v>
      </c>
      <c r="FN9" s="389">
        <v>0</v>
      </c>
      <c r="FO9" s="389">
        <v>0</v>
      </c>
      <c r="FP9" s="389">
        <v>0</v>
      </c>
      <c r="FQ9" s="389">
        <v>0</v>
      </c>
      <c r="FR9" s="392">
        <v>0</v>
      </c>
      <c r="FS9" s="389">
        <v>0</v>
      </c>
      <c r="FT9" s="389">
        <v>2172</v>
      </c>
      <c r="FU9" s="389">
        <v>0</v>
      </c>
      <c r="FV9" s="389">
        <v>0</v>
      </c>
      <c r="FW9" s="389">
        <v>0</v>
      </c>
      <c r="FX9" s="392">
        <v>2172</v>
      </c>
      <c r="FY9" s="393">
        <v>0</v>
      </c>
      <c r="FZ9" s="393">
        <v>0</v>
      </c>
      <c r="GA9" s="393">
        <v>0</v>
      </c>
      <c r="GB9" s="393">
        <v>0</v>
      </c>
      <c r="GC9" s="393">
        <v>0</v>
      </c>
      <c r="GD9" s="392">
        <v>0</v>
      </c>
      <c r="GE9" s="389">
        <v>0</v>
      </c>
      <c r="GF9" s="393">
        <v>0</v>
      </c>
      <c r="GG9" s="393">
        <v>0</v>
      </c>
      <c r="GH9" s="393">
        <v>0</v>
      </c>
      <c r="GI9" s="393">
        <v>0</v>
      </c>
      <c r="GJ9" s="392">
        <v>0</v>
      </c>
      <c r="GK9" s="389">
        <v>0</v>
      </c>
      <c r="GL9" s="389">
        <v>0</v>
      </c>
      <c r="GM9" s="389">
        <v>0</v>
      </c>
      <c r="GN9" s="389">
        <v>0</v>
      </c>
      <c r="GO9" s="389">
        <v>0</v>
      </c>
      <c r="GP9" s="394">
        <v>0</v>
      </c>
      <c r="GQ9" s="388">
        <v>0</v>
      </c>
      <c r="GR9" s="399">
        <v>0</v>
      </c>
      <c r="GS9" s="396">
        <v>546</v>
      </c>
      <c r="GT9" s="397">
        <v>546</v>
      </c>
      <c r="GU9" s="390">
        <v>0</v>
      </c>
      <c r="GV9" s="390">
        <v>0</v>
      </c>
      <c r="GW9" s="391">
        <v>0</v>
      </c>
      <c r="GX9" s="388">
        <v>546</v>
      </c>
      <c r="GY9" s="389">
        <v>0</v>
      </c>
      <c r="GZ9" s="389">
        <v>0</v>
      </c>
      <c r="HA9" s="389">
        <v>0</v>
      </c>
      <c r="HB9" s="389">
        <v>0</v>
      </c>
      <c r="HC9" s="392">
        <v>0</v>
      </c>
      <c r="HD9" s="389">
        <v>0</v>
      </c>
      <c r="HE9" s="389">
        <v>0</v>
      </c>
      <c r="HF9" s="389">
        <v>0</v>
      </c>
      <c r="HG9" s="389">
        <v>0</v>
      </c>
      <c r="HH9" s="392">
        <v>0</v>
      </c>
      <c r="HI9" s="389">
        <v>0</v>
      </c>
      <c r="HJ9" s="389">
        <v>0</v>
      </c>
      <c r="HK9" s="389">
        <v>0</v>
      </c>
      <c r="HL9" s="389">
        <v>0</v>
      </c>
      <c r="HM9" s="392">
        <v>0</v>
      </c>
      <c r="HN9" s="389">
        <v>0</v>
      </c>
      <c r="HO9" s="389">
        <v>0</v>
      </c>
      <c r="HP9" s="389">
        <v>0</v>
      </c>
      <c r="HQ9" s="389">
        <v>0</v>
      </c>
      <c r="HR9" s="392">
        <v>0</v>
      </c>
      <c r="HS9" s="393">
        <v>0</v>
      </c>
      <c r="HT9" s="393">
        <v>0</v>
      </c>
      <c r="HU9" s="393">
        <v>0</v>
      </c>
      <c r="HV9" s="393">
        <v>0</v>
      </c>
      <c r="HW9" s="392">
        <v>0</v>
      </c>
      <c r="HX9" s="389">
        <v>546</v>
      </c>
      <c r="HY9" s="389">
        <v>0</v>
      </c>
      <c r="HZ9" s="389">
        <v>0</v>
      </c>
      <c r="IA9" s="389">
        <v>0</v>
      </c>
      <c r="IB9" s="394">
        <v>546</v>
      </c>
      <c r="IC9" s="388">
        <v>0</v>
      </c>
      <c r="ID9" s="1464">
        <f t="shared" ref="ID9:ID72" si="0">IC9+GX9</f>
        <v>546</v>
      </c>
      <c r="IE9" s="399">
        <v>0</v>
      </c>
      <c r="IF9" s="396">
        <v>0</v>
      </c>
      <c r="IG9" s="397">
        <v>0</v>
      </c>
      <c r="IH9" s="390">
        <v>0</v>
      </c>
      <c r="II9" s="390">
        <v>0</v>
      </c>
      <c r="IJ9" s="391">
        <v>0</v>
      </c>
      <c r="IK9" s="388">
        <v>0</v>
      </c>
      <c r="IL9" s="395">
        <v>0</v>
      </c>
      <c r="IM9" s="1465">
        <f t="shared" ref="IM9:IM72" si="1">IL9+IK9</f>
        <v>0</v>
      </c>
      <c r="IN9" s="399">
        <v>0</v>
      </c>
      <c r="IO9" s="396">
        <v>0</v>
      </c>
      <c r="IP9" s="397">
        <v>0</v>
      </c>
      <c r="IQ9" s="390">
        <v>0</v>
      </c>
      <c r="IR9" s="390">
        <v>0</v>
      </c>
      <c r="IS9" s="391">
        <v>0</v>
      </c>
      <c r="IT9" s="391">
        <v>174</v>
      </c>
      <c r="IU9" s="388">
        <v>174</v>
      </c>
      <c r="IV9" s="395">
        <v>0</v>
      </c>
      <c r="IW9" s="1465">
        <f t="shared" ref="IW9:IW72" si="2">IV9+IU9</f>
        <v>174</v>
      </c>
      <c r="IX9" s="399">
        <v>0</v>
      </c>
      <c r="IY9" s="396">
        <v>0</v>
      </c>
      <c r="IZ9" s="397">
        <v>0</v>
      </c>
      <c r="JA9" s="390">
        <v>0</v>
      </c>
      <c r="JB9" s="390">
        <v>0</v>
      </c>
      <c r="JC9" s="391">
        <v>0</v>
      </c>
      <c r="JD9" s="388">
        <v>0</v>
      </c>
      <c r="JE9" s="395">
        <v>0</v>
      </c>
      <c r="JF9" s="399">
        <f t="shared" ref="JF9:JF72" si="3">JE9+JD9</f>
        <v>0</v>
      </c>
      <c r="JG9" s="396">
        <v>0</v>
      </c>
      <c r="JH9" s="396">
        <v>0</v>
      </c>
      <c r="JI9" s="397">
        <v>0</v>
      </c>
      <c r="JJ9" s="390">
        <v>0</v>
      </c>
      <c r="JK9" s="390">
        <v>0</v>
      </c>
      <c r="JL9" s="391">
        <v>0</v>
      </c>
      <c r="JM9" s="388">
        <v>0</v>
      </c>
      <c r="JN9" s="395">
        <v>0</v>
      </c>
      <c r="JO9" s="388">
        <v>0</v>
      </c>
      <c r="JP9" s="388">
        <v>546</v>
      </c>
      <c r="JQ9" s="388">
        <v>22806</v>
      </c>
      <c r="JR9" s="395">
        <v>0</v>
      </c>
      <c r="JS9" s="400">
        <v>1</v>
      </c>
    </row>
    <row r="10" spans="1:279" x14ac:dyDescent="0.35">
      <c r="A10" s="401">
        <v>373</v>
      </c>
      <c r="B10" s="386">
        <v>1</v>
      </c>
      <c r="C10" s="402" t="s">
        <v>157</v>
      </c>
      <c r="D10" s="403">
        <v>0</v>
      </c>
      <c r="E10" s="388">
        <v>0</v>
      </c>
      <c r="F10" s="404">
        <v>0</v>
      </c>
      <c r="G10" s="405">
        <v>252</v>
      </c>
      <c r="H10" s="405">
        <v>0</v>
      </c>
      <c r="I10" s="405">
        <v>0</v>
      </c>
      <c r="J10" s="393">
        <v>504</v>
      </c>
      <c r="K10" s="403">
        <v>756</v>
      </c>
      <c r="L10" s="389">
        <v>0</v>
      </c>
      <c r="M10" s="389">
        <v>0</v>
      </c>
      <c r="N10" s="389">
        <v>0</v>
      </c>
      <c r="O10" s="389">
        <v>0</v>
      </c>
      <c r="P10" s="389">
        <v>0</v>
      </c>
      <c r="Q10" s="403">
        <v>0</v>
      </c>
      <c r="R10" s="404">
        <v>0</v>
      </c>
      <c r="S10" s="405">
        <v>252</v>
      </c>
      <c r="T10" s="405">
        <v>0</v>
      </c>
      <c r="U10" s="405">
        <v>0</v>
      </c>
      <c r="V10" s="393">
        <v>504</v>
      </c>
      <c r="W10" s="403">
        <v>756</v>
      </c>
      <c r="X10" s="389">
        <v>0</v>
      </c>
      <c r="Y10" s="389">
        <v>0</v>
      </c>
      <c r="Z10" s="389">
        <v>0</v>
      </c>
      <c r="AA10" s="389">
        <v>0</v>
      </c>
      <c r="AB10" s="389">
        <v>0</v>
      </c>
      <c r="AC10" s="406">
        <v>0</v>
      </c>
      <c r="AD10" s="389">
        <v>0</v>
      </c>
      <c r="AE10" s="389">
        <v>163</v>
      </c>
      <c r="AF10" s="389">
        <v>0</v>
      </c>
      <c r="AG10" s="389">
        <v>0</v>
      </c>
      <c r="AH10" s="389">
        <v>0</v>
      </c>
      <c r="AI10" s="406">
        <v>163</v>
      </c>
      <c r="AJ10" s="389">
        <v>0</v>
      </c>
      <c r="AK10" s="389">
        <v>89</v>
      </c>
      <c r="AL10" s="389">
        <v>0</v>
      </c>
      <c r="AM10" s="389">
        <v>0</v>
      </c>
      <c r="AN10" s="389">
        <v>504</v>
      </c>
      <c r="AO10" s="406">
        <v>593</v>
      </c>
      <c r="AP10" s="393">
        <v>0</v>
      </c>
      <c r="AQ10" s="393">
        <v>0</v>
      </c>
      <c r="AR10" s="393">
        <v>0</v>
      </c>
      <c r="AS10" s="393">
        <v>0</v>
      </c>
      <c r="AT10" s="393">
        <v>0</v>
      </c>
      <c r="AU10" s="392">
        <v>0</v>
      </c>
      <c r="AV10" s="393">
        <v>0</v>
      </c>
      <c r="AW10" s="393">
        <v>0</v>
      </c>
      <c r="AX10" s="393">
        <v>0</v>
      </c>
      <c r="AY10" s="393">
        <v>0</v>
      </c>
      <c r="AZ10" s="393">
        <v>0</v>
      </c>
      <c r="BA10" s="392">
        <v>0</v>
      </c>
      <c r="BB10" s="393">
        <v>0</v>
      </c>
      <c r="BC10" s="393">
        <v>0</v>
      </c>
      <c r="BD10" s="393">
        <v>0</v>
      </c>
      <c r="BE10" s="393">
        <v>0</v>
      </c>
      <c r="BF10" s="393">
        <v>0</v>
      </c>
      <c r="BG10" s="392">
        <v>0</v>
      </c>
      <c r="BH10" s="389">
        <v>0</v>
      </c>
      <c r="BI10" s="389">
        <v>0</v>
      </c>
      <c r="BJ10" s="389">
        <v>0</v>
      </c>
      <c r="BK10" s="389">
        <v>0</v>
      </c>
      <c r="BL10" s="389">
        <v>0</v>
      </c>
      <c r="BM10" s="407">
        <v>0</v>
      </c>
      <c r="BN10" s="395">
        <v>0</v>
      </c>
      <c r="BO10" s="408">
        <v>0</v>
      </c>
      <c r="BP10" s="396">
        <v>0</v>
      </c>
      <c r="BQ10" s="397">
        <v>8118</v>
      </c>
      <c r="BR10" s="390">
        <v>840</v>
      </c>
      <c r="BS10" s="390">
        <v>0</v>
      </c>
      <c r="BT10" s="398">
        <v>0</v>
      </c>
      <c r="BU10" s="403">
        <v>8958</v>
      </c>
      <c r="BV10" s="389">
        <v>0</v>
      </c>
      <c r="BW10" s="389">
        <v>0</v>
      </c>
      <c r="BX10" s="389">
        <v>0</v>
      </c>
      <c r="BY10" s="389">
        <v>0</v>
      </c>
      <c r="BZ10" s="406">
        <v>0</v>
      </c>
      <c r="CA10" s="389">
        <v>8118</v>
      </c>
      <c r="CB10" s="389">
        <v>372</v>
      </c>
      <c r="CC10" s="389">
        <v>0</v>
      </c>
      <c r="CD10" s="389">
        <v>0</v>
      </c>
      <c r="CE10" s="406">
        <v>8490</v>
      </c>
      <c r="CF10" s="389">
        <v>0</v>
      </c>
      <c r="CG10" s="389">
        <v>468</v>
      </c>
      <c r="CH10" s="389">
        <v>0</v>
      </c>
      <c r="CI10" s="389">
        <v>0</v>
      </c>
      <c r="CJ10" s="406">
        <v>468</v>
      </c>
      <c r="CK10" s="393">
        <v>0</v>
      </c>
      <c r="CL10" s="393">
        <v>0</v>
      </c>
      <c r="CM10" s="393">
        <v>0</v>
      </c>
      <c r="CN10" s="393">
        <v>0</v>
      </c>
      <c r="CO10" s="392">
        <v>0</v>
      </c>
      <c r="CP10" s="393">
        <v>0</v>
      </c>
      <c r="CQ10" s="393">
        <v>0</v>
      </c>
      <c r="CR10" s="393">
        <v>0</v>
      </c>
      <c r="CS10" s="393">
        <v>0</v>
      </c>
      <c r="CT10" s="392">
        <v>0</v>
      </c>
      <c r="CU10" s="389">
        <v>0</v>
      </c>
      <c r="CV10" s="389">
        <v>0</v>
      </c>
      <c r="CW10" s="389">
        <v>0</v>
      </c>
      <c r="CX10" s="389">
        <v>0</v>
      </c>
      <c r="CY10" s="407">
        <v>0</v>
      </c>
      <c r="CZ10" s="395">
        <v>0</v>
      </c>
      <c r="DA10" s="409">
        <v>0</v>
      </c>
      <c r="DB10" s="396">
        <v>840</v>
      </c>
      <c r="DC10" s="397">
        <v>0</v>
      </c>
      <c r="DD10" s="390">
        <v>0</v>
      </c>
      <c r="DE10" s="390">
        <v>840</v>
      </c>
      <c r="DF10" s="398">
        <v>3552</v>
      </c>
      <c r="DG10" s="403">
        <v>4392</v>
      </c>
      <c r="DH10" s="389">
        <v>0</v>
      </c>
      <c r="DI10" s="389">
        <v>0</v>
      </c>
      <c r="DJ10" s="389">
        <v>0</v>
      </c>
      <c r="DK10" s="389">
        <v>0</v>
      </c>
      <c r="DL10" s="406">
        <v>0</v>
      </c>
      <c r="DM10" s="389">
        <v>0</v>
      </c>
      <c r="DN10" s="389">
        <v>0</v>
      </c>
      <c r="DO10" s="389">
        <v>803</v>
      </c>
      <c r="DP10" s="389">
        <v>0</v>
      </c>
      <c r="DQ10" s="406">
        <v>803</v>
      </c>
      <c r="DR10" s="389">
        <v>0</v>
      </c>
      <c r="DS10" s="389">
        <v>0</v>
      </c>
      <c r="DT10" s="389">
        <v>37</v>
      </c>
      <c r="DU10" s="389">
        <v>3552</v>
      </c>
      <c r="DV10" s="406">
        <v>3589</v>
      </c>
      <c r="DW10" s="389">
        <v>0</v>
      </c>
      <c r="DX10" s="389">
        <v>0</v>
      </c>
      <c r="DY10" s="389">
        <v>0</v>
      </c>
      <c r="DZ10" s="389">
        <v>0</v>
      </c>
      <c r="EA10" s="392">
        <v>0</v>
      </c>
      <c r="EB10" s="393">
        <v>0</v>
      </c>
      <c r="EC10" s="393">
        <v>0</v>
      </c>
      <c r="ED10" s="393">
        <v>0</v>
      </c>
      <c r="EE10" s="393">
        <v>0</v>
      </c>
      <c r="EF10" s="392">
        <v>0</v>
      </c>
      <c r="EG10" s="389">
        <v>0</v>
      </c>
      <c r="EH10" s="389">
        <v>0</v>
      </c>
      <c r="EI10" s="389">
        <v>0</v>
      </c>
      <c r="EJ10" s="389">
        <v>0</v>
      </c>
      <c r="EK10" s="407">
        <v>0</v>
      </c>
      <c r="EL10" s="395">
        <v>0</v>
      </c>
      <c r="EM10" s="403">
        <v>0</v>
      </c>
      <c r="EN10" s="388">
        <v>0</v>
      </c>
      <c r="EO10" s="404">
        <v>4116</v>
      </c>
      <c r="EP10" s="405">
        <v>2448</v>
      </c>
      <c r="EQ10" s="405">
        <v>0</v>
      </c>
      <c r="ER10" s="405">
        <v>594</v>
      </c>
      <c r="ES10" s="393">
        <v>918</v>
      </c>
      <c r="ET10" s="403">
        <v>8076</v>
      </c>
      <c r="EU10" s="389">
        <v>0</v>
      </c>
      <c r="EV10" s="389">
        <v>0</v>
      </c>
      <c r="EW10" s="389">
        <v>0</v>
      </c>
      <c r="EX10" s="389">
        <v>0</v>
      </c>
      <c r="EY10" s="389">
        <v>0</v>
      </c>
      <c r="EZ10" s="403">
        <v>0</v>
      </c>
      <c r="FA10" s="404">
        <v>4116</v>
      </c>
      <c r="FB10" s="405">
        <v>2448</v>
      </c>
      <c r="FC10" s="405">
        <v>0</v>
      </c>
      <c r="FD10" s="405">
        <v>594</v>
      </c>
      <c r="FE10" s="393">
        <v>918</v>
      </c>
      <c r="FF10" s="403">
        <v>8076</v>
      </c>
      <c r="FG10" s="389">
        <v>0</v>
      </c>
      <c r="FH10" s="389">
        <v>0</v>
      </c>
      <c r="FI10" s="389">
        <v>0</v>
      </c>
      <c r="FJ10" s="389">
        <v>0</v>
      </c>
      <c r="FK10" s="389">
        <v>0</v>
      </c>
      <c r="FL10" s="406">
        <v>0</v>
      </c>
      <c r="FM10" s="389">
        <v>4100.5</v>
      </c>
      <c r="FN10" s="389">
        <v>1156.5</v>
      </c>
      <c r="FO10" s="389">
        <v>0</v>
      </c>
      <c r="FP10" s="389">
        <v>0</v>
      </c>
      <c r="FQ10" s="389">
        <v>0</v>
      </c>
      <c r="FR10" s="406">
        <v>5257</v>
      </c>
      <c r="FS10" s="389">
        <v>15.5</v>
      </c>
      <c r="FT10" s="389">
        <v>1291.5</v>
      </c>
      <c r="FU10" s="389">
        <v>0</v>
      </c>
      <c r="FV10" s="389">
        <v>594</v>
      </c>
      <c r="FW10" s="389">
        <v>918</v>
      </c>
      <c r="FX10" s="406">
        <v>2819</v>
      </c>
      <c r="FY10" s="393">
        <v>0</v>
      </c>
      <c r="FZ10" s="393">
        <v>0</v>
      </c>
      <c r="GA10" s="393">
        <v>0</v>
      </c>
      <c r="GB10" s="393">
        <v>0</v>
      </c>
      <c r="GC10" s="393">
        <v>0</v>
      </c>
      <c r="GD10" s="392">
        <v>0</v>
      </c>
      <c r="GE10" s="393">
        <v>0</v>
      </c>
      <c r="GF10" s="393">
        <v>0</v>
      </c>
      <c r="GG10" s="393">
        <v>0</v>
      </c>
      <c r="GH10" s="393">
        <v>0</v>
      </c>
      <c r="GI10" s="393">
        <v>0</v>
      </c>
      <c r="GJ10" s="392">
        <v>0</v>
      </c>
      <c r="GK10" s="389">
        <v>0</v>
      </c>
      <c r="GL10" s="389">
        <v>0</v>
      </c>
      <c r="GM10" s="389">
        <v>0</v>
      </c>
      <c r="GN10" s="389">
        <v>0</v>
      </c>
      <c r="GO10" s="389">
        <v>0</v>
      </c>
      <c r="GP10" s="407">
        <v>0</v>
      </c>
      <c r="GQ10" s="388">
        <v>0</v>
      </c>
      <c r="GR10" s="409">
        <v>0</v>
      </c>
      <c r="GS10" s="396">
        <v>540</v>
      </c>
      <c r="GT10" s="397">
        <v>540</v>
      </c>
      <c r="GU10" s="390">
        <v>0</v>
      </c>
      <c r="GV10" s="390">
        <v>870</v>
      </c>
      <c r="GW10" s="391">
        <v>4452</v>
      </c>
      <c r="GX10" s="403">
        <v>5862</v>
      </c>
      <c r="GY10" s="389">
        <v>0</v>
      </c>
      <c r="GZ10" s="389">
        <v>0</v>
      </c>
      <c r="HA10" s="389">
        <v>0</v>
      </c>
      <c r="HB10" s="389">
        <v>0</v>
      </c>
      <c r="HC10" s="406">
        <v>0</v>
      </c>
      <c r="HD10" s="389">
        <v>0</v>
      </c>
      <c r="HE10" s="389">
        <v>0</v>
      </c>
      <c r="HF10" s="389">
        <v>0</v>
      </c>
      <c r="HG10" s="389">
        <v>0</v>
      </c>
      <c r="HH10" s="406">
        <v>0</v>
      </c>
      <c r="HI10" s="389">
        <v>0</v>
      </c>
      <c r="HJ10" s="389">
        <v>0</v>
      </c>
      <c r="HK10" s="389">
        <v>0</v>
      </c>
      <c r="HL10" s="389">
        <v>0</v>
      </c>
      <c r="HM10" s="406">
        <v>0</v>
      </c>
      <c r="HN10" s="389">
        <v>0</v>
      </c>
      <c r="HO10" s="389">
        <v>0</v>
      </c>
      <c r="HP10" s="389">
        <v>0</v>
      </c>
      <c r="HQ10" s="389">
        <v>0</v>
      </c>
      <c r="HR10" s="392">
        <v>0</v>
      </c>
      <c r="HS10" s="393">
        <v>0</v>
      </c>
      <c r="HT10" s="393">
        <v>0</v>
      </c>
      <c r="HU10" s="393">
        <v>0</v>
      </c>
      <c r="HV10" s="393">
        <v>0</v>
      </c>
      <c r="HW10" s="392">
        <v>0</v>
      </c>
      <c r="HX10" s="389">
        <v>540</v>
      </c>
      <c r="HY10" s="389">
        <v>0</v>
      </c>
      <c r="HZ10" s="389">
        <v>870</v>
      </c>
      <c r="IA10" s="389">
        <v>4452</v>
      </c>
      <c r="IB10" s="407">
        <v>5862</v>
      </c>
      <c r="IC10" s="388">
        <v>0</v>
      </c>
      <c r="ID10" s="1464">
        <f t="shared" si="0"/>
        <v>5862</v>
      </c>
      <c r="IE10" s="409">
        <v>0</v>
      </c>
      <c r="IF10" s="396">
        <v>0</v>
      </c>
      <c r="IG10" s="397">
        <v>1434</v>
      </c>
      <c r="IH10" s="390">
        <v>0</v>
      </c>
      <c r="II10" s="390">
        <v>0</v>
      </c>
      <c r="IJ10" s="391">
        <v>0</v>
      </c>
      <c r="IK10" s="388">
        <v>1434</v>
      </c>
      <c r="IL10" s="395">
        <v>0</v>
      </c>
      <c r="IM10" s="1465">
        <f t="shared" si="1"/>
        <v>1434</v>
      </c>
      <c r="IN10" s="409">
        <v>0</v>
      </c>
      <c r="IO10" s="396">
        <v>0</v>
      </c>
      <c r="IP10" s="397">
        <v>0</v>
      </c>
      <c r="IQ10" s="390">
        <v>0</v>
      </c>
      <c r="IR10" s="390">
        <v>1368</v>
      </c>
      <c r="IS10" s="391">
        <v>180</v>
      </c>
      <c r="IT10" s="391">
        <v>0</v>
      </c>
      <c r="IU10" s="388">
        <v>1548</v>
      </c>
      <c r="IV10" s="395">
        <v>0</v>
      </c>
      <c r="IW10" s="1465">
        <f t="shared" si="2"/>
        <v>1548</v>
      </c>
      <c r="IX10" s="409">
        <v>180</v>
      </c>
      <c r="IY10" s="396">
        <v>0</v>
      </c>
      <c r="IZ10" s="397">
        <v>0</v>
      </c>
      <c r="JA10" s="390">
        <v>0</v>
      </c>
      <c r="JB10" s="390">
        <v>0</v>
      </c>
      <c r="JC10" s="391">
        <v>0</v>
      </c>
      <c r="JD10" s="388">
        <v>0</v>
      </c>
      <c r="JE10" s="395">
        <v>180</v>
      </c>
      <c r="JF10" s="399">
        <f t="shared" si="3"/>
        <v>180</v>
      </c>
      <c r="JG10" s="408">
        <v>192</v>
      </c>
      <c r="JH10" s="396">
        <v>0</v>
      </c>
      <c r="JI10" s="397">
        <v>300</v>
      </c>
      <c r="JJ10" s="390">
        <v>0</v>
      </c>
      <c r="JK10" s="390">
        <v>144</v>
      </c>
      <c r="JL10" s="391">
        <v>0</v>
      </c>
      <c r="JM10" s="388">
        <v>444</v>
      </c>
      <c r="JN10" s="395">
        <v>192</v>
      </c>
      <c r="JO10" s="388">
        <v>372</v>
      </c>
      <c r="JP10" s="388">
        <v>1380</v>
      </c>
      <c r="JQ10" s="388">
        <v>31470</v>
      </c>
      <c r="JR10" s="388">
        <v>372</v>
      </c>
      <c r="JS10" s="400">
        <v>1</v>
      </c>
    </row>
    <row r="11" spans="1:279" x14ac:dyDescent="0.35">
      <c r="A11" s="401">
        <v>373</v>
      </c>
      <c r="B11" s="386">
        <v>1</v>
      </c>
      <c r="C11" s="402" t="s">
        <v>309</v>
      </c>
      <c r="D11" s="403">
        <v>0</v>
      </c>
      <c r="E11" s="388">
        <v>0</v>
      </c>
      <c r="F11" s="404">
        <v>2148</v>
      </c>
      <c r="G11" s="405">
        <v>0</v>
      </c>
      <c r="H11" s="405">
        <v>1596</v>
      </c>
      <c r="I11" s="405">
        <v>6984</v>
      </c>
      <c r="J11" s="393">
        <v>2064</v>
      </c>
      <c r="K11" s="403">
        <v>12792</v>
      </c>
      <c r="L11" s="389">
        <v>0</v>
      </c>
      <c r="M11" s="389">
        <v>0</v>
      </c>
      <c r="N11" s="389">
        <v>0</v>
      </c>
      <c r="O11" s="389">
        <v>0</v>
      </c>
      <c r="P11" s="389">
        <v>0</v>
      </c>
      <c r="Q11" s="403">
        <v>0</v>
      </c>
      <c r="R11" s="404">
        <v>2148</v>
      </c>
      <c r="S11" s="405">
        <v>0</v>
      </c>
      <c r="T11" s="405">
        <v>1596</v>
      </c>
      <c r="U11" s="405">
        <v>6984</v>
      </c>
      <c r="V11" s="393">
        <v>2064</v>
      </c>
      <c r="W11" s="403">
        <v>12792</v>
      </c>
      <c r="X11" s="389">
        <v>0</v>
      </c>
      <c r="Y11" s="389">
        <v>0</v>
      </c>
      <c r="Z11" s="389">
        <v>0</v>
      </c>
      <c r="AA11" s="389">
        <v>0</v>
      </c>
      <c r="AB11" s="389">
        <v>0</v>
      </c>
      <c r="AC11" s="406">
        <v>0</v>
      </c>
      <c r="AD11" s="389">
        <v>2148</v>
      </c>
      <c r="AE11" s="389">
        <v>0</v>
      </c>
      <c r="AF11" s="389">
        <v>1596</v>
      </c>
      <c r="AG11" s="389">
        <v>397</v>
      </c>
      <c r="AH11" s="389">
        <v>0</v>
      </c>
      <c r="AI11" s="406">
        <v>4141</v>
      </c>
      <c r="AJ11" s="389">
        <v>0</v>
      </c>
      <c r="AK11" s="389">
        <v>0</v>
      </c>
      <c r="AL11" s="389">
        <v>0</v>
      </c>
      <c r="AM11" s="389">
        <v>6587</v>
      </c>
      <c r="AN11" s="389">
        <v>2064</v>
      </c>
      <c r="AO11" s="406">
        <v>8651</v>
      </c>
      <c r="AP11" s="393">
        <v>0</v>
      </c>
      <c r="AQ11" s="393">
        <v>0</v>
      </c>
      <c r="AR11" s="393">
        <v>0</v>
      </c>
      <c r="AS11" s="393">
        <v>0</v>
      </c>
      <c r="AT11" s="393">
        <v>0</v>
      </c>
      <c r="AU11" s="392">
        <v>0</v>
      </c>
      <c r="AV11" s="393">
        <v>0</v>
      </c>
      <c r="AW11" s="393">
        <v>0</v>
      </c>
      <c r="AX11" s="393">
        <v>0</v>
      </c>
      <c r="AY11" s="393">
        <v>0</v>
      </c>
      <c r="AZ11" s="393">
        <v>0</v>
      </c>
      <c r="BA11" s="392">
        <v>0</v>
      </c>
      <c r="BB11" s="393">
        <v>0</v>
      </c>
      <c r="BC11" s="393">
        <v>0</v>
      </c>
      <c r="BD11" s="393">
        <v>0</v>
      </c>
      <c r="BE11" s="393">
        <v>0</v>
      </c>
      <c r="BF11" s="393">
        <v>0</v>
      </c>
      <c r="BG11" s="392">
        <v>0</v>
      </c>
      <c r="BH11" s="389">
        <v>0</v>
      </c>
      <c r="BI11" s="389">
        <v>0</v>
      </c>
      <c r="BJ11" s="389">
        <v>0</v>
      </c>
      <c r="BK11" s="389">
        <v>0</v>
      </c>
      <c r="BL11" s="389">
        <v>0</v>
      </c>
      <c r="BM11" s="407">
        <v>0</v>
      </c>
      <c r="BN11" s="395">
        <v>0</v>
      </c>
      <c r="BO11" s="408">
        <v>0</v>
      </c>
      <c r="BP11" s="396">
        <v>0</v>
      </c>
      <c r="BQ11" s="397">
        <v>2226</v>
      </c>
      <c r="BR11" s="390">
        <v>0</v>
      </c>
      <c r="BS11" s="390">
        <v>0</v>
      </c>
      <c r="BT11" s="398">
        <v>5760</v>
      </c>
      <c r="BU11" s="403">
        <v>7986</v>
      </c>
      <c r="BV11" s="389">
        <v>0</v>
      </c>
      <c r="BW11" s="389">
        <v>0</v>
      </c>
      <c r="BX11" s="389">
        <v>0</v>
      </c>
      <c r="BY11" s="389">
        <v>0</v>
      </c>
      <c r="BZ11" s="406">
        <v>0</v>
      </c>
      <c r="CA11" s="389">
        <v>1266</v>
      </c>
      <c r="CB11" s="389">
        <v>0</v>
      </c>
      <c r="CC11" s="389">
        <v>0</v>
      </c>
      <c r="CD11" s="389">
        <v>342</v>
      </c>
      <c r="CE11" s="406">
        <v>1608</v>
      </c>
      <c r="CF11" s="389">
        <v>960</v>
      </c>
      <c r="CG11" s="389">
        <v>0</v>
      </c>
      <c r="CH11" s="389">
        <v>0</v>
      </c>
      <c r="CI11" s="389">
        <v>5418</v>
      </c>
      <c r="CJ11" s="406">
        <v>6378</v>
      </c>
      <c r="CK11" s="393">
        <v>0</v>
      </c>
      <c r="CL11" s="393">
        <v>0</v>
      </c>
      <c r="CM11" s="393">
        <v>0</v>
      </c>
      <c r="CN11" s="393">
        <v>0</v>
      </c>
      <c r="CO11" s="392">
        <v>0</v>
      </c>
      <c r="CP11" s="393">
        <v>0</v>
      </c>
      <c r="CQ11" s="393">
        <v>0</v>
      </c>
      <c r="CR11" s="393">
        <v>0</v>
      </c>
      <c r="CS11" s="393">
        <v>0</v>
      </c>
      <c r="CT11" s="392">
        <v>0</v>
      </c>
      <c r="CU11" s="389">
        <v>0</v>
      </c>
      <c r="CV11" s="389">
        <v>0</v>
      </c>
      <c r="CW11" s="389">
        <v>0</v>
      </c>
      <c r="CX11" s="389">
        <v>0</v>
      </c>
      <c r="CY11" s="407">
        <v>0</v>
      </c>
      <c r="CZ11" s="395">
        <v>0</v>
      </c>
      <c r="DA11" s="409">
        <v>0</v>
      </c>
      <c r="DB11" s="396">
        <v>0</v>
      </c>
      <c r="DC11" s="397">
        <v>426</v>
      </c>
      <c r="DD11" s="390">
        <v>1008</v>
      </c>
      <c r="DE11" s="390">
        <v>390</v>
      </c>
      <c r="DF11" s="398">
        <v>1164</v>
      </c>
      <c r="DG11" s="403">
        <v>2988</v>
      </c>
      <c r="DH11" s="389">
        <v>0</v>
      </c>
      <c r="DI11" s="389">
        <v>0</v>
      </c>
      <c r="DJ11" s="389">
        <v>0</v>
      </c>
      <c r="DK11" s="389">
        <v>0</v>
      </c>
      <c r="DL11" s="406">
        <v>0</v>
      </c>
      <c r="DM11" s="389">
        <v>426</v>
      </c>
      <c r="DN11" s="389">
        <v>999</v>
      </c>
      <c r="DO11" s="389">
        <v>389</v>
      </c>
      <c r="DP11" s="389">
        <v>0</v>
      </c>
      <c r="DQ11" s="406">
        <v>1814</v>
      </c>
      <c r="DR11" s="389">
        <v>0</v>
      </c>
      <c r="DS11" s="389">
        <v>9</v>
      </c>
      <c r="DT11" s="389">
        <v>1</v>
      </c>
      <c r="DU11" s="389">
        <v>1164</v>
      </c>
      <c r="DV11" s="406">
        <v>1174</v>
      </c>
      <c r="DW11" s="389">
        <v>0</v>
      </c>
      <c r="DX11" s="389">
        <v>0</v>
      </c>
      <c r="DY11" s="389">
        <v>0</v>
      </c>
      <c r="DZ11" s="389">
        <v>0</v>
      </c>
      <c r="EA11" s="392">
        <v>0</v>
      </c>
      <c r="EB11" s="393">
        <v>0</v>
      </c>
      <c r="EC11" s="393">
        <v>0</v>
      </c>
      <c r="ED11" s="393">
        <v>0</v>
      </c>
      <c r="EE11" s="393">
        <v>0</v>
      </c>
      <c r="EF11" s="392">
        <v>0</v>
      </c>
      <c r="EG11" s="389">
        <v>0</v>
      </c>
      <c r="EH11" s="389">
        <v>0</v>
      </c>
      <c r="EI11" s="389">
        <v>0</v>
      </c>
      <c r="EJ11" s="389">
        <v>0</v>
      </c>
      <c r="EK11" s="407">
        <v>0</v>
      </c>
      <c r="EL11" s="395">
        <v>0</v>
      </c>
      <c r="EM11" s="403">
        <v>0</v>
      </c>
      <c r="EN11" s="388">
        <v>696</v>
      </c>
      <c r="EO11" s="404">
        <v>1806</v>
      </c>
      <c r="EP11" s="405">
        <v>858</v>
      </c>
      <c r="EQ11" s="405">
        <v>354</v>
      </c>
      <c r="ER11" s="405">
        <v>3300</v>
      </c>
      <c r="ES11" s="393">
        <v>0</v>
      </c>
      <c r="ET11" s="403">
        <v>6318</v>
      </c>
      <c r="EU11" s="389">
        <v>0</v>
      </c>
      <c r="EV11" s="389">
        <v>0</v>
      </c>
      <c r="EW11" s="389">
        <v>0</v>
      </c>
      <c r="EX11" s="389">
        <v>0</v>
      </c>
      <c r="EY11" s="389">
        <v>0</v>
      </c>
      <c r="EZ11" s="403">
        <v>0</v>
      </c>
      <c r="FA11" s="404">
        <v>1806</v>
      </c>
      <c r="FB11" s="405">
        <v>858</v>
      </c>
      <c r="FC11" s="405">
        <v>354</v>
      </c>
      <c r="FD11" s="405">
        <v>3300</v>
      </c>
      <c r="FE11" s="393">
        <v>0</v>
      </c>
      <c r="FF11" s="403">
        <v>6318</v>
      </c>
      <c r="FG11" s="389">
        <v>0</v>
      </c>
      <c r="FH11" s="389">
        <v>0</v>
      </c>
      <c r="FI11" s="389">
        <v>0</v>
      </c>
      <c r="FJ11" s="389">
        <v>0</v>
      </c>
      <c r="FK11" s="389">
        <v>0</v>
      </c>
      <c r="FL11" s="406">
        <v>0</v>
      </c>
      <c r="FM11" s="389">
        <v>1806</v>
      </c>
      <c r="FN11" s="389">
        <v>0</v>
      </c>
      <c r="FO11" s="389">
        <v>0</v>
      </c>
      <c r="FP11" s="389">
        <v>0</v>
      </c>
      <c r="FQ11" s="389">
        <v>0</v>
      </c>
      <c r="FR11" s="406">
        <v>1806</v>
      </c>
      <c r="FS11" s="389">
        <v>0</v>
      </c>
      <c r="FT11" s="389">
        <v>858</v>
      </c>
      <c r="FU11" s="389">
        <v>354</v>
      </c>
      <c r="FV11" s="389">
        <v>3300</v>
      </c>
      <c r="FW11" s="389">
        <v>0</v>
      </c>
      <c r="FX11" s="406">
        <v>4512</v>
      </c>
      <c r="FY11" s="393">
        <v>0</v>
      </c>
      <c r="FZ11" s="393">
        <v>0</v>
      </c>
      <c r="GA11" s="393">
        <v>0</v>
      </c>
      <c r="GB11" s="393">
        <v>0</v>
      </c>
      <c r="GC11" s="393">
        <v>0</v>
      </c>
      <c r="GD11" s="392">
        <v>0</v>
      </c>
      <c r="GE11" s="393">
        <v>0</v>
      </c>
      <c r="GF11" s="393">
        <v>0</v>
      </c>
      <c r="GG11" s="393">
        <v>0</v>
      </c>
      <c r="GH11" s="393">
        <v>0</v>
      </c>
      <c r="GI11" s="393">
        <v>0</v>
      </c>
      <c r="GJ11" s="392">
        <v>0</v>
      </c>
      <c r="GK11" s="389">
        <v>0</v>
      </c>
      <c r="GL11" s="389">
        <v>0</v>
      </c>
      <c r="GM11" s="389">
        <v>0</v>
      </c>
      <c r="GN11" s="389">
        <v>0</v>
      </c>
      <c r="GO11" s="389">
        <v>0</v>
      </c>
      <c r="GP11" s="407">
        <v>0</v>
      </c>
      <c r="GQ11" s="388">
        <v>0</v>
      </c>
      <c r="GR11" s="409">
        <v>0</v>
      </c>
      <c r="GS11" s="396">
        <v>1602</v>
      </c>
      <c r="GT11" s="397">
        <v>1602</v>
      </c>
      <c r="GU11" s="390">
        <v>29940</v>
      </c>
      <c r="GV11" s="390">
        <v>1968</v>
      </c>
      <c r="GW11" s="391">
        <v>2916</v>
      </c>
      <c r="GX11" s="403">
        <v>36426</v>
      </c>
      <c r="GY11" s="389">
        <v>0</v>
      </c>
      <c r="GZ11" s="389">
        <v>0</v>
      </c>
      <c r="HA11" s="389">
        <v>0</v>
      </c>
      <c r="HB11" s="389">
        <v>0</v>
      </c>
      <c r="HC11" s="406">
        <v>0</v>
      </c>
      <c r="HD11" s="389">
        <v>0</v>
      </c>
      <c r="HE11" s="389">
        <v>19086</v>
      </c>
      <c r="HF11" s="389">
        <v>0</v>
      </c>
      <c r="HG11" s="389">
        <v>0</v>
      </c>
      <c r="HH11" s="406">
        <v>19086</v>
      </c>
      <c r="HI11" s="389">
        <v>0</v>
      </c>
      <c r="HJ11" s="389">
        <v>10854</v>
      </c>
      <c r="HK11" s="389">
        <v>0</v>
      </c>
      <c r="HL11" s="389">
        <v>0</v>
      </c>
      <c r="HM11" s="406">
        <v>10854</v>
      </c>
      <c r="HN11" s="389">
        <v>0</v>
      </c>
      <c r="HO11" s="389">
        <v>0</v>
      </c>
      <c r="HP11" s="389">
        <v>0</v>
      </c>
      <c r="HQ11" s="389">
        <v>0</v>
      </c>
      <c r="HR11" s="392">
        <v>0</v>
      </c>
      <c r="HS11" s="393">
        <v>0</v>
      </c>
      <c r="HT11" s="393">
        <v>0</v>
      </c>
      <c r="HU11" s="393">
        <v>0</v>
      </c>
      <c r="HV11" s="393">
        <v>0</v>
      </c>
      <c r="HW11" s="392">
        <v>0</v>
      </c>
      <c r="HX11" s="389">
        <v>1602</v>
      </c>
      <c r="HY11" s="389">
        <v>0</v>
      </c>
      <c r="HZ11" s="389">
        <v>1968</v>
      </c>
      <c r="IA11" s="389">
        <v>2916</v>
      </c>
      <c r="IB11" s="407">
        <v>6486</v>
      </c>
      <c r="IC11" s="388">
        <v>0</v>
      </c>
      <c r="ID11" s="1464">
        <f t="shared" si="0"/>
        <v>36426</v>
      </c>
      <c r="IE11" s="409">
        <v>0</v>
      </c>
      <c r="IF11" s="396">
        <v>0</v>
      </c>
      <c r="IG11" s="397">
        <v>576</v>
      </c>
      <c r="IH11" s="390">
        <v>0</v>
      </c>
      <c r="II11" s="390">
        <v>0</v>
      </c>
      <c r="IJ11" s="391">
        <v>0</v>
      </c>
      <c r="IK11" s="388">
        <v>576</v>
      </c>
      <c r="IL11" s="395">
        <v>0</v>
      </c>
      <c r="IM11" s="1465">
        <f t="shared" si="1"/>
        <v>576</v>
      </c>
      <c r="IN11" s="409">
        <v>0</v>
      </c>
      <c r="IO11" s="396">
        <v>0</v>
      </c>
      <c r="IP11" s="397">
        <v>0</v>
      </c>
      <c r="IQ11" s="390">
        <v>0</v>
      </c>
      <c r="IR11" s="390">
        <v>0</v>
      </c>
      <c r="IS11" s="391">
        <v>180</v>
      </c>
      <c r="IT11" s="391">
        <v>0</v>
      </c>
      <c r="IU11" s="388">
        <v>180</v>
      </c>
      <c r="IV11" s="395">
        <v>0</v>
      </c>
      <c r="IW11" s="1465">
        <f t="shared" si="2"/>
        <v>180</v>
      </c>
      <c r="IX11" s="409">
        <v>0</v>
      </c>
      <c r="IY11" s="396">
        <v>0</v>
      </c>
      <c r="IZ11" s="397">
        <v>0</v>
      </c>
      <c r="JA11" s="390">
        <v>0</v>
      </c>
      <c r="JB11" s="390">
        <v>0</v>
      </c>
      <c r="JC11" s="391">
        <v>0</v>
      </c>
      <c r="JD11" s="388">
        <v>0</v>
      </c>
      <c r="JE11" s="395">
        <v>0</v>
      </c>
      <c r="JF11" s="399">
        <f t="shared" si="3"/>
        <v>0</v>
      </c>
      <c r="JG11" s="408">
        <v>18576</v>
      </c>
      <c r="JH11" s="396">
        <v>0</v>
      </c>
      <c r="JI11" s="397">
        <v>0</v>
      </c>
      <c r="JJ11" s="390">
        <v>0</v>
      </c>
      <c r="JK11" s="390">
        <v>0</v>
      </c>
      <c r="JL11" s="391">
        <v>0</v>
      </c>
      <c r="JM11" s="388">
        <v>0</v>
      </c>
      <c r="JN11" s="395">
        <v>18576</v>
      </c>
      <c r="JO11" s="388">
        <v>18576</v>
      </c>
      <c r="JP11" s="388">
        <v>2298</v>
      </c>
      <c r="JQ11" s="388">
        <v>67266</v>
      </c>
      <c r="JR11" s="388">
        <v>18576</v>
      </c>
      <c r="JS11" s="400">
        <v>1</v>
      </c>
    </row>
    <row r="12" spans="1:279" x14ac:dyDescent="0.35">
      <c r="A12" s="401">
        <v>373</v>
      </c>
      <c r="B12" s="410">
        <v>2</v>
      </c>
      <c r="C12" s="402" t="s">
        <v>53</v>
      </c>
      <c r="D12" s="403">
        <v>0</v>
      </c>
      <c r="E12" s="388">
        <v>0</v>
      </c>
      <c r="F12" s="404">
        <v>0</v>
      </c>
      <c r="G12" s="405">
        <v>0</v>
      </c>
      <c r="H12" s="405">
        <v>0</v>
      </c>
      <c r="I12" s="405">
        <v>0</v>
      </c>
      <c r="J12" s="393">
        <v>1578</v>
      </c>
      <c r="K12" s="403">
        <v>1578</v>
      </c>
      <c r="L12" s="389">
        <v>0</v>
      </c>
      <c r="M12" s="389">
        <v>0</v>
      </c>
      <c r="N12" s="389">
        <v>0</v>
      </c>
      <c r="O12" s="389">
        <v>0</v>
      </c>
      <c r="P12" s="389">
        <v>0</v>
      </c>
      <c r="Q12" s="403">
        <v>0</v>
      </c>
      <c r="R12" s="404">
        <v>0</v>
      </c>
      <c r="S12" s="405">
        <v>0</v>
      </c>
      <c r="T12" s="405">
        <v>0</v>
      </c>
      <c r="U12" s="405">
        <v>0</v>
      </c>
      <c r="V12" s="393">
        <v>1578</v>
      </c>
      <c r="W12" s="403">
        <v>1578</v>
      </c>
      <c r="X12" s="389">
        <v>0</v>
      </c>
      <c r="Y12" s="389">
        <v>0</v>
      </c>
      <c r="Z12" s="389">
        <v>0</v>
      </c>
      <c r="AA12" s="389">
        <v>0</v>
      </c>
      <c r="AB12" s="389">
        <v>0</v>
      </c>
      <c r="AC12" s="406">
        <v>0</v>
      </c>
      <c r="AD12" s="389">
        <v>0</v>
      </c>
      <c r="AE12" s="389">
        <v>0</v>
      </c>
      <c r="AF12" s="389">
        <v>0</v>
      </c>
      <c r="AG12" s="389">
        <v>0</v>
      </c>
      <c r="AH12" s="389">
        <v>0</v>
      </c>
      <c r="AI12" s="406">
        <v>0</v>
      </c>
      <c r="AJ12" s="389">
        <v>0</v>
      </c>
      <c r="AK12" s="389">
        <v>0</v>
      </c>
      <c r="AL12" s="389">
        <v>0</v>
      </c>
      <c r="AM12" s="389">
        <v>0</v>
      </c>
      <c r="AN12" s="389">
        <v>1578</v>
      </c>
      <c r="AO12" s="406">
        <v>1578</v>
      </c>
      <c r="AP12" s="393">
        <v>0</v>
      </c>
      <c r="AQ12" s="393">
        <v>0</v>
      </c>
      <c r="AR12" s="393">
        <v>0</v>
      </c>
      <c r="AS12" s="393">
        <v>0</v>
      </c>
      <c r="AT12" s="393">
        <v>0</v>
      </c>
      <c r="AU12" s="392">
        <v>0</v>
      </c>
      <c r="AV12" s="393">
        <v>0</v>
      </c>
      <c r="AW12" s="393">
        <v>0</v>
      </c>
      <c r="AX12" s="393">
        <v>0</v>
      </c>
      <c r="AY12" s="393">
        <v>0</v>
      </c>
      <c r="AZ12" s="393">
        <v>0</v>
      </c>
      <c r="BA12" s="392">
        <v>0</v>
      </c>
      <c r="BB12" s="393">
        <v>0</v>
      </c>
      <c r="BC12" s="393">
        <v>0</v>
      </c>
      <c r="BD12" s="393">
        <v>0</v>
      </c>
      <c r="BE12" s="393">
        <v>0</v>
      </c>
      <c r="BF12" s="393">
        <v>0</v>
      </c>
      <c r="BG12" s="392">
        <v>0</v>
      </c>
      <c r="BH12" s="389">
        <v>0</v>
      </c>
      <c r="BI12" s="389">
        <v>0</v>
      </c>
      <c r="BJ12" s="389">
        <v>0</v>
      </c>
      <c r="BK12" s="389">
        <v>0</v>
      </c>
      <c r="BL12" s="389">
        <v>0</v>
      </c>
      <c r="BM12" s="407">
        <v>0</v>
      </c>
      <c r="BN12" s="395">
        <v>0</v>
      </c>
      <c r="BO12" s="408">
        <v>0</v>
      </c>
      <c r="BP12" s="396">
        <v>0</v>
      </c>
      <c r="BQ12" s="397">
        <v>1212</v>
      </c>
      <c r="BR12" s="390">
        <v>0</v>
      </c>
      <c r="BS12" s="390">
        <v>0</v>
      </c>
      <c r="BT12" s="398">
        <v>0</v>
      </c>
      <c r="BU12" s="403">
        <v>1212</v>
      </c>
      <c r="BV12" s="389">
        <v>0</v>
      </c>
      <c r="BW12" s="389">
        <v>0</v>
      </c>
      <c r="BX12" s="389">
        <v>0</v>
      </c>
      <c r="BY12" s="389">
        <v>0</v>
      </c>
      <c r="BZ12" s="406">
        <v>0</v>
      </c>
      <c r="CA12" s="389">
        <v>1212</v>
      </c>
      <c r="CB12" s="389">
        <v>0</v>
      </c>
      <c r="CC12" s="389">
        <v>0</v>
      </c>
      <c r="CD12" s="389">
        <v>0</v>
      </c>
      <c r="CE12" s="406">
        <v>1212</v>
      </c>
      <c r="CF12" s="389">
        <v>0</v>
      </c>
      <c r="CG12" s="389">
        <v>0</v>
      </c>
      <c r="CH12" s="389">
        <v>0</v>
      </c>
      <c r="CI12" s="389">
        <v>0</v>
      </c>
      <c r="CJ12" s="406">
        <v>0</v>
      </c>
      <c r="CK12" s="393">
        <v>0</v>
      </c>
      <c r="CL12" s="393">
        <v>0</v>
      </c>
      <c r="CM12" s="393">
        <v>0</v>
      </c>
      <c r="CN12" s="393">
        <v>0</v>
      </c>
      <c r="CO12" s="392">
        <v>0</v>
      </c>
      <c r="CP12" s="393">
        <v>0</v>
      </c>
      <c r="CQ12" s="393">
        <v>0</v>
      </c>
      <c r="CR12" s="393">
        <v>0</v>
      </c>
      <c r="CS12" s="393">
        <v>0</v>
      </c>
      <c r="CT12" s="392">
        <v>0</v>
      </c>
      <c r="CU12" s="389">
        <v>0</v>
      </c>
      <c r="CV12" s="389">
        <v>0</v>
      </c>
      <c r="CW12" s="389">
        <v>0</v>
      </c>
      <c r="CX12" s="389">
        <v>0</v>
      </c>
      <c r="CY12" s="407">
        <v>0</v>
      </c>
      <c r="CZ12" s="395">
        <v>0</v>
      </c>
      <c r="DA12" s="409">
        <v>0</v>
      </c>
      <c r="DB12" s="396">
        <v>0</v>
      </c>
      <c r="DC12" s="397">
        <v>0</v>
      </c>
      <c r="DD12" s="390">
        <v>4284</v>
      </c>
      <c r="DE12" s="390">
        <v>15678</v>
      </c>
      <c r="DF12" s="398">
        <v>4872</v>
      </c>
      <c r="DG12" s="403">
        <v>24834</v>
      </c>
      <c r="DH12" s="389">
        <v>0</v>
      </c>
      <c r="DI12" s="389">
        <v>0</v>
      </c>
      <c r="DJ12" s="389">
        <v>0</v>
      </c>
      <c r="DK12" s="389">
        <v>0</v>
      </c>
      <c r="DL12" s="406">
        <v>0</v>
      </c>
      <c r="DM12" s="389">
        <v>0</v>
      </c>
      <c r="DN12" s="389">
        <v>3811</v>
      </c>
      <c r="DO12" s="389">
        <v>0</v>
      </c>
      <c r="DP12" s="389">
        <v>0</v>
      </c>
      <c r="DQ12" s="406">
        <v>3811</v>
      </c>
      <c r="DR12" s="389">
        <v>0</v>
      </c>
      <c r="DS12" s="389">
        <v>473</v>
      </c>
      <c r="DT12" s="389">
        <v>15678</v>
      </c>
      <c r="DU12" s="389">
        <v>4872</v>
      </c>
      <c r="DV12" s="406">
        <v>21023</v>
      </c>
      <c r="DW12" s="389">
        <v>0</v>
      </c>
      <c r="DX12" s="389">
        <v>0</v>
      </c>
      <c r="DY12" s="389">
        <v>0</v>
      </c>
      <c r="DZ12" s="389">
        <v>0</v>
      </c>
      <c r="EA12" s="392">
        <v>0</v>
      </c>
      <c r="EB12" s="393">
        <v>0</v>
      </c>
      <c r="EC12" s="393">
        <v>0</v>
      </c>
      <c r="ED12" s="393">
        <v>0</v>
      </c>
      <c r="EE12" s="393">
        <v>0</v>
      </c>
      <c r="EF12" s="392">
        <v>0</v>
      </c>
      <c r="EG12" s="389">
        <v>0</v>
      </c>
      <c r="EH12" s="389">
        <v>0</v>
      </c>
      <c r="EI12" s="389">
        <v>0</v>
      </c>
      <c r="EJ12" s="389">
        <v>0</v>
      </c>
      <c r="EK12" s="407">
        <v>0</v>
      </c>
      <c r="EL12" s="395">
        <v>0</v>
      </c>
      <c r="EM12" s="403">
        <v>906</v>
      </c>
      <c r="EN12" s="388">
        <v>0</v>
      </c>
      <c r="EO12" s="404">
        <v>3648</v>
      </c>
      <c r="EP12" s="405">
        <v>2046</v>
      </c>
      <c r="EQ12" s="405">
        <v>0</v>
      </c>
      <c r="ER12" s="405">
        <v>0</v>
      </c>
      <c r="ES12" s="393">
        <v>1008</v>
      </c>
      <c r="ET12" s="403">
        <v>6702</v>
      </c>
      <c r="EU12" s="389">
        <v>0</v>
      </c>
      <c r="EV12" s="389">
        <v>0</v>
      </c>
      <c r="EW12" s="389">
        <v>0</v>
      </c>
      <c r="EX12" s="389">
        <v>0</v>
      </c>
      <c r="EY12" s="389">
        <v>0</v>
      </c>
      <c r="EZ12" s="403">
        <v>0</v>
      </c>
      <c r="FA12" s="404">
        <v>3648</v>
      </c>
      <c r="FB12" s="405">
        <v>2046</v>
      </c>
      <c r="FC12" s="405">
        <v>0</v>
      </c>
      <c r="FD12" s="405">
        <v>0</v>
      </c>
      <c r="FE12" s="393">
        <v>1008</v>
      </c>
      <c r="FF12" s="403">
        <v>6702</v>
      </c>
      <c r="FG12" s="389">
        <v>0</v>
      </c>
      <c r="FH12" s="389">
        <v>1308</v>
      </c>
      <c r="FI12" s="389">
        <v>0</v>
      </c>
      <c r="FJ12" s="389">
        <v>0</v>
      </c>
      <c r="FK12" s="389">
        <v>0</v>
      </c>
      <c r="FL12" s="406">
        <v>1308</v>
      </c>
      <c r="FM12" s="389">
        <v>3648</v>
      </c>
      <c r="FN12" s="389">
        <v>1113.5</v>
      </c>
      <c r="FO12" s="389">
        <v>0</v>
      </c>
      <c r="FP12" s="389">
        <v>0</v>
      </c>
      <c r="FQ12" s="389">
        <v>0</v>
      </c>
      <c r="FR12" s="406">
        <v>4761.5</v>
      </c>
      <c r="FS12" s="389">
        <v>0</v>
      </c>
      <c r="FT12" s="389">
        <v>932.5</v>
      </c>
      <c r="FU12" s="389">
        <v>0</v>
      </c>
      <c r="FV12" s="389">
        <v>0</v>
      </c>
      <c r="FW12" s="389">
        <v>1008</v>
      </c>
      <c r="FX12" s="406">
        <v>1940.5</v>
      </c>
      <c r="FY12" s="393">
        <v>0</v>
      </c>
      <c r="FZ12" s="393">
        <v>0</v>
      </c>
      <c r="GA12" s="393">
        <v>0</v>
      </c>
      <c r="GB12" s="393">
        <v>0</v>
      </c>
      <c r="GC12" s="393">
        <v>0</v>
      </c>
      <c r="GD12" s="392">
        <v>0</v>
      </c>
      <c r="GE12" s="393">
        <v>0</v>
      </c>
      <c r="GF12" s="393">
        <v>0</v>
      </c>
      <c r="GG12" s="393">
        <v>0</v>
      </c>
      <c r="GH12" s="393">
        <v>0</v>
      </c>
      <c r="GI12" s="393">
        <v>0</v>
      </c>
      <c r="GJ12" s="392">
        <v>0</v>
      </c>
      <c r="GK12" s="389">
        <v>0</v>
      </c>
      <c r="GL12" s="389">
        <v>0</v>
      </c>
      <c r="GM12" s="389">
        <v>0</v>
      </c>
      <c r="GN12" s="389">
        <v>0</v>
      </c>
      <c r="GO12" s="389">
        <v>0</v>
      </c>
      <c r="GP12" s="407">
        <v>0</v>
      </c>
      <c r="GQ12" s="388">
        <v>906</v>
      </c>
      <c r="GR12" s="409">
        <v>0</v>
      </c>
      <c r="GS12" s="396">
        <v>0</v>
      </c>
      <c r="GT12" s="397">
        <v>0</v>
      </c>
      <c r="GU12" s="390">
        <v>528</v>
      </c>
      <c r="GV12" s="390">
        <v>0</v>
      </c>
      <c r="GW12" s="391">
        <v>0</v>
      </c>
      <c r="GX12" s="403">
        <v>528</v>
      </c>
      <c r="GY12" s="389">
        <v>0</v>
      </c>
      <c r="GZ12" s="389">
        <v>0</v>
      </c>
      <c r="HA12" s="389">
        <v>0</v>
      </c>
      <c r="HB12" s="389">
        <v>0</v>
      </c>
      <c r="HC12" s="406">
        <v>0</v>
      </c>
      <c r="HD12" s="389">
        <v>0</v>
      </c>
      <c r="HE12" s="389">
        <v>528</v>
      </c>
      <c r="HF12" s="389">
        <v>0</v>
      </c>
      <c r="HG12" s="389">
        <v>0</v>
      </c>
      <c r="HH12" s="406">
        <v>528</v>
      </c>
      <c r="HI12" s="389">
        <v>0</v>
      </c>
      <c r="HJ12" s="389">
        <v>0</v>
      </c>
      <c r="HK12" s="389">
        <v>0</v>
      </c>
      <c r="HL12" s="389">
        <v>0</v>
      </c>
      <c r="HM12" s="406">
        <v>0</v>
      </c>
      <c r="HN12" s="389">
        <v>0</v>
      </c>
      <c r="HO12" s="389">
        <v>0</v>
      </c>
      <c r="HP12" s="389">
        <v>0</v>
      </c>
      <c r="HQ12" s="389">
        <v>0</v>
      </c>
      <c r="HR12" s="392">
        <v>0</v>
      </c>
      <c r="HS12" s="393">
        <v>0</v>
      </c>
      <c r="HT12" s="393">
        <v>0</v>
      </c>
      <c r="HU12" s="393">
        <v>0</v>
      </c>
      <c r="HV12" s="393">
        <v>0</v>
      </c>
      <c r="HW12" s="392">
        <v>0</v>
      </c>
      <c r="HX12" s="389">
        <v>0</v>
      </c>
      <c r="HY12" s="389">
        <v>0</v>
      </c>
      <c r="HZ12" s="389">
        <v>0</v>
      </c>
      <c r="IA12" s="389">
        <v>0</v>
      </c>
      <c r="IB12" s="407">
        <v>0</v>
      </c>
      <c r="IC12" s="388">
        <v>0</v>
      </c>
      <c r="ID12" s="1464">
        <f t="shared" si="0"/>
        <v>528</v>
      </c>
      <c r="IE12" s="409">
        <v>396</v>
      </c>
      <c r="IF12" s="396">
        <v>0</v>
      </c>
      <c r="IG12" s="397">
        <v>0</v>
      </c>
      <c r="IH12" s="390">
        <v>0</v>
      </c>
      <c r="II12" s="390">
        <v>0</v>
      </c>
      <c r="IJ12" s="391">
        <v>0</v>
      </c>
      <c r="IK12" s="388">
        <v>0</v>
      </c>
      <c r="IL12" s="395">
        <v>396</v>
      </c>
      <c r="IM12" s="1465">
        <f t="shared" si="1"/>
        <v>396</v>
      </c>
      <c r="IN12" s="409">
        <v>1332</v>
      </c>
      <c r="IO12" s="396">
        <v>0</v>
      </c>
      <c r="IP12" s="397">
        <v>0</v>
      </c>
      <c r="IQ12" s="390">
        <v>0</v>
      </c>
      <c r="IR12" s="390">
        <v>0</v>
      </c>
      <c r="IS12" s="391">
        <v>0</v>
      </c>
      <c r="IT12" s="391">
        <v>0</v>
      </c>
      <c r="IU12" s="388">
        <v>0</v>
      </c>
      <c r="IV12" s="395">
        <v>1332</v>
      </c>
      <c r="IW12" s="1465">
        <f t="shared" si="2"/>
        <v>1332</v>
      </c>
      <c r="IX12" s="409">
        <v>2688</v>
      </c>
      <c r="IY12" s="396">
        <v>0</v>
      </c>
      <c r="IZ12" s="397">
        <v>0</v>
      </c>
      <c r="JA12" s="390">
        <v>0</v>
      </c>
      <c r="JB12" s="390">
        <v>0</v>
      </c>
      <c r="JC12" s="391">
        <v>0</v>
      </c>
      <c r="JD12" s="388">
        <v>0</v>
      </c>
      <c r="JE12" s="395">
        <v>2688</v>
      </c>
      <c r="JF12" s="399">
        <f t="shared" si="3"/>
        <v>2688</v>
      </c>
      <c r="JG12" s="408">
        <v>14382</v>
      </c>
      <c r="JH12" s="396">
        <v>0</v>
      </c>
      <c r="JI12" s="397">
        <v>0</v>
      </c>
      <c r="JJ12" s="390">
        <v>0</v>
      </c>
      <c r="JK12" s="390">
        <v>0</v>
      </c>
      <c r="JL12" s="391">
        <v>0</v>
      </c>
      <c r="JM12" s="388">
        <v>0</v>
      </c>
      <c r="JN12" s="395">
        <v>14382</v>
      </c>
      <c r="JO12" s="388">
        <v>19704</v>
      </c>
      <c r="JP12" s="388">
        <v>0</v>
      </c>
      <c r="JQ12" s="388">
        <v>34854</v>
      </c>
      <c r="JR12" s="388">
        <v>19704</v>
      </c>
      <c r="JS12" s="400">
        <v>1</v>
      </c>
    </row>
    <row r="13" spans="1:279" x14ac:dyDescent="0.35">
      <c r="A13" s="401">
        <v>373</v>
      </c>
      <c r="B13" s="410">
        <v>2</v>
      </c>
      <c r="C13" s="402" t="s">
        <v>45</v>
      </c>
      <c r="D13" s="403">
        <v>0</v>
      </c>
      <c r="E13" s="388">
        <v>0</v>
      </c>
      <c r="F13" s="404">
        <v>0</v>
      </c>
      <c r="G13" s="405">
        <v>0</v>
      </c>
      <c r="H13" s="405">
        <v>0</v>
      </c>
      <c r="I13" s="405">
        <v>0</v>
      </c>
      <c r="J13" s="393">
        <v>546</v>
      </c>
      <c r="K13" s="403">
        <v>546</v>
      </c>
      <c r="L13" s="389">
        <v>0</v>
      </c>
      <c r="M13" s="389">
        <v>0</v>
      </c>
      <c r="N13" s="389">
        <v>0</v>
      </c>
      <c r="O13" s="389">
        <v>0</v>
      </c>
      <c r="P13" s="389">
        <v>0</v>
      </c>
      <c r="Q13" s="403">
        <v>0</v>
      </c>
      <c r="R13" s="404">
        <v>0</v>
      </c>
      <c r="S13" s="405">
        <v>0</v>
      </c>
      <c r="T13" s="405">
        <v>0</v>
      </c>
      <c r="U13" s="405">
        <v>0</v>
      </c>
      <c r="V13" s="393">
        <v>546</v>
      </c>
      <c r="W13" s="403">
        <v>546</v>
      </c>
      <c r="X13" s="389">
        <v>0</v>
      </c>
      <c r="Y13" s="389">
        <v>0</v>
      </c>
      <c r="Z13" s="389">
        <v>0</v>
      </c>
      <c r="AA13" s="389">
        <v>0</v>
      </c>
      <c r="AB13" s="389">
        <v>0</v>
      </c>
      <c r="AC13" s="406">
        <v>0</v>
      </c>
      <c r="AD13" s="389">
        <v>0</v>
      </c>
      <c r="AE13" s="389">
        <v>0</v>
      </c>
      <c r="AF13" s="389">
        <v>0</v>
      </c>
      <c r="AG13" s="389">
        <v>0</v>
      </c>
      <c r="AH13" s="389">
        <v>0</v>
      </c>
      <c r="AI13" s="406">
        <v>0</v>
      </c>
      <c r="AJ13" s="389">
        <v>0</v>
      </c>
      <c r="AK13" s="389">
        <v>0</v>
      </c>
      <c r="AL13" s="389">
        <v>0</v>
      </c>
      <c r="AM13" s="389">
        <v>0</v>
      </c>
      <c r="AN13" s="389">
        <v>546</v>
      </c>
      <c r="AO13" s="406">
        <v>546</v>
      </c>
      <c r="AP13" s="393">
        <v>0</v>
      </c>
      <c r="AQ13" s="393">
        <v>0</v>
      </c>
      <c r="AR13" s="393">
        <v>0</v>
      </c>
      <c r="AS13" s="393">
        <v>0</v>
      </c>
      <c r="AT13" s="393">
        <v>0</v>
      </c>
      <c r="AU13" s="392">
        <v>0</v>
      </c>
      <c r="AV13" s="393">
        <v>0</v>
      </c>
      <c r="AW13" s="393">
        <v>0</v>
      </c>
      <c r="AX13" s="393">
        <v>0</v>
      </c>
      <c r="AY13" s="393">
        <v>0</v>
      </c>
      <c r="AZ13" s="393">
        <v>0</v>
      </c>
      <c r="BA13" s="392">
        <v>0</v>
      </c>
      <c r="BB13" s="393">
        <v>0</v>
      </c>
      <c r="BC13" s="393">
        <v>0</v>
      </c>
      <c r="BD13" s="393">
        <v>0</v>
      </c>
      <c r="BE13" s="393">
        <v>0</v>
      </c>
      <c r="BF13" s="393">
        <v>0</v>
      </c>
      <c r="BG13" s="392">
        <v>0</v>
      </c>
      <c r="BH13" s="389">
        <v>0</v>
      </c>
      <c r="BI13" s="389">
        <v>0</v>
      </c>
      <c r="BJ13" s="389">
        <v>0</v>
      </c>
      <c r="BK13" s="389">
        <v>0</v>
      </c>
      <c r="BL13" s="389">
        <v>0</v>
      </c>
      <c r="BM13" s="407">
        <v>0</v>
      </c>
      <c r="BN13" s="395">
        <v>0</v>
      </c>
      <c r="BO13" s="408">
        <v>0</v>
      </c>
      <c r="BP13" s="396">
        <v>0</v>
      </c>
      <c r="BQ13" s="397">
        <v>1638</v>
      </c>
      <c r="BR13" s="390">
        <v>0</v>
      </c>
      <c r="BS13" s="390">
        <v>0</v>
      </c>
      <c r="BT13" s="398">
        <v>0</v>
      </c>
      <c r="BU13" s="403">
        <v>1638</v>
      </c>
      <c r="BV13" s="389">
        <v>0</v>
      </c>
      <c r="BW13" s="389">
        <v>0</v>
      </c>
      <c r="BX13" s="389">
        <v>0</v>
      </c>
      <c r="BY13" s="389">
        <v>0</v>
      </c>
      <c r="BZ13" s="406">
        <v>0</v>
      </c>
      <c r="CA13" s="389">
        <v>0</v>
      </c>
      <c r="CB13" s="389">
        <v>0</v>
      </c>
      <c r="CC13" s="389">
        <v>0</v>
      </c>
      <c r="CD13" s="389">
        <v>0</v>
      </c>
      <c r="CE13" s="406">
        <v>0</v>
      </c>
      <c r="CF13" s="389">
        <v>1638</v>
      </c>
      <c r="CG13" s="389">
        <v>0</v>
      </c>
      <c r="CH13" s="389">
        <v>0</v>
      </c>
      <c r="CI13" s="389">
        <v>0</v>
      </c>
      <c r="CJ13" s="406">
        <v>1638</v>
      </c>
      <c r="CK13" s="393">
        <v>0</v>
      </c>
      <c r="CL13" s="393">
        <v>0</v>
      </c>
      <c r="CM13" s="393">
        <v>0</v>
      </c>
      <c r="CN13" s="393">
        <v>0</v>
      </c>
      <c r="CO13" s="392">
        <v>0</v>
      </c>
      <c r="CP13" s="393">
        <v>0</v>
      </c>
      <c r="CQ13" s="393">
        <v>0</v>
      </c>
      <c r="CR13" s="393">
        <v>0</v>
      </c>
      <c r="CS13" s="393">
        <v>0</v>
      </c>
      <c r="CT13" s="392">
        <v>0</v>
      </c>
      <c r="CU13" s="389">
        <v>0</v>
      </c>
      <c r="CV13" s="389">
        <v>0</v>
      </c>
      <c r="CW13" s="389">
        <v>0</v>
      </c>
      <c r="CX13" s="389">
        <v>0</v>
      </c>
      <c r="CY13" s="407">
        <v>0</v>
      </c>
      <c r="CZ13" s="395">
        <v>0</v>
      </c>
      <c r="DA13" s="409">
        <v>0</v>
      </c>
      <c r="DB13" s="396">
        <v>0</v>
      </c>
      <c r="DC13" s="397">
        <v>9636</v>
      </c>
      <c r="DD13" s="390">
        <v>16710</v>
      </c>
      <c r="DE13" s="390">
        <v>4860</v>
      </c>
      <c r="DF13" s="398">
        <v>510</v>
      </c>
      <c r="DG13" s="403">
        <v>31716</v>
      </c>
      <c r="DH13" s="389">
        <v>0</v>
      </c>
      <c r="DI13" s="389">
        <v>0</v>
      </c>
      <c r="DJ13" s="389">
        <v>0</v>
      </c>
      <c r="DK13" s="389">
        <v>0</v>
      </c>
      <c r="DL13" s="406">
        <v>0</v>
      </c>
      <c r="DM13" s="389">
        <v>9118.5</v>
      </c>
      <c r="DN13" s="389">
        <v>5446</v>
      </c>
      <c r="DO13" s="389">
        <v>0</v>
      </c>
      <c r="DP13" s="389">
        <v>0</v>
      </c>
      <c r="DQ13" s="406">
        <v>14564.5</v>
      </c>
      <c r="DR13" s="389">
        <v>517.5</v>
      </c>
      <c r="DS13" s="389">
        <v>11264</v>
      </c>
      <c r="DT13" s="389">
        <v>4860</v>
      </c>
      <c r="DU13" s="389">
        <v>510</v>
      </c>
      <c r="DV13" s="406">
        <v>17151.5</v>
      </c>
      <c r="DW13" s="389">
        <v>0</v>
      </c>
      <c r="DX13" s="389">
        <v>0</v>
      </c>
      <c r="DY13" s="389">
        <v>0</v>
      </c>
      <c r="DZ13" s="389">
        <v>0</v>
      </c>
      <c r="EA13" s="392">
        <v>0</v>
      </c>
      <c r="EB13" s="393">
        <v>0</v>
      </c>
      <c r="EC13" s="393">
        <v>0</v>
      </c>
      <c r="ED13" s="393">
        <v>0</v>
      </c>
      <c r="EE13" s="393">
        <v>0</v>
      </c>
      <c r="EF13" s="392">
        <v>0</v>
      </c>
      <c r="EG13" s="389">
        <v>0</v>
      </c>
      <c r="EH13" s="389">
        <v>0</v>
      </c>
      <c r="EI13" s="389">
        <v>0</v>
      </c>
      <c r="EJ13" s="389">
        <v>0</v>
      </c>
      <c r="EK13" s="407">
        <v>0</v>
      </c>
      <c r="EL13" s="395">
        <v>0</v>
      </c>
      <c r="EM13" s="403">
        <v>2868</v>
      </c>
      <c r="EN13" s="388">
        <v>0</v>
      </c>
      <c r="EO13" s="404">
        <v>11340</v>
      </c>
      <c r="EP13" s="405">
        <v>8538</v>
      </c>
      <c r="EQ13" s="405">
        <v>1680</v>
      </c>
      <c r="ER13" s="405">
        <v>0</v>
      </c>
      <c r="ES13" s="393">
        <v>5616</v>
      </c>
      <c r="ET13" s="403">
        <v>27174</v>
      </c>
      <c r="EU13" s="389">
        <v>0</v>
      </c>
      <c r="EV13" s="389">
        <v>0</v>
      </c>
      <c r="EW13" s="389">
        <v>0</v>
      </c>
      <c r="EX13" s="389">
        <v>0</v>
      </c>
      <c r="EY13" s="389">
        <v>0</v>
      </c>
      <c r="EZ13" s="403">
        <v>0</v>
      </c>
      <c r="FA13" s="404">
        <v>11340</v>
      </c>
      <c r="FB13" s="405">
        <v>8538</v>
      </c>
      <c r="FC13" s="405">
        <v>1680</v>
      </c>
      <c r="FD13" s="405">
        <v>0</v>
      </c>
      <c r="FE13" s="393">
        <v>5616</v>
      </c>
      <c r="FF13" s="403">
        <v>27174</v>
      </c>
      <c r="FG13" s="389">
        <v>11340</v>
      </c>
      <c r="FH13" s="389">
        <v>4854</v>
      </c>
      <c r="FI13" s="389">
        <v>0</v>
      </c>
      <c r="FJ13" s="389">
        <v>0</v>
      </c>
      <c r="FK13" s="389">
        <v>0</v>
      </c>
      <c r="FL13" s="406">
        <v>16194</v>
      </c>
      <c r="FM13" s="389">
        <v>11340</v>
      </c>
      <c r="FN13" s="389">
        <v>2353.5</v>
      </c>
      <c r="FO13" s="389">
        <v>0</v>
      </c>
      <c r="FP13" s="389">
        <v>0</v>
      </c>
      <c r="FQ13" s="389">
        <v>0</v>
      </c>
      <c r="FR13" s="406">
        <v>13693.5</v>
      </c>
      <c r="FS13" s="389">
        <v>0</v>
      </c>
      <c r="FT13" s="389">
        <v>6184.5</v>
      </c>
      <c r="FU13" s="389">
        <v>1680</v>
      </c>
      <c r="FV13" s="389">
        <v>0</v>
      </c>
      <c r="FW13" s="389">
        <v>5616</v>
      </c>
      <c r="FX13" s="406">
        <v>13480.5</v>
      </c>
      <c r="FY13" s="393">
        <v>0</v>
      </c>
      <c r="FZ13" s="393">
        <v>0</v>
      </c>
      <c r="GA13" s="393">
        <v>0</v>
      </c>
      <c r="GB13" s="393">
        <v>0</v>
      </c>
      <c r="GC13" s="393">
        <v>0</v>
      </c>
      <c r="GD13" s="392">
        <v>0</v>
      </c>
      <c r="GE13" s="393">
        <v>0</v>
      </c>
      <c r="GF13" s="393">
        <v>0</v>
      </c>
      <c r="GG13" s="393">
        <v>0</v>
      </c>
      <c r="GH13" s="393">
        <v>0</v>
      </c>
      <c r="GI13" s="393">
        <v>0</v>
      </c>
      <c r="GJ13" s="392">
        <v>0</v>
      </c>
      <c r="GK13" s="389">
        <v>0</v>
      </c>
      <c r="GL13" s="389">
        <v>0</v>
      </c>
      <c r="GM13" s="389">
        <v>0</v>
      </c>
      <c r="GN13" s="389">
        <v>0</v>
      </c>
      <c r="GO13" s="389">
        <v>0</v>
      </c>
      <c r="GP13" s="407">
        <v>0</v>
      </c>
      <c r="GQ13" s="388">
        <v>2868</v>
      </c>
      <c r="GR13" s="409">
        <v>2634</v>
      </c>
      <c r="GS13" s="396">
        <v>168</v>
      </c>
      <c r="GT13" s="397">
        <v>0</v>
      </c>
      <c r="GU13" s="390">
        <v>21432</v>
      </c>
      <c r="GV13" s="390">
        <v>0</v>
      </c>
      <c r="GW13" s="391">
        <v>6252</v>
      </c>
      <c r="GX13" s="403">
        <v>27684</v>
      </c>
      <c r="GY13" s="389">
        <v>0</v>
      </c>
      <c r="GZ13" s="389">
        <v>0</v>
      </c>
      <c r="HA13" s="389">
        <v>0</v>
      </c>
      <c r="HB13" s="389">
        <v>0</v>
      </c>
      <c r="HC13" s="406">
        <v>0</v>
      </c>
      <c r="HD13" s="389">
        <v>0</v>
      </c>
      <c r="HE13" s="389">
        <v>13835</v>
      </c>
      <c r="HF13" s="389">
        <v>0</v>
      </c>
      <c r="HG13" s="389">
        <v>0</v>
      </c>
      <c r="HH13" s="406">
        <v>13835</v>
      </c>
      <c r="HI13" s="389">
        <v>0</v>
      </c>
      <c r="HJ13" s="389">
        <v>7597</v>
      </c>
      <c r="HK13" s="389">
        <v>0</v>
      </c>
      <c r="HL13" s="389">
        <v>0</v>
      </c>
      <c r="HM13" s="406">
        <v>7597</v>
      </c>
      <c r="HN13" s="389">
        <v>0</v>
      </c>
      <c r="HO13" s="389">
        <v>0</v>
      </c>
      <c r="HP13" s="389">
        <v>0</v>
      </c>
      <c r="HQ13" s="389">
        <v>0</v>
      </c>
      <c r="HR13" s="392">
        <v>0</v>
      </c>
      <c r="HS13" s="393">
        <v>0</v>
      </c>
      <c r="HT13" s="393">
        <v>0</v>
      </c>
      <c r="HU13" s="393">
        <v>0</v>
      </c>
      <c r="HV13" s="393">
        <v>0</v>
      </c>
      <c r="HW13" s="392">
        <v>0</v>
      </c>
      <c r="HX13" s="389">
        <v>0</v>
      </c>
      <c r="HY13" s="389">
        <v>0</v>
      </c>
      <c r="HZ13" s="389">
        <v>0</v>
      </c>
      <c r="IA13" s="389">
        <v>6252</v>
      </c>
      <c r="IB13" s="407">
        <v>6252</v>
      </c>
      <c r="IC13" s="388">
        <v>2466</v>
      </c>
      <c r="ID13" s="1464">
        <f t="shared" si="0"/>
        <v>30150</v>
      </c>
      <c r="IE13" s="409">
        <v>1036</v>
      </c>
      <c r="IF13" s="396">
        <v>612</v>
      </c>
      <c r="IG13" s="397">
        <v>0</v>
      </c>
      <c r="IH13" s="390">
        <v>504</v>
      </c>
      <c r="II13" s="390">
        <v>612</v>
      </c>
      <c r="IJ13" s="391">
        <v>3804</v>
      </c>
      <c r="IK13" s="388">
        <v>4920</v>
      </c>
      <c r="IL13" s="395">
        <v>424</v>
      </c>
      <c r="IM13" s="1465">
        <f t="shared" si="1"/>
        <v>5344</v>
      </c>
      <c r="IN13" s="409">
        <v>14544</v>
      </c>
      <c r="IO13" s="396">
        <v>660</v>
      </c>
      <c r="IP13" s="397">
        <v>972</v>
      </c>
      <c r="IQ13" s="390">
        <v>0</v>
      </c>
      <c r="IR13" s="390">
        <v>0</v>
      </c>
      <c r="IS13" s="391">
        <v>660</v>
      </c>
      <c r="IT13" s="391">
        <v>0</v>
      </c>
      <c r="IU13" s="388">
        <v>1632</v>
      </c>
      <c r="IV13" s="395">
        <v>13884</v>
      </c>
      <c r="IW13" s="1465">
        <f t="shared" si="2"/>
        <v>15516</v>
      </c>
      <c r="IX13" s="409">
        <v>2382</v>
      </c>
      <c r="IY13" s="396">
        <v>0</v>
      </c>
      <c r="IZ13" s="397">
        <v>0</v>
      </c>
      <c r="JA13" s="390">
        <v>0</v>
      </c>
      <c r="JB13" s="390">
        <v>0</v>
      </c>
      <c r="JC13" s="391">
        <v>0</v>
      </c>
      <c r="JD13" s="388">
        <v>0</v>
      </c>
      <c r="JE13" s="395">
        <v>2382</v>
      </c>
      <c r="JF13" s="399">
        <f t="shared" si="3"/>
        <v>2382</v>
      </c>
      <c r="JG13" s="408">
        <v>13392</v>
      </c>
      <c r="JH13" s="396">
        <v>0</v>
      </c>
      <c r="JI13" s="397">
        <v>0</v>
      </c>
      <c r="JJ13" s="390">
        <v>0</v>
      </c>
      <c r="JK13" s="390">
        <v>0</v>
      </c>
      <c r="JL13" s="391">
        <v>0</v>
      </c>
      <c r="JM13" s="388">
        <v>0</v>
      </c>
      <c r="JN13" s="395">
        <v>13392</v>
      </c>
      <c r="JO13" s="388">
        <v>36856</v>
      </c>
      <c r="JP13" s="388">
        <v>1440</v>
      </c>
      <c r="JQ13" s="388">
        <v>95310</v>
      </c>
      <c r="JR13" s="388">
        <v>35416</v>
      </c>
      <c r="JS13" s="400">
        <v>1</v>
      </c>
    </row>
    <row r="14" spans="1:279" x14ac:dyDescent="0.35">
      <c r="A14" s="401">
        <v>373</v>
      </c>
      <c r="B14" s="410">
        <v>2</v>
      </c>
      <c r="C14" s="402" t="s">
        <v>310</v>
      </c>
      <c r="D14" s="403">
        <v>0</v>
      </c>
      <c r="E14" s="388">
        <v>0</v>
      </c>
      <c r="F14" s="404">
        <v>0</v>
      </c>
      <c r="G14" s="405">
        <v>0</v>
      </c>
      <c r="H14" s="405">
        <v>16332</v>
      </c>
      <c r="I14" s="405">
        <v>2664</v>
      </c>
      <c r="J14" s="393">
        <v>3300</v>
      </c>
      <c r="K14" s="403">
        <v>22296</v>
      </c>
      <c r="L14" s="389">
        <v>0</v>
      </c>
      <c r="M14" s="389">
        <v>0</v>
      </c>
      <c r="N14" s="389">
        <v>0</v>
      </c>
      <c r="O14" s="389">
        <v>0</v>
      </c>
      <c r="P14" s="389">
        <v>0</v>
      </c>
      <c r="Q14" s="403">
        <v>0</v>
      </c>
      <c r="R14" s="404">
        <v>0</v>
      </c>
      <c r="S14" s="405">
        <v>0</v>
      </c>
      <c r="T14" s="405">
        <v>16332</v>
      </c>
      <c r="U14" s="405">
        <v>2664</v>
      </c>
      <c r="V14" s="393">
        <v>3300</v>
      </c>
      <c r="W14" s="403">
        <v>22296</v>
      </c>
      <c r="X14" s="389">
        <v>0</v>
      </c>
      <c r="Y14" s="389">
        <v>0</v>
      </c>
      <c r="Z14" s="389">
        <v>0</v>
      </c>
      <c r="AA14" s="389">
        <v>0</v>
      </c>
      <c r="AB14" s="389">
        <v>0</v>
      </c>
      <c r="AC14" s="406">
        <v>0</v>
      </c>
      <c r="AD14" s="389">
        <v>0</v>
      </c>
      <c r="AE14" s="389">
        <v>0</v>
      </c>
      <c r="AF14" s="389">
        <v>0</v>
      </c>
      <c r="AG14" s="389">
        <v>0</v>
      </c>
      <c r="AH14" s="389">
        <v>0</v>
      </c>
      <c r="AI14" s="406">
        <v>0</v>
      </c>
      <c r="AJ14" s="389">
        <v>0</v>
      </c>
      <c r="AK14" s="389">
        <v>0</v>
      </c>
      <c r="AL14" s="389">
        <v>16332</v>
      </c>
      <c r="AM14" s="389">
        <v>2664</v>
      </c>
      <c r="AN14" s="389">
        <v>3300</v>
      </c>
      <c r="AO14" s="406">
        <v>22296</v>
      </c>
      <c r="AP14" s="393">
        <v>0</v>
      </c>
      <c r="AQ14" s="393">
        <v>0</v>
      </c>
      <c r="AR14" s="393">
        <v>0</v>
      </c>
      <c r="AS14" s="393">
        <v>0</v>
      </c>
      <c r="AT14" s="393">
        <v>0</v>
      </c>
      <c r="AU14" s="392">
        <v>0</v>
      </c>
      <c r="AV14" s="393">
        <v>0</v>
      </c>
      <c r="AW14" s="393">
        <v>0</v>
      </c>
      <c r="AX14" s="393">
        <v>0</v>
      </c>
      <c r="AY14" s="393">
        <v>0</v>
      </c>
      <c r="AZ14" s="393">
        <v>0</v>
      </c>
      <c r="BA14" s="392">
        <v>0</v>
      </c>
      <c r="BB14" s="393">
        <v>0</v>
      </c>
      <c r="BC14" s="393">
        <v>0</v>
      </c>
      <c r="BD14" s="393">
        <v>0</v>
      </c>
      <c r="BE14" s="393">
        <v>0</v>
      </c>
      <c r="BF14" s="393">
        <v>0</v>
      </c>
      <c r="BG14" s="392">
        <v>0</v>
      </c>
      <c r="BH14" s="389">
        <v>0</v>
      </c>
      <c r="BI14" s="389">
        <v>0</v>
      </c>
      <c r="BJ14" s="389">
        <v>0</v>
      </c>
      <c r="BK14" s="389">
        <v>0</v>
      </c>
      <c r="BL14" s="389">
        <v>0</v>
      </c>
      <c r="BM14" s="407">
        <v>0</v>
      </c>
      <c r="BN14" s="395">
        <v>0</v>
      </c>
      <c r="BO14" s="408">
        <v>0</v>
      </c>
      <c r="BP14" s="396">
        <v>0</v>
      </c>
      <c r="BQ14" s="397">
        <v>8748</v>
      </c>
      <c r="BR14" s="390">
        <v>0</v>
      </c>
      <c r="BS14" s="390">
        <v>0</v>
      </c>
      <c r="BT14" s="398">
        <v>0</v>
      </c>
      <c r="BU14" s="403">
        <v>8748</v>
      </c>
      <c r="BV14" s="389">
        <v>0</v>
      </c>
      <c r="BW14" s="389">
        <v>0</v>
      </c>
      <c r="BX14" s="389">
        <v>0</v>
      </c>
      <c r="BY14" s="389">
        <v>0</v>
      </c>
      <c r="BZ14" s="406">
        <v>0</v>
      </c>
      <c r="CA14" s="389">
        <v>6575</v>
      </c>
      <c r="CB14" s="389">
        <v>0</v>
      </c>
      <c r="CC14" s="389">
        <v>0</v>
      </c>
      <c r="CD14" s="389">
        <v>0</v>
      </c>
      <c r="CE14" s="406">
        <v>6575</v>
      </c>
      <c r="CF14" s="389">
        <v>2173</v>
      </c>
      <c r="CG14" s="389">
        <v>0</v>
      </c>
      <c r="CH14" s="389">
        <v>0</v>
      </c>
      <c r="CI14" s="389">
        <v>0</v>
      </c>
      <c r="CJ14" s="406">
        <v>2173</v>
      </c>
      <c r="CK14" s="393">
        <v>0</v>
      </c>
      <c r="CL14" s="393">
        <v>0</v>
      </c>
      <c r="CM14" s="393">
        <v>0</v>
      </c>
      <c r="CN14" s="393">
        <v>0</v>
      </c>
      <c r="CO14" s="392">
        <v>0</v>
      </c>
      <c r="CP14" s="393">
        <v>0</v>
      </c>
      <c r="CQ14" s="393">
        <v>0</v>
      </c>
      <c r="CR14" s="393">
        <v>0</v>
      </c>
      <c r="CS14" s="393">
        <v>0</v>
      </c>
      <c r="CT14" s="392">
        <v>0</v>
      </c>
      <c r="CU14" s="389">
        <v>0</v>
      </c>
      <c r="CV14" s="389">
        <v>0</v>
      </c>
      <c r="CW14" s="389">
        <v>0</v>
      </c>
      <c r="CX14" s="389">
        <v>0</v>
      </c>
      <c r="CY14" s="407">
        <v>0</v>
      </c>
      <c r="CZ14" s="395">
        <v>0</v>
      </c>
      <c r="DA14" s="409">
        <v>0</v>
      </c>
      <c r="DB14" s="396">
        <v>0</v>
      </c>
      <c r="DC14" s="397">
        <v>3120</v>
      </c>
      <c r="DD14" s="390">
        <v>0</v>
      </c>
      <c r="DE14" s="390">
        <v>0</v>
      </c>
      <c r="DF14" s="398">
        <v>0</v>
      </c>
      <c r="DG14" s="403">
        <v>3120</v>
      </c>
      <c r="DH14" s="389">
        <v>0</v>
      </c>
      <c r="DI14" s="389">
        <v>0</v>
      </c>
      <c r="DJ14" s="389">
        <v>0</v>
      </c>
      <c r="DK14" s="389">
        <v>0</v>
      </c>
      <c r="DL14" s="406">
        <v>0</v>
      </c>
      <c r="DM14" s="389">
        <v>1752.5</v>
      </c>
      <c r="DN14" s="389">
        <v>0</v>
      </c>
      <c r="DO14" s="389">
        <v>0</v>
      </c>
      <c r="DP14" s="389">
        <v>0</v>
      </c>
      <c r="DQ14" s="406">
        <v>1752.5</v>
      </c>
      <c r="DR14" s="389">
        <v>1367.5</v>
      </c>
      <c r="DS14" s="389">
        <v>0</v>
      </c>
      <c r="DT14" s="389">
        <v>0</v>
      </c>
      <c r="DU14" s="389">
        <v>0</v>
      </c>
      <c r="DV14" s="406">
        <v>1367.5</v>
      </c>
      <c r="DW14" s="389">
        <v>0</v>
      </c>
      <c r="DX14" s="389">
        <v>0</v>
      </c>
      <c r="DY14" s="389">
        <v>0</v>
      </c>
      <c r="DZ14" s="389">
        <v>0</v>
      </c>
      <c r="EA14" s="392">
        <v>0</v>
      </c>
      <c r="EB14" s="393">
        <v>0</v>
      </c>
      <c r="EC14" s="393">
        <v>0</v>
      </c>
      <c r="ED14" s="393">
        <v>0</v>
      </c>
      <c r="EE14" s="393">
        <v>0</v>
      </c>
      <c r="EF14" s="392">
        <v>0</v>
      </c>
      <c r="EG14" s="389">
        <v>0</v>
      </c>
      <c r="EH14" s="389">
        <v>0</v>
      </c>
      <c r="EI14" s="389">
        <v>0</v>
      </c>
      <c r="EJ14" s="389">
        <v>0</v>
      </c>
      <c r="EK14" s="407">
        <v>0</v>
      </c>
      <c r="EL14" s="395">
        <v>0</v>
      </c>
      <c r="EM14" s="403">
        <v>0</v>
      </c>
      <c r="EN14" s="388">
        <v>0</v>
      </c>
      <c r="EO14" s="404">
        <v>0</v>
      </c>
      <c r="EP14" s="405">
        <v>0</v>
      </c>
      <c r="EQ14" s="405">
        <v>0</v>
      </c>
      <c r="ER14" s="405">
        <v>0</v>
      </c>
      <c r="ES14" s="393">
        <v>0</v>
      </c>
      <c r="ET14" s="403">
        <v>0</v>
      </c>
      <c r="EU14" s="389">
        <v>0</v>
      </c>
      <c r="EV14" s="389">
        <v>0</v>
      </c>
      <c r="EW14" s="389">
        <v>0</v>
      </c>
      <c r="EX14" s="389">
        <v>0</v>
      </c>
      <c r="EY14" s="389">
        <v>0</v>
      </c>
      <c r="EZ14" s="403">
        <v>0</v>
      </c>
      <c r="FA14" s="404">
        <v>0</v>
      </c>
      <c r="FB14" s="405">
        <v>0</v>
      </c>
      <c r="FC14" s="405">
        <v>0</v>
      </c>
      <c r="FD14" s="405">
        <v>0</v>
      </c>
      <c r="FE14" s="393">
        <v>0</v>
      </c>
      <c r="FF14" s="403">
        <v>0</v>
      </c>
      <c r="FG14" s="389">
        <v>0</v>
      </c>
      <c r="FH14" s="389">
        <v>0</v>
      </c>
      <c r="FI14" s="389">
        <v>0</v>
      </c>
      <c r="FJ14" s="389">
        <v>0</v>
      </c>
      <c r="FK14" s="389">
        <v>0</v>
      </c>
      <c r="FL14" s="406">
        <v>0</v>
      </c>
      <c r="FM14" s="389">
        <v>0</v>
      </c>
      <c r="FN14" s="389">
        <v>0</v>
      </c>
      <c r="FO14" s="389">
        <v>0</v>
      </c>
      <c r="FP14" s="389">
        <v>0</v>
      </c>
      <c r="FQ14" s="389">
        <v>0</v>
      </c>
      <c r="FR14" s="406">
        <v>0</v>
      </c>
      <c r="FS14" s="389">
        <v>0</v>
      </c>
      <c r="FT14" s="389">
        <v>0</v>
      </c>
      <c r="FU14" s="389">
        <v>0</v>
      </c>
      <c r="FV14" s="389">
        <v>0</v>
      </c>
      <c r="FW14" s="389">
        <v>0</v>
      </c>
      <c r="FX14" s="406">
        <v>0</v>
      </c>
      <c r="FY14" s="393">
        <v>0</v>
      </c>
      <c r="FZ14" s="393">
        <v>0</v>
      </c>
      <c r="GA14" s="393">
        <v>0</v>
      </c>
      <c r="GB14" s="393">
        <v>0</v>
      </c>
      <c r="GC14" s="393">
        <v>0</v>
      </c>
      <c r="GD14" s="392">
        <v>0</v>
      </c>
      <c r="GE14" s="393">
        <v>0</v>
      </c>
      <c r="GF14" s="393">
        <v>0</v>
      </c>
      <c r="GG14" s="393">
        <v>0</v>
      </c>
      <c r="GH14" s="393">
        <v>0</v>
      </c>
      <c r="GI14" s="393">
        <v>0</v>
      </c>
      <c r="GJ14" s="392">
        <v>0</v>
      </c>
      <c r="GK14" s="389">
        <v>0</v>
      </c>
      <c r="GL14" s="389">
        <v>0</v>
      </c>
      <c r="GM14" s="389">
        <v>0</v>
      </c>
      <c r="GN14" s="389">
        <v>0</v>
      </c>
      <c r="GO14" s="389">
        <v>0</v>
      </c>
      <c r="GP14" s="407">
        <v>0</v>
      </c>
      <c r="GQ14" s="388">
        <v>0</v>
      </c>
      <c r="GR14" s="409">
        <v>0</v>
      </c>
      <c r="GS14" s="396">
        <v>0</v>
      </c>
      <c r="GT14" s="397">
        <v>0</v>
      </c>
      <c r="GU14" s="390">
        <v>0</v>
      </c>
      <c r="GV14" s="390">
        <v>0</v>
      </c>
      <c r="GW14" s="391">
        <v>0</v>
      </c>
      <c r="GX14" s="403">
        <v>0</v>
      </c>
      <c r="GY14" s="389">
        <v>0</v>
      </c>
      <c r="GZ14" s="389">
        <v>0</v>
      </c>
      <c r="HA14" s="389">
        <v>0</v>
      </c>
      <c r="HB14" s="389">
        <v>0</v>
      </c>
      <c r="HC14" s="406">
        <v>0</v>
      </c>
      <c r="HD14" s="389">
        <v>0</v>
      </c>
      <c r="HE14" s="389">
        <v>0</v>
      </c>
      <c r="HF14" s="389">
        <v>0</v>
      </c>
      <c r="HG14" s="389">
        <v>0</v>
      </c>
      <c r="HH14" s="406">
        <v>0</v>
      </c>
      <c r="HI14" s="389">
        <v>0</v>
      </c>
      <c r="HJ14" s="389">
        <v>0</v>
      </c>
      <c r="HK14" s="389">
        <v>0</v>
      </c>
      <c r="HL14" s="389">
        <v>0</v>
      </c>
      <c r="HM14" s="406">
        <v>0</v>
      </c>
      <c r="HN14" s="389">
        <v>0</v>
      </c>
      <c r="HO14" s="389">
        <v>0</v>
      </c>
      <c r="HP14" s="389">
        <v>0</v>
      </c>
      <c r="HQ14" s="389">
        <v>0</v>
      </c>
      <c r="HR14" s="392">
        <v>0</v>
      </c>
      <c r="HS14" s="393">
        <v>0</v>
      </c>
      <c r="HT14" s="393">
        <v>0</v>
      </c>
      <c r="HU14" s="393">
        <v>0</v>
      </c>
      <c r="HV14" s="393">
        <v>0</v>
      </c>
      <c r="HW14" s="392">
        <v>0</v>
      </c>
      <c r="HX14" s="389">
        <v>0</v>
      </c>
      <c r="HY14" s="389">
        <v>0</v>
      </c>
      <c r="HZ14" s="389">
        <v>0</v>
      </c>
      <c r="IA14" s="389">
        <v>0</v>
      </c>
      <c r="IB14" s="407">
        <v>0</v>
      </c>
      <c r="IC14" s="388">
        <v>0</v>
      </c>
      <c r="ID14" s="1464">
        <f t="shared" si="0"/>
        <v>0</v>
      </c>
      <c r="IE14" s="409">
        <v>0</v>
      </c>
      <c r="IF14" s="396">
        <v>0</v>
      </c>
      <c r="IG14" s="397">
        <v>0</v>
      </c>
      <c r="IH14" s="390">
        <v>0</v>
      </c>
      <c r="II14" s="390">
        <v>0</v>
      </c>
      <c r="IJ14" s="391">
        <v>0</v>
      </c>
      <c r="IK14" s="388">
        <v>0</v>
      </c>
      <c r="IL14" s="395">
        <v>0</v>
      </c>
      <c r="IM14" s="1465">
        <f t="shared" si="1"/>
        <v>0</v>
      </c>
      <c r="IN14" s="409">
        <v>0</v>
      </c>
      <c r="IO14" s="396">
        <v>0</v>
      </c>
      <c r="IP14" s="397">
        <v>0</v>
      </c>
      <c r="IQ14" s="390">
        <v>0</v>
      </c>
      <c r="IR14" s="390">
        <v>0</v>
      </c>
      <c r="IS14" s="391">
        <v>0</v>
      </c>
      <c r="IT14" s="391">
        <v>0</v>
      </c>
      <c r="IU14" s="388">
        <v>0</v>
      </c>
      <c r="IV14" s="395">
        <v>0</v>
      </c>
      <c r="IW14" s="1465">
        <f t="shared" si="2"/>
        <v>0</v>
      </c>
      <c r="IX14" s="409">
        <v>0</v>
      </c>
      <c r="IY14" s="396">
        <v>0</v>
      </c>
      <c r="IZ14" s="397">
        <v>0</v>
      </c>
      <c r="JA14" s="390">
        <v>0</v>
      </c>
      <c r="JB14" s="390">
        <v>0</v>
      </c>
      <c r="JC14" s="391">
        <v>0</v>
      </c>
      <c r="JD14" s="388">
        <v>0</v>
      </c>
      <c r="JE14" s="395">
        <v>0</v>
      </c>
      <c r="JF14" s="399">
        <f t="shared" si="3"/>
        <v>0</v>
      </c>
      <c r="JG14" s="408">
        <v>0</v>
      </c>
      <c r="JH14" s="396">
        <v>0</v>
      </c>
      <c r="JI14" s="397">
        <v>0</v>
      </c>
      <c r="JJ14" s="390">
        <v>0</v>
      </c>
      <c r="JK14" s="390">
        <v>0</v>
      </c>
      <c r="JL14" s="391">
        <v>0</v>
      </c>
      <c r="JM14" s="388">
        <v>0</v>
      </c>
      <c r="JN14" s="395">
        <v>0</v>
      </c>
      <c r="JO14" s="388">
        <v>0</v>
      </c>
      <c r="JP14" s="388">
        <v>0</v>
      </c>
      <c r="JQ14" s="388">
        <v>34164</v>
      </c>
      <c r="JR14" s="388">
        <v>0</v>
      </c>
      <c r="JS14" s="400">
        <v>1</v>
      </c>
    </row>
    <row r="15" spans="1:279" x14ac:dyDescent="0.35">
      <c r="A15" s="411">
        <v>373</v>
      </c>
      <c r="B15" s="410">
        <v>3</v>
      </c>
      <c r="C15" s="412" t="s">
        <v>40</v>
      </c>
      <c r="D15" s="413">
        <v>0</v>
      </c>
      <c r="E15" s="388">
        <v>0</v>
      </c>
      <c r="F15" s="414">
        <v>9960</v>
      </c>
      <c r="G15" s="415">
        <v>7056</v>
      </c>
      <c r="H15" s="415">
        <v>26136</v>
      </c>
      <c r="I15" s="415">
        <v>504</v>
      </c>
      <c r="J15" s="416">
        <v>4512</v>
      </c>
      <c r="K15" s="413">
        <v>48168</v>
      </c>
      <c r="L15" s="389">
        <v>0</v>
      </c>
      <c r="M15" s="389">
        <v>0</v>
      </c>
      <c r="N15" s="389">
        <v>0</v>
      </c>
      <c r="O15" s="389">
        <v>0</v>
      </c>
      <c r="P15" s="389">
        <v>0</v>
      </c>
      <c r="Q15" s="413">
        <v>0</v>
      </c>
      <c r="R15" s="414">
        <v>9960</v>
      </c>
      <c r="S15" s="415">
        <v>7056</v>
      </c>
      <c r="T15" s="415">
        <v>26136</v>
      </c>
      <c r="U15" s="415">
        <v>504</v>
      </c>
      <c r="V15" s="416">
        <v>4512</v>
      </c>
      <c r="W15" s="413">
        <v>48168</v>
      </c>
      <c r="X15" s="389">
        <v>0</v>
      </c>
      <c r="Y15" s="389">
        <v>0</v>
      </c>
      <c r="Z15" s="389">
        <v>0</v>
      </c>
      <c r="AA15" s="389">
        <v>0</v>
      </c>
      <c r="AB15" s="389">
        <v>0</v>
      </c>
      <c r="AC15" s="417">
        <v>0</v>
      </c>
      <c r="AD15" s="389">
        <v>6161</v>
      </c>
      <c r="AE15" s="389">
        <v>1153</v>
      </c>
      <c r="AF15" s="389">
        <v>0</v>
      </c>
      <c r="AG15" s="389">
        <v>0</v>
      </c>
      <c r="AH15" s="389">
        <v>0</v>
      </c>
      <c r="AI15" s="417">
        <v>7314</v>
      </c>
      <c r="AJ15" s="389">
        <v>3799</v>
      </c>
      <c r="AK15" s="389">
        <v>5903</v>
      </c>
      <c r="AL15" s="389">
        <v>26136</v>
      </c>
      <c r="AM15" s="389">
        <v>504</v>
      </c>
      <c r="AN15" s="389">
        <v>4512</v>
      </c>
      <c r="AO15" s="417">
        <v>40854</v>
      </c>
      <c r="AP15" s="393">
        <v>0</v>
      </c>
      <c r="AQ15" s="393">
        <v>0</v>
      </c>
      <c r="AR15" s="393">
        <v>0</v>
      </c>
      <c r="AS15" s="393">
        <v>0</v>
      </c>
      <c r="AT15" s="393">
        <v>0</v>
      </c>
      <c r="AU15" s="392">
        <v>0</v>
      </c>
      <c r="AV15" s="393">
        <v>0</v>
      </c>
      <c r="AW15" s="393">
        <v>0</v>
      </c>
      <c r="AX15" s="393">
        <v>0</v>
      </c>
      <c r="AY15" s="393">
        <v>0</v>
      </c>
      <c r="AZ15" s="393">
        <v>0</v>
      </c>
      <c r="BA15" s="392">
        <v>0</v>
      </c>
      <c r="BB15" s="393">
        <v>0</v>
      </c>
      <c r="BC15" s="393">
        <v>0</v>
      </c>
      <c r="BD15" s="393">
        <v>0</v>
      </c>
      <c r="BE15" s="393">
        <v>0</v>
      </c>
      <c r="BF15" s="393">
        <v>0</v>
      </c>
      <c r="BG15" s="392">
        <v>0</v>
      </c>
      <c r="BH15" s="389">
        <v>0</v>
      </c>
      <c r="BI15" s="389">
        <v>0</v>
      </c>
      <c r="BJ15" s="389">
        <v>0</v>
      </c>
      <c r="BK15" s="389">
        <v>0</v>
      </c>
      <c r="BL15" s="389">
        <v>0</v>
      </c>
      <c r="BM15" s="418">
        <v>0</v>
      </c>
      <c r="BN15" s="395">
        <v>0</v>
      </c>
      <c r="BO15" s="419">
        <v>0</v>
      </c>
      <c r="BP15" s="396">
        <v>0</v>
      </c>
      <c r="BQ15" s="397">
        <v>8772</v>
      </c>
      <c r="BR15" s="390">
        <v>2700</v>
      </c>
      <c r="BS15" s="390">
        <v>0</v>
      </c>
      <c r="BT15" s="398">
        <v>0</v>
      </c>
      <c r="BU15" s="413">
        <v>11472</v>
      </c>
      <c r="BV15" s="389">
        <v>0</v>
      </c>
      <c r="BW15" s="389">
        <v>0</v>
      </c>
      <c r="BX15" s="389">
        <v>0</v>
      </c>
      <c r="BY15" s="389">
        <v>0</v>
      </c>
      <c r="BZ15" s="417">
        <v>0</v>
      </c>
      <c r="CA15" s="389">
        <v>5946</v>
      </c>
      <c r="CB15" s="389">
        <v>0</v>
      </c>
      <c r="CC15" s="389">
        <v>0</v>
      </c>
      <c r="CD15" s="389">
        <v>0</v>
      </c>
      <c r="CE15" s="417">
        <v>5946</v>
      </c>
      <c r="CF15" s="389">
        <v>2826</v>
      </c>
      <c r="CG15" s="389">
        <v>2700</v>
      </c>
      <c r="CH15" s="389">
        <v>0</v>
      </c>
      <c r="CI15" s="389">
        <v>0</v>
      </c>
      <c r="CJ15" s="417">
        <v>5526</v>
      </c>
      <c r="CK15" s="393">
        <v>0</v>
      </c>
      <c r="CL15" s="393">
        <v>0</v>
      </c>
      <c r="CM15" s="393">
        <v>0</v>
      </c>
      <c r="CN15" s="393">
        <v>0</v>
      </c>
      <c r="CO15" s="392">
        <v>0</v>
      </c>
      <c r="CP15" s="393">
        <v>0</v>
      </c>
      <c r="CQ15" s="393">
        <v>0</v>
      </c>
      <c r="CR15" s="393">
        <v>0</v>
      </c>
      <c r="CS15" s="393">
        <v>0</v>
      </c>
      <c r="CT15" s="392">
        <v>0</v>
      </c>
      <c r="CU15" s="389">
        <v>0</v>
      </c>
      <c r="CV15" s="389">
        <v>0</v>
      </c>
      <c r="CW15" s="389">
        <v>0</v>
      </c>
      <c r="CX15" s="389">
        <v>0</v>
      </c>
      <c r="CY15" s="418">
        <v>0</v>
      </c>
      <c r="CZ15" s="395">
        <v>0</v>
      </c>
      <c r="DA15" s="420">
        <v>0</v>
      </c>
      <c r="DB15" s="396">
        <v>0</v>
      </c>
      <c r="DC15" s="397">
        <v>10092</v>
      </c>
      <c r="DD15" s="390">
        <v>14406</v>
      </c>
      <c r="DE15" s="390">
        <v>4794</v>
      </c>
      <c r="DF15" s="398">
        <v>13416</v>
      </c>
      <c r="DG15" s="413">
        <v>42708</v>
      </c>
      <c r="DH15" s="389">
        <v>0</v>
      </c>
      <c r="DI15" s="389">
        <v>0</v>
      </c>
      <c r="DJ15" s="389">
        <v>0</v>
      </c>
      <c r="DK15" s="389">
        <v>0</v>
      </c>
      <c r="DL15" s="417">
        <v>0</v>
      </c>
      <c r="DM15" s="389">
        <v>10092</v>
      </c>
      <c r="DN15" s="389">
        <v>2525</v>
      </c>
      <c r="DO15" s="389">
        <v>0</v>
      </c>
      <c r="DP15" s="389">
        <v>0</v>
      </c>
      <c r="DQ15" s="417">
        <v>12617</v>
      </c>
      <c r="DR15" s="389">
        <v>0</v>
      </c>
      <c r="DS15" s="389">
        <v>11881</v>
      </c>
      <c r="DT15" s="389">
        <v>4794</v>
      </c>
      <c r="DU15" s="389">
        <v>13416</v>
      </c>
      <c r="DV15" s="417">
        <v>30091</v>
      </c>
      <c r="DW15" s="389">
        <v>0</v>
      </c>
      <c r="DX15" s="389">
        <v>0</v>
      </c>
      <c r="DY15" s="389">
        <v>0</v>
      </c>
      <c r="DZ15" s="389">
        <v>0</v>
      </c>
      <c r="EA15" s="392">
        <v>0</v>
      </c>
      <c r="EB15" s="393">
        <v>0</v>
      </c>
      <c r="EC15" s="393">
        <v>0</v>
      </c>
      <c r="ED15" s="393">
        <v>0</v>
      </c>
      <c r="EE15" s="393">
        <v>0</v>
      </c>
      <c r="EF15" s="392">
        <v>0</v>
      </c>
      <c r="EG15" s="389">
        <v>0</v>
      </c>
      <c r="EH15" s="389">
        <v>0</v>
      </c>
      <c r="EI15" s="389">
        <v>0</v>
      </c>
      <c r="EJ15" s="389">
        <v>0</v>
      </c>
      <c r="EK15" s="418">
        <v>0</v>
      </c>
      <c r="EL15" s="395">
        <v>0</v>
      </c>
      <c r="EM15" s="413">
        <v>558</v>
      </c>
      <c r="EN15" s="388">
        <v>0</v>
      </c>
      <c r="EO15" s="414">
        <v>0</v>
      </c>
      <c r="EP15" s="415">
        <v>4818</v>
      </c>
      <c r="EQ15" s="415">
        <v>38424</v>
      </c>
      <c r="ER15" s="415">
        <v>4188</v>
      </c>
      <c r="ES15" s="416">
        <v>2310</v>
      </c>
      <c r="ET15" s="413">
        <v>49740</v>
      </c>
      <c r="EU15" s="389">
        <v>0</v>
      </c>
      <c r="EV15" s="389">
        <v>0</v>
      </c>
      <c r="EW15" s="389">
        <v>0</v>
      </c>
      <c r="EX15" s="389">
        <v>0</v>
      </c>
      <c r="EY15" s="389">
        <v>0</v>
      </c>
      <c r="EZ15" s="413">
        <v>0</v>
      </c>
      <c r="FA15" s="414">
        <v>0</v>
      </c>
      <c r="FB15" s="415">
        <v>4818</v>
      </c>
      <c r="FC15" s="415">
        <v>38424</v>
      </c>
      <c r="FD15" s="415">
        <v>4188</v>
      </c>
      <c r="FE15" s="416">
        <v>2310</v>
      </c>
      <c r="FF15" s="413">
        <v>49740</v>
      </c>
      <c r="FG15" s="389">
        <v>0</v>
      </c>
      <c r="FH15" s="389">
        <v>3060</v>
      </c>
      <c r="FI15" s="389">
        <v>27171</v>
      </c>
      <c r="FJ15" s="389">
        <v>0</v>
      </c>
      <c r="FK15" s="389">
        <v>0</v>
      </c>
      <c r="FL15" s="417">
        <v>30231</v>
      </c>
      <c r="FM15" s="389">
        <v>0</v>
      </c>
      <c r="FN15" s="389">
        <v>4196</v>
      </c>
      <c r="FO15" s="389">
        <v>0</v>
      </c>
      <c r="FP15" s="389">
        <v>0</v>
      </c>
      <c r="FQ15" s="389">
        <v>0</v>
      </c>
      <c r="FR15" s="417">
        <v>4196</v>
      </c>
      <c r="FS15" s="389">
        <v>0</v>
      </c>
      <c r="FT15" s="389">
        <v>622</v>
      </c>
      <c r="FU15" s="389">
        <v>38424</v>
      </c>
      <c r="FV15" s="389">
        <v>4188</v>
      </c>
      <c r="FW15" s="389">
        <v>2310</v>
      </c>
      <c r="FX15" s="417">
        <v>45544</v>
      </c>
      <c r="FY15" s="393">
        <v>0</v>
      </c>
      <c r="FZ15" s="393">
        <v>0</v>
      </c>
      <c r="GA15" s="393">
        <v>0</v>
      </c>
      <c r="GB15" s="393">
        <v>0</v>
      </c>
      <c r="GC15" s="393">
        <v>0</v>
      </c>
      <c r="GD15" s="392">
        <v>0</v>
      </c>
      <c r="GE15" s="393">
        <v>0</v>
      </c>
      <c r="GF15" s="393">
        <v>0</v>
      </c>
      <c r="GG15" s="393">
        <v>0</v>
      </c>
      <c r="GH15" s="393">
        <v>0</v>
      </c>
      <c r="GI15" s="393">
        <v>0</v>
      </c>
      <c r="GJ15" s="392">
        <v>0</v>
      </c>
      <c r="GK15" s="389">
        <v>0</v>
      </c>
      <c r="GL15" s="389">
        <v>0</v>
      </c>
      <c r="GM15" s="389">
        <v>0</v>
      </c>
      <c r="GN15" s="389">
        <v>0</v>
      </c>
      <c r="GO15" s="389">
        <v>0</v>
      </c>
      <c r="GP15" s="418">
        <v>0</v>
      </c>
      <c r="GQ15" s="388">
        <v>558</v>
      </c>
      <c r="GR15" s="420">
        <v>3312</v>
      </c>
      <c r="GS15" s="396">
        <v>0</v>
      </c>
      <c r="GT15" s="397">
        <v>0</v>
      </c>
      <c r="GU15" s="390">
        <v>0</v>
      </c>
      <c r="GV15" s="390">
        <v>0</v>
      </c>
      <c r="GW15" s="391">
        <v>12012</v>
      </c>
      <c r="GX15" s="413">
        <v>12012</v>
      </c>
      <c r="GY15" s="389">
        <v>0</v>
      </c>
      <c r="GZ15" s="389">
        <v>0</v>
      </c>
      <c r="HA15" s="389">
        <v>0</v>
      </c>
      <c r="HB15" s="389">
        <v>0</v>
      </c>
      <c r="HC15" s="417">
        <v>0</v>
      </c>
      <c r="HD15" s="389">
        <v>0</v>
      </c>
      <c r="HE15" s="389">
        <v>0</v>
      </c>
      <c r="HF15" s="389">
        <v>0</v>
      </c>
      <c r="HG15" s="389">
        <v>0</v>
      </c>
      <c r="HH15" s="417">
        <v>0</v>
      </c>
      <c r="HI15" s="389">
        <v>0</v>
      </c>
      <c r="HJ15" s="389">
        <v>0</v>
      </c>
      <c r="HK15" s="389">
        <v>0</v>
      </c>
      <c r="HL15" s="389">
        <v>0</v>
      </c>
      <c r="HM15" s="417">
        <v>0</v>
      </c>
      <c r="HN15" s="389">
        <v>0</v>
      </c>
      <c r="HO15" s="389">
        <v>0</v>
      </c>
      <c r="HP15" s="389">
        <v>0</v>
      </c>
      <c r="HQ15" s="389">
        <v>0</v>
      </c>
      <c r="HR15" s="392">
        <v>0</v>
      </c>
      <c r="HS15" s="393">
        <v>0</v>
      </c>
      <c r="HT15" s="393">
        <v>0</v>
      </c>
      <c r="HU15" s="393">
        <v>0</v>
      </c>
      <c r="HV15" s="393">
        <v>0</v>
      </c>
      <c r="HW15" s="392">
        <v>0</v>
      </c>
      <c r="HX15" s="389">
        <v>0</v>
      </c>
      <c r="HY15" s="389">
        <v>0</v>
      </c>
      <c r="HZ15" s="389">
        <v>0</v>
      </c>
      <c r="IA15" s="389">
        <v>12012</v>
      </c>
      <c r="IB15" s="418">
        <v>12012</v>
      </c>
      <c r="IC15" s="388">
        <v>3312</v>
      </c>
      <c r="ID15" s="1466">
        <f t="shared" si="0"/>
        <v>15324</v>
      </c>
      <c r="IE15" s="420">
        <v>594</v>
      </c>
      <c r="IF15" s="396">
        <v>0</v>
      </c>
      <c r="IG15" s="397">
        <v>0</v>
      </c>
      <c r="IH15" s="390">
        <v>3192</v>
      </c>
      <c r="II15" s="390">
        <v>0</v>
      </c>
      <c r="IJ15" s="391">
        <v>7968</v>
      </c>
      <c r="IK15" s="388">
        <v>11160</v>
      </c>
      <c r="IL15" s="395">
        <v>594</v>
      </c>
      <c r="IM15" s="1467">
        <f t="shared" si="1"/>
        <v>11754</v>
      </c>
      <c r="IN15" s="420">
        <v>31002</v>
      </c>
      <c r="IO15" s="396">
        <v>0</v>
      </c>
      <c r="IP15" s="397">
        <v>2064</v>
      </c>
      <c r="IQ15" s="390">
        <v>0</v>
      </c>
      <c r="IR15" s="390">
        <v>0</v>
      </c>
      <c r="IS15" s="391">
        <v>0</v>
      </c>
      <c r="IT15" s="391">
        <v>0</v>
      </c>
      <c r="IU15" s="388">
        <v>2064</v>
      </c>
      <c r="IV15" s="395">
        <v>31002</v>
      </c>
      <c r="IW15" s="1467">
        <f t="shared" si="2"/>
        <v>33066</v>
      </c>
      <c r="IX15" s="420">
        <v>10302</v>
      </c>
      <c r="IY15" s="396">
        <v>0</v>
      </c>
      <c r="IZ15" s="397">
        <v>0</v>
      </c>
      <c r="JA15" s="390">
        <v>0</v>
      </c>
      <c r="JB15" s="390">
        <v>0</v>
      </c>
      <c r="JC15" s="391">
        <v>0</v>
      </c>
      <c r="JD15" s="388">
        <v>0</v>
      </c>
      <c r="JE15" s="395">
        <v>10302</v>
      </c>
      <c r="JF15" s="1468">
        <f t="shared" si="3"/>
        <v>10302</v>
      </c>
      <c r="JG15" s="419">
        <v>7422</v>
      </c>
      <c r="JH15" s="396">
        <v>0</v>
      </c>
      <c r="JI15" s="397">
        <v>0</v>
      </c>
      <c r="JJ15" s="390">
        <v>0</v>
      </c>
      <c r="JK15" s="390">
        <v>0</v>
      </c>
      <c r="JL15" s="391">
        <v>0</v>
      </c>
      <c r="JM15" s="388">
        <v>0</v>
      </c>
      <c r="JN15" s="395">
        <v>7422</v>
      </c>
      <c r="JO15" s="388">
        <v>53190</v>
      </c>
      <c r="JP15" s="388">
        <v>0</v>
      </c>
      <c r="JQ15" s="388">
        <v>177324</v>
      </c>
      <c r="JR15" s="388">
        <v>53190</v>
      </c>
      <c r="JS15" s="400">
        <v>1</v>
      </c>
    </row>
    <row r="16" spans="1:279" x14ac:dyDescent="0.35">
      <c r="A16" s="421" t="s">
        <v>311</v>
      </c>
      <c r="B16" s="421"/>
      <c r="C16" s="422"/>
      <c r="D16" s="423">
        <v>0</v>
      </c>
      <c r="E16" s="423">
        <v>0</v>
      </c>
      <c r="F16" s="424">
        <v>19788</v>
      </c>
      <c r="G16" s="425">
        <v>7308</v>
      </c>
      <c r="H16" s="425">
        <v>44064</v>
      </c>
      <c r="I16" s="425">
        <v>21228</v>
      </c>
      <c r="J16" s="426">
        <v>13260</v>
      </c>
      <c r="K16" s="423">
        <v>105648</v>
      </c>
      <c r="L16" s="424">
        <v>0</v>
      </c>
      <c r="M16" s="425">
        <v>0</v>
      </c>
      <c r="N16" s="425">
        <v>0</v>
      </c>
      <c r="O16" s="425">
        <v>0</v>
      </c>
      <c r="P16" s="426">
        <v>0</v>
      </c>
      <c r="Q16" s="423">
        <v>0</v>
      </c>
      <c r="R16" s="424">
        <v>19788</v>
      </c>
      <c r="S16" s="425">
        <v>7308</v>
      </c>
      <c r="T16" s="425">
        <v>44064</v>
      </c>
      <c r="U16" s="425">
        <v>21228</v>
      </c>
      <c r="V16" s="426">
        <v>13260</v>
      </c>
      <c r="W16" s="423">
        <v>105648</v>
      </c>
      <c r="X16" s="424">
        <v>0</v>
      </c>
      <c r="Y16" s="425">
        <v>0</v>
      </c>
      <c r="Z16" s="425">
        <v>0</v>
      </c>
      <c r="AA16" s="425">
        <v>0</v>
      </c>
      <c r="AB16" s="426">
        <v>0</v>
      </c>
      <c r="AC16" s="423">
        <v>0</v>
      </c>
      <c r="AD16" s="424">
        <v>14849</v>
      </c>
      <c r="AE16" s="425">
        <v>1316</v>
      </c>
      <c r="AF16" s="425">
        <v>1596</v>
      </c>
      <c r="AG16" s="425">
        <v>8805</v>
      </c>
      <c r="AH16" s="426">
        <v>0</v>
      </c>
      <c r="AI16" s="423">
        <v>26566</v>
      </c>
      <c r="AJ16" s="424">
        <v>4939</v>
      </c>
      <c r="AK16" s="425">
        <v>5992</v>
      </c>
      <c r="AL16" s="425">
        <v>42468</v>
      </c>
      <c r="AM16" s="425">
        <v>12423</v>
      </c>
      <c r="AN16" s="426">
        <v>13260</v>
      </c>
      <c r="AO16" s="423">
        <v>79082</v>
      </c>
      <c r="AP16" s="424">
        <v>0</v>
      </c>
      <c r="AQ16" s="425">
        <v>0</v>
      </c>
      <c r="AR16" s="425">
        <v>0</v>
      </c>
      <c r="AS16" s="425">
        <v>0</v>
      </c>
      <c r="AT16" s="426">
        <v>0</v>
      </c>
      <c r="AU16" s="423">
        <v>0</v>
      </c>
      <c r="AV16" s="424">
        <v>0</v>
      </c>
      <c r="AW16" s="425">
        <v>0</v>
      </c>
      <c r="AX16" s="425">
        <v>0</v>
      </c>
      <c r="AY16" s="425">
        <v>0</v>
      </c>
      <c r="AZ16" s="426">
        <v>0</v>
      </c>
      <c r="BA16" s="423">
        <v>0</v>
      </c>
      <c r="BB16" s="424">
        <v>0</v>
      </c>
      <c r="BC16" s="425">
        <v>0</v>
      </c>
      <c r="BD16" s="425">
        <v>0</v>
      </c>
      <c r="BE16" s="425">
        <v>0</v>
      </c>
      <c r="BF16" s="426">
        <v>0</v>
      </c>
      <c r="BG16" s="423">
        <v>0</v>
      </c>
      <c r="BH16" s="424">
        <v>0</v>
      </c>
      <c r="BI16" s="425">
        <v>0</v>
      </c>
      <c r="BJ16" s="425">
        <v>0</v>
      </c>
      <c r="BK16" s="425">
        <v>0</v>
      </c>
      <c r="BL16" s="426">
        <v>0</v>
      </c>
      <c r="BM16" s="423">
        <v>0</v>
      </c>
      <c r="BN16" s="427">
        <v>0</v>
      </c>
      <c r="BO16" s="428">
        <v>0</v>
      </c>
      <c r="BP16" s="428">
        <v>0</v>
      </c>
      <c r="BQ16" s="429">
        <v>30714</v>
      </c>
      <c r="BR16" s="425">
        <v>3540</v>
      </c>
      <c r="BS16" s="425">
        <v>0</v>
      </c>
      <c r="BT16" s="430">
        <v>5760</v>
      </c>
      <c r="BU16" s="423">
        <v>40014</v>
      </c>
      <c r="BV16" s="424">
        <v>0</v>
      </c>
      <c r="BW16" s="425">
        <v>0</v>
      </c>
      <c r="BX16" s="425">
        <v>0</v>
      </c>
      <c r="BY16" s="426">
        <v>0</v>
      </c>
      <c r="BZ16" s="423">
        <v>0</v>
      </c>
      <c r="CA16" s="424">
        <v>23117</v>
      </c>
      <c r="CB16" s="425">
        <v>372</v>
      </c>
      <c r="CC16" s="425">
        <v>0</v>
      </c>
      <c r="CD16" s="425">
        <v>342</v>
      </c>
      <c r="CE16" s="423">
        <v>23831</v>
      </c>
      <c r="CF16" s="424">
        <v>7597</v>
      </c>
      <c r="CG16" s="425">
        <v>3168</v>
      </c>
      <c r="CH16" s="425">
        <v>0</v>
      </c>
      <c r="CI16" s="425">
        <v>5418</v>
      </c>
      <c r="CJ16" s="423">
        <v>16183</v>
      </c>
      <c r="CK16" s="424">
        <v>0</v>
      </c>
      <c r="CL16" s="425">
        <v>0</v>
      </c>
      <c r="CM16" s="425">
        <v>0</v>
      </c>
      <c r="CN16" s="425">
        <v>0</v>
      </c>
      <c r="CO16" s="423">
        <v>0</v>
      </c>
      <c r="CP16" s="424">
        <v>0</v>
      </c>
      <c r="CQ16" s="425">
        <v>0</v>
      </c>
      <c r="CR16" s="425">
        <v>0</v>
      </c>
      <c r="CS16" s="426">
        <v>0</v>
      </c>
      <c r="CT16" s="423">
        <v>0</v>
      </c>
      <c r="CU16" s="424">
        <v>0</v>
      </c>
      <c r="CV16" s="425">
        <v>0</v>
      </c>
      <c r="CW16" s="425">
        <v>0</v>
      </c>
      <c r="CX16" s="426">
        <v>0</v>
      </c>
      <c r="CY16" s="423">
        <v>0</v>
      </c>
      <c r="CZ16" s="427">
        <v>0</v>
      </c>
      <c r="DA16" s="431">
        <v>0</v>
      </c>
      <c r="DB16" s="428">
        <v>840</v>
      </c>
      <c r="DC16" s="429">
        <v>23274</v>
      </c>
      <c r="DD16" s="425">
        <v>36408</v>
      </c>
      <c r="DE16" s="425">
        <v>26964</v>
      </c>
      <c r="DF16" s="430">
        <v>23514</v>
      </c>
      <c r="DG16" s="423">
        <v>110160</v>
      </c>
      <c r="DH16" s="424">
        <v>0</v>
      </c>
      <c r="DI16" s="425">
        <v>0</v>
      </c>
      <c r="DJ16" s="425">
        <v>0</v>
      </c>
      <c r="DK16" s="426">
        <v>0</v>
      </c>
      <c r="DL16" s="423">
        <v>0</v>
      </c>
      <c r="DM16" s="424">
        <v>21389</v>
      </c>
      <c r="DN16" s="425">
        <v>12781</v>
      </c>
      <c r="DO16" s="425">
        <v>1594</v>
      </c>
      <c r="DP16" s="425">
        <v>0</v>
      </c>
      <c r="DQ16" s="423">
        <v>35764</v>
      </c>
      <c r="DR16" s="424">
        <v>1885</v>
      </c>
      <c r="DS16" s="425">
        <v>23627</v>
      </c>
      <c r="DT16" s="425">
        <v>25370</v>
      </c>
      <c r="DU16" s="425">
        <v>23514</v>
      </c>
      <c r="DV16" s="423">
        <v>74396</v>
      </c>
      <c r="DW16" s="424">
        <v>0</v>
      </c>
      <c r="DX16" s="425">
        <v>0</v>
      </c>
      <c r="DY16" s="425">
        <v>0</v>
      </c>
      <c r="DZ16" s="425">
        <v>0</v>
      </c>
      <c r="EA16" s="423">
        <v>0</v>
      </c>
      <c r="EB16" s="424">
        <v>0</v>
      </c>
      <c r="EC16" s="425">
        <v>0</v>
      </c>
      <c r="ED16" s="425">
        <v>0</v>
      </c>
      <c r="EE16" s="426">
        <v>0</v>
      </c>
      <c r="EF16" s="423">
        <v>0</v>
      </c>
      <c r="EG16" s="424">
        <v>0</v>
      </c>
      <c r="EH16" s="425">
        <v>0</v>
      </c>
      <c r="EI16" s="425">
        <v>0</v>
      </c>
      <c r="EJ16" s="426">
        <v>0</v>
      </c>
      <c r="EK16" s="423">
        <v>0</v>
      </c>
      <c r="EL16" s="431">
        <v>0</v>
      </c>
      <c r="EM16" s="423">
        <v>4332</v>
      </c>
      <c r="EN16" s="423">
        <v>696</v>
      </c>
      <c r="EO16" s="424">
        <v>20910</v>
      </c>
      <c r="EP16" s="425">
        <v>20880</v>
      </c>
      <c r="EQ16" s="425">
        <v>40458</v>
      </c>
      <c r="ER16" s="425">
        <v>8082</v>
      </c>
      <c r="ES16" s="426">
        <v>9852</v>
      </c>
      <c r="ET16" s="423">
        <v>100182</v>
      </c>
      <c r="EU16" s="424">
        <v>0</v>
      </c>
      <c r="EV16" s="425">
        <v>0</v>
      </c>
      <c r="EW16" s="425">
        <v>0</v>
      </c>
      <c r="EX16" s="425">
        <v>0</v>
      </c>
      <c r="EY16" s="426">
        <v>0</v>
      </c>
      <c r="EZ16" s="423">
        <v>0</v>
      </c>
      <c r="FA16" s="424">
        <v>20910</v>
      </c>
      <c r="FB16" s="425">
        <v>20880</v>
      </c>
      <c r="FC16" s="425">
        <v>40458</v>
      </c>
      <c r="FD16" s="425">
        <v>8082</v>
      </c>
      <c r="FE16" s="426">
        <v>9852</v>
      </c>
      <c r="FF16" s="423">
        <v>100182</v>
      </c>
      <c r="FG16" s="424">
        <v>11340</v>
      </c>
      <c r="FH16" s="425">
        <v>9222</v>
      </c>
      <c r="FI16" s="425">
        <v>27171</v>
      </c>
      <c r="FJ16" s="425">
        <v>0</v>
      </c>
      <c r="FK16" s="426">
        <v>0</v>
      </c>
      <c r="FL16" s="423">
        <v>47733</v>
      </c>
      <c r="FM16" s="424">
        <v>20894.5</v>
      </c>
      <c r="FN16" s="425">
        <v>8819.5</v>
      </c>
      <c r="FO16" s="425">
        <v>0</v>
      </c>
      <c r="FP16" s="425">
        <v>0</v>
      </c>
      <c r="FQ16" s="426">
        <v>0</v>
      </c>
      <c r="FR16" s="423">
        <v>29714</v>
      </c>
      <c r="FS16" s="424">
        <v>15.5</v>
      </c>
      <c r="FT16" s="425">
        <v>12060.5</v>
      </c>
      <c r="FU16" s="425">
        <v>40458</v>
      </c>
      <c r="FV16" s="425">
        <v>8082</v>
      </c>
      <c r="FW16" s="426">
        <v>9852</v>
      </c>
      <c r="FX16" s="423">
        <v>70468</v>
      </c>
      <c r="FY16" s="424">
        <v>0</v>
      </c>
      <c r="FZ16" s="425">
        <v>0</v>
      </c>
      <c r="GA16" s="425">
        <v>0</v>
      </c>
      <c r="GB16" s="425">
        <v>0</v>
      </c>
      <c r="GC16" s="426">
        <v>0</v>
      </c>
      <c r="GD16" s="423">
        <v>0</v>
      </c>
      <c r="GE16" s="424">
        <v>0</v>
      </c>
      <c r="GF16" s="425">
        <v>0</v>
      </c>
      <c r="GG16" s="425">
        <v>0</v>
      </c>
      <c r="GH16" s="425">
        <v>0</v>
      </c>
      <c r="GI16" s="426">
        <v>0</v>
      </c>
      <c r="GJ16" s="423">
        <v>0</v>
      </c>
      <c r="GK16" s="424">
        <v>0</v>
      </c>
      <c r="GL16" s="425">
        <v>0</v>
      </c>
      <c r="GM16" s="425">
        <v>0</v>
      </c>
      <c r="GN16" s="425">
        <v>0</v>
      </c>
      <c r="GO16" s="426">
        <v>0</v>
      </c>
      <c r="GP16" s="423">
        <v>0</v>
      </c>
      <c r="GQ16" s="423">
        <v>4332</v>
      </c>
      <c r="GR16" s="431">
        <v>5946</v>
      </c>
      <c r="GS16" s="428">
        <v>2856</v>
      </c>
      <c r="GT16" s="429">
        <v>2688</v>
      </c>
      <c r="GU16" s="425">
        <v>51900</v>
      </c>
      <c r="GV16" s="425">
        <v>2838</v>
      </c>
      <c r="GW16" s="426">
        <v>25632</v>
      </c>
      <c r="GX16" s="423">
        <v>83058</v>
      </c>
      <c r="GY16" s="424">
        <v>0</v>
      </c>
      <c r="GZ16" s="425">
        <v>0</v>
      </c>
      <c r="HA16" s="425">
        <v>0</v>
      </c>
      <c r="HB16" s="426">
        <v>0</v>
      </c>
      <c r="HC16" s="423">
        <v>0</v>
      </c>
      <c r="HD16" s="424">
        <v>0</v>
      </c>
      <c r="HE16" s="425">
        <v>33449</v>
      </c>
      <c r="HF16" s="425">
        <v>0</v>
      </c>
      <c r="HG16" s="425">
        <v>0</v>
      </c>
      <c r="HH16" s="423">
        <v>33449</v>
      </c>
      <c r="HI16" s="424">
        <v>0</v>
      </c>
      <c r="HJ16" s="425">
        <v>18451</v>
      </c>
      <c r="HK16" s="425">
        <v>0</v>
      </c>
      <c r="HL16" s="425">
        <v>0</v>
      </c>
      <c r="HM16" s="423">
        <v>18451</v>
      </c>
      <c r="HN16" s="424">
        <v>0</v>
      </c>
      <c r="HO16" s="425">
        <v>0</v>
      </c>
      <c r="HP16" s="425">
        <v>0</v>
      </c>
      <c r="HQ16" s="425">
        <v>0</v>
      </c>
      <c r="HR16" s="423">
        <v>0</v>
      </c>
      <c r="HS16" s="424">
        <v>0</v>
      </c>
      <c r="HT16" s="425">
        <v>0</v>
      </c>
      <c r="HU16" s="425">
        <v>0</v>
      </c>
      <c r="HV16" s="426">
        <v>0</v>
      </c>
      <c r="HW16" s="423">
        <v>0</v>
      </c>
      <c r="HX16" s="424">
        <v>2688</v>
      </c>
      <c r="HY16" s="425">
        <v>0</v>
      </c>
      <c r="HZ16" s="425">
        <v>2838</v>
      </c>
      <c r="IA16" s="426">
        <v>25632</v>
      </c>
      <c r="IB16" s="423">
        <v>31158</v>
      </c>
      <c r="IC16" s="423">
        <v>5778</v>
      </c>
      <c r="ID16" s="1469">
        <f t="shared" si="0"/>
        <v>88836</v>
      </c>
      <c r="IE16" s="431">
        <v>2026</v>
      </c>
      <c r="IF16" s="428">
        <v>612</v>
      </c>
      <c r="IG16" s="429">
        <v>2010</v>
      </c>
      <c r="IH16" s="425">
        <v>3696</v>
      </c>
      <c r="II16" s="425">
        <v>612</v>
      </c>
      <c r="IJ16" s="426">
        <v>11772</v>
      </c>
      <c r="IK16" s="423">
        <v>18090</v>
      </c>
      <c r="IL16" s="423">
        <v>1414</v>
      </c>
      <c r="IM16" s="1469">
        <f t="shared" si="1"/>
        <v>19504</v>
      </c>
      <c r="IN16" s="431">
        <v>46878</v>
      </c>
      <c r="IO16" s="428">
        <v>660</v>
      </c>
      <c r="IP16" s="429">
        <v>3036</v>
      </c>
      <c r="IQ16" s="425">
        <v>0</v>
      </c>
      <c r="IR16" s="425">
        <v>1368</v>
      </c>
      <c r="IS16" s="426">
        <v>1020</v>
      </c>
      <c r="IT16" s="426">
        <v>174</v>
      </c>
      <c r="IU16" s="423">
        <v>5598</v>
      </c>
      <c r="IV16" s="423">
        <v>46218</v>
      </c>
      <c r="IW16" s="1469">
        <f t="shared" si="2"/>
        <v>51816</v>
      </c>
      <c r="IX16" s="431">
        <v>15552</v>
      </c>
      <c r="IY16" s="428">
        <v>0</v>
      </c>
      <c r="IZ16" s="429">
        <v>0</v>
      </c>
      <c r="JA16" s="425">
        <v>0</v>
      </c>
      <c r="JB16" s="425">
        <v>0</v>
      </c>
      <c r="JC16" s="426">
        <v>0</v>
      </c>
      <c r="JD16" s="423">
        <v>0</v>
      </c>
      <c r="JE16" s="423">
        <v>15552</v>
      </c>
      <c r="JF16" s="428">
        <f t="shared" si="3"/>
        <v>15552</v>
      </c>
      <c r="JG16" s="428">
        <v>53964</v>
      </c>
      <c r="JH16" s="428">
        <v>0</v>
      </c>
      <c r="JI16" s="429">
        <v>300</v>
      </c>
      <c r="JJ16" s="425">
        <v>0</v>
      </c>
      <c r="JK16" s="425">
        <v>144</v>
      </c>
      <c r="JL16" s="426">
        <v>0</v>
      </c>
      <c r="JM16" s="423">
        <v>444</v>
      </c>
      <c r="JN16" s="423">
        <v>53964</v>
      </c>
      <c r="JO16" s="423">
        <v>128698</v>
      </c>
      <c r="JP16" s="423">
        <v>5664</v>
      </c>
      <c r="JQ16" s="423">
        <v>463194</v>
      </c>
      <c r="JR16" s="423">
        <v>127258</v>
      </c>
      <c r="JS16" s="400">
        <v>1</v>
      </c>
    </row>
    <row r="17" spans="1:279" hidden="1" x14ac:dyDescent="0.35">
      <c r="A17" s="432">
        <v>484</v>
      </c>
      <c r="B17" s="386">
        <v>1</v>
      </c>
      <c r="C17" s="387" t="s">
        <v>32</v>
      </c>
      <c r="D17" s="388">
        <v>0</v>
      </c>
      <c r="E17" s="388">
        <v>0</v>
      </c>
      <c r="F17" s="389">
        <v>0</v>
      </c>
      <c r="G17" s="390">
        <v>0</v>
      </c>
      <c r="H17" s="390">
        <v>0</v>
      </c>
      <c r="I17" s="390">
        <v>0</v>
      </c>
      <c r="J17" s="391">
        <v>0</v>
      </c>
      <c r="K17" s="388">
        <v>0</v>
      </c>
      <c r="L17" s="389">
        <v>0</v>
      </c>
      <c r="M17" s="390">
        <v>0</v>
      </c>
      <c r="N17" s="390">
        <v>0</v>
      </c>
      <c r="O17" s="390">
        <v>0</v>
      </c>
      <c r="P17" s="391">
        <v>0</v>
      </c>
      <c r="Q17" s="388">
        <v>0</v>
      </c>
      <c r="R17" s="389">
        <v>0</v>
      </c>
      <c r="S17" s="390">
        <v>0</v>
      </c>
      <c r="T17" s="390">
        <v>0</v>
      </c>
      <c r="U17" s="390">
        <v>0</v>
      </c>
      <c r="V17" s="391">
        <v>0</v>
      </c>
      <c r="W17" s="388">
        <v>0</v>
      </c>
      <c r="X17" s="389">
        <v>0</v>
      </c>
      <c r="Y17" s="389">
        <v>0</v>
      </c>
      <c r="Z17" s="389">
        <v>0</v>
      </c>
      <c r="AA17" s="389">
        <v>0</v>
      </c>
      <c r="AB17" s="389">
        <v>0</v>
      </c>
      <c r="AC17" s="392">
        <v>0</v>
      </c>
      <c r="AD17" s="389">
        <v>0</v>
      </c>
      <c r="AE17" s="389">
        <v>0</v>
      </c>
      <c r="AF17" s="389">
        <v>0</v>
      </c>
      <c r="AG17" s="389">
        <v>0</v>
      </c>
      <c r="AH17" s="389">
        <v>0</v>
      </c>
      <c r="AI17" s="392">
        <v>0</v>
      </c>
      <c r="AJ17" s="389">
        <v>0</v>
      </c>
      <c r="AK17" s="389">
        <v>0</v>
      </c>
      <c r="AL17" s="389">
        <v>0</v>
      </c>
      <c r="AM17" s="389">
        <v>0</v>
      </c>
      <c r="AN17" s="389">
        <v>0</v>
      </c>
      <c r="AO17" s="392">
        <v>0</v>
      </c>
      <c r="AP17" s="393">
        <v>0</v>
      </c>
      <c r="AQ17" s="393">
        <v>0</v>
      </c>
      <c r="AR17" s="393">
        <v>0</v>
      </c>
      <c r="AS17" s="393">
        <v>0</v>
      </c>
      <c r="AT17" s="393">
        <v>0</v>
      </c>
      <c r="AU17" s="392">
        <v>0</v>
      </c>
      <c r="AV17" s="393">
        <v>0</v>
      </c>
      <c r="AW17" s="393">
        <v>0</v>
      </c>
      <c r="AX17" s="393">
        <v>0</v>
      </c>
      <c r="AY17" s="393">
        <v>0</v>
      </c>
      <c r="AZ17" s="393">
        <v>0</v>
      </c>
      <c r="BA17" s="392">
        <v>0</v>
      </c>
      <c r="BB17" s="393">
        <v>0</v>
      </c>
      <c r="BC17" s="393">
        <v>0</v>
      </c>
      <c r="BD17" s="393">
        <v>0</v>
      </c>
      <c r="BE17" s="393">
        <v>0</v>
      </c>
      <c r="BF17" s="393">
        <v>0</v>
      </c>
      <c r="BG17" s="392">
        <v>0</v>
      </c>
      <c r="BH17" s="389">
        <v>0</v>
      </c>
      <c r="BI17" s="389">
        <v>0</v>
      </c>
      <c r="BJ17" s="389">
        <v>0</v>
      </c>
      <c r="BK17" s="389">
        <v>0</v>
      </c>
      <c r="BL17" s="389">
        <v>0</v>
      </c>
      <c r="BM17" s="394">
        <v>0</v>
      </c>
      <c r="BN17" s="395">
        <v>0</v>
      </c>
      <c r="BO17" s="396">
        <v>0</v>
      </c>
      <c r="BP17" s="396">
        <v>0</v>
      </c>
      <c r="BQ17" s="397">
        <v>0</v>
      </c>
      <c r="BR17" s="390">
        <v>0</v>
      </c>
      <c r="BS17" s="390">
        <v>0</v>
      </c>
      <c r="BT17" s="398">
        <v>0</v>
      </c>
      <c r="BU17" s="388">
        <v>0</v>
      </c>
      <c r="BV17" s="389">
        <v>0</v>
      </c>
      <c r="BW17" s="389">
        <v>0</v>
      </c>
      <c r="BX17" s="389">
        <v>0</v>
      </c>
      <c r="BY17" s="389">
        <v>0</v>
      </c>
      <c r="BZ17" s="392">
        <v>0</v>
      </c>
      <c r="CA17" s="389">
        <v>0</v>
      </c>
      <c r="CB17" s="389">
        <v>0</v>
      </c>
      <c r="CC17" s="389">
        <v>0</v>
      </c>
      <c r="CD17" s="389">
        <v>0</v>
      </c>
      <c r="CE17" s="392">
        <v>0</v>
      </c>
      <c r="CF17" s="389">
        <v>0</v>
      </c>
      <c r="CG17" s="389">
        <v>0</v>
      </c>
      <c r="CH17" s="389">
        <v>0</v>
      </c>
      <c r="CI17" s="389">
        <v>0</v>
      </c>
      <c r="CJ17" s="392">
        <v>0</v>
      </c>
      <c r="CK17" s="393">
        <v>0</v>
      </c>
      <c r="CL17" s="393">
        <v>0</v>
      </c>
      <c r="CM17" s="393">
        <v>0</v>
      </c>
      <c r="CN17" s="393">
        <v>0</v>
      </c>
      <c r="CO17" s="392">
        <v>0</v>
      </c>
      <c r="CP17" s="393">
        <v>0</v>
      </c>
      <c r="CQ17" s="393">
        <v>0</v>
      </c>
      <c r="CR17" s="393">
        <v>0</v>
      </c>
      <c r="CS17" s="393">
        <v>0</v>
      </c>
      <c r="CT17" s="392">
        <v>0</v>
      </c>
      <c r="CU17" s="389">
        <v>0</v>
      </c>
      <c r="CV17" s="390">
        <v>0</v>
      </c>
      <c r="CW17" s="390">
        <v>0</v>
      </c>
      <c r="CX17" s="391">
        <v>0</v>
      </c>
      <c r="CY17" s="394">
        <v>0</v>
      </c>
      <c r="CZ17" s="395">
        <v>0</v>
      </c>
      <c r="DA17" s="399">
        <v>0</v>
      </c>
      <c r="DB17" s="396">
        <v>0</v>
      </c>
      <c r="DC17" s="397">
        <v>0</v>
      </c>
      <c r="DD17" s="390">
        <v>0</v>
      </c>
      <c r="DE17" s="390">
        <v>0</v>
      </c>
      <c r="DF17" s="398">
        <v>0</v>
      </c>
      <c r="DG17" s="388">
        <v>0</v>
      </c>
      <c r="DH17" s="389">
        <v>0</v>
      </c>
      <c r="DI17" s="389">
        <v>0</v>
      </c>
      <c r="DJ17" s="389">
        <v>0</v>
      </c>
      <c r="DK17" s="389">
        <v>0</v>
      </c>
      <c r="DL17" s="392">
        <v>0</v>
      </c>
      <c r="DM17" s="389">
        <v>0</v>
      </c>
      <c r="DN17" s="389">
        <v>0</v>
      </c>
      <c r="DO17" s="389">
        <v>0</v>
      </c>
      <c r="DP17" s="389">
        <v>0</v>
      </c>
      <c r="DQ17" s="392">
        <v>0</v>
      </c>
      <c r="DR17" s="389">
        <v>0</v>
      </c>
      <c r="DS17" s="389">
        <v>0</v>
      </c>
      <c r="DT17" s="389">
        <v>0</v>
      </c>
      <c r="DU17" s="389">
        <v>0</v>
      </c>
      <c r="DV17" s="392">
        <v>0</v>
      </c>
      <c r="DW17" s="389">
        <v>0</v>
      </c>
      <c r="DX17" s="389">
        <v>0</v>
      </c>
      <c r="DY17" s="389">
        <v>0</v>
      </c>
      <c r="DZ17" s="389">
        <v>0</v>
      </c>
      <c r="EA17" s="392">
        <v>0</v>
      </c>
      <c r="EB17" s="393">
        <v>0</v>
      </c>
      <c r="EC17" s="393">
        <v>0</v>
      </c>
      <c r="ED17" s="393">
        <v>0</v>
      </c>
      <c r="EE17" s="393">
        <v>0</v>
      </c>
      <c r="EF17" s="392">
        <v>0</v>
      </c>
      <c r="EG17" s="389">
        <v>0</v>
      </c>
      <c r="EH17" s="390">
        <v>0</v>
      </c>
      <c r="EI17" s="390">
        <v>0</v>
      </c>
      <c r="EJ17" s="391">
        <v>0</v>
      </c>
      <c r="EK17" s="394">
        <v>0</v>
      </c>
      <c r="EL17" s="395">
        <v>0</v>
      </c>
      <c r="EM17" s="388">
        <v>0</v>
      </c>
      <c r="EN17" s="388">
        <v>0</v>
      </c>
      <c r="EO17" s="389">
        <v>0</v>
      </c>
      <c r="EP17" s="390">
        <v>0</v>
      </c>
      <c r="EQ17" s="390">
        <v>0</v>
      </c>
      <c r="ER17" s="390">
        <v>0</v>
      </c>
      <c r="ES17" s="391">
        <v>0</v>
      </c>
      <c r="ET17" s="388">
        <v>0</v>
      </c>
      <c r="EU17" s="389">
        <v>0</v>
      </c>
      <c r="EV17" s="390">
        <v>0</v>
      </c>
      <c r="EW17" s="390">
        <v>0</v>
      </c>
      <c r="EX17" s="390">
        <v>0</v>
      </c>
      <c r="EY17" s="391">
        <v>0</v>
      </c>
      <c r="EZ17" s="388">
        <v>0</v>
      </c>
      <c r="FA17" s="389">
        <v>0</v>
      </c>
      <c r="FB17" s="390">
        <v>0</v>
      </c>
      <c r="FC17" s="390">
        <v>0</v>
      </c>
      <c r="FD17" s="390">
        <v>0</v>
      </c>
      <c r="FE17" s="391">
        <v>0</v>
      </c>
      <c r="FF17" s="388">
        <v>0</v>
      </c>
      <c r="FG17" s="389">
        <v>0</v>
      </c>
      <c r="FH17" s="389">
        <v>0</v>
      </c>
      <c r="FI17" s="389">
        <v>0</v>
      </c>
      <c r="FJ17" s="389">
        <v>0</v>
      </c>
      <c r="FK17" s="389">
        <v>0</v>
      </c>
      <c r="FL17" s="392">
        <v>0</v>
      </c>
      <c r="FM17" s="389">
        <v>0</v>
      </c>
      <c r="FN17" s="389">
        <v>0</v>
      </c>
      <c r="FO17" s="389">
        <v>0</v>
      </c>
      <c r="FP17" s="389">
        <v>0</v>
      </c>
      <c r="FQ17" s="389">
        <v>0</v>
      </c>
      <c r="FR17" s="392">
        <v>0</v>
      </c>
      <c r="FS17" s="389">
        <v>0</v>
      </c>
      <c r="FT17" s="389">
        <v>0</v>
      </c>
      <c r="FU17" s="389">
        <v>0</v>
      </c>
      <c r="FV17" s="389">
        <v>0</v>
      </c>
      <c r="FW17" s="389">
        <v>0</v>
      </c>
      <c r="FX17" s="392">
        <v>0</v>
      </c>
      <c r="FY17" s="393">
        <v>0</v>
      </c>
      <c r="FZ17" s="393">
        <v>0</v>
      </c>
      <c r="GA17" s="393">
        <v>0</v>
      </c>
      <c r="GB17" s="393">
        <v>0</v>
      </c>
      <c r="GC17" s="393">
        <v>0</v>
      </c>
      <c r="GD17" s="392">
        <v>0</v>
      </c>
      <c r="GE17" s="393">
        <v>0</v>
      </c>
      <c r="GF17" s="393">
        <v>0</v>
      </c>
      <c r="GG17" s="393">
        <v>0</v>
      </c>
      <c r="GH17" s="393">
        <v>0</v>
      </c>
      <c r="GI17" s="393">
        <v>0</v>
      </c>
      <c r="GJ17" s="392">
        <v>0</v>
      </c>
      <c r="GK17" s="389">
        <v>0</v>
      </c>
      <c r="GL17" s="389">
        <v>0</v>
      </c>
      <c r="GM17" s="389">
        <v>0</v>
      </c>
      <c r="GN17" s="389">
        <v>0</v>
      </c>
      <c r="GO17" s="389">
        <v>0</v>
      </c>
      <c r="GP17" s="394">
        <v>0</v>
      </c>
      <c r="GQ17" s="388">
        <v>0</v>
      </c>
      <c r="GR17" s="399">
        <v>0</v>
      </c>
      <c r="GS17" s="396">
        <v>0</v>
      </c>
      <c r="GT17" s="397">
        <v>0</v>
      </c>
      <c r="GU17" s="390">
        <v>0</v>
      </c>
      <c r="GV17" s="390">
        <v>0</v>
      </c>
      <c r="GW17" s="391">
        <v>0</v>
      </c>
      <c r="GX17" s="388">
        <v>0</v>
      </c>
      <c r="GY17" s="389">
        <v>0</v>
      </c>
      <c r="GZ17" s="389">
        <v>0</v>
      </c>
      <c r="HA17" s="389">
        <v>0</v>
      </c>
      <c r="HB17" s="389">
        <v>0</v>
      </c>
      <c r="HC17" s="392">
        <v>0</v>
      </c>
      <c r="HD17" s="389">
        <v>0</v>
      </c>
      <c r="HE17" s="389">
        <v>0</v>
      </c>
      <c r="HF17" s="389">
        <v>0</v>
      </c>
      <c r="HG17" s="389">
        <v>0</v>
      </c>
      <c r="HH17" s="392">
        <v>0</v>
      </c>
      <c r="HI17" s="389">
        <v>0</v>
      </c>
      <c r="HJ17" s="389">
        <v>0</v>
      </c>
      <c r="HK17" s="389">
        <v>0</v>
      </c>
      <c r="HL17" s="389">
        <v>0</v>
      </c>
      <c r="HM17" s="392">
        <v>0</v>
      </c>
      <c r="HN17" s="389">
        <v>0</v>
      </c>
      <c r="HO17" s="389">
        <v>0</v>
      </c>
      <c r="HP17" s="389">
        <v>0</v>
      </c>
      <c r="HQ17" s="389">
        <v>0</v>
      </c>
      <c r="HR17" s="392">
        <v>0</v>
      </c>
      <c r="HS17" s="393">
        <v>0</v>
      </c>
      <c r="HT17" s="393">
        <v>0</v>
      </c>
      <c r="HU17" s="393">
        <v>0</v>
      </c>
      <c r="HV17" s="393">
        <v>0</v>
      </c>
      <c r="HW17" s="392">
        <v>0</v>
      </c>
      <c r="HX17" s="389">
        <v>0</v>
      </c>
      <c r="HY17" s="390">
        <v>0</v>
      </c>
      <c r="HZ17" s="390">
        <v>0</v>
      </c>
      <c r="IA17" s="391">
        <v>0</v>
      </c>
      <c r="IB17" s="394">
        <v>0</v>
      </c>
      <c r="IC17" s="388">
        <v>0</v>
      </c>
      <c r="ID17" s="396">
        <f t="shared" si="0"/>
        <v>0</v>
      </c>
      <c r="IE17" s="396">
        <v>0</v>
      </c>
      <c r="IF17" s="396">
        <v>0</v>
      </c>
      <c r="IG17" s="397">
        <v>0</v>
      </c>
      <c r="IH17" s="390">
        <v>0</v>
      </c>
      <c r="II17" s="390">
        <v>0</v>
      </c>
      <c r="IJ17" s="391">
        <v>0</v>
      </c>
      <c r="IK17" s="388">
        <v>0</v>
      </c>
      <c r="IL17" s="395">
        <v>0</v>
      </c>
      <c r="IM17" s="399">
        <f t="shared" si="1"/>
        <v>0</v>
      </c>
      <c r="IN17" s="396">
        <v>0</v>
      </c>
      <c r="IO17" s="396">
        <v>0</v>
      </c>
      <c r="IP17" s="397">
        <v>0</v>
      </c>
      <c r="IQ17" s="390">
        <v>0</v>
      </c>
      <c r="IR17" s="390">
        <v>0</v>
      </c>
      <c r="IS17" s="391">
        <v>0</v>
      </c>
      <c r="IT17" s="391">
        <v>0</v>
      </c>
      <c r="IU17" s="388">
        <v>0</v>
      </c>
      <c r="IV17" s="395">
        <v>0</v>
      </c>
      <c r="IW17" s="399">
        <f t="shared" si="2"/>
        <v>0</v>
      </c>
      <c r="IX17" s="396">
        <v>0</v>
      </c>
      <c r="IY17" s="396">
        <v>0</v>
      </c>
      <c r="IZ17" s="397">
        <v>0</v>
      </c>
      <c r="JA17" s="390">
        <v>0</v>
      </c>
      <c r="JB17" s="390">
        <v>0</v>
      </c>
      <c r="JC17" s="391">
        <v>0</v>
      </c>
      <c r="JD17" s="388">
        <v>0</v>
      </c>
      <c r="JE17" s="395">
        <v>0</v>
      </c>
      <c r="JF17" s="399">
        <f t="shared" si="3"/>
        <v>0</v>
      </c>
      <c r="JG17" s="396">
        <v>0</v>
      </c>
      <c r="JH17" s="396">
        <v>0</v>
      </c>
      <c r="JI17" s="397">
        <v>0</v>
      </c>
      <c r="JJ17" s="390">
        <v>0</v>
      </c>
      <c r="JK17" s="390">
        <v>0</v>
      </c>
      <c r="JL17" s="391">
        <v>0</v>
      </c>
      <c r="JM17" s="388">
        <v>0</v>
      </c>
      <c r="JN17" s="395">
        <v>0</v>
      </c>
      <c r="JO17" s="388">
        <v>0</v>
      </c>
      <c r="JP17" s="388">
        <v>0</v>
      </c>
      <c r="JQ17" s="388">
        <v>0</v>
      </c>
      <c r="JR17" s="388">
        <v>0</v>
      </c>
      <c r="JS17" s="400">
        <v>0</v>
      </c>
    </row>
    <row r="18" spans="1:279" x14ac:dyDescent="0.35">
      <c r="A18" s="433">
        <v>484</v>
      </c>
      <c r="B18" s="386">
        <v>1</v>
      </c>
      <c r="C18" s="402" t="s">
        <v>157</v>
      </c>
      <c r="D18" s="403">
        <v>0</v>
      </c>
      <c r="E18" s="388">
        <v>0</v>
      </c>
      <c r="F18" s="404">
        <v>0</v>
      </c>
      <c r="G18" s="405">
        <v>0</v>
      </c>
      <c r="H18" s="405">
        <v>0</v>
      </c>
      <c r="I18" s="405">
        <v>0</v>
      </c>
      <c r="J18" s="393">
        <v>0</v>
      </c>
      <c r="K18" s="403">
        <v>0</v>
      </c>
      <c r="L18" s="404">
        <v>0</v>
      </c>
      <c r="M18" s="405">
        <v>0</v>
      </c>
      <c r="N18" s="405">
        <v>0</v>
      </c>
      <c r="O18" s="405">
        <v>0</v>
      </c>
      <c r="P18" s="393">
        <v>0</v>
      </c>
      <c r="Q18" s="403">
        <v>0</v>
      </c>
      <c r="R18" s="404">
        <v>0</v>
      </c>
      <c r="S18" s="405">
        <v>0</v>
      </c>
      <c r="T18" s="405">
        <v>0</v>
      </c>
      <c r="U18" s="405">
        <v>0</v>
      </c>
      <c r="V18" s="393">
        <v>0</v>
      </c>
      <c r="W18" s="403">
        <v>0</v>
      </c>
      <c r="X18" s="389">
        <v>0</v>
      </c>
      <c r="Y18" s="389">
        <v>0</v>
      </c>
      <c r="Z18" s="389">
        <v>0</v>
      </c>
      <c r="AA18" s="389">
        <v>0</v>
      </c>
      <c r="AB18" s="389">
        <v>0</v>
      </c>
      <c r="AC18" s="406">
        <v>0</v>
      </c>
      <c r="AD18" s="389">
        <v>0</v>
      </c>
      <c r="AE18" s="389">
        <v>0</v>
      </c>
      <c r="AF18" s="389">
        <v>0</v>
      </c>
      <c r="AG18" s="389">
        <v>0</v>
      </c>
      <c r="AH18" s="389">
        <v>0</v>
      </c>
      <c r="AI18" s="392">
        <v>0</v>
      </c>
      <c r="AJ18" s="389">
        <v>0</v>
      </c>
      <c r="AK18" s="389">
        <v>0</v>
      </c>
      <c r="AL18" s="389">
        <v>0</v>
      </c>
      <c r="AM18" s="389">
        <v>0</v>
      </c>
      <c r="AN18" s="389">
        <v>0</v>
      </c>
      <c r="AO18" s="406">
        <v>0</v>
      </c>
      <c r="AP18" s="393">
        <v>0</v>
      </c>
      <c r="AQ18" s="393">
        <v>0</v>
      </c>
      <c r="AR18" s="393">
        <v>0</v>
      </c>
      <c r="AS18" s="393">
        <v>0</v>
      </c>
      <c r="AT18" s="393">
        <v>0</v>
      </c>
      <c r="AU18" s="406">
        <v>0</v>
      </c>
      <c r="AV18" s="393">
        <v>0</v>
      </c>
      <c r="AW18" s="393">
        <v>0</v>
      </c>
      <c r="AX18" s="393">
        <v>0</v>
      </c>
      <c r="AY18" s="393">
        <v>0</v>
      </c>
      <c r="AZ18" s="393">
        <v>0</v>
      </c>
      <c r="BA18" s="392">
        <v>0</v>
      </c>
      <c r="BB18" s="393">
        <v>0</v>
      </c>
      <c r="BC18" s="393">
        <v>0</v>
      </c>
      <c r="BD18" s="393">
        <v>0</v>
      </c>
      <c r="BE18" s="393">
        <v>0</v>
      </c>
      <c r="BF18" s="393">
        <v>0</v>
      </c>
      <c r="BG18" s="392">
        <v>0</v>
      </c>
      <c r="BH18" s="389">
        <v>0</v>
      </c>
      <c r="BI18" s="389">
        <v>0</v>
      </c>
      <c r="BJ18" s="389">
        <v>0</v>
      </c>
      <c r="BK18" s="389">
        <v>0</v>
      </c>
      <c r="BL18" s="389">
        <v>0</v>
      </c>
      <c r="BM18" s="407">
        <v>0</v>
      </c>
      <c r="BN18" s="395">
        <v>0</v>
      </c>
      <c r="BO18" s="408">
        <v>0</v>
      </c>
      <c r="BP18" s="396">
        <v>0</v>
      </c>
      <c r="BQ18" s="397">
        <v>0</v>
      </c>
      <c r="BR18" s="390">
        <v>0</v>
      </c>
      <c r="BS18" s="390">
        <v>0</v>
      </c>
      <c r="BT18" s="398">
        <v>0</v>
      </c>
      <c r="BU18" s="403">
        <v>0</v>
      </c>
      <c r="BV18" s="389">
        <v>0</v>
      </c>
      <c r="BW18" s="389">
        <v>0</v>
      </c>
      <c r="BX18" s="389">
        <v>0</v>
      </c>
      <c r="BY18" s="389">
        <v>0</v>
      </c>
      <c r="BZ18" s="406">
        <v>0</v>
      </c>
      <c r="CA18" s="389">
        <v>0</v>
      </c>
      <c r="CB18" s="389">
        <v>0</v>
      </c>
      <c r="CC18" s="389">
        <v>0</v>
      </c>
      <c r="CD18" s="389">
        <v>0</v>
      </c>
      <c r="CE18" s="406">
        <v>0</v>
      </c>
      <c r="CF18" s="389">
        <v>0</v>
      </c>
      <c r="CG18" s="389">
        <v>0</v>
      </c>
      <c r="CH18" s="389">
        <v>0</v>
      </c>
      <c r="CI18" s="389">
        <v>0</v>
      </c>
      <c r="CJ18" s="406">
        <v>0</v>
      </c>
      <c r="CK18" s="393">
        <v>0</v>
      </c>
      <c r="CL18" s="393">
        <v>0</v>
      </c>
      <c r="CM18" s="393">
        <v>0</v>
      </c>
      <c r="CN18" s="393">
        <v>0</v>
      </c>
      <c r="CO18" s="392">
        <v>0</v>
      </c>
      <c r="CP18" s="393">
        <v>0</v>
      </c>
      <c r="CQ18" s="393">
        <v>0</v>
      </c>
      <c r="CR18" s="393">
        <v>0</v>
      </c>
      <c r="CS18" s="393">
        <v>0</v>
      </c>
      <c r="CT18" s="392">
        <v>0</v>
      </c>
      <c r="CU18" s="404">
        <v>0</v>
      </c>
      <c r="CV18" s="405">
        <v>0</v>
      </c>
      <c r="CW18" s="405">
        <v>0</v>
      </c>
      <c r="CX18" s="393">
        <v>0</v>
      </c>
      <c r="CY18" s="407">
        <v>0</v>
      </c>
      <c r="CZ18" s="395">
        <v>0</v>
      </c>
      <c r="DA18" s="409">
        <v>0</v>
      </c>
      <c r="DB18" s="396">
        <v>0</v>
      </c>
      <c r="DC18" s="397">
        <v>0</v>
      </c>
      <c r="DD18" s="390">
        <v>0</v>
      </c>
      <c r="DE18" s="390">
        <v>0</v>
      </c>
      <c r="DF18" s="398">
        <v>0</v>
      </c>
      <c r="DG18" s="403">
        <v>0</v>
      </c>
      <c r="DH18" s="389">
        <v>0</v>
      </c>
      <c r="DI18" s="389">
        <v>0</v>
      </c>
      <c r="DJ18" s="389">
        <v>0</v>
      </c>
      <c r="DK18" s="389">
        <v>0</v>
      </c>
      <c r="DL18" s="406">
        <v>0</v>
      </c>
      <c r="DM18" s="389">
        <v>0</v>
      </c>
      <c r="DN18" s="389">
        <v>0</v>
      </c>
      <c r="DO18" s="389">
        <v>0</v>
      </c>
      <c r="DP18" s="389">
        <v>0</v>
      </c>
      <c r="DQ18" s="406">
        <v>0</v>
      </c>
      <c r="DR18" s="389">
        <v>0</v>
      </c>
      <c r="DS18" s="389">
        <v>0</v>
      </c>
      <c r="DT18" s="389">
        <v>0</v>
      </c>
      <c r="DU18" s="389">
        <v>0</v>
      </c>
      <c r="DV18" s="406">
        <v>0</v>
      </c>
      <c r="DW18" s="389">
        <v>0</v>
      </c>
      <c r="DX18" s="389">
        <v>0</v>
      </c>
      <c r="DY18" s="389">
        <v>0</v>
      </c>
      <c r="DZ18" s="389">
        <v>0</v>
      </c>
      <c r="EA18" s="392">
        <v>0</v>
      </c>
      <c r="EB18" s="393">
        <v>0</v>
      </c>
      <c r="EC18" s="393">
        <v>0</v>
      </c>
      <c r="ED18" s="393">
        <v>0</v>
      </c>
      <c r="EE18" s="393">
        <v>0</v>
      </c>
      <c r="EF18" s="406">
        <v>0</v>
      </c>
      <c r="EG18" s="404">
        <v>0</v>
      </c>
      <c r="EH18" s="405">
        <v>0</v>
      </c>
      <c r="EI18" s="405">
        <v>0</v>
      </c>
      <c r="EJ18" s="393">
        <v>0</v>
      </c>
      <c r="EK18" s="407">
        <v>0</v>
      </c>
      <c r="EL18" s="395">
        <v>0</v>
      </c>
      <c r="EM18" s="403">
        <v>0</v>
      </c>
      <c r="EN18" s="388">
        <v>0</v>
      </c>
      <c r="EO18" s="404">
        <v>0</v>
      </c>
      <c r="EP18" s="405">
        <v>0</v>
      </c>
      <c r="EQ18" s="405">
        <v>0</v>
      </c>
      <c r="ER18" s="405">
        <v>0</v>
      </c>
      <c r="ES18" s="393">
        <v>0</v>
      </c>
      <c r="ET18" s="403">
        <v>0</v>
      </c>
      <c r="EU18" s="404">
        <v>0</v>
      </c>
      <c r="EV18" s="405">
        <v>0</v>
      </c>
      <c r="EW18" s="405">
        <v>0</v>
      </c>
      <c r="EX18" s="405">
        <v>0</v>
      </c>
      <c r="EY18" s="393">
        <v>0</v>
      </c>
      <c r="EZ18" s="403">
        <v>0</v>
      </c>
      <c r="FA18" s="404">
        <v>0</v>
      </c>
      <c r="FB18" s="405">
        <v>0</v>
      </c>
      <c r="FC18" s="405">
        <v>0</v>
      </c>
      <c r="FD18" s="405">
        <v>0</v>
      </c>
      <c r="FE18" s="393">
        <v>0</v>
      </c>
      <c r="FF18" s="403">
        <v>0</v>
      </c>
      <c r="FG18" s="389">
        <v>0</v>
      </c>
      <c r="FH18" s="389">
        <v>0</v>
      </c>
      <c r="FI18" s="389">
        <v>0</v>
      </c>
      <c r="FJ18" s="389">
        <v>0</v>
      </c>
      <c r="FK18" s="389">
        <v>0</v>
      </c>
      <c r="FL18" s="406">
        <v>0</v>
      </c>
      <c r="FM18" s="389">
        <v>0</v>
      </c>
      <c r="FN18" s="389">
        <v>0</v>
      </c>
      <c r="FO18" s="389">
        <v>0</v>
      </c>
      <c r="FP18" s="389">
        <v>0</v>
      </c>
      <c r="FQ18" s="389">
        <v>0</v>
      </c>
      <c r="FR18" s="406">
        <v>0</v>
      </c>
      <c r="FS18" s="389">
        <v>0</v>
      </c>
      <c r="FT18" s="389">
        <v>0</v>
      </c>
      <c r="FU18" s="389">
        <v>0</v>
      </c>
      <c r="FV18" s="389">
        <v>0</v>
      </c>
      <c r="FW18" s="389">
        <v>0</v>
      </c>
      <c r="FX18" s="406">
        <v>0</v>
      </c>
      <c r="FY18" s="393">
        <v>0</v>
      </c>
      <c r="FZ18" s="393">
        <v>0</v>
      </c>
      <c r="GA18" s="393">
        <v>0</v>
      </c>
      <c r="GB18" s="393">
        <v>0</v>
      </c>
      <c r="GC18" s="393">
        <v>0</v>
      </c>
      <c r="GD18" s="406">
        <v>0</v>
      </c>
      <c r="GE18" s="393">
        <v>0</v>
      </c>
      <c r="GF18" s="393">
        <v>0</v>
      </c>
      <c r="GG18" s="393">
        <v>0</v>
      </c>
      <c r="GH18" s="393">
        <v>0</v>
      </c>
      <c r="GI18" s="393">
        <v>0</v>
      </c>
      <c r="GJ18" s="392">
        <v>0</v>
      </c>
      <c r="GK18" s="389">
        <v>0</v>
      </c>
      <c r="GL18" s="389">
        <v>0</v>
      </c>
      <c r="GM18" s="389">
        <v>0</v>
      </c>
      <c r="GN18" s="389">
        <v>0</v>
      </c>
      <c r="GO18" s="389">
        <v>0</v>
      </c>
      <c r="GP18" s="407">
        <v>0</v>
      </c>
      <c r="GQ18" s="388">
        <v>0</v>
      </c>
      <c r="GR18" s="409">
        <v>0</v>
      </c>
      <c r="GS18" s="396">
        <v>0</v>
      </c>
      <c r="GT18" s="397">
        <v>0</v>
      </c>
      <c r="GU18" s="390">
        <v>0</v>
      </c>
      <c r="GV18" s="390">
        <v>0</v>
      </c>
      <c r="GW18" s="391">
        <v>0</v>
      </c>
      <c r="GX18" s="403">
        <v>0</v>
      </c>
      <c r="GY18" s="389">
        <v>0</v>
      </c>
      <c r="GZ18" s="389">
        <v>0</v>
      </c>
      <c r="HA18" s="389">
        <v>0</v>
      </c>
      <c r="HB18" s="389">
        <v>0</v>
      </c>
      <c r="HC18" s="406">
        <v>0</v>
      </c>
      <c r="HD18" s="389">
        <v>0</v>
      </c>
      <c r="HE18" s="389">
        <v>0</v>
      </c>
      <c r="HF18" s="389">
        <v>0</v>
      </c>
      <c r="HG18" s="389">
        <v>0</v>
      </c>
      <c r="HH18" s="406">
        <v>0</v>
      </c>
      <c r="HI18" s="389">
        <v>0</v>
      </c>
      <c r="HJ18" s="389">
        <v>0</v>
      </c>
      <c r="HK18" s="389">
        <v>0</v>
      </c>
      <c r="HL18" s="389">
        <v>0</v>
      </c>
      <c r="HM18" s="406">
        <v>0</v>
      </c>
      <c r="HN18" s="389">
        <v>0</v>
      </c>
      <c r="HO18" s="389">
        <v>0</v>
      </c>
      <c r="HP18" s="389">
        <v>0</v>
      </c>
      <c r="HQ18" s="389">
        <v>0</v>
      </c>
      <c r="HR18" s="392">
        <v>0</v>
      </c>
      <c r="HS18" s="393">
        <v>0</v>
      </c>
      <c r="HT18" s="393">
        <v>0</v>
      </c>
      <c r="HU18" s="393">
        <v>0</v>
      </c>
      <c r="HV18" s="393">
        <v>0</v>
      </c>
      <c r="HW18" s="406">
        <v>0</v>
      </c>
      <c r="HX18" s="404">
        <v>0</v>
      </c>
      <c r="HY18" s="405">
        <v>0</v>
      </c>
      <c r="HZ18" s="405">
        <v>0</v>
      </c>
      <c r="IA18" s="393">
        <v>0</v>
      </c>
      <c r="IB18" s="407">
        <v>0</v>
      </c>
      <c r="IC18" s="388">
        <v>0</v>
      </c>
      <c r="ID18" s="1464">
        <f t="shared" si="0"/>
        <v>0</v>
      </c>
      <c r="IE18" s="409">
        <v>0</v>
      </c>
      <c r="IF18" s="396">
        <v>0</v>
      </c>
      <c r="IG18" s="397">
        <v>0</v>
      </c>
      <c r="IH18" s="390">
        <v>0</v>
      </c>
      <c r="II18" s="390">
        <v>0</v>
      </c>
      <c r="IJ18" s="391">
        <v>0</v>
      </c>
      <c r="IK18" s="388">
        <v>0</v>
      </c>
      <c r="IL18" s="395">
        <v>0</v>
      </c>
      <c r="IM18" s="1465">
        <f t="shared" si="1"/>
        <v>0</v>
      </c>
      <c r="IN18" s="409">
        <v>4674</v>
      </c>
      <c r="IO18" s="396">
        <v>0</v>
      </c>
      <c r="IP18" s="397">
        <v>0</v>
      </c>
      <c r="IQ18" s="390">
        <v>0</v>
      </c>
      <c r="IR18" s="390">
        <v>0</v>
      </c>
      <c r="IS18" s="391">
        <v>0</v>
      </c>
      <c r="IT18" s="391">
        <v>0</v>
      </c>
      <c r="IU18" s="388">
        <v>0</v>
      </c>
      <c r="IV18" s="395">
        <v>4674</v>
      </c>
      <c r="IW18" s="1465">
        <f t="shared" si="2"/>
        <v>4674</v>
      </c>
      <c r="IX18" s="409">
        <v>49194</v>
      </c>
      <c r="IY18" s="396">
        <v>0</v>
      </c>
      <c r="IZ18" s="397">
        <v>0</v>
      </c>
      <c r="JA18" s="390">
        <v>0</v>
      </c>
      <c r="JB18" s="390">
        <v>0</v>
      </c>
      <c r="JC18" s="391">
        <v>0</v>
      </c>
      <c r="JD18" s="388">
        <v>0</v>
      </c>
      <c r="JE18" s="395">
        <v>49194</v>
      </c>
      <c r="JF18" s="399">
        <f t="shared" si="3"/>
        <v>49194</v>
      </c>
      <c r="JG18" s="408">
        <v>48180</v>
      </c>
      <c r="JH18" s="396">
        <v>0</v>
      </c>
      <c r="JI18" s="397">
        <v>0</v>
      </c>
      <c r="JJ18" s="390">
        <v>0</v>
      </c>
      <c r="JK18" s="390">
        <v>0</v>
      </c>
      <c r="JL18" s="391">
        <v>0</v>
      </c>
      <c r="JM18" s="388">
        <v>0</v>
      </c>
      <c r="JN18" s="395">
        <v>48180</v>
      </c>
      <c r="JO18" s="388">
        <v>102048</v>
      </c>
      <c r="JP18" s="388">
        <v>0</v>
      </c>
      <c r="JQ18" s="388">
        <v>0</v>
      </c>
      <c r="JR18" s="403">
        <v>102048</v>
      </c>
      <c r="JS18" s="400">
        <v>1</v>
      </c>
    </row>
    <row r="19" spans="1:279" x14ac:dyDescent="0.35">
      <c r="A19" s="401">
        <v>484</v>
      </c>
      <c r="B19" s="386">
        <v>1</v>
      </c>
      <c r="C19" s="402" t="s">
        <v>309</v>
      </c>
      <c r="D19" s="403">
        <v>0</v>
      </c>
      <c r="E19" s="388">
        <v>0</v>
      </c>
      <c r="F19" s="404">
        <v>0</v>
      </c>
      <c r="G19" s="405">
        <v>0</v>
      </c>
      <c r="H19" s="405">
        <v>0</v>
      </c>
      <c r="I19" s="405">
        <v>0</v>
      </c>
      <c r="J19" s="393">
        <v>0</v>
      </c>
      <c r="K19" s="403">
        <v>0</v>
      </c>
      <c r="L19" s="404">
        <v>0</v>
      </c>
      <c r="M19" s="405">
        <v>0</v>
      </c>
      <c r="N19" s="405">
        <v>0</v>
      </c>
      <c r="O19" s="405">
        <v>0</v>
      </c>
      <c r="P19" s="393">
        <v>0</v>
      </c>
      <c r="Q19" s="403">
        <v>0</v>
      </c>
      <c r="R19" s="404">
        <v>0</v>
      </c>
      <c r="S19" s="405">
        <v>0</v>
      </c>
      <c r="T19" s="405">
        <v>0</v>
      </c>
      <c r="U19" s="405">
        <v>0</v>
      </c>
      <c r="V19" s="393">
        <v>0</v>
      </c>
      <c r="W19" s="403">
        <v>0</v>
      </c>
      <c r="X19" s="389">
        <v>0</v>
      </c>
      <c r="Y19" s="389">
        <v>0</v>
      </c>
      <c r="Z19" s="389">
        <v>0</v>
      </c>
      <c r="AA19" s="389">
        <v>0</v>
      </c>
      <c r="AB19" s="389">
        <v>0</v>
      </c>
      <c r="AC19" s="406">
        <v>0</v>
      </c>
      <c r="AD19" s="389">
        <v>0</v>
      </c>
      <c r="AE19" s="389">
        <v>0</v>
      </c>
      <c r="AF19" s="389">
        <v>0</v>
      </c>
      <c r="AG19" s="389">
        <v>0</v>
      </c>
      <c r="AH19" s="389">
        <v>0</v>
      </c>
      <c r="AI19" s="392">
        <v>0</v>
      </c>
      <c r="AJ19" s="389">
        <v>0</v>
      </c>
      <c r="AK19" s="389">
        <v>0</v>
      </c>
      <c r="AL19" s="389">
        <v>0</v>
      </c>
      <c r="AM19" s="389">
        <v>0</v>
      </c>
      <c r="AN19" s="389">
        <v>0</v>
      </c>
      <c r="AO19" s="406">
        <v>0</v>
      </c>
      <c r="AP19" s="393">
        <v>0</v>
      </c>
      <c r="AQ19" s="393">
        <v>0</v>
      </c>
      <c r="AR19" s="393">
        <v>0</v>
      </c>
      <c r="AS19" s="393">
        <v>0</v>
      </c>
      <c r="AT19" s="393">
        <v>0</v>
      </c>
      <c r="AU19" s="406">
        <v>0</v>
      </c>
      <c r="AV19" s="393">
        <v>0</v>
      </c>
      <c r="AW19" s="393">
        <v>0</v>
      </c>
      <c r="AX19" s="393">
        <v>0</v>
      </c>
      <c r="AY19" s="393">
        <v>0</v>
      </c>
      <c r="AZ19" s="393">
        <v>0</v>
      </c>
      <c r="BA19" s="392">
        <v>0</v>
      </c>
      <c r="BB19" s="393">
        <v>0</v>
      </c>
      <c r="BC19" s="393">
        <v>0</v>
      </c>
      <c r="BD19" s="393">
        <v>0</v>
      </c>
      <c r="BE19" s="393">
        <v>0</v>
      </c>
      <c r="BF19" s="393">
        <v>0</v>
      </c>
      <c r="BG19" s="392">
        <v>0</v>
      </c>
      <c r="BH19" s="389">
        <v>0</v>
      </c>
      <c r="BI19" s="389">
        <v>0</v>
      </c>
      <c r="BJ19" s="389">
        <v>0</v>
      </c>
      <c r="BK19" s="389">
        <v>0</v>
      </c>
      <c r="BL19" s="389">
        <v>0</v>
      </c>
      <c r="BM19" s="407">
        <v>0</v>
      </c>
      <c r="BN19" s="395">
        <v>0</v>
      </c>
      <c r="BO19" s="408">
        <v>0</v>
      </c>
      <c r="BP19" s="396">
        <v>0</v>
      </c>
      <c r="BQ19" s="397">
        <v>0</v>
      </c>
      <c r="BR19" s="390">
        <v>0</v>
      </c>
      <c r="BS19" s="390">
        <v>0</v>
      </c>
      <c r="BT19" s="398">
        <v>0</v>
      </c>
      <c r="BU19" s="403">
        <v>0</v>
      </c>
      <c r="BV19" s="389">
        <v>0</v>
      </c>
      <c r="BW19" s="389">
        <v>0</v>
      </c>
      <c r="BX19" s="389">
        <v>0</v>
      </c>
      <c r="BY19" s="389">
        <v>0</v>
      </c>
      <c r="BZ19" s="406">
        <v>0</v>
      </c>
      <c r="CA19" s="389">
        <v>0</v>
      </c>
      <c r="CB19" s="389">
        <v>0</v>
      </c>
      <c r="CC19" s="389">
        <v>0</v>
      </c>
      <c r="CD19" s="389">
        <v>0</v>
      </c>
      <c r="CE19" s="406">
        <v>0</v>
      </c>
      <c r="CF19" s="389">
        <v>0</v>
      </c>
      <c r="CG19" s="389">
        <v>0</v>
      </c>
      <c r="CH19" s="389">
        <v>0</v>
      </c>
      <c r="CI19" s="389">
        <v>0</v>
      </c>
      <c r="CJ19" s="406">
        <v>0</v>
      </c>
      <c r="CK19" s="393">
        <v>0</v>
      </c>
      <c r="CL19" s="393">
        <v>0</v>
      </c>
      <c r="CM19" s="393">
        <v>0</v>
      </c>
      <c r="CN19" s="393">
        <v>0</v>
      </c>
      <c r="CO19" s="392">
        <v>0</v>
      </c>
      <c r="CP19" s="393">
        <v>0</v>
      </c>
      <c r="CQ19" s="393">
        <v>0</v>
      </c>
      <c r="CR19" s="393">
        <v>0</v>
      </c>
      <c r="CS19" s="393">
        <v>0</v>
      </c>
      <c r="CT19" s="392">
        <v>0</v>
      </c>
      <c r="CU19" s="404">
        <v>0</v>
      </c>
      <c r="CV19" s="405">
        <v>0</v>
      </c>
      <c r="CW19" s="405">
        <v>0</v>
      </c>
      <c r="CX19" s="393">
        <v>0</v>
      </c>
      <c r="CY19" s="407">
        <v>0</v>
      </c>
      <c r="CZ19" s="395">
        <v>0</v>
      </c>
      <c r="DA19" s="409">
        <v>0</v>
      </c>
      <c r="DB19" s="396">
        <v>0</v>
      </c>
      <c r="DC19" s="397">
        <v>0</v>
      </c>
      <c r="DD19" s="390">
        <v>0</v>
      </c>
      <c r="DE19" s="390">
        <v>0</v>
      </c>
      <c r="DF19" s="398">
        <v>0</v>
      </c>
      <c r="DG19" s="403">
        <v>0</v>
      </c>
      <c r="DH19" s="389">
        <v>0</v>
      </c>
      <c r="DI19" s="389">
        <v>0</v>
      </c>
      <c r="DJ19" s="389">
        <v>0</v>
      </c>
      <c r="DK19" s="389">
        <v>0</v>
      </c>
      <c r="DL19" s="406">
        <v>0</v>
      </c>
      <c r="DM19" s="389">
        <v>0</v>
      </c>
      <c r="DN19" s="389">
        <v>0</v>
      </c>
      <c r="DO19" s="389">
        <v>0</v>
      </c>
      <c r="DP19" s="389">
        <v>0</v>
      </c>
      <c r="DQ19" s="406">
        <v>0</v>
      </c>
      <c r="DR19" s="389">
        <v>0</v>
      </c>
      <c r="DS19" s="389">
        <v>0</v>
      </c>
      <c r="DT19" s="389">
        <v>0</v>
      </c>
      <c r="DU19" s="389">
        <v>0</v>
      </c>
      <c r="DV19" s="406">
        <v>0</v>
      </c>
      <c r="DW19" s="389">
        <v>0</v>
      </c>
      <c r="DX19" s="389">
        <v>0</v>
      </c>
      <c r="DY19" s="389">
        <v>0</v>
      </c>
      <c r="DZ19" s="389">
        <v>0</v>
      </c>
      <c r="EA19" s="392">
        <v>0</v>
      </c>
      <c r="EB19" s="393">
        <v>0</v>
      </c>
      <c r="EC19" s="393">
        <v>0</v>
      </c>
      <c r="ED19" s="393">
        <v>0</v>
      </c>
      <c r="EE19" s="393">
        <v>0</v>
      </c>
      <c r="EF19" s="406">
        <v>0</v>
      </c>
      <c r="EG19" s="404">
        <v>0</v>
      </c>
      <c r="EH19" s="405">
        <v>0</v>
      </c>
      <c r="EI19" s="405">
        <v>0</v>
      </c>
      <c r="EJ19" s="393">
        <v>0</v>
      </c>
      <c r="EK19" s="407">
        <v>0</v>
      </c>
      <c r="EL19" s="395">
        <v>0</v>
      </c>
      <c r="EM19" s="403">
        <v>0</v>
      </c>
      <c r="EN19" s="388">
        <v>0</v>
      </c>
      <c r="EO19" s="404">
        <v>0</v>
      </c>
      <c r="EP19" s="405">
        <v>0</v>
      </c>
      <c r="EQ19" s="405">
        <v>0</v>
      </c>
      <c r="ER19" s="405">
        <v>0</v>
      </c>
      <c r="ES19" s="393">
        <v>0</v>
      </c>
      <c r="ET19" s="403">
        <v>0</v>
      </c>
      <c r="EU19" s="404">
        <v>0</v>
      </c>
      <c r="EV19" s="405">
        <v>0</v>
      </c>
      <c r="EW19" s="405">
        <v>0</v>
      </c>
      <c r="EX19" s="405">
        <v>0</v>
      </c>
      <c r="EY19" s="393">
        <v>0</v>
      </c>
      <c r="EZ19" s="403">
        <v>0</v>
      </c>
      <c r="FA19" s="404">
        <v>0</v>
      </c>
      <c r="FB19" s="405">
        <v>0</v>
      </c>
      <c r="FC19" s="405">
        <v>0</v>
      </c>
      <c r="FD19" s="405">
        <v>0</v>
      </c>
      <c r="FE19" s="393">
        <v>0</v>
      </c>
      <c r="FF19" s="403">
        <v>0</v>
      </c>
      <c r="FG19" s="389">
        <v>0</v>
      </c>
      <c r="FH19" s="389">
        <v>0</v>
      </c>
      <c r="FI19" s="389">
        <v>0</v>
      </c>
      <c r="FJ19" s="389">
        <v>0</v>
      </c>
      <c r="FK19" s="389">
        <v>0</v>
      </c>
      <c r="FL19" s="406">
        <v>0</v>
      </c>
      <c r="FM19" s="389">
        <v>0</v>
      </c>
      <c r="FN19" s="389">
        <v>0</v>
      </c>
      <c r="FO19" s="389">
        <v>0</v>
      </c>
      <c r="FP19" s="389">
        <v>0</v>
      </c>
      <c r="FQ19" s="389">
        <v>0</v>
      </c>
      <c r="FR19" s="406">
        <v>0</v>
      </c>
      <c r="FS19" s="389">
        <v>0</v>
      </c>
      <c r="FT19" s="389">
        <v>0</v>
      </c>
      <c r="FU19" s="389">
        <v>0</v>
      </c>
      <c r="FV19" s="389">
        <v>0</v>
      </c>
      <c r="FW19" s="389">
        <v>0</v>
      </c>
      <c r="FX19" s="406">
        <v>0</v>
      </c>
      <c r="FY19" s="393">
        <v>0</v>
      </c>
      <c r="FZ19" s="393">
        <v>0</v>
      </c>
      <c r="GA19" s="393">
        <v>0</v>
      </c>
      <c r="GB19" s="393">
        <v>0</v>
      </c>
      <c r="GC19" s="393">
        <v>0</v>
      </c>
      <c r="GD19" s="406">
        <v>0</v>
      </c>
      <c r="GE19" s="393">
        <v>0</v>
      </c>
      <c r="GF19" s="393">
        <v>0</v>
      </c>
      <c r="GG19" s="393">
        <v>0</v>
      </c>
      <c r="GH19" s="393">
        <v>0</v>
      </c>
      <c r="GI19" s="393">
        <v>0</v>
      </c>
      <c r="GJ19" s="392">
        <v>0</v>
      </c>
      <c r="GK19" s="389">
        <v>0</v>
      </c>
      <c r="GL19" s="389">
        <v>0</v>
      </c>
      <c r="GM19" s="389">
        <v>0</v>
      </c>
      <c r="GN19" s="389">
        <v>0</v>
      </c>
      <c r="GO19" s="389">
        <v>0</v>
      </c>
      <c r="GP19" s="407">
        <v>0</v>
      </c>
      <c r="GQ19" s="388">
        <v>0</v>
      </c>
      <c r="GR19" s="409">
        <v>0</v>
      </c>
      <c r="GS19" s="396">
        <v>0</v>
      </c>
      <c r="GT19" s="397">
        <v>0</v>
      </c>
      <c r="GU19" s="390">
        <v>0</v>
      </c>
      <c r="GV19" s="390">
        <v>0</v>
      </c>
      <c r="GW19" s="391">
        <v>0</v>
      </c>
      <c r="GX19" s="403">
        <v>0</v>
      </c>
      <c r="GY19" s="389">
        <v>0</v>
      </c>
      <c r="GZ19" s="389">
        <v>0</v>
      </c>
      <c r="HA19" s="389">
        <v>0</v>
      </c>
      <c r="HB19" s="389">
        <v>0</v>
      </c>
      <c r="HC19" s="406">
        <v>0</v>
      </c>
      <c r="HD19" s="389">
        <v>0</v>
      </c>
      <c r="HE19" s="389">
        <v>0</v>
      </c>
      <c r="HF19" s="389">
        <v>0</v>
      </c>
      <c r="HG19" s="389">
        <v>0</v>
      </c>
      <c r="HH19" s="406">
        <v>0</v>
      </c>
      <c r="HI19" s="389">
        <v>0</v>
      </c>
      <c r="HJ19" s="389">
        <v>0</v>
      </c>
      <c r="HK19" s="389">
        <v>0</v>
      </c>
      <c r="HL19" s="389">
        <v>0</v>
      </c>
      <c r="HM19" s="406">
        <v>0</v>
      </c>
      <c r="HN19" s="389">
        <v>0</v>
      </c>
      <c r="HO19" s="389">
        <v>0</v>
      </c>
      <c r="HP19" s="389">
        <v>0</v>
      </c>
      <c r="HQ19" s="389">
        <v>0</v>
      </c>
      <c r="HR19" s="392">
        <v>0</v>
      </c>
      <c r="HS19" s="393">
        <v>0</v>
      </c>
      <c r="HT19" s="393">
        <v>0</v>
      </c>
      <c r="HU19" s="393">
        <v>0</v>
      </c>
      <c r="HV19" s="393">
        <v>0</v>
      </c>
      <c r="HW19" s="406">
        <v>0</v>
      </c>
      <c r="HX19" s="404">
        <v>0</v>
      </c>
      <c r="HY19" s="405">
        <v>0</v>
      </c>
      <c r="HZ19" s="405">
        <v>0</v>
      </c>
      <c r="IA19" s="393">
        <v>0</v>
      </c>
      <c r="IB19" s="407">
        <v>0</v>
      </c>
      <c r="IC19" s="388">
        <v>0</v>
      </c>
      <c r="ID19" s="1464">
        <f t="shared" si="0"/>
        <v>0</v>
      </c>
      <c r="IE19" s="409">
        <v>0</v>
      </c>
      <c r="IF19" s="396">
        <v>0</v>
      </c>
      <c r="IG19" s="397">
        <v>0</v>
      </c>
      <c r="IH19" s="390">
        <v>0</v>
      </c>
      <c r="II19" s="390">
        <v>0</v>
      </c>
      <c r="IJ19" s="391">
        <v>0</v>
      </c>
      <c r="IK19" s="388">
        <v>0</v>
      </c>
      <c r="IL19" s="395">
        <v>0</v>
      </c>
      <c r="IM19" s="1465">
        <f t="shared" si="1"/>
        <v>0</v>
      </c>
      <c r="IN19" s="409">
        <v>5726</v>
      </c>
      <c r="IO19" s="396">
        <v>0</v>
      </c>
      <c r="IP19" s="397">
        <v>0</v>
      </c>
      <c r="IQ19" s="390">
        <v>0</v>
      </c>
      <c r="IR19" s="390">
        <v>0</v>
      </c>
      <c r="IS19" s="391">
        <v>0</v>
      </c>
      <c r="IT19" s="391">
        <v>0</v>
      </c>
      <c r="IU19" s="388">
        <v>0</v>
      </c>
      <c r="IV19" s="395">
        <v>5726</v>
      </c>
      <c r="IW19" s="1465">
        <f t="shared" si="2"/>
        <v>5726</v>
      </c>
      <c r="IX19" s="409">
        <v>32758</v>
      </c>
      <c r="IY19" s="396">
        <v>0</v>
      </c>
      <c r="IZ19" s="397">
        <v>0</v>
      </c>
      <c r="JA19" s="390">
        <v>0</v>
      </c>
      <c r="JB19" s="390">
        <v>0</v>
      </c>
      <c r="JC19" s="391">
        <v>0</v>
      </c>
      <c r="JD19" s="388">
        <v>0</v>
      </c>
      <c r="JE19" s="395">
        <v>32758</v>
      </c>
      <c r="JF19" s="399">
        <f t="shared" si="3"/>
        <v>32758</v>
      </c>
      <c r="JG19" s="408">
        <v>31539</v>
      </c>
      <c r="JH19" s="396">
        <v>0</v>
      </c>
      <c r="JI19" s="397">
        <v>0</v>
      </c>
      <c r="JJ19" s="390">
        <v>0</v>
      </c>
      <c r="JK19" s="390">
        <v>0</v>
      </c>
      <c r="JL19" s="391">
        <v>0</v>
      </c>
      <c r="JM19" s="388">
        <v>0</v>
      </c>
      <c r="JN19" s="395">
        <v>31539</v>
      </c>
      <c r="JO19" s="388">
        <v>70023</v>
      </c>
      <c r="JP19" s="388">
        <v>0</v>
      </c>
      <c r="JQ19" s="388">
        <v>0</v>
      </c>
      <c r="JR19" s="403">
        <v>70023</v>
      </c>
      <c r="JS19" s="400">
        <v>1</v>
      </c>
    </row>
    <row r="20" spans="1:279" hidden="1" x14ac:dyDescent="0.35">
      <c r="A20" s="401">
        <v>484</v>
      </c>
      <c r="B20" s="410">
        <v>2</v>
      </c>
      <c r="C20" s="402" t="s">
        <v>53</v>
      </c>
      <c r="D20" s="403">
        <v>0</v>
      </c>
      <c r="E20" s="388">
        <v>0</v>
      </c>
      <c r="F20" s="404">
        <v>0</v>
      </c>
      <c r="G20" s="405">
        <v>0</v>
      </c>
      <c r="H20" s="405">
        <v>0</v>
      </c>
      <c r="I20" s="405">
        <v>0</v>
      </c>
      <c r="J20" s="393">
        <v>0</v>
      </c>
      <c r="K20" s="403">
        <v>0</v>
      </c>
      <c r="L20" s="404">
        <v>0</v>
      </c>
      <c r="M20" s="405">
        <v>0</v>
      </c>
      <c r="N20" s="405">
        <v>0</v>
      </c>
      <c r="O20" s="405">
        <v>0</v>
      </c>
      <c r="P20" s="393">
        <v>0</v>
      </c>
      <c r="Q20" s="403">
        <v>0</v>
      </c>
      <c r="R20" s="404">
        <v>0</v>
      </c>
      <c r="S20" s="405">
        <v>0</v>
      </c>
      <c r="T20" s="405">
        <v>0</v>
      </c>
      <c r="U20" s="405">
        <v>0</v>
      </c>
      <c r="V20" s="393">
        <v>0</v>
      </c>
      <c r="W20" s="403">
        <v>0</v>
      </c>
      <c r="X20" s="389">
        <v>0</v>
      </c>
      <c r="Y20" s="389">
        <v>0</v>
      </c>
      <c r="Z20" s="389">
        <v>0</v>
      </c>
      <c r="AA20" s="389">
        <v>0</v>
      </c>
      <c r="AB20" s="389">
        <v>0</v>
      </c>
      <c r="AC20" s="406">
        <v>0</v>
      </c>
      <c r="AD20" s="389">
        <v>0</v>
      </c>
      <c r="AE20" s="389">
        <v>0</v>
      </c>
      <c r="AF20" s="389">
        <v>0</v>
      </c>
      <c r="AG20" s="389">
        <v>0</v>
      </c>
      <c r="AH20" s="389">
        <v>0</v>
      </c>
      <c r="AI20" s="392">
        <v>0</v>
      </c>
      <c r="AJ20" s="389">
        <v>0</v>
      </c>
      <c r="AK20" s="389">
        <v>0</v>
      </c>
      <c r="AL20" s="389">
        <v>0</v>
      </c>
      <c r="AM20" s="389">
        <v>0</v>
      </c>
      <c r="AN20" s="389">
        <v>0</v>
      </c>
      <c r="AO20" s="406">
        <v>0</v>
      </c>
      <c r="AP20" s="393">
        <v>0</v>
      </c>
      <c r="AQ20" s="393">
        <v>0</v>
      </c>
      <c r="AR20" s="393">
        <v>0</v>
      </c>
      <c r="AS20" s="393">
        <v>0</v>
      </c>
      <c r="AT20" s="393">
        <v>0</v>
      </c>
      <c r="AU20" s="406">
        <v>0</v>
      </c>
      <c r="AV20" s="393">
        <v>0</v>
      </c>
      <c r="AW20" s="393">
        <v>0</v>
      </c>
      <c r="AX20" s="393">
        <v>0</v>
      </c>
      <c r="AY20" s="393">
        <v>0</v>
      </c>
      <c r="AZ20" s="393">
        <v>0</v>
      </c>
      <c r="BA20" s="392">
        <v>0</v>
      </c>
      <c r="BB20" s="393">
        <v>0</v>
      </c>
      <c r="BC20" s="393">
        <v>0</v>
      </c>
      <c r="BD20" s="393">
        <v>0</v>
      </c>
      <c r="BE20" s="393">
        <v>0</v>
      </c>
      <c r="BF20" s="393">
        <v>0</v>
      </c>
      <c r="BG20" s="392">
        <v>0</v>
      </c>
      <c r="BH20" s="389">
        <v>0</v>
      </c>
      <c r="BI20" s="389">
        <v>0</v>
      </c>
      <c r="BJ20" s="389">
        <v>0</v>
      </c>
      <c r="BK20" s="389">
        <v>0</v>
      </c>
      <c r="BL20" s="389">
        <v>0</v>
      </c>
      <c r="BM20" s="407">
        <v>0</v>
      </c>
      <c r="BN20" s="395">
        <v>0</v>
      </c>
      <c r="BO20" s="408">
        <v>0</v>
      </c>
      <c r="BP20" s="396">
        <v>0</v>
      </c>
      <c r="BQ20" s="397">
        <v>0</v>
      </c>
      <c r="BR20" s="390">
        <v>0</v>
      </c>
      <c r="BS20" s="390">
        <v>0</v>
      </c>
      <c r="BT20" s="398">
        <v>0</v>
      </c>
      <c r="BU20" s="403">
        <v>0</v>
      </c>
      <c r="BV20" s="389">
        <v>0</v>
      </c>
      <c r="BW20" s="389">
        <v>0</v>
      </c>
      <c r="BX20" s="389">
        <v>0</v>
      </c>
      <c r="BY20" s="389">
        <v>0</v>
      </c>
      <c r="BZ20" s="406">
        <v>0</v>
      </c>
      <c r="CA20" s="389">
        <v>0</v>
      </c>
      <c r="CB20" s="389">
        <v>0</v>
      </c>
      <c r="CC20" s="389">
        <v>0</v>
      </c>
      <c r="CD20" s="389">
        <v>0</v>
      </c>
      <c r="CE20" s="406">
        <v>0</v>
      </c>
      <c r="CF20" s="389">
        <v>0</v>
      </c>
      <c r="CG20" s="389">
        <v>0</v>
      </c>
      <c r="CH20" s="389">
        <v>0</v>
      </c>
      <c r="CI20" s="389">
        <v>0</v>
      </c>
      <c r="CJ20" s="406">
        <v>0</v>
      </c>
      <c r="CK20" s="393">
        <v>0</v>
      </c>
      <c r="CL20" s="393">
        <v>0</v>
      </c>
      <c r="CM20" s="393">
        <v>0</v>
      </c>
      <c r="CN20" s="393">
        <v>0</v>
      </c>
      <c r="CO20" s="392">
        <v>0</v>
      </c>
      <c r="CP20" s="393">
        <v>0</v>
      </c>
      <c r="CQ20" s="393">
        <v>0</v>
      </c>
      <c r="CR20" s="393">
        <v>0</v>
      </c>
      <c r="CS20" s="393">
        <v>0</v>
      </c>
      <c r="CT20" s="392">
        <v>0</v>
      </c>
      <c r="CU20" s="404">
        <v>0</v>
      </c>
      <c r="CV20" s="405">
        <v>0</v>
      </c>
      <c r="CW20" s="405">
        <v>0</v>
      </c>
      <c r="CX20" s="393">
        <v>0</v>
      </c>
      <c r="CY20" s="407">
        <v>0</v>
      </c>
      <c r="CZ20" s="395">
        <v>0</v>
      </c>
      <c r="DA20" s="409">
        <v>0</v>
      </c>
      <c r="DB20" s="396">
        <v>0</v>
      </c>
      <c r="DC20" s="397">
        <v>0</v>
      </c>
      <c r="DD20" s="390">
        <v>0</v>
      </c>
      <c r="DE20" s="390">
        <v>0</v>
      </c>
      <c r="DF20" s="398">
        <v>0</v>
      </c>
      <c r="DG20" s="403">
        <v>0</v>
      </c>
      <c r="DH20" s="389">
        <v>0</v>
      </c>
      <c r="DI20" s="389">
        <v>0</v>
      </c>
      <c r="DJ20" s="389">
        <v>0</v>
      </c>
      <c r="DK20" s="389">
        <v>0</v>
      </c>
      <c r="DL20" s="406">
        <v>0</v>
      </c>
      <c r="DM20" s="389">
        <v>0</v>
      </c>
      <c r="DN20" s="389">
        <v>0</v>
      </c>
      <c r="DO20" s="389">
        <v>0</v>
      </c>
      <c r="DP20" s="389">
        <v>0</v>
      </c>
      <c r="DQ20" s="406">
        <v>0</v>
      </c>
      <c r="DR20" s="389">
        <v>0</v>
      </c>
      <c r="DS20" s="389">
        <v>0</v>
      </c>
      <c r="DT20" s="389">
        <v>0</v>
      </c>
      <c r="DU20" s="389">
        <v>0</v>
      </c>
      <c r="DV20" s="406">
        <v>0</v>
      </c>
      <c r="DW20" s="389">
        <v>0</v>
      </c>
      <c r="DX20" s="389">
        <v>0</v>
      </c>
      <c r="DY20" s="389">
        <v>0</v>
      </c>
      <c r="DZ20" s="389">
        <v>0</v>
      </c>
      <c r="EA20" s="392">
        <v>0</v>
      </c>
      <c r="EB20" s="393">
        <v>0</v>
      </c>
      <c r="EC20" s="393">
        <v>0</v>
      </c>
      <c r="ED20" s="393">
        <v>0</v>
      </c>
      <c r="EE20" s="393">
        <v>0</v>
      </c>
      <c r="EF20" s="406">
        <v>0</v>
      </c>
      <c r="EG20" s="404">
        <v>0</v>
      </c>
      <c r="EH20" s="405">
        <v>0</v>
      </c>
      <c r="EI20" s="405">
        <v>0</v>
      </c>
      <c r="EJ20" s="393">
        <v>0</v>
      </c>
      <c r="EK20" s="407">
        <v>0</v>
      </c>
      <c r="EL20" s="395">
        <v>0</v>
      </c>
      <c r="EM20" s="403">
        <v>0</v>
      </c>
      <c r="EN20" s="388">
        <v>0</v>
      </c>
      <c r="EO20" s="404">
        <v>0</v>
      </c>
      <c r="EP20" s="405">
        <v>0</v>
      </c>
      <c r="EQ20" s="405">
        <v>0</v>
      </c>
      <c r="ER20" s="405">
        <v>0</v>
      </c>
      <c r="ES20" s="393">
        <v>0</v>
      </c>
      <c r="ET20" s="403">
        <v>0</v>
      </c>
      <c r="EU20" s="404">
        <v>0</v>
      </c>
      <c r="EV20" s="405">
        <v>0</v>
      </c>
      <c r="EW20" s="405">
        <v>0</v>
      </c>
      <c r="EX20" s="405">
        <v>0</v>
      </c>
      <c r="EY20" s="393">
        <v>0</v>
      </c>
      <c r="EZ20" s="403">
        <v>0</v>
      </c>
      <c r="FA20" s="404">
        <v>0</v>
      </c>
      <c r="FB20" s="405">
        <v>0</v>
      </c>
      <c r="FC20" s="405">
        <v>0</v>
      </c>
      <c r="FD20" s="405">
        <v>0</v>
      </c>
      <c r="FE20" s="393">
        <v>0</v>
      </c>
      <c r="FF20" s="403">
        <v>0</v>
      </c>
      <c r="FG20" s="389">
        <v>0</v>
      </c>
      <c r="FH20" s="389">
        <v>0</v>
      </c>
      <c r="FI20" s="389">
        <v>0</v>
      </c>
      <c r="FJ20" s="389">
        <v>0</v>
      </c>
      <c r="FK20" s="389">
        <v>0</v>
      </c>
      <c r="FL20" s="406">
        <v>0</v>
      </c>
      <c r="FM20" s="389">
        <v>0</v>
      </c>
      <c r="FN20" s="389">
        <v>0</v>
      </c>
      <c r="FO20" s="389">
        <v>0</v>
      </c>
      <c r="FP20" s="389">
        <v>0</v>
      </c>
      <c r="FQ20" s="389">
        <v>0</v>
      </c>
      <c r="FR20" s="406">
        <v>0</v>
      </c>
      <c r="FS20" s="389">
        <v>0</v>
      </c>
      <c r="FT20" s="389">
        <v>0</v>
      </c>
      <c r="FU20" s="389">
        <v>0</v>
      </c>
      <c r="FV20" s="389">
        <v>0</v>
      </c>
      <c r="FW20" s="389">
        <v>0</v>
      </c>
      <c r="FX20" s="406">
        <v>0</v>
      </c>
      <c r="FY20" s="393">
        <v>0</v>
      </c>
      <c r="FZ20" s="393">
        <v>0</v>
      </c>
      <c r="GA20" s="393">
        <v>0</v>
      </c>
      <c r="GB20" s="393">
        <v>0</v>
      </c>
      <c r="GC20" s="393">
        <v>0</v>
      </c>
      <c r="GD20" s="406">
        <v>0</v>
      </c>
      <c r="GE20" s="393">
        <v>0</v>
      </c>
      <c r="GF20" s="393">
        <v>0</v>
      </c>
      <c r="GG20" s="393">
        <v>0</v>
      </c>
      <c r="GH20" s="393">
        <v>0</v>
      </c>
      <c r="GI20" s="393">
        <v>0</v>
      </c>
      <c r="GJ20" s="392">
        <v>0</v>
      </c>
      <c r="GK20" s="389">
        <v>0</v>
      </c>
      <c r="GL20" s="389">
        <v>0</v>
      </c>
      <c r="GM20" s="389">
        <v>0</v>
      </c>
      <c r="GN20" s="389">
        <v>0</v>
      </c>
      <c r="GO20" s="389">
        <v>0</v>
      </c>
      <c r="GP20" s="407">
        <v>0</v>
      </c>
      <c r="GQ20" s="388">
        <v>0</v>
      </c>
      <c r="GR20" s="409">
        <v>0</v>
      </c>
      <c r="GS20" s="396">
        <v>0</v>
      </c>
      <c r="GT20" s="397">
        <v>0</v>
      </c>
      <c r="GU20" s="390">
        <v>0</v>
      </c>
      <c r="GV20" s="390">
        <v>0</v>
      </c>
      <c r="GW20" s="391">
        <v>0</v>
      </c>
      <c r="GX20" s="403">
        <v>0</v>
      </c>
      <c r="GY20" s="389">
        <v>0</v>
      </c>
      <c r="GZ20" s="389">
        <v>0</v>
      </c>
      <c r="HA20" s="389">
        <v>0</v>
      </c>
      <c r="HB20" s="389">
        <v>0</v>
      </c>
      <c r="HC20" s="406">
        <v>0</v>
      </c>
      <c r="HD20" s="389">
        <v>0</v>
      </c>
      <c r="HE20" s="389">
        <v>0</v>
      </c>
      <c r="HF20" s="389">
        <v>0</v>
      </c>
      <c r="HG20" s="389">
        <v>0</v>
      </c>
      <c r="HH20" s="406">
        <v>0</v>
      </c>
      <c r="HI20" s="389">
        <v>0</v>
      </c>
      <c r="HJ20" s="389">
        <v>0</v>
      </c>
      <c r="HK20" s="389">
        <v>0</v>
      </c>
      <c r="HL20" s="389">
        <v>0</v>
      </c>
      <c r="HM20" s="406">
        <v>0</v>
      </c>
      <c r="HN20" s="389">
        <v>0</v>
      </c>
      <c r="HO20" s="389">
        <v>0</v>
      </c>
      <c r="HP20" s="389">
        <v>0</v>
      </c>
      <c r="HQ20" s="389">
        <v>0</v>
      </c>
      <c r="HR20" s="392">
        <v>0</v>
      </c>
      <c r="HS20" s="393">
        <v>0</v>
      </c>
      <c r="HT20" s="393">
        <v>0</v>
      </c>
      <c r="HU20" s="393">
        <v>0</v>
      </c>
      <c r="HV20" s="393">
        <v>0</v>
      </c>
      <c r="HW20" s="406">
        <v>0</v>
      </c>
      <c r="HX20" s="404">
        <v>0</v>
      </c>
      <c r="HY20" s="405">
        <v>0</v>
      </c>
      <c r="HZ20" s="405">
        <v>0</v>
      </c>
      <c r="IA20" s="393">
        <v>0</v>
      </c>
      <c r="IB20" s="407">
        <v>0</v>
      </c>
      <c r="IC20" s="388">
        <v>0</v>
      </c>
      <c r="ID20" s="396">
        <f t="shared" si="0"/>
        <v>0</v>
      </c>
      <c r="IE20" s="408">
        <v>0</v>
      </c>
      <c r="IF20" s="396">
        <v>0</v>
      </c>
      <c r="IG20" s="397">
        <v>0</v>
      </c>
      <c r="IH20" s="390">
        <v>0</v>
      </c>
      <c r="II20" s="390">
        <v>0</v>
      </c>
      <c r="IJ20" s="391">
        <v>0</v>
      </c>
      <c r="IK20" s="388">
        <v>0</v>
      </c>
      <c r="IL20" s="395">
        <v>0</v>
      </c>
      <c r="IM20" s="399">
        <f t="shared" si="1"/>
        <v>0</v>
      </c>
      <c r="IN20" s="408">
        <v>0</v>
      </c>
      <c r="IO20" s="396">
        <v>0</v>
      </c>
      <c r="IP20" s="397">
        <v>0</v>
      </c>
      <c r="IQ20" s="390">
        <v>0</v>
      </c>
      <c r="IR20" s="390">
        <v>0</v>
      </c>
      <c r="IS20" s="391">
        <v>0</v>
      </c>
      <c r="IT20" s="391">
        <v>0</v>
      </c>
      <c r="IU20" s="388">
        <v>0</v>
      </c>
      <c r="IV20" s="395">
        <v>0</v>
      </c>
      <c r="IW20" s="399">
        <f t="shared" si="2"/>
        <v>0</v>
      </c>
      <c r="IX20" s="408">
        <v>0</v>
      </c>
      <c r="IY20" s="396">
        <v>0</v>
      </c>
      <c r="IZ20" s="397">
        <v>0</v>
      </c>
      <c r="JA20" s="390">
        <v>0</v>
      </c>
      <c r="JB20" s="390">
        <v>0</v>
      </c>
      <c r="JC20" s="391">
        <v>0</v>
      </c>
      <c r="JD20" s="388">
        <v>0</v>
      </c>
      <c r="JE20" s="395">
        <v>0</v>
      </c>
      <c r="JF20" s="399">
        <f t="shared" si="3"/>
        <v>0</v>
      </c>
      <c r="JG20" s="408">
        <v>0</v>
      </c>
      <c r="JH20" s="396">
        <v>0</v>
      </c>
      <c r="JI20" s="397">
        <v>0</v>
      </c>
      <c r="JJ20" s="390">
        <v>0</v>
      </c>
      <c r="JK20" s="390">
        <v>0</v>
      </c>
      <c r="JL20" s="391">
        <v>0</v>
      </c>
      <c r="JM20" s="388">
        <v>0</v>
      </c>
      <c r="JN20" s="395">
        <v>0</v>
      </c>
      <c r="JO20" s="388">
        <v>0</v>
      </c>
      <c r="JP20" s="388">
        <v>0</v>
      </c>
      <c r="JQ20" s="388">
        <v>0</v>
      </c>
      <c r="JR20" s="403">
        <v>0</v>
      </c>
      <c r="JS20" s="400">
        <v>0</v>
      </c>
    </row>
    <row r="21" spans="1:279" hidden="1" x14ac:dyDescent="0.35">
      <c r="A21" s="401">
        <v>484</v>
      </c>
      <c r="B21" s="410">
        <v>2</v>
      </c>
      <c r="C21" s="402" t="s">
        <v>45</v>
      </c>
      <c r="D21" s="403">
        <v>0</v>
      </c>
      <c r="E21" s="388">
        <v>0</v>
      </c>
      <c r="F21" s="404">
        <v>0</v>
      </c>
      <c r="G21" s="405">
        <v>0</v>
      </c>
      <c r="H21" s="405">
        <v>0</v>
      </c>
      <c r="I21" s="405">
        <v>0</v>
      </c>
      <c r="J21" s="393">
        <v>0</v>
      </c>
      <c r="K21" s="403">
        <v>0</v>
      </c>
      <c r="L21" s="404">
        <v>0</v>
      </c>
      <c r="M21" s="405">
        <v>0</v>
      </c>
      <c r="N21" s="405">
        <v>0</v>
      </c>
      <c r="O21" s="405">
        <v>0</v>
      </c>
      <c r="P21" s="393">
        <v>0</v>
      </c>
      <c r="Q21" s="403">
        <v>0</v>
      </c>
      <c r="R21" s="404">
        <v>0</v>
      </c>
      <c r="S21" s="405">
        <v>0</v>
      </c>
      <c r="T21" s="405">
        <v>0</v>
      </c>
      <c r="U21" s="405">
        <v>0</v>
      </c>
      <c r="V21" s="393">
        <v>0</v>
      </c>
      <c r="W21" s="403">
        <v>0</v>
      </c>
      <c r="X21" s="389">
        <v>0</v>
      </c>
      <c r="Y21" s="389">
        <v>0</v>
      </c>
      <c r="Z21" s="389">
        <v>0</v>
      </c>
      <c r="AA21" s="389">
        <v>0</v>
      </c>
      <c r="AB21" s="389">
        <v>0</v>
      </c>
      <c r="AC21" s="406">
        <v>0</v>
      </c>
      <c r="AD21" s="389">
        <v>0</v>
      </c>
      <c r="AE21" s="389">
        <v>0</v>
      </c>
      <c r="AF21" s="389">
        <v>0</v>
      </c>
      <c r="AG21" s="389">
        <v>0</v>
      </c>
      <c r="AH21" s="389">
        <v>0</v>
      </c>
      <c r="AI21" s="392">
        <v>0</v>
      </c>
      <c r="AJ21" s="389">
        <v>0</v>
      </c>
      <c r="AK21" s="389">
        <v>0</v>
      </c>
      <c r="AL21" s="389">
        <v>0</v>
      </c>
      <c r="AM21" s="389">
        <v>0</v>
      </c>
      <c r="AN21" s="389">
        <v>0</v>
      </c>
      <c r="AO21" s="406">
        <v>0</v>
      </c>
      <c r="AP21" s="393">
        <v>0</v>
      </c>
      <c r="AQ21" s="393">
        <v>0</v>
      </c>
      <c r="AR21" s="393">
        <v>0</v>
      </c>
      <c r="AS21" s="393">
        <v>0</v>
      </c>
      <c r="AT21" s="393">
        <v>0</v>
      </c>
      <c r="AU21" s="406">
        <v>0</v>
      </c>
      <c r="AV21" s="393">
        <v>0</v>
      </c>
      <c r="AW21" s="393">
        <v>0</v>
      </c>
      <c r="AX21" s="393">
        <v>0</v>
      </c>
      <c r="AY21" s="393">
        <v>0</v>
      </c>
      <c r="AZ21" s="393">
        <v>0</v>
      </c>
      <c r="BA21" s="392">
        <v>0</v>
      </c>
      <c r="BB21" s="393">
        <v>0</v>
      </c>
      <c r="BC21" s="393">
        <v>0</v>
      </c>
      <c r="BD21" s="393">
        <v>0</v>
      </c>
      <c r="BE21" s="393">
        <v>0</v>
      </c>
      <c r="BF21" s="393">
        <v>0</v>
      </c>
      <c r="BG21" s="392">
        <v>0</v>
      </c>
      <c r="BH21" s="389">
        <v>0</v>
      </c>
      <c r="BI21" s="389">
        <v>0</v>
      </c>
      <c r="BJ21" s="389">
        <v>0</v>
      </c>
      <c r="BK21" s="389">
        <v>0</v>
      </c>
      <c r="BL21" s="389">
        <v>0</v>
      </c>
      <c r="BM21" s="407">
        <v>0</v>
      </c>
      <c r="BN21" s="395">
        <v>0</v>
      </c>
      <c r="BO21" s="408">
        <v>0</v>
      </c>
      <c r="BP21" s="396">
        <v>0</v>
      </c>
      <c r="BQ21" s="397">
        <v>0</v>
      </c>
      <c r="BR21" s="390">
        <v>0</v>
      </c>
      <c r="BS21" s="390">
        <v>0</v>
      </c>
      <c r="BT21" s="398">
        <v>0</v>
      </c>
      <c r="BU21" s="403">
        <v>0</v>
      </c>
      <c r="BV21" s="389">
        <v>0</v>
      </c>
      <c r="BW21" s="389">
        <v>0</v>
      </c>
      <c r="BX21" s="389">
        <v>0</v>
      </c>
      <c r="BY21" s="389">
        <v>0</v>
      </c>
      <c r="BZ21" s="406">
        <v>0</v>
      </c>
      <c r="CA21" s="389">
        <v>0</v>
      </c>
      <c r="CB21" s="389">
        <v>0</v>
      </c>
      <c r="CC21" s="389">
        <v>0</v>
      </c>
      <c r="CD21" s="389">
        <v>0</v>
      </c>
      <c r="CE21" s="406">
        <v>0</v>
      </c>
      <c r="CF21" s="389">
        <v>0</v>
      </c>
      <c r="CG21" s="389">
        <v>0</v>
      </c>
      <c r="CH21" s="389">
        <v>0</v>
      </c>
      <c r="CI21" s="389">
        <v>0</v>
      </c>
      <c r="CJ21" s="406">
        <v>0</v>
      </c>
      <c r="CK21" s="393">
        <v>0</v>
      </c>
      <c r="CL21" s="393">
        <v>0</v>
      </c>
      <c r="CM21" s="393">
        <v>0</v>
      </c>
      <c r="CN21" s="393">
        <v>0</v>
      </c>
      <c r="CO21" s="392">
        <v>0</v>
      </c>
      <c r="CP21" s="393">
        <v>0</v>
      </c>
      <c r="CQ21" s="393">
        <v>0</v>
      </c>
      <c r="CR21" s="393">
        <v>0</v>
      </c>
      <c r="CS21" s="393">
        <v>0</v>
      </c>
      <c r="CT21" s="392">
        <v>0</v>
      </c>
      <c r="CU21" s="404">
        <v>0</v>
      </c>
      <c r="CV21" s="405">
        <v>0</v>
      </c>
      <c r="CW21" s="405">
        <v>0</v>
      </c>
      <c r="CX21" s="393">
        <v>0</v>
      </c>
      <c r="CY21" s="407">
        <v>0</v>
      </c>
      <c r="CZ21" s="395">
        <v>0</v>
      </c>
      <c r="DA21" s="409">
        <v>0</v>
      </c>
      <c r="DB21" s="396">
        <v>0</v>
      </c>
      <c r="DC21" s="397">
        <v>0</v>
      </c>
      <c r="DD21" s="390">
        <v>0</v>
      </c>
      <c r="DE21" s="390">
        <v>0</v>
      </c>
      <c r="DF21" s="398">
        <v>0</v>
      </c>
      <c r="DG21" s="403">
        <v>0</v>
      </c>
      <c r="DH21" s="389">
        <v>0</v>
      </c>
      <c r="DI21" s="389">
        <v>0</v>
      </c>
      <c r="DJ21" s="389">
        <v>0</v>
      </c>
      <c r="DK21" s="389">
        <v>0</v>
      </c>
      <c r="DL21" s="406">
        <v>0</v>
      </c>
      <c r="DM21" s="389">
        <v>0</v>
      </c>
      <c r="DN21" s="389">
        <v>0</v>
      </c>
      <c r="DO21" s="389">
        <v>0</v>
      </c>
      <c r="DP21" s="389">
        <v>0</v>
      </c>
      <c r="DQ21" s="406">
        <v>0</v>
      </c>
      <c r="DR21" s="389">
        <v>0</v>
      </c>
      <c r="DS21" s="389">
        <v>0</v>
      </c>
      <c r="DT21" s="389">
        <v>0</v>
      </c>
      <c r="DU21" s="389">
        <v>0</v>
      </c>
      <c r="DV21" s="406">
        <v>0</v>
      </c>
      <c r="DW21" s="389">
        <v>0</v>
      </c>
      <c r="DX21" s="389">
        <v>0</v>
      </c>
      <c r="DY21" s="389">
        <v>0</v>
      </c>
      <c r="DZ21" s="389">
        <v>0</v>
      </c>
      <c r="EA21" s="392">
        <v>0</v>
      </c>
      <c r="EB21" s="393">
        <v>0</v>
      </c>
      <c r="EC21" s="393">
        <v>0</v>
      </c>
      <c r="ED21" s="393">
        <v>0</v>
      </c>
      <c r="EE21" s="393">
        <v>0</v>
      </c>
      <c r="EF21" s="406">
        <v>0</v>
      </c>
      <c r="EG21" s="404">
        <v>0</v>
      </c>
      <c r="EH21" s="405">
        <v>0</v>
      </c>
      <c r="EI21" s="405">
        <v>0</v>
      </c>
      <c r="EJ21" s="393">
        <v>0</v>
      </c>
      <c r="EK21" s="407">
        <v>0</v>
      </c>
      <c r="EL21" s="395">
        <v>0</v>
      </c>
      <c r="EM21" s="403">
        <v>0</v>
      </c>
      <c r="EN21" s="388">
        <v>0</v>
      </c>
      <c r="EO21" s="404">
        <v>0</v>
      </c>
      <c r="EP21" s="405">
        <v>0</v>
      </c>
      <c r="EQ21" s="405">
        <v>0</v>
      </c>
      <c r="ER21" s="405">
        <v>0</v>
      </c>
      <c r="ES21" s="393">
        <v>0</v>
      </c>
      <c r="ET21" s="403">
        <v>0</v>
      </c>
      <c r="EU21" s="404">
        <v>0</v>
      </c>
      <c r="EV21" s="405">
        <v>0</v>
      </c>
      <c r="EW21" s="405">
        <v>0</v>
      </c>
      <c r="EX21" s="405">
        <v>0</v>
      </c>
      <c r="EY21" s="393">
        <v>0</v>
      </c>
      <c r="EZ21" s="403">
        <v>0</v>
      </c>
      <c r="FA21" s="404">
        <v>0</v>
      </c>
      <c r="FB21" s="405">
        <v>0</v>
      </c>
      <c r="FC21" s="405">
        <v>0</v>
      </c>
      <c r="FD21" s="405">
        <v>0</v>
      </c>
      <c r="FE21" s="393">
        <v>0</v>
      </c>
      <c r="FF21" s="403">
        <v>0</v>
      </c>
      <c r="FG21" s="389">
        <v>0</v>
      </c>
      <c r="FH21" s="389">
        <v>0</v>
      </c>
      <c r="FI21" s="389">
        <v>0</v>
      </c>
      <c r="FJ21" s="389">
        <v>0</v>
      </c>
      <c r="FK21" s="389">
        <v>0</v>
      </c>
      <c r="FL21" s="406">
        <v>0</v>
      </c>
      <c r="FM21" s="389">
        <v>0</v>
      </c>
      <c r="FN21" s="389">
        <v>0</v>
      </c>
      <c r="FO21" s="389">
        <v>0</v>
      </c>
      <c r="FP21" s="389">
        <v>0</v>
      </c>
      <c r="FQ21" s="389">
        <v>0</v>
      </c>
      <c r="FR21" s="406">
        <v>0</v>
      </c>
      <c r="FS21" s="389">
        <v>0</v>
      </c>
      <c r="FT21" s="389">
        <v>0</v>
      </c>
      <c r="FU21" s="389">
        <v>0</v>
      </c>
      <c r="FV21" s="389">
        <v>0</v>
      </c>
      <c r="FW21" s="389">
        <v>0</v>
      </c>
      <c r="FX21" s="406">
        <v>0</v>
      </c>
      <c r="FY21" s="393">
        <v>0</v>
      </c>
      <c r="FZ21" s="393">
        <v>0</v>
      </c>
      <c r="GA21" s="393">
        <v>0</v>
      </c>
      <c r="GB21" s="393">
        <v>0</v>
      </c>
      <c r="GC21" s="393">
        <v>0</v>
      </c>
      <c r="GD21" s="406">
        <v>0</v>
      </c>
      <c r="GE21" s="393">
        <v>0</v>
      </c>
      <c r="GF21" s="393">
        <v>0</v>
      </c>
      <c r="GG21" s="393">
        <v>0</v>
      </c>
      <c r="GH21" s="393">
        <v>0</v>
      </c>
      <c r="GI21" s="393">
        <v>0</v>
      </c>
      <c r="GJ21" s="392">
        <v>0</v>
      </c>
      <c r="GK21" s="389">
        <v>0</v>
      </c>
      <c r="GL21" s="389">
        <v>0</v>
      </c>
      <c r="GM21" s="389">
        <v>0</v>
      </c>
      <c r="GN21" s="389">
        <v>0</v>
      </c>
      <c r="GO21" s="389">
        <v>0</v>
      </c>
      <c r="GP21" s="407">
        <v>0</v>
      </c>
      <c r="GQ21" s="388">
        <v>0</v>
      </c>
      <c r="GR21" s="409">
        <v>0</v>
      </c>
      <c r="GS21" s="396">
        <v>0</v>
      </c>
      <c r="GT21" s="397">
        <v>0</v>
      </c>
      <c r="GU21" s="390">
        <v>0</v>
      </c>
      <c r="GV21" s="390">
        <v>0</v>
      </c>
      <c r="GW21" s="391">
        <v>0</v>
      </c>
      <c r="GX21" s="403">
        <v>0</v>
      </c>
      <c r="GY21" s="389">
        <v>0</v>
      </c>
      <c r="GZ21" s="389">
        <v>0</v>
      </c>
      <c r="HA21" s="389">
        <v>0</v>
      </c>
      <c r="HB21" s="389">
        <v>0</v>
      </c>
      <c r="HC21" s="406">
        <v>0</v>
      </c>
      <c r="HD21" s="389">
        <v>0</v>
      </c>
      <c r="HE21" s="389">
        <v>0</v>
      </c>
      <c r="HF21" s="389">
        <v>0</v>
      </c>
      <c r="HG21" s="389">
        <v>0</v>
      </c>
      <c r="HH21" s="406">
        <v>0</v>
      </c>
      <c r="HI21" s="389">
        <v>0</v>
      </c>
      <c r="HJ21" s="389">
        <v>0</v>
      </c>
      <c r="HK21" s="389">
        <v>0</v>
      </c>
      <c r="HL21" s="389">
        <v>0</v>
      </c>
      <c r="HM21" s="406">
        <v>0</v>
      </c>
      <c r="HN21" s="389">
        <v>0</v>
      </c>
      <c r="HO21" s="389">
        <v>0</v>
      </c>
      <c r="HP21" s="389">
        <v>0</v>
      </c>
      <c r="HQ21" s="389">
        <v>0</v>
      </c>
      <c r="HR21" s="392">
        <v>0</v>
      </c>
      <c r="HS21" s="393">
        <v>0</v>
      </c>
      <c r="HT21" s="393">
        <v>0</v>
      </c>
      <c r="HU21" s="393">
        <v>0</v>
      </c>
      <c r="HV21" s="393">
        <v>0</v>
      </c>
      <c r="HW21" s="406">
        <v>0</v>
      </c>
      <c r="HX21" s="404">
        <v>0</v>
      </c>
      <c r="HY21" s="405">
        <v>0</v>
      </c>
      <c r="HZ21" s="405">
        <v>0</v>
      </c>
      <c r="IA21" s="393">
        <v>0</v>
      </c>
      <c r="IB21" s="407">
        <v>0</v>
      </c>
      <c r="IC21" s="388">
        <v>0</v>
      </c>
      <c r="ID21" s="396">
        <f t="shared" si="0"/>
        <v>0</v>
      </c>
      <c r="IE21" s="408">
        <v>0</v>
      </c>
      <c r="IF21" s="396">
        <v>0</v>
      </c>
      <c r="IG21" s="397">
        <v>0</v>
      </c>
      <c r="IH21" s="390">
        <v>0</v>
      </c>
      <c r="II21" s="390">
        <v>0</v>
      </c>
      <c r="IJ21" s="391">
        <v>0</v>
      </c>
      <c r="IK21" s="388">
        <v>0</v>
      </c>
      <c r="IL21" s="395">
        <v>0</v>
      </c>
      <c r="IM21" s="399">
        <f t="shared" si="1"/>
        <v>0</v>
      </c>
      <c r="IN21" s="408">
        <v>0</v>
      </c>
      <c r="IO21" s="396">
        <v>0</v>
      </c>
      <c r="IP21" s="397">
        <v>0</v>
      </c>
      <c r="IQ21" s="390">
        <v>0</v>
      </c>
      <c r="IR21" s="390">
        <v>0</v>
      </c>
      <c r="IS21" s="391">
        <v>0</v>
      </c>
      <c r="IT21" s="391">
        <v>0</v>
      </c>
      <c r="IU21" s="388">
        <v>0</v>
      </c>
      <c r="IV21" s="395">
        <v>0</v>
      </c>
      <c r="IW21" s="399">
        <f t="shared" si="2"/>
        <v>0</v>
      </c>
      <c r="IX21" s="408">
        <v>0</v>
      </c>
      <c r="IY21" s="396">
        <v>0</v>
      </c>
      <c r="IZ21" s="397">
        <v>0</v>
      </c>
      <c r="JA21" s="390">
        <v>0</v>
      </c>
      <c r="JB21" s="390">
        <v>0</v>
      </c>
      <c r="JC21" s="391">
        <v>0</v>
      </c>
      <c r="JD21" s="388">
        <v>0</v>
      </c>
      <c r="JE21" s="395">
        <v>0</v>
      </c>
      <c r="JF21" s="399">
        <f t="shared" si="3"/>
        <v>0</v>
      </c>
      <c r="JG21" s="408">
        <v>0</v>
      </c>
      <c r="JH21" s="396">
        <v>0</v>
      </c>
      <c r="JI21" s="397">
        <v>0</v>
      </c>
      <c r="JJ21" s="390">
        <v>0</v>
      </c>
      <c r="JK21" s="390">
        <v>0</v>
      </c>
      <c r="JL21" s="391">
        <v>0</v>
      </c>
      <c r="JM21" s="388">
        <v>0</v>
      </c>
      <c r="JN21" s="395">
        <v>0</v>
      </c>
      <c r="JO21" s="388">
        <v>0</v>
      </c>
      <c r="JP21" s="388">
        <v>0</v>
      </c>
      <c r="JQ21" s="388">
        <v>0</v>
      </c>
      <c r="JR21" s="403">
        <v>0</v>
      </c>
      <c r="JS21" s="400">
        <v>0</v>
      </c>
    </row>
    <row r="22" spans="1:279" hidden="1" x14ac:dyDescent="0.35">
      <c r="A22" s="401">
        <v>484</v>
      </c>
      <c r="B22" s="410"/>
      <c r="C22" s="402" t="s">
        <v>310</v>
      </c>
      <c r="D22" s="403">
        <v>0</v>
      </c>
      <c r="E22" s="388">
        <v>0</v>
      </c>
      <c r="F22" s="404">
        <v>0</v>
      </c>
      <c r="G22" s="405">
        <v>0</v>
      </c>
      <c r="H22" s="405">
        <v>0</v>
      </c>
      <c r="I22" s="405">
        <v>0</v>
      </c>
      <c r="J22" s="393">
        <v>0</v>
      </c>
      <c r="K22" s="403">
        <v>0</v>
      </c>
      <c r="L22" s="404">
        <v>0</v>
      </c>
      <c r="M22" s="405">
        <v>0</v>
      </c>
      <c r="N22" s="405">
        <v>0</v>
      </c>
      <c r="O22" s="405">
        <v>0</v>
      </c>
      <c r="P22" s="393">
        <v>0</v>
      </c>
      <c r="Q22" s="403">
        <v>0</v>
      </c>
      <c r="R22" s="404">
        <v>0</v>
      </c>
      <c r="S22" s="405">
        <v>0</v>
      </c>
      <c r="T22" s="405">
        <v>0</v>
      </c>
      <c r="U22" s="405">
        <v>0</v>
      </c>
      <c r="V22" s="393">
        <v>0</v>
      </c>
      <c r="W22" s="403">
        <v>0</v>
      </c>
      <c r="X22" s="389">
        <v>0</v>
      </c>
      <c r="Y22" s="389">
        <v>0</v>
      </c>
      <c r="Z22" s="389">
        <v>0</v>
      </c>
      <c r="AA22" s="389">
        <v>0</v>
      </c>
      <c r="AB22" s="389">
        <v>0</v>
      </c>
      <c r="AC22" s="406">
        <v>0</v>
      </c>
      <c r="AD22" s="389">
        <v>0</v>
      </c>
      <c r="AE22" s="389">
        <v>0</v>
      </c>
      <c r="AF22" s="389">
        <v>0</v>
      </c>
      <c r="AG22" s="389">
        <v>0</v>
      </c>
      <c r="AH22" s="389">
        <v>0</v>
      </c>
      <c r="AI22" s="392">
        <v>0</v>
      </c>
      <c r="AJ22" s="389">
        <v>0</v>
      </c>
      <c r="AK22" s="389">
        <v>0</v>
      </c>
      <c r="AL22" s="389">
        <v>0</v>
      </c>
      <c r="AM22" s="389">
        <v>0</v>
      </c>
      <c r="AN22" s="389">
        <v>0</v>
      </c>
      <c r="AO22" s="406">
        <v>0</v>
      </c>
      <c r="AP22" s="393">
        <v>0</v>
      </c>
      <c r="AQ22" s="393">
        <v>0</v>
      </c>
      <c r="AR22" s="393">
        <v>0</v>
      </c>
      <c r="AS22" s="393">
        <v>0</v>
      </c>
      <c r="AT22" s="393">
        <v>0</v>
      </c>
      <c r="AU22" s="406">
        <v>0</v>
      </c>
      <c r="AV22" s="393">
        <v>0</v>
      </c>
      <c r="AW22" s="393">
        <v>0</v>
      </c>
      <c r="AX22" s="393">
        <v>0</v>
      </c>
      <c r="AY22" s="393">
        <v>0</v>
      </c>
      <c r="AZ22" s="393">
        <v>0</v>
      </c>
      <c r="BA22" s="392">
        <v>0</v>
      </c>
      <c r="BB22" s="393">
        <v>0</v>
      </c>
      <c r="BC22" s="393">
        <v>0</v>
      </c>
      <c r="BD22" s="393">
        <v>0</v>
      </c>
      <c r="BE22" s="393">
        <v>0</v>
      </c>
      <c r="BF22" s="393">
        <v>0</v>
      </c>
      <c r="BG22" s="392">
        <v>0</v>
      </c>
      <c r="BH22" s="389">
        <v>0</v>
      </c>
      <c r="BI22" s="389">
        <v>0</v>
      </c>
      <c r="BJ22" s="389">
        <v>0</v>
      </c>
      <c r="BK22" s="389">
        <v>0</v>
      </c>
      <c r="BL22" s="389">
        <v>0</v>
      </c>
      <c r="BM22" s="407">
        <v>0</v>
      </c>
      <c r="BN22" s="395">
        <v>0</v>
      </c>
      <c r="BO22" s="408">
        <v>0</v>
      </c>
      <c r="BP22" s="396">
        <v>0</v>
      </c>
      <c r="BQ22" s="397">
        <v>0</v>
      </c>
      <c r="BR22" s="390">
        <v>0</v>
      </c>
      <c r="BS22" s="390">
        <v>0</v>
      </c>
      <c r="BT22" s="398">
        <v>0</v>
      </c>
      <c r="BU22" s="403">
        <v>0</v>
      </c>
      <c r="BV22" s="389">
        <v>0</v>
      </c>
      <c r="BW22" s="389">
        <v>0</v>
      </c>
      <c r="BX22" s="389">
        <v>0</v>
      </c>
      <c r="BY22" s="389">
        <v>0</v>
      </c>
      <c r="BZ22" s="406">
        <v>0</v>
      </c>
      <c r="CA22" s="389">
        <v>0</v>
      </c>
      <c r="CB22" s="389">
        <v>0</v>
      </c>
      <c r="CC22" s="389">
        <v>0</v>
      </c>
      <c r="CD22" s="389">
        <v>0</v>
      </c>
      <c r="CE22" s="406">
        <v>0</v>
      </c>
      <c r="CF22" s="389">
        <v>0</v>
      </c>
      <c r="CG22" s="389">
        <v>0</v>
      </c>
      <c r="CH22" s="389">
        <v>0</v>
      </c>
      <c r="CI22" s="389">
        <v>0</v>
      </c>
      <c r="CJ22" s="406">
        <v>0</v>
      </c>
      <c r="CK22" s="393">
        <v>0</v>
      </c>
      <c r="CL22" s="393">
        <v>0</v>
      </c>
      <c r="CM22" s="393">
        <v>0</v>
      </c>
      <c r="CN22" s="393">
        <v>0</v>
      </c>
      <c r="CO22" s="392">
        <v>0</v>
      </c>
      <c r="CP22" s="393">
        <v>0</v>
      </c>
      <c r="CQ22" s="393">
        <v>0</v>
      </c>
      <c r="CR22" s="393">
        <v>0</v>
      </c>
      <c r="CS22" s="393">
        <v>0</v>
      </c>
      <c r="CT22" s="392">
        <v>0</v>
      </c>
      <c r="CU22" s="404">
        <v>0</v>
      </c>
      <c r="CV22" s="405">
        <v>0</v>
      </c>
      <c r="CW22" s="405">
        <v>0</v>
      </c>
      <c r="CX22" s="393">
        <v>0</v>
      </c>
      <c r="CY22" s="407">
        <v>0</v>
      </c>
      <c r="CZ22" s="395">
        <v>0</v>
      </c>
      <c r="DA22" s="409">
        <v>0</v>
      </c>
      <c r="DB22" s="396">
        <v>0</v>
      </c>
      <c r="DC22" s="397">
        <v>0</v>
      </c>
      <c r="DD22" s="390">
        <v>0</v>
      </c>
      <c r="DE22" s="390">
        <v>0</v>
      </c>
      <c r="DF22" s="398">
        <v>0</v>
      </c>
      <c r="DG22" s="403">
        <v>0</v>
      </c>
      <c r="DH22" s="389">
        <v>0</v>
      </c>
      <c r="DI22" s="389">
        <v>0</v>
      </c>
      <c r="DJ22" s="389">
        <v>0</v>
      </c>
      <c r="DK22" s="389">
        <v>0</v>
      </c>
      <c r="DL22" s="406">
        <v>0</v>
      </c>
      <c r="DM22" s="389">
        <v>0</v>
      </c>
      <c r="DN22" s="389">
        <v>0</v>
      </c>
      <c r="DO22" s="389">
        <v>0</v>
      </c>
      <c r="DP22" s="389">
        <v>0</v>
      </c>
      <c r="DQ22" s="406">
        <v>0</v>
      </c>
      <c r="DR22" s="389">
        <v>0</v>
      </c>
      <c r="DS22" s="389">
        <v>0</v>
      </c>
      <c r="DT22" s="389">
        <v>0</v>
      </c>
      <c r="DU22" s="389">
        <v>0</v>
      </c>
      <c r="DV22" s="406">
        <v>0</v>
      </c>
      <c r="DW22" s="389">
        <v>0</v>
      </c>
      <c r="DX22" s="389">
        <v>0</v>
      </c>
      <c r="DY22" s="389">
        <v>0</v>
      </c>
      <c r="DZ22" s="389">
        <v>0</v>
      </c>
      <c r="EA22" s="392">
        <v>0</v>
      </c>
      <c r="EB22" s="393">
        <v>0</v>
      </c>
      <c r="EC22" s="393">
        <v>0</v>
      </c>
      <c r="ED22" s="393">
        <v>0</v>
      </c>
      <c r="EE22" s="393">
        <v>0</v>
      </c>
      <c r="EF22" s="406">
        <v>0</v>
      </c>
      <c r="EG22" s="404">
        <v>0</v>
      </c>
      <c r="EH22" s="405">
        <v>0</v>
      </c>
      <c r="EI22" s="405">
        <v>0</v>
      </c>
      <c r="EJ22" s="393">
        <v>0</v>
      </c>
      <c r="EK22" s="407">
        <v>0</v>
      </c>
      <c r="EL22" s="395">
        <v>0</v>
      </c>
      <c r="EM22" s="403">
        <v>0</v>
      </c>
      <c r="EN22" s="388">
        <v>0</v>
      </c>
      <c r="EO22" s="404">
        <v>0</v>
      </c>
      <c r="EP22" s="405">
        <v>0</v>
      </c>
      <c r="EQ22" s="405">
        <v>0</v>
      </c>
      <c r="ER22" s="405">
        <v>0</v>
      </c>
      <c r="ES22" s="393">
        <v>0</v>
      </c>
      <c r="ET22" s="403">
        <v>0</v>
      </c>
      <c r="EU22" s="404">
        <v>0</v>
      </c>
      <c r="EV22" s="405">
        <v>0</v>
      </c>
      <c r="EW22" s="405">
        <v>0</v>
      </c>
      <c r="EX22" s="405">
        <v>0</v>
      </c>
      <c r="EY22" s="393">
        <v>0</v>
      </c>
      <c r="EZ22" s="403">
        <v>0</v>
      </c>
      <c r="FA22" s="404">
        <v>0</v>
      </c>
      <c r="FB22" s="405">
        <v>0</v>
      </c>
      <c r="FC22" s="405">
        <v>0</v>
      </c>
      <c r="FD22" s="405">
        <v>0</v>
      </c>
      <c r="FE22" s="393">
        <v>0</v>
      </c>
      <c r="FF22" s="403">
        <v>0</v>
      </c>
      <c r="FG22" s="389">
        <v>0</v>
      </c>
      <c r="FH22" s="389">
        <v>0</v>
      </c>
      <c r="FI22" s="389">
        <v>0</v>
      </c>
      <c r="FJ22" s="389">
        <v>0</v>
      </c>
      <c r="FK22" s="389">
        <v>0</v>
      </c>
      <c r="FL22" s="406">
        <v>0</v>
      </c>
      <c r="FM22" s="389">
        <v>0</v>
      </c>
      <c r="FN22" s="389">
        <v>0</v>
      </c>
      <c r="FO22" s="389">
        <v>0</v>
      </c>
      <c r="FP22" s="389">
        <v>0</v>
      </c>
      <c r="FQ22" s="389">
        <v>0</v>
      </c>
      <c r="FR22" s="406">
        <v>0</v>
      </c>
      <c r="FS22" s="389">
        <v>0</v>
      </c>
      <c r="FT22" s="389">
        <v>0</v>
      </c>
      <c r="FU22" s="389">
        <v>0</v>
      </c>
      <c r="FV22" s="389">
        <v>0</v>
      </c>
      <c r="FW22" s="389">
        <v>0</v>
      </c>
      <c r="FX22" s="406">
        <v>0</v>
      </c>
      <c r="FY22" s="393">
        <v>0</v>
      </c>
      <c r="FZ22" s="393">
        <v>0</v>
      </c>
      <c r="GA22" s="393">
        <v>0</v>
      </c>
      <c r="GB22" s="393">
        <v>0</v>
      </c>
      <c r="GC22" s="393">
        <v>0</v>
      </c>
      <c r="GD22" s="406">
        <v>0</v>
      </c>
      <c r="GE22" s="393">
        <v>0</v>
      </c>
      <c r="GF22" s="393">
        <v>0</v>
      </c>
      <c r="GG22" s="393">
        <v>0</v>
      </c>
      <c r="GH22" s="393">
        <v>0</v>
      </c>
      <c r="GI22" s="393">
        <v>0</v>
      </c>
      <c r="GJ22" s="392">
        <v>0</v>
      </c>
      <c r="GK22" s="389">
        <v>0</v>
      </c>
      <c r="GL22" s="389">
        <v>0</v>
      </c>
      <c r="GM22" s="389">
        <v>0</v>
      </c>
      <c r="GN22" s="389">
        <v>0</v>
      </c>
      <c r="GO22" s="389">
        <v>0</v>
      </c>
      <c r="GP22" s="407">
        <v>0</v>
      </c>
      <c r="GQ22" s="388">
        <v>0</v>
      </c>
      <c r="GR22" s="409">
        <v>0</v>
      </c>
      <c r="GS22" s="396">
        <v>0</v>
      </c>
      <c r="GT22" s="397">
        <v>0</v>
      </c>
      <c r="GU22" s="390">
        <v>0</v>
      </c>
      <c r="GV22" s="390">
        <v>0</v>
      </c>
      <c r="GW22" s="391">
        <v>0</v>
      </c>
      <c r="GX22" s="403">
        <v>0</v>
      </c>
      <c r="GY22" s="389">
        <v>0</v>
      </c>
      <c r="GZ22" s="389">
        <v>0</v>
      </c>
      <c r="HA22" s="389">
        <v>0</v>
      </c>
      <c r="HB22" s="389">
        <v>0</v>
      </c>
      <c r="HC22" s="406">
        <v>0</v>
      </c>
      <c r="HD22" s="389">
        <v>0</v>
      </c>
      <c r="HE22" s="389">
        <v>0</v>
      </c>
      <c r="HF22" s="389">
        <v>0</v>
      </c>
      <c r="HG22" s="389">
        <v>0</v>
      </c>
      <c r="HH22" s="406">
        <v>0</v>
      </c>
      <c r="HI22" s="389">
        <v>0</v>
      </c>
      <c r="HJ22" s="389">
        <v>0</v>
      </c>
      <c r="HK22" s="389">
        <v>0</v>
      </c>
      <c r="HL22" s="389">
        <v>0</v>
      </c>
      <c r="HM22" s="406">
        <v>0</v>
      </c>
      <c r="HN22" s="389">
        <v>0</v>
      </c>
      <c r="HO22" s="389">
        <v>0</v>
      </c>
      <c r="HP22" s="389">
        <v>0</v>
      </c>
      <c r="HQ22" s="389">
        <v>0</v>
      </c>
      <c r="HR22" s="392">
        <v>0</v>
      </c>
      <c r="HS22" s="393">
        <v>0</v>
      </c>
      <c r="HT22" s="393">
        <v>0</v>
      </c>
      <c r="HU22" s="393">
        <v>0</v>
      </c>
      <c r="HV22" s="393">
        <v>0</v>
      </c>
      <c r="HW22" s="406">
        <v>0</v>
      </c>
      <c r="HX22" s="404">
        <v>0</v>
      </c>
      <c r="HY22" s="405">
        <v>0</v>
      </c>
      <c r="HZ22" s="405">
        <v>0</v>
      </c>
      <c r="IA22" s="393">
        <v>0</v>
      </c>
      <c r="IB22" s="407">
        <v>0</v>
      </c>
      <c r="IC22" s="388">
        <v>0</v>
      </c>
      <c r="ID22" s="396">
        <f t="shared" si="0"/>
        <v>0</v>
      </c>
      <c r="IE22" s="408">
        <v>0</v>
      </c>
      <c r="IF22" s="396">
        <v>0</v>
      </c>
      <c r="IG22" s="397">
        <v>0</v>
      </c>
      <c r="IH22" s="390">
        <v>0</v>
      </c>
      <c r="II22" s="390">
        <v>0</v>
      </c>
      <c r="IJ22" s="391">
        <v>0</v>
      </c>
      <c r="IK22" s="388">
        <v>0</v>
      </c>
      <c r="IL22" s="395">
        <v>0</v>
      </c>
      <c r="IM22" s="399">
        <f t="shared" si="1"/>
        <v>0</v>
      </c>
      <c r="IN22" s="408">
        <v>0</v>
      </c>
      <c r="IO22" s="396">
        <v>0</v>
      </c>
      <c r="IP22" s="397">
        <v>0</v>
      </c>
      <c r="IQ22" s="390">
        <v>0</v>
      </c>
      <c r="IR22" s="390">
        <v>0</v>
      </c>
      <c r="IS22" s="391">
        <v>0</v>
      </c>
      <c r="IT22" s="391">
        <v>0</v>
      </c>
      <c r="IU22" s="388">
        <v>0</v>
      </c>
      <c r="IV22" s="395">
        <v>0</v>
      </c>
      <c r="IW22" s="399">
        <f t="shared" si="2"/>
        <v>0</v>
      </c>
      <c r="IX22" s="408">
        <v>0</v>
      </c>
      <c r="IY22" s="396">
        <v>0</v>
      </c>
      <c r="IZ22" s="397">
        <v>0</v>
      </c>
      <c r="JA22" s="390">
        <v>0</v>
      </c>
      <c r="JB22" s="390">
        <v>0</v>
      </c>
      <c r="JC22" s="391">
        <v>0</v>
      </c>
      <c r="JD22" s="388">
        <v>0</v>
      </c>
      <c r="JE22" s="395">
        <v>0</v>
      </c>
      <c r="JF22" s="399">
        <f t="shared" si="3"/>
        <v>0</v>
      </c>
      <c r="JG22" s="408">
        <v>0</v>
      </c>
      <c r="JH22" s="396">
        <v>0</v>
      </c>
      <c r="JI22" s="397">
        <v>0</v>
      </c>
      <c r="JJ22" s="390">
        <v>0</v>
      </c>
      <c r="JK22" s="390">
        <v>0</v>
      </c>
      <c r="JL22" s="391">
        <v>0</v>
      </c>
      <c r="JM22" s="388">
        <v>0</v>
      </c>
      <c r="JN22" s="395">
        <v>0</v>
      </c>
      <c r="JO22" s="388">
        <v>0</v>
      </c>
      <c r="JP22" s="388">
        <v>0</v>
      </c>
      <c r="JQ22" s="388">
        <v>0</v>
      </c>
      <c r="JR22" s="403">
        <v>0</v>
      </c>
      <c r="JS22" s="400">
        <v>0</v>
      </c>
    </row>
    <row r="23" spans="1:279" hidden="1" x14ac:dyDescent="0.35">
      <c r="A23" s="411">
        <v>484</v>
      </c>
      <c r="B23" s="410">
        <v>3</v>
      </c>
      <c r="C23" s="412" t="s">
        <v>40</v>
      </c>
      <c r="D23" s="413">
        <v>0</v>
      </c>
      <c r="E23" s="388">
        <v>0</v>
      </c>
      <c r="F23" s="414">
        <v>0</v>
      </c>
      <c r="G23" s="415">
        <v>0</v>
      </c>
      <c r="H23" s="415">
        <v>0</v>
      </c>
      <c r="I23" s="415">
        <v>0</v>
      </c>
      <c r="J23" s="416">
        <v>0</v>
      </c>
      <c r="K23" s="413">
        <v>0</v>
      </c>
      <c r="L23" s="414">
        <v>0</v>
      </c>
      <c r="M23" s="415">
        <v>0</v>
      </c>
      <c r="N23" s="415">
        <v>0</v>
      </c>
      <c r="O23" s="415">
        <v>0</v>
      </c>
      <c r="P23" s="416">
        <v>0</v>
      </c>
      <c r="Q23" s="413">
        <v>0</v>
      </c>
      <c r="R23" s="414">
        <v>0</v>
      </c>
      <c r="S23" s="415">
        <v>0</v>
      </c>
      <c r="T23" s="415">
        <v>0</v>
      </c>
      <c r="U23" s="415">
        <v>0</v>
      </c>
      <c r="V23" s="416">
        <v>0</v>
      </c>
      <c r="W23" s="413">
        <v>0</v>
      </c>
      <c r="X23" s="389">
        <v>0</v>
      </c>
      <c r="Y23" s="389">
        <v>0</v>
      </c>
      <c r="Z23" s="389">
        <v>0</v>
      </c>
      <c r="AA23" s="389">
        <v>0</v>
      </c>
      <c r="AB23" s="389">
        <v>0</v>
      </c>
      <c r="AC23" s="417">
        <v>0</v>
      </c>
      <c r="AD23" s="389">
        <v>0</v>
      </c>
      <c r="AE23" s="389">
        <v>0</v>
      </c>
      <c r="AF23" s="389">
        <v>0</v>
      </c>
      <c r="AG23" s="389">
        <v>0</v>
      </c>
      <c r="AH23" s="389">
        <v>0</v>
      </c>
      <c r="AI23" s="392">
        <v>0</v>
      </c>
      <c r="AJ23" s="389">
        <v>0</v>
      </c>
      <c r="AK23" s="389">
        <v>0</v>
      </c>
      <c r="AL23" s="389">
        <v>0</v>
      </c>
      <c r="AM23" s="389">
        <v>0</v>
      </c>
      <c r="AN23" s="389">
        <v>0</v>
      </c>
      <c r="AO23" s="417">
        <v>0</v>
      </c>
      <c r="AP23" s="393">
        <v>0</v>
      </c>
      <c r="AQ23" s="393">
        <v>0</v>
      </c>
      <c r="AR23" s="393">
        <v>0</v>
      </c>
      <c r="AS23" s="393">
        <v>0</v>
      </c>
      <c r="AT23" s="393">
        <v>0</v>
      </c>
      <c r="AU23" s="417">
        <v>0</v>
      </c>
      <c r="AV23" s="393">
        <v>0</v>
      </c>
      <c r="AW23" s="393">
        <v>0</v>
      </c>
      <c r="AX23" s="393">
        <v>0</v>
      </c>
      <c r="AY23" s="393">
        <v>0</v>
      </c>
      <c r="AZ23" s="393">
        <v>0</v>
      </c>
      <c r="BA23" s="392">
        <v>0</v>
      </c>
      <c r="BB23" s="393">
        <v>0</v>
      </c>
      <c r="BC23" s="393">
        <v>0</v>
      </c>
      <c r="BD23" s="393">
        <v>0</v>
      </c>
      <c r="BE23" s="393">
        <v>0</v>
      </c>
      <c r="BF23" s="393">
        <v>0</v>
      </c>
      <c r="BG23" s="392">
        <v>0</v>
      </c>
      <c r="BH23" s="389">
        <v>0</v>
      </c>
      <c r="BI23" s="389">
        <v>0</v>
      </c>
      <c r="BJ23" s="389">
        <v>0</v>
      </c>
      <c r="BK23" s="389">
        <v>0</v>
      </c>
      <c r="BL23" s="389">
        <v>0</v>
      </c>
      <c r="BM23" s="418">
        <v>0</v>
      </c>
      <c r="BN23" s="395">
        <v>0</v>
      </c>
      <c r="BO23" s="419">
        <v>0</v>
      </c>
      <c r="BP23" s="396">
        <v>0</v>
      </c>
      <c r="BQ23" s="397">
        <v>0</v>
      </c>
      <c r="BR23" s="390">
        <v>0</v>
      </c>
      <c r="BS23" s="390">
        <v>0</v>
      </c>
      <c r="BT23" s="398">
        <v>0</v>
      </c>
      <c r="BU23" s="413">
        <v>0</v>
      </c>
      <c r="BV23" s="389">
        <v>0</v>
      </c>
      <c r="BW23" s="389">
        <v>0</v>
      </c>
      <c r="BX23" s="389">
        <v>0</v>
      </c>
      <c r="BY23" s="389">
        <v>0</v>
      </c>
      <c r="BZ23" s="417">
        <v>0</v>
      </c>
      <c r="CA23" s="389">
        <v>0</v>
      </c>
      <c r="CB23" s="389">
        <v>0</v>
      </c>
      <c r="CC23" s="389">
        <v>0</v>
      </c>
      <c r="CD23" s="389">
        <v>0</v>
      </c>
      <c r="CE23" s="417">
        <v>0</v>
      </c>
      <c r="CF23" s="389">
        <v>0</v>
      </c>
      <c r="CG23" s="389">
        <v>0</v>
      </c>
      <c r="CH23" s="389">
        <v>0</v>
      </c>
      <c r="CI23" s="389">
        <v>0</v>
      </c>
      <c r="CJ23" s="417">
        <v>0</v>
      </c>
      <c r="CK23" s="393">
        <v>0</v>
      </c>
      <c r="CL23" s="393">
        <v>0</v>
      </c>
      <c r="CM23" s="393">
        <v>0</v>
      </c>
      <c r="CN23" s="393">
        <v>0</v>
      </c>
      <c r="CO23" s="392">
        <v>0</v>
      </c>
      <c r="CP23" s="393">
        <v>0</v>
      </c>
      <c r="CQ23" s="393">
        <v>0</v>
      </c>
      <c r="CR23" s="393">
        <v>0</v>
      </c>
      <c r="CS23" s="393">
        <v>0</v>
      </c>
      <c r="CT23" s="392">
        <v>0</v>
      </c>
      <c r="CU23" s="414">
        <v>0</v>
      </c>
      <c r="CV23" s="415">
        <v>0</v>
      </c>
      <c r="CW23" s="415">
        <v>0</v>
      </c>
      <c r="CX23" s="416">
        <v>0</v>
      </c>
      <c r="CY23" s="418">
        <v>0</v>
      </c>
      <c r="CZ23" s="395">
        <v>0</v>
      </c>
      <c r="DA23" s="420">
        <v>0</v>
      </c>
      <c r="DB23" s="396">
        <v>0</v>
      </c>
      <c r="DC23" s="397">
        <v>0</v>
      </c>
      <c r="DD23" s="390">
        <v>0</v>
      </c>
      <c r="DE23" s="390">
        <v>0</v>
      </c>
      <c r="DF23" s="398">
        <v>0</v>
      </c>
      <c r="DG23" s="413">
        <v>0</v>
      </c>
      <c r="DH23" s="389">
        <v>0</v>
      </c>
      <c r="DI23" s="389">
        <v>0</v>
      </c>
      <c r="DJ23" s="389">
        <v>0</v>
      </c>
      <c r="DK23" s="389">
        <v>0</v>
      </c>
      <c r="DL23" s="417">
        <v>0</v>
      </c>
      <c r="DM23" s="389">
        <v>0</v>
      </c>
      <c r="DN23" s="389">
        <v>0</v>
      </c>
      <c r="DO23" s="389">
        <v>0</v>
      </c>
      <c r="DP23" s="389">
        <v>0</v>
      </c>
      <c r="DQ23" s="417">
        <v>0</v>
      </c>
      <c r="DR23" s="389">
        <v>0</v>
      </c>
      <c r="DS23" s="389">
        <v>0</v>
      </c>
      <c r="DT23" s="389">
        <v>0</v>
      </c>
      <c r="DU23" s="389">
        <v>0</v>
      </c>
      <c r="DV23" s="417">
        <v>0</v>
      </c>
      <c r="DW23" s="389">
        <v>0</v>
      </c>
      <c r="DX23" s="389">
        <v>0</v>
      </c>
      <c r="DY23" s="389">
        <v>0</v>
      </c>
      <c r="DZ23" s="389">
        <v>0</v>
      </c>
      <c r="EA23" s="392">
        <v>0</v>
      </c>
      <c r="EB23" s="393">
        <v>0</v>
      </c>
      <c r="EC23" s="393">
        <v>0</v>
      </c>
      <c r="ED23" s="393">
        <v>0</v>
      </c>
      <c r="EE23" s="393">
        <v>0</v>
      </c>
      <c r="EF23" s="417">
        <v>0</v>
      </c>
      <c r="EG23" s="414">
        <v>0</v>
      </c>
      <c r="EH23" s="415">
        <v>0</v>
      </c>
      <c r="EI23" s="415">
        <v>0</v>
      </c>
      <c r="EJ23" s="416">
        <v>0</v>
      </c>
      <c r="EK23" s="418">
        <v>0</v>
      </c>
      <c r="EL23" s="395">
        <v>0</v>
      </c>
      <c r="EM23" s="413">
        <v>0</v>
      </c>
      <c r="EN23" s="388">
        <v>0</v>
      </c>
      <c r="EO23" s="414">
        <v>0</v>
      </c>
      <c r="EP23" s="415">
        <v>0</v>
      </c>
      <c r="EQ23" s="415">
        <v>0</v>
      </c>
      <c r="ER23" s="415">
        <v>0</v>
      </c>
      <c r="ES23" s="416">
        <v>0</v>
      </c>
      <c r="ET23" s="413">
        <v>0</v>
      </c>
      <c r="EU23" s="414">
        <v>0</v>
      </c>
      <c r="EV23" s="415">
        <v>0</v>
      </c>
      <c r="EW23" s="415">
        <v>0</v>
      </c>
      <c r="EX23" s="415">
        <v>0</v>
      </c>
      <c r="EY23" s="416">
        <v>0</v>
      </c>
      <c r="EZ23" s="413">
        <v>0</v>
      </c>
      <c r="FA23" s="414">
        <v>0</v>
      </c>
      <c r="FB23" s="415">
        <v>0</v>
      </c>
      <c r="FC23" s="415">
        <v>0</v>
      </c>
      <c r="FD23" s="415">
        <v>0</v>
      </c>
      <c r="FE23" s="416">
        <v>0</v>
      </c>
      <c r="FF23" s="413">
        <v>0</v>
      </c>
      <c r="FG23" s="389">
        <v>0</v>
      </c>
      <c r="FH23" s="389">
        <v>0</v>
      </c>
      <c r="FI23" s="389">
        <v>0</v>
      </c>
      <c r="FJ23" s="389">
        <v>0</v>
      </c>
      <c r="FK23" s="389">
        <v>0</v>
      </c>
      <c r="FL23" s="417">
        <v>0</v>
      </c>
      <c r="FM23" s="389">
        <v>0</v>
      </c>
      <c r="FN23" s="389">
        <v>0</v>
      </c>
      <c r="FO23" s="389">
        <v>0</v>
      </c>
      <c r="FP23" s="389">
        <v>0</v>
      </c>
      <c r="FQ23" s="389">
        <v>0</v>
      </c>
      <c r="FR23" s="417">
        <v>0</v>
      </c>
      <c r="FS23" s="389">
        <v>0</v>
      </c>
      <c r="FT23" s="389">
        <v>0</v>
      </c>
      <c r="FU23" s="389">
        <v>0</v>
      </c>
      <c r="FV23" s="389">
        <v>0</v>
      </c>
      <c r="FW23" s="389">
        <v>0</v>
      </c>
      <c r="FX23" s="417">
        <v>0</v>
      </c>
      <c r="FY23" s="393">
        <v>0</v>
      </c>
      <c r="FZ23" s="393">
        <v>0</v>
      </c>
      <c r="GA23" s="393">
        <v>0</v>
      </c>
      <c r="GB23" s="393">
        <v>0</v>
      </c>
      <c r="GC23" s="393">
        <v>0</v>
      </c>
      <c r="GD23" s="417">
        <v>0</v>
      </c>
      <c r="GE23" s="393">
        <v>0</v>
      </c>
      <c r="GF23" s="393">
        <v>0</v>
      </c>
      <c r="GG23" s="393">
        <v>0</v>
      </c>
      <c r="GH23" s="393">
        <v>0</v>
      </c>
      <c r="GI23" s="393">
        <v>0</v>
      </c>
      <c r="GJ23" s="392">
        <v>0</v>
      </c>
      <c r="GK23" s="389">
        <v>0</v>
      </c>
      <c r="GL23" s="389">
        <v>0</v>
      </c>
      <c r="GM23" s="389">
        <v>0</v>
      </c>
      <c r="GN23" s="389">
        <v>0</v>
      </c>
      <c r="GO23" s="389">
        <v>0</v>
      </c>
      <c r="GP23" s="418">
        <v>0</v>
      </c>
      <c r="GQ23" s="388">
        <v>0</v>
      </c>
      <c r="GR23" s="420">
        <v>0</v>
      </c>
      <c r="GS23" s="396">
        <v>0</v>
      </c>
      <c r="GT23" s="397">
        <v>0</v>
      </c>
      <c r="GU23" s="390">
        <v>0</v>
      </c>
      <c r="GV23" s="390">
        <v>0</v>
      </c>
      <c r="GW23" s="391">
        <v>0</v>
      </c>
      <c r="GX23" s="413">
        <v>0</v>
      </c>
      <c r="GY23" s="389">
        <v>0</v>
      </c>
      <c r="GZ23" s="389">
        <v>0</v>
      </c>
      <c r="HA23" s="389">
        <v>0</v>
      </c>
      <c r="HB23" s="389">
        <v>0</v>
      </c>
      <c r="HC23" s="417">
        <v>0</v>
      </c>
      <c r="HD23" s="389">
        <v>0</v>
      </c>
      <c r="HE23" s="389">
        <v>0</v>
      </c>
      <c r="HF23" s="389">
        <v>0</v>
      </c>
      <c r="HG23" s="389">
        <v>0</v>
      </c>
      <c r="HH23" s="417">
        <v>0</v>
      </c>
      <c r="HI23" s="389">
        <v>0</v>
      </c>
      <c r="HJ23" s="389">
        <v>0</v>
      </c>
      <c r="HK23" s="389">
        <v>0</v>
      </c>
      <c r="HL23" s="389">
        <v>0</v>
      </c>
      <c r="HM23" s="417">
        <v>0</v>
      </c>
      <c r="HN23" s="389">
        <v>0</v>
      </c>
      <c r="HO23" s="389">
        <v>0</v>
      </c>
      <c r="HP23" s="389">
        <v>0</v>
      </c>
      <c r="HQ23" s="389">
        <v>0</v>
      </c>
      <c r="HR23" s="392">
        <v>0</v>
      </c>
      <c r="HS23" s="393">
        <v>0</v>
      </c>
      <c r="HT23" s="393">
        <v>0</v>
      </c>
      <c r="HU23" s="393">
        <v>0</v>
      </c>
      <c r="HV23" s="393">
        <v>0</v>
      </c>
      <c r="HW23" s="417">
        <v>0</v>
      </c>
      <c r="HX23" s="414">
        <v>0</v>
      </c>
      <c r="HY23" s="415">
        <v>0</v>
      </c>
      <c r="HZ23" s="415">
        <v>0</v>
      </c>
      <c r="IA23" s="416">
        <v>0</v>
      </c>
      <c r="IB23" s="418">
        <v>0</v>
      </c>
      <c r="IC23" s="388">
        <v>0</v>
      </c>
      <c r="ID23" s="1470">
        <f t="shared" si="0"/>
        <v>0</v>
      </c>
      <c r="IE23" s="419">
        <v>0</v>
      </c>
      <c r="IF23" s="396">
        <v>0</v>
      </c>
      <c r="IG23" s="397">
        <v>0</v>
      </c>
      <c r="IH23" s="390">
        <v>0</v>
      </c>
      <c r="II23" s="390">
        <v>0</v>
      </c>
      <c r="IJ23" s="391">
        <v>0</v>
      </c>
      <c r="IK23" s="388">
        <v>0</v>
      </c>
      <c r="IL23" s="395">
        <v>0</v>
      </c>
      <c r="IM23" s="1468">
        <f t="shared" si="1"/>
        <v>0</v>
      </c>
      <c r="IN23" s="419">
        <v>0</v>
      </c>
      <c r="IO23" s="396">
        <v>0</v>
      </c>
      <c r="IP23" s="397">
        <v>0</v>
      </c>
      <c r="IQ23" s="390">
        <v>0</v>
      </c>
      <c r="IR23" s="390">
        <v>0</v>
      </c>
      <c r="IS23" s="391">
        <v>0</v>
      </c>
      <c r="IT23" s="391">
        <v>0</v>
      </c>
      <c r="IU23" s="388">
        <v>0</v>
      </c>
      <c r="IV23" s="395">
        <v>0</v>
      </c>
      <c r="IW23" s="1468">
        <f t="shared" si="2"/>
        <v>0</v>
      </c>
      <c r="IX23" s="419">
        <v>0</v>
      </c>
      <c r="IY23" s="396">
        <v>0</v>
      </c>
      <c r="IZ23" s="397">
        <v>0</v>
      </c>
      <c r="JA23" s="390">
        <v>0</v>
      </c>
      <c r="JB23" s="390">
        <v>0</v>
      </c>
      <c r="JC23" s="391">
        <v>0</v>
      </c>
      <c r="JD23" s="388">
        <v>0</v>
      </c>
      <c r="JE23" s="395">
        <v>0</v>
      </c>
      <c r="JF23" s="1468">
        <f t="shared" si="3"/>
        <v>0</v>
      </c>
      <c r="JG23" s="419">
        <v>0</v>
      </c>
      <c r="JH23" s="396">
        <v>0</v>
      </c>
      <c r="JI23" s="397">
        <v>0</v>
      </c>
      <c r="JJ23" s="390">
        <v>0</v>
      </c>
      <c r="JK23" s="390">
        <v>0</v>
      </c>
      <c r="JL23" s="391">
        <v>0</v>
      </c>
      <c r="JM23" s="388">
        <v>0</v>
      </c>
      <c r="JN23" s="395">
        <v>0</v>
      </c>
      <c r="JO23" s="388">
        <v>0</v>
      </c>
      <c r="JP23" s="388">
        <v>0</v>
      </c>
      <c r="JQ23" s="388">
        <v>0</v>
      </c>
      <c r="JR23" s="413">
        <v>0</v>
      </c>
      <c r="JS23" s="400">
        <v>0</v>
      </c>
    </row>
    <row r="24" spans="1:279" x14ac:dyDescent="0.35">
      <c r="A24" s="421" t="s">
        <v>312</v>
      </c>
      <c r="B24" s="421"/>
      <c r="C24" s="422"/>
      <c r="D24" s="423">
        <v>0</v>
      </c>
      <c r="E24" s="423">
        <v>0</v>
      </c>
      <c r="F24" s="424">
        <v>0</v>
      </c>
      <c r="G24" s="425">
        <v>0</v>
      </c>
      <c r="H24" s="425">
        <v>0</v>
      </c>
      <c r="I24" s="425">
        <v>0</v>
      </c>
      <c r="J24" s="426">
        <v>0</v>
      </c>
      <c r="K24" s="423">
        <v>0</v>
      </c>
      <c r="L24" s="424">
        <v>0</v>
      </c>
      <c r="M24" s="425">
        <v>0</v>
      </c>
      <c r="N24" s="425">
        <v>0</v>
      </c>
      <c r="O24" s="425">
        <v>0</v>
      </c>
      <c r="P24" s="426">
        <v>0</v>
      </c>
      <c r="Q24" s="423">
        <v>0</v>
      </c>
      <c r="R24" s="424">
        <v>0</v>
      </c>
      <c r="S24" s="425">
        <v>0</v>
      </c>
      <c r="T24" s="425">
        <v>0</v>
      </c>
      <c r="U24" s="425">
        <v>0</v>
      </c>
      <c r="V24" s="426">
        <v>0</v>
      </c>
      <c r="W24" s="423">
        <v>0</v>
      </c>
      <c r="X24" s="424">
        <v>0</v>
      </c>
      <c r="Y24" s="425">
        <v>0</v>
      </c>
      <c r="Z24" s="425">
        <v>0</v>
      </c>
      <c r="AA24" s="425">
        <v>0</v>
      </c>
      <c r="AB24" s="426">
        <v>0</v>
      </c>
      <c r="AC24" s="423">
        <v>0</v>
      </c>
      <c r="AD24" s="424">
        <v>4791</v>
      </c>
      <c r="AE24" s="425">
        <v>3157</v>
      </c>
      <c r="AF24" s="425">
        <v>0</v>
      </c>
      <c r="AG24" s="425">
        <v>0</v>
      </c>
      <c r="AH24" s="426">
        <v>0</v>
      </c>
      <c r="AI24" s="423">
        <v>0</v>
      </c>
      <c r="AJ24" s="424">
        <v>0</v>
      </c>
      <c r="AK24" s="425">
        <v>0</v>
      </c>
      <c r="AL24" s="425">
        <v>0</v>
      </c>
      <c r="AM24" s="425">
        <v>0</v>
      </c>
      <c r="AN24" s="426">
        <v>0</v>
      </c>
      <c r="AO24" s="423">
        <v>0</v>
      </c>
      <c r="AP24" s="424">
        <v>0</v>
      </c>
      <c r="AQ24" s="425">
        <v>0</v>
      </c>
      <c r="AR24" s="425">
        <v>0</v>
      </c>
      <c r="AS24" s="425">
        <v>0</v>
      </c>
      <c r="AT24" s="426">
        <v>0</v>
      </c>
      <c r="AU24" s="423">
        <v>0</v>
      </c>
      <c r="AV24" s="424">
        <v>0</v>
      </c>
      <c r="AW24" s="425">
        <v>0</v>
      </c>
      <c r="AX24" s="425">
        <v>0</v>
      </c>
      <c r="AY24" s="425">
        <v>0</v>
      </c>
      <c r="AZ24" s="426">
        <v>0</v>
      </c>
      <c r="BA24" s="423">
        <v>0</v>
      </c>
      <c r="BB24" s="424">
        <v>0</v>
      </c>
      <c r="BC24" s="425">
        <v>0</v>
      </c>
      <c r="BD24" s="425">
        <v>0</v>
      </c>
      <c r="BE24" s="425">
        <v>58</v>
      </c>
      <c r="BF24" s="426">
        <v>1213</v>
      </c>
      <c r="BG24" s="423">
        <v>0</v>
      </c>
      <c r="BH24" s="424">
        <v>0</v>
      </c>
      <c r="BI24" s="425">
        <v>0</v>
      </c>
      <c r="BJ24" s="425">
        <v>0</v>
      </c>
      <c r="BK24" s="425">
        <v>0</v>
      </c>
      <c r="BL24" s="426">
        <v>0</v>
      </c>
      <c r="BM24" s="423">
        <v>0</v>
      </c>
      <c r="BN24" s="427">
        <v>0</v>
      </c>
      <c r="BO24" s="428">
        <v>0</v>
      </c>
      <c r="BP24" s="428">
        <v>0</v>
      </c>
      <c r="BQ24" s="429">
        <v>0</v>
      </c>
      <c r="BR24" s="425">
        <v>0</v>
      </c>
      <c r="BS24" s="425">
        <v>0</v>
      </c>
      <c r="BT24" s="430">
        <v>0</v>
      </c>
      <c r="BU24" s="423">
        <v>0</v>
      </c>
      <c r="BV24" s="424">
        <v>0</v>
      </c>
      <c r="BW24" s="425">
        <v>0</v>
      </c>
      <c r="BX24" s="425">
        <v>0</v>
      </c>
      <c r="BY24" s="426">
        <v>0</v>
      </c>
      <c r="BZ24" s="423">
        <v>0</v>
      </c>
      <c r="CA24" s="424">
        <v>0</v>
      </c>
      <c r="CB24" s="425">
        <v>0</v>
      </c>
      <c r="CC24" s="425">
        <v>0</v>
      </c>
      <c r="CD24" s="425">
        <v>0</v>
      </c>
      <c r="CE24" s="423">
        <v>0</v>
      </c>
      <c r="CF24" s="424">
        <v>0</v>
      </c>
      <c r="CG24" s="425">
        <v>0</v>
      </c>
      <c r="CH24" s="425">
        <v>0</v>
      </c>
      <c r="CI24" s="425">
        <v>0</v>
      </c>
      <c r="CJ24" s="423">
        <v>0</v>
      </c>
      <c r="CK24" s="424">
        <v>0</v>
      </c>
      <c r="CL24" s="425">
        <v>0</v>
      </c>
      <c r="CM24" s="425">
        <v>0</v>
      </c>
      <c r="CN24" s="425">
        <v>0</v>
      </c>
      <c r="CO24" s="423">
        <v>0</v>
      </c>
      <c r="CP24" s="424">
        <v>0</v>
      </c>
      <c r="CQ24" s="425">
        <v>0</v>
      </c>
      <c r="CR24" s="425">
        <v>0</v>
      </c>
      <c r="CS24" s="426">
        <v>0</v>
      </c>
      <c r="CT24" s="423">
        <v>0</v>
      </c>
      <c r="CU24" s="424">
        <v>0</v>
      </c>
      <c r="CV24" s="425">
        <v>0</v>
      </c>
      <c r="CW24" s="425">
        <v>0</v>
      </c>
      <c r="CX24" s="426">
        <v>0</v>
      </c>
      <c r="CY24" s="423">
        <v>0</v>
      </c>
      <c r="CZ24" s="427">
        <v>0</v>
      </c>
      <c r="DA24" s="431">
        <v>0</v>
      </c>
      <c r="DB24" s="428">
        <v>0</v>
      </c>
      <c r="DC24" s="429">
        <v>0</v>
      </c>
      <c r="DD24" s="425">
        <v>0</v>
      </c>
      <c r="DE24" s="425">
        <v>0</v>
      </c>
      <c r="DF24" s="430">
        <v>0</v>
      </c>
      <c r="DG24" s="423">
        <v>0</v>
      </c>
      <c r="DH24" s="424">
        <v>0</v>
      </c>
      <c r="DI24" s="425">
        <v>0</v>
      </c>
      <c r="DJ24" s="425">
        <v>0</v>
      </c>
      <c r="DK24" s="426">
        <v>0</v>
      </c>
      <c r="DL24" s="423">
        <v>0</v>
      </c>
      <c r="DM24" s="424">
        <v>0</v>
      </c>
      <c r="DN24" s="425">
        <v>0</v>
      </c>
      <c r="DO24" s="425">
        <v>0</v>
      </c>
      <c r="DP24" s="425">
        <v>0</v>
      </c>
      <c r="DQ24" s="423">
        <v>0</v>
      </c>
      <c r="DR24" s="424">
        <v>0</v>
      </c>
      <c r="DS24" s="425">
        <v>0</v>
      </c>
      <c r="DT24" s="425">
        <v>0</v>
      </c>
      <c r="DU24" s="425">
        <v>0</v>
      </c>
      <c r="DV24" s="423">
        <v>0</v>
      </c>
      <c r="DW24" s="424">
        <v>0</v>
      </c>
      <c r="DX24" s="425">
        <v>0</v>
      </c>
      <c r="DY24" s="425">
        <v>0</v>
      </c>
      <c r="DZ24" s="425">
        <v>0</v>
      </c>
      <c r="EA24" s="423">
        <v>0</v>
      </c>
      <c r="EB24" s="424">
        <v>0</v>
      </c>
      <c r="EC24" s="425">
        <v>0</v>
      </c>
      <c r="ED24" s="425">
        <v>0</v>
      </c>
      <c r="EE24" s="426">
        <v>0</v>
      </c>
      <c r="EF24" s="423">
        <v>0</v>
      </c>
      <c r="EG24" s="424">
        <v>0</v>
      </c>
      <c r="EH24" s="425">
        <v>0</v>
      </c>
      <c r="EI24" s="425">
        <v>0</v>
      </c>
      <c r="EJ24" s="426">
        <v>0</v>
      </c>
      <c r="EK24" s="423">
        <v>0</v>
      </c>
      <c r="EL24" s="431">
        <v>0</v>
      </c>
      <c r="EM24" s="423">
        <v>0</v>
      </c>
      <c r="EN24" s="423">
        <v>0</v>
      </c>
      <c r="EO24" s="424">
        <v>0</v>
      </c>
      <c r="EP24" s="425">
        <v>0</v>
      </c>
      <c r="EQ24" s="425">
        <v>0</v>
      </c>
      <c r="ER24" s="425">
        <v>0</v>
      </c>
      <c r="ES24" s="426">
        <v>0</v>
      </c>
      <c r="ET24" s="423">
        <v>0</v>
      </c>
      <c r="EU24" s="424">
        <v>0</v>
      </c>
      <c r="EV24" s="425">
        <v>0</v>
      </c>
      <c r="EW24" s="425">
        <v>0</v>
      </c>
      <c r="EX24" s="425">
        <v>0</v>
      </c>
      <c r="EY24" s="426">
        <v>0</v>
      </c>
      <c r="EZ24" s="423">
        <v>0</v>
      </c>
      <c r="FA24" s="424">
        <v>0</v>
      </c>
      <c r="FB24" s="425">
        <v>0</v>
      </c>
      <c r="FC24" s="425">
        <v>0</v>
      </c>
      <c r="FD24" s="425">
        <v>0</v>
      </c>
      <c r="FE24" s="426">
        <v>0</v>
      </c>
      <c r="FF24" s="423">
        <v>0</v>
      </c>
      <c r="FG24" s="424">
        <v>0</v>
      </c>
      <c r="FH24" s="425">
        <v>0</v>
      </c>
      <c r="FI24" s="425">
        <v>0</v>
      </c>
      <c r="FJ24" s="425">
        <v>0</v>
      </c>
      <c r="FK24" s="426">
        <v>0</v>
      </c>
      <c r="FL24" s="423">
        <v>0</v>
      </c>
      <c r="FM24" s="424">
        <v>0</v>
      </c>
      <c r="FN24" s="425">
        <v>0</v>
      </c>
      <c r="FO24" s="425">
        <v>0</v>
      </c>
      <c r="FP24" s="425">
        <v>0</v>
      </c>
      <c r="FQ24" s="426">
        <v>0</v>
      </c>
      <c r="FR24" s="423">
        <v>0</v>
      </c>
      <c r="FS24" s="424">
        <v>0</v>
      </c>
      <c r="FT24" s="425">
        <v>0</v>
      </c>
      <c r="FU24" s="425">
        <v>0</v>
      </c>
      <c r="FV24" s="425">
        <v>0</v>
      </c>
      <c r="FW24" s="426">
        <v>0</v>
      </c>
      <c r="FX24" s="423">
        <v>0</v>
      </c>
      <c r="FY24" s="424">
        <v>0</v>
      </c>
      <c r="FZ24" s="425">
        <v>0</v>
      </c>
      <c r="GA24" s="425">
        <v>0</v>
      </c>
      <c r="GB24" s="425">
        <v>0</v>
      </c>
      <c r="GC24" s="426">
        <v>0</v>
      </c>
      <c r="GD24" s="423">
        <v>0</v>
      </c>
      <c r="GE24" s="424">
        <v>0</v>
      </c>
      <c r="GF24" s="425">
        <v>0</v>
      </c>
      <c r="GG24" s="425">
        <v>0</v>
      </c>
      <c r="GH24" s="425">
        <v>0</v>
      </c>
      <c r="GI24" s="426">
        <v>0</v>
      </c>
      <c r="GJ24" s="423">
        <v>0</v>
      </c>
      <c r="GK24" s="424">
        <v>0</v>
      </c>
      <c r="GL24" s="425">
        <v>0</v>
      </c>
      <c r="GM24" s="425">
        <v>0</v>
      </c>
      <c r="GN24" s="425">
        <v>0</v>
      </c>
      <c r="GO24" s="426">
        <v>0</v>
      </c>
      <c r="GP24" s="423">
        <v>0</v>
      </c>
      <c r="GQ24" s="423">
        <v>0</v>
      </c>
      <c r="GR24" s="431">
        <v>0</v>
      </c>
      <c r="GS24" s="428">
        <v>0</v>
      </c>
      <c r="GT24" s="429">
        <v>0</v>
      </c>
      <c r="GU24" s="425">
        <v>0</v>
      </c>
      <c r="GV24" s="425">
        <v>0</v>
      </c>
      <c r="GW24" s="426">
        <v>0</v>
      </c>
      <c r="GX24" s="423">
        <v>0</v>
      </c>
      <c r="GY24" s="424">
        <v>0</v>
      </c>
      <c r="GZ24" s="425">
        <v>0</v>
      </c>
      <c r="HA24" s="425">
        <v>0</v>
      </c>
      <c r="HB24" s="426">
        <v>0</v>
      </c>
      <c r="HC24" s="423">
        <v>0</v>
      </c>
      <c r="HD24" s="424">
        <v>0</v>
      </c>
      <c r="HE24" s="425">
        <v>0</v>
      </c>
      <c r="HF24" s="425">
        <v>0</v>
      </c>
      <c r="HG24" s="425">
        <v>0</v>
      </c>
      <c r="HH24" s="423">
        <v>0</v>
      </c>
      <c r="HI24" s="424">
        <v>0</v>
      </c>
      <c r="HJ24" s="425">
        <v>0</v>
      </c>
      <c r="HK24" s="425">
        <v>0</v>
      </c>
      <c r="HL24" s="425">
        <v>0</v>
      </c>
      <c r="HM24" s="423">
        <v>0</v>
      </c>
      <c r="HN24" s="424">
        <v>0</v>
      </c>
      <c r="HO24" s="425">
        <v>0</v>
      </c>
      <c r="HP24" s="425">
        <v>0</v>
      </c>
      <c r="HQ24" s="425">
        <v>0</v>
      </c>
      <c r="HR24" s="423">
        <v>0</v>
      </c>
      <c r="HS24" s="424">
        <v>0</v>
      </c>
      <c r="HT24" s="425">
        <v>0</v>
      </c>
      <c r="HU24" s="425">
        <v>0</v>
      </c>
      <c r="HV24" s="426">
        <v>0</v>
      </c>
      <c r="HW24" s="423">
        <v>0</v>
      </c>
      <c r="HX24" s="424">
        <v>0</v>
      </c>
      <c r="HY24" s="425">
        <v>0</v>
      </c>
      <c r="HZ24" s="425">
        <v>0</v>
      </c>
      <c r="IA24" s="426">
        <v>0</v>
      </c>
      <c r="IB24" s="423">
        <v>0</v>
      </c>
      <c r="IC24" s="423">
        <v>0</v>
      </c>
      <c r="ID24" s="1469">
        <f t="shared" si="0"/>
        <v>0</v>
      </c>
      <c r="IE24" s="431">
        <v>0</v>
      </c>
      <c r="IF24" s="428">
        <v>0</v>
      </c>
      <c r="IG24" s="429">
        <v>0</v>
      </c>
      <c r="IH24" s="425">
        <v>0</v>
      </c>
      <c r="II24" s="425">
        <v>0</v>
      </c>
      <c r="IJ24" s="426">
        <v>0</v>
      </c>
      <c r="IK24" s="423">
        <v>0</v>
      </c>
      <c r="IL24" s="423">
        <v>0</v>
      </c>
      <c r="IM24" s="1469">
        <f t="shared" si="1"/>
        <v>0</v>
      </c>
      <c r="IN24" s="431">
        <v>10400</v>
      </c>
      <c r="IO24" s="428">
        <v>0</v>
      </c>
      <c r="IP24" s="429">
        <v>0</v>
      </c>
      <c r="IQ24" s="425">
        <v>0</v>
      </c>
      <c r="IR24" s="425">
        <v>0</v>
      </c>
      <c r="IS24" s="426">
        <v>0</v>
      </c>
      <c r="IT24" s="426">
        <v>0</v>
      </c>
      <c r="IU24" s="423">
        <v>0</v>
      </c>
      <c r="IV24" s="423">
        <v>10400</v>
      </c>
      <c r="IW24" s="1469">
        <f t="shared" si="2"/>
        <v>10400</v>
      </c>
      <c r="IX24" s="431">
        <v>81952</v>
      </c>
      <c r="IY24" s="428">
        <v>0</v>
      </c>
      <c r="IZ24" s="429">
        <v>0</v>
      </c>
      <c r="JA24" s="425">
        <v>0</v>
      </c>
      <c r="JB24" s="425">
        <v>0</v>
      </c>
      <c r="JC24" s="426">
        <v>0</v>
      </c>
      <c r="JD24" s="423">
        <v>0</v>
      </c>
      <c r="JE24" s="423">
        <v>81952</v>
      </c>
      <c r="JF24" s="428">
        <f t="shared" si="3"/>
        <v>81952</v>
      </c>
      <c r="JG24" s="428">
        <v>79719</v>
      </c>
      <c r="JH24" s="428">
        <v>0</v>
      </c>
      <c r="JI24" s="429">
        <v>0</v>
      </c>
      <c r="JJ24" s="425">
        <v>0</v>
      </c>
      <c r="JK24" s="425">
        <v>0</v>
      </c>
      <c r="JL24" s="426">
        <v>0</v>
      </c>
      <c r="JM24" s="423">
        <v>0</v>
      </c>
      <c r="JN24" s="423">
        <v>79719</v>
      </c>
      <c r="JO24" s="423">
        <v>172071</v>
      </c>
      <c r="JP24" s="423">
        <v>0</v>
      </c>
      <c r="JQ24" s="423">
        <v>0</v>
      </c>
      <c r="JR24" s="423">
        <v>172071</v>
      </c>
      <c r="JS24" s="400">
        <v>1</v>
      </c>
    </row>
    <row r="25" spans="1:279" x14ac:dyDescent="0.35">
      <c r="A25" s="434">
        <v>480</v>
      </c>
      <c r="B25" s="386">
        <v>1</v>
      </c>
      <c r="C25" s="387" t="s">
        <v>32</v>
      </c>
      <c r="D25" s="388">
        <v>0</v>
      </c>
      <c r="E25" s="388">
        <v>0</v>
      </c>
      <c r="F25" s="389">
        <v>4188</v>
      </c>
      <c r="G25" s="390">
        <v>12696</v>
      </c>
      <c r="H25" s="390">
        <v>612</v>
      </c>
      <c r="I25" s="390">
        <v>5284</v>
      </c>
      <c r="J25" s="391">
        <v>4399</v>
      </c>
      <c r="K25" s="388">
        <v>27179</v>
      </c>
      <c r="L25" s="389">
        <v>0</v>
      </c>
      <c r="M25" s="390">
        <v>0</v>
      </c>
      <c r="N25" s="390">
        <v>0</v>
      </c>
      <c r="O25" s="390">
        <v>0</v>
      </c>
      <c r="P25" s="391">
        <v>0</v>
      </c>
      <c r="Q25" s="388">
        <v>0</v>
      </c>
      <c r="R25" s="389">
        <v>4188</v>
      </c>
      <c r="S25" s="390">
        <v>12696</v>
      </c>
      <c r="T25" s="390">
        <v>612</v>
      </c>
      <c r="U25" s="390">
        <v>5284</v>
      </c>
      <c r="V25" s="391">
        <v>4399</v>
      </c>
      <c r="W25" s="388">
        <v>27179</v>
      </c>
      <c r="X25" s="389">
        <v>0</v>
      </c>
      <c r="Y25" s="389">
        <v>0</v>
      </c>
      <c r="Z25" s="389">
        <v>0</v>
      </c>
      <c r="AA25" s="389">
        <v>0</v>
      </c>
      <c r="AB25" s="389">
        <v>0</v>
      </c>
      <c r="AC25" s="392">
        <v>0</v>
      </c>
      <c r="AD25" s="389">
        <v>4173</v>
      </c>
      <c r="AE25" s="389">
        <v>3157</v>
      </c>
      <c r="AF25" s="389">
        <v>0</v>
      </c>
      <c r="AG25" s="389">
        <v>0</v>
      </c>
      <c r="AH25" s="389">
        <v>0</v>
      </c>
      <c r="AI25" s="392">
        <v>7330</v>
      </c>
      <c r="AJ25" s="389">
        <v>15</v>
      </c>
      <c r="AK25" s="389">
        <v>9539</v>
      </c>
      <c r="AL25" s="389">
        <v>612</v>
      </c>
      <c r="AM25" s="389">
        <v>5226</v>
      </c>
      <c r="AN25" s="389">
        <v>3774</v>
      </c>
      <c r="AO25" s="392">
        <v>19166</v>
      </c>
      <c r="AP25" s="393">
        <v>0</v>
      </c>
      <c r="AQ25" s="393">
        <v>0</v>
      </c>
      <c r="AR25" s="393">
        <v>0</v>
      </c>
      <c r="AS25" s="393">
        <v>0</v>
      </c>
      <c r="AT25" s="393">
        <v>0</v>
      </c>
      <c r="AU25" s="392">
        <v>0</v>
      </c>
      <c r="AV25" s="393">
        <v>0</v>
      </c>
      <c r="AW25" s="393">
        <v>0</v>
      </c>
      <c r="AX25" s="393">
        <v>0</v>
      </c>
      <c r="AY25" s="393">
        <v>0</v>
      </c>
      <c r="AZ25" s="393">
        <v>0</v>
      </c>
      <c r="BA25" s="392">
        <v>0</v>
      </c>
      <c r="BB25" s="393">
        <v>0</v>
      </c>
      <c r="BC25" s="393">
        <v>0</v>
      </c>
      <c r="BD25" s="393">
        <v>0</v>
      </c>
      <c r="BE25" s="393">
        <v>58</v>
      </c>
      <c r="BF25" s="393">
        <v>625</v>
      </c>
      <c r="BG25" s="392">
        <v>683</v>
      </c>
      <c r="BH25" s="389">
        <v>0</v>
      </c>
      <c r="BI25" s="389">
        <v>0</v>
      </c>
      <c r="BJ25" s="389">
        <v>0</v>
      </c>
      <c r="BK25" s="389">
        <v>0</v>
      </c>
      <c r="BL25" s="389">
        <v>0</v>
      </c>
      <c r="BM25" s="394">
        <v>0</v>
      </c>
      <c r="BN25" s="395">
        <v>0</v>
      </c>
      <c r="BO25" s="396">
        <v>0</v>
      </c>
      <c r="BP25" s="396">
        <v>0</v>
      </c>
      <c r="BQ25" s="397">
        <v>5484</v>
      </c>
      <c r="BR25" s="390">
        <v>3564</v>
      </c>
      <c r="BS25" s="390">
        <v>1884</v>
      </c>
      <c r="BT25" s="398">
        <v>0</v>
      </c>
      <c r="BU25" s="388">
        <v>10932</v>
      </c>
      <c r="BV25" s="389">
        <v>0</v>
      </c>
      <c r="BW25" s="389">
        <v>0</v>
      </c>
      <c r="BX25" s="389">
        <v>0</v>
      </c>
      <c r="BY25" s="389">
        <v>0</v>
      </c>
      <c r="BZ25" s="392">
        <v>0</v>
      </c>
      <c r="CA25" s="389">
        <v>5484</v>
      </c>
      <c r="CB25" s="389">
        <v>3564</v>
      </c>
      <c r="CC25" s="389">
        <v>0</v>
      </c>
      <c r="CD25" s="389">
        <v>0</v>
      </c>
      <c r="CE25" s="392">
        <v>9048</v>
      </c>
      <c r="CF25" s="389">
        <v>0</v>
      </c>
      <c r="CG25" s="389">
        <v>0</v>
      </c>
      <c r="CH25" s="389">
        <v>1884</v>
      </c>
      <c r="CI25" s="389">
        <v>0</v>
      </c>
      <c r="CJ25" s="392">
        <v>1884</v>
      </c>
      <c r="CK25" s="393">
        <v>0</v>
      </c>
      <c r="CL25" s="393">
        <v>0</v>
      </c>
      <c r="CM25" s="393">
        <v>0</v>
      </c>
      <c r="CN25" s="393">
        <v>0</v>
      </c>
      <c r="CO25" s="392">
        <v>0</v>
      </c>
      <c r="CP25" s="393">
        <v>0</v>
      </c>
      <c r="CQ25" s="393">
        <v>0</v>
      </c>
      <c r="CR25" s="393">
        <v>0</v>
      </c>
      <c r="CS25" s="393">
        <v>0</v>
      </c>
      <c r="CT25" s="392">
        <v>0</v>
      </c>
      <c r="CU25" s="389">
        <v>0</v>
      </c>
      <c r="CV25" s="390">
        <v>0</v>
      </c>
      <c r="CW25" s="390">
        <v>0</v>
      </c>
      <c r="CX25" s="391">
        <v>0</v>
      </c>
      <c r="CY25" s="394">
        <v>0</v>
      </c>
      <c r="CZ25" s="395">
        <v>0</v>
      </c>
      <c r="DA25" s="399">
        <v>0</v>
      </c>
      <c r="DB25" s="396">
        <v>0</v>
      </c>
      <c r="DC25" s="397">
        <v>3960</v>
      </c>
      <c r="DD25" s="390">
        <v>6060</v>
      </c>
      <c r="DE25" s="390">
        <v>2388</v>
      </c>
      <c r="DF25" s="398">
        <v>8616</v>
      </c>
      <c r="DG25" s="388">
        <v>21024</v>
      </c>
      <c r="DH25" s="389">
        <v>0</v>
      </c>
      <c r="DI25" s="389">
        <v>0</v>
      </c>
      <c r="DJ25" s="389">
        <v>0</v>
      </c>
      <c r="DK25" s="389">
        <v>0</v>
      </c>
      <c r="DL25" s="392">
        <v>0</v>
      </c>
      <c r="DM25" s="389">
        <v>3960</v>
      </c>
      <c r="DN25" s="389">
        <v>580</v>
      </c>
      <c r="DO25" s="389">
        <v>0</v>
      </c>
      <c r="DP25" s="389">
        <v>0</v>
      </c>
      <c r="DQ25" s="392">
        <v>4540</v>
      </c>
      <c r="DR25" s="389">
        <v>0</v>
      </c>
      <c r="DS25" s="389">
        <v>5480</v>
      </c>
      <c r="DT25" s="389">
        <v>2388</v>
      </c>
      <c r="DU25" s="389">
        <v>8616</v>
      </c>
      <c r="DV25" s="392">
        <v>16484</v>
      </c>
      <c r="DW25" s="389">
        <v>0</v>
      </c>
      <c r="DX25" s="389">
        <v>0</v>
      </c>
      <c r="DY25" s="389">
        <v>0</v>
      </c>
      <c r="DZ25" s="389">
        <v>0</v>
      </c>
      <c r="EA25" s="392">
        <v>0</v>
      </c>
      <c r="EB25" s="393">
        <v>0</v>
      </c>
      <c r="EC25" s="393">
        <v>0</v>
      </c>
      <c r="ED25" s="393">
        <v>0</v>
      </c>
      <c r="EE25" s="393">
        <v>0</v>
      </c>
      <c r="EF25" s="392">
        <v>0</v>
      </c>
      <c r="EG25" s="389">
        <v>0</v>
      </c>
      <c r="EH25" s="390">
        <v>0</v>
      </c>
      <c r="EI25" s="390">
        <v>0</v>
      </c>
      <c r="EJ25" s="391">
        <v>0</v>
      </c>
      <c r="EK25" s="394">
        <v>0</v>
      </c>
      <c r="EL25" s="395">
        <v>0</v>
      </c>
      <c r="EM25" s="388">
        <v>2322</v>
      </c>
      <c r="EN25" s="388">
        <v>6738</v>
      </c>
      <c r="EO25" s="389">
        <v>828</v>
      </c>
      <c r="EP25" s="390">
        <v>10806</v>
      </c>
      <c r="EQ25" s="390">
        <v>7296</v>
      </c>
      <c r="ER25" s="390">
        <v>14220</v>
      </c>
      <c r="ES25" s="391">
        <v>3678</v>
      </c>
      <c r="ET25" s="388">
        <v>36828</v>
      </c>
      <c r="EU25" s="389">
        <v>0</v>
      </c>
      <c r="EV25" s="390">
        <v>0</v>
      </c>
      <c r="EW25" s="390">
        <v>0</v>
      </c>
      <c r="EX25" s="390">
        <v>0</v>
      </c>
      <c r="EY25" s="391">
        <v>0</v>
      </c>
      <c r="EZ25" s="388">
        <v>0</v>
      </c>
      <c r="FA25" s="389">
        <v>828</v>
      </c>
      <c r="FB25" s="390">
        <v>10806</v>
      </c>
      <c r="FC25" s="390">
        <v>7296</v>
      </c>
      <c r="FD25" s="390">
        <v>14220</v>
      </c>
      <c r="FE25" s="391">
        <v>3678</v>
      </c>
      <c r="FF25" s="388">
        <v>36828</v>
      </c>
      <c r="FG25" s="389">
        <v>0</v>
      </c>
      <c r="FH25" s="389">
        <v>366</v>
      </c>
      <c r="FI25" s="389">
        <v>0</v>
      </c>
      <c r="FJ25" s="389">
        <v>0</v>
      </c>
      <c r="FK25" s="389">
        <v>0</v>
      </c>
      <c r="FL25" s="392">
        <v>366</v>
      </c>
      <c r="FM25" s="389">
        <v>600</v>
      </c>
      <c r="FN25" s="389">
        <v>0</v>
      </c>
      <c r="FO25" s="389">
        <v>0</v>
      </c>
      <c r="FP25" s="389">
        <v>3060</v>
      </c>
      <c r="FQ25" s="389">
        <v>3678</v>
      </c>
      <c r="FR25" s="392">
        <v>7338</v>
      </c>
      <c r="FS25" s="389">
        <v>228</v>
      </c>
      <c r="FT25" s="389">
        <v>10806</v>
      </c>
      <c r="FU25" s="389">
        <v>7296</v>
      </c>
      <c r="FV25" s="389">
        <v>11160</v>
      </c>
      <c r="FW25" s="389">
        <v>0</v>
      </c>
      <c r="FX25" s="392">
        <v>29490</v>
      </c>
      <c r="FY25" s="393">
        <v>0</v>
      </c>
      <c r="FZ25" s="393">
        <v>0</v>
      </c>
      <c r="GA25" s="393">
        <v>0</v>
      </c>
      <c r="GB25" s="393">
        <v>0</v>
      </c>
      <c r="GC25" s="393">
        <v>0</v>
      </c>
      <c r="GD25" s="392">
        <v>0</v>
      </c>
      <c r="GE25" s="393">
        <v>0</v>
      </c>
      <c r="GF25" s="393">
        <v>0</v>
      </c>
      <c r="GG25" s="393">
        <v>0</v>
      </c>
      <c r="GH25" s="393">
        <v>0</v>
      </c>
      <c r="GI25" s="393">
        <v>0</v>
      </c>
      <c r="GJ25" s="392">
        <v>0</v>
      </c>
      <c r="GK25" s="389">
        <v>0</v>
      </c>
      <c r="GL25" s="389">
        <v>0</v>
      </c>
      <c r="GM25" s="389">
        <v>0</v>
      </c>
      <c r="GN25" s="389">
        <v>0</v>
      </c>
      <c r="GO25" s="389">
        <v>0</v>
      </c>
      <c r="GP25" s="394">
        <v>0</v>
      </c>
      <c r="GQ25" s="388">
        <v>0</v>
      </c>
      <c r="GR25" s="399">
        <v>26886</v>
      </c>
      <c r="GS25" s="396">
        <v>7470</v>
      </c>
      <c r="GT25" s="397">
        <v>2928</v>
      </c>
      <c r="GU25" s="390">
        <v>3648</v>
      </c>
      <c r="GV25" s="390">
        <v>5022</v>
      </c>
      <c r="GW25" s="391">
        <v>1164</v>
      </c>
      <c r="GX25" s="388">
        <v>12762</v>
      </c>
      <c r="GY25" s="389">
        <v>0</v>
      </c>
      <c r="GZ25" s="389">
        <v>0</v>
      </c>
      <c r="HA25" s="389">
        <v>0</v>
      </c>
      <c r="HB25" s="389">
        <v>0</v>
      </c>
      <c r="HC25" s="392">
        <v>0</v>
      </c>
      <c r="HD25" s="389">
        <v>2928</v>
      </c>
      <c r="HE25" s="389">
        <v>1869</v>
      </c>
      <c r="HF25" s="389">
        <v>0</v>
      </c>
      <c r="HG25" s="389">
        <v>0</v>
      </c>
      <c r="HH25" s="392">
        <v>4797</v>
      </c>
      <c r="HI25" s="389">
        <v>0</v>
      </c>
      <c r="HJ25" s="389">
        <v>1779</v>
      </c>
      <c r="HK25" s="389">
        <v>0</v>
      </c>
      <c r="HL25" s="389">
        <v>0</v>
      </c>
      <c r="HM25" s="392">
        <v>1779</v>
      </c>
      <c r="HN25" s="389">
        <v>0</v>
      </c>
      <c r="HO25" s="389">
        <v>0</v>
      </c>
      <c r="HP25" s="389">
        <v>0</v>
      </c>
      <c r="HQ25" s="389">
        <v>0</v>
      </c>
      <c r="HR25" s="392">
        <v>0</v>
      </c>
      <c r="HS25" s="393">
        <v>0</v>
      </c>
      <c r="HT25" s="393">
        <v>0</v>
      </c>
      <c r="HU25" s="393">
        <v>0</v>
      </c>
      <c r="HV25" s="393">
        <v>0</v>
      </c>
      <c r="HW25" s="392">
        <v>0</v>
      </c>
      <c r="HX25" s="389">
        <v>0</v>
      </c>
      <c r="HY25" s="390">
        <v>0</v>
      </c>
      <c r="HZ25" s="390">
        <v>5022</v>
      </c>
      <c r="IA25" s="391">
        <v>1164</v>
      </c>
      <c r="IB25" s="394">
        <v>6186</v>
      </c>
      <c r="IC25" s="388">
        <v>19416</v>
      </c>
      <c r="ID25" s="1464">
        <f t="shared" si="0"/>
        <v>32178</v>
      </c>
      <c r="IE25" s="399">
        <v>12156</v>
      </c>
      <c r="IF25" s="396">
        <v>1200</v>
      </c>
      <c r="IG25" s="397">
        <v>0</v>
      </c>
      <c r="IH25" s="390">
        <v>1596</v>
      </c>
      <c r="II25" s="390">
        <v>0</v>
      </c>
      <c r="IJ25" s="391">
        <v>0</v>
      </c>
      <c r="IK25" s="388">
        <v>1596</v>
      </c>
      <c r="IL25" s="395">
        <v>10956</v>
      </c>
      <c r="IM25" s="1465">
        <f t="shared" si="1"/>
        <v>12552</v>
      </c>
      <c r="IN25" s="399">
        <v>13290</v>
      </c>
      <c r="IO25" s="396">
        <v>0</v>
      </c>
      <c r="IP25" s="397">
        <v>0</v>
      </c>
      <c r="IQ25" s="390">
        <v>0</v>
      </c>
      <c r="IR25" s="390">
        <v>0</v>
      </c>
      <c r="IS25" s="391">
        <v>0</v>
      </c>
      <c r="IT25" s="391">
        <v>0</v>
      </c>
      <c r="IU25" s="388">
        <v>0</v>
      </c>
      <c r="IV25" s="395">
        <v>13290</v>
      </c>
      <c r="IW25" s="1465">
        <f t="shared" si="2"/>
        <v>13290</v>
      </c>
      <c r="IX25" s="399">
        <v>20094</v>
      </c>
      <c r="IY25" s="396">
        <v>0</v>
      </c>
      <c r="IZ25" s="397">
        <v>0</v>
      </c>
      <c r="JA25" s="390">
        <v>0</v>
      </c>
      <c r="JB25" s="390">
        <v>0</v>
      </c>
      <c r="JC25" s="391">
        <v>0</v>
      </c>
      <c r="JD25" s="388">
        <v>0</v>
      </c>
      <c r="JE25" s="395">
        <v>20094</v>
      </c>
      <c r="JF25" s="399">
        <f t="shared" si="3"/>
        <v>20094</v>
      </c>
      <c r="JG25" s="396">
        <v>16638</v>
      </c>
      <c r="JH25" s="396">
        <v>0</v>
      </c>
      <c r="JI25" s="397">
        <v>0</v>
      </c>
      <c r="JJ25" s="390">
        <v>0</v>
      </c>
      <c r="JK25" s="390">
        <v>0</v>
      </c>
      <c r="JL25" s="391">
        <v>0</v>
      </c>
      <c r="JM25" s="388">
        <v>0</v>
      </c>
      <c r="JN25" s="395">
        <v>16638</v>
      </c>
      <c r="JO25" s="388">
        <v>91386</v>
      </c>
      <c r="JP25" s="388">
        <v>15408</v>
      </c>
      <c r="JQ25" s="388">
        <v>110321</v>
      </c>
      <c r="JR25" s="388">
        <v>80394</v>
      </c>
      <c r="JS25" s="400">
        <v>1</v>
      </c>
    </row>
    <row r="26" spans="1:279" x14ac:dyDescent="0.35">
      <c r="A26" s="401">
        <v>480</v>
      </c>
      <c r="B26" s="386">
        <v>1</v>
      </c>
      <c r="C26" s="402" t="s">
        <v>157</v>
      </c>
      <c r="D26" s="403">
        <v>0</v>
      </c>
      <c r="E26" s="388">
        <v>0</v>
      </c>
      <c r="F26" s="404">
        <v>618</v>
      </c>
      <c r="G26" s="405">
        <v>1848</v>
      </c>
      <c r="H26" s="405">
        <v>2010</v>
      </c>
      <c r="I26" s="405">
        <v>558</v>
      </c>
      <c r="J26" s="393">
        <v>0</v>
      </c>
      <c r="K26" s="403">
        <v>5034</v>
      </c>
      <c r="L26" s="404">
        <v>0</v>
      </c>
      <c r="M26" s="405">
        <v>0</v>
      </c>
      <c r="N26" s="405">
        <v>0</v>
      </c>
      <c r="O26" s="405">
        <v>0</v>
      </c>
      <c r="P26" s="393">
        <v>0</v>
      </c>
      <c r="Q26" s="403">
        <v>0</v>
      </c>
      <c r="R26" s="404">
        <v>618</v>
      </c>
      <c r="S26" s="405">
        <v>1848</v>
      </c>
      <c r="T26" s="405">
        <v>2010</v>
      </c>
      <c r="U26" s="405">
        <v>558</v>
      </c>
      <c r="V26" s="393">
        <v>0</v>
      </c>
      <c r="W26" s="403">
        <v>5034</v>
      </c>
      <c r="X26" s="389">
        <v>0</v>
      </c>
      <c r="Y26" s="389">
        <v>0</v>
      </c>
      <c r="Z26" s="389">
        <v>0</v>
      </c>
      <c r="AA26" s="389">
        <v>0</v>
      </c>
      <c r="AB26" s="389">
        <v>0</v>
      </c>
      <c r="AC26" s="406">
        <v>0</v>
      </c>
      <c r="AD26" s="389">
        <v>618</v>
      </c>
      <c r="AE26" s="389">
        <v>0</v>
      </c>
      <c r="AF26" s="389">
        <v>0</v>
      </c>
      <c r="AG26" s="389">
        <v>0</v>
      </c>
      <c r="AH26" s="389">
        <v>0</v>
      </c>
      <c r="AI26" s="406">
        <v>618</v>
      </c>
      <c r="AJ26" s="389">
        <v>0</v>
      </c>
      <c r="AK26" s="389">
        <v>1848</v>
      </c>
      <c r="AL26" s="389">
        <v>2010</v>
      </c>
      <c r="AM26" s="389">
        <v>558</v>
      </c>
      <c r="AN26" s="389">
        <v>0</v>
      </c>
      <c r="AO26" s="406">
        <v>4416</v>
      </c>
      <c r="AP26" s="393">
        <v>0</v>
      </c>
      <c r="AQ26" s="393">
        <v>0</v>
      </c>
      <c r="AR26" s="393">
        <v>0</v>
      </c>
      <c r="AS26" s="393">
        <v>0</v>
      </c>
      <c r="AT26" s="393">
        <v>0</v>
      </c>
      <c r="AU26" s="406">
        <v>0</v>
      </c>
      <c r="AV26" s="393">
        <v>0</v>
      </c>
      <c r="AW26" s="393">
        <v>0</v>
      </c>
      <c r="AX26" s="393">
        <v>0</v>
      </c>
      <c r="AY26" s="393">
        <v>0</v>
      </c>
      <c r="AZ26" s="393">
        <v>0</v>
      </c>
      <c r="BA26" s="392">
        <v>0</v>
      </c>
      <c r="BB26" s="393">
        <v>0</v>
      </c>
      <c r="BC26" s="393">
        <v>0</v>
      </c>
      <c r="BD26" s="393">
        <v>0</v>
      </c>
      <c r="BE26" s="393">
        <v>0</v>
      </c>
      <c r="BF26" s="393">
        <v>0</v>
      </c>
      <c r="BG26" s="392">
        <v>0</v>
      </c>
      <c r="BH26" s="389">
        <v>0</v>
      </c>
      <c r="BI26" s="389">
        <v>0</v>
      </c>
      <c r="BJ26" s="389">
        <v>0</v>
      </c>
      <c r="BK26" s="389">
        <v>0</v>
      </c>
      <c r="BL26" s="389">
        <v>0</v>
      </c>
      <c r="BM26" s="407">
        <v>0</v>
      </c>
      <c r="BN26" s="395">
        <v>0</v>
      </c>
      <c r="BO26" s="408">
        <v>0</v>
      </c>
      <c r="BP26" s="396">
        <v>0</v>
      </c>
      <c r="BQ26" s="397">
        <v>0</v>
      </c>
      <c r="BR26" s="390">
        <v>0</v>
      </c>
      <c r="BS26" s="390">
        <v>0</v>
      </c>
      <c r="BT26" s="398">
        <v>0</v>
      </c>
      <c r="BU26" s="403">
        <v>0</v>
      </c>
      <c r="BV26" s="389">
        <v>0</v>
      </c>
      <c r="BW26" s="389">
        <v>0</v>
      </c>
      <c r="BX26" s="389">
        <v>0</v>
      </c>
      <c r="BY26" s="389">
        <v>0</v>
      </c>
      <c r="BZ26" s="406">
        <v>0</v>
      </c>
      <c r="CA26" s="389">
        <v>0</v>
      </c>
      <c r="CB26" s="389">
        <v>0</v>
      </c>
      <c r="CC26" s="389">
        <v>0</v>
      </c>
      <c r="CD26" s="389">
        <v>0</v>
      </c>
      <c r="CE26" s="406">
        <v>0</v>
      </c>
      <c r="CF26" s="389">
        <v>0</v>
      </c>
      <c r="CG26" s="389">
        <v>0</v>
      </c>
      <c r="CH26" s="389">
        <v>0</v>
      </c>
      <c r="CI26" s="389">
        <v>0</v>
      </c>
      <c r="CJ26" s="406">
        <v>0</v>
      </c>
      <c r="CK26" s="393">
        <v>0</v>
      </c>
      <c r="CL26" s="393">
        <v>0</v>
      </c>
      <c r="CM26" s="393">
        <v>0</v>
      </c>
      <c r="CN26" s="393">
        <v>0</v>
      </c>
      <c r="CO26" s="392">
        <v>0</v>
      </c>
      <c r="CP26" s="393">
        <v>0</v>
      </c>
      <c r="CQ26" s="393">
        <v>0</v>
      </c>
      <c r="CR26" s="393">
        <v>0</v>
      </c>
      <c r="CS26" s="393">
        <v>0</v>
      </c>
      <c r="CT26" s="392">
        <v>0</v>
      </c>
      <c r="CU26" s="404">
        <v>0</v>
      </c>
      <c r="CV26" s="405">
        <v>0</v>
      </c>
      <c r="CW26" s="405">
        <v>0</v>
      </c>
      <c r="CX26" s="393">
        <v>0</v>
      </c>
      <c r="CY26" s="407">
        <v>0</v>
      </c>
      <c r="CZ26" s="395">
        <v>0</v>
      </c>
      <c r="DA26" s="409">
        <v>0</v>
      </c>
      <c r="DB26" s="396">
        <v>0</v>
      </c>
      <c r="DC26" s="397">
        <v>1398</v>
      </c>
      <c r="DD26" s="390">
        <v>0</v>
      </c>
      <c r="DE26" s="390">
        <v>0</v>
      </c>
      <c r="DF26" s="398">
        <v>1764</v>
      </c>
      <c r="DG26" s="403">
        <v>3162</v>
      </c>
      <c r="DH26" s="389">
        <v>0</v>
      </c>
      <c r="DI26" s="389">
        <v>0</v>
      </c>
      <c r="DJ26" s="389">
        <v>0</v>
      </c>
      <c r="DK26" s="389">
        <v>0</v>
      </c>
      <c r="DL26" s="406">
        <v>0</v>
      </c>
      <c r="DM26" s="389">
        <v>1398</v>
      </c>
      <c r="DN26" s="389">
        <v>0</v>
      </c>
      <c r="DO26" s="389">
        <v>0</v>
      </c>
      <c r="DP26" s="389">
        <v>0</v>
      </c>
      <c r="DQ26" s="406">
        <v>1398</v>
      </c>
      <c r="DR26" s="389">
        <v>0</v>
      </c>
      <c r="DS26" s="389">
        <v>0</v>
      </c>
      <c r="DT26" s="389">
        <v>0</v>
      </c>
      <c r="DU26" s="389">
        <v>1764</v>
      </c>
      <c r="DV26" s="406">
        <v>1764</v>
      </c>
      <c r="DW26" s="389">
        <v>0</v>
      </c>
      <c r="DX26" s="389">
        <v>0</v>
      </c>
      <c r="DY26" s="389">
        <v>0</v>
      </c>
      <c r="DZ26" s="389">
        <v>0</v>
      </c>
      <c r="EA26" s="392">
        <v>0</v>
      </c>
      <c r="EB26" s="393">
        <v>0</v>
      </c>
      <c r="EC26" s="393">
        <v>0</v>
      </c>
      <c r="ED26" s="393">
        <v>0</v>
      </c>
      <c r="EE26" s="393">
        <v>0</v>
      </c>
      <c r="EF26" s="406">
        <v>0</v>
      </c>
      <c r="EG26" s="404">
        <v>0</v>
      </c>
      <c r="EH26" s="405">
        <v>0</v>
      </c>
      <c r="EI26" s="405">
        <v>0</v>
      </c>
      <c r="EJ26" s="393">
        <v>0</v>
      </c>
      <c r="EK26" s="407">
        <v>0</v>
      </c>
      <c r="EL26" s="395">
        <v>0</v>
      </c>
      <c r="EM26" s="403">
        <v>1278</v>
      </c>
      <c r="EN26" s="388">
        <v>0</v>
      </c>
      <c r="EO26" s="404">
        <v>1638</v>
      </c>
      <c r="EP26" s="405">
        <v>504</v>
      </c>
      <c r="EQ26" s="405">
        <v>432</v>
      </c>
      <c r="ER26" s="405">
        <v>0</v>
      </c>
      <c r="ES26" s="393">
        <v>1302</v>
      </c>
      <c r="ET26" s="403">
        <v>3876</v>
      </c>
      <c r="EU26" s="404">
        <v>0</v>
      </c>
      <c r="EV26" s="405">
        <v>0</v>
      </c>
      <c r="EW26" s="405">
        <v>0</v>
      </c>
      <c r="EX26" s="405">
        <v>0</v>
      </c>
      <c r="EY26" s="393">
        <v>0</v>
      </c>
      <c r="EZ26" s="403">
        <v>0</v>
      </c>
      <c r="FA26" s="404">
        <v>1638</v>
      </c>
      <c r="FB26" s="405">
        <v>504</v>
      </c>
      <c r="FC26" s="405">
        <v>432</v>
      </c>
      <c r="FD26" s="405">
        <v>0</v>
      </c>
      <c r="FE26" s="393">
        <v>1302</v>
      </c>
      <c r="FF26" s="403">
        <v>3876</v>
      </c>
      <c r="FG26" s="389">
        <v>0</v>
      </c>
      <c r="FH26" s="389">
        <v>0</v>
      </c>
      <c r="FI26" s="389">
        <v>0</v>
      </c>
      <c r="FJ26" s="389">
        <v>0</v>
      </c>
      <c r="FK26" s="389">
        <v>0</v>
      </c>
      <c r="FL26" s="406">
        <v>0</v>
      </c>
      <c r="FM26" s="389">
        <v>1638</v>
      </c>
      <c r="FN26" s="389">
        <v>0</v>
      </c>
      <c r="FO26" s="389">
        <v>0</v>
      </c>
      <c r="FP26" s="389">
        <v>0</v>
      </c>
      <c r="FQ26" s="389">
        <v>0</v>
      </c>
      <c r="FR26" s="406">
        <v>1638</v>
      </c>
      <c r="FS26" s="389">
        <v>0</v>
      </c>
      <c r="FT26" s="389">
        <v>504</v>
      </c>
      <c r="FU26" s="389">
        <v>432</v>
      </c>
      <c r="FV26" s="389">
        <v>0</v>
      </c>
      <c r="FW26" s="389">
        <v>1302</v>
      </c>
      <c r="FX26" s="406">
        <v>2238</v>
      </c>
      <c r="FY26" s="393">
        <v>0</v>
      </c>
      <c r="FZ26" s="393">
        <v>0</v>
      </c>
      <c r="GA26" s="393">
        <v>0</v>
      </c>
      <c r="GB26" s="393">
        <v>0</v>
      </c>
      <c r="GC26" s="393">
        <v>0</v>
      </c>
      <c r="GD26" s="406">
        <v>0</v>
      </c>
      <c r="GE26" s="393">
        <v>0</v>
      </c>
      <c r="GF26" s="393">
        <v>0</v>
      </c>
      <c r="GG26" s="393">
        <v>0</v>
      </c>
      <c r="GH26" s="393">
        <v>0</v>
      </c>
      <c r="GI26" s="393">
        <v>0</v>
      </c>
      <c r="GJ26" s="392">
        <v>0</v>
      </c>
      <c r="GK26" s="389">
        <v>0</v>
      </c>
      <c r="GL26" s="389">
        <v>0</v>
      </c>
      <c r="GM26" s="389">
        <v>0</v>
      </c>
      <c r="GN26" s="389">
        <v>0</v>
      </c>
      <c r="GO26" s="389">
        <v>0</v>
      </c>
      <c r="GP26" s="407">
        <v>0</v>
      </c>
      <c r="GQ26" s="388">
        <v>1278</v>
      </c>
      <c r="GR26" s="409">
        <v>2514</v>
      </c>
      <c r="GS26" s="396">
        <v>0</v>
      </c>
      <c r="GT26" s="397">
        <v>0</v>
      </c>
      <c r="GU26" s="390">
        <v>0</v>
      </c>
      <c r="GV26" s="390">
        <v>0</v>
      </c>
      <c r="GW26" s="391">
        <v>0</v>
      </c>
      <c r="GX26" s="403">
        <v>0</v>
      </c>
      <c r="GY26" s="389">
        <v>0</v>
      </c>
      <c r="GZ26" s="389">
        <v>0</v>
      </c>
      <c r="HA26" s="389">
        <v>0</v>
      </c>
      <c r="HB26" s="389">
        <v>0</v>
      </c>
      <c r="HC26" s="406">
        <v>0</v>
      </c>
      <c r="HD26" s="389">
        <v>0</v>
      </c>
      <c r="HE26" s="389">
        <v>0</v>
      </c>
      <c r="HF26" s="389">
        <v>0</v>
      </c>
      <c r="HG26" s="389">
        <v>0</v>
      </c>
      <c r="HH26" s="406">
        <v>0</v>
      </c>
      <c r="HI26" s="389">
        <v>0</v>
      </c>
      <c r="HJ26" s="389">
        <v>0</v>
      </c>
      <c r="HK26" s="389">
        <v>0</v>
      </c>
      <c r="HL26" s="389">
        <v>0</v>
      </c>
      <c r="HM26" s="406">
        <v>0</v>
      </c>
      <c r="HN26" s="389">
        <v>0</v>
      </c>
      <c r="HO26" s="389">
        <v>0</v>
      </c>
      <c r="HP26" s="389">
        <v>0</v>
      </c>
      <c r="HQ26" s="389">
        <v>0</v>
      </c>
      <c r="HR26" s="392">
        <v>0</v>
      </c>
      <c r="HS26" s="393">
        <v>0</v>
      </c>
      <c r="HT26" s="393">
        <v>0</v>
      </c>
      <c r="HU26" s="393">
        <v>0</v>
      </c>
      <c r="HV26" s="393">
        <v>0</v>
      </c>
      <c r="HW26" s="406">
        <v>0</v>
      </c>
      <c r="HX26" s="404">
        <v>0</v>
      </c>
      <c r="HY26" s="405">
        <v>0</v>
      </c>
      <c r="HZ26" s="405">
        <v>0</v>
      </c>
      <c r="IA26" s="393">
        <v>0</v>
      </c>
      <c r="IB26" s="407">
        <v>0</v>
      </c>
      <c r="IC26" s="388">
        <v>2514</v>
      </c>
      <c r="ID26" s="1464">
        <f t="shared" si="0"/>
        <v>2514</v>
      </c>
      <c r="IE26" s="409">
        <v>3696</v>
      </c>
      <c r="IF26" s="396">
        <v>0</v>
      </c>
      <c r="IG26" s="397">
        <v>0</v>
      </c>
      <c r="IH26" s="390">
        <v>0</v>
      </c>
      <c r="II26" s="390">
        <v>0</v>
      </c>
      <c r="IJ26" s="391">
        <v>0</v>
      </c>
      <c r="IK26" s="388">
        <v>0</v>
      </c>
      <c r="IL26" s="395">
        <v>3696</v>
      </c>
      <c r="IM26" s="1465">
        <f t="shared" si="1"/>
        <v>3696</v>
      </c>
      <c r="IN26" s="409">
        <v>2460</v>
      </c>
      <c r="IO26" s="396">
        <v>0</v>
      </c>
      <c r="IP26" s="397">
        <v>0</v>
      </c>
      <c r="IQ26" s="390">
        <v>0</v>
      </c>
      <c r="IR26" s="390">
        <v>0</v>
      </c>
      <c r="IS26" s="391">
        <v>0</v>
      </c>
      <c r="IT26" s="391">
        <v>0</v>
      </c>
      <c r="IU26" s="388">
        <v>0</v>
      </c>
      <c r="IV26" s="395">
        <v>2460</v>
      </c>
      <c r="IW26" s="1465">
        <f t="shared" si="2"/>
        <v>2460</v>
      </c>
      <c r="IX26" s="409">
        <v>11640</v>
      </c>
      <c r="IY26" s="396">
        <v>0</v>
      </c>
      <c r="IZ26" s="397">
        <v>0</v>
      </c>
      <c r="JA26" s="390">
        <v>0</v>
      </c>
      <c r="JB26" s="390">
        <v>0</v>
      </c>
      <c r="JC26" s="391">
        <v>0</v>
      </c>
      <c r="JD26" s="388">
        <v>0</v>
      </c>
      <c r="JE26" s="395">
        <v>11640</v>
      </c>
      <c r="JF26" s="399">
        <f t="shared" si="3"/>
        <v>11640</v>
      </c>
      <c r="JG26" s="408">
        <v>11604</v>
      </c>
      <c r="JH26" s="396">
        <v>0</v>
      </c>
      <c r="JI26" s="397">
        <v>0</v>
      </c>
      <c r="JJ26" s="390">
        <v>0</v>
      </c>
      <c r="JK26" s="390">
        <v>0</v>
      </c>
      <c r="JL26" s="391">
        <v>0</v>
      </c>
      <c r="JM26" s="388">
        <v>0</v>
      </c>
      <c r="JN26" s="395">
        <v>11604</v>
      </c>
      <c r="JO26" s="388">
        <v>33192</v>
      </c>
      <c r="JP26" s="388">
        <v>0</v>
      </c>
      <c r="JQ26" s="388">
        <v>12072</v>
      </c>
      <c r="JR26" s="403">
        <v>33192</v>
      </c>
      <c r="JS26" s="400">
        <v>1</v>
      </c>
    </row>
    <row r="27" spans="1:279" hidden="1" x14ac:dyDescent="0.35">
      <c r="A27" s="401">
        <v>480</v>
      </c>
      <c r="B27" s="386">
        <v>1</v>
      </c>
      <c r="C27" s="402" t="s">
        <v>309</v>
      </c>
      <c r="D27" s="403">
        <v>0</v>
      </c>
      <c r="E27" s="388">
        <v>0</v>
      </c>
      <c r="F27" s="404">
        <v>0</v>
      </c>
      <c r="G27" s="405">
        <v>0</v>
      </c>
      <c r="H27" s="405">
        <v>0</v>
      </c>
      <c r="I27" s="405">
        <v>0</v>
      </c>
      <c r="J27" s="393">
        <v>0</v>
      </c>
      <c r="K27" s="403">
        <v>0</v>
      </c>
      <c r="L27" s="404">
        <v>0</v>
      </c>
      <c r="M27" s="405">
        <v>0</v>
      </c>
      <c r="N27" s="405">
        <v>0</v>
      </c>
      <c r="O27" s="405">
        <v>0</v>
      </c>
      <c r="P27" s="393">
        <v>0</v>
      </c>
      <c r="Q27" s="403">
        <v>0</v>
      </c>
      <c r="R27" s="404">
        <v>0</v>
      </c>
      <c r="S27" s="405">
        <v>0</v>
      </c>
      <c r="T27" s="405">
        <v>0</v>
      </c>
      <c r="U27" s="405">
        <v>0</v>
      </c>
      <c r="V27" s="393">
        <v>0</v>
      </c>
      <c r="W27" s="403">
        <v>0</v>
      </c>
      <c r="X27" s="389">
        <v>0</v>
      </c>
      <c r="Y27" s="389">
        <v>0</v>
      </c>
      <c r="Z27" s="389">
        <v>0</v>
      </c>
      <c r="AA27" s="389">
        <v>0</v>
      </c>
      <c r="AB27" s="389">
        <v>0</v>
      </c>
      <c r="AC27" s="406">
        <v>0</v>
      </c>
      <c r="AD27" s="389">
        <v>0</v>
      </c>
      <c r="AE27" s="389">
        <v>0</v>
      </c>
      <c r="AF27" s="389">
        <v>0</v>
      </c>
      <c r="AG27" s="389">
        <v>0</v>
      </c>
      <c r="AH27" s="389">
        <v>0</v>
      </c>
      <c r="AI27" s="406">
        <v>0</v>
      </c>
      <c r="AJ27" s="389">
        <v>0</v>
      </c>
      <c r="AK27" s="389">
        <v>0</v>
      </c>
      <c r="AL27" s="389">
        <v>0</v>
      </c>
      <c r="AM27" s="389">
        <v>0</v>
      </c>
      <c r="AN27" s="389">
        <v>0</v>
      </c>
      <c r="AO27" s="406">
        <v>0</v>
      </c>
      <c r="AP27" s="393">
        <v>0</v>
      </c>
      <c r="AQ27" s="393">
        <v>0</v>
      </c>
      <c r="AR27" s="393">
        <v>0</v>
      </c>
      <c r="AS27" s="393">
        <v>0</v>
      </c>
      <c r="AT27" s="393">
        <v>0</v>
      </c>
      <c r="AU27" s="406">
        <v>0</v>
      </c>
      <c r="AV27" s="393">
        <v>0</v>
      </c>
      <c r="AW27" s="393">
        <v>0</v>
      </c>
      <c r="AX27" s="393">
        <v>0</v>
      </c>
      <c r="AY27" s="393">
        <v>0</v>
      </c>
      <c r="AZ27" s="393">
        <v>0</v>
      </c>
      <c r="BA27" s="392">
        <v>0</v>
      </c>
      <c r="BB27" s="393">
        <v>0</v>
      </c>
      <c r="BC27" s="393">
        <v>0</v>
      </c>
      <c r="BD27" s="393">
        <v>0</v>
      </c>
      <c r="BE27" s="393">
        <v>0</v>
      </c>
      <c r="BF27" s="393">
        <v>0</v>
      </c>
      <c r="BG27" s="392">
        <v>0</v>
      </c>
      <c r="BH27" s="389">
        <v>0</v>
      </c>
      <c r="BI27" s="389">
        <v>0</v>
      </c>
      <c r="BJ27" s="389">
        <v>0</v>
      </c>
      <c r="BK27" s="389">
        <v>0</v>
      </c>
      <c r="BL27" s="389">
        <v>0</v>
      </c>
      <c r="BM27" s="407">
        <v>0</v>
      </c>
      <c r="BN27" s="395">
        <v>0</v>
      </c>
      <c r="BO27" s="408">
        <v>0</v>
      </c>
      <c r="BP27" s="396">
        <v>0</v>
      </c>
      <c r="BQ27" s="397">
        <v>0</v>
      </c>
      <c r="BR27" s="390">
        <v>0</v>
      </c>
      <c r="BS27" s="390">
        <v>0</v>
      </c>
      <c r="BT27" s="398">
        <v>0</v>
      </c>
      <c r="BU27" s="403">
        <v>0</v>
      </c>
      <c r="BV27" s="389">
        <v>0</v>
      </c>
      <c r="BW27" s="389">
        <v>0</v>
      </c>
      <c r="BX27" s="389">
        <v>0</v>
      </c>
      <c r="BY27" s="389">
        <v>0</v>
      </c>
      <c r="BZ27" s="406">
        <v>0</v>
      </c>
      <c r="CA27" s="389">
        <v>0</v>
      </c>
      <c r="CB27" s="389">
        <v>0</v>
      </c>
      <c r="CC27" s="389">
        <v>0</v>
      </c>
      <c r="CD27" s="389">
        <v>0</v>
      </c>
      <c r="CE27" s="406">
        <v>0</v>
      </c>
      <c r="CF27" s="389">
        <v>0</v>
      </c>
      <c r="CG27" s="389">
        <v>0</v>
      </c>
      <c r="CH27" s="389">
        <v>0</v>
      </c>
      <c r="CI27" s="389">
        <v>0</v>
      </c>
      <c r="CJ27" s="406">
        <v>0</v>
      </c>
      <c r="CK27" s="393">
        <v>0</v>
      </c>
      <c r="CL27" s="393">
        <v>0</v>
      </c>
      <c r="CM27" s="393">
        <v>0</v>
      </c>
      <c r="CN27" s="393">
        <v>0</v>
      </c>
      <c r="CO27" s="392">
        <v>0</v>
      </c>
      <c r="CP27" s="393">
        <v>0</v>
      </c>
      <c r="CQ27" s="393">
        <v>0</v>
      </c>
      <c r="CR27" s="393">
        <v>0</v>
      </c>
      <c r="CS27" s="393">
        <v>0</v>
      </c>
      <c r="CT27" s="392">
        <v>0</v>
      </c>
      <c r="CU27" s="404">
        <v>0</v>
      </c>
      <c r="CV27" s="405">
        <v>0</v>
      </c>
      <c r="CW27" s="405">
        <v>0</v>
      </c>
      <c r="CX27" s="393">
        <v>0</v>
      </c>
      <c r="CY27" s="407">
        <v>0</v>
      </c>
      <c r="CZ27" s="395">
        <v>0</v>
      </c>
      <c r="DA27" s="409">
        <v>0</v>
      </c>
      <c r="DB27" s="396">
        <v>0</v>
      </c>
      <c r="DC27" s="397">
        <v>0</v>
      </c>
      <c r="DD27" s="390">
        <v>0</v>
      </c>
      <c r="DE27" s="390">
        <v>0</v>
      </c>
      <c r="DF27" s="398">
        <v>0</v>
      </c>
      <c r="DG27" s="403">
        <v>0</v>
      </c>
      <c r="DH27" s="389">
        <v>0</v>
      </c>
      <c r="DI27" s="389">
        <v>0</v>
      </c>
      <c r="DJ27" s="389">
        <v>0</v>
      </c>
      <c r="DK27" s="389">
        <v>0</v>
      </c>
      <c r="DL27" s="406">
        <v>0</v>
      </c>
      <c r="DM27" s="389">
        <v>0</v>
      </c>
      <c r="DN27" s="389">
        <v>0</v>
      </c>
      <c r="DO27" s="389">
        <v>0</v>
      </c>
      <c r="DP27" s="389">
        <v>0</v>
      </c>
      <c r="DQ27" s="406">
        <v>0</v>
      </c>
      <c r="DR27" s="389">
        <v>0</v>
      </c>
      <c r="DS27" s="389">
        <v>0</v>
      </c>
      <c r="DT27" s="389">
        <v>0</v>
      </c>
      <c r="DU27" s="389">
        <v>0</v>
      </c>
      <c r="DV27" s="406">
        <v>0</v>
      </c>
      <c r="DW27" s="389">
        <v>0</v>
      </c>
      <c r="DX27" s="389">
        <v>0</v>
      </c>
      <c r="DY27" s="389">
        <v>0</v>
      </c>
      <c r="DZ27" s="389">
        <v>0</v>
      </c>
      <c r="EA27" s="392">
        <v>0</v>
      </c>
      <c r="EB27" s="393">
        <v>0</v>
      </c>
      <c r="EC27" s="393">
        <v>0</v>
      </c>
      <c r="ED27" s="393">
        <v>0</v>
      </c>
      <c r="EE27" s="393">
        <v>0</v>
      </c>
      <c r="EF27" s="406">
        <v>0</v>
      </c>
      <c r="EG27" s="404">
        <v>0</v>
      </c>
      <c r="EH27" s="405">
        <v>0</v>
      </c>
      <c r="EI27" s="405">
        <v>0</v>
      </c>
      <c r="EJ27" s="393">
        <v>0</v>
      </c>
      <c r="EK27" s="407">
        <v>0</v>
      </c>
      <c r="EL27" s="395">
        <v>0</v>
      </c>
      <c r="EM27" s="403">
        <v>0</v>
      </c>
      <c r="EN27" s="388">
        <v>0</v>
      </c>
      <c r="EO27" s="404">
        <v>0</v>
      </c>
      <c r="EP27" s="405">
        <v>0</v>
      </c>
      <c r="EQ27" s="405">
        <v>0</v>
      </c>
      <c r="ER27" s="405">
        <v>0</v>
      </c>
      <c r="ES27" s="393">
        <v>0</v>
      </c>
      <c r="ET27" s="403">
        <v>0</v>
      </c>
      <c r="EU27" s="404">
        <v>0</v>
      </c>
      <c r="EV27" s="405">
        <v>0</v>
      </c>
      <c r="EW27" s="405">
        <v>0</v>
      </c>
      <c r="EX27" s="405">
        <v>0</v>
      </c>
      <c r="EY27" s="393">
        <v>0</v>
      </c>
      <c r="EZ27" s="403">
        <v>0</v>
      </c>
      <c r="FA27" s="404">
        <v>0</v>
      </c>
      <c r="FB27" s="405">
        <v>0</v>
      </c>
      <c r="FC27" s="405">
        <v>0</v>
      </c>
      <c r="FD27" s="405">
        <v>0</v>
      </c>
      <c r="FE27" s="393">
        <v>0</v>
      </c>
      <c r="FF27" s="403">
        <v>0</v>
      </c>
      <c r="FG27" s="389">
        <v>0</v>
      </c>
      <c r="FH27" s="389">
        <v>0</v>
      </c>
      <c r="FI27" s="389">
        <v>0</v>
      </c>
      <c r="FJ27" s="389">
        <v>0</v>
      </c>
      <c r="FK27" s="389">
        <v>0</v>
      </c>
      <c r="FL27" s="406">
        <v>0</v>
      </c>
      <c r="FM27" s="389">
        <v>0</v>
      </c>
      <c r="FN27" s="389">
        <v>0</v>
      </c>
      <c r="FO27" s="389">
        <v>0</v>
      </c>
      <c r="FP27" s="389">
        <v>0</v>
      </c>
      <c r="FQ27" s="389">
        <v>0</v>
      </c>
      <c r="FR27" s="406">
        <v>0</v>
      </c>
      <c r="FS27" s="389">
        <v>0</v>
      </c>
      <c r="FT27" s="389">
        <v>0</v>
      </c>
      <c r="FU27" s="389">
        <v>0</v>
      </c>
      <c r="FV27" s="389">
        <v>0</v>
      </c>
      <c r="FW27" s="389">
        <v>0</v>
      </c>
      <c r="FX27" s="406">
        <v>0</v>
      </c>
      <c r="FY27" s="393">
        <v>0</v>
      </c>
      <c r="FZ27" s="393">
        <v>0</v>
      </c>
      <c r="GA27" s="393">
        <v>0</v>
      </c>
      <c r="GB27" s="393">
        <v>0</v>
      </c>
      <c r="GC27" s="393">
        <v>0</v>
      </c>
      <c r="GD27" s="406">
        <v>0</v>
      </c>
      <c r="GE27" s="393">
        <v>0</v>
      </c>
      <c r="GF27" s="393">
        <v>0</v>
      </c>
      <c r="GG27" s="393">
        <v>0</v>
      </c>
      <c r="GH27" s="393">
        <v>0</v>
      </c>
      <c r="GI27" s="393">
        <v>0</v>
      </c>
      <c r="GJ27" s="392">
        <v>0</v>
      </c>
      <c r="GK27" s="389">
        <v>0</v>
      </c>
      <c r="GL27" s="389">
        <v>0</v>
      </c>
      <c r="GM27" s="389">
        <v>0</v>
      </c>
      <c r="GN27" s="389">
        <v>0</v>
      </c>
      <c r="GO27" s="389">
        <v>0</v>
      </c>
      <c r="GP27" s="407">
        <v>0</v>
      </c>
      <c r="GQ27" s="388">
        <v>0</v>
      </c>
      <c r="GR27" s="409">
        <v>0</v>
      </c>
      <c r="GS27" s="396">
        <v>0</v>
      </c>
      <c r="GT27" s="397">
        <v>0</v>
      </c>
      <c r="GU27" s="390">
        <v>0</v>
      </c>
      <c r="GV27" s="390">
        <v>0</v>
      </c>
      <c r="GW27" s="391">
        <v>0</v>
      </c>
      <c r="GX27" s="403">
        <v>0</v>
      </c>
      <c r="GY27" s="389">
        <v>0</v>
      </c>
      <c r="GZ27" s="389">
        <v>0</v>
      </c>
      <c r="HA27" s="389">
        <v>0</v>
      </c>
      <c r="HB27" s="389">
        <v>0</v>
      </c>
      <c r="HC27" s="406">
        <v>0</v>
      </c>
      <c r="HD27" s="389">
        <v>0</v>
      </c>
      <c r="HE27" s="389">
        <v>0</v>
      </c>
      <c r="HF27" s="389">
        <v>0</v>
      </c>
      <c r="HG27" s="389">
        <v>0</v>
      </c>
      <c r="HH27" s="406">
        <v>0</v>
      </c>
      <c r="HI27" s="389">
        <v>0</v>
      </c>
      <c r="HJ27" s="389">
        <v>0</v>
      </c>
      <c r="HK27" s="389">
        <v>0</v>
      </c>
      <c r="HL27" s="389">
        <v>0</v>
      </c>
      <c r="HM27" s="406">
        <v>0</v>
      </c>
      <c r="HN27" s="389">
        <v>0</v>
      </c>
      <c r="HO27" s="389">
        <v>0</v>
      </c>
      <c r="HP27" s="389">
        <v>0</v>
      </c>
      <c r="HQ27" s="389">
        <v>0</v>
      </c>
      <c r="HR27" s="392">
        <v>0</v>
      </c>
      <c r="HS27" s="393">
        <v>0</v>
      </c>
      <c r="HT27" s="393">
        <v>0</v>
      </c>
      <c r="HU27" s="393">
        <v>0</v>
      </c>
      <c r="HV27" s="393">
        <v>0</v>
      </c>
      <c r="HW27" s="406">
        <v>0</v>
      </c>
      <c r="HX27" s="404">
        <v>0</v>
      </c>
      <c r="HY27" s="405">
        <v>0</v>
      </c>
      <c r="HZ27" s="405">
        <v>0</v>
      </c>
      <c r="IA27" s="393">
        <v>0</v>
      </c>
      <c r="IB27" s="407">
        <v>0</v>
      </c>
      <c r="IC27" s="388">
        <v>0</v>
      </c>
      <c r="ID27" s="396">
        <f t="shared" si="0"/>
        <v>0</v>
      </c>
      <c r="IE27" s="408">
        <v>0</v>
      </c>
      <c r="IF27" s="396">
        <v>0</v>
      </c>
      <c r="IG27" s="397">
        <v>0</v>
      </c>
      <c r="IH27" s="390">
        <v>0</v>
      </c>
      <c r="II27" s="390">
        <v>0</v>
      </c>
      <c r="IJ27" s="391">
        <v>0</v>
      </c>
      <c r="IK27" s="388">
        <v>0</v>
      </c>
      <c r="IL27" s="395">
        <v>0</v>
      </c>
      <c r="IM27" s="399">
        <f t="shared" si="1"/>
        <v>0</v>
      </c>
      <c r="IN27" s="408">
        <v>0</v>
      </c>
      <c r="IO27" s="396">
        <v>0</v>
      </c>
      <c r="IP27" s="397">
        <v>0</v>
      </c>
      <c r="IQ27" s="390">
        <v>0</v>
      </c>
      <c r="IR27" s="390">
        <v>0</v>
      </c>
      <c r="IS27" s="391">
        <v>0</v>
      </c>
      <c r="IT27" s="391">
        <v>0</v>
      </c>
      <c r="IU27" s="388">
        <v>0</v>
      </c>
      <c r="IV27" s="395">
        <v>0</v>
      </c>
      <c r="IW27" s="399">
        <f t="shared" si="2"/>
        <v>0</v>
      </c>
      <c r="IX27" s="408">
        <v>0</v>
      </c>
      <c r="IY27" s="396">
        <v>0</v>
      </c>
      <c r="IZ27" s="397">
        <v>0</v>
      </c>
      <c r="JA27" s="390">
        <v>0</v>
      </c>
      <c r="JB27" s="390">
        <v>0</v>
      </c>
      <c r="JC27" s="391">
        <v>0</v>
      </c>
      <c r="JD27" s="388">
        <v>0</v>
      </c>
      <c r="JE27" s="395">
        <v>0</v>
      </c>
      <c r="JF27" s="399">
        <f t="shared" si="3"/>
        <v>0</v>
      </c>
      <c r="JG27" s="408">
        <v>0</v>
      </c>
      <c r="JH27" s="396">
        <v>0</v>
      </c>
      <c r="JI27" s="397">
        <v>0</v>
      </c>
      <c r="JJ27" s="390">
        <v>0</v>
      </c>
      <c r="JK27" s="390">
        <v>0</v>
      </c>
      <c r="JL27" s="391">
        <v>0</v>
      </c>
      <c r="JM27" s="388">
        <v>0</v>
      </c>
      <c r="JN27" s="395">
        <v>0</v>
      </c>
      <c r="JO27" s="388">
        <v>0</v>
      </c>
      <c r="JP27" s="388">
        <v>0</v>
      </c>
      <c r="JQ27" s="388">
        <v>0</v>
      </c>
      <c r="JR27" s="403">
        <v>0</v>
      </c>
      <c r="JS27" s="400">
        <v>0</v>
      </c>
    </row>
    <row r="28" spans="1:279" x14ac:dyDescent="0.35">
      <c r="A28" s="401">
        <v>480</v>
      </c>
      <c r="B28" s="410">
        <v>2</v>
      </c>
      <c r="C28" s="402" t="s">
        <v>53</v>
      </c>
      <c r="D28" s="403">
        <v>0</v>
      </c>
      <c r="E28" s="388">
        <v>0</v>
      </c>
      <c r="F28" s="404">
        <v>0</v>
      </c>
      <c r="G28" s="405">
        <v>0</v>
      </c>
      <c r="H28" s="405">
        <v>0</v>
      </c>
      <c r="I28" s="405">
        <v>0</v>
      </c>
      <c r="J28" s="393">
        <v>0</v>
      </c>
      <c r="K28" s="403">
        <v>0</v>
      </c>
      <c r="L28" s="404">
        <v>0</v>
      </c>
      <c r="M28" s="405">
        <v>0</v>
      </c>
      <c r="N28" s="405">
        <v>0</v>
      </c>
      <c r="O28" s="405">
        <v>0</v>
      </c>
      <c r="P28" s="393">
        <v>0</v>
      </c>
      <c r="Q28" s="403">
        <v>0</v>
      </c>
      <c r="R28" s="404">
        <v>0</v>
      </c>
      <c r="S28" s="405">
        <v>0</v>
      </c>
      <c r="T28" s="405">
        <v>0</v>
      </c>
      <c r="U28" s="405">
        <v>0</v>
      </c>
      <c r="V28" s="393">
        <v>0</v>
      </c>
      <c r="W28" s="403">
        <v>0</v>
      </c>
      <c r="X28" s="389">
        <v>0</v>
      </c>
      <c r="Y28" s="389">
        <v>0</v>
      </c>
      <c r="Z28" s="389">
        <v>0</v>
      </c>
      <c r="AA28" s="389">
        <v>0</v>
      </c>
      <c r="AB28" s="389">
        <v>0</v>
      </c>
      <c r="AC28" s="406">
        <v>0</v>
      </c>
      <c r="AD28" s="389">
        <v>0</v>
      </c>
      <c r="AE28" s="389">
        <v>0</v>
      </c>
      <c r="AF28" s="389">
        <v>0</v>
      </c>
      <c r="AG28" s="389">
        <v>0</v>
      </c>
      <c r="AH28" s="389">
        <v>0</v>
      </c>
      <c r="AI28" s="406">
        <v>0</v>
      </c>
      <c r="AJ28" s="389">
        <v>0</v>
      </c>
      <c r="AK28" s="389">
        <v>0</v>
      </c>
      <c r="AL28" s="389">
        <v>0</v>
      </c>
      <c r="AM28" s="389">
        <v>0</v>
      </c>
      <c r="AN28" s="389">
        <v>0</v>
      </c>
      <c r="AO28" s="406">
        <v>0</v>
      </c>
      <c r="AP28" s="393">
        <v>0</v>
      </c>
      <c r="AQ28" s="393">
        <v>0</v>
      </c>
      <c r="AR28" s="393">
        <v>0</v>
      </c>
      <c r="AS28" s="393">
        <v>0</v>
      </c>
      <c r="AT28" s="393">
        <v>0</v>
      </c>
      <c r="AU28" s="406">
        <v>0</v>
      </c>
      <c r="AV28" s="393">
        <v>0</v>
      </c>
      <c r="AW28" s="393">
        <v>0</v>
      </c>
      <c r="AX28" s="393">
        <v>0</v>
      </c>
      <c r="AY28" s="393">
        <v>0</v>
      </c>
      <c r="AZ28" s="393">
        <v>0</v>
      </c>
      <c r="BA28" s="392">
        <v>0</v>
      </c>
      <c r="BB28" s="393">
        <v>0</v>
      </c>
      <c r="BC28" s="393">
        <v>0</v>
      </c>
      <c r="BD28" s="393">
        <v>0</v>
      </c>
      <c r="BE28" s="393">
        <v>0</v>
      </c>
      <c r="BF28" s="393">
        <v>0</v>
      </c>
      <c r="BG28" s="392">
        <v>0</v>
      </c>
      <c r="BH28" s="389">
        <v>0</v>
      </c>
      <c r="BI28" s="389">
        <v>0</v>
      </c>
      <c r="BJ28" s="389">
        <v>0</v>
      </c>
      <c r="BK28" s="389">
        <v>0</v>
      </c>
      <c r="BL28" s="389">
        <v>0</v>
      </c>
      <c r="BM28" s="407">
        <v>0</v>
      </c>
      <c r="BN28" s="395">
        <v>0</v>
      </c>
      <c r="BO28" s="408">
        <v>0</v>
      </c>
      <c r="BP28" s="396">
        <v>0</v>
      </c>
      <c r="BQ28" s="397">
        <v>0</v>
      </c>
      <c r="BR28" s="390">
        <v>5160</v>
      </c>
      <c r="BS28" s="390">
        <v>0</v>
      </c>
      <c r="BT28" s="398">
        <v>0</v>
      </c>
      <c r="BU28" s="403">
        <v>5160</v>
      </c>
      <c r="BV28" s="389">
        <v>0</v>
      </c>
      <c r="BW28" s="389">
        <v>0</v>
      </c>
      <c r="BX28" s="389">
        <v>0</v>
      </c>
      <c r="BY28" s="389">
        <v>0</v>
      </c>
      <c r="BZ28" s="406">
        <v>0</v>
      </c>
      <c r="CA28" s="389">
        <v>0</v>
      </c>
      <c r="CB28" s="389">
        <v>3067</v>
      </c>
      <c r="CC28" s="389">
        <v>0</v>
      </c>
      <c r="CD28" s="389">
        <v>0</v>
      </c>
      <c r="CE28" s="406">
        <v>3067</v>
      </c>
      <c r="CF28" s="389">
        <v>0</v>
      </c>
      <c r="CG28" s="389">
        <v>2093</v>
      </c>
      <c r="CH28" s="389">
        <v>0</v>
      </c>
      <c r="CI28" s="389">
        <v>0</v>
      </c>
      <c r="CJ28" s="406">
        <v>2093</v>
      </c>
      <c r="CK28" s="393">
        <v>0</v>
      </c>
      <c r="CL28" s="393">
        <v>0</v>
      </c>
      <c r="CM28" s="393">
        <v>0</v>
      </c>
      <c r="CN28" s="393">
        <v>0</v>
      </c>
      <c r="CO28" s="392">
        <v>0</v>
      </c>
      <c r="CP28" s="393">
        <v>0</v>
      </c>
      <c r="CQ28" s="393">
        <v>0</v>
      </c>
      <c r="CR28" s="393">
        <v>0</v>
      </c>
      <c r="CS28" s="393">
        <v>0</v>
      </c>
      <c r="CT28" s="392">
        <v>0</v>
      </c>
      <c r="CU28" s="404">
        <v>0</v>
      </c>
      <c r="CV28" s="405">
        <v>0</v>
      </c>
      <c r="CW28" s="405">
        <v>0</v>
      </c>
      <c r="CX28" s="393">
        <v>0</v>
      </c>
      <c r="CY28" s="407">
        <v>0</v>
      </c>
      <c r="CZ28" s="395">
        <v>0</v>
      </c>
      <c r="DA28" s="409">
        <v>0</v>
      </c>
      <c r="DB28" s="396">
        <v>0</v>
      </c>
      <c r="DC28" s="397">
        <v>0</v>
      </c>
      <c r="DD28" s="390">
        <v>2718</v>
      </c>
      <c r="DE28" s="390">
        <v>1110</v>
      </c>
      <c r="DF28" s="398">
        <v>0</v>
      </c>
      <c r="DG28" s="403">
        <v>3828</v>
      </c>
      <c r="DH28" s="389">
        <v>0</v>
      </c>
      <c r="DI28" s="389">
        <v>0</v>
      </c>
      <c r="DJ28" s="389">
        <v>0</v>
      </c>
      <c r="DK28" s="389">
        <v>0</v>
      </c>
      <c r="DL28" s="406">
        <v>0</v>
      </c>
      <c r="DM28" s="389">
        <v>0</v>
      </c>
      <c r="DN28" s="389">
        <v>0</v>
      </c>
      <c r="DO28" s="389">
        <v>0</v>
      </c>
      <c r="DP28" s="389">
        <v>0</v>
      </c>
      <c r="DQ28" s="406">
        <v>0</v>
      </c>
      <c r="DR28" s="389">
        <v>0</v>
      </c>
      <c r="DS28" s="389">
        <v>2718</v>
      </c>
      <c r="DT28" s="389">
        <v>1110</v>
      </c>
      <c r="DU28" s="389">
        <v>0</v>
      </c>
      <c r="DV28" s="406">
        <v>3828</v>
      </c>
      <c r="DW28" s="389">
        <v>0</v>
      </c>
      <c r="DX28" s="389">
        <v>0</v>
      </c>
      <c r="DY28" s="389">
        <v>0</v>
      </c>
      <c r="DZ28" s="389">
        <v>0</v>
      </c>
      <c r="EA28" s="392">
        <v>0</v>
      </c>
      <c r="EB28" s="393">
        <v>0</v>
      </c>
      <c r="EC28" s="393">
        <v>0</v>
      </c>
      <c r="ED28" s="393">
        <v>0</v>
      </c>
      <c r="EE28" s="393">
        <v>0</v>
      </c>
      <c r="EF28" s="406">
        <v>0</v>
      </c>
      <c r="EG28" s="404">
        <v>0</v>
      </c>
      <c r="EH28" s="405">
        <v>0</v>
      </c>
      <c r="EI28" s="405">
        <v>0</v>
      </c>
      <c r="EJ28" s="393">
        <v>0</v>
      </c>
      <c r="EK28" s="407">
        <v>0</v>
      </c>
      <c r="EL28" s="395">
        <v>0</v>
      </c>
      <c r="EM28" s="403">
        <v>378</v>
      </c>
      <c r="EN28" s="388">
        <v>0</v>
      </c>
      <c r="EO28" s="404">
        <v>0</v>
      </c>
      <c r="EP28" s="405">
        <v>0</v>
      </c>
      <c r="EQ28" s="405">
        <v>0</v>
      </c>
      <c r="ER28" s="405">
        <v>0</v>
      </c>
      <c r="ES28" s="393">
        <v>0</v>
      </c>
      <c r="ET28" s="403">
        <v>0</v>
      </c>
      <c r="EU28" s="404">
        <v>0</v>
      </c>
      <c r="EV28" s="405">
        <v>0</v>
      </c>
      <c r="EW28" s="405">
        <v>0</v>
      </c>
      <c r="EX28" s="405">
        <v>0</v>
      </c>
      <c r="EY28" s="393">
        <v>0</v>
      </c>
      <c r="EZ28" s="403">
        <v>0</v>
      </c>
      <c r="FA28" s="404">
        <v>0</v>
      </c>
      <c r="FB28" s="405">
        <v>0</v>
      </c>
      <c r="FC28" s="405">
        <v>0</v>
      </c>
      <c r="FD28" s="405">
        <v>0</v>
      </c>
      <c r="FE28" s="393">
        <v>0</v>
      </c>
      <c r="FF28" s="403">
        <v>0</v>
      </c>
      <c r="FG28" s="389">
        <v>0</v>
      </c>
      <c r="FH28" s="389">
        <v>0</v>
      </c>
      <c r="FI28" s="389">
        <v>0</v>
      </c>
      <c r="FJ28" s="389">
        <v>0</v>
      </c>
      <c r="FK28" s="389">
        <v>0</v>
      </c>
      <c r="FL28" s="406">
        <v>0</v>
      </c>
      <c r="FM28" s="389">
        <v>0</v>
      </c>
      <c r="FN28" s="389">
        <v>0</v>
      </c>
      <c r="FO28" s="389">
        <v>0</v>
      </c>
      <c r="FP28" s="389">
        <v>0</v>
      </c>
      <c r="FQ28" s="389">
        <v>0</v>
      </c>
      <c r="FR28" s="406">
        <v>0</v>
      </c>
      <c r="FS28" s="389">
        <v>0</v>
      </c>
      <c r="FT28" s="389">
        <v>0</v>
      </c>
      <c r="FU28" s="389">
        <v>0</v>
      </c>
      <c r="FV28" s="389">
        <v>0</v>
      </c>
      <c r="FW28" s="389">
        <v>0</v>
      </c>
      <c r="FX28" s="406">
        <v>0</v>
      </c>
      <c r="FY28" s="393">
        <v>0</v>
      </c>
      <c r="FZ28" s="393">
        <v>0</v>
      </c>
      <c r="GA28" s="393">
        <v>0</v>
      </c>
      <c r="GB28" s="393">
        <v>0</v>
      </c>
      <c r="GC28" s="393">
        <v>0</v>
      </c>
      <c r="GD28" s="406">
        <v>0</v>
      </c>
      <c r="GE28" s="393">
        <v>0</v>
      </c>
      <c r="GF28" s="393">
        <v>0</v>
      </c>
      <c r="GG28" s="393">
        <v>0</v>
      </c>
      <c r="GH28" s="393">
        <v>0</v>
      </c>
      <c r="GI28" s="393">
        <v>0</v>
      </c>
      <c r="GJ28" s="392">
        <v>0</v>
      </c>
      <c r="GK28" s="389">
        <v>0</v>
      </c>
      <c r="GL28" s="389">
        <v>0</v>
      </c>
      <c r="GM28" s="389">
        <v>0</v>
      </c>
      <c r="GN28" s="389">
        <v>0</v>
      </c>
      <c r="GO28" s="389">
        <v>0</v>
      </c>
      <c r="GP28" s="407">
        <v>0</v>
      </c>
      <c r="GQ28" s="388">
        <v>378</v>
      </c>
      <c r="GR28" s="409">
        <v>1254</v>
      </c>
      <c r="GS28" s="396">
        <v>0</v>
      </c>
      <c r="GT28" s="397">
        <v>0</v>
      </c>
      <c r="GU28" s="390">
        <v>0</v>
      </c>
      <c r="GV28" s="390">
        <v>0</v>
      </c>
      <c r="GW28" s="391">
        <v>0</v>
      </c>
      <c r="GX28" s="403">
        <v>0</v>
      </c>
      <c r="GY28" s="389">
        <v>0</v>
      </c>
      <c r="GZ28" s="389">
        <v>0</v>
      </c>
      <c r="HA28" s="389">
        <v>0</v>
      </c>
      <c r="HB28" s="389">
        <v>0</v>
      </c>
      <c r="HC28" s="406">
        <v>0</v>
      </c>
      <c r="HD28" s="389">
        <v>0</v>
      </c>
      <c r="HE28" s="389">
        <v>0</v>
      </c>
      <c r="HF28" s="389">
        <v>0</v>
      </c>
      <c r="HG28" s="389">
        <v>0</v>
      </c>
      <c r="HH28" s="406">
        <v>0</v>
      </c>
      <c r="HI28" s="389">
        <v>0</v>
      </c>
      <c r="HJ28" s="389">
        <v>0</v>
      </c>
      <c r="HK28" s="389">
        <v>0</v>
      </c>
      <c r="HL28" s="389">
        <v>0</v>
      </c>
      <c r="HM28" s="406">
        <v>0</v>
      </c>
      <c r="HN28" s="389">
        <v>0</v>
      </c>
      <c r="HO28" s="389">
        <v>0</v>
      </c>
      <c r="HP28" s="389">
        <v>0</v>
      </c>
      <c r="HQ28" s="389">
        <v>0</v>
      </c>
      <c r="HR28" s="392">
        <v>0</v>
      </c>
      <c r="HS28" s="393">
        <v>0</v>
      </c>
      <c r="HT28" s="393">
        <v>0</v>
      </c>
      <c r="HU28" s="393">
        <v>0</v>
      </c>
      <c r="HV28" s="393">
        <v>0</v>
      </c>
      <c r="HW28" s="406">
        <v>0</v>
      </c>
      <c r="HX28" s="404">
        <v>0</v>
      </c>
      <c r="HY28" s="405">
        <v>0</v>
      </c>
      <c r="HZ28" s="405">
        <v>0</v>
      </c>
      <c r="IA28" s="393">
        <v>0</v>
      </c>
      <c r="IB28" s="407">
        <v>0</v>
      </c>
      <c r="IC28" s="388">
        <v>1254</v>
      </c>
      <c r="ID28" s="1464">
        <f t="shared" si="0"/>
        <v>1254</v>
      </c>
      <c r="IE28" s="409">
        <v>102</v>
      </c>
      <c r="IF28" s="396">
        <v>0</v>
      </c>
      <c r="IG28" s="397">
        <v>0</v>
      </c>
      <c r="IH28" s="390">
        <v>0</v>
      </c>
      <c r="II28" s="390">
        <v>0</v>
      </c>
      <c r="IJ28" s="391">
        <v>0</v>
      </c>
      <c r="IK28" s="388">
        <v>0</v>
      </c>
      <c r="IL28" s="395">
        <v>102</v>
      </c>
      <c r="IM28" s="1465">
        <f t="shared" si="1"/>
        <v>102</v>
      </c>
      <c r="IN28" s="409">
        <v>408</v>
      </c>
      <c r="IO28" s="396">
        <v>0</v>
      </c>
      <c r="IP28" s="397">
        <v>0</v>
      </c>
      <c r="IQ28" s="390">
        <v>0</v>
      </c>
      <c r="IR28" s="390">
        <v>0</v>
      </c>
      <c r="IS28" s="391">
        <v>0</v>
      </c>
      <c r="IT28" s="391">
        <v>0</v>
      </c>
      <c r="IU28" s="388">
        <v>0</v>
      </c>
      <c r="IV28" s="395">
        <v>408</v>
      </c>
      <c r="IW28" s="1465">
        <f t="shared" si="2"/>
        <v>408</v>
      </c>
      <c r="IX28" s="409">
        <v>5892</v>
      </c>
      <c r="IY28" s="396">
        <v>0</v>
      </c>
      <c r="IZ28" s="397">
        <v>0</v>
      </c>
      <c r="JA28" s="390">
        <v>0</v>
      </c>
      <c r="JB28" s="390">
        <v>0</v>
      </c>
      <c r="JC28" s="391">
        <v>0</v>
      </c>
      <c r="JD28" s="388">
        <v>0</v>
      </c>
      <c r="JE28" s="395">
        <v>5892</v>
      </c>
      <c r="JF28" s="399">
        <f t="shared" si="3"/>
        <v>5892</v>
      </c>
      <c r="JG28" s="408">
        <v>8340</v>
      </c>
      <c r="JH28" s="396">
        <v>0</v>
      </c>
      <c r="JI28" s="397">
        <v>0</v>
      </c>
      <c r="JJ28" s="390">
        <v>0</v>
      </c>
      <c r="JK28" s="390">
        <v>0</v>
      </c>
      <c r="JL28" s="391">
        <v>0</v>
      </c>
      <c r="JM28" s="388">
        <v>0</v>
      </c>
      <c r="JN28" s="395">
        <v>8340</v>
      </c>
      <c r="JO28" s="388">
        <v>16374</v>
      </c>
      <c r="JP28" s="388">
        <v>0</v>
      </c>
      <c r="JQ28" s="388">
        <v>8988</v>
      </c>
      <c r="JR28" s="403">
        <v>16374</v>
      </c>
      <c r="JS28" s="400">
        <v>1</v>
      </c>
    </row>
    <row r="29" spans="1:279" x14ac:dyDescent="0.35">
      <c r="A29" s="401">
        <v>480</v>
      </c>
      <c r="B29" s="410">
        <v>2</v>
      </c>
      <c r="C29" s="402" t="s">
        <v>45</v>
      </c>
      <c r="D29" s="403">
        <v>0</v>
      </c>
      <c r="E29" s="388">
        <v>0</v>
      </c>
      <c r="F29" s="404">
        <v>0</v>
      </c>
      <c r="G29" s="405">
        <v>0</v>
      </c>
      <c r="H29" s="405">
        <v>0</v>
      </c>
      <c r="I29" s="405">
        <v>0</v>
      </c>
      <c r="J29" s="393">
        <v>588</v>
      </c>
      <c r="K29" s="403">
        <v>588</v>
      </c>
      <c r="L29" s="404">
        <v>0</v>
      </c>
      <c r="M29" s="405">
        <v>0</v>
      </c>
      <c r="N29" s="405">
        <v>0</v>
      </c>
      <c r="O29" s="405">
        <v>0</v>
      </c>
      <c r="P29" s="393">
        <v>0</v>
      </c>
      <c r="Q29" s="403">
        <v>0</v>
      </c>
      <c r="R29" s="404">
        <v>0</v>
      </c>
      <c r="S29" s="405">
        <v>0</v>
      </c>
      <c r="T29" s="405">
        <v>0</v>
      </c>
      <c r="U29" s="405">
        <v>0</v>
      </c>
      <c r="V29" s="393">
        <v>588</v>
      </c>
      <c r="W29" s="403">
        <v>588</v>
      </c>
      <c r="X29" s="389">
        <v>0</v>
      </c>
      <c r="Y29" s="389">
        <v>0</v>
      </c>
      <c r="Z29" s="389">
        <v>0</v>
      </c>
      <c r="AA29" s="389">
        <v>0</v>
      </c>
      <c r="AB29" s="389">
        <v>0</v>
      </c>
      <c r="AC29" s="406">
        <v>0</v>
      </c>
      <c r="AD29" s="389">
        <v>0</v>
      </c>
      <c r="AE29" s="389">
        <v>0</v>
      </c>
      <c r="AF29" s="389">
        <v>0</v>
      </c>
      <c r="AG29" s="389">
        <v>0</v>
      </c>
      <c r="AH29" s="389">
        <v>0</v>
      </c>
      <c r="AI29" s="406">
        <v>0</v>
      </c>
      <c r="AJ29" s="389">
        <v>0</v>
      </c>
      <c r="AK29" s="389">
        <v>0</v>
      </c>
      <c r="AL29" s="389">
        <v>0</v>
      </c>
      <c r="AM29" s="389">
        <v>0</v>
      </c>
      <c r="AN29" s="389">
        <v>0</v>
      </c>
      <c r="AO29" s="406">
        <v>0</v>
      </c>
      <c r="AP29" s="393">
        <v>0</v>
      </c>
      <c r="AQ29" s="393">
        <v>0</v>
      </c>
      <c r="AR29" s="393">
        <v>0</v>
      </c>
      <c r="AS29" s="393">
        <v>0</v>
      </c>
      <c r="AT29" s="393">
        <v>0</v>
      </c>
      <c r="AU29" s="406">
        <v>0</v>
      </c>
      <c r="AV29" s="393">
        <v>0</v>
      </c>
      <c r="AW29" s="393">
        <v>0</v>
      </c>
      <c r="AX29" s="393">
        <v>0</v>
      </c>
      <c r="AY29" s="393">
        <v>0</v>
      </c>
      <c r="AZ29" s="393">
        <v>0</v>
      </c>
      <c r="BA29" s="392">
        <v>0</v>
      </c>
      <c r="BB29" s="393">
        <v>0</v>
      </c>
      <c r="BC29" s="393">
        <v>0</v>
      </c>
      <c r="BD29" s="393">
        <v>0</v>
      </c>
      <c r="BE29" s="393">
        <v>0</v>
      </c>
      <c r="BF29" s="393">
        <v>588</v>
      </c>
      <c r="BG29" s="392">
        <v>588</v>
      </c>
      <c r="BH29" s="389">
        <v>0</v>
      </c>
      <c r="BI29" s="389">
        <v>0</v>
      </c>
      <c r="BJ29" s="389">
        <v>0</v>
      </c>
      <c r="BK29" s="389">
        <v>0</v>
      </c>
      <c r="BL29" s="389">
        <v>0</v>
      </c>
      <c r="BM29" s="407">
        <v>0</v>
      </c>
      <c r="BN29" s="395">
        <v>0</v>
      </c>
      <c r="BO29" s="408">
        <v>0</v>
      </c>
      <c r="BP29" s="396">
        <v>0</v>
      </c>
      <c r="BQ29" s="397">
        <v>726</v>
      </c>
      <c r="BR29" s="390">
        <v>1656</v>
      </c>
      <c r="BS29" s="390">
        <v>144</v>
      </c>
      <c r="BT29" s="398">
        <v>0</v>
      </c>
      <c r="BU29" s="403">
        <v>2526</v>
      </c>
      <c r="BV29" s="389">
        <v>0</v>
      </c>
      <c r="BW29" s="389">
        <v>0</v>
      </c>
      <c r="BX29" s="389">
        <v>0</v>
      </c>
      <c r="BY29" s="389">
        <v>0</v>
      </c>
      <c r="BZ29" s="406">
        <v>0</v>
      </c>
      <c r="CA29" s="389">
        <v>726</v>
      </c>
      <c r="CB29" s="389">
        <v>0</v>
      </c>
      <c r="CC29" s="389">
        <v>0</v>
      </c>
      <c r="CD29" s="389">
        <v>0</v>
      </c>
      <c r="CE29" s="406">
        <v>726</v>
      </c>
      <c r="CF29" s="389">
        <v>0</v>
      </c>
      <c r="CG29" s="389">
        <v>1656</v>
      </c>
      <c r="CH29" s="389">
        <v>144</v>
      </c>
      <c r="CI29" s="389">
        <v>0</v>
      </c>
      <c r="CJ29" s="406">
        <v>1800</v>
      </c>
      <c r="CK29" s="393">
        <v>0</v>
      </c>
      <c r="CL29" s="393">
        <v>0</v>
      </c>
      <c r="CM29" s="393">
        <v>0</v>
      </c>
      <c r="CN29" s="393">
        <v>0</v>
      </c>
      <c r="CO29" s="392">
        <v>0</v>
      </c>
      <c r="CP29" s="393">
        <v>0</v>
      </c>
      <c r="CQ29" s="393">
        <v>0</v>
      </c>
      <c r="CR29" s="393">
        <v>0</v>
      </c>
      <c r="CS29" s="393">
        <v>0</v>
      </c>
      <c r="CT29" s="392">
        <v>0</v>
      </c>
      <c r="CU29" s="404">
        <v>0</v>
      </c>
      <c r="CV29" s="405">
        <v>0</v>
      </c>
      <c r="CW29" s="405">
        <v>0</v>
      </c>
      <c r="CX29" s="393">
        <v>0</v>
      </c>
      <c r="CY29" s="407">
        <v>0</v>
      </c>
      <c r="CZ29" s="395">
        <v>0</v>
      </c>
      <c r="DA29" s="409">
        <v>0</v>
      </c>
      <c r="DB29" s="396">
        <v>0</v>
      </c>
      <c r="DC29" s="397">
        <v>0</v>
      </c>
      <c r="DD29" s="390">
        <v>1824</v>
      </c>
      <c r="DE29" s="390">
        <v>4356</v>
      </c>
      <c r="DF29" s="398">
        <v>240</v>
      </c>
      <c r="DG29" s="403">
        <v>6420</v>
      </c>
      <c r="DH29" s="389">
        <v>0</v>
      </c>
      <c r="DI29" s="389">
        <v>0</v>
      </c>
      <c r="DJ29" s="389">
        <v>0</v>
      </c>
      <c r="DK29" s="389">
        <v>0</v>
      </c>
      <c r="DL29" s="406">
        <v>0</v>
      </c>
      <c r="DM29" s="389">
        <v>0</v>
      </c>
      <c r="DN29" s="389">
        <v>0</v>
      </c>
      <c r="DO29" s="389">
        <v>0</v>
      </c>
      <c r="DP29" s="389">
        <v>0</v>
      </c>
      <c r="DQ29" s="406">
        <v>0</v>
      </c>
      <c r="DR29" s="389">
        <v>0</v>
      </c>
      <c r="DS29" s="389">
        <v>1824</v>
      </c>
      <c r="DT29" s="389">
        <v>4356</v>
      </c>
      <c r="DU29" s="389">
        <v>240</v>
      </c>
      <c r="DV29" s="406">
        <v>6420</v>
      </c>
      <c r="DW29" s="389">
        <v>0</v>
      </c>
      <c r="DX29" s="389">
        <v>0</v>
      </c>
      <c r="DY29" s="389">
        <v>0</v>
      </c>
      <c r="DZ29" s="389">
        <v>0</v>
      </c>
      <c r="EA29" s="392">
        <v>0</v>
      </c>
      <c r="EB29" s="393">
        <v>0</v>
      </c>
      <c r="EC29" s="393">
        <v>0</v>
      </c>
      <c r="ED29" s="393">
        <v>0</v>
      </c>
      <c r="EE29" s="393">
        <v>0</v>
      </c>
      <c r="EF29" s="406">
        <v>0</v>
      </c>
      <c r="EG29" s="404">
        <v>0</v>
      </c>
      <c r="EH29" s="405">
        <v>0</v>
      </c>
      <c r="EI29" s="405">
        <v>0</v>
      </c>
      <c r="EJ29" s="393">
        <v>0</v>
      </c>
      <c r="EK29" s="407">
        <v>0</v>
      </c>
      <c r="EL29" s="395">
        <v>0</v>
      </c>
      <c r="EM29" s="403">
        <v>294</v>
      </c>
      <c r="EN29" s="388">
        <v>0</v>
      </c>
      <c r="EO29" s="404">
        <v>1248</v>
      </c>
      <c r="EP29" s="405">
        <v>324</v>
      </c>
      <c r="EQ29" s="405">
        <v>0</v>
      </c>
      <c r="ER29" s="405">
        <v>0</v>
      </c>
      <c r="ES29" s="393">
        <v>0</v>
      </c>
      <c r="ET29" s="403">
        <v>1572</v>
      </c>
      <c r="EU29" s="404">
        <v>0</v>
      </c>
      <c r="EV29" s="405">
        <v>0</v>
      </c>
      <c r="EW29" s="405">
        <v>0</v>
      </c>
      <c r="EX29" s="405">
        <v>0</v>
      </c>
      <c r="EY29" s="393">
        <v>0</v>
      </c>
      <c r="EZ29" s="403">
        <v>0</v>
      </c>
      <c r="FA29" s="404">
        <v>1248</v>
      </c>
      <c r="FB29" s="405">
        <v>324</v>
      </c>
      <c r="FC29" s="405">
        <v>0</v>
      </c>
      <c r="FD29" s="405">
        <v>0</v>
      </c>
      <c r="FE29" s="393">
        <v>0</v>
      </c>
      <c r="FF29" s="403">
        <v>1572</v>
      </c>
      <c r="FG29" s="389">
        <v>0</v>
      </c>
      <c r="FH29" s="389">
        <v>0</v>
      </c>
      <c r="FI29" s="389">
        <v>0</v>
      </c>
      <c r="FJ29" s="389">
        <v>0</v>
      </c>
      <c r="FK29" s="389">
        <v>0</v>
      </c>
      <c r="FL29" s="406">
        <v>0</v>
      </c>
      <c r="FM29" s="389">
        <v>1248</v>
      </c>
      <c r="FN29" s="389">
        <v>129</v>
      </c>
      <c r="FO29" s="389">
        <v>0</v>
      </c>
      <c r="FP29" s="389">
        <v>0</v>
      </c>
      <c r="FQ29" s="389">
        <v>0</v>
      </c>
      <c r="FR29" s="406">
        <v>1377</v>
      </c>
      <c r="FS29" s="389">
        <v>0</v>
      </c>
      <c r="FT29" s="389">
        <v>195</v>
      </c>
      <c r="FU29" s="389">
        <v>0</v>
      </c>
      <c r="FV29" s="389">
        <v>0</v>
      </c>
      <c r="FW29" s="389">
        <v>0</v>
      </c>
      <c r="FX29" s="406">
        <v>195</v>
      </c>
      <c r="FY29" s="393">
        <v>0</v>
      </c>
      <c r="FZ29" s="393">
        <v>0</v>
      </c>
      <c r="GA29" s="393">
        <v>0</v>
      </c>
      <c r="GB29" s="393">
        <v>0</v>
      </c>
      <c r="GC29" s="393">
        <v>0</v>
      </c>
      <c r="GD29" s="406">
        <v>0</v>
      </c>
      <c r="GE29" s="393">
        <v>0</v>
      </c>
      <c r="GF29" s="393">
        <v>0</v>
      </c>
      <c r="GG29" s="393">
        <v>0</v>
      </c>
      <c r="GH29" s="393">
        <v>0</v>
      </c>
      <c r="GI29" s="393">
        <v>0</v>
      </c>
      <c r="GJ29" s="392">
        <v>0</v>
      </c>
      <c r="GK29" s="389">
        <v>0</v>
      </c>
      <c r="GL29" s="389">
        <v>0</v>
      </c>
      <c r="GM29" s="389">
        <v>0</v>
      </c>
      <c r="GN29" s="389">
        <v>0</v>
      </c>
      <c r="GO29" s="389">
        <v>0</v>
      </c>
      <c r="GP29" s="407">
        <v>0</v>
      </c>
      <c r="GQ29" s="388">
        <v>294</v>
      </c>
      <c r="GR29" s="409">
        <v>354</v>
      </c>
      <c r="GS29" s="396">
        <v>0</v>
      </c>
      <c r="GT29" s="397">
        <v>0</v>
      </c>
      <c r="GU29" s="390">
        <v>0</v>
      </c>
      <c r="GV29" s="390">
        <v>0</v>
      </c>
      <c r="GW29" s="391">
        <v>0</v>
      </c>
      <c r="GX29" s="403">
        <v>0</v>
      </c>
      <c r="GY29" s="389">
        <v>0</v>
      </c>
      <c r="GZ29" s="389">
        <v>0</v>
      </c>
      <c r="HA29" s="389">
        <v>0</v>
      </c>
      <c r="HB29" s="389">
        <v>0</v>
      </c>
      <c r="HC29" s="406">
        <v>0</v>
      </c>
      <c r="HD29" s="389">
        <v>0</v>
      </c>
      <c r="HE29" s="389">
        <v>0</v>
      </c>
      <c r="HF29" s="389">
        <v>0</v>
      </c>
      <c r="HG29" s="389">
        <v>0</v>
      </c>
      <c r="HH29" s="406">
        <v>0</v>
      </c>
      <c r="HI29" s="389">
        <v>0</v>
      </c>
      <c r="HJ29" s="389">
        <v>0</v>
      </c>
      <c r="HK29" s="389">
        <v>0</v>
      </c>
      <c r="HL29" s="389">
        <v>0</v>
      </c>
      <c r="HM29" s="406">
        <v>0</v>
      </c>
      <c r="HN29" s="389">
        <v>0</v>
      </c>
      <c r="HO29" s="389">
        <v>0</v>
      </c>
      <c r="HP29" s="389">
        <v>0</v>
      </c>
      <c r="HQ29" s="389">
        <v>0</v>
      </c>
      <c r="HR29" s="392">
        <v>0</v>
      </c>
      <c r="HS29" s="393">
        <v>0</v>
      </c>
      <c r="HT29" s="393">
        <v>0</v>
      </c>
      <c r="HU29" s="393">
        <v>0</v>
      </c>
      <c r="HV29" s="393">
        <v>0</v>
      </c>
      <c r="HW29" s="406">
        <v>0</v>
      </c>
      <c r="HX29" s="404">
        <v>0</v>
      </c>
      <c r="HY29" s="405">
        <v>0</v>
      </c>
      <c r="HZ29" s="405">
        <v>0</v>
      </c>
      <c r="IA29" s="393">
        <v>0</v>
      </c>
      <c r="IB29" s="407">
        <v>0</v>
      </c>
      <c r="IC29" s="388">
        <v>354</v>
      </c>
      <c r="ID29" s="1464">
        <f t="shared" si="0"/>
        <v>354</v>
      </c>
      <c r="IE29" s="409">
        <v>102</v>
      </c>
      <c r="IF29" s="396">
        <v>0</v>
      </c>
      <c r="IG29" s="397">
        <v>0</v>
      </c>
      <c r="IH29" s="390">
        <v>0</v>
      </c>
      <c r="II29" s="390">
        <v>0</v>
      </c>
      <c r="IJ29" s="391">
        <v>0</v>
      </c>
      <c r="IK29" s="388">
        <v>0</v>
      </c>
      <c r="IL29" s="395">
        <v>102</v>
      </c>
      <c r="IM29" s="1465">
        <f t="shared" si="1"/>
        <v>102</v>
      </c>
      <c r="IN29" s="409">
        <v>396</v>
      </c>
      <c r="IO29" s="396">
        <v>0</v>
      </c>
      <c r="IP29" s="397">
        <v>0</v>
      </c>
      <c r="IQ29" s="390">
        <v>0</v>
      </c>
      <c r="IR29" s="390">
        <v>0</v>
      </c>
      <c r="IS29" s="391">
        <v>0</v>
      </c>
      <c r="IT29" s="391">
        <v>0</v>
      </c>
      <c r="IU29" s="388">
        <v>0</v>
      </c>
      <c r="IV29" s="395">
        <v>396</v>
      </c>
      <c r="IW29" s="1465">
        <f t="shared" si="2"/>
        <v>396</v>
      </c>
      <c r="IX29" s="409">
        <v>3564</v>
      </c>
      <c r="IY29" s="396">
        <v>0</v>
      </c>
      <c r="IZ29" s="397">
        <v>0</v>
      </c>
      <c r="JA29" s="390">
        <v>0</v>
      </c>
      <c r="JB29" s="390">
        <v>0</v>
      </c>
      <c r="JC29" s="391">
        <v>0</v>
      </c>
      <c r="JD29" s="388">
        <v>0</v>
      </c>
      <c r="JE29" s="395">
        <v>3564</v>
      </c>
      <c r="JF29" s="399">
        <f t="shared" si="3"/>
        <v>3564</v>
      </c>
      <c r="JG29" s="408">
        <v>4434</v>
      </c>
      <c r="JH29" s="396">
        <v>0</v>
      </c>
      <c r="JI29" s="397">
        <v>0</v>
      </c>
      <c r="JJ29" s="390">
        <v>0</v>
      </c>
      <c r="JK29" s="390">
        <v>0</v>
      </c>
      <c r="JL29" s="391">
        <v>0</v>
      </c>
      <c r="JM29" s="388">
        <v>0</v>
      </c>
      <c r="JN29" s="395">
        <v>4434</v>
      </c>
      <c r="JO29" s="388">
        <v>9144</v>
      </c>
      <c r="JP29" s="388">
        <v>0</v>
      </c>
      <c r="JQ29" s="388">
        <v>11106</v>
      </c>
      <c r="JR29" s="403">
        <v>9144</v>
      </c>
      <c r="JS29" s="400">
        <v>1</v>
      </c>
    </row>
    <row r="30" spans="1:279" hidden="1" x14ac:dyDescent="0.35">
      <c r="A30" s="401">
        <v>480</v>
      </c>
      <c r="B30" s="410"/>
      <c r="C30" s="402" t="s">
        <v>310</v>
      </c>
      <c r="D30" s="403">
        <v>0</v>
      </c>
      <c r="E30" s="388">
        <v>0</v>
      </c>
      <c r="F30" s="404">
        <v>0</v>
      </c>
      <c r="G30" s="405">
        <v>0</v>
      </c>
      <c r="H30" s="405">
        <v>0</v>
      </c>
      <c r="I30" s="405">
        <v>0</v>
      </c>
      <c r="J30" s="393">
        <v>0</v>
      </c>
      <c r="K30" s="403">
        <v>0</v>
      </c>
      <c r="L30" s="404">
        <v>0</v>
      </c>
      <c r="M30" s="405">
        <v>0</v>
      </c>
      <c r="N30" s="405">
        <v>0</v>
      </c>
      <c r="O30" s="405">
        <v>0</v>
      </c>
      <c r="P30" s="393">
        <v>0</v>
      </c>
      <c r="Q30" s="403">
        <v>0</v>
      </c>
      <c r="R30" s="404">
        <v>0</v>
      </c>
      <c r="S30" s="405">
        <v>0</v>
      </c>
      <c r="T30" s="405">
        <v>0</v>
      </c>
      <c r="U30" s="405">
        <v>0</v>
      </c>
      <c r="V30" s="393">
        <v>0</v>
      </c>
      <c r="W30" s="403">
        <v>0</v>
      </c>
      <c r="X30" s="389">
        <v>0</v>
      </c>
      <c r="Y30" s="389">
        <v>0</v>
      </c>
      <c r="Z30" s="389">
        <v>0</v>
      </c>
      <c r="AA30" s="389">
        <v>0</v>
      </c>
      <c r="AB30" s="389">
        <v>0</v>
      </c>
      <c r="AC30" s="406">
        <v>0</v>
      </c>
      <c r="AD30" s="389">
        <v>0</v>
      </c>
      <c r="AE30" s="389">
        <v>0</v>
      </c>
      <c r="AF30" s="389">
        <v>0</v>
      </c>
      <c r="AG30" s="389">
        <v>0</v>
      </c>
      <c r="AH30" s="389">
        <v>0</v>
      </c>
      <c r="AI30" s="406">
        <v>0</v>
      </c>
      <c r="AJ30" s="389">
        <v>0</v>
      </c>
      <c r="AK30" s="389">
        <v>0</v>
      </c>
      <c r="AL30" s="389">
        <v>0</v>
      </c>
      <c r="AM30" s="389">
        <v>0</v>
      </c>
      <c r="AN30" s="389">
        <v>0</v>
      </c>
      <c r="AO30" s="406">
        <v>0</v>
      </c>
      <c r="AP30" s="393">
        <v>0</v>
      </c>
      <c r="AQ30" s="393">
        <v>0</v>
      </c>
      <c r="AR30" s="393">
        <v>0</v>
      </c>
      <c r="AS30" s="393">
        <v>0</v>
      </c>
      <c r="AT30" s="393">
        <v>0</v>
      </c>
      <c r="AU30" s="406">
        <v>0</v>
      </c>
      <c r="AV30" s="393">
        <v>0</v>
      </c>
      <c r="AW30" s="393">
        <v>0</v>
      </c>
      <c r="AX30" s="393">
        <v>0</v>
      </c>
      <c r="AY30" s="393">
        <v>0</v>
      </c>
      <c r="AZ30" s="393">
        <v>0</v>
      </c>
      <c r="BA30" s="392">
        <v>0</v>
      </c>
      <c r="BB30" s="393">
        <v>0</v>
      </c>
      <c r="BC30" s="393">
        <v>0</v>
      </c>
      <c r="BD30" s="393">
        <v>0</v>
      </c>
      <c r="BE30" s="393">
        <v>0</v>
      </c>
      <c r="BF30" s="393">
        <v>0</v>
      </c>
      <c r="BG30" s="392">
        <v>0</v>
      </c>
      <c r="BH30" s="389">
        <v>0</v>
      </c>
      <c r="BI30" s="389">
        <v>0</v>
      </c>
      <c r="BJ30" s="389">
        <v>0</v>
      </c>
      <c r="BK30" s="389">
        <v>0</v>
      </c>
      <c r="BL30" s="389">
        <v>0</v>
      </c>
      <c r="BM30" s="407">
        <v>0</v>
      </c>
      <c r="BN30" s="395">
        <v>0</v>
      </c>
      <c r="BO30" s="408">
        <v>0</v>
      </c>
      <c r="BP30" s="396">
        <v>0</v>
      </c>
      <c r="BQ30" s="397">
        <v>0</v>
      </c>
      <c r="BR30" s="390">
        <v>0</v>
      </c>
      <c r="BS30" s="390">
        <v>0</v>
      </c>
      <c r="BT30" s="398">
        <v>0</v>
      </c>
      <c r="BU30" s="403">
        <v>0</v>
      </c>
      <c r="BV30" s="389">
        <v>0</v>
      </c>
      <c r="BW30" s="389">
        <v>0</v>
      </c>
      <c r="BX30" s="389">
        <v>0</v>
      </c>
      <c r="BY30" s="389">
        <v>0</v>
      </c>
      <c r="BZ30" s="406">
        <v>0</v>
      </c>
      <c r="CA30" s="389">
        <v>0</v>
      </c>
      <c r="CB30" s="389">
        <v>0</v>
      </c>
      <c r="CC30" s="389">
        <v>0</v>
      </c>
      <c r="CD30" s="389">
        <v>0</v>
      </c>
      <c r="CE30" s="406">
        <v>0</v>
      </c>
      <c r="CF30" s="389">
        <v>0</v>
      </c>
      <c r="CG30" s="389">
        <v>0</v>
      </c>
      <c r="CH30" s="389">
        <v>0</v>
      </c>
      <c r="CI30" s="389">
        <v>0</v>
      </c>
      <c r="CJ30" s="406">
        <v>0</v>
      </c>
      <c r="CK30" s="393">
        <v>0</v>
      </c>
      <c r="CL30" s="393">
        <v>0</v>
      </c>
      <c r="CM30" s="393">
        <v>0</v>
      </c>
      <c r="CN30" s="393">
        <v>0</v>
      </c>
      <c r="CO30" s="392">
        <v>0</v>
      </c>
      <c r="CP30" s="393">
        <v>0</v>
      </c>
      <c r="CQ30" s="393">
        <v>0</v>
      </c>
      <c r="CR30" s="393">
        <v>0</v>
      </c>
      <c r="CS30" s="393">
        <v>0</v>
      </c>
      <c r="CT30" s="392">
        <v>0</v>
      </c>
      <c r="CU30" s="404">
        <v>0</v>
      </c>
      <c r="CV30" s="405">
        <v>0</v>
      </c>
      <c r="CW30" s="405">
        <v>0</v>
      </c>
      <c r="CX30" s="393">
        <v>0</v>
      </c>
      <c r="CY30" s="407">
        <v>0</v>
      </c>
      <c r="CZ30" s="395">
        <v>0</v>
      </c>
      <c r="DA30" s="409">
        <v>0</v>
      </c>
      <c r="DB30" s="396">
        <v>0</v>
      </c>
      <c r="DC30" s="397">
        <v>0</v>
      </c>
      <c r="DD30" s="390">
        <v>0</v>
      </c>
      <c r="DE30" s="390">
        <v>0</v>
      </c>
      <c r="DF30" s="398">
        <v>0</v>
      </c>
      <c r="DG30" s="403">
        <v>0</v>
      </c>
      <c r="DH30" s="389">
        <v>0</v>
      </c>
      <c r="DI30" s="389">
        <v>0</v>
      </c>
      <c r="DJ30" s="389">
        <v>0</v>
      </c>
      <c r="DK30" s="389">
        <v>0</v>
      </c>
      <c r="DL30" s="406">
        <v>0</v>
      </c>
      <c r="DM30" s="389">
        <v>0</v>
      </c>
      <c r="DN30" s="389">
        <v>0</v>
      </c>
      <c r="DO30" s="389">
        <v>0</v>
      </c>
      <c r="DP30" s="389">
        <v>0</v>
      </c>
      <c r="DQ30" s="406">
        <v>0</v>
      </c>
      <c r="DR30" s="389">
        <v>0</v>
      </c>
      <c r="DS30" s="389">
        <v>0</v>
      </c>
      <c r="DT30" s="389">
        <v>0</v>
      </c>
      <c r="DU30" s="389">
        <v>0</v>
      </c>
      <c r="DV30" s="406">
        <v>0</v>
      </c>
      <c r="DW30" s="389">
        <v>0</v>
      </c>
      <c r="DX30" s="389">
        <v>0</v>
      </c>
      <c r="DY30" s="389">
        <v>0</v>
      </c>
      <c r="DZ30" s="389">
        <v>0</v>
      </c>
      <c r="EA30" s="392">
        <v>0</v>
      </c>
      <c r="EB30" s="393">
        <v>0</v>
      </c>
      <c r="EC30" s="393">
        <v>0</v>
      </c>
      <c r="ED30" s="393">
        <v>0</v>
      </c>
      <c r="EE30" s="393">
        <v>0</v>
      </c>
      <c r="EF30" s="406">
        <v>0</v>
      </c>
      <c r="EG30" s="404">
        <v>0</v>
      </c>
      <c r="EH30" s="405">
        <v>0</v>
      </c>
      <c r="EI30" s="405">
        <v>0</v>
      </c>
      <c r="EJ30" s="393">
        <v>0</v>
      </c>
      <c r="EK30" s="407">
        <v>0</v>
      </c>
      <c r="EL30" s="395">
        <v>0</v>
      </c>
      <c r="EM30" s="403">
        <v>0</v>
      </c>
      <c r="EN30" s="388">
        <v>0</v>
      </c>
      <c r="EO30" s="404">
        <v>0</v>
      </c>
      <c r="EP30" s="405">
        <v>0</v>
      </c>
      <c r="EQ30" s="405">
        <v>0</v>
      </c>
      <c r="ER30" s="405">
        <v>0</v>
      </c>
      <c r="ES30" s="393">
        <v>0</v>
      </c>
      <c r="ET30" s="403">
        <v>0</v>
      </c>
      <c r="EU30" s="404">
        <v>0</v>
      </c>
      <c r="EV30" s="405">
        <v>0</v>
      </c>
      <c r="EW30" s="405">
        <v>0</v>
      </c>
      <c r="EX30" s="405">
        <v>0</v>
      </c>
      <c r="EY30" s="393">
        <v>0</v>
      </c>
      <c r="EZ30" s="403">
        <v>0</v>
      </c>
      <c r="FA30" s="404">
        <v>0</v>
      </c>
      <c r="FB30" s="405">
        <v>0</v>
      </c>
      <c r="FC30" s="405">
        <v>0</v>
      </c>
      <c r="FD30" s="405">
        <v>0</v>
      </c>
      <c r="FE30" s="393">
        <v>0</v>
      </c>
      <c r="FF30" s="403">
        <v>0</v>
      </c>
      <c r="FG30" s="389">
        <v>0</v>
      </c>
      <c r="FH30" s="389">
        <v>0</v>
      </c>
      <c r="FI30" s="389">
        <v>0</v>
      </c>
      <c r="FJ30" s="389">
        <v>0</v>
      </c>
      <c r="FK30" s="389">
        <v>0</v>
      </c>
      <c r="FL30" s="406">
        <v>0</v>
      </c>
      <c r="FM30" s="389">
        <v>0</v>
      </c>
      <c r="FN30" s="389">
        <v>0</v>
      </c>
      <c r="FO30" s="389">
        <v>0</v>
      </c>
      <c r="FP30" s="389">
        <v>0</v>
      </c>
      <c r="FQ30" s="389">
        <v>0</v>
      </c>
      <c r="FR30" s="406">
        <v>0</v>
      </c>
      <c r="FS30" s="389">
        <v>0</v>
      </c>
      <c r="FT30" s="389">
        <v>0</v>
      </c>
      <c r="FU30" s="389">
        <v>0</v>
      </c>
      <c r="FV30" s="389">
        <v>0</v>
      </c>
      <c r="FW30" s="389">
        <v>0</v>
      </c>
      <c r="FX30" s="406">
        <v>0</v>
      </c>
      <c r="FY30" s="393">
        <v>0</v>
      </c>
      <c r="FZ30" s="393">
        <v>0</v>
      </c>
      <c r="GA30" s="393">
        <v>0</v>
      </c>
      <c r="GB30" s="393">
        <v>0</v>
      </c>
      <c r="GC30" s="393">
        <v>0</v>
      </c>
      <c r="GD30" s="406">
        <v>0</v>
      </c>
      <c r="GE30" s="393">
        <v>0</v>
      </c>
      <c r="GF30" s="393">
        <v>0</v>
      </c>
      <c r="GG30" s="393">
        <v>0</v>
      </c>
      <c r="GH30" s="393">
        <v>0</v>
      </c>
      <c r="GI30" s="393">
        <v>0</v>
      </c>
      <c r="GJ30" s="392">
        <v>0</v>
      </c>
      <c r="GK30" s="389">
        <v>0</v>
      </c>
      <c r="GL30" s="389">
        <v>0</v>
      </c>
      <c r="GM30" s="389">
        <v>0</v>
      </c>
      <c r="GN30" s="389">
        <v>0</v>
      </c>
      <c r="GO30" s="389">
        <v>0</v>
      </c>
      <c r="GP30" s="407">
        <v>0</v>
      </c>
      <c r="GQ30" s="388">
        <v>0</v>
      </c>
      <c r="GR30" s="409">
        <v>0</v>
      </c>
      <c r="GS30" s="396">
        <v>0</v>
      </c>
      <c r="GT30" s="397">
        <v>0</v>
      </c>
      <c r="GU30" s="390">
        <v>0</v>
      </c>
      <c r="GV30" s="390">
        <v>0</v>
      </c>
      <c r="GW30" s="391">
        <v>0</v>
      </c>
      <c r="GX30" s="403">
        <v>0</v>
      </c>
      <c r="GY30" s="389">
        <v>0</v>
      </c>
      <c r="GZ30" s="389">
        <v>0</v>
      </c>
      <c r="HA30" s="389">
        <v>0</v>
      </c>
      <c r="HB30" s="389">
        <v>0</v>
      </c>
      <c r="HC30" s="406">
        <v>0</v>
      </c>
      <c r="HD30" s="389">
        <v>0</v>
      </c>
      <c r="HE30" s="389">
        <v>0</v>
      </c>
      <c r="HF30" s="389">
        <v>0</v>
      </c>
      <c r="HG30" s="389">
        <v>0</v>
      </c>
      <c r="HH30" s="406">
        <v>0</v>
      </c>
      <c r="HI30" s="389">
        <v>0</v>
      </c>
      <c r="HJ30" s="389">
        <v>0</v>
      </c>
      <c r="HK30" s="389">
        <v>0</v>
      </c>
      <c r="HL30" s="389">
        <v>0</v>
      </c>
      <c r="HM30" s="406">
        <v>0</v>
      </c>
      <c r="HN30" s="389">
        <v>0</v>
      </c>
      <c r="HO30" s="389">
        <v>0</v>
      </c>
      <c r="HP30" s="389">
        <v>0</v>
      </c>
      <c r="HQ30" s="389">
        <v>0</v>
      </c>
      <c r="HR30" s="392">
        <v>0</v>
      </c>
      <c r="HS30" s="393">
        <v>0</v>
      </c>
      <c r="HT30" s="393">
        <v>0</v>
      </c>
      <c r="HU30" s="393">
        <v>0</v>
      </c>
      <c r="HV30" s="393">
        <v>0</v>
      </c>
      <c r="HW30" s="406">
        <v>0</v>
      </c>
      <c r="HX30" s="404">
        <v>0</v>
      </c>
      <c r="HY30" s="405">
        <v>0</v>
      </c>
      <c r="HZ30" s="405">
        <v>0</v>
      </c>
      <c r="IA30" s="393">
        <v>0</v>
      </c>
      <c r="IB30" s="407">
        <v>0</v>
      </c>
      <c r="IC30" s="388">
        <v>0</v>
      </c>
      <c r="ID30" s="396">
        <f t="shared" si="0"/>
        <v>0</v>
      </c>
      <c r="IE30" s="408">
        <v>0</v>
      </c>
      <c r="IF30" s="396">
        <v>0</v>
      </c>
      <c r="IG30" s="397">
        <v>0</v>
      </c>
      <c r="IH30" s="390">
        <v>0</v>
      </c>
      <c r="II30" s="390">
        <v>0</v>
      </c>
      <c r="IJ30" s="391">
        <v>0</v>
      </c>
      <c r="IK30" s="388">
        <v>0</v>
      </c>
      <c r="IL30" s="395">
        <v>0</v>
      </c>
      <c r="IM30" s="399">
        <f t="shared" si="1"/>
        <v>0</v>
      </c>
      <c r="IN30" s="408">
        <v>0</v>
      </c>
      <c r="IO30" s="396">
        <v>0</v>
      </c>
      <c r="IP30" s="397">
        <v>0</v>
      </c>
      <c r="IQ30" s="390">
        <v>0</v>
      </c>
      <c r="IR30" s="390">
        <v>0</v>
      </c>
      <c r="IS30" s="391">
        <v>0</v>
      </c>
      <c r="IT30" s="391">
        <v>0</v>
      </c>
      <c r="IU30" s="388">
        <v>0</v>
      </c>
      <c r="IV30" s="395">
        <v>0</v>
      </c>
      <c r="IW30" s="399">
        <f t="shared" si="2"/>
        <v>0</v>
      </c>
      <c r="IX30" s="408">
        <v>0</v>
      </c>
      <c r="IY30" s="396">
        <v>0</v>
      </c>
      <c r="IZ30" s="397">
        <v>0</v>
      </c>
      <c r="JA30" s="390">
        <v>0</v>
      </c>
      <c r="JB30" s="390">
        <v>0</v>
      </c>
      <c r="JC30" s="391">
        <v>0</v>
      </c>
      <c r="JD30" s="388">
        <v>0</v>
      </c>
      <c r="JE30" s="395">
        <v>0</v>
      </c>
      <c r="JF30" s="399">
        <f t="shared" si="3"/>
        <v>0</v>
      </c>
      <c r="JG30" s="408">
        <v>0</v>
      </c>
      <c r="JH30" s="396">
        <v>0</v>
      </c>
      <c r="JI30" s="397">
        <v>0</v>
      </c>
      <c r="JJ30" s="390">
        <v>0</v>
      </c>
      <c r="JK30" s="390">
        <v>0</v>
      </c>
      <c r="JL30" s="391">
        <v>0</v>
      </c>
      <c r="JM30" s="388">
        <v>0</v>
      </c>
      <c r="JN30" s="395">
        <v>0</v>
      </c>
      <c r="JO30" s="388">
        <v>0</v>
      </c>
      <c r="JP30" s="388">
        <v>0</v>
      </c>
      <c r="JQ30" s="388">
        <v>0</v>
      </c>
      <c r="JR30" s="403">
        <v>0</v>
      </c>
      <c r="JS30" s="400">
        <v>0</v>
      </c>
    </row>
    <row r="31" spans="1:279" x14ac:dyDescent="0.35">
      <c r="A31" s="411">
        <v>480</v>
      </c>
      <c r="B31" s="410">
        <v>3</v>
      </c>
      <c r="C31" s="412" t="s">
        <v>40</v>
      </c>
      <c r="D31" s="413">
        <v>0</v>
      </c>
      <c r="E31" s="388">
        <v>0</v>
      </c>
      <c r="F31" s="414">
        <v>0</v>
      </c>
      <c r="G31" s="415">
        <v>0</v>
      </c>
      <c r="H31" s="415">
        <v>0</v>
      </c>
      <c r="I31" s="415">
        <v>0</v>
      </c>
      <c r="J31" s="416">
        <v>0</v>
      </c>
      <c r="K31" s="413">
        <v>0</v>
      </c>
      <c r="L31" s="414">
        <v>0</v>
      </c>
      <c r="M31" s="415">
        <v>0</v>
      </c>
      <c r="N31" s="415">
        <v>0</v>
      </c>
      <c r="O31" s="415">
        <v>0</v>
      </c>
      <c r="P31" s="416">
        <v>0</v>
      </c>
      <c r="Q31" s="413">
        <v>0</v>
      </c>
      <c r="R31" s="414">
        <v>0</v>
      </c>
      <c r="S31" s="415">
        <v>0</v>
      </c>
      <c r="T31" s="415">
        <v>0</v>
      </c>
      <c r="U31" s="415">
        <v>0</v>
      </c>
      <c r="V31" s="416">
        <v>0</v>
      </c>
      <c r="W31" s="413">
        <v>0</v>
      </c>
      <c r="X31" s="389">
        <v>0</v>
      </c>
      <c r="Y31" s="389">
        <v>0</v>
      </c>
      <c r="Z31" s="389">
        <v>0</v>
      </c>
      <c r="AA31" s="389">
        <v>0</v>
      </c>
      <c r="AB31" s="389">
        <v>0</v>
      </c>
      <c r="AC31" s="417">
        <v>0</v>
      </c>
      <c r="AD31" s="389">
        <v>0</v>
      </c>
      <c r="AE31" s="389">
        <v>0</v>
      </c>
      <c r="AF31" s="389">
        <v>0</v>
      </c>
      <c r="AG31" s="389">
        <v>0</v>
      </c>
      <c r="AH31" s="389">
        <v>0</v>
      </c>
      <c r="AI31" s="417">
        <v>0</v>
      </c>
      <c r="AJ31" s="389">
        <v>0</v>
      </c>
      <c r="AK31" s="389">
        <v>0</v>
      </c>
      <c r="AL31" s="389">
        <v>0</v>
      </c>
      <c r="AM31" s="389">
        <v>0</v>
      </c>
      <c r="AN31" s="389">
        <v>0</v>
      </c>
      <c r="AO31" s="417">
        <v>0</v>
      </c>
      <c r="AP31" s="393">
        <v>0</v>
      </c>
      <c r="AQ31" s="393">
        <v>0</v>
      </c>
      <c r="AR31" s="393">
        <v>0</v>
      </c>
      <c r="AS31" s="393">
        <v>0</v>
      </c>
      <c r="AT31" s="393">
        <v>0</v>
      </c>
      <c r="AU31" s="417">
        <v>0</v>
      </c>
      <c r="AV31" s="393">
        <v>0</v>
      </c>
      <c r="AW31" s="393">
        <v>0</v>
      </c>
      <c r="AX31" s="393">
        <v>0</v>
      </c>
      <c r="AY31" s="393">
        <v>0</v>
      </c>
      <c r="AZ31" s="393">
        <v>0</v>
      </c>
      <c r="BA31" s="392">
        <v>0</v>
      </c>
      <c r="BB31" s="393">
        <v>0</v>
      </c>
      <c r="BC31" s="393">
        <v>0</v>
      </c>
      <c r="BD31" s="393">
        <v>0</v>
      </c>
      <c r="BE31" s="393">
        <v>0</v>
      </c>
      <c r="BF31" s="393">
        <v>0</v>
      </c>
      <c r="BG31" s="392">
        <v>0</v>
      </c>
      <c r="BH31" s="389">
        <v>0</v>
      </c>
      <c r="BI31" s="389">
        <v>0</v>
      </c>
      <c r="BJ31" s="389">
        <v>0</v>
      </c>
      <c r="BK31" s="389">
        <v>0</v>
      </c>
      <c r="BL31" s="389">
        <v>0</v>
      </c>
      <c r="BM31" s="418">
        <v>0</v>
      </c>
      <c r="BN31" s="395">
        <v>0</v>
      </c>
      <c r="BO31" s="419">
        <v>0</v>
      </c>
      <c r="BP31" s="396">
        <v>0</v>
      </c>
      <c r="BQ31" s="397">
        <v>0</v>
      </c>
      <c r="BR31" s="390">
        <v>0</v>
      </c>
      <c r="BS31" s="390">
        <v>0</v>
      </c>
      <c r="BT31" s="398">
        <v>0</v>
      </c>
      <c r="BU31" s="413">
        <v>0</v>
      </c>
      <c r="BV31" s="389">
        <v>0</v>
      </c>
      <c r="BW31" s="389">
        <v>0</v>
      </c>
      <c r="BX31" s="389">
        <v>0</v>
      </c>
      <c r="BY31" s="389">
        <v>0</v>
      </c>
      <c r="BZ31" s="417">
        <v>0</v>
      </c>
      <c r="CA31" s="389">
        <v>0</v>
      </c>
      <c r="CB31" s="389">
        <v>0</v>
      </c>
      <c r="CC31" s="389">
        <v>0</v>
      </c>
      <c r="CD31" s="389">
        <v>0</v>
      </c>
      <c r="CE31" s="417">
        <v>0</v>
      </c>
      <c r="CF31" s="389">
        <v>0</v>
      </c>
      <c r="CG31" s="389">
        <v>0</v>
      </c>
      <c r="CH31" s="389">
        <v>0</v>
      </c>
      <c r="CI31" s="389">
        <v>0</v>
      </c>
      <c r="CJ31" s="417">
        <v>0</v>
      </c>
      <c r="CK31" s="393">
        <v>0</v>
      </c>
      <c r="CL31" s="393">
        <v>0</v>
      </c>
      <c r="CM31" s="393">
        <v>0</v>
      </c>
      <c r="CN31" s="393">
        <v>0</v>
      </c>
      <c r="CO31" s="392">
        <v>0</v>
      </c>
      <c r="CP31" s="393">
        <v>0</v>
      </c>
      <c r="CQ31" s="393">
        <v>0</v>
      </c>
      <c r="CR31" s="393">
        <v>0</v>
      </c>
      <c r="CS31" s="393">
        <v>0</v>
      </c>
      <c r="CT31" s="392">
        <v>0</v>
      </c>
      <c r="CU31" s="414">
        <v>0</v>
      </c>
      <c r="CV31" s="415">
        <v>0</v>
      </c>
      <c r="CW31" s="415">
        <v>0</v>
      </c>
      <c r="CX31" s="416">
        <v>0</v>
      </c>
      <c r="CY31" s="418">
        <v>0</v>
      </c>
      <c r="CZ31" s="395">
        <v>0</v>
      </c>
      <c r="DA31" s="420">
        <v>0</v>
      </c>
      <c r="DB31" s="396">
        <v>0</v>
      </c>
      <c r="DC31" s="397">
        <v>0</v>
      </c>
      <c r="DD31" s="390">
        <v>0</v>
      </c>
      <c r="DE31" s="390">
        <v>0</v>
      </c>
      <c r="DF31" s="398">
        <v>0</v>
      </c>
      <c r="DG31" s="413">
        <v>0</v>
      </c>
      <c r="DH31" s="389">
        <v>0</v>
      </c>
      <c r="DI31" s="389">
        <v>0</v>
      </c>
      <c r="DJ31" s="389">
        <v>0</v>
      </c>
      <c r="DK31" s="389">
        <v>0</v>
      </c>
      <c r="DL31" s="417">
        <v>0</v>
      </c>
      <c r="DM31" s="389">
        <v>0</v>
      </c>
      <c r="DN31" s="389">
        <v>0</v>
      </c>
      <c r="DO31" s="389">
        <v>0</v>
      </c>
      <c r="DP31" s="389">
        <v>0</v>
      </c>
      <c r="DQ31" s="417">
        <v>0</v>
      </c>
      <c r="DR31" s="389">
        <v>0</v>
      </c>
      <c r="DS31" s="389">
        <v>0</v>
      </c>
      <c r="DT31" s="389">
        <v>0</v>
      </c>
      <c r="DU31" s="389">
        <v>0</v>
      </c>
      <c r="DV31" s="417">
        <v>0</v>
      </c>
      <c r="DW31" s="389">
        <v>0</v>
      </c>
      <c r="DX31" s="389">
        <v>0</v>
      </c>
      <c r="DY31" s="389">
        <v>0</v>
      </c>
      <c r="DZ31" s="389">
        <v>0</v>
      </c>
      <c r="EA31" s="392">
        <v>0</v>
      </c>
      <c r="EB31" s="393">
        <v>0</v>
      </c>
      <c r="EC31" s="393">
        <v>0</v>
      </c>
      <c r="ED31" s="393">
        <v>0</v>
      </c>
      <c r="EE31" s="393">
        <v>0</v>
      </c>
      <c r="EF31" s="417">
        <v>0</v>
      </c>
      <c r="EG31" s="414">
        <v>0</v>
      </c>
      <c r="EH31" s="415">
        <v>0</v>
      </c>
      <c r="EI31" s="415">
        <v>0</v>
      </c>
      <c r="EJ31" s="416">
        <v>0</v>
      </c>
      <c r="EK31" s="418">
        <v>0</v>
      </c>
      <c r="EL31" s="395">
        <v>0</v>
      </c>
      <c r="EM31" s="413">
        <v>402</v>
      </c>
      <c r="EN31" s="388">
        <v>0</v>
      </c>
      <c r="EO31" s="414">
        <v>0</v>
      </c>
      <c r="EP31" s="415">
        <v>0</v>
      </c>
      <c r="EQ31" s="415">
        <v>0</v>
      </c>
      <c r="ER31" s="415">
        <v>0</v>
      </c>
      <c r="ES31" s="416">
        <v>0</v>
      </c>
      <c r="ET31" s="413">
        <v>0</v>
      </c>
      <c r="EU31" s="414">
        <v>0</v>
      </c>
      <c r="EV31" s="415">
        <v>0</v>
      </c>
      <c r="EW31" s="415">
        <v>0</v>
      </c>
      <c r="EX31" s="415">
        <v>0</v>
      </c>
      <c r="EY31" s="416">
        <v>0</v>
      </c>
      <c r="EZ31" s="413">
        <v>0</v>
      </c>
      <c r="FA31" s="414">
        <v>0</v>
      </c>
      <c r="FB31" s="415">
        <v>0</v>
      </c>
      <c r="FC31" s="415">
        <v>0</v>
      </c>
      <c r="FD31" s="415">
        <v>0</v>
      </c>
      <c r="FE31" s="416">
        <v>0</v>
      </c>
      <c r="FF31" s="413">
        <v>0</v>
      </c>
      <c r="FG31" s="389">
        <v>0</v>
      </c>
      <c r="FH31" s="389">
        <v>0</v>
      </c>
      <c r="FI31" s="389">
        <v>0</v>
      </c>
      <c r="FJ31" s="389">
        <v>0</v>
      </c>
      <c r="FK31" s="389">
        <v>0</v>
      </c>
      <c r="FL31" s="417">
        <v>0</v>
      </c>
      <c r="FM31" s="389">
        <v>0</v>
      </c>
      <c r="FN31" s="389">
        <v>0</v>
      </c>
      <c r="FO31" s="389">
        <v>0</v>
      </c>
      <c r="FP31" s="389">
        <v>0</v>
      </c>
      <c r="FQ31" s="389">
        <v>0</v>
      </c>
      <c r="FR31" s="417">
        <v>0</v>
      </c>
      <c r="FS31" s="389">
        <v>0</v>
      </c>
      <c r="FT31" s="389">
        <v>0</v>
      </c>
      <c r="FU31" s="389">
        <v>0</v>
      </c>
      <c r="FV31" s="389">
        <v>0</v>
      </c>
      <c r="FW31" s="389">
        <v>0</v>
      </c>
      <c r="FX31" s="417">
        <v>0</v>
      </c>
      <c r="FY31" s="393">
        <v>0</v>
      </c>
      <c r="FZ31" s="393">
        <v>0</v>
      </c>
      <c r="GA31" s="393">
        <v>0</v>
      </c>
      <c r="GB31" s="393">
        <v>0</v>
      </c>
      <c r="GC31" s="393">
        <v>0</v>
      </c>
      <c r="GD31" s="417">
        <v>0</v>
      </c>
      <c r="GE31" s="393">
        <v>0</v>
      </c>
      <c r="GF31" s="393">
        <v>0</v>
      </c>
      <c r="GG31" s="393">
        <v>0</v>
      </c>
      <c r="GH31" s="393">
        <v>0</v>
      </c>
      <c r="GI31" s="393">
        <v>0</v>
      </c>
      <c r="GJ31" s="392">
        <v>0</v>
      </c>
      <c r="GK31" s="389">
        <v>0</v>
      </c>
      <c r="GL31" s="389">
        <v>0</v>
      </c>
      <c r="GM31" s="389">
        <v>0</v>
      </c>
      <c r="GN31" s="389">
        <v>0</v>
      </c>
      <c r="GO31" s="389">
        <v>0</v>
      </c>
      <c r="GP31" s="418">
        <v>0</v>
      </c>
      <c r="GQ31" s="388">
        <v>402</v>
      </c>
      <c r="GR31" s="420">
        <v>36</v>
      </c>
      <c r="GS31" s="396">
        <v>0</v>
      </c>
      <c r="GT31" s="397">
        <v>0</v>
      </c>
      <c r="GU31" s="390">
        <v>0</v>
      </c>
      <c r="GV31" s="390">
        <v>0</v>
      </c>
      <c r="GW31" s="391">
        <v>0</v>
      </c>
      <c r="GX31" s="413">
        <v>0</v>
      </c>
      <c r="GY31" s="389">
        <v>0</v>
      </c>
      <c r="GZ31" s="389">
        <v>0</v>
      </c>
      <c r="HA31" s="389">
        <v>0</v>
      </c>
      <c r="HB31" s="389">
        <v>0</v>
      </c>
      <c r="HC31" s="417">
        <v>0</v>
      </c>
      <c r="HD31" s="389">
        <v>0</v>
      </c>
      <c r="HE31" s="389">
        <v>0</v>
      </c>
      <c r="HF31" s="389">
        <v>0</v>
      </c>
      <c r="HG31" s="389">
        <v>0</v>
      </c>
      <c r="HH31" s="417">
        <v>0</v>
      </c>
      <c r="HI31" s="389">
        <v>0</v>
      </c>
      <c r="HJ31" s="389">
        <v>0</v>
      </c>
      <c r="HK31" s="389">
        <v>0</v>
      </c>
      <c r="HL31" s="389">
        <v>0</v>
      </c>
      <c r="HM31" s="417">
        <v>0</v>
      </c>
      <c r="HN31" s="389">
        <v>0</v>
      </c>
      <c r="HO31" s="389">
        <v>0</v>
      </c>
      <c r="HP31" s="389">
        <v>0</v>
      </c>
      <c r="HQ31" s="389">
        <v>0</v>
      </c>
      <c r="HR31" s="392">
        <v>0</v>
      </c>
      <c r="HS31" s="393">
        <v>0</v>
      </c>
      <c r="HT31" s="393">
        <v>0</v>
      </c>
      <c r="HU31" s="393">
        <v>0</v>
      </c>
      <c r="HV31" s="393">
        <v>0</v>
      </c>
      <c r="HW31" s="417">
        <v>0</v>
      </c>
      <c r="HX31" s="414">
        <v>0</v>
      </c>
      <c r="HY31" s="415">
        <v>0</v>
      </c>
      <c r="HZ31" s="415">
        <v>0</v>
      </c>
      <c r="IA31" s="416">
        <v>0</v>
      </c>
      <c r="IB31" s="418">
        <v>0</v>
      </c>
      <c r="IC31" s="388">
        <v>36</v>
      </c>
      <c r="ID31" s="1466">
        <f t="shared" si="0"/>
        <v>36</v>
      </c>
      <c r="IE31" s="420">
        <v>0</v>
      </c>
      <c r="IF31" s="396">
        <v>0</v>
      </c>
      <c r="IG31" s="397">
        <v>0</v>
      </c>
      <c r="IH31" s="390">
        <v>0</v>
      </c>
      <c r="II31" s="390">
        <v>0</v>
      </c>
      <c r="IJ31" s="391">
        <v>0</v>
      </c>
      <c r="IK31" s="388">
        <v>0</v>
      </c>
      <c r="IL31" s="395">
        <v>0</v>
      </c>
      <c r="IM31" s="1467">
        <f t="shared" si="1"/>
        <v>0</v>
      </c>
      <c r="IN31" s="420">
        <v>438</v>
      </c>
      <c r="IO31" s="396">
        <v>0</v>
      </c>
      <c r="IP31" s="397">
        <v>0</v>
      </c>
      <c r="IQ31" s="390">
        <v>0</v>
      </c>
      <c r="IR31" s="390">
        <v>0</v>
      </c>
      <c r="IS31" s="391">
        <v>0</v>
      </c>
      <c r="IT31" s="391">
        <v>0</v>
      </c>
      <c r="IU31" s="388">
        <v>0</v>
      </c>
      <c r="IV31" s="395">
        <v>438</v>
      </c>
      <c r="IW31" s="1467">
        <f t="shared" si="2"/>
        <v>438</v>
      </c>
      <c r="IX31" s="420">
        <v>642</v>
      </c>
      <c r="IY31" s="396">
        <v>0</v>
      </c>
      <c r="IZ31" s="397">
        <v>0</v>
      </c>
      <c r="JA31" s="390">
        <v>0</v>
      </c>
      <c r="JB31" s="390">
        <v>0</v>
      </c>
      <c r="JC31" s="391">
        <v>0</v>
      </c>
      <c r="JD31" s="388">
        <v>0</v>
      </c>
      <c r="JE31" s="395">
        <v>642</v>
      </c>
      <c r="JF31" s="1468">
        <f t="shared" si="3"/>
        <v>642</v>
      </c>
      <c r="JG31" s="419">
        <v>30</v>
      </c>
      <c r="JH31" s="396">
        <v>0</v>
      </c>
      <c r="JI31" s="397">
        <v>0</v>
      </c>
      <c r="JJ31" s="390">
        <v>0</v>
      </c>
      <c r="JK31" s="390">
        <v>0</v>
      </c>
      <c r="JL31" s="391">
        <v>0</v>
      </c>
      <c r="JM31" s="388">
        <v>0</v>
      </c>
      <c r="JN31" s="395">
        <v>30</v>
      </c>
      <c r="JO31" s="388">
        <v>1548</v>
      </c>
      <c r="JP31" s="388">
        <v>0</v>
      </c>
      <c r="JQ31" s="388">
        <v>0</v>
      </c>
      <c r="JR31" s="413">
        <v>1548</v>
      </c>
      <c r="JS31" s="400">
        <v>1</v>
      </c>
    </row>
    <row r="32" spans="1:279" x14ac:dyDescent="0.35">
      <c r="A32" s="421" t="s">
        <v>313</v>
      </c>
      <c r="B32" s="421"/>
      <c r="C32" s="422"/>
      <c r="D32" s="423">
        <v>0</v>
      </c>
      <c r="E32" s="423">
        <v>0</v>
      </c>
      <c r="F32" s="424">
        <v>4806</v>
      </c>
      <c r="G32" s="425">
        <v>14544</v>
      </c>
      <c r="H32" s="425">
        <v>2622</v>
      </c>
      <c r="I32" s="425">
        <v>5842</v>
      </c>
      <c r="J32" s="426">
        <v>4987</v>
      </c>
      <c r="K32" s="423">
        <v>32801</v>
      </c>
      <c r="L32" s="424">
        <v>0</v>
      </c>
      <c r="M32" s="425">
        <v>0</v>
      </c>
      <c r="N32" s="425">
        <v>0</v>
      </c>
      <c r="O32" s="425">
        <v>0</v>
      </c>
      <c r="P32" s="426">
        <v>0</v>
      </c>
      <c r="Q32" s="423">
        <v>0</v>
      </c>
      <c r="R32" s="424">
        <v>4806</v>
      </c>
      <c r="S32" s="425">
        <v>14544</v>
      </c>
      <c r="T32" s="425">
        <v>2622</v>
      </c>
      <c r="U32" s="425">
        <v>5842</v>
      </c>
      <c r="V32" s="426">
        <v>4987</v>
      </c>
      <c r="W32" s="423">
        <v>32801</v>
      </c>
      <c r="X32" s="424">
        <v>0</v>
      </c>
      <c r="Y32" s="425">
        <v>0</v>
      </c>
      <c r="Z32" s="425">
        <v>0</v>
      </c>
      <c r="AA32" s="425">
        <v>0</v>
      </c>
      <c r="AB32" s="426">
        <v>0</v>
      </c>
      <c r="AC32" s="423">
        <v>0</v>
      </c>
      <c r="AD32" s="424">
        <v>4791</v>
      </c>
      <c r="AE32" s="425">
        <v>3157</v>
      </c>
      <c r="AF32" s="425">
        <v>0</v>
      </c>
      <c r="AG32" s="425">
        <v>0</v>
      </c>
      <c r="AH32" s="426">
        <v>0</v>
      </c>
      <c r="AI32" s="423">
        <v>7948</v>
      </c>
      <c r="AJ32" s="424">
        <v>15</v>
      </c>
      <c r="AK32" s="425">
        <v>11387</v>
      </c>
      <c r="AL32" s="425">
        <v>2622</v>
      </c>
      <c r="AM32" s="425">
        <v>5784</v>
      </c>
      <c r="AN32" s="426">
        <v>3774</v>
      </c>
      <c r="AO32" s="423">
        <v>23582</v>
      </c>
      <c r="AP32" s="424">
        <v>0</v>
      </c>
      <c r="AQ32" s="425">
        <v>0</v>
      </c>
      <c r="AR32" s="425">
        <v>0</v>
      </c>
      <c r="AS32" s="425">
        <v>0</v>
      </c>
      <c r="AT32" s="426">
        <v>0</v>
      </c>
      <c r="AU32" s="423">
        <v>0</v>
      </c>
      <c r="AV32" s="424">
        <v>0</v>
      </c>
      <c r="AW32" s="425">
        <v>0</v>
      </c>
      <c r="AX32" s="425">
        <v>0</v>
      </c>
      <c r="AY32" s="425">
        <v>0</v>
      </c>
      <c r="AZ32" s="426">
        <v>0</v>
      </c>
      <c r="BA32" s="423">
        <v>0</v>
      </c>
      <c r="BB32" s="424">
        <v>0</v>
      </c>
      <c r="BC32" s="425">
        <v>0</v>
      </c>
      <c r="BD32" s="425">
        <v>0</v>
      </c>
      <c r="BE32" s="425">
        <v>58</v>
      </c>
      <c r="BF32" s="426">
        <v>1213</v>
      </c>
      <c r="BG32" s="423">
        <v>1271</v>
      </c>
      <c r="BH32" s="424">
        <v>0</v>
      </c>
      <c r="BI32" s="425">
        <v>0</v>
      </c>
      <c r="BJ32" s="425">
        <v>0</v>
      </c>
      <c r="BK32" s="425">
        <v>0</v>
      </c>
      <c r="BL32" s="426">
        <v>0</v>
      </c>
      <c r="BM32" s="423">
        <v>0</v>
      </c>
      <c r="BN32" s="427">
        <v>0</v>
      </c>
      <c r="BO32" s="428">
        <v>0</v>
      </c>
      <c r="BP32" s="428">
        <v>0</v>
      </c>
      <c r="BQ32" s="429">
        <v>6210</v>
      </c>
      <c r="BR32" s="425">
        <v>10380</v>
      </c>
      <c r="BS32" s="425">
        <v>2028</v>
      </c>
      <c r="BT32" s="430">
        <v>0</v>
      </c>
      <c r="BU32" s="423">
        <v>18618</v>
      </c>
      <c r="BV32" s="424">
        <v>0</v>
      </c>
      <c r="BW32" s="425">
        <v>0</v>
      </c>
      <c r="BX32" s="425">
        <v>0</v>
      </c>
      <c r="BY32" s="426">
        <v>0</v>
      </c>
      <c r="BZ32" s="423">
        <v>0</v>
      </c>
      <c r="CA32" s="424">
        <v>6210</v>
      </c>
      <c r="CB32" s="425">
        <v>6631</v>
      </c>
      <c r="CC32" s="425">
        <v>0</v>
      </c>
      <c r="CD32" s="425">
        <v>0</v>
      </c>
      <c r="CE32" s="423">
        <v>12841</v>
      </c>
      <c r="CF32" s="424">
        <v>0</v>
      </c>
      <c r="CG32" s="425">
        <v>3749</v>
      </c>
      <c r="CH32" s="425">
        <v>2028</v>
      </c>
      <c r="CI32" s="425">
        <v>0</v>
      </c>
      <c r="CJ32" s="423">
        <v>5777</v>
      </c>
      <c r="CK32" s="424">
        <v>0</v>
      </c>
      <c r="CL32" s="425">
        <v>0</v>
      </c>
      <c r="CM32" s="425">
        <v>0</v>
      </c>
      <c r="CN32" s="425">
        <v>0</v>
      </c>
      <c r="CO32" s="423">
        <v>0</v>
      </c>
      <c r="CP32" s="424">
        <v>0</v>
      </c>
      <c r="CQ32" s="425">
        <v>0</v>
      </c>
      <c r="CR32" s="425">
        <v>0</v>
      </c>
      <c r="CS32" s="426">
        <v>0</v>
      </c>
      <c r="CT32" s="423">
        <v>0</v>
      </c>
      <c r="CU32" s="424">
        <v>0</v>
      </c>
      <c r="CV32" s="425">
        <v>0</v>
      </c>
      <c r="CW32" s="425">
        <v>0</v>
      </c>
      <c r="CX32" s="426">
        <v>0</v>
      </c>
      <c r="CY32" s="423">
        <v>0</v>
      </c>
      <c r="CZ32" s="427">
        <v>0</v>
      </c>
      <c r="DA32" s="431">
        <v>0</v>
      </c>
      <c r="DB32" s="428">
        <v>0</v>
      </c>
      <c r="DC32" s="429">
        <v>5358</v>
      </c>
      <c r="DD32" s="425">
        <v>10602</v>
      </c>
      <c r="DE32" s="425">
        <v>7854</v>
      </c>
      <c r="DF32" s="430">
        <v>10620</v>
      </c>
      <c r="DG32" s="423">
        <v>34434</v>
      </c>
      <c r="DH32" s="424">
        <v>0</v>
      </c>
      <c r="DI32" s="425">
        <v>0</v>
      </c>
      <c r="DJ32" s="425">
        <v>0</v>
      </c>
      <c r="DK32" s="426">
        <v>0</v>
      </c>
      <c r="DL32" s="423">
        <v>0</v>
      </c>
      <c r="DM32" s="424">
        <v>5358</v>
      </c>
      <c r="DN32" s="425">
        <v>580</v>
      </c>
      <c r="DO32" s="425">
        <v>0</v>
      </c>
      <c r="DP32" s="425">
        <v>0</v>
      </c>
      <c r="DQ32" s="423">
        <v>5938</v>
      </c>
      <c r="DR32" s="424">
        <v>0</v>
      </c>
      <c r="DS32" s="425">
        <v>10022</v>
      </c>
      <c r="DT32" s="425">
        <v>7854</v>
      </c>
      <c r="DU32" s="425">
        <v>10620</v>
      </c>
      <c r="DV32" s="423">
        <v>28496</v>
      </c>
      <c r="DW32" s="424">
        <v>0</v>
      </c>
      <c r="DX32" s="425">
        <v>0</v>
      </c>
      <c r="DY32" s="425">
        <v>0</v>
      </c>
      <c r="DZ32" s="425">
        <v>0</v>
      </c>
      <c r="EA32" s="423">
        <v>0</v>
      </c>
      <c r="EB32" s="424">
        <v>0</v>
      </c>
      <c r="EC32" s="425">
        <v>0</v>
      </c>
      <c r="ED32" s="425">
        <v>0</v>
      </c>
      <c r="EE32" s="426">
        <v>0</v>
      </c>
      <c r="EF32" s="423">
        <v>0</v>
      </c>
      <c r="EG32" s="424">
        <v>0</v>
      </c>
      <c r="EH32" s="425">
        <v>0</v>
      </c>
      <c r="EI32" s="425">
        <v>0</v>
      </c>
      <c r="EJ32" s="426">
        <v>0</v>
      </c>
      <c r="EK32" s="423">
        <v>0</v>
      </c>
      <c r="EL32" s="431">
        <v>0</v>
      </c>
      <c r="EM32" s="423">
        <v>4674</v>
      </c>
      <c r="EN32" s="423">
        <v>6738</v>
      </c>
      <c r="EO32" s="424">
        <v>3714</v>
      </c>
      <c r="EP32" s="425">
        <v>11634</v>
      </c>
      <c r="EQ32" s="425">
        <v>7728</v>
      </c>
      <c r="ER32" s="425">
        <v>14220</v>
      </c>
      <c r="ES32" s="426">
        <v>4980</v>
      </c>
      <c r="ET32" s="423">
        <v>42276</v>
      </c>
      <c r="EU32" s="424">
        <v>0</v>
      </c>
      <c r="EV32" s="425">
        <v>0</v>
      </c>
      <c r="EW32" s="425">
        <v>0</v>
      </c>
      <c r="EX32" s="425">
        <v>0</v>
      </c>
      <c r="EY32" s="426">
        <v>0</v>
      </c>
      <c r="EZ32" s="423">
        <v>0</v>
      </c>
      <c r="FA32" s="424">
        <v>3714</v>
      </c>
      <c r="FB32" s="425">
        <v>11634</v>
      </c>
      <c r="FC32" s="425">
        <v>7728</v>
      </c>
      <c r="FD32" s="425">
        <v>14220</v>
      </c>
      <c r="FE32" s="426">
        <v>4980</v>
      </c>
      <c r="FF32" s="423">
        <v>42276</v>
      </c>
      <c r="FG32" s="424">
        <v>0</v>
      </c>
      <c r="FH32" s="425">
        <v>366</v>
      </c>
      <c r="FI32" s="425">
        <v>0</v>
      </c>
      <c r="FJ32" s="425">
        <v>0</v>
      </c>
      <c r="FK32" s="426">
        <v>0</v>
      </c>
      <c r="FL32" s="423">
        <v>366</v>
      </c>
      <c r="FM32" s="424">
        <v>3486</v>
      </c>
      <c r="FN32" s="425">
        <v>129</v>
      </c>
      <c r="FO32" s="425">
        <v>0</v>
      </c>
      <c r="FP32" s="425">
        <v>3060</v>
      </c>
      <c r="FQ32" s="426">
        <v>3678</v>
      </c>
      <c r="FR32" s="423">
        <v>10353</v>
      </c>
      <c r="FS32" s="424">
        <v>228</v>
      </c>
      <c r="FT32" s="425">
        <v>11505</v>
      </c>
      <c r="FU32" s="425">
        <v>7728</v>
      </c>
      <c r="FV32" s="425">
        <v>11160</v>
      </c>
      <c r="FW32" s="426">
        <v>1302</v>
      </c>
      <c r="FX32" s="423">
        <v>31923</v>
      </c>
      <c r="FY32" s="424">
        <v>0</v>
      </c>
      <c r="FZ32" s="425">
        <v>0</v>
      </c>
      <c r="GA32" s="425">
        <v>0</v>
      </c>
      <c r="GB32" s="425">
        <v>0</v>
      </c>
      <c r="GC32" s="426">
        <v>0</v>
      </c>
      <c r="GD32" s="423">
        <v>0</v>
      </c>
      <c r="GE32" s="424">
        <v>0</v>
      </c>
      <c r="GF32" s="425">
        <v>0</v>
      </c>
      <c r="GG32" s="425">
        <v>0</v>
      </c>
      <c r="GH32" s="425">
        <v>0</v>
      </c>
      <c r="GI32" s="426">
        <v>0</v>
      </c>
      <c r="GJ32" s="423">
        <v>0</v>
      </c>
      <c r="GK32" s="424">
        <v>0</v>
      </c>
      <c r="GL32" s="425">
        <v>0</v>
      </c>
      <c r="GM32" s="425">
        <v>0</v>
      </c>
      <c r="GN32" s="425">
        <v>0</v>
      </c>
      <c r="GO32" s="426">
        <v>0</v>
      </c>
      <c r="GP32" s="423">
        <v>0</v>
      </c>
      <c r="GQ32" s="423">
        <v>2352</v>
      </c>
      <c r="GR32" s="431">
        <v>31044</v>
      </c>
      <c r="GS32" s="428">
        <v>7470</v>
      </c>
      <c r="GT32" s="429">
        <v>2928</v>
      </c>
      <c r="GU32" s="425">
        <v>3648</v>
      </c>
      <c r="GV32" s="425">
        <v>5022</v>
      </c>
      <c r="GW32" s="426">
        <v>1164</v>
      </c>
      <c r="GX32" s="423">
        <v>12762</v>
      </c>
      <c r="GY32" s="424">
        <v>0</v>
      </c>
      <c r="GZ32" s="425">
        <v>0</v>
      </c>
      <c r="HA32" s="425">
        <v>0</v>
      </c>
      <c r="HB32" s="426">
        <v>0</v>
      </c>
      <c r="HC32" s="423">
        <v>0</v>
      </c>
      <c r="HD32" s="424">
        <v>2928</v>
      </c>
      <c r="HE32" s="425">
        <v>1869</v>
      </c>
      <c r="HF32" s="425">
        <v>0</v>
      </c>
      <c r="HG32" s="425">
        <v>0</v>
      </c>
      <c r="HH32" s="423">
        <v>4797</v>
      </c>
      <c r="HI32" s="424">
        <v>0</v>
      </c>
      <c r="HJ32" s="425">
        <v>1779</v>
      </c>
      <c r="HK32" s="425">
        <v>0</v>
      </c>
      <c r="HL32" s="425">
        <v>0</v>
      </c>
      <c r="HM32" s="423">
        <v>1779</v>
      </c>
      <c r="HN32" s="424">
        <v>0</v>
      </c>
      <c r="HO32" s="425">
        <v>0</v>
      </c>
      <c r="HP32" s="425">
        <v>0</v>
      </c>
      <c r="HQ32" s="425">
        <v>0</v>
      </c>
      <c r="HR32" s="423">
        <v>0</v>
      </c>
      <c r="HS32" s="424">
        <v>0</v>
      </c>
      <c r="HT32" s="425">
        <v>0</v>
      </c>
      <c r="HU32" s="425">
        <v>0</v>
      </c>
      <c r="HV32" s="426">
        <v>0</v>
      </c>
      <c r="HW32" s="423">
        <v>0</v>
      </c>
      <c r="HX32" s="424">
        <v>0</v>
      </c>
      <c r="HY32" s="425">
        <v>0</v>
      </c>
      <c r="HZ32" s="425">
        <v>5022</v>
      </c>
      <c r="IA32" s="426">
        <v>1164</v>
      </c>
      <c r="IB32" s="423">
        <v>6186</v>
      </c>
      <c r="IC32" s="423">
        <v>23574</v>
      </c>
      <c r="ID32" s="1469">
        <f t="shared" si="0"/>
        <v>36336</v>
      </c>
      <c r="IE32" s="431">
        <v>16056</v>
      </c>
      <c r="IF32" s="428">
        <v>1200</v>
      </c>
      <c r="IG32" s="429">
        <v>0</v>
      </c>
      <c r="IH32" s="425">
        <v>1596</v>
      </c>
      <c r="II32" s="425">
        <v>0</v>
      </c>
      <c r="IJ32" s="426">
        <v>0</v>
      </c>
      <c r="IK32" s="423">
        <v>1596</v>
      </c>
      <c r="IL32" s="423">
        <v>14856</v>
      </c>
      <c r="IM32" s="1469">
        <f t="shared" si="1"/>
        <v>16452</v>
      </c>
      <c r="IN32" s="431">
        <v>16992</v>
      </c>
      <c r="IO32" s="428">
        <v>0</v>
      </c>
      <c r="IP32" s="429">
        <v>0</v>
      </c>
      <c r="IQ32" s="425">
        <v>0</v>
      </c>
      <c r="IR32" s="425">
        <v>0</v>
      </c>
      <c r="IS32" s="426">
        <v>0</v>
      </c>
      <c r="IT32" s="426">
        <v>0</v>
      </c>
      <c r="IU32" s="423">
        <v>0</v>
      </c>
      <c r="IV32" s="423">
        <v>16992</v>
      </c>
      <c r="IW32" s="1469">
        <f t="shared" si="2"/>
        <v>16992</v>
      </c>
      <c r="IX32" s="431">
        <v>41832</v>
      </c>
      <c r="IY32" s="428">
        <v>0</v>
      </c>
      <c r="IZ32" s="429">
        <v>0</v>
      </c>
      <c r="JA32" s="425">
        <v>0</v>
      </c>
      <c r="JB32" s="425">
        <v>0</v>
      </c>
      <c r="JC32" s="426">
        <v>0</v>
      </c>
      <c r="JD32" s="423">
        <v>0</v>
      </c>
      <c r="JE32" s="423">
        <v>41832</v>
      </c>
      <c r="JF32" s="428">
        <f t="shared" si="3"/>
        <v>41832</v>
      </c>
      <c r="JG32" s="428">
        <v>41046</v>
      </c>
      <c r="JH32" s="428">
        <v>0</v>
      </c>
      <c r="JI32" s="429">
        <v>0</v>
      </c>
      <c r="JJ32" s="425">
        <v>0</v>
      </c>
      <c r="JK32" s="425">
        <v>0</v>
      </c>
      <c r="JL32" s="426">
        <v>0</v>
      </c>
      <c r="JM32" s="423">
        <v>0</v>
      </c>
      <c r="JN32" s="423">
        <v>41046</v>
      </c>
      <c r="JO32" s="423">
        <v>151644</v>
      </c>
      <c r="JP32" s="423">
        <v>15408</v>
      </c>
      <c r="JQ32" s="423">
        <v>142487</v>
      </c>
      <c r="JR32" s="423">
        <v>140652</v>
      </c>
      <c r="JS32" s="400">
        <v>1</v>
      </c>
    </row>
    <row r="33" spans="1:279" hidden="1" x14ac:dyDescent="0.35">
      <c r="A33" s="386">
        <v>411</v>
      </c>
      <c r="B33" s="386">
        <v>1</v>
      </c>
      <c r="C33" s="387" t="s">
        <v>32</v>
      </c>
      <c r="D33" s="388">
        <v>0</v>
      </c>
      <c r="E33" s="388">
        <v>0</v>
      </c>
      <c r="F33" s="389">
        <v>0</v>
      </c>
      <c r="G33" s="390">
        <v>0</v>
      </c>
      <c r="H33" s="390">
        <v>0</v>
      </c>
      <c r="I33" s="390">
        <v>0</v>
      </c>
      <c r="J33" s="391">
        <v>0</v>
      </c>
      <c r="K33" s="388">
        <v>0</v>
      </c>
      <c r="L33" s="389">
        <v>0</v>
      </c>
      <c r="M33" s="390">
        <v>0</v>
      </c>
      <c r="N33" s="390">
        <v>0</v>
      </c>
      <c r="O33" s="390">
        <v>0</v>
      </c>
      <c r="P33" s="391">
        <v>0</v>
      </c>
      <c r="Q33" s="388">
        <v>0</v>
      </c>
      <c r="R33" s="389">
        <v>0</v>
      </c>
      <c r="S33" s="390">
        <v>0</v>
      </c>
      <c r="T33" s="390">
        <v>0</v>
      </c>
      <c r="U33" s="390">
        <v>0</v>
      </c>
      <c r="V33" s="391">
        <v>0</v>
      </c>
      <c r="W33" s="388">
        <v>0</v>
      </c>
      <c r="X33" s="389">
        <v>0</v>
      </c>
      <c r="Y33" s="389">
        <v>0</v>
      </c>
      <c r="Z33" s="389">
        <v>0</v>
      </c>
      <c r="AA33" s="389">
        <v>0</v>
      </c>
      <c r="AB33" s="389">
        <v>0</v>
      </c>
      <c r="AC33" s="392">
        <v>0</v>
      </c>
      <c r="AD33" s="389">
        <v>0</v>
      </c>
      <c r="AE33" s="389">
        <v>0</v>
      </c>
      <c r="AF33" s="389">
        <v>0</v>
      </c>
      <c r="AG33" s="389">
        <v>0</v>
      </c>
      <c r="AH33" s="389">
        <v>0</v>
      </c>
      <c r="AI33" s="392">
        <v>0</v>
      </c>
      <c r="AJ33" s="389">
        <v>0</v>
      </c>
      <c r="AK33" s="389">
        <v>0</v>
      </c>
      <c r="AL33" s="389">
        <v>0</v>
      </c>
      <c r="AM33" s="389">
        <v>0</v>
      </c>
      <c r="AN33" s="389">
        <v>0</v>
      </c>
      <c r="AO33" s="392">
        <v>0</v>
      </c>
      <c r="AP33" s="393">
        <v>0</v>
      </c>
      <c r="AQ33" s="393">
        <v>0</v>
      </c>
      <c r="AR33" s="393">
        <v>0</v>
      </c>
      <c r="AS33" s="393">
        <v>0</v>
      </c>
      <c r="AT33" s="393">
        <v>0</v>
      </c>
      <c r="AU33" s="392">
        <v>0</v>
      </c>
      <c r="AV33" s="393">
        <v>0</v>
      </c>
      <c r="AW33" s="393">
        <v>0</v>
      </c>
      <c r="AX33" s="393">
        <v>0</v>
      </c>
      <c r="AY33" s="393">
        <v>0</v>
      </c>
      <c r="AZ33" s="393">
        <v>0</v>
      </c>
      <c r="BA33" s="392">
        <v>0</v>
      </c>
      <c r="BB33" s="393">
        <v>0</v>
      </c>
      <c r="BC33" s="393">
        <v>0</v>
      </c>
      <c r="BD33" s="393">
        <v>0</v>
      </c>
      <c r="BE33" s="393">
        <v>0</v>
      </c>
      <c r="BF33" s="393">
        <v>0</v>
      </c>
      <c r="BG33" s="392">
        <v>0</v>
      </c>
      <c r="BH33" s="389">
        <v>0</v>
      </c>
      <c r="BI33" s="389">
        <v>0</v>
      </c>
      <c r="BJ33" s="389">
        <v>0</v>
      </c>
      <c r="BK33" s="389">
        <v>0</v>
      </c>
      <c r="BL33" s="389">
        <v>0</v>
      </c>
      <c r="BM33" s="394">
        <v>0</v>
      </c>
      <c r="BN33" s="395">
        <v>0</v>
      </c>
      <c r="BO33" s="396">
        <v>0</v>
      </c>
      <c r="BP33" s="396">
        <v>0</v>
      </c>
      <c r="BQ33" s="397">
        <v>0</v>
      </c>
      <c r="BR33" s="390">
        <v>0</v>
      </c>
      <c r="BS33" s="390">
        <v>0</v>
      </c>
      <c r="BT33" s="398">
        <v>0</v>
      </c>
      <c r="BU33" s="388">
        <v>0</v>
      </c>
      <c r="BV33" s="389">
        <v>0</v>
      </c>
      <c r="BW33" s="389">
        <v>0</v>
      </c>
      <c r="BX33" s="389">
        <v>0</v>
      </c>
      <c r="BY33" s="389">
        <v>0</v>
      </c>
      <c r="BZ33" s="392">
        <v>0</v>
      </c>
      <c r="CA33" s="389">
        <v>0</v>
      </c>
      <c r="CB33" s="389">
        <v>0</v>
      </c>
      <c r="CC33" s="389">
        <v>0</v>
      </c>
      <c r="CD33" s="389">
        <v>0</v>
      </c>
      <c r="CE33" s="392">
        <v>0</v>
      </c>
      <c r="CF33" s="389">
        <v>0</v>
      </c>
      <c r="CG33" s="389">
        <v>0</v>
      </c>
      <c r="CH33" s="389">
        <v>0</v>
      </c>
      <c r="CI33" s="389">
        <v>0</v>
      </c>
      <c r="CJ33" s="392">
        <v>0</v>
      </c>
      <c r="CK33" s="393">
        <v>0</v>
      </c>
      <c r="CL33" s="393">
        <v>0</v>
      </c>
      <c r="CM33" s="393">
        <v>0</v>
      </c>
      <c r="CN33" s="393">
        <v>0</v>
      </c>
      <c r="CO33" s="392">
        <v>0</v>
      </c>
      <c r="CP33" s="393">
        <v>0</v>
      </c>
      <c r="CQ33" s="393">
        <v>0</v>
      </c>
      <c r="CR33" s="393">
        <v>0</v>
      </c>
      <c r="CS33" s="393">
        <v>0</v>
      </c>
      <c r="CT33" s="392">
        <v>0</v>
      </c>
      <c r="CU33" s="389">
        <v>0</v>
      </c>
      <c r="CV33" s="390">
        <v>0</v>
      </c>
      <c r="CW33" s="390">
        <v>0</v>
      </c>
      <c r="CX33" s="391">
        <v>0</v>
      </c>
      <c r="CY33" s="394">
        <v>0</v>
      </c>
      <c r="CZ33" s="395">
        <v>0</v>
      </c>
      <c r="DA33" s="399">
        <v>0</v>
      </c>
      <c r="DB33" s="396">
        <v>0</v>
      </c>
      <c r="DC33" s="397">
        <v>0</v>
      </c>
      <c r="DD33" s="390">
        <v>0</v>
      </c>
      <c r="DE33" s="390">
        <v>0</v>
      </c>
      <c r="DF33" s="398">
        <v>0</v>
      </c>
      <c r="DG33" s="388">
        <v>0</v>
      </c>
      <c r="DH33" s="389">
        <v>0</v>
      </c>
      <c r="DI33" s="389">
        <v>0</v>
      </c>
      <c r="DJ33" s="389">
        <v>0</v>
      </c>
      <c r="DK33" s="389">
        <v>0</v>
      </c>
      <c r="DL33" s="392">
        <v>0</v>
      </c>
      <c r="DM33" s="389">
        <v>0</v>
      </c>
      <c r="DN33" s="389">
        <v>0</v>
      </c>
      <c r="DO33" s="389">
        <v>0</v>
      </c>
      <c r="DP33" s="389">
        <v>0</v>
      </c>
      <c r="DQ33" s="392">
        <v>0</v>
      </c>
      <c r="DR33" s="389">
        <v>0</v>
      </c>
      <c r="DS33" s="389">
        <v>0</v>
      </c>
      <c r="DT33" s="389">
        <v>0</v>
      </c>
      <c r="DU33" s="389">
        <v>0</v>
      </c>
      <c r="DV33" s="392">
        <v>0</v>
      </c>
      <c r="DW33" s="389">
        <v>0</v>
      </c>
      <c r="DX33" s="389">
        <v>0</v>
      </c>
      <c r="DY33" s="389">
        <v>0</v>
      </c>
      <c r="DZ33" s="389">
        <v>0</v>
      </c>
      <c r="EA33" s="392">
        <v>0</v>
      </c>
      <c r="EB33" s="393">
        <v>0</v>
      </c>
      <c r="EC33" s="393">
        <v>0</v>
      </c>
      <c r="ED33" s="393">
        <v>0</v>
      </c>
      <c r="EE33" s="393">
        <v>0</v>
      </c>
      <c r="EF33" s="392">
        <v>0</v>
      </c>
      <c r="EG33" s="389">
        <v>0</v>
      </c>
      <c r="EH33" s="390">
        <v>0</v>
      </c>
      <c r="EI33" s="390">
        <v>0</v>
      </c>
      <c r="EJ33" s="391">
        <v>0</v>
      </c>
      <c r="EK33" s="394">
        <v>0</v>
      </c>
      <c r="EL33" s="395">
        <v>0</v>
      </c>
      <c r="EM33" s="388">
        <v>0</v>
      </c>
      <c r="EN33" s="388">
        <v>0</v>
      </c>
      <c r="EO33" s="389">
        <v>0</v>
      </c>
      <c r="EP33" s="390">
        <v>0</v>
      </c>
      <c r="EQ33" s="390">
        <v>0</v>
      </c>
      <c r="ER33" s="390">
        <v>0</v>
      </c>
      <c r="ES33" s="391">
        <v>0</v>
      </c>
      <c r="ET33" s="388">
        <v>0</v>
      </c>
      <c r="EU33" s="389">
        <v>0</v>
      </c>
      <c r="EV33" s="390">
        <v>0</v>
      </c>
      <c r="EW33" s="390">
        <v>0</v>
      </c>
      <c r="EX33" s="390">
        <v>0</v>
      </c>
      <c r="EY33" s="391">
        <v>0</v>
      </c>
      <c r="EZ33" s="388">
        <v>0</v>
      </c>
      <c r="FA33" s="389">
        <v>0</v>
      </c>
      <c r="FB33" s="390">
        <v>0</v>
      </c>
      <c r="FC33" s="390">
        <v>0</v>
      </c>
      <c r="FD33" s="390">
        <v>0</v>
      </c>
      <c r="FE33" s="391">
        <v>0</v>
      </c>
      <c r="FF33" s="388">
        <v>0</v>
      </c>
      <c r="FG33" s="389">
        <v>0</v>
      </c>
      <c r="FH33" s="389">
        <v>0</v>
      </c>
      <c r="FI33" s="389">
        <v>0</v>
      </c>
      <c r="FJ33" s="389">
        <v>0</v>
      </c>
      <c r="FK33" s="389">
        <v>0</v>
      </c>
      <c r="FL33" s="392">
        <v>0</v>
      </c>
      <c r="FM33" s="389">
        <v>0</v>
      </c>
      <c r="FN33" s="389">
        <v>0</v>
      </c>
      <c r="FO33" s="389">
        <v>0</v>
      </c>
      <c r="FP33" s="389">
        <v>0</v>
      </c>
      <c r="FQ33" s="389">
        <v>0</v>
      </c>
      <c r="FR33" s="392">
        <v>0</v>
      </c>
      <c r="FS33" s="389">
        <v>0</v>
      </c>
      <c r="FT33" s="389">
        <v>0</v>
      </c>
      <c r="FU33" s="389">
        <v>0</v>
      </c>
      <c r="FV33" s="389">
        <v>0</v>
      </c>
      <c r="FW33" s="389">
        <v>0</v>
      </c>
      <c r="FX33" s="392">
        <v>0</v>
      </c>
      <c r="FY33" s="393">
        <v>0</v>
      </c>
      <c r="FZ33" s="393">
        <v>0</v>
      </c>
      <c r="GA33" s="393">
        <v>0</v>
      </c>
      <c r="GB33" s="393">
        <v>0</v>
      </c>
      <c r="GC33" s="393">
        <v>0</v>
      </c>
      <c r="GD33" s="392">
        <v>0</v>
      </c>
      <c r="GE33" s="393">
        <v>0</v>
      </c>
      <c r="GF33" s="393">
        <v>0</v>
      </c>
      <c r="GG33" s="393">
        <v>0</v>
      </c>
      <c r="GH33" s="393">
        <v>0</v>
      </c>
      <c r="GI33" s="393">
        <v>0</v>
      </c>
      <c r="GJ33" s="392">
        <v>0</v>
      </c>
      <c r="GK33" s="389">
        <v>0</v>
      </c>
      <c r="GL33" s="389">
        <v>0</v>
      </c>
      <c r="GM33" s="389">
        <v>0</v>
      </c>
      <c r="GN33" s="389">
        <v>0</v>
      </c>
      <c r="GO33" s="389">
        <v>0</v>
      </c>
      <c r="GP33" s="394">
        <v>0</v>
      </c>
      <c r="GQ33" s="388">
        <v>0</v>
      </c>
      <c r="GR33" s="399">
        <v>0</v>
      </c>
      <c r="GS33" s="396">
        <v>0</v>
      </c>
      <c r="GT33" s="397">
        <v>0</v>
      </c>
      <c r="GU33" s="390">
        <v>0</v>
      </c>
      <c r="GV33" s="390">
        <v>0</v>
      </c>
      <c r="GW33" s="391">
        <v>0</v>
      </c>
      <c r="GX33" s="388">
        <v>0</v>
      </c>
      <c r="GY33" s="389">
        <v>0</v>
      </c>
      <c r="GZ33" s="389">
        <v>0</v>
      </c>
      <c r="HA33" s="389">
        <v>0</v>
      </c>
      <c r="HB33" s="389">
        <v>0</v>
      </c>
      <c r="HC33" s="392">
        <v>0</v>
      </c>
      <c r="HD33" s="389">
        <v>0</v>
      </c>
      <c r="HE33" s="389">
        <v>0</v>
      </c>
      <c r="HF33" s="389">
        <v>0</v>
      </c>
      <c r="HG33" s="389">
        <v>0</v>
      </c>
      <c r="HH33" s="392">
        <v>0</v>
      </c>
      <c r="HI33" s="389">
        <v>0</v>
      </c>
      <c r="HJ33" s="389">
        <v>0</v>
      </c>
      <c r="HK33" s="389">
        <v>0</v>
      </c>
      <c r="HL33" s="389">
        <v>0</v>
      </c>
      <c r="HM33" s="392">
        <v>0</v>
      </c>
      <c r="HN33" s="389">
        <v>0</v>
      </c>
      <c r="HO33" s="389">
        <v>0</v>
      </c>
      <c r="HP33" s="389">
        <v>0</v>
      </c>
      <c r="HQ33" s="389">
        <v>0</v>
      </c>
      <c r="HR33" s="392">
        <v>0</v>
      </c>
      <c r="HS33" s="393">
        <v>0</v>
      </c>
      <c r="HT33" s="393">
        <v>0</v>
      </c>
      <c r="HU33" s="393">
        <v>0</v>
      </c>
      <c r="HV33" s="393">
        <v>0</v>
      </c>
      <c r="HW33" s="392">
        <v>0</v>
      </c>
      <c r="HX33" s="389">
        <v>0</v>
      </c>
      <c r="HY33" s="390">
        <v>0</v>
      </c>
      <c r="HZ33" s="390">
        <v>0</v>
      </c>
      <c r="IA33" s="391">
        <v>0</v>
      </c>
      <c r="IB33" s="394">
        <v>0</v>
      </c>
      <c r="IC33" s="388">
        <v>0</v>
      </c>
      <c r="ID33" s="396">
        <f t="shared" si="0"/>
        <v>0</v>
      </c>
      <c r="IE33" s="396">
        <v>0</v>
      </c>
      <c r="IF33" s="396">
        <v>0</v>
      </c>
      <c r="IG33" s="397">
        <v>0</v>
      </c>
      <c r="IH33" s="390">
        <v>0</v>
      </c>
      <c r="II33" s="390">
        <v>0</v>
      </c>
      <c r="IJ33" s="391">
        <v>0</v>
      </c>
      <c r="IK33" s="388">
        <v>0</v>
      </c>
      <c r="IL33" s="395">
        <v>0</v>
      </c>
      <c r="IM33" s="399">
        <f t="shared" si="1"/>
        <v>0</v>
      </c>
      <c r="IN33" s="396">
        <v>0</v>
      </c>
      <c r="IO33" s="396">
        <v>0</v>
      </c>
      <c r="IP33" s="397">
        <v>0</v>
      </c>
      <c r="IQ33" s="390">
        <v>0</v>
      </c>
      <c r="IR33" s="390">
        <v>0</v>
      </c>
      <c r="IS33" s="391">
        <v>0</v>
      </c>
      <c r="IT33" s="391">
        <v>0</v>
      </c>
      <c r="IU33" s="388">
        <v>0</v>
      </c>
      <c r="IV33" s="395">
        <v>0</v>
      </c>
      <c r="IW33" s="399">
        <f t="shared" si="2"/>
        <v>0</v>
      </c>
      <c r="IX33" s="396">
        <v>0</v>
      </c>
      <c r="IY33" s="396">
        <v>0</v>
      </c>
      <c r="IZ33" s="397">
        <v>0</v>
      </c>
      <c r="JA33" s="390">
        <v>0</v>
      </c>
      <c r="JB33" s="390">
        <v>0</v>
      </c>
      <c r="JC33" s="391">
        <v>0</v>
      </c>
      <c r="JD33" s="388">
        <v>0</v>
      </c>
      <c r="JE33" s="395">
        <v>0</v>
      </c>
      <c r="JF33" s="399">
        <f t="shared" si="3"/>
        <v>0</v>
      </c>
      <c r="JG33" s="396">
        <v>0</v>
      </c>
      <c r="JH33" s="396">
        <v>0</v>
      </c>
      <c r="JI33" s="397">
        <v>0</v>
      </c>
      <c r="JJ33" s="390">
        <v>0</v>
      </c>
      <c r="JK33" s="390">
        <v>0</v>
      </c>
      <c r="JL33" s="391">
        <v>0</v>
      </c>
      <c r="JM33" s="388">
        <v>0</v>
      </c>
      <c r="JN33" s="395">
        <v>0</v>
      </c>
      <c r="JO33" s="388">
        <v>0</v>
      </c>
      <c r="JP33" s="388">
        <v>0</v>
      </c>
      <c r="JQ33" s="388">
        <v>0</v>
      </c>
      <c r="JR33" s="388">
        <v>0</v>
      </c>
      <c r="JS33" s="400">
        <v>0</v>
      </c>
    </row>
    <row r="34" spans="1:279" hidden="1" x14ac:dyDescent="0.35">
      <c r="A34" s="401">
        <v>411</v>
      </c>
      <c r="B34" s="386">
        <v>1</v>
      </c>
      <c r="C34" s="402" t="s">
        <v>157</v>
      </c>
      <c r="D34" s="403">
        <v>0</v>
      </c>
      <c r="E34" s="388">
        <v>0</v>
      </c>
      <c r="F34" s="404">
        <v>0</v>
      </c>
      <c r="G34" s="405">
        <v>0</v>
      </c>
      <c r="H34" s="405">
        <v>0</v>
      </c>
      <c r="I34" s="405">
        <v>0</v>
      </c>
      <c r="J34" s="393">
        <v>0</v>
      </c>
      <c r="K34" s="403">
        <v>0</v>
      </c>
      <c r="L34" s="404">
        <v>0</v>
      </c>
      <c r="M34" s="405">
        <v>0</v>
      </c>
      <c r="N34" s="405">
        <v>0</v>
      </c>
      <c r="O34" s="405">
        <v>0</v>
      </c>
      <c r="P34" s="393">
        <v>0</v>
      </c>
      <c r="Q34" s="403">
        <v>0</v>
      </c>
      <c r="R34" s="404">
        <v>0</v>
      </c>
      <c r="S34" s="405">
        <v>0</v>
      </c>
      <c r="T34" s="405">
        <v>0</v>
      </c>
      <c r="U34" s="405">
        <v>0</v>
      </c>
      <c r="V34" s="393">
        <v>0</v>
      </c>
      <c r="W34" s="403">
        <v>0</v>
      </c>
      <c r="X34" s="389">
        <v>0</v>
      </c>
      <c r="Y34" s="389">
        <v>0</v>
      </c>
      <c r="Z34" s="389">
        <v>0</v>
      </c>
      <c r="AA34" s="389">
        <v>0</v>
      </c>
      <c r="AB34" s="389">
        <v>0</v>
      </c>
      <c r="AC34" s="406">
        <v>0</v>
      </c>
      <c r="AD34" s="389">
        <v>0</v>
      </c>
      <c r="AE34" s="389">
        <v>0</v>
      </c>
      <c r="AF34" s="389">
        <v>0</v>
      </c>
      <c r="AG34" s="389">
        <v>0</v>
      </c>
      <c r="AH34" s="389">
        <v>0</v>
      </c>
      <c r="AI34" s="406">
        <v>0</v>
      </c>
      <c r="AJ34" s="389">
        <v>0</v>
      </c>
      <c r="AK34" s="389">
        <v>0</v>
      </c>
      <c r="AL34" s="389">
        <v>0</v>
      </c>
      <c r="AM34" s="389">
        <v>0</v>
      </c>
      <c r="AN34" s="389">
        <v>0</v>
      </c>
      <c r="AO34" s="406">
        <v>0</v>
      </c>
      <c r="AP34" s="393">
        <v>0</v>
      </c>
      <c r="AQ34" s="393">
        <v>0</v>
      </c>
      <c r="AR34" s="393">
        <v>0</v>
      </c>
      <c r="AS34" s="393">
        <v>0</v>
      </c>
      <c r="AT34" s="393">
        <v>0</v>
      </c>
      <c r="AU34" s="406">
        <v>0</v>
      </c>
      <c r="AV34" s="393">
        <v>0</v>
      </c>
      <c r="AW34" s="393">
        <v>0</v>
      </c>
      <c r="AX34" s="393">
        <v>0</v>
      </c>
      <c r="AY34" s="393">
        <v>0</v>
      </c>
      <c r="AZ34" s="393">
        <v>0</v>
      </c>
      <c r="BA34" s="392">
        <v>0</v>
      </c>
      <c r="BB34" s="393">
        <v>0</v>
      </c>
      <c r="BC34" s="393">
        <v>0</v>
      </c>
      <c r="BD34" s="393">
        <v>0</v>
      </c>
      <c r="BE34" s="393">
        <v>0</v>
      </c>
      <c r="BF34" s="393">
        <v>0</v>
      </c>
      <c r="BG34" s="392">
        <v>0</v>
      </c>
      <c r="BH34" s="389">
        <v>0</v>
      </c>
      <c r="BI34" s="389">
        <v>0</v>
      </c>
      <c r="BJ34" s="389">
        <v>0</v>
      </c>
      <c r="BK34" s="389">
        <v>0</v>
      </c>
      <c r="BL34" s="389">
        <v>0</v>
      </c>
      <c r="BM34" s="407">
        <v>0</v>
      </c>
      <c r="BN34" s="395">
        <v>0</v>
      </c>
      <c r="BO34" s="408">
        <v>0</v>
      </c>
      <c r="BP34" s="396">
        <v>0</v>
      </c>
      <c r="BQ34" s="397">
        <v>0</v>
      </c>
      <c r="BR34" s="390">
        <v>0</v>
      </c>
      <c r="BS34" s="390">
        <v>0</v>
      </c>
      <c r="BT34" s="398">
        <v>0</v>
      </c>
      <c r="BU34" s="403">
        <v>0</v>
      </c>
      <c r="BV34" s="389">
        <v>0</v>
      </c>
      <c r="BW34" s="389">
        <v>0</v>
      </c>
      <c r="BX34" s="389">
        <v>0</v>
      </c>
      <c r="BY34" s="389">
        <v>0</v>
      </c>
      <c r="BZ34" s="406">
        <v>0</v>
      </c>
      <c r="CA34" s="389">
        <v>0</v>
      </c>
      <c r="CB34" s="389">
        <v>0</v>
      </c>
      <c r="CC34" s="389">
        <v>0</v>
      </c>
      <c r="CD34" s="389">
        <v>0</v>
      </c>
      <c r="CE34" s="406">
        <v>0</v>
      </c>
      <c r="CF34" s="389">
        <v>0</v>
      </c>
      <c r="CG34" s="389">
        <v>0</v>
      </c>
      <c r="CH34" s="389">
        <v>0</v>
      </c>
      <c r="CI34" s="389">
        <v>0</v>
      </c>
      <c r="CJ34" s="406">
        <v>0</v>
      </c>
      <c r="CK34" s="393">
        <v>0</v>
      </c>
      <c r="CL34" s="393">
        <v>0</v>
      </c>
      <c r="CM34" s="393">
        <v>0</v>
      </c>
      <c r="CN34" s="393">
        <v>0</v>
      </c>
      <c r="CO34" s="392">
        <v>0</v>
      </c>
      <c r="CP34" s="393">
        <v>0</v>
      </c>
      <c r="CQ34" s="393">
        <v>0</v>
      </c>
      <c r="CR34" s="393">
        <v>0</v>
      </c>
      <c r="CS34" s="393">
        <v>0</v>
      </c>
      <c r="CT34" s="392">
        <v>0</v>
      </c>
      <c r="CU34" s="404">
        <v>0</v>
      </c>
      <c r="CV34" s="405">
        <v>0</v>
      </c>
      <c r="CW34" s="405">
        <v>0</v>
      </c>
      <c r="CX34" s="393">
        <v>0</v>
      </c>
      <c r="CY34" s="407">
        <v>0</v>
      </c>
      <c r="CZ34" s="395">
        <v>0</v>
      </c>
      <c r="DA34" s="409">
        <v>0</v>
      </c>
      <c r="DB34" s="396">
        <v>0</v>
      </c>
      <c r="DC34" s="397">
        <v>0</v>
      </c>
      <c r="DD34" s="390">
        <v>0</v>
      </c>
      <c r="DE34" s="390">
        <v>0</v>
      </c>
      <c r="DF34" s="398">
        <v>0</v>
      </c>
      <c r="DG34" s="403">
        <v>0</v>
      </c>
      <c r="DH34" s="389">
        <v>0</v>
      </c>
      <c r="DI34" s="389">
        <v>0</v>
      </c>
      <c r="DJ34" s="389">
        <v>0</v>
      </c>
      <c r="DK34" s="389">
        <v>0</v>
      </c>
      <c r="DL34" s="406">
        <v>0</v>
      </c>
      <c r="DM34" s="389">
        <v>0</v>
      </c>
      <c r="DN34" s="389">
        <v>0</v>
      </c>
      <c r="DO34" s="389">
        <v>0</v>
      </c>
      <c r="DP34" s="389">
        <v>0</v>
      </c>
      <c r="DQ34" s="406">
        <v>0</v>
      </c>
      <c r="DR34" s="389">
        <v>0</v>
      </c>
      <c r="DS34" s="389">
        <v>0</v>
      </c>
      <c r="DT34" s="389">
        <v>0</v>
      </c>
      <c r="DU34" s="389">
        <v>0</v>
      </c>
      <c r="DV34" s="406">
        <v>0</v>
      </c>
      <c r="DW34" s="389">
        <v>0</v>
      </c>
      <c r="DX34" s="389">
        <v>0</v>
      </c>
      <c r="DY34" s="389">
        <v>0</v>
      </c>
      <c r="DZ34" s="389">
        <v>0</v>
      </c>
      <c r="EA34" s="392">
        <v>0</v>
      </c>
      <c r="EB34" s="393">
        <v>0</v>
      </c>
      <c r="EC34" s="393">
        <v>0</v>
      </c>
      <c r="ED34" s="393">
        <v>0</v>
      </c>
      <c r="EE34" s="393">
        <v>0</v>
      </c>
      <c r="EF34" s="406">
        <v>0</v>
      </c>
      <c r="EG34" s="404">
        <v>0</v>
      </c>
      <c r="EH34" s="405">
        <v>0</v>
      </c>
      <c r="EI34" s="405">
        <v>0</v>
      </c>
      <c r="EJ34" s="393">
        <v>0</v>
      </c>
      <c r="EK34" s="407">
        <v>0</v>
      </c>
      <c r="EL34" s="395">
        <v>0</v>
      </c>
      <c r="EM34" s="403">
        <v>0</v>
      </c>
      <c r="EN34" s="388">
        <v>0</v>
      </c>
      <c r="EO34" s="404">
        <v>0</v>
      </c>
      <c r="EP34" s="405">
        <v>0</v>
      </c>
      <c r="EQ34" s="405">
        <v>0</v>
      </c>
      <c r="ER34" s="405">
        <v>0</v>
      </c>
      <c r="ES34" s="393">
        <v>0</v>
      </c>
      <c r="ET34" s="403">
        <v>0</v>
      </c>
      <c r="EU34" s="404">
        <v>0</v>
      </c>
      <c r="EV34" s="405">
        <v>0</v>
      </c>
      <c r="EW34" s="405">
        <v>0</v>
      </c>
      <c r="EX34" s="405">
        <v>0</v>
      </c>
      <c r="EY34" s="393">
        <v>0</v>
      </c>
      <c r="EZ34" s="403">
        <v>0</v>
      </c>
      <c r="FA34" s="404">
        <v>0</v>
      </c>
      <c r="FB34" s="405">
        <v>0</v>
      </c>
      <c r="FC34" s="405">
        <v>0</v>
      </c>
      <c r="FD34" s="405">
        <v>0</v>
      </c>
      <c r="FE34" s="393">
        <v>0</v>
      </c>
      <c r="FF34" s="403">
        <v>0</v>
      </c>
      <c r="FG34" s="389">
        <v>0</v>
      </c>
      <c r="FH34" s="389">
        <v>0</v>
      </c>
      <c r="FI34" s="389">
        <v>0</v>
      </c>
      <c r="FJ34" s="389">
        <v>0</v>
      </c>
      <c r="FK34" s="389">
        <v>0</v>
      </c>
      <c r="FL34" s="406">
        <v>0</v>
      </c>
      <c r="FM34" s="389">
        <v>0</v>
      </c>
      <c r="FN34" s="389">
        <v>0</v>
      </c>
      <c r="FO34" s="389">
        <v>0</v>
      </c>
      <c r="FP34" s="389">
        <v>0</v>
      </c>
      <c r="FQ34" s="389">
        <v>0</v>
      </c>
      <c r="FR34" s="406">
        <v>0</v>
      </c>
      <c r="FS34" s="389">
        <v>0</v>
      </c>
      <c r="FT34" s="389">
        <v>0</v>
      </c>
      <c r="FU34" s="389">
        <v>0</v>
      </c>
      <c r="FV34" s="389">
        <v>0</v>
      </c>
      <c r="FW34" s="389">
        <v>0</v>
      </c>
      <c r="FX34" s="406">
        <v>0</v>
      </c>
      <c r="FY34" s="393">
        <v>0</v>
      </c>
      <c r="FZ34" s="393">
        <v>0</v>
      </c>
      <c r="GA34" s="393">
        <v>0</v>
      </c>
      <c r="GB34" s="393">
        <v>0</v>
      </c>
      <c r="GC34" s="393">
        <v>0</v>
      </c>
      <c r="GD34" s="406">
        <v>0</v>
      </c>
      <c r="GE34" s="393">
        <v>0</v>
      </c>
      <c r="GF34" s="393">
        <v>0</v>
      </c>
      <c r="GG34" s="393">
        <v>0</v>
      </c>
      <c r="GH34" s="393">
        <v>0</v>
      </c>
      <c r="GI34" s="393">
        <v>0</v>
      </c>
      <c r="GJ34" s="392">
        <v>0</v>
      </c>
      <c r="GK34" s="389">
        <v>0</v>
      </c>
      <c r="GL34" s="389">
        <v>0</v>
      </c>
      <c r="GM34" s="389">
        <v>0</v>
      </c>
      <c r="GN34" s="389">
        <v>0</v>
      </c>
      <c r="GO34" s="389">
        <v>0</v>
      </c>
      <c r="GP34" s="407">
        <v>0</v>
      </c>
      <c r="GQ34" s="388">
        <v>0</v>
      </c>
      <c r="GR34" s="409">
        <v>0</v>
      </c>
      <c r="GS34" s="396">
        <v>0</v>
      </c>
      <c r="GT34" s="397">
        <v>0</v>
      </c>
      <c r="GU34" s="390">
        <v>0</v>
      </c>
      <c r="GV34" s="390">
        <v>0</v>
      </c>
      <c r="GW34" s="391">
        <v>0</v>
      </c>
      <c r="GX34" s="403">
        <v>0</v>
      </c>
      <c r="GY34" s="389">
        <v>0</v>
      </c>
      <c r="GZ34" s="389">
        <v>0</v>
      </c>
      <c r="HA34" s="389">
        <v>0</v>
      </c>
      <c r="HB34" s="389">
        <v>0</v>
      </c>
      <c r="HC34" s="406">
        <v>0</v>
      </c>
      <c r="HD34" s="389">
        <v>0</v>
      </c>
      <c r="HE34" s="389">
        <v>0</v>
      </c>
      <c r="HF34" s="389">
        <v>0</v>
      </c>
      <c r="HG34" s="389">
        <v>0</v>
      </c>
      <c r="HH34" s="406">
        <v>0</v>
      </c>
      <c r="HI34" s="389">
        <v>0</v>
      </c>
      <c r="HJ34" s="389">
        <v>0</v>
      </c>
      <c r="HK34" s="389">
        <v>0</v>
      </c>
      <c r="HL34" s="389">
        <v>0</v>
      </c>
      <c r="HM34" s="406">
        <v>0</v>
      </c>
      <c r="HN34" s="389">
        <v>0</v>
      </c>
      <c r="HO34" s="389">
        <v>0</v>
      </c>
      <c r="HP34" s="389">
        <v>0</v>
      </c>
      <c r="HQ34" s="389">
        <v>0</v>
      </c>
      <c r="HR34" s="392">
        <v>0</v>
      </c>
      <c r="HS34" s="393">
        <v>0</v>
      </c>
      <c r="HT34" s="393">
        <v>0</v>
      </c>
      <c r="HU34" s="393">
        <v>0</v>
      </c>
      <c r="HV34" s="393">
        <v>0</v>
      </c>
      <c r="HW34" s="406">
        <v>0</v>
      </c>
      <c r="HX34" s="404">
        <v>0</v>
      </c>
      <c r="HY34" s="405">
        <v>0</v>
      </c>
      <c r="HZ34" s="405">
        <v>0</v>
      </c>
      <c r="IA34" s="393">
        <v>0</v>
      </c>
      <c r="IB34" s="407">
        <v>0</v>
      </c>
      <c r="IC34" s="388">
        <v>0</v>
      </c>
      <c r="ID34" s="396">
        <f t="shared" si="0"/>
        <v>0</v>
      </c>
      <c r="IE34" s="408">
        <v>0</v>
      </c>
      <c r="IF34" s="396">
        <v>0</v>
      </c>
      <c r="IG34" s="397">
        <v>0</v>
      </c>
      <c r="IH34" s="390">
        <v>0</v>
      </c>
      <c r="II34" s="390">
        <v>0</v>
      </c>
      <c r="IJ34" s="391">
        <v>0</v>
      </c>
      <c r="IK34" s="388">
        <v>0</v>
      </c>
      <c r="IL34" s="395">
        <v>0</v>
      </c>
      <c r="IM34" s="399">
        <f t="shared" si="1"/>
        <v>0</v>
      </c>
      <c r="IN34" s="408">
        <v>0</v>
      </c>
      <c r="IO34" s="396">
        <v>0</v>
      </c>
      <c r="IP34" s="397">
        <v>0</v>
      </c>
      <c r="IQ34" s="390">
        <v>0</v>
      </c>
      <c r="IR34" s="390">
        <v>0</v>
      </c>
      <c r="IS34" s="391">
        <v>0</v>
      </c>
      <c r="IT34" s="391">
        <v>0</v>
      </c>
      <c r="IU34" s="388">
        <v>0</v>
      </c>
      <c r="IV34" s="395">
        <v>0</v>
      </c>
      <c r="IW34" s="399">
        <f t="shared" si="2"/>
        <v>0</v>
      </c>
      <c r="IX34" s="408">
        <v>0</v>
      </c>
      <c r="IY34" s="396">
        <v>0</v>
      </c>
      <c r="IZ34" s="397">
        <v>0</v>
      </c>
      <c r="JA34" s="390">
        <v>0</v>
      </c>
      <c r="JB34" s="390">
        <v>0</v>
      </c>
      <c r="JC34" s="391">
        <v>0</v>
      </c>
      <c r="JD34" s="388">
        <v>0</v>
      </c>
      <c r="JE34" s="395">
        <v>0</v>
      </c>
      <c r="JF34" s="399">
        <f t="shared" si="3"/>
        <v>0</v>
      </c>
      <c r="JG34" s="408">
        <v>0</v>
      </c>
      <c r="JH34" s="396">
        <v>0</v>
      </c>
      <c r="JI34" s="397">
        <v>0</v>
      </c>
      <c r="JJ34" s="390">
        <v>0</v>
      </c>
      <c r="JK34" s="390">
        <v>0</v>
      </c>
      <c r="JL34" s="391">
        <v>0</v>
      </c>
      <c r="JM34" s="388">
        <v>0</v>
      </c>
      <c r="JN34" s="395">
        <v>0</v>
      </c>
      <c r="JO34" s="388">
        <v>0</v>
      </c>
      <c r="JP34" s="388">
        <v>0</v>
      </c>
      <c r="JQ34" s="388">
        <v>0</v>
      </c>
      <c r="JR34" s="403">
        <v>0</v>
      </c>
      <c r="JS34" s="400">
        <v>0</v>
      </c>
    </row>
    <row r="35" spans="1:279" hidden="1" x14ac:dyDescent="0.35">
      <c r="A35" s="401">
        <v>411</v>
      </c>
      <c r="B35" s="386">
        <v>1</v>
      </c>
      <c r="C35" s="402" t="s">
        <v>309</v>
      </c>
      <c r="D35" s="403">
        <v>0</v>
      </c>
      <c r="E35" s="388">
        <v>0</v>
      </c>
      <c r="F35" s="404">
        <v>0</v>
      </c>
      <c r="G35" s="405">
        <v>0</v>
      </c>
      <c r="H35" s="405">
        <v>0</v>
      </c>
      <c r="I35" s="405">
        <v>0</v>
      </c>
      <c r="J35" s="393">
        <v>0</v>
      </c>
      <c r="K35" s="403">
        <v>0</v>
      </c>
      <c r="L35" s="404">
        <v>0</v>
      </c>
      <c r="M35" s="405">
        <v>0</v>
      </c>
      <c r="N35" s="405">
        <v>0</v>
      </c>
      <c r="O35" s="405">
        <v>0</v>
      </c>
      <c r="P35" s="393">
        <v>0</v>
      </c>
      <c r="Q35" s="403">
        <v>0</v>
      </c>
      <c r="R35" s="404">
        <v>0</v>
      </c>
      <c r="S35" s="405">
        <v>0</v>
      </c>
      <c r="T35" s="405">
        <v>0</v>
      </c>
      <c r="U35" s="405">
        <v>0</v>
      </c>
      <c r="V35" s="393">
        <v>0</v>
      </c>
      <c r="W35" s="403">
        <v>0</v>
      </c>
      <c r="X35" s="389">
        <v>0</v>
      </c>
      <c r="Y35" s="389">
        <v>0</v>
      </c>
      <c r="Z35" s="389">
        <v>0</v>
      </c>
      <c r="AA35" s="389">
        <v>0</v>
      </c>
      <c r="AB35" s="389">
        <v>0</v>
      </c>
      <c r="AC35" s="406">
        <v>0</v>
      </c>
      <c r="AD35" s="389">
        <v>0</v>
      </c>
      <c r="AE35" s="389">
        <v>0</v>
      </c>
      <c r="AF35" s="389">
        <v>0</v>
      </c>
      <c r="AG35" s="389">
        <v>0</v>
      </c>
      <c r="AH35" s="389">
        <v>0</v>
      </c>
      <c r="AI35" s="406">
        <v>0</v>
      </c>
      <c r="AJ35" s="389">
        <v>0</v>
      </c>
      <c r="AK35" s="389">
        <v>0</v>
      </c>
      <c r="AL35" s="389">
        <v>0</v>
      </c>
      <c r="AM35" s="389">
        <v>0</v>
      </c>
      <c r="AN35" s="389">
        <v>0</v>
      </c>
      <c r="AO35" s="406">
        <v>0</v>
      </c>
      <c r="AP35" s="393">
        <v>0</v>
      </c>
      <c r="AQ35" s="393">
        <v>0</v>
      </c>
      <c r="AR35" s="393">
        <v>0</v>
      </c>
      <c r="AS35" s="393">
        <v>0</v>
      </c>
      <c r="AT35" s="393">
        <v>0</v>
      </c>
      <c r="AU35" s="406">
        <v>0</v>
      </c>
      <c r="AV35" s="393">
        <v>0</v>
      </c>
      <c r="AW35" s="393">
        <v>0</v>
      </c>
      <c r="AX35" s="393">
        <v>0</v>
      </c>
      <c r="AY35" s="393">
        <v>0</v>
      </c>
      <c r="AZ35" s="393">
        <v>0</v>
      </c>
      <c r="BA35" s="392">
        <v>0</v>
      </c>
      <c r="BB35" s="393">
        <v>0</v>
      </c>
      <c r="BC35" s="393">
        <v>0</v>
      </c>
      <c r="BD35" s="393">
        <v>0</v>
      </c>
      <c r="BE35" s="393">
        <v>0</v>
      </c>
      <c r="BF35" s="393">
        <v>0</v>
      </c>
      <c r="BG35" s="392">
        <v>0</v>
      </c>
      <c r="BH35" s="389">
        <v>0</v>
      </c>
      <c r="BI35" s="389">
        <v>0</v>
      </c>
      <c r="BJ35" s="389">
        <v>0</v>
      </c>
      <c r="BK35" s="389">
        <v>0</v>
      </c>
      <c r="BL35" s="389">
        <v>0</v>
      </c>
      <c r="BM35" s="407">
        <v>0</v>
      </c>
      <c r="BN35" s="395">
        <v>0</v>
      </c>
      <c r="BO35" s="408">
        <v>0</v>
      </c>
      <c r="BP35" s="396">
        <v>0</v>
      </c>
      <c r="BQ35" s="397">
        <v>0</v>
      </c>
      <c r="BR35" s="390">
        <v>0</v>
      </c>
      <c r="BS35" s="390">
        <v>0</v>
      </c>
      <c r="BT35" s="398">
        <v>0</v>
      </c>
      <c r="BU35" s="403">
        <v>0</v>
      </c>
      <c r="BV35" s="389">
        <v>0</v>
      </c>
      <c r="BW35" s="389">
        <v>0</v>
      </c>
      <c r="BX35" s="389">
        <v>0</v>
      </c>
      <c r="BY35" s="389">
        <v>0</v>
      </c>
      <c r="BZ35" s="406">
        <v>0</v>
      </c>
      <c r="CA35" s="389">
        <v>0</v>
      </c>
      <c r="CB35" s="389">
        <v>0</v>
      </c>
      <c r="CC35" s="389">
        <v>0</v>
      </c>
      <c r="CD35" s="389">
        <v>0</v>
      </c>
      <c r="CE35" s="406">
        <v>0</v>
      </c>
      <c r="CF35" s="389">
        <v>0</v>
      </c>
      <c r="CG35" s="389">
        <v>0</v>
      </c>
      <c r="CH35" s="389">
        <v>0</v>
      </c>
      <c r="CI35" s="389">
        <v>0</v>
      </c>
      <c r="CJ35" s="406">
        <v>0</v>
      </c>
      <c r="CK35" s="393">
        <v>0</v>
      </c>
      <c r="CL35" s="393">
        <v>0</v>
      </c>
      <c r="CM35" s="393">
        <v>0</v>
      </c>
      <c r="CN35" s="393">
        <v>0</v>
      </c>
      <c r="CO35" s="392">
        <v>0</v>
      </c>
      <c r="CP35" s="393">
        <v>0</v>
      </c>
      <c r="CQ35" s="393">
        <v>0</v>
      </c>
      <c r="CR35" s="393">
        <v>0</v>
      </c>
      <c r="CS35" s="393">
        <v>0</v>
      </c>
      <c r="CT35" s="392">
        <v>0</v>
      </c>
      <c r="CU35" s="404">
        <v>0</v>
      </c>
      <c r="CV35" s="405">
        <v>0</v>
      </c>
      <c r="CW35" s="405">
        <v>0</v>
      </c>
      <c r="CX35" s="393">
        <v>0</v>
      </c>
      <c r="CY35" s="407">
        <v>0</v>
      </c>
      <c r="CZ35" s="395">
        <v>0</v>
      </c>
      <c r="DA35" s="409">
        <v>0</v>
      </c>
      <c r="DB35" s="396">
        <v>0</v>
      </c>
      <c r="DC35" s="397">
        <v>0</v>
      </c>
      <c r="DD35" s="390">
        <v>0</v>
      </c>
      <c r="DE35" s="390">
        <v>0</v>
      </c>
      <c r="DF35" s="398">
        <v>0</v>
      </c>
      <c r="DG35" s="403">
        <v>0</v>
      </c>
      <c r="DH35" s="389">
        <v>0</v>
      </c>
      <c r="DI35" s="389">
        <v>0</v>
      </c>
      <c r="DJ35" s="389">
        <v>0</v>
      </c>
      <c r="DK35" s="389">
        <v>0</v>
      </c>
      <c r="DL35" s="406">
        <v>0</v>
      </c>
      <c r="DM35" s="389">
        <v>0</v>
      </c>
      <c r="DN35" s="389">
        <v>0</v>
      </c>
      <c r="DO35" s="389">
        <v>0</v>
      </c>
      <c r="DP35" s="389">
        <v>0</v>
      </c>
      <c r="DQ35" s="406">
        <v>0</v>
      </c>
      <c r="DR35" s="389">
        <v>0</v>
      </c>
      <c r="DS35" s="389">
        <v>0</v>
      </c>
      <c r="DT35" s="389">
        <v>0</v>
      </c>
      <c r="DU35" s="389">
        <v>0</v>
      </c>
      <c r="DV35" s="406">
        <v>0</v>
      </c>
      <c r="DW35" s="389">
        <v>0</v>
      </c>
      <c r="DX35" s="389">
        <v>0</v>
      </c>
      <c r="DY35" s="389">
        <v>0</v>
      </c>
      <c r="DZ35" s="389">
        <v>0</v>
      </c>
      <c r="EA35" s="392">
        <v>0</v>
      </c>
      <c r="EB35" s="393">
        <v>0</v>
      </c>
      <c r="EC35" s="393">
        <v>0</v>
      </c>
      <c r="ED35" s="393">
        <v>0</v>
      </c>
      <c r="EE35" s="393">
        <v>0</v>
      </c>
      <c r="EF35" s="406">
        <v>0</v>
      </c>
      <c r="EG35" s="404">
        <v>0</v>
      </c>
      <c r="EH35" s="405">
        <v>0</v>
      </c>
      <c r="EI35" s="405">
        <v>0</v>
      </c>
      <c r="EJ35" s="393">
        <v>0</v>
      </c>
      <c r="EK35" s="407">
        <v>0</v>
      </c>
      <c r="EL35" s="395">
        <v>0</v>
      </c>
      <c r="EM35" s="403">
        <v>0</v>
      </c>
      <c r="EN35" s="388">
        <v>0</v>
      </c>
      <c r="EO35" s="404">
        <v>0</v>
      </c>
      <c r="EP35" s="405">
        <v>0</v>
      </c>
      <c r="EQ35" s="405">
        <v>0</v>
      </c>
      <c r="ER35" s="405">
        <v>0</v>
      </c>
      <c r="ES35" s="393">
        <v>0</v>
      </c>
      <c r="ET35" s="403">
        <v>0</v>
      </c>
      <c r="EU35" s="404">
        <v>0</v>
      </c>
      <c r="EV35" s="405">
        <v>0</v>
      </c>
      <c r="EW35" s="405">
        <v>0</v>
      </c>
      <c r="EX35" s="405">
        <v>0</v>
      </c>
      <c r="EY35" s="393">
        <v>0</v>
      </c>
      <c r="EZ35" s="403">
        <v>0</v>
      </c>
      <c r="FA35" s="404">
        <v>0</v>
      </c>
      <c r="FB35" s="405">
        <v>0</v>
      </c>
      <c r="FC35" s="405">
        <v>0</v>
      </c>
      <c r="FD35" s="405">
        <v>0</v>
      </c>
      <c r="FE35" s="393">
        <v>0</v>
      </c>
      <c r="FF35" s="403">
        <v>0</v>
      </c>
      <c r="FG35" s="389">
        <v>0</v>
      </c>
      <c r="FH35" s="389">
        <v>0</v>
      </c>
      <c r="FI35" s="389">
        <v>0</v>
      </c>
      <c r="FJ35" s="389">
        <v>0</v>
      </c>
      <c r="FK35" s="389">
        <v>0</v>
      </c>
      <c r="FL35" s="406">
        <v>0</v>
      </c>
      <c r="FM35" s="389">
        <v>0</v>
      </c>
      <c r="FN35" s="389">
        <v>0</v>
      </c>
      <c r="FO35" s="389">
        <v>0</v>
      </c>
      <c r="FP35" s="389">
        <v>0</v>
      </c>
      <c r="FQ35" s="389">
        <v>0</v>
      </c>
      <c r="FR35" s="406">
        <v>0</v>
      </c>
      <c r="FS35" s="389">
        <v>0</v>
      </c>
      <c r="FT35" s="389">
        <v>0</v>
      </c>
      <c r="FU35" s="389">
        <v>0</v>
      </c>
      <c r="FV35" s="389">
        <v>0</v>
      </c>
      <c r="FW35" s="389">
        <v>0</v>
      </c>
      <c r="FX35" s="406">
        <v>0</v>
      </c>
      <c r="FY35" s="393">
        <v>0</v>
      </c>
      <c r="FZ35" s="393">
        <v>0</v>
      </c>
      <c r="GA35" s="393">
        <v>0</v>
      </c>
      <c r="GB35" s="393">
        <v>0</v>
      </c>
      <c r="GC35" s="393">
        <v>0</v>
      </c>
      <c r="GD35" s="406">
        <v>0</v>
      </c>
      <c r="GE35" s="393">
        <v>0</v>
      </c>
      <c r="GF35" s="393">
        <v>0</v>
      </c>
      <c r="GG35" s="393">
        <v>0</v>
      </c>
      <c r="GH35" s="393">
        <v>0</v>
      </c>
      <c r="GI35" s="393">
        <v>0</v>
      </c>
      <c r="GJ35" s="392">
        <v>0</v>
      </c>
      <c r="GK35" s="389">
        <v>0</v>
      </c>
      <c r="GL35" s="389">
        <v>0</v>
      </c>
      <c r="GM35" s="389">
        <v>0</v>
      </c>
      <c r="GN35" s="389">
        <v>0</v>
      </c>
      <c r="GO35" s="389">
        <v>0</v>
      </c>
      <c r="GP35" s="407">
        <v>0</v>
      </c>
      <c r="GQ35" s="388">
        <v>0</v>
      </c>
      <c r="GR35" s="409">
        <v>0</v>
      </c>
      <c r="GS35" s="396">
        <v>0</v>
      </c>
      <c r="GT35" s="397">
        <v>0</v>
      </c>
      <c r="GU35" s="390">
        <v>0</v>
      </c>
      <c r="GV35" s="390">
        <v>0</v>
      </c>
      <c r="GW35" s="391">
        <v>0</v>
      </c>
      <c r="GX35" s="403">
        <v>0</v>
      </c>
      <c r="GY35" s="389">
        <v>0</v>
      </c>
      <c r="GZ35" s="389">
        <v>0</v>
      </c>
      <c r="HA35" s="389">
        <v>0</v>
      </c>
      <c r="HB35" s="389">
        <v>0</v>
      </c>
      <c r="HC35" s="406">
        <v>0</v>
      </c>
      <c r="HD35" s="389">
        <v>0</v>
      </c>
      <c r="HE35" s="389">
        <v>0</v>
      </c>
      <c r="HF35" s="389">
        <v>0</v>
      </c>
      <c r="HG35" s="389">
        <v>0</v>
      </c>
      <c r="HH35" s="406">
        <v>0</v>
      </c>
      <c r="HI35" s="389">
        <v>0</v>
      </c>
      <c r="HJ35" s="389">
        <v>0</v>
      </c>
      <c r="HK35" s="389">
        <v>0</v>
      </c>
      <c r="HL35" s="389">
        <v>0</v>
      </c>
      <c r="HM35" s="406">
        <v>0</v>
      </c>
      <c r="HN35" s="389">
        <v>0</v>
      </c>
      <c r="HO35" s="389">
        <v>0</v>
      </c>
      <c r="HP35" s="389">
        <v>0</v>
      </c>
      <c r="HQ35" s="389">
        <v>0</v>
      </c>
      <c r="HR35" s="392">
        <v>0</v>
      </c>
      <c r="HS35" s="393">
        <v>0</v>
      </c>
      <c r="HT35" s="393">
        <v>0</v>
      </c>
      <c r="HU35" s="393">
        <v>0</v>
      </c>
      <c r="HV35" s="393">
        <v>0</v>
      </c>
      <c r="HW35" s="406">
        <v>0</v>
      </c>
      <c r="HX35" s="404">
        <v>0</v>
      </c>
      <c r="HY35" s="405">
        <v>0</v>
      </c>
      <c r="HZ35" s="405">
        <v>0</v>
      </c>
      <c r="IA35" s="393">
        <v>0</v>
      </c>
      <c r="IB35" s="407">
        <v>0</v>
      </c>
      <c r="IC35" s="388">
        <v>0</v>
      </c>
      <c r="ID35" s="396">
        <f t="shared" si="0"/>
        <v>0</v>
      </c>
      <c r="IE35" s="408">
        <v>0</v>
      </c>
      <c r="IF35" s="396">
        <v>0</v>
      </c>
      <c r="IG35" s="397">
        <v>0</v>
      </c>
      <c r="IH35" s="390">
        <v>0</v>
      </c>
      <c r="II35" s="390">
        <v>0</v>
      </c>
      <c r="IJ35" s="391">
        <v>0</v>
      </c>
      <c r="IK35" s="388">
        <v>0</v>
      </c>
      <c r="IL35" s="395">
        <v>0</v>
      </c>
      <c r="IM35" s="399">
        <f t="shared" si="1"/>
        <v>0</v>
      </c>
      <c r="IN35" s="408">
        <v>0</v>
      </c>
      <c r="IO35" s="396">
        <v>0</v>
      </c>
      <c r="IP35" s="397">
        <v>0</v>
      </c>
      <c r="IQ35" s="390">
        <v>0</v>
      </c>
      <c r="IR35" s="390">
        <v>0</v>
      </c>
      <c r="IS35" s="391">
        <v>0</v>
      </c>
      <c r="IT35" s="391">
        <v>0</v>
      </c>
      <c r="IU35" s="388">
        <v>0</v>
      </c>
      <c r="IV35" s="395">
        <v>0</v>
      </c>
      <c r="IW35" s="399">
        <f t="shared" si="2"/>
        <v>0</v>
      </c>
      <c r="IX35" s="408">
        <v>0</v>
      </c>
      <c r="IY35" s="396">
        <v>0</v>
      </c>
      <c r="IZ35" s="397">
        <v>0</v>
      </c>
      <c r="JA35" s="390">
        <v>0</v>
      </c>
      <c r="JB35" s="390">
        <v>0</v>
      </c>
      <c r="JC35" s="391">
        <v>0</v>
      </c>
      <c r="JD35" s="388">
        <v>0</v>
      </c>
      <c r="JE35" s="395">
        <v>0</v>
      </c>
      <c r="JF35" s="399">
        <f t="shared" si="3"/>
        <v>0</v>
      </c>
      <c r="JG35" s="408">
        <v>0</v>
      </c>
      <c r="JH35" s="396">
        <v>0</v>
      </c>
      <c r="JI35" s="397">
        <v>0</v>
      </c>
      <c r="JJ35" s="390">
        <v>0</v>
      </c>
      <c r="JK35" s="390">
        <v>0</v>
      </c>
      <c r="JL35" s="391">
        <v>0</v>
      </c>
      <c r="JM35" s="388">
        <v>0</v>
      </c>
      <c r="JN35" s="395">
        <v>0</v>
      </c>
      <c r="JO35" s="388">
        <v>0</v>
      </c>
      <c r="JP35" s="388">
        <v>0</v>
      </c>
      <c r="JQ35" s="388">
        <v>0</v>
      </c>
      <c r="JR35" s="403">
        <v>0</v>
      </c>
      <c r="JS35" s="400">
        <v>0</v>
      </c>
    </row>
    <row r="36" spans="1:279" hidden="1" x14ac:dyDescent="0.35">
      <c r="A36" s="401">
        <v>411</v>
      </c>
      <c r="B36" s="410"/>
      <c r="C36" s="402" t="s">
        <v>53</v>
      </c>
      <c r="D36" s="403">
        <v>0</v>
      </c>
      <c r="E36" s="388">
        <v>0</v>
      </c>
      <c r="F36" s="404">
        <v>0</v>
      </c>
      <c r="G36" s="405">
        <v>0</v>
      </c>
      <c r="H36" s="405">
        <v>0</v>
      </c>
      <c r="I36" s="405">
        <v>0</v>
      </c>
      <c r="J36" s="393">
        <v>0</v>
      </c>
      <c r="K36" s="403">
        <v>0</v>
      </c>
      <c r="L36" s="404">
        <v>0</v>
      </c>
      <c r="M36" s="405">
        <v>0</v>
      </c>
      <c r="N36" s="405">
        <v>0</v>
      </c>
      <c r="O36" s="405">
        <v>0</v>
      </c>
      <c r="P36" s="393">
        <v>0</v>
      </c>
      <c r="Q36" s="403">
        <v>0</v>
      </c>
      <c r="R36" s="404">
        <v>0</v>
      </c>
      <c r="S36" s="405">
        <v>0</v>
      </c>
      <c r="T36" s="405">
        <v>0</v>
      </c>
      <c r="U36" s="405">
        <v>0</v>
      </c>
      <c r="V36" s="393">
        <v>0</v>
      </c>
      <c r="W36" s="403">
        <v>0</v>
      </c>
      <c r="X36" s="389">
        <v>0</v>
      </c>
      <c r="Y36" s="389">
        <v>0</v>
      </c>
      <c r="Z36" s="389">
        <v>0</v>
      </c>
      <c r="AA36" s="389">
        <v>0</v>
      </c>
      <c r="AB36" s="389">
        <v>0</v>
      </c>
      <c r="AC36" s="406">
        <v>0</v>
      </c>
      <c r="AD36" s="389">
        <v>0</v>
      </c>
      <c r="AE36" s="389">
        <v>0</v>
      </c>
      <c r="AF36" s="389">
        <v>0</v>
      </c>
      <c r="AG36" s="389">
        <v>0</v>
      </c>
      <c r="AH36" s="389">
        <v>0</v>
      </c>
      <c r="AI36" s="406">
        <v>0</v>
      </c>
      <c r="AJ36" s="389">
        <v>0</v>
      </c>
      <c r="AK36" s="389">
        <v>0</v>
      </c>
      <c r="AL36" s="389">
        <v>0</v>
      </c>
      <c r="AM36" s="389">
        <v>0</v>
      </c>
      <c r="AN36" s="389">
        <v>0</v>
      </c>
      <c r="AO36" s="406">
        <v>0</v>
      </c>
      <c r="AP36" s="393">
        <v>0</v>
      </c>
      <c r="AQ36" s="393">
        <v>0</v>
      </c>
      <c r="AR36" s="393">
        <v>0</v>
      </c>
      <c r="AS36" s="393">
        <v>0</v>
      </c>
      <c r="AT36" s="393">
        <v>0</v>
      </c>
      <c r="AU36" s="406">
        <v>0</v>
      </c>
      <c r="AV36" s="393">
        <v>0</v>
      </c>
      <c r="AW36" s="393">
        <v>0</v>
      </c>
      <c r="AX36" s="393">
        <v>0</v>
      </c>
      <c r="AY36" s="393">
        <v>0</v>
      </c>
      <c r="AZ36" s="393">
        <v>0</v>
      </c>
      <c r="BA36" s="392">
        <v>0</v>
      </c>
      <c r="BB36" s="393">
        <v>0</v>
      </c>
      <c r="BC36" s="393">
        <v>0</v>
      </c>
      <c r="BD36" s="393">
        <v>0</v>
      </c>
      <c r="BE36" s="393">
        <v>0</v>
      </c>
      <c r="BF36" s="393">
        <v>0</v>
      </c>
      <c r="BG36" s="392">
        <v>0</v>
      </c>
      <c r="BH36" s="389">
        <v>0</v>
      </c>
      <c r="BI36" s="389">
        <v>0</v>
      </c>
      <c r="BJ36" s="389">
        <v>0</v>
      </c>
      <c r="BK36" s="389">
        <v>0</v>
      </c>
      <c r="BL36" s="389">
        <v>0</v>
      </c>
      <c r="BM36" s="407">
        <v>0</v>
      </c>
      <c r="BN36" s="395">
        <v>0</v>
      </c>
      <c r="BO36" s="408">
        <v>0</v>
      </c>
      <c r="BP36" s="396">
        <v>0</v>
      </c>
      <c r="BQ36" s="397">
        <v>0</v>
      </c>
      <c r="BR36" s="390">
        <v>0</v>
      </c>
      <c r="BS36" s="390">
        <v>0</v>
      </c>
      <c r="BT36" s="398">
        <v>0</v>
      </c>
      <c r="BU36" s="403">
        <v>0</v>
      </c>
      <c r="BV36" s="389">
        <v>0</v>
      </c>
      <c r="BW36" s="389">
        <v>0</v>
      </c>
      <c r="BX36" s="389">
        <v>0</v>
      </c>
      <c r="BY36" s="389">
        <v>0</v>
      </c>
      <c r="BZ36" s="406">
        <v>0</v>
      </c>
      <c r="CA36" s="389">
        <v>0</v>
      </c>
      <c r="CB36" s="389">
        <v>0</v>
      </c>
      <c r="CC36" s="389">
        <v>0</v>
      </c>
      <c r="CD36" s="389">
        <v>0</v>
      </c>
      <c r="CE36" s="406">
        <v>0</v>
      </c>
      <c r="CF36" s="389">
        <v>0</v>
      </c>
      <c r="CG36" s="389">
        <v>0</v>
      </c>
      <c r="CH36" s="389">
        <v>0</v>
      </c>
      <c r="CI36" s="389">
        <v>0</v>
      </c>
      <c r="CJ36" s="406">
        <v>0</v>
      </c>
      <c r="CK36" s="393">
        <v>0</v>
      </c>
      <c r="CL36" s="393">
        <v>0</v>
      </c>
      <c r="CM36" s="393">
        <v>0</v>
      </c>
      <c r="CN36" s="393">
        <v>0</v>
      </c>
      <c r="CO36" s="392">
        <v>0</v>
      </c>
      <c r="CP36" s="393">
        <v>0</v>
      </c>
      <c r="CQ36" s="393">
        <v>0</v>
      </c>
      <c r="CR36" s="393">
        <v>0</v>
      </c>
      <c r="CS36" s="393">
        <v>0</v>
      </c>
      <c r="CT36" s="392">
        <v>0</v>
      </c>
      <c r="CU36" s="404">
        <v>0</v>
      </c>
      <c r="CV36" s="405">
        <v>0</v>
      </c>
      <c r="CW36" s="405">
        <v>0</v>
      </c>
      <c r="CX36" s="393">
        <v>0</v>
      </c>
      <c r="CY36" s="407">
        <v>0</v>
      </c>
      <c r="CZ36" s="395">
        <v>0</v>
      </c>
      <c r="DA36" s="409">
        <v>0</v>
      </c>
      <c r="DB36" s="396">
        <v>0</v>
      </c>
      <c r="DC36" s="397">
        <v>0</v>
      </c>
      <c r="DD36" s="390">
        <v>0</v>
      </c>
      <c r="DE36" s="390">
        <v>0</v>
      </c>
      <c r="DF36" s="398">
        <v>0</v>
      </c>
      <c r="DG36" s="403">
        <v>0</v>
      </c>
      <c r="DH36" s="389">
        <v>0</v>
      </c>
      <c r="DI36" s="389">
        <v>0</v>
      </c>
      <c r="DJ36" s="389">
        <v>0</v>
      </c>
      <c r="DK36" s="389">
        <v>0</v>
      </c>
      <c r="DL36" s="406">
        <v>0</v>
      </c>
      <c r="DM36" s="389">
        <v>0</v>
      </c>
      <c r="DN36" s="389">
        <v>0</v>
      </c>
      <c r="DO36" s="389">
        <v>0</v>
      </c>
      <c r="DP36" s="389">
        <v>0</v>
      </c>
      <c r="DQ36" s="406">
        <v>0</v>
      </c>
      <c r="DR36" s="389">
        <v>0</v>
      </c>
      <c r="DS36" s="389">
        <v>0</v>
      </c>
      <c r="DT36" s="389">
        <v>0</v>
      </c>
      <c r="DU36" s="389">
        <v>0</v>
      </c>
      <c r="DV36" s="406">
        <v>0</v>
      </c>
      <c r="DW36" s="389">
        <v>0</v>
      </c>
      <c r="DX36" s="389">
        <v>0</v>
      </c>
      <c r="DY36" s="389">
        <v>0</v>
      </c>
      <c r="DZ36" s="389">
        <v>0</v>
      </c>
      <c r="EA36" s="392">
        <v>0</v>
      </c>
      <c r="EB36" s="393">
        <v>0</v>
      </c>
      <c r="EC36" s="393">
        <v>0</v>
      </c>
      <c r="ED36" s="393">
        <v>0</v>
      </c>
      <c r="EE36" s="393">
        <v>0</v>
      </c>
      <c r="EF36" s="406">
        <v>0</v>
      </c>
      <c r="EG36" s="404">
        <v>0</v>
      </c>
      <c r="EH36" s="405">
        <v>0</v>
      </c>
      <c r="EI36" s="405">
        <v>0</v>
      </c>
      <c r="EJ36" s="393">
        <v>0</v>
      </c>
      <c r="EK36" s="407">
        <v>0</v>
      </c>
      <c r="EL36" s="395">
        <v>0</v>
      </c>
      <c r="EM36" s="403">
        <v>0</v>
      </c>
      <c r="EN36" s="388">
        <v>0</v>
      </c>
      <c r="EO36" s="404">
        <v>0</v>
      </c>
      <c r="EP36" s="405">
        <v>0</v>
      </c>
      <c r="EQ36" s="405">
        <v>0</v>
      </c>
      <c r="ER36" s="405">
        <v>0</v>
      </c>
      <c r="ES36" s="393">
        <v>0</v>
      </c>
      <c r="ET36" s="403">
        <v>0</v>
      </c>
      <c r="EU36" s="404">
        <v>0</v>
      </c>
      <c r="EV36" s="405">
        <v>0</v>
      </c>
      <c r="EW36" s="405">
        <v>0</v>
      </c>
      <c r="EX36" s="405">
        <v>0</v>
      </c>
      <c r="EY36" s="393">
        <v>0</v>
      </c>
      <c r="EZ36" s="403">
        <v>0</v>
      </c>
      <c r="FA36" s="404">
        <v>0</v>
      </c>
      <c r="FB36" s="405">
        <v>0</v>
      </c>
      <c r="FC36" s="405">
        <v>0</v>
      </c>
      <c r="FD36" s="405">
        <v>0</v>
      </c>
      <c r="FE36" s="393">
        <v>0</v>
      </c>
      <c r="FF36" s="403">
        <v>0</v>
      </c>
      <c r="FG36" s="389">
        <v>0</v>
      </c>
      <c r="FH36" s="389">
        <v>0</v>
      </c>
      <c r="FI36" s="389">
        <v>0</v>
      </c>
      <c r="FJ36" s="389">
        <v>0</v>
      </c>
      <c r="FK36" s="389">
        <v>0</v>
      </c>
      <c r="FL36" s="406">
        <v>0</v>
      </c>
      <c r="FM36" s="389">
        <v>0</v>
      </c>
      <c r="FN36" s="389">
        <v>0</v>
      </c>
      <c r="FO36" s="389">
        <v>0</v>
      </c>
      <c r="FP36" s="389">
        <v>0</v>
      </c>
      <c r="FQ36" s="389">
        <v>0</v>
      </c>
      <c r="FR36" s="406">
        <v>0</v>
      </c>
      <c r="FS36" s="389">
        <v>0</v>
      </c>
      <c r="FT36" s="389">
        <v>0</v>
      </c>
      <c r="FU36" s="389">
        <v>0</v>
      </c>
      <c r="FV36" s="389">
        <v>0</v>
      </c>
      <c r="FW36" s="389">
        <v>0</v>
      </c>
      <c r="FX36" s="406">
        <v>0</v>
      </c>
      <c r="FY36" s="393">
        <v>0</v>
      </c>
      <c r="FZ36" s="393">
        <v>0</v>
      </c>
      <c r="GA36" s="393">
        <v>0</v>
      </c>
      <c r="GB36" s="393">
        <v>0</v>
      </c>
      <c r="GC36" s="393">
        <v>0</v>
      </c>
      <c r="GD36" s="406">
        <v>0</v>
      </c>
      <c r="GE36" s="393">
        <v>0</v>
      </c>
      <c r="GF36" s="393">
        <v>0</v>
      </c>
      <c r="GG36" s="393">
        <v>0</v>
      </c>
      <c r="GH36" s="393">
        <v>0</v>
      </c>
      <c r="GI36" s="393">
        <v>0</v>
      </c>
      <c r="GJ36" s="392">
        <v>0</v>
      </c>
      <c r="GK36" s="389">
        <v>0</v>
      </c>
      <c r="GL36" s="389">
        <v>0</v>
      </c>
      <c r="GM36" s="389">
        <v>0</v>
      </c>
      <c r="GN36" s="389">
        <v>0</v>
      </c>
      <c r="GO36" s="389">
        <v>0</v>
      </c>
      <c r="GP36" s="407">
        <v>0</v>
      </c>
      <c r="GQ36" s="388">
        <v>0</v>
      </c>
      <c r="GR36" s="409">
        <v>0</v>
      </c>
      <c r="GS36" s="396">
        <v>0</v>
      </c>
      <c r="GT36" s="397">
        <v>0</v>
      </c>
      <c r="GU36" s="390">
        <v>0</v>
      </c>
      <c r="GV36" s="390">
        <v>0</v>
      </c>
      <c r="GW36" s="391">
        <v>0</v>
      </c>
      <c r="GX36" s="403">
        <v>0</v>
      </c>
      <c r="GY36" s="389">
        <v>0</v>
      </c>
      <c r="GZ36" s="389">
        <v>0</v>
      </c>
      <c r="HA36" s="389">
        <v>0</v>
      </c>
      <c r="HB36" s="389">
        <v>0</v>
      </c>
      <c r="HC36" s="406">
        <v>0</v>
      </c>
      <c r="HD36" s="389">
        <v>0</v>
      </c>
      <c r="HE36" s="389">
        <v>0</v>
      </c>
      <c r="HF36" s="389">
        <v>0</v>
      </c>
      <c r="HG36" s="389">
        <v>0</v>
      </c>
      <c r="HH36" s="406">
        <v>0</v>
      </c>
      <c r="HI36" s="389">
        <v>0</v>
      </c>
      <c r="HJ36" s="389">
        <v>0</v>
      </c>
      <c r="HK36" s="389">
        <v>0</v>
      </c>
      <c r="HL36" s="389">
        <v>0</v>
      </c>
      <c r="HM36" s="406">
        <v>0</v>
      </c>
      <c r="HN36" s="389">
        <v>0</v>
      </c>
      <c r="HO36" s="389">
        <v>0</v>
      </c>
      <c r="HP36" s="389">
        <v>0</v>
      </c>
      <c r="HQ36" s="389">
        <v>0</v>
      </c>
      <c r="HR36" s="392">
        <v>0</v>
      </c>
      <c r="HS36" s="393">
        <v>0</v>
      </c>
      <c r="HT36" s="393">
        <v>0</v>
      </c>
      <c r="HU36" s="393">
        <v>0</v>
      </c>
      <c r="HV36" s="393">
        <v>0</v>
      </c>
      <c r="HW36" s="406">
        <v>0</v>
      </c>
      <c r="HX36" s="404">
        <v>0</v>
      </c>
      <c r="HY36" s="405">
        <v>0</v>
      </c>
      <c r="HZ36" s="405">
        <v>0</v>
      </c>
      <c r="IA36" s="393">
        <v>0</v>
      </c>
      <c r="IB36" s="407">
        <v>0</v>
      </c>
      <c r="IC36" s="388">
        <v>0</v>
      </c>
      <c r="ID36" s="396">
        <f t="shared" si="0"/>
        <v>0</v>
      </c>
      <c r="IE36" s="408">
        <v>0</v>
      </c>
      <c r="IF36" s="396">
        <v>0</v>
      </c>
      <c r="IG36" s="397">
        <v>0</v>
      </c>
      <c r="IH36" s="390">
        <v>0</v>
      </c>
      <c r="II36" s="390">
        <v>0</v>
      </c>
      <c r="IJ36" s="391">
        <v>0</v>
      </c>
      <c r="IK36" s="388">
        <v>0</v>
      </c>
      <c r="IL36" s="395">
        <v>0</v>
      </c>
      <c r="IM36" s="399">
        <f t="shared" si="1"/>
        <v>0</v>
      </c>
      <c r="IN36" s="408">
        <v>0</v>
      </c>
      <c r="IO36" s="396">
        <v>0</v>
      </c>
      <c r="IP36" s="397">
        <v>0</v>
      </c>
      <c r="IQ36" s="390">
        <v>0</v>
      </c>
      <c r="IR36" s="390">
        <v>0</v>
      </c>
      <c r="IS36" s="391">
        <v>0</v>
      </c>
      <c r="IT36" s="391">
        <v>0</v>
      </c>
      <c r="IU36" s="388">
        <v>0</v>
      </c>
      <c r="IV36" s="395">
        <v>0</v>
      </c>
      <c r="IW36" s="399">
        <f t="shared" si="2"/>
        <v>0</v>
      </c>
      <c r="IX36" s="408">
        <v>0</v>
      </c>
      <c r="IY36" s="396">
        <v>0</v>
      </c>
      <c r="IZ36" s="397">
        <v>0</v>
      </c>
      <c r="JA36" s="390">
        <v>0</v>
      </c>
      <c r="JB36" s="390">
        <v>0</v>
      </c>
      <c r="JC36" s="391">
        <v>0</v>
      </c>
      <c r="JD36" s="388">
        <v>0</v>
      </c>
      <c r="JE36" s="395">
        <v>0</v>
      </c>
      <c r="JF36" s="399">
        <f t="shared" si="3"/>
        <v>0</v>
      </c>
      <c r="JG36" s="408">
        <v>0</v>
      </c>
      <c r="JH36" s="396">
        <v>0</v>
      </c>
      <c r="JI36" s="397">
        <v>0</v>
      </c>
      <c r="JJ36" s="390">
        <v>0</v>
      </c>
      <c r="JK36" s="390">
        <v>0</v>
      </c>
      <c r="JL36" s="391">
        <v>0</v>
      </c>
      <c r="JM36" s="388">
        <v>0</v>
      </c>
      <c r="JN36" s="395">
        <v>0</v>
      </c>
      <c r="JO36" s="388">
        <v>0</v>
      </c>
      <c r="JP36" s="388">
        <v>0</v>
      </c>
      <c r="JQ36" s="388">
        <v>0</v>
      </c>
      <c r="JR36" s="403">
        <v>0</v>
      </c>
      <c r="JS36" s="400">
        <v>0</v>
      </c>
    </row>
    <row r="37" spans="1:279" hidden="1" x14ac:dyDescent="0.35">
      <c r="A37" s="401">
        <v>411</v>
      </c>
      <c r="B37" s="410"/>
      <c r="C37" s="402" t="s">
        <v>45</v>
      </c>
      <c r="D37" s="403">
        <v>0</v>
      </c>
      <c r="E37" s="388">
        <v>0</v>
      </c>
      <c r="F37" s="404">
        <v>0</v>
      </c>
      <c r="G37" s="405">
        <v>0</v>
      </c>
      <c r="H37" s="405">
        <v>0</v>
      </c>
      <c r="I37" s="405">
        <v>0</v>
      </c>
      <c r="J37" s="393">
        <v>0</v>
      </c>
      <c r="K37" s="403">
        <v>0</v>
      </c>
      <c r="L37" s="404">
        <v>0</v>
      </c>
      <c r="M37" s="405">
        <v>0</v>
      </c>
      <c r="N37" s="405">
        <v>0</v>
      </c>
      <c r="O37" s="405">
        <v>0</v>
      </c>
      <c r="P37" s="393">
        <v>0</v>
      </c>
      <c r="Q37" s="403">
        <v>0</v>
      </c>
      <c r="R37" s="404">
        <v>0</v>
      </c>
      <c r="S37" s="405">
        <v>0</v>
      </c>
      <c r="T37" s="405">
        <v>0</v>
      </c>
      <c r="U37" s="405">
        <v>0</v>
      </c>
      <c r="V37" s="393">
        <v>0</v>
      </c>
      <c r="W37" s="403">
        <v>0</v>
      </c>
      <c r="X37" s="389">
        <v>0</v>
      </c>
      <c r="Y37" s="389">
        <v>0</v>
      </c>
      <c r="Z37" s="389">
        <v>0</v>
      </c>
      <c r="AA37" s="389">
        <v>0</v>
      </c>
      <c r="AB37" s="389">
        <v>0</v>
      </c>
      <c r="AC37" s="406">
        <v>0</v>
      </c>
      <c r="AD37" s="389">
        <v>0</v>
      </c>
      <c r="AE37" s="389">
        <v>0</v>
      </c>
      <c r="AF37" s="389">
        <v>0</v>
      </c>
      <c r="AG37" s="389">
        <v>0</v>
      </c>
      <c r="AH37" s="389">
        <v>0</v>
      </c>
      <c r="AI37" s="406">
        <v>0</v>
      </c>
      <c r="AJ37" s="389">
        <v>0</v>
      </c>
      <c r="AK37" s="389">
        <v>0</v>
      </c>
      <c r="AL37" s="389">
        <v>0</v>
      </c>
      <c r="AM37" s="389">
        <v>0</v>
      </c>
      <c r="AN37" s="389">
        <v>0</v>
      </c>
      <c r="AO37" s="406">
        <v>0</v>
      </c>
      <c r="AP37" s="393">
        <v>0</v>
      </c>
      <c r="AQ37" s="393">
        <v>0</v>
      </c>
      <c r="AR37" s="393">
        <v>0</v>
      </c>
      <c r="AS37" s="393">
        <v>0</v>
      </c>
      <c r="AT37" s="393">
        <v>0</v>
      </c>
      <c r="AU37" s="406">
        <v>0</v>
      </c>
      <c r="AV37" s="393">
        <v>0</v>
      </c>
      <c r="AW37" s="393">
        <v>0</v>
      </c>
      <c r="AX37" s="393">
        <v>0</v>
      </c>
      <c r="AY37" s="393">
        <v>0</v>
      </c>
      <c r="AZ37" s="393">
        <v>0</v>
      </c>
      <c r="BA37" s="392">
        <v>0</v>
      </c>
      <c r="BB37" s="393">
        <v>0</v>
      </c>
      <c r="BC37" s="393">
        <v>0</v>
      </c>
      <c r="BD37" s="393">
        <v>0</v>
      </c>
      <c r="BE37" s="393">
        <v>0</v>
      </c>
      <c r="BF37" s="393">
        <v>0</v>
      </c>
      <c r="BG37" s="392">
        <v>0</v>
      </c>
      <c r="BH37" s="389">
        <v>0</v>
      </c>
      <c r="BI37" s="389">
        <v>0</v>
      </c>
      <c r="BJ37" s="389">
        <v>0</v>
      </c>
      <c r="BK37" s="389">
        <v>0</v>
      </c>
      <c r="BL37" s="389">
        <v>0</v>
      </c>
      <c r="BM37" s="407">
        <v>0</v>
      </c>
      <c r="BN37" s="395">
        <v>0</v>
      </c>
      <c r="BO37" s="408">
        <v>0</v>
      </c>
      <c r="BP37" s="396">
        <v>0</v>
      </c>
      <c r="BQ37" s="397">
        <v>0</v>
      </c>
      <c r="BR37" s="390">
        <v>0</v>
      </c>
      <c r="BS37" s="390">
        <v>0</v>
      </c>
      <c r="BT37" s="398">
        <v>0</v>
      </c>
      <c r="BU37" s="403">
        <v>0</v>
      </c>
      <c r="BV37" s="389">
        <v>0</v>
      </c>
      <c r="BW37" s="389">
        <v>0</v>
      </c>
      <c r="BX37" s="389">
        <v>0</v>
      </c>
      <c r="BY37" s="389">
        <v>0</v>
      </c>
      <c r="BZ37" s="406">
        <v>0</v>
      </c>
      <c r="CA37" s="389">
        <v>0</v>
      </c>
      <c r="CB37" s="389">
        <v>0</v>
      </c>
      <c r="CC37" s="389">
        <v>0</v>
      </c>
      <c r="CD37" s="389">
        <v>0</v>
      </c>
      <c r="CE37" s="406">
        <v>0</v>
      </c>
      <c r="CF37" s="389">
        <v>0</v>
      </c>
      <c r="CG37" s="389">
        <v>0</v>
      </c>
      <c r="CH37" s="389">
        <v>0</v>
      </c>
      <c r="CI37" s="389">
        <v>0</v>
      </c>
      <c r="CJ37" s="406">
        <v>0</v>
      </c>
      <c r="CK37" s="393">
        <v>0</v>
      </c>
      <c r="CL37" s="393">
        <v>0</v>
      </c>
      <c r="CM37" s="393">
        <v>0</v>
      </c>
      <c r="CN37" s="393">
        <v>0</v>
      </c>
      <c r="CO37" s="392">
        <v>0</v>
      </c>
      <c r="CP37" s="393">
        <v>0</v>
      </c>
      <c r="CQ37" s="393">
        <v>0</v>
      </c>
      <c r="CR37" s="393">
        <v>0</v>
      </c>
      <c r="CS37" s="393">
        <v>0</v>
      </c>
      <c r="CT37" s="392">
        <v>0</v>
      </c>
      <c r="CU37" s="404">
        <v>0</v>
      </c>
      <c r="CV37" s="405">
        <v>0</v>
      </c>
      <c r="CW37" s="405">
        <v>0</v>
      </c>
      <c r="CX37" s="393">
        <v>0</v>
      </c>
      <c r="CY37" s="407">
        <v>0</v>
      </c>
      <c r="CZ37" s="395">
        <v>0</v>
      </c>
      <c r="DA37" s="409">
        <v>0</v>
      </c>
      <c r="DB37" s="396">
        <v>0</v>
      </c>
      <c r="DC37" s="397">
        <v>0</v>
      </c>
      <c r="DD37" s="390">
        <v>0</v>
      </c>
      <c r="DE37" s="390">
        <v>0</v>
      </c>
      <c r="DF37" s="398">
        <v>0</v>
      </c>
      <c r="DG37" s="403">
        <v>0</v>
      </c>
      <c r="DH37" s="389">
        <v>0</v>
      </c>
      <c r="DI37" s="389">
        <v>0</v>
      </c>
      <c r="DJ37" s="389">
        <v>0</v>
      </c>
      <c r="DK37" s="389">
        <v>0</v>
      </c>
      <c r="DL37" s="406">
        <v>0</v>
      </c>
      <c r="DM37" s="389">
        <v>0</v>
      </c>
      <c r="DN37" s="389">
        <v>0</v>
      </c>
      <c r="DO37" s="389">
        <v>0</v>
      </c>
      <c r="DP37" s="389">
        <v>0</v>
      </c>
      <c r="DQ37" s="406">
        <v>0</v>
      </c>
      <c r="DR37" s="389">
        <v>0</v>
      </c>
      <c r="DS37" s="389">
        <v>0</v>
      </c>
      <c r="DT37" s="389">
        <v>0</v>
      </c>
      <c r="DU37" s="389">
        <v>0</v>
      </c>
      <c r="DV37" s="406">
        <v>0</v>
      </c>
      <c r="DW37" s="389">
        <v>0</v>
      </c>
      <c r="DX37" s="389">
        <v>0</v>
      </c>
      <c r="DY37" s="389">
        <v>0</v>
      </c>
      <c r="DZ37" s="389">
        <v>0</v>
      </c>
      <c r="EA37" s="392">
        <v>0</v>
      </c>
      <c r="EB37" s="393">
        <v>0</v>
      </c>
      <c r="EC37" s="393">
        <v>0</v>
      </c>
      <c r="ED37" s="393">
        <v>0</v>
      </c>
      <c r="EE37" s="393">
        <v>0</v>
      </c>
      <c r="EF37" s="406">
        <v>0</v>
      </c>
      <c r="EG37" s="404">
        <v>0</v>
      </c>
      <c r="EH37" s="405">
        <v>0</v>
      </c>
      <c r="EI37" s="405">
        <v>0</v>
      </c>
      <c r="EJ37" s="393">
        <v>0</v>
      </c>
      <c r="EK37" s="407">
        <v>0</v>
      </c>
      <c r="EL37" s="395">
        <v>0</v>
      </c>
      <c r="EM37" s="403">
        <v>0</v>
      </c>
      <c r="EN37" s="388">
        <v>0</v>
      </c>
      <c r="EO37" s="404">
        <v>0</v>
      </c>
      <c r="EP37" s="405">
        <v>0</v>
      </c>
      <c r="EQ37" s="405">
        <v>0</v>
      </c>
      <c r="ER37" s="405">
        <v>0</v>
      </c>
      <c r="ES37" s="393">
        <v>0</v>
      </c>
      <c r="ET37" s="403">
        <v>0</v>
      </c>
      <c r="EU37" s="404">
        <v>0</v>
      </c>
      <c r="EV37" s="405">
        <v>0</v>
      </c>
      <c r="EW37" s="405">
        <v>0</v>
      </c>
      <c r="EX37" s="405">
        <v>0</v>
      </c>
      <c r="EY37" s="393">
        <v>0</v>
      </c>
      <c r="EZ37" s="403">
        <v>0</v>
      </c>
      <c r="FA37" s="404">
        <v>0</v>
      </c>
      <c r="FB37" s="405">
        <v>0</v>
      </c>
      <c r="FC37" s="405">
        <v>0</v>
      </c>
      <c r="FD37" s="405">
        <v>0</v>
      </c>
      <c r="FE37" s="393">
        <v>0</v>
      </c>
      <c r="FF37" s="403">
        <v>0</v>
      </c>
      <c r="FG37" s="389">
        <v>0</v>
      </c>
      <c r="FH37" s="389">
        <v>0</v>
      </c>
      <c r="FI37" s="389">
        <v>0</v>
      </c>
      <c r="FJ37" s="389">
        <v>0</v>
      </c>
      <c r="FK37" s="389">
        <v>0</v>
      </c>
      <c r="FL37" s="406">
        <v>0</v>
      </c>
      <c r="FM37" s="389">
        <v>0</v>
      </c>
      <c r="FN37" s="389">
        <v>0</v>
      </c>
      <c r="FO37" s="389">
        <v>0</v>
      </c>
      <c r="FP37" s="389">
        <v>0</v>
      </c>
      <c r="FQ37" s="389">
        <v>0</v>
      </c>
      <c r="FR37" s="406">
        <v>0</v>
      </c>
      <c r="FS37" s="389">
        <v>0</v>
      </c>
      <c r="FT37" s="389">
        <v>0</v>
      </c>
      <c r="FU37" s="389">
        <v>0</v>
      </c>
      <c r="FV37" s="389">
        <v>0</v>
      </c>
      <c r="FW37" s="389">
        <v>0</v>
      </c>
      <c r="FX37" s="406">
        <v>0</v>
      </c>
      <c r="FY37" s="393">
        <v>0</v>
      </c>
      <c r="FZ37" s="393">
        <v>0</v>
      </c>
      <c r="GA37" s="393">
        <v>0</v>
      </c>
      <c r="GB37" s="393">
        <v>0</v>
      </c>
      <c r="GC37" s="393">
        <v>0</v>
      </c>
      <c r="GD37" s="406">
        <v>0</v>
      </c>
      <c r="GE37" s="393">
        <v>0</v>
      </c>
      <c r="GF37" s="393">
        <v>0</v>
      </c>
      <c r="GG37" s="393">
        <v>0</v>
      </c>
      <c r="GH37" s="393">
        <v>0</v>
      </c>
      <c r="GI37" s="393">
        <v>0</v>
      </c>
      <c r="GJ37" s="392">
        <v>0</v>
      </c>
      <c r="GK37" s="389">
        <v>0</v>
      </c>
      <c r="GL37" s="389">
        <v>0</v>
      </c>
      <c r="GM37" s="389">
        <v>0</v>
      </c>
      <c r="GN37" s="389">
        <v>0</v>
      </c>
      <c r="GO37" s="389">
        <v>0</v>
      </c>
      <c r="GP37" s="407">
        <v>0</v>
      </c>
      <c r="GQ37" s="388">
        <v>0</v>
      </c>
      <c r="GR37" s="409">
        <v>0</v>
      </c>
      <c r="GS37" s="396">
        <v>0</v>
      </c>
      <c r="GT37" s="397">
        <v>0</v>
      </c>
      <c r="GU37" s="390">
        <v>0</v>
      </c>
      <c r="GV37" s="390">
        <v>0</v>
      </c>
      <c r="GW37" s="391">
        <v>0</v>
      </c>
      <c r="GX37" s="403">
        <v>0</v>
      </c>
      <c r="GY37" s="389">
        <v>0</v>
      </c>
      <c r="GZ37" s="389">
        <v>0</v>
      </c>
      <c r="HA37" s="389">
        <v>0</v>
      </c>
      <c r="HB37" s="389">
        <v>0</v>
      </c>
      <c r="HC37" s="406">
        <v>0</v>
      </c>
      <c r="HD37" s="389">
        <v>0</v>
      </c>
      <c r="HE37" s="389">
        <v>0</v>
      </c>
      <c r="HF37" s="389">
        <v>0</v>
      </c>
      <c r="HG37" s="389">
        <v>0</v>
      </c>
      <c r="HH37" s="406">
        <v>0</v>
      </c>
      <c r="HI37" s="389">
        <v>0</v>
      </c>
      <c r="HJ37" s="389">
        <v>0</v>
      </c>
      <c r="HK37" s="389">
        <v>0</v>
      </c>
      <c r="HL37" s="389">
        <v>0</v>
      </c>
      <c r="HM37" s="406">
        <v>0</v>
      </c>
      <c r="HN37" s="389">
        <v>0</v>
      </c>
      <c r="HO37" s="389">
        <v>0</v>
      </c>
      <c r="HP37" s="389">
        <v>0</v>
      </c>
      <c r="HQ37" s="389">
        <v>0</v>
      </c>
      <c r="HR37" s="392">
        <v>0</v>
      </c>
      <c r="HS37" s="393">
        <v>0</v>
      </c>
      <c r="HT37" s="393">
        <v>0</v>
      </c>
      <c r="HU37" s="393">
        <v>0</v>
      </c>
      <c r="HV37" s="393">
        <v>0</v>
      </c>
      <c r="HW37" s="406">
        <v>0</v>
      </c>
      <c r="HX37" s="404">
        <v>0</v>
      </c>
      <c r="HY37" s="405">
        <v>0</v>
      </c>
      <c r="HZ37" s="405">
        <v>0</v>
      </c>
      <c r="IA37" s="393">
        <v>0</v>
      </c>
      <c r="IB37" s="407">
        <v>0</v>
      </c>
      <c r="IC37" s="388">
        <v>0</v>
      </c>
      <c r="ID37" s="396">
        <f t="shared" si="0"/>
        <v>0</v>
      </c>
      <c r="IE37" s="408">
        <v>0</v>
      </c>
      <c r="IF37" s="396">
        <v>0</v>
      </c>
      <c r="IG37" s="397">
        <v>0</v>
      </c>
      <c r="IH37" s="390">
        <v>0</v>
      </c>
      <c r="II37" s="390">
        <v>0</v>
      </c>
      <c r="IJ37" s="391">
        <v>0</v>
      </c>
      <c r="IK37" s="388">
        <v>0</v>
      </c>
      <c r="IL37" s="395">
        <v>0</v>
      </c>
      <c r="IM37" s="399">
        <f t="shared" si="1"/>
        <v>0</v>
      </c>
      <c r="IN37" s="408">
        <v>0</v>
      </c>
      <c r="IO37" s="396">
        <v>0</v>
      </c>
      <c r="IP37" s="397">
        <v>0</v>
      </c>
      <c r="IQ37" s="390">
        <v>0</v>
      </c>
      <c r="IR37" s="390">
        <v>0</v>
      </c>
      <c r="IS37" s="391">
        <v>0</v>
      </c>
      <c r="IT37" s="391">
        <v>0</v>
      </c>
      <c r="IU37" s="388">
        <v>0</v>
      </c>
      <c r="IV37" s="395">
        <v>0</v>
      </c>
      <c r="IW37" s="399">
        <f t="shared" si="2"/>
        <v>0</v>
      </c>
      <c r="IX37" s="408">
        <v>0</v>
      </c>
      <c r="IY37" s="396">
        <v>0</v>
      </c>
      <c r="IZ37" s="397">
        <v>0</v>
      </c>
      <c r="JA37" s="390">
        <v>0</v>
      </c>
      <c r="JB37" s="390">
        <v>0</v>
      </c>
      <c r="JC37" s="391">
        <v>0</v>
      </c>
      <c r="JD37" s="388">
        <v>0</v>
      </c>
      <c r="JE37" s="395">
        <v>0</v>
      </c>
      <c r="JF37" s="399">
        <f t="shared" si="3"/>
        <v>0</v>
      </c>
      <c r="JG37" s="408">
        <v>0</v>
      </c>
      <c r="JH37" s="396">
        <v>0</v>
      </c>
      <c r="JI37" s="397">
        <v>0</v>
      </c>
      <c r="JJ37" s="390">
        <v>0</v>
      </c>
      <c r="JK37" s="390">
        <v>0</v>
      </c>
      <c r="JL37" s="391">
        <v>0</v>
      </c>
      <c r="JM37" s="388">
        <v>0</v>
      </c>
      <c r="JN37" s="395">
        <v>0</v>
      </c>
      <c r="JO37" s="388">
        <v>0</v>
      </c>
      <c r="JP37" s="388">
        <v>0</v>
      </c>
      <c r="JQ37" s="388">
        <v>0</v>
      </c>
      <c r="JR37" s="403">
        <v>0</v>
      </c>
      <c r="JS37" s="400">
        <v>0</v>
      </c>
    </row>
    <row r="38" spans="1:279" hidden="1" x14ac:dyDescent="0.35">
      <c r="A38" s="401">
        <v>411</v>
      </c>
      <c r="B38" s="410"/>
      <c r="C38" s="402" t="s">
        <v>310</v>
      </c>
      <c r="D38" s="403">
        <v>0</v>
      </c>
      <c r="E38" s="388">
        <v>0</v>
      </c>
      <c r="F38" s="404">
        <v>0</v>
      </c>
      <c r="G38" s="405">
        <v>0</v>
      </c>
      <c r="H38" s="405">
        <v>0</v>
      </c>
      <c r="I38" s="405">
        <v>0</v>
      </c>
      <c r="J38" s="393">
        <v>0</v>
      </c>
      <c r="K38" s="403">
        <v>0</v>
      </c>
      <c r="L38" s="404">
        <v>0</v>
      </c>
      <c r="M38" s="405">
        <v>0</v>
      </c>
      <c r="N38" s="405">
        <v>0</v>
      </c>
      <c r="O38" s="405">
        <v>0</v>
      </c>
      <c r="P38" s="393">
        <v>0</v>
      </c>
      <c r="Q38" s="403">
        <v>0</v>
      </c>
      <c r="R38" s="404">
        <v>0</v>
      </c>
      <c r="S38" s="405">
        <v>0</v>
      </c>
      <c r="T38" s="405">
        <v>0</v>
      </c>
      <c r="U38" s="405">
        <v>0</v>
      </c>
      <c r="V38" s="393">
        <v>0</v>
      </c>
      <c r="W38" s="403">
        <v>0</v>
      </c>
      <c r="X38" s="389">
        <v>0</v>
      </c>
      <c r="Y38" s="389">
        <v>0</v>
      </c>
      <c r="Z38" s="389">
        <v>0</v>
      </c>
      <c r="AA38" s="389">
        <v>0</v>
      </c>
      <c r="AB38" s="389">
        <v>0</v>
      </c>
      <c r="AC38" s="406">
        <v>0</v>
      </c>
      <c r="AD38" s="389">
        <v>0</v>
      </c>
      <c r="AE38" s="389">
        <v>0</v>
      </c>
      <c r="AF38" s="389">
        <v>0</v>
      </c>
      <c r="AG38" s="389">
        <v>0</v>
      </c>
      <c r="AH38" s="389">
        <v>0</v>
      </c>
      <c r="AI38" s="406">
        <v>0</v>
      </c>
      <c r="AJ38" s="389">
        <v>0</v>
      </c>
      <c r="AK38" s="389">
        <v>0</v>
      </c>
      <c r="AL38" s="389">
        <v>0</v>
      </c>
      <c r="AM38" s="389">
        <v>0</v>
      </c>
      <c r="AN38" s="389">
        <v>0</v>
      </c>
      <c r="AO38" s="406">
        <v>0</v>
      </c>
      <c r="AP38" s="393">
        <v>0</v>
      </c>
      <c r="AQ38" s="393">
        <v>0</v>
      </c>
      <c r="AR38" s="393">
        <v>0</v>
      </c>
      <c r="AS38" s="393">
        <v>0</v>
      </c>
      <c r="AT38" s="393">
        <v>0</v>
      </c>
      <c r="AU38" s="406">
        <v>0</v>
      </c>
      <c r="AV38" s="393">
        <v>0</v>
      </c>
      <c r="AW38" s="393">
        <v>0</v>
      </c>
      <c r="AX38" s="393">
        <v>0</v>
      </c>
      <c r="AY38" s="393">
        <v>0</v>
      </c>
      <c r="AZ38" s="393">
        <v>0</v>
      </c>
      <c r="BA38" s="392">
        <v>0</v>
      </c>
      <c r="BB38" s="393">
        <v>0</v>
      </c>
      <c r="BC38" s="393">
        <v>0</v>
      </c>
      <c r="BD38" s="393">
        <v>0</v>
      </c>
      <c r="BE38" s="393">
        <v>0</v>
      </c>
      <c r="BF38" s="393">
        <v>0</v>
      </c>
      <c r="BG38" s="392">
        <v>0</v>
      </c>
      <c r="BH38" s="389">
        <v>0</v>
      </c>
      <c r="BI38" s="389">
        <v>0</v>
      </c>
      <c r="BJ38" s="389">
        <v>0</v>
      </c>
      <c r="BK38" s="389">
        <v>0</v>
      </c>
      <c r="BL38" s="389">
        <v>0</v>
      </c>
      <c r="BM38" s="407">
        <v>0</v>
      </c>
      <c r="BN38" s="395">
        <v>0</v>
      </c>
      <c r="BO38" s="408">
        <v>0</v>
      </c>
      <c r="BP38" s="396">
        <v>0</v>
      </c>
      <c r="BQ38" s="397">
        <v>0</v>
      </c>
      <c r="BR38" s="390">
        <v>0</v>
      </c>
      <c r="BS38" s="390">
        <v>0</v>
      </c>
      <c r="BT38" s="398">
        <v>0</v>
      </c>
      <c r="BU38" s="403">
        <v>0</v>
      </c>
      <c r="BV38" s="389">
        <v>0</v>
      </c>
      <c r="BW38" s="389">
        <v>0</v>
      </c>
      <c r="BX38" s="389">
        <v>0</v>
      </c>
      <c r="BY38" s="389">
        <v>0</v>
      </c>
      <c r="BZ38" s="406">
        <v>0</v>
      </c>
      <c r="CA38" s="389">
        <v>0</v>
      </c>
      <c r="CB38" s="389">
        <v>0</v>
      </c>
      <c r="CC38" s="389">
        <v>0</v>
      </c>
      <c r="CD38" s="389">
        <v>0</v>
      </c>
      <c r="CE38" s="406">
        <v>0</v>
      </c>
      <c r="CF38" s="389">
        <v>0</v>
      </c>
      <c r="CG38" s="389">
        <v>0</v>
      </c>
      <c r="CH38" s="389">
        <v>0</v>
      </c>
      <c r="CI38" s="389">
        <v>0</v>
      </c>
      <c r="CJ38" s="406">
        <v>0</v>
      </c>
      <c r="CK38" s="393">
        <v>0</v>
      </c>
      <c r="CL38" s="393">
        <v>0</v>
      </c>
      <c r="CM38" s="393">
        <v>0</v>
      </c>
      <c r="CN38" s="393">
        <v>0</v>
      </c>
      <c r="CO38" s="392">
        <v>0</v>
      </c>
      <c r="CP38" s="393">
        <v>0</v>
      </c>
      <c r="CQ38" s="393">
        <v>0</v>
      </c>
      <c r="CR38" s="393">
        <v>0</v>
      </c>
      <c r="CS38" s="393">
        <v>0</v>
      </c>
      <c r="CT38" s="392">
        <v>0</v>
      </c>
      <c r="CU38" s="404">
        <v>0</v>
      </c>
      <c r="CV38" s="405">
        <v>0</v>
      </c>
      <c r="CW38" s="405">
        <v>0</v>
      </c>
      <c r="CX38" s="393">
        <v>0</v>
      </c>
      <c r="CY38" s="407">
        <v>0</v>
      </c>
      <c r="CZ38" s="395">
        <v>0</v>
      </c>
      <c r="DA38" s="409">
        <v>0</v>
      </c>
      <c r="DB38" s="396">
        <v>0</v>
      </c>
      <c r="DC38" s="397">
        <v>0</v>
      </c>
      <c r="DD38" s="390">
        <v>0</v>
      </c>
      <c r="DE38" s="390">
        <v>0</v>
      </c>
      <c r="DF38" s="398">
        <v>0</v>
      </c>
      <c r="DG38" s="403">
        <v>0</v>
      </c>
      <c r="DH38" s="389">
        <v>0</v>
      </c>
      <c r="DI38" s="389">
        <v>0</v>
      </c>
      <c r="DJ38" s="389">
        <v>0</v>
      </c>
      <c r="DK38" s="389">
        <v>0</v>
      </c>
      <c r="DL38" s="406">
        <v>0</v>
      </c>
      <c r="DM38" s="389">
        <v>0</v>
      </c>
      <c r="DN38" s="389">
        <v>0</v>
      </c>
      <c r="DO38" s="389">
        <v>0</v>
      </c>
      <c r="DP38" s="389">
        <v>0</v>
      </c>
      <c r="DQ38" s="406">
        <v>0</v>
      </c>
      <c r="DR38" s="389">
        <v>0</v>
      </c>
      <c r="DS38" s="389">
        <v>0</v>
      </c>
      <c r="DT38" s="389">
        <v>0</v>
      </c>
      <c r="DU38" s="389">
        <v>0</v>
      </c>
      <c r="DV38" s="406">
        <v>0</v>
      </c>
      <c r="DW38" s="389">
        <v>0</v>
      </c>
      <c r="DX38" s="389">
        <v>0</v>
      </c>
      <c r="DY38" s="389">
        <v>0</v>
      </c>
      <c r="DZ38" s="389">
        <v>0</v>
      </c>
      <c r="EA38" s="392">
        <v>0</v>
      </c>
      <c r="EB38" s="393">
        <v>0</v>
      </c>
      <c r="EC38" s="393">
        <v>0</v>
      </c>
      <c r="ED38" s="393">
        <v>0</v>
      </c>
      <c r="EE38" s="393">
        <v>0</v>
      </c>
      <c r="EF38" s="406">
        <v>0</v>
      </c>
      <c r="EG38" s="404">
        <v>0</v>
      </c>
      <c r="EH38" s="405">
        <v>0</v>
      </c>
      <c r="EI38" s="405">
        <v>0</v>
      </c>
      <c r="EJ38" s="393">
        <v>0</v>
      </c>
      <c r="EK38" s="407">
        <v>0</v>
      </c>
      <c r="EL38" s="395">
        <v>0</v>
      </c>
      <c r="EM38" s="403">
        <v>0</v>
      </c>
      <c r="EN38" s="388">
        <v>0</v>
      </c>
      <c r="EO38" s="404">
        <v>0</v>
      </c>
      <c r="EP38" s="405">
        <v>0</v>
      </c>
      <c r="EQ38" s="405">
        <v>0</v>
      </c>
      <c r="ER38" s="405">
        <v>0</v>
      </c>
      <c r="ES38" s="393">
        <v>0</v>
      </c>
      <c r="ET38" s="403">
        <v>0</v>
      </c>
      <c r="EU38" s="404">
        <v>0</v>
      </c>
      <c r="EV38" s="405">
        <v>0</v>
      </c>
      <c r="EW38" s="405">
        <v>0</v>
      </c>
      <c r="EX38" s="405">
        <v>0</v>
      </c>
      <c r="EY38" s="393">
        <v>0</v>
      </c>
      <c r="EZ38" s="403">
        <v>0</v>
      </c>
      <c r="FA38" s="404">
        <v>0</v>
      </c>
      <c r="FB38" s="405">
        <v>0</v>
      </c>
      <c r="FC38" s="405">
        <v>0</v>
      </c>
      <c r="FD38" s="405">
        <v>0</v>
      </c>
      <c r="FE38" s="393">
        <v>0</v>
      </c>
      <c r="FF38" s="403">
        <v>0</v>
      </c>
      <c r="FG38" s="389">
        <v>0</v>
      </c>
      <c r="FH38" s="389">
        <v>0</v>
      </c>
      <c r="FI38" s="389">
        <v>0</v>
      </c>
      <c r="FJ38" s="389">
        <v>0</v>
      </c>
      <c r="FK38" s="389">
        <v>0</v>
      </c>
      <c r="FL38" s="406">
        <v>0</v>
      </c>
      <c r="FM38" s="389">
        <v>0</v>
      </c>
      <c r="FN38" s="389">
        <v>0</v>
      </c>
      <c r="FO38" s="389">
        <v>0</v>
      </c>
      <c r="FP38" s="389">
        <v>0</v>
      </c>
      <c r="FQ38" s="389">
        <v>0</v>
      </c>
      <c r="FR38" s="406">
        <v>0</v>
      </c>
      <c r="FS38" s="389">
        <v>0</v>
      </c>
      <c r="FT38" s="389">
        <v>0</v>
      </c>
      <c r="FU38" s="389">
        <v>0</v>
      </c>
      <c r="FV38" s="389">
        <v>0</v>
      </c>
      <c r="FW38" s="389">
        <v>0</v>
      </c>
      <c r="FX38" s="406">
        <v>0</v>
      </c>
      <c r="FY38" s="393">
        <v>0</v>
      </c>
      <c r="FZ38" s="393">
        <v>0</v>
      </c>
      <c r="GA38" s="393">
        <v>0</v>
      </c>
      <c r="GB38" s="393">
        <v>0</v>
      </c>
      <c r="GC38" s="393">
        <v>0</v>
      </c>
      <c r="GD38" s="406">
        <v>0</v>
      </c>
      <c r="GE38" s="393">
        <v>0</v>
      </c>
      <c r="GF38" s="393">
        <v>0</v>
      </c>
      <c r="GG38" s="393">
        <v>0</v>
      </c>
      <c r="GH38" s="393">
        <v>0</v>
      </c>
      <c r="GI38" s="393">
        <v>0</v>
      </c>
      <c r="GJ38" s="392">
        <v>0</v>
      </c>
      <c r="GK38" s="389">
        <v>0</v>
      </c>
      <c r="GL38" s="389">
        <v>0</v>
      </c>
      <c r="GM38" s="389">
        <v>0</v>
      </c>
      <c r="GN38" s="389">
        <v>0</v>
      </c>
      <c r="GO38" s="389">
        <v>0</v>
      </c>
      <c r="GP38" s="407">
        <v>0</v>
      </c>
      <c r="GQ38" s="388">
        <v>0</v>
      </c>
      <c r="GR38" s="409">
        <v>0</v>
      </c>
      <c r="GS38" s="396">
        <v>0</v>
      </c>
      <c r="GT38" s="397">
        <v>0</v>
      </c>
      <c r="GU38" s="390">
        <v>0</v>
      </c>
      <c r="GV38" s="390">
        <v>0</v>
      </c>
      <c r="GW38" s="391">
        <v>0</v>
      </c>
      <c r="GX38" s="403">
        <v>0</v>
      </c>
      <c r="GY38" s="389">
        <v>0</v>
      </c>
      <c r="GZ38" s="389">
        <v>0</v>
      </c>
      <c r="HA38" s="389">
        <v>0</v>
      </c>
      <c r="HB38" s="389">
        <v>0</v>
      </c>
      <c r="HC38" s="406">
        <v>0</v>
      </c>
      <c r="HD38" s="389">
        <v>0</v>
      </c>
      <c r="HE38" s="389">
        <v>0</v>
      </c>
      <c r="HF38" s="389">
        <v>0</v>
      </c>
      <c r="HG38" s="389">
        <v>0</v>
      </c>
      <c r="HH38" s="406">
        <v>0</v>
      </c>
      <c r="HI38" s="389">
        <v>0</v>
      </c>
      <c r="HJ38" s="389">
        <v>0</v>
      </c>
      <c r="HK38" s="389">
        <v>0</v>
      </c>
      <c r="HL38" s="389">
        <v>0</v>
      </c>
      <c r="HM38" s="406">
        <v>0</v>
      </c>
      <c r="HN38" s="389">
        <v>0</v>
      </c>
      <c r="HO38" s="389">
        <v>0</v>
      </c>
      <c r="HP38" s="389">
        <v>0</v>
      </c>
      <c r="HQ38" s="389">
        <v>0</v>
      </c>
      <c r="HR38" s="392">
        <v>0</v>
      </c>
      <c r="HS38" s="393">
        <v>0</v>
      </c>
      <c r="HT38" s="393">
        <v>0</v>
      </c>
      <c r="HU38" s="393">
        <v>0</v>
      </c>
      <c r="HV38" s="393">
        <v>0</v>
      </c>
      <c r="HW38" s="406">
        <v>0</v>
      </c>
      <c r="HX38" s="404">
        <v>0</v>
      </c>
      <c r="HY38" s="405">
        <v>0</v>
      </c>
      <c r="HZ38" s="405">
        <v>0</v>
      </c>
      <c r="IA38" s="393">
        <v>0</v>
      </c>
      <c r="IB38" s="407">
        <v>0</v>
      </c>
      <c r="IC38" s="388">
        <v>0</v>
      </c>
      <c r="ID38" s="396">
        <f t="shared" si="0"/>
        <v>0</v>
      </c>
      <c r="IE38" s="408">
        <v>0</v>
      </c>
      <c r="IF38" s="396">
        <v>0</v>
      </c>
      <c r="IG38" s="397">
        <v>0</v>
      </c>
      <c r="IH38" s="390">
        <v>0</v>
      </c>
      <c r="II38" s="390">
        <v>0</v>
      </c>
      <c r="IJ38" s="391">
        <v>0</v>
      </c>
      <c r="IK38" s="388">
        <v>0</v>
      </c>
      <c r="IL38" s="395">
        <v>0</v>
      </c>
      <c r="IM38" s="399">
        <f t="shared" si="1"/>
        <v>0</v>
      </c>
      <c r="IN38" s="408">
        <v>0</v>
      </c>
      <c r="IO38" s="396">
        <v>0</v>
      </c>
      <c r="IP38" s="397">
        <v>0</v>
      </c>
      <c r="IQ38" s="390">
        <v>0</v>
      </c>
      <c r="IR38" s="390">
        <v>0</v>
      </c>
      <c r="IS38" s="391">
        <v>0</v>
      </c>
      <c r="IT38" s="391">
        <v>0</v>
      </c>
      <c r="IU38" s="388">
        <v>0</v>
      </c>
      <c r="IV38" s="395">
        <v>0</v>
      </c>
      <c r="IW38" s="399">
        <f t="shared" si="2"/>
        <v>0</v>
      </c>
      <c r="IX38" s="408">
        <v>0</v>
      </c>
      <c r="IY38" s="396">
        <v>0</v>
      </c>
      <c r="IZ38" s="397">
        <v>0</v>
      </c>
      <c r="JA38" s="390">
        <v>0</v>
      </c>
      <c r="JB38" s="390">
        <v>0</v>
      </c>
      <c r="JC38" s="391">
        <v>0</v>
      </c>
      <c r="JD38" s="388">
        <v>0</v>
      </c>
      <c r="JE38" s="395">
        <v>0</v>
      </c>
      <c r="JF38" s="399">
        <f t="shared" si="3"/>
        <v>0</v>
      </c>
      <c r="JG38" s="408">
        <v>0</v>
      </c>
      <c r="JH38" s="396">
        <v>0</v>
      </c>
      <c r="JI38" s="397">
        <v>0</v>
      </c>
      <c r="JJ38" s="390">
        <v>0</v>
      </c>
      <c r="JK38" s="390">
        <v>0</v>
      </c>
      <c r="JL38" s="391">
        <v>0</v>
      </c>
      <c r="JM38" s="388">
        <v>0</v>
      </c>
      <c r="JN38" s="395">
        <v>0</v>
      </c>
      <c r="JO38" s="388">
        <v>0</v>
      </c>
      <c r="JP38" s="388">
        <v>0</v>
      </c>
      <c r="JQ38" s="388">
        <v>0</v>
      </c>
      <c r="JR38" s="403">
        <v>0</v>
      </c>
      <c r="JS38" s="400">
        <v>0</v>
      </c>
    </row>
    <row r="39" spans="1:279" hidden="1" x14ac:dyDescent="0.35">
      <c r="A39" s="411">
        <v>411</v>
      </c>
      <c r="B39" s="435"/>
      <c r="C39" s="412" t="s">
        <v>40</v>
      </c>
      <c r="D39" s="413">
        <v>0</v>
      </c>
      <c r="E39" s="388">
        <v>0</v>
      </c>
      <c r="F39" s="414">
        <v>0</v>
      </c>
      <c r="G39" s="415">
        <v>0</v>
      </c>
      <c r="H39" s="415">
        <v>0</v>
      </c>
      <c r="I39" s="415">
        <v>0</v>
      </c>
      <c r="J39" s="416">
        <v>0</v>
      </c>
      <c r="K39" s="413">
        <v>0</v>
      </c>
      <c r="L39" s="414">
        <v>0</v>
      </c>
      <c r="M39" s="415">
        <v>0</v>
      </c>
      <c r="N39" s="415">
        <v>0</v>
      </c>
      <c r="O39" s="415">
        <v>0</v>
      </c>
      <c r="P39" s="416">
        <v>0</v>
      </c>
      <c r="Q39" s="413">
        <v>0</v>
      </c>
      <c r="R39" s="414">
        <v>0</v>
      </c>
      <c r="S39" s="415">
        <v>0</v>
      </c>
      <c r="T39" s="415">
        <v>0</v>
      </c>
      <c r="U39" s="415">
        <v>0</v>
      </c>
      <c r="V39" s="416">
        <v>0</v>
      </c>
      <c r="W39" s="413">
        <v>0</v>
      </c>
      <c r="X39" s="389">
        <v>0</v>
      </c>
      <c r="Y39" s="389">
        <v>0</v>
      </c>
      <c r="Z39" s="389">
        <v>0</v>
      </c>
      <c r="AA39" s="389">
        <v>0</v>
      </c>
      <c r="AB39" s="389">
        <v>0</v>
      </c>
      <c r="AC39" s="417">
        <v>0</v>
      </c>
      <c r="AD39" s="389">
        <v>0</v>
      </c>
      <c r="AE39" s="389">
        <v>0</v>
      </c>
      <c r="AF39" s="389">
        <v>0</v>
      </c>
      <c r="AG39" s="389">
        <v>0</v>
      </c>
      <c r="AH39" s="389">
        <v>0</v>
      </c>
      <c r="AI39" s="417">
        <v>0</v>
      </c>
      <c r="AJ39" s="389">
        <v>0</v>
      </c>
      <c r="AK39" s="389">
        <v>0</v>
      </c>
      <c r="AL39" s="389">
        <v>0</v>
      </c>
      <c r="AM39" s="389">
        <v>0</v>
      </c>
      <c r="AN39" s="389">
        <v>0</v>
      </c>
      <c r="AO39" s="417">
        <v>0</v>
      </c>
      <c r="AP39" s="393">
        <v>0</v>
      </c>
      <c r="AQ39" s="393">
        <v>0</v>
      </c>
      <c r="AR39" s="393">
        <v>0</v>
      </c>
      <c r="AS39" s="393">
        <v>0</v>
      </c>
      <c r="AT39" s="393">
        <v>0</v>
      </c>
      <c r="AU39" s="417">
        <v>0</v>
      </c>
      <c r="AV39" s="393">
        <v>0</v>
      </c>
      <c r="AW39" s="393">
        <v>0</v>
      </c>
      <c r="AX39" s="393">
        <v>0</v>
      </c>
      <c r="AY39" s="393">
        <v>0</v>
      </c>
      <c r="AZ39" s="393">
        <v>0</v>
      </c>
      <c r="BA39" s="392">
        <v>0</v>
      </c>
      <c r="BB39" s="393">
        <v>0</v>
      </c>
      <c r="BC39" s="393">
        <v>0</v>
      </c>
      <c r="BD39" s="393">
        <v>0</v>
      </c>
      <c r="BE39" s="393">
        <v>0</v>
      </c>
      <c r="BF39" s="393">
        <v>0</v>
      </c>
      <c r="BG39" s="392">
        <v>0</v>
      </c>
      <c r="BH39" s="389">
        <v>0</v>
      </c>
      <c r="BI39" s="389">
        <v>0</v>
      </c>
      <c r="BJ39" s="389">
        <v>0</v>
      </c>
      <c r="BK39" s="389">
        <v>0</v>
      </c>
      <c r="BL39" s="389">
        <v>0</v>
      </c>
      <c r="BM39" s="418">
        <v>0</v>
      </c>
      <c r="BN39" s="395">
        <v>0</v>
      </c>
      <c r="BO39" s="419">
        <v>0</v>
      </c>
      <c r="BP39" s="396">
        <v>0</v>
      </c>
      <c r="BQ39" s="397">
        <v>0</v>
      </c>
      <c r="BR39" s="390">
        <v>0</v>
      </c>
      <c r="BS39" s="390">
        <v>0</v>
      </c>
      <c r="BT39" s="398">
        <v>0</v>
      </c>
      <c r="BU39" s="413">
        <v>0</v>
      </c>
      <c r="BV39" s="389">
        <v>0</v>
      </c>
      <c r="BW39" s="389">
        <v>0</v>
      </c>
      <c r="BX39" s="389">
        <v>0</v>
      </c>
      <c r="BY39" s="389">
        <v>0</v>
      </c>
      <c r="BZ39" s="417">
        <v>0</v>
      </c>
      <c r="CA39" s="389">
        <v>0</v>
      </c>
      <c r="CB39" s="389">
        <v>0</v>
      </c>
      <c r="CC39" s="389">
        <v>0</v>
      </c>
      <c r="CD39" s="389">
        <v>0</v>
      </c>
      <c r="CE39" s="417">
        <v>0</v>
      </c>
      <c r="CF39" s="389">
        <v>0</v>
      </c>
      <c r="CG39" s="389">
        <v>0</v>
      </c>
      <c r="CH39" s="389">
        <v>0</v>
      </c>
      <c r="CI39" s="389">
        <v>0</v>
      </c>
      <c r="CJ39" s="417">
        <v>0</v>
      </c>
      <c r="CK39" s="393">
        <v>0</v>
      </c>
      <c r="CL39" s="393">
        <v>0</v>
      </c>
      <c r="CM39" s="393">
        <v>0</v>
      </c>
      <c r="CN39" s="393">
        <v>0</v>
      </c>
      <c r="CO39" s="392">
        <v>0</v>
      </c>
      <c r="CP39" s="393">
        <v>0</v>
      </c>
      <c r="CQ39" s="393">
        <v>0</v>
      </c>
      <c r="CR39" s="393">
        <v>0</v>
      </c>
      <c r="CS39" s="393">
        <v>0</v>
      </c>
      <c r="CT39" s="392">
        <v>0</v>
      </c>
      <c r="CU39" s="414">
        <v>0</v>
      </c>
      <c r="CV39" s="415">
        <v>0</v>
      </c>
      <c r="CW39" s="415">
        <v>0</v>
      </c>
      <c r="CX39" s="416">
        <v>0</v>
      </c>
      <c r="CY39" s="418">
        <v>0</v>
      </c>
      <c r="CZ39" s="395">
        <v>0</v>
      </c>
      <c r="DA39" s="420">
        <v>0</v>
      </c>
      <c r="DB39" s="396">
        <v>0</v>
      </c>
      <c r="DC39" s="397">
        <v>0</v>
      </c>
      <c r="DD39" s="390">
        <v>0</v>
      </c>
      <c r="DE39" s="390">
        <v>0</v>
      </c>
      <c r="DF39" s="398">
        <v>0</v>
      </c>
      <c r="DG39" s="413">
        <v>0</v>
      </c>
      <c r="DH39" s="389">
        <v>0</v>
      </c>
      <c r="DI39" s="389">
        <v>0</v>
      </c>
      <c r="DJ39" s="389">
        <v>0</v>
      </c>
      <c r="DK39" s="389">
        <v>0</v>
      </c>
      <c r="DL39" s="417">
        <v>0</v>
      </c>
      <c r="DM39" s="389">
        <v>0</v>
      </c>
      <c r="DN39" s="389">
        <v>0</v>
      </c>
      <c r="DO39" s="389">
        <v>0</v>
      </c>
      <c r="DP39" s="389">
        <v>0</v>
      </c>
      <c r="DQ39" s="417">
        <v>0</v>
      </c>
      <c r="DR39" s="389">
        <v>0</v>
      </c>
      <c r="DS39" s="389">
        <v>0</v>
      </c>
      <c r="DT39" s="389">
        <v>0</v>
      </c>
      <c r="DU39" s="389">
        <v>0</v>
      </c>
      <c r="DV39" s="417">
        <v>0</v>
      </c>
      <c r="DW39" s="389">
        <v>0</v>
      </c>
      <c r="DX39" s="389">
        <v>0</v>
      </c>
      <c r="DY39" s="389">
        <v>0</v>
      </c>
      <c r="DZ39" s="389">
        <v>0</v>
      </c>
      <c r="EA39" s="392">
        <v>0</v>
      </c>
      <c r="EB39" s="393">
        <v>0</v>
      </c>
      <c r="EC39" s="393">
        <v>0</v>
      </c>
      <c r="ED39" s="393">
        <v>0</v>
      </c>
      <c r="EE39" s="393">
        <v>0</v>
      </c>
      <c r="EF39" s="417">
        <v>0</v>
      </c>
      <c r="EG39" s="414">
        <v>0</v>
      </c>
      <c r="EH39" s="415">
        <v>0</v>
      </c>
      <c r="EI39" s="415">
        <v>0</v>
      </c>
      <c r="EJ39" s="416">
        <v>0</v>
      </c>
      <c r="EK39" s="418">
        <v>0</v>
      </c>
      <c r="EL39" s="395">
        <v>0</v>
      </c>
      <c r="EM39" s="413">
        <v>0</v>
      </c>
      <c r="EN39" s="388">
        <v>0</v>
      </c>
      <c r="EO39" s="414">
        <v>0</v>
      </c>
      <c r="EP39" s="415">
        <v>0</v>
      </c>
      <c r="EQ39" s="415">
        <v>0</v>
      </c>
      <c r="ER39" s="415">
        <v>0</v>
      </c>
      <c r="ES39" s="416">
        <v>0</v>
      </c>
      <c r="ET39" s="413">
        <v>0</v>
      </c>
      <c r="EU39" s="414">
        <v>0</v>
      </c>
      <c r="EV39" s="415">
        <v>0</v>
      </c>
      <c r="EW39" s="415">
        <v>0</v>
      </c>
      <c r="EX39" s="415">
        <v>0</v>
      </c>
      <c r="EY39" s="416">
        <v>0</v>
      </c>
      <c r="EZ39" s="413">
        <v>0</v>
      </c>
      <c r="FA39" s="414">
        <v>0</v>
      </c>
      <c r="FB39" s="415">
        <v>0</v>
      </c>
      <c r="FC39" s="415">
        <v>0</v>
      </c>
      <c r="FD39" s="415">
        <v>0</v>
      </c>
      <c r="FE39" s="416">
        <v>0</v>
      </c>
      <c r="FF39" s="413">
        <v>0</v>
      </c>
      <c r="FG39" s="389">
        <v>0</v>
      </c>
      <c r="FH39" s="389">
        <v>0</v>
      </c>
      <c r="FI39" s="389">
        <v>0</v>
      </c>
      <c r="FJ39" s="389">
        <v>0</v>
      </c>
      <c r="FK39" s="389">
        <v>0</v>
      </c>
      <c r="FL39" s="417">
        <v>0</v>
      </c>
      <c r="FM39" s="389">
        <v>0</v>
      </c>
      <c r="FN39" s="389">
        <v>0</v>
      </c>
      <c r="FO39" s="389">
        <v>0</v>
      </c>
      <c r="FP39" s="389">
        <v>0</v>
      </c>
      <c r="FQ39" s="389">
        <v>0</v>
      </c>
      <c r="FR39" s="417">
        <v>0</v>
      </c>
      <c r="FS39" s="389">
        <v>0</v>
      </c>
      <c r="FT39" s="389">
        <v>0</v>
      </c>
      <c r="FU39" s="389">
        <v>0</v>
      </c>
      <c r="FV39" s="389">
        <v>0</v>
      </c>
      <c r="FW39" s="389">
        <v>0</v>
      </c>
      <c r="FX39" s="417">
        <v>0</v>
      </c>
      <c r="FY39" s="393">
        <v>0</v>
      </c>
      <c r="FZ39" s="393">
        <v>0</v>
      </c>
      <c r="GA39" s="393">
        <v>0</v>
      </c>
      <c r="GB39" s="393">
        <v>0</v>
      </c>
      <c r="GC39" s="393">
        <v>0</v>
      </c>
      <c r="GD39" s="417">
        <v>0</v>
      </c>
      <c r="GE39" s="393">
        <v>0</v>
      </c>
      <c r="GF39" s="393">
        <v>0</v>
      </c>
      <c r="GG39" s="393">
        <v>0</v>
      </c>
      <c r="GH39" s="393">
        <v>0</v>
      </c>
      <c r="GI39" s="393">
        <v>0</v>
      </c>
      <c r="GJ39" s="392">
        <v>0</v>
      </c>
      <c r="GK39" s="389">
        <v>0</v>
      </c>
      <c r="GL39" s="389">
        <v>0</v>
      </c>
      <c r="GM39" s="389">
        <v>0</v>
      </c>
      <c r="GN39" s="389">
        <v>0</v>
      </c>
      <c r="GO39" s="389">
        <v>0</v>
      </c>
      <c r="GP39" s="418">
        <v>0</v>
      </c>
      <c r="GQ39" s="388">
        <v>0</v>
      </c>
      <c r="GR39" s="420">
        <v>0</v>
      </c>
      <c r="GS39" s="396">
        <v>0</v>
      </c>
      <c r="GT39" s="397">
        <v>0</v>
      </c>
      <c r="GU39" s="390">
        <v>0</v>
      </c>
      <c r="GV39" s="390">
        <v>0</v>
      </c>
      <c r="GW39" s="391">
        <v>0</v>
      </c>
      <c r="GX39" s="413">
        <v>0</v>
      </c>
      <c r="GY39" s="389">
        <v>0</v>
      </c>
      <c r="GZ39" s="389">
        <v>0</v>
      </c>
      <c r="HA39" s="389">
        <v>0</v>
      </c>
      <c r="HB39" s="389">
        <v>0</v>
      </c>
      <c r="HC39" s="417">
        <v>0</v>
      </c>
      <c r="HD39" s="389">
        <v>0</v>
      </c>
      <c r="HE39" s="389">
        <v>0</v>
      </c>
      <c r="HF39" s="389">
        <v>0</v>
      </c>
      <c r="HG39" s="389">
        <v>0</v>
      </c>
      <c r="HH39" s="417">
        <v>0</v>
      </c>
      <c r="HI39" s="389">
        <v>0</v>
      </c>
      <c r="HJ39" s="389">
        <v>0</v>
      </c>
      <c r="HK39" s="389">
        <v>0</v>
      </c>
      <c r="HL39" s="389">
        <v>0</v>
      </c>
      <c r="HM39" s="417">
        <v>0</v>
      </c>
      <c r="HN39" s="389">
        <v>0</v>
      </c>
      <c r="HO39" s="389">
        <v>0</v>
      </c>
      <c r="HP39" s="389">
        <v>0</v>
      </c>
      <c r="HQ39" s="389">
        <v>0</v>
      </c>
      <c r="HR39" s="392">
        <v>0</v>
      </c>
      <c r="HS39" s="393">
        <v>0</v>
      </c>
      <c r="HT39" s="393">
        <v>0</v>
      </c>
      <c r="HU39" s="393">
        <v>0</v>
      </c>
      <c r="HV39" s="393">
        <v>0</v>
      </c>
      <c r="HW39" s="417">
        <v>0</v>
      </c>
      <c r="HX39" s="414">
        <v>0</v>
      </c>
      <c r="HY39" s="415">
        <v>0</v>
      </c>
      <c r="HZ39" s="415">
        <v>0</v>
      </c>
      <c r="IA39" s="416">
        <v>0</v>
      </c>
      <c r="IB39" s="418">
        <v>0</v>
      </c>
      <c r="IC39" s="388">
        <v>0</v>
      </c>
      <c r="ID39" s="1470">
        <f t="shared" si="0"/>
        <v>0</v>
      </c>
      <c r="IE39" s="419">
        <v>0</v>
      </c>
      <c r="IF39" s="396">
        <v>0</v>
      </c>
      <c r="IG39" s="397">
        <v>0</v>
      </c>
      <c r="IH39" s="390">
        <v>0</v>
      </c>
      <c r="II39" s="390">
        <v>0</v>
      </c>
      <c r="IJ39" s="391">
        <v>0</v>
      </c>
      <c r="IK39" s="388">
        <v>0</v>
      </c>
      <c r="IL39" s="395">
        <v>0</v>
      </c>
      <c r="IM39" s="1468">
        <f t="shared" si="1"/>
        <v>0</v>
      </c>
      <c r="IN39" s="419">
        <v>0</v>
      </c>
      <c r="IO39" s="396">
        <v>0</v>
      </c>
      <c r="IP39" s="397">
        <v>0</v>
      </c>
      <c r="IQ39" s="390">
        <v>0</v>
      </c>
      <c r="IR39" s="390">
        <v>0</v>
      </c>
      <c r="IS39" s="391">
        <v>0</v>
      </c>
      <c r="IT39" s="391">
        <v>0</v>
      </c>
      <c r="IU39" s="388">
        <v>0</v>
      </c>
      <c r="IV39" s="395">
        <v>0</v>
      </c>
      <c r="IW39" s="1468">
        <f t="shared" si="2"/>
        <v>0</v>
      </c>
      <c r="IX39" s="419">
        <v>0</v>
      </c>
      <c r="IY39" s="396">
        <v>0</v>
      </c>
      <c r="IZ39" s="397">
        <v>0</v>
      </c>
      <c r="JA39" s="390">
        <v>0</v>
      </c>
      <c r="JB39" s="390">
        <v>0</v>
      </c>
      <c r="JC39" s="391">
        <v>0</v>
      </c>
      <c r="JD39" s="388">
        <v>0</v>
      </c>
      <c r="JE39" s="395">
        <v>0</v>
      </c>
      <c r="JF39" s="1468">
        <f t="shared" si="3"/>
        <v>0</v>
      </c>
      <c r="JG39" s="419">
        <v>0</v>
      </c>
      <c r="JH39" s="396">
        <v>0</v>
      </c>
      <c r="JI39" s="397">
        <v>0</v>
      </c>
      <c r="JJ39" s="390">
        <v>0</v>
      </c>
      <c r="JK39" s="390">
        <v>0</v>
      </c>
      <c r="JL39" s="391">
        <v>0</v>
      </c>
      <c r="JM39" s="388">
        <v>0</v>
      </c>
      <c r="JN39" s="395">
        <v>0</v>
      </c>
      <c r="JO39" s="388">
        <v>0</v>
      </c>
      <c r="JP39" s="388">
        <v>0</v>
      </c>
      <c r="JQ39" s="388">
        <v>0</v>
      </c>
      <c r="JR39" s="413">
        <v>0</v>
      </c>
      <c r="JS39" s="400">
        <v>0</v>
      </c>
    </row>
    <row r="40" spans="1:279" hidden="1" x14ac:dyDescent="0.35">
      <c r="A40" s="421" t="s">
        <v>314</v>
      </c>
      <c r="B40" s="421"/>
      <c r="C40" s="422"/>
      <c r="D40" s="423">
        <v>0</v>
      </c>
      <c r="E40" s="423">
        <v>0</v>
      </c>
      <c r="F40" s="424">
        <v>0</v>
      </c>
      <c r="G40" s="425">
        <v>0</v>
      </c>
      <c r="H40" s="425">
        <v>0</v>
      </c>
      <c r="I40" s="425">
        <v>0</v>
      </c>
      <c r="J40" s="426">
        <v>0</v>
      </c>
      <c r="K40" s="423">
        <v>0</v>
      </c>
      <c r="L40" s="424">
        <v>0</v>
      </c>
      <c r="M40" s="425">
        <v>0</v>
      </c>
      <c r="N40" s="425">
        <v>0</v>
      </c>
      <c r="O40" s="425">
        <v>0</v>
      </c>
      <c r="P40" s="426">
        <v>0</v>
      </c>
      <c r="Q40" s="423">
        <v>0</v>
      </c>
      <c r="R40" s="424">
        <v>0</v>
      </c>
      <c r="S40" s="425">
        <v>0</v>
      </c>
      <c r="T40" s="425">
        <v>0</v>
      </c>
      <c r="U40" s="425">
        <v>0</v>
      </c>
      <c r="V40" s="426">
        <v>0</v>
      </c>
      <c r="W40" s="423">
        <v>0</v>
      </c>
      <c r="X40" s="424">
        <v>0</v>
      </c>
      <c r="Y40" s="425">
        <v>0</v>
      </c>
      <c r="Z40" s="425">
        <v>0</v>
      </c>
      <c r="AA40" s="425">
        <v>0</v>
      </c>
      <c r="AB40" s="426">
        <v>0</v>
      </c>
      <c r="AC40" s="423">
        <v>0</v>
      </c>
      <c r="AD40" s="424">
        <v>0</v>
      </c>
      <c r="AE40" s="425">
        <v>0</v>
      </c>
      <c r="AF40" s="425">
        <v>0</v>
      </c>
      <c r="AG40" s="425">
        <v>0</v>
      </c>
      <c r="AH40" s="426">
        <v>0</v>
      </c>
      <c r="AI40" s="423">
        <v>0</v>
      </c>
      <c r="AJ40" s="424">
        <v>0</v>
      </c>
      <c r="AK40" s="425">
        <v>0</v>
      </c>
      <c r="AL40" s="425">
        <v>0</v>
      </c>
      <c r="AM40" s="425">
        <v>0</v>
      </c>
      <c r="AN40" s="426">
        <v>0</v>
      </c>
      <c r="AO40" s="423">
        <v>0</v>
      </c>
      <c r="AP40" s="424">
        <v>0</v>
      </c>
      <c r="AQ40" s="425">
        <v>0</v>
      </c>
      <c r="AR40" s="425">
        <v>0</v>
      </c>
      <c r="AS40" s="425">
        <v>0</v>
      </c>
      <c r="AT40" s="426">
        <v>0</v>
      </c>
      <c r="AU40" s="423">
        <v>0</v>
      </c>
      <c r="AV40" s="424">
        <v>0</v>
      </c>
      <c r="AW40" s="425">
        <v>0</v>
      </c>
      <c r="AX40" s="425">
        <v>0</v>
      </c>
      <c r="AY40" s="425">
        <v>0</v>
      </c>
      <c r="AZ40" s="426">
        <v>0</v>
      </c>
      <c r="BA40" s="423">
        <v>0</v>
      </c>
      <c r="BB40" s="424">
        <v>0</v>
      </c>
      <c r="BC40" s="425">
        <v>0</v>
      </c>
      <c r="BD40" s="425">
        <v>0</v>
      </c>
      <c r="BE40" s="425">
        <v>0</v>
      </c>
      <c r="BF40" s="426">
        <v>0</v>
      </c>
      <c r="BG40" s="423">
        <v>0</v>
      </c>
      <c r="BH40" s="424">
        <v>0</v>
      </c>
      <c r="BI40" s="425">
        <v>0</v>
      </c>
      <c r="BJ40" s="425">
        <v>0</v>
      </c>
      <c r="BK40" s="425">
        <v>0</v>
      </c>
      <c r="BL40" s="426">
        <v>0</v>
      </c>
      <c r="BM40" s="423">
        <v>0</v>
      </c>
      <c r="BN40" s="427">
        <v>0</v>
      </c>
      <c r="BO40" s="428">
        <v>0</v>
      </c>
      <c r="BP40" s="428">
        <v>0</v>
      </c>
      <c r="BQ40" s="429">
        <v>0</v>
      </c>
      <c r="BR40" s="425">
        <v>0</v>
      </c>
      <c r="BS40" s="425">
        <v>0</v>
      </c>
      <c r="BT40" s="430">
        <v>0</v>
      </c>
      <c r="BU40" s="423">
        <v>0</v>
      </c>
      <c r="BV40" s="424">
        <v>0</v>
      </c>
      <c r="BW40" s="425">
        <v>0</v>
      </c>
      <c r="BX40" s="425">
        <v>0</v>
      </c>
      <c r="BY40" s="426">
        <v>0</v>
      </c>
      <c r="BZ40" s="423">
        <v>0</v>
      </c>
      <c r="CA40" s="424">
        <v>0</v>
      </c>
      <c r="CB40" s="425">
        <v>0</v>
      </c>
      <c r="CC40" s="425">
        <v>0</v>
      </c>
      <c r="CD40" s="425">
        <v>0</v>
      </c>
      <c r="CE40" s="423">
        <v>0</v>
      </c>
      <c r="CF40" s="424">
        <v>0</v>
      </c>
      <c r="CG40" s="425">
        <v>0</v>
      </c>
      <c r="CH40" s="425">
        <v>0</v>
      </c>
      <c r="CI40" s="425">
        <v>0</v>
      </c>
      <c r="CJ40" s="423">
        <v>0</v>
      </c>
      <c r="CK40" s="424">
        <v>0</v>
      </c>
      <c r="CL40" s="425">
        <v>0</v>
      </c>
      <c r="CM40" s="425">
        <v>0</v>
      </c>
      <c r="CN40" s="425">
        <v>0</v>
      </c>
      <c r="CO40" s="423">
        <v>0</v>
      </c>
      <c r="CP40" s="424">
        <v>0</v>
      </c>
      <c r="CQ40" s="425">
        <v>0</v>
      </c>
      <c r="CR40" s="425">
        <v>0</v>
      </c>
      <c r="CS40" s="426">
        <v>0</v>
      </c>
      <c r="CT40" s="423">
        <v>0</v>
      </c>
      <c r="CU40" s="424">
        <v>0</v>
      </c>
      <c r="CV40" s="425">
        <v>0</v>
      </c>
      <c r="CW40" s="425">
        <v>0</v>
      </c>
      <c r="CX40" s="426">
        <v>0</v>
      </c>
      <c r="CY40" s="423">
        <v>0</v>
      </c>
      <c r="CZ40" s="427">
        <v>0</v>
      </c>
      <c r="DA40" s="431">
        <v>0</v>
      </c>
      <c r="DB40" s="428">
        <v>0</v>
      </c>
      <c r="DC40" s="429">
        <v>0</v>
      </c>
      <c r="DD40" s="425">
        <v>0</v>
      </c>
      <c r="DE40" s="425">
        <v>0</v>
      </c>
      <c r="DF40" s="430">
        <v>0</v>
      </c>
      <c r="DG40" s="423">
        <v>0</v>
      </c>
      <c r="DH40" s="424">
        <v>0</v>
      </c>
      <c r="DI40" s="425">
        <v>0</v>
      </c>
      <c r="DJ40" s="425">
        <v>0</v>
      </c>
      <c r="DK40" s="426">
        <v>0</v>
      </c>
      <c r="DL40" s="423">
        <v>0</v>
      </c>
      <c r="DM40" s="424">
        <v>0</v>
      </c>
      <c r="DN40" s="425">
        <v>0</v>
      </c>
      <c r="DO40" s="425">
        <v>0</v>
      </c>
      <c r="DP40" s="425">
        <v>0</v>
      </c>
      <c r="DQ40" s="423">
        <v>0</v>
      </c>
      <c r="DR40" s="424">
        <v>0</v>
      </c>
      <c r="DS40" s="425">
        <v>0</v>
      </c>
      <c r="DT40" s="425">
        <v>0</v>
      </c>
      <c r="DU40" s="425">
        <v>0</v>
      </c>
      <c r="DV40" s="423">
        <v>0</v>
      </c>
      <c r="DW40" s="424">
        <v>0</v>
      </c>
      <c r="DX40" s="425">
        <v>0</v>
      </c>
      <c r="DY40" s="425">
        <v>0</v>
      </c>
      <c r="DZ40" s="425">
        <v>0</v>
      </c>
      <c r="EA40" s="423">
        <v>0</v>
      </c>
      <c r="EB40" s="424">
        <v>0</v>
      </c>
      <c r="EC40" s="425">
        <v>0</v>
      </c>
      <c r="ED40" s="425">
        <v>0</v>
      </c>
      <c r="EE40" s="426">
        <v>0</v>
      </c>
      <c r="EF40" s="423">
        <v>0</v>
      </c>
      <c r="EG40" s="424">
        <v>0</v>
      </c>
      <c r="EH40" s="425">
        <v>0</v>
      </c>
      <c r="EI40" s="425">
        <v>0</v>
      </c>
      <c r="EJ40" s="426">
        <v>0</v>
      </c>
      <c r="EK40" s="423">
        <v>0</v>
      </c>
      <c r="EL40" s="431">
        <v>0</v>
      </c>
      <c r="EM40" s="423">
        <v>0</v>
      </c>
      <c r="EN40" s="423">
        <v>0</v>
      </c>
      <c r="EO40" s="424">
        <v>0</v>
      </c>
      <c r="EP40" s="425">
        <v>0</v>
      </c>
      <c r="EQ40" s="425">
        <v>0</v>
      </c>
      <c r="ER40" s="425">
        <v>0</v>
      </c>
      <c r="ES40" s="426">
        <v>0</v>
      </c>
      <c r="ET40" s="423">
        <v>0</v>
      </c>
      <c r="EU40" s="424">
        <v>0</v>
      </c>
      <c r="EV40" s="425">
        <v>0</v>
      </c>
      <c r="EW40" s="425">
        <v>0</v>
      </c>
      <c r="EX40" s="425">
        <v>0</v>
      </c>
      <c r="EY40" s="426">
        <v>0</v>
      </c>
      <c r="EZ40" s="423">
        <v>0</v>
      </c>
      <c r="FA40" s="424">
        <v>0</v>
      </c>
      <c r="FB40" s="425">
        <v>0</v>
      </c>
      <c r="FC40" s="425">
        <v>0</v>
      </c>
      <c r="FD40" s="425">
        <v>0</v>
      </c>
      <c r="FE40" s="426">
        <v>0</v>
      </c>
      <c r="FF40" s="423">
        <v>0</v>
      </c>
      <c r="FG40" s="424">
        <v>0</v>
      </c>
      <c r="FH40" s="425">
        <v>0</v>
      </c>
      <c r="FI40" s="425">
        <v>0</v>
      </c>
      <c r="FJ40" s="425">
        <v>0</v>
      </c>
      <c r="FK40" s="426">
        <v>0</v>
      </c>
      <c r="FL40" s="423">
        <v>0</v>
      </c>
      <c r="FM40" s="424">
        <v>0</v>
      </c>
      <c r="FN40" s="425">
        <v>0</v>
      </c>
      <c r="FO40" s="425">
        <v>0</v>
      </c>
      <c r="FP40" s="425">
        <v>0</v>
      </c>
      <c r="FQ40" s="426">
        <v>0</v>
      </c>
      <c r="FR40" s="423">
        <v>0</v>
      </c>
      <c r="FS40" s="424">
        <v>0</v>
      </c>
      <c r="FT40" s="425">
        <v>0</v>
      </c>
      <c r="FU40" s="425">
        <v>0</v>
      </c>
      <c r="FV40" s="425">
        <v>0</v>
      </c>
      <c r="FW40" s="426">
        <v>0</v>
      </c>
      <c r="FX40" s="423">
        <v>0</v>
      </c>
      <c r="FY40" s="424">
        <v>0</v>
      </c>
      <c r="FZ40" s="425">
        <v>0</v>
      </c>
      <c r="GA40" s="425">
        <v>0</v>
      </c>
      <c r="GB40" s="425">
        <v>0</v>
      </c>
      <c r="GC40" s="426">
        <v>0</v>
      </c>
      <c r="GD40" s="423">
        <v>0</v>
      </c>
      <c r="GE40" s="424">
        <v>0</v>
      </c>
      <c r="GF40" s="425">
        <v>0</v>
      </c>
      <c r="GG40" s="425">
        <v>0</v>
      </c>
      <c r="GH40" s="425">
        <v>0</v>
      </c>
      <c r="GI40" s="426">
        <v>0</v>
      </c>
      <c r="GJ40" s="423">
        <v>0</v>
      </c>
      <c r="GK40" s="424">
        <v>0</v>
      </c>
      <c r="GL40" s="425">
        <v>0</v>
      </c>
      <c r="GM40" s="425">
        <v>0</v>
      </c>
      <c r="GN40" s="425">
        <v>0</v>
      </c>
      <c r="GO40" s="426">
        <v>0</v>
      </c>
      <c r="GP40" s="423">
        <v>0</v>
      </c>
      <c r="GQ40" s="423">
        <v>0</v>
      </c>
      <c r="GR40" s="431">
        <v>0</v>
      </c>
      <c r="GS40" s="428">
        <v>0</v>
      </c>
      <c r="GT40" s="429">
        <v>0</v>
      </c>
      <c r="GU40" s="425">
        <v>0</v>
      </c>
      <c r="GV40" s="425">
        <v>0</v>
      </c>
      <c r="GW40" s="426">
        <v>0</v>
      </c>
      <c r="GX40" s="423">
        <v>0</v>
      </c>
      <c r="GY40" s="424">
        <v>0</v>
      </c>
      <c r="GZ40" s="425">
        <v>0</v>
      </c>
      <c r="HA40" s="425">
        <v>0</v>
      </c>
      <c r="HB40" s="426">
        <v>0</v>
      </c>
      <c r="HC40" s="423">
        <v>0</v>
      </c>
      <c r="HD40" s="424">
        <v>0</v>
      </c>
      <c r="HE40" s="425">
        <v>0</v>
      </c>
      <c r="HF40" s="425">
        <v>0</v>
      </c>
      <c r="HG40" s="425">
        <v>0</v>
      </c>
      <c r="HH40" s="423">
        <v>0</v>
      </c>
      <c r="HI40" s="424">
        <v>0</v>
      </c>
      <c r="HJ40" s="425">
        <v>0</v>
      </c>
      <c r="HK40" s="425">
        <v>0</v>
      </c>
      <c r="HL40" s="425">
        <v>0</v>
      </c>
      <c r="HM40" s="423">
        <v>0</v>
      </c>
      <c r="HN40" s="424">
        <v>0</v>
      </c>
      <c r="HO40" s="425">
        <v>0</v>
      </c>
      <c r="HP40" s="425">
        <v>0</v>
      </c>
      <c r="HQ40" s="425">
        <v>0</v>
      </c>
      <c r="HR40" s="423">
        <v>0</v>
      </c>
      <c r="HS40" s="424">
        <v>0</v>
      </c>
      <c r="HT40" s="425">
        <v>0</v>
      </c>
      <c r="HU40" s="425">
        <v>0</v>
      </c>
      <c r="HV40" s="426">
        <v>0</v>
      </c>
      <c r="HW40" s="423">
        <v>0</v>
      </c>
      <c r="HX40" s="424">
        <v>0</v>
      </c>
      <c r="HY40" s="425">
        <v>0</v>
      </c>
      <c r="HZ40" s="425">
        <v>0</v>
      </c>
      <c r="IA40" s="426">
        <v>0</v>
      </c>
      <c r="IB40" s="423">
        <v>0</v>
      </c>
      <c r="IC40" s="423">
        <v>0</v>
      </c>
      <c r="ID40" s="428">
        <f t="shared" si="0"/>
        <v>0</v>
      </c>
      <c r="IE40" s="428">
        <v>0</v>
      </c>
      <c r="IF40" s="428">
        <v>0</v>
      </c>
      <c r="IG40" s="429">
        <v>0</v>
      </c>
      <c r="IH40" s="425">
        <v>0</v>
      </c>
      <c r="II40" s="425">
        <v>0</v>
      </c>
      <c r="IJ40" s="426">
        <v>0</v>
      </c>
      <c r="IK40" s="423">
        <v>0</v>
      </c>
      <c r="IL40" s="423">
        <v>0</v>
      </c>
      <c r="IM40" s="428">
        <f t="shared" si="1"/>
        <v>0</v>
      </c>
      <c r="IN40" s="428">
        <v>0</v>
      </c>
      <c r="IO40" s="428">
        <v>0</v>
      </c>
      <c r="IP40" s="429">
        <v>0</v>
      </c>
      <c r="IQ40" s="425">
        <v>0</v>
      </c>
      <c r="IR40" s="425">
        <v>0</v>
      </c>
      <c r="IS40" s="426">
        <v>0</v>
      </c>
      <c r="IT40" s="426">
        <v>0</v>
      </c>
      <c r="IU40" s="423">
        <v>0</v>
      </c>
      <c r="IV40" s="423">
        <v>0</v>
      </c>
      <c r="IW40" s="428">
        <f t="shared" si="2"/>
        <v>0</v>
      </c>
      <c r="IX40" s="428">
        <v>0</v>
      </c>
      <c r="IY40" s="428">
        <v>0</v>
      </c>
      <c r="IZ40" s="429">
        <v>0</v>
      </c>
      <c r="JA40" s="425">
        <v>0</v>
      </c>
      <c r="JB40" s="425">
        <v>0</v>
      </c>
      <c r="JC40" s="426">
        <v>0</v>
      </c>
      <c r="JD40" s="423">
        <v>0</v>
      </c>
      <c r="JE40" s="423">
        <v>0</v>
      </c>
      <c r="JF40" s="428">
        <f t="shared" si="3"/>
        <v>0</v>
      </c>
      <c r="JG40" s="428">
        <v>0</v>
      </c>
      <c r="JH40" s="428">
        <v>0</v>
      </c>
      <c r="JI40" s="429">
        <v>0</v>
      </c>
      <c r="JJ40" s="425">
        <v>0</v>
      </c>
      <c r="JK40" s="425">
        <v>0</v>
      </c>
      <c r="JL40" s="426">
        <v>0</v>
      </c>
      <c r="JM40" s="423">
        <v>0</v>
      </c>
      <c r="JN40" s="423">
        <v>0</v>
      </c>
      <c r="JO40" s="423">
        <v>0</v>
      </c>
      <c r="JP40" s="423">
        <v>0</v>
      </c>
      <c r="JQ40" s="423">
        <v>0</v>
      </c>
      <c r="JR40" s="423">
        <v>0</v>
      </c>
      <c r="JS40" s="400">
        <v>0</v>
      </c>
    </row>
    <row r="41" spans="1:279" hidden="1" x14ac:dyDescent="0.35">
      <c r="A41" s="386" t="s">
        <v>170</v>
      </c>
      <c r="B41" s="386">
        <v>1</v>
      </c>
      <c r="C41" s="387" t="s">
        <v>32</v>
      </c>
      <c r="D41" s="388">
        <v>0</v>
      </c>
      <c r="E41" s="388">
        <v>0</v>
      </c>
      <c r="F41" s="389">
        <v>0</v>
      </c>
      <c r="G41" s="390">
        <v>0</v>
      </c>
      <c r="H41" s="390">
        <v>0</v>
      </c>
      <c r="I41" s="390">
        <v>0</v>
      </c>
      <c r="J41" s="391">
        <v>0</v>
      </c>
      <c r="K41" s="388">
        <v>0</v>
      </c>
      <c r="L41" s="389">
        <v>0</v>
      </c>
      <c r="M41" s="390">
        <v>0</v>
      </c>
      <c r="N41" s="390">
        <v>0</v>
      </c>
      <c r="O41" s="390">
        <v>0</v>
      </c>
      <c r="P41" s="391">
        <v>0</v>
      </c>
      <c r="Q41" s="388">
        <v>0</v>
      </c>
      <c r="R41" s="389">
        <v>0</v>
      </c>
      <c r="S41" s="390">
        <v>0</v>
      </c>
      <c r="T41" s="390">
        <v>0</v>
      </c>
      <c r="U41" s="390">
        <v>0</v>
      </c>
      <c r="V41" s="391">
        <v>0</v>
      </c>
      <c r="W41" s="388">
        <v>0</v>
      </c>
      <c r="X41" s="389">
        <v>0</v>
      </c>
      <c r="Y41" s="389">
        <v>0</v>
      </c>
      <c r="Z41" s="389">
        <v>0</v>
      </c>
      <c r="AA41" s="389">
        <v>0</v>
      </c>
      <c r="AB41" s="389">
        <v>0</v>
      </c>
      <c r="AC41" s="392">
        <v>0</v>
      </c>
      <c r="AD41" s="389">
        <v>0</v>
      </c>
      <c r="AE41" s="389">
        <v>0</v>
      </c>
      <c r="AF41" s="389">
        <v>0</v>
      </c>
      <c r="AG41" s="389">
        <v>0</v>
      </c>
      <c r="AH41" s="389">
        <v>0</v>
      </c>
      <c r="AI41" s="392">
        <v>0</v>
      </c>
      <c r="AJ41" s="389">
        <v>0</v>
      </c>
      <c r="AK41" s="389">
        <v>0</v>
      </c>
      <c r="AL41" s="389">
        <v>0</v>
      </c>
      <c r="AM41" s="389">
        <v>0</v>
      </c>
      <c r="AN41" s="389">
        <v>0</v>
      </c>
      <c r="AO41" s="392">
        <v>0</v>
      </c>
      <c r="AP41" s="393">
        <v>0</v>
      </c>
      <c r="AQ41" s="393">
        <v>0</v>
      </c>
      <c r="AR41" s="393">
        <v>0</v>
      </c>
      <c r="AS41" s="393">
        <v>0</v>
      </c>
      <c r="AT41" s="393">
        <v>0</v>
      </c>
      <c r="AU41" s="392">
        <v>0</v>
      </c>
      <c r="AV41" s="393">
        <v>0</v>
      </c>
      <c r="AW41" s="393">
        <v>0</v>
      </c>
      <c r="AX41" s="393">
        <v>0</v>
      </c>
      <c r="AY41" s="393">
        <v>0</v>
      </c>
      <c r="AZ41" s="393">
        <v>0</v>
      </c>
      <c r="BA41" s="392">
        <v>0</v>
      </c>
      <c r="BB41" s="393">
        <v>0</v>
      </c>
      <c r="BC41" s="393">
        <v>0</v>
      </c>
      <c r="BD41" s="393">
        <v>0</v>
      </c>
      <c r="BE41" s="393">
        <v>0</v>
      </c>
      <c r="BF41" s="393">
        <v>0</v>
      </c>
      <c r="BG41" s="392">
        <v>0</v>
      </c>
      <c r="BH41" s="389">
        <v>0</v>
      </c>
      <c r="BI41" s="389">
        <v>0</v>
      </c>
      <c r="BJ41" s="389">
        <v>0</v>
      </c>
      <c r="BK41" s="389">
        <v>0</v>
      </c>
      <c r="BL41" s="389">
        <v>0</v>
      </c>
      <c r="BM41" s="394">
        <v>0</v>
      </c>
      <c r="BN41" s="395">
        <v>0</v>
      </c>
      <c r="BO41" s="396">
        <v>0</v>
      </c>
      <c r="BP41" s="396">
        <v>0</v>
      </c>
      <c r="BQ41" s="397">
        <v>0</v>
      </c>
      <c r="BR41" s="390">
        <v>0</v>
      </c>
      <c r="BS41" s="390">
        <v>0</v>
      </c>
      <c r="BT41" s="398">
        <v>0</v>
      </c>
      <c r="BU41" s="388">
        <v>0</v>
      </c>
      <c r="BV41" s="389">
        <v>0</v>
      </c>
      <c r="BW41" s="389">
        <v>0</v>
      </c>
      <c r="BX41" s="389">
        <v>0</v>
      </c>
      <c r="BY41" s="389">
        <v>0</v>
      </c>
      <c r="BZ41" s="392">
        <v>0</v>
      </c>
      <c r="CA41" s="389">
        <v>0</v>
      </c>
      <c r="CB41" s="389">
        <v>0</v>
      </c>
      <c r="CC41" s="389">
        <v>0</v>
      </c>
      <c r="CD41" s="389">
        <v>0</v>
      </c>
      <c r="CE41" s="392">
        <v>0</v>
      </c>
      <c r="CF41" s="389">
        <v>0</v>
      </c>
      <c r="CG41" s="389">
        <v>0</v>
      </c>
      <c r="CH41" s="389">
        <v>0</v>
      </c>
      <c r="CI41" s="389">
        <v>0</v>
      </c>
      <c r="CJ41" s="392">
        <v>0</v>
      </c>
      <c r="CK41" s="393">
        <v>0</v>
      </c>
      <c r="CL41" s="393">
        <v>0</v>
      </c>
      <c r="CM41" s="393">
        <v>0</v>
      </c>
      <c r="CN41" s="393">
        <v>0</v>
      </c>
      <c r="CO41" s="392">
        <v>0</v>
      </c>
      <c r="CP41" s="393">
        <v>0</v>
      </c>
      <c r="CQ41" s="393">
        <v>0</v>
      </c>
      <c r="CR41" s="393">
        <v>0</v>
      </c>
      <c r="CS41" s="393">
        <v>0</v>
      </c>
      <c r="CT41" s="392">
        <v>0</v>
      </c>
      <c r="CU41" s="389">
        <v>0</v>
      </c>
      <c r="CV41" s="390">
        <v>0</v>
      </c>
      <c r="CW41" s="390">
        <v>0</v>
      </c>
      <c r="CX41" s="391">
        <v>0</v>
      </c>
      <c r="CY41" s="394">
        <v>0</v>
      </c>
      <c r="CZ41" s="395">
        <v>0</v>
      </c>
      <c r="DA41" s="399">
        <v>0</v>
      </c>
      <c r="DB41" s="396">
        <v>0</v>
      </c>
      <c r="DC41" s="397">
        <v>0</v>
      </c>
      <c r="DD41" s="390">
        <v>0</v>
      </c>
      <c r="DE41" s="390">
        <v>0</v>
      </c>
      <c r="DF41" s="398">
        <v>0</v>
      </c>
      <c r="DG41" s="388">
        <v>0</v>
      </c>
      <c r="DH41" s="389">
        <v>0</v>
      </c>
      <c r="DI41" s="389">
        <v>0</v>
      </c>
      <c r="DJ41" s="389">
        <v>0</v>
      </c>
      <c r="DK41" s="389">
        <v>0</v>
      </c>
      <c r="DL41" s="392">
        <v>0</v>
      </c>
      <c r="DM41" s="389">
        <v>0</v>
      </c>
      <c r="DN41" s="389">
        <v>0</v>
      </c>
      <c r="DO41" s="389">
        <v>0</v>
      </c>
      <c r="DP41" s="389">
        <v>0</v>
      </c>
      <c r="DQ41" s="392">
        <v>0</v>
      </c>
      <c r="DR41" s="389">
        <v>0</v>
      </c>
      <c r="DS41" s="389">
        <v>0</v>
      </c>
      <c r="DT41" s="389">
        <v>0</v>
      </c>
      <c r="DU41" s="389">
        <v>0</v>
      </c>
      <c r="DV41" s="392">
        <v>0</v>
      </c>
      <c r="DW41" s="389">
        <v>0</v>
      </c>
      <c r="DX41" s="389">
        <v>0</v>
      </c>
      <c r="DY41" s="389">
        <v>0</v>
      </c>
      <c r="DZ41" s="389">
        <v>0</v>
      </c>
      <c r="EA41" s="392">
        <v>0</v>
      </c>
      <c r="EB41" s="393">
        <v>0</v>
      </c>
      <c r="EC41" s="393">
        <v>0</v>
      </c>
      <c r="ED41" s="393">
        <v>0</v>
      </c>
      <c r="EE41" s="393">
        <v>0</v>
      </c>
      <c r="EF41" s="392">
        <v>0</v>
      </c>
      <c r="EG41" s="389">
        <v>0</v>
      </c>
      <c r="EH41" s="390">
        <v>0</v>
      </c>
      <c r="EI41" s="390">
        <v>0</v>
      </c>
      <c r="EJ41" s="391">
        <v>0</v>
      </c>
      <c r="EK41" s="394">
        <v>0</v>
      </c>
      <c r="EL41" s="395">
        <v>0</v>
      </c>
      <c r="EM41" s="388">
        <v>0</v>
      </c>
      <c r="EN41" s="388">
        <v>0</v>
      </c>
      <c r="EO41" s="389">
        <v>0</v>
      </c>
      <c r="EP41" s="390">
        <v>0</v>
      </c>
      <c r="EQ41" s="390">
        <v>0</v>
      </c>
      <c r="ER41" s="390">
        <v>0</v>
      </c>
      <c r="ES41" s="391">
        <v>0</v>
      </c>
      <c r="ET41" s="388">
        <v>0</v>
      </c>
      <c r="EU41" s="389">
        <v>0</v>
      </c>
      <c r="EV41" s="390">
        <v>0</v>
      </c>
      <c r="EW41" s="390">
        <v>0</v>
      </c>
      <c r="EX41" s="390">
        <v>0</v>
      </c>
      <c r="EY41" s="391">
        <v>0</v>
      </c>
      <c r="EZ41" s="388">
        <v>0</v>
      </c>
      <c r="FA41" s="389">
        <v>0</v>
      </c>
      <c r="FB41" s="390">
        <v>0</v>
      </c>
      <c r="FC41" s="390">
        <v>0</v>
      </c>
      <c r="FD41" s="390">
        <v>0</v>
      </c>
      <c r="FE41" s="391">
        <v>0</v>
      </c>
      <c r="FF41" s="388">
        <v>0</v>
      </c>
      <c r="FG41" s="389">
        <v>0</v>
      </c>
      <c r="FH41" s="389">
        <v>0</v>
      </c>
      <c r="FI41" s="389">
        <v>0</v>
      </c>
      <c r="FJ41" s="389">
        <v>0</v>
      </c>
      <c r="FK41" s="389">
        <v>0</v>
      </c>
      <c r="FL41" s="392">
        <v>0</v>
      </c>
      <c r="FM41" s="389">
        <v>0</v>
      </c>
      <c r="FN41" s="389">
        <v>0</v>
      </c>
      <c r="FO41" s="389">
        <v>0</v>
      </c>
      <c r="FP41" s="389">
        <v>0</v>
      </c>
      <c r="FQ41" s="389">
        <v>0</v>
      </c>
      <c r="FR41" s="392">
        <v>0</v>
      </c>
      <c r="FS41" s="389">
        <v>0</v>
      </c>
      <c r="FT41" s="389">
        <v>0</v>
      </c>
      <c r="FU41" s="389">
        <v>0</v>
      </c>
      <c r="FV41" s="389">
        <v>0</v>
      </c>
      <c r="FW41" s="389">
        <v>0</v>
      </c>
      <c r="FX41" s="392">
        <v>0</v>
      </c>
      <c r="FY41" s="393">
        <v>0</v>
      </c>
      <c r="FZ41" s="393">
        <v>0</v>
      </c>
      <c r="GA41" s="393">
        <v>0</v>
      </c>
      <c r="GB41" s="393">
        <v>0</v>
      </c>
      <c r="GC41" s="393">
        <v>0</v>
      </c>
      <c r="GD41" s="392">
        <v>0</v>
      </c>
      <c r="GE41" s="393">
        <v>0</v>
      </c>
      <c r="GF41" s="393">
        <v>0</v>
      </c>
      <c r="GG41" s="393">
        <v>0</v>
      </c>
      <c r="GH41" s="393">
        <v>0</v>
      </c>
      <c r="GI41" s="393">
        <v>0</v>
      </c>
      <c r="GJ41" s="392">
        <v>0</v>
      </c>
      <c r="GK41" s="389">
        <v>0</v>
      </c>
      <c r="GL41" s="389">
        <v>0</v>
      </c>
      <c r="GM41" s="389">
        <v>0</v>
      </c>
      <c r="GN41" s="389">
        <v>0</v>
      </c>
      <c r="GO41" s="389">
        <v>0</v>
      </c>
      <c r="GP41" s="394">
        <v>0</v>
      </c>
      <c r="GQ41" s="388">
        <v>0</v>
      </c>
      <c r="GR41" s="399">
        <v>0</v>
      </c>
      <c r="GS41" s="396">
        <v>0</v>
      </c>
      <c r="GT41" s="397">
        <v>0</v>
      </c>
      <c r="GU41" s="390">
        <v>0</v>
      </c>
      <c r="GV41" s="390">
        <v>0</v>
      </c>
      <c r="GW41" s="391">
        <v>0</v>
      </c>
      <c r="GX41" s="388">
        <v>0</v>
      </c>
      <c r="GY41" s="389">
        <v>0</v>
      </c>
      <c r="GZ41" s="389">
        <v>0</v>
      </c>
      <c r="HA41" s="389">
        <v>0</v>
      </c>
      <c r="HB41" s="389">
        <v>0</v>
      </c>
      <c r="HC41" s="392">
        <v>0</v>
      </c>
      <c r="HD41" s="389">
        <v>0</v>
      </c>
      <c r="HE41" s="389">
        <v>0</v>
      </c>
      <c r="HF41" s="389">
        <v>0</v>
      </c>
      <c r="HG41" s="389">
        <v>0</v>
      </c>
      <c r="HH41" s="392">
        <v>0</v>
      </c>
      <c r="HI41" s="389">
        <v>0</v>
      </c>
      <c r="HJ41" s="389">
        <v>0</v>
      </c>
      <c r="HK41" s="389">
        <v>0</v>
      </c>
      <c r="HL41" s="389">
        <v>0</v>
      </c>
      <c r="HM41" s="392">
        <v>0</v>
      </c>
      <c r="HN41" s="389">
        <v>0</v>
      </c>
      <c r="HO41" s="389">
        <v>0</v>
      </c>
      <c r="HP41" s="389">
        <v>0</v>
      </c>
      <c r="HQ41" s="389">
        <v>0</v>
      </c>
      <c r="HR41" s="392">
        <v>0</v>
      </c>
      <c r="HS41" s="393">
        <v>0</v>
      </c>
      <c r="HT41" s="393">
        <v>0</v>
      </c>
      <c r="HU41" s="393">
        <v>0</v>
      </c>
      <c r="HV41" s="393">
        <v>0</v>
      </c>
      <c r="HW41" s="392">
        <v>0</v>
      </c>
      <c r="HX41" s="389">
        <v>0</v>
      </c>
      <c r="HY41" s="390">
        <v>0</v>
      </c>
      <c r="HZ41" s="390">
        <v>0</v>
      </c>
      <c r="IA41" s="391">
        <v>0</v>
      </c>
      <c r="IB41" s="394">
        <v>0</v>
      </c>
      <c r="IC41" s="388">
        <v>0</v>
      </c>
      <c r="ID41" s="396">
        <f t="shared" si="0"/>
        <v>0</v>
      </c>
      <c r="IE41" s="396">
        <v>0</v>
      </c>
      <c r="IF41" s="396">
        <v>0</v>
      </c>
      <c r="IG41" s="397">
        <v>0</v>
      </c>
      <c r="IH41" s="390">
        <v>0</v>
      </c>
      <c r="II41" s="390">
        <v>0</v>
      </c>
      <c r="IJ41" s="391">
        <v>0</v>
      </c>
      <c r="IK41" s="388">
        <v>0</v>
      </c>
      <c r="IL41" s="395">
        <v>0</v>
      </c>
      <c r="IM41" s="399">
        <f t="shared" si="1"/>
        <v>0</v>
      </c>
      <c r="IN41" s="396">
        <v>0</v>
      </c>
      <c r="IO41" s="396">
        <v>0</v>
      </c>
      <c r="IP41" s="397">
        <v>0</v>
      </c>
      <c r="IQ41" s="390">
        <v>0</v>
      </c>
      <c r="IR41" s="390">
        <v>0</v>
      </c>
      <c r="IS41" s="391">
        <v>0</v>
      </c>
      <c r="IT41" s="391">
        <v>0</v>
      </c>
      <c r="IU41" s="388">
        <v>0</v>
      </c>
      <c r="IV41" s="395">
        <v>0</v>
      </c>
      <c r="IW41" s="399">
        <f t="shared" si="2"/>
        <v>0</v>
      </c>
      <c r="IX41" s="396">
        <v>0</v>
      </c>
      <c r="IY41" s="396">
        <v>0</v>
      </c>
      <c r="IZ41" s="397">
        <v>0</v>
      </c>
      <c r="JA41" s="390">
        <v>0</v>
      </c>
      <c r="JB41" s="390">
        <v>0</v>
      </c>
      <c r="JC41" s="391">
        <v>0</v>
      </c>
      <c r="JD41" s="388">
        <v>0</v>
      </c>
      <c r="JE41" s="395">
        <v>0</v>
      </c>
      <c r="JF41" s="399">
        <f t="shared" si="3"/>
        <v>0</v>
      </c>
      <c r="JG41" s="396">
        <v>0</v>
      </c>
      <c r="JH41" s="396">
        <v>0</v>
      </c>
      <c r="JI41" s="397">
        <v>0</v>
      </c>
      <c r="JJ41" s="390">
        <v>0</v>
      </c>
      <c r="JK41" s="390">
        <v>0</v>
      </c>
      <c r="JL41" s="391">
        <v>0</v>
      </c>
      <c r="JM41" s="388">
        <v>0</v>
      </c>
      <c r="JN41" s="395">
        <v>0</v>
      </c>
      <c r="JO41" s="388">
        <v>0</v>
      </c>
      <c r="JP41" s="388">
        <v>0</v>
      </c>
      <c r="JQ41" s="388">
        <v>0</v>
      </c>
      <c r="JR41" s="388">
        <v>0</v>
      </c>
      <c r="JS41" s="400">
        <v>0</v>
      </c>
    </row>
    <row r="42" spans="1:279" x14ac:dyDescent="0.35">
      <c r="A42" s="433" t="s">
        <v>170</v>
      </c>
      <c r="B42" s="386">
        <v>1</v>
      </c>
      <c r="C42" s="402" t="s">
        <v>157</v>
      </c>
      <c r="D42" s="403">
        <v>0</v>
      </c>
      <c r="E42" s="388">
        <v>0</v>
      </c>
      <c r="F42" s="404">
        <v>4656</v>
      </c>
      <c r="G42" s="405">
        <v>1026</v>
      </c>
      <c r="H42" s="405">
        <v>0</v>
      </c>
      <c r="I42" s="405">
        <v>0</v>
      </c>
      <c r="J42" s="393">
        <v>1884</v>
      </c>
      <c r="K42" s="403">
        <v>7566</v>
      </c>
      <c r="L42" s="404">
        <v>0</v>
      </c>
      <c r="M42" s="405">
        <v>0</v>
      </c>
      <c r="N42" s="405">
        <v>0</v>
      </c>
      <c r="O42" s="405">
        <v>0</v>
      </c>
      <c r="P42" s="393">
        <v>0</v>
      </c>
      <c r="Q42" s="403">
        <v>0</v>
      </c>
      <c r="R42" s="404">
        <v>4656</v>
      </c>
      <c r="S42" s="405">
        <v>1026</v>
      </c>
      <c r="T42" s="405">
        <v>0</v>
      </c>
      <c r="U42" s="405">
        <v>0</v>
      </c>
      <c r="V42" s="393">
        <v>1884</v>
      </c>
      <c r="W42" s="403">
        <v>7566</v>
      </c>
      <c r="X42" s="389">
        <v>0</v>
      </c>
      <c r="Y42" s="389">
        <v>0</v>
      </c>
      <c r="Z42" s="389">
        <v>0</v>
      </c>
      <c r="AA42" s="389">
        <v>0</v>
      </c>
      <c r="AB42" s="389">
        <v>0</v>
      </c>
      <c r="AC42" s="406">
        <v>0</v>
      </c>
      <c r="AD42" s="389">
        <v>4563</v>
      </c>
      <c r="AE42" s="389">
        <v>427</v>
      </c>
      <c r="AF42" s="389">
        <v>0</v>
      </c>
      <c r="AG42" s="389">
        <v>0</v>
      </c>
      <c r="AH42" s="389">
        <v>0</v>
      </c>
      <c r="AI42" s="406">
        <v>4990</v>
      </c>
      <c r="AJ42" s="389">
        <v>93</v>
      </c>
      <c r="AK42" s="389">
        <v>599</v>
      </c>
      <c r="AL42" s="389">
        <v>0</v>
      </c>
      <c r="AM42" s="389">
        <v>0</v>
      </c>
      <c r="AN42" s="389">
        <v>1884</v>
      </c>
      <c r="AO42" s="406">
        <v>2576</v>
      </c>
      <c r="AP42" s="393">
        <v>0</v>
      </c>
      <c r="AQ42" s="393">
        <v>0</v>
      </c>
      <c r="AR42" s="393">
        <v>0</v>
      </c>
      <c r="AS42" s="393">
        <v>0</v>
      </c>
      <c r="AT42" s="393">
        <v>0</v>
      </c>
      <c r="AU42" s="406">
        <v>0</v>
      </c>
      <c r="AV42" s="393">
        <v>0</v>
      </c>
      <c r="AW42" s="393">
        <v>0</v>
      </c>
      <c r="AX42" s="393">
        <v>0</v>
      </c>
      <c r="AY42" s="393">
        <v>0</v>
      </c>
      <c r="AZ42" s="393">
        <v>0</v>
      </c>
      <c r="BA42" s="392">
        <v>0</v>
      </c>
      <c r="BB42" s="393">
        <v>0</v>
      </c>
      <c r="BC42" s="393">
        <v>0</v>
      </c>
      <c r="BD42" s="393">
        <v>0</v>
      </c>
      <c r="BE42" s="393">
        <v>0</v>
      </c>
      <c r="BF42" s="393">
        <v>0</v>
      </c>
      <c r="BG42" s="392">
        <v>0</v>
      </c>
      <c r="BH42" s="389">
        <v>0</v>
      </c>
      <c r="BI42" s="389">
        <v>0</v>
      </c>
      <c r="BJ42" s="389">
        <v>0</v>
      </c>
      <c r="BK42" s="389">
        <v>0</v>
      </c>
      <c r="BL42" s="389">
        <v>0</v>
      </c>
      <c r="BM42" s="407">
        <v>0</v>
      </c>
      <c r="BN42" s="395">
        <v>0</v>
      </c>
      <c r="BO42" s="408">
        <v>0</v>
      </c>
      <c r="BP42" s="396">
        <v>0</v>
      </c>
      <c r="BQ42" s="397">
        <v>15642</v>
      </c>
      <c r="BR42" s="390">
        <v>8778</v>
      </c>
      <c r="BS42" s="390">
        <v>1224</v>
      </c>
      <c r="BT42" s="398">
        <v>26634</v>
      </c>
      <c r="BU42" s="403">
        <v>52278</v>
      </c>
      <c r="BV42" s="389">
        <v>0</v>
      </c>
      <c r="BW42" s="389">
        <v>0</v>
      </c>
      <c r="BX42" s="389">
        <v>0</v>
      </c>
      <c r="BY42" s="389">
        <v>0</v>
      </c>
      <c r="BZ42" s="406">
        <v>0</v>
      </c>
      <c r="CA42" s="389">
        <v>5647.3333333333321</v>
      </c>
      <c r="CB42" s="389">
        <v>0</v>
      </c>
      <c r="CC42" s="389">
        <v>0</v>
      </c>
      <c r="CD42" s="389">
        <v>0</v>
      </c>
      <c r="CE42" s="406">
        <v>5647.3333333333321</v>
      </c>
      <c r="CF42" s="389">
        <v>9994.6666666666679</v>
      </c>
      <c r="CG42" s="389">
        <v>8778</v>
      </c>
      <c r="CH42" s="389">
        <v>1224</v>
      </c>
      <c r="CI42" s="389">
        <v>26634</v>
      </c>
      <c r="CJ42" s="406">
        <v>46630.666666666672</v>
      </c>
      <c r="CK42" s="393">
        <v>0</v>
      </c>
      <c r="CL42" s="393">
        <v>0</v>
      </c>
      <c r="CM42" s="393">
        <v>0</v>
      </c>
      <c r="CN42" s="393">
        <v>0</v>
      </c>
      <c r="CO42" s="392">
        <v>0</v>
      </c>
      <c r="CP42" s="393">
        <v>0</v>
      </c>
      <c r="CQ42" s="393">
        <v>0</v>
      </c>
      <c r="CR42" s="393">
        <v>0</v>
      </c>
      <c r="CS42" s="393">
        <v>0</v>
      </c>
      <c r="CT42" s="392">
        <v>0</v>
      </c>
      <c r="CU42" s="404">
        <v>0</v>
      </c>
      <c r="CV42" s="405">
        <v>0</v>
      </c>
      <c r="CW42" s="405">
        <v>0</v>
      </c>
      <c r="CX42" s="393">
        <v>0</v>
      </c>
      <c r="CY42" s="407">
        <v>0</v>
      </c>
      <c r="CZ42" s="395">
        <v>0</v>
      </c>
      <c r="DA42" s="409">
        <v>0</v>
      </c>
      <c r="DB42" s="396">
        <v>0</v>
      </c>
      <c r="DC42" s="397">
        <v>18330</v>
      </c>
      <c r="DD42" s="390">
        <v>7734</v>
      </c>
      <c r="DE42" s="390">
        <v>12726</v>
      </c>
      <c r="DF42" s="398">
        <v>5190</v>
      </c>
      <c r="DG42" s="403">
        <v>43980</v>
      </c>
      <c r="DH42" s="389">
        <v>0</v>
      </c>
      <c r="DI42" s="389">
        <v>0</v>
      </c>
      <c r="DJ42" s="389">
        <v>0</v>
      </c>
      <c r="DK42" s="389">
        <v>0</v>
      </c>
      <c r="DL42" s="406">
        <v>0</v>
      </c>
      <c r="DM42" s="389">
        <v>12939</v>
      </c>
      <c r="DN42" s="389">
        <v>0</v>
      </c>
      <c r="DO42" s="389">
        <v>0</v>
      </c>
      <c r="DP42" s="389">
        <v>0</v>
      </c>
      <c r="DQ42" s="406">
        <v>12939</v>
      </c>
      <c r="DR42" s="389">
        <v>5391</v>
      </c>
      <c r="DS42" s="389">
        <v>7734</v>
      </c>
      <c r="DT42" s="389">
        <v>12726</v>
      </c>
      <c r="DU42" s="389">
        <v>5190</v>
      </c>
      <c r="DV42" s="406">
        <v>31041</v>
      </c>
      <c r="DW42" s="389">
        <v>0</v>
      </c>
      <c r="DX42" s="389">
        <v>0</v>
      </c>
      <c r="DY42" s="389">
        <v>0</v>
      </c>
      <c r="DZ42" s="389">
        <v>0</v>
      </c>
      <c r="EA42" s="392">
        <v>0</v>
      </c>
      <c r="EB42" s="393">
        <v>0</v>
      </c>
      <c r="EC42" s="393">
        <v>0</v>
      </c>
      <c r="ED42" s="393">
        <v>0</v>
      </c>
      <c r="EE42" s="393">
        <v>0</v>
      </c>
      <c r="EF42" s="406">
        <v>0</v>
      </c>
      <c r="EG42" s="404">
        <v>0</v>
      </c>
      <c r="EH42" s="405">
        <v>0</v>
      </c>
      <c r="EI42" s="405">
        <v>0</v>
      </c>
      <c r="EJ42" s="393">
        <v>0</v>
      </c>
      <c r="EK42" s="407">
        <v>0</v>
      </c>
      <c r="EL42" s="395">
        <v>0</v>
      </c>
      <c r="EM42" s="403">
        <v>15078</v>
      </c>
      <c r="EN42" s="388">
        <v>7038</v>
      </c>
      <c r="EO42" s="404">
        <v>38910</v>
      </c>
      <c r="EP42" s="405">
        <v>3600</v>
      </c>
      <c r="EQ42" s="405">
        <v>6090</v>
      </c>
      <c r="ER42" s="405">
        <v>15618</v>
      </c>
      <c r="ES42" s="393">
        <v>22698</v>
      </c>
      <c r="ET42" s="403">
        <v>86916</v>
      </c>
      <c r="EU42" s="404">
        <v>3918</v>
      </c>
      <c r="EV42" s="405">
        <v>0</v>
      </c>
      <c r="EW42" s="405">
        <v>0</v>
      </c>
      <c r="EX42" s="405">
        <v>0</v>
      </c>
      <c r="EY42" s="393">
        <v>0</v>
      </c>
      <c r="EZ42" s="403">
        <v>3918</v>
      </c>
      <c r="FA42" s="404">
        <v>42828</v>
      </c>
      <c r="FB42" s="405">
        <v>3600</v>
      </c>
      <c r="FC42" s="405">
        <v>6090</v>
      </c>
      <c r="FD42" s="405">
        <v>15618</v>
      </c>
      <c r="FE42" s="393">
        <v>22698</v>
      </c>
      <c r="FF42" s="403">
        <v>90834</v>
      </c>
      <c r="FG42" s="389">
        <v>2424</v>
      </c>
      <c r="FH42" s="389">
        <v>0</v>
      </c>
      <c r="FI42" s="389">
        <v>0</v>
      </c>
      <c r="FJ42" s="389">
        <v>0</v>
      </c>
      <c r="FK42" s="389">
        <v>0</v>
      </c>
      <c r="FL42" s="406">
        <v>2424</v>
      </c>
      <c r="FM42" s="389">
        <v>40365</v>
      </c>
      <c r="FN42" s="389">
        <v>0</v>
      </c>
      <c r="FO42" s="389">
        <v>0</v>
      </c>
      <c r="FP42" s="389">
        <v>0</v>
      </c>
      <c r="FQ42" s="389">
        <v>0</v>
      </c>
      <c r="FR42" s="406">
        <v>40365</v>
      </c>
      <c r="FS42" s="389">
        <v>2463</v>
      </c>
      <c r="FT42" s="389">
        <v>3600</v>
      </c>
      <c r="FU42" s="389">
        <v>6090</v>
      </c>
      <c r="FV42" s="389">
        <v>15618</v>
      </c>
      <c r="FW42" s="389">
        <v>22698</v>
      </c>
      <c r="FX42" s="406">
        <v>50469</v>
      </c>
      <c r="FY42" s="393">
        <v>0</v>
      </c>
      <c r="FZ42" s="393">
        <v>0</v>
      </c>
      <c r="GA42" s="393">
        <v>0</v>
      </c>
      <c r="GB42" s="393">
        <v>0</v>
      </c>
      <c r="GC42" s="393">
        <v>0</v>
      </c>
      <c r="GD42" s="406">
        <v>0</v>
      </c>
      <c r="GE42" s="393">
        <v>0</v>
      </c>
      <c r="GF42" s="393">
        <v>0</v>
      </c>
      <c r="GG42" s="393">
        <v>0</v>
      </c>
      <c r="GH42" s="393">
        <v>0</v>
      </c>
      <c r="GI42" s="393">
        <v>0</v>
      </c>
      <c r="GJ42" s="392">
        <v>0</v>
      </c>
      <c r="GK42" s="389">
        <v>0</v>
      </c>
      <c r="GL42" s="389">
        <v>0</v>
      </c>
      <c r="GM42" s="389">
        <v>0</v>
      </c>
      <c r="GN42" s="389">
        <v>0</v>
      </c>
      <c r="GO42" s="389">
        <v>0</v>
      </c>
      <c r="GP42" s="407">
        <v>0</v>
      </c>
      <c r="GQ42" s="388">
        <v>8040</v>
      </c>
      <c r="GR42" s="409">
        <v>17736</v>
      </c>
      <c r="GS42" s="396">
        <v>522</v>
      </c>
      <c r="GT42" s="397">
        <v>894</v>
      </c>
      <c r="GU42" s="390">
        <v>0</v>
      </c>
      <c r="GV42" s="390">
        <v>12126</v>
      </c>
      <c r="GW42" s="391">
        <v>4134</v>
      </c>
      <c r="GX42" s="403">
        <v>17154</v>
      </c>
      <c r="GY42" s="389">
        <v>0</v>
      </c>
      <c r="GZ42" s="389">
        <v>0</v>
      </c>
      <c r="HA42" s="389">
        <v>0</v>
      </c>
      <c r="HB42" s="389">
        <v>0</v>
      </c>
      <c r="HC42" s="406">
        <v>0</v>
      </c>
      <c r="HD42" s="389">
        <v>0</v>
      </c>
      <c r="HE42" s="389">
        <v>0</v>
      </c>
      <c r="HF42" s="389">
        <v>0</v>
      </c>
      <c r="HG42" s="389">
        <v>0</v>
      </c>
      <c r="HH42" s="406">
        <v>0</v>
      </c>
      <c r="HI42" s="389">
        <v>0</v>
      </c>
      <c r="HJ42" s="389">
        <v>0</v>
      </c>
      <c r="HK42" s="389">
        <v>0</v>
      </c>
      <c r="HL42" s="389">
        <v>0</v>
      </c>
      <c r="HM42" s="406">
        <v>0</v>
      </c>
      <c r="HN42" s="389">
        <v>0</v>
      </c>
      <c r="HO42" s="389">
        <v>0</v>
      </c>
      <c r="HP42" s="389">
        <v>0</v>
      </c>
      <c r="HQ42" s="389">
        <v>0</v>
      </c>
      <c r="HR42" s="392">
        <v>0</v>
      </c>
      <c r="HS42" s="393">
        <v>0</v>
      </c>
      <c r="HT42" s="393">
        <v>0</v>
      </c>
      <c r="HU42" s="393">
        <v>0</v>
      </c>
      <c r="HV42" s="393">
        <v>0</v>
      </c>
      <c r="HW42" s="406">
        <v>0</v>
      </c>
      <c r="HX42" s="404">
        <v>894</v>
      </c>
      <c r="HY42" s="405">
        <v>0</v>
      </c>
      <c r="HZ42" s="405">
        <v>12126</v>
      </c>
      <c r="IA42" s="393">
        <v>4134</v>
      </c>
      <c r="IB42" s="407">
        <v>17154</v>
      </c>
      <c r="IC42" s="388">
        <v>17214</v>
      </c>
      <c r="ID42" s="1464">
        <f t="shared" si="0"/>
        <v>34368</v>
      </c>
      <c r="IE42" s="409">
        <v>8094</v>
      </c>
      <c r="IF42" s="396">
        <v>8226</v>
      </c>
      <c r="IG42" s="397">
        <v>750</v>
      </c>
      <c r="IH42" s="390">
        <v>27534</v>
      </c>
      <c r="II42" s="390">
        <v>3102</v>
      </c>
      <c r="IJ42" s="391">
        <v>7008</v>
      </c>
      <c r="IK42" s="388">
        <v>38394</v>
      </c>
      <c r="IL42" s="395">
        <v>0</v>
      </c>
      <c r="IM42" s="1465">
        <f t="shared" si="1"/>
        <v>38394</v>
      </c>
      <c r="IN42" s="409">
        <v>37248</v>
      </c>
      <c r="IO42" s="396">
        <v>990</v>
      </c>
      <c r="IP42" s="397">
        <v>0</v>
      </c>
      <c r="IQ42" s="390">
        <v>0</v>
      </c>
      <c r="IR42" s="390">
        <v>306</v>
      </c>
      <c r="IS42" s="391">
        <v>0</v>
      </c>
      <c r="IT42" s="391">
        <v>1650</v>
      </c>
      <c r="IU42" s="388">
        <v>1956</v>
      </c>
      <c r="IV42" s="395">
        <v>36258</v>
      </c>
      <c r="IW42" s="1465">
        <f t="shared" si="2"/>
        <v>38214</v>
      </c>
      <c r="IX42" s="409">
        <v>42348</v>
      </c>
      <c r="IY42" s="396">
        <v>0</v>
      </c>
      <c r="IZ42" s="397">
        <v>0</v>
      </c>
      <c r="JA42" s="390">
        <v>0</v>
      </c>
      <c r="JB42" s="390">
        <v>0</v>
      </c>
      <c r="JC42" s="391">
        <v>612</v>
      </c>
      <c r="JD42" s="388">
        <v>612</v>
      </c>
      <c r="JE42" s="395">
        <v>42348</v>
      </c>
      <c r="JF42" s="399">
        <f t="shared" si="3"/>
        <v>42960</v>
      </c>
      <c r="JG42" s="408">
        <v>58254</v>
      </c>
      <c r="JH42" s="396">
        <v>0</v>
      </c>
      <c r="JI42" s="397">
        <v>0</v>
      </c>
      <c r="JJ42" s="390">
        <v>0</v>
      </c>
      <c r="JK42" s="390">
        <v>0</v>
      </c>
      <c r="JL42" s="391">
        <v>0</v>
      </c>
      <c r="JM42" s="388">
        <v>0</v>
      </c>
      <c r="JN42" s="395">
        <v>58254</v>
      </c>
      <c r="JO42" s="388">
        <v>178758</v>
      </c>
      <c r="JP42" s="388">
        <v>16776</v>
      </c>
      <c r="JQ42" s="388">
        <v>252774</v>
      </c>
      <c r="JR42" s="403">
        <v>162114</v>
      </c>
      <c r="JS42" s="400">
        <v>1</v>
      </c>
    </row>
    <row r="43" spans="1:279" x14ac:dyDescent="0.35">
      <c r="A43" s="401" t="s">
        <v>170</v>
      </c>
      <c r="B43" s="386">
        <v>1</v>
      </c>
      <c r="C43" s="402" t="s">
        <v>309</v>
      </c>
      <c r="D43" s="403">
        <v>0</v>
      </c>
      <c r="E43" s="388">
        <v>0</v>
      </c>
      <c r="F43" s="404">
        <v>0</v>
      </c>
      <c r="G43" s="405">
        <v>0</v>
      </c>
      <c r="H43" s="405">
        <v>0</v>
      </c>
      <c r="I43" s="405">
        <v>0</v>
      </c>
      <c r="J43" s="393">
        <v>0</v>
      </c>
      <c r="K43" s="403">
        <v>0</v>
      </c>
      <c r="L43" s="404">
        <v>0</v>
      </c>
      <c r="M43" s="405">
        <v>0</v>
      </c>
      <c r="N43" s="405">
        <v>0</v>
      </c>
      <c r="O43" s="405">
        <v>0</v>
      </c>
      <c r="P43" s="393">
        <v>0</v>
      </c>
      <c r="Q43" s="403">
        <v>0</v>
      </c>
      <c r="R43" s="404">
        <v>0</v>
      </c>
      <c r="S43" s="405">
        <v>0</v>
      </c>
      <c r="T43" s="405">
        <v>0</v>
      </c>
      <c r="U43" s="405">
        <v>0</v>
      </c>
      <c r="V43" s="393">
        <v>0</v>
      </c>
      <c r="W43" s="403">
        <v>0</v>
      </c>
      <c r="X43" s="389">
        <v>0</v>
      </c>
      <c r="Y43" s="389">
        <v>0</v>
      </c>
      <c r="Z43" s="389">
        <v>0</v>
      </c>
      <c r="AA43" s="389">
        <v>0</v>
      </c>
      <c r="AB43" s="389">
        <v>0</v>
      </c>
      <c r="AC43" s="406">
        <v>0</v>
      </c>
      <c r="AD43" s="389">
        <v>0</v>
      </c>
      <c r="AE43" s="389">
        <v>0</v>
      </c>
      <c r="AF43" s="389">
        <v>0</v>
      </c>
      <c r="AG43" s="389">
        <v>0</v>
      </c>
      <c r="AH43" s="389">
        <v>0</v>
      </c>
      <c r="AI43" s="406">
        <v>0</v>
      </c>
      <c r="AJ43" s="389">
        <v>0</v>
      </c>
      <c r="AK43" s="389">
        <v>0</v>
      </c>
      <c r="AL43" s="389">
        <v>0</v>
      </c>
      <c r="AM43" s="389">
        <v>0</v>
      </c>
      <c r="AN43" s="389">
        <v>0</v>
      </c>
      <c r="AO43" s="406">
        <v>0</v>
      </c>
      <c r="AP43" s="393">
        <v>0</v>
      </c>
      <c r="AQ43" s="393">
        <v>0</v>
      </c>
      <c r="AR43" s="393">
        <v>0</v>
      </c>
      <c r="AS43" s="393">
        <v>0</v>
      </c>
      <c r="AT43" s="393">
        <v>0</v>
      </c>
      <c r="AU43" s="406">
        <v>0</v>
      </c>
      <c r="AV43" s="393">
        <v>0</v>
      </c>
      <c r="AW43" s="393">
        <v>0</v>
      </c>
      <c r="AX43" s="393">
        <v>0</v>
      </c>
      <c r="AY43" s="393">
        <v>0</v>
      </c>
      <c r="AZ43" s="393">
        <v>0</v>
      </c>
      <c r="BA43" s="392">
        <v>0</v>
      </c>
      <c r="BB43" s="393">
        <v>0</v>
      </c>
      <c r="BC43" s="393">
        <v>0</v>
      </c>
      <c r="BD43" s="393">
        <v>0</v>
      </c>
      <c r="BE43" s="393">
        <v>0</v>
      </c>
      <c r="BF43" s="393">
        <v>0</v>
      </c>
      <c r="BG43" s="392">
        <v>0</v>
      </c>
      <c r="BH43" s="389">
        <v>0</v>
      </c>
      <c r="BI43" s="389">
        <v>0</v>
      </c>
      <c r="BJ43" s="389">
        <v>0</v>
      </c>
      <c r="BK43" s="389">
        <v>0</v>
      </c>
      <c r="BL43" s="389">
        <v>0</v>
      </c>
      <c r="BM43" s="407">
        <v>0</v>
      </c>
      <c r="BN43" s="395">
        <v>0</v>
      </c>
      <c r="BO43" s="408">
        <v>0</v>
      </c>
      <c r="BP43" s="396">
        <v>0</v>
      </c>
      <c r="BQ43" s="397">
        <v>7422</v>
      </c>
      <c r="BR43" s="390">
        <v>3618</v>
      </c>
      <c r="BS43" s="390">
        <v>552</v>
      </c>
      <c r="BT43" s="398">
        <v>7848</v>
      </c>
      <c r="BU43" s="403">
        <v>19440</v>
      </c>
      <c r="BV43" s="389">
        <v>0</v>
      </c>
      <c r="BW43" s="389">
        <v>0</v>
      </c>
      <c r="BX43" s="389">
        <v>0</v>
      </c>
      <c r="BY43" s="389">
        <v>0</v>
      </c>
      <c r="BZ43" s="406">
        <v>0</v>
      </c>
      <c r="CA43" s="389">
        <v>0</v>
      </c>
      <c r="CB43" s="389">
        <v>0</v>
      </c>
      <c r="CC43" s="389">
        <v>0</v>
      </c>
      <c r="CD43" s="389">
        <v>0</v>
      </c>
      <c r="CE43" s="406">
        <v>0</v>
      </c>
      <c r="CF43" s="389">
        <v>7422</v>
      </c>
      <c r="CG43" s="389">
        <v>3618</v>
      </c>
      <c r="CH43" s="389">
        <v>552</v>
      </c>
      <c r="CI43" s="389">
        <v>7848</v>
      </c>
      <c r="CJ43" s="406">
        <v>19440</v>
      </c>
      <c r="CK43" s="393">
        <v>0</v>
      </c>
      <c r="CL43" s="393">
        <v>0</v>
      </c>
      <c r="CM43" s="393">
        <v>0</v>
      </c>
      <c r="CN43" s="393">
        <v>0</v>
      </c>
      <c r="CO43" s="392">
        <v>0</v>
      </c>
      <c r="CP43" s="393">
        <v>0</v>
      </c>
      <c r="CQ43" s="393">
        <v>0</v>
      </c>
      <c r="CR43" s="393">
        <v>0</v>
      </c>
      <c r="CS43" s="393">
        <v>0</v>
      </c>
      <c r="CT43" s="392">
        <v>0</v>
      </c>
      <c r="CU43" s="404">
        <v>0</v>
      </c>
      <c r="CV43" s="405">
        <v>0</v>
      </c>
      <c r="CW43" s="405">
        <v>0</v>
      </c>
      <c r="CX43" s="393">
        <v>0</v>
      </c>
      <c r="CY43" s="407">
        <v>0</v>
      </c>
      <c r="CZ43" s="395">
        <v>0</v>
      </c>
      <c r="DA43" s="409">
        <v>0</v>
      </c>
      <c r="DB43" s="396">
        <v>0</v>
      </c>
      <c r="DC43" s="397">
        <v>13218</v>
      </c>
      <c r="DD43" s="390">
        <v>17688</v>
      </c>
      <c r="DE43" s="390">
        <v>17646</v>
      </c>
      <c r="DF43" s="398">
        <v>3996</v>
      </c>
      <c r="DG43" s="403">
        <v>52548</v>
      </c>
      <c r="DH43" s="389">
        <v>0</v>
      </c>
      <c r="DI43" s="389">
        <v>0</v>
      </c>
      <c r="DJ43" s="389">
        <v>0</v>
      </c>
      <c r="DK43" s="389">
        <v>0</v>
      </c>
      <c r="DL43" s="406">
        <v>0</v>
      </c>
      <c r="DM43" s="389">
        <v>6224.5</v>
      </c>
      <c r="DN43" s="389">
        <v>0</v>
      </c>
      <c r="DO43" s="389">
        <v>0</v>
      </c>
      <c r="DP43" s="389">
        <v>0</v>
      </c>
      <c r="DQ43" s="406">
        <v>6224.5</v>
      </c>
      <c r="DR43" s="389">
        <v>6993.5</v>
      </c>
      <c r="DS43" s="389">
        <v>17688</v>
      </c>
      <c r="DT43" s="389">
        <v>17646</v>
      </c>
      <c r="DU43" s="389">
        <v>3996</v>
      </c>
      <c r="DV43" s="406">
        <v>46323.5</v>
      </c>
      <c r="DW43" s="389">
        <v>0</v>
      </c>
      <c r="DX43" s="389">
        <v>0</v>
      </c>
      <c r="DY43" s="389">
        <v>0</v>
      </c>
      <c r="DZ43" s="389">
        <v>0</v>
      </c>
      <c r="EA43" s="392">
        <v>0</v>
      </c>
      <c r="EB43" s="393">
        <v>0</v>
      </c>
      <c r="EC43" s="393">
        <v>0</v>
      </c>
      <c r="ED43" s="393">
        <v>0</v>
      </c>
      <c r="EE43" s="393">
        <v>0</v>
      </c>
      <c r="EF43" s="406">
        <v>0</v>
      </c>
      <c r="EG43" s="404">
        <v>0</v>
      </c>
      <c r="EH43" s="405">
        <v>0</v>
      </c>
      <c r="EI43" s="405">
        <v>0</v>
      </c>
      <c r="EJ43" s="393">
        <v>0</v>
      </c>
      <c r="EK43" s="407">
        <v>0</v>
      </c>
      <c r="EL43" s="395">
        <v>0</v>
      </c>
      <c r="EM43" s="403">
        <v>9756</v>
      </c>
      <c r="EN43" s="388">
        <v>4530</v>
      </c>
      <c r="EO43" s="404">
        <v>9888</v>
      </c>
      <c r="EP43" s="405">
        <v>14202</v>
      </c>
      <c r="EQ43" s="405">
        <v>6504</v>
      </c>
      <c r="ER43" s="405">
        <v>6768</v>
      </c>
      <c r="ES43" s="393">
        <v>16878</v>
      </c>
      <c r="ET43" s="403">
        <v>54240</v>
      </c>
      <c r="EU43" s="404">
        <v>2940</v>
      </c>
      <c r="EV43" s="405">
        <v>0</v>
      </c>
      <c r="EW43" s="405">
        <v>0</v>
      </c>
      <c r="EX43" s="405">
        <v>0</v>
      </c>
      <c r="EY43" s="393">
        <v>0</v>
      </c>
      <c r="EZ43" s="403">
        <v>2940</v>
      </c>
      <c r="FA43" s="404">
        <v>12828</v>
      </c>
      <c r="FB43" s="405">
        <v>14202</v>
      </c>
      <c r="FC43" s="405">
        <v>6504</v>
      </c>
      <c r="FD43" s="405">
        <v>6768</v>
      </c>
      <c r="FE43" s="393">
        <v>16878</v>
      </c>
      <c r="FF43" s="403">
        <v>57180</v>
      </c>
      <c r="FG43" s="389">
        <v>1452</v>
      </c>
      <c r="FH43" s="389">
        <v>0</v>
      </c>
      <c r="FI43" s="389">
        <v>0</v>
      </c>
      <c r="FJ43" s="389">
        <v>0</v>
      </c>
      <c r="FK43" s="389">
        <v>0</v>
      </c>
      <c r="FL43" s="406">
        <v>1452</v>
      </c>
      <c r="FM43" s="389">
        <v>10902</v>
      </c>
      <c r="FN43" s="389">
        <v>2063</v>
      </c>
      <c r="FO43" s="389">
        <v>0</v>
      </c>
      <c r="FP43" s="389">
        <v>0</v>
      </c>
      <c r="FQ43" s="389">
        <v>0</v>
      </c>
      <c r="FR43" s="406">
        <v>12965</v>
      </c>
      <c r="FS43" s="389">
        <v>1926</v>
      </c>
      <c r="FT43" s="389">
        <v>12139</v>
      </c>
      <c r="FU43" s="389">
        <v>6504</v>
      </c>
      <c r="FV43" s="389">
        <v>6768</v>
      </c>
      <c r="FW43" s="389">
        <v>16878</v>
      </c>
      <c r="FX43" s="406">
        <v>44215</v>
      </c>
      <c r="FY43" s="393">
        <v>0</v>
      </c>
      <c r="FZ43" s="393">
        <v>0</v>
      </c>
      <c r="GA43" s="393">
        <v>0</v>
      </c>
      <c r="GB43" s="393">
        <v>0</v>
      </c>
      <c r="GC43" s="393">
        <v>0</v>
      </c>
      <c r="GD43" s="406">
        <v>0</v>
      </c>
      <c r="GE43" s="393">
        <v>0</v>
      </c>
      <c r="GF43" s="393">
        <v>0</v>
      </c>
      <c r="GG43" s="393">
        <v>0</v>
      </c>
      <c r="GH43" s="393">
        <v>0</v>
      </c>
      <c r="GI43" s="393">
        <v>0</v>
      </c>
      <c r="GJ43" s="392">
        <v>0</v>
      </c>
      <c r="GK43" s="389">
        <v>0</v>
      </c>
      <c r="GL43" s="389">
        <v>0</v>
      </c>
      <c r="GM43" s="389">
        <v>0</v>
      </c>
      <c r="GN43" s="389">
        <v>0</v>
      </c>
      <c r="GO43" s="389">
        <v>0</v>
      </c>
      <c r="GP43" s="407">
        <v>0</v>
      </c>
      <c r="GQ43" s="388">
        <v>5226</v>
      </c>
      <c r="GR43" s="409">
        <v>9384</v>
      </c>
      <c r="GS43" s="396">
        <v>756</v>
      </c>
      <c r="GT43" s="397">
        <v>834</v>
      </c>
      <c r="GU43" s="390">
        <v>222</v>
      </c>
      <c r="GV43" s="390">
        <v>3960</v>
      </c>
      <c r="GW43" s="391">
        <v>3948</v>
      </c>
      <c r="GX43" s="403">
        <v>8964</v>
      </c>
      <c r="GY43" s="389">
        <v>0</v>
      </c>
      <c r="GZ43" s="389">
        <v>0</v>
      </c>
      <c r="HA43" s="389">
        <v>0</v>
      </c>
      <c r="HB43" s="389">
        <v>0</v>
      </c>
      <c r="HC43" s="406">
        <v>0</v>
      </c>
      <c r="HD43" s="389">
        <v>300</v>
      </c>
      <c r="HE43" s="389">
        <v>222</v>
      </c>
      <c r="HF43" s="389">
        <v>0</v>
      </c>
      <c r="HG43" s="389">
        <v>0</v>
      </c>
      <c r="HH43" s="406">
        <v>522</v>
      </c>
      <c r="HI43" s="389">
        <v>0</v>
      </c>
      <c r="HJ43" s="389">
        <v>0</v>
      </c>
      <c r="HK43" s="389">
        <v>0</v>
      </c>
      <c r="HL43" s="389">
        <v>0</v>
      </c>
      <c r="HM43" s="406">
        <v>0</v>
      </c>
      <c r="HN43" s="389">
        <v>0</v>
      </c>
      <c r="HO43" s="389">
        <v>0</v>
      </c>
      <c r="HP43" s="389">
        <v>0</v>
      </c>
      <c r="HQ43" s="389">
        <v>0</v>
      </c>
      <c r="HR43" s="392">
        <v>0</v>
      </c>
      <c r="HS43" s="393">
        <v>0</v>
      </c>
      <c r="HT43" s="393">
        <v>0</v>
      </c>
      <c r="HU43" s="393">
        <v>0</v>
      </c>
      <c r="HV43" s="393">
        <v>0</v>
      </c>
      <c r="HW43" s="406">
        <v>0</v>
      </c>
      <c r="HX43" s="404">
        <v>534</v>
      </c>
      <c r="HY43" s="405">
        <v>0</v>
      </c>
      <c r="HZ43" s="405">
        <v>3960</v>
      </c>
      <c r="IA43" s="393">
        <v>3948</v>
      </c>
      <c r="IB43" s="407">
        <v>8442</v>
      </c>
      <c r="IC43" s="388">
        <v>8628</v>
      </c>
      <c r="ID43" s="1464">
        <f t="shared" si="0"/>
        <v>17592</v>
      </c>
      <c r="IE43" s="409">
        <v>7326</v>
      </c>
      <c r="IF43" s="396">
        <v>3498</v>
      </c>
      <c r="IG43" s="397">
        <v>0</v>
      </c>
      <c r="IH43" s="390">
        <v>12432</v>
      </c>
      <c r="II43" s="390">
        <v>3642</v>
      </c>
      <c r="IJ43" s="391">
        <v>4260</v>
      </c>
      <c r="IK43" s="388">
        <v>20334</v>
      </c>
      <c r="IL43" s="395">
        <v>3828</v>
      </c>
      <c r="IM43" s="1465">
        <f t="shared" si="1"/>
        <v>24162</v>
      </c>
      <c r="IN43" s="409">
        <v>20946</v>
      </c>
      <c r="IO43" s="396">
        <v>408</v>
      </c>
      <c r="IP43" s="397">
        <v>0</v>
      </c>
      <c r="IQ43" s="390">
        <v>492</v>
      </c>
      <c r="IR43" s="390">
        <v>180</v>
      </c>
      <c r="IS43" s="391">
        <v>0</v>
      </c>
      <c r="IT43" s="391">
        <v>408</v>
      </c>
      <c r="IU43" s="388">
        <v>1080</v>
      </c>
      <c r="IV43" s="395">
        <v>20538</v>
      </c>
      <c r="IW43" s="1465">
        <f t="shared" si="2"/>
        <v>21618</v>
      </c>
      <c r="IX43" s="409">
        <v>27930</v>
      </c>
      <c r="IY43" s="396">
        <v>0</v>
      </c>
      <c r="IZ43" s="397">
        <v>468</v>
      </c>
      <c r="JA43" s="390">
        <v>0</v>
      </c>
      <c r="JB43" s="390">
        <v>0</v>
      </c>
      <c r="JC43" s="391">
        <v>0</v>
      </c>
      <c r="JD43" s="388">
        <v>468</v>
      </c>
      <c r="JE43" s="395">
        <v>27930</v>
      </c>
      <c r="JF43" s="399">
        <f t="shared" si="3"/>
        <v>28398</v>
      </c>
      <c r="JG43" s="408">
        <v>49842</v>
      </c>
      <c r="JH43" s="396">
        <v>0</v>
      </c>
      <c r="JI43" s="397">
        <v>0</v>
      </c>
      <c r="JJ43" s="390">
        <v>0</v>
      </c>
      <c r="JK43" s="390">
        <v>0</v>
      </c>
      <c r="JL43" s="391">
        <v>0</v>
      </c>
      <c r="JM43" s="388">
        <v>0</v>
      </c>
      <c r="JN43" s="395">
        <v>49842</v>
      </c>
      <c r="JO43" s="388">
        <v>125184</v>
      </c>
      <c r="JP43" s="388">
        <v>9192</v>
      </c>
      <c r="JQ43" s="388">
        <v>160014</v>
      </c>
      <c r="JR43" s="403">
        <v>115992</v>
      </c>
      <c r="JS43" s="400">
        <v>1</v>
      </c>
    </row>
    <row r="44" spans="1:279" hidden="1" x14ac:dyDescent="0.35">
      <c r="A44" s="401" t="s">
        <v>170</v>
      </c>
      <c r="B44" s="410"/>
      <c r="C44" s="402" t="s">
        <v>53</v>
      </c>
      <c r="D44" s="403">
        <v>0</v>
      </c>
      <c r="E44" s="388">
        <v>0</v>
      </c>
      <c r="F44" s="404">
        <v>0</v>
      </c>
      <c r="G44" s="405">
        <v>0</v>
      </c>
      <c r="H44" s="405">
        <v>0</v>
      </c>
      <c r="I44" s="405">
        <v>0</v>
      </c>
      <c r="J44" s="393">
        <v>0</v>
      </c>
      <c r="K44" s="403">
        <v>0</v>
      </c>
      <c r="L44" s="404">
        <v>0</v>
      </c>
      <c r="M44" s="405">
        <v>0</v>
      </c>
      <c r="N44" s="405">
        <v>0</v>
      </c>
      <c r="O44" s="405">
        <v>0</v>
      </c>
      <c r="P44" s="393">
        <v>0</v>
      </c>
      <c r="Q44" s="403">
        <v>0</v>
      </c>
      <c r="R44" s="404">
        <v>0</v>
      </c>
      <c r="S44" s="405">
        <v>0</v>
      </c>
      <c r="T44" s="405">
        <v>0</v>
      </c>
      <c r="U44" s="405">
        <v>0</v>
      </c>
      <c r="V44" s="393">
        <v>0</v>
      </c>
      <c r="W44" s="403">
        <v>0</v>
      </c>
      <c r="X44" s="389">
        <v>0</v>
      </c>
      <c r="Y44" s="389">
        <v>0</v>
      </c>
      <c r="Z44" s="389">
        <v>0</v>
      </c>
      <c r="AA44" s="389">
        <v>0</v>
      </c>
      <c r="AB44" s="389">
        <v>0</v>
      </c>
      <c r="AC44" s="406">
        <v>0</v>
      </c>
      <c r="AD44" s="389">
        <v>0</v>
      </c>
      <c r="AE44" s="389">
        <v>0</v>
      </c>
      <c r="AF44" s="389">
        <v>0</v>
      </c>
      <c r="AG44" s="389">
        <v>0</v>
      </c>
      <c r="AH44" s="389">
        <v>0</v>
      </c>
      <c r="AI44" s="406">
        <v>0</v>
      </c>
      <c r="AJ44" s="389">
        <v>0</v>
      </c>
      <c r="AK44" s="389">
        <v>0</v>
      </c>
      <c r="AL44" s="389">
        <v>0</v>
      </c>
      <c r="AM44" s="389">
        <v>0</v>
      </c>
      <c r="AN44" s="389">
        <v>0</v>
      </c>
      <c r="AO44" s="406">
        <v>0</v>
      </c>
      <c r="AP44" s="393">
        <v>0</v>
      </c>
      <c r="AQ44" s="393">
        <v>0</v>
      </c>
      <c r="AR44" s="393">
        <v>0</v>
      </c>
      <c r="AS44" s="393">
        <v>0</v>
      </c>
      <c r="AT44" s="393">
        <v>0</v>
      </c>
      <c r="AU44" s="406">
        <v>0</v>
      </c>
      <c r="AV44" s="393">
        <v>0</v>
      </c>
      <c r="AW44" s="393">
        <v>0</v>
      </c>
      <c r="AX44" s="393">
        <v>0</v>
      </c>
      <c r="AY44" s="393">
        <v>0</v>
      </c>
      <c r="AZ44" s="393">
        <v>0</v>
      </c>
      <c r="BA44" s="392">
        <v>0</v>
      </c>
      <c r="BB44" s="393">
        <v>0</v>
      </c>
      <c r="BC44" s="393">
        <v>0</v>
      </c>
      <c r="BD44" s="393">
        <v>0</v>
      </c>
      <c r="BE44" s="393">
        <v>0</v>
      </c>
      <c r="BF44" s="393">
        <v>0</v>
      </c>
      <c r="BG44" s="392">
        <v>0</v>
      </c>
      <c r="BH44" s="389">
        <v>0</v>
      </c>
      <c r="BI44" s="389">
        <v>0</v>
      </c>
      <c r="BJ44" s="389">
        <v>0</v>
      </c>
      <c r="BK44" s="389">
        <v>0</v>
      </c>
      <c r="BL44" s="389">
        <v>0</v>
      </c>
      <c r="BM44" s="407">
        <v>0</v>
      </c>
      <c r="BN44" s="395">
        <v>0</v>
      </c>
      <c r="BO44" s="408">
        <v>0</v>
      </c>
      <c r="BP44" s="396">
        <v>0</v>
      </c>
      <c r="BQ44" s="397">
        <v>0</v>
      </c>
      <c r="BR44" s="390">
        <v>0</v>
      </c>
      <c r="BS44" s="390">
        <v>0</v>
      </c>
      <c r="BT44" s="398">
        <v>0</v>
      </c>
      <c r="BU44" s="403">
        <v>0</v>
      </c>
      <c r="BV44" s="389">
        <v>0</v>
      </c>
      <c r="BW44" s="389">
        <v>0</v>
      </c>
      <c r="BX44" s="389">
        <v>0</v>
      </c>
      <c r="BY44" s="389">
        <v>0</v>
      </c>
      <c r="BZ44" s="406">
        <v>0</v>
      </c>
      <c r="CA44" s="389">
        <v>0</v>
      </c>
      <c r="CB44" s="389">
        <v>0</v>
      </c>
      <c r="CC44" s="389">
        <v>0</v>
      </c>
      <c r="CD44" s="389">
        <v>0</v>
      </c>
      <c r="CE44" s="406">
        <v>0</v>
      </c>
      <c r="CF44" s="389">
        <v>0</v>
      </c>
      <c r="CG44" s="389">
        <v>0</v>
      </c>
      <c r="CH44" s="389">
        <v>0</v>
      </c>
      <c r="CI44" s="389">
        <v>0</v>
      </c>
      <c r="CJ44" s="406">
        <v>0</v>
      </c>
      <c r="CK44" s="393">
        <v>0</v>
      </c>
      <c r="CL44" s="393">
        <v>0</v>
      </c>
      <c r="CM44" s="393">
        <v>0</v>
      </c>
      <c r="CN44" s="393">
        <v>0</v>
      </c>
      <c r="CO44" s="392">
        <v>0</v>
      </c>
      <c r="CP44" s="393">
        <v>0</v>
      </c>
      <c r="CQ44" s="393">
        <v>0</v>
      </c>
      <c r="CR44" s="393">
        <v>0</v>
      </c>
      <c r="CS44" s="393">
        <v>0</v>
      </c>
      <c r="CT44" s="392">
        <v>0</v>
      </c>
      <c r="CU44" s="404">
        <v>0</v>
      </c>
      <c r="CV44" s="405">
        <v>0</v>
      </c>
      <c r="CW44" s="405">
        <v>0</v>
      </c>
      <c r="CX44" s="393">
        <v>0</v>
      </c>
      <c r="CY44" s="407">
        <v>0</v>
      </c>
      <c r="CZ44" s="395">
        <v>0</v>
      </c>
      <c r="DA44" s="409">
        <v>0</v>
      </c>
      <c r="DB44" s="396">
        <v>0</v>
      </c>
      <c r="DC44" s="397">
        <v>0</v>
      </c>
      <c r="DD44" s="390">
        <v>0</v>
      </c>
      <c r="DE44" s="390">
        <v>0</v>
      </c>
      <c r="DF44" s="398">
        <v>0</v>
      </c>
      <c r="DG44" s="403">
        <v>0</v>
      </c>
      <c r="DH44" s="389">
        <v>0</v>
      </c>
      <c r="DI44" s="389">
        <v>0</v>
      </c>
      <c r="DJ44" s="389">
        <v>0</v>
      </c>
      <c r="DK44" s="389">
        <v>0</v>
      </c>
      <c r="DL44" s="406">
        <v>0</v>
      </c>
      <c r="DM44" s="389">
        <v>0</v>
      </c>
      <c r="DN44" s="389">
        <v>0</v>
      </c>
      <c r="DO44" s="389">
        <v>0</v>
      </c>
      <c r="DP44" s="389">
        <v>0</v>
      </c>
      <c r="DQ44" s="406">
        <v>0</v>
      </c>
      <c r="DR44" s="389">
        <v>0</v>
      </c>
      <c r="DS44" s="389">
        <v>0</v>
      </c>
      <c r="DT44" s="389">
        <v>0</v>
      </c>
      <c r="DU44" s="389">
        <v>0</v>
      </c>
      <c r="DV44" s="406">
        <v>0</v>
      </c>
      <c r="DW44" s="389">
        <v>0</v>
      </c>
      <c r="DX44" s="389">
        <v>0</v>
      </c>
      <c r="DY44" s="389">
        <v>0</v>
      </c>
      <c r="DZ44" s="389">
        <v>0</v>
      </c>
      <c r="EA44" s="392">
        <v>0</v>
      </c>
      <c r="EB44" s="393">
        <v>0</v>
      </c>
      <c r="EC44" s="393">
        <v>0</v>
      </c>
      <c r="ED44" s="393">
        <v>0</v>
      </c>
      <c r="EE44" s="393">
        <v>0</v>
      </c>
      <c r="EF44" s="406">
        <v>0</v>
      </c>
      <c r="EG44" s="404">
        <v>0</v>
      </c>
      <c r="EH44" s="405">
        <v>0</v>
      </c>
      <c r="EI44" s="405">
        <v>0</v>
      </c>
      <c r="EJ44" s="393">
        <v>0</v>
      </c>
      <c r="EK44" s="407">
        <v>0</v>
      </c>
      <c r="EL44" s="395">
        <v>0</v>
      </c>
      <c r="EM44" s="403">
        <v>0</v>
      </c>
      <c r="EN44" s="388">
        <v>0</v>
      </c>
      <c r="EO44" s="404">
        <v>0</v>
      </c>
      <c r="EP44" s="405">
        <v>0</v>
      </c>
      <c r="EQ44" s="405">
        <v>0</v>
      </c>
      <c r="ER44" s="405">
        <v>0</v>
      </c>
      <c r="ES44" s="393">
        <v>0</v>
      </c>
      <c r="ET44" s="403">
        <v>0</v>
      </c>
      <c r="EU44" s="404">
        <v>0</v>
      </c>
      <c r="EV44" s="405">
        <v>0</v>
      </c>
      <c r="EW44" s="405">
        <v>0</v>
      </c>
      <c r="EX44" s="405">
        <v>0</v>
      </c>
      <c r="EY44" s="393">
        <v>0</v>
      </c>
      <c r="EZ44" s="403">
        <v>0</v>
      </c>
      <c r="FA44" s="404">
        <v>0</v>
      </c>
      <c r="FB44" s="405">
        <v>0</v>
      </c>
      <c r="FC44" s="405">
        <v>0</v>
      </c>
      <c r="FD44" s="405">
        <v>0</v>
      </c>
      <c r="FE44" s="393">
        <v>0</v>
      </c>
      <c r="FF44" s="403">
        <v>0</v>
      </c>
      <c r="FG44" s="389">
        <v>0</v>
      </c>
      <c r="FH44" s="389">
        <v>0</v>
      </c>
      <c r="FI44" s="389">
        <v>0</v>
      </c>
      <c r="FJ44" s="389">
        <v>0</v>
      </c>
      <c r="FK44" s="389">
        <v>0</v>
      </c>
      <c r="FL44" s="406">
        <v>0</v>
      </c>
      <c r="FM44" s="389">
        <v>0</v>
      </c>
      <c r="FN44" s="389">
        <v>0</v>
      </c>
      <c r="FO44" s="389">
        <v>0</v>
      </c>
      <c r="FP44" s="389">
        <v>0</v>
      </c>
      <c r="FQ44" s="389">
        <v>0</v>
      </c>
      <c r="FR44" s="406">
        <v>0</v>
      </c>
      <c r="FS44" s="389">
        <v>0</v>
      </c>
      <c r="FT44" s="389">
        <v>0</v>
      </c>
      <c r="FU44" s="389">
        <v>0</v>
      </c>
      <c r="FV44" s="389">
        <v>0</v>
      </c>
      <c r="FW44" s="389">
        <v>0</v>
      </c>
      <c r="FX44" s="406">
        <v>0</v>
      </c>
      <c r="FY44" s="393">
        <v>0</v>
      </c>
      <c r="FZ44" s="393">
        <v>0</v>
      </c>
      <c r="GA44" s="393">
        <v>0</v>
      </c>
      <c r="GB44" s="393">
        <v>0</v>
      </c>
      <c r="GC44" s="393">
        <v>0</v>
      </c>
      <c r="GD44" s="406">
        <v>0</v>
      </c>
      <c r="GE44" s="393">
        <v>0</v>
      </c>
      <c r="GF44" s="393">
        <v>0</v>
      </c>
      <c r="GG44" s="393">
        <v>0</v>
      </c>
      <c r="GH44" s="393">
        <v>0</v>
      </c>
      <c r="GI44" s="393">
        <v>0</v>
      </c>
      <c r="GJ44" s="392">
        <v>0</v>
      </c>
      <c r="GK44" s="389">
        <v>0</v>
      </c>
      <c r="GL44" s="389">
        <v>0</v>
      </c>
      <c r="GM44" s="389">
        <v>0</v>
      </c>
      <c r="GN44" s="389">
        <v>0</v>
      </c>
      <c r="GO44" s="389">
        <v>0</v>
      </c>
      <c r="GP44" s="407">
        <v>0</v>
      </c>
      <c r="GQ44" s="388">
        <v>0</v>
      </c>
      <c r="GR44" s="409">
        <v>0</v>
      </c>
      <c r="GS44" s="396">
        <v>0</v>
      </c>
      <c r="GT44" s="397">
        <v>0</v>
      </c>
      <c r="GU44" s="390">
        <v>0</v>
      </c>
      <c r="GV44" s="390">
        <v>0</v>
      </c>
      <c r="GW44" s="391">
        <v>0</v>
      </c>
      <c r="GX44" s="403">
        <v>0</v>
      </c>
      <c r="GY44" s="389">
        <v>0</v>
      </c>
      <c r="GZ44" s="389">
        <v>0</v>
      </c>
      <c r="HA44" s="389">
        <v>0</v>
      </c>
      <c r="HB44" s="389">
        <v>0</v>
      </c>
      <c r="HC44" s="406">
        <v>0</v>
      </c>
      <c r="HD44" s="389">
        <v>0</v>
      </c>
      <c r="HE44" s="389">
        <v>0</v>
      </c>
      <c r="HF44" s="389">
        <v>0</v>
      </c>
      <c r="HG44" s="389">
        <v>0</v>
      </c>
      <c r="HH44" s="406">
        <v>0</v>
      </c>
      <c r="HI44" s="389">
        <v>0</v>
      </c>
      <c r="HJ44" s="389">
        <v>0</v>
      </c>
      <c r="HK44" s="389">
        <v>0</v>
      </c>
      <c r="HL44" s="389">
        <v>0</v>
      </c>
      <c r="HM44" s="406">
        <v>0</v>
      </c>
      <c r="HN44" s="389">
        <v>0</v>
      </c>
      <c r="HO44" s="389">
        <v>0</v>
      </c>
      <c r="HP44" s="389">
        <v>0</v>
      </c>
      <c r="HQ44" s="389">
        <v>0</v>
      </c>
      <c r="HR44" s="392">
        <v>0</v>
      </c>
      <c r="HS44" s="393">
        <v>0</v>
      </c>
      <c r="HT44" s="393">
        <v>0</v>
      </c>
      <c r="HU44" s="393">
        <v>0</v>
      </c>
      <c r="HV44" s="393">
        <v>0</v>
      </c>
      <c r="HW44" s="406">
        <v>0</v>
      </c>
      <c r="HX44" s="404">
        <v>0</v>
      </c>
      <c r="HY44" s="405">
        <v>0</v>
      </c>
      <c r="HZ44" s="405">
        <v>0</v>
      </c>
      <c r="IA44" s="393">
        <v>0</v>
      </c>
      <c r="IB44" s="407">
        <v>0</v>
      </c>
      <c r="IC44" s="388">
        <v>0</v>
      </c>
      <c r="ID44" s="396">
        <f t="shared" si="0"/>
        <v>0</v>
      </c>
      <c r="IE44" s="408">
        <v>0</v>
      </c>
      <c r="IF44" s="396">
        <v>0</v>
      </c>
      <c r="IG44" s="397">
        <v>0</v>
      </c>
      <c r="IH44" s="390">
        <v>0</v>
      </c>
      <c r="II44" s="390">
        <v>0</v>
      </c>
      <c r="IJ44" s="391">
        <v>0</v>
      </c>
      <c r="IK44" s="388">
        <v>0</v>
      </c>
      <c r="IL44" s="395">
        <v>0</v>
      </c>
      <c r="IM44" s="399">
        <f t="shared" si="1"/>
        <v>0</v>
      </c>
      <c r="IN44" s="408">
        <v>0</v>
      </c>
      <c r="IO44" s="396">
        <v>0</v>
      </c>
      <c r="IP44" s="397">
        <v>0</v>
      </c>
      <c r="IQ44" s="390">
        <v>0</v>
      </c>
      <c r="IR44" s="390">
        <v>0</v>
      </c>
      <c r="IS44" s="391">
        <v>0</v>
      </c>
      <c r="IT44" s="391">
        <v>0</v>
      </c>
      <c r="IU44" s="388">
        <v>0</v>
      </c>
      <c r="IV44" s="395">
        <v>0</v>
      </c>
      <c r="IW44" s="399">
        <f t="shared" si="2"/>
        <v>0</v>
      </c>
      <c r="IX44" s="408">
        <v>0</v>
      </c>
      <c r="IY44" s="396">
        <v>0</v>
      </c>
      <c r="IZ44" s="397">
        <v>0</v>
      </c>
      <c r="JA44" s="390">
        <v>0</v>
      </c>
      <c r="JB44" s="390">
        <v>0</v>
      </c>
      <c r="JC44" s="391">
        <v>0</v>
      </c>
      <c r="JD44" s="388">
        <v>0</v>
      </c>
      <c r="JE44" s="395">
        <v>0</v>
      </c>
      <c r="JF44" s="399">
        <f t="shared" si="3"/>
        <v>0</v>
      </c>
      <c r="JG44" s="408">
        <v>0</v>
      </c>
      <c r="JH44" s="396">
        <v>0</v>
      </c>
      <c r="JI44" s="397">
        <v>0</v>
      </c>
      <c r="JJ44" s="390">
        <v>0</v>
      </c>
      <c r="JK44" s="390">
        <v>0</v>
      </c>
      <c r="JL44" s="391">
        <v>0</v>
      </c>
      <c r="JM44" s="388">
        <v>0</v>
      </c>
      <c r="JN44" s="395">
        <v>0</v>
      </c>
      <c r="JO44" s="388">
        <v>0</v>
      </c>
      <c r="JP44" s="388">
        <v>0</v>
      </c>
      <c r="JQ44" s="388">
        <v>0</v>
      </c>
      <c r="JR44" s="403">
        <v>0</v>
      </c>
      <c r="JS44" s="400">
        <v>0</v>
      </c>
    </row>
    <row r="45" spans="1:279" hidden="1" x14ac:dyDescent="0.35">
      <c r="A45" s="401" t="s">
        <v>170</v>
      </c>
      <c r="B45" s="410"/>
      <c r="C45" s="402" t="s">
        <v>45</v>
      </c>
      <c r="D45" s="403">
        <v>0</v>
      </c>
      <c r="E45" s="388">
        <v>0</v>
      </c>
      <c r="F45" s="404">
        <v>0</v>
      </c>
      <c r="G45" s="405">
        <v>0</v>
      </c>
      <c r="H45" s="405">
        <v>0</v>
      </c>
      <c r="I45" s="405">
        <v>0</v>
      </c>
      <c r="J45" s="393">
        <v>0</v>
      </c>
      <c r="K45" s="403">
        <v>0</v>
      </c>
      <c r="L45" s="404">
        <v>0</v>
      </c>
      <c r="M45" s="405">
        <v>0</v>
      </c>
      <c r="N45" s="405">
        <v>0</v>
      </c>
      <c r="O45" s="405">
        <v>0</v>
      </c>
      <c r="P45" s="393">
        <v>0</v>
      </c>
      <c r="Q45" s="403">
        <v>0</v>
      </c>
      <c r="R45" s="404">
        <v>0</v>
      </c>
      <c r="S45" s="405">
        <v>0</v>
      </c>
      <c r="T45" s="405">
        <v>0</v>
      </c>
      <c r="U45" s="405">
        <v>0</v>
      </c>
      <c r="V45" s="393">
        <v>0</v>
      </c>
      <c r="W45" s="403">
        <v>0</v>
      </c>
      <c r="X45" s="389">
        <v>0</v>
      </c>
      <c r="Y45" s="389">
        <v>0</v>
      </c>
      <c r="Z45" s="389">
        <v>0</v>
      </c>
      <c r="AA45" s="389">
        <v>0</v>
      </c>
      <c r="AB45" s="389">
        <v>0</v>
      </c>
      <c r="AC45" s="406">
        <v>0</v>
      </c>
      <c r="AD45" s="389">
        <v>0</v>
      </c>
      <c r="AE45" s="389">
        <v>0</v>
      </c>
      <c r="AF45" s="389">
        <v>0</v>
      </c>
      <c r="AG45" s="389">
        <v>0</v>
      </c>
      <c r="AH45" s="389">
        <v>0</v>
      </c>
      <c r="AI45" s="406">
        <v>0</v>
      </c>
      <c r="AJ45" s="389">
        <v>0</v>
      </c>
      <c r="AK45" s="389">
        <v>0</v>
      </c>
      <c r="AL45" s="389">
        <v>0</v>
      </c>
      <c r="AM45" s="389">
        <v>0</v>
      </c>
      <c r="AN45" s="389">
        <v>0</v>
      </c>
      <c r="AO45" s="406">
        <v>0</v>
      </c>
      <c r="AP45" s="393">
        <v>0</v>
      </c>
      <c r="AQ45" s="393">
        <v>0</v>
      </c>
      <c r="AR45" s="393">
        <v>0</v>
      </c>
      <c r="AS45" s="393">
        <v>0</v>
      </c>
      <c r="AT45" s="393">
        <v>0</v>
      </c>
      <c r="AU45" s="406">
        <v>0</v>
      </c>
      <c r="AV45" s="393">
        <v>0</v>
      </c>
      <c r="AW45" s="393">
        <v>0</v>
      </c>
      <c r="AX45" s="393">
        <v>0</v>
      </c>
      <c r="AY45" s="393">
        <v>0</v>
      </c>
      <c r="AZ45" s="393">
        <v>0</v>
      </c>
      <c r="BA45" s="392">
        <v>0</v>
      </c>
      <c r="BB45" s="393">
        <v>0</v>
      </c>
      <c r="BC45" s="393">
        <v>0</v>
      </c>
      <c r="BD45" s="393">
        <v>0</v>
      </c>
      <c r="BE45" s="393">
        <v>0</v>
      </c>
      <c r="BF45" s="393">
        <v>0</v>
      </c>
      <c r="BG45" s="392">
        <v>0</v>
      </c>
      <c r="BH45" s="389">
        <v>0</v>
      </c>
      <c r="BI45" s="389">
        <v>0</v>
      </c>
      <c r="BJ45" s="389">
        <v>0</v>
      </c>
      <c r="BK45" s="389">
        <v>0</v>
      </c>
      <c r="BL45" s="389">
        <v>0</v>
      </c>
      <c r="BM45" s="407">
        <v>0</v>
      </c>
      <c r="BN45" s="395">
        <v>0</v>
      </c>
      <c r="BO45" s="408">
        <v>0</v>
      </c>
      <c r="BP45" s="396">
        <v>0</v>
      </c>
      <c r="BQ45" s="397">
        <v>0</v>
      </c>
      <c r="BR45" s="390">
        <v>0</v>
      </c>
      <c r="BS45" s="390">
        <v>0</v>
      </c>
      <c r="BT45" s="398">
        <v>0</v>
      </c>
      <c r="BU45" s="403">
        <v>0</v>
      </c>
      <c r="BV45" s="389">
        <v>0</v>
      </c>
      <c r="BW45" s="389">
        <v>0</v>
      </c>
      <c r="BX45" s="389">
        <v>0</v>
      </c>
      <c r="BY45" s="389">
        <v>0</v>
      </c>
      <c r="BZ45" s="406">
        <v>0</v>
      </c>
      <c r="CA45" s="389">
        <v>0</v>
      </c>
      <c r="CB45" s="389">
        <v>0</v>
      </c>
      <c r="CC45" s="389">
        <v>0</v>
      </c>
      <c r="CD45" s="389">
        <v>0</v>
      </c>
      <c r="CE45" s="406">
        <v>0</v>
      </c>
      <c r="CF45" s="389">
        <v>0</v>
      </c>
      <c r="CG45" s="389">
        <v>0</v>
      </c>
      <c r="CH45" s="389">
        <v>0</v>
      </c>
      <c r="CI45" s="389">
        <v>0</v>
      </c>
      <c r="CJ45" s="406">
        <v>0</v>
      </c>
      <c r="CK45" s="393">
        <v>0</v>
      </c>
      <c r="CL45" s="393">
        <v>0</v>
      </c>
      <c r="CM45" s="393">
        <v>0</v>
      </c>
      <c r="CN45" s="393">
        <v>0</v>
      </c>
      <c r="CO45" s="392">
        <v>0</v>
      </c>
      <c r="CP45" s="393">
        <v>0</v>
      </c>
      <c r="CQ45" s="393">
        <v>0</v>
      </c>
      <c r="CR45" s="393">
        <v>0</v>
      </c>
      <c r="CS45" s="393">
        <v>0</v>
      </c>
      <c r="CT45" s="392">
        <v>0</v>
      </c>
      <c r="CU45" s="404">
        <v>0</v>
      </c>
      <c r="CV45" s="405">
        <v>0</v>
      </c>
      <c r="CW45" s="405">
        <v>0</v>
      </c>
      <c r="CX45" s="393">
        <v>0</v>
      </c>
      <c r="CY45" s="407">
        <v>0</v>
      </c>
      <c r="CZ45" s="395">
        <v>0</v>
      </c>
      <c r="DA45" s="409">
        <v>0</v>
      </c>
      <c r="DB45" s="396">
        <v>0</v>
      </c>
      <c r="DC45" s="397">
        <v>0</v>
      </c>
      <c r="DD45" s="390">
        <v>0</v>
      </c>
      <c r="DE45" s="390">
        <v>0</v>
      </c>
      <c r="DF45" s="398">
        <v>0</v>
      </c>
      <c r="DG45" s="403">
        <v>0</v>
      </c>
      <c r="DH45" s="389">
        <v>0</v>
      </c>
      <c r="DI45" s="389">
        <v>0</v>
      </c>
      <c r="DJ45" s="389">
        <v>0</v>
      </c>
      <c r="DK45" s="389">
        <v>0</v>
      </c>
      <c r="DL45" s="406">
        <v>0</v>
      </c>
      <c r="DM45" s="389">
        <v>0</v>
      </c>
      <c r="DN45" s="389">
        <v>0</v>
      </c>
      <c r="DO45" s="389">
        <v>0</v>
      </c>
      <c r="DP45" s="389">
        <v>0</v>
      </c>
      <c r="DQ45" s="406">
        <v>0</v>
      </c>
      <c r="DR45" s="389">
        <v>0</v>
      </c>
      <c r="DS45" s="389">
        <v>0</v>
      </c>
      <c r="DT45" s="389">
        <v>0</v>
      </c>
      <c r="DU45" s="389">
        <v>0</v>
      </c>
      <c r="DV45" s="406">
        <v>0</v>
      </c>
      <c r="DW45" s="389">
        <v>0</v>
      </c>
      <c r="DX45" s="389">
        <v>0</v>
      </c>
      <c r="DY45" s="389">
        <v>0</v>
      </c>
      <c r="DZ45" s="389">
        <v>0</v>
      </c>
      <c r="EA45" s="392">
        <v>0</v>
      </c>
      <c r="EB45" s="393">
        <v>0</v>
      </c>
      <c r="EC45" s="393">
        <v>0</v>
      </c>
      <c r="ED45" s="393">
        <v>0</v>
      </c>
      <c r="EE45" s="393">
        <v>0</v>
      </c>
      <c r="EF45" s="406">
        <v>0</v>
      </c>
      <c r="EG45" s="404">
        <v>0</v>
      </c>
      <c r="EH45" s="405">
        <v>0</v>
      </c>
      <c r="EI45" s="405">
        <v>0</v>
      </c>
      <c r="EJ45" s="393">
        <v>0</v>
      </c>
      <c r="EK45" s="407">
        <v>0</v>
      </c>
      <c r="EL45" s="395">
        <v>0</v>
      </c>
      <c r="EM45" s="403">
        <v>0</v>
      </c>
      <c r="EN45" s="388">
        <v>0</v>
      </c>
      <c r="EO45" s="404">
        <v>0</v>
      </c>
      <c r="EP45" s="405">
        <v>0</v>
      </c>
      <c r="EQ45" s="405">
        <v>0</v>
      </c>
      <c r="ER45" s="405">
        <v>0</v>
      </c>
      <c r="ES45" s="393">
        <v>0</v>
      </c>
      <c r="ET45" s="403">
        <v>0</v>
      </c>
      <c r="EU45" s="404">
        <v>0</v>
      </c>
      <c r="EV45" s="405">
        <v>0</v>
      </c>
      <c r="EW45" s="405">
        <v>0</v>
      </c>
      <c r="EX45" s="405">
        <v>0</v>
      </c>
      <c r="EY45" s="393">
        <v>0</v>
      </c>
      <c r="EZ45" s="403">
        <v>0</v>
      </c>
      <c r="FA45" s="404">
        <v>0</v>
      </c>
      <c r="FB45" s="405">
        <v>0</v>
      </c>
      <c r="FC45" s="405">
        <v>0</v>
      </c>
      <c r="FD45" s="405">
        <v>0</v>
      </c>
      <c r="FE45" s="393">
        <v>0</v>
      </c>
      <c r="FF45" s="403">
        <v>0</v>
      </c>
      <c r="FG45" s="389">
        <v>0</v>
      </c>
      <c r="FH45" s="389">
        <v>0</v>
      </c>
      <c r="FI45" s="389">
        <v>0</v>
      </c>
      <c r="FJ45" s="389">
        <v>0</v>
      </c>
      <c r="FK45" s="389">
        <v>0</v>
      </c>
      <c r="FL45" s="406">
        <v>0</v>
      </c>
      <c r="FM45" s="389">
        <v>0</v>
      </c>
      <c r="FN45" s="389">
        <v>0</v>
      </c>
      <c r="FO45" s="389">
        <v>0</v>
      </c>
      <c r="FP45" s="389">
        <v>0</v>
      </c>
      <c r="FQ45" s="389">
        <v>0</v>
      </c>
      <c r="FR45" s="406">
        <v>0</v>
      </c>
      <c r="FS45" s="389">
        <v>0</v>
      </c>
      <c r="FT45" s="389">
        <v>0</v>
      </c>
      <c r="FU45" s="389">
        <v>0</v>
      </c>
      <c r="FV45" s="389">
        <v>0</v>
      </c>
      <c r="FW45" s="389">
        <v>0</v>
      </c>
      <c r="FX45" s="406">
        <v>0</v>
      </c>
      <c r="FY45" s="393">
        <v>0</v>
      </c>
      <c r="FZ45" s="393">
        <v>0</v>
      </c>
      <c r="GA45" s="393">
        <v>0</v>
      </c>
      <c r="GB45" s="393">
        <v>0</v>
      </c>
      <c r="GC45" s="393">
        <v>0</v>
      </c>
      <c r="GD45" s="406">
        <v>0</v>
      </c>
      <c r="GE45" s="393">
        <v>0</v>
      </c>
      <c r="GF45" s="393">
        <v>0</v>
      </c>
      <c r="GG45" s="393">
        <v>0</v>
      </c>
      <c r="GH45" s="393">
        <v>0</v>
      </c>
      <c r="GI45" s="393">
        <v>0</v>
      </c>
      <c r="GJ45" s="392">
        <v>0</v>
      </c>
      <c r="GK45" s="389">
        <v>0</v>
      </c>
      <c r="GL45" s="389">
        <v>0</v>
      </c>
      <c r="GM45" s="389">
        <v>0</v>
      </c>
      <c r="GN45" s="389">
        <v>0</v>
      </c>
      <c r="GO45" s="389">
        <v>0</v>
      </c>
      <c r="GP45" s="407">
        <v>0</v>
      </c>
      <c r="GQ45" s="388">
        <v>0</v>
      </c>
      <c r="GR45" s="409">
        <v>0</v>
      </c>
      <c r="GS45" s="396">
        <v>0</v>
      </c>
      <c r="GT45" s="397">
        <v>0</v>
      </c>
      <c r="GU45" s="390">
        <v>0</v>
      </c>
      <c r="GV45" s="390">
        <v>0</v>
      </c>
      <c r="GW45" s="391">
        <v>0</v>
      </c>
      <c r="GX45" s="403">
        <v>0</v>
      </c>
      <c r="GY45" s="389">
        <v>0</v>
      </c>
      <c r="GZ45" s="389">
        <v>0</v>
      </c>
      <c r="HA45" s="389">
        <v>0</v>
      </c>
      <c r="HB45" s="389">
        <v>0</v>
      </c>
      <c r="HC45" s="406">
        <v>0</v>
      </c>
      <c r="HD45" s="389">
        <v>0</v>
      </c>
      <c r="HE45" s="389">
        <v>0</v>
      </c>
      <c r="HF45" s="389">
        <v>0</v>
      </c>
      <c r="HG45" s="389">
        <v>0</v>
      </c>
      <c r="HH45" s="406">
        <v>0</v>
      </c>
      <c r="HI45" s="389">
        <v>0</v>
      </c>
      <c r="HJ45" s="389">
        <v>0</v>
      </c>
      <c r="HK45" s="389">
        <v>0</v>
      </c>
      <c r="HL45" s="389">
        <v>0</v>
      </c>
      <c r="HM45" s="406">
        <v>0</v>
      </c>
      <c r="HN45" s="389">
        <v>0</v>
      </c>
      <c r="HO45" s="389">
        <v>0</v>
      </c>
      <c r="HP45" s="389">
        <v>0</v>
      </c>
      <c r="HQ45" s="389">
        <v>0</v>
      </c>
      <c r="HR45" s="392">
        <v>0</v>
      </c>
      <c r="HS45" s="393">
        <v>0</v>
      </c>
      <c r="HT45" s="393">
        <v>0</v>
      </c>
      <c r="HU45" s="393">
        <v>0</v>
      </c>
      <c r="HV45" s="393">
        <v>0</v>
      </c>
      <c r="HW45" s="406">
        <v>0</v>
      </c>
      <c r="HX45" s="404">
        <v>0</v>
      </c>
      <c r="HY45" s="405">
        <v>0</v>
      </c>
      <c r="HZ45" s="405">
        <v>0</v>
      </c>
      <c r="IA45" s="393">
        <v>0</v>
      </c>
      <c r="IB45" s="407">
        <v>0</v>
      </c>
      <c r="IC45" s="388">
        <v>0</v>
      </c>
      <c r="ID45" s="396">
        <f t="shared" si="0"/>
        <v>0</v>
      </c>
      <c r="IE45" s="408">
        <v>0</v>
      </c>
      <c r="IF45" s="396">
        <v>0</v>
      </c>
      <c r="IG45" s="397">
        <v>0</v>
      </c>
      <c r="IH45" s="390">
        <v>0</v>
      </c>
      <c r="II45" s="390">
        <v>0</v>
      </c>
      <c r="IJ45" s="391">
        <v>0</v>
      </c>
      <c r="IK45" s="388">
        <v>0</v>
      </c>
      <c r="IL45" s="395">
        <v>0</v>
      </c>
      <c r="IM45" s="399">
        <f t="shared" si="1"/>
        <v>0</v>
      </c>
      <c r="IN45" s="408">
        <v>0</v>
      </c>
      <c r="IO45" s="396">
        <v>0</v>
      </c>
      <c r="IP45" s="397">
        <v>0</v>
      </c>
      <c r="IQ45" s="390">
        <v>0</v>
      </c>
      <c r="IR45" s="390">
        <v>0</v>
      </c>
      <c r="IS45" s="391">
        <v>0</v>
      </c>
      <c r="IT45" s="391">
        <v>0</v>
      </c>
      <c r="IU45" s="388">
        <v>0</v>
      </c>
      <c r="IV45" s="395">
        <v>0</v>
      </c>
      <c r="IW45" s="399">
        <f t="shared" si="2"/>
        <v>0</v>
      </c>
      <c r="IX45" s="408">
        <v>0</v>
      </c>
      <c r="IY45" s="396">
        <v>0</v>
      </c>
      <c r="IZ45" s="397">
        <v>0</v>
      </c>
      <c r="JA45" s="390">
        <v>0</v>
      </c>
      <c r="JB45" s="390">
        <v>0</v>
      </c>
      <c r="JC45" s="391">
        <v>0</v>
      </c>
      <c r="JD45" s="388">
        <v>0</v>
      </c>
      <c r="JE45" s="395">
        <v>0</v>
      </c>
      <c r="JF45" s="399">
        <f t="shared" si="3"/>
        <v>0</v>
      </c>
      <c r="JG45" s="408">
        <v>0</v>
      </c>
      <c r="JH45" s="396">
        <v>0</v>
      </c>
      <c r="JI45" s="397">
        <v>0</v>
      </c>
      <c r="JJ45" s="390">
        <v>0</v>
      </c>
      <c r="JK45" s="390">
        <v>0</v>
      </c>
      <c r="JL45" s="391">
        <v>0</v>
      </c>
      <c r="JM45" s="388">
        <v>0</v>
      </c>
      <c r="JN45" s="395">
        <v>0</v>
      </c>
      <c r="JO45" s="388">
        <v>0</v>
      </c>
      <c r="JP45" s="388">
        <v>0</v>
      </c>
      <c r="JQ45" s="388">
        <v>0</v>
      </c>
      <c r="JR45" s="403">
        <v>0</v>
      </c>
      <c r="JS45" s="400">
        <v>0</v>
      </c>
    </row>
    <row r="46" spans="1:279" hidden="1" x14ac:dyDescent="0.35">
      <c r="A46" s="401" t="s">
        <v>170</v>
      </c>
      <c r="B46" s="410"/>
      <c r="C46" s="402" t="s">
        <v>310</v>
      </c>
      <c r="D46" s="403">
        <v>0</v>
      </c>
      <c r="E46" s="388">
        <v>0</v>
      </c>
      <c r="F46" s="404">
        <v>0</v>
      </c>
      <c r="G46" s="405">
        <v>0</v>
      </c>
      <c r="H46" s="405">
        <v>0</v>
      </c>
      <c r="I46" s="405">
        <v>0</v>
      </c>
      <c r="J46" s="393">
        <v>0</v>
      </c>
      <c r="K46" s="403">
        <v>0</v>
      </c>
      <c r="L46" s="404">
        <v>0</v>
      </c>
      <c r="M46" s="405">
        <v>0</v>
      </c>
      <c r="N46" s="405">
        <v>0</v>
      </c>
      <c r="O46" s="405">
        <v>0</v>
      </c>
      <c r="P46" s="393">
        <v>0</v>
      </c>
      <c r="Q46" s="403">
        <v>0</v>
      </c>
      <c r="R46" s="404">
        <v>0</v>
      </c>
      <c r="S46" s="405">
        <v>0</v>
      </c>
      <c r="T46" s="405">
        <v>0</v>
      </c>
      <c r="U46" s="405">
        <v>0</v>
      </c>
      <c r="V46" s="393">
        <v>0</v>
      </c>
      <c r="W46" s="403">
        <v>0</v>
      </c>
      <c r="X46" s="389">
        <v>0</v>
      </c>
      <c r="Y46" s="389">
        <v>0</v>
      </c>
      <c r="Z46" s="389">
        <v>0</v>
      </c>
      <c r="AA46" s="389">
        <v>0</v>
      </c>
      <c r="AB46" s="389">
        <v>0</v>
      </c>
      <c r="AC46" s="406">
        <v>0</v>
      </c>
      <c r="AD46" s="389">
        <v>0</v>
      </c>
      <c r="AE46" s="389">
        <v>0</v>
      </c>
      <c r="AF46" s="389">
        <v>0</v>
      </c>
      <c r="AG46" s="389">
        <v>0</v>
      </c>
      <c r="AH46" s="389">
        <v>0</v>
      </c>
      <c r="AI46" s="406">
        <v>0</v>
      </c>
      <c r="AJ46" s="389">
        <v>0</v>
      </c>
      <c r="AK46" s="389">
        <v>0</v>
      </c>
      <c r="AL46" s="389">
        <v>0</v>
      </c>
      <c r="AM46" s="389">
        <v>0</v>
      </c>
      <c r="AN46" s="389">
        <v>0</v>
      </c>
      <c r="AO46" s="406">
        <v>0</v>
      </c>
      <c r="AP46" s="393">
        <v>0</v>
      </c>
      <c r="AQ46" s="393">
        <v>0</v>
      </c>
      <c r="AR46" s="393">
        <v>0</v>
      </c>
      <c r="AS46" s="393">
        <v>0</v>
      </c>
      <c r="AT46" s="393">
        <v>0</v>
      </c>
      <c r="AU46" s="406">
        <v>0</v>
      </c>
      <c r="AV46" s="393">
        <v>0</v>
      </c>
      <c r="AW46" s="393">
        <v>0</v>
      </c>
      <c r="AX46" s="393">
        <v>0</v>
      </c>
      <c r="AY46" s="393">
        <v>0</v>
      </c>
      <c r="AZ46" s="393">
        <v>0</v>
      </c>
      <c r="BA46" s="392">
        <v>0</v>
      </c>
      <c r="BB46" s="393">
        <v>0</v>
      </c>
      <c r="BC46" s="393">
        <v>0</v>
      </c>
      <c r="BD46" s="393">
        <v>0</v>
      </c>
      <c r="BE46" s="393">
        <v>0</v>
      </c>
      <c r="BF46" s="393">
        <v>0</v>
      </c>
      <c r="BG46" s="392">
        <v>0</v>
      </c>
      <c r="BH46" s="389">
        <v>0</v>
      </c>
      <c r="BI46" s="389">
        <v>0</v>
      </c>
      <c r="BJ46" s="389">
        <v>0</v>
      </c>
      <c r="BK46" s="389">
        <v>0</v>
      </c>
      <c r="BL46" s="389">
        <v>0</v>
      </c>
      <c r="BM46" s="407">
        <v>0</v>
      </c>
      <c r="BN46" s="395">
        <v>0</v>
      </c>
      <c r="BO46" s="408">
        <v>0</v>
      </c>
      <c r="BP46" s="396">
        <v>0</v>
      </c>
      <c r="BQ46" s="397">
        <v>0</v>
      </c>
      <c r="BR46" s="390">
        <v>0</v>
      </c>
      <c r="BS46" s="390">
        <v>0</v>
      </c>
      <c r="BT46" s="398">
        <v>0</v>
      </c>
      <c r="BU46" s="403">
        <v>0</v>
      </c>
      <c r="BV46" s="389">
        <v>0</v>
      </c>
      <c r="BW46" s="389">
        <v>0</v>
      </c>
      <c r="BX46" s="389">
        <v>0</v>
      </c>
      <c r="BY46" s="389">
        <v>0</v>
      </c>
      <c r="BZ46" s="406">
        <v>0</v>
      </c>
      <c r="CA46" s="389">
        <v>0</v>
      </c>
      <c r="CB46" s="389">
        <v>0</v>
      </c>
      <c r="CC46" s="389">
        <v>0</v>
      </c>
      <c r="CD46" s="389">
        <v>0</v>
      </c>
      <c r="CE46" s="406">
        <v>0</v>
      </c>
      <c r="CF46" s="389">
        <v>0</v>
      </c>
      <c r="CG46" s="389">
        <v>0</v>
      </c>
      <c r="CH46" s="389">
        <v>0</v>
      </c>
      <c r="CI46" s="389">
        <v>0</v>
      </c>
      <c r="CJ46" s="406">
        <v>0</v>
      </c>
      <c r="CK46" s="393">
        <v>0</v>
      </c>
      <c r="CL46" s="393">
        <v>0</v>
      </c>
      <c r="CM46" s="393">
        <v>0</v>
      </c>
      <c r="CN46" s="393">
        <v>0</v>
      </c>
      <c r="CO46" s="392">
        <v>0</v>
      </c>
      <c r="CP46" s="393">
        <v>0</v>
      </c>
      <c r="CQ46" s="393">
        <v>0</v>
      </c>
      <c r="CR46" s="393">
        <v>0</v>
      </c>
      <c r="CS46" s="393">
        <v>0</v>
      </c>
      <c r="CT46" s="392">
        <v>0</v>
      </c>
      <c r="CU46" s="404">
        <v>0</v>
      </c>
      <c r="CV46" s="405">
        <v>0</v>
      </c>
      <c r="CW46" s="405">
        <v>0</v>
      </c>
      <c r="CX46" s="393">
        <v>0</v>
      </c>
      <c r="CY46" s="407">
        <v>0</v>
      </c>
      <c r="CZ46" s="395">
        <v>0</v>
      </c>
      <c r="DA46" s="409">
        <v>0</v>
      </c>
      <c r="DB46" s="396">
        <v>0</v>
      </c>
      <c r="DC46" s="397">
        <v>0</v>
      </c>
      <c r="DD46" s="390">
        <v>0</v>
      </c>
      <c r="DE46" s="390">
        <v>0</v>
      </c>
      <c r="DF46" s="398">
        <v>0</v>
      </c>
      <c r="DG46" s="403">
        <v>0</v>
      </c>
      <c r="DH46" s="389">
        <v>0</v>
      </c>
      <c r="DI46" s="389">
        <v>0</v>
      </c>
      <c r="DJ46" s="389">
        <v>0</v>
      </c>
      <c r="DK46" s="389">
        <v>0</v>
      </c>
      <c r="DL46" s="406">
        <v>0</v>
      </c>
      <c r="DM46" s="389">
        <v>0</v>
      </c>
      <c r="DN46" s="389">
        <v>0</v>
      </c>
      <c r="DO46" s="389">
        <v>0</v>
      </c>
      <c r="DP46" s="389">
        <v>0</v>
      </c>
      <c r="DQ46" s="406">
        <v>0</v>
      </c>
      <c r="DR46" s="389">
        <v>0</v>
      </c>
      <c r="DS46" s="389">
        <v>0</v>
      </c>
      <c r="DT46" s="389">
        <v>0</v>
      </c>
      <c r="DU46" s="389">
        <v>0</v>
      </c>
      <c r="DV46" s="406">
        <v>0</v>
      </c>
      <c r="DW46" s="389">
        <v>0</v>
      </c>
      <c r="DX46" s="389">
        <v>0</v>
      </c>
      <c r="DY46" s="389">
        <v>0</v>
      </c>
      <c r="DZ46" s="389">
        <v>0</v>
      </c>
      <c r="EA46" s="392">
        <v>0</v>
      </c>
      <c r="EB46" s="393">
        <v>0</v>
      </c>
      <c r="EC46" s="393">
        <v>0</v>
      </c>
      <c r="ED46" s="393">
        <v>0</v>
      </c>
      <c r="EE46" s="393">
        <v>0</v>
      </c>
      <c r="EF46" s="406">
        <v>0</v>
      </c>
      <c r="EG46" s="404">
        <v>0</v>
      </c>
      <c r="EH46" s="405">
        <v>0</v>
      </c>
      <c r="EI46" s="405">
        <v>0</v>
      </c>
      <c r="EJ46" s="393">
        <v>0</v>
      </c>
      <c r="EK46" s="407">
        <v>0</v>
      </c>
      <c r="EL46" s="395">
        <v>0</v>
      </c>
      <c r="EM46" s="403">
        <v>0</v>
      </c>
      <c r="EN46" s="388">
        <v>0</v>
      </c>
      <c r="EO46" s="404">
        <v>0</v>
      </c>
      <c r="EP46" s="405">
        <v>0</v>
      </c>
      <c r="EQ46" s="405">
        <v>0</v>
      </c>
      <c r="ER46" s="405">
        <v>0</v>
      </c>
      <c r="ES46" s="393">
        <v>0</v>
      </c>
      <c r="ET46" s="403">
        <v>0</v>
      </c>
      <c r="EU46" s="404">
        <v>0</v>
      </c>
      <c r="EV46" s="405">
        <v>0</v>
      </c>
      <c r="EW46" s="405">
        <v>0</v>
      </c>
      <c r="EX46" s="405">
        <v>0</v>
      </c>
      <c r="EY46" s="393">
        <v>0</v>
      </c>
      <c r="EZ46" s="403">
        <v>0</v>
      </c>
      <c r="FA46" s="404">
        <v>0</v>
      </c>
      <c r="FB46" s="405">
        <v>0</v>
      </c>
      <c r="FC46" s="405">
        <v>0</v>
      </c>
      <c r="FD46" s="405">
        <v>0</v>
      </c>
      <c r="FE46" s="393">
        <v>0</v>
      </c>
      <c r="FF46" s="403">
        <v>0</v>
      </c>
      <c r="FG46" s="389">
        <v>0</v>
      </c>
      <c r="FH46" s="389">
        <v>0</v>
      </c>
      <c r="FI46" s="389">
        <v>0</v>
      </c>
      <c r="FJ46" s="389">
        <v>0</v>
      </c>
      <c r="FK46" s="389">
        <v>0</v>
      </c>
      <c r="FL46" s="406">
        <v>0</v>
      </c>
      <c r="FM46" s="389">
        <v>0</v>
      </c>
      <c r="FN46" s="389">
        <v>0</v>
      </c>
      <c r="FO46" s="389">
        <v>0</v>
      </c>
      <c r="FP46" s="389">
        <v>0</v>
      </c>
      <c r="FQ46" s="389">
        <v>0</v>
      </c>
      <c r="FR46" s="406">
        <v>0</v>
      </c>
      <c r="FS46" s="389">
        <v>0</v>
      </c>
      <c r="FT46" s="389">
        <v>0</v>
      </c>
      <c r="FU46" s="389">
        <v>0</v>
      </c>
      <c r="FV46" s="389">
        <v>0</v>
      </c>
      <c r="FW46" s="389">
        <v>0</v>
      </c>
      <c r="FX46" s="406">
        <v>0</v>
      </c>
      <c r="FY46" s="393">
        <v>0</v>
      </c>
      <c r="FZ46" s="393">
        <v>0</v>
      </c>
      <c r="GA46" s="393">
        <v>0</v>
      </c>
      <c r="GB46" s="393">
        <v>0</v>
      </c>
      <c r="GC46" s="393">
        <v>0</v>
      </c>
      <c r="GD46" s="406">
        <v>0</v>
      </c>
      <c r="GE46" s="393">
        <v>0</v>
      </c>
      <c r="GF46" s="393">
        <v>0</v>
      </c>
      <c r="GG46" s="393">
        <v>0</v>
      </c>
      <c r="GH46" s="393">
        <v>0</v>
      </c>
      <c r="GI46" s="393">
        <v>0</v>
      </c>
      <c r="GJ46" s="392">
        <v>0</v>
      </c>
      <c r="GK46" s="389">
        <v>0</v>
      </c>
      <c r="GL46" s="389">
        <v>0</v>
      </c>
      <c r="GM46" s="389">
        <v>0</v>
      </c>
      <c r="GN46" s="389">
        <v>0</v>
      </c>
      <c r="GO46" s="389">
        <v>0</v>
      </c>
      <c r="GP46" s="407">
        <v>0</v>
      </c>
      <c r="GQ46" s="388">
        <v>0</v>
      </c>
      <c r="GR46" s="409">
        <v>0</v>
      </c>
      <c r="GS46" s="396">
        <v>0</v>
      </c>
      <c r="GT46" s="397">
        <v>0</v>
      </c>
      <c r="GU46" s="390">
        <v>0</v>
      </c>
      <c r="GV46" s="390">
        <v>0</v>
      </c>
      <c r="GW46" s="391">
        <v>0</v>
      </c>
      <c r="GX46" s="403">
        <v>0</v>
      </c>
      <c r="GY46" s="389">
        <v>0</v>
      </c>
      <c r="GZ46" s="389">
        <v>0</v>
      </c>
      <c r="HA46" s="389">
        <v>0</v>
      </c>
      <c r="HB46" s="389">
        <v>0</v>
      </c>
      <c r="HC46" s="406">
        <v>0</v>
      </c>
      <c r="HD46" s="389">
        <v>0</v>
      </c>
      <c r="HE46" s="389">
        <v>0</v>
      </c>
      <c r="HF46" s="389">
        <v>0</v>
      </c>
      <c r="HG46" s="389">
        <v>0</v>
      </c>
      <c r="HH46" s="406">
        <v>0</v>
      </c>
      <c r="HI46" s="389">
        <v>0</v>
      </c>
      <c r="HJ46" s="389">
        <v>0</v>
      </c>
      <c r="HK46" s="389">
        <v>0</v>
      </c>
      <c r="HL46" s="389">
        <v>0</v>
      </c>
      <c r="HM46" s="406">
        <v>0</v>
      </c>
      <c r="HN46" s="389">
        <v>0</v>
      </c>
      <c r="HO46" s="389">
        <v>0</v>
      </c>
      <c r="HP46" s="389">
        <v>0</v>
      </c>
      <c r="HQ46" s="389">
        <v>0</v>
      </c>
      <c r="HR46" s="392">
        <v>0</v>
      </c>
      <c r="HS46" s="393">
        <v>0</v>
      </c>
      <c r="HT46" s="393">
        <v>0</v>
      </c>
      <c r="HU46" s="393">
        <v>0</v>
      </c>
      <c r="HV46" s="393">
        <v>0</v>
      </c>
      <c r="HW46" s="406">
        <v>0</v>
      </c>
      <c r="HX46" s="404">
        <v>0</v>
      </c>
      <c r="HY46" s="405">
        <v>0</v>
      </c>
      <c r="HZ46" s="405">
        <v>0</v>
      </c>
      <c r="IA46" s="393">
        <v>0</v>
      </c>
      <c r="IB46" s="407">
        <v>0</v>
      </c>
      <c r="IC46" s="388">
        <v>0</v>
      </c>
      <c r="ID46" s="396">
        <f t="shared" si="0"/>
        <v>0</v>
      </c>
      <c r="IE46" s="408">
        <v>0</v>
      </c>
      <c r="IF46" s="396">
        <v>0</v>
      </c>
      <c r="IG46" s="397">
        <v>0</v>
      </c>
      <c r="IH46" s="390">
        <v>0</v>
      </c>
      <c r="II46" s="390">
        <v>0</v>
      </c>
      <c r="IJ46" s="391">
        <v>0</v>
      </c>
      <c r="IK46" s="388">
        <v>0</v>
      </c>
      <c r="IL46" s="395">
        <v>0</v>
      </c>
      <c r="IM46" s="399">
        <f t="shared" si="1"/>
        <v>0</v>
      </c>
      <c r="IN46" s="408">
        <v>0</v>
      </c>
      <c r="IO46" s="396">
        <v>0</v>
      </c>
      <c r="IP46" s="397">
        <v>0</v>
      </c>
      <c r="IQ46" s="390">
        <v>0</v>
      </c>
      <c r="IR46" s="390">
        <v>0</v>
      </c>
      <c r="IS46" s="391">
        <v>0</v>
      </c>
      <c r="IT46" s="391">
        <v>0</v>
      </c>
      <c r="IU46" s="388">
        <v>0</v>
      </c>
      <c r="IV46" s="395">
        <v>0</v>
      </c>
      <c r="IW46" s="399">
        <f t="shared" si="2"/>
        <v>0</v>
      </c>
      <c r="IX46" s="408">
        <v>0</v>
      </c>
      <c r="IY46" s="396">
        <v>0</v>
      </c>
      <c r="IZ46" s="397">
        <v>0</v>
      </c>
      <c r="JA46" s="390">
        <v>0</v>
      </c>
      <c r="JB46" s="390">
        <v>0</v>
      </c>
      <c r="JC46" s="391">
        <v>0</v>
      </c>
      <c r="JD46" s="388">
        <v>0</v>
      </c>
      <c r="JE46" s="395">
        <v>0</v>
      </c>
      <c r="JF46" s="399">
        <f t="shared" si="3"/>
        <v>0</v>
      </c>
      <c r="JG46" s="408">
        <v>0</v>
      </c>
      <c r="JH46" s="396">
        <v>0</v>
      </c>
      <c r="JI46" s="397">
        <v>0</v>
      </c>
      <c r="JJ46" s="390">
        <v>0</v>
      </c>
      <c r="JK46" s="390">
        <v>0</v>
      </c>
      <c r="JL46" s="391">
        <v>0</v>
      </c>
      <c r="JM46" s="388">
        <v>0</v>
      </c>
      <c r="JN46" s="395">
        <v>0</v>
      </c>
      <c r="JO46" s="388">
        <v>0</v>
      </c>
      <c r="JP46" s="388">
        <v>0</v>
      </c>
      <c r="JQ46" s="388">
        <v>0</v>
      </c>
      <c r="JR46" s="403">
        <v>0</v>
      </c>
      <c r="JS46" s="400">
        <v>0</v>
      </c>
    </row>
    <row r="47" spans="1:279" hidden="1" x14ac:dyDescent="0.35">
      <c r="A47" s="411" t="s">
        <v>170</v>
      </c>
      <c r="B47" s="435"/>
      <c r="C47" s="412" t="s">
        <v>40</v>
      </c>
      <c r="D47" s="413">
        <v>0</v>
      </c>
      <c r="E47" s="388">
        <v>0</v>
      </c>
      <c r="F47" s="414">
        <v>0</v>
      </c>
      <c r="G47" s="415">
        <v>0</v>
      </c>
      <c r="H47" s="415">
        <v>0</v>
      </c>
      <c r="I47" s="415">
        <v>0</v>
      </c>
      <c r="J47" s="416">
        <v>0</v>
      </c>
      <c r="K47" s="413">
        <v>0</v>
      </c>
      <c r="L47" s="414">
        <v>0</v>
      </c>
      <c r="M47" s="415">
        <v>0</v>
      </c>
      <c r="N47" s="415">
        <v>0</v>
      </c>
      <c r="O47" s="415">
        <v>0</v>
      </c>
      <c r="P47" s="416">
        <v>0</v>
      </c>
      <c r="Q47" s="413">
        <v>0</v>
      </c>
      <c r="R47" s="414">
        <v>0</v>
      </c>
      <c r="S47" s="415">
        <v>0</v>
      </c>
      <c r="T47" s="415">
        <v>0</v>
      </c>
      <c r="U47" s="415">
        <v>0</v>
      </c>
      <c r="V47" s="416">
        <v>0</v>
      </c>
      <c r="W47" s="413">
        <v>0</v>
      </c>
      <c r="X47" s="389">
        <v>0</v>
      </c>
      <c r="Y47" s="389">
        <v>0</v>
      </c>
      <c r="Z47" s="389">
        <v>0</v>
      </c>
      <c r="AA47" s="389">
        <v>0</v>
      </c>
      <c r="AB47" s="389">
        <v>0</v>
      </c>
      <c r="AC47" s="417">
        <v>0</v>
      </c>
      <c r="AD47" s="389">
        <v>0</v>
      </c>
      <c r="AE47" s="389">
        <v>0</v>
      </c>
      <c r="AF47" s="389">
        <v>0</v>
      </c>
      <c r="AG47" s="389">
        <v>0</v>
      </c>
      <c r="AH47" s="389">
        <v>0</v>
      </c>
      <c r="AI47" s="417">
        <v>0</v>
      </c>
      <c r="AJ47" s="389">
        <v>0</v>
      </c>
      <c r="AK47" s="389">
        <v>0</v>
      </c>
      <c r="AL47" s="389">
        <v>0</v>
      </c>
      <c r="AM47" s="389">
        <v>0</v>
      </c>
      <c r="AN47" s="389">
        <v>0</v>
      </c>
      <c r="AO47" s="417">
        <v>0</v>
      </c>
      <c r="AP47" s="393">
        <v>0</v>
      </c>
      <c r="AQ47" s="393">
        <v>0</v>
      </c>
      <c r="AR47" s="393">
        <v>0</v>
      </c>
      <c r="AS47" s="393">
        <v>0</v>
      </c>
      <c r="AT47" s="393">
        <v>0</v>
      </c>
      <c r="AU47" s="417">
        <v>0</v>
      </c>
      <c r="AV47" s="393">
        <v>0</v>
      </c>
      <c r="AW47" s="393">
        <v>0</v>
      </c>
      <c r="AX47" s="393">
        <v>0</v>
      </c>
      <c r="AY47" s="393">
        <v>0</v>
      </c>
      <c r="AZ47" s="393">
        <v>0</v>
      </c>
      <c r="BA47" s="392">
        <v>0</v>
      </c>
      <c r="BB47" s="393">
        <v>0</v>
      </c>
      <c r="BC47" s="393">
        <v>0</v>
      </c>
      <c r="BD47" s="393">
        <v>0</v>
      </c>
      <c r="BE47" s="393">
        <v>0</v>
      </c>
      <c r="BF47" s="393">
        <v>0</v>
      </c>
      <c r="BG47" s="392">
        <v>0</v>
      </c>
      <c r="BH47" s="389">
        <v>0</v>
      </c>
      <c r="BI47" s="389">
        <v>0</v>
      </c>
      <c r="BJ47" s="389">
        <v>0</v>
      </c>
      <c r="BK47" s="389">
        <v>0</v>
      </c>
      <c r="BL47" s="389">
        <v>0</v>
      </c>
      <c r="BM47" s="418">
        <v>0</v>
      </c>
      <c r="BN47" s="395">
        <v>0</v>
      </c>
      <c r="BO47" s="419">
        <v>0</v>
      </c>
      <c r="BP47" s="396">
        <v>0</v>
      </c>
      <c r="BQ47" s="397">
        <v>0</v>
      </c>
      <c r="BR47" s="390">
        <v>0</v>
      </c>
      <c r="BS47" s="390">
        <v>0</v>
      </c>
      <c r="BT47" s="398">
        <v>0</v>
      </c>
      <c r="BU47" s="413">
        <v>0</v>
      </c>
      <c r="BV47" s="389">
        <v>0</v>
      </c>
      <c r="BW47" s="389">
        <v>0</v>
      </c>
      <c r="BX47" s="389">
        <v>0</v>
      </c>
      <c r="BY47" s="389">
        <v>0</v>
      </c>
      <c r="BZ47" s="417">
        <v>0</v>
      </c>
      <c r="CA47" s="389">
        <v>0</v>
      </c>
      <c r="CB47" s="389">
        <v>0</v>
      </c>
      <c r="CC47" s="389">
        <v>0</v>
      </c>
      <c r="CD47" s="389">
        <v>0</v>
      </c>
      <c r="CE47" s="417">
        <v>0</v>
      </c>
      <c r="CF47" s="389">
        <v>0</v>
      </c>
      <c r="CG47" s="389">
        <v>0</v>
      </c>
      <c r="CH47" s="389">
        <v>0</v>
      </c>
      <c r="CI47" s="389">
        <v>0</v>
      </c>
      <c r="CJ47" s="417">
        <v>0</v>
      </c>
      <c r="CK47" s="393">
        <v>0</v>
      </c>
      <c r="CL47" s="393">
        <v>0</v>
      </c>
      <c r="CM47" s="393">
        <v>0</v>
      </c>
      <c r="CN47" s="393">
        <v>0</v>
      </c>
      <c r="CO47" s="392">
        <v>0</v>
      </c>
      <c r="CP47" s="393">
        <v>0</v>
      </c>
      <c r="CQ47" s="393">
        <v>0</v>
      </c>
      <c r="CR47" s="393">
        <v>0</v>
      </c>
      <c r="CS47" s="393">
        <v>0</v>
      </c>
      <c r="CT47" s="392">
        <v>0</v>
      </c>
      <c r="CU47" s="414">
        <v>0</v>
      </c>
      <c r="CV47" s="415">
        <v>0</v>
      </c>
      <c r="CW47" s="415">
        <v>0</v>
      </c>
      <c r="CX47" s="416">
        <v>0</v>
      </c>
      <c r="CY47" s="418">
        <v>0</v>
      </c>
      <c r="CZ47" s="395">
        <v>0</v>
      </c>
      <c r="DA47" s="420">
        <v>0</v>
      </c>
      <c r="DB47" s="396">
        <v>0</v>
      </c>
      <c r="DC47" s="397">
        <v>0</v>
      </c>
      <c r="DD47" s="390">
        <v>0</v>
      </c>
      <c r="DE47" s="390">
        <v>0</v>
      </c>
      <c r="DF47" s="398">
        <v>0</v>
      </c>
      <c r="DG47" s="413">
        <v>0</v>
      </c>
      <c r="DH47" s="389">
        <v>0</v>
      </c>
      <c r="DI47" s="389">
        <v>0</v>
      </c>
      <c r="DJ47" s="389">
        <v>0</v>
      </c>
      <c r="DK47" s="389">
        <v>0</v>
      </c>
      <c r="DL47" s="417">
        <v>0</v>
      </c>
      <c r="DM47" s="389">
        <v>0</v>
      </c>
      <c r="DN47" s="389">
        <v>0</v>
      </c>
      <c r="DO47" s="389">
        <v>0</v>
      </c>
      <c r="DP47" s="389">
        <v>0</v>
      </c>
      <c r="DQ47" s="417">
        <v>0</v>
      </c>
      <c r="DR47" s="389">
        <v>0</v>
      </c>
      <c r="DS47" s="389">
        <v>0</v>
      </c>
      <c r="DT47" s="389">
        <v>0</v>
      </c>
      <c r="DU47" s="389">
        <v>0</v>
      </c>
      <c r="DV47" s="417">
        <v>0</v>
      </c>
      <c r="DW47" s="389">
        <v>0</v>
      </c>
      <c r="DX47" s="389">
        <v>0</v>
      </c>
      <c r="DY47" s="389">
        <v>0</v>
      </c>
      <c r="DZ47" s="389">
        <v>0</v>
      </c>
      <c r="EA47" s="392">
        <v>0</v>
      </c>
      <c r="EB47" s="393">
        <v>0</v>
      </c>
      <c r="EC47" s="393">
        <v>0</v>
      </c>
      <c r="ED47" s="393">
        <v>0</v>
      </c>
      <c r="EE47" s="393">
        <v>0</v>
      </c>
      <c r="EF47" s="417">
        <v>0</v>
      </c>
      <c r="EG47" s="414">
        <v>0</v>
      </c>
      <c r="EH47" s="415">
        <v>0</v>
      </c>
      <c r="EI47" s="415">
        <v>0</v>
      </c>
      <c r="EJ47" s="416">
        <v>0</v>
      </c>
      <c r="EK47" s="418">
        <v>0</v>
      </c>
      <c r="EL47" s="395">
        <v>0</v>
      </c>
      <c r="EM47" s="413">
        <v>0</v>
      </c>
      <c r="EN47" s="388">
        <v>0</v>
      </c>
      <c r="EO47" s="414">
        <v>0</v>
      </c>
      <c r="EP47" s="415">
        <v>0</v>
      </c>
      <c r="EQ47" s="415">
        <v>0</v>
      </c>
      <c r="ER47" s="415">
        <v>0</v>
      </c>
      <c r="ES47" s="416">
        <v>0</v>
      </c>
      <c r="ET47" s="413">
        <v>0</v>
      </c>
      <c r="EU47" s="414">
        <v>0</v>
      </c>
      <c r="EV47" s="415">
        <v>0</v>
      </c>
      <c r="EW47" s="415">
        <v>0</v>
      </c>
      <c r="EX47" s="415">
        <v>0</v>
      </c>
      <c r="EY47" s="416">
        <v>0</v>
      </c>
      <c r="EZ47" s="413">
        <v>0</v>
      </c>
      <c r="FA47" s="414">
        <v>0</v>
      </c>
      <c r="FB47" s="415">
        <v>0</v>
      </c>
      <c r="FC47" s="415">
        <v>0</v>
      </c>
      <c r="FD47" s="415">
        <v>0</v>
      </c>
      <c r="FE47" s="416">
        <v>0</v>
      </c>
      <c r="FF47" s="413">
        <v>0</v>
      </c>
      <c r="FG47" s="389">
        <v>0</v>
      </c>
      <c r="FH47" s="389">
        <v>0</v>
      </c>
      <c r="FI47" s="389">
        <v>0</v>
      </c>
      <c r="FJ47" s="389">
        <v>0</v>
      </c>
      <c r="FK47" s="389">
        <v>0</v>
      </c>
      <c r="FL47" s="417">
        <v>0</v>
      </c>
      <c r="FM47" s="389">
        <v>0</v>
      </c>
      <c r="FN47" s="389">
        <v>0</v>
      </c>
      <c r="FO47" s="389">
        <v>0</v>
      </c>
      <c r="FP47" s="389">
        <v>0</v>
      </c>
      <c r="FQ47" s="389">
        <v>0</v>
      </c>
      <c r="FR47" s="417">
        <v>0</v>
      </c>
      <c r="FS47" s="389">
        <v>0</v>
      </c>
      <c r="FT47" s="389">
        <v>0</v>
      </c>
      <c r="FU47" s="389">
        <v>0</v>
      </c>
      <c r="FV47" s="389">
        <v>0</v>
      </c>
      <c r="FW47" s="389">
        <v>0</v>
      </c>
      <c r="FX47" s="417">
        <v>0</v>
      </c>
      <c r="FY47" s="393">
        <v>0</v>
      </c>
      <c r="FZ47" s="393">
        <v>0</v>
      </c>
      <c r="GA47" s="393">
        <v>0</v>
      </c>
      <c r="GB47" s="393">
        <v>0</v>
      </c>
      <c r="GC47" s="393">
        <v>0</v>
      </c>
      <c r="GD47" s="417">
        <v>0</v>
      </c>
      <c r="GE47" s="393">
        <v>0</v>
      </c>
      <c r="GF47" s="393">
        <v>0</v>
      </c>
      <c r="GG47" s="393">
        <v>0</v>
      </c>
      <c r="GH47" s="393">
        <v>0</v>
      </c>
      <c r="GI47" s="393">
        <v>0</v>
      </c>
      <c r="GJ47" s="392">
        <v>0</v>
      </c>
      <c r="GK47" s="389">
        <v>0</v>
      </c>
      <c r="GL47" s="389">
        <v>0</v>
      </c>
      <c r="GM47" s="389">
        <v>0</v>
      </c>
      <c r="GN47" s="389">
        <v>0</v>
      </c>
      <c r="GO47" s="389">
        <v>0</v>
      </c>
      <c r="GP47" s="418">
        <v>0</v>
      </c>
      <c r="GQ47" s="388">
        <v>0</v>
      </c>
      <c r="GR47" s="420">
        <v>0</v>
      </c>
      <c r="GS47" s="396">
        <v>0</v>
      </c>
      <c r="GT47" s="397">
        <v>0</v>
      </c>
      <c r="GU47" s="390">
        <v>0</v>
      </c>
      <c r="GV47" s="390">
        <v>0</v>
      </c>
      <c r="GW47" s="391">
        <v>0</v>
      </c>
      <c r="GX47" s="413">
        <v>0</v>
      </c>
      <c r="GY47" s="389">
        <v>0</v>
      </c>
      <c r="GZ47" s="389">
        <v>0</v>
      </c>
      <c r="HA47" s="389">
        <v>0</v>
      </c>
      <c r="HB47" s="389">
        <v>0</v>
      </c>
      <c r="HC47" s="417">
        <v>0</v>
      </c>
      <c r="HD47" s="389">
        <v>0</v>
      </c>
      <c r="HE47" s="389">
        <v>0</v>
      </c>
      <c r="HF47" s="389">
        <v>0</v>
      </c>
      <c r="HG47" s="389">
        <v>0</v>
      </c>
      <c r="HH47" s="417">
        <v>0</v>
      </c>
      <c r="HI47" s="389">
        <v>0</v>
      </c>
      <c r="HJ47" s="389">
        <v>0</v>
      </c>
      <c r="HK47" s="389">
        <v>0</v>
      </c>
      <c r="HL47" s="389">
        <v>0</v>
      </c>
      <c r="HM47" s="417">
        <v>0</v>
      </c>
      <c r="HN47" s="389">
        <v>0</v>
      </c>
      <c r="HO47" s="389">
        <v>0</v>
      </c>
      <c r="HP47" s="389">
        <v>0</v>
      </c>
      <c r="HQ47" s="389">
        <v>0</v>
      </c>
      <c r="HR47" s="392">
        <v>0</v>
      </c>
      <c r="HS47" s="393">
        <v>0</v>
      </c>
      <c r="HT47" s="393">
        <v>0</v>
      </c>
      <c r="HU47" s="393">
        <v>0</v>
      </c>
      <c r="HV47" s="393">
        <v>0</v>
      </c>
      <c r="HW47" s="417">
        <v>0</v>
      </c>
      <c r="HX47" s="414">
        <v>0</v>
      </c>
      <c r="HY47" s="415">
        <v>0</v>
      </c>
      <c r="HZ47" s="415">
        <v>0</v>
      </c>
      <c r="IA47" s="416">
        <v>0</v>
      </c>
      <c r="IB47" s="418">
        <v>0</v>
      </c>
      <c r="IC47" s="388">
        <v>0</v>
      </c>
      <c r="ID47" s="1470">
        <f t="shared" si="0"/>
        <v>0</v>
      </c>
      <c r="IE47" s="419">
        <v>0</v>
      </c>
      <c r="IF47" s="396">
        <v>0</v>
      </c>
      <c r="IG47" s="397">
        <v>0</v>
      </c>
      <c r="IH47" s="390">
        <v>0</v>
      </c>
      <c r="II47" s="390">
        <v>0</v>
      </c>
      <c r="IJ47" s="391">
        <v>0</v>
      </c>
      <c r="IK47" s="388">
        <v>0</v>
      </c>
      <c r="IL47" s="395">
        <v>0</v>
      </c>
      <c r="IM47" s="1468">
        <f t="shared" si="1"/>
        <v>0</v>
      </c>
      <c r="IN47" s="419">
        <v>0</v>
      </c>
      <c r="IO47" s="396">
        <v>0</v>
      </c>
      <c r="IP47" s="397">
        <v>0</v>
      </c>
      <c r="IQ47" s="390">
        <v>0</v>
      </c>
      <c r="IR47" s="390">
        <v>0</v>
      </c>
      <c r="IS47" s="391">
        <v>0</v>
      </c>
      <c r="IT47" s="391">
        <v>0</v>
      </c>
      <c r="IU47" s="388">
        <v>0</v>
      </c>
      <c r="IV47" s="395">
        <v>0</v>
      </c>
      <c r="IW47" s="1468">
        <f t="shared" si="2"/>
        <v>0</v>
      </c>
      <c r="IX47" s="419">
        <v>0</v>
      </c>
      <c r="IY47" s="396">
        <v>0</v>
      </c>
      <c r="IZ47" s="397">
        <v>0</v>
      </c>
      <c r="JA47" s="390">
        <v>0</v>
      </c>
      <c r="JB47" s="390">
        <v>0</v>
      </c>
      <c r="JC47" s="391">
        <v>0</v>
      </c>
      <c r="JD47" s="388">
        <v>0</v>
      </c>
      <c r="JE47" s="395">
        <v>0</v>
      </c>
      <c r="JF47" s="1468">
        <f t="shared" si="3"/>
        <v>0</v>
      </c>
      <c r="JG47" s="419">
        <v>0</v>
      </c>
      <c r="JH47" s="396">
        <v>0</v>
      </c>
      <c r="JI47" s="397">
        <v>0</v>
      </c>
      <c r="JJ47" s="390">
        <v>0</v>
      </c>
      <c r="JK47" s="390">
        <v>0</v>
      </c>
      <c r="JL47" s="391">
        <v>0</v>
      </c>
      <c r="JM47" s="388">
        <v>0</v>
      </c>
      <c r="JN47" s="395">
        <v>0</v>
      </c>
      <c r="JO47" s="388">
        <v>0</v>
      </c>
      <c r="JP47" s="388">
        <v>0</v>
      </c>
      <c r="JQ47" s="388">
        <v>0</v>
      </c>
      <c r="JR47" s="413">
        <v>0</v>
      </c>
      <c r="JS47" s="400">
        <v>0</v>
      </c>
    </row>
    <row r="48" spans="1:279" x14ac:dyDescent="0.35">
      <c r="A48" s="421" t="s">
        <v>315</v>
      </c>
      <c r="B48" s="421"/>
      <c r="C48" s="422"/>
      <c r="D48" s="423">
        <v>0</v>
      </c>
      <c r="E48" s="423">
        <v>0</v>
      </c>
      <c r="F48" s="424">
        <v>4656</v>
      </c>
      <c r="G48" s="425">
        <v>1026</v>
      </c>
      <c r="H48" s="425">
        <v>0</v>
      </c>
      <c r="I48" s="425">
        <v>0</v>
      </c>
      <c r="J48" s="426">
        <v>1884</v>
      </c>
      <c r="K48" s="423">
        <v>7566</v>
      </c>
      <c r="L48" s="424">
        <v>0</v>
      </c>
      <c r="M48" s="425">
        <v>0</v>
      </c>
      <c r="N48" s="425">
        <v>0</v>
      </c>
      <c r="O48" s="425">
        <v>0</v>
      </c>
      <c r="P48" s="426">
        <v>0</v>
      </c>
      <c r="Q48" s="423">
        <v>0</v>
      </c>
      <c r="R48" s="424">
        <v>4656</v>
      </c>
      <c r="S48" s="425">
        <v>1026</v>
      </c>
      <c r="T48" s="425">
        <v>0</v>
      </c>
      <c r="U48" s="425">
        <v>0</v>
      </c>
      <c r="V48" s="426">
        <v>1884</v>
      </c>
      <c r="W48" s="423">
        <v>7566</v>
      </c>
      <c r="X48" s="424">
        <v>0</v>
      </c>
      <c r="Y48" s="425">
        <v>0</v>
      </c>
      <c r="Z48" s="425">
        <v>0</v>
      </c>
      <c r="AA48" s="425">
        <v>0</v>
      </c>
      <c r="AB48" s="426">
        <v>0</v>
      </c>
      <c r="AC48" s="423">
        <v>0</v>
      </c>
      <c r="AD48" s="424">
        <v>4563</v>
      </c>
      <c r="AE48" s="425">
        <v>427</v>
      </c>
      <c r="AF48" s="425">
        <v>0</v>
      </c>
      <c r="AG48" s="425">
        <v>0</v>
      </c>
      <c r="AH48" s="426">
        <v>0</v>
      </c>
      <c r="AI48" s="423">
        <v>4990</v>
      </c>
      <c r="AJ48" s="424">
        <v>93</v>
      </c>
      <c r="AK48" s="425">
        <v>599</v>
      </c>
      <c r="AL48" s="425">
        <v>0</v>
      </c>
      <c r="AM48" s="425">
        <v>0</v>
      </c>
      <c r="AN48" s="426">
        <v>1884</v>
      </c>
      <c r="AO48" s="423">
        <v>2576</v>
      </c>
      <c r="AP48" s="424">
        <v>0</v>
      </c>
      <c r="AQ48" s="425">
        <v>0</v>
      </c>
      <c r="AR48" s="425">
        <v>0</v>
      </c>
      <c r="AS48" s="425">
        <v>0</v>
      </c>
      <c r="AT48" s="426">
        <v>0</v>
      </c>
      <c r="AU48" s="423">
        <v>0</v>
      </c>
      <c r="AV48" s="424">
        <v>0</v>
      </c>
      <c r="AW48" s="425">
        <v>0</v>
      </c>
      <c r="AX48" s="425">
        <v>0</v>
      </c>
      <c r="AY48" s="425">
        <v>0</v>
      </c>
      <c r="AZ48" s="426">
        <v>0</v>
      </c>
      <c r="BA48" s="423">
        <v>0</v>
      </c>
      <c r="BB48" s="424">
        <v>0</v>
      </c>
      <c r="BC48" s="425">
        <v>0</v>
      </c>
      <c r="BD48" s="425">
        <v>0</v>
      </c>
      <c r="BE48" s="425">
        <v>0</v>
      </c>
      <c r="BF48" s="426">
        <v>0</v>
      </c>
      <c r="BG48" s="423">
        <v>0</v>
      </c>
      <c r="BH48" s="424">
        <v>0</v>
      </c>
      <c r="BI48" s="425">
        <v>0</v>
      </c>
      <c r="BJ48" s="425">
        <v>0</v>
      </c>
      <c r="BK48" s="425">
        <v>0</v>
      </c>
      <c r="BL48" s="426">
        <v>0</v>
      </c>
      <c r="BM48" s="423">
        <v>0</v>
      </c>
      <c r="BN48" s="427">
        <v>0</v>
      </c>
      <c r="BO48" s="428">
        <v>0</v>
      </c>
      <c r="BP48" s="428">
        <v>0</v>
      </c>
      <c r="BQ48" s="429">
        <v>23064</v>
      </c>
      <c r="BR48" s="425">
        <v>12396</v>
      </c>
      <c r="BS48" s="425">
        <v>1776</v>
      </c>
      <c r="BT48" s="430">
        <v>34482</v>
      </c>
      <c r="BU48" s="423">
        <v>71718</v>
      </c>
      <c r="BV48" s="424">
        <v>0</v>
      </c>
      <c r="BW48" s="425">
        <v>0</v>
      </c>
      <c r="BX48" s="425">
        <v>0</v>
      </c>
      <c r="BY48" s="426">
        <v>0</v>
      </c>
      <c r="BZ48" s="423">
        <v>0</v>
      </c>
      <c r="CA48" s="424">
        <v>5647.3333333333321</v>
      </c>
      <c r="CB48" s="425">
        <v>0</v>
      </c>
      <c r="CC48" s="425">
        <v>0</v>
      </c>
      <c r="CD48" s="425">
        <v>0</v>
      </c>
      <c r="CE48" s="423">
        <v>5647.3333333333321</v>
      </c>
      <c r="CF48" s="424">
        <v>17416.666666666668</v>
      </c>
      <c r="CG48" s="425">
        <v>12396</v>
      </c>
      <c r="CH48" s="425">
        <v>1776</v>
      </c>
      <c r="CI48" s="425">
        <v>34482</v>
      </c>
      <c r="CJ48" s="423">
        <v>66070.666666666672</v>
      </c>
      <c r="CK48" s="424">
        <v>0</v>
      </c>
      <c r="CL48" s="425">
        <v>0</v>
      </c>
      <c r="CM48" s="425">
        <v>0</v>
      </c>
      <c r="CN48" s="425">
        <v>0</v>
      </c>
      <c r="CO48" s="423">
        <v>0</v>
      </c>
      <c r="CP48" s="424">
        <v>0</v>
      </c>
      <c r="CQ48" s="425">
        <v>0</v>
      </c>
      <c r="CR48" s="425">
        <v>0</v>
      </c>
      <c r="CS48" s="426">
        <v>0</v>
      </c>
      <c r="CT48" s="423">
        <v>0</v>
      </c>
      <c r="CU48" s="424">
        <v>0</v>
      </c>
      <c r="CV48" s="425">
        <v>0</v>
      </c>
      <c r="CW48" s="425">
        <v>0</v>
      </c>
      <c r="CX48" s="426">
        <v>0</v>
      </c>
      <c r="CY48" s="423">
        <v>0</v>
      </c>
      <c r="CZ48" s="427">
        <v>0</v>
      </c>
      <c r="DA48" s="431">
        <v>0</v>
      </c>
      <c r="DB48" s="428">
        <v>0</v>
      </c>
      <c r="DC48" s="429">
        <v>31548</v>
      </c>
      <c r="DD48" s="425">
        <v>25422</v>
      </c>
      <c r="DE48" s="425">
        <v>30372</v>
      </c>
      <c r="DF48" s="430">
        <v>9186</v>
      </c>
      <c r="DG48" s="423">
        <v>96528</v>
      </c>
      <c r="DH48" s="424">
        <v>0</v>
      </c>
      <c r="DI48" s="425">
        <v>0</v>
      </c>
      <c r="DJ48" s="425">
        <v>0</v>
      </c>
      <c r="DK48" s="426">
        <v>0</v>
      </c>
      <c r="DL48" s="423">
        <v>0</v>
      </c>
      <c r="DM48" s="424">
        <v>19163.5</v>
      </c>
      <c r="DN48" s="425">
        <v>0</v>
      </c>
      <c r="DO48" s="425">
        <v>0</v>
      </c>
      <c r="DP48" s="425">
        <v>0</v>
      </c>
      <c r="DQ48" s="423">
        <v>19163.5</v>
      </c>
      <c r="DR48" s="424">
        <v>12384.5</v>
      </c>
      <c r="DS48" s="425">
        <v>25422</v>
      </c>
      <c r="DT48" s="425">
        <v>30372</v>
      </c>
      <c r="DU48" s="425">
        <v>9186</v>
      </c>
      <c r="DV48" s="423">
        <v>77364.5</v>
      </c>
      <c r="DW48" s="424">
        <v>0</v>
      </c>
      <c r="DX48" s="425">
        <v>0</v>
      </c>
      <c r="DY48" s="425">
        <v>0</v>
      </c>
      <c r="DZ48" s="425">
        <v>0</v>
      </c>
      <c r="EA48" s="423">
        <v>0</v>
      </c>
      <c r="EB48" s="424">
        <v>0</v>
      </c>
      <c r="EC48" s="425">
        <v>0</v>
      </c>
      <c r="ED48" s="425">
        <v>0</v>
      </c>
      <c r="EE48" s="426">
        <v>0</v>
      </c>
      <c r="EF48" s="423">
        <v>0</v>
      </c>
      <c r="EG48" s="424">
        <v>0</v>
      </c>
      <c r="EH48" s="425">
        <v>0</v>
      </c>
      <c r="EI48" s="425">
        <v>0</v>
      </c>
      <c r="EJ48" s="426">
        <v>0</v>
      </c>
      <c r="EK48" s="423">
        <v>0</v>
      </c>
      <c r="EL48" s="431">
        <v>0</v>
      </c>
      <c r="EM48" s="423">
        <v>24834</v>
      </c>
      <c r="EN48" s="423">
        <v>11568</v>
      </c>
      <c r="EO48" s="424">
        <v>48798</v>
      </c>
      <c r="EP48" s="425">
        <v>17802</v>
      </c>
      <c r="EQ48" s="425">
        <v>12594</v>
      </c>
      <c r="ER48" s="425">
        <v>22386</v>
      </c>
      <c r="ES48" s="426">
        <v>39576</v>
      </c>
      <c r="ET48" s="423">
        <v>141156</v>
      </c>
      <c r="EU48" s="424">
        <v>6858</v>
      </c>
      <c r="EV48" s="425">
        <v>0</v>
      </c>
      <c r="EW48" s="425">
        <v>0</v>
      </c>
      <c r="EX48" s="425">
        <v>0</v>
      </c>
      <c r="EY48" s="426">
        <v>0</v>
      </c>
      <c r="EZ48" s="423">
        <v>6858</v>
      </c>
      <c r="FA48" s="424">
        <v>55656</v>
      </c>
      <c r="FB48" s="425">
        <v>17802</v>
      </c>
      <c r="FC48" s="425">
        <v>12594</v>
      </c>
      <c r="FD48" s="425">
        <v>22386</v>
      </c>
      <c r="FE48" s="426">
        <v>39576</v>
      </c>
      <c r="FF48" s="423">
        <v>148014</v>
      </c>
      <c r="FG48" s="424">
        <v>3876</v>
      </c>
      <c r="FH48" s="425">
        <v>0</v>
      </c>
      <c r="FI48" s="425">
        <v>0</v>
      </c>
      <c r="FJ48" s="425">
        <v>0</v>
      </c>
      <c r="FK48" s="426">
        <v>0</v>
      </c>
      <c r="FL48" s="423">
        <v>3876</v>
      </c>
      <c r="FM48" s="424">
        <v>51267</v>
      </c>
      <c r="FN48" s="425">
        <v>2063</v>
      </c>
      <c r="FO48" s="425">
        <v>0</v>
      </c>
      <c r="FP48" s="425">
        <v>0</v>
      </c>
      <c r="FQ48" s="426">
        <v>0</v>
      </c>
      <c r="FR48" s="423">
        <v>53330</v>
      </c>
      <c r="FS48" s="424">
        <v>4389</v>
      </c>
      <c r="FT48" s="425">
        <v>15739</v>
      </c>
      <c r="FU48" s="425">
        <v>12594</v>
      </c>
      <c r="FV48" s="425">
        <v>22386</v>
      </c>
      <c r="FW48" s="426">
        <v>39576</v>
      </c>
      <c r="FX48" s="423">
        <v>94684</v>
      </c>
      <c r="FY48" s="424">
        <v>0</v>
      </c>
      <c r="FZ48" s="425">
        <v>0</v>
      </c>
      <c r="GA48" s="425">
        <v>0</v>
      </c>
      <c r="GB48" s="425">
        <v>0</v>
      </c>
      <c r="GC48" s="426">
        <v>0</v>
      </c>
      <c r="GD48" s="423">
        <v>0</v>
      </c>
      <c r="GE48" s="424">
        <v>0</v>
      </c>
      <c r="GF48" s="425">
        <v>0</v>
      </c>
      <c r="GG48" s="425">
        <v>0</v>
      </c>
      <c r="GH48" s="425">
        <v>0</v>
      </c>
      <c r="GI48" s="426">
        <v>0</v>
      </c>
      <c r="GJ48" s="423">
        <v>0</v>
      </c>
      <c r="GK48" s="424">
        <v>0</v>
      </c>
      <c r="GL48" s="425">
        <v>0</v>
      </c>
      <c r="GM48" s="425">
        <v>0</v>
      </c>
      <c r="GN48" s="425">
        <v>0</v>
      </c>
      <c r="GO48" s="426">
        <v>0</v>
      </c>
      <c r="GP48" s="423">
        <v>0</v>
      </c>
      <c r="GQ48" s="423">
        <v>13266</v>
      </c>
      <c r="GR48" s="431">
        <v>27120</v>
      </c>
      <c r="GS48" s="428">
        <v>1278</v>
      </c>
      <c r="GT48" s="429">
        <v>1728</v>
      </c>
      <c r="GU48" s="425">
        <v>222</v>
      </c>
      <c r="GV48" s="425">
        <v>16086</v>
      </c>
      <c r="GW48" s="426">
        <v>8082</v>
      </c>
      <c r="GX48" s="423">
        <v>26118</v>
      </c>
      <c r="GY48" s="424">
        <v>0</v>
      </c>
      <c r="GZ48" s="425">
        <v>0</v>
      </c>
      <c r="HA48" s="425">
        <v>0</v>
      </c>
      <c r="HB48" s="426">
        <v>0</v>
      </c>
      <c r="HC48" s="423">
        <v>0</v>
      </c>
      <c r="HD48" s="424">
        <v>300</v>
      </c>
      <c r="HE48" s="425">
        <v>222</v>
      </c>
      <c r="HF48" s="425">
        <v>0</v>
      </c>
      <c r="HG48" s="425">
        <v>0</v>
      </c>
      <c r="HH48" s="423">
        <v>522</v>
      </c>
      <c r="HI48" s="424">
        <v>0</v>
      </c>
      <c r="HJ48" s="425">
        <v>0</v>
      </c>
      <c r="HK48" s="425">
        <v>0</v>
      </c>
      <c r="HL48" s="425">
        <v>0</v>
      </c>
      <c r="HM48" s="423">
        <v>0</v>
      </c>
      <c r="HN48" s="424">
        <v>0</v>
      </c>
      <c r="HO48" s="425">
        <v>0</v>
      </c>
      <c r="HP48" s="425">
        <v>0</v>
      </c>
      <c r="HQ48" s="425">
        <v>0</v>
      </c>
      <c r="HR48" s="423">
        <v>0</v>
      </c>
      <c r="HS48" s="424">
        <v>0</v>
      </c>
      <c r="HT48" s="425">
        <v>0</v>
      </c>
      <c r="HU48" s="425">
        <v>0</v>
      </c>
      <c r="HV48" s="426">
        <v>0</v>
      </c>
      <c r="HW48" s="423">
        <v>0</v>
      </c>
      <c r="HX48" s="424">
        <v>1428</v>
      </c>
      <c r="HY48" s="425">
        <v>0</v>
      </c>
      <c r="HZ48" s="425">
        <v>16086</v>
      </c>
      <c r="IA48" s="426">
        <v>8082</v>
      </c>
      <c r="IB48" s="423">
        <v>25596</v>
      </c>
      <c r="IC48" s="423">
        <v>25842</v>
      </c>
      <c r="ID48" s="1469">
        <f t="shared" si="0"/>
        <v>51960</v>
      </c>
      <c r="IE48" s="431">
        <v>15420</v>
      </c>
      <c r="IF48" s="428">
        <v>11724</v>
      </c>
      <c r="IG48" s="429">
        <v>750</v>
      </c>
      <c r="IH48" s="425">
        <v>39966</v>
      </c>
      <c r="II48" s="425">
        <v>6744</v>
      </c>
      <c r="IJ48" s="426">
        <v>11268</v>
      </c>
      <c r="IK48" s="423">
        <v>58728</v>
      </c>
      <c r="IL48" s="423">
        <v>3828</v>
      </c>
      <c r="IM48" s="1469">
        <f t="shared" si="1"/>
        <v>62556</v>
      </c>
      <c r="IN48" s="431">
        <v>58194</v>
      </c>
      <c r="IO48" s="428">
        <v>1398</v>
      </c>
      <c r="IP48" s="429">
        <v>0</v>
      </c>
      <c r="IQ48" s="425">
        <v>492</v>
      </c>
      <c r="IR48" s="425">
        <v>486</v>
      </c>
      <c r="IS48" s="426">
        <v>0</v>
      </c>
      <c r="IT48" s="426">
        <v>2058</v>
      </c>
      <c r="IU48" s="423">
        <v>3036</v>
      </c>
      <c r="IV48" s="423">
        <v>56796</v>
      </c>
      <c r="IW48" s="1469">
        <f t="shared" si="2"/>
        <v>59832</v>
      </c>
      <c r="IX48" s="431">
        <v>70278</v>
      </c>
      <c r="IY48" s="428">
        <v>0</v>
      </c>
      <c r="IZ48" s="429">
        <v>468</v>
      </c>
      <c r="JA48" s="425">
        <v>0</v>
      </c>
      <c r="JB48" s="425">
        <v>0</v>
      </c>
      <c r="JC48" s="426">
        <v>612</v>
      </c>
      <c r="JD48" s="423">
        <v>1080</v>
      </c>
      <c r="JE48" s="423">
        <v>70278</v>
      </c>
      <c r="JF48" s="428">
        <f t="shared" si="3"/>
        <v>71358</v>
      </c>
      <c r="JG48" s="428">
        <v>108096</v>
      </c>
      <c r="JH48" s="428">
        <v>0</v>
      </c>
      <c r="JI48" s="429">
        <v>0</v>
      </c>
      <c r="JJ48" s="425">
        <v>0</v>
      </c>
      <c r="JK48" s="425">
        <v>0</v>
      </c>
      <c r="JL48" s="426">
        <v>0</v>
      </c>
      <c r="JM48" s="423">
        <v>0</v>
      </c>
      <c r="JN48" s="423">
        <v>108096</v>
      </c>
      <c r="JO48" s="423">
        <v>303942</v>
      </c>
      <c r="JP48" s="423">
        <v>25968</v>
      </c>
      <c r="JQ48" s="423">
        <v>412788</v>
      </c>
      <c r="JR48" s="423">
        <v>278106</v>
      </c>
      <c r="JS48" s="400">
        <v>1</v>
      </c>
    </row>
    <row r="49" spans="1:279" hidden="1" x14ac:dyDescent="0.35">
      <c r="A49" s="386">
        <v>468</v>
      </c>
      <c r="B49" s="386">
        <v>1</v>
      </c>
      <c r="C49" s="387" t="s">
        <v>32</v>
      </c>
      <c r="D49" s="388">
        <v>0</v>
      </c>
      <c r="E49" s="388">
        <v>0</v>
      </c>
      <c r="F49" s="389">
        <v>0</v>
      </c>
      <c r="G49" s="390">
        <v>0</v>
      </c>
      <c r="H49" s="390">
        <v>0</v>
      </c>
      <c r="I49" s="390">
        <v>0</v>
      </c>
      <c r="J49" s="391">
        <v>0</v>
      </c>
      <c r="K49" s="388">
        <v>0</v>
      </c>
      <c r="L49" s="389">
        <v>0</v>
      </c>
      <c r="M49" s="390">
        <v>0</v>
      </c>
      <c r="N49" s="390">
        <v>0</v>
      </c>
      <c r="O49" s="390">
        <v>0</v>
      </c>
      <c r="P49" s="391">
        <v>0</v>
      </c>
      <c r="Q49" s="388">
        <v>0</v>
      </c>
      <c r="R49" s="389">
        <v>0</v>
      </c>
      <c r="S49" s="390">
        <v>0</v>
      </c>
      <c r="T49" s="390">
        <v>0</v>
      </c>
      <c r="U49" s="390">
        <v>0</v>
      </c>
      <c r="V49" s="391">
        <v>0</v>
      </c>
      <c r="W49" s="388">
        <v>0</v>
      </c>
      <c r="X49" s="389">
        <v>0</v>
      </c>
      <c r="Y49" s="389">
        <v>0</v>
      </c>
      <c r="Z49" s="389">
        <v>0</v>
      </c>
      <c r="AA49" s="389">
        <v>0</v>
      </c>
      <c r="AB49" s="389">
        <v>0</v>
      </c>
      <c r="AC49" s="392">
        <v>0</v>
      </c>
      <c r="AD49" s="389">
        <v>0</v>
      </c>
      <c r="AE49" s="389">
        <v>0</v>
      </c>
      <c r="AF49" s="389">
        <v>0</v>
      </c>
      <c r="AG49" s="389">
        <v>0</v>
      </c>
      <c r="AH49" s="389">
        <v>0</v>
      </c>
      <c r="AI49" s="392">
        <v>0</v>
      </c>
      <c r="AJ49" s="389">
        <v>0</v>
      </c>
      <c r="AK49" s="389">
        <v>0</v>
      </c>
      <c r="AL49" s="389">
        <v>0</v>
      </c>
      <c r="AM49" s="389">
        <v>0</v>
      </c>
      <c r="AN49" s="389">
        <v>0</v>
      </c>
      <c r="AO49" s="392">
        <v>0</v>
      </c>
      <c r="AP49" s="393">
        <v>0</v>
      </c>
      <c r="AQ49" s="393">
        <v>0</v>
      </c>
      <c r="AR49" s="393">
        <v>0</v>
      </c>
      <c r="AS49" s="393">
        <v>0</v>
      </c>
      <c r="AT49" s="393">
        <v>0</v>
      </c>
      <c r="AU49" s="392">
        <v>0</v>
      </c>
      <c r="AV49" s="393">
        <v>0</v>
      </c>
      <c r="AW49" s="393">
        <v>0</v>
      </c>
      <c r="AX49" s="393">
        <v>0</v>
      </c>
      <c r="AY49" s="393">
        <v>0</v>
      </c>
      <c r="AZ49" s="393">
        <v>0</v>
      </c>
      <c r="BA49" s="392">
        <v>0</v>
      </c>
      <c r="BB49" s="393">
        <v>0</v>
      </c>
      <c r="BC49" s="393">
        <v>0</v>
      </c>
      <c r="BD49" s="393">
        <v>0</v>
      </c>
      <c r="BE49" s="393">
        <v>0</v>
      </c>
      <c r="BF49" s="393">
        <v>0</v>
      </c>
      <c r="BG49" s="392">
        <v>0</v>
      </c>
      <c r="BH49" s="389">
        <v>0</v>
      </c>
      <c r="BI49" s="389">
        <v>0</v>
      </c>
      <c r="BJ49" s="389">
        <v>0</v>
      </c>
      <c r="BK49" s="389">
        <v>0</v>
      </c>
      <c r="BL49" s="389">
        <v>0</v>
      </c>
      <c r="BM49" s="394">
        <v>0</v>
      </c>
      <c r="BN49" s="395">
        <v>0</v>
      </c>
      <c r="BO49" s="396">
        <v>0</v>
      </c>
      <c r="BP49" s="396">
        <v>0</v>
      </c>
      <c r="BQ49" s="397">
        <v>0</v>
      </c>
      <c r="BR49" s="390">
        <v>0</v>
      </c>
      <c r="BS49" s="390">
        <v>0</v>
      </c>
      <c r="BT49" s="398">
        <v>0</v>
      </c>
      <c r="BU49" s="388">
        <v>0</v>
      </c>
      <c r="BV49" s="389">
        <v>0</v>
      </c>
      <c r="BW49" s="389">
        <v>0</v>
      </c>
      <c r="BX49" s="389">
        <v>0</v>
      </c>
      <c r="BY49" s="389">
        <v>0</v>
      </c>
      <c r="BZ49" s="392">
        <v>0</v>
      </c>
      <c r="CA49" s="389">
        <v>0</v>
      </c>
      <c r="CB49" s="389">
        <v>0</v>
      </c>
      <c r="CC49" s="389">
        <v>0</v>
      </c>
      <c r="CD49" s="389">
        <v>0</v>
      </c>
      <c r="CE49" s="392">
        <v>0</v>
      </c>
      <c r="CF49" s="389">
        <v>0</v>
      </c>
      <c r="CG49" s="389">
        <v>0</v>
      </c>
      <c r="CH49" s="389">
        <v>0</v>
      </c>
      <c r="CI49" s="389">
        <v>0</v>
      </c>
      <c r="CJ49" s="392">
        <v>0</v>
      </c>
      <c r="CK49" s="393">
        <v>0</v>
      </c>
      <c r="CL49" s="393">
        <v>0</v>
      </c>
      <c r="CM49" s="393">
        <v>0</v>
      </c>
      <c r="CN49" s="393">
        <v>0</v>
      </c>
      <c r="CO49" s="392">
        <v>0</v>
      </c>
      <c r="CP49" s="393">
        <v>0</v>
      </c>
      <c r="CQ49" s="393">
        <v>0</v>
      </c>
      <c r="CR49" s="393">
        <v>0</v>
      </c>
      <c r="CS49" s="393">
        <v>0</v>
      </c>
      <c r="CT49" s="392">
        <v>0</v>
      </c>
      <c r="CU49" s="389">
        <v>0</v>
      </c>
      <c r="CV49" s="390">
        <v>0</v>
      </c>
      <c r="CW49" s="390">
        <v>0</v>
      </c>
      <c r="CX49" s="391">
        <v>0</v>
      </c>
      <c r="CY49" s="394">
        <v>0</v>
      </c>
      <c r="CZ49" s="395">
        <v>0</v>
      </c>
      <c r="DA49" s="399">
        <v>0</v>
      </c>
      <c r="DB49" s="396">
        <v>0</v>
      </c>
      <c r="DC49" s="397">
        <v>0</v>
      </c>
      <c r="DD49" s="390">
        <v>0</v>
      </c>
      <c r="DE49" s="390">
        <v>0</v>
      </c>
      <c r="DF49" s="398">
        <v>0</v>
      </c>
      <c r="DG49" s="388">
        <v>0</v>
      </c>
      <c r="DH49" s="389">
        <v>0</v>
      </c>
      <c r="DI49" s="389">
        <v>0</v>
      </c>
      <c r="DJ49" s="389">
        <v>0</v>
      </c>
      <c r="DK49" s="389">
        <v>0</v>
      </c>
      <c r="DL49" s="392">
        <v>0</v>
      </c>
      <c r="DM49" s="389">
        <v>0</v>
      </c>
      <c r="DN49" s="389">
        <v>0</v>
      </c>
      <c r="DO49" s="389">
        <v>0</v>
      </c>
      <c r="DP49" s="389">
        <v>0</v>
      </c>
      <c r="DQ49" s="392">
        <v>0</v>
      </c>
      <c r="DR49" s="389">
        <v>0</v>
      </c>
      <c r="DS49" s="389">
        <v>0</v>
      </c>
      <c r="DT49" s="389">
        <v>0</v>
      </c>
      <c r="DU49" s="389">
        <v>0</v>
      </c>
      <c r="DV49" s="392">
        <v>0</v>
      </c>
      <c r="DW49" s="389">
        <v>0</v>
      </c>
      <c r="DX49" s="389">
        <v>0</v>
      </c>
      <c r="DY49" s="389">
        <v>0</v>
      </c>
      <c r="DZ49" s="389">
        <v>0</v>
      </c>
      <c r="EA49" s="392">
        <v>0</v>
      </c>
      <c r="EB49" s="393">
        <v>0</v>
      </c>
      <c r="EC49" s="393">
        <v>0</v>
      </c>
      <c r="ED49" s="393">
        <v>0</v>
      </c>
      <c r="EE49" s="393">
        <v>0</v>
      </c>
      <c r="EF49" s="392">
        <v>0</v>
      </c>
      <c r="EG49" s="389">
        <v>0</v>
      </c>
      <c r="EH49" s="390">
        <v>0</v>
      </c>
      <c r="EI49" s="390">
        <v>0</v>
      </c>
      <c r="EJ49" s="391">
        <v>0</v>
      </c>
      <c r="EK49" s="394">
        <v>0</v>
      </c>
      <c r="EL49" s="395">
        <v>0</v>
      </c>
      <c r="EM49" s="388">
        <v>0</v>
      </c>
      <c r="EN49" s="388">
        <v>0</v>
      </c>
      <c r="EO49" s="389">
        <v>0</v>
      </c>
      <c r="EP49" s="390">
        <v>0</v>
      </c>
      <c r="EQ49" s="390">
        <v>0</v>
      </c>
      <c r="ER49" s="390">
        <v>0</v>
      </c>
      <c r="ES49" s="391">
        <v>0</v>
      </c>
      <c r="ET49" s="388">
        <v>0</v>
      </c>
      <c r="EU49" s="389">
        <v>0</v>
      </c>
      <c r="EV49" s="390">
        <v>0</v>
      </c>
      <c r="EW49" s="390">
        <v>0</v>
      </c>
      <c r="EX49" s="390">
        <v>0</v>
      </c>
      <c r="EY49" s="391">
        <v>0</v>
      </c>
      <c r="EZ49" s="388">
        <v>0</v>
      </c>
      <c r="FA49" s="389">
        <v>0</v>
      </c>
      <c r="FB49" s="390">
        <v>0</v>
      </c>
      <c r="FC49" s="390">
        <v>0</v>
      </c>
      <c r="FD49" s="390">
        <v>0</v>
      </c>
      <c r="FE49" s="391">
        <v>0</v>
      </c>
      <c r="FF49" s="388">
        <v>0</v>
      </c>
      <c r="FG49" s="389">
        <v>0</v>
      </c>
      <c r="FH49" s="389">
        <v>0</v>
      </c>
      <c r="FI49" s="389">
        <v>0</v>
      </c>
      <c r="FJ49" s="389">
        <v>0</v>
      </c>
      <c r="FK49" s="389">
        <v>0</v>
      </c>
      <c r="FL49" s="392">
        <v>0</v>
      </c>
      <c r="FM49" s="389">
        <v>0</v>
      </c>
      <c r="FN49" s="389">
        <v>0</v>
      </c>
      <c r="FO49" s="389">
        <v>0</v>
      </c>
      <c r="FP49" s="389">
        <v>0</v>
      </c>
      <c r="FQ49" s="389">
        <v>0</v>
      </c>
      <c r="FR49" s="392">
        <v>0</v>
      </c>
      <c r="FS49" s="389">
        <v>0</v>
      </c>
      <c r="FT49" s="389">
        <v>0</v>
      </c>
      <c r="FU49" s="389">
        <v>0</v>
      </c>
      <c r="FV49" s="389">
        <v>0</v>
      </c>
      <c r="FW49" s="389">
        <v>0</v>
      </c>
      <c r="FX49" s="392">
        <v>0</v>
      </c>
      <c r="FY49" s="393">
        <v>0</v>
      </c>
      <c r="FZ49" s="393">
        <v>0</v>
      </c>
      <c r="GA49" s="393">
        <v>0</v>
      </c>
      <c r="GB49" s="393">
        <v>0</v>
      </c>
      <c r="GC49" s="393">
        <v>0</v>
      </c>
      <c r="GD49" s="392">
        <v>0</v>
      </c>
      <c r="GE49" s="393">
        <v>0</v>
      </c>
      <c r="GF49" s="393">
        <v>0</v>
      </c>
      <c r="GG49" s="393">
        <v>0</v>
      </c>
      <c r="GH49" s="393">
        <v>0</v>
      </c>
      <c r="GI49" s="393">
        <v>0</v>
      </c>
      <c r="GJ49" s="392">
        <v>0</v>
      </c>
      <c r="GK49" s="389">
        <v>0</v>
      </c>
      <c r="GL49" s="389">
        <v>0</v>
      </c>
      <c r="GM49" s="389">
        <v>0</v>
      </c>
      <c r="GN49" s="389">
        <v>0</v>
      </c>
      <c r="GO49" s="389">
        <v>0</v>
      </c>
      <c r="GP49" s="394">
        <v>0</v>
      </c>
      <c r="GQ49" s="388">
        <v>0</v>
      </c>
      <c r="GR49" s="399">
        <v>0</v>
      </c>
      <c r="GS49" s="396">
        <v>0</v>
      </c>
      <c r="GT49" s="397">
        <v>0</v>
      </c>
      <c r="GU49" s="390">
        <v>0</v>
      </c>
      <c r="GV49" s="390">
        <v>0</v>
      </c>
      <c r="GW49" s="391">
        <v>0</v>
      </c>
      <c r="GX49" s="388">
        <v>0</v>
      </c>
      <c r="GY49" s="389">
        <v>0</v>
      </c>
      <c r="GZ49" s="389">
        <v>0</v>
      </c>
      <c r="HA49" s="389">
        <v>0</v>
      </c>
      <c r="HB49" s="389">
        <v>0</v>
      </c>
      <c r="HC49" s="392">
        <v>0</v>
      </c>
      <c r="HD49" s="389">
        <v>0</v>
      </c>
      <c r="HE49" s="389">
        <v>0</v>
      </c>
      <c r="HF49" s="389">
        <v>0</v>
      </c>
      <c r="HG49" s="389">
        <v>0</v>
      </c>
      <c r="HH49" s="392">
        <v>0</v>
      </c>
      <c r="HI49" s="389">
        <v>0</v>
      </c>
      <c r="HJ49" s="389">
        <v>0</v>
      </c>
      <c r="HK49" s="389">
        <v>0</v>
      </c>
      <c r="HL49" s="389">
        <v>0</v>
      </c>
      <c r="HM49" s="392">
        <v>0</v>
      </c>
      <c r="HN49" s="389">
        <v>0</v>
      </c>
      <c r="HO49" s="389">
        <v>0</v>
      </c>
      <c r="HP49" s="389">
        <v>0</v>
      </c>
      <c r="HQ49" s="389">
        <v>0</v>
      </c>
      <c r="HR49" s="392">
        <v>0</v>
      </c>
      <c r="HS49" s="393">
        <v>0</v>
      </c>
      <c r="HT49" s="393">
        <v>0</v>
      </c>
      <c r="HU49" s="393">
        <v>0</v>
      </c>
      <c r="HV49" s="393">
        <v>0</v>
      </c>
      <c r="HW49" s="392">
        <v>0</v>
      </c>
      <c r="HX49" s="389">
        <v>0</v>
      </c>
      <c r="HY49" s="390">
        <v>0</v>
      </c>
      <c r="HZ49" s="390">
        <v>0</v>
      </c>
      <c r="IA49" s="391">
        <v>0</v>
      </c>
      <c r="IB49" s="394">
        <v>0</v>
      </c>
      <c r="IC49" s="388">
        <v>0</v>
      </c>
      <c r="ID49" s="396">
        <f t="shared" si="0"/>
        <v>0</v>
      </c>
      <c r="IE49" s="396">
        <v>0</v>
      </c>
      <c r="IF49" s="396">
        <v>0</v>
      </c>
      <c r="IG49" s="397">
        <v>0</v>
      </c>
      <c r="IH49" s="390">
        <v>0</v>
      </c>
      <c r="II49" s="390">
        <v>0</v>
      </c>
      <c r="IJ49" s="391">
        <v>0</v>
      </c>
      <c r="IK49" s="388">
        <v>0</v>
      </c>
      <c r="IL49" s="395">
        <v>0</v>
      </c>
      <c r="IM49" s="399">
        <f t="shared" si="1"/>
        <v>0</v>
      </c>
      <c r="IN49" s="396">
        <v>0</v>
      </c>
      <c r="IO49" s="396">
        <v>0</v>
      </c>
      <c r="IP49" s="397">
        <v>0</v>
      </c>
      <c r="IQ49" s="390">
        <v>0</v>
      </c>
      <c r="IR49" s="390">
        <v>0</v>
      </c>
      <c r="IS49" s="391">
        <v>0</v>
      </c>
      <c r="IT49" s="391">
        <v>0</v>
      </c>
      <c r="IU49" s="388">
        <v>0</v>
      </c>
      <c r="IV49" s="395">
        <v>0</v>
      </c>
      <c r="IW49" s="399">
        <f t="shared" si="2"/>
        <v>0</v>
      </c>
      <c r="IX49" s="396">
        <v>0</v>
      </c>
      <c r="IY49" s="396">
        <v>0</v>
      </c>
      <c r="IZ49" s="397">
        <v>0</v>
      </c>
      <c r="JA49" s="390">
        <v>0</v>
      </c>
      <c r="JB49" s="390">
        <v>0</v>
      </c>
      <c r="JC49" s="391">
        <v>0</v>
      </c>
      <c r="JD49" s="388">
        <v>0</v>
      </c>
      <c r="JE49" s="395">
        <v>0</v>
      </c>
      <c r="JF49" s="399">
        <f t="shared" si="3"/>
        <v>0</v>
      </c>
      <c r="JG49" s="396">
        <v>0</v>
      </c>
      <c r="JH49" s="396">
        <v>0</v>
      </c>
      <c r="JI49" s="397">
        <v>0</v>
      </c>
      <c r="JJ49" s="390">
        <v>0</v>
      </c>
      <c r="JK49" s="390">
        <v>0</v>
      </c>
      <c r="JL49" s="391">
        <v>0</v>
      </c>
      <c r="JM49" s="388">
        <v>0</v>
      </c>
      <c r="JN49" s="395">
        <v>0</v>
      </c>
      <c r="JO49" s="388">
        <v>0</v>
      </c>
      <c r="JP49" s="388">
        <v>0</v>
      </c>
      <c r="JQ49" s="388">
        <v>0</v>
      </c>
      <c r="JR49" s="388">
        <v>0</v>
      </c>
      <c r="JS49" s="400">
        <v>0</v>
      </c>
    </row>
    <row r="50" spans="1:279" hidden="1" x14ac:dyDescent="0.35">
      <c r="A50" s="401">
        <v>468</v>
      </c>
      <c r="B50" s="386">
        <v>1</v>
      </c>
      <c r="C50" s="402" t="s">
        <v>157</v>
      </c>
      <c r="D50" s="403">
        <v>0</v>
      </c>
      <c r="E50" s="388">
        <v>0</v>
      </c>
      <c r="F50" s="404">
        <v>0</v>
      </c>
      <c r="G50" s="405">
        <v>0</v>
      </c>
      <c r="H50" s="405">
        <v>0</v>
      </c>
      <c r="I50" s="405">
        <v>0</v>
      </c>
      <c r="J50" s="393">
        <v>0</v>
      </c>
      <c r="K50" s="403">
        <v>0</v>
      </c>
      <c r="L50" s="404">
        <v>0</v>
      </c>
      <c r="M50" s="405">
        <v>0</v>
      </c>
      <c r="N50" s="405">
        <v>0</v>
      </c>
      <c r="O50" s="405">
        <v>0</v>
      </c>
      <c r="P50" s="393">
        <v>0</v>
      </c>
      <c r="Q50" s="403">
        <v>0</v>
      </c>
      <c r="R50" s="404">
        <v>0</v>
      </c>
      <c r="S50" s="405">
        <v>0</v>
      </c>
      <c r="T50" s="405">
        <v>0</v>
      </c>
      <c r="U50" s="405">
        <v>0</v>
      </c>
      <c r="V50" s="393">
        <v>0</v>
      </c>
      <c r="W50" s="403">
        <v>0</v>
      </c>
      <c r="X50" s="389">
        <v>0</v>
      </c>
      <c r="Y50" s="389">
        <v>0</v>
      </c>
      <c r="Z50" s="389">
        <v>0</v>
      </c>
      <c r="AA50" s="389">
        <v>0</v>
      </c>
      <c r="AB50" s="389">
        <v>0</v>
      </c>
      <c r="AC50" s="406">
        <v>0</v>
      </c>
      <c r="AD50" s="389">
        <v>0</v>
      </c>
      <c r="AE50" s="389">
        <v>0</v>
      </c>
      <c r="AF50" s="389">
        <v>0</v>
      </c>
      <c r="AG50" s="389">
        <v>0</v>
      </c>
      <c r="AH50" s="389">
        <v>0</v>
      </c>
      <c r="AI50" s="406">
        <v>0</v>
      </c>
      <c r="AJ50" s="389">
        <v>0</v>
      </c>
      <c r="AK50" s="389">
        <v>0</v>
      </c>
      <c r="AL50" s="389">
        <v>0</v>
      </c>
      <c r="AM50" s="389">
        <v>0</v>
      </c>
      <c r="AN50" s="389">
        <v>0</v>
      </c>
      <c r="AO50" s="406">
        <v>0</v>
      </c>
      <c r="AP50" s="393">
        <v>0</v>
      </c>
      <c r="AQ50" s="393">
        <v>0</v>
      </c>
      <c r="AR50" s="393">
        <v>0</v>
      </c>
      <c r="AS50" s="393">
        <v>0</v>
      </c>
      <c r="AT50" s="393">
        <v>0</v>
      </c>
      <c r="AU50" s="406">
        <v>0</v>
      </c>
      <c r="AV50" s="393">
        <v>0</v>
      </c>
      <c r="AW50" s="393">
        <v>0</v>
      </c>
      <c r="AX50" s="393">
        <v>0</v>
      </c>
      <c r="AY50" s="393">
        <v>0</v>
      </c>
      <c r="AZ50" s="393">
        <v>0</v>
      </c>
      <c r="BA50" s="392">
        <v>0</v>
      </c>
      <c r="BB50" s="393">
        <v>0</v>
      </c>
      <c r="BC50" s="393">
        <v>0</v>
      </c>
      <c r="BD50" s="393">
        <v>0</v>
      </c>
      <c r="BE50" s="393">
        <v>0</v>
      </c>
      <c r="BF50" s="393">
        <v>0</v>
      </c>
      <c r="BG50" s="392">
        <v>0</v>
      </c>
      <c r="BH50" s="389">
        <v>0</v>
      </c>
      <c r="BI50" s="389">
        <v>0</v>
      </c>
      <c r="BJ50" s="389">
        <v>0</v>
      </c>
      <c r="BK50" s="389">
        <v>0</v>
      </c>
      <c r="BL50" s="389">
        <v>0</v>
      </c>
      <c r="BM50" s="407">
        <v>0</v>
      </c>
      <c r="BN50" s="395">
        <v>0</v>
      </c>
      <c r="BO50" s="408">
        <v>0</v>
      </c>
      <c r="BP50" s="396">
        <v>0</v>
      </c>
      <c r="BQ50" s="397">
        <v>0</v>
      </c>
      <c r="BR50" s="390">
        <v>0</v>
      </c>
      <c r="BS50" s="390">
        <v>0</v>
      </c>
      <c r="BT50" s="398">
        <v>0</v>
      </c>
      <c r="BU50" s="403">
        <v>0</v>
      </c>
      <c r="BV50" s="389">
        <v>0</v>
      </c>
      <c r="BW50" s="389">
        <v>0</v>
      </c>
      <c r="BX50" s="389">
        <v>0</v>
      </c>
      <c r="BY50" s="389">
        <v>0</v>
      </c>
      <c r="BZ50" s="406">
        <v>0</v>
      </c>
      <c r="CA50" s="389">
        <v>0</v>
      </c>
      <c r="CB50" s="389">
        <v>0</v>
      </c>
      <c r="CC50" s="389">
        <v>0</v>
      </c>
      <c r="CD50" s="389">
        <v>0</v>
      </c>
      <c r="CE50" s="406">
        <v>0</v>
      </c>
      <c r="CF50" s="389">
        <v>0</v>
      </c>
      <c r="CG50" s="389">
        <v>0</v>
      </c>
      <c r="CH50" s="389">
        <v>0</v>
      </c>
      <c r="CI50" s="389">
        <v>0</v>
      </c>
      <c r="CJ50" s="406">
        <v>0</v>
      </c>
      <c r="CK50" s="393">
        <v>0</v>
      </c>
      <c r="CL50" s="393">
        <v>0</v>
      </c>
      <c r="CM50" s="393">
        <v>0</v>
      </c>
      <c r="CN50" s="393">
        <v>0</v>
      </c>
      <c r="CO50" s="392">
        <v>0</v>
      </c>
      <c r="CP50" s="393">
        <v>0</v>
      </c>
      <c r="CQ50" s="393">
        <v>0</v>
      </c>
      <c r="CR50" s="393">
        <v>0</v>
      </c>
      <c r="CS50" s="393">
        <v>0</v>
      </c>
      <c r="CT50" s="392">
        <v>0</v>
      </c>
      <c r="CU50" s="404">
        <v>0</v>
      </c>
      <c r="CV50" s="405">
        <v>0</v>
      </c>
      <c r="CW50" s="405">
        <v>0</v>
      </c>
      <c r="CX50" s="393">
        <v>0</v>
      </c>
      <c r="CY50" s="407">
        <v>0</v>
      </c>
      <c r="CZ50" s="395">
        <v>0</v>
      </c>
      <c r="DA50" s="409">
        <v>0</v>
      </c>
      <c r="DB50" s="396">
        <v>0</v>
      </c>
      <c r="DC50" s="397">
        <v>0</v>
      </c>
      <c r="DD50" s="390">
        <v>0</v>
      </c>
      <c r="DE50" s="390">
        <v>0</v>
      </c>
      <c r="DF50" s="398">
        <v>0</v>
      </c>
      <c r="DG50" s="403">
        <v>0</v>
      </c>
      <c r="DH50" s="389">
        <v>0</v>
      </c>
      <c r="DI50" s="389">
        <v>0</v>
      </c>
      <c r="DJ50" s="389">
        <v>0</v>
      </c>
      <c r="DK50" s="389">
        <v>0</v>
      </c>
      <c r="DL50" s="406">
        <v>0</v>
      </c>
      <c r="DM50" s="389">
        <v>0</v>
      </c>
      <c r="DN50" s="389">
        <v>0</v>
      </c>
      <c r="DO50" s="389">
        <v>0</v>
      </c>
      <c r="DP50" s="389">
        <v>0</v>
      </c>
      <c r="DQ50" s="406">
        <v>0</v>
      </c>
      <c r="DR50" s="389">
        <v>0</v>
      </c>
      <c r="DS50" s="389">
        <v>0</v>
      </c>
      <c r="DT50" s="389">
        <v>0</v>
      </c>
      <c r="DU50" s="389">
        <v>0</v>
      </c>
      <c r="DV50" s="406">
        <v>0</v>
      </c>
      <c r="DW50" s="389">
        <v>0</v>
      </c>
      <c r="DX50" s="389">
        <v>0</v>
      </c>
      <c r="DY50" s="389">
        <v>0</v>
      </c>
      <c r="DZ50" s="389">
        <v>0</v>
      </c>
      <c r="EA50" s="392">
        <v>0</v>
      </c>
      <c r="EB50" s="393">
        <v>0</v>
      </c>
      <c r="EC50" s="393">
        <v>0</v>
      </c>
      <c r="ED50" s="393">
        <v>0</v>
      </c>
      <c r="EE50" s="393">
        <v>0</v>
      </c>
      <c r="EF50" s="406">
        <v>0</v>
      </c>
      <c r="EG50" s="404">
        <v>0</v>
      </c>
      <c r="EH50" s="405">
        <v>0</v>
      </c>
      <c r="EI50" s="405">
        <v>0</v>
      </c>
      <c r="EJ50" s="393">
        <v>0</v>
      </c>
      <c r="EK50" s="407">
        <v>0</v>
      </c>
      <c r="EL50" s="395">
        <v>0</v>
      </c>
      <c r="EM50" s="403">
        <v>0</v>
      </c>
      <c r="EN50" s="388">
        <v>0</v>
      </c>
      <c r="EO50" s="404">
        <v>0</v>
      </c>
      <c r="EP50" s="405">
        <v>0</v>
      </c>
      <c r="EQ50" s="405">
        <v>0</v>
      </c>
      <c r="ER50" s="405">
        <v>0</v>
      </c>
      <c r="ES50" s="393">
        <v>0</v>
      </c>
      <c r="ET50" s="403">
        <v>0</v>
      </c>
      <c r="EU50" s="404">
        <v>0</v>
      </c>
      <c r="EV50" s="405">
        <v>0</v>
      </c>
      <c r="EW50" s="405">
        <v>0</v>
      </c>
      <c r="EX50" s="405">
        <v>0</v>
      </c>
      <c r="EY50" s="393">
        <v>0</v>
      </c>
      <c r="EZ50" s="403">
        <v>0</v>
      </c>
      <c r="FA50" s="404">
        <v>0</v>
      </c>
      <c r="FB50" s="405">
        <v>0</v>
      </c>
      <c r="FC50" s="405">
        <v>0</v>
      </c>
      <c r="FD50" s="405">
        <v>0</v>
      </c>
      <c r="FE50" s="393">
        <v>0</v>
      </c>
      <c r="FF50" s="403">
        <v>0</v>
      </c>
      <c r="FG50" s="389">
        <v>0</v>
      </c>
      <c r="FH50" s="389">
        <v>0</v>
      </c>
      <c r="FI50" s="389">
        <v>0</v>
      </c>
      <c r="FJ50" s="389">
        <v>0</v>
      </c>
      <c r="FK50" s="389">
        <v>0</v>
      </c>
      <c r="FL50" s="406">
        <v>0</v>
      </c>
      <c r="FM50" s="389">
        <v>0</v>
      </c>
      <c r="FN50" s="389">
        <v>0</v>
      </c>
      <c r="FO50" s="389">
        <v>0</v>
      </c>
      <c r="FP50" s="389">
        <v>0</v>
      </c>
      <c r="FQ50" s="389">
        <v>0</v>
      </c>
      <c r="FR50" s="406">
        <v>0</v>
      </c>
      <c r="FS50" s="389">
        <v>0</v>
      </c>
      <c r="FT50" s="389">
        <v>0</v>
      </c>
      <c r="FU50" s="389">
        <v>0</v>
      </c>
      <c r="FV50" s="389">
        <v>0</v>
      </c>
      <c r="FW50" s="389">
        <v>0</v>
      </c>
      <c r="FX50" s="406">
        <v>0</v>
      </c>
      <c r="FY50" s="393">
        <v>0</v>
      </c>
      <c r="FZ50" s="393">
        <v>0</v>
      </c>
      <c r="GA50" s="393">
        <v>0</v>
      </c>
      <c r="GB50" s="393">
        <v>0</v>
      </c>
      <c r="GC50" s="393">
        <v>0</v>
      </c>
      <c r="GD50" s="406">
        <v>0</v>
      </c>
      <c r="GE50" s="393">
        <v>0</v>
      </c>
      <c r="GF50" s="393">
        <v>0</v>
      </c>
      <c r="GG50" s="393">
        <v>0</v>
      </c>
      <c r="GH50" s="393">
        <v>0</v>
      </c>
      <c r="GI50" s="393">
        <v>0</v>
      </c>
      <c r="GJ50" s="392">
        <v>0</v>
      </c>
      <c r="GK50" s="389">
        <v>0</v>
      </c>
      <c r="GL50" s="389">
        <v>0</v>
      </c>
      <c r="GM50" s="389">
        <v>0</v>
      </c>
      <c r="GN50" s="389">
        <v>0</v>
      </c>
      <c r="GO50" s="389">
        <v>0</v>
      </c>
      <c r="GP50" s="407">
        <v>0</v>
      </c>
      <c r="GQ50" s="388">
        <v>0</v>
      </c>
      <c r="GR50" s="409">
        <v>0</v>
      </c>
      <c r="GS50" s="396">
        <v>0</v>
      </c>
      <c r="GT50" s="397">
        <v>0</v>
      </c>
      <c r="GU50" s="390">
        <v>0</v>
      </c>
      <c r="GV50" s="390">
        <v>0</v>
      </c>
      <c r="GW50" s="391">
        <v>0</v>
      </c>
      <c r="GX50" s="403">
        <v>0</v>
      </c>
      <c r="GY50" s="389">
        <v>0</v>
      </c>
      <c r="GZ50" s="389">
        <v>0</v>
      </c>
      <c r="HA50" s="389">
        <v>0</v>
      </c>
      <c r="HB50" s="389">
        <v>0</v>
      </c>
      <c r="HC50" s="406">
        <v>0</v>
      </c>
      <c r="HD50" s="389">
        <v>0</v>
      </c>
      <c r="HE50" s="389">
        <v>0</v>
      </c>
      <c r="HF50" s="389">
        <v>0</v>
      </c>
      <c r="HG50" s="389">
        <v>0</v>
      </c>
      <c r="HH50" s="406">
        <v>0</v>
      </c>
      <c r="HI50" s="389">
        <v>0</v>
      </c>
      <c r="HJ50" s="389">
        <v>0</v>
      </c>
      <c r="HK50" s="389">
        <v>0</v>
      </c>
      <c r="HL50" s="389">
        <v>0</v>
      </c>
      <c r="HM50" s="406">
        <v>0</v>
      </c>
      <c r="HN50" s="389">
        <v>0</v>
      </c>
      <c r="HO50" s="389">
        <v>0</v>
      </c>
      <c r="HP50" s="389">
        <v>0</v>
      </c>
      <c r="HQ50" s="389">
        <v>0</v>
      </c>
      <c r="HR50" s="392">
        <v>0</v>
      </c>
      <c r="HS50" s="393">
        <v>0</v>
      </c>
      <c r="HT50" s="393">
        <v>0</v>
      </c>
      <c r="HU50" s="393">
        <v>0</v>
      </c>
      <c r="HV50" s="393">
        <v>0</v>
      </c>
      <c r="HW50" s="406">
        <v>0</v>
      </c>
      <c r="HX50" s="404">
        <v>0</v>
      </c>
      <c r="HY50" s="405">
        <v>0</v>
      </c>
      <c r="HZ50" s="405">
        <v>0</v>
      </c>
      <c r="IA50" s="393">
        <v>0</v>
      </c>
      <c r="IB50" s="407">
        <v>0</v>
      </c>
      <c r="IC50" s="388">
        <v>0</v>
      </c>
      <c r="ID50" s="396">
        <f t="shared" si="0"/>
        <v>0</v>
      </c>
      <c r="IE50" s="408">
        <v>0</v>
      </c>
      <c r="IF50" s="396">
        <v>0</v>
      </c>
      <c r="IG50" s="397">
        <v>0</v>
      </c>
      <c r="IH50" s="390">
        <v>0</v>
      </c>
      <c r="II50" s="390">
        <v>0</v>
      </c>
      <c r="IJ50" s="391">
        <v>0</v>
      </c>
      <c r="IK50" s="388">
        <v>0</v>
      </c>
      <c r="IL50" s="395">
        <v>0</v>
      </c>
      <c r="IM50" s="399">
        <f t="shared" si="1"/>
        <v>0</v>
      </c>
      <c r="IN50" s="408">
        <v>0</v>
      </c>
      <c r="IO50" s="396">
        <v>0</v>
      </c>
      <c r="IP50" s="397">
        <v>0</v>
      </c>
      <c r="IQ50" s="390">
        <v>0</v>
      </c>
      <c r="IR50" s="390">
        <v>0</v>
      </c>
      <c r="IS50" s="391">
        <v>0</v>
      </c>
      <c r="IT50" s="391">
        <v>0</v>
      </c>
      <c r="IU50" s="388">
        <v>0</v>
      </c>
      <c r="IV50" s="395">
        <v>0</v>
      </c>
      <c r="IW50" s="399">
        <f t="shared" si="2"/>
        <v>0</v>
      </c>
      <c r="IX50" s="408">
        <v>0</v>
      </c>
      <c r="IY50" s="396">
        <v>0</v>
      </c>
      <c r="IZ50" s="397">
        <v>0</v>
      </c>
      <c r="JA50" s="390">
        <v>0</v>
      </c>
      <c r="JB50" s="390">
        <v>0</v>
      </c>
      <c r="JC50" s="391">
        <v>0</v>
      </c>
      <c r="JD50" s="388">
        <v>0</v>
      </c>
      <c r="JE50" s="395">
        <v>0</v>
      </c>
      <c r="JF50" s="399">
        <f t="shared" si="3"/>
        <v>0</v>
      </c>
      <c r="JG50" s="408">
        <v>0</v>
      </c>
      <c r="JH50" s="396">
        <v>0</v>
      </c>
      <c r="JI50" s="397">
        <v>0</v>
      </c>
      <c r="JJ50" s="390">
        <v>0</v>
      </c>
      <c r="JK50" s="390">
        <v>0</v>
      </c>
      <c r="JL50" s="391">
        <v>0</v>
      </c>
      <c r="JM50" s="388">
        <v>0</v>
      </c>
      <c r="JN50" s="395">
        <v>0</v>
      </c>
      <c r="JO50" s="388">
        <v>0</v>
      </c>
      <c r="JP50" s="388">
        <v>0</v>
      </c>
      <c r="JQ50" s="388">
        <v>0</v>
      </c>
      <c r="JR50" s="403">
        <v>0</v>
      </c>
      <c r="JS50" s="400">
        <v>0</v>
      </c>
    </row>
    <row r="51" spans="1:279" hidden="1" x14ac:dyDescent="0.35">
      <c r="A51" s="401">
        <v>468</v>
      </c>
      <c r="B51" s="386">
        <v>1</v>
      </c>
      <c r="C51" s="402" t="s">
        <v>309</v>
      </c>
      <c r="D51" s="403">
        <v>0</v>
      </c>
      <c r="E51" s="388">
        <v>0</v>
      </c>
      <c r="F51" s="404">
        <v>0</v>
      </c>
      <c r="G51" s="405">
        <v>0</v>
      </c>
      <c r="H51" s="405">
        <v>0</v>
      </c>
      <c r="I51" s="405">
        <v>0</v>
      </c>
      <c r="J51" s="393">
        <v>0</v>
      </c>
      <c r="K51" s="403">
        <v>0</v>
      </c>
      <c r="L51" s="404">
        <v>0</v>
      </c>
      <c r="M51" s="405">
        <v>0</v>
      </c>
      <c r="N51" s="405">
        <v>0</v>
      </c>
      <c r="O51" s="405">
        <v>0</v>
      </c>
      <c r="P51" s="393">
        <v>0</v>
      </c>
      <c r="Q51" s="403">
        <v>0</v>
      </c>
      <c r="R51" s="404">
        <v>0</v>
      </c>
      <c r="S51" s="405">
        <v>0</v>
      </c>
      <c r="T51" s="405">
        <v>0</v>
      </c>
      <c r="U51" s="405">
        <v>0</v>
      </c>
      <c r="V51" s="393">
        <v>0</v>
      </c>
      <c r="W51" s="403">
        <v>0</v>
      </c>
      <c r="X51" s="389">
        <v>0</v>
      </c>
      <c r="Y51" s="389">
        <v>0</v>
      </c>
      <c r="Z51" s="389">
        <v>0</v>
      </c>
      <c r="AA51" s="389">
        <v>0</v>
      </c>
      <c r="AB51" s="389">
        <v>0</v>
      </c>
      <c r="AC51" s="406">
        <v>0</v>
      </c>
      <c r="AD51" s="389">
        <v>0</v>
      </c>
      <c r="AE51" s="389">
        <v>0</v>
      </c>
      <c r="AF51" s="389">
        <v>0</v>
      </c>
      <c r="AG51" s="389">
        <v>0</v>
      </c>
      <c r="AH51" s="389">
        <v>0</v>
      </c>
      <c r="AI51" s="406">
        <v>0</v>
      </c>
      <c r="AJ51" s="389">
        <v>0</v>
      </c>
      <c r="AK51" s="389">
        <v>0</v>
      </c>
      <c r="AL51" s="389">
        <v>0</v>
      </c>
      <c r="AM51" s="389">
        <v>0</v>
      </c>
      <c r="AN51" s="389">
        <v>0</v>
      </c>
      <c r="AO51" s="406">
        <v>0</v>
      </c>
      <c r="AP51" s="393">
        <v>0</v>
      </c>
      <c r="AQ51" s="393">
        <v>0</v>
      </c>
      <c r="AR51" s="393">
        <v>0</v>
      </c>
      <c r="AS51" s="393">
        <v>0</v>
      </c>
      <c r="AT51" s="393">
        <v>0</v>
      </c>
      <c r="AU51" s="406">
        <v>0</v>
      </c>
      <c r="AV51" s="393">
        <v>0</v>
      </c>
      <c r="AW51" s="393">
        <v>0</v>
      </c>
      <c r="AX51" s="393">
        <v>0</v>
      </c>
      <c r="AY51" s="393">
        <v>0</v>
      </c>
      <c r="AZ51" s="393">
        <v>0</v>
      </c>
      <c r="BA51" s="392">
        <v>0</v>
      </c>
      <c r="BB51" s="393">
        <v>0</v>
      </c>
      <c r="BC51" s="393">
        <v>0</v>
      </c>
      <c r="BD51" s="393">
        <v>0</v>
      </c>
      <c r="BE51" s="393">
        <v>0</v>
      </c>
      <c r="BF51" s="393">
        <v>0</v>
      </c>
      <c r="BG51" s="392">
        <v>0</v>
      </c>
      <c r="BH51" s="389">
        <v>0</v>
      </c>
      <c r="BI51" s="389">
        <v>0</v>
      </c>
      <c r="BJ51" s="389">
        <v>0</v>
      </c>
      <c r="BK51" s="389">
        <v>0</v>
      </c>
      <c r="BL51" s="389">
        <v>0</v>
      </c>
      <c r="BM51" s="407">
        <v>0</v>
      </c>
      <c r="BN51" s="395">
        <v>0</v>
      </c>
      <c r="BO51" s="408">
        <v>0</v>
      </c>
      <c r="BP51" s="396">
        <v>0</v>
      </c>
      <c r="BQ51" s="397">
        <v>0</v>
      </c>
      <c r="BR51" s="390">
        <v>0</v>
      </c>
      <c r="BS51" s="390">
        <v>0</v>
      </c>
      <c r="BT51" s="398">
        <v>0</v>
      </c>
      <c r="BU51" s="403">
        <v>0</v>
      </c>
      <c r="BV51" s="389">
        <v>0</v>
      </c>
      <c r="BW51" s="389">
        <v>0</v>
      </c>
      <c r="BX51" s="389">
        <v>0</v>
      </c>
      <c r="BY51" s="389">
        <v>0</v>
      </c>
      <c r="BZ51" s="406">
        <v>0</v>
      </c>
      <c r="CA51" s="389">
        <v>0</v>
      </c>
      <c r="CB51" s="389">
        <v>0</v>
      </c>
      <c r="CC51" s="389">
        <v>0</v>
      </c>
      <c r="CD51" s="389">
        <v>0</v>
      </c>
      <c r="CE51" s="406">
        <v>0</v>
      </c>
      <c r="CF51" s="389">
        <v>0</v>
      </c>
      <c r="CG51" s="389">
        <v>0</v>
      </c>
      <c r="CH51" s="389">
        <v>0</v>
      </c>
      <c r="CI51" s="389">
        <v>0</v>
      </c>
      <c r="CJ51" s="406">
        <v>0</v>
      </c>
      <c r="CK51" s="393">
        <v>0</v>
      </c>
      <c r="CL51" s="393">
        <v>0</v>
      </c>
      <c r="CM51" s="393">
        <v>0</v>
      </c>
      <c r="CN51" s="393">
        <v>0</v>
      </c>
      <c r="CO51" s="392">
        <v>0</v>
      </c>
      <c r="CP51" s="393">
        <v>0</v>
      </c>
      <c r="CQ51" s="393">
        <v>0</v>
      </c>
      <c r="CR51" s="393">
        <v>0</v>
      </c>
      <c r="CS51" s="393">
        <v>0</v>
      </c>
      <c r="CT51" s="392">
        <v>0</v>
      </c>
      <c r="CU51" s="404">
        <v>0</v>
      </c>
      <c r="CV51" s="405">
        <v>0</v>
      </c>
      <c r="CW51" s="405">
        <v>0</v>
      </c>
      <c r="CX51" s="393">
        <v>0</v>
      </c>
      <c r="CY51" s="407">
        <v>0</v>
      </c>
      <c r="CZ51" s="395">
        <v>0</v>
      </c>
      <c r="DA51" s="409">
        <v>0</v>
      </c>
      <c r="DB51" s="396">
        <v>0</v>
      </c>
      <c r="DC51" s="397">
        <v>0</v>
      </c>
      <c r="DD51" s="390">
        <v>0</v>
      </c>
      <c r="DE51" s="390">
        <v>0</v>
      </c>
      <c r="DF51" s="398">
        <v>0</v>
      </c>
      <c r="DG51" s="403">
        <v>0</v>
      </c>
      <c r="DH51" s="389">
        <v>0</v>
      </c>
      <c r="DI51" s="389">
        <v>0</v>
      </c>
      <c r="DJ51" s="389">
        <v>0</v>
      </c>
      <c r="DK51" s="389">
        <v>0</v>
      </c>
      <c r="DL51" s="406">
        <v>0</v>
      </c>
      <c r="DM51" s="389">
        <v>0</v>
      </c>
      <c r="DN51" s="389">
        <v>0</v>
      </c>
      <c r="DO51" s="389">
        <v>0</v>
      </c>
      <c r="DP51" s="389">
        <v>0</v>
      </c>
      <c r="DQ51" s="406">
        <v>0</v>
      </c>
      <c r="DR51" s="389">
        <v>0</v>
      </c>
      <c r="DS51" s="389">
        <v>0</v>
      </c>
      <c r="DT51" s="389">
        <v>0</v>
      </c>
      <c r="DU51" s="389">
        <v>0</v>
      </c>
      <c r="DV51" s="406">
        <v>0</v>
      </c>
      <c r="DW51" s="389">
        <v>0</v>
      </c>
      <c r="DX51" s="389">
        <v>0</v>
      </c>
      <c r="DY51" s="389">
        <v>0</v>
      </c>
      <c r="DZ51" s="389">
        <v>0</v>
      </c>
      <c r="EA51" s="392">
        <v>0</v>
      </c>
      <c r="EB51" s="393">
        <v>0</v>
      </c>
      <c r="EC51" s="393">
        <v>0</v>
      </c>
      <c r="ED51" s="393">
        <v>0</v>
      </c>
      <c r="EE51" s="393">
        <v>0</v>
      </c>
      <c r="EF51" s="406">
        <v>0</v>
      </c>
      <c r="EG51" s="404">
        <v>0</v>
      </c>
      <c r="EH51" s="405">
        <v>0</v>
      </c>
      <c r="EI51" s="405">
        <v>0</v>
      </c>
      <c r="EJ51" s="393">
        <v>0</v>
      </c>
      <c r="EK51" s="407">
        <v>0</v>
      </c>
      <c r="EL51" s="395">
        <v>0</v>
      </c>
      <c r="EM51" s="403">
        <v>0</v>
      </c>
      <c r="EN51" s="388">
        <v>0</v>
      </c>
      <c r="EO51" s="404">
        <v>0</v>
      </c>
      <c r="EP51" s="405">
        <v>0</v>
      </c>
      <c r="EQ51" s="405">
        <v>0</v>
      </c>
      <c r="ER51" s="405">
        <v>0</v>
      </c>
      <c r="ES51" s="393">
        <v>0</v>
      </c>
      <c r="ET51" s="403">
        <v>0</v>
      </c>
      <c r="EU51" s="404">
        <v>0</v>
      </c>
      <c r="EV51" s="405">
        <v>0</v>
      </c>
      <c r="EW51" s="405">
        <v>0</v>
      </c>
      <c r="EX51" s="405">
        <v>0</v>
      </c>
      <c r="EY51" s="393">
        <v>0</v>
      </c>
      <c r="EZ51" s="403">
        <v>0</v>
      </c>
      <c r="FA51" s="404">
        <v>0</v>
      </c>
      <c r="FB51" s="405">
        <v>0</v>
      </c>
      <c r="FC51" s="405">
        <v>0</v>
      </c>
      <c r="FD51" s="405">
        <v>0</v>
      </c>
      <c r="FE51" s="393">
        <v>0</v>
      </c>
      <c r="FF51" s="403">
        <v>0</v>
      </c>
      <c r="FG51" s="389">
        <v>0</v>
      </c>
      <c r="FH51" s="389">
        <v>0</v>
      </c>
      <c r="FI51" s="389">
        <v>0</v>
      </c>
      <c r="FJ51" s="389">
        <v>0</v>
      </c>
      <c r="FK51" s="389">
        <v>0</v>
      </c>
      <c r="FL51" s="406">
        <v>0</v>
      </c>
      <c r="FM51" s="389">
        <v>0</v>
      </c>
      <c r="FN51" s="389">
        <v>0</v>
      </c>
      <c r="FO51" s="389">
        <v>0</v>
      </c>
      <c r="FP51" s="389">
        <v>0</v>
      </c>
      <c r="FQ51" s="389">
        <v>0</v>
      </c>
      <c r="FR51" s="406">
        <v>0</v>
      </c>
      <c r="FS51" s="389">
        <v>0</v>
      </c>
      <c r="FT51" s="389">
        <v>0</v>
      </c>
      <c r="FU51" s="389">
        <v>0</v>
      </c>
      <c r="FV51" s="389">
        <v>0</v>
      </c>
      <c r="FW51" s="389">
        <v>0</v>
      </c>
      <c r="FX51" s="406">
        <v>0</v>
      </c>
      <c r="FY51" s="393">
        <v>0</v>
      </c>
      <c r="FZ51" s="393">
        <v>0</v>
      </c>
      <c r="GA51" s="393">
        <v>0</v>
      </c>
      <c r="GB51" s="393">
        <v>0</v>
      </c>
      <c r="GC51" s="393">
        <v>0</v>
      </c>
      <c r="GD51" s="406">
        <v>0</v>
      </c>
      <c r="GE51" s="393">
        <v>0</v>
      </c>
      <c r="GF51" s="393">
        <v>0</v>
      </c>
      <c r="GG51" s="393">
        <v>0</v>
      </c>
      <c r="GH51" s="393">
        <v>0</v>
      </c>
      <c r="GI51" s="393">
        <v>0</v>
      </c>
      <c r="GJ51" s="392">
        <v>0</v>
      </c>
      <c r="GK51" s="389">
        <v>0</v>
      </c>
      <c r="GL51" s="389">
        <v>0</v>
      </c>
      <c r="GM51" s="389">
        <v>0</v>
      </c>
      <c r="GN51" s="389">
        <v>0</v>
      </c>
      <c r="GO51" s="389">
        <v>0</v>
      </c>
      <c r="GP51" s="407">
        <v>0</v>
      </c>
      <c r="GQ51" s="388">
        <v>0</v>
      </c>
      <c r="GR51" s="409">
        <v>0</v>
      </c>
      <c r="GS51" s="396">
        <v>0</v>
      </c>
      <c r="GT51" s="397">
        <v>0</v>
      </c>
      <c r="GU51" s="390">
        <v>0</v>
      </c>
      <c r="GV51" s="390">
        <v>0</v>
      </c>
      <c r="GW51" s="391">
        <v>0</v>
      </c>
      <c r="GX51" s="403">
        <v>0</v>
      </c>
      <c r="GY51" s="389">
        <v>0</v>
      </c>
      <c r="GZ51" s="389">
        <v>0</v>
      </c>
      <c r="HA51" s="389">
        <v>0</v>
      </c>
      <c r="HB51" s="389">
        <v>0</v>
      </c>
      <c r="HC51" s="406">
        <v>0</v>
      </c>
      <c r="HD51" s="389">
        <v>0</v>
      </c>
      <c r="HE51" s="389">
        <v>0</v>
      </c>
      <c r="HF51" s="389">
        <v>0</v>
      </c>
      <c r="HG51" s="389">
        <v>0</v>
      </c>
      <c r="HH51" s="406">
        <v>0</v>
      </c>
      <c r="HI51" s="389">
        <v>0</v>
      </c>
      <c r="HJ51" s="389">
        <v>0</v>
      </c>
      <c r="HK51" s="389">
        <v>0</v>
      </c>
      <c r="HL51" s="389">
        <v>0</v>
      </c>
      <c r="HM51" s="406">
        <v>0</v>
      </c>
      <c r="HN51" s="389">
        <v>0</v>
      </c>
      <c r="HO51" s="389">
        <v>0</v>
      </c>
      <c r="HP51" s="389">
        <v>0</v>
      </c>
      <c r="HQ51" s="389">
        <v>0</v>
      </c>
      <c r="HR51" s="392">
        <v>0</v>
      </c>
      <c r="HS51" s="393">
        <v>0</v>
      </c>
      <c r="HT51" s="393">
        <v>0</v>
      </c>
      <c r="HU51" s="393">
        <v>0</v>
      </c>
      <c r="HV51" s="393">
        <v>0</v>
      </c>
      <c r="HW51" s="406">
        <v>0</v>
      </c>
      <c r="HX51" s="404">
        <v>0</v>
      </c>
      <c r="HY51" s="405">
        <v>0</v>
      </c>
      <c r="HZ51" s="405">
        <v>0</v>
      </c>
      <c r="IA51" s="393">
        <v>0</v>
      </c>
      <c r="IB51" s="407">
        <v>0</v>
      </c>
      <c r="IC51" s="388">
        <v>0</v>
      </c>
      <c r="ID51" s="396">
        <f t="shared" si="0"/>
        <v>0</v>
      </c>
      <c r="IE51" s="408">
        <v>0</v>
      </c>
      <c r="IF51" s="396">
        <v>0</v>
      </c>
      <c r="IG51" s="397">
        <v>0</v>
      </c>
      <c r="IH51" s="390">
        <v>0</v>
      </c>
      <c r="II51" s="390">
        <v>0</v>
      </c>
      <c r="IJ51" s="391">
        <v>0</v>
      </c>
      <c r="IK51" s="388">
        <v>0</v>
      </c>
      <c r="IL51" s="395">
        <v>0</v>
      </c>
      <c r="IM51" s="399">
        <f t="shared" si="1"/>
        <v>0</v>
      </c>
      <c r="IN51" s="408">
        <v>0</v>
      </c>
      <c r="IO51" s="396">
        <v>0</v>
      </c>
      <c r="IP51" s="397">
        <v>0</v>
      </c>
      <c r="IQ51" s="390">
        <v>0</v>
      </c>
      <c r="IR51" s="390">
        <v>0</v>
      </c>
      <c r="IS51" s="391">
        <v>0</v>
      </c>
      <c r="IT51" s="391">
        <v>0</v>
      </c>
      <c r="IU51" s="388">
        <v>0</v>
      </c>
      <c r="IV51" s="395">
        <v>0</v>
      </c>
      <c r="IW51" s="399">
        <f t="shared" si="2"/>
        <v>0</v>
      </c>
      <c r="IX51" s="408">
        <v>0</v>
      </c>
      <c r="IY51" s="396">
        <v>0</v>
      </c>
      <c r="IZ51" s="397">
        <v>0</v>
      </c>
      <c r="JA51" s="390">
        <v>0</v>
      </c>
      <c r="JB51" s="390">
        <v>0</v>
      </c>
      <c r="JC51" s="391">
        <v>0</v>
      </c>
      <c r="JD51" s="388">
        <v>0</v>
      </c>
      <c r="JE51" s="395">
        <v>0</v>
      </c>
      <c r="JF51" s="399">
        <f t="shared" si="3"/>
        <v>0</v>
      </c>
      <c r="JG51" s="408">
        <v>0</v>
      </c>
      <c r="JH51" s="396">
        <v>0</v>
      </c>
      <c r="JI51" s="397">
        <v>0</v>
      </c>
      <c r="JJ51" s="390">
        <v>0</v>
      </c>
      <c r="JK51" s="390">
        <v>0</v>
      </c>
      <c r="JL51" s="391">
        <v>0</v>
      </c>
      <c r="JM51" s="388">
        <v>0</v>
      </c>
      <c r="JN51" s="395">
        <v>0</v>
      </c>
      <c r="JO51" s="388">
        <v>0</v>
      </c>
      <c r="JP51" s="388">
        <v>0</v>
      </c>
      <c r="JQ51" s="388">
        <v>0</v>
      </c>
      <c r="JR51" s="403">
        <v>0</v>
      </c>
      <c r="JS51" s="400">
        <v>0</v>
      </c>
    </row>
    <row r="52" spans="1:279" x14ac:dyDescent="0.35">
      <c r="A52" s="433">
        <v>468</v>
      </c>
      <c r="B52" s="410">
        <v>2</v>
      </c>
      <c r="C52" s="402" t="s">
        <v>53</v>
      </c>
      <c r="D52" s="403">
        <v>0</v>
      </c>
      <c r="E52" s="388">
        <v>0</v>
      </c>
      <c r="F52" s="404">
        <v>0</v>
      </c>
      <c r="G52" s="405">
        <v>0</v>
      </c>
      <c r="H52" s="405">
        <v>0</v>
      </c>
      <c r="I52" s="405">
        <v>0</v>
      </c>
      <c r="J52" s="393">
        <v>0</v>
      </c>
      <c r="K52" s="403">
        <v>0</v>
      </c>
      <c r="L52" s="404">
        <v>0</v>
      </c>
      <c r="M52" s="405">
        <v>0</v>
      </c>
      <c r="N52" s="405">
        <v>0</v>
      </c>
      <c r="O52" s="405">
        <v>0</v>
      </c>
      <c r="P52" s="393">
        <v>0</v>
      </c>
      <c r="Q52" s="403">
        <v>0</v>
      </c>
      <c r="R52" s="404">
        <v>0</v>
      </c>
      <c r="S52" s="405">
        <v>0</v>
      </c>
      <c r="T52" s="405">
        <v>0</v>
      </c>
      <c r="U52" s="405">
        <v>0</v>
      </c>
      <c r="V52" s="393">
        <v>0</v>
      </c>
      <c r="W52" s="403">
        <v>0</v>
      </c>
      <c r="X52" s="389">
        <v>0</v>
      </c>
      <c r="Y52" s="389">
        <v>0</v>
      </c>
      <c r="Z52" s="389">
        <v>0</v>
      </c>
      <c r="AA52" s="389">
        <v>0</v>
      </c>
      <c r="AB52" s="389">
        <v>0</v>
      </c>
      <c r="AC52" s="406">
        <v>0</v>
      </c>
      <c r="AD52" s="389">
        <v>0</v>
      </c>
      <c r="AE52" s="389">
        <v>0</v>
      </c>
      <c r="AF52" s="389">
        <v>0</v>
      </c>
      <c r="AG52" s="389">
        <v>0</v>
      </c>
      <c r="AH52" s="389">
        <v>0</v>
      </c>
      <c r="AI52" s="406">
        <v>0</v>
      </c>
      <c r="AJ52" s="389">
        <v>0</v>
      </c>
      <c r="AK52" s="389">
        <v>0</v>
      </c>
      <c r="AL52" s="389">
        <v>0</v>
      </c>
      <c r="AM52" s="389">
        <v>0</v>
      </c>
      <c r="AN52" s="389">
        <v>0</v>
      </c>
      <c r="AO52" s="406">
        <v>0</v>
      </c>
      <c r="AP52" s="393">
        <v>0</v>
      </c>
      <c r="AQ52" s="393">
        <v>0</v>
      </c>
      <c r="AR52" s="393">
        <v>0</v>
      </c>
      <c r="AS52" s="393">
        <v>0</v>
      </c>
      <c r="AT52" s="393">
        <v>0</v>
      </c>
      <c r="AU52" s="406">
        <v>0</v>
      </c>
      <c r="AV52" s="393">
        <v>0</v>
      </c>
      <c r="AW52" s="393">
        <v>0</v>
      </c>
      <c r="AX52" s="393">
        <v>0</v>
      </c>
      <c r="AY52" s="393">
        <v>0</v>
      </c>
      <c r="AZ52" s="393">
        <v>0</v>
      </c>
      <c r="BA52" s="392">
        <v>0</v>
      </c>
      <c r="BB52" s="393">
        <v>0</v>
      </c>
      <c r="BC52" s="393">
        <v>0</v>
      </c>
      <c r="BD52" s="393">
        <v>0</v>
      </c>
      <c r="BE52" s="393">
        <v>0</v>
      </c>
      <c r="BF52" s="393">
        <v>0</v>
      </c>
      <c r="BG52" s="392">
        <v>0</v>
      </c>
      <c r="BH52" s="389">
        <v>0</v>
      </c>
      <c r="BI52" s="389">
        <v>0</v>
      </c>
      <c r="BJ52" s="389">
        <v>0</v>
      </c>
      <c r="BK52" s="389">
        <v>0</v>
      </c>
      <c r="BL52" s="389">
        <v>0</v>
      </c>
      <c r="BM52" s="407">
        <v>0</v>
      </c>
      <c r="BN52" s="395">
        <v>0</v>
      </c>
      <c r="BO52" s="408">
        <v>0</v>
      </c>
      <c r="BP52" s="396">
        <v>0</v>
      </c>
      <c r="BQ52" s="397">
        <v>0</v>
      </c>
      <c r="BR52" s="390">
        <v>2400</v>
      </c>
      <c r="BS52" s="390">
        <v>0</v>
      </c>
      <c r="BT52" s="398">
        <v>0</v>
      </c>
      <c r="BU52" s="403">
        <v>2400</v>
      </c>
      <c r="BV52" s="389">
        <v>0</v>
      </c>
      <c r="BW52" s="389">
        <v>0</v>
      </c>
      <c r="BX52" s="389">
        <v>0</v>
      </c>
      <c r="BY52" s="389">
        <v>0</v>
      </c>
      <c r="BZ52" s="406">
        <v>0</v>
      </c>
      <c r="CA52" s="389">
        <v>0</v>
      </c>
      <c r="CB52" s="389">
        <v>438</v>
      </c>
      <c r="CC52" s="389">
        <v>0</v>
      </c>
      <c r="CD52" s="389">
        <v>0</v>
      </c>
      <c r="CE52" s="406">
        <v>438</v>
      </c>
      <c r="CF52" s="389">
        <v>0</v>
      </c>
      <c r="CG52" s="389">
        <v>1962</v>
      </c>
      <c r="CH52" s="389">
        <v>0</v>
      </c>
      <c r="CI52" s="389">
        <v>0</v>
      </c>
      <c r="CJ52" s="406">
        <v>1962</v>
      </c>
      <c r="CK52" s="393">
        <v>0</v>
      </c>
      <c r="CL52" s="393">
        <v>0</v>
      </c>
      <c r="CM52" s="393">
        <v>0</v>
      </c>
      <c r="CN52" s="393">
        <v>0</v>
      </c>
      <c r="CO52" s="392">
        <v>0</v>
      </c>
      <c r="CP52" s="393">
        <v>0</v>
      </c>
      <c r="CQ52" s="393">
        <v>0</v>
      </c>
      <c r="CR52" s="393">
        <v>0</v>
      </c>
      <c r="CS52" s="393">
        <v>0</v>
      </c>
      <c r="CT52" s="392">
        <v>0</v>
      </c>
      <c r="CU52" s="404">
        <v>0</v>
      </c>
      <c r="CV52" s="405">
        <v>0</v>
      </c>
      <c r="CW52" s="405">
        <v>0</v>
      </c>
      <c r="CX52" s="393">
        <v>0</v>
      </c>
      <c r="CY52" s="407">
        <v>0</v>
      </c>
      <c r="CZ52" s="395">
        <v>0</v>
      </c>
      <c r="DA52" s="409">
        <v>0</v>
      </c>
      <c r="DB52" s="396">
        <v>0</v>
      </c>
      <c r="DC52" s="397">
        <v>0</v>
      </c>
      <c r="DD52" s="390">
        <v>0</v>
      </c>
      <c r="DE52" s="390">
        <v>0</v>
      </c>
      <c r="DF52" s="398">
        <v>0</v>
      </c>
      <c r="DG52" s="403">
        <v>0</v>
      </c>
      <c r="DH52" s="389">
        <v>0</v>
      </c>
      <c r="DI52" s="389">
        <v>0</v>
      </c>
      <c r="DJ52" s="389">
        <v>0</v>
      </c>
      <c r="DK52" s="389">
        <v>0</v>
      </c>
      <c r="DL52" s="406">
        <v>0</v>
      </c>
      <c r="DM52" s="389">
        <v>0</v>
      </c>
      <c r="DN52" s="389">
        <v>0</v>
      </c>
      <c r="DO52" s="389">
        <v>0</v>
      </c>
      <c r="DP52" s="389">
        <v>0</v>
      </c>
      <c r="DQ52" s="406">
        <v>0</v>
      </c>
      <c r="DR52" s="389">
        <v>0</v>
      </c>
      <c r="DS52" s="389">
        <v>0</v>
      </c>
      <c r="DT52" s="389">
        <v>0</v>
      </c>
      <c r="DU52" s="389">
        <v>0</v>
      </c>
      <c r="DV52" s="406">
        <v>0</v>
      </c>
      <c r="DW52" s="389">
        <v>0</v>
      </c>
      <c r="DX52" s="389">
        <v>0</v>
      </c>
      <c r="DY52" s="389">
        <v>0</v>
      </c>
      <c r="DZ52" s="389">
        <v>0</v>
      </c>
      <c r="EA52" s="392">
        <v>0</v>
      </c>
      <c r="EB52" s="393">
        <v>0</v>
      </c>
      <c r="EC52" s="393">
        <v>0</v>
      </c>
      <c r="ED52" s="393">
        <v>0</v>
      </c>
      <c r="EE52" s="393">
        <v>0</v>
      </c>
      <c r="EF52" s="406">
        <v>0</v>
      </c>
      <c r="EG52" s="404">
        <v>0</v>
      </c>
      <c r="EH52" s="405">
        <v>0</v>
      </c>
      <c r="EI52" s="405">
        <v>0</v>
      </c>
      <c r="EJ52" s="393">
        <v>0</v>
      </c>
      <c r="EK52" s="407">
        <v>0</v>
      </c>
      <c r="EL52" s="395">
        <v>0</v>
      </c>
      <c r="EM52" s="403">
        <v>738</v>
      </c>
      <c r="EN52" s="388">
        <v>0</v>
      </c>
      <c r="EO52" s="404">
        <v>0</v>
      </c>
      <c r="EP52" s="405">
        <v>0</v>
      </c>
      <c r="EQ52" s="405">
        <v>0</v>
      </c>
      <c r="ER52" s="405">
        <v>0</v>
      </c>
      <c r="ES52" s="393">
        <v>1002</v>
      </c>
      <c r="ET52" s="403">
        <v>1002</v>
      </c>
      <c r="EU52" s="404">
        <v>0</v>
      </c>
      <c r="EV52" s="405">
        <v>0</v>
      </c>
      <c r="EW52" s="405">
        <v>0</v>
      </c>
      <c r="EX52" s="405">
        <v>0</v>
      </c>
      <c r="EY52" s="393">
        <v>0</v>
      </c>
      <c r="EZ52" s="403">
        <v>0</v>
      </c>
      <c r="FA52" s="404">
        <v>0</v>
      </c>
      <c r="FB52" s="405">
        <v>0</v>
      </c>
      <c r="FC52" s="405">
        <v>0</v>
      </c>
      <c r="FD52" s="405">
        <v>0</v>
      </c>
      <c r="FE52" s="393">
        <v>1002</v>
      </c>
      <c r="FF52" s="403">
        <v>1002</v>
      </c>
      <c r="FG52" s="389">
        <v>0</v>
      </c>
      <c r="FH52" s="389">
        <v>0</v>
      </c>
      <c r="FI52" s="389">
        <v>0</v>
      </c>
      <c r="FJ52" s="389">
        <v>0</v>
      </c>
      <c r="FK52" s="389">
        <v>0</v>
      </c>
      <c r="FL52" s="406">
        <v>0</v>
      </c>
      <c r="FM52" s="389">
        <v>0</v>
      </c>
      <c r="FN52" s="389">
        <v>0</v>
      </c>
      <c r="FO52" s="389">
        <v>0</v>
      </c>
      <c r="FP52" s="389">
        <v>0</v>
      </c>
      <c r="FQ52" s="389">
        <v>0</v>
      </c>
      <c r="FR52" s="406">
        <v>0</v>
      </c>
      <c r="FS52" s="389">
        <v>0</v>
      </c>
      <c r="FT52" s="389">
        <v>0</v>
      </c>
      <c r="FU52" s="389">
        <v>0</v>
      </c>
      <c r="FV52" s="389">
        <v>0</v>
      </c>
      <c r="FW52" s="389">
        <v>1002</v>
      </c>
      <c r="FX52" s="406">
        <v>1002</v>
      </c>
      <c r="FY52" s="393">
        <v>0</v>
      </c>
      <c r="FZ52" s="393">
        <v>0</v>
      </c>
      <c r="GA52" s="393">
        <v>0</v>
      </c>
      <c r="GB52" s="393">
        <v>0</v>
      </c>
      <c r="GC52" s="393">
        <v>0</v>
      </c>
      <c r="GD52" s="406">
        <v>0</v>
      </c>
      <c r="GE52" s="393">
        <v>0</v>
      </c>
      <c r="GF52" s="393">
        <v>0</v>
      </c>
      <c r="GG52" s="393">
        <v>0</v>
      </c>
      <c r="GH52" s="393">
        <v>0</v>
      </c>
      <c r="GI52" s="393">
        <v>0</v>
      </c>
      <c r="GJ52" s="392">
        <v>0</v>
      </c>
      <c r="GK52" s="389">
        <v>0</v>
      </c>
      <c r="GL52" s="389">
        <v>0</v>
      </c>
      <c r="GM52" s="389">
        <v>0</v>
      </c>
      <c r="GN52" s="389">
        <v>0</v>
      </c>
      <c r="GO52" s="389">
        <v>0</v>
      </c>
      <c r="GP52" s="407">
        <v>0</v>
      </c>
      <c r="GQ52" s="388">
        <v>738</v>
      </c>
      <c r="GR52" s="409">
        <v>0</v>
      </c>
      <c r="GS52" s="396">
        <v>1242</v>
      </c>
      <c r="GT52" s="397">
        <v>1242</v>
      </c>
      <c r="GU52" s="390">
        <v>0</v>
      </c>
      <c r="GV52" s="390">
        <v>0</v>
      </c>
      <c r="GW52" s="391">
        <v>0</v>
      </c>
      <c r="GX52" s="403">
        <v>1242</v>
      </c>
      <c r="GY52" s="389">
        <v>0</v>
      </c>
      <c r="GZ52" s="389">
        <v>0</v>
      </c>
      <c r="HA52" s="389">
        <v>0</v>
      </c>
      <c r="HB52" s="389">
        <v>0</v>
      </c>
      <c r="HC52" s="406">
        <v>0</v>
      </c>
      <c r="HD52" s="389">
        <v>1242</v>
      </c>
      <c r="HE52" s="389">
        <v>0</v>
      </c>
      <c r="HF52" s="389">
        <v>0</v>
      </c>
      <c r="HG52" s="389">
        <v>0</v>
      </c>
      <c r="HH52" s="406">
        <v>1242</v>
      </c>
      <c r="HI52" s="389">
        <v>0</v>
      </c>
      <c r="HJ52" s="389">
        <v>0</v>
      </c>
      <c r="HK52" s="389">
        <v>0</v>
      </c>
      <c r="HL52" s="389">
        <v>0</v>
      </c>
      <c r="HM52" s="406">
        <v>0</v>
      </c>
      <c r="HN52" s="389">
        <v>0</v>
      </c>
      <c r="HO52" s="389">
        <v>0</v>
      </c>
      <c r="HP52" s="389">
        <v>0</v>
      </c>
      <c r="HQ52" s="389">
        <v>0</v>
      </c>
      <c r="HR52" s="392">
        <v>0</v>
      </c>
      <c r="HS52" s="393">
        <v>0</v>
      </c>
      <c r="HT52" s="393">
        <v>0</v>
      </c>
      <c r="HU52" s="393">
        <v>0</v>
      </c>
      <c r="HV52" s="393">
        <v>0</v>
      </c>
      <c r="HW52" s="406">
        <v>0</v>
      </c>
      <c r="HX52" s="404">
        <v>0</v>
      </c>
      <c r="HY52" s="405">
        <v>0</v>
      </c>
      <c r="HZ52" s="405">
        <v>0</v>
      </c>
      <c r="IA52" s="393">
        <v>0</v>
      </c>
      <c r="IB52" s="407">
        <v>0</v>
      </c>
      <c r="IC52" s="388">
        <v>0</v>
      </c>
      <c r="ID52" s="1464">
        <f t="shared" si="0"/>
        <v>1242</v>
      </c>
      <c r="IE52" s="409">
        <v>1164</v>
      </c>
      <c r="IF52" s="396">
        <v>2298</v>
      </c>
      <c r="IG52" s="397">
        <v>816</v>
      </c>
      <c r="IH52" s="390">
        <v>0</v>
      </c>
      <c r="II52" s="390">
        <v>1986</v>
      </c>
      <c r="IJ52" s="391">
        <v>0</v>
      </c>
      <c r="IK52" s="388">
        <v>2802</v>
      </c>
      <c r="IL52" s="395">
        <v>0</v>
      </c>
      <c r="IM52" s="1465">
        <f t="shared" si="1"/>
        <v>2802</v>
      </c>
      <c r="IN52" s="409">
        <v>150</v>
      </c>
      <c r="IO52" s="396">
        <v>0</v>
      </c>
      <c r="IP52" s="397">
        <v>0</v>
      </c>
      <c r="IQ52" s="390">
        <v>0</v>
      </c>
      <c r="IR52" s="390">
        <v>0</v>
      </c>
      <c r="IS52" s="391">
        <v>0</v>
      </c>
      <c r="IT52" s="391">
        <v>0</v>
      </c>
      <c r="IU52" s="388">
        <v>0</v>
      </c>
      <c r="IV52" s="395">
        <v>150</v>
      </c>
      <c r="IW52" s="1465">
        <f t="shared" si="2"/>
        <v>150</v>
      </c>
      <c r="IX52" s="409">
        <v>1944</v>
      </c>
      <c r="IY52" s="396">
        <v>0</v>
      </c>
      <c r="IZ52" s="397">
        <v>0</v>
      </c>
      <c r="JA52" s="390">
        <v>0</v>
      </c>
      <c r="JB52" s="390">
        <v>0</v>
      </c>
      <c r="JC52" s="391">
        <v>0</v>
      </c>
      <c r="JD52" s="388">
        <v>0</v>
      </c>
      <c r="JE52" s="395">
        <v>1944</v>
      </c>
      <c r="JF52" s="399">
        <f t="shared" si="3"/>
        <v>1944</v>
      </c>
      <c r="JG52" s="408">
        <v>0</v>
      </c>
      <c r="JH52" s="396">
        <v>0</v>
      </c>
      <c r="JI52" s="397">
        <v>0</v>
      </c>
      <c r="JJ52" s="390">
        <v>0</v>
      </c>
      <c r="JK52" s="390">
        <v>0</v>
      </c>
      <c r="JL52" s="391">
        <v>0</v>
      </c>
      <c r="JM52" s="388">
        <v>0</v>
      </c>
      <c r="JN52" s="395">
        <v>0</v>
      </c>
      <c r="JO52" s="388">
        <v>3996</v>
      </c>
      <c r="JP52" s="388">
        <v>3540</v>
      </c>
      <c r="JQ52" s="388">
        <v>7446</v>
      </c>
      <c r="JR52" s="403">
        <v>2832</v>
      </c>
      <c r="JS52" s="400">
        <v>1</v>
      </c>
    </row>
    <row r="53" spans="1:279" x14ac:dyDescent="0.35">
      <c r="A53" s="401">
        <v>468</v>
      </c>
      <c r="B53" s="410">
        <v>2</v>
      </c>
      <c r="C53" s="402" t="s">
        <v>45</v>
      </c>
      <c r="D53" s="403">
        <v>0</v>
      </c>
      <c r="E53" s="388">
        <v>0</v>
      </c>
      <c r="F53" s="404">
        <v>0</v>
      </c>
      <c r="G53" s="405">
        <v>0</v>
      </c>
      <c r="H53" s="405">
        <v>0</v>
      </c>
      <c r="I53" s="405">
        <v>2874</v>
      </c>
      <c r="J53" s="393">
        <v>0</v>
      </c>
      <c r="K53" s="403">
        <v>2874</v>
      </c>
      <c r="L53" s="404">
        <v>0</v>
      </c>
      <c r="M53" s="405">
        <v>0</v>
      </c>
      <c r="N53" s="405">
        <v>0</v>
      </c>
      <c r="O53" s="405">
        <v>0</v>
      </c>
      <c r="P53" s="393">
        <v>0</v>
      </c>
      <c r="Q53" s="403">
        <v>0</v>
      </c>
      <c r="R53" s="404">
        <v>0</v>
      </c>
      <c r="S53" s="405">
        <v>0</v>
      </c>
      <c r="T53" s="405">
        <v>0</v>
      </c>
      <c r="U53" s="405">
        <v>2874</v>
      </c>
      <c r="V53" s="393">
        <v>0</v>
      </c>
      <c r="W53" s="403">
        <v>2874</v>
      </c>
      <c r="X53" s="389">
        <v>0</v>
      </c>
      <c r="Y53" s="389">
        <v>0</v>
      </c>
      <c r="Z53" s="389">
        <v>0</v>
      </c>
      <c r="AA53" s="389">
        <v>0</v>
      </c>
      <c r="AB53" s="389">
        <v>0</v>
      </c>
      <c r="AC53" s="406">
        <v>0</v>
      </c>
      <c r="AD53" s="389">
        <v>0</v>
      </c>
      <c r="AE53" s="389">
        <v>0</v>
      </c>
      <c r="AF53" s="389">
        <v>0</v>
      </c>
      <c r="AG53" s="389">
        <v>0</v>
      </c>
      <c r="AH53" s="389">
        <v>0</v>
      </c>
      <c r="AI53" s="406">
        <v>0</v>
      </c>
      <c r="AJ53" s="389">
        <v>0</v>
      </c>
      <c r="AK53" s="389">
        <v>0</v>
      </c>
      <c r="AL53" s="389">
        <v>0</v>
      </c>
      <c r="AM53" s="389">
        <v>2874</v>
      </c>
      <c r="AN53" s="389">
        <v>0</v>
      </c>
      <c r="AO53" s="406">
        <v>2874</v>
      </c>
      <c r="AP53" s="393">
        <v>0</v>
      </c>
      <c r="AQ53" s="393">
        <v>0</v>
      </c>
      <c r="AR53" s="393">
        <v>0</v>
      </c>
      <c r="AS53" s="393">
        <v>0</v>
      </c>
      <c r="AT53" s="393">
        <v>0</v>
      </c>
      <c r="AU53" s="406">
        <v>0</v>
      </c>
      <c r="AV53" s="393">
        <v>0</v>
      </c>
      <c r="AW53" s="393">
        <v>0</v>
      </c>
      <c r="AX53" s="393">
        <v>0</v>
      </c>
      <c r="AY53" s="393">
        <v>0</v>
      </c>
      <c r="AZ53" s="393">
        <v>0</v>
      </c>
      <c r="BA53" s="392">
        <v>0</v>
      </c>
      <c r="BB53" s="393">
        <v>0</v>
      </c>
      <c r="BC53" s="393">
        <v>0</v>
      </c>
      <c r="BD53" s="393">
        <v>0</v>
      </c>
      <c r="BE53" s="393">
        <v>0</v>
      </c>
      <c r="BF53" s="393">
        <v>0</v>
      </c>
      <c r="BG53" s="392">
        <v>0</v>
      </c>
      <c r="BH53" s="389">
        <v>0</v>
      </c>
      <c r="BI53" s="389">
        <v>0</v>
      </c>
      <c r="BJ53" s="389">
        <v>0</v>
      </c>
      <c r="BK53" s="389">
        <v>0</v>
      </c>
      <c r="BL53" s="389">
        <v>0</v>
      </c>
      <c r="BM53" s="407">
        <v>0</v>
      </c>
      <c r="BN53" s="395">
        <v>0</v>
      </c>
      <c r="BO53" s="408">
        <v>0</v>
      </c>
      <c r="BP53" s="396">
        <v>0</v>
      </c>
      <c r="BQ53" s="397">
        <v>0</v>
      </c>
      <c r="BR53" s="390">
        <v>2604</v>
      </c>
      <c r="BS53" s="390">
        <v>2202</v>
      </c>
      <c r="BT53" s="398">
        <v>0</v>
      </c>
      <c r="BU53" s="403">
        <v>4806</v>
      </c>
      <c r="BV53" s="389">
        <v>0</v>
      </c>
      <c r="BW53" s="389">
        <v>0</v>
      </c>
      <c r="BX53" s="389">
        <v>0</v>
      </c>
      <c r="BY53" s="389">
        <v>0</v>
      </c>
      <c r="BZ53" s="406">
        <v>0</v>
      </c>
      <c r="CA53" s="389">
        <v>0</v>
      </c>
      <c r="CB53" s="389">
        <v>0</v>
      </c>
      <c r="CC53" s="389">
        <v>0</v>
      </c>
      <c r="CD53" s="389">
        <v>0</v>
      </c>
      <c r="CE53" s="406">
        <v>0</v>
      </c>
      <c r="CF53" s="389">
        <v>0</v>
      </c>
      <c r="CG53" s="389">
        <v>2604</v>
      </c>
      <c r="CH53" s="389">
        <v>2202</v>
      </c>
      <c r="CI53" s="389">
        <v>0</v>
      </c>
      <c r="CJ53" s="406">
        <v>4806</v>
      </c>
      <c r="CK53" s="393">
        <v>0</v>
      </c>
      <c r="CL53" s="393">
        <v>0</v>
      </c>
      <c r="CM53" s="393">
        <v>0</v>
      </c>
      <c r="CN53" s="393">
        <v>0</v>
      </c>
      <c r="CO53" s="392">
        <v>0</v>
      </c>
      <c r="CP53" s="393">
        <v>0</v>
      </c>
      <c r="CQ53" s="393">
        <v>0</v>
      </c>
      <c r="CR53" s="393">
        <v>0</v>
      </c>
      <c r="CS53" s="393">
        <v>0</v>
      </c>
      <c r="CT53" s="392">
        <v>0</v>
      </c>
      <c r="CU53" s="404">
        <v>0</v>
      </c>
      <c r="CV53" s="405">
        <v>0</v>
      </c>
      <c r="CW53" s="405">
        <v>0</v>
      </c>
      <c r="CX53" s="393">
        <v>0</v>
      </c>
      <c r="CY53" s="407">
        <v>0</v>
      </c>
      <c r="CZ53" s="395">
        <v>0</v>
      </c>
      <c r="DA53" s="409">
        <v>0</v>
      </c>
      <c r="DB53" s="396">
        <v>0</v>
      </c>
      <c r="DC53" s="397">
        <v>396</v>
      </c>
      <c r="DD53" s="390">
        <v>378</v>
      </c>
      <c r="DE53" s="390">
        <v>0</v>
      </c>
      <c r="DF53" s="398">
        <v>1206</v>
      </c>
      <c r="DG53" s="403">
        <v>1980</v>
      </c>
      <c r="DH53" s="389">
        <v>0</v>
      </c>
      <c r="DI53" s="389">
        <v>0</v>
      </c>
      <c r="DJ53" s="389">
        <v>0</v>
      </c>
      <c r="DK53" s="389">
        <v>0</v>
      </c>
      <c r="DL53" s="406">
        <v>0</v>
      </c>
      <c r="DM53" s="389">
        <v>395</v>
      </c>
      <c r="DN53" s="389">
        <v>315</v>
      </c>
      <c r="DO53" s="389">
        <v>0</v>
      </c>
      <c r="DP53" s="389">
        <v>0</v>
      </c>
      <c r="DQ53" s="406">
        <v>710</v>
      </c>
      <c r="DR53" s="389">
        <v>1</v>
      </c>
      <c r="DS53" s="389">
        <v>63</v>
      </c>
      <c r="DT53" s="389">
        <v>0</v>
      </c>
      <c r="DU53" s="389">
        <v>1206</v>
      </c>
      <c r="DV53" s="406">
        <v>1270</v>
      </c>
      <c r="DW53" s="389">
        <v>0</v>
      </c>
      <c r="DX53" s="389">
        <v>0</v>
      </c>
      <c r="DY53" s="389">
        <v>0</v>
      </c>
      <c r="DZ53" s="389">
        <v>0</v>
      </c>
      <c r="EA53" s="392">
        <v>0</v>
      </c>
      <c r="EB53" s="393">
        <v>0</v>
      </c>
      <c r="EC53" s="393">
        <v>0</v>
      </c>
      <c r="ED53" s="393">
        <v>0</v>
      </c>
      <c r="EE53" s="393">
        <v>0</v>
      </c>
      <c r="EF53" s="406">
        <v>0</v>
      </c>
      <c r="EG53" s="404">
        <v>0</v>
      </c>
      <c r="EH53" s="405">
        <v>0</v>
      </c>
      <c r="EI53" s="405">
        <v>0</v>
      </c>
      <c r="EJ53" s="393">
        <v>0</v>
      </c>
      <c r="EK53" s="407">
        <v>0</v>
      </c>
      <c r="EL53" s="395">
        <v>0</v>
      </c>
      <c r="EM53" s="403">
        <v>9078</v>
      </c>
      <c r="EN53" s="388">
        <v>3558</v>
      </c>
      <c r="EO53" s="404">
        <v>0</v>
      </c>
      <c r="EP53" s="405">
        <v>1212</v>
      </c>
      <c r="EQ53" s="405">
        <v>0</v>
      </c>
      <c r="ER53" s="405">
        <v>3558</v>
      </c>
      <c r="ES53" s="393">
        <v>0</v>
      </c>
      <c r="ET53" s="403">
        <v>4770</v>
      </c>
      <c r="EU53" s="404">
        <v>0</v>
      </c>
      <c r="EV53" s="405">
        <v>0</v>
      </c>
      <c r="EW53" s="405">
        <v>0</v>
      </c>
      <c r="EX53" s="405">
        <v>0</v>
      </c>
      <c r="EY53" s="393">
        <v>0</v>
      </c>
      <c r="EZ53" s="403">
        <v>0</v>
      </c>
      <c r="FA53" s="404">
        <v>0</v>
      </c>
      <c r="FB53" s="405">
        <v>1212</v>
      </c>
      <c r="FC53" s="405">
        <v>0</v>
      </c>
      <c r="FD53" s="405">
        <v>3558</v>
      </c>
      <c r="FE53" s="393">
        <v>0</v>
      </c>
      <c r="FF53" s="403">
        <v>4770</v>
      </c>
      <c r="FG53" s="389">
        <v>0</v>
      </c>
      <c r="FH53" s="389">
        <v>0</v>
      </c>
      <c r="FI53" s="389">
        <v>0</v>
      </c>
      <c r="FJ53" s="389">
        <v>0</v>
      </c>
      <c r="FK53" s="389">
        <v>0</v>
      </c>
      <c r="FL53" s="406">
        <v>0</v>
      </c>
      <c r="FM53" s="389">
        <v>0</v>
      </c>
      <c r="FN53" s="389">
        <v>0</v>
      </c>
      <c r="FO53" s="389">
        <v>0</v>
      </c>
      <c r="FP53" s="389">
        <v>0</v>
      </c>
      <c r="FQ53" s="389">
        <v>0</v>
      </c>
      <c r="FR53" s="406">
        <v>0</v>
      </c>
      <c r="FS53" s="389">
        <v>0</v>
      </c>
      <c r="FT53" s="389">
        <v>1212</v>
      </c>
      <c r="FU53" s="389">
        <v>0</v>
      </c>
      <c r="FV53" s="389">
        <v>3558</v>
      </c>
      <c r="FW53" s="389">
        <v>0</v>
      </c>
      <c r="FX53" s="406">
        <v>4770</v>
      </c>
      <c r="FY53" s="393">
        <v>0</v>
      </c>
      <c r="FZ53" s="393">
        <v>0</v>
      </c>
      <c r="GA53" s="393">
        <v>0</v>
      </c>
      <c r="GB53" s="393">
        <v>0</v>
      </c>
      <c r="GC53" s="393">
        <v>0</v>
      </c>
      <c r="GD53" s="406">
        <v>0</v>
      </c>
      <c r="GE53" s="393">
        <v>0</v>
      </c>
      <c r="GF53" s="393">
        <v>0</v>
      </c>
      <c r="GG53" s="393">
        <v>0</v>
      </c>
      <c r="GH53" s="393">
        <v>0</v>
      </c>
      <c r="GI53" s="393">
        <v>0</v>
      </c>
      <c r="GJ53" s="392">
        <v>0</v>
      </c>
      <c r="GK53" s="389">
        <v>0</v>
      </c>
      <c r="GL53" s="389">
        <v>0</v>
      </c>
      <c r="GM53" s="389">
        <v>0</v>
      </c>
      <c r="GN53" s="389">
        <v>0</v>
      </c>
      <c r="GO53" s="389">
        <v>0</v>
      </c>
      <c r="GP53" s="407">
        <v>0</v>
      </c>
      <c r="GQ53" s="388">
        <v>5520</v>
      </c>
      <c r="GR53" s="409">
        <v>17772</v>
      </c>
      <c r="GS53" s="396">
        <v>1800</v>
      </c>
      <c r="GT53" s="397">
        <v>1998</v>
      </c>
      <c r="GU53" s="390">
        <v>0</v>
      </c>
      <c r="GV53" s="390">
        <v>0</v>
      </c>
      <c r="GW53" s="391">
        <v>396</v>
      </c>
      <c r="GX53" s="403">
        <v>2394</v>
      </c>
      <c r="GY53" s="389">
        <v>0</v>
      </c>
      <c r="GZ53" s="389">
        <v>0</v>
      </c>
      <c r="HA53" s="389">
        <v>0</v>
      </c>
      <c r="HB53" s="389">
        <v>0</v>
      </c>
      <c r="HC53" s="406">
        <v>0</v>
      </c>
      <c r="HD53" s="389">
        <v>198</v>
      </c>
      <c r="HE53" s="389">
        <v>0</v>
      </c>
      <c r="HF53" s="389">
        <v>0</v>
      </c>
      <c r="HG53" s="389">
        <v>0</v>
      </c>
      <c r="HH53" s="406">
        <v>198</v>
      </c>
      <c r="HI53" s="389">
        <v>0</v>
      </c>
      <c r="HJ53" s="389">
        <v>0</v>
      </c>
      <c r="HK53" s="389">
        <v>0</v>
      </c>
      <c r="HL53" s="389">
        <v>0</v>
      </c>
      <c r="HM53" s="406">
        <v>0</v>
      </c>
      <c r="HN53" s="389">
        <v>0</v>
      </c>
      <c r="HO53" s="389">
        <v>0</v>
      </c>
      <c r="HP53" s="389">
        <v>0</v>
      </c>
      <c r="HQ53" s="389">
        <v>0</v>
      </c>
      <c r="HR53" s="392">
        <v>0</v>
      </c>
      <c r="HS53" s="393">
        <v>0</v>
      </c>
      <c r="HT53" s="393">
        <v>0</v>
      </c>
      <c r="HU53" s="393">
        <v>0</v>
      </c>
      <c r="HV53" s="393">
        <v>0</v>
      </c>
      <c r="HW53" s="406">
        <v>0</v>
      </c>
      <c r="HX53" s="404">
        <v>1800</v>
      </c>
      <c r="HY53" s="405">
        <v>0</v>
      </c>
      <c r="HZ53" s="405">
        <v>0</v>
      </c>
      <c r="IA53" s="393">
        <v>396</v>
      </c>
      <c r="IB53" s="407">
        <v>2196</v>
      </c>
      <c r="IC53" s="388">
        <v>15972</v>
      </c>
      <c r="ID53" s="1464">
        <f t="shared" si="0"/>
        <v>18366</v>
      </c>
      <c r="IE53" s="409">
        <v>7530</v>
      </c>
      <c r="IF53" s="396">
        <v>4242</v>
      </c>
      <c r="IG53" s="397">
        <v>762</v>
      </c>
      <c r="IH53" s="390">
        <v>2274</v>
      </c>
      <c r="II53" s="390">
        <v>1674</v>
      </c>
      <c r="IJ53" s="391">
        <v>0</v>
      </c>
      <c r="IK53" s="388">
        <v>4710</v>
      </c>
      <c r="IL53" s="395">
        <v>3288</v>
      </c>
      <c r="IM53" s="1465">
        <f t="shared" si="1"/>
        <v>7998</v>
      </c>
      <c r="IN53" s="409">
        <v>10080</v>
      </c>
      <c r="IO53" s="396">
        <v>0</v>
      </c>
      <c r="IP53" s="397">
        <v>0</v>
      </c>
      <c r="IQ53" s="390">
        <v>0</v>
      </c>
      <c r="IR53" s="390">
        <v>0</v>
      </c>
      <c r="IS53" s="391">
        <v>0</v>
      </c>
      <c r="IT53" s="391">
        <v>0</v>
      </c>
      <c r="IU53" s="388">
        <v>0</v>
      </c>
      <c r="IV53" s="395">
        <v>10080</v>
      </c>
      <c r="IW53" s="1465">
        <f t="shared" si="2"/>
        <v>10080</v>
      </c>
      <c r="IX53" s="409">
        <v>9294</v>
      </c>
      <c r="IY53" s="396">
        <v>0</v>
      </c>
      <c r="IZ53" s="397">
        <v>0</v>
      </c>
      <c r="JA53" s="390">
        <v>0</v>
      </c>
      <c r="JB53" s="390">
        <v>0</v>
      </c>
      <c r="JC53" s="391">
        <v>0</v>
      </c>
      <c r="JD53" s="388">
        <v>0</v>
      </c>
      <c r="JE53" s="395">
        <v>9294</v>
      </c>
      <c r="JF53" s="399">
        <f t="shared" si="3"/>
        <v>9294</v>
      </c>
      <c r="JG53" s="408">
        <v>7146</v>
      </c>
      <c r="JH53" s="396">
        <v>0</v>
      </c>
      <c r="JI53" s="397">
        <v>0</v>
      </c>
      <c r="JJ53" s="390">
        <v>0</v>
      </c>
      <c r="JK53" s="390">
        <v>0</v>
      </c>
      <c r="JL53" s="391">
        <v>0</v>
      </c>
      <c r="JM53" s="388">
        <v>0</v>
      </c>
      <c r="JN53" s="395">
        <v>7146</v>
      </c>
      <c r="JO53" s="388">
        <v>60900</v>
      </c>
      <c r="JP53" s="388">
        <v>9600</v>
      </c>
      <c r="JQ53" s="388">
        <v>21534</v>
      </c>
      <c r="JR53" s="403">
        <v>51300</v>
      </c>
      <c r="JS53" s="400">
        <v>1</v>
      </c>
    </row>
    <row r="54" spans="1:279" hidden="1" x14ac:dyDescent="0.35">
      <c r="A54" s="401">
        <v>468</v>
      </c>
      <c r="B54" s="410"/>
      <c r="C54" s="402" t="s">
        <v>310</v>
      </c>
      <c r="D54" s="403">
        <v>0</v>
      </c>
      <c r="E54" s="388">
        <v>0</v>
      </c>
      <c r="F54" s="404">
        <v>0</v>
      </c>
      <c r="G54" s="405">
        <v>0</v>
      </c>
      <c r="H54" s="405">
        <v>0</v>
      </c>
      <c r="I54" s="405">
        <v>0</v>
      </c>
      <c r="J54" s="393">
        <v>0</v>
      </c>
      <c r="K54" s="403">
        <v>0</v>
      </c>
      <c r="L54" s="404">
        <v>0</v>
      </c>
      <c r="M54" s="405">
        <v>0</v>
      </c>
      <c r="N54" s="405">
        <v>0</v>
      </c>
      <c r="O54" s="405">
        <v>0</v>
      </c>
      <c r="P54" s="393">
        <v>0</v>
      </c>
      <c r="Q54" s="403">
        <v>0</v>
      </c>
      <c r="R54" s="404">
        <v>0</v>
      </c>
      <c r="S54" s="405">
        <v>0</v>
      </c>
      <c r="T54" s="405">
        <v>0</v>
      </c>
      <c r="U54" s="405">
        <v>0</v>
      </c>
      <c r="V54" s="393">
        <v>0</v>
      </c>
      <c r="W54" s="403">
        <v>0</v>
      </c>
      <c r="X54" s="389">
        <v>0</v>
      </c>
      <c r="Y54" s="389">
        <v>0</v>
      </c>
      <c r="Z54" s="389">
        <v>0</v>
      </c>
      <c r="AA54" s="389">
        <v>0</v>
      </c>
      <c r="AB54" s="389">
        <v>0</v>
      </c>
      <c r="AC54" s="406">
        <v>0</v>
      </c>
      <c r="AD54" s="389">
        <v>0</v>
      </c>
      <c r="AE54" s="389">
        <v>0</v>
      </c>
      <c r="AF54" s="389">
        <v>0</v>
      </c>
      <c r="AG54" s="389">
        <v>0</v>
      </c>
      <c r="AH54" s="389">
        <v>0</v>
      </c>
      <c r="AI54" s="406">
        <v>0</v>
      </c>
      <c r="AJ54" s="389">
        <v>0</v>
      </c>
      <c r="AK54" s="389">
        <v>0</v>
      </c>
      <c r="AL54" s="389">
        <v>0</v>
      </c>
      <c r="AM54" s="389">
        <v>0</v>
      </c>
      <c r="AN54" s="389">
        <v>0</v>
      </c>
      <c r="AO54" s="406">
        <v>0</v>
      </c>
      <c r="AP54" s="393">
        <v>0</v>
      </c>
      <c r="AQ54" s="393">
        <v>0</v>
      </c>
      <c r="AR54" s="393">
        <v>0</v>
      </c>
      <c r="AS54" s="393">
        <v>0</v>
      </c>
      <c r="AT54" s="393">
        <v>0</v>
      </c>
      <c r="AU54" s="406">
        <v>0</v>
      </c>
      <c r="AV54" s="393">
        <v>0</v>
      </c>
      <c r="AW54" s="393">
        <v>0</v>
      </c>
      <c r="AX54" s="393">
        <v>0</v>
      </c>
      <c r="AY54" s="393">
        <v>0</v>
      </c>
      <c r="AZ54" s="393">
        <v>0</v>
      </c>
      <c r="BA54" s="392">
        <v>0</v>
      </c>
      <c r="BB54" s="393">
        <v>0</v>
      </c>
      <c r="BC54" s="393">
        <v>0</v>
      </c>
      <c r="BD54" s="393">
        <v>0</v>
      </c>
      <c r="BE54" s="393">
        <v>0</v>
      </c>
      <c r="BF54" s="393">
        <v>0</v>
      </c>
      <c r="BG54" s="392">
        <v>0</v>
      </c>
      <c r="BH54" s="389">
        <v>0</v>
      </c>
      <c r="BI54" s="389">
        <v>0</v>
      </c>
      <c r="BJ54" s="389">
        <v>0</v>
      </c>
      <c r="BK54" s="389">
        <v>0</v>
      </c>
      <c r="BL54" s="389">
        <v>0</v>
      </c>
      <c r="BM54" s="407">
        <v>0</v>
      </c>
      <c r="BN54" s="395">
        <v>0</v>
      </c>
      <c r="BO54" s="408">
        <v>0</v>
      </c>
      <c r="BP54" s="396">
        <v>0</v>
      </c>
      <c r="BQ54" s="397">
        <v>0</v>
      </c>
      <c r="BR54" s="390">
        <v>0</v>
      </c>
      <c r="BS54" s="390">
        <v>0</v>
      </c>
      <c r="BT54" s="398">
        <v>0</v>
      </c>
      <c r="BU54" s="403">
        <v>0</v>
      </c>
      <c r="BV54" s="389">
        <v>0</v>
      </c>
      <c r="BW54" s="389">
        <v>0</v>
      </c>
      <c r="BX54" s="389">
        <v>0</v>
      </c>
      <c r="BY54" s="389">
        <v>0</v>
      </c>
      <c r="BZ54" s="406">
        <v>0</v>
      </c>
      <c r="CA54" s="389">
        <v>0</v>
      </c>
      <c r="CB54" s="389">
        <v>0</v>
      </c>
      <c r="CC54" s="389">
        <v>0</v>
      </c>
      <c r="CD54" s="389">
        <v>0</v>
      </c>
      <c r="CE54" s="406">
        <v>0</v>
      </c>
      <c r="CF54" s="389">
        <v>0</v>
      </c>
      <c r="CG54" s="389">
        <v>0</v>
      </c>
      <c r="CH54" s="389">
        <v>0</v>
      </c>
      <c r="CI54" s="389">
        <v>0</v>
      </c>
      <c r="CJ54" s="406">
        <v>0</v>
      </c>
      <c r="CK54" s="393">
        <v>0</v>
      </c>
      <c r="CL54" s="393">
        <v>0</v>
      </c>
      <c r="CM54" s="393">
        <v>0</v>
      </c>
      <c r="CN54" s="393">
        <v>0</v>
      </c>
      <c r="CO54" s="392">
        <v>0</v>
      </c>
      <c r="CP54" s="393">
        <v>0</v>
      </c>
      <c r="CQ54" s="393">
        <v>0</v>
      </c>
      <c r="CR54" s="393">
        <v>0</v>
      </c>
      <c r="CS54" s="393">
        <v>0</v>
      </c>
      <c r="CT54" s="392">
        <v>0</v>
      </c>
      <c r="CU54" s="404">
        <v>0</v>
      </c>
      <c r="CV54" s="405">
        <v>0</v>
      </c>
      <c r="CW54" s="405">
        <v>0</v>
      </c>
      <c r="CX54" s="393">
        <v>0</v>
      </c>
      <c r="CY54" s="407">
        <v>0</v>
      </c>
      <c r="CZ54" s="395">
        <v>0</v>
      </c>
      <c r="DA54" s="409">
        <v>0</v>
      </c>
      <c r="DB54" s="396">
        <v>0</v>
      </c>
      <c r="DC54" s="397">
        <v>0</v>
      </c>
      <c r="DD54" s="390">
        <v>0</v>
      </c>
      <c r="DE54" s="390">
        <v>0</v>
      </c>
      <c r="DF54" s="398">
        <v>0</v>
      </c>
      <c r="DG54" s="403">
        <v>0</v>
      </c>
      <c r="DH54" s="389">
        <v>0</v>
      </c>
      <c r="DI54" s="389">
        <v>0</v>
      </c>
      <c r="DJ54" s="389">
        <v>0</v>
      </c>
      <c r="DK54" s="389">
        <v>0</v>
      </c>
      <c r="DL54" s="406">
        <v>0</v>
      </c>
      <c r="DM54" s="389">
        <v>0</v>
      </c>
      <c r="DN54" s="389">
        <v>0</v>
      </c>
      <c r="DO54" s="389">
        <v>0</v>
      </c>
      <c r="DP54" s="389">
        <v>0</v>
      </c>
      <c r="DQ54" s="406">
        <v>0</v>
      </c>
      <c r="DR54" s="389">
        <v>0</v>
      </c>
      <c r="DS54" s="389">
        <v>0</v>
      </c>
      <c r="DT54" s="389">
        <v>0</v>
      </c>
      <c r="DU54" s="389">
        <v>0</v>
      </c>
      <c r="DV54" s="406">
        <v>0</v>
      </c>
      <c r="DW54" s="389">
        <v>0</v>
      </c>
      <c r="DX54" s="389">
        <v>0</v>
      </c>
      <c r="DY54" s="389">
        <v>0</v>
      </c>
      <c r="DZ54" s="389">
        <v>0</v>
      </c>
      <c r="EA54" s="392">
        <v>0</v>
      </c>
      <c r="EB54" s="393">
        <v>0</v>
      </c>
      <c r="EC54" s="393">
        <v>0</v>
      </c>
      <c r="ED54" s="393">
        <v>0</v>
      </c>
      <c r="EE54" s="393">
        <v>0</v>
      </c>
      <c r="EF54" s="406">
        <v>0</v>
      </c>
      <c r="EG54" s="404">
        <v>0</v>
      </c>
      <c r="EH54" s="405">
        <v>0</v>
      </c>
      <c r="EI54" s="405">
        <v>0</v>
      </c>
      <c r="EJ54" s="393">
        <v>0</v>
      </c>
      <c r="EK54" s="407">
        <v>0</v>
      </c>
      <c r="EL54" s="395">
        <v>0</v>
      </c>
      <c r="EM54" s="403">
        <v>0</v>
      </c>
      <c r="EN54" s="388">
        <v>0</v>
      </c>
      <c r="EO54" s="404">
        <v>0</v>
      </c>
      <c r="EP54" s="405">
        <v>0</v>
      </c>
      <c r="EQ54" s="405">
        <v>0</v>
      </c>
      <c r="ER54" s="405">
        <v>0</v>
      </c>
      <c r="ES54" s="393">
        <v>0</v>
      </c>
      <c r="ET54" s="403">
        <v>0</v>
      </c>
      <c r="EU54" s="404">
        <v>0</v>
      </c>
      <c r="EV54" s="405">
        <v>0</v>
      </c>
      <c r="EW54" s="405">
        <v>0</v>
      </c>
      <c r="EX54" s="405">
        <v>0</v>
      </c>
      <c r="EY54" s="393">
        <v>0</v>
      </c>
      <c r="EZ54" s="403">
        <v>0</v>
      </c>
      <c r="FA54" s="404">
        <v>0</v>
      </c>
      <c r="FB54" s="405">
        <v>0</v>
      </c>
      <c r="FC54" s="405">
        <v>0</v>
      </c>
      <c r="FD54" s="405">
        <v>0</v>
      </c>
      <c r="FE54" s="393">
        <v>0</v>
      </c>
      <c r="FF54" s="403">
        <v>0</v>
      </c>
      <c r="FG54" s="389">
        <v>0</v>
      </c>
      <c r="FH54" s="389">
        <v>0</v>
      </c>
      <c r="FI54" s="389">
        <v>0</v>
      </c>
      <c r="FJ54" s="389">
        <v>0</v>
      </c>
      <c r="FK54" s="389">
        <v>0</v>
      </c>
      <c r="FL54" s="406">
        <v>0</v>
      </c>
      <c r="FM54" s="389">
        <v>0</v>
      </c>
      <c r="FN54" s="389">
        <v>0</v>
      </c>
      <c r="FO54" s="389">
        <v>0</v>
      </c>
      <c r="FP54" s="389">
        <v>0</v>
      </c>
      <c r="FQ54" s="389">
        <v>0</v>
      </c>
      <c r="FR54" s="406">
        <v>0</v>
      </c>
      <c r="FS54" s="389">
        <v>0</v>
      </c>
      <c r="FT54" s="389">
        <v>0</v>
      </c>
      <c r="FU54" s="389">
        <v>0</v>
      </c>
      <c r="FV54" s="389">
        <v>0</v>
      </c>
      <c r="FW54" s="389">
        <v>0</v>
      </c>
      <c r="FX54" s="406">
        <v>0</v>
      </c>
      <c r="FY54" s="393">
        <v>0</v>
      </c>
      <c r="FZ54" s="393">
        <v>0</v>
      </c>
      <c r="GA54" s="393">
        <v>0</v>
      </c>
      <c r="GB54" s="393">
        <v>0</v>
      </c>
      <c r="GC54" s="393">
        <v>0</v>
      </c>
      <c r="GD54" s="406">
        <v>0</v>
      </c>
      <c r="GE54" s="393">
        <v>0</v>
      </c>
      <c r="GF54" s="393">
        <v>0</v>
      </c>
      <c r="GG54" s="393">
        <v>0</v>
      </c>
      <c r="GH54" s="393">
        <v>0</v>
      </c>
      <c r="GI54" s="393">
        <v>0</v>
      </c>
      <c r="GJ54" s="392">
        <v>0</v>
      </c>
      <c r="GK54" s="389">
        <v>0</v>
      </c>
      <c r="GL54" s="389">
        <v>0</v>
      </c>
      <c r="GM54" s="389">
        <v>0</v>
      </c>
      <c r="GN54" s="389">
        <v>0</v>
      </c>
      <c r="GO54" s="389">
        <v>0</v>
      </c>
      <c r="GP54" s="407">
        <v>0</v>
      </c>
      <c r="GQ54" s="388">
        <v>0</v>
      </c>
      <c r="GR54" s="409">
        <v>0</v>
      </c>
      <c r="GS54" s="396">
        <v>0</v>
      </c>
      <c r="GT54" s="397">
        <v>0</v>
      </c>
      <c r="GU54" s="390">
        <v>0</v>
      </c>
      <c r="GV54" s="390">
        <v>0</v>
      </c>
      <c r="GW54" s="391">
        <v>0</v>
      </c>
      <c r="GX54" s="403">
        <v>0</v>
      </c>
      <c r="GY54" s="389">
        <v>0</v>
      </c>
      <c r="GZ54" s="389">
        <v>0</v>
      </c>
      <c r="HA54" s="389">
        <v>0</v>
      </c>
      <c r="HB54" s="389">
        <v>0</v>
      </c>
      <c r="HC54" s="406">
        <v>0</v>
      </c>
      <c r="HD54" s="389">
        <v>0</v>
      </c>
      <c r="HE54" s="389">
        <v>0</v>
      </c>
      <c r="HF54" s="389">
        <v>0</v>
      </c>
      <c r="HG54" s="389">
        <v>0</v>
      </c>
      <c r="HH54" s="406">
        <v>0</v>
      </c>
      <c r="HI54" s="389">
        <v>0</v>
      </c>
      <c r="HJ54" s="389">
        <v>0</v>
      </c>
      <c r="HK54" s="389">
        <v>0</v>
      </c>
      <c r="HL54" s="389">
        <v>0</v>
      </c>
      <c r="HM54" s="406">
        <v>0</v>
      </c>
      <c r="HN54" s="389">
        <v>0</v>
      </c>
      <c r="HO54" s="389">
        <v>0</v>
      </c>
      <c r="HP54" s="389">
        <v>0</v>
      </c>
      <c r="HQ54" s="389">
        <v>0</v>
      </c>
      <c r="HR54" s="392">
        <v>0</v>
      </c>
      <c r="HS54" s="393">
        <v>0</v>
      </c>
      <c r="HT54" s="393">
        <v>0</v>
      </c>
      <c r="HU54" s="393">
        <v>0</v>
      </c>
      <c r="HV54" s="393">
        <v>0</v>
      </c>
      <c r="HW54" s="406">
        <v>0</v>
      </c>
      <c r="HX54" s="404">
        <v>0</v>
      </c>
      <c r="HY54" s="405">
        <v>0</v>
      </c>
      <c r="HZ54" s="405">
        <v>0</v>
      </c>
      <c r="IA54" s="393">
        <v>0</v>
      </c>
      <c r="IB54" s="407">
        <v>0</v>
      </c>
      <c r="IC54" s="388">
        <v>0</v>
      </c>
      <c r="ID54" s="396">
        <f t="shared" si="0"/>
        <v>0</v>
      </c>
      <c r="IE54" s="408">
        <v>0</v>
      </c>
      <c r="IF54" s="396">
        <v>0</v>
      </c>
      <c r="IG54" s="397">
        <v>0</v>
      </c>
      <c r="IH54" s="390">
        <v>0</v>
      </c>
      <c r="II54" s="390">
        <v>0</v>
      </c>
      <c r="IJ54" s="391">
        <v>0</v>
      </c>
      <c r="IK54" s="388">
        <v>0</v>
      </c>
      <c r="IL54" s="395">
        <v>0</v>
      </c>
      <c r="IM54" s="399">
        <f t="shared" si="1"/>
        <v>0</v>
      </c>
      <c r="IN54" s="408">
        <v>0</v>
      </c>
      <c r="IO54" s="396">
        <v>0</v>
      </c>
      <c r="IP54" s="397">
        <v>0</v>
      </c>
      <c r="IQ54" s="390">
        <v>0</v>
      </c>
      <c r="IR54" s="390">
        <v>0</v>
      </c>
      <c r="IS54" s="391">
        <v>0</v>
      </c>
      <c r="IT54" s="391">
        <v>0</v>
      </c>
      <c r="IU54" s="388">
        <v>0</v>
      </c>
      <c r="IV54" s="395">
        <v>0</v>
      </c>
      <c r="IW54" s="399">
        <f t="shared" si="2"/>
        <v>0</v>
      </c>
      <c r="IX54" s="408">
        <v>0</v>
      </c>
      <c r="IY54" s="396">
        <v>0</v>
      </c>
      <c r="IZ54" s="397">
        <v>0</v>
      </c>
      <c r="JA54" s="390">
        <v>0</v>
      </c>
      <c r="JB54" s="390">
        <v>0</v>
      </c>
      <c r="JC54" s="391">
        <v>0</v>
      </c>
      <c r="JD54" s="388">
        <v>0</v>
      </c>
      <c r="JE54" s="395">
        <v>0</v>
      </c>
      <c r="JF54" s="399">
        <f t="shared" si="3"/>
        <v>0</v>
      </c>
      <c r="JG54" s="408">
        <v>0</v>
      </c>
      <c r="JH54" s="396">
        <v>0</v>
      </c>
      <c r="JI54" s="397">
        <v>0</v>
      </c>
      <c r="JJ54" s="390">
        <v>0</v>
      </c>
      <c r="JK54" s="390">
        <v>0</v>
      </c>
      <c r="JL54" s="391">
        <v>0</v>
      </c>
      <c r="JM54" s="388">
        <v>0</v>
      </c>
      <c r="JN54" s="395">
        <v>0</v>
      </c>
      <c r="JO54" s="388">
        <v>0</v>
      </c>
      <c r="JP54" s="388">
        <v>0</v>
      </c>
      <c r="JQ54" s="388">
        <v>0</v>
      </c>
      <c r="JR54" s="403">
        <v>0</v>
      </c>
      <c r="JS54" s="400">
        <v>0</v>
      </c>
    </row>
    <row r="55" spans="1:279" x14ac:dyDescent="0.35">
      <c r="A55" s="411">
        <v>468</v>
      </c>
      <c r="B55" s="435">
        <v>3</v>
      </c>
      <c r="C55" s="412" t="s">
        <v>40</v>
      </c>
      <c r="D55" s="413">
        <v>0</v>
      </c>
      <c r="E55" s="388">
        <v>0</v>
      </c>
      <c r="F55" s="414">
        <v>0</v>
      </c>
      <c r="G55" s="415">
        <v>762</v>
      </c>
      <c r="H55" s="415">
        <v>0</v>
      </c>
      <c r="I55" s="415">
        <v>312</v>
      </c>
      <c r="J55" s="416">
        <v>0</v>
      </c>
      <c r="K55" s="413">
        <v>1074</v>
      </c>
      <c r="L55" s="414">
        <v>0</v>
      </c>
      <c r="M55" s="415">
        <v>0</v>
      </c>
      <c r="N55" s="415">
        <v>0</v>
      </c>
      <c r="O55" s="415">
        <v>0</v>
      </c>
      <c r="P55" s="416">
        <v>0</v>
      </c>
      <c r="Q55" s="413">
        <v>0</v>
      </c>
      <c r="R55" s="414">
        <v>0</v>
      </c>
      <c r="S55" s="415">
        <v>762</v>
      </c>
      <c r="T55" s="415">
        <v>0</v>
      </c>
      <c r="U55" s="415">
        <v>312</v>
      </c>
      <c r="V55" s="416">
        <v>0</v>
      </c>
      <c r="W55" s="413">
        <v>1074</v>
      </c>
      <c r="X55" s="389">
        <v>0</v>
      </c>
      <c r="Y55" s="389">
        <v>0</v>
      </c>
      <c r="Z55" s="389">
        <v>0</v>
      </c>
      <c r="AA55" s="389">
        <v>0</v>
      </c>
      <c r="AB55" s="389">
        <v>0</v>
      </c>
      <c r="AC55" s="417">
        <v>0</v>
      </c>
      <c r="AD55" s="389">
        <v>0</v>
      </c>
      <c r="AE55" s="389">
        <v>0</v>
      </c>
      <c r="AF55" s="389">
        <v>0</v>
      </c>
      <c r="AG55" s="389">
        <v>0</v>
      </c>
      <c r="AH55" s="389">
        <v>0</v>
      </c>
      <c r="AI55" s="417">
        <v>0</v>
      </c>
      <c r="AJ55" s="389">
        <v>0</v>
      </c>
      <c r="AK55" s="389">
        <v>762</v>
      </c>
      <c r="AL55" s="389">
        <v>0</v>
      </c>
      <c r="AM55" s="389">
        <v>312</v>
      </c>
      <c r="AN55" s="389">
        <v>0</v>
      </c>
      <c r="AO55" s="417">
        <v>1074</v>
      </c>
      <c r="AP55" s="393">
        <v>0</v>
      </c>
      <c r="AQ55" s="393">
        <v>0</v>
      </c>
      <c r="AR55" s="393">
        <v>0</v>
      </c>
      <c r="AS55" s="393">
        <v>0</v>
      </c>
      <c r="AT55" s="393">
        <v>0</v>
      </c>
      <c r="AU55" s="417">
        <v>0</v>
      </c>
      <c r="AV55" s="393">
        <v>0</v>
      </c>
      <c r="AW55" s="393">
        <v>0</v>
      </c>
      <c r="AX55" s="393">
        <v>0</v>
      </c>
      <c r="AY55" s="393">
        <v>0</v>
      </c>
      <c r="AZ55" s="393">
        <v>0</v>
      </c>
      <c r="BA55" s="392">
        <v>0</v>
      </c>
      <c r="BB55" s="393">
        <v>0</v>
      </c>
      <c r="BC55" s="393">
        <v>0</v>
      </c>
      <c r="BD55" s="393">
        <v>0</v>
      </c>
      <c r="BE55" s="393">
        <v>0</v>
      </c>
      <c r="BF55" s="393">
        <v>0</v>
      </c>
      <c r="BG55" s="392">
        <v>0</v>
      </c>
      <c r="BH55" s="389">
        <v>0</v>
      </c>
      <c r="BI55" s="389">
        <v>0</v>
      </c>
      <c r="BJ55" s="389">
        <v>0</v>
      </c>
      <c r="BK55" s="389">
        <v>0</v>
      </c>
      <c r="BL55" s="389">
        <v>0</v>
      </c>
      <c r="BM55" s="418">
        <v>0</v>
      </c>
      <c r="BN55" s="395">
        <v>0</v>
      </c>
      <c r="BO55" s="419">
        <v>0</v>
      </c>
      <c r="BP55" s="396">
        <v>0</v>
      </c>
      <c r="BQ55" s="397">
        <v>0</v>
      </c>
      <c r="BR55" s="390">
        <v>3000</v>
      </c>
      <c r="BS55" s="390">
        <v>1848</v>
      </c>
      <c r="BT55" s="398">
        <v>0</v>
      </c>
      <c r="BU55" s="413">
        <v>4848</v>
      </c>
      <c r="BV55" s="389">
        <v>0</v>
      </c>
      <c r="BW55" s="389">
        <v>0</v>
      </c>
      <c r="BX55" s="389">
        <v>0</v>
      </c>
      <c r="BY55" s="389">
        <v>0</v>
      </c>
      <c r="BZ55" s="417">
        <v>0</v>
      </c>
      <c r="CA55" s="389">
        <v>0</v>
      </c>
      <c r="CB55" s="389">
        <v>0</v>
      </c>
      <c r="CC55" s="389">
        <v>0</v>
      </c>
      <c r="CD55" s="389">
        <v>0</v>
      </c>
      <c r="CE55" s="417">
        <v>0</v>
      </c>
      <c r="CF55" s="389">
        <v>0</v>
      </c>
      <c r="CG55" s="389">
        <v>3000</v>
      </c>
      <c r="CH55" s="389">
        <v>1848</v>
      </c>
      <c r="CI55" s="389">
        <v>0</v>
      </c>
      <c r="CJ55" s="417">
        <v>4848</v>
      </c>
      <c r="CK55" s="393">
        <v>0</v>
      </c>
      <c r="CL55" s="393">
        <v>0</v>
      </c>
      <c r="CM55" s="393">
        <v>0</v>
      </c>
      <c r="CN55" s="393">
        <v>0</v>
      </c>
      <c r="CO55" s="392">
        <v>0</v>
      </c>
      <c r="CP55" s="393">
        <v>0</v>
      </c>
      <c r="CQ55" s="393">
        <v>0</v>
      </c>
      <c r="CR55" s="393">
        <v>0</v>
      </c>
      <c r="CS55" s="393">
        <v>0</v>
      </c>
      <c r="CT55" s="392">
        <v>0</v>
      </c>
      <c r="CU55" s="414">
        <v>0</v>
      </c>
      <c r="CV55" s="415">
        <v>0</v>
      </c>
      <c r="CW55" s="415">
        <v>0</v>
      </c>
      <c r="CX55" s="416">
        <v>0</v>
      </c>
      <c r="CY55" s="418">
        <v>0</v>
      </c>
      <c r="CZ55" s="395">
        <v>0</v>
      </c>
      <c r="DA55" s="420">
        <v>0</v>
      </c>
      <c r="DB55" s="396">
        <v>0</v>
      </c>
      <c r="DC55" s="397">
        <v>0</v>
      </c>
      <c r="DD55" s="390">
        <v>0</v>
      </c>
      <c r="DE55" s="390">
        <v>900</v>
      </c>
      <c r="DF55" s="398">
        <v>1242</v>
      </c>
      <c r="DG55" s="413">
        <v>2142</v>
      </c>
      <c r="DH55" s="389">
        <v>0</v>
      </c>
      <c r="DI55" s="389">
        <v>0</v>
      </c>
      <c r="DJ55" s="389">
        <v>0</v>
      </c>
      <c r="DK55" s="389">
        <v>0</v>
      </c>
      <c r="DL55" s="417">
        <v>0</v>
      </c>
      <c r="DM55" s="389">
        <v>0</v>
      </c>
      <c r="DN55" s="389">
        <v>0</v>
      </c>
      <c r="DO55" s="389">
        <v>0</v>
      </c>
      <c r="DP55" s="389">
        <v>0</v>
      </c>
      <c r="DQ55" s="417">
        <v>0</v>
      </c>
      <c r="DR55" s="389">
        <v>0</v>
      </c>
      <c r="DS55" s="389">
        <v>0</v>
      </c>
      <c r="DT55" s="389">
        <v>900</v>
      </c>
      <c r="DU55" s="389">
        <v>1242</v>
      </c>
      <c r="DV55" s="417">
        <v>2142</v>
      </c>
      <c r="DW55" s="389">
        <v>0</v>
      </c>
      <c r="DX55" s="389">
        <v>0</v>
      </c>
      <c r="DY55" s="389">
        <v>0</v>
      </c>
      <c r="DZ55" s="389">
        <v>0</v>
      </c>
      <c r="EA55" s="392">
        <v>0</v>
      </c>
      <c r="EB55" s="393">
        <v>0</v>
      </c>
      <c r="EC55" s="393">
        <v>0</v>
      </c>
      <c r="ED55" s="393">
        <v>0</v>
      </c>
      <c r="EE55" s="393">
        <v>0</v>
      </c>
      <c r="EF55" s="417">
        <v>0</v>
      </c>
      <c r="EG55" s="414">
        <v>0</v>
      </c>
      <c r="EH55" s="415">
        <v>0</v>
      </c>
      <c r="EI55" s="415">
        <v>0</v>
      </c>
      <c r="EJ55" s="416">
        <v>0</v>
      </c>
      <c r="EK55" s="418">
        <v>0</v>
      </c>
      <c r="EL55" s="395">
        <v>0</v>
      </c>
      <c r="EM55" s="413">
        <v>5880</v>
      </c>
      <c r="EN55" s="388">
        <v>1632</v>
      </c>
      <c r="EO55" s="414">
        <v>630</v>
      </c>
      <c r="EP55" s="415">
        <v>0</v>
      </c>
      <c r="EQ55" s="415">
        <v>900</v>
      </c>
      <c r="ER55" s="415">
        <v>1632</v>
      </c>
      <c r="ES55" s="416">
        <v>564</v>
      </c>
      <c r="ET55" s="413">
        <v>3726</v>
      </c>
      <c r="EU55" s="414">
        <v>0</v>
      </c>
      <c r="EV55" s="415">
        <v>0</v>
      </c>
      <c r="EW55" s="415">
        <v>0</v>
      </c>
      <c r="EX55" s="415">
        <v>0</v>
      </c>
      <c r="EY55" s="416">
        <v>0</v>
      </c>
      <c r="EZ55" s="413">
        <v>0</v>
      </c>
      <c r="FA55" s="414">
        <v>630</v>
      </c>
      <c r="FB55" s="415">
        <v>0</v>
      </c>
      <c r="FC55" s="415">
        <v>900</v>
      </c>
      <c r="FD55" s="415">
        <v>1632</v>
      </c>
      <c r="FE55" s="416">
        <v>564</v>
      </c>
      <c r="FF55" s="413">
        <v>3726</v>
      </c>
      <c r="FG55" s="389">
        <v>630</v>
      </c>
      <c r="FH55" s="389">
        <v>0</v>
      </c>
      <c r="FI55" s="389">
        <v>0</v>
      </c>
      <c r="FJ55" s="389">
        <v>0</v>
      </c>
      <c r="FK55" s="389">
        <v>0</v>
      </c>
      <c r="FL55" s="417">
        <v>630</v>
      </c>
      <c r="FM55" s="389">
        <v>630</v>
      </c>
      <c r="FN55" s="389">
        <v>0</v>
      </c>
      <c r="FO55" s="389">
        <v>0</v>
      </c>
      <c r="FP55" s="389">
        <v>0</v>
      </c>
      <c r="FQ55" s="389">
        <v>0</v>
      </c>
      <c r="FR55" s="417">
        <v>630</v>
      </c>
      <c r="FS55" s="389">
        <v>0</v>
      </c>
      <c r="FT55" s="389">
        <v>0</v>
      </c>
      <c r="FU55" s="389">
        <v>900</v>
      </c>
      <c r="FV55" s="389">
        <v>1632</v>
      </c>
      <c r="FW55" s="389">
        <v>564</v>
      </c>
      <c r="FX55" s="417">
        <v>3096</v>
      </c>
      <c r="FY55" s="393">
        <v>0</v>
      </c>
      <c r="FZ55" s="393">
        <v>0</v>
      </c>
      <c r="GA55" s="393">
        <v>0</v>
      </c>
      <c r="GB55" s="393">
        <v>0</v>
      </c>
      <c r="GC55" s="393">
        <v>0</v>
      </c>
      <c r="GD55" s="417">
        <v>0</v>
      </c>
      <c r="GE55" s="393">
        <v>0</v>
      </c>
      <c r="GF55" s="393">
        <v>0</v>
      </c>
      <c r="GG55" s="393">
        <v>0</v>
      </c>
      <c r="GH55" s="393">
        <v>0</v>
      </c>
      <c r="GI55" s="393">
        <v>0</v>
      </c>
      <c r="GJ55" s="392">
        <v>0</v>
      </c>
      <c r="GK55" s="389">
        <v>0</v>
      </c>
      <c r="GL55" s="389">
        <v>0</v>
      </c>
      <c r="GM55" s="389">
        <v>0</v>
      </c>
      <c r="GN55" s="389">
        <v>0</v>
      </c>
      <c r="GO55" s="389">
        <v>0</v>
      </c>
      <c r="GP55" s="418">
        <v>0</v>
      </c>
      <c r="GQ55" s="388">
        <v>4248</v>
      </c>
      <c r="GR55" s="420">
        <v>2982</v>
      </c>
      <c r="GS55" s="396">
        <v>504</v>
      </c>
      <c r="GT55" s="397">
        <v>504</v>
      </c>
      <c r="GU55" s="390">
        <v>0</v>
      </c>
      <c r="GV55" s="390">
        <v>0</v>
      </c>
      <c r="GW55" s="391">
        <v>0</v>
      </c>
      <c r="GX55" s="413">
        <v>504</v>
      </c>
      <c r="GY55" s="389">
        <v>0</v>
      </c>
      <c r="GZ55" s="389">
        <v>0</v>
      </c>
      <c r="HA55" s="389">
        <v>0</v>
      </c>
      <c r="HB55" s="389">
        <v>0</v>
      </c>
      <c r="HC55" s="417">
        <v>0</v>
      </c>
      <c r="HD55" s="389">
        <v>0</v>
      </c>
      <c r="HE55" s="389">
        <v>0</v>
      </c>
      <c r="HF55" s="389">
        <v>0</v>
      </c>
      <c r="HG55" s="389">
        <v>0</v>
      </c>
      <c r="HH55" s="417">
        <v>0</v>
      </c>
      <c r="HI55" s="389">
        <v>0</v>
      </c>
      <c r="HJ55" s="389">
        <v>0</v>
      </c>
      <c r="HK55" s="389">
        <v>0</v>
      </c>
      <c r="HL55" s="389">
        <v>0</v>
      </c>
      <c r="HM55" s="417">
        <v>0</v>
      </c>
      <c r="HN55" s="389">
        <v>0</v>
      </c>
      <c r="HO55" s="389">
        <v>0</v>
      </c>
      <c r="HP55" s="389">
        <v>0</v>
      </c>
      <c r="HQ55" s="389">
        <v>0</v>
      </c>
      <c r="HR55" s="392">
        <v>0</v>
      </c>
      <c r="HS55" s="393">
        <v>0</v>
      </c>
      <c r="HT55" s="393">
        <v>0</v>
      </c>
      <c r="HU55" s="393">
        <v>0</v>
      </c>
      <c r="HV55" s="393">
        <v>0</v>
      </c>
      <c r="HW55" s="417">
        <v>0</v>
      </c>
      <c r="HX55" s="414">
        <v>504</v>
      </c>
      <c r="HY55" s="415">
        <v>0</v>
      </c>
      <c r="HZ55" s="415">
        <v>0</v>
      </c>
      <c r="IA55" s="416">
        <v>0</v>
      </c>
      <c r="IB55" s="418">
        <v>504</v>
      </c>
      <c r="IC55" s="388">
        <v>2478</v>
      </c>
      <c r="ID55" s="1466">
        <f t="shared" si="0"/>
        <v>2982</v>
      </c>
      <c r="IE55" s="420">
        <v>3750</v>
      </c>
      <c r="IF55" s="396">
        <v>0</v>
      </c>
      <c r="IG55" s="397">
        <v>252</v>
      </c>
      <c r="IH55" s="390">
        <v>0</v>
      </c>
      <c r="II55" s="390">
        <v>0</v>
      </c>
      <c r="IJ55" s="391">
        <v>0</v>
      </c>
      <c r="IK55" s="388">
        <v>252</v>
      </c>
      <c r="IL55" s="395">
        <v>3750</v>
      </c>
      <c r="IM55" s="1467">
        <f t="shared" si="1"/>
        <v>4002</v>
      </c>
      <c r="IN55" s="420">
        <v>9522</v>
      </c>
      <c r="IO55" s="396">
        <v>0</v>
      </c>
      <c r="IP55" s="397">
        <v>0</v>
      </c>
      <c r="IQ55" s="390">
        <v>0</v>
      </c>
      <c r="IR55" s="390">
        <v>0</v>
      </c>
      <c r="IS55" s="391">
        <v>0</v>
      </c>
      <c r="IT55" s="391">
        <v>0</v>
      </c>
      <c r="IU55" s="388">
        <v>0</v>
      </c>
      <c r="IV55" s="395">
        <v>9522</v>
      </c>
      <c r="IW55" s="1467">
        <f t="shared" si="2"/>
        <v>9522</v>
      </c>
      <c r="IX55" s="420">
        <v>4404</v>
      </c>
      <c r="IY55" s="396">
        <v>0</v>
      </c>
      <c r="IZ55" s="397">
        <v>0</v>
      </c>
      <c r="JA55" s="390">
        <v>0</v>
      </c>
      <c r="JB55" s="390">
        <v>0</v>
      </c>
      <c r="JC55" s="391">
        <v>0</v>
      </c>
      <c r="JD55" s="388">
        <v>0</v>
      </c>
      <c r="JE55" s="395">
        <v>4404</v>
      </c>
      <c r="JF55" s="1468">
        <f t="shared" si="3"/>
        <v>4404</v>
      </c>
      <c r="JG55" s="419">
        <v>4524</v>
      </c>
      <c r="JH55" s="396">
        <v>0</v>
      </c>
      <c r="JI55" s="397">
        <v>0</v>
      </c>
      <c r="JJ55" s="390">
        <v>0</v>
      </c>
      <c r="JK55" s="390">
        <v>0</v>
      </c>
      <c r="JL55" s="391">
        <v>0</v>
      </c>
      <c r="JM55" s="388">
        <v>0</v>
      </c>
      <c r="JN55" s="395">
        <v>4524</v>
      </c>
      <c r="JO55" s="388">
        <v>31062</v>
      </c>
      <c r="JP55" s="388">
        <v>2136</v>
      </c>
      <c r="JQ55" s="388">
        <v>12546</v>
      </c>
      <c r="JR55" s="413">
        <v>28926</v>
      </c>
      <c r="JS55" s="400">
        <v>1</v>
      </c>
    </row>
    <row r="56" spans="1:279" x14ac:dyDescent="0.35">
      <c r="A56" s="421" t="s">
        <v>316</v>
      </c>
      <c r="B56" s="421"/>
      <c r="C56" s="422"/>
      <c r="D56" s="423">
        <v>0</v>
      </c>
      <c r="E56" s="423">
        <v>0</v>
      </c>
      <c r="F56" s="424">
        <v>0</v>
      </c>
      <c r="G56" s="425">
        <v>762</v>
      </c>
      <c r="H56" s="425">
        <v>0</v>
      </c>
      <c r="I56" s="425">
        <v>3186</v>
      </c>
      <c r="J56" s="426">
        <v>0</v>
      </c>
      <c r="K56" s="423">
        <v>3948</v>
      </c>
      <c r="L56" s="424">
        <v>0</v>
      </c>
      <c r="M56" s="425">
        <v>0</v>
      </c>
      <c r="N56" s="425">
        <v>0</v>
      </c>
      <c r="O56" s="425">
        <v>0</v>
      </c>
      <c r="P56" s="426">
        <v>0</v>
      </c>
      <c r="Q56" s="423">
        <v>0</v>
      </c>
      <c r="R56" s="424">
        <v>0</v>
      </c>
      <c r="S56" s="425">
        <v>762</v>
      </c>
      <c r="T56" s="425">
        <v>0</v>
      </c>
      <c r="U56" s="425">
        <v>3186</v>
      </c>
      <c r="V56" s="426">
        <v>0</v>
      </c>
      <c r="W56" s="423">
        <v>3948</v>
      </c>
      <c r="X56" s="424">
        <v>0</v>
      </c>
      <c r="Y56" s="425">
        <v>0</v>
      </c>
      <c r="Z56" s="425">
        <v>0</v>
      </c>
      <c r="AA56" s="425">
        <v>0</v>
      </c>
      <c r="AB56" s="426">
        <v>0</v>
      </c>
      <c r="AC56" s="423">
        <v>0</v>
      </c>
      <c r="AD56" s="424">
        <v>0</v>
      </c>
      <c r="AE56" s="425">
        <v>0</v>
      </c>
      <c r="AF56" s="425">
        <v>0</v>
      </c>
      <c r="AG56" s="425">
        <v>0</v>
      </c>
      <c r="AH56" s="426">
        <v>0</v>
      </c>
      <c r="AI56" s="423">
        <v>0</v>
      </c>
      <c r="AJ56" s="424">
        <v>0</v>
      </c>
      <c r="AK56" s="425">
        <v>762</v>
      </c>
      <c r="AL56" s="425">
        <v>0</v>
      </c>
      <c r="AM56" s="425">
        <v>3186</v>
      </c>
      <c r="AN56" s="426">
        <v>0</v>
      </c>
      <c r="AO56" s="423">
        <v>3948</v>
      </c>
      <c r="AP56" s="424">
        <v>0</v>
      </c>
      <c r="AQ56" s="425">
        <v>0</v>
      </c>
      <c r="AR56" s="425">
        <v>0</v>
      </c>
      <c r="AS56" s="425">
        <v>0</v>
      </c>
      <c r="AT56" s="426">
        <v>0</v>
      </c>
      <c r="AU56" s="423">
        <v>0</v>
      </c>
      <c r="AV56" s="424">
        <v>0</v>
      </c>
      <c r="AW56" s="425">
        <v>0</v>
      </c>
      <c r="AX56" s="425">
        <v>0</v>
      </c>
      <c r="AY56" s="425">
        <v>0</v>
      </c>
      <c r="AZ56" s="426">
        <v>0</v>
      </c>
      <c r="BA56" s="423">
        <v>0</v>
      </c>
      <c r="BB56" s="424">
        <v>0</v>
      </c>
      <c r="BC56" s="425">
        <v>0</v>
      </c>
      <c r="BD56" s="425">
        <v>0</v>
      </c>
      <c r="BE56" s="425">
        <v>0</v>
      </c>
      <c r="BF56" s="426">
        <v>0</v>
      </c>
      <c r="BG56" s="423">
        <v>0</v>
      </c>
      <c r="BH56" s="424">
        <v>0</v>
      </c>
      <c r="BI56" s="425">
        <v>0</v>
      </c>
      <c r="BJ56" s="425">
        <v>0</v>
      </c>
      <c r="BK56" s="425">
        <v>0</v>
      </c>
      <c r="BL56" s="426">
        <v>0</v>
      </c>
      <c r="BM56" s="423">
        <v>0</v>
      </c>
      <c r="BN56" s="427">
        <v>0</v>
      </c>
      <c r="BO56" s="428">
        <v>0</v>
      </c>
      <c r="BP56" s="428">
        <v>0</v>
      </c>
      <c r="BQ56" s="429">
        <v>0</v>
      </c>
      <c r="BR56" s="425">
        <v>8004</v>
      </c>
      <c r="BS56" s="425">
        <v>4050</v>
      </c>
      <c r="BT56" s="430">
        <v>0</v>
      </c>
      <c r="BU56" s="423">
        <v>12054</v>
      </c>
      <c r="BV56" s="424">
        <v>0</v>
      </c>
      <c r="BW56" s="425">
        <v>0</v>
      </c>
      <c r="BX56" s="425">
        <v>0</v>
      </c>
      <c r="BY56" s="426">
        <v>0</v>
      </c>
      <c r="BZ56" s="423">
        <v>0</v>
      </c>
      <c r="CA56" s="424">
        <v>0</v>
      </c>
      <c r="CB56" s="425">
        <v>438</v>
      </c>
      <c r="CC56" s="425">
        <v>0</v>
      </c>
      <c r="CD56" s="425">
        <v>0</v>
      </c>
      <c r="CE56" s="423">
        <v>438</v>
      </c>
      <c r="CF56" s="424">
        <v>0</v>
      </c>
      <c r="CG56" s="425">
        <v>7566</v>
      </c>
      <c r="CH56" s="425">
        <v>4050</v>
      </c>
      <c r="CI56" s="425">
        <v>0</v>
      </c>
      <c r="CJ56" s="423">
        <v>11616</v>
      </c>
      <c r="CK56" s="424">
        <v>0</v>
      </c>
      <c r="CL56" s="425">
        <v>0</v>
      </c>
      <c r="CM56" s="425">
        <v>0</v>
      </c>
      <c r="CN56" s="425">
        <v>0</v>
      </c>
      <c r="CO56" s="423">
        <v>0</v>
      </c>
      <c r="CP56" s="424">
        <v>0</v>
      </c>
      <c r="CQ56" s="425">
        <v>0</v>
      </c>
      <c r="CR56" s="425">
        <v>0</v>
      </c>
      <c r="CS56" s="426">
        <v>0</v>
      </c>
      <c r="CT56" s="423">
        <v>0</v>
      </c>
      <c r="CU56" s="424">
        <v>0</v>
      </c>
      <c r="CV56" s="425">
        <v>0</v>
      </c>
      <c r="CW56" s="425">
        <v>0</v>
      </c>
      <c r="CX56" s="426">
        <v>0</v>
      </c>
      <c r="CY56" s="423">
        <v>0</v>
      </c>
      <c r="CZ56" s="427">
        <v>0</v>
      </c>
      <c r="DA56" s="431">
        <v>0</v>
      </c>
      <c r="DB56" s="428">
        <v>0</v>
      </c>
      <c r="DC56" s="429">
        <v>396</v>
      </c>
      <c r="DD56" s="425">
        <v>378</v>
      </c>
      <c r="DE56" s="425">
        <v>900</v>
      </c>
      <c r="DF56" s="430">
        <v>2448</v>
      </c>
      <c r="DG56" s="423">
        <v>4122</v>
      </c>
      <c r="DH56" s="424">
        <v>0</v>
      </c>
      <c r="DI56" s="425">
        <v>0</v>
      </c>
      <c r="DJ56" s="425">
        <v>0</v>
      </c>
      <c r="DK56" s="426">
        <v>0</v>
      </c>
      <c r="DL56" s="423">
        <v>0</v>
      </c>
      <c r="DM56" s="424">
        <v>395</v>
      </c>
      <c r="DN56" s="425">
        <v>315</v>
      </c>
      <c r="DO56" s="425">
        <v>0</v>
      </c>
      <c r="DP56" s="425">
        <v>0</v>
      </c>
      <c r="DQ56" s="423">
        <v>710</v>
      </c>
      <c r="DR56" s="424">
        <v>1</v>
      </c>
      <c r="DS56" s="425">
        <v>63</v>
      </c>
      <c r="DT56" s="425">
        <v>900</v>
      </c>
      <c r="DU56" s="425">
        <v>2448</v>
      </c>
      <c r="DV56" s="423">
        <v>3412</v>
      </c>
      <c r="DW56" s="424">
        <v>0</v>
      </c>
      <c r="DX56" s="425">
        <v>0</v>
      </c>
      <c r="DY56" s="425">
        <v>0</v>
      </c>
      <c r="DZ56" s="425">
        <v>0</v>
      </c>
      <c r="EA56" s="423">
        <v>0</v>
      </c>
      <c r="EB56" s="424">
        <v>0</v>
      </c>
      <c r="EC56" s="425">
        <v>0</v>
      </c>
      <c r="ED56" s="425">
        <v>0</v>
      </c>
      <c r="EE56" s="426">
        <v>0</v>
      </c>
      <c r="EF56" s="423">
        <v>0</v>
      </c>
      <c r="EG56" s="424">
        <v>0</v>
      </c>
      <c r="EH56" s="425">
        <v>0</v>
      </c>
      <c r="EI56" s="425">
        <v>0</v>
      </c>
      <c r="EJ56" s="426">
        <v>0</v>
      </c>
      <c r="EK56" s="423">
        <v>0</v>
      </c>
      <c r="EL56" s="431">
        <v>0</v>
      </c>
      <c r="EM56" s="423">
        <v>15696</v>
      </c>
      <c r="EN56" s="423">
        <v>5190</v>
      </c>
      <c r="EO56" s="424">
        <v>630</v>
      </c>
      <c r="EP56" s="425">
        <v>1212</v>
      </c>
      <c r="EQ56" s="425">
        <v>900</v>
      </c>
      <c r="ER56" s="425">
        <v>5190</v>
      </c>
      <c r="ES56" s="426">
        <v>1566</v>
      </c>
      <c r="ET56" s="423">
        <v>9498</v>
      </c>
      <c r="EU56" s="424">
        <v>0</v>
      </c>
      <c r="EV56" s="425">
        <v>0</v>
      </c>
      <c r="EW56" s="425">
        <v>0</v>
      </c>
      <c r="EX56" s="425">
        <v>0</v>
      </c>
      <c r="EY56" s="426">
        <v>0</v>
      </c>
      <c r="EZ56" s="423">
        <v>0</v>
      </c>
      <c r="FA56" s="424">
        <v>630</v>
      </c>
      <c r="FB56" s="425">
        <v>1212</v>
      </c>
      <c r="FC56" s="425">
        <v>900</v>
      </c>
      <c r="FD56" s="425">
        <v>5190</v>
      </c>
      <c r="FE56" s="426">
        <v>1566</v>
      </c>
      <c r="FF56" s="423">
        <v>9498</v>
      </c>
      <c r="FG56" s="424">
        <v>630</v>
      </c>
      <c r="FH56" s="425">
        <v>0</v>
      </c>
      <c r="FI56" s="425">
        <v>0</v>
      </c>
      <c r="FJ56" s="425">
        <v>0</v>
      </c>
      <c r="FK56" s="426">
        <v>0</v>
      </c>
      <c r="FL56" s="423">
        <v>630</v>
      </c>
      <c r="FM56" s="424">
        <v>630</v>
      </c>
      <c r="FN56" s="425">
        <v>0</v>
      </c>
      <c r="FO56" s="425">
        <v>0</v>
      </c>
      <c r="FP56" s="425">
        <v>0</v>
      </c>
      <c r="FQ56" s="426">
        <v>0</v>
      </c>
      <c r="FR56" s="423">
        <v>630</v>
      </c>
      <c r="FS56" s="424">
        <v>0</v>
      </c>
      <c r="FT56" s="425">
        <v>1212</v>
      </c>
      <c r="FU56" s="425">
        <v>900</v>
      </c>
      <c r="FV56" s="425">
        <v>5190</v>
      </c>
      <c r="FW56" s="426">
        <v>1566</v>
      </c>
      <c r="FX56" s="423">
        <v>8868</v>
      </c>
      <c r="FY56" s="424">
        <v>0</v>
      </c>
      <c r="FZ56" s="425">
        <v>0</v>
      </c>
      <c r="GA56" s="425">
        <v>0</v>
      </c>
      <c r="GB56" s="425">
        <v>0</v>
      </c>
      <c r="GC56" s="426">
        <v>0</v>
      </c>
      <c r="GD56" s="423">
        <v>0</v>
      </c>
      <c r="GE56" s="424">
        <v>0</v>
      </c>
      <c r="GF56" s="425">
        <v>0</v>
      </c>
      <c r="GG56" s="425">
        <v>0</v>
      </c>
      <c r="GH56" s="425">
        <v>0</v>
      </c>
      <c r="GI56" s="426">
        <v>0</v>
      </c>
      <c r="GJ56" s="423">
        <v>0</v>
      </c>
      <c r="GK56" s="424">
        <v>0</v>
      </c>
      <c r="GL56" s="425">
        <v>0</v>
      </c>
      <c r="GM56" s="425">
        <v>0</v>
      </c>
      <c r="GN56" s="425">
        <v>0</v>
      </c>
      <c r="GO56" s="426">
        <v>0</v>
      </c>
      <c r="GP56" s="423">
        <v>0</v>
      </c>
      <c r="GQ56" s="423">
        <v>10506</v>
      </c>
      <c r="GR56" s="431">
        <v>20754</v>
      </c>
      <c r="GS56" s="428">
        <v>3546</v>
      </c>
      <c r="GT56" s="429">
        <v>3744</v>
      </c>
      <c r="GU56" s="425">
        <v>0</v>
      </c>
      <c r="GV56" s="425">
        <v>0</v>
      </c>
      <c r="GW56" s="426">
        <v>396</v>
      </c>
      <c r="GX56" s="423">
        <v>4140</v>
      </c>
      <c r="GY56" s="424">
        <v>0</v>
      </c>
      <c r="GZ56" s="425">
        <v>0</v>
      </c>
      <c r="HA56" s="425">
        <v>0</v>
      </c>
      <c r="HB56" s="426">
        <v>0</v>
      </c>
      <c r="HC56" s="423">
        <v>0</v>
      </c>
      <c r="HD56" s="424">
        <v>1440</v>
      </c>
      <c r="HE56" s="425">
        <v>0</v>
      </c>
      <c r="HF56" s="425">
        <v>0</v>
      </c>
      <c r="HG56" s="425">
        <v>0</v>
      </c>
      <c r="HH56" s="423">
        <v>1440</v>
      </c>
      <c r="HI56" s="424">
        <v>0</v>
      </c>
      <c r="HJ56" s="425">
        <v>0</v>
      </c>
      <c r="HK56" s="425">
        <v>0</v>
      </c>
      <c r="HL56" s="425">
        <v>0</v>
      </c>
      <c r="HM56" s="423">
        <v>0</v>
      </c>
      <c r="HN56" s="424">
        <v>0</v>
      </c>
      <c r="HO56" s="425">
        <v>0</v>
      </c>
      <c r="HP56" s="425">
        <v>0</v>
      </c>
      <c r="HQ56" s="425">
        <v>0</v>
      </c>
      <c r="HR56" s="423">
        <v>0</v>
      </c>
      <c r="HS56" s="424">
        <v>0</v>
      </c>
      <c r="HT56" s="425">
        <v>0</v>
      </c>
      <c r="HU56" s="425">
        <v>0</v>
      </c>
      <c r="HV56" s="426">
        <v>0</v>
      </c>
      <c r="HW56" s="423">
        <v>0</v>
      </c>
      <c r="HX56" s="424">
        <v>2304</v>
      </c>
      <c r="HY56" s="425">
        <v>0</v>
      </c>
      <c r="HZ56" s="425">
        <v>0</v>
      </c>
      <c r="IA56" s="426">
        <v>396</v>
      </c>
      <c r="IB56" s="423">
        <v>2700</v>
      </c>
      <c r="IC56" s="423">
        <v>18450</v>
      </c>
      <c r="ID56" s="1469">
        <f t="shared" si="0"/>
        <v>22590</v>
      </c>
      <c r="IE56" s="431">
        <v>12444</v>
      </c>
      <c r="IF56" s="428">
        <v>6540</v>
      </c>
      <c r="IG56" s="429">
        <v>1830</v>
      </c>
      <c r="IH56" s="425">
        <v>2274</v>
      </c>
      <c r="II56" s="425">
        <v>3660</v>
      </c>
      <c r="IJ56" s="426">
        <v>0</v>
      </c>
      <c r="IK56" s="423">
        <v>7764</v>
      </c>
      <c r="IL56" s="423">
        <v>7038</v>
      </c>
      <c r="IM56" s="1469">
        <f t="shared" si="1"/>
        <v>14802</v>
      </c>
      <c r="IN56" s="431">
        <v>19752</v>
      </c>
      <c r="IO56" s="428">
        <v>0</v>
      </c>
      <c r="IP56" s="429">
        <v>0</v>
      </c>
      <c r="IQ56" s="425">
        <v>0</v>
      </c>
      <c r="IR56" s="425">
        <v>0</v>
      </c>
      <c r="IS56" s="426">
        <v>0</v>
      </c>
      <c r="IT56" s="426">
        <v>0</v>
      </c>
      <c r="IU56" s="423">
        <v>0</v>
      </c>
      <c r="IV56" s="423">
        <v>19752</v>
      </c>
      <c r="IW56" s="1469">
        <f t="shared" si="2"/>
        <v>19752</v>
      </c>
      <c r="IX56" s="431">
        <v>15642</v>
      </c>
      <c r="IY56" s="428">
        <v>0</v>
      </c>
      <c r="IZ56" s="429">
        <v>0</v>
      </c>
      <c r="JA56" s="425">
        <v>0</v>
      </c>
      <c r="JB56" s="425">
        <v>0</v>
      </c>
      <c r="JC56" s="426">
        <v>0</v>
      </c>
      <c r="JD56" s="423">
        <v>0</v>
      </c>
      <c r="JE56" s="423">
        <v>15642</v>
      </c>
      <c r="JF56" s="428">
        <f t="shared" si="3"/>
        <v>15642</v>
      </c>
      <c r="JG56" s="428">
        <v>11670</v>
      </c>
      <c r="JH56" s="428">
        <v>0</v>
      </c>
      <c r="JI56" s="429">
        <v>0</v>
      </c>
      <c r="JJ56" s="425">
        <v>0</v>
      </c>
      <c r="JK56" s="425">
        <v>0</v>
      </c>
      <c r="JL56" s="426">
        <v>0</v>
      </c>
      <c r="JM56" s="423">
        <v>0</v>
      </c>
      <c r="JN56" s="423">
        <v>11670</v>
      </c>
      <c r="JO56" s="423">
        <v>95958</v>
      </c>
      <c r="JP56" s="423">
        <v>15276</v>
      </c>
      <c r="JQ56" s="423">
        <v>41526</v>
      </c>
      <c r="JR56" s="423">
        <v>83058</v>
      </c>
      <c r="JS56" s="400">
        <v>1</v>
      </c>
    </row>
    <row r="57" spans="1:279" hidden="1" x14ac:dyDescent="0.35">
      <c r="A57" s="386">
        <v>578</v>
      </c>
      <c r="B57" s="386">
        <v>1</v>
      </c>
      <c r="C57" s="387" t="s">
        <v>32</v>
      </c>
      <c r="D57" s="388">
        <v>0</v>
      </c>
      <c r="E57" s="388">
        <v>0</v>
      </c>
      <c r="F57" s="389">
        <v>0</v>
      </c>
      <c r="G57" s="390">
        <v>0</v>
      </c>
      <c r="H57" s="390">
        <v>0</v>
      </c>
      <c r="I57" s="390">
        <v>0</v>
      </c>
      <c r="J57" s="391">
        <v>0</v>
      </c>
      <c r="K57" s="388">
        <v>0</v>
      </c>
      <c r="L57" s="389">
        <v>0</v>
      </c>
      <c r="M57" s="390">
        <v>0</v>
      </c>
      <c r="N57" s="390">
        <v>0</v>
      </c>
      <c r="O57" s="390">
        <v>0</v>
      </c>
      <c r="P57" s="391">
        <v>0</v>
      </c>
      <c r="Q57" s="388">
        <v>0</v>
      </c>
      <c r="R57" s="389">
        <v>0</v>
      </c>
      <c r="S57" s="390">
        <v>0</v>
      </c>
      <c r="T57" s="390">
        <v>0</v>
      </c>
      <c r="U57" s="390">
        <v>0</v>
      </c>
      <c r="V57" s="391">
        <v>0</v>
      </c>
      <c r="W57" s="388">
        <v>0</v>
      </c>
      <c r="X57" s="389">
        <v>0</v>
      </c>
      <c r="Y57" s="389">
        <v>0</v>
      </c>
      <c r="Z57" s="389">
        <v>0</v>
      </c>
      <c r="AA57" s="389">
        <v>0</v>
      </c>
      <c r="AB57" s="389">
        <v>0</v>
      </c>
      <c r="AC57" s="392">
        <v>0</v>
      </c>
      <c r="AD57" s="389">
        <v>0</v>
      </c>
      <c r="AE57" s="389">
        <v>0</v>
      </c>
      <c r="AF57" s="389">
        <v>0</v>
      </c>
      <c r="AG57" s="389">
        <v>0</v>
      </c>
      <c r="AH57" s="389">
        <v>0</v>
      </c>
      <c r="AI57" s="392">
        <v>0</v>
      </c>
      <c r="AJ57" s="389">
        <v>0</v>
      </c>
      <c r="AK57" s="389">
        <v>0</v>
      </c>
      <c r="AL57" s="389">
        <v>0</v>
      </c>
      <c r="AM57" s="389">
        <v>0</v>
      </c>
      <c r="AN57" s="389">
        <v>0</v>
      </c>
      <c r="AO57" s="392">
        <v>0</v>
      </c>
      <c r="AP57" s="393">
        <v>0</v>
      </c>
      <c r="AQ57" s="393">
        <v>0</v>
      </c>
      <c r="AR57" s="393">
        <v>0</v>
      </c>
      <c r="AS57" s="393">
        <v>0</v>
      </c>
      <c r="AT57" s="393">
        <v>0</v>
      </c>
      <c r="AU57" s="392">
        <v>0</v>
      </c>
      <c r="AV57" s="393">
        <v>0</v>
      </c>
      <c r="AW57" s="393">
        <v>0</v>
      </c>
      <c r="AX57" s="393">
        <v>0</v>
      </c>
      <c r="AY57" s="393">
        <v>0</v>
      </c>
      <c r="AZ57" s="393">
        <v>0</v>
      </c>
      <c r="BA57" s="392">
        <v>0</v>
      </c>
      <c r="BB57" s="393">
        <v>0</v>
      </c>
      <c r="BC57" s="393">
        <v>0</v>
      </c>
      <c r="BD57" s="393">
        <v>0</v>
      </c>
      <c r="BE57" s="393">
        <v>0</v>
      </c>
      <c r="BF57" s="393">
        <v>0</v>
      </c>
      <c r="BG57" s="392">
        <v>0</v>
      </c>
      <c r="BH57" s="389">
        <v>0</v>
      </c>
      <c r="BI57" s="389">
        <v>0</v>
      </c>
      <c r="BJ57" s="389">
        <v>0</v>
      </c>
      <c r="BK57" s="389">
        <v>0</v>
      </c>
      <c r="BL57" s="389">
        <v>0</v>
      </c>
      <c r="BM57" s="394">
        <v>0</v>
      </c>
      <c r="BN57" s="395">
        <v>0</v>
      </c>
      <c r="BO57" s="396">
        <v>0</v>
      </c>
      <c r="BP57" s="396">
        <v>0</v>
      </c>
      <c r="BQ57" s="397">
        <v>0</v>
      </c>
      <c r="BR57" s="390">
        <v>0</v>
      </c>
      <c r="BS57" s="390">
        <v>0</v>
      </c>
      <c r="BT57" s="398">
        <v>0</v>
      </c>
      <c r="BU57" s="388">
        <v>0</v>
      </c>
      <c r="BV57" s="389">
        <v>0</v>
      </c>
      <c r="BW57" s="389">
        <v>0</v>
      </c>
      <c r="BX57" s="389">
        <v>0</v>
      </c>
      <c r="BY57" s="389">
        <v>0</v>
      </c>
      <c r="BZ57" s="392">
        <v>0</v>
      </c>
      <c r="CA57" s="389">
        <v>0</v>
      </c>
      <c r="CB57" s="389">
        <v>0</v>
      </c>
      <c r="CC57" s="389">
        <v>0</v>
      </c>
      <c r="CD57" s="389">
        <v>0</v>
      </c>
      <c r="CE57" s="392">
        <v>0</v>
      </c>
      <c r="CF57" s="389">
        <v>0</v>
      </c>
      <c r="CG57" s="389">
        <v>0</v>
      </c>
      <c r="CH57" s="389">
        <v>0</v>
      </c>
      <c r="CI57" s="389">
        <v>0</v>
      </c>
      <c r="CJ57" s="392">
        <v>0</v>
      </c>
      <c r="CK57" s="393">
        <v>0</v>
      </c>
      <c r="CL57" s="393">
        <v>0</v>
      </c>
      <c r="CM57" s="393">
        <v>0</v>
      </c>
      <c r="CN57" s="393">
        <v>0</v>
      </c>
      <c r="CO57" s="392">
        <v>0</v>
      </c>
      <c r="CP57" s="393">
        <v>0</v>
      </c>
      <c r="CQ57" s="393">
        <v>0</v>
      </c>
      <c r="CR57" s="393">
        <v>0</v>
      </c>
      <c r="CS57" s="393">
        <v>0</v>
      </c>
      <c r="CT57" s="392">
        <v>0</v>
      </c>
      <c r="CU57" s="389">
        <v>0</v>
      </c>
      <c r="CV57" s="390">
        <v>0</v>
      </c>
      <c r="CW57" s="390">
        <v>0</v>
      </c>
      <c r="CX57" s="391">
        <v>0</v>
      </c>
      <c r="CY57" s="394">
        <v>0</v>
      </c>
      <c r="CZ57" s="395">
        <v>0</v>
      </c>
      <c r="DA57" s="399">
        <v>0</v>
      </c>
      <c r="DB57" s="396">
        <v>0</v>
      </c>
      <c r="DC57" s="397">
        <v>0</v>
      </c>
      <c r="DD57" s="390">
        <v>0</v>
      </c>
      <c r="DE57" s="390">
        <v>0</v>
      </c>
      <c r="DF57" s="398">
        <v>0</v>
      </c>
      <c r="DG57" s="388">
        <v>0</v>
      </c>
      <c r="DH57" s="389">
        <v>0</v>
      </c>
      <c r="DI57" s="389">
        <v>0</v>
      </c>
      <c r="DJ57" s="389">
        <v>0</v>
      </c>
      <c r="DK57" s="389">
        <v>0</v>
      </c>
      <c r="DL57" s="392">
        <v>0</v>
      </c>
      <c r="DM57" s="389">
        <v>0</v>
      </c>
      <c r="DN57" s="389">
        <v>0</v>
      </c>
      <c r="DO57" s="389">
        <v>0</v>
      </c>
      <c r="DP57" s="389">
        <v>0</v>
      </c>
      <c r="DQ57" s="392">
        <v>0</v>
      </c>
      <c r="DR57" s="389">
        <v>0</v>
      </c>
      <c r="DS57" s="389">
        <v>0</v>
      </c>
      <c r="DT57" s="389">
        <v>0</v>
      </c>
      <c r="DU57" s="389">
        <v>0</v>
      </c>
      <c r="DV57" s="392">
        <v>0</v>
      </c>
      <c r="DW57" s="389">
        <v>0</v>
      </c>
      <c r="DX57" s="389">
        <v>0</v>
      </c>
      <c r="DY57" s="389">
        <v>0</v>
      </c>
      <c r="DZ57" s="389">
        <v>0</v>
      </c>
      <c r="EA57" s="392">
        <v>0</v>
      </c>
      <c r="EB57" s="393">
        <v>0</v>
      </c>
      <c r="EC57" s="393">
        <v>0</v>
      </c>
      <c r="ED57" s="393">
        <v>0</v>
      </c>
      <c r="EE57" s="393">
        <v>0</v>
      </c>
      <c r="EF57" s="392">
        <v>0</v>
      </c>
      <c r="EG57" s="389">
        <v>0</v>
      </c>
      <c r="EH57" s="390">
        <v>0</v>
      </c>
      <c r="EI57" s="390">
        <v>0</v>
      </c>
      <c r="EJ57" s="391">
        <v>0</v>
      </c>
      <c r="EK57" s="394">
        <v>0</v>
      </c>
      <c r="EL57" s="395">
        <v>0</v>
      </c>
      <c r="EM57" s="388">
        <v>0</v>
      </c>
      <c r="EN57" s="388">
        <v>0</v>
      </c>
      <c r="EO57" s="389">
        <v>0</v>
      </c>
      <c r="EP57" s="390">
        <v>0</v>
      </c>
      <c r="EQ57" s="390">
        <v>0</v>
      </c>
      <c r="ER57" s="390">
        <v>0</v>
      </c>
      <c r="ES57" s="391">
        <v>0</v>
      </c>
      <c r="ET57" s="388">
        <v>0</v>
      </c>
      <c r="EU57" s="389">
        <v>0</v>
      </c>
      <c r="EV57" s="390">
        <v>0</v>
      </c>
      <c r="EW57" s="390">
        <v>0</v>
      </c>
      <c r="EX57" s="390">
        <v>0</v>
      </c>
      <c r="EY57" s="391">
        <v>0</v>
      </c>
      <c r="EZ57" s="388">
        <v>0</v>
      </c>
      <c r="FA57" s="389">
        <v>0</v>
      </c>
      <c r="FB57" s="390">
        <v>0</v>
      </c>
      <c r="FC57" s="390">
        <v>0</v>
      </c>
      <c r="FD57" s="390">
        <v>0</v>
      </c>
      <c r="FE57" s="391">
        <v>0</v>
      </c>
      <c r="FF57" s="388">
        <v>0</v>
      </c>
      <c r="FG57" s="389">
        <v>0</v>
      </c>
      <c r="FH57" s="389">
        <v>0</v>
      </c>
      <c r="FI57" s="389">
        <v>0</v>
      </c>
      <c r="FJ57" s="389">
        <v>0</v>
      </c>
      <c r="FK57" s="389">
        <v>0</v>
      </c>
      <c r="FL57" s="392">
        <v>0</v>
      </c>
      <c r="FM57" s="389">
        <v>0</v>
      </c>
      <c r="FN57" s="389">
        <v>0</v>
      </c>
      <c r="FO57" s="389">
        <v>0</v>
      </c>
      <c r="FP57" s="389">
        <v>0</v>
      </c>
      <c r="FQ57" s="389">
        <v>0</v>
      </c>
      <c r="FR57" s="392">
        <v>0</v>
      </c>
      <c r="FS57" s="389">
        <v>0</v>
      </c>
      <c r="FT57" s="389">
        <v>0</v>
      </c>
      <c r="FU57" s="389">
        <v>0</v>
      </c>
      <c r="FV57" s="389">
        <v>0</v>
      </c>
      <c r="FW57" s="389">
        <v>0</v>
      </c>
      <c r="FX57" s="392">
        <v>0</v>
      </c>
      <c r="FY57" s="393">
        <v>0</v>
      </c>
      <c r="FZ57" s="393">
        <v>0</v>
      </c>
      <c r="GA57" s="393">
        <v>0</v>
      </c>
      <c r="GB57" s="393">
        <v>0</v>
      </c>
      <c r="GC57" s="393">
        <v>0</v>
      </c>
      <c r="GD57" s="392">
        <v>0</v>
      </c>
      <c r="GE57" s="393">
        <v>0</v>
      </c>
      <c r="GF57" s="393">
        <v>0</v>
      </c>
      <c r="GG57" s="393">
        <v>0</v>
      </c>
      <c r="GH57" s="393">
        <v>0</v>
      </c>
      <c r="GI57" s="393">
        <v>0</v>
      </c>
      <c r="GJ57" s="392">
        <v>0</v>
      </c>
      <c r="GK57" s="389">
        <v>0</v>
      </c>
      <c r="GL57" s="389">
        <v>0</v>
      </c>
      <c r="GM57" s="389">
        <v>0</v>
      </c>
      <c r="GN57" s="389">
        <v>0</v>
      </c>
      <c r="GO57" s="389">
        <v>0</v>
      </c>
      <c r="GP57" s="394">
        <v>0</v>
      </c>
      <c r="GQ57" s="388">
        <v>0</v>
      </c>
      <c r="GR57" s="399">
        <v>0</v>
      </c>
      <c r="GS57" s="396">
        <v>0</v>
      </c>
      <c r="GT57" s="397">
        <v>0</v>
      </c>
      <c r="GU57" s="390">
        <v>0</v>
      </c>
      <c r="GV57" s="390">
        <v>0</v>
      </c>
      <c r="GW57" s="391">
        <v>0</v>
      </c>
      <c r="GX57" s="388">
        <v>0</v>
      </c>
      <c r="GY57" s="389">
        <v>0</v>
      </c>
      <c r="GZ57" s="389">
        <v>0</v>
      </c>
      <c r="HA57" s="389">
        <v>0</v>
      </c>
      <c r="HB57" s="389">
        <v>0</v>
      </c>
      <c r="HC57" s="392">
        <v>0</v>
      </c>
      <c r="HD57" s="389">
        <v>0</v>
      </c>
      <c r="HE57" s="389">
        <v>0</v>
      </c>
      <c r="HF57" s="389">
        <v>0</v>
      </c>
      <c r="HG57" s="389">
        <v>0</v>
      </c>
      <c r="HH57" s="392">
        <v>0</v>
      </c>
      <c r="HI57" s="389">
        <v>0</v>
      </c>
      <c r="HJ57" s="389">
        <v>0</v>
      </c>
      <c r="HK57" s="389">
        <v>0</v>
      </c>
      <c r="HL57" s="389">
        <v>0</v>
      </c>
      <c r="HM57" s="392">
        <v>0</v>
      </c>
      <c r="HN57" s="389">
        <v>0</v>
      </c>
      <c r="HO57" s="389">
        <v>0</v>
      </c>
      <c r="HP57" s="389">
        <v>0</v>
      </c>
      <c r="HQ57" s="389">
        <v>0</v>
      </c>
      <c r="HR57" s="392">
        <v>0</v>
      </c>
      <c r="HS57" s="393">
        <v>0</v>
      </c>
      <c r="HT57" s="393">
        <v>0</v>
      </c>
      <c r="HU57" s="393">
        <v>0</v>
      </c>
      <c r="HV57" s="393">
        <v>0</v>
      </c>
      <c r="HW57" s="392">
        <v>0</v>
      </c>
      <c r="HX57" s="389">
        <v>0</v>
      </c>
      <c r="HY57" s="390">
        <v>0</v>
      </c>
      <c r="HZ57" s="390">
        <v>0</v>
      </c>
      <c r="IA57" s="391">
        <v>0</v>
      </c>
      <c r="IB57" s="394">
        <v>0</v>
      </c>
      <c r="IC57" s="388">
        <v>0</v>
      </c>
      <c r="ID57" s="396">
        <f t="shared" si="0"/>
        <v>0</v>
      </c>
      <c r="IE57" s="396">
        <v>0</v>
      </c>
      <c r="IF57" s="396">
        <v>0</v>
      </c>
      <c r="IG57" s="397">
        <v>0</v>
      </c>
      <c r="IH57" s="390">
        <v>0</v>
      </c>
      <c r="II57" s="390">
        <v>0</v>
      </c>
      <c r="IJ57" s="391">
        <v>0</v>
      </c>
      <c r="IK57" s="388">
        <v>0</v>
      </c>
      <c r="IL57" s="395">
        <v>0</v>
      </c>
      <c r="IM57" s="399">
        <f t="shared" si="1"/>
        <v>0</v>
      </c>
      <c r="IN57" s="396">
        <v>0</v>
      </c>
      <c r="IO57" s="396">
        <v>0</v>
      </c>
      <c r="IP57" s="397">
        <v>0</v>
      </c>
      <c r="IQ57" s="390">
        <v>0</v>
      </c>
      <c r="IR57" s="390">
        <v>0</v>
      </c>
      <c r="IS57" s="391">
        <v>0</v>
      </c>
      <c r="IT57" s="391">
        <v>0</v>
      </c>
      <c r="IU57" s="388">
        <v>0</v>
      </c>
      <c r="IV57" s="395">
        <v>0</v>
      </c>
      <c r="IW57" s="399">
        <f t="shared" si="2"/>
        <v>0</v>
      </c>
      <c r="IX57" s="396">
        <v>0</v>
      </c>
      <c r="IY57" s="396">
        <v>0</v>
      </c>
      <c r="IZ57" s="397">
        <v>0</v>
      </c>
      <c r="JA57" s="390">
        <v>0</v>
      </c>
      <c r="JB57" s="390">
        <v>0</v>
      </c>
      <c r="JC57" s="391">
        <v>0</v>
      </c>
      <c r="JD57" s="388">
        <v>0</v>
      </c>
      <c r="JE57" s="395">
        <v>0</v>
      </c>
      <c r="JF57" s="399">
        <f t="shared" si="3"/>
        <v>0</v>
      </c>
      <c r="JG57" s="396">
        <v>0</v>
      </c>
      <c r="JH57" s="396">
        <v>0</v>
      </c>
      <c r="JI57" s="397">
        <v>0</v>
      </c>
      <c r="JJ57" s="390">
        <v>0</v>
      </c>
      <c r="JK57" s="390">
        <v>0</v>
      </c>
      <c r="JL57" s="391">
        <v>0</v>
      </c>
      <c r="JM57" s="388">
        <v>0</v>
      </c>
      <c r="JN57" s="395">
        <v>0</v>
      </c>
      <c r="JO57" s="388">
        <v>0</v>
      </c>
      <c r="JP57" s="388">
        <v>0</v>
      </c>
      <c r="JQ57" s="388">
        <v>0</v>
      </c>
      <c r="JR57" s="388">
        <v>0</v>
      </c>
      <c r="JS57" s="400">
        <v>0</v>
      </c>
    </row>
    <row r="58" spans="1:279" hidden="1" x14ac:dyDescent="0.35">
      <c r="A58" s="401">
        <v>578</v>
      </c>
      <c r="B58" s="386">
        <v>1</v>
      </c>
      <c r="C58" s="402" t="s">
        <v>157</v>
      </c>
      <c r="D58" s="403">
        <v>0</v>
      </c>
      <c r="E58" s="388">
        <v>0</v>
      </c>
      <c r="F58" s="404">
        <v>0</v>
      </c>
      <c r="G58" s="405">
        <v>0</v>
      </c>
      <c r="H58" s="405">
        <v>0</v>
      </c>
      <c r="I58" s="405">
        <v>0</v>
      </c>
      <c r="J58" s="393">
        <v>0</v>
      </c>
      <c r="K58" s="403">
        <v>0</v>
      </c>
      <c r="L58" s="404">
        <v>0</v>
      </c>
      <c r="M58" s="405">
        <v>0</v>
      </c>
      <c r="N58" s="405">
        <v>0</v>
      </c>
      <c r="O58" s="405">
        <v>0</v>
      </c>
      <c r="P58" s="393">
        <v>0</v>
      </c>
      <c r="Q58" s="403">
        <v>0</v>
      </c>
      <c r="R58" s="404">
        <v>0</v>
      </c>
      <c r="S58" s="405">
        <v>0</v>
      </c>
      <c r="T58" s="405">
        <v>0</v>
      </c>
      <c r="U58" s="405">
        <v>0</v>
      </c>
      <c r="V58" s="393">
        <v>0</v>
      </c>
      <c r="W58" s="403">
        <v>0</v>
      </c>
      <c r="X58" s="389">
        <v>0</v>
      </c>
      <c r="Y58" s="389">
        <v>0</v>
      </c>
      <c r="Z58" s="389">
        <v>0</v>
      </c>
      <c r="AA58" s="389">
        <v>0</v>
      </c>
      <c r="AB58" s="389">
        <v>0</v>
      </c>
      <c r="AC58" s="406">
        <v>0</v>
      </c>
      <c r="AD58" s="389">
        <v>0</v>
      </c>
      <c r="AE58" s="389">
        <v>0</v>
      </c>
      <c r="AF58" s="389">
        <v>0</v>
      </c>
      <c r="AG58" s="389">
        <v>0</v>
      </c>
      <c r="AH58" s="389">
        <v>0</v>
      </c>
      <c r="AI58" s="406">
        <v>0</v>
      </c>
      <c r="AJ58" s="389">
        <v>0</v>
      </c>
      <c r="AK58" s="389">
        <v>0</v>
      </c>
      <c r="AL58" s="389">
        <v>0</v>
      </c>
      <c r="AM58" s="389">
        <v>0</v>
      </c>
      <c r="AN58" s="389">
        <v>0</v>
      </c>
      <c r="AO58" s="406">
        <v>0</v>
      </c>
      <c r="AP58" s="393">
        <v>0</v>
      </c>
      <c r="AQ58" s="393">
        <v>0</v>
      </c>
      <c r="AR58" s="393">
        <v>0</v>
      </c>
      <c r="AS58" s="393">
        <v>0</v>
      </c>
      <c r="AT58" s="393">
        <v>0</v>
      </c>
      <c r="AU58" s="406">
        <v>0</v>
      </c>
      <c r="AV58" s="393">
        <v>0</v>
      </c>
      <c r="AW58" s="393">
        <v>0</v>
      </c>
      <c r="AX58" s="393">
        <v>0</v>
      </c>
      <c r="AY58" s="393">
        <v>0</v>
      </c>
      <c r="AZ58" s="393">
        <v>0</v>
      </c>
      <c r="BA58" s="392">
        <v>0</v>
      </c>
      <c r="BB58" s="393">
        <v>0</v>
      </c>
      <c r="BC58" s="393">
        <v>0</v>
      </c>
      <c r="BD58" s="393">
        <v>0</v>
      </c>
      <c r="BE58" s="393">
        <v>0</v>
      </c>
      <c r="BF58" s="393">
        <v>0</v>
      </c>
      <c r="BG58" s="392">
        <v>0</v>
      </c>
      <c r="BH58" s="389">
        <v>0</v>
      </c>
      <c r="BI58" s="389">
        <v>0</v>
      </c>
      <c r="BJ58" s="389">
        <v>0</v>
      </c>
      <c r="BK58" s="389">
        <v>0</v>
      </c>
      <c r="BL58" s="389">
        <v>0</v>
      </c>
      <c r="BM58" s="407">
        <v>0</v>
      </c>
      <c r="BN58" s="395">
        <v>0</v>
      </c>
      <c r="BO58" s="408">
        <v>0</v>
      </c>
      <c r="BP58" s="396">
        <v>0</v>
      </c>
      <c r="BQ58" s="397">
        <v>0</v>
      </c>
      <c r="BR58" s="390">
        <v>0</v>
      </c>
      <c r="BS58" s="390">
        <v>0</v>
      </c>
      <c r="BT58" s="398">
        <v>0</v>
      </c>
      <c r="BU58" s="403">
        <v>0</v>
      </c>
      <c r="BV58" s="389">
        <v>0</v>
      </c>
      <c r="BW58" s="389">
        <v>0</v>
      </c>
      <c r="BX58" s="389">
        <v>0</v>
      </c>
      <c r="BY58" s="389">
        <v>0</v>
      </c>
      <c r="BZ58" s="406">
        <v>0</v>
      </c>
      <c r="CA58" s="389">
        <v>0</v>
      </c>
      <c r="CB58" s="389">
        <v>0</v>
      </c>
      <c r="CC58" s="389">
        <v>0</v>
      </c>
      <c r="CD58" s="389">
        <v>0</v>
      </c>
      <c r="CE58" s="406">
        <v>0</v>
      </c>
      <c r="CF58" s="389">
        <v>0</v>
      </c>
      <c r="CG58" s="389">
        <v>0</v>
      </c>
      <c r="CH58" s="389">
        <v>0</v>
      </c>
      <c r="CI58" s="389">
        <v>0</v>
      </c>
      <c r="CJ58" s="406">
        <v>0</v>
      </c>
      <c r="CK58" s="393">
        <v>0</v>
      </c>
      <c r="CL58" s="393">
        <v>0</v>
      </c>
      <c r="CM58" s="393">
        <v>0</v>
      </c>
      <c r="CN58" s="393">
        <v>0</v>
      </c>
      <c r="CO58" s="392">
        <v>0</v>
      </c>
      <c r="CP58" s="393">
        <v>0</v>
      </c>
      <c r="CQ58" s="393">
        <v>0</v>
      </c>
      <c r="CR58" s="393">
        <v>0</v>
      </c>
      <c r="CS58" s="393">
        <v>0</v>
      </c>
      <c r="CT58" s="392">
        <v>0</v>
      </c>
      <c r="CU58" s="404">
        <v>0</v>
      </c>
      <c r="CV58" s="405">
        <v>0</v>
      </c>
      <c r="CW58" s="405">
        <v>0</v>
      </c>
      <c r="CX58" s="393">
        <v>0</v>
      </c>
      <c r="CY58" s="407">
        <v>0</v>
      </c>
      <c r="CZ58" s="395">
        <v>0</v>
      </c>
      <c r="DA58" s="409">
        <v>0</v>
      </c>
      <c r="DB58" s="396">
        <v>0</v>
      </c>
      <c r="DC58" s="397">
        <v>0</v>
      </c>
      <c r="DD58" s="390">
        <v>0</v>
      </c>
      <c r="DE58" s="390">
        <v>0</v>
      </c>
      <c r="DF58" s="398">
        <v>0</v>
      </c>
      <c r="DG58" s="403">
        <v>0</v>
      </c>
      <c r="DH58" s="389">
        <v>0</v>
      </c>
      <c r="DI58" s="389">
        <v>0</v>
      </c>
      <c r="DJ58" s="389">
        <v>0</v>
      </c>
      <c r="DK58" s="389">
        <v>0</v>
      </c>
      <c r="DL58" s="406">
        <v>0</v>
      </c>
      <c r="DM58" s="389">
        <v>0</v>
      </c>
      <c r="DN58" s="389">
        <v>0</v>
      </c>
      <c r="DO58" s="389">
        <v>0</v>
      </c>
      <c r="DP58" s="389">
        <v>0</v>
      </c>
      <c r="DQ58" s="406">
        <v>0</v>
      </c>
      <c r="DR58" s="389">
        <v>0</v>
      </c>
      <c r="DS58" s="389">
        <v>0</v>
      </c>
      <c r="DT58" s="389">
        <v>0</v>
      </c>
      <c r="DU58" s="389">
        <v>0</v>
      </c>
      <c r="DV58" s="406">
        <v>0</v>
      </c>
      <c r="DW58" s="389">
        <v>0</v>
      </c>
      <c r="DX58" s="389">
        <v>0</v>
      </c>
      <c r="DY58" s="389">
        <v>0</v>
      </c>
      <c r="DZ58" s="389">
        <v>0</v>
      </c>
      <c r="EA58" s="392">
        <v>0</v>
      </c>
      <c r="EB58" s="393">
        <v>0</v>
      </c>
      <c r="EC58" s="393">
        <v>0</v>
      </c>
      <c r="ED58" s="393">
        <v>0</v>
      </c>
      <c r="EE58" s="393">
        <v>0</v>
      </c>
      <c r="EF58" s="406">
        <v>0</v>
      </c>
      <c r="EG58" s="404">
        <v>0</v>
      </c>
      <c r="EH58" s="405">
        <v>0</v>
      </c>
      <c r="EI58" s="405">
        <v>0</v>
      </c>
      <c r="EJ58" s="393">
        <v>0</v>
      </c>
      <c r="EK58" s="407">
        <v>0</v>
      </c>
      <c r="EL58" s="395">
        <v>0</v>
      </c>
      <c r="EM58" s="403">
        <v>0</v>
      </c>
      <c r="EN58" s="388">
        <v>0</v>
      </c>
      <c r="EO58" s="404">
        <v>0</v>
      </c>
      <c r="EP58" s="405">
        <v>0</v>
      </c>
      <c r="EQ58" s="405">
        <v>0</v>
      </c>
      <c r="ER58" s="405">
        <v>0</v>
      </c>
      <c r="ES58" s="393">
        <v>0</v>
      </c>
      <c r="ET58" s="403">
        <v>0</v>
      </c>
      <c r="EU58" s="404">
        <v>0</v>
      </c>
      <c r="EV58" s="405">
        <v>0</v>
      </c>
      <c r="EW58" s="405">
        <v>0</v>
      </c>
      <c r="EX58" s="405">
        <v>0</v>
      </c>
      <c r="EY58" s="393">
        <v>0</v>
      </c>
      <c r="EZ58" s="403">
        <v>0</v>
      </c>
      <c r="FA58" s="404">
        <v>0</v>
      </c>
      <c r="FB58" s="405">
        <v>0</v>
      </c>
      <c r="FC58" s="405">
        <v>0</v>
      </c>
      <c r="FD58" s="405">
        <v>0</v>
      </c>
      <c r="FE58" s="393">
        <v>0</v>
      </c>
      <c r="FF58" s="403">
        <v>0</v>
      </c>
      <c r="FG58" s="389">
        <v>0</v>
      </c>
      <c r="FH58" s="389">
        <v>0</v>
      </c>
      <c r="FI58" s="389">
        <v>0</v>
      </c>
      <c r="FJ58" s="389">
        <v>0</v>
      </c>
      <c r="FK58" s="389">
        <v>0</v>
      </c>
      <c r="FL58" s="406">
        <v>0</v>
      </c>
      <c r="FM58" s="389">
        <v>0</v>
      </c>
      <c r="FN58" s="389">
        <v>0</v>
      </c>
      <c r="FO58" s="389">
        <v>0</v>
      </c>
      <c r="FP58" s="389">
        <v>0</v>
      </c>
      <c r="FQ58" s="389">
        <v>0</v>
      </c>
      <c r="FR58" s="406">
        <v>0</v>
      </c>
      <c r="FS58" s="389">
        <v>0</v>
      </c>
      <c r="FT58" s="389">
        <v>0</v>
      </c>
      <c r="FU58" s="389">
        <v>0</v>
      </c>
      <c r="FV58" s="389">
        <v>0</v>
      </c>
      <c r="FW58" s="389">
        <v>0</v>
      </c>
      <c r="FX58" s="406">
        <v>0</v>
      </c>
      <c r="FY58" s="393">
        <v>0</v>
      </c>
      <c r="FZ58" s="393">
        <v>0</v>
      </c>
      <c r="GA58" s="393">
        <v>0</v>
      </c>
      <c r="GB58" s="393">
        <v>0</v>
      </c>
      <c r="GC58" s="393">
        <v>0</v>
      </c>
      <c r="GD58" s="406">
        <v>0</v>
      </c>
      <c r="GE58" s="393">
        <v>0</v>
      </c>
      <c r="GF58" s="393">
        <v>0</v>
      </c>
      <c r="GG58" s="393">
        <v>0</v>
      </c>
      <c r="GH58" s="393">
        <v>0</v>
      </c>
      <c r="GI58" s="393">
        <v>0</v>
      </c>
      <c r="GJ58" s="392">
        <v>0</v>
      </c>
      <c r="GK58" s="389">
        <v>0</v>
      </c>
      <c r="GL58" s="389">
        <v>0</v>
      </c>
      <c r="GM58" s="389">
        <v>0</v>
      </c>
      <c r="GN58" s="389">
        <v>0</v>
      </c>
      <c r="GO58" s="389">
        <v>0</v>
      </c>
      <c r="GP58" s="407">
        <v>0</v>
      </c>
      <c r="GQ58" s="388">
        <v>0</v>
      </c>
      <c r="GR58" s="409">
        <v>0</v>
      </c>
      <c r="GS58" s="396">
        <v>0</v>
      </c>
      <c r="GT58" s="397">
        <v>0</v>
      </c>
      <c r="GU58" s="390">
        <v>0</v>
      </c>
      <c r="GV58" s="390">
        <v>0</v>
      </c>
      <c r="GW58" s="391">
        <v>0</v>
      </c>
      <c r="GX58" s="403">
        <v>0</v>
      </c>
      <c r="GY58" s="389">
        <v>0</v>
      </c>
      <c r="GZ58" s="389">
        <v>0</v>
      </c>
      <c r="HA58" s="389">
        <v>0</v>
      </c>
      <c r="HB58" s="389">
        <v>0</v>
      </c>
      <c r="HC58" s="406">
        <v>0</v>
      </c>
      <c r="HD58" s="389">
        <v>0</v>
      </c>
      <c r="HE58" s="389">
        <v>0</v>
      </c>
      <c r="HF58" s="389">
        <v>0</v>
      </c>
      <c r="HG58" s="389">
        <v>0</v>
      </c>
      <c r="HH58" s="406">
        <v>0</v>
      </c>
      <c r="HI58" s="389">
        <v>0</v>
      </c>
      <c r="HJ58" s="389">
        <v>0</v>
      </c>
      <c r="HK58" s="389">
        <v>0</v>
      </c>
      <c r="HL58" s="389">
        <v>0</v>
      </c>
      <c r="HM58" s="406">
        <v>0</v>
      </c>
      <c r="HN58" s="389">
        <v>0</v>
      </c>
      <c r="HO58" s="389">
        <v>0</v>
      </c>
      <c r="HP58" s="389">
        <v>0</v>
      </c>
      <c r="HQ58" s="389">
        <v>0</v>
      </c>
      <c r="HR58" s="392">
        <v>0</v>
      </c>
      <c r="HS58" s="393">
        <v>0</v>
      </c>
      <c r="HT58" s="393">
        <v>0</v>
      </c>
      <c r="HU58" s="393">
        <v>0</v>
      </c>
      <c r="HV58" s="393">
        <v>0</v>
      </c>
      <c r="HW58" s="406">
        <v>0</v>
      </c>
      <c r="HX58" s="404">
        <v>0</v>
      </c>
      <c r="HY58" s="405">
        <v>0</v>
      </c>
      <c r="HZ58" s="405">
        <v>0</v>
      </c>
      <c r="IA58" s="393">
        <v>0</v>
      </c>
      <c r="IB58" s="407">
        <v>0</v>
      </c>
      <c r="IC58" s="388">
        <v>0</v>
      </c>
      <c r="ID58" s="396">
        <f t="shared" si="0"/>
        <v>0</v>
      </c>
      <c r="IE58" s="408">
        <v>0</v>
      </c>
      <c r="IF58" s="396">
        <v>0</v>
      </c>
      <c r="IG58" s="397">
        <v>0</v>
      </c>
      <c r="IH58" s="390">
        <v>0</v>
      </c>
      <c r="II58" s="390">
        <v>0</v>
      </c>
      <c r="IJ58" s="391">
        <v>0</v>
      </c>
      <c r="IK58" s="388">
        <v>0</v>
      </c>
      <c r="IL58" s="395">
        <v>0</v>
      </c>
      <c r="IM58" s="399">
        <f t="shared" si="1"/>
        <v>0</v>
      </c>
      <c r="IN58" s="408">
        <v>0</v>
      </c>
      <c r="IO58" s="396">
        <v>0</v>
      </c>
      <c r="IP58" s="397">
        <v>0</v>
      </c>
      <c r="IQ58" s="390">
        <v>0</v>
      </c>
      <c r="IR58" s="390">
        <v>0</v>
      </c>
      <c r="IS58" s="391">
        <v>0</v>
      </c>
      <c r="IT58" s="391">
        <v>0</v>
      </c>
      <c r="IU58" s="388">
        <v>0</v>
      </c>
      <c r="IV58" s="395">
        <v>0</v>
      </c>
      <c r="IW58" s="399">
        <f t="shared" si="2"/>
        <v>0</v>
      </c>
      <c r="IX58" s="408">
        <v>0</v>
      </c>
      <c r="IY58" s="396">
        <v>0</v>
      </c>
      <c r="IZ58" s="397">
        <v>0</v>
      </c>
      <c r="JA58" s="390">
        <v>0</v>
      </c>
      <c r="JB58" s="390">
        <v>0</v>
      </c>
      <c r="JC58" s="391">
        <v>0</v>
      </c>
      <c r="JD58" s="388">
        <v>0</v>
      </c>
      <c r="JE58" s="395">
        <v>0</v>
      </c>
      <c r="JF58" s="399">
        <f t="shared" si="3"/>
        <v>0</v>
      </c>
      <c r="JG58" s="408">
        <v>0</v>
      </c>
      <c r="JH58" s="396">
        <v>0</v>
      </c>
      <c r="JI58" s="397">
        <v>0</v>
      </c>
      <c r="JJ58" s="390">
        <v>0</v>
      </c>
      <c r="JK58" s="390">
        <v>0</v>
      </c>
      <c r="JL58" s="391">
        <v>0</v>
      </c>
      <c r="JM58" s="388">
        <v>0</v>
      </c>
      <c r="JN58" s="395">
        <v>0</v>
      </c>
      <c r="JO58" s="388">
        <v>0</v>
      </c>
      <c r="JP58" s="388">
        <v>0</v>
      </c>
      <c r="JQ58" s="388">
        <v>0</v>
      </c>
      <c r="JR58" s="403">
        <v>0</v>
      </c>
      <c r="JS58" s="400">
        <v>0</v>
      </c>
    </row>
    <row r="59" spans="1:279" hidden="1" x14ac:dyDescent="0.35">
      <c r="A59" s="401">
        <v>578</v>
      </c>
      <c r="B59" s="386">
        <v>1</v>
      </c>
      <c r="C59" s="402" t="s">
        <v>309</v>
      </c>
      <c r="D59" s="403">
        <v>0</v>
      </c>
      <c r="E59" s="388">
        <v>0</v>
      </c>
      <c r="F59" s="404">
        <v>0</v>
      </c>
      <c r="G59" s="405">
        <v>0</v>
      </c>
      <c r="H59" s="405">
        <v>0</v>
      </c>
      <c r="I59" s="405">
        <v>0</v>
      </c>
      <c r="J59" s="393">
        <v>0</v>
      </c>
      <c r="K59" s="403">
        <v>0</v>
      </c>
      <c r="L59" s="404">
        <v>0</v>
      </c>
      <c r="M59" s="405">
        <v>0</v>
      </c>
      <c r="N59" s="405">
        <v>0</v>
      </c>
      <c r="O59" s="405">
        <v>0</v>
      </c>
      <c r="P59" s="393">
        <v>0</v>
      </c>
      <c r="Q59" s="403">
        <v>0</v>
      </c>
      <c r="R59" s="404">
        <v>0</v>
      </c>
      <c r="S59" s="405">
        <v>0</v>
      </c>
      <c r="T59" s="405">
        <v>0</v>
      </c>
      <c r="U59" s="405">
        <v>0</v>
      </c>
      <c r="V59" s="393">
        <v>0</v>
      </c>
      <c r="W59" s="403">
        <v>0</v>
      </c>
      <c r="X59" s="389">
        <v>0</v>
      </c>
      <c r="Y59" s="389">
        <v>0</v>
      </c>
      <c r="Z59" s="389">
        <v>0</v>
      </c>
      <c r="AA59" s="389">
        <v>0</v>
      </c>
      <c r="AB59" s="389">
        <v>0</v>
      </c>
      <c r="AC59" s="406">
        <v>0</v>
      </c>
      <c r="AD59" s="389">
        <v>0</v>
      </c>
      <c r="AE59" s="389">
        <v>0</v>
      </c>
      <c r="AF59" s="389">
        <v>0</v>
      </c>
      <c r="AG59" s="389">
        <v>0</v>
      </c>
      <c r="AH59" s="389">
        <v>0</v>
      </c>
      <c r="AI59" s="406">
        <v>0</v>
      </c>
      <c r="AJ59" s="389">
        <v>0</v>
      </c>
      <c r="AK59" s="389">
        <v>0</v>
      </c>
      <c r="AL59" s="389">
        <v>0</v>
      </c>
      <c r="AM59" s="389">
        <v>0</v>
      </c>
      <c r="AN59" s="389">
        <v>0</v>
      </c>
      <c r="AO59" s="406">
        <v>0</v>
      </c>
      <c r="AP59" s="393">
        <v>0</v>
      </c>
      <c r="AQ59" s="393">
        <v>0</v>
      </c>
      <c r="AR59" s="393">
        <v>0</v>
      </c>
      <c r="AS59" s="393">
        <v>0</v>
      </c>
      <c r="AT59" s="393">
        <v>0</v>
      </c>
      <c r="AU59" s="406">
        <v>0</v>
      </c>
      <c r="AV59" s="393">
        <v>0</v>
      </c>
      <c r="AW59" s="393">
        <v>0</v>
      </c>
      <c r="AX59" s="393">
        <v>0</v>
      </c>
      <c r="AY59" s="393">
        <v>0</v>
      </c>
      <c r="AZ59" s="393">
        <v>0</v>
      </c>
      <c r="BA59" s="392">
        <v>0</v>
      </c>
      <c r="BB59" s="393">
        <v>0</v>
      </c>
      <c r="BC59" s="393">
        <v>0</v>
      </c>
      <c r="BD59" s="393">
        <v>0</v>
      </c>
      <c r="BE59" s="393">
        <v>0</v>
      </c>
      <c r="BF59" s="393">
        <v>0</v>
      </c>
      <c r="BG59" s="392">
        <v>0</v>
      </c>
      <c r="BH59" s="389">
        <v>0</v>
      </c>
      <c r="BI59" s="389">
        <v>0</v>
      </c>
      <c r="BJ59" s="389">
        <v>0</v>
      </c>
      <c r="BK59" s="389">
        <v>0</v>
      </c>
      <c r="BL59" s="389">
        <v>0</v>
      </c>
      <c r="BM59" s="407">
        <v>0</v>
      </c>
      <c r="BN59" s="395">
        <v>0</v>
      </c>
      <c r="BO59" s="408">
        <v>0</v>
      </c>
      <c r="BP59" s="396">
        <v>0</v>
      </c>
      <c r="BQ59" s="397">
        <v>0</v>
      </c>
      <c r="BR59" s="390">
        <v>0</v>
      </c>
      <c r="BS59" s="390">
        <v>0</v>
      </c>
      <c r="BT59" s="398">
        <v>0</v>
      </c>
      <c r="BU59" s="403">
        <v>0</v>
      </c>
      <c r="BV59" s="389">
        <v>0</v>
      </c>
      <c r="BW59" s="389">
        <v>0</v>
      </c>
      <c r="BX59" s="389">
        <v>0</v>
      </c>
      <c r="BY59" s="389">
        <v>0</v>
      </c>
      <c r="BZ59" s="406">
        <v>0</v>
      </c>
      <c r="CA59" s="389">
        <v>0</v>
      </c>
      <c r="CB59" s="389">
        <v>0</v>
      </c>
      <c r="CC59" s="389">
        <v>0</v>
      </c>
      <c r="CD59" s="389">
        <v>0</v>
      </c>
      <c r="CE59" s="406">
        <v>0</v>
      </c>
      <c r="CF59" s="389">
        <v>0</v>
      </c>
      <c r="CG59" s="389">
        <v>0</v>
      </c>
      <c r="CH59" s="389">
        <v>0</v>
      </c>
      <c r="CI59" s="389">
        <v>0</v>
      </c>
      <c r="CJ59" s="406">
        <v>0</v>
      </c>
      <c r="CK59" s="393">
        <v>0</v>
      </c>
      <c r="CL59" s="393">
        <v>0</v>
      </c>
      <c r="CM59" s="393">
        <v>0</v>
      </c>
      <c r="CN59" s="393">
        <v>0</v>
      </c>
      <c r="CO59" s="392">
        <v>0</v>
      </c>
      <c r="CP59" s="393">
        <v>0</v>
      </c>
      <c r="CQ59" s="393">
        <v>0</v>
      </c>
      <c r="CR59" s="393">
        <v>0</v>
      </c>
      <c r="CS59" s="393">
        <v>0</v>
      </c>
      <c r="CT59" s="392">
        <v>0</v>
      </c>
      <c r="CU59" s="404">
        <v>0</v>
      </c>
      <c r="CV59" s="405">
        <v>0</v>
      </c>
      <c r="CW59" s="405">
        <v>0</v>
      </c>
      <c r="CX59" s="393">
        <v>0</v>
      </c>
      <c r="CY59" s="407">
        <v>0</v>
      </c>
      <c r="CZ59" s="395">
        <v>0</v>
      </c>
      <c r="DA59" s="409">
        <v>0</v>
      </c>
      <c r="DB59" s="396">
        <v>0</v>
      </c>
      <c r="DC59" s="397">
        <v>0</v>
      </c>
      <c r="DD59" s="390">
        <v>0</v>
      </c>
      <c r="DE59" s="390">
        <v>0</v>
      </c>
      <c r="DF59" s="398">
        <v>0</v>
      </c>
      <c r="DG59" s="403">
        <v>0</v>
      </c>
      <c r="DH59" s="389">
        <v>0</v>
      </c>
      <c r="DI59" s="389">
        <v>0</v>
      </c>
      <c r="DJ59" s="389">
        <v>0</v>
      </c>
      <c r="DK59" s="389">
        <v>0</v>
      </c>
      <c r="DL59" s="406">
        <v>0</v>
      </c>
      <c r="DM59" s="389">
        <v>0</v>
      </c>
      <c r="DN59" s="389">
        <v>0</v>
      </c>
      <c r="DO59" s="389">
        <v>0</v>
      </c>
      <c r="DP59" s="389">
        <v>0</v>
      </c>
      <c r="DQ59" s="406">
        <v>0</v>
      </c>
      <c r="DR59" s="389">
        <v>0</v>
      </c>
      <c r="DS59" s="389">
        <v>0</v>
      </c>
      <c r="DT59" s="389">
        <v>0</v>
      </c>
      <c r="DU59" s="389">
        <v>0</v>
      </c>
      <c r="DV59" s="406">
        <v>0</v>
      </c>
      <c r="DW59" s="389">
        <v>0</v>
      </c>
      <c r="DX59" s="389">
        <v>0</v>
      </c>
      <c r="DY59" s="389">
        <v>0</v>
      </c>
      <c r="DZ59" s="389">
        <v>0</v>
      </c>
      <c r="EA59" s="392">
        <v>0</v>
      </c>
      <c r="EB59" s="393">
        <v>0</v>
      </c>
      <c r="EC59" s="393">
        <v>0</v>
      </c>
      <c r="ED59" s="393">
        <v>0</v>
      </c>
      <c r="EE59" s="393">
        <v>0</v>
      </c>
      <c r="EF59" s="406">
        <v>0</v>
      </c>
      <c r="EG59" s="404">
        <v>0</v>
      </c>
      <c r="EH59" s="405">
        <v>0</v>
      </c>
      <c r="EI59" s="405">
        <v>0</v>
      </c>
      <c r="EJ59" s="393">
        <v>0</v>
      </c>
      <c r="EK59" s="407">
        <v>0</v>
      </c>
      <c r="EL59" s="395">
        <v>0</v>
      </c>
      <c r="EM59" s="403">
        <v>0</v>
      </c>
      <c r="EN59" s="388">
        <v>0</v>
      </c>
      <c r="EO59" s="404">
        <v>0</v>
      </c>
      <c r="EP59" s="405">
        <v>0</v>
      </c>
      <c r="EQ59" s="405">
        <v>0</v>
      </c>
      <c r="ER59" s="405">
        <v>0</v>
      </c>
      <c r="ES59" s="393">
        <v>0</v>
      </c>
      <c r="ET59" s="403">
        <v>0</v>
      </c>
      <c r="EU59" s="404">
        <v>0</v>
      </c>
      <c r="EV59" s="405">
        <v>0</v>
      </c>
      <c r="EW59" s="405">
        <v>0</v>
      </c>
      <c r="EX59" s="405">
        <v>0</v>
      </c>
      <c r="EY59" s="393">
        <v>0</v>
      </c>
      <c r="EZ59" s="403">
        <v>0</v>
      </c>
      <c r="FA59" s="404">
        <v>0</v>
      </c>
      <c r="FB59" s="405">
        <v>0</v>
      </c>
      <c r="FC59" s="405">
        <v>0</v>
      </c>
      <c r="FD59" s="405">
        <v>0</v>
      </c>
      <c r="FE59" s="393">
        <v>0</v>
      </c>
      <c r="FF59" s="403">
        <v>0</v>
      </c>
      <c r="FG59" s="389">
        <v>0</v>
      </c>
      <c r="FH59" s="389">
        <v>0</v>
      </c>
      <c r="FI59" s="389">
        <v>0</v>
      </c>
      <c r="FJ59" s="389">
        <v>0</v>
      </c>
      <c r="FK59" s="389">
        <v>0</v>
      </c>
      <c r="FL59" s="406">
        <v>0</v>
      </c>
      <c r="FM59" s="389">
        <v>0</v>
      </c>
      <c r="FN59" s="389">
        <v>0</v>
      </c>
      <c r="FO59" s="389">
        <v>0</v>
      </c>
      <c r="FP59" s="389">
        <v>0</v>
      </c>
      <c r="FQ59" s="389">
        <v>0</v>
      </c>
      <c r="FR59" s="406">
        <v>0</v>
      </c>
      <c r="FS59" s="389">
        <v>0</v>
      </c>
      <c r="FT59" s="389">
        <v>0</v>
      </c>
      <c r="FU59" s="389">
        <v>0</v>
      </c>
      <c r="FV59" s="389">
        <v>0</v>
      </c>
      <c r="FW59" s="389">
        <v>0</v>
      </c>
      <c r="FX59" s="406">
        <v>0</v>
      </c>
      <c r="FY59" s="393">
        <v>0</v>
      </c>
      <c r="FZ59" s="393">
        <v>0</v>
      </c>
      <c r="GA59" s="393">
        <v>0</v>
      </c>
      <c r="GB59" s="393">
        <v>0</v>
      </c>
      <c r="GC59" s="393">
        <v>0</v>
      </c>
      <c r="GD59" s="406">
        <v>0</v>
      </c>
      <c r="GE59" s="393">
        <v>0</v>
      </c>
      <c r="GF59" s="393">
        <v>0</v>
      </c>
      <c r="GG59" s="393">
        <v>0</v>
      </c>
      <c r="GH59" s="393">
        <v>0</v>
      </c>
      <c r="GI59" s="393">
        <v>0</v>
      </c>
      <c r="GJ59" s="392">
        <v>0</v>
      </c>
      <c r="GK59" s="389">
        <v>0</v>
      </c>
      <c r="GL59" s="389">
        <v>0</v>
      </c>
      <c r="GM59" s="389">
        <v>0</v>
      </c>
      <c r="GN59" s="389">
        <v>0</v>
      </c>
      <c r="GO59" s="389">
        <v>0</v>
      </c>
      <c r="GP59" s="407">
        <v>0</v>
      </c>
      <c r="GQ59" s="388">
        <v>0</v>
      </c>
      <c r="GR59" s="409">
        <v>0</v>
      </c>
      <c r="GS59" s="396">
        <v>0</v>
      </c>
      <c r="GT59" s="397">
        <v>0</v>
      </c>
      <c r="GU59" s="390">
        <v>0</v>
      </c>
      <c r="GV59" s="390">
        <v>0</v>
      </c>
      <c r="GW59" s="391">
        <v>0</v>
      </c>
      <c r="GX59" s="403">
        <v>0</v>
      </c>
      <c r="GY59" s="389">
        <v>0</v>
      </c>
      <c r="GZ59" s="389">
        <v>0</v>
      </c>
      <c r="HA59" s="389">
        <v>0</v>
      </c>
      <c r="HB59" s="389">
        <v>0</v>
      </c>
      <c r="HC59" s="406">
        <v>0</v>
      </c>
      <c r="HD59" s="389">
        <v>0</v>
      </c>
      <c r="HE59" s="389">
        <v>0</v>
      </c>
      <c r="HF59" s="389">
        <v>0</v>
      </c>
      <c r="HG59" s="389">
        <v>0</v>
      </c>
      <c r="HH59" s="406">
        <v>0</v>
      </c>
      <c r="HI59" s="389">
        <v>0</v>
      </c>
      <c r="HJ59" s="389">
        <v>0</v>
      </c>
      <c r="HK59" s="389">
        <v>0</v>
      </c>
      <c r="HL59" s="389">
        <v>0</v>
      </c>
      <c r="HM59" s="406">
        <v>0</v>
      </c>
      <c r="HN59" s="389">
        <v>0</v>
      </c>
      <c r="HO59" s="389">
        <v>0</v>
      </c>
      <c r="HP59" s="389">
        <v>0</v>
      </c>
      <c r="HQ59" s="389">
        <v>0</v>
      </c>
      <c r="HR59" s="392">
        <v>0</v>
      </c>
      <c r="HS59" s="393">
        <v>0</v>
      </c>
      <c r="HT59" s="393">
        <v>0</v>
      </c>
      <c r="HU59" s="393">
        <v>0</v>
      </c>
      <c r="HV59" s="393">
        <v>0</v>
      </c>
      <c r="HW59" s="406">
        <v>0</v>
      </c>
      <c r="HX59" s="404">
        <v>0</v>
      </c>
      <c r="HY59" s="405">
        <v>0</v>
      </c>
      <c r="HZ59" s="405">
        <v>0</v>
      </c>
      <c r="IA59" s="393">
        <v>0</v>
      </c>
      <c r="IB59" s="407">
        <v>0</v>
      </c>
      <c r="IC59" s="388">
        <v>0</v>
      </c>
      <c r="ID59" s="396">
        <f t="shared" si="0"/>
        <v>0</v>
      </c>
      <c r="IE59" s="408">
        <v>0</v>
      </c>
      <c r="IF59" s="396">
        <v>0</v>
      </c>
      <c r="IG59" s="397">
        <v>0</v>
      </c>
      <c r="IH59" s="390">
        <v>0</v>
      </c>
      <c r="II59" s="390">
        <v>0</v>
      </c>
      <c r="IJ59" s="391">
        <v>0</v>
      </c>
      <c r="IK59" s="388">
        <v>0</v>
      </c>
      <c r="IL59" s="395">
        <v>0</v>
      </c>
      <c r="IM59" s="399">
        <f t="shared" si="1"/>
        <v>0</v>
      </c>
      <c r="IN59" s="408">
        <v>0</v>
      </c>
      <c r="IO59" s="396">
        <v>0</v>
      </c>
      <c r="IP59" s="397">
        <v>0</v>
      </c>
      <c r="IQ59" s="390">
        <v>0</v>
      </c>
      <c r="IR59" s="390">
        <v>0</v>
      </c>
      <c r="IS59" s="391">
        <v>0</v>
      </c>
      <c r="IT59" s="391">
        <v>0</v>
      </c>
      <c r="IU59" s="388">
        <v>0</v>
      </c>
      <c r="IV59" s="395">
        <v>0</v>
      </c>
      <c r="IW59" s="399">
        <f t="shared" si="2"/>
        <v>0</v>
      </c>
      <c r="IX59" s="408">
        <v>0</v>
      </c>
      <c r="IY59" s="396">
        <v>0</v>
      </c>
      <c r="IZ59" s="397">
        <v>0</v>
      </c>
      <c r="JA59" s="390">
        <v>0</v>
      </c>
      <c r="JB59" s="390">
        <v>0</v>
      </c>
      <c r="JC59" s="391">
        <v>0</v>
      </c>
      <c r="JD59" s="388">
        <v>0</v>
      </c>
      <c r="JE59" s="395">
        <v>0</v>
      </c>
      <c r="JF59" s="399">
        <f t="shared" si="3"/>
        <v>0</v>
      </c>
      <c r="JG59" s="408">
        <v>0</v>
      </c>
      <c r="JH59" s="396">
        <v>0</v>
      </c>
      <c r="JI59" s="397">
        <v>0</v>
      </c>
      <c r="JJ59" s="390">
        <v>0</v>
      </c>
      <c r="JK59" s="390">
        <v>0</v>
      </c>
      <c r="JL59" s="391">
        <v>0</v>
      </c>
      <c r="JM59" s="388">
        <v>0</v>
      </c>
      <c r="JN59" s="395">
        <v>0</v>
      </c>
      <c r="JO59" s="388">
        <v>0</v>
      </c>
      <c r="JP59" s="388">
        <v>0</v>
      </c>
      <c r="JQ59" s="388">
        <v>0</v>
      </c>
      <c r="JR59" s="403">
        <v>0</v>
      </c>
      <c r="JS59" s="400">
        <v>0</v>
      </c>
    </row>
    <row r="60" spans="1:279" x14ac:dyDescent="0.35">
      <c r="A60" s="433">
        <v>578</v>
      </c>
      <c r="B60" s="410">
        <v>2</v>
      </c>
      <c r="C60" s="402" t="s">
        <v>53</v>
      </c>
      <c r="D60" s="403">
        <v>0</v>
      </c>
      <c r="E60" s="388">
        <v>0</v>
      </c>
      <c r="F60" s="404">
        <v>912</v>
      </c>
      <c r="G60" s="405">
        <v>0</v>
      </c>
      <c r="H60" s="405">
        <v>2460</v>
      </c>
      <c r="I60" s="405">
        <v>8898</v>
      </c>
      <c r="J60" s="393">
        <v>11712</v>
      </c>
      <c r="K60" s="403">
        <v>23982</v>
      </c>
      <c r="L60" s="404">
        <v>0</v>
      </c>
      <c r="M60" s="405">
        <v>0</v>
      </c>
      <c r="N60" s="405">
        <v>0</v>
      </c>
      <c r="O60" s="405">
        <v>0</v>
      </c>
      <c r="P60" s="393">
        <v>0</v>
      </c>
      <c r="Q60" s="403">
        <v>0</v>
      </c>
      <c r="R60" s="404">
        <v>912</v>
      </c>
      <c r="S60" s="405">
        <v>0</v>
      </c>
      <c r="T60" s="405">
        <v>2460</v>
      </c>
      <c r="U60" s="405">
        <v>8898</v>
      </c>
      <c r="V60" s="393">
        <v>11712</v>
      </c>
      <c r="W60" s="403">
        <v>23982</v>
      </c>
      <c r="X60" s="389">
        <v>0</v>
      </c>
      <c r="Y60" s="389">
        <v>0</v>
      </c>
      <c r="Z60" s="389">
        <v>0</v>
      </c>
      <c r="AA60" s="389">
        <v>0</v>
      </c>
      <c r="AB60" s="389">
        <v>0</v>
      </c>
      <c r="AC60" s="406">
        <v>0</v>
      </c>
      <c r="AD60" s="389">
        <v>912</v>
      </c>
      <c r="AE60" s="389">
        <v>0</v>
      </c>
      <c r="AF60" s="389">
        <v>1294</v>
      </c>
      <c r="AG60" s="389">
        <v>0</v>
      </c>
      <c r="AH60" s="389">
        <v>0</v>
      </c>
      <c r="AI60" s="406">
        <v>2206</v>
      </c>
      <c r="AJ60" s="389">
        <v>0</v>
      </c>
      <c r="AK60" s="389">
        <v>0</v>
      </c>
      <c r="AL60" s="389">
        <v>1166</v>
      </c>
      <c r="AM60" s="389">
        <v>8898</v>
      </c>
      <c r="AN60" s="389">
        <v>11712</v>
      </c>
      <c r="AO60" s="406">
        <v>21776</v>
      </c>
      <c r="AP60" s="393">
        <v>0</v>
      </c>
      <c r="AQ60" s="393">
        <v>0</v>
      </c>
      <c r="AR60" s="393">
        <v>0</v>
      </c>
      <c r="AS60" s="393">
        <v>0</v>
      </c>
      <c r="AT60" s="393">
        <v>0</v>
      </c>
      <c r="AU60" s="406">
        <v>0</v>
      </c>
      <c r="AV60" s="393">
        <v>0</v>
      </c>
      <c r="AW60" s="393">
        <v>0</v>
      </c>
      <c r="AX60" s="393">
        <v>0</v>
      </c>
      <c r="AY60" s="393">
        <v>0</v>
      </c>
      <c r="AZ60" s="393">
        <v>0</v>
      </c>
      <c r="BA60" s="392">
        <v>0</v>
      </c>
      <c r="BB60" s="393">
        <v>0</v>
      </c>
      <c r="BC60" s="393">
        <v>0</v>
      </c>
      <c r="BD60" s="393">
        <v>0</v>
      </c>
      <c r="BE60" s="393">
        <v>0</v>
      </c>
      <c r="BF60" s="393">
        <v>0</v>
      </c>
      <c r="BG60" s="392">
        <v>0</v>
      </c>
      <c r="BH60" s="389">
        <v>0</v>
      </c>
      <c r="BI60" s="389">
        <v>0</v>
      </c>
      <c r="BJ60" s="389">
        <v>0</v>
      </c>
      <c r="BK60" s="389">
        <v>0</v>
      </c>
      <c r="BL60" s="389">
        <v>0</v>
      </c>
      <c r="BM60" s="407">
        <v>0</v>
      </c>
      <c r="BN60" s="395">
        <v>0</v>
      </c>
      <c r="BO60" s="408">
        <v>0</v>
      </c>
      <c r="BP60" s="396">
        <v>0</v>
      </c>
      <c r="BQ60" s="397">
        <v>2532</v>
      </c>
      <c r="BR60" s="390">
        <v>0</v>
      </c>
      <c r="BS60" s="390">
        <v>0</v>
      </c>
      <c r="BT60" s="398">
        <v>3948</v>
      </c>
      <c r="BU60" s="403">
        <v>6480</v>
      </c>
      <c r="BV60" s="389">
        <v>0</v>
      </c>
      <c r="BW60" s="389">
        <v>0</v>
      </c>
      <c r="BX60" s="389">
        <v>0</v>
      </c>
      <c r="BY60" s="389">
        <v>0</v>
      </c>
      <c r="BZ60" s="406">
        <v>0</v>
      </c>
      <c r="CA60" s="389">
        <v>1926</v>
      </c>
      <c r="CB60" s="389">
        <v>0</v>
      </c>
      <c r="CC60" s="389">
        <v>0</v>
      </c>
      <c r="CD60" s="389">
        <v>0</v>
      </c>
      <c r="CE60" s="406">
        <v>1926</v>
      </c>
      <c r="CF60" s="389">
        <v>606</v>
      </c>
      <c r="CG60" s="389">
        <v>0</v>
      </c>
      <c r="CH60" s="389">
        <v>0</v>
      </c>
      <c r="CI60" s="389">
        <v>3948</v>
      </c>
      <c r="CJ60" s="406">
        <v>4554</v>
      </c>
      <c r="CK60" s="393">
        <v>0</v>
      </c>
      <c r="CL60" s="393">
        <v>0</v>
      </c>
      <c r="CM60" s="393">
        <v>0</v>
      </c>
      <c r="CN60" s="393">
        <v>0</v>
      </c>
      <c r="CO60" s="392">
        <v>0</v>
      </c>
      <c r="CP60" s="393">
        <v>0</v>
      </c>
      <c r="CQ60" s="393">
        <v>0</v>
      </c>
      <c r="CR60" s="393">
        <v>0</v>
      </c>
      <c r="CS60" s="393">
        <v>0</v>
      </c>
      <c r="CT60" s="392">
        <v>0</v>
      </c>
      <c r="CU60" s="404">
        <v>0</v>
      </c>
      <c r="CV60" s="405">
        <v>0</v>
      </c>
      <c r="CW60" s="405">
        <v>0</v>
      </c>
      <c r="CX60" s="393">
        <v>0</v>
      </c>
      <c r="CY60" s="407">
        <v>0</v>
      </c>
      <c r="CZ60" s="395">
        <v>0</v>
      </c>
      <c r="DA60" s="409">
        <v>0</v>
      </c>
      <c r="DB60" s="396">
        <v>0</v>
      </c>
      <c r="DC60" s="397">
        <v>960</v>
      </c>
      <c r="DD60" s="390">
        <v>10662</v>
      </c>
      <c r="DE60" s="390">
        <v>4392</v>
      </c>
      <c r="DF60" s="398">
        <v>2610</v>
      </c>
      <c r="DG60" s="403">
        <v>18624</v>
      </c>
      <c r="DH60" s="389">
        <v>0</v>
      </c>
      <c r="DI60" s="389">
        <v>0</v>
      </c>
      <c r="DJ60" s="389">
        <v>0</v>
      </c>
      <c r="DK60" s="389">
        <v>0</v>
      </c>
      <c r="DL60" s="406">
        <v>0</v>
      </c>
      <c r="DM60" s="389">
        <v>960</v>
      </c>
      <c r="DN60" s="389">
        <v>5954</v>
      </c>
      <c r="DO60" s="389">
        <v>0</v>
      </c>
      <c r="DP60" s="389">
        <v>0</v>
      </c>
      <c r="DQ60" s="406">
        <v>6914</v>
      </c>
      <c r="DR60" s="389">
        <v>0</v>
      </c>
      <c r="DS60" s="389">
        <v>4708</v>
      </c>
      <c r="DT60" s="389">
        <v>4392</v>
      </c>
      <c r="DU60" s="389">
        <v>2610</v>
      </c>
      <c r="DV60" s="406">
        <v>11710</v>
      </c>
      <c r="DW60" s="389">
        <v>0</v>
      </c>
      <c r="DX60" s="389">
        <v>0</v>
      </c>
      <c r="DY60" s="389">
        <v>0</v>
      </c>
      <c r="DZ60" s="389">
        <v>0</v>
      </c>
      <c r="EA60" s="392">
        <v>0</v>
      </c>
      <c r="EB60" s="393">
        <v>0</v>
      </c>
      <c r="EC60" s="393">
        <v>0</v>
      </c>
      <c r="ED60" s="393">
        <v>0</v>
      </c>
      <c r="EE60" s="393">
        <v>0</v>
      </c>
      <c r="EF60" s="406">
        <v>0</v>
      </c>
      <c r="EG60" s="404">
        <v>0</v>
      </c>
      <c r="EH60" s="405">
        <v>0</v>
      </c>
      <c r="EI60" s="405">
        <v>0</v>
      </c>
      <c r="EJ60" s="393">
        <v>0</v>
      </c>
      <c r="EK60" s="407">
        <v>0</v>
      </c>
      <c r="EL60" s="395">
        <v>0</v>
      </c>
      <c r="EM60" s="403">
        <v>354</v>
      </c>
      <c r="EN60" s="388">
        <v>0</v>
      </c>
      <c r="EO60" s="404">
        <v>1806</v>
      </c>
      <c r="EP60" s="405">
        <v>34650</v>
      </c>
      <c r="EQ60" s="405">
        <v>6624</v>
      </c>
      <c r="ER60" s="405">
        <v>0</v>
      </c>
      <c r="ES60" s="393">
        <v>396</v>
      </c>
      <c r="ET60" s="403">
        <v>43476</v>
      </c>
      <c r="EU60" s="404">
        <v>0</v>
      </c>
      <c r="EV60" s="405">
        <v>0</v>
      </c>
      <c r="EW60" s="405">
        <v>0</v>
      </c>
      <c r="EX60" s="405">
        <v>0</v>
      </c>
      <c r="EY60" s="393">
        <v>0</v>
      </c>
      <c r="EZ60" s="403">
        <v>0</v>
      </c>
      <c r="FA60" s="404">
        <v>1806</v>
      </c>
      <c r="FB60" s="405">
        <v>34650</v>
      </c>
      <c r="FC60" s="405">
        <v>6624</v>
      </c>
      <c r="FD60" s="405">
        <v>0</v>
      </c>
      <c r="FE60" s="393">
        <v>396</v>
      </c>
      <c r="FF60" s="403">
        <v>43476</v>
      </c>
      <c r="FG60" s="389">
        <v>1806</v>
      </c>
      <c r="FH60" s="389">
        <v>9629</v>
      </c>
      <c r="FI60" s="389">
        <v>714</v>
      </c>
      <c r="FJ60" s="389">
        <v>0</v>
      </c>
      <c r="FK60" s="389">
        <v>0</v>
      </c>
      <c r="FL60" s="406">
        <v>12149</v>
      </c>
      <c r="FM60" s="389">
        <v>1806</v>
      </c>
      <c r="FN60" s="389">
        <v>15016</v>
      </c>
      <c r="FO60" s="389">
        <v>0</v>
      </c>
      <c r="FP60" s="389">
        <v>0</v>
      </c>
      <c r="FQ60" s="389">
        <v>0</v>
      </c>
      <c r="FR60" s="406">
        <v>16822</v>
      </c>
      <c r="FS60" s="389">
        <v>0</v>
      </c>
      <c r="FT60" s="389">
        <v>19634</v>
      </c>
      <c r="FU60" s="389">
        <v>6624</v>
      </c>
      <c r="FV60" s="389">
        <v>0</v>
      </c>
      <c r="FW60" s="389">
        <v>396</v>
      </c>
      <c r="FX60" s="406">
        <v>26654</v>
      </c>
      <c r="FY60" s="393">
        <v>0</v>
      </c>
      <c r="FZ60" s="393">
        <v>0</v>
      </c>
      <c r="GA60" s="393">
        <v>0</v>
      </c>
      <c r="GB60" s="393">
        <v>0</v>
      </c>
      <c r="GC60" s="393">
        <v>0</v>
      </c>
      <c r="GD60" s="406">
        <v>0</v>
      </c>
      <c r="GE60" s="393">
        <v>0</v>
      </c>
      <c r="GF60" s="393">
        <v>0</v>
      </c>
      <c r="GG60" s="393">
        <v>0</v>
      </c>
      <c r="GH60" s="393">
        <v>0</v>
      </c>
      <c r="GI60" s="393">
        <v>0</v>
      </c>
      <c r="GJ60" s="392">
        <v>0</v>
      </c>
      <c r="GK60" s="389">
        <v>0</v>
      </c>
      <c r="GL60" s="389">
        <v>0</v>
      </c>
      <c r="GM60" s="389">
        <v>0</v>
      </c>
      <c r="GN60" s="389">
        <v>0</v>
      </c>
      <c r="GO60" s="389">
        <v>0</v>
      </c>
      <c r="GP60" s="407">
        <v>0</v>
      </c>
      <c r="GQ60" s="388">
        <v>354</v>
      </c>
      <c r="GR60" s="409">
        <v>1854</v>
      </c>
      <c r="GS60" s="396">
        <v>0</v>
      </c>
      <c r="GT60" s="397">
        <v>1626</v>
      </c>
      <c r="GU60" s="390">
        <v>7548</v>
      </c>
      <c r="GV60" s="390">
        <v>720</v>
      </c>
      <c r="GW60" s="391">
        <v>3660</v>
      </c>
      <c r="GX60" s="403">
        <v>13554</v>
      </c>
      <c r="GY60" s="389">
        <v>0</v>
      </c>
      <c r="GZ60" s="389">
        <v>0</v>
      </c>
      <c r="HA60" s="389">
        <v>0</v>
      </c>
      <c r="HB60" s="389">
        <v>0</v>
      </c>
      <c r="HC60" s="406">
        <v>0</v>
      </c>
      <c r="HD60" s="389">
        <v>1050</v>
      </c>
      <c r="HE60" s="389">
        <v>7548</v>
      </c>
      <c r="HF60" s="389">
        <v>0</v>
      </c>
      <c r="HG60" s="389">
        <v>0</v>
      </c>
      <c r="HH60" s="406">
        <v>8598</v>
      </c>
      <c r="HI60" s="389">
        <v>0</v>
      </c>
      <c r="HJ60" s="389">
        <v>0</v>
      </c>
      <c r="HK60" s="389">
        <v>0</v>
      </c>
      <c r="HL60" s="389">
        <v>0</v>
      </c>
      <c r="HM60" s="406">
        <v>0</v>
      </c>
      <c r="HN60" s="389">
        <v>0</v>
      </c>
      <c r="HO60" s="389">
        <v>0</v>
      </c>
      <c r="HP60" s="389">
        <v>0</v>
      </c>
      <c r="HQ60" s="389">
        <v>0</v>
      </c>
      <c r="HR60" s="392">
        <v>0</v>
      </c>
      <c r="HS60" s="393">
        <v>0</v>
      </c>
      <c r="HT60" s="393">
        <v>0</v>
      </c>
      <c r="HU60" s="393">
        <v>0</v>
      </c>
      <c r="HV60" s="393">
        <v>0</v>
      </c>
      <c r="HW60" s="406">
        <v>0</v>
      </c>
      <c r="HX60" s="404">
        <v>576</v>
      </c>
      <c r="HY60" s="405">
        <v>0</v>
      </c>
      <c r="HZ60" s="405">
        <v>720</v>
      </c>
      <c r="IA60" s="393">
        <v>3660</v>
      </c>
      <c r="IB60" s="407">
        <v>4956</v>
      </c>
      <c r="IC60" s="388">
        <v>1854</v>
      </c>
      <c r="ID60" s="1464">
        <f t="shared" si="0"/>
        <v>15408</v>
      </c>
      <c r="IE60" s="409">
        <v>42</v>
      </c>
      <c r="IF60" s="396">
        <v>0</v>
      </c>
      <c r="IG60" s="397">
        <v>0</v>
      </c>
      <c r="IH60" s="390">
        <v>4008</v>
      </c>
      <c r="II60" s="390">
        <v>0</v>
      </c>
      <c r="IJ60" s="391">
        <v>7488</v>
      </c>
      <c r="IK60" s="388">
        <v>11496</v>
      </c>
      <c r="IL60" s="395">
        <v>42</v>
      </c>
      <c r="IM60" s="1465">
        <f t="shared" si="1"/>
        <v>11538</v>
      </c>
      <c r="IN60" s="409">
        <v>34770</v>
      </c>
      <c r="IO60" s="396">
        <v>0</v>
      </c>
      <c r="IP60" s="397">
        <v>41796</v>
      </c>
      <c r="IQ60" s="390">
        <v>0</v>
      </c>
      <c r="IR60" s="390">
        <v>0</v>
      </c>
      <c r="IS60" s="391">
        <v>0</v>
      </c>
      <c r="IT60" s="391">
        <v>0</v>
      </c>
      <c r="IU60" s="388">
        <v>41796</v>
      </c>
      <c r="IV60" s="395">
        <v>34770</v>
      </c>
      <c r="IW60" s="1465">
        <f t="shared" si="2"/>
        <v>76566</v>
      </c>
      <c r="IX60" s="409">
        <v>28194</v>
      </c>
      <c r="IY60" s="396">
        <v>0</v>
      </c>
      <c r="IZ60" s="397">
        <v>1308</v>
      </c>
      <c r="JA60" s="390">
        <v>0</v>
      </c>
      <c r="JB60" s="390">
        <v>0</v>
      </c>
      <c r="JC60" s="391">
        <v>0</v>
      </c>
      <c r="JD60" s="388">
        <v>1308</v>
      </c>
      <c r="JE60" s="395">
        <v>28194</v>
      </c>
      <c r="JF60" s="399">
        <f t="shared" si="3"/>
        <v>29502</v>
      </c>
      <c r="JG60" s="408">
        <v>27018</v>
      </c>
      <c r="JH60" s="396">
        <v>0</v>
      </c>
      <c r="JI60" s="397">
        <v>0</v>
      </c>
      <c r="JJ60" s="390">
        <v>0</v>
      </c>
      <c r="JK60" s="390">
        <v>0</v>
      </c>
      <c r="JL60" s="391">
        <v>0</v>
      </c>
      <c r="JM60" s="388">
        <v>0</v>
      </c>
      <c r="JN60" s="395">
        <v>27018</v>
      </c>
      <c r="JO60" s="388">
        <v>92232</v>
      </c>
      <c r="JP60" s="388">
        <v>0</v>
      </c>
      <c r="JQ60" s="388">
        <v>160716</v>
      </c>
      <c r="JR60" s="403">
        <v>92232</v>
      </c>
      <c r="JS60" s="400">
        <v>1</v>
      </c>
    </row>
    <row r="61" spans="1:279" x14ac:dyDescent="0.35">
      <c r="A61" s="401">
        <v>578</v>
      </c>
      <c r="B61" s="410">
        <v>2</v>
      </c>
      <c r="C61" s="402" t="s">
        <v>45</v>
      </c>
      <c r="D61" s="403">
        <v>0</v>
      </c>
      <c r="E61" s="388">
        <v>0</v>
      </c>
      <c r="F61" s="404">
        <v>720</v>
      </c>
      <c r="G61" s="405">
        <v>0</v>
      </c>
      <c r="H61" s="405">
        <v>0</v>
      </c>
      <c r="I61" s="405">
        <v>5148</v>
      </c>
      <c r="J61" s="393">
        <v>7632</v>
      </c>
      <c r="K61" s="403">
        <v>13500</v>
      </c>
      <c r="L61" s="404">
        <v>0</v>
      </c>
      <c r="M61" s="405">
        <v>0</v>
      </c>
      <c r="N61" s="405">
        <v>0</v>
      </c>
      <c r="O61" s="405">
        <v>0</v>
      </c>
      <c r="P61" s="393">
        <v>0</v>
      </c>
      <c r="Q61" s="403">
        <v>0</v>
      </c>
      <c r="R61" s="404">
        <v>720</v>
      </c>
      <c r="S61" s="405">
        <v>0</v>
      </c>
      <c r="T61" s="405">
        <v>0</v>
      </c>
      <c r="U61" s="405">
        <v>5148</v>
      </c>
      <c r="V61" s="393">
        <v>7632</v>
      </c>
      <c r="W61" s="403">
        <v>13500</v>
      </c>
      <c r="X61" s="389">
        <v>0</v>
      </c>
      <c r="Y61" s="389">
        <v>0</v>
      </c>
      <c r="Z61" s="389">
        <v>0</v>
      </c>
      <c r="AA61" s="389">
        <v>0</v>
      </c>
      <c r="AB61" s="389">
        <v>0</v>
      </c>
      <c r="AC61" s="406">
        <v>0</v>
      </c>
      <c r="AD61" s="389">
        <v>720</v>
      </c>
      <c r="AE61" s="389">
        <v>0</v>
      </c>
      <c r="AF61" s="389">
        <v>0</v>
      </c>
      <c r="AG61" s="389">
        <v>60</v>
      </c>
      <c r="AH61" s="389">
        <v>0</v>
      </c>
      <c r="AI61" s="406">
        <v>780</v>
      </c>
      <c r="AJ61" s="389">
        <v>0</v>
      </c>
      <c r="AK61" s="389">
        <v>0</v>
      </c>
      <c r="AL61" s="389">
        <v>0</v>
      </c>
      <c r="AM61" s="389">
        <v>5088</v>
      </c>
      <c r="AN61" s="389">
        <v>7632</v>
      </c>
      <c r="AO61" s="406">
        <v>12720</v>
      </c>
      <c r="AP61" s="393">
        <v>0</v>
      </c>
      <c r="AQ61" s="393">
        <v>0</v>
      </c>
      <c r="AR61" s="393">
        <v>0</v>
      </c>
      <c r="AS61" s="393">
        <v>0</v>
      </c>
      <c r="AT61" s="393">
        <v>0</v>
      </c>
      <c r="AU61" s="406">
        <v>0</v>
      </c>
      <c r="AV61" s="393">
        <v>0</v>
      </c>
      <c r="AW61" s="393">
        <v>0</v>
      </c>
      <c r="AX61" s="393">
        <v>0</v>
      </c>
      <c r="AY61" s="393">
        <v>0</v>
      </c>
      <c r="AZ61" s="393">
        <v>0</v>
      </c>
      <c r="BA61" s="392">
        <v>0</v>
      </c>
      <c r="BB61" s="393">
        <v>0</v>
      </c>
      <c r="BC61" s="393">
        <v>0</v>
      </c>
      <c r="BD61" s="393">
        <v>0</v>
      </c>
      <c r="BE61" s="393">
        <v>0</v>
      </c>
      <c r="BF61" s="393">
        <v>0</v>
      </c>
      <c r="BG61" s="392">
        <v>0</v>
      </c>
      <c r="BH61" s="389">
        <v>0</v>
      </c>
      <c r="BI61" s="389">
        <v>0</v>
      </c>
      <c r="BJ61" s="389">
        <v>0</v>
      </c>
      <c r="BK61" s="389">
        <v>0</v>
      </c>
      <c r="BL61" s="389">
        <v>0</v>
      </c>
      <c r="BM61" s="407">
        <v>0</v>
      </c>
      <c r="BN61" s="395">
        <v>0</v>
      </c>
      <c r="BO61" s="408">
        <v>0</v>
      </c>
      <c r="BP61" s="396">
        <v>0</v>
      </c>
      <c r="BQ61" s="397">
        <v>3558</v>
      </c>
      <c r="BR61" s="390">
        <v>1704</v>
      </c>
      <c r="BS61" s="390">
        <v>0</v>
      </c>
      <c r="BT61" s="398">
        <v>1260</v>
      </c>
      <c r="BU61" s="403">
        <v>6522</v>
      </c>
      <c r="BV61" s="389">
        <v>0</v>
      </c>
      <c r="BW61" s="389">
        <v>0</v>
      </c>
      <c r="BX61" s="389">
        <v>0</v>
      </c>
      <c r="BY61" s="389">
        <v>0</v>
      </c>
      <c r="BZ61" s="406">
        <v>0</v>
      </c>
      <c r="CA61" s="389">
        <v>108</v>
      </c>
      <c r="CB61" s="389">
        <v>0</v>
      </c>
      <c r="CC61" s="389">
        <v>0</v>
      </c>
      <c r="CD61" s="389">
        <v>0</v>
      </c>
      <c r="CE61" s="406">
        <v>108</v>
      </c>
      <c r="CF61" s="389">
        <v>3450</v>
      </c>
      <c r="CG61" s="389">
        <v>1704</v>
      </c>
      <c r="CH61" s="389">
        <v>0</v>
      </c>
      <c r="CI61" s="389">
        <v>1260</v>
      </c>
      <c r="CJ61" s="406">
        <v>6414</v>
      </c>
      <c r="CK61" s="393">
        <v>0</v>
      </c>
      <c r="CL61" s="393">
        <v>0</v>
      </c>
      <c r="CM61" s="393">
        <v>0</v>
      </c>
      <c r="CN61" s="393">
        <v>0</v>
      </c>
      <c r="CO61" s="392">
        <v>0</v>
      </c>
      <c r="CP61" s="393">
        <v>0</v>
      </c>
      <c r="CQ61" s="393">
        <v>0</v>
      </c>
      <c r="CR61" s="393">
        <v>0</v>
      </c>
      <c r="CS61" s="393">
        <v>0</v>
      </c>
      <c r="CT61" s="392">
        <v>0</v>
      </c>
      <c r="CU61" s="404">
        <v>0</v>
      </c>
      <c r="CV61" s="405">
        <v>0</v>
      </c>
      <c r="CW61" s="405">
        <v>0</v>
      </c>
      <c r="CX61" s="393">
        <v>0</v>
      </c>
      <c r="CY61" s="407">
        <v>0</v>
      </c>
      <c r="CZ61" s="395">
        <v>0</v>
      </c>
      <c r="DA61" s="409">
        <v>0</v>
      </c>
      <c r="DB61" s="396">
        <v>0</v>
      </c>
      <c r="DC61" s="397">
        <v>870</v>
      </c>
      <c r="DD61" s="390">
        <v>12600</v>
      </c>
      <c r="DE61" s="390">
        <v>7830</v>
      </c>
      <c r="DF61" s="398">
        <v>1668</v>
      </c>
      <c r="DG61" s="403">
        <v>22968</v>
      </c>
      <c r="DH61" s="389">
        <v>0</v>
      </c>
      <c r="DI61" s="389">
        <v>0</v>
      </c>
      <c r="DJ61" s="389">
        <v>0</v>
      </c>
      <c r="DK61" s="389">
        <v>0</v>
      </c>
      <c r="DL61" s="406">
        <v>0</v>
      </c>
      <c r="DM61" s="389">
        <v>870</v>
      </c>
      <c r="DN61" s="389">
        <v>6305</v>
      </c>
      <c r="DO61" s="389">
        <v>0</v>
      </c>
      <c r="DP61" s="389">
        <v>0</v>
      </c>
      <c r="DQ61" s="406">
        <v>7175</v>
      </c>
      <c r="DR61" s="389">
        <v>0</v>
      </c>
      <c r="DS61" s="389">
        <v>6295</v>
      </c>
      <c r="DT61" s="389">
        <v>7830</v>
      </c>
      <c r="DU61" s="389">
        <v>1668</v>
      </c>
      <c r="DV61" s="406">
        <v>15793</v>
      </c>
      <c r="DW61" s="389">
        <v>0</v>
      </c>
      <c r="DX61" s="389">
        <v>0</v>
      </c>
      <c r="DY61" s="389">
        <v>0</v>
      </c>
      <c r="DZ61" s="389">
        <v>0</v>
      </c>
      <c r="EA61" s="392">
        <v>0</v>
      </c>
      <c r="EB61" s="393">
        <v>0</v>
      </c>
      <c r="EC61" s="393">
        <v>0</v>
      </c>
      <c r="ED61" s="393">
        <v>0</v>
      </c>
      <c r="EE61" s="393">
        <v>0</v>
      </c>
      <c r="EF61" s="406">
        <v>0</v>
      </c>
      <c r="EG61" s="404">
        <v>0</v>
      </c>
      <c r="EH61" s="405">
        <v>0</v>
      </c>
      <c r="EI61" s="405">
        <v>0</v>
      </c>
      <c r="EJ61" s="393">
        <v>0</v>
      </c>
      <c r="EK61" s="407">
        <v>0</v>
      </c>
      <c r="EL61" s="395">
        <v>0</v>
      </c>
      <c r="EM61" s="403">
        <v>4338</v>
      </c>
      <c r="EN61" s="388">
        <v>0</v>
      </c>
      <c r="EO61" s="404">
        <v>22920</v>
      </c>
      <c r="EP61" s="405">
        <v>17406</v>
      </c>
      <c r="EQ61" s="405">
        <v>3558</v>
      </c>
      <c r="ER61" s="405">
        <v>0</v>
      </c>
      <c r="ES61" s="393">
        <v>1302</v>
      </c>
      <c r="ET61" s="403">
        <v>45186</v>
      </c>
      <c r="EU61" s="404">
        <v>0</v>
      </c>
      <c r="EV61" s="405">
        <v>0</v>
      </c>
      <c r="EW61" s="405">
        <v>0</v>
      </c>
      <c r="EX61" s="405">
        <v>0</v>
      </c>
      <c r="EY61" s="393">
        <v>0</v>
      </c>
      <c r="EZ61" s="403">
        <v>0</v>
      </c>
      <c r="FA61" s="404">
        <v>22920</v>
      </c>
      <c r="FB61" s="405">
        <v>17406</v>
      </c>
      <c r="FC61" s="405">
        <v>3558</v>
      </c>
      <c r="FD61" s="405">
        <v>0</v>
      </c>
      <c r="FE61" s="393">
        <v>1302</v>
      </c>
      <c r="FF61" s="403">
        <v>45186</v>
      </c>
      <c r="FG61" s="389">
        <v>16410</v>
      </c>
      <c r="FH61" s="389">
        <v>10454.166666666666</v>
      </c>
      <c r="FI61" s="389">
        <v>588</v>
      </c>
      <c r="FJ61" s="389">
        <v>0</v>
      </c>
      <c r="FK61" s="389">
        <v>0</v>
      </c>
      <c r="FL61" s="406">
        <v>27452.166666666664</v>
      </c>
      <c r="FM61" s="389">
        <v>22920</v>
      </c>
      <c r="FN61" s="389">
        <v>7754</v>
      </c>
      <c r="FO61" s="389">
        <v>0</v>
      </c>
      <c r="FP61" s="389">
        <v>0</v>
      </c>
      <c r="FQ61" s="389">
        <v>0</v>
      </c>
      <c r="FR61" s="406">
        <v>30674</v>
      </c>
      <c r="FS61" s="389">
        <v>0</v>
      </c>
      <c r="FT61" s="389">
        <v>9652</v>
      </c>
      <c r="FU61" s="389">
        <v>3558</v>
      </c>
      <c r="FV61" s="389">
        <v>0</v>
      </c>
      <c r="FW61" s="389">
        <v>1302</v>
      </c>
      <c r="FX61" s="406">
        <v>14512</v>
      </c>
      <c r="FY61" s="393">
        <v>0</v>
      </c>
      <c r="FZ61" s="393">
        <v>0</v>
      </c>
      <c r="GA61" s="393">
        <v>0</v>
      </c>
      <c r="GB61" s="393">
        <v>0</v>
      </c>
      <c r="GC61" s="393">
        <v>0</v>
      </c>
      <c r="GD61" s="406">
        <v>0</v>
      </c>
      <c r="GE61" s="393">
        <v>0</v>
      </c>
      <c r="GF61" s="393">
        <v>0</v>
      </c>
      <c r="GG61" s="393">
        <v>0</v>
      </c>
      <c r="GH61" s="393">
        <v>0</v>
      </c>
      <c r="GI61" s="393">
        <v>0</v>
      </c>
      <c r="GJ61" s="392">
        <v>0</v>
      </c>
      <c r="GK61" s="389">
        <v>0</v>
      </c>
      <c r="GL61" s="389">
        <v>0</v>
      </c>
      <c r="GM61" s="389">
        <v>0</v>
      </c>
      <c r="GN61" s="389">
        <v>0</v>
      </c>
      <c r="GO61" s="389">
        <v>0</v>
      </c>
      <c r="GP61" s="407">
        <v>0</v>
      </c>
      <c r="GQ61" s="388">
        <v>4338</v>
      </c>
      <c r="GR61" s="409">
        <v>2220</v>
      </c>
      <c r="GS61" s="396">
        <v>2808</v>
      </c>
      <c r="GT61" s="397">
        <v>8532</v>
      </c>
      <c r="GU61" s="390">
        <v>4320</v>
      </c>
      <c r="GV61" s="390">
        <v>2442</v>
      </c>
      <c r="GW61" s="391">
        <v>6348</v>
      </c>
      <c r="GX61" s="403">
        <v>21642</v>
      </c>
      <c r="GY61" s="389">
        <v>0</v>
      </c>
      <c r="GZ61" s="389">
        <v>0</v>
      </c>
      <c r="HA61" s="389">
        <v>0</v>
      </c>
      <c r="HB61" s="389">
        <v>0</v>
      </c>
      <c r="HC61" s="406">
        <v>0</v>
      </c>
      <c r="HD61" s="389">
        <v>8166</v>
      </c>
      <c r="HE61" s="389">
        <v>644</v>
      </c>
      <c r="HF61" s="389">
        <v>0</v>
      </c>
      <c r="HG61" s="389">
        <v>0</v>
      </c>
      <c r="HH61" s="406">
        <v>8810</v>
      </c>
      <c r="HI61" s="389">
        <v>0</v>
      </c>
      <c r="HJ61" s="389">
        <v>3676</v>
      </c>
      <c r="HK61" s="389">
        <v>0</v>
      </c>
      <c r="HL61" s="389">
        <v>0</v>
      </c>
      <c r="HM61" s="406">
        <v>3676</v>
      </c>
      <c r="HN61" s="389">
        <v>0</v>
      </c>
      <c r="HO61" s="389">
        <v>0</v>
      </c>
      <c r="HP61" s="389">
        <v>0</v>
      </c>
      <c r="HQ61" s="389">
        <v>0</v>
      </c>
      <c r="HR61" s="392">
        <v>0</v>
      </c>
      <c r="HS61" s="393">
        <v>0</v>
      </c>
      <c r="HT61" s="393">
        <v>0</v>
      </c>
      <c r="HU61" s="393">
        <v>0</v>
      </c>
      <c r="HV61" s="393">
        <v>0</v>
      </c>
      <c r="HW61" s="406">
        <v>0</v>
      </c>
      <c r="HX61" s="404">
        <v>366</v>
      </c>
      <c r="HY61" s="405">
        <v>0</v>
      </c>
      <c r="HZ61" s="405">
        <v>2442</v>
      </c>
      <c r="IA61" s="393">
        <v>6348</v>
      </c>
      <c r="IB61" s="407">
        <v>9156</v>
      </c>
      <c r="IC61" s="388">
        <v>0</v>
      </c>
      <c r="ID61" s="1464">
        <f t="shared" si="0"/>
        <v>21642</v>
      </c>
      <c r="IE61" s="409">
        <v>60</v>
      </c>
      <c r="IF61" s="396">
        <v>0</v>
      </c>
      <c r="IG61" s="397">
        <v>0</v>
      </c>
      <c r="IH61" s="390">
        <v>1224</v>
      </c>
      <c r="II61" s="390">
        <v>0</v>
      </c>
      <c r="IJ61" s="391">
        <v>1200</v>
      </c>
      <c r="IK61" s="388">
        <v>2424</v>
      </c>
      <c r="IL61" s="395">
        <v>60</v>
      </c>
      <c r="IM61" s="1465">
        <f t="shared" si="1"/>
        <v>2484</v>
      </c>
      <c r="IN61" s="409">
        <v>23016</v>
      </c>
      <c r="IO61" s="396">
        <v>0</v>
      </c>
      <c r="IP61" s="397">
        <v>22524</v>
      </c>
      <c r="IQ61" s="390">
        <v>510</v>
      </c>
      <c r="IR61" s="390">
        <v>0</v>
      </c>
      <c r="IS61" s="391">
        <v>0</v>
      </c>
      <c r="IT61" s="391">
        <v>0</v>
      </c>
      <c r="IU61" s="388">
        <v>23034</v>
      </c>
      <c r="IV61" s="395">
        <v>23016</v>
      </c>
      <c r="IW61" s="1465">
        <f t="shared" si="2"/>
        <v>46050</v>
      </c>
      <c r="IX61" s="409">
        <v>9048</v>
      </c>
      <c r="IY61" s="396">
        <v>0</v>
      </c>
      <c r="IZ61" s="397">
        <v>1260</v>
      </c>
      <c r="JA61" s="390">
        <v>0</v>
      </c>
      <c r="JB61" s="390">
        <v>0</v>
      </c>
      <c r="JC61" s="391">
        <v>0</v>
      </c>
      <c r="JD61" s="388">
        <v>1260</v>
      </c>
      <c r="JE61" s="395">
        <v>9048</v>
      </c>
      <c r="JF61" s="399">
        <f t="shared" si="3"/>
        <v>10308</v>
      </c>
      <c r="JG61" s="408">
        <v>22176</v>
      </c>
      <c r="JH61" s="396">
        <v>0</v>
      </c>
      <c r="JI61" s="397">
        <v>0</v>
      </c>
      <c r="JJ61" s="390">
        <v>0</v>
      </c>
      <c r="JK61" s="390">
        <v>0</v>
      </c>
      <c r="JL61" s="391">
        <v>0</v>
      </c>
      <c r="JM61" s="388">
        <v>0</v>
      </c>
      <c r="JN61" s="395">
        <v>22176</v>
      </c>
      <c r="JO61" s="388">
        <v>60858</v>
      </c>
      <c r="JP61" s="388">
        <v>2808</v>
      </c>
      <c r="JQ61" s="388">
        <v>136536</v>
      </c>
      <c r="JR61" s="403">
        <v>58638</v>
      </c>
      <c r="JS61" s="400">
        <v>1</v>
      </c>
    </row>
    <row r="62" spans="1:279" hidden="1" x14ac:dyDescent="0.35">
      <c r="A62" s="401">
        <v>578</v>
      </c>
      <c r="B62" s="410"/>
      <c r="C62" s="402" t="s">
        <v>310</v>
      </c>
      <c r="D62" s="403">
        <v>0</v>
      </c>
      <c r="E62" s="388">
        <v>0</v>
      </c>
      <c r="F62" s="404">
        <v>0</v>
      </c>
      <c r="G62" s="405">
        <v>0</v>
      </c>
      <c r="H62" s="405">
        <v>0</v>
      </c>
      <c r="I62" s="405">
        <v>0</v>
      </c>
      <c r="J62" s="393">
        <v>0</v>
      </c>
      <c r="K62" s="403">
        <v>0</v>
      </c>
      <c r="L62" s="404">
        <v>0</v>
      </c>
      <c r="M62" s="405">
        <v>0</v>
      </c>
      <c r="N62" s="405">
        <v>0</v>
      </c>
      <c r="O62" s="405">
        <v>0</v>
      </c>
      <c r="P62" s="393">
        <v>0</v>
      </c>
      <c r="Q62" s="403">
        <v>0</v>
      </c>
      <c r="R62" s="404">
        <v>0</v>
      </c>
      <c r="S62" s="405">
        <v>0</v>
      </c>
      <c r="T62" s="405">
        <v>0</v>
      </c>
      <c r="U62" s="405">
        <v>0</v>
      </c>
      <c r="V62" s="393">
        <v>0</v>
      </c>
      <c r="W62" s="403">
        <v>0</v>
      </c>
      <c r="X62" s="389">
        <v>0</v>
      </c>
      <c r="Y62" s="389">
        <v>0</v>
      </c>
      <c r="Z62" s="389">
        <v>0</v>
      </c>
      <c r="AA62" s="389">
        <v>0</v>
      </c>
      <c r="AB62" s="389">
        <v>0</v>
      </c>
      <c r="AC62" s="406">
        <v>0</v>
      </c>
      <c r="AD62" s="389">
        <v>0</v>
      </c>
      <c r="AE62" s="389">
        <v>0</v>
      </c>
      <c r="AF62" s="389">
        <v>0</v>
      </c>
      <c r="AG62" s="389">
        <v>0</v>
      </c>
      <c r="AH62" s="389">
        <v>0</v>
      </c>
      <c r="AI62" s="406">
        <v>0</v>
      </c>
      <c r="AJ62" s="389">
        <v>0</v>
      </c>
      <c r="AK62" s="389">
        <v>0</v>
      </c>
      <c r="AL62" s="389">
        <v>0</v>
      </c>
      <c r="AM62" s="389">
        <v>0</v>
      </c>
      <c r="AN62" s="389">
        <v>0</v>
      </c>
      <c r="AO62" s="406">
        <v>0</v>
      </c>
      <c r="AP62" s="393">
        <v>0</v>
      </c>
      <c r="AQ62" s="393">
        <v>0</v>
      </c>
      <c r="AR62" s="393">
        <v>0</v>
      </c>
      <c r="AS62" s="393">
        <v>0</v>
      </c>
      <c r="AT62" s="393">
        <v>0</v>
      </c>
      <c r="AU62" s="406">
        <v>0</v>
      </c>
      <c r="AV62" s="393">
        <v>0</v>
      </c>
      <c r="AW62" s="393">
        <v>0</v>
      </c>
      <c r="AX62" s="393">
        <v>0</v>
      </c>
      <c r="AY62" s="393">
        <v>0</v>
      </c>
      <c r="AZ62" s="393">
        <v>0</v>
      </c>
      <c r="BA62" s="392">
        <v>0</v>
      </c>
      <c r="BB62" s="393">
        <v>0</v>
      </c>
      <c r="BC62" s="393">
        <v>0</v>
      </c>
      <c r="BD62" s="393">
        <v>0</v>
      </c>
      <c r="BE62" s="393">
        <v>0</v>
      </c>
      <c r="BF62" s="393">
        <v>0</v>
      </c>
      <c r="BG62" s="392">
        <v>0</v>
      </c>
      <c r="BH62" s="389">
        <v>0</v>
      </c>
      <c r="BI62" s="389">
        <v>0</v>
      </c>
      <c r="BJ62" s="389">
        <v>0</v>
      </c>
      <c r="BK62" s="389">
        <v>0</v>
      </c>
      <c r="BL62" s="389">
        <v>0</v>
      </c>
      <c r="BM62" s="407">
        <v>0</v>
      </c>
      <c r="BN62" s="395">
        <v>0</v>
      </c>
      <c r="BO62" s="408">
        <v>0</v>
      </c>
      <c r="BP62" s="396">
        <v>0</v>
      </c>
      <c r="BQ62" s="397">
        <v>0</v>
      </c>
      <c r="BR62" s="390">
        <v>0</v>
      </c>
      <c r="BS62" s="390">
        <v>0</v>
      </c>
      <c r="BT62" s="398">
        <v>0</v>
      </c>
      <c r="BU62" s="403">
        <v>0</v>
      </c>
      <c r="BV62" s="389">
        <v>0</v>
      </c>
      <c r="BW62" s="389">
        <v>0</v>
      </c>
      <c r="BX62" s="389">
        <v>0</v>
      </c>
      <c r="BY62" s="389">
        <v>0</v>
      </c>
      <c r="BZ62" s="406">
        <v>0</v>
      </c>
      <c r="CA62" s="389">
        <v>0</v>
      </c>
      <c r="CB62" s="389">
        <v>0</v>
      </c>
      <c r="CC62" s="389">
        <v>0</v>
      </c>
      <c r="CD62" s="389">
        <v>0</v>
      </c>
      <c r="CE62" s="406">
        <v>0</v>
      </c>
      <c r="CF62" s="389">
        <v>0</v>
      </c>
      <c r="CG62" s="389">
        <v>0</v>
      </c>
      <c r="CH62" s="389">
        <v>0</v>
      </c>
      <c r="CI62" s="389">
        <v>0</v>
      </c>
      <c r="CJ62" s="406">
        <v>0</v>
      </c>
      <c r="CK62" s="393">
        <v>0</v>
      </c>
      <c r="CL62" s="393">
        <v>0</v>
      </c>
      <c r="CM62" s="393">
        <v>0</v>
      </c>
      <c r="CN62" s="393">
        <v>0</v>
      </c>
      <c r="CO62" s="392">
        <v>0</v>
      </c>
      <c r="CP62" s="393">
        <v>0</v>
      </c>
      <c r="CQ62" s="393">
        <v>0</v>
      </c>
      <c r="CR62" s="393">
        <v>0</v>
      </c>
      <c r="CS62" s="393">
        <v>0</v>
      </c>
      <c r="CT62" s="392">
        <v>0</v>
      </c>
      <c r="CU62" s="404">
        <v>0</v>
      </c>
      <c r="CV62" s="405">
        <v>0</v>
      </c>
      <c r="CW62" s="405">
        <v>0</v>
      </c>
      <c r="CX62" s="393">
        <v>0</v>
      </c>
      <c r="CY62" s="407">
        <v>0</v>
      </c>
      <c r="CZ62" s="395">
        <v>0</v>
      </c>
      <c r="DA62" s="409">
        <v>0</v>
      </c>
      <c r="DB62" s="396">
        <v>0</v>
      </c>
      <c r="DC62" s="397">
        <v>0</v>
      </c>
      <c r="DD62" s="390">
        <v>0</v>
      </c>
      <c r="DE62" s="390">
        <v>0</v>
      </c>
      <c r="DF62" s="398">
        <v>0</v>
      </c>
      <c r="DG62" s="403">
        <v>0</v>
      </c>
      <c r="DH62" s="389">
        <v>0</v>
      </c>
      <c r="DI62" s="389">
        <v>0</v>
      </c>
      <c r="DJ62" s="389">
        <v>0</v>
      </c>
      <c r="DK62" s="389">
        <v>0</v>
      </c>
      <c r="DL62" s="406">
        <v>0</v>
      </c>
      <c r="DM62" s="389">
        <v>0</v>
      </c>
      <c r="DN62" s="389">
        <v>0</v>
      </c>
      <c r="DO62" s="389">
        <v>0</v>
      </c>
      <c r="DP62" s="389">
        <v>0</v>
      </c>
      <c r="DQ62" s="406">
        <v>0</v>
      </c>
      <c r="DR62" s="389">
        <v>0</v>
      </c>
      <c r="DS62" s="389">
        <v>0</v>
      </c>
      <c r="DT62" s="389">
        <v>0</v>
      </c>
      <c r="DU62" s="389">
        <v>0</v>
      </c>
      <c r="DV62" s="406">
        <v>0</v>
      </c>
      <c r="DW62" s="389">
        <v>0</v>
      </c>
      <c r="DX62" s="389">
        <v>0</v>
      </c>
      <c r="DY62" s="389">
        <v>0</v>
      </c>
      <c r="DZ62" s="389">
        <v>0</v>
      </c>
      <c r="EA62" s="392">
        <v>0</v>
      </c>
      <c r="EB62" s="393">
        <v>0</v>
      </c>
      <c r="EC62" s="393">
        <v>0</v>
      </c>
      <c r="ED62" s="393">
        <v>0</v>
      </c>
      <c r="EE62" s="393">
        <v>0</v>
      </c>
      <c r="EF62" s="406">
        <v>0</v>
      </c>
      <c r="EG62" s="404">
        <v>0</v>
      </c>
      <c r="EH62" s="405">
        <v>0</v>
      </c>
      <c r="EI62" s="405">
        <v>0</v>
      </c>
      <c r="EJ62" s="393">
        <v>0</v>
      </c>
      <c r="EK62" s="407">
        <v>0</v>
      </c>
      <c r="EL62" s="395">
        <v>0</v>
      </c>
      <c r="EM62" s="403">
        <v>0</v>
      </c>
      <c r="EN62" s="388">
        <v>0</v>
      </c>
      <c r="EO62" s="404">
        <v>0</v>
      </c>
      <c r="EP62" s="405">
        <v>0</v>
      </c>
      <c r="EQ62" s="405">
        <v>0</v>
      </c>
      <c r="ER62" s="405">
        <v>0</v>
      </c>
      <c r="ES62" s="393">
        <v>0</v>
      </c>
      <c r="ET62" s="403">
        <v>0</v>
      </c>
      <c r="EU62" s="404">
        <v>0</v>
      </c>
      <c r="EV62" s="405">
        <v>0</v>
      </c>
      <c r="EW62" s="405">
        <v>0</v>
      </c>
      <c r="EX62" s="405">
        <v>0</v>
      </c>
      <c r="EY62" s="393">
        <v>0</v>
      </c>
      <c r="EZ62" s="403">
        <v>0</v>
      </c>
      <c r="FA62" s="404">
        <v>0</v>
      </c>
      <c r="FB62" s="405">
        <v>0</v>
      </c>
      <c r="FC62" s="405">
        <v>0</v>
      </c>
      <c r="FD62" s="405">
        <v>0</v>
      </c>
      <c r="FE62" s="393">
        <v>0</v>
      </c>
      <c r="FF62" s="403">
        <v>0</v>
      </c>
      <c r="FG62" s="389">
        <v>0</v>
      </c>
      <c r="FH62" s="389">
        <v>0</v>
      </c>
      <c r="FI62" s="389">
        <v>0</v>
      </c>
      <c r="FJ62" s="389">
        <v>0</v>
      </c>
      <c r="FK62" s="389">
        <v>0</v>
      </c>
      <c r="FL62" s="406">
        <v>0</v>
      </c>
      <c r="FM62" s="389">
        <v>0</v>
      </c>
      <c r="FN62" s="389">
        <v>0</v>
      </c>
      <c r="FO62" s="389">
        <v>0</v>
      </c>
      <c r="FP62" s="389">
        <v>0</v>
      </c>
      <c r="FQ62" s="389">
        <v>0</v>
      </c>
      <c r="FR62" s="406">
        <v>0</v>
      </c>
      <c r="FS62" s="389">
        <v>0</v>
      </c>
      <c r="FT62" s="389">
        <v>0</v>
      </c>
      <c r="FU62" s="389">
        <v>0</v>
      </c>
      <c r="FV62" s="389">
        <v>0</v>
      </c>
      <c r="FW62" s="389">
        <v>0</v>
      </c>
      <c r="FX62" s="406">
        <v>0</v>
      </c>
      <c r="FY62" s="393">
        <v>0</v>
      </c>
      <c r="FZ62" s="393">
        <v>0</v>
      </c>
      <c r="GA62" s="393">
        <v>0</v>
      </c>
      <c r="GB62" s="393">
        <v>0</v>
      </c>
      <c r="GC62" s="393">
        <v>0</v>
      </c>
      <c r="GD62" s="406">
        <v>0</v>
      </c>
      <c r="GE62" s="393">
        <v>0</v>
      </c>
      <c r="GF62" s="393">
        <v>0</v>
      </c>
      <c r="GG62" s="393">
        <v>0</v>
      </c>
      <c r="GH62" s="393">
        <v>0</v>
      </c>
      <c r="GI62" s="393">
        <v>0</v>
      </c>
      <c r="GJ62" s="392">
        <v>0</v>
      </c>
      <c r="GK62" s="389">
        <v>0</v>
      </c>
      <c r="GL62" s="389">
        <v>0</v>
      </c>
      <c r="GM62" s="389">
        <v>0</v>
      </c>
      <c r="GN62" s="389">
        <v>0</v>
      </c>
      <c r="GO62" s="389">
        <v>0</v>
      </c>
      <c r="GP62" s="407">
        <v>0</v>
      </c>
      <c r="GQ62" s="388">
        <v>0</v>
      </c>
      <c r="GR62" s="409">
        <v>0</v>
      </c>
      <c r="GS62" s="396">
        <v>0</v>
      </c>
      <c r="GT62" s="397">
        <v>0</v>
      </c>
      <c r="GU62" s="390">
        <v>0</v>
      </c>
      <c r="GV62" s="390">
        <v>0</v>
      </c>
      <c r="GW62" s="391">
        <v>0</v>
      </c>
      <c r="GX62" s="403">
        <v>0</v>
      </c>
      <c r="GY62" s="389">
        <v>0</v>
      </c>
      <c r="GZ62" s="389">
        <v>0</v>
      </c>
      <c r="HA62" s="389">
        <v>0</v>
      </c>
      <c r="HB62" s="389">
        <v>0</v>
      </c>
      <c r="HC62" s="406">
        <v>0</v>
      </c>
      <c r="HD62" s="389">
        <v>0</v>
      </c>
      <c r="HE62" s="389">
        <v>0</v>
      </c>
      <c r="HF62" s="389">
        <v>0</v>
      </c>
      <c r="HG62" s="389">
        <v>0</v>
      </c>
      <c r="HH62" s="406">
        <v>0</v>
      </c>
      <c r="HI62" s="389">
        <v>0</v>
      </c>
      <c r="HJ62" s="389">
        <v>0</v>
      </c>
      <c r="HK62" s="389">
        <v>0</v>
      </c>
      <c r="HL62" s="389">
        <v>0</v>
      </c>
      <c r="HM62" s="406">
        <v>0</v>
      </c>
      <c r="HN62" s="389">
        <v>0</v>
      </c>
      <c r="HO62" s="389">
        <v>0</v>
      </c>
      <c r="HP62" s="389">
        <v>0</v>
      </c>
      <c r="HQ62" s="389">
        <v>0</v>
      </c>
      <c r="HR62" s="392">
        <v>0</v>
      </c>
      <c r="HS62" s="393">
        <v>0</v>
      </c>
      <c r="HT62" s="393">
        <v>0</v>
      </c>
      <c r="HU62" s="393">
        <v>0</v>
      </c>
      <c r="HV62" s="393">
        <v>0</v>
      </c>
      <c r="HW62" s="406">
        <v>0</v>
      </c>
      <c r="HX62" s="404">
        <v>0</v>
      </c>
      <c r="HY62" s="405">
        <v>0</v>
      </c>
      <c r="HZ62" s="405">
        <v>0</v>
      </c>
      <c r="IA62" s="393">
        <v>0</v>
      </c>
      <c r="IB62" s="407">
        <v>0</v>
      </c>
      <c r="IC62" s="388">
        <v>0</v>
      </c>
      <c r="ID62" s="396">
        <f t="shared" si="0"/>
        <v>0</v>
      </c>
      <c r="IE62" s="408">
        <v>0</v>
      </c>
      <c r="IF62" s="396">
        <v>0</v>
      </c>
      <c r="IG62" s="397">
        <v>0</v>
      </c>
      <c r="IH62" s="390">
        <v>0</v>
      </c>
      <c r="II62" s="390">
        <v>0</v>
      </c>
      <c r="IJ62" s="391">
        <v>0</v>
      </c>
      <c r="IK62" s="388">
        <v>0</v>
      </c>
      <c r="IL62" s="395">
        <v>0</v>
      </c>
      <c r="IM62" s="399">
        <f t="shared" si="1"/>
        <v>0</v>
      </c>
      <c r="IN62" s="408">
        <v>0</v>
      </c>
      <c r="IO62" s="396">
        <v>0</v>
      </c>
      <c r="IP62" s="397">
        <v>0</v>
      </c>
      <c r="IQ62" s="390">
        <v>0</v>
      </c>
      <c r="IR62" s="390">
        <v>0</v>
      </c>
      <c r="IS62" s="391">
        <v>0</v>
      </c>
      <c r="IT62" s="391">
        <v>0</v>
      </c>
      <c r="IU62" s="388">
        <v>0</v>
      </c>
      <c r="IV62" s="395">
        <v>0</v>
      </c>
      <c r="IW62" s="399">
        <f t="shared" si="2"/>
        <v>0</v>
      </c>
      <c r="IX62" s="408">
        <v>0</v>
      </c>
      <c r="IY62" s="396">
        <v>0</v>
      </c>
      <c r="IZ62" s="397">
        <v>0</v>
      </c>
      <c r="JA62" s="390">
        <v>0</v>
      </c>
      <c r="JB62" s="390">
        <v>0</v>
      </c>
      <c r="JC62" s="391">
        <v>0</v>
      </c>
      <c r="JD62" s="388">
        <v>0</v>
      </c>
      <c r="JE62" s="395">
        <v>0</v>
      </c>
      <c r="JF62" s="399">
        <f t="shared" si="3"/>
        <v>0</v>
      </c>
      <c r="JG62" s="408">
        <v>0</v>
      </c>
      <c r="JH62" s="396">
        <v>0</v>
      </c>
      <c r="JI62" s="397">
        <v>0</v>
      </c>
      <c r="JJ62" s="390">
        <v>0</v>
      </c>
      <c r="JK62" s="390">
        <v>0</v>
      </c>
      <c r="JL62" s="391">
        <v>0</v>
      </c>
      <c r="JM62" s="388">
        <v>0</v>
      </c>
      <c r="JN62" s="395">
        <v>0</v>
      </c>
      <c r="JO62" s="388">
        <v>0</v>
      </c>
      <c r="JP62" s="388">
        <v>0</v>
      </c>
      <c r="JQ62" s="388">
        <v>0</v>
      </c>
      <c r="JR62" s="403">
        <v>0</v>
      </c>
      <c r="JS62" s="400">
        <v>0</v>
      </c>
    </row>
    <row r="63" spans="1:279" x14ac:dyDescent="0.35">
      <c r="A63" s="411">
        <v>578</v>
      </c>
      <c r="B63" s="435">
        <v>3</v>
      </c>
      <c r="C63" s="412" t="s">
        <v>40</v>
      </c>
      <c r="D63" s="413">
        <v>0</v>
      </c>
      <c r="E63" s="388">
        <v>0</v>
      </c>
      <c r="F63" s="414">
        <v>984</v>
      </c>
      <c r="G63" s="415">
        <v>0</v>
      </c>
      <c r="H63" s="415">
        <v>0</v>
      </c>
      <c r="I63" s="415">
        <v>480</v>
      </c>
      <c r="J63" s="416">
        <v>0</v>
      </c>
      <c r="K63" s="413">
        <v>1464</v>
      </c>
      <c r="L63" s="414">
        <v>0</v>
      </c>
      <c r="M63" s="415">
        <v>0</v>
      </c>
      <c r="N63" s="415">
        <v>0</v>
      </c>
      <c r="O63" s="415">
        <v>0</v>
      </c>
      <c r="P63" s="416">
        <v>0</v>
      </c>
      <c r="Q63" s="413">
        <v>0</v>
      </c>
      <c r="R63" s="414">
        <v>984</v>
      </c>
      <c r="S63" s="415">
        <v>0</v>
      </c>
      <c r="T63" s="415">
        <v>0</v>
      </c>
      <c r="U63" s="415">
        <v>480</v>
      </c>
      <c r="V63" s="416">
        <v>0</v>
      </c>
      <c r="W63" s="413">
        <v>1464</v>
      </c>
      <c r="X63" s="389">
        <v>0</v>
      </c>
      <c r="Y63" s="389">
        <v>0</v>
      </c>
      <c r="Z63" s="389">
        <v>0</v>
      </c>
      <c r="AA63" s="389">
        <v>0</v>
      </c>
      <c r="AB63" s="389">
        <v>0</v>
      </c>
      <c r="AC63" s="417">
        <v>0</v>
      </c>
      <c r="AD63" s="389">
        <v>775</v>
      </c>
      <c r="AE63" s="389">
        <v>0</v>
      </c>
      <c r="AF63" s="389">
        <v>0</v>
      </c>
      <c r="AG63" s="389">
        <v>0</v>
      </c>
      <c r="AH63" s="389">
        <v>0</v>
      </c>
      <c r="AI63" s="417">
        <v>775</v>
      </c>
      <c r="AJ63" s="389">
        <v>209</v>
      </c>
      <c r="AK63" s="389">
        <v>0</v>
      </c>
      <c r="AL63" s="389">
        <v>0</v>
      </c>
      <c r="AM63" s="389">
        <v>480</v>
      </c>
      <c r="AN63" s="389">
        <v>0</v>
      </c>
      <c r="AO63" s="417">
        <v>689</v>
      </c>
      <c r="AP63" s="393">
        <v>0</v>
      </c>
      <c r="AQ63" s="393">
        <v>0</v>
      </c>
      <c r="AR63" s="393">
        <v>0</v>
      </c>
      <c r="AS63" s="393">
        <v>0</v>
      </c>
      <c r="AT63" s="393">
        <v>0</v>
      </c>
      <c r="AU63" s="417">
        <v>0</v>
      </c>
      <c r="AV63" s="393">
        <v>0</v>
      </c>
      <c r="AW63" s="393">
        <v>0</v>
      </c>
      <c r="AX63" s="393">
        <v>0</v>
      </c>
      <c r="AY63" s="393">
        <v>0</v>
      </c>
      <c r="AZ63" s="393">
        <v>0</v>
      </c>
      <c r="BA63" s="392">
        <v>0</v>
      </c>
      <c r="BB63" s="393">
        <v>0</v>
      </c>
      <c r="BC63" s="393">
        <v>0</v>
      </c>
      <c r="BD63" s="393">
        <v>0</v>
      </c>
      <c r="BE63" s="393">
        <v>0</v>
      </c>
      <c r="BF63" s="393">
        <v>0</v>
      </c>
      <c r="BG63" s="392">
        <v>0</v>
      </c>
      <c r="BH63" s="389">
        <v>0</v>
      </c>
      <c r="BI63" s="389">
        <v>0</v>
      </c>
      <c r="BJ63" s="389">
        <v>0</v>
      </c>
      <c r="BK63" s="389">
        <v>0</v>
      </c>
      <c r="BL63" s="389">
        <v>0</v>
      </c>
      <c r="BM63" s="418">
        <v>0</v>
      </c>
      <c r="BN63" s="395">
        <v>0</v>
      </c>
      <c r="BO63" s="419">
        <v>0</v>
      </c>
      <c r="BP63" s="396">
        <v>0</v>
      </c>
      <c r="BQ63" s="397">
        <v>822</v>
      </c>
      <c r="BR63" s="390">
        <v>0</v>
      </c>
      <c r="BS63" s="390">
        <v>0</v>
      </c>
      <c r="BT63" s="398">
        <v>738</v>
      </c>
      <c r="BU63" s="413">
        <v>1560</v>
      </c>
      <c r="BV63" s="389">
        <v>0</v>
      </c>
      <c r="BW63" s="389">
        <v>0</v>
      </c>
      <c r="BX63" s="389">
        <v>0</v>
      </c>
      <c r="BY63" s="389">
        <v>0</v>
      </c>
      <c r="BZ63" s="417">
        <v>0</v>
      </c>
      <c r="CA63" s="389">
        <v>0</v>
      </c>
      <c r="CB63" s="389">
        <v>0</v>
      </c>
      <c r="CC63" s="389">
        <v>0</v>
      </c>
      <c r="CD63" s="389">
        <v>0</v>
      </c>
      <c r="CE63" s="417">
        <v>0</v>
      </c>
      <c r="CF63" s="389">
        <v>822</v>
      </c>
      <c r="CG63" s="389">
        <v>0</v>
      </c>
      <c r="CH63" s="389">
        <v>0</v>
      </c>
      <c r="CI63" s="389">
        <v>738</v>
      </c>
      <c r="CJ63" s="417">
        <v>1560</v>
      </c>
      <c r="CK63" s="393">
        <v>0</v>
      </c>
      <c r="CL63" s="393">
        <v>0</v>
      </c>
      <c r="CM63" s="393">
        <v>0</v>
      </c>
      <c r="CN63" s="393">
        <v>0</v>
      </c>
      <c r="CO63" s="392">
        <v>0</v>
      </c>
      <c r="CP63" s="393">
        <v>0</v>
      </c>
      <c r="CQ63" s="393">
        <v>0</v>
      </c>
      <c r="CR63" s="393">
        <v>0</v>
      </c>
      <c r="CS63" s="393">
        <v>0</v>
      </c>
      <c r="CT63" s="392">
        <v>0</v>
      </c>
      <c r="CU63" s="414">
        <v>0</v>
      </c>
      <c r="CV63" s="415">
        <v>0</v>
      </c>
      <c r="CW63" s="415">
        <v>0</v>
      </c>
      <c r="CX63" s="416">
        <v>0</v>
      </c>
      <c r="CY63" s="418">
        <v>0</v>
      </c>
      <c r="CZ63" s="395">
        <v>0</v>
      </c>
      <c r="DA63" s="420">
        <v>0</v>
      </c>
      <c r="DB63" s="396">
        <v>0</v>
      </c>
      <c r="DC63" s="397">
        <v>606</v>
      </c>
      <c r="DD63" s="390">
        <v>7416</v>
      </c>
      <c r="DE63" s="390">
        <v>5898</v>
      </c>
      <c r="DF63" s="398">
        <v>2208</v>
      </c>
      <c r="DG63" s="413">
        <v>16128</v>
      </c>
      <c r="DH63" s="389">
        <v>0</v>
      </c>
      <c r="DI63" s="389">
        <v>0</v>
      </c>
      <c r="DJ63" s="389">
        <v>0</v>
      </c>
      <c r="DK63" s="389">
        <v>0</v>
      </c>
      <c r="DL63" s="417">
        <v>0</v>
      </c>
      <c r="DM63" s="389">
        <v>588</v>
      </c>
      <c r="DN63" s="389">
        <v>2069</v>
      </c>
      <c r="DO63" s="389">
        <v>0</v>
      </c>
      <c r="DP63" s="389">
        <v>0</v>
      </c>
      <c r="DQ63" s="417">
        <v>2657</v>
      </c>
      <c r="DR63" s="389">
        <v>18</v>
      </c>
      <c r="DS63" s="389">
        <v>5347</v>
      </c>
      <c r="DT63" s="389">
        <v>5898</v>
      </c>
      <c r="DU63" s="389">
        <v>2208</v>
      </c>
      <c r="DV63" s="417">
        <v>13471</v>
      </c>
      <c r="DW63" s="389">
        <v>0</v>
      </c>
      <c r="DX63" s="389">
        <v>0</v>
      </c>
      <c r="DY63" s="389">
        <v>0</v>
      </c>
      <c r="DZ63" s="389">
        <v>0</v>
      </c>
      <c r="EA63" s="392">
        <v>0</v>
      </c>
      <c r="EB63" s="393">
        <v>0</v>
      </c>
      <c r="EC63" s="393">
        <v>0</v>
      </c>
      <c r="ED63" s="393">
        <v>0</v>
      </c>
      <c r="EE63" s="393">
        <v>0</v>
      </c>
      <c r="EF63" s="417">
        <v>0</v>
      </c>
      <c r="EG63" s="414">
        <v>0</v>
      </c>
      <c r="EH63" s="415">
        <v>0</v>
      </c>
      <c r="EI63" s="415">
        <v>0</v>
      </c>
      <c r="EJ63" s="416">
        <v>0</v>
      </c>
      <c r="EK63" s="418">
        <v>0</v>
      </c>
      <c r="EL63" s="395">
        <v>0</v>
      </c>
      <c r="EM63" s="413">
        <v>3330</v>
      </c>
      <c r="EN63" s="388">
        <v>0</v>
      </c>
      <c r="EO63" s="414">
        <v>0</v>
      </c>
      <c r="EP63" s="415">
        <v>19164</v>
      </c>
      <c r="EQ63" s="415">
        <v>6024</v>
      </c>
      <c r="ER63" s="415">
        <v>0</v>
      </c>
      <c r="ES63" s="416">
        <v>630</v>
      </c>
      <c r="ET63" s="413">
        <v>25818</v>
      </c>
      <c r="EU63" s="414">
        <v>0</v>
      </c>
      <c r="EV63" s="415">
        <v>0</v>
      </c>
      <c r="EW63" s="415">
        <v>0</v>
      </c>
      <c r="EX63" s="415">
        <v>0</v>
      </c>
      <c r="EY63" s="416">
        <v>0</v>
      </c>
      <c r="EZ63" s="413">
        <v>0</v>
      </c>
      <c r="FA63" s="414">
        <v>0</v>
      </c>
      <c r="FB63" s="415">
        <v>19164</v>
      </c>
      <c r="FC63" s="415">
        <v>6024</v>
      </c>
      <c r="FD63" s="415">
        <v>0</v>
      </c>
      <c r="FE63" s="416">
        <v>630</v>
      </c>
      <c r="FF63" s="413">
        <v>25818</v>
      </c>
      <c r="FG63" s="389">
        <v>0</v>
      </c>
      <c r="FH63" s="389">
        <v>11994</v>
      </c>
      <c r="FI63" s="389">
        <v>0</v>
      </c>
      <c r="FJ63" s="389">
        <v>0</v>
      </c>
      <c r="FK63" s="389">
        <v>0</v>
      </c>
      <c r="FL63" s="417">
        <v>11994</v>
      </c>
      <c r="FM63" s="389">
        <v>0</v>
      </c>
      <c r="FN63" s="389">
        <v>8470</v>
      </c>
      <c r="FO63" s="389">
        <v>0</v>
      </c>
      <c r="FP63" s="389">
        <v>0</v>
      </c>
      <c r="FQ63" s="389">
        <v>0</v>
      </c>
      <c r="FR63" s="417">
        <v>8470</v>
      </c>
      <c r="FS63" s="389">
        <v>0</v>
      </c>
      <c r="FT63" s="389">
        <v>10694</v>
      </c>
      <c r="FU63" s="389">
        <v>6024</v>
      </c>
      <c r="FV63" s="389">
        <v>0</v>
      </c>
      <c r="FW63" s="389">
        <v>630</v>
      </c>
      <c r="FX63" s="417">
        <v>17348</v>
      </c>
      <c r="FY63" s="393">
        <v>0</v>
      </c>
      <c r="FZ63" s="393">
        <v>0</v>
      </c>
      <c r="GA63" s="393">
        <v>0</v>
      </c>
      <c r="GB63" s="393">
        <v>0</v>
      </c>
      <c r="GC63" s="393">
        <v>0</v>
      </c>
      <c r="GD63" s="417">
        <v>0</v>
      </c>
      <c r="GE63" s="393">
        <v>0</v>
      </c>
      <c r="GF63" s="393">
        <v>0</v>
      </c>
      <c r="GG63" s="393">
        <v>0</v>
      </c>
      <c r="GH63" s="393">
        <v>0</v>
      </c>
      <c r="GI63" s="393">
        <v>0</v>
      </c>
      <c r="GJ63" s="392">
        <v>0</v>
      </c>
      <c r="GK63" s="389">
        <v>0</v>
      </c>
      <c r="GL63" s="389">
        <v>0</v>
      </c>
      <c r="GM63" s="389">
        <v>0</v>
      </c>
      <c r="GN63" s="389">
        <v>0</v>
      </c>
      <c r="GO63" s="389">
        <v>0</v>
      </c>
      <c r="GP63" s="418">
        <v>0</v>
      </c>
      <c r="GQ63" s="388">
        <v>3330</v>
      </c>
      <c r="GR63" s="420">
        <v>1818</v>
      </c>
      <c r="GS63" s="396">
        <v>0</v>
      </c>
      <c r="GT63" s="397">
        <v>4728</v>
      </c>
      <c r="GU63" s="390">
        <v>4188</v>
      </c>
      <c r="GV63" s="390">
        <v>0</v>
      </c>
      <c r="GW63" s="391">
        <v>3756</v>
      </c>
      <c r="GX63" s="413">
        <v>12672</v>
      </c>
      <c r="GY63" s="389">
        <v>0</v>
      </c>
      <c r="GZ63" s="389">
        <v>0</v>
      </c>
      <c r="HA63" s="389">
        <v>0</v>
      </c>
      <c r="HB63" s="389">
        <v>0</v>
      </c>
      <c r="HC63" s="417">
        <v>0</v>
      </c>
      <c r="HD63" s="389">
        <v>4728</v>
      </c>
      <c r="HE63" s="389">
        <v>2705</v>
      </c>
      <c r="HF63" s="389">
        <v>0</v>
      </c>
      <c r="HG63" s="389">
        <v>0</v>
      </c>
      <c r="HH63" s="417">
        <v>7433</v>
      </c>
      <c r="HI63" s="389">
        <v>0</v>
      </c>
      <c r="HJ63" s="389">
        <v>1483</v>
      </c>
      <c r="HK63" s="389">
        <v>0</v>
      </c>
      <c r="HL63" s="389">
        <v>0</v>
      </c>
      <c r="HM63" s="417">
        <v>1483</v>
      </c>
      <c r="HN63" s="389">
        <v>0</v>
      </c>
      <c r="HO63" s="389">
        <v>0</v>
      </c>
      <c r="HP63" s="389">
        <v>0</v>
      </c>
      <c r="HQ63" s="389">
        <v>0</v>
      </c>
      <c r="HR63" s="392">
        <v>0</v>
      </c>
      <c r="HS63" s="393">
        <v>0</v>
      </c>
      <c r="HT63" s="393">
        <v>0</v>
      </c>
      <c r="HU63" s="393">
        <v>0</v>
      </c>
      <c r="HV63" s="393">
        <v>0</v>
      </c>
      <c r="HW63" s="417">
        <v>0</v>
      </c>
      <c r="HX63" s="414">
        <v>0</v>
      </c>
      <c r="HY63" s="415">
        <v>0</v>
      </c>
      <c r="HZ63" s="415">
        <v>0</v>
      </c>
      <c r="IA63" s="416">
        <v>3756</v>
      </c>
      <c r="IB63" s="418">
        <v>3756</v>
      </c>
      <c r="IC63" s="388">
        <v>1818</v>
      </c>
      <c r="ID63" s="1466">
        <f t="shared" si="0"/>
        <v>14490</v>
      </c>
      <c r="IE63" s="420">
        <v>48</v>
      </c>
      <c r="IF63" s="396">
        <v>0</v>
      </c>
      <c r="IG63" s="397">
        <v>768</v>
      </c>
      <c r="IH63" s="390">
        <v>2556</v>
      </c>
      <c r="II63" s="390">
        <v>0</v>
      </c>
      <c r="IJ63" s="391">
        <v>3300</v>
      </c>
      <c r="IK63" s="388">
        <v>6624</v>
      </c>
      <c r="IL63" s="395">
        <v>48</v>
      </c>
      <c r="IM63" s="1467">
        <f t="shared" si="1"/>
        <v>6672</v>
      </c>
      <c r="IN63" s="420">
        <v>96</v>
      </c>
      <c r="IO63" s="396">
        <v>0</v>
      </c>
      <c r="IP63" s="397">
        <v>0</v>
      </c>
      <c r="IQ63" s="390">
        <v>0</v>
      </c>
      <c r="IR63" s="390">
        <v>0</v>
      </c>
      <c r="IS63" s="391">
        <v>0</v>
      </c>
      <c r="IT63" s="391">
        <v>0</v>
      </c>
      <c r="IU63" s="388">
        <v>0</v>
      </c>
      <c r="IV63" s="395">
        <v>96</v>
      </c>
      <c r="IW63" s="1467">
        <f t="shared" si="2"/>
        <v>96</v>
      </c>
      <c r="IX63" s="420">
        <v>3366</v>
      </c>
      <c r="IY63" s="396">
        <v>0</v>
      </c>
      <c r="IZ63" s="397">
        <v>0</v>
      </c>
      <c r="JA63" s="390">
        <v>0</v>
      </c>
      <c r="JB63" s="390">
        <v>0</v>
      </c>
      <c r="JC63" s="391">
        <v>0</v>
      </c>
      <c r="JD63" s="388">
        <v>0</v>
      </c>
      <c r="JE63" s="395">
        <v>3366</v>
      </c>
      <c r="JF63" s="1468">
        <f t="shared" si="3"/>
        <v>3366</v>
      </c>
      <c r="JG63" s="419">
        <v>11418</v>
      </c>
      <c r="JH63" s="396">
        <v>0</v>
      </c>
      <c r="JI63" s="397">
        <v>0</v>
      </c>
      <c r="JJ63" s="390">
        <v>0</v>
      </c>
      <c r="JK63" s="390">
        <v>0</v>
      </c>
      <c r="JL63" s="391">
        <v>0</v>
      </c>
      <c r="JM63" s="388">
        <v>0</v>
      </c>
      <c r="JN63" s="395">
        <v>11418</v>
      </c>
      <c r="JO63" s="388">
        <v>20076</v>
      </c>
      <c r="JP63" s="388">
        <v>0</v>
      </c>
      <c r="JQ63" s="388">
        <v>64266</v>
      </c>
      <c r="JR63" s="413">
        <v>20076</v>
      </c>
      <c r="JS63" s="400">
        <v>1</v>
      </c>
    </row>
    <row r="64" spans="1:279" x14ac:dyDescent="0.35">
      <c r="A64" s="421" t="s">
        <v>317</v>
      </c>
      <c r="B64" s="421"/>
      <c r="C64" s="422"/>
      <c r="D64" s="423">
        <v>0</v>
      </c>
      <c r="E64" s="423">
        <v>0</v>
      </c>
      <c r="F64" s="424">
        <v>2616</v>
      </c>
      <c r="G64" s="425">
        <v>0</v>
      </c>
      <c r="H64" s="425">
        <v>2460</v>
      </c>
      <c r="I64" s="425">
        <v>14526</v>
      </c>
      <c r="J64" s="426">
        <v>19344</v>
      </c>
      <c r="K64" s="423">
        <v>38946</v>
      </c>
      <c r="L64" s="424">
        <v>0</v>
      </c>
      <c r="M64" s="425">
        <v>0</v>
      </c>
      <c r="N64" s="425">
        <v>0</v>
      </c>
      <c r="O64" s="425">
        <v>0</v>
      </c>
      <c r="P64" s="426">
        <v>0</v>
      </c>
      <c r="Q64" s="423">
        <v>0</v>
      </c>
      <c r="R64" s="424">
        <v>2616</v>
      </c>
      <c r="S64" s="425">
        <v>0</v>
      </c>
      <c r="T64" s="425">
        <v>2460</v>
      </c>
      <c r="U64" s="425">
        <v>14526</v>
      </c>
      <c r="V64" s="426">
        <v>19344</v>
      </c>
      <c r="W64" s="423">
        <v>38946</v>
      </c>
      <c r="X64" s="424">
        <v>0</v>
      </c>
      <c r="Y64" s="425">
        <v>0</v>
      </c>
      <c r="Z64" s="425">
        <v>0</v>
      </c>
      <c r="AA64" s="425">
        <v>0</v>
      </c>
      <c r="AB64" s="426">
        <v>0</v>
      </c>
      <c r="AC64" s="423">
        <v>0</v>
      </c>
      <c r="AD64" s="424">
        <v>2407</v>
      </c>
      <c r="AE64" s="425">
        <v>0</v>
      </c>
      <c r="AF64" s="425">
        <v>1294</v>
      </c>
      <c r="AG64" s="425">
        <v>60</v>
      </c>
      <c r="AH64" s="426">
        <v>0</v>
      </c>
      <c r="AI64" s="423">
        <v>3761</v>
      </c>
      <c r="AJ64" s="424">
        <v>209</v>
      </c>
      <c r="AK64" s="425">
        <v>0</v>
      </c>
      <c r="AL64" s="425">
        <v>1166</v>
      </c>
      <c r="AM64" s="425">
        <v>14466</v>
      </c>
      <c r="AN64" s="426">
        <v>19344</v>
      </c>
      <c r="AO64" s="423">
        <v>35185</v>
      </c>
      <c r="AP64" s="424">
        <v>0</v>
      </c>
      <c r="AQ64" s="425">
        <v>0</v>
      </c>
      <c r="AR64" s="425">
        <v>0</v>
      </c>
      <c r="AS64" s="425">
        <v>0</v>
      </c>
      <c r="AT64" s="426">
        <v>0</v>
      </c>
      <c r="AU64" s="423">
        <v>0</v>
      </c>
      <c r="AV64" s="424">
        <v>0</v>
      </c>
      <c r="AW64" s="425">
        <v>0</v>
      </c>
      <c r="AX64" s="425">
        <v>0</v>
      </c>
      <c r="AY64" s="425">
        <v>0</v>
      </c>
      <c r="AZ64" s="426">
        <v>0</v>
      </c>
      <c r="BA64" s="423">
        <v>0</v>
      </c>
      <c r="BB64" s="424">
        <v>0</v>
      </c>
      <c r="BC64" s="425">
        <v>0</v>
      </c>
      <c r="BD64" s="425">
        <v>0</v>
      </c>
      <c r="BE64" s="425">
        <v>0</v>
      </c>
      <c r="BF64" s="426">
        <v>0</v>
      </c>
      <c r="BG64" s="423">
        <v>0</v>
      </c>
      <c r="BH64" s="424">
        <v>0</v>
      </c>
      <c r="BI64" s="425">
        <v>0</v>
      </c>
      <c r="BJ64" s="425">
        <v>0</v>
      </c>
      <c r="BK64" s="425">
        <v>0</v>
      </c>
      <c r="BL64" s="426">
        <v>0</v>
      </c>
      <c r="BM64" s="423">
        <v>0</v>
      </c>
      <c r="BN64" s="427">
        <v>0</v>
      </c>
      <c r="BO64" s="428">
        <v>0</v>
      </c>
      <c r="BP64" s="428">
        <v>0</v>
      </c>
      <c r="BQ64" s="429">
        <v>6912</v>
      </c>
      <c r="BR64" s="425">
        <v>1704</v>
      </c>
      <c r="BS64" s="425">
        <v>0</v>
      </c>
      <c r="BT64" s="430">
        <v>5946</v>
      </c>
      <c r="BU64" s="423">
        <v>14562</v>
      </c>
      <c r="BV64" s="424">
        <v>0</v>
      </c>
      <c r="BW64" s="425">
        <v>0</v>
      </c>
      <c r="BX64" s="425">
        <v>0</v>
      </c>
      <c r="BY64" s="426">
        <v>0</v>
      </c>
      <c r="BZ64" s="423">
        <v>0</v>
      </c>
      <c r="CA64" s="424">
        <v>2034</v>
      </c>
      <c r="CB64" s="425">
        <v>0</v>
      </c>
      <c r="CC64" s="425">
        <v>0</v>
      </c>
      <c r="CD64" s="425">
        <v>0</v>
      </c>
      <c r="CE64" s="423">
        <v>2034</v>
      </c>
      <c r="CF64" s="424">
        <v>4878</v>
      </c>
      <c r="CG64" s="425">
        <v>1704</v>
      </c>
      <c r="CH64" s="425">
        <v>0</v>
      </c>
      <c r="CI64" s="425">
        <v>5946</v>
      </c>
      <c r="CJ64" s="423">
        <v>12528</v>
      </c>
      <c r="CK64" s="424">
        <v>0</v>
      </c>
      <c r="CL64" s="425">
        <v>0</v>
      </c>
      <c r="CM64" s="425">
        <v>0</v>
      </c>
      <c r="CN64" s="425">
        <v>0</v>
      </c>
      <c r="CO64" s="423">
        <v>0</v>
      </c>
      <c r="CP64" s="424">
        <v>0</v>
      </c>
      <c r="CQ64" s="425">
        <v>0</v>
      </c>
      <c r="CR64" s="425">
        <v>0</v>
      </c>
      <c r="CS64" s="426">
        <v>0</v>
      </c>
      <c r="CT64" s="423">
        <v>0</v>
      </c>
      <c r="CU64" s="424">
        <v>0</v>
      </c>
      <c r="CV64" s="425">
        <v>0</v>
      </c>
      <c r="CW64" s="425">
        <v>0</v>
      </c>
      <c r="CX64" s="426">
        <v>0</v>
      </c>
      <c r="CY64" s="423">
        <v>0</v>
      </c>
      <c r="CZ64" s="427">
        <v>0</v>
      </c>
      <c r="DA64" s="431">
        <v>0</v>
      </c>
      <c r="DB64" s="428">
        <v>0</v>
      </c>
      <c r="DC64" s="429">
        <v>2436</v>
      </c>
      <c r="DD64" s="425">
        <v>30678</v>
      </c>
      <c r="DE64" s="425">
        <v>18120</v>
      </c>
      <c r="DF64" s="430">
        <v>6486</v>
      </c>
      <c r="DG64" s="423">
        <v>57720</v>
      </c>
      <c r="DH64" s="424">
        <v>0</v>
      </c>
      <c r="DI64" s="425">
        <v>0</v>
      </c>
      <c r="DJ64" s="425">
        <v>0</v>
      </c>
      <c r="DK64" s="426">
        <v>0</v>
      </c>
      <c r="DL64" s="423">
        <v>0</v>
      </c>
      <c r="DM64" s="424">
        <v>2418</v>
      </c>
      <c r="DN64" s="425">
        <v>14328</v>
      </c>
      <c r="DO64" s="425">
        <v>0</v>
      </c>
      <c r="DP64" s="425">
        <v>0</v>
      </c>
      <c r="DQ64" s="423">
        <v>16746</v>
      </c>
      <c r="DR64" s="424">
        <v>18</v>
      </c>
      <c r="DS64" s="425">
        <v>16350</v>
      </c>
      <c r="DT64" s="425">
        <v>18120</v>
      </c>
      <c r="DU64" s="425">
        <v>6486</v>
      </c>
      <c r="DV64" s="423">
        <v>40974</v>
      </c>
      <c r="DW64" s="424">
        <v>0</v>
      </c>
      <c r="DX64" s="425">
        <v>0</v>
      </c>
      <c r="DY64" s="425">
        <v>0</v>
      </c>
      <c r="DZ64" s="425">
        <v>0</v>
      </c>
      <c r="EA64" s="423">
        <v>0</v>
      </c>
      <c r="EB64" s="424">
        <v>0</v>
      </c>
      <c r="EC64" s="425">
        <v>0</v>
      </c>
      <c r="ED64" s="425">
        <v>0</v>
      </c>
      <c r="EE64" s="426">
        <v>0</v>
      </c>
      <c r="EF64" s="423">
        <v>0</v>
      </c>
      <c r="EG64" s="424">
        <v>0</v>
      </c>
      <c r="EH64" s="425">
        <v>0</v>
      </c>
      <c r="EI64" s="425">
        <v>0</v>
      </c>
      <c r="EJ64" s="426">
        <v>0</v>
      </c>
      <c r="EK64" s="423">
        <v>0</v>
      </c>
      <c r="EL64" s="431">
        <v>0</v>
      </c>
      <c r="EM64" s="423">
        <v>8022</v>
      </c>
      <c r="EN64" s="423">
        <v>0</v>
      </c>
      <c r="EO64" s="424">
        <v>24726</v>
      </c>
      <c r="EP64" s="425">
        <v>71220</v>
      </c>
      <c r="EQ64" s="425">
        <v>16206</v>
      </c>
      <c r="ER64" s="425">
        <v>0</v>
      </c>
      <c r="ES64" s="426">
        <v>2328</v>
      </c>
      <c r="ET64" s="423">
        <v>114480</v>
      </c>
      <c r="EU64" s="424">
        <v>0</v>
      </c>
      <c r="EV64" s="425">
        <v>0</v>
      </c>
      <c r="EW64" s="425">
        <v>0</v>
      </c>
      <c r="EX64" s="425">
        <v>0</v>
      </c>
      <c r="EY64" s="426">
        <v>0</v>
      </c>
      <c r="EZ64" s="423">
        <v>0</v>
      </c>
      <c r="FA64" s="424">
        <v>24726</v>
      </c>
      <c r="FB64" s="425">
        <v>71220</v>
      </c>
      <c r="FC64" s="425">
        <v>16206</v>
      </c>
      <c r="FD64" s="425">
        <v>0</v>
      </c>
      <c r="FE64" s="426">
        <v>2328</v>
      </c>
      <c r="FF64" s="423">
        <v>114480</v>
      </c>
      <c r="FG64" s="424">
        <v>18216</v>
      </c>
      <c r="FH64" s="425">
        <v>32077.166666666664</v>
      </c>
      <c r="FI64" s="425">
        <v>1302</v>
      </c>
      <c r="FJ64" s="425">
        <v>0</v>
      </c>
      <c r="FK64" s="426">
        <v>0</v>
      </c>
      <c r="FL64" s="423">
        <v>51595.166666666664</v>
      </c>
      <c r="FM64" s="424">
        <v>24726</v>
      </c>
      <c r="FN64" s="425">
        <v>31240</v>
      </c>
      <c r="FO64" s="425">
        <v>0</v>
      </c>
      <c r="FP64" s="425">
        <v>0</v>
      </c>
      <c r="FQ64" s="426">
        <v>0</v>
      </c>
      <c r="FR64" s="423">
        <v>55966</v>
      </c>
      <c r="FS64" s="424">
        <v>0</v>
      </c>
      <c r="FT64" s="425">
        <v>39980</v>
      </c>
      <c r="FU64" s="425">
        <v>16206</v>
      </c>
      <c r="FV64" s="425">
        <v>0</v>
      </c>
      <c r="FW64" s="426">
        <v>2328</v>
      </c>
      <c r="FX64" s="423">
        <v>58514</v>
      </c>
      <c r="FY64" s="424">
        <v>0</v>
      </c>
      <c r="FZ64" s="425">
        <v>0</v>
      </c>
      <c r="GA64" s="425">
        <v>0</v>
      </c>
      <c r="GB64" s="425">
        <v>0</v>
      </c>
      <c r="GC64" s="426">
        <v>0</v>
      </c>
      <c r="GD64" s="423">
        <v>0</v>
      </c>
      <c r="GE64" s="424">
        <v>0</v>
      </c>
      <c r="GF64" s="425">
        <v>0</v>
      </c>
      <c r="GG64" s="425">
        <v>0</v>
      </c>
      <c r="GH64" s="425">
        <v>0</v>
      </c>
      <c r="GI64" s="426">
        <v>0</v>
      </c>
      <c r="GJ64" s="423">
        <v>0</v>
      </c>
      <c r="GK64" s="424">
        <v>0</v>
      </c>
      <c r="GL64" s="425">
        <v>0</v>
      </c>
      <c r="GM64" s="425">
        <v>0</v>
      </c>
      <c r="GN64" s="425">
        <v>0</v>
      </c>
      <c r="GO64" s="426">
        <v>0</v>
      </c>
      <c r="GP64" s="423">
        <v>0</v>
      </c>
      <c r="GQ64" s="423">
        <v>8022</v>
      </c>
      <c r="GR64" s="431">
        <v>5892</v>
      </c>
      <c r="GS64" s="428">
        <v>2808</v>
      </c>
      <c r="GT64" s="429">
        <v>14886</v>
      </c>
      <c r="GU64" s="425">
        <v>16056</v>
      </c>
      <c r="GV64" s="425">
        <v>3162</v>
      </c>
      <c r="GW64" s="426">
        <v>13764</v>
      </c>
      <c r="GX64" s="423">
        <v>47868</v>
      </c>
      <c r="GY64" s="424">
        <v>0</v>
      </c>
      <c r="GZ64" s="425">
        <v>0</v>
      </c>
      <c r="HA64" s="425">
        <v>0</v>
      </c>
      <c r="HB64" s="426">
        <v>0</v>
      </c>
      <c r="HC64" s="423">
        <v>0</v>
      </c>
      <c r="HD64" s="424">
        <v>13944</v>
      </c>
      <c r="HE64" s="425">
        <v>10897</v>
      </c>
      <c r="HF64" s="425">
        <v>0</v>
      </c>
      <c r="HG64" s="425">
        <v>0</v>
      </c>
      <c r="HH64" s="423">
        <v>24841</v>
      </c>
      <c r="HI64" s="424">
        <v>0</v>
      </c>
      <c r="HJ64" s="425">
        <v>5159</v>
      </c>
      <c r="HK64" s="425">
        <v>0</v>
      </c>
      <c r="HL64" s="425">
        <v>0</v>
      </c>
      <c r="HM64" s="423">
        <v>5159</v>
      </c>
      <c r="HN64" s="424">
        <v>0</v>
      </c>
      <c r="HO64" s="425">
        <v>0</v>
      </c>
      <c r="HP64" s="425">
        <v>0</v>
      </c>
      <c r="HQ64" s="425">
        <v>0</v>
      </c>
      <c r="HR64" s="423">
        <v>0</v>
      </c>
      <c r="HS64" s="424">
        <v>0</v>
      </c>
      <c r="HT64" s="425">
        <v>0</v>
      </c>
      <c r="HU64" s="425">
        <v>0</v>
      </c>
      <c r="HV64" s="426">
        <v>0</v>
      </c>
      <c r="HW64" s="423">
        <v>0</v>
      </c>
      <c r="HX64" s="424">
        <v>942</v>
      </c>
      <c r="HY64" s="425">
        <v>0</v>
      </c>
      <c r="HZ64" s="425">
        <v>3162</v>
      </c>
      <c r="IA64" s="426">
        <v>13764</v>
      </c>
      <c r="IB64" s="423">
        <v>17868</v>
      </c>
      <c r="IC64" s="423">
        <v>3672</v>
      </c>
      <c r="ID64" s="1469">
        <f t="shared" si="0"/>
        <v>51540</v>
      </c>
      <c r="IE64" s="431">
        <v>150</v>
      </c>
      <c r="IF64" s="428">
        <v>0</v>
      </c>
      <c r="IG64" s="429">
        <v>768</v>
      </c>
      <c r="IH64" s="425">
        <v>7788</v>
      </c>
      <c r="II64" s="425">
        <v>0</v>
      </c>
      <c r="IJ64" s="426">
        <v>11988</v>
      </c>
      <c r="IK64" s="423">
        <v>20544</v>
      </c>
      <c r="IL64" s="423">
        <v>150</v>
      </c>
      <c r="IM64" s="1469">
        <f t="shared" si="1"/>
        <v>20694</v>
      </c>
      <c r="IN64" s="431">
        <v>57882</v>
      </c>
      <c r="IO64" s="428">
        <v>0</v>
      </c>
      <c r="IP64" s="429">
        <v>64320</v>
      </c>
      <c r="IQ64" s="425">
        <v>510</v>
      </c>
      <c r="IR64" s="425">
        <v>0</v>
      </c>
      <c r="IS64" s="426">
        <v>0</v>
      </c>
      <c r="IT64" s="426">
        <v>0</v>
      </c>
      <c r="IU64" s="423">
        <v>64830</v>
      </c>
      <c r="IV64" s="423">
        <v>57882</v>
      </c>
      <c r="IW64" s="1469">
        <f t="shared" si="2"/>
        <v>122712</v>
      </c>
      <c r="IX64" s="431">
        <v>40608</v>
      </c>
      <c r="IY64" s="428">
        <v>0</v>
      </c>
      <c r="IZ64" s="429">
        <v>2568</v>
      </c>
      <c r="JA64" s="425">
        <v>0</v>
      </c>
      <c r="JB64" s="425">
        <v>0</v>
      </c>
      <c r="JC64" s="426">
        <v>0</v>
      </c>
      <c r="JD64" s="423">
        <v>2568</v>
      </c>
      <c r="JE64" s="423">
        <v>40608</v>
      </c>
      <c r="JF64" s="428">
        <f t="shared" si="3"/>
        <v>43176</v>
      </c>
      <c r="JG64" s="428">
        <v>60612</v>
      </c>
      <c r="JH64" s="428">
        <v>0</v>
      </c>
      <c r="JI64" s="429">
        <v>0</v>
      </c>
      <c r="JJ64" s="425">
        <v>0</v>
      </c>
      <c r="JK64" s="425">
        <v>0</v>
      </c>
      <c r="JL64" s="426">
        <v>0</v>
      </c>
      <c r="JM64" s="423">
        <v>0</v>
      </c>
      <c r="JN64" s="423">
        <v>60612</v>
      </c>
      <c r="JO64" s="423">
        <v>173166</v>
      </c>
      <c r="JP64" s="423">
        <v>2808</v>
      </c>
      <c r="JQ64" s="423">
        <v>361518</v>
      </c>
      <c r="JR64" s="423">
        <v>170946</v>
      </c>
      <c r="JS64" s="400">
        <v>1</v>
      </c>
    </row>
    <row r="65" spans="1:279" hidden="1" x14ac:dyDescent="0.35">
      <c r="A65" s="386">
        <v>515</v>
      </c>
      <c r="B65" s="386">
        <v>1</v>
      </c>
      <c r="C65" s="387" t="s">
        <v>32</v>
      </c>
      <c r="D65" s="388">
        <v>0</v>
      </c>
      <c r="E65" s="388">
        <v>0</v>
      </c>
      <c r="F65" s="389">
        <v>0</v>
      </c>
      <c r="G65" s="390">
        <v>0</v>
      </c>
      <c r="H65" s="390">
        <v>0</v>
      </c>
      <c r="I65" s="390">
        <v>0</v>
      </c>
      <c r="J65" s="391">
        <v>0</v>
      </c>
      <c r="K65" s="388">
        <v>0</v>
      </c>
      <c r="L65" s="389">
        <v>0</v>
      </c>
      <c r="M65" s="390">
        <v>0</v>
      </c>
      <c r="N65" s="390">
        <v>0</v>
      </c>
      <c r="O65" s="390">
        <v>0</v>
      </c>
      <c r="P65" s="391">
        <v>0</v>
      </c>
      <c r="Q65" s="388">
        <v>0</v>
      </c>
      <c r="R65" s="389">
        <v>0</v>
      </c>
      <c r="S65" s="390">
        <v>0</v>
      </c>
      <c r="T65" s="390">
        <v>0</v>
      </c>
      <c r="U65" s="390">
        <v>0</v>
      </c>
      <c r="V65" s="391">
        <v>0</v>
      </c>
      <c r="W65" s="388">
        <v>0</v>
      </c>
      <c r="X65" s="389">
        <v>0</v>
      </c>
      <c r="Y65" s="389">
        <v>0</v>
      </c>
      <c r="Z65" s="389">
        <v>0</v>
      </c>
      <c r="AA65" s="389">
        <v>0</v>
      </c>
      <c r="AB65" s="389">
        <v>0</v>
      </c>
      <c r="AC65" s="392">
        <v>0</v>
      </c>
      <c r="AD65" s="389">
        <v>0</v>
      </c>
      <c r="AE65" s="389">
        <v>0</v>
      </c>
      <c r="AF65" s="389">
        <v>0</v>
      </c>
      <c r="AG65" s="389">
        <v>0</v>
      </c>
      <c r="AH65" s="389">
        <v>0</v>
      </c>
      <c r="AI65" s="392">
        <v>0</v>
      </c>
      <c r="AJ65" s="389">
        <v>0</v>
      </c>
      <c r="AK65" s="389">
        <v>0</v>
      </c>
      <c r="AL65" s="389">
        <v>0</v>
      </c>
      <c r="AM65" s="389">
        <v>0</v>
      </c>
      <c r="AN65" s="389">
        <v>0</v>
      </c>
      <c r="AO65" s="392">
        <v>0</v>
      </c>
      <c r="AP65" s="393">
        <v>0</v>
      </c>
      <c r="AQ65" s="393">
        <v>0</v>
      </c>
      <c r="AR65" s="393">
        <v>0</v>
      </c>
      <c r="AS65" s="393">
        <v>0</v>
      </c>
      <c r="AT65" s="393">
        <v>0</v>
      </c>
      <c r="AU65" s="392">
        <v>0</v>
      </c>
      <c r="AV65" s="393">
        <v>0</v>
      </c>
      <c r="AW65" s="393">
        <v>0</v>
      </c>
      <c r="AX65" s="393">
        <v>0</v>
      </c>
      <c r="AY65" s="393">
        <v>0</v>
      </c>
      <c r="AZ65" s="393">
        <v>0</v>
      </c>
      <c r="BA65" s="392">
        <v>0</v>
      </c>
      <c r="BB65" s="393">
        <v>0</v>
      </c>
      <c r="BC65" s="393">
        <v>0</v>
      </c>
      <c r="BD65" s="393">
        <v>0</v>
      </c>
      <c r="BE65" s="393">
        <v>0</v>
      </c>
      <c r="BF65" s="393">
        <v>0</v>
      </c>
      <c r="BG65" s="392">
        <v>0</v>
      </c>
      <c r="BH65" s="389">
        <v>0</v>
      </c>
      <c r="BI65" s="389">
        <v>0</v>
      </c>
      <c r="BJ65" s="389">
        <v>0</v>
      </c>
      <c r="BK65" s="389">
        <v>0</v>
      </c>
      <c r="BL65" s="389">
        <v>0</v>
      </c>
      <c r="BM65" s="394">
        <v>0</v>
      </c>
      <c r="BN65" s="395">
        <v>0</v>
      </c>
      <c r="BO65" s="396">
        <v>0</v>
      </c>
      <c r="BP65" s="396">
        <v>0</v>
      </c>
      <c r="BQ65" s="397">
        <v>0</v>
      </c>
      <c r="BR65" s="390">
        <v>0</v>
      </c>
      <c r="BS65" s="390">
        <v>0</v>
      </c>
      <c r="BT65" s="398">
        <v>0</v>
      </c>
      <c r="BU65" s="388">
        <v>0</v>
      </c>
      <c r="BV65" s="389">
        <v>0</v>
      </c>
      <c r="BW65" s="389">
        <v>0</v>
      </c>
      <c r="BX65" s="389">
        <v>0</v>
      </c>
      <c r="BY65" s="389">
        <v>0</v>
      </c>
      <c r="BZ65" s="392">
        <v>0</v>
      </c>
      <c r="CA65" s="389">
        <v>0</v>
      </c>
      <c r="CB65" s="389">
        <v>0</v>
      </c>
      <c r="CC65" s="389">
        <v>0</v>
      </c>
      <c r="CD65" s="389">
        <v>0</v>
      </c>
      <c r="CE65" s="392">
        <v>0</v>
      </c>
      <c r="CF65" s="389">
        <v>0</v>
      </c>
      <c r="CG65" s="389">
        <v>0</v>
      </c>
      <c r="CH65" s="389">
        <v>0</v>
      </c>
      <c r="CI65" s="389">
        <v>0</v>
      </c>
      <c r="CJ65" s="392">
        <v>0</v>
      </c>
      <c r="CK65" s="393">
        <v>0</v>
      </c>
      <c r="CL65" s="393">
        <v>0</v>
      </c>
      <c r="CM65" s="393">
        <v>0</v>
      </c>
      <c r="CN65" s="393">
        <v>0</v>
      </c>
      <c r="CO65" s="392">
        <v>0</v>
      </c>
      <c r="CP65" s="393">
        <v>0</v>
      </c>
      <c r="CQ65" s="393">
        <v>0</v>
      </c>
      <c r="CR65" s="393">
        <v>0</v>
      </c>
      <c r="CS65" s="393">
        <v>0</v>
      </c>
      <c r="CT65" s="392">
        <v>0</v>
      </c>
      <c r="CU65" s="389">
        <v>0</v>
      </c>
      <c r="CV65" s="390">
        <v>0</v>
      </c>
      <c r="CW65" s="390">
        <v>0</v>
      </c>
      <c r="CX65" s="391">
        <v>0</v>
      </c>
      <c r="CY65" s="394">
        <v>0</v>
      </c>
      <c r="CZ65" s="395">
        <v>0</v>
      </c>
      <c r="DA65" s="399">
        <v>0</v>
      </c>
      <c r="DB65" s="396">
        <v>0</v>
      </c>
      <c r="DC65" s="397">
        <v>0</v>
      </c>
      <c r="DD65" s="390">
        <v>0</v>
      </c>
      <c r="DE65" s="390">
        <v>0</v>
      </c>
      <c r="DF65" s="398">
        <v>0</v>
      </c>
      <c r="DG65" s="388">
        <v>0</v>
      </c>
      <c r="DH65" s="389">
        <v>0</v>
      </c>
      <c r="DI65" s="389">
        <v>0</v>
      </c>
      <c r="DJ65" s="389">
        <v>0</v>
      </c>
      <c r="DK65" s="389">
        <v>0</v>
      </c>
      <c r="DL65" s="392">
        <v>0</v>
      </c>
      <c r="DM65" s="389">
        <v>0</v>
      </c>
      <c r="DN65" s="389">
        <v>0</v>
      </c>
      <c r="DO65" s="389">
        <v>0</v>
      </c>
      <c r="DP65" s="389">
        <v>0</v>
      </c>
      <c r="DQ65" s="392">
        <v>0</v>
      </c>
      <c r="DR65" s="389">
        <v>0</v>
      </c>
      <c r="DS65" s="389">
        <v>0</v>
      </c>
      <c r="DT65" s="389">
        <v>0</v>
      </c>
      <c r="DU65" s="389">
        <v>0</v>
      </c>
      <c r="DV65" s="392">
        <v>0</v>
      </c>
      <c r="DW65" s="389">
        <v>0</v>
      </c>
      <c r="DX65" s="389">
        <v>0</v>
      </c>
      <c r="DY65" s="389">
        <v>0</v>
      </c>
      <c r="DZ65" s="389">
        <v>0</v>
      </c>
      <c r="EA65" s="392">
        <v>0</v>
      </c>
      <c r="EB65" s="393">
        <v>0</v>
      </c>
      <c r="EC65" s="393">
        <v>0</v>
      </c>
      <c r="ED65" s="393">
        <v>0</v>
      </c>
      <c r="EE65" s="393">
        <v>0</v>
      </c>
      <c r="EF65" s="392">
        <v>0</v>
      </c>
      <c r="EG65" s="389">
        <v>0</v>
      </c>
      <c r="EH65" s="390">
        <v>0</v>
      </c>
      <c r="EI65" s="390">
        <v>0</v>
      </c>
      <c r="EJ65" s="391">
        <v>0</v>
      </c>
      <c r="EK65" s="394">
        <v>0</v>
      </c>
      <c r="EL65" s="395">
        <v>0</v>
      </c>
      <c r="EM65" s="388">
        <v>0</v>
      </c>
      <c r="EN65" s="388">
        <v>0</v>
      </c>
      <c r="EO65" s="389">
        <v>0</v>
      </c>
      <c r="EP65" s="390">
        <v>0</v>
      </c>
      <c r="EQ65" s="390">
        <v>0</v>
      </c>
      <c r="ER65" s="390">
        <v>0</v>
      </c>
      <c r="ES65" s="391">
        <v>0</v>
      </c>
      <c r="ET65" s="388">
        <v>0</v>
      </c>
      <c r="EU65" s="389">
        <v>0</v>
      </c>
      <c r="EV65" s="390">
        <v>0</v>
      </c>
      <c r="EW65" s="390">
        <v>0</v>
      </c>
      <c r="EX65" s="390">
        <v>0</v>
      </c>
      <c r="EY65" s="391">
        <v>0</v>
      </c>
      <c r="EZ65" s="388">
        <v>0</v>
      </c>
      <c r="FA65" s="389">
        <v>0</v>
      </c>
      <c r="FB65" s="390">
        <v>0</v>
      </c>
      <c r="FC65" s="390">
        <v>0</v>
      </c>
      <c r="FD65" s="390">
        <v>0</v>
      </c>
      <c r="FE65" s="391">
        <v>0</v>
      </c>
      <c r="FF65" s="388">
        <v>0</v>
      </c>
      <c r="FG65" s="389">
        <v>0</v>
      </c>
      <c r="FH65" s="389">
        <v>0</v>
      </c>
      <c r="FI65" s="389">
        <v>0</v>
      </c>
      <c r="FJ65" s="389">
        <v>0</v>
      </c>
      <c r="FK65" s="389">
        <v>0</v>
      </c>
      <c r="FL65" s="392">
        <v>0</v>
      </c>
      <c r="FM65" s="389">
        <v>0</v>
      </c>
      <c r="FN65" s="389">
        <v>0</v>
      </c>
      <c r="FO65" s="389">
        <v>0</v>
      </c>
      <c r="FP65" s="389">
        <v>0</v>
      </c>
      <c r="FQ65" s="389">
        <v>0</v>
      </c>
      <c r="FR65" s="392">
        <v>0</v>
      </c>
      <c r="FS65" s="389">
        <v>0</v>
      </c>
      <c r="FT65" s="389">
        <v>0</v>
      </c>
      <c r="FU65" s="389">
        <v>0</v>
      </c>
      <c r="FV65" s="389">
        <v>0</v>
      </c>
      <c r="FW65" s="389">
        <v>0</v>
      </c>
      <c r="FX65" s="392">
        <v>0</v>
      </c>
      <c r="FY65" s="393">
        <v>0</v>
      </c>
      <c r="FZ65" s="393">
        <v>0</v>
      </c>
      <c r="GA65" s="393">
        <v>0</v>
      </c>
      <c r="GB65" s="393">
        <v>0</v>
      </c>
      <c r="GC65" s="393">
        <v>0</v>
      </c>
      <c r="GD65" s="392">
        <v>0</v>
      </c>
      <c r="GE65" s="393">
        <v>0</v>
      </c>
      <c r="GF65" s="393">
        <v>0</v>
      </c>
      <c r="GG65" s="393">
        <v>0</v>
      </c>
      <c r="GH65" s="393">
        <v>0</v>
      </c>
      <c r="GI65" s="393">
        <v>0</v>
      </c>
      <c r="GJ65" s="392">
        <v>0</v>
      </c>
      <c r="GK65" s="389">
        <v>0</v>
      </c>
      <c r="GL65" s="389">
        <v>0</v>
      </c>
      <c r="GM65" s="389">
        <v>0</v>
      </c>
      <c r="GN65" s="389">
        <v>0</v>
      </c>
      <c r="GO65" s="389">
        <v>0</v>
      </c>
      <c r="GP65" s="394">
        <v>0</v>
      </c>
      <c r="GQ65" s="388">
        <v>0</v>
      </c>
      <c r="GR65" s="399">
        <v>0</v>
      </c>
      <c r="GS65" s="396">
        <v>0</v>
      </c>
      <c r="GT65" s="397">
        <v>0</v>
      </c>
      <c r="GU65" s="390">
        <v>0</v>
      </c>
      <c r="GV65" s="390">
        <v>0</v>
      </c>
      <c r="GW65" s="391">
        <v>0</v>
      </c>
      <c r="GX65" s="388">
        <v>0</v>
      </c>
      <c r="GY65" s="389">
        <v>0</v>
      </c>
      <c r="GZ65" s="389">
        <v>0</v>
      </c>
      <c r="HA65" s="389">
        <v>0</v>
      </c>
      <c r="HB65" s="389">
        <v>0</v>
      </c>
      <c r="HC65" s="392">
        <v>0</v>
      </c>
      <c r="HD65" s="389">
        <v>0</v>
      </c>
      <c r="HE65" s="389">
        <v>0</v>
      </c>
      <c r="HF65" s="389">
        <v>0</v>
      </c>
      <c r="HG65" s="389">
        <v>0</v>
      </c>
      <c r="HH65" s="392">
        <v>0</v>
      </c>
      <c r="HI65" s="389">
        <v>0</v>
      </c>
      <c r="HJ65" s="389">
        <v>0</v>
      </c>
      <c r="HK65" s="389">
        <v>0</v>
      </c>
      <c r="HL65" s="389">
        <v>0</v>
      </c>
      <c r="HM65" s="392">
        <v>0</v>
      </c>
      <c r="HN65" s="389">
        <v>0</v>
      </c>
      <c r="HO65" s="389">
        <v>0</v>
      </c>
      <c r="HP65" s="389">
        <v>0</v>
      </c>
      <c r="HQ65" s="389">
        <v>0</v>
      </c>
      <c r="HR65" s="392">
        <v>0</v>
      </c>
      <c r="HS65" s="393">
        <v>0</v>
      </c>
      <c r="HT65" s="393">
        <v>0</v>
      </c>
      <c r="HU65" s="393">
        <v>0</v>
      </c>
      <c r="HV65" s="393">
        <v>0</v>
      </c>
      <c r="HW65" s="392">
        <v>0</v>
      </c>
      <c r="HX65" s="389">
        <v>0</v>
      </c>
      <c r="HY65" s="390">
        <v>0</v>
      </c>
      <c r="HZ65" s="390">
        <v>0</v>
      </c>
      <c r="IA65" s="391">
        <v>0</v>
      </c>
      <c r="IB65" s="394">
        <v>0</v>
      </c>
      <c r="IC65" s="388">
        <v>0</v>
      </c>
      <c r="ID65" s="396">
        <f t="shared" si="0"/>
        <v>0</v>
      </c>
      <c r="IE65" s="396">
        <v>0</v>
      </c>
      <c r="IF65" s="396">
        <v>0</v>
      </c>
      <c r="IG65" s="397">
        <v>0</v>
      </c>
      <c r="IH65" s="390">
        <v>0</v>
      </c>
      <c r="II65" s="390">
        <v>0</v>
      </c>
      <c r="IJ65" s="391">
        <v>0</v>
      </c>
      <c r="IK65" s="388">
        <v>0</v>
      </c>
      <c r="IL65" s="395">
        <v>0</v>
      </c>
      <c r="IM65" s="399">
        <f t="shared" si="1"/>
        <v>0</v>
      </c>
      <c r="IN65" s="396">
        <v>0</v>
      </c>
      <c r="IO65" s="396">
        <v>0</v>
      </c>
      <c r="IP65" s="397">
        <v>0</v>
      </c>
      <c r="IQ65" s="390">
        <v>0</v>
      </c>
      <c r="IR65" s="390">
        <v>0</v>
      </c>
      <c r="IS65" s="391">
        <v>0</v>
      </c>
      <c r="IT65" s="391">
        <v>0</v>
      </c>
      <c r="IU65" s="388">
        <v>0</v>
      </c>
      <c r="IV65" s="395">
        <v>0</v>
      </c>
      <c r="IW65" s="399">
        <f t="shared" si="2"/>
        <v>0</v>
      </c>
      <c r="IX65" s="396">
        <v>0</v>
      </c>
      <c r="IY65" s="396">
        <v>0</v>
      </c>
      <c r="IZ65" s="397">
        <v>0</v>
      </c>
      <c r="JA65" s="390">
        <v>0</v>
      </c>
      <c r="JB65" s="390">
        <v>0</v>
      </c>
      <c r="JC65" s="391">
        <v>0</v>
      </c>
      <c r="JD65" s="388">
        <v>0</v>
      </c>
      <c r="JE65" s="395">
        <v>0</v>
      </c>
      <c r="JF65" s="399">
        <f t="shared" si="3"/>
        <v>0</v>
      </c>
      <c r="JG65" s="396">
        <v>0</v>
      </c>
      <c r="JH65" s="396">
        <v>0</v>
      </c>
      <c r="JI65" s="397">
        <v>0</v>
      </c>
      <c r="JJ65" s="390">
        <v>0</v>
      </c>
      <c r="JK65" s="390">
        <v>0</v>
      </c>
      <c r="JL65" s="391">
        <v>0</v>
      </c>
      <c r="JM65" s="388">
        <v>0</v>
      </c>
      <c r="JN65" s="395">
        <v>0</v>
      </c>
      <c r="JO65" s="388">
        <v>0</v>
      </c>
      <c r="JP65" s="388">
        <v>0</v>
      </c>
      <c r="JQ65" s="388">
        <v>0</v>
      </c>
      <c r="JR65" s="388">
        <v>0</v>
      </c>
      <c r="JS65" s="400">
        <v>0</v>
      </c>
    </row>
    <row r="66" spans="1:279" hidden="1" x14ac:dyDescent="0.35">
      <c r="A66" s="401">
        <v>515</v>
      </c>
      <c r="B66" s="386">
        <v>1</v>
      </c>
      <c r="C66" s="402" t="s">
        <v>157</v>
      </c>
      <c r="D66" s="403">
        <v>0</v>
      </c>
      <c r="E66" s="388">
        <v>0</v>
      </c>
      <c r="F66" s="404">
        <v>0</v>
      </c>
      <c r="G66" s="405">
        <v>0</v>
      </c>
      <c r="H66" s="405">
        <v>0</v>
      </c>
      <c r="I66" s="405">
        <v>0</v>
      </c>
      <c r="J66" s="393">
        <v>0</v>
      </c>
      <c r="K66" s="403">
        <v>0</v>
      </c>
      <c r="L66" s="404">
        <v>0</v>
      </c>
      <c r="M66" s="405">
        <v>0</v>
      </c>
      <c r="N66" s="405">
        <v>0</v>
      </c>
      <c r="O66" s="405">
        <v>0</v>
      </c>
      <c r="P66" s="393">
        <v>0</v>
      </c>
      <c r="Q66" s="403">
        <v>0</v>
      </c>
      <c r="R66" s="404">
        <v>0</v>
      </c>
      <c r="S66" s="405">
        <v>0</v>
      </c>
      <c r="T66" s="405">
        <v>0</v>
      </c>
      <c r="U66" s="405">
        <v>0</v>
      </c>
      <c r="V66" s="393">
        <v>0</v>
      </c>
      <c r="W66" s="403">
        <v>0</v>
      </c>
      <c r="X66" s="389">
        <v>0</v>
      </c>
      <c r="Y66" s="389">
        <v>0</v>
      </c>
      <c r="Z66" s="389">
        <v>0</v>
      </c>
      <c r="AA66" s="389">
        <v>0</v>
      </c>
      <c r="AB66" s="389">
        <v>0</v>
      </c>
      <c r="AC66" s="406">
        <v>0</v>
      </c>
      <c r="AD66" s="389">
        <v>0</v>
      </c>
      <c r="AE66" s="389">
        <v>0</v>
      </c>
      <c r="AF66" s="389">
        <v>0</v>
      </c>
      <c r="AG66" s="389">
        <v>0</v>
      </c>
      <c r="AH66" s="389">
        <v>0</v>
      </c>
      <c r="AI66" s="406">
        <v>0</v>
      </c>
      <c r="AJ66" s="389">
        <v>0</v>
      </c>
      <c r="AK66" s="389">
        <v>0</v>
      </c>
      <c r="AL66" s="389">
        <v>0</v>
      </c>
      <c r="AM66" s="389">
        <v>0</v>
      </c>
      <c r="AN66" s="389">
        <v>0</v>
      </c>
      <c r="AO66" s="406">
        <v>0</v>
      </c>
      <c r="AP66" s="393">
        <v>0</v>
      </c>
      <c r="AQ66" s="393">
        <v>0</v>
      </c>
      <c r="AR66" s="393">
        <v>0</v>
      </c>
      <c r="AS66" s="393">
        <v>0</v>
      </c>
      <c r="AT66" s="393">
        <v>0</v>
      </c>
      <c r="AU66" s="406">
        <v>0</v>
      </c>
      <c r="AV66" s="393">
        <v>0</v>
      </c>
      <c r="AW66" s="393">
        <v>0</v>
      </c>
      <c r="AX66" s="393">
        <v>0</v>
      </c>
      <c r="AY66" s="393">
        <v>0</v>
      </c>
      <c r="AZ66" s="393">
        <v>0</v>
      </c>
      <c r="BA66" s="392">
        <v>0</v>
      </c>
      <c r="BB66" s="393">
        <v>0</v>
      </c>
      <c r="BC66" s="393">
        <v>0</v>
      </c>
      <c r="BD66" s="393">
        <v>0</v>
      </c>
      <c r="BE66" s="393">
        <v>0</v>
      </c>
      <c r="BF66" s="393">
        <v>0</v>
      </c>
      <c r="BG66" s="392">
        <v>0</v>
      </c>
      <c r="BH66" s="389">
        <v>0</v>
      </c>
      <c r="BI66" s="389">
        <v>0</v>
      </c>
      <c r="BJ66" s="389">
        <v>0</v>
      </c>
      <c r="BK66" s="389">
        <v>0</v>
      </c>
      <c r="BL66" s="389">
        <v>0</v>
      </c>
      <c r="BM66" s="407">
        <v>0</v>
      </c>
      <c r="BN66" s="395">
        <v>0</v>
      </c>
      <c r="BO66" s="408">
        <v>0</v>
      </c>
      <c r="BP66" s="396">
        <v>0</v>
      </c>
      <c r="BQ66" s="397">
        <v>0</v>
      </c>
      <c r="BR66" s="390">
        <v>0</v>
      </c>
      <c r="BS66" s="390">
        <v>0</v>
      </c>
      <c r="BT66" s="398">
        <v>0</v>
      </c>
      <c r="BU66" s="403">
        <v>0</v>
      </c>
      <c r="BV66" s="389">
        <v>0</v>
      </c>
      <c r="BW66" s="389">
        <v>0</v>
      </c>
      <c r="BX66" s="389">
        <v>0</v>
      </c>
      <c r="BY66" s="389">
        <v>0</v>
      </c>
      <c r="BZ66" s="406">
        <v>0</v>
      </c>
      <c r="CA66" s="389">
        <v>0</v>
      </c>
      <c r="CB66" s="389">
        <v>0</v>
      </c>
      <c r="CC66" s="389">
        <v>0</v>
      </c>
      <c r="CD66" s="389">
        <v>0</v>
      </c>
      <c r="CE66" s="406">
        <v>0</v>
      </c>
      <c r="CF66" s="389">
        <v>0</v>
      </c>
      <c r="CG66" s="389">
        <v>0</v>
      </c>
      <c r="CH66" s="389">
        <v>0</v>
      </c>
      <c r="CI66" s="389">
        <v>0</v>
      </c>
      <c r="CJ66" s="406">
        <v>0</v>
      </c>
      <c r="CK66" s="393">
        <v>0</v>
      </c>
      <c r="CL66" s="393">
        <v>0</v>
      </c>
      <c r="CM66" s="393">
        <v>0</v>
      </c>
      <c r="CN66" s="393">
        <v>0</v>
      </c>
      <c r="CO66" s="392">
        <v>0</v>
      </c>
      <c r="CP66" s="393">
        <v>0</v>
      </c>
      <c r="CQ66" s="393">
        <v>0</v>
      </c>
      <c r="CR66" s="393">
        <v>0</v>
      </c>
      <c r="CS66" s="393">
        <v>0</v>
      </c>
      <c r="CT66" s="392">
        <v>0</v>
      </c>
      <c r="CU66" s="404">
        <v>0</v>
      </c>
      <c r="CV66" s="405">
        <v>0</v>
      </c>
      <c r="CW66" s="405">
        <v>0</v>
      </c>
      <c r="CX66" s="393">
        <v>0</v>
      </c>
      <c r="CY66" s="407">
        <v>0</v>
      </c>
      <c r="CZ66" s="395">
        <v>0</v>
      </c>
      <c r="DA66" s="409">
        <v>0</v>
      </c>
      <c r="DB66" s="396">
        <v>0</v>
      </c>
      <c r="DC66" s="397">
        <v>0</v>
      </c>
      <c r="DD66" s="390">
        <v>0</v>
      </c>
      <c r="DE66" s="390">
        <v>0</v>
      </c>
      <c r="DF66" s="398">
        <v>0</v>
      </c>
      <c r="DG66" s="403">
        <v>0</v>
      </c>
      <c r="DH66" s="389">
        <v>0</v>
      </c>
      <c r="DI66" s="389">
        <v>0</v>
      </c>
      <c r="DJ66" s="389">
        <v>0</v>
      </c>
      <c r="DK66" s="389">
        <v>0</v>
      </c>
      <c r="DL66" s="406">
        <v>0</v>
      </c>
      <c r="DM66" s="389">
        <v>0</v>
      </c>
      <c r="DN66" s="389">
        <v>0</v>
      </c>
      <c r="DO66" s="389">
        <v>0</v>
      </c>
      <c r="DP66" s="389">
        <v>0</v>
      </c>
      <c r="DQ66" s="406">
        <v>0</v>
      </c>
      <c r="DR66" s="389">
        <v>0</v>
      </c>
      <c r="DS66" s="389">
        <v>0</v>
      </c>
      <c r="DT66" s="389">
        <v>0</v>
      </c>
      <c r="DU66" s="389">
        <v>0</v>
      </c>
      <c r="DV66" s="406">
        <v>0</v>
      </c>
      <c r="DW66" s="389">
        <v>0</v>
      </c>
      <c r="DX66" s="389">
        <v>0</v>
      </c>
      <c r="DY66" s="389">
        <v>0</v>
      </c>
      <c r="DZ66" s="389">
        <v>0</v>
      </c>
      <c r="EA66" s="392">
        <v>0</v>
      </c>
      <c r="EB66" s="393">
        <v>0</v>
      </c>
      <c r="EC66" s="393">
        <v>0</v>
      </c>
      <c r="ED66" s="393">
        <v>0</v>
      </c>
      <c r="EE66" s="393">
        <v>0</v>
      </c>
      <c r="EF66" s="406">
        <v>0</v>
      </c>
      <c r="EG66" s="404">
        <v>0</v>
      </c>
      <c r="EH66" s="405">
        <v>0</v>
      </c>
      <c r="EI66" s="405">
        <v>0</v>
      </c>
      <c r="EJ66" s="393">
        <v>0</v>
      </c>
      <c r="EK66" s="407">
        <v>0</v>
      </c>
      <c r="EL66" s="395">
        <v>0</v>
      </c>
      <c r="EM66" s="403">
        <v>0</v>
      </c>
      <c r="EN66" s="388">
        <v>0</v>
      </c>
      <c r="EO66" s="404">
        <v>0</v>
      </c>
      <c r="EP66" s="405">
        <v>0</v>
      </c>
      <c r="EQ66" s="405">
        <v>0</v>
      </c>
      <c r="ER66" s="405">
        <v>0</v>
      </c>
      <c r="ES66" s="393">
        <v>0</v>
      </c>
      <c r="ET66" s="403">
        <v>0</v>
      </c>
      <c r="EU66" s="404">
        <v>0</v>
      </c>
      <c r="EV66" s="405">
        <v>0</v>
      </c>
      <c r="EW66" s="405">
        <v>0</v>
      </c>
      <c r="EX66" s="405">
        <v>0</v>
      </c>
      <c r="EY66" s="393">
        <v>0</v>
      </c>
      <c r="EZ66" s="403">
        <v>0</v>
      </c>
      <c r="FA66" s="404">
        <v>0</v>
      </c>
      <c r="FB66" s="405">
        <v>0</v>
      </c>
      <c r="FC66" s="405">
        <v>0</v>
      </c>
      <c r="FD66" s="405">
        <v>0</v>
      </c>
      <c r="FE66" s="393">
        <v>0</v>
      </c>
      <c r="FF66" s="403">
        <v>0</v>
      </c>
      <c r="FG66" s="389">
        <v>0</v>
      </c>
      <c r="FH66" s="389">
        <v>0</v>
      </c>
      <c r="FI66" s="389">
        <v>0</v>
      </c>
      <c r="FJ66" s="389">
        <v>0</v>
      </c>
      <c r="FK66" s="389">
        <v>0</v>
      </c>
      <c r="FL66" s="406">
        <v>0</v>
      </c>
      <c r="FM66" s="389">
        <v>0</v>
      </c>
      <c r="FN66" s="389">
        <v>0</v>
      </c>
      <c r="FO66" s="389">
        <v>0</v>
      </c>
      <c r="FP66" s="389">
        <v>0</v>
      </c>
      <c r="FQ66" s="389">
        <v>0</v>
      </c>
      <c r="FR66" s="406">
        <v>0</v>
      </c>
      <c r="FS66" s="389">
        <v>0</v>
      </c>
      <c r="FT66" s="389">
        <v>0</v>
      </c>
      <c r="FU66" s="389">
        <v>0</v>
      </c>
      <c r="FV66" s="389">
        <v>0</v>
      </c>
      <c r="FW66" s="389">
        <v>0</v>
      </c>
      <c r="FX66" s="406">
        <v>0</v>
      </c>
      <c r="FY66" s="393">
        <v>0</v>
      </c>
      <c r="FZ66" s="393">
        <v>0</v>
      </c>
      <c r="GA66" s="393">
        <v>0</v>
      </c>
      <c r="GB66" s="393">
        <v>0</v>
      </c>
      <c r="GC66" s="393">
        <v>0</v>
      </c>
      <c r="GD66" s="406">
        <v>0</v>
      </c>
      <c r="GE66" s="393">
        <v>0</v>
      </c>
      <c r="GF66" s="393">
        <v>0</v>
      </c>
      <c r="GG66" s="393">
        <v>0</v>
      </c>
      <c r="GH66" s="393">
        <v>0</v>
      </c>
      <c r="GI66" s="393">
        <v>0</v>
      </c>
      <c r="GJ66" s="392">
        <v>0</v>
      </c>
      <c r="GK66" s="389">
        <v>0</v>
      </c>
      <c r="GL66" s="389">
        <v>0</v>
      </c>
      <c r="GM66" s="389">
        <v>0</v>
      </c>
      <c r="GN66" s="389">
        <v>0</v>
      </c>
      <c r="GO66" s="389">
        <v>0</v>
      </c>
      <c r="GP66" s="407">
        <v>0</v>
      </c>
      <c r="GQ66" s="388">
        <v>0</v>
      </c>
      <c r="GR66" s="409">
        <v>0</v>
      </c>
      <c r="GS66" s="396">
        <v>0</v>
      </c>
      <c r="GT66" s="397">
        <v>0</v>
      </c>
      <c r="GU66" s="390">
        <v>0</v>
      </c>
      <c r="GV66" s="390">
        <v>0</v>
      </c>
      <c r="GW66" s="391">
        <v>0</v>
      </c>
      <c r="GX66" s="403">
        <v>0</v>
      </c>
      <c r="GY66" s="389">
        <v>0</v>
      </c>
      <c r="GZ66" s="389">
        <v>0</v>
      </c>
      <c r="HA66" s="389">
        <v>0</v>
      </c>
      <c r="HB66" s="389">
        <v>0</v>
      </c>
      <c r="HC66" s="406">
        <v>0</v>
      </c>
      <c r="HD66" s="389">
        <v>0</v>
      </c>
      <c r="HE66" s="389">
        <v>0</v>
      </c>
      <c r="HF66" s="389">
        <v>0</v>
      </c>
      <c r="HG66" s="389">
        <v>0</v>
      </c>
      <c r="HH66" s="406">
        <v>0</v>
      </c>
      <c r="HI66" s="389">
        <v>0</v>
      </c>
      <c r="HJ66" s="389">
        <v>0</v>
      </c>
      <c r="HK66" s="389">
        <v>0</v>
      </c>
      <c r="HL66" s="389">
        <v>0</v>
      </c>
      <c r="HM66" s="406">
        <v>0</v>
      </c>
      <c r="HN66" s="389">
        <v>0</v>
      </c>
      <c r="HO66" s="389">
        <v>0</v>
      </c>
      <c r="HP66" s="389">
        <v>0</v>
      </c>
      <c r="HQ66" s="389">
        <v>0</v>
      </c>
      <c r="HR66" s="392">
        <v>0</v>
      </c>
      <c r="HS66" s="393">
        <v>0</v>
      </c>
      <c r="HT66" s="393">
        <v>0</v>
      </c>
      <c r="HU66" s="393">
        <v>0</v>
      </c>
      <c r="HV66" s="393">
        <v>0</v>
      </c>
      <c r="HW66" s="406">
        <v>0</v>
      </c>
      <c r="HX66" s="404">
        <v>0</v>
      </c>
      <c r="HY66" s="405">
        <v>0</v>
      </c>
      <c r="HZ66" s="405">
        <v>0</v>
      </c>
      <c r="IA66" s="393">
        <v>0</v>
      </c>
      <c r="IB66" s="407">
        <v>0</v>
      </c>
      <c r="IC66" s="388">
        <v>0</v>
      </c>
      <c r="ID66" s="396">
        <f t="shared" si="0"/>
        <v>0</v>
      </c>
      <c r="IE66" s="408">
        <v>0</v>
      </c>
      <c r="IF66" s="396">
        <v>0</v>
      </c>
      <c r="IG66" s="397">
        <v>0</v>
      </c>
      <c r="IH66" s="390">
        <v>0</v>
      </c>
      <c r="II66" s="390">
        <v>0</v>
      </c>
      <c r="IJ66" s="391">
        <v>0</v>
      </c>
      <c r="IK66" s="388">
        <v>0</v>
      </c>
      <c r="IL66" s="395">
        <v>0</v>
      </c>
      <c r="IM66" s="399">
        <f t="shared" si="1"/>
        <v>0</v>
      </c>
      <c r="IN66" s="408">
        <v>0</v>
      </c>
      <c r="IO66" s="396">
        <v>0</v>
      </c>
      <c r="IP66" s="397">
        <v>0</v>
      </c>
      <c r="IQ66" s="390">
        <v>0</v>
      </c>
      <c r="IR66" s="390">
        <v>0</v>
      </c>
      <c r="IS66" s="391">
        <v>0</v>
      </c>
      <c r="IT66" s="391">
        <v>0</v>
      </c>
      <c r="IU66" s="388">
        <v>0</v>
      </c>
      <c r="IV66" s="395">
        <v>0</v>
      </c>
      <c r="IW66" s="399">
        <f t="shared" si="2"/>
        <v>0</v>
      </c>
      <c r="IX66" s="408">
        <v>0</v>
      </c>
      <c r="IY66" s="396">
        <v>0</v>
      </c>
      <c r="IZ66" s="397">
        <v>0</v>
      </c>
      <c r="JA66" s="390">
        <v>0</v>
      </c>
      <c r="JB66" s="390">
        <v>0</v>
      </c>
      <c r="JC66" s="391">
        <v>0</v>
      </c>
      <c r="JD66" s="388">
        <v>0</v>
      </c>
      <c r="JE66" s="395">
        <v>0</v>
      </c>
      <c r="JF66" s="399">
        <f t="shared" si="3"/>
        <v>0</v>
      </c>
      <c r="JG66" s="408">
        <v>0</v>
      </c>
      <c r="JH66" s="396">
        <v>0</v>
      </c>
      <c r="JI66" s="397">
        <v>0</v>
      </c>
      <c r="JJ66" s="390">
        <v>0</v>
      </c>
      <c r="JK66" s="390">
        <v>0</v>
      </c>
      <c r="JL66" s="391">
        <v>0</v>
      </c>
      <c r="JM66" s="388">
        <v>0</v>
      </c>
      <c r="JN66" s="395">
        <v>0</v>
      </c>
      <c r="JO66" s="388">
        <v>0</v>
      </c>
      <c r="JP66" s="388">
        <v>0</v>
      </c>
      <c r="JQ66" s="388">
        <v>0</v>
      </c>
      <c r="JR66" s="403">
        <v>0</v>
      </c>
      <c r="JS66" s="400">
        <v>0</v>
      </c>
    </row>
    <row r="67" spans="1:279" x14ac:dyDescent="0.35">
      <c r="A67" s="433">
        <v>515</v>
      </c>
      <c r="B67" s="386">
        <v>1</v>
      </c>
      <c r="C67" s="402" t="s">
        <v>309</v>
      </c>
      <c r="D67" s="403">
        <v>0</v>
      </c>
      <c r="E67" s="388">
        <v>0</v>
      </c>
      <c r="F67" s="404">
        <v>6408</v>
      </c>
      <c r="G67" s="405">
        <v>1200</v>
      </c>
      <c r="H67" s="405">
        <v>0</v>
      </c>
      <c r="I67" s="405">
        <v>0</v>
      </c>
      <c r="J67" s="393">
        <v>0</v>
      </c>
      <c r="K67" s="403">
        <v>7608</v>
      </c>
      <c r="L67" s="404">
        <v>0</v>
      </c>
      <c r="M67" s="405">
        <v>0</v>
      </c>
      <c r="N67" s="405">
        <v>0</v>
      </c>
      <c r="O67" s="405">
        <v>0</v>
      </c>
      <c r="P67" s="393">
        <v>0</v>
      </c>
      <c r="Q67" s="403">
        <v>0</v>
      </c>
      <c r="R67" s="404">
        <v>6408</v>
      </c>
      <c r="S67" s="405">
        <v>1200</v>
      </c>
      <c r="T67" s="405">
        <v>0</v>
      </c>
      <c r="U67" s="405">
        <v>0</v>
      </c>
      <c r="V67" s="393">
        <v>0</v>
      </c>
      <c r="W67" s="403">
        <v>7608</v>
      </c>
      <c r="X67" s="389">
        <v>0</v>
      </c>
      <c r="Y67" s="389">
        <v>0</v>
      </c>
      <c r="Z67" s="389">
        <v>0</v>
      </c>
      <c r="AA67" s="389">
        <v>0</v>
      </c>
      <c r="AB67" s="389">
        <v>0</v>
      </c>
      <c r="AC67" s="406">
        <v>0</v>
      </c>
      <c r="AD67" s="389">
        <v>6408</v>
      </c>
      <c r="AE67" s="389">
        <v>733</v>
      </c>
      <c r="AF67" s="389">
        <v>0</v>
      </c>
      <c r="AG67" s="389">
        <v>0</v>
      </c>
      <c r="AH67" s="389">
        <v>0</v>
      </c>
      <c r="AI67" s="406">
        <v>7141</v>
      </c>
      <c r="AJ67" s="389">
        <v>0</v>
      </c>
      <c r="AK67" s="389">
        <v>467</v>
      </c>
      <c r="AL67" s="389">
        <v>0</v>
      </c>
      <c r="AM67" s="389">
        <v>0</v>
      </c>
      <c r="AN67" s="389">
        <v>0</v>
      </c>
      <c r="AO67" s="406">
        <v>467</v>
      </c>
      <c r="AP67" s="393">
        <v>0</v>
      </c>
      <c r="AQ67" s="393">
        <v>0</v>
      </c>
      <c r="AR67" s="393">
        <v>0</v>
      </c>
      <c r="AS67" s="393">
        <v>0</v>
      </c>
      <c r="AT67" s="393">
        <v>0</v>
      </c>
      <c r="AU67" s="406">
        <v>0</v>
      </c>
      <c r="AV67" s="393">
        <v>0</v>
      </c>
      <c r="AW67" s="393">
        <v>0</v>
      </c>
      <c r="AX67" s="393">
        <v>0</v>
      </c>
      <c r="AY67" s="393">
        <v>0</v>
      </c>
      <c r="AZ67" s="393">
        <v>0</v>
      </c>
      <c r="BA67" s="392">
        <v>0</v>
      </c>
      <c r="BB67" s="393">
        <v>0</v>
      </c>
      <c r="BC67" s="393">
        <v>0</v>
      </c>
      <c r="BD67" s="393">
        <v>0</v>
      </c>
      <c r="BE67" s="393">
        <v>0</v>
      </c>
      <c r="BF67" s="393">
        <v>0</v>
      </c>
      <c r="BG67" s="392">
        <v>0</v>
      </c>
      <c r="BH67" s="389">
        <v>0</v>
      </c>
      <c r="BI67" s="389">
        <v>0</v>
      </c>
      <c r="BJ67" s="389">
        <v>0</v>
      </c>
      <c r="BK67" s="389">
        <v>0</v>
      </c>
      <c r="BL67" s="389">
        <v>0</v>
      </c>
      <c r="BM67" s="407">
        <v>0</v>
      </c>
      <c r="BN67" s="395">
        <v>0</v>
      </c>
      <c r="BO67" s="408">
        <v>0</v>
      </c>
      <c r="BP67" s="396">
        <v>0</v>
      </c>
      <c r="BQ67" s="397">
        <v>846</v>
      </c>
      <c r="BR67" s="390">
        <v>0</v>
      </c>
      <c r="BS67" s="390">
        <v>0</v>
      </c>
      <c r="BT67" s="398">
        <v>0</v>
      </c>
      <c r="BU67" s="403">
        <v>846</v>
      </c>
      <c r="BV67" s="389">
        <v>0</v>
      </c>
      <c r="BW67" s="389">
        <v>0</v>
      </c>
      <c r="BX67" s="389">
        <v>0</v>
      </c>
      <c r="BY67" s="389">
        <v>0</v>
      </c>
      <c r="BZ67" s="406">
        <v>0</v>
      </c>
      <c r="CA67" s="389">
        <v>846</v>
      </c>
      <c r="CB67" s="389">
        <v>0</v>
      </c>
      <c r="CC67" s="389">
        <v>0</v>
      </c>
      <c r="CD67" s="389">
        <v>0</v>
      </c>
      <c r="CE67" s="406">
        <v>846</v>
      </c>
      <c r="CF67" s="389">
        <v>0</v>
      </c>
      <c r="CG67" s="389">
        <v>0</v>
      </c>
      <c r="CH67" s="389">
        <v>0</v>
      </c>
      <c r="CI67" s="389">
        <v>0</v>
      </c>
      <c r="CJ67" s="406">
        <v>0</v>
      </c>
      <c r="CK67" s="393">
        <v>0</v>
      </c>
      <c r="CL67" s="393">
        <v>0</v>
      </c>
      <c r="CM67" s="393">
        <v>0</v>
      </c>
      <c r="CN67" s="393">
        <v>0</v>
      </c>
      <c r="CO67" s="392">
        <v>0</v>
      </c>
      <c r="CP67" s="393">
        <v>0</v>
      </c>
      <c r="CQ67" s="393">
        <v>0</v>
      </c>
      <c r="CR67" s="393">
        <v>0</v>
      </c>
      <c r="CS67" s="393">
        <v>0</v>
      </c>
      <c r="CT67" s="392">
        <v>0</v>
      </c>
      <c r="CU67" s="404">
        <v>0</v>
      </c>
      <c r="CV67" s="405">
        <v>0</v>
      </c>
      <c r="CW67" s="405">
        <v>0</v>
      </c>
      <c r="CX67" s="393">
        <v>0</v>
      </c>
      <c r="CY67" s="407">
        <v>0</v>
      </c>
      <c r="CZ67" s="395">
        <v>0</v>
      </c>
      <c r="DA67" s="409">
        <v>0</v>
      </c>
      <c r="DB67" s="396">
        <v>0</v>
      </c>
      <c r="DC67" s="397">
        <v>0</v>
      </c>
      <c r="DD67" s="390">
        <v>0</v>
      </c>
      <c r="DE67" s="390">
        <v>0</v>
      </c>
      <c r="DF67" s="398">
        <v>0</v>
      </c>
      <c r="DG67" s="403">
        <v>0</v>
      </c>
      <c r="DH67" s="389">
        <v>0</v>
      </c>
      <c r="DI67" s="389">
        <v>0</v>
      </c>
      <c r="DJ67" s="389">
        <v>0</v>
      </c>
      <c r="DK67" s="389">
        <v>0</v>
      </c>
      <c r="DL67" s="406">
        <v>0</v>
      </c>
      <c r="DM67" s="389">
        <v>0</v>
      </c>
      <c r="DN67" s="389">
        <v>0</v>
      </c>
      <c r="DO67" s="389">
        <v>0</v>
      </c>
      <c r="DP67" s="389">
        <v>0</v>
      </c>
      <c r="DQ67" s="406">
        <v>0</v>
      </c>
      <c r="DR67" s="389">
        <v>0</v>
      </c>
      <c r="DS67" s="389">
        <v>0</v>
      </c>
      <c r="DT67" s="389">
        <v>0</v>
      </c>
      <c r="DU67" s="389">
        <v>0</v>
      </c>
      <c r="DV67" s="406">
        <v>0</v>
      </c>
      <c r="DW67" s="389">
        <v>0</v>
      </c>
      <c r="DX67" s="389">
        <v>0</v>
      </c>
      <c r="DY67" s="389">
        <v>0</v>
      </c>
      <c r="DZ67" s="389">
        <v>0</v>
      </c>
      <c r="EA67" s="392">
        <v>0</v>
      </c>
      <c r="EB67" s="393">
        <v>0</v>
      </c>
      <c r="EC67" s="393">
        <v>0</v>
      </c>
      <c r="ED67" s="393">
        <v>0</v>
      </c>
      <c r="EE67" s="393">
        <v>0</v>
      </c>
      <c r="EF67" s="406">
        <v>0</v>
      </c>
      <c r="EG67" s="404">
        <v>0</v>
      </c>
      <c r="EH67" s="405">
        <v>0</v>
      </c>
      <c r="EI67" s="405">
        <v>0</v>
      </c>
      <c r="EJ67" s="393">
        <v>0</v>
      </c>
      <c r="EK67" s="407">
        <v>0</v>
      </c>
      <c r="EL67" s="395">
        <v>0</v>
      </c>
      <c r="EM67" s="403">
        <v>0</v>
      </c>
      <c r="EN67" s="388">
        <v>0</v>
      </c>
      <c r="EO67" s="404">
        <v>0</v>
      </c>
      <c r="EP67" s="405">
        <v>0</v>
      </c>
      <c r="EQ67" s="405">
        <v>0</v>
      </c>
      <c r="ER67" s="405">
        <v>0</v>
      </c>
      <c r="ES67" s="393">
        <v>0</v>
      </c>
      <c r="ET67" s="403">
        <v>0</v>
      </c>
      <c r="EU67" s="404">
        <v>0</v>
      </c>
      <c r="EV67" s="405">
        <v>0</v>
      </c>
      <c r="EW67" s="405">
        <v>0</v>
      </c>
      <c r="EX67" s="405">
        <v>0</v>
      </c>
      <c r="EY67" s="393">
        <v>0</v>
      </c>
      <c r="EZ67" s="403">
        <v>0</v>
      </c>
      <c r="FA67" s="404">
        <v>0</v>
      </c>
      <c r="FB67" s="405">
        <v>0</v>
      </c>
      <c r="FC67" s="405">
        <v>0</v>
      </c>
      <c r="FD67" s="405">
        <v>0</v>
      </c>
      <c r="FE67" s="393">
        <v>0</v>
      </c>
      <c r="FF67" s="403">
        <v>0</v>
      </c>
      <c r="FG67" s="389">
        <v>0</v>
      </c>
      <c r="FH67" s="389">
        <v>0</v>
      </c>
      <c r="FI67" s="389">
        <v>0</v>
      </c>
      <c r="FJ67" s="389">
        <v>0</v>
      </c>
      <c r="FK67" s="389">
        <v>0</v>
      </c>
      <c r="FL67" s="406">
        <v>0</v>
      </c>
      <c r="FM67" s="389">
        <v>0</v>
      </c>
      <c r="FN67" s="389">
        <v>0</v>
      </c>
      <c r="FO67" s="389">
        <v>0</v>
      </c>
      <c r="FP67" s="389">
        <v>0</v>
      </c>
      <c r="FQ67" s="389">
        <v>0</v>
      </c>
      <c r="FR67" s="406">
        <v>0</v>
      </c>
      <c r="FS67" s="389">
        <v>0</v>
      </c>
      <c r="FT67" s="389">
        <v>0</v>
      </c>
      <c r="FU67" s="389">
        <v>0</v>
      </c>
      <c r="FV67" s="389">
        <v>0</v>
      </c>
      <c r="FW67" s="389">
        <v>0</v>
      </c>
      <c r="FX67" s="406">
        <v>0</v>
      </c>
      <c r="FY67" s="393">
        <v>0</v>
      </c>
      <c r="FZ67" s="393">
        <v>0</v>
      </c>
      <c r="GA67" s="393">
        <v>0</v>
      </c>
      <c r="GB67" s="393">
        <v>0</v>
      </c>
      <c r="GC67" s="393">
        <v>0</v>
      </c>
      <c r="GD67" s="406">
        <v>0</v>
      </c>
      <c r="GE67" s="393">
        <v>0</v>
      </c>
      <c r="GF67" s="393">
        <v>0</v>
      </c>
      <c r="GG67" s="393">
        <v>0</v>
      </c>
      <c r="GH67" s="393">
        <v>0</v>
      </c>
      <c r="GI67" s="393">
        <v>0</v>
      </c>
      <c r="GJ67" s="392">
        <v>0</v>
      </c>
      <c r="GK67" s="389">
        <v>0</v>
      </c>
      <c r="GL67" s="389">
        <v>0</v>
      </c>
      <c r="GM67" s="389">
        <v>0</v>
      </c>
      <c r="GN67" s="389">
        <v>0</v>
      </c>
      <c r="GO67" s="389">
        <v>0</v>
      </c>
      <c r="GP67" s="407">
        <v>0</v>
      </c>
      <c r="GQ67" s="388">
        <v>0</v>
      </c>
      <c r="GR67" s="409">
        <v>0</v>
      </c>
      <c r="GS67" s="396">
        <v>1470</v>
      </c>
      <c r="GT67" s="397">
        <v>1470</v>
      </c>
      <c r="GU67" s="390">
        <v>0</v>
      </c>
      <c r="GV67" s="390">
        <v>0</v>
      </c>
      <c r="GW67" s="391">
        <v>0</v>
      </c>
      <c r="GX67" s="403">
        <v>1470</v>
      </c>
      <c r="GY67" s="389">
        <v>0</v>
      </c>
      <c r="GZ67" s="389">
        <v>0</v>
      </c>
      <c r="HA67" s="389">
        <v>0</v>
      </c>
      <c r="HB67" s="389">
        <v>0</v>
      </c>
      <c r="HC67" s="406">
        <v>0</v>
      </c>
      <c r="HD67" s="389">
        <v>0</v>
      </c>
      <c r="HE67" s="389">
        <v>0</v>
      </c>
      <c r="HF67" s="389">
        <v>0</v>
      </c>
      <c r="HG67" s="389">
        <v>0</v>
      </c>
      <c r="HH67" s="406">
        <v>0</v>
      </c>
      <c r="HI67" s="389">
        <v>0</v>
      </c>
      <c r="HJ67" s="389">
        <v>0</v>
      </c>
      <c r="HK67" s="389">
        <v>0</v>
      </c>
      <c r="HL67" s="389">
        <v>0</v>
      </c>
      <c r="HM67" s="406">
        <v>0</v>
      </c>
      <c r="HN67" s="389">
        <v>0</v>
      </c>
      <c r="HO67" s="389">
        <v>0</v>
      </c>
      <c r="HP67" s="389">
        <v>0</v>
      </c>
      <c r="HQ67" s="389">
        <v>0</v>
      </c>
      <c r="HR67" s="392">
        <v>0</v>
      </c>
      <c r="HS67" s="393">
        <v>0</v>
      </c>
      <c r="HT67" s="393">
        <v>0</v>
      </c>
      <c r="HU67" s="393">
        <v>0</v>
      </c>
      <c r="HV67" s="393">
        <v>0</v>
      </c>
      <c r="HW67" s="406">
        <v>0</v>
      </c>
      <c r="HX67" s="404">
        <v>1470</v>
      </c>
      <c r="HY67" s="405">
        <v>0</v>
      </c>
      <c r="HZ67" s="405">
        <v>0</v>
      </c>
      <c r="IA67" s="393">
        <v>0</v>
      </c>
      <c r="IB67" s="407">
        <v>1470</v>
      </c>
      <c r="IC67" s="388">
        <v>0</v>
      </c>
      <c r="ID67" s="1464">
        <f t="shared" si="0"/>
        <v>1470</v>
      </c>
      <c r="IE67" s="409">
        <v>0</v>
      </c>
      <c r="IF67" s="396">
        <v>0</v>
      </c>
      <c r="IG67" s="397">
        <v>0</v>
      </c>
      <c r="IH67" s="390">
        <v>0</v>
      </c>
      <c r="II67" s="390">
        <v>0</v>
      </c>
      <c r="IJ67" s="391">
        <v>0</v>
      </c>
      <c r="IK67" s="388">
        <v>0</v>
      </c>
      <c r="IL67" s="395">
        <v>0</v>
      </c>
      <c r="IM67" s="1465">
        <f t="shared" si="1"/>
        <v>0</v>
      </c>
      <c r="IN67" s="409">
        <v>0</v>
      </c>
      <c r="IO67" s="396">
        <v>0</v>
      </c>
      <c r="IP67" s="397">
        <v>0</v>
      </c>
      <c r="IQ67" s="390">
        <v>0</v>
      </c>
      <c r="IR67" s="390">
        <v>0</v>
      </c>
      <c r="IS67" s="391">
        <v>0</v>
      </c>
      <c r="IT67" s="391">
        <v>0</v>
      </c>
      <c r="IU67" s="388">
        <v>0</v>
      </c>
      <c r="IV67" s="395">
        <v>0</v>
      </c>
      <c r="IW67" s="1465">
        <f t="shared" si="2"/>
        <v>0</v>
      </c>
      <c r="IX67" s="409">
        <v>0</v>
      </c>
      <c r="IY67" s="396">
        <v>0</v>
      </c>
      <c r="IZ67" s="397">
        <v>0</v>
      </c>
      <c r="JA67" s="390">
        <v>0</v>
      </c>
      <c r="JB67" s="390">
        <v>0</v>
      </c>
      <c r="JC67" s="391">
        <v>0</v>
      </c>
      <c r="JD67" s="388">
        <v>0</v>
      </c>
      <c r="JE67" s="395">
        <v>0</v>
      </c>
      <c r="JF67" s="399">
        <f t="shared" si="3"/>
        <v>0</v>
      </c>
      <c r="JG67" s="408">
        <v>0</v>
      </c>
      <c r="JH67" s="396">
        <v>0</v>
      </c>
      <c r="JI67" s="397">
        <v>0</v>
      </c>
      <c r="JJ67" s="390">
        <v>0</v>
      </c>
      <c r="JK67" s="390">
        <v>0</v>
      </c>
      <c r="JL67" s="391">
        <v>0</v>
      </c>
      <c r="JM67" s="388">
        <v>0</v>
      </c>
      <c r="JN67" s="395">
        <v>0</v>
      </c>
      <c r="JO67" s="388">
        <v>0</v>
      </c>
      <c r="JP67" s="388">
        <v>1470</v>
      </c>
      <c r="JQ67" s="388">
        <v>9924</v>
      </c>
      <c r="JR67" s="403">
        <v>0</v>
      </c>
      <c r="JS67" s="400">
        <v>1</v>
      </c>
    </row>
    <row r="68" spans="1:279" x14ac:dyDescent="0.35">
      <c r="A68" s="401">
        <v>515</v>
      </c>
      <c r="B68" s="410">
        <v>2</v>
      </c>
      <c r="C68" s="402" t="s">
        <v>53</v>
      </c>
      <c r="D68" s="403">
        <v>0</v>
      </c>
      <c r="E68" s="388">
        <v>0</v>
      </c>
      <c r="F68" s="404">
        <v>0</v>
      </c>
      <c r="G68" s="405">
        <v>996</v>
      </c>
      <c r="H68" s="405">
        <v>0</v>
      </c>
      <c r="I68" s="405">
        <v>0</v>
      </c>
      <c r="J68" s="393">
        <v>0</v>
      </c>
      <c r="K68" s="403">
        <v>996</v>
      </c>
      <c r="L68" s="404">
        <v>0</v>
      </c>
      <c r="M68" s="405">
        <v>0</v>
      </c>
      <c r="N68" s="405">
        <v>0</v>
      </c>
      <c r="O68" s="405">
        <v>0</v>
      </c>
      <c r="P68" s="393">
        <v>0</v>
      </c>
      <c r="Q68" s="403">
        <v>0</v>
      </c>
      <c r="R68" s="404">
        <v>0</v>
      </c>
      <c r="S68" s="405">
        <v>996</v>
      </c>
      <c r="T68" s="405">
        <v>0</v>
      </c>
      <c r="U68" s="405">
        <v>0</v>
      </c>
      <c r="V68" s="393">
        <v>0</v>
      </c>
      <c r="W68" s="403">
        <v>996</v>
      </c>
      <c r="X68" s="389">
        <v>0</v>
      </c>
      <c r="Y68" s="389">
        <v>0</v>
      </c>
      <c r="Z68" s="389">
        <v>0</v>
      </c>
      <c r="AA68" s="389">
        <v>0</v>
      </c>
      <c r="AB68" s="389">
        <v>0</v>
      </c>
      <c r="AC68" s="406">
        <v>0</v>
      </c>
      <c r="AD68" s="389">
        <v>0</v>
      </c>
      <c r="AE68" s="389">
        <v>0</v>
      </c>
      <c r="AF68" s="389">
        <v>0</v>
      </c>
      <c r="AG68" s="389">
        <v>0</v>
      </c>
      <c r="AH68" s="389">
        <v>0</v>
      </c>
      <c r="AI68" s="406">
        <v>0</v>
      </c>
      <c r="AJ68" s="389">
        <v>0</v>
      </c>
      <c r="AK68" s="389">
        <v>996</v>
      </c>
      <c r="AL68" s="389">
        <v>0</v>
      </c>
      <c r="AM68" s="389">
        <v>0</v>
      </c>
      <c r="AN68" s="389">
        <v>0</v>
      </c>
      <c r="AO68" s="406">
        <v>996</v>
      </c>
      <c r="AP68" s="393">
        <v>0</v>
      </c>
      <c r="AQ68" s="393">
        <v>0</v>
      </c>
      <c r="AR68" s="393">
        <v>0</v>
      </c>
      <c r="AS68" s="393">
        <v>0</v>
      </c>
      <c r="AT68" s="393">
        <v>0</v>
      </c>
      <c r="AU68" s="406">
        <v>0</v>
      </c>
      <c r="AV68" s="393">
        <v>0</v>
      </c>
      <c r="AW68" s="393">
        <v>0</v>
      </c>
      <c r="AX68" s="393">
        <v>0</v>
      </c>
      <c r="AY68" s="393">
        <v>0</v>
      </c>
      <c r="AZ68" s="393">
        <v>0</v>
      </c>
      <c r="BA68" s="392">
        <v>0</v>
      </c>
      <c r="BB68" s="393">
        <v>0</v>
      </c>
      <c r="BC68" s="393">
        <v>0</v>
      </c>
      <c r="BD68" s="393">
        <v>0</v>
      </c>
      <c r="BE68" s="393">
        <v>0</v>
      </c>
      <c r="BF68" s="393">
        <v>0</v>
      </c>
      <c r="BG68" s="392">
        <v>0</v>
      </c>
      <c r="BH68" s="389">
        <v>0</v>
      </c>
      <c r="BI68" s="389">
        <v>0</v>
      </c>
      <c r="BJ68" s="389">
        <v>0</v>
      </c>
      <c r="BK68" s="389">
        <v>0</v>
      </c>
      <c r="BL68" s="389">
        <v>0</v>
      </c>
      <c r="BM68" s="407">
        <v>0</v>
      </c>
      <c r="BN68" s="395">
        <v>0</v>
      </c>
      <c r="BO68" s="408">
        <v>0</v>
      </c>
      <c r="BP68" s="396">
        <v>0</v>
      </c>
      <c r="BQ68" s="397">
        <v>0</v>
      </c>
      <c r="BR68" s="390">
        <v>0</v>
      </c>
      <c r="BS68" s="390">
        <v>0</v>
      </c>
      <c r="BT68" s="398">
        <v>0</v>
      </c>
      <c r="BU68" s="403">
        <v>0</v>
      </c>
      <c r="BV68" s="389">
        <v>0</v>
      </c>
      <c r="BW68" s="389">
        <v>0</v>
      </c>
      <c r="BX68" s="389">
        <v>0</v>
      </c>
      <c r="BY68" s="389">
        <v>0</v>
      </c>
      <c r="BZ68" s="406">
        <v>0</v>
      </c>
      <c r="CA68" s="389">
        <v>0</v>
      </c>
      <c r="CB68" s="389">
        <v>0</v>
      </c>
      <c r="CC68" s="389">
        <v>0</v>
      </c>
      <c r="CD68" s="389">
        <v>0</v>
      </c>
      <c r="CE68" s="406">
        <v>0</v>
      </c>
      <c r="CF68" s="389">
        <v>0</v>
      </c>
      <c r="CG68" s="389">
        <v>0</v>
      </c>
      <c r="CH68" s="389">
        <v>0</v>
      </c>
      <c r="CI68" s="389">
        <v>0</v>
      </c>
      <c r="CJ68" s="406">
        <v>0</v>
      </c>
      <c r="CK68" s="393">
        <v>0</v>
      </c>
      <c r="CL68" s="393">
        <v>0</v>
      </c>
      <c r="CM68" s="393">
        <v>0</v>
      </c>
      <c r="CN68" s="393">
        <v>0</v>
      </c>
      <c r="CO68" s="392">
        <v>0</v>
      </c>
      <c r="CP68" s="393">
        <v>0</v>
      </c>
      <c r="CQ68" s="393">
        <v>0</v>
      </c>
      <c r="CR68" s="393">
        <v>0</v>
      </c>
      <c r="CS68" s="393">
        <v>0</v>
      </c>
      <c r="CT68" s="392">
        <v>0</v>
      </c>
      <c r="CU68" s="404">
        <v>0</v>
      </c>
      <c r="CV68" s="405">
        <v>0</v>
      </c>
      <c r="CW68" s="405">
        <v>0</v>
      </c>
      <c r="CX68" s="393">
        <v>0</v>
      </c>
      <c r="CY68" s="407">
        <v>0</v>
      </c>
      <c r="CZ68" s="395">
        <v>0</v>
      </c>
      <c r="DA68" s="409">
        <v>0</v>
      </c>
      <c r="DB68" s="396">
        <v>0</v>
      </c>
      <c r="DC68" s="397">
        <v>0</v>
      </c>
      <c r="DD68" s="390">
        <v>0</v>
      </c>
      <c r="DE68" s="390">
        <v>0</v>
      </c>
      <c r="DF68" s="398">
        <v>0</v>
      </c>
      <c r="DG68" s="403">
        <v>0</v>
      </c>
      <c r="DH68" s="389">
        <v>0</v>
      </c>
      <c r="DI68" s="389">
        <v>0</v>
      </c>
      <c r="DJ68" s="389">
        <v>0</v>
      </c>
      <c r="DK68" s="389">
        <v>0</v>
      </c>
      <c r="DL68" s="406">
        <v>0</v>
      </c>
      <c r="DM68" s="389">
        <v>0</v>
      </c>
      <c r="DN68" s="389">
        <v>0</v>
      </c>
      <c r="DO68" s="389">
        <v>0</v>
      </c>
      <c r="DP68" s="389">
        <v>0</v>
      </c>
      <c r="DQ68" s="406">
        <v>0</v>
      </c>
      <c r="DR68" s="389">
        <v>0</v>
      </c>
      <c r="DS68" s="389">
        <v>0</v>
      </c>
      <c r="DT68" s="389">
        <v>0</v>
      </c>
      <c r="DU68" s="389">
        <v>0</v>
      </c>
      <c r="DV68" s="406">
        <v>0</v>
      </c>
      <c r="DW68" s="389">
        <v>0</v>
      </c>
      <c r="DX68" s="389">
        <v>0</v>
      </c>
      <c r="DY68" s="389">
        <v>0</v>
      </c>
      <c r="DZ68" s="389">
        <v>0</v>
      </c>
      <c r="EA68" s="392">
        <v>0</v>
      </c>
      <c r="EB68" s="393">
        <v>0</v>
      </c>
      <c r="EC68" s="393">
        <v>0</v>
      </c>
      <c r="ED68" s="393">
        <v>0</v>
      </c>
      <c r="EE68" s="393">
        <v>0</v>
      </c>
      <c r="EF68" s="406">
        <v>0</v>
      </c>
      <c r="EG68" s="404">
        <v>0</v>
      </c>
      <c r="EH68" s="405">
        <v>0</v>
      </c>
      <c r="EI68" s="405">
        <v>0</v>
      </c>
      <c r="EJ68" s="393">
        <v>0</v>
      </c>
      <c r="EK68" s="407">
        <v>0</v>
      </c>
      <c r="EL68" s="395">
        <v>0</v>
      </c>
      <c r="EM68" s="403">
        <v>258</v>
      </c>
      <c r="EN68" s="388">
        <v>0</v>
      </c>
      <c r="EO68" s="404">
        <v>0</v>
      </c>
      <c r="EP68" s="405">
        <v>0</v>
      </c>
      <c r="EQ68" s="405">
        <v>0</v>
      </c>
      <c r="ER68" s="405">
        <v>0</v>
      </c>
      <c r="ES68" s="393">
        <v>0</v>
      </c>
      <c r="ET68" s="403">
        <v>0</v>
      </c>
      <c r="EU68" s="404">
        <v>0</v>
      </c>
      <c r="EV68" s="405">
        <v>0</v>
      </c>
      <c r="EW68" s="405">
        <v>0</v>
      </c>
      <c r="EX68" s="405">
        <v>0</v>
      </c>
      <c r="EY68" s="393">
        <v>0</v>
      </c>
      <c r="EZ68" s="403">
        <v>0</v>
      </c>
      <c r="FA68" s="404">
        <v>0</v>
      </c>
      <c r="FB68" s="405">
        <v>0</v>
      </c>
      <c r="FC68" s="405">
        <v>0</v>
      </c>
      <c r="FD68" s="405">
        <v>0</v>
      </c>
      <c r="FE68" s="393">
        <v>0</v>
      </c>
      <c r="FF68" s="403">
        <v>0</v>
      </c>
      <c r="FG68" s="389">
        <v>0</v>
      </c>
      <c r="FH68" s="389">
        <v>0</v>
      </c>
      <c r="FI68" s="389">
        <v>0</v>
      </c>
      <c r="FJ68" s="389">
        <v>0</v>
      </c>
      <c r="FK68" s="389">
        <v>0</v>
      </c>
      <c r="FL68" s="406">
        <v>0</v>
      </c>
      <c r="FM68" s="389">
        <v>0</v>
      </c>
      <c r="FN68" s="389">
        <v>0</v>
      </c>
      <c r="FO68" s="389">
        <v>0</v>
      </c>
      <c r="FP68" s="389">
        <v>0</v>
      </c>
      <c r="FQ68" s="389">
        <v>0</v>
      </c>
      <c r="FR68" s="406">
        <v>0</v>
      </c>
      <c r="FS68" s="389">
        <v>0</v>
      </c>
      <c r="FT68" s="389">
        <v>0</v>
      </c>
      <c r="FU68" s="389">
        <v>0</v>
      </c>
      <c r="FV68" s="389">
        <v>0</v>
      </c>
      <c r="FW68" s="389">
        <v>0</v>
      </c>
      <c r="FX68" s="406">
        <v>0</v>
      </c>
      <c r="FY68" s="393">
        <v>0</v>
      </c>
      <c r="FZ68" s="393">
        <v>0</v>
      </c>
      <c r="GA68" s="393">
        <v>0</v>
      </c>
      <c r="GB68" s="393">
        <v>0</v>
      </c>
      <c r="GC68" s="393">
        <v>0</v>
      </c>
      <c r="GD68" s="406">
        <v>0</v>
      </c>
      <c r="GE68" s="393">
        <v>0</v>
      </c>
      <c r="GF68" s="393">
        <v>0</v>
      </c>
      <c r="GG68" s="393">
        <v>0</v>
      </c>
      <c r="GH68" s="393">
        <v>0</v>
      </c>
      <c r="GI68" s="393">
        <v>0</v>
      </c>
      <c r="GJ68" s="392">
        <v>0</v>
      </c>
      <c r="GK68" s="389">
        <v>0</v>
      </c>
      <c r="GL68" s="389">
        <v>0</v>
      </c>
      <c r="GM68" s="389">
        <v>0</v>
      </c>
      <c r="GN68" s="389">
        <v>0</v>
      </c>
      <c r="GO68" s="389">
        <v>0</v>
      </c>
      <c r="GP68" s="407">
        <v>0</v>
      </c>
      <c r="GQ68" s="388">
        <v>258</v>
      </c>
      <c r="GR68" s="409">
        <v>0</v>
      </c>
      <c r="GS68" s="396">
        <v>0</v>
      </c>
      <c r="GT68" s="397">
        <v>0</v>
      </c>
      <c r="GU68" s="390">
        <v>0</v>
      </c>
      <c r="GV68" s="390">
        <v>0</v>
      </c>
      <c r="GW68" s="391">
        <v>0</v>
      </c>
      <c r="GX68" s="403">
        <v>0</v>
      </c>
      <c r="GY68" s="389">
        <v>0</v>
      </c>
      <c r="GZ68" s="389">
        <v>0</v>
      </c>
      <c r="HA68" s="389">
        <v>0</v>
      </c>
      <c r="HB68" s="389">
        <v>0</v>
      </c>
      <c r="HC68" s="406">
        <v>0</v>
      </c>
      <c r="HD68" s="389">
        <v>0</v>
      </c>
      <c r="HE68" s="389">
        <v>0</v>
      </c>
      <c r="HF68" s="389">
        <v>0</v>
      </c>
      <c r="HG68" s="389">
        <v>0</v>
      </c>
      <c r="HH68" s="406">
        <v>0</v>
      </c>
      <c r="HI68" s="389">
        <v>0</v>
      </c>
      <c r="HJ68" s="389">
        <v>0</v>
      </c>
      <c r="HK68" s="389">
        <v>0</v>
      </c>
      <c r="HL68" s="389">
        <v>0</v>
      </c>
      <c r="HM68" s="406">
        <v>0</v>
      </c>
      <c r="HN68" s="389">
        <v>0</v>
      </c>
      <c r="HO68" s="389">
        <v>0</v>
      </c>
      <c r="HP68" s="389">
        <v>0</v>
      </c>
      <c r="HQ68" s="389">
        <v>0</v>
      </c>
      <c r="HR68" s="392">
        <v>0</v>
      </c>
      <c r="HS68" s="393">
        <v>0</v>
      </c>
      <c r="HT68" s="393">
        <v>0</v>
      </c>
      <c r="HU68" s="393">
        <v>0</v>
      </c>
      <c r="HV68" s="393">
        <v>0</v>
      </c>
      <c r="HW68" s="406">
        <v>0</v>
      </c>
      <c r="HX68" s="404">
        <v>0</v>
      </c>
      <c r="HY68" s="405">
        <v>0</v>
      </c>
      <c r="HZ68" s="405">
        <v>0</v>
      </c>
      <c r="IA68" s="393">
        <v>0</v>
      </c>
      <c r="IB68" s="407">
        <v>0</v>
      </c>
      <c r="IC68" s="388">
        <v>0</v>
      </c>
      <c r="ID68" s="1464">
        <f t="shared" si="0"/>
        <v>0</v>
      </c>
      <c r="IE68" s="409">
        <v>0</v>
      </c>
      <c r="IF68" s="396">
        <v>0</v>
      </c>
      <c r="IG68" s="397">
        <v>0</v>
      </c>
      <c r="IH68" s="390">
        <v>0</v>
      </c>
      <c r="II68" s="390">
        <v>0</v>
      </c>
      <c r="IJ68" s="391">
        <v>0</v>
      </c>
      <c r="IK68" s="388">
        <v>0</v>
      </c>
      <c r="IL68" s="395">
        <v>0</v>
      </c>
      <c r="IM68" s="1465">
        <f t="shared" si="1"/>
        <v>0</v>
      </c>
      <c r="IN68" s="409">
        <v>0</v>
      </c>
      <c r="IO68" s="396">
        <v>0</v>
      </c>
      <c r="IP68" s="397">
        <v>0</v>
      </c>
      <c r="IQ68" s="390">
        <v>0</v>
      </c>
      <c r="IR68" s="390">
        <v>0</v>
      </c>
      <c r="IS68" s="391">
        <v>0</v>
      </c>
      <c r="IT68" s="391">
        <v>0</v>
      </c>
      <c r="IU68" s="388">
        <v>0</v>
      </c>
      <c r="IV68" s="395">
        <v>0</v>
      </c>
      <c r="IW68" s="1465">
        <f t="shared" si="2"/>
        <v>0</v>
      </c>
      <c r="IX68" s="409">
        <v>0</v>
      </c>
      <c r="IY68" s="396">
        <v>0</v>
      </c>
      <c r="IZ68" s="397">
        <v>0</v>
      </c>
      <c r="JA68" s="390">
        <v>0</v>
      </c>
      <c r="JB68" s="390">
        <v>0</v>
      </c>
      <c r="JC68" s="391">
        <v>0</v>
      </c>
      <c r="JD68" s="388">
        <v>0</v>
      </c>
      <c r="JE68" s="395">
        <v>0</v>
      </c>
      <c r="JF68" s="399">
        <f t="shared" si="3"/>
        <v>0</v>
      </c>
      <c r="JG68" s="408">
        <v>0</v>
      </c>
      <c r="JH68" s="396">
        <v>0</v>
      </c>
      <c r="JI68" s="397">
        <v>0</v>
      </c>
      <c r="JJ68" s="390">
        <v>0</v>
      </c>
      <c r="JK68" s="390">
        <v>0</v>
      </c>
      <c r="JL68" s="391">
        <v>0</v>
      </c>
      <c r="JM68" s="388">
        <v>0</v>
      </c>
      <c r="JN68" s="395">
        <v>0</v>
      </c>
      <c r="JO68" s="388">
        <v>258</v>
      </c>
      <c r="JP68" s="388">
        <v>0</v>
      </c>
      <c r="JQ68" s="388">
        <v>996</v>
      </c>
      <c r="JR68" s="403">
        <v>258</v>
      </c>
      <c r="JS68" s="400">
        <v>1</v>
      </c>
    </row>
    <row r="69" spans="1:279" x14ac:dyDescent="0.35">
      <c r="A69" s="401">
        <v>515</v>
      </c>
      <c r="B69" s="410">
        <v>2</v>
      </c>
      <c r="C69" s="402" t="s">
        <v>45</v>
      </c>
      <c r="D69" s="403">
        <v>0</v>
      </c>
      <c r="E69" s="388">
        <v>0</v>
      </c>
      <c r="F69" s="404">
        <v>798</v>
      </c>
      <c r="G69" s="405">
        <v>0</v>
      </c>
      <c r="H69" s="405">
        <v>0</v>
      </c>
      <c r="I69" s="405">
        <v>0</v>
      </c>
      <c r="J69" s="393">
        <v>0</v>
      </c>
      <c r="K69" s="403">
        <v>798</v>
      </c>
      <c r="L69" s="404">
        <v>0</v>
      </c>
      <c r="M69" s="405">
        <v>0</v>
      </c>
      <c r="N69" s="405">
        <v>0</v>
      </c>
      <c r="O69" s="405">
        <v>0</v>
      </c>
      <c r="P69" s="393">
        <v>0</v>
      </c>
      <c r="Q69" s="403">
        <v>0</v>
      </c>
      <c r="R69" s="404">
        <v>798</v>
      </c>
      <c r="S69" s="405">
        <v>0</v>
      </c>
      <c r="T69" s="405">
        <v>0</v>
      </c>
      <c r="U69" s="405">
        <v>0</v>
      </c>
      <c r="V69" s="393">
        <v>0</v>
      </c>
      <c r="W69" s="403">
        <v>798</v>
      </c>
      <c r="X69" s="389">
        <v>0</v>
      </c>
      <c r="Y69" s="389">
        <v>0</v>
      </c>
      <c r="Z69" s="389">
        <v>0</v>
      </c>
      <c r="AA69" s="389">
        <v>0</v>
      </c>
      <c r="AB69" s="389">
        <v>0</v>
      </c>
      <c r="AC69" s="406">
        <v>0</v>
      </c>
      <c r="AD69" s="389">
        <v>0</v>
      </c>
      <c r="AE69" s="389">
        <v>0</v>
      </c>
      <c r="AF69" s="389">
        <v>0</v>
      </c>
      <c r="AG69" s="389">
        <v>0</v>
      </c>
      <c r="AH69" s="389">
        <v>0</v>
      </c>
      <c r="AI69" s="406">
        <v>0</v>
      </c>
      <c r="AJ69" s="389">
        <v>798</v>
      </c>
      <c r="AK69" s="389">
        <v>0</v>
      </c>
      <c r="AL69" s="389">
        <v>0</v>
      </c>
      <c r="AM69" s="389">
        <v>0</v>
      </c>
      <c r="AN69" s="389">
        <v>0</v>
      </c>
      <c r="AO69" s="406">
        <v>798</v>
      </c>
      <c r="AP69" s="393">
        <v>0</v>
      </c>
      <c r="AQ69" s="393">
        <v>0</v>
      </c>
      <c r="AR69" s="393">
        <v>0</v>
      </c>
      <c r="AS69" s="393">
        <v>0</v>
      </c>
      <c r="AT69" s="393">
        <v>0</v>
      </c>
      <c r="AU69" s="406">
        <v>0</v>
      </c>
      <c r="AV69" s="393">
        <v>0</v>
      </c>
      <c r="AW69" s="393">
        <v>0</v>
      </c>
      <c r="AX69" s="393">
        <v>0</v>
      </c>
      <c r="AY69" s="393">
        <v>0</v>
      </c>
      <c r="AZ69" s="393">
        <v>0</v>
      </c>
      <c r="BA69" s="392">
        <v>0</v>
      </c>
      <c r="BB69" s="393">
        <v>0</v>
      </c>
      <c r="BC69" s="393">
        <v>0</v>
      </c>
      <c r="BD69" s="393">
        <v>0</v>
      </c>
      <c r="BE69" s="393">
        <v>0</v>
      </c>
      <c r="BF69" s="393">
        <v>0</v>
      </c>
      <c r="BG69" s="392">
        <v>0</v>
      </c>
      <c r="BH69" s="389">
        <v>0</v>
      </c>
      <c r="BI69" s="389">
        <v>0</v>
      </c>
      <c r="BJ69" s="389">
        <v>0</v>
      </c>
      <c r="BK69" s="389">
        <v>0</v>
      </c>
      <c r="BL69" s="389">
        <v>0</v>
      </c>
      <c r="BM69" s="407">
        <v>0</v>
      </c>
      <c r="BN69" s="395">
        <v>0</v>
      </c>
      <c r="BO69" s="408">
        <v>0</v>
      </c>
      <c r="BP69" s="396">
        <v>0</v>
      </c>
      <c r="BQ69" s="397">
        <v>0</v>
      </c>
      <c r="BR69" s="390">
        <v>0</v>
      </c>
      <c r="BS69" s="390">
        <v>0</v>
      </c>
      <c r="BT69" s="398">
        <v>0</v>
      </c>
      <c r="BU69" s="403">
        <v>0</v>
      </c>
      <c r="BV69" s="389">
        <v>0</v>
      </c>
      <c r="BW69" s="389">
        <v>0</v>
      </c>
      <c r="BX69" s="389">
        <v>0</v>
      </c>
      <c r="BY69" s="389">
        <v>0</v>
      </c>
      <c r="BZ69" s="406">
        <v>0</v>
      </c>
      <c r="CA69" s="389">
        <v>0</v>
      </c>
      <c r="CB69" s="389">
        <v>0</v>
      </c>
      <c r="CC69" s="389">
        <v>0</v>
      </c>
      <c r="CD69" s="389">
        <v>0</v>
      </c>
      <c r="CE69" s="406">
        <v>0</v>
      </c>
      <c r="CF69" s="389">
        <v>0</v>
      </c>
      <c r="CG69" s="389">
        <v>0</v>
      </c>
      <c r="CH69" s="389">
        <v>0</v>
      </c>
      <c r="CI69" s="389">
        <v>0</v>
      </c>
      <c r="CJ69" s="406">
        <v>0</v>
      </c>
      <c r="CK69" s="393">
        <v>0</v>
      </c>
      <c r="CL69" s="393">
        <v>0</v>
      </c>
      <c r="CM69" s="393">
        <v>0</v>
      </c>
      <c r="CN69" s="393">
        <v>0</v>
      </c>
      <c r="CO69" s="392">
        <v>0</v>
      </c>
      <c r="CP69" s="393">
        <v>0</v>
      </c>
      <c r="CQ69" s="393">
        <v>0</v>
      </c>
      <c r="CR69" s="393">
        <v>0</v>
      </c>
      <c r="CS69" s="393">
        <v>0</v>
      </c>
      <c r="CT69" s="392">
        <v>0</v>
      </c>
      <c r="CU69" s="404">
        <v>0</v>
      </c>
      <c r="CV69" s="405">
        <v>0</v>
      </c>
      <c r="CW69" s="405">
        <v>0</v>
      </c>
      <c r="CX69" s="393">
        <v>0</v>
      </c>
      <c r="CY69" s="407">
        <v>0</v>
      </c>
      <c r="CZ69" s="395">
        <v>0</v>
      </c>
      <c r="DA69" s="409">
        <v>0</v>
      </c>
      <c r="DB69" s="396">
        <v>0</v>
      </c>
      <c r="DC69" s="397">
        <v>0</v>
      </c>
      <c r="DD69" s="390">
        <v>0</v>
      </c>
      <c r="DE69" s="390">
        <v>0</v>
      </c>
      <c r="DF69" s="398">
        <v>0</v>
      </c>
      <c r="DG69" s="403">
        <v>0</v>
      </c>
      <c r="DH69" s="389">
        <v>0</v>
      </c>
      <c r="DI69" s="389">
        <v>0</v>
      </c>
      <c r="DJ69" s="389">
        <v>0</v>
      </c>
      <c r="DK69" s="389">
        <v>0</v>
      </c>
      <c r="DL69" s="406">
        <v>0</v>
      </c>
      <c r="DM69" s="389">
        <v>0</v>
      </c>
      <c r="DN69" s="389">
        <v>0</v>
      </c>
      <c r="DO69" s="389">
        <v>0</v>
      </c>
      <c r="DP69" s="389">
        <v>0</v>
      </c>
      <c r="DQ69" s="406">
        <v>0</v>
      </c>
      <c r="DR69" s="389">
        <v>0</v>
      </c>
      <c r="DS69" s="389">
        <v>0</v>
      </c>
      <c r="DT69" s="389">
        <v>0</v>
      </c>
      <c r="DU69" s="389">
        <v>0</v>
      </c>
      <c r="DV69" s="406">
        <v>0</v>
      </c>
      <c r="DW69" s="389">
        <v>0</v>
      </c>
      <c r="DX69" s="389">
        <v>0</v>
      </c>
      <c r="DY69" s="389">
        <v>0</v>
      </c>
      <c r="DZ69" s="389">
        <v>0</v>
      </c>
      <c r="EA69" s="392">
        <v>0</v>
      </c>
      <c r="EB69" s="393">
        <v>0</v>
      </c>
      <c r="EC69" s="393">
        <v>0</v>
      </c>
      <c r="ED69" s="393">
        <v>0</v>
      </c>
      <c r="EE69" s="393">
        <v>0</v>
      </c>
      <c r="EF69" s="406">
        <v>0</v>
      </c>
      <c r="EG69" s="404">
        <v>0</v>
      </c>
      <c r="EH69" s="405">
        <v>0</v>
      </c>
      <c r="EI69" s="405">
        <v>0</v>
      </c>
      <c r="EJ69" s="393">
        <v>0</v>
      </c>
      <c r="EK69" s="407">
        <v>0</v>
      </c>
      <c r="EL69" s="395">
        <v>0</v>
      </c>
      <c r="EM69" s="403">
        <v>606</v>
      </c>
      <c r="EN69" s="388">
        <v>0</v>
      </c>
      <c r="EO69" s="404">
        <v>0</v>
      </c>
      <c r="EP69" s="405">
        <v>0</v>
      </c>
      <c r="EQ69" s="405">
        <v>0</v>
      </c>
      <c r="ER69" s="405">
        <v>0</v>
      </c>
      <c r="ES69" s="393">
        <v>0</v>
      </c>
      <c r="ET69" s="403">
        <v>0</v>
      </c>
      <c r="EU69" s="404">
        <v>0</v>
      </c>
      <c r="EV69" s="405">
        <v>0</v>
      </c>
      <c r="EW69" s="405">
        <v>0</v>
      </c>
      <c r="EX69" s="405">
        <v>0</v>
      </c>
      <c r="EY69" s="393">
        <v>0</v>
      </c>
      <c r="EZ69" s="403">
        <v>0</v>
      </c>
      <c r="FA69" s="404">
        <v>0</v>
      </c>
      <c r="FB69" s="405">
        <v>0</v>
      </c>
      <c r="FC69" s="405">
        <v>0</v>
      </c>
      <c r="FD69" s="405">
        <v>0</v>
      </c>
      <c r="FE69" s="393">
        <v>0</v>
      </c>
      <c r="FF69" s="403">
        <v>0</v>
      </c>
      <c r="FG69" s="389">
        <v>0</v>
      </c>
      <c r="FH69" s="389">
        <v>0</v>
      </c>
      <c r="FI69" s="389">
        <v>0</v>
      </c>
      <c r="FJ69" s="389">
        <v>0</v>
      </c>
      <c r="FK69" s="389">
        <v>0</v>
      </c>
      <c r="FL69" s="406">
        <v>0</v>
      </c>
      <c r="FM69" s="389">
        <v>0</v>
      </c>
      <c r="FN69" s="389">
        <v>0</v>
      </c>
      <c r="FO69" s="389">
        <v>0</v>
      </c>
      <c r="FP69" s="389">
        <v>0</v>
      </c>
      <c r="FQ69" s="389">
        <v>0</v>
      </c>
      <c r="FR69" s="406">
        <v>0</v>
      </c>
      <c r="FS69" s="389">
        <v>0</v>
      </c>
      <c r="FT69" s="389">
        <v>0</v>
      </c>
      <c r="FU69" s="389">
        <v>0</v>
      </c>
      <c r="FV69" s="389">
        <v>0</v>
      </c>
      <c r="FW69" s="389">
        <v>0</v>
      </c>
      <c r="FX69" s="406">
        <v>0</v>
      </c>
      <c r="FY69" s="393">
        <v>0</v>
      </c>
      <c r="FZ69" s="393">
        <v>0</v>
      </c>
      <c r="GA69" s="393">
        <v>0</v>
      </c>
      <c r="GB69" s="393">
        <v>0</v>
      </c>
      <c r="GC69" s="393">
        <v>0</v>
      </c>
      <c r="GD69" s="406">
        <v>0</v>
      </c>
      <c r="GE69" s="393">
        <v>0</v>
      </c>
      <c r="GF69" s="393">
        <v>0</v>
      </c>
      <c r="GG69" s="393">
        <v>0</v>
      </c>
      <c r="GH69" s="393">
        <v>0</v>
      </c>
      <c r="GI69" s="393">
        <v>0</v>
      </c>
      <c r="GJ69" s="392">
        <v>0</v>
      </c>
      <c r="GK69" s="389">
        <v>0</v>
      </c>
      <c r="GL69" s="389">
        <v>0</v>
      </c>
      <c r="GM69" s="389">
        <v>0</v>
      </c>
      <c r="GN69" s="389">
        <v>0</v>
      </c>
      <c r="GO69" s="389">
        <v>0</v>
      </c>
      <c r="GP69" s="407">
        <v>0</v>
      </c>
      <c r="GQ69" s="388">
        <v>606</v>
      </c>
      <c r="GR69" s="409">
        <v>0</v>
      </c>
      <c r="GS69" s="396">
        <v>0</v>
      </c>
      <c r="GT69" s="397">
        <v>0</v>
      </c>
      <c r="GU69" s="390">
        <v>0</v>
      </c>
      <c r="GV69" s="390">
        <v>0</v>
      </c>
      <c r="GW69" s="391">
        <v>0</v>
      </c>
      <c r="GX69" s="403">
        <v>0</v>
      </c>
      <c r="GY69" s="389">
        <v>0</v>
      </c>
      <c r="GZ69" s="389">
        <v>0</v>
      </c>
      <c r="HA69" s="389">
        <v>0</v>
      </c>
      <c r="HB69" s="389">
        <v>0</v>
      </c>
      <c r="HC69" s="406">
        <v>0</v>
      </c>
      <c r="HD69" s="389">
        <v>0</v>
      </c>
      <c r="HE69" s="389">
        <v>0</v>
      </c>
      <c r="HF69" s="389">
        <v>0</v>
      </c>
      <c r="HG69" s="389">
        <v>0</v>
      </c>
      <c r="HH69" s="406">
        <v>0</v>
      </c>
      <c r="HI69" s="389">
        <v>0</v>
      </c>
      <c r="HJ69" s="389">
        <v>0</v>
      </c>
      <c r="HK69" s="389">
        <v>0</v>
      </c>
      <c r="HL69" s="389">
        <v>0</v>
      </c>
      <c r="HM69" s="406">
        <v>0</v>
      </c>
      <c r="HN69" s="389">
        <v>0</v>
      </c>
      <c r="HO69" s="389">
        <v>0</v>
      </c>
      <c r="HP69" s="389">
        <v>0</v>
      </c>
      <c r="HQ69" s="389">
        <v>0</v>
      </c>
      <c r="HR69" s="392">
        <v>0</v>
      </c>
      <c r="HS69" s="393">
        <v>0</v>
      </c>
      <c r="HT69" s="393">
        <v>0</v>
      </c>
      <c r="HU69" s="393">
        <v>0</v>
      </c>
      <c r="HV69" s="393">
        <v>0</v>
      </c>
      <c r="HW69" s="406">
        <v>0</v>
      </c>
      <c r="HX69" s="404">
        <v>0</v>
      </c>
      <c r="HY69" s="405">
        <v>0</v>
      </c>
      <c r="HZ69" s="405">
        <v>0</v>
      </c>
      <c r="IA69" s="393">
        <v>0</v>
      </c>
      <c r="IB69" s="407">
        <v>0</v>
      </c>
      <c r="IC69" s="388">
        <v>0</v>
      </c>
      <c r="ID69" s="1464">
        <f t="shared" si="0"/>
        <v>0</v>
      </c>
      <c r="IE69" s="409">
        <v>0</v>
      </c>
      <c r="IF69" s="396">
        <v>0</v>
      </c>
      <c r="IG69" s="397">
        <v>0</v>
      </c>
      <c r="IH69" s="390">
        <v>0</v>
      </c>
      <c r="II69" s="390">
        <v>0</v>
      </c>
      <c r="IJ69" s="391">
        <v>0</v>
      </c>
      <c r="IK69" s="388">
        <v>0</v>
      </c>
      <c r="IL69" s="395">
        <v>0</v>
      </c>
      <c r="IM69" s="1465">
        <f t="shared" si="1"/>
        <v>0</v>
      </c>
      <c r="IN69" s="409">
        <v>0</v>
      </c>
      <c r="IO69" s="396">
        <v>0</v>
      </c>
      <c r="IP69" s="397">
        <v>0</v>
      </c>
      <c r="IQ69" s="390">
        <v>0</v>
      </c>
      <c r="IR69" s="390">
        <v>0</v>
      </c>
      <c r="IS69" s="391">
        <v>0</v>
      </c>
      <c r="IT69" s="391">
        <v>0</v>
      </c>
      <c r="IU69" s="388">
        <v>0</v>
      </c>
      <c r="IV69" s="395">
        <v>0</v>
      </c>
      <c r="IW69" s="1465">
        <f t="shared" si="2"/>
        <v>0</v>
      </c>
      <c r="IX69" s="409">
        <v>0</v>
      </c>
      <c r="IY69" s="396">
        <v>0</v>
      </c>
      <c r="IZ69" s="397">
        <v>0</v>
      </c>
      <c r="JA69" s="390">
        <v>0</v>
      </c>
      <c r="JB69" s="390">
        <v>0</v>
      </c>
      <c r="JC69" s="391">
        <v>0</v>
      </c>
      <c r="JD69" s="388">
        <v>0</v>
      </c>
      <c r="JE69" s="395">
        <v>0</v>
      </c>
      <c r="JF69" s="399">
        <f t="shared" si="3"/>
        <v>0</v>
      </c>
      <c r="JG69" s="408">
        <v>0</v>
      </c>
      <c r="JH69" s="396">
        <v>0</v>
      </c>
      <c r="JI69" s="397">
        <v>0</v>
      </c>
      <c r="JJ69" s="390">
        <v>0</v>
      </c>
      <c r="JK69" s="390">
        <v>0</v>
      </c>
      <c r="JL69" s="391">
        <v>0</v>
      </c>
      <c r="JM69" s="388">
        <v>0</v>
      </c>
      <c r="JN69" s="395">
        <v>0</v>
      </c>
      <c r="JO69" s="388">
        <v>606</v>
      </c>
      <c r="JP69" s="388">
        <v>0</v>
      </c>
      <c r="JQ69" s="388">
        <v>798</v>
      </c>
      <c r="JR69" s="403">
        <v>606</v>
      </c>
      <c r="JS69" s="400">
        <v>1</v>
      </c>
    </row>
    <row r="70" spans="1:279" hidden="1" x14ac:dyDescent="0.35">
      <c r="A70" s="401">
        <v>515</v>
      </c>
      <c r="B70" s="410"/>
      <c r="C70" s="402" t="s">
        <v>310</v>
      </c>
      <c r="D70" s="403">
        <v>0</v>
      </c>
      <c r="E70" s="388">
        <v>0</v>
      </c>
      <c r="F70" s="404">
        <v>0</v>
      </c>
      <c r="G70" s="405">
        <v>0</v>
      </c>
      <c r="H70" s="405">
        <v>0</v>
      </c>
      <c r="I70" s="405">
        <v>0</v>
      </c>
      <c r="J70" s="393">
        <v>0</v>
      </c>
      <c r="K70" s="403">
        <v>0</v>
      </c>
      <c r="L70" s="404">
        <v>0</v>
      </c>
      <c r="M70" s="405">
        <v>0</v>
      </c>
      <c r="N70" s="405">
        <v>0</v>
      </c>
      <c r="O70" s="405">
        <v>0</v>
      </c>
      <c r="P70" s="393">
        <v>0</v>
      </c>
      <c r="Q70" s="403">
        <v>0</v>
      </c>
      <c r="R70" s="404">
        <v>0</v>
      </c>
      <c r="S70" s="405">
        <v>0</v>
      </c>
      <c r="T70" s="405">
        <v>0</v>
      </c>
      <c r="U70" s="405">
        <v>0</v>
      </c>
      <c r="V70" s="393">
        <v>0</v>
      </c>
      <c r="W70" s="403">
        <v>0</v>
      </c>
      <c r="X70" s="389">
        <v>0</v>
      </c>
      <c r="Y70" s="389">
        <v>0</v>
      </c>
      <c r="Z70" s="389">
        <v>0</v>
      </c>
      <c r="AA70" s="389">
        <v>0</v>
      </c>
      <c r="AB70" s="389">
        <v>0</v>
      </c>
      <c r="AC70" s="406">
        <v>0</v>
      </c>
      <c r="AD70" s="389">
        <v>0</v>
      </c>
      <c r="AE70" s="389">
        <v>0</v>
      </c>
      <c r="AF70" s="389">
        <v>0</v>
      </c>
      <c r="AG70" s="389">
        <v>0</v>
      </c>
      <c r="AH70" s="389">
        <v>0</v>
      </c>
      <c r="AI70" s="406">
        <v>0</v>
      </c>
      <c r="AJ70" s="389">
        <v>0</v>
      </c>
      <c r="AK70" s="389">
        <v>0</v>
      </c>
      <c r="AL70" s="389">
        <v>0</v>
      </c>
      <c r="AM70" s="389">
        <v>0</v>
      </c>
      <c r="AN70" s="389">
        <v>0</v>
      </c>
      <c r="AO70" s="406">
        <v>0</v>
      </c>
      <c r="AP70" s="393">
        <v>0</v>
      </c>
      <c r="AQ70" s="393">
        <v>0</v>
      </c>
      <c r="AR70" s="393">
        <v>0</v>
      </c>
      <c r="AS70" s="393">
        <v>0</v>
      </c>
      <c r="AT70" s="393">
        <v>0</v>
      </c>
      <c r="AU70" s="406">
        <v>0</v>
      </c>
      <c r="AV70" s="393">
        <v>0</v>
      </c>
      <c r="AW70" s="393">
        <v>0</v>
      </c>
      <c r="AX70" s="393">
        <v>0</v>
      </c>
      <c r="AY70" s="393">
        <v>0</v>
      </c>
      <c r="AZ70" s="393">
        <v>0</v>
      </c>
      <c r="BA70" s="392">
        <v>0</v>
      </c>
      <c r="BB70" s="393">
        <v>0</v>
      </c>
      <c r="BC70" s="393">
        <v>0</v>
      </c>
      <c r="BD70" s="393">
        <v>0</v>
      </c>
      <c r="BE70" s="393">
        <v>0</v>
      </c>
      <c r="BF70" s="393">
        <v>0</v>
      </c>
      <c r="BG70" s="392">
        <v>0</v>
      </c>
      <c r="BH70" s="389">
        <v>0</v>
      </c>
      <c r="BI70" s="389">
        <v>0</v>
      </c>
      <c r="BJ70" s="389">
        <v>0</v>
      </c>
      <c r="BK70" s="389">
        <v>0</v>
      </c>
      <c r="BL70" s="389">
        <v>0</v>
      </c>
      <c r="BM70" s="407">
        <v>0</v>
      </c>
      <c r="BN70" s="395">
        <v>0</v>
      </c>
      <c r="BO70" s="408">
        <v>0</v>
      </c>
      <c r="BP70" s="396">
        <v>0</v>
      </c>
      <c r="BQ70" s="397">
        <v>0</v>
      </c>
      <c r="BR70" s="390">
        <v>0</v>
      </c>
      <c r="BS70" s="390">
        <v>0</v>
      </c>
      <c r="BT70" s="398">
        <v>0</v>
      </c>
      <c r="BU70" s="403">
        <v>0</v>
      </c>
      <c r="BV70" s="389">
        <v>0</v>
      </c>
      <c r="BW70" s="389">
        <v>0</v>
      </c>
      <c r="BX70" s="389">
        <v>0</v>
      </c>
      <c r="BY70" s="389">
        <v>0</v>
      </c>
      <c r="BZ70" s="406">
        <v>0</v>
      </c>
      <c r="CA70" s="389">
        <v>0</v>
      </c>
      <c r="CB70" s="389">
        <v>0</v>
      </c>
      <c r="CC70" s="389">
        <v>0</v>
      </c>
      <c r="CD70" s="389">
        <v>0</v>
      </c>
      <c r="CE70" s="406">
        <v>0</v>
      </c>
      <c r="CF70" s="389">
        <v>0</v>
      </c>
      <c r="CG70" s="389">
        <v>0</v>
      </c>
      <c r="CH70" s="389">
        <v>0</v>
      </c>
      <c r="CI70" s="389">
        <v>0</v>
      </c>
      <c r="CJ70" s="406">
        <v>0</v>
      </c>
      <c r="CK70" s="393">
        <v>0</v>
      </c>
      <c r="CL70" s="393">
        <v>0</v>
      </c>
      <c r="CM70" s="393">
        <v>0</v>
      </c>
      <c r="CN70" s="393">
        <v>0</v>
      </c>
      <c r="CO70" s="392">
        <v>0</v>
      </c>
      <c r="CP70" s="393">
        <v>0</v>
      </c>
      <c r="CQ70" s="393">
        <v>0</v>
      </c>
      <c r="CR70" s="393">
        <v>0</v>
      </c>
      <c r="CS70" s="393">
        <v>0</v>
      </c>
      <c r="CT70" s="392">
        <v>0</v>
      </c>
      <c r="CU70" s="404">
        <v>0</v>
      </c>
      <c r="CV70" s="405">
        <v>0</v>
      </c>
      <c r="CW70" s="405">
        <v>0</v>
      </c>
      <c r="CX70" s="393">
        <v>0</v>
      </c>
      <c r="CY70" s="407">
        <v>0</v>
      </c>
      <c r="CZ70" s="395">
        <v>0</v>
      </c>
      <c r="DA70" s="409">
        <v>0</v>
      </c>
      <c r="DB70" s="396">
        <v>0</v>
      </c>
      <c r="DC70" s="397">
        <v>0</v>
      </c>
      <c r="DD70" s="390">
        <v>0</v>
      </c>
      <c r="DE70" s="390">
        <v>0</v>
      </c>
      <c r="DF70" s="398">
        <v>0</v>
      </c>
      <c r="DG70" s="403">
        <v>0</v>
      </c>
      <c r="DH70" s="389">
        <v>0</v>
      </c>
      <c r="DI70" s="389">
        <v>0</v>
      </c>
      <c r="DJ70" s="389">
        <v>0</v>
      </c>
      <c r="DK70" s="389">
        <v>0</v>
      </c>
      <c r="DL70" s="406">
        <v>0</v>
      </c>
      <c r="DM70" s="389">
        <v>0</v>
      </c>
      <c r="DN70" s="389">
        <v>0</v>
      </c>
      <c r="DO70" s="389">
        <v>0</v>
      </c>
      <c r="DP70" s="389">
        <v>0</v>
      </c>
      <c r="DQ70" s="406">
        <v>0</v>
      </c>
      <c r="DR70" s="389">
        <v>0</v>
      </c>
      <c r="DS70" s="389">
        <v>0</v>
      </c>
      <c r="DT70" s="389">
        <v>0</v>
      </c>
      <c r="DU70" s="389">
        <v>0</v>
      </c>
      <c r="DV70" s="406">
        <v>0</v>
      </c>
      <c r="DW70" s="389">
        <v>0</v>
      </c>
      <c r="DX70" s="389">
        <v>0</v>
      </c>
      <c r="DY70" s="389">
        <v>0</v>
      </c>
      <c r="DZ70" s="389">
        <v>0</v>
      </c>
      <c r="EA70" s="392">
        <v>0</v>
      </c>
      <c r="EB70" s="393">
        <v>0</v>
      </c>
      <c r="EC70" s="393">
        <v>0</v>
      </c>
      <c r="ED70" s="393">
        <v>0</v>
      </c>
      <c r="EE70" s="393">
        <v>0</v>
      </c>
      <c r="EF70" s="406">
        <v>0</v>
      </c>
      <c r="EG70" s="404">
        <v>0</v>
      </c>
      <c r="EH70" s="405">
        <v>0</v>
      </c>
      <c r="EI70" s="405">
        <v>0</v>
      </c>
      <c r="EJ70" s="393">
        <v>0</v>
      </c>
      <c r="EK70" s="407">
        <v>0</v>
      </c>
      <c r="EL70" s="395">
        <v>0</v>
      </c>
      <c r="EM70" s="403">
        <v>0</v>
      </c>
      <c r="EN70" s="388">
        <v>0</v>
      </c>
      <c r="EO70" s="404">
        <v>0</v>
      </c>
      <c r="EP70" s="405">
        <v>0</v>
      </c>
      <c r="EQ70" s="405">
        <v>0</v>
      </c>
      <c r="ER70" s="405">
        <v>0</v>
      </c>
      <c r="ES70" s="393">
        <v>0</v>
      </c>
      <c r="ET70" s="403">
        <v>0</v>
      </c>
      <c r="EU70" s="404">
        <v>0</v>
      </c>
      <c r="EV70" s="405">
        <v>0</v>
      </c>
      <c r="EW70" s="405">
        <v>0</v>
      </c>
      <c r="EX70" s="405">
        <v>0</v>
      </c>
      <c r="EY70" s="393">
        <v>0</v>
      </c>
      <c r="EZ70" s="403">
        <v>0</v>
      </c>
      <c r="FA70" s="404">
        <v>0</v>
      </c>
      <c r="FB70" s="405">
        <v>0</v>
      </c>
      <c r="FC70" s="405">
        <v>0</v>
      </c>
      <c r="FD70" s="405">
        <v>0</v>
      </c>
      <c r="FE70" s="393">
        <v>0</v>
      </c>
      <c r="FF70" s="403">
        <v>0</v>
      </c>
      <c r="FG70" s="389">
        <v>0</v>
      </c>
      <c r="FH70" s="389">
        <v>0</v>
      </c>
      <c r="FI70" s="389">
        <v>0</v>
      </c>
      <c r="FJ70" s="389">
        <v>0</v>
      </c>
      <c r="FK70" s="389">
        <v>0</v>
      </c>
      <c r="FL70" s="406">
        <v>0</v>
      </c>
      <c r="FM70" s="389">
        <v>0</v>
      </c>
      <c r="FN70" s="389">
        <v>0</v>
      </c>
      <c r="FO70" s="389">
        <v>0</v>
      </c>
      <c r="FP70" s="389">
        <v>0</v>
      </c>
      <c r="FQ70" s="389">
        <v>0</v>
      </c>
      <c r="FR70" s="406">
        <v>0</v>
      </c>
      <c r="FS70" s="389">
        <v>0</v>
      </c>
      <c r="FT70" s="389">
        <v>0</v>
      </c>
      <c r="FU70" s="389">
        <v>0</v>
      </c>
      <c r="FV70" s="389">
        <v>0</v>
      </c>
      <c r="FW70" s="389">
        <v>0</v>
      </c>
      <c r="FX70" s="406">
        <v>0</v>
      </c>
      <c r="FY70" s="393">
        <v>0</v>
      </c>
      <c r="FZ70" s="393">
        <v>0</v>
      </c>
      <c r="GA70" s="393">
        <v>0</v>
      </c>
      <c r="GB70" s="393">
        <v>0</v>
      </c>
      <c r="GC70" s="393">
        <v>0</v>
      </c>
      <c r="GD70" s="406">
        <v>0</v>
      </c>
      <c r="GE70" s="393">
        <v>0</v>
      </c>
      <c r="GF70" s="393">
        <v>0</v>
      </c>
      <c r="GG70" s="393">
        <v>0</v>
      </c>
      <c r="GH70" s="393">
        <v>0</v>
      </c>
      <c r="GI70" s="393">
        <v>0</v>
      </c>
      <c r="GJ70" s="392">
        <v>0</v>
      </c>
      <c r="GK70" s="389">
        <v>0</v>
      </c>
      <c r="GL70" s="389">
        <v>0</v>
      </c>
      <c r="GM70" s="389">
        <v>0</v>
      </c>
      <c r="GN70" s="389">
        <v>0</v>
      </c>
      <c r="GO70" s="389">
        <v>0</v>
      </c>
      <c r="GP70" s="407">
        <v>0</v>
      </c>
      <c r="GQ70" s="388">
        <v>0</v>
      </c>
      <c r="GR70" s="409">
        <v>0</v>
      </c>
      <c r="GS70" s="396">
        <v>0</v>
      </c>
      <c r="GT70" s="397">
        <v>0</v>
      </c>
      <c r="GU70" s="390">
        <v>0</v>
      </c>
      <c r="GV70" s="390">
        <v>0</v>
      </c>
      <c r="GW70" s="391">
        <v>0</v>
      </c>
      <c r="GX70" s="403">
        <v>0</v>
      </c>
      <c r="GY70" s="389">
        <v>0</v>
      </c>
      <c r="GZ70" s="389">
        <v>0</v>
      </c>
      <c r="HA70" s="389">
        <v>0</v>
      </c>
      <c r="HB70" s="389">
        <v>0</v>
      </c>
      <c r="HC70" s="406">
        <v>0</v>
      </c>
      <c r="HD70" s="389">
        <v>0</v>
      </c>
      <c r="HE70" s="389">
        <v>0</v>
      </c>
      <c r="HF70" s="389">
        <v>0</v>
      </c>
      <c r="HG70" s="389">
        <v>0</v>
      </c>
      <c r="HH70" s="406">
        <v>0</v>
      </c>
      <c r="HI70" s="389">
        <v>0</v>
      </c>
      <c r="HJ70" s="389">
        <v>0</v>
      </c>
      <c r="HK70" s="389">
        <v>0</v>
      </c>
      <c r="HL70" s="389">
        <v>0</v>
      </c>
      <c r="HM70" s="406">
        <v>0</v>
      </c>
      <c r="HN70" s="389">
        <v>0</v>
      </c>
      <c r="HO70" s="389">
        <v>0</v>
      </c>
      <c r="HP70" s="389">
        <v>0</v>
      </c>
      <c r="HQ70" s="389">
        <v>0</v>
      </c>
      <c r="HR70" s="392">
        <v>0</v>
      </c>
      <c r="HS70" s="393">
        <v>0</v>
      </c>
      <c r="HT70" s="393">
        <v>0</v>
      </c>
      <c r="HU70" s="393">
        <v>0</v>
      </c>
      <c r="HV70" s="393">
        <v>0</v>
      </c>
      <c r="HW70" s="406">
        <v>0</v>
      </c>
      <c r="HX70" s="404">
        <v>0</v>
      </c>
      <c r="HY70" s="405">
        <v>0</v>
      </c>
      <c r="HZ70" s="405">
        <v>0</v>
      </c>
      <c r="IA70" s="393">
        <v>0</v>
      </c>
      <c r="IB70" s="407">
        <v>0</v>
      </c>
      <c r="IC70" s="388">
        <v>0</v>
      </c>
      <c r="ID70" s="396">
        <f t="shared" si="0"/>
        <v>0</v>
      </c>
      <c r="IE70" s="408">
        <v>0</v>
      </c>
      <c r="IF70" s="396">
        <v>0</v>
      </c>
      <c r="IG70" s="397">
        <v>0</v>
      </c>
      <c r="IH70" s="390">
        <v>0</v>
      </c>
      <c r="II70" s="390">
        <v>0</v>
      </c>
      <c r="IJ70" s="391">
        <v>0</v>
      </c>
      <c r="IK70" s="388">
        <v>0</v>
      </c>
      <c r="IL70" s="395">
        <v>0</v>
      </c>
      <c r="IM70" s="399">
        <f t="shared" si="1"/>
        <v>0</v>
      </c>
      <c r="IN70" s="408">
        <v>0</v>
      </c>
      <c r="IO70" s="396">
        <v>0</v>
      </c>
      <c r="IP70" s="397">
        <v>0</v>
      </c>
      <c r="IQ70" s="390">
        <v>0</v>
      </c>
      <c r="IR70" s="390">
        <v>0</v>
      </c>
      <c r="IS70" s="391">
        <v>0</v>
      </c>
      <c r="IT70" s="391">
        <v>0</v>
      </c>
      <c r="IU70" s="388">
        <v>0</v>
      </c>
      <c r="IV70" s="395">
        <v>0</v>
      </c>
      <c r="IW70" s="399">
        <f t="shared" si="2"/>
        <v>0</v>
      </c>
      <c r="IX70" s="408">
        <v>0</v>
      </c>
      <c r="IY70" s="396">
        <v>0</v>
      </c>
      <c r="IZ70" s="397">
        <v>0</v>
      </c>
      <c r="JA70" s="390">
        <v>0</v>
      </c>
      <c r="JB70" s="390">
        <v>0</v>
      </c>
      <c r="JC70" s="391">
        <v>0</v>
      </c>
      <c r="JD70" s="388">
        <v>0</v>
      </c>
      <c r="JE70" s="395">
        <v>0</v>
      </c>
      <c r="JF70" s="399">
        <f t="shared" si="3"/>
        <v>0</v>
      </c>
      <c r="JG70" s="408">
        <v>0</v>
      </c>
      <c r="JH70" s="396">
        <v>0</v>
      </c>
      <c r="JI70" s="397">
        <v>0</v>
      </c>
      <c r="JJ70" s="390">
        <v>0</v>
      </c>
      <c r="JK70" s="390">
        <v>0</v>
      </c>
      <c r="JL70" s="391">
        <v>0</v>
      </c>
      <c r="JM70" s="388">
        <v>0</v>
      </c>
      <c r="JN70" s="395">
        <v>0</v>
      </c>
      <c r="JO70" s="388">
        <v>0</v>
      </c>
      <c r="JP70" s="388">
        <v>0</v>
      </c>
      <c r="JQ70" s="388">
        <v>0</v>
      </c>
      <c r="JR70" s="403">
        <v>0</v>
      </c>
      <c r="JS70" s="400">
        <v>0</v>
      </c>
    </row>
    <row r="71" spans="1:279" hidden="1" x14ac:dyDescent="0.35">
      <c r="A71" s="411">
        <v>515</v>
      </c>
      <c r="B71" s="435">
        <v>3</v>
      </c>
      <c r="C71" s="412" t="s">
        <v>40</v>
      </c>
      <c r="D71" s="413">
        <v>0</v>
      </c>
      <c r="E71" s="388">
        <v>0</v>
      </c>
      <c r="F71" s="414">
        <v>0</v>
      </c>
      <c r="G71" s="415">
        <v>0</v>
      </c>
      <c r="H71" s="415">
        <v>0</v>
      </c>
      <c r="I71" s="415">
        <v>0</v>
      </c>
      <c r="J71" s="416">
        <v>0</v>
      </c>
      <c r="K71" s="413">
        <v>0</v>
      </c>
      <c r="L71" s="414">
        <v>0</v>
      </c>
      <c r="M71" s="415">
        <v>0</v>
      </c>
      <c r="N71" s="415">
        <v>0</v>
      </c>
      <c r="O71" s="415">
        <v>0</v>
      </c>
      <c r="P71" s="416">
        <v>0</v>
      </c>
      <c r="Q71" s="413">
        <v>0</v>
      </c>
      <c r="R71" s="414">
        <v>0</v>
      </c>
      <c r="S71" s="415">
        <v>0</v>
      </c>
      <c r="T71" s="415">
        <v>0</v>
      </c>
      <c r="U71" s="415">
        <v>0</v>
      </c>
      <c r="V71" s="416">
        <v>0</v>
      </c>
      <c r="W71" s="413">
        <v>0</v>
      </c>
      <c r="X71" s="389">
        <v>0</v>
      </c>
      <c r="Y71" s="389">
        <v>0</v>
      </c>
      <c r="Z71" s="389">
        <v>0</v>
      </c>
      <c r="AA71" s="389">
        <v>0</v>
      </c>
      <c r="AB71" s="389">
        <v>0</v>
      </c>
      <c r="AC71" s="417">
        <v>0</v>
      </c>
      <c r="AD71" s="389">
        <v>0</v>
      </c>
      <c r="AE71" s="389">
        <v>0</v>
      </c>
      <c r="AF71" s="389">
        <v>0</v>
      </c>
      <c r="AG71" s="389">
        <v>0</v>
      </c>
      <c r="AH71" s="389">
        <v>0</v>
      </c>
      <c r="AI71" s="417">
        <v>0</v>
      </c>
      <c r="AJ71" s="389">
        <v>0</v>
      </c>
      <c r="AK71" s="389">
        <v>0</v>
      </c>
      <c r="AL71" s="389">
        <v>0</v>
      </c>
      <c r="AM71" s="389">
        <v>0</v>
      </c>
      <c r="AN71" s="389">
        <v>0</v>
      </c>
      <c r="AO71" s="417">
        <v>0</v>
      </c>
      <c r="AP71" s="393">
        <v>0</v>
      </c>
      <c r="AQ71" s="393">
        <v>0</v>
      </c>
      <c r="AR71" s="393">
        <v>0</v>
      </c>
      <c r="AS71" s="393">
        <v>0</v>
      </c>
      <c r="AT71" s="393">
        <v>0</v>
      </c>
      <c r="AU71" s="417">
        <v>0</v>
      </c>
      <c r="AV71" s="393">
        <v>0</v>
      </c>
      <c r="AW71" s="393">
        <v>0</v>
      </c>
      <c r="AX71" s="393">
        <v>0</v>
      </c>
      <c r="AY71" s="393">
        <v>0</v>
      </c>
      <c r="AZ71" s="393">
        <v>0</v>
      </c>
      <c r="BA71" s="392">
        <v>0</v>
      </c>
      <c r="BB71" s="393">
        <v>0</v>
      </c>
      <c r="BC71" s="393">
        <v>0</v>
      </c>
      <c r="BD71" s="393">
        <v>0</v>
      </c>
      <c r="BE71" s="393">
        <v>0</v>
      </c>
      <c r="BF71" s="393">
        <v>0</v>
      </c>
      <c r="BG71" s="392">
        <v>0</v>
      </c>
      <c r="BH71" s="389">
        <v>0</v>
      </c>
      <c r="BI71" s="389">
        <v>0</v>
      </c>
      <c r="BJ71" s="389">
        <v>0</v>
      </c>
      <c r="BK71" s="389">
        <v>0</v>
      </c>
      <c r="BL71" s="389">
        <v>0</v>
      </c>
      <c r="BM71" s="418">
        <v>0</v>
      </c>
      <c r="BN71" s="395">
        <v>0</v>
      </c>
      <c r="BO71" s="419">
        <v>0</v>
      </c>
      <c r="BP71" s="396">
        <v>0</v>
      </c>
      <c r="BQ71" s="397">
        <v>0</v>
      </c>
      <c r="BR71" s="390">
        <v>0</v>
      </c>
      <c r="BS71" s="390">
        <v>0</v>
      </c>
      <c r="BT71" s="398">
        <v>0</v>
      </c>
      <c r="BU71" s="413">
        <v>0</v>
      </c>
      <c r="BV71" s="389">
        <v>0</v>
      </c>
      <c r="BW71" s="389">
        <v>0</v>
      </c>
      <c r="BX71" s="389">
        <v>0</v>
      </c>
      <c r="BY71" s="389">
        <v>0</v>
      </c>
      <c r="BZ71" s="417">
        <v>0</v>
      </c>
      <c r="CA71" s="389">
        <v>0</v>
      </c>
      <c r="CB71" s="389">
        <v>0</v>
      </c>
      <c r="CC71" s="389">
        <v>0</v>
      </c>
      <c r="CD71" s="389">
        <v>0</v>
      </c>
      <c r="CE71" s="417">
        <v>0</v>
      </c>
      <c r="CF71" s="389">
        <v>0</v>
      </c>
      <c r="CG71" s="389">
        <v>0</v>
      </c>
      <c r="CH71" s="389">
        <v>0</v>
      </c>
      <c r="CI71" s="389">
        <v>0</v>
      </c>
      <c r="CJ71" s="417">
        <v>0</v>
      </c>
      <c r="CK71" s="393">
        <v>0</v>
      </c>
      <c r="CL71" s="393">
        <v>0</v>
      </c>
      <c r="CM71" s="393">
        <v>0</v>
      </c>
      <c r="CN71" s="393">
        <v>0</v>
      </c>
      <c r="CO71" s="392">
        <v>0</v>
      </c>
      <c r="CP71" s="393">
        <v>0</v>
      </c>
      <c r="CQ71" s="393">
        <v>0</v>
      </c>
      <c r="CR71" s="393">
        <v>0</v>
      </c>
      <c r="CS71" s="393">
        <v>0</v>
      </c>
      <c r="CT71" s="392">
        <v>0</v>
      </c>
      <c r="CU71" s="414">
        <v>0</v>
      </c>
      <c r="CV71" s="415">
        <v>0</v>
      </c>
      <c r="CW71" s="415">
        <v>0</v>
      </c>
      <c r="CX71" s="416">
        <v>0</v>
      </c>
      <c r="CY71" s="418">
        <v>0</v>
      </c>
      <c r="CZ71" s="395">
        <v>0</v>
      </c>
      <c r="DA71" s="420">
        <v>0</v>
      </c>
      <c r="DB71" s="396">
        <v>0</v>
      </c>
      <c r="DC71" s="397">
        <v>0</v>
      </c>
      <c r="DD71" s="390">
        <v>0</v>
      </c>
      <c r="DE71" s="390">
        <v>0</v>
      </c>
      <c r="DF71" s="398">
        <v>0</v>
      </c>
      <c r="DG71" s="413">
        <v>0</v>
      </c>
      <c r="DH71" s="389">
        <v>0</v>
      </c>
      <c r="DI71" s="389">
        <v>0</v>
      </c>
      <c r="DJ71" s="389">
        <v>0</v>
      </c>
      <c r="DK71" s="389">
        <v>0</v>
      </c>
      <c r="DL71" s="417">
        <v>0</v>
      </c>
      <c r="DM71" s="389">
        <v>0</v>
      </c>
      <c r="DN71" s="389">
        <v>0</v>
      </c>
      <c r="DO71" s="389">
        <v>0</v>
      </c>
      <c r="DP71" s="389">
        <v>0</v>
      </c>
      <c r="DQ71" s="417">
        <v>0</v>
      </c>
      <c r="DR71" s="389">
        <v>0</v>
      </c>
      <c r="DS71" s="389">
        <v>0</v>
      </c>
      <c r="DT71" s="389">
        <v>0</v>
      </c>
      <c r="DU71" s="389">
        <v>0</v>
      </c>
      <c r="DV71" s="417">
        <v>0</v>
      </c>
      <c r="DW71" s="389">
        <v>0</v>
      </c>
      <c r="DX71" s="389">
        <v>0</v>
      </c>
      <c r="DY71" s="389">
        <v>0</v>
      </c>
      <c r="DZ71" s="389">
        <v>0</v>
      </c>
      <c r="EA71" s="392">
        <v>0</v>
      </c>
      <c r="EB71" s="393">
        <v>0</v>
      </c>
      <c r="EC71" s="393">
        <v>0</v>
      </c>
      <c r="ED71" s="393">
        <v>0</v>
      </c>
      <c r="EE71" s="393">
        <v>0</v>
      </c>
      <c r="EF71" s="417">
        <v>0</v>
      </c>
      <c r="EG71" s="414">
        <v>0</v>
      </c>
      <c r="EH71" s="415">
        <v>0</v>
      </c>
      <c r="EI71" s="415">
        <v>0</v>
      </c>
      <c r="EJ71" s="416">
        <v>0</v>
      </c>
      <c r="EK71" s="418">
        <v>0</v>
      </c>
      <c r="EL71" s="395">
        <v>0</v>
      </c>
      <c r="EM71" s="413">
        <v>0</v>
      </c>
      <c r="EN71" s="388">
        <v>0</v>
      </c>
      <c r="EO71" s="414">
        <v>0</v>
      </c>
      <c r="EP71" s="415">
        <v>0</v>
      </c>
      <c r="EQ71" s="415">
        <v>0</v>
      </c>
      <c r="ER71" s="415">
        <v>0</v>
      </c>
      <c r="ES71" s="416">
        <v>0</v>
      </c>
      <c r="ET71" s="413">
        <v>0</v>
      </c>
      <c r="EU71" s="414">
        <v>0</v>
      </c>
      <c r="EV71" s="415">
        <v>0</v>
      </c>
      <c r="EW71" s="415">
        <v>0</v>
      </c>
      <c r="EX71" s="415">
        <v>0</v>
      </c>
      <c r="EY71" s="416">
        <v>0</v>
      </c>
      <c r="EZ71" s="413">
        <v>0</v>
      </c>
      <c r="FA71" s="414">
        <v>0</v>
      </c>
      <c r="FB71" s="415">
        <v>0</v>
      </c>
      <c r="FC71" s="415">
        <v>0</v>
      </c>
      <c r="FD71" s="415">
        <v>0</v>
      </c>
      <c r="FE71" s="416">
        <v>0</v>
      </c>
      <c r="FF71" s="413">
        <v>0</v>
      </c>
      <c r="FG71" s="389">
        <v>0</v>
      </c>
      <c r="FH71" s="389">
        <v>0</v>
      </c>
      <c r="FI71" s="389">
        <v>0</v>
      </c>
      <c r="FJ71" s="389">
        <v>0</v>
      </c>
      <c r="FK71" s="389">
        <v>0</v>
      </c>
      <c r="FL71" s="417">
        <v>0</v>
      </c>
      <c r="FM71" s="389">
        <v>0</v>
      </c>
      <c r="FN71" s="389">
        <v>0</v>
      </c>
      <c r="FO71" s="389">
        <v>0</v>
      </c>
      <c r="FP71" s="389">
        <v>0</v>
      </c>
      <c r="FQ71" s="389">
        <v>0</v>
      </c>
      <c r="FR71" s="417">
        <v>0</v>
      </c>
      <c r="FS71" s="389">
        <v>0</v>
      </c>
      <c r="FT71" s="389">
        <v>0</v>
      </c>
      <c r="FU71" s="389">
        <v>0</v>
      </c>
      <c r="FV71" s="389">
        <v>0</v>
      </c>
      <c r="FW71" s="389">
        <v>0</v>
      </c>
      <c r="FX71" s="417">
        <v>0</v>
      </c>
      <c r="FY71" s="393">
        <v>0</v>
      </c>
      <c r="FZ71" s="393">
        <v>0</v>
      </c>
      <c r="GA71" s="393">
        <v>0</v>
      </c>
      <c r="GB71" s="393">
        <v>0</v>
      </c>
      <c r="GC71" s="393">
        <v>0</v>
      </c>
      <c r="GD71" s="417">
        <v>0</v>
      </c>
      <c r="GE71" s="393">
        <v>0</v>
      </c>
      <c r="GF71" s="393">
        <v>0</v>
      </c>
      <c r="GG71" s="393">
        <v>0</v>
      </c>
      <c r="GH71" s="393">
        <v>0</v>
      </c>
      <c r="GI71" s="393">
        <v>0</v>
      </c>
      <c r="GJ71" s="392">
        <v>0</v>
      </c>
      <c r="GK71" s="389">
        <v>0</v>
      </c>
      <c r="GL71" s="389">
        <v>0</v>
      </c>
      <c r="GM71" s="389">
        <v>0</v>
      </c>
      <c r="GN71" s="389">
        <v>0</v>
      </c>
      <c r="GO71" s="389">
        <v>0</v>
      </c>
      <c r="GP71" s="418">
        <v>0</v>
      </c>
      <c r="GQ71" s="388">
        <v>0</v>
      </c>
      <c r="GR71" s="420">
        <v>0</v>
      </c>
      <c r="GS71" s="396">
        <v>0</v>
      </c>
      <c r="GT71" s="397">
        <v>0</v>
      </c>
      <c r="GU71" s="390">
        <v>0</v>
      </c>
      <c r="GV71" s="390">
        <v>0</v>
      </c>
      <c r="GW71" s="391">
        <v>0</v>
      </c>
      <c r="GX71" s="413">
        <v>0</v>
      </c>
      <c r="GY71" s="389">
        <v>0</v>
      </c>
      <c r="GZ71" s="389">
        <v>0</v>
      </c>
      <c r="HA71" s="389">
        <v>0</v>
      </c>
      <c r="HB71" s="389">
        <v>0</v>
      </c>
      <c r="HC71" s="417">
        <v>0</v>
      </c>
      <c r="HD71" s="389">
        <v>0</v>
      </c>
      <c r="HE71" s="389">
        <v>0</v>
      </c>
      <c r="HF71" s="389">
        <v>0</v>
      </c>
      <c r="HG71" s="389">
        <v>0</v>
      </c>
      <c r="HH71" s="417">
        <v>0</v>
      </c>
      <c r="HI71" s="389">
        <v>0</v>
      </c>
      <c r="HJ71" s="389">
        <v>0</v>
      </c>
      <c r="HK71" s="389">
        <v>0</v>
      </c>
      <c r="HL71" s="389">
        <v>0</v>
      </c>
      <c r="HM71" s="417">
        <v>0</v>
      </c>
      <c r="HN71" s="389">
        <v>0</v>
      </c>
      <c r="HO71" s="389">
        <v>0</v>
      </c>
      <c r="HP71" s="389">
        <v>0</v>
      </c>
      <c r="HQ71" s="389">
        <v>0</v>
      </c>
      <c r="HR71" s="392">
        <v>0</v>
      </c>
      <c r="HS71" s="393">
        <v>0</v>
      </c>
      <c r="HT71" s="393">
        <v>0</v>
      </c>
      <c r="HU71" s="393">
        <v>0</v>
      </c>
      <c r="HV71" s="393">
        <v>0</v>
      </c>
      <c r="HW71" s="417">
        <v>0</v>
      </c>
      <c r="HX71" s="414">
        <v>0</v>
      </c>
      <c r="HY71" s="415">
        <v>0</v>
      </c>
      <c r="HZ71" s="415">
        <v>0</v>
      </c>
      <c r="IA71" s="416">
        <v>0</v>
      </c>
      <c r="IB71" s="418">
        <v>0</v>
      </c>
      <c r="IC71" s="388">
        <v>0</v>
      </c>
      <c r="ID71" s="1470">
        <f t="shared" si="0"/>
        <v>0</v>
      </c>
      <c r="IE71" s="419">
        <v>0</v>
      </c>
      <c r="IF71" s="396">
        <v>0</v>
      </c>
      <c r="IG71" s="397">
        <v>0</v>
      </c>
      <c r="IH71" s="390">
        <v>0</v>
      </c>
      <c r="II71" s="390">
        <v>0</v>
      </c>
      <c r="IJ71" s="391">
        <v>0</v>
      </c>
      <c r="IK71" s="388">
        <v>0</v>
      </c>
      <c r="IL71" s="395">
        <v>0</v>
      </c>
      <c r="IM71" s="1468">
        <f t="shared" si="1"/>
        <v>0</v>
      </c>
      <c r="IN71" s="419">
        <v>0</v>
      </c>
      <c r="IO71" s="396">
        <v>0</v>
      </c>
      <c r="IP71" s="397">
        <v>0</v>
      </c>
      <c r="IQ71" s="390">
        <v>0</v>
      </c>
      <c r="IR71" s="390">
        <v>0</v>
      </c>
      <c r="IS71" s="391">
        <v>0</v>
      </c>
      <c r="IT71" s="391">
        <v>0</v>
      </c>
      <c r="IU71" s="388">
        <v>0</v>
      </c>
      <c r="IV71" s="395">
        <v>0</v>
      </c>
      <c r="IW71" s="1468">
        <f t="shared" si="2"/>
        <v>0</v>
      </c>
      <c r="IX71" s="419">
        <v>0</v>
      </c>
      <c r="IY71" s="396">
        <v>0</v>
      </c>
      <c r="IZ71" s="397">
        <v>0</v>
      </c>
      <c r="JA71" s="390">
        <v>0</v>
      </c>
      <c r="JB71" s="390">
        <v>0</v>
      </c>
      <c r="JC71" s="391">
        <v>0</v>
      </c>
      <c r="JD71" s="388">
        <v>0</v>
      </c>
      <c r="JE71" s="395">
        <v>0</v>
      </c>
      <c r="JF71" s="1468">
        <f t="shared" si="3"/>
        <v>0</v>
      </c>
      <c r="JG71" s="419">
        <v>0</v>
      </c>
      <c r="JH71" s="396">
        <v>0</v>
      </c>
      <c r="JI71" s="397">
        <v>0</v>
      </c>
      <c r="JJ71" s="390">
        <v>0</v>
      </c>
      <c r="JK71" s="390">
        <v>0</v>
      </c>
      <c r="JL71" s="391">
        <v>0</v>
      </c>
      <c r="JM71" s="388">
        <v>0</v>
      </c>
      <c r="JN71" s="395">
        <v>0</v>
      </c>
      <c r="JO71" s="388">
        <v>0</v>
      </c>
      <c r="JP71" s="388">
        <v>0</v>
      </c>
      <c r="JQ71" s="388">
        <v>0</v>
      </c>
      <c r="JR71" s="413">
        <v>0</v>
      </c>
      <c r="JS71" s="400">
        <v>0</v>
      </c>
    </row>
    <row r="72" spans="1:279" x14ac:dyDescent="0.35">
      <c r="A72" s="421" t="s">
        <v>318</v>
      </c>
      <c r="B72" s="421"/>
      <c r="C72" s="422"/>
      <c r="D72" s="423">
        <v>0</v>
      </c>
      <c r="E72" s="423">
        <v>0</v>
      </c>
      <c r="F72" s="424">
        <v>7206</v>
      </c>
      <c r="G72" s="425">
        <v>2196</v>
      </c>
      <c r="H72" s="425">
        <v>0</v>
      </c>
      <c r="I72" s="425">
        <v>0</v>
      </c>
      <c r="J72" s="426">
        <v>0</v>
      </c>
      <c r="K72" s="423">
        <v>9402</v>
      </c>
      <c r="L72" s="424">
        <v>0</v>
      </c>
      <c r="M72" s="425">
        <v>0</v>
      </c>
      <c r="N72" s="425">
        <v>0</v>
      </c>
      <c r="O72" s="425">
        <v>0</v>
      </c>
      <c r="P72" s="426">
        <v>0</v>
      </c>
      <c r="Q72" s="423">
        <v>0</v>
      </c>
      <c r="R72" s="424">
        <v>7206</v>
      </c>
      <c r="S72" s="425">
        <v>2196</v>
      </c>
      <c r="T72" s="425">
        <v>0</v>
      </c>
      <c r="U72" s="425">
        <v>0</v>
      </c>
      <c r="V72" s="426">
        <v>0</v>
      </c>
      <c r="W72" s="423">
        <v>9402</v>
      </c>
      <c r="X72" s="424">
        <v>0</v>
      </c>
      <c r="Y72" s="425">
        <v>0</v>
      </c>
      <c r="Z72" s="425">
        <v>0</v>
      </c>
      <c r="AA72" s="425">
        <v>0</v>
      </c>
      <c r="AB72" s="426">
        <v>0</v>
      </c>
      <c r="AC72" s="423">
        <v>0</v>
      </c>
      <c r="AD72" s="424">
        <v>6408</v>
      </c>
      <c r="AE72" s="425">
        <v>733</v>
      </c>
      <c r="AF72" s="425">
        <v>0</v>
      </c>
      <c r="AG72" s="425">
        <v>0</v>
      </c>
      <c r="AH72" s="426">
        <v>0</v>
      </c>
      <c r="AI72" s="423">
        <v>7141</v>
      </c>
      <c r="AJ72" s="424">
        <v>798</v>
      </c>
      <c r="AK72" s="425">
        <v>1463</v>
      </c>
      <c r="AL72" s="425">
        <v>0</v>
      </c>
      <c r="AM72" s="425">
        <v>0</v>
      </c>
      <c r="AN72" s="426">
        <v>0</v>
      </c>
      <c r="AO72" s="423">
        <v>2261</v>
      </c>
      <c r="AP72" s="424">
        <v>0</v>
      </c>
      <c r="AQ72" s="425">
        <v>0</v>
      </c>
      <c r="AR72" s="425">
        <v>0</v>
      </c>
      <c r="AS72" s="425">
        <v>0</v>
      </c>
      <c r="AT72" s="426">
        <v>0</v>
      </c>
      <c r="AU72" s="423">
        <v>0</v>
      </c>
      <c r="AV72" s="424">
        <v>0</v>
      </c>
      <c r="AW72" s="425">
        <v>0</v>
      </c>
      <c r="AX72" s="425">
        <v>0</v>
      </c>
      <c r="AY72" s="425">
        <v>0</v>
      </c>
      <c r="AZ72" s="426">
        <v>0</v>
      </c>
      <c r="BA72" s="423">
        <v>0</v>
      </c>
      <c r="BB72" s="424">
        <v>0</v>
      </c>
      <c r="BC72" s="425">
        <v>0</v>
      </c>
      <c r="BD72" s="425">
        <v>0</v>
      </c>
      <c r="BE72" s="425">
        <v>0</v>
      </c>
      <c r="BF72" s="426">
        <v>0</v>
      </c>
      <c r="BG72" s="423">
        <v>0</v>
      </c>
      <c r="BH72" s="424">
        <v>0</v>
      </c>
      <c r="BI72" s="425">
        <v>0</v>
      </c>
      <c r="BJ72" s="425">
        <v>0</v>
      </c>
      <c r="BK72" s="425">
        <v>0</v>
      </c>
      <c r="BL72" s="426">
        <v>0</v>
      </c>
      <c r="BM72" s="423">
        <v>0</v>
      </c>
      <c r="BN72" s="427">
        <v>0</v>
      </c>
      <c r="BO72" s="428">
        <v>0</v>
      </c>
      <c r="BP72" s="428">
        <v>0</v>
      </c>
      <c r="BQ72" s="429">
        <v>846</v>
      </c>
      <c r="BR72" s="425">
        <v>0</v>
      </c>
      <c r="BS72" s="425">
        <v>0</v>
      </c>
      <c r="BT72" s="430">
        <v>0</v>
      </c>
      <c r="BU72" s="423">
        <v>846</v>
      </c>
      <c r="BV72" s="424">
        <v>0</v>
      </c>
      <c r="BW72" s="425">
        <v>0</v>
      </c>
      <c r="BX72" s="425">
        <v>0</v>
      </c>
      <c r="BY72" s="426">
        <v>0</v>
      </c>
      <c r="BZ72" s="423">
        <v>0</v>
      </c>
      <c r="CA72" s="424">
        <v>846</v>
      </c>
      <c r="CB72" s="425">
        <v>0</v>
      </c>
      <c r="CC72" s="425">
        <v>0</v>
      </c>
      <c r="CD72" s="425">
        <v>0</v>
      </c>
      <c r="CE72" s="423">
        <v>846</v>
      </c>
      <c r="CF72" s="424">
        <v>0</v>
      </c>
      <c r="CG72" s="425">
        <v>0</v>
      </c>
      <c r="CH72" s="425">
        <v>0</v>
      </c>
      <c r="CI72" s="425">
        <v>0</v>
      </c>
      <c r="CJ72" s="423">
        <v>0</v>
      </c>
      <c r="CK72" s="424">
        <v>0</v>
      </c>
      <c r="CL72" s="425">
        <v>0</v>
      </c>
      <c r="CM72" s="425">
        <v>0</v>
      </c>
      <c r="CN72" s="425">
        <v>0</v>
      </c>
      <c r="CO72" s="423">
        <v>0</v>
      </c>
      <c r="CP72" s="424">
        <v>0</v>
      </c>
      <c r="CQ72" s="425">
        <v>0</v>
      </c>
      <c r="CR72" s="425">
        <v>0</v>
      </c>
      <c r="CS72" s="426">
        <v>0</v>
      </c>
      <c r="CT72" s="423">
        <v>0</v>
      </c>
      <c r="CU72" s="424">
        <v>0</v>
      </c>
      <c r="CV72" s="425">
        <v>0</v>
      </c>
      <c r="CW72" s="425">
        <v>0</v>
      </c>
      <c r="CX72" s="426">
        <v>0</v>
      </c>
      <c r="CY72" s="423">
        <v>0</v>
      </c>
      <c r="CZ72" s="427">
        <v>0</v>
      </c>
      <c r="DA72" s="431">
        <v>0</v>
      </c>
      <c r="DB72" s="428">
        <v>0</v>
      </c>
      <c r="DC72" s="429">
        <v>0</v>
      </c>
      <c r="DD72" s="425">
        <v>0</v>
      </c>
      <c r="DE72" s="425">
        <v>0</v>
      </c>
      <c r="DF72" s="430">
        <v>0</v>
      </c>
      <c r="DG72" s="423">
        <v>0</v>
      </c>
      <c r="DH72" s="424">
        <v>0</v>
      </c>
      <c r="DI72" s="425">
        <v>0</v>
      </c>
      <c r="DJ72" s="425">
        <v>0</v>
      </c>
      <c r="DK72" s="426">
        <v>0</v>
      </c>
      <c r="DL72" s="423">
        <v>0</v>
      </c>
      <c r="DM72" s="424">
        <v>0</v>
      </c>
      <c r="DN72" s="425">
        <v>0</v>
      </c>
      <c r="DO72" s="425">
        <v>0</v>
      </c>
      <c r="DP72" s="425">
        <v>0</v>
      </c>
      <c r="DQ72" s="423">
        <v>0</v>
      </c>
      <c r="DR72" s="424">
        <v>0</v>
      </c>
      <c r="DS72" s="425">
        <v>0</v>
      </c>
      <c r="DT72" s="425">
        <v>0</v>
      </c>
      <c r="DU72" s="425">
        <v>0</v>
      </c>
      <c r="DV72" s="423">
        <v>0</v>
      </c>
      <c r="DW72" s="424">
        <v>0</v>
      </c>
      <c r="DX72" s="425">
        <v>0</v>
      </c>
      <c r="DY72" s="425">
        <v>0</v>
      </c>
      <c r="DZ72" s="425">
        <v>0</v>
      </c>
      <c r="EA72" s="423">
        <v>0</v>
      </c>
      <c r="EB72" s="424">
        <v>0</v>
      </c>
      <c r="EC72" s="425">
        <v>0</v>
      </c>
      <c r="ED72" s="425">
        <v>0</v>
      </c>
      <c r="EE72" s="426">
        <v>0</v>
      </c>
      <c r="EF72" s="423">
        <v>0</v>
      </c>
      <c r="EG72" s="424">
        <v>0</v>
      </c>
      <c r="EH72" s="425">
        <v>0</v>
      </c>
      <c r="EI72" s="425">
        <v>0</v>
      </c>
      <c r="EJ72" s="426">
        <v>0</v>
      </c>
      <c r="EK72" s="423">
        <v>0</v>
      </c>
      <c r="EL72" s="431">
        <v>0</v>
      </c>
      <c r="EM72" s="423">
        <v>864</v>
      </c>
      <c r="EN72" s="423">
        <v>0</v>
      </c>
      <c r="EO72" s="424">
        <v>0</v>
      </c>
      <c r="EP72" s="425">
        <v>0</v>
      </c>
      <c r="EQ72" s="425">
        <v>0</v>
      </c>
      <c r="ER72" s="425">
        <v>0</v>
      </c>
      <c r="ES72" s="426">
        <v>0</v>
      </c>
      <c r="ET72" s="423">
        <v>0</v>
      </c>
      <c r="EU72" s="424">
        <v>0</v>
      </c>
      <c r="EV72" s="425">
        <v>0</v>
      </c>
      <c r="EW72" s="425">
        <v>0</v>
      </c>
      <c r="EX72" s="425">
        <v>0</v>
      </c>
      <c r="EY72" s="426">
        <v>0</v>
      </c>
      <c r="EZ72" s="423">
        <v>0</v>
      </c>
      <c r="FA72" s="424">
        <v>0</v>
      </c>
      <c r="FB72" s="425">
        <v>0</v>
      </c>
      <c r="FC72" s="425">
        <v>0</v>
      </c>
      <c r="FD72" s="425">
        <v>0</v>
      </c>
      <c r="FE72" s="426">
        <v>0</v>
      </c>
      <c r="FF72" s="423">
        <v>0</v>
      </c>
      <c r="FG72" s="424">
        <v>0</v>
      </c>
      <c r="FH72" s="425">
        <v>0</v>
      </c>
      <c r="FI72" s="425">
        <v>0</v>
      </c>
      <c r="FJ72" s="425">
        <v>0</v>
      </c>
      <c r="FK72" s="426">
        <v>0</v>
      </c>
      <c r="FL72" s="423">
        <v>0</v>
      </c>
      <c r="FM72" s="424">
        <v>0</v>
      </c>
      <c r="FN72" s="425">
        <v>0</v>
      </c>
      <c r="FO72" s="425">
        <v>0</v>
      </c>
      <c r="FP72" s="425">
        <v>0</v>
      </c>
      <c r="FQ72" s="426">
        <v>0</v>
      </c>
      <c r="FR72" s="423">
        <v>0</v>
      </c>
      <c r="FS72" s="424">
        <v>0</v>
      </c>
      <c r="FT72" s="425">
        <v>0</v>
      </c>
      <c r="FU72" s="425">
        <v>0</v>
      </c>
      <c r="FV72" s="425">
        <v>0</v>
      </c>
      <c r="FW72" s="426">
        <v>0</v>
      </c>
      <c r="FX72" s="423">
        <v>0</v>
      </c>
      <c r="FY72" s="424">
        <v>0</v>
      </c>
      <c r="FZ72" s="425">
        <v>0</v>
      </c>
      <c r="GA72" s="425">
        <v>0</v>
      </c>
      <c r="GB72" s="425">
        <v>0</v>
      </c>
      <c r="GC72" s="426">
        <v>0</v>
      </c>
      <c r="GD72" s="423">
        <v>0</v>
      </c>
      <c r="GE72" s="424">
        <v>0</v>
      </c>
      <c r="GF72" s="425">
        <v>0</v>
      </c>
      <c r="GG72" s="425">
        <v>0</v>
      </c>
      <c r="GH72" s="425">
        <v>0</v>
      </c>
      <c r="GI72" s="426">
        <v>0</v>
      </c>
      <c r="GJ72" s="423">
        <v>0</v>
      </c>
      <c r="GK72" s="424">
        <v>0</v>
      </c>
      <c r="GL72" s="425">
        <v>0</v>
      </c>
      <c r="GM72" s="425">
        <v>0</v>
      </c>
      <c r="GN72" s="425">
        <v>0</v>
      </c>
      <c r="GO72" s="426">
        <v>0</v>
      </c>
      <c r="GP72" s="423">
        <v>0</v>
      </c>
      <c r="GQ72" s="423">
        <v>864</v>
      </c>
      <c r="GR72" s="431">
        <v>0</v>
      </c>
      <c r="GS72" s="428">
        <v>1470</v>
      </c>
      <c r="GT72" s="429">
        <v>1470</v>
      </c>
      <c r="GU72" s="425">
        <v>0</v>
      </c>
      <c r="GV72" s="425">
        <v>0</v>
      </c>
      <c r="GW72" s="426">
        <v>0</v>
      </c>
      <c r="GX72" s="423">
        <v>1470</v>
      </c>
      <c r="GY72" s="424">
        <v>0</v>
      </c>
      <c r="GZ72" s="425">
        <v>0</v>
      </c>
      <c r="HA72" s="425">
        <v>0</v>
      </c>
      <c r="HB72" s="426">
        <v>0</v>
      </c>
      <c r="HC72" s="423">
        <v>0</v>
      </c>
      <c r="HD72" s="424">
        <v>0</v>
      </c>
      <c r="HE72" s="425">
        <v>0</v>
      </c>
      <c r="HF72" s="425">
        <v>0</v>
      </c>
      <c r="HG72" s="425">
        <v>0</v>
      </c>
      <c r="HH72" s="423">
        <v>0</v>
      </c>
      <c r="HI72" s="424">
        <v>0</v>
      </c>
      <c r="HJ72" s="425">
        <v>0</v>
      </c>
      <c r="HK72" s="425">
        <v>0</v>
      </c>
      <c r="HL72" s="425">
        <v>0</v>
      </c>
      <c r="HM72" s="423">
        <v>0</v>
      </c>
      <c r="HN72" s="424">
        <v>0</v>
      </c>
      <c r="HO72" s="425">
        <v>0</v>
      </c>
      <c r="HP72" s="425">
        <v>0</v>
      </c>
      <c r="HQ72" s="425">
        <v>0</v>
      </c>
      <c r="HR72" s="423">
        <v>0</v>
      </c>
      <c r="HS72" s="424">
        <v>0</v>
      </c>
      <c r="HT72" s="425">
        <v>0</v>
      </c>
      <c r="HU72" s="425">
        <v>0</v>
      </c>
      <c r="HV72" s="426">
        <v>0</v>
      </c>
      <c r="HW72" s="423">
        <v>0</v>
      </c>
      <c r="HX72" s="424">
        <v>1470</v>
      </c>
      <c r="HY72" s="425">
        <v>0</v>
      </c>
      <c r="HZ72" s="425">
        <v>0</v>
      </c>
      <c r="IA72" s="426">
        <v>0</v>
      </c>
      <c r="IB72" s="423">
        <v>1470</v>
      </c>
      <c r="IC72" s="423">
        <v>0</v>
      </c>
      <c r="ID72" s="1469">
        <f t="shared" si="0"/>
        <v>1470</v>
      </c>
      <c r="IE72" s="431">
        <v>0</v>
      </c>
      <c r="IF72" s="428">
        <v>0</v>
      </c>
      <c r="IG72" s="429">
        <v>0</v>
      </c>
      <c r="IH72" s="425">
        <v>0</v>
      </c>
      <c r="II72" s="425">
        <v>0</v>
      </c>
      <c r="IJ72" s="426">
        <v>0</v>
      </c>
      <c r="IK72" s="423">
        <v>0</v>
      </c>
      <c r="IL72" s="423">
        <v>0</v>
      </c>
      <c r="IM72" s="1469">
        <f t="shared" si="1"/>
        <v>0</v>
      </c>
      <c r="IN72" s="431">
        <v>0</v>
      </c>
      <c r="IO72" s="428">
        <v>0</v>
      </c>
      <c r="IP72" s="429">
        <v>0</v>
      </c>
      <c r="IQ72" s="425">
        <v>0</v>
      </c>
      <c r="IR72" s="425">
        <v>0</v>
      </c>
      <c r="IS72" s="426">
        <v>0</v>
      </c>
      <c r="IT72" s="426">
        <v>0</v>
      </c>
      <c r="IU72" s="423">
        <v>0</v>
      </c>
      <c r="IV72" s="423">
        <v>0</v>
      </c>
      <c r="IW72" s="1469">
        <f t="shared" si="2"/>
        <v>0</v>
      </c>
      <c r="IX72" s="431">
        <v>0</v>
      </c>
      <c r="IY72" s="428">
        <v>0</v>
      </c>
      <c r="IZ72" s="429">
        <v>0</v>
      </c>
      <c r="JA72" s="425">
        <v>0</v>
      </c>
      <c r="JB72" s="425">
        <v>0</v>
      </c>
      <c r="JC72" s="426">
        <v>0</v>
      </c>
      <c r="JD72" s="423">
        <v>0</v>
      </c>
      <c r="JE72" s="423">
        <v>0</v>
      </c>
      <c r="JF72" s="428">
        <f t="shared" si="3"/>
        <v>0</v>
      </c>
      <c r="JG72" s="428">
        <v>0</v>
      </c>
      <c r="JH72" s="428">
        <v>0</v>
      </c>
      <c r="JI72" s="429">
        <v>0</v>
      </c>
      <c r="JJ72" s="425">
        <v>0</v>
      </c>
      <c r="JK72" s="425">
        <v>0</v>
      </c>
      <c r="JL72" s="426">
        <v>0</v>
      </c>
      <c r="JM72" s="423">
        <v>0</v>
      </c>
      <c r="JN72" s="423">
        <v>0</v>
      </c>
      <c r="JO72" s="423">
        <v>864</v>
      </c>
      <c r="JP72" s="423">
        <v>1470</v>
      </c>
      <c r="JQ72" s="423">
        <v>11718</v>
      </c>
      <c r="JR72" s="423">
        <v>864</v>
      </c>
      <c r="JS72" s="400">
        <v>1</v>
      </c>
    </row>
    <row r="73" spans="1:279" ht="0.75" customHeight="1" x14ac:dyDescent="0.35">
      <c r="A73" s="386">
        <v>608</v>
      </c>
      <c r="B73" s="386">
        <v>1</v>
      </c>
      <c r="C73" s="387" t="s">
        <v>32</v>
      </c>
      <c r="D73" s="388">
        <v>0</v>
      </c>
      <c r="E73" s="388">
        <v>0</v>
      </c>
      <c r="F73" s="389">
        <v>0</v>
      </c>
      <c r="G73" s="390">
        <v>0</v>
      </c>
      <c r="H73" s="390">
        <v>0</v>
      </c>
      <c r="I73" s="390">
        <v>0</v>
      </c>
      <c r="J73" s="391">
        <v>0</v>
      </c>
      <c r="K73" s="388">
        <v>0</v>
      </c>
      <c r="L73" s="389">
        <v>0</v>
      </c>
      <c r="M73" s="390">
        <v>0</v>
      </c>
      <c r="N73" s="390">
        <v>0</v>
      </c>
      <c r="O73" s="390">
        <v>0</v>
      </c>
      <c r="P73" s="391">
        <v>0</v>
      </c>
      <c r="Q73" s="388">
        <v>0</v>
      </c>
      <c r="R73" s="389">
        <v>0</v>
      </c>
      <c r="S73" s="390">
        <v>0</v>
      </c>
      <c r="T73" s="390">
        <v>0</v>
      </c>
      <c r="U73" s="390">
        <v>0</v>
      </c>
      <c r="V73" s="391">
        <v>0</v>
      </c>
      <c r="W73" s="388">
        <v>0</v>
      </c>
      <c r="X73" s="389">
        <v>0</v>
      </c>
      <c r="Y73" s="389">
        <v>0</v>
      </c>
      <c r="Z73" s="389">
        <v>0</v>
      </c>
      <c r="AA73" s="389">
        <v>0</v>
      </c>
      <c r="AB73" s="389">
        <v>0</v>
      </c>
      <c r="AC73" s="392">
        <v>0</v>
      </c>
      <c r="AD73" s="389">
        <v>0</v>
      </c>
      <c r="AE73" s="389">
        <v>0</v>
      </c>
      <c r="AF73" s="389">
        <v>0</v>
      </c>
      <c r="AG73" s="389">
        <v>0</v>
      </c>
      <c r="AH73" s="389">
        <v>0</v>
      </c>
      <c r="AI73" s="392">
        <v>0</v>
      </c>
      <c r="AJ73" s="389">
        <v>0</v>
      </c>
      <c r="AK73" s="389">
        <v>0</v>
      </c>
      <c r="AL73" s="389">
        <v>0</v>
      </c>
      <c r="AM73" s="389">
        <v>0</v>
      </c>
      <c r="AN73" s="389">
        <v>0</v>
      </c>
      <c r="AO73" s="392">
        <v>0</v>
      </c>
      <c r="AP73" s="393">
        <v>0</v>
      </c>
      <c r="AQ73" s="393">
        <v>0</v>
      </c>
      <c r="AR73" s="393">
        <v>0</v>
      </c>
      <c r="AS73" s="393">
        <v>0</v>
      </c>
      <c r="AT73" s="393">
        <v>0</v>
      </c>
      <c r="AU73" s="392">
        <v>0</v>
      </c>
      <c r="AV73" s="393">
        <v>0</v>
      </c>
      <c r="AW73" s="393">
        <v>0</v>
      </c>
      <c r="AX73" s="393">
        <v>0</v>
      </c>
      <c r="AY73" s="393">
        <v>0</v>
      </c>
      <c r="AZ73" s="393">
        <v>0</v>
      </c>
      <c r="BA73" s="392">
        <v>0</v>
      </c>
      <c r="BB73" s="393">
        <v>0</v>
      </c>
      <c r="BC73" s="393">
        <v>0</v>
      </c>
      <c r="BD73" s="393">
        <v>0</v>
      </c>
      <c r="BE73" s="393">
        <v>0</v>
      </c>
      <c r="BF73" s="393">
        <v>0</v>
      </c>
      <c r="BG73" s="392">
        <v>0</v>
      </c>
      <c r="BH73" s="389">
        <v>0</v>
      </c>
      <c r="BI73" s="389">
        <v>0</v>
      </c>
      <c r="BJ73" s="389">
        <v>0</v>
      </c>
      <c r="BK73" s="389">
        <v>0</v>
      </c>
      <c r="BL73" s="389">
        <v>0</v>
      </c>
      <c r="BM73" s="394">
        <v>0</v>
      </c>
      <c r="BN73" s="395">
        <v>0</v>
      </c>
      <c r="BO73" s="396">
        <v>0</v>
      </c>
      <c r="BP73" s="396">
        <v>0</v>
      </c>
      <c r="BQ73" s="397">
        <v>0</v>
      </c>
      <c r="BR73" s="390">
        <v>0</v>
      </c>
      <c r="BS73" s="390">
        <v>0</v>
      </c>
      <c r="BT73" s="398">
        <v>0</v>
      </c>
      <c r="BU73" s="388">
        <v>0</v>
      </c>
      <c r="BV73" s="389">
        <v>0</v>
      </c>
      <c r="BW73" s="389">
        <v>0</v>
      </c>
      <c r="BX73" s="389">
        <v>0</v>
      </c>
      <c r="BY73" s="389">
        <v>0</v>
      </c>
      <c r="BZ73" s="392">
        <v>0</v>
      </c>
      <c r="CA73" s="389">
        <v>0</v>
      </c>
      <c r="CB73" s="389">
        <v>0</v>
      </c>
      <c r="CC73" s="389">
        <v>0</v>
      </c>
      <c r="CD73" s="389">
        <v>0</v>
      </c>
      <c r="CE73" s="392">
        <v>0</v>
      </c>
      <c r="CF73" s="389">
        <v>0</v>
      </c>
      <c r="CG73" s="389">
        <v>0</v>
      </c>
      <c r="CH73" s="389">
        <v>0</v>
      </c>
      <c r="CI73" s="389">
        <v>0</v>
      </c>
      <c r="CJ73" s="392">
        <v>0</v>
      </c>
      <c r="CK73" s="393">
        <v>0</v>
      </c>
      <c r="CL73" s="393">
        <v>0</v>
      </c>
      <c r="CM73" s="393">
        <v>0</v>
      </c>
      <c r="CN73" s="393">
        <v>0</v>
      </c>
      <c r="CO73" s="392">
        <v>0</v>
      </c>
      <c r="CP73" s="393">
        <v>0</v>
      </c>
      <c r="CQ73" s="393">
        <v>0</v>
      </c>
      <c r="CR73" s="393">
        <v>0</v>
      </c>
      <c r="CS73" s="393">
        <v>0</v>
      </c>
      <c r="CT73" s="392">
        <v>0</v>
      </c>
      <c r="CU73" s="389">
        <v>0</v>
      </c>
      <c r="CV73" s="390">
        <v>0</v>
      </c>
      <c r="CW73" s="390">
        <v>0</v>
      </c>
      <c r="CX73" s="391">
        <v>0</v>
      </c>
      <c r="CY73" s="394">
        <v>0</v>
      </c>
      <c r="CZ73" s="395">
        <v>0</v>
      </c>
      <c r="DA73" s="399">
        <v>0</v>
      </c>
      <c r="DB73" s="396">
        <v>0</v>
      </c>
      <c r="DC73" s="397">
        <v>0</v>
      </c>
      <c r="DD73" s="390">
        <v>0</v>
      </c>
      <c r="DE73" s="390">
        <v>0</v>
      </c>
      <c r="DF73" s="398">
        <v>0</v>
      </c>
      <c r="DG73" s="388">
        <v>0</v>
      </c>
      <c r="DH73" s="389">
        <v>0</v>
      </c>
      <c r="DI73" s="389">
        <v>0</v>
      </c>
      <c r="DJ73" s="389">
        <v>0</v>
      </c>
      <c r="DK73" s="389">
        <v>0</v>
      </c>
      <c r="DL73" s="392">
        <v>0</v>
      </c>
      <c r="DM73" s="389">
        <v>0</v>
      </c>
      <c r="DN73" s="389">
        <v>0</v>
      </c>
      <c r="DO73" s="389">
        <v>0</v>
      </c>
      <c r="DP73" s="389">
        <v>0</v>
      </c>
      <c r="DQ73" s="392">
        <v>0</v>
      </c>
      <c r="DR73" s="389">
        <v>0</v>
      </c>
      <c r="DS73" s="389">
        <v>0</v>
      </c>
      <c r="DT73" s="389">
        <v>0</v>
      </c>
      <c r="DU73" s="389">
        <v>0</v>
      </c>
      <c r="DV73" s="392">
        <v>0</v>
      </c>
      <c r="DW73" s="389">
        <v>0</v>
      </c>
      <c r="DX73" s="389">
        <v>0</v>
      </c>
      <c r="DY73" s="389">
        <v>0</v>
      </c>
      <c r="DZ73" s="389">
        <v>0</v>
      </c>
      <c r="EA73" s="392">
        <v>0</v>
      </c>
      <c r="EB73" s="393">
        <v>0</v>
      </c>
      <c r="EC73" s="393">
        <v>0</v>
      </c>
      <c r="ED73" s="393">
        <v>0</v>
      </c>
      <c r="EE73" s="393">
        <v>0</v>
      </c>
      <c r="EF73" s="392">
        <v>0</v>
      </c>
      <c r="EG73" s="389">
        <v>0</v>
      </c>
      <c r="EH73" s="390">
        <v>0</v>
      </c>
      <c r="EI73" s="390">
        <v>0</v>
      </c>
      <c r="EJ73" s="391">
        <v>0</v>
      </c>
      <c r="EK73" s="394">
        <v>0</v>
      </c>
      <c r="EL73" s="395">
        <v>0</v>
      </c>
      <c r="EM73" s="388">
        <v>0</v>
      </c>
      <c r="EN73" s="388">
        <v>0</v>
      </c>
      <c r="EO73" s="389">
        <v>0</v>
      </c>
      <c r="EP73" s="390">
        <v>0</v>
      </c>
      <c r="EQ73" s="390">
        <v>0</v>
      </c>
      <c r="ER73" s="390">
        <v>0</v>
      </c>
      <c r="ES73" s="391">
        <v>0</v>
      </c>
      <c r="ET73" s="388">
        <v>0</v>
      </c>
      <c r="EU73" s="389">
        <v>0</v>
      </c>
      <c r="EV73" s="390">
        <v>0</v>
      </c>
      <c r="EW73" s="390">
        <v>0</v>
      </c>
      <c r="EX73" s="390">
        <v>0</v>
      </c>
      <c r="EY73" s="391">
        <v>0</v>
      </c>
      <c r="EZ73" s="388">
        <v>0</v>
      </c>
      <c r="FA73" s="389">
        <v>0</v>
      </c>
      <c r="FB73" s="390">
        <v>0</v>
      </c>
      <c r="FC73" s="390">
        <v>0</v>
      </c>
      <c r="FD73" s="390">
        <v>0</v>
      </c>
      <c r="FE73" s="391">
        <v>0</v>
      </c>
      <c r="FF73" s="388">
        <v>0</v>
      </c>
      <c r="FG73" s="389">
        <v>0</v>
      </c>
      <c r="FH73" s="389">
        <v>0</v>
      </c>
      <c r="FI73" s="389">
        <v>0</v>
      </c>
      <c r="FJ73" s="389">
        <v>0</v>
      </c>
      <c r="FK73" s="389">
        <v>0</v>
      </c>
      <c r="FL73" s="392">
        <v>0</v>
      </c>
      <c r="FM73" s="389">
        <v>0</v>
      </c>
      <c r="FN73" s="389">
        <v>0</v>
      </c>
      <c r="FO73" s="389">
        <v>0</v>
      </c>
      <c r="FP73" s="389">
        <v>0</v>
      </c>
      <c r="FQ73" s="389">
        <v>0</v>
      </c>
      <c r="FR73" s="392">
        <v>0</v>
      </c>
      <c r="FS73" s="389">
        <v>0</v>
      </c>
      <c r="FT73" s="389">
        <v>0</v>
      </c>
      <c r="FU73" s="389">
        <v>0</v>
      </c>
      <c r="FV73" s="389">
        <v>0</v>
      </c>
      <c r="FW73" s="389">
        <v>0</v>
      </c>
      <c r="FX73" s="392">
        <v>0</v>
      </c>
      <c r="FY73" s="393">
        <v>0</v>
      </c>
      <c r="FZ73" s="393">
        <v>0</v>
      </c>
      <c r="GA73" s="393">
        <v>0</v>
      </c>
      <c r="GB73" s="393">
        <v>0</v>
      </c>
      <c r="GC73" s="393">
        <v>0</v>
      </c>
      <c r="GD73" s="392">
        <v>0</v>
      </c>
      <c r="GE73" s="393">
        <v>0</v>
      </c>
      <c r="GF73" s="393">
        <v>0</v>
      </c>
      <c r="GG73" s="393">
        <v>0</v>
      </c>
      <c r="GH73" s="393">
        <v>0</v>
      </c>
      <c r="GI73" s="393">
        <v>0</v>
      </c>
      <c r="GJ73" s="392">
        <v>0</v>
      </c>
      <c r="GK73" s="389">
        <v>0</v>
      </c>
      <c r="GL73" s="389">
        <v>0</v>
      </c>
      <c r="GM73" s="389">
        <v>0</v>
      </c>
      <c r="GN73" s="389">
        <v>0</v>
      </c>
      <c r="GO73" s="389">
        <v>0</v>
      </c>
      <c r="GP73" s="394">
        <v>0</v>
      </c>
      <c r="GQ73" s="388">
        <v>0</v>
      </c>
      <c r="GR73" s="399">
        <v>0</v>
      </c>
      <c r="GS73" s="396">
        <v>0</v>
      </c>
      <c r="GT73" s="397">
        <v>0</v>
      </c>
      <c r="GU73" s="390">
        <v>0</v>
      </c>
      <c r="GV73" s="390">
        <v>0</v>
      </c>
      <c r="GW73" s="391">
        <v>0</v>
      </c>
      <c r="GX73" s="388">
        <v>0</v>
      </c>
      <c r="GY73" s="389">
        <v>0</v>
      </c>
      <c r="GZ73" s="389">
        <v>0</v>
      </c>
      <c r="HA73" s="389">
        <v>0</v>
      </c>
      <c r="HB73" s="389">
        <v>0</v>
      </c>
      <c r="HC73" s="392">
        <v>0</v>
      </c>
      <c r="HD73" s="389">
        <v>0</v>
      </c>
      <c r="HE73" s="389">
        <v>0</v>
      </c>
      <c r="HF73" s="389">
        <v>0</v>
      </c>
      <c r="HG73" s="389">
        <v>0</v>
      </c>
      <c r="HH73" s="392">
        <v>0</v>
      </c>
      <c r="HI73" s="389">
        <v>0</v>
      </c>
      <c r="HJ73" s="389">
        <v>0</v>
      </c>
      <c r="HK73" s="389">
        <v>0</v>
      </c>
      <c r="HL73" s="389">
        <v>0</v>
      </c>
      <c r="HM73" s="392">
        <v>0</v>
      </c>
      <c r="HN73" s="389">
        <v>0</v>
      </c>
      <c r="HO73" s="389">
        <v>0</v>
      </c>
      <c r="HP73" s="389">
        <v>0</v>
      </c>
      <c r="HQ73" s="389">
        <v>0</v>
      </c>
      <c r="HR73" s="392">
        <v>0</v>
      </c>
      <c r="HS73" s="393">
        <v>0</v>
      </c>
      <c r="HT73" s="393">
        <v>0</v>
      </c>
      <c r="HU73" s="393">
        <v>0</v>
      </c>
      <c r="HV73" s="393">
        <v>0</v>
      </c>
      <c r="HW73" s="392">
        <v>0</v>
      </c>
      <c r="HX73" s="389">
        <v>0</v>
      </c>
      <c r="HY73" s="390">
        <v>0</v>
      </c>
      <c r="HZ73" s="390">
        <v>0</v>
      </c>
      <c r="IA73" s="391">
        <v>0</v>
      </c>
      <c r="IB73" s="394">
        <v>0</v>
      </c>
      <c r="IC73" s="388">
        <v>0</v>
      </c>
      <c r="ID73" s="1464">
        <f t="shared" ref="ID73:ID134" si="4">IC73+GX73</f>
        <v>0</v>
      </c>
      <c r="IE73" s="399">
        <v>0</v>
      </c>
      <c r="IF73" s="396">
        <v>0</v>
      </c>
      <c r="IG73" s="397">
        <v>0</v>
      </c>
      <c r="IH73" s="390">
        <v>0</v>
      </c>
      <c r="II73" s="390">
        <v>0</v>
      </c>
      <c r="IJ73" s="391">
        <v>0</v>
      </c>
      <c r="IK73" s="388">
        <v>0</v>
      </c>
      <c r="IL73" s="395">
        <v>0</v>
      </c>
      <c r="IM73" s="1465">
        <f t="shared" ref="IM73:IM134" si="5">IL73+IK73</f>
        <v>0</v>
      </c>
      <c r="IN73" s="399">
        <v>0</v>
      </c>
      <c r="IO73" s="396">
        <v>0</v>
      </c>
      <c r="IP73" s="397">
        <v>0</v>
      </c>
      <c r="IQ73" s="390">
        <v>0</v>
      </c>
      <c r="IR73" s="390">
        <v>0</v>
      </c>
      <c r="IS73" s="391">
        <v>0</v>
      </c>
      <c r="IT73" s="391">
        <v>0</v>
      </c>
      <c r="IU73" s="388">
        <v>0</v>
      </c>
      <c r="IV73" s="395">
        <v>0</v>
      </c>
      <c r="IW73" s="1465">
        <f t="shared" ref="IW73:IW134" si="6">IV73+IU73</f>
        <v>0</v>
      </c>
      <c r="IX73" s="399">
        <v>0</v>
      </c>
      <c r="IY73" s="396">
        <v>0</v>
      </c>
      <c r="IZ73" s="397">
        <v>0</v>
      </c>
      <c r="JA73" s="390">
        <v>0</v>
      </c>
      <c r="JB73" s="390">
        <v>0</v>
      </c>
      <c r="JC73" s="391">
        <v>0</v>
      </c>
      <c r="JD73" s="388">
        <v>0</v>
      </c>
      <c r="JE73" s="395">
        <v>0</v>
      </c>
      <c r="JF73" s="399">
        <f t="shared" ref="JF73:JF134" si="7">JE73+JD73</f>
        <v>0</v>
      </c>
      <c r="JG73" s="396">
        <v>0</v>
      </c>
      <c r="JH73" s="396">
        <v>0</v>
      </c>
      <c r="JI73" s="397">
        <v>0</v>
      </c>
      <c r="JJ73" s="390">
        <v>0</v>
      </c>
      <c r="JK73" s="390">
        <v>0</v>
      </c>
      <c r="JL73" s="391">
        <v>0</v>
      </c>
      <c r="JM73" s="388">
        <v>0</v>
      </c>
      <c r="JN73" s="395">
        <v>0</v>
      </c>
      <c r="JO73" s="388">
        <v>0</v>
      </c>
      <c r="JP73" s="388">
        <v>0</v>
      </c>
      <c r="JQ73" s="388">
        <v>0</v>
      </c>
      <c r="JR73" s="388">
        <v>0</v>
      </c>
      <c r="JS73" s="400">
        <v>0</v>
      </c>
    </row>
    <row r="74" spans="1:279" x14ac:dyDescent="0.35">
      <c r="A74" s="433">
        <v>608</v>
      </c>
      <c r="B74" s="386">
        <v>1</v>
      </c>
      <c r="C74" s="402" t="s">
        <v>157</v>
      </c>
      <c r="D74" s="403">
        <v>0</v>
      </c>
      <c r="E74" s="388">
        <v>0</v>
      </c>
      <c r="F74" s="404">
        <v>4104</v>
      </c>
      <c r="G74" s="405">
        <v>17289</v>
      </c>
      <c r="H74" s="405">
        <v>47388</v>
      </c>
      <c r="I74" s="405">
        <v>70128</v>
      </c>
      <c r="J74" s="393">
        <v>7806</v>
      </c>
      <c r="K74" s="403">
        <v>146715</v>
      </c>
      <c r="L74" s="404">
        <v>0</v>
      </c>
      <c r="M74" s="405">
        <v>0</v>
      </c>
      <c r="N74" s="405">
        <v>0</v>
      </c>
      <c r="O74" s="405">
        <v>0</v>
      </c>
      <c r="P74" s="393">
        <v>0</v>
      </c>
      <c r="Q74" s="403">
        <v>0</v>
      </c>
      <c r="R74" s="404">
        <v>4104</v>
      </c>
      <c r="S74" s="405">
        <v>17289</v>
      </c>
      <c r="T74" s="405">
        <v>47388</v>
      </c>
      <c r="U74" s="405">
        <v>70128</v>
      </c>
      <c r="V74" s="393">
        <v>7806</v>
      </c>
      <c r="W74" s="403">
        <v>146715</v>
      </c>
      <c r="X74" s="389">
        <v>0</v>
      </c>
      <c r="Y74" s="389">
        <v>0</v>
      </c>
      <c r="Z74" s="389">
        <v>0</v>
      </c>
      <c r="AA74" s="389">
        <v>0</v>
      </c>
      <c r="AB74" s="389">
        <v>0</v>
      </c>
      <c r="AC74" s="406">
        <v>0</v>
      </c>
      <c r="AD74" s="389">
        <v>0</v>
      </c>
      <c r="AE74" s="389">
        <v>244</v>
      </c>
      <c r="AF74" s="389">
        <v>4267</v>
      </c>
      <c r="AG74" s="389">
        <v>0</v>
      </c>
      <c r="AH74" s="389">
        <v>0</v>
      </c>
      <c r="AI74" s="406">
        <v>4511</v>
      </c>
      <c r="AJ74" s="389">
        <v>0</v>
      </c>
      <c r="AK74" s="389">
        <v>6347</v>
      </c>
      <c r="AL74" s="389">
        <v>43121</v>
      </c>
      <c r="AM74" s="389">
        <v>70128</v>
      </c>
      <c r="AN74" s="389">
        <v>7806</v>
      </c>
      <c r="AO74" s="406">
        <v>127402</v>
      </c>
      <c r="AP74" s="393">
        <v>4104</v>
      </c>
      <c r="AQ74" s="393">
        <v>10698</v>
      </c>
      <c r="AR74" s="393">
        <v>0</v>
      </c>
      <c r="AS74" s="393">
        <v>0</v>
      </c>
      <c r="AT74" s="393">
        <v>0</v>
      </c>
      <c r="AU74" s="406">
        <v>14802</v>
      </c>
      <c r="AV74" s="393">
        <v>0</v>
      </c>
      <c r="AW74" s="393">
        <v>0</v>
      </c>
      <c r="AX74" s="393">
        <v>0</v>
      </c>
      <c r="AY74" s="393">
        <v>0</v>
      </c>
      <c r="AZ74" s="393">
        <v>0</v>
      </c>
      <c r="BA74" s="392">
        <v>0</v>
      </c>
      <c r="BB74" s="393">
        <v>0</v>
      </c>
      <c r="BC74" s="393">
        <v>0</v>
      </c>
      <c r="BD74" s="393">
        <v>0</v>
      </c>
      <c r="BE74" s="393">
        <v>0</v>
      </c>
      <c r="BF74" s="393">
        <v>0</v>
      </c>
      <c r="BG74" s="392">
        <v>0</v>
      </c>
      <c r="BH74" s="389">
        <v>0</v>
      </c>
      <c r="BI74" s="389">
        <v>0</v>
      </c>
      <c r="BJ74" s="389">
        <v>0</v>
      </c>
      <c r="BK74" s="389">
        <v>0</v>
      </c>
      <c r="BL74" s="389">
        <v>0</v>
      </c>
      <c r="BM74" s="407">
        <v>0</v>
      </c>
      <c r="BN74" s="395">
        <v>0</v>
      </c>
      <c r="BO74" s="408">
        <v>0</v>
      </c>
      <c r="BP74" s="396">
        <v>0</v>
      </c>
      <c r="BQ74" s="397">
        <v>27426</v>
      </c>
      <c r="BR74" s="390">
        <v>3504</v>
      </c>
      <c r="BS74" s="390">
        <v>98166</v>
      </c>
      <c r="BT74" s="398">
        <v>1380</v>
      </c>
      <c r="BU74" s="403">
        <v>130476</v>
      </c>
      <c r="BV74" s="389">
        <v>0</v>
      </c>
      <c r="BW74" s="389">
        <v>0</v>
      </c>
      <c r="BX74" s="389">
        <v>0</v>
      </c>
      <c r="BY74" s="389">
        <v>0</v>
      </c>
      <c r="BZ74" s="406">
        <v>0</v>
      </c>
      <c r="CA74" s="389">
        <v>20261</v>
      </c>
      <c r="CB74" s="389">
        <v>938</v>
      </c>
      <c r="CC74" s="389">
        <v>3151</v>
      </c>
      <c r="CD74" s="389">
        <v>0</v>
      </c>
      <c r="CE74" s="406">
        <v>24350</v>
      </c>
      <c r="CF74" s="389">
        <v>7165</v>
      </c>
      <c r="CG74" s="389">
        <v>2566</v>
      </c>
      <c r="CH74" s="389">
        <v>95015</v>
      </c>
      <c r="CI74" s="389">
        <v>1380</v>
      </c>
      <c r="CJ74" s="406">
        <v>106126</v>
      </c>
      <c r="CK74" s="393">
        <v>0</v>
      </c>
      <c r="CL74" s="393">
        <v>0</v>
      </c>
      <c r="CM74" s="393">
        <v>0</v>
      </c>
      <c r="CN74" s="393">
        <v>0</v>
      </c>
      <c r="CO74" s="392">
        <v>0</v>
      </c>
      <c r="CP74" s="393">
        <v>0</v>
      </c>
      <c r="CQ74" s="393">
        <v>0</v>
      </c>
      <c r="CR74" s="393">
        <v>0</v>
      </c>
      <c r="CS74" s="393">
        <v>0</v>
      </c>
      <c r="CT74" s="392">
        <v>0</v>
      </c>
      <c r="CU74" s="404">
        <v>0</v>
      </c>
      <c r="CV74" s="405">
        <v>0</v>
      </c>
      <c r="CW74" s="405">
        <v>0</v>
      </c>
      <c r="CX74" s="393">
        <v>0</v>
      </c>
      <c r="CY74" s="407">
        <v>0</v>
      </c>
      <c r="CZ74" s="395">
        <v>0</v>
      </c>
      <c r="DA74" s="409">
        <v>0</v>
      </c>
      <c r="DB74" s="396">
        <v>0</v>
      </c>
      <c r="DC74" s="397">
        <v>18456</v>
      </c>
      <c r="DD74" s="390">
        <v>9954</v>
      </c>
      <c r="DE74" s="390">
        <v>31704</v>
      </c>
      <c r="DF74" s="398">
        <v>60648</v>
      </c>
      <c r="DG74" s="403">
        <v>120762</v>
      </c>
      <c r="DH74" s="389">
        <v>0</v>
      </c>
      <c r="DI74" s="389">
        <v>0</v>
      </c>
      <c r="DJ74" s="389">
        <v>0</v>
      </c>
      <c r="DK74" s="389">
        <v>0</v>
      </c>
      <c r="DL74" s="406">
        <v>0</v>
      </c>
      <c r="DM74" s="389">
        <v>17807</v>
      </c>
      <c r="DN74" s="389">
        <v>4762</v>
      </c>
      <c r="DO74" s="389">
        <v>0</v>
      </c>
      <c r="DP74" s="389">
        <v>0</v>
      </c>
      <c r="DQ74" s="406">
        <v>22569</v>
      </c>
      <c r="DR74" s="389">
        <v>649</v>
      </c>
      <c r="DS74" s="389">
        <v>5192</v>
      </c>
      <c r="DT74" s="389">
        <v>31704</v>
      </c>
      <c r="DU74" s="389">
        <v>60648</v>
      </c>
      <c r="DV74" s="406">
        <v>98193</v>
      </c>
      <c r="DW74" s="389">
        <v>0</v>
      </c>
      <c r="DX74" s="389">
        <v>0</v>
      </c>
      <c r="DY74" s="389">
        <v>0</v>
      </c>
      <c r="DZ74" s="389">
        <v>0</v>
      </c>
      <c r="EA74" s="392">
        <v>0</v>
      </c>
      <c r="EB74" s="393">
        <v>0</v>
      </c>
      <c r="EC74" s="393">
        <v>0</v>
      </c>
      <c r="ED74" s="393">
        <v>0</v>
      </c>
      <c r="EE74" s="393">
        <v>0</v>
      </c>
      <c r="EF74" s="406">
        <v>0</v>
      </c>
      <c r="EG74" s="404">
        <v>0</v>
      </c>
      <c r="EH74" s="405">
        <v>0</v>
      </c>
      <c r="EI74" s="405">
        <v>0</v>
      </c>
      <c r="EJ74" s="393">
        <v>0</v>
      </c>
      <c r="EK74" s="407">
        <v>0</v>
      </c>
      <c r="EL74" s="395">
        <v>0</v>
      </c>
      <c r="EM74" s="403">
        <v>40281</v>
      </c>
      <c r="EN74" s="388">
        <v>45276</v>
      </c>
      <c r="EO74" s="404">
        <v>2046</v>
      </c>
      <c r="EP74" s="405">
        <v>5274</v>
      </c>
      <c r="EQ74" s="405">
        <v>3042</v>
      </c>
      <c r="ER74" s="405">
        <v>33204</v>
      </c>
      <c r="ES74" s="393">
        <v>26706</v>
      </c>
      <c r="ET74" s="403">
        <v>70272</v>
      </c>
      <c r="EU74" s="404">
        <v>0</v>
      </c>
      <c r="EV74" s="405">
        <v>0</v>
      </c>
      <c r="EW74" s="405">
        <v>0</v>
      </c>
      <c r="EX74" s="405">
        <v>0</v>
      </c>
      <c r="EY74" s="393">
        <v>0</v>
      </c>
      <c r="EZ74" s="403">
        <v>0</v>
      </c>
      <c r="FA74" s="404">
        <v>2046</v>
      </c>
      <c r="FB74" s="405">
        <v>5274</v>
      </c>
      <c r="FC74" s="405">
        <v>3042</v>
      </c>
      <c r="FD74" s="405">
        <v>33204</v>
      </c>
      <c r="FE74" s="393">
        <v>26706</v>
      </c>
      <c r="FF74" s="403">
        <v>70272</v>
      </c>
      <c r="FG74" s="389">
        <v>0</v>
      </c>
      <c r="FH74" s="389">
        <v>0</v>
      </c>
      <c r="FI74" s="389">
        <v>0</v>
      </c>
      <c r="FJ74" s="389">
        <v>0</v>
      </c>
      <c r="FK74" s="389">
        <v>0</v>
      </c>
      <c r="FL74" s="406">
        <v>0</v>
      </c>
      <c r="FM74" s="389">
        <v>2046</v>
      </c>
      <c r="FN74" s="389">
        <v>3617</v>
      </c>
      <c r="FO74" s="389">
        <v>531</v>
      </c>
      <c r="FP74" s="389">
        <v>0</v>
      </c>
      <c r="FQ74" s="389">
        <v>0</v>
      </c>
      <c r="FR74" s="406">
        <v>6194</v>
      </c>
      <c r="FS74" s="389">
        <v>0</v>
      </c>
      <c r="FT74" s="389">
        <v>1657</v>
      </c>
      <c r="FU74" s="389">
        <v>2511</v>
      </c>
      <c r="FV74" s="389">
        <v>33204</v>
      </c>
      <c r="FW74" s="389">
        <v>26706</v>
      </c>
      <c r="FX74" s="406">
        <v>64078</v>
      </c>
      <c r="FY74" s="393">
        <v>0</v>
      </c>
      <c r="FZ74" s="393">
        <v>0</v>
      </c>
      <c r="GA74" s="393">
        <v>0</v>
      </c>
      <c r="GB74" s="393">
        <v>0</v>
      </c>
      <c r="GC74" s="393">
        <v>0</v>
      </c>
      <c r="GD74" s="406">
        <v>0</v>
      </c>
      <c r="GE74" s="393">
        <v>0</v>
      </c>
      <c r="GF74" s="393">
        <v>0</v>
      </c>
      <c r="GG74" s="393">
        <v>0</v>
      </c>
      <c r="GH74" s="393">
        <v>0</v>
      </c>
      <c r="GI74" s="393">
        <v>0</v>
      </c>
      <c r="GJ74" s="392">
        <v>0</v>
      </c>
      <c r="GK74" s="389">
        <v>0</v>
      </c>
      <c r="GL74" s="389">
        <v>0</v>
      </c>
      <c r="GM74" s="389">
        <v>0</v>
      </c>
      <c r="GN74" s="389">
        <v>0</v>
      </c>
      <c r="GO74" s="389">
        <v>0</v>
      </c>
      <c r="GP74" s="407">
        <v>0</v>
      </c>
      <c r="GQ74" s="388">
        <v>0</v>
      </c>
      <c r="GR74" s="409">
        <v>97500</v>
      </c>
      <c r="GS74" s="396">
        <v>59328</v>
      </c>
      <c r="GT74" s="397">
        <v>39960</v>
      </c>
      <c r="GU74" s="390">
        <v>4794</v>
      </c>
      <c r="GV74" s="390">
        <v>9918</v>
      </c>
      <c r="GW74" s="391">
        <v>7722</v>
      </c>
      <c r="GX74" s="403">
        <v>62394</v>
      </c>
      <c r="GY74" s="389">
        <v>0</v>
      </c>
      <c r="GZ74" s="389">
        <v>0</v>
      </c>
      <c r="HA74" s="389">
        <v>0</v>
      </c>
      <c r="HB74" s="389">
        <v>0</v>
      </c>
      <c r="HC74" s="406">
        <v>0</v>
      </c>
      <c r="HD74" s="389">
        <v>0</v>
      </c>
      <c r="HE74" s="389">
        <v>0</v>
      </c>
      <c r="HF74" s="389">
        <v>0</v>
      </c>
      <c r="HG74" s="389">
        <v>0</v>
      </c>
      <c r="HH74" s="406">
        <v>0</v>
      </c>
      <c r="HI74" s="389">
        <v>0</v>
      </c>
      <c r="HJ74" s="389">
        <v>0</v>
      </c>
      <c r="HK74" s="389">
        <v>0</v>
      </c>
      <c r="HL74" s="389">
        <v>0</v>
      </c>
      <c r="HM74" s="406">
        <v>0</v>
      </c>
      <c r="HN74" s="389">
        <v>0</v>
      </c>
      <c r="HO74" s="389">
        <v>0</v>
      </c>
      <c r="HP74" s="389">
        <v>0</v>
      </c>
      <c r="HQ74" s="389">
        <v>0</v>
      </c>
      <c r="HR74" s="392">
        <v>0</v>
      </c>
      <c r="HS74" s="393">
        <v>0</v>
      </c>
      <c r="HT74" s="393">
        <v>0</v>
      </c>
      <c r="HU74" s="393">
        <v>0</v>
      </c>
      <c r="HV74" s="393">
        <v>0</v>
      </c>
      <c r="HW74" s="406">
        <v>0</v>
      </c>
      <c r="HX74" s="404">
        <v>39960</v>
      </c>
      <c r="HY74" s="405">
        <v>4794</v>
      </c>
      <c r="HZ74" s="405">
        <v>9918</v>
      </c>
      <c r="IA74" s="393">
        <v>7722</v>
      </c>
      <c r="IB74" s="407">
        <v>62394</v>
      </c>
      <c r="IC74" s="388">
        <v>38172</v>
      </c>
      <c r="ID74" s="1464">
        <f t="shared" si="4"/>
        <v>100566</v>
      </c>
      <c r="IE74" s="409">
        <v>105396</v>
      </c>
      <c r="IF74" s="396">
        <v>7020</v>
      </c>
      <c r="IG74" s="397">
        <v>5004</v>
      </c>
      <c r="IH74" s="390">
        <v>0</v>
      </c>
      <c r="II74" s="390">
        <v>0</v>
      </c>
      <c r="IJ74" s="391">
        <v>2016</v>
      </c>
      <c r="IK74" s="388">
        <v>7020</v>
      </c>
      <c r="IL74" s="395">
        <v>98376</v>
      </c>
      <c r="IM74" s="1465">
        <f t="shared" si="5"/>
        <v>105396</v>
      </c>
      <c r="IN74" s="409">
        <v>143490</v>
      </c>
      <c r="IO74" s="396">
        <v>858</v>
      </c>
      <c r="IP74" s="397">
        <v>354</v>
      </c>
      <c r="IQ74" s="390">
        <v>0</v>
      </c>
      <c r="IR74" s="390">
        <v>504</v>
      </c>
      <c r="IS74" s="391">
        <v>168</v>
      </c>
      <c r="IT74" s="391">
        <v>0</v>
      </c>
      <c r="IU74" s="388">
        <v>1026</v>
      </c>
      <c r="IV74" s="395">
        <v>142632</v>
      </c>
      <c r="IW74" s="1465">
        <f t="shared" si="6"/>
        <v>143658</v>
      </c>
      <c r="IX74" s="409">
        <v>99420</v>
      </c>
      <c r="IY74" s="396">
        <v>0</v>
      </c>
      <c r="IZ74" s="397">
        <v>0</v>
      </c>
      <c r="JA74" s="390">
        <v>0</v>
      </c>
      <c r="JB74" s="390">
        <v>0</v>
      </c>
      <c r="JC74" s="391">
        <v>0</v>
      </c>
      <c r="JD74" s="388">
        <v>0</v>
      </c>
      <c r="JE74" s="395">
        <v>99420</v>
      </c>
      <c r="JF74" s="399">
        <f t="shared" si="7"/>
        <v>99420</v>
      </c>
      <c r="JG74" s="408">
        <v>100818</v>
      </c>
      <c r="JH74" s="396">
        <v>504</v>
      </c>
      <c r="JI74" s="397">
        <v>0</v>
      </c>
      <c r="JJ74" s="390">
        <v>504</v>
      </c>
      <c r="JK74" s="390">
        <v>180</v>
      </c>
      <c r="JL74" s="391">
        <v>0</v>
      </c>
      <c r="JM74" s="388">
        <v>684</v>
      </c>
      <c r="JN74" s="395">
        <v>100314</v>
      </c>
      <c r="JO74" s="388">
        <v>586905</v>
      </c>
      <c r="JP74" s="388">
        <v>112986</v>
      </c>
      <c r="JQ74" s="388">
        <v>539349</v>
      </c>
      <c r="JR74" s="403">
        <v>478914</v>
      </c>
      <c r="JS74" s="400">
        <v>1</v>
      </c>
    </row>
    <row r="75" spans="1:279" x14ac:dyDescent="0.35">
      <c r="A75" s="401">
        <v>608</v>
      </c>
      <c r="B75" s="386">
        <v>1</v>
      </c>
      <c r="C75" s="402" t="s">
        <v>309</v>
      </c>
      <c r="D75" s="403">
        <v>0</v>
      </c>
      <c r="E75" s="388">
        <v>0</v>
      </c>
      <c r="F75" s="404">
        <v>0</v>
      </c>
      <c r="G75" s="405">
        <v>4710</v>
      </c>
      <c r="H75" s="405">
        <v>13758</v>
      </c>
      <c r="I75" s="405">
        <v>14664</v>
      </c>
      <c r="J75" s="393">
        <v>1350</v>
      </c>
      <c r="K75" s="403">
        <v>34482</v>
      </c>
      <c r="L75" s="404">
        <v>0</v>
      </c>
      <c r="M75" s="405">
        <v>0</v>
      </c>
      <c r="N75" s="405">
        <v>0</v>
      </c>
      <c r="O75" s="405">
        <v>0</v>
      </c>
      <c r="P75" s="393">
        <v>0</v>
      </c>
      <c r="Q75" s="403">
        <v>0</v>
      </c>
      <c r="R75" s="404">
        <v>0</v>
      </c>
      <c r="S75" s="405">
        <v>4710</v>
      </c>
      <c r="T75" s="405">
        <v>13758</v>
      </c>
      <c r="U75" s="405">
        <v>14664</v>
      </c>
      <c r="V75" s="393">
        <v>1350</v>
      </c>
      <c r="W75" s="403">
        <v>34482</v>
      </c>
      <c r="X75" s="389">
        <v>0</v>
      </c>
      <c r="Y75" s="389">
        <v>0</v>
      </c>
      <c r="Z75" s="389">
        <v>0</v>
      </c>
      <c r="AA75" s="389">
        <v>0</v>
      </c>
      <c r="AB75" s="389">
        <v>0</v>
      </c>
      <c r="AC75" s="406">
        <v>0</v>
      </c>
      <c r="AD75" s="389">
        <v>0</v>
      </c>
      <c r="AE75" s="389">
        <v>1395</v>
      </c>
      <c r="AF75" s="389">
        <v>0</v>
      </c>
      <c r="AG75" s="389">
        <v>0</v>
      </c>
      <c r="AH75" s="389">
        <v>0</v>
      </c>
      <c r="AI75" s="406">
        <v>1395</v>
      </c>
      <c r="AJ75" s="389">
        <v>0</v>
      </c>
      <c r="AK75" s="389">
        <v>1299</v>
      </c>
      <c r="AL75" s="389">
        <v>13758</v>
      </c>
      <c r="AM75" s="389">
        <v>14664</v>
      </c>
      <c r="AN75" s="389">
        <v>1350</v>
      </c>
      <c r="AO75" s="406">
        <v>31071</v>
      </c>
      <c r="AP75" s="393">
        <v>0</v>
      </c>
      <c r="AQ75" s="393">
        <v>2016</v>
      </c>
      <c r="AR75" s="393">
        <v>0</v>
      </c>
      <c r="AS75" s="393">
        <v>0</v>
      </c>
      <c r="AT75" s="393">
        <v>0</v>
      </c>
      <c r="AU75" s="406">
        <v>2016</v>
      </c>
      <c r="AV75" s="393">
        <v>0</v>
      </c>
      <c r="AW75" s="393">
        <v>0</v>
      </c>
      <c r="AX75" s="393">
        <v>0</v>
      </c>
      <c r="AY75" s="393">
        <v>0</v>
      </c>
      <c r="AZ75" s="393">
        <v>0</v>
      </c>
      <c r="BA75" s="392">
        <v>0</v>
      </c>
      <c r="BB75" s="393">
        <v>0</v>
      </c>
      <c r="BC75" s="393">
        <v>0</v>
      </c>
      <c r="BD75" s="393">
        <v>0</v>
      </c>
      <c r="BE75" s="393">
        <v>0</v>
      </c>
      <c r="BF75" s="393">
        <v>0</v>
      </c>
      <c r="BG75" s="392">
        <v>0</v>
      </c>
      <c r="BH75" s="389">
        <v>0</v>
      </c>
      <c r="BI75" s="389">
        <v>0</v>
      </c>
      <c r="BJ75" s="389">
        <v>0</v>
      </c>
      <c r="BK75" s="389">
        <v>0</v>
      </c>
      <c r="BL75" s="389">
        <v>0</v>
      </c>
      <c r="BM75" s="407">
        <v>0</v>
      </c>
      <c r="BN75" s="395">
        <v>0</v>
      </c>
      <c r="BO75" s="408">
        <v>0</v>
      </c>
      <c r="BP75" s="396">
        <v>0</v>
      </c>
      <c r="BQ75" s="397">
        <v>3012</v>
      </c>
      <c r="BR75" s="390">
        <v>1002</v>
      </c>
      <c r="BS75" s="390">
        <v>37836</v>
      </c>
      <c r="BT75" s="398">
        <v>0</v>
      </c>
      <c r="BU75" s="403">
        <v>41850</v>
      </c>
      <c r="BV75" s="389">
        <v>0</v>
      </c>
      <c r="BW75" s="389">
        <v>0</v>
      </c>
      <c r="BX75" s="389">
        <v>0</v>
      </c>
      <c r="BY75" s="389">
        <v>0</v>
      </c>
      <c r="BZ75" s="406">
        <v>0</v>
      </c>
      <c r="CA75" s="389">
        <v>1576.1666666666665</v>
      </c>
      <c r="CB75" s="389">
        <v>0</v>
      </c>
      <c r="CC75" s="389">
        <v>982</v>
      </c>
      <c r="CD75" s="389">
        <v>0</v>
      </c>
      <c r="CE75" s="406">
        <v>2558.1666666666665</v>
      </c>
      <c r="CF75" s="389">
        <v>1435.8333333333335</v>
      </c>
      <c r="CG75" s="389">
        <v>1002</v>
      </c>
      <c r="CH75" s="389">
        <v>36854</v>
      </c>
      <c r="CI75" s="389">
        <v>0</v>
      </c>
      <c r="CJ75" s="406">
        <v>39291.833333333336</v>
      </c>
      <c r="CK75" s="393">
        <v>0</v>
      </c>
      <c r="CL75" s="393">
        <v>0</v>
      </c>
      <c r="CM75" s="393">
        <v>0</v>
      </c>
      <c r="CN75" s="393">
        <v>0</v>
      </c>
      <c r="CO75" s="392">
        <v>0</v>
      </c>
      <c r="CP75" s="393">
        <v>0</v>
      </c>
      <c r="CQ75" s="393">
        <v>0</v>
      </c>
      <c r="CR75" s="393">
        <v>0</v>
      </c>
      <c r="CS75" s="393">
        <v>0</v>
      </c>
      <c r="CT75" s="392">
        <v>0</v>
      </c>
      <c r="CU75" s="404">
        <v>0</v>
      </c>
      <c r="CV75" s="405">
        <v>0</v>
      </c>
      <c r="CW75" s="405">
        <v>0</v>
      </c>
      <c r="CX75" s="393">
        <v>0</v>
      </c>
      <c r="CY75" s="407">
        <v>0</v>
      </c>
      <c r="CZ75" s="395">
        <v>0</v>
      </c>
      <c r="DA75" s="409">
        <v>0</v>
      </c>
      <c r="DB75" s="396">
        <v>0</v>
      </c>
      <c r="DC75" s="397">
        <v>1962</v>
      </c>
      <c r="DD75" s="390">
        <v>4344</v>
      </c>
      <c r="DE75" s="390">
        <v>6666</v>
      </c>
      <c r="DF75" s="398">
        <v>16878</v>
      </c>
      <c r="DG75" s="403">
        <v>29850</v>
      </c>
      <c r="DH75" s="389">
        <v>0</v>
      </c>
      <c r="DI75" s="389">
        <v>0</v>
      </c>
      <c r="DJ75" s="389">
        <v>0</v>
      </c>
      <c r="DK75" s="389">
        <v>0</v>
      </c>
      <c r="DL75" s="406">
        <v>0</v>
      </c>
      <c r="DM75" s="389">
        <v>1772</v>
      </c>
      <c r="DN75" s="389">
        <v>961</v>
      </c>
      <c r="DO75" s="389">
        <v>0</v>
      </c>
      <c r="DP75" s="389">
        <v>0</v>
      </c>
      <c r="DQ75" s="406">
        <v>2733</v>
      </c>
      <c r="DR75" s="389">
        <v>190</v>
      </c>
      <c r="DS75" s="389">
        <v>3383</v>
      </c>
      <c r="DT75" s="389">
        <v>6666</v>
      </c>
      <c r="DU75" s="389">
        <v>16878</v>
      </c>
      <c r="DV75" s="406">
        <v>27117</v>
      </c>
      <c r="DW75" s="389">
        <v>0</v>
      </c>
      <c r="DX75" s="389">
        <v>0</v>
      </c>
      <c r="DY75" s="389">
        <v>0</v>
      </c>
      <c r="DZ75" s="389">
        <v>0</v>
      </c>
      <c r="EA75" s="392">
        <v>0</v>
      </c>
      <c r="EB75" s="393">
        <v>0</v>
      </c>
      <c r="EC75" s="393">
        <v>0</v>
      </c>
      <c r="ED75" s="393">
        <v>0</v>
      </c>
      <c r="EE75" s="393">
        <v>0</v>
      </c>
      <c r="EF75" s="406">
        <v>0</v>
      </c>
      <c r="EG75" s="404">
        <v>0</v>
      </c>
      <c r="EH75" s="405">
        <v>0</v>
      </c>
      <c r="EI75" s="405">
        <v>0</v>
      </c>
      <c r="EJ75" s="393">
        <v>0</v>
      </c>
      <c r="EK75" s="407">
        <v>0</v>
      </c>
      <c r="EL75" s="395">
        <v>0</v>
      </c>
      <c r="EM75" s="403">
        <v>15150</v>
      </c>
      <c r="EN75" s="388">
        <v>14376</v>
      </c>
      <c r="EO75" s="404">
        <v>0</v>
      </c>
      <c r="EP75" s="405">
        <v>2676</v>
      </c>
      <c r="EQ75" s="405">
        <v>4506</v>
      </c>
      <c r="ER75" s="405">
        <v>11574</v>
      </c>
      <c r="ES75" s="393">
        <v>5040</v>
      </c>
      <c r="ET75" s="403">
        <v>23796</v>
      </c>
      <c r="EU75" s="404">
        <v>0</v>
      </c>
      <c r="EV75" s="405">
        <v>0</v>
      </c>
      <c r="EW75" s="405">
        <v>0</v>
      </c>
      <c r="EX75" s="405">
        <v>0</v>
      </c>
      <c r="EY75" s="393">
        <v>0</v>
      </c>
      <c r="EZ75" s="403">
        <v>0</v>
      </c>
      <c r="FA75" s="404">
        <v>0</v>
      </c>
      <c r="FB75" s="405">
        <v>2676</v>
      </c>
      <c r="FC75" s="405">
        <v>4506</v>
      </c>
      <c r="FD75" s="405">
        <v>11574</v>
      </c>
      <c r="FE75" s="393">
        <v>5040</v>
      </c>
      <c r="FF75" s="403">
        <v>23796</v>
      </c>
      <c r="FG75" s="389">
        <v>0</v>
      </c>
      <c r="FH75" s="389">
        <v>0</v>
      </c>
      <c r="FI75" s="389">
        <v>0</v>
      </c>
      <c r="FJ75" s="389">
        <v>0</v>
      </c>
      <c r="FK75" s="389">
        <v>0</v>
      </c>
      <c r="FL75" s="406">
        <v>0</v>
      </c>
      <c r="FM75" s="389">
        <v>0</v>
      </c>
      <c r="FN75" s="389">
        <v>2676</v>
      </c>
      <c r="FO75" s="389">
        <v>157</v>
      </c>
      <c r="FP75" s="389">
        <v>0</v>
      </c>
      <c r="FQ75" s="389">
        <v>0</v>
      </c>
      <c r="FR75" s="406">
        <v>2833</v>
      </c>
      <c r="FS75" s="389">
        <v>0</v>
      </c>
      <c r="FT75" s="389">
        <v>0</v>
      </c>
      <c r="FU75" s="389">
        <v>4349</v>
      </c>
      <c r="FV75" s="389">
        <v>11574</v>
      </c>
      <c r="FW75" s="389">
        <v>5040</v>
      </c>
      <c r="FX75" s="406">
        <v>20963</v>
      </c>
      <c r="FY75" s="393">
        <v>0</v>
      </c>
      <c r="FZ75" s="393">
        <v>0</v>
      </c>
      <c r="GA75" s="393">
        <v>0</v>
      </c>
      <c r="GB75" s="393">
        <v>0</v>
      </c>
      <c r="GC75" s="393">
        <v>0</v>
      </c>
      <c r="GD75" s="406">
        <v>0</v>
      </c>
      <c r="GE75" s="393">
        <v>0</v>
      </c>
      <c r="GF75" s="393">
        <v>0</v>
      </c>
      <c r="GG75" s="393">
        <v>0</v>
      </c>
      <c r="GH75" s="393">
        <v>0</v>
      </c>
      <c r="GI75" s="393">
        <v>0</v>
      </c>
      <c r="GJ75" s="392">
        <v>0</v>
      </c>
      <c r="GK75" s="389">
        <v>0</v>
      </c>
      <c r="GL75" s="389">
        <v>0</v>
      </c>
      <c r="GM75" s="389">
        <v>0</v>
      </c>
      <c r="GN75" s="389">
        <v>0</v>
      </c>
      <c r="GO75" s="389">
        <v>0</v>
      </c>
      <c r="GP75" s="407">
        <v>0</v>
      </c>
      <c r="GQ75" s="388">
        <v>774</v>
      </c>
      <c r="GR75" s="409">
        <v>39252</v>
      </c>
      <c r="GS75" s="396">
        <v>15096</v>
      </c>
      <c r="GT75" s="397">
        <v>10362</v>
      </c>
      <c r="GU75" s="390">
        <v>570</v>
      </c>
      <c r="GV75" s="390">
        <v>5454</v>
      </c>
      <c r="GW75" s="391">
        <v>504</v>
      </c>
      <c r="GX75" s="403">
        <v>16890</v>
      </c>
      <c r="GY75" s="389">
        <v>0</v>
      </c>
      <c r="GZ75" s="389">
        <v>0</v>
      </c>
      <c r="HA75" s="389">
        <v>0</v>
      </c>
      <c r="HB75" s="389">
        <v>0</v>
      </c>
      <c r="HC75" s="406">
        <v>0</v>
      </c>
      <c r="HD75" s="389">
        <v>0</v>
      </c>
      <c r="HE75" s="389">
        <v>0</v>
      </c>
      <c r="HF75" s="389">
        <v>0</v>
      </c>
      <c r="HG75" s="389">
        <v>0</v>
      </c>
      <c r="HH75" s="406">
        <v>0</v>
      </c>
      <c r="HI75" s="389">
        <v>0</v>
      </c>
      <c r="HJ75" s="389">
        <v>0</v>
      </c>
      <c r="HK75" s="389">
        <v>0</v>
      </c>
      <c r="HL75" s="389">
        <v>0</v>
      </c>
      <c r="HM75" s="406">
        <v>0</v>
      </c>
      <c r="HN75" s="389">
        <v>0</v>
      </c>
      <c r="HO75" s="389">
        <v>0</v>
      </c>
      <c r="HP75" s="389">
        <v>0</v>
      </c>
      <c r="HQ75" s="389">
        <v>0</v>
      </c>
      <c r="HR75" s="392">
        <v>0</v>
      </c>
      <c r="HS75" s="393">
        <v>0</v>
      </c>
      <c r="HT75" s="393">
        <v>0</v>
      </c>
      <c r="HU75" s="393">
        <v>0</v>
      </c>
      <c r="HV75" s="393">
        <v>0</v>
      </c>
      <c r="HW75" s="406">
        <v>0</v>
      </c>
      <c r="HX75" s="404">
        <v>10362</v>
      </c>
      <c r="HY75" s="405">
        <v>570</v>
      </c>
      <c r="HZ75" s="405">
        <v>5454</v>
      </c>
      <c r="IA75" s="393">
        <v>504</v>
      </c>
      <c r="IB75" s="407">
        <v>16890</v>
      </c>
      <c r="IC75" s="388">
        <v>24156</v>
      </c>
      <c r="ID75" s="1464">
        <f t="shared" si="4"/>
        <v>41046</v>
      </c>
      <c r="IE75" s="409">
        <v>39378</v>
      </c>
      <c r="IF75" s="396">
        <v>2898</v>
      </c>
      <c r="IG75" s="397">
        <v>0</v>
      </c>
      <c r="IH75" s="390">
        <v>2898</v>
      </c>
      <c r="II75" s="390">
        <v>0</v>
      </c>
      <c r="IJ75" s="391">
        <v>0</v>
      </c>
      <c r="IK75" s="388">
        <v>2898</v>
      </c>
      <c r="IL75" s="395">
        <v>36480</v>
      </c>
      <c r="IM75" s="1465">
        <f t="shared" si="5"/>
        <v>39378</v>
      </c>
      <c r="IN75" s="409">
        <v>54672</v>
      </c>
      <c r="IO75" s="396">
        <v>0</v>
      </c>
      <c r="IP75" s="397">
        <v>0</v>
      </c>
      <c r="IQ75" s="390">
        <v>0</v>
      </c>
      <c r="IR75" s="390">
        <v>0</v>
      </c>
      <c r="IS75" s="391">
        <v>162</v>
      </c>
      <c r="IT75" s="391">
        <v>0</v>
      </c>
      <c r="IU75" s="388">
        <v>162</v>
      </c>
      <c r="IV75" s="395">
        <v>54672</v>
      </c>
      <c r="IW75" s="1465">
        <f t="shared" si="6"/>
        <v>54834</v>
      </c>
      <c r="IX75" s="409">
        <v>51258</v>
      </c>
      <c r="IY75" s="396">
        <v>0</v>
      </c>
      <c r="IZ75" s="397">
        <v>0</v>
      </c>
      <c r="JA75" s="390">
        <v>0</v>
      </c>
      <c r="JB75" s="390">
        <v>0</v>
      </c>
      <c r="JC75" s="391">
        <v>0</v>
      </c>
      <c r="JD75" s="388">
        <v>0</v>
      </c>
      <c r="JE75" s="395">
        <v>51258</v>
      </c>
      <c r="JF75" s="399">
        <f t="shared" si="7"/>
        <v>51258</v>
      </c>
      <c r="JG75" s="408">
        <v>46506</v>
      </c>
      <c r="JH75" s="396">
        <v>0</v>
      </c>
      <c r="JI75" s="397">
        <v>0</v>
      </c>
      <c r="JJ75" s="390">
        <v>0</v>
      </c>
      <c r="JK75" s="390">
        <v>0</v>
      </c>
      <c r="JL75" s="391">
        <v>0</v>
      </c>
      <c r="JM75" s="388">
        <v>0</v>
      </c>
      <c r="JN75" s="395">
        <v>46506</v>
      </c>
      <c r="JO75" s="388">
        <v>246216</v>
      </c>
      <c r="JP75" s="388">
        <v>32370</v>
      </c>
      <c r="JQ75" s="388">
        <v>149928</v>
      </c>
      <c r="JR75" s="403">
        <v>213846</v>
      </c>
      <c r="JS75" s="400">
        <v>1</v>
      </c>
    </row>
    <row r="76" spans="1:279" hidden="1" x14ac:dyDescent="0.35">
      <c r="A76" s="401">
        <v>608</v>
      </c>
      <c r="B76" s="410"/>
      <c r="C76" s="402" t="s">
        <v>53</v>
      </c>
      <c r="D76" s="403">
        <v>0</v>
      </c>
      <c r="E76" s="388">
        <v>0</v>
      </c>
      <c r="F76" s="404">
        <v>0</v>
      </c>
      <c r="G76" s="405">
        <v>0</v>
      </c>
      <c r="H76" s="405">
        <v>0</v>
      </c>
      <c r="I76" s="405">
        <v>0</v>
      </c>
      <c r="J76" s="393">
        <v>0</v>
      </c>
      <c r="K76" s="403">
        <v>0</v>
      </c>
      <c r="L76" s="404">
        <v>0</v>
      </c>
      <c r="M76" s="405">
        <v>0</v>
      </c>
      <c r="N76" s="405">
        <v>0</v>
      </c>
      <c r="O76" s="405">
        <v>0</v>
      </c>
      <c r="P76" s="393">
        <v>0</v>
      </c>
      <c r="Q76" s="403">
        <v>0</v>
      </c>
      <c r="R76" s="404">
        <v>0</v>
      </c>
      <c r="S76" s="405">
        <v>0</v>
      </c>
      <c r="T76" s="405">
        <v>0</v>
      </c>
      <c r="U76" s="405">
        <v>0</v>
      </c>
      <c r="V76" s="393">
        <v>0</v>
      </c>
      <c r="W76" s="403">
        <v>0</v>
      </c>
      <c r="X76" s="389">
        <v>0</v>
      </c>
      <c r="Y76" s="389">
        <v>0</v>
      </c>
      <c r="Z76" s="389">
        <v>0</v>
      </c>
      <c r="AA76" s="389">
        <v>0</v>
      </c>
      <c r="AB76" s="389">
        <v>0</v>
      </c>
      <c r="AC76" s="406">
        <v>0</v>
      </c>
      <c r="AD76" s="389">
        <v>0</v>
      </c>
      <c r="AE76" s="389">
        <v>0</v>
      </c>
      <c r="AF76" s="389">
        <v>0</v>
      </c>
      <c r="AG76" s="389">
        <v>0</v>
      </c>
      <c r="AH76" s="389">
        <v>0</v>
      </c>
      <c r="AI76" s="406">
        <v>0</v>
      </c>
      <c r="AJ76" s="389">
        <v>0</v>
      </c>
      <c r="AK76" s="389">
        <v>0</v>
      </c>
      <c r="AL76" s="389">
        <v>0</v>
      </c>
      <c r="AM76" s="389">
        <v>0</v>
      </c>
      <c r="AN76" s="389">
        <v>0</v>
      </c>
      <c r="AO76" s="406">
        <v>0</v>
      </c>
      <c r="AP76" s="393">
        <v>0</v>
      </c>
      <c r="AQ76" s="393">
        <v>0</v>
      </c>
      <c r="AR76" s="393">
        <v>0</v>
      </c>
      <c r="AS76" s="393">
        <v>0</v>
      </c>
      <c r="AT76" s="393">
        <v>0</v>
      </c>
      <c r="AU76" s="406">
        <v>0</v>
      </c>
      <c r="AV76" s="393">
        <v>0</v>
      </c>
      <c r="AW76" s="393">
        <v>0</v>
      </c>
      <c r="AX76" s="393">
        <v>0</v>
      </c>
      <c r="AY76" s="393">
        <v>0</v>
      </c>
      <c r="AZ76" s="393">
        <v>0</v>
      </c>
      <c r="BA76" s="392">
        <v>0</v>
      </c>
      <c r="BB76" s="393">
        <v>0</v>
      </c>
      <c r="BC76" s="393">
        <v>0</v>
      </c>
      <c r="BD76" s="393">
        <v>0</v>
      </c>
      <c r="BE76" s="393">
        <v>0</v>
      </c>
      <c r="BF76" s="393">
        <v>0</v>
      </c>
      <c r="BG76" s="392">
        <v>0</v>
      </c>
      <c r="BH76" s="389">
        <v>0</v>
      </c>
      <c r="BI76" s="389">
        <v>0</v>
      </c>
      <c r="BJ76" s="389">
        <v>0</v>
      </c>
      <c r="BK76" s="389">
        <v>0</v>
      </c>
      <c r="BL76" s="389">
        <v>0</v>
      </c>
      <c r="BM76" s="407">
        <v>0</v>
      </c>
      <c r="BN76" s="395">
        <v>0</v>
      </c>
      <c r="BO76" s="408">
        <v>0</v>
      </c>
      <c r="BP76" s="396">
        <v>0</v>
      </c>
      <c r="BQ76" s="397">
        <v>0</v>
      </c>
      <c r="BR76" s="390">
        <v>0</v>
      </c>
      <c r="BS76" s="390">
        <v>0</v>
      </c>
      <c r="BT76" s="398">
        <v>0</v>
      </c>
      <c r="BU76" s="403">
        <v>0</v>
      </c>
      <c r="BV76" s="389">
        <v>0</v>
      </c>
      <c r="BW76" s="389">
        <v>0</v>
      </c>
      <c r="BX76" s="389">
        <v>0</v>
      </c>
      <c r="BY76" s="389">
        <v>0</v>
      </c>
      <c r="BZ76" s="406">
        <v>0</v>
      </c>
      <c r="CA76" s="389">
        <v>0</v>
      </c>
      <c r="CB76" s="389">
        <v>0</v>
      </c>
      <c r="CC76" s="389">
        <v>0</v>
      </c>
      <c r="CD76" s="389">
        <v>0</v>
      </c>
      <c r="CE76" s="406">
        <v>0</v>
      </c>
      <c r="CF76" s="389">
        <v>0</v>
      </c>
      <c r="CG76" s="389">
        <v>0</v>
      </c>
      <c r="CH76" s="389">
        <v>0</v>
      </c>
      <c r="CI76" s="389">
        <v>0</v>
      </c>
      <c r="CJ76" s="406">
        <v>0</v>
      </c>
      <c r="CK76" s="393">
        <v>0</v>
      </c>
      <c r="CL76" s="393">
        <v>0</v>
      </c>
      <c r="CM76" s="393">
        <v>0</v>
      </c>
      <c r="CN76" s="393">
        <v>0</v>
      </c>
      <c r="CO76" s="392">
        <v>0</v>
      </c>
      <c r="CP76" s="393">
        <v>0</v>
      </c>
      <c r="CQ76" s="393">
        <v>0</v>
      </c>
      <c r="CR76" s="393">
        <v>0</v>
      </c>
      <c r="CS76" s="393">
        <v>0</v>
      </c>
      <c r="CT76" s="392">
        <v>0</v>
      </c>
      <c r="CU76" s="404">
        <v>0</v>
      </c>
      <c r="CV76" s="405">
        <v>0</v>
      </c>
      <c r="CW76" s="405">
        <v>0</v>
      </c>
      <c r="CX76" s="393">
        <v>0</v>
      </c>
      <c r="CY76" s="407">
        <v>0</v>
      </c>
      <c r="CZ76" s="395">
        <v>0</v>
      </c>
      <c r="DA76" s="409">
        <v>0</v>
      </c>
      <c r="DB76" s="396">
        <v>0</v>
      </c>
      <c r="DC76" s="397">
        <v>0</v>
      </c>
      <c r="DD76" s="390">
        <v>0</v>
      </c>
      <c r="DE76" s="390">
        <v>0</v>
      </c>
      <c r="DF76" s="398">
        <v>0</v>
      </c>
      <c r="DG76" s="403">
        <v>0</v>
      </c>
      <c r="DH76" s="389">
        <v>0</v>
      </c>
      <c r="DI76" s="389">
        <v>0</v>
      </c>
      <c r="DJ76" s="389">
        <v>0</v>
      </c>
      <c r="DK76" s="389">
        <v>0</v>
      </c>
      <c r="DL76" s="406">
        <v>0</v>
      </c>
      <c r="DM76" s="389">
        <v>0</v>
      </c>
      <c r="DN76" s="389">
        <v>0</v>
      </c>
      <c r="DO76" s="389">
        <v>0</v>
      </c>
      <c r="DP76" s="389">
        <v>0</v>
      </c>
      <c r="DQ76" s="406">
        <v>0</v>
      </c>
      <c r="DR76" s="389">
        <v>0</v>
      </c>
      <c r="DS76" s="389">
        <v>0</v>
      </c>
      <c r="DT76" s="389">
        <v>0</v>
      </c>
      <c r="DU76" s="389">
        <v>0</v>
      </c>
      <c r="DV76" s="406">
        <v>0</v>
      </c>
      <c r="DW76" s="389">
        <v>0</v>
      </c>
      <c r="DX76" s="389">
        <v>0</v>
      </c>
      <c r="DY76" s="389">
        <v>0</v>
      </c>
      <c r="DZ76" s="389">
        <v>0</v>
      </c>
      <c r="EA76" s="392">
        <v>0</v>
      </c>
      <c r="EB76" s="393">
        <v>0</v>
      </c>
      <c r="EC76" s="393">
        <v>0</v>
      </c>
      <c r="ED76" s="393">
        <v>0</v>
      </c>
      <c r="EE76" s="393">
        <v>0</v>
      </c>
      <c r="EF76" s="406">
        <v>0</v>
      </c>
      <c r="EG76" s="404">
        <v>0</v>
      </c>
      <c r="EH76" s="405">
        <v>0</v>
      </c>
      <c r="EI76" s="405">
        <v>0</v>
      </c>
      <c r="EJ76" s="393">
        <v>0</v>
      </c>
      <c r="EK76" s="407">
        <v>0</v>
      </c>
      <c r="EL76" s="395">
        <v>0</v>
      </c>
      <c r="EM76" s="403">
        <v>0</v>
      </c>
      <c r="EN76" s="388">
        <v>0</v>
      </c>
      <c r="EO76" s="404">
        <v>0</v>
      </c>
      <c r="EP76" s="405">
        <v>0</v>
      </c>
      <c r="EQ76" s="405">
        <v>0</v>
      </c>
      <c r="ER76" s="405">
        <v>0</v>
      </c>
      <c r="ES76" s="393">
        <v>0</v>
      </c>
      <c r="ET76" s="403">
        <v>0</v>
      </c>
      <c r="EU76" s="404">
        <v>0</v>
      </c>
      <c r="EV76" s="405">
        <v>0</v>
      </c>
      <c r="EW76" s="405">
        <v>0</v>
      </c>
      <c r="EX76" s="405">
        <v>0</v>
      </c>
      <c r="EY76" s="393">
        <v>0</v>
      </c>
      <c r="EZ76" s="403">
        <v>0</v>
      </c>
      <c r="FA76" s="404">
        <v>0</v>
      </c>
      <c r="FB76" s="405">
        <v>0</v>
      </c>
      <c r="FC76" s="405">
        <v>0</v>
      </c>
      <c r="FD76" s="405">
        <v>0</v>
      </c>
      <c r="FE76" s="393">
        <v>0</v>
      </c>
      <c r="FF76" s="403">
        <v>0</v>
      </c>
      <c r="FG76" s="389">
        <v>0</v>
      </c>
      <c r="FH76" s="389">
        <v>0</v>
      </c>
      <c r="FI76" s="389">
        <v>0</v>
      </c>
      <c r="FJ76" s="389">
        <v>0</v>
      </c>
      <c r="FK76" s="389">
        <v>0</v>
      </c>
      <c r="FL76" s="406">
        <v>0</v>
      </c>
      <c r="FM76" s="389">
        <v>0</v>
      </c>
      <c r="FN76" s="389">
        <v>0</v>
      </c>
      <c r="FO76" s="389">
        <v>0</v>
      </c>
      <c r="FP76" s="389">
        <v>0</v>
      </c>
      <c r="FQ76" s="389">
        <v>0</v>
      </c>
      <c r="FR76" s="406">
        <v>0</v>
      </c>
      <c r="FS76" s="389">
        <v>0</v>
      </c>
      <c r="FT76" s="389">
        <v>0</v>
      </c>
      <c r="FU76" s="389">
        <v>0</v>
      </c>
      <c r="FV76" s="389">
        <v>0</v>
      </c>
      <c r="FW76" s="389">
        <v>0</v>
      </c>
      <c r="FX76" s="406">
        <v>0</v>
      </c>
      <c r="FY76" s="393">
        <v>0</v>
      </c>
      <c r="FZ76" s="393">
        <v>0</v>
      </c>
      <c r="GA76" s="393">
        <v>0</v>
      </c>
      <c r="GB76" s="393">
        <v>0</v>
      </c>
      <c r="GC76" s="393">
        <v>0</v>
      </c>
      <c r="GD76" s="406">
        <v>0</v>
      </c>
      <c r="GE76" s="393">
        <v>0</v>
      </c>
      <c r="GF76" s="393">
        <v>0</v>
      </c>
      <c r="GG76" s="393">
        <v>0</v>
      </c>
      <c r="GH76" s="393">
        <v>0</v>
      </c>
      <c r="GI76" s="393">
        <v>0</v>
      </c>
      <c r="GJ76" s="392">
        <v>0</v>
      </c>
      <c r="GK76" s="389">
        <v>0</v>
      </c>
      <c r="GL76" s="389">
        <v>0</v>
      </c>
      <c r="GM76" s="389">
        <v>0</v>
      </c>
      <c r="GN76" s="389">
        <v>0</v>
      </c>
      <c r="GO76" s="389">
        <v>0</v>
      </c>
      <c r="GP76" s="407">
        <v>0</v>
      </c>
      <c r="GQ76" s="388">
        <v>0</v>
      </c>
      <c r="GR76" s="409">
        <v>0</v>
      </c>
      <c r="GS76" s="396">
        <v>0</v>
      </c>
      <c r="GT76" s="397">
        <v>0</v>
      </c>
      <c r="GU76" s="390">
        <v>0</v>
      </c>
      <c r="GV76" s="390">
        <v>0</v>
      </c>
      <c r="GW76" s="391">
        <v>0</v>
      </c>
      <c r="GX76" s="403">
        <v>0</v>
      </c>
      <c r="GY76" s="389">
        <v>0</v>
      </c>
      <c r="GZ76" s="389">
        <v>0</v>
      </c>
      <c r="HA76" s="389">
        <v>0</v>
      </c>
      <c r="HB76" s="389">
        <v>0</v>
      </c>
      <c r="HC76" s="406">
        <v>0</v>
      </c>
      <c r="HD76" s="389">
        <v>0</v>
      </c>
      <c r="HE76" s="389">
        <v>0</v>
      </c>
      <c r="HF76" s="389">
        <v>0</v>
      </c>
      <c r="HG76" s="389">
        <v>0</v>
      </c>
      <c r="HH76" s="406">
        <v>0</v>
      </c>
      <c r="HI76" s="389">
        <v>0</v>
      </c>
      <c r="HJ76" s="389">
        <v>0</v>
      </c>
      <c r="HK76" s="389">
        <v>0</v>
      </c>
      <c r="HL76" s="389">
        <v>0</v>
      </c>
      <c r="HM76" s="406">
        <v>0</v>
      </c>
      <c r="HN76" s="389">
        <v>0</v>
      </c>
      <c r="HO76" s="389">
        <v>0</v>
      </c>
      <c r="HP76" s="389">
        <v>0</v>
      </c>
      <c r="HQ76" s="389">
        <v>0</v>
      </c>
      <c r="HR76" s="392">
        <v>0</v>
      </c>
      <c r="HS76" s="393">
        <v>0</v>
      </c>
      <c r="HT76" s="393">
        <v>0</v>
      </c>
      <c r="HU76" s="393">
        <v>0</v>
      </c>
      <c r="HV76" s="393">
        <v>0</v>
      </c>
      <c r="HW76" s="406">
        <v>0</v>
      </c>
      <c r="HX76" s="404">
        <v>0</v>
      </c>
      <c r="HY76" s="405">
        <v>0</v>
      </c>
      <c r="HZ76" s="405">
        <v>0</v>
      </c>
      <c r="IA76" s="393">
        <v>0</v>
      </c>
      <c r="IB76" s="407">
        <v>0</v>
      </c>
      <c r="IC76" s="388">
        <v>0</v>
      </c>
      <c r="ID76" s="396">
        <f t="shared" si="4"/>
        <v>0</v>
      </c>
      <c r="IE76" s="408">
        <v>0</v>
      </c>
      <c r="IF76" s="396">
        <v>0</v>
      </c>
      <c r="IG76" s="397">
        <v>0</v>
      </c>
      <c r="IH76" s="390">
        <v>0</v>
      </c>
      <c r="II76" s="390">
        <v>0</v>
      </c>
      <c r="IJ76" s="391">
        <v>0</v>
      </c>
      <c r="IK76" s="388">
        <v>0</v>
      </c>
      <c r="IL76" s="395">
        <v>0</v>
      </c>
      <c r="IM76" s="399">
        <f t="shared" si="5"/>
        <v>0</v>
      </c>
      <c r="IN76" s="408">
        <v>0</v>
      </c>
      <c r="IO76" s="396">
        <v>0</v>
      </c>
      <c r="IP76" s="397">
        <v>0</v>
      </c>
      <c r="IQ76" s="390">
        <v>0</v>
      </c>
      <c r="IR76" s="390">
        <v>0</v>
      </c>
      <c r="IS76" s="391">
        <v>0</v>
      </c>
      <c r="IT76" s="391">
        <v>0</v>
      </c>
      <c r="IU76" s="388">
        <v>0</v>
      </c>
      <c r="IV76" s="395">
        <v>0</v>
      </c>
      <c r="IW76" s="399">
        <f t="shared" si="6"/>
        <v>0</v>
      </c>
      <c r="IX76" s="408">
        <v>0</v>
      </c>
      <c r="IY76" s="396">
        <v>0</v>
      </c>
      <c r="IZ76" s="397">
        <v>0</v>
      </c>
      <c r="JA76" s="390">
        <v>0</v>
      </c>
      <c r="JB76" s="390">
        <v>0</v>
      </c>
      <c r="JC76" s="391">
        <v>0</v>
      </c>
      <c r="JD76" s="388">
        <v>0</v>
      </c>
      <c r="JE76" s="395">
        <v>0</v>
      </c>
      <c r="JF76" s="399">
        <f t="shared" si="7"/>
        <v>0</v>
      </c>
      <c r="JG76" s="408">
        <v>0</v>
      </c>
      <c r="JH76" s="396">
        <v>0</v>
      </c>
      <c r="JI76" s="397">
        <v>0</v>
      </c>
      <c r="JJ76" s="390">
        <v>0</v>
      </c>
      <c r="JK76" s="390">
        <v>0</v>
      </c>
      <c r="JL76" s="391">
        <v>0</v>
      </c>
      <c r="JM76" s="388">
        <v>0</v>
      </c>
      <c r="JN76" s="395">
        <v>0</v>
      </c>
      <c r="JO76" s="388">
        <v>0</v>
      </c>
      <c r="JP76" s="388">
        <v>0</v>
      </c>
      <c r="JQ76" s="388">
        <v>0</v>
      </c>
      <c r="JR76" s="403">
        <v>0</v>
      </c>
      <c r="JS76" s="400">
        <v>0</v>
      </c>
    </row>
    <row r="77" spans="1:279" hidden="1" x14ac:dyDescent="0.35">
      <c r="A77" s="401">
        <v>608</v>
      </c>
      <c r="B77" s="410"/>
      <c r="C77" s="402" t="s">
        <v>45</v>
      </c>
      <c r="D77" s="403">
        <v>0</v>
      </c>
      <c r="E77" s="388">
        <v>0</v>
      </c>
      <c r="F77" s="404">
        <v>0</v>
      </c>
      <c r="G77" s="405">
        <v>0</v>
      </c>
      <c r="H77" s="405">
        <v>0</v>
      </c>
      <c r="I77" s="405">
        <v>0</v>
      </c>
      <c r="J77" s="393">
        <v>0</v>
      </c>
      <c r="K77" s="403">
        <v>0</v>
      </c>
      <c r="L77" s="404">
        <v>0</v>
      </c>
      <c r="M77" s="405">
        <v>0</v>
      </c>
      <c r="N77" s="405">
        <v>0</v>
      </c>
      <c r="O77" s="405">
        <v>0</v>
      </c>
      <c r="P77" s="393">
        <v>0</v>
      </c>
      <c r="Q77" s="403">
        <v>0</v>
      </c>
      <c r="R77" s="404">
        <v>0</v>
      </c>
      <c r="S77" s="405">
        <v>0</v>
      </c>
      <c r="T77" s="405">
        <v>0</v>
      </c>
      <c r="U77" s="405">
        <v>0</v>
      </c>
      <c r="V77" s="393">
        <v>0</v>
      </c>
      <c r="W77" s="403">
        <v>0</v>
      </c>
      <c r="X77" s="389">
        <v>0</v>
      </c>
      <c r="Y77" s="389">
        <v>0</v>
      </c>
      <c r="Z77" s="389">
        <v>0</v>
      </c>
      <c r="AA77" s="389">
        <v>0</v>
      </c>
      <c r="AB77" s="389">
        <v>0</v>
      </c>
      <c r="AC77" s="406">
        <v>0</v>
      </c>
      <c r="AD77" s="389">
        <v>0</v>
      </c>
      <c r="AE77" s="389">
        <v>0</v>
      </c>
      <c r="AF77" s="389">
        <v>0</v>
      </c>
      <c r="AG77" s="389">
        <v>0</v>
      </c>
      <c r="AH77" s="389">
        <v>0</v>
      </c>
      <c r="AI77" s="406">
        <v>0</v>
      </c>
      <c r="AJ77" s="389">
        <v>0</v>
      </c>
      <c r="AK77" s="389">
        <v>0</v>
      </c>
      <c r="AL77" s="389">
        <v>0</v>
      </c>
      <c r="AM77" s="389">
        <v>0</v>
      </c>
      <c r="AN77" s="389">
        <v>0</v>
      </c>
      <c r="AO77" s="406">
        <v>0</v>
      </c>
      <c r="AP77" s="393">
        <v>0</v>
      </c>
      <c r="AQ77" s="393">
        <v>0</v>
      </c>
      <c r="AR77" s="393">
        <v>0</v>
      </c>
      <c r="AS77" s="393">
        <v>0</v>
      </c>
      <c r="AT77" s="393">
        <v>0</v>
      </c>
      <c r="AU77" s="406">
        <v>0</v>
      </c>
      <c r="AV77" s="393">
        <v>0</v>
      </c>
      <c r="AW77" s="393">
        <v>0</v>
      </c>
      <c r="AX77" s="393">
        <v>0</v>
      </c>
      <c r="AY77" s="393">
        <v>0</v>
      </c>
      <c r="AZ77" s="393">
        <v>0</v>
      </c>
      <c r="BA77" s="392">
        <v>0</v>
      </c>
      <c r="BB77" s="393">
        <v>0</v>
      </c>
      <c r="BC77" s="393">
        <v>0</v>
      </c>
      <c r="BD77" s="393">
        <v>0</v>
      </c>
      <c r="BE77" s="393">
        <v>0</v>
      </c>
      <c r="BF77" s="393">
        <v>0</v>
      </c>
      <c r="BG77" s="392">
        <v>0</v>
      </c>
      <c r="BH77" s="389">
        <v>0</v>
      </c>
      <c r="BI77" s="389">
        <v>0</v>
      </c>
      <c r="BJ77" s="389">
        <v>0</v>
      </c>
      <c r="BK77" s="389">
        <v>0</v>
      </c>
      <c r="BL77" s="389">
        <v>0</v>
      </c>
      <c r="BM77" s="407">
        <v>0</v>
      </c>
      <c r="BN77" s="395">
        <v>0</v>
      </c>
      <c r="BO77" s="408">
        <v>0</v>
      </c>
      <c r="BP77" s="396">
        <v>0</v>
      </c>
      <c r="BQ77" s="397">
        <v>0</v>
      </c>
      <c r="BR77" s="390">
        <v>0</v>
      </c>
      <c r="BS77" s="390">
        <v>0</v>
      </c>
      <c r="BT77" s="398">
        <v>0</v>
      </c>
      <c r="BU77" s="403">
        <v>0</v>
      </c>
      <c r="BV77" s="389">
        <v>0</v>
      </c>
      <c r="BW77" s="389">
        <v>0</v>
      </c>
      <c r="BX77" s="389">
        <v>0</v>
      </c>
      <c r="BY77" s="389">
        <v>0</v>
      </c>
      <c r="BZ77" s="406">
        <v>0</v>
      </c>
      <c r="CA77" s="389">
        <v>0</v>
      </c>
      <c r="CB77" s="389">
        <v>0</v>
      </c>
      <c r="CC77" s="389">
        <v>0</v>
      </c>
      <c r="CD77" s="389">
        <v>0</v>
      </c>
      <c r="CE77" s="406">
        <v>0</v>
      </c>
      <c r="CF77" s="389">
        <v>0</v>
      </c>
      <c r="CG77" s="389">
        <v>0</v>
      </c>
      <c r="CH77" s="389">
        <v>0</v>
      </c>
      <c r="CI77" s="389">
        <v>0</v>
      </c>
      <c r="CJ77" s="406">
        <v>0</v>
      </c>
      <c r="CK77" s="393">
        <v>0</v>
      </c>
      <c r="CL77" s="393">
        <v>0</v>
      </c>
      <c r="CM77" s="393">
        <v>0</v>
      </c>
      <c r="CN77" s="393">
        <v>0</v>
      </c>
      <c r="CO77" s="392">
        <v>0</v>
      </c>
      <c r="CP77" s="393">
        <v>0</v>
      </c>
      <c r="CQ77" s="393">
        <v>0</v>
      </c>
      <c r="CR77" s="393">
        <v>0</v>
      </c>
      <c r="CS77" s="393">
        <v>0</v>
      </c>
      <c r="CT77" s="392">
        <v>0</v>
      </c>
      <c r="CU77" s="404">
        <v>0</v>
      </c>
      <c r="CV77" s="405">
        <v>0</v>
      </c>
      <c r="CW77" s="405">
        <v>0</v>
      </c>
      <c r="CX77" s="393">
        <v>0</v>
      </c>
      <c r="CY77" s="407">
        <v>0</v>
      </c>
      <c r="CZ77" s="395">
        <v>0</v>
      </c>
      <c r="DA77" s="409">
        <v>0</v>
      </c>
      <c r="DB77" s="396">
        <v>0</v>
      </c>
      <c r="DC77" s="397">
        <v>0</v>
      </c>
      <c r="DD77" s="390">
        <v>0</v>
      </c>
      <c r="DE77" s="390">
        <v>0</v>
      </c>
      <c r="DF77" s="398">
        <v>0</v>
      </c>
      <c r="DG77" s="403">
        <v>0</v>
      </c>
      <c r="DH77" s="389">
        <v>0</v>
      </c>
      <c r="DI77" s="389">
        <v>0</v>
      </c>
      <c r="DJ77" s="389">
        <v>0</v>
      </c>
      <c r="DK77" s="389">
        <v>0</v>
      </c>
      <c r="DL77" s="406">
        <v>0</v>
      </c>
      <c r="DM77" s="389">
        <v>0</v>
      </c>
      <c r="DN77" s="389">
        <v>0</v>
      </c>
      <c r="DO77" s="389">
        <v>0</v>
      </c>
      <c r="DP77" s="389">
        <v>0</v>
      </c>
      <c r="DQ77" s="406">
        <v>0</v>
      </c>
      <c r="DR77" s="389">
        <v>0</v>
      </c>
      <c r="DS77" s="389">
        <v>0</v>
      </c>
      <c r="DT77" s="389">
        <v>0</v>
      </c>
      <c r="DU77" s="389">
        <v>0</v>
      </c>
      <c r="DV77" s="406">
        <v>0</v>
      </c>
      <c r="DW77" s="389">
        <v>0</v>
      </c>
      <c r="DX77" s="389">
        <v>0</v>
      </c>
      <c r="DY77" s="389">
        <v>0</v>
      </c>
      <c r="DZ77" s="389">
        <v>0</v>
      </c>
      <c r="EA77" s="392">
        <v>0</v>
      </c>
      <c r="EB77" s="393">
        <v>0</v>
      </c>
      <c r="EC77" s="393">
        <v>0</v>
      </c>
      <c r="ED77" s="393">
        <v>0</v>
      </c>
      <c r="EE77" s="393">
        <v>0</v>
      </c>
      <c r="EF77" s="406">
        <v>0</v>
      </c>
      <c r="EG77" s="404">
        <v>0</v>
      </c>
      <c r="EH77" s="405">
        <v>0</v>
      </c>
      <c r="EI77" s="405">
        <v>0</v>
      </c>
      <c r="EJ77" s="393">
        <v>0</v>
      </c>
      <c r="EK77" s="407">
        <v>0</v>
      </c>
      <c r="EL77" s="395">
        <v>0</v>
      </c>
      <c r="EM77" s="403">
        <v>0</v>
      </c>
      <c r="EN77" s="388">
        <v>0</v>
      </c>
      <c r="EO77" s="404">
        <v>0</v>
      </c>
      <c r="EP77" s="405">
        <v>0</v>
      </c>
      <c r="EQ77" s="405">
        <v>0</v>
      </c>
      <c r="ER77" s="405">
        <v>0</v>
      </c>
      <c r="ES77" s="393">
        <v>0</v>
      </c>
      <c r="ET77" s="403">
        <v>0</v>
      </c>
      <c r="EU77" s="404">
        <v>0</v>
      </c>
      <c r="EV77" s="405">
        <v>0</v>
      </c>
      <c r="EW77" s="405">
        <v>0</v>
      </c>
      <c r="EX77" s="405">
        <v>0</v>
      </c>
      <c r="EY77" s="393">
        <v>0</v>
      </c>
      <c r="EZ77" s="403">
        <v>0</v>
      </c>
      <c r="FA77" s="404">
        <v>0</v>
      </c>
      <c r="FB77" s="405">
        <v>0</v>
      </c>
      <c r="FC77" s="405">
        <v>0</v>
      </c>
      <c r="FD77" s="405">
        <v>0</v>
      </c>
      <c r="FE77" s="393">
        <v>0</v>
      </c>
      <c r="FF77" s="403">
        <v>0</v>
      </c>
      <c r="FG77" s="389">
        <v>0</v>
      </c>
      <c r="FH77" s="389">
        <v>0</v>
      </c>
      <c r="FI77" s="389">
        <v>0</v>
      </c>
      <c r="FJ77" s="389">
        <v>0</v>
      </c>
      <c r="FK77" s="389">
        <v>0</v>
      </c>
      <c r="FL77" s="406">
        <v>0</v>
      </c>
      <c r="FM77" s="389">
        <v>0</v>
      </c>
      <c r="FN77" s="389">
        <v>0</v>
      </c>
      <c r="FO77" s="389">
        <v>0</v>
      </c>
      <c r="FP77" s="389">
        <v>0</v>
      </c>
      <c r="FQ77" s="389">
        <v>0</v>
      </c>
      <c r="FR77" s="406">
        <v>0</v>
      </c>
      <c r="FS77" s="389">
        <v>0</v>
      </c>
      <c r="FT77" s="389">
        <v>0</v>
      </c>
      <c r="FU77" s="389">
        <v>0</v>
      </c>
      <c r="FV77" s="389">
        <v>0</v>
      </c>
      <c r="FW77" s="389">
        <v>0</v>
      </c>
      <c r="FX77" s="406">
        <v>0</v>
      </c>
      <c r="FY77" s="393">
        <v>0</v>
      </c>
      <c r="FZ77" s="393">
        <v>0</v>
      </c>
      <c r="GA77" s="393">
        <v>0</v>
      </c>
      <c r="GB77" s="393">
        <v>0</v>
      </c>
      <c r="GC77" s="393">
        <v>0</v>
      </c>
      <c r="GD77" s="406">
        <v>0</v>
      </c>
      <c r="GE77" s="393">
        <v>0</v>
      </c>
      <c r="GF77" s="393">
        <v>0</v>
      </c>
      <c r="GG77" s="393">
        <v>0</v>
      </c>
      <c r="GH77" s="393">
        <v>0</v>
      </c>
      <c r="GI77" s="393">
        <v>0</v>
      </c>
      <c r="GJ77" s="392">
        <v>0</v>
      </c>
      <c r="GK77" s="389">
        <v>0</v>
      </c>
      <c r="GL77" s="389">
        <v>0</v>
      </c>
      <c r="GM77" s="389">
        <v>0</v>
      </c>
      <c r="GN77" s="389">
        <v>0</v>
      </c>
      <c r="GO77" s="389">
        <v>0</v>
      </c>
      <c r="GP77" s="407">
        <v>0</v>
      </c>
      <c r="GQ77" s="388">
        <v>0</v>
      </c>
      <c r="GR77" s="409">
        <v>0</v>
      </c>
      <c r="GS77" s="396">
        <v>0</v>
      </c>
      <c r="GT77" s="397">
        <v>0</v>
      </c>
      <c r="GU77" s="390">
        <v>0</v>
      </c>
      <c r="GV77" s="390">
        <v>0</v>
      </c>
      <c r="GW77" s="391">
        <v>0</v>
      </c>
      <c r="GX77" s="403">
        <v>0</v>
      </c>
      <c r="GY77" s="389">
        <v>0</v>
      </c>
      <c r="GZ77" s="389">
        <v>0</v>
      </c>
      <c r="HA77" s="389">
        <v>0</v>
      </c>
      <c r="HB77" s="389">
        <v>0</v>
      </c>
      <c r="HC77" s="406">
        <v>0</v>
      </c>
      <c r="HD77" s="389">
        <v>0</v>
      </c>
      <c r="HE77" s="389">
        <v>0</v>
      </c>
      <c r="HF77" s="389">
        <v>0</v>
      </c>
      <c r="HG77" s="389">
        <v>0</v>
      </c>
      <c r="HH77" s="406">
        <v>0</v>
      </c>
      <c r="HI77" s="389">
        <v>0</v>
      </c>
      <c r="HJ77" s="389">
        <v>0</v>
      </c>
      <c r="HK77" s="389">
        <v>0</v>
      </c>
      <c r="HL77" s="389">
        <v>0</v>
      </c>
      <c r="HM77" s="406">
        <v>0</v>
      </c>
      <c r="HN77" s="389">
        <v>0</v>
      </c>
      <c r="HO77" s="389">
        <v>0</v>
      </c>
      <c r="HP77" s="389">
        <v>0</v>
      </c>
      <c r="HQ77" s="389">
        <v>0</v>
      </c>
      <c r="HR77" s="392">
        <v>0</v>
      </c>
      <c r="HS77" s="393">
        <v>0</v>
      </c>
      <c r="HT77" s="393">
        <v>0</v>
      </c>
      <c r="HU77" s="393">
        <v>0</v>
      </c>
      <c r="HV77" s="393">
        <v>0</v>
      </c>
      <c r="HW77" s="406">
        <v>0</v>
      </c>
      <c r="HX77" s="404">
        <v>0</v>
      </c>
      <c r="HY77" s="405">
        <v>0</v>
      </c>
      <c r="HZ77" s="405">
        <v>0</v>
      </c>
      <c r="IA77" s="393">
        <v>0</v>
      </c>
      <c r="IB77" s="407">
        <v>0</v>
      </c>
      <c r="IC77" s="388">
        <v>0</v>
      </c>
      <c r="ID77" s="396">
        <f t="shared" si="4"/>
        <v>0</v>
      </c>
      <c r="IE77" s="408">
        <v>0</v>
      </c>
      <c r="IF77" s="396">
        <v>0</v>
      </c>
      <c r="IG77" s="397">
        <v>0</v>
      </c>
      <c r="IH77" s="390">
        <v>0</v>
      </c>
      <c r="II77" s="390">
        <v>0</v>
      </c>
      <c r="IJ77" s="391">
        <v>0</v>
      </c>
      <c r="IK77" s="388">
        <v>0</v>
      </c>
      <c r="IL77" s="395">
        <v>0</v>
      </c>
      <c r="IM77" s="399">
        <f t="shared" si="5"/>
        <v>0</v>
      </c>
      <c r="IN77" s="408">
        <v>0</v>
      </c>
      <c r="IO77" s="396">
        <v>0</v>
      </c>
      <c r="IP77" s="397">
        <v>0</v>
      </c>
      <c r="IQ77" s="390">
        <v>0</v>
      </c>
      <c r="IR77" s="390">
        <v>0</v>
      </c>
      <c r="IS77" s="391">
        <v>0</v>
      </c>
      <c r="IT77" s="391">
        <v>0</v>
      </c>
      <c r="IU77" s="388">
        <v>0</v>
      </c>
      <c r="IV77" s="395">
        <v>0</v>
      </c>
      <c r="IW77" s="399">
        <f t="shared" si="6"/>
        <v>0</v>
      </c>
      <c r="IX77" s="408">
        <v>0</v>
      </c>
      <c r="IY77" s="396">
        <v>0</v>
      </c>
      <c r="IZ77" s="397">
        <v>0</v>
      </c>
      <c r="JA77" s="390">
        <v>0</v>
      </c>
      <c r="JB77" s="390">
        <v>0</v>
      </c>
      <c r="JC77" s="391">
        <v>0</v>
      </c>
      <c r="JD77" s="388">
        <v>0</v>
      </c>
      <c r="JE77" s="395">
        <v>0</v>
      </c>
      <c r="JF77" s="399">
        <f t="shared" si="7"/>
        <v>0</v>
      </c>
      <c r="JG77" s="408">
        <v>0</v>
      </c>
      <c r="JH77" s="396">
        <v>0</v>
      </c>
      <c r="JI77" s="397">
        <v>0</v>
      </c>
      <c r="JJ77" s="390">
        <v>0</v>
      </c>
      <c r="JK77" s="390">
        <v>0</v>
      </c>
      <c r="JL77" s="391">
        <v>0</v>
      </c>
      <c r="JM77" s="388">
        <v>0</v>
      </c>
      <c r="JN77" s="395">
        <v>0</v>
      </c>
      <c r="JO77" s="388">
        <v>0</v>
      </c>
      <c r="JP77" s="388">
        <v>0</v>
      </c>
      <c r="JQ77" s="388">
        <v>0</v>
      </c>
      <c r="JR77" s="403">
        <v>0</v>
      </c>
      <c r="JS77" s="400">
        <v>0</v>
      </c>
    </row>
    <row r="78" spans="1:279" hidden="1" x14ac:dyDescent="0.35">
      <c r="A78" s="401">
        <v>608</v>
      </c>
      <c r="B78" s="410"/>
      <c r="C78" s="402" t="s">
        <v>310</v>
      </c>
      <c r="D78" s="403">
        <v>0</v>
      </c>
      <c r="E78" s="388">
        <v>0</v>
      </c>
      <c r="F78" s="404">
        <v>0</v>
      </c>
      <c r="G78" s="405">
        <v>0</v>
      </c>
      <c r="H78" s="405">
        <v>0</v>
      </c>
      <c r="I78" s="405">
        <v>0</v>
      </c>
      <c r="J78" s="393">
        <v>0</v>
      </c>
      <c r="K78" s="403">
        <v>0</v>
      </c>
      <c r="L78" s="404">
        <v>0</v>
      </c>
      <c r="M78" s="405">
        <v>0</v>
      </c>
      <c r="N78" s="405">
        <v>0</v>
      </c>
      <c r="O78" s="405">
        <v>0</v>
      </c>
      <c r="P78" s="393">
        <v>0</v>
      </c>
      <c r="Q78" s="403">
        <v>0</v>
      </c>
      <c r="R78" s="404">
        <v>0</v>
      </c>
      <c r="S78" s="405">
        <v>0</v>
      </c>
      <c r="T78" s="405">
        <v>0</v>
      </c>
      <c r="U78" s="405">
        <v>0</v>
      </c>
      <c r="V78" s="393">
        <v>0</v>
      </c>
      <c r="W78" s="403">
        <v>0</v>
      </c>
      <c r="X78" s="389">
        <v>0</v>
      </c>
      <c r="Y78" s="389">
        <v>0</v>
      </c>
      <c r="Z78" s="389">
        <v>0</v>
      </c>
      <c r="AA78" s="389">
        <v>0</v>
      </c>
      <c r="AB78" s="389">
        <v>0</v>
      </c>
      <c r="AC78" s="406">
        <v>0</v>
      </c>
      <c r="AD78" s="389">
        <v>0</v>
      </c>
      <c r="AE78" s="389">
        <v>0</v>
      </c>
      <c r="AF78" s="389">
        <v>0</v>
      </c>
      <c r="AG78" s="389">
        <v>0</v>
      </c>
      <c r="AH78" s="389">
        <v>0</v>
      </c>
      <c r="AI78" s="406">
        <v>0</v>
      </c>
      <c r="AJ78" s="389">
        <v>0</v>
      </c>
      <c r="AK78" s="389">
        <v>0</v>
      </c>
      <c r="AL78" s="389">
        <v>0</v>
      </c>
      <c r="AM78" s="389">
        <v>0</v>
      </c>
      <c r="AN78" s="389">
        <v>0</v>
      </c>
      <c r="AO78" s="406">
        <v>0</v>
      </c>
      <c r="AP78" s="393">
        <v>0</v>
      </c>
      <c r="AQ78" s="393">
        <v>0</v>
      </c>
      <c r="AR78" s="393">
        <v>0</v>
      </c>
      <c r="AS78" s="393">
        <v>0</v>
      </c>
      <c r="AT78" s="393">
        <v>0</v>
      </c>
      <c r="AU78" s="406">
        <v>0</v>
      </c>
      <c r="AV78" s="393">
        <v>0</v>
      </c>
      <c r="AW78" s="393">
        <v>0</v>
      </c>
      <c r="AX78" s="393">
        <v>0</v>
      </c>
      <c r="AY78" s="393">
        <v>0</v>
      </c>
      <c r="AZ78" s="393">
        <v>0</v>
      </c>
      <c r="BA78" s="392">
        <v>0</v>
      </c>
      <c r="BB78" s="393">
        <v>0</v>
      </c>
      <c r="BC78" s="393">
        <v>0</v>
      </c>
      <c r="BD78" s="393">
        <v>0</v>
      </c>
      <c r="BE78" s="393">
        <v>0</v>
      </c>
      <c r="BF78" s="393">
        <v>0</v>
      </c>
      <c r="BG78" s="392">
        <v>0</v>
      </c>
      <c r="BH78" s="389">
        <v>0</v>
      </c>
      <c r="BI78" s="389">
        <v>0</v>
      </c>
      <c r="BJ78" s="389">
        <v>0</v>
      </c>
      <c r="BK78" s="389">
        <v>0</v>
      </c>
      <c r="BL78" s="389">
        <v>0</v>
      </c>
      <c r="BM78" s="407">
        <v>0</v>
      </c>
      <c r="BN78" s="395">
        <v>0</v>
      </c>
      <c r="BO78" s="408">
        <v>0</v>
      </c>
      <c r="BP78" s="396">
        <v>0</v>
      </c>
      <c r="BQ78" s="397">
        <v>0</v>
      </c>
      <c r="BR78" s="390">
        <v>0</v>
      </c>
      <c r="BS78" s="390">
        <v>0</v>
      </c>
      <c r="BT78" s="398">
        <v>0</v>
      </c>
      <c r="BU78" s="403">
        <v>0</v>
      </c>
      <c r="BV78" s="389">
        <v>0</v>
      </c>
      <c r="BW78" s="389">
        <v>0</v>
      </c>
      <c r="BX78" s="389">
        <v>0</v>
      </c>
      <c r="BY78" s="389">
        <v>0</v>
      </c>
      <c r="BZ78" s="406">
        <v>0</v>
      </c>
      <c r="CA78" s="389">
        <v>0</v>
      </c>
      <c r="CB78" s="389">
        <v>0</v>
      </c>
      <c r="CC78" s="389">
        <v>0</v>
      </c>
      <c r="CD78" s="389">
        <v>0</v>
      </c>
      <c r="CE78" s="406">
        <v>0</v>
      </c>
      <c r="CF78" s="389">
        <v>0</v>
      </c>
      <c r="CG78" s="389">
        <v>0</v>
      </c>
      <c r="CH78" s="389">
        <v>0</v>
      </c>
      <c r="CI78" s="389">
        <v>0</v>
      </c>
      <c r="CJ78" s="406">
        <v>0</v>
      </c>
      <c r="CK78" s="393">
        <v>0</v>
      </c>
      <c r="CL78" s="393">
        <v>0</v>
      </c>
      <c r="CM78" s="393">
        <v>0</v>
      </c>
      <c r="CN78" s="393">
        <v>0</v>
      </c>
      <c r="CO78" s="392">
        <v>0</v>
      </c>
      <c r="CP78" s="393">
        <v>0</v>
      </c>
      <c r="CQ78" s="393">
        <v>0</v>
      </c>
      <c r="CR78" s="393">
        <v>0</v>
      </c>
      <c r="CS78" s="393">
        <v>0</v>
      </c>
      <c r="CT78" s="392">
        <v>0</v>
      </c>
      <c r="CU78" s="404">
        <v>0</v>
      </c>
      <c r="CV78" s="405">
        <v>0</v>
      </c>
      <c r="CW78" s="405">
        <v>0</v>
      </c>
      <c r="CX78" s="393">
        <v>0</v>
      </c>
      <c r="CY78" s="407">
        <v>0</v>
      </c>
      <c r="CZ78" s="395">
        <v>0</v>
      </c>
      <c r="DA78" s="409">
        <v>0</v>
      </c>
      <c r="DB78" s="396">
        <v>0</v>
      </c>
      <c r="DC78" s="397">
        <v>0</v>
      </c>
      <c r="DD78" s="390">
        <v>0</v>
      </c>
      <c r="DE78" s="390">
        <v>0</v>
      </c>
      <c r="DF78" s="398">
        <v>0</v>
      </c>
      <c r="DG78" s="403">
        <v>0</v>
      </c>
      <c r="DH78" s="389">
        <v>0</v>
      </c>
      <c r="DI78" s="389">
        <v>0</v>
      </c>
      <c r="DJ78" s="389">
        <v>0</v>
      </c>
      <c r="DK78" s="389">
        <v>0</v>
      </c>
      <c r="DL78" s="406">
        <v>0</v>
      </c>
      <c r="DM78" s="389">
        <v>0</v>
      </c>
      <c r="DN78" s="389">
        <v>0</v>
      </c>
      <c r="DO78" s="389">
        <v>0</v>
      </c>
      <c r="DP78" s="389">
        <v>0</v>
      </c>
      <c r="DQ78" s="406">
        <v>0</v>
      </c>
      <c r="DR78" s="389">
        <v>0</v>
      </c>
      <c r="DS78" s="389">
        <v>0</v>
      </c>
      <c r="DT78" s="389">
        <v>0</v>
      </c>
      <c r="DU78" s="389">
        <v>0</v>
      </c>
      <c r="DV78" s="406">
        <v>0</v>
      </c>
      <c r="DW78" s="389">
        <v>0</v>
      </c>
      <c r="DX78" s="389">
        <v>0</v>
      </c>
      <c r="DY78" s="389">
        <v>0</v>
      </c>
      <c r="DZ78" s="389">
        <v>0</v>
      </c>
      <c r="EA78" s="392">
        <v>0</v>
      </c>
      <c r="EB78" s="393">
        <v>0</v>
      </c>
      <c r="EC78" s="393">
        <v>0</v>
      </c>
      <c r="ED78" s="393">
        <v>0</v>
      </c>
      <c r="EE78" s="393">
        <v>0</v>
      </c>
      <c r="EF78" s="406">
        <v>0</v>
      </c>
      <c r="EG78" s="404">
        <v>0</v>
      </c>
      <c r="EH78" s="405">
        <v>0</v>
      </c>
      <c r="EI78" s="405">
        <v>0</v>
      </c>
      <c r="EJ78" s="393">
        <v>0</v>
      </c>
      <c r="EK78" s="407">
        <v>0</v>
      </c>
      <c r="EL78" s="395">
        <v>0</v>
      </c>
      <c r="EM78" s="403">
        <v>0</v>
      </c>
      <c r="EN78" s="388">
        <v>0</v>
      </c>
      <c r="EO78" s="404">
        <v>0</v>
      </c>
      <c r="EP78" s="405">
        <v>0</v>
      </c>
      <c r="EQ78" s="405">
        <v>0</v>
      </c>
      <c r="ER78" s="405">
        <v>0</v>
      </c>
      <c r="ES78" s="393">
        <v>0</v>
      </c>
      <c r="ET78" s="403">
        <v>0</v>
      </c>
      <c r="EU78" s="404">
        <v>0</v>
      </c>
      <c r="EV78" s="405">
        <v>0</v>
      </c>
      <c r="EW78" s="405">
        <v>0</v>
      </c>
      <c r="EX78" s="405">
        <v>0</v>
      </c>
      <c r="EY78" s="393">
        <v>0</v>
      </c>
      <c r="EZ78" s="403">
        <v>0</v>
      </c>
      <c r="FA78" s="404">
        <v>0</v>
      </c>
      <c r="FB78" s="405">
        <v>0</v>
      </c>
      <c r="FC78" s="405">
        <v>0</v>
      </c>
      <c r="FD78" s="405">
        <v>0</v>
      </c>
      <c r="FE78" s="393">
        <v>0</v>
      </c>
      <c r="FF78" s="403">
        <v>0</v>
      </c>
      <c r="FG78" s="389">
        <v>0</v>
      </c>
      <c r="FH78" s="389">
        <v>0</v>
      </c>
      <c r="FI78" s="389">
        <v>0</v>
      </c>
      <c r="FJ78" s="389">
        <v>0</v>
      </c>
      <c r="FK78" s="389">
        <v>0</v>
      </c>
      <c r="FL78" s="406">
        <v>0</v>
      </c>
      <c r="FM78" s="389">
        <v>0</v>
      </c>
      <c r="FN78" s="389">
        <v>0</v>
      </c>
      <c r="FO78" s="389">
        <v>0</v>
      </c>
      <c r="FP78" s="389">
        <v>0</v>
      </c>
      <c r="FQ78" s="389">
        <v>0</v>
      </c>
      <c r="FR78" s="406">
        <v>0</v>
      </c>
      <c r="FS78" s="389">
        <v>0</v>
      </c>
      <c r="FT78" s="389">
        <v>0</v>
      </c>
      <c r="FU78" s="389">
        <v>0</v>
      </c>
      <c r="FV78" s="389">
        <v>0</v>
      </c>
      <c r="FW78" s="389">
        <v>0</v>
      </c>
      <c r="FX78" s="406">
        <v>0</v>
      </c>
      <c r="FY78" s="393">
        <v>0</v>
      </c>
      <c r="FZ78" s="393">
        <v>0</v>
      </c>
      <c r="GA78" s="393">
        <v>0</v>
      </c>
      <c r="GB78" s="393">
        <v>0</v>
      </c>
      <c r="GC78" s="393">
        <v>0</v>
      </c>
      <c r="GD78" s="406">
        <v>0</v>
      </c>
      <c r="GE78" s="393">
        <v>0</v>
      </c>
      <c r="GF78" s="393">
        <v>0</v>
      </c>
      <c r="GG78" s="393">
        <v>0</v>
      </c>
      <c r="GH78" s="393">
        <v>0</v>
      </c>
      <c r="GI78" s="393">
        <v>0</v>
      </c>
      <c r="GJ78" s="392">
        <v>0</v>
      </c>
      <c r="GK78" s="389">
        <v>0</v>
      </c>
      <c r="GL78" s="389">
        <v>0</v>
      </c>
      <c r="GM78" s="389">
        <v>0</v>
      </c>
      <c r="GN78" s="389">
        <v>0</v>
      </c>
      <c r="GO78" s="389">
        <v>0</v>
      </c>
      <c r="GP78" s="407">
        <v>0</v>
      </c>
      <c r="GQ78" s="388">
        <v>0</v>
      </c>
      <c r="GR78" s="409">
        <v>0</v>
      </c>
      <c r="GS78" s="396">
        <v>0</v>
      </c>
      <c r="GT78" s="397">
        <v>0</v>
      </c>
      <c r="GU78" s="390">
        <v>0</v>
      </c>
      <c r="GV78" s="390">
        <v>0</v>
      </c>
      <c r="GW78" s="391">
        <v>0</v>
      </c>
      <c r="GX78" s="403">
        <v>0</v>
      </c>
      <c r="GY78" s="389">
        <v>0</v>
      </c>
      <c r="GZ78" s="389">
        <v>0</v>
      </c>
      <c r="HA78" s="389">
        <v>0</v>
      </c>
      <c r="HB78" s="389">
        <v>0</v>
      </c>
      <c r="HC78" s="406">
        <v>0</v>
      </c>
      <c r="HD78" s="389">
        <v>0</v>
      </c>
      <c r="HE78" s="389">
        <v>0</v>
      </c>
      <c r="HF78" s="389">
        <v>0</v>
      </c>
      <c r="HG78" s="389">
        <v>0</v>
      </c>
      <c r="HH78" s="406">
        <v>0</v>
      </c>
      <c r="HI78" s="389">
        <v>0</v>
      </c>
      <c r="HJ78" s="389">
        <v>0</v>
      </c>
      <c r="HK78" s="389">
        <v>0</v>
      </c>
      <c r="HL78" s="389">
        <v>0</v>
      </c>
      <c r="HM78" s="406">
        <v>0</v>
      </c>
      <c r="HN78" s="389">
        <v>0</v>
      </c>
      <c r="HO78" s="389">
        <v>0</v>
      </c>
      <c r="HP78" s="389">
        <v>0</v>
      </c>
      <c r="HQ78" s="389">
        <v>0</v>
      </c>
      <c r="HR78" s="392">
        <v>0</v>
      </c>
      <c r="HS78" s="393">
        <v>0</v>
      </c>
      <c r="HT78" s="393">
        <v>0</v>
      </c>
      <c r="HU78" s="393">
        <v>0</v>
      </c>
      <c r="HV78" s="393">
        <v>0</v>
      </c>
      <c r="HW78" s="406">
        <v>0</v>
      </c>
      <c r="HX78" s="404">
        <v>0</v>
      </c>
      <c r="HY78" s="405">
        <v>0</v>
      </c>
      <c r="HZ78" s="405">
        <v>0</v>
      </c>
      <c r="IA78" s="393">
        <v>0</v>
      </c>
      <c r="IB78" s="407">
        <v>0</v>
      </c>
      <c r="IC78" s="388">
        <v>0</v>
      </c>
      <c r="ID78" s="396">
        <f t="shared" si="4"/>
        <v>0</v>
      </c>
      <c r="IE78" s="408">
        <v>0</v>
      </c>
      <c r="IF78" s="396">
        <v>0</v>
      </c>
      <c r="IG78" s="397">
        <v>0</v>
      </c>
      <c r="IH78" s="390">
        <v>0</v>
      </c>
      <c r="II78" s="390">
        <v>0</v>
      </c>
      <c r="IJ78" s="391">
        <v>0</v>
      </c>
      <c r="IK78" s="388">
        <v>0</v>
      </c>
      <c r="IL78" s="395">
        <v>0</v>
      </c>
      <c r="IM78" s="399">
        <f t="shared" si="5"/>
        <v>0</v>
      </c>
      <c r="IN78" s="408">
        <v>0</v>
      </c>
      <c r="IO78" s="396">
        <v>0</v>
      </c>
      <c r="IP78" s="397">
        <v>0</v>
      </c>
      <c r="IQ78" s="390">
        <v>0</v>
      </c>
      <c r="IR78" s="390">
        <v>0</v>
      </c>
      <c r="IS78" s="391">
        <v>0</v>
      </c>
      <c r="IT78" s="391">
        <v>0</v>
      </c>
      <c r="IU78" s="388">
        <v>0</v>
      </c>
      <c r="IV78" s="395">
        <v>0</v>
      </c>
      <c r="IW78" s="399">
        <f t="shared" si="6"/>
        <v>0</v>
      </c>
      <c r="IX78" s="408">
        <v>0</v>
      </c>
      <c r="IY78" s="396">
        <v>0</v>
      </c>
      <c r="IZ78" s="397">
        <v>0</v>
      </c>
      <c r="JA78" s="390">
        <v>0</v>
      </c>
      <c r="JB78" s="390">
        <v>0</v>
      </c>
      <c r="JC78" s="391">
        <v>0</v>
      </c>
      <c r="JD78" s="388">
        <v>0</v>
      </c>
      <c r="JE78" s="395">
        <v>0</v>
      </c>
      <c r="JF78" s="399">
        <f t="shared" si="7"/>
        <v>0</v>
      </c>
      <c r="JG78" s="408">
        <v>0</v>
      </c>
      <c r="JH78" s="396">
        <v>0</v>
      </c>
      <c r="JI78" s="397">
        <v>0</v>
      </c>
      <c r="JJ78" s="390">
        <v>0</v>
      </c>
      <c r="JK78" s="390">
        <v>0</v>
      </c>
      <c r="JL78" s="391">
        <v>0</v>
      </c>
      <c r="JM78" s="388">
        <v>0</v>
      </c>
      <c r="JN78" s="395">
        <v>0</v>
      </c>
      <c r="JO78" s="388">
        <v>0</v>
      </c>
      <c r="JP78" s="388">
        <v>0</v>
      </c>
      <c r="JQ78" s="388">
        <v>0</v>
      </c>
      <c r="JR78" s="403">
        <v>0</v>
      </c>
      <c r="JS78" s="400">
        <v>0</v>
      </c>
    </row>
    <row r="79" spans="1:279" hidden="1" x14ac:dyDescent="0.35">
      <c r="A79" s="411">
        <v>608</v>
      </c>
      <c r="B79" s="435"/>
      <c r="C79" s="412" t="s">
        <v>40</v>
      </c>
      <c r="D79" s="413">
        <v>0</v>
      </c>
      <c r="E79" s="388">
        <v>0</v>
      </c>
      <c r="F79" s="414">
        <v>0</v>
      </c>
      <c r="G79" s="415">
        <v>0</v>
      </c>
      <c r="H79" s="415">
        <v>0</v>
      </c>
      <c r="I79" s="415">
        <v>0</v>
      </c>
      <c r="J79" s="416">
        <v>0</v>
      </c>
      <c r="K79" s="413">
        <v>0</v>
      </c>
      <c r="L79" s="414">
        <v>0</v>
      </c>
      <c r="M79" s="415">
        <v>0</v>
      </c>
      <c r="N79" s="415">
        <v>0</v>
      </c>
      <c r="O79" s="415">
        <v>0</v>
      </c>
      <c r="P79" s="416">
        <v>0</v>
      </c>
      <c r="Q79" s="413">
        <v>0</v>
      </c>
      <c r="R79" s="414">
        <v>0</v>
      </c>
      <c r="S79" s="415">
        <v>0</v>
      </c>
      <c r="T79" s="415">
        <v>0</v>
      </c>
      <c r="U79" s="415">
        <v>0</v>
      </c>
      <c r="V79" s="416">
        <v>0</v>
      </c>
      <c r="W79" s="413">
        <v>0</v>
      </c>
      <c r="X79" s="389">
        <v>0</v>
      </c>
      <c r="Y79" s="389">
        <v>0</v>
      </c>
      <c r="Z79" s="389">
        <v>0</v>
      </c>
      <c r="AA79" s="389">
        <v>0</v>
      </c>
      <c r="AB79" s="389">
        <v>0</v>
      </c>
      <c r="AC79" s="417">
        <v>0</v>
      </c>
      <c r="AD79" s="389">
        <v>0</v>
      </c>
      <c r="AE79" s="389">
        <v>0</v>
      </c>
      <c r="AF79" s="389">
        <v>0</v>
      </c>
      <c r="AG79" s="389">
        <v>0</v>
      </c>
      <c r="AH79" s="389">
        <v>0</v>
      </c>
      <c r="AI79" s="417">
        <v>0</v>
      </c>
      <c r="AJ79" s="389">
        <v>0</v>
      </c>
      <c r="AK79" s="389">
        <v>0</v>
      </c>
      <c r="AL79" s="389">
        <v>0</v>
      </c>
      <c r="AM79" s="389">
        <v>0</v>
      </c>
      <c r="AN79" s="389">
        <v>0</v>
      </c>
      <c r="AO79" s="417">
        <v>0</v>
      </c>
      <c r="AP79" s="393">
        <v>0</v>
      </c>
      <c r="AQ79" s="393">
        <v>0</v>
      </c>
      <c r="AR79" s="393">
        <v>0</v>
      </c>
      <c r="AS79" s="393">
        <v>0</v>
      </c>
      <c r="AT79" s="393">
        <v>0</v>
      </c>
      <c r="AU79" s="417">
        <v>0</v>
      </c>
      <c r="AV79" s="393">
        <v>0</v>
      </c>
      <c r="AW79" s="393">
        <v>0</v>
      </c>
      <c r="AX79" s="393">
        <v>0</v>
      </c>
      <c r="AY79" s="393">
        <v>0</v>
      </c>
      <c r="AZ79" s="393">
        <v>0</v>
      </c>
      <c r="BA79" s="392">
        <v>0</v>
      </c>
      <c r="BB79" s="393">
        <v>0</v>
      </c>
      <c r="BC79" s="393">
        <v>0</v>
      </c>
      <c r="BD79" s="393">
        <v>0</v>
      </c>
      <c r="BE79" s="393">
        <v>0</v>
      </c>
      <c r="BF79" s="393">
        <v>0</v>
      </c>
      <c r="BG79" s="392">
        <v>0</v>
      </c>
      <c r="BH79" s="389">
        <v>0</v>
      </c>
      <c r="BI79" s="389">
        <v>0</v>
      </c>
      <c r="BJ79" s="389">
        <v>0</v>
      </c>
      <c r="BK79" s="389">
        <v>0</v>
      </c>
      <c r="BL79" s="389">
        <v>0</v>
      </c>
      <c r="BM79" s="418">
        <v>0</v>
      </c>
      <c r="BN79" s="395">
        <v>0</v>
      </c>
      <c r="BO79" s="419">
        <v>0</v>
      </c>
      <c r="BP79" s="396">
        <v>0</v>
      </c>
      <c r="BQ79" s="397">
        <v>0</v>
      </c>
      <c r="BR79" s="390">
        <v>0</v>
      </c>
      <c r="BS79" s="390">
        <v>0</v>
      </c>
      <c r="BT79" s="398">
        <v>0</v>
      </c>
      <c r="BU79" s="413">
        <v>0</v>
      </c>
      <c r="BV79" s="389">
        <v>0</v>
      </c>
      <c r="BW79" s="389">
        <v>0</v>
      </c>
      <c r="BX79" s="389">
        <v>0</v>
      </c>
      <c r="BY79" s="389">
        <v>0</v>
      </c>
      <c r="BZ79" s="417">
        <v>0</v>
      </c>
      <c r="CA79" s="389">
        <v>0</v>
      </c>
      <c r="CB79" s="389">
        <v>0</v>
      </c>
      <c r="CC79" s="389">
        <v>0</v>
      </c>
      <c r="CD79" s="389">
        <v>0</v>
      </c>
      <c r="CE79" s="417">
        <v>0</v>
      </c>
      <c r="CF79" s="389">
        <v>0</v>
      </c>
      <c r="CG79" s="389">
        <v>0</v>
      </c>
      <c r="CH79" s="389">
        <v>0</v>
      </c>
      <c r="CI79" s="389">
        <v>0</v>
      </c>
      <c r="CJ79" s="417">
        <v>0</v>
      </c>
      <c r="CK79" s="393">
        <v>0</v>
      </c>
      <c r="CL79" s="393">
        <v>0</v>
      </c>
      <c r="CM79" s="393">
        <v>0</v>
      </c>
      <c r="CN79" s="393">
        <v>0</v>
      </c>
      <c r="CO79" s="392">
        <v>0</v>
      </c>
      <c r="CP79" s="393">
        <v>0</v>
      </c>
      <c r="CQ79" s="393">
        <v>0</v>
      </c>
      <c r="CR79" s="393">
        <v>0</v>
      </c>
      <c r="CS79" s="393">
        <v>0</v>
      </c>
      <c r="CT79" s="392">
        <v>0</v>
      </c>
      <c r="CU79" s="414">
        <v>0</v>
      </c>
      <c r="CV79" s="415">
        <v>0</v>
      </c>
      <c r="CW79" s="415">
        <v>0</v>
      </c>
      <c r="CX79" s="416">
        <v>0</v>
      </c>
      <c r="CY79" s="418">
        <v>0</v>
      </c>
      <c r="CZ79" s="395">
        <v>0</v>
      </c>
      <c r="DA79" s="420">
        <v>0</v>
      </c>
      <c r="DB79" s="396">
        <v>0</v>
      </c>
      <c r="DC79" s="397">
        <v>0</v>
      </c>
      <c r="DD79" s="390">
        <v>0</v>
      </c>
      <c r="DE79" s="390">
        <v>0</v>
      </c>
      <c r="DF79" s="398">
        <v>0</v>
      </c>
      <c r="DG79" s="413">
        <v>0</v>
      </c>
      <c r="DH79" s="389">
        <v>0</v>
      </c>
      <c r="DI79" s="389">
        <v>0</v>
      </c>
      <c r="DJ79" s="389">
        <v>0</v>
      </c>
      <c r="DK79" s="389">
        <v>0</v>
      </c>
      <c r="DL79" s="417">
        <v>0</v>
      </c>
      <c r="DM79" s="389">
        <v>0</v>
      </c>
      <c r="DN79" s="389">
        <v>0</v>
      </c>
      <c r="DO79" s="389">
        <v>0</v>
      </c>
      <c r="DP79" s="389">
        <v>0</v>
      </c>
      <c r="DQ79" s="417">
        <v>0</v>
      </c>
      <c r="DR79" s="389">
        <v>0</v>
      </c>
      <c r="DS79" s="389">
        <v>0</v>
      </c>
      <c r="DT79" s="389">
        <v>0</v>
      </c>
      <c r="DU79" s="389">
        <v>0</v>
      </c>
      <c r="DV79" s="417">
        <v>0</v>
      </c>
      <c r="DW79" s="389">
        <v>0</v>
      </c>
      <c r="DX79" s="389">
        <v>0</v>
      </c>
      <c r="DY79" s="389">
        <v>0</v>
      </c>
      <c r="DZ79" s="389">
        <v>0</v>
      </c>
      <c r="EA79" s="392">
        <v>0</v>
      </c>
      <c r="EB79" s="393">
        <v>0</v>
      </c>
      <c r="EC79" s="393">
        <v>0</v>
      </c>
      <c r="ED79" s="393">
        <v>0</v>
      </c>
      <c r="EE79" s="393">
        <v>0</v>
      </c>
      <c r="EF79" s="417">
        <v>0</v>
      </c>
      <c r="EG79" s="414">
        <v>0</v>
      </c>
      <c r="EH79" s="415">
        <v>0</v>
      </c>
      <c r="EI79" s="415">
        <v>0</v>
      </c>
      <c r="EJ79" s="416">
        <v>0</v>
      </c>
      <c r="EK79" s="418">
        <v>0</v>
      </c>
      <c r="EL79" s="395">
        <v>0</v>
      </c>
      <c r="EM79" s="413">
        <v>0</v>
      </c>
      <c r="EN79" s="388">
        <v>0</v>
      </c>
      <c r="EO79" s="414">
        <v>0</v>
      </c>
      <c r="EP79" s="415">
        <v>0</v>
      </c>
      <c r="EQ79" s="415">
        <v>0</v>
      </c>
      <c r="ER79" s="415">
        <v>0</v>
      </c>
      <c r="ES79" s="416">
        <v>0</v>
      </c>
      <c r="ET79" s="413">
        <v>0</v>
      </c>
      <c r="EU79" s="414">
        <v>0</v>
      </c>
      <c r="EV79" s="415">
        <v>0</v>
      </c>
      <c r="EW79" s="415">
        <v>0</v>
      </c>
      <c r="EX79" s="415">
        <v>0</v>
      </c>
      <c r="EY79" s="416">
        <v>0</v>
      </c>
      <c r="EZ79" s="413">
        <v>0</v>
      </c>
      <c r="FA79" s="414">
        <v>0</v>
      </c>
      <c r="FB79" s="415">
        <v>0</v>
      </c>
      <c r="FC79" s="415">
        <v>0</v>
      </c>
      <c r="FD79" s="415">
        <v>0</v>
      </c>
      <c r="FE79" s="416">
        <v>0</v>
      </c>
      <c r="FF79" s="413">
        <v>0</v>
      </c>
      <c r="FG79" s="389">
        <v>0</v>
      </c>
      <c r="FH79" s="389">
        <v>0</v>
      </c>
      <c r="FI79" s="389">
        <v>0</v>
      </c>
      <c r="FJ79" s="389">
        <v>0</v>
      </c>
      <c r="FK79" s="389">
        <v>0</v>
      </c>
      <c r="FL79" s="417">
        <v>0</v>
      </c>
      <c r="FM79" s="389">
        <v>0</v>
      </c>
      <c r="FN79" s="389">
        <v>0</v>
      </c>
      <c r="FO79" s="389">
        <v>0</v>
      </c>
      <c r="FP79" s="389">
        <v>0</v>
      </c>
      <c r="FQ79" s="389">
        <v>0</v>
      </c>
      <c r="FR79" s="417">
        <v>0</v>
      </c>
      <c r="FS79" s="389">
        <v>0</v>
      </c>
      <c r="FT79" s="389">
        <v>0</v>
      </c>
      <c r="FU79" s="389">
        <v>0</v>
      </c>
      <c r="FV79" s="389">
        <v>0</v>
      </c>
      <c r="FW79" s="389">
        <v>0</v>
      </c>
      <c r="FX79" s="417">
        <v>0</v>
      </c>
      <c r="FY79" s="393">
        <v>0</v>
      </c>
      <c r="FZ79" s="393">
        <v>0</v>
      </c>
      <c r="GA79" s="393">
        <v>0</v>
      </c>
      <c r="GB79" s="393">
        <v>0</v>
      </c>
      <c r="GC79" s="393">
        <v>0</v>
      </c>
      <c r="GD79" s="417">
        <v>0</v>
      </c>
      <c r="GE79" s="393">
        <v>0</v>
      </c>
      <c r="GF79" s="393">
        <v>0</v>
      </c>
      <c r="GG79" s="393">
        <v>0</v>
      </c>
      <c r="GH79" s="393">
        <v>0</v>
      </c>
      <c r="GI79" s="393">
        <v>0</v>
      </c>
      <c r="GJ79" s="392">
        <v>0</v>
      </c>
      <c r="GK79" s="389">
        <v>0</v>
      </c>
      <c r="GL79" s="389">
        <v>0</v>
      </c>
      <c r="GM79" s="389">
        <v>0</v>
      </c>
      <c r="GN79" s="389">
        <v>0</v>
      </c>
      <c r="GO79" s="389">
        <v>0</v>
      </c>
      <c r="GP79" s="418">
        <v>0</v>
      </c>
      <c r="GQ79" s="388">
        <v>0</v>
      </c>
      <c r="GR79" s="420">
        <v>0</v>
      </c>
      <c r="GS79" s="396">
        <v>0</v>
      </c>
      <c r="GT79" s="397">
        <v>0</v>
      </c>
      <c r="GU79" s="390">
        <v>0</v>
      </c>
      <c r="GV79" s="390">
        <v>0</v>
      </c>
      <c r="GW79" s="391">
        <v>0</v>
      </c>
      <c r="GX79" s="413">
        <v>0</v>
      </c>
      <c r="GY79" s="389">
        <v>0</v>
      </c>
      <c r="GZ79" s="389">
        <v>0</v>
      </c>
      <c r="HA79" s="389">
        <v>0</v>
      </c>
      <c r="HB79" s="389">
        <v>0</v>
      </c>
      <c r="HC79" s="417">
        <v>0</v>
      </c>
      <c r="HD79" s="389">
        <v>0</v>
      </c>
      <c r="HE79" s="389">
        <v>0</v>
      </c>
      <c r="HF79" s="389">
        <v>0</v>
      </c>
      <c r="HG79" s="389">
        <v>0</v>
      </c>
      <c r="HH79" s="417">
        <v>0</v>
      </c>
      <c r="HI79" s="389">
        <v>0</v>
      </c>
      <c r="HJ79" s="389">
        <v>0</v>
      </c>
      <c r="HK79" s="389">
        <v>0</v>
      </c>
      <c r="HL79" s="389">
        <v>0</v>
      </c>
      <c r="HM79" s="417">
        <v>0</v>
      </c>
      <c r="HN79" s="389">
        <v>0</v>
      </c>
      <c r="HO79" s="389">
        <v>0</v>
      </c>
      <c r="HP79" s="389">
        <v>0</v>
      </c>
      <c r="HQ79" s="389">
        <v>0</v>
      </c>
      <c r="HR79" s="392">
        <v>0</v>
      </c>
      <c r="HS79" s="393">
        <v>0</v>
      </c>
      <c r="HT79" s="393">
        <v>0</v>
      </c>
      <c r="HU79" s="393">
        <v>0</v>
      </c>
      <c r="HV79" s="393">
        <v>0</v>
      </c>
      <c r="HW79" s="417">
        <v>0</v>
      </c>
      <c r="HX79" s="414">
        <v>0</v>
      </c>
      <c r="HY79" s="415">
        <v>0</v>
      </c>
      <c r="HZ79" s="415">
        <v>0</v>
      </c>
      <c r="IA79" s="416">
        <v>0</v>
      </c>
      <c r="IB79" s="418">
        <v>0</v>
      </c>
      <c r="IC79" s="388">
        <v>0</v>
      </c>
      <c r="ID79" s="1470">
        <f t="shared" si="4"/>
        <v>0</v>
      </c>
      <c r="IE79" s="419">
        <v>0</v>
      </c>
      <c r="IF79" s="396">
        <v>0</v>
      </c>
      <c r="IG79" s="397">
        <v>0</v>
      </c>
      <c r="IH79" s="390">
        <v>0</v>
      </c>
      <c r="II79" s="390">
        <v>0</v>
      </c>
      <c r="IJ79" s="391">
        <v>0</v>
      </c>
      <c r="IK79" s="388">
        <v>0</v>
      </c>
      <c r="IL79" s="395">
        <v>0</v>
      </c>
      <c r="IM79" s="1468">
        <f t="shared" si="5"/>
        <v>0</v>
      </c>
      <c r="IN79" s="419">
        <v>0</v>
      </c>
      <c r="IO79" s="396">
        <v>0</v>
      </c>
      <c r="IP79" s="397">
        <v>0</v>
      </c>
      <c r="IQ79" s="390">
        <v>0</v>
      </c>
      <c r="IR79" s="390">
        <v>0</v>
      </c>
      <c r="IS79" s="391">
        <v>0</v>
      </c>
      <c r="IT79" s="391">
        <v>0</v>
      </c>
      <c r="IU79" s="388">
        <v>0</v>
      </c>
      <c r="IV79" s="395">
        <v>0</v>
      </c>
      <c r="IW79" s="1468">
        <f t="shared" si="6"/>
        <v>0</v>
      </c>
      <c r="IX79" s="419">
        <v>0</v>
      </c>
      <c r="IY79" s="396">
        <v>0</v>
      </c>
      <c r="IZ79" s="397">
        <v>0</v>
      </c>
      <c r="JA79" s="390">
        <v>0</v>
      </c>
      <c r="JB79" s="390">
        <v>0</v>
      </c>
      <c r="JC79" s="391">
        <v>0</v>
      </c>
      <c r="JD79" s="388">
        <v>0</v>
      </c>
      <c r="JE79" s="395">
        <v>0</v>
      </c>
      <c r="JF79" s="1468">
        <f t="shared" si="7"/>
        <v>0</v>
      </c>
      <c r="JG79" s="419">
        <v>0</v>
      </c>
      <c r="JH79" s="396">
        <v>0</v>
      </c>
      <c r="JI79" s="397">
        <v>0</v>
      </c>
      <c r="JJ79" s="390">
        <v>0</v>
      </c>
      <c r="JK79" s="390">
        <v>0</v>
      </c>
      <c r="JL79" s="391">
        <v>0</v>
      </c>
      <c r="JM79" s="388">
        <v>0</v>
      </c>
      <c r="JN79" s="395">
        <v>0</v>
      </c>
      <c r="JO79" s="388">
        <v>0</v>
      </c>
      <c r="JP79" s="388">
        <v>0</v>
      </c>
      <c r="JQ79" s="388">
        <v>0</v>
      </c>
      <c r="JR79" s="413">
        <v>0</v>
      </c>
      <c r="JS79" s="400">
        <v>0</v>
      </c>
    </row>
    <row r="80" spans="1:279" x14ac:dyDescent="0.35">
      <c r="A80" s="421" t="s">
        <v>319</v>
      </c>
      <c r="B80" s="421"/>
      <c r="C80" s="422"/>
      <c r="D80" s="423">
        <v>0</v>
      </c>
      <c r="E80" s="423">
        <v>0</v>
      </c>
      <c r="F80" s="424">
        <v>4104</v>
      </c>
      <c r="G80" s="425">
        <v>21999</v>
      </c>
      <c r="H80" s="425">
        <v>61146</v>
      </c>
      <c r="I80" s="425">
        <v>84792</v>
      </c>
      <c r="J80" s="426">
        <v>9156</v>
      </c>
      <c r="K80" s="423">
        <v>181197</v>
      </c>
      <c r="L80" s="424">
        <v>0</v>
      </c>
      <c r="M80" s="425">
        <v>0</v>
      </c>
      <c r="N80" s="425">
        <v>0</v>
      </c>
      <c r="O80" s="425">
        <v>0</v>
      </c>
      <c r="P80" s="426">
        <v>0</v>
      </c>
      <c r="Q80" s="423">
        <v>0</v>
      </c>
      <c r="R80" s="424">
        <v>4104</v>
      </c>
      <c r="S80" s="425">
        <v>21999</v>
      </c>
      <c r="T80" s="425">
        <v>61146</v>
      </c>
      <c r="U80" s="425">
        <v>84792</v>
      </c>
      <c r="V80" s="426">
        <v>9156</v>
      </c>
      <c r="W80" s="423">
        <v>181197</v>
      </c>
      <c r="X80" s="424">
        <v>0</v>
      </c>
      <c r="Y80" s="425">
        <v>0</v>
      </c>
      <c r="Z80" s="425">
        <v>0</v>
      </c>
      <c r="AA80" s="425">
        <v>0</v>
      </c>
      <c r="AB80" s="426">
        <v>0</v>
      </c>
      <c r="AC80" s="423">
        <v>0</v>
      </c>
      <c r="AD80" s="424">
        <v>0</v>
      </c>
      <c r="AE80" s="425">
        <v>1639</v>
      </c>
      <c r="AF80" s="425">
        <v>4267</v>
      </c>
      <c r="AG80" s="425">
        <v>0</v>
      </c>
      <c r="AH80" s="426">
        <v>0</v>
      </c>
      <c r="AI80" s="423">
        <v>5906</v>
      </c>
      <c r="AJ80" s="424">
        <v>0</v>
      </c>
      <c r="AK80" s="425">
        <v>7646</v>
      </c>
      <c r="AL80" s="425">
        <v>56879</v>
      </c>
      <c r="AM80" s="425">
        <v>84792</v>
      </c>
      <c r="AN80" s="426">
        <v>9156</v>
      </c>
      <c r="AO80" s="423">
        <v>158473</v>
      </c>
      <c r="AP80" s="424">
        <v>4104</v>
      </c>
      <c r="AQ80" s="425">
        <v>12714</v>
      </c>
      <c r="AR80" s="425">
        <v>0</v>
      </c>
      <c r="AS80" s="425">
        <v>0</v>
      </c>
      <c r="AT80" s="426">
        <v>0</v>
      </c>
      <c r="AU80" s="423">
        <v>16818</v>
      </c>
      <c r="AV80" s="424">
        <v>0</v>
      </c>
      <c r="AW80" s="425">
        <v>0</v>
      </c>
      <c r="AX80" s="425">
        <v>0</v>
      </c>
      <c r="AY80" s="425">
        <v>0</v>
      </c>
      <c r="AZ80" s="426">
        <v>0</v>
      </c>
      <c r="BA80" s="423">
        <v>0</v>
      </c>
      <c r="BB80" s="424">
        <v>0</v>
      </c>
      <c r="BC80" s="425">
        <v>0</v>
      </c>
      <c r="BD80" s="425">
        <v>0</v>
      </c>
      <c r="BE80" s="425">
        <v>0</v>
      </c>
      <c r="BF80" s="426">
        <v>0</v>
      </c>
      <c r="BG80" s="423">
        <v>0</v>
      </c>
      <c r="BH80" s="424">
        <v>0</v>
      </c>
      <c r="BI80" s="425">
        <v>0</v>
      </c>
      <c r="BJ80" s="425">
        <v>0</v>
      </c>
      <c r="BK80" s="425">
        <v>0</v>
      </c>
      <c r="BL80" s="426">
        <v>0</v>
      </c>
      <c r="BM80" s="423">
        <v>0</v>
      </c>
      <c r="BN80" s="427">
        <v>0</v>
      </c>
      <c r="BO80" s="428">
        <v>0</v>
      </c>
      <c r="BP80" s="428">
        <v>0</v>
      </c>
      <c r="BQ80" s="429">
        <v>30438</v>
      </c>
      <c r="BR80" s="425">
        <v>4506</v>
      </c>
      <c r="BS80" s="425">
        <v>136002</v>
      </c>
      <c r="BT80" s="430">
        <v>1380</v>
      </c>
      <c r="BU80" s="423">
        <v>172326</v>
      </c>
      <c r="BV80" s="424">
        <v>0</v>
      </c>
      <c r="BW80" s="425">
        <v>0</v>
      </c>
      <c r="BX80" s="425">
        <v>0</v>
      </c>
      <c r="BY80" s="426">
        <v>0</v>
      </c>
      <c r="BZ80" s="423">
        <v>0</v>
      </c>
      <c r="CA80" s="424">
        <v>21837.166666666668</v>
      </c>
      <c r="CB80" s="425">
        <v>938</v>
      </c>
      <c r="CC80" s="425">
        <v>4133</v>
      </c>
      <c r="CD80" s="425">
        <v>0</v>
      </c>
      <c r="CE80" s="423">
        <v>26908.166666666668</v>
      </c>
      <c r="CF80" s="424">
        <v>8600.8333333333339</v>
      </c>
      <c r="CG80" s="425">
        <v>3568</v>
      </c>
      <c r="CH80" s="425">
        <v>131869</v>
      </c>
      <c r="CI80" s="425">
        <v>1380</v>
      </c>
      <c r="CJ80" s="423">
        <v>145417.83333333334</v>
      </c>
      <c r="CK80" s="424">
        <v>0</v>
      </c>
      <c r="CL80" s="425">
        <v>0</v>
      </c>
      <c r="CM80" s="425">
        <v>0</v>
      </c>
      <c r="CN80" s="425">
        <v>0</v>
      </c>
      <c r="CO80" s="423">
        <v>0</v>
      </c>
      <c r="CP80" s="424">
        <v>0</v>
      </c>
      <c r="CQ80" s="425">
        <v>0</v>
      </c>
      <c r="CR80" s="425">
        <v>0</v>
      </c>
      <c r="CS80" s="426">
        <v>0</v>
      </c>
      <c r="CT80" s="423">
        <v>0</v>
      </c>
      <c r="CU80" s="424">
        <v>0</v>
      </c>
      <c r="CV80" s="425">
        <v>0</v>
      </c>
      <c r="CW80" s="425">
        <v>0</v>
      </c>
      <c r="CX80" s="426">
        <v>0</v>
      </c>
      <c r="CY80" s="423">
        <v>0</v>
      </c>
      <c r="CZ80" s="427">
        <v>0</v>
      </c>
      <c r="DA80" s="431">
        <v>0</v>
      </c>
      <c r="DB80" s="428">
        <v>0</v>
      </c>
      <c r="DC80" s="429">
        <v>20418</v>
      </c>
      <c r="DD80" s="425">
        <v>14298</v>
      </c>
      <c r="DE80" s="425">
        <v>38370</v>
      </c>
      <c r="DF80" s="430">
        <v>77526</v>
      </c>
      <c r="DG80" s="423">
        <v>150612</v>
      </c>
      <c r="DH80" s="424">
        <v>0</v>
      </c>
      <c r="DI80" s="425">
        <v>0</v>
      </c>
      <c r="DJ80" s="425">
        <v>0</v>
      </c>
      <c r="DK80" s="426">
        <v>0</v>
      </c>
      <c r="DL80" s="423">
        <v>0</v>
      </c>
      <c r="DM80" s="424">
        <v>19579</v>
      </c>
      <c r="DN80" s="425">
        <v>5723</v>
      </c>
      <c r="DO80" s="425">
        <v>0</v>
      </c>
      <c r="DP80" s="425">
        <v>0</v>
      </c>
      <c r="DQ80" s="423">
        <v>25302</v>
      </c>
      <c r="DR80" s="424">
        <v>839</v>
      </c>
      <c r="DS80" s="425">
        <v>8575</v>
      </c>
      <c r="DT80" s="425">
        <v>38370</v>
      </c>
      <c r="DU80" s="425">
        <v>77526</v>
      </c>
      <c r="DV80" s="423">
        <v>125310</v>
      </c>
      <c r="DW80" s="424">
        <v>0</v>
      </c>
      <c r="DX80" s="425">
        <v>0</v>
      </c>
      <c r="DY80" s="425">
        <v>0</v>
      </c>
      <c r="DZ80" s="425">
        <v>0</v>
      </c>
      <c r="EA80" s="423">
        <v>0</v>
      </c>
      <c r="EB80" s="424">
        <v>0</v>
      </c>
      <c r="EC80" s="425">
        <v>0</v>
      </c>
      <c r="ED80" s="425">
        <v>0</v>
      </c>
      <c r="EE80" s="426">
        <v>0</v>
      </c>
      <c r="EF80" s="423">
        <v>0</v>
      </c>
      <c r="EG80" s="424">
        <v>0</v>
      </c>
      <c r="EH80" s="425">
        <v>0</v>
      </c>
      <c r="EI80" s="425">
        <v>0</v>
      </c>
      <c r="EJ80" s="426">
        <v>0</v>
      </c>
      <c r="EK80" s="423">
        <v>0</v>
      </c>
      <c r="EL80" s="431">
        <v>0</v>
      </c>
      <c r="EM80" s="423">
        <v>55431</v>
      </c>
      <c r="EN80" s="423">
        <v>59652</v>
      </c>
      <c r="EO80" s="424">
        <v>2046</v>
      </c>
      <c r="EP80" s="425">
        <v>7950</v>
      </c>
      <c r="EQ80" s="425">
        <v>7548</v>
      </c>
      <c r="ER80" s="425">
        <v>44778</v>
      </c>
      <c r="ES80" s="426">
        <v>31746</v>
      </c>
      <c r="ET80" s="423">
        <v>94068</v>
      </c>
      <c r="EU80" s="424">
        <v>0</v>
      </c>
      <c r="EV80" s="425">
        <v>0</v>
      </c>
      <c r="EW80" s="425">
        <v>0</v>
      </c>
      <c r="EX80" s="425">
        <v>0</v>
      </c>
      <c r="EY80" s="426">
        <v>0</v>
      </c>
      <c r="EZ80" s="423">
        <v>0</v>
      </c>
      <c r="FA80" s="424">
        <v>2046</v>
      </c>
      <c r="FB80" s="425">
        <v>7950</v>
      </c>
      <c r="FC80" s="425">
        <v>7548</v>
      </c>
      <c r="FD80" s="425">
        <v>44778</v>
      </c>
      <c r="FE80" s="426">
        <v>31746</v>
      </c>
      <c r="FF80" s="423">
        <v>94068</v>
      </c>
      <c r="FG80" s="424">
        <v>0</v>
      </c>
      <c r="FH80" s="425">
        <v>0</v>
      </c>
      <c r="FI80" s="425">
        <v>0</v>
      </c>
      <c r="FJ80" s="425">
        <v>0</v>
      </c>
      <c r="FK80" s="426">
        <v>0</v>
      </c>
      <c r="FL80" s="423">
        <v>0</v>
      </c>
      <c r="FM80" s="424">
        <v>2046</v>
      </c>
      <c r="FN80" s="425">
        <v>6293</v>
      </c>
      <c r="FO80" s="425">
        <v>688</v>
      </c>
      <c r="FP80" s="425">
        <v>0</v>
      </c>
      <c r="FQ80" s="426">
        <v>0</v>
      </c>
      <c r="FR80" s="423">
        <v>9027</v>
      </c>
      <c r="FS80" s="424">
        <v>0</v>
      </c>
      <c r="FT80" s="425">
        <v>1657</v>
      </c>
      <c r="FU80" s="425">
        <v>6860</v>
      </c>
      <c r="FV80" s="425">
        <v>44778</v>
      </c>
      <c r="FW80" s="426">
        <v>31746</v>
      </c>
      <c r="FX80" s="423">
        <v>85041</v>
      </c>
      <c r="FY80" s="424">
        <v>0</v>
      </c>
      <c r="FZ80" s="425">
        <v>0</v>
      </c>
      <c r="GA80" s="425">
        <v>0</v>
      </c>
      <c r="GB80" s="425">
        <v>0</v>
      </c>
      <c r="GC80" s="426">
        <v>0</v>
      </c>
      <c r="GD80" s="423">
        <v>0</v>
      </c>
      <c r="GE80" s="424">
        <v>0</v>
      </c>
      <c r="GF80" s="425">
        <v>0</v>
      </c>
      <c r="GG80" s="425">
        <v>0</v>
      </c>
      <c r="GH80" s="425">
        <v>0</v>
      </c>
      <c r="GI80" s="426">
        <v>0</v>
      </c>
      <c r="GJ80" s="423">
        <v>0</v>
      </c>
      <c r="GK80" s="424">
        <v>0</v>
      </c>
      <c r="GL80" s="425">
        <v>0</v>
      </c>
      <c r="GM80" s="425">
        <v>0</v>
      </c>
      <c r="GN80" s="425">
        <v>0</v>
      </c>
      <c r="GO80" s="426">
        <v>0</v>
      </c>
      <c r="GP80" s="423">
        <v>0</v>
      </c>
      <c r="GQ80" s="423">
        <v>774</v>
      </c>
      <c r="GR80" s="431">
        <v>136752</v>
      </c>
      <c r="GS80" s="428">
        <v>74424</v>
      </c>
      <c r="GT80" s="429">
        <v>50322</v>
      </c>
      <c r="GU80" s="425">
        <v>5364</v>
      </c>
      <c r="GV80" s="425">
        <v>15372</v>
      </c>
      <c r="GW80" s="426">
        <v>8226</v>
      </c>
      <c r="GX80" s="423">
        <v>79284</v>
      </c>
      <c r="GY80" s="424">
        <v>0</v>
      </c>
      <c r="GZ80" s="425">
        <v>0</v>
      </c>
      <c r="HA80" s="425">
        <v>0</v>
      </c>
      <c r="HB80" s="426">
        <v>0</v>
      </c>
      <c r="HC80" s="423">
        <v>0</v>
      </c>
      <c r="HD80" s="424">
        <v>0</v>
      </c>
      <c r="HE80" s="425">
        <v>0</v>
      </c>
      <c r="HF80" s="425">
        <v>0</v>
      </c>
      <c r="HG80" s="425">
        <v>0</v>
      </c>
      <c r="HH80" s="423">
        <v>0</v>
      </c>
      <c r="HI80" s="424">
        <v>0</v>
      </c>
      <c r="HJ80" s="425">
        <v>0</v>
      </c>
      <c r="HK80" s="425">
        <v>0</v>
      </c>
      <c r="HL80" s="425">
        <v>0</v>
      </c>
      <c r="HM80" s="423">
        <v>0</v>
      </c>
      <c r="HN80" s="424">
        <v>0</v>
      </c>
      <c r="HO80" s="425">
        <v>0</v>
      </c>
      <c r="HP80" s="425">
        <v>0</v>
      </c>
      <c r="HQ80" s="425">
        <v>0</v>
      </c>
      <c r="HR80" s="423">
        <v>0</v>
      </c>
      <c r="HS80" s="424">
        <v>0</v>
      </c>
      <c r="HT80" s="425">
        <v>0</v>
      </c>
      <c r="HU80" s="425">
        <v>0</v>
      </c>
      <c r="HV80" s="426">
        <v>0</v>
      </c>
      <c r="HW80" s="423">
        <v>0</v>
      </c>
      <c r="HX80" s="424">
        <v>50322</v>
      </c>
      <c r="HY80" s="425">
        <v>5364</v>
      </c>
      <c r="HZ80" s="425">
        <v>15372</v>
      </c>
      <c r="IA80" s="426">
        <v>8226</v>
      </c>
      <c r="IB80" s="423">
        <v>79284</v>
      </c>
      <c r="IC80" s="423">
        <v>62328</v>
      </c>
      <c r="ID80" s="1469">
        <f t="shared" si="4"/>
        <v>141612</v>
      </c>
      <c r="IE80" s="431">
        <v>144774</v>
      </c>
      <c r="IF80" s="428">
        <v>9918</v>
      </c>
      <c r="IG80" s="429">
        <v>5004</v>
      </c>
      <c r="IH80" s="425">
        <v>2898</v>
      </c>
      <c r="II80" s="425">
        <v>0</v>
      </c>
      <c r="IJ80" s="426">
        <v>2016</v>
      </c>
      <c r="IK80" s="423">
        <v>9918</v>
      </c>
      <c r="IL80" s="423">
        <v>134856</v>
      </c>
      <c r="IM80" s="1469">
        <f t="shared" si="5"/>
        <v>144774</v>
      </c>
      <c r="IN80" s="431">
        <v>198162</v>
      </c>
      <c r="IO80" s="428">
        <v>858</v>
      </c>
      <c r="IP80" s="429">
        <v>354</v>
      </c>
      <c r="IQ80" s="425">
        <v>0</v>
      </c>
      <c r="IR80" s="425">
        <v>504</v>
      </c>
      <c r="IS80" s="426">
        <v>330</v>
      </c>
      <c r="IT80" s="426">
        <v>0</v>
      </c>
      <c r="IU80" s="423">
        <v>1188</v>
      </c>
      <c r="IV80" s="423">
        <v>197304</v>
      </c>
      <c r="IW80" s="1469">
        <f t="shared" si="6"/>
        <v>198492</v>
      </c>
      <c r="IX80" s="431">
        <v>150678</v>
      </c>
      <c r="IY80" s="428">
        <v>0</v>
      </c>
      <c r="IZ80" s="429">
        <v>0</v>
      </c>
      <c r="JA80" s="425">
        <v>0</v>
      </c>
      <c r="JB80" s="425">
        <v>0</v>
      </c>
      <c r="JC80" s="426">
        <v>0</v>
      </c>
      <c r="JD80" s="423">
        <v>0</v>
      </c>
      <c r="JE80" s="423">
        <v>150678</v>
      </c>
      <c r="JF80" s="428">
        <f t="shared" si="7"/>
        <v>150678</v>
      </c>
      <c r="JG80" s="428">
        <v>147324</v>
      </c>
      <c r="JH80" s="428">
        <v>504</v>
      </c>
      <c r="JI80" s="429">
        <v>0</v>
      </c>
      <c r="JJ80" s="425">
        <v>504</v>
      </c>
      <c r="JK80" s="425">
        <v>180</v>
      </c>
      <c r="JL80" s="426">
        <v>0</v>
      </c>
      <c r="JM80" s="423">
        <v>684</v>
      </c>
      <c r="JN80" s="423">
        <v>146820</v>
      </c>
      <c r="JO80" s="423">
        <v>833121</v>
      </c>
      <c r="JP80" s="423">
        <v>145356</v>
      </c>
      <c r="JQ80" s="423">
        <v>689277</v>
      </c>
      <c r="JR80" s="423">
        <v>692760</v>
      </c>
      <c r="JS80" s="400">
        <v>1</v>
      </c>
    </row>
    <row r="81" spans="1:279" hidden="1" x14ac:dyDescent="0.35">
      <c r="A81" s="386">
        <v>624</v>
      </c>
      <c r="B81" s="386">
        <v>1</v>
      </c>
      <c r="C81" s="387" t="s">
        <v>32</v>
      </c>
      <c r="D81" s="388">
        <v>0</v>
      </c>
      <c r="E81" s="388">
        <v>0</v>
      </c>
      <c r="F81" s="389">
        <v>0</v>
      </c>
      <c r="G81" s="390">
        <v>0</v>
      </c>
      <c r="H81" s="390">
        <v>0</v>
      </c>
      <c r="I81" s="390">
        <v>0</v>
      </c>
      <c r="J81" s="391">
        <v>0</v>
      </c>
      <c r="K81" s="388">
        <v>0</v>
      </c>
      <c r="L81" s="389">
        <v>0</v>
      </c>
      <c r="M81" s="390">
        <v>0</v>
      </c>
      <c r="N81" s="390">
        <v>0</v>
      </c>
      <c r="O81" s="390">
        <v>0</v>
      </c>
      <c r="P81" s="391">
        <v>0</v>
      </c>
      <c r="Q81" s="388">
        <v>0</v>
      </c>
      <c r="R81" s="389">
        <v>0</v>
      </c>
      <c r="S81" s="390">
        <v>0</v>
      </c>
      <c r="T81" s="390">
        <v>0</v>
      </c>
      <c r="U81" s="390">
        <v>0</v>
      </c>
      <c r="V81" s="391">
        <v>0</v>
      </c>
      <c r="W81" s="388">
        <v>0</v>
      </c>
      <c r="X81" s="389">
        <v>0</v>
      </c>
      <c r="Y81" s="389">
        <v>0</v>
      </c>
      <c r="Z81" s="389">
        <v>0</v>
      </c>
      <c r="AA81" s="389">
        <v>0</v>
      </c>
      <c r="AB81" s="389">
        <v>0</v>
      </c>
      <c r="AC81" s="392">
        <v>0</v>
      </c>
      <c r="AD81" s="389">
        <v>0</v>
      </c>
      <c r="AE81" s="389">
        <v>0</v>
      </c>
      <c r="AF81" s="389">
        <v>0</v>
      </c>
      <c r="AG81" s="389">
        <v>0</v>
      </c>
      <c r="AH81" s="389">
        <v>0</v>
      </c>
      <c r="AI81" s="392">
        <v>0</v>
      </c>
      <c r="AJ81" s="389">
        <v>0</v>
      </c>
      <c r="AK81" s="389">
        <v>0</v>
      </c>
      <c r="AL81" s="389">
        <v>0</v>
      </c>
      <c r="AM81" s="389">
        <v>0</v>
      </c>
      <c r="AN81" s="389">
        <v>0</v>
      </c>
      <c r="AO81" s="392">
        <v>0</v>
      </c>
      <c r="AP81" s="393">
        <v>0</v>
      </c>
      <c r="AQ81" s="393">
        <v>0</v>
      </c>
      <c r="AR81" s="393">
        <v>0</v>
      </c>
      <c r="AS81" s="393">
        <v>0</v>
      </c>
      <c r="AT81" s="393">
        <v>0</v>
      </c>
      <c r="AU81" s="392">
        <v>0</v>
      </c>
      <c r="AV81" s="393">
        <v>0</v>
      </c>
      <c r="AW81" s="393">
        <v>0</v>
      </c>
      <c r="AX81" s="393">
        <v>0</v>
      </c>
      <c r="AY81" s="393">
        <v>0</v>
      </c>
      <c r="AZ81" s="393">
        <v>0</v>
      </c>
      <c r="BA81" s="392">
        <v>0</v>
      </c>
      <c r="BB81" s="393">
        <v>0</v>
      </c>
      <c r="BC81" s="393">
        <v>0</v>
      </c>
      <c r="BD81" s="393">
        <v>0</v>
      </c>
      <c r="BE81" s="393">
        <v>0</v>
      </c>
      <c r="BF81" s="393">
        <v>0</v>
      </c>
      <c r="BG81" s="392">
        <v>0</v>
      </c>
      <c r="BH81" s="389">
        <v>0</v>
      </c>
      <c r="BI81" s="389">
        <v>0</v>
      </c>
      <c r="BJ81" s="389">
        <v>0</v>
      </c>
      <c r="BK81" s="389">
        <v>0</v>
      </c>
      <c r="BL81" s="389">
        <v>0</v>
      </c>
      <c r="BM81" s="394">
        <v>0</v>
      </c>
      <c r="BN81" s="395">
        <v>0</v>
      </c>
      <c r="BO81" s="396">
        <v>0</v>
      </c>
      <c r="BP81" s="396">
        <v>0</v>
      </c>
      <c r="BQ81" s="397">
        <v>0</v>
      </c>
      <c r="BR81" s="390">
        <v>0</v>
      </c>
      <c r="BS81" s="390">
        <v>0</v>
      </c>
      <c r="BT81" s="398">
        <v>0</v>
      </c>
      <c r="BU81" s="388">
        <v>0</v>
      </c>
      <c r="BV81" s="389">
        <v>0</v>
      </c>
      <c r="BW81" s="389">
        <v>0</v>
      </c>
      <c r="BX81" s="389">
        <v>0</v>
      </c>
      <c r="BY81" s="389">
        <v>0</v>
      </c>
      <c r="BZ81" s="392">
        <v>0</v>
      </c>
      <c r="CA81" s="389">
        <v>0</v>
      </c>
      <c r="CB81" s="389">
        <v>0</v>
      </c>
      <c r="CC81" s="389">
        <v>0</v>
      </c>
      <c r="CD81" s="389">
        <v>0</v>
      </c>
      <c r="CE81" s="392">
        <v>0</v>
      </c>
      <c r="CF81" s="389">
        <v>0</v>
      </c>
      <c r="CG81" s="389">
        <v>0</v>
      </c>
      <c r="CH81" s="389">
        <v>0</v>
      </c>
      <c r="CI81" s="389">
        <v>0</v>
      </c>
      <c r="CJ81" s="392">
        <v>0</v>
      </c>
      <c r="CK81" s="393">
        <v>0</v>
      </c>
      <c r="CL81" s="393">
        <v>0</v>
      </c>
      <c r="CM81" s="393">
        <v>0</v>
      </c>
      <c r="CN81" s="393">
        <v>0</v>
      </c>
      <c r="CO81" s="392">
        <v>0</v>
      </c>
      <c r="CP81" s="393">
        <v>0</v>
      </c>
      <c r="CQ81" s="393">
        <v>0</v>
      </c>
      <c r="CR81" s="393">
        <v>0</v>
      </c>
      <c r="CS81" s="393">
        <v>0</v>
      </c>
      <c r="CT81" s="392">
        <v>0</v>
      </c>
      <c r="CU81" s="389">
        <v>0</v>
      </c>
      <c r="CV81" s="390">
        <v>0</v>
      </c>
      <c r="CW81" s="390">
        <v>0</v>
      </c>
      <c r="CX81" s="391">
        <v>0</v>
      </c>
      <c r="CY81" s="394">
        <v>0</v>
      </c>
      <c r="CZ81" s="395">
        <v>0</v>
      </c>
      <c r="DA81" s="399">
        <v>0</v>
      </c>
      <c r="DB81" s="396">
        <v>0</v>
      </c>
      <c r="DC81" s="397">
        <v>0</v>
      </c>
      <c r="DD81" s="390">
        <v>0</v>
      </c>
      <c r="DE81" s="390">
        <v>0</v>
      </c>
      <c r="DF81" s="398">
        <v>0</v>
      </c>
      <c r="DG81" s="388">
        <v>0</v>
      </c>
      <c r="DH81" s="389">
        <v>0</v>
      </c>
      <c r="DI81" s="389">
        <v>0</v>
      </c>
      <c r="DJ81" s="389">
        <v>0</v>
      </c>
      <c r="DK81" s="389">
        <v>0</v>
      </c>
      <c r="DL81" s="392">
        <v>0</v>
      </c>
      <c r="DM81" s="389">
        <v>0</v>
      </c>
      <c r="DN81" s="389">
        <v>0</v>
      </c>
      <c r="DO81" s="389">
        <v>0</v>
      </c>
      <c r="DP81" s="389">
        <v>0</v>
      </c>
      <c r="DQ81" s="392">
        <v>0</v>
      </c>
      <c r="DR81" s="389">
        <v>0</v>
      </c>
      <c r="DS81" s="389">
        <v>0</v>
      </c>
      <c r="DT81" s="389">
        <v>0</v>
      </c>
      <c r="DU81" s="389">
        <v>0</v>
      </c>
      <c r="DV81" s="392">
        <v>0</v>
      </c>
      <c r="DW81" s="389">
        <v>0</v>
      </c>
      <c r="DX81" s="389">
        <v>0</v>
      </c>
      <c r="DY81" s="389">
        <v>0</v>
      </c>
      <c r="DZ81" s="389">
        <v>0</v>
      </c>
      <c r="EA81" s="392">
        <v>0</v>
      </c>
      <c r="EB81" s="393">
        <v>0</v>
      </c>
      <c r="EC81" s="393">
        <v>0</v>
      </c>
      <c r="ED81" s="393">
        <v>0</v>
      </c>
      <c r="EE81" s="393">
        <v>0</v>
      </c>
      <c r="EF81" s="392">
        <v>0</v>
      </c>
      <c r="EG81" s="389">
        <v>0</v>
      </c>
      <c r="EH81" s="390">
        <v>0</v>
      </c>
      <c r="EI81" s="390">
        <v>0</v>
      </c>
      <c r="EJ81" s="391">
        <v>0</v>
      </c>
      <c r="EK81" s="394">
        <v>0</v>
      </c>
      <c r="EL81" s="395">
        <v>0</v>
      </c>
      <c r="EM81" s="388">
        <v>0</v>
      </c>
      <c r="EN81" s="388">
        <v>0</v>
      </c>
      <c r="EO81" s="389">
        <v>0</v>
      </c>
      <c r="EP81" s="390">
        <v>0</v>
      </c>
      <c r="EQ81" s="390">
        <v>0</v>
      </c>
      <c r="ER81" s="390">
        <v>0</v>
      </c>
      <c r="ES81" s="391">
        <v>0</v>
      </c>
      <c r="ET81" s="388">
        <v>0</v>
      </c>
      <c r="EU81" s="389">
        <v>0</v>
      </c>
      <c r="EV81" s="390">
        <v>0</v>
      </c>
      <c r="EW81" s="390">
        <v>0</v>
      </c>
      <c r="EX81" s="390">
        <v>0</v>
      </c>
      <c r="EY81" s="391">
        <v>0</v>
      </c>
      <c r="EZ81" s="388">
        <v>0</v>
      </c>
      <c r="FA81" s="389">
        <v>0</v>
      </c>
      <c r="FB81" s="390">
        <v>0</v>
      </c>
      <c r="FC81" s="390">
        <v>0</v>
      </c>
      <c r="FD81" s="390">
        <v>0</v>
      </c>
      <c r="FE81" s="391">
        <v>0</v>
      </c>
      <c r="FF81" s="388">
        <v>0</v>
      </c>
      <c r="FG81" s="389">
        <v>0</v>
      </c>
      <c r="FH81" s="389">
        <v>0</v>
      </c>
      <c r="FI81" s="389">
        <v>0</v>
      </c>
      <c r="FJ81" s="389">
        <v>0</v>
      </c>
      <c r="FK81" s="389">
        <v>0</v>
      </c>
      <c r="FL81" s="392">
        <v>0</v>
      </c>
      <c r="FM81" s="389">
        <v>0</v>
      </c>
      <c r="FN81" s="389">
        <v>0</v>
      </c>
      <c r="FO81" s="389">
        <v>0</v>
      </c>
      <c r="FP81" s="389">
        <v>0</v>
      </c>
      <c r="FQ81" s="389">
        <v>0</v>
      </c>
      <c r="FR81" s="392">
        <v>0</v>
      </c>
      <c r="FS81" s="389">
        <v>0</v>
      </c>
      <c r="FT81" s="389">
        <v>0</v>
      </c>
      <c r="FU81" s="389">
        <v>0</v>
      </c>
      <c r="FV81" s="389">
        <v>0</v>
      </c>
      <c r="FW81" s="389">
        <v>0</v>
      </c>
      <c r="FX81" s="392">
        <v>0</v>
      </c>
      <c r="FY81" s="393">
        <v>0</v>
      </c>
      <c r="FZ81" s="393">
        <v>0</v>
      </c>
      <c r="GA81" s="393">
        <v>0</v>
      </c>
      <c r="GB81" s="393">
        <v>0</v>
      </c>
      <c r="GC81" s="393">
        <v>0</v>
      </c>
      <c r="GD81" s="392">
        <v>0</v>
      </c>
      <c r="GE81" s="393">
        <v>0</v>
      </c>
      <c r="GF81" s="393">
        <v>0</v>
      </c>
      <c r="GG81" s="393">
        <v>0</v>
      </c>
      <c r="GH81" s="393">
        <v>0</v>
      </c>
      <c r="GI81" s="393">
        <v>0</v>
      </c>
      <c r="GJ81" s="392">
        <v>0</v>
      </c>
      <c r="GK81" s="389">
        <v>0</v>
      </c>
      <c r="GL81" s="389">
        <v>0</v>
      </c>
      <c r="GM81" s="389">
        <v>0</v>
      </c>
      <c r="GN81" s="389">
        <v>0</v>
      </c>
      <c r="GO81" s="389">
        <v>0</v>
      </c>
      <c r="GP81" s="394">
        <v>0</v>
      </c>
      <c r="GQ81" s="388">
        <v>0</v>
      </c>
      <c r="GR81" s="399">
        <v>0</v>
      </c>
      <c r="GS81" s="396">
        <v>0</v>
      </c>
      <c r="GT81" s="397">
        <v>0</v>
      </c>
      <c r="GU81" s="390">
        <v>0</v>
      </c>
      <c r="GV81" s="390">
        <v>0</v>
      </c>
      <c r="GW81" s="391">
        <v>0</v>
      </c>
      <c r="GX81" s="388">
        <v>0</v>
      </c>
      <c r="GY81" s="389">
        <v>0</v>
      </c>
      <c r="GZ81" s="389">
        <v>0</v>
      </c>
      <c r="HA81" s="389">
        <v>0</v>
      </c>
      <c r="HB81" s="389">
        <v>0</v>
      </c>
      <c r="HC81" s="392">
        <v>0</v>
      </c>
      <c r="HD81" s="389">
        <v>0</v>
      </c>
      <c r="HE81" s="389">
        <v>0</v>
      </c>
      <c r="HF81" s="389">
        <v>0</v>
      </c>
      <c r="HG81" s="389">
        <v>0</v>
      </c>
      <c r="HH81" s="392">
        <v>0</v>
      </c>
      <c r="HI81" s="389">
        <v>0</v>
      </c>
      <c r="HJ81" s="389">
        <v>0</v>
      </c>
      <c r="HK81" s="389">
        <v>0</v>
      </c>
      <c r="HL81" s="389">
        <v>0</v>
      </c>
      <c r="HM81" s="392">
        <v>0</v>
      </c>
      <c r="HN81" s="389">
        <v>0</v>
      </c>
      <c r="HO81" s="389">
        <v>0</v>
      </c>
      <c r="HP81" s="389">
        <v>0</v>
      </c>
      <c r="HQ81" s="389">
        <v>0</v>
      </c>
      <c r="HR81" s="392">
        <v>0</v>
      </c>
      <c r="HS81" s="393">
        <v>0</v>
      </c>
      <c r="HT81" s="393">
        <v>0</v>
      </c>
      <c r="HU81" s="393">
        <v>0</v>
      </c>
      <c r="HV81" s="393">
        <v>0</v>
      </c>
      <c r="HW81" s="392">
        <v>0</v>
      </c>
      <c r="HX81" s="389">
        <v>0</v>
      </c>
      <c r="HY81" s="390">
        <v>0</v>
      </c>
      <c r="HZ81" s="390">
        <v>0</v>
      </c>
      <c r="IA81" s="391">
        <v>0</v>
      </c>
      <c r="IB81" s="394">
        <v>0</v>
      </c>
      <c r="IC81" s="388">
        <v>0</v>
      </c>
      <c r="ID81" s="396">
        <f t="shared" si="4"/>
        <v>0</v>
      </c>
      <c r="IE81" s="396">
        <v>0</v>
      </c>
      <c r="IF81" s="396">
        <v>0</v>
      </c>
      <c r="IG81" s="397">
        <v>0</v>
      </c>
      <c r="IH81" s="390">
        <v>0</v>
      </c>
      <c r="II81" s="390">
        <v>0</v>
      </c>
      <c r="IJ81" s="391">
        <v>0</v>
      </c>
      <c r="IK81" s="388">
        <v>0</v>
      </c>
      <c r="IL81" s="395">
        <v>0</v>
      </c>
      <c r="IM81" s="399">
        <f t="shared" si="5"/>
        <v>0</v>
      </c>
      <c r="IN81" s="396">
        <v>0</v>
      </c>
      <c r="IO81" s="396">
        <v>0</v>
      </c>
      <c r="IP81" s="397">
        <v>0</v>
      </c>
      <c r="IQ81" s="390">
        <v>0</v>
      </c>
      <c r="IR81" s="390">
        <v>0</v>
      </c>
      <c r="IS81" s="391">
        <v>0</v>
      </c>
      <c r="IT81" s="391">
        <v>0</v>
      </c>
      <c r="IU81" s="388">
        <v>0</v>
      </c>
      <c r="IV81" s="395">
        <v>0</v>
      </c>
      <c r="IW81" s="399">
        <f t="shared" si="6"/>
        <v>0</v>
      </c>
      <c r="IX81" s="396">
        <v>0</v>
      </c>
      <c r="IY81" s="396">
        <v>0</v>
      </c>
      <c r="IZ81" s="397">
        <v>0</v>
      </c>
      <c r="JA81" s="390">
        <v>0</v>
      </c>
      <c r="JB81" s="390">
        <v>0</v>
      </c>
      <c r="JC81" s="391">
        <v>0</v>
      </c>
      <c r="JD81" s="388">
        <v>0</v>
      </c>
      <c r="JE81" s="395">
        <v>0</v>
      </c>
      <c r="JF81" s="399">
        <f t="shared" si="7"/>
        <v>0</v>
      </c>
      <c r="JG81" s="396">
        <v>0</v>
      </c>
      <c r="JH81" s="396">
        <v>0</v>
      </c>
      <c r="JI81" s="397">
        <v>0</v>
      </c>
      <c r="JJ81" s="390">
        <v>0</v>
      </c>
      <c r="JK81" s="390">
        <v>0</v>
      </c>
      <c r="JL81" s="391">
        <v>0</v>
      </c>
      <c r="JM81" s="388">
        <v>0</v>
      </c>
      <c r="JN81" s="395">
        <v>0</v>
      </c>
      <c r="JO81" s="388">
        <v>0</v>
      </c>
      <c r="JP81" s="388">
        <v>0</v>
      </c>
      <c r="JQ81" s="388">
        <v>0</v>
      </c>
      <c r="JR81" s="388">
        <v>0</v>
      </c>
      <c r="JS81" s="400">
        <v>0</v>
      </c>
    </row>
    <row r="82" spans="1:279" hidden="1" x14ac:dyDescent="0.35">
      <c r="A82" s="401">
        <v>624</v>
      </c>
      <c r="B82" s="386">
        <v>1</v>
      </c>
      <c r="C82" s="402" t="s">
        <v>157</v>
      </c>
      <c r="D82" s="403">
        <v>0</v>
      </c>
      <c r="E82" s="388">
        <v>0</v>
      </c>
      <c r="F82" s="404">
        <v>0</v>
      </c>
      <c r="G82" s="405">
        <v>0</v>
      </c>
      <c r="H82" s="405">
        <v>0</v>
      </c>
      <c r="I82" s="405">
        <v>0</v>
      </c>
      <c r="J82" s="393">
        <v>0</v>
      </c>
      <c r="K82" s="403">
        <v>0</v>
      </c>
      <c r="L82" s="404">
        <v>0</v>
      </c>
      <c r="M82" s="405">
        <v>0</v>
      </c>
      <c r="N82" s="405">
        <v>0</v>
      </c>
      <c r="O82" s="405">
        <v>0</v>
      </c>
      <c r="P82" s="393">
        <v>0</v>
      </c>
      <c r="Q82" s="403">
        <v>0</v>
      </c>
      <c r="R82" s="404">
        <v>0</v>
      </c>
      <c r="S82" s="405">
        <v>0</v>
      </c>
      <c r="T82" s="405">
        <v>0</v>
      </c>
      <c r="U82" s="405">
        <v>0</v>
      </c>
      <c r="V82" s="393">
        <v>0</v>
      </c>
      <c r="W82" s="403">
        <v>0</v>
      </c>
      <c r="X82" s="389">
        <v>0</v>
      </c>
      <c r="Y82" s="389">
        <v>0</v>
      </c>
      <c r="Z82" s="389">
        <v>0</v>
      </c>
      <c r="AA82" s="389">
        <v>0</v>
      </c>
      <c r="AB82" s="389">
        <v>0</v>
      </c>
      <c r="AC82" s="406">
        <v>0</v>
      </c>
      <c r="AD82" s="389">
        <v>0</v>
      </c>
      <c r="AE82" s="389">
        <v>0</v>
      </c>
      <c r="AF82" s="389">
        <v>0</v>
      </c>
      <c r="AG82" s="389">
        <v>0</v>
      </c>
      <c r="AH82" s="389">
        <v>0</v>
      </c>
      <c r="AI82" s="406">
        <v>0</v>
      </c>
      <c r="AJ82" s="389">
        <v>0</v>
      </c>
      <c r="AK82" s="389">
        <v>0</v>
      </c>
      <c r="AL82" s="389">
        <v>0</v>
      </c>
      <c r="AM82" s="389">
        <v>0</v>
      </c>
      <c r="AN82" s="389">
        <v>0</v>
      </c>
      <c r="AO82" s="406">
        <v>0</v>
      </c>
      <c r="AP82" s="393">
        <v>0</v>
      </c>
      <c r="AQ82" s="393">
        <v>0</v>
      </c>
      <c r="AR82" s="393">
        <v>0</v>
      </c>
      <c r="AS82" s="393">
        <v>0</v>
      </c>
      <c r="AT82" s="393">
        <v>0</v>
      </c>
      <c r="AU82" s="406">
        <v>0</v>
      </c>
      <c r="AV82" s="393">
        <v>0</v>
      </c>
      <c r="AW82" s="393">
        <v>0</v>
      </c>
      <c r="AX82" s="393">
        <v>0</v>
      </c>
      <c r="AY82" s="393">
        <v>0</v>
      </c>
      <c r="AZ82" s="393">
        <v>0</v>
      </c>
      <c r="BA82" s="392">
        <v>0</v>
      </c>
      <c r="BB82" s="393">
        <v>0</v>
      </c>
      <c r="BC82" s="393">
        <v>0</v>
      </c>
      <c r="BD82" s="393">
        <v>0</v>
      </c>
      <c r="BE82" s="393">
        <v>0</v>
      </c>
      <c r="BF82" s="393">
        <v>0</v>
      </c>
      <c r="BG82" s="392">
        <v>0</v>
      </c>
      <c r="BH82" s="389">
        <v>0</v>
      </c>
      <c r="BI82" s="389">
        <v>0</v>
      </c>
      <c r="BJ82" s="389">
        <v>0</v>
      </c>
      <c r="BK82" s="389">
        <v>0</v>
      </c>
      <c r="BL82" s="389">
        <v>0</v>
      </c>
      <c r="BM82" s="407">
        <v>0</v>
      </c>
      <c r="BN82" s="395">
        <v>0</v>
      </c>
      <c r="BO82" s="408">
        <v>0</v>
      </c>
      <c r="BP82" s="396">
        <v>0</v>
      </c>
      <c r="BQ82" s="397">
        <v>0</v>
      </c>
      <c r="BR82" s="390">
        <v>0</v>
      </c>
      <c r="BS82" s="390">
        <v>0</v>
      </c>
      <c r="BT82" s="398">
        <v>0</v>
      </c>
      <c r="BU82" s="403">
        <v>0</v>
      </c>
      <c r="BV82" s="389">
        <v>0</v>
      </c>
      <c r="BW82" s="389">
        <v>0</v>
      </c>
      <c r="BX82" s="389">
        <v>0</v>
      </c>
      <c r="BY82" s="389">
        <v>0</v>
      </c>
      <c r="BZ82" s="406">
        <v>0</v>
      </c>
      <c r="CA82" s="389">
        <v>0</v>
      </c>
      <c r="CB82" s="389">
        <v>0</v>
      </c>
      <c r="CC82" s="389">
        <v>0</v>
      </c>
      <c r="CD82" s="389">
        <v>0</v>
      </c>
      <c r="CE82" s="406">
        <v>0</v>
      </c>
      <c r="CF82" s="389">
        <v>0</v>
      </c>
      <c r="CG82" s="389">
        <v>0</v>
      </c>
      <c r="CH82" s="389">
        <v>0</v>
      </c>
      <c r="CI82" s="389">
        <v>0</v>
      </c>
      <c r="CJ82" s="406">
        <v>0</v>
      </c>
      <c r="CK82" s="393">
        <v>0</v>
      </c>
      <c r="CL82" s="393">
        <v>0</v>
      </c>
      <c r="CM82" s="393">
        <v>0</v>
      </c>
      <c r="CN82" s="393">
        <v>0</v>
      </c>
      <c r="CO82" s="392">
        <v>0</v>
      </c>
      <c r="CP82" s="393">
        <v>0</v>
      </c>
      <c r="CQ82" s="393">
        <v>0</v>
      </c>
      <c r="CR82" s="393">
        <v>0</v>
      </c>
      <c r="CS82" s="393">
        <v>0</v>
      </c>
      <c r="CT82" s="392">
        <v>0</v>
      </c>
      <c r="CU82" s="404">
        <v>0</v>
      </c>
      <c r="CV82" s="405">
        <v>0</v>
      </c>
      <c r="CW82" s="405">
        <v>0</v>
      </c>
      <c r="CX82" s="393">
        <v>0</v>
      </c>
      <c r="CY82" s="407">
        <v>0</v>
      </c>
      <c r="CZ82" s="395">
        <v>0</v>
      </c>
      <c r="DA82" s="409">
        <v>0</v>
      </c>
      <c r="DB82" s="396">
        <v>0</v>
      </c>
      <c r="DC82" s="397">
        <v>0</v>
      </c>
      <c r="DD82" s="390">
        <v>0</v>
      </c>
      <c r="DE82" s="390">
        <v>0</v>
      </c>
      <c r="DF82" s="398">
        <v>0</v>
      </c>
      <c r="DG82" s="403">
        <v>0</v>
      </c>
      <c r="DH82" s="389">
        <v>0</v>
      </c>
      <c r="DI82" s="389">
        <v>0</v>
      </c>
      <c r="DJ82" s="389">
        <v>0</v>
      </c>
      <c r="DK82" s="389">
        <v>0</v>
      </c>
      <c r="DL82" s="406">
        <v>0</v>
      </c>
      <c r="DM82" s="389">
        <v>0</v>
      </c>
      <c r="DN82" s="389">
        <v>0</v>
      </c>
      <c r="DO82" s="389">
        <v>0</v>
      </c>
      <c r="DP82" s="389">
        <v>0</v>
      </c>
      <c r="DQ82" s="406">
        <v>0</v>
      </c>
      <c r="DR82" s="389">
        <v>0</v>
      </c>
      <c r="DS82" s="389">
        <v>0</v>
      </c>
      <c r="DT82" s="389">
        <v>0</v>
      </c>
      <c r="DU82" s="389">
        <v>0</v>
      </c>
      <c r="DV82" s="406">
        <v>0</v>
      </c>
      <c r="DW82" s="389">
        <v>0</v>
      </c>
      <c r="DX82" s="389">
        <v>0</v>
      </c>
      <c r="DY82" s="389">
        <v>0</v>
      </c>
      <c r="DZ82" s="389">
        <v>0</v>
      </c>
      <c r="EA82" s="392">
        <v>0</v>
      </c>
      <c r="EB82" s="393">
        <v>0</v>
      </c>
      <c r="EC82" s="393">
        <v>0</v>
      </c>
      <c r="ED82" s="393">
        <v>0</v>
      </c>
      <c r="EE82" s="393">
        <v>0</v>
      </c>
      <c r="EF82" s="406">
        <v>0</v>
      </c>
      <c r="EG82" s="404">
        <v>0</v>
      </c>
      <c r="EH82" s="405">
        <v>0</v>
      </c>
      <c r="EI82" s="405">
        <v>0</v>
      </c>
      <c r="EJ82" s="393">
        <v>0</v>
      </c>
      <c r="EK82" s="407">
        <v>0</v>
      </c>
      <c r="EL82" s="395">
        <v>0</v>
      </c>
      <c r="EM82" s="403">
        <v>0</v>
      </c>
      <c r="EN82" s="388">
        <v>0</v>
      </c>
      <c r="EO82" s="404">
        <v>0</v>
      </c>
      <c r="EP82" s="405">
        <v>0</v>
      </c>
      <c r="EQ82" s="405">
        <v>0</v>
      </c>
      <c r="ER82" s="405">
        <v>0</v>
      </c>
      <c r="ES82" s="393">
        <v>0</v>
      </c>
      <c r="ET82" s="403">
        <v>0</v>
      </c>
      <c r="EU82" s="404">
        <v>0</v>
      </c>
      <c r="EV82" s="405">
        <v>0</v>
      </c>
      <c r="EW82" s="405">
        <v>0</v>
      </c>
      <c r="EX82" s="405">
        <v>0</v>
      </c>
      <c r="EY82" s="393">
        <v>0</v>
      </c>
      <c r="EZ82" s="403">
        <v>0</v>
      </c>
      <c r="FA82" s="404">
        <v>0</v>
      </c>
      <c r="FB82" s="405">
        <v>0</v>
      </c>
      <c r="FC82" s="405">
        <v>0</v>
      </c>
      <c r="FD82" s="405">
        <v>0</v>
      </c>
      <c r="FE82" s="393">
        <v>0</v>
      </c>
      <c r="FF82" s="403">
        <v>0</v>
      </c>
      <c r="FG82" s="389">
        <v>0</v>
      </c>
      <c r="FH82" s="389">
        <v>0</v>
      </c>
      <c r="FI82" s="389">
        <v>0</v>
      </c>
      <c r="FJ82" s="389">
        <v>0</v>
      </c>
      <c r="FK82" s="389">
        <v>0</v>
      </c>
      <c r="FL82" s="406">
        <v>0</v>
      </c>
      <c r="FM82" s="389">
        <v>0</v>
      </c>
      <c r="FN82" s="389">
        <v>0</v>
      </c>
      <c r="FO82" s="389">
        <v>0</v>
      </c>
      <c r="FP82" s="389">
        <v>0</v>
      </c>
      <c r="FQ82" s="389">
        <v>0</v>
      </c>
      <c r="FR82" s="406">
        <v>0</v>
      </c>
      <c r="FS82" s="389">
        <v>0</v>
      </c>
      <c r="FT82" s="389">
        <v>0</v>
      </c>
      <c r="FU82" s="389">
        <v>0</v>
      </c>
      <c r="FV82" s="389">
        <v>0</v>
      </c>
      <c r="FW82" s="389">
        <v>0</v>
      </c>
      <c r="FX82" s="406">
        <v>0</v>
      </c>
      <c r="FY82" s="393">
        <v>0</v>
      </c>
      <c r="FZ82" s="393">
        <v>0</v>
      </c>
      <c r="GA82" s="393">
        <v>0</v>
      </c>
      <c r="GB82" s="393">
        <v>0</v>
      </c>
      <c r="GC82" s="393">
        <v>0</v>
      </c>
      <c r="GD82" s="406">
        <v>0</v>
      </c>
      <c r="GE82" s="393">
        <v>0</v>
      </c>
      <c r="GF82" s="393">
        <v>0</v>
      </c>
      <c r="GG82" s="393">
        <v>0</v>
      </c>
      <c r="GH82" s="393">
        <v>0</v>
      </c>
      <c r="GI82" s="393">
        <v>0</v>
      </c>
      <c r="GJ82" s="392">
        <v>0</v>
      </c>
      <c r="GK82" s="389">
        <v>0</v>
      </c>
      <c r="GL82" s="389">
        <v>0</v>
      </c>
      <c r="GM82" s="389">
        <v>0</v>
      </c>
      <c r="GN82" s="389">
        <v>0</v>
      </c>
      <c r="GO82" s="389">
        <v>0</v>
      </c>
      <c r="GP82" s="407">
        <v>0</v>
      </c>
      <c r="GQ82" s="388">
        <v>0</v>
      </c>
      <c r="GR82" s="409">
        <v>0</v>
      </c>
      <c r="GS82" s="396">
        <v>0</v>
      </c>
      <c r="GT82" s="397">
        <v>0</v>
      </c>
      <c r="GU82" s="390">
        <v>0</v>
      </c>
      <c r="GV82" s="390">
        <v>0</v>
      </c>
      <c r="GW82" s="391">
        <v>0</v>
      </c>
      <c r="GX82" s="403">
        <v>0</v>
      </c>
      <c r="GY82" s="389">
        <v>0</v>
      </c>
      <c r="GZ82" s="389">
        <v>0</v>
      </c>
      <c r="HA82" s="389">
        <v>0</v>
      </c>
      <c r="HB82" s="389">
        <v>0</v>
      </c>
      <c r="HC82" s="406">
        <v>0</v>
      </c>
      <c r="HD82" s="389">
        <v>0</v>
      </c>
      <c r="HE82" s="389">
        <v>0</v>
      </c>
      <c r="HF82" s="389">
        <v>0</v>
      </c>
      <c r="HG82" s="389">
        <v>0</v>
      </c>
      <c r="HH82" s="406">
        <v>0</v>
      </c>
      <c r="HI82" s="389">
        <v>0</v>
      </c>
      <c r="HJ82" s="389">
        <v>0</v>
      </c>
      <c r="HK82" s="389">
        <v>0</v>
      </c>
      <c r="HL82" s="389">
        <v>0</v>
      </c>
      <c r="HM82" s="406">
        <v>0</v>
      </c>
      <c r="HN82" s="389">
        <v>0</v>
      </c>
      <c r="HO82" s="389">
        <v>0</v>
      </c>
      <c r="HP82" s="389">
        <v>0</v>
      </c>
      <c r="HQ82" s="389">
        <v>0</v>
      </c>
      <c r="HR82" s="392">
        <v>0</v>
      </c>
      <c r="HS82" s="393">
        <v>0</v>
      </c>
      <c r="HT82" s="393">
        <v>0</v>
      </c>
      <c r="HU82" s="393">
        <v>0</v>
      </c>
      <c r="HV82" s="393">
        <v>0</v>
      </c>
      <c r="HW82" s="406">
        <v>0</v>
      </c>
      <c r="HX82" s="404">
        <v>0</v>
      </c>
      <c r="HY82" s="405">
        <v>0</v>
      </c>
      <c r="HZ82" s="405">
        <v>0</v>
      </c>
      <c r="IA82" s="393">
        <v>0</v>
      </c>
      <c r="IB82" s="407">
        <v>0</v>
      </c>
      <c r="IC82" s="388">
        <v>0</v>
      </c>
      <c r="ID82" s="396">
        <f t="shared" si="4"/>
        <v>0</v>
      </c>
      <c r="IE82" s="408">
        <v>0</v>
      </c>
      <c r="IF82" s="396">
        <v>0</v>
      </c>
      <c r="IG82" s="397">
        <v>0</v>
      </c>
      <c r="IH82" s="390">
        <v>0</v>
      </c>
      <c r="II82" s="390">
        <v>0</v>
      </c>
      <c r="IJ82" s="391">
        <v>0</v>
      </c>
      <c r="IK82" s="388">
        <v>0</v>
      </c>
      <c r="IL82" s="395">
        <v>0</v>
      </c>
      <c r="IM82" s="399">
        <f t="shared" si="5"/>
        <v>0</v>
      </c>
      <c r="IN82" s="408">
        <v>0</v>
      </c>
      <c r="IO82" s="396">
        <v>0</v>
      </c>
      <c r="IP82" s="397">
        <v>0</v>
      </c>
      <c r="IQ82" s="390">
        <v>0</v>
      </c>
      <c r="IR82" s="390">
        <v>0</v>
      </c>
      <c r="IS82" s="391">
        <v>0</v>
      </c>
      <c r="IT82" s="391">
        <v>0</v>
      </c>
      <c r="IU82" s="388">
        <v>0</v>
      </c>
      <c r="IV82" s="395">
        <v>0</v>
      </c>
      <c r="IW82" s="399">
        <f t="shared" si="6"/>
        <v>0</v>
      </c>
      <c r="IX82" s="408">
        <v>0</v>
      </c>
      <c r="IY82" s="396">
        <v>0</v>
      </c>
      <c r="IZ82" s="397">
        <v>0</v>
      </c>
      <c r="JA82" s="390">
        <v>0</v>
      </c>
      <c r="JB82" s="390">
        <v>0</v>
      </c>
      <c r="JC82" s="391">
        <v>0</v>
      </c>
      <c r="JD82" s="388">
        <v>0</v>
      </c>
      <c r="JE82" s="395">
        <v>0</v>
      </c>
      <c r="JF82" s="399">
        <f t="shared" si="7"/>
        <v>0</v>
      </c>
      <c r="JG82" s="408">
        <v>0</v>
      </c>
      <c r="JH82" s="396">
        <v>0</v>
      </c>
      <c r="JI82" s="397">
        <v>0</v>
      </c>
      <c r="JJ82" s="390">
        <v>0</v>
      </c>
      <c r="JK82" s="390">
        <v>0</v>
      </c>
      <c r="JL82" s="391">
        <v>0</v>
      </c>
      <c r="JM82" s="388">
        <v>0</v>
      </c>
      <c r="JN82" s="395">
        <v>0</v>
      </c>
      <c r="JO82" s="388">
        <v>0</v>
      </c>
      <c r="JP82" s="388">
        <v>0</v>
      </c>
      <c r="JQ82" s="388">
        <v>0</v>
      </c>
      <c r="JR82" s="403">
        <v>0</v>
      </c>
      <c r="JS82" s="400">
        <v>0</v>
      </c>
    </row>
    <row r="83" spans="1:279" hidden="1" x14ac:dyDescent="0.35">
      <c r="A83" s="401">
        <v>624</v>
      </c>
      <c r="B83" s="386">
        <v>1</v>
      </c>
      <c r="C83" s="402" t="s">
        <v>309</v>
      </c>
      <c r="D83" s="403">
        <v>0</v>
      </c>
      <c r="E83" s="388">
        <v>0</v>
      </c>
      <c r="F83" s="404">
        <v>0</v>
      </c>
      <c r="G83" s="405">
        <v>0</v>
      </c>
      <c r="H83" s="405">
        <v>0</v>
      </c>
      <c r="I83" s="405">
        <v>0</v>
      </c>
      <c r="J83" s="393">
        <v>0</v>
      </c>
      <c r="K83" s="403">
        <v>0</v>
      </c>
      <c r="L83" s="404">
        <v>0</v>
      </c>
      <c r="M83" s="405">
        <v>0</v>
      </c>
      <c r="N83" s="405">
        <v>0</v>
      </c>
      <c r="O83" s="405">
        <v>0</v>
      </c>
      <c r="P83" s="393">
        <v>0</v>
      </c>
      <c r="Q83" s="403">
        <v>0</v>
      </c>
      <c r="R83" s="404">
        <v>0</v>
      </c>
      <c r="S83" s="405">
        <v>0</v>
      </c>
      <c r="T83" s="405">
        <v>0</v>
      </c>
      <c r="U83" s="405">
        <v>0</v>
      </c>
      <c r="V83" s="393">
        <v>0</v>
      </c>
      <c r="W83" s="403">
        <v>0</v>
      </c>
      <c r="X83" s="389">
        <v>0</v>
      </c>
      <c r="Y83" s="389">
        <v>0</v>
      </c>
      <c r="Z83" s="389">
        <v>0</v>
      </c>
      <c r="AA83" s="389">
        <v>0</v>
      </c>
      <c r="AB83" s="389">
        <v>0</v>
      </c>
      <c r="AC83" s="406">
        <v>0</v>
      </c>
      <c r="AD83" s="389">
        <v>0</v>
      </c>
      <c r="AE83" s="389">
        <v>0</v>
      </c>
      <c r="AF83" s="389">
        <v>0</v>
      </c>
      <c r="AG83" s="389">
        <v>0</v>
      </c>
      <c r="AH83" s="389">
        <v>0</v>
      </c>
      <c r="AI83" s="406">
        <v>0</v>
      </c>
      <c r="AJ83" s="389">
        <v>0</v>
      </c>
      <c r="AK83" s="389">
        <v>0</v>
      </c>
      <c r="AL83" s="389">
        <v>0</v>
      </c>
      <c r="AM83" s="389">
        <v>0</v>
      </c>
      <c r="AN83" s="389">
        <v>0</v>
      </c>
      <c r="AO83" s="406">
        <v>0</v>
      </c>
      <c r="AP83" s="393">
        <v>0</v>
      </c>
      <c r="AQ83" s="393">
        <v>0</v>
      </c>
      <c r="AR83" s="393">
        <v>0</v>
      </c>
      <c r="AS83" s="393">
        <v>0</v>
      </c>
      <c r="AT83" s="393">
        <v>0</v>
      </c>
      <c r="AU83" s="406">
        <v>0</v>
      </c>
      <c r="AV83" s="393">
        <v>0</v>
      </c>
      <c r="AW83" s="393">
        <v>0</v>
      </c>
      <c r="AX83" s="393">
        <v>0</v>
      </c>
      <c r="AY83" s="393">
        <v>0</v>
      </c>
      <c r="AZ83" s="393">
        <v>0</v>
      </c>
      <c r="BA83" s="392">
        <v>0</v>
      </c>
      <c r="BB83" s="393">
        <v>0</v>
      </c>
      <c r="BC83" s="393">
        <v>0</v>
      </c>
      <c r="BD83" s="393">
        <v>0</v>
      </c>
      <c r="BE83" s="393">
        <v>0</v>
      </c>
      <c r="BF83" s="393">
        <v>0</v>
      </c>
      <c r="BG83" s="392">
        <v>0</v>
      </c>
      <c r="BH83" s="389">
        <v>0</v>
      </c>
      <c r="BI83" s="389">
        <v>0</v>
      </c>
      <c r="BJ83" s="389">
        <v>0</v>
      </c>
      <c r="BK83" s="389">
        <v>0</v>
      </c>
      <c r="BL83" s="389">
        <v>0</v>
      </c>
      <c r="BM83" s="407">
        <v>0</v>
      </c>
      <c r="BN83" s="395">
        <v>0</v>
      </c>
      <c r="BO83" s="408">
        <v>0</v>
      </c>
      <c r="BP83" s="396">
        <v>0</v>
      </c>
      <c r="BQ83" s="397">
        <v>0</v>
      </c>
      <c r="BR83" s="390">
        <v>0</v>
      </c>
      <c r="BS83" s="390">
        <v>0</v>
      </c>
      <c r="BT83" s="398">
        <v>0</v>
      </c>
      <c r="BU83" s="403">
        <v>0</v>
      </c>
      <c r="BV83" s="389">
        <v>0</v>
      </c>
      <c r="BW83" s="389">
        <v>0</v>
      </c>
      <c r="BX83" s="389">
        <v>0</v>
      </c>
      <c r="BY83" s="389">
        <v>0</v>
      </c>
      <c r="BZ83" s="406">
        <v>0</v>
      </c>
      <c r="CA83" s="389">
        <v>0</v>
      </c>
      <c r="CB83" s="389">
        <v>0</v>
      </c>
      <c r="CC83" s="389">
        <v>0</v>
      </c>
      <c r="CD83" s="389">
        <v>0</v>
      </c>
      <c r="CE83" s="406">
        <v>0</v>
      </c>
      <c r="CF83" s="389">
        <v>0</v>
      </c>
      <c r="CG83" s="389">
        <v>0</v>
      </c>
      <c r="CH83" s="389">
        <v>0</v>
      </c>
      <c r="CI83" s="389">
        <v>0</v>
      </c>
      <c r="CJ83" s="406">
        <v>0</v>
      </c>
      <c r="CK83" s="393">
        <v>0</v>
      </c>
      <c r="CL83" s="393">
        <v>0</v>
      </c>
      <c r="CM83" s="393">
        <v>0</v>
      </c>
      <c r="CN83" s="393">
        <v>0</v>
      </c>
      <c r="CO83" s="392">
        <v>0</v>
      </c>
      <c r="CP83" s="393">
        <v>0</v>
      </c>
      <c r="CQ83" s="393">
        <v>0</v>
      </c>
      <c r="CR83" s="393">
        <v>0</v>
      </c>
      <c r="CS83" s="393">
        <v>0</v>
      </c>
      <c r="CT83" s="392">
        <v>0</v>
      </c>
      <c r="CU83" s="404">
        <v>0</v>
      </c>
      <c r="CV83" s="405">
        <v>0</v>
      </c>
      <c r="CW83" s="405">
        <v>0</v>
      </c>
      <c r="CX83" s="393">
        <v>0</v>
      </c>
      <c r="CY83" s="407">
        <v>0</v>
      </c>
      <c r="CZ83" s="395">
        <v>0</v>
      </c>
      <c r="DA83" s="409">
        <v>0</v>
      </c>
      <c r="DB83" s="396">
        <v>0</v>
      </c>
      <c r="DC83" s="397">
        <v>0</v>
      </c>
      <c r="DD83" s="390">
        <v>0</v>
      </c>
      <c r="DE83" s="390">
        <v>0</v>
      </c>
      <c r="DF83" s="398">
        <v>0</v>
      </c>
      <c r="DG83" s="403">
        <v>0</v>
      </c>
      <c r="DH83" s="389">
        <v>0</v>
      </c>
      <c r="DI83" s="389">
        <v>0</v>
      </c>
      <c r="DJ83" s="389">
        <v>0</v>
      </c>
      <c r="DK83" s="389">
        <v>0</v>
      </c>
      <c r="DL83" s="406">
        <v>0</v>
      </c>
      <c r="DM83" s="389">
        <v>0</v>
      </c>
      <c r="DN83" s="389">
        <v>0</v>
      </c>
      <c r="DO83" s="389">
        <v>0</v>
      </c>
      <c r="DP83" s="389">
        <v>0</v>
      </c>
      <c r="DQ83" s="406">
        <v>0</v>
      </c>
      <c r="DR83" s="389">
        <v>0</v>
      </c>
      <c r="DS83" s="389">
        <v>0</v>
      </c>
      <c r="DT83" s="389">
        <v>0</v>
      </c>
      <c r="DU83" s="389">
        <v>0</v>
      </c>
      <c r="DV83" s="406">
        <v>0</v>
      </c>
      <c r="DW83" s="389">
        <v>0</v>
      </c>
      <c r="DX83" s="389">
        <v>0</v>
      </c>
      <c r="DY83" s="389">
        <v>0</v>
      </c>
      <c r="DZ83" s="389">
        <v>0</v>
      </c>
      <c r="EA83" s="392">
        <v>0</v>
      </c>
      <c r="EB83" s="393">
        <v>0</v>
      </c>
      <c r="EC83" s="393">
        <v>0</v>
      </c>
      <c r="ED83" s="393">
        <v>0</v>
      </c>
      <c r="EE83" s="393">
        <v>0</v>
      </c>
      <c r="EF83" s="406">
        <v>0</v>
      </c>
      <c r="EG83" s="404">
        <v>0</v>
      </c>
      <c r="EH83" s="405">
        <v>0</v>
      </c>
      <c r="EI83" s="405">
        <v>0</v>
      </c>
      <c r="EJ83" s="393">
        <v>0</v>
      </c>
      <c r="EK83" s="407">
        <v>0</v>
      </c>
      <c r="EL83" s="395">
        <v>0</v>
      </c>
      <c r="EM83" s="403">
        <v>0</v>
      </c>
      <c r="EN83" s="388">
        <v>0</v>
      </c>
      <c r="EO83" s="404">
        <v>0</v>
      </c>
      <c r="EP83" s="405">
        <v>0</v>
      </c>
      <c r="EQ83" s="405">
        <v>0</v>
      </c>
      <c r="ER83" s="405">
        <v>0</v>
      </c>
      <c r="ES83" s="393">
        <v>0</v>
      </c>
      <c r="ET83" s="403">
        <v>0</v>
      </c>
      <c r="EU83" s="404">
        <v>0</v>
      </c>
      <c r="EV83" s="405">
        <v>0</v>
      </c>
      <c r="EW83" s="405">
        <v>0</v>
      </c>
      <c r="EX83" s="405">
        <v>0</v>
      </c>
      <c r="EY83" s="393">
        <v>0</v>
      </c>
      <c r="EZ83" s="403">
        <v>0</v>
      </c>
      <c r="FA83" s="404">
        <v>0</v>
      </c>
      <c r="FB83" s="405">
        <v>0</v>
      </c>
      <c r="FC83" s="405">
        <v>0</v>
      </c>
      <c r="FD83" s="405">
        <v>0</v>
      </c>
      <c r="FE83" s="393">
        <v>0</v>
      </c>
      <c r="FF83" s="403">
        <v>0</v>
      </c>
      <c r="FG83" s="389">
        <v>0</v>
      </c>
      <c r="FH83" s="389">
        <v>0</v>
      </c>
      <c r="FI83" s="389">
        <v>0</v>
      </c>
      <c r="FJ83" s="389">
        <v>0</v>
      </c>
      <c r="FK83" s="389">
        <v>0</v>
      </c>
      <c r="FL83" s="406">
        <v>0</v>
      </c>
      <c r="FM83" s="389">
        <v>0</v>
      </c>
      <c r="FN83" s="389">
        <v>0</v>
      </c>
      <c r="FO83" s="389">
        <v>0</v>
      </c>
      <c r="FP83" s="389">
        <v>0</v>
      </c>
      <c r="FQ83" s="389">
        <v>0</v>
      </c>
      <c r="FR83" s="406">
        <v>0</v>
      </c>
      <c r="FS83" s="389">
        <v>0</v>
      </c>
      <c r="FT83" s="389">
        <v>0</v>
      </c>
      <c r="FU83" s="389">
        <v>0</v>
      </c>
      <c r="FV83" s="389">
        <v>0</v>
      </c>
      <c r="FW83" s="389">
        <v>0</v>
      </c>
      <c r="FX83" s="406">
        <v>0</v>
      </c>
      <c r="FY83" s="393">
        <v>0</v>
      </c>
      <c r="FZ83" s="393">
        <v>0</v>
      </c>
      <c r="GA83" s="393">
        <v>0</v>
      </c>
      <c r="GB83" s="393">
        <v>0</v>
      </c>
      <c r="GC83" s="393">
        <v>0</v>
      </c>
      <c r="GD83" s="406">
        <v>0</v>
      </c>
      <c r="GE83" s="393">
        <v>0</v>
      </c>
      <c r="GF83" s="393">
        <v>0</v>
      </c>
      <c r="GG83" s="393">
        <v>0</v>
      </c>
      <c r="GH83" s="393">
        <v>0</v>
      </c>
      <c r="GI83" s="393">
        <v>0</v>
      </c>
      <c r="GJ83" s="392">
        <v>0</v>
      </c>
      <c r="GK83" s="389">
        <v>0</v>
      </c>
      <c r="GL83" s="389">
        <v>0</v>
      </c>
      <c r="GM83" s="389">
        <v>0</v>
      </c>
      <c r="GN83" s="389">
        <v>0</v>
      </c>
      <c r="GO83" s="389">
        <v>0</v>
      </c>
      <c r="GP83" s="407">
        <v>0</v>
      </c>
      <c r="GQ83" s="388">
        <v>0</v>
      </c>
      <c r="GR83" s="409">
        <v>0</v>
      </c>
      <c r="GS83" s="396">
        <v>0</v>
      </c>
      <c r="GT83" s="397">
        <v>0</v>
      </c>
      <c r="GU83" s="390">
        <v>0</v>
      </c>
      <c r="GV83" s="390">
        <v>0</v>
      </c>
      <c r="GW83" s="391">
        <v>0</v>
      </c>
      <c r="GX83" s="403">
        <v>0</v>
      </c>
      <c r="GY83" s="389">
        <v>0</v>
      </c>
      <c r="GZ83" s="389">
        <v>0</v>
      </c>
      <c r="HA83" s="389">
        <v>0</v>
      </c>
      <c r="HB83" s="389">
        <v>0</v>
      </c>
      <c r="HC83" s="406">
        <v>0</v>
      </c>
      <c r="HD83" s="389">
        <v>0</v>
      </c>
      <c r="HE83" s="389">
        <v>0</v>
      </c>
      <c r="HF83" s="389">
        <v>0</v>
      </c>
      <c r="HG83" s="389">
        <v>0</v>
      </c>
      <c r="HH83" s="406">
        <v>0</v>
      </c>
      <c r="HI83" s="389">
        <v>0</v>
      </c>
      <c r="HJ83" s="389">
        <v>0</v>
      </c>
      <c r="HK83" s="389">
        <v>0</v>
      </c>
      <c r="HL83" s="389">
        <v>0</v>
      </c>
      <c r="HM83" s="406">
        <v>0</v>
      </c>
      <c r="HN83" s="389">
        <v>0</v>
      </c>
      <c r="HO83" s="389">
        <v>0</v>
      </c>
      <c r="HP83" s="389">
        <v>0</v>
      </c>
      <c r="HQ83" s="389">
        <v>0</v>
      </c>
      <c r="HR83" s="392">
        <v>0</v>
      </c>
      <c r="HS83" s="393">
        <v>0</v>
      </c>
      <c r="HT83" s="393">
        <v>0</v>
      </c>
      <c r="HU83" s="393">
        <v>0</v>
      </c>
      <c r="HV83" s="393">
        <v>0</v>
      </c>
      <c r="HW83" s="406">
        <v>0</v>
      </c>
      <c r="HX83" s="404">
        <v>0</v>
      </c>
      <c r="HY83" s="405">
        <v>0</v>
      </c>
      <c r="HZ83" s="405">
        <v>0</v>
      </c>
      <c r="IA83" s="393">
        <v>0</v>
      </c>
      <c r="IB83" s="407">
        <v>0</v>
      </c>
      <c r="IC83" s="388">
        <v>0</v>
      </c>
      <c r="ID83" s="396">
        <f t="shared" si="4"/>
        <v>0</v>
      </c>
      <c r="IE83" s="408">
        <v>0</v>
      </c>
      <c r="IF83" s="396">
        <v>0</v>
      </c>
      <c r="IG83" s="397">
        <v>0</v>
      </c>
      <c r="IH83" s="390">
        <v>0</v>
      </c>
      <c r="II83" s="390">
        <v>0</v>
      </c>
      <c r="IJ83" s="391">
        <v>0</v>
      </c>
      <c r="IK83" s="388">
        <v>0</v>
      </c>
      <c r="IL83" s="395">
        <v>0</v>
      </c>
      <c r="IM83" s="399">
        <f t="shared" si="5"/>
        <v>0</v>
      </c>
      <c r="IN83" s="408">
        <v>0</v>
      </c>
      <c r="IO83" s="396">
        <v>0</v>
      </c>
      <c r="IP83" s="397">
        <v>0</v>
      </c>
      <c r="IQ83" s="390">
        <v>0</v>
      </c>
      <c r="IR83" s="390">
        <v>0</v>
      </c>
      <c r="IS83" s="391">
        <v>0</v>
      </c>
      <c r="IT83" s="391">
        <v>0</v>
      </c>
      <c r="IU83" s="388">
        <v>0</v>
      </c>
      <c r="IV83" s="395">
        <v>0</v>
      </c>
      <c r="IW83" s="399">
        <f t="shared" si="6"/>
        <v>0</v>
      </c>
      <c r="IX83" s="408">
        <v>0</v>
      </c>
      <c r="IY83" s="396">
        <v>0</v>
      </c>
      <c r="IZ83" s="397">
        <v>0</v>
      </c>
      <c r="JA83" s="390">
        <v>0</v>
      </c>
      <c r="JB83" s="390">
        <v>0</v>
      </c>
      <c r="JC83" s="391">
        <v>0</v>
      </c>
      <c r="JD83" s="388">
        <v>0</v>
      </c>
      <c r="JE83" s="395">
        <v>0</v>
      </c>
      <c r="JF83" s="399">
        <f t="shared" si="7"/>
        <v>0</v>
      </c>
      <c r="JG83" s="408">
        <v>0</v>
      </c>
      <c r="JH83" s="396">
        <v>0</v>
      </c>
      <c r="JI83" s="397">
        <v>0</v>
      </c>
      <c r="JJ83" s="390">
        <v>0</v>
      </c>
      <c r="JK83" s="390">
        <v>0</v>
      </c>
      <c r="JL83" s="391">
        <v>0</v>
      </c>
      <c r="JM83" s="388">
        <v>0</v>
      </c>
      <c r="JN83" s="395">
        <v>0</v>
      </c>
      <c r="JO83" s="388">
        <v>0</v>
      </c>
      <c r="JP83" s="388">
        <v>0</v>
      </c>
      <c r="JQ83" s="388">
        <v>0</v>
      </c>
      <c r="JR83" s="403">
        <v>0</v>
      </c>
      <c r="JS83" s="400">
        <v>0</v>
      </c>
    </row>
    <row r="84" spans="1:279" hidden="1" x14ac:dyDescent="0.35">
      <c r="A84" s="401">
        <v>624</v>
      </c>
      <c r="B84" s="410"/>
      <c r="C84" s="402" t="s">
        <v>53</v>
      </c>
      <c r="D84" s="403">
        <v>0</v>
      </c>
      <c r="E84" s="388">
        <v>0</v>
      </c>
      <c r="F84" s="404">
        <v>0</v>
      </c>
      <c r="G84" s="405">
        <v>0</v>
      </c>
      <c r="H84" s="405">
        <v>0</v>
      </c>
      <c r="I84" s="405">
        <v>0</v>
      </c>
      <c r="J84" s="393">
        <v>0</v>
      </c>
      <c r="K84" s="403">
        <v>0</v>
      </c>
      <c r="L84" s="404">
        <v>0</v>
      </c>
      <c r="M84" s="405">
        <v>0</v>
      </c>
      <c r="N84" s="405">
        <v>0</v>
      </c>
      <c r="O84" s="405">
        <v>0</v>
      </c>
      <c r="P84" s="393">
        <v>0</v>
      </c>
      <c r="Q84" s="403">
        <v>0</v>
      </c>
      <c r="R84" s="404">
        <v>0</v>
      </c>
      <c r="S84" s="405">
        <v>0</v>
      </c>
      <c r="T84" s="405">
        <v>0</v>
      </c>
      <c r="U84" s="405">
        <v>0</v>
      </c>
      <c r="V84" s="393">
        <v>0</v>
      </c>
      <c r="W84" s="403">
        <v>0</v>
      </c>
      <c r="X84" s="389">
        <v>0</v>
      </c>
      <c r="Y84" s="389">
        <v>0</v>
      </c>
      <c r="Z84" s="389">
        <v>0</v>
      </c>
      <c r="AA84" s="389">
        <v>0</v>
      </c>
      <c r="AB84" s="389">
        <v>0</v>
      </c>
      <c r="AC84" s="406">
        <v>0</v>
      </c>
      <c r="AD84" s="389">
        <v>0</v>
      </c>
      <c r="AE84" s="389">
        <v>0</v>
      </c>
      <c r="AF84" s="389">
        <v>0</v>
      </c>
      <c r="AG84" s="389">
        <v>0</v>
      </c>
      <c r="AH84" s="389">
        <v>0</v>
      </c>
      <c r="AI84" s="406">
        <v>0</v>
      </c>
      <c r="AJ84" s="389">
        <v>0</v>
      </c>
      <c r="AK84" s="389">
        <v>0</v>
      </c>
      <c r="AL84" s="389">
        <v>0</v>
      </c>
      <c r="AM84" s="389">
        <v>0</v>
      </c>
      <c r="AN84" s="389">
        <v>0</v>
      </c>
      <c r="AO84" s="406">
        <v>0</v>
      </c>
      <c r="AP84" s="393">
        <v>0</v>
      </c>
      <c r="AQ84" s="393">
        <v>0</v>
      </c>
      <c r="AR84" s="393">
        <v>0</v>
      </c>
      <c r="AS84" s="393">
        <v>0</v>
      </c>
      <c r="AT84" s="393">
        <v>0</v>
      </c>
      <c r="AU84" s="406">
        <v>0</v>
      </c>
      <c r="AV84" s="393">
        <v>0</v>
      </c>
      <c r="AW84" s="393">
        <v>0</v>
      </c>
      <c r="AX84" s="393">
        <v>0</v>
      </c>
      <c r="AY84" s="393">
        <v>0</v>
      </c>
      <c r="AZ84" s="393">
        <v>0</v>
      </c>
      <c r="BA84" s="392">
        <v>0</v>
      </c>
      <c r="BB84" s="393">
        <v>0</v>
      </c>
      <c r="BC84" s="393">
        <v>0</v>
      </c>
      <c r="BD84" s="393">
        <v>0</v>
      </c>
      <c r="BE84" s="393">
        <v>0</v>
      </c>
      <c r="BF84" s="393">
        <v>0</v>
      </c>
      <c r="BG84" s="392">
        <v>0</v>
      </c>
      <c r="BH84" s="389">
        <v>0</v>
      </c>
      <c r="BI84" s="389">
        <v>0</v>
      </c>
      <c r="BJ84" s="389">
        <v>0</v>
      </c>
      <c r="BK84" s="389">
        <v>0</v>
      </c>
      <c r="BL84" s="389">
        <v>0</v>
      </c>
      <c r="BM84" s="407">
        <v>0</v>
      </c>
      <c r="BN84" s="395">
        <v>0</v>
      </c>
      <c r="BO84" s="408">
        <v>0</v>
      </c>
      <c r="BP84" s="396">
        <v>0</v>
      </c>
      <c r="BQ84" s="397">
        <v>0</v>
      </c>
      <c r="BR84" s="390">
        <v>0</v>
      </c>
      <c r="BS84" s="390">
        <v>0</v>
      </c>
      <c r="BT84" s="398">
        <v>0</v>
      </c>
      <c r="BU84" s="403">
        <v>0</v>
      </c>
      <c r="BV84" s="389">
        <v>0</v>
      </c>
      <c r="BW84" s="389">
        <v>0</v>
      </c>
      <c r="BX84" s="389">
        <v>0</v>
      </c>
      <c r="BY84" s="389">
        <v>0</v>
      </c>
      <c r="BZ84" s="406">
        <v>0</v>
      </c>
      <c r="CA84" s="389">
        <v>0</v>
      </c>
      <c r="CB84" s="389">
        <v>0</v>
      </c>
      <c r="CC84" s="389">
        <v>0</v>
      </c>
      <c r="CD84" s="389">
        <v>0</v>
      </c>
      <c r="CE84" s="406">
        <v>0</v>
      </c>
      <c r="CF84" s="389">
        <v>0</v>
      </c>
      <c r="CG84" s="389">
        <v>0</v>
      </c>
      <c r="CH84" s="389">
        <v>0</v>
      </c>
      <c r="CI84" s="389">
        <v>0</v>
      </c>
      <c r="CJ84" s="406">
        <v>0</v>
      </c>
      <c r="CK84" s="393">
        <v>0</v>
      </c>
      <c r="CL84" s="393">
        <v>0</v>
      </c>
      <c r="CM84" s="393">
        <v>0</v>
      </c>
      <c r="CN84" s="393">
        <v>0</v>
      </c>
      <c r="CO84" s="392">
        <v>0</v>
      </c>
      <c r="CP84" s="393">
        <v>0</v>
      </c>
      <c r="CQ84" s="393">
        <v>0</v>
      </c>
      <c r="CR84" s="393">
        <v>0</v>
      </c>
      <c r="CS84" s="393">
        <v>0</v>
      </c>
      <c r="CT84" s="392">
        <v>0</v>
      </c>
      <c r="CU84" s="404">
        <v>0</v>
      </c>
      <c r="CV84" s="405">
        <v>0</v>
      </c>
      <c r="CW84" s="405">
        <v>0</v>
      </c>
      <c r="CX84" s="393">
        <v>0</v>
      </c>
      <c r="CY84" s="407">
        <v>0</v>
      </c>
      <c r="CZ84" s="395">
        <v>0</v>
      </c>
      <c r="DA84" s="409">
        <v>0</v>
      </c>
      <c r="DB84" s="396">
        <v>0</v>
      </c>
      <c r="DC84" s="397">
        <v>0</v>
      </c>
      <c r="DD84" s="390">
        <v>0</v>
      </c>
      <c r="DE84" s="390">
        <v>0</v>
      </c>
      <c r="DF84" s="398">
        <v>0</v>
      </c>
      <c r="DG84" s="403">
        <v>0</v>
      </c>
      <c r="DH84" s="389">
        <v>0</v>
      </c>
      <c r="DI84" s="389">
        <v>0</v>
      </c>
      <c r="DJ84" s="389">
        <v>0</v>
      </c>
      <c r="DK84" s="389">
        <v>0</v>
      </c>
      <c r="DL84" s="406">
        <v>0</v>
      </c>
      <c r="DM84" s="389">
        <v>0</v>
      </c>
      <c r="DN84" s="389">
        <v>0</v>
      </c>
      <c r="DO84" s="389">
        <v>0</v>
      </c>
      <c r="DP84" s="389">
        <v>0</v>
      </c>
      <c r="DQ84" s="406">
        <v>0</v>
      </c>
      <c r="DR84" s="389">
        <v>0</v>
      </c>
      <c r="DS84" s="389">
        <v>0</v>
      </c>
      <c r="DT84" s="389">
        <v>0</v>
      </c>
      <c r="DU84" s="389">
        <v>0</v>
      </c>
      <c r="DV84" s="406">
        <v>0</v>
      </c>
      <c r="DW84" s="389">
        <v>0</v>
      </c>
      <c r="DX84" s="389">
        <v>0</v>
      </c>
      <c r="DY84" s="389">
        <v>0</v>
      </c>
      <c r="DZ84" s="389">
        <v>0</v>
      </c>
      <c r="EA84" s="392">
        <v>0</v>
      </c>
      <c r="EB84" s="393">
        <v>0</v>
      </c>
      <c r="EC84" s="393">
        <v>0</v>
      </c>
      <c r="ED84" s="393">
        <v>0</v>
      </c>
      <c r="EE84" s="393">
        <v>0</v>
      </c>
      <c r="EF84" s="406">
        <v>0</v>
      </c>
      <c r="EG84" s="404">
        <v>0</v>
      </c>
      <c r="EH84" s="405">
        <v>0</v>
      </c>
      <c r="EI84" s="405">
        <v>0</v>
      </c>
      <c r="EJ84" s="393">
        <v>0</v>
      </c>
      <c r="EK84" s="407">
        <v>0</v>
      </c>
      <c r="EL84" s="395">
        <v>0</v>
      </c>
      <c r="EM84" s="403">
        <v>0</v>
      </c>
      <c r="EN84" s="388">
        <v>0</v>
      </c>
      <c r="EO84" s="404">
        <v>0</v>
      </c>
      <c r="EP84" s="405">
        <v>0</v>
      </c>
      <c r="EQ84" s="405">
        <v>0</v>
      </c>
      <c r="ER84" s="405">
        <v>0</v>
      </c>
      <c r="ES84" s="393">
        <v>0</v>
      </c>
      <c r="ET84" s="403">
        <v>0</v>
      </c>
      <c r="EU84" s="404">
        <v>0</v>
      </c>
      <c r="EV84" s="405">
        <v>0</v>
      </c>
      <c r="EW84" s="405">
        <v>0</v>
      </c>
      <c r="EX84" s="405">
        <v>0</v>
      </c>
      <c r="EY84" s="393">
        <v>0</v>
      </c>
      <c r="EZ84" s="403">
        <v>0</v>
      </c>
      <c r="FA84" s="404">
        <v>0</v>
      </c>
      <c r="FB84" s="405">
        <v>0</v>
      </c>
      <c r="FC84" s="405">
        <v>0</v>
      </c>
      <c r="FD84" s="405">
        <v>0</v>
      </c>
      <c r="FE84" s="393">
        <v>0</v>
      </c>
      <c r="FF84" s="403">
        <v>0</v>
      </c>
      <c r="FG84" s="389">
        <v>0</v>
      </c>
      <c r="FH84" s="389">
        <v>0</v>
      </c>
      <c r="FI84" s="389">
        <v>0</v>
      </c>
      <c r="FJ84" s="389">
        <v>0</v>
      </c>
      <c r="FK84" s="389">
        <v>0</v>
      </c>
      <c r="FL84" s="406">
        <v>0</v>
      </c>
      <c r="FM84" s="389">
        <v>0</v>
      </c>
      <c r="FN84" s="389">
        <v>0</v>
      </c>
      <c r="FO84" s="389">
        <v>0</v>
      </c>
      <c r="FP84" s="389">
        <v>0</v>
      </c>
      <c r="FQ84" s="389">
        <v>0</v>
      </c>
      <c r="FR84" s="406">
        <v>0</v>
      </c>
      <c r="FS84" s="389">
        <v>0</v>
      </c>
      <c r="FT84" s="389">
        <v>0</v>
      </c>
      <c r="FU84" s="389">
        <v>0</v>
      </c>
      <c r="FV84" s="389">
        <v>0</v>
      </c>
      <c r="FW84" s="389">
        <v>0</v>
      </c>
      <c r="FX84" s="406">
        <v>0</v>
      </c>
      <c r="FY84" s="393">
        <v>0</v>
      </c>
      <c r="FZ84" s="393">
        <v>0</v>
      </c>
      <c r="GA84" s="393">
        <v>0</v>
      </c>
      <c r="GB84" s="393">
        <v>0</v>
      </c>
      <c r="GC84" s="393">
        <v>0</v>
      </c>
      <c r="GD84" s="406">
        <v>0</v>
      </c>
      <c r="GE84" s="393">
        <v>0</v>
      </c>
      <c r="GF84" s="393">
        <v>0</v>
      </c>
      <c r="GG84" s="393">
        <v>0</v>
      </c>
      <c r="GH84" s="393">
        <v>0</v>
      </c>
      <c r="GI84" s="393">
        <v>0</v>
      </c>
      <c r="GJ84" s="392">
        <v>0</v>
      </c>
      <c r="GK84" s="389">
        <v>0</v>
      </c>
      <c r="GL84" s="389">
        <v>0</v>
      </c>
      <c r="GM84" s="389">
        <v>0</v>
      </c>
      <c r="GN84" s="389">
        <v>0</v>
      </c>
      <c r="GO84" s="389">
        <v>0</v>
      </c>
      <c r="GP84" s="407">
        <v>0</v>
      </c>
      <c r="GQ84" s="388">
        <v>0</v>
      </c>
      <c r="GR84" s="409">
        <v>0</v>
      </c>
      <c r="GS84" s="396">
        <v>0</v>
      </c>
      <c r="GT84" s="397">
        <v>0</v>
      </c>
      <c r="GU84" s="390">
        <v>0</v>
      </c>
      <c r="GV84" s="390">
        <v>0</v>
      </c>
      <c r="GW84" s="391">
        <v>0</v>
      </c>
      <c r="GX84" s="403">
        <v>0</v>
      </c>
      <c r="GY84" s="389">
        <v>0</v>
      </c>
      <c r="GZ84" s="389">
        <v>0</v>
      </c>
      <c r="HA84" s="389">
        <v>0</v>
      </c>
      <c r="HB84" s="389">
        <v>0</v>
      </c>
      <c r="HC84" s="406">
        <v>0</v>
      </c>
      <c r="HD84" s="389">
        <v>0</v>
      </c>
      <c r="HE84" s="389">
        <v>0</v>
      </c>
      <c r="HF84" s="389">
        <v>0</v>
      </c>
      <c r="HG84" s="389">
        <v>0</v>
      </c>
      <c r="HH84" s="406">
        <v>0</v>
      </c>
      <c r="HI84" s="389">
        <v>0</v>
      </c>
      <c r="HJ84" s="389">
        <v>0</v>
      </c>
      <c r="HK84" s="389">
        <v>0</v>
      </c>
      <c r="HL84" s="389">
        <v>0</v>
      </c>
      <c r="HM84" s="406">
        <v>0</v>
      </c>
      <c r="HN84" s="389">
        <v>0</v>
      </c>
      <c r="HO84" s="389">
        <v>0</v>
      </c>
      <c r="HP84" s="389">
        <v>0</v>
      </c>
      <c r="HQ84" s="389">
        <v>0</v>
      </c>
      <c r="HR84" s="392">
        <v>0</v>
      </c>
      <c r="HS84" s="393">
        <v>0</v>
      </c>
      <c r="HT84" s="393">
        <v>0</v>
      </c>
      <c r="HU84" s="393">
        <v>0</v>
      </c>
      <c r="HV84" s="393">
        <v>0</v>
      </c>
      <c r="HW84" s="406">
        <v>0</v>
      </c>
      <c r="HX84" s="404">
        <v>0</v>
      </c>
      <c r="HY84" s="405">
        <v>0</v>
      </c>
      <c r="HZ84" s="405">
        <v>0</v>
      </c>
      <c r="IA84" s="393">
        <v>0</v>
      </c>
      <c r="IB84" s="407">
        <v>0</v>
      </c>
      <c r="IC84" s="388">
        <v>0</v>
      </c>
      <c r="ID84" s="396">
        <f t="shared" si="4"/>
        <v>0</v>
      </c>
      <c r="IE84" s="408">
        <v>0</v>
      </c>
      <c r="IF84" s="396">
        <v>0</v>
      </c>
      <c r="IG84" s="397">
        <v>0</v>
      </c>
      <c r="IH84" s="390">
        <v>0</v>
      </c>
      <c r="II84" s="390">
        <v>0</v>
      </c>
      <c r="IJ84" s="391">
        <v>0</v>
      </c>
      <c r="IK84" s="388">
        <v>0</v>
      </c>
      <c r="IL84" s="395">
        <v>0</v>
      </c>
      <c r="IM84" s="399">
        <f t="shared" si="5"/>
        <v>0</v>
      </c>
      <c r="IN84" s="408">
        <v>0</v>
      </c>
      <c r="IO84" s="396">
        <v>0</v>
      </c>
      <c r="IP84" s="397">
        <v>0</v>
      </c>
      <c r="IQ84" s="390">
        <v>0</v>
      </c>
      <c r="IR84" s="390">
        <v>0</v>
      </c>
      <c r="IS84" s="391">
        <v>0</v>
      </c>
      <c r="IT84" s="391">
        <v>0</v>
      </c>
      <c r="IU84" s="388">
        <v>0</v>
      </c>
      <c r="IV84" s="395">
        <v>0</v>
      </c>
      <c r="IW84" s="399">
        <f t="shared" si="6"/>
        <v>0</v>
      </c>
      <c r="IX84" s="408">
        <v>0</v>
      </c>
      <c r="IY84" s="396">
        <v>0</v>
      </c>
      <c r="IZ84" s="397">
        <v>0</v>
      </c>
      <c r="JA84" s="390">
        <v>0</v>
      </c>
      <c r="JB84" s="390">
        <v>0</v>
      </c>
      <c r="JC84" s="391">
        <v>0</v>
      </c>
      <c r="JD84" s="388">
        <v>0</v>
      </c>
      <c r="JE84" s="395">
        <v>0</v>
      </c>
      <c r="JF84" s="399">
        <f t="shared" si="7"/>
        <v>0</v>
      </c>
      <c r="JG84" s="408">
        <v>0</v>
      </c>
      <c r="JH84" s="396">
        <v>0</v>
      </c>
      <c r="JI84" s="397">
        <v>0</v>
      </c>
      <c r="JJ84" s="390">
        <v>0</v>
      </c>
      <c r="JK84" s="390">
        <v>0</v>
      </c>
      <c r="JL84" s="391">
        <v>0</v>
      </c>
      <c r="JM84" s="388">
        <v>0</v>
      </c>
      <c r="JN84" s="395">
        <v>0</v>
      </c>
      <c r="JO84" s="388">
        <v>0</v>
      </c>
      <c r="JP84" s="388">
        <v>0</v>
      </c>
      <c r="JQ84" s="388">
        <v>0</v>
      </c>
      <c r="JR84" s="403">
        <v>0</v>
      </c>
      <c r="JS84" s="400">
        <v>0</v>
      </c>
    </row>
    <row r="85" spans="1:279" hidden="1" x14ac:dyDescent="0.35">
      <c r="A85" s="401">
        <v>624</v>
      </c>
      <c r="B85" s="410"/>
      <c r="C85" s="402" t="s">
        <v>45</v>
      </c>
      <c r="D85" s="403">
        <v>0</v>
      </c>
      <c r="E85" s="388">
        <v>0</v>
      </c>
      <c r="F85" s="404">
        <v>0</v>
      </c>
      <c r="G85" s="405">
        <v>0</v>
      </c>
      <c r="H85" s="405">
        <v>0</v>
      </c>
      <c r="I85" s="405">
        <v>0</v>
      </c>
      <c r="J85" s="393">
        <v>0</v>
      </c>
      <c r="K85" s="403">
        <v>0</v>
      </c>
      <c r="L85" s="404">
        <v>0</v>
      </c>
      <c r="M85" s="405">
        <v>0</v>
      </c>
      <c r="N85" s="405">
        <v>0</v>
      </c>
      <c r="O85" s="405">
        <v>0</v>
      </c>
      <c r="P85" s="393">
        <v>0</v>
      </c>
      <c r="Q85" s="403">
        <v>0</v>
      </c>
      <c r="R85" s="404">
        <v>0</v>
      </c>
      <c r="S85" s="405">
        <v>0</v>
      </c>
      <c r="T85" s="405">
        <v>0</v>
      </c>
      <c r="U85" s="405">
        <v>0</v>
      </c>
      <c r="V85" s="393">
        <v>0</v>
      </c>
      <c r="W85" s="403">
        <v>0</v>
      </c>
      <c r="X85" s="389">
        <v>0</v>
      </c>
      <c r="Y85" s="389">
        <v>0</v>
      </c>
      <c r="Z85" s="389">
        <v>0</v>
      </c>
      <c r="AA85" s="389">
        <v>0</v>
      </c>
      <c r="AB85" s="389">
        <v>0</v>
      </c>
      <c r="AC85" s="406">
        <v>0</v>
      </c>
      <c r="AD85" s="389">
        <v>0</v>
      </c>
      <c r="AE85" s="389">
        <v>0</v>
      </c>
      <c r="AF85" s="389">
        <v>0</v>
      </c>
      <c r="AG85" s="389">
        <v>0</v>
      </c>
      <c r="AH85" s="389">
        <v>0</v>
      </c>
      <c r="AI85" s="406">
        <v>0</v>
      </c>
      <c r="AJ85" s="389">
        <v>0</v>
      </c>
      <c r="AK85" s="389">
        <v>0</v>
      </c>
      <c r="AL85" s="389">
        <v>0</v>
      </c>
      <c r="AM85" s="389">
        <v>0</v>
      </c>
      <c r="AN85" s="389">
        <v>0</v>
      </c>
      <c r="AO85" s="406">
        <v>0</v>
      </c>
      <c r="AP85" s="393">
        <v>0</v>
      </c>
      <c r="AQ85" s="393">
        <v>0</v>
      </c>
      <c r="AR85" s="393">
        <v>0</v>
      </c>
      <c r="AS85" s="393">
        <v>0</v>
      </c>
      <c r="AT85" s="393">
        <v>0</v>
      </c>
      <c r="AU85" s="406">
        <v>0</v>
      </c>
      <c r="AV85" s="393">
        <v>0</v>
      </c>
      <c r="AW85" s="393">
        <v>0</v>
      </c>
      <c r="AX85" s="393">
        <v>0</v>
      </c>
      <c r="AY85" s="393">
        <v>0</v>
      </c>
      <c r="AZ85" s="393">
        <v>0</v>
      </c>
      <c r="BA85" s="392">
        <v>0</v>
      </c>
      <c r="BB85" s="393">
        <v>0</v>
      </c>
      <c r="BC85" s="393">
        <v>0</v>
      </c>
      <c r="BD85" s="393">
        <v>0</v>
      </c>
      <c r="BE85" s="393">
        <v>0</v>
      </c>
      <c r="BF85" s="393">
        <v>0</v>
      </c>
      <c r="BG85" s="392">
        <v>0</v>
      </c>
      <c r="BH85" s="389">
        <v>0</v>
      </c>
      <c r="BI85" s="389">
        <v>0</v>
      </c>
      <c r="BJ85" s="389">
        <v>0</v>
      </c>
      <c r="BK85" s="389">
        <v>0</v>
      </c>
      <c r="BL85" s="389">
        <v>0</v>
      </c>
      <c r="BM85" s="407">
        <v>0</v>
      </c>
      <c r="BN85" s="395">
        <v>0</v>
      </c>
      <c r="BO85" s="408">
        <v>0</v>
      </c>
      <c r="BP85" s="396">
        <v>0</v>
      </c>
      <c r="BQ85" s="397">
        <v>0</v>
      </c>
      <c r="BR85" s="390">
        <v>0</v>
      </c>
      <c r="BS85" s="390">
        <v>0</v>
      </c>
      <c r="BT85" s="398">
        <v>0</v>
      </c>
      <c r="BU85" s="403">
        <v>0</v>
      </c>
      <c r="BV85" s="389">
        <v>0</v>
      </c>
      <c r="BW85" s="389">
        <v>0</v>
      </c>
      <c r="BX85" s="389">
        <v>0</v>
      </c>
      <c r="BY85" s="389">
        <v>0</v>
      </c>
      <c r="BZ85" s="406">
        <v>0</v>
      </c>
      <c r="CA85" s="389">
        <v>0</v>
      </c>
      <c r="CB85" s="389">
        <v>0</v>
      </c>
      <c r="CC85" s="389">
        <v>0</v>
      </c>
      <c r="CD85" s="389">
        <v>0</v>
      </c>
      <c r="CE85" s="406">
        <v>0</v>
      </c>
      <c r="CF85" s="389">
        <v>0</v>
      </c>
      <c r="CG85" s="389">
        <v>0</v>
      </c>
      <c r="CH85" s="389">
        <v>0</v>
      </c>
      <c r="CI85" s="389">
        <v>0</v>
      </c>
      <c r="CJ85" s="406">
        <v>0</v>
      </c>
      <c r="CK85" s="393">
        <v>0</v>
      </c>
      <c r="CL85" s="393">
        <v>0</v>
      </c>
      <c r="CM85" s="393">
        <v>0</v>
      </c>
      <c r="CN85" s="393">
        <v>0</v>
      </c>
      <c r="CO85" s="392">
        <v>0</v>
      </c>
      <c r="CP85" s="393">
        <v>0</v>
      </c>
      <c r="CQ85" s="393">
        <v>0</v>
      </c>
      <c r="CR85" s="393">
        <v>0</v>
      </c>
      <c r="CS85" s="393">
        <v>0</v>
      </c>
      <c r="CT85" s="392">
        <v>0</v>
      </c>
      <c r="CU85" s="404">
        <v>0</v>
      </c>
      <c r="CV85" s="405">
        <v>0</v>
      </c>
      <c r="CW85" s="405">
        <v>0</v>
      </c>
      <c r="CX85" s="393">
        <v>0</v>
      </c>
      <c r="CY85" s="407">
        <v>0</v>
      </c>
      <c r="CZ85" s="395">
        <v>0</v>
      </c>
      <c r="DA85" s="409">
        <v>0</v>
      </c>
      <c r="DB85" s="396">
        <v>0</v>
      </c>
      <c r="DC85" s="397">
        <v>0</v>
      </c>
      <c r="DD85" s="390">
        <v>0</v>
      </c>
      <c r="DE85" s="390">
        <v>0</v>
      </c>
      <c r="DF85" s="398">
        <v>0</v>
      </c>
      <c r="DG85" s="403">
        <v>0</v>
      </c>
      <c r="DH85" s="389">
        <v>0</v>
      </c>
      <c r="DI85" s="389">
        <v>0</v>
      </c>
      <c r="DJ85" s="389">
        <v>0</v>
      </c>
      <c r="DK85" s="389">
        <v>0</v>
      </c>
      <c r="DL85" s="406">
        <v>0</v>
      </c>
      <c r="DM85" s="389">
        <v>0</v>
      </c>
      <c r="DN85" s="389">
        <v>0</v>
      </c>
      <c r="DO85" s="389">
        <v>0</v>
      </c>
      <c r="DP85" s="389">
        <v>0</v>
      </c>
      <c r="DQ85" s="406">
        <v>0</v>
      </c>
      <c r="DR85" s="389">
        <v>0</v>
      </c>
      <c r="DS85" s="389">
        <v>0</v>
      </c>
      <c r="DT85" s="389">
        <v>0</v>
      </c>
      <c r="DU85" s="389">
        <v>0</v>
      </c>
      <c r="DV85" s="406">
        <v>0</v>
      </c>
      <c r="DW85" s="389">
        <v>0</v>
      </c>
      <c r="DX85" s="389">
        <v>0</v>
      </c>
      <c r="DY85" s="389">
        <v>0</v>
      </c>
      <c r="DZ85" s="389">
        <v>0</v>
      </c>
      <c r="EA85" s="392">
        <v>0</v>
      </c>
      <c r="EB85" s="393">
        <v>0</v>
      </c>
      <c r="EC85" s="393">
        <v>0</v>
      </c>
      <c r="ED85" s="393">
        <v>0</v>
      </c>
      <c r="EE85" s="393">
        <v>0</v>
      </c>
      <c r="EF85" s="406">
        <v>0</v>
      </c>
      <c r="EG85" s="404">
        <v>0</v>
      </c>
      <c r="EH85" s="405">
        <v>0</v>
      </c>
      <c r="EI85" s="405">
        <v>0</v>
      </c>
      <c r="EJ85" s="393">
        <v>0</v>
      </c>
      <c r="EK85" s="407">
        <v>0</v>
      </c>
      <c r="EL85" s="395">
        <v>0</v>
      </c>
      <c r="EM85" s="403">
        <v>0</v>
      </c>
      <c r="EN85" s="388">
        <v>0</v>
      </c>
      <c r="EO85" s="404">
        <v>0</v>
      </c>
      <c r="EP85" s="405">
        <v>0</v>
      </c>
      <c r="EQ85" s="405">
        <v>0</v>
      </c>
      <c r="ER85" s="405">
        <v>0</v>
      </c>
      <c r="ES85" s="393">
        <v>0</v>
      </c>
      <c r="ET85" s="403">
        <v>0</v>
      </c>
      <c r="EU85" s="404">
        <v>0</v>
      </c>
      <c r="EV85" s="405">
        <v>0</v>
      </c>
      <c r="EW85" s="405">
        <v>0</v>
      </c>
      <c r="EX85" s="405">
        <v>0</v>
      </c>
      <c r="EY85" s="393">
        <v>0</v>
      </c>
      <c r="EZ85" s="403">
        <v>0</v>
      </c>
      <c r="FA85" s="404">
        <v>0</v>
      </c>
      <c r="FB85" s="405">
        <v>0</v>
      </c>
      <c r="FC85" s="405">
        <v>0</v>
      </c>
      <c r="FD85" s="405">
        <v>0</v>
      </c>
      <c r="FE85" s="393">
        <v>0</v>
      </c>
      <c r="FF85" s="403">
        <v>0</v>
      </c>
      <c r="FG85" s="389">
        <v>0</v>
      </c>
      <c r="FH85" s="389">
        <v>0</v>
      </c>
      <c r="FI85" s="389">
        <v>0</v>
      </c>
      <c r="FJ85" s="389">
        <v>0</v>
      </c>
      <c r="FK85" s="389">
        <v>0</v>
      </c>
      <c r="FL85" s="406">
        <v>0</v>
      </c>
      <c r="FM85" s="389">
        <v>0</v>
      </c>
      <c r="FN85" s="389">
        <v>0</v>
      </c>
      <c r="FO85" s="389">
        <v>0</v>
      </c>
      <c r="FP85" s="389">
        <v>0</v>
      </c>
      <c r="FQ85" s="389">
        <v>0</v>
      </c>
      <c r="FR85" s="406">
        <v>0</v>
      </c>
      <c r="FS85" s="389">
        <v>0</v>
      </c>
      <c r="FT85" s="389">
        <v>0</v>
      </c>
      <c r="FU85" s="389">
        <v>0</v>
      </c>
      <c r="FV85" s="389">
        <v>0</v>
      </c>
      <c r="FW85" s="389">
        <v>0</v>
      </c>
      <c r="FX85" s="406">
        <v>0</v>
      </c>
      <c r="FY85" s="393">
        <v>0</v>
      </c>
      <c r="FZ85" s="393">
        <v>0</v>
      </c>
      <c r="GA85" s="393">
        <v>0</v>
      </c>
      <c r="GB85" s="393">
        <v>0</v>
      </c>
      <c r="GC85" s="393">
        <v>0</v>
      </c>
      <c r="GD85" s="406">
        <v>0</v>
      </c>
      <c r="GE85" s="393">
        <v>0</v>
      </c>
      <c r="GF85" s="393">
        <v>0</v>
      </c>
      <c r="GG85" s="393">
        <v>0</v>
      </c>
      <c r="GH85" s="393">
        <v>0</v>
      </c>
      <c r="GI85" s="393">
        <v>0</v>
      </c>
      <c r="GJ85" s="392">
        <v>0</v>
      </c>
      <c r="GK85" s="389">
        <v>0</v>
      </c>
      <c r="GL85" s="389">
        <v>0</v>
      </c>
      <c r="GM85" s="389">
        <v>0</v>
      </c>
      <c r="GN85" s="389">
        <v>0</v>
      </c>
      <c r="GO85" s="389">
        <v>0</v>
      </c>
      <c r="GP85" s="407">
        <v>0</v>
      </c>
      <c r="GQ85" s="388">
        <v>0</v>
      </c>
      <c r="GR85" s="409">
        <v>0</v>
      </c>
      <c r="GS85" s="396">
        <v>0</v>
      </c>
      <c r="GT85" s="397">
        <v>0</v>
      </c>
      <c r="GU85" s="390">
        <v>0</v>
      </c>
      <c r="GV85" s="390">
        <v>0</v>
      </c>
      <c r="GW85" s="391">
        <v>0</v>
      </c>
      <c r="GX85" s="403">
        <v>0</v>
      </c>
      <c r="GY85" s="389">
        <v>0</v>
      </c>
      <c r="GZ85" s="389">
        <v>0</v>
      </c>
      <c r="HA85" s="389">
        <v>0</v>
      </c>
      <c r="HB85" s="389">
        <v>0</v>
      </c>
      <c r="HC85" s="406">
        <v>0</v>
      </c>
      <c r="HD85" s="389">
        <v>0</v>
      </c>
      <c r="HE85" s="389">
        <v>0</v>
      </c>
      <c r="HF85" s="389">
        <v>0</v>
      </c>
      <c r="HG85" s="389">
        <v>0</v>
      </c>
      <c r="HH85" s="406">
        <v>0</v>
      </c>
      <c r="HI85" s="389">
        <v>0</v>
      </c>
      <c r="HJ85" s="389">
        <v>0</v>
      </c>
      <c r="HK85" s="389">
        <v>0</v>
      </c>
      <c r="HL85" s="389">
        <v>0</v>
      </c>
      <c r="HM85" s="406">
        <v>0</v>
      </c>
      <c r="HN85" s="389">
        <v>0</v>
      </c>
      <c r="HO85" s="389">
        <v>0</v>
      </c>
      <c r="HP85" s="389">
        <v>0</v>
      </c>
      <c r="HQ85" s="389">
        <v>0</v>
      </c>
      <c r="HR85" s="392">
        <v>0</v>
      </c>
      <c r="HS85" s="393">
        <v>0</v>
      </c>
      <c r="HT85" s="393">
        <v>0</v>
      </c>
      <c r="HU85" s="393">
        <v>0</v>
      </c>
      <c r="HV85" s="393">
        <v>0</v>
      </c>
      <c r="HW85" s="406">
        <v>0</v>
      </c>
      <c r="HX85" s="404">
        <v>0</v>
      </c>
      <c r="HY85" s="405">
        <v>0</v>
      </c>
      <c r="HZ85" s="405">
        <v>0</v>
      </c>
      <c r="IA85" s="393">
        <v>0</v>
      </c>
      <c r="IB85" s="407">
        <v>0</v>
      </c>
      <c r="IC85" s="388">
        <v>0</v>
      </c>
      <c r="ID85" s="396">
        <f t="shared" si="4"/>
        <v>0</v>
      </c>
      <c r="IE85" s="408">
        <v>0</v>
      </c>
      <c r="IF85" s="396">
        <v>0</v>
      </c>
      <c r="IG85" s="397">
        <v>0</v>
      </c>
      <c r="IH85" s="390">
        <v>0</v>
      </c>
      <c r="II85" s="390">
        <v>0</v>
      </c>
      <c r="IJ85" s="391">
        <v>0</v>
      </c>
      <c r="IK85" s="388">
        <v>0</v>
      </c>
      <c r="IL85" s="395">
        <v>0</v>
      </c>
      <c r="IM85" s="399">
        <f t="shared" si="5"/>
        <v>0</v>
      </c>
      <c r="IN85" s="408">
        <v>0</v>
      </c>
      <c r="IO85" s="396">
        <v>0</v>
      </c>
      <c r="IP85" s="397">
        <v>0</v>
      </c>
      <c r="IQ85" s="390">
        <v>0</v>
      </c>
      <c r="IR85" s="390">
        <v>0</v>
      </c>
      <c r="IS85" s="391">
        <v>0</v>
      </c>
      <c r="IT85" s="391">
        <v>0</v>
      </c>
      <c r="IU85" s="388">
        <v>0</v>
      </c>
      <c r="IV85" s="395">
        <v>0</v>
      </c>
      <c r="IW85" s="399">
        <f t="shared" si="6"/>
        <v>0</v>
      </c>
      <c r="IX85" s="408">
        <v>0</v>
      </c>
      <c r="IY85" s="396">
        <v>0</v>
      </c>
      <c r="IZ85" s="397">
        <v>0</v>
      </c>
      <c r="JA85" s="390">
        <v>0</v>
      </c>
      <c r="JB85" s="390">
        <v>0</v>
      </c>
      <c r="JC85" s="391">
        <v>0</v>
      </c>
      <c r="JD85" s="388">
        <v>0</v>
      </c>
      <c r="JE85" s="395">
        <v>0</v>
      </c>
      <c r="JF85" s="399">
        <f t="shared" si="7"/>
        <v>0</v>
      </c>
      <c r="JG85" s="408">
        <v>0</v>
      </c>
      <c r="JH85" s="396">
        <v>0</v>
      </c>
      <c r="JI85" s="397">
        <v>0</v>
      </c>
      <c r="JJ85" s="390">
        <v>0</v>
      </c>
      <c r="JK85" s="390">
        <v>0</v>
      </c>
      <c r="JL85" s="391">
        <v>0</v>
      </c>
      <c r="JM85" s="388">
        <v>0</v>
      </c>
      <c r="JN85" s="395">
        <v>0</v>
      </c>
      <c r="JO85" s="388">
        <v>0</v>
      </c>
      <c r="JP85" s="388">
        <v>0</v>
      </c>
      <c r="JQ85" s="388">
        <v>0</v>
      </c>
      <c r="JR85" s="403">
        <v>0</v>
      </c>
      <c r="JS85" s="400">
        <v>0</v>
      </c>
    </row>
    <row r="86" spans="1:279" hidden="1" x14ac:dyDescent="0.35">
      <c r="A86" s="401">
        <v>624</v>
      </c>
      <c r="B86" s="410"/>
      <c r="C86" s="402" t="s">
        <v>310</v>
      </c>
      <c r="D86" s="403">
        <v>0</v>
      </c>
      <c r="E86" s="388">
        <v>0</v>
      </c>
      <c r="F86" s="404">
        <v>0</v>
      </c>
      <c r="G86" s="405">
        <v>0</v>
      </c>
      <c r="H86" s="405">
        <v>0</v>
      </c>
      <c r="I86" s="405">
        <v>0</v>
      </c>
      <c r="J86" s="393">
        <v>0</v>
      </c>
      <c r="K86" s="403">
        <v>0</v>
      </c>
      <c r="L86" s="404">
        <v>0</v>
      </c>
      <c r="M86" s="405">
        <v>0</v>
      </c>
      <c r="N86" s="405">
        <v>0</v>
      </c>
      <c r="O86" s="405">
        <v>0</v>
      </c>
      <c r="P86" s="393">
        <v>0</v>
      </c>
      <c r="Q86" s="403">
        <v>0</v>
      </c>
      <c r="R86" s="404">
        <v>0</v>
      </c>
      <c r="S86" s="405">
        <v>0</v>
      </c>
      <c r="T86" s="405">
        <v>0</v>
      </c>
      <c r="U86" s="405">
        <v>0</v>
      </c>
      <c r="V86" s="393">
        <v>0</v>
      </c>
      <c r="W86" s="403">
        <v>0</v>
      </c>
      <c r="X86" s="389">
        <v>0</v>
      </c>
      <c r="Y86" s="389">
        <v>0</v>
      </c>
      <c r="Z86" s="389">
        <v>0</v>
      </c>
      <c r="AA86" s="389">
        <v>0</v>
      </c>
      <c r="AB86" s="389">
        <v>0</v>
      </c>
      <c r="AC86" s="406">
        <v>0</v>
      </c>
      <c r="AD86" s="389">
        <v>0</v>
      </c>
      <c r="AE86" s="389">
        <v>0</v>
      </c>
      <c r="AF86" s="389">
        <v>0</v>
      </c>
      <c r="AG86" s="389">
        <v>0</v>
      </c>
      <c r="AH86" s="389">
        <v>0</v>
      </c>
      <c r="AI86" s="406">
        <v>0</v>
      </c>
      <c r="AJ86" s="389">
        <v>0</v>
      </c>
      <c r="AK86" s="389">
        <v>0</v>
      </c>
      <c r="AL86" s="389">
        <v>0</v>
      </c>
      <c r="AM86" s="389">
        <v>0</v>
      </c>
      <c r="AN86" s="389">
        <v>0</v>
      </c>
      <c r="AO86" s="406">
        <v>0</v>
      </c>
      <c r="AP86" s="393">
        <v>0</v>
      </c>
      <c r="AQ86" s="393">
        <v>0</v>
      </c>
      <c r="AR86" s="393">
        <v>0</v>
      </c>
      <c r="AS86" s="393">
        <v>0</v>
      </c>
      <c r="AT86" s="393">
        <v>0</v>
      </c>
      <c r="AU86" s="406">
        <v>0</v>
      </c>
      <c r="AV86" s="393">
        <v>0</v>
      </c>
      <c r="AW86" s="393">
        <v>0</v>
      </c>
      <c r="AX86" s="393">
        <v>0</v>
      </c>
      <c r="AY86" s="393">
        <v>0</v>
      </c>
      <c r="AZ86" s="393">
        <v>0</v>
      </c>
      <c r="BA86" s="392">
        <v>0</v>
      </c>
      <c r="BB86" s="393">
        <v>0</v>
      </c>
      <c r="BC86" s="393">
        <v>0</v>
      </c>
      <c r="BD86" s="393">
        <v>0</v>
      </c>
      <c r="BE86" s="393">
        <v>0</v>
      </c>
      <c r="BF86" s="393">
        <v>0</v>
      </c>
      <c r="BG86" s="392">
        <v>0</v>
      </c>
      <c r="BH86" s="389">
        <v>0</v>
      </c>
      <c r="BI86" s="389">
        <v>0</v>
      </c>
      <c r="BJ86" s="389">
        <v>0</v>
      </c>
      <c r="BK86" s="389">
        <v>0</v>
      </c>
      <c r="BL86" s="389">
        <v>0</v>
      </c>
      <c r="BM86" s="407">
        <v>0</v>
      </c>
      <c r="BN86" s="395">
        <v>0</v>
      </c>
      <c r="BO86" s="408">
        <v>0</v>
      </c>
      <c r="BP86" s="396">
        <v>0</v>
      </c>
      <c r="BQ86" s="397">
        <v>0</v>
      </c>
      <c r="BR86" s="390">
        <v>0</v>
      </c>
      <c r="BS86" s="390">
        <v>0</v>
      </c>
      <c r="BT86" s="398">
        <v>0</v>
      </c>
      <c r="BU86" s="403">
        <v>0</v>
      </c>
      <c r="BV86" s="389">
        <v>0</v>
      </c>
      <c r="BW86" s="389">
        <v>0</v>
      </c>
      <c r="BX86" s="389">
        <v>0</v>
      </c>
      <c r="BY86" s="389">
        <v>0</v>
      </c>
      <c r="BZ86" s="406">
        <v>0</v>
      </c>
      <c r="CA86" s="389">
        <v>0</v>
      </c>
      <c r="CB86" s="389">
        <v>0</v>
      </c>
      <c r="CC86" s="389">
        <v>0</v>
      </c>
      <c r="CD86" s="389">
        <v>0</v>
      </c>
      <c r="CE86" s="406">
        <v>0</v>
      </c>
      <c r="CF86" s="389">
        <v>0</v>
      </c>
      <c r="CG86" s="389">
        <v>0</v>
      </c>
      <c r="CH86" s="389">
        <v>0</v>
      </c>
      <c r="CI86" s="389">
        <v>0</v>
      </c>
      <c r="CJ86" s="406">
        <v>0</v>
      </c>
      <c r="CK86" s="393">
        <v>0</v>
      </c>
      <c r="CL86" s="393">
        <v>0</v>
      </c>
      <c r="CM86" s="393">
        <v>0</v>
      </c>
      <c r="CN86" s="393">
        <v>0</v>
      </c>
      <c r="CO86" s="392">
        <v>0</v>
      </c>
      <c r="CP86" s="393">
        <v>0</v>
      </c>
      <c r="CQ86" s="393">
        <v>0</v>
      </c>
      <c r="CR86" s="393">
        <v>0</v>
      </c>
      <c r="CS86" s="393">
        <v>0</v>
      </c>
      <c r="CT86" s="392">
        <v>0</v>
      </c>
      <c r="CU86" s="404">
        <v>0</v>
      </c>
      <c r="CV86" s="405">
        <v>0</v>
      </c>
      <c r="CW86" s="405">
        <v>0</v>
      </c>
      <c r="CX86" s="393">
        <v>0</v>
      </c>
      <c r="CY86" s="407">
        <v>0</v>
      </c>
      <c r="CZ86" s="395">
        <v>0</v>
      </c>
      <c r="DA86" s="409">
        <v>0</v>
      </c>
      <c r="DB86" s="396">
        <v>0</v>
      </c>
      <c r="DC86" s="397">
        <v>0</v>
      </c>
      <c r="DD86" s="390">
        <v>0</v>
      </c>
      <c r="DE86" s="390">
        <v>0</v>
      </c>
      <c r="DF86" s="398">
        <v>0</v>
      </c>
      <c r="DG86" s="403">
        <v>0</v>
      </c>
      <c r="DH86" s="389">
        <v>0</v>
      </c>
      <c r="DI86" s="389">
        <v>0</v>
      </c>
      <c r="DJ86" s="389">
        <v>0</v>
      </c>
      <c r="DK86" s="389">
        <v>0</v>
      </c>
      <c r="DL86" s="406">
        <v>0</v>
      </c>
      <c r="DM86" s="389">
        <v>0</v>
      </c>
      <c r="DN86" s="389">
        <v>0</v>
      </c>
      <c r="DO86" s="389">
        <v>0</v>
      </c>
      <c r="DP86" s="389">
        <v>0</v>
      </c>
      <c r="DQ86" s="406">
        <v>0</v>
      </c>
      <c r="DR86" s="389">
        <v>0</v>
      </c>
      <c r="DS86" s="389">
        <v>0</v>
      </c>
      <c r="DT86" s="389">
        <v>0</v>
      </c>
      <c r="DU86" s="389">
        <v>0</v>
      </c>
      <c r="DV86" s="406">
        <v>0</v>
      </c>
      <c r="DW86" s="389">
        <v>0</v>
      </c>
      <c r="DX86" s="389">
        <v>0</v>
      </c>
      <c r="DY86" s="389">
        <v>0</v>
      </c>
      <c r="DZ86" s="389">
        <v>0</v>
      </c>
      <c r="EA86" s="392">
        <v>0</v>
      </c>
      <c r="EB86" s="393">
        <v>0</v>
      </c>
      <c r="EC86" s="393">
        <v>0</v>
      </c>
      <c r="ED86" s="393">
        <v>0</v>
      </c>
      <c r="EE86" s="393">
        <v>0</v>
      </c>
      <c r="EF86" s="406">
        <v>0</v>
      </c>
      <c r="EG86" s="404">
        <v>0</v>
      </c>
      <c r="EH86" s="405">
        <v>0</v>
      </c>
      <c r="EI86" s="405">
        <v>0</v>
      </c>
      <c r="EJ86" s="393">
        <v>0</v>
      </c>
      <c r="EK86" s="407">
        <v>0</v>
      </c>
      <c r="EL86" s="395">
        <v>0</v>
      </c>
      <c r="EM86" s="403">
        <v>0</v>
      </c>
      <c r="EN86" s="388">
        <v>0</v>
      </c>
      <c r="EO86" s="404">
        <v>0</v>
      </c>
      <c r="EP86" s="405">
        <v>0</v>
      </c>
      <c r="EQ86" s="405">
        <v>0</v>
      </c>
      <c r="ER86" s="405">
        <v>0</v>
      </c>
      <c r="ES86" s="393">
        <v>0</v>
      </c>
      <c r="ET86" s="403">
        <v>0</v>
      </c>
      <c r="EU86" s="404">
        <v>0</v>
      </c>
      <c r="EV86" s="405">
        <v>0</v>
      </c>
      <c r="EW86" s="405">
        <v>0</v>
      </c>
      <c r="EX86" s="405">
        <v>0</v>
      </c>
      <c r="EY86" s="393">
        <v>0</v>
      </c>
      <c r="EZ86" s="403">
        <v>0</v>
      </c>
      <c r="FA86" s="404">
        <v>0</v>
      </c>
      <c r="FB86" s="405">
        <v>0</v>
      </c>
      <c r="FC86" s="405">
        <v>0</v>
      </c>
      <c r="FD86" s="405">
        <v>0</v>
      </c>
      <c r="FE86" s="393">
        <v>0</v>
      </c>
      <c r="FF86" s="403">
        <v>0</v>
      </c>
      <c r="FG86" s="389">
        <v>0</v>
      </c>
      <c r="FH86" s="389">
        <v>0</v>
      </c>
      <c r="FI86" s="389">
        <v>0</v>
      </c>
      <c r="FJ86" s="389">
        <v>0</v>
      </c>
      <c r="FK86" s="389">
        <v>0</v>
      </c>
      <c r="FL86" s="406">
        <v>0</v>
      </c>
      <c r="FM86" s="389">
        <v>0</v>
      </c>
      <c r="FN86" s="389">
        <v>0</v>
      </c>
      <c r="FO86" s="389">
        <v>0</v>
      </c>
      <c r="FP86" s="389">
        <v>0</v>
      </c>
      <c r="FQ86" s="389">
        <v>0</v>
      </c>
      <c r="FR86" s="406">
        <v>0</v>
      </c>
      <c r="FS86" s="389">
        <v>0</v>
      </c>
      <c r="FT86" s="389">
        <v>0</v>
      </c>
      <c r="FU86" s="389">
        <v>0</v>
      </c>
      <c r="FV86" s="389">
        <v>0</v>
      </c>
      <c r="FW86" s="389">
        <v>0</v>
      </c>
      <c r="FX86" s="406">
        <v>0</v>
      </c>
      <c r="FY86" s="393">
        <v>0</v>
      </c>
      <c r="FZ86" s="393">
        <v>0</v>
      </c>
      <c r="GA86" s="393">
        <v>0</v>
      </c>
      <c r="GB86" s="393">
        <v>0</v>
      </c>
      <c r="GC86" s="393">
        <v>0</v>
      </c>
      <c r="GD86" s="406">
        <v>0</v>
      </c>
      <c r="GE86" s="393">
        <v>0</v>
      </c>
      <c r="GF86" s="393">
        <v>0</v>
      </c>
      <c r="GG86" s="393">
        <v>0</v>
      </c>
      <c r="GH86" s="393">
        <v>0</v>
      </c>
      <c r="GI86" s="393">
        <v>0</v>
      </c>
      <c r="GJ86" s="392">
        <v>0</v>
      </c>
      <c r="GK86" s="389">
        <v>0</v>
      </c>
      <c r="GL86" s="389">
        <v>0</v>
      </c>
      <c r="GM86" s="389">
        <v>0</v>
      </c>
      <c r="GN86" s="389">
        <v>0</v>
      </c>
      <c r="GO86" s="389">
        <v>0</v>
      </c>
      <c r="GP86" s="407">
        <v>0</v>
      </c>
      <c r="GQ86" s="388">
        <v>0</v>
      </c>
      <c r="GR86" s="409">
        <v>0</v>
      </c>
      <c r="GS86" s="396">
        <v>0</v>
      </c>
      <c r="GT86" s="397">
        <v>0</v>
      </c>
      <c r="GU86" s="390">
        <v>0</v>
      </c>
      <c r="GV86" s="390">
        <v>0</v>
      </c>
      <c r="GW86" s="391">
        <v>0</v>
      </c>
      <c r="GX86" s="403">
        <v>0</v>
      </c>
      <c r="GY86" s="389">
        <v>0</v>
      </c>
      <c r="GZ86" s="389">
        <v>0</v>
      </c>
      <c r="HA86" s="389">
        <v>0</v>
      </c>
      <c r="HB86" s="389">
        <v>0</v>
      </c>
      <c r="HC86" s="406">
        <v>0</v>
      </c>
      <c r="HD86" s="389">
        <v>0</v>
      </c>
      <c r="HE86" s="389">
        <v>0</v>
      </c>
      <c r="HF86" s="389">
        <v>0</v>
      </c>
      <c r="HG86" s="389">
        <v>0</v>
      </c>
      <c r="HH86" s="406">
        <v>0</v>
      </c>
      <c r="HI86" s="389">
        <v>0</v>
      </c>
      <c r="HJ86" s="389">
        <v>0</v>
      </c>
      <c r="HK86" s="389">
        <v>0</v>
      </c>
      <c r="HL86" s="389">
        <v>0</v>
      </c>
      <c r="HM86" s="406">
        <v>0</v>
      </c>
      <c r="HN86" s="389">
        <v>0</v>
      </c>
      <c r="HO86" s="389">
        <v>0</v>
      </c>
      <c r="HP86" s="389">
        <v>0</v>
      </c>
      <c r="HQ86" s="389">
        <v>0</v>
      </c>
      <c r="HR86" s="392">
        <v>0</v>
      </c>
      <c r="HS86" s="393">
        <v>0</v>
      </c>
      <c r="HT86" s="393">
        <v>0</v>
      </c>
      <c r="HU86" s="393">
        <v>0</v>
      </c>
      <c r="HV86" s="393">
        <v>0</v>
      </c>
      <c r="HW86" s="406">
        <v>0</v>
      </c>
      <c r="HX86" s="404">
        <v>0</v>
      </c>
      <c r="HY86" s="405">
        <v>0</v>
      </c>
      <c r="HZ86" s="405">
        <v>0</v>
      </c>
      <c r="IA86" s="393">
        <v>0</v>
      </c>
      <c r="IB86" s="407">
        <v>0</v>
      </c>
      <c r="IC86" s="388">
        <v>0</v>
      </c>
      <c r="ID86" s="396">
        <f t="shared" si="4"/>
        <v>0</v>
      </c>
      <c r="IE86" s="408">
        <v>0</v>
      </c>
      <c r="IF86" s="396">
        <v>0</v>
      </c>
      <c r="IG86" s="397">
        <v>0</v>
      </c>
      <c r="IH86" s="390">
        <v>0</v>
      </c>
      <c r="II86" s="390">
        <v>0</v>
      </c>
      <c r="IJ86" s="391">
        <v>0</v>
      </c>
      <c r="IK86" s="388">
        <v>0</v>
      </c>
      <c r="IL86" s="395">
        <v>0</v>
      </c>
      <c r="IM86" s="399">
        <f t="shared" si="5"/>
        <v>0</v>
      </c>
      <c r="IN86" s="408">
        <v>0</v>
      </c>
      <c r="IO86" s="396">
        <v>0</v>
      </c>
      <c r="IP86" s="397">
        <v>0</v>
      </c>
      <c r="IQ86" s="390">
        <v>0</v>
      </c>
      <c r="IR86" s="390">
        <v>0</v>
      </c>
      <c r="IS86" s="391">
        <v>0</v>
      </c>
      <c r="IT86" s="391">
        <v>0</v>
      </c>
      <c r="IU86" s="388">
        <v>0</v>
      </c>
      <c r="IV86" s="395">
        <v>0</v>
      </c>
      <c r="IW86" s="399">
        <f t="shared" si="6"/>
        <v>0</v>
      </c>
      <c r="IX86" s="408">
        <v>0</v>
      </c>
      <c r="IY86" s="396">
        <v>0</v>
      </c>
      <c r="IZ86" s="397">
        <v>0</v>
      </c>
      <c r="JA86" s="390">
        <v>0</v>
      </c>
      <c r="JB86" s="390">
        <v>0</v>
      </c>
      <c r="JC86" s="391">
        <v>0</v>
      </c>
      <c r="JD86" s="388">
        <v>0</v>
      </c>
      <c r="JE86" s="395">
        <v>0</v>
      </c>
      <c r="JF86" s="399">
        <f t="shared" si="7"/>
        <v>0</v>
      </c>
      <c r="JG86" s="408">
        <v>0</v>
      </c>
      <c r="JH86" s="396">
        <v>0</v>
      </c>
      <c r="JI86" s="397">
        <v>0</v>
      </c>
      <c r="JJ86" s="390">
        <v>0</v>
      </c>
      <c r="JK86" s="390">
        <v>0</v>
      </c>
      <c r="JL86" s="391">
        <v>0</v>
      </c>
      <c r="JM86" s="388">
        <v>0</v>
      </c>
      <c r="JN86" s="395">
        <v>0</v>
      </c>
      <c r="JO86" s="388">
        <v>0</v>
      </c>
      <c r="JP86" s="388">
        <v>0</v>
      </c>
      <c r="JQ86" s="388">
        <v>0</v>
      </c>
      <c r="JR86" s="403">
        <v>0</v>
      </c>
      <c r="JS86" s="400">
        <v>0</v>
      </c>
    </row>
    <row r="87" spans="1:279" hidden="1" x14ac:dyDescent="0.35">
      <c r="A87" s="411">
        <v>624</v>
      </c>
      <c r="B87" s="435"/>
      <c r="C87" s="412" t="s">
        <v>40</v>
      </c>
      <c r="D87" s="413">
        <v>0</v>
      </c>
      <c r="E87" s="388">
        <v>0</v>
      </c>
      <c r="F87" s="414">
        <v>0</v>
      </c>
      <c r="G87" s="415">
        <v>0</v>
      </c>
      <c r="H87" s="415">
        <v>0</v>
      </c>
      <c r="I87" s="415">
        <v>0</v>
      </c>
      <c r="J87" s="416">
        <v>0</v>
      </c>
      <c r="K87" s="413">
        <v>0</v>
      </c>
      <c r="L87" s="414">
        <v>0</v>
      </c>
      <c r="M87" s="415">
        <v>0</v>
      </c>
      <c r="N87" s="415">
        <v>0</v>
      </c>
      <c r="O87" s="415">
        <v>0</v>
      </c>
      <c r="P87" s="416">
        <v>0</v>
      </c>
      <c r="Q87" s="413">
        <v>0</v>
      </c>
      <c r="R87" s="414">
        <v>0</v>
      </c>
      <c r="S87" s="415">
        <v>0</v>
      </c>
      <c r="T87" s="415">
        <v>0</v>
      </c>
      <c r="U87" s="415">
        <v>0</v>
      </c>
      <c r="V87" s="416">
        <v>0</v>
      </c>
      <c r="W87" s="413">
        <v>0</v>
      </c>
      <c r="X87" s="389">
        <v>0</v>
      </c>
      <c r="Y87" s="389">
        <v>0</v>
      </c>
      <c r="Z87" s="389">
        <v>0</v>
      </c>
      <c r="AA87" s="389">
        <v>0</v>
      </c>
      <c r="AB87" s="389">
        <v>0</v>
      </c>
      <c r="AC87" s="417">
        <v>0</v>
      </c>
      <c r="AD87" s="389">
        <v>0</v>
      </c>
      <c r="AE87" s="389">
        <v>0</v>
      </c>
      <c r="AF87" s="389">
        <v>0</v>
      </c>
      <c r="AG87" s="389">
        <v>0</v>
      </c>
      <c r="AH87" s="389">
        <v>0</v>
      </c>
      <c r="AI87" s="417">
        <v>0</v>
      </c>
      <c r="AJ87" s="389">
        <v>0</v>
      </c>
      <c r="AK87" s="389">
        <v>0</v>
      </c>
      <c r="AL87" s="389">
        <v>0</v>
      </c>
      <c r="AM87" s="389">
        <v>0</v>
      </c>
      <c r="AN87" s="389">
        <v>0</v>
      </c>
      <c r="AO87" s="417">
        <v>0</v>
      </c>
      <c r="AP87" s="393">
        <v>0</v>
      </c>
      <c r="AQ87" s="393">
        <v>0</v>
      </c>
      <c r="AR87" s="393">
        <v>0</v>
      </c>
      <c r="AS87" s="393">
        <v>0</v>
      </c>
      <c r="AT87" s="393">
        <v>0</v>
      </c>
      <c r="AU87" s="417">
        <v>0</v>
      </c>
      <c r="AV87" s="393">
        <v>0</v>
      </c>
      <c r="AW87" s="393">
        <v>0</v>
      </c>
      <c r="AX87" s="393">
        <v>0</v>
      </c>
      <c r="AY87" s="393">
        <v>0</v>
      </c>
      <c r="AZ87" s="393">
        <v>0</v>
      </c>
      <c r="BA87" s="392">
        <v>0</v>
      </c>
      <c r="BB87" s="393">
        <v>0</v>
      </c>
      <c r="BC87" s="393">
        <v>0</v>
      </c>
      <c r="BD87" s="393">
        <v>0</v>
      </c>
      <c r="BE87" s="393">
        <v>0</v>
      </c>
      <c r="BF87" s="393">
        <v>0</v>
      </c>
      <c r="BG87" s="392">
        <v>0</v>
      </c>
      <c r="BH87" s="389">
        <v>0</v>
      </c>
      <c r="BI87" s="389">
        <v>0</v>
      </c>
      <c r="BJ87" s="389">
        <v>0</v>
      </c>
      <c r="BK87" s="389">
        <v>0</v>
      </c>
      <c r="BL87" s="389">
        <v>0</v>
      </c>
      <c r="BM87" s="418">
        <v>0</v>
      </c>
      <c r="BN87" s="395">
        <v>0</v>
      </c>
      <c r="BO87" s="419">
        <v>0</v>
      </c>
      <c r="BP87" s="396">
        <v>0</v>
      </c>
      <c r="BQ87" s="397">
        <v>0</v>
      </c>
      <c r="BR87" s="390">
        <v>0</v>
      </c>
      <c r="BS87" s="390">
        <v>0</v>
      </c>
      <c r="BT87" s="398">
        <v>0</v>
      </c>
      <c r="BU87" s="413">
        <v>0</v>
      </c>
      <c r="BV87" s="389">
        <v>0</v>
      </c>
      <c r="BW87" s="389">
        <v>0</v>
      </c>
      <c r="BX87" s="389">
        <v>0</v>
      </c>
      <c r="BY87" s="389">
        <v>0</v>
      </c>
      <c r="BZ87" s="417">
        <v>0</v>
      </c>
      <c r="CA87" s="389">
        <v>0</v>
      </c>
      <c r="CB87" s="389">
        <v>0</v>
      </c>
      <c r="CC87" s="389">
        <v>0</v>
      </c>
      <c r="CD87" s="389">
        <v>0</v>
      </c>
      <c r="CE87" s="417">
        <v>0</v>
      </c>
      <c r="CF87" s="389">
        <v>0</v>
      </c>
      <c r="CG87" s="389">
        <v>0</v>
      </c>
      <c r="CH87" s="389">
        <v>0</v>
      </c>
      <c r="CI87" s="389">
        <v>0</v>
      </c>
      <c r="CJ87" s="417">
        <v>0</v>
      </c>
      <c r="CK87" s="393">
        <v>0</v>
      </c>
      <c r="CL87" s="393">
        <v>0</v>
      </c>
      <c r="CM87" s="393">
        <v>0</v>
      </c>
      <c r="CN87" s="393">
        <v>0</v>
      </c>
      <c r="CO87" s="392">
        <v>0</v>
      </c>
      <c r="CP87" s="393">
        <v>0</v>
      </c>
      <c r="CQ87" s="393">
        <v>0</v>
      </c>
      <c r="CR87" s="393">
        <v>0</v>
      </c>
      <c r="CS87" s="393">
        <v>0</v>
      </c>
      <c r="CT87" s="392">
        <v>0</v>
      </c>
      <c r="CU87" s="414">
        <v>0</v>
      </c>
      <c r="CV87" s="415">
        <v>0</v>
      </c>
      <c r="CW87" s="415">
        <v>0</v>
      </c>
      <c r="CX87" s="416">
        <v>0</v>
      </c>
      <c r="CY87" s="418">
        <v>0</v>
      </c>
      <c r="CZ87" s="395">
        <v>0</v>
      </c>
      <c r="DA87" s="420">
        <v>0</v>
      </c>
      <c r="DB87" s="396">
        <v>0</v>
      </c>
      <c r="DC87" s="397">
        <v>0</v>
      </c>
      <c r="DD87" s="390">
        <v>0</v>
      </c>
      <c r="DE87" s="390">
        <v>0</v>
      </c>
      <c r="DF87" s="398">
        <v>0</v>
      </c>
      <c r="DG87" s="413">
        <v>0</v>
      </c>
      <c r="DH87" s="389">
        <v>0</v>
      </c>
      <c r="DI87" s="389">
        <v>0</v>
      </c>
      <c r="DJ87" s="389">
        <v>0</v>
      </c>
      <c r="DK87" s="389">
        <v>0</v>
      </c>
      <c r="DL87" s="417">
        <v>0</v>
      </c>
      <c r="DM87" s="389">
        <v>0</v>
      </c>
      <c r="DN87" s="389">
        <v>0</v>
      </c>
      <c r="DO87" s="389">
        <v>0</v>
      </c>
      <c r="DP87" s="389">
        <v>0</v>
      </c>
      <c r="DQ87" s="417">
        <v>0</v>
      </c>
      <c r="DR87" s="389">
        <v>0</v>
      </c>
      <c r="DS87" s="389">
        <v>0</v>
      </c>
      <c r="DT87" s="389">
        <v>0</v>
      </c>
      <c r="DU87" s="389">
        <v>0</v>
      </c>
      <c r="DV87" s="417">
        <v>0</v>
      </c>
      <c r="DW87" s="389">
        <v>0</v>
      </c>
      <c r="DX87" s="389">
        <v>0</v>
      </c>
      <c r="DY87" s="389">
        <v>0</v>
      </c>
      <c r="DZ87" s="389">
        <v>0</v>
      </c>
      <c r="EA87" s="392">
        <v>0</v>
      </c>
      <c r="EB87" s="393">
        <v>0</v>
      </c>
      <c r="EC87" s="393">
        <v>0</v>
      </c>
      <c r="ED87" s="393">
        <v>0</v>
      </c>
      <c r="EE87" s="393">
        <v>0</v>
      </c>
      <c r="EF87" s="417">
        <v>0</v>
      </c>
      <c r="EG87" s="414">
        <v>0</v>
      </c>
      <c r="EH87" s="415">
        <v>0</v>
      </c>
      <c r="EI87" s="415">
        <v>0</v>
      </c>
      <c r="EJ87" s="416">
        <v>0</v>
      </c>
      <c r="EK87" s="418">
        <v>0</v>
      </c>
      <c r="EL87" s="395">
        <v>0</v>
      </c>
      <c r="EM87" s="413">
        <v>0</v>
      </c>
      <c r="EN87" s="388">
        <v>0</v>
      </c>
      <c r="EO87" s="414">
        <v>0</v>
      </c>
      <c r="EP87" s="415">
        <v>0</v>
      </c>
      <c r="EQ87" s="415">
        <v>0</v>
      </c>
      <c r="ER87" s="415">
        <v>0</v>
      </c>
      <c r="ES87" s="416">
        <v>0</v>
      </c>
      <c r="ET87" s="413">
        <v>0</v>
      </c>
      <c r="EU87" s="414">
        <v>0</v>
      </c>
      <c r="EV87" s="415">
        <v>0</v>
      </c>
      <c r="EW87" s="415">
        <v>0</v>
      </c>
      <c r="EX87" s="415">
        <v>0</v>
      </c>
      <c r="EY87" s="416">
        <v>0</v>
      </c>
      <c r="EZ87" s="413">
        <v>0</v>
      </c>
      <c r="FA87" s="414">
        <v>0</v>
      </c>
      <c r="FB87" s="415">
        <v>0</v>
      </c>
      <c r="FC87" s="415">
        <v>0</v>
      </c>
      <c r="FD87" s="415">
        <v>0</v>
      </c>
      <c r="FE87" s="416">
        <v>0</v>
      </c>
      <c r="FF87" s="413">
        <v>0</v>
      </c>
      <c r="FG87" s="389">
        <v>0</v>
      </c>
      <c r="FH87" s="389">
        <v>0</v>
      </c>
      <c r="FI87" s="389">
        <v>0</v>
      </c>
      <c r="FJ87" s="389">
        <v>0</v>
      </c>
      <c r="FK87" s="389">
        <v>0</v>
      </c>
      <c r="FL87" s="417">
        <v>0</v>
      </c>
      <c r="FM87" s="389">
        <v>0</v>
      </c>
      <c r="FN87" s="389">
        <v>0</v>
      </c>
      <c r="FO87" s="389">
        <v>0</v>
      </c>
      <c r="FP87" s="389">
        <v>0</v>
      </c>
      <c r="FQ87" s="389">
        <v>0</v>
      </c>
      <c r="FR87" s="417">
        <v>0</v>
      </c>
      <c r="FS87" s="389">
        <v>0</v>
      </c>
      <c r="FT87" s="389">
        <v>0</v>
      </c>
      <c r="FU87" s="389">
        <v>0</v>
      </c>
      <c r="FV87" s="389">
        <v>0</v>
      </c>
      <c r="FW87" s="389">
        <v>0</v>
      </c>
      <c r="FX87" s="417">
        <v>0</v>
      </c>
      <c r="FY87" s="393">
        <v>0</v>
      </c>
      <c r="FZ87" s="393">
        <v>0</v>
      </c>
      <c r="GA87" s="393">
        <v>0</v>
      </c>
      <c r="GB87" s="393">
        <v>0</v>
      </c>
      <c r="GC87" s="393">
        <v>0</v>
      </c>
      <c r="GD87" s="417">
        <v>0</v>
      </c>
      <c r="GE87" s="393">
        <v>0</v>
      </c>
      <c r="GF87" s="393">
        <v>0</v>
      </c>
      <c r="GG87" s="393">
        <v>0</v>
      </c>
      <c r="GH87" s="393">
        <v>0</v>
      </c>
      <c r="GI87" s="393">
        <v>0</v>
      </c>
      <c r="GJ87" s="392">
        <v>0</v>
      </c>
      <c r="GK87" s="389">
        <v>0</v>
      </c>
      <c r="GL87" s="389">
        <v>0</v>
      </c>
      <c r="GM87" s="389">
        <v>0</v>
      </c>
      <c r="GN87" s="389">
        <v>0</v>
      </c>
      <c r="GO87" s="389">
        <v>0</v>
      </c>
      <c r="GP87" s="418">
        <v>0</v>
      </c>
      <c r="GQ87" s="388">
        <v>0</v>
      </c>
      <c r="GR87" s="420">
        <v>0</v>
      </c>
      <c r="GS87" s="396">
        <v>0</v>
      </c>
      <c r="GT87" s="397">
        <v>0</v>
      </c>
      <c r="GU87" s="390">
        <v>0</v>
      </c>
      <c r="GV87" s="390">
        <v>0</v>
      </c>
      <c r="GW87" s="391">
        <v>0</v>
      </c>
      <c r="GX87" s="413">
        <v>0</v>
      </c>
      <c r="GY87" s="389">
        <v>0</v>
      </c>
      <c r="GZ87" s="389">
        <v>0</v>
      </c>
      <c r="HA87" s="389">
        <v>0</v>
      </c>
      <c r="HB87" s="389">
        <v>0</v>
      </c>
      <c r="HC87" s="417">
        <v>0</v>
      </c>
      <c r="HD87" s="389">
        <v>0</v>
      </c>
      <c r="HE87" s="389">
        <v>0</v>
      </c>
      <c r="HF87" s="389">
        <v>0</v>
      </c>
      <c r="HG87" s="389">
        <v>0</v>
      </c>
      <c r="HH87" s="417">
        <v>0</v>
      </c>
      <c r="HI87" s="389">
        <v>0</v>
      </c>
      <c r="HJ87" s="389">
        <v>0</v>
      </c>
      <c r="HK87" s="389">
        <v>0</v>
      </c>
      <c r="HL87" s="389">
        <v>0</v>
      </c>
      <c r="HM87" s="417">
        <v>0</v>
      </c>
      <c r="HN87" s="389">
        <v>0</v>
      </c>
      <c r="HO87" s="389">
        <v>0</v>
      </c>
      <c r="HP87" s="389">
        <v>0</v>
      </c>
      <c r="HQ87" s="389">
        <v>0</v>
      </c>
      <c r="HR87" s="392">
        <v>0</v>
      </c>
      <c r="HS87" s="393">
        <v>0</v>
      </c>
      <c r="HT87" s="393">
        <v>0</v>
      </c>
      <c r="HU87" s="393">
        <v>0</v>
      </c>
      <c r="HV87" s="393">
        <v>0</v>
      </c>
      <c r="HW87" s="417">
        <v>0</v>
      </c>
      <c r="HX87" s="414">
        <v>0</v>
      </c>
      <c r="HY87" s="415">
        <v>0</v>
      </c>
      <c r="HZ87" s="415">
        <v>0</v>
      </c>
      <c r="IA87" s="416">
        <v>0</v>
      </c>
      <c r="IB87" s="418">
        <v>0</v>
      </c>
      <c r="IC87" s="388">
        <v>0</v>
      </c>
      <c r="ID87" s="1470">
        <f t="shared" si="4"/>
        <v>0</v>
      </c>
      <c r="IE87" s="419">
        <v>0</v>
      </c>
      <c r="IF87" s="396">
        <v>0</v>
      </c>
      <c r="IG87" s="397">
        <v>0</v>
      </c>
      <c r="IH87" s="390">
        <v>0</v>
      </c>
      <c r="II87" s="390">
        <v>0</v>
      </c>
      <c r="IJ87" s="391">
        <v>0</v>
      </c>
      <c r="IK87" s="388">
        <v>0</v>
      </c>
      <c r="IL87" s="395">
        <v>0</v>
      </c>
      <c r="IM87" s="1468">
        <f t="shared" si="5"/>
        <v>0</v>
      </c>
      <c r="IN87" s="419">
        <v>0</v>
      </c>
      <c r="IO87" s="396">
        <v>0</v>
      </c>
      <c r="IP87" s="397">
        <v>0</v>
      </c>
      <c r="IQ87" s="390">
        <v>0</v>
      </c>
      <c r="IR87" s="390">
        <v>0</v>
      </c>
      <c r="IS87" s="391">
        <v>0</v>
      </c>
      <c r="IT87" s="391">
        <v>0</v>
      </c>
      <c r="IU87" s="388">
        <v>0</v>
      </c>
      <c r="IV87" s="395">
        <v>0</v>
      </c>
      <c r="IW87" s="1468">
        <f t="shared" si="6"/>
        <v>0</v>
      </c>
      <c r="IX87" s="419">
        <v>0</v>
      </c>
      <c r="IY87" s="396">
        <v>0</v>
      </c>
      <c r="IZ87" s="397">
        <v>0</v>
      </c>
      <c r="JA87" s="390">
        <v>0</v>
      </c>
      <c r="JB87" s="390">
        <v>0</v>
      </c>
      <c r="JC87" s="391">
        <v>0</v>
      </c>
      <c r="JD87" s="388">
        <v>0</v>
      </c>
      <c r="JE87" s="395">
        <v>0</v>
      </c>
      <c r="JF87" s="1468">
        <f t="shared" si="7"/>
        <v>0</v>
      </c>
      <c r="JG87" s="419">
        <v>0</v>
      </c>
      <c r="JH87" s="396">
        <v>0</v>
      </c>
      <c r="JI87" s="397">
        <v>0</v>
      </c>
      <c r="JJ87" s="390">
        <v>0</v>
      </c>
      <c r="JK87" s="390">
        <v>0</v>
      </c>
      <c r="JL87" s="391">
        <v>0</v>
      </c>
      <c r="JM87" s="388">
        <v>0</v>
      </c>
      <c r="JN87" s="395">
        <v>0</v>
      </c>
      <c r="JO87" s="388">
        <v>0</v>
      </c>
      <c r="JP87" s="388">
        <v>0</v>
      </c>
      <c r="JQ87" s="388">
        <v>0</v>
      </c>
      <c r="JR87" s="413">
        <v>0</v>
      </c>
      <c r="JS87" s="400">
        <v>0</v>
      </c>
    </row>
    <row r="88" spans="1:279" hidden="1" x14ac:dyDescent="0.35">
      <c r="A88" s="421" t="s">
        <v>320</v>
      </c>
      <c r="B88" s="421"/>
      <c r="C88" s="422"/>
      <c r="D88" s="423">
        <v>0</v>
      </c>
      <c r="E88" s="423">
        <v>0</v>
      </c>
      <c r="F88" s="424">
        <v>0</v>
      </c>
      <c r="G88" s="425">
        <v>0</v>
      </c>
      <c r="H88" s="425">
        <v>0</v>
      </c>
      <c r="I88" s="425">
        <v>0</v>
      </c>
      <c r="J88" s="426">
        <v>0</v>
      </c>
      <c r="K88" s="423">
        <v>0</v>
      </c>
      <c r="L88" s="424">
        <v>0</v>
      </c>
      <c r="M88" s="425">
        <v>0</v>
      </c>
      <c r="N88" s="425">
        <v>0</v>
      </c>
      <c r="O88" s="425">
        <v>0</v>
      </c>
      <c r="P88" s="426">
        <v>0</v>
      </c>
      <c r="Q88" s="423">
        <v>0</v>
      </c>
      <c r="R88" s="424">
        <v>0</v>
      </c>
      <c r="S88" s="425">
        <v>0</v>
      </c>
      <c r="T88" s="425">
        <v>0</v>
      </c>
      <c r="U88" s="425">
        <v>0</v>
      </c>
      <c r="V88" s="426">
        <v>0</v>
      </c>
      <c r="W88" s="423">
        <v>0</v>
      </c>
      <c r="X88" s="424">
        <v>0</v>
      </c>
      <c r="Y88" s="425">
        <v>0</v>
      </c>
      <c r="Z88" s="425">
        <v>0</v>
      </c>
      <c r="AA88" s="425">
        <v>0</v>
      </c>
      <c r="AB88" s="426">
        <v>0</v>
      </c>
      <c r="AC88" s="423">
        <v>0</v>
      </c>
      <c r="AD88" s="424">
        <v>0</v>
      </c>
      <c r="AE88" s="425">
        <v>0</v>
      </c>
      <c r="AF88" s="425">
        <v>0</v>
      </c>
      <c r="AG88" s="425">
        <v>0</v>
      </c>
      <c r="AH88" s="426">
        <v>0</v>
      </c>
      <c r="AI88" s="423">
        <v>0</v>
      </c>
      <c r="AJ88" s="424">
        <v>0</v>
      </c>
      <c r="AK88" s="425">
        <v>0</v>
      </c>
      <c r="AL88" s="425">
        <v>0</v>
      </c>
      <c r="AM88" s="425">
        <v>0</v>
      </c>
      <c r="AN88" s="426">
        <v>0</v>
      </c>
      <c r="AO88" s="423">
        <v>0</v>
      </c>
      <c r="AP88" s="424">
        <v>0</v>
      </c>
      <c r="AQ88" s="425">
        <v>0</v>
      </c>
      <c r="AR88" s="425">
        <v>0</v>
      </c>
      <c r="AS88" s="425">
        <v>0</v>
      </c>
      <c r="AT88" s="426">
        <v>0</v>
      </c>
      <c r="AU88" s="423">
        <v>0</v>
      </c>
      <c r="AV88" s="424">
        <v>0</v>
      </c>
      <c r="AW88" s="425">
        <v>0</v>
      </c>
      <c r="AX88" s="425">
        <v>0</v>
      </c>
      <c r="AY88" s="425">
        <v>0</v>
      </c>
      <c r="AZ88" s="426">
        <v>0</v>
      </c>
      <c r="BA88" s="423">
        <v>0</v>
      </c>
      <c r="BB88" s="424">
        <v>0</v>
      </c>
      <c r="BC88" s="425">
        <v>0</v>
      </c>
      <c r="BD88" s="425">
        <v>0</v>
      </c>
      <c r="BE88" s="425">
        <v>0</v>
      </c>
      <c r="BF88" s="426">
        <v>0</v>
      </c>
      <c r="BG88" s="423">
        <v>0</v>
      </c>
      <c r="BH88" s="424">
        <v>0</v>
      </c>
      <c r="BI88" s="425">
        <v>0</v>
      </c>
      <c r="BJ88" s="425">
        <v>0</v>
      </c>
      <c r="BK88" s="425">
        <v>0</v>
      </c>
      <c r="BL88" s="426">
        <v>0</v>
      </c>
      <c r="BM88" s="423">
        <v>0</v>
      </c>
      <c r="BN88" s="427">
        <v>0</v>
      </c>
      <c r="BO88" s="428">
        <v>0</v>
      </c>
      <c r="BP88" s="428">
        <v>0</v>
      </c>
      <c r="BQ88" s="429">
        <v>0</v>
      </c>
      <c r="BR88" s="425">
        <v>0</v>
      </c>
      <c r="BS88" s="425">
        <v>0</v>
      </c>
      <c r="BT88" s="430">
        <v>0</v>
      </c>
      <c r="BU88" s="423">
        <v>0</v>
      </c>
      <c r="BV88" s="424">
        <v>0</v>
      </c>
      <c r="BW88" s="425">
        <v>0</v>
      </c>
      <c r="BX88" s="425">
        <v>0</v>
      </c>
      <c r="BY88" s="426">
        <v>0</v>
      </c>
      <c r="BZ88" s="423">
        <v>0</v>
      </c>
      <c r="CA88" s="424">
        <v>0</v>
      </c>
      <c r="CB88" s="425">
        <v>0</v>
      </c>
      <c r="CC88" s="425">
        <v>0</v>
      </c>
      <c r="CD88" s="425">
        <v>0</v>
      </c>
      <c r="CE88" s="423">
        <v>0</v>
      </c>
      <c r="CF88" s="424">
        <v>0</v>
      </c>
      <c r="CG88" s="425">
        <v>0</v>
      </c>
      <c r="CH88" s="425">
        <v>0</v>
      </c>
      <c r="CI88" s="425">
        <v>0</v>
      </c>
      <c r="CJ88" s="423">
        <v>0</v>
      </c>
      <c r="CK88" s="424">
        <v>0</v>
      </c>
      <c r="CL88" s="425">
        <v>0</v>
      </c>
      <c r="CM88" s="425">
        <v>0</v>
      </c>
      <c r="CN88" s="425">
        <v>0</v>
      </c>
      <c r="CO88" s="423">
        <v>0</v>
      </c>
      <c r="CP88" s="424">
        <v>0</v>
      </c>
      <c r="CQ88" s="425">
        <v>0</v>
      </c>
      <c r="CR88" s="425">
        <v>0</v>
      </c>
      <c r="CS88" s="426">
        <v>0</v>
      </c>
      <c r="CT88" s="423">
        <v>0</v>
      </c>
      <c r="CU88" s="424">
        <v>0</v>
      </c>
      <c r="CV88" s="425">
        <v>0</v>
      </c>
      <c r="CW88" s="425">
        <v>0</v>
      </c>
      <c r="CX88" s="426">
        <v>0</v>
      </c>
      <c r="CY88" s="423">
        <v>0</v>
      </c>
      <c r="CZ88" s="427">
        <v>0</v>
      </c>
      <c r="DA88" s="431">
        <v>0</v>
      </c>
      <c r="DB88" s="428">
        <v>0</v>
      </c>
      <c r="DC88" s="429">
        <v>0</v>
      </c>
      <c r="DD88" s="425">
        <v>0</v>
      </c>
      <c r="DE88" s="425">
        <v>0</v>
      </c>
      <c r="DF88" s="430">
        <v>0</v>
      </c>
      <c r="DG88" s="423">
        <v>0</v>
      </c>
      <c r="DH88" s="424">
        <v>0</v>
      </c>
      <c r="DI88" s="425">
        <v>0</v>
      </c>
      <c r="DJ88" s="425">
        <v>0</v>
      </c>
      <c r="DK88" s="426">
        <v>0</v>
      </c>
      <c r="DL88" s="423">
        <v>0</v>
      </c>
      <c r="DM88" s="424">
        <v>0</v>
      </c>
      <c r="DN88" s="425">
        <v>0</v>
      </c>
      <c r="DO88" s="425">
        <v>0</v>
      </c>
      <c r="DP88" s="425">
        <v>0</v>
      </c>
      <c r="DQ88" s="423">
        <v>0</v>
      </c>
      <c r="DR88" s="424">
        <v>0</v>
      </c>
      <c r="DS88" s="425">
        <v>0</v>
      </c>
      <c r="DT88" s="425">
        <v>0</v>
      </c>
      <c r="DU88" s="425">
        <v>0</v>
      </c>
      <c r="DV88" s="423">
        <v>0</v>
      </c>
      <c r="DW88" s="424">
        <v>0</v>
      </c>
      <c r="DX88" s="425">
        <v>0</v>
      </c>
      <c r="DY88" s="425">
        <v>0</v>
      </c>
      <c r="DZ88" s="425">
        <v>0</v>
      </c>
      <c r="EA88" s="423">
        <v>0</v>
      </c>
      <c r="EB88" s="424">
        <v>0</v>
      </c>
      <c r="EC88" s="425">
        <v>0</v>
      </c>
      <c r="ED88" s="425">
        <v>0</v>
      </c>
      <c r="EE88" s="426">
        <v>0</v>
      </c>
      <c r="EF88" s="423">
        <v>0</v>
      </c>
      <c r="EG88" s="424">
        <v>0</v>
      </c>
      <c r="EH88" s="425">
        <v>0</v>
      </c>
      <c r="EI88" s="425">
        <v>0</v>
      </c>
      <c r="EJ88" s="426">
        <v>0</v>
      </c>
      <c r="EK88" s="423">
        <v>0</v>
      </c>
      <c r="EL88" s="431">
        <v>0</v>
      </c>
      <c r="EM88" s="423">
        <v>0</v>
      </c>
      <c r="EN88" s="423">
        <v>0</v>
      </c>
      <c r="EO88" s="424">
        <v>0</v>
      </c>
      <c r="EP88" s="425">
        <v>0</v>
      </c>
      <c r="EQ88" s="425">
        <v>0</v>
      </c>
      <c r="ER88" s="425">
        <v>0</v>
      </c>
      <c r="ES88" s="426">
        <v>0</v>
      </c>
      <c r="ET88" s="423">
        <v>0</v>
      </c>
      <c r="EU88" s="424">
        <v>0</v>
      </c>
      <c r="EV88" s="425">
        <v>0</v>
      </c>
      <c r="EW88" s="425">
        <v>0</v>
      </c>
      <c r="EX88" s="425">
        <v>0</v>
      </c>
      <c r="EY88" s="426">
        <v>0</v>
      </c>
      <c r="EZ88" s="423">
        <v>0</v>
      </c>
      <c r="FA88" s="424">
        <v>0</v>
      </c>
      <c r="FB88" s="425">
        <v>0</v>
      </c>
      <c r="FC88" s="425">
        <v>0</v>
      </c>
      <c r="FD88" s="425">
        <v>0</v>
      </c>
      <c r="FE88" s="426">
        <v>0</v>
      </c>
      <c r="FF88" s="423">
        <v>0</v>
      </c>
      <c r="FG88" s="424">
        <v>0</v>
      </c>
      <c r="FH88" s="425">
        <v>0</v>
      </c>
      <c r="FI88" s="425">
        <v>0</v>
      </c>
      <c r="FJ88" s="425">
        <v>0</v>
      </c>
      <c r="FK88" s="426">
        <v>0</v>
      </c>
      <c r="FL88" s="423">
        <v>0</v>
      </c>
      <c r="FM88" s="424">
        <v>0</v>
      </c>
      <c r="FN88" s="425">
        <v>0</v>
      </c>
      <c r="FO88" s="425">
        <v>0</v>
      </c>
      <c r="FP88" s="425">
        <v>0</v>
      </c>
      <c r="FQ88" s="426">
        <v>0</v>
      </c>
      <c r="FR88" s="423">
        <v>0</v>
      </c>
      <c r="FS88" s="424">
        <v>0</v>
      </c>
      <c r="FT88" s="425">
        <v>0</v>
      </c>
      <c r="FU88" s="425">
        <v>0</v>
      </c>
      <c r="FV88" s="425">
        <v>0</v>
      </c>
      <c r="FW88" s="426">
        <v>0</v>
      </c>
      <c r="FX88" s="423">
        <v>0</v>
      </c>
      <c r="FY88" s="424">
        <v>0</v>
      </c>
      <c r="FZ88" s="425">
        <v>0</v>
      </c>
      <c r="GA88" s="425">
        <v>0</v>
      </c>
      <c r="GB88" s="425">
        <v>0</v>
      </c>
      <c r="GC88" s="426">
        <v>0</v>
      </c>
      <c r="GD88" s="423">
        <v>0</v>
      </c>
      <c r="GE88" s="424">
        <v>0</v>
      </c>
      <c r="GF88" s="425">
        <v>0</v>
      </c>
      <c r="GG88" s="425">
        <v>0</v>
      </c>
      <c r="GH88" s="425">
        <v>0</v>
      </c>
      <c r="GI88" s="426">
        <v>0</v>
      </c>
      <c r="GJ88" s="423">
        <v>0</v>
      </c>
      <c r="GK88" s="424">
        <v>0</v>
      </c>
      <c r="GL88" s="425">
        <v>0</v>
      </c>
      <c r="GM88" s="425">
        <v>0</v>
      </c>
      <c r="GN88" s="425">
        <v>0</v>
      </c>
      <c r="GO88" s="426">
        <v>0</v>
      </c>
      <c r="GP88" s="423">
        <v>0</v>
      </c>
      <c r="GQ88" s="423">
        <v>0</v>
      </c>
      <c r="GR88" s="431">
        <v>0</v>
      </c>
      <c r="GS88" s="428">
        <v>0</v>
      </c>
      <c r="GT88" s="429">
        <v>0</v>
      </c>
      <c r="GU88" s="425">
        <v>0</v>
      </c>
      <c r="GV88" s="425">
        <v>0</v>
      </c>
      <c r="GW88" s="426">
        <v>0</v>
      </c>
      <c r="GX88" s="423">
        <v>0</v>
      </c>
      <c r="GY88" s="424">
        <v>0</v>
      </c>
      <c r="GZ88" s="425">
        <v>0</v>
      </c>
      <c r="HA88" s="425">
        <v>0</v>
      </c>
      <c r="HB88" s="426">
        <v>0</v>
      </c>
      <c r="HC88" s="423">
        <v>0</v>
      </c>
      <c r="HD88" s="424">
        <v>0</v>
      </c>
      <c r="HE88" s="425">
        <v>0</v>
      </c>
      <c r="HF88" s="425">
        <v>0</v>
      </c>
      <c r="HG88" s="425">
        <v>0</v>
      </c>
      <c r="HH88" s="423">
        <v>0</v>
      </c>
      <c r="HI88" s="424">
        <v>0</v>
      </c>
      <c r="HJ88" s="425">
        <v>0</v>
      </c>
      <c r="HK88" s="425">
        <v>0</v>
      </c>
      <c r="HL88" s="425">
        <v>0</v>
      </c>
      <c r="HM88" s="423">
        <v>0</v>
      </c>
      <c r="HN88" s="424">
        <v>0</v>
      </c>
      <c r="HO88" s="425">
        <v>0</v>
      </c>
      <c r="HP88" s="425">
        <v>0</v>
      </c>
      <c r="HQ88" s="425">
        <v>0</v>
      </c>
      <c r="HR88" s="423">
        <v>0</v>
      </c>
      <c r="HS88" s="424">
        <v>0</v>
      </c>
      <c r="HT88" s="425">
        <v>0</v>
      </c>
      <c r="HU88" s="425">
        <v>0</v>
      </c>
      <c r="HV88" s="426">
        <v>0</v>
      </c>
      <c r="HW88" s="423">
        <v>0</v>
      </c>
      <c r="HX88" s="424">
        <v>0</v>
      </c>
      <c r="HY88" s="425">
        <v>0</v>
      </c>
      <c r="HZ88" s="425">
        <v>0</v>
      </c>
      <c r="IA88" s="426">
        <v>0</v>
      </c>
      <c r="IB88" s="423">
        <v>0</v>
      </c>
      <c r="IC88" s="423">
        <v>0</v>
      </c>
      <c r="ID88" s="428">
        <f t="shared" si="4"/>
        <v>0</v>
      </c>
      <c r="IE88" s="428">
        <v>0</v>
      </c>
      <c r="IF88" s="428">
        <v>0</v>
      </c>
      <c r="IG88" s="429">
        <v>0</v>
      </c>
      <c r="IH88" s="425">
        <v>0</v>
      </c>
      <c r="II88" s="425">
        <v>0</v>
      </c>
      <c r="IJ88" s="426">
        <v>0</v>
      </c>
      <c r="IK88" s="423">
        <v>0</v>
      </c>
      <c r="IL88" s="423">
        <v>0</v>
      </c>
      <c r="IM88" s="428">
        <f t="shared" si="5"/>
        <v>0</v>
      </c>
      <c r="IN88" s="428">
        <v>0</v>
      </c>
      <c r="IO88" s="428">
        <v>0</v>
      </c>
      <c r="IP88" s="429">
        <v>0</v>
      </c>
      <c r="IQ88" s="425">
        <v>0</v>
      </c>
      <c r="IR88" s="425">
        <v>0</v>
      </c>
      <c r="IS88" s="426">
        <v>0</v>
      </c>
      <c r="IT88" s="426">
        <v>0</v>
      </c>
      <c r="IU88" s="423">
        <v>0</v>
      </c>
      <c r="IV88" s="423">
        <v>0</v>
      </c>
      <c r="IW88" s="428">
        <f t="shared" si="6"/>
        <v>0</v>
      </c>
      <c r="IX88" s="428">
        <v>0</v>
      </c>
      <c r="IY88" s="428">
        <v>0</v>
      </c>
      <c r="IZ88" s="429">
        <v>0</v>
      </c>
      <c r="JA88" s="425">
        <v>0</v>
      </c>
      <c r="JB88" s="425">
        <v>0</v>
      </c>
      <c r="JC88" s="426">
        <v>0</v>
      </c>
      <c r="JD88" s="423">
        <v>0</v>
      </c>
      <c r="JE88" s="423">
        <v>0</v>
      </c>
      <c r="JF88" s="428">
        <f t="shared" si="7"/>
        <v>0</v>
      </c>
      <c r="JG88" s="428">
        <v>0</v>
      </c>
      <c r="JH88" s="428">
        <v>0</v>
      </c>
      <c r="JI88" s="429">
        <v>0</v>
      </c>
      <c r="JJ88" s="425">
        <v>0</v>
      </c>
      <c r="JK88" s="425">
        <v>0</v>
      </c>
      <c r="JL88" s="426">
        <v>0</v>
      </c>
      <c r="JM88" s="423">
        <v>0</v>
      </c>
      <c r="JN88" s="423">
        <v>0</v>
      </c>
      <c r="JO88" s="423">
        <v>0</v>
      </c>
      <c r="JP88" s="423">
        <v>0</v>
      </c>
      <c r="JQ88" s="423">
        <v>0</v>
      </c>
      <c r="JR88" s="423">
        <v>0</v>
      </c>
      <c r="JS88" s="400">
        <v>0</v>
      </c>
    </row>
    <row r="89" spans="1:279" hidden="1" x14ac:dyDescent="0.35">
      <c r="A89" s="386">
        <v>878</v>
      </c>
      <c r="B89" s="386">
        <v>1</v>
      </c>
      <c r="C89" s="387" t="s">
        <v>32</v>
      </c>
      <c r="D89" s="388">
        <v>0</v>
      </c>
      <c r="E89" s="388">
        <v>0</v>
      </c>
      <c r="F89" s="389">
        <v>0</v>
      </c>
      <c r="G89" s="390">
        <v>0</v>
      </c>
      <c r="H89" s="390">
        <v>0</v>
      </c>
      <c r="I89" s="390">
        <v>0</v>
      </c>
      <c r="J89" s="391">
        <v>0</v>
      </c>
      <c r="K89" s="388">
        <v>0</v>
      </c>
      <c r="L89" s="389">
        <v>0</v>
      </c>
      <c r="M89" s="390">
        <v>0</v>
      </c>
      <c r="N89" s="390">
        <v>0</v>
      </c>
      <c r="O89" s="390">
        <v>0</v>
      </c>
      <c r="P89" s="391">
        <v>0</v>
      </c>
      <c r="Q89" s="388">
        <v>0</v>
      </c>
      <c r="R89" s="389">
        <v>0</v>
      </c>
      <c r="S89" s="390">
        <v>0</v>
      </c>
      <c r="T89" s="390">
        <v>0</v>
      </c>
      <c r="U89" s="390">
        <v>0</v>
      </c>
      <c r="V89" s="391">
        <v>0</v>
      </c>
      <c r="W89" s="388">
        <v>0</v>
      </c>
      <c r="X89" s="389">
        <v>0</v>
      </c>
      <c r="Y89" s="389">
        <v>0</v>
      </c>
      <c r="Z89" s="389">
        <v>0</v>
      </c>
      <c r="AA89" s="389">
        <v>0</v>
      </c>
      <c r="AB89" s="389">
        <v>0</v>
      </c>
      <c r="AC89" s="392">
        <v>0</v>
      </c>
      <c r="AD89" s="389">
        <v>0</v>
      </c>
      <c r="AE89" s="389">
        <v>0</v>
      </c>
      <c r="AF89" s="389">
        <v>0</v>
      </c>
      <c r="AG89" s="389">
        <v>0</v>
      </c>
      <c r="AH89" s="389">
        <v>0</v>
      </c>
      <c r="AI89" s="392">
        <v>0</v>
      </c>
      <c r="AJ89" s="389">
        <v>0</v>
      </c>
      <c r="AK89" s="389">
        <v>0</v>
      </c>
      <c r="AL89" s="389">
        <v>0</v>
      </c>
      <c r="AM89" s="389">
        <v>0</v>
      </c>
      <c r="AN89" s="389">
        <v>0</v>
      </c>
      <c r="AO89" s="392">
        <v>0</v>
      </c>
      <c r="AP89" s="393">
        <v>0</v>
      </c>
      <c r="AQ89" s="393">
        <v>0</v>
      </c>
      <c r="AR89" s="393">
        <v>0</v>
      </c>
      <c r="AS89" s="393">
        <v>0</v>
      </c>
      <c r="AT89" s="393">
        <v>0</v>
      </c>
      <c r="AU89" s="392">
        <v>0</v>
      </c>
      <c r="AV89" s="393">
        <v>0</v>
      </c>
      <c r="AW89" s="393">
        <v>0</v>
      </c>
      <c r="AX89" s="393">
        <v>0</v>
      </c>
      <c r="AY89" s="393">
        <v>0</v>
      </c>
      <c r="AZ89" s="393">
        <v>0</v>
      </c>
      <c r="BA89" s="392">
        <v>0</v>
      </c>
      <c r="BB89" s="393">
        <v>0</v>
      </c>
      <c r="BC89" s="393">
        <v>0</v>
      </c>
      <c r="BD89" s="393">
        <v>0</v>
      </c>
      <c r="BE89" s="393">
        <v>0</v>
      </c>
      <c r="BF89" s="393">
        <v>0</v>
      </c>
      <c r="BG89" s="392">
        <v>0</v>
      </c>
      <c r="BH89" s="389">
        <v>0</v>
      </c>
      <c r="BI89" s="389">
        <v>0</v>
      </c>
      <c r="BJ89" s="389">
        <v>0</v>
      </c>
      <c r="BK89" s="389">
        <v>0</v>
      </c>
      <c r="BL89" s="389">
        <v>0</v>
      </c>
      <c r="BM89" s="394">
        <v>0</v>
      </c>
      <c r="BN89" s="395">
        <v>0</v>
      </c>
      <c r="BO89" s="396">
        <v>0</v>
      </c>
      <c r="BP89" s="396">
        <v>0</v>
      </c>
      <c r="BQ89" s="397">
        <v>0</v>
      </c>
      <c r="BR89" s="390">
        <v>0</v>
      </c>
      <c r="BS89" s="390">
        <v>0</v>
      </c>
      <c r="BT89" s="398">
        <v>0</v>
      </c>
      <c r="BU89" s="388">
        <v>0</v>
      </c>
      <c r="BV89" s="389">
        <v>0</v>
      </c>
      <c r="BW89" s="389">
        <v>0</v>
      </c>
      <c r="BX89" s="389">
        <v>0</v>
      </c>
      <c r="BY89" s="389">
        <v>0</v>
      </c>
      <c r="BZ89" s="392">
        <v>0</v>
      </c>
      <c r="CA89" s="389">
        <v>0</v>
      </c>
      <c r="CB89" s="389">
        <v>0</v>
      </c>
      <c r="CC89" s="389">
        <v>0</v>
      </c>
      <c r="CD89" s="389">
        <v>0</v>
      </c>
      <c r="CE89" s="392">
        <v>0</v>
      </c>
      <c r="CF89" s="389">
        <v>0</v>
      </c>
      <c r="CG89" s="389">
        <v>0</v>
      </c>
      <c r="CH89" s="389">
        <v>0</v>
      </c>
      <c r="CI89" s="389">
        <v>0</v>
      </c>
      <c r="CJ89" s="392">
        <v>0</v>
      </c>
      <c r="CK89" s="393">
        <v>0</v>
      </c>
      <c r="CL89" s="393">
        <v>0</v>
      </c>
      <c r="CM89" s="393">
        <v>0</v>
      </c>
      <c r="CN89" s="393">
        <v>0</v>
      </c>
      <c r="CO89" s="392">
        <v>0</v>
      </c>
      <c r="CP89" s="393">
        <v>0</v>
      </c>
      <c r="CQ89" s="393">
        <v>0</v>
      </c>
      <c r="CR89" s="393">
        <v>0</v>
      </c>
      <c r="CS89" s="393">
        <v>0</v>
      </c>
      <c r="CT89" s="392">
        <v>0</v>
      </c>
      <c r="CU89" s="389">
        <v>0</v>
      </c>
      <c r="CV89" s="390">
        <v>0</v>
      </c>
      <c r="CW89" s="390">
        <v>0</v>
      </c>
      <c r="CX89" s="391">
        <v>0</v>
      </c>
      <c r="CY89" s="394">
        <v>0</v>
      </c>
      <c r="CZ89" s="395">
        <v>0</v>
      </c>
      <c r="DA89" s="399">
        <v>0</v>
      </c>
      <c r="DB89" s="396">
        <v>0</v>
      </c>
      <c r="DC89" s="397">
        <v>0</v>
      </c>
      <c r="DD89" s="390">
        <v>0</v>
      </c>
      <c r="DE89" s="390">
        <v>0</v>
      </c>
      <c r="DF89" s="398">
        <v>0</v>
      </c>
      <c r="DG89" s="388">
        <v>0</v>
      </c>
      <c r="DH89" s="389">
        <v>0</v>
      </c>
      <c r="DI89" s="389">
        <v>0</v>
      </c>
      <c r="DJ89" s="389">
        <v>0</v>
      </c>
      <c r="DK89" s="389">
        <v>0</v>
      </c>
      <c r="DL89" s="392">
        <v>0</v>
      </c>
      <c r="DM89" s="389">
        <v>0</v>
      </c>
      <c r="DN89" s="389">
        <v>0</v>
      </c>
      <c r="DO89" s="389">
        <v>0</v>
      </c>
      <c r="DP89" s="389">
        <v>0</v>
      </c>
      <c r="DQ89" s="392">
        <v>0</v>
      </c>
      <c r="DR89" s="389">
        <v>0</v>
      </c>
      <c r="DS89" s="389">
        <v>0</v>
      </c>
      <c r="DT89" s="389">
        <v>0</v>
      </c>
      <c r="DU89" s="389">
        <v>0</v>
      </c>
      <c r="DV89" s="392">
        <v>0</v>
      </c>
      <c r="DW89" s="389">
        <v>0</v>
      </c>
      <c r="DX89" s="389">
        <v>0</v>
      </c>
      <c r="DY89" s="389">
        <v>0</v>
      </c>
      <c r="DZ89" s="389">
        <v>0</v>
      </c>
      <c r="EA89" s="392">
        <v>0</v>
      </c>
      <c r="EB89" s="393">
        <v>0</v>
      </c>
      <c r="EC89" s="393">
        <v>0</v>
      </c>
      <c r="ED89" s="393">
        <v>0</v>
      </c>
      <c r="EE89" s="393">
        <v>0</v>
      </c>
      <c r="EF89" s="392">
        <v>0</v>
      </c>
      <c r="EG89" s="389">
        <v>0</v>
      </c>
      <c r="EH89" s="390">
        <v>0</v>
      </c>
      <c r="EI89" s="390">
        <v>0</v>
      </c>
      <c r="EJ89" s="391">
        <v>0</v>
      </c>
      <c r="EK89" s="394">
        <v>0</v>
      </c>
      <c r="EL89" s="395">
        <v>0</v>
      </c>
      <c r="EM89" s="388">
        <v>0</v>
      </c>
      <c r="EN89" s="388">
        <v>0</v>
      </c>
      <c r="EO89" s="389">
        <v>0</v>
      </c>
      <c r="EP89" s="390">
        <v>0</v>
      </c>
      <c r="EQ89" s="390">
        <v>0</v>
      </c>
      <c r="ER89" s="390">
        <v>0</v>
      </c>
      <c r="ES89" s="391">
        <v>0</v>
      </c>
      <c r="ET89" s="388">
        <v>0</v>
      </c>
      <c r="EU89" s="389">
        <v>0</v>
      </c>
      <c r="EV89" s="390">
        <v>0</v>
      </c>
      <c r="EW89" s="390">
        <v>0</v>
      </c>
      <c r="EX89" s="390">
        <v>0</v>
      </c>
      <c r="EY89" s="391">
        <v>0</v>
      </c>
      <c r="EZ89" s="388">
        <v>0</v>
      </c>
      <c r="FA89" s="389">
        <v>0</v>
      </c>
      <c r="FB89" s="390">
        <v>0</v>
      </c>
      <c r="FC89" s="390">
        <v>0</v>
      </c>
      <c r="FD89" s="390">
        <v>0</v>
      </c>
      <c r="FE89" s="391">
        <v>0</v>
      </c>
      <c r="FF89" s="388">
        <v>0</v>
      </c>
      <c r="FG89" s="389">
        <v>0</v>
      </c>
      <c r="FH89" s="389">
        <v>0</v>
      </c>
      <c r="FI89" s="389">
        <v>0</v>
      </c>
      <c r="FJ89" s="389">
        <v>0</v>
      </c>
      <c r="FK89" s="389">
        <v>0</v>
      </c>
      <c r="FL89" s="392">
        <v>0</v>
      </c>
      <c r="FM89" s="389">
        <v>0</v>
      </c>
      <c r="FN89" s="389">
        <v>0</v>
      </c>
      <c r="FO89" s="389">
        <v>0</v>
      </c>
      <c r="FP89" s="389">
        <v>0</v>
      </c>
      <c r="FQ89" s="389">
        <v>0</v>
      </c>
      <c r="FR89" s="392">
        <v>0</v>
      </c>
      <c r="FS89" s="389">
        <v>0</v>
      </c>
      <c r="FT89" s="389">
        <v>0</v>
      </c>
      <c r="FU89" s="389">
        <v>0</v>
      </c>
      <c r="FV89" s="389">
        <v>0</v>
      </c>
      <c r="FW89" s="389">
        <v>0</v>
      </c>
      <c r="FX89" s="392">
        <v>0</v>
      </c>
      <c r="FY89" s="393">
        <v>0</v>
      </c>
      <c r="FZ89" s="393">
        <v>0</v>
      </c>
      <c r="GA89" s="393">
        <v>0</v>
      </c>
      <c r="GB89" s="393">
        <v>0</v>
      </c>
      <c r="GC89" s="393">
        <v>0</v>
      </c>
      <c r="GD89" s="392">
        <v>0</v>
      </c>
      <c r="GE89" s="393">
        <v>0</v>
      </c>
      <c r="GF89" s="393">
        <v>0</v>
      </c>
      <c r="GG89" s="393">
        <v>0</v>
      </c>
      <c r="GH89" s="393">
        <v>0</v>
      </c>
      <c r="GI89" s="393">
        <v>0</v>
      </c>
      <c r="GJ89" s="392">
        <v>0</v>
      </c>
      <c r="GK89" s="389">
        <v>0</v>
      </c>
      <c r="GL89" s="389">
        <v>0</v>
      </c>
      <c r="GM89" s="389">
        <v>0</v>
      </c>
      <c r="GN89" s="389">
        <v>0</v>
      </c>
      <c r="GO89" s="389">
        <v>0</v>
      </c>
      <c r="GP89" s="418">
        <v>0</v>
      </c>
      <c r="GQ89" s="388">
        <v>0</v>
      </c>
      <c r="GR89" s="399">
        <v>0</v>
      </c>
      <c r="GS89" s="396">
        <v>0</v>
      </c>
      <c r="GT89" s="397">
        <v>0</v>
      </c>
      <c r="GU89" s="390">
        <v>0</v>
      </c>
      <c r="GV89" s="390">
        <v>0</v>
      </c>
      <c r="GW89" s="391">
        <v>0</v>
      </c>
      <c r="GX89" s="388">
        <v>0</v>
      </c>
      <c r="GY89" s="389">
        <v>0</v>
      </c>
      <c r="GZ89" s="389">
        <v>0</v>
      </c>
      <c r="HA89" s="389">
        <v>0</v>
      </c>
      <c r="HB89" s="389">
        <v>0</v>
      </c>
      <c r="HC89" s="392">
        <v>0</v>
      </c>
      <c r="HD89" s="389">
        <v>0</v>
      </c>
      <c r="HE89" s="389">
        <v>0</v>
      </c>
      <c r="HF89" s="389">
        <v>0</v>
      </c>
      <c r="HG89" s="389">
        <v>0</v>
      </c>
      <c r="HH89" s="392">
        <v>0</v>
      </c>
      <c r="HI89" s="389">
        <v>0</v>
      </c>
      <c r="HJ89" s="389">
        <v>0</v>
      </c>
      <c r="HK89" s="389">
        <v>0</v>
      </c>
      <c r="HL89" s="389">
        <v>0</v>
      </c>
      <c r="HM89" s="392">
        <v>0</v>
      </c>
      <c r="HN89" s="389">
        <v>0</v>
      </c>
      <c r="HO89" s="389">
        <v>0</v>
      </c>
      <c r="HP89" s="389">
        <v>0</v>
      </c>
      <c r="HQ89" s="389">
        <v>0</v>
      </c>
      <c r="HR89" s="392">
        <v>0</v>
      </c>
      <c r="HS89" s="393">
        <v>0</v>
      </c>
      <c r="HT89" s="393">
        <v>0</v>
      </c>
      <c r="HU89" s="393">
        <v>0</v>
      </c>
      <c r="HV89" s="393">
        <v>0</v>
      </c>
      <c r="HW89" s="392">
        <v>0</v>
      </c>
      <c r="HX89" s="389">
        <v>0</v>
      </c>
      <c r="HY89" s="390">
        <v>0</v>
      </c>
      <c r="HZ89" s="390">
        <v>0</v>
      </c>
      <c r="IA89" s="391">
        <v>0</v>
      </c>
      <c r="IB89" s="394">
        <v>0</v>
      </c>
      <c r="IC89" s="388">
        <v>0</v>
      </c>
      <c r="ID89" s="396">
        <f t="shared" si="4"/>
        <v>0</v>
      </c>
      <c r="IE89" s="396">
        <v>0</v>
      </c>
      <c r="IF89" s="396">
        <v>0</v>
      </c>
      <c r="IG89" s="397">
        <v>0</v>
      </c>
      <c r="IH89" s="390">
        <v>0</v>
      </c>
      <c r="II89" s="390">
        <v>0</v>
      </c>
      <c r="IJ89" s="391">
        <v>0</v>
      </c>
      <c r="IK89" s="388">
        <v>0</v>
      </c>
      <c r="IL89" s="395">
        <v>0</v>
      </c>
      <c r="IM89" s="399">
        <f t="shared" si="5"/>
        <v>0</v>
      </c>
      <c r="IN89" s="396">
        <v>0</v>
      </c>
      <c r="IO89" s="396">
        <v>0</v>
      </c>
      <c r="IP89" s="397">
        <v>0</v>
      </c>
      <c r="IQ89" s="390">
        <v>0</v>
      </c>
      <c r="IR89" s="390">
        <v>0</v>
      </c>
      <c r="IS89" s="391">
        <v>0</v>
      </c>
      <c r="IT89" s="391">
        <v>0</v>
      </c>
      <c r="IU89" s="388">
        <v>0</v>
      </c>
      <c r="IV89" s="395">
        <v>0</v>
      </c>
      <c r="IW89" s="399">
        <f t="shared" si="6"/>
        <v>0</v>
      </c>
      <c r="IX89" s="396">
        <v>0</v>
      </c>
      <c r="IY89" s="396">
        <v>0</v>
      </c>
      <c r="IZ89" s="397">
        <v>0</v>
      </c>
      <c r="JA89" s="390">
        <v>0</v>
      </c>
      <c r="JB89" s="390">
        <v>0</v>
      </c>
      <c r="JC89" s="391">
        <v>0</v>
      </c>
      <c r="JD89" s="388">
        <v>0</v>
      </c>
      <c r="JE89" s="395">
        <v>0</v>
      </c>
      <c r="JF89" s="399">
        <f t="shared" si="7"/>
        <v>0</v>
      </c>
      <c r="JG89" s="396">
        <v>0</v>
      </c>
      <c r="JH89" s="396">
        <v>0</v>
      </c>
      <c r="JI89" s="397">
        <v>0</v>
      </c>
      <c r="JJ89" s="390">
        <v>0</v>
      </c>
      <c r="JK89" s="390">
        <v>0</v>
      </c>
      <c r="JL89" s="391">
        <v>0</v>
      </c>
      <c r="JM89" s="388">
        <v>0</v>
      </c>
      <c r="JN89" s="395">
        <v>0</v>
      </c>
      <c r="JO89" s="388">
        <v>0</v>
      </c>
      <c r="JP89" s="388">
        <v>0</v>
      </c>
      <c r="JQ89" s="388">
        <v>0</v>
      </c>
      <c r="JR89" s="388">
        <v>0</v>
      </c>
      <c r="JS89" s="400">
        <v>0</v>
      </c>
    </row>
    <row r="90" spans="1:279" x14ac:dyDescent="0.35">
      <c r="A90" s="433">
        <v>878</v>
      </c>
      <c r="B90" s="386">
        <v>1</v>
      </c>
      <c r="C90" s="402" t="s">
        <v>157</v>
      </c>
      <c r="D90" s="403">
        <v>0</v>
      </c>
      <c r="E90" s="388">
        <v>0</v>
      </c>
      <c r="F90" s="404">
        <v>0</v>
      </c>
      <c r="G90" s="405">
        <v>0</v>
      </c>
      <c r="H90" s="405">
        <v>0</v>
      </c>
      <c r="I90" s="405">
        <v>0</v>
      </c>
      <c r="J90" s="393">
        <v>0</v>
      </c>
      <c r="K90" s="403">
        <v>0</v>
      </c>
      <c r="L90" s="404">
        <v>0</v>
      </c>
      <c r="M90" s="405">
        <v>0</v>
      </c>
      <c r="N90" s="405">
        <v>0</v>
      </c>
      <c r="O90" s="405">
        <v>0</v>
      </c>
      <c r="P90" s="393">
        <v>0</v>
      </c>
      <c r="Q90" s="403">
        <v>0</v>
      </c>
      <c r="R90" s="404">
        <v>0</v>
      </c>
      <c r="S90" s="405">
        <v>0</v>
      </c>
      <c r="T90" s="405">
        <v>0</v>
      </c>
      <c r="U90" s="405">
        <v>0</v>
      </c>
      <c r="V90" s="393">
        <v>0</v>
      </c>
      <c r="W90" s="403">
        <v>0</v>
      </c>
      <c r="X90" s="389">
        <v>0</v>
      </c>
      <c r="Y90" s="389">
        <v>0</v>
      </c>
      <c r="Z90" s="389">
        <v>0</v>
      </c>
      <c r="AA90" s="389">
        <v>0</v>
      </c>
      <c r="AB90" s="389">
        <v>0</v>
      </c>
      <c r="AC90" s="406">
        <v>0</v>
      </c>
      <c r="AD90" s="389">
        <v>0</v>
      </c>
      <c r="AE90" s="389">
        <v>0</v>
      </c>
      <c r="AF90" s="389">
        <v>0</v>
      </c>
      <c r="AG90" s="389">
        <v>0</v>
      </c>
      <c r="AH90" s="389">
        <v>0</v>
      </c>
      <c r="AI90" s="406">
        <v>0</v>
      </c>
      <c r="AJ90" s="389">
        <v>0</v>
      </c>
      <c r="AK90" s="389">
        <v>0</v>
      </c>
      <c r="AL90" s="389">
        <v>0</v>
      </c>
      <c r="AM90" s="389">
        <v>0</v>
      </c>
      <c r="AN90" s="389">
        <v>0</v>
      </c>
      <c r="AO90" s="406">
        <v>0</v>
      </c>
      <c r="AP90" s="393">
        <v>0</v>
      </c>
      <c r="AQ90" s="393">
        <v>0</v>
      </c>
      <c r="AR90" s="393">
        <v>0</v>
      </c>
      <c r="AS90" s="393">
        <v>0</v>
      </c>
      <c r="AT90" s="393">
        <v>0</v>
      </c>
      <c r="AU90" s="406">
        <v>0</v>
      </c>
      <c r="AV90" s="393">
        <v>0</v>
      </c>
      <c r="AW90" s="393">
        <v>0</v>
      </c>
      <c r="AX90" s="393">
        <v>0</v>
      </c>
      <c r="AY90" s="393">
        <v>0</v>
      </c>
      <c r="AZ90" s="393">
        <v>0</v>
      </c>
      <c r="BA90" s="392">
        <v>0</v>
      </c>
      <c r="BB90" s="393">
        <v>0</v>
      </c>
      <c r="BC90" s="393">
        <v>0</v>
      </c>
      <c r="BD90" s="393">
        <v>0</v>
      </c>
      <c r="BE90" s="393">
        <v>0</v>
      </c>
      <c r="BF90" s="393">
        <v>0</v>
      </c>
      <c r="BG90" s="392">
        <v>0</v>
      </c>
      <c r="BH90" s="389">
        <v>0</v>
      </c>
      <c r="BI90" s="389">
        <v>0</v>
      </c>
      <c r="BJ90" s="389">
        <v>0</v>
      </c>
      <c r="BK90" s="389">
        <v>0</v>
      </c>
      <c r="BL90" s="389">
        <v>0</v>
      </c>
      <c r="BM90" s="407">
        <v>0</v>
      </c>
      <c r="BN90" s="395">
        <v>0</v>
      </c>
      <c r="BO90" s="408">
        <v>0</v>
      </c>
      <c r="BP90" s="396">
        <v>0</v>
      </c>
      <c r="BQ90" s="397">
        <v>0</v>
      </c>
      <c r="BR90" s="390">
        <v>18054</v>
      </c>
      <c r="BS90" s="390">
        <v>0</v>
      </c>
      <c r="BT90" s="398">
        <v>0</v>
      </c>
      <c r="BU90" s="403">
        <v>18054</v>
      </c>
      <c r="BV90" s="389">
        <v>0</v>
      </c>
      <c r="BW90" s="389">
        <v>0</v>
      </c>
      <c r="BX90" s="389">
        <v>0</v>
      </c>
      <c r="BY90" s="389">
        <v>0</v>
      </c>
      <c r="BZ90" s="406">
        <v>0</v>
      </c>
      <c r="CA90" s="389">
        <v>0</v>
      </c>
      <c r="CB90" s="389">
        <v>4320</v>
      </c>
      <c r="CC90" s="389">
        <v>0</v>
      </c>
      <c r="CD90" s="389">
        <v>0</v>
      </c>
      <c r="CE90" s="406">
        <v>4320</v>
      </c>
      <c r="CF90" s="389">
        <v>0</v>
      </c>
      <c r="CG90" s="389">
        <v>13734</v>
      </c>
      <c r="CH90" s="389">
        <v>0</v>
      </c>
      <c r="CI90" s="389">
        <v>0</v>
      </c>
      <c r="CJ90" s="406">
        <v>13734</v>
      </c>
      <c r="CK90" s="393">
        <v>0</v>
      </c>
      <c r="CL90" s="393">
        <v>0</v>
      </c>
      <c r="CM90" s="393">
        <v>0</v>
      </c>
      <c r="CN90" s="393">
        <v>0</v>
      </c>
      <c r="CO90" s="392">
        <v>0</v>
      </c>
      <c r="CP90" s="393">
        <v>0</v>
      </c>
      <c r="CQ90" s="393">
        <v>0</v>
      </c>
      <c r="CR90" s="393">
        <v>0</v>
      </c>
      <c r="CS90" s="393">
        <v>0</v>
      </c>
      <c r="CT90" s="392">
        <v>0</v>
      </c>
      <c r="CU90" s="404">
        <v>0</v>
      </c>
      <c r="CV90" s="405">
        <v>0</v>
      </c>
      <c r="CW90" s="405">
        <v>0</v>
      </c>
      <c r="CX90" s="393">
        <v>0</v>
      </c>
      <c r="CY90" s="407">
        <v>0</v>
      </c>
      <c r="CZ90" s="395">
        <v>0</v>
      </c>
      <c r="DA90" s="409">
        <v>0</v>
      </c>
      <c r="DB90" s="396">
        <v>0</v>
      </c>
      <c r="DC90" s="397">
        <v>3000</v>
      </c>
      <c r="DD90" s="390">
        <v>2886</v>
      </c>
      <c r="DE90" s="390">
        <v>2754</v>
      </c>
      <c r="DF90" s="398">
        <v>0</v>
      </c>
      <c r="DG90" s="403">
        <v>8640</v>
      </c>
      <c r="DH90" s="389">
        <v>0</v>
      </c>
      <c r="DI90" s="389">
        <v>0</v>
      </c>
      <c r="DJ90" s="389">
        <v>0</v>
      </c>
      <c r="DK90" s="389">
        <v>0</v>
      </c>
      <c r="DL90" s="406">
        <v>0</v>
      </c>
      <c r="DM90" s="389">
        <v>2305</v>
      </c>
      <c r="DN90" s="389">
        <v>0</v>
      </c>
      <c r="DO90" s="389">
        <v>0</v>
      </c>
      <c r="DP90" s="389">
        <v>0</v>
      </c>
      <c r="DQ90" s="406">
        <v>2305</v>
      </c>
      <c r="DR90" s="389">
        <v>695</v>
      </c>
      <c r="DS90" s="389">
        <v>2886</v>
      </c>
      <c r="DT90" s="389">
        <v>2754</v>
      </c>
      <c r="DU90" s="389">
        <v>0</v>
      </c>
      <c r="DV90" s="406">
        <v>6335</v>
      </c>
      <c r="DW90" s="389">
        <v>0</v>
      </c>
      <c r="DX90" s="389">
        <v>0</v>
      </c>
      <c r="DY90" s="389">
        <v>0</v>
      </c>
      <c r="DZ90" s="389">
        <v>0</v>
      </c>
      <c r="EA90" s="392">
        <v>0</v>
      </c>
      <c r="EB90" s="393">
        <v>0</v>
      </c>
      <c r="EC90" s="393">
        <v>0</v>
      </c>
      <c r="ED90" s="393">
        <v>0</v>
      </c>
      <c r="EE90" s="393">
        <v>0</v>
      </c>
      <c r="EF90" s="406">
        <v>0</v>
      </c>
      <c r="EG90" s="404">
        <v>0</v>
      </c>
      <c r="EH90" s="405">
        <v>0</v>
      </c>
      <c r="EI90" s="405">
        <v>0</v>
      </c>
      <c r="EJ90" s="393">
        <v>0</v>
      </c>
      <c r="EK90" s="407">
        <v>0</v>
      </c>
      <c r="EL90" s="395">
        <v>0</v>
      </c>
      <c r="EM90" s="403">
        <v>5304</v>
      </c>
      <c r="EN90" s="388">
        <v>0</v>
      </c>
      <c r="EO90" s="404">
        <v>12642</v>
      </c>
      <c r="EP90" s="405">
        <v>2460</v>
      </c>
      <c r="EQ90" s="405">
        <v>2412</v>
      </c>
      <c r="ER90" s="405">
        <v>0</v>
      </c>
      <c r="ES90" s="393">
        <v>0</v>
      </c>
      <c r="ET90" s="403">
        <v>17514</v>
      </c>
      <c r="EU90" s="404">
        <v>0</v>
      </c>
      <c r="EV90" s="405">
        <v>0</v>
      </c>
      <c r="EW90" s="405">
        <v>0</v>
      </c>
      <c r="EX90" s="405">
        <v>0</v>
      </c>
      <c r="EY90" s="393">
        <v>0</v>
      </c>
      <c r="EZ90" s="403">
        <v>0</v>
      </c>
      <c r="FA90" s="404">
        <v>12642</v>
      </c>
      <c r="FB90" s="405">
        <v>2460</v>
      </c>
      <c r="FC90" s="405">
        <v>2412</v>
      </c>
      <c r="FD90" s="405">
        <v>0</v>
      </c>
      <c r="FE90" s="393">
        <v>0</v>
      </c>
      <c r="FF90" s="403">
        <v>17514</v>
      </c>
      <c r="FG90" s="389">
        <v>0</v>
      </c>
      <c r="FH90" s="389">
        <v>0</v>
      </c>
      <c r="FI90" s="389">
        <v>0</v>
      </c>
      <c r="FJ90" s="389">
        <v>0</v>
      </c>
      <c r="FK90" s="389">
        <v>0</v>
      </c>
      <c r="FL90" s="406">
        <v>0</v>
      </c>
      <c r="FM90" s="389">
        <v>11638</v>
      </c>
      <c r="FN90" s="389">
        <v>0</v>
      </c>
      <c r="FO90" s="389">
        <v>0</v>
      </c>
      <c r="FP90" s="389">
        <v>0</v>
      </c>
      <c r="FQ90" s="389">
        <v>0</v>
      </c>
      <c r="FR90" s="406">
        <v>11638</v>
      </c>
      <c r="FS90" s="389">
        <v>1004</v>
      </c>
      <c r="FT90" s="389">
        <v>2460</v>
      </c>
      <c r="FU90" s="389">
        <v>2412</v>
      </c>
      <c r="FV90" s="389">
        <v>0</v>
      </c>
      <c r="FW90" s="389">
        <v>0</v>
      </c>
      <c r="FX90" s="406">
        <v>5876</v>
      </c>
      <c r="FY90" s="393">
        <v>0</v>
      </c>
      <c r="FZ90" s="393">
        <v>0</v>
      </c>
      <c r="GA90" s="393">
        <v>0</v>
      </c>
      <c r="GB90" s="393">
        <v>0</v>
      </c>
      <c r="GC90" s="393">
        <v>0</v>
      </c>
      <c r="GD90" s="406">
        <v>0</v>
      </c>
      <c r="GE90" s="393">
        <v>0</v>
      </c>
      <c r="GF90" s="393">
        <v>0</v>
      </c>
      <c r="GG90" s="393">
        <v>0</v>
      </c>
      <c r="GH90" s="393">
        <v>0</v>
      </c>
      <c r="GI90" s="393">
        <v>0</v>
      </c>
      <c r="GJ90" s="392">
        <v>0</v>
      </c>
      <c r="GK90" s="389">
        <v>0</v>
      </c>
      <c r="GL90" s="389">
        <v>0</v>
      </c>
      <c r="GM90" s="389">
        <v>0</v>
      </c>
      <c r="GN90" s="389">
        <v>0</v>
      </c>
      <c r="GO90" s="389">
        <v>0</v>
      </c>
      <c r="GP90" s="418">
        <v>0</v>
      </c>
      <c r="GQ90" s="388">
        <v>5304</v>
      </c>
      <c r="GR90" s="409">
        <v>0</v>
      </c>
      <c r="GS90" s="396">
        <v>0</v>
      </c>
      <c r="GT90" s="397">
        <v>0</v>
      </c>
      <c r="GU90" s="390">
        <v>0</v>
      </c>
      <c r="GV90" s="390">
        <v>252</v>
      </c>
      <c r="GW90" s="391">
        <v>0</v>
      </c>
      <c r="GX90" s="403">
        <v>252</v>
      </c>
      <c r="GY90" s="389">
        <v>0</v>
      </c>
      <c r="GZ90" s="389">
        <v>0</v>
      </c>
      <c r="HA90" s="389">
        <v>0</v>
      </c>
      <c r="HB90" s="389">
        <v>0</v>
      </c>
      <c r="HC90" s="406">
        <v>0</v>
      </c>
      <c r="HD90" s="389">
        <v>0</v>
      </c>
      <c r="HE90" s="389">
        <v>0</v>
      </c>
      <c r="HF90" s="389">
        <v>0</v>
      </c>
      <c r="HG90" s="389">
        <v>0</v>
      </c>
      <c r="HH90" s="406">
        <v>0</v>
      </c>
      <c r="HI90" s="389">
        <v>0</v>
      </c>
      <c r="HJ90" s="389">
        <v>0</v>
      </c>
      <c r="HK90" s="389">
        <v>0</v>
      </c>
      <c r="HL90" s="389">
        <v>0</v>
      </c>
      <c r="HM90" s="406">
        <v>0</v>
      </c>
      <c r="HN90" s="389">
        <v>0</v>
      </c>
      <c r="HO90" s="389">
        <v>0</v>
      </c>
      <c r="HP90" s="389">
        <v>0</v>
      </c>
      <c r="HQ90" s="389">
        <v>0</v>
      </c>
      <c r="HR90" s="392">
        <v>0</v>
      </c>
      <c r="HS90" s="393">
        <v>0</v>
      </c>
      <c r="HT90" s="393">
        <v>0</v>
      </c>
      <c r="HU90" s="393">
        <v>0</v>
      </c>
      <c r="HV90" s="393">
        <v>0</v>
      </c>
      <c r="HW90" s="406">
        <v>0</v>
      </c>
      <c r="HX90" s="404">
        <v>0</v>
      </c>
      <c r="HY90" s="405">
        <v>0</v>
      </c>
      <c r="HZ90" s="405">
        <v>252</v>
      </c>
      <c r="IA90" s="393">
        <v>0</v>
      </c>
      <c r="IB90" s="407">
        <v>252</v>
      </c>
      <c r="IC90" s="388">
        <v>0</v>
      </c>
      <c r="ID90" s="1464">
        <f t="shared" si="4"/>
        <v>252</v>
      </c>
      <c r="IE90" s="409">
        <v>2982</v>
      </c>
      <c r="IF90" s="396">
        <v>0</v>
      </c>
      <c r="IG90" s="397">
        <v>0</v>
      </c>
      <c r="IH90" s="390">
        <v>0</v>
      </c>
      <c r="II90" s="390">
        <v>0</v>
      </c>
      <c r="IJ90" s="391">
        <v>0</v>
      </c>
      <c r="IK90" s="388">
        <v>0</v>
      </c>
      <c r="IL90" s="395">
        <v>2982</v>
      </c>
      <c r="IM90" s="1465">
        <f t="shared" si="5"/>
        <v>2982</v>
      </c>
      <c r="IN90" s="409">
        <v>1638</v>
      </c>
      <c r="IO90" s="396">
        <v>0</v>
      </c>
      <c r="IP90" s="397">
        <v>0</v>
      </c>
      <c r="IQ90" s="390">
        <v>0</v>
      </c>
      <c r="IR90" s="390">
        <v>0</v>
      </c>
      <c r="IS90" s="391">
        <v>0</v>
      </c>
      <c r="IT90" s="391">
        <v>0</v>
      </c>
      <c r="IU90" s="388">
        <v>0</v>
      </c>
      <c r="IV90" s="395">
        <v>1638</v>
      </c>
      <c r="IW90" s="1465">
        <f t="shared" si="6"/>
        <v>1638</v>
      </c>
      <c r="IX90" s="409">
        <v>0</v>
      </c>
      <c r="IY90" s="396">
        <v>0</v>
      </c>
      <c r="IZ90" s="397">
        <v>0</v>
      </c>
      <c r="JA90" s="390">
        <v>0</v>
      </c>
      <c r="JB90" s="390">
        <v>0</v>
      </c>
      <c r="JC90" s="391">
        <v>0</v>
      </c>
      <c r="JD90" s="388">
        <v>0</v>
      </c>
      <c r="JE90" s="395">
        <v>0</v>
      </c>
      <c r="JF90" s="399">
        <f t="shared" si="7"/>
        <v>0</v>
      </c>
      <c r="JG90" s="408">
        <v>0</v>
      </c>
      <c r="JH90" s="396">
        <v>0</v>
      </c>
      <c r="JI90" s="397">
        <v>0</v>
      </c>
      <c r="JJ90" s="390">
        <v>0</v>
      </c>
      <c r="JK90" s="390">
        <v>0</v>
      </c>
      <c r="JL90" s="391">
        <v>0</v>
      </c>
      <c r="JM90" s="388">
        <v>0</v>
      </c>
      <c r="JN90" s="395">
        <v>0</v>
      </c>
      <c r="JO90" s="388">
        <v>9924</v>
      </c>
      <c r="JP90" s="388">
        <v>0</v>
      </c>
      <c r="JQ90" s="388">
        <v>44460</v>
      </c>
      <c r="JR90" s="403">
        <v>9924</v>
      </c>
      <c r="JS90" s="400">
        <v>1</v>
      </c>
    </row>
    <row r="91" spans="1:279" hidden="1" x14ac:dyDescent="0.35">
      <c r="A91" s="401">
        <v>878</v>
      </c>
      <c r="B91" s="386">
        <v>1</v>
      </c>
      <c r="C91" s="402" t="s">
        <v>309</v>
      </c>
      <c r="D91" s="403">
        <v>0</v>
      </c>
      <c r="E91" s="388">
        <v>0</v>
      </c>
      <c r="F91" s="404">
        <v>0</v>
      </c>
      <c r="G91" s="405">
        <v>0</v>
      </c>
      <c r="H91" s="405">
        <v>0</v>
      </c>
      <c r="I91" s="405">
        <v>0</v>
      </c>
      <c r="J91" s="393">
        <v>0</v>
      </c>
      <c r="K91" s="403">
        <v>0</v>
      </c>
      <c r="L91" s="404">
        <v>0</v>
      </c>
      <c r="M91" s="405">
        <v>0</v>
      </c>
      <c r="N91" s="405">
        <v>0</v>
      </c>
      <c r="O91" s="405">
        <v>0</v>
      </c>
      <c r="P91" s="393">
        <v>0</v>
      </c>
      <c r="Q91" s="403">
        <v>0</v>
      </c>
      <c r="R91" s="404">
        <v>0</v>
      </c>
      <c r="S91" s="405">
        <v>0</v>
      </c>
      <c r="T91" s="405">
        <v>0</v>
      </c>
      <c r="U91" s="405">
        <v>0</v>
      </c>
      <c r="V91" s="393">
        <v>0</v>
      </c>
      <c r="W91" s="403">
        <v>0</v>
      </c>
      <c r="X91" s="389">
        <v>0</v>
      </c>
      <c r="Y91" s="389">
        <v>0</v>
      </c>
      <c r="Z91" s="389">
        <v>0</v>
      </c>
      <c r="AA91" s="389">
        <v>0</v>
      </c>
      <c r="AB91" s="389">
        <v>0</v>
      </c>
      <c r="AC91" s="406">
        <v>0</v>
      </c>
      <c r="AD91" s="389">
        <v>0</v>
      </c>
      <c r="AE91" s="389">
        <v>0</v>
      </c>
      <c r="AF91" s="389">
        <v>0</v>
      </c>
      <c r="AG91" s="389">
        <v>0</v>
      </c>
      <c r="AH91" s="389">
        <v>0</v>
      </c>
      <c r="AI91" s="406">
        <v>0</v>
      </c>
      <c r="AJ91" s="389">
        <v>0</v>
      </c>
      <c r="AK91" s="389">
        <v>0</v>
      </c>
      <c r="AL91" s="389">
        <v>0</v>
      </c>
      <c r="AM91" s="389">
        <v>0</v>
      </c>
      <c r="AN91" s="389">
        <v>0</v>
      </c>
      <c r="AO91" s="406">
        <v>0</v>
      </c>
      <c r="AP91" s="393">
        <v>0</v>
      </c>
      <c r="AQ91" s="393">
        <v>0</v>
      </c>
      <c r="AR91" s="393">
        <v>0</v>
      </c>
      <c r="AS91" s="393">
        <v>0</v>
      </c>
      <c r="AT91" s="393">
        <v>0</v>
      </c>
      <c r="AU91" s="406">
        <v>0</v>
      </c>
      <c r="AV91" s="393">
        <v>0</v>
      </c>
      <c r="AW91" s="393">
        <v>0</v>
      </c>
      <c r="AX91" s="393">
        <v>0</v>
      </c>
      <c r="AY91" s="393">
        <v>0</v>
      </c>
      <c r="AZ91" s="393">
        <v>0</v>
      </c>
      <c r="BA91" s="392">
        <v>0</v>
      </c>
      <c r="BB91" s="393">
        <v>0</v>
      </c>
      <c r="BC91" s="393">
        <v>0</v>
      </c>
      <c r="BD91" s="393">
        <v>0</v>
      </c>
      <c r="BE91" s="393">
        <v>0</v>
      </c>
      <c r="BF91" s="393">
        <v>0</v>
      </c>
      <c r="BG91" s="392">
        <v>0</v>
      </c>
      <c r="BH91" s="389">
        <v>0</v>
      </c>
      <c r="BI91" s="389">
        <v>0</v>
      </c>
      <c r="BJ91" s="389">
        <v>0</v>
      </c>
      <c r="BK91" s="389">
        <v>0</v>
      </c>
      <c r="BL91" s="389">
        <v>0</v>
      </c>
      <c r="BM91" s="407">
        <v>0</v>
      </c>
      <c r="BN91" s="395">
        <v>0</v>
      </c>
      <c r="BO91" s="408">
        <v>0</v>
      </c>
      <c r="BP91" s="396">
        <v>0</v>
      </c>
      <c r="BQ91" s="397">
        <v>0</v>
      </c>
      <c r="BR91" s="390">
        <v>0</v>
      </c>
      <c r="BS91" s="390">
        <v>0</v>
      </c>
      <c r="BT91" s="398">
        <v>0</v>
      </c>
      <c r="BU91" s="403">
        <v>0</v>
      </c>
      <c r="BV91" s="389">
        <v>0</v>
      </c>
      <c r="BW91" s="389">
        <v>0</v>
      </c>
      <c r="BX91" s="389">
        <v>0</v>
      </c>
      <c r="BY91" s="389">
        <v>0</v>
      </c>
      <c r="BZ91" s="406">
        <v>0</v>
      </c>
      <c r="CA91" s="389">
        <v>0</v>
      </c>
      <c r="CB91" s="389">
        <v>0</v>
      </c>
      <c r="CC91" s="389">
        <v>0</v>
      </c>
      <c r="CD91" s="389">
        <v>0</v>
      </c>
      <c r="CE91" s="406">
        <v>0</v>
      </c>
      <c r="CF91" s="389">
        <v>0</v>
      </c>
      <c r="CG91" s="389">
        <v>0</v>
      </c>
      <c r="CH91" s="389">
        <v>0</v>
      </c>
      <c r="CI91" s="389">
        <v>0</v>
      </c>
      <c r="CJ91" s="406">
        <v>0</v>
      </c>
      <c r="CK91" s="393">
        <v>0</v>
      </c>
      <c r="CL91" s="393">
        <v>0</v>
      </c>
      <c r="CM91" s="393">
        <v>0</v>
      </c>
      <c r="CN91" s="393">
        <v>0</v>
      </c>
      <c r="CO91" s="392">
        <v>0</v>
      </c>
      <c r="CP91" s="393">
        <v>0</v>
      </c>
      <c r="CQ91" s="393">
        <v>0</v>
      </c>
      <c r="CR91" s="393">
        <v>0</v>
      </c>
      <c r="CS91" s="393">
        <v>0</v>
      </c>
      <c r="CT91" s="392">
        <v>0</v>
      </c>
      <c r="CU91" s="404">
        <v>0</v>
      </c>
      <c r="CV91" s="405">
        <v>0</v>
      </c>
      <c r="CW91" s="405">
        <v>0</v>
      </c>
      <c r="CX91" s="393">
        <v>0</v>
      </c>
      <c r="CY91" s="407">
        <v>0</v>
      </c>
      <c r="CZ91" s="395">
        <v>0</v>
      </c>
      <c r="DA91" s="409">
        <v>0</v>
      </c>
      <c r="DB91" s="396">
        <v>0</v>
      </c>
      <c r="DC91" s="397">
        <v>0</v>
      </c>
      <c r="DD91" s="390">
        <v>0</v>
      </c>
      <c r="DE91" s="390">
        <v>0</v>
      </c>
      <c r="DF91" s="398">
        <v>0</v>
      </c>
      <c r="DG91" s="403">
        <v>0</v>
      </c>
      <c r="DH91" s="389">
        <v>0</v>
      </c>
      <c r="DI91" s="389">
        <v>0</v>
      </c>
      <c r="DJ91" s="389">
        <v>0</v>
      </c>
      <c r="DK91" s="389">
        <v>0</v>
      </c>
      <c r="DL91" s="406">
        <v>0</v>
      </c>
      <c r="DM91" s="389">
        <v>0</v>
      </c>
      <c r="DN91" s="389">
        <v>0</v>
      </c>
      <c r="DO91" s="389">
        <v>0</v>
      </c>
      <c r="DP91" s="389">
        <v>0</v>
      </c>
      <c r="DQ91" s="406">
        <v>0</v>
      </c>
      <c r="DR91" s="389">
        <v>0</v>
      </c>
      <c r="DS91" s="389">
        <v>0</v>
      </c>
      <c r="DT91" s="389">
        <v>0</v>
      </c>
      <c r="DU91" s="389">
        <v>0</v>
      </c>
      <c r="DV91" s="406">
        <v>0</v>
      </c>
      <c r="DW91" s="389">
        <v>0</v>
      </c>
      <c r="DX91" s="389">
        <v>0</v>
      </c>
      <c r="DY91" s="389">
        <v>0</v>
      </c>
      <c r="DZ91" s="389">
        <v>0</v>
      </c>
      <c r="EA91" s="392">
        <v>0</v>
      </c>
      <c r="EB91" s="393">
        <v>0</v>
      </c>
      <c r="EC91" s="393">
        <v>0</v>
      </c>
      <c r="ED91" s="393">
        <v>0</v>
      </c>
      <c r="EE91" s="393">
        <v>0</v>
      </c>
      <c r="EF91" s="406">
        <v>0</v>
      </c>
      <c r="EG91" s="404">
        <v>0</v>
      </c>
      <c r="EH91" s="405">
        <v>0</v>
      </c>
      <c r="EI91" s="405">
        <v>0</v>
      </c>
      <c r="EJ91" s="393">
        <v>0</v>
      </c>
      <c r="EK91" s="407">
        <v>0</v>
      </c>
      <c r="EL91" s="395">
        <v>0</v>
      </c>
      <c r="EM91" s="403">
        <v>0</v>
      </c>
      <c r="EN91" s="388">
        <v>0</v>
      </c>
      <c r="EO91" s="404">
        <v>0</v>
      </c>
      <c r="EP91" s="405">
        <v>0</v>
      </c>
      <c r="EQ91" s="405">
        <v>0</v>
      </c>
      <c r="ER91" s="405">
        <v>0</v>
      </c>
      <c r="ES91" s="393">
        <v>0</v>
      </c>
      <c r="ET91" s="403">
        <v>0</v>
      </c>
      <c r="EU91" s="404">
        <v>0</v>
      </c>
      <c r="EV91" s="405">
        <v>0</v>
      </c>
      <c r="EW91" s="405">
        <v>0</v>
      </c>
      <c r="EX91" s="405">
        <v>0</v>
      </c>
      <c r="EY91" s="393">
        <v>0</v>
      </c>
      <c r="EZ91" s="403">
        <v>0</v>
      </c>
      <c r="FA91" s="404">
        <v>0</v>
      </c>
      <c r="FB91" s="405">
        <v>0</v>
      </c>
      <c r="FC91" s="405">
        <v>0</v>
      </c>
      <c r="FD91" s="405">
        <v>0</v>
      </c>
      <c r="FE91" s="393">
        <v>0</v>
      </c>
      <c r="FF91" s="403">
        <v>0</v>
      </c>
      <c r="FG91" s="389">
        <v>0</v>
      </c>
      <c r="FH91" s="389">
        <v>0</v>
      </c>
      <c r="FI91" s="389">
        <v>0</v>
      </c>
      <c r="FJ91" s="389">
        <v>0</v>
      </c>
      <c r="FK91" s="389">
        <v>0</v>
      </c>
      <c r="FL91" s="406">
        <v>0</v>
      </c>
      <c r="FM91" s="389">
        <v>0</v>
      </c>
      <c r="FN91" s="389">
        <v>0</v>
      </c>
      <c r="FO91" s="389">
        <v>0</v>
      </c>
      <c r="FP91" s="389">
        <v>0</v>
      </c>
      <c r="FQ91" s="389">
        <v>0</v>
      </c>
      <c r="FR91" s="406">
        <v>0</v>
      </c>
      <c r="FS91" s="389">
        <v>0</v>
      </c>
      <c r="FT91" s="389">
        <v>0</v>
      </c>
      <c r="FU91" s="389">
        <v>0</v>
      </c>
      <c r="FV91" s="389">
        <v>0</v>
      </c>
      <c r="FW91" s="389">
        <v>0</v>
      </c>
      <c r="FX91" s="406">
        <v>0</v>
      </c>
      <c r="FY91" s="393">
        <v>0</v>
      </c>
      <c r="FZ91" s="393">
        <v>0</v>
      </c>
      <c r="GA91" s="393">
        <v>0</v>
      </c>
      <c r="GB91" s="393">
        <v>0</v>
      </c>
      <c r="GC91" s="393">
        <v>0</v>
      </c>
      <c r="GD91" s="406">
        <v>0</v>
      </c>
      <c r="GE91" s="393">
        <v>0</v>
      </c>
      <c r="GF91" s="393">
        <v>0</v>
      </c>
      <c r="GG91" s="393">
        <v>0</v>
      </c>
      <c r="GH91" s="393">
        <v>0</v>
      </c>
      <c r="GI91" s="393">
        <v>0</v>
      </c>
      <c r="GJ91" s="392">
        <v>0</v>
      </c>
      <c r="GK91" s="389">
        <v>0</v>
      </c>
      <c r="GL91" s="389">
        <v>0</v>
      </c>
      <c r="GM91" s="389">
        <v>0</v>
      </c>
      <c r="GN91" s="389">
        <v>0</v>
      </c>
      <c r="GO91" s="389">
        <v>0</v>
      </c>
      <c r="GP91" s="418">
        <v>0</v>
      </c>
      <c r="GQ91" s="388">
        <v>0</v>
      </c>
      <c r="GR91" s="409">
        <v>0</v>
      </c>
      <c r="GS91" s="396">
        <v>0</v>
      </c>
      <c r="GT91" s="397">
        <v>0</v>
      </c>
      <c r="GU91" s="390">
        <v>0</v>
      </c>
      <c r="GV91" s="390">
        <v>0</v>
      </c>
      <c r="GW91" s="391">
        <v>0</v>
      </c>
      <c r="GX91" s="403">
        <v>0</v>
      </c>
      <c r="GY91" s="389">
        <v>0</v>
      </c>
      <c r="GZ91" s="389">
        <v>0</v>
      </c>
      <c r="HA91" s="389">
        <v>0</v>
      </c>
      <c r="HB91" s="389">
        <v>0</v>
      </c>
      <c r="HC91" s="406">
        <v>0</v>
      </c>
      <c r="HD91" s="389">
        <v>0</v>
      </c>
      <c r="HE91" s="389">
        <v>0</v>
      </c>
      <c r="HF91" s="389">
        <v>0</v>
      </c>
      <c r="HG91" s="389">
        <v>0</v>
      </c>
      <c r="HH91" s="406">
        <v>0</v>
      </c>
      <c r="HI91" s="389">
        <v>0</v>
      </c>
      <c r="HJ91" s="389">
        <v>0</v>
      </c>
      <c r="HK91" s="389">
        <v>0</v>
      </c>
      <c r="HL91" s="389">
        <v>0</v>
      </c>
      <c r="HM91" s="406">
        <v>0</v>
      </c>
      <c r="HN91" s="389">
        <v>0</v>
      </c>
      <c r="HO91" s="389">
        <v>0</v>
      </c>
      <c r="HP91" s="389">
        <v>0</v>
      </c>
      <c r="HQ91" s="389">
        <v>0</v>
      </c>
      <c r="HR91" s="392">
        <v>0</v>
      </c>
      <c r="HS91" s="393">
        <v>0</v>
      </c>
      <c r="HT91" s="393">
        <v>0</v>
      </c>
      <c r="HU91" s="393">
        <v>0</v>
      </c>
      <c r="HV91" s="393">
        <v>0</v>
      </c>
      <c r="HW91" s="406">
        <v>0</v>
      </c>
      <c r="HX91" s="404">
        <v>0</v>
      </c>
      <c r="HY91" s="405">
        <v>0</v>
      </c>
      <c r="HZ91" s="405">
        <v>0</v>
      </c>
      <c r="IA91" s="393">
        <v>0</v>
      </c>
      <c r="IB91" s="407">
        <v>0</v>
      </c>
      <c r="IC91" s="388">
        <v>0</v>
      </c>
      <c r="ID91" s="396">
        <f t="shared" si="4"/>
        <v>0</v>
      </c>
      <c r="IE91" s="408">
        <v>0</v>
      </c>
      <c r="IF91" s="396">
        <v>0</v>
      </c>
      <c r="IG91" s="397">
        <v>0</v>
      </c>
      <c r="IH91" s="390">
        <v>0</v>
      </c>
      <c r="II91" s="390">
        <v>0</v>
      </c>
      <c r="IJ91" s="391">
        <v>0</v>
      </c>
      <c r="IK91" s="388">
        <v>0</v>
      </c>
      <c r="IL91" s="395">
        <v>0</v>
      </c>
      <c r="IM91" s="399">
        <f t="shared" si="5"/>
        <v>0</v>
      </c>
      <c r="IN91" s="408">
        <v>0</v>
      </c>
      <c r="IO91" s="396">
        <v>0</v>
      </c>
      <c r="IP91" s="397">
        <v>0</v>
      </c>
      <c r="IQ91" s="390">
        <v>0</v>
      </c>
      <c r="IR91" s="390">
        <v>0</v>
      </c>
      <c r="IS91" s="391">
        <v>0</v>
      </c>
      <c r="IT91" s="391">
        <v>0</v>
      </c>
      <c r="IU91" s="388">
        <v>0</v>
      </c>
      <c r="IV91" s="395">
        <v>0</v>
      </c>
      <c r="IW91" s="399">
        <f t="shared" si="6"/>
        <v>0</v>
      </c>
      <c r="IX91" s="408">
        <v>0</v>
      </c>
      <c r="IY91" s="396">
        <v>0</v>
      </c>
      <c r="IZ91" s="397">
        <v>0</v>
      </c>
      <c r="JA91" s="390">
        <v>0</v>
      </c>
      <c r="JB91" s="390">
        <v>0</v>
      </c>
      <c r="JC91" s="391">
        <v>0</v>
      </c>
      <c r="JD91" s="388">
        <v>0</v>
      </c>
      <c r="JE91" s="395">
        <v>0</v>
      </c>
      <c r="JF91" s="399">
        <f t="shared" si="7"/>
        <v>0</v>
      </c>
      <c r="JG91" s="408">
        <v>0</v>
      </c>
      <c r="JH91" s="396">
        <v>0</v>
      </c>
      <c r="JI91" s="397">
        <v>0</v>
      </c>
      <c r="JJ91" s="390">
        <v>0</v>
      </c>
      <c r="JK91" s="390">
        <v>0</v>
      </c>
      <c r="JL91" s="391">
        <v>0</v>
      </c>
      <c r="JM91" s="388">
        <v>0</v>
      </c>
      <c r="JN91" s="395">
        <v>0</v>
      </c>
      <c r="JO91" s="388">
        <v>0</v>
      </c>
      <c r="JP91" s="388">
        <v>0</v>
      </c>
      <c r="JQ91" s="388">
        <v>0</v>
      </c>
      <c r="JR91" s="403">
        <v>0</v>
      </c>
      <c r="JS91" s="400">
        <v>0</v>
      </c>
    </row>
    <row r="92" spans="1:279" hidden="1" x14ac:dyDescent="0.35">
      <c r="A92" s="401">
        <v>878</v>
      </c>
      <c r="B92" s="410"/>
      <c r="C92" s="402" t="s">
        <v>53</v>
      </c>
      <c r="D92" s="403">
        <v>0</v>
      </c>
      <c r="E92" s="388">
        <v>0</v>
      </c>
      <c r="F92" s="404">
        <v>0</v>
      </c>
      <c r="G92" s="405">
        <v>0</v>
      </c>
      <c r="H92" s="405">
        <v>0</v>
      </c>
      <c r="I92" s="405">
        <v>0</v>
      </c>
      <c r="J92" s="393">
        <v>0</v>
      </c>
      <c r="K92" s="403">
        <v>0</v>
      </c>
      <c r="L92" s="404">
        <v>0</v>
      </c>
      <c r="M92" s="405">
        <v>0</v>
      </c>
      <c r="N92" s="405">
        <v>0</v>
      </c>
      <c r="O92" s="405">
        <v>0</v>
      </c>
      <c r="P92" s="393">
        <v>0</v>
      </c>
      <c r="Q92" s="403">
        <v>0</v>
      </c>
      <c r="R92" s="404">
        <v>0</v>
      </c>
      <c r="S92" s="405">
        <v>0</v>
      </c>
      <c r="T92" s="405">
        <v>0</v>
      </c>
      <c r="U92" s="405">
        <v>0</v>
      </c>
      <c r="V92" s="393">
        <v>0</v>
      </c>
      <c r="W92" s="403">
        <v>0</v>
      </c>
      <c r="X92" s="389">
        <v>0</v>
      </c>
      <c r="Y92" s="389">
        <v>0</v>
      </c>
      <c r="Z92" s="389">
        <v>0</v>
      </c>
      <c r="AA92" s="389">
        <v>0</v>
      </c>
      <c r="AB92" s="389">
        <v>0</v>
      </c>
      <c r="AC92" s="406">
        <v>0</v>
      </c>
      <c r="AD92" s="389">
        <v>0</v>
      </c>
      <c r="AE92" s="389">
        <v>0</v>
      </c>
      <c r="AF92" s="389">
        <v>0</v>
      </c>
      <c r="AG92" s="389">
        <v>0</v>
      </c>
      <c r="AH92" s="389">
        <v>0</v>
      </c>
      <c r="AI92" s="406">
        <v>0</v>
      </c>
      <c r="AJ92" s="389">
        <v>0</v>
      </c>
      <c r="AK92" s="389">
        <v>0</v>
      </c>
      <c r="AL92" s="389">
        <v>0</v>
      </c>
      <c r="AM92" s="389">
        <v>0</v>
      </c>
      <c r="AN92" s="389">
        <v>0</v>
      </c>
      <c r="AO92" s="406">
        <v>0</v>
      </c>
      <c r="AP92" s="393">
        <v>0</v>
      </c>
      <c r="AQ92" s="393">
        <v>0</v>
      </c>
      <c r="AR92" s="393">
        <v>0</v>
      </c>
      <c r="AS92" s="393">
        <v>0</v>
      </c>
      <c r="AT92" s="393">
        <v>0</v>
      </c>
      <c r="AU92" s="406">
        <v>0</v>
      </c>
      <c r="AV92" s="393">
        <v>0</v>
      </c>
      <c r="AW92" s="393">
        <v>0</v>
      </c>
      <c r="AX92" s="393">
        <v>0</v>
      </c>
      <c r="AY92" s="393">
        <v>0</v>
      </c>
      <c r="AZ92" s="393">
        <v>0</v>
      </c>
      <c r="BA92" s="392">
        <v>0</v>
      </c>
      <c r="BB92" s="393">
        <v>0</v>
      </c>
      <c r="BC92" s="393">
        <v>0</v>
      </c>
      <c r="BD92" s="393">
        <v>0</v>
      </c>
      <c r="BE92" s="393">
        <v>0</v>
      </c>
      <c r="BF92" s="393">
        <v>0</v>
      </c>
      <c r="BG92" s="392">
        <v>0</v>
      </c>
      <c r="BH92" s="389">
        <v>0</v>
      </c>
      <c r="BI92" s="389">
        <v>0</v>
      </c>
      <c r="BJ92" s="389">
        <v>0</v>
      </c>
      <c r="BK92" s="389">
        <v>0</v>
      </c>
      <c r="BL92" s="389">
        <v>0</v>
      </c>
      <c r="BM92" s="407">
        <v>0</v>
      </c>
      <c r="BN92" s="395">
        <v>0</v>
      </c>
      <c r="BO92" s="408">
        <v>0</v>
      </c>
      <c r="BP92" s="396">
        <v>0</v>
      </c>
      <c r="BQ92" s="397">
        <v>0</v>
      </c>
      <c r="BR92" s="390">
        <v>0</v>
      </c>
      <c r="BS92" s="390">
        <v>0</v>
      </c>
      <c r="BT92" s="398">
        <v>0</v>
      </c>
      <c r="BU92" s="403">
        <v>0</v>
      </c>
      <c r="BV92" s="389">
        <v>0</v>
      </c>
      <c r="BW92" s="389">
        <v>0</v>
      </c>
      <c r="BX92" s="389">
        <v>0</v>
      </c>
      <c r="BY92" s="389">
        <v>0</v>
      </c>
      <c r="BZ92" s="406">
        <v>0</v>
      </c>
      <c r="CA92" s="389">
        <v>0</v>
      </c>
      <c r="CB92" s="389">
        <v>0</v>
      </c>
      <c r="CC92" s="389">
        <v>0</v>
      </c>
      <c r="CD92" s="389">
        <v>0</v>
      </c>
      <c r="CE92" s="406">
        <v>0</v>
      </c>
      <c r="CF92" s="389">
        <v>0</v>
      </c>
      <c r="CG92" s="389">
        <v>0</v>
      </c>
      <c r="CH92" s="389">
        <v>0</v>
      </c>
      <c r="CI92" s="389">
        <v>0</v>
      </c>
      <c r="CJ92" s="406">
        <v>0</v>
      </c>
      <c r="CK92" s="393">
        <v>0</v>
      </c>
      <c r="CL92" s="393">
        <v>0</v>
      </c>
      <c r="CM92" s="393">
        <v>0</v>
      </c>
      <c r="CN92" s="393">
        <v>0</v>
      </c>
      <c r="CO92" s="392">
        <v>0</v>
      </c>
      <c r="CP92" s="393">
        <v>0</v>
      </c>
      <c r="CQ92" s="393">
        <v>0</v>
      </c>
      <c r="CR92" s="393">
        <v>0</v>
      </c>
      <c r="CS92" s="393">
        <v>0</v>
      </c>
      <c r="CT92" s="392">
        <v>0</v>
      </c>
      <c r="CU92" s="404">
        <v>0</v>
      </c>
      <c r="CV92" s="405">
        <v>0</v>
      </c>
      <c r="CW92" s="405">
        <v>0</v>
      </c>
      <c r="CX92" s="393">
        <v>0</v>
      </c>
      <c r="CY92" s="407">
        <v>0</v>
      </c>
      <c r="CZ92" s="395">
        <v>0</v>
      </c>
      <c r="DA92" s="409">
        <v>0</v>
      </c>
      <c r="DB92" s="396">
        <v>0</v>
      </c>
      <c r="DC92" s="397">
        <v>0</v>
      </c>
      <c r="DD92" s="390">
        <v>0</v>
      </c>
      <c r="DE92" s="390">
        <v>0</v>
      </c>
      <c r="DF92" s="398">
        <v>0</v>
      </c>
      <c r="DG92" s="403">
        <v>0</v>
      </c>
      <c r="DH92" s="389">
        <v>0</v>
      </c>
      <c r="DI92" s="389">
        <v>0</v>
      </c>
      <c r="DJ92" s="389">
        <v>0</v>
      </c>
      <c r="DK92" s="389">
        <v>0</v>
      </c>
      <c r="DL92" s="406">
        <v>0</v>
      </c>
      <c r="DM92" s="389">
        <v>0</v>
      </c>
      <c r="DN92" s="389">
        <v>0</v>
      </c>
      <c r="DO92" s="389">
        <v>0</v>
      </c>
      <c r="DP92" s="389">
        <v>0</v>
      </c>
      <c r="DQ92" s="406">
        <v>0</v>
      </c>
      <c r="DR92" s="389">
        <v>0</v>
      </c>
      <c r="DS92" s="389">
        <v>0</v>
      </c>
      <c r="DT92" s="389">
        <v>0</v>
      </c>
      <c r="DU92" s="389">
        <v>0</v>
      </c>
      <c r="DV92" s="406">
        <v>0</v>
      </c>
      <c r="DW92" s="389">
        <v>0</v>
      </c>
      <c r="DX92" s="389">
        <v>0</v>
      </c>
      <c r="DY92" s="389">
        <v>0</v>
      </c>
      <c r="DZ92" s="389">
        <v>0</v>
      </c>
      <c r="EA92" s="392">
        <v>0</v>
      </c>
      <c r="EB92" s="393">
        <v>0</v>
      </c>
      <c r="EC92" s="393">
        <v>0</v>
      </c>
      <c r="ED92" s="393">
        <v>0</v>
      </c>
      <c r="EE92" s="393">
        <v>0</v>
      </c>
      <c r="EF92" s="406">
        <v>0</v>
      </c>
      <c r="EG92" s="404">
        <v>0</v>
      </c>
      <c r="EH92" s="405">
        <v>0</v>
      </c>
      <c r="EI92" s="405">
        <v>0</v>
      </c>
      <c r="EJ92" s="393">
        <v>0</v>
      </c>
      <c r="EK92" s="407">
        <v>0</v>
      </c>
      <c r="EL92" s="395">
        <v>0</v>
      </c>
      <c r="EM92" s="403">
        <v>0</v>
      </c>
      <c r="EN92" s="388">
        <v>0</v>
      </c>
      <c r="EO92" s="404">
        <v>0</v>
      </c>
      <c r="EP92" s="405">
        <v>0</v>
      </c>
      <c r="EQ92" s="405">
        <v>0</v>
      </c>
      <c r="ER92" s="405">
        <v>0</v>
      </c>
      <c r="ES92" s="393">
        <v>0</v>
      </c>
      <c r="ET92" s="403">
        <v>0</v>
      </c>
      <c r="EU92" s="404">
        <v>0</v>
      </c>
      <c r="EV92" s="405">
        <v>0</v>
      </c>
      <c r="EW92" s="405">
        <v>0</v>
      </c>
      <c r="EX92" s="405">
        <v>0</v>
      </c>
      <c r="EY92" s="393">
        <v>0</v>
      </c>
      <c r="EZ92" s="403">
        <v>0</v>
      </c>
      <c r="FA92" s="404">
        <v>0</v>
      </c>
      <c r="FB92" s="405">
        <v>0</v>
      </c>
      <c r="FC92" s="405">
        <v>0</v>
      </c>
      <c r="FD92" s="405">
        <v>0</v>
      </c>
      <c r="FE92" s="393">
        <v>0</v>
      </c>
      <c r="FF92" s="403">
        <v>0</v>
      </c>
      <c r="FG92" s="389">
        <v>0</v>
      </c>
      <c r="FH92" s="389">
        <v>0</v>
      </c>
      <c r="FI92" s="389">
        <v>0</v>
      </c>
      <c r="FJ92" s="389">
        <v>0</v>
      </c>
      <c r="FK92" s="389">
        <v>0</v>
      </c>
      <c r="FL92" s="406">
        <v>0</v>
      </c>
      <c r="FM92" s="389">
        <v>0</v>
      </c>
      <c r="FN92" s="389">
        <v>0</v>
      </c>
      <c r="FO92" s="389">
        <v>0</v>
      </c>
      <c r="FP92" s="389">
        <v>0</v>
      </c>
      <c r="FQ92" s="389">
        <v>0</v>
      </c>
      <c r="FR92" s="406">
        <v>0</v>
      </c>
      <c r="FS92" s="389">
        <v>0</v>
      </c>
      <c r="FT92" s="389">
        <v>0</v>
      </c>
      <c r="FU92" s="389">
        <v>0</v>
      </c>
      <c r="FV92" s="389">
        <v>0</v>
      </c>
      <c r="FW92" s="389">
        <v>0</v>
      </c>
      <c r="FX92" s="406">
        <v>0</v>
      </c>
      <c r="FY92" s="393">
        <v>0</v>
      </c>
      <c r="FZ92" s="393">
        <v>0</v>
      </c>
      <c r="GA92" s="393">
        <v>0</v>
      </c>
      <c r="GB92" s="393">
        <v>0</v>
      </c>
      <c r="GC92" s="393">
        <v>0</v>
      </c>
      <c r="GD92" s="406">
        <v>0</v>
      </c>
      <c r="GE92" s="393">
        <v>0</v>
      </c>
      <c r="GF92" s="393">
        <v>0</v>
      </c>
      <c r="GG92" s="393">
        <v>0</v>
      </c>
      <c r="GH92" s="393">
        <v>0</v>
      </c>
      <c r="GI92" s="393">
        <v>0</v>
      </c>
      <c r="GJ92" s="392">
        <v>0</v>
      </c>
      <c r="GK92" s="389">
        <v>0</v>
      </c>
      <c r="GL92" s="389">
        <v>0</v>
      </c>
      <c r="GM92" s="389">
        <v>0</v>
      </c>
      <c r="GN92" s="389">
        <v>0</v>
      </c>
      <c r="GO92" s="389">
        <v>0</v>
      </c>
      <c r="GP92" s="418">
        <v>0</v>
      </c>
      <c r="GQ92" s="388">
        <v>0</v>
      </c>
      <c r="GR92" s="409">
        <v>0</v>
      </c>
      <c r="GS92" s="396">
        <v>0</v>
      </c>
      <c r="GT92" s="397">
        <v>0</v>
      </c>
      <c r="GU92" s="390">
        <v>0</v>
      </c>
      <c r="GV92" s="390">
        <v>0</v>
      </c>
      <c r="GW92" s="391">
        <v>0</v>
      </c>
      <c r="GX92" s="403">
        <v>0</v>
      </c>
      <c r="GY92" s="389">
        <v>0</v>
      </c>
      <c r="GZ92" s="389">
        <v>0</v>
      </c>
      <c r="HA92" s="389">
        <v>0</v>
      </c>
      <c r="HB92" s="389">
        <v>0</v>
      </c>
      <c r="HC92" s="406">
        <v>0</v>
      </c>
      <c r="HD92" s="389">
        <v>0</v>
      </c>
      <c r="HE92" s="389">
        <v>0</v>
      </c>
      <c r="HF92" s="389">
        <v>0</v>
      </c>
      <c r="HG92" s="389">
        <v>0</v>
      </c>
      <c r="HH92" s="406">
        <v>0</v>
      </c>
      <c r="HI92" s="389">
        <v>0</v>
      </c>
      <c r="HJ92" s="389">
        <v>0</v>
      </c>
      <c r="HK92" s="389">
        <v>0</v>
      </c>
      <c r="HL92" s="389">
        <v>0</v>
      </c>
      <c r="HM92" s="406">
        <v>0</v>
      </c>
      <c r="HN92" s="389">
        <v>0</v>
      </c>
      <c r="HO92" s="389">
        <v>0</v>
      </c>
      <c r="HP92" s="389">
        <v>0</v>
      </c>
      <c r="HQ92" s="389">
        <v>0</v>
      </c>
      <c r="HR92" s="392">
        <v>0</v>
      </c>
      <c r="HS92" s="393">
        <v>0</v>
      </c>
      <c r="HT92" s="393">
        <v>0</v>
      </c>
      <c r="HU92" s="393">
        <v>0</v>
      </c>
      <c r="HV92" s="393">
        <v>0</v>
      </c>
      <c r="HW92" s="406">
        <v>0</v>
      </c>
      <c r="HX92" s="404">
        <v>0</v>
      </c>
      <c r="HY92" s="405">
        <v>0</v>
      </c>
      <c r="HZ92" s="405">
        <v>0</v>
      </c>
      <c r="IA92" s="393">
        <v>0</v>
      </c>
      <c r="IB92" s="407">
        <v>0</v>
      </c>
      <c r="IC92" s="388">
        <v>0</v>
      </c>
      <c r="ID92" s="396">
        <f t="shared" si="4"/>
        <v>0</v>
      </c>
      <c r="IE92" s="408">
        <v>0</v>
      </c>
      <c r="IF92" s="396">
        <v>0</v>
      </c>
      <c r="IG92" s="397">
        <v>0</v>
      </c>
      <c r="IH92" s="390">
        <v>0</v>
      </c>
      <c r="II92" s="390">
        <v>0</v>
      </c>
      <c r="IJ92" s="391">
        <v>0</v>
      </c>
      <c r="IK92" s="388">
        <v>0</v>
      </c>
      <c r="IL92" s="395">
        <v>0</v>
      </c>
      <c r="IM92" s="399">
        <f t="shared" si="5"/>
        <v>0</v>
      </c>
      <c r="IN92" s="408">
        <v>0</v>
      </c>
      <c r="IO92" s="396">
        <v>0</v>
      </c>
      <c r="IP92" s="397">
        <v>0</v>
      </c>
      <c r="IQ92" s="390">
        <v>0</v>
      </c>
      <c r="IR92" s="390">
        <v>0</v>
      </c>
      <c r="IS92" s="391">
        <v>0</v>
      </c>
      <c r="IT92" s="391">
        <v>0</v>
      </c>
      <c r="IU92" s="388">
        <v>0</v>
      </c>
      <c r="IV92" s="395">
        <v>0</v>
      </c>
      <c r="IW92" s="399">
        <f t="shared" si="6"/>
        <v>0</v>
      </c>
      <c r="IX92" s="408">
        <v>0</v>
      </c>
      <c r="IY92" s="396">
        <v>0</v>
      </c>
      <c r="IZ92" s="397">
        <v>0</v>
      </c>
      <c r="JA92" s="390">
        <v>0</v>
      </c>
      <c r="JB92" s="390">
        <v>0</v>
      </c>
      <c r="JC92" s="391">
        <v>0</v>
      </c>
      <c r="JD92" s="388">
        <v>0</v>
      </c>
      <c r="JE92" s="395">
        <v>0</v>
      </c>
      <c r="JF92" s="399">
        <f t="shared" si="7"/>
        <v>0</v>
      </c>
      <c r="JG92" s="408">
        <v>0</v>
      </c>
      <c r="JH92" s="396">
        <v>0</v>
      </c>
      <c r="JI92" s="397">
        <v>0</v>
      </c>
      <c r="JJ92" s="390">
        <v>0</v>
      </c>
      <c r="JK92" s="390">
        <v>0</v>
      </c>
      <c r="JL92" s="391">
        <v>0</v>
      </c>
      <c r="JM92" s="388">
        <v>0</v>
      </c>
      <c r="JN92" s="395">
        <v>0</v>
      </c>
      <c r="JO92" s="388">
        <v>0</v>
      </c>
      <c r="JP92" s="388">
        <v>0</v>
      </c>
      <c r="JQ92" s="388">
        <v>0</v>
      </c>
      <c r="JR92" s="403">
        <v>0</v>
      </c>
      <c r="JS92" s="400">
        <v>0</v>
      </c>
    </row>
    <row r="93" spans="1:279" x14ac:dyDescent="0.35">
      <c r="A93" s="401">
        <v>878</v>
      </c>
      <c r="B93" s="410">
        <v>2</v>
      </c>
      <c r="C93" s="402" t="s">
        <v>45</v>
      </c>
      <c r="D93" s="403">
        <v>0</v>
      </c>
      <c r="E93" s="388">
        <v>0</v>
      </c>
      <c r="F93" s="404">
        <v>0</v>
      </c>
      <c r="G93" s="405">
        <v>12330</v>
      </c>
      <c r="H93" s="405">
        <v>0</v>
      </c>
      <c r="I93" s="405">
        <v>0</v>
      </c>
      <c r="J93" s="393">
        <v>15840</v>
      </c>
      <c r="K93" s="403">
        <v>28170</v>
      </c>
      <c r="L93" s="404">
        <v>0</v>
      </c>
      <c r="M93" s="405">
        <v>0</v>
      </c>
      <c r="N93" s="405">
        <v>0</v>
      </c>
      <c r="O93" s="405">
        <v>0</v>
      </c>
      <c r="P93" s="393">
        <v>0</v>
      </c>
      <c r="Q93" s="403">
        <v>0</v>
      </c>
      <c r="R93" s="404">
        <v>0</v>
      </c>
      <c r="S93" s="405">
        <v>12330</v>
      </c>
      <c r="T93" s="405">
        <v>0</v>
      </c>
      <c r="U93" s="405">
        <v>0</v>
      </c>
      <c r="V93" s="393">
        <v>15840</v>
      </c>
      <c r="W93" s="403">
        <v>28170</v>
      </c>
      <c r="X93" s="389">
        <v>0</v>
      </c>
      <c r="Y93" s="389">
        <v>0</v>
      </c>
      <c r="Z93" s="389">
        <v>0</v>
      </c>
      <c r="AA93" s="389">
        <v>0</v>
      </c>
      <c r="AB93" s="389">
        <v>0</v>
      </c>
      <c r="AC93" s="406">
        <v>0</v>
      </c>
      <c r="AD93" s="389">
        <v>0</v>
      </c>
      <c r="AE93" s="389">
        <v>5686</v>
      </c>
      <c r="AF93" s="389">
        <v>0</v>
      </c>
      <c r="AG93" s="389">
        <v>0</v>
      </c>
      <c r="AH93" s="389">
        <v>0</v>
      </c>
      <c r="AI93" s="406">
        <v>5686</v>
      </c>
      <c r="AJ93" s="389">
        <v>0</v>
      </c>
      <c r="AK93" s="389">
        <v>6644</v>
      </c>
      <c r="AL93" s="389">
        <v>0</v>
      </c>
      <c r="AM93" s="389">
        <v>0</v>
      </c>
      <c r="AN93" s="389">
        <v>15840</v>
      </c>
      <c r="AO93" s="406">
        <v>22484</v>
      </c>
      <c r="AP93" s="393">
        <v>0</v>
      </c>
      <c r="AQ93" s="393">
        <v>0</v>
      </c>
      <c r="AR93" s="393">
        <v>0</v>
      </c>
      <c r="AS93" s="393">
        <v>0</v>
      </c>
      <c r="AT93" s="393">
        <v>0</v>
      </c>
      <c r="AU93" s="406">
        <v>0</v>
      </c>
      <c r="AV93" s="393">
        <v>0</v>
      </c>
      <c r="AW93" s="393">
        <v>0</v>
      </c>
      <c r="AX93" s="393">
        <v>0</v>
      </c>
      <c r="AY93" s="393">
        <v>0</v>
      </c>
      <c r="AZ93" s="393">
        <v>0</v>
      </c>
      <c r="BA93" s="392">
        <v>0</v>
      </c>
      <c r="BB93" s="393">
        <v>0</v>
      </c>
      <c r="BC93" s="393">
        <v>0</v>
      </c>
      <c r="BD93" s="393">
        <v>0</v>
      </c>
      <c r="BE93" s="393">
        <v>0</v>
      </c>
      <c r="BF93" s="393">
        <v>0</v>
      </c>
      <c r="BG93" s="392">
        <v>0</v>
      </c>
      <c r="BH93" s="389">
        <v>0</v>
      </c>
      <c r="BI93" s="389">
        <v>0</v>
      </c>
      <c r="BJ93" s="389">
        <v>0</v>
      </c>
      <c r="BK93" s="389">
        <v>0</v>
      </c>
      <c r="BL93" s="389">
        <v>0</v>
      </c>
      <c r="BM93" s="407">
        <v>0</v>
      </c>
      <c r="BN93" s="395">
        <v>0</v>
      </c>
      <c r="BO93" s="408">
        <v>0</v>
      </c>
      <c r="BP93" s="396">
        <v>0</v>
      </c>
      <c r="BQ93" s="397">
        <v>5616</v>
      </c>
      <c r="BR93" s="390">
        <v>7056</v>
      </c>
      <c r="BS93" s="390">
        <v>0</v>
      </c>
      <c r="BT93" s="398">
        <v>3936</v>
      </c>
      <c r="BU93" s="403">
        <v>16608</v>
      </c>
      <c r="BV93" s="389">
        <v>0</v>
      </c>
      <c r="BW93" s="389">
        <v>0</v>
      </c>
      <c r="BX93" s="389">
        <v>0</v>
      </c>
      <c r="BY93" s="389">
        <v>0</v>
      </c>
      <c r="BZ93" s="406">
        <v>0</v>
      </c>
      <c r="CA93" s="389">
        <v>5561.5</v>
      </c>
      <c r="CB93" s="389">
        <v>0</v>
      </c>
      <c r="CC93" s="389">
        <v>0</v>
      </c>
      <c r="CD93" s="389">
        <v>0</v>
      </c>
      <c r="CE93" s="406">
        <v>5561.5</v>
      </c>
      <c r="CF93" s="389">
        <v>54.5</v>
      </c>
      <c r="CG93" s="389">
        <v>7056</v>
      </c>
      <c r="CH93" s="389">
        <v>0</v>
      </c>
      <c r="CI93" s="389">
        <v>3936</v>
      </c>
      <c r="CJ93" s="406">
        <v>11046.5</v>
      </c>
      <c r="CK93" s="393">
        <v>0</v>
      </c>
      <c r="CL93" s="393">
        <v>0</v>
      </c>
      <c r="CM93" s="393">
        <v>0</v>
      </c>
      <c r="CN93" s="393">
        <v>0</v>
      </c>
      <c r="CO93" s="392">
        <v>0</v>
      </c>
      <c r="CP93" s="393">
        <v>0</v>
      </c>
      <c r="CQ93" s="393">
        <v>0</v>
      </c>
      <c r="CR93" s="393">
        <v>0</v>
      </c>
      <c r="CS93" s="393">
        <v>0</v>
      </c>
      <c r="CT93" s="392">
        <v>0</v>
      </c>
      <c r="CU93" s="404">
        <v>0</v>
      </c>
      <c r="CV93" s="405">
        <v>0</v>
      </c>
      <c r="CW93" s="405">
        <v>0</v>
      </c>
      <c r="CX93" s="393">
        <v>0</v>
      </c>
      <c r="CY93" s="407">
        <v>0</v>
      </c>
      <c r="CZ93" s="395">
        <v>0</v>
      </c>
      <c r="DA93" s="409">
        <v>0</v>
      </c>
      <c r="DB93" s="396">
        <v>0</v>
      </c>
      <c r="DC93" s="397">
        <v>2262</v>
      </c>
      <c r="DD93" s="390">
        <v>954</v>
      </c>
      <c r="DE93" s="390">
        <v>6900</v>
      </c>
      <c r="DF93" s="398">
        <v>582</v>
      </c>
      <c r="DG93" s="403">
        <v>10698</v>
      </c>
      <c r="DH93" s="389">
        <v>0</v>
      </c>
      <c r="DI93" s="389">
        <v>0</v>
      </c>
      <c r="DJ93" s="389">
        <v>0</v>
      </c>
      <c r="DK93" s="389">
        <v>0</v>
      </c>
      <c r="DL93" s="406">
        <v>0</v>
      </c>
      <c r="DM93" s="389">
        <v>2262</v>
      </c>
      <c r="DN93" s="389">
        <v>852</v>
      </c>
      <c r="DO93" s="389">
        <v>1030</v>
      </c>
      <c r="DP93" s="389">
        <v>0</v>
      </c>
      <c r="DQ93" s="406">
        <v>4144</v>
      </c>
      <c r="DR93" s="389">
        <v>0</v>
      </c>
      <c r="DS93" s="389">
        <v>102</v>
      </c>
      <c r="DT93" s="389">
        <v>5870</v>
      </c>
      <c r="DU93" s="389">
        <v>582</v>
      </c>
      <c r="DV93" s="406">
        <v>6554</v>
      </c>
      <c r="DW93" s="389">
        <v>0</v>
      </c>
      <c r="DX93" s="389">
        <v>0</v>
      </c>
      <c r="DY93" s="389">
        <v>0</v>
      </c>
      <c r="DZ93" s="389">
        <v>0</v>
      </c>
      <c r="EA93" s="392">
        <v>0</v>
      </c>
      <c r="EB93" s="393">
        <v>0</v>
      </c>
      <c r="EC93" s="393">
        <v>0</v>
      </c>
      <c r="ED93" s="393">
        <v>0</v>
      </c>
      <c r="EE93" s="393">
        <v>0</v>
      </c>
      <c r="EF93" s="406">
        <v>0</v>
      </c>
      <c r="EG93" s="404">
        <v>0</v>
      </c>
      <c r="EH93" s="405">
        <v>0</v>
      </c>
      <c r="EI93" s="405">
        <v>0</v>
      </c>
      <c r="EJ93" s="393">
        <v>0</v>
      </c>
      <c r="EK93" s="407">
        <v>0</v>
      </c>
      <c r="EL93" s="395">
        <v>0</v>
      </c>
      <c r="EM93" s="403">
        <v>3960</v>
      </c>
      <c r="EN93" s="388">
        <v>402</v>
      </c>
      <c r="EO93" s="404">
        <v>3054</v>
      </c>
      <c r="EP93" s="405">
        <v>744</v>
      </c>
      <c r="EQ93" s="405">
        <v>4902</v>
      </c>
      <c r="ER93" s="405">
        <v>0</v>
      </c>
      <c r="ES93" s="393">
        <v>1404</v>
      </c>
      <c r="ET93" s="403">
        <v>10104</v>
      </c>
      <c r="EU93" s="404">
        <v>0</v>
      </c>
      <c r="EV93" s="405">
        <v>0</v>
      </c>
      <c r="EW93" s="405">
        <v>0</v>
      </c>
      <c r="EX93" s="405">
        <v>0</v>
      </c>
      <c r="EY93" s="393">
        <v>0</v>
      </c>
      <c r="EZ93" s="403">
        <v>0</v>
      </c>
      <c r="FA93" s="404">
        <v>3054</v>
      </c>
      <c r="FB93" s="405">
        <v>744</v>
      </c>
      <c r="FC93" s="405">
        <v>4902</v>
      </c>
      <c r="FD93" s="405">
        <v>0</v>
      </c>
      <c r="FE93" s="393">
        <v>1404</v>
      </c>
      <c r="FF93" s="403">
        <v>10104</v>
      </c>
      <c r="FG93" s="389">
        <v>0</v>
      </c>
      <c r="FH93" s="389">
        <v>0</v>
      </c>
      <c r="FI93" s="389">
        <v>0</v>
      </c>
      <c r="FJ93" s="389">
        <v>0</v>
      </c>
      <c r="FK93" s="389">
        <v>0</v>
      </c>
      <c r="FL93" s="406">
        <v>0</v>
      </c>
      <c r="FM93" s="389">
        <v>3054</v>
      </c>
      <c r="FN93" s="389">
        <v>0</v>
      </c>
      <c r="FO93" s="389">
        <v>0</v>
      </c>
      <c r="FP93" s="389">
        <v>0</v>
      </c>
      <c r="FQ93" s="389">
        <v>0</v>
      </c>
      <c r="FR93" s="406">
        <v>3054</v>
      </c>
      <c r="FS93" s="389">
        <v>0</v>
      </c>
      <c r="FT93" s="389">
        <v>744</v>
      </c>
      <c r="FU93" s="389">
        <v>4902</v>
      </c>
      <c r="FV93" s="389">
        <v>0</v>
      </c>
      <c r="FW93" s="389">
        <v>1404</v>
      </c>
      <c r="FX93" s="406">
        <v>7050</v>
      </c>
      <c r="FY93" s="393">
        <v>0</v>
      </c>
      <c r="FZ93" s="393">
        <v>0</v>
      </c>
      <c r="GA93" s="393">
        <v>0</v>
      </c>
      <c r="GB93" s="393">
        <v>0</v>
      </c>
      <c r="GC93" s="393">
        <v>0</v>
      </c>
      <c r="GD93" s="406">
        <v>0</v>
      </c>
      <c r="GE93" s="393">
        <v>0</v>
      </c>
      <c r="GF93" s="393">
        <v>0</v>
      </c>
      <c r="GG93" s="393">
        <v>0</v>
      </c>
      <c r="GH93" s="393">
        <v>0</v>
      </c>
      <c r="GI93" s="393">
        <v>0</v>
      </c>
      <c r="GJ93" s="392">
        <v>0</v>
      </c>
      <c r="GK93" s="389">
        <v>0</v>
      </c>
      <c r="GL93" s="389">
        <v>0</v>
      </c>
      <c r="GM93" s="389">
        <v>0</v>
      </c>
      <c r="GN93" s="389">
        <v>0</v>
      </c>
      <c r="GO93" s="389">
        <v>0</v>
      </c>
      <c r="GP93" s="418">
        <v>0</v>
      </c>
      <c r="GQ93" s="388">
        <v>3558</v>
      </c>
      <c r="GR93" s="409">
        <v>2262</v>
      </c>
      <c r="GS93" s="396">
        <v>168</v>
      </c>
      <c r="GT93" s="397">
        <v>0</v>
      </c>
      <c r="GU93" s="390">
        <v>168</v>
      </c>
      <c r="GV93" s="390">
        <v>0</v>
      </c>
      <c r="GW93" s="391">
        <v>0</v>
      </c>
      <c r="GX93" s="403">
        <v>168</v>
      </c>
      <c r="GY93" s="389">
        <v>0</v>
      </c>
      <c r="GZ93" s="389">
        <v>0</v>
      </c>
      <c r="HA93" s="389">
        <v>0</v>
      </c>
      <c r="HB93" s="389">
        <v>0</v>
      </c>
      <c r="HC93" s="406">
        <v>0</v>
      </c>
      <c r="HD93" s="389">
        <v>0</v>
      </c>
      <c r="HE93" s="389">
        <v>0</v>
      </c>
      <c r="HF93" s="389">
        <v>0</v>
      </c>
      <c r="HG93" s="389">
        <v>0</v>
      </c>
      <c r="HH93" s="406">
        <v>0</v>
      </c>
      <c r="HI93" s="389">
        <v>0</v>
      </c>
      <c r="HJ93" s="389">
        <v>0</v>
      </c>
      <c r="HK93" s="389">
        <v>0</v>
      </c>
      <c r="HL93" s="389">
        <v>0</v>
      </c>
      <c r="HM93" s="406">
        <v>0</v>
      </c>
      <c r="HN93" s="389">
        <v>0</v>
      </c>
      <c r="HO93" s="389">
        <v>0</v>
      </c>
      <c r="HP93" s="389">
        <v>0</v>
      </c>
      <c r="HQ93" s="389">
        <v>0</v>
      </c>
      <c r="HR93" s="392">
        <v>0</v>
      </c>
      <c r="HS93" s="393">
        <v>0</v>
      </c>
      <c r="HT93" s="393">
        <v>0</v>
      </c>
      <c r="HU93" s="393">
        <v>0</v>
      </c>
      <c r="HV93" s="393">
        <v>0</v>
      </c>
      <c r="HW93" s="406">
        <v>0</v>
      </c>
      <c r="HX93" s="404">
        <v>0</v>
      </c>
      <c r="HY93" s="405">
        <v>168</v>
      </c>
      <c r="HZ93" s="405">
        <v>0</v>
      </c>
      <c r="IA93" s="393">
        <v>0</v>
      </c>
      <c r="IB93" s="407">
        <v>168</v>
      </c>
      <c r="IC93" s="388">
        <v>2094</v>
      </c>
      <c r="ID93" s="1464">
        <f t="shared" si="4"/>
        <v>2262</v>
      </c>
      <c r="IE93" s="409">
        <v>10116</v>
      </c>
      <c r="IF93" s="396">
        <v>0</v>
      </c>
      <c r="IG93" s="397">
        <v>0</v>
      </c>
      <c r="IH93" s="390">
        <v>0</v>
      </c>
      <c r="II93" s="390">
        <v>0</v>
      </c>
      <c r="IJ93" s="391">
        <v>0</v>
      </c>
      <c r="IK93" s="388">
        <v>0</v>
      </c>
      <c r="IL93" s="395">
        <v>10116</v>
      </c>
      <c r="IM93" s="1465">
        <f t="shared" si="5"/>
        <v>10116</v>
      </c>
      <c r="IN93" s="409">
        <v>10596</v>
      </c>
      <c r="IO93" s="396">
        <v>0</v>
      </c>
      <c r="IP93" s="397">
        <v>0</v>
      </c>
      <c r="IQ93" s="390">
        <v>0</v>
      </c>
      <c r="IR93" s="390">
        <v>0</v>
      </c>
      <c r="IS93" s="391">
        <v>0</v>
      </c>
      <c r="IT93" s="391">
        <v>0</v>
      </c>
      <c r="IU93" s="388">
        <v>0</v>
      </c>
      <c r="IV93" s="395">
        <v>10596</v>
      </c>
      <c r="IW93" s="1465">
        <f t="shared" si="6"/>
        <v>10596</v>
      </c>
      <c r="IX93" s="409">
        <v>12522</v>
      </c>
      <c r="IY93" s="396">
        <v>0</v>
      </c>
      <c r="IZ93" s="397">
        <v>0</v>
      </c>
      <c r="JA93" s="390">
        <v>0</v>
      </c>
      <c r="JB93" s="390">
        <v>0</v>
      </c>
      <c r="JC93" s="391">
        <v>0</v>
      </c>
      <c r="JD93" s="388">
        <v>0</v>
      </c>
      <c r="JE93" s="395">
        <v>12522</v>
      </c>
      <c r="JF93" s="399">
        <f t="shared" si="7"/>
        <v>12522</v>
      </c>
      <c r="JG93" s="408">
        <v>9000</v>
      </c>
      <c r="JH93" s="396">
        <v>0</v>
      </c>
      <c r="JI93" s="397">
        <v>0</v>
      </c>
      <c r="JJ93" s="390">
        <v>0</v>
      </c>
      <c r="JK93" s="390">
        <v>0</v>
      </c>
      <c r="JL93" s="391">
        <v>0</v>
      </c>
      <c r="JM93" s="388">
        <v>0</v>
      </c>
      <c r="JN93" s="395">
        <v>9000</v>
      </c>
      <c r="JO93" s="388">
        <v>48456</v>
      </c>
      <c r="JP93" s="388">
        <v>570</v>
      </c>
      <c r="JQ93" s="388">
        <v>65748</v>
      </c>
      <c r="JR93" s="403">
        <v>47886</v>
      </c>
      <c r="JS93" s="400">
        <v>1</v>
      </c>
    </row>
    <row r="94" spans="1:279" hidden="1" x14ac:dyDescent="0.35">
      <c r="A94" s="401">
        <v>878</v>
      </c>
      <c r="B94" s="410"/>
      <c r="C94" s="402" t="s">
        <v>310</v>
      </c>
      <c r="D94" s="403">
        <v>0</v>
      </c>
      <c r="E94" s="388">
        <v>0</v>
      </c>
      <c r="F94" s="404">
        <v>0</v>
      </c>
      <c r="G94" s="405">
        <v>0</v>
      </c>
      <c r="H94" s="405">
        <v>0</v>
      </c>
      <c r="I94" s="405">
        <v>0</v>
      </c>
      <c r="J94" s="393">
        <v>0</v>
      </c>
      <c r="K94" s="403">
        <v>0</v>
      </c>
      <c r="L94" s="404">
        <v>0</v>
      </c>
      <c r="M94" s="405">
        <v>0</v>
      </c>
      <c r="N94" s="405">
        <v>0</v>
      </c>
      <c r="O94" s="405">
        <v>0</v>
      </c>
      <c r="P94" s="393">
        <v>0</v>
      </c>
      <c r="Q94" s="403">
        <v>0</v>
      </c>
      <c r="R94" s="404">
        <v>0</v>
      </c>
      <c r="S94" s="405">
        <v>0</v>
      </c>
      <c r="T94" s="405">
        <v>0</v>
      </c>
      <c r="U94" s="405">
        <v>0</v>
      </c>
      <c r="V94" s="393">
        <v>0</v>
      </c>
      <c r="W94" s="403">
        <v>0</v>
      </c>
      <c r="X94" s="389">
        <v>0</v>
      </c>
      <c r="Y94" s="389">
        <v>0</v>
      </c>
      <c r="Z94" s="389">
        <v>0</v>
      </c>
      <c r="AA94" s="389">
        <v>0</v>
      </c>
      <c r="AB94" s="389">
        <v>0</v>
      </c>
      <c r="AC94" s="406">
        <v>0</v>
      </c>
      <c r="AD94" s="389">
        <v>0</v>
      </c>
      <c r="AE94" s="389">
        <v>0</v>
      </c>
      <c r="AF94" s="389">
        <v>0</v>
      </c>
      <c r="AG94" s="389">
        <v>0</v>
      </c>
      <c r="AH94" s="389">
        <v>0</v>
      </c>
      <c r="AI94" s="406">
        <v>0</v>
      </c>
      <c r="AJ94" s="389">
        <v>0</v>
      </c>
      <c r="AK94" s="389">
        <v>0</v>
      </c>
      <c r="AL94" s="389">
        <v>0</v>
      </c>
      <c r="AM94" s="389">
        <v>0</v>
      </c>
      <c r="AN94" s="389">
        <v>0</v>
      </c>
      <c r="AO94" s="406">
        <v>0</v>
      </c>
      <c r="AP94" s="393">
        <v>0</v>
      </c>
      <c r="AQ94" s="393">
        <v>0</v>
      </c>
      <c r="AR94" s="393">
        <v>0</v>
      </c>
      <c r="AS94" s="393">
        <v>0</v>
      </c>
      <c r="AT94" s="393">
        <v>0</v>
      </c>
      <c r="AU94" s="406">
        <v>0</v>
      </c>
      <c r="AV94" s="393">
        <v>0</v>
      </c>
      <c r="AW94" s="393">
        <v>0</v>
      </c>
      <c r="AX94" s="393">
        <v>0</v>
      </c>
      <c r="AY94" s="393">
        <v>0</v>
      </c>
      <c r="AZ94" s="393">
        <v>0</v>
      </c>
      <c r="BA94" s="392">
        <v>0</v>
      </c>
      <c r="BB94" s="393">
        <v>0</v>
      </c>
      <c r="BC94" s="393">
        <v>0</v>
      </c>
      <c r="BD94" s="393">
        <v>0</v>
      </c>
      <c r="BE94" s="393">
        <v>0</v>
      </c>
      <c r="BF94" s="393">
        <v>0</v>
      </c>
      <c r="BG94" s="392">
        <v>0</v>
      </c>
      <c r="BH94" s="389">
        <v>0</v>
      </c>
      <c r="BI94" s="389">
        <v>0</v>
      </c>
      <c r="BJ94" s="389">
        <v>0</v>
      </c>
      <c r="BK94" s="389">
        <v>0</v>
      </c>
      <c r="BL94" s="389">
        <v>0</v>
      </c>
      <c r="BM94" s="407">
        <v>0</v>
      </c>
      <c r="BN94" s="395">
        <v>0</v>
      </c>
      <c r="BO94" s="408">
        <v>0</v>
      </c>
      <c r="BP94" s="396">
        <v>0</v>
      </c>
      <c r="BQ94" s="397">
        <v>0</v>
      </c>
      <c r="BR94" s="390">
        <v>0</v>
      </c>
      <c r="BS94" s="390">
        <v>0</v>
      </c>
      <c r="BT94" s="398">
        <v>0</v>
      </c>
      <c r="BU94" s="403">
        <v>0</v>
      </c>
      <c r="BV94" s="389">
        <v>0</v>
      </c>
      <c r="BW94" s="389">
        <v>0</v>
      </c>
      <c r="BX94" s="389">
        <v>0</v>
      </c>
      <c r="BY94" s="389">
        <v>0</v>
      </c>
      <c r="BZ94" s="406">
        <v>0</v>
      </c>
      <c r="CA94" s="389">
        <v>0</v>
      </c>
      <c r="CB94" s="389">
        <v>0</v>
      </c>
      <c r="CC94" s="389">
        <v>0</v>
      </c>
      <c r="CD94" s="389">
        <v>0</v>
      </c>
      <c r="CE94" s="406">
        <v>0</v>
      </c>
      <c r="CF94" s="389">
        <v>0</v>
      </c>
      <c r="CG94" s="389">
        <v>0</v>
      </c>
      <c r="CH94" s="389">
        <v>0</v>
      </c>
      <c r="CI94" s="389">
        <v>0</v>
      </c>
      <c r="CJ94" s="406">
        <v>0</v>
      </c>
      <c r="CK94" s="393">
        <v>0</v>
      </c>
      <c r="CL94" s="393">
        <v>0</v>
      </c>
      <c r="CM94" s="393">
        <v>0</v>
      </c>
      <c r="CN94" s="393">
        <v>0</v>
      </c>
      <c r="CO94" s="392">
        <v>0</v>
      </c>
      <c r="CP94" s="393">
        <v>0</v>
      </c>
      <c r="CQ94" s="393">
        <v>0</v>
      </c>
      <c r="CR94" s="393">
        <v>0</v>
      </c>
      <c r="CS94" s="393">
        <v>0</v>
      </c>
      <c r="CT94" s="392">
        <v>0</v>
      </c>
      <c r="CU94" s="404">
        <v>0</v>
      </c>
      <c r="CV94" s="405">
        <v>0</v>
      </c>
      <c r="CW94" s="405">
        <v>0</v>
      </c>
      <c r="CX94" s="393">
        <v>0</v>
      </c>
      <c r="CY94" s="407">
        <v>0</v>
      </c>
      <c r="CZ94" s="395">
        <v>0</v>
      </c>
      <c r="DA94" s="409">
        <v>0</v>
      </c>
      <c r="DB94" s="396">
        <v>0</v>
      </c>
      <c r="DC94" s="397">
        <v>0</v>
      </c>
      <c r="DD94" s="390">
        <v>0</v>
      </c>
      <c r="DE94" s="390">
        <v>0</v>
      </c>
      <c r="DF94" s="398">
        <v>0</v>
      </c>
      <c r="DG94" s="403">
        <v>0</v>
      </c>
      <c r="DH94" s="389">
        <v>0</v>
      </c>
      <c r="DI94" s="389">
        <v>0</v>
      </c>
      <c r="DJ94" s="389">
        <v>0</v>
      </c>
      <c r="DK94" s="389">
        <v>0</v>
      </c>
      <c r="DL94" s="406">
        <v>0</v>
      </c>
      <c r="DM94" s="389">
        <v>0</v>
      </c>
      <c r="DN94" s="389">
        <v>0</v>
      </c>
      <c r="DO94" s="389">
        <v>0</v>
      </c>
      <c r="DP94" s="389">
        <v>0</v>
      </c>
      <c r="DQ94" s="406">
        <v>0</v>
      </c>
      <c r="DR94" s="389">
        <v>0</v>
      </c>
      <c r="DS94" s="389">
        <v>0</v>
      </c>
      <c r="DT94" s="389">
        <v>0</v>
      </c>
      <c r="DU94" s="389">
        <v>0</v>
      </c>
      <c r="DV94" s="406">
        <v>0</v>
      </c>
      <c r="DW94" s="389">
        <v>0</v>
      </c>
      <c r="DX94" s="389">
        <v>0</v>
      </c>
      <c r="DY94" s="389">
        <v>0</v>
      </c>
      <c r="DZ94" s="389">
        <v>0</v>
      </c>
      <c r="EA94" s="392">
        <v>0</v>
      </c>
      <c r="EB94" s="393">
        <v>0</v>
      </c>
      <c r="EC94" s="393">
        <v>0</v>
      </c>
      <c r="ED94" s="393">
        <v>0</v>
      </c>
      <c r="EE94" s="393">
        <v>0</v>
      </c>
      <c r="EF94" s="406">
        <v>0</v>
      </c>
      <c r="EG94" s="404">
        <v>0</v>
      </c>
      <c r="EH94" s="405">
        <v>0</v>
      </c>
      <c r="EI94" s="405">
        <v>0</v>
      </c>
      <c r="EJ94" s="393">
        <v>0</v>
      </c>
      <c r="EK94" s="407">
        <v>0</v>
      </c>
      <c r="EL94" s="395">
        <v>0</v>
      </c>
      <c r="EM94" s="403">
        <v>0</v>
      </c>
      <c r="EN94" s="388">
        <v>0</v>
      </c>
      <c r="EO94" s="404">
        <v>0</v>
      </c>
      <c r="EP94" s="405">
        <v>0</v>
      </c>
      <c r="EQ94" s="405">
        <v>0</v>
      </c>
      <c r="ER94" s="405">
        <v>0</v>
      </c>
      <c r="ES94" s="393">
        <v>0</v>
      </c>
      <c r="ET94" s="403">
        <v>0</v>
      </c>
      <c r="EU94" s="404">
        <v>0</v>
      </c>
      <c r="EV94" s="405">
        <v>0</v>
      </c>
      <c r="EW94" s="405">
        <v>0</v>
      </c>
      <c r="EX94" s="405">
        <v>0</v>
      </c>
      <c r="EY94" s="393">
        <v>0</v>
      </c>
      <c r="EZ94" s="403">
        <v>0</v>
      </c>
      <c r="FA94" s="404">
        <v>0</v>
      </c>
      <c r="FB94" s="405">
        <v>0</v>
      </c>
      <c r="FC94" s="405">
        <v>0</v>
      </c>
      <c r="FD94" s="405">
        <v>0</v>
      </c>
      <c r="FE94" s="393">
        <v>0</v>
      </c>
      <c r="FF94" s="403">
        <v>0</v>
      </c>
      <c r="FG94" s="389">
        <v>0</v>
      </c>
      <c r="FH94" s="389">
        <v>0</v>
      </c>
      <c r="FI94" s="389">
        <v>0</v>
      </c>
      <c r="FJ94" s="389">
        <v>0</v>
      </c>
      <c r="FK94" s="389">
        <v>0</v>
      </c>
      <c r="FL94" s="406">
        <v>0</v>
      </c>
      <c r="FM94" s="389">
        <v>0</v>
      </c>
      <c r="FN94" s="389">
        <v>0</v>
      </c>
      <c r="FO94" s="389">
        <v>0</v>
      </c>
      <c r="FP94" s="389">
        <v>0</v>
      </c>
      <c r="FQ94" s="389">
        <v>0</v>
      </c>
      <c r="FR94" s="406">
        <v>0</v>
      </c>
      <c r="FS94" s="389">
        <v>0</v>
      </c>
      <c r="FT94" s="389">
        <v>0</v>
      </c>
      <c r="FU94" s="389">
        <v>0</v>
      </c>
      <c r="FV94" s="389">
        <v>0</v>
      </c>
      <c r="FW94" s="389">
        <v>0</v>
      </c>
      <c r="FX94" s="406">
        <v>0</v>
      </c>
      <c r="FY94" s="393">
        <v>0</v>
      </c>
      <c r="FZ94" s="393">
        <v>0</v>
      </c>
      <c r="GA94" s="393">
        <v>0</v>
      </c>
      <c r="GB94" s="393">
        <v>0</v>
      </c>
      <c r="GC94" s="393">
        <v>0</v>
      </c>
      <c r="GD94" s="406">
        <v>0</v>
      </c>
      <c r="GE94" s="393">
        <v>0</v>
      </c>
      <c r="GF94" s="393">
        <v>0</v>
      </c>
      <c r="GG94" s="393">
        <v>0</v>
      </c>
      <c r="GH94" s="393">
        <v>0</v>
      </c>
      <c r="GI94" s="393">
        <v>0</v>
      </c>
      <c r="GJ94" s="392">
        <v>0</v>
      </c>
      <c r="GK94" s="389">
        <v>0</v>
      </c>
      <c r="GL94" s="389">
        <v>0</v>
      </c>
      <c r="GM94" s="389">
        <v>0</v>
      </c>
      <c r="GN94" s="389">
        <v>0</v>
      </c>
      <c r="GO94" s="389">
        <v>0</v>
      </c>
      <c r="GP94" s="418">
        <v>0</v>
      </c>
      <c r="GQ94" s="388">
        <v>0</v>
      </c>
      <c r="GR94" s="409">
        <v>0</v>
      </c>
      <c r="GS94" s="396">
        <v>0</v>
      </c>
      <c r="GT94" s="397">
        <v>0</v>
      </c>
      <c r="GU94" s="390">
        <v>0</v>
      </c>
      <c r="GV94" s="390">
        <v>0</v>
      </c>
      <c r="GW94" s="391">
        <v>0</v>
      </c>
      <c r="GX94" s="403">
        <v>0</v>
      </c>
      <c r="GY94" s="389">
        <v>0</v>
      </c>
      <c r="GZ94" s="389">
        <v>0</v>
      </c>
      <c r="HA94" s="389">
        <v>0</v>
      </c>
      <c r="HB94" s="389">
        <v>0</v>
      </c>
      <c r="HC94" s="406">
        <v>0</v>
      </c>
      <c r="HD94" s="389">
        <v>0</v>
      </c>
      <c r="HE94" s="389">
        <v>0</v>
      </c>
      <c r="HF94" s="389">
        <v>0</v>
      </c>
      <c r="HG94" s="389">
        <v>0</v>
      </c>
      <c r="HH94" s="406">
        <v>0</v>
      </c>
      <c r="HI94" s="389">
        <v>0</v>
      </c>
      <c r="HJ94" s="389">
        <v>0</v>
      </c>
      <c r="HK94" s="389">
        <v>0</v>
      </c>
      <c r="HL94" s="389">
        <v>0</v>
      </c>
      <c r="HM94" s="406">
        <v>0</v>
      </c>
      <c r="HN94" s="389">
        <v>0</v>
      </c>
      <c r="HO94" s="389">
        <v>0</v>
      </c>
      <c r="HP94" s="389">
        <v>0</v>
      </c>
      <c r="HQ94" s="389">
        <v>0</v>
      </c>
      <c r="HR94" s="392">
        <v>0</v>
      </c>
      <c r="HS94" s="393">
        <v>0</v>
      </c>
      <c r="HT94" s="393">
        <v>0</v>
      </c>
      <c r="HU94" s="393">
        <v>0</v>
      </c>
      <c r="HV94" s="393">
        <v>0</v>
      </c>
      <c r="HW94" s="406">
        <v>0</v>
      </c>
      <c r="HX94" s="404">
        <v>0</v>
      </c>
      <c r="HY94" s="405">
        <v>0</v>
      </c>
      <c r="HZ94" s="405">
        <v>0</v>
      </c>
      <c r="IA94" s="393">
        <v>0</v>
      </c>
      <c r="IB94" s="407">
        <v>0</v>
      </c>
      <c r="IC94" s="388">
        <v>0</v>
      </c>
      <c r="ID94" s="396">
        <f t="shared" si="4"/>
        <v>0</v>
      </c>
      <c r="IE94" s="408">
        <v>0</v>
      </c>
      <c r="IF94" s="396">
        <v>0</v>
      </c>
      <c r="IG94" s="397">
        <v>0</v>
      </c>
      <c r="IH94" s="390">
        <v>0</v>
      </c>
      <c r="II94" s="390">
        <v>0</v>
      </c>
      <c r="IJ94" s="391">
        <v>0</v>
      </c>
      <c r="IK94" s="388">
        <v>0</v>
      </c>
      <c r="IL94" s="395">
        <v>0</v>
      </c>
      <c r="IM94" s="399">
        <f t="shared" si="5"/>
        <v>0</v>
      </c>
      <c r="IN94" s="408">
        <v>0</v>
      </c>
      <c r="IO94" s="396">
        <v>0</v>
      </c>
      <c r="IP94" s="397">
        <v>0</v>
      </c>
      <c r="IQ94" s="390">
        <v>0</v>
      </c>
      <c r="IR94" s="390">
        <v>0</v>
      </c>
      <c r="IS94" s="391">
        <v>0</v>
      </c>
      <c r="IT94" s="391">
        <v>0</v>
      </c>
      <c r="IU94" s="388">
        <v>0</v>
      </c>
      <c r="IV94" s="395">
        <v>0</v>
      </c>
      <c r="IW94" s="399">
        <f t="shared" si="6"/>
        <v>0</v>
      </c>
      <c r="IX94" s="408">
        <v>0</v>
      </c>
      <c r="IY94" s="396">
        <v>0</v>
      </c>
      <c r="IZ94" s="397">
        <v>0</v>
      </c>
      <c r="JA94" s="390">
        <v>0</v>
      </c>
      <c r="JB94" s="390">
        <v>0</v>
      </c>
      <c r="JC94" s="391">
        <v>0</v>
      </c>
      <c r="JD94" s="388">
        <v>0</v>
      </c>
      <c r="JE94" s="395">
        <v>0</v>
      </c>
      <c r="JF94" s="399">
        <f t="shared" si="7"/>
        <v>0</v>
      </c>
      <c r="JG94" s="408">
        <v>0</v>
      </c>
      <c r="JH94" s="396">
        <v>0</v>
      </c>
      <c r="JI94" s="397">
        <v>0</v>
      </c>
      <c r="JJ94" s="390">
        <v>0</v>
      </c>
      <c r="JK94" s="390">
        <v>0</v>
      </c>
      <c r="JL94" s="391">
        <v>0</v>
      </c>
      <c r="JM94" s="388">
        <v>0</v>
      </c>
      <c r="JN94" s="395">
        <v>0</v>
      </c>
      <c r="JO94" s="388">
        <v>0</v>
      </c>
      <c r="JP94" s="388">
        <v>0</v>
      </c>
      <c r="JQ94" s="388">
        <v>0</v>
      </c>
      <c r="JR94" s="403">
        <v>0</v>
      </c>
      <c r="JS94" s="400">
        <v>0</v>
      </c>
    </row>
    <row r="95" spans="1:279" x14ac:dyDescent="0.35">
      <c r="A95" s="411">
        <v>878</v>
      </c>
      <c r="B95" s="435">
        <v>3</v>
      </c>
      <c r="C95" s="412" t="s">
        <v>40</v>
      </c>
      <c r="D95" s="413">
        <v>0</v>
      </c>
      <c r="E95" s="388">
        <v>0</v>
      </c>
      <c r="F95" s="414">
        <v>0</v>
      </c>
      <c r="G95" s="415">
        <v>7356</v>
      </c>
      <c r="H95" s="415">
        <v>0</v>
      </c>
      <c r="I95" s="415">
        <v>0</v>
      </c>
      <c r="J95" s="416">
        <v>12300</v>
      </c>
      <c r="K95" s="413">
        <v>19656</v>
      </c>
      <c r="L95" s="414">
        <v>0</v>
      </c>
      <c r="M95" s="415">
        <v>0</v>
      </c>
      <c r="N95" s="415">
        <v>0</v>
      </c>
      <c r="O95" s="415">
        <v>0</v>
      </c>
      <c r="P95" s="416">
        <v>0</v>
      </c>
      <c r="Q95" s="413">
        <v>0</v>
      </c>
      <c r="R95" s="414">
        <v>0</v>
      </c>
      <c r="S95" s="415">
        <v>7356</v>
      </c>
      <c r="T95" s="415">
        <v>0</v>
      </c>
      <c r="U95" s="415">
        <v>0</v>
      </c>
      <c r="V95" s="416">
        <v>12300</v>
      </c>
      <c r="W95" s="413">
        <v>19656</v>
      </c>
      <c r="X95" s="389">
        <v>0</v>
      </c>
      <c r="Y95" s="389">
        <v>0</v>
      </c>
      <c r="Z95" s="389">
        <v>0</v>
      </c>
      <c r="AA95" s="389">
        <v>0</v>
      </c>
      <c r="AB95" s="389">
        <v>0</v>
      </c>
      <c r="AC95" s="417">
        <v>0</v>
      </c>
      <c r="AD95" s="389">
        <v>0</v>
      </c>
      <c r="AE95" s="389">
        <v>3304</v>
      </c>
      <c r="AF95" s="389">
        <v>0</v>
      </c>
      <c r="AG95" s="389">
        <v>0</v>
      </c>
      <c r="AH95" s="389">
        <v>0</v>
      </c>
      <c r="AI95" s="417">
        <v>3304</v>
      </c>
      <c r="AJ95" s="389">
        <v>0</v>
      </c>
      <c r="AK95" s="389">
        <v>4052</v>
      </c>
      <c r="AL95" s="389">
        <v>0</v>
      </c>
      <c r="AM95" s="389">
        <v>0</v>
      </c>
      <c r="AN95" s="389">
        <v>12300</v>
      </c>
      <c r="AO95" s="417">
        <v>16352</v>
      </c>
      <c r="AP95" s="393">
        <v>0</v>
      </c>
      <c r="AQ95" s="393">
        <v>0</v>
      </c>
      <c r="AR95" s="393">
        <v>0</v>
      </c>
      <c r="AS95" s="393">
        <v>0</v>
      </c>
      <c r="AT95" s="393">
        <v>0</v>
      </c>
      <c r="AU95" s="417">
        <v>0</v>
      </c>
      <c r="AV95" s="393">
        <v>0</v>
      </c>
      <c r="AW95" s="393">
        <v>0</v>
      </c>
      <c r="AX95" s="393">
        <v>0</v>
      </c>
      <c r="AY95" s="393">
        <v>0</v>
      </c>
      <c r="AZ95" s="393">
        <v>0</v>
      </c>
      <c r="BA95" s="392">
        <v>0</v>
      </c>
      <c r="BB95" s="393">
        <v>0</v>
      </c>
      <c r="BC95" s="393">
        <v>0</v>
      </c>
      <c r="BD95" s="393">
        <v>0</v>
      </c>
      <c r="BE95" s="393">
        <v>0</v>
      </c>
      <c r="BF95" s="393">
        <v>0</v>
      </c>
      <c r="BG95" s="392">
        <v>0</v>
      </c>
      <c r="BH95" s="389">
        <v>0</v>
      </c>
      <c r="BI95" s="389">
        <v>0</v>
      </c>
      <c r="BJ95" s="389">
        <v>0</v>
      </c>
      <c r="BK95" s="389">
        <v>0</v>
      </c>
      <c r="BL95" s="389">
        <v>0</v>
      </c>
      <c r="BM95" s="418">
        <v>0</v>
      </c>
      <c r="BN95" s="395">
        <v>0</v>
      </c>
      <c r="BO95" s="419">
        <v>0</v>
      </c>
      <c r="BP95" s="396">
        <v>0</v>
      </c>
      <c r="BQ95" s="397">
        <v>5796</v>
      </c>
      <c r="BR95" s="390">
        <v>6606</v>
      </c>
      <c r="BS95" s="390">
        <v>0</v>
      </c>
      <c r="BT95" s="398">
        <v>0</v>
      </c>
      <c r="BU95" s="413">
        <v>12402</v>
      </c>
      <c r="BV95" s="389">
        <v>0</v>
      </c>
      <c r="BW95" s="389">
        <v>0</v>
      </c>
      <c r="BX95" s="389">
        <v>0</v>
      </c>
      <c r="BY95" s="389">
        <v>0</v>
      </c>
      <c r="BZ95" s="417">
        <v>0</v>
      </c>
      <c r="CA95" s="389">
        <v>2808</v>
      </c>
      <c r="CB95" s="389">
        <v>0</v>
      </c>
      <c r="CC95" s="389">
        <v>0</v>
      </c>
      <c r="CD95" s="389">
        <v>0</v>
      </c>
      <c r="CE95" s="417">
        <v>2808</v>
      </c>
      <c r="CF95" s="389">
        <v>2988</v>
      </c>
      <c r="CG95" s="389">
        <v>6606</v>
      </c>
      <c r="CH95" s="389">
        <v>0</v>
      </c>
      <c r="CI95" s="389">
        <v>0</v>
      </c>
      <c r="CJ95" s="417">
        <v>9594</v>
      </c>
      <c r="CK95" s="393">
        <v>0</v>
      </c>
      <c r="CL95" s="393">
        <v>0</v>
      </c>
      <c r="CM95" s="393">
        <v>0</v>
      </c>
      <c r="CN95" s="393">
        <v>0</v>
      </c>
      <c r="CO95" s="392">
        <v>0</v>
      </c>
      <c r="CP95" s="393">
        <v>0</v>
      </c>
      <c r="CQ95" s="393">
        <v>0</v>
      </c>
      <c r="CR95" s="393">
        <v>0</v>
      </c>
      <c r="CS95" s="393">
        <v>0</v>
      </c>
      <c r="CT95" s="392">
        <v>0</v>
      </c>
      <c r="CU95" s="414">
        <v>0</v>
      </c>
      <c r="CV95" s="415">
        <v>0</v>
      </c>
      <c r="CW95" s="415">
        <v>0</v>
      </c>
      <c r="CX95" s="416">
        <v>0</v>
      </c>
      <c r="CY95" s="418">
        <v>0</v>
      </c>
      <c r="CZ95" s="395">
        <v>0</v>
      </c>
      <c r="DA95" s="420">
        <v>0</v>
      </c>
      <c r="DB95" s="396">
        <v>0</v>
      </c>
      <c r="DC95" s="397">
        <v>750</v>
      </c>
      <c r="DD95" s="390">
        <v>1062</v>
      </c>
      <c r="DE95" s="390">
        <v>4596</v>
      </c>
      <c r="DF95" s="398">
        <v>1026</v>
      </c>
      <c r="DG95" s="413">
        <v>7434</v>
      </c>
      <c r="DH95" s="389">
        <v>0</v>
      </c>
      <c r="DI95" s="389">
        <v>0</v>
      </c>
      <c r="DJ95" s="389">
        <v>0</v>
      </c>
      <c r="DK95" s="389">
        <v>0</v>
      </c>
      <c r="DL95" s="417">
        <v>0</v>
      </c>
      <c r="DM95" s="389">
        <v>750</v>
      </c>
      <c r="DN95" s="389">
        <v>0</v>
      </c>
      <c r="DO95" s="389">
        <v>0</v>
      </c>
      <c r="DP95" s="389">
        <v>0</v>
      </c>
      <c r="DQ95" s="417">
        <v>750</v>
      </c>
      <c r="DR95" s="389">
        <v>0</v>
      </c>
      <c r="DS95" s="389">
        <v>1062</v>
      </c>
      <c r="DT95" s="389">
        <v>4596</v>
      </c>
      <c r="DU95" s="389">
        <v>1026</v>
      </c>
      <c r="DV95" s="417">
        <v>6684</v>
      </c>
      <c r="DW95" s="389">
        <v>0</v>
      </c>
      <c r="DX95" s="389">
        <v>0</v>
      </c>
      <c r="DY95" s="389">
        <v>0</v>
      </c>
      <c r="DZ95" s="389">
        <v>0</v>
      </c>
      <c r="EA95" s="392">
        <v>0</v>
      </c>
      <c r="EB95" s="393">
        <v>0</v>
      </c>
      <c r="EC95" s="393">
        <v>0</v>
      </c>
      <c r="ED95" s="393">
        <v>0</v>
      </c>
      <c r="EE95" s="393">
        <v>0</v>
      </c>
      <c r="EF95" s="417">
        <v>0</v>
      </c>
      <c r="EG95" s="414">
        <v>0</v>
      </c>
      <c r="EH95" s="415">
        <v>0</v>
      </c>
      <c r="EI95" s="415">
        <v>0</v>
      </c>
      <c r="EJ95" s="416">
        <v>0</v>
      </c>
      <c r="EK95" s="418">
        <v>0</v>
      </c>
      <c r="EL95" s="395">
        <v>0</v>
      </c>
      <c r="EM95" s="413">
        <v>0</v>
      </c>
      <c r="EN95" s="388">
        <v>0</v>
      </c>
      <c r="EO95" s="414">
        <v>3552</v>
      </c>
      <c r="EP95" s="415">
        <v>342</v>
      </c>
      <c r="EQ95" s="415">
        <v>0</v>
      </c>
      <c r="ER95" s="415">
        <v>0</v>
      </c>
      <c r="ES95" s="416">
        <v>1008</v>
      </c>
      <c r="ET95" s="413">
        <v>4902</v>
      </c>
      <c r="EU95" s="414">
        <v>0</v>
      </c>
      <c r="EV95" s="415">
        <v>0</v>
      </c>
      <c r="EW95" s="415">
        <v>0</v>
      </c>
      <c r="EX95" s="415">
        <v>0</v>
      </c>
      <c r="EY95" s="416">
        <v>0</v>
      </c>
      <c r="EZ95" s="413">
        <v>0</v>
      </c>
      <c r="FA95" s="414">
        <v>3552</v>
      </c>
      <c r="FB95" s="415">
        <v>342</v>
      </c>
      <c r="FC95" s="415">
        <v>0</v>
      </c>
      <c r="FD95" s="415">
        <v>0</v>
      </c>
      <c r="FE95" s="416">
        <v>1008</v>
      </c>
      <c r="FF95" s="413">
        <v>4902</v>
      </c>
      <c r="FG95" s="389">
        <v>0</v>
      </c>
      <c r="FH95" s="389">
        <v>0</v>
      </c>
      <c r="FI95" s="389">
        <v>0</v>
      </c>
      <c r="FJ95" s="389">
        <v>0</v>
      </c>
      <c r="FK95" s="389">
        <v>0</v>
      </c>
      <c r="FL95" s="417">
        <v>0</v>
      </c>
      <c r="FM95" s="389">
        <v>2119</v>
      </c>
      <c r="FN95" s="389">
        <v>0</v>
      </c>
      <c r="FO95" s="389">
        <v>0</v>
      </c>
      <c r="FP95" s="389">
        <v>0</v>
      </c>
      <c r="FQ95" s="389">
        <v>0</v>
      </c>
      <c r="FR95" s="417">
        <v>2119</v>
      </c>
      <c r="FS95" s="389">
        <v>1433</v>
      </c>
      <c r="FT95" s="389">
        <v>342</v>
      </c>
      <c r="FU95" s="389">
        <v>0</v>
      </c>
      <c r="FV95" s="389">
        <v>0</v>
      </c>
      <c r="FW95" s="389">
        <v>1008</v>
      </c>
      <c r="FX95" s="417">
        <v>2783</v>
      </c>
      <c r="FY95" s="393">
        <v>0</v>
      </c>
      <c r="FZ95" s="393">
        <v>0</v>
      </c>
      <c r="GA95" s="393">
        <v>0</v>
      </c>
      <c r="GB95" s="393">
        <v>0</v>
      </c>
      <c r="GC95" s="393">
        <v>0</v>
      </c>
      <c r="GD95" s="417">
        <v>0</v>
      </c>
      <c r="GE95" s="393">
        <v>0</v>
      </c>
      <c r="GF95" s="393">
        <v>0</v>
      </c>
      <c r="GG95" s="393">
        <v>0</v>
      </c>
      <c r="GH95" s="393">
        <v>0</v>
      </c>
      <c r="GI95" s="393">
        <v>0</v>
      </c>
      <c r="GJ95" s="392">
        <v>0</v>
      </c>
      <c r="GK95" s="389">
        <v>0</v>
      </c>
      <c r="GL95" s="389">
        <v>0</v>
      </c>
      <c r="GM95" s="389">
        <v>0</v>
      </c>
      <c r="GN95" s="389">
        <v>0</v>
      </c>
      <c r="GO95" s="389">
        <v>0</v>
      </c>
      <c r="GP95" s="418">
        <v>0</v>
      </c>
      <c r="GQ95" s="388">
        <v>0</v>
      </c>
      <c r="GR95" s="420">
        <v>1656</v>
      </c>
      <c r="GS95" s="396">
        <v>0</v>
      </c>
      <c r="GT95" s="397">
        <v>0</v>
      </c>
      <c r="GU95" s="390">
        <v>0</v>
      </c>
      <c r="GV95" s="390">
        <v>0</v>
      </c>
      <c r="GW95" s="391">
        <v>0</v>
      </c>
      <c r="GX95" s="413">
        <v>0</v>
      </c>
      <c r="GY95" s="389">
        <v>0</v>
      </c>
      <c r="GZ95" s="389">
        <v>0</v>
      </c>
      <c r="HA95" s="389">
        <v>0</v>
      </c>
      <c r="HB95" s="389">
        <v>0</v>
      </c>
      <c r="HC95" s="417">
        <v>0</v>
      </c>
      <c r="HD95" s="389">
        <v>0</v>
      </c>
      <c r="HE95" s="389">
        <v>0</v>
      </c>
      <c r="HF95" s="389">
        <v>0</v>
      </c>
      <c r="HG95" s="389">
        <v>0</v>
      </c>
      <c r="HH95" s="417">
        <v>0</v>
      </c>
      <c r="HI95" s="389">
        <v>0</v>
      </c>
      <c r="HJ95" s="389">
        <v>0</v>
      </c>
      <c r="HK95" s="389">
        <v>0</v>
      </c>
      <c r="HL95" s="389">
        <v>0</v>
      </c>
      <c r="HM95" s="417">
        <v>0</v>
      </c>
      <c r="HN95" s="389">
        <v>0</v>
      </c>
      <c r="HO95" s="389">
        <v>0</v>
      </c>
      <c r="HP95" s="389">
        <v>0</v>
      </c>
      <c r="HQ95" s="389">
        <v>0</v>
      </c>
      <c r="HR95" s="392">
        <v>0</v>
      </c>
      <c r="HS95" s="393">
        <v>0</v>
      </c>
      <c r="HT95" s="393">
        <v>0</v>
      </c>
      <c r="HU95" s="393">
        <v>0</v>
      </c>
      <c r="HV95" s="393">
        <v>0</v>
      </c>
      <c r="HW95" s="417">
        <v>0</v>
      </c>
      <c r="HX95" s="414">
        <v>0</v>
      </c>
      <c r="HY95" s="415">
        <v>0</v>
      </c>
      <c r="HZ95" s="415">
        <v>0</v>
      </c>
      <c r="IA95" s="416">
        <v>0</v>
      </c>
      <c r="IB95" s="418">
        <v>0</v>
      </c>
      <c r="IC95" s="388">
        <v>1656</v>
      </c>
      <c r="ID95" s="1466">
        <f t="shared" si="4"/>
        <v>1656</v>
      </c>
      <c r="IE95" s="420">
        <v>10116</v>
      </c>
      <c r="IF95" s="396">
        <v>0</v>
      </c>
      <c r="IG95" s="397">
        <v>0</v>
      </c>
      <c r="IH95" s="390">
        <v>0</v>
      </c>
      <c r="II95" s="390">
        <v>0</v>
      </c>
      <c r="IJ95" s="391">
        <v>0</v>
      </c>
      <c r="IK95" s="388">
        <v>0</v>
      </c>
      <c r="IL95" s="395">
        <v>10116</v>
      </c>
      <c r="IM95" s="1467">
        <f t="shared" si="5"/>
        <v>10116</v>
      </c>
      <c r="IN95" s="420">
        <v>6330</v>
      </c>
      <c r="IO95" s="396">
        <v>0</v>
      </c>
      <c r="IP95" s="397">
        <v>0</v>
      </c>
      <c r="IQ95" s="390">
        <v>0</v>
      </c>
      <c r="IR95" s="390">
        <v>0</v>
      </c>
      <c r="IS95" s="391">
        <v>0</v>
      </c>
      <c r="IT95" s="391">
        <v>0</v>
      </c>
      <c r="IU95" s="388">
        <v>0</v>
      </c>
      <c r="IV95" s="395">
        <v>6330</v>
      </c>
      <c r="IW95" s="1467">
        <f t="shared" si="6"/>
        <v>6330</v>
      </c>
      <c r="IX95" s="420">
        <v>6120</v>
      </c>
      <c r="IY95" s="396">
        <v>0</v>
      </c>
      <c r="IZ95" s="397">
        <v>0</v>
      </c>
      <c r="JA95" s="390">
        <v>0</v>
      </c>
      <c r="JB95" s="390">
        <v>0</v>
      </c>
      <c r="JC95" s="391">
        <v>0</v>
      </c>
      <c r="JD95" s="388">
        <v>0</v>
      </c>
      <c r="JE95" s="395">
        <v>6120</v>
      </c>
      <c r="JF95" s="1468">
        <f t="shared" si="7"/>
        <v>6120</v>
      </c>
      <c r="JG95" s="419">
        <v>9000</v>
      </c>
      <c r="JH95" s="396">
        <v>0</v>
      </c>
      <c r="JI95" s="397">
        <v>0</v>
      </c>
      <c r="JJ95" s="390">
        <v>0</v>
      </c>
      <c r="JK95" s="390">
        <v>0</v>
      </c>
      <c r="JL95" s="391">
        <v>0</v>
      </c>
      <c r="JM95" s="388">
        <v>0</v>
      </c>
      <c r="JN95" s="395">
        <v>9000</v>
      </c>
      <c r="JO95" s="388">
        <v>33222</v>
      </c>
      <c r="JP95" s="388">
        <v>0</v>
      </c>
      <c r="JQ95" s="388">
        <v>44394</v>
      </c>
      <c r="JR95" s="413">
        <v>33222</v>
      </c>
      <c r="JS95" s="400">
        <v>1</v>
      </c>
    </row>
    <row r="96" spans="1:279" x14ac:dyDescent="0.35">
      <c r="A96" s="421" t="s">
        <v>321</v>
      </c>
      <c r="B96" s="421"/>
      <c r="C96" s="422"/>
      <c r="D96" s="423">
        <v>0</v>
      </c>
      <c r="E96" s="423">
        <v>0</v>
      </c>
      <c r="F96" s="424">
        <v>0</v>
      </c>
      <c r="G96" s="425">
        <v>19686</v>
      </c>
      <c r="H96" s="425">
        <v>0</v>
      </c>
      <c r="I96" s="425">
        <v>0</v>
      </c>
      <c r="J96" s="426">
        <v>28140</v>
      </c>
      <c r="K96" s="423">
        <v>47826</v>
      </c>
      <c r="L96" s="424">
        <v>0</v>
      </c>
      <c r="M96" s="425">
        <v>0</v>
      </c>
      <c r="N96" s="425">
        <v>0</v>
      </c>
      <c r="O96" s="425">
        <v>0</v>
      </c>
      <c r="P96" s="426">
        <v>0</v>
      </c>
      <c r="Q96" s="423">
        <v>0</v>
      </c>
      <c r="R96" s="424">
        <v>0</v>
      </c>
      <c r="S96" s="425">
        <v>19686</v>
      </c>
      <c r="T96" s="425">
        <v>0</v>
      </c>
      <c r="U96" s="425">
        <v>0</v>
      </c>
      <c r="V96" s="426">
        <v>28140</v>
      </c>
      <c r="W96" s="423">
        <v>47826</v>
      </c>
      <c r="X96" s="424">
        <v>0</v>
      </c>
      <c r="Y96" s="425">
        <v>0</v>
      </c>
      <c r="Z96" s="425">
        <v>0</v>
      </c>
      <c r="AA96" s="425">
        <v>0</v>
      </c>
      <c r="AB96" s="426">
        <v>0</v>
      </c>
      <c r="AC96" s="423">
        <v>0</v>
      </c>
      <c r="AD96" s="424">
        <v>0</v>
      </c>
      <c r="AE96" s="425">
        <v>8990</v>
      </c>
      <c r="AF96" s="425">
        <v>0</v>
      </c>
      <c r="AG96" s="425">
        <v>0</v>
      </c>
      <c r="AH96" s="426">
        <v>0</v>
      </c>
      <c r="AI96" s="423">
        <v>8990</v>
      </c>
      <c r="AJ96" s="424">
        <v>0</v>
      </c>
      <c r="AK96" s="425">
        <v>10696</v>
      </c>
      <c r="AL96" s="425">
        <v>0</v>
      </c>
      <c r="AM96" s="425">
        <v>0</v>
      </c>
      <c r="AN96" s="426">
        <v>28140</v>
      </c>
      <c r="AO96" s="423">
        <v>38836</v>
      </c>
      <c r="AP96" s="424">
        <v>0</v>
      </c>
      <c r="AQ96" s="425">
        <v>0</v>
      </c>
      <c r="AR96" s="425">
        <v>0</v>
      </c>
      <c r="AS96" s="425">
        <v>0</v>
      </c>
      <c r="AT96" s="426">
        <v>0</v>
      </c>
      <c r="AU96" s="423">
        <v>0</v>
      </c>
      <c r="AV96" s="424">
        <v>0</v>
      </c>
      <c r="AW96" s="425">
        <v>0</v>
      </c>
      <c r="AX96" s="425">
        <v>0</v>
      </c>
      <c r="AY96" s="425">
        <v>0</v>
      </c>
      <c r="AZ96" s="426">
        <v>0</v>
      </c>
      <c r="BA96" s="423">
        <v>0</v>
      </c>
      <c r="BB96" s="424">
        <v>0</v>
      </c>
      <c r="BC96" s="425">
        <v>0</v>
      </c>
      <c r="BD96" s="425">
        <v>0</v>
      </c>
      <c r="BE96" s="425">
        <v>0</v>
      </c>
      <c r="BF96" s="426">
        <v>0</v>
      </c>
      <c r="BG96" s="423">
        <v>0</v>
      </c>
      <c r="BH96" s="424">
        <v>0</v>
      </c>
      <c r="BI96" s="425">
        <v>0</v>
      </c>
      <c r="BJ96" s="425">
        <v>0</v>
      </c>
      <c r="BK96" s="425">
        <v>0</v>
      </c>
      <c r="BL96" s="426">
        <v>0</v>
      </c>
      <c r="BM96" s="423">
        <v>0</v>
      </c>
      <c r="BN96" s="427">
        <v>0</v>
      </c>
      <c r="BO96" s="428">
        <v>0</v>
      </c>
      <c r="BP96" s="428">
        <v>0</v>
      </c>
      <c r="BQ96" s="429">
        <v>11412</v>
      </c>
      <c r="BR96" s="425">
        <v>31716</v>
      </c>
      <c r="BS96" s="425">
        <v>0</v>
      </c>
      <c r="BT96" s="430">
        <v>3936</v>
      </c>
      <c r="BU96" s="423">
        <v>47064</v>
      </c>
      <c r="BV96" s="424">
        <v>0</v>
      </c>
      <c r="BW96" s="425">
        <v>0</v>
      </c>
      <c r="BX96" s="425">
        <v>0</v>
      </c>
      <c r="BY96" s="426">
        <v>0</v>
      </c>
      <c r="BZ96" s="423">
        <v>0</v>
      </c>
      <c r="CA96" s="424">
        <v>8369.5</v>
      </c>
      <c r="CB96" s="425">
        <v>4320</v>
      </c>
      <c r="CC96" s="425">
        <v>0</v>
      </c>
      <c r="CD96" s="425">
        <v>0</v>
      </c>
      <c r="CE96" s="423">
        <v>12689.5</v>
      </c>
      <c r="CF96" s="424">
        <v>3042.5</v>
      </c>
      <c r="CG96" s="425">
        <v>27396</v>
      </c>
      <c r="CH96" s="425">
        <v>0</v>
      </c>
      <c r="CI96" s="425">
        <v>3936</v>
      </c>
      <c r="CJ96" s="423">
        <v>34374.5</v>
      </c>
      <c r="CK96" s="424">
        <v>0</v>
      </c>
      <c r="CL96" s="425">
        <v>0</v>
      </c>
      <c r="CM96" s="425">
        <v>0</v>
      </c>
      <c r="CN96" s="425">
        <v>0</v>
      </c>
      <c r="CO96" s="423">
        <v>0</v>
      </c>
      <c r="CP96" s="424">
        <v>0</v>
      </c>
      <c r="CQ96" s="425">
        <v>0</v>
      </c>
      <c r="CR96" s="425">
        <v>0</v>
      </c>
      <c r="CS96" s="426">
        <v>0</v>
      </c>
      <c r="CT96" s="423">
        <v>0</v>
      </c>
      <c r="CU96" s="424">
        <v>0</v>
      </c>
      <c r="CV96" s="425">
        <v>0</v>
      </c>
      <c r="CW96" s="425">
        <v>0</v>
      </c>
      <c r="CX96" s="426">
        <v>0</v>
      </c>
      <c r="CY96" s="423">
        <v>0</v>
      </c>
      <c r="CZ96" s="427">
        <v>0</v>
      </c>
      <c r="DA96" s="431">
        <v>0</v>
      </c>
      <c r="DB96" s="428">
        <v>0</v>
      </c>
      <c r="DC96" s="429">
        <v>6012</v>
      </c>
      <c r="DD96" s="425">
        <v>4902</v>
      </c>
      <c r="DE96" s="425">
        <v>14250</v>
      </c>
      <c r="DF96" s="430">
        <v>1608</v>
      </c>
      <c r="DG96" s="423">
        <v>26772</v>
      </c>
      <c r="DH96" s="424">
        <v>0</v>
      </c>
      <c r="DI96" s="425">
        <v>0</v>
      </c>
      <c r="DJ96" s="425">
        <v>0</v>
      </c>
      <c r="DK96" s="426">
        <v>0</v>
      </c>
      <c r="DL96" s="423">
        <v>0</v>
      </c>
      <c r="DM96" s="424">
        <v>5317</v>
      </c>
      <c r="DN96" s="425">
        <v>852</v>
      </c>
      <c r="DO96" s="425">
        <v>1030</v>
      </c>
      <c r="DP96" s="425">
        <v>0</v>
      </c>
      <c r="DQ96" s="423">
        <v>7199</v>
      </c>
      <c r="DR96" s="424">
        <v>695</v>
      </c>
      <c r="DS96" s="425">
        <v>4050</v>
      </c>
      <c r="DT96" s="425">
        <v>13220</v>
      </c>
      <c r="DU96" s="425">
        <v>1608</v>
      </c>
      <c r="DV96" s="423">
        <v>19573</v>
      </c>
      <c r="DW96" s="424">
        <v>0</v>
      </c>
      <c r="DX96" s="425">
        <v>0</v>
      </c>
      <c r="DY96" s="425">
        <v>0</v>
      </c>
      <c r="DZ96" s="425">
        <v>0</v>
      </c>
      <c r="EA96" s="423">
        <v>0</v>
      </c>
      <c r="EB96" s="424">
        <v>0</v>
      </c>
      <c r="EC96" s="425">
        <v>0</v>
      </c>
      <c r="ED96" s="425">
        <v>0</v>
      </c>
      <c r="EE96" s="426">
        <v>0</v>
      </c>
      <c r="EF96" s="423">
        <v>0</v>
      </c>
      <c r="EG96" s="424">
        <v>0</v>
      </c>
      <c r="EH96" s="425">
        <v>0</v>
      </c>
      <c r="EI96" s="425">
        <v>0</v>
      </c>
      <c r="EJ96" s="426">
        <v>0</v>
      </c>
      <c r="EK96" s="423">
        <v>0</v>
      </c>
      <c r="EL96" s="431">
        <v>0</v>
      </c>
      <c r="EM96" s="423">
        <v>9264</v>
      </c>
      <c r="EN96" s="423">
        <v>402</v>
      </c>
      <c r="EO96" s="424">
        <v>19248</v>
      </c>
      <c r="EP96" s="425">
        <v>3546</v>
      </c>
      <c r="EQ96" s="425">
        <v>7314</v>
      </c>
      <c r="ER96" s="425">
        <v>0</v>
      </c>
      <c r="ES96" s="426">
        <v>2412</v>
      </c>
      <c r="ET96" s="423">
        <v>32520</v>
      </c>
      <c r="EU96" s="424">
        <v>0</v>
      </c>
      <c r="EV96" s="425">
        <v>0</v>
      </c>
      <c r="EW96" s="425">
        <v>0</v>
      </c>
      <c r="EX96" s="425">
        <v>0</v>
      </c>
      <c r="EY96" s="426">
        <v>0</v>
      </c>
      <c r="EZ96" s="423">
        <v>0</v>
      </c>
      <c r="FA96" s="424">
        <v>19248</v>
      </c>
      <c r="FB96" s="425">
        <v>3546</v>
      </c>
      <c r="FC96" s="425">
        <v>7314</v>
      </c>
      <c r="FD96" s="425">
        <v>0</v>
      </c>
      <c r="FE96" s="426">
        <v>2412</v>
      </c>
      <c r="FF96" s="423">
        <v>32520</v>
      </c>
      <c r="FG96" s="424">
        <v>0</v>
      </c>
      <c r="FH96" s="425">
        <v>0</v>
      </c>
      <c r="FI96" s="425">
        <v>0</v>
      </c>
      <c r="FJ96" s="425">
        <v>0</v>
      </c>
      <c r="FK96" s="426">
        <v>0</v>
      </c>
      <c r="FL96" s="423">
        <v>0</v>
      </c>
      <c r="FM96" s="424">
        <v>16811</v>
      </c>
      <c r="FN96" s="425">
        <v>0</v>
      </c>
      <c r="FO96" s="425">
        <v>0</v>
      </c>
      <c r="FP96" s="425">
        <v>0</v>
      </c>
      <c r="FQ96" s="426">
        <v>0</v>
      </c>
      <c r="FR96" s="423">
        <v>16811</v>
      </c>
      <c r="FS96" s="424">
        <v>2437</v>
      </c>
      <c r="FT96" s="425">
        <v>3546</v>
      </c>
      <c r="FU96" s="425">
        <v>7314</v>
      </c>
      <c r="FV96" s="425">
        <v>0</v>
      </c>
      <c r="FW96" s="426">
        <v>2412</v>
      </c>
      <c r="FX96" s="423">
        <v>15709</v>
      </c>
      <c r="FY96" s="424">
        <v>0</v>
      </c>
      <c r="FZ96" s="425">
        <v>0</v>
      </c>
      <c r="GA96" s="425">
        <v>0</v>
      </c>
      <c r="GB96" s="425">
        <v>0</v>
      </c>
      <c r="GC96" s="426">
        <v>0</v>
      </c>
      <c r="GD96" s="423">
        <v>0</v>
      </c>
      <c r="GE96" s="424">
        <v>0</v>
      </c>
      <c r="GF96" s="425">
        <v>0</v>
      </c>
      <c r="GG96" s="425">
        <v>0</v>
      </c>
      <c r="GH96" s="425">
        <v>0</v>
      </c>
      <c r="GI96" s="426">
        <v>0</v>
      </c>
      <c r="GJ96" s="423">
        <v>0</v>
      </c>
      <c r="GK96" s="424">
        <v>0</v>
      </c>
      <c r="GL96" s="425">
        <v>0</v>
      </c>
      <c r="GM96" s="425">
        <v>0</v>
      </c>
      <c r="GN96" s="425">
        <v>0</v>
      </c>
      <c r="GO96" s="426">
        <v>0</v>
      </c>
      <c r="GP96" s="423">
        <v>0</v>
      </c>
      <c r="GQ96" s="423">
        <v>8862</v>
      </c>
      <c r="GR96" s="431">
        <v>3918</v>
      </c>
      <c r="GS96" s="428">
        <v>168</v>
      </c>
      <c r="GT96" s="429">
        <v>0</v>
      </c>
      <c r="GU96" s="425">
        <v>168</v>
      </c>
      <c r="GV96" s="425">
        <v>252</v>
      </c>
      <c r="GW96" s="426">
        <v>0</v>
      </c>
      <c r="GX96" s="423">
        <v>420</v>
      </c>
      <c r="GY96" s="424">
        <v>0</v>
      </c>
      <c r="GZ96" s="425">
        <v>0</v>
      </c>
      <c r="HA96" s="425">
        <v>0</v>
      </c>
      <c r="HB96" s="426">
        <v>0</v>
      </c>
      <c r="HC96" s="423">
        <v>0</v>
      </c>
      <c r="HD96" s="424">
        <v>0</v>
      </c>
      <c r="HE96" s="425">
        <v>0</v>
      </c>
      <c r="HF96" s="425">
        <v>0</v>
      </c>
      <c r="HG96" s="425">
        <v>0</v>
      </c>
      <c r="HH96" s="423">
        <v>0</v>
      </c>
      <c r="HI96" s="424">
        <v>0</v>
      </c>
      <c r="HJ96" s="425">
        <v>0</v>
      </c>
      <c r="HK96" s="425">
        <v>0</v>
      </c>
      <c r="HL96" s="425">
        <v>0</v>
      </c>
      <c r="HM96" s="423">
        <v>0</v>
      </c>
      <c r="HN96" s="424">
        <v>0</v>
      </c>
      <c r="HO96" s="425">
        <v>0</v>
      </c>
      <c r="HP96" s="425">
        <v>0</v>
      </c>
      <c r="HQ96" s="425">
        <v>0</v>
      </c>
      <c r="HR96" s="423">
        <v>0</v>
      </c>
      <c r="HS96" s="424">
        <v>0</v>
      </c>
      <c r="HT96" s="425">
        <v>0</v>
      </c>
      <c r="HU96" s="425">
        <v>0</v>
      </c>
      <c r="HV96" s="426">
        <v>0</v>
      </c>
      <c r="HW96" s="423">
        <v>0</v>
      </c>
      <c r="HX96" s="424">
        <v>0</v>
      </c>
      <c r="HY96" s="425">
        <v>168</v>
      </c>
      <c r="HZ96" s="425">
        <v>252</v>
      </c>
      <c r="IA96" s="426">
        <v>0</v>
      </c>
      <c r="IB96" s="423">
        <v>420</v>
      </c>
      <c r="IC96" s="423">
        <v>3750</v>
      </c>
      <c r="ID96" s="1469">
        <f t="shared" si="4"/>
        <v>4170</v>
      </c>
      <c r="IE96" s="431">
        <v>23214</v>
      </c>
      <c r="IF96" s="428">
        <v>0</v>
      </c>
      <c r="IG96" s="429">
        <v>0</v>
      </c>
      <c r="IH96" s="425">
        <v>0</v>
      </c>
      <c r="II96" s="425">
        <v>0</v>
      </c>
      <c r="IJ96" s="426">
        <v>0</v>
      </c>
      <c r="IK96" s="423">
        <v>0</v>
      </c>
      <c r="IL96" s="423">
        <v>23214</v>
      </c>
      <c r="IM96" s="1469">
        <f t="shared" si="5"/>
        <v>23214</v>
      </c>
      <c r="IN96" s="431">
        <v>18564</v>
      </c>
      <c r="IO96" s="428">
        <v>0</v>
      </c>
      <c r="IP96" s="429">
        <v>0</v>
      </c>
      <c r="IQ96" s="425">
        <v>0</v>
      </c>
      <c r="IR96" s="425">
        <v>0</v>
      </c>
      <c r="IS96" s="426">
        <v>0</v>
      </c>
      <c r="IT96" s="426">
        <v>0</v>
      </c>
      <c r="IU96" s="423">
        <v>0</v>
      </c>
      <c r="IV96" s="423">
        <v>18564</v>
      </c>
      <c r="IW96" s="1469">
        <f t="shared" si="6"/>
        <v>18564</v>
      </c>
      <c r="IX96" s="431">
        <v>18642</v>
      </c>
      <c r="IY96" s="428">
        <v>0</v>
      </c>
      <c r="IZ96" s="429">
        <v>0</v>
      </c>
      <c r="JA96" s="425">
        <v>0</v>
      </c>
      <c r="JB96" s="425">
        <v>0</v>
      </c>
      <c r="JC96" s="426">
        <v>0</v>
      </c>
      <c r="JD96" s="423">
        <v>0</v>
      </c>
      <c r="JE96" s="423">
        <v>18642</v>
      </c>
      <c r="JF96" s="428">
        <f t="shared" si="7"/>
        <v>18642</v>
      </c>
      <c r="JG96" s="428">
        <v>18000</v>
      </c>
      <c r="JH96" s="428">
        <v>0</v>
      </c>
      <c r="JI96" s="429">
        <v>0</v>
      </c>
      <c r="JJ96" s="425">
        <v>0</v>
      </c>
      <c r="JK96" s="425">
        <v>0</v>
      </c>
      <c r="JL96" s="426">
        <v>0</v>
      </c>
      <c r="JM96" s="423">
        <v>0</v>
      </c>
      <c r="JN96" s="423">
        <v>18000</v>
      </c>
      <c r="JO96" s="423">
        <v>91602</v>
      </c>
      <c r="JP96" s="423">
        <v>570</v>
      </c>
      <c r="JQ96" s="423">
        <v>154602</v>
      </c>
      <c r="JR96" s="423">
        <v>91032</v>
      </c>
      <c r="JS96" s="400">
        <v>1</v>
      </c>
    </row>
    <row r="97" spans="1:279" x14ac:dyDescent="0.35">
      <c r="A97" s="386">
        <v>880</v>
      </c>
      <c r="B97" s="386">
        <v>1</v>
      </c>
      <c r="C97" s="387" t="s">
        <v>32</v>
      </c>
      <c r="D97" s="388">
        <v>0</v>
      </c>
      <c r="E97" s="388">
        <v>0</v>
      </c>
      <c r="F97" s="389">
        <v>50763</v>
      </c>
      <c r="G97" s="390">
        <v>16995</v>
      </c>
      <c r="H97" s="390">
        <v>0</v>
      </c>
      <c r="I97" s="390">
        <v>33198</v>
      </c>
      <c r="J97" s="391">
        <v>10194</v>
      </c>
      <c r="K97" s="388">
        <v>111150</v>
      </c>
      <c r="L97" s="389">
        <v>0</v>
      </c>
      <c r="M97" s="390">
        <v>432</v>
      </c>
      <c r="N97" s="390">
        <v>0</v>
      </c>
      <c r="O97" s="390">
        <v>0</v>
      </c>
      <c r="P97" s="391">
        <v>0</v>
      </c>
      <c r="Q97" s="388">
        <v>432</v>
      </c>
      <c r="R97" s="389">
        <v>50763</v>
      </c>
      <c r="S97" s="390">
        <v>17427</v>
      </c>
      <c r="T97" s="390">
        <v>0</v>
      </c>
      <c r="U97" s="390">
        <v>33198</v>
      </c>
      <c r="V97" s="391">
        <v>10194</v>
      </c>
      <c r="W97" s="388">
        <v>111582</v>
      </c>
      <c r="X97" s="389">
        <v>0</v>
      </c>
      <c r="Y97" s="389">
        <v>0</v>
      </c>
      <c r="Z97" s="389">
        <v>0</v>
      </c>
      <c r="AA97" s="389">
        <v>0</v>
      </c>
      <c r="AB97" s="389">
        <v>0</v>
      </c>
      <c r="AC97" s="392">
        <v>0</v>
      </c>
      <c r="AD97" s="389">
        <v>28795</v>
      </c>
      <c r="AE97" s="389">
        <v>3974</v>
      </c>
      <c r="AF97" s="389">
        <v>0</v>
      </c>
      <c r="AG97" s="389">
        <v>0</v>
      </c>
      <c r="AH97" s="389">
        <v>0</v>
      </c>
      <c r="AI97" s="392">
        <v>32769</v>
      </c>
      <c r="AJ97" s="389">
        <v>21968</v>
      </c>
      <c r="AK97" s="389">
        <v>13453</v>
      </c>
      <c r="AL97" s="389">
        <v>0</v>
      </c>
      <c r="AM97" s="389">
        <v>33198</v>
      </c>
      <c r="AN97" s="389">
        <v>10194</v>
      </c>
      <c r="AO97" s="392">
        <v>78813</v>
      </c>
      <c r="AP97" s="393">
        <v>0</v>
      </c>
      <c r="AQ97" s="393">
        <v>0</v>
      </c>
      <c r="AR97" s="393">
        <v>0</v>
      </c>
      <c r="AS97" s="393">
        <v>0</v>
      </c>
      <c r="AT97" s="393">
        <v>0</v>
      </c>
      <c r="AU97" s="392">
        <v>0</v>
      </c>
      <c r="AV97" s="393">
        <v>0</v>
      </c>
      <c r="AW97" s="393">
        <v>0</v>
      </c>
      <c r="AX97" s="393">
        <v>0</v>
      </c>
      <c r="AY97" s="393">
        <v>0</v>
      </c>
      <c r="AZ97" s="393">
        <v>0</v>
      </c>
      <c r="BA97" s="392">
        <v>0</v>
      </c>
      <c r="BB97" s="393">
        <v>0</v>
      </c>
      <c r="BC97" s="393">
        <v>0</v>
      </c>
      <c r="BD97" s="393">
        <v>0</v>
      </c>
      <c r="BE97" s="393">
        <v>0</v>
      </c>
      <c r="BF97" s="393">
        <v>0</v>
      </c>
      <c r="BG97" s="392">
        <v>0</v>
      </c>
      <c r="BH97" s="389">
        <v>0</v>
      </c>
      <c r="BI97" s="389">
        <v>0</v>
      </c>
      <c r="BJ97" s="389">
        <v>0</v>
      </c>
      <c r="BK97" s="389">
        <v>0</v>
      </c>
      <c r="BL97" s="389">
        <v>0</v>
      </c>
      <c r="BM97" s="394">
        <v>0</v>
      </c>
      <c r="BN97" s="395">
        <v>0</v>
      </c>
      <c r="BO97" s="396">
        <v>0</v>
      </c>
      <c r="BP97" s="396">
        <v>0</v>
      </c>
      <c r="BQ97" s="397">
        <v>15528</v>
      </c>
      <c r="BR97" s="390">
        <v>38010</v>
      </c>
      <c r="BS97" s="390">
        <v>6360</v>
      </c>
      <c r="BT97" s="398">
        <v>0</v>
      </c>
      <c r="BU97" s="388">
        <v>59898</v>
      </c>
      <c r="BV97" s="389">
        <v>0</v>
      </c>
      <c r="BW97" s="389">
        <v>0</v>
      </c>
      <c r="BX97" s="389">
        <v>0</v>
      </c>
      <c r="BY97" s="389">
        <v>0</v>
      </c>
      <c r="BZ97" s="392">
        <v>0</v>
      </c>
      <c r="CA97" s="389">
        <v>15528</v>
      </c>
      <c r="CB97" s="389">
        <v>8150</v>
      </c>
      <c r="CC97" s="389">
        <v>0</v>
      </c>
      <c r="CD97" s="389">
        <v>0</v>
      </c>
      <c r="CE97" s="392">
        <v>23678</v>
      </c>
      <c r="CF97" s="389">
        <v>0</v>
      </c>
      <c r="CG97" s="389">
        <v>29860</v>
      </c>
      <c r="CH97" s="389">
        <v>6360</v>
      </c>
      <c r="CI97" s="389">
        <v>0</v>
      </c>
      <c r="CJ97" s="392">
        <v>36220</v>
      </c>
      <c r="CK97" s="393">
        <v>0</v>
      </c>
      <c r="CL97" s="393">
        <v>0</v>
      </c>
      <c r="CM97" s="393">
        <v>0</v>
      </c>
      <c r="CN97" s="393">
        <v>0</v>
      </c>
      <c r="CO97" s="392">
        <v>0</v>
      </c>
      <c r="CP97" s="393">
        <v>0</v>
      </c>
      <c r="CQ97" s="393">
        <v>0</v>
      </c>
      <c r="CR97" s="393">
        <v>0</v>
      </c>
      <c r="CS97" s="393">
        <v>0</v>
      </c>
      <c r="CT97" s="392">
        <v>0</v>
      </c>
      <c r="CU97" s="389">
        <v>0</v>
      </c>
      <c r="CV97" s="390">
        <v>0</v>
      </c>
      <c r="CW97" s="390">
        <v>0</v>
      </c>
      <c r="CX97" s="391">
        <v>0</v>
      </c>
      <c r="CY97" s="394">
        <v>0</v>
      </c>
      <c r="CZ97" s="395">
        <v>0</v>
      </c>
      <c r="DA97" s="399">
        <v>0</v>
      </c>
      <c r="DB97" s="396">
        <v>0</v>
      </c>
      <c r="DC97" s="397">
        <v>5406</v>
      </c>
      <c r="DD97" s="390">
        <v>7614</v>
      </c>
      <c r="DE97" s="390">
        <v>7638</v>
      </c>
      <c r="DF97" s="398">
        <v>846</v>
      </c>
      <c r="DG97" s="388">
        <v>21504</v>
      </c>
      <c r="DH97" s="389">
        <v>0</v>
      </c>
      <c r="DI97" s="389">
        <v>0</v>
      </c>
      <c r="DJ97" s="389">
        <v>0</v>
      </c>
      <c r="DK97" s="389">
        <v>0</v>
      </c>
      <c r="DL97" s="392">
        <v>0</v>
      </c>
      <c r="DM97" s="389">
        <v>3162</v>
      </c>
      <c r="DN97" s="389">
        <v>1476.5</v>
      </c>
      <c r="DO97" s="389">
        <v>0</v>
      </c>
      <c r="DP97" s="389">
        <v>0</v>
      </c>
      <c r="DQ97" s="392">
        <v>4638.5</v>
      </c>
      <c r="DR97" s="389">
        <v>2244</v>
      </c>
      <c r="DS97" s="389">
        <v>6137.5</v>
      </c>
      <c r="DT97" s="389">
        <v>7638</v>
      </c>
      <c r="DU97" s="389">
        <v>846</v>
      </c>
      <c r="DV97" s="392">
        <v>16865.5</v>
      </c>
      <c r="DW97" s="389">
        <v>0</v>
      </c>
      <c r="DX97" s="389">
        <v>0</v>
      </c>
      <c r="DY97" s="389">
        <v>0</v>
      </c>
      <c r="DZ97" s="389">
        <v>0</v>
      </c>
      <c r="EA97" s="392">
        <v>0</v>
      </c>
      <c r="EB97" s="393">
        <v>0</v>
      </c>
      <c r="EC97" s="393">
        <v>0</v>
      </c>
      <c r="ED97" s="393">
        <v>0</v>
      </c>
      <c r="EE97" s="393">
        <v>0</v>
      </c>
      <c r="EF97" s="392">
        <v>0</v>
      </c>
      <c r="EG97" s="389">
        <v>0</v>
      </c>
      <c r="EH97" s="390">
        <v>0</v>
      </c>
      <c r="EI97" s="390">
        <v>0</v>
      </c>
      <c r="EJ97" s="391">
        <v>0</v>
      </c>
      <c r="EK97" s="394">
        <v>0</v>
      </c>
      <c r="EL97" s="395">
        <v>0</v>
      </c>
      <c r="EM97" s="388">
        <v>14202</v>
      </c>
      <c r="EN97" s="388">
        <v>15006</v>
      </c>
      <c r="EO97" s="389">
        <v>4464</v>
      </c>
      <c r="EP97" s="390">
        <v>5142</v>
      </c>
      <c r="EQ97" s="390">
        <v>28674</v>
      </c>
      <c r="ER97" s="390">
        <v>17034</v>
      </c>
      <c r="ES97" s="391">
        <v>12858</v>
      </c>
      <c r="ET97" s="388">
        <v>68172</v>
      </c>
      <c r="EU97" s="389">
        <v>0</v>
      </c>
      <c r="EV97" s="390">
        <v>6642</v>
      </c>
      <c r="EW97" s="390">
        <v>0</v>
      </c>
      <c r="EX97" s="390">
        <v>0</v>
      </c>
      <c r="EY97" s="391">
        <v>300</v>
      </c>
      <c r="EZ97" s="388">
        <v>6942</v>
      </c>
      <c r="FA97" s="389">
        <v>4464</v>
      </c>
      <c r="FB97" s="390">
        <v>11784</v>
      </c>
      <c r="FC97" s="390">
        <v>28674</v>
      </c>
      <c r="FD97" s="390">
        <v>17034</v>
      </c>
      <c r="FE97" s="391">
        <v>13158</v>
      </c>
      <c r="FF97" s="388">
        <v>75114</v>
      </c>
      <c r="FG97" s="389">
        <v>0</v>
      </c>
      <c r="FH97" s="389">
        <v>0</v>
      </c>
      <c r="FI97" s="389">
        <v>0</v>
      </c>
      <c r="FJ97" s="389">
        <v>0</v>
      </c>
      <c r="FK97" s="389">
        <v>0</v>
      </c>
      <c r="FL97" s="392">
        <v>0</v>
      </c>
      <c r="FM97" s="389">
        <v>4464</v>
      </c>
      <c r="FN97" s="389">
        <v>11784</v>
      </c>
      <c r="FO97" s="389">
        <v>1630</v>
      </c>
      <c r="FP97" s="389">
        <v>192</v>
      </c>
      <c r="FQ97" s="389">
        <v>300</v>
      </c>
      <c r="FR97" s="392">
        <v>18370</v>
      </c>
      <c r="FS97" s="389">
        <v>0</v>
      </c>
      <c r="FT97" s="389">
        <v>0</v>
      </c>
      <c r="FU97" s="389">
        <v>27044</v>
      </c>
      <c r="FV97" s="389">
        <v>16842</v>
      </c>
      <c r="FW97" s="389">
        <v>12858</v>
      </c>
      <c r="FX97" s="392">
        <v>56744</v>
      </c>
      <c r="FY97" s="393">
        <v>0</v>
      </c>
      <c r="FZ97" s="393">
        <v>0</v>
      </c>
      <c r="GA97" s="393">
        <v>0</v>
      </c>
      <c r="GB97" s="393">
        <v>0</v>
      </c>
      <c r="GC97" s="393">
        <v>0</v>
      </c>
      <c r="GD97" s="392">
        <v>0</v>
      </c>
      <c r="GE97" s="393">
        <v>0</v>
      </c>
      <c r="GF97" s="393">
        <v>0</v>
      </c>
      <c r="GG97" s="393">
        <v>0</v>
      </c>
      <c r="GH97" s="393">
        <v>0</v>
      </c>
      <c r="GI97" s="393">
        <v>0</v>
      </c>
      <c r="GJ97" s="392">
        <v>0</v>
      </c>
      <c r="GK97" s="389">
        <v>0</v>
      </c>
      <c r="GL97" s="389">
        <v>0</v>
      </c>
      <c r="GM97" s="389">
        <v>0</v>
      </c>
      <c r="GN97" s="389">
        <v>0</v>
      </c>
      <c r="GO97" s="389">
        <v>0</v>
      </c>
      <c r="GP97" s="418">
        <v>0</v>
      </c>
      <c r="GQ97" s="388">
        <v>0</v>
      </c>
      <c r="GR97" s="399">
        <v>22158</v>
      </c>
      <c r="GS97" s="396">
        <v>16728</v>
      </c>
      <c r="GT97" s="397">
        <v>0</v>
      </c>
      <c r="GU97" s="390">
        <v>1380</v>
      </c>
      <c r="GV97" s="390">
        <v>23940</v>
      </c>
      <c r="GW97" s="391">
        <v>3678</v>
      </c>
      <c r="GX97" s="388">
        <v>28998</v>
      </c>
      <c r="GY97" s="389">
        <v>0</v>
      </c>
      <c r="GZ97" s="389">
        <v>0</v>
      </c>
      <c r="HA97" s="389">
        <v>0</v>
      </c>
      <c r="HB97" s="389">
        <v>0</v>
      </c>
      <c r="HC97" s="392">
        <v>0</v>
      </c>
      <c r="HD97" s="389">
        <v>0</v>
      </c>
      <c r="HE97" s="389">
        <v>1380</v>
      </c>
      <c r="HF97" s="389">
        <v>0</v>
      </c>
      <c r="HG97" s="389">
        <v>0</v>
      </c>
      <c r="HH97" s="392">
        <v>1380</v>
      </c>
      <c r="HI97" s="389">
        <v>0</v>
      </c>
      <c r="HJ97" s="389">
        <v>0</v>
      </c>
      <c r="HK97" s="389">
        <v>0</v>
      </c>
      <c r="HL97" s="389">
        <v>0</v>
      </c>
      <c r="HM97" s="392">
        <v>0</v>
      </c>
      <c r="HN97" s="389">
        <v>0</v>
      </c>
      <c r="HO97" s="389">
        <v>0</v>
      </c>
      <c r="HP97" s="389">
        <v>0</v>
      </c>
      <c r="HQ97" s="389">
        <v>0</v>
      </c>
      <c r="HR97" s="392">
        <v>0</v>
      </c>
      <c r="HS97" s="393">
        <v>0</v>
      </c>
      <c r="HT97" s="393">
        <v>0</v>
      </c>
      <c r="HU97" s="393">
        <v>0</v>
      </c>
      <c r="HV97" s="393">
        <v>0</v>
      </c>
      <c r="HW97" s="392">
        <v>0</v>
      </c>
      <c r="HX97" s="389">
        <v>0</v>
      </c>
      <c r="HY97" s="390">
        <v>0</v>
      </c>
      <c r="HZ97" s="390">
        <v>23940</v>
      </c>
      <c r="IA97" s="391">
        <v>3678</v>
      </c>
      <c r="IB97" s="394">
        <v>27618</v>
      </c>
      <c r="IC97" s="388">
        <v>5430</v>
      </c>
      <c r="ID97" s="1464">
        <f t="shared" si="4"/>
        <v>34428</v>
      </c>
      <c r="IE97" s="399">
        <v>28770</v>
      </c>
      <c r="IF97" s="396">
        <v>7818</v>
      </c>
      <c r="IG97" s="397">
        <v>2562</v>
      </c>
      <c r="IH97" s="390">
        <v>4008</v>
      </c>
      <c r="II97" s="390">
        <v>0</v>
      </c>
      <c r="IJ97" s="391">
        <v>11946</v>
      </c>
      <c r="IK97" s="388">
        <v>18516</v>
      </c>
      <c r="IL97" s="395">
        <v>20952</v>
      </c>
      <c r="IM97" s="1465">
        <f t="shared" si="5"/>
        <v>39468</v>
      </c>
      <c r="IN97" s="399">
        <v>9912</v>
      </c>
      <c r="IO97" s="396">
        <v>3846</v>
      </c>
      <c r="IP97" s="397">
        <v>4140</v>
      </c>
      <c r="IQ97" s="390">
        <v>282</v>
      </c>
      <c r="IR97" s="390">
        <v>0</v>
      </c>
      <c r="IS97" s="391">
        <v>1632</v>
      </c>
      <c r="IT97" s="391">
        <v>2214</v>
      </c>
      <c r="IU97" s="388">
        <v>8268</v>
      </c>
      <c r="IV97" s="395">
        <v>6066</v>
      </c>
      <c r="IW97" s="1465">
        <f t="shared" si="6"/>
        <v>14334</v>
      </c>
      <c r="IX97" s="399">
        <v>5598</v>
      </c>
      <c r="IY97" s="396">
        <v>0</v>
      </c>
      <c r="IZ97" s="397">
        <v>0</v>
      </c>
      <c r="JA97" s="390">
        <v>0</v>
      </c>
      <c r="JB97" s="390">
        <v>0</v>
      </c>
      <c r="JC97" s="391">
        <v>0</v>
      </c>
      <c r="JD97" s="388">
        <v>0</v>
      </c>
      <c r="JE97" s="395">
        <v>5598</v>
      </c>
      <c r="JF97" s="399">
        <f t="shared" si="7"/>
        <v>5598</v>
      </c>
      <c r="JG97" s="396">
        <v>29010</v>
      </c>
      <c r="JH97" s="396">
        <v>0</v>
      </c>
      <c r="JI97" s="397">
        <v>0</v>
      </c>
      <c r="JJ97" s="390">
        <v>0</v>
      </c>
      <c r="JK97" s="390">
        <v>0</v>
      </c>
      <c r="JL97" s="391">
        <v>0</v>
      </c>
      <c r="JM97" s="388">
        <v>0</v>
      </c>
      <c r="JN97" s="395">
        <v>29010</v>
      </c>
      <c r="JO97" s="388">
        <v>109650</v>
      </c>
      <c r="JP97" s="388">
        <v>43398</v>
      </c>
      <c r="JQ97" s="388">
        <v>323880</v>
      </c>
      <c r="JR97" s="388">
        <v>67056</v>
      </c>
      <c r="JS97" s="400">
        <v>1</v>
      </c>
    </row>
    <row r="98" spans="1:279" hidden="1" x14ac:dyDescent="0.35">
      <c r="A98" s="401">
        <v>880</v>
      </c>
      <c r="B98" s="386">
        <v>1</v>
      </c>
      <c r="C98" s="402" t="s">
        <v>157</v>
      </c>
      <c r="D98" s="403">
        <v>0</v>
      </c>
      <c r="E98" s="388">
        <v>0</v>
      </c>
      <c r="F98" s="404">
        <v>0</v>
      </c>
      <c r="G98" s="405">
        <v>0</v>
      </c>
      <c r="H98" s="405">
        <v>0</v>
      </c>
      <c r="I98" s="405">
        <v>0</v>
      </c>
      <c r="J98" s="393">
        <v>0</v>
      </c>
      <c r="K98" s="403">
        <v>0</v>
      </c>
      <c r="L98" s="404">
        <v>0</v>
      </c>
      <c r="M98" s="405">
        <v>0</v>
      </c>
      <c r="N98" s="405">
        <v>0</v>
      </c>
      <c r="O98" s="405">
        <v>0</v>
      </c>
      <c r="P98" s="393">
        <v>0</v>
      </c>
      <c r="Q98" s="403">
        <v>0</v>
      </c>
      <c r="R98" s="404">
        <v>0</v>
      </c>
      <c r="S98" s="405">
        <v>0</v>
      </c>
      <c r="T98" s="405">
        <v>0</v>
      </c>
      <c r="U98" s="405">
        <v>0</v>
      </c>
      <c r="V98" s="393">
        <v>0</v>
      </c>
      <c r="W98" s="403">
        <v>0</v>
      </c>
      <c r="X98" s="389">
        <v>0</v>
      </c>
      <c r="Y98" s="389">
        <v>0</v>
      </c>
      <c r="Z98" s="389">
        <v>0</v>
      </c>
      <c r="AA98" s="389">
        <v>0</v>
      </c>
      <c r="AB98" s="389">
        <v>0</v>
      </c>
      <c r="AC98" s="406">
        <v>0</v>
      </c>
      <c r="AD98" s="389">
        <v>0</v>
      </c>
      <c r="AE98" s="389">
        <v>0</v>
      </c>
      <c r="AF98" s="389">
        <v>0</v>
      </c>
      <c r="AG98" s="389">
        <v>0</v>
      </c>
      <c r="AH98" s="389">
        <v>0</v>
      </c>
      <c r="AI98" s="406">
        <v>0</v>
      </c>
      <c r="AJ98" s="389">
        <v>0</v>
      </c>
      <c r="AK98" s="389">
        <v>0</v>
      </c>
      <c r="AL98" s="389">
        <v>0</v>
      </c>
      <c r="AM98" s="389">
        <v>0</v>
      </c>
      <c r="AN98" s="389">
        <v>0</v>
      </c>
      <c r="AO98" s="406">
        <v>0</v>
      </c>
      <c r="AP98" s="393">
        <v>0</v>
      </c>
      <c r="AQ98" s="393">
        <v>0</v>
      </c>
      <c r="AR98" s="393">
        <v>0</v>
      </c>
      <c r="AS98" s="393">
        <v>0</v>
      </c>
      <c r="AT98" s="393">
        <v>0</v>
      </c>
      <c r="AU98" s="406">
        <v>0</v>
      </c>
      <c r="AV98" s="393">
        <v>0</v>
      </c>
      <c r="AW98" s="393">
        <v>0</v>
      </c>
      <c r="AX98" s="393">
        <v>0</v>
      </c>
      <c r="AY98" s="393">
        <v>0</v>
      </c>
      <c r="AZ98" s="393">
        <v>0</v>
      </c>
      <c r="BA98" s="392">
        <v>0</v>
      </c>
      <c r="BB98" s="393">
        <v>0</v>
      </c>
      <c r="BC98" s="393">
        <v>0</v>
      </c>
      <c r="BD98" s="393">
        <v>0</v>
      </c>
      <c r="BE98" s="393">
        <v>0</v>
      </c>
      <c r="BF98" s="393">
        <v>0</v>
      </c>
      <c r="BG98" s="392">
        <v>0</v>
      </c>
      <c r="BH98" s="389">
        <v>0</v>
      </c>
      <c r="BI98" s="389">
        <v>0</v>
      </c>
      <c r="BJ98" s="389">
        <v>0</v>
      </c>
      <c r="BK98" s="389">
        <v>0</v>
      </c>
      <c r="BL98" s="389">
        <v>0</v>
      </c>
      <c r="BM98" s="407">
        <v>0</v>
      </c>
      <c r="BN98" s="395">
        <v>0</v>
      </c>
      <c r="BO98" s="408">
        <v>0</v>
      </c>
      <c r="BP98" s="396">
        <v>0</v>
      </c>
      <c r="BQ98" s="397">
        <v>0</v>
      </c>
      <c r="BR98" s="390">
        <v>0</v>
      </c>
      <c r="BS98" s="390">
        <v>0</v>
      </c>
      <c r="BT98" s="398">
        <v>0</v>
      </c>
      <c r="BU98" s="403">
        <v>0</v>
      </c>
      <c r="BV98" s="389">
        <v>0</v>
      </c>
      <c r="BW98" s="389">
        <v>0</v>
      </c>
      <c r="BX98" s="389">
        <v>0</v>
      </c>
      <c r="BY98" s="389">
        <v>0</v>
      </c>
      <c r="BZ98" s="406">
        <v>0</v>
      </c>
      <c r="CA98" s="389">
        <v>0</v>
      </c>
      <c r="CB98" s="389">
        <v>0</v>
      </c>
      <c r="CC98" s="389">
        <v>0</v>
      </c>
      <c r="CD98" s="389">
        <v>0</v>
      </c>
      <c r="CE98" s="406">
        <v>0</v>
      </c>
      <c r="CF98" s="389">
        <v>0</v>
      </c>
      <c r="CG98" s="389">
        <v>0</v>
      </c>
      <c r="CH98" s="389">
        <v>0</v>
      </c>
      <c r="CI98" s="389">
        <v>0</v>
      </c>
      <c r="CJ98" s="406">
        <v>0</v>
      </c>
      <c r="CK98" s="393">
        <v>0</v>
      </c>
      <c r="CL98" s="393">
        <v>0</v>
      </c>
      <c r="CM98" s="393">
        <v>0</v>
      </c>
      <c r="CN98" s="393">
        <v>0</v>
      </c>
      <c r="CO98" s="392">
        <v>0</v>
      </c>
      <c r="CP98" s="393">
        <v>0</v>
      </c>
      <c r="CQ98" s="393">
        <v>0</v>
      </c>
      <c r="CR98" s="393">
        <v>0</v>
      </c>
      <c r="CS98" s="393">
        <v>0</v>
      </c>
      <c r="CT98" s="392">
        <v>0</v>
      </c>
      <c r="CU98" s="404">
        <v>0</v>
      </c>
      <c r="CV98" s="405">
        <v>0</v>
      </c>
      <c r="CW98" s="405">
        <v>0</v>
      </c>
      <c r="CX98" s="393">
        <v>0</v>
      </c>
      <c r="CY98" s="407">
        <v>0</v>
      </c>
      <c r="CZ98" s="395">
        <v>0</v>
      </c>
      <c r="DA98" s="409">
        <v>0</v>
      </c>
      <c r="DB98" s="396">
        <v>0</v>
      </c>
      <c r="DC98" s="397">
        <v>0</v>
      </c>
      <c r="DD98" s="390">
        <v>0</v>
      </c>
      <c r="DE98" s="390">
        <v>0</v>
      </c>
      <c r="DF98" s="398">
        <v>0</v>
      </c>
      <c r="DG98" s="403">
        <v>0</v>
      </c>
      <c r="DH98" s="389">
        <v>0</v>
      </c>
      <c r="DI98" s="389">
        <v>0</v>
      </c>
      <c r="DJ98" s="389">
        <v>0</v>
      </c>
      <c r="DK98" s="389">
        <v>0</v>
      </c>
      <c r="DL98" s="406">
        <v>0</v>
      </c>
      <c r="DM98" s="389">
        <v>0</v>
      </c>
      <c r="DN98" s="389">
        <v>0</v>
      </c>
      <c r="DO98" s="389">
        <v>0</v>
      </c>
      <c r="DP98" s="389">
        <v>0</v>
      </c>
      <c r="DQ98" s="406">
        <v>0</v>
      </c>
      <c r="DR98" s="389">
        <v>0</v>
      </c>
      <c r="DS98" s="389">
        <v>0</v>
      </c>
      <c r="DT98" s="389">
        <v>0</v>
      </c>
      <c r="DU98" s="389">
        <v>0</v>
      </c>
      <c r="DV98" s="406">
        <v>0</v>
      </c>
      <c r="DW98" s="389">
        <v>0</v>
      </c>
      <c r="DX98" s="389">
        <v>0</v>
      </c>
      <c r="DY98" s="389">
        <v>0</v>
      </c>
      <c r="DZ98" s="389">
        <v>0</v>
      </c>
      <c r="EA98" s="392">
        <v>0</v>
      </c>
      <c r="EB98" s="393">
        <v>0</v>
      </c>
      <c r="EC98" s="393">
        <v>0</v>
      </c>
      <c r="ED98" s="393">
        <v>0</v>
      </c>
      <c r="EE98" s="393">
        <v>0</v>
      </c>
      <c r="EF98" s="406">
        <v>0</v>
      </c>
      <c r="EG98" s="404">
        <v>0</v>
      </c>
      <c r="EH98" s="405">
        <v>0</v>
      </c>
      <c r="EI98" s="405">
        <v>0</v>
      </c>
      <c r="EJ98" s="393">
        <v>0</v>
      </c>
      <c r="EK98" s="407">
        <v>0</v>
      </c>
      <c r="EL98" s="395">
        <v>0</v>
      </c>
      <c r="EM98" s="403">
        <v>0</v>
      </c>
      <c r="EN98" s="388">
        <v>0</v>
      </c>
      <c r="EO98" s="404">
        <v>0</v>
      </c>
      <c r="EP98" s="405">
        <v>0</v>
      </c>
      <c r="EQ98" s="405">
        <v>0</v>
      </c>
      <c r="ER98" s="405">
        <v>0</v>
      </c>
      <c r="ES98" s="393">
        <v>0</v>
      </c>
      <c r="ET98" s="403">
        <v>0</v>
      </c>
      <c r="EU98" s="404">
        <v>0</v>
      </c>
      <c r="EV98" s="405">
        <v>0</v>
      </c>
      <c r="EW98" s="405">
        <v>0</v>
      </c>
      <c r="EX98" s="405">
        <v>0</v>
      </c>
      <c r="EY98" s="393">
        <v>0</v>
      </c>
      <c r="EZ98" s="403">
        <v>0</v>
      </c>
      <c r="FA98" s="404">
        <v>0</v>
      </c>
      <c r="FB98" s="405">
        <v>0</v>
      </c>
      <c r="FC98" s="405">
        <v>0</v>
      </c>
      <c r="FD98" s="405">
        <v>0</v>
      </c>
      <c r="FE98" s="393">
        <v>0</v>
      </c>
      <c r="FF98" s="403">
        <v>0</v>
      </c>
      <c r="FG98" s="389">
        <v>0</v>
      </c>
      <c r="FH98" s="389">
        <v>0</v>
      </c>
      <c r="FI98" s="389">
        <v>0</v>
      </c>
      <c r="FJ98" s="389">
        <v>0</v>
      </c>
      <c r="FK98" s="389">
        <v>0</v>
      </c>
      <c r="FL98" s="406">
        <v>0</v>
      </c>
      <c r="FM98" s="389">
        <v>0</v>
      </c>
      <c r="FN98" s="389">
        <v>0</v>
      </c>
      <c r="FO98" s="389">
        <v>0</v>
      </c>
      <c r="FP98" s="389">
        <v>0</v>
      </c>
      <c r="FQ98" s="389">
        <v>0</v>
      </c>
      <c r="FR98" s="406">
        <v>0</v>
      </c>
      <c r="FS98" s="389">
        <v>0</v>
      </c>
      <c r="FT98" s="389">
        <v>0</v>
      </c>
      <c r="FU98" s="389">
        <v>0</v>
      </c>
      <c r="FV98" s="389">
        <v>0</v>
      </c>
      <c r="FW98" s="389">
        <v>0</v>
      </c>
      <c r="FX98" s="406">
        <v>0</v>
      </c>
      <c r="FY98" s="393">
        <v>0</v>
      </c>
      <c r="FZ98" s="393">
        <v>0</v>
      </c>
      <c r="GA98" s="393">
        <v>0</v>
      </c>
      <c r="GB98" s="393">
        <v>0</v>
      </c>
      <c r="GC98" s="393">
        <v>0</v>
      </c>
      <c r="GD98" s="406">
        <v>0</v>
      </c>
      <c r="GE98" s="393">
        <v>0</v>
      </c>
      <c r="GF98" s="393">
        <v>0</v>
      </c>
      <c r="GG98" s="393">
        <v>0</v>
      </c>
      <c r="GH98" s="393">
        <v>0</v>
      </c>
      <c r="GI98" s="393">
        <v>0</v>
      </c>
      <c r="GJ98" s="392">
        <v>0</v>
      </c>
      <c r="GK98" s="389">
        <v>0</v>
      </c>
      <c r="GL98" s="389">
        <v>0</v>
      </c>
      <c r="GM98" s="389">
        <v>0</v>
      </c>
      <c r="GN98" s="389">
        <v>0</v>
      </c>
      <c r="GO98" s="389">
        <v>0</v>
      </c>
      <c r="GP98" s="418">
        <v>0</v>
      </c>
      <c r="GQ98" s="388">
        <v>0</v>
      </c>
      <c r="GR98" s="409">
        <v>0</v>
      </c>
      <c r="GS98" s="396">
        <v>0</v>
      </c>
      <c r="GT98" s="397">
        <v>0</v>
      </c>
      <c r="GU98" s="390">
        <v>0</v>
      </c>
      <c r="GV98" s="390">
        <v>0</v>
      </c>
      <c r="GW98" s="391">
        <v>0</v>
      </c>
      <c r="GX98" s="403">
        <v>0</v>
      </c>
      <c r="GY98" s="389">
        <v>0</v>
      </c>
      <c r="GZ98" s="389">
        <v>0</v>
      </c>
      <c r="HA98" s="389">
        <v>0</v>
      </c>
      <c r="HB98" s="389">
        <v>0</v>
      </c>
      <c r="HC98" s="406">
        <v>0</v>
      </c>
      <c r="HD98" s="389">
        <v>0</v>
      </c>
      <c r="HE98" s="389">
        <v>0</v>
      </c>
      <c r="HF98" s="389">
        <v>0</v>
      </c>
      <c r="HG98" s="389">
        <v>0</v>
      </c>
      <c r="HH98" s="406">
        <v>0</v>
      </c>
      <c r="HI98" s="389">
        <v>0</v>
      </c>
      <c r="HJ98" s="389">
        <v>0</v>
      </c>
      <c r="HK98" s="389">
        <v>0</v>
      </c>
      <c r="HL98" s="389">
        <v>0</v>
      </c>
      <c r="HM98" s="406">
        <v>0</v>
      </c>
      <c r="HN98" s="389">
        <v>0</v>
      </c>
      <c r="HO98" s="389">
        <v>0</v>
      </c>
      <c r="HP98" s="389">
        <v>0</v>
      </c>
      <c r="HQ98" s="389">
        <v>0</v>
      </c>
      <c r="HR98" s="392">
        <v>0</v>
      </c>
      <c r="HS98" s="393">
        <v>0</v>
      </c>
      <c r="HT98" s="393">
        <v>0</v>
      </c>
      <c r="HU98" s="393">
        <v>0</v>
      </c>
      <c r="HV98" s="393">
        <v>0</v>
      </c>
      <c r="HW98" s="406">
        <v>0</v>
      </c>
      <c r="HX98" s="404">
        <v>0</v>
      </c>
      <c r="HY98" s="405">
        <v>0</v>
      </c>
      <c r="HZ98" s="405">
        <v>0</v>
      </c>
      <c r="IA98" s="393">
        <v>0</v>
      </c>
      <c r="IB98" s="407">
        <v>0</v>
      </c>
      <c r="IC98" s="388">
        <v>0</v>
      </c>
      <c r="ID98" s="396">
        <f t="shared" si="4"/>
        <v>0</v>
      </c>
      <c r="IE98" s="408">
        <v>0</v>
      </c>
      <c r="IF98" s="396">
        <v>0</v>
      </c>
      <c r="IG98" s="397">
        <v>0</v>
      </c>
      <c r="IH98" s="390">
        <v>0</v>
      </c>
      <c r="II98" s="390">
        <v>0</v>
      </c>
      <c r="IJ98" s="391">
        <v>0</v>
      </c>
      <c r="IK98" s="388">
        <v>0</v>
      </c>
      <c r="IL98" s="395">
        <v>0</v>
      </c>
      <c r="IM98" s="399">
        <f t="shared" si="5"/>
        <v>0</v>
      </c>
      <c r="IN98" s="408">
        <v>0</v>
      </c>
      <c r="IO98" s="396">
        <v>0</v>
      </c>
      <c r="IP98" s="397">
        <v>0</v>
      </c>
      <c r="IQ98" s="390">
        <v>0</v>
      </c>
      <c r="IR98" s="390">
        <v>0</v>
      </c>
      <c r="IS98" s="391">
        <v>0</v>
      </c>
      <c r="IT98" s="391">
        <v>0</v>
      </c>
      <c r="IU98" s="388">
        <v>0</v>
      </c>
      <c r="IV98" s="395">
        <v>0</v>
      </c>
      <c r="IW98" s="399">
        <f t="shared" si="6"/>
        <v>0</v>
      </c>
      <c r="IX98" s="408">
        <v>0</v>
      </c>
      <c r="IY98" s="396">
        <v>0</v>
      </c>
      <c r="IZ98" s="397">
        <v>0</v>
      </c>
      <c r="JA98" s="390">
        <v>0</v>
      </c>
      <c r="JB98" s="390">
        <v>0</v>
      </c>
      <c r="JC98" s="391">
        <v>0</v>
      </c>
      <c r="JD98" s="388">
        <v>0</v>
      </c>
      <c r="JE98" s="395">
        <v>0</v>
      </c>
      <c r="JF98" s="399">
        <f t="shared" si="7"/>
        <v>0</v>
      </c>
      <c r="JG98" s="408">
        <v>0</v>
      </c>
      <c r="JH98" s="396">
        <v>0</v>
      </c>
      <c r="JI98" s="397">
        <v>0</v>
      </c>
      <c r="JJ98" s="390">
        <v>0</v>
      </c>
      <c r="JK98" s="390">
        <v>0</v>
      </c>
      <c r="JL98" s="391">
        <v>0</v>
      </c>
      <c r="JM98" s="388">
        <v>0</v>
      </c>
      <c r="JN98" s="395">
        <v>0</v>
      </c>
      <c r="JO98" s="388">
        <v>0</v>
      </c>
      <c r="JP98" s="388">
        <v>0</v>
      </c>
      <c r="JQ98" s="388">
        <v>0</v>
      </c>
      <c r="JR98" s="403">
        <v>0</v>
      </c>
      <c r="JS98" s="400">
        <v>0</v>
      </c>
    </row>
    <row r="99" spans="1:279" hidden="1" x14ac:dyDescent="0.35">
      <c r="A99" s="401">
        <v>880</v>
      </c>
      <c r="B99" s="386">
        <v>1</v>
      </c>
      <c r="C99" s="402" t="s">
        <v>309</v>
      </c>
      <c r="D99" s="403">
        <v>0</v>
      </c>
      <c r="E99" s="388">
        <v>0</v>
      </c>
      <c r="F99" s="404">
        <v>0</v>
      </c>
      <c r="G99" s="405">
        <v>0</v>
      </c>
      <c r="H99" s="405">
        <v>0</v>
      </c>
      <c r="I99" s="405">
        <v>0</v>
      </c>
      <c r="J99" s="393">
        <v>0</v>
      </c>
      <c r="K99" s="403">
        <v>0</v>
      </c>
      <c r="L99" s="404">
        <v>0</v>
      </c>
      <c r="M99" s="405">
        <v>0</v>
      </c>
      <c r="N99" s="405">
        <v>0</v>
      </c>
      <c r="O99" s="405">
        <v>0</v>
      </c>
      <c r="P99" s="393">
        <v>0</v>
      </c>
      <c r="Q99" s="403">
        <v>0</v>
      </c>
      <c r="R99" s="404">
        <v>0</v>
      </c>
      <c r="S99" s="405">
        <v>0</v>
      </c>
      <c r="T99" s="405">
        <v>0</v>
      </c>
      <c r="U99" s="405">
        <v>0</v>
      </c>
      <c r="V99" s="393">
        <v>0</v>
      </c>
      <c r="W99" s="403">
        <v>0</v>
      </c>
      <c r="X99" s="389">
        <v>0</v>
      </c>
      <c r="Y99" s="389">
        <v>0</v>
      </c>
      <c r="Z99" s="389">
        <v>0</v>
      </c>
      <c r="AA99" s="389">
        <v>0</v>
      </c>
      <c r="AB99" s="389">
        <v>0</v>
      </c>
      <c r="AC99" s="406">
        <v>0</v>
      </c>
      <c r="AD99" s="389">
        <v>0</v>
      </c>
      <c r="AE99" s="389">
        <v>0</v>
      </c>
      <c r="AF99" s="389">
        <v>0</v>
      </c>
      <c r="AG99" s="389">
        <v>0</v>
      </c>
      <c r="AH99" s="389">
        <v>0</v>
      </c>
      <c r="AI99" s="406">
        <v>0</v>
      </c>
      <c r="AJ99" s="389">
        <v>0</v>
      </c>
      <c r="AK99" s="389">
        <v>0</v>
      </c>
      <c r="AL99" s="389">
        <v>0</v>
      </c>
      <c r="AM99" s="389">
        <v>0</v>
      </c>
      <c r="AN99" s="389">
        <v>0</v>
      </c>
      <c r="AO99" s="406">
        <v>0</v>
      </c>
      <c r="AP99" s="393">
        <v>0</v>
      </c>
      <c r="AQ99" s="393">
        <v>0</v>
      </c>
      <c r="AR99" s="393">
        <v>0</v>
      </c>
      <c r="AS99" s="393">
        <v>0</v>
      </c>
      <c r="AT99" s="393">
        <v>0</v>
      </c>
      <c r="AU99" s="406">
        <v>0</v>
      </c>
      <c r="AV99" s="393">
        <v>0</v>
      </c>
      <c r="AW99" s="393">
        <v>0</v>
      </c>
      <c r="AX99" s="393">
        <v>0</v>
      </c>
      <c r="AY99" s="393">
        <v>0</v>
      </c>
      <c r="AZ99" s="393">
        <v>0</v>
      </c>
      <c r="BA99" s="392">
        <v>0</v>
      </c>
      <c r="BB99" s="393">
        <v>0</v>
      </c>
      <c r="BC99" s="393">
        <v>0</v>
      </c>
      <c r="BD99" s="393">
        <v>0</v>
      </c>
      <c r="BE99" s="393">
        <v>0</v>
      </c>
      <c r="BF99" s="393">
        <v>0</v>
      </c>
      <c r="BG99" s="392">
        <v>0</v>
      </c>
      <c r="BH99" s="389">
        <v>0</v>
      </c>
      <c r="BI99" s="389">
        <v>0</v>
      </c>
      <c r="BJ99" s="389">
        <v>0</v>
      </c>
      <c r="BK99" s="389">
        <v>0</v>
      </c>
      <c r="BL99" s="389">
        <v>0</v>
      </c>
      <c r="BM99" s="407">
        <v>0</v>
      </c>
      <c r="BN99" s="395">
        <v>0</v>
      </c>
      <c r="BO99" s="408">
        <v>0</v>
      </c>
      <c r="BP99" s="396">
        <v>0</v>
      </c>
      <c r="BQ99" s="397">
        <v>0</v>
      </c>
      <c r="BR99" s="390">
        <v>0</v>
      </c>
      <c r="BS99" s="390">
        <v>0</v>
      </c>
      <c r="BT99" s="398">
        <v>0</v>
      </c>
      <c r="BU99" s="403">
        <v>0</v>
      </c>
      <c r="BV99" s="389">
        <v>0</v>
      </c>
      <c r="BW99" s="389">
        <v>0</v>
      </c>
      <c r="BX99" s="389">
        <v>0</v>
      </c>
      <c r="BY99" s="389">
        <v>0</v>
      </c>
      <c r="BZ99" s="406">
        <v>0</v>
      </c>
      <c r="CA99" s="389">
        <v>0</v>
      </c>
      <c r="CB99" s="389">
        <v>0</v>
      </c>
      <c r="CC99" s="389">
        <v>0</v>
      </c>
      <c r="CD99" s="389">
        <v>0</v>
      </c>
      <c r="CE99" s="406">
        <v>0</v>
      </c>
      <c r="CF99" s="389">
        <v>0</v>
      </c>
      <c r="CG99" s="389">
        <v>0</v>
      </c>
      <c r="CH99" s="389">
        <v>0</v>
      </c>
      <c r="CI99" s="389">
        <v>0</v>
      </c>
      <c r="CJ99" s="406">
        <v>0</v>
      </c>
      <c r="CK99" s="393">
        <v>0</v>
      </c>
      <c r="CL99" s="393">
        <v>0</v>
      </c>
      <c r="CM99" s="393">
        <v>0</v>
      </c>
      <c r="CN99" s="393">
        <v>0</v>
      </c>
      <c r="CO99" s="392">
        <v>0</v>
      </c>
      <c r="CP99" s="393">
        <v>0</v>
      </c>
      <c r="CQ99" s="393">
        <v>0</v>
      </c>
      <c r="CR99" s="393">
        <v>0</v>
      </c>
      <c r="CS99" s="393">
        <v>0</v>
      </c>
      <c r="CT99" s="392">
        <v>0</v>
      </c>
      <c r="CU99" s="404">
        <v>0</v>
      </c>
      <c r="CV99" s="405">
        <v>0</v>
      </c>
      <c r="CW99" s="405">
        <v>0</v>
      </c>
      <c r="CX99" s="393">
        <v>0</v>
      </c>
      <c r="CY99" s="407">
        <v>0</v>
      </c>
      <c r="CZ99" s="395">
        <v>0</v>
      </c>
      <c r="DA99" s="409">
        <v>0</v>
      </c>
      <c r="DB99" s="396">
        <v>0</v>
      </c>
      <c r="DC99" s="397">
        <v>0</v>
      </c>
      <c r="DD99" s="390">
        <v>0</v>
      </c>
      <c r="DE99" s="390">
        <v>0</v>
      </c>
      <c r="DF99" s="398">
        <v>0</v>
      </c>
      <c r="DG99" s="403">
        <v>0</v>
      </c>
      <c r="DH99" s="389">
        <v>0</v>
      </c>
      <c r="DI99" s="389">
        <v>0</v>
      </c>
      <c r="DJ99" s="389">
        <v>0</v>
      </c>
      <c r="DK99" s="389">
        <v>0</v>
      </c>
      <c r="DL99" s="406">
        <v>0</v>
      </c>
      <c r="DM99" s="389">
        <v>0</v>
      </c>
      <c r="DN99" s="389">
        <v>0</v>
      </c>
      <c r="DO99" s="389">
        <v>0</v>
      </c>
      <c r="DP99" s="389">
        <v>0</v>
      </c>
      <c r="DQ99" s="406">
        <v>0</v>
      </c>
      <c r="DR99" s="389">
        <v>0</v>
      </c>
      <c r="DS99" s="389">
        <v>0</v>
      </c>
      <c r="DT99" s="389">
        <v>0</v>
      </c>
      <c r="DU99" s="389">
        <v>0</v>
      </c>
      <c r="DV99" s="406">
        <v>0</v>
      </c>
      <c r="DW99" s="389">
        <v>0</v>
      </c>
      <c r="DX99" s="389">
        <v>0</v>
      </c>
      <c r="DY99" s="389">
        <v>0</v>
      </c>
      <c r="DZ99" s="389">
        <v>0</v>
      </c>
      <c r="EA99" s="392">
        <v>0</v>
      </c>
      <c r="EB99" s="393">
        <v>0</v>
      </c>
      <c r="EC99" s="393">
        <v>0</v>
      </c>
      <c r="ED99" s="393">
        <v>0</v>
      </c>
      <c r="EE99" s="393">
        <v>0</v>
      </c>
      <c r="EF99" s="406">
        <v>0</v>
      </c>
      <c r="EG99" s="404">
        <v>0</v>
      </c>
      <c r="EH99" s="405">
        <v>0</v>
      </c>
      <c r="EI99" s="405">
        <v>0</v>
      </c>
      <c r="EJ99" s="393">
        <v>0</v>
      </c>
      <c r="EK99" s="407">
        <v>0</v>
      </c>
      <c r="EL99" s="395">
        <v>0</v>
      </c>
      <c r="EM99" s="403">
        <v>0</v>
      </c>
      <c r="EN99" s="388">
        <v>0</v>
      </c>
      <c r="EO99" s="404">
        <v>0</v>
      </c>
      <c r="EP99" s="405">
        <v>0</v>
      </c>
      <c r="EQ99" s="405">
        <v>0</v>
      </c>
      <c r="ER99" s="405">
        <v>0</v>
      </c>
      <c r="ES99" s="393">
        <v>0</v>
      </c>
      <c r="ET99" s="403">
        <v>0</v>
      </c>
      <c r="EU99" s="404">
        <v>0</v>
      </c>
      <c r="EV99" s="405">
        <v>0</v>
      </c>
      <c r="EW99" s="405">
        <v>0</v>
      </c>
      <c r="EX99" s="405">
        <v>0</v>
      </c>
      <c r="EY99" s="393">
        <v>0</v>
      </c>
      <c r="EZ99" s="403">
        <v>0</v>
      </c>
      <c r="FA99" s="404">
        <v>0</v>
      </c>
      <c r="FB99" s="405">
        <v>0</v>
      </c>
      <c r="FC99" s="405">
        <v>0</v>
      </c>
      <c r="FD99" s="405">
        <v>0</v>
      </c>
      <c r="FE99" s="393">
        <v>0</v>
      </c>
      <c r="FF99" s="403">
        <v>0</v>
      </c>
      <c r="FG99" s="389">
        <v>0</v>
      </c>
      <c r="FH99" s="389">
        <v>0</v>
      </c>
      <c r="FI99" s="389">
        <v>0</v>
      </c>
      <c r="FJ99" s="389">
        <v>0</v>
      </c>
      <c r="FK99" s="389">
        <v>0</v>
      </c>
      <c r="FL99" s="406">
        <v>0</v>
      </c>
      <c r="FM99" s="389">
        <v>0</v>
      </c>
      <c r="FN99" s="389">
        <v>0</v>
      </c>
      <c r="FO99" s="389">
        <v>0</v>
      </c>
      <c r="FP99" s="389">
        <v>0</v>
      </c>
      <c r="FQ99" s="389">
        <v>0</v>
      </c>
      <c r="FR99" s="406">
        <v>0</v>
      </c>
      <c r="FS99" s="389">
        <v>0</v>
      </c>
      <c r="FT99" s="389">
        <v>0</v>
      </c>
      <c r="FU99" s="389">
        <v>0</v>
      </c>
      <c r="FV99" s="389">
        <v>0</v>
      </c>
      <c r="FW99" s="389">
        <v>0</v>
      </c>
      <c r="FX99" s="406">
        <v>0</v>
      </c>
      <c r="FY99" s="393">
        <v>0</v>
      </c>
      <c r="FZ99" s="393">
        <v>0</v>
      </c>
      <c r="GA99" s="393">
        <v>0</v>
      </c>
      <c r="GB99" s="393">
        <v>0</v>
      </c>
      <c r="GC99" s="393">
        <v>0</v>
      </c>
      <c r="GD99" s="406">
        <v>0</v>
      </c>
      <c r="GE99" s="393">
        <v>0</v>
      </c>
      <c r="GF99" s="393">
        <v>0</v>
      </c>
      <c r="GG99" s="393">
        <v>0</v>
      </c>
      <c r="GH99" s="393">
        <v>0</v>
      </c>
      <c r="GI99" s="393">
        <v>0</v>
      </c>
      <c r="GJ99" s="392">
        <v>0</v>
      </c>
      <c r="GK99" s="389">
        <v>0</v>
      </c>
      <c r="GL99" s="389">
        <v>0</v>
      </c>
      <c r="GM99" s="389">
        <v>0</v>
      </c>
      <c r="GN99" s="389">
        <v>0</v>
      </c>
      <c r="GO99" s="389">
        <v>0</v>
      </c>
      <c r="GP99" s="418">
        <v>0</v>
      </c>
      <c r="GQ99" s="388">
        <v>0</v>
      </c>
      <c r="GR99" s="409">
        <v>0</v>
      </c>
      <c r="GS99" s="396">
        <v>0</v>
      </c>
      <c r="GT99" s="397">
        <v>0</v>
      </c>
      <c r="GU99" s="390">
        <v>0</v>
      </c>
      <c r="GV99" s="390">
        <v>0</v>
      </c>
      <c r="GW99" s="391">
        <v>0</v>
      </c>
      <c r="GX99" s="403">
        <v>0</v>
      </c>
      <c r="GY99" s="389">
        <v>0</v>
      </c>
      <c r="GZ99" s="389">
        <v>0</v>
      </c>
      <c r="HA99" s="389">
        <v>0</v>
      </c>
      <c r="HB99" s="389">
        <v>0</v>
      </c>
      <c r="HC99" s="406">
        <v>0</v>
      </c>
      <c r="HD99" s="389">
        <v>0</v>
      </c>
      <c r="HE99" s="389">
        <v>0</v>
      </c>
      <c r="HF99" s="389">
        <v>0</v>
      </c>
      <c r="HG99" s="389">
        <v>0</v>
      </c>
      <c r="HH99" s="406">
        <v>0</v>
      </c>
      <c r="HI99" s="389">
        <v>0</v>
      </c>
      <c r="HJ99" s="389">
        <v>0</v>
      </c>
      <c r="HK99" s="389">
        <v>0</v>
      </c>
      <c r="HL99" s="389">
        <v>0</v>
      </c>
      <c r="HM99" s="406">
        <v>0</v>
      </c>
      <c r="HN99" s="389">
        <v>0</v>
      </c>
      <c r="HO99" s="389">
        <v>0</v>
      </c>
      <c r="HP99" s="389">
        <v>0</v>
      </c>
      <c r="HQ99" s="389">
        <v>0</v>
      </c>
      <c r="HR99" s="392">
        <v>0</v>
      </c>
      <c r="HS99" s="393">
        <v>0</v>
      </c>
      <c r="HT99" s="393">
        <v>0</v>
      </c>
      <c r="HU99" s="393">
        <v>0</v>
      </c>
      <c r="HV99" s="393">
        <v>0</v>
      </c>
      <c r="HW99" s="406">
        <v>0</v>
      </c>
      <c r="HX99" s="404">
        <v>0</v>
      </c>
      <c r="HY99" s="405">
        <v>0</v>
      </c>
      <c r="HZ99" s="405">
        <v>0</v>
      </c>
      <c r="IA99" s="393">
        <v>0</v>
      </c>
      <c r="IB99" s="407">
        <v>0</v>
      </c>
      <c r="IC99" s="388">
        <v>0</v>
      </c>
      <c r="ID99" s="396">
        <f t="shared" si="4"/>
        <v>0</v>
      </c>
      <c r="IE99" s="408">
        <v>0</v>
      </c>
      <c r="IF99" s="396">
        <v>0</v>
      </c>
      <c r="IG99" s="397">
        <v>0</v>
      </c>
      <c r="IH99" s="390">
        <v>0</v>
      </c>
      <c r="II99" s="390">
        <v>0</v>
      </c>
      <c r="IJ99" s="391">
        <v>0</v>
      </c>
      <c r="IK99" s="388">
        <v>0</v>
      </c>
      <c r="IL99" s="395">
        <v>0</v>
      </c>
      <c r="IM99" s="399">
        <f t="shared" si="5"/>
        <v>0</v>
      </c>
      <c r="IN99" s="408">
        <v>0</v>
      </c>
      <c r="IO99" s="396">
        <v>0</v>
      </c>
      <c r="IP99" s="397">
        <v>0</v>
      </c>
      <c r="IQ99" s="390">
        <v>0</v>
      </c>
      <c r="IR99" s="390">
        <v>0</v>
      </c>
      <c r="IS99" s="391">
        <v>0</v>
      </c>
      <c r="IT99" s="391">
        <v>0</v>
      </c>
      <c r="IU99" s="388">
        <v>0</v>
      </c>
      <c r="IV99" s="395">
        <v>0</v>
      </c>
      <c r="IW99" s="399">
        <f t="shared" si="6"/>
        <v>0</v>
      </c>
      <c r="IX99" s="408">
        <v>0</v>
      </c>
      <c r="IY99" s="396">
        <v>0</v>
      </c>
      <c r="IZ99" s="397">
        <v>0</v>
      </c>
      <c r="JA99" s="390">
        <v>0</v>
      </c>
      <c r="JB99" s="390">
        <v>0</v>
      </c>
      <c r="JC99" s="391">
        <v>0</v>
      </c>
      <c r="JD99" s="388">
        <v>0</v>
      </c>
      <c r="JE99" s="395">
        <v>0</v>
      </c>
      <c r="JF99" s="399">
        <f t="shared" si="7"/>
        <v>0</v>
      </c>
      <c r="JG99" s="408">
        <v>0</v>
      </c>
      <c r="JH99" s="396">
        <v>0</v>
      </c>
      <c r="JI99" s="397">
        <v>0</v>
      </c>
      <c r="JJ99" s="390">
        <v>0</v>
      </c>
      <c r="JK99" s="390">
        <v>0</v>
      </c>
      <c r="JL99" s="391">
        <v>0</v>
      </c>
      <c r="JM99" s="388">
        <v>0</v>
      </c>
      <c r="JN99" s="395">
        <v>0</v>
      </c>
      <c r="JO99" s="388">
        <v>0</v>
      </c>
      <c r="JP99" s="388">
        <v>0</v>
      </c>
      <c r="JQ99" s="388">
        <v>0</v>
      </c>
      <c r="JR99" s="403">
        <v>0</v>
      </c>
      <c r="JS99" s="400">
        <v>0</v>
      </c>
    </row>
    <row r="100" spans="1:279" x14ac:dyDescent="0.35">
      <c r="A100" s="401">
        <v>880</v>
      </c>
      <c r="B100" s="410">
        <v>2</v>
      </c>
      <c r="C100" s="402" t="s">
        <v>53</v>
      </c>
      <c r="D100" s="403">
        <v>0</v>
      </c>
      <c r="E100" s="388">
        <v>0</v>
      </c>
      <c r="F100" s="404">
        <v>0</v>
      </c>
      <c r="G100" s="405">
        <v>0</v>
      </c>
      <c r="H100" s="405">
        <v>0</v>
      </c>
      <c r="I100" s="405">
        <v>0</v>
      </c>
      <c r="J100" s="393">
        <v>0</v>
      </c>
      <c r="K100" s="403">
        <v>0</v>
      </c>
      <c r="L100" s="404">
        <v>0</v>
      </c>
      <c r="M100" s="405">
        <v>0</v>
      </c>
      <c r="N100" s="405">
        <v>0</v>
      </c>
      <c r="O100" s="405">
        <v>0</v>
      </c>
      <c r="P100" s="393">
        <v>0</v>
      </c>
      <c r="Q100" s="403">
        <v>0</v>
      </c>
      <c r="R100" s="404">
        <v>0</v>
      </c>
      <c r="S100" s="405">
        <v>0</v>
      </c>
      <c r="T100" s="405">
        <v>0</v>
      </c>
      <c r="U100" s="405">
        <v>0</v>
      </c>
      <c r="V100" s="393">
        <v>0</v>
      </c>
      <c r="W100" s="403">
        <v>0</v>
      </c>
      <c r="X100" s="389">
        <v>0</v>
      </c>
      <c r="Y100" s="389">
        <v>0</v>
      </c>
      <c r="Z100" s="389">
        <v>0</v>
      </c>
      <c r="AA100" s="389">
        <v>0</v>
      </c>
      <c r="AB100" s="389">
        <v>0</v>
      </c>
      <c r="AC100" s="406">
        <v>0</v>
      </c>
      <c r="AD100" s="389">
        <v>0</v>
      </c>
      <c r="AE100" s="389">
        <v>0</v>
      </c>
      <c r="AF100" s="389">
        <v>0</v>
      </c>
      <c r="AG100" s="389">
        <v>0</v>
      </c>
      <c r="AH100" s="389">
        <v>0</v>
      </c>
      <c r="AI100" s="406">
        <v>0</v>
      </c>
      <c r="AJ100" s="389">
        <v>0</v>
      </c>
      <c r="AK100" s="389">
        <v>0</v>
      </c>
      <c r="AL100" s="389">
        <v>0</v>
      </c>
      <c r="AM100" s="389">
        <v>0</v>
      </c>
      <c r="AN100" s="389">
        <v>0</v>
      </c>
      <c r="AO100" s="406">
        <v>0</v>
      </c>
      <c r="AP100" s="393">
        <v>0</v>
      </c>
      <c r="AQ100" s="393">
        <v>0</v>
      </c>
      <c r="AR100" s="393">
        <v>0</v>
      </c>
      <c r="AS100" s="393">
        <v>0</v>
      </c>
      <c r="AT100" s="393">
        <v>0</v>
      </c>
      <c r="AU100" s="406">
        <v>0</v>
      </c>
      <c r="AV100" s="393">
        <v>0</v>
      </c>
      <c r="AW100" s="393">
        <v>0</v>
      </c>
      <c r="AX100" s="393">
        <v>0</v>
      </c>
      <c r="AY100" s="393">
        <v>0</v>
      </c>
      <c r="AZ100" s="393">
        <v>0</v>
      </c>
      <c r="BA100" s="392">
        <v>0</v>
      </c>
      <c r="BB100" s="393">
        <v>0</v>
      </c>
      <c r="BC100" s="393">
        <v>0</v>
      </c>
      <c r="BD100" s="393">
        <v>0</v>
      </c>
      <c r="BE100" s="393">
        <v>0</v>
      </c>
      <c r="BF100" s="393">
        <v>0</v>
      </c>
      <c r="BG100" s="392">
        <v>0</v>
      </c>
      <c r="BH100" s="389">
        <v>0</v>
      </c>
      <c r="BI100" s="389">
        <v>0</v>
      </c>
      <c r="BJ100" s="389">
        <v>0</v>
      </c>
      <c r="BK100" s="389">
        <v>0</v>
      </c>
      <c r="BL100" s="389">
        <v>0</v>
      </c>
      <c r="BM100" s="407">
        <v>0</v>
      </c>
      <c r="BN100" s="395">
        <v>0</v>
      </c>
      <c r="BO100" s="408">
        <v>0</v>
      </c>
      <c r="BP100" s="396">
        <v>0</v>
      </c>
      <c r="BQ100" s="397">
        <v>0</v>
      </c>
      <c r="BR100" s="390">
        <v>0</v>
      </c>
      <c r="BS100" s="390">
        <v>0</v>
      </c>
      <c r="BT100" s="398">
        <v>0</v>
      </c>
      <c r="BU100" s="403">
        <v>0</v>
      </c>
      <c r="BV100" s="389">
        <v>0</v>
      </c>
      <c r="BW100" s="389">
        <v>0</v>
      </c>
      <c r="BX100" s="389">
        <v>0</v>
      </c>
      <c r="BY100" s="389">
        <v>0</v>
      </c>
      <c r="BZ100" s="406">
        <v>0</v>
      </c>
      <c r="CA100" s="389">
        <v>0</v>
      </c>
      <c r="CB100" s="389">
        <v>0</v>
      </c>
      <c r="CC100" s="389">
        <v>0</v>
      </c>
      <c r="CD100" s="389">
        <v>0</v>
      </c>
      <c r="CE100" s="406">
        <v>0</v>
      </c>
      <c r="CF100" s="389">
        <v>0</v>
      </c>
      <c r="CG100" s="389">
        <v>0</v>
      </c>
      <c r="CH100" s="389">
        <v>0</v>
      </c>
      <c r="CI100" s="389">
        <v>0</v>
      </c>
      <c r="CJ100" s="406">
        <v>0</v>
      </c>
      <c r="CK100" s="393">
        <v>0</v>
      </c>
      <c r="CL100" s="393">
        <v>0</v>
      </c>
      <c r="CM100" s="393">
        <v>0</v>
      </c>
      <c r="CN100" s="393">
        <v>0</v>
      </c>
      <c r="CO100" s="392">
        <v>0</v>
      </c>
      <c r="CP100" s="393">
        <v>0</v>
      </c>
      <c r="CQ100" s="393">
        <v>0</v>
      </c>
      <c r="CR100" s="393">
        <v>0</v>
      </c>
      <c r="CS100" s="393">
        <v>0</v>
      </c>
      <c r="CT100" s="392">
        <v>0</v>
      </c>
      <c r="CU100" s="404">
        <v>0</v>
      </c>
      <c r="CV100" s="405">
        <v>0</v>
      </c>
      <c r="CW100" s="405">
        <v>0</v>
      </c>
      <c r="CX100" s="393">
        <v>0</v>
      </c>
      <c r="CY100" s="407">
        <v>0</v>
      </c>
      <c r="CZ100" s="395">
        <v>0</v>
      </c>
      <c r="DA100" s="409">
        <v>0</v>
      </c>
      <c r="DB100" s="396">
        <v>0</v>
      </c>
      <c r="DC100" s="397">
        <v>8604</v>
      </c>
      <c r="DD100" s="390">
        <v>0</v>
      </c>
      <c r="DE100" s="390">
        <v>21366</v>
      </c>
      <c r="DF100" s="398">
        <v>666</v>
      </c>
      <c r="DG100" s="403">
        <v>30636</v>
      </c>
      <c r="DH100" s="389">
        <v>0</v>
      </c>
      <c r="DI100" s="389">
        <v>0</v>
      </c>
      <c r="DJ100" s="389">
        <v>0</v>
      </c>
      <c r="DK100" s="389">
        <v>0</v>
      </c>
      <c r="DL100" s="406">
        <v>0</v>
      </c>
      <c r="DM100" s="389">
        <v>5810.6666666666661</v>
      </c>
      <c r="DN100" s="389">
        <v>0</v>
      </c>
      <c r="DO100" s="389">
        <v>0</v>
      </c>
      <c r="DP100" s="389">
        <v>0</v>
      </c>
      <c r="DQ100" s="406">
        <v>5810.6666666666661</v>
      </c>
      <c r="DR100" s="389">
        <v>2793.3333333333335</v>
      </c>
      <c r="DS100" s="389">
        <v>0</v>
      </c>
      <c r="DT100" s="389">
        <v>21366</v>
      </c>
      <c r="DU100" s="389">
        <v>666</v>
      </c>
      <c r="DV100" s="406">
        <v>24825.333333333332</v>
      </c>
      <c r="DW100" s="389">
        <v>0</v>
      </c>
      <c r="DX100" s="389">
        <v>0</v>
      </c>
      <c r="DY100" s="389">
        <v>0</v>
      </c>
      <c r="DZ100" s="389">
        <v>0</v>
      </c>
      <c r="EA100" s="392">
        <v>0</v>
      </c>
      <c r="EB100" s="393">
        <v>0</v>
      </c>
      <c r="EC100" s="393">
        <v>0</v>
      </c>
      <c r="ED100" s="393">
        <v>0</v>
      </c>
      <c r="EE100" s="393">
        <v>0</v>
      </c>
      <c r="EF100" s="406">
        <v>0</v>
      </c>
      <c r="EG100" s="404">
        <v>0</v>
      </c>
      <c r="EH100" s="405">
        <v>0</v>
      </c>
      <c r="EI100" s="405">
        <v>0</v>
      </c>
      <c r="EJ100" s="393">
        <v>0</v>
      </c>
      <c r="EK100" s="407">
        <v>0</v>
      </c>
      <c r="EL100" s="395">
        <v>0</v>
      </c>
      <c r="EM100" s="403">
        <v>1908</v>
      </c>
      <c r="EN100" s="388">
        <v>0</v>
      </c>
      <c r="EO100" s="404">
        <v>0</v>
      </c>
      <c r="EP100" s="405">
        <v>636</v>
      </c>
      <c r="EQ100" s="405">
        <v>9456</v>
      </c>
      <c r="ER100" s="405">
        <v>6774</v>
      </c>
      <c r="ES100" s="393">
        <v>0</v>
      </c>
      <c r="ET100" s="403">
        <v>16866</v>
      </c>
      <c r="EU100" s="404">
        <v>0</v>
      </c>
      <c r="EV100" s="405">
        <v>0</v>
      </c>
      <c r="EW100" s="405">
        <v>0</v>
      </c>
      <c r="EX100" s="405">
        <v>0</v>
      </c>
      <c r="EY100" s="393">
        <v>0</v>
      </c>
      <c r="EZ100" s="403">
        <v>0</v>
      </c>
      <c r="FA100" s="404">
        <v>0</v>
      </c>
      <c r="FB100" s="405">
        <v>636</v>
      </c>
      <c r="FC100" s="405">
        <v>9456</v>
      </c>
      <c r="FD100" s="405">
        <v>6774</v>
      </c>
      <c r="FE100" s="393">
        <v>0</v>
      </c>
      <c r="FF100" s="403">
        <v>16866</v>
      </c>
      <c r="FG100" s="389">
        <v>0</v>
      </c>
      <c r="FH100" s="389">
        <v>0</v>
      </c>
      <c r="FI100" s="389">
        <v>0</v>
      </c>
      <c r="FJ100" s="389">
        <v>0</v>
      </c>
      <c r="FK100" s="389">
        <v>0</v>
      </c>
      <c r="FL100" s="406">
        <v>0</v>
      </c>
      <c r="FM100" s="389">
        <v>0</v>
      </c>
      <c r="FN100" s="389">
        <v>636</v>
      </c>
      <c r="FO100" s="389">
        <v>6612</v>
      </c>
      <c r="FP100" s="389">
        <v>0</v>
      </c>
      <c r="FQ100" s="389">
        <v>0</v>
      </c>
      <c r="FR100" s="406">
        <v>7248</v>
      </c>
      <c r="FS100" s="389">
        <v>0</v>
      </c>
      <c r="FT100" s="389">
        <v>0</v>
      </c>
      <c r="FU100" s="389">
        <v>2844</v>
      </c>
      <c r="FV100" s="389">
        <v>6774</v>
      </c>
      <c r="FW100" s="389">
        <v>0</v>
      </c>
      <c r="FX100" s="406">
        <v>9618</v>
      </c>
      <c r="FY100" s="393">
        <v>0</v>
      </c>
      <c r="FZ100" s="393">
        <v>0</v>
      </c>
      <c r="GA100" s="393">
        <v>0</v>
      </c>
      <c r="GB100" s="393">
        <v>0</v>
      </c>
      <c r="GC100" s="393">
        <v>0</v>
      </c>
      <c r="GD100" s="406">
        <v>0</v>
      </c>
      <c r="GE100" s="393">
        <v>0</v>
      </c>
      <c r="GF100" s="393">
        <v>0</v>
      </c>
      <c r="GG100" s="393">
        <v>0</v>
      </c>
      <c r="GH100" s="393">
        <v>0</v>
      </c>
      <c r="GI100" s="393">
        <v>0</v>
      </c>
      <c r="GJ100" s="392">
        <v>0</v>
      </c>
      <c r="GK100" s="389">
        <v>0</v>
      </c>
      <c r="GL100" s="389">
        <v>0</v>
      </c>
      <c r="GM100" s="389">
        <v>0</v>
      </c>
      <c r="GN100" s="389">
        <v>0</v>
      </c>
      <c r="GO100" s="389">
        <v>0</v>
      </c>
      <c r="GP100" s="418">
        <v>0</v>
      </c>
      <c r="GQ100" s="388">
        <v>1908</v>
      </c>
      <c r="GR100" s="409">
        <v>1860</v>
      </c>
      <c r="GS100" s="396">
        <v>4842</v>
      </c>
      <c r="GT100" s="397">
        <v>2619</v>
      </c>
      <c r="GU100" s="390">
        <v>0</v>
      </c>
      <c r="GV100" s="390">
        <v>5055</v>
      </c>
      <c r="GW100" s="391">
        <v>0</v>
      </c>
      <c r="GX100" s="403">
        <v>7674</v>
      </c>
      <c r="GY100" s="389">
        <v>0</v>
      </c>
      <c r="GZ100" s="389">
        <v>0</v>
      </c>
      <c r="HA100" s="389">
        <v>0</v>
      </c>
      <c r="HB100" s="389">
        <v>0</v>
      </c>
      <c r="HC100" s="406">
        <v>0</v>
      </c>
      <c r="HD100" s="389">
        <v>0</v>
      </c>
      <c r="HE100" s="389">
        <v>0</v>
      </c>
      <c r="HF100" s="389">
        <v>0</v>
      </c>
      <c r="HG100" s="389">
        <v>0</v>
      </c>
      <c r="HH100" s="406">
        <v>0</v>
      </c>
      <c r="HI100" s="389">
        <v>0</v>
      </c>
      <c r="HJ100" s="389">
        <v>0</v>
      </c>
      <c r="HK100" s="389">
        <v>0</v>
      </c>
      <c r="HL100" s="389">
        <v>0</v>
      </c>
      <c r="HM100" s="406">
        <v>0</v>
      </c>
      <c r="HN100" s="389">
        <v>0</v>
      </c>
      <c r="HO100" s="389">
        <v>0</v>
      </c>
      <c r="HP100" s="389">
        <v>0</v>
      </c>
      <c r="HQ100" s="389">
        <v>0</v>
      </c>
      <c r="HR100" s="392">
        <v>0</v>
      </c>
      <c r="HS100" s="393">
        <v>0</v>
      </c>
      <c r="HT100" s="393">
        <v>0</v>
      </c>
      <c r="HU100" s="393">
        <v>0</v>
      </c>
      <c r="HV100" s="393">
        <v>0</v>
      </c>
      <c r="HW100" s="406">
        <v>0</v>
      </c>
      <c r="HX100" s="404">
        <v>2619</v>
      </c>
      <c r="HY100" s="405">
        <v>0</v>
      </c>
      <c r="HZ100" s="405">
        <v>5055</v>
      </c>
      <c r="IA100" s="393">
        <v>0</v>
      </c>
      <c r="IB100" s="407">
        <v>7674</v>
      </c>
      <c r="IC100" s="388">
        <v>0</v>
      </c>
      <c r="ID100" s="1464">
        <f t="shared" si="4"/>
        <v>7674</v>
      </c>
      <c r="IE100" s="409">
        <v>24024</v>
      </c>
      <c r="IF100" s="396">
        <v>0</v>
      </c>
      <c r="IG100" s="397">
        <v>0</v>
      </c>
      <c r="IH100" s="390">
        <v>0</v>
      </c>
      <c r="II100" s="390">
        <v>0</v>
      </c>
      <c r="IJ100" s="391">
        <v>0</v>
      </c>
      <c r="IK100" s="388">
        <v>0</v>
      </c>
      <c r="IL100" s="395">
        <v>24024</v>
      </c>
      <c r="IM100" s="1465">
        <f t="shared" si="5"/>
        <v>24024</v>
      </c>
      <c r="IN100" s="409">
        <v>8940</v>
      </c>
      <c r="IO100" s="396">
        <v>0</v>
      </c>
      <c r="IP100" s="397">
        <v>0</v>
      </c>
      <c r="IQ100" s="390">
        <v>0</v>
      </c>
      <c r="IR100" s="390">
        <v>0</v>
      </c>
      <c r="IS100" s="391">
        <v>0</v>
      </c>
      <c r="IT100" s="391">
        <v>0</v>
      </c>
      <c r="IU100" s="388">
        <v>0</v>
      </c>
      <c r="IV100" s="395">
        <v>8940</v>
      </c>
      <c r="IW100" s="1465">
        <f t="shared" si="6"/>
        <v>8940</v>
      </c>
      <c r="IX100" s="409">
        <v>6894</v>
      </c>
      <c r="IY100" s="396">
        <v>0</v>
      </c>
      <c r="IZ100" s="397">
        <v>0</v>
      </c>
      <c r="JA100" s="390">
        <v>0</v>
      </c>
      <c r="JB100" s="390">
        <v>0</v>
      </c>
      <c r="JC100" s="391">
        <v>0</v>
      </c>
      <c r="JD100" s="388">
        <v>0</v>
      </c>
      <c r="JE100" s="395">
        <v>6894</v>
      </c>
      <c r="JF100" s="399">
        <f t="shared" si="7"/>
        <v>6894</v>
      </c>
      <c r="JG100" s="408">
        <v>28620</v>
      </c>
      <c r="JH100" s="396">
        <v>0</v>
      </c>
      <c r="JI100" s="397">
        <v>0</v>
      </c>
      <c r="JJ100" s="390">
        <v>0</v>
      </c>
      <c r="JK100" s="390">
        <v>0</v>
      </c>
      <c r="JL100" s="391">
        <v>0</v>
      </c>
      <c r="JM100" s="388">
        <v>0</v>
      </c>
      <c r="JN100" s="395">
        <v>28620</v>
      </c>
      <c r="JO100" s="388">
        <v>72246</v>
      </c>
      <c r="JP100" s="388">
        <v>4842</v>
      </c>
      <c r="JQ100" s="388">
        <v>55176</v>
      </c>
      <c r="JR100" s="403">
        <v>70386</v>
      </c>
      <c r="JS100" s="400">
        <v>1</v>
      </c>
    </row>
    <row r="101" spans="1:279" x14ac:dyDescent="0.35">
      <c r="A101" s="401">
        <v>880</v>
      </c>
      <c r="B101" s="410">
        <v>3</v>
      </c>
      <c r="C101" s="402" t="s">
        <v>45</v>
      </c>
      <c r="D101" s="403">
        <v>0</v>
      </c>
      <c r="E101" s="388">
        <v>0</v>
      </c>
      <c r="F101" s="404">
        <v>0</v>
      </c>
      <c r="G101" s="405">
        <v>0</v>
      </c>
      <c r="H101" s="405">
        <v>0</v>
      </c>
      <c r="I101" s="405">
        <v>0</v>
      </c>
      <c r="J101" s="393">
        <v>0</v>
      </c>
      <c r="K101" s="403">
        <v>0</v>
      </c>
      <c r="L101" s="404">
        <v>0</v>
      </c>
      <c r="M101" s="405">
        <v>0</v>
      </c>
      <c r="N101" s="405">
        <v>0</v>
      </c>
      <c r="O101" s="405">
        <v>0</v>
      </c>
      <c r="P101" s="393">
        <v>0</v>
      </c>
      <c r="Q101" s="403">
        <v>0</v>
      </c>
      <c r="R101" s="404">
        <v>0</v>
      </c>
      <c r="S101" s="405">
        <v>0</v>
      </c>
      <c r="T101" s="405">
        <v>0</v>
      </c>
      <c r="U101" s="405">
        <v>0</v>
      </c>
      <c r="V101" s="393">
        <v>0</v>
      </c>
      <c r="W101" s="403">
        <v>0</v>
      </c>
      <c r="X101" s="389">
        <v>0</v>
      </c>
      <c r="Y101" s="389">
        <v>0</v>
      </c>
      <c r="Z101" s="389">
        <v>0</v>
      </c>
      <c r="AA101" s="389">
        <v>0</v>
      </c>
      <c r="AB101" s="389">
        <v>0</v>
      </c>
      <c r="AC101" s="406">
        <v>0</v>
      </c>
      <c r="AD101" s="389">
        <v>0</v>
      </c>
      <c r="AE101" s="389">
        <v>0</v>
      </c>
      <c r="AF101" s="389">
        <v>0</v>
      </c>
      <c r="AG101" s="389">
        <v>0</v>
      </c>
      <c r="AH101" s="389">
        <v>0</v>
      </c>
      <c r="AI101" s="406">
        <v>0</v>
      </c>
      <c r="AJ101" s="389">
        <v>0</v>
      </c>
      <c r="AK101" s="389">
        <v>0</v>
      </c>
      <c r="AL101" s="389">
        <v>0</v>
      </c>
      <c r="AM101" s="389">
        <v>0</v>
      </c>
      <c r="AN101" s="389">
        <v>0</v>
      </c>
      <c r="AO101" s="406">
        <v>0</v>
      </c>
      <c r="AP101" s="393">
        <v>0</v>
      </c>
      <c r="AQ101" s="393">
        <v>0</v>
      </c>
      <c r="AR101" s="393">
        <v>0</v>
      </c>
      <c r="AS101" s="393">
        <v>0</v>
      </c>
      <c r="AT101" s="393">
        <v>0</v>
      </c>
      <c r="AU101" s="406">
        <v>0</v>
      </c>
      <c r="AV101" s="393">
        <v>0</v>
      </c>
      <c r="AW101" s="393">
        <v>0</v>
      </c>
      <c r="AX101" s="393">
        <v>0</v>
      </c>
      <c r="AY101" s="393">
        <v>0</v>
      </c>
      <c r="AZ101" s="393">
        <v>0</v>
      </c>
      <c r="BA101" s="392">
        <v>0</v>
      </c>
      <c r="BB101" s="393">
        <v>0</v>
      </c>
      <c r="BC101" s="393">
        <v>0</v>
      </c>
      <c r="BD101" s="393">
        <v>0</v>
      </c>
      <c r="BE101" s="393">
        <v>0</v>
      </c>
      <c r="BF101" s="393">
        <v>0</v>
      </c>
      <c r="BG101" s="392">
        <v>0</v>
      </c>
      <c r="BH101" s="389">
        <v>0</v>
      </c>
      <c r="BI101" s="389">
        <v>0</v>
      </c>
      <c r="BJ101" s="389">
        <v>0</v>
      </c>
      <c r="BK101" s="389">
        <v>0</v>
      </c>
      <c r="BL101" s="389">
        <v>0</v>
      </c>
      <c r="BM101" s="407">
        <v>0</v>
      </c>
      <c r="BN101" s="395">
        <v>0</v>
      </c>
      <c r="BO101" s="408">
        <v>0</v>
      </c>
      <c r="BP101" s="396">
        <v>0</v>
      </c>
      <c r="BQ101" s="397">
        <v>0</v>
      </c>
      <c r="BR101" s="390">
        <v>0</v>
      </c>
      <c r="BS101" s="390">
        <v>0</v>
      </c>
      <c r="BT101" s="398">
        <v>0</v>
      </c>
      <c r="BU101" s="403">
        <v>0</v>
      </c>
      <c r="BV101" s="389">
        <v>0</v>
      </c>
      <c r="BW101" s="389">
        <v>0</v>
      </c>
      <c r="BX101" s="389">
        <v>0</v>
      </c>
      <c r="BY101" s="389">
        <v>0</v>
      </c>
      <c r="BZ101" s="406">
        <v>0</v>
      </c>
      <c r="CA101" s="389">
        <v>0</v>
      </c>
      <c r="CB101" s="389">
        <v>0</v>
      </c>
      <c r="CC101" s="389">
        <v>0</v>
      </c>
      <c r="CD101" s="389">
        <v>0</v>
      </c>
      <c r="CE101" s="406">
        <v>0</v>
      </c>
      <c r="CF101" s="389">
        <v>0</v>
      </c>
      <c r="CG101" s="389">
        <v>0</v>
      </c>
      <c r="CH101" s="389">
        <v>0</v>
      </c>
      <c r="CI101" s="389">
        <v>0</v>
      </c>
      <c r="CJ101" s="406">
        <v>0</v>
      </c>
      <c r="CK101" s="393">
        <v>0</v>
      </c>
      <c r="CL101" s="393">
        <v>0</v>
      </c>
      <c r="CM101" s="393">
        <v>0</v>
      </c>
      <c r="CN101" s="393">
        <v>0</v>
      </c>
      <c r="CO101" s="392">
        <v>0</v>
      </c>
      <c r="CP101" s="393">
        <v>0</v>
      </c>
      <c r="CQ101" s="393">
        <v>0</v>
      </c>
      <c r="CR101" s="393">
        <v>0</v>
      </c>
      <c r="CS101" s="393">
        <v>0</v>
      </c>
      <c r="CT101" s="392">
        <v>0</v>
      </c>
      <c r="CU101" s="404">
        <v>0</v>
      </c>
      <c r="CV101" s="405">
        <v>0</v>
      </c>
      <c r="CW101" s="405">
        <v>0</v>
      </c>
      <c r="CX101" s="393">
        <v>0</v>
      </c>
      <c r="CY101" s="407">
        <v>0</v>
      </c>
      <c r="CZ101" s="395">
        <v>0</v>
      </c>
      <c r="DA101" s="409">
        <v>0</v>
      </c>
      <c r="DB101" s="396">
        <v>0</v>
      </c>
      <c r="DC101" s="397">
        <v>5922</v>
      </c>
      <c r="DD101" s="390">
        <v>0</v>
      </c>
      <c r="DE101" s="390">
        <v>3042</v>
      </c>
      <c r="DF101" s="398">
        <v>342</v>
      </c>
      <c r="DG101" s="403">
        <v>9306</v>
      </c>
      <c r="DH101" s="389">
        <v>0</v>
      </c>
      <c r="DI101" s="389">
        <v>0</v>
      </c>
      <c r="DJ101" s="389">
        <v>0</v>
      </c>
      <c r="DK101" s="389">
        <v>0</v>
      </c>
      <c r="DL101" s="406">
        <v>0</v>
      </c>
      <c r="DM101" s="389">
        <v>4085.1666666666665</v>
      </c>
      <c r="DN101" s="389">
        <v>0</v>
      </c>
      <c r="DO101" s="389">
        <v>0</v>
      </c>
      <c r="DP101" s="389">
        <v>0</v>
      </c>
      <c r="DQ101" s="406">
        <v>4085.1666666666665</v>
      </c>
      <c r="DR101" s="389">
        <v>1836.8333333333335</v>
      </c>
      <c r="DS101" s="389">
        <v>0</v>
      </c>
      <c r="DT101" s="389">
        <v>3042</v>
      </c>
      <c r="DU101" s="389">
        <v>342</v>
      </c>
      <c r="DV101" s="406">
        <v>5220.8333333333339</v>
      </c>
      <c r="DW101" s="389">
        <v>0</v>
      </c>
      <c r="DX101" s="389">
        <v>0</v>
      </c>
      <c r="DY101" s="389">
        <v>0</v>
      </c>
      <c r="DZ101" s="389">
        <v>0</v>
      </c>
      <c r="EA101" s="392">
        <v>0</v>
      </c>
      <c r="EB101" s="393">
        <v>0</v>
      </c>
      <c r="EC101" s="393">
        <v>0</v>
      </c>
      <c r="ED101" s="393">
        <v>0</v>
      </c>
      <c r="EE101" s="393">
        <v>0</v>
      </c>
      <c r="EF101" s="406">
        <v>0</v>
      </c>
      <c r="EG101" s="404">
        <v>0</v>
      </c>
      <c r="EH101" s="405">
        <v>0</v>
      </c>
      <c r="EI101" s="405">
        <v>0</v>
      </c>
      <c r="EJ101" s="393">
        <v>0</v>
      </c>
      <c r="EK101" s="407">
        <v>0</v>
      </c>
      <c r="EL101" s="395">
        <v>0</v>
      </c>
      <c r="EM101" s="403">
        <v>1344</v>
      </c>
      <c r="EN101" s="388">
        <v>0</v>
      </c>
      <c r="EO101" s="404">
        <v>1398</v>
      </c>
      <c r="EP101" s="405">
        <v>0</v>
      </c>
      <c r="EQ101" s="405">
        <v>10122</v>
      </c>
      <c r="ER101" s="405">
        <v>3582</v>
      </c>
      <c r="ES101" s="393">
        <v>1842</v>
      </c>
      <c r="ET101" s="403">
        <v>16944</v>
      </c>
      <c r="EU101" s="404">
        <v>0</v>
      </c>
      <c r="EV101" s="405">
        <v>0</v>
      </c>
      <c r="EW101" s="405">
        <v>0</v>
      </c>
      <c r="EX101" s="405">
        <v>0</v>
      </c>
      <c r="EY101" s="393">
        <v>0</v>
      </c>
      <c r="EZ101" s="403">
        <v>0</v>
      </c>
      <c r="FA101" s="404">
        <v>1398</v>
      </c>
      <c r="FB101" s="405">
        <v>0</v>
      </c>
      <c r="FC101" s="405">
        <v>10122</v>
      </c>
      <c r="FD101" s="405">
        <v>3582</v>
      </c>
      <c r="FE101" s="393">
        <v>1842</v>
      </c>
      <c r="FF101" s="403">
        <v>16944</v>
      </c>
      <c r="FG101" s="389">
        <v>0</v>
      </c>
      <c r="FH101" s="389">
        <v>0</v>
      </c>
      <c r="FI101" s="389">
        <v>0</v>
      </c>
      <c r="FJ101" s="389">
        <v>0</v>
      </c>
      <c r="FK101" s="389">
        <v>0</v>
      </c>
      <c r="FL101" s="406">
        <v>0</v>
      </c>
      <c r="FM101" s="389">
        <v>1398</v>
      </c>
      <c r="FN101" s="389">
        <v>0</v>
      </c>
      <c r="FO101" s="389">
        <v>7200</v>
      </c>
      <c r="FP101" s="389">
        <v>0</v>
      </c>
      <c r="FQ101" s="389">
        <v>0</v>
      </c>
      <c r="FR101" s="406">
        <v>8598</v>
      </c>
      <c r="FS101" s="389">
        <v>0</v>
      </c>
      <c r="FT101" s="389">
        <v>0</v>
      </c>
      <c r="FU101" s="389">
        <v>2922</v>
      </c>
      <c r="FV101" s="389">
        <v>3582</v>
      </c>
      <c r="FW101" s="389">
        <v>1842</v>
      </c>
      <c r="FX101" s="406">
        <v>8346</v>
      </c>
      <c r="FY101" s="393">
        <v>0</v>
      </c>
      <c r="FZ101" s="393">
        <v>0</v>
      </c>
      <c r="GA101" s="393">
        <v>0</v>
      </c>
      <c r="GB101" s="393">
        <v>0</v>
      </c>
      <c r="GC101" s="393">
        <v>0</v>
      </c>
      <c r="GD101" s="406">
        <v>0</v>
      </c>
      <c r="GE101" s="393">
        <v>0</v>
      </c>
      <c r="GF101" s="393">
        <v>0</v>
      </c>
      <c r="GG101" s="393">
        <v>0</v>
      </c>
      <c r="GH101" s="393">
        <v>0</v>
      </c>
      <c r="GI101" s="393">
        <v>0</v>
      </c>
      <c r="GJ101" s="392">
        <v>0</v>
      </c>
      <c r="GK101" s="389">
        <v>0</v>
      </c>
      <c r="GL101" s="389">
        <v>0</v>
      </c>
      <c r="GM101" s="389">
        <v>0</v>
      </c>
      <c r="GN101" s="389">
        <v>0</v>
      </c>
      <c r="GO101" s="389">
        <v>0</v>
      </c>
      <c r="GP101" s="418">
        <v>0</v>
      </c>
      <c r="GQ101" s="388">
        <v>1344</v>
      </c>
      <c r="GR101" s="409">
        <v>2886</v>
      </c>
      <c r="GS101" s="396">
        <v>5298</v>
      </c>
      <c r="GT101" s="397">
        <v>2682</v>
      </c>
      <c r="GU101" s="390">
        <v>0</v>
      </c>
      <c r="GV101" s="390">
        <v>4014</v>
      </c>
      <c r="GW101" s="391">
        <v>0</v>
      </c>
      <c r="GX101" s="403">
        <v>6696</v>
      </c>
      <c r="GY101" s="389">
        <v>0</v>
      </c>
      <c r="GZ101" s="389">
        <v>0</v>
      </c>
      <c r="HA101" s="389">
        <v>0</v>
      </c>
      <c r="HB101" s="389">
        <v>0</v>
      </c>
      <c r="HC101" s="406">
        <v>0</v>
      </c>
      <c r="HD101" s="389">
        <v>0</v>
      </c>
      <c r="HE101" s="389">
        <v>0</v>
      </c>
      <c r="HF101" s="389">
        <v>0</v>
      </c>
      <c r="HG101" s="389">
        <v>0</v>
      </c>
      <c r="HH101" s="406">
        <v>0</v>
      </c>
      <c r="HI101" s="389">
        <v>0</v>
      </c>
      <c r="HJ101" s="389">
        <v>0</v>
      </c>
      <c r="HK101" s="389">
        <v>0</v>
      </c>
      <c r="HL101" s="389">
        <v>0</v>
      </c>
      <c r="HM101" s="406">
        <v>0</v>
      </c>
      <c r="HN101" s="389">
        <v>0</v>
      </c>
      <c r="HO101" s="389">
        <v>0</v>
      </c>
      <c r="HP101" s="389">
        <v>0</v>
      </c>
      <c r="HQ101" s="389">
        <v>0</v>
      </c>
      <c r="HR101" s="392">
        <v>0</v>
      </c>
      <c r="HS101" s="393">
        <v>0</v>
      </c>
      <c r="HT101" s="393">
        <v>0</v>
      </c>
      <c r="HU101" s="393">
        <v>0</v>
      </c>
      <c r="HV101" s="393">
        <v>0</v>
      </c>
      <c r="HW101" s="406">
        <v>0</v>
      </c>
      <c r="HX101" s="404">
        <v>2682</v>
      </c>
      <c r="HY101" s="405">
        <v>0</v>
      </c>
      <c r="HZ101" s="405">
        <v>4014</v>
      </c>
      <c r="IA101" s="393">
        <v>0</v>
      </c>
      <c r="IB101" s="407">
        <v>6696</v>
      </c>
      <c r="IC101" s="388">
        <v>0</v>
      </c>
      <c r="ID101" s="1464">
        <f t="shared" si="4"/>
        <v>6696</v>
      </c>
      <c r="IE101" s="409">
        <v>8016</v>
      </c>
      <c r="IF101" s="396">
        <v>0</v>
      </c>
      <c r="IG101" s="397">
        <v>0</v>
      </c>
      <c r="IH101" s="390">
        <v>0</v>
      </c>
      <c r="II101" s="390">
        <v>0</v>
      </c>
      <c r="IJ101" s="391">
        <v>0</v>
      </c>
      <c r="IK101" s="388">
        <v>0</v>
      </c>
      <c r="IL101" s="395">
        <v>8016</v>
      </c>
      <c r="IM101" s="1465">
        <f t="shared" si="5"/>
        <v>8016</v>
      </c>
      <c r="IN101" s="409">
        <v>0</v>
      </c>
      <c r="IO101" s="396">
        <v>0</v>
      </c>
      <c r="IP101" s="397">
        <v>0</v>
      </c>
      <c r="IQ101" s="390">
        <v>0</v>
      </c>
      <c r="IR101" s="390">
        <v>0</v>
      </c>
      <c r="IS101" s="391">
        <v>0</v>
      </c>
      <c r="IT101" s="391">
        <v>0</v>
      </c>
      <c r="IU101" s="388">
        <v>0</v>
      </c>
      <c r="IV101" s="395">
        <v>0</v>
      </c>
      <c r="IW101" s="1465">
        <f t="shared" si="6"/>
        <v>0</v>
      </c>
      <c r="IX101" s="409">
        <v>756</v>
      </c>
      <c r="IY101" s="396">
        <v>0</v>
      </c>
      <c r="IZ101" s="397">
        <v>0</v>
      </c>
      <c r="JA101" s="390">
        <v>0</v>
      </c>
      <c r="JB101" s="390">
        <v>0</v>
      </c>
      <c r="JC101" s="391">
        <v>0</v>
      </c>
      <c r="JD101" s="388">
        <v>0</v>
      </c>
      <c r="JE101" s="395">
        <v>756</v>
      </c>
      <c r="JF101" s="399">
        <f t="shared" si="7"/>
        <v>756</v>
      </c>
      <c r="JG101" s="408">
        <v>18420</v>
      </c>
      <c r="JH101" s="396">
        <v>0</v>
      </c>
      <c r="JI101" s="397">
        <v>0</v>
      </c>
      <c r="JJ101" s="390">
        <v>0</v>
      </c>
      <c r="JK101" s="390">
        <v>0</v>
      </c>
      <c r="JL101" s="391">
        <v>0</v>
      </c>
      <c r="JM101" s="388">
        <v>0</v>
      </c>
      <c r="JN101" s="395">
        <v>18420</v>
      </c>
      <c r="JO101" s="388">
        <v>31422</v>
      </c>
      <c r="JP101" s="388">
        <v>5298</v>
      </c>
      <c r="JQ101" s="388">
        <v>32946</v>
      </c>
      <c r="JR101" s="403">
        <v>28536</v>
      </c>
      <c r="JS101" s="400">
        <v>1</v>
      </c>
    </row>
    <row r="102" spans="1:279" hidden="1" x14ac:dyDescent="0.35">
      <c r="A102" s="401">
        <v>880</v>
      </c>
      <c r="B102" s="410"/>
      <c r="C102" s="402" t="s">
        <v>310</v>
      </c>
      <c r="D102" s="403">
        <v>0</v>
      </c>
      <c r="E102" s="388">
        <v>0</v>
      </c>
      <c r="F102" s="404">
        <v>0</v>
      </c>
      <c r="G102" s="405">
        <v>0</v>
      </c>
      <c r="H102" s="405">
        <v>0</v>
      </c>
      <c r="I102" s="405">
        <v>0</v>
      </c>
      <c r="J102" s="393">
        <v>0</v>
      </c>
      <c r="K102" s="403">
        <v>0</v>
      </c>
      <c r="L102" s="404">
        <v>0</v>
      </c>
      <c r="M102" s="405">
        <v>0</v>
      </c>
      <c r="N102" s="405">
        <v>0</v>
      </c>
      <c r="O102" s="405">
        <v>0</v>
      </c>
      <c r="P102" s="393">
        <v>0</v>
      </c>
      <c r="Q102" s="403">
        <v>0</v>
      </c>
      <c r="R102" s="404">
        <v>0</v>
      </c>
      <c r="S102" s="405">
        <v>0</v>
      </c>
      <c r="T102" s="405">
        <v>0</v>
      </c>
      <c r="U102" s="405">
        <v>0</v>
      </c>
      <c r="V102" s="393">
        <v>0</v>
      </c>
      <c r="W102" s="403">
        <v>0</v>
      </c>
      <c r="X102" s="389">
        <v>0</v>
      </c>
      <c r="Y102" s="389">
        <v>0</v>
      </c>
      <c r="Z102" s="389">
        <v>0</v>
      </c>
      <c r="AA102" s="389">
        <v>0</v>
      </c>
      <c r="AB102" s="389">
        <v>0</v>
      </c>
      <c r="AC102" s="406">
        <v>0</v>
      </c>
      <c r="AD102" s="389">
        <v>0</v>
      </c>
      <c r="AE102" s="389">
        <v>0</v>
      </c>
      <c r="AF102" s="389">
        <v>0</v>
      </c>
      <c r="AG102" s="389">
        <v>0</v>
      </c>
      <c r="AH102" s="389">
        <v>0</v>
      </c>
      <c r="AI102" s="406">
        <v>0</v>
      </c>
      <c r="AJ102" s="389">
        <v>0</v>
      </c>
      <c r="AK102" s="389">
        <v>0</v>
      </c>
      <c r="AL102" s="389">
        <v>0</v>
      </c>
      <c r="AM102" s="389">
        <v>0</v>
      </c>
      <c r="AN102" s="389">
        <v>0</v>
      </c>
      <c r="AO102" s="406">
        <v>0</v>
      </c>
      <c r="AP102" s="393">
        <v>0</v>
      </c>
      <c r="AQ102" s="393">
        <v>0</v>
      </c>
      <c r="AR102" s="393">
        <v>0</v>
      </c>
      <c r="AS102" s="393">
        <v>0</v>
      </c>
      <c r="AT102" s="393">
        <v>0</v>
      </c>
      <c r="AU102" s="406">
        <v>0</v>
      </c>
      <c r="AV102" s="393">
        <v>0</v>
      </c>
      <c r="AW102" s="393">
        <v>0</v>
      </c>
      <c r="AX102" s="393">
        <v>0</v>
      </c>
      <c r="AY102" s="393">
        <v>0</v>
      </c>
      <c r="AZ102" s="393">
        <v>0</v>
      </c>
      <c r="BA102" s="392">
        <v>0</v>
      </c>
      <c r="BB102" s="393">
        <v>0</v>
      </c>
      <c r="BC102" s="393">
        <v>0</v>
      </c>
      <c r="BD102" s="393">
        <v>0</v>
      </c>
      <c r="BE102" s="393">
        <v>0</v>
      </c>
      <c r="BF102" s="393">
        <v>0</v>
      </c>
      <c r="BG102" s="392">
        <v>0</v>
      </c>
      <c r="BH102" s="389">
        <v>0</v>
      </c>
      <c r="BI102" s="389">
        <v>0</v>
      </c>
      <c r="BJ102" s="389">
        <v>0</v>
      </c>
      <c r="BK102" s="389">
        <v>0</v>
      </c>
      <c r="BL102" s="389">
        <v>0</v>
      </c>
      <c r="BM102" s="407">
        <v>0</v>
      </c>
      <c r="BN102" s="395">
        <v>0</v>
      </c>
      <c r="BO102" s="408">
        <v>0</v>
      </c>
      <c r="BP102" s="396">
        <v>0</v>
      </c>
      <c r="BQ102" s="397">
        <v>0</v>
      </c>
      <c r="BR102" s="390">
        <v>0</v>
      </c>
      <c r="BS102" s="390">
        <v>0</v>
      </c>
      <c r="BT102" s="398">
        <v>0</v>
      </c>
      <c r="BU102" s="403">
        <v>0</v>
      </c>
      <c r="BV102" s="389">
        <v>0</v>
      </c>
      <c r="BW102" s="389">
        <v>0</v>
      </c>
      <c r="BX102" s="389">
        <v>0</v>
      </c>
      <c r="BY102" s="389">
        <v>0</v>
      </c>
      <c r="BZ102" s="406">
        <v>0</v>
      </c>
      <c r="CA102" s="389">
        <v>0</v>
      </c>
      <c r="CB102" s="389">
        <v>0</v>
      </c>
      <c r="CC102" s="389">
        <v>0</v>
      </c>
      <c r="CD102" s="389">
        <v>0</v>
      </c>
      <c r="CE102" s="406">
        <v>0</v>
      </c>
      <c r="CF102" s="389">
        <v>0</v>
      </c>
      <c r="CG102" s="389">
        <v>0</v>
      </c>
      <c r="CH102" s="389">
        <v>0</v>
      </c>
      <c r="CI102" s="389">
        <v>0</v>
      </c>
      <c r="CJ102" s="406">
        <v>0</v>
      </c>
      <c r="CK102" s="393">
        <v>0</v>
      </c>
      <c r="CL102" s="393">
        <v>0</v>
      </c>
      <c r="CM102" s="393">
        <v>0</v>
      </c>
      <c r="CN102" s="393">
        <v>0</v>
      </c>
      <c r="CO102" s="392">
        <v>0</v>
      </c>
      <c r="CP102" s="393">
        <v>0</v>
      </c>
      <c r="CQ102" s="393">
        <v>0</v>
      </c>
      <c r="CR102" s="393">
        <v>0</v>
      </c>
      <c r="CS102" s="393">
        <v>0</v>
      </c>
      <c r="CT102" s="392">
        <v>0</v>
      </c>
      <c r="CU102" s="404">
        <v>0</v>
      </c>
      <c r="CV102" s="405">
        <v>0</v>
      </c>
      <c r="CW102" s="405">
        <v>0</v>
      </c>
      <c r="CX102" s="393">
        <v>0</v>
      </c>
      <c r="CY102" s="407">
        <v>0</v>
      </c>
      <c r="CZ102" s="395">
        <v>0</v>
      </c>
      <c r="DA102" s="409">
        <v>0</v>
      </c>
      <c r="DB102" s="396">
        <v>0</v>
      </c>
      <c r="DC102" s="397">
        <v>0</v>
      </c>
      <c r="DD102" s="390">
        <v>0</v>
      </c>
      <c r="DE102" s="390">
        <v>0</v>
      </c>
      <c r="DF102" s="398">
        <v>0</v>
      </c>
      <c r="DG102" s="403">
        <v>0</v>
      </c>
      <c r="DH102" s="389">
        <v>0</v>
      </c>
      <c r="DI102" s="389">
        <v>0</v>
      </c>
      <c r="DJ102" s="389">
        <v>0</v>
      </c>
      <c r="DK102" s="389">
        <v>0</v>
      </c>
      <c r="DL102" s="406">
        <v>0</v>
      </c>
      <c r="DM102" s="389">
        <v>0</v>
      </c>
      <c r="DN102" s="389">
        <v>0</v>
      </c>
      <c r="DO102" s="389">
        <v>0</v>
      </c>
      <c r="DP102" s="389">
        <v>0</v>
      </c>
      <c r="DQ102" s="406">
        <v>0</v>
      </c>
      <c r="DR102" s="389">
        <v>0</v>
      </c>
      <c r="DS102" s="389">
        <v>0</v>
      </c>
      <c r="DT102" s="389">
        <v>0</v>
      </c>
      <c r="DU102" s="389">
        <v>0</v>
      </c>
      <c r="DV102" s="406">
        <v>0</v>
      </c>
      <c r="DW102" s="389">
        <v>0</v>
      </c>
      <c r="DX102" s="389">
        <v>0</v>
      </c>
      <c r="DY102" s="389">
        <v>0</v>
      </c>
      <c r="DZ102" s="389">
        <v>0</v>
      </c>
      <c r="EA102" s="392">
        <v>0</v>
      </c>
      <c r="EB102" s="393">
        <v>0</v>
      </c>
      <c r="EC102" s="393">
        <v>0</v>
      </c>
      <c r="ED102" s="393">
        <v>0</v>
      </c>
      <c r="EE102" s="393">
        <v>0</v>
      </c>
      <c r="EF102" s="406">
        <v>0</v>
      </c>
      <c r="EG102" s="404">
        <v>0</v>
      </c>
      <c r="EH102" s="405">
        <v>0</v>
      </c>
      <c r="EI102" s="405">
        <v>0</v>
      </c>
      <c r="EJ102" s="393">
        <v>0</v>
      </c>
      <c r="EK102" s="407">
        <v>0</v>
      </c>
      <c r="EL102" s="395">
        <v>0</v>
      </c>
      <c r="EM102" s="403">
        <v>0</v>
      </c>
      <c r="EN102" s="388">
        <v>0</v>
      </c>
      <c r="EO102" s="404">
        <v>0</v>
      </c>
      <c r="EP102" s="405">
        <v>0</v>
      </c>
      <c r="EQ102" s="405">
        <v>0</v>
      </c>
      <c r="ER102" s="405">
        <v>0</v>
      </c>
      <c r="ES102" s="393">
        <v>0</v>
      </c>
      <c r="ET102" s="403">
        <v>0</v>
      </c>
      <c r="EU102" s="404">
        <v>0</v>
      </c>
      <c r="EV102" s="405">
        <v>0</v>
      </c>
      <c r="EW102" s="405">
        <v>0</v>
      </c>
      <c r="EX102" s="405">
        <v>0</v>
      </c>
      <c r="EY102" s="393">
        <v>0</v>
      </c>
      <c r="EZ102" s="403">
        <v>0</v>
      </c>
      <c r="FA102" s="404">
        <v>0</v>
      </c>
      <c r="FB102" s="405">
        <v>0</v>
      </c>
      <c r="FC102" s="405">
        <v>0</v>
      </c>
      <c r="FD102" s="405">
        <v>0</v>
      </c>
      <c r="FE102" s="393">
        <v>0</v>
      </c>
      <c r="FF102" s="403">
        <v>0</v>
      </c>
      <c r="FG102" s="389">
        <v>0</v>
      </c>
      <c r="FH102" s="389">
        <v>0</v>
      </c>
      <c r="FI102" s="389">
        <v>0</v>
      </c>
      <c r="FJ102" s="389">
        <v>0</v>
      </c>
      <c r="FK102" s="389">
        <v>0</v>
      </c>
      <c r="FL102" s="406">
        <v>0</v>
      </c>
      <c r="FM102" s="389">
        <v>0</v>
      </c>
      <c r="FN102" s="389">
        <v>0</v>
      </c>
      <c r="FO102" s="389">
        <v>0</v>
      </c>
      <c r="FP102" s="389">
        <v>0</v>
      </c>
      <c r="FQ102" s="389">
        <v>0</v>
      </c>
      <c r="FR102" s="406">
        <v>0</v>
      </c>
      <c r="FS102" s="389">
        <v>0</v>
      </c>
      <c r="FT102" s="389">
        <v>0</v>
      </c>
      <c r="FU102" s="389">
        <v>0</v>
      </c>
      <c r="FV102" s="389">
        <v>0</v>
      </c>
      <c r="FW102" s="389">
        <v>0</v>
      </c>
      <c r="FX102" s="406">
        <v>0</v>
      </c>
      <c r="FY102" s="393">
        <v>0</v>
      </c>
      <c r="FZ102" s="393">
        <v>0</v>
      </c>
      <c r="GA102" s="393">
        <v>0</v>
      </c>
      <c r="GB102" s="393">
        <v>0</v>
      </c>
      <c r="GC102" s="393">
        <v>0</v>
      </c>
      <c r="GD102" s="406">
        <v>0</v>
      </c>
      <c r="GE102" s="393">
        <v>0</v>
      </c>
      <c r="GF102" s="393">
        <v>0</v>
      </c>
      <c r="GG102" s="393">
        <v>0</v>
      </c>
      <c r="GH102" s="393">
        <v>0</v>
      </c>
      <c r="GI102" s="393">
        <v>0</v>
      </c>
      <c r="GJ102" s="392">
        <v>0</v>
      </c>
      <c r="GK102" s="389">
        <v>0</v>
      </c>
      <c r="GL102" s="389">
        <v>0</v>
      </c>
      <c r="GM102" s="389">
        <v>0</v>
      </c>
      <c r="GN102" s="389">
        <v>0</v>
      </c>
      <c r="GO102" s="389">
        <v>0</v>
      </c>
      <c r="GP102" s="418">
        <v>0</v>
      </c>
      <c r="GQ102" s="388">
        <v>0</v>
      </c>
      <c r="GR102" s="409">
        <v>0</v>
      </c>
      <c r="GS102" s="396">
        <v>0</v>
      </c>
      <c r="GT102" s="397">
        <v>0</v>
      </c>
      <c r="GU102" s="390">
        <v>0</v>
      </c>
      <c r="GV102" s="390">
        <v>0</v>
      </c>
      <c r="GW102" s="391">
        <v>0</v>
      </c>
      <c r="GX102" s="403">
        <v>0</v>
      </c>
      <c r="GY102" s="389">
        <v>0</v>
      </c>
      <c r="GZ102" s="389">
        <v>0</v>
      </c>
      <c r="HA102" s="389">
        <v>0</v>
      </c>
      <c r="HB102" s="389">
        <v>0</v>
      </c>
      <c r="HC102" s="406">
        <v>0</v>
      </c>
      <c r="HD102" s="389">
        <v>0</v>
      </c>
      <c r="HE102" s="389">
        <v>0</v>
      </c>
      <c r="HF102" s="389">
        <v>0</v>
      </c>
      <c r="HG102" s="389">
        <v>0</v>
      </c>
      <c r="HH102" s="406">
        <v>0</v>
      </c>
      <c r="HI102" s="389">
        <v>0</v>
      </c>
      <c r="HJ102" s="389">
        <v>0</v>
      </c>
      <c r="HK102" s="389">
        <v>0</v>
      </c>
      <c r="HL102" s="389">
        <v>0</v>
      </c>
      <c r="HM102" s="406">
        <v>0</v>
      </c>
      <c r="HN102" s="389">
        <v>0</v>
      </c>
      <c r="HO102" s="389">
        <v>0</v>
      </c>
      <c r="HP102" s="389">
        <v>0</v>
      </c>
      <c r="HQ102" s="389">
        <v>0</v>
      </c>
      <c r="HR102" s="392">
        <v>0</v>
      </c>
      <c r="HS102" s="393">
        <v>0</v>
      </c>
      <c r="HT102" s="393">
        <v>0</v>
      </c>
      <c r="HU102" s="393">
        <v>0</v>
      </c>
      <c r="HV102" s="393">
        <v>0</v>
      </c>
      <c r="HW102" s="406">
        <v>0</v>
      </c>
      <c r="HX102" s="404">
        <v>0</v>
      </c>
      <c r="HY102" s="405">
        <v>0</v>
      </c>
      <c r="HZ102" s="405">
        <v>0</v>
      </c>
      <c r="IA102" s="393">
        <v>0</v>
      </c>
      <c r="IB102" s="407">
        <v>0</v>
      </c>
      <c r="IC102" s="388">
        <v>0</v>
      </c>
      <c r="ID102" s="396">
        <f t="shared" si="4"/>
        <v>0</v>
      </c>
      <c r="IE102" s="408">
        <v>0</v>
      </c>
      <c r="IF102" s="396">
        <v>0</v>
      </c>
      <c r="IG102" s="397">
        <v>0</v>
      </c>
      <c r="IH102" s="390">
        <v>0</v>
      </c>
      <c r="II102" s="390">
        <v>0</v>
      </c>
      <c r="IJ102" s="391">
        <v>0</v>
      </c>
      <c r="IK102" s="388">
        <v>0</v>
      </c>
      <c r="IL102" s="395">
        <v>0</v>
      </c>
      <c r="IM102" s="399">
        <f t="shared" si="5"/>
        <v>0</v>
      </c>
      <c r="IN102" s="408">
        <v>0</v>
      </c>
      <c r="IO102" s="396">
        <v>0</v>
      </c>
      <c r="IP102" s="397">
        <v>0</v>
      </c>
      <c r="IQ102" s="390">
        <v>0</v>
      </c>
      <c r="IR102" s="390">
        <v>0</v>
      </c>
      <c r="IS102" s="391">
        <v>0</v>
      </c>
      <c r="IT102" s="391">
        <v>0</v>
      </c>
      <c r="IU102" s="388">
        <v>0</v>
      </c>
      <c r="IV102" s="395">
        <v>0</v>
      </c>
      <c r="IW102" s="399">
        <f t="shared" si="6"/>
        <v>0</v>
      </c>
      <c r="IX102" s="408">
        <v>0</v>
      </c>
      <c r="IY102" s="396">
        <v>0</v>
      </c>
      <c r="IZ102" s="397">
        <v>0</v>
      </c>
      <c r="JA102" s="390">
        <v>0</v>
      </c>
      <c r="JB102" s="390">
        <v>0</v>
      </c>
      <c r="JC102" s="391">
        <v>0</v>
      </c>
      <c r="JD102" s="388">
        <v>0</v>
      </c>
      <c r="JE102" s="395">
        <v>0</v>
      </c>
      <c r="JF102" s="399">
        <f t="shared" si="7"/>
        <v>0</v>
      </c>
      <c r="JG102" s="408">
        <v>0</v>
      </c>
      <c r="JH102" s="396">
        <v>0</v>
      </c>
      <c r="JI102" s="397">
        <v>0</v>
      </c>
      <c r="JJ102" s="390">
        <v>0</v>
      </c>
      <c r="JK102" s="390">
        <v>0</v>
      </c>
      <c r="JL102" s="391">
        <v>0</v>
      </c>
      <c r="JM102" s="388">
        <v>0</v>
      </c>
      <c r="JN102" s="395">
        <v>0</v>
      </c>
      <c r="JO102" s="388">
        <v>0</v>
      </c>
      <c r="JP102" s="388">
        <v>0</v>
      </c>
      <c r="JQ102" s="388">
        <v>0</v>
      </c>
      <c r="JR102" s="403">
        <v>0</v>
      </c>
      <c r="JS102" s="400">
        <v>0</v>
      </c>
    </row>
    <row r="103" spans="1:279" x14ac:dyDescent="0.35">
      <c r="A103" s="411">
        <v>880</v>
      </c>
      <c r="B103" s="410">
        <v>3</v>
      </c>
      <c r="C103" s="412" t="s">
        <v>40</v>
      </c>
      <c r="D103" s="413">
        <v>0</v>
      </c>
      <c r="E103" s="388">
        <v>0</v>
      </c>
      <c r="F103" s="414">
        <v>0</v>
      </c>
      <c r="G103" s="415">
        <v>0</v>
      </c>
      <c r="H103" s="415">
        <v>0</v>
      </c>
      <c r="I103" s="415">
        <v>0</v>
      </c>
      <c r="J103" s="416">
        <v>0</v>
      </c>
      <c r="K103" s="413">
        <v>0</v>
      </c>
      <c r="L103" s="414">
        <v>0</v>
      </c>
      <c r="M103" s="415">
        <v>0</v>
      </c>
      <c r="N103" s="415">
        <v>0</v>
      </c>
      <c r="O103" s="415">
        <v>0</v>
      </c>
      <c r="P103" s="416">
        <v>0</v>
      </c>
      <c r="Q103" s="413">
        <v>0</v>
      </c>
      <c r="R103" s="414">
        <v>0</v>
      </c>
      <c r="S103" s="415">
        <v>0</v>
      </c>
      <c r="T103" s="415">
        <v>0</v>
      </c>
      <c r="U103" s="415">
        <v>0</v>
      </c>
      <c r="V103" s="416">
        <v>0</v>
      </c>
      <c r="W103" s="413">
        <v>0</v>
      </c>
      <c r="X103" s="389">
        <v>0</v>
      </c>
      <c r="Y103" s="389">
        <v>0</v>
      </c>
      <c r="Z103" s="389">
        <v>0</v>
      </c>
      <c r="AA103" s="389">
        <v>0</v>
      </c>
      <c r="AB103" s="389">
        <v>0</v>
      </c>
      <c r="AC103" s="417">
        <v>0</v>
      </c>
      <c r="AD103" s="389">
        <v>0</v>
      </c>
      <c r="AE103" s="389">
        <v>0</v>
      </c>
      <c r="AF103" s="389">
        <v>0</v>
      </c>
      <c r="AG103" s="389">
        <v>0</v>
      </c>
      <c r="AH103" s="389">
        <v>0</v>
      </c>
      <c r="AI103" s="417">
        <v>0</v>
      </c>
      <c r="AJ103" s="389">
        <v>0</v>
      </c>
      <c r="AK103" s="389">
        <v>0</v>
      </c>
      <c r="AL103" s="389">
        <v>0</v>
      </c>
      <c r="AM103" s="389">
        <v>0</v>
      </c>
      <c r="AN103" s="389">
        <v>0</v>
      </c>
      <c r="AO103" s="417">
        <v>0</v>
      </c>
      <c r="AP103" s="393">
        <v>0</v>
      </c>
      <c r="AQ103" s="393">
        <v>0</v>
      </c>
      <c r="AR103" s="393">
        <v>0</v>
      </c>
      <c r="AS103" s="393">
        <v>0</v>
      </c>
      <c r="AT103" s="393">
        <v>0</v>
      </c>
      <c r="AU103" s="417">
        <v>0</v>
      </c>
      <c r="AV103" s="393">
        <v>0</v>
      </c>
      <c r="AW103" s="393">
        <v>0</v>
      </c>
      <c r="AX103" s="393">
        <v>0</v>
      </c>
      <c r="AY103" s="393">
        <v>0</v>
      </c>
      <c r="AZ103" s="393">
        <v>0</v>
      </c>
      <c r="BA103" s="392">
        <v>0</v>
      </c>
      <c r="BB103" s="393">
        <v>0</v>
      </c>
      <c r="BC103" s="393">
        <v>0</v>
      </c>
      <c r="BD103" s="393">
        <v>0</v>
      </c>
      <c r="BE103" s="393">
        <v>0</v>
      </c>
      <c r="BF103" s="393">
        <v>0</v>
      </c>
      <c r="BG103" s="392">
        <v>0</v>
      </c>
      <c r="BH103" s="389">
        <v>0</v>
      </c>
      <c r="BI103" s="389">
        <v>0</v>
      </c>
      <c r="BJ103" s="389">
        <v>0</v>
      </c>
      <c r="BK103" s="389">
        <v>0</v>
      </c>
      <c r="BL103" s="389">
        <v>0</v>
      </c>
      <c r="BM103" s="418">
        <v>0</v>
      </c>
      <c r="BN103" s="395">
        <v>0</v>
      </c>
      <c r="BO103" s="419">
        <v>0</v>
      </c>
      <c r="BP103" s="396">
        <v>0</v>
      </c>
      <c r="BQ103" s="397">
        <v>0</v>
      </c>
      <c r="BR103" s="390">
        <v>0</v>
      </c>
      <c r="BS103" s="390">
        <v>0</v>
      </c>
      <c r="BT103" s="398">
        <v>0</v>
      </c>
      <c r="BU103" s="413">
        <v>0</v>
      </c>
      <c r="BV103" s="389">
        <v>0</v>
      </c>
      <c r="BW103" s="389">
        <v>0</v>
      </c>
      <c r="BX103" s="389">
        <v>0</v>
      </c>
      <c r="BY103" s="389">
        <v>0</v>
      </c>
      <c r="BZ103" s="417">
        <v>0</v>
      </c>
      <c r="CA103" s="389">
        <v>0</v>
      </c>
      <c r="CB103" s="389">
        <v>0</v>
      </c>
      <c r="CC103" s="389">
        <v>0</v>
      </c>
      <c r="CD103" s="389">
        <v>0</v>
      </c>
      <c r="CE103" s="417">
        <v>0</v>
      </c>
      <c r="CF103" s="389">
        <v>0</v>
      </c>
      <c r="CG103" s="389">
        <v>0</v>
      </c>
      <c r="CH103" s="389">
        <v>0</v>
      </c>
      <c r="CI103" s="389">
        <v>0</v>
      </c>
      <c r="CJ103" s="417">
        <v>0</v>
      </c>
      <c r="CK103" s="393">
        <v>0</v>
      </c>
      <c r="CL103" s="393">
        <v>0</v>
      </c>
      <c r="CM103" s="393">
        <v>0</v>
      </c>
      <c r="CN103" s="393">
        <v>0</v>
      </c>
      <c r="CO103" s="392">
        <v>0</v>
      </c>
      <c r="CP103" s="393">
        <v>0</v>
      </c>
      <c r="CQ103" s="393">
        <v>0</v>
      </c>
      <c r="CR103" s="393">
        <v>0</v>
      </c>
      <c r="CS103" s="393">
        <v>0</v>
      </c>
      <c r="CT103" s="392">
        <v>0</v>
      </c>
      <c r="CU103" s="414">
        <v>0</v>
      </c>
      <c r="CV103" s="415">
        <v>0</v>
      </c>
      <c r="CW103" s="415">
        <v>0</v>
      </c>
      <c r="CX103" s="416">
        <v>0</v>
      </c>
      <c r="CY103" s="418">
        <v>0</v>
      </c>
      <c r="CZ103" s="395">
        <v>0</v>
      </c>
      <c r="DA103" s="420">
        <v>0</v>
      </c>
      <c r="DB103" s="396">
        <v>0</v>
      </c>
      <c r="DC103" s="397">
        <v>3498</v>
      </c>
      <c r="DD103" s="390">
        <v>1026</v>
      </c>
      <c r="DE103" s="390">
        <v>5610</v>
      </c>
      <c r="DF103" s="398">
        <v>0</v>
      </c>
      <c r="DG103" s="413">
        <v>10134</v>
      </c>
      <c r="DH103" s="389">
        <v>0</v>
      </c>
      <c r="DI103" s="389">
        <v>0</v>
      </c>
      <c r="DJ103" s="389">
        <v>0</v>
      </c>
      <c r="DK103" s="389">
        <v>0</v>
      </c>
      <c r="DL103" s="417">
        <v>0</v>
      </c>
      <c r="DM103" s="389">
        <v>3421</v>
      </c>
      <c r="DN103" s="389">
        <v>0</v>
      </c>
      <c r="DO103" s="389">
        <v>0</v>
      </c>
      <c r="DP103" s="389">
        <v>0</v>
      </c>
      <c r="DQ103" s="417">
        <v>3421</v>
      </c>
      <c r="DR103" s="389">
        <v>77</v>
      </c>
      <c r="DS103" s="389">
        <v>1026</v>
      </c>
      <c r="DT103" s="389">
        <v>5610</v>
      </c>
      <c r="DU103" s="389">
        <v>0</v>
      </c>
      <c r="DV103" s="417">
        <v>6713</v>
      </c>
      <c r="DW103" s="389">
        <v>0</v>
      </c>
      <c r="DX103" s="389">
        <v>0</v>
      </c>
      <c r="DY103" s="389">
        <v>0</v>
      </c>
      <c r="DZ103" s="389">
        <v>0</v>
      </c>
      <c r="EA103" s="392">
        <v>0</v>
      </c>
      <c r="EB103" s="393">
        <v>0</v>
      </c>
      <c r="EC103" s="393">
        <v>0</v>
      </c>
      <c r="ED103" s="393">
        <v>0</v>
      </c>
      <c r="EE103" s="393">
        <v>0</v>
      </c>
      <c r="EF103" s="417">
        <v>0</v>
      </c>
      <c r="EG103" s="414">
        <v>0</v>
      </c>
      <c r="EH103" s="415">
        <v>0</v>
      </c>
      <c r="EI103" s="415">
        <v>0</v>
      </c>
      <c r="EJ103" s="416">
        <v>0</v>
      </c>
      <c r="EK103" s="418">
        <v>0</v>
      </c>
      <c r="EL103" s="395">
        <v>0</v>
      </c>
      <c r="EM103" s="413">
        <v>558</v>
      </c>
      <c r="EN103" s="388">
        <v>0</v>
      </c>
      <c r="EO103" s="414">
        <v>0</v>
      </c>
      <c r="EP103" s="415">
        <v>0</v>
      </c>
      <c r="EQ103" s="415">
        <v>9090</v>
      </c>
      <c r="ER103" s="415">
        <v>1176</v>
      </c>
      <c r="ES103" s="416">
        <v>540</v>
      </c>
      <c r="ET103" s="413">
        <v>10806</v>
      </c>
      <c r="EU103" s="414">
        <v>0</v>
      </c>
      <c r="EV103" s="415">
        <v>0</v>
      </c>
      <c r="EW103" s="415">
        <v>0</v>
      </c>
      <c r="EX103" s="415">
        <v>0</v>
      </c>
      <c r="EY103" s="416">
        <v>0</v>
      </c>
      <c r="EZ103" s="413">
        <v>0</v>
      </c>
      <c r="FA103" s="414">
        <v>0</v>
      </c>
      <c r="FB103" s="415">
        <v>0</v>
      </c>
      <c r="FC103" s="415">
        <v>9090</v>
      </c>
      <c r="FD103" s="415">
        <v>1176</v>
      </c>
      <c r="FE103" s="416">
        <v>540</v>
      </c>
      <c r="FF103" s="413">
        <v>10806</v>
      </c>
      <c r="FG103" s="389">
        <v>0</v>
      </c>
      <c r="FH103" s="389">
        <v>0</v>
      </c>
      <c r="FI103" s="389">
        <v>0</v>
      </c>
      <c r="FJ103" s="389">
        <v>0</v>
      </c>
      <c r="FK103" s="389">
        <v>0</v>
      </c>
      <c r="FL103" s="417">
        <v>0</v>
      </c>
      <c r="FM103" s="389">
        <v>0</v>
      </c>
      <c r="FN103" s="389">
        <v>0</v>
      </c>
      <c r="FO103" s="389">
        <v>3691</v>
      </c>
      <c r="FP103" s="389">
        <v>0</v>
      </c>
      <c r="FQ103" s="389">
        <v>0</v>
      </c>
      <c r="FR103" s="417">
        <v>3691</v>
      </c>
      <c r="FS103" s="389">
        <v>0</v>
      </c>
      <c r="FT103" s="389">
        <v>0</v>
      </c>
      <c r="FU103" s="389">
        <v>5399</v>
      </c>
      <c r="FV103" s="389">
        <v>1176</v>
      </c>
      <c r="FW103" s="389">
        <v>540</v>
      </c>
      <c r="FX103" s="417">
        <v>7115</v>
      </c>
      <c r="FY103" s="393">
        <v>0</v>
      </c>
      <c r="FZ103" s="393">
        <v>0</v>
      </c>
      <c r="GA103" s="393">
        <v>0</v>
      </c>
      <c r="GB103" s="393">
        <v>0</v>
      </c>
      <c r="GC103" s="393">
        <v>0</v>
      </c>
      <c r="GD103" s="417">
        <v>0</v>
      </c>
      <c r="GE103" s="393">
        <v>0</v>
      </c>
      <c r="GF103" s="393">
        <v>0</v>
      </c>
      <c r="GG103" s="393">
        <v>0</v>
      </c>
      <c r="GH103" s="393">
        <v>0</v>
      </c>
      <c r="GI103" s="393">
        <v>0</v>
      </c>
      <c r="GJ103" s="392">
        <v>0</v>
      </c>
      <c r="GK103" s="389">
        <v>0</v>
      </c>
      <c r="GL103" s="389">
        <v>0</v>
      </c>
      <c r="GM103" s="389">
        <v>0</v>
      </c>
      <c r="GN103" s="389">
        <v>0</v>
      </c>
      <c r="GO103" s="389">
        <v>0</v>
      </c>
      <c r="GP103" s="418">
        <v>0</v>
      </c>
      <c r="GQ103" s="388">
        <v>558</v>
      </c>
      <c r="GR103" s="420">
        <v>1758</v>
      </c>
      <c r="GS103" s="396">
        <v>4212</v>
      </c>
      <c r="GT103" s="397">
        <v>3006</v>
      </c>
      <c r="GU103" s="390">
        <v>0</v>
      </c>
      <c r="GV103" s="390">
        <v>2118</v>
      </c>
      <c r="GW103" s="391">
        <v>0</v>
      </c>
      <c r="GX103" s="413">
        <v>5124</v>
      </c>
      <c r="GY103" s="389">
        <v>0</v>
      </c>
      <c r="GZ103" s="389">
        <v>0</v>
      </c>
      <c r="HA103" s="389">
        <v>0</v>
      </c>
      <c r="HB103" s="389">
        <v>0</v>
      </c>
      <c r="HC103" s="417">
        <v>0</v>
      </c>
      <c r="HD103" s="389">
        <v>0</v>
      </c>
      <c r="HE103" s="389">
        <v>0</v>
      </c>
      <c r="HF103" s="389">
        <v>0</v>
      </c>
      <c r="HG103" s="389">
        <v>0</v>
      </c>
      <c r="HH103" s="417">
        <v>0</v>
      </c>
      <c r="HI103" s="389">
        <v>0</v>
      </c>
      <c r="HJ103" s="389">
        <v>0</v>
      </c>
      <c r="HK103" s="389">
        <v>0</v>
      </c>
      <c r="HL103" s="389">
        <v>0</v>
      </c>
      <c r="HM103" s="417">
        <v>0</v>
      </c>
      <c r="HN103" s="389">
        <v>0</v>
      </c>
      <c r="HO103" s="389">
        <v>0</v>
      </c>
      <c r="HP103" s="389">
        <v>0</v>
      </c>
      <c r="HQ103" s="389">
        <v>0</v>
      </c>
      <c r="HR103" s="392">
        <v>0</v>
      </c>
      <c r="HS103" s="393">
        <v>0</v>
      </c>
      <c r="HT103" s="393">
        <v>0</v>
      </c>
      <c r="HU103" s="393">
        <v>0</v>
      </c>
      <c r="HV103" s="393">
        <v>0</v>
      </c>
      <c r="HW103" s="417">
        <v>0</v>
      </c>
      <c r="HX103" s="414">
        <v>3006</v>
      </c>
      <c r="HY103" s="415">
        <v>0</v>
      </c>
      <c r="HZ103" s="415">
        <v>2118</v>
      </c>
      <c r="IA103" s="416">
        <v>0</v>
      </c>
      <c r="IB103" s="418">
        <v>5124</v>
      </c>
      <c r="IC103" s="388">
        <v>0</v>
      </c>
      <c r="ID103" s="1466">
        <f t="shared" si="4"/>
        <v>5124</v>
      </c>
      <c r="IE103" s="420">
        <v>5994</v>
      </c>
      <c r="IF103" s="396">
        <v>0</v>
      </c>
      <c r="IG103" s="397">
        <v>198</v>
      </c>
      <c r="IH103" s="390">
        <v>1200</v>
      </c>
      <c r="II103" s="390">
        <v>0</v>
      </c>
      <c r="IJ103" s="391">
        <v>0</v>
      </c>
      <c r="IK103" s="388">
        <v>1398</v>
      </c>
      <c r="IL103" s="395">
        <v>5994</v>
      </c>
      <c r="IM103" s="1467">
        <f t="shared" si="5"/>
        <v>7392</v>
      </c>
      <c r="IN103" s="420">
        <v>0</v>
      </c>
      <c r="IO103" s="396">
        <v>0</v>
      </c>
      <c r="IP103" s="397">
        <v>0</v>
      </c>
      <c r="IQ103" s="390">
        <v>0</v>
      </c>
      <c r="IR103" s="390">
        <v>0</v>
      </c>
      <c r="IS103" s="391">
        <v>0</v>
      </c>
      <c r="IT103" s="391">
        <v>0</v>
      </c>
      <c r="IU103" s="388">
        <v>0</v>
      </c>
      <c r="IV103" s="395">
        <v>0</v>
      </c>
      <c r="IW103" s="1467">
        <f t="shared" si="6"/>
        <v>0</v>
      </c>
      <c r="IX103" s="420">
        <v>366</v>
      </c>
      <c r="IY103" s="396">
        <v>0</v>
      </c>
      <c r="IZ103" s="397">
        <v>0</v>
      </c>
      <c r="JA103" s="390">
        <v>0</v>
      </c>
      <c r="JB103" s="390">
        <v>0</v>
      </c>
      <c r="JC103" s="391">
        <v>0</v>
      </c>
      <c r="JD103" s="388">
        <v>0</v>
      </c>
      <c r="JE103" s="395">
        <v>366</v>
      </c>
      <c r="JF103" s="1468">
        <f t="shared" si="7"/>
        <v>366</v>
      </c>
      <c r="JG103" s="419">
        <v>8556</v>
      </c>
      <c r="JH103" s="396">
        <v>0</v>
      </c>
      <c r="JI103" s="397">
        <v>0</v>
      </c>
      <c r="JJ103" s="390">
        <v>0</v>
      </c>
      <c r="JK103" s="390">
        <v>0</v>
      </c>
      <c r="JL103" s="391">
        <v>0</v>
      </c>
      <c r="JM103" s="388">
        <v>0</v>
      </c>
      <c r="JN103" s="395">
        <v>8556</v>
      </c>
      <c r="JO103" s="388">
        <v>17232</v>
      </c>
      <c r="JP103" s="388">
        <v>4212</v>
      </c>
      <c r="JQ103" s="388">
        <v>27462</v>
      </c>
      <c r="JR103" s="413">
        <v>15474</v>
      </c>
      <c r="JS103" s="400">
        <v>1</v>
      </c>
    </row>
    <row r="104" spans="1:279" x14ac:dyDescent="0.35">
      <c r="A104" s="421" t="s">
        <v>322</v>
      </c>
      <c r="B104" s="421"/>
      <c r="C104" s="422"/>
      <c r="D104" s="423">
        <v>0</v>
      </c>
      <c r="E104" s="423">
        <v>0</v>
      </c>
      <c r="F104" s="424">
        <v>50763</v>
      </c>
      <c r="G104" s="425">
        <v>16995</v>
      </c>
      <c r="H104" s="425">
        <v>0</v>
      </c>
      <c r="I104" s="425">
        <v>33198</v>
      </c>
      <c r="J104" s="426">
        <v>10194</v>
      </c>
      <c r="K104" s="423">
        <v>111150</v>
      </c>
      <c r="L104" s="424">
        <v>0</v>
      </c>
      <c r="M104" s="425">
        <v>432</v>
      </c>
      <c r="N104" s="425">
        <v>0</v>
      </c>
      <c r="O104" s="425">
        <v>0</v>
      </c>
      <c r="P104" s="426">
        <v>0</v>
      </c>
      <c r="Q104" s="423">
        <v>432</v>
      </c>
      <c r="R104" s="424">
        <v>50763</v>
      </c>
      <c r="S104" s="425">
        <v>17427</v>
      </c>
      <c r="T104" s="425">
        <v>0</v>
      </c>
      <c r="U104" s="425">
        <v>33198</v>
      </c>
      <c r="V104" s="426">
        <v>10194</v>
      </c>
      <c r="W104" s="423">
        <v>111582</v>
      </c>
      <c r="X104" s="424">
        <v>0</v>
      </c>
      <c r="Y104" s="425">
        <v>0</v>
      </c>
      <c r="Z104" s="425">
        <v>0</v>
      </c>
      <c r="AA104" s="425">
        <v>0</v>
      </c>
      <c r="AB104" s="426">
        <v>0</v>
      </c>
      <c r="AC104" s="423">
        <v>0</v>
      </c>
      <c r="AD104" s="424">
        <v>28795</v>
      </c>
      <c r="AE104" s="425">
        <v>3974</v>
      </c>
      <c r="AF104" s="425">
        <v>0</v>
      </c>
      <c r="AG104" s="425">
        <v>0</v>
      </c>
      <c r="AH104" s="426">
        <v>0</v>
      </c>
      <c r="AI104" s="423">
        <v>32769</v>
      </c>
      <c r="AJ104" s="424">
        <v>21968</v>
      </c>
      <c r="AK104" s="425">
        <v>13453</v>
      </c>
      <c r="AL104" s="425">
        <v>0</v>
      </c>
      <c r="AM104" s="425">
        <v>33198</v>
      </c>
      <c r="AN104" s="426">
        <v>10194</v>
      </c>
      <c r="AO104" s="423">
        <v>78813</v>
      </c>
      <c r="AP104" s="424">
        <v>0</v>
      </c>
      <c r="AQ104" s="425">
        <v>0</v>
      </c>
      <c r="AR104" s="425">
        <v>0</v>
      </c>
      <c r="AS104" s="425">
        <v>0</v>
      </c>
      <c r="AT104" s="426">
        <v>0</v>
      </c>
      <c r="AU104" s="423">
        <v>0</v>
      </c>
      <c r="AV104" s="424">
        <v>0</v>
      </c>
      <c r="AW104" s="425">
        <v>0</v>
      </c>
      <c r="AX104" s="425">
        <v>0</v>
      </c>
      <c r="AY104" s="425">
        <v>0</v>
      </c>
      <c r="AZ104" s="426">
        <v>0</v>
      </c>
      <c r="BA104" s="423">
        <v>0</v>
      </c>
      <c r="BB104" s="424">
        <v>0</v>
      </c>
      <c r="BC104" s="425">
        <v>0</v>
      </c>
      <c r="BD104" s="425">
        <v>0</v>
      </c>
      <c r="BE104" s="425">
        <v>0</v>
      </c>
      <c r="BF104" s="426">
        <v>0</v>
      </c>
      <c r="BG104" s="423">
        <v>0</v>
      </c>
      <c r="BH104" s="424">
        <v>0</v>
      </c>
      <c r="BI104" s="425">
        <v>0</v>
      </c>
      <c r="BJ104" s="425">
        <v>0</v>
      </c>
      <c r="BK104" s="425">
        <v>0</v>
      </c>
      <c r="BL104" s="426">
        <v>0</v>
      </c>
      <c r="BM104" s="423">
        <v>0</v>
      </c>
      <c r="BN104" s="427">
        <v>0</v>
      </c>
      <c r="BO104" s="428">
        <v>0</v>
      </c>
      <c r="BP104" s="428">
        <v>0</v>
      </c>
      <c r="BQ104" s="429">
        <v>15528</v>
      </c>
      <c r="BR104" s="425">
        <v>38010</v>
      </c>
      <c r="BS104" s="425">
        <v>6360</v>
      </c>
      <c r="BT104" s="430">
        <v>0</v>
      </c>
      <c r="BU104" s="423">
        <v>59898</v>
      </c>
      <c r="BV104" s="424">
        <v>0</v>
      </c>
      <c r="BW104" s="425">
        <v>0</v>
      </c>
      <c r="BX104" s="425">
        <v>0</v>
      </c>
      <c r="BY104" s="426">
        <v>0</v>
      </c>
      <c r="BZ104" s="423">
        <v>0</v>
      </c>
      <c r="CA104" s="424">
        <v>15528</v>
      </c>
      <c r="CB104" s="425">
        <v>8150</v>
      </c>
      <c r="CC104" s="425">
        <v>0</v>
      </c>
      <c r="CD104" s="425">
        <v>0</v>
      </c>
      <c r="CE104" s="423">
        <v>23678</v>
      </c>
      <c r="CF104" s="424">
        <v>0</v>
      </c>
      <c r="CG104" s="425">
        <v>29860</v>
      </c>
      <c r="CH104" s="425">
        <v>6360</v>
      </c>
      <c r="CI104" s="425">
        <v>0</v>
      </c>
      <c r="CJ104" s="423">
        <v>36220</v>
      </c>
      <c r="CK104" s="424">
        <v>0</v>
      </c>
      <c r="CL104" s="425">
        <v>0</v>
      </c>
      <c r="CM104" s="425">
        <v>0</v>
      </c>
      <c r="CN104" s="425">
        <v>0</v>
      </c>
      <c r="CO104" s="423">
        <v>0</v>
      </c>
      <c r="CP104" s="424">
        <v>0</v>
      </c>
      <c r="CQ104" s="425">
        <v>0</v>
      </c>
      <c r="CR104" s="425">
        <v>0</v>
      </c>
      <c r="CS104" s="426">
        <v>0</v>
      </c>
      <c r="CT104" s="423">
        <v>0</v>
      </c>
      <c r="CU104" s="424">
        <v>0</v>
      </c>
      <c r="CV104" s="425">
        <v>0</v>
      </c>
      <c r="CW104" s="425">
        <v>0</v>
      </c>
      <c r="CX104" s="426">
        <v>0</v>
      </c>
      <c r="CY104" s="423">
        <v>0</v>
      </c>
      <c r="CZ104" s="427">
        <v>0</v>
      </c>
      <c r="DA104" s="431">
        <v>0</v>
      </c>
      <c r="DB104" s="428">
        <v>0</v>
      </c>
      <c r="DC104" s="429">
        <v>23430</v>
      </c>
      <c r="DD104" s="425">
        <v>8640</v>
      </c>
      <c r="DE104" s="425">
        <v>37656</v>
      </c>
      <c r="DF104" s="430">
        <v>1854</v>
      </c>
      <c r="DG104" s="423">
        <v>71580</v>
      </c>
      <c r="DH104" s="424">
        <v>0</v>
      </c>
      <c r="DI104" s="425">
        <v>0</v>
      </c>
      <c r="DJ104" s="425">
        <v>0</v>
      </c>
      <c r="DK104" s="426">
        <v>0</v>
      </c>
      <c r="DL104" s="423">
        <v>0</v>
      </c>
      <c r="DM104" s="424">
        <v>16478.833333333332</v>
      </c>
      <c r="DN104" s="425">
        <v>1476.5</v>
      </c>
      <c r="DO104" s="425">
        <v>0</v>
      </c>
      <c r="DP104" s="425">
        <v>0</v>
      </c>
      <c r="DQ104" s="423">
        <v>17955.333333333332</v>
      </c>
      <c r="DR104" s="424">
        <v>6951.1666666666679</v>
      </c>
      <c r="DS104" s="425">
        <v>7163.5</v>
      </c>
      <c r="DT104" s="425">
        <v>37656</v>
      </c>
      <c r="DU104" s="425">
        <v>1854</v>
      </c>
      <c r="DV104" s="423">
        <v>53624.666666666664</v>
      </c>
      <c r="DW104" s="424">
        <v>0</v>
      </c>
      <c r="DX104" s="425">
        <v>0</v>
      </c>
      <c r="DY104" s="425">
        <v>0</v>
      </c>
      <c r="DZ104" s="425">
        <v>0</v>
      </c>
      <c r="EA104" s="423">
        <v>0</v>
      </c>
      <c r="EB104" s="424">
        <v>0</v>
      </c>
      <c r="EC104" s="425">
        <v>0</v>
      </c>
      <c r="ED104" s="425">
        <v>0</v>
      </c>
      <c r="EE104" s="426">
        <v>0</v>
      </c>
      <c r="EF104" s="423">
        <v>0</v>
      </c>
      <c r="EG104" s="424">
        <v>0</v>
      </c>
      <c r="EH104" s="425">
        <v>0</v>
      </c>
      <c r="EI104" s="425">
        <v>0</v>
      </c>
      <c r="EJ104" s="426">
        <v>0</v>
      </c>
      <c r="EK104" s="423">
        <v>0</v>
      </c>
      <c r="EL104" s="431">
        <v>0</v>
      </c>
      <c r="EM104" s="423">
        <v>18012</v>
      </c>
      <c r="EN104" s="423">
        <v>15006</v>
      </c>
      <c r="EO104" s="424">
        <v>5862</v>
      </c>
      <c r="EP104" s="425">
        <v>5778</v>
      </c>
      <c r="EQ104" s="425">
        <v>57342</v>
      </c>
      <c r="ER104" s="425">
        <v>28566</v>
      </c>
      <c r="ES104" s="426">
        <v>15240</v>
      </c>
      <c r="ET104" s="423">
        <v>112788</v>
      </c>
      <c r="EU104" s="424">
        <v>0</v>
      </c>
      <c r="EV104" s="425">
        <v>6642</v>
      </c>
      <c r="EW104" s="425">
        <v>0</v>
      </c>
      <c r="EX104" s="425">
        <v>0</v>
      </c>
      <c r="EY104" s="426">
        <v>300</v>
      </c>
      <c r="EZ104" s="423">
        <v>6942</v>
      </c>
      <c r="FA104" s="424">
        <v>5862</v>
      </c>
      <c r="FB104" s="425">
        <v>12420</v>
      </c>
      <c r="FC104" s="425">
        <v>57342</v>
      </c>
      <c r="FD104" s="425">
        <v>28566</v>
      </c>
      <c r="FE104" s="426">
        <v>15540</v>
      </c>
      <c r="FF104" s="423">
        <v>119730</v>
      </c>
      <c r="FG104" s="424">
        <v>0</v>
      </c>
      <c r="FH104" s="425">
        <v>0</v>
      </c>
      <c r="FI104" s="425">
        <v>0</v>
      </c>
      <c r="FJ104" s="425">
        <v>0</v>
      </c>
      <c r="FK104" s="426">
        <v>0</v>
      </c>
      <c r="FL104" s="423">
        <v>0</v>
      </c>
      <c r="FM104" s="424">
        <v>5862</v>
      </c>
      <c r="FN104" s="425">
        <v>12420</v>
      </c>
      <c r="FO104" s="425">
        <v>19133</v>
      </c>
      <c r="FP104" s="425">
        <v>192</v>
      </c>
      <c r="FQ104" s="426">
        <v>300</v>
      </c>
      <c r="FR104" s="423">
        <v>37907</v>
      </c>
      <c r="FS104" s="424">
        <v>0</v>
      </c>
      <c r="FT104" s="425">
        <v>0</v>
      </c>
      <c r="FU104" s="425">
        <v>38209</v>
      </c>
      <c r="FV104" s="425">
        <v>28374</v>
      </c>
      <c r="FW104" s="426">
        <v>15240</v>
      </c>
      <c r="FX104" s="423">
        <v>81823</v>
      </c>
      <c r="FY104" s="424">
        <v>0</v>
      </c>
      <c r="FZ104" s="425">
        <v>0</v>
      </c>
      <c r="GA104" s="425">
        <v>0</v>
      </c>
      <c r="GB104" s="425">
        <v>0</v>
      </c>
      <c r="GC104" s="426">
        <v>0</v>
      </c>
      <c r="GD104" s="423">
        <v>0</v>
      </c>
      <c r="GE104" s="424">
        <v>0</v>
      </c>
      <c r="GF104" s="425">
        <v>0</v>
      </c>
      <c r="GG104" s="425">
        <v>0</v>
      </c>
      <c r="GH104" s="425">
        <v>0</v>
      </c>
      <c r="GI104" s="426">
        <v>0</v>
      </c>
      <c r="GJ104" s="423">
        <v>0</v>
      </c>
      <c r="GK104" s="424">
        <v>0</v>
      </c>
      <c r="GL104" s="425">
        <v>0</v>
      </c>
      <c r="GM104" s="425">
        <v>0</v>
      </c>
      <c r="GN104" s="425">
        <v>0</v>
      </c>
      <c r="GO104" s="426">
        <v>0</v>
      </c>
      <c r="GP104" s="423">
        <v>0</v>
      </c>
      <c r="GQ104" s="423">
        <v>3810</v>
      </c>
      <c r="GR104" s="431">
        <v>28662</v>
      </c>
      <c r="GS104" s="428">
        <v>31080</v>
      </c>
      <c r="GT104" s="429">
        <v>8307</v>
      </c>
      <c r="GU104" s="425">
        <v>1380</v>
      </c>
      <c r="GV104" s="425">
        <v>35127</v>
      </c>
      <c r="GW104" s="426">
        <v>3678</v>
      </c>
      <c r="GX104" s="423">
        <v>48492</v>
      </c>
      <c r="GY104" s="424">
        <v>0</v>
      </c>
      <c r="GZ104" s="425">
        <v>0</v>
      </c>
      <c r="HA104" s="425">
        <v>0</v>
      </c>
      <c r="HB104" s="426">
        <v>0</v>
      </c>
      <c r="HC104" s="423">
        <v>0</v>
      </c>
      <c r="HD104" s="424">
        <v>0</v>
      </c>
      <c r="HE104" s="425">
        <v>1380</v>
      </c>
      <c r="HF104" s="425">
        <v>0</v>
      </c>
      <c r="HG104" s="425">
        <v>0</v>
      </c>
      <c r="HH104" s="423">
        <v>1380</v>
      </c>
      <c r="HI104" s="424">
        <v>0</v>
      </c>
      <c r="HJ104" s="425">
        <v>0</v>
      </c>
      <c r="HK104" s="425">
        <v>0</v>
      </c>
      <c r="HL104" s="425">
        <v>0</v>
      </c>
      <c r="HM104" s="423">
        <v>0</v>
      </c>
      <c r="HN104" s="424">
        <v>0</v>
      </c>
      <c r="HO104" s="425">
        <v>0</v>
      </c>
      <c r="HP104" s="425">
        <v>0</v>
      </c>
      <c r="HQ104" s="425">
        <v>0</v>
      </c>
      <c r="HR104" s="423">
        <v>0</v>
      </c>
      <c r="HS104" s="424">
        <v>0</v>
      </c>
      <c r="HT104" s="425">
        <v>0</v>
      </c>
      <c r="HU104" s="425">
        <v>0</v>
      </c>
      <c r="HV104" s="426">
        <v>0</v>
      </c>
      <c r="HW104" s="423">
        <v>0</v>
      </c>
      <c r="HX104" s="424">
        <v>8307</v>
      </c>
      <c r="HY104" s="425">
        <v>0</v>
      </c>
      <c r="HZ104" s="425">
        <v>35127</v>
      </c>
      <c r="IA104" s="426">
        <v>3678</v>
      </c>
      <c r="IB104" s="423">
        <v>47112</v>
      </c>
      <c r="IC104" s="423">
        <v>5430</v>
      </c>
      <c r="ID104" s="1469">
        <f t="shared" si="4"/>
        <v>53922</v>
      </c>
      <c r="IE104" s="431">
        <v>66804</v>
      </c>
      <c r="IF104" s="428">
        <v>7818</v>
      </c>
      <c r="IG104" s="429">
        <v>2760</v>
      </c>
      <c r="IH104" s="425">
        <v>5208</v>
      </c>
      <c r="II104" s="425">
        <v>0</v>
      </c>
      <c r="IJ104" s="426">
        <v>11946</v>
      </c>
      <c r="IK104" s="423">
        <v>19914</v>
      </c>
      <c r="IL104" s="423">
        <v>58986</v>
      </c>
      <c r="IM104" s="1469">
        <f t="shared" si="5"/>
        <v>78900</v>
      </c>
      <c r="IN104" s="431">
        <v>18852</v>
      </c>
      <c r="IO104" s="428">
        <v>3846</v>
      </c>
      <c r="IP104" s="429">
        <v>4140</v>
      </c>
      <c r="IQ104" s="425">
        <v>282</v>
      </c>
      <c r="IR104" s="425">
        <v>0</v>
      </c>
      <c r="IS104" s="426">
        <v>1632</v>
      </c>
      <c r="IT104" s="426">
        <v>2214</v>
      </c>
      <c r="IU104" s="423">
        <v>8268</v>
      </c>
      <c r="IV104" s="423">
        <v>15006</v>
      </c>
      <c r="IW104" s="1469">
        <f t="shared" si="6"/>
        <v>23274</v>
      </c>
      <c r="IX104" s="431">
        <v>13614</v>
      </c>
      <c r="IY104" s="428">
        <v>0</v>
      </c>
      <c r="IZ104" s="429">
        <v>0</v>
      </c>
      <c r="JA104" s="425">
        <v>0</v>
      </c>
      <c r="JB104" s="425">
        <v>0</v>
      </c>
      <c r="JC104" s="426">
        <v>0</v>
      </c>
      <c r="JD104" s="423">
        <v>0</v>
      </c>
      <c r="JE104" s="423">
        <v>13614</v>
      </c>
      <c r="JF104" s="428">
        <f t="shared" si="7"/>
        <v>13614</v>
      </c>
      <c r="JG104" s="428">
        <v>84606</v>
      </c>
      <c r="JH104" s="428">
        <v>0</v>
      </c>
      <c r="JI104" s="429">
        <v>0</v>
      </c>
      <c r="JJ104" s="425">
        <v>0</v>
      </c>
      <c r="JK104" s="425">
        <v>0</v>
      </c>
      <c r="JL104" s="426">
        <v>0</v>
      </c>
      <c r="JM104" s="423">
        <v>0</v>
      </c>
      <c r="JN104" s="423">
        <v>84606</v>
      </c>
      <c r="JO104" s="423">
        <v>230550</v>
      </c>
      <c r="JP104" s="423">
        <v>57750</v>
      </c>
      <c r="JQ104" s="423">
        <v>439464</v>
      </c>
      <c r="JR104" s="423">
        <v>181452</v>
      </c>
      <c r="JS104" s="400">
        <v>1</v>
      </c>
    </row>
    <row r="105" spans="1:279" hidden="1" x14ac:dyDescent="0.35">
      <c r="A105" s="386">
        <v>996</v>
      </c>
      <c r="B105" s="386">
        <v>1</v>
      </c>
      <c r="C105" s="387" t="s">
        <v>32</v>
      </c>
      <c r="D105" s="388">
        <v>0</v>
      </c>
      <c r="E105" s="388">
        <v>0</v>
      </c>
      <c r="F105" s="389">
        <v>0</v>
      </c>
      <c r="G105" s="390">
        <v>0</v>
      </c>
      <c r="H105" s="390">
        <v>0</v>
      </c>
      <c r="I105" s="390">
        <v>0</v>
      </c>
      <c r="J105" s="391">
        <v>0</v>
      </c>
      <c r="K105" s="388">
        <v>0</v>
      </c>
      <c r="L105" s="389">
        <v>0</v>
      </c>
      <c r="M105" s="390">
        <v>0</v>
      </c>
      <c r="N105" s="390">
        <v>0</v>
      </c>
      <c r="O105" s="390">
        <v>0</v>
      </c>
      <c r="P105" s="391">
        <v>0</v>
      </c>
      <c r="Q105" s="388">
        <v>0</v>
      </c>
      <c r="R105" s="389">
        <v>0</v>
      </c>
      <c r="S105" s="390">
        <v>0</v>
      </c>
      <c r="T105" s="390">
        <v>0</v>
      </c>
      <c r="U105" s="390">
        <v>0</v>
      </c>
      <c r="V105" s="391">
        <v>0</v>
      </c>
      <c r="W105" s="388">
        <v>0</v>
      </c>
      <c r="X105" s="389">
        <v>0</v>
      </c>
      <c r="Y105" s="389">
        <v>0</v>
      </c>
      <c r="Z105" s="389">
        <v>0</v>
      </c>
      <c r="AA105" s="389">
        <v>0</v>
      </c>
      <c r="AB105" s="389">
        <v>0</v>
      </c>
      <c r="AC105" s="392">
        <v>0</v>
      </c>
      <c r="AD105" s="389">
        <v>0</v>
      </c>
      <c r="AE105" s="389">
        <v>0</v>
      </c>
      <c r="AF105" s="389">
        <v>0</v>
      </c>
      <c r="AG105" s="389">
        <v>0</v>
      </c>
      <c r="AH105" s="389">
        <v>0</v>
      </c>
      <c r="AI105" s="392">
        <v>0</v>
      </c>
      <c r="AJ105" s="389">
        <v>0</v>
      </c>
      <c r="AK105" s="389">
        <v>0</v>
      </c>
      <c r="AL105" s="389">
        <v>0</v>
      </c>
      <c r="AM105" s="389">
        <v>0</v>
      </c>
      <c r="AN105" s="389">
        <v>0</v>
      </c>
      <c r="AO105" s="392">
        <v>0</v>
      </c>
      <c r="AP105" s="393">
        <v>0</v>
      </c>
      <c r="AQ105" s="393">
        <v>0</v>
      </c>
      <c r="AR105" s="393">
        <v>0</v>
      </c>
      <c r="AS105" s="393">
        <v>0</v>
      </c>
      <c r="AT105" s="393">
        <v>0</v>
      </c>
      <c r="AU105" s="392">
        <v>0</v>
      </c>
      <c r="AV105" s="393">
        <v>0</v>
      </c>
      <c r="AW105" s="393">
        <v>0</v>
      </c>
      <c r="AX105" s="393">
        <v>0</v>
      </c>
      <c r="AY105" s="393">
        <v>0</v>
      </c>
      <c r="AZ105" s="393">
        <v>0</v>
      </c>
      <c r="BA105" s="392">
        <v>0</v>
      </c>
      <c r="BB105" s="393">
        <v>0</v>
      </c>
      <c r="BC105" s="393">
        <v>0</v>
      </c>
      <c r="BD105" s="393">
        <v>0</v>
      </c>
      <c r="BE105" s="393">
        <v>0</v>
      </c>
      <c r="BF105" s="393">
        <v>0</v>
      </c>
      <c r="BG105" s="392">
        <v>0</v>
      </c>
      <c r="BH105" s="389">
        <v>0</v>
      </c>
      <c r="BI105" s="389">
        <v>0</v>
      </c>
      <c r="BJ105" s="389">
        <v>0</v>
      </c>
      <c r="BK105" s="389">
        <v>0</v>
      </c>
      <c r="BL105" s="389">
        <v>0</v>
      </c>
      <c r="BM105" s="394">
        <v>0</v>
      </c>
      <c r="BN105" s="395">
        <v>0</v>
      </c>
      <c r="BO105" s="396">
        <v>0</v>
      </c>
      <c r="BP105" s="396">
        <v>0</v>
      </c>
      <c r="BQ105" s="397">
        <v>0</v>
      </c>
      <c r="BR105" s="390">
        <v>0</v>
      </c>
      <c r="BS105" s="390">
        <v>0</v>
      </c>
      <c r="BT105" s="398">
        <v>0</v>
      </c>
      <c r="BU105" s="388">
        <v>0</v>
      </c>
      <c r="BV105" s="389">
        <v>0</v>
      </c>
      <c r="BW105" s="389">
        <v>0</v>
      </c>
      <c r="BX105" s="389">
        <v>0</v>
      </c>
      <c r="BY105" s="389">
        <v>0</v>
      </c>
      <c r="BZ105" s="392">
        <v>0</v>
      </c>
      <c r="CA105" s="389">
        <v>0</v>
      </c>
      <c r="CB105" s="389">
        <v>0</v>
      </c>
      <c r="CC105" s="389">
        <v>0</v>
      </c>
      <c r="CD105" s="389">
        <v>0</v>
      </c>
      <c r="CE105" s="392">
        <v>0</v>
      </c>
      <c r="CF105" s="389">
        <v>0</v>
      </c>
      <c r="CG105" s="389">
        <v>0</v>
      </c>
      <c r="CH105" s="389">
        <v>0</v>
      </c>
      <c r="CI105" s="389">
        <v>0</v>
      </c>
      <c r="CJ105" s="392">
        <v>0</v>
      </c>
      <c r="CK105" s="393">
        <v>0</v>
      </c>
      <c r="CL105" s="393">
        <v>0</v>
      </c>
      <c r="CM105" s="393">
        <v>0</v>
      </c>
      <c r="CN105" s="393">
        <v>0</v>
      </c>
      <c r="CO105" s="392">
        <v>0</v>
      </c>
      <c r="CP105" s="393">
        <v>0</v>
      </c>
      <c r="CQ105" s="393">
        <v>0</v>
      </c>
      <c r="CR105" s="393">
        <v>0</v>
      </c>
      <c r="CS105" s="393">
        <v>0</v>
      </c>
      <c r="CT105" s="392">
        <v>0</v>
      </c>
      <c r="CU105" s="389">
        <v>0</v>
      </c>
      <c r="CV105" s="390">
        <v>0</v>
      </c>
      <c r="CW105" s="390">
        <v>0</v>
      </c>
      <c r="CX105" s="391">
        <v>0</v>
      </c>
      <c r="CY105" s="394">
        <v>0</v>
      </c>
      <c r="CZ105" s="395">
        <v>0</v>
      </c>
      <c r="DA105" s="399">
        <v>0</v>
      </c>
      <c r="DB105" s="396">
        <v>0</v>
      </c>
      <c r="DC105" s="397">
        <v>0</v>
      </c>
      <c r="DD105" s="390">
        <v>0</v>
      </c>
      <c r="DE105" s="390">
        <v>0</v>
      </c>
      <c r="DF105" s="398">
        <v>0</v>
      </c>
      <c r="DG105" s="388">
        <v>0</v>
      </c>
      <c r="DH105" s="389">
        <v>0</v>
      </c>
      <c r="DI105" s="389">
        <v>0</v>
      </c>
      <c r="DJ105" s="389">
        <v>0</v>
      </c>
      <c r="DK105" s="389">
        <v>0</v>
      </c>
      <c r="DL105" s="392">
        <v>0</v>
      </c>
      <c r="DM105" s="389">
        <v>0</v>
      </c>
      <c r="DN105" s="389">
        <v>0</v>
      </c>
      <c r="DO105" s="389">
        <v>0</v>
      </c>
      <c r="DP105" s="389">
        <v>0</v>
      </c>
      <c r="DQ105" s="392">
        <v>0</v>
      </c>
      <c r="DR105" s="389">
        <v>0</v>
      </c>
      <c r="DS105" s="389">
        <v>0</v>
      </c>
      <c r="DT105" s="389">
        <v>0</v>
      </c>
      <c r="DU105" s="389">
        <v>0</v>
      </c>
      <c r="DV105" s="392">
        <v>0</v>
      </c>
      <c r="DW105" s="389">
        <v>0</v>
      </c>
      <c r="DX105" s="389">
        <v>0</v>
      </c>
      <c r="DY105" s="389">
        <v>0</v>
      </c>
      <c r="DZ105" s="389">
        <v>0</v>
      </c>
      <c r="EA105" s="392">
        <v>0</v>
      </c>
      <c r="EB105" s="393">
        <v>0</v>
      </c>
      <c r="EC105" s="393">
        <v>0</v>
      </c>
      <c r="ED105" s="393">
        <v>0</v>
      </c>
      <c r="EE105" s="393">
        <v>0</v>
      </c>
      <c r="EF105" s="392">
        <v>0</v>
      </c>
      <c r="EG105" s="389">
        <v>0</v>
      </c>
      <c r="EH105" s="390">
        <v>0</v>
      </c>
      <c r="EI105" s="390">
        <v>0</v>
      </c>
      <c r="EJ105" s="391">
        <v>0</v>
      </c>
      <c r="EK105" s="394">
        <v>0</v>
      </c>
      <c r="EL105" s="395">
        <v>0</v>
      </c>
      <c r="EM105" s="388">
        <v>0</v>
      </c>
      <c r="EN105" s="388">
        <v>0</v>
      </c>
      <c r="EO105" s="389">
        <v>0</v>
      </c>
      <c r="EP105" s="390">
        <v>0</v>
      </c>
      <c r="EQ105" s="390">
        <v>0</v>
      </c>
      <c r="ER105" s="390">
        <v>0</v>
      </c>
      <c r="ES105" s="391">
        <v>0</v>
      </c>
      <c r="ET105" s="388">
        <v>0</v>
      </c>
      <c r="EU105" s="389">
        <v>0</v>
      </c>
      <c r="EV105" s="390">
        <v>0</v>
      </c>
      <c r="EW105" s="390">
        <v>0</v>
      </c>
      <c r="EX105" s="390">
        <v>0</v>
      </c>
      <c r="EY105" s="391">
        <v>0</v>
      </c>
      <c r="EZ105" s="388">
        <v>0</v>
      </c>
      <c r="FA105" s="389">
        <v>0</v>
      </c>
      <c r="FB105" s="390">
        <v>0</v>
      </c>
      <c r="FC105" s="390">
        <v>0</v>
      </c>
      <c r="FD105" s="390">
        <v>0</v>
      </c>
      <c r="FE105" s="391">
        <v>0</v>
      </c>
      <c r="FF105" s="388">
        <v>0</v>
      </c>
      <c r="FG105" s="389">
        <v>0</v>
      </c>
      <c r="FH105" s="389">
        <v>0</v>
      </c>
      <c r="FI105" s="389">
        <v>0</v>
      </c>
      <c r="FJ105" s="389">
        <v>0</v>
      </c>
      <c r="FK105" s="389">
        <v>0</v>
      </c>
      <c r="FL105" s="392">
        <v>0</v>
      </c>
      <c r="FM105" s="389">
        <v>0</v>
      </c>
      <c r="FN105" s="389">
        <v>0</v>
      </c>
      <c r="FO105" s="389">
        <v>0</v>
      </c>
      <c r="FP105" s="389">
        <v>0</v>
      </c>
      <c r="FQ105" s="389">
        <v>0</v>
      </c>
      <c r="FR105" s="392">
        <v>0</v>
      </c>
      <c r="FS105" s="389">
        <v>0</v>
      </c>
      <c r="FT105" s="389">
        <v>0</v>
      </c>
      <c r="FU105" s="389">
        <v>0</v>
      </c>
      <c r="FV105" s="389">
        <v>0</v>
      </c>
      <c r="FW105" s="389">
        <v>0</v>
      </c>
      <c r="FX105" s="392">
        <v>0</v>
      </c>
      <c r="FY105" s="393">
        <v>0</v>
      </c>
      <c r="FZ105" s="393">
        <v>0</v>
      </c>
      <c r="GA105" s="393">
        <v>0</v>
      </c>
      <c r="GB105" s="393">
        <v>0</v>
      </c>
      <c r="GC105" s="393">
        <v>0</v>
      </c>
      <c r="GD105" s="392">
        <v>0</v>
      </c>
      <c r="GE105" s="393">
        <v>0</v>
      </c>
      <c r="GF105" s="393">
        <v>0</v>
      </c>
      <c r="GG105" s="393">
        <v>0</v>
      </c>
      <c r="GH105" s="393">
        <v>0</v>
      </c>
      <c r="GI105" s="393">
        <v>0</v>
      </c>
      <c r="GJ105" s="392">
        <v>0</v>
      </c>
      <c r="GK105" s="389">
        <v>0</v>
      </c>
      <c r="GL105" s="389">
        <v>0</v>
      </c>
      <c r="GM105" s="389">
        <v>0</v>
      </c>
      <c r="GN105" s="389">
        <v>0</v>
      </c>
      <c r="GO105" s="389">
        <v>0</v>
      </c>
      <c r="GP105" s="394">
        <v>0</v>
      </c>
      <c r="GQ105" s="388">
        <v>0</v>
      </c>
      <c r="GR105" s="399">
        <v>0</v>
      </c>
      <c r="GS105" s="396">
        <v>0</v>
      </c>
      <c r="GT105" s="397">
        <v>0</v>
      </c>
      <c r="GU105" s="390">
        <v>0</v>
      </c>
      <c r="GV105" s="390">
        <v>0</v>
      </c>
      <c r="GW105" s="391">
        <v>0</v>
      </c>
      <c r="GX105" s="388">
        <v>0</v>
      </c>
      <c r="GY105" s="389">
        <v>0</v>
      </c>
      <c r="GZ105" s="389">
        <v>0</v>
      </c>
      <c r="HA105" s="389">
        <v>0</v>
      </c>
      <c r="HB105" s="389">
        <v>0</v>
      </c>
      <c r="HC105" s="392">
        <v>0</v>
      </c>
      <c r="HD105" s="389">
        <v>0</v>
      </c>
      <c r="HE105" s="389">
        <v>0</v>
      </c>
      <c r="HF105" s="389">
        <v>0</v>
      </c>
      <c r="HG105" s="389">
        <v>0</v>
      </c>
      <c r="HH105" s="392">
        <v>0</v>
      </c>
      <c r="HI105" s="389">
        <v>0</v>
      </c>
      <c r="HJ105" s="389">
        <v>0</v>
      </c>
      <c r="HK105" s="389">
        <v>0</v>
      </c>
      <c r="HL105" s="389">
        <v>0</v>
      </c>
      <c r="HM105" s="392">
        <v>0</v>
      </c>
      <c r="HN105" s="389">
        <v>0</v>
      </c>
      <c r="HO105" s="389">
        <v>0</v>
      </c>
      <c r="HP105" s="389">
        <v>0</v>
      </c>
      <c r="HQ105" s="389">
        <v>0</v>
      </c>
      <c r="HR105" s="392">
        <v>0</v>
      </c>
      <c r="HS105" s="393">
        <v>0</v>
      </c>
      <c r="HT105" s="393">
        <v>0</v>
      </c>
      <c r="HU105" s="393">
        <v>0</v>
      </c>
      <c r="HV105" s="393">
        <v>0</v>
      </c>
      <c r="HW105" s="392">
        <v>0</v>
      </c>
      <c r="HX105" s="389">
        <v>0</v>
      </c>
      <c r="HY105" s="390">
        <v>0</v>
      </c>
      <c r="HZ105" s="390">
        <v>0</v>
      </c>
      <c r="IA105" s="391">
        <v>0</v>
      </c>
      <c r="IB105" s="394">
        <v>0</v>
      </c>
      <c r="IC105" s="388">
        <v>0</v>
      </c>
      <c r="ID105" s="396">
        <f t="shared" si="4"/>
        <v>0</v>
      </c>
      <c r="IE105" s="396">
        <v>0</v>
      </c>
      <c r="IF105" s="396">
        <v>0</v>
      </c>
      <c r="IG105" s="397">
        <v>0</v>
      </c>
      <c r="IH105" s="390">
        <v>0</v>
      </c>
      <c r="II105" s="390">
        <v>0</v>
      </c>
      <c r="IJ105" s="391">
        <v>0</v>
      </c>
      <c r="IK105" s="388">
        <v>0</v>
      </c>
      <c r="IL105" s="395">
        <v>0</v>
      </c>
      <c r="IM105" s="399">
        <f t="shared" si="5"/>
        <v>0</v>
      </c>
      <c r="IN105" s="396">
        <v>0</v>
      </c>
      <c r="IO105" s="396">
        <v>0</v>
      </c>
      <c r="IP105" s="397">
        <v>0</v>
      </c>
      <c r="IQ105" s="390">
        <v>0</v>
      </c>
      <c r="IR105" s="390">
        <v>0</v>
      </c>
      <c r="IS105" s="391">
        <v>0</v>
      </c>
      <c r="IT105" s="391">
        <v>0</v>
      </c>
      <c r="IU105" s="388">
        <v>0</v>
      </c>
      <c r="IV105" s="395">
        <v>0</v>
      </c>
      <c r="IW105" s="399">
        <f t="shared" si="6"/>
        <v>0</v>
      </c>
      <c r="IX105" s="396">
        <v>0</v>
      </c>
      <c r="IY105" s="396">
        <v>0</v>
      </c>
      <c r="IZ105" s="397">
        <v>0</v>
      </c>
      <c r="JA105" s="390">
        <v>0</v>
      </c>
      <c r="JB105" s="390">
        <v>0</v>
      </c>
      <c r="JC105" s="391">
        <v>0</v>
      </c>
      <c r="JD105" s="388">
        <v>0</v>
      </c>
      <c r="JE105" s="395">
        <v>0</v>
      </c>
      <c r="JF105" s="399">
        <f t="shared" si="7"/>
        <v>0</v>
      </c>
      <c r="JG105" s="396">
        <v>0</v>
      </c>
      <c r="JH105" s="396">
        <v>0</v>
      </c>
      <c r="JI105" s="397">
        <v>0</v>
      </c>
      <c r="JJ105" s="390">
        <v>0</v>
      </c>
      <c r="JK105" s="390">
        <v>0</v>
      </c>
      <c r="JL105" s="391">
        <v>0</v>
      </c>
      <c r="JM105" s="388">
        <v>0</v>
      </c>
      <c r="JN105" s="395">
        <v>0</v>
      </c>
      <c r="JO105" s="388">
        <v>0</v>
      </c>
      <c r="JP105" s="388">
        <v>0</v>
      </c>
      <c r="JQ105" s="388">
        <v>0</v>
      </c>
      <c r="JR105" s="388">
        <v>0</v>
      </c>
      <c r="JS105" s="400">
        <v>0</v>
      </c>
    </row>
    <row r="106" spans="1:279" x14ac:dyDescent="0.35">
      <c r="A106" s="433">
        <v>996</v>
      </c>
      <c r="B106" s="386">
        <v>1</v>
      </c>
      <c r="C106" s="402" t="s">
        <v>157</v>
      </c>
      <c r="D106" s="403">
        <v>0</v>
      </c>
      <c r="E106" s="388">
        <v>0</v>
      </c>
      <c r="F106" s="404">
        <v>7116</v>
      </c>
      <c r="G106" s="405">
        <v>0</v>
      </c>
      <c r="H106" s="405">
        <v>12000</v>
      </c>
      <c r="I106" s="405">
        <v>4320</v>
      </c>
      <c r="J106" s="393">
        <v>14472</v>
      </c>
      <c r="K106" s="403">
        <v>37908</v>
      </c>
      <c r="L106" s="404">
        <v>0</v>
      </c>
      <c r="M106" s="405">
        <v>0</v>
      </c>
      <c r="N106" s="405">
        <v>0</v>
      </c>
      <c r="O106" s="405">
        <v>0</v>
      </c>
      <c r="P106" s="393">
        <v>0</v>
      </c>
      <c r="Q106" s="403">
        <v>0</v>
      </c>
      <c r="R106" s="404">
        <v>7116</v>
      </c>
      <c r="S106" s="405">
        <v>0</v>
      </c>
      <c r="T106" s="405">
        <v>12000</v>
      </c>
      <c r="U106" s="405">
        <v>4320</v>
      </c>
      <c r="V106" s="393">
        <v>14472</v>
      </c>
      <c r="W106" s="403">
        <v>37908</v>
      </c>
      <c r="X106" s="389">
        <v>0</v>
      </c>
      <c r="Y106" s="389">
        <v>0</v>
      </c>
      <c r="Z106" s="389">
        <v>0</v>
      </c>
      <c r="AA106" s="389">
        <v>0</v>
      </c>
      <c r="AB106" s="389">
        <v>0</v>
      </c>
      <c r="AC106" s="406">
        <v>0</v>
      </c>
      <c r="AD106" s="389">
        <v>3308</v>
      </c>
      <c r="AE106" s="389">
        <v>0</v>
      </c>
      <c r="AF106" s="389">
        <v>0</v>
      </c>
      <c r="AG106" s="389">
        <v>0</v>
      </c>
      <c r="AH106" s="389">
        <v>0</v>
      </c>
      <c r="AI106" s="406">
        <v>3308</v>
      </c>
      <c r="AJ106" s="389">
        <v>3808</v>
      </c>
      <c r="AK106" s="389">
        <v>0</v>
      </c>
      <c r="AL106" s="389">
        <v>12000</v>
      </c>
      <c r="AM106" s="389">
        <v>4320</v>
      </c>
      <c r="AN106" s="389">
        <v>14472</v>
      </c>
      <c r="AO106" s="406">
        <v>34600</v>
      </c>
      <c r="AP106" s="393">
        <v>0</v>
      </c>
      <c r="AQ106" s="393">
        <v>0</v>
      </c>
      <c r="AR106" s="393">
        <v>0</v>
      </c>
      <c r="AS106" s="393">
        <v>0</v>
      </c>
      <c r="AT106" s="393">
        <v>0</v>
      </c>
      <c r="AU106" s="406">
        <v>0</v>
      </c>
      <c r="AV106" s="393">
        <v>0</v>
      </c>
      <c r="AW106" s="393">
        <v>0</v>
      </c>
      <c r="AX106" s="393">
        <v>0</v>
      </c>
      <c r="AY106" s="393">
        <v>0</v>
      </c>
      <c r="AZ106" s="393">
        <v>0</v>
      </c>
      <c r="BA106" s="392">
        <v>0</v>
      </c>
      <c r="BB106" s="393">
        <v>0</v>
      </c>
      <c r="BC106" s="393">
        <v>0</v>
      </c>
      <c r="BD106" s="393">
        <v>0</v>
      </c>
      <c r="BE106" s="393">
        <v>0</v>
      </c>
      <c r="BF106" s="393">
        <v>0</v>
      </c>
      <c r="BG106" s="392">
        <v>0</v>
      </c>
      <c r="BH106" s="389">
        <v>0</v>
      </c>
      <c r="BI106" s="389">
        <v>0</v>
      </c>
      <c r="BJ106" s="389">
        <v>0</v>
      </c>
      <c r="BK106" s="389">
        <v>0</v>
      </c>
      <c r="BL106" s="389">
        <v>0</v>
      </c>
      <c r="BM106" s="407">
        <v>0</v>
      </c>
      <c r="BN106" s="395">
        <v>0</v>
      </c>
      <c r="BO106" s="408">
        <v>0</v>
      </c>
      <c r="BP106" s="396">
        <v>0</v>
      </c>
      <c r="BQ106" s="397">
        <v>2208</v>
      </c>
      <c r="BR106" s="390">
        <v>0</v>
      </c>
      <c r="BS106" s="390">
        <v>0</v>
      </c>
      <c r="BT106" s="398">
        <v>0</v>
      </c>
      <c r="BU106" s="403">
        <v>2208</v>
      </c>
      <c r="BV106" s="389">
        <v>0</v>
      </c>
      <c r="BW106" s="389">
        <v>0</v>
      </c>
      <c r="BX106" s="389">
        <v>0</v>
      </c>
      <c r="BY106" s="389">
        <v>0</v>
      </c>
      <c r="BZ106" s="406">
        <v>0</v>
      </c>
      <c r="CA106" s="389">
        <v>1618</v>
      </c>
      <c r="CB106" s="389">
        <v>0</v>
      </c>
      <c r="CC106" s="389">
        <v>0</v>
      </c>
      <c r="CD106" s="389">
        <v>0</v>
      </c>
      <c r="CE106" s="406">
        <v>1618</v>
      </c>
      <c r="CF106" s="389">
        <v>590</v>
      </c>
      <c r="CG106" s="389">
        <v>0</v>
      </c>
      <c r="CH106" s="389">
        <v>0</v>
      </c>
      <c r="CI106" s="389">
        <v>0</v>
      </c>
      <c r="CJ106" s="406">
        <v>590</v>
      </c>
      <c r="CK106" s="393">
        <v>0</v>
      </c>
      <c r="CL106" s="393">
        <v>0</v>
      </c>
      <c r="CM106" s="393">
        <v>0</v>
      </c>
      <c r="CN106" s="393">
        <v>0</v>
      </c>
      <c r="CO106" s="392">
        <v>0</v>
      </c>
      <c r="CP106" s="393">
        <v>0</v>
      </c>
      <c r="CQ106" s="393">
        <v>0</v>
      </c>
      <c r="CR106" s="393">
        <v>0</v>
      </c>
      <c r="CS106" s="393">
        <v>0</v>
      </c>
      <c r="CT106" s="392">
        <v>0</v>
      </c>
      <c r="CU106" s="404">
        <v>0</v>
      </c>
      <c r="CV106" s="405">
        <v>0</v>
      </c>
      <c r="CW106" s="405">
        <v>0</v>
      </c>
      <c r="CX106" s="393">
        <v>0</v>
      </c>
      <c r="CY106" s="407">
        <v>0</v>
      </c>
      <c r="CZ106" s="395">
        <v>0</v>
      </c>
      <c r="DA106" s="409">
        <v>0</v>
      </c>
      <c r="DB106" s="396">
        <v>0</v>
      </c>
      <c r="DC106" s="397">
        <v>360</v>
      </c>
      <c r="DD106" s="390">
        <v>0</v>
      </c>
      <c r="DE106" s="390">
        <v>0</v>
      </c>
      <c r="DF106" s="398">
        <v>0</v>
      </c>
      <c r="DG106" s="403">
        <v>360</v>
      </c>
      <c r="DH106" s="389">
        <v>0</v>
      </c>
      <c r="DI106" s="389">
        <v>0</v>
      </c>
      <c r="DJ106" s="389">
        <v>0</v>
      </c>
      <c r="DK106" s="389">
        <v>0</v>
      </c>
      <c r="DL106" s="406">
        <v>0</v>
      </c>
      <c r="DM106" s="389">
        <v>347</v>
      </c>
      <c r="DN106" s="389">
        <v>0</v>
      </c>
      <c r="DO106" s="389">
        <v>0</v>
      </c>
      <c r="DP106" s="389">
        <v>0</v>
      </c>
      <c r="DQ106" s="406">
        <v>347</v>
      </c>
      <c r="DR106" s="389">
        <v>13</v>
      </c>
      <c r="DS106" s="389">
        <v>0</v>
      </c>
      <c r="DT106" s="389">
        <v>0</v>
      </c>
      <c r="DU106" s="389">
        <v>0</v>
      </c>
      <c r="DV106" s="406">
        <v>13</v>
      </c>
      <c r="DW106" s="389">
        <v>0</v>
      </c>
      <c r="DX106" s="389">
        <v>0</v>
      </c>
      <c r="DY106" s="389">
        <v>0</v>
      </c>
      <c r="DZ106" s="389">
        <v>0</v>
      </c>
      <c r="EA106" s="392">
        <v>0</v>
      </c>
      <c r="EB106" s="393">
        <v>0</v>
      </c>
      <c r="EC106" s="393">
        <v>0</v>
      </c>
      <c r="ED106" s="393">
        <v>0</v>
      </c>
      <c r="EE106" s="393">
        <v>0</v>
      </c>
      <c r="EF106" s="406">
        <v>0</v>
      </c>
      <c r="EG106" s="404">
        <v>0</v>
      </c>
      <c r="EH106" s="405">
        <v>0</v>
      </c>
      <c r="EI106" s="405">
        <v>0</v>
      </c>
      <c r="EJ106" s="393">
        <v>0</v>
      </c>
      <c r="EK106" s="407">
        <v>0</v>
      </c>
      <c r="EL106" s="395">
        <v>0</v>
      </c>
      <c r="EM106" s="403">
        <v>0</v>
      </c>
      <c r="EN106" s="388">
        <v>0</v>
      </c>
      <c r="EO106" s="404">
        <v>0</v>
      </c>
      <c r="EP106" s="405">
        <v>0</v>
      </c>
      <c r="EQ106" s="405">
        <v>0</v>
      </c>
      <c r="ER106" s="405">
        <v>0</v>
      </c>
      <c r="ES106" s="393">
        <v>0</v>
      </c>
      <c r="ET106" s="403">
        <v>0</v>
      </c>
      <c r="EU106" s="404">
        <v>0</v>
      </c>
      <c r="EV106" s="405">
        <v>0</v>
      </c>
      <c r="EW106" s="405">
        <v>0</v>
      </c>
      <c r="EX106" s="405">
        <v>0</v>
      </c>
      <c r="EY106" s="393">
        <v>0</v>
      </c>
      <c r="EZ106" s="403">
        <v>0</v>
      </c>
      <c r="FA106" s="404">
        <v>0</v>
      </c>
      <c r="FB106" s="405">
        <v>0</v>
      </c>
      <c r="FC106" s="405">
        <v>0</v>
      </c>
      <c r="FD106" s="405">
        <v>0</v>
      </c>
      <c r="FE106" s="393">
        <v>0</v>
      </c>
      <c r="FF106" s="403">
        <v>0</v>
      </c>
      <c r="FG106" s="389">
        <v>0</v>
      </c>
      <c r="FH106" s="389">
        <v>0</v>
      </c>
      <c r="FI106" s="389">
        <v>0</v>
      </c>
      <c r="FJ106" s="389">
        <v>0</v>
      </c>
      <c r="FK106" s="389">
        <v>0</v>
      </c>
      <c r="FL106" s="406">
        <v>0</v>
      </c>
      <c r="FM106" s="389">
        <v>0</v>
      </c>
      <c r="FN106" s="389">
        <v>0</v>
      </c>
      <c r="FO106" s="389">
        <v>0</v>
      </c>
      <c r="FP106" s="389">
        <v>0</v>
      </c>
      <c r="FQ106" s="389">
        <v>0</v>
      </c>
      <c r="FR106" s="406">
        <v>0</v>
      </c>
      <c r="FS106" s="389">
        <v>0</v>
      </c>
      <c r="FT106" s="389">
        <v>0</v>
      </c>
      <c r="FU106" s="389">
        <v>0</v>
      </c>
      <c r="FV106" s="389">
        <v>0</v>
      </c>
      <c r="FW106" s="389">
        <v>0</v>
      </c>
      <c r="FX106" s="406">
        <v>0</v>
      </c>
      <c r="FY106" s="393">
        <v>0</v>
      </c>
      <c r="FZ106" s="393">
        <v>0</v>
      </c>
      <c r="GA106" s="393">
        <v>0</v>
      </c>
      <c r="GB106" s="393">
        <v>0</v>
      </c>
      <c r="GC106" s="393">
        <v>0</v>
      </c>
      <c r="GD106" s="406">
        <v>0</v>
      </c>
      <c r="GE106" s="393">
        <v>0</v>
      </c>
      <c r="GF106" s="393">
        <v>0</v>
      </c>
      <c r="GG106" s="393">
        <v>0</v>
      </c>
      <c r="GH106" s="393">
        <v>0</v>
      </c>
      <c r="GI106" s="393">
        <v>0</v>
      </c>
      <c r="GJ106" s="392">
        <v>0</v>
      </c>
      <c r="GK106" s="389">
        <v>0</v>
      </c>
      <c r="GL106" s="389">
        <v>0</v>
      </c>
      <c r="GM106" s="389">
        <v>0</v>
      </c>
      <c r="GN106" s="389">
        <v>0</v>
      </c>
      <c r="GO106" s="389">
        <v>0</v>
      </c>
      <c r="GP106" s="407">
        <v>0</v>
      </c>
      <c r="GQ106" s="388">
        <v>0</v>
      </c>
      <c r="GR106" s="409">
        <v>0</v>
      </c>
      <c r="GS106" s="396">
        <v>0</v>
      </c>
      <c r="GT106" s="397">
        <v>0</v>
      </c>
      <c r="GU106" s="390">
        <v>0</v>
      </c>
      <c r="GV106" s="390">
        <v>0</v>
      </c>
      <c r="GW106" s="391">
        <v>0</v>
      </c>
      <c r="GX106" s="403">
        <v>0</v>
      </c>
      <c r="GY106" s="389">
        <v>0</v>
      </c>
      <c r="GZ106" s="389">
        <v>0</v>
      </c>
      <c r="HA106" s="389">
        <v>0</v>
      </c>
      <c r="HB106" s="389">
        <v>0</v>
      </c>
      <c r="HC106" s="406">
        <v>0</v>
      </c>
      <c r="HD106" s="389">
        <v>0</v>
      </c>
      <c r="HE106" s="389">
        <v>0</v>
      </c>
      <c r="HF106" s="389">
        <v>0</v>
      </c>
      <c r="HG106" s="389">
        <v>0</v>
      </c>
      <c r="HH106" s="406">
        <v>0</v>
      </c>
      <c r="HI106" s="389">
        <v>0</v>
      </c>
      <c r="HJ106" s="389">
        <v>0</v>
      </c>
      <c r="HK106" s="389">
        <v>0</v>
      </c>
      <c r="HL106" s="389">
        <v>0</v>
      </c>
      <c r="HM106" s="406">
        <v>0</v>
      </c>
      <c r="HN106" s="389">
        <v>0</v>
      </c>
      <c r="HO106" s="389">
        <v>0</v>
      </c>
      <c r="HP106" s="389">
        <v>0</v>
      </c>
      <c r="HQ106" s="389">
        <v>0</v>
      </c>
      <c r="HR106" s="392">
        <v>0</v>
      </c>
      <c r="HS106" s="393">
        <v>0</v>
      </c>
      <c r="HT106" s="393">
        <v>0</v>
      </c>
      <c r="HU106" s="393">
        <v>0</v>
      </c>
      <c r="HV106" s="393">
        <v>0</v>
      </c>
      <c r="HW106" s="406">
        <v>0</v>
      </c>
      <c r="HX106" s="404">
        <v>0</v>
      </c>
      <c r="HY106" s="405">
        <v>0</v>
      </c>
      <c r="HZ106" s="405">
        <v>0</v>
      </c>
      <c r="IA106" s="393">
        <v>0</v>
      </c>
      <c r="IB106" s="407">
        <v>0</v>
      </c>
      <c r="IC106" s="388">
        <v>0</v>
      </c>
      <c r="ID106" s="1464">
        <f t="shared" si="4"/>
        <v>0</v>
      </c>
      <c r="IE106" s="409">
        <v>0</v>
      </c>
      <c r="IF106" s="396">
        <v>0</v>
      </c>
      <c r="IG106" s="397">
        <v>0</v>
      </c>
      <c r="IH106" s="390">
        <v>0</v>
      </c>
      <c r="II106" s="390">
        <v>0</v>
      </c>
      <c r="IJ106" s="391">
        <v>0</v>
      </c>
      <c r="IK106" s="388">
        <v>0</v>
      </c>
      <c r="IL106" s="395">
        <v>0</v>
      </c>
      <c r="IM106" s="1465">
        <f t="shared" si="5"/>
        <v>0</v>
      </c>
      <c r="IN106" s="409">
        <v>0</v>
      </c>
      <c r="IO106" s="396">
        <v>0</v>
      </c>
      <c r="IP106" s="397">
        <v>0</v>
      </c>
      <c r="IQ106" s="390">
        <v>0</v>
      </c>
      <c r="IR106" s="390">
        <v>0</v>
      </c>
      <c r="IS106" s="391">
        <v>0</v>
      </c>
      <c r="IT106" s="391">
        <v>0</v>
      </c>
      <c r="IU106" s="388">
        <v>0</v>
      </c>
      <c r="IV106" s="395">
        <v>0</v>
      </c>
      <c r="IW106" s="1465">
        <f t="shared" si="6"/>
        <v>0</v>
      </c>
      <c r="IX106" s="409">
        <v>0</v>
      </c>
      <c r="IY106" s="396">
        <v>0</v>
      </c>
      <c r="IZ106" s="397">
        <v>0</v>
      </c>
      <c r="JA106" s="390">
        <v>0</v>
      </c>
      <c r="JB106" s="390">
        <v>0</v>
      </c>
      <c r="JC106" s="391">
        <v>0</v>
      </c>
      <c r="JD106" s="388">
        <v>0</v>
      </c>
      <c r="JE106" s="395">
        <v>0</v>
      </c>
      <c r="JF106" s="399">
        <f t="shared" si="7"/>
        <v>0</v>
      </c>
      <c r="JG106" s="408">
        <v>0</v>
      </c>
      <c r="JH106" s="396">
        <v>0</v>
      </c>
      <c r="JI106" s="397">
        <v>0</v>
      </c>
      <c r="JJ106" s="390">
        <v>0</v>
      </c>
      <c r="JK106" s="390">
        <v>0</v>
      </c>
      <c r="JL106" s="391">
        <v>0</v>
      </c>
      <c r="JM106" s="388">
        <v>0</v>
      </c>
      <c r="JN106" s="395">
        <v>0</v>
      </c>
      <c r="JO106" s="388">
        <v>0</v>
      </c>
      <c r="JP106" s="388">
        <v>0</v>
      </c>
      <c r="JQ106" s="388">
        <v>40476</v>
      </c>
      <c r="JR106" s="403">
        <v>0</v>
      </c>
      <c r="JS106" s="400">
        <v>1</v>
      </c>
    </row>
    <row r="107" spans="1:279" hidden="1" x14ac:dyDescent="0.35">
      <c r="A107" s="401">
        <v>996</v>
      </c>
      <c r="B107" s="386">
        <v>1</v>
      </c>
      <c r="C107" s="402" t="s">
        <v>309</v>
      </c>
      <c r="D107" s="403">
        <v>0</v>
      </c>
      <c r="E107" s="388">
        <v>0</v>
      </c>
      <c r="F107" s="404">
        <v>0</v>
      </c>
      <c r="G107" s="405">
        <v>0</v>
      </c>
      <c r="H107" s="405">
        <v>0</v>
      </c>
      <c r="I107" s="405">
        <v>0</v>
      </c>
      <c r="J107" s="393">
        <v>0</v>
      </c>
      <c r="K107" s="403">
        <v>0</v>
      </c>
      <c r="L107" s="404">
        <v>0</v>
      </c>
      <c r="M107" s="405">
        <v>0</v>
      </c>
      <c r="N107" s="405">
        <v>0</v>
      </c>
      <c r="O107" s="405">
        <v>0</v>
      </c>
      <c r="P107" s="393">
        <v>0</v>
      </c>
      <c r="Q107" s="403">
        <v>0</v>
      </c>
      <c r="R107" s="404">
        <v>0</v>
      </c>
      <c r="S107" s="405">
        <v>0</v>
      </c>
      <c r="T107" s="405">
        <v>0</v>
      </c>
      <c r="U107" s="405">
        <v>0</v>
      </c>
      <c r="V107" s="393">
        <v>0</v>
      </c>
      <c r="W107" s="403">
        <v>0</v>
      </c>
      <c r="X107" s="389">
        <v>0</v>
      </c>
      <c r="Y107" s="389">
        <v>0</v>
      </c>
      <c r="Z107" s="389">
        <v>0</v>
      </c>
      <c r="AA107" s="389">
        <v>0</v>
      </c>
      <c r="AB107" s="389">
        <v>0</v>
      </c>
      <c r="AC107" s="406">
        <v>0</v>
      </c>
      <c r="AD107" s="389">
        <v>0</v>
      </c>
      <c r="AE107" s="389">
        <v>0</v>
      </c>
      <c r="AF107" s="389">
        <v>0</v>
      </c>
      <c r="AG107" s="389">
        <v>0</v>
      </c>
      <c r="AH107" s="389">
        <v>0</v>
      </c>
      <c r="AI107" s="406">
        <v>0</v>
      </c>
      <c r="AJ107" s="389">
        <v>0</v>
      </c>
      <c r="AK107" s="389">
        <v>0</v>
      </c>
      <c r="AL107" s="389">
        <v>0</v>
      </c>
      <c r="AM107" s="389">
        <v>0</v>
      </c>
      <c r="AN107" s="389">
        <v>0</v>
      </c>
      <c r="AO107" s="406">
        <v>0</v>
      </c>
      <c r="AP107" s="393">
        <v>0</v>
      </c>
      <c r="AQ107" s="393">
        <v>0</v>
      </c>
      <c r="AR107" s="393">
        <v>0</v>
      </c>
      <c r="AS107" s="393">
        <v>0</v>
      </c>
      <c r="AT107" s="393">
        <v>0</v>
      </c>
      <c r="AU107" s="406">
        <v>0</v>
      </c>
      <c r="AV107" s="393">
        <v>0</v>
      </c>
      <c r="AW107" s="393">
        <v>0</v>
      </c>
      <c r="AX107" s="393">
        <v>0</v>
      </c>
      <c r="AY107" s="393">
        <v>0</v>
      </c>
      <c r="AZ107" s="393">
        <v>0</v>
      </c>
      <c r="BA107" s="392">
        <v>0</v>
      </c>
      <c r="BB107" s="393">
        <v>0</v>
      </c>
      <c r="BC107" s="393">
        <v>0</v>
      </c>
      <c r="BD107" s="393">
        <v>0</v>
      </c>
      <c r="BE107" s="393">
        <v>0</v>
      </c>
      <c r="BF107" s="393">
        <v>0</v>
      </c>
      <c r="BG107" s="392">
        <v>0</v>
      </c>
      <c r="BH107" s="389">
        <v>0</v>
      </c>
      <c r="BI107" s="389">
        <v>0</v>
      </c>
      <c r="BJ107" s="389">
        <v>0</v>
      </c>
      <c r="BK107" s="389">
        <v>0</v>
      </c>
      <c r="BL107" s="389">
        <v>0</v>
      </c>
      <c r="BM107" s="407">
        <v>0</v>
      </c>
      <c r="BN107" s="395">
        <v>0</v>
      </c>
      <c r="BO107" s="408">
        <v>0</v>
      </c>
      <c r="BP107" s="396">
        <v>0</v>
      </c>
      <c r="BQ107" s="397">
        <v>0</v>
      </c>
      <c r="BR107" s="390">
        <v>0</v>
      </c>
      <c r="BS107" s="390">
        <v>0</v>
      </c>
      <c r="BT107" s="398">
        <v>0</v>
      </c>
      <c r="BU107" s="403">
        <v>0</v>
      </c>
      <c r="BV107" s="389">
        <v>0</v>
      </c>
      <c r="BW107" s="389">
        <v>0</v>
      </c>
      <c r="BX107" s="389">
        <v>0</v>
      </c>
      <c r="BY107" s="389">
        <v>0</v>
      </c>
      <c r="BZ107" s="406">
        <v>0</v>
      </c>
      <c r="CA107" s="389">
        <v>0</v>
      </c>
      <c r="CB107" s="389">
        <v>0</v>
      </c>
      <c r="CC107" s="389">
        <v>0</v>
      </c>
      <c r="CD107" s="389">
        <v>0</v>
      </c>
      <c r="CE107" s="406">
        <v>0</v>
      </c>
      <c r="CF107" s="389">
        <v>0</v>
      </c>
      <c r="CG107" s="389">
        <v>0</v>
      </c>
      <c r="CH107" s="389">
        <v>0</v>
      </c>
      <c r="CI107" s="389">
        <v>0</v>
      </c>
      <c r="CJ107" s="406">
        <v>0</v>
      </c>
      <c r="CK107" s="393">
        <v>0</v>
      </c>
      <c r="CL107" s="393">
        <v>0</v>
      </c>
      <c r="CM107" s="393">
        <v>0</v>
      </c>
      <c r="CN107" s="393">
        <v>0</v>
      </c>
      <c r="CO107" s="392">
        <v>0</v>
      </c>
      <c r="CP107" s="393">
        <v>0</v>
      </c>
      <c r="CQ107" s="393">
        <v>0</v>
      </c>
      <c r="CR107" s="393">
        <v>0</v>
      </c>
      <c r="CS107" s="393">
        <v>0</v>
      </c>
      <c r="CT107" s="392">
        <v>0</v>
      </c>
      <c r="CU107" s="404">
        <v>0</v>
      </c>
      <c r="CV107" s="405">
        <v>0</v>
      </c>
      <c r="CW107" s="405">
        <v>0</v>
      </c>
      <c r="CX107" s="393">
        <v>0</v>
      </c>
      <c r="CY107" s="407">
        <v>0</v>
      </c>
      <c r="CZ107" s="395">
        <v>0</v>
      </c>
      <c r="DA107" s="409">
        <v>0</v>
      </c>
      <c r="DB107" s="396">
        <v>0</v>
      </c>
      <c r="DC107" s="397">
        <v>0</v>
      </c>
      <c r="DD107" s="390">
        <v>0</v>
      </c>
      <c r="DE107" s="390">
        <v>0</v>
      </c>
      <c r="DF107" s="398">
        <v>0</v>
      </c>
      <c r="DG107" s="403">
        <v>0</v>
      </c>
      <c r="DH107" s="389">
        <v>0</v>
      </c>
      <c r="DI107" s="389">
        <v>0</v>
      </c>
      <c r="DJ107" s="389">
        <v>0</v>
      </c>
      <c r="DK107" s="389">
        <v>0</v>
      </c>
      <c r="DL107" s="406">
        <v>0</v>
      </c>
      <c r="DM107" s="389">
        <v>0</v>
      </c>
      <c r="DN107" s="389">
        <v>0</v>
      </c>
      <c r="DO107" s="389">
        <v>0</v>
      </c>
      <c r="DP107" s="389">
        <v>0</v>
      </c>
      <c r="DQ107" s="406">
        <v>0</v>
      </c>
      <c r="DR107" s="389">
        <v>0</v>
      </c>
      <c r="DS107" s="389">
        <v>0</v>
      </c>
      <c r="DT107" s="389">
        <v>0</v>
      </c>
      <c r="DU107" s="389">
        <v>0</v>
      </c>
      <c r="DV107" s="406">
        <v>0</v>
      </c>
      <c r="DW107" s="389">
        <v>0</v>
      </c>
      <c r="DX107" s="389">
        <v>0</v>
      </c>
      <c r="DY107" s="389">
        <v>0</v>
      </c>
      <c r="DZ107" s="389">
        <v>0</v>
      </c>
      <c r="EA107" s="392">
        <v>0</v>
      </c>
      <c r="EB107" s="393">
        <v>0</v>
      </c>
      <c r="EC107" s="393">
        <v>0</v>
      </c>
      <c r="ED107" s="393">
        <v>0</v>
      </c>
      <c r="EE107" s="393">
        <v>0</v>
      </c>
      <c r="EF107" s="406">
        <v>0</v>
      </c>
      <c r="EG107" s="404">
        <v>0</v>
      </c>
      <c r="EH107" s="405">
        <v>0</v>
      </c>
      <c r="EI107" s="405">
        <v>0</v>
      </c>
      <c r="EJ107" s="393">
        <v>0</v>
      </c>
      <c r="EK107" s="407">
        <v>0</v>
      </c>
      <c r="EL107" s="395">
        <v>0</v>
      </c>
      <c r="EM107" s="403">
        <v>0</v>
      </c>
      <c r="EN107" s="388">
        <v>0</v>
      </c>
      <c r="EO107" s="404">
        <v>0</v>
      </c>
      <c r="EP107" s="405">
        <v>0</v>
      </c>
      <c r="EQ107" s="405">
        <v>0</v>
      </c>
      <c r="ER107" s="405">
        <v>0</v>
      </c>
      <c r="ES107" s="393">
        <v>0</v>
      </c>
      <c r="ET107" s="403">
        <v>0</v>
      </c>
      <c r="EU107" s="404">
        <v>0</v>
      </c>
      <c r="EV107" s="405">
        <v>0</v>
      </c>
      <c r="EW107" s="405">
        <v>0</v>
      </c>
      <c r="EX107" s="405">
        <v>0</v>
      </c>
      <c r="EY107" s="393">
        <v>0</v>
      </c>
      <c r="EZ107" s="403">
        <v>0</v>
      </c>
      <c r="FA107" s="404">
        <v>0</v>
      </c>
      <c r="FB107" s="405">
        <v>0</v>
      </c>
      <c r="FC107" s="405">
        <v>0</v>
      </c>
      <c r="FD107" s="405">
        <v>0</v>
      </c>
      <c r="FE107" s="393">
        <v>0</v>
      </c>
      <c r="FF107" s="403">
        <v>0</v>
      </c>
      <c r="FG107" s="389">
        <v>0</v>
      </c>
      <c r="FH107" s="389">
        <v>0</v>
      </c>
      <c r="FI107" s="389">
        <v>0</v>
      </c>
      <c r="FJ107" s="389">
        <v>0</v>
      </c>
      <c r="FK107" s="389">
        <v>0</v>
      </c>
      <c r="FL107" s="406">
        <v>0</v>
      </c>
      <c r="FM107" s="389">
        <v>0</v>
      </c>
      <c r="FN107" s="389">
        <v>0</v>
      </c>
      <c r="FO107" s="389">
        <v>0</v>
      </c>
      <c r="FP107" s="389">
        <v>0</v>
      </c>
      <c r="FQ107" s="389">
        <v>0</v>
      </c>
      <c r="FR107" s="406">
        <v>0</v>
      </c>
      <c r="FS107" s="389">
        <v>0</v>
      </c>
      <c r="FT107" s="389">
        <v>0</v>
      </c>
      <c r="FU107" s="389">
        <v>0</v>
      </c>
      <c r="FV107" s="389">
        <v>0</v>
      </c>
      <c r="FW107" s="389">
        <v>0</v>
      </c>
      <c r="FX107" s="406">
        <v>0</v>
      </c>
      <c r="FY107" s="393">
        <v>0</v>
      </c>
      <c r="FZ107" s="393">
        <v>0</v>
      </c>
      <c r="GA107" s="393">
        <v>0</v>
      </c>
      <c r="GB107" s="393">
        <v>0</v>
      </c>
      <c r="GC107" s="393">
        <v>0</v>
      </c>
      <c r="GD107" s="406">
        <v>0</v>
      </c>
      <c r="GE107" s="393">
        <v>0</v>
      </c>
      <c r="GF107" s="393">
        <v>0</v>
      </c>
      <c r="GG107" s="393">
        <v>0</v>
      </c>
      <c r="GH107" s="393">
        <v>0</v>
      </c>
      <c r="GI107" s="393">
        <v>0</v>
      </c>
      <c r="GJ107" s="392">
        <v>0</v>
      </c>
      <c r="GK107" s="389">
        <v>0</v>
      </c>
      <c r="GL107" s="389">
        <v>0</v>
      </c>
      <c r="GM107" s="389">
        <v>0</v>
      </c>
      <c r="GN107" s="389">
        <v>0</v>
      </c>
      <c r="GO107" s="389">
        <v>0</v>
      </c>
      <c r="GP107" s="407">
        <v>0</v>
      </c>
      <c r="GQ107" s="388">
        <v>0</v>
      </c>
      <c r="GR107" s="409">
        <v>0</v>
      </c>
      <c r="GS107" s="396">
        <v>0</v>
      </c>
      <c r="GT107" s="397">
        <v>0</v>
      </c>
      <c r="GU107" s="390">
        <v>0</v>
      </c>
      <c r="GV107" s="390">
        <v>0</v>
      </c>
      <c r="GW107" s="391">
        <v>0</v>
      </c>
      <c r="GX107" s="403">
        <v>0</v>
      </c>
      <c r="GY107" s="389">
        <v>0</v>
      </c>
      <c r="GZ107" s="389">
        <v>0</v>
      </c>
      <c r="HA107" s="389">
        <v>0</v>
      </c>
      <c r="HB107" s="389">
        <v>0</v>
      </c>
      <c r="HC107" s="406">
        <v>0</v>
      </c>
      <c r="HD107" s="389">
        <v>0</v>
      </c>
      <c r="HE107" s="389">
        <v>0</v>
      </c>
      <c r="HF107" s="389">
        <v>0</v>
      </c>
      <c r="HG107" s="389">
        <v>0</v>
      </c>
      <c r="HH107" s="406">
        <v>0</v>
      </c>
      <c r="HI107" s="389">
        <v>0</v>
      </c>
      <c r="HJ107" s="389">
        <v>0</v>
      </c>
      <c r="HK107" s="389">
        <v>0</v>
      </c>
      <c r="HL107" s="389">
        <v>0</v>
      </c>
      <c r="HM107" s="406">
        <v>0</v>
      </c>
      <c r="HN107" s="389">
        <v>0</v>
      </c>
      <c r="HO107" s="389">
        <v>0</v>
      </c>
      <c r="HP107" s="389">
        <v>0</v>
      </c>
      <c r="HQ107" s="389">
        <v>0</v>
      </c>
      <c r="HR107" s="392">
        <v>0</v>
      </c>
      <c r="HS107" s="393">
        <v>0</v>
      </c>
      <c r="HT107" s="393">
        <v>0</v>
      </c>
      <c r="HU107" s="393">
        <v>0</v>
      </c>
      <c r="HV107" s="393">
        <v>0</v>
      </c>
      <c r="HW107" s="406">
        <v>0</v>
      </c>
      <c r="HX107" s="404">
        <v>0</v>
      </c>
      <c r="HY107" s="405">
        <v>0</v>
      </c>
      <c r="HZ107" s="405">
        <v>0</v>
      </c>
      <c r="IA107" s="393">
        <v>0</v>
      </c>
      <c r="IB107" s="407">
        <v>0</v>
      </c>
      <c r="IC107" s="388">
        <v>0</v>
      </c>
      <c r="ID107" s="396">
        <f t="shared" si="4"/>
        <v>0</v>
      </c>
      <c r="IE107" s="408">
        <v>0</v>
      </c>
      <c r="IF107" s="396">
        <v>0</v>
      </c>
      <c r="IG107" s="397">
        <v>0</v>
      </c>
      <c r="IH107" s="390">
        <v>0</v>
      </c>
      <c r="II107" s="390">
        <v>0</v>
      </c>
      <c r="IJ107" s="391">
        <v>0</v>
      </c>
      <c r="IK107" s="388">
        <v>0</v>
      </c>
      <c r="IL107" s="395">
        <v>0</v>
      </c>
      <c r="IM107" s="399">
        <f t="shared" si="5"/>
        <v>0</v>
      </c>
      <c r="IN107" s="408">
        <v>0</v>
      </c>
      <c r="IO107" s="396">
        <v>0</v>
      </c>
      <c r="IP107" s="397">
        <v>0</v>
      </c>
      <c r="IQ107" s="390">
        <v>0</v>
      </c>
      <c r="IR107" s="390">
        <v>0</v>
      </c>
      <c r="IS107" s="391">
        <v>0</v>
      </c>
      <c r="IT107" s="391">
        <v>0</v>
      </c>
      <c r="IU107" s="388">
        <v>0</v>
      </c>
      <c r="IV107" s="395">
        <v>0</v>
      </c>
      <c r="IW107" s="399">
        <f t="shared" si="6"/>
        <v>0</v>
      </c>
      <c r="IX107" s="408">
        <v>0</v>
      </c>
      <c r="IY107" s="396">
        <v>0</v>
      </c>
      <c r="IZ107" s="397">
        <v>0</v>
      </c>
      <c r="JA107" s="390">
        <v>0</v>
      </c>
      <c r="JB107" s="390">
        <v>0</v>
      </c>
      <c r="JC107" s="391">
        <v>0</v>
      </c>
      <c r="JD107" s="388">
        <v>0</v>
      </c>
      <c r="JE107" s="395">
        <v>0</v>
      </c>
      <c r="JF107" s="399">
        <f t="shared" si="7"/>
        <v>0</v>
      </c>
      <c r="JG107" s="408">
        <v>0</v>
      </c>
      <c r="JH107" s="396">
        <v>0</v>
      </c>
      <c r="JI107" s="397">
        <v>0</v>
      </c>
      <c r="JJ107" s="390">
        <v>0</v>
      </c>
      <c r="JK107" s="390">
        <v>0</v>
      </c>
      <c r="JL107" s="391">
        <v>0</v>
      </c>
      <c r="JM107" s="388">
        <v>0</v>
      </c>
      <c r="JN107" s="395">
        <v>0</v>
      </c>
      <c r="JO107" s="388">
        <v>0</v>
      </c>
      <c r="JP107" s="388">
        <v>0</v>
      </c>
      <c r="JQ107" s="388">
        <v>0</v>
      </c>
      <c r="JR107" s="403">
        <v>0</v>
      </c>
      <c r="JS107" s="400">
        <v>0</v>
      </c>
    </row>
    <row r="108" spans="1:279" hidden="1" x14ac:dyDescent="0.35">
      <c r="A108" s="401">
        <v>996</v>
      </c>
      <c r="B108" s="410"/>
      <c r="C108" s="402" t="s">
        <v>53</v>
      </c>
      <c r="D108" s="403">
        <v>0</v>
      </c>
      <c r="E108" s="388">
        <v>0</v>
      </c>
      <c r="F108" s="404">
        <v>0</v>
      </c>
      <c r="G108" s="405">
        <v>0</v>
      </c>
      <c r="H108" s="405">
        <v>0</v>
      </c>
      <c r="I108" s="405">
        <v>0</v>
      </c>
      <c r="J108" s="393">
        <v>0</v>
      </c>
      <c r="K108" s="403">
        <v>0</v>
      </c>
      <c r="L108" s="404">
        <v>0</v>
      </c>
      <c r="M108" s="405">
        <v>0</v>
      </c>
      <c r="N108" s="405">
        <v>0</v>
      </c>
      <c r="O108" s="405">
        <v>0</v>
      </c>
      <c r="P108" s="393">
        <v>0</v>
      </c>
      <c r="Q108" s="403">
        <v>0</v>
      </c>
      <c r="R108" s="404">
        <v>0</v>
      </c>
      <c r="S108" s="405">
        <v>0</v>
      </c>
      <c r="T108" s="405">
        <v>0</v>
      </c>
      <c r="U108" s="405">
        <v>0</v>
      </c>
      <c r="V108" s="393">
        <v>0</v>
      </c>
      <c r="W108" s="403">
        <v>0</v>
      </c>
      <c r="X108" s="389">
        <v>0</v>
      </c>
      <c r="Y108" s="389">
        <v>0</v>
      </c>
      <c r="Z108" s="389">
        <v>0</v>
      </c>
      <c r="AA108" s="389">
        <v>0</v>
      </c>
      <c r="AB108" s="389">
        <v>0</v>
      </c>
      <c r="AC108" s="406">
        <v>0</v>
      </c>
      <c r="AD108" s="389">
        <v>0</v>
      </c>
      <c r="AE108" s="389">
        <v>0</v>
      </c>
      <c r="AF108" s="389">
        <v>0</v>
      </c>
      <c r="AG108" s="389">
        <v>0</v>
      </c>
      <c r="AH108" s="389">
        <v>0</v>
      </c>
      <c r="AI108" s="406">
        <v>0</v>
      </c>
      <c r="AJ108" s="389">
        <v>0</v>
      </c>
      <c r="AK108" s="389">
        <v>0</v>
      </c>
      <c r="AL108" s="389">
        <v>0</v>
      </c>
      <c r="AM108" s="389">
        <v>0</v>
      </c>
      <c r="AN108" s="389">
        <v>0</v>
      </c>
      <c r="AO108" s="406">
        <v>0</v>
      </c>
      <c r="AP108" s="393">
        <v>0</v>
      </c>
      <c r="AQ108" s="393">
        <v>0</v>
      </c>
      <c r="AR108" s="393">
        <v>0</v>
      </c>
      <c r="AS108" s="393">
        <v>0</v>
      </c>
      <c r="AT108" s="393">
        <v>0</v>
      </c>
      <c r="AU108" s="406">
        <v>0</v>
      </c>
      <c r="AV108" s="393">
        <v>0</v>
      </c>
      <c r="AW108" s="393">
        <v>0</v>
      </c>
      <c r="AX108" s="393">
        <v>0</v>
      </c>
      <c r="AY108" s="393">
        <v>0</v>
      </c>
      <c r="AZ108" s="393">
        <v>0</v>
      </c>
      <c r="BA108" s="392">
        <v>0</v>
      </c>
      <c r="BB108" s="393">
        <v>0</v>
      </c>
      <c r="BC108" s="393">
        <v>0</v>
      </c>
      <c r="BD108" s="393">
        <v>0</v>
      </c>
      <c r="BE108" s="393">
        <v>0</v>
      </c>
      <c r="BF108" s="393">
        <v>0</v>
      </c>
      <c r="BG108" s="392">
        <v>0</v>
      </c>
      <c r="BH108" s="389">
        <v>0</v>
      </c>
      <c r="BI108" s="389">
        <v>0</v>
      </c>
      <c r="BJ108" s="389">
        <v>0</v>
      </c>
      <c r="BK108" s="389">
        <v>0</v>
      </c>
      <c r="BL108" s="389">
        <v>0</v>
      </c>
      <c r="BM108" s="407">
        <v>0</v>
      </c>
      <c r="BN108" s="395">
        <v>0</v>
      </c>
      <c r="BO108" s="408">
        <v>0</v>
      </c>
      <c r="BP108" s="396">
        <v>0</v>
      </c>
      <c r="BQ108" s="397">
        <v>0</v>
      </c>
      <c r="BR108" s="390">
        <v>0</v>
      </c>
      <c r="BS108" s="390">
        <v>0</v>
      </c>
      <c r="BT108" s="398">
        <v>0</v>
      </c>
      <c r="BU108" s="403">
        <v>0</v>
      </c>
      <c r="BV108" s="389">
        <v>0</v>
      </c>
      <c r="BW108" s="389">
        <v>0</v>
      </c>
      <c r="BX108" s="389">
        <v>0</v>
      </c>
      <c r="BY108" s="389">
        <v>0</v>
      </c>
      <c r="BZ108" s="406">
        <v>0</v>
      </c>
      <c r="CA108" s="389">
        <v>0</v>
      </c>
      <c r="CB108" s="389">
        <v>0</v>
      </c>
      <c r="CC108" s="389">
        <v>0</v>
      </c>
      <c r="CD108" s="389">
        <v>0</v>
      </c>
      <c r="CE108" s="406">
        <v>0</v>
      </c>
      <c r="CF108" s="389">
        <v>0</v>
      </c>
      <c r="CG108" s="389">
        <v>0</v>
      </c>
      <c r="CH108" s="389">
        <v>0</v>
      </c>
      <c r="CI108" s="389">
        <v>0</v>
      </c>
      <c r="CJ108" s="406">
        <v>0</v>
      </c>
      <c r="CK108" s="393">
        <v>0</v>
      </c>
      <c r="CL108" s="393">
        <v>0</v>
      </c>
      <c r="CM108" s="393">
        <v>0</v>
      </c>
      <c r="CN108" s="393">
        <v>0</v>
      </c>
      <c r="CO108" s="392">
        <v>0</v>
      </c>
      <c r="CP108" s="393">
        <v>0</v>
      </c>
      <c r="CQ108" s="393">
        <v>0</v>
      </c>
      <c r="CR108" s="393">
        <v>0</v>
      </c>
      <c r="CS108" s="393">
        <v>0</v>
      </c>
      <c r="CT108" s="392">
        <v>0</v>
      </c>
      <c r="CU108" s="404">
        <v>0</v>
      </c>
      <c r="CV108" s="405">
        <v>0</v>
      </c>
      <c r="CW108" s="405">
        <v>0</v>
      </c>
      <c r="CX108" s="393">
        <v>0</v>
      </c>
      <c r="CY108" s="407">
        <v>0</v>
      </c>
      <c r="CZ108" s="395">
        <v>0</v>
      </c>
      <c r="DA108" s="409">
        <v>0</v>
      </c>
      <c r="DB108" s="396">
        <v>0</v>
      </c>
      <c r="DC108" s="397">
        <v>0</v>
      </c>
      <c r="DD108" s="390">
        <v>0</v>
      </c>
      <c r="DE108" s="390">
        <v>0</v>
      </c>
      <c r="DF108" s="398">
        <v>0</v>
      </c>
      <c r="DG108" s="403">
        <v>0</v>
      </c>
      <c r="DH108" s="389">
        <v>0</v>
      </c>
      <c r="DI108" s="389">
        <v>0</v>
      </c>
      <c r="DJ108" s="389">
        <v>0</v>
      </c>
      <c r="DK108" s="389">
        <v>0</v>
      </c>
      <c r="DL108" s="406">
        <v>0</v>
      </c>
      <c r="DM108" s="389">
        <v>0</v>
      </c>
      <c r="DN108" s="389">
        <v>0</v>
      </c>
      <c r="DO108" s="389">
        <v>0</v>
      </c>
      <c r="DP108" s="389">
        <v>0</v>
      </c>
      <c r="DQ108" s="406">
        <v>0</v>
      </c>
      <c r="DR108" s="389">
        <v>0</v>
      </c>
      <c r="DS108" s="389">
        <v>0</v>
      </c>
      <c r="DT108" s="389">
        <v>0</v>
      </c>
      <c r="DU108" s="389">
        <v>0</v>
      </c>
      <c r="DV108" s="406">
        <v>0</v>
      </c>
      <c r="DW108" s="389">
        <v>0</v>
      </c>
      <c r="DX108" s="389">
        <v>0</v>
      </c>
      <c r="DY108" s="389">
        <v>0</v>
      </c>
      <c r="DZ108" s="389">
        <v>0</v>
      </c>
      <c r="EA108" s="392">
        <v>0</v>
      </c>
      <c r="EB108" s="393">
        <v>0</v>
      </c>
      <c r="EC108" s="393">
        <v>0</v>
      </c>
      <c r="ED108" s="393">
        <v>0</v>
      </c>
      <c r="EE108" s="393">
        <v>0</v>
      </c>
      <c r="EF108" s="406">
        <v>0</v>
      </c>
      <c r="EG108" s="404">
        <v>0</v>
      </c>
      <c r="EH108" s="405">
        <v>0</v>
      </c>
      <c r="EI108" s="405">
        <v>0</v>
      </c>
      <c r="EJ108" s="393">
        <v>0</v>
      </c>
      <c r="EK108" s="407">
        <v>0</v>
      </c>
      <c r="EL108" s="395">
        <v>0</v>
      </c>
      <c r="EM108" s="403">
        <v>0</v>
      </c>
      <c r="EN108" s="388">
        <v>0</v>
      </c>
      <c r="EO108" s="404">
        <v>0</v>
      </c>
      <c r="EP108" s="405">
        <v>0</v>
      </c>
      <c r="EQ108" s="405">
        <v>0</v>
      </c>
      <c r="ER108" s="405">
        <v>0</v>
      </c>
      <c r="ES108" s="393">
        <v>0</v>
      </c>
      <c r="ET108" s="403">
        <v>0</v>
      </c>
      <c r="EU108" s="404">
        <v>0</v>
      </c>
      <c r="EV108" s="405">
        <v>0</v>
      </c>
      <c r="EW108" s="405">
        <v>0</v>
      </c>
      <c r="EX108" s="405">
        <v>0</v>
      </c>
      <c r="EY108" s="393">
        <v>0</v>
      </c>
      <c r="EZ108" s="403">
        <v>0</v>
      </c>
      <c r="FA108" s="404">
        <v>0</v>
      </c>
      <c r="FB108" s="405">
        <v>0</v>
      </c>
      <c r="FC108" s="405">
        <v>0</v>
      </c>
      <c r="FD108" s="405">
        <v>0</v>
      </c>
      <c r="FE108" s="393">
        <v>0</v>
      </c>
      <c r="FF108" s="403">
        <v>0</v>
      </c>
      <c r="FG108" s="389">
        <v>0</v>
      </c>
      <c r="FH108" s="389">
        <v>0</v>
      </c>
      <c r="FI108" s="389">
        <v>0</v>
      </c>
      <c r="FJ108" s="389">
        <v>0</v>
      </c>
      <c r="FK108" s="389">
        <v>0</v>
      </c>
      <c r="FL108" s="406">
        <v>0</v>
      </c>
      <c r="FM108" s="389">
        <v>0</v>
      </c>
      <c r="FN108" s="389">
        <v>0</v>
      </c>
      <c r="FO108" s="389">
        <v>0</v>
      </c>
      <c r="FP108" s="389">
        <v>0</v>
      </c>
      <c r="FQ108" s="389">
        <v>0</v>
      </c>
      <c r="FR108" s="406">
        <v>0</v>
      </c>
      <c r="FS108" s="389">
        <v>0</v>
      </c>
      <c r="FT108" s="389">
        <v>0</v>
      </c>
      <c r="FU108" s="389">
        <v>0</v>
      </c>
      <c r="FV108" s="389">
        <v>0</v>
      </c>
      <c r="FW108" s="389">
        <v>0</v>
      </c>
      <c r="FX108" s="406">
        <v>0</v>
      </c>
      <c r="FY108" s="393">
        <v>0</v>
      </c>
      <c r="FZ108" s="393">
        <v>0</v>
      </c>
      <c r="GA108" s="393">
        <v>0</v>
      </c>
      <c r="GB108" s="393">
        <v>0</v>
      </c>
      <c r="GC108" s="393">
        <v>0</v>
      </c>
      <c r="GD108" s="406">
        <v>0</v>
      </c>
      <c r="GE108" s="393">
        <v>0</v>
      </c>
      <c r="GF108" s="393">
        <v>0</v>
      </c>
      <c r="GG108" s="393">
        <v>0</v>
      </c>
      <c r="GH108" s="393">
        <v>0</v>
      </c>
      <c r="GI108" s="393">
        <v>0</v>
      </c>
      <c r="GJ108" s="392">
        <v>0</v>
      </c>
      <c r="GK108" s="389">
        <v>0</v>
      </c>
      <c r="GL108" s="389">
        <v>0</v>
      </c>
      <c r="GM108" s="389">
        <v>0</v>
      </c>
      <c r="GN108" s="389">
        <v>0</v>
      </c>
      <c r="GO108" s="389">
        <v>0</v>
      </c>
      <c r="GP108" s="407">
        <v>0</v>
      </c>
      <c r="GQ108" s="388">
        <v>0</v>
      </c>
      <c r="GR108" s="409">
        <v>0</v>
      </c>
      <c r="GS108" s="396">
        <v>0</v>
      </c>
      <c r="GT108" s="397">
        <v>0</v>
      </c>
      <c r="GU108" s="390">
        <v>0</v>
      </c>
      <c r="GV108" s="390">
        <v>0</v>
      </c>
      <c r="GW108" s="391">
        <v>0</v>
      </c>
      <c r="GX108" s="403">
        <v>0</v>
      </c>
      <c r="GY108" s="389">
        <v>0</v>
      </c>
      <c r="GZ108" s="389">
        <v>0</v>
      </c>
      <c r="HA108" s="389">
        <v>0</v>
      </c>
      <c r="HB108" s="389">
        <v>0</v>
      </c>
      <c r="HC108" s="406">
        <v>0</v>
      </c>
      <c r="HD108" s="389">
        <v>0</v>
      </c>
      <c r="HE108" s="389">
        <v>0</v>
      </c>
      <c r="HF108" s="389">
        <v>0</v>
      </c>
      <c r="HG108" s="389">
        <v>0</v>
      </c>
      <c r="HH108" s="406">
        <v>0</v>
      </c>
      <c r="HI108" s="389">
        <v>0</v>
      </c>
      <c r="HJ108" s="389">
        <v>0</v>
      </c>
      <c r="HK108" s="389">
        <v>0</v>
      </c>
      <c r="HL108" s="389">
        <v>0</v>
      </c>
      <c r="HM108" s="406">
        <v>0</v>
      </c>
      <c r="HN108" s="389">
        <v>0</v>
      </c>
      <c r="HO108" s="389">
        <v>0</v>
      </c>
      <c r="HP108" s="389">
        <v>0</v>
      </c>
      <c r="HQ108" s="389">
        <v>0</v>
      </c>
      <c r="HR108" s="392">
        <v>0</v>
      </c>
      <c r="HS108" s="393">
        <v>0</v>
      </c>
      <c r="HT108" s="393">
        <v>0</v>
      </c>
      <c r="HU108" s="393">
        <v>0</v>
      </c>
      <c r="HV108" s="393">
        <v>0</v>
      </c>
      <c r="HW108" s="406">
        <v>0</v>
      </c>
      <c r="HX108" s="404">
        <v>0</v>
      </c>
      <c r="HY108" s="405">
        <v>0</v>
      </c>
      <c r="HZ108" s="405">
        <v>0</v>
      </c>
      <c r="IA108" s="393">
        <v>0</v>
      </c>
      <c r="IB108" s="407">
        <v>0</v>
      </c>
      <c r="IC108" s="388">
        <v>0</v>
      </c>
      <c r="ID108" s="396">
        <f t="shared" si="4"/>
        <v>0</v>
      </c>
      <c r="IE108" s="408">
        <v>0</v>
      </c>
      <c r="IF108" s="396">
        <v>0</v>
      </c>
      <c r="IG108" s="397">
        <v>0</v>
      </c>
      <c r="IH108" s="390">
        <v>0</v>
      </c>
      <c r="II108" s="390">
        <v>0</v>
      </c>
      <c r="IJ108" s="391">
        <v>0</v>
      </c>
      <c r="IK108" s="388">
        <v>0</v>
      </c>
      <c r="IL108" s="395">
        <v>0</v>
      </c>
      <c r="IM108" s="399">
        <f t="shared" si="5"/>
        <v>0</v>
      </c>
      <c r="IN108" s="408">
        <v>0</v>
      </c>
      <c r="IO108" s="396">
        <v>0</v>
      </c>
      <c r="IP108" s="397">
        <v>0</v>
      </c>
      <c r="IQ108" s="390">
        <v>0</v>
      </c>
      <c r="IR108" s="390">
        <v>0</v>
      </c>
      <c r="IS108" s="391">
        <v>0</v>
      </c>
      <c r="IT108" s="391">
        <v>0</v>
      </c>
      <c r="IU108" s="388">
        <v>0</v>
      </c>
      <c r="IV108" s="395">
        <v>0</v>
      </c>
      <c r="IW108" s="399">
        <f t="shared" si="6"/>
        <v>0</v>
      </c>
      <c r="IX108" s="408">
        <v>0</v>
      </c>
      <c r="IY108" s="396">
        <v>0</v>
      </c>
      <c r="IZ108" s="397">
        <v>0</v>
      </c>
      <c r="JA108" s="390">
        <v>0</v>
      </c>
      <c r="JB108" s="390">
        <v>0</v>
      </c>
      <c r="JC108" s="391">
        <v>0</v>
      </c>
      <c r="JD108" s="388">
        <v>0</v>
      </c>
      <c r="JE108" s="395">
        <v>0</v>
      </c>
      <c r="JF108" s="399">
        <f t="shared" si="7"/>
        <v>0</v>
      </c>
      <c r="JG108" s="408">
        <v>0</v>
      </c>
      <c r="JH108" s="396">
        <v>0</v>
      </c>
      <c r="JI108" s="397">
        <v>0</v>
      </c>
      <c r="JJ108" s="390">
        <v>0</v>
      </c>
      <c r="JK108" s="390">
        <v>0</v>
      </c>
      <c r="JL108" s="391">
        <v>0</v>
      </c>
      <c r="JM108" s="388">
        <v>0</v>
      </c>
      <c r="JN108" s="395">
        <v>0</v>
      </c>
      <c r="JO108" s="388">
        <v>0</v>
      </c>
      <c r="JP108" s="388">
        <v>0</v>
      </c>
      <c r="JQ108" s="388">
        <v>0</v>
      </c>
      <c r="JR108" s="403">
        <v>0</v>
      </c>
      <c r="JS108" s="400">
        <v>0</v>
      </c>
    </row>
    <row r="109" spans="1:279" hidden="1" x14ac:dyDescent="0.35">
      <c r="A109" s="401">
        <v>996</v>
      </c>
      <c r="B109" s="410"/>
      <c r="C109" s="402" t="s">
        <v>45</v>
      </c>
      <c r="D109" s="403">
        <v>0</v>
      </c>
      <c r="E109" s="388">
        <v>0</v>
      </c>
      <c r="F109" s="404">
        <v>0</v>
      </c>
      <c r="G109" s="405">
        <v>0</v>
      </c>
      <c r="H109" s="405">
        <v>0</v>
      </c>
      <c r="I109" s="405">
        <v>0</v>
      </c>
      <c r="J109" s="393">
        <v>0</v>
      </c>
      <c r="K109" s="403">
        <v>0</v>
      </c>
      <c r="L109" s="404">
        <v>0</v>
      </c>
      <c r="M109" s="405">
        <v>0</v>
      </c>
      <c r="N109" s="405">
        <v>0</v>
      </c>
      <c r="O109" s="405">
        <v>0</v>
      </c>
      <c r="P109" s="393">
        <v>0</v>
      </c>
      <c r="Q109" s="403">
        <v>0</v>
      </c>
      <c r="R109" s="404">
        <v>0</v>
      </c>
      <c r="S109" s="405">
        <v>0</v>
      </c>
      <c r="T109" s="405">
        <v>0</v>
      </c>
      <c r="U109" s="405">
        <v>0</v>
      </c>
      <c r="V109" s="393">
        <v>0</v>
      </c>
      <c r="W109" s="403">
        <v>0</v>
      </c>
      <c r="X109" s="389">
        <v>0</v>
      </c>
      <c r="Y109" s="389">
        <v>0</v>
      </c>
      <c r="Z109" s="389">
        <v>0</v>
      </c>
      <c r="AA109" s="389">
        <v>0</v>
      </c>
      <c r="AB109" s="389">
        <v>0</v>
      </c>
      <c r="AC109" s="406">
        <v>0</v>
      </c>
      <c r="AD109" s="389">
        <v>0</v>
      </c>
      <c r="AE109" s="389">
        <v>0</v>
      </c>
      <c r="AF109" s="389">
        <v>0</v>
      </c>
      <c r="AG109" s="389">
        <v>0</v>
      </c>
      <c r="AH109" s="389">
        <v>0</v>
      </c>
      <c r="AI109" s="406">
        <v>0</v>
      </c>
      <c r="AJ109" s="389">
        <v>0</v>
      </c>
      <c r="AK109" s="389">
        <v>0</v>
      </c>
      <c r="AL109" s="389">
        <v>0</v>
      </c>
      <c r="AM109" s="389">
        <v>0</v>
      </c>
      <c r="AN109" s="389">
        <v>0</v>
      </c>
      <c r="AO109" s="406">
        <v>0</v>
      </c>
      <c r="AP109" s="393">
        <v>0</v>
      </c>
      <c r="AQ109" s="393">
        <v>0</v>
      </c>
      <c r="AR109" s="393">
        <v>0</v>
      </c>
      <c r="AS109" s="393">
        <v>0</v>
      </c>
      <c r="AT109" s="393">
        <v>0</v>
      </c>
      <c r="AU109" s="406">
        <v>0</v>
      </c>
      <c r="AV109" s="393">
        <v>0</v>
      </c>
      <c r="AW109" s="393">
        <v>0</v>
      </c>
      <c r="AX109" s="393">
        <v>0</v>
      </c>
      <c r="AY109" s="393">
        <v>0</v>
      </c>
      <c r="AZ109" s="393">
        <v>0</v>
      </c>
      <c r="BA109" s="392">
        <v>0</v>
      </c>
      <c r="BB109" s="393">
        <v>0</v>
      </c>
      <c r="BC109" s="393">
        <v>0</v>
      </c>
      <c r="BD109" s="393">
        <v>0</v>
      </c>
      <c r="BE109" s="393">
        <v>0</v>
      </c>
      <c r="BF109" s="393">
        <v>0</v>
      </c>
      <c r="BG109" s="392">
        <v>0</v>
      </c>
      <c r="BH109" s="389">
        <v>0</v>
      </c>
      <c r="BI109" s="389">
        <v>0</v>
      </c>
      <c r="BJ109" s="389">
        <v>0</v>
      </c>
      <c r="BK109" s="389">
        <v>0</v>
      </c>
      <c r="BL109" s="389">
        <v>0</v>
      </c>
      <c r="BM109" s="407">
        <v>0</v>
      </c>
      <c r="BN109" s="395">
        <v>0</v>
      </c>
      <c r="BO109" s="408">
        <v>0</v>
      </c>
      <c r="BP109" s="396">
        <v>0</v>
      </c>
      <c r="BQ109" s="397">
        <v>0</v>
      </c>
      <c r="BR109" s="390">
        <v>0</v>
      </c>
      <c r="BS109" s="390">
        <v>0</v>
      </c>
      <c r="BT109" s="398">
        <v>0</v>
      </c>
      <c r="BU109" s="403">
        <v>0</v>
      </c>
      <c r="BV109" s="389">
        <v>0</v>
      </c>
      <c r="BW109" s="389">
        <v>0</v>
      </c>
      <c r="BX109" s="389">
        <v>0</v>
      </c>
      <c r="BY109" s="389">
        <v>0</v>
      </c>
      <c r="BZ109" s="406">
        <v>0</v>
      </c>
      <c r="CA109" s="389">
        <v>0</v>
      </c>
      <c r="CB109" s="389">
        <v>0</v>
      </c>
      <c r="CC109" s="389">
        <v>0</v>
      </c>
      <c r="CD109" s="389">
        <v>0</v>
      </c>
      <c r="CE109" s="406">
        <v>0</v>
      </c>
      <c r="CF109" s="389">
        <v>0</v>
      </c>
      <c r="CG109" s="389">
        <v>0</v>
      </c>
      <c r="CH109" s="389">
        <v>0</v>
      </c>
      <c r="CI109" s="389">
        <v>0</v>
      </c>
      <c r="CJ109" s="406">
        <v>0</v>
      </c>
      <c r="CK109" s="393">
        <v>0</v>
      </c>
      <c r="CL109" s="393">
        <v>0</v>
      </c>
      <c r="CM109" s="393">
        <v>0</v>
      </c>
      <c r="CN109" s="393">
        <v>0</v>
      </c>
      <c r="CO109" s="392">
        <v>0</v>
      </c>
      <c r="CP109" s="393">
        <v>0</v>
      </c>
      <c r="CQ109" s="393">
        <v>0</v>
      </c>
      <c r="CR109" s="393">
        <v>0</v>
      </c>
      <c r="CS109" s="393">
        <v>0</v>
      </c>
      <c r="CT109" s="392">
        <v>0</v>
      </c>
      <c r="CU109" s="404">
        <v>0</v>
      </c>
      <c r="CV109" s="405">
        <v>0</v>
      </c>
      <c r="CW109" s="405">
        <v>0</v>
      </c>
      <c r="CX109" s="393">
        <v>0</v>
      </c>
      <c r="CY109" s="407">
        <v>0</v>
      </c>
      <c r="CZ109" s="395">
        <v>0</v>
      </c>
      <c r="DA109" s="409">
        <v>0</v>
      </c>
      <c r="DB109" s="396">
        <v>0</v>
      </c>
      <c r="DC109" s="397">
        <v>0</v>
      </c>
      <c r="DD109" s="390">
        <v>0</v>
      </c>
      <c r="DE109" s="390">
        <v>0</v>
      </c>
      <c r="DF109" s="398">
        <v>0</v>
      </c>
      <c r="DG109" s="403">
        <v>0</v>
      </c>
      <c r="DH109" s="389">
        <v>0</v>
      </c>
      <c r="DI109" s="389">
        <v>0</v>
      </c>
      <c r="DJ109" s="389">
        <v>0</v>
      </c>
      <c r="DK109" s="389">
        <v>0</v>
      </c>
      <c r="DL109" s="406">
        <v>0</v>
      </c>
      <c r="DM109" s="389">
        <v>0</v>
      </c>
      <c r="DN109" s="389">
        <v>0</v>
      </c>
      <c r="DO109" s="389">
        <v>0</v>
      </c>
      <c r="DP109" s="389">
        <v>0</v>
      </c>
      <c r="DQ109" s="406">
        <v>0</v>
      </c>
      <c r="DR109" s="389">
        <v>0</v>
      </c>
      <c r="DS109" s="389">
        <v>0</v>
      </c>
      <c r="DT109" s="389">
        <v>0</v>
      </c>
      <c r="DU109" s="389">
        <v>0</v>
      </c>
      <c r="DV109" s="406">
        <v>0</v>
      </c>
      <c r="DW109" s="389">
        <v>0</v>
      </c>
      <c r="DX109" s="389">
        <v>0</v>
      </c>
      <c r="DY109" s="389">
        <v>0</v>
      </c>
      <c r="DZ109" s="389">
        <v>0</v>
      </c>
      <c r="EA109" s="392">
        <v>0</v>
      </c>
      <c r="EB109" s="393">
        <v>0</v>
      </c>
      <c r="EC109" s="393">
        <v>0</v>
      </c>
      <c r="ED109" s="393">
        <v>0</v>
      </c>
      <c r="EE109" s="393">
        <v>0</v>
      </c>
      <c r="EF109" s="406">
        <v>0</v>
      </c>
      <c r="EG109" s="404">
        <v>0</v>
      </c>
      <c r="EH109" s="405">
        <v>0</v>
      </c>
      <c r="EI109" s="405">
        <v>0</v>
      </c>
      <c r="EJ109" s="393">
        <v>0</v>
      </c>
      <c r="EK109" s="407">
        <v>0</v>
      </c>
      <c r="EL109" s="395">
        <v>0</v>
      </c>
      <c r="EM109" s="403">
        <v>0</v>
      </c>
      <c r="EN109" s="388">
        <v>0</v>
      </c>
      <c r="EO109" s="404">
        <v>0</v>
      </c>
      <c r="EP109" s="405">
        <v>0</v>
      </c>
      <c r="EQ109" s="405">
        <v>0</v>
      </c>
      <c r="ER109" s="405">
        <v>0</v>
      </c>
      <c r="ES109" s="393">
        <v>0</v>
      </c>
      <c r="ET109" s="403">
        <v>0</v>
      </c>
      <c r="EU109" s="404">
        <v>0</v>
      </c>
      <c r="EV109" s="405">
        <v>0</v>
      </c>
      <c r="EW109" s="405">
        <v>0</v>
      </c>
      <c r="EX109" s="405">
        <v>0</v>
      </c>
      <c r="EY109" s="393">
        <v>0</v>
      </c>
      <c r="EZ109" s="403">
        <v>0</v>
      </c>
      <c r="FA109" s="404">
        <v>0</v>
      </c>
      <c r="FB109" s="405">
        <v>0</v>
      </c>
      <c r="FC109" s="405">
        <v>0</v>
      </c>
      <c r="FD109" s="405">
        <v>0</v>
      </c>
      <c r="FE109" s="393">
        <v>0</v>
      </c>
      <c r="FF109" s="403">
        <v>0</v>
      </c>
      <c r="FG109" s="389">
        <v>0</v>
      </c>
      <c r="FH109" s="389">
        <v>0</v>
      </c>
      <c r="FI109" s="389">
        <v>0</v>
      </c>
      <c r="FJ109" s="389">
        <v>0</v>
      </c>
      <c r="FK109" s="389">
        <v>0</v>
      </c>
      <c r="FL109" s="406">
        <v>0</v>
      </c>
      <c r="FM109" s="389">
        <v>0</v>
      </c>
      <c r="FN109" s="389">
        <v>0</v>
      </c>
      <c r="FO109" s="389">
        <v>0</v>
      </c>
      <c r="FP109" s="389">
        <v>0</v>
      </c>
      <c r="FQ109" s="389">
        <v>0</v>
      </c>
      <c r="FR109" s="406">
        <v>0</v>
      </c>
      <c r="FS109" s="389">
        <v>0</v>
      </c>
      <c r="FT109" s="389">
        <v>0</v>
      </c>
      <c r="FU109" s="389">
        <v>0</v>
      </c>
      <c r="FV109" s="389">
        <v>0</v>
      </c>
      <c r="FW109" s="389">
        <v>0</v>
      </c>
      <c r="FX109" s="406">
        <v>0</v>
      </c>
      <c r="FY109" s="393">
        <v>0</v>
      </c>
      <c r="FZ109" s="393">
        <v>0</v>
      </c>
      <c r="GA109" s="393">
        <v>0</v>
      </c>
      <c r="GB109" s="393">
        <v>0</v>
      </c>
      <c r="GC109" s="393">
        <v>0</v>
      </c>
      <c r="GD109" s="406">
        <v>0</v>
      </c>
      <c r="GE109" s="393">
        <v>0</v>
      </c>
      <c r="GF109" s="393">
        <v>0</v>
      </c>
      <c r="GG109" s="393">
        <v>0</v>
      </c>
      <c r="GH109" s="393">
        <v>0</v>
      </c>
      <c r="GI109" s="393">
        <v>0</v>
      </c>
      <c r="GJ109" s="392">
        <v>0</v>
      </c>
      <c r="GK109" s="389">
        <v>0</v>
      </c>
      <c r="GL109" s="389">
        <v>0</v>
      </c>
      <c r="GM109" s="389">
        <v>0</v>
      </c>
      <c r="GN109" s="389">
        <v>0</v>
      </c>
      <c r="GO109" s="389">
        <v>0</v>
      </c>
      <c r="GP109" s="407">
        <v>0</v>
      </c>
      <c r="GQ109" s="388">
        <v>0</v>
      </c>
      <c r="GR109" s="409">
        <v>0</v>
      </c>
      <c r="GS109" s="396">
        <v>0</v>
      </c>
      <c r="GT109" s="397">
        <v>0</v>
      </c>
      <c r="GU109" s="390">
        <v>0</v>
      </c>
      <c r="GV109" s="390">
        <v>0</v>
      </c>
      <c r="GW109" s="391">
        <v>0</v>
      </c>
      <c r="GX109" s="403">
        <v>0</v>
      </c>
      <c r="GY109" s="389">
        <v>0</v>
      </c>
      <c r="GZ109" s="389">
        <v>0</v>
      </c>
      <c r="HA109" s="389">
        <v>0</v>
      </c>
      <c r="HB109" s="389">
        <v>0</v>
      </c>
      <c r="HC109" s="406">
        <v>0</v>
      </c>
      <c r="HD109" s="389">
        <v>0</v>
      </c>
      <c r="HE109" s="389">
        <v>0</v>
      </c>
      <c r="HF109" s="389">
        <v>0</v>
      </c>
      <c r="HG109" s="389">
        <v>0</v>
      </c>
      <c r="HH109" s="406">
        <v>0</v>
      </c>
      <c r="HI109" s="389">
        <v>0</v>
      </c>
      <c r="HJ109" s="389">
        <v>0</v>
      </c>
      <c r="HK109" s="389">
        <v>0</v>
      </c>
      <c r="HL109" s="389">
        <v>0</v>
      </c>
      <c r="HM109" s="406">
        <v>0</v>
      </c>
      <c r="HN109" s="389">
        <v>0</v>
      </c>
      <c r="HO109" s="389">
        <v>0</v>
      </c>
      <c r="HP109" s="389">
        <v>0</v>
      </c>
      <c r="HQ109" s="389">
        <v>0</v>
      </c>
      <c r="HR109" s="392">
        <v>0</v>
      </c>
      <c r="HS109" s="393">
        <v>0</v>
      </c>
      <c r="HT109" s="393">
        <v>0</v>
      </c>
      <c r="HU109" s="393">
        <v>0</v>
      </c>
      <c r="HV109" s="393">
        <v>0</v>
      </c>
      <c r="HW109" s="406">
        <v>0</v>
      </c>
      <c r="HX109" s="404">
        <v>0</v>
      </c>
      <c r="HY109" s="405">
        <v>0</v>
      </c>
      <c r="HZ109" s="405">
        <v>0</v>
      </c>
      <c r="IA109" s="393">
        <v>0</v>
      </c>
      <c r="IB109" s="407">
        <v>0</v>
      </c>
      <c r="IC109" s="388">
        <v>0</v>
      </c>
      <c r="ID109" s="396">
        <f t="shared" si="4"/>
        <v>0</v>
      </c>
      <c r="IE109" s="408">
        <v>0</v>
      </c>
      <c r="IF109" s="396">
        <v>0</v>
      </c>
      <c r="IG109" s="397">
        <v>0</v>
      </c>
      <c r="IH109" s="390">
        <v>0</v>
      </c>
      <c r="II109" s="390">
        <v>0</v>
      </c>
      <c r="IJ109" s="391">
        <v>0</v>
      </c>
      <c r="IK109" s="388">
        <v>0</v>
      </c>
      <c r="IL109" s="395">
        <v>0</v>
      </c>
      <c r="IM109" s="399">
        <f t="shared" si="5"/>
        <v>0</v>
      </c>
      <c r="IN109" s="408">
        <v>0</v>
      </c>
      <c r="IO109" s="396">
        <v>0</v>
      </c>
      <c r="IP109" s="397">
        <v>0</v>
      </c>
      <c r="IQ109" s="390">
        <v>0</v>
      </c>
      <c r="IR109" s="390">
        <v>0</v>
      </c>
      <c r="IS109" s="391">
        <v>0</v>
      </c>
      <c r="IT109" s="391">
        <v>0</v>
      </c>
      <c r="IU109" s="388">
        <v>0</v>
      </c>
      <c r="IV109" s="395">
        <v>0</v>
      </c>
      <c r="IW109" s="399">
        <f t="shared" si="6"/>
        <v>0</v>
      </c>
      <c r="IX109" s="408">
        <v>0</v>
      </c>
      <c r="IY109" s="396">
        <v>0</v>
      </c>
      <c r="IZ109" s="397">
        <v>0</v>
      </c>
      <c r="JA109" s="390">
        <v>0</v>
      </c>
      <c r="JB109" s="390">
        <v>0</v>
      </c>
      <c r="JC109" s="391">
        <v>0</v>
      </c>
      <c r="JD109" s="388">
        <v>0</v>
      </c>
      <c r="JE109" s="395">
        <v>0</v>
      </c>
      <c r="JF109" s="399">
        <f t="shared" si="7"/>
        <v>0</v>
      </c>
      <c r="JG109" s="408">
        <v>0</v>
      </c>
      <c r="JH109" s="396">
        <v>0</v>
      </c>
      <c r="JI109" s="397">
        <v>0</v>
      </c>
      <c r="JJ109" s="390">
        <v>0</v>
      </c>
      <c r="JK109" s="390">
        <v>0</v>
      </c>
      <c r="JL109" s="391">
        <v>0</v>
      </c>
      <c r="JM109" s="388">
        <v>0</v>
      </c>
      <c r="JN109" s="395">
        <v>0</v>
      </c>
      <c r="JO109" s="388">
        <v>0</v>
      </c>
      <c r="JP109" s="388">
        <v>0</v>
      </c>
      <c r="JQ109" s="388">
        <v>0</v>
      </c>
      <c r="JR109" s="403">
        <v>0</v>
      </c>
      <c r="JS109" s="400">
        <v>0</v>
      </c>
    </row>
    <row r="110" spans="1:279" hidden="1" x14ac:dyDescent="0.35">
      <c r="A110" s="401">
        <v>996</v>
      </c>
      <c r="B110" s="410"/>
      <c r="C110" s="402" t="s">
        <v>310</v>
      </c>
      <c r="D110" s="403">
        <v>0</v>
      </c>
      <c r="E110" s="388">
        <v>0</v>
      </c>
      <c r="F110" s="404">
        <v>0</v>
      </c>
      <c r="G110" s="405">
        <v>0</v>
      </c>
      <c r="H110" s="405">
        <v>0</v>
      </c>
      <c r="I110" s="405">
        <v>0</v>
      </c>
      <c r="J110" s="393">
        <v>0</v>
      </c>
      <c r="K110" s="403">
        <v>0</v>
      </c>
      <c r="L110" s="404">
        <v>0</v>
      </c>
      <c r="M110" s="405">
        <v>0</v>
      </c>
      <c r="N110" s="405">
        <v>0</v>
      </c>
      <c r="O110" s="405">
        <v>0</v>
      </c>
      <c r="P110" s="393">
        <v>0</v>
      </c>
      <c r="Q110" s="403">
        <v>0</v>
      </c>
      <c r="R110" s="404">
        <v>0</v>
      </c>
      <c r="S110" s="405">
        <v>0</v>
      </c>
      <c r="T110" s="405">
        <v>0</v>
      </c>
      <c r="U110" s="405">
        <v>0</v>
      </c>
      <c r="V110" s="393">
        <v>0</v>
      </c>
      <c r="W110" s="403">
        <v>0</v>
      </c>
      <c r="X110" s="389">
        <v>0</v>
      </c>
      <c r="Y110" s="389">
        <v>0</v>
      </c>
      <c r="Z110" s="389">
        <v>0</v>
      </c>
      <c r="AA110" s="389">
        <v>0</v>
      </c>
      <c r="AB110" s="389">
        <v>0</v>
      </c>
      <c r="AC110" s="406">
        <v>0</v>
      </c>
      <c r="AD110" s="389">
        <v>0</v>
      </c>
      <c r="AE110" s="389">
        <v>0</v>
      </c>
      <c r="AF110" s="389">
        <v>0</v>
      </c>
      <c r="AG110" s="389">
        <v>0</v>
      </c>
      <c r="AH110" s="389">
        <v>0</v>
      </c>
      <c r="AI110" s="406">
        <v>0</v>
      </c>
      <c r="AJ110" s="389">
        <v>0</v>
      </c>
      <c r="AK110" s="389">
        <v>0</v>
      </c>
      <c r="AL110" s="389">
        <v>0</v>
      </c>
      <c r="AM110" s="389">
        <v>0</v>
      </c>
      <c r="AN110" s="389">
        <v>0</v>
      </c>
      <c r="AO110" s="406">
        <v>0</v>
      </c>
      <c r="AP110" s="393">
        <v>0</v>
      </c>
      <c r="AQ110" s="393">
        <v>0</v>
      </c>
      <c r="AR110" s="393">
        <v>0</v>
      </c>
      <c r="AS110" s="393">
        <v>0</v>
      </c>
      <c r="AT110" s="393">
        <v>0</v>
      </c>
      <c r="AU110" s="406">
        <v>0</v>
      </c>
      <c r="AV110" s="393">
        <v>0</v>
      </c>
      <c r="AW110" s="393">
        <v>0</v>
      </c>
      <c r="AX110" s="393">
        <v>0</v>
      </c>
      <c r="AY110" s="393">
        <v>0</v>
      </c>
      <c r="AZ110" s="393">
        <v>0</v>
      </c>
      <c r="BA110" s="392">
        <v>0</v>
      </c>
      <c r="BB110" s="393">
        <v>0</v>
      </c>
      <c r="BC110" s="393">
        <v>0</v>
      </c>
      <c r="BD110" s="393">
        <v>0</v>
      </c>
      <c r="BE110" s="393">
        <v>0</v>
      </c>
      <c r="BF110" s="393">
        <v>0</v>
      </c>
      <c r="BG110" s="392">
        <v>0</v>
      </c>
      <c r="BH110" s="389">
        <v>0</v>
      </c>
      <c r="BI110" s="389">
        <v>0</v>
      </c>
      <c r="BJ110" s="389">
        <v>0</v>
      </c>
      <c r="BK110" s="389">
        <v>0</v>
      </c>
      <c r="BL110" s="389">
        <v>0</v>
      </c>
      <c r="BM110" s="407">
        <v>0</v>
      </c>
      <c r="BN110" s="395">
        <v>0</v>
      </c>
      <c r="BO110" s="408">
        <v>0</v>
      </c>
      <c r="BP110" s="396">
        <v>0</v>
      </c>
      <c r="BQ110" s="397">
        <v>0</v>
      </c>
      <c r="BR110" s="390">
        <v>0</v>
      </c>
      <c r="BS110" s="390">
        <v>0</v>
      </c>
      <c r="BT110" s="398">
        <v>0</v>
      </c>
      <c r="BU110" s="403">
        <v>0</v>
      </c>
      <c r="BV110" s="389">
        <v>0</v>
      </c>
      <c r="BW110" s="389">
        <v>0</v>
      </c>
      <c r="BX110" s="389">
        <v>0</v>
      </c>
      <c r="BY110" s="389">
        <v>0</v>
      </c>
      <c r="BZ110" s="406">
        <v>0</v>
      </c>
      <c r="CA110" s="389">
        <v>0</v>
      </c>
      <c r="CB110" s="389">
        <v>0</v>
      </c>
      <c r="CC110" s="389">
        <v>0</v>
      </c>
      <c r="CD110" s="389">
        <v>0</v>
      </c>
      <c r="CE110" s="406">
        <v>0</v>
      </c>
      <c r="CF110" s="389">
        <v>0</v>
      </c>
      <c r="CG110" s="389">
        <v>0</v>
      </c>
      <c r="CH110" s="389">
        <v>0</v>
      </c>
      <c r="CI110" s="389">
        <v>0</v>
      </c>
      <c r="CJ110" s="406">
        <v>0</v>
      </c>
      <c r="CK110" s="393">
        <v>0</v>
      </c>
      <c r="CL110" s="393">
        <v>0</v>
      </c>
      <c r="CM110" s="393">
        <v>0</v>
      </c>
      <c r="CN110" s="393">
        <v>0</v>
      </c>
      <c r="CO110" s="392">
        <v>0</v>
      </c>
      <c r="CP110" s="393">
        <v>0</v>
      </c>
      <c r="CQ110" s="393">
        <v>0</v>
      </c>
      <c r="CR110" s="393">
        <v>0</v>
      </c>
      <c r="CS110" s="393">
        <v>0</v>
      </c>
      <c r="CT110" s="392">
        <v>0</v>
      </c>
      <c r="CU110" s="404">
        <v>0</v>
      </c>
      <c r="CV110" s="405">
        <v>0</v>
      </c>
      <c r="CW110" s="405">
        <v>0</v>
      </c>
      <c r="CX110" s="393">
        <v>0</v>
      </c>
      <c r="CY110" s="407">
        <v>0</v>
      </c>
      <c r="CZ110" s="395">
        <v>0</v>
      </c>
      <c r="DA110" s="409">
        <v>0</v>
      </c>
      <c r="DB110" s="396">
        <v>0</v>
      </c>
      <c r="DC110" s="397">
        <v>0</v>
      </c>
      <c r="DD110" s="390">
        <v>0</v>
      </c>
      <c r="DE110" s="390">
        <v>0</v>
      </c>
      <c r="DF110" s="398">
        <v>0</v>
      </c>
      <c r="DG110" s="403">
        <v>0</v>
      </c>
      <c r="DH110" s="389">
        <v>0</v>
      </c>
      <c r="DI110" s="389">
        <v>0</v>
      </c>
      <c r="DJ110" s="389">
        <v>0</v>
      </c>
      <c r="DK110" s="389">
        <v>0</v>
      </c>
      <c r="DL110" s="406">
        <v>0</v>
      </c>
      <c r="DM110" s="389">
        <v>0</v>
      </c>
      <c r="DN110" s="389">
        <v>0</v>
      </c>
      <c r="DO110" s="389">
        <v>0</v>
      </c>
      <c r="DP110" s="389">
        <v>0</v>
      </c>
      <c r="DQ110" s="406">
        <v>0</v>
      </c>
      <c r="DR110" s="389">
        <v>0</v>
      </c>
      <c r="DS110" s="389">
        <v>0</v>
      </c>
      <c r="DT110" s="389">
        <v>0</v>
      </c>
      <c r="DU110" s="389">
        <v>0</v>
      </c>
      <c r="DV110" s="406">
        <v>0</v>
      </c>
      <c r="DW110" s="389">
        <v>0</v>
      </c>
      <c r="DX110" s="389">
        <v>0</v>
      </c>
      <c r="DY110" s="389">
        <v>0</v>
      </c>
      <c r="DZ110" s="389">
        <v>0</v>
      </c>
      <c r="EA110" s="392">
        <v>0</v>
      </c>
      <c r="EB110" s="393">
        <v>0</v>
      </c>
      <c r="EC110" s="393">
        <v>0</v>
      </c>
      <c r="ED110" s="393">
        <v>0</v>
      </c>
      <c r="EE110" s="393">
        <v>0</v>
      </c>
      <c r="EF110" s="406">
        <v>0</v>
      </c>
      <c r="EG110" s="404">
        <v>0</v>
      </c>
      <c r="EH110" s="405">
        <v>0</v>
      </c>
      <c r="EI110" s="405">
        <v>0</v>
      </c>
      <c r="EJ110" s="393">
        <v>0</v>
      </c>
      <c r="EK110" s="407">
        <v>0</v>
      </c>
      <c r="EL110" s="395">
        <v>0</v>
      </c>
      <c r="EM110" s="403">
        <v>0</v>
      </c>
      <c r="EN110" s="388">
        <v>0</v>
      </c>
      <c r="EO110" s="404">
        <v>0</v>
      </c>
      <c r="EP110" s="405">
        <v>0</v>
      </c>
      <c r="EQ110" s="405">
        <v>0</v>
      </c>
      <c r="ER110" s="405">
        <v>0</v>
      </c>
      <c r="ES110" s="393">
        <v>0</v>
      </c>
      <c r="ET110" s="403">
        <v>0</v>
      </c>
      <c r="EU110" s="404">
        <v>0</v>
      </c>
      <c r="EV110" s="405">
        <v>0</v>
      </c>
      <c r="EW110" s="405">
        <v>0</v>
      </c>
      <c r="EX110" s="405">
        <v>0</v>
      </c>
      <c r="EY110" s="393">
        <v>0</v>
      </c>
      <c r="EZ110" s="403">
        <v>0</v>
      </c>
      <c r="FA110" s="404">
        <v>0</v>
      </c>
      <c r="FB110" s="405">
        <v>0</v>
      </c>
      <c r="FC110" s="405">
        <v>0</v>
      </c>
      <c r="FD110" s="405">
        <v>0</v>
      </c>
      <c r="FE110" s="393">
        <v>0</v>
      </c>
      <c r="FF110" s="403">
        <v>0</v>
      </c>
      <c r="FG110" s="389">
        <v>0</v>
      </c>
      <c r="FH110" s="389">
        <v>0</v>
      </c>
      <c r="FI110" s="389">
        <v>0</v>
      </c>
      <c r="FJ110" s="389">
        <v>0</v>
      </c>
      <c r="FK110" s="389">
        <v>0</v>
      </c>
      <c r="FL110" s="406">
        <v>0</v>
      </c>
      <c r="FM110" s="389">
        <v>0</v>
      </c>
      <c r="FN110" s="389">
        <v>0</v>
      </c>
      <c r="FO110" s="389">
        <v>0</v>
      </c>
      <c r="FP110" s="389">
        <v>0</v>
      </c>
      <c r="FQ110" s="389">
        <v>0</v>
      </c>
      <c r="FR110" s="406">
        <v>0</v>
      </c>
      <c r="FS110" s="389">
        <v>0</v>
      </c>
      <c r="FT110" s="389">
        <v>0</v>
      </c>
      <c r="FU110" s="389">
        <v>0</v>
      </c>
      <c r="FV110" s="389">
        <v>0</v>
      </c>
      <c r="FW110" s="389">
        <v>0</v>
      </c>
      <c r="FX110" s="406">
        <v>0</v>
      </c>
      <c r="FY110" s="393">
        <v>0</v>
      </c>
      <c r="FZ110" s="393">
        <v>0</v>
      </c>
      <c r="GA110" s="393">
        <v>0</v>
      </c>
      <c r="GB110" s="393">
        <v>0</v>
      </c>
      <c r="GC110" s="393">
        <v>0</v>
      </c>
      <c r="GD110" s="406">
        <v>0</v>
      </c>
      <c r="GE110" s="393">
        <v>0</v>
      </c>
      <c r="GF110" s="393">
        <v>0</v>
      </c>
      <c r="GG110" s="393">
        <v>0</v>
      </c>
      <c r="GH110" s="393">
        <v>0</v>
      </c>
      <c r="GI110" s="393">
        <v>0</v>
      </c>
      <c r="GJ110" s="392">
        <v>0</v>
      </c>
      <c r="GK110" s="389">
        <v>0</v>
      </c>
      <c r="GL110" s="389">
        <v>0</v>
      </c>
      <c r="GM110" s="389">
        <v>0</v>
      </c>
      <c r="GN110" s="389">
        <v>0</v>
      </c>
      <c r="GO110" s="389">
        <v>0</v>
      </c>
      <c r="GP110" s="407">
        <v>0</v>
      </c>
      <c r="GQ110" s="388">
        <v>0</v>
      </c>
      <c r="GR110" s="409">
        <v>0</v>
      </c>
      <c r="GS110" s="396">
        <v>0</v>
      </c>
      <c r="GT110" s="397">
        <v>0</v>
      </c>
      <c r="GU110" s="390">
        <v>0</v>
      </c>
      <c r="GV110" s="390">
        <v>0</v>
      </c>
      <c r="GW110" s="391">
        <v>0</v>
      </c>
      <c r="GX110" s="403">
        <v>0</v>
      </c>
      <c r="GY110" s="389">
        <v>0</v>
      </c>
      <c r="GZ110" s="389">
        <v>0</v>
      </c>
      <c r="HA110" s="389">
        <v>0</v>
      </c>
      <c r="HB110" s="389">
        <v>0</v>
      </c>
      <c r="HC110" s="406">
        <v>0</v>
      </c>
      <c r="HD110" s="389">
        <v>0</v>
      </c>
      <c r="HE110" s="389">
        <v>0</v>
      </c>
      <c r="HF110" s="389">
        <v>0</v>
      </c>
      <c r="HG110" s="389">
        <v>0</v>
      </c>
      <c r="HH110" s="406">
        <v>0</v>
      </c>
      <c r="HI110" s="389">
        <v>0</v>
      </c>
      <c r="HJ110" s="389">
        <v>0</v>
      </c>
      <c r="HK110" s="389">
        <v>0</v>
      </c>
      <c r="HL110" s="389">
        <v>0</v>
      </c>
      <c r="HM110" s="406">
        <v>0</v>
      </c>
      <c r="HN110" s="389">
        <v>0</v>
      </c>
      <c r="HO110" s="389">
        <v>0</v>
      </c>
      <c r="HP110" s="389">
        <v>0</v>
      </c>
      <c r="HQ110" s="389">
        <v>0</v>
      </c>
      <c r="HR110" s="392">
        <v>0</v>
      </c>
      <c r="HS110" s="393">
        <v>0</v>
      </c>
      <c r="HT110" s="393">
        <v>0</v>
      </c>
      <c r="HU110" s="393">
        <v>0</v>
      </c>
      <c r="HV110" s="393">
        <v>0</v>
      </c>
      <c r="HW110" s="406">
        <v>0</v>
      </c>
      <c r="HX110" s="404">
        <v>0</v>
      </c>
      <c r="HY110" s="405">
        <v>0</v>
      </c>
      <c r="HZ110" s="405">
        <v>0</v>
      </c>
      <c r="IA110" s="393">
        <v>0</v>
      </c>
      <c r="IB110" s="407">
        <v>0</v>
      </c>
      <c r="IC110" s="388">
        <v>0</v>
      </c>
      <c r="ID110" s="396">
        <f t="shared" si="4"/>
        <v>0</v>
      </c>
      <c r="IE110" s="408">
        <v>0</v>
      </c>
      <c r="IF110" s="396">
        <v>0</v>
      </c>
      <c r="IG110" s="397">
        <v>0</v>
      </c>
      <c r="IH110" s="390">
        <v>0</v>
      </c>
      <c r="II110" s="390">
        <v>0</v>
      </c>
      <c r="IJ110" s="391">
        <v>0</v>
      </c>
      <c r="IK110" s="388">
        <v>0</v>
      </c>
      <c r="IL110" s="395">
        <v>0</v>
      </c>
      <c r="IM110" s="399">
        <f t="shared" si="5"/>
        <v>0</v>
      </c>
      <c r="IN110" s="408">
        <v>0</v>
      </c>
      <c r="IO110" s="396">
        <v>0</v>
      </c>
      <c r="IP110" s="397">
        <v>0</v>
      </c>
      <c r="IQ110" s="390">
        <v>0</v>
      </c>
      <c r="IR110" s="390">
        <v>0</v>
      </c>
      <c r="IS110" s="391">
        <v>0</v>
      </c>
      <c r="IT110" s="391">
        <v>0</v>
      </c>
      <c r="IU110" s="388">
        <v>0</v>
      </c>
      <c r="IV110" s="395">
        <v>0</v>
      </c>
      <c r="IW110" s="399">
        <f t="shared" si="6"/>
        <v>0</v>
      </c>
      <c r="IX110" s="408">
        <v>0</v>
      </c>
      <c r="IY110" s="396">
        <v>0</v>
      </c>
      <c r="IZ110" s="397">
        <v>0</v>
      </c>
      <c r="JA110" s="390">
        <v>0</v>
      </c>
      <c r="JB110" s="390">
        <v>0</v>
      </c>
      <c r="JC110" s="391">
        <v>0</v>
      </c>
      <c r="JD110" s="388">
        <v>0</v>
      </c>
      <c r="JE110" s="395">
        <v>0</v>
      </c>
      <c r="JF110" s="399">
        <f t="shared" si="7"/>
        <v>0</v>
      </c>
      <c r="JG110" s="408">
        <v>0</v>
      </c>
      <c r="JH110" s="396">
        <v>0</v>
      </c>
      <c r="JI110" s="397">
        <v>0</v>
      </c>
      <c r="JJ110" s="390">
        <v>0</v>
      </c>
      <c r="JK110" s="390">
        <v>0</v>
      </c>
      <c r="JL110" s="391">
        <v>0</v>
      </c>
      <c r="JM110" s="388">
        <v>0</v>
      </c>
      <c r="JN110" s="395">
        <v>0</v>
      </c>
      <c r="JO110" s="388">
        <v>0</v>
      </c>
      <c r="JP110" s="388">
        <v>0</v>
      </c>
      <c r="JQ110" s="388">
        <v>0</v>
      </c>
      <c r="JR110" s="403">
        <v>0</v>
      </c>
      <c r="JS110" s="400">
        <v>0</v>
      </c>
    </row>
    <row r="111" spans="1:279" hidden="1" x14ac:dyDescent="0.35">
      <c r="A111" s="411">
        <v>996</v>
      </c>
      <c r="B111" s="435"/>
      <c r="C111" s="412" t="s">
        <v>40</v>
      </c>
      <c r="D111" s="413">
        <v>0</v>
      </c>
      <c r="E111" s="388">
        <v>0</v>
      </c>
      <c r="F111" s="414">
        <v>0</v>
      </c>
      <c r="G111" s="415">
        <v>0</v>
      </c>
      <c r="H111" s="415">
        <v>0</v>
      </c>
      <c r="I111" s="415">
        <v>0</v>
      </c>
      <c r="J111" s="416">
        <v>0</v>
      </c>
      <c r="K111" s="413">
        <v>0</v>
      </c>
      <c r="L111" s="414">
        <v>0</v>
      </c>
      <c r="M111" s="415">
        <v>0</v>
      </c>
      <c r="N111" s="415">
        <v>0</v>
      </c>
      <c r="O111" s="415">
        <v>0</v>
      </c>
      <c r="P111" s="416">
        <v>0</v>
      </c>
      <c r="Q111" s="413">
        <v>0</v>
      </c>
      <c r="R111" s="414">
        <v>0</v>
      </c>
      <c r="S111" s="415">
        <v>0</v>
      </c>
      <c r="T111" s="415">
        <v>0</v>
      </c>
      <c r="U111" s="415">
        <v>0</v>
      </c>
      <c r="V111" s="416">
        <v>0</v>
      </c>
      <c r="W111" s="413">
        <v>0</v>
      </c>
      <c r="X111" s="389">
        <v>0</v>
      </c>
      <c r="Y111" s="389">
        <v>0</v>
      </c>
      <c r="Z111" s="389">
        <v>0</v>
      </c>
      <c r="AA111" s="389">
        <v>0</v>
      </c>
      <c r="AB111" s="389">
        <v>0</v>
      </c>
      <c r="AC111" s="417">
        <v>0</v>
      </c>
      <c r="AD111" s="389">
        <v>0</v>
      </c>
      <c r="AE111" s="389">
        <v>0</v>
      </c>
      <c r="AF111" s="389">
        <v>0</v>
      </c>
      <c r="AG111" s="389">
        <v>0</v>
      </c>
      <c r="AH111" s="389">
        <v>0</v>
      </c>
      <c r="AI111" s="417">
        <v>0</v>
      </c>
      <c r="AJ111" s="389">
        <v>0</v>
      </c>
      <c r="AK111" s="389">
        <v>0</v>
      </c>
      <c r="AL111" s="389">
        <v>0</v>
      </c>
      <c r="AM111" s="389">
        <v>0</v>
      </c>
      <c r="AN111" s="389">
        <v>0</v>
      </c>
      <c r="AO111" s="417">
        <v>0</v>
      </c>
      <c r="AP111" s="393">
        <v>0</v>
      </c>
      <c r="AQ111" s="393">
        <v>0</v>
      </c>
      <c r="AR111" s="393">
        <v>0</v>
      </c>
      <c r="AS111" s="393">
        <v>0</v>
      </c>
      <c r="AT111" s="393">
        <v>0</v>
      </c>
      <c r="AU111" s="417">
        <v>0</v>
      </c>
      <c r="AV111" s="393">
        <v>0</v>
      </c>
      <c r="AW111" s="393">
        <v>0</v>
      </c>
      <c r="AX111" s="393">
        <v>0</v>
      </c>
      <c r="AY111" s="393">
        <v>0</v>
      </c>
      <c r="AZ111" s="393">
        <v>0</v>
      </c>
      <c r="BA111" s="392">
        <v>0</v>
      </c>
      <c r="BB111" s="393">
        <v>0</v>
      </c>
      <c r="BC111" s="393">
        <v>0</v>
      </c>
      <c r="BD111" s="393">
        <v>0</v>
      </c>
      <c r="BE111" s="393">
        <v>0</v>
      </c>
      <c r="BF111" s="393">
        <v>0</v>
      </c>
      <c r="BG111" s="392">
        <v>0</v>
      </c>
      <c r="BH111" s="389">
        <v>0</v>
      </c>
      <c r="BI111" s="389">
        <v>0</v>
      </c>
      <c r="BJ111" s="389">
        <v>0</v>
      </c>
      <c r="BK111" s="389">
        <v>0</v>
      </c>
      <c r="BL111" s="389">
        <v>0</v>
      </c>
      <c r="BM111" s="418">
        <v>0</v>
      </c>
      <c r="BN111" s="395">
        <v>0</v>
      </c>
      <c r="BO111" s="419">
        <v>0</v>
      </c>
      <c r="BP111" s="396">
        <v>0</v>
      </c>
      <c r="BQ111" s="397">
        <v>0</v>
      </c>
      <c r="BR111" s="390">
        <v>0</v>
      </c>
      <c r="BS111" s="390">
        <v>0</v>
      </c>
      <c r="BT111" s="398">
        <v>0</v>
      </c>
      <c r="BU111" s="413">
        <v>0</v>
      </c>
      <c r="BV111" s="389">
        <v>0</v>
      </c>
      <c r="BW111" s="389">
        <v>0</v>
      </c>
      <c r="BX111" s="389">
        <v>0</v>
      </c>
      <c r="BY111" s="389">
        <v>0</v>
      </c>
      <c r="BZ111" s="417">
        <v>0</v>
      </c>
      <c r="CA111" s="389">
        <v>0</v>
      </c>
      <c r="CB111" s="389">
        <v>0</v>
      </c>
      <c r="CC111" s="389">
        <v>0</v>
      </c>
      <c r="CD111" s="389">
        <v>0</v>
      </c>
      <c r="CE111" s="417">
        <v>0</v>
      </c>
      <c r="CF111" s="389">
        <v>0</v>
      </c>
      <c r="CG111" s="389">
        <v>0</v>
      </c>
      <c r="CH111" s="389">
        <v>0</v>
      </c>
      <c r="CI111" s="389">
        <v>0</v>
      </c>
      <c r="CJ111" s="417">
        <v>0</v>
      </c>
      <c r="CK111" s="393">
        <v>0</v>
      </c>
      <c r="CL111" s="393">
        <v>0</v>
      </c>
      <c r="CM111" s="393">
        <v>0</v>
      </c>
      <c r="CN111" s="393">
        <v>0</v>
      </c>
      <c r="CO111" s="392">
        <v>0</v>
      </c>
      <c r="CP111" s="393">
        <v>0</v>
      </c>
      <c r="CQ111" s="393">
        <v>0</v>
      </c>
      <c r="CR111" s="393">
        <v>0</v>
      </c>
      <c r="CS111" s="393">
        <v>0</v>
      </c>
      <c r="CT111" s="392">
        <v>0</v>
      </c>
      <c r="CU111" s="414">
        <v>0</v>
      </c>
      <c r="CV111" s="415">
        <v>0</v>
      </c>
      <c r="CW111" s="415">
        <v>0</v>
      </c>
      <c r="CX111" s="416">
        <v>0</v>
      </c>
      <c r="CY111" s="418">
        <v>0</v>
      </c>
      <c r="CZ111" s="395">
        <v>0</v>
      </c>
      <c r="DA111" s="420">
        <v>0</v>
      </c>
      <c r="DB111" s="396">
        <v>0</v>
      </c>
      <c r="DC111" s="397">
        <v>0</v>
      </c>
      <c r="DD111" s="390">
        <v>0</v>
      </c>
      <c r="DE111" s="390">
        <v>0</v>
      </c>
      <c r="DF111" s="398">
        <v>0</v>
      </c>
      <c r="DG111" s="413">
        <v>0</v>
      </c>
      <c r="DH111" s="389">
        <v>0</v>
      </c>
      <c r="DI111" s="389">
        <v>0</v>
      </c>
      <c r="DJ111" s="389">
        <v>0</v>
      </c>
      <c r="DK111" s="389">
        <v>0</v>
      </c>
      <c r="DL111" s="417">
        <v>0</v>
      </c>
      <c r="DM111" s="389">
        <v>0</v>
      </c>
      <c r="DN111" s="389">
        <v>0</v>
      </c>
      <c r="DO111" s="389">
        <v>0</v>
      </c>
      <c r="DP111" s="389">
        <v>0</v>
      </c>
      <c r="DQ111" s="417">
        <v>0</v>
      </c>
      <c r="DR111" s="389">
        <v>0</v>
      </c>
      <c r="DS111" s="389">
        <v>0</v>
      </c>
      <c r="DT111" s="389">
        <v>0</v>
      </c>
      <c r="DU111" s="389">
        <v>0</v>
      </c>
      <c r="DV111" s="417">
        <v>0</v>
      </c>
      <c r="DW111" s="389">
        <v>0</v>
      </c>
      <c r="DX111" s="389">
        <v>0</v>
      </c>
      <c r="DY111" s="389">
        <v>0</v>
      </c>
      <c r="DZ111" s="389">
        <v>0</v>
      </c>
      <c r="EA111" s="392">
        <v>0</v>
      </c>
      <c r="EB111" s="393">
        <v>0</v>
      </c>
      <c r="EC111" s="393">
        <v>0</v>
      </c>
      <c r="ED111" s="393">
        <v>0</v>
      </c>
      <c r="EE111" s="393">
        <v>0</v>
      </c>
      <c r="EF111" s="417">
        <v>0</v>
      </c>
      <c r="EG111" s="414">
        <v>0</v>
      </c>
      <c r="EH111" s="415">
        <v>0</v>
      </c>
      <c r="EI111" s="415">
        <v>0</v>
      </c>
      <c r="EJ111" s="416">
        <v>0</v>
      </c>
      <c r="EK111" s="418">
        <v>0</v>
      </c>
      <c r="EL111" s="395">
        <v>0</v>
      </c>
      <c r="EM111" s="413">
        <v>0</v>
      </c>
      <c r="EN111" s="388">
        <v>0</v>
      </c>
      <c r="EO111" s="414">
        <v>0</v>
      </c>
      <c r="EP111" s="415">
        <v>0</v>
      </c>
      <c r="EQ111" s="415">
        <v>0</v>
      </c>
      <c r="ER111" s="415">
        <v>0</v>
      </c>
      <c r="ES111" s="416">
        <v>0</v>
      </c>
      <c r="ET111" s="413">
        <v>0</v>
      </c>
      <c r="EU111" s="414">
        <v>0</v>
      </c>
      <c r="EV111" s="415">
        <v>0</v>
      </c>
      <c r="EW111" s="415">
        <v>0</v>
      </c>
      <c r="EX111" s="415">
        <v>0</v>
      </c>
      <c r="EY111" s="416">
        <v>0</v>
      </c>
      <c r="EZ111" s="413">
        <v>0</v>
      </c>
      <c r="FA111" s="414">
        <v>0</v>
      </c>
      <c r="FB111" s="415">
        <v>0</v>
      </c>
      <c r="FC111" s="415">
        <v>0</v>
      </c>
      <c r="FD111" s="415">
        <v>0</v>
      </c>
      <c r="FE111" s="416">
        <v>0</v>
      </c>
      <c r="FF111" s="413">
        <v>0</v>
      </c>
      <c r="FG111" s="389">
        <v>0</v>
      </c>
      <c r="FH111" s="389">
        <v>0</v>
      </c>
      <c r="FI111" s="389">
        <v>0</v>
      </c>
      <c r="FJ111" s="389">
        <v>0</v>
      </c>
      <c r="FK111" s="389">
        <v>0</v>
      </c>
      <c r="FL111" s="417">
        <v>0</v>
      </c>
      <c r="FM111" s="389">
        <v>0</v>
      </c>
      <c r="FN111" s="389">
        <v>0</v>
      </c>
      <c r="FO111" s="389">
        <v>0</v>
      </c>
      <c r="FP111" s="389">
        <v>0</v>
      </c>
      <c r="FQ111" s="389">
        <v>0</v>
      </c>
      <c r="FR111" s="417">
        <v>0</v>
      </c>
      <c r="FS111" s="389">
        <v>0</v>
      </c>
      <c r="FT111" s="389">
        <v>0</v>
      </c>
      <c r="FU111" s="389">
        <v>0</v>
      </c>
      <c r="FV111" s="389">
        <v>0</v>
      </c>
      <c r="FW111" s="389">
        <v>0</v>
      </c>
      <c r="FX111" s="417">
        <v>0</v>
      </c>
      <c r="FY111" s="393">
        <v>0</v>
      </c>
      <c r="FZ111" s="393">
        <v>0</v>
      </c>
      <c r="GA111" s="393">
        <v>0</v>
      </c>
      <c r="GB111" s="393">
        <v>0</v>
      </c>
      <c r="GC111" s="393">
        <v>0</v>
      </c>
      <c r="GD111" s="417">
        <v>0</v>
      </c>
      <c r="GE111" s="393">
        <v>0</v>
      </c>
      <c r="GF111" s="393">
        <v>0</v>
      </c>
      <c r="GG111" s="393">
        <v>0</v>
      </c>
      <c r="GH111" s="393">
        <v>0</v>
      </c>
      <c r="GI111" s="393">
        <v>0</v>
      </c>
      <c r="GJ111" s="392">
        <v>0</v>
      </c>
      <c r="GK111" s="389">
        <v>0</v>
      </c>
      <c r="GL111" s="389">
        <v>0</v>
      </c>
      <c r="GM111" s="389">
        <v>0</v>
      </c>
      <c r="GN111" s="389">
        <v>0</v>
      </c>
      <c r="GO111" s="389">
        <v>0</v>
      </c>
      <c r="GP111" s="418">
        <v>0</v>
      </c>
      <c r="GQ111" s="388">
        <v>0</v>
      </c>
      <c r="GR111" s="420">
        <v>0</v>
      </c>
      <c r="GS111" s="396">
        <v>0</v>
      </c>
      <c r="GT111" s="397">
        <v>0</v>
      </c>
      <c r="GU111" s="390">
        <v>0</v>
      </c>
      <c r="GV111" s="390">
        <v>0</v>
      </c>
      <c r="GW111" s="391">
        <v>0</v>
      </c>
      <c r="GX111" s="413">
        <v>0</v>
      </c>
      <c r="GY111" s="389">
        <v>0</v>
      </c>
      <c r="GZ111" s="389">
        <v>0</v>
      </c>
      <c r="HA111" s="389">
        <v>0</v>
      </c>
      <c r="HB111" s="389">
        <v>0</v>
      </c>
      <c r="HC111" s="417">
        <v>0</v>
      </c>
      <c r="HD111" s="389">
        <v>0</v>
      </c>
      <c r="HE111" s="389">
        <v>0</v>
      </c>
      <c r="HF111" s="389">
        <v>0</v>
      </c>
      <c r="HG111" s="389">
        <v>0</v>
      </c>
      <c r="HH111" s="417">
        <v>0</v>
      </c>
      <c r="HI111" s="389">
        <v>0</v>
      </c>
      <c r="HJ111" s="389">
        <v>0</v>
      </c>
      <c r="HK111" s="389">
        <v>0</v>
      </c>
      <c r="HL111" s="389">
        <v>0</v>
      </c>
      <c r="HM111" s="417">
        <v>0</v>
      </c>
      <c r="HN111" s="389">
        <v>0</v>
      </c>
      <c r="HO111" s="389">
        <v>0</v>
      </c>
      <c r="HP111" s="389">
        <v>0</v>
      </c>
      <c r="HQ111" s="389">
        <v>0</v>
      </c>
      <c r="HR111" s="392">
        <v>0</v>
      </c>
      <c r="HS111" s="393">
        <v>0</v>
      </c>
      <c r="HT111" s="393">
        <v>0</v>
      </c>
      <c r="HU111" s="393">
        <v>0</v>
      </c>
      <c r="HV111" s="393">
        <v>0</v>
      </c>
      <c r="HW111" s="417">
        <v>0</v>
      </c>
      <c r="HX111" s="414">
        <v>0</v>
      </c>
      <c r="HY111" s="415">
        <v>0</v>
      </c>
      <c r="HZ111" s="415">
        <v>0</v>
      </c>
      <c r="IA111" s="416">
        <v>0</v>
      </c>
      <c r="IB111" s="418">
        <v>0</v>
      </c>
      <c r="IC111" s="388">
        <v>0</v>
      </c>
      <c r="ID111" s="1470">
        <f t="shared" si="4"/>
        <v>0</v>
      </c>
      <c r="IE111" s="419">
        <v>0</v>
      </c>
      <c r="IF111" s="396">
        <v>0</v>
      </c>
      <c r="IG111" s="397">
        <v>0</v>
      </c>
      <c r="IH111" s="390">
        <v>0</v>
      </c>
      <c r="II111" s="390">
        <v>0</v>
      </c>
      <c r="IJ111" s="391">
        <v>0</v>
      </c>
      <c r="IK111" s="388">
        <v>0</v>
      </c>
      <c r="IL111" s="395">
        <v>0</v>
      </c>
      <c r="IM111" s="1468">
        <f t="shared" si="5"/>
        <v>0</v>
      </c>
      <c r="IN111" s="419">
        <v>0</v>
      </c>
      <c r="IO111" s="396">
        <v>0</v>
      </c>
      <c r="IP111" s="397">
        <v>0</v>
      </c>
      <c r="IQ111" s="390">
        <v>0</v>
      </c>
      <c r="IR111" s="390">
        <v>0</v>
      </c>
      <c r="IS111" s="391">
        <v>0</v>
      </c>
      <c r="IT111" s="391">
        <v>0</v>
      </c>
      <c r="IU111" s="388">
        <v>0</v>
      </c>
      <c r="IV111" s="395">
        <v>0</v>
      </c>
      <c r="IW111" s="1468">
        <f t="shared" si="6"/>
        <v>0</v>
      </c>
      <c r="IX111" s="419">
        <v>0</v>
      </c>
      <c r="IY111" s="396">
        <v>0</v>
      </c>
      <c r="IZ111" s="397">
        <v>0</v>
      </c>
      <c r="JA111" s="390">
        <v>0</v>
      </c>
      <c r="JB111" s="390">
        <v>0</v>
      </c>
      <c r="JC111" s="391">
        <v>0</v>
      </c>
      <c r="JD111" s="388">
        <v>0</v>
      </c>
      <c r="JE111" s="395">
        <v>0</v>
      </c>
      <c r="JF111" s="1468">
        <f t="shared" si="7"/>
        <v>0</v>
      </c>
      <c r="JG111" s="419">
        <v>0</v>
      </c>
      <c r="JH111" s="396">
        <v>0</v>
      </c>
      <c r="JI111" s="397">
        <v>0</v>
      </c>
      <c r="JJ111" s="390">
        <v>0</v>
      </c>
      <c r="JK111" s="390">
        <v>0</v>
      </c>
      <c r="JL111" s="391">
        <v>0</v>
      </c>
      <c r="JM111" s="388">
        <v>0</v>
      </c>
      <c r="JN111" s="395">
        <v>0</v>
      </c>
      <c r="JO111" s="388">
        <v>0</v>
      </c>
      <c r="JP111" s="388">
        <v>0</v>
      </c>
      <c r="JQ111" s="388">
        <v>0</v>
      </c>
      <c r="JR111" s="413">
        <v>0</v>
      </c>
      <c r="JS111" s="400">
        <v>0</v>
      </c>
    </row>
    <row r="112" spans="1:279" x14ac:dyDescent="0.35">
      <c r="A112" s="421" t="s">
        <v>323</v>
      </c>
      <c r="B112" s="421"/>
      <c r="C112" s="422"/>
      <c r="D112" s="423">
        <v>0</v>
      </c>
      <c r="E112" s="423">
        <v>0</v>
      </c>
      <c r="F112" s="424">
        <v>7116</v>
      </c>
      <c r="G112" s="425">
        <v>0</v>
      </c>
      <c r="H112" s="425">
        <v>12000</v>
      </c>
      <c r="I112" s="425">
        <v>4320</v>
      </c>
      <c r="J112" s="426">
        <v>14472</v>
      </c>
      <c r="K112" s="423">
        <v>37908</v>
      </c>
      <c r="L112" s="424">
        <v>0</v>
      </c>
      <c r="M112" s="425">
        <v>0</v>
      </c>
      <c r="N112" s="425">
        <v>0</v>
      </c>
      <c r="O112" s="425">
        <v>0</v>
      </c>
      <c r="P112" s="426">
        <v>0</v>
      </c>
      <c r="Q112" s="423">
        <v>0</v>
      </c>
      <c r="R112" s="424">
        <v>7116</v>
      </c>
      <c r="S112" s="425">
        <v>0</v>
      </c>
      <c r="T112" s="425">
        <v>12000</v>
      </c>
      <c r="U112" s="425">
        <v>4320</v>
      </c>
      <c r="V112" s="426">
        <v>14472</v>
      </c>
      <c r="W112" s="423">
        <v>37908</v>
      </c>
      <c r="X112" s="424">
        <v>0</v>
      </c>
      <c r="Y112" s="425">
        <v>0</v>
      </c>
      <c r="Z112" s="425">
        <v>0</v>
      </c>
      <c r="AA112" s="425">
        <v>0</v>
      </c>
      <c r="AB112" s="426">
        <v>0</v>
      </c>
      <c r="AC112" s="423">
        <v>0</v>
      </c>
      <c r="AD112" s="424">
        <v>3308</v>
      </c>
      <c r="AE112" s="425">
        <v>0</v>
      </c>
      <c r="AF112" s="425">
        <v>0</v>
      </c>
      <c r="AG112" s="425">
        <v>0</v>
      </c>
      <c r="AH112" s="426">
        <v>0</v>
      </c>
      <c r="AI112" s="423">
        <v>3308</v>
      </c>
      <c r="AJ112" s="424">
        <v>3808</v>
      </c>
      <c r="AK112" s="425">
        <v>0</v>
      </c>
      <c r="AL112" s="425">
        <v>12000</v>
      </c>
      <c r="AM112" s="425">
        <v>4320</v>
      </c>
      <c r="AN112" s="426">
        <v>14472</v>
      </c>
      <c r="AO112" s="423">
        <v>34600</v>
      </c>
      <c r="AP112" s="424">
        <v>0</v>
      </c>
      <c r="AQ112" s="425">
        <v>0</v>
      </c>
      <c r="AR112" s="425">
        <v>0</v>
      </c>
      <c r="AS112" s="425">
        <v>0</v>
      </c>
      <c r="AT112" s="426">
        <v>0</v>
      </c>
      <c r="AU112" s="423">
        <v>0</v>
      </c>
      <c r="AV112" s="424">
        <v>0</v>
      </c>
      <c r="AW112" s="425">
        <v>0</v>
      </c>
      <c r="AX112" s="425">
        <v>0</v>
      </c>
      <c r="AY112" s="425">
        <v>0</v>
      </c>
      <c r="AZ112" s="426">
        <v>0</v>
      </c>
      <c r="BA112" s="423">
        <v>0</v>
      </c>
      <c r="BB112" s="424">
        <v>0</v>
      </c>
      <c r="BC112" s="425">
        <v>0</v>
      </c>
      <c r="BD112" s="425">
        <v>0</v>
      </c>
      <c r="BE112" s="425">
        <v>0</v>
      </c>
      <c r="BF112" s="426">
        <v>0</v>
      </c>
      <c r="BG112" s="423">
        <v>0</v>
      </c>
      <c r="BH112" s="424">
        <v>0</v>
      </c>
      <c r="BI112" s="425">
        <v>0</v>
      </c>
      <c r="BJ112" s="425">
        <v>0</v>
      </c>
      <c r="BK112" s="425">
        <v>0</v>
      </c>
      <c r="BL112" s="426">
        <v>0</v>
      </c>
      <c r="BM112" s="423">
        <v>0</v>
      </c>
      <c r="BN112" s="427">
        <v>0</v>
      </c>
      <c r="BO112" s="428">
        <v>0</v>
      </c>
      <c r="BP112" s="428">
        <v>0</v>
      </c>
      <c r="BQ112" s="429">
        <v>2208</v>
      </c>
      <c r="BR112" s="425">
        <v>0</v>
      </c>
      <c r="BS112" s="425">
        <v>0</v>
      </c>
      <c r="BT112" s="430">
        <v>0</v>
      </c>
      <c r="BU112" s="423">
        <v>2208</v>
      </c>
      <c r="BV112" s="424">
        <v>0</v>
      </c>
      <c r="BW112" s="425">
        <v>0</v>
      </c>
      <c r="BX112" s="425">
        <v>0</v>
      </c>
      <c r="BY112" s="426">
        <v>0</v>
      </c>
      <c r="BZ112" s="423">
        <v>0</v>
      </c>
      <c r="CA112" s="424">
        <v>1618</v>
      </c>
      <c r="CB112" s="425">
        <v>0</v>
      </c>
      <c r="CC112" s="425">
        <v>0</v>
      </c>
      <c r="CD112" s="425">
        <v>0</v>
      </c>
      <c r="CE112" s="423">
        <v>1618</v>
      </c>
      <c r="CF112" s="424">
        <v>590</v>
      </c>
      <c r="CG112" s="425">
        <v>0</v>
      </c>
      <c r="CH112" s="425">
        <v>0</v>
      </c>
      <c r="CI112" s="425">
        <v>0</v>
      </c>
      <c r="CJ112" s="423">
        <v>590</v>
      </c>
      <c r="CK112" s="424">
        <v>0</v>
      </c>
      <c r="CL112" s="425">
        <v>0</v>
      </c>
      <c r="CM112" s="425">
        <v>0</v>
      </c>
      <c r="CN112" s="425">
        <v>0</v>
      </c>
      <c r="CO112" s="423">
        <v>0</v>
      </c>
      <c r="CP112" s="424">
        <v>0</v>
      </c>
      <c r="CQ112" s="425">
        <v>0</v>
      </c>
      <c r="CR112" s="425">
        <v>0</v>
      </c>
      <c r="CS112" s="426">
        <v>0</v>
      </c>
      <c r="CT112" s="423">
        <v>0</v>
      </c>
      <c r="CU112" s="424">
        <v>0</v>
      </c>
      <c r="CV112" s="425">
        <v>0</v>
      </c>
      <c r="CW112" s="425">
        <v>0</v>
      </c>
      <c r="CX112" s="426">
        <v>0</v>
      </c>
      <c r="CY112" s="423">
        <v>0</v>
      </c>
      <c r="CZ112" s="427">
        <v>0</v>
      </c>
      <c r="DA112" s="431">
        <v>0</v>
      </c>
      <c r="DB112" s="428">
        <v>0</v>
      </c>
      <c r="DC112" s="429">
        <v>360</v>
      </c>
      <c r="DD112" s="425">
        <v>0</v>
      </c>
      <c r="DE112" s="425">
        <v>0</v>
      </c>
      <c r="DF112" s="430">
        <v>0</v>
      </c>
      <c r="DG112" s="423">
        <v>360</v>
      </c>
      <c r="DH112" s="424">
        <v>0</v>
      </c>
      <c r="DI112" s="425">
        <v>0</v>
      </c>
      <c r="DJ112" s="425">
        <v>0</v>
      </c>
      <c r="DK112" s="426">
        <v>0</v>
      </c>
      <c r="DL112" s="423">
        <v>0</v>
      </c>
      <c r="DM112" s="424">
        <v>347</v>
      </c>
      <c r="DN112" s="425">
        <v>0</v>
      </c>
      <c r="DO112" s="425">
        <v>0</v>
      </c>
      <c r="DP112" s="425">
        <v>0</v>
      </c>
      <c r="DQ112" s="423">
        <v>347</v>
      </c>
      <c r="DR112" s="424">
        <v>13</v>
      </c>
      <c r="DS112" s="425">
        <v>0</v>
      </c>
      <c r="DT112" s="425">
        <v>0</v>
      </c>
      <c r="DU112" s="425">
        <v>0</v>
      </c>
      <c r="DV112" s="423">
        <v>13</v>
      </c>
      <c r="DW112" s="424">
        <v>0</v>
      </c>
      <c r="DX112" s="425">
        <v>0</v>
      </c>
      <c r="DY112" s="425">
        <v>0</v>
      </c>
      <c r="DZ112" s="425">
        <v>0</v>
      </c>
      <c r="EA112" s="423">
        <v>0</v>
      </c>
      <c r="EB112" s="424">
        <v>0</v>
      </c>
      <c r="EC112" s="425">
        <v>0</v>
      </c>
      <c r="ED112" s="425">
        <v>0</v>
      </c>
      <c r="EE112" s="426">
        <v>0</v>
      </c>
      <c r="EF112" s="423">
        <v>0</v>
      </c>
      <c r="EG112" s="424">
        <v>0</v>
      </c>
      <c r="EH112" s="425">
        <v>0</v>
      </c>
      <c r="EI112" s="425">
        <v>0</v>
      </c>
      <c r="EJ112" s="426">
        <v>0</v>
      </c>
      <c r="EK112" s="423">
        <v>0</v>
      </c>
      <c r="EL112" s="431">
        <v>0</v>
      </c>
      <c r="EM112" s="423">
        <v>0</v>
      </c>
      <c r="EN112" s="423">
        <v>0</v>
      </c>
      <c r="EO112" s="424">
        <v>0</v>
      </c>
      <c r="EP112" s="425">
        <v>0</v>
      </c>
      <c r="EQ112" s="425">
        <v>0</v>
      </c>
      <c r="ER112" s="425">
        <v>0</v>
      </c>
      <c r="ES112" s="426">
        <v>0</v>
      </c>
      <c r="ET112" s="423">
        <v>0</v>
      </c>
      <c r="EU112" s="424">
        <v>0</v>
      </c>
      <c r="EV112" s="425">
        <v>0</v>
      </c>
      <c r="EW112" s="425">
        <v>0</v>
      </c>
      <c r="EX112" s="425">
        <v>0</v>
      </c>
      <c r="EY112" s="426">
        <v>0</v>
      </c>
      <c r="EZ112" s="423">
        <v>0</v>
      </c>
      <c r="FA112" s="424">
        <v>0</v>
      </c>
      <c r="FB112" s="425">
        <v>0</v>
      </c>
      <c r="FC112" s="425">
        <v>0</v>
      </c>
      <c r="FD112" s="425">
        <v>0</v>
      </c>
      <c r="FE112" s="426">
        <v>0</v>
      </c>
      <c r="FF112" s="423">
        <v>0</v>
      </c>
      <c r="FG112" s="424">
        <v>0</v>
      </c>
      <c r="FH112" s="425">
        <v>0</v>
      </c>
      <c r="FI112" s="425">
        <v>0</v>
      </c>
      <c r="FJ112" s="425">
        <v>0</v>
      </c>
      <c r="FK112" s="426">
        <v>0</v>
      </c>
      <c r="FL112" s="423">
        <v>0</v>
      </c>
      <c r="FM112" s="424">
        <v>0</v>
      </c>
      <c r="FN112" s="425">
        <v>0</v>
      </c>
      <c r="FO112" s="425">
        <v>0</v>
      </c>
      <c r="FP112" s="425">
        <v>0</v>
      </c>
      <c r="FQ112" s="426">
        <v>0</v>
      </c>
      <c r="FR112" s="423">
        <v>0</v>
      </c>
      <c r="FS112" s="424">
        <v>0</v>
      </c>
      <c r="FT112" s="425">
        <v>0</v>
      </c>
      <c r="FU112" s="425">
        <v>0</v>
      </c>
      <c r="FV112" s="425">
        <v>0</v>
      </c>
      <c r="FW112" s="426">
        <v>0</v>
      </c>
      <c r="FX112" s="423">
        <v>0</v>
      </c>
      <c r="FY112" s="424">
        <v>0</v>
      </c>
      <c r="FZ112" s="425">
        <v>0</v>
      </c>
      <c r="GA112" s="425">
        <v>0</v>
      </c>
      <c r="GB112" s="425">
        <v>0</v>
      </c>
      <c r="GC112" s="426">
        <v>0</v>
      </c>
      <c r="GD112" s="423">
        <v>0</v>
      </c>
      <c r="GE112" s="424">
        <v>0</v>
      </c>
      <c r="GF112" s="425">
        <v>0</v>
      </c>
      <c r="GG112" s="425">
        <v>0</v>
      </c>
      <c r="GH112" s="425">
        <v>0</v>
      </c>
      <c r="GI112" s="426">
        <v>0</v>
      </c>
      <c r="GJ112" s="423">
        <v>0</v>
      </c>
      <c r="GK112" s="424">
        <v>0</v>
      </c>
      <c r="GL112" s="425">
        <v>0</v>
      </c>
      <c r="GM112" s="425">
        <v>0</v>
      </c>
      <c r="GN112" s="425">
        <v>0</v>
      </c>
      <c r="GO112" s="426">
        <v>0</v>
      </c>
      <c r="GP112" s="423">
        <v>0</v>
      </c>
      <c r="GQ112" s="423">
        <v>0</v>
      </c>
      <c r="GR112" s="431">
        <v>0</v>
      </c>
      <c r="GS112" s="428">
        <v>0</v>
      </c>
      <c r="GT112" s="429">
        <v>0</v>
      </c>
      <c r="GU112" s="425">
        <v>0</v>
      </c>
      <c r="GV112" s="425">
        <v>0</v>
      </c>
      <c r="GW112" s="426">
        <v>0</v>
      </c>
      <c r="GX112" s="423">
        <v>0</v>
      </c>
      <c r="GY112" s="424">
        <v>0</v>
      </c>
      <c r="GZ112" s="425">
        <v>0</v>
      </c>
      <c r="HA112" s="425">
        <v>0</v>
      </c>
      <c r="HB112" s="426">
        <v>0</v>
      </c>
      <c r="HC112" s="423">
        <v>0</v>
      </c>
      <c r="HD112" s="424">
        <v>0</v>
      </c>
      <c r="HE112" s="425">
        <v>0</v>
      </c>
      <c r="HF112" s="425">
        <v>0</v>
      </c>
      <c r="HG112" s="425">
        <v>0</v>
      </c>
      <c r="HH112" s="423">
        <v>0</v>
      </c>
      <c r="HI112" s="424">
        <v>0</v>
      </c>
      <c r="HJ112" s="425">
        <v>0</v>
      </c>
      <c r="HK112" s="425">
        <v>0</v>
      </c>
      <c r="HL112" s="425">
        <v>0</v>
      </c>
      <c r="HM112" s="423">
        <v>0</v>
      </c>
      <c r="HN112" s="424">
        <v>0</v>
      </c>
      <c r="HO112" s="425">
        <v>0</v>
      </c>
      <c r="HP112" s="425">
        <v>0</v>
      </c>
      <c r="HQ112" s="425">
        <v>0</v>
      </c>
      <c r="HR112" s="423">
        <v>0</v>
      </c>
      <c r="HS112" s="424">
        <v>0</v>
      </c>
      <c r="HT112" s="425">
        <v>0</v>
      </c>
      <c r="HU112" s="425">
        <v>0</v>
      </c>
      <c r="HV112" s="426">
        <v>0</v>
      </c>
      <c r="HW112" s="423">
        <v>0</v>
      </c>
      <c r="HX112" s="424">
        <v>0</v>
      </c>
      <c r="HY112" s="425">
        <v>0</v>
      </c>
      <c r="HZ112" s="425">
        <v>0</v>
      </c>
      <c r="IA112" s="426">
        <v>0</v>
      </c>
      <c r="IB112" s="423">
        <v>0</v>
      </c>
      <c r="IC112" s="423">
        <v>0</v>
      </c>
      <c r="ID112" s="1469">
        <f t="shared" si="4"/>
        <v>0</v>
      </c>
      <c r="IE112" s="431">
        <v>0</v>
      </c>
      <c r="IF112" s="428">
        <v>0</v>
      </c>
      <c r="IG112" s="429">
        <v>0</v>
      </c>
      <c r="IH112" s="425">
        <v>0</v>
      </c>
      <c r="II112" s="425">
        <v>0</v>
      </c>
      <c r="IJ112" s="426">
        <v>0</v>
      </c>
      <c r="IK112" s="423">
        <v>0</v>
      </c>
      <c r="IL112" s="423">
        <v>0</v>
      </c>
      <c r="IM112" s="1469">
        <f t="shared" si="5"/>
        <v>0</v>
      </c>
      <c r="IN112" s="431">
        <v>0</v>
      </c>
      <c r="IO112" s="428">
        <v>0</v>
      </c>
      <c r="IP112" s="429">
        <v>0</v>
      </c>
      <c r="IQ112" s="425">
        <v>0</v>
      </c>
      <c r="IR112" s="425">
        <v>0</v>
      </c>
      <c r="IS112" s="426">
        <v>0</v>
      </c>
      <c r="IT112" s="426">
        <v>0</v>
      </c>
      <c r="IU112" s="423">
        <v>0</v>
      </c>
      <c r="IV112" s="423">
        <v>0</v>
      </c>
      <c r="IW112" s="1469">
        <f t="shared" si="6"/>
        <v>0</v>
      </c>
      <c r="IX112" s="431">
        <v>0</v>
      </c>
      <c r="IY112" s="428">
        <v>0</v>
      </c>
      <c r="IZ112" s="429">
        <v>0</v>
      </c>
      <c r="JA112" s="425">
        <v>0</v>
      </c>
      <c r="JB112" s="425">
        <v>0</v>
      </c>
      <c r="JC112" s="426">
        <v>0</v>
      </c>
      <c r="JD112" s="423">
        <v>0</v>
      </c>
      <c r="JE112" s="423">
        <v>0</v>
      </c>
      <c r="JF112" s="428">
        <f t="shared" si="7"/>
        <v>0</v>
      </c>
      <c r="JG112" s="428">
        <v>0</v>
      </c>
      <c r="JH112" s="428">
        <v>0</v>
      </c>
      <c r="JI112" s="429">
        <v>0</v>
      </c>
      <c r="JJ112" s="425">
        <v>0</v>
      </c>
      <c r="JK112" s="425">
        <v>0</v>
      </c>
      <c r="JL112" s="426">
        <v>0</v>
      </c>
      <c r="JM112" s="423">
        <v>0</v>
      </c>
      <c r="JN112" s="423">
        <v>0</v>
      </c>
      <c r="JO112" s="423">
        <v>0</v>
      </c>
      <c r="JP112" s="423">
        <v>0</v>
      </c>
      <c r="JQ112" s="423">
        <v>40476</v>
      </c>
      <c r="JR112" s="423">
        <v>0</v>
      </c>
      <c r="JS112" s="400">
        <v>1</v>
      </c>
    </row>
    <row r="113" spans="1:279" x14ac:dyDescent="0.35">
      <c r="A113" s="386">
        <v>1906</v>
      </c>
      <c r="B113" s="386">
        <v>1</v>
      </c>
      <c r="C113" s="387" t="s">
        <v>32</v>
      </c>
      <c r="D113" s="388">
        <v>0</v>
      </c>
      <c r="E113" s="388">
        <v>0</v>
      </c>
      <c r="F113" s="389">
        <v>0</v>
      </c>
      <c r="G113" s="390">
        <v>0</v>
      </c>
      <c r="H113" s="390">
        <v>0</v>
      </c>
      <c r="I113" s="390">
        <v>0</v>
      </c>
      <c r="J113" s="391">
        <v>0</v>
      </c>
      <c r="K113" s="388">
        <v>0</v>
      </c>
      <c r="L113" s="389">
        <v>0</v>
      </c>
      <c r="M113" s="390">
        <v>0</v>
      </c>
      <c r="N113" s="390">
        <v>0</v>
      </c>
      <c r="O113" s="390">
        <v>0</v>
      </c>
      <c r="P113" s="391">
        <v>0</v>
      </c>
      <c r="Q113" s="388">
        <v>0</v>
      </c>
      <c r="R113" s="389">
        <v>0</v>
      </c>
      <c r="S113" s="390">
        <v>0</v>
      </c>
      <c r="T113" s="390">
        <v>0</v>
      </c>
      <c r="U113" s="390">
        <v>0</v>
      </c>
      <c r="V113" s="391">
        <v>0</v>
      </c>
      <c r="W113" s="388">
        <v>0</v>
      </c>
      <c r="X113" s="389">
        <v>0</v>
      </c>
      <c r="Y113" s="389">
        <v>0</v>
      </c>
      <c r="Z113" s="389">
        <v>0</v>
      </c>
      <c r="AA113" s="389">
        <v>0</v>
      </c>
      <c r="AB113" s="389">
        <v>0</v>
      </c>
      <c r="AC113" s="392">
        <v>0</v>
      </c>
      <c r="AD113" s="389">
        <v>0</v>
      </c>
      <c r="AE113" s="389">
        <v>0</v>
      </c>
      <c r="AF113" s="389">
        <v>0</v>
      </c>
      <c r="AG113" s="389">
        <v>0</v>
      </c>
      <c r="AH113" s="389">
        <v>0</v>
      </c>
      <c r="AI113" s="392">
        <v>0</v>
      </c>
      <c r="AJ113" s="389">
        <v>0</v>
      </c>
      <c r="AK113" s="389">
        <v>0</v>
      </c>
      <c r="AL113" s="389">
        <v>0</v>
      </c>
      <c r="AM113" s="389">
        <v>0</v>
      </c>
      <c r="AN113" s="389">
        <v>0</v>
      </c>
      <c r="AO113" s="392">
        <v>0</v>
      </c>
      <c r="AP113" s="393">
        <v>0</v>
      </c>
      <c r="AQ113" s="393">
        <v>0</v>
      </c>
      <c r="AR113" s="393">
        <v>0</v>
      </c>
      <c r="AS113" s="393">
        <v>0</v>
      </c>
      <c r="AT113" s="393">
        <v>0</v>
      </c>
      <c r="AU113" s="392">
        <v>0</v>
      </c>
      <c r="AV113" s="393">
        <v>0</v>
      </c>
      <c r="AW113" s="393">
        <v>0</v>
      </c>
      <c r="AX113" s="393">
        <v>0</v>
      </c>
      <c r="AY113" s="393">
        <v>0</v>
      </c>
      <c r="AZ113" s="393">
        <v>0</v>
      </c>
      <c r="BA113" s="392">
        <v>0</v>
      </c>
      <c r="BB113" s="393">
        <v>0</v>
      </c>
      <c r="BC113" s="393">
        <v>0</v>
      </c>
      <c r="BD113" s="393">
        <v>0</v>
      </c>
      <c r="BE113" s="393">
        <v>0</v>
      </c>
      <c r="BF113" s="393">
        <v>0</v>
      </c>
      <c r="BG113" s="392">
        <v>0</v>
      </c>
      <c r="BH113" s="389">
        <v>0</v>
      </c>
      <c r="BI113" s="389">
        <v>0</v>
      </c>
      <c r="BJ113" s="389">
        <v>0</v>
      </c>
      <c r="BK113" s="389">
        <v>0</v>
      </c>
      <c r="BL113" s="389">
        <v>0</v>
      </c>
      <c r="BM113" s="394">
        <v>0</v>
      </c>
      <c r="BN113" s="395">
        <v>0</v>
      </c>
      <c r="BO113" s="396">
        <v>0</v>
      </c>
      <c r="BP113" s="396">
        <v>0</v>
      </c>
      <c r="BQ113" s="397">
        <v>0</v>
      </c>
      <c r="BR113" s="390">
        <v>0</v>
      </c>
      <c r="BS113" s="390">
        <v>0</v>
      </c>
      <c r="BT113" s="398">
        <v>0</v>
      </c>
      <c r="BU113" s="388">
        <v>0</v>
      </c>
      <c r="BV113" s="389">
        <v>0</v>
      </c>
      <c r="BW113" s="389">
        <v>0</v>
      </c>
      <c r="BX113" s="389">
        <v>0</v>
      </c>
      <c r="BY113" s="389">
        <v>0</v>
      </c>
      <c r="BZ113" s="392">
        <v>0</v>
      </c>
      <c r="CA113" s="389">
        <v>0</v>
      </c>
      <c r="CB113" s="389">
        <v>0</v>
      </c>
      <c r="CC113" s="389">
        <v>0</v>
      </c>
      <c r="CD113" s="389">
        <v>0</v>
      </c>
      <c r="CE113" s="392">
        <v>0</v>
      </c>
      <c r="CF113" s="389">
        <v>0</v>
      </c>
      <c r="CG113" s="389">
        <v>0</v>
      </c>
      <c r="CH113" s="389">
        <v>0</v>
      </c>
      <c r="CI113" s="389">
        <v>0</v>
      </c>
      <c r="CJ113" s="392">
        <v>0</v>
      </c>
      <c r="CK113" s="393">
        <v>0</v>
      </c>
      <c r="CL113" s="393">
        <v>0</v>
      </c>
      <c r="CM113" s="393">
        <v>0</v>
      </c>
      <c r="CN113" s="393">
        <v>0</v>
      </c>
      <c r="CO113" s="392">
        <v>0</v>
      </c>
      <c r="CP113" s="393">
        <v>0</v>
      </c>
      <c r="CQ113" s="393">
        <v>0</v>
      </c>
      <c r="CR113" s="393">
        <v>0</v>
      </c>
      <c r="CS113" s="393">
        <v>0</v>
      </c>
      <c r="CT113" s="392">
        <v>0</v>
      </c>
      <c r="CU113" s="389">
        <v>0</v>
      </c>
      <c r="CV113" s="390">
        <v>0</v>
      </c>
      <c r="CW113" s="390">
        <v>0</v>
      </c>
      <c r="CX113" s="391">
        <v>0</v>
      </c>
      <c r="CY113" s="394">
        <v>0</v>
      </c>
      <c r="CZ113" s="395">
        <v>0</v>
      </c>
      <c r="DA113" s="399">
        <v>0</v>
      </c>
      <c r="DB113" s="396">
        <v>0</v>
      </c>
      <c r="DC113" s="397">
        <v>0</v>
      </c>
      <c r="DD113" s="390">
        <v>0</v>
      </c>
      <c r="DE113" s="390">
        <v>0</v>
      </c>
      <c r="DF113" s="398">
        <v>0</v>
      </c>
      <c r="DG113" s="388">
        <v>0</v>
      </c>
      <c r="DH113" s="389">
        <v>0</v>
      </c>
      <c r="DI113" s="389">
        <v>0</v>
      </c>
      <c r="DJ113" s="389">
        <v>0</v>
      </c>
      <c r="DK113" s="389">
        <v>0</v>
      </c>
      <c r="DL113" s="392">
        <v>0</v>
      </c>
      <c r="DM113" s="389">
        <v>0</v>
      </c>
      <c r="DN113" s="389">
        <v>0</v>
      </c>
      <c r="DO113" s="389">
        <v>0</v>
      </c>
      <c r="DP113" s="389">
        <v>0</v>
      </c>
      <c r="DQ113" s="392">
        <v>0</v>
      </c>
      <c r="DR113" s="389">
        <v>0</v>
      </c>
      <c r="DS113" s="389">
        <v>0</v>
      </c>
      <c r="DT113" s="389">
        <v>0</v>
      </c>
      <c r="DU113" s="389">
        <v>0</v>
      </c>
      <c r="DV113" s="392">
        <v>0</v>
      </c>
      <c r="DW113" s="389">
        <v>0</v>
      </c>
      <c r="DX113" s="389">
        <v>0</v>
      </c>
      <c r="DY113" s="389">
        <v>0</v>
      </c>
      <c r="DZ113" s="389">
        <v>0</v>
      </c>
      <c r="EA113" s="392">
        <v>0</v>
      </c>
      <c r="EB113" s="393">
        <v>0</v>
      </c>
      <c r="EC113" s="393">
        <v>0</v>
      </c>
      <c r="ED113" s="393">
        <v>0</v>
      </c>
      <c r="EE113" s="393">
        <v>0</v>
      </c>
      <c r="EF113" s="392">
        <v>0</v>
      </c>
      <c r="EG113" s="389">
        <v>0</v>
      </c>
      <c r="EH113" s="390">
        <v>0</v>
      </c>
      <c r="EI113" s="390">
        <v>0</v>
      </c>
      <c r="EJ113" s="391">
        <v>0</v>
      </c>
      <c r="EK113" s="394">
        <v>0</v>
      </c>
      <c r="EL113" s="395">
        <v>0</v>
      </c>
      <c r="EM113" s="388">
        <v>0</v>
      </c>
      <c r="EN113" s="388">
        <v>0</v>
      </c>
      <c r="EO113" s="389">
        <v>0</v>
      </c>
      <c r="EP113" s="390">
        <v>1062</v>
      </c>
      <c r="EQ113" s="390">
        <v>2508</v>
      </c>
      <c r="ER113" s="390">
        <v>3780</v>
      </c>
      <c r="ES113" s="391">
        <v>2556</v>
      </c>
      <c r="ET113" s="388">
        <v>9906</v>
      </c>
      <c r="EU113" s="389">
        <v>5130</v>
      </c>
      <c r="EV113" s="390">
        <v>0</v>
      </c>
      <c r="EW113" s="390">
        <v>0</v>
      </c>
      <c r="EX113" s="390">
        <v>0</v>
      </c>
      <c r="EY113" s="391">
        <v>0</v>
      </c>
      <c r="EZ113" s="388">
        <v>5130</v>
      </c>
      <c r="FA113" s="389">
        <v>5130</v>
      </c>
      <c r="FB113" s="390">
        <v>1062</v>
      </c>
      <c r="FC113" s="390">
        <v>2508</v>
      </c>
      <c r="FD113" s="390">
        <v>3780</v>
      </c>
      <c r="FE113" s="391">
        <v>2556</v>
      </c>
      <c r="FF113" s="388">
        <v>15036</v>
      </c>
      <c r="FG113" s="389">
        <v>0</v>
      </c>
      <c r="FH113" s="389">
        <v>0</v>
      </c>
      <c r="FI113" s="389">
        <v>0</v>
      </c>
      <c r="FJ113" s="389">
        <v>0</v>
      </c>
      <c r="FK113" s="389">
        <v>0</v>
      </c>
      <c r="FL113" s="392">
        <v>0</v>
      </c>
      <c r="FM113" s="389">
        <v>5130</v>
      </c>
      <c r="FN113" s="389">
        <v>338</v>
      </c>
      <c r="FO113" s="389">
        <v>0</v>
      </c>
      <c r="FP113" s="389">
        <v>0</v>
      </c>
      <c r="FQ113" s="389">
        <v>0</v>
      </c>
      <c r="FR113" s="392">
        <v>5468</v>
      </c>
      <c r="FS113" s="389">
        <v>0</v>
      </c>
      <c r="FT113" s="389">
        <v>724</v>
      </c>
      <c r="FU113" s="389">
        <v>2508</v>
      </c>
      <c r="FV113" s="389">
        <v>3780</v>
      </c>
      <c r="FW113" s="389">
        <v>2556</v>
      </c>
      <c r="FX113" s="392">
        <v>9568</v>
      </c>
      <c r="FY113" s="393">
        <v>0</v>
      </c>
      <c r="FZ113" s="393">
        <v>0</v>
      </c>
      <c r="GA113" s="393">
        <v>0</v>
      </c>
      <c r="GB113" s="393">
        <v>0</v>
      </c>
      <c r="GC113" s="393">
        <v>0</v>
      </c>
      <c r="GD113" s="392">
        <v>0</v>
      </c>
      <c r="GE113" s="393">
        <v>0</v>
      </c>
      <c r="GF113" s="393">
        <v>0</v>
      </c>
      <c r="GG113" s="393">
        <v>0</v>
      </c>
      <c r="GH113" s="393">
        <v>0</v>
      </c>
      <c r="GI113" s="393">
        <v>0</v>
      </c>
      <c r="GJ113" s="392">
        <v>0</v>
      </c>
      <c r="GK113" s="389">
        <v>0</v>
      </c>
      <c r="GL113" s="389">
        <v>0</v>
      </c>
      <c r="GM113" s="389">
        <v>0</v>
      </c>
      <c r="GN113" s="389">
        <v>0</v>
      </c>
      <c r="GO113" s="389">
        <v>0</v>
      </c>
      <c r="GP113" s="394">
        <v>0</v>
      </c>
      <c r="GQ113" s="388">
        <v>0</v>
      </c>
      <c r="GR113" s="399">
        <v>0</v>
      </c>
      <c r="GS113" s="396">
        <v>0</v>
      </c>
      <c r="GT113" s="397">
        <v>156</v>
      </c>
      <c r="GU113" s="390">
        <v>3300</v>
      </c>
      <c r="GV113" s="390">
        <v>1494</v>
      </c>
      <c r="GW113" s="391">
        <v>2388</v>
      </c>
      <c r="GX113" s="388">
        <v>7338</v>
      </c>
      <c r="GY113" s="389">
        <v>0</v>
      </c>
      <c r="GZ113" s="389">
        <v>0</v>
      </c>
      <c r="HA113" s="389">
        <v>0</v>
      </c>
      <c r="HB113" s="389">
        <v>0</v>
      </c>
      <c r="HC113" s="392">
        <v>0</v>
      </c>
      <c r="HD113" s="389">
        <v>156</v>
      </c>
      <c r="HE113" s="389">
        <v>1514</v>
      </c>
      <c r="HF113" s="389">
        <v>0</v>
      </c>
      <c r="HG113" s="389">
        <v>0</v>
      </c>
      <c r="HH113" s="392">
        <v>1670</v>
      </c>
      <c r="HI113" s="389">
        <v>0</v>
      </c>
      <c r="HJ113" s="389">
        <v>1786</v>
      </c>
      <c r="HK113" s="389">
        <v>0</v>
      </c>
      <c r="HL113" s="389">
        <v>0</v>
      </c>
      <c r="HM113" s="392">
        <v>1786</v>
      </c>
      <c r="HN113" s="389">
        <v>0</v>
      </c>
      <c r="HO113" s="389">
        <v>0</v>
      </c>
      <c r="HP113" s="389">
        <v>0</v>
      </c>
      <c r="HQ113" s="389">
        <v>0</v>
      </c>
      <c r="HR113" s="392">
        <v>0</v>
      </c>
      <c r="HS113" s="393">
        <v>0</v>
      </c>
      <c r="HT113" s="393">
        <v>0</v>
      </c>
      <c r="HU113" s="393">
        <v>0</v>
      </c>
      <c r="HV113" s="393">
        <v>0</v>
      </c>
      <c r="HW113" s="392">
        <v>0</v>
      </c>
      <c r="HX113" s="389">
        <v>0</v>
      </c>
      <c r="HY113" s="390">
        <v>0</v>
      </c>
      <c r="HZ113" s="390">
        <v>1494</v>
      </c>
      <c r="IA113" s="391">
        <v>2388</v>
      </c>
      <c r="IB113" s="394">
        <v>3882</v>
      </c>
      <c r="IC113" s="388">
        <v>0</v>
      </c>
      <c r="ID113" s="1464">
        <f t="shared" si="4"/>
        <v>7338</v>
      </c>
      <c r="IE113" s="399">
        <v>0</v>
      </c>
      <c r="IF113" s="396">
        <v>0</v>
      </c>
      <c r="IG113" s="397">
        <v>144</v>
      </c>
      <c r="IH113" s="390">
        <v>0</v>
      </c>
      <c r="II113" s="390">
        <v>0</v>
      </c>
      <c r="IJ113" s="391">
        <v>0</v>
      </c>
      <c r="IK113" s="388">
        <v>144</v>
      </c>
      <c r="IL113" s="395">
        <v>0</v>
      </c>
      <c r="IM113" s="1465">
        <f t="shared" si="5"/>
        <v>144</v>
      </c>
      <c r="IN113" s="399">
        <v>0</v>
      </c>
      <c r="IO113" s="396">
        <v>0</v>
      </c>
      <c r="IP113" s="397">
        <v>0</v>
      </c>
      <c r="IQ113" s="390">
        <v>0</v>
      </c>
      <c r="IR113" s="390">
        <v>0</v>
      </c>
      <c r="IS113" s="391">
        <v>0</v>
      </c>
      <c r="IT113" s="391">
        <v>0</v>
      </c>
      <c r="IU113" s="388">
        <v>0</v>
      </c>
      <c r="IV113" s="395">
        <v>0</v>
      </c>
      <c r="IW113" s="1465">
        <f t="shared" si="6"/>
        <v>0</v>
      </c>
      <c r="IX113" s="399">
        <v>0</v>
      </c>
      <c r="IY113" s="396">
        <v>0</v>
      </c>
      <c r="IZ113" s="397">
        <v>0</v>
      </c>
      <c r="JA113" s="390">
        <v>750</v>
      </c>
      <c r="JB113" s="390">
        <v>0</v>
      </c>
      <c r="JC113" s="391">
        <v>0</v>
      </c>
      <c r="JD113" s="388">
        <v>750</v>
      </c>
      <c r="JE113" s="395">
        <v>0</v>
      </c>
      <c r="JF113" s="399">
        <f t="shared" si="7"/>
        <v>750</v>
      </c>
      <c r="JG113" s="396">
        <v>0</v>
      </c>
      <c r="JH113" s="396">
        <v>0</v>
      </c>
      <c r="JI113" s="397">
        <v>0</v>
      </c>
      <c r="JJ113" s="390">
        <v>0</v>
      </c>
      <c r="JK113" s="390">
        <v>0</v>
      </c>
      <c r="JL113" s="391">
        <v>0</v>
      </c>
      <c r="JM113" s="388">
        <v>0</v>
      </c>
      <c r="JN113" s="395">
        <v>0</v>
      </c>
      <c r="JO113" s="388">
        <v>0</v>
      </c>
      <c r="JP113" s="388">
        <v>0</v>
      </c>
      <c r="JQ113" s="388">
        <v>23268</v>
      </c>
      <c r="JR113" s="388">
        <v>0</v>
      </c>
      <c r="JS113" s="400">
        <v>1</v>
      </c>
    </row>
    <row r="114" spans="1:279" x14ac:dyDescent="0.35">
      <c r="A114" s="401">
        <v>1906</v>
      </c>
      <c r="B114" s="386">
        <v>1</v>
      </c>
      <c r="C114" s="402" t="s">
        <v>157</v>
      </c>
      <c r="D114" s="403">
        <v>0</v>
      </c>
      <c r="E114" s="388">
        <v>0</v>
      </c>
      <c r="F114" s="404">
        <v>0</v>
      </c>
      <c r="G114" s="405">
        <v>0</v>
      </c>
      <c r="H114" s="405">
        <v>0</v>
      </c>
      <c r="I114" s="405">
        <v>0</v>
      </c>
      <c r="J114" s="393">
        <v>0</v>
      </c>
      <c r="K114" s="403">
        <v>0</v>
      </c>
      <c r="L114" s="404">
        <v>0</v>
      </c>
      <c r="M114" s="405">
        <v>0</v>
      </c>
      <c r="N114" s="405">
        <v>0</v>
      </c>
      <c r="O114" s="405">
        <v>0</v>
      </c>
      <c r="P114" s="393">
        <v>0</v>
      </c>
      <c r="Q114" s="403">
        <v>0</v>
      </c>
      <c r="R114" s="404">
        <v>0</v>
      </c>
      <c r="S114" s="405">
        <v>0</v>
      </c>
      <c r="T114" s="405">
        <v>0</v>
      </c>
      <c r="U114" s="405">
        <v>0</v>
      </c>
      <c r="V114" s="393">
        <v>0</v>
      </c>
      <c r="W114" s="403">
        <v>0</v>
      </c>
      <c r="X114" s="389">
        <v>0</v>
      </c>
      <c r="Y114" s="389">
        <v>0</v>
      </c>
      <c r="Z114" s="389">
        <v>0</v>
      </c>
      <c r="AA114" s="389">
        <v>0</v>
      </c>
      <c r="AB114" s="389">
        <v>0</v>
      </c>
      <c r="AC114" s="406">
        <v>0</v>
      </c>
      <c r="AD114" s="389">
        <v>0</v>
      </c>
      <c r="AE114" s="389">
        <v>0</v>
      </c>
      <c r="AF114" s="389">
        <v>0</v>
      </c>
      <c r="AG114" s="389">
        <v>0</v>
      </c>
      <c r="AH114" s="389">
        <v>0</v>
      </c>
      <c r="AI114" s="406">
        <v>0</v>
      </c>
      <c r="AJ114" s="389">
        <v>0</v>
      </c>
      <c r="AK114" s="389">
        <v>0</v>
      </c>
      <c r="AL114" s="389">
        <v>0</v>
      </c>
      <c r="AM114" s="389">
        <v>0</v>
      </c>
      <c r="AN114" s="389">
        <v>0</v>
      </c>
      <c r="AO114" s="406">
        <v>0</v>
      </c>
      <c r="AP114" s="393">
        <v>0</v>
      </c>
      <c r="AQ114" s="393">
        <v>0</v>
      </c>
      <c r="AR114" s="393">
        <v>0</v>
      </c>
      <c r="AS114" s="393">
        <v>0</v>
      </c>
      <c r="AT114" s="393">
        <v>0</v>
      </c>
      <c r="AU114" s="406">
        <v>0</v>
      </c>
      <c r="AV114" s="393">
        <v>0</v>
      </c>
      <c r="AW114" s="393">
        <v>0</v>
      </c>
      <c r="AX114" s="393">
        <v>0</v>
      </c>
      <c r="AY114" s="393">
        <v>0</v>
      </c>
      <c r="AZ114" s="393">
        <v>0</v>
      </c>
      <c r="BA114" s="392">
        <v>0</v>
      </c>
      <c r="BB114" s="393">
        <v>0</v>
      </c>
      <c r="BC114" s="393">
        <v>0</v>
      </c>
      <c r="BD114" s="393">
        <v>0</v>
      </c>
      <c r="BE114" s="393">
        <v>0</v>
      </c>
      <c r="BF114" s="393">
        <v>0</v>
      </c>
      <c r="BG114" s="392">
        <v>0</v>
      </c>
      <c r="BH114" s="389">
        <v>0</v>
      </c>
      <c r="BI114" s="389">
        <v>0</v>
      </c>
      <c r="BJ114" s="389">
        <v>0</v>
      </c>
      <c r="BK114" s="389">
        <v>0</v>
      </c>
      <c r="BL114" s="389">
        <v>0</v>
      </c>
      <c r="BM114" s="407">
        <v>0</v>
      </c>
      <c r="BN114" s="395">
        <v>0</v>
      </c>
      <c r="BO114" s="408">
        <v>0</v>
      </c>
      <c r="BP114" s="396">
        <v>0</v>
      </c>
      <c r="BQ114" s="397">
        <v>0</v>
      </c>
      <c r="BR114" s="390">
        <v>5196</v>
      </c>
      <c r="BS114" s="390">
        <v>0</v>
      </c>
      <c r="BT114" s="398">
        <v>0</v>
      </c>
      <c r="BU114" s="403">
        <v>5196</v>
      </c>
      <c r="BV114" s="389">
        <v>0</v>
      </c>
      <c r="BW114" s="389">
        <v>0</v>
      </c>
      <c r="BX114" s="389">
        <v>0</v>
      </c>
      <c r="BY114" s="389">
        <v>0</v>
      </c>
      <c r="BZ114" s="406">
        <v>0</v>
      </c>
      <c r="CA114" s="389">
        <v>0</v>
      </c>
      <c r="CB114" s="389">
        <v>163</v>
      </c>
      <c r="CC114" s="389">
        <v>0</v>
      </c>
      <c r="CD114" s="389">
        <v>0</v>
      </c>
      <c r="CE114" s="406">
        <v>163</v>
      </c>
      <c r="CF114" s="389">
        <v>0</v>
      </c>
      <c r="CG114" s="389">
        <v>5033</v>
      </c>
      <c r="CH114" s="389">
        <v>0</v>
      </c>
      <c r="CI114" s="389">
        <v>0</v>
      </c>
      <c r="CJ114" s="406">
        <v>5033</v>
      </c>
      <c r="CK114" s="393">
        <v>0</v>
      </c>
      <c r="CL114" s="393">
        <v>0</v>
      </c>
      <c r="CM114" s="393">
        <v>0</v>
      </c>
      <c r="CN114" s="393">
        <v>0</v>
      </c>
      <c r="CO114" s="392">
        <v>0</v>
      </c>
      <c r="CP114" s="393">
        <v>0</v>
      </c>
      <c r="CQ114" s="393">
        <v>0</v>
      </c>
      <c r="CR114" s="393">
        <v>0</v>
      </c>
      <c r="CS114" s="393">
        <v>0</v>
      </c>
      <c r="CT114" s="392">
        <v>0</v>
      </c>
      <c r="CU114" s="404">
        <v>0</v>
      </c>
      <c r="CV114" s="405">
        <v>0</v>
      </c>
      <c r="CW114" s="405">
        <v>0</v>
      </c>
      <c r="CX114" s="393">
        <v>0</v>
      </c>
      <c r="CY114" s="407">
        <v>0</v>
      </c>
      <c r="CZ114" s="395">
        <v>0</v>
      </c>
      <c r="DA114" s="409">
        <v>0</v>
      </c>
      <c r="DB114" s="396">
        <v>0</v>
      </c>
      <c r="DC114" s="397">
        <v>12192</v>
      </c>
      <c r="DD114" s="390">
        <v>0</v>
      </c>
      <c r="DE114" s="390">
        <v>0</v>
      </c>
      <c r="DF114" s="398">
        <v>330</v>
      </c>
      <c r="DG114" s="403">
        <v>12522</v>
      </c>
      <c r="DH114" s="389">
        <v>0</v>
      </c>
      <c r="DI114" s="389">
        <v>0</v>
      </c>
      <c r="DJ114" s="389">
        <v>0</v>
      </c>
      <c r="DK114" s="389">
        <v>0</v>
      </c>
      <c r="DL114" s="406">
        <v>0</v>
      </c>
      <c r="DM114" s="389">
        <v>8850</v>
      </c>
      <c r="DN114" s="389">
        <v>0</v>
      </c>
      <c r="DO114" s="389">
        <v>0</v>
      </c>
      <c r="DP114" s="389">
        <v>0</v>
      </c>
      <c r="DQ114" s="406">
        <v>8850</v>
      </c>
      <c r="DR114" s="389">
        <v>3342</v>
      </c>
      <c r="DS114" s="389">
        <v>0</v>
      </c>
      <c r="DT114" s="389">
        <v>0</v>
      </c>
      <c r="DU114" s="389">
        <v>330</v>
      </c>
      <c r="DV114" s="406">
        <v>3672</v>
      </c>
      <c r="DW114" s="389">
        <v>0</v>
      </c>
      <c r="DX114" s="389">
        <v>0</v>
      </c>
      <c r="DY114" s="389">
        <v>0</v>
      </c>
      <c r="DZ114" s="389">
        <v>0</v>
      </c>
      <c r="EA114" s="392">
        <v>0</v>
      </c>
      <c r="EB114" s="393">
        <v>0</v>
      </c>
      <c r="EC114" s="393">
        <v>0</v>
      </c>
      <c r="ED114" s="393">
        <v>0</v>
      </c>
      <c r="EE114" s="393">
        <v>0</v>
      </c>
      <c r="EF114" s="406">
        <v>0</v>
      </c>
      <c r="EG114" s="404">
        <v>0</v>
      </c>
      <c r="EH114" s="405">
        <v>0</v>
      </c>
      <c r="EI114" s="405">
        <v>0</v>
      </c>
      <c r="EJ114" s="393">
        <v>0</v>
      </c>
      <c r="EK114" s="407">
        <v>0</v>
      </c>
      <c r="EL114" s="395">
        <v>0</v>
      </c>
      <c r="EM114" s="403">
        <v>0</v>
      </c>
      <c r="EN114" s="388">
        <v>0</v>
      </c>
      <c r="EO114" s="404">
        <v>1146</v>
      </c>
      <c r="EP114" s="405">
        <v>384</v>
      </c>
      <c r="EQ114" s="405">
        <v>1176</v>
      </c>
      <c r="ER114" s="405">
        <v>0</v>
      </c>
      <c r="ES114" s="393">
        <v>3576</v>
      </c>
      <c r="ET114" s="403">
        <v>6282</v>
      </c>
      <c r="EU114" s="404">
        <v>0</v>
      </c>
      <c r="EV114" s="405">
        <v>0</v>
      </c>
      <c r="EW114" s="405">
        <v>0</v>
      </c>
      <c r="EX114" s="405">
        <v>0</v>
      </c>
      <c r="EY114" s="393">
        <v>0</v>
      </c>
      <c r="EZ114" s="403">
        <v>0</v>
      </c>
      <c r="FA114" s="404">
        <v>1146</v>
      </c>
      <c r="FB114" s="405">
        <v>384</v>
      </c>
      <c r="FC114" s="405">
        <v>1176</v>
      </c>
      <c r="FD114" s="405">
        <v>0</v>
      </c>
      <c r="FE114" s="393">
        <v>3576</v>
      </c>
      <c r="FF114" s="403">
        <v>6282</v>
      </c>
      <c r="FG114" s="389">
        <v>0</v>
      </c>
      <c r="FH114" s="389">
        <v>0</v>
      </c>
      <c r="FI114" s="389">
        <v>0</v>
      </c>
      <c r="FJ114" s="389">
        <v>0</v>
      </c>
      <c r="FK114" s="389">
        <v>0</v>
      </c>
      <c r="FL114" s="406">
        <v>0</v>
      </c>
      <c r="FM114" s="389">
        <v>1146</v>
      </c>
      <c r="FN114" s="389">
        <v>0</v>
      </c>
      <c r="FO114" s="389">
        <v>0</v>
      </c>
      <c r="FP114" s="389">
        <v>0</v>
      </c>
      <c r="FQ114" s="389">
        <v>0</v>
      </c>
      <c r="FR114" s="406">
        <v>1146</v>
      </c>
      <c r="FS114" s="389">
        <v>0</v>
      </c>
      <c r="FT114" s="389">
        <v>384</v>
      </c>
      <c r="FU114" s="389">
        <v>1176</v>
      </c>
      <c r="FV114" s="389">
        <v>0</v>
      </c>
      <c r="FW114" s="389">
        <v>3576</v>
      </c>
      <c r="FX114" s="406">
        <v>5136</v>
      </c>
      <c r="FY114" s="393">
        <v>0</v>
      </c>
      <c r="FZ114" s="393">
        <v>0</v>
      </c>
      <c r="GA114" s="393">
        <v>0</v>
      </c>
      <c r="GB114" s="393">
        <v>0</v>
      </c>
      <c r="GC114" s="393">
        <v>0</v>
      </c>
      <c r="GD114" s="406">
        <v>0</v>
      </c>
      <c r="GE114" s="393">
        <v>0</v>
      </c>
      <c r="GF114" s="393">
        <v>0</v>
      </c>
      <c r="GG114" s="393">
        <v>0</v>
      </c>
      <c r="GH114" s="393">
        <v>0</v>
      </c>
      <c r="GI114" s="393">
        <v>0</v>
      </c>
      <c r="GJ114" s="392">
        <v>0</v>
      </c>
      <c r="GK114" s="389">
        <v>0</v>
      </c>
      <c r="GL114" s="389">
        <v>0</v>
      </c>
      <c r="GM114" s="389">
        <v>0</v>
      </c>
      <c r="GN114" s="389">
        <v>0</v>
      </c>
      <c r="GO114" s="389">
        <v>0</v>
      </c>
      <c r="GP114" s="407">
        <v>0</v>
      </c>
      <c r="GQ114" s="388">
        <v>0</v>
      </c>
      <c r="GR114" s="409">
        <v>0</v>
      </c>
      <c r="GS114" s="396">
        <v>0</v>
      </c>
      <c r="GT114" s="397">
        <v>0</v>
      </c>
      <c r="GU114" s="390">
        <v>0</v>
      </c>
      <c r="GV114" s="390">
        <v>0</v>
      </c>
      <c r="GW114" s="391">
        <v>8886</v>
      </c>
      <c r="GX114" s="403">
        <v>8886</v>
      </c>
      <c r="GY114" s="389">
        <v>0</v>
      </c>
      <c r="GZ114" s="389">
        <v>0</v>
      </c>
      <c r="HA114" s="389">
        <v>0</v>
      </c>
      <c r="HB114" s="389">
        <v>0</v>
      </c>
      <c r="HC114" s="406">
        <v>0</v>
      </c>
      <c r="HD114" s="389">
        <v>0</v>
      </c>
      <c r="HE114" s="389">
        <v>0</v>
      </c>
      <c r="HF114" s="389">
        <v>0</v>
      </c>
      <c r="HG114" s="389">
        <v>0</v>
      </c>
      <c r="HH114" s="406">
        <v>0</v>
      </c>
      <c r="HI114" s="389">
        <v>0</v>
      </c>
      <c r="HJ114" s="389">
        <v>0</v>
      </c>
      <c r="HK114" s="389">
        <v>0</v>
      </c>
      <c r="HL114" s="389">
        <v>0</v>
      </c>
      <c r="HM114" s="406">
        <v>0</v>
      </c>
      <c r="HN114" s="389">
        <v>0</v>
      </c>
      <c r="HO114" s="389">
        <v>0</v>
      </c>
      <c r="HP114" s="389">
        <v>0</v>
      </c>
      <c r="HQ114" s="389">
        <v>0</v>
      </c>
      <c r="HR114" s="392">
        <v>0</v>
      </c>
      <c r="HS114" s="393">
        <v>0</v>
      </c>
      <c r="HT114" s="393">
        <v>0</v>
      </c>
      <c r="HU114" s="393">
        <v>0</v>
      </c>
      <c r="HV114" s="393">
        <v>0</v>
      </c>
      <c r="HW114" s="406">
        <v>0</v>
      </c>
      <c r="HX114" s="404">
        <v>0</v>
      </c>
      <c r="HY114" s="405">
        <v>0</v>
      </c>
      <c r="HZ114" s="405">
        <v>0</v>
      </c>
      <c r="IA114" s="393">
        <v>8886</v>
      </c>
      <c r="IB114" s="407">
        <v>8886</v>
      </c>
      <c r="IC114" s="388">
        <v>0</v>
      </c>
      <c r="ID114" s="1464">
        <f t="shared" si="4"/>
        <v>8886</v>
      </c>
      <c r="IE114" s="409">
        <v>0</v>
      </c>
      <c r="IF114" s="396">
        <v>0</v>
      </c>
      <c r="IG114" s="397">
        <v>3966</v>
      </c>
      <c r="IH114" s="390">
        <v>0</v>
      </c>
      <c r="II114" s="390">
        <v>0</v>
      </c>
      <c r="IJ114" s="391">
        <v>0</v>
      </c>
      <c r="IK114" s="388">
        <v>3966</v>
      </c>
      <c r="IL114" s="395">
        <v>0</v>
      </c>
      <c r="IM114" s="1465">
        <f t="shared" si="5"/>
        <v>3966</v>
      </c>
      <c r="IN114" s="409">
        <v>0</v>
      </c>
      <c r="IO114" s="396">
        <v>0</v>
      </c>
      <c r="IP114" s="397">
        <v>0</v>
      </c>
      <c r="IQ114" s="390">
        <v>1140</v>
      </c>
      <c r="IR114" s="390">
        <v>0</v>
      </c>
      <c r="IS114" s="391">
        <v>0</v>
      </c>
      <c r="IT114" s="391">
        <v>0</v>
      </c>
      <c r="IU114" s="388">
        <v>1140</v>
      </c>
      <c r="IV114" s="395">
        <v>0</v>
      </c>
      <c r="IW114" s="1465">
        <f t="shared" si="6"/>
        <v>1140</v>
      </c>
      <c r="IX114" s="409">
        <v>0</v>
      </c>
      <c r="IY114" s="396">
        <v>0</v>
      </c>
      <c r="IZ114" s="397">
        <v>288</v>
      </c>
      <c r="JA114" s="390">
        <v>0</v>
      </c>
      <c r="JB114" s="390">
        <v>0</v>
      </c>
      <c r="JC114" s="391">
        <v>0</v>
      </c>
      <c r="JD114" s="388">
        <v>288</v>
      </c>
      <c r="JE114" s="395">
        <v>0</v>
      </c>
      <c r="JF114" s="399">
        <f t="shared" si="7"/>
        <v>288</v>
      </c>
      <c r="JG114" s="408">
        <v>0</v>
      </c>
      <c r="JH114" s="396">
        <v>0</v>
      </c>
      <c r="JI114" s="397">
        <v>0</v>
      </c>
      <c r="JJ114" s="390">
        <v>0</v>
      </c>
      <c r="JK114" s="390">
        <v>0</v>
      </c>
      <c r="JL114" s="391">
        <v>0</v>
      </c>
      <c r="JM114" s="388">
        <v>0</v>
      </c>
      <c r="JN114" s="395">
        <v>0</v>
      </c>
      <c r="JO114" s="388">
        <v>0</v>
      </c>
      <c r="JP114" s="388">
        <v>0</v>
      </c>
      <c r="JQ114" s="388">
        <v>38280</v>
      </c>
      <c r="JR114" s="403">
        <v>0</v>
      </c>
      <c r="JS114" s="400">
        <v>1</v>
      </c>
    </row>
    <row r="115" spans="1:279" hidden="1" x14ac:dyDescent="0.35">
      <c r="A115" s="401">
        <v>1906</v>
      </c>
      <c r="B115" s="386">
        <v>1</v>
      </c>
      <c r="C115" s="402" t="s">
        <v>309</v>
      </c>
      <c r="D115" s="403">
        <v>0</v>
      </c>
      <c r="E115" s="388">
        <v>0</v>
      </c>
      <c r="F115" s="404">
        <v>0</v>
      </c>
      <c r="G115" s="405">
        <v>0</v>
      </c>
      <c r="H115" s="405">
        <v>0</v>
      </c>
      <c r="I115" s="405">
        <v>0</v>
      </c>
      <c r="J115" s="393">
        <v>0</v>
      </c>
      <c r="K115" s="403">
        <v>0</v>
      </c>
      <c r="L115" s="404">
        <v>0</v>
      </c>
      <c r="M115" s="405">
        <v>0</v>
      </c>
      <c r="N115" s="405">
        <v>0</v>
      </c>
      <c r="O115" s="405">
        <v>0</v>
      </c>
      <c r="P115" s="393">
        <v>0</v>
      </c>
      <c r="Q115" s="403">
        <v>0</v>
      </c>
      <c r="R115" s="404">
        <v>0</v>
      </c>
      <c r="S115" s="405">
        <v>0</v>
      </c>
      <c r="T115" s="405">
        <v>0</v>
      </c>
      <c r="U115" s="405">
        <v>0</v>
      </c>
      <c r="V115" s="393">
        <v>0</v>
      </c>
      <c r="W115" s="403">
        <v>0</v>
      </c>
      <c r="X115" s="389">
        <v>0</v>
      </c>
      <c r="Y115" s="389">
        <v>0</v>
      </c>
      <c r="Z115" s="389">
        <v>0</v>
      </c>
      <c r="AA115" s="389">
        <v>0</v>
      </c>
      <c r="AB115" s="389">
        <v>0</v>
      </c>
      <c r="AC115" s="406">
        <v>0</v>
      </c>
      <c r="AD115" s="389">
        <v>0</v>
      </c>
      <c r="AE115" s="389">
        <v>0</v>
      </c>
      <c r="AF115" s="389">
        <v>0</v>
      </c>
      <c r="AG115" s="389">
        <v>0</v>
      </c>
      <c r="AH115" s="389">
        <v>0</v>
      </c>
      <c r="AI115" s="406">
        <v>0</v>
      </c>
      <c r="AJ115" s="389">
        <v>0</v>
      </c>
      <c r="AK115" s="389">
        <v>0</v>
      </c>
      <c r="AL115" s="389">
        <v>0</v>
      </c>
      <c r="AM115" s="389">
        <v>0</v>
      </c>
      <c r="AN115" s="389">
        <v>0</v>
      </c>
      <c r="AO115" s="406">
        <v>0</v>
      </c>
      <c r="AP115" s="393">
        <v>0</v>
      </c>
      <c r="AQ115" s="393">
        <v>0</v>
      </c>
      <c r="AR115" s="393">
        <v>0</v>
      </c>
      <c r="AS115" s="393">
        <v>0</v>
      </c>
      <c r="AT115" s="393">
        <v>0</v>
      </c>
      <c r="AU115" s="406">
        <v>0</v>
      </c>
      <c r="AV115" s="393">
        <v>0</v>
      </c>
      <c r="AW115" s="393">
        <v>0</v>
      </c>
      <c r="AX115" s="393">
        <v>0</v>
      </c>
      <c r="AY115" s="393">
        <v>0</v>
      </c>
      <c r="AZ115" s="393">
        <v>0</v>
      </c>
      <c r="BA115" s="392">
        <v>0</v>
      </c>
      <c r="BB115" s="393">
        <v>0</v>
      </c>
      <c r="BC115" s="393">
        <v>0</v>
      </c>
      <c r="BD115" s="393">
        <v>0</v>
      </c>
      <c r="BE115" s="393">
        <v>0</v>
      </c>
      <c r="BF115" s="393">
        <v>0</v>
      </c>
      <c r="BG115" s="392">
        <v>0</v>
      </c>
      <c r="BH115" s="389">
        <v>0</v>
      </c>
      <c r="BI115" s="389">
        <v>0</v>
      </c>
      <c r="BJ115" s="389">
        <v>0</v>
      </c>
      <c r="BK115" s="389">
        <v>0</v>
      </c>
      <c r="BL115" s="389">
        <v>0</v>
      </c>
      <c r="BM115" s="407">
        <v>0</v>
      </c>
      <c r="BN115" s="395">
        <v>0</v>
      </c>
      <c r="BO115" s="408">
        <v>0</v>
      </c>
      <c r="BP115" s="396">
        <v>0</v>
      </c>
      <c r="BQ115" s="397">
        <v>0</v>
      </c>
      <c r="BR115" s="390">
        <v>0</v>
      </c>
      <c r="BS115" s="390">
        <v>0</v>
      </c>
      <c r="BT115" s="398">
        <v>0</v>
      </c>
      <c r="BU115" s="403">
        <v>0</v>
      </c>
      <c r="BV115" s="389">
        <v>0</v>
      </c>
      <c r="BW115" s="389">
        <v>0</v>
      </c>
      <c r="BX115" s="389">
        <v>0</v>
      </c>
      <c r="BY115" s="389">
        <v>0</v>
      </c>
      <c r="BZ115" s="406">
        <v>0</v>
      </c>
      <c r="CA115" s="389">
        <v>0</v>
      </c>
      <c r="CB115" s="389">
        <v>0</v>
      </c>
      <c r="CC115" s="389">
        <v>0</v>
      </c>
      <c r="CD115" s="389">
        <v>0</v>
      </c>
      <c r="CE115" s="406">
        <v>0</v>
      </c>
      <c r="CF115" s="389">
        <v>0</v>
      </c>
      <c r="CG115" s="389">
        <v>0</v>
      </c>
      <c r="CH115" s="389">
        <v>0</v>
      </c>
      <c r="CI115" s="389">
        <v>0</v>
      </c>
      <c r="CJ115" s="406">
        <v>0</v>
      </c>
      <c r="CK115" s="393">
        <v>0</v>
      </c>
      <c r="CL115" s="393">
        <v>0</v>
      </c>
      <c r="CM115" s="393">
        <v>0</v>
      </c>
      <c r="CN115" s="393">
        <v>0</v>
      </c>
      <c r="CO115" s="392">
        <v>0</v>
      </c>
      <c r="CP115" s="393">
        <v>0</v>
      </c>
      <c r="CQ115" s="393">
        <v>0</v>
      </c>
      <c r="CR115" s="393">
        <v>0</v>
      </c>
      <c r="CS115" s="393">
        <v>0</v>
      </c>
      <c r="CT115" s="392">
        <v>0</v>
      </c>
      <c r="CU115" s="404">
        <v>0</v>
      </c>
      <c r="CV115" s="405">
        <v>0</v>
      </c>
      <c r="CW115" s="405">
        <v>0</v>
      </c>
      <c r="CX115" s="393">
        <v>0</v>
      </c>
      <c r="CY115" s="407">
        <v>0</v>
      </c>
      <c r="CZ115" s="395">
        <v>0</v>
      </c>
      <c r="DA115" s="409">
        <v>0</v>
      </c>
      <c r="DB115" s="396">
        <v>0</v>
      </c>
      <c r="DC115" s="397">
        <v>0</v>
      </c>
      <c r="DD115" s="390">
        <v>0</v>
      </c>
      <c r="DE115" s="390">
        <v>0</v>
      </c>
      <c r="DF115" s="398">
        <v>0</v>
      </c>
      <c r="DG115" s="403">
        <v>0</v>
      </c>
      <c r="DH115" s="389">
        <v>0</v>
      </c>
      <c r="DI115" s="389">
        <v>0</v>
      </c>
      <c r="DJ115" s="389">
        <v>0</v>
      </c>
      <c r="DK115" s="389">
        <v>0</v>
      </c>
      <c r="DL115" s="406">
        <v>0</v>
      </c>
      <c r="DM115" s="389">
        <v>0</v>
      </c>
      <c r="DN115" s="389">
        <v>0</v>
      </c>
      <c r="DO115" s="389">
        <v>0</v>
      </c>
      <c r="DP115" s="389">
        <v>0</v>
      </c>
      <c r="DQ115" s="406">
        <v>0</v>
      </c>
      <c r="DR115" s="389">
        <v>0</v>
      </c>
      <c r="DS115" s="389">
        <v>0</v>
      </c>
      <c r="DT115" s="389">
        <v>0</v>
      </c>
      <c r="DU115" s="389">
        <v>0</v>
      </c>
      <c r="DV115" s="406">
        <v>0</v>
      </c>
      <c r="DW115" s="389">
        <v>0</v>
      </c>
      <c r="DX115" s="389">
        <v>0</v>
      </c>
      <c r="DY115" s="389">
        <v>0</v>
      </c>
      <c r="DZ115" s="389">
        <v>0</v>
      </c>
      <c r="EA115" s="392">
        <v>0</v>
      </c>
      <c r="EB115" s="393">
        <v>0</v>
      </c>
      <c r="EC115" s="393">
        <v>0</v>
      </c>
      <c r="ED115" s="393">
        <v>0</v>
      </c>
      <c r="EE115" s="393">
        <v>0</v>
      </c>
      <c r="EF115" s="406">
        <v>0</v>
      </c>
      <c r="EG115" s="404">
        <v>0</v>
      </c>
      <c r="EH115" s="405">
        <v>0</v>
      </c>
      <c r="EI115" s="405">
        <v>0</v>
      </c>
      <c r="EJ115" s="393">
        <v>0</v>
      </c>
      <c r="EK115" s="407">
        <v>0</v>
      </c>
      <c r="EL115" s="395">
        <v>0</v>
      </c>
      <c r="EM115" s="403">
        <v>0</v>
      </c>
      <c r="EN115" s="388">
        <v>0</v>
      </c>
      <c r="EO115" s="404">
        <v>0</v>
      </c>
      <c r="EP115" s="405">
        <v>0</v>
      </c>
      <c r="EQ115" s="405">
        <v>0</v>
      </c>
      <c r="ER115" s="405">
        <v>0</v>
      </c>
      <c r="ES115" s="393">
        <v>0</v>
      </c>
      <c r="ET115" s="403">
        <v>0</v>
      </c>
      <c r="EU115" s="404">
        <v>0</v>
      </c>
      <c r="EV115" s="405">
        <v>0</v>
      </c>
      <c r="EW115" s="405">
        <v>0</v>
      </c>
      <c r="EX115" s="405">
        <v>0</v>
      </c>
      <c r="EY115" s="393">
        <v>0</v>
      </c>
      <c r="EZ115" s="403">
        <v>0</v>
      </c>
      <c r="FA115" s="404">
        <v>0</v>
      </c>
      <c r="FB115" s="405">
        <v>0</v>
      </c>
      <c r="FC115" s="405">
        <v>0</v>
      </c>
      <c r="FD115" s="405">
        <v>0</v>
      </c>
      <c r="FE115" s="393">
        <v>0</v>
      </c>
      <c r="FF115" s="403">
        <v>0</v>
      </c>
      <c r="FG115" s="389">
        <v>0</v>
      </c>
      <c r="FH115" s="389">
        <v>0</v>
      </c>
      <c r="FI115" s="389">
        <v>0</v>
      </c>
      <c r="FJ115" s="389">
        <v>0</v>
      </c>
      <c r="FK115" s="389">
        <v>0</v>
      </c>
      <c r="FL115" s="406">
        <v>0</v>
      </c>
      <c r="FM115" s="389">
        <v>0</v>
      </c>
      <c r="FN115" s="389">
        <v>0</v>
      </c>
      <c r="FO115" s="389">
        <v>0</v>
      </c>
      <c r="FP115" s="389">
        <v>0</v>
      </c>
      <c r="FQ115" s="389">
        <v>0</v>
      </c>
      <c r="FR115" s="406">
        <v>0</v>
      </c>
      <c r="FS115" s="389">
        <v>0</v>
      </c>
      <c r="FT115" s="389">
        <v>0</v>
      </c>
      <c r="FU115" s="389">
        <v>0</v>
      </c>
      <c r="FV115" s="389">
        <v>0</v>
      </c>
      <c r="FW115" s="389">
        <v>0</v>
      </c>
      <c r="FX115" s="406">
        <v>0</v>
      </c>
      <c r="FY115" s="393">
        <v>0</v>
      </c>
      <c r="FZ115" s="393">
        <v>0</v>
      </c>
      <c r="GA115" s="393">
        <v>0</v>
      </c>
      <c r="GB115" s="393">
        <v>0</v>
      </c>
      <c r="GC115" s="393">
        <v>0</v>
      </c>
      <c r="GD115" s="406">
        <v>0</v>
      </c>
      <c r="GE115" s="393">
        <v>0</v>
      </c>
      <c r="GF115" s="393">
        <v>0</v>
      </c>
      <c r="GG115" s="393">
        <v>0</v>
      </c>
      <c r="GH115" s="393">
        <v>0</v>
      </c>
      <c r="GI115" s="393">
        <v>0</v>
      </c>
      <c r="GJ115" s="392">
        <v>0</v>
      </c>
      <c r="GK115" s="389">
        <v>0</v>
      </c>
      <c r="GL115" s="389">
        <v>0</v>
      </c>
      <c r="GM115" s="389">
        <v>0</v>
      </c>
      <c r="GN115" s="389">
        <v>0</v>
      </c>
      <c r="GO115" s="389">
        <v>0</v>
      </c>
      <c r="GP115" s="407">
        <v>0</v>
      </c>
      <c r="GQ115" s="388">
        <v>0</v>
      </c>
      <c r="GR115" s="409">
        <v>0</v>
      </c>
      <c r="GS115" s="396">
        <v>0</v>
      </c>
      <c r="GT115" s="397">
        <v>0</v>
      </c>
      <c r="GU115" s="390">
        <v>0</v>
      </c>
      <c r="GV115" s="390">
        <v>0</v>
      </c>
      <c r="GW115" s="391">
        <v>0</v>
      </c>
      <c r="GX115" s="403">
        <v>0</v>
      </c>
      <c r="GY115" s="389">
        <v>0</v>
      </c>
      <c r="GZ115" s="389">
        <v>0</v>
      </c>
      <c r="HA115" s="389">
        <v>0</v>
      </c>
      <c r="HB115" s="389">
        <v>0</v>
      </c>
      <c r="HC115" s="406">
        <v>0</v>
      </c>
      <c r="HD115" s="389">
        <v>0</v>
      </c>
      <c r="HE115" s="389">
        <v>0</v>
      </c>
      <c r="HF115" s="389">
        <v>0</v>
      </c>
      <c r="HG115" s="389">
        <v>0</v>
      </c>
      <c r="HH115" s="406">
        <v>0</v>
      </c>
      <c r="HI115" s="389">
        <v>0</v>
      </c>
      <c r="HJ115" s="389">
        <v>0</v>
      </c>
      <c r="HK115" s="389">
        <v>0</v>
      </c>
      <c r="HL115" s="389">
        <v>0</v>
      </c>
      <c r="HM115" s="406">
        <v>0</v>
      </c>
      <c r="HN115" s="389">
        <v>0</v>
      </c>
      <c r="HO115" s="389">
        <v>0</v>
      </c>
      <c r="HP115" s="389">
        <v>0</v>
      </c>
      <c r="HQ115" s="389">
        <v>0</v>
      </c>
      <c r="HR115" s="392">
        <v>0</v>
      </c>
      <c r="HS115" s="393">
        <v>0</v>
      </c>
      <c r="HT115" s="393">
        <v>0</v>
      </c>
      <c r="HU115" s="393">
        <v>0</v>
      </c>
      <c r="HV115" s="393">
        <v>0</v>
      </c>
      <c r="HW115" s="406">
        <v>0</v>
      </c>
      <c r="HX115" s="404">
        <v>0</v>
      </c>
      <c r="HY115" s="405">
        <v>0</v>
      </c>
      <c r="HZ115" s="405">
        <v>0</v>
      </c>
      <c r="IA115" s="393">
        <v>0</v>
      </c>
      <c r="IB115" s="407">
        <v>0</v>
      </c>
      <c r="IC115" s="388">
        <v>0</v>
      </c>
      <c r="ID115" s="396">
        <f t="shared" si="4"/>
        <v>0</v>
      </c>
      <c r="IE115" s="408">
        <v>0</v>
      </c>
      <c r="IF115" s="396">
        <v>0</v>
      </c>
      <c r="IG115" s="397">
        <v>0</v>
      </c>
      <c r="IH115" s="390">
        <v>0</v>
      </c>
      <c r="II115" s="390">
        <v>0</v>
      </c>
      <c r="IJ115" s="391">
        <v>0</v>
      </c>
      <c r="IK115" s="388">
        <v>0</v>
      </c>
      <c r="IL115" s="395">
        <v>0</v>
      </c>
      <c r="IM115" s="399">
        <f t="shared" si="5"/>
        <v>0</v>
      </c>
      <c r="IN115" s="408">
        <v>0</v>
      </c>
      <c r="IO115" s="396">
        <v>0</v>
      </c>
      <c r="IP115" s="397">
        <v>0</v>
      </c>
      <c r="IQ115" s="390">
        <v>0</v>
      </c>
      <c r="IR115" s="390">
        <v>0</v>
      </c>
      <c r="IS115" s="391">
        <v>0</v>
      </c>
      <c r="IT115" s="391">
        <v>0</v>
      </c>
      <c r="IU115" s="388">
        <v>0</v>
      </c>
      <c r="IV115" s="395">
        <v>0</v>
      </c>
      <c r="IW115" s="399">
        <f t="shared" si="6"/>
        <v>0</v>
      </c>
      <c r="IX115" s="408">
        <v>0</v>
      </c>
      <c r="IY115" s="396">
        <v>0</v>
      </c>
      <c r="IZ115" s="397">
        <v>0</v>
      </c>
      <c r="JA115" s="390">
        <v>0</v>
      </c>
      <c r="JB115" s="390">
        <v>0</v>
      </c>
      <c r="JC115" s="391">
        <v>0</v>
      </c>
      <c r="JD115" s="388">
        <v>0</v>
      </c>
      <c r="JE115" s="395">
        <v>0</v>
      </c>
      <c r="JF115" s="399">
        <f t="shared" si="7"/>
        <v>0</v>
      </c>
      <c r="JG115" s="408">
        <v>0</v>
      </c>
      <c r="JH115" s="396">
        <v>0</v>
      </c>
      <c r="JI115" s="397">
        <v>0</v>
      </c>
      <c r="JJ115" s="390">
        <v>0</v>
      </c>
      <c r="JK115" s="390">
        <v>0</v>
      </c>
      <c r="JL115" s="391">
        <v>0</v>
      </c>
      <c r="JM115" s="388">
        <v>0</v>
      </c>
      <c r="JN115" s="395">
        <v>0</v>
      </c>
      <c r="JO115" s="388">
        <v>0</v>
      </c>
      <c r="JP115" s="388">
        <v>0</v>
      </c>
      <c r="JQ115" s="388">
        <v>0</v>
      </c>
      <c r="JR115" s="403">
        <v>0</v>
      </c>
      <c r="JS115" s="400">
        <v>0</v>
      </c>
    </row>
    <row r="116" spans="1:279" hidden="1" x14ac:dyDescent="0.35">
      <c r="A116" s="401">
        <v>1906</v>
      </c>
      <c r="B116" s="410"/>
      <c r="C116" s="402" t="s">
        <v>53</v>
      </c>
      <c r="D116" s="403">
        <v>0</v>
      </c>
      <c r="E116" s="388">
        <v>0</v>
      </c>
      <c r="F116" s="404">
        <v>0</v>
      </c>
      <c r="G116" s="405">
        <v>0</v>
      </c>
      <c r="H116" s="405">
        <v>0</v>
      </c>
      <c r="I116" s="405">
        <v>0</v>
      </c>
      <c r="J116" s="393">
        <v>0</v>
      </c>
      <c r="K116" s="403">
        <v>0</v>
      </c>
      <c r="L116" s="404">
        <v>0</v>
      </c>
      <c r="M116" s="405">
        <v>0</v>
      </c>
      <c r="N116" s="405">
        <v>0</v>
      </c>
      <c r="O116" s="405">
        <v>0</v>
      </c>
      <c r="P116" s="393">
        <v>0</v>
      </c>
      <c r="Q116" s="403">
        <v>0</v>
      </c>
      <c r="R116" s="404">
        <v>0</v>
      </c>
      <c r="S116" s="405">
        <v>0</v>
      </c>
      <c r="T116" s="405">
        <v>0</v>
      </c>
      <c r="U116" s="405">
        <v>0</v>
      </c>
      <c r="V116" s="393">
        <v>0</v>
      </c>
      <c r="W116" s="403">
        <v>0</v>
      </c>
      <c r="X116" s="389">
        <v>0</v>
      </c>
      <c r="Y116" s="389">
        <v>0</v>
      </c>
      <c r="Z116" s="389">
        <v>0</v>
      </c>
      <c r="AA116" s="389">
        <v>0</v>
      </c>
      <c r="AB116" s="389">
        <v>0</v>
      </c>
      <c r="AC116" s="406">
        <v>0</v>
      </c>
      <c r="AD116" s="389">
        <v>0</v>
      </c>
      <c r="AE116" s="389">
        <v>0</v>
      </c>
      <c r="AF116" s="389">
        <v>0</v>
      </c>
      <c r="AG116" s="389">
        <v>0</v>
      </c>
      <c r="AH116" s="389">
        <v>0</v>
      </c>
      <c r="AI116" s="406">
        <v>0</v>
      </c>
      <c r="AJ116" s="389">
        <v>0</v>
      </c>
      <c r="AK116" s="389">
        <v>0</v>
      </c>
      <c r="AL116" s="389">
        <v>0</v>
      </c>
      <c r="AM116" s="389">
        <v>0</v>
      </c>
      <c r="AN116" s="389">
        <v>0</v>
      </c>
      <c r="AO116" s="406">
        <v>0</v>
      </c>
      <c r="AP116" s="393">
        <v>0</v>
      </c>
      <c r="AQ116" s="393">
        <v>0</v>
      </c>
      <c r="AR116" s="393">
        <v>0</v>
      </c>
      <c r="AS116" s="393">
        <v>0</v>
      </c>
      <c r="AT116" s="393">
        <v>0</v>
      </c>
      <c r="AU116" s="406">
        <v>0</v>
      </c>
      <c r="AV116" s="393">
        <v>0</v>
      </c>
      <c r="AW116" s="393">
        <v>0</v>
      </c>
      <c r="AX116" s="393">
        <v>0</v>
      </c>
      <c r="AY116" s="393">
        <v>0</v>
      </c>
      <c r="AZ116" s="393">
        <v>0</v>
      </c>
      <c r="BA116" s="392">
        <v>0</v>
      </c>
      <c r="BB116" s="393">
        <v>0</v>
      </c>
      <c r="BC116" s="393">
        <v>0</v>
      </c>
      <c r="BD116" s="393">
        <v>0</v>
      </c>
      <c r="BE116" s="393">
        <v>0</v>
      </c>
      <c r="BF116" s="393">
        <v>0</v>
      </c>
      <c r="BG116" s="392">
        <v>0</v>
      </c>
      <c r="BH116" s="389">
        <v>0</v>
      </c>
      <c r="BI116" s="389">
        <v>0</v>
      </c>
      <c r="BJ116" s="389">
        <v>0</v>
      </c>
      <c r="BK116" s="389">
        <v>0</v>
      </c>
      <c r="BL116" s="389">
        <v>0</v>
      </c>
      <c r="BM116" s="407">
        <v>0</v>
      </c>
      <c r="BN116" s="395">
        <v>0</v>
      </c>
      <c r="BO116" s="408">
        <v>0</v>
      </c>
      <c r="BP116" s="396">
        <v>0</v>
      </c>
      <c r="BQ116" s="397">
        <v>0</v>
      </c>
      <c r="BR116" s="390">
        <v>0</v>
      </c>
      <c r="BS116" s="390">
        <v>0</v>
      </c>
      <c r="BT116" s="398">
        <v>0</v>
      </c>
      <c r="BU116" s="403">
        <v>0</v>
      </c>
      <c r="BV116" s="389">
        <v>0</v>
      </c>
      <c r="BW116" s="389">
        <v>0</v>
      </c>
      <c r="BX116" s="389">
        <v>0</v>
      </c>
      <c r="BY116" s="389">
        <v>0</v>
      </c>
      <c r="BZ116" s="406">
        <v>0</v>
      </c>
      <c r="CA116" s="389">
        <v>0</v>
      </c>
      <c r="CB116" s="389">
        <v>0</v>
      </c>
      <c r="CC116" s="389">
        <v>0</v>
      </c>
      <c r="CD116" s="389">
        <v>0</v>
      </c>
      <c r="CE116" s="406">
        <v>0</v>
      </c>
      <c r="CF116" s="389">
        <v>0</v>
      </c>
      <c r="CG116" s="389">
        <v>0</v>
      </c>
      <c r="CH116" s="389">
        <v>0</v>
      </c>
      <c r="CI116" s="389">
        <v>0</v>
      </c>
      <c r="CJ116" s="406">
        <v>0</v>
      </c>
      <c r="CK116" s="393">
        <v>0</v>
      </c>
      <c r="CL116" s="393">
        <v>0</v>
      </c>
      <c r="CM116" s="393">
        <v>0</v>
      </c>
      <c r="CN116" s="393">
        <v>0</v>
      </c>
      <c r="CO116" s="392">
        <v>0</v>
      </c>
      <c r="CP116" s="393">
        <v>0</v>
      </c>
      <c r="CQ116" s="393">
        <v>0</v>
      </c>
      <c r="CR116" s="393">
        <v>0</v>
      </c>
      <c r="CS116" s="393">
        <v>0</v>
      </c>
      <c r="CT116" s="392">
        <v>0</v>
      </c>
      <c r="CU116" s="404">
        <v>0</v>
      </c>
      <c r="CV116" s="405">
        <v>0</v>
      </c>
      <c r="CW116" s="405">
        <v>0</v>
      </c>
      <c r="CX116" s="393">
        <v>0</v>
      </c>
      <c r="CY116" s="407">
        <v>0</v>
      </c>
      <c r="CZ116" s="395">
        <v>0</v>
      </c>
      <c r="DA116" s="409">
        <v>0</v>
      </c>
      <c r="DB116" s="396">
        <v>0</v>
      </c>
      <c r="DC116" s="397">
        <v>0</v>
      </c>
      <c r="DD116" s="390">
        <v>0</v>
      </c>
      <c r="DE116" s="390">
        <v>0</v>
      </c>
      <c r="DF116" s="398">
        <v>0</v>
      </c>
      <c r="DG116" s="403">
        <v>0</v>
      </c>
      <c r="DH116" s="389">
        <v>0</v>
      </c>
      <c r="DI116" s="389">
        <v>0</v>
      </c>
      <c r="DJ116" s="389">
        <v>0</v>
      </c>
      <c r="DK116" s="389">
        <v>0</v>
      </c>
      <c r="DL116" s="406">
        <v>0</v>
      </c>
      <c r="DM116" s="389">
        <v>0</v>
      </c>
      <c r="DN116" s="389">
        <v>0</v>
      </c>
      <c r="DO116" s="389">
        <v>0</v>
      </c>
      <c r="DP116" s="389">
        <v>0</v>
      </c>
      <c r="DQ116" s="406">
        <v>0</v>
      </c>
      <c r="DR116" s="389">
        <v>0</v>
      </c>
      <c r="DS116" s="389">
        <v>0</v>
      </c>
      <c r="DT116" s="389">
        <v>0</v>
      </c>
      <c r="DU116" s="389">
        <v>0</v>
      </c>
      <c r="DV116" s="406">
        <v>0</v>
      </c>
      <c r="DW116" s="389">
        <v>0</v>
      </c>
      <c r="DX116" s="389">
        <v>0</v>
      </c>
      <c r="DY116" s="389">
        <v>0</v>
      </c>
      <c r="DZ116" s="389">
        <v>0</v>
      </c>
      <c r="EA116" s="392">
        <v>0</v>
      </c>
      <c r="EB116" s="393">
        <v>0</v>
      </c>
      <c r="EC116" s="393">
        <v>0</v>
      </c>
      <c r="ED116" s="393">
        <v>0</v>
      </c>
      <c r="EE116" s="393">
        <v>0</v>
      </c>
      <c r="EF116" s="406">
        <v>0</v>
      </c>
      <c r="EG116" s="404">
        <v>0</v>
      </c>
      <c r="EH116" s="405">
        <v>0</v>
      </c>
      <c r="EI116" s="405">
        <v>0</v>
      </c>
      <c r="EJ116" s="393">
        <v>0</v>
      </c>
      <c r="EK116" s="407">
        <v>0</v>
      </c>
      <c r="EL116" s="395">
        <v>0</v>
      </c>
      <c r="EM116" s="403">
        <v>0</v>
      </c>
      <c r="EN116" s="388">
        <v>0</v>
      </c>
      <c r="EO116" s="404">
        <v>0</v>
      </c>
      <c r="EP116" s="405">
        <v>0</v>
      </c>
      <c r="EQ116" s="405">
        <v>0</v>
      </c>
      <c r="ER116" s="405">
        <v>0</v>
      </c>
      <c r="ES116" s="393">
        <v>0</v>
      </c>
      <c r="ET116" s="403">
        <v>0</v>
      </c>
      <c r="EU116" s="404">
        <v>0</v>
      </c>
      <c r="EV116" s="405">
        <v>0</v>
      </c>
      <c r="EW116" s="405">
        <v>0</v>
      </c>
      <c r="EX116" s="405">
        <v>0</v>
      </c>
      <c r="EY116" s="393">
        <v>0</v>
      </c>
      <c r="EZ116" s="403">
        <v>0</v>
      </c>
      <c r="FA116" s="404">
        <v>0</v>
      </c>
      <c r="FB116" s="405">
        <v>0</v>
      </c>
      <c r="FC116" s="405">
        <v>0</v>
      </c>
      <c r="FD116" s="405">
        <v>0</v>
      </c>
      <c r="FE116" s="393">
        <v>0</v>
      </c>
      <c r="FF116" s="403">
        <v>0</v>
      </c>
      <c r="FG116" s="389">
        <v>0</v>
      </c>
      <c r="FH116" s="389">
        <v>0</v>
      </c>
      <c r="FI116" s="389">
        <v>0</v>
      </c>
      <c r="FJ116" s="389">
        <v>0</v>
      </c>
      <c r="FK116" s="389">
        <v>0</v>
      </c>
      <c r="FL116" s="406">
        <v>0</v>
      </c>
      <c r="FM116" s="389">
        <v>0</v>
      </c>
      <c r="FN116" s="389">
        <v>0</v>
      </c>
      <c r="FO116" s="389">
        <v>0</v>
      </c>
      <c r="FP116" s="389">
        <v>0</v>
      </c>
      <c r="FQ116" s="389">
        <v>0</v>
      </c>
      <c r="FR116" s="406">
        <v>0</v>
      </c>
      <c r="FS116" s="389">
        <v>0</v>
      </c>
      <c r="FT116" s="389">
        <v>0</v>
      </c>
      <c r="FU116" s="389">
        <v>0</v>
      </c>
      <c r="FV116" s="389">
        <v>0</v>
      </c>
      <c r="FW116" s="389">
        <v>0</v>
      </c>
      <c r="FX116" s="406">
        <v>0</v>
      </c>
      <c r="FY116" s="393">
        <v>0</v>
      </c>
      <c r="FZ116" s="393">
        <v>0</v>
      </c>
      <c r="GA116" s="393">
        <v>0</v>
      </c>
      <c r="GB116" s="393">
        <v>0</v>
      </c>
      <c r="GC116" s="393">
        <v>0</v>
      </c>
      <c r="GD116" s="406">
        <v>0</v>
      </c>
      <c r="GE116" s="393">
        <v>0</v>
      </c>
      <c r="GF116" s="393">
        <v>0</v>
      </c>
      <c r="GG116" s="393">
        <v>0</v>
      </c>
      <c r="GH116" s="393">
        <v>0</v>
      </c>
      <c r="GI116" s="393">
        <v>0</v>
      </c>
      <c r="GJ116" s="392">
        <v>0</v>
      </c>
      <c r="GK116" s="389">
        <v>0</v>
      </c>
      <c r="GL116" s="389">
        <v>0</v>
      </c>
      <c r="GM116" s="389">
        <v>0</v>
      </c>
      <c r="GN116" s="389">
        <v>0</v>
      </c>
      <c r="GO116" s="389">
        <v>0</v>
      </c>
      <c r="GP116" s="407">
        <v>0</v>
      </c>
      <c r="GQ116" s="388">
        <v>0</v>
      </c>
      <c r="GR116" s="409">
        <v>0</v>
      </c>
      <c r="GS116" s="396">
        <v>0</v>
      </c>
      <c r="GT116" s="397">
        <v>0</v>
      </c>
      <c r="GU116" s="390">
        <v>0</v>
      </c>
      <c r="GV116" s="390">
        <v>0</v>
      </c>
      <c r="GW116" s="391">
        <v>0</v>
      </c>
      <c r="GX116" s="403">
        <v>0</v>
      </c>
      <c r="GY116" s="389">
        <v>0</v>
      </c>
      <c r="GZ116" s="389">
        <v>0</v>
      </c>
      <c r="HA116" s="389">
        <v>0</v>
      </c>
      <c r="HB116" s="389">
        <v>0</v>
      </c>
      <c r="HC116" s="406">
        <v>0</v>
      </c>
      <c r="HD116" s="389">
        <v>0</v>
      </c>
      <c r="HE116" s="389">
        <v>0</v>
      </c>
      <c r="HF116" s="389">
        <v>0</v>
      </c>
      <c r="HG116" s="389">
        <v>0</v>
      </c>
      <c r="HH116" s="406">
        <v>0</v>
      </c>
      <c r="HI116" s="389">
        <v>0</v>
      </c>
      <c r="HJ116" s="389">
        <v>0</v>
      </c>
      <c r="HK116" s="389">
        <v>0</v>
      </c>
      <c r="HL116" s="389">
        <v>0</v>
      </c>
      <c r="HM116" s="406">
        <v>0</v>
      </c>
      <c r="HN116" s="389">
        <v>0</v>
      </c>
      <c r="HO116" s="389">
        <v>0</v>
      </c>
      <c r="HP116" s="389">
        <v>0</v>
      </c>
      <c r="HQ116" s="389">
        <v>0</v>
      </c>
      <c r="HR116" s="392">
        <v>0</v>
      </c>
      <c r="HS116" s="393">
        <v>0</v>
      </c>
      <c r="HT116" s="393">
        <v>0</v>
      </c>
      <c r="HU116" s="393">
        <v>0</v>
      </c>
      <c r="HV116" s="393">
        <v>0</v>
      </c>
      <c r="HW116" s="406">
        <v>0</v>
      </c>
      <c r="HX116" s="404">
        <v>0</v>
      </c>
      <c r="HY116" s="405">
        <v>0</v>
      </c>
      <c r="HZ116" s="405">
        <v>0</v>
      </c>
      <c r="IA116" s="393">
        <v>0</v>
      </c>
      <c r="IB116" s="407">
        <v>0</v>
      </c>
      <c r="IC116" s="388">
        <v>0</v>
      </c>
      <c r="ID116" s="396">
        <f t="shared" si="4"/>
        <v>0</v>
      </c>
      <c r="IE116" s="408">
        <v>0</v>
      </c>
      <c r="IF116" s="396">
        <v>0</v>
      </c>
      <c r="IG116" s="397">
        <v>0</v>
      </c>
      <c r="IH116" s="390">
        <v>0</v>
      </c>
      <c r="II116" s="390">
        <v>0</v>
      </c>
      <c r="IJ116" s="391">
        <v>0</v>
      </c>
      <c r="IK116" s="388">
        <v>0</v>
      </c>
      <c r="IL116" s="395">
        <v>0</v>
      </c>
      <c r="IM116" s="399">
        <f t="shared" si="5"/>
        <v>0</v>
      </c>
      <c r="IN116" s="408">
        <v>0</v>
      </c>
      <c r="IO116" s="396">
        <v>0</v>
      </c>
      <c r="IP116" s="397">
        <v>0</v>
      </c>
      <c r="IQ116" s="390">
        <v>0</v>
      </c>
      <c r="IR116" s="390">
        <v>0</v>
      </c>
      <c r="IS116" s="391">
        <v>0</v>
      </c>
      <c r="IT116" s="391">
        <v>0</v>
      </c>
      <c r="IU116" s="388">
        <v>0</v>
      </c>
      <c r="IV116" s="395">
        <v>0</v>
      </c>
      <c r="IW116" s="399">
        <f t="shared" si="6"/>
        <v>0</v>
      </c>
      <c r="IX116" s="408">
        <v>0</v>
      </c>
      <c r="IY116" s="396">
        <v>0</v>
      </c>
      <c r="IZ116" s="397">
        <v>0</v>
      </c>
      <c r="JA116" s="390">
        <v>0</v>
      </c>
      <c r="JB116" s="390">
        <v>0</v>
      </c>
      <c r="JC116" s="391">
        <v>0</v>
      </c>
      <c r="JD116" s="388">
        <v>0</v>
      </c>
      <c r="JE116" s="395">
        <v>0</v>
      </c>
      <c r="JF116" s="399">
        <f t="shared" si="7"/>
        <v>0</v>
      </c>
      <c r="JG116" s="408">
        <v>0</v>
      </c>
      <c r="JH116" s="396">
        <v>0</v>
      </c>
      <c r="JI116" s="397">
        <v>0</v>
      </c>
      <c r="JJ116" s="390">
        <v>0</v>
      </c>
      <c r="JK116" s="390">
        <v>0</v>
      </c>
      <c r="JL116" s="391">
        <v>0</v>
      </c>
      <c r="JM116" s="388">
        <v>0</v>
      </c>
      <c r="JN116" s="395">
        <v>0</v>
      </c>
      <c r="JO116" s="388">
        <v>0</v>
      </c>
      <c r="JP116" s="388">
        <v>0</v>
      </c>
      <c r="JQ116" s="388">
        <v>0</v>
      </c>
      <c r="JR116" s="403">
        <v>0</v>
      </c>
      <c r="JS116" s="400">
        <v>0</v>
      </c>
    </row>
    <row r="117" spans="1:279" hidden="1" x14ac:dyDescent="0.35">
      <c r="A117" s="401">
        <v>1906</v>
      </c>
      <c r="B117" s="410"/>
      <c r="C117" s="402" t="s">
        <v>45</v>
      </c>
      <c r="D117" s="403">
        <v>0</v>
      </c>
      <c r="E117" s="388">
        <v>0</v>
      </c>
      <c r="F117" s="404">
        <v>0</v>
      </c>
      <c r="G117" s="405">
        <v>0</v>
      </c>
      <c r="H117" s="405">
        <v>0</v>
      </c>
      <c r="I117" s="405">
        <v>0</v>
      </c>
      <c r="J117" s="393">
        <v>0</v>
      </c>
      <c r="K117" s="403">
        <v>0</v>
      </c>
      <c r="L117" s="404">
        <v>0</v>
      </c>
      <c r="M117" s="405">
        <v>0</v>
      </c>
      <c r="N117" s="405">
        <v>0</v>
      </c>
      <c r="O117" s="405">
        <v>0</v>
      </c>
      <c r="P117" s="393">
        <v>0</v>
      </c>
      <c r="Q117" s="403">
        <v>0</v>
      </c>
      <c r="R117" s="404">
        <v>0</v>
      </c>
      <c r="S117" s="405">
        <v>0</v>
      </c>
      <c r="T117" s="405">
        <v>0</v>
      </c>
      <c r="U117" s="405">
        <v>0</v>
      </c>
      <c r="V117" s="393">
        <v>0</v>
      </c>
      <c r="W117" s="403">
        <v>0</v>
      </c>
      <c r="X117" s="389">
        <v>0</v>
      </c>
      <c r="Y117" s="389">
        <v>0</v>
      </c>
      <c r="Z117" s="389">
        <v>0</v>
      </c>
      <c r="AA117" s="389">
        <v>0</v>
      </c>
      <c r="AB117" s="389">
        <v>0</v>
      </c>
      <c r="AC117" s="406">
        <v>0</v>
      </c>
      <c r="AD117" s="389">
        <v>0</v>
      </c>
      <c r="AE117" s="389">
        <v>0</v>
      </c>
      <c r="AF117" s="389">
        <v>0</v>
      </c>
      <c r="AG117" s="389">
        <v>0</v>
      </c>
      <c r="AH117" s="389">
        <v>0</v>
      </c>
      <c r="AI117" s="406">
        <v>0</v>
      </c>
      <c r="AJ117" s="389">
        <v>0</v>
      </c>
      <c r="AK117" s="389">
        <v>0</v>
      </c>
      <c r="AL117" s="389">
        <v>0</v>
      </c>
      <c r="AM117" s="389">
        <v>0</v>
      </c>
      <c r="AN117" s="389">
        <v>0</v>
      </c>
      <c r="AO117" s="406">
        <v>0</v>
      </c>
      <c r="AP117" s="393">
        <v>0</v>
      </c>
      <c r="AQ117" s="393">
        <v>0</v>
      </c>
      <c r="AR117" s="393">
        <v>0</v>
      </c>
      <c r="AS117" s="393">
        <v>0</v>
      </c>
      <c r="AT117" s="393">
        <v>0</v>
      </c>
      <c r="AU117" s="406">
        <v>0</v>
      </c>
      <c r="AV117" s="393">
        <v>0</v>
      </c>
      <c r="AW117" s="393">
        <v>0</v>
      </c>
      <c r="AX117" s="393">
        <v>0</v>
      </c>
      <c r="AY117" s="393">
        <v>0</v>
      </c>
      <c r="AZ117" s="393">
        <v>0</v>
      </c>
      <c r="BA117" s="392">
        <v>0</v>
      </c>
      <c r="BB117" s="393">
        <v>0</v>
      </c>
      <c r="BC117" s="393">
        <v>0</v>
      </c>
      <c r="BD117" s="393">
        <v>0</v>
      </c>
      <c r="BE117" s="393">
        <v>0</v>
      </c>
      <c r="BF117" s="393">
        <v>0</v>
      </c>
      <c r="BG117" s="392">
        <v>0</v>
      </c>
      <c r="BH117" s="389">
        <v>0</v>
      </c>
      <c r="BI117" s="389">
        <v>0</v>
      </c>
      <c r="BJ117" s="389">
        <v>0</v>
      </c>
      <c r="BK117" s="389">
        <v>0</v>
      </c>
      <c r="BL117" s="389">
        <v>0</v>
      </c>
      <c r="BM117" s="407">
        <v>0</v>
      </c>
      <c r="BN117" s="395">
        <v>0</v>
      </c>
      <c r="BO117" s="408">
        <v>0</v>
      </c>
      <c r="BP117" s="396">
        <v>0</v>
      </c>
      <c r="BQ117" s="397">
        <v>0</v>
      </c>
      <c r="BR117" s="390">
        <v>0</v>
      </c>
      <c r="BS117" s="390">
        <v>0</v>
      </c>
      <c r="BT117" s="398">
        <v>0</v>
      </c>
      <c r="BU117" s="403">
        <v>0</v>
      </c>
      <c r="BV117" s="389">
        <v>0</v>
      </c>
      <c r="BW117" s="389">
        <v>0</v>
      </c>
      <c r="BX117" s="389">
        <v>0</v>
      </c>
      <c r="BY117" s="389">
        <v>0</v>
      </c>
      <c r="BZ117" s="406">
        <v>0</v>
      </c>
      <c r="CA117" s="389">
        <v>0</v>
      </c>
      <c r="CB117" s="389">
        <v>0</v>
      </c>
      <c r="CC117" s="389">
        <v>0</v>
      </c>
      <c r="CD117" s="389">
        <v>0</v>
      </c>
      <c r="CE117" s="406">
        <v>0</v>
      </c>
      <c r="CF117" s="389">
        <v>0</v>
      </c>
      <c r="CG117" s="389">
        <v>0</v>
      </c>
      <c r="CH117" s="389">
        <v>0</v>
      </c>
      <c r="CI117" s="389">
        <v>0</v>
      </c>
      <c r="CJ117" s="406">
        <v>0</v>
      </c>
      <c r="CK117" s="393">
        <v>0</v>
      </c>
      <c r="CL117" s="393">
        <v>0</v>
      </c>
      <c r="CM117" s="393">
        <v>0</v>
      </c>
      <c r="CN117" s="393">
        <v>0</v>
      </c>
      <c r="CO117" s="392">
        <v>0</v>
      </c>
      <c r="CP117" s="393">
        <v>0</v>
      </c>
      <c r="CQ117" s="393">
        <v>0</v>
      </c>
      <c r="CR117" s="393">
        <v>0</v>
      </c>
      <c r="CS117" s="393">
        <v>0</v>
      </c>
      <c r="CT117" s="392">
        <v>0</v>
      </c>
      <c r="CU117" s="404">
        <v>0</v>
      </c>
      <c r="CV117" s="405">
        <v>0</v>
      </c>
      <c r="CW117" s="405">
        <v>0</v>
      </c>
      <c r="CX117" s="393">
        <v>0</v>
      </c>
      <c r="CY117" s="407">
        <v>0</v>
      </c>
      <c r="CZ117" s="395">
        <v>0</v>
      </c>
      <c r="DA117" s="409">
        <v>0</v>
      </c>
      <c r="DB117" s="396">
        <v>0</v>
      </c>
      <c r="DC117" s="397">
        <v>0</v>
      </c>
      <c r="DD117" s="390">
        <v>0</v>
      </c>
      <c r="DE117" s="390">
        <v>0</v>
      </c>
      <c r="DF117" s="398">
        <v>0</v>
      </c>
      <c r="DG117" s="403">
        <v>0</v>
      </c>
      <c r="DH117" s="389">
        <v>0</v>
      </c>
      <c r="DI117" s="389">
        <v>0</v>
      </c>
      <c r="DJ117" s="389">
        <v>0</v>
      </c>
      <c r="DK117" s="389">
        <v>0</v>
      </c>
      <c r="DL117" s="406">
        <v>0</v>
      </c>
      <c r="DM117" s="389">
        <v>0</v>
      </c>
      <c r="DN117" s="389">
        <v>0</v>
      </c>
      <c r="DO117" s="389">
        <v>0</v>
      </c>
      <c r="DP117" s="389">
        <v>0</v>
      </c>
      <c r="DQ117" s="406">
        <v>0</v>
      </c>
      <c r="DR117" s="389">
        <v>0</v>
      </c>
      <c r="DS117" s="389">
        <v>0</v>
      </c>
      <c r="DT117" s="389">
        <v>0</v>
      </c>
      <c r="DU117" s="389">
        <v>0</v>
      </c>
      <c r="DV117" s="406">
        <v>0</v>
      </c>
      <c r="DW117" s="389">
        <v>0</v>
      </c>
      <c r="DX117" s="389">
        <v>0</v>
      </c>
      <c r="DY117" s="389">
        <v>0</v>
      </c>
      <c r="DZ117" s="389">
        <v>0</v>
      </c>
      <c r="EA117" s="392">
        <v>0</v>
      </c>
      <c r="EB117" s="393">
        <v>0</v>
      </c>
      <c r="EC117" s="393">
        <v>0</v>
      </c>
      <c r="ED117" s="393">
        <v>0</v>
      </c>
      <c r="EE117" s="393">
        <v>0</v>
      </c>
      <c r="EF117" s="406">
        <v>0</v>
      </c>
      <c r="EG117" s="404">
        <v>0</v>
      </c>
      <c r="EH117" s="405">
        <v>0</v>
      </c>
      <c r="EI117" s="405">
        <v>0</v>
      </c>
      <c r="EJ117" s="393">
        <v>0</v>
      </c>
      <c r="EK117" s="407">
        <v>0</v>
      </c>
      <c r="EL117" s="395">
        <v>0</v>
      </c>
      <c r="EM117" s="403">
        <v>0</v>
      </c>
      <c r="EN117" s="388">
        <v>0</v>
      </c>
      <c r="EO117" s="404">
        <v>0</v>
      </c>
      <c r="EP117" s="405">
        <v>0</v>
      </c>
      <c r="EQ117" s="405">
        <v>0</v>
      </c>
      <c r="ER117" s="405">
        <v>0</v>
      </c>
      <c r="ES117" s="393">
        <v>0</v>
      </c>
      <c r="ET117" s="403">
        <v>0</v>
      </c>
      <c r="EU117" s="404">
        <v>0</v>
      </c>
      <c r="EV117" s="405">
        <v>0</v>
      </c>
      <c r="EW117" s="405">
        <v>0</v>
      </c>
      <c r="EX117" s="405">
        <v>0</v>
      </c>
      <c r="EY117" s="393">
        <v>0</v>
      </c>
      <c r="EZ117" s="403">
        <v>0</v>
      </c>
      <c r="FA117" s="404">
        <v>0</v>
      </c>
      <c r="FB117" s="405">
        <v>0</v>
      </c>
      <c r="FC117" s="405">
        <v>0</v>
      </c>
      <c r="FD117" s="405">
        <v>0</v>
      </c>
      <c r="FE117" s="393">
        <v>0</v>
      </c>
      <c r="FF117" s="403">
        <v>0</v>
      </c>
      <c r="FG117" s="389">
        <v>0</v>
      </c>
      <c r="FH117" s="389">
        <v>0</v>
      </c>
      <c r="FI117" s="389">
        <v>0</v>
      </c>
      <c r="FJ117" s="389">
        <v>0</v>
      </c>
      <c r="FK117" s="389">
        <v>0</v>
      </c>
      <c r="FL117" s="406">
        <v>0</v>
      </c>
      <c r="FM117" s="389">
        <v>0</v>
      </c>
      <c r="FN117" s="389">
        <v>0</v>
      </c>
      <c r="FO117" s="389">
        <v>0</v>
      </c>
      <c r="FP117" s="389">
        <v>0</v>
      </c>
      <c r="FQ117" s="389">
        <v>0</v>
      </c>
      <c r="FR117" s="406">
        <v>0</v>
      </c>
      <c r="FS117" s="389">
        <v>0</v>
      </c>
      <c r="FT117" s="389">
        <v>0</v>
      </c>
      <c r="FU117" s="389">
        <v>0</v>
      </c>
      <c r="FV117" s="389">
        <v>0</v>
      </c>
      <c r="FW117" s="389">
        <v>0</v>
      </c>
      <c r="FX117" s="406">
        <v>0</v>
      </c>
      <c r="FY117" s="393">
        <v>0</v>
      </c>
      <c r="FZ117" s="393">
        <v>0</v>
      </c>
      <c r="GA117" s="393">
        <v>0</v>
      </c>
      <c r="GB117" s="393">
        <v>0</v>
      </c>
      <c r="GC117" s="393">
        <v>0</v>
      </c>
      <c r="GD117" s="406">
        <v>0</v>
      </c>
      <c r="GE117" s="393">
        <v>0</v>
      </c>
      <c r="GF117" s="393">
        <v>0</v>
      </c>
      <c r="GG117" s="393">
        <v>0</v>
      </c>
      <c r="GH117" s="393">
        <v>0</v>
      </c>
      <c r="GI117" s="393">
        <v>0</v>
      </c>
      <c r="GJ117" s="392">
        <v>0</v>
      </c>
      <c r="GK117" s="389">
        <v>0</v>
      </c>
      <c r="GL117" s="389">
        <v>0</v>
      </c>
      <c r="GM117" s="389">
        <v>0</v>
      </c>
      <c r="GN117" s="389">
        <v>0</v>
      </c>
      <c r="GO117" s="389">
        <v>0</v>
      </c>
      <c r="GP117" s="407">
        <v>0</v>
      </c>
      <c r="GQ117" s="388">
        <v>0</v>
      </c>
      <c r="GR117" s="409">
        <v>0</v>
      </c>
      <c r="GS117" s="396">
        <v>0</v>
      </c>
      <c r="GT117" s="397">
        <v>0</v>
      </c>
      <c r="GU117" s="390">
        <v>0</v>
      </c>
      <c r="GV117" s="390">
        <v>0</v>
      </c>
      <c r="GW117" s="391">
        <v>0</v>
      </c>
      <c r="GX117" s="403">
        <v>0</v>
      </c>
      <c r="GY117" s="389">
        <v>0</v>
      </c>
      <c r="GZ117" s="389">
        <v>0</v>
      </c>
      <c r="HA117" s="389">
        <v>0</v>
      </c>
      <c r="HB117" s="389">
        <v>0</v>
      </c>
      <c r="HC117" s="406">
        <v>0</v>
      </c>
      <c r="HD117" s="389">
        <v>0</v>
      </c>
      <c r="HE117" s="389">
        <v>0</v>
      </c>
      <c r="HF117" s="389">
        <v>0</v>
      </c>
      <c r="HG117" s="389">
        <v>0</v>
      </c>
      <c r="HH117" s="406">
        <v>0</v>
      </c>
      <c r="HI117" s="389">
        <v>0</v>
      </c>
      <c r="HJ117" s="389">
        <v>0</v>
      </c>
      <c r="HK117" s="389">
        <v>0</v>
      </c>
      <c r="HL117" s="389">
        <v>0</v>
      </c>
      <c r="HM117" s="406">
        <v>0</v>
      </c>
      <c r="HN117" s="389">
        <v>0</v>
      </c>
      <c r="HO117" s="389">
        <v>0</v>
      </c>
      <c r="HP117" s="389">
        <v>0</v>
      </c>
      <c r="HQ117" s="389">
        <v>0</v>
      </c>
      <c r="HR117" s="392">
        <v>0</v>
      </c>
      <c r="HS117" s="393">
        <v>0</v>
      </c>
      <c r="HT117" s="393">
        <v>0</v>
      </c>
      <c r="HU117" s="393">
        <v>0</v>
      </c>
      <c r="HV117" s="393">
        <v>0</v>
      </c>
      <c r="HW117" s="406">
        <v>0</v>
      </c>
      <c r="HX117" s="404">
        <v>0</v>
      </c>
      <c r="HY117" s="405">
        <v>0</v>
      </c>
      <c r="HZ117" s="405">
        <v>0</v>
      </c>
      <c r="IA117" s="393">
        <v>0</v>
      </c>
      <c r="IB117" s="407">
        <v>0</v>
      </c>
      <c r="IC117" s="388">
        <v>0</v>
      </c>
      <c r="ID117" s="396">
        <f t="shared" si="4"/>
        <v>0</v>
      </c>
      <c r="IE117" s="408">
        <v>0</v>
      </c>
      <c r="IF117" s="396">
        <v>0</v>
      </c>
      <c r="IG117" s="397">
        <v>0</v>
      </c>
      <c r="IH117" s="390">
        <v>0</v>
      </c>
      <c r="II117" s="390">
        <v>0</v>
      </c>
      <c r="IJ117" s="391">
        <v>0</v>
      </c>
      <c r="IK117" s="388">
        <v>0</v>
      </c>
      <c r="IL117" s="395">
        <v>0</v>
      </c>
      <c r="IM117" s="399">
        <f t="shared" si="5"/>
        <v>0</v>
      </c>
      <c r="IN117" s="408">
        <v>0</v>
      </c>
      <c r="IO117" s="396">
        <v>0</v>
      </c>
      <c r="IP117" s="397">
        <v>0</v>
      </c>
      <c r="IQ117" s="390">
        <v>0</v>
      </c>
      <c r="IR117" s="390">
        <v>0</v>
      </c>
      <c r="IS117" s="391">
        <v>0</v>
      </c>
      <c r="IT117" s="391">
        <v>0</v>
      </c>
      <c r="IU117" s="388">
        <v>0</v>
      </c>
      <c r="IV117" s="395">
        <v>0</v>
      </c>
      <c r="IW117" s="399">
        <f t="shared" si="6"/>
        <v>0</v>
      </c>
      <c r="IX117" s="408">
        <v>0</v>
      </c>
      <c r="IY117" s="396">
        <v>0</v>
      </c>
      <c r="IZ117" s="397">
        <v>0</v>
      </c>
      <c r="JA117" s="390">
        <v>0</v>
      </c>
      <c r="JB117" s="390">
        <v>0</v>
      </c>
      <c r="JC117" s="391">
        <v>0</v>
      </c>
      <c r="JD117" s="388">
        <v>0</v>
      </c>
      <c r="JE117" s="395">
        <v>0</v>
      </c>
      <c r="JF117" s="399">
        <f t="shared" si="7"/>
        <v>0</v>
      </c>
      <c r="JG117" s="408">
        <v>0</v>
      </c>
      <c r="JH117" s="396">
        <v>0</v>
      </c>
      <c r="JI117" s="397">
        <v>0</v>
      </c>
      <c r="JJ117" s="390">
        <v>0</v>
      </c>
      <c r="JK117" s="390">
        <v>0</v>
      </c>
      <c r="JL117" s="391">
        <v>0</v>
      </c>
      <c r="JM117" s="388">
        <v>0</v>
      </c>
      <c r="JN117" s="395">
        <v>0</v>
      </c>
      <c r="JO117" s="388">
        <v>0</v>
      </c>
      <c r="JP117" s="388">
        <v>0</v>
      </c>
      <c r="JQ117" s="388">
        <v>0</v>
      </c>
      <c r="JR117" s="403">
        <v>0</v>
      </c>
      <c r="JS117" s="400">
        <v>0</v>
      </c>
    </row>
    <row r="118" spans="1:279" hidden="1" x14ac:dyDescent="0.35">
      <c r="A118" s="401">
        <v>1906</v>
      </c>
      <c r="B118" s="410"/>
      <c r="C118" s="402" t="s">
        <v>310</v>
      </c>
      <c r="D118" s="403">
        <v>0</v>
      </c>
      <c r="E118" s="388">
        <v>0</v>
      </c>
      <c r="F118" s="404">
        <v>0</v>
      </c>
      <c r="G118" s="405">
        <v>0</v>
      </c>
      <c r="H118" s="405">
        <v>0</v>
      </c>
      <c r="I118" s="405">
        <v>0</v>
      </c>
      <c r="J118" s="393">
        <v>0</v>
      </c>
      <c r="K118" s="403">
        <v>0</v>
      </c>
      <c r="L118" s="404">
        <v>0</v>
      </c>
      <c r="M118" s="405">
        <v>0</v>
      </c>
      <c r="N118" s="405">
        <v>0</v>
      </c>
      <c r="O118" s="405">
        <v>0</v>
      </c>
      <c r="P118" s="393">
        <v>0</v>
      </c>
      <c r="Q118" s="403">
        <v>0</v>
      </c>
      <c r="R118" s="404">
        <v>0</v>
      </c>
      <c r="S118" s="405">
        <v>0</v>
      </c>
      <c r="T118" s="405">
        <v>0</v>
      </c>
      <c r="U118" s="405">
        <v>0</v>
      </c>
      <c r="V118" s="393">
        <v>0</v>
      </c>
      <c r="W118" s="403">
        <v>0</v>
      </c>
      <c r="X118" s="389">
        <v>0</v>
      </c>
      <c r="Y118" s="389">
        <v>0</v>
      </c>
      <c r="Z118" s="389">
        <v>0</v>
      </c>
      <c r="AA118" s="389">
        <v>0</v>
      </c>
      <c r="AB118" s="389">
        <v>0</v>
      </c>
      <c r="AC118" s="406">
        <v>0</v>
      </c>
      <c r="AD118" s="389">
        <v>0</v>
      </c>
      <c r="AE118" s="389">
        <v>0</v>
      </c>
      <c r="AF118" s="389">
        <v>0</v>
      </c>
      <c r="AG118" s="389">
        <v>0</v>
      </c>
      <c r="AH118" s="389">
        <v>0</v>
      </c>
      <c r="AI118" s="406">
        <v>0</v>
      </c>
      <c r="AJ118" s="389">
        <v>0</v>
      </c>
      <c r="AK118" s="389">
        <v>0</v>
      </c>
      <c r="AL118" s="389">
        <v>0</v>
      </c>
      <c r="AM118" s="389">
        <v>0</v>
      </c>
      <c r="AN118" s="389">
        <v>0</v>
      </c>
      <c r="AO118" s="406">
        <v>0</v>
      </c>
      <c r="AP118" s="393">
        <v>0</v>
      </c>
      <c r="AQ118" s="393">
        <v>0</v>
      </c>
      <c r="AR118" s="393">
        <v>0</v>
      </c>
      <c r="AS118" s="393">
        <v>0</v>
      </c>
      <c r="AT118" s="393">
        <v>0</v>
      </c>
      <c r="AU118" s="406">
        <v>0</v>
      </c>
      <c r="AV118" s="393">
        <v>0</v>
      </c>
      <c r="AW118" s="393">
        <v>0</v>
      </c>
      <c r="AX118" s="393">
        <v>0</v>
      </c>
      <c r="AY118" s="393">
        <v>0</v>
      </c>
      <c r="AZ118" s="393">
        <v>0</v>
      </c>
      <c r="BA118" s="392">
        <v>0</v>
      </c>
      <c r="BB118" s="393">
        <v>0</v>
      </c>
      <c r="BC118" s="393">
        <v>0</v>
      </c>
      <c r="BD118" s="393">
        <v>0</v>
      </c>
      <c r="BE118" s="393">
        <v>0</v>
      </c>
      <c r="BF118" s="393">
        <v>0</v>
      </c>
      <c r="BG118" s="392">
        <v>0</v>
      </c>
      <c r="BH118" s="389">
        <v>0</v>
      </c>
      <c r="BI118" s="389">
        <v>0</v>
      </c>
      <c r="BJ118" s="389">
        <v>0</v>
      </c>
      <c r="BK118" s="389">
        <v>0</v>
      </c>
      <c r="BL118" s="389">
        <v>0</v>
      </c>
      <c r="BM118" s="407">
        <v>0</v>
      </c>
      <c r="BN118" s="395">
        <v>0</v>
      </c>
      <c r="BO118" s="408">
        <v>0</v>
      </c>
      <c r="BP118" s="396">
        <v>0</v>
      </c>
      <c r="BQ118" s="397">
        <v>0</v>
      </c>
      <c r="BR118" s="390">
        <v>0</v>
      </c>
      <c r="BS118" s="390">
        <v>0</v>
      </c>
      <c r="BT118" s="398">
        <v>0</v>
      </c>
      <c r="BU118" s="403">
        <v>0</v>
      </c>
      <c r="BV118" s="389">
        <v>0</v>
      </c>
      <c r="BW118" s="389">
        <v>0</v>
      </c>
      <c r="BX118" s="389">
        <v>0</v>
      </c>
      <c r="BY118" s="389">
        <v>0</v>
      </c>
      <c r="BZ118" s="406">
        <v>0</v>
      </c>
      <c r="CA118" s="389">
        <v>0</v>
      </c>
      <c r="CB118" s="389">
        <v>0</v>
      </c>
      <c r="CC118" s="389">
        <v>0</v>
      </c>
      <c r="CD118" s="389">
        <v>0</v>
      </c>
      <c r="CE118" s="406">
        <v>0</v>
      </c>
      <c r="CF118" s="389">
        <v>0</v>
      </c>
      <c r="CG118" s="389">
        <v>0</v>
      </c>
      <c r="CH118" s="389">
        <v>0</v>
      </c>
      <c r="CI118" s="389">
        <v>0</v>
      </c>
      <c r="CJ118" s="406">
        <v>0</v>
      </c>
      <c r="CK118" s="393">
        <v>0</v>
      </c>
      <c r="CL118" s="393">
        <v>0</v>
      </c>
      <c r="CM118" s="393">
        <v>0</v>
      </c>
      <c r="CN118" s="393">
        <v>0</v>
      </c>
      <c r="CO118" s="392">
        <v>0</v>
      </c>
      <c r="CP118" s="393">
        <v>0</v>
      </c>
      <c r="CQ118" s="393">
        <v>0</v>
      </c>
      <c r="CR118" s="393">
        <v>0</v>
      </c>
      <c r="CS118" s="393">
        <v>0</v>
      </c>
      <c r="CT118" s="392">
        <v>0</v>
      </c>
      <c r="CU118" s="404">
        <v>0</v>
      </c>
      <c r="CV118" s="405">
        <v>0</v>
      </c>
      <c r="CW118" s="405">
        <v>0</v>
      </c>
      <c r="CX118" s="393">
        <v>0</v>
      </c>
      <c r="CY118" s="407">
        <v>0</v>
      </c>
      <c r="CZ118" s="395">
        <v>0</v>
      </c>
      <c r="DA118" s="409">
        <v>0</v>
      </c>
      <c r="DB118" s="396">
        <v>0</v>
      </c>
      <c r="DC118" s="397">
        <v>0</v>
      </c>
      <c r="DD118" s="390">
        <v>0</v>
      </c>
      <c r="DE118" s="390">
        <v>0</v>
      </c>
      <c r="DF118" s="398">
        <v>0</v>
      </c>
      <c r="DG118" s="403">
        <v>0</v>
      </c>
      <c r="DH118" s="389">
        <v>0</v>
      </c>
      <c r="DI118" s="389">
        <v>0</v>
      </c>
      <c r="DJ118" s="389">
        <v>0</v>
      </c>
      <c r="DK118" s="389">
        <v>0</v>
      </c>
      <c r="DL118" s="406">
        <v>0</v>
      </c>
      <c r="DM118" s="389">
        <v>0</v>
      </c>
      <c r="DN118" s="389">
        <v>0</v>
      </c>
      <c r="DO118" s="389">
        <v>0</v>
      </c>
      <c r="DP118" s="389">
        <v>0</v>
      </c>
      <c r="DQ118" s="406">
        <v>0</v>
      </c>
      <c r="DR118" s="389">
        <v>0</v>
      </c>
      <c r="DS118" s="389">
        <v>0</v>
      </c>
      <c r="DT118" s="389">
        <v>0</v>
      </c>
      <c r="DU118" s="389">
        <v>0</v>
      </c>
      <c r="DV118" s="406">
        <v>0</v>
      </c>
      <c r="DW118" s="389">
        <v>0</v>
      </c>
      <c r="DX118" s="389">
        <v>0</v>
      </c>
      <c r="DY118" s="389">
        <v>0</v>
      </c>
      <c r="DZ118" s="389">
        <v>0</v>
      </c>
      <c r="EA118" s="392">
        <v>0</v>
      </c>
      <c r="EB118" s="393">
        <v>0</v>
      </c>
      <c r="EC118" s="393">
        <v>0</v>
      </c>
      <c r="ED118" s="393">
        <v>0</v>
      </c>
      <c r="EE118" s="393">
        <v>0</v>
      </c>
      <c r="EF118" s="406">
        <v>0</v>
      </c>
      <c r="EG118" s="404">
        <v>0</v>
      </c>
      <c r="EH118" s="405">
        <v>0</v>
      </c>
      <c r="EI118" s="405">
        <v>0</v>
      </c>
      <c r="EJ118" s="393">
        <v>0</v>
      </c>
      <c r="EK118" s="407">
        <v>0</v>
      </c>
      <c r="EL118" s="395">
        <v>0</v>
      </c>
      <c r="EM118" s="403">
        <v>0</v>
      </c>
      <c r="EN118" s="388">
        <v>0</v>
      </c>
      <c r="EO118" s="404">
        <v>0</v>
      </c>
      <c r="EP118" s="405">
        <v>0</v>
      </c>
      <c r="EQ118" s="405">
        <v>0</v>
      </c>
      <c r="ER118" s="405">
        <v>0</v>
      </c>
      <c r="ES118" s="393">
        <v>0</v>
      </c>
      <c r="ET118" s="403">
        <v>0</v>
      </c>
      <c r="EU118" s="404">
        <v>0</v>
      </c>
      <c r="EV118" s="405">
        <v>0</v>
      </c>
      <c r="EW118" s="405">
        <v>0</v>
      </c>
      <c r="EX118" s="405">
        <v>0</v>
      </c>
      <c r="EY118" s="393">
        <v>0</v>
      </c>
      <c r="EZ118" s="403">
        <v>0</v>
      </c>
      <c r="FA118" s="404">
        <v>0</v>
      </c>
      <c r="FB118" s="405">
        <v>0</v>
      </c>
      <c r="FC118" s="405">
        <v>0</v>
      </c>
      <c r="FD118" s="405">
        <v>0</v>
      </c>
      <c r="FE118" s="393">
        <v>0</v>
      </c>
      <c r="FF118" s="403">
        <v>0</v>
      </c>
      <c r="FG118" s="389">
        <v>0</v>
      </c>
      <c r="FH118" s="389">
        <v>0</v>
      </c>
      <c r="FI118" s="389">
        <v>0</v>
      </c>
      <c r="FJ118" s="389">
        <v>0</v>
      </c>
      <c r="FK118" s="389">
        <v>0</v>
      </c>
      <c r="FL118" s="406">
        <v>0</v>
      </c>
      <c r="FM118" s="389">
        <v>0</v>
      </c>
      <c r="FN118" s="389">
        <v>0</v>
      </c>
      <c r="FO118" s="389">
        <v>0</v>
      </c>
      <c r="FP118" s="389">
        <v>0</v>
      </c>
      <c r="FQ118" s="389">
        <v>0</v>
      </c>
      <c r="FR118" s="406">
        <v>0</v>
      </c>
      <c r="FS118" s="389">
        <v>0</v>
      </c>
      <c r="FT118" s="389">
        <v>0</v>
      </c>
      <c r="FU118" s="389">
        <v>0</v>
      </c>
      <c r="FV118" s="389">
        <v>0</v>
      </c>
      <c r="FW118" s="389">
        <v>0</v>
      </c>
      <c r="FX118" s="406">
        <v>0</v>
      </c>
      <c r="FY118" s="393">
        <v>0</v>
      </c>
      <c r="FZ118" s="393">
        <v>0</v>
      </c>
      <c r="GA118" s="393">
        <v>0</v>
      </c>
      <c r="GB118" s="393">
        <v>0</v>
      </c>
      <c r="GC118" s="393">
        <v>0</v>
      </c>
      <c r="GD118" s="406">
        <v>0</v>
      </c>
      <c r="GE118" s="393">
        <v>0</v>
      </c>
      <c r="GF118" s="393">
        <v>0</v>
      </c>
      <c r="GG118" s="393">
        <v>0</v>
      </c>
      <c r="GH118" s="393">
        <v>0</v>
      </c>
      <c r="GI118" s="393">
        <v>0</v>
      </c>
      <c r="GJ118" s="392">
        <v>0</v>
      </c>
      <c r="GK118" s="389">
        <v>0</v>
      </c>
      <c r="GL118" s="389">
        <v>0</v>
      </c>
      <c r="GM118" s="389">
        <v>0</v>
      </c>
      <c r="GN118" s="389">
        <v>0</v>
      </c>
      <c r="GO118" s="389">
        <v>0</v>
      </c>
      <c r="GP118" s="407">
        <v>0</v>
      </c>
      <c r="GQ118" s="388">
        <v>0</v>
      </c>
      <c r="GR118" s="409">
        <v>0</v>
      </c>
      <c r="GS118" s="396">
        <v>0</v>
      </c>
      <c r="GT118" s="397">
        <v>0</v>
      </c>
      <c r="GU118" s="390">
        <v>0</v>
      </c>
      <c r="GV118" s="390">
        <v>0</v>
      </c>
      <c r="GW118" s="391">
        <v>0</v>
      </c>
      <c r="GX118" s="403">
        <v>0</v>
      </c>
      <c r="GY118" s="389">
        <v>0</v>
      </c>
      <c r="GZ118" s="389">
        <v>0</v>
      </c>
      <c r="HA118" s="389">
        <v>0</v>
      </c>
      <c r="HB118" s="389">
        <v>0</v>
      </c>
      <c r="HC118" s="406">
        <v>0</v>
      </c>
      <c r="HD118" s="389">
        <v>0</v>
      </c>
      <c r="HE118" s="389">
        <v>0</v>
      </c>
      <c r="HF118" s="389">
        <v>0</v>
      </c>
      <c r="HG118" s="389">
        <v>0</v>
      </c>
      <c r="HH118" s="406">
        <v>0</v>
      </c>
      <c r="HI118" s="389">
        <v>0</v>
      </c>
      <c r="HJ118" s="389">
        <v>0</v>
      </c>
      <c r="HK118" s="389">
        <v>0</v>
      </c>
      <c r="HL118" s="389">
        <v>0</v>
      </c>
      <c r="HM118" s="406">
        <v>0</v>
      </c>
      <c r="HN118" s="389">
        <v>0</v>
      </c>
      <c r="HO118" s="389">
        <v>0</v>
      </c>
      <c r="HP118" s="389">
        <v>0</v>
      </c>
      <c r="HQ118" s="389">
        <v>0</v>
      </c>
      <c r="HR118" s="392">
        <v>0</v>
      </c>
      <c r="HS118" s="393">
        <v>0</v>
      </c>
      <c r="HT118" s="393">
        <v>0</v>
      </c>
      <c r="HU118" s="393">
        <v>0</v>
      </c>
      <c r="HV118" s="393">
        <v>0</v>
      </c>
      <c r="HW118" s="406">
        <v>0</v>
      </c>
      <c r="HX118" s="404">
        <v>0</v>
      </c>
      <c r="HY118" s="405">
        <v>0</v>
      </c>
      <c r="HZ118" s="405">
        <v>0</v>
      </c>
      <c r="IA118" s="393">
        <v>0</v>
      </c>
      <c r="IB118" s="407">
        <v>0</v>
      </c>
      <c r="IC118" s="388">
        <v>0</v>
      </c>
      <c r="ID118" s="396">
        <f t="shared" si="4"/>
        <v>0</v>
      </c>
      <c r="IE118" s="408">
        <v>0</v>
      </c>
      <c r="IF118" s="396">
        <v>0</v>
      </c>
      <c r="IG118" s="397">
        <v>0</v>
      </c>
      <c r="IH118" s="390">
        <v>0</v>
      </c>
      <c r="II118" s="390">
        <v>0</v>
      </c>
      <c r="IJ118" s="391">
        <v>0</v>
      </c>
      <c r="IK118" s="388">
        <v>0</v>
      </c>
      <c r="IL118" s="395">
        <v>0</v>
      </c>
      <c r="IM118" s="399">
        <f t="shared" si="5"/>
        <v>0</v>
      </c>
      <c r="IN118" s="408">
        <v>0</v>
      </c>
      <c r="IO118" s="396">
        <v>0</v>
      </c>
      <c r="IP118" s="397">
        <v>0</v>
      </c>
      <c r="IQ118" s="390">
        <v>0</v>
      </c>
      <c r="IR118" s="390">
        <v>0</v>
      </c>
      <c r="IS118" s="391">
        <v>0</v>
      </c>
      <c r="IT118" s="391">
        <v>0</v>
      </c>
      <c r="IU118" s="388">
        <v>0</v>
      </c>
      <c r="IV118" s="395">
        <v>0</v>
      </c>
      <c r="IW118" s="399">
        <f t="shared" si="6"/>
        <v>0</v>
      </c>
      <c r="IX118" s="408">
        <v>0</v>
      </c>
      <c r="IY118" s="396">
        <v>0</v>
      </c>
      <c r="IZ118" s="397">
        <v>0</v>
      </c>
      <c r="JA118" s="390">
        <v>0</v>
      </c>
      <c r="JB118" s="390">
        <v>0</v>
      </c>
      <c r="JC118" s="391">
        <v>0</v>
      </c>
      <c r="JD118" s="388">
        <v>0</v>
      </c>
      <c r="JE118" s="395">
        <v>0</v>
      </c>
      <c r="JF118" s="399">
        <f t="shared" si="7"/>
        <v>0</v>
      </c>
      <c r="JG118" s="408">
        <v>0</v>
      </c>
      <c r="JH118" s="396">
        <v>0</v>
      </c>
      <c r="JI118" s="397">
        <v>0</v>
      </c>
      <c r="JJ118" s="390">
        <v>0</v>
      </c>
      <c r="JK118" s="390">
        <v>0</v>
      </c>
      <c r="JL118" s="391">
        <v>0</v>
      </c>
      <c r="JM118" s="388">
        <v>0</v>
      </c>
      <c r="JN118" s="395">
        <v>0</v>
      </c>
      <c r="JO118" s="388">
        <v>0</v>
      </c>
      <c r="JP118" s="388">
        <v>0</v>
      </c>
      <c r="JQ118" s="388">
        <v>0</v>
      </c>
      <c r="JR118" s="403">
        <v>0</v>
      </c>
      <c r="JS118" s="400">
        <v>0</v>
      </c>
    </row>
    <row r="119" spans="1:279" hidden="1" x14ac:dyDescent="0.35">
      <c r="A119" s="411">
        <v>1906</v>
      </c>
      <c r="B119" s="435"/>
      <c r="C119" s="412" t="s">
        <v>40</v>
      </c>
      <c r="D119" s="413">
        <v>0</v>
      </c>
      <c r="E119" s="388">
        <v>0</v>
      </c>
      <c r="F119" s="414">
        <v>0</v>
      </c>
      <c r="G119" s="415">
        <v>0</v>
      </c>
      <c r="H119" s="415">
        <v>0</v>
      </c>
      <c r="I119" s="415">
        <v>0</v>
      </c>
      <c r="J119" s="416">
        <v>0</v>
      </c>
      <c r="K119" s="413">
        <v>0</v>
      </c>
      <c r="L119" s="414">
        <v>0</v>
      </c>
      <c r="M119" s="415">
        <v>0</v>
      </c>
      <c r="N119" s="415">
        <v>0</v>
      </c>
      <c r="O119" s="415">
        <v>0</v>
      </c>
      <c r="P119" s="416">
        <v>0</v>
      </c>
      <c r="Q119" s="413">
        <v>0</v>
      </c>
      <c r="R119" s="414">
        <v>0</v>
      </c>
      <c r="S119" s="415">
        <v>0</v>
      </c>
      <c r="T119" s="415">
        <v>0</v>
      </c>
      <c r="U119" s="415">
        <v>0</v>
      </c>
      <c r="V119" s="416">
        <v>0</v>
      </c>
      <c r="W119" s="413">
        <v>0</v>
      </c>
      <c r="X119" s="389">
        <v>0</v>
      </c>
      <c r="Y119" s="389">
        <v>0</v>
      </c>
      <c r="Z119" s="389">
        <v>0</v>
      </c>
      <c r="AA119" s="389">
        <v>0</v>
      </c>
      <c r="AB119" s="389">
        <v>0</v>
      </c>
      <c r="AC119" s="417">
        <v>0</v>
      </c>
      <c r="AD119" s="389">
        <v>0</v>
      </c>
      <c r="AE119" s="389">
        <v>0</v>
      </c>
      <c r="AF119" s="389">
        <v>0</v>
      </c>
      <c r="AG119" s="389">
        <v>0</v>
      </c>
      <c r="AH119" s="389">
        <v>0</v>
      </c>
      <c r="AI119" s="417">
        <v>0</v>
      </c>
      <c r="AJ119" s="389">
        <v>0</v>
      </c>
      <c r="AK119" s="389">
        <v>0</v>
      </c>
      <c r="AL119" s="389">
        <v>0</v>
      </c>
      <c r="AM119" s="389">
        <v>0</v>
      </c>
      <c r="AN119" s="389">
        <v>0</v>
      </c>
      <c r="AO119" s="417">
        <v>0</v>
      </c>
      <c r="AP119" s="393">
        <v>0</v>
      </c>
      <c r="AQ119" s="393">
        <v>0</v>
      </c>
      <c r="AR119" s="393">
        <v>0</v>
      </c>
      <c r="AS119" s="393">
        <v>0</v>
      </c>
      <c r="AT119" s="393">
        <v>0</v>
      </c>
      <c r="AU119" s="417">
        <v>0</v>
      </c>
      <c r="AV119" s="393">
        <v>0</v>
      </c>
      <c r="AW119" s="393">
        <v>0</v>
      </c>
      <c r="AX119" s="393">
        <v>0</v>
      </c>
      <c r="AY119" s="393">
        <v>0</v>
      </c>
      <c r="AZ119" s="393">
        <v>0</v>
      </c>
      <c r="BA119" s="392">
        <v>0</v>
      </c>
      <c r="BB119" s="393">
        <v>0</v>
      </c>
      <c r="BC119" s="393">
        <v>0</v>
      </c>
      <c r="BD119" s="393">
        <v>0</v>
      </c>
      <c r="BE119" s="393">
        <v>0</v>
      </c>
      <c r="BF119" s="393">
        <v>0</v>
      </c>
      <c r="BG119" s="392">
        <v>0</v>
      </c>
      <c r="BH119" s="389">
        <v>0</v>
      </c>
      <c r="BI119" s="389">
        <v>0</v>
      </c>
      <c r="BJ119" s="389">
        <v>0</v>
      </c>
      <c r="BK119" s="389">
        <v>0</v>
      </c>
      <c r="BL119" s="389">
        <v>0</v>
      </c>
      <c r="BM119" s="418">
        <v>0</v>
      </c>
      <c r="BN119" s="395">
        <v>0</v>
      </c>
      <c r="BO119" s="419">
        <v>0</v>
      </c>
      <c r="BP119" s="396">
        <v>0</v>
      </c>
      <c r="BQ119" s="397">
        <v>0</v>
      </c>
      <c r="BR119" s="390">
        <v>0</v>
      </c>
      <c r="BS119" s="390">
        <v>0</v>
      </c>
      <c r="BT119" s="398">
        <v>0</v>
      </c>
      <c r="BU119" s="413">
        <v>0</v>
      </c>
      <c r="BV119" s="389">
        <v>0</v>
      </c>
      <c r="BW119" s="389">
        <v>0</v>
      </c>
      <c r="BX119" s="389">
        <v>0</v>
      </c>
      <c r="BY119" s="389">
        <v>0</v>
      </c>
      <c r="BZ119" s="417">
        <v>0</v>
      </c>
      <c r="CA119" s="389">
        <v>0</v>
      </c>
      <c r="CB119" s="389">
        <v>0</v>
      </c>
      <c r="CC119" s="389">
        <v>0</v>
      </c>
      <c r="CD119" s="389">
        <v>0</v>
      </c>
      <c r="CE119" s="417">
        <v>0</v>
      </c>
      <c r="CF119" s="389">
        <v>0</v>
      </c>
      <c r="CG119" s="389">
        <v>0</v>
      </c>
      <c r="CH119" s="389">
        <v>0</v>
      </c>
      <c r="CI119" s="389">
        <v>0</v>
      </c>
      <c r="CJ119" s="417">
        <v>0</v>
      </c>
      <c r="CK119" s="393">
        <v>0</v>
      </c>
      <c r="CL119" s="393">
        <v>0</v>
      </c>
      <c r="CM119" s="393">
        <v>0</v>
      </c>
      <c r="CN119" s="393">
        <v>0</v>
      </c>
      <c r="CO119" s="392">
        <v>0</v>
      </c>
      <c r="CP119" s="393">
        <v>0</v>
      </c>
      <c r="CQ119" s="393">
        <v>0</v>
      </c>
      <c r="CR119" s="393">
        <v>0</v>
      </c>
      <c r="CS119" s="393">
        <v>0</v>
      </c>
      <c r="CT119" s="392">
        <v>0</v>
      </c>
      <c r="CU119" s="414">
        <v>0</v>
      </c>
      <c r="CV119" s="415">
        <v>0</v>
      </c>
      <c r="CW119" s="415">
        <v>0</v>
      </c>
      <c r="CX119" s="416">
        <v>0</v>
      </c>
      <c r="CY119" s="418">
        <v>0</v>
      </c>
      <c r="CZ119" s="395">
        <v>0</v>
      </c>
      <c r="DA119" s="420">
        <v>0</v>
      </c>
      <c r="DB119" s="396">
        <v>0</v>
      </c>
      <c r="DC119" s="397">
        <v>0</v>
      </c>
      <c r="DD119" s="390">
        <v>0</v>
      </c>
      <c r="DE119" s="390">
        <v>0</v>
      </c>
      <c r="DF119" s="398">
        <v>0</v>
      </c>
      <c r="DG119" s="413">
        <v>0</v>
      </c>
      <c r="DH119" s="389">
        <v>0</v>
      </c>
      <c r="DI119" s="389">
        <v>0</v>
      </c>
      <c r="DJ119" s="389">
        <v>0</v>
      </c>
      <c r="DK119" s="389">
        <v>0</v>
      </c>
      <c r="DL119" s="417">
        <v>0</v>
      </c>
      <c r="DM119" s="389">
        <v>0</v>
      </c>
      <c r="DN119" s="389">
        <v>0</v>
      </c>
      <c r="DO119" s="389">
        <v>0</v>
      </c>
      <c r="DP119" s="389">
        <v>0</v>
      </c>
      <c r="DQ119" s="417">
        <v>0</v>
      </c>
      <c r="DR119" s="389">
        <v>0</v>
      </c>
      <c r="DS119" s="389">
        <v>0</v>
      </c>
      <c r="DT119" s="389">
        <v>0</v>
      </c>
      <c r="DU119" s="389">
        <v>0</v>
      </c>
      <c r="DV119" s="417">
        <v>0</v>
      </c>
      <c r="DW119" s="389">
        <v>0</v>
      </c>
      <c r="DX119" s="389">
        <v>0</v>
      </c>
      <c r="DY119" s="389">
        <v>0</v>
      </c>
      <c r="DZ119" s="389">
        <v>0</v>
      </c>
      <c r="EA119" s="392">
        <v>0</v>
      </c>
      <c r="EB119" s="393">
        <v>0</v>
      </c>
      <c r="EC119" s="393">
        <v>0</v>
      </c>
      <c r="ED119" s="393">
        <v>0</v>
      </c>
      <c r="EE119" s="393">
        <v>0</v>
      </c>
      <c r="EF119" s="417">
        <v>0</v>
      </c>
      <c r="EG119" s="414">
        <v>0</v>
      </c>
      <c r="EH119" s="415">
        <v>0</v>
      </c>
      <c r="EI119" s="415">
        <v>0</v>
      </c>
      <c r="EJ119" s="416">
        <v>0</v>
      </c>
      <c r="EK119" s="418">
        <v>0</v>
      </c>
      <c r="EL119" s="395">
        <v>0</v>
      </c>
      <c r="EM119" s="413">
        <v>0</v>
      </c>
      <c r="EN119" s="388">
        <v>0</v>
      </c>
      <c r="EO119" s="414">
        <v>0</v>
      </c>
      <c r="EP119" s="415">
        <v>0</v>
      </c>
      <c r="EQ119" s="415">
        <v>0</v>
      </c>
      <c r="ER119" s="415">
        <v>0</v>
      </c>
      <c r="ES119" s="416">
        <v>0</v>
      </c>
      <c r="ET119" s="413">
        <v>0</v>
      </c>
      <c r="EU119" s="414">
        <v>0</v>
      </c>
      <c r="EV119" s="415">
        <v>0</v>
      </c>
      <c r="EW119" s="415">
        <v>0</v>
      </c>
      <c r="EX119" s="415">
        <v>0</v>
      </c>
      <c r="EY119" s="416">
        <v>0</v>
      </c>
      <c r="EZ119" s="413">
        <v>0</v>
      </c>
      <c r="FA119" s="414">
        <v>0</v>
      </c>
      <c r="FB119" s="415">
        <v>0</v>
      </c>
      <c r="FC119" s="415">
        <v>0</v>
      </c>
      <c r="FD119" s="415">
        <v>0</v>
      </c>
      <c r="FE119" s="416">
        <v>0</v>
      </c>
      <c r="FF119" s="413">
        <v>0</v>
      </c>
      <c r="FG119" s="389">
        <v>0</v>
      </c>
      <c r="FH119" s="389">
        <v>0</v>
      </c>
      <c r="FI119" s="389">
        <v>0</v>
      </c>
      <c r="FJ119" s="389">
        <v>0</v>
      </c>
      <c r="FK119" s="389">
        <v>0</v>
      </c>
      <c r="FL119" s="417">
        <v>0</v>
      </c>
      <c r="FM119" s="389">
        <v>0</v>
      </c>
      <c r="FN119" s="389">
        <v>0</v>
      </c>
      <c r="FO119" s="389">
        <v>0</v>
      </c>
      <c r="FP119" s="389">
        <v>0</v>
      </c>
      <c r="FQ119" s="389">
        <v>0</v>
      </c>
      <c r="FR119" s="417">
        <v>0</v>
      </c>
      <c r="FS119" s="389">
        <v>0</v>
      </c>
      <c r="FT119" s="389">
        <v>0</v>
      </c>
      <c r="FU119" s="389">
        <v>0</v>
      </c>
      <c r="FV119" s="389">
        <v>0</v>
      </c>
      <c r="FW119" s="389">
        <v>0</v>
      </c>
      <c r="FX119" s="417">
        <v>0</v>
      </c>
      <c r="FY119" s="393">
        <v>0</v>
      </c>
      <c r="FZ119" s="393">
        <v>0</v>
      </c>
      <c r="GA119" s="393">
        <v>0</v>
      </c>
      <c r="GB119" s="393">
        <v>0</v>
      </c>
      <c r="GC119" s="393">
        <v>0</v>
      </c>
      <c r="GD119" s="417">
        <v>0</v>
      </c>
      <c r="GE119" s="393">
        <v>0</v>
      </c>
      <c r="GF119" s="393">
        <v>0</v>
      </c>
      <c r="GG119" s="393">
        <v>0</v>
      </c>
      <c r="GH119" s="393">
        <v>0</v>
      </c>
      <c r="GI119" s="393">
        <v>0</v>
      </c>
      <c r="GJ119" s="392">
        <v>0</v>
      </c>
      <c r="GK119" s="389">
        <v>0</v>
      </c>
      <c r="GL119" s="389">
        <v>0</v>
      </c>
      <c r="GM119" s="389">
        <v>0</v>
      </c>
      <c r="GN119" s="389">
        <v>0</v>
      </c>
      <c r="GO119" s="389">
        <v>0</v>
      </c>
      <c r="GP119" s="418">
        <v>0</v>
      </c>
      <c r="GQ119" s="388">
        <v>0</v>
      </c>
      <c r="GR119" s="420">
        <v>0</v>
      </c>
      <c r="GS119" s="396">
        <v>0</v>
      </c>
      <c r="GT119" s="397">
        <v>0</v>
      </c>
      <c r="GU119" s="390">
        <v>0</v>
      </c>
      <c r="GV119" s="390">
        <v>0</v>
      </c>
      <c r="GW119" s="391">
        <v>0</v>
      </c>
      <c r="GX119" s="413">
        <v>0</v>
      </c>
      <c r="GY119" s="389">
        <v>0</v>
      </c>
      <c r="GZ119" s="389">
        <v>0</v>
      </c>
      <c r="HA119" s="389">
        <v>0</v>
      </c>
      <c r="HB119" s="389">
        <v>0</v>
      </c>
      <c r="HC119" s="417">
        <v>0</v>
      </c>
      <c r="HD119" s="389">
        <v>0</v>
      </c>
      <c r="HE119" s="389">
        <v>0</v>
      </c>
      <c r="HF119" s="389">
        <v>0</v>
      </c>
      <c r="HG119" s="389">
        <v>0</v>
      </c>
      <c r="HH119" s="417">
        <v>0</v>
      </c>
      <c r="HI119" s="389">
        <v>0</v>
      </c>
      <c r="HJ119" s="389">
        <v>0</v>
      </c>
      <c r="HK119" s="389">
        <v>0</v>
      </c>
      <c r="HL119" s="389">
        <v>0</v>
      </c>
      <c r="HM119" s="417">
        <v>0</v>
      </c>
      <c r="HN119" s="389">
        <v>0</v>
      </c>
      <c r="HO119" s="389">
        <v>0</v>
      </c>
      <c r="HP119" s="389">
        <v>0</v>
      </c>
      <c r="HQ119" s="389">
        <v>0</v>
      </c>
      <c r="HR119" s="392">
        <v>0</v>
      </c>
      <c r="HS119" s="393">
        <v>0</v>
      </c>
      <c r="HT119" s="393">
        <v>0</v>
      </c>
      <c r="HU119" s="393">
        <v>0</v>
      </c>
      <c r="HV119" s="393">
        <v>0</v>
      </c>
      <c r="HW119" s="417">
        <v>0</v>
      </c>
      <c r="HX119" s="414">
        <v>0</v>
      </c>
      <c r="HY119" s="415">
        <v>0</v>
      </c>
      <c r="HZ119" s="415">
        <v>0</v>
      </c>
      <c r="IA119" s="416">
        <v>0</v>
      </c>
      <c r="IB119" s="418">
        <v>0</v>
      </c>
      <c r="IC119" s="388">
        <v>0</v>
      </c>
      <c r="ID119" s="1470">
        <f t="shared" si="4"/>
        <v>0</v>
      </c>
      <c r="IE119" s="419">
        <v>0</v>
      </c>
      <c r="IF119" s="396">
        <v>0</v>
      </c>
      <c r="IG119" s="397">
        <v>0</v>
      </c>
      <c r="IH119" s="390">
        <v>0</v>
      </c>
      <c r="II119" s="390">
        <v>0</v>
      </c>
      <c r="IJ119" s="391">
        <v>0</v>
      </c>
      <c r="IK119" s="388">
        <v>0</v>
      </c>
      <c r="IL119" s="395">
        <v>0</v>
      </c>
      <c r="IM119" s="1468">
        <f t="shared" si="5"/>
        <v>0</v>
      </c>
      <c r="IN119" s="419">
        <v>0</v>
      </c>
      <c r="IO119" s="396">
        <v>0</v>
      </c>
      <c r="IP119" s="397">
        <v>0</v>
      </c>
      <c r="IQ119" s="390">
        <v>0</v>
      </c>
      <c r="IR119" s="390">
        <v>0</v>
      </c>
      <c r="IS119" s="391">
        <v>0</v>
      </c>
      <c r="IT119" s="391">
        <v>0</v>
      </c>
      <c r="IU119" s="388">
        <v>0</v>
      </c>
      <c r="IV119" s="395">
        <v>0</v>
      </c>
      <c r="IW119" s="1468">
        <f t="shared" si="6"/>
        <v>0</v>
      </c>
      <c r="IX119" s="419">
        <v>0</v>
      </c>
      <c r="IY119" s="396">
        <v>0</v>
      </c>
      <c r="IZ119" s="397">
        <v>0</v>
      </c>
      <c r="JA119" s="390">
        <v>0</v>
      </c>
      <c r="JB119" s="390">
        <v>0</v>
      </c>
      <c r="JC119" s="391">
        <v>0</v>
      </c>
      <c r="JD119" s="388">
        <v>0</v>
      </c>
      <c r="JE119" s="395">
        <v>0</v>
      </c>
      <c r="JF119" s="1468">
        <f t="shared" si="7"/>
        <v>0</v>
      </c>
      <c r="JG119" s="419">
        <v>0</v>
      </c>
      <c r="JH119" s="396">
        <v>0</v>
      </c>
      <c r="JI119" s="397">
        <v>0</v>
      </c>
      <c r="JJ119" s="390">
        <v>0</v>
      </c>
      <c r="JK119" s="390">
        <v>0</v>
      </c>
      <c r="JL119" s="391">
        <v>0</v>
      </c>
      <c r="JM119" s="388">
        <v>0</v>
      </c>
      <c r="JN119" s="395">
        <v>0</v>
      </c>
      <c r="JO119" s="388">
        <v>0</v>
      </c>
      <c r="JP119" s="388">
        <v>0</v>
      </c>
      <c r="JQ119" s="388">
        <v>0</v>
      </c>
      <c r="JR119" s="413">
        <v>0</v>
      </c>
      <c r="JS119" s="400">
        <v>0</v>
      </c>
    </row>
    <row r="120" spans="1:279" x14ac:dyDescent="0.35">
      <c r="A120" s="421" t="s">
        <v>324</v>
      </c>
      <c r="B120" s="421"/>
      <c r="C120" s="422"/>
      <c r="D120" s="423">
        <v>0</v>
      </c>
      <c r="E120" s="423">
        <v>0</v>
      </c>
      <c r="F120" s="424">
        <v>0</v>
      </c>
      <c r="G120" s="425">
        <v>0</v>
      </c>
      <c r="H120" s="425">
        <v>0</v>
      </c>
      <c r="I120" s="425">
        <v>0</v>
      </c>
      <c r="J120" s="426">
        <v>0</v>
      </c>
      <c r="K120" s="423">
        <v>0</v>
      </c>
      <c r="L120" s="424">
        <v>0</v>
      </c>
      <c r="M120" s="425">
        <v>0</v>
      </c>
      <c r="N120" s="425">
        <v>0</v>
      </c>
      <c r="O120" s="425">
        <v>0</v>
      </c>
      <c r="P120" s="426">
        <v>0</v>
      </c>
      <c r="Q120" s="423">
        <v>0</v>
      </c>
      <c r="R120" s="424">
        <v>0</v>
      </c>
      <c r="S120" s="425">
        <v>0</v>
      </c>
      <c r="T120" s="425">
        <v>0</v>
      </c>
      <c r="U120" s="425">
        <v>0</v>
      </c>
      <c r="V120" s="426">
        <v>0</v>
      </c>
      <c r="W120" s="423">
        <v>0</v>
      </c>
      <c r="X120" s="424">
        <v>0</v>
      </c>
      <c r="Y120" s="425">
        <v>0</v>
      </c>
      <c r="Z120" s="425">
        <v>0</v>
      </c>
      <c r="AA120" s="425">
        <v>0</v>
      </c>
      <c r="AB120" s="426">
        <v>0</v>
      </c>
      <c r="AC120" s="423">
        <v>0</v>
      </c>
      <c r="AD120" s="424">
        <v>0</v>
      </c>
      <c r="AE120" s="425">
        <v>0</v>
      </c>
      <c r="AF120" s="425">
        <v>0</v>
      </c>
      <c r="AG120" s="425">
        <v>0</v>
      </c>
      <c r="AH120" s="426">
        <v>0</v>
      </c>
      <c r="AI120" s="423">
        <v>0</v>
      </c>
      <c r="AJ120" s="424">
        <v>0</v>
      </c>
      <c r="AK120" s="425">
        <v>0</v>
      </c>
      <c r="AL120" s="425">
        <v>0</v>
      </c>
      <c r="AM120" s="425">
        <v>0</v>
      </c>
      <c r="AN120" s="426">
        <v>0</v>
      </c>
      <c r="AO120" s="423">
        <v>0</v>
      </c>
      <c r="AP120" s="424">
        <v>0</v>
      </c>
      <c r="AQ120" s="425">
        <v>0</v>
      </c>
      <c r="AR120" s="425">
        <v>0</v>
      </c>
      <c r="AS120" s="425">
        <v>0</v>
      </c>
      <c r="AT120" s="426">
        <v>0</v>
      </c>
      <c r="AU120" s="423">
        <v>0</v>
      </c>
      <c r="AV120" s="424">
        <v>0</v>
      </c>
      <c r="AW120" s="425">
        <v>0</v>
      </c>
      <c r="AX120" s="425">
        <v>0</v>
      </c>
      <c r="AY120" s="425">
        <v>0</v>
      </c>
      <c r="AZ120" s="426">
        <v>0</v>
      </c>
      <c r="BA120" s="423">
        <v>0</v>
      </c>
      <c r="BB120" s="424">
        <v>0</v>
      </c>
      <c r="BC120" s="425">
        <v>0</v>
      </c>
      <c r="BD120" s="425">
        <v>0</v>
      </c>
      <c r="BE120" s="425">
        <v>0</v>
      </c>
      <c r="BF120" s="426">
        <v>0</v>
      </c>
      <c r="BG120" s="423">
        <v>0</v>
      </c>
      <c r="BH120" s="424">
        <v>0</v>
      </c>
      <c r="BI120" s="425">
        <v>0</v>
      </c>
      <c r="BJ120" s="425">
        <v>0</v>
      </c>
      <c r="BK120" s="425">
        <v>0</v>
      </c>
      <c r="BL120" s="426">
        <v>0</v>
      </c>
      <c r="BM120" s="423">
        <v>0</v>
      </c>
      <c r="BN120" s="427">
        <v>0</v>
      </c>
      <c r="BO120" s="428">
        <v>0</v>
      </c>
      <c r="BP120" s="428">
        <v>0</v>
      </c>
      <c r="BQ120" s="429">
        <v>0</v>
      </c>
      <c r="BR120" s="425">
        <v>5196</v>
      </c>
      <c r="BS120" s="425">
        <v>0</v>
      </c>
      <c r="BT120" s="430">
        <v>0</v>
      </c>
      <c r="BU120" s="423">
        <v>5196</v>
      </c>
      <c r="BV120" s="424">
        <v>0</v>
      </c>
      <c r="BW120" s="425">
        <v>0</v>
      </c>
      <c r="BX120" s="425">
        <v>0</v>
      </c>
      <c r="BY120" s="426">
        <v>0</v>
      </c>
      <c r="BZ120" s="423">
        <v>0</v>
      </c>
      <c r="CA120" s="424">
        <v>0</v>
      </c>
      <c r="CB120" s="425">
        <v>163</v>
      </c>
      <c r="CC120" s="425">
        <v>0</v>
      </c>
      <c r="CD120" s="425">
        <v>0</v>
      </c>
      <c r="CE120" s="423">
        <v>163</v>
      </c>
      <c r="CF120" s="424">
        <v>0</v>
      </c>
      <c r="CG120" s="425">
        <v>5033</v>
      </c>
      <c r="CH120" s="425">
        <v>0</v>
      </c>
      <c r="CI120" s="425">
        <v>0</v>
      </c>
      <c r="CJ120" s="423">
        <v>5033</v>
      </c>
      <c r="CK120" s="424">
        <v>0</v>
      </c>
      <c r="CL120" s="425">
        <v>0</v>
      </c>
      <c r="CM120" s="425">
        <v>0</v>
      </c>
      <c r="CN120" s="425">
        <v>0</v>
      </c>
      <c r="CO120" s="423">
        <v>0</v>
      </c>
      <c r="CP120" s="424">
        <v>0</v>
      </c>
      <c r="CQ120" s="425">
        <v>0</v>
      </c>
      <c r="CR120" s="425">
        <v>0</v>
      </c>
      <c r="CS120" s="426">
        <v>0</v>
      </c>
      <c r="CT120" s="423">
        <v>0</v>
      </c>
      <c r="CU120" s="424">
        <v>0</v>
      </c>
      <c r="CV120" s="425">
        <v>0</v>
      </c>
      <c r="CW120" s="425">
        <v>0</v>
      </c>
      <c r="CX120" s="426">
        <v>0</v>
      </c>
      <c r="CY120" s="423">
        <v>0</v>
      </c>
      <c r="CZ120" s="427">
        <v>0</v>
      </c>
      <c r="DA120" s="431">
        <v>0</v>
      </c>
      <c r="DB120" s="428">
        <v>0</v>
      </c>
      <c r="DC120" s="429">
        <v>12192</v>
      </c>
      <c r="DD120" s="425">
        <v>0</v>
      </c>
      <c r="DE120" s="425">
        <v>0</v>
      </c>
      <c r="DF120" s="430">
        <v>330</v>
      </c>
      <c r="DG120" s="423">
        <v>12522</v>
      </c>
      <c r="DH120" s="424">
        <v>0</v>
      </c>
      <c r="DI120" s="425">
        <v>0</v>
      </c>
      <c r="DJ120" s="425">
        <v>0</v>
      </c>
      <c r="DK120" s="426">
        <v>0</v>
      </c>
      <c r="DL120" s="423">
        <v>0</v>
      </c>
      <c r="DM120" s="424">
        <v>8850</v>
      </c>
      <c r="DN120" s="425">
        <v>0</v>
      </c>
      <c r="DO120" s="425">
        <v>0</v>
      </c>
      <c r="DP120" s="425">
        <v>0</v>
      </c>
      <c r="DQ120" s="423">
        <v>8850</v>
      </c>
      <c r="DR120" s="424">
        <v>3342</v>
      </c>
      <c r="DS120" s="425">
        <v>0</v>
      </c>
      <c r="DT120" s="425">
        <v>0</v>
      </c>
      <c r="DU120" s="425">
        <v>330</v>
      </c>
      <c r="DV120" s="423">
        <v>3672</v>
      </c>
      <c r="DW120" s="424">
        <v>0</v>
      </c>
      <c r="DX120" s="425">
        <v>0</v>
      </c>
      <c r="DY120" s="425">
        <v>0</v>
      </c>
      <c r="DZ120" s="425">
        <v>0</v>
      </c>
      <c r="EA120" s="423">
        <v>0</v>
      </c>
      <c r="EB120" s="424">
        <v>0</v>
      </c>
      <c r="EC120" s="425">
        <v>0</v>
      </c>
      <c r="ED120" s="425">
        <v>0</v>
      </c>
      <c r="EE120" s="426">
        <v>0</v>
      </c>
      <c r="EF120" s="423">
        <v>0</v>
      </c>
      <c r="EG120" s="424">
        <v>0</v>
      </c>
      <c r="EH120" s="425">
        <v>0</v>
      </c>
      <c r="EI120" s="425">
        <v>0</v>
      </c>
      <c r="EJ120" s="426">
        <v>0</v>
      </c>
      <c r="EK120" s="423">
        <v>0</v>
      </c>
      <c r="EL120" s="431">
        <v>0</v>
      </c>
      <c r="EM120" s="423">
        <v>0</v>
      </c>
      <c r="EN120" s="423">
        <v>0</v>
      </c>
      <c r="EO120" s="424">
        <v>1146</v>
      </c>
      <c r="EP120" s="425">
        <v>1446</v>
      </c>
      <c r="EQ120" s="425">
        <v>3684</v>
      </c>
      <c r="ER120" s="425">
        <v>3780</v>
      </c>
      <c r="ES120" s="426">
        <v>6132</v>
      </c>
      <c r="ET120" s="423">
        <v>16188</v>
      </c>
      <c r="EU120" s="424">
        <v>5130</v>
      </c>
      <c r="EV120" s="425">
        <v>0</v>
      </c>
      <c r="EW120" s="425">
        <v>0</v>
      </c>
      <c r="EX120" s="425">
        <v>0</v>
      </c>
      <c r="EY120" s="426">
        <v>0</v>
      </c>
      <c r="EZ120" s="423">
        <v>5130</v>
      </c>
      <c r="FA120" s="424">
        <v>6276</v>
      </c>
      <c r="FB120" s="425">
        <v>1446</v>
      </c>
      <c r="FC120" s="425">
        <v>3684</v>
      </c>
      <c r="FD120" s="425">
        <v>3780</v>
      </c>
      <c r="FE120" s="426">
        <v>6132</v>
      </c>
      <c r="FF120" s="423">
        <v>21318</v>
      </c>
      <c r="FG120" s="424">
        <v>0</v>
      </c>
      <c r="FH120" s="425">
        <v>0</v>
      </c>
      <c r="FI120" s="425">
        <v>0</v>
      </c>
      <c r="FJ120" s="425">
        <v>0</v>
      </c>
      <c r="FK120" s="426">
        <v>0</v>
      </c>
      <c r="FL120" s="423">
        <v>0</v>
      </c>
      <c r="FM120" s="424">
        <v>6276</v>
      </c>
      <c r="FN120" s="425">
        <v>338</v>
      </c>
      <c r="FO120" s="425">
        <v>0</v>
      </c>
      <c r="FP120" s="425">
        <v>0</v>
      </c>
      <c r="FQ120" s="426">
        <v>0</v>
      </c>
      <c r="FR120" s="423">
        <v>6614</v>
      </c>
      <c r="FS120" s="424">
        <v>0</v>
      </c>
      <c r="FT120" s="425">
        <v>1108</v>
      </c>
      <c r="FU120" s="425">
        <v>3684</v>
      </c>
      <c r="FV120" s="425">
        <v>3780</v>
      </c>
      <c r="FW120" s="426">
        <v>6132</v>
      </c>
      <c r="FX120" s="423">
        <v>14704</v>
      </c>
      <c r="FY120" s="424">
        <v>0</v>
      </c>
      <c r="FZ120" s="425">
        <v>0</v>
      </c>
      <c r="GA120" s="425">
        <v>0</v>
      </c>
      <c r="GB120" s="425">
        <v>0</v>
      </c>
      <c r="GC120" s="426">
        <v>0</v>
      </c>
      <c r="GD120" s="423">
        <v>0</v>
      </c>
      <c r="GE120" s="424">
        <v>0</v>
      </c>
      <c r="GF120" s="425">
        <v>0</v>
      </c>
      <c r="GG120" s="425">
        <v>0</v>
      </c>
      <c r="GH120" s="425">
        <v>0</v>
      </c>
      <c r="GI120" s="426">
        <v>0</v>
      </c>
      <c r="GJ120" s="423">
        <v>0</v>
      </c>
      <c r="GK120" s="424">
        <v>0</v>
      </c>
      <c r="GL120" s="425">
        <v>0</v>
      </c>
      <c r="GM120" s="425">
        <v>0</v>
      </c>
      <c r="GN120" s="425">
        <v>0</v>
      </c>
      <c r="GO120" s="426">
        <v>0</v>
      </c>
      <c r="GP120" s="423">
        <v>0</v>
      </c>
      <c r="GQ120" s="423">
        <v>0</v>
      </c>
      <c r="GR120" s="431">
        <v>0</v>
      </c>
      <c r="GS120" s="428">
        <v>0</v>
      </c>
      <c r="GT120" s="429">
        <v>156</v>
      </c>
      <c r="GU120" s="425">
        <v>3300</v>
      </c>
      <c r="GV120" s="425">
        <v>1494</v>
      </c>
      <c r="GW120" s="426">
        <v>11274</v>
      </c>
      <c r="GX120" s="423">
        <v>16224</v>
      </c>
      <c r="GY120" s="424">
        <v>0</v>
      </c>
      <c r="GZ120" s="425">
        <v>0</v>
      </c>
      <c r="HA120" s="425">
        <v>0</v>
      </c>
      <c r="HB120" s="426">
        <v>0</v>
      </c>
      <c r="HC120" s="423">
        <v>0</v>
      </c>
      <c r="HD120" s="424">
        <v>156</v>
      </c>
      <c r="HE120" s="425">
        <v>1514</v>
      </c>
      <c r="HF120" s="425">
        <v>0</v>
      </c>
      <c r="HG120" s="425">
        <v>0</v>
      </c>
      <c r="HH120" s="423">
        <v>1670</v>
      </c>
      <c r="HI120" s="424">
        <v>0</v>
      </c>
      <c r="HJ120" s="425">
        <v>1786</v>
      </c>
      <c r="HK120" s="425">
        <v>0</v>
      </c>
      <c r="HL120" s="425">
        <v>0</v>
      </c>
      <c r="HM120" s="423">
        <v>1786</v>
      </c>
      <c r="HN120" s="424">
        <v>0</v>
      </c>
      <c r="HO120" s="425">
        <v>0</v>
      </c>
      <c r="HP120" s="425">
        <v>0</v>
      </c>
      <c r="HQ120" s="425">
        <v>0</v>
      </c>
      <c r="HR120" s="423">
        <v>0</v>
      </c>
      <c r="HS120" s="424">
        <v>0</v>
      </c>
      <c r="HT120" s="425">
        <v>0</v>
      </c>
      <c r="HU120" s="425">
        <v>0</v>
      </c>
      <c r="HV120" s="426">
        <v>0</v>
      </c>
      <c r="HW120" s="423">
        <v>0</v>
      </c>
      <c r="HX120" s="424">
        <v>0</v>
      </c>
      <c r="HY120" s="425">
        <v>0</v>
      </c>
      <c r="HZ120" s="425">
        <v>1494</v>
      </c>
      <c r="IA120" s="426">
        <v>11274</v>
      </c>
      <c r="IB120" s="423">
        <v>12768</v>
      </c>
      <c r="IC120" s="423">
        <v>0</v>
      </c>
      <c r="ID120" s="1469">
        <f t="shared" si="4"/>
        <v>16224</v>
      </c>
      <c r="IE120" s="431">
        <v>0</v>
      </c>
      <c r="IF120" s="428">
        <v>0</v>
      </c>
      <c r="IG120" s="429">
        <v>4110</v>
      </c>
      <c r="IH120" s="425">
        <v>0</v>
      </c>
      <c r="II120" s="425">
        <v>0</v>
      </c>
      <c r="IJ120" s="426">
        <v>0</v>
      </c>
      <c r="IK120" s="423">
        <v>4110</v>
      </c>
      <c r="IL120" s="423">
        <v>0</v>
      </c>
      <c r="IM120" s="1469">
        <f t="shared" si="5"/>
        <v>4110</v>
      </c>
      <c r="IN120" s="431">
        <v>0</v>
      </c>
      <c r="IO120" s="428">
        <v>0</v>
      </c>
      <c r="IP120" s="429">
        <v>0</v>
      </c>
      <c r="IQ120" s="425">
        <v>1140</v>
      </c>
      <c r="IR120" s="425">
        <v>0</v>
      </c>
      <c r="IS120" s="426">
        <v>0</v>
      </c>
      <c r="IT120" s="426">
        <v>0</v>
      </c>
      <c r="IU120" s="423">
        <v>1140</v>
      </c>
      <c r="IV120" s="423">
        <v>0</v>
      </c>
      <c r="IW120" s="1469">
        <f t="shared" si="6"/>
        <v>1140</v>
      </c>
      <c r="IX120" s="431">
        <v>0</v>
      </c>
      <c r="IY120" s="428">
        <v>0</v>
      </c>
      <c r="IZ120" s="429">
        <v>288</v>
      </c>
      <c r="JA120" s="425">
        <v>750</v>
      </c>
      <c r="JB120" s="425">
        <v>0</v>
      </c>
      <c r="JC120" s="426">
        <v>0</v>
      </c>
      <c r="JD120" s="423">
        <v>1038</v>
      </c>
      <c r="JE120" s="423">
        <v>0</v>
      </c>
      <c r="JF120" s="428">
        <f t="shared" si="7"/>
        <v>1038</v>
      </c>
      <c r="JG120" s="428">
        <v>0</v>
      </c>
      <c r="JH120" s="428">
        <v>0</v>
      </c>
      <c r="JI120" s="429">
        <v>0</v>
      </c>
      <c r="JJ120" s="425">
        <v>0</v>
      </c>
      <c r="JK120" s="425">
        <v>0</v>
      </c>
      <c r="JL120" s="426">
        <v>0</v>
      </c>
      <c r="JM120" s="423">
        <v>0</v>
      </c>
      <c r="JN120" s="423">
        <v>0</v>
      </c>
      <c r="JO120" s="423">
        <v>0</v>
      </c>
      <c r="JP120" s="423">
        <v>0</v>
      </c>
      <c r="JQ120" s="423">
        <v>61548</v>
      </c>
      <c r="JR120" s="423">
        <v>0</v>
      </c>
      <c r="JS120" s="400">
        <v>1</v>
      </c>
    </row>
    <row r="121" spans="1:279" x14ac:dyDescent="0.35">
      <c r="A121" s="386" t="s">
        <v>325</v>
      </c>
      <c r="B121" s="386"/>
      <c r="C121" s="387">
        <v>373</v>
      </c>
      <c r="D121" s="388">
        <v>0</v>
      </c>
      <c r="E121" s="388">
        <v>0</v>
      </c>
      <c r="F121" s="389">
        <v>19788</v>
      </c>
      <c r="G121" s="390">
        <v>7308</v>
      </c>
      <c r="H121" s="390">
        <v>44064</v>
      </c>
      <c r="I121" s="390">
        <v>21228</v>
      </c>
      <c r="J121" s="391">
        <v>13260</v>
      </c>
      <c r="K121" s="388">
        <v>105648</v>
      </c>
      <c r="L121" s="389">
        <v>0</v>
      </c>
      <c r="M121" s="390">
        <v>0</v>
      </c>
      <c r="N121" s="390">
        <v>0</v>
      </c>
      <c r="O121" s="390">
        <v>0</v>
      </c>
      <c r="P121" s="391">
        <v>0</v>
      </c>
      <c r="Q121" s="388">
        <v>0</v>
      </c>
      <c r="R121" s="389">
        <v>19788</v>
      </c>
      <c r="S121" s="390">
        <v>7308</v>
      </c>
      <c r="T121" s="390">
        <v>44064</v>
      </c>
      <c r="U121" s="390">
        <v>21228</v>
      </c>
      <c r="V121" s="391">
        <v>13260</v>
      </c>
      <c r="W121" s="388">
        <v>105648</v>
      </c>
      <c r="X121" s="389">
        <v>0</v>
      </c>
      <c r="Y121" s="390">
        <v>0</v>
      </c>
      <c r="Z121" s="390">
        <v>0</v>
      </c>
      <c r="AA121" s="390">
        <v>0</v>
      </c>
      <c r="AB121" s="391">
        <v>0</v>
      </c>
      <c r="AC121" s="392">
        <v>0</v>
      </c>
      <c r="AD121" s="389">
        <v>14849</v>
      </c>
      <c r="AE121" s="390">
        <v>1316</v>
      </c>
      <c r="AF121" s="390">
        <v>1596</v>
      </c>
      <c r="AG121" s="390">
        <v>8805</v>
      </c>
      <c r="AH121" s="391">
        <v>0</v>
      </c>
      <c r="AI121" s="392">
        <v>26566</v>
      </c>
      <c r="AJ121" s="389">
        <v>4939</v>
      </c>
      <c r="AK121" s="390">
        <v>5992</v>
      </c>
      <c r="AL121" s="390">
        <v>42468</v>
      </c>
      <c r="AM121" s="390">
        <v>12423</v>
      </c>
      <c r="AN121" s="391">
        <v>13260</v>
      </c>
      <c r="AO121" s="392">
        <v>79082</v>
      </c>
      <c r="AP121" s="389">
        <v>0</v>
      </c>
      <c r="AQ121" s="390">
        <v>0</v>
      </c>
      <c r="AR121" s="390">
        <v>0</v>
      </c>
      <c r="AS121" s="390">
        <v>0</v>
      </c>
      <c r="AT121" s="391">
        <v>0</v>
      </c>
      <c r="AU121" s="392">
        <v>0</v>
      </c>
      <c r="AV121" s="389">
        <v>0</v>
      </c>
      <c r="AW121" s="390">
        <v>0</v>
      </c>
      <c r="AX121" s="390">
        <v>0</v>
      </c>
      <c r="AY121" s="390">
        <v>0</v>
      </c>
      <c r="AZ121" s="391">
        <v>0</v>
      </c>
      <c r="BA121" s="392">
        <v>0</v>
      </c>
      <c r="BB121" s="389">
        <v>0</v>
      </c>
      <c r="BC121" s="390">
        <v>0</v>
      </c>
      <c r="BD121" s="390">
        <v>0</v>
      </c>
      <c r="BE121" s="390">
        <v>0</v>
      </c>
      <c r="BF121" s="391">
        <v>0</v>
      </c>
      <c r="BG121" s="392">
        <v>0</v>
      </c>
      <c r="BH121" s="389">
        <v>0</v>
      </c>
      <c r="BI121" s="390">
        <v>0</v>
      </c>
      <c r="BJ121" s="390">
        <v>0</v>
      </c>
      <c r="BK121" s="390">
        <v>0</v>
      </c>
      <c r="BL121" s="391">
        <v>0</v>
      </c>
      <c r="BM121" s="394">
        <v>0</v>
      </c>
      <c r="BN121" s="395">
        <v>0</v>
      </c>
      <c r="BO121" s="396">
        <v>0</v>
      </c>
      <c r="BP121" s="397">
        <v>0</v>
      </c>
      <c r="BQ121" s="397">
        <v>30714</v>
      </c>
      <c r="BR121" s="390">
        <v>3540</v>
      </c>
      <c r="BS121" s="390">
        <v>0</v>
      </c>
      <c r="BT121" s="398">
        <v>5760</v>
      </c>
      <c r="BU121" s="388">
        <v>40014</v>
      </c>
      <c r="BV121" s="389">
        <v>0</v>
      </c>
      <c r="BW121" s="390">
        <v>0</v>
      </c>
      <c r="BX121" s="390">
        <v>0</v>
      </c>
      <c r="BY121" s="391">
        <v>0</v>
      </c>
      <c r="BZ121" s="392">
        <v>0</v>
      </c>
      <c r="CA121" s="389">
        <v>23117</v>
      </c>
      <c r="CB121" s="390">
        <v>372</v>
      </c>
      <c r="CC121" s="390">
        <v>0</v>
      </c>
      <c r="CD121" s="390">
        <v>342</v>
      </c>
      <c r="CE121" s="392">
        <v>23831</v>
      </c>
      <c r="CF121" s="389">
        <v>7597</v>
      </c>
      <c r="CG121" s="390">
        <v>3168</v>
      </c>
      <c r="CH121" s="390">
        <v>0</v>
      </c>
      <c r="CI121" s="390">
        <v>5418</v>
      </c>
      <c r="CJ121" s="392">
        <v>16183</v>
      </c>
      <c r="CK121" s="389">
        <v>0</v>
      </c>
      <c r="CL121" s="390">
        <v>0</v>
      </c>
      <c r="CM121" s="390">
        <v>0</v>
      </c>
      <c r="CN121" s="390">
        <v>0</v>
      </c>
      <c r="CO121" s="392">
        <v>0</v>
      </c>
      <c r="CP121" s="389">
        <v>0</v>
      </c>
      <c r="CQ121" s="390">
        <v>0</v>
      </c>
      <c r="CR121" s="390">
        <v>0</v>
      </c>
      <c r="CS121" s="391">
        <v>0</v>
      </c>
      <c r="CT121" s="392">
        <v>0</v>
      </c>
      <c r="CU121" s="389">
        <v>0</v>
      </c>
      <c r="CV121" s="390">
        <v>0</v>
      </c>
      <c r="CW121" s="390">
        <v>0</v>
      </c>
      <c r="CX121" s="391">
        <v>0</v>
      </c>
      <c r="CY121" s="394">
        <v>0</v>
      </c>
      <c r="CZ121" s="399">
        <v>0</v>
      </c>
      <c r="DA121" s="436">
        <v>0</v>
      </c>
      <c r="DB121" s="396">
        <v>840</v>
      </c>
      <c r="DC121" s="397">
        <v>23274</v>
      </c>
      <c r="DD121" s="390">
        <v>36408</v>
      </c>
      <c r="DE121" s="390">
        <v>26964</v>
      </c>
      <c r="DF121" s="398">
        <v>23514</v>
      </c>
      <c r="DG121" s="388">
        <v>110160</v>
      </c>
      <c r="DH121" s="389">
        <v>0</v>
      </c>
      <c r="DI121" s="390">
        <v>0</v>
      </c>
      <c r="DJ121" s="390">
        <v>0</v>
      </c>
      <c r="DK121" s="391">
        <v>0</v>
      </c>
      <c r="DL121" s="392">
        <v>0</v>
      </c>
      <c r="DM121" s="389">
        <v>21389</v>
      </c>
      <c r="DN121" s="390">
        <v>12781</v>
      </c>
      <c r="DO121" s="390">
        <v>1594</v>
      </c>
      <c r="DP121" s="390">
        <v>0</v>
      </c>
      <c r="DQ121" s="392">
        <v>35764</v>
      </c>
      <c r="DR121" s="389">
        <v>1885</v>
      </c>
      <c r="DS121" s="390">
        <v>23627</v>
      </c>
      <c r="DT121" s="390">
        <v>25370</v>
      </c>
      <c r="DU121" s="390">
        <v>23514</v>
      </c>
      <c r="DV121" s="392">
        <v>74396</v>
      </c>
      <c r="DW121" s="389">
        <v>0</v>
      </c>
      <c r="DX121" s="390">
        <v>0</v>
      </c>
      <c r="DY121" s="390">
        <v>0</v>
      </c>
      <c r="DZ121" s="390">
        <v>0</v>
      </c>
      <c r="EA121" s="392">
        <v>0</v>
      </c>
      <c r="EB121" s="389">
        <v>0</v>
      </c>
      <c r="EC121" s="390">
        <v>0</v>
      </c>
      <c r="ED121" s="390">
        <v>0</v>
      </c>
      <c r="EE121" s="391">
        <v>0</v>
      </c>
      <c r="EF121" s="392">
        <v>0</v>
      </c>
      <c r="EG121" s="389">
        <v>0</v>
      </c>
      <c r="EH121" s="390">
        <v>0</v>
      </c>
      <c r="EI121" s="390">
        <v>0</v>
      </c>
      <c r="EJ121" s="391">
        <v>0</v>
      </c>
      <c r="EK121" s="394">
        <v>0</v>
      </c>
      <c r="EL121" s="399">
        <v>0</v>
      </c>
      <c r="EM121" s="388">
        <v>4332</v>
      </c>
      <c r="EN121" s="388">
        <v>696</v>
      </c>
      <c r="EO121" s="389">
        <v>20910</v>
      </c>
      <c r="EP121" s="390">
        <v>20880</v>
      </c>
      <c r="EQ121" s="390">
        <v>40458</v>
      </c>
      <c r="ER121" s="390">
        <v>8082</v>
      </c>
      <c r="ES121" s="398">
        <v>9852</v>
      </c>
      <c r="ET121" s="388">
        <v>100182</v>
      </c>
      <c r="EU121" s="397">
        <v>0</v>
      </c>
      <c r="EV121" s="390">
        <v>0</v>
      </c>
      <c r="EW121" s="390">
        <v>0</v>
      </c>
      <c r="EX121" s="390">
        <v>0</v>
      </c>
      <c r="EY121" s="398">
        <v>0</v>
      </c>
      <c r="EZ121" s="388">
        <v>0</v>
      </c>
      <c r="FA121" s="397">
        <v>20910</v>
      </c>
      <c r="FB121" s="390">
        <v>20880</v>
      </c>
      <c r="FC121" s="390">
        <v>40458</v>
      </c>
      <c r="FD121" s="390">
        <v>8082</v>
      </c>
      <c r="FE121" s="398">
        <v>9852</v>
      </c>
      <c r="FF121" s="388">
        <v>100182</v>
      </c>
      <c r="FG121" s="389">
        <v>11340</v>
      </c>
      <c r="FH121" s="390">
        <v>9222</v>
      </c>
      <c r="FI121" s="390">
        <v>27171</v>
      </c>
      <c r="FJ121" s="390">
        <v>0</v>
      </c>
      <c r="FK121" s="391">
        <v>0</v>
      </c>
      <c r="FL121" s="392">
        <v>47733</v>
      </c>
      <c r="FM121" s="389">
        <v>20894.5</v>
      </c>
      <c r="FN121" s="390">
        <v>8819.5</v>
      </c>
      <c r="FO121" s="390">
        <v>0</v>
      </c>
      <c r="FP121" s="390">
        <v>0</v>
      </c>
      <c r="FQ121" s="391">
        <v>0</v>
      </c>
      <c r="FR121" s="392">
        <v>29714</v>
      </c>
      <c r="FS121" s="389">
        <v>15.5</v>
      </c>
      <c r="FT121" s="390">
        <v>12060.5</v>
      </c>
      <c r="FU121" s="390">
        <v>40458</v>
      </c>
      <c r="FV121" s="390">
        <v>8082</v>
      </c>
      <c r="FW121" s="391">
        <v>9852</v>
      </c>
      <c r="FX121" s="392">
        <v>70468</v>
      </c>
      <c r="FY121" s="389">
        <v>0</v>
      </c>
      <c r="FZ121" s="390">
        <v>0</v>
      </c>
      <c r="GA121" s="390">
        <v>0</v>
      </c>
      <c r="GB121" s="390">
        <v>0</v>
      </c>
      <c r="GC121" s="391">
        <v>0</v>
      </c>
      <c r="GD121" s="392">
        <v>0</v>
      </c>
      <c r="GE121" s="389">
        <v>0</v>
      </c>
      <c r="GF121" s="390">
        <v>0</v>
      </c>
      <c r="GG121" s="390">
        <v>0</v>
      </c>
      <c r="GH121" s="390">
        <v>0</v>
      </c>
      <c r="GI121" s="391">
        <v>0</v>
      </c>
      <c r="GJ121" s="392">
        <v>0</v>
      </c>
      <c r="GK121" s="389">
        <v>0</v>
      </c>
      <c r="GL121" s="390">
        <v>0</v>
      </c>
      <c r="GM121" s="390">
        <v>0</v>
      </c>
      <c r="GN121" s="390">
        <v>0</v>
      </c>
      <c r="GO121" s="391">
        <v>0</v>
      </c>
      <c r="GP121" s="394">
        <v>0</v>
      </c>
      <c r="GQ121" s="388">
        <v>4332</v>
      </c>
      <c r="GR121" s="399">
        <v>5946</v>
      </c>
      <c r="GS121" s="396">
        <v>2856</v>
      </c>
      <c r="GT121" s="397">
        <v>2688</v>
      </c>
      <c r="GU121" s="390">
        <v>51900</v>
      </c>
      <c r="GV121" s="390">
        <v>2838</v>
      </c>
      <c r="GW121" s="391">
        <v>25632</v>
      </c>
      <c r="GX121" s="388">
        <v>83058</v>
      </c>
      <c r="GY121" s="389">
        <v>0</v>
      </c>
      <c r="GZ121" s="390">
        <v>0</v>
      </c>
      <c r="HA121" s="390">
        <v>0</v>
      </c>
      <c r="HB121" s="391">
        <v>0</v>
      </c>
      <c r="HC121" s="392">
        <v>0</v>
      </c>
      <c r="HD121" s="389">
        <v>0</v>
      </c>
      <c r="HE121" s="390">
        <v>33449</v>
      </c>
      <c r="HF121" s="390">
        <v>0</v>
      </c>
      <c r="HG121" s="390">
        <v>0</v>
      </c>
      <c r="HH121" s="392">
        <v>33449</v>
      </c>
      <c r="HI121" s="389">
        <v>0</v>
      </c>
      <c r="HJ121" s="390">
        <v>18451</v>
      </c>
      <c r="HK121" s="390">
        <v>0</v>
      </c>
      <c r="HL121" s="390">
        <v>0</v>
      </c>
      <c r="HM121" s="392">
        <v>18451</v>
      </c>
      <c r="HN121" s="389">
        <v>0</v>
      </c>
      <c r="HO121" s="390">
        <v>0</v>
      </c>
      <c r="HP121" s="390">
        <v>0</v>
      </c>
      <c r="HQ121" s="390">
        <v>0</v>
      </c>
      <c r="HR121" s="392">
        <v>0</v>
      </c>
      <c r="HS121" s="389">
        <v>0</v>
      </c>
      <c r="HT121" s="390">
        <v>0</v>
      </c>
      <c r="HU121" s="390">
        <v>0</v>
      </c>
      <c r="HV121" s="391">
        <v>0</v>
      </c>
      <c r="HW121" s="392">
        <v>0</v>
      </c>
      <c r="HX121" s="389">
        <v>2688</v>
      </c>
      <c r="HY121" s="390">
        <v>0</v>
      </c>
      <c r="HZ121" s="390">
        <v>2838</v>
      </c>
      <c r="IA121" s="391">
        <v>25632</v>
      </c>
      <c r="IB121" s="394">
        <v>31158</v>
      </c>
      <c r="IC121" s="388">
        <v>5778</v>
      </c>
      <c r="ID121" s="1464">
        <f t="shared" si="4"/>
        <v>88836</v>
      </c>
      <c r="IE121" s="399">
        <v>2026</v>
      </c>
      <c r="IF121" s="396">
        <v>612</v>
      </c>
      <c r="IG121" s="397">
        <v>2010</v>
      </c>
      <c r="IH121" s="390">
        <v>3696</v>
      </c>
      <c r="II121" s="390">
        <v>612</v>
      </c>
      <c r="IJ121" s="391">
        <v>11772</v>
      </c>
      <c r="IK121" s="388">
        <v>18090</v>
      </c>
      <c r="IL121" s="399">
        <v>1414</v>
      </c>
      <c r="IM121" s="1465">
        <f t="shared" si="5"/>
        <v>19504</v>
      </c>
      <c r="IN121" s="399">
        <v>46878</v>
      </c>
      <c r="IO121" s="396">
        <v>660</v>
      </c>
      <c r="IP121" s="397">
        <v>3036</v>
      </c>
      <c r="IQ121" s="390">
        <v>0</v>
      </c>
      <c r="IR121" s="390">
        <v>1368</v>
      </c>
      <c r="IS121" s="391">
        <v>1020</v>
      </c>
      <c r="IT121" s="391">
        <v>174</v>
      </c>
      <c r="IU121" s="388">
        <v>5598</v>
      </c>
      <c r="IV121" s="399">
        <v>46218</v>
      </c>
      <c r="IW121" s="1465">
        <f t="shared" si="6"/>
        <v>51816</v>
      </c>
      <c r="IX121" s="399">
        <v>15552</v>
      </c>
      <c r="IY121" s="396">
        <v>0</v>
      </c>
      <c r="IZ121" s="397">
        <v>0</v>
      </c>
      <c r="JA121" s="390">
        <v>0</v>
      </c>
      <c r="JB121" s="390">
        <v>0</v>
      </c>
      <c r="JC121" s="391">
        <v>0</v>
      </c>
      <c r="JD121" s="388">
        <v>0</v>
      </c>
      <c r="JE121" s="399">
        <v>15552</v>
      </c>
      <c r="JF121" s="399">
        <f t="shared" si="7"/>
        <v>15552</v>
      </c>
      <c r="JG121" s="396">
        <v>53964</v>
      </c>
      <c r="JH121" s="396">
        <v>0</v>
      </c>
      <c r="JI121" s="397">
        <v>300</v>
      </c>
      <c r="JJ121" s="390">
        <v>0</v>
      </c>
      <c r="JK121" s="390">
        <v>144</v>
      </c>
      <c r="JL121" s="391">
        <v>0</v>
      </c>
      <c r="JM121" s="388">
        <v>444</v>
      </c>
      <c r="JN121" s="399">
        <v>53964</v>
      </c>
      <c r="JO121" s="388">
        <v>128698</v>
      </c>
      <c r="JP121" s="388">
        <v>5664</v>
      </c>
      <c r="JQ121" s="388">
        <v>463194</v>
      </c>
      <c r="JR121" s="388">
        <v>127258</v>
      </c>
      <c r="JS121" s="400">
        <v>1</v>
      </c>
    </row>
    <row r="122" spans="1:279" x14ac:dyDescent="0.35">
      <c r="A122" s="401" t="s">
        <v>325</v>
      </c>
      <c r="B122" s="410"/>
      <c r="C122" s="437">
        <v>484</v>
      </c>
      <c r="D122" s="403">
        <v>0</v>
      </c>
      <c r="E122" s="403">
        <v>0</v>
      </c>
      <c r="F122" s="404">
        <v>0</v>
      </c>
      <c r="G122" s="405">
        <v>0</v>
      </c>
      <c r="H122" s="405">
        <v>0</v>
      </c>
      <c r="I122" s="405">
        <v>0</v>
      </c>
      <c r="J122" s="393">
        <v>0</v>
      </c>
      <c r="K122" s="403">
        <v>0</v>
      </c>
      <c r="L122" s="404">
        <v>0</v>
      </c>
      <c r="M122" s="405">
        <v>0</v>
      </c>
      <c r="N122" s="405">
        <v>0</v>
      </c>
      <c r="O122" s="405">
        <v>0</v>
      </c>
      <c r="P122" s="393">
        <v>0</v>
      </c>
      <c r="Q122" s="403">
        <v>0</v>
      </c>
      <c r="R122" s="404">
        <v>0</v>
      </c>
      <c r="S122" s="405">
        <v>0</v>
      </c>
      <c r="T122" s="405">
        <v>0</v>
      </c>
      <c r="U122" s="405">
        <v>0</v>
      </c>
      <c r="V122" s="393">
        <v>0</v>
      </c>
      <c r="W122" s="403">
        <v>0</v>
      </c>
      <c r="X122" s="404">
        <v>0</v>
      </c>
      <c r="Y122" s="405">
        <v>0</v>
      </c>
      <c r="Z122" s="405">
        <v>0</v>
      </c>
      <c r="AA122" s="405">
        <v>0</v>
      </c>
      <c r="AB122" s="393">
        <v>0</v>
      </c>
      <c r="AC122" s="406">
        <v>0</v>
      </c>
      <c r="AD122" s="404">
        <v>0</v>
      </c>
      <c r="AE122" s="405">
        <v>0</v>
      </c>
      <c r="AF122" s="405">
        <v>0</v>
      </c>
      <c r="AG122" s="405">
        <v>0</v>
      </c>
      <c r="AH122" s="393">
        <v>0</v>
      </c>
      <c r="AI122" s="406">
        <v>0</v>
      </c>
      <c r="AJ122" s="404">
        <v>0</v>
      </c>
      <c r="AK122" s="405">
        <v>0</v>
      </c>
      <c r="AL122" s="405">
        <v>0</v>
      </c>
      <c r="AM122" s="405">
        <v>0</v>
      </c>
      <c r="AN122" s="393">
        <v>0</v>
      </c>
      <c r="AO122" s="406">
        <v>0</v>
      </c>
      <c r="AP122" s="404">
        <v>0</v>
      </c>
      <c r="AQ122" s="405">
        <v>0</v>
      </c>
      <c r="AR122" s="405">
        <v>0</v>
      </c>
      <c r="AS122" s="405">
        <v>0</v>
      </c>
      <c r="AT122" s="393">
        <v>0</v>
      </c>
      <c r="AU122" s="406">
        <v>0</v>
      </c>
      <c r="AV122" s="404">
        <v>0</v>
      </c>
      <c r="AW122" s="405">
        <v>0</v>
      </c>
      <c r="AX122" s="405">
        <v>0</v>
      </c>
      <c r="AY122" s="405">
        <v>0</v>
      </c>
      <c r="AZ122" s="393">
        <v>0</v>
      </c>
      <c r="BA122" s="406">
        <v>0</v>
      </c>
      <c r="BB122" s="404">
        <v>0</v>
      </c>
      <c r="BC122" s="405">
        <v>0</v>
      </c>
      <c r="BD122" s="405">
        <v>0</v>
      </c>
      <c r="BE122" s="405">
        <v>0</v>
      </c>
      <c r="BF122" s="393">
        <v>0</v>
      </c>
      <c r="BG122" s="406">
        <v>0</v>
      </c>
      <c r="BH122" s="404">
        <v>0</v>
      </c>
      <c r="BI122" s="405">
        <v>0</v>
      </c>
      <c r="BJ122" s="405">
        <v>0</v>
      </c>
      <c r="BK122" s="405">
        <v>0</v>
      </c>
      <c r="BL122" s="393">
        <v>0</v>
      </c>
      <c r="BM122" s="407">
        <v>0</v>
      </c>
      <c r="BN122" s="438">
        <v>0</v>
      </c>
      <c r="BO122" s="408">
        <v>0</v>
      </c>
      <c r="BP122" s="439">
        <v>0</v>
      </c>
      <c r="BQ122" s="439">
        <v>0</v>
      </c>
      <c r="BR122" s="405">
        <v>0</v>
      </c>
      <c r="BS122" s="405">
        <v>0</v>
      </c>
      <c r="BT122" s="440">
        <v>0</v>
      </c>
      <c r="BU122" s="403">
        <v>0</v>
      </c>
      <c r="BV122" s="404">
        <v>0</v>
      </c>
      <c r="BW122" s="405">
        <v>0</v>
      </c>
      <c r="BX122" s="405">
        <v>0</v>
      </c>
      <c r="BY122" s="393">
        <v>0</v>
      </c>
      <c r="BZ122" s="406">
        <v>0</v>
      </c>
      <c r="CA122" s="404">
        <v>0</v>
      </c>
      <c r="CB122" s="405">
        <v>0</v>
      </c>
      <c r="CC122" s="405">
        <v>0</v>
      </c>
      <c r="CD122" s="405">
        <v>0</v>
      </c>
      <c r="CE122" s="406">
        <v>0</v>
      </c>
      <c r="CF122" s="404">
        <v>0</v>
      </c>
      <c r="CG122" s="405">
        <v>0</v>
      </c>
      <c r="CH122" s="405">
        <v>0</v>
      </c>
      <c r="CI122" s="405">
        <v>0</v>
      </c>
      <c r="CJ122" s="406">
        <v>0</v>
      </c>
      <c r="CK122" s="404">
        <v>0</v>
      </c>
      <c r="CL122" s="405">
        <v>0</v>
      </c>
      <c r="CM122" s="405">
        <v>0</v>
      </c>
      <c r="CN122" s="405">
        <v>0</v>
      </c>
      <c r="CO122" s="406">
        <v>0</v>
      </c>
      <c r="CP122" s="404">
        <v>0</v>
      </c>
      <c r="CQ122" s="405">
        <v>0</v>
      </c>
      <c r="CR122" s="405">
        <v>0</v>
      </c>
      <c r="CS122" s="393">
        <v>0</v>
      </c>
      <c r="CT122" s="406">
        <v>0</v>
      </c>
      <c r="CU122" s="404">
        <v>0</v>
      </c>
      <c r="CV122" s="405">
        <v>0</v>
      </c>
      <c r="CW122" s="405">
        <v>0</v>
      </c>
      <c r="CX122" s="393">
        <v>0</v>
      </c>
      <c r="CY122" s="407">
        <v>0</v>
      </c>
      <c r="CZ122" s="409">
        <v>0</v>
      </c>
      <c r="DA122" s="403">
        <v>0</v>
      </c>
      <c r="DB122" s="396">
        <v>0</v>
      </c>
      <c r="DC122" s="439">
        <v>0</v>
      </c>
      <c r="DD122" s="405">
        <v>0</v>
      </c>
      <c r="DE122" s="405">
        <v>0</v>
      </c>
      <c r="DF122" s="440">
        <v>0</v>
      </c>
      <c r="DG122" s="403">
        <v>0</v>
      </c>
      <c r="DH122" s="404">
        <v>0</v>
      </c>
      <c r="DI122" s="405">
        <v>0</v>
      </c>
      <c r="DJ122" s="405">
        <v>0</v>
      </c>
      <c r="DK122" s="393">
        <v>0</v>
      </c>
      <c r="DL122" s="406">
        <v>0</v>
      </c>
      <c r="DM122" s="404">
        <v>0</v>
      </c>
      <c r="DN122" s="405">
        <v>0</v>
      </c>
      <c r="DO122" s="405">
        <v>0</v>
      </c>
      <c r="DP122" s="405">
        <v>0</v>
      </c>
      <c r="DQ122" s="406">
        <v>0</v>
      </c>
      <c r="DR122" s="404">
        <v>0</v>
      </c>
      <c r="DS122" s="405">
        <v>0</v>
      </c>
      <c r="DT122" s="405">
        <v>0</v>
      </c>
      <c r="DU122" s="405">
        <v>0</v>
      </c>
      <c r="DV122" s="406">
        <v>0</v>
      </c>
      <c r="DW122" s="404">
        <v>0</v>
      </c>
      <c r="DX122" s="405">
        <v>0</v>
      </c>
      <c r="DY122" s="405">
        <v>0</v>
      </c>
      <c r="DZ122" s="405">
        <v>0</v>
      </c>
      <c r="EA122" s="406">
        <v>0</v>
      </c>
      <c r="EB122" s="404">
        <v>0</v>
      </c>
      <c r="EC122" s="405">
        <v>0</v>
      </c>
      <c r="ED122" s="405">
        <v>0</v>
      </c>
      <c r="EE122" s="393">
        <v>0</v>
      </c>
      <c r="EF122" s="406">
        <v>0</v>
      </c>
      <c r="EG122" s="404">
        <v>0</v>
      </c>
      <c r="EH122" s="405">
        <v>0</v>
      </c>
      <c r="EI122" s="405">
        <v>0</v>
      </c>
      <c r="EJ122" s="393">
        <v>0</v>
      </c>
      <c r="EK122" s="407">
        <v>0</v>
      </c>
      <c r="EL122" s="409">
        <v>0</v>
      </c>
      <c r="EM122" s="403">
        <v>0</v>
      </c>
      <c r="EN122" s="388">
        <v>0</v>
      </c>
      <c r="EO122" s="404">
        <v>0</v>
      </c>
      <c r="EP122" s="405">
        <v>0</v>
      </c>
      <c r="EQ122" s="405">
        <v>0</v>
      </c>
      <c r="ER122" s="405">
        <v>0</v>
      </c>
      <c r="ES122" s="440">
        <v>0</v>
      </c>
      <c r="ET122" s="403">
        <v>0</v>
      </c>
      <c r="EU122" s="439">
        <v>0</v>
      </c>
      <c r="EV122" s="405">
        <v>0</v>
      </c>
      <c r="EW122" s="405">
        <v>0</v>
      </c>
      <c r="EX122" s="405">
        <v>0</v>
      </c>
      <c r="EY122" s="440">
        <v>0</v>
      </c>
      <c r="EZ122" s="403">
        <v>0</v>
      </c>
      <c r="FA122" s="439">
        <v>0</v>
      </c>
      <c r="FB122" s="405">
        <v>0</v>
      </c>
      <c r="FC122" s="405">
        <v>0</v>
      </c>
      <c r="FD122" s="405">
        <v>0</v>
      </c>
      <c r="FE122" s="440">
        <v>0</v>
      </c>
      <c r="FF122" s="403">
        <v>0</v>
      </c>
      <c r="FG122" s="404">
        <v>0</v>
      </c>
      <c r="FH122" s="405">
        <v>0</v>
      </c>
      <c r="FI122" s="405">
        <v>0</v>
      </c>
      <c r="FJ122" s="405">
        <v>0</v>
      </c>
      <c r="FK122" s="393">
        <v>0</v>
      </c>
      <c r="FL122" s="406">
        <v>0</v>
      </c>
      <c r="FM122" s="404">
        <v>0</v>
      </c>
      <c r="FN122" s="405">
        <v>0</v>
      </c>
      <c r="FO122" s="405">
        <v>0</v>
      </c>
      <c r="FP122" s="405">
        <v>0</v>
      </c>
      <c r="FQ122" s="393">
        <v>0</v>
      </c>
      <c r="FR122" s="406">
        <v>0</v>
      </c>
      <c r="FS122" s="404">
        <v>0</v>
      </c>
      <c r="FT122" s="405">
        <v>0</v>
      </c>
      <c r="FU122" s="405">
        <v>0</v>
      </c>
      <c r="FV122" s="405">
        <v>0</v>
      </c>
      <c r="FW122" s="393">
        <v>0</v>
      </c>
      <c r="FX122" s="406">
        <v>0</v>
      </c>
      <c r="FY122" s="404">
        <v>0</v>
      </c>
      <c r="FZ122" s="405">
        <v>0</v>
      </c>
      <c r="GA122" s="405">
        <v>0</v>
      </c>
      <c r="GB122" s="405">
        <v>0</v>
      </c>
      <c r="GC122" s="393">
        <v>0</v>
      </c>
      <c r="GD122" s="406">
        <v>0</v>
      </c>
      <c r="GE122" s="404">
        <v>0</v>
      </c>
      <c r="GF122" s="405">
        <v>0</v>
      </c>
      <c r="GG122" s="405">
        <v>0</v>
      </c>
      <c r="GH122" s="405">
        <v>0</v>
      </c>
      <c r="GI122" s="393">
        <v>0</v>
      </c>
      <c r="GJ122" s="406">
        <v>0</v>
      </c>
      <c r="GK122" s="404">
        <v>0</v>
      </c>
      <c r="GL122" s="405">
        <v>0</v>
      </c>
      <c r="GM122" s="405">
        <v>0</v>
      </c>
      <c r="GN122" s="405">
        <v>0</v>
      </c>
      <c r="GO122" s="393">
        <v>0</v>
      </c>
      <c r="GP122" s="394">
        <v>0</v>
      </c>
      <c r="GQ122" s="388">
        <v>0</v>
      </c>
      <c r="GR122" s="399">
        <v>0</v>
      </c>
      <c r="GS122" s="396">
        <v>0</v>
      </c>
      <c r="GT122" s="439">
        <v>0</v>
      </c>
      <c r="GU122" s="405">
        <v>0</v>
      </c>
      <c r="GV122" s="405">
        <v>0</v>
      </c>
      <c r="GW122" s="393">
        <v>0</v>
      </c>
      <c r="GX122" s="403">
        <v>0</v>
      </c>
      <c r="GY122" s="404">
        <v>0</v>
      </c>
      <c r="GZ122" s="405">
        <v>0</v>
      </c>
      <c r="HA122" s="405">
        <v>0</v>
      </c>
      <c r="HB122" s="393">
        <v>0</v>
      </c>
      <c r="HC122" s="406">
        <v>0</v>
      </c>
      <c r="HD122" s="404">
        <v>0</v>
      </c>
      <c r="HE122" s="405">
        <v>0</v>
      </c>
      <c r="HF122" s="405">
        <v>0</v>
      </c>
      <c r="HG122" s="405">
        <v>0</v>
      </c>
      <c r="HH122" s="406">
        <v>0</v>
      </c>
      <c r="HI122" s="404">
        <v>0</v>
      </c>
      <c r="HJ122" s="405">
        <v>0</v>
      </c>
      <c r="HK122" s="405">
        <v>0</v>
      </c>
      <c r="HL122" s="405">
        <v>0</v>
      </c>
      <c r="HM122" s="406">
        <v>0</v>
      </c>
      <c r="HN122" s="404">
        <v>0</v>
      </c>
      <c r="HO122" s="405">
        <v>0</v>
      </c>
      <c r="HP122" s="405">
        <v>0</v>
      </c>
      <c r="HQ122" s="405">
        <v>0</v>
      </c>
      <c r="HR122" s="406">
        <v>0</v>
      </c>
      <c r="HS122" s="404">
        <v>0</v>
      </c>
      <c r="HT122" s="405">
        <v>0</v>
      </c>
      <c r="HU122" s="405">
        <v>0</v>
      </c>
      <c r="HV122" s="393">
        <v>0</v>
      </c>
      <c r="HW122" s="406">
        <v>0</v>
      </c>
      <c r="HX122" s="404">
        <v>0</v>
      </c>
      <c r="HY122" s="405">
        <v>0</v>
      </c>
      <c r="HZ122" s="405">
        <v>0</v>
      </c>
      <c r="IA122" s="393">
        <v>0</v>
      </c>
      <c r="IB122" s="407">
        <v>0</v>
      </c>
      <c r="IC122" s="403">
        <v>0</v>
      </c>
      <c r="ID122" s="1471">
        <f t="shared" si="4"/>
        <v>0</v>
      </c>
      <c r="IE122" s="409">
        <v>0</v>
      </c>
      <c r="IF122" s="408">
        <v>0</v>
      </c>
      <c r="IG122" s="439">
        <v>0</v>
      </c>
      <c r="IH122" s="405">
        <v>0</v>
      </c>
      <c r="II122" s="405">
        <v>0</v>
      </c>
      <c r="IJ122" s="393">
        <v>0</v>
      </c>
      <c r="IK122" s="403">
        <v>0</v>
      </c>
      <c r="IL122" s="409">
        <v>0</v>
      </c>
      <c r="IM122" s="1472">
        <f t="shared" si="5"/>
        <v>0</v>
      </c>
      <c r="IN122" s="409">
        <v>10400</v>
      </c>
      <c r="IO122" s="408">
        <v>0</v>
      </c>
      <c r="IP122" s="439">
        <v>0</v>
      </c>
      <c r="IQ122" s="405">
        <v>0</v>
      </c>
      <c r="IR122" s="405">
        <v>0</v>
      </c>
      <c r="IS122" s="393">
        <v>0</v>
      </c>
      <c r="IT122" s="393">
        <v>0</v>
      </c>
      <c r="IU122" s="403">
        <v>0</v>
      </c>
      <c r="IV122" s="409">
        <v>10400</v>
      </c>
      <c r="IW122" s="1472">
        <f t="shared" si="6"/>
        <v>10400</v>
      </c>
      <c r="IX122" s="409">
        <v>81952</v>
      </c>
      <c r="IY122" s="408">
        <v>0</v>
      </c>
      <c r="IZ122" s="439">
        <v>0</v>
      </c>
      <c r="JA122" s="405">
        <v>0</v>
      </c>
      <c r="JB122" s="405">
        <v>0</v>
      </c>
      <c r="JC122" s="393">
        <v>0</v>
      </c>
      <c r="JD122" s="403">
        <v>0</v>
      </c>
      <c r="JE122" s="409">
        <v>81952</v>
      </c>
      <c r="JF122" s="409">
        <f t="shared" si="7"/>
        <v>81952</v>
      </c>
      <c r="JG122" s="408">
        <v>79719</v>
      </c>
      <c r="JH122" s="408">
        <v>0</v>
      </c>
      <c r="JI122" s="439">
        <v>0</v>
      </c>
      <c r="JJ122" s="405">
        <v>0</v>
      </c>
      <c r="JK122" s="405">
        <v>0</v>
      </c>
      <c r="JL122" s="393">
        <v>0</v>
      </c>
      <c r="JM122" s="403">
        <v>0</v>
      </c>
      <c r="JN122" s="409">
        <v>79719</v>
      </c>
      <c r="JO122" s="403">
        <v>172071</v>
      </c>
      <c r="JP122" s="403">
        <v>0</v>
      </c>
      <c r="JQ122" s="403">
        <v>0</v>
      </c>
      <c r="JR122" s="403">
        <v>172071</v>
      </c>
      <c r="JS122" s="400">
        <v>1</v>
      </c>
    </row>
    <row r="123" spans="1:279" x14ac:dyDescent="0.35">
      <c r="A123" s="401" t="s">
        <v>325</v>
      </c>
      <c r="B123" s="410"/>
      <c r="C123" s="402">
        <v>480</v>
      </c>
      <c r="D123" s="403">
        <v>0</v>
      </c>
      <c r="E123" s="403">
        <v>0</v>
      </c>
      <c r="F123" s="404">
        <v>4806</v>
      </c>
      <c r="G123" s="405">
        <v>14544</v>
      </c>
      <c r="H123" s="405">
        <v>2622</v>
      </c>
      <c r="I123" s="405">
        <v>5842</v>
      </c>
      <c r="J123" s="393">
        <v>4987</v>
      </c>
      <c r="K123" s="403">
        <v>32801</v>
      </c>
      <c r="L123" s="404">
        <v>0</v>
      </c>
      <c r="M123" s="405">
        <v>0</v>
      </c>
      <c r="N123" s="405">
        <v>0</v>
      </c>
      <c r="O123" s="405">
        <v>0</v>
      </c>
      <c r="P123" s="393">
        <v>0</v>
      </c>
      <c r="Q123" s="403">
        <v>0</v>
      </c>
      <c r="R123" s="404">
        <v>4806</v>
      </c>
      <c r="S123" s="405">
        <v>14544</v>
      </c>
      <c r="T123" s="405">
        <v>2622</v>
      </c>
      <c r="U123" s="405">
        <v>5842</v>
      </c>
      <c r="V123" s="393">
        <v>4987</v>
      </c>
      <c r="W123" s="403">
        <v>32801</v>
      </c>
      <c r="X123" s="404">
        <v>0</v>
      </c>
      <c r="Y123" s="405">
        <v>0</v>
      </c>
      <c r="Z123" s="405">
        <v>0</v>
      </c>
      <c r="AA123" s="405">
        <v>0</v>
      </c>
      <c r="AB123" s="393">
        <v>0</v>
      </c>
      <c r="AC123" s="406">
        <v>0</v>
      </c>
      <c r="AD123" s="404">
        <v>4791</v>
      </c>
      <c r="AE123" s="405">
        <v>3157</v>
      </c>
      <c r="AF123" s="405">
        <v>0</v>
      </c>
      <c r="AG123" s="405">
        <v>0</v>
      </c>
      <c r="AH123" s="393">
        <v>0</v>
      </c>
      <c r="AI123" s="406">
        <v>7948</v>
      </c>
      <c r="AJ123" s="404">
        <v>15</v>
      </c>
      <c r="AK123" s="405">
        <v>11387</v>
      </c>
      <c r="AL123" s="405">
        <v>2622</v>
      </c>
      <c r="AM123" s="405">
        <v>5784</v>
      </c>
      <c r="AN123" s="393">
        <v>3774</v>
      </c>
      <c r="AO123" s="406">
        <v>23582</v>
      </c>
      <c r="AP123" s="404">
        <v>0</v>
      </c>
      <c r="AQ123" s="405">
        <v>0</v>
      </c>
      <c r="AR123" s="405">
        <v>0</v>
      </c>
      <c r="AS123" s="405">
        <v>0</v>
      </c>
      <c r="AT123" s="393">
        <v>0</v>
      </c>
      <c r="AU123" s="406">
        <v>0</v>
      </c>
      <c r="AV123" s="404">
        <v>0</v>
      </c>
      <c r="AW123" s="405">
        <v>0</v>
      </c>
      <c r="AX123" s="405">
        <v>0</v>
      </c>
      <c r="AY123" s="405">
        <v>0</v>
      </c>
      <c r="AZ123" s="393">
        <v>0</v>
      </c>
      <c r="BA123" s="406">
        <v>0</v>
      </c>
      <c r="BB123" s="404">
        <v>0</v>
      </c>
      <c r="BC123" s="405">
        <v>0</v>
      </c>
      <c r="BD123" s="405">
        <v>0</v>
      </c>
      <c r="BE123" s="405">
        <v>58</v>
      </c>
      <c r="BF123" s="393">
        <v>1213</v>
      </c>
      <c r="BG123" s="406">
        <v>1271</v>
      </c>
      <c r="BH123" s="404">
        <v>0</v>
      </c>
      <c r="BI123" s="405">
        <v>0</v>
      </c>
      <c r="BJ123" s="405">
        <v>0</v>
      </c>
      <c r="BK123" s="405">
        <v>0</v>
      </c>
      <c r="BL123" s="393">
        <v>0</v>
      </c>
      <c r="BM123" s="407">
        <v>0</v>
      </c>
      <c r="BN123" s="438">
        <v>0</v>
      </c>
      <c r="BO123" s="408">
        <v>0</v>
      </c>
      <c r="BP123" s="439">
        <v>0</v>
      </c>
      <c r="BQ123" s="439">
        <v>6210</v>
      </c>
      <c r="BR123" s="405">
        <v>10380</v>
      </c>
      <c r="BS123" s="405">
        <v>2028</v>
      </c>
      <c r="BT123" s="440">
        <v>0</v>
      </c>
      <c r="BU123" s="403">
        <v>18618</v>
      </c>
      <c r="BV123" s="404">
        <v>0</v>
      </c>
      <c r="BW123" s="405">
        <v>0</v>
      </c>
      <c r="BX123" s="405">
        <v>0</v>
      </c>
      <c r="BY123" s="393">
        <v>0</v>
      </c>
      <c r="BZ123" s="406">
        <v>0</v>
      </c>
      <c r="CA123" s="404">
        <v>6210</v>
      </c>
      <c r="CB123" s="405">
        <v>6631</v>
      </c>
      <c r="CC123" s="405">
        <v>0</v>
      </c>
      <c r="CD123" s="405">
        <v>0</v>
      </c>
      <c r="CE123" s="406">
        <v>12841</v>
      </c>
      <c r="CF123" s="404">
        <v>0</v>
      </c>
      <c r="CG123" s="405">
        <v>3749</v>
      </c>
      <c r="CH123" s="405">
        <v>2028</v>
      </c>
      <c r="CI123" s="405">
        <v>0</v>
      </c>
      <c r="CJ123" s="406">
        <v>5777</v>
      </c>
      <c r="CK123" s="404">
        <v>0</v>
      </c>
      <c r="CL123" s="405">
        <v>0</v>
      </c>
      <c r="CM123" s="405">
        <v>0</v>
      </c>
      <c r="CN123" s="405">
        <v>0</v>
      </c>
      <c r="CO123" s="406">
        <v>0</v>
      </c>
      <c r="CP123" s="404">
        <v>0</v>
      </c>
      <c r="CQ123" s="405">
        <v>0</v>
      </c>
      <c r="CR123" s="405">
        <v>0</v>
      </c>
      <c r="CS123" s="393">
        <v>0</v>
      </c>
      <c r="CT123" s="406">
        <v>0</v>
      </c>
      <c r="CU123" s="404">
        <v>0</v>
      </c>
      <c r="CV123" s="405">
        <v>0</v>
      </c>
      <c r="CW123" s="405">
        <v>0</v>
      </c>
      <c r="CX123" s="393">
        <v>0</v>
      </c>
      <c r="CY123" s="407">
        <v>0</v>
      </c>
      <c r="CZ123" s="409">
        <v>0</v>
      </c>
      <c r="DA123" s="403">
        <v>0</v>
      </c>
      <c r="DB123" s="396">
        <v>0</v>
      </c>
      <c r="DC123" s="439">
        <v>5358</v>
      </c>
      <c r="DD123" s="405">
        <v>10602</v>
      </c>
      <c r="DE123" s="405">
        <v>7854</v>
      </c>
      <c r="DF123" s="440">
        <v>10620</v>
      </c>
      <c r="DG123" s="403">
        <v>34434</v>
      </c>
      <c r="DH123" s="404">
        <v>0</v>
      </c>
      <c r="DI123" s="405">
        <v>0</v>
      </c>
      <c r="DJ123" s="405">
        <v>0</v>
      </c>
      <c r="DK123" s="393">
        <v>0</v>
      </c>
      <c r="DL123" s="406">
        <v>0</v>
      </c>
      <c r="DM123" s="404">
        <v>5358</v>
      </c>
      <c r="DN123" s="405">
        <v>580</v>
      </c>
      <c r="DO123" s="405">
        <v>0</v>
      </c>
      <c r="DP123" s="405">
        <v>0</v>
      </c>
      <c r="DQ123" s="406">
        <v>5938</v>
      </c>
      <c r="DR123" s="404">
        <v>0</v>
      </c>
      <c r="DS123" s="405">
        <v>10022</v>
      </c>
      <c r="DT123" s="405">
        <v>7854</v>
      </c>
      <c r="DU123" s="405">
        <v>10620</v>
      </c>
      <c r="DV123" s="406">
        <v>28496</v>
      </c>
      <c r="DW123" s="404">
        <v>0</v>
      </c>
      <c r="DX123" s="405">
        <v>0</v>
      </c>
      <c r="DY123" s="405">
        <v>0</v>
      </c>
      <c r="DZ123" s="405">
        <v>0</v>
      </c>
      <c r="EA123" s="406">
        <v>0</v>
      </c>
      <c r="EB123" s="404">
        <v>0</v>
      </c>
      <c r="EC123" s="405">
        <v>0</v>
      </c>
      <c r="ED123" s="405">
        <v>0</v>
      </c>
      <c r="EE123" s="393">
        <v>0</v>
      </c>
      <c r="EF123" s="406">
        <v>0</v>
      </c>
      <c r="EG123" s="404">
        <v>0</v>
      </c>
      <c r="EH123" s="405">
        <v>0</v>
      </c>
      <c r="EI123" s="405">
        <v>0</v>
      </c>
      <c r="EJ123" s="393">
        <v>0</v>
      </c>
      <c r="EK123" s="407">
        <v>0</v>
      </c>
      <c r="EL123" s="409">
        <v>0</v>
      </c>
      <c r="EM123" s="403">
        <v>4674</v>
      </c>
      <c r="EN123" s="388">
        <v>6738</v>
      </c>
      <c r="EO123" s="404">
        <v>3714</v>
      </c>
      <c r="EP123" s="405">
        <v>11634</v>
      </c>
      <c r="EQ123" s="405">
        <v>7728</v>
      </c>
      <c r="ER123" s="405">
        <v>14220</v>
      </c>
      <c r="ES123" s="440">
        <v>4980</v>
      </c>
      <c r="ET123" s="403">
        <v>42276</v>
      </c>
      <c r="EU123" s="439">
        <v>0</v>
      </c>
      <c r="EV123" s="405">
        <v>0</v>
      </c>
      <c r="EW123" s="405">
        <v>0</v>
      </c>
      <c r="EX123" s="405">
        <v>0</v>
      </c>
      <c r="EY123" s="440">
        <v>0</v>
      </c>
      <c r="EZ123" s="403">
        <v>0</v>
      </c>
      <c r="FA123" s="439">
        <v>3714</v>
      </c>
      <c r="FB123" s="405">
        <v>11634</v>
      </c>
      <c r="FC123" s="405">
        <v>7728</v>
      </c>
      <c r="FD123" s="405">
        <v>14220</v>
      </c>
      <c r="FE123" s="440">
        <v>4980</v>
      </c>
      <c r="FF123" s="403">
        <v>42276</v>
      </c>
      <c r="FG123" s="404">
        <v>0</v>
      </c>
      <c r="FH123" s="405">
        <v>366</v>
      </c>
      <c r="FI123" s="405">
        <v>0</v>
      </c>
      <c r="FJ123" s="405">
        <v>0</v>
      </c>
      <c r="FK123" s="393">
        <v>0</v>
      </c>
      <c r="FL123" s="406">
        <v>366</v>
      </c>
      <c r="FM123" s="404">
        <v>3486</v>
      </c>
      <c r="FN123" s="405">
        <v>129</v>
      </c>
      <c r="FO123" s="405">
        <v>0</v>
      </c>
      <c r="FP123" s="405">
        <v>3060</v>
      </c>
      <c r="FQ123" s="393">
        <v>3678</v>
      </c>
      <c r="FR123" s="406">
        <v>10353</v>
      </c>
      <c r="FS123" s="404">
        <v>228</v>
      </c>
      <c r="FT123" s="405">
        <v>11505</v>
      </c>
      <c r="FU123" s="405">
        <v>7728</v>
      </c>
      <c r="FV123" s="405">
        <v>11160</v>
      </c>
      <c r="FW123" s="393">
        <v>1302</v>
      </c>
      <c r="FX123" s="406">
        <v>31923</v>
      </c>
      <c r="FY123" s="404">
        <v>0</v>
      </c>
      <c r="FZ123" s="405">
        <v>0</v>
      </c>
      <c r="GA123" s="405">
        <v>0</v>
      </c>
      <c r="GB123" s="405">
        <v>0</v>
      </c>
      <c r="GC123" s="393">
        <v>0</v>
      </c>
      <c r="GD123" s="406">
        <v>0</v>
      </c>
      <c r="GE123" s="404">
        <v>0</v>
      </c>
      <c r="GF123" s="405">
        <v>0</v>
      </c>
      <c r="GG123" s="405">
        <v>0</v>
      </c>
      <c r="GH123" s="405">
        <v>0</v>
      </c>
      <c r="GI123" s="393">
        <v>0</v>
      </c>
      <c r="GJ123" s="406">
        <v>0</v>
      </c>
      <c r="GK123" s="404">
        <v>0</v>
      </c>
      <c r="GL123" s="405">
        <v>0</v>
      </c>
      <c r="GM123" s="405">
        <v>0</v>
      </c>
      <c r="GN123" s="405">
        <v>0</v>
      </c>
      <c r="GO123" s="393">
        <v>0</v>
      </c>
      <c r="GP123" s="394">
        <v>0</v>
      </c>
      <c r="GQ123" s="388">
        <v>2352</v>
      </c>
      <c r="GR123" s="399">
        <v>31044</v>
      </c>
      <c r="GS123" s="396">
        <v>7470</v>
      </c>
      <c r="GT123" s="439">
        <v>2928</v>
      </c>
      <c r="GU123" s="405">
        <v>3648</v>
      </c>
      <c r="GV123" s="405">
        <v>5022</v>
      </c>
      <c r="GW123" s="393">
        <v>1164</v>
      </c>
      <c r="GX123" s="403">
        <v>12762</v>
      </c>
      <c r="GY123" s="404">
        <v>0</v>
      </c>
      <c r="GZ123" s="405">
        <v>0</v>
      </c>
      <c r="HA123" s="405">
        <v>0</v>
      </c>
      <c r="HB123" s="393">
        <v>0</v>
      </c>
      <c r="HC123" s="406">
        <v>0</v>
      </c>
      <c r="HD123" s="404">
        <v>2928</v>
      </c>
      <c r="HE123" s="405">
        <v>1869</v>
      </c>
      <c r="HF123" s="405">
        <v>0</v>
      </c>
      <c r="HG123" s="405">
        <v>0</v>
      </c>
      <c r="HH123" s="406">
        <v>4797</v>
      </c>
      <c r="HI123" s="404">
        <v>0</v>
      </c>
      <c r="HJ123" s="405">
        <v>1779</v>
      </c>
      <c r="HK123" s="405">
        <v>0</v>
      </c>
      <c r="HL123" s="405">
        <v>0</v>
      </c>
      <c r="HM123" s="406">
        <v>1779</v>
      </c>
      <c r="HN123" s="404">
        <v>0</v>
      </c>
      <c r="HO123" s="405">
        <v>0</v>
      </c>
      <c r="HP123" s="405">
        <v>0</v>
      </c>
      <c r="HQ123" s="405">
        <v>0</v>
      </c>
      <c r="HR123" s="406">
        <v>0</v>
      </c>
      <c r="HS123" s="404">
        <v>0</v>
      </c>
      <c r="HT123" s="405">
        <v>0</v>
      </c>
      <c r="HU123" s="405">
        <v>0</v>
      </c>
      <c r="HV123" s="393">
        <v>0</v>
      </c>
      <c r="HW123" s="406">
        <v>0</v>
      </c>
      <c r="HX123" s="404">
        <v>0</v>
      </c>
      <c r="HY123" s="405">
        <v>0</v>
      </c>
      <c r="HZ123" s="405">
        <v>5022</v>
      </c>
      <c r="IA123" s="393">
        <v>1164</v>
      </c>
      <c r="IB123" s="407">
        <v>6186</v>
      </c>
      <c r="IC123" s="403">
        <v>23574</v>
      </c>
      <c r="ID123" s="1471">
        <f t="shared" si="4"/>
        <v>36336</v>
      </c>
      <c r="IE123" s="409">
        <v>16056</v>
      </c>
      <c r="IF123" s="408">
        <v>1200</v>
      </c>
      <c r="IG123" s="439">
        <v>0</v>
      </c>
      <c r="IH123" s="405">
        <v>1596</v>
      </c>
      <c r="II123" s="405">
        <v>0</v>
      </c>
      <c r="IJ123" s="393">
        <v>0</v>
      </c>
      <c r="IK123" s="403">
        <v>1596</v>
      </c>
      <c r="IL123" s="409">
        <v>14856</v>
      </c>
      <c r="IM123" s="1472">
        <f t="shared" si="5"/>
        <v>16452</v>
      </c>
      <c r="IN123" s="409">
        <v>16992</v>
      </c>
      <c r="IO123" s="408">
        <v>0</v>
      </c>
      <c r="IP123" s="439">
        <v>0</v>
      </c>
      <c r="IQ123" s="405">
        <v>0</v>
      </c>
      <c r="IR123" s="405">
        <v>0</v>
      </c>
      <c r="IS123" s="393">
        <v>0</v>
      </c>
      <c r="IT123" s="393">
        <v>0</v>
      </c>
      <c r="IU123" s="403">
        <v>0</v>
      </c>
      <c r="IV123" s="409">
        <v>16992</v>
      </c>
      <c r="IW123" s="1472">
        <f t="shared" si="6"/>
        <v>16992</v>
      </c>
      <c r="IX123" s="409">
        <v>41832</v>
      </c>
      <c r="IY123" s="408">
        <v>0</v>
      </c>
      <c r="IZ123" s="439">
        <v>0</v>
      </c>
      <c r="JA123" s="405">
        <v>0</v>
      </c>
      <c r="JB123" s="405">
        <v>0</v>
      </c>
      <c r="JC123" s="393">
        <v>0</v>
      </c>
      <c r="JD123" s="403">
        <v>0</v>
      </c>
      <c r="JE123" s="409">
        <v>41832</v>
      </c>
      <c r="JF123" s="409">
        <f t="shared" si="7"/>
        <v>41832</v>
      </c>
      <c r="JG123" s="408">
        <v>41046</v>
      </c>
      <c r="JH123" s="408">
        <v>0</v>
      </c>
      <c r="JI123" s="439">
        <v>0</v>
      </c>
      <c r="JJ123" s="405">
        <v>0</v>
      </c>
      <c r="JK123" s="405">
        <v>0</v>
      </c>
      <c r="JL123" s="393">
        <v>0</v>
      </c>
      <c r="JM123" s="403">
        <v>0</v>
      </c>
      <c r="JN123" s="409">
        <v>41046</v>
      </c>
      <c r="JO123" s="403">
        <v>151644</v>
      </c>
      <c r="JP123" s="403">
        <v>15408</v>
      </c>
      <c r="JQ123" s="403">
        <v>142487</v>
      </c>
      <c r="JR123" s="403">
        <v>140652</v>
      </c>
      <c r="JS123" s="400">
        <v>1</v>
      </c>
    </row>
    <row r="124" spans="1:279" hidden="1" x14ac:dyDescent="0.35">
      <c r="A124" s="401" t="s">
        <v>325</v>
      </c>
      <c r="B124" s="410"/>
      <c r="C124" s="402">
        <v>411</v>
      </c>
      <c r="D124" s="403">
        <v>0</v>
      </c>
      <c r="E124" s="403">
        <v>0</v>
      </c>
      <c r="F124" s="404">
        <v>0</v>
      </c>
      <c r="G124" s="405">
        <v>0</v>
      </c>
      <c r="H124" s="405">
        <v>0</v>
      </c>
      <c r="I124" s="405">
        <v>0</v>
      </c>
      <c r="J124" s="393">
        <v>0</v>
      </c>
      <c r="K124" s="403">
        <v>0</v>
      </c>
      <c r="L124" s="404">
        <v>0</v>
      </c>
      <c r="M124" s="405">
        <v>0</v>
      </c>
      <c r="N124" s="405">
        <v>0</v>
      </c>
      <c r="O124" s="405">
        <v>0</v>
      </c>
      <c r="P124" s="393">
        <v>0</v>
      </c>
      <c r="Q124" s="403">
        <v>0</v>
      </c>
      <c r="R124" s="404">
        <v>0</v>
      </c>
      <c r="S124" s="405">
        <v>0</v>
      </c>
      <c r="T124" s="405">
        <v>0</v>
      </c>
      <c r="U124" s="405">
        <v>0</v>
      </c>
      <c r="V124" s="393">
        <v>0</v>
      </c>
      <c r="W124" s="403">
        <v>0</v>
      </c>
      <c r="X124" s="404">
        <v>0</v>
      </c>
      <c r="Y124" s="405">
        <v>0</v>
      </c>
      <c r="Z124" s="405">
        <v>0</v>
      </c>
      <c r="AA124" s="405">
        <v>0</v>
      </c>
      <c r="AB124" s="393">
        <v>0</v>
      </c>
      <c r="AC124" s="406">
        <v>0</v>
      </c>
      <c r="AD124" s="404">
        <v>0</v>
      </c>
      <c r="AE124" s="405">
        <v>0</v>
      </c>
      <c r="AF124" s="405">
        <v>0</v>
      </c>
      <c r="AG124" s="405">
        <v>0</v>
      </c>
      <c r="AH124" s="393">
        <v>0</v>
      </c>
      <c r="AI124" s="406">
        <v>0</v>
      </c>
      <c r="AJ124" s="404">
        <v>0</v>
      </c>
      <c r="AK124" s="405">
        <v>0</v>
      </c>
      <c r="AL124" s="405">
        <v>0</v>
      </c>
      <c r="AM124" s="405">
        <v>0</v>
      </c>
      <c r="AN124" s="393">
        <v>0</v>
      </c>
      <c r="AO124" s="406">
        <v>0</v>
      </c>
      <c r="AP124" s="404">
        <v>0</v>
      </c>
      <c r="AQ124" s="405">
        <v>0</v>
      </c>
      <c r="AR124" s="405">
        <v>0</v>
      </c>
      <c r="AS124" s="405">
        <v>0</v>
      </c>
      <c r="AT124" s="393">
        <v>0</v>
      </c>
      <c r="AU124" s="406">
        <v>0</v>
      </c>
      <c r="AV124" s="404">
        <v>0</v>
      </c>
      <c r="AW124" s="405">
        <v>0</v>
      </c>
      <c r="AX124" s="405">
        <v>0</v>
      </c>
      <c r="AY124" s="405">
        <v>0</v>
      </c>
      <c r="AZ124" s="393">
        <v>0</v>
      </c>
      <c r="BA124" s="406">
        <v>0</v>
      </c>
      <c r="BB124" s="404">
        <v>0</v>
      </c>
      <c r="BC124" s="405">
        <v>0</v>
      </c>
      <c r="BD124" s="405">
        <v>0</v>
      </c>
      <c r="BE124" s="405">
        <v>0</v>
      </c>
      <c r="BF124" s="393">
        <v>0</v>
      </c>
      <c r="BG124" s="406">
        <v>0</v>
      </c>
      <c r="BH124" s="404">
        <v>0</v>
      </c>
      <c r="BI124" s="405">
        <v>0</v>
      </c>
      <c r="BJ124" s="405">
        <v>0</v>
      </c>
      <c r="BK124" s="405">
        <v>0</v>
      </c>
      <c r="BL124" s="393">
        <v>0</v>
      </c>
      <c r="BM124" s="407">
        <v>0</v>
      </c>
      <c r="BN124" s="438">
        <v>0</v>
      </c>
      <c r="BO124" s="408">
        <v>0</v>
      </c>
      <c r="BP124" s="439">
        <v>0</v>
      </c>
      <c r="BQ124" s="439">
        <v>0</v>
      </c>
      <c r="BR124" s="405">
        <v>0</v>
      </c>
      <c r="BS124" s="405">
        <v>0</v>
      </c>
      <c r="BT124" s="440">
        <v>0</v>
      </c>
      <c r="BU124" s="403">
        <v>0</v>
      </c>
      <c r="BV124" s="404">
        <v>0</v>
      </c>
      <c r="BW124" s="405">
        <v>0</v>
      </c>
      <c r="BX124" s="405">
        <v>0</v>
      </c>
      <c r="BY124" s="393">
        <v>0</v>
      </c>
      <c r="BZ124" s="406">
        <v>0</v>
      </c>
      <c r="CA124" s="404">
        <v>0</v>
      </c>
      <c r="CB124" s="405">
        <v>0</v>
      </c>
      <c r="CC124" s="405">
        <v>0</v>
      </c>
      <c r="CD124" s="405">
        <v>0</v>
      </c>
      <c r="CE124" s="406">
        <v>0</v>
      </c>
      <c r="CF124" s="404">
        <v>0</v>
      </c>
      <c r="CG124" s="405">
        <v>0</v>
      </c>
      <c r="CH124" s="405">
        <v>0</v>
      </c>
      <c r="CI124" s="405">
        <v>0</v>
      </c>
      <c r="CJ124" s="406">
        <v>0</v>
      </c>
      <c r="CK124" s="404">
        <v>0</v>
      </c>
      <c r="CL124" s="405">
        <v>0</v>
      </c>
      <c r="CM124" s="405">
        <v>0</v>
      </c>
      <c r="CN124" s="405">
        <v>0</v>
      </c>
      <c r="CO124" s="406">
        <v>0</v>
      </c>
      <c r="CP124" s="404">
        <v>0</v>
      </c>
      <c r="CQ124" s="405">
        <v>0</v>
      </c>
      <c r="CR124" s="405">
        <v>0</v>
      </c>
      <c r="CS124" s="393">
        <v>0</v>
      </c>
      <c r="CT124" s="406">
        <v>0</v>
      </c>
      <c r="CU124" s="404">
        <v>0</v>
      </c>
      <c r="CV124" s="405">
        <v>0</v>
      </c>
      <c r="CW124" s="405">
        <v>0</v>
      </c>
      <c r="CX124" s="393">
        <v>0</v>
      </c>
      <c r="CY124" s="407">
        <v>0</v>
      </c>
      <c r="CZ124" s="409">
        <v>0</v>
      </c>
      <c r="DA124" s="403">
        <v>0</v>
      </c>
      <c r="DB124" s="396">
        <v>0</v>
      </c>
      <c r="DC124" s="439">
        <v>0</v>
      </c>
      <c r="DD124" s="405">
        <v>0</v>
      </c>
      <c r="DE124" s="405">
        <v>0</v>
      </c>
      <c r="DF124" s="440">
        <v>0</v>
      </c>
      <c r="DG124" s="403">
        <v>0</v>
      </c>
      <c r="DH124" s="404">
        <v>0</v>
      </c>
      <c r="DI124" s="405">
        <v>0</v>
      </c>
      <c r="DJ124" s="405">
        <v>0</v>
      </c>
      <c r="DK124" s="393">
        <v>0</v>
      </c>
      <c r="DL124" s="406">
        <v>0</v>
      </c>
      <c r="DM124" s="404">
        <v>0</v>
      </c>
      <c r="DN124" s="405">
        <v>0</v>
      </c>
      <c r="DO124" s="405">
        <v>0</v>
      </c>
      <c r="DP124" s="405">
        <v>0</v>
      </c>
      <c r="DQ124" s="406">
        <v>0</v>
      </c>
      <c r="DR124" s="404">
        <v>0</v>
      </c>
      <c r="DS124" s="405">
        <v>0</v>
      </c>
      <c r="DT124" s="405">
        <v>0</v>
      </c>
      <c r="DU124" s="405">
        <v>0</v>
      </c>
      <c r="DV124" s="406">
        <v>0</v>
      </c>
      <c r="DW124" s="404">
        <v>0</v>
      </c>
      <c r="DX124" s="405">
        <v>0</v>
      </c>
      <c r="DY124" s="405">
        <v>0</v>
      </c>
      <c r="DZ124" s="405">
        <v>0</v>
      </c>
      <c r="EA124" s="406">
        <v>0</v>
      </c>
      <c r="EB124" s="404">
        <v>0</v>
      </c>
      <c r="EC124" s="405">
        <v>0</v>
      </c>
      <c r="ED124" s="405">
        <v>0</v>
      </c>
      <c r="EE124" s="393">
        <v>0</v>
      </c>
      <c r="EF124" s="406">
        <v>0</v>
      </c>
      <c r="EG124" s="404">
        <v>0</v>
      </c>
      <c r="EH124" s="405">
        <v>0</v>
      </c>
      <c r="EI124" s="405">
        <v>0</v>
      </c>
      <c r="EJ124" s="393">
        <v>0</v>
      </c>
      <c r="EK124" s="407">
        <v>0</v>
      </c>
      <c r="EL124" s="409">
        <v>0</v>
      </c>
      <c r="EM124" s="403">
        <v>0</v>
      </c>
      <c r="EN124" s="388">
        <v>0</v>
      </c>
      <c r="EO124" s="404">
        <v>0</v>
      </c>
      <c r="EP124" s="405">
        <v>0</v>
      </c>
      <c r="EQ124" s="405">
        <v>0</v>
      </c>
      <c r="ER124" s="405">
        <v>0</v>
      </c>
      <c r="ES124" s="440">
        <v>0</v>
      </c>
      <c r="ET124" s="403">
        <v>0</v>
      </c>
      <c r="EU124" s="439">
        <v>0</v>
      </c>
      <c r="EV124" s="405">
        <v>0</v>
      </c>
      <c r="EW124" s="405">
        <v>0</v>
      </c>
      <c r="EX124" s="405">
        <v>0</v>
      </c>
      <c r="EY124" s="440">
        <v>0</v>
      </c>
      <c r="EZ124" s="403">
        <v>0</v>
      </c>
      <c r="FA124" s="439">
        <v>0</v>
      </c>
      <c r="FB124" s="405">
        <v>0</v>
      </c>
      <c r="FC124" s="405">
        <v>0</v>
      </c>
      <c r="FD124" s="405">
        <v>0</v>
      </c>
      <c r="FE124" s="440">
        <v>0</v>
      </c>
      <c r="FF124" s="403">
        <v>0</v>
      </c>
      <c r="FG124" s="404">
        <v>0</v>
      </c>
      <c r="FH124" s="405">
        <v>0</v>
      </c>
      <c r="FI124" s="405">
        <v>0</v>
      </c>
      <c r="FJ124" s="405">
        <v>0</v>
      </c>
      <c r="FK124" s="393">
        <v>0</v>
      </c>
      <c r="FL124" s="406">
        <v>0</v>
      </c>
      <c r="FM124" s="404">
        <v>0</v>
      </c>
      <c r="FN124" s="405">
        <v>0</v>
      </c>
      <c r="FO124" s="405">
        <v>0</v>
      </c>
      <c r="FP124" s="405">
        <v>0</v>
      </c>
      <c r="FQ124" s="393">
        <v>0</v>
      </c>
      <c r="FR124" s="406">
        <v>0</v>
      </c>
      <c r="FS124" s="404">
        <v>0</v>
      </c>
      <c r="FT124" s="405">
        <v>0</v>
      </c>
      <c r="FU124" s="405">
        <v>0</v>
      </c>
      <c r="FV124" s="405">
        <v>0</v>
      </c>
      <c r="FW124" s="393">
        <v>0</v>
      </c>
      <c r="FX124" s="406">
        <v>0</v>
      </c>
      <c r="FY124" s="404">
        <v>0</v>
      </c>
      <c r="FZ124" s="405">
        <v>0</v>
      </c>
      <c r="GA124" s="405">
        <v>0</v>
      </c>
      <c r="GB124" s="405">
        <v>0</v>
      </c>
      <c r="GC124" s="393">
        <v>0</v>
      </c>
      <c r="GD124" s="406">
        <v>0</v>
      </c>
      <c r="GE124" s="404">
        <v>0</v>
      </c>
      <c r="GF124" s="405">
        <v>0</v>
      </c>
      <c r="GG124" s="405">
        <v>0</v>
      </c>
      <c r="GH124" s="405">
        <v>0</v>
      </c>
      <c r="GI124" s="393">
        <v>0</v>
      </c>
      <c r="GJ124" s="406">
        <v>0</v>
      </c>
      <c r="GK124" s="404">
        <v>0</v>
      </c>
      <c r="GL124" s="405">
        <v>0</v>
      </c>
      <c r="GM124" s="405">
        <v>0</v>
      </c>
      <c r="GN124" s="405">
        <v>0</v>
      </c>
      <c r="GO124" s="393">
        <v>0</v>
      </c>
      <c r="GP124" s="394">
        <v>0</v>
      </c>
      <c r="GQ124" s="388">
        <v>0</v>
      </c>
      <c r="GR124" s="399">
        <v>0</v>
      </c>
      <c r="GS124" s="396">
        <v>0</v>
      </c>
      <c r="GT124" s="439">
        <v>0</v>
      </c>
      <c r="GU124" s="405">
        <v>0</v>
      </c>
      <c r="GV124" s="405">
        <v>0</v>
      </c>
      <c r="GW124" s="393">
        <v>0</v>
      </c>
      <c r="GX124" s="403">
        <v>0</v>
      </c>
      <c r="GY124" s="404">
        <v>0</v>
      </c>
      <c r="GZ124" s="405">
        <v>0</v>
      </c>
      <c r="HA124" s="405">
        <v>0</v>
      </c>
      <c r="HB124" s="393">
        <v>0</v>
      </c>
      <c r="HC124" s="406">
        <v>0</v>
      </c>
      <c r="HD124" s="404">
        <v>0</v>
      </c>
      <c r="HE124" s="405">
        <v>0</v>
      </c>
      <c r="HF124" s="405">
        <v>0</v>
      </c>
      <c r="HG124" s="405">
        <v>0</v>
      </c>
      <c r="HH124" s="406">
        <v>0</v>
      </c>
      <c r="HI124" s="404">
        <v>0</v>
      </c>
      <c r="HJ124" s="405">
        <v>0</v>
      </c>
      <c r="HK124" s="405">
        <v>0</v>
      </c>
      <c r="HL124" s="405">
        <v>0</v>
      </c>
      <c r="HM124" s="406">
        <v>0</v>
      </c>
      <c r="HN124" s="404">
        <v>0</v>
      </c>
      <c r="HO124" s="405">
        <v>0</v>
      </c>
      <c r="HP124" s="405">
        <v>0</v>
      </c>
      <c r="HQ124" s="405">
        <v>0</v>
      </c>
      <c r="HR124" s="406">
        <v>0</v>
      </c>
      <c r="HS124" s="404">
        <v>0</v>
      </c>
      <c r="HT124" s="405">
        <v>0</v>
      </c>
      <c r="HU124" s="405">
        <v>0</v>
      </c>
      <c r="HV124" s="393">
        <v>0</v>
      </c>
      <c r="HW124" s="406">
        <v>0</v>
      </c>
      <c r="HX124" s="404">
        <v>0</v>
      </c>
      <c r="HY124" s="405">
        <v>0</v>
      </c>
      <c r="HZ124" s="405">
        <v>0</v>
      </c>
      <c r="IA124" s="393">
        <v>0</v>
      </c>
      <c r="IB124" s="407">
        <v>0</v>
      </c>
      <c r="IC124" s="403">
        <v>0</v>
      </c>
      <c r="ID124" s="408">
        <f t="shared" si="4"/>
        <v>0</v>
      </c>
      <c r="IE124" s="408">
        <v>0</v>
      </c>
      <c r="IF124" s="408">
        <v>0</v>
      </c>
      <c r="IG124" s="439">
        <v>0</v>
      </c>
      <c r="IH124" s="405">
        <v>0</v>
      </c>
      <c r="II124" s="405">
        <v>0</v>
      </c>
      <c r="IJ124" s="393">
        <v>0</v>
      </c>
      <c r="IK124" s="403">
        <v>0</v>
      </c>
      <c r="IL124" s="409">
        <v>0</v>
      </c>
      <c r="IM124" s="409">
        <f t="shared" si="5"/>
        <v>0</v>
      </c>
      <c r="IN124" s="408">
        <v>0</v>
      </c>
      <c r="IO124" s="408">
        <v>0</v>
      </c>
      <c r="IP124" s="439">
        <v>0</v>
      </c>
      <c r="IQ124" s="405">
        <v>0</v>
      </c>
      <c r="IR124" s="405">
        <v>0</v>
      </c>
      <c r="IS124" s="393">
        <v>0</v>
      </c>
      <c r="IT124" s="393">
        <v>0</v>
      </c>
      <c r="IU124" s="403">
        <v>0</v>
      </c>
      <c r="IV124" s="409">
        <v>0</v>
      </c>
      <c r="IW124" s="409">
        <f t="shared" si="6"/>
        <v>0</v>
      </c>
      <c r="IX124" s="408">
        <v>0</v>
      </c>
      <c r="IY124" s="408">
        <v>0</v>
      </c>
      <c r="IZ124" s="439">
        <v>0</v>
      </c>
      <c r="JA124" s="405">
        <v>0</v>
      </c>
      <c r="JB124" s="405">
        <v>0</v>
      </c>
      <c r="JC124" s="393">
        <v>0</v>
      </c>
      <c r="JD124" s="403">
        <v>0</v>
      </c>
      <c r="JE124" s="409">
        <v>0</v>
      </c>
      <c r="JF124" s="409">
        <f t="shared" si="7"/>
        <v>0</v>
      </c>
      <c r="JG124" s="408">
        <v>0</v>
      </c>
      <c r="JH124" s="408">
        <v>0</v>
      </c>
      <c r="JI124" s="439">
        <v>0</v>
      </c>
      <c r="JJ124" s="405">
        <v>0</v>
      </c>
      <c r="JK124" s="405">
        <v>0</v>
      </c>
      <c r="JL124" s="393">
        <v>0</v>
      </c>
      <c r="JM124" s="403">
        <v>0</v>
      </c>
      <c r="JN124" s="409">
        <v>0</v>
      </c>
      <c r="JO124" s="403">
        <v>0</v>
      </c>
      <c r="JP124" s="403">
        <v>0</v>
      </c>
      <c r="JQ124" s="403">
        <v>0</v>
      </c>
      <c r="JR124" s="403">
        <v>0</v>
      </c>
      <c r="JS124" s="400">
        <v>0</v>
      </c>
    </row>
    <row r="125" spans="1:279" x14ac:dyDescent="0.35">
      <c r="A125" s="401" t="s">
        <v>325</v>
      </c>
      <c r="B125" s="410"/>
      <c r="C125" s="402" t="s">
        <v>170</v>
      </c>
      <c r="D125" s="403">
        <v>0</v>
      </c>
      <c r="E125" s="403">
        <v>0</v>
      </c>
      <c r="F125" s="404">
        <v>4656</v>
      </c>
      <c r="G125" s="405">
        <v>1026</v>
      </c>
      <c r="H125" s="405">
        <v>0</v>
      </c>
      <c r="I125" s="405">
        <v>0</v>
      </c>
      <c r="J125" s="393">
        <v>1884</v>
      </c>
      <c r="K125" s="403">
        <v>7566</v>
      </c>
      <c r="L125" s="404">
        <v>0</v>
      </c>
      <c r="M125" s="405">
        <v>0</v>
      </c>
      <c r="N125" s="405">
        <v>0</v>
      </c>
      <c r="O125" s="405">
        <v>0</v>
      </c>
      <c r="P125" s="393">
        <v>0</v>
      </c>
      <c r="Q125" s="403">
        <v>0</v>
      </c>
      <c r="R125" s="404">
        <v>4656</v>
      </c>
      <c r="S125" s="405">
        <v>1026</v>
      </c>
      <c r="T125" s="405">
        <v>0</v>
      </c>
      <c r="U125" s="405">
        <v>0</v>
      </c>
      <c r="V125" s="393">
        <v>1884</v>
      </c>
      <c r="W125" s="403">
        <v>7566</v>
      </c>
      <c r="X125" s="404">
        <v>0</v>
      </c>
      <c r="Y125" s="405">
        <v>0</v>
      </c>
      <c r="Z125" s="405">
        <v>0</v>
      </c>
      <c r="AA125" s="405">
        <v>0</v>
      </c>
      <c r="AB125" s="393">
        <v>0</v>
      </c>
      <c r="AC125" s="406">
        <v>0</v>
      </c>
      <c r="AD125" s="404">
        <v>4563</v>
      </c>
      <c r="AE125" s="405">
        <v>427</v>
      </c>
      <c r="AF125" s="405">
        <v>0</v>
      </c>
      <c r="AG125" s="405">
        <v>0</v>
      </c>
      <c r="AH125" s="393">
        <v>0</v>
      </c>
      <c r="AI125" s="406">
        <v>4990</v>
      </c>
      <c r="AJ125" s="404">
        <v>93</v>
      </c>
      <c r="AK125" s="405">
        <v>599</v>
      </c>
      <c r="AL125" s="405">
        <v>0</v>
      </c>
      <c r="AM125" s="405">
        <v>0</v>
      </c>
      <c r="AN125" s="393">
        <v>1884</v>
      </c>
      <c r="AO125" s="406">
        <v>2576</v>
      </c>
      <c r="AP125" s="404">
        <v>0</v>
      </c>
      <c r="AQ125" s="405">
        <v>0</v>
      </c>
      <c r="AR125" s="405">
        <v>0</v>
      </c>
      <c r="AS125" s="405">
        <v>0</v>
      </c>
      <c r="AT125" s="393">
        <v>0</v>
      </c>
      <c r="AU125" s="406">
        <v>0</v>
      </c>
      <c r="AV125" s="404">
        <v>0</v>
      </c>
      <c r="AW125" s="405">
        <v>0</v>
      </c>
      <c r="AX125" s="405">
        <v>0</v>
      </c>
      <c r="AY125" s="405">
        <v>0</v>
      </c>
      <c r="AZ125" s="393">
        <v>0</v>
      </c>
      <c r="BA125" s="406">
        <v>0</v>
      </c>
      <c r="BB125" s="404">
        <v>0</v>
      </c>
      <c r="BC125" s="405">
        <v>0</v>
      </c>
      <c r="BD125" s="405">
        <v>0</v>
      </c>
      <c r="BE125" s="405">
        <v>0</v>
      </c>
      <c r="BF125" s="393">
        <v>0</v>
      </c>
      <c r="BG125" s="406">
        <v>0</v>
      </c>
      <c r="BH125" s="404">
        <v>0</v>
      </c>
      <c r="BI125" s="405">
        <v>0</v>
      </c>
      <c r="BJ125" s="405">
        <v>0</v>
      </c>
      <c r="BK125" s="405">
        <v>0</v>
      </c>
      <c r="BL125" s="393">
        <v>0</v>
      </c>
      <c r="BM125" s="407">
        <v>0</v>
      </c>
      <c r="BN125" s="438">
        <v>0</v>
      </c>
      <c r="BO125" s="408">
        <v>0</v>
      </c>
      <c r="BP125" s="439">
        <v>0</v>
      </c>
      <c r="BQ125" s="439">
        <v>23064</v>
      </c>
      <c r="BR125" s="405">
        <v>12396</v>
      </c>
      <c r="BS125" s="405">
        <v>1776</v>
      </c>
      <c r="BT125" s="440">
        <v>34482</v>
      </c>
      <c r="BU125" s="403">
        <v>71718</v>
      </c>
      <c r="BV125" s="404">
        <v>0</v>
      </c>
      <c r="BW125" s="405">
        <v>0</v>
      </c>
      <c r="BX125" s="405">
        <v>0</v>
      </c>
      <c r="BY125" s="393">
        <v>0</v>
      </c>
      <c r="BZ125" s="406">
        <v>0</v>
      </c>
      <c r="CA125" s="404">
        <v>5647.3333333333321</v>
      </c>
      <c r="CB125" s="405">
        <v>0</v>
      </c>
      <c r="CC125" s="405">
        <v>0</v>
      </c>
      <c r="CD125" s="405">
        <v>0</v>
      </c>
      <c r="CE125" s="406">
        <v>5647.3333333333321</v>
      </c>
      <c r="CF125" s="404">
        <v>17416.666666666668</v>
      </c>
      <c r="CG125" s="405">
        <v>12396</v>
      </c>
      <c r="CH125" s="405">
        <v>1776</v>
      </c>
      <c r="CI125" s="405">
        <v>34482</v>
      </c>
      <c r="CJ125" s="406">
        <v>66070.666666666672</v>
      </c>
      <c r="CK125" s="404">
        <v>0</v>
      </c>
      <c r="CL125" s="405">
        <v>0</v>
      </c>
      <c r="CM125" s="405">
        <v>0</v>
      </c>
      <c r="CN125" s="405">
        <v>0</v>
      </c>
      <c r="CO125" s="406">
        <v>0</v>
      </c>
      <c r="CP125" s="404">
        <v>0</v>
      </c>
      <c r="CQ125" s="405">
        <v>0</v>
      </c>
      <c r="CR125" s="405">
        <v>0</v>
      </c>
      <c r="CS125" s="393">
        <v>0</v>
      </c>
      <c r="CT125" s="406">
        <v>0</v>
      </c>
      <c r="CU125" s="404">
        <v>0</v>
      </c>
      <c r="CV125" s="405">
        <v>0</v>
      </c>
      <c r="CW125" s="405">
        <v>0</v>
      </c>
      <c r="CX125" s="393">
        <v>0</v>
      </c>
      <c r="CY125" s="407">
        <v>0</v>
      </c>
      <c r="CZ125" s="409">
        <v>0</v>
      </c>
      <c r="DA125" s="403">
        <v>0</v>
      </c>
      <c r="DB125" s="396">
        <v>0</v>
      </c>
      <c r="DC125" s="439">
        <v>31548</v>
      </c>
      <c r="DD125" s="405">
        <v>25422</v>
      </c>
      <c r="DE125" s="405">
        <v>30372</v>
      </c>
      <c r="DF125" s="440">
        <v>9186</v>
      </c>
      <c r="DG125" s="403">
        <v>96528</v>
      </c>
      <c r="DH125" s="404">
        <v>0</v>
      </c>
      <c r="DI125" s="405">
        <v>0</v>
      </c>
      <c r="DJ125" s="405">
        <v>0</v>
      </c>
      <c r="DK125" s="393">
        <v>0</v>
      </c>
      <c r="DL125" s="406">
        <v>0</v>
      </c>
      <c r="DM125" s="404">
        <v>19163.5</v>
      </c>
      <c r="DN125" s="405">
        <v>0</v>
      </c>
      <c r="DO125" s="405">
        <v>0</v>
      </c>
      <c r="DP125" s="405">
        <v>0</v>
      </c>
      <c r="DQ125" s="406">
        <v>19163.5</v>
      </c>
      <c r="DR125" s="404">
        <v>12384.5</v>
      </c>
      <c r="DS125" s="405">
        <v>25422</v>
      </c>
      <c r="DT125" s="405">
        <v>30372</v>
      </c>
      <c r="DU125" s="405">
        <v>9186</v>
      </c>
      <c r="DV125" s="406">
        <v>77364.5</v>
      </c>
      <c r="DW125" s="404">
        <v>0</v>
      </c>
      <c r="DX125" s="405">
        <v>0</v>
      </c>
      <c r="DY125" s="405">
        <v>0</v>
      </c>
      <c r="DZ125" s="405">
        <v>0</v>
      </c>
      <c r="EA125" s="406">
        <v>0</v>
      </c>
      <c r="EB125" s="404">
        <v>0</v>
      </c>
      <c r="EC125" s="405">
        <v>0</v>
      </c>
      <c r="ED125" s="405">
        <v>0</v>
      </c>
      <c r="EE125" s="393">
        <v>0</v>
      </c>
      <c r="EF125" s="406">
        <v>0</v>
      </c>
      <c r="EG125" s="404">
        <v>0</v>
      </c>
      <c r="EH125" s="405">
        <v>0</v>
      </c>
      <c r="EI125" s="405">
        <v>0</v>
      </c>
      <c r="EJ125" s="393">
        <v>0</v>
      </c>
      <c r="EK125" s="407">
        <v>0</v>
      </c>
      <c r="EL125" s="409">
        <v>0</v>
      </c>
      <c r="EM125" s="403">
        <v>24834</v>
      </c>
      <c r="EN125" s="388">
        <v>11568</v>
      </c>
      <c r="EO125" s="404">
        <v>48798</v>
      </c>
      <c r="EP125" s="405">
        <v>17802</v>
      </c>
      <c r="EQ125" s="405">
        <v>12594</v>
      </c>
      <c r="ER125" s="405">
        <v>22386</v>
      </c>
      <c r="ES125" s="440">
        <v>39576</v>
      </c>
      <c r="ET125" s="403">
        <v>141156</v>
      </c>
      <c r="EU125" s="439">
        <v>6858</v>
      </c>
      <c r="EV125" s="405">
        <v>0</v>
      </c>
      <c r="EW125" s="405">
        <v>0</v>
      </c>
      <c r="EX125" s="405">
        <v>0</v>
      </c>
      <c r="EY125" s="440">
        <v>0</v>
      </c>
      <c r="EZ125" s="403">
        <v>6858</v>
      </c>
      <c r="FA125" s="439">
        <v>55656</v>
      </c>
      <c r="FB125" s="405">
        <v>17802</v>
      </c>
      <c r="FC125" s="405">
        <v>12594</v>
      </c>
      <c r="FD125" s="405">
        <v>22386</v>
      </c>
      <c r="FE125" s="440">
        <v>39576</v>
      </c>
      <c r="FF125" s="403">
        <v>148014</v>
      </c>
      <c r="FG125" s="404">
        <v>3876</v>
      </c>
      <c r="FH125" s="405">
        <v>0</v>
      </c>
      <c r="FI125" s="405">
        <v>0</v>
      </c>
      <c r="FJ125" s="405">
        <v>0</v>
      </c>
      <c r="FK125" s="393">
        <v>0</v>
      </c>
      <c r="FL125" s="406">
        <v>3876</v>
      </c>
      <c r="FM125" s="404">
        <v>51267</v>
      </c>
      <c r="FN125" s="405">
        <v>2063</v>
      </c>
      <c r="FO125" s="405">
        <v>0</v>
      </c>
      <c r="FP125" s="405">
        <v>0</v>
      </c>
      <c r="FQ125" s="393">
        <v>0</v>
      </c>
      <c r="FR125" s="406">
        <v>53330</v>
      </c>
      <c r="FS125" s="404">
        <v>4389</v>
      </c>
      <c r="FT125" s="405">
        <v>15739</v>
      </c>
      <c r="FU125" s="405">
        <v>12594</v>
      </c>
      <c r="FV125" s="405">
        <v>22386</v>
      </c>
      <c r="FW125" s="393">
        <v>39576</v>
      </c>
      <c r="FX125" s="406">
        <v>94684</v>
      </c>
      <c r="FY125" s="404">
        <v>0</v>
      </c>
      <c r="FZ125" s="405">
        <v>0</v>
      </c>
      <c r="GA125" s="405">
        <v>0</v>
      </c>
      <c r="GB125" s="405">
        <v>0</v>
      </c>
      <c r="GC125" s="393">
        <v>0</v>
      </c>
      <c r="GD125" s="406">
        <v>0</v>
      </c>
      <c r="GE125" s="404">
        <v>0</v>
      </c>
      <c r="GF125" s="405">
        <v>0</v>
      </c>
      <c r="GG125" s="405">
        <v>0</v>
      </c>
      <c r="GH125" s="405">
        <v>0</v>
      </c>
      <c r="GI125" s="393">
        <v>0</v>
      </c>
      <c r="GJ125" s="406">
        <v>0</v>
      </c>
      <c r="GK125" s="404">
        <v>0</v>
      </c>
      <c r="GL125" s="405">
        <v>0</v>
      </c>
      <c r="GM125" s="405">
        <v>0</v>
      </c>
      <c r="GN125" s="405">
        <v>0</v>
      </c>
      <c r="GO125" s="393">
        <v>0</v>
      </c>
      <c r="GP125" s="394">
        <v>0</v>
      </c>
      <c r="GQ125" s="388">
        <v>13266</v>
      </c>
      <c r="GR125" s="399">
        <v>27120</v>
      </c>
      <c r="GS125" s="396">
        <v>1278</v>
      </c>
      <c r="GT125" s="439">
        <v>1728</v>
      </c>
      <c r="GU125" s="405">
        <v>222</v>
      </c>
      <c r="GV125" s="405">
        <v>16086</v>
      </c>
      <c r="GW125" s="393">
        <v>8082</v>
      </c>
      <c r="GX125" s="403">
        <v>26118</v>
      </c>
      <c r="GY125" s="404">
        <v>0</v>
      </c>
      <c r="GZ125" s="405">
        <v>0</v>
      </c>
      <c r="HA125" s="405">
        <v>0</v>
      </c>
      <c r="HB125" s="393">
        <v>0</v>
      </c>
      <c r="HC125" s="406">
        <v>0</v>
      </c>
      <c r="HD125" s="404">
        <v>300</v>
      </c>
      <c r="HE125" s="405">
        <v>222</v>
      </c>
      <c r="HF125" s="405">
        <v>0</v>
      </c>
      <c r="HG125" s="405">
        <v>0</v>
      </c>
      <c r="HH125" s="406">
        <v>522</v>
      </c>
      <c r="HI125" s="404">
        <v>0</v>
      </c>
      <c r="HJ125" s="405">
        <v>0</v>
      </c>
      <c r="HK125" s="405">
        <v>0</v>
      </c>
      <c r="HL125" s="405">
        <v>0</v>
      </c>
      <c r="HM125" s="406">
        <v>0</v>
      </c>
      <c r="HN125" s="404">
        <v>0</v>
      </c>
      <c r="HO125" s="405">
        <v>0</v>
      </c>
      <c r="HP125" s="405">
        <v>0</v>
      </c>
      <c r="HQ125" s="405">
        <v>0</v>
      </c>
      <c r="HR125" s="406">
        <v>0</v>
      </c>
      <c r="HS125" s="404">
        <v>0</v>
      </c>
      <c r="HT125" s="405">
        <v>0</v>
      </c>
      <c r="HU125" s="405">
        <v>0</v>
      </c>
      <c r="HV125" s="393">
        <v>0</v>
      </c>
      <c r="HW125" s="406">
        <v>0</v>
      </c>
      <c r="HX125" s="404">
        <v>1428</v>
      </c>
      <c r="HY125" s="405">
        <v>0</v>
      </c>
      <c r="HZ125" s="405">
        <v>16086</v>
      </c>
      <c r="IA125" s="393">
        <v>8082</v>
      </c>
      <c r="IB125" s="407">
        <v>25596</v>
      </c>
      <c r="IC125" s="403">
        <v>25842</v>
      </c>
      <c r="ID125" s="1471">
        <f t="shared" si="4"/>
        <v>51960</v>
      </c>
      <c r="IE125" s="409">
        <v>15420</v>
      </c>
      <c r="IF125" s="408">
        <v>11724</v>
      </c>
      <c r="IG125" s="439">
        <v>750</v>
      </c>
      <c r="IH125" s="405">
        <v>39966</v>
      </c>
      <c r="II125" s="405">
        <v>6744</v>
      </c>
      <c r="IJ125" s="393">
        <v>11268</v>
      </c>
      <c r="IK125" s="403">
        <v>58728</v>
      </c>
      <c r="IL125" s="409">
        <v>3828</v>
      </c>
      <c r="IM125" s="1472">
        <f t="shared" si="5"/>
        <v>62556</v>
      </c>
      <c r="IN125" s="409">
        <v>58194</v>
      </c>
      <c r="IO125" s="408">
        <v>1398</v>
      </c>
      <c r="IP125" s="439">
        <v>0</v>
      </c>
      <c r="IQ125" s="405">
        <v>492</v>
      </c>
      <c r="IR125" s="405">
        <v>486</v>
      </c>
      <c r="IS125" s="393">
        <v>0</v>
      </c>
      <c r="IT125" s="393">
        <v>2058</v>
      </c>
      <c r="IU125" s="403">
        <v>3036</v>
      </c>
      <c r="IV125" s="409">
        <v>56796</v>
      </c>
      <c r="IW125" s="1472">
        <f t="shared" si="6"/>
        <v>59832</v>
      </c>
      <c r="IX125" s="409">
        <v>70278</v>
      </c>
      <c r="IY125" s="408">
        <v>0</v>
      </c>
      <c r="IZ125" s="439">
        <v>468</v>
      </c>
      <c r="JA125" s="405">
        <v>0</v>
      </c>
      <c r="JB125" s="405">
        <v>0</v>
      </c>
      <c r="JC125" s="393">
        <v>612</v>
      </c>
      <c r="JD125" s="403">
        <v>1080</v>
      </c>
      <c r="JE125" s="409">
        <v>70278</v>
      </c>
      <c r="JF125" s="409">
        <f t="shared" si="7"/>
        <v>71358</v>
      </c>
      <c r="JG125" s="408">
        <v>108096</v>
      </c>
      <c r="JH125" s="408">
        <v>0</v>
      </c>
      <c r="JI125" s="439">
        <v>0</v>
      </c>
      <c r="JJ125" s="405">
        <v>0</v>
      </c>
      <c r="JK125" s="405">
        <v>0</v>
      </c>
      <c r="JL125" s="393">
        <v>0</v>
      </c>
      <c r="JM125" s="403">
        <v>0</v>
      </c>
      <c r="JN125" s="409">
        <v>108096</v>
      </c>
      <c r="JO125" s="403">
        <v>303942</v>
      </c>
      <c r="JP125" s="403">
        <v>25968</v>
      </c>
      <c r="JQ125" s="403">
        <v>412788</v>
      </c>
      <c r="JR125" s="403">
        <v>278106</v>
      </c>
      <c r="JS125" s="400">
        <v>1</v>
      </c>
    </row>
    <row r="126" spans="1:279" x14ac:dyDescent="0.35">
      <c r="A126" s="401" t="s">
        <v>325</v>
      </c>
      <c r="B126" s="410"/>
      <c r="C126" s="402">
        <v>468</v>
      </c>
      <c r="D126" s="403">
        <v>0</v>
      </c>
      <c r="E126" s="403">
        <v>0</v>
      </c>
      <c r="F126" s="404">
        <v>0</v>
      </c>
      <c r="G126" s="405">
        <v>762</v>
      </c>
      <c r="H126" s="405">
        <v>0</v>
      </c>
      <c r="I126" s="405">
        <v>3186</v>
      </c>
      <c r="J126" s="393">
        <v>0</v>
      </c>
      <c r="K126" s="403">
        <v>3948</v>
      </c>
      <c r="L126" s="404">
        <v>0</v>
      </c>
      <c r="M126" s="405">
        <v>0</v>
      </c>
      <c r="N126" s="405">
        <v>0</v>
      </c>
      <c r="O126" s="405">
        <v>0</v>
      </c>
      <c r="P126" s="393">
        <v>0</v>
      </c>
      <c r="Q126" s="403">
        <v>0</v>
      </c>
      <c r="R126" s="404">
        <v>0</v>
      </c>
      <c r="S126" s="405">
        <v>762</v>
      </c>
      <c r="T126" s="405">
        <v>0</v>
      </c>
      <c r="U126" s="405">
        <v>3186</v>
      </c>
      <c r="V126" s="393">
        <v>0</v>
      </c>
      <c r="W126" s="403">
        <v>3948</v>
      </c>
      <c r="X126" s="404">
        <v>0</v>
      </c>
      <c r="Y126" s="405">
        <v>0</v>
      </c>
      <c r="Z126" s="405">
        <v>0</v>
      </c>
      <c r="AA126" s="405">
        <v>0</v>
      </c>
      <c r="AB126" s="393">
        <v>0</v>
      </c>
      <c r="AC126" s="406">
        <v>0</v>
      </c>
      <c r="AD126" s="404">
        <v>0</v>
      </c>
      <c r="AE126" s="405">
        <v>0</v>
      </c>
      <c r="AF126" s="405">
        <v>0</v>
      </c>
      <c r="AG126" s="405">
        <v>0</v>
      </c>
      <c r="AH126" s="393">
        <v>0</v>
      </c>
      <c r="AI126" s="406">
        <v>0</v>
      </c>
      <c r="AJ126" s="404">
        <v>0</v>
      </c>
      <c r="AK126" s="405">
        <v>762</v>
      </c>
      <c r="AL126" s="405">
        <v>0</v>
      </c>
      <c r="AM126" s="405">
        <v>3186</v>
      </c>
      <c r="AN126" s="393">
        <v>0</v>
      </c>
      <c r="AO126" s="406">
        <v>3948</v>
      </c>
      <c r="AP126" s="404">
        <v>0</v>
      </c>
      <c r="AQ126" s="405">
        <v>0</v>
      </c>
      <c r="AR126" s="405">
        <v>0</v>
      </c>
      <c r="AS126" s="405">
        <v>0</v>
      </c>
      <c r="AT126" s="393">
        <v>0</v>
      </c>
      <c r="AU126" s="406">
        <v>0</v>
      </c>
      <c r="AV126" s="404">
        <v>0</v>
      </c>
      <c r="AW126" s="405">
        <v>0</v>
      </c>
      <c r="AX126" s="405">
        <v>0</v>
      </c>
      <c r="AY126" s="405">
        <v>0</v>
      </c>
      <c r="AZ126" s="393">
        <v>0</v>
      </c>
      <c r="BA126" s="406">
        <v>0</v>
      </c>
      <c r="BB126" s="404">
        <v>0</v>
      </c>
      <c r="BC126" s="405">
        <v>0</v>
      </c>
      <c r="BD126" s="405">
        <v>0</v>
      </c>
      <c r="BE126" s="405">
        <v>0</v>
      </c>
      <c r="BF126" s="393">
        <v>0</v>
      </c>
      <c r="BG126" s="406">
        <v>0</v>
      </c>
      <c r="BH126" s="404">
        <v>0</v>
      </c>
      <c r="BI126" s="405">
        <v>0</v>
      </c>
      <c r="BJ126" s="405">
        <v>0</v>
      </c>
      <c r="BK126" s="405">
        <v>0</v>
      </c>
      <c r="BL126" s="393">
        <v>0</v>
      </c>
      <c r="BM126" s="407">
        <v>0</v>
      </c>
      <c r="BN126" s="438">
        <v>0</v>
      </c>
      <c r="BO126" s="408">
        <v>0</v>
      </c>
      <c r="BP126" s="439">
        <v>0</v>
      </c>
      <c r="BQ126" s="439">
        <v>0</v>
      </c>
      <c r="BR126" s="405">
        <v>8004</v>
      </c>
      <c r="BS126" s="405">
        <v>4050</v>
      </c>
      <c r="BT126" s="440">
        <v>0</v>
      </c>
      <c r="BU126" s="403">
        <v>12054</v>
      </c>
      <c r="BV126" s="404">
        <v>0</v>
      </c>
      <c r="BW126" s="405">
        <v>0</v>
      </c>
      <c r="BX126" s="405">
        <v>0</v>
      </c>
      <c r="BY126" s="393">
        <v>0</v>
      </c>
      <c r="BZ126" s="406">
        <v>0</v>
      </c>
      <c r="CA126" s="404">
        <v>0</v>
      </c>
      <c r="CB126" s="405">
        <v>438</v>
      </c>
      <c r="CC126" s="405">
        <v>0</v>
      </c>
      <c r="CD126" s="405">
        <v>0</v>
      </c>
      <c r="CE126" s="406">
        <v>438</v>
      </c>
      <c r="CF126" s="404">
        <v>0</v>
      </c>
      <c r="CG126" s="405">
        <v>7566</v>
      </c>
      <c r="CH126" s="405">
        <v>4050</v>
      </c>
      <c r="CI126" s="405">
        <v>0</v>
      </c>
      <c r="CJ126" s="406">
        <v>11616</v>
      </c>
      <c r="CK126" s="404">
        <v>0</v>
      </c>
      <c r="CL126" s="405">
        <v>0</v>
      </c>
      <c r="CM126" s="405">
        <v>0</v>
      </c>
      <c r="CN126" s="405">
        <v>0</v>
      </c>
      <c r="CO126" s="406">
        <v>0</v>
      </c>
      <c r="CP126" s="404">
        <v>0</v>
      </c>
      <c r="CQ126" s="405">
        <v>0</v>
      </c>
      <c r="CR126" s="405">
        <v>0</v>
      </c>
      <c r="CS126" s="393">
        <v>0</v>
      </c>
      <c r="CT126" s="406">
        <v>0</v>
      </c>
      <c r="CU126" s="404">
        <v>0</v>
      </c>
      <c r="CV126" s="405">
        <v>0</v>
      </c>
      <c r="CW126" s="405">
        <v>0</v>
      </c>
      <c r="CX126" s="393">
        <v>0</v>
      </c>
      <c r="CY126" s="407">
        <v>0</v>
      </c>
      <c r="CZ126" s="409">
        <v>0</v>
      </c>
      <c r="DA126" s="403">
        <v>0</v>
      </c>
      <c r="DB126" s="396">
        <v>0</v>
      </c>
      <c r="DC126" s="439">
        <v>396</v>
      </c>
      <c r="DD126" s="405">
        <v>378</v>
      </c>
      <c r="DE126" s="405">
        <v>900</v>
      </c>
      <c r="DF126" s="440">
        <v>2448</v>
      </c>
      <c r="DG126" s="403">
        <v>4122</v>
      </c>
      <c r="DH126" s="404">
        <v>0</v>
      </c>
      <c r="DI126" s="405">
        <v>0</v>
      </c>
      <c r="DJ126" s="405">
        <v>0</v>
      </c>
      <c r="DK126" s="393">
        <v>0</v>
      </c>
      <c r="DL126" s="406">
        <v>0</v>
      </c>
      <c r="DM126" s="404">
        <v>395</v>
      </c>
      <c r="DN126" s="405">
        <v>315</v>
      </c>
      <c r="DO126" s="405">
        <v>0</v>
      </c>
      <c r="DP126" s="405">
        <v>0</v>
      </c>
      <c r="DQ126" s="406">
        <v>710</v>
      </c>
      <c r="DR126" s="404">
        <v>1</v>
      </c>
      <c r="DS126" s="405">
        <v>63</v>
      </c>
      <c r="DT126" s="405">
        <v>900</v>
      </c>
      <c r="DU126" s="405">
        <v>2448</v>
      </c>
      <c r="DV126" s="406">
        <v>3412</v>
      </c>
      <c r="DW126" s="404">
        <v>0</v>
      </c>
      <c r="DX126" s="405">
        <v>0</v>
      </c>
      <c r="DY126" s="405">
        <v>0</v>
      </c>
      <c r="DZ126" s="405">
        <v>0</v>
      </c>
      <c r="EA126" s="406">
        <v>0</v>
      </c>
      <c r="EB126" s="404">
        <v>0</v>
      </c>
      <c r="EC126" s="405">
        <v>0</v>
      </c>
      <c r="ED126" s="405">
        <v>0</v>
      </c>
      <c r="EE126" s="393">
        <v>0</v>
      </c>
      <c r="EF126" s="406">
        <v>0</v>
      </c>
      <c r="EG126" s="404">
        <v>0</v>
      </c>
      <c r="EH126" s="405">
        <v>0</v>
      </c>
      <c r="EI126" s="405">
        <v>0</v>
      </c>
      <c r="EJ126" s="393">
        <v>0</v>
      </c>
      <c r="EK126" s="407">
        <v>0</v>
      </c>
      <c r="EL126" s="409">
        <v>0</v>
      </c>
      <c r="EM126" s="403">
        <v>15696</v>
      </c>
      <c r="EN126" s="388">
        <v>5190</v>
      </c>
      <c r="EO126" s="404">
        <v>630</v>
      </c>
      <c r="EP126" s="405">
        <v>1212</v>
      </c>
      <c r="EQ126" s="405">
        <v>900</v>
      </c>
      <c r="ER126" s="405">
        <v>5190</v>
      </c>
      <c r="ES126" s="440">
        <v>1566</v>
      </c>
      <c r="ET126" s="403">
        <v>9498</v>
      </c>
      <c r="EU126" s="439">
        <v>0</v>
      </c>
      <c r="EV126" s="405">
        <v>0</v>
      </c>
      <c r="EW126" s="405">
        <v>0</v>
      </c>
      <c r="EX126" s="405">
        <v>0</v>
      </c>
      <c r="EY126" s="440">
        <v>0</v>
      </c>
      <c r="EZ126" s="403">
        <v>0</v>
      </c>
      <c r="FA126" s="439">
        <v>630</v>
      </c>
      <c r="FB126" s="405">
        <v>1212</v>
      </c>
      <c r="FC126" s="405">
        <v>900</v>
      </c>
      <c r="FD126" s="405">
        <v>5190</v>
      </c>
      <c r="FE126" s="440">
        <v>1566</v>
      </c>
      <c r="FF126" s="403">
        <v>9498</v>
      </c>
      <c r="FG126" s="404">
        <v>630</v>
      </c>
      <c r="FH126" s="405">
        <v>0</v>
      </c>
      <c r="FI126" s="405">
        <v>0</v>
      </c>
      <c r="FJ126" s="405">
        <v>0</v>
      </c>
      <c r="FK126" s="393">
        <v>0</v>
      </c>
      <c r="FL126" s="406">
        <v>630</v>
      </c>
      <c r="FM126" s="404">
        <v>630</v>
      </c>
      <c r="FN126" s="405">
        <v>0</v>
      </c>
      <c r="FO126" s="405">
        <v>0</v>
      </c>
      <c r="FP126" s="405">
        <v>0</v>
      </c>
      <c r="FQ126" s="393">
        <v>0</v>
      </c>
      <c r="FR126" s="406">
        <v>630</v>
      </c>
      <c r="FS126" s="404">
        <v>0</v>
      </c>
      <c r="FT126" s="405">
        <v>1212</v>
      </c>
      <c r="FU126" s="405">
        <v>900</v>
      </c>
      <c r="FV126" s="405">
        <v>5190</v>
      </c>
      <c r="FW126" s="393">
        <v>1566</v>
      </c>
      <c r="FX126" s="406">
        <v>8868</v>
      </c>
      <c r="FY126" s="404">
        <v>0</v>
      </c>
      <c r="FZ126" s="405">
        <v>0</v>
      </c>
      <c r="GA126" s="405">
        <v>0</v>
      </c>
      <c r="GB126" s="405">
        <v>0</v>
      </c>
      <c r="GC126" s="393">
        <v>0</v>
      </c>
      <c r="GD126" s="406">
        <v>0</v>
      </c>
      <c r="GE126" s="404">
        <v>0</v>
      </c>
      <c r="GF126" s="405">
        <v>0</v>
      </c>
      <c r="GG126" s="405">
        <v>0</v>
      </c>
      <c r="GH126" s="405">
        <v>0</v>
      </c>
      <c r="GI126" s="393">
        <v>0</v>
      </c>
      <c r="GJ126" s="406">
        <v>0</v>
      </c>
      <c r="GK126" s="404">
        <v>0</v>
      </c>
      <c r="GL126" s="405">
        <v>0</v>
      </c>
      <c r="GM126" s="405">
        <v>0</v>
      </c>
      <c r="GN126" s="405">
        <v>0</v>
      </c>
      <c r="GO126" s="393">
        <v>0</v>
      </c>
      <c r="GP126" s="394">
        <v>0</v>
      </c>
      <c r="GQ126" s="388">
        <v>10506</v>
      </c>
      <c r="GR126" s="399">
        <v>20754</v>
      </c>
      <c r="GS126" s="396">
        <v>3546</v>
      </c>
      <c r="GT126" s="439">
        <v>3744</v>
      </c>
      <c r="GU126" s="405">
        <v>0</v>
      </c>
      <c r="GV126" s="405">
        <v>0</v>
      </c>
      <c r="GW126" s="393">
        <v>396</v>
      </c>
      <c r="GX126" s="403">
        <v>4140</v>
      </c>
      <c r="GY126" s="404">
        <v>0</v>
      </c>
      <c r="GZ126" s="405">
        <v>0</v>
      </c>
      <c r="HA126" s="405">
        <v>0</v>
      </c>
      <c r="HB126" s="393">
        <v>0</v>
      </c>
      <c r="HC126" s="406">
        <v>0</v>
      </c>
      <c r="HD126" s="404">
        <v>1440</v>
      </c>
      <c r="HE126" s="405">
        <v>0</v>
      </c>
      <c r="HF126" s="405">
        <v>0</v>
      </c>
      <c r="HG126" s="405">
        <v>0</v>
      </c>
      <c r="HH126" s="406">
        <v>1440</v>
      </c>
      <c r="HI126" s="404">
        <v>0</v>
      </c>
      <c r="HJ126" s="405">
        <v>0</v>
      </c>
      <c r="HK126" s="405">
        <v>0</v>
      </c>
      <c r="HL126" s="405">
        <v>0</v>
      </c>
      <c r="HM126" s="406">
        <v>0</v>
      </c>
      <c r="HN126" s="404">
        <v>0</v>
      </c>
      <c r="HO126" s="405">
        <v>0</v>
      </c>
      <c r="HP126" s="405">
        <v>0</v>
      </c>
      <c r="HQ126" s="405">
        <v>0</v>
      </c>
      <c r="HR126" s="406">
        <v>0</v>
      </c>
      <c r="HS126" s="404">
        <v>0</v>
      </c>
      <c r="HT126" s="405">
        <v>0</v>
      </c>
      <c r="HU126" s="405">
        <v>0</v>
      </c>
      <c r="HV126" s="393">
        <v>0</v>
      </c>
      <c r="HW126" s="406">
        <v>0</v>
      </c>
      <c r="HX126" s="404">
        <v>2304</v>
      </c>
      <c r="HY126" s="405">
        <v>0</v>
      </c>
      <c r="HZ126" s="405">
        <v>0</v>
      </c>
      <c r="IA126" s="393">
        <v>396</v>
      </c>
      <c r="IB126" s="407">
        <v>2700</v>
      </c>
      <c r="IC126" s="403">
        <v>18450</v>
      </c>
      <c r="ID126" s="1471">
        <f t="shared" si="4"/>
        <v>22590</v>
      </c>
      <c r="IE126" s="409">
        <v>12444</v>
      </c>
      <c r="IF126" s="408">
        <v>6540</v>
      </c>
      <c r="IG126" s="439">
        <v>1830</v>
      </c>
      <c r="IH126" s="405">
        <v>2274</v>
      </c>
      <c r="II126" s="405">
        <v>3660</v>
      </c>
      <c r="IJ126" s="393">
        <v>0</v>
      </c>
      <c r="IK126" s="403">
        <v>7764</v>
      </c>
      <c r="IL126" s="409">
        <v>7038</v>
      </c>
      <c r="IM126" s="1472">
        <f t="shared" si="5"/>
        <v>14802</v>
      </c>
      <c r="IN126" s="409">
        <v>19752</v>
      </c>
      <c r="IO126" s="408">
        <v>0</v>
      </c>
      <c r="IP126" s="439">
        <v>0</v>
      </c>
      <c r="IQ126" s="405">
        <v>0</v>
      </c>
      <c r="IR126" s="405">
        <v>0</v>
      </c>
      <c r="IS126" s="393">
        <v>0</v>
      </c>
      <c r="IT126" s="393">
        <v>0</v>
      </c>
      <c r="IU126" s="403">
        <v>0</v>
      </c>
      <c r="IV126" s="409">
        <v>19752</v>
      </c>
      <c r="IW126" s="1472">
        <f t="shared" si="6"/>
        <v>19752</v>
      </c>
      <c r="IX126" s="409">
        <v>15642</v>
      </c>
      <c r="IY126" s="408">
        <v>0</v>
      </c>
      <c r="IZ126" s="439">
        <v>0</v>
      </c>
      <c r="JA126" s="405">
        <v>0</v>
      </c>
      <c r="JB126" s="405">
        <v>0</v>
      </c>
      <c r="JC126" s="393">
        <v>0</v>
      </c>
      <c r="JD126" s="403">
        <v>0</v>
      </c>
      <c r="JE126" s="409">
        <v>15642</v>
      </c>
      <c r="JF126" s="409">
        <f t="shared" si="7"/>
        <v>15642</v>
      </c>
      <c r="JG126" s="408">
        <v>11670</v>
      </c>
      <c r="JH126" s="408">
        <v>0</v>
      </c>
      <c r="JI126" s="439">
        <v>0</v>
      </c>
      <c r="JJ126" s="405">
        <v>0</v>
      </c>
      <c r="JK126" s="405">
        <v>0</v>
      </c>
      <c r="JL126" s="393">
        <v>0</v>
      </c>
      <c r="JM126" s="403">
        <v>0</v>
      </c>
      <c r="JN126" s="409">
        <v>11670</v>
      </c>
      <c r="JO126" s="403">
        <v>95958</v>
      </c>
      <c r="JP126" s="403">
        <v>15276</v>
      </c>
      <c r="JQ126" s="403">
        <v>41526</v>
      </c>
      <c r="JR126" s="403">
        <v>83058</v>
      </c>
      <c r="JS126" s="400">
        <v>1</v>
      </c>
    </row>
    <row r="127" spans="1:279" x14ac:dyDescent="0.35">
      <c r="A127" s="401" t="s">
        <v>325</v>
      </c>
      <c r="B127" s="410"/>
      <c r="C127" s="402">
        <v>578</v>
      </c>
      <c r="D127" s="403">
        <v>0</v>
      </c>
      <c r="E127" s="403">
        <v>0</v>
      </c>
      <c r="F127" s="404">
        <v>2616</v>
      </c>
      <c r="G127" s="405">
        <v>0</v>
      </c>
      <c r="H127" s="405">
        <v>2460</v>
      </c>
      <c r="I127" s="405">
        <v>14526</v>
      </c>
      <c r="J127" s="393">
        <v>19344</v>
      </c>
      <c r="K127" s="403">
        <v>38946</v>
      </c>
      <c r="L127" s="404">
        <v>0</v>
      </c>
      <c r="M127" s="405">
        <v>0</v>
      </c>
      <c r="N127" s="405">
        <v>0</v>
      </c>
      <c r="O127" s="405">
        <v>0</v>
      </c>
      <c r="P127" s="393">
        <v>0</v>
      </c>
      <c r="Q127" s="403">
        <v>0</v>
      </c>
      <c r="R127" s="404">
        <v>2616</v>
      </c>
      <c r="S127" s="405">
        <v>0</v>
      </c>
      <c r="T127" s="405">
        <v>2460</v>
      </c>
      <c r="U127" s="405">
        <v>14526</v>
      </c>
      <c r="V127" s="393">
        <v>19344</v>
      </c>
      <c r="W127" s="403">
        <v>38946</v>
      </c>
      <c r="X127" s="404">
        <v>0</v>
      </c>
      <c r="Y127" s="405">
        <v>0</v>
      </c>
      <c r="Z127" s="405">
        <v>0</v>
      </c>
      <c r="AA127" s="405">
        <v>0</v>
      </c>
      <c r="AB127" s="393">
        <v>0</v>
      </c>
      <c r="AC127" s="406">
        <v>0</v>
      </c>
      <c r="AD127" s="404">
        <v>2407</v>
      </c>
      <c r="AE127" s="405">
        <v>0</v>
      </c>
      <c r="AF127" s="405">
        <v>1294</v>
      </c>
      <c r="AG127" s="405">
        <v>60</v>
      </c>
      <c r="AH127" s="393">
        <v>0</v>
      </c>
      <c r="AI127" s="406">
        <v>3761</v>
      </c>
      <c r="AJ127" s="404">
        <v>209</v>
      </c>
      <c r="AK127" s="405">
        <v>0</v>
      </c>
      <c r="AL127" s="405">
        <v>1166</v>
      </c>
      <c r="AM127" s="405">
        <v>14466</v>
      </c>
      <c r="AN127" s="393">
        <v>19344</v>
      </c>
      <c r="AO127" s="406">
        <v>35185</v>
      </c>
      <c r="AP127" s="404">
        <v>0</v>
      </c>
      <c r="AQ127" s="405">
        <v>0</v>
      </c>
      <c r="AR127" s="405">
        <v>0</v>
      </c>
      <c r="AS127" s="405">
        <v>0</v>
      </c>
      <c r="AT127" s="393">
        <v>0</v>
      </c>
      <c r="AU127" s="406">
        <v>0</v>
      </c>
      <c r="AV127" s="404">
        <v>0</v>
      </c>
      <c r="AW127" s="405">
        <v>0</v>
      </c>
      <c r="AX127" s="405">
        <v>0</v>
      </c>
      <c r="AY127" s="405">
        <v>0</v>
      </c>
      <c r="AZ127" s="393">
        <v>0</v>
      </c>
      <c r="BA127" s="406">
        <v>0</v>
      </c>
      <c r="BB127" s="404">
        <v>0</v>
      </c>
      <c r="BC127" s="405">
        <v>0</v>
      </c>
      <c r="BD127" s="405">
        <v>0</v>
      </c>
      <c r="BE127" s="405">
        <v>0</v>
      </c>
      <c r="BF127" s="393">
        <v>0</v>
      </c>
      <c r="BG127" s="406">
        <v>0</v>
      </c>
      <c r="BH127" s="404">
        <v>0</v>
      </c>
      <c r="BI127" s="405">
        <v>0</v>
      </c>
      <c r="BJ127" s="405">
        <v>0</v>
      </c>
      <c r="BK127" s="405">
        <v>0</v>
      </c>
      <c r="BL127" s="393">
        <v>0</v>
      </c>
      <c r="BM127" s="407">
        <v>0</v>
      </c>
      <c r="BN127" s="438">
        <v>0</v>
      </c>
      <c r="BO127" s="408">
        <v>0</v>
      </c>
      <c r="BP127" s="439">
        <v>0</v>
      </c>
      <c r="BQ127" s="439">
        <v>6912</v>
      </c>
      <c r="BR127" s="405">
        <v>1704</v>
      </c>
      <c r="BS127" s="405">
        <v>0</v>
      </c>
      <c r="BT127" s="440">
        <v>5946</v>
      </c>
      <c r="BU127" s="403">
        <v>14562</v>
      </c>
      <c r="BV127" s="404">
        <v>0</v>
      </c>
      <c r="BW127" s="405">
        <v>0</v>
      </c>
      <c r="BX127" s="405">
        <v>0</v>
      </c>
      <c r="BY127" s="393">
        <v>0</v>
      </c>
      <c r="BZ127" s="406">
        <v>0</v>
      </c>
      <c r="CA127" s="404">
        <v>2034</v>
      </c>
      <c r="CB127" s="405">
        <v>0</v>
      </c>
      <c r="CC127" s="405">
        <v>0</v>
      </c>
      <c r="CD127" s="405">
        <v>0</v>
      </c>
      <c r="CE127" s="406">
        <v>2034</v>
      </c>
      <c r="CF127" s="404">
        <v>4878</v>
      </c>
      <c r="CG127" s="405">
        <v>1704</v>
      </c>
      <c r="CH127" s="405">
        <v>0</v>
      </c>
      <c r="CI127" s="405">
        <v>5946</v>
      </c>
      <c r="CJ127" s="406">
        <v>12528</v>
      </c>
      <c r="CK127" s="404">
        <v>0</v>
      </c>
      <c r="CL127" s="405">
        <v>0</v>
      </c>
      <c r="CM127" s="405">
        <v>0</v>
      </c>
      <c r="CN127" s="405">
        <v>0</v>
      </c>
      <c r="CO127" s="406">
        <v>0</v>
      </c>
      <c r="CP127" s="404">
        <v>0</v>
      </c>
      <c r="CQ127" s="405">
        <v>0</v>
      </c>
      <c r="CR127" s="405">
        <v>0</v>
      </c>
      <c r="CS127" s="393">
        <v>0</v>
      </c>
      <c r="CT127" s="406">
        <v>0</v>
      </c>
      <c r="CU127" s="404">
        <v>0</v>
      </c>
      <c r="CV127" s="405">
        <v>0</v>
      </c>
      <c r="CW127" s="405">
        <v>0</v>
      </c>
      <c r="CX127" s="393">
        <v>0</v>
      </c>
      <c r="CY127" s="407">
        <v>0</v>
      </c>
      <c r="CZ127" s="409">
        <v>0</v>
      </c>
      <c r="DA127" s="403">
        <v>0</v>
      </c>
      <c r="DB127" s="396">
        <v>0</v>
      </c>
      <c r="DC127" s="439">
        <v>2436</v>
      </c>
      <c r="DD127" s="405">
        <v>30678</v>
      </c>
      <c r="DE127" s="405">
        <v>18120</v>
      </c>
      <c r="DF127" s="440">
        <v>6486</v>
      </c>
      <c r="DG127" s="403">
        <v>57720</v>
      </c>
      <c r="DH127" s="404">
        <v>0</v>
      </c>
      <c r="DI127" s="405">
        <v>0</v>
      </c>
      <c r="DJ127" s="405">
        <v>0</v>
      </c>
      <c r="DK127" s="393">
        <v>0</v>
      </c>
      <c r="DL127" s="406">
        <v>0</v>
      </c>
      <c r="DM127" s="404">
        <v>2418</v>
      </c>
      <c r="DN127" s="405">
        <v>14328</v>
      </c>
      <c r="DO127" s="405">
        <v>0</v>
      </c>
      <c r="DP127" s="405">
        <v>0</v>
      </c>
      <c r="DQ127" s="406">
        <v>16746</v>
      </c>
      <c r="DR127" s="404">
        <v>18</v>
      </c>
      <c r="DS127" s="405">
        <v>16350</v>
      </c>
      <c r="DT127" s="405">
        <v>18120</v>
      </c>
      <c r="DU127" s="405">
        <v>6486</v>
      </c>
      <c r="DV127" s="406">
        <v>40974</v>
      </c>
      <c r="DW127" s="404">
        <v>0</v>
      </c>
      <c r="DX127" s="405">
        <v>0</v>
      </c>
      <c r="DY127" s="405">
        <v>0</v>
      </c>
      <c r="DZ127" s="405">
        <v>0</v>
      </c>
      <c r="EA127" s="406">
        <v>0</v>
      </c>
      <c r="EB127" s="404">
        <v>0</v>
      </c>
      <c r="EC127" s="405">
        <v>0</v>
      </c>
      <c r="ED127" s="405">
        <v>0</v>
      </c>
      <c r="EE127" s="393">
        <v>0</v>
      </c>
      <c r="EF127" s="406">
        <v>0</v>
      </c>
      <c r="EG127" s="404">
        <v>0</v>
      </c>
      <c r="EH127" s="405">
        <v>0</v>
      </c>
      <c r="EI127" s="405">
        <v>0</v>
      </c>
      <c r="EJ127" s="393">
        <v>0</v>
      </c>
      <c r="EK127" s="407">
        <v>0</v>
      </c>
      <c r="EL127" s="409">
        <v>0</v>
      </c>
      <c r="EM127" s="403">
        <v>8022</v>
      </c>
      <c r="EN127" s="388">
        <v>0</v>
      </c>
      <c r="EO127" s="404">
        <v>24726</v>
      </c>
      <c r="EP127" s="405">
        <v>71220</v>
      </c>
      <c r="EQ127" s="405">
        <v>16206</v>
      </c>
      <c r="ER127" s="405">
        <v>0</v>
      </c>
      <c r="ES127" s="440">
        <v>2328</v>
      </c>
      <c r="ET127" s="403">
        <v>114480</v>
      </c>
      <c r="EU127" s="439">
        <v>0</v>
      </c>
      <c r="EV127" s="405">
        <v>0</v>
      </c>
      <c r="EW127" s="405">
        <v>0</v>
      </c>
      <c r="EX127" s="405">
        <v>0</v>
      </c>
      <c r="EY127" s="440">
        <v>0</v>
      </c>
      <c r="EZ127" s="403">
        <v>0</v>
      </c>
      <c r="FA127" s="439">
        <v>24726</v>
      </c>
      <c r="FB127" s="405">
        <v>71220</v>
      </c>
      <c r="FC127" s="405">
        <v>16206</v>
      </c>
      <c r="FD127" s="405">
        <v>0</v>
      </c>
      <c r="FE127" s="440">
        <v>2328</v>
      </c>
      <c r="FF127" s="403">
        <v>114480</v>
      </c>
      <c r="FG127" s="404">
        <v>18216</v>
      </c>
      <c r="FH127" s="405">
        <v>32077.166666666664</v>
      </c>
      <c r="FI127" s="405">
        <v>1302</v>
      </c>
      <c r="FJ127" s="405">
        <v>0</v>
      </c>
      <c r="FK127" s="393">
        <v>0</v>
      </c>
      <c r="FL127" s="406">
        <v>51595.166666666664</v>
      </c>
      <c r="FM127" s="404">
        <v>24726</v>
      </c>
      <c r="FN127" s="405">
        <v>31240</v>
      </c>
      <c r="FO127" s="405">
        <v>0</v>
      </c>
      <c r="FP127" s="405">
        <v>0</v>
      </c>
      <c r="FQ127" s="393">
        <v>0</v>
      </c>
      <c r="FR127" s="406">
        <v>55966</v>
      </c>
      <c r="FS127" s="404">
        <v>0</v>
      </c>
      <c r="FT127" s="405">
        <v>39980</v>
      </c>
      <c r="FU127" s="405">
        <v>16206</v>
      </c>
      <c r="FV127" s="405">
        <v>0</v>
      </c>
      <c r="FW127" s="393">
        <v>2328</v>
      </c>
      <c r="FX127" s="406">
        <v>58514</v>
      </c>
      <c r="FY127" s="404">
        <v>0</v>
      </c>
      <c r="FZ127" s="405">
        <v>0</v>
      </c>
      <c r="GA127" s="405">
        <v>0</v>
      </c>
      <c r="GB127" s="405">
        <v>0</v>
      </c>
      <c r="GC127" s="393">
        <v>0</v>
      </c>
      <c r="GD127" s="406">
        <v>0</v>
      </c>
      <c r="GE127" s="404">
        <v>0</v>
      </c>
      <c r="GF127" s="405">
        <v>0</v>
      </c>
      <c r="GG127" s="405">
        <v>0</v>
      </c>
      <c r="GH127" s="405">
        <v>0</v>
      </c>
      <c r="GI127" s="393">
        <v>0</v>
      </c>
      <c r="GJ127" s="406">
        <v>0</v>
      </c>
      <c r="GK127" s="404">
        <v>0</v>
      </c>
      <c r="GL127" s="405">
        <v>0</v>
      </c>
      <c r="GM127" s="405">
        <v>0</v>
      </c>
      <c r="GN127" s="405">
        <v>0</v>
      </c>
      <c r="GO127" s="393">
        <v>0</v>
      </c>
      <c r="GP127" s="394">
        <v>0</v>
      </c>
      <c r="GQ127" s="388">
        <v>8022</v>
      </c>
      <c r="GR127" s="399">
        <v>5892</v>
      </c>
      <c r="GS127" s="396">
        <v>2808</v>
      </c>
      <c r="GT127" s="439">
        <v>14886</v>
      </c>
      <c r="GU127" s="405">
        <v>16056</v>
      </c>
      <c r="GV127" s="405">
        <v>3162</v>
      </c>
      <c r="GW127" s="393">
        <v>13764</v>
      </c>
      <c r="GX127" s="403">
        <v>47868</v>
      </c>
      <c r="GY127" s="404">
        <v>0</v>
      </c>
      <c r="GZ127" s="405">
        <v>0</v>
      </c>
      <c r="HA127" s="405">
        <v>0</v>
      </c>
      <c r="HB127" s="393">
        <v>0</v>
      </c>
      <c r="HC127" s="406">
        <v>0</v>
      </c>
      <c r="HD127" s="404">
        <v>13944</v>
      </c>
      <c r="HE127" s="405">
        <v>10897</v>
      </c>
      <c r="HF127" s="405">
        <v>0</v>
      </c>
      <c r="HG127" s="405">
        <v>0</v>
      </c>
      <c r="HH127" s="406">
        <v>24841</v>
      </c>
      <c r="HI127" s="404">
        <v>0</v>
      </c>
      <c r="HJ127" s="405">
        <v>5159</v>
      </c>
      <c r="HK127" s="405">
        <v>0</v>
      </c>
      <c r="HL127" s="405">
        <v>0</v>
      </c>
      <c r="HM127" s="406">
        <v>5159</v>
      </c>
      <c r="HN127" s="404">
        <v>0</v>
      </c>
      <c r="HO127" s="405">
        <v>0</v>
      </c>
      <c r="HP127" s="405">
        <v>0</v>
      </c>
      <c r="HQ127" s="405">
        <v>0</v>
      </c>
      <c r="HR127" s="406">
        <v>0</v>
      </c>
      <c r="HS127" s="404">
        <v>0</v>
      </c>
      <c r="HT127" s="405">
        <v>0</v>
      </c>
      <c r="HU127" s="405">
        <v>0</v>
      </c>
      <c r="HV127" s="393">
        <v>0</v>
      </c>
      <c r="HW127" s="406">
        <v>0</v>
      </c>
      <c r="HX127" s="404">
        <v>942</v>
      </c>
      <c r="HY127" s="405">
        <v>0</v>
      </c>
      <c r="HZ127" s="405">
        <v>3162</v>
      </c>
      <c r="IA127" s="393">
        <v>13764</v>
      </c>
      <c r="IB127" s="407">
        <v>17868</v>
      </c>
      <c r="IC127" s="403">
        <v>3672</v>
      </c>
      <c r="ID127" s="1471">
        <f t="shared" si="4"/>
        <v>51540</v>
      </c>
      <c r="IE127" s="409">
        <v>150</v>
      </c>
      <c r="IF127" s="408">
        <v>0</v>
      </c>
      <c r="IG127" s="439">
        <v>768</v>
      </c>
      <c r="IH127" s="405">
        <v>7788</v>
      </c>
      <c r="II127" s="405">
        <v>0</v>
      </c>
      <c r="IJ127" s="393">
        <v>11988</v>
      </c>
      <c r="IK127" s="403">
        <v>20544</v>
      </c>
      <c r="IL127" s="409">
        <v>150</v>
      </c>
      <c r="IM127" s="1472">
        <f t="shared" si="5"/>
        <v>20694</v>
      </c>
      <c r="IN127" s="409">
        <v>57882</v>
      </c>
      <c r="IO127" s="408">
        <v>0</v>
      </c>
      <c r="IP127" s="439">
        <v>64320</v>
      </c>
      <c r="IQ127" s="405">
        <v>510</v>
      </c>
      <c r="IR127" s="405">
        <v>0</v>
      </c>
      <c r="IS127" s="393">
        <v>0</v>
      </c>
      <c r="IT127" s="393">
        <v>0</v>
      </c>
      <c r="IU127" s="403">
        <v>64830</v>
      </c>
      <c r="IV127" s="409">
        <v>57882</v>
      </c>
      <c r="IW127" s="1472">
        <f t="shared" si="6"/>
        <v>122712</v>
      </c>
      <c r="IX127" s="409">
        <v>40608</v>
      </c>
      <c r="IY127" s="408">
        <v>0</v>
      </c>
      <c r="IZ127" s="439">
        <v>2568</v>
      </c>
      <c r="JA127" s="405">
        <v>0</v>
      </c>
      <c r="JB127" s="405">
        <v>0</v>
      </c>
      <c r="JC127" s="393">
        <v>0</v>
      </c>
      <c r="JD127" s="403">
        <v>2568</v>
      </c>
      <c r="JE127" s="409">
        <v>40608</v>
      </c>
      <c r="JF127" s="409">
        <f t="shared" si="7"/>
        <v>43176</v>
      </c>
      <c r="JG127" s="408">
        <v>60612</v>
      </c>
      <c r="JH127" s="408">
        <v>0</v>
      </c>
      <c r="JI127" s="439">
        <v>0</v>
      </c>
      <c r="JJ127" s="405">
        <v>0</v>
      </c>
      <c r="JK127" s="405">
        <v>0</v>
      </c>
      <c r="JL127" s="393">
        <v>0</v>
      </c>
      <c r="JM127" s="403">
        <v>0</v>
      </c>
      <c r="JN127" s="409">
        <v>60612</v>
      </c>
      <c r="JO127" s="403">
        <v>173166</v>
      </c>
      <c r="JP127" s="403">
        <v>2808</v>
      </c>
      <c r="JQ127" s="403">
        <v>361518</v>
      </c>
      <c r="JR127" s="403">
        <v>170946</v>
      </c>
      <c r="JS127" s="400">
        <v>1</v>
      </c>
    </row>
    <row r="128" spans="1:279" x14ac:dyDescent="0.35">
      <c r="A128" s="401" t="s">
        <v>325</v>
      </c>
      <c r="B128" s="410"/>
      <c r="C128" s="402">
        <v>515</v>
      </c>
      <c r="D128" s="403">
        <v>0</v>
      </c>
      <c r="E128" s="403">
        <v>0</v>
      </c>
      <c r="F128" s="404">
        <v>7206</v>
      </c>
      <c r="G128" s="405">
        <v>2196</v>
      </c>
      <c r="H128" s="405">
        <v>0</v>
      </c>
      <c r="I128" s="405">
        <v>0</v>
      </c>
      <c r="J128" s="393">
        <v>0</v>
      </c>
      <c r="K128" s="403">
        <v>9402</v>
      </c>
      <c r="L128" s="404">
        <v>0</v>
      </c>
      <c r="M128" s="405">
        <v>0</v>
      </c>
      <c r="N128" s="405">
        <v>0</v>
      </c>
      <c r="O128" s="405">
        <v>0</v>
      </c>
      <c r="P128" s="393">
        <v>0</v>
      </c>
      <c r="Q128" s="403">
        <v>0</v>
      </c>
      <c r="R128" s="404">
        <v>7206</v>
      </c>
      <c r="S128" s="405">
        <v>2196</v>
      </c>
      <c r="T128" s="405">
        <v>0</v>
      </c>
      <c r="U128" s="405">
        <v>0</v>
      </c>
      <c r="V128" s="393">
        <v>0</v>
      </c>
      <c r="W128" s="403">
        <v>9402</v>
      </c>
      <c r="X128" s="404">
        <v>0</v>
      </c>
      <c r="Y128" s="405">
        <v>0</v>
      </c>
      <c r="Z128" s="405">
        <v>0</v>
      </c>
      <c r="AA128" s="405">
        <v>0</v>
      </c>
      <c r="AB128" s="393">
        <v>0</v>
      </c>
      <c r="AC128" s="406">
        <v>0</v>
      </c>
      <c r="AD128" s="404">
        <v>6408</v>
      </c>
      <c r="AE128" s="405">
        <v>733</v>
      </c>
      <c r="AF128" s="405">
        <v>0</v>
      </c>
      <c r="AG128" s="405">
        <v>0</v>
      </c>
      <c r="AH128" s="393">
        <v>0</v>
      </c>
      <c r="AI128" s="406">
        <v>7141</v>
      </c>
      <c r="AJ128" s="404">
        <v>798</v>
      </c>
      <c r="AK128" s="405">
        <v>1463</v>
      </c>
      <c r="AL128" s="405">
        <v>0</v>
      </c>
      <c r="AM128" s="405">
        <v>0</v>
      </c>
      <c r="AN128" s="393">
        <v>0</v>
      </c>
      <c r="AO128" s="406">
        <v>2261</v>
      </c>
      <c r="AP128" s="404">
        <v>0</v>
      </c>
      <c r="AQ128" s="405">
        <v>0</v>
      </c>
      <c r="AR128" s="405">
        <v>0</v>
      </c>
      <c r="AS128" s="405">
        <v>0</v>
      </c>
      <c r="AT128" s="393">
        <v>0</v>
      </c>
      <c r="AU128" s="406">
        <v>0</v>
      </c>
      <c r="AV128" s="404">
        <v>0</v>
      </c>
      <c r="AW128" s="405">
        <v>0</v>
      </c>
      <c r="AX128" s="405">
        <v>0</v>
      </c>
      <c r="AY128" s="405">
        <v>0</v>
      </c>
      <c r="AZ128" s="393">
        <v>0</v>
      </c>
      <c r="BA128" s="406">
        <v>0</v>
      </c>
      <c r="BB128" s="404">
        <v>0</v>
      </c>
      <c r="BC128" s="405">
        <v>0</v>
      </c>
      <c r="BD128" s="405">
        <v>0</v>
      </c>
      <c r="BE128" s="405">
        <v>0</v>
      </c>
      <c r="BF128" s="393">
        <v>0</v>
      </c>
      <c r="BG128" s="406">
        <v>0</v>
      </c>
      <c r="BH128" s="404">
        <v>0</v>
      </c>
      <c r="BI128" s="405">
        <v>0</v>
      </c>
      <c r="BJ128" s="405">
        <v>0</v>
      </c>
      <c r="BK128" s="405">
        <v>0</v>
      </c>
      <c r="BL128" s="393">
        <v>0</v>
      </c>
      <c r="BM128" s="407">
        <v>0</v>
      </c>
      <c r="BN128" s="438">
        <v>0</v>
      </c>
      <c r="BO128" s="408">
        <v>0</v>
      </c>
      <c r="BP128" s="439">
        <v>0</v>
      </c>
      <c r="BQ128" s="439">
        <v>846</v>
      </c>
      <c r="BR128" s="405">
        <v>0</v>
      </c>
      <c r="BS128" s="405">
        <v>0</v>
      </c>
      <c r="BT128" s="440">
        <v>0</v>
      </c>
      <c r="BU128" s="403">
        <v>846</v>
      </c>
      <c r="BV128" s="404">
        <v>0</v>
      </c>
      <c r="BW128" s="405">
        <v>0</v>
      </c>
      <c r="BX128" s="405">
        <v>0</v>
      </c>
      <c r="BY128" s="393">
        <v>0</v>
      </c>
      <c r="BZ128" s="406">
        <v>0</v>
      </c>
      <c r="CA128" s="404">
        <v>846</v>
      </c>
      <c r="CB128" s="405">
        <v>0</v>
      </c>
      <c r="CC128" s="405">
        <v>0</v>
      </c>
      <c r="CD128" s="405">
        <v>0</v>
      </c>
      <c r="CE128" s="406">
        <v>846</v>
      </c>
      <c r="CF128" s="404">
        <v>0</v>
      </c>
      <c r="CG128" s="405">
        <v>0</v>
      </c>
      <c r="CH128" s="405">
        <v>0</v>
      </c>
      <c r="CI128" s="405">
        <v>0</v>
      </c>
      <c r="CJ128" s="406">
        <v>0</v>
      </c>
      <c r="CK128" s="404">
        <v>0</v>
      </c>
      <c r="CL128" s="405">
        <v>0</v>
      </c>
      <c r="CM128" s="405">
        <v>0</v>
      </c>
      <c r="CN128" s="405">
        <v>0</v>
      </c>
      <c r="CO128" s="406">
        <v>0</v>
      </c>
      <c r="CP128" s="404">
        <v>0</v>
      </c>
      <c r="CQ128" s="405">
        <v>0</v>
      </c>
      <c r="CR128" s="405">
        <v>0</v>
      </c>
      <c r="CS128" s="393">
        <v>0</v>
      </c>
      <c r="CT128" s="406">
        <v>0</v>
      </c>
      <c r="CU128" s="404">
        <v>0</v>
      </c>
      <c r="CV128" s="405">
        <v>0</v>
      </c>
      <c r="CW128" s="405">
        <v>0</v>
      </c>
      <c r="CX128" s="393">
        <v>0</v>
      </c>
      <c r="CY128" s="407">
        <v>0</v>
      </c>
      <c r="CZ128" s="409">
        <v>0</v>
      </c>
      <c r="DA128" s="403">
        <v>0</v>
      </c>
      <c r="DB128" s="396">
        <v>0</v>
      </c>
      <c r="DC128" s="439">
        <v>0</v>
      </c>
      <c r="DD128" s="405">
        <v>0</v>
      </c>
      <c r="DE128" s="405">
        <v>0</v>
      </c>
      <c r="DF128" s="440">
        <v>0</v>
      </c>
      <c r="DG128" s="403">
        <v>0</v>
      </c>
      <c r="DH128" s="404">
        <v>0</v>
      </c>
      <c r="DI128" s="405">
        <v>0</v>
      </c>
      <c r="DJ128" s="405">
        <v>0</v>
      </c>
      <c r="DK128" s="393">
        <v>0</v>
      </c>
      <c r="DL128" s="406">
        <v>0</v>
      </c>
      <c r="DM128" s="404">
        <v>0</v>
      </c>
      <c r="DN128" s="405">
        <v>0</v>
      </c>
      <c r="DO128" s="405">
        <v>0</v>
      </c>
      <c r="DP128" s="405">
        <v>0</v>
      </c>
      <c r="DQ128" s="406">
        <v>0</v>
      </c>
      <c r="DR128" s="404">
        <v>0</v>
      </c>
      <c r="DS128" s="405">
        <v>0</v>
      </c>
      <c r="DT128" s="405">
        <v>0</v>
      </c>
      <c r="DU128" s="405">
        <v>0</v>
      </c>
      <c r="DV128" s="406">
        <v>0</v>
      </c>
      <c r="DW128" s="404">
        <v>0</v>
      </c>
      <c r="DX128" s="405">
        <v>0</v>
      </c>
      <c r="DY128" s="405">
        <v>0</v>
      </c>
      <c r="DZ128" s="405">
        <v>0</v>
      </c>
      <c r="EA128" s="406">
        <v>0</v>
      </c>
      <c r="EB128" s="404">
        <v>0</v>
      </c>
      <c r="EC128" s="405">
        <v>0</v>
      </c>
      <c r="ED128" s="405">
        <v>0</v>
      </c>
      <c r="EE128" s="393">
        <v>0</v>
      </c>
      <c r="EF128" s="406">
        <v>0</v>
      </c>
      <c r="EG128" s="404">
        <v>0</v>
      </c>
      <c r="EH128" s="405">
        <v>0</v>
      </c>
      <c r="EI128" s="405">
        <v>0</v>
      </c>
      <c r="EJ128" s="393">
        <v>0</v>
      </c>
      <c r="EK128" s="407">
        <v>0</v>
      </c>
      <c r="EL128" s="409">
        <v>0</v>
      </c>
      <c r="EM128" s="403">
        <v>864</v>
      </c>
      <c r="EN128" s="388">
        <v>0</v>
      </c>
      <c r="EO128" s="404">
        <v>0</v>
      </c>
      <c r="EP128" s="405">
        <v>0</v>
      </c>
      <c r="EQ128" s="405">
        <v>0</v>
      </c>
      <c r="ER128" s="405">
        <v>0</v>
      </c>
      <c r="ES128" s="440">
        <v>0</v>
      </c>
      <c r="ET128" s="403">
        <v>0</v>
      </c>
      <c r="EU128" s="439">
        <v>0</v>
      </c>
      <c r="EV128" s="405">
        <v>0</v>
      </c>
      <c r="EW128" s="405">
        <v>0</v>
      </c>
      <c r="EX128" s="405">
        <v>0</v>
      </c>
      <c r="EY128" s="440">
        <v>0</v>
      </c>
      <c r="EZ128" s="403">
        <v>0</v>
      </c>
      <c r="FA128" s="439">
        <v>0</v>
      </c>
      <c r="FB128" s="405">
        <v>0</v>
      </c>
      <c r="FC128" s="405">
        <v>0</v>
      </c>
      <c r="FD128" s="405">
        <v>0</v>
      </c>
      <c r="FE128" s="440">
        <v>0</v>
      </c>
      <c r="FF128" s="403">
        <v>0</v>
      </c>
      <c r="FG128" s="404">
        <v>0</v>
      </c>
      <c r="FH128" s="405">
        <v>0</v>
      </c>
      <c r="FI128" s="405">
        <v>0</v>
      </c>
      <c r="FJ128" s="405">
        <v>0</v>
      </c>
      <c r="FK128" s="393">
        <v>0</v>
      </c>
      <c r="FL128" s="406">
        <v>0</v>
      </c>
      <c r="FM128" s="404">
        <v>0</v>
      </c>
      <c r="FN128" s="405">
        <v>0</v>
      </c>
      <c r="FO128" s="405">
        <v>0</v>
      </c>
      <c r="FP128" s="405">
        <v>0</v>
      </c>
      <c r="FQ128" s="393">
        <v>0</v>
      </c>
      <c r="FR128" s="406">
        <v>0</v>
      </c>
      <c r="FS128" s="404">
        <v>0</v>
      </c>
      <c r="FT128" s="405">
        <v>0</v>
      </c>
      <c r="FU128" s="405">
        <v>0</v>
      </c>
      <c r="FV128" s="405">
        <v>0</v>
      </c>
      <c r="FW128" s="393">
        <v>0</v>
      </c>
      <c r="FX128" s="406">
        <v>0</v>
      </c>
      <c r="FY128" s="404">
        <v>0</v>
      </c>
      <c r="FZ128" s="405">
        <v>0</v>
      </c>
      <c r="GA128" s="405">
        <v>0</v>
      </c>
      <c r="GB128" s="405">
        <v>0</v>
      </c>
      <c r="GC128" s="393">
        <v>0</v>
      </c>
      <c r="GD128" s="406">
        <v>0</v>
      </c>
      <c r="GE128" s="404">
        <v>0</v>
      </c>
      <c r="GF128" s="405">
        <v>0</v>
      </c>
      <c r="GG128" s="405">
        <v>0</v>
      </c>
      <c r="GH128" s="405">
        <v>0</v>
      </c>
      <c r="GI128" s="393">
        <v>0</v>
      </c>
      <c r="GJ128" s="406">
        <v>0</v>
      </c>
      <c r="GK128" s="404">
        <v>0</v>
      </c>
      <c r="GL128" s="405">
        <v>0</v>
      </c>
      <c r="GM128" s="405">
        <v>0</v>
      </c>
      <c r="GN128" s="405">
        <v>0</v>
      </c>
      <c r="GO128" s="393">
        <v>0</v>
      </c>
      <c r="GP128" s="394">
        <v>0</v>
      </c>
      <c r="GQ128" s="388">
        <v>864</v>
      </c>
      <c r="GR128" s="399">
        <v>0</v>
      </c>
      <c r="GS128" s="396">
        <v>1470</v>
      </c>
      <c r="GT128" s="439">
        <v>1470</v>
      </c>
      <c r="GU128" s="405">
        <v>0</v>
      </c>
      <c r="GV128" s="405">
        <v>0</v>
      </c>
      <c r="GW128" s="393">
        <v>0</v>
      </c>
      <c r="GX128" s="403">
        <v>1470</v>
      </c>
      <c r="GY128" s="404">
        <v>0</v>
      </c>
      <c r="GZ128" s="405">
        <v>0</v>
      </c>
      <c r="HA128" s="405">
        <v>0</v>
      </c>
      <c r="HB128" s="393">
        <v>0</v>
      </c>
      <c r="HC128" s="406">
        <v>0</v>
      </c>
      <c r="HD128" s="404">
        <v>0</v>
      </c>
      <c r="HE128" s="405">
        <v>0</v>
      </c>
      <c r="HF128" s="405">
        <v>0</v>
      </c>
      <c r="HG128" s="405">
        <v>0</v>
      </c>
      <c r="HH128" s="406">
        <v>0</v>
      </c>
      <c r="HI128" s="404">
        <v>0</v>
      </c>
      <c r="HJ128" s="405">
        <v>0</v>
      </c>
      <c r="HK128" s="405">
        <v>0</v>
      </c>
      <c r="HL128" s="405">
        <v>0</v>
      </c>
      <c r="HM128" s="406">
        <v>0</v>
      </c>
      <c r="HN128" s="404">
        <v>0</v>
      </c>
      <c r="HO128" s="405">
        <v>0</v>
      </c>
      <c r="HP128" s="405">
        <v>0</v>
      </c>
      <c r="HQ128" s="405">
        <v>0</v>
      </c>
      <c r="HR128" s="406">
        <v>0</v>
      </c>
      <c r="HS128" s="404">
        <v>0</v>
      </c>
      <c r="HT128" s="405">
        <v>0</v>
      </c>
      <c r="HU128" s="405">
        <v>0</v>
      </c>
      <c r="HV128" s="393">
        <v>0</v>
      </c>
      <c r="HW128" s="406">
        <v>0</v>
      </c>
      <c r="HX128" s="404">
        <v>1470</v>
      </c>
      <c r="HY128" s="405">
        <v>0</v>
      </c>
      <c r="HZ128" s="405">
        <v>0</v>
      </c>
      <c r="IA128" s="393">
        <v>0</v>
      </c>
      <c r="IB128" s="407">
        <v>1470</v>
      </c>
      <c r="IC128" s="403">
        <v>0</v>
      </c>
      <c r="ID128" s="1471">
        <f t="shared" si="4"/>
        <v>1470</v>
      </c>
      <c r="IE128" s="409">
        <v>0</v>
      </c>
      <c r="IF128" s="408">
        <v>0</v>
      </c>
      <c r="IG128" s="439">
        <v>0</v>
      </c>
      <c r="IH128" s="405">
        <v>0</v>
      </c>
      <c r="II128" s="405">
        <v>0</v>
      </c>
      <c r="IJ128" s="393">
        <v>0</v>
      </c>
      <c r="IK128" s="403">
        <v>0</v>
      </c>
      <c r="IL128" s="409">
        <v>0</v>
      </c>
      <c r="IM128" s="1472">
        <f t="shared" si="5"/>
        <v>0</v>
      </c>
      <c r="IN128" s="409">
        <v>0</v>
      </c>
      <c r="IO128" s="408">
        <v>0</v>
      </c>
      <c r="IP128" s="439">
        <v>0</v>
      </c>
      <c r="IQ128" s="405">
        <v>0</v>
      </c>
      <c r="IR128" s="405">
        <v>0</v>
      </c>
      <c r="IS128" s="393">
        <v>0</v>
      </c>
      <c r="IT128" s="393">
        <v>0</v>
      </c>
      <c r="IU128" s="403">
        <v>0</v>
      </c>
      <c r="IV128" s="409">
        <v>0</v>
      </c>
      <c r="IW128" s="1472">
        <f t="shared" si="6"/>
        <v>0</v>
      </c>
      <c r="IX128" s="409">
        <v>0</v>
      </c>
      <c r="IY128" s="408">
        <v>0</v>
      </c>
      <c r="IZ128" s="439">
        <v>0</v>
      </c>
      <c r="JA128" s="405">
        <v>0</v>
      </c>
      <c r="JB128" s="405">
        <v>0</v>
      </c>
      <c r="JC128" s="393">
        <v>0</v>
      </c>
      <c r="JD128" s="403">
        <v>0</v>
      </c>
      <c r="JE128" s="409">
        <v>0</v>
      </c>
      <c r="JF128" s="409">
        <f t="shared" si="7"/>
        <v>0</v>
      </c>
      <c r="JG128" s="408">
        <v>0</v>
      </c>
      <c r="JH128" s="408">
        <v>0</v>
      </c>
      <c r="JI128" s="439">
        <v>0</v>
      </c>
      <c r="JJ128" s="405">
        <v>0</v>
      </c>
      <c r="JK128" s="405">
        <v>0</v>
      </c>
      <c r="JL128" s="393">
        <v>0</v>
      </c>
      <c r="JM128" s="403">
        <v>0</v>
      </c>
      <c r="JN128" s="409">
        <v>0</v>
      </c>
      <c r="JO128" s="403">
        <v>864</v>
      </c>
      <c r="JP128" s="403">
        <v>1470</v>
      </c>
      <c r="JQ128" s="403">
        <v>11718</v>
      </c>
      <c r="JR128" s="403">
        <v>864</v>
      </c>
      <c r="JS128" s="400">
        <v>1</v>
      </c>
    </row>
    <row r="129" spans="1:279" x14ac:dyDescent="0.35">
      <c r="A129" s="401" t="s">
        <v>325</v>
      </c>
      <c r="B129" s="410"/>
      <c r="C129" s="402">
        <v>608</v>
      </c>
      <c r="D129" s="403">
        <v>0</v>
      </c>
      <c r="E129" s="403">
        <v>0</v>
      </c>
      <c r="F129" s="404">
        <v>4104</v>
      </c>
      <c r="G129" s="405">
        <v>21999</v>
      </c>
      <c r="H129" s="405">
        <v>61146</v>
      </c>
      <c r="I129" s="405">
        <v>84792</v>
      </c>
      <c r="J129" s="393">
        <v>9156</v>
      </c>
      <c r="K129" s="403">
        <v>181197</v>
      </c>
      <c r="L129" s="404">
        <v>0</v>
      </c>
      <c r="M129" s="405">
        <v>0</v>
      </c>
      <c r="N129" s="405">
        <v>0</v>
      </c>
      <c r="O129" s="405">
        <v>0</v>
      </c>
      <c r="P129" s="393">
        <v>0</v>
      </c>
      <c r="Q129" s="403">
        <v>0</v>
      </c>
      <c r="R129" s="404">
        <v>4104</v>
      </c>
      <c r="S129" s="405">
        <v>21999</v>
      </c>
      <c r="T129" s="405">
        <v>61146</v>
      </c>
      <c r="U129" s="405">
        <v>84792</v>
      </c>
      <c r="V129" s="393">
        <v>9156</v>
      </c>
      <c r="W129" s="403">
        <v>181197</v>
      </c>
      <c r="X129" s="404">
        <v>0</v>
      </c>
      <c r="Y129" s="405">
        <v>0</v>
      </c>
      <c r="Z129" s="405">
        <v>0</v>
      </c>
      <c r="AA129" s="405">
        <v>0</v>
      </c>
      <c r="AB129" s="393">
        <v>0</v>
      </c>
      <c r="AC129" s="406">
        <v>0</v>
      </c>
      <c r="AD129" s="404">
        <v>0</v>
      </c>
      <c r="AE129" s="405">
        <v>1639</v>
      </c>
      <c r="AF129" s="405">
        <v>4267</v>
      </c>
      <c r="AG129" s="405">
        <v>0</v>
      </c>
      <c r="AH129" s="393">
        <v>0</v>
      </c>
      <c r="AI129" s="406">
        <v>5906</v>
      </c>
      <c r="AJ129" s="404">
        <v>0</v>
      </c>
      <c r="AK129" s="405">
        <v>7646</v>
      </c>
      <c r="AL129" s="405">
        <v>56879</v>
      </c>
      <c r="AM129" s="405">
        <v>84792</v>
      </c>
      <c r="AN129" s="393">
        <v>9156</v>
      </c>
      <c r="AO129" s="406">
        <v>158473</v>
      </c>
      <c r="AP129" s="404">
        <v>4104</v>
      </c>
      <c r="AQ129" s="405">
        <v>12714</v>
      </c>
      <c r="AR129" s="405">
        <v>0</v>
      </c>
      <c r="AS129" s="405">
        <v>0</v>
      </c>
      <c r="AT129" s="393">
        <v>0</v>
      </c>
      <c r="AU129" s="406">
        <v>16818</v>
      </c>
      <c r="AV129" s="404">
        <v>0</v>
      </c>
      <c r="AW129" s="405">
        <v>0</v>
      </c>
      <c r="AX129" s="405">
        <v>0</v>
      </c>
      <c r="AY129" s="405">
        <v>0</v>
      </c>
      <c r="AZ129" s="393">
        <v>0</v>
      </c>
      <c r="BA129" s="406">
        <v>0</v>
      </c>
      <c r="BB129" s="404">
        <v>0</v>
      </c>
      <c r="BC129" s="405">
        <v>0</v>
      </c>
      <c r="BD129" s="405">
        <v>0</v>
      </c>
      <c r="BE129" s="405">
        <v>0</v>
      </c>
      <c r="BF129" s="393">
        <v>0</v>
      </c>
      <c r="BG129" s="406">
        <v>0</v>
      </c>
      <c r="BH129" s="404">
        <v>0</v>
      </c>
      <c r="BI129" s="405">
        <v>0</v>
      </c>
      <c r="BJ129" s="405">
        <v>0</v>
      </c>
      <c r="BK129" s="405">
        <v>0</v>
      </c>
      <c r="BL129" s="393">
        <v>0</v>
      </c>
      <c r="BM129" s="407">
        <v>0</v>
      </c>
      <c r="BN129" s="438">
        <v>0</v>
      </c>
      <c r="BO129" s="408">
        <v>0</v>
      </c>
      <c r="BP129" s="439">
        <v>0</v>
      </c>
      <c r="BQ129" s="439">
        <v>30438</v>
      </c>
      <c r="BR129" s="405">
        <v>4506</v>
      </c>
      <c r="BS129" s="405">
        <v>136002</v>
      </c>
      <c r="BT129" s="440">
        <v>1380</v>
      </c>
      <c r="BU129" s="403">
        <v>172326</v>
      </c>
      <c r="BV129" s="404">
        <v>0</v>
      </c>
      <c r="BW129" s="405">
        <v>0</v>
      </c>
      <c r="BX129" s="405">
        <v>0</v>
      </c>
      <c r="BY129" s="393">
        <v>0</v>
      </c>
      <c r="BZ129" s="406">
        <v>0</v>
      </c>
      <c r="CA129" s="404">
        <v>21837.166666666668</v>
      </c>
      <c r="CB129" s="405">
        <v>938</v>
      </c>
      <c r="CC129" s="405">
        <v>4133</v>
      </c>
      <c r="CD129" s="405">
        <v>0</v>
      </c>
      <c r="CE129" s="406">
        <v>26908.166666666668</v>
      </c>
      <c r="CF129" s="404">
        <v>8600.8333333333339</v>
      </c>
      <c r="CG129" s="405">
        <v>3568</v>
      </c>
      <c r="CH129" s="405">
        <v>131869</v>
      </c>
      <c r="CI129" s="405">
        <v>1380</v>
      </c>
      <c r="CJ129" s="406">
        <v>145417.83333333334</v>
      </c>
      <c r="CK129" s="404">
        <v>0</v>
      </c>
      <c r="CL129" s="405">
        <v>0</v>
      </c>
      <c r="CM129" s="405">
        <v>0</v>
      </c>
      <c r="CN129" s="405">
        <v>0</v>
      </c>
      <c r="CO129" s="406">
        <v>0</v>
      </c>
      <c r="CP129" s="404">
        <v>0</v>
      </c>
      <c r="CQ129" s="405">
        <v>0</v>
      </c>
      <c r="CR129" s="405">
        <v>0</v>
      </c>
      <c r="CS129" s="393">
        <v>0</v>
      </c>
      <c r="CT129" s="406">
        <v>0</v>
      </c>
      <c r="CU129" s="404">
        <v>0</v>
      </c>
      <c r="CV129" s="405">
        <v>0</v>
      </c>
      <c r="CW129" s="405">
        <v>0</v>
      </c>
      <c r="CX129" s="393">
        <v>0</v>
      </c>
      <c r="CY129" s="407">
        <v>0</v>
      </c>
      <c r="CZ129" s="409">
        <v>0</v>
      </c>
      <c r="DA129" s="403">
        <v>0</v>
      </c>
      <c r="DB129" s="396">
        <v>0</v>
      </c>
      <c r="DC129" s="439">
        <v>20418</v>
      </c>
      <c r="DD129" s="405">
        <v>14298</v>
      </c>
      <c r="DE129" s="405">
        <v>38370</v>
      </c>
      <c r="DF129" s="440">
        <v>77526</v>
      </c>
      <c r="DG129" s="403">
        <v>150612</v>
      </c>
      <c r="DH129" s="404">
        <v>0</v>
      </c>
      <c r="DI129" s="405">
        <v>0</v>
      </c>
      <c r="DJ129" s="405">
        <v>0</v>
      </c>
      <c r="DK129" s="393">
        <v>0</v>
      </c>
      <c r="DL129" s="406">
        <v>0</v>
      </c>
      <c r="DM129" s="404">
        <v>19579</v>
      </c>
      <c r="DN129" s="405">
        <v>5723</v>
      </c>
      <c r="DO129" s="405">
        <v>0</v>
      </c>
      <c r="DP129" s="405">
        <v>0</v>
      </c>
      <c r="DQ129" s="406">
        <v>25302</v>
      </c>
      <c r="DR129" s="404">
        <v>839</v>
      </c>
      <c r="DS129" s="405">
        <v>8575</v>
      </c>
      <c r="DT129" s="405">
        <v>38370</v>
      </c>
      <c r="DU129" s="405">
        <v>77526</v>
      </c>
      <c r="DV129" s="406">
        <v>125310</v>
      </c>
      <c r="DW129" s="404">
        <v>0</v>
      </c>
      <c r="DX129" s="405">
        <v>0</v>
      </c>
      <c r="DY129" s="405">
        <v>0</v>
      </c>
      <c r="DZ129" s="405">
        <v>0</v>
      </c>
      <c r="EA129" s="406">
        <v>0</v>
      </c>
      <c r="EB129" s="404">
        <v>0</v>
      </c>
      <c r="EC129" s="405">
        <v>0</v>
      </c>
      <c r="ED129" s="405">
        <v>0</v>
      </c>
      <c r="EE129" s="393">
        <v>0</v>
      </c>
      <c r="EF129" s="406">
        <v>0</v>
      </c>
      <c r="EG129" s="404">
        <v>0</v>
      </c>
      <c r="EH129" s="405">
        <v>0</v>
      </c>
      <c r="EI129" s="405">
        <v>0</v>
      </c>
      <c r="EJ129" s="393">
        <v>0</v>
      </c>
      <c r="EK129" s="407">
        <v>0</v>
      </c>
      <c r="EL129" s="409">
        <v>0</v>
      </c>
      <c r="EM129" s="403">
        <v>55431</v>
      </c>
      <c r="EN129" s="388">
        <v>59652</v>
      </c>
      <c r="EO129" s="404">
        <v>2046</v>
      </c>
      <c r="EP129" s="405">
        <v>7950</v>
      </c>
      <c r="EQ129" s="405">
        <v>7548</v>
      </c>
      <c r="ER129" s="405">
        <v>44778</v>
      </c>
      <c r="ES129" s="440">
        <v>31746</v>
      </c>
      <c r="ET129" s="403">
        <v>94068</v>
      </c>
      <c r="EU129" s="439">
        <v>0</v>
      </c>
      <c r="EV129" s="405">
        <v>0</v>
      </c>
      <c r="EW129" s="405">
        <v>0</v>
      </c>
      <c r="EX129" s="405">
        <v>0</v>
      </c>
      <c r="EY129" s="440">
        <v>0</v>
      </c>
      <c r="EZ129" s="403">
        <v>0</v>
      </c>
      <c r="FA129" s="439">
        <v>2046</v>
      </c>
      <c r="FB129" s="405">
        <v>7950</v>
      </c>
      <c r="FC129" s="405">
        <v>7548</v>
      </c>
      <c r="FD129" s="405">
        <v>44778</v>
      </c>
      <c r="FE129" s="440">
        <v>31746</v>
      </c>
      <c r="FF129" s="403">
        <v>94068</v>
      </c>
      <c r="FG129" s="404">
        <v>0</v>
      </c>
      <c r="FH129" s="405">
        <v>0</v>
      </c>
      <c r="FI129" s="405">
        <v>0</v>
      </c>
      <c r="FJ129" s="405">
        <v>0</v>
      </c>
      <c r="FK129" s="393">
        <v>0</v>
      </c>
      <c r="FL129" s="406">
        <v>0</v>
      </c>
      <c r="FM129" s="404">
        <v>2046</v>
      </c>
      <c r="FN129" s="405">
        <v>6293</v>
      </c>
      <c r="FO129" s="405">
        <v>688</v>
      </c>
      <c r="FP129" s="405">
        <v>0</v>
      </c>
      <c r="FQ129" s="393">
        <v>0</v>
      </c>
      <c r="FR129" s="406">
        <v>9027</v>
      </c>
      <c r="FS129" s="404">
        <v>0</v>
      </c>
      <c r="FT129" s="405">
        <v>1657</v>
      </c>
      <c r="FU129" s="405">
        <v>6860</v>
      </c>
      <c r="FV129" s="405">
        <v>44778</v>
      </c>
      <c r="FW129" s="393">
        <v>31746</v>
      </c>
      <c r="FX129" s="406">
        <v>85041</v>
      </c>
      <c r="FY129" s="404">
        <v>0</v>
      </c>
      <c r="FZ129" s="405">
        <v>0</v>
      </c>
      <c r="GA129" s="405">
        <v>0</v>
      </c>
      <c r="GB129" s="405">
        <v>0</v>
      </c>
      <c r="GC129" s="393">
        <v>0</v>
      </c>
      <c r="GD129" s="406">
        <v>0</v>
      </c>
      <c r="GE129" s="404">
        <v>0</v>
      </c>
      <c r="GF129" s="405">
        <v>0</v>
      </c>
      <c r="GG129" s="405">
        <v>0</v>
      </c>
      <c r="GH129" s="405">
        <v>0</v>
      </c>
      <c r="GI129" s="393">
        <v>0</v>
      </c>
      <c r="GJ129" s="406">
        <v>0</v>
      </c>
      <c r="GK129" s="404">
        <v>0</v>
      </c>
      <c r="GL129" s="405">
        <v>0</v>
      </c>
      <c r="GM129" s="405">
        <v>0</v>
      </c>
      <c r="GN129" s="405">
        <v>0</v>
      </c>
      <c r="GO129" s="393">
        <v>0</v>
      </c>
      <c r="GP129" s="394">
        <v>0</v>
      </c>
      <c r="GQ129" s="388">
        <v>774</v>
      </c>
      <c r="GR129" s="399">
        <v>136752</v>
      </c>
      <c r="GS129" s="396">
        <v>74424</v>
      </c>
      <c r="GT129" s="439">
        <v>50322</v>
      </c>
      <c r="GU129" s="405">
        <v>5364</v>
      </c>
      <c r="GV129" s="405">
        <v>15372</v>
      </c>
      <c r="GW129" s="393">
        <v>8226</v>
      </c>
      <c r="GX129" s="403">
        <v>79284</v>
      </c>
      <c r="GY129" s="404">
        <v>0</v>
      </c>
      <c r="GZ129" s="405">
        <v>0</v>
      </c>
      <c r="HA129" s="405">
        <v>0</v>
      </c>
      <c r="HB129" s="393">
        <v>0</v>
      </c>
      <c r="HC129" s="406">
        <v>0</v>
      </c>
      <c r="HD129" s="404">
        <v>0</v>
      </c>
      <c r="HE129" s="405">
        <v>0</v>
      </c>
      <c r="HF129" s="405">
        <v>0</v>
      </c>
      <c r="HG129" s="405">
        <v>0</v>
      </c>
      <c r="HH129" s="406">
        <v>0</v>
      </c>
      <c r="HI129" s="404">
        <v>0</v>
      </c>
      <c r="HJ129" s="405">
        <v>0</v>
      </c>
      <c r="HK129" s="405">
        <v>0</v>
      </c>
      <c r="HL129" s="405">
        <v>0</v>
      </c>
      <c r="HM129" s="406">
        <v>0</v>
      </c>
      <c r="HN129" s="404">
        <v>0</v>
      </c>
      <c r="HO129" s="405">
        <v>0</v>
      </c>
      <c r="HP129" s="405">
        <v>0</v>
      </c>
      <c r="HQ129" s="405">
        <v>0</v>
      </c>
      <c r="HR129" s="406">
        <v>0</v>
      </c>
      <c r="HS129" s="404">
        <v>0</v>
      </c>
      <c r="HT129" s="405">
        <v>0</v>
      </c>
      <c r="HU129" s="405">
        <v>0</v>
      </c>
      <c r="HV129" s="393">
        <v>0</v>
      </c>
      <c r="HW129" s="406">
        <v>0</v>
      </c>
      <c r="HX129" s="404">
        <v>50322</v>
      </c>
      <c r="HY129" s="405">
        <v>5364</v>
      </c>
      <c r="HZ129" s="405">
        <v>15372</v>
      </c>
      <c r="IA129" s="393">
        <v>8226</v>
      </c>
      <c r="IB129" s="407">
        <v>79284</v>
      </c>
      <c r="IC129" s="403">
        <v>62328</v>
      </c>
      <c r="ID129" s="1471">
        <f t="shared" si="4"/>
        <v>141612</v>
      </c>
      <c r="IE129" s="409">
        <v>144774</v>
      </c>
      <c r="IF129" s="408">
        <v>9918</v>
      </c>
      <c r="IG129" s="439">
        <v>5004</v>
      </c>
      <c r="IH129" s="405">
        <v>2898</v>
      </c>
      <c r="II129" s="405">
        <v>0</v>
      </c>
      <c r="IJ129" s="393">
        <v>2016</v>
      </c>
      <c r="IK129" s="403">
        <v>9918</v>
      </c>
      <c r="IL129" s="409">
        <v>134856</v>
      </c>
      <c r="IM129" s="1472">
        <f t="shared" si="5"/>
        <v>144774</v>
      </c>
      <c r="IN129" s="409">
        <v>198162</v>
      </c>
      <c r="IO129" s="408">
        <v>858</v>
      </c>
      <c r="IP129" s="439">
        <v>354</v>
      </c>
      <c r="IQ129" s="405">
        <v>0</v>
      </c>
      <c r="IR129" s="405">
        <v>504</v>
      </c>
      <c r="IS129" s="393">
        <v>330</v>
      </c>
      <c r="IT129" s="393">
        <v>0</v>
      </c>
      <c r="IU129" s="403">
        <v>1188</v>
      </c>
      <c r="IV129" s="409">
        <v>197304</v>
      </c>
      <c r="IW129" s="1472">
        <f t="shared" si="6"/>
        <v>198492</v>
      </c>
      <c r="IX129" s="409">
        <v>150678</v>
      </c>
      <c r="IY129" s="408">
        <v>0</v>
      </c>
      <c r="IZ129" s="439">
        <v>0</v>
      </c>
      <c r="JA129" s="405">
        <v>0</v>
      </c>
      <c r="JB129" s="405">
        <v>0</v>
      </c>
      <c r="JC129" s="393">
        <v>0</v>
      </c>
      <c r="JD129" s="403">
        <v>0</v>
      </c>
      <c r="JE129" s="409">
        <v>150678</v>
      </c>
      <c r="JF129" s="409">
        <f t="shared" si="7"/>
        <v>150678</v>
      </c>
      <c r="JG129" s="408">
        <v>147324</v>
      </c>
      <c r="JH129" s="408">
        <v>504</v>
      </c>
      <c r="JI129" s="439">
        <v>0</v>
      </c>
      <c r="JJ129" s="405">
        <v>504</v>
      </c>
      <c r="JK129" s="405">
        <v>180</v>
      </c>
      <c r="JL129" s="393">
        <v>0</v>
      </c>
      <c r="JM129" s="403">
        <v>684</v>
      </c>
      <c r="JN129" s="409">
        <v>146820</v>
      </c>
      <c r="JO129" s="403">
        <v>833121</v>
      </c>
      <c r="JP129" s="403">
        <v>145356</v>
      </c>
      <c r="JQ129" s="403">
        <v>689277</v>
      </c>
      <c r="JR129" s="403">
        <v>692760</v>
      </c>
      <c r="JS129" s="400">
        <v>1</v>
      </c>
    </row>
    <row r="130" spans="1:279" hidden="1" x14ac:dyDescent="0.35">
      <c r="A130" s="401" t="s">
        <v>325</v>
      </c>
      <c r="B130" s="410"/>
      <c r="C130" s="402">
        <v>624</v>
      </c>
      <c r="D130" s="403">
        <v>0</v>
      </c>
      <c r="E130" s="403">
        <v>0</v>
      </c>
      <c r="F130" s="404">
        <v>0</v>
      </c>
      <c r="G130" s="405">
        <v>0</v>
      </c>
      <c r="H130" s="405">
        <v>0</v>
      </c>
      <c r="I130" s="405">
        <v>0</v>
      </c>
      <c r="J130" s="393">
        <v>0</v>
      </c>
      <c r="K130" s="403">
        <v>0</v>
      </c>
      <c r="L130" s="404">
        <v>0</v>
      </c>
      <c r="M130" s="405">
        <v>0</v>
      </c>
      <c r="N130" s="405">
        <v>0</v>
      </c>
      <c r="O130" s="405">
        <v>0</v>
      </c>
      <c r="P130" s="393">
        <v>0</v>
      </c>
      <c r="Q130" s="403">
        <v>0</v>
      </c>
      <c r="R130" s="404">
        <v>0</v>
      </c>
      <c r="S130" s="405">
        <v>0</v>
      </c>
      <c r="T130" s="405">
        <v>0</v>
      </c>
      <c r="U130" s="405">
        <v>0</v>
      </c>
      <c r="V130" s="393">
        <v>0</v>
      </c>
      <c r="W130" s="403">
        <v>0</v>
      </c>
      <c r="X130" s="404">
        <v>0</v>
      </c>
      <c r="Y130" s="405">
        <v>0</v>
      </c>
      <c r="Z130" s="405">
        <v>0</v>
      </c>
      <c r="AA130" s="405">
        <v>0</v>
      </c>
      <c r="AB130" s="393">
        <v>0</v>
      </c>
      <c r="AC130" s="406">
        <v>0</v>
      </c>
      <c r="AD130" s="404">
        <v>0</v>
      </c>
      <c r="AE130" s="405">
        <v>0</v>
      </c>
      <c r="AF130" s="405">
        <v>0</v>
      </c>
      <c r="AG130" s="405">
        <v>0</v>
      </c>
      <c r="AH130" s="393">
        <v>0</v>
      </c>
      <c r="AI130" s="406">
        <v>0</v>
      </c>
      <c r="AJ130" s="404">
        <v>0</v>
      </c>
      <c r="AK130" s="405">
        <v>0</v>
      </c>
      <c r="AL130" s="405">
        <v>0</v>
      </c>
      <c r="AM130" s="405">
        <v>0</v>
      </c>
      <c r="AN130" s="393">
        <v>0</v>
      </c>
      <c r="AO130" s="406">
        <v>0</v>
      </c>
      <c r="AP130" s="404">
        <v>0</v>
      </c>
      <c r="AQ130" s="405">
        <v>0</v>
      </c>
      <c r="AR130" s="405">
        <v>0</v>
      </c>
      <c r="AS130" s="405">
        <v>0</v>
      </c>
      <c r="AT130" s="393">
        <v>0</v>
      </c>
      <c r="AU130" s="406">
        <v>0</v>
      </c>
      <c r="AV130" s="404">
        <v>0</v>
      </c>
      <c r="AW130" s="405">
        <v>0</v>
      </c>
      <c r="AX130" s="405">
        <v>0</v>
      </c>
      <c r="AY130" s="405">
        <v>0</v>
      </c>
      <c r="AZ130" s="393">
        <v>0</v>
      </c>
      <c r="BA130" s="406">
        <v>0</v>
      </c>
      <c r="BB130" s="404">
        <v>0</v>
      </c>
      <c r="BC130" s="405">
        <v>0</v>
      </c>
      <c r="BD130" s="405">
        <v>0</v>
      </c>
      <c r="BE130" s="405">
        <v>0</v>
      </c>
      <c r="BF130" s="393">
        <v>0</v>
      </c>
      <c r="BG130" s="406">
        <v>0</v>
      </c>
      <c r="BH130" s="404">
        <v>0</v>
      </c>
      <c r="BI130" s="405">
        <v>0</v>
      </c>
      <c r="BJ130" s="405">
        <v>0</v>
      </c>
      <c r="BK130" s="405">
        <v>0</v>
      </c>
      <c r="BL130" s="393">
        <v>0</v>
      </c>
      <c r="BM130" s="407">
        <v>0</v>
      </c>
      <c r="BN130" s="438">
        <v>0</v>
      </c>
      <c r="BO130" s="408">
        <v>0</v>
      </c>
      <c r="BP130" s="439">
        <v>0</v>
      </c>
      <c r="BQ130" s="439">
        <v>0</v>
      </c>
      <c r="BR130" s="405">
        <v>0</v>
      </c>
      <c r="BS130" s="405">
        <v>0</v>
      </c>
      <c r="BT130" s="440">
        <v>0</v>
      </c>
      <c r="BU130" s="403">
        <v>0</v>
      </c>
      <c r="BV130" s="404">
        <v>0</v>
      </c>
      <c r="BW130" s="405">
        <v>0</v>
      </c>
      <c r="BX130" s="405">
        <v>0</v>
      </c>
      <c r="BY130" s="393">
        <v>0</v>
      </c>
      <c r="BZ130" s="406">
        <v>0</v>
      </c>
      <c r="CA130" s="404">
        <v>0</v>
      </c>
      <c r="CB130" s="405">
        <v>0</v>
      </c>
      <c r="CC130" s="405">
        <v>0</v>
      </c>
      <c r="CD130" s="405">
        <v>0</v>
      </c>
      <c r="CE130" s="406">
        <v>0</v>
      </c>
      <c r="CF130" s="404">
        <v>0</v>
      </c>
      <c r="CG130" s="405">
        <v>0</v>
      </c>
      <c r="CH130" s="405">
        <v>0</v>
      </c>
      <c r="CI130" s="405">
        <v>0</v>
      </c>
      <c r="CJ130" s="406">
        <v>0</v>
      </c>
      <c r="CK130" s="404">
        <v>0</v>
      </c>
      <c r="CL130" s="405">
        <v>0</v>
      </c>
      <c r="CM130" s="405">
        <v>0</v>
      </c>
      <c r="CN130" s="405">
        <v>0</v>
      </c>
      <c r="CO130" s="406">
        <v>0</v>
      </c>
      <c r="CP130" s="404">
        <v>0</v>
      </c>
      <c r="CQ130" s="405">
        <v>0</v>
      </c>
      <c r="CR130" s="405">
        <v>0</v>
      </c>
      <c r="CS130" s="393">
        <v>0</v>
      </c>
      <c r="CT130" s="406">
        <v>0</v>
      </c>
      <c r="CU130" s="404">
        <v>0</v>
      </c>
      <c r="CV130" s="405">
        <v>0</v>
      </c>
      <c r="CW130" s="405">
        <v>0</v>
      </c>
      <c r="CX130" s="393">
        <v>0</v>
      </c>
      <c r="CY130" s="407">
        <v>0</v>
      </c>
      <c r="CZ130" s="409">
        <v>0</v>
      </c>
      <c r="DA130" s="403">
        <v>0</v>
      </c>
      <c r="DB130" s="396">
        <v>0</v>
      </c>
      <c r="DC130" s="439">
        <v>0</v>
      </c>
      <c r="DD130" s="405">
        <v>0</v>
      </c>
      <c r="DE130" s="405">
        <v>0</v>
      </c>
      <c r="DF130" s="440">
        <v>0</v>
      </c>
      <c r="DG130" s="403">
        <v>0</v>
      </c>
      <c r="DH130" s="404">
        <v>0</v>
      </c>
      <c r="DI130" s="405">
        <v>0</v>
      </c>
      <c r="DJ130" s="405">
        <v>0</v>
      </c>
      <c r="DK130" s="393">
        <v>0</v>
      </c>
      <c r="DL130" s="406">
        <v>0</v>
      </c>
      <c r="DM130" s="404">
        <v>0</v>
      </c>
      <c r="DN130" s="405">
        <v>0</v>
      </c>
      <c r="DO130" s="405">
        <v>0</v>
      </c>
      <c r="DP130" s="405">
        <v>0</v>
      </c>
      <c r="DQ130" s="406">
        <v>0</v>
      </c>
      <c r="DR130" s="404">
        <v>0</v>
      </c>
      <c r="DS130" s="405">
        <v>0</v>
      </c>
      <c r="DT130" s="405">
        <v>0</v>
      </c>
      <c r="DU130" s="405">
        <v>0</v>
      </c>
      <c r="DV130" s="406">
        <v>0</v>
      </c>
      <c r="DW130" s="404">
        <v>0</v>
      </c>
      <c r="DX130" s="405">
        <v>0</v>
      </c>
      <c r="DY130" s="405">
        <v>0</v>
      </c>
      <c r="DZ130" s="405">
        <v>0</v>
      </c>
      <c r="EA130" s="406">
        <v>0</v>
      </c>
      <c r="EB130" s="404">
        <v>0</v>
      </c>
      <c r="EC130" s="405">
        <v>0</v>
      </c>
      <c r="ED130" s="405">
        <v>0</v>
      </c>
      <c r="EE130" s="393">
        <v>0</v>
      </c>
      <c r="EF130" s="406">
        <v>0</v>
      </c>
      <c r="EG130" s="404">
        <v>0</v>
      </c>
      <c r="EH130" s="405">
        <v>0</v>
      </c>
      <c r="EI130" s="405">
        <v>0</v>
      </c>
      <c r="EJ130" s="393">
        <v>0</v>
      </c>
      <c r="EK130" s="407">
        <v>0</v>
      </c>
      <c r="EL130" s="409">
        <v>0</v>
      </c>
      <c r="EM130" s="403">
        <v>0</v>
      </c>
      <c r="EN130" s="388">
        <v>0</v>
      </c>
      <c r="EO130" s="404">
        <v>0</v>
      </c>
      <c r="EP130" s="405">
        <v>0</v>
      </c>
      <c r="EQ130" s="405">
        <v>0</v>
      </c>
      <c r="ER130" s="405">
        <v>0</v>
      </c>
      <c r="ES130" s="440">
        <v>0</v>
      </c>
      <c r="ET130" s="403">
        <v>0</v>
      </c>
      <c r="EU130" s="439">
        <v>0</v>
      </c>
      <c r="EV130" s="405">
        <v>0</v>
      </c>
      <c r="EW130" s="405">
        <v>0</v>
      </c>
      <c r="EX130" s="405">
        <v>0</v>
      </c>
      <c r="EY130" s="440">
        <v>0</v>
      </c>
      <c r="EZ130" s="403">
        <v>0</v>
      </c>
      <c r="FA130" s="439">
        <v>0</v>
      </c>
      <c r="FB130" s="405">
        <v>0</v>
      </c>
      <c r="FC130" s="405">
        <v>0</v>
      </c>
      <c r="FD130" s="405">
        <v>0</v>
      </c>
      <c r="FE130" s="440">
        <v>0</v>
      </c>
      <c r="FF130" s="403">
        <v>0</v>
      </c>
      <c r="FG130" s="404">
        <v>0</v>
      </c>
      <c r="FH130" s="405">
        <v>0</v>
      </c>
      <c r="FI130" s="405">
        <v>0</v>
      </c>
      <c r="FJ130" s="405">
        <v>0</v>
      </c>
      <c r="FK130" s="393">
        <v>0</v>
      </c>
      <c r="FL130" s="406">
        <v>0</v>
      </c>
      <c r="FM130" s="404">
        <v>0</v>
      </c>
      <c r="FN130" s="405">
        <v>0</v>
      </c>
      <c r="FO130" s="405">
        <v>0</v>
      </c>
      <c r="FP130" s="405">
        <v>0</v>
      </c>
      <c r="FQ130" s="393">
        <v>0</v>
      </c>
      <c r="FR130" s="406">
        <v>0</v>
      </c>
      <c r="FS130" s="404">
        <v>0</v>
      </c>
      <c r="FT130" s="405">
        <v>0</v>
      </c>
      <c r="FU130" s="405">
        <v>0</v>
      </c>
      <c r="FV130" s="405">
        <v>0</v>
      </c>
      <c r="FW130" s="393">
        <v>0</v>
      </c>
      <c r="FX130" s="406">
        <v>0</v>
      </c>
      <c r="FY130" s="404">
        <v>0</v>
      </c>
      <c r="FZ130" s="405">
        <v>0</v>
      </c>
      <c r="GA130" s="405">
        <v>0</v>
      </c>
      <c r="GB130" s="405">
        <v>0</v>
      </c>
      <c r="GC130" s="393">
        <v>0</v>
      </c>
      <c r="GD130" s="406">
        <v>0</v>
      </c>
      <c r="GE130" s="404">
        <v>0</v>
      </c>
      <c r="GF130" s="405">
        <v>0</v>
      </c>
      <c r="GG130" s="405">
        <v>0</v>
      </c>
      <c r="GH130" s="405">
        <v>0</v>
      </c>
      <c r="GI130" s="393">
        <v>0</v>
      </c>
      <c r="GJ130" s="406">
        <v>0</v>
      </c>
      <c r="GK130" s="404">
        <v>0</v>
      </c>
      <c r="GL130" s="405">
        <v>0</v>
      </c>
      <c r="GM130" s="405">
        <v>0</v>
      </c>
      <c r="GN130" s="405">
        <v>0</v>
      </c>
      <c r="GO130" s="393">
        <v>0</v>
      </c>
      <c r="GP130" s="394">
        <v>0</v>
      </c>
      <c r="GQ130" s="388">
        <v>0</v>
      </c>
      <c r="GR130" s="399">
        <v>0</v>
      </c>
      <c r="GS130" s="396">
        <v>0</v>
      </c>
      <c r="GT130" s="439">
        <v>0</v>
      </c>
      <c r="GU130" s="405">
        <v>0</v>
      </c>
      <c r="GV130" s="405">
        <v>0</v>
      </c>
      <c r="GW130" s="393">
        <v>0</v>
      </c>
      <c r="GX130" s="403">
        <v>0</v>
      </c>
      <c r="GY130" s="404">
        <v>0</v>
      </c>
      <c r="GZ130" s="405">
        <v>0</v>
      </c>
      <c r="HA130" s="405">
        <v>0</v>
      </c>
      <c r="HB130" s="393">
        <v>0</v>
      </c>
      <c r="HC130" s="406">
        <v>0</v>
      </c>
      <c r="HD130" s="404">
        <v>0</v>
      </c>
      <c r="HE130" s="405">
        <v>0</v>
      </c>
      <c r="HF130" s="405">
        <v>0</v>
      </c>
      <c r="HG130" s="405">
        <v>0</v>
      </c>
      <c r="HH130" s="406">
        <v>0</v>
      </c>
      <c r="HI130" s="404">
        <v>0</v>
      </c>
      <c r="HJ130" s="405">
        <v>0</v>
      </c>
      <c r="HK130" s="405">
        <v>0</v>
      </c>
      <c r="HL130" s="405">
        <v>0</v>
      </c>
      <c r="HM130" s="406">
        <v>0</v>
      </c>
      <c r="HN130" s="404">
        <v>0</v>
      </c>
      <c r="HO130" s="405">
        <v>0</v>
      </c>
      <c r="HP130" s="405">
        <v>0</v>
      </c>
      <c r="HQ130" s="405">
        <v>0</v>
      </c>
      <c r="HR130" s="406">
        <v>0</v>
      </c>
      <c r="HS130" s="404">
        <v>0</v>
      </c>
      <c r="HT130" s="405">
        <v>0</v>
      </c>
      <c r="HU130" s="405">
        <v>0</v>
      </c>
      <c r="HV130" s="393">
        <v>0</v>
      </c>
      <c r="HW130" s="406">
        <v>0</v>
      </c>
      <c r="HX130" s="404">
        <v>0</v>
      </c>
      <c r="HY130" s="405">
        <v>0</v>
      </c>
      <c r="HZ130" s="405">
        <v>0</v>
      </c>
      <c r="IA130" s="393">
        <v>0</v>
      </c>
      <c r="IB130" s="407">
        <v>0</v>
      </c>
      <c r="IC130" s="403">
        <v>0</v>
      </c>
      <c r="ID130" s="408">
        <f t="shared" si="4"/>
        <v>0</v>
      </c>
      <c r="IE130" s="408">
        <v>0</v>
      </c>
      <c r="IF130" s="408">
        <v>0</v>
      </c>
      <c r="IG130" s="439">
        <v>0</v>
      </c>
      <c r="IH130" s="405">
        <v>0</v>
      </c>
      <c r="II130" s="405">
        <v>0</v>
      </c>
      <c r="IJ130" s="393">
        <v>0</v>
      </c>
      <c r="IK130" s="403">
        <v>0</v>
      </c>
      <c r="IL130" s="409">
        <v>0</v>
      </c>
      <c r="IM130" s="409">
        <f t="shared" si="5"/>
        <v>0</v>
      </c>
      <c r="IN130" s="408">
        <v>0</v>
      </c>
      <c r="IO130" s="408">
        <v>0</v>
      </c>
      <c r="IP130" s="439">
        <v>0</v>
      </c>
      <c r="IQ130" s="405">
        <v>0</v>
      </c>
      <c r="IR130" s="405">
        <v>0</v>
      </c>
      <c r="IS130" s="393">
        <v>0</v>
      </c>
      <c r="IT130" s="393">
        <v>0</v>
      </c>
      <c r="IU130" s="403">
        <v>0</v>
      </c>
      <c r="IV130" s="409">
        <v>0</v>
      </c>
      <c r="IW130" s="409">
        <f t="shared" si="6"/>
        <v>0</v>
      </c>
      <c r="IX130" s="408">
        <v>0</v>
      </c>
      <c r="IY130" s="408">
        <v>0</v>
      </c>
      <c r="IZ130" s="439">
        <v>0</v>
      </c>
      <c r="JA130" s="405">
        <v>0</v>
      </c>
      <c r="JB130" s="405">
        <v>0</v>
      </c>
      <c r="JC130" s="393">
        <v>0</v>
      </c>
      <c r="JD130" s="403">
        <v>0</v>
      </c>
      <c r="JE130" s="409">
        <v>0</v>
      </c>
      <c r="JF130" s="409">
        <f t="shared" si="7"/>
        <v>0</v>
      </c>
      <c r="JG130" s="408">
        <v>0</v>
      </c>
      <c r="JH130" s="408">
        <v>0</v>
      </c>
      <c r="JI130" s="439">
        <v>0</v>
      </c>
      <c r="JJ130" s="405">
        <v>0</v>
      </c>
      <c r="JK130" s="405">
        <v>0</v>
      </c>
      <c r="JL130" s="393">
        <v>0</v>
      </c>
      <c r="JM130" s="403">
        <v>0</v>
      </c>
      <c r="JN130" s="409">
        <v>0</v>
      </c>
      <c r="JO130" s="403">
        <v>0</v>
      </c>
      <c r="JP130" s="403">
        <v>0</v>
      </c>
      <c r="JQ130" s="403">
        <v>0</v>
      </c>
      <c r="JR130" s="403">
        <v>0</v>
      </c>
      <c r="JS130" s="400">
        <v>0</v>
      </c>
    </row>
    <row r="131" spans="1:279" x14ac:dyDescent="0.35">
      <c r="A131" s="401" t="s">
        <v>325</v>
      </c>
      <c r="B131" s="410"/>
      <c r="C131" s="402">
        <v>878</v>
      </c>
      <c r="D131" s="403">
        <v>0</v>
      </c>
      <c r="E131" s="403">
        <v>0</v>
      </c>
      <c r="F131" s="404">
        <v>0</v>
      </c>
      <c r="G131" s="405">
        <v>19686</v>
      </c>
      <c r="H131" s="405">
        <v>0</v>
      </c>
      <c r="I131" s="405">
        <v>0</v>
      </c>
      <c r="J131" s="393">
        <v>28140</v>
      </c>
      <c r="K131" s="403">
        <v>47826</v>
      </c>
      <c r="L131" s="404">
        <v>0</v>
      </c>
      <c r="M131" s="405">
        <v>0</v>
      </c>
      <c r="N131" s="405">
        <v>0</v>
      </c>
      <c r="O131" s="405">
        <v>0</v>
      </c>
      <c r="P131" s="393">
        <v>0</v>
      </c>
      <c r="Q131" s="403">
        <v>0</v>
      </c>
      <c r="R131" s="404">
        <v>0</v>
      </c>
      <c r="S131" s="405">
        <v>19686</v>
      </c>
      <c r="T131" s="405">
        <v>0</v>
      </c>
      <c r="U131" s="405">
        <v>0</v>
      </c>
      <c r="V131" s="393">
        <v>28140</v>
      </c>
      <c r="W131" s="403">
        <v>47826</v>
      </c>
      <c r="X131" s="404">
        <v>0</v>
      </c>
      <c r="Y131" s="405">
        <v>0</v>
      </c>
      <c r="Z131" s="405">
        <v>0</v>
      </c>
      <c r="AA131" s="405">
        <v>0</v>
      </c>
      <c r="AB131" s="393">
        <v>0</v>
      </c>
      <c r="AC131" s="406">
        <v>0</v>
      </c>
      <c r="AD131" s="404">
        <v>0</v>
      </c>
      <c r="AE131" s="405">
        <v>8990</v>
      </c>
      <c r="AF131" s="405">
        <v>0</v>
      </c>
      <c r="AG131" s="405">
        <v>0</v>
      </c>
      <c r="AH131" s="393">
        <v>0</v>
      </c>
      <c r="AI131" s="406">
        <v>8990</v>
      </c>
      <c r="AJ131" s="404">
        <v>0</v>
      </c>
      <c r="AK131" s="405">
        <v>10696</v>
      </c>
      <c r="AL131" s="405">
        <v>0</v>
      </c>
      <c r="AM131" s="405">
        <v>0</v>
      </c>
      <c r="AN131" s="393">
        <v>28140</v>
      </c>
      <c r="AO131" s="406">
        <v>38836</v>
      </c>
      <c r="AP131" s="404">
        <v>0</v>
      </c>
      <c r="AQ131" s="405">
        <v>0</v>
      </c>
      <c r="AR131" s="405">
        <v>0</v>
      </c>
      <c r="AS131" s="405">
        <v>0</v>
      </c>
      <c r="AT131" s="393">
        <v>0</v>
      </c>
      <c r="AU131" s="406">
        <v>0</v>
      </c>
      <c r="AV131" s="404">
        <v>0</v>
      </c>
      <c r="AW131" s="405">
        <v>0</v>
      </c>
      <c r="AX131" s="405">
        <v>0</v>
      </c>
      <c r="AY131" s="405">
        <v>0</v>
      </c>
      <c r="AZ131" s="393">
        <v>0</v>
      </c>
      <c r="BA131" s="406">
        <v>0</v>
      </c>
      <c r="BB131" s="404">
        <v>0</v>
      </c>
      <c r="BC131" s="405">
        <v>0</v>
      </c>
      <c r="BD131" s="405">
        <v>0</v>
      </c>
      <c r="BE131" s="405">
        <v>0</v>
      </c>
      <c r="BF131" s="393">
        <v>0</v>
      </c>
      <c r="BG131" s="406">
        <v>0</v>
      </c>
      <c r="BH131" s="404">
        <v>0</v>
      </c>
      <c r="BI131" s="405">
        <v>0</v>
      </c>
      <c r="BJ131" s="405">
        <v>0</v>
      </c>
      <c r="BK131" s="405">
        <v>0</v>
      </c>
      <c r="BL131" s="393">
        <v>0</v>
      </c>
      <c r="BM131" s="407">
        <v>0</v>
      </c>
      <c r="BN131" s="438">
        <v>0</v>
      </c>
      <c r="BO131" s="408">
        <v>0</v>
      </c>
      <c r="BP131" s="439">
        <v>0</v>
      </c>
      <c r="BQ131" s="439">
        <v>11412</v>
      </c>
      <c r="BR131" s="405">
        <v>31716</v>
      </c>
      <c r="BS131" s="405">
        <v>0</v>
      </c>
      <c r="BT131" s="440">
        <v>3936</v>
      </c>
      <c r="BU131" s="403">
        <v>47064</v>
      </c>
      <c r="BV131" s="404">
        <v>0</v>
      </c>
      <c r="BW131" s="405">
        <v>0</v>
      </c>
      <c r="BX131" s="405">
        <v>0</v>
      </c>
      <c r="BY131" s="393">
        <v>0</v>
      </c>
      <c r="BZ131" s="406">
        <v>0</v>
      </c>
      <c r="CA131" s="404">
        <v>8369.5</v>
      </c>
      <c r="CB131" s="405">
        <v>4320</v>
      </c>
      <c r="CC131" s="405">
        <v>0</v>
      </c>
      <c r="CD131" s="405">
        <v>0</v>
      </c>
      <c r="CE131" s="406">
        <v>12689.5</v>
      </c>
      <c r="CF131" s="404">
        <v>3042.5</v>
      </c>
      <c r="CG131" s="405">
        <v>27396</v>
      </c>
      <c r="CH131" s="405">
        <v>0</v>
      </c>
      <c r="CI131" s="405">
        <v>3936</v>
      </c>
      <c r="CJ131" s="406">
        <v>34374.5</v>
      </c>
      <c r="CK131" s="404">
        <v>0</v>
      </c>
      <c r="CL131" s="405">
        <v>0</v>
      </c>
      <c r="CM131" s="405">
        <v>0</v>
      </c>
      <c r="CN131" s="405">
        <v>0</v>
      </c>
      <c r="CO131" s="406">
        <v>0</v>
      </c>
      <c r="CP131" s="404">
        <v>0</v>
      </c>
      <c r="CQ131" s="405">
        <v>0</v>
      </c>
      <c r="CR131" s="405">
        <v>0</v>
      </c>
      <c r="CS131" s="393">
        <v>0</v>
      </c>
      <c r="CT131" s="406">
        <v>0</v>
      </c>
      <c r="CU131" s="404">
        <v>0</v>
      </c>
      <c r="CV131" s="405">
        <v>0</v>
      </c>
      <c r="CW131" s="405">
        <v>0</v>
      </c>
      <c r="CX131" s="393">
        <v>0</v>
      </c>
      <c r="CY131" s="407">
        <v>0</v>
      </c>
      <c r="CZ131" s="409">
        <v>0</v>
      </c>
      <c r="DA131" s="403">
        <v>0</v>
      </c>
      <c r="DB131" s="396">
        <v>0</v>
      </c>
      <c r="DC131" s="439">
        <v>6012</v>
      </c>
      <c r="DD131" s="405">
        <v>4902</v>
      </c>
      <c r="DE131" s="405">
        <v>14250</v>
      </c>
      <c r="DF131" s="440">
        <v>1608</v>
      </c>
      <c r="DG131" s="403">
        <v>26772</v>
      </c>
      <c r="DH131" s="404">
        <v>0</v>
      </c>
      <c r="DI131" s="405">
        <v>0</v>
      </c>
      <c r="DJ131" s="405">
        <v>0</v>
      </c>
      <c r="DK131" s="393">
        <v>0</v>
      </c>
      <c r="DL131" s="406">
        <v>0</v>
      </c>
      <c r="DM131" s="404">
        <v>5317</v>
      </c>
      <c r="DN131" s="405">
        <v>852</v>
      </c>
      <c r="DO131" s="405">
        <v>1030</v>
      </c>
      <c r="DP131" s="405">
        <v>0</v>
      </c>
      <c r="DQ131" s="406">
        <v>7199</v>
      </c>
      <c r="DR131" s="404">
        <v>695</v>
      </c>
      <c r="DS131" s="405">
        <v>4050</v>
      </c>
      <c r="DT131" s="405">
        <v>13220</v>
      </c>
      <c r="DU131" s="405">
        <v>1608</v>
      </c>
      <c r="DV131" s="406">
        <v>19573</v>
      </c>
      <c r="DW131" s="404">
        <v>0</v>
      </c>
      <c r="DX131" s="405">
        <v>0</v>
      </c>
      <c r="DY131" s="405">
        <v>0</v>
      </c>
      <c r="DZ131" s="405">
        <v>0</v>
      </c>
      <c r="EA131" s="406">
        <v>0</v>
      </c>
      <c r="EB131" s="404">
        <v>0</v>
      </c>
      <c r="EC131" s="405">
        <v>0</v>
      </c>
      <c r="ED131" s="405">
        <v>0</v>
      </c>
      <c r="EE131" s="393">
        <v>0</v>
      </c>
      <c r="EF131" s="406">
        <v>0</v>
      </c>
      <c r="EG131" s="404">
        <v>0</v>
      </c>
      <c r="EH131" s="405">
        <v>0</v>
      </c>
      <c r="EI131" s="405">
        <v>0</v>
      </c>
      <c r="EJ131" s="393">
        <v>0</v>
      </c>
      <c r="EK131" s="407">
        <v>0</v>
      </c>
      <c r="EL131" s="409">
        <v>0</v>
      </c>
      <c r="EM131" s="403">
        <v>9264</v>
      </c>
      <c r="EN131" s="388">
        <v>402</v>
      </c>
      <c r="EO131" s="404">
        <v>19248</v>
      </c>
      <c r="EP131" s="405">
        <v>3546</v>
      </c>
      <c r="EQ131" s="405">
        <v>7314</v>
      </c>
      <c r="ER131" s="405">
        <v>0</v>
      </c>
      <c r="ES131" s="440">
        <v>2412</v>
      </c>
      <c r="ET131" s="403">
        <v>32520</v>
      </c>
      <c r="EU131" s="439">
        <v>0</v>
      </c>
      <c r="EV131" s="405">
        <v>0</v>
      </c>
      <c r="EW131" s="405">
        <v>0</v>
      </c>
      <c r="EX131" s="405">
        <v>0</v>
      </c>
      <c r="EY131" s="440">
        <v>0</v>
      </c>
      <c r="EZ131" s="403">
        <v>0</v>
      </c>
      <c r="FA131" s="439">
        <v>19248</v>
      </c>
      <c r="FB131" s="405">
        <v>3546</v>
      </c>
      <c r="FC131" s="405">
        <v>7314</v>
      </c>
      <c r="FD131" s="405">
        <v>0</v>
      </c>
      <c r="FE131" s="440">
        <v>2412</v>
      </c>
      <c r="FF131" s="403">
        <v>32520</v>
      </c>
      <c r="FG131" s="404">
        <v>0</v>
      </c>
      <c r="FH131" s="405">
        <v>0</v>
      </c>
      <c r="FI131" s="405">
        <v>0</v>
      </c>
      <c r="FJ131" s="405">
        <v>0</v>
      </c>
      <c r="FK131" s="393">
        <v>0</v>
      </c>
      <c r="FL131" s="406">
        <v>0</v>
      </c>
      <c r="FM131" s="404">
        <v>16811</v>
      </c>
      <c r="FN131" s="405">
        <v>0</v>
      </c>
      <c r="FO131" s="405">
        <v>0</v>
      </c>
      <c r="FP131" s="405">
        <v>0</v>
      </c>
      <c r="FQ131" s="393">
        <v>0</v>
      </c>
      <c r="FR131" s="406">
        <v>16811</v>
      </c>
      <c r="FS131" s="404">
        <v>2437</v>
      </c>
      <c r="FT131" s="405">
        <v>3546</v>
      </c>
      <c r="FU131" s="405">
        <v>7314</v>
      </c>
      <c r="FV131" s="405">
        <v>0</v>
      </c>
      <c r="FW131" s="393">
        <v>2412</v>
      </c>
      <c r="FX131" s="406">
        <v>15709</v>
      </c>
      <c r="FY131" s="404">
        <v>0</v>
      </c>
      <c r="FZ131" s="405">
        <v>0</v>
      </c>
      <c r="GA131" s="405">
        <v>0</v>
      </c>
      <c r="GB131" s="405">
        <v>0</v>
      </c>
      <c r="GC131" s="393">
        <v>0</v>
      </c>
      <c r="GD131" s="406">
        <v>0</v>
      </c>
      <c r="GE131" s="404">
        <v>0</v>
      </c>
      <c r="GF131" s="405">
        <v>0</v>
      </c>
      <c r="GG131" s="405">
        <v>0</v>
      </c>
      <c r="GH131" s="405">
        <v>0</v>
      </c>
      <c r="GI131" s="393">
        <v>0</v>
      </c>
      <c r="GJ131" s="406">
        <v>0</v>
      </c>
      <c r="GK131" s="404">
        <v>0</v>
      </c>
      <c r="GL131" s="405">
        <v>0</v>
      </c>
      <c r="GM131" s="405">
        <v>0</v>
      </c>
      <c r="GN131" s="405">
        <v>0</v>
      </c>
      <c r="GO131" s="393">
        <v>0</v>
      </c>
      <c r="GP131" s="394">
        <v>0</v>
      </c>
      <c r="GQ131" s="388">
        <v>8862</v>
      </c>
      <c r="GR131" s="399">
        <v>3918</v>
      </c>
      <c r="GS131" s="396">
        <v>168</v>
      </c>
      <c r="GT131" s="439">
        <v>0</v>
      </c>
      <c r="GU131" s="405">
        <v>168</v>
      </c>
      <c r="GV131" s="405">
        <v>252</v>
      </c>
      <c r="GW131" s="393">
        <v>0</v>
      </c>
      <c r="GX131" s="403">
        <v>420</v>
      </c>
      <c r="GY131" s="404">
        <v>0</v>
      </c>
      <c r="GZ131" s="405">
        <v>0</v>
      </c>
      <c r="HA131" s="405">
        <v>0</v>
      </c>
      <c r="HB131" s="393">
        <v>0</v>
      </c>
      <c r="HC131" s="406">
        <v>0</v>
      </c>
      <c r="HD131" s="404">
        <v>0</v>
      </c>
      <c r="HE131" s="405">
        <v>0</v>
      </c>
      <c r="HF131" s="405">
        <v>0</v>
      </c>
      <c r="HG131" s="405">
        <v>0</v>
      </c>
      <c r="HH131" s="406">
        <v>0</v>
      </c>
      <c r="HI131" s="404">
        <v>0</v>
      </c>
      <c r="HJ131" s="405">
        <v>0</v>
      </c>
      <c r="HK131" s="405">
        <v>0</v>
      </c>
      <c r="HL131" s="405">
        <v>0</v>
      </c>
      <c r="HM131" s="406">
        <v>0</v>
      </c>
      <c r="HN131" s="404">
        <v>0</v>
      </c>
      <c r="HO131" s="405">
        <v>0</v>
      </c>
      <c r="HP131" s="405">
        <v>0</v>
      </c>
      <c r="HQ131" s="405">
        <v>0</v>
      </c>
      <c r="HR131" s="406">
        <v>0</v>
      </c>
      <c r="HS131" s="404">
        <v>0</v>
      </c>
      <c r="HT131" s="405">
        <v>0</v>
      </c>
      <c r="HU131" s="405">
        <v>0</v>
      </c>
      <c r="HV131" s="393">
        <v>0</v>
      </c>
      <c r="HW131" s="406">
        <v>0</v>
      </c>
      <c r="HX131" s="404">
        <v>0</v>
      </c>
      <c r="HY131" s="405">
        <v>168</v>
      </c>
      <c r="HZ131" s="405">
        <v>252</v>
      </c>
      <c r="IA131" s="393">
        <v>0</v>
      </c>
      <c r="IB131" s="407">
        <v>420</v>
      </c>
      <c r="IC131" s="403">
        <v>3750</v>
      </c>
      <c r="ID131" s="1471">
        <f t="shared" si="4"/>
        <v>4170</v>
      </c>
      <c r="IE131" s="409">
        <v>23214</v>
      </c>
      <c r="IF131" s="408">
        <v>0</v>
      </c>
      <c r="IG131" s="439">
        <v>0</v>
      </c>
      <c r="IH131" s="405">
        <v>0</v>
      </c>
      <c r="II131" s="405">
        <v>0</v>
      </c>
      <c r="IJ131" s="393">
        <v>0</v>
      </c>
      <c r="IK131" s="403">
        <v>0</v>
      </c>
      <c r="IL131" s="409">
        <v>23214</v>
      </c>
      <c r="IM131" s="1472">
        <f t="shared" si="5"/>
        <v>23214</v>
      </c>
      <c r="IN131" s="409">
        <v>18564</v>
      </c>
      <c r="IO131" s="408">
        <v>0</v>
      </c>
      <c r="IP131" s="439">
        <v>0</v>
      </c>
      <c r="IQ131" s="405">
        <v>0</v>
      </c>
      <c r="IR131" s="405">
        <v>0</v>
      </c>
      <c r="IS131" s="393">
        <v>0</v>
      </c>
      <c r="IT131" s="393">
        <v>0</v>
      </c>
      <c r="IU131" s="403">
        <v>0</v>
      </c>
      <c r="IV131" s="409">
        <v>18564</v>
      </c>
      <c r="IW131" s="1472">
        <f t="shared" si="6"/>
        <v>18564</v>
      </c>
      <c r="IX131" s="409">
        <v>18642</v>
      </c>
      <c r="IY131" s="408">
        <v>0</v>
      </c>
      <c r="IZ131" s="439">
        <v>0</v>
      </c>
      <c r="JA131" s="405">
        <v>0</v>
      </c>
      <c r="JB131" s="405">
        <v>0</v>
      </c>
      <c r="JC131" s="393">
        <v>0</v>
      </c>
      <c r="JD131" s="403">
        <v>0</v>
      </c>
      <c r="JE131" s="409">
        <v>18642</v>
      </c>
      <c r="JF131" s="409">
        <f t="shared" si="7"/>
        <v>18642</v>
      </c>
      <c r="JG131" s="408">
        <v>18000</v>
      </c>
      <c r="JH131" s="408">
        <v>0</v>
      </c>
      <c r="JI131" s="439">
        <v>0</v>
      </c>
      <c r="JJ131" s="405">
        <v>0</v>
      </c>
      <c r="JK131" s="405">
        <v>0</v>
      </c>
      <c r="JL131" s="393">
        <v>0</v>
      </c>
      <c r="JM131" s="403">
        <v>0</v>
      </c>
      <c r="JN131" s="409">
        <v>18000</v>
      </c>
      <c r="JO131" s="403">
        <v>91602</v>
      </c>
      <c r="JP131" s="403">
        <v>570</v>
      </c>
      <c r="JQ131" s="403">
        <v>154602</v>
      </c>
      <c r="JR131" s="403">
        <v>91032</v>
      </c>
      <c r="JS131" s="400">
        <v>1</v>
      </c>
    </row>
    <row r="132" spans="1:279" x14ac:dyDescent="0.35">
      <c r="A132" s="401" t="s">
        <v>325</v>
      </c>
      <c r="B132" s="410"/>
      <c r="C132" s="402">
        <v>880</v>
      </c>
      <c r="D132" s="403">
        <v>0</v>
      </c>
      <c r="E132" s="403">
        <v>0</v>
      </c>
      <c r="F132" s="404">
        <v>50763</v>
      </c>
      <c r="G132" s="405">
        <v>16995</v>
      </c>
      <c r="H132" s="405">
        <v>0</v>
      </c>
      <c r="I132" s="405">
        <v>33198</v>
      </c>
      <c r="J132" s="393">
        <v>10194</v>
      </c>
      <c r="K132" s="403">
        <v>111150</v>
      </c>
      <c r="L132" s="404">
        <v>0</v>
      </c>
      <c r="M132" s="405">
        <v>432</v>
      </c>
      <c r="N132" s="405">
        <v>0</v>
      </c>
      <c r="O132" s="405">
        <v>0</v>
      </c>
      <c r="P132" s="393">
        <v>0</v>
      </c>
      <c r="Q132" s="403">
        <v>432</v>
      </c>
      <c r="R132" s="404">
        <v>50763</v>
      </c>
      <c r="S132" s="405">
        <v>17427</v>
      </c>
      <c r="T132" s="405">
        <v>0</v>
      </c>
      <c r="U132" s="405">
        <v>33198</v>
      </c>
      <c r="V132" s="393">
        <v>10194</v>
      </c>
      <c r="W132" s="403">
        <v>111582</v>
      </c>
      <c r="X132" s="404">
        <v>0</v>
      </c>
      <c r="Y132" s="405">
        <v>0</v>
      </c>
      <c r="Z132" s="405">
        <v>0</v>
      </c>
      <c r="AA132" s="405">
        <v>0</v>
      </c>
      <c r="AB132" s="393">
        <v>0</v>
      </c>
      <c r="AC132" s="406">
        <v>0</v>
      </c>
      <c r="AD132" s="404">
        <v>28795</v>
      </c>
      <c r="AE132" s="405">
        <v>3974</v>
      </c>
      <c r="AF132" s="405">
        <v>0</v>
      </c>
      <c r="AG132" s="405">
        <v>0</v>
      </c>
      <c r="AH132" s="393">
        <v>0</v>
      </c>
      <c r="AI132" s="406">
        <v>32769</v>
      </c>
      <c r="AJ132" s="404">
        <v>21968</v>
      </c>
      <c r="AK132" s="405">
        <v>13453</v>
      </c>
      <c r="AL132" s="405">
        <v>0</v>
      </c>
      <c r="AM132" s="405">
        <v>33198</v>
      </c>
      <c r="AN132" s="393">
        <v>10194</v>
      </c>
      <c r="AO132" s="406">
        <v>78813</v>
      </c>
      <c r="AP132" s="404">
        <v>0</v>
      </c>
      <c r="AQ132" s="405">
        <v>0</v>
      </c>
      <c r="AR132" s="405">
        <v>0</v>
      </c>
      <c r="AS132" s="405">
        <v>0</v>
      </c>
      <c r="AT132" s="393">
        <v>0</v>
      </c>
      <c r="AU132" s="406">
        <v>0</v>
      </c>
      <c r="AV132" s="404">
        <v>0</v>
      </c>
      <c r="AW132" s="405">
        <v>0</v>
      </c>
      <c r="AX132" s="405">
        <v>0</v>
      </c>
      <c r="AY132" s="405">
        <v>0</v>
      </c>
      <c r="AZ132" s="393">
        <v>0</v>
      </c>
      <c r="BA132" s="406">
        <v>0</v>
      </c>
      <c r="BB132" s="404">
        <v>0</v>
      </c>
      <c r="BC132" s="405">
        <v>0</v>
      </c>
      <c r="BD132" s="405">
        <v>0</v>
      </c>
      <c r="BE132" s="405">
        <v>0</v>
      </c>
      <c r="BF132" s="393">
        <v>0</v>
      </c>
      <c r="BG132" s="406">
        <v>0</v>
      </c>
      <c r="BH132" s="404">
        <v>0</v>
      </c>
      <c r="BI132" s="405">
        <v>0</v>
      </c>
      <c r="BJ132" s="405">
        <v>0</v>
      </c>
      <c r="BK132" s="405">
        <v>0</v>
      </c>
      <c r="BL132" s="393">
        <v>0</v>
      </c>
      <c r="BM132" s="407">
        <v>0</v>
      </c>
      <c r="BN132" s="438">
        <v>0</v>
      </c>
      <c r="BO132" s="408">
        <v>0</v>
      </c>
      <c r="BP132" s="439">
        <v>0</v>
      </c>
      <c r="BQ132" s="439">
        <v>15528</v>
      </c>
      <c r="BR132" s="405">
        <v>38010</v>
      </c>
      <c r="BS132" s="405">
        <v>6360</v>
      </c>
      <c r="BT132" s="440">
        <v>0</v>
      </c>
      <c r="BU132" s="403">
        <v>59898</v>
      </c>
      <c r="BV132" s="404">
        <v>0</v>
      </c>
      <c r="BW132" s="405">
        <v>0</v>
      </c>
      <c r="BX132" s="405">
        <v>0</v>
      </c>
      <c r="BY132" s="393">
        <v>0</v>
      </c>
      <c r="BZ132" s="406">
        <v>0</v>
      </c>
      <c r="CA132" s="404">
        <v>15528</v>
      </c>
      <c r="CB132" s="405">
        <v>8150</v>
      </c>
      <c r="CC132" s="405">
        <v>0</v>
      </c>
      <c r="CD132" s="405">
        <v>0</v>
      </c>
      <c r="CE132" s="406">
        <v>23678</v>
      </c>
      <c r="CF132" s="404">
        <v>0</v>
      </c>
      <c r="CG132" s="405">
        <v>29860</v>
      </c>
      <c r="CH132" s="405">
        <v>6360</v>
      </c>
      <c r="CI132" s="405">
        <v>0</v>
      </c>
      <c r="CJ132" s="406">
        <v>36220</v>
      </c>
      <c r="CK132" s="404">
        <v>0</v>
      </c>
      <c r="CL132" s="405">
        <v>0</v>
      </c>
      <c r="CM132" s="405">
        <v>0</v>
      </c>
      <c r="CN132" s="405">
        <v>0</v>
      </c>
      <c r="CO132" s="406">
        <v>0</v>
      </c>
      <c r="CP132" s="404">
        <v>0</v>
      </c>
      <c r="CQ132" s="405">
        <v>0</v>
      </c>
      <c r="CR132" s="405">
        <v>0</v>
      </c>
      <c r="CS132" s="393">
        <v>0</v>
      </c>
      <c r="CT132" s="406">
        <v>0</v>
      </c>
      <c r="CU132" s="404">
        <v>0</v>
      </c>
      <c r="CV132" s="405">
        <v>0</v>
      </c>
      <c r="CW132" s="405">
        <v>0</v>
      </c>
      <c r="CX132" s="393">
        <v>0</v>
      </c>
      <c r="CY132" s="407">
        <v>0</v>
      </c>
      <c r="CZ132" s="409">
        <v>0</v>
      </c>
      <c r="DA132" s="403">
        <v>0</v>
      </c>
      <c r="DB132" s="396">
        <v>0</v>
      </c>
      <c r="DC132" s="439">
        <v>23430</v>
      </c>
      <c r="DD132" s="405">
        <v>8640</v>
      </c>
      <c r="DE132" s="405">
        <v>37656</v>
      </c>
      <c r="DF132" s="440">
        <v>1854</v>
      </c>
      <c r="DG132" s="403">
        <v>71580</v>
      </c>
      <c r="DH132" s="404">
        <v>0</v>
      </c>
      <c r="DI132" s="405">
        <v>0</v>
      </c>
      <c r="DJ132" s="405">
        <v>0</v>
      </c>
      <c r="DK132" s="393">
        <v>0</v>
      </c>
      <c r="DL132" s="406">
        <v>0</v>
      </c>
      <c r="DM132" s="404">
        <v>16478.833333333332</v>
      </c>
      <c r="DN132" s="405">
        <v>1476.5</v>
      </c>
      <c r="DO132" s="405">
        <v>0</v>
      </c>
      <c r="DP132" s="405">
        <v>0</v>
      </c>
      <c r="DQ132" s="406">
        <v>17955.333333333332</v>
      </c>
      <c r="DR132" s="404">
        <v>6951.1666666666679</v>
      </c>
      <c r="DS132" s="405">
        <v>7163.5</v>
      </c>
      <c r="DT132" s="405">
        <v>37656</v>
      </c>
      <c r="DU132" s="405">
        <v>1854</v>
      </c>
      <c r="DV132" s="406">
        <v>53624.666666666664</v>
      </c>
      <c r="DW132" s="404">
        <v>0</v>
      </c>
      <c r="DX132" s="405">
        <v>0</v>
      </c>
      <c r="DY132" s="405">
        <v>0</v>
      </c>
      <c r="DZ132" s="405">
        <v>0</v>
      </c>
      <c r="EA132" s="406">
        <v>0</v>
      </c>
      <c r="EB132" s="404">
        <v>0</v>
      </c>
      <c r="EC132" s="405">
        <v>0</v>
      </c>
      <c r="ED132" s="405">
        <v>0</v>
      </c>
      <c r="EE132" s="393">
        <v>0</v>
      </c>
      <c r="EF132" s="406">
        <v>0</v>
      </c>
      <c r="EG132" s="404">
        <v>0</v>
      </c>
      <c r="EH132" s="405">
        <v>0</v>
      </c>
      <c r="EI132" s="405">
        <v>0</v>
      </c>
      <c r="EJ132" s="393">
        <v>0</v>
      </c>
      <c r="EK132" s="407">
        <v>0</v>
      </c>
      <c r="EL132" s="409">
        <v>0</v>
      </c>
      <c r="EM132" s="403">
        <v>18012</v>
      </c>
      <c r="EN132" s="388">
        <v>15006</v>
      </c>
      <c r="EO132" s="404">
        <v>5862</v>
      </c>
      <c r="EP132" s="405">
        <v>5778</v>
      </c>
      <c r="EQ132" s="405">
        <v>57342</v>
      </c>
      <c r="ER132" s="405">
        <v>28566</v>
      </c>
      <c r="ES132" s="440">
        <v>15240</v>
      </c>
      <c r="ET132" s="403">
        <v>112788</v>
      </c>
      <c r="EU132" s="439">
        <v>0</v>
      </c>
      <c r="EV132" s="405">
        <v>6642</v>
      </c>
      <c r="EW132" s="405">
        <v>0</v>
      </c>
      <c r="EX132" s="405">
        <v>0</v>
      </c>
      <c r="EY132" s="440">
        <v>300</v>
      </c>
      <c r="EZ132" s="403">
        <v>6942</v>
      </c>
      <c r="FA132" s="439">
        <v>5862</v>
      </c>
      <c r="FB132" s="405">
        <v>12420</v>
      </c>
      <c r="FC132" s="405">
        <v>57342</v>
      </c>
      <c r="FD132" s="405">
        <v>28566</v>
      </c>
      <c r="FE132" s="440">
        <v>15540</v>
      </c>
      <c r="FF132" s="403">
        <v>119730</v>
      </c>
      <c r="FG132" s="404">
        <v>0</v>
      </c>
      <c r="FH132" s="405">
        <v>0</v>
      </c>
      <c r="FI132" s="405">
        <v>0</v>
      </c>
      <c r="FJ132" s="405">
        <v>0</v>
      </c>
      <c r="FK132" s="393">
        <v>0</v>
      </c>
      <c r="FL132" s="406">
        <v>0</v>
      </c>
      <c r="FM132" s="404">
        <v>5862</v>
      </c>
      <c r="FN132" s="405">
        <v>12420</v>
      </c>
      <c r="FO132" s="405">
        <v>19133</v>
      </c>
      <c r="FP132" s="405">
        <v>192</v>
      </c>
      <c r="FQ132" s="393">
        <v>300</v>
      </c>
      <c r="FR132" s="406">
        <v>37907</v>
      </c>
      <c r="FS132" s="404">
        <v>0</v>
      </c>
      <c r="FT132" s="405">
        <v>0</v>
      </c>
      <c r="FU132" s="405">
        <v>38209</v>
      </c>
      <c r="FV132" s="405">
        <v>28374</v>
      </c>
      <c r="FW132" s="393">
        <v>15240</v>
      </c>
      <c r="FX132" s="406">
        <v>81823</v>
      </c>
      <c r="FY132" s="404">
        <v>0</v>
      </c>
      <c r="FZ132" s="405">
        <v>0</v>
      </c>
      <c r="GA132" s="405">
        <v>0</v>
      </c>
      <c r="GB132" s="405">
        <v>0</v>
      </c>
      <c r="GC132" s="393">
        <v>0</v>
      </c>
      <c r="GD132" s="406">
        <v>0</v>
      </c>
      <c r="GE132" s="404">
        <v>0</v>
      </c>
      <c r="GF132" s="405">
        <v>0</v>
      </c>
      <c r="GG132" s="405">
        <v>0</v>
      </c>
      <c r="GH132" s="405">
        <v>0</v>
      </c>
      <c r="GI132" s="393">
        <v>0</v>
      </c>
      <c r="GJ132" s="406">
        <v>0</v>
      </c>
      <c r="GK132" s="404">
        <v>0</v>
      </c>
      <c r="GL132" s="405">
        <v>0</v>
      </c>
      <c r="GM132" s="405">
        <v>0</v>
      </c>
      <c r="GN132" s="405">
        <v>0</v>
      </c>
      <c r="GO132" s="393">
        <v>0</v>
      </c>
      <c r="GP132" s="394">
        <v>0</v>
      </c>
      <c r="GQ132" s="388">
        <v>3810</v>
      </c>
      <c r="GR132" s="399">
        <v>28662</v>
      </c>
      <c r="GS132" s="396">
        <v>31080</v>
      </c>
      <c r="GT132" s="439">
        <v>8307</v>
      </c>
      <c r="GU132" s="405">
        <v>1380</v>
      </c>
      <c r="GV132" s="405">
        <v>35127</v>
      </c>
      <c r="GW132" s="393">
        <v>3678</v>
      </c>
      <c r="GX132" s="403">
        <v>48492</v>
      </c>
      <c r="GY132" s="404">
        <v>0</v>
      </c>
      <c r="GZ132" s="405">
        <v>0</v>
      </c>
      <c r="HA132" s="405">
        <v>0</v>
      </c>
      <c r="HB132" s="393">
        <v>0</v>
      </c>
      <c r="HC132" s="406">
        <v>0</v>
      </c>
      <c r="HD132" s="404">
        <v>0</v>
      </c>
      <c r="HE132" s="405">
        <v>1380</v>
      </c>
      <c r="HF132" s="405">
        <v>0</v>
      </c>
      <c r="HG132" s="405">
        <v>0</v>
      </c>
      <c r="HH132" s="406">
        <v>1380</v>
      </c>
      <c r="HI132" s="404">
        <v>0</v>
      </c>
      <c r="HJ132" s="405">
        <v>0</v>
      </c>
      <c r="HK132" s="405">
        <v>0</v>
      </c>
      <c r="HL132" s="405">
        <v>0</v>
      </c>
      <c r="HM132" s="406">
        <v>0</v>
      </c>
      <c r="HN132" s="404">
        <v>0</v>
      </c>
      <c r="HO132" s="405">
        <v>0</v>
      </c>
      <c r="HP132" s="405">
        <v>0</v>
      </c>
      <c r="HQ132" s="405">
        <v>0</v>
      </c>
      <c r="HR132" s="406">
        <v>0</v>
      </c>
      <c r="HS132" s="404">
        <v>0</v>
      </c>
      <c r="HT132" s="405">
        <v>0</v>
      </c>
      <c r="HU132" s="405">
        <v>0</v>
      </c>
      <c r="HV132" s="393">
        <v>0</v>
      </c>
      <c r="HW132" s="406">
        <v>0</v>
      </c>
      <c r="HX132" s="404">
        <v>8307</v>
      </c>
      <c r="HY132" s="405">
        <v>0</v>
      </c>
      <c r="HZ132" s="405">
        <v>35127</v>
      </c>
      <c r="IA132" s="393">
        <v>3678</v>
      </c>
      <c r="IB132" s="407">
        <v>47112</v>
      </c>
      <c r="IC132" s="403">
        <v>5430</v>
      </c>
      <c r="ID132" s="1471">
        <f t="shared" si="4"/>
        <v>53922</v>
      </c>
      <c r="IE132" s="409">
        <v>66804</v>
      </c>
      <c r="IF132" s="408">
        <v>7818</v>
      </c>
      <c r="IG132" s="439">
        <v>2760</v>
      </c>
      <c r="IH132" s="405">
        <v>5208</v>
      </c>
      <c r="II132" s="405">
        <v>0</v>
      </c>
      <c r="IJ132" s="393">
        <v>11946</v>
      </c>
      <c r="IK132" s="403">
        <v>19914</v>
      </c>
      <c r="IL132" s="409">
        <v>58986</v>
      </c>
      <c r="IM132" s="1472">
        <f t="shared" si="5"/>
        <v>78900</v>
      </c>
      <c r="IN132" s="409">
        <v>18852</v>
      </c>
      <c r="IO132" s="408">
        <v>3846</v>
      </c>
      <c r="IP132" s="439">
        <v>4140</v>
      </c>
      <c r="IQ132" s="405">
        <v>282</v>
      </c>
      <c r="IR132" s="405">
        <v>0</v>
      </c>
      <c r="IS132" s="393">
        <v>1632</v>
      </c>
      <c r="IT132" s="393">
        <v>2214</v>
      </c>
      <c r="IU132" s="403">
        <v>8268</v>
      </c>
      <c r="IV132" s="409">
        <v>15006</v>
      </c>
      <c r="IW132" s="1472">
        <f t="shared" si="6"/>
        <v>23274</v>
      </c>
      <c r="IX132" s="409">
        <v>13614</v>
      </c>
      <c r="IY132" s="408">
        <v>0</v>
      </c>
      <c r="IZ132" s="439">
        <v>0</v>
      </c>
      <c r="JA132" s="405">
        <v>0</v>
      </c>
      <c r="JB132" s="405">
        <v>0</v>
      </c>
      <c r="JC132" s="393">
        <v>0</v>
      </c>
      <c r="JD132" s="403">
        <v>0</v>
      </c>
      <c r="JE132" s="409">
        <v>13614</v>
      </c>
      <c r="JF132" s="409">
        <f t="shared" si="7"/>
        <v>13614</v>
      </c>
      <c r="JG132" s="408">
        <v>84606</v>
      </c>
      <c r="JH132" s="408">
        <v>0</v>
      </c>
      <c r="JI132" s="439">
        <v>0</v>
      </c>
      <c r="JJ132" s="405">
        <v>0</v>
      </c>
      <c r="JK132" s="405">
        <v>0</v>
      </c>
      <c r="JL132" s="393">
        <v>0</v>
      </c>
      <c r="JM132" s="403">
        <v>0</v>
      </c>
      <c r="JN132" s="409">
        <v>84606</v>
      </c>
      <c r="JO132" s="403">
        <v>230550</v>
      </c>
      <c r="JP132" s="403">
        <v>57750</v>
      </c>
      <c r="JQ132" s="403">
        <v>439464</v>
      </c>
      <c r="JR132" s="403">
        <v>181452</v>
      </c>
      <c r="JS132" s="400">
        <v>1</v>
      </c>
    </row>
    <row r="133" spans="1:279" x14ac:dyDescent="0.35">
      <c r="A133" s="401" t="s">
        <v>325</v>
      </c>
      <c r="B133" s="410"/>
      <c r="C133" s="402">
        <v>996</v>
      </c>
      <c r="D133" s="403">
        <v>0</v>
      </c>
      <c r="E133" s="403">
        <v>0</v>
      </c>
      <c r="F133" s="404">
        <v>7116</v>
      </c>
      <c r="G133" s="405">
        <v>0</v>
      </c>
      <c r="H133" s="405">
        <v>12000</v>
      </c>
      <c r="I133" s="405">
        <v>4320</v>
      </c>
      <c r="J133" s="393">
        <v>14472</v>
      </c>
      <c r="K133" s="403">
        <v>37908</v>
      </c>
      <c r="L133" s="404">
        <v>0</v>
      </c>
      <c r="M133" s="405">
        <v>0</v>
      </c>
      <c r="N133" s="405">
        <v>0</v>
      </c>
      <c r="O133" s="405">
        <v>0</v>
      </c>
      <c r="P133" s="393">
        <v>0</v>
      </c>
      <c r="Q133" s="403">
        <v>0</v>
      </c>
      <c r="R133" s="404">
        <v>7116</v>
      </c>
      <c r="S133" s="405">
        <v>0</v>
      </c>
      <c r="T133" s="405">
        <v>12000</v>
      </c>
      <c r="U133" s="405">
        <v>4320</v>
      </c>
      <c r="V133" s="393">
        <v>14472</v>
      </c>
      <c r="W133" s="403">
        <v>37908</v>
      </c>
      <c r="X133" s="404">
        <v>0</v>
      </c>
      <c r="Y133" s="405">
        <v>0</v>
      </c>
      <c r="Z133" s="405">
        <v>0</v>
      </c>
      <c r="AA133" s="405">
        <v>0</v>
      </c>
      <c r="AB133" s="393">
        <v>0</v>
      </c>
      <c r="AC133" s="406">
        <v>0</v>
      </c>
      <c r="AD133" s="404">
        <v>3308</v>
      </c>
      <c r="AE133" s="405">
        <v>0</v>
      </c>
      <c r="AF133" s="405">
        <v>0</v>
      </c>
      <c r="AG133" s="405">
        <v>0</v>
      </c>
      <c r="AH133" s="393">
        <v>0</v>
      </c>
      <c r="AI133" s="406">
        <v>3308</v>
      </c>
      <c r="AJ133" s="404">
        <v>3808</v>
      </c>
      <c r="AK133" s="405">
        <v>0</v>
      </c>
      <c r="AL133" s="405">
        <v>12000</v>
      </c>
      <c r="AM133" s="405">
        <v>4320</v>
      </c>
      <c r="AN133" s="393">
        <v>14472</v>
      </c>
      <c r="AO133" s="406">
        <v>34600</v>
      </c>
      <c r="AP133" s="404">
        <v>0</v>
      </c>
      <c r="AQ133" s="405">
        <v>0</v>
      </c>
      <c r="AR133" s="405">
        <v>0</v>
      </c>
      <c r="AS133" s="405">
        <v>0</v>
      </c>
      <c r="AT133" s="393">
        <v>0</v>
      </c>
      <c r="AU133" s="406">
        <v>0</v>
      </c>
      <c r="AV133" s="404">
        <v>0</v>
      </c>
      <c r="AW133" s="405">
        <v>0</v>
      </c>
      <c r="AX133" s="405">
        <v>0</v>
      </c>
      <c r="AY133" s="405">
        <v>0</v>
      </c>
      <c r="AZ133" s="393">
        <v>0</v>
      </c>
      <c r="BA133" s="406">
        <v>0</v>
      </c>
      <c r="BB133" s="404">
        <v>0</v>
      </c>
      <c r="BC133" s="405">
        <v>0</v>
      </c>
      <c r="BD133" s="405">
        <v>0</v>
      </c>
      <c r="BE133" s="405">
        <v>0</v>
      </c>
      <c r="BF133" s="393">
        <v>0</v>
      </c>
      <c r="BG133" s="406">
        <v>0</v>
      </c>
      <c r="BH133" s="404">
        <v>0</v>
      </c>
      <c r="BI133" s="405">
        <v>0</v>
      </c>
      <c r="BJ133" s="405">
        <v>0</v>
      </c>
      <c r="BK133" s="405">
        <v>0</v>
      </c>
      <c r="BL133" s="393">
        <v>0</v>
      </c>
      <c r="BM133" s="407">
        <v>0</v>
      </c>
      <c r="BN133" s="438">
        <v>0</v>
      </c>
      <c r="BO133" s="408">
        <v>0</v>
      </c>
      <c r="BP133" s="439">
        <v>0</v>
      </c>
      <c r="BQ133" s="439">
        <v>2208</v>
      </c>
      <c r="BR133" s="405">
        <v>0</v>
      </c>
      <c r="BS133" s="405">
        <v>0</v>
      </c>
      <c r="BT133" s="440">
        <v>0</v>
      </c>
      <c r="BU133" s="403">
        <v>2208</v>
      </c>
      <c r="BV133" s="404">
        <v>0</v>
      </c>
      <c r="BW133" s="405">
        <v>0</v>
      </c>
      <c r="BX133" s="405">
        <v>0</v>
      </c>
      <c r="BY133" s="393">
        <v>0</v>
      </c>
      <c r="BZ133" s="406">
        <v>0</v>
      </c>
      <c r="CA133" s="404">
        <v>1618</v>
      </c>
      <c r="CB133" s="405">
        <v>0</v>
      </c>
      <c r="CC133" s="405">
        <v>0</v>
      </c>
      <c r="CD133" s="405">
        <v>0</v>
      </c>
      <c r="CE133" s="406">
        <v>1618</v>
      </c>
      <c r="CF133" s="404">
        <v>590</v>
      </c>
      <c r="CG133" s="405">
        <v>0</v>
      </c>
      <c r="CH133" s="405">
        <v>0</v>
      </c>
      <c r="CI133" s="405">
        <v>0</v>
      </c>
      <c r="CJ133" s="406">
        <v>590</v>
      </c>
      <c r="CK133" s="404">
        <v>0</v>
      </c>
      <c r="CL133" s="405">
        <v>0</v>
      </c>
      <c r="CM133" s="405">
        <v>0</v>
      </c>
      <c r="CN133" s="405">
        <v>0</v>
      </c>
      <c r="CO133" s="406">
        <v>0</v>
      </c>
      <c r="CP133" s="404">
        <v>0</v>
      </c>
      <c r="CQ133" s="405">
        <v>0</v>
      </c>
      <c r="CR133" s="405">
        <v>0</v>
      </c>
      <c r="CS133" s="393">
        <v>0</v>
      </c>
      <c r="CT133" s="406">
        <v>0</v>
      </c>
      <c r="CU133" s="404">
        <v>0</v>
      </c>
      <c r="CV133" s="405">
        <v>0</v>
      </c>
      <c r="CW133" s="405">
        <v>0</v>
      </c>
      <c r="CX133" s="393">
        <v>0</v>
      </c>
      <c r="CY133" s="407">
        <v>0</v>
      </c>
      <c r="CZ133" s="409">
        <v>0</v>
      </c>
      <c r="DA133" s="403">
        <v>0</v>
      </c>
      <c r="DB133" s="396">
        <v>0</v>
      </c>
      <c r="DC133" s="439">
        <v>360</v>
      </c>
      <c r="DD133" s="405">
        <v>0</v>
      </c>
      <c r="DE133" s="405">
        <v>0</v>
      </c>
      <c r="DF133" s="440">
        <v>0</v>
      </c>
      <c r="DG133" s="403">
        <v>360</v>
      </c>
      <c r="DH133" s="404">
        <v>0</v>
      </c>
      <c r="DI133" s="405">
        <v>0</v>
      </c>
      <c r="DJ133" s="405">
        <v>0</v>
      </c>
      <c r="DK133" s="393">
        <v>0</v>
      </c>
      <c r="DL133" s="406">
        <v>0</v>
      </c>
      <c r="DM133" s="404">
        <v>347</v>
      </c>
      <c r="DN133" s="405">
        <v>0</v>
      </c>
      <c r="DO133" s="405">
        <v>0</v>
      </c>
      <c r="DP133" s="405">
        <v>0</v>
      </c>
      <c r="DQ133" s="406">
        <v>347</v>
      </c>
      <c r="DR133" s="404">
        <v>13</v>
      </c>
      <c r="DS133" s="405">
        <v>0</v>
      </c>
      <c r="DT133" s="405">
        <v>0</v>
      </c>
      <c r="DU133" s="405">
        <v>0</v>
      </c>
      <c r="DV133" s="406">
        <v>13</v>
      </c>
      <c r="DW133" s="404">
        <v>0</v>
      </c>
      <c r="DX133" s="405">
        <v>0</v>
      </c>
      <c r="DY133" s="405">
        <v>0</v>
      </c>
      <c r="DZ133" s="405">
        <v>0</v>
      </c>
      <c r="EA133" s="406">
        <v>0</v>
      </c>
      <c r="EB133" s="404">
        <v>0</v>
      </c>
      <c r="EC133" s="405">
        <v>0</v>
      </c>
      <c r="ED133" s="405">
        <v>0</v>
      </c>
      <c r="EE133" s="393">
        <v>0</v>
      </c>
      <c r="EF133" s="406">
        <v>0</v>
      </c>
      <c r="EG133" s="404">
        <v>0</v>
      </c>
      <c r="EH133" s="405">
        <v>0</v>
      </c>
      <c r="EI133" s="405">
        <v>0</v>
      </c>
      <c r="EJ133" s="393">
        <v>0</v>
      </c>
      <c r="EK133" s="407">
        <v>0</v>
      </c>
      <c r="EL133" s="409">
        <v>0</v>
      </c>
      <c r="EM133" s="403">
        <v>0</v>
      </c>
      <c r="EN133" s="388">
        <v>0</v>
      </c>
      <c r="EO133" s="404">
        <v>0</v>
      </c>
      <c r="EP133" s="405">
        <v>0</v>
      </c>
      <c r="EQ133" s="405">
        <v>0</v>
      </c>
      <c r="ER133" s="405">
        <v>0</v>
      </c>
      <c r="ES133" s="440">
        <v>0</v>
      </c>
      <c r="ET133" s="403">
        <v>0</v>
      </c>
      <c r="EU133" s="439">
        <v>0</v>
      </c>
      <c r="EV133" s="405">
        <v>0</v>
      </c>
      <c r="EW133" s="405">
        <v>0</v>
      </c>
      <c r="EX133" s="405">
        <v>0</v>
      </c>
      <c r="EY133" s="440">
        <v>0</v>
      </c>
      <c r="EZ133" s="403">
        <v>0</v>
      </c>
      <c r="FA133" s="439">
        <v>0</v>
      </c>
      <c r="FB133" s="405">
        <v>0</v>
      </c>
      <c r="FC133" s="405">
        <v>0</v>
      </c>
      <c r="FD133" s="405">
        <v>0</v>
      </c>
      <c r="FE133" s="440">
        <v>0</v>
      </c>
      <c r="FF133" s="403">
        <v>0</v>
      </c>
      <c r="FG133" s="404">
        <v>0</v>
      </c>
      <c r="FH133" s="405">
        <v>0</v>
      </c>
      <c r="FI133" s="405">
        <v>0</v>
      </c>
      <c r="FJ133" s="405">
        <v>0</v>
      </c>
      <c r="FK133" s="393">
        <v>0</v>
      </c>
      <c r="FL133" s="406">
        <v>0</v>
      </c>
      <c r="FM133" s="404">
        <v>0</v>
      </c>
      <c r="FN133" s="405">
        <v>0</v>
      </c>
      <c r="FO133" s="405">
        <v>0</v>
      </c>
      <c r="FP133" s="405">
        <v>0</v>
      </c>
      <c r="FQ133" s="393">
        <v>0</v>
      </c>
      <c r="FR133" s="406">
        <v>0</v>
      </c>
      <c r="FS133" s="404">
        <v>0</v>
      </c>
      <c r="FT133" s="405">
        <v>0</v>
      </c>
      <c r="FU133" s="405">
        <v>0</v>
      </c>
      <c r="FV133" s="405">
        <v>0</v>
      </c>
      <c r="FW133" s="393">
        <v>0</v>
      </c>
      <c r="FX133" s="406">
        <v>0</v>
      </c>
      <c r="FY133" s="404">
        <v>0</v>
      </c>
      <c r="FZ133" s="405">
        <v>0</v>
      </c>
      <c r="GA133" s="405">
        <v>0</v>
      </c>
      <c r="GB133" s="405">
        <v>0</v>
      </c>
      <c r="GC133" s="393">
        <v>0</v>
      </c>
      <c r="GD133" s="406">
        <v>0</v>
      </c>
      <c r="GE133" s="404">
        <v>0</v>
      </c>
      <c r="GF133" s="405">
        <v>0</v>
      </c>
      <c r="GG133" s="405">
        <v>0</v>
      </c>
      <c r="GH133" s="405">
        <v>0</v>
      </c>
      <c r="GI133" s="393">
        <v>0</v>
      </c>
      <c r="GJ133" s="406">
        <v>0</v>
      </c>
      <c r="GK133" s="404">
        <v>0</v>
      </c>
      <c r="GL133" s="405">
        <v>0</v>
      </c>
      <c r="GM133" s="405">
        <v>0</v>
      </c>
      <c r="GN133" s="405">
        <v>0</v>
      </c>
      <c r="GO133" s="393">
        <v>0</v>
      </c>
      <c r="GP133" s="394">
        <v>0</v>
      </c>
      <c r="GQ133" s="388">
        <v>0</v>
      </c>
      <c r="GR133" s="399">
        <v>0</v>
      </c>
      <c r="GS133" s="396">
        <v>0</v>
      </c>
      <c r="GT133" s="439">
        <v>0</v>
      </c>
      <c r="GU133" s="405">
        <v>0</v>
      </c>
      <c r="GV133" s="405">
        <v>0</v>
      </c>
      <c r="GW133" s="393">
        <v>0</v>
      </c>
      <c r="GX133" s="403">
        <v>0</v>
      </c>
      <c r="GY133" s="404">
        <v>0</v>
      </c>
      <c r="GZ133" s="405">
        <v>0</v>
      </c>
      <c r="HA133" s="405">
        <v>0</v>
      </c>
      <c r="HB133" s="393">
        <v>0</v>
      </c>
      <c r="HC133" s="406">
        <v>0</v>
      </c>
      <c r="HD133" s="404">
        <v>0</v>
      </c>
      <c r="HE133" s="405">
        <v>0</v>
      </c>
      <c r="HF133" s="405">
        <v>0</v>
      </c>
      <c r="HG133" s="405">
        <v>0</v>
      </c>
      <c r="HH133" s="406">
        <v>0</v>
      </c>
      <c r="HI133" s="404">
        <v>0</v>
      </c>
      <c r="HJ133" s="405">
        <v>0</v>
      </c>
      <c r="HK133" s="405">
        <v>0</v>
      </c>
      <c r="HL133" s="405">
        <v>0</v>
      </c>
      <c r="HM133" s="406">
        <v>0</v>
      </c>
      <c r="HN133" s="404">
        <v>0</v>
      </c>
      <c r="HO133" s="405">
        <v>0</v>
      </c>
      <c r="HP133" s="405">
        <v>0</v>
      </c>
      <c r="HQ133" s="405">
        <v>0</v>
      </c>
      <c r="HR133" s="406">
        <v>0</v>
      </c>
      <c r="HS133" s="404">
        <v>0</v>
      </c>
      <c r="HT133" s="405">
        <v>0</v>
      </c>
      <c r="HU133" s="405">
        <v>0</v>
      </c>
      <c r="HV133" s="393">
        <v>0</v>
      </c>
      <c r="HW133" s="406">
        <v>0</v>
      </c>
      <c r="HX133" s="404">
        <v>0</v>
      </c>
      <c r="HY133" s="405">
        <v>0</v>
      </c>
      <c r="HZ133" s="405">
        <v>0</v>
      </c>
      <c r="IA133" s="393">
        <v>0</v>
      </c>
      <c r="IB133" s="407">
        <v>0</v>
      </c>
      <c r="IC133" s="403">
        <v>0</v>
      </c>
      <c r="ID133" s="1471">
        <f t="shared" si="4"/>
        <v>0</v>
      </c>
      <c r="IE133" s="409">
        <v>0</v>
      </c>
      <c r="IF133" s="408">
        <v>0</v>
      </c>
      <c r="IG133" s="439">
        <v>0</v>
      </c>
      <c r="IH133" s="405">
        <v>0</v>
      </c>
      <c r="II133" s="405">
        <v>0</v>
      </c>
      <c r="IJ133" s="393">
        <v>0</v>
      </c>
      <c r="IK133" s="403">
        <v>0</v>
      </c>
      <c r="IL133" s="409">
        <v>0</v>
      </c>
      <c r="IM133" s="1472">
        <f t="shared" si="5"/>
        <v>0</v>
      </c>
      <c r="IN133" s="409">
        <v>0</v>
      </c>
      <c r="IO133" s="408">
        <v>0</v>
      </c>
      <c r="IP133" s="439">
        <v>0</v>
      </c>
      <c r="IQ133" s="405">
        <v>0</v>
      </c>
      <c r="IR133" s="405">
        <v>0</v>
      </c>
      <c r="IS133" s="393">
        <v>0</v>
      </c>
      <c r="IT133" s="393">
        <v>0</v>
      </c>
      <c r="IU133" s="403">
        <v>0</v>
      </c>
      <c r="IV133" s="409">
        <v>0</v>
      </c>
      <c r="IW133" s="1472">
        <f t="shared" si="6"/>
        <v>0</v>
      </c>
      <c r="IX133" s="409">
        <v>0</v>
      </c>
      <c r="IY133" s="408">
        <v>0</v>
      </c>
      <c r="IZ133" s="439">
        <v>0</v>
      </c>
      <c r="JA133" s="405">
        <v>0</v>
      </c>
      <c r="JB133" s="405">
        <v>0</v>
      </c>
      <c r="JC133" s="393">
        <v>0</v>
      </c>
      <c r="JD133" s="403">
        <v>0</v>
      </c>
      <c r="JE133" s="409">
        <v>0</v>
      </c>
      <c r="JF133" s="409">
        <f t="shared" si="7"/>
        <v>0</v>
      </c>
      <c r="JG133" s="408">
        <v>0</v>
      </c>
      <c r="JH133" s="408">
        <v>0</v>
      </c>
      <c r="JI133" s="439">
        <v>0</v>
      </c>
      <c r="JJ133" s="405">
        <v>0</v>
      </c>
      <c r="JK133" s="405">
        <v>0</v>
      </c>
      <c r="JL133" s="393">
        <v>0</v>
      </c>
      <c r="JM133" s="403">
        <v>0</v>
      </c>
      <c r="JN133" s="409">
        <v>0</v>
      </c>
      <c r="JO133" s="403">
        <v>0</v>
      </c>
      <c r="JP133" s="403">
        <v>0</v>
      </c>
      <c r="JQ133" s="403">
        <v>40476</v>
      </c>
      <c r="JR133" s="403">
        <v>0</v>
      </c>
      <c r="JS133" s="400">
        <v>1</v>
      </c>
    </row>
    <row r="134" spans="1:279" x14ac:dyDescent="0.35">
      <c r="A134" s="401" t="s">
        <v>325</v>
      </c>
      <c r="B134" s="435"/>
      <c r="C134" s="412">
        <v>1906</v>
      </c>
      <c r="D134" s="413">
        <v>0</v>
      </c>
      <c r="E134" s="413">
        <v>0</v>
      </c>
      <c r="F134" s="414">
        <v>0</v>
      </c>
      <c r="G134" s="415">
        <v>0</v>
      </c>
      <c r="H134" s="415">
        <v>0</v>
      </c>
      <c r="I134" s="415">
        <v>0</v>
      </c>
      <c r="J134" s="416">
        <v>0</v>
      </c>
      <c r="K134" s="413">
        <v>0</v>
      </c>
      <c r="L134" s="414">
        <v>0</v>
      </c>
      <c r="M134" s="415">
        <v>0</v>
      </c>
      <c r="N134" s="415">
        <v>0</v>
      </c>
      <c r="O134" s="415">
        <v>0</v>
      </c>
      <c r="P134" s="416">
        <v>0</v>
      </c>
      <c r="Q134" s="413">
        <v>0</v>
      </c>
      <c r="R134" s="414">
        <v>0</v>
      </c>
      <c r="S134" s="415">
        <v>0</v>
      </c>
      <c r="T134" s="415">
        <v>0</v>
      </c>
      <c r="U134" s="415">
        <v>0</v>
      </c>
      <c r="V134" s="416">
        <v>0</v>
      </c>
      <c r="W134" s="413">
        <v>0</v>
      </c>
      <c r="X134" s="414">
        <v>0</v>
      </c>
      <c r="Y134" s="415">
        <v>0</v>
      </c>
      <c r="Z134" s="415">
        <v>0</v>
      </c>
      <c r="AA134" s="415">
        <v>0</v>
      </c>
      <c r="AB134" s="416">
        <v>0</v>
      </c>
      <c r="AC134" s="417">
        <v>0</v>
      </c>
      <c r="AD134" s="414">
        <v>0</v>
      </c>
      <c r="AE134" s="415">
        <v>0</v>
      </c>
      <c r="AF134" s="415">
        <v>0</v>
      </c>
      <c r="AG134" s="415">
        <v>0</v>
      </c>
      <c r="AH134" s="416">
        <v>0</v>
      </c>
      <c r="AI134" s="417">
        <v>0</v>
      </c>
      <c r="AJ134" s="414">
        <v>0</v>
      </c>
      <c r="AK134" s="415">
        <v>0</v>
      </c>
      <c r="AL134" s="415">
        <v>0</v>
      </c>
      <c r="AM134" s="415">
        <v>0</v>
      </c>
      <c r="AN134" s="416">
        <v>0</v>
      </c>
      <c r="AO134" s="417">
        <v>0</v>
      </c>
      <c r="AP134" s="414">
        <v>0</v>
      </c>
      <c r="AQ134" s="415">
        <v>0</v>
      </c>
      <c r="AR134" s="415">
        <v>0</v>
      </c>
      <c r="AS134" s="415">
        <v>0</v>
      </c>
      <c r="AT134" s="416">
        <v>0</v>
      </c>
      <c r="AU134" s="417">
        <v>0</v>
      </c>
      <c r="AV134" s="414">
        <v>0</v>
      </c>
      <c r="AW134" s="415">
        <v>0</v>
      </c>
      <c r="AX134" s="415">
        <v>0</v>
      </c>
      <c r="AY134" s="415">
        <v>0</v>
      </c>
      <c r="AZ134" s="416">
        <v>0</v>
      </c>
      <c r="BA134" s="417">
        <v>0</v>
      </c>
      <c r="BB134" s="414">
        <v>0</v>
      </c>
      <c r="BC134" s="415">
        <v>0</v>
      </c>
      <c r="BD134" s="415">
        <v>0</v>
      </c>
      <c r="BE134" s="415">
        <v>0</v>
      </c>
      <c r="BF134" s="416">
        <v>0</v>
      </c>
      <c r="BG134" s="417">
        <v>0</v>
      </c>
      <c r="BH134" s="414">
        <v>0</v>
      </c>
      <c r="BI134" s="415">
        <v>0</v>
      </c>
      <c r="BJ134" s="415">
        <v>0</v>
      </c>
      <c r="BK134" s="415">
        <v>0</v>
      </c>
      <c r="BL134" s="416">
        <v>0</v>
      </c>
      <c r="BM134" s="418">
        <v>0</v>
      </c>
      <c r="BN134" s="441">
        <v>0</v>
      </c>
      <c r="BO134" s="419">
        <v>0</v>
      </c>
      <c r="BP134" s="442">
        <v>0</v>
      </c>
      <c r="BQ134" s="442">
        <v>0</v>
      </c>
      <c r="BR134" s="415">
        <v>5196</v>
      </c>
      <c r="BS134" s="415">
        <v>0</v>
      </c>
      <c r="BT134" s="443">
        <v>0</v>
      </c>
      <c r="BU134" s="413">
        <v>5196</v>
      </c>
      <c r="BV134" s="414">
        <v>0</v>
      </c>
      <c r="BW134" s="415">
        <v>0</v>
      </c>
      <c r="BX134" s="415">
        <v>0</v>
      </c>
      <c r="BY134" s="416">
        <v>0</v>
      </c>
      <c r="BZ134" s="417">
        <v>0</v>
      </c>
      <c r="CA134" s="414">
        <v>0</v>
      </c>
      <c r="CB134" s="415">
        <v>163</v>
      </c>
      <c r="CC134" s="415">
        <v>0</v>
      </c>
      <c r="CD134" s="415">
        <v>0</v>
      </c>
      <c r="CE134" s="417">
        <v>163</v>
      </c>
      <c r="CF134" s="414">
        <v>0</v>
      </c>
      <c r="CG134" s="415">
        <v>5033</v>
      </c>
      <c r="CH134" s="415">
        <v>0</v>
      </c>
      <c r="CI134" s="415">
        <v>0</v>
      </c>
      <c r="CJ134" s="417">
        <v>5033</v>
      </c>
      <c r="CK134" s="414">
        <v>0</v>
      </c>
      <c r="CL134" s="415">
        <v>0</v>
      </c>
      <c r="CM134" s="415">
        <v>0</v>
      </c>
      <c r="CN134" s="415">
        <v>0</v>
      </c>
      <c r="CO134" s="417">
        <v>0</v>
      </c>
      <c r="CP134" s="414">
        <v>0</v>
      </c>
      <c r="CQ134" s="415">
        <v>0</v>
      </c>
      <c r="CR134" s="415">
        <v>0</v>
      </c>
      <c r="CS134" s="416">
        <v>0</v>
      </c>
      <c r="CT134" s="417">
        <v>0</v>
      </c>
      <c r="CU134" s="414">
        <v>0</v>
      </c>
      <c r="CV134" s="415">
        <v>0</v>
      </c>
      <c r="CW134" s="415">
        <v>0</v>
      </c>
      <c r="CX134" s="416">
        <v>0</v>
      </c>
      <c r="CY134" s="418">
        <v>0</v>
      </c>
      <c r="CZ134" s="420">
        <v>0</v>
      </c>
      <c r="DA134" s="413">
        <v>0</v>
      </c>
      <c r="DB134" s="396">
        <v>0</v>
      </c>
      <c r="DC134" s="442">
        <v>12192</v>
      </c>
      <c r="DD134" s="415">
        <v>0</v>
      </c>
      <c r="DE134" s="415">
        <v>0</v>
      </c>
      <c r="DF134" s="443">
        <v>330</v>
      </c>
      <c r="DG134" s="413">
        <v>12522</v>
      </c>
      <c r="DH134" s="414">
        <v>0</v>
      </c>
      <c r="DI134" s="415">
        <v>0</v>
      </c>
      <c r="DJ134" s="415">
        <v>0</v>
      </c>
      <c r="DK134" s="416">
        <v>0</v>
      </c>
      <c r="DL134" s="417">
        <v>0</v>
      </c>
      <c r="DM134" s="414">
        <v>8850</v>
      </c>
      <c r="DN134" s="415">
        <v>0</v>
      </c>
      <c r="DO134" s="415">
        <v>0</v>
      </c>
      <c r="DP134" s="415">
        <v>0</v>
      </c>
      <c r="DQ134" s="417">
        <v>8850</v>
      </c>
      <c r="DR134" s="414">
        <v>3342</v>
      </c>
      <c r="DS134" s="415">
        <v>0</v>
      </c>
      <c r="DT134" s="415">
        <v>0</v>
      </c>
      <c r="DU134" s="415">
        <v>330</v>
      </c>
      <c r="DV134" s="417">
        <v>3672</v>
      </c>
      <c r="DW134" s="414">
        <v>0</v>
      </c>
      <c r="DX134" s="415">
        <v>0</v>
      </c>
      <c r="DY134" s="415">
        <v>0</v>
      </c>
      <c r="DZ134" s="415">
        <v>0</v>
      </c>
      <c r="EA134" s="417">
        <v>0</v>
      </c>
      <c r="EB134" s="414">
        <v>0</v>
      </c>
      <c r="EC134" s="415">
        <v>0</v>
      </c>
      <c r="ED134" s="415">
        <v>0</v>
      </c>
      <c r="EE134" s="416">
        <v>0</v>
      </c>
      <c r="EF134" s="417">
        <v>0</v>
      </c>
      <c r="EG134" s="414">
        <v>0</v>
      </c>
      <c r="EH134" s="415">
        <v>0</v>
      </c>
      <c r="EI134" s="415">
        <v>0</v>
      </c>
      <c r="EJ134" s="416">
        <v>0</v>
      </c>
      <c r="EK134" s="418">
        <v>0</v>
      </c>
      <c r="EL134" s="420">
        <v>0</v>
      </c>
      <c r="EM134" s="413">
        <v>0</v>
      </c>
      <c r="EN134" s="388">
        <v>0</v>
      </c>
      <c r="EO134" s="414">
        <v>1146</v>
      </c>
      <c r="EP134" s="415">
        <v>1446</v>
      </c>
      <c r="EQ134" s="415">
        <v>3684</v>
      </c>
      <c r="ER134" s="415">
        <v>3780</v>
      </c>
      <c r="ES134" s="443">
        <v>6132</v>
      </c>
      <c r="ET134" s="413">
        <v>16188</v>
      </c>
      <c r="EU134" s="442">
        <v>5130</v>
      </c>
      <c r="EV134" s="415">
        <v>0</v>
      </c>
      <c r="EW134" s="415">
        <v>0</v>
      </c>
      <c r="EX134" s="415">
        <v>0</v>
      </c>
      <c r="EY134" s="443">
        <v>0</v>
      </c>
      <c r="EZ134" s="413">
        <v>5130</v>
      </c>
      <c r="FA134" s="442">
        <v>6276</v>
      </c>
      <c r="FB134" s="415">
        <v>1446</v>
      </c>
      <c r="FC134" s="415">
        <v>3684</v>
      </c>
      <c r="FD134" s="415">
        <v>3780</v>
      </c>
      <c r="FE134" s="443">
        <v>6132</v>
      </c>
      <c r="FF134" s="413">
        <v>21318</v>
      </c>
      <c r="FG134" s="414">
        <v>0</v>
      </c>
      <c r="FH134" s="415">
        <v>0</v>
      </c>
      <c r="FI134" s="415">
        <v>0</v>
      </c>
      <c r="FJ134" s="415">
        <v>0</v>
      </c>
      <c r="FK134" s="416">
        <v>0</v>
      </c>
      <c r="FL134" s="417">
        <v>0</v>
      </c>
      <c r="FM134" s="414">
        <v>6276</v>
      </c>
      <c r="FN134" s="415">
        <v>338</v>
      </c>
      <c r="FO134" s="415">
        <v>0</v>
      </c>
      <c r="FP134" s="415">
        <v>0</v>
      </c>
      <c r="FQ134" s="416">
        <v>0</v>
      </c>
      <c r="FR134" s="417">
        <v>6614</v>
      </c>
      <c r="FS134" s="414">
        <v>0</v>
      </c>
      <c r="FT134" s="415">
        <v>1108</v>
      </c>
      <c r="FU134" s="415">
        <v>3684</v>
      </c>
      <c r="FV134" s="415">
        <v>3780</v>
      </c>
      <c r="FW134" s="416">
        <v>6132</v>
      </c>
      <c r="FX134" s="417">
        <v>14704</v>
      </c>
      <c r="FY134" s="414">
        <v>0</v>
      </c>
      <c r="FZ134" s="415">
        <v>0</v>
      </c>
      <c r="GA134" s="415">
        <v>0</v>
      </c>
      <c r="GB134" s="415">
        <v>0</v>
      </c>
      <c r="GC134" s="416">
        <v>0</v>
      </c>
      <c r="GD134" s="417">
        <v>0</v>
      </c>
      <c r="GE134" s="414">
        <v>0</v>
      </c>
      <c r="GF134" s="415">
        <v>0</v>
      </c>
      <c r="GG134" s="415">
        <v>0</v>
      </c>
      <c r="GH134" s="415">
        <v>0</v>
      </c>
      <c r="GI134" s="416">
        <v>0</v>
      </c>
      <c r="GJ134" s="417">
        <v>0</v>
      </c>
      <c r="GK134" s="414">
        <v>0</v>
      </c>
      <c r="GL134" s="415">
        <v>0</v>
      </c>
      <c r="GM134" s="415">
        <v>0</v>
      </c>
      <c r="GN134" s="415">
        <v>0</v>
      </c>
      <c r="GO134" s="416">
        <v>0</v>
      </c>
      <c r="GP134" s="394">
        <v>0</v>
      </c>
      <c r="GQ134" s="388">
        <v>0</v>
      </c>
      <c r="GR134" s="399">
        <v>0</v>
      </c>
      <c r="GS134" s="396">
        <v>0</v>
      </c>
      <c r="GT134" s="442">
        <v>156</v>
      </c>
      <c r="GU134" s="415">
        <v>3300</v>
      </c>
      <c r="GV134" s="415">
        <v>1494</v>
      </c>
      <c r="GW134" s="416">
        <v>11274</v>
      </c>
      <c r="GX134" s="413">
        <v>16224</v>
      </c>
      <c r="GY134" s="414">
        <v>0</v>
      </c>
      <c r="GZ134" s="415">
        <v>0</v>
      </c>
      <c r="HA134" s="415">
        <v>0</v>
      </c>
      <c r="HB134" s="416">
        <v>0</v>
      </c>
      <c r="HC134" s="417">
        <v>0</v>
      </c>
      <c r="HD134" s="414">
        <v>156</v>
      </c>
      <c r="HE134" s="415">
        <v>1514</v>
      </c>
      <c r="HF134" s="415">
        <v>0</v>
      </c>
      <c r="HG134" s="415">
        <v>0</v>
      </c>
      <c r="HH134" s="417">
        <v>1670</v>
      </c>
      <c r="HI134" s="414">
        <v>0</v>
      </c>
      <c r="HJ134" s="415">
        <v>1786</v>
      </c>
      <c r="HK134" s="415">
        <v>0</v>
      </c>
      <c r="HL134" s="415">
        <v>0</v>
      </c>
      <c r="HM134" s="417">
        <v>1786</v>
      </c>
      <c r="HN134" s="414">
        <v>0</v>
      </c>
      <c r="HO134" s="415">
        <v>0</v>
      </c>
      <c r="HP134" s="415">
        <v>0</v>
      </c>
      <c r="HQ134" s="415">
        <v>0</v>
      </c>
      <c r="HR134" s="417">
        <v>0</v>
      </c>
      <c r="HS134" s="414">
        <v>0</v>
      </c>
      <c r="HT134" s="415">
        <v>0</v>
      </c>
      <c r="HU134" s="415">
        <v>0</v>
      </c>
      <c r="HV134" s="416">
        <v>0</v>
      </c>
      <c r="HW134" s="417">
        <v>0</v>
      </c>
      <c r="HX134" s="414">
        <v>0</v>
      </c>
      <c r="HY134" s="415">
        <v>0</v>
      </c>
      <c r="HZ134" s="415">
        <v>1494</v>
      </c>
      <c r="IA134" s="416">
        <v>11274</v>
      </c>
      <c r="IB134" s="418">
        <v>12768</v>
      </c>
      <c r="IC134" s="413">
        <v>0</v>
      </c>
      <c r="ID134" s="1473">
        <f t="shared" si="4"/>
        <v>16224</v>
      </c>
      <c r="IE134" s="420">
        <v>0</v>
      </c>
      <c r="IF134" s="419">
        <v>0</v>
      </c>
      <c r="IG134" s="442">
        <v>4110</v>
      </c>
      <c r="IH134" s="415">
        <v>0</v>
      </c>
      <c r="II134" s="415">
        <v>0</v>
      </c>
      <c r="IJ134" s="416">
        <v>0</v>
      </c>
      <c r="IK134" s="413">
        <v>4110</v>
      </c>
      <c r="IL134" s="420">
        <v>0</v>
      </c>
      <c r="IM134" s="1474">
        <f t="shared" si="5"/>
        <v>4110</v>
      </c>
      <c r="IN134" s="420">
        <v>0</v>
      </c>
      <c r="IO134" s="419">
        <v>0</v>
      </c>
      <c r="IP134" s="442">
        <v>0</v>
      </c>
      <c r="IQ134" s="415">
        <v>1140</v>
      </c>
      <c r="IR134" s="415">
        <v>0</v>
      </c>
      <c r="IS134" s="416">
        <v>0</v>
      </c>
      <c r="IT134" s="416">
        <v>0</v>
      </c>
      <c r="IU134" s="413">
        <v>1140</v>
      </c>
      <c r="IV134" s="420">
        <v>0</v>
      </c>
      <c r="IW134" s="1474">
        <f t="shared" si="6"/>
        <v>1140</v>
      </c>
      <c r="IX134" s="420">
        <v>0</v>
      </c>
      <c r="IY134" s="419">
        <v>0</v>
      </c>
      <c r="IZ134" s="442">
        <v>288</v>
      </c>
      <c r="JA134" s="415">
        <v>750</v>
      </c>
      <c r="JB134" s="415">
        <v>0</v>
      </c>
      <c r="JC134" s="416">
        <v>0</v>
      </c>
      <c r="JD134" s="413">
        <v>1038</v>
      </c>
      <c r="JE134" s="420">
        <v>0</v>
      </c>
      <c r="JF134" s="420">
        <f t="shared" si="7"/>
        <v>1038</v>
      </c>
      <c r="JG134" s="419">
        <v>0</v>
      </c>
      <c r="JH134" s="419">
        <v>0</v>
      </c>
      <c r="JI134" s="442">
        <v>0</v>
      </c>
      <c r="JJ134" s="415">
        <v>0</v>
      </c>
      <c r="JK134" s="415">
        <v>0</v>
      </c>
      <c r="JL134" s="416">
        <v>0</v>
      </c>
      <c r="JM134" s="413">
        <v>0</v>
      </c>
      <c r="JN134" s="420">
        <v>0</v>
      </c>
      <c r="JO134" s="413">
        <v>0</v>
      </c>
      <c r="JP134" s="413">
        <v>0</v>
      </c>
      <c r="JQ134" s="413">
        <v>61548</v>
      </c>
      <c r="JR134" s="413">
        <v>0</v>
      </c>
      <c r="JS134" s="400">
        <v>1</v>
      </c>
    </row>
    <row r="135" spans="1:279" ht="14" x14ac:dyDescent="0.35">
      <c r="A135" s="444" t="s">
        <v>326</v>
      </c>
      <c r="B135" s="444"/>
      <c r="C135" s="445"/>
      <c r="D135" s="446">
        <v>0</v>
      </c>
      <c r="E135" s="446">
        <v>0</v>
      </c>
      <c r="F135" s="447">
        <v>101055</v>
      </c>
      <c r="G135" s="448">
        <v>84516</v>
      </c>
      <c r="H135" s="448">
        <v>122292</v>
      </c>
      <c r="I135" s="448">
        <v>167092</v>
      </c>
      <c r="J135" s="449">
        <v>101437</v>
      </c>
      <c r="K135" s="446">
        <v>576392</v>
      </c>
      <c r="L135" s="447">
        <v>0</v>
      </c>
      <c r="M135" s="448">
        <v>432</v>
      </c>
      <c r="N135" s="448">
        <v>0</v>
      </c>
      <c r="O135" s="448">
        <v>0</v>
      </c>
      <c r="P135" s="449">
        <v>0</v>
      </c>
      <c r="Q135" s="446">
        <v>432</v>
      </c>
      <c r="R135" s="447">
        <v>101055</v>
      </c>
      <c r="S135" s="448">
        <v>84948</v>
      </c>
      <c r="T135" s="448">
        <v>122292</v>
      </c>
      <c r="U135" s="448">
        <v>167092</v>
      </c>
      <c r="V135" s="449">
        <v>101437</v>
      </c>
      <c r="W135" s="446">
        <v>576824</v>
      </c>
      <c r="X135" s="447">
        <v>0</v>
      </c>
      <c r="Y135" s="448">
        <v>0</v>
      </c>
      <c r="Z135" s="448">
        <v>0</v>
      </c>
      <c r="AA135" s="448">
        <v>0</v>
      </c>
      <c r="AB135" s="449">
        <v>0</v>
      </c>
      <c r="AC135" s="446">
        <v>0</v>
      </c>
      <c r="AD135" s="447">
        <v>65121</v>
      </c>
      <c r="AE135" s="448">
        <v>20236</v>
      </c>
      <c r="AF135" s="448">
        <v>7157</v>
      </c>
      <c r="AG135" s="448">
        <v>8865</v>
      </c>
      <c r="AH135" s="449">
        <v>0</v>
      </c>
      <c r="AI135" s="446">
        <v>101379</v>
      </c>
      <c r="AJ135" s="447">
        <v>31830</v>
      </c>
      <c r="AK135" s="448">
        <v>51998</v>
      </c>
      <c r="AL135" s="448">
        <v>115135</v>
      </c>
      <c r="AM135" s="448">
        <v>158169</v>
      </c>
      <c r="AN135" s="449">
        <v>100224</v>
      </c>
      <c r="AO135" s="446">
        <v>457356</v>
      </c>
      <c r="AP135" s="447">
        <v>4104</v>
      </c>
      <c r="AQ135" s="448">
        <v>12714</v>
      </c>
      <c r="AR135" s="448">
        <v>0</v>
      </c>
      <c r="AS135" s="448">
        <v>0</v>
      </c>
      <c r="AT135" s="449">
        <v>0</v>
      </c>
      <c r="AU135" s="446">
        <v>16818</v>
      </c>
      <c r="AV135" s="447">
        <v>0</v>
      </c>
      <c r="AW135" s="448">
        <v>0</v>
      </c>
      <c r="AX135" s="448">
        <v>0</v>
      </c>
      <c r="AY135" s="448">
        <v>0</v>
      </c>
      <c r="AZ135" s="449">
        <v>0</v>
      </c>
      <c r="BA135" s="446">
        <v>0</v>
      </c>
      <c r="BB135" s="447">
        <v>0</v>
      </c>
      <c r="BC135" s="448">
        <v>0</v>
      </c>
      <c r="BD135" s="448">
        <v>0</v>
      </c>
      <c r="BE135" s="448">
        <v>58</v>
      </c>
      <c r="BF135" s="449">
        <v>1213</v>
      </c>
      <c r="BG135" s="446">
        <v>1271</v>
      </c>
      <c r="BH135" s="447">
        <v>0</v>
      </c>
      <c r="BI135" s="448">
        <v>0</v>
      </c>
      <c r="BJ135" s="448">
        <v>0</v>
      </c>
      <c r="BK135" s="448">
        <v>0</v>
      </c>
      <c r="BL135" s="449">
        <v>0</v>
      </c>
      <c r="BM135" s="446">
        <v>0</v>
      </c>
      <c r="BN135" s="450">
        <v>0</v>
      </c>
      <c r="BO135" s="451">
        <v>0</v>
      </c>
      <c r="BP135" s="451">
        <v>0</v>
      </c>
      <c r="BQ135" s="452">
        <v>127332</v>
      </c>
      <c r="BR135" s="448">
        <v>115452</v>
      </c>
      <c r="BS135" s="448">
        <v>150216</v>
      </c>
      <c r="BT135" s="453">
        <v>51504</v>
      </c>
      <c r="BU135" s="446">
        <v>444504</v>
      </c>
      <c r="BV135" s="447">
        <v>0</v>
      </c>
      <c r="BW135" s="448">
        <v>0</v>
      </c>
      <c r="BX135" s="448">
        <v>0</v>
      </c>
      <c r="BY135" s="449">
        <v>0</v>
      </c>
      <c r="BZ135" s="446">
        <v>0</v>
      </c>
      <c r="CA135" s="447">
        <v>85207</v>
      </c>
      <c r="CB135" s="448">
        <v>21012</v>
      </c>
      <c r="CC135" s="448">
        <v>4133</v>
      </c>
      <c r="CD135" s="448">
        <v>342</v>
      </c>
      <c r="CE135" s="446">
        <v>110694</v>
      </c>
      <c r="CF135" s="447">
        <v>42125</v>
      </c>
      <c r="CG135" s="448">
        <v>94440</v>
      </c>
      <c r="CH135" s="448">
        <v>146083</v>
      </c>
      <c r="CI135" s="448">
        <v>51162</v>
      </c>
      <c r="CJ135" s="446">
        <v>333810</v>
      </c>
      <c r="CK135" s="447">
        <v>0</v>
      </c>
      <c r="CL135" s="448">
        <v>0</v>
      </c>
      <c r="CM135" s="448">
        <v>0</v>
      </c>
      <c r="CN135" s="448">
        <v>0</v>
      </c>
      <c r="CO135" s="446">
        <v>0</v>
      </c>
      <c r="CP135" s="447">
        <v>0</v>
      </c>
      <c r="CQ135" s="448">
        <v>0</v>
      </c>
      <c r="CR135" s="448">
        <v>0</v>
      </c>
      <c r="CS135" s="449">
        <v>0</v>
      </c>
      <c r="CT135" s="446">
        <v>0</v>
      </c>
      <c r="CU135" s="447">
        <v>0</v>
      </c>
      <c r="CV135" s="448">
        <v>0</v>
      </c>
      <c r="CW135" s="448">
        <v>0</v>
      </c>
      <c r="CX135" s="449">
        <v>0</v>
      </c>
      <c r="CY135" s="446">
        <v>0</v>
      </c>
      <c r="CZ135" s="454">
        <v>0</v>
      </c>
      <c r="DA135" s="446">
        <v>0</v>
      </c>
      <c r="DB135" s="451">
        <v>840</v>
      </c>
      <c r="DC135" s="452">
        <v>125424</v>
      </c>
      <c r="DD135" s="448">
        <v>131328</v>
      </c>
      <c r="DE135" s="448">
        <v>174486</v>
      </c>
      <c r="DF135" s="453">
        <v>133572</v>
      </c>
      <c r="DG135" s="446">
        <v>564810</v>
      </c>
      <c r="DH135" s="447">
        <v>0</v>
      </c>
      <c r="DI135" s="448">
        <v>0</v>
      </c>
      <c r="DJ135" s="448">
        <v>0</v>
      </c>
      <c r="DK135" s="449">
        <v>0</v>
      </c>
      <c r="DL135" s="446">
        <v>0</v>
      </c>
      <c r="DM135" s="447">
        <v>99295.333333333328</v>
      </c>
      <c r="DN135" s="448">
        <v>36055.5</v>
      </c>
      <c r="DO135" s="448">
        <v>2624</v>
      </c>
      <c r="DP135" s="448">
        <v>0</v>
      </c>
      <c r="DQ135" s="446">
        <v>137974.83333333331</v>
      </c>
      <c r="DR135" s="447">
        <v>26128.666666666668</v>
      </c>
      <c r="DS135" s="448">
        <v>95272.5</v>
      </c>
      <c r="DT135" s="448">
        <v>171862</v>
      </c>
      <c r="DU135" s="448">
        <v>133572</v>
      </c>
      <c r="DV135" s="446">
        <v>426835.16666666669</v>
      </c>
      <c r="DW135" s="447">
        <v>0</v>
      </c>
      <c r="DX135" s="448">
        <v>0</v>
      </c>
      <c r="DY135" s="448">
        <v>0</v>
      </c>
      <c r="DZ135" s="448">
        <v>0</v>
      </c>
      <c r="EA135" s="446">
        <v>0</v>
      </c>
      <c r="EB135" s="447">
        <v>0</v>
      </c>
      <c r="EC135" s="448">
        <v>0</v>
      </c>
      <c r="ED135" s="448">
        <v>0</v>
      </c>
      <c r="EE135" s="449">
        <v>0</v>
      </c>
      <c r="EF135" s="446">
        <v>0</v>
      </c>
      <c r="EG135" s="447">
        <v>0</v>
      </c>
      <c r="EH135" s="448">
        <v>0</v>
      </c>
      <c r="EI135" s="448">
        <v>0</v>
      </c>
      <c r="EJ135" s="449">
        <v>0</v>
      </c>
      <c r="EK135" s="446">
        <v>0</v>
      </c>
      <c r="EL135" s="454">
        <v>0</v>
      </c>
      <c r="EM135" s="446">
        <v>141129</v>
      </c>
      <c r="EN135" s="446">
        <v>99252</v>
      </c>
      <c r="EO135" s="447">
        <v>127080</v>
      </c>
      <c r="EP135" s="448">
        <v>141468</v>
      </c>
      <c r="EQ135" s="448">
        <v>153774</v>
      </c>
      <c r="ER135" s="448">
        <v>127002</v>
      </c>
      <c r="ES135" s="453">
        <v>113832</v>
      </c>
      <c r="ET135" s="446">
        <v>663156</v>
      </c>
      <c r="EU135" s="452">
        <v>11988</v>
      </c>
      <c r="EV135" s="448">
        <v>6642</v>
      </c>
      <c r="EW135" s="448">
        <v>0</v>
      </c>
      <c r="EX135" s="448">
        <v>0</v>
      </c>
      <c r="EY135" s="453">
        <v>300</v>
      </c>
      <c r="EZ135" s="446">
        <v>18930</v>
      </c>
      <c r="FA135" s="452">
        <v>139068</v>
      </c>
      <c r="FB135" s="448">
        <v>148110</v>
      </c>
      <c r="FC135" s="448">
        <v>153774</v>
      </c>
      <c r="FD135" s="448">
        <v>127002</v>
      </c>
      <c r="FE135" s="453">
        <v>114132</v>
      </c>
      <c r="FF135" s="446">
        <v>682086</v>
      </c>
      <c r="FG135" s="447">
        <v>34062</v>
      </c>
      <c r="FH135" s="448">
        <v>41665.166666666664</v>
      </c>
      <c r="FI135" s="448">
        <v>28473</v>
      </c>
      <c r="FJ135" s="448">
        <v>0</v>
      </c>
      <c r="FK135" s="449">
        <v>0</v>
      </c>
      <c r="FL135" s="446">
        <v>104200.16666666666</v>
      </c>
      <c r="FM135" s="447">
        <v>131998.5</v>
      </c>
      <c r="FN135" s="448">
        <v>61302.5</v>
      </c>
      <c r="FO135" s="448">
        <v>19821</v>
      </c>
      <c r="FP135" s="448">
        <v>3252</v>
      </c>
      <c r="FQ135" s="449">
        <v>3978</v>
      </c>
      <c r="FR135" s="446">
        <v>220352</v>
      </c>
      <c r="FS135" s="447">
        <v>7069.5</v>
      </c>
      <c r="FT135" s="448">
        <v>86807.5</v>
      </c>
      <c r="FU135" s="448">
        <v>133953</v>
      </c>
      <c r="FV135" s="448">
        <v>123750</v>
      </c>
      <c r="FW135" s="449">
        <v>110154</v>
      </c>
      <c r="FX135" s="446">
        <v>461734</v>
      </c>
      <c r="FY135" s="447">
        <v>0</v>
      </c>
      <c r="FZ135" s="448">
        <v>0</v>
      </c>
      <c r="GA135" s="448">
        <v>0</v>
      </c>
      <c r="GB135" s="448">
        <v>0</v>
      </c>
      <c r="GC135" s="449">
        <v>0</v>
      </c>
      <c r="GD135" s="446">
        <v>0</v>
      </c>
      <c r="GE135" s="447">
        <v>0</v>
      </c>
      <c r="GF135" s="448">
        <v>0</v>
      </c>
      <c r="GG135" s="448">
        <v>0</v>
      </c>
      <c r="GH135" s="448">
        <v>0</v>
      </c>
      <c r="GI135" s="449">
        <v>0</v>
      </c>
      <c r="GJ135" s="446">
        <v>0</v>
      </c>
      <c r="GK135" s="447">
        <v>0</v>
      </c>
      <c r="GL135" s="448">
        <v>0</v>
      </c>
      <c r="GM135" s="448">
        <v>0</v>
      </c>
      <c r="GN135" s="448">
        <v>0</v>
      </c>
      <c r="GO135" s="449">
        <v>0</v>
      </c>
      <c r="GP135" s="446">
        <v>0</v>
      </c>
      <c r="GQ135" s="446">
        <v>52788</v>
      </c>
      <c r="GR135" s="454">
        <v>260088</v>
      </c>
      <c r="GS135" s="451">
        <v>125100</v>
      </c>
      <c r="GT135" s="452">
        <v>86229</v>
      </c>
      <c r="GU135" s="448">
        <v>82038</v>
      </c>
      <c r="GV135" s="448">
        <v>79353</v>
      </c>
      <c r="GW135" s="449">
        <v>72216</v>
      </c>
      <c r="GX135" s="446">
        <v>319836</v>
      </c>
      <c r="GY135" s="447">
        <v>0</v>
      </c>
      <c r="GZ135" s="448">
        <v>0</v>
      </c>
      <c r="HA135" s="448">
        <v>0</v>
      </c>
      <c r="HB135" s="449">
        <v>0</v>
      </c>
      <c r="HC135" s="446">
        <v>0</v>
      </c>
      <c r="HD135" s="447">
        <v>18768</v>
      </c>
      <c r="HE135" s="448">
        <v>49331</v>
      </c>
      <c r="HF135" s="448">
        <v>0</v>
      </c>
      <c r="HG135" s="448">
        <v>0</v>
      </c>
      <c r="HH135" s="446">
        <v>68099</v>
      </c>
      <c r="HI135" s="447">
        <v>0</v>
      </c>
      <c r="HJ135" s="448">
        <v>27175</v>
      </c>
      <c r="HK135" s="448">
        <v>0</v>
      </c>
      <c r="HL135" s="448">
        <v>0</v>
      </c>
      <c r="HM135" s="446">
        <v>27175</v>
      </c>
      <c r="HN135" s="447">
        <v>0</v>
      </c>
      <c r="HO135" s="448">
        <v>0</v>
      </c>
      <c r="HP135" s="448">
        <v>0</v>
      </c>
      <c r="HQ135" s="448">
        <v>0</v>
      </c>
      <c r="HR135" s="446">
        <v>0</v>
      </c>
      <c r="HS135" s="447">
        <v>0</v>
      </c>
      <c r="HT135" s="448">
        <v>0</v>
      </c>
      <c r="HU135" s="448">
        <v>0</v>
      </c>
      <c r="HV135" s="449">
        <v>0</v>
      </c>
      <c r="HW135" s="446">
        <v>0</v>
      </c>
      <c r="HX135" s="447">
        <v>67461</v>
      </c>
      <c r="HY135" s="448">
        <v>5532</v>
      </c>
      <c r="HZ135" s="448">
        <v>79353</v>
      </c>
      <c r="IA135" s="449">
        <v>72216</v>
      </c>
      <c r="IB135" s="446">
        <v>224562</v>
      </c>
      <c r="IC135" s="446">
        <v>148824</v>
      </c>
      <c r="ID135" s="1475">
        <f>IC135+GX135</f>
        <v>468660</v>
      </c>
      <c r="IE135" s="454">
        <v>280888</v>
      </c>
      <c r="IF135" s="451">
        <v>37812</v>
      </c>
      <c r="IG135" s="452">
        <v>17232</v>
      </c>
      <c r="IH135" s="448">
        <v>63426</v>
      </c>
      <c r="II135" s="448">
        <v>11016</v>
      </c>
      <c r="IJ135" s="449">
        <v>48990</v>
      </c>
      <c r="IK135" s="446">
        <v>140664</v>
      </c>
      <c r="IL135" s="454">
        <v>244342</v>
      </c>
      <c r="IM135" s="1476">
        <f>IL135+IK135</f>
        <v>385006</v>
      </c>
      <c r="IN135" s="454">
        <v>445676</v>
      </c>
      <c r="IO135" s="451">
        <v>6762</v>
      </c>
      <c r="IP135" s="452">
        <v>71850</v>
      </c>
      <c r="IQ135" s="448">
        <v>2424</v>
      </c>
      <c r="IR135" s="448">
        <v>2358</v>
      </c>
      <c r="IS135" s="449">
        <v>2982</v>
      </c>
      <c r="IT135" s="449">
        <v>4446</v>
      </c>
      <c r="IU135" s="446">
        <v>84060</v>
      </c>
      <c r="IV135" s="454">
        <v>438914</v>
      </c>
      <c r="IW135" s="1476">
        <f>IV135+IU135</f>
        <v>522974</v>
      </c>
      <c r="IX135" s="454">
        <v>448798</v>
      </c>
      <c r="IY135" s="451">
        <v>0</v>
      </c>
      <c r="IZ135" s="452">
        <v>3324</v>
      </c>
      <c r="JA135" s="448">
        <v>750</v>
      </c>
      <c r="JB135" s="448">
        <v>0</v>
      </c>
      <c r="JC135" s="449">
        <v>612</v>
      </c>
      <c r="JD135" s="446">
        <v>4686</v>
      </c>
      <c r="JE135" s="454">
        <v>448798</v>
      </c>
      <c r="JF135" s="454">
        <f>JE135+JD135</f>
        <v>453484</v>
      </c>
      <c r="JG135" s="451">
        <v>605037</v>
      </c>
      <c r="JH135" s="451">
        <v>504</v>
      </c>
      <c r="JI135" s="452">
        <v>300</v>
      </c>
      <c r="JJ135" s="448">
        <v>504</v>
      </c>
      <c r="JK135" s="448">
        <v>324</v>
      </c>
      <c r="JL135" s="449">
        <v>0</v>
      </c>
      <c r="JM135" s="446">
        <v>1128</v>
      </c>
      <c r="JN135" s="454">
        <v>604533</v>
      </c>
      <c r="JO135" s="446">
        <v>2181616</v>
      </c>
      <c r="JP135" s="446">
        <v>270270</v>
      </c>
      <c r="JQ135" s="446">
        <v>2818598</v>
      </c>
      <c r="JR135" s="446">
        <v>1938199</v>
      </c>
      <c r="JS135" s="400">
        <v>1</v>
      </c>
    </row>
    <row r="136" spans="1:279" x14ac:dyDescent="0.35">
      <c r="W136" s="277">
        <v>0</v>
      </c>
      <c r="HZ136" s="4" t="s">
        <v>3384</v>
      </c>
    </row>
    <row r="137" spans="1:279" ht="25" x14ac:dyDescent="0.35">
      <c r="A137" s="455" t="s">
        <v>327</v>
      </c>
      <c r="B137" s="455"/>
      <c r="C137" s="456"/>
      <c r="D137" s="456"/>
      <c r="E137" s="456"/>
      <c r="F137" s="456"/>
      <c r="G137" s="456"/>
      <c r="H137" s="456"/>
      <c r="I137" s="456"/>
      <c r="J137" s="456"/>
      <c r="K137" s="456"/>
      <c r="L137" s="456"/>
      <c r="M137" s="456"/>
      <c r="N137" s="456"/>
      <c r="O137" s="456"/>
      <c r="P137" s="456"/>
      <c r="Q137" s="456"/>
      <c r="R137" s="456"/>
      <c r="S137" s="456"/>
      <c r="T137" s="456"/>
      <c r="U137" s="456"/>
      <c r="V137" s="456"/>
      <c r="CZ137" s="277"/>
      <c r="EK137" s="277"/>
      <c r="FF137" s="277"/>
      <c r="GP137" s="277"/>
      <c r="IB137" s="277"/>
    </row>
    <row r="138" spans="1:279" ht="6.75" customHeight="1" x14ac:dyDescent="0.35">
      <c r="A138" s="456"/>
      <c r="B138" s="456"/>
      <c r="C138" s="456"/>
      <c r="D138" s="456"/>
      <c r="E138" s="456"/>
      <c r="F138" s="456"/>
      <c r="G138" s="456"/>
      <c r="H138" s="456"/>
      <c r="I138" s="456"/>
      <c r="J138" s="456"/>
      <c r="K138" s="456"/>
      <c r="L138" s="456"/>
      <c r="M138" s="456"/>
      <c r="N138" s="456"/>
      <c r="O138" s="456"/>
      <c r="P138" s="456"/>
      <c r="Q138" s="456"/>
      <c r="R138" s="456"/>
      <c r="S138" s="456"/>
      <c r="T138" s="456"/>
      <c r="U138" s="456"/>
      <c r="V138" s="456"/>
    </row>
    <row r="139" spans="1:279" ht="18" customHeight="1" x14ac:dyDescent="0.35">
      <c r="A139" s="1018" t="s">
        <v>251</v>
      </c>
      <c r="B139" s="457"/>
      <c r="C139" s="1018" t="s">
        <v>328</v>
      </c>
      <c r="DA139" s="1018" t="s">
        <v>253</v>
      </c>
      <c r="DB139" s="456"/>
      <c r="DC139" s="1444">
        <v>2026</v>
      </c>
      <c r="DD139" s="1445"/>
      <c r="DE139" s="1445"/>
      <c r="DF139" s="1445"/>
      <c r="DG139" s="1445"/>
      <c r="DH139" s="1445"/>
      <c r="DI139" s="1445"/>
      <c r="DJ139" s="1445"/>
      <c r="DK139" s="1445"/>
      <c r="DL139" s="1445"/>
      <c r="DM139" s="1445"/>
      <c r="DN139" s="1445"/>
      <c r="DO139" s="1445"/>
      <c r="DP139" s="1445"/>
      <c r="DQ139" s="1445"/>
      <c r="DR139" s="458"/>
      <c r="DS139" s="458"/>
      <c r="DT139" s="458"/>
      <c r="DU139" s="458"/>
      <c r="DV139" s="1444">
        <v>2027</v>
      </c>
      <c r="DW139" s="1445"/>
      <c r="DX139" s="1445"/>
      <c r="DY139" s="1445"/>
      <c r="DZ139" s="1445"/>
      <c r="EA139" s="1445"/>
      <c r="EB139" s="1445"/>
      <c r="EC139" s="1445"/>
      <c r="ED139" s="1445"/>
      <c r="EE139" s="1445"/>
      <c r="EF139" s="1445"/>
      <c r="EG139" s="1445"/>
      <c r="EH139" s="1445"/>
      <c r="EI139" s="1445"/>
      <c r="EJ139" s="1445"/>
      <c r="EK139" s="1446"/>
    </row>
    <row r="140" spans="1:279" ht="18" customHeight="1" x14ac:dyDescent="0.35">
      <c r="A140" s="1443"/>
      <c r="B140" s="459"/>
      <c r="C140" s="1443"/>
      <c r="DA140" s="1443"/>
      <c r="DB140" s="456"/>
      <c r="DC140" s="460">
        <v>46204</v>
      </c>
      <c r="DD140" s="460">
        <v>46235</v>
      </c>
      <c r="DE140" s="460">
        <v>46266</v>
      </c>
      <c r="DF140" s="460">
        <v>46296</v>
      </c>
      <c r="DG140" s="460">
        <v>46327</v>
      </c>
      <c r="DH140" s="460"/>
      <c r="DI140" s="460"/>
      <c r="DJ140" s="460"/>
      <c r="DK140" s="460"/>
      <c r="DL140" s="460"/>
      <c r="DM140" s="460"/>
      <c r="DN140" s="460"/>
      <c r="DO140" s="460"/>
      <c r="DP140" s="460"/>
      <c r="DQ140" s="460">
        <v>46357</v>
      </c>
      <c r="DR140" s="461"/>
      <c r="DS140" s="461"/>
      <c r="DT140" s="461"/>
      <c r="DU140" s="461"/>
      <c r="DV140" s="461">
        <v>46388</v>
      </c>
      <c r="DW140" s="461"/>
      <c r="DX140" s="461"/>
      <c r="DY140" s="461"/>
      <c r="DZ140" s="461"/>
      <c r="EA140" s="461">
        <v>46419</v>
      </c>
      <c r="EB140" s="461"/>
      <c r="EC140" s="461"/>
      <c r="ED140" s="461"/>
      <c r="EE140" s="461"/>
      <c r="EF140" s="461"/>
      <c r="EG140" s="461"/>
      <c r="EH140" s="461"/>
      <c r="EI140" s="461"/>
      <c r="EJ140" s="461"/>
      <c r="EK140" s="461">
        <v>46447</v>
      </c>
    </row>
    <row r="141" spans="1:279" x14ac:dyDescent="0.35">
      <c r="A141" s="462" t="s">
        <v>329</v>
      </c>
      <c r="B141" s="462"/>
      <c r="C141" s="462"/>
      <c r="D141" s="462"/>
      <c r="E141" s="462"/>
      <c r="F141" s="462"/>
      <c r="G141" s="462"/>
      <c r="H141" s="462"/>
      <c r="I141" s="462"/>
      <c r="J141" s="462"/>
      <c r="K141" s="462"/>
      <c r="L141" s="462"/>
      <c r="M141" s="462"/>
      <c r="N141" s="462"/>
      <c r="O141" s="462"/>
      <c r="P141" s="462"/>
      <c r="Q141" s="462"/>
      <c r="R141" s="462"/>
      <c r="S141" s="462"/>
      <c r="T141" s="462"/>
      <c r="U141" s="462"/>
      <c r="V141" s="462"/>
      <c r="W141" s="462"/>
      <c r="X141" s="462"/>
      <c r="Y141" s="462"/>
      <c r="Z141" s="462"/>
      <c r="AA141" s="462"/>
      <c r="AB141" s="462"/>
      <c r="AC141" s="462"/>
      <c r="AD141" s="462"/>
      <c r="AE141" s="462"/>
      <c r="AF141" s="462"/>
      <c r="AG141" s="462"/>
      <c r="AH141" s="462"/>
      <c r="AI141" s="462"/>
      <c r="AJ141" s="462"/>
      <c r="AK141" s="462"/>
      <c r="AL141" s="462"/>
      <c r="AM141" s="462"/>
      <c r="AN141" s="462"/>
      <c r="AO141" s="462"/>
      <c r="AP141" s="462"/>
      <c r="AQ141" s="462"/>
      <c r="AR141" s="462"/>
      <c r="AS141" s="462"/>
      <c r="AT141" s="462"/>
      <c r="AU141" s="462"/>
      <c r="AV141" s="462"/>
      <c r="AW141" s="462"/>
      <c r="AX141" s="462"/>
      <c r="AY141" s="462"/>
      <c r="AZ141" s="462"/>
      <c r="BA141" s="462"/>
      <c r="BB141" s="462"/>
      <c r="BC141" s="462"/>
      <c r="BD141" s="462"/>
      <c r="BE141" s="462"/>
      <c r="BF141" s="462"/>
      <c r="BG141" s="462"/>
      <c r="BH141" s="462"/>
      <c r="BI141" s="462"/>
      <c r="BJ141" s="462"/>
      <c r="BK141" s="462"/>
      <c r="BL141" s="462"/>
      <c r="BM141" s="462"/>
      <c r="BN141" s="462"/>
      <c r="DA141" s="462"/>
      <c r="DB141" s="456"/>
      <c r="DC141" s="463" t="s">
        <v>308</v>
      </c>
      <c r="DD141" s="463" t="s">
        <v>308</v>
      </c>
      <c r="DE141" s="463" t="s">
        <v>308</v>
      </c>
      <c r="DF141" s="463">
        <v>608</v>
      </c>
      <c r="DG141" s="463">
        <v>608</v>
      </c>
      <c r="DH141" s="463"/>
      <c r="DI141" s="463"/>
      <c r="DJ141" s="463"/>
      <c r="DK141" s="463"/>
      <c r="DL141" s="463"/>
      <c r="DM141" s="463"/>
      <c r="DN141" s="463"/>
      <c r="DO141" s="463"/>
      <c r="DP141" s="463"/>
      <c r="DQ141" s="463">
        <v>608</v>
      </c>
      <c r="DR141" s="463"/>
      <c r="DS141" s="463"/>
      <c r="DT141" s="463"/>
      <c r="DU141" s="463"/>
      <c r="DV141" s="463">
        <v>608</v>
      </c>
      <c r="DW141" s="463"/>
      <c r="DX141" s="463"/>
      <c r="DY141" s="463"/>
      <c r="DZ141" s="463"/>
      <c r="EA141" s="463">
        <v>608</v>
      </c>
      <c r="EB141" s="463"/>
      <c r="EC141" s="463"/>
      <c r="ED141" s="463"/>
      <c r="EE141" s="463"/>
      <c r="EF141" s="463"/>
      <c r="EG141" s="463"/>
      <c r="EH141" s="463"/>
      <c r="EI141" s="463"/>
      <c r="EJ141" s="463"/>
      <c r="EK141" s="463">
        <v>608</v>
      </c>
    </row>
    <row r="142" spans="1:279" ht="4.5" customHeight="1" x14ac:dyDescent="0.35">
      <c r="A142" s="464"/>
      <c r="B142" s="464"/>
      <c r="C142" s="464"/>
      <c r="DA142" s="465"/>
      <c r="DB142" s="456"/>
      <c r="DC142" s="466"/>
      <c r="DD142" s="466"/>
      <c r="DE142" s="466"/>
      <c r="DF142" s="466"/>
      <c r="DG142" s="466"/>
      <c r="DH142" s="466"/>
      <c r="DI142" s="466"/>
      <c r="DJ142" s="466"/>
      <c r="DK142" s="466"/>
      <c r="DL142" s="466"/>
      <c r="DM142" s="466"/>
      <c r="DN142" s="466"/>
      <c r="DO142" s="466"/>
      <c r="DP142" s="466"/>
      <c r="DQ142" s="466"/>
      <c r="DR142" s="466"/>
      <c r="DS142" s="466"/>
      <c r="DT142" s="466"/>
      <c r="DU142" s="466"/>
      <c r="DV142" s="466"/>
      <c r="DW142" s="466"/>
      <c r="DX142" s="466"/>
      <c r="DY142" s="466"/>
      <c r="DZ142" s="466"/>
      <c r="EA142" s="466"/>
      <c r="EB142" s="466"/>
      <c r="EC142" s="466"/>
      <c r="ED142" s="466"/>
      <c r="EE142" s="466"/>
      <c r="EF142" s="466"/>
      <c r="EG142" s="466"/>
      <c r="EH142" s="466"/>
      <c r="EI142" s="466"/>
      <c r="EJ142" s="466"/>
      <c r="EK142" s="466"/>
    </row>
    <row r="143" spans="1:279" x14ac:dyDescent="0.35">
      <c r="A143" s="387">
        <v>373</v>
      </c>
      <c r="B143" s="387"/>
      <c r="C143" s="387" t="s">
        <v>254</v>
      </c>
      <c r="CY143" s="277"/>
      <c r="DA143" s="467">
        <v>128698</v>
      </c>
      <c r="DB143" s="456"/>
      <c r="DC143" s="468">
        <v>0</v>
      </c>
      <c r="DD143" s="468">
        <v>0</v>
      </c>
      <c r="DE143" s="468">
        <v>0</v>
      </c>
      <c r="DF143" s="468">
        <v>4332</v>
      </c>
      <c r="DG143" s="468">
        <v>5946</v>
      </c>
      <c r="DH143" s="468"/>
      <c r="DI143" s="468"/>
      <c r="DJ143" s="468"/>
      <c r="DK143" s="468"/>
      <c r="DL143" s="468"/>
      <c r="DM143" s="468"/>
      <c r="DN143" s="468"/>
      <c r="DO143" s="468"/>
      <c r="DP143" s="468"/>
      <c r="DQ143" s="468">
        <v>2026</v>
      </c>
      <c r="DR143" s="468"/>
      <c r="DS143" s="468"/>
      <c r="DT143" s="468"/>
      <c r="DU143" s="468"/>
      <c r="DV143" s="468">
        <v>46878</v>
      </c>
      <c r="DW143" s="468"/>
      <c r="DX143" s="468"/>
      <c r="DY143" s="468"/>
      <c r="DZ143" s="468"/>
      <c r="EA143" s="468">
        <v>15552</v>
      </c>
      <c r="EB143" s="468"/>
      <c r="EC143" s="468"/>
      <c r="ED143" s="468"/>
      <c r="EE143" s="468"/>
      <c r="EF143" s="468"/>
      <c r="EG143" s="468"/>
      <c r="EH143" s="468"/>
      <c r="EI143" s="468"/>
      <c r="EJ143" s="468"/>
      <c r="EK143" s="468">
        <v>53964</v>
      </c>
      <c r="FN143" s="277"/>
      <c r="FO143" s="277"/>
      <c r="FP143" s="277"/>
      <c r="FQ143" s="277"/>
      <c r="FR143" s="277"/>
      <c r="GL143" s="277"/>
      <c r="GM143" s="277"/>
      <c r="GN143" s="277"/>
      <c r="GO143" s="277"/>
      <c r="GP143" s="277"/>
    </row>
    <row r="144" spans="1:279" x14ac:dyDescent="0.35">
      <c r="A144" s="469">
        <v>373</v>
      </c>
      <c r="B144" s="402"/>
      <c r="C144" s="402" t="s">
        <v>330</v>
      </c>
      <c r="DA144" s="470">
        <v>463194</v>
      </c>
      <c r="DB144" s="456"/>
      <c r="DC144" s="468">
        <v>105648</v>
      </c>
      <c r="DD144" s="468">
        <v>40014</v>
      </c>
      <c r="DE144" s="468">
        <v>110160</v>
      </c>
      <c r="DF144" s="468">
        <v>100182</v>
      </c>
      <c r="DG144" s="468">
        <v>83058</v>
      </c>
      <c r="DH144" s="468"/>
      <c r="DI144" s="468"/>
      <c r="DJ144" s="468"/>
      <c r="DK144" s="468"/>
      <c r="DL144" s="468"/>
      <c r="DM144" s="468"/>
      <c r="DN144" s="468"/>
      <c r="DO144" s="468"/>
      <c r="DP144" s="468"/>
      <c r="DQ144" s="468">
        <v>18090</v>
      </c>
      <c r="DR144" s="468"/>
      <c r="DS144" s="468"/>
      <c r="DT144" s="468"/>
      <c r="DU144" s="468"/>
      <c r="DV144" s="468">
        <v>5598</v>
      </c>
      <c r="DW144" s="468"/>
      <c r="DX144" s="468"/>
      <c r="DY144" s="468"/>
      <c r="DZ144" s="468"/>
      <c r="EA144" s="468">
        <v>0</v>
      </c>
      <c r="EB144" s="468"/>
      <c r="EC144" s="468"/>
      <c r="ED144" s="468"/>
      <c r="EE144" s="468"/>
      <c r="EF144" s="468"/>
      <c r="EG144" s="468"/>
      <c r="EH144" s="468"/>
      <c r="EI144" s="468"/>
      <c r="EJ144" s="468"/>
      <c r="EK144" s="468">
        <v>444</v>
      </c>
      <c r="FN144" s="277"/>
      <c r="FO144" s="277"/>
      <c r="FP144" s="277"/>
      <c r="FQ144" s="277"/>
      <c r="FR144" s="277"/>
      <c r="GL144" s="277"/>
      <c r="GM144" s="277"/>
      <c r="GN144" s="277"/>
      <c r="GO144" s="277"/>
      <c r="GP144" s="277"/>
    </row>
    <row r="145" spans="1:198" x14ac:dyDescent="0.35">
      <c r="A145" s="469">
        <v>373</v>
      </c>
      <c r="B145" s="402"/>
      <c r="C145" s="471" t="s">
        <v>2</v>
      </c>
      <c r="DA145" s="472">
        <v>127258</v>
      </c>
      <c r="DB145" s="456"/>
      <c r="DC145" s="468">
        <v>0</v>
      </c>
      <c r="DD145" s="468">
        <v>0</v>
      </c>
      <c r="DE145" s="468">
        <v>0</v>
      </c>
      <c r="DF145" s="468">
        <v>4332</v>
      </c>
      <c r="DG145" s="468">
        <v>5778</v>
      </c>
      <c r="DH145" s="468"/>
      <c r="DI145" s="468"/>
      <c r="DJ145" s="468"/>
      <c r="DK145" s="468"/>
      <c r="DL145" s="468"/>
      <c r="DM145" s="468"/>
      <c r="DN145" s="468"/>
      <c r="DO145" s="468"/>
      <c r="DP145" s="468"/>
      <c r="DQ145" s="468">
        <v>1414</v>
      </c>
      <c r="DR145" s="468"/>
      <c r="DS145" s="468"/>
      <c r="DT145" s="468"/>
      <c r="DU145" s="468"/>
      <c r="DV145" s="468">
        <v>46218</v>
      </c>
      <c r="DW145" s="468"/>
      <c r="DX145" s="468"/>
      <c r="DY145" s="468"/>
      <c r="DZ145" s="468"/>
      <c r="EA145" s="468">
        <v>15552</v>
      </c>
      <c r="EB145" s="468"/>
      <c r="EC145" s="468"/>
      <c r="ED145" s="468"/>
      <c r="EE145" s="468"/>
      <c r="EF145" s="468"/>
      <c r="EG145" s="468"/>
      <c r="EH145" s="468"/>
      <c r="EI145" s="468"/>
      <c r="EJ145" s="468"/>
      <c r="EK145" s="468">
        <v>53964</v>
      </c>
      <c r="FN145" s="277"/>
      <c r="FO145" s="277"/>
      <c r="FP145" s="277"/>
      <c r="FQ145" s="277"/>
      <c r="FR145" s="277"/>
      <c r="GL145" s="277"/>
      <c r="GM145" s="277"/>
      <c r="GN145" s="277"/>
      <c r="GO145" s="277"/>
      <c r="GP145" s="277"/>
    </row>
    <row r="146" spans="1:198" x14ac:dyDescent="0.35">
      <c r="A146" s="473">
        <v>373</v>
      </c>
      <c r="B146" s="474"/>
      <c r="C146" s="475" t="s">
        <v>331</v>
      </c>
      <c r="DA146" s="476">
        <v>55290</v>
      </c>
      <c r="DB146" s="456"/>
      <c r="DC146" s="477">
        <v>0</v>
      </c>
      <c r="DD146" s="477">
        <v>0</v>
      </c>
      <c r="DE146" s="477">
        <v>0</v>
      </c>
      <c r="DF146" s="477">
        <v>0</v>
      </c>
      <c r="DG146" s="477">
        <v>31158</v>
      </c>
      <c r="DH146" s="477"/>
      <c r="DI146" s="477"/>
      <c r="DJ146" s="477"/>
      <c r="DK146" s="477"/>
      <c r="DL146" s="477"/>
      <c r="DM146" s="477"/>
      <c r="DN146" s="477"/>
      <c r="DO146" s="477"/>
      <c r="DP146" s="477"/>
      <c r="DQ146" s="477">
        <v>18090</v>
      </c>
      <c r="DR146" s="477"/>
      <c r="DS146" s="477"/>
      <c r="DT146" s="477"/>
      <c r="DU146" s="477"/>
      <c r="DV146" s="477">
        <v>5598</v>
      </c>
      <c r="DW146" s="477"/>
      <c r="DX146" s="477"/>
      <c r="DY146" s="477"/>
      <c r="DZ146" s="477"/>
      <c r="EA146" s="477">
        <v>0</v>
      </c>
      <c r="EB146" s="477"/>
      <c r="EC146" s="477"/>
      <c r="ED146" s="477"/>
      <c r="EE146" s="477"/>
      <c r="EF146" s="477"/>
      <c r="EG146" s="477"/>
      <c r="EH146" s="477"/>
      <c r="EI146" s="477"/>
      <c r="EJ146" s="477"/>
      <c r="EK146" s="477">
        <v>444</v>
      </c>
      <c r="FN146" s="277"/>
      <c r="FO146" s="277"/>
      <c r="FP146" s="277"/>
      <c r="FQ146" s="277"/>
      <c r="FR146" s="277"/>
      <c r="GL146" s="277"/>
      <c r="GM146" s="277"/>
      <c r="GN146" s="277"/>
      <c r="GO146" s="277"/>
      <c r="GP146" s="277"/>
    </row>
    <row r="147" spans="1:198" x14ac:dyDescent="0.35">
      <c r="A147" s="478">
        <v>484</v>
      </c>
      <c r="B147" s="387"/>
      <c r="C147" s="387" t="s">
        <v>254</v>
      </c>
      <c r="CY147" s="277"/>
      <c r="DA147" s="467">
        <v>172071</v>
      </c>
      <c r="DB147" s="456"/>
      <c r="DC147" s="468">
        <v>0</v>
      </c>
      <c r="DD147" s="468">
        <v>0</v>
      </c>
      <c r="DE147" s="468">
        <v>0</v>
      </c>
      <c r="DF147" s="468">
        <v>0</v>
      </c>
      <c r="DG147" s="468">
        <v>0</v>
      </c>
      <c r="DH147" s="468"/>
      <c r="DI147" s="468"/>
      <c r="DJ147" s="468"/>
      <c r="DK147" s="468"/>
      <c r="DL147" s="468"/>
      <c r="DM147" s="468"/>
      <c r="DN147" s="468"/>
      <c r="DO147" s="468"/>
      <c r="DP147" s="468"/>
      <c r="DQ147" s="468">
        <v>0</v>
      </c>
      <c r="DR147" s="468"/>
      <c r="DS147" s="468"/>
      <c r="DT147" s="468"/>
      <c r="DU147" s="468"/>
      <c r="DV147" s="468">
        <v>10400</v>
      </c>
      <c r="DW147" s="468"/>
      <c r="DX147" s="468"/>
      <c r="DY147" s="468"/>
      <c r="DZ147" s="468"/>
      <c r="EA147" s="468">
        <v>81952</v>
      </c>
      <c r="EB147" s="468"/>
      <c r="EC147" s="468"/>
      <c r="ED147" s="468"/>
      <c r="EE147" s="468"/>
      <c r="EF147" s="468"/>
      <c r="EG147" s="468"/>
      <c r="EH147" s="468"/>
      <c r="EI147" s="468"/>
      <c r="EJ147" s="468"/>
      <c r="EK147" s="468">
        <v>79719</v>
      </c>
      <c r="FN147" s="277"/>
      <c r="FO147" s="277"/>
      <c r="FP147" s="277"/>
      <c r="FQ147" s="277"/>
      <c r="FR147" s="277"/>
      <c r="GL147" s="277"/>
      <c r="GM147" s="277"/>
      <c r="GN147" s="277"/>
      <c r="GO147" s="277"/>
      <c r="GP147" s="277"/>
    </row>
    <row r="148" spans="1:198" x14ac:dyDescent="0.35">
      <c r="A148" s="469">
        <v>484</v>
      </c>
      <c r="B148" s="402"/>
      <c r="C148" s="402" t="s">
        <v>330</v>
      </c>
      <c r="DA148" s="470">
        <v>0</v>
      </c>
      <c r="DB148" s="456"/>
      <c r="DC148" s="468">
        <v>0</v>
      </c>
      <c r="DD148" s="468">
        <v>0</v>
      </c>
      <c r="DE148" s="468">
        <v>0</v>
      </c>
      <c r="DF148" s="468">
        <v>0</v>
      </c>
      <c r="DG148" s="468">
        <v>0</v>
      </c>
      <c r="DH148" s="468"/>
      <c r="DI148" s="468"/>
      <c r="DJ148" s="468"/>
      <c r="DK148" s="468"/>
      <c r="DL148" s="468"/>
      <c r="DM148" s="468"/>
      <c r="DN148" s="468"/>
      <c r="DO148" s="468"/>
      <c r="DP148" s="468"/>
      <c r="DQ148" s="468">
        <v>0</v>
      </c>
      <c r="DR148" s="468"/>
      <c r="DS148" s="468"/>
      <c r="DT148" s="468"/>
      <c r="DU148" s="468"/>
      <c r="DV148" s="468">
        <v>0</v>
      </c>
      <c r="DW148" s="468"/>
      <c r="DX148" s="468"/>
      <c r="DY148" s="468"/>
      <c r="DZ148" s="468"/>
      <c r="EA148" s="468">
        <v>0</v>
      </c>
      <c r="EB148" s="468"/>
      <c r="EC148" s="468"/>
      <c r="ED148" s="468"/>
      <c r="EE148" s="468"/>
      <c r="EF148" s="468"/>
      <c r="EG148" s="468"/>
      <c r="EH148" s="468"/>
      <c r="EI148" s="468"/>
      <c r="EJ148" s="468"/>
      <c r="EK148" s="468">
        <v>0</v>
      </c>
      <c r="FN148" s="277"/>
      <c r="FO148" s="277"/>
      <c r="FP148" s="277"/>
      <c r="FQ148" s="277"/>
      <c r="FR148" s="277"/>
      <c r="GL148" s="277"/>
      <c r="GM148" s="277"/>
      <c r="GN148" s="277"/>
      <c r="GO148" s="277"/>
      <c r="GP148" s="277"/>
    </row>
    <row r="149" spans="1:198" x14ac:dyDescent="0.35">
      <c r="A149" s="469">
        <v>484</v>
      </c>
      <c r="B149" s="402"/>
      <c r="C149" s="471" t="s">
        <v>2</v>
      </c>
      <c r="DA149" s="472">
        <v>172071</v>
      </c>
      <c r="DB149" s="456"/>
      <c r="DC149" s="468">
        <v>0</v>
      </c>
      <c r="DD149" s="468">
        <v>0</v>
      </c>
      <c r="DE149" s="468">
        <v>0</v>
      </c>
      <c r="DF149" s="468">
        <v>0</v>
      </c>
      <c r="DG149" s="468">
        <v>0</v>
      </c>
      <c r="DH149" s="468"/>
      <c r="DI149" s="468"/>
      <c r="DJ149" s="468"/>
      <c r="DK149" s="468"/>
      <c r="DL149" s="468"/>
      <c r="DM149" s="468"/>
      <c r="DN149" s="468"/>
      <c r="DO149" s="468"/>
      <c r="DP149" s="468"/>
      <c r="DQ149" s="468">
        <v>0</v>
      </c>
      <c r="DR149" s="468"/>
      <c r="DS149" s="468"/>
      <c r="DT149" s="468"/>
      <c r="DU149" s="468"/>
      <c r="DV149" s="468">
        <v>10400</v>
      </c>
      <c r="DW149" s="468"/>
      <c r="DX149" s="468"/>
      <c r="DY149" s="468"/>
      <c r="DZ149" s="468"/>
      <c r="EA149" s="468">
        <v>81952</v>
      </c>
      <c r="EB149" s="468"/>
      <c r="EC149" s="468"/>
      <c r="ED149" s="468"/>
      <c r="EE149" s="468"/>
      <c r="EF149" s="468"/>
      <c r="EG149" s="468"/>
      <c r="EH149" s="468"/>
      <c r="EI149" s="468"/>
      <c r="EJ149" s="468"/>
      <c r="EK149" s="468">
        <v>79719</v>
      </c>
      <c r="FN149" s="277"/>
      <c r="FO149" s="277"/>
      <c r="FP149" s="277"/>
      <c r="FQ149" s="277"/>
      <c r="FR149" s="277"/>
      <c r="GL149" s="277"/>
      <c r="GM149" s="277"/>
      <c r="GN149" s="277"/>
      <c r="GO149" s="277"/>
      <c r="GP149" s="277"/>
    </row>
    <row r="150" spans="1:198" x14ac:dyDescent="0.35">
      <c r="A150" s="473">
        <v>484</v>
      </c>
      <c r="B150" s="474"/>
      <c r="C150" s="475" t="s">
        <v>331</v>
      </c>
      <c r="DA150" s="476">
        <v>0</v>
      </c>
      <c r="DB150" s="456"/>
      <c r="DC150" s="477">
        <v>0</v>
      </c>
      <c r="DD150" s="477">
        <v>0</v>
      </c>
      <c r="DE150" s="477">
        <v>0</v>
      </c>
      <c r="DF150" s="477">
        <v>0</v>
      </c>
      <c r="DG150" s="477">
        <v>0</v>
      </c>
      <c r="DH150" s="477"/>
      <c r="DI150" s="477"/>
      <c r="DJ150" s="477"/>
      <c r="DK150" s="477"/>
      <c r="DL150" s="477"/>
      <c r="DM150" s="477"/>
      <c r="DN150" s="477"/>
      <c r="DO150" s="477"/>
      <c r="DP150" s="477"/>
      <c r="DQ150" s="477">
        <v>0</v>
      </c>
      <c r="DR150" s="477"/>
      <c r="DS150" s="477"/>
      <c r="DT150" s="477"/>
      <c r="DU150" s="477"/>
      <c r="DV150" s="477">
        <v>0</v>
      </c>
      <c r="DW150" s="477"/>
      <c r="DX150" s="477"/>
      <c r="DY150" s="477"/>
      <c r="DZ150" s="477"/>
      <c r="EA150" s="477">
        <v>0</v>
      </c>
      <c r="EB150" s="477"/>
      <c r="EC150" s="477"/>
      <c r="ED150" s="477"/>
      <c r="EE150" s="477"/>
      <c r="EF150" s="477"/>
      <c r="EG150" s="477"/>
      <c r="EH150" s="477"/>
      <c r="EI150" s="477"/>
      <c r="EJ150" s="477"/>
      <c r="EK150" s="477">
        <v>0</v>
      </c>
      <c r="FN150" s="277"/>
      <c r="FO150" s="277"/>
      <c r="FP150" s="277"/>
      <c r="FQ150" s="277"/>
      <c r="FR150" s="277"/>
      <c r="GL150" s="277"/>
      <c r="GM150" s="277"/>
      <c r="GN150" s="277"/>
      <c r="GO150" s="277"/>
      <c r="GP150" s="277"/>
    </row>
    <row r="151" spans="1:198" x14ac:dyDescent="0.35">
      <c r="A151" s="387">
        <v>480</v>
      </c>
      <c r="B151" s="387"/>
      <c r="C151" s="387" t="s">
        <v>254</v>
      </c>
      <c r="CY151" s="277"/>
      <c r="DA151" s="467">
        <v>151644</v>
      </c>
      <c r="DB151" s="456"/>
      <c r="DC151" s="468">
        <v>0</v>
      </c>
      <c r="DD151" s="468">
        <v>0</v>
      </c>
      <c r="DE151" s="468">
        <v>0</v>
      </c>
      <c r="DF151" s="468">
        <v>4674</v>
      </c>
      <c r="DG151" s="468">
        <v>31044</v>
      </c>
      <c r="DH151" s="468"/>
      <c r="DI151" s="468"/>
      <c r="DJ151" s="468"/>
      <c r="DK151" s="468"/>
      <c r="DL151" s="468"/>
      <c r="DM151" s="468"/>
      <c r="DN151" s="468"/>
      <c r="DO151" s="468"/>
      <c r="DP151" s="468"/>
      <c r="DQ151" s="468">
        <v>16056</v>
      </c>
      <c r="DR151" s="468"/>
      <c r="DS151" s="468"/>
      <c r="DT151" s="468"/>
      <c r="DU151" s="468"/>
      <c r="DV151" s="468">
        <v>16992</v>
      </c>
      <c r="DW151" s="468"/>
      <c r="DX151" s="468"/>
      <c r="DY151" s="468"/>
      <c r="DZ151" s="468"/>
      <c r="EA151" s="468">
        <v>41832</v>
      </c>
      <c r="EB151" s="468"/>
      <c r="EC151" s="468"/>
      <c r="ED151" s="468"/>
      <c r="EE151" s="468"/>
      <c r="EF151" s="468"/>
      <c r="EG151" s="468"/>
      <c r="EH151" s="468"/>
      <c r="EI151" s="468"/>
      <c r="EJ151" s="468"/>
      <c r="EK151" s="468">
        <v>41046</v>
      </c>
      <c r="FN151" s="277"/>
      <c r="FO151" s="277"/>
      <c r="FP151" s="277"/>
      <c r="FQ151" s="277"/>
      <c r="FR151" s="277"/>
      <c r="GL151" s="277"/>
      <c r="GM151" s="277"/>
      <c r="GN151" s="277"/>
      <c r="GO151" s="277"/>
      <c r="GP151" s="277"/>
    </row>
    <row r="152" spans="1:198" x14ac:dyDescent="0.35">
      <c r="A152" s="469">
        <v>480</v>
      </c>
      <c r="B152" s="402"/>
      <c r="C152" s="402" t="s">
        <v>330</v>
      </c>
      <c r="DA152" s="470">
        <v>142487</v>
      </c>
      <c r="DB152" s="456"/>
      <c r="DC152" s="468">
        <v>32801</v>
      </c>
      <c r="DD152" s="468">
        <v>18618</v>
      </c>
      <c r="DE152" s="468">
        <v>34434</v>
      </c>
      <c r="DF152" s="468">
        <v>42276</v>
      </c>
      <c r="DG152" s="468">
        <v>12762</v>
      </c>
      <c r="DH152" s="468"/>
      <c r="DI152" s="468"/>
      <c r="DJ152" s="468"/>
      <c r="DK152" s="468"/>
      <c r="DL152" s="468"/>
      <c r="DM152" s="468"/>
      <c r="DN152" s="468"/>
      <c r="DO152" s="468"/>
      <c r="DP152" s="468"/>
      <c r="DQ152" s="468">
        <v>1596</v>
      </c>
      <c r="DR152" s="468"/>
      <c r="DS152" s="468"/>
      <c r="DT152" s="468"/>
      <c r="DU152" s="468"/>
      <c r="DV152" s="468">
        <v>0</v>
      </c>
      <c r="DW152" s="468"/>
      <c r="DX152" s="468"/>
      <c r="DY152" s="468"/>
      <c r="DZ152" s="468"/>
      <c r="EA152" s="468">
        <v>0</v>
      </c>
      <c r="EB152" s="468"/>
      <c r="EC152" s="468"/>
      <c r="ED152" s="468"/>
      <c r="EE152" s="468"/>
      <c r="EF152" s="468"/>
      <c r="EG152" s="468"/>
      <c r="EH152" s="468"/>
      <c r="EI152" s="468"/>
      <c r="EJ152" s="468"/>
      <c r="EK152" s="468">
        <v>0</v>
      </c>
      <c r="FN152" s="277"/>
      <c r="FO152" s="277"/>
      <c r="FP152" s="277"/>
      <c r="FQ152" s="277"/>
      <c r="FR152" s="277"/>
      <c r="GL152" s="277"/>
      <c r="GM152" s="277"/>
      <c r="GN152" s="277"/>
      <c r="GO152" s="277"/>
      <c r="GP152" s="277"/>
    </row>
    <row r="153" spans="1:198" x14ac:dyDescent="0.35">
      <c r="A153" s="469">
        <v>480</v>
      </c>
      <c r="B153" s="402"/>
      <c r="C153" s="471" t="s">
        <v>2</v>
      </c>
      <c r="DA153" s="472">
        <v>140652</v>
      </c>
      <c r="DB153" s="456"/>
      <c r="DC153" s="468">
        <v>0</v>
      </c>
      <c r="DD153" s="468">
        <v>0</v>
      </c>
      <c r="DE153" s="468">
        <v>0</v>
      </c>
      <c r="DF153" s="468">
        <v>2352</v>
      </c>
      <c r="DG153" s="468">
        <v>23574</v>
      </c>
      <c r="DH153" s="468"/>
      <c r="DI153" s="468"/>
      <c r="DJ153" s="468"/>
      <c r="DK153" s="468"/>
      <c r="DL153" s="468"/>
      <c r="DM153" s="468"/>
      <c r="DN153" s="468"/>
      <c r="DO153" s="468"/>
      <c r="DP153" s="468"/>
      <c r="DQ153" s="468">
        <v>14856</v>
      </c>
      <c r="DR153" s="468"/>
      <c r="DS153" s="468"/>
      <c r="DT153" s="468"/>
      <c r="DU153" s="468"/>
      <c r="DV153" s="468">
        <v>16992</v>
      </c>
      <c r="DW153" s="468"/>
      <c r="DX153" s="468"/>
      <c r="DY153" s="468"/>
      <c r="DZ153" s="468"/>
      <c r="EA153" s="468">
        <v>41832</v>
      </c>
      <c r="EB153" s="468"/>
      <c r="EC153" s="468"/>
      <c r="ED153" s="468"/>
      <c r="EE153" s="468"/>
      <c r="EF153" s="468"/>
      <c r="EG153" s="468"/>
      <c r="EH153" s="468"/>
      <c r="EI153" s="468"/>
      <c r="EJ153" s="468"/>
      <c r="EK153" s="468">
        <v>41046</v>
      </c>
      <c r="FN153" s="277"/>
      <c r="FO153" s="277"/>
      <c r="FP153" s="277"/>
      <c r="FQ153" s="277"/>
      <c r="FR153" s="277"/>
      <c r="GL153" s="277"/>
      <c r="GM153" s="277"/>
      <c r="GN153" s="277"/>
      <c r="GO153" s="277"/>
      <c r="GP153" s="277"/>
    </row>
    <row r="154" spans="1:198" x14ac:dyDescent="0.35">
      <c r="A154" s="473">
        <v>480</v>
      </c>
      <c r="B154" s="474"/>
      <c r="C154" s="475" t="s">
        <v>331</v>
      </c>
      <c r="DA154" s="476">
        <v>7782</v>
      </c>
      <c r="DB154" s="456"/>
      <c r="DC154" s="477">
        <v>0</v>
      </c>
      <c r="DD154" s="477">
        <v>0</v>
      </c>
      <c r="DE154" s="477">
        <v>0</v>
      </c>
      <c r="DF154" s="477">
        <v>0</v>
      </c>
      <c r="DG154" s="477">
        <v>6186</v>
      </c>
      <c r="DH154" s="477"/>
      <c r="DI154" s="477"/>
      <c r="DJ154" s="477"/>
      <c r="DK154" s="477"/>
      <c r="DL154" s="477"/>
      <c r="DM154" s="477"/>
      <c r="DN154" s="477"/>
      <c r="DO154" s="477"/>
      <c r="DP154" s="477"/>
      <c r="DQ154" s="477">
        <v>1596</v>
      </c>
      <c r="DR154" s="477"/>
      <c r="DS154" s="477"/>
      <c r="DT154" s="477"/>
      <c r="DU154" s="477"/>
      <c r="DV154" s="477">
        <v>0</v>
      </c>
      <c r="DW154" s="477"/>
      <c r="DX154" s="477"/>
      <c r="DY154" s="477"/>
      <c r="DZ154" s="477"/>
      <c r="EA154" s="477">
        <v>0</v>
      </c>
      <c r="EB154" s="477"/>
      <c r="EC154" s="477"/>
      <c r="ED154" s="477"/>
      <c r="EE154" s="477"/>
      <c r="EF154" s="477"/>
      <c r="EG154" s="477"/>
      <c r="EH154" s="477"/>
      <c r="EI154" s="477"/>
      <c r="EJ154" s="477"/>
      <c r="EK154" s="477">
        <v>0</v>
      </c>
      <c r="FN154" s="277"/>
      <c r="FO154" s="277"/>
      <c r="FP154" s="277"/>
      <c r="FQ154" s="277"/>
      <c r="FR154" s="277"/>
      <c r="GL154" s="277"/>
      <c r="GM154" s="277"/>
      <c r="GN154" s="277"/>
      <c r="GO154" s="277"/>
      <c r="GP154" s="277"/>
    </row>
    <row r="155" spans="1:198" x14ac:dyDescent="0.35">
      <c r="A155" s="387">
        <v>411</v>
      </c>
      <c r="B155" s="387"/>
      <c r="C155" s="387" t="s">
        <v>254</v>
      </c>
      <c r="CY155" s="277"/>
      <c r="DA155" s="467">
        <v>0</v>
      </c>
      <c r="DB155" s="456"/>
      <c r="DC155" s="468">
        <v>0</v>
      </c>
      <c r="DD155" s="468">
        <v>0</v>
      </c>
      <c r="DE155" s="468">
        <v>0</v>
      </c>
      <c r="DF155" s="468">
        <v>0</v>
      </c>
      <c r="DG155" s="468">
        <v>0</v>
      </c>
      <c r="DH155" s="468"/>
      <c r="DI155" s="468"/>
      <c r="DJ155" s="468"/>
      <c r="DK155" s="468"/>
      <c r="DL155" s="468"/>
      <c r="DM155" s="468"/>
      <c r="DN155" s="468"/>
      <c r="DO155" s="468"/>
      <c r="DP155" s="468"/>
      <c r="DQ155" s="468">
        <v>0</v>
      </c>
      <c r="DR155" s="468"/>
      <c r="DS155" s="468"/>
      <c r="DT155" s="468"/>
      <c r="DU155" s="468"/>
      <c r="DV155" s="468">
        <v>0</v>
      </c>
      <c r="DW155" s="468"/>
      <c r="DX155" s="468"/>
      <c r="DY155" s="468"/>
      <c r="DZ155" s="468"/>
      <c r="EA155" s="468">
        <v>0</v>
      </c>
      <c r="EB155" s="468"/>
      <c r="EC155" s="468"/>
      <c r="ED155" s="468"/>
      <c r="EE155" s="468"/>
      <c r="EF155" s="468"/>
      <c r="EG155" s="468"/>
      <c r="EH155" s="468"/>
      <c r="EI155" s="468"/>
      <c r="EJ155" s="468"/>
      <c r="EK155" s="468">
        <v>0</v>
      </c>
      <c r="FN155" s="277"/>
      <c r="FO155" s="277"/>
      <c r="FP155" s="277"/>
      <c r="FQ155" s="277"/>
      <c r="FR155" s="277"/>
      <c r="GL155" s="277"/>
      <c r="GM155" s="277"/>
      <c r="GN155" s="277"/>
      <c r="GO155" s="277"/>
      <c r="GP155" s="277"/>
    </row>
    <row r="156" spans="1:198" x14ac:dyDescent="0.35">
      <c r="A156" s="469">
        <v>411</v>
      </c>
      <c r="B156" s="402"/>
      <c r="C156" s="402" t="s">
        <v>330</v>
      </c>
      <c r="DA156" s="470">
        <v>0</v>
      </c>
      <c r="DB156" s="456"/>
      <c r="DC156" s="468">
        <v>0</v>
      </c>
      <c r="DD156" s="468">
        <v>0</v>
      </c>
      <c r="DE156" s="468">
        <v>0</v>
      </c>
      <c r="DF156" s="468">
        <v>0</v>
      </c>
      <c r="DG156" s="468">
        <v>0</v>
      </c>
      <c r="DH156" s="468"/>
      <c r="DI156" s="468"/>
      <c r="DJ156" s="468"/>
      <c r="DK156" s="468"/>
      <c r="DL156" s="468"/>
      <c r="DM156" s="468"/>
      <c r="DN156" s="468"/>
      <c r="DO156" s="468"/>
      <c r="DP156" s="468"/>
      <c r="DQ156" s="468">
        <v>0</v>
      </c>
      <c r="DR156" s="468"/>
      <c r="DS156" s="468"/>
      <c r="DT156" s="468"/>
      <c r="DU156" s="468"/>
      <c r="DV156" s="468">
        <v>0</v>
      </c>
      <c r="DW156" s="468"/>
      <c r="DX156" s="468"/>
      <c r="DY156" s="468"/>
      <c r="DZ156" s="468"/>
      <c r="EA156" s="468">
        <v>0</v>
      </c>
      <c r="EB156" s="468"/>
      <c r="EC156" s="468"/>
      <c r="ED156" s="468"/>
      <c r="EE156" s="468"/>
      <c r="EF156" s="468"/>
      <c r="EG156" s="468"/>
      <c r="EH156" s="468"/>
      <c r="EI156" s="468"/>
      <c r="EJ156" s="468"/>
      <c r="EK156" s="468">
        <v>0</v>
      </c>
      <c r="FN156" s="277"/>
      <c r="FO156" s="277"/>
      <c r="FP156" s="277"/>
      <c r="FQ156" s="277"/>
      <c r="FR156" s="277"/>
      <c r="GL156" s="277"/>
      <c r="GM156" s="277"/>
      <c r="GN156" s="277"/>
      <c r="GO156" s="277"/>
      <c r="GP156" s="277"/>
    </row>
    <row r="157" spans="1:198" x14ac:dyDescent="0.35">
      <c r="A157" s="469">
        <v>411</v>
      </c>
      <c r="B157" s="402"/>
      <c r="C157" s="471" t="s">
        <v>2</v>
      </c>
      <c r="DA157" s="472">
        <v>0</v>
      </c>
      <c r="DB157" s="456"/>
      <c r="DC157" s="468">
        <v>0</v>
      </c>
      <c r="DD157" s="468">
        <v>0</v>
      </c>
      <c r="DE157" s="468">
        <v>0</v>
      </c>
      <c r="DF157" s="468">
        <v>0</v>
      </c>
      <c r="DG157" s="468">
        <v>0</v>
      </c>
      <c r="DH157" s="468"/>
      <c r="DI157" s="468"/>
      <c r="DJ157" s="468"/>
      <c r="DK157" s="468"/>
      <c r="DL157" s="468"/>
      <c r="DM157" s="468"/>
      <c r="DN157" s="468"/>
      <c r="DO157" s="468"/>
      <c r="DP157" s="468"/>
      <c r="DQ157" s="468">
        <v>0</v>
      </c>
      <c r="DR157" s="468"/>
      <c r="DS157" s="468"/>
      <c r="DT157" s="468"/>
      <c r="DU157" s="468"/>
      <c r="DV157" s="468">
        <v>0</v>
      </c>
      <c r="DW157" s="468"/>
      <c r="DX157" s="468"/>
      <c r="DY157" s="468"/>
      <c r="DZ157" s="468"/>
      <c r="EA157" s="468">
        <v>0</v>
      </c>
      <c r="EB157" s="468"/>
      <c r="EC157" s="468"/>
      <c r="ED157" s="468"/>
      <c r="EE157" s="468"/>
      <c r="EF157" s="468"/>
      <c r="EG157" s="468"/>
      <c r="EH157" s="468"/>
      <c r="EI157" s="468"/>
      <c r="EJ157" s="468"/>
      <c r="EK157" s="468">
        <v>0</v>
      </c>
      <c r="FN157" s="277"/>
      <c r="FO157" s="277"/>
      <c r="FP157" s="277"/>
      <c r="FQ157" s="277"/>
      <c r="FR157" s="277"/>
      <c r="GL157" s="277"/>
      <c r="GM157" s="277"/>
      <c r="GN157" s="277"/>
      <c r="GO157" s="277"/>
      <c r="GP157" s="277"/>
    </row>
    <row r="158" spans="1:198" x14ac:dyDescent="0.35">
      <c r="A158" s="473">
        <v>411</v>
      </c>
      <c r="B158" s="474"/>
      <c r="C158" s="475" t="s">
        <v>331</v>
      </c>
      <c r="DA158" s="476">
        <v>0</v>
      </c>
      <c r="DB158" s="456"/>
      <c r="DC158" s="477">
        <v>0</v>
      </c>
      <c r="DD158" s="477">
        <v>0</v>
      </c>
      <c r="DE158" s="477">
        <v>0</v>
      </c>
      <c r="DF158" s="477">
        <v>0</v>
      </c>
      <c r="DG158" s="477">
        <v>0</v>
      </c>
      <c r="DH158" s="477"/>
      <c r="DI158" s="477"/>
      <c r="DJ158" s="477"/>
      <c r="DK158" s="477"/>
      <c r="DL158" s="477"/>
      <c r="DM158" s="477"/>
      <c r="DN158" s="477"/>
      <c r="DO158" s="477"/>
      <c r="DP158" s="477"/>
      <c r="DQ158" s="477">
        <v>0</v>
      </c>
      <c r="DR158" s="477"/>
      <c r="DS158" s="477"/>
      <c r="DT158" s="477"/>
      <c r="DU158" s="477"/>
      <c r="DV158" s="477">
        <v>0</v>
      </c>
      <c r="DW158" s="477"/>
      <c r="DX158" s="477"/>
      <c r="DY158" s="477"/>
      <c r="DZ158" s="477"/>
      <c r="EA158" s="477">
        <v>0</v>
      </c>
      <c r="EB158" s="477"/>
      <c r="EC158" s="477"/>
      <c r="ED158" s="477"/>
      <c r="EE158" s="477"/>
      <c r="EF158" s="477"/>
      <c r="EG158" s="477"/>
      <c r="EH158" s="477"/>
      <c r="EI158" s="477"/>
      <c r="EJ158" s="477"/>
      <c r="EK158" s="477">
        <v>0</v>
      </c>
      <c r="FN158" s="277"/>
      <c r="FO158" s="277"/>
      <c r="FP158" s="277"/>
      <c r="FQ158" s="277"/>
      <c r="FR158" s="277"/>
      <c r="GL158" s="277"/>
      <c r="GM158" s="277"/>
      <c r="GN158" s="277"/>
      <c r="GO158" s="277"/>
      <c r="GP158" s="277"/>
    </row>
    <row r="159" spans="1:198" x14ac:dyDescent="0.35">
      <c r="A159" s="387" t="s">
        <v>170</v>
      </c>
      <c r="B159" s="387"/>
      <c r="C159" s="387" t="s">
        <v>254</v>
      </c>
      <c r="CY159" s="277"/>
      <c r="DA159" s="467">
        <v>303942</v>
      </c>
      <c r="DB159" s="456"/>
      <c r="DC159" s="468">
        <v>0</v>
      </c>
      <c r="DD159" s="468">
        <v>0</v>
      </c>
      <c r="DE159" s="468">
        <v>0</v>
      </c>
      <c r="DF159" s="468">
        <v>24834</v>
      </c>
      <c r="DG159" s="468">
        <v>27120</v>
      </c>
      <c r="DH159" s="468"/>
      <c r="DI159" s="468"/>
      <c r="DJ159" s="468"/>
      <c r="DK159" s="468"/>
      <c r="DL159" s="468"/>
      <c r="DM159" s="468"/>
      <c r="DN159" s="468"/>
      <c r="DO159" s="468"/>
      <c r="DP159" s="468"/>
      <c r="DQ159" s="468">
        <v>15420</v>
      </c>
      <c r="DR159" s="468"/>
      <c r="DS159" s="468"/>
      <c r="DT159" s="468"/>
      <c r="DU159" s="468"/>
      <c r="DV159" s="468">
        <v>58194</v>
      </c>
      <c r="DW159" s="468"/>
      <c r="DX159" s="468"/>
      <c r="DY159" s="468"/>
      <c r="DZ159" s="468"/>
      <c r="EA159" s="468">
        <v>70278</v>
      </c>
      <c r="EB159" s="468"/>
      <c r="EC159" s="468"/>
      <c r="ED159" s="468"/>
      <c r="EE159" s="468"/>
      <c r="EF159" s="468"/>
      <c r="EG159" s="468"/>
      <c r="EH159" s="468"/>
      <c r="EI159" s="468"/>
      <c r="EJ159" s="468"/>
      <c r="EK159" s="468">
        <v>108096</v>
      </c>
      <c r="FN159" s="277"/>
      <c r="FO159" s="277"/>
      <c r="FP159" s="277"/>
      <c r="FQ159" s="277"/>
      <c r="FR159" s="277"/>
      <c r="GL159" s="277"/>
      <c r="GM159" s="277"/>
      <c r="GN159" s="277"/>
      <c r="GO159" s="277"/>
      <c r="GP159" s="277"/>
    </row>
    <row r="160" spans="1:198" x14ac:dyDescent="0.35">
      <c r="A160" s="469" t="s">
        <v>170</v>
      </c>
      <c r="B160" s="402"/>
      <c r="C160" s="402" t="s">
        <v>330</v>
      </c>
      <c r="DA160" s="470">
        <v>412788</v>
      </c>
      <c r="DB160" s="456"/>
      <c r="DC160" s="468">
        <v>7566</v>
      </c>
      <c r="DD160" s="468">
        <v>71718</v>
      </c>
      <c r="DE160" s="468">
        <v>96528</v>
      </c>
      <c r="DF160" s="468">
        <v>148014</v>
      </c>
      <c r="DG160" s="468">
        <v>26118</v>
      </c>
      <c r="DH160" s="468"/>
      <c r="DI160" s="468"/>
      <c r="DJ160" s="468"/>
      <c r="DK160" s="468"/>
      <c r="DL160" s="468"/>
      <c r="DM160" s="468"/>
      <c r="DN160" s="468"/>
      <c r="DO160" s="468"/>
      <c r="DP160" s="468"/>
      <c r="DQ160" s="468">
        <v>58728</v>
      </c>
      <c r="DR160" s="468"/>
      <c r="DS160" s="468"/>
      <c r="DT160" s="468"/>
      <c r="DU160" s="468"/>
      <c r="DV160" s="468">
        <v>3036</v>
      </c>
      <c r="DW160" s="468"/>
      <c r="DX160" s="468"/>
      <c r="DY160" s="468"/>
      <c r="DZ160" s="468"/>
      <c r="EA160" s="468">
        <v>1080</v>
      </c>
      <c r="EB160" s="468"/>
      <c r="EC160" s="468"/>
      <c r="ED160" s="468"/>
      <c r="EE160" s="468"/>
      <c r="EF160" s="468"/>
      <c r="EG160" s="468"/>
      <c r="EH160" s="468"/>
      <c r="EI160" s="468"/>
      <c r="EJ160" s="468"/>
      <c r="EK160" s="468">
        <v>0</v>
      </c>
    </row>
    <row r="161" spans="1:198" x14ac:dyDescent="0.35">
      <c r="A161" s="469" t="s">
        <v>170</v>
      </c>
      <c r="B161" s="402"/>
      <c r="C161" s="471" t="s">
        <v>2</v>
      </c>
      <c r="DA161" s="472">
        <v>278106</v>
      </c>
      <c r="DB161" s="456"/>
      <c r="DC161" s="468">
        <v>0</v>
      </c>
      <c r="DD161" s="468">
        <v>0</v>
      </c>
      <c r="DE161" s="468">
        <v>0</v>
      </c>
      <c r="DF161" s="468">
        <v>13266</v>
      </c>
      <c r="DG161" s="468">
        <v>25842</v>
      </c>
      <c r="DH161" s="468"/>
      <c r="DI161" s="468"/>
      <c r="DJ161" s="468"/>
      <c r="DK161" s="468"/>
      <c r="DL161" s="468"/>
      <c r="DM161" s="468"/>
      <c r="DN161" s="468"/>
      <c r="DO161" s="468"/>
      <c r="DP161" s="468"/>
      <c r="DQ161" s="468">
        <v>3828</v>
      </c>
      <c r="DR161" s="468"/>
      <c r="DS161" s="468"/>
      <c r="DT161" s="468"/>
      <c r="DU161" s="468"/>
      <c r="DV161" s="468">
        <v>56796</v>
      </c>
      <c r="DW161" s="468"/>
      <c r="DX161" s="468"/>
      <c r="DY161" s="468"/>
      <c r="DZ161" s="468"/>
      <c r="EA161" s="468">
        <v>70278</v>
      </c>
      <c r="EB161" s="468"/>
      <c r="EC161" s="468"/>
      <c r="ED161" s="468"/>
      <c r="EE161" s="468"/>
      <c r="EF161" s="468"/>
      <c r="EG161" s="468"/>
      <c r="EH161" s="468"/>
      <c r="EI161" s="468"/>
      <c r="EJ161" s="468"/>
      <c r="EK161" s="468">
        <v>108096</v>
      </c>
      <c r="FN161" s="5"/>
      <c r="FO161" s="5"/>
      <c r="FP161" s="5"/>
      <c r="FQ161" s="5"/>
      <c r="FR161" s="5"/>
      <c r="GL161" s="5"/>
      <c r="GM161" s="5"/>
      <c r="GN161" s="5"/>
      <c r="GO161" s="5"/>
      <c r="GP161" s="5"/>
    </row>
    <row r="162" spans="1:198" x14ac:dyDescent="0.35">
      <c r="A162" s="473" t="s">
        <v>170</v>
      </c>
      <c r="B162" s="474"/>
      <c r="C162" s="475" t="s">
        <v>331</v>
      </c>
      <c r="DA162" s="476">
        <v>88440</v>
      </c>
      <c r="DB162" s="456"/>
      <c r="DC162" s="477">
        <v>0</v>
      </c>
      <c r="DD162" s="477">
        <v>0</v>
      </c>
      <c r="DE162" s="477">
        <v>0</v>
      </c>
      <c r="DF162" s="477">
        <v>0</v>
      </c>
      <c r="DG162" s="477">
        <v>25596</v>
      </c>
      <c r="DH162" s="477"/>
      <c r="DI162" s="477"/>
      <c r="DJ162" s="477"/>
      <c r="DK162" s="477"/>
      <c r="DL162" s="477"/>
      <c r="DM162" s="477"/>
      <c r="DN162" s="477"/>
      <c r="DO162" s="477"/>
      <c r="DP162" s="477"/>
      <c r="DQ162" s="477">
        <v>58728</v>
      </c>
      <c r="DR162" s="477"/>
      <c r="DS162" s="477"/>
      <c r="DT162" s="477"/>
      <c r="DU162" s="477"/>
      <c r="DV162" s="477">
        <v>3036</v>
      </c>
      <c r="DW162" s="477"/>
      <c r="DX162" s="477"/>
      <c r="DY162" s="477"/>
      <c r="DZ162" s="477"/>
      <c r="EA162" s="477">
        <v>1080</v>
      </c>
      <c r="EB162" s="477"/>
      <c r="EC162" s="477"/>
      <c r="ED162" s="477"/>
      <c r="EE162" s="477"/>
      <c r="EF162" s="477"/>
      <c r="EG162" s="477"/>
      <c r="EH162" s="477"/>
      <c r="EI162" s="477"/>
      <c r="EJ162" s="477"/>
      <c r="EK162" s="477">
        <v>0</v>
      </c>
      <c r="FN162" s="5"/>
      <c r="FO162" s="5"/>
      <c r="FP162" s="5"/>
      <c r="FQ162" s="5"/>
      <c r="FR162" s="5"/>
      <c r="GL162" s="5"/>
      <c r="GM162" s="5"/>
      <c r="GN162" s="5"/>
      <c r="GO162" s="5"/>
      <c r="GP162" s="5"/>
    </row>
    <row r="163" spans="1:198" x14ac:dyDescent="0.35">
      <c r="A163" s="387">
        <v>468</v>
      </c>
      <c r="B163" s="387"/>
      <c r="C163" s="387" t="s">
        <v>254</v>
      </c>
      <c r="CY163" s="277"/>
      <c r="DA163" s="467">
        <v>95958</v>
      </c>
      <c r="DB163" s="456"/>
      <c r="DC163" s="468">
        <v>0</v>
      </c>
      <c r="DD163" s="468">
        <v>0</v>
      </c>
      <c r="DE163" s="468">
        <v>0</v>
      </c>
      <c r="DF163" s="468">
        <v>15696</v>
      </c>
      <c r="DG163" s="468">
        <v>20754</v>
      </c>
      <c r="DH163" s="468"/>
      <c r="DI163" s="468"/>
      <c r="DJ163" s="468"/>
      <c r="DK163" s="468"/>
      <c r="DL163" s="468"/>
      <c r="DM163" s="468"/>
      <c r="DN163" s="468"/>
      <c r="DO163" s="468"/>
      <c r="DP163" s="468"/>
      <c r="DQ163" s="468">
        <v>12444</v>
      </c>
      <c r="DR163" s="468"/>
      <c r="DS163" s="468"/>
      <c r="DT163" s="468"/>
      <c r="DU163" s="468"/>
      <c r="DV163" s="468">
        <v>19752</v>
      </c>
      <c r="DW163" s="468"/>
      <c r="DX163" s="468"/>
      <c r="DY163" s="468"/>
      <c r="DZ163" s="468"/>
      <c r="EA163" s="468">
        <v>15642</v>
      </c>
      <c r="EB163" s="468"/>
      <c r="EC163" s="468"/>
      <c r="ED163" s="468"/>
      <c r="EE163" s="468"/>
      <c r="EF163" s="468"/>
      <c r="EG163" s="468"/>
      <c r="EH163" s="468"/>
      <c r="EI163" s="468"/>
      <c r="EJ163" s="468"/>
      <c r="EK163" s="468">
        <v>11670</v>
      </c>
      <c r="FN163" s="5"/>
      <c r="FO163" s="5"/>
      <c r="FP163" s="5"/>
      <c r="FQ163" s="5"/>
      <c r="FR163" s="5"/>
      <c r="GL163" s="5"/>
      <c r="GM163" s="5"/>
      <c r="GN163" s="5"/>
      <c r="GO163" s="5"/>
      <c r="GP163" s="5"/>
    </row>
    <row r="164" spans="1:198" x14ac:dyDescent="0.35">
      <c r="A164" s="469">
        <v>468</v>
      </c>
      <c r="B164" s="402"/>
      <c r="C164" s="402" t="s">
        <v>330</v>
      </c>
      <c r="DA164" s="470">
        <v>41526</v>
      </c>
      <c r="DB164" s="456"/>
      <c r="DC164" s="468">
        <v>3948</v>
      </c>
      <c r="DD164" s="468">
        <v>12054</v>
      </c>
      <c r="DE164" s="468">
        <v>4122</v>
      </c>
      <c r="DF164" s="468">
        <v>9498</v>
      </c>
      <c r="DG164" s="468">
        <v>4140</v>
      </c>
      <c r="DH164" s="468"/>
      <c r="DI164" s="468"/>
      <c r="DJ164" s="468"/>
      <c r="DK164" s="468"/>
      <c r="DL164" s="468"/>
      <c r="DM164" s="468"/>
      <c r="DN164" s="468"/>
      <c r="DO164" s="468"/>
      <c r="DP164" s="468"/>
      <c r="DQ164" s="468">
        <v>7764</v>
      </c>
      <c r="DR164" s="468"/>
      <c r="DS164" s="468"/>
      <c r="DT164" s="468"/>
      <c r="DU164" s="468"/>
      <c r="DV164" s="468">
        <v>0</v>
      </c>
      <c r="DW164" s="468"/>
      <c r="DX164" s="468"/>
      <c r="DY164" s="468"/>
      <c r="DZ164" s="468"/>
      <c r="EA164" s="468">
        <v>0</v>
      </c>
      <c r="EB164" s="468"/>
      <c r="EC164" s="468"/>
      <c r="ED164" s="468"/>
      <c r="EE164" s="468"/>
      <c r="EF164" s="468"/>
      <c r="EG164" s="468"/>
      <c r="EH164" s="468"/>
      <c r="EI164" s="468"/>
      <c r="EJ164" s="468"/>
      <c r="EK164" s="468">
        <v>0</v>
      </c>
      <c r="FN164" s="5"/>
      <c r="FO164" s="5"/>
      <c r="FP164" s="5"/>
      <c r="FQ164" s="5"/>
      <c r="FR164" s="5"/>
      <c r="GL164" s="5"/>
      <c r="GM164" s="5"/>
      <c r="GN164" s="5"/>
      <c r="GO164" s="5"/>
      <c r="GP164" s="5"/>
    </row>
    <row r="165" spans="1:198" x14ac:dyDescent="0.35">
      <c r="A165" s="469">
        <v>468</v>
      </c>
      <c r="B165" s="402"/>
      <c r="C165" s="471" t="s">
        <v>2</v>
      </c>
      <c r="DA165" s="472">
        <v>83058</v>
      </c>
      <c r="DB165" s="456"/>
      <c r="DC165" s="468">
        <v>0</v>
      </c>
      <c r="DD165" s="468">
        <v>0</v>
      </c>
      <c r="DE165" s="468">
        <v>0</v>
      </c>
      <c r="DF165" s="468">
        <v>10506</v>
      </c>
      <c r="DG165" s="468">
        <v>18450</v>
      </c>
      <c r="DH165" s="468"/>
      <c r="DI165" s="468"/>
      <c r="DJ165" s="468"/>
      <c r="DK165" s="468"/>
      <c r="DL165" s="468"/>
      <c r="DM165" s="468"/>
      <c r="DN165" s="468"/>
      <c r="DO165" s="468"/>
      <c r="DP165" s="468"/>
      <c r="DQ165" s="468">
        <v>7038</v>
      </c>
      <c r="DR165" s="468"/>
      <c r="DS165" s="468"/>
      <c r="DT165" s="468"/>
      <c r="DU165" s="468"/>
      <c r="DV165" s="468">
        <v>19752</v>
      </c>
      <c r="DW165" s="468"/>
      <c r="DX165" s="468"/>
      <c r="DY165" s="468"/>
      <c r="DZ165" s="468"/>
      <c r="EA165" s="468">
        <v>15642</v>
      </c>
      <c r="EB165" s="468"/>
      <c r="EC165" s="468"/>
      <c r="ED165" s="468"/>
      <c r="EE165" s="468"/>
      <c r="EF165" s="468"/>
      <c r="EG165" s="468"/>
      <c r="EH165" s="468"/>
      <c r="EI165" s="468"/>
      <c r="EJ165" s="468"/>
      <c r="EK165" s="468">
        <v>11670</v>
      </c>
      <c r="FN165" s="5"/>
      <c r="FO165" s="5"/>
      <c r="FP165" s="5"/>
      <c r="FQ165" s="5"/>
      <c r="FR165" s="5"/>
      <c r="GL165" s="5"/>
      <c r="GM165" s="5"/>
      <c r="GN165" s="5"/>
      <c r="GO165" s="5"/>
      <c r="GP165" s="5"/>
    </row>
    <row r="166" spans="1:198" x14ac:dyDescent="0.35">
      <c r="A166" s="473">
        <v>468</v>
      </c>
      <c r="B166" s="474"/>
      <c r="C166" s="475" t="s">
        <v>331</v>
      </c>
      <c r="DA166" s="476">
        <v>10464</v>
      </c>
      <c r="DB166" s="456"/>
      <c r="DC166" s="477">
        <v>0</v>
      </c>
      <c r="DD166" s="477">
        <v>0</v>
      </c>
      <c r="DE166" s="477">
        <v>0</v>
      </c>
      <c r="DF166" s="477">
        <v>0</v>
      </c>
      <c r="DG166" s="477">
        <v>2700</v>
      </c>
      <c r="DH166" s="477"/>
      <c r="DI166" s="477"/>
      <c r="DJ166" s="477"/>
      <c r="DK166" s="477"/>
      <c r="DL166" s="477"/>
      <c r="DM166" s="477"/>
      <c r="DN166" s="477"/>
      <c r="DO166" s="477"/>
      <c r="DP166" s="477"/>
      <c r="DQ166" s="477">
        <v>7764</v>
      </c>
      <c r="DR166" s="477"/>
      <c r="DS166" s="477"/>
      <c r="DT166" s="477"/>
      <c r="DU166" s="477"/>
      <c r="DV166" s="477">
        <v>0</v>
      </c>
      <c r="DW166" s="477"/>
      <c r="DX166" s="477"/>
      <c r="DY166" s="477"/>
      <c r="DZ166" s="477"/>
      <c r="EA166" s="477">
        <v>0</v>
      </c>
      <c r="EB166" s="477"/>
      <c r="EC166" s="477"/>
      <c r="ED166" s="477"/>
      <c r="EE166" s="477"/>
      <c r="EF166" s="477"/>
      <c r="EG166" s="477"/>
      <c r="EH166" s="477"/>
      <c r="EI166" s="477"/>
      <c r="EJ166" s="477"/>
      <c r="EK166" s="477">
        <v>0</v>
      </c>
      <c r="FN166" s="5"/>
      <c r="FO166" s="5"/>
      <c r="FP166" s="5"/>
      <c r="FQ166" s="5"/>
      <c r="FR166" s="5"/>
      <c r="GL166" s="5"/>
      <c r="GM166" s="5"/>
      <c r="GN166" s="5"/>
      <c r="GO166" s="5"/>
      <c r="GP166" s="5"/>
    </row>
    <row r="167" spans="1:198" x14ac:dyDescent="0.35">
      <c r="A167" s="387">
        <v>578</v>
      </c>
      <c r="B167" s="387"/>
      <c r="C167" s="387" t="s">
        <v>254</v>
      </c>
      <c r="CY167" s="277"/>
      <c r="DA167" s="467">
        <v>173166</v>
      </c>
      <c r="DB167" s="456"/>
      <c r="DC167" s="468">
        <v>0</v>
      </c>
      <c r="DD167" s="468">
        <v>0</v>
      </c>
      <c r="DE167" s="468">
        <v>0</v>
      </c>
      <c r="DF167" s="468">
        <v>8022</v>
      </c>
      <c r="DG167" s="468">
        <v>5892</v>
      </c>
      <c r="DH167" s="468"/>
      <c r="DI167" s="468"/>
      <c r="DJ167" s="468"/>
      <c r="DK167" s="468"/>
      <c r="DL167" s="468"/>
      <c r="DM167" s="468"/>
      <c r="DN167" s="468"/>
      <c r="DO167" s="468"/>
      <c r="DP167" s="468"/>
      <c r="DQ167" s="468">
        <v>150</v>
      </c>
      <c r="DR167" s="468"/>
      <c r="DS167" s="468"/>
      <c r="DT167" s="468"/>
      <c r="DU167" s="468"/>
      <c r="DV167" s="468">
        <v>57882</v>
      </c>
      <c r="DW167" s="468"/>
      <c r="DX167" s="468"/>
      <c r="DY167" s="468"/>
      <c r="DZ167" s="468"/>
      <c r="EA167" s="468">
        <v>40608</v>
      </c>
      <c r="EB167" s="468"/>
      <c r="EC167" s="468"/>
      <c r="ED167" s="468"/>
      <c r="EE167" s="468"/>
      <c r="EF167" s="468"/>
      <c r="EG167" s="468"/>
      <c r="EH167" s="468"/>
      <c r="EI167" s="468"/>
      <c r="EJ167" s="468"/>
      <c r="EK167" s="468">
        <v>60612</v>
      </c>
      <c r="FN167" s="5"/>
      <c r="FO167" s="5"/>
      <c r="FP167" s="5"/>
      <c r="FQ167" s="5"/>
      <c r="FR167" s="5"/>
      <c r="GL167" s="5"/>
      <c r="GM167" s="5"/>
      <c r="GN167" s="5"/>
      <c r="GO167" s="5"/>
      <c r="GP167" s="5"/>
    </row>
    <row r="168" spans="1:198" x14ac:dyDescent="0.35">
      <c r="A168" s="469">
        <v>578</v>
      </c>
      <c r="B168" s="402"/>
      <c r="C168" s="402" t="s">
        <v>330</v>
      </c>
      <c r="DA168" s="470">
        <v>361518</v>
      </c>
      <c r="DB168" s="456"/>
      <c r="DC168" s="468">
        <v>38946</v>
      </c>
      <c r="DD168" s="468">
        <v>14562</v>
      </c>
      <c r="DE168" s="468">
        <v>57720</v>
      </c>
      <c r="DF168" s="468">
        <v>114480</v>
      </c>
      <c r="DG168" s="468">
        <v>47868</v>
      </c>
      <c r="DH168" s="468"/>
      <c r="DI168" s="468"/>
      <c r="DJ168" s="468"/>
      <c r="DK168" s="468"/>
      <c r="DL168" s="468"/>
      <c r="DM168" s="468"/>
      <c r="DN168" s="468"/>
      <c r="DO168" s="468"/>
      <c r="DP168" s="468"/>
      <c r="DQ168" s="468">
        <v>20544</v>
      </c>
      <c r="DR168" s="468"/>
      <c r="DS168" s="468"/>
      <c r="DT168" s="468"/>
      <c r="DU168" s="468"/>
      <c r="DV168" s="468">
        <v>64830</v>
      </c>
      <c r="DW168" s="468"/>
      <c r="DX168" s="468"/>
      <c r="DY168" s="468"/>
      <c r="DZ168" s="468"/>
      <c r="EA168" s="468">
        <v>2568</v>
      </c>
      <c r="EB168" s="468"/>
      <c r="EC168" s="468"/>
      <c r="ED168" s="468"/>
      <c r="EE168" s="468"/>
      <c r="EF168" s="468"/>
      <c r="EG168" s="468"/>
      <c r="EH168" s="468"/>
      <c r="EI168" s="468"/>
      <c r="EJ168" s="468"/>
      <c r="EK168" s="468">
        <v>0</v>
      </c>
      <c r="FN168" s="5"/>
      <c r="FO168" s="5"/>
      <c r="FP168" s="5"/>
      <c r="FQ168" s="5"/>
      <c r="FR168" s="5"/>
      <c r="GL168" s="5"/>
      <c r="GM168" s="5"/>
      <c r="GN168" s="5"/>
      <c r="GO168" s="5"/>
      <c r="GP168" s="5"/>
    </row>
    <row r="169" spans="1:198" x14ac:dyDescent="0.35">
      <c r="A169" s="469">
        <v>578</v>
      </c>
      <c r="B169" s="402"/>
      <c r="C169" s="471" t="s">
        <v>2</v>
      </c>
      <c r="DA169" s="472">
        <v>170946</v>
      </c>
      <c r="DB169" s="456"/>
      <c r="DC169" s="468">
        <v>0</v>
      </c>
      <c r="DD169" s="468">
        <v>0</v>
      </c>
      <c r="DE169" s="468">
        <v>0</v>
      </c>
      <c r="DF169" s="468">
        <v>8022</v>
      </c>
      <c r="DG169" s="468">
        <v>3672</v>
      </c>
      <c r="DH169" s="468"/>
      <c r="DI169" s="468"/>
      <c r="DJ169" s="468"/>
      <c r="DK169" s="468"/>
      <c r="DL169" s="468"/>
      <c r="DM169" s="468"/>
      <c r="DN169" s="468"/>
      <c r="DO169" s="468"/>
      <c r="DP169" s="468"/>
      <c r="DQ169" s="468">
        <v>150</v>
      </c>
      <c r="DR169" s="468"/>
      <c r="DS169" s="468"/>
      <c r="DT169" s="468"/>
      <c r="DU169" s="468"/>
      <c r="DV169" s="468">
        <v>57882</v>
      </c>
      <c r="DW169" s="468"/>
      <c r="DX169" s="468"/>
      <c r="DY169" s="468"/>
      <c r="DZ169" s="468"/>
      <c r="EA169" s="468">
        <v>40608</v>
      </c>
      <c r="EB169" s="468"/>
      <c r="EC169" s="468"/>
      <c r="ED169" s="468"/>
      <c r="EE169" s="468"/>
      <c r="EF169" s="468"/>
      <c r="EG169" s="468"/>
      <c r="EH169" s="468"/>
      <c r="EI169" s="468"/>
      <c r="EJ169" s="468"/>
      <c r="EK169" s="468">
        <v>60612</v>
      </c>
      <c r="FN169" s="5"/>
      <c r="FO169" s="5"/>
      <c r="FP169" s="5"/>
      <c r="FQ169" s="5"/>
      <c r="FR169" s="5"/>
      <c r="GL169" s="5"/>
      <c r="GM169" s="5"/>
      <c r="GN169" s="5"/>
      <c r="GO169" s="5"/>
      <c r="GP169" s="5"/>
    </row>
    <row r="170" spans="1:198" x14ac:dyDescent="0.35">
      <c r="A170" s="473">
        <v>578</v>
      </c>
      <c r="B170" s="474"/>
      <c r="C170" s="475" t="s">
        <v>331</v>
      </c>
      <c r="DA170" s="476">
        <v>105810</v>
      </c>
      <c r="DB170" s="456"/>
      <c r="DC170" s="477">
        <v>0</v>
      </c>
      <c r="DD170" s="477">
        <v>0</v>
      </c>
      <c r="DE170" s="477">
        <v>0</v>
      </c>
      <c r="DF170" s="477">
        <v>0</v>
      </c>
      <c r="DG170" s="477">
        <v>17868</v>
      </c>
      <c r="DH170" s="477"/>
      <c r="DI170" s="477"/>
      <c r="DJ170" s="477"/>
      <c r="DK170" s="477"/>
      <c r="DL170" s="477"/>
      <c r="DM170" s="477"/>
      <c r="DN170" s="477"/>
      <c r="DO170" s="477"/>
      <c r="DP170" s="477"/>
      <c r="DQ170" s="477">
        <v>20544</v>
      </c>
      <c r="DR170" s="477"/>
      <c r="DS170" s="477"/>
      <c r="DT170" s="477"/>
      <c r="DU170" s="477"/>
      <c r="DV170" s="477">
        <v>64830</v>
      </c>
      <c r="DW170" s="477"/>
      <c r="DX170" s="477"/>
      <c r="DY170" s="477"/>
      <c r="DZ170" s="477"/>
      <c r="EA170" s="477">
        <v>2568</v>
      </c>
      <c r="EB170" s="477"/>
      <c r="EC170" s="477"/>
      <c r="ED170" s="477"/>
      <c r="EE170" s="477"/>
      <c r="EF170" s="477"/>
      <c r="EG170" s="477"/>
      <c r="EH170" s="477"/>
      <c r="EI170" s="477"/>
      <c r="EJ170" s="477"/>
      <c r="EK170" s="477">
        <v>0</v>
      </c>
      <c r="FN170" s="5"/>
      <c r="FO170" s="5"/>
      <c r="FP170" s="5"/>
      <c r="FQ170" s="5"/>
      <c r="FR170" s="5"/>
      <c r="GL170" s="5"/>
      <c r="GM170" s="5"/>
      <c r="GN170" s="5"/>
      <c r="GO170" s="5"/>
      <c r="GP170" s="5"/>
    </row>
    <row r="171" spans="1:198" x14ac:dyDescent="0.35">
      <c r="A171" s="387">
        <v>515</v>
      </c>
      <c r="B171" s="387"/>
      <c r="C171" s="387" t="s">
        <v>254</v>
      </c>
      <c r="CY171" s="277"/>
      <c r="DA171" s="467">
        <v>864</v>
      </c>
      <c r="DB171" s="456"/>
      <c r="DC171" s="468">
        <v>0</v>
      </c>
      <c r="DD171" s="468">
        <v>0</v>
      </c>
      <c r="DE171" s="468">
        <v>0</v>
      </c>
      <c r="DF171" s="468">
        <v>864</v>
      </c>
      <c r="DG171" s="468">
        <v>0</v>
      </c>
      <c r="DH171" s="468"/>
      <c r="DI171" s="468"/>
      <c r="DJ171" s="468"/>
      <c r="DK171" s="468"/>
      <c r="DL171" s="468"/>
      <c r="DM171" s="468"/>
      <c r="DN171" s="468"/>
      <c r="DO171" s="468"/>
      <c r="DP171" s="468"/>
      <c r="DQ171" s="468">
        <v>0</v>
      </c>
      <c r="DR171" s="468"/>
      <c r="DS171" s="468"/>
      <c r="DT171" s="468"/>
      <c r="DU171" s="468"/>
      <c r="DV171" s="468">
        <v>0</v>
      </c>
      <c r="DW171" s="468"/>
      <c r="DX171" s="468"/>
      <c r="DY171" s="468"/>
      <c r="DZ171" s="468"/>
      <c r="EA171" s="468">
        <v>0</v>
      </c>
      <c r="EB171" s="468"/>
      <c r="EC171" s="468"/>
      <c r="ED171" s="468"/>
      <c r="EE171" s="468"/>
      <c r="EF171" s="468"/>
      <c r="EG171" s="468"/>
      <c r="EH171" s="468"/>
      <c r="EI171" s="468"/>
      <c r="EJ171" s="468"/>
      <c r="EK171" s="468">
        <v>0</v>
      </c>
      <c r="FN171" s="5"/>
      <c r="FO171" s="5"/>
      <c r="FP171" s="5"/>
      <c r="FQ171" s="5"/>
      <c r="FR171" s="5"/>
      <c r="GL171" s="5"/>
      <c r="GM171" s="5"/>
      <c r="GN171" s="5"/>
      <c r="GO171" s="5"/>
      <c r="GP171" s="5"/>
    </row>
    <row r="172" spans="1:198" x14ac:dyDescent="0.35">
      <c r="A172" s="469">
        <v>515</v>
      </c>
      <c r="B172" s="402"/>
      <c r="C172" s="402" t="s">
        <v>330</v>
      </c>
      <c r="DA172" s="470">
        <v>11718</v>
      </c>
      <c r="DB172" s="456"/>
      <c r="DC172" s="468">
        <v>9402</v>
      </c>
      <c r="DD172" s="468">
        <v>846</v>
      </c>
      <c r="DE172" s="468">
        <v>0</v>
      </c>
      <c r="DF172" s="468">
        <v>0</v>
      </c>
      <c r="DG172" s="468">
        <v>1470</v>
      </c>
      <c r="DH172" s="468"/>
      <c r="DI172" s="468"/>
      <c r="DJ172" s="468"/>
      <c r="DK172" s="468"/>
      <c r="DL172" s="468"/>
      <c r="DM172" s="468"/>
      <c r="DN172" s="468"/>
      <c r="DO172" s="468"/>
      <c r="DP172" s="468"/>
      <c r="DQ172" s="468">
        <v>0</v>
      </c>
      <c r="DR172" s="468"/>
      <c r="DS172" s="468"/>
      <c r="DT172" s="468"/>
      <c r="DU172" s="468"/>
      <c r="DV172" s="468">
        <v>0</v>
      </c>
      <c r="DW172" s="468"/>
      <c r="DX172" s="468"/>
      <c r="DY172" s="468"/>
      <c r="DZ172" s="468"/>
      <c r="EA172" s="468">
        <v>0</v>
      </c>
      <c r="EB172" s="468"/>
      <c r="EC172" s="468"/>
      <c r="ED172" s="468"/>
      <c r="EE172" s="468"/>
      <c r="EF172" s="468"/>
      <c r="EG172" s="468"/>
      <c r="EH172" s="468"/>
      <c r="EI172" s="468"/>
      <c r="EJ172" s="468"/>
      <c r="EK172" s="468">
        <v>0</v>
      </c>
      <c r="FN172" s="5"/>
      <c r="FO172" s="5"/>
      <c r="FP172" s="5"/>
      <c r="FQ172" s="5"/>
      <c r="FR172" s="5"/>
      <c r="GL172" s="5"/>
      <c r="GM172" s="5"/>
      <c r="GN172" s="5"/>
      <c r="GO172" s="5"/>
      <c r="GP172" s="5"/>
    </row>
    <row r="173" spans="1:198" x14ac:dyDescent="0.35">
      <c r="A173" s="469">
        <v>515</v>
      </c>
      <c r="B173" s="402"/>
      <c r="C173" s="471" t="s">
        <v>2</v>
      </c>
      <c r="DA173" s="472">
        <v>864</v>
      </c>
      <c r="DB173" s="456"/>
      <c r="DC173" s="468">
        <v>0</v>
      </c>
      <c r="DD173" s="468">
        <v>0</v>
      </c>
      <c r="DE173" s="468">
        <v>0</v>
      </c>
      <c r="DF173" s="468">
        <v>864</v>
      </c>
      <c r="DG173" s="468">
        <v>0</v>
      </c>
      <c r="DH173" s="468"/>
      <c r="DI173" s="468"/>
      <c r="DJ173" s="468"/>
      <c r="DK173" s="468"/>
      <c r="DL173" s="468"/>
      <c r="DM173" s="468"/>
      <c r="DN173" s="468"/>
      <c r="DO173" s="468"/>
      <c r="DP173" s="468"/>
      <c r="DQ173" s="468">
        <v>0</v>
      </c>
      <c r="DR173" s="468"/>
      <c r="DS173" s="468"/>
      <c r="DT173" s="468"/>
      <c r="DU173" s="468"/>
      <c r="DV173" s="468">
        <v>0</v>
      </c>
      <c r="DW173" s="468"/>
      <c r="DX173" s="468"/>
      <c r="DY173" s="468"/>
      <c r="DZ173" s="468"/>
      <c r="EA173" s="468">
        <v>0</v>
      </c>
      <c r="EB173" s="468"/>
      <c r="EC173" s="468"/>
      <c r="ED173" s="468"/>
      <c r="EE173" s="468"/>
      <c r="EF173" s="468"/>
      <c r="EG173" s="468"/>
      <c r="EH173" s="468"/>
      <c r="EI173" s="468"/>
      <c r="EJ173" s="468"/>
      <c r="EK173" s="468">
        <v>0</v>
      </c>
      <c r="FN173" s="5"/>
      <c r="FO173" s="5"/>
      <c r="FP173" s="5"/>
      <c r="FQ173" s="5"/>
      <c r="FR173" s="5"/>
      <c r="GL173" s="5"/>
      <c r="GM173" s="5"/>
      <c r="GN173" s="5"/>
      <c r="GO173" s="5"/>
      <c r="GP173" s="5"/>
    </row>
    <row r="174" spans="1:198" x14ac:dyDescent="0.35">
      <c r="A174" s="473">
        <v>515</v>
      </c>
      <c r="B174" s="474"/>
      <c r="C174" s="475" t="s">
        <v>331</v>
      </c>
      <c r="DA174" s="476">
        <v>1470</v>
      </c>
      <c r="DB174" s="456"/>
      <c r="DC174" s="477">
        <v>0</v>
      </c>
      <c r="DD174" s="477">
        <v>0</v>
      </c>
      <c r="DE174" s="477">
        <v>0</v>
      </c>
      <c r="DF174" s="477">
        <v>0</v>
      </c>
      <c r="DG174" s="477">
        <v>1470</v>
      </c>
      <c r="DH174" s="477"/>
      <c r="DI174" s="477"/>
      <c r="DJ174" s="477"/>
      <c r="DK174" s="477"/>
      <c r="DL174" s="477"/>
      <c r="DM174" s="477"/>
      <c r="DN174" s="477"/>
      <c r="DO174" s="477"/>
      <c r="DP174" s="477"/>
      <c r="DQ174" s="477">
        <v>0</v>
      </c>
      <c r="DR174" s="477"/>
      <c r="DS174" s="477"/>
      <c r="DT174" s="477"/>
      <c r="DU174" s="477"/>
      <c r="DV174" s="477">
        <v>0</v>
      </c>
      <c r="DW174" s="477"/>
      <c r="DX174" s="477"/>
      <c r="DY174" s="477"/>
      <c r="DZ174" s="477"/>
      <c r="EA174" s="477">
        <v>0</v>
      </c>
      <c r="EB174" s="477"/>
      <c r="EC174" s="477"/>
      <c r="ED174" s="477"/>
      <c r="EE174" s="477"/>
      <c r="EF174" s="477"/>
      <c r="EG174" s="477"/>
      <c r="EH174" s="477"/>
      <c r="EI174" s="477"/>
      <c r="EJ174" s="477"/>
      <c r="EK174" s="477">
        <v>0</v>
      </c>
    </row>
    <row r="175" spans="1:198" x14ac:dyDescent="0.35">
      <c r="A175" s="387">
        <v>608</v>
      </c>
      <c r="B175" s="387"/>
      <c r="C175" s="387" t="s">
        <v>254</v>
      </c>
      <c r="CY175" s="277"/>
      <c r="DA175" s="467">
        <v>833121</v>
      </c>
      <c r="DB175" s="456"/>
      <c r="DC175" s="468">
        <v>0</v>
      </c>
      <c r="DD175" s="468">
        <v>0</v>
      </c>
      <c r="DE175" s="468">
        <v>0</v>
      </c>
      <c r="DF175" s="468">
        <v>55431</v>
      </c>
      <c r="DG175" s="468">
        <v>136752</v>
      </c>
      <c r="DH175" s="468"/>
      <c r="DI175" s="468"/>
      <c r="DJ175" s="468"/>
      <c r="DK175" s="468"/>
      <c r="DL175" s="468"/>
      <c r="DM175" s="468"/>
      <c r="DN175" s="468"/>
      <c r="DO175" s="468"/>
      <c r="DP175" s="468"/>
      <c r="DQ175" s="468">
        <v>144774</v>
      </c>
      <c r="DR175" s="468"/>
      <c r="DS175" s="468"/>
      <c r="DT175" s="468"/>
      <c r="DU175" s="468"/>
      <c r="DV175" s="468">
        <v>198162</v>
      </c>
      <c r="DW175" s="468"/>
      <c r="DX175" s="468"/>
      <c r="DY175" s="468"/>
      <c r="DZ175" s="468"/>
      <c r="EA175" s="468">
        <v>150678</v>
      </c>
      <c r="EB175" s="468"/>
      <c r="EC175" s="468"/>
      <c r="ED175" s="468"/>
      <c r="EE175" s="468"/>
      <c r="EF175" s="468"/>
      <c r="EG175" s="468"/>
      <c r="EH175" s="468"/>
      <c r="EI175" s="468"/>
      <c r="EJ175" s="468"/>
      <c r="EK175" s="468">
        <v>147324</v>
      </c>
      <c r="GL175" s="277"/>
      <c r="GM175" s="277"/>
      <c r="GN175" s="277"/>
      <c r="GO175" s="277"/>
      <c r="GP175" s="277"/>
    </row>
    <row r="176" spans="1:198" x14ac:dyDescent="0.35">
      <c r="A176" s="469">
        <v>608</v>
      </c>
      <c r="B176" s="402"/>
      <c r="C176" s="402" t="s">
        <v>330</v>
      </c>
      <c r="DA176" s="470">
        <v>689277</v>
      </c>
      <c r="DB176" s="456"/>
      <c r="DC176" s="468">
        <v>181197</v>
      </c>
      <c r="DD176" s="468">
        <v>172326</v>
      </c>
      <c r="DE176" s="468">
        <v>150612</v>
      </c>
      <c r="DF176" s="468">
        <v>94068</v>
      </c>
      <c r="DG176" s="468">
        <v>79284</v>
      </c>
      <c r="DH176" s="468"/>
      <c r="DI176" s="468"/>
      <c r="DJ176" s="468"/>
      <c r="DK176" s="468"/>
      <c r="DL176" s="468"/>
      <c r="DM176" s="468"/>
      <c r="DN176" s="468"/>
      <c r="DO176" s="468"/>
      <c r="DP176" s="468"/>
      <c r="DQ176" s="468">
        <v>9918</v>
      </c>
      <c r="DR176" s="468"/>
      <c r="DS176" s="468"/>
      <c r="DT176" s="468"/>
      <c r="DU176" s="468"/>
      <c r="DV176" s="468">
        <v>1188</v>
      </c>
      <c r="DW176" s="468"/>
      <c r="DX176" s="468"/>
      <c r="DY176" s="468"/>
      <c r="DZ176" s="468"/>
      <c r="EA176" s="468">
        <v>0</v>
      </c>
      <c r="EB176" s="468"/>
      <c r="EC176" s="468"/>
      <c r="ED176" s="468"/>
      <c r="EE176" s="468"/>
      <c r="EF176" s="468"/>
      <c r="EG176" s="468"/>
      <c r="EH176" s="468"/>
      <c r="EI176" s="468"/>
      <c r="EJ176" s="468"/>
      <c r="EK176" s="468">
        <v>684</v>
      </c>
      <c r="GL176" s="277"/>
      <c r="GM176" s="277"/>
      <c r="GN176" s="277"/>
      <c r="GO176" s="277"/>
      <c r="GP176" s="277"/>
    </row>
    <row r="177" spans="1:198" x14ac:dyDescent="0.35">
      <c r="A177" s="469">
        <v>608</v>
      </c>
      <c r="B177" s="402"/>
      <c r="C177" s="471" t="s">
        <v>2</v>
      </c>
      <c r="DA177" s="472">
        <v>692760</v>
      </c>
      <c r="DB177" s="456"/>
      <c r="DC177" s="468">
        <v>0</v>
      </c>
      <c r="DD177" s="468">
        <v>0</v>
      </c>
      <c r="DE177" s="468">
        <v>0</v>
      </c>
      <c r="DF177" s="468">
        <v>774</v>
      </c>
      <c r="DG177" s="468">
        <v>62328</v>
      </c>
      <c r="DH177" s="468"/>
      <c r="DI177" s="468"/>
      <c r="DJ177" s="468"/>
      <c r="DK177" s="468"/>
      <c r="DL177" s="468"/>
      <c r="DM177" s="468"/>
      <c r="DN177" s="468"/>
      <c r="DO177" s="468"/>
      <c r="DP177" s="468"/>
      <c r="DQ177" s="468">
        <v>134856</v>
      </c>
      <c r="DR177" s="468"/>
      <c r="DS177" s="468"/>
      <c r="DT177" s="468"/>
      <c r="DU177" s="468"/>
      <c r="DV177" s="468">
        <v>197304</v>
      </c>
      <c r="DW177" s="468"/>
      <c r="DX177" s="468"/>
      <c r="DY177" s="468"/>
      <c r="DZ177" s="468"/>
      <c r="EA177" s="468">
        <v>150678</v>
      </c>
      <c r="EB177" s="468"/>
      <c r="EC177" s="468"/>
      <c r="ED177" s="468"/>
      <c r="EE177" s="468"/>
      <c r="EF177" s="468"/>
      <c r="EG177" s="468"/>
      <c r="EH177" s="468"/>
      <c r="EI177" s="468"/>
      <c r="EJ177" s="468"/>
      <c r="EK177" s="468">
        <v>146820</v>
      </c>
      <c r="GL177" s="277"/>
      <c r="GM177" s="277"/>
      <c r="GN177" s="277"/>
      <c r="GO177" s="277"/>
      <c r="GP177" s="277"/>
    </row>
    <row r="178" spans="1:198" x14ac:dyDescent="0.35">
      <c r="A178" s="473">
        <v>608</v>
      </c>
      <c r="B178" s="474"/>
      <c r="C178" s="475" t="s">
        <v>331</v>
      </c>
      <c r="DA178" s="476">
        <v>91074</v>
      </c>
      <c r="DB178" s="456"/>
      <c r="DC178" s="477">
        <v>0</v>
      </c>
      <c r="DD178" s="477">
        <v>0</v>
      </c>
      <c r="DE178" s="477">
        <v>0</v>
      </c>
      <c r="DF178" s="477">
        <v>0</v>
      </c>
      <c r="DG178" s="477">
        <v>79284</v>
      </c>
      <c r="DH178" s="477"/>
      <c r="DI178" s="477"/>
      <c r="DJ178" s="477"/>
      <c r="DK178" s="477"/>
      <c r="DL178" s="477"/>
      <c r="DM178" s="477"/>
      <c r="DN178" s="477"/>
      <c r="DO178" s="477"/>
      <c r="DP178" s="477"/>
      <c r="DQ178" s="477">
        <v>9918</v>
      </c>
      <c r="DR178" s="477"/>
      <c r="DS178" s="477"/>
      <c r="DT178" s="477"/>
      <c r="DU178" s="477"/>
      <c r="DV178" s="477">
        <v>1188</v>
      </c>
      <c r="DW178" s="477"/>
      <c r="DX178" s="477"/>
      <c r="DY178" s="477"/>
      <c r="DZ178" s="477"/>
      <c r="EA178" s="477">
        <v>0</v>
      </c>
      <c r="EB178" s="477"/>
      <c r="EC178" s="477"/>
      <c r="ED178" s="477"/>
      <c r="EE178" s="477"/>
      <c r="EF178" s="477"/>
      <c r="EG178" s="477"/>
      <c r="EH178" s="477"/>
      <c r="EI178" s="477"/>
      <c r="EJ178" s="477"/>
      <c r="EK178" s="477">
        <v>684</v>
      </c>
      <c r="GL178" s="277"/>
      <c r="GM178" s="277"/>
      <c r="GN178" s="277"/>
      <c r="GO178" s="277"/>
      <c r="GP178" s="277"/>
    </row>
    <row r="179" spans="1:198" x14ac:dyDescent="0.35">
      <c r="A179" s="387">
        <v>624</v>
      </c>
      <c r="B179" s="387"/>
      <c r="C179" s="387" t="s">
        <v>254</v>
      </c>
      <c r="CY179" s="277"/>
      <c r="DA179" s="467">
        <v>0</v>
      </c>
      <c r="DB179" s="456"/>
      <c r="DC179" s="468">
        <v>0</v>
      </c>
      <c r="DD179" s="468">
        <v>0</v>
      </c>
      <c r="DE179" s="468">
        <v>0</v>
      </c>
      <c r="DF179" s="468">
        <v>0</v>
      </c>
      <c r="DG179" s="468">
        <v>0</v>
      </c>
      <c r="DH179" s="468"/>
      <c r="DI179" s="468"/>
      <c r="DJ179" s="468"/>
      <c r="DK179" s="468"/>
      <c r="DL179" s="468"/>
      <c r="DM179" s="468"/>
      <c r="DN179" s="468"/>
      <c r="DO179" s="468"/>
      <c r="DP179" s="468"/>
      <c r="DQ179" s="468">
        <v>0</v>
      </c>
      <c r="DR179" s="468"/>
      <c r="DS179" s="468"/>
      <c r="DT179" s="468"/>
      <c r="DU179" s="468"/>
      <c r="DV179" s="468">
        <v>0</v>
      </c>
      <c r="DW179" s="468"/>
      <c r="DX179" s="468"/>
      <c r="DY179" s="468"/>
      <c r="DZ179" s="468"/>
      <c r="EA179" s="468">
        <v>0</v>
      </c>
      <c r="EB179" s="468"/>
      <c r="EC179" s="468"/>
      <c r="ED179" s="468"/>
      <c r="EE179" s="468"/>
      <c r="EF179" s="468"/>
      <c r="EG179" s="468"/>
      <c r="EH179" s="468"/>
      <c r="EI179" s="468"/>
      <c r="EJ179" s="468"/>
      <c r="EK179" s="468">
        <v>0</v>
      </c>
      <c r="GL179" s="277"/>
      <c r="GM179" s="277"/>
      <c r="GN179" s="277"/>
      <c r="GO179" s="277"/>
      <c r="GP179" s="277"/>
    </row>
    <row r="180" spans="1:198" x14ac:dyDescent="0.35">
      <c r="A180" s="469">
        <v>624</v>
      </c>
      <c r="B180" s="402"/>
      <c r="C180" s="402" t="s">
        <v>330</v>
      </c>
      <c r="DA180" s="470">
        <v>0</v>
      </c>
      <c r="DB180" s="456"/>
      <c r="DC180" s="468">
        <v>0</v>
      </c>
      <c r="DD180" s="468">
        <v>0</v>
      </c>
      <c r="DE180" s="468">
        <v>0</v>
      </c>
      <c r="DF180" s="468">
        <v>0</v>
      </c>
      <c r="DG180" s="468">
        <v>0</v>
      </c>
      <c r="DH180" s="468"/>
      <c r="DI180" s="468"/>
      <c r="DJ180" s="468"/>
      <c r="DK180" s="468"/>
      <c r="DL180" s="468"/>
      <c r="DM180" s="468"/>
      <c r="DN180" s="468"/>
      <c r="DO180" s="468"/>
      <c r="DP180" s="468"/>
      <c r="DQ180" s="468">
        <v>0</v>
      </c>
      <c r="DR180" s="468"/>
      <c r="DS180" s="468"/>
      <c r="DT180" s="468"/>
      <c r="DU180" s="468"/>
      <c r="DV180" s="468">
        <v>0</v>
      </c>
      <c r="DW180" s="468"/>
      <c r="DX180" s="468"/>
      <c r="DY180" s="468"/>
      <c r="DZ180" s="468"/>
      <c r="EA180" s="468">
        <v>0</v>
      </c>
      <c r="EB180" s="468"/>
      <c r="EC180" s="468"/>
      <c r="ED180" s="468"/>
      <c r="EE180" s="468"/>
      <c r="EF180" s="468"/>
      <c r="EG180" s="468"/>
      <c r="EH180" s="468"/>
      <c r="EI180" s="468"/>
      <c r="EJ180" s="468"/>
      <c r="EK180" s="468">
        <v>0</v>
      </c>
      <c r="GL180" s="277"/>
      <c r="GM180" s="277"/>
      <c r="GN180" s="277"/>
      <c r="GO180" s="277"/>
      <c r="GP180" s="277"/>
    </row>
    <row r="181" spans="1:198" x14ac:dyDescent="0.35">
      <c r="A181" s="469">
        <v>624</v>
      </c>
      <c r="B181" s="402"/>
      <c r="C181" s="471" t="s">
        <v>2</v>
      </c>
      <c r="DA181" s="472">
        <v>0</v>
      </c>
      <c r="DB181" s="456"/>
      <c r="DC181" s="468">
        <v>0</v>
      </c>
      <c r="DD181" s="468">
        <v>0</v>
      </c>
      <c r="DE181" s="468">
        <v>0</v>
      </c>
      <c r="DF181" s="468">
        <v>0</v>
      </c>
      <c r="DG181" s="468">
        <v>0</v>
      </c>
      <c r="DH181" s="468"/>
      <c r="DI181" s="468"/>
      <c r="DJ181" s="468"/>
      <c r="DK181" s="468"/>
      <c r="DL181" s="468"/>
      <c r="DM181" s="468"/>
      <c r="DN181" s="468"/>
      <c r="DO181" s="468"/>
      <c r="DP181" s="468"/>
      <c r="DQ181" s="468">
        <v>0</v>
      </c>
      <c r="DR181" s="468"/>
      <c r="DS181" s="468"/>
      <c r="DT181" s="468"/>
      <c r="DU181" s="468"/>
      <c r="DV181" s="468">
        <v>0</v>
      </c>
      <c r="DW181" s="468"/>
      <c r="DX181" s="468"/>
      <c r="DY181" s="468"/>
      <c r="DZ181" s="468"/>
      <c r="EA181" s="468">
        <v>0</v>
      </c>
      <c r="EB181" s="468"/>
      <c r="EC181" s="468"/>
      <c r="ED181" s="468"/>
      <c r="EE181" s="468"/>
      <c r="EF181" s="468"/>
      <c r="EG181" s="468"/>
      <c r="EH181" s="468"/>
      <c r="EI181" s="468"/>
      <c r="EJ181" s="468"/>
      <c r="EK181" s="468">
        <v>0</v>
      </c>
      <c r="GL181" s="277"/>
      <c r="GM181" s="277"/>
      <c r="GN181" s="277"/>
      <c r="GO181" s="277"/>
      <c r="GP181" s="277"/>
    </row>
    <row r="182" spans="1:198" x14ac:dyDescent="0.35">
      <c r="A182" s="473">
        <v>624</v>
      </c>
      <c r="B182" s="474"/>
      <c r="C182" s="475" t="s">
        <v>331</v>
      </c>
      <c r="DA182" s="476">
        <v>0</v>
      </c>
      <c r="DB182" s="456"/>
      <c r="DC182" s="477">
        <v>0</v>
      </c>
      <c r="DD182" s="477">
        <v>0</v>
      </c>
      <c r="DE182" s="477">
        <v>0</v>
      </c>
      <c r="DF182" s="477">
        <v>0</v>
      </c>
      <c r="DG182" s="477">
        <v>0</v>
      </c>
      <c r="DH182" s="477"/>
      <c r="DI182" s="477"/>
      <c r="DJ182" s="477"/>
      <c r="DK182" s="477"/>
      <c r="DL182" s="477"/>
      <c r="DM182" s="477"/>
      <c r="DN182" s="477"/>
      <c r="DO182" s="477"/>
      <c r="DP182" s="477"/>
      <c r="DQ182" s="477">
        <v>0</v>
      </c>
      <c r="DR182" s="477"/>
      <c r="DS182" s="477"/>
      <c r="DT182" s="477"/>
      <c r="DU182" s="477"/>
      <c r="DV182" s="477">
        <v>0</v>
      </c>
      <c r="DW182" s="477"/>
      <c r="DX182" s="477"/>
      <c r="DY182" s="477"/>
      <c r="DZ182" s="477"/>
      <c r="EA182" s="477">
        <v>0</v>
      </c>
      <c r="EB182" s="477"/>
      <c r="EC182" s="477"/>
      <c r="ED182" s="477"/>
      <c r="EE182" s="477"/>
      <c r="EF182" s="477"/>
      <c r="EG182" s="477"/>
      <c r="EH182" s="477"/>
      <c r="EI182" s="477"/>
      <c r="EJ182" s="477"/>
      <c r="EK182" s="477">
        <v>0</v>
      </c>
      <c r="GL182" s="277"/>
      <c r="GM182" s="277"/>
      <c r="GN182" s="277"/>
      <c r="GO182" s="277"/>
      <c r="GP182" s="277"/>
    </row>
    <row r="183" spans="1:198" x14ac:dyDescent="0.35">
      <c r="A183" s="387">
        <v>880</v>
      </c>
      <c r="B183" s="387"/>
      <c r="C183" s="387" t="s">
        <v>254</v>
      </c>
      <c r="CY183" s="277"/>
      <c r="DA183" s="467">
        <v>230550</v>
      </c>
      <c r="DB183" s="456"/>
      <c r="DC183" s="468">
        <v>0</v>
      </c>
      <c r="DD183" s="468">
        <v>0</v>
      </c>
      <c r="DE183" s="468">
        <v>0</v>
      </c>
      <c r="DF183" s="468">
        <v>18012</v>
      </c>
      <c r="DG183" s="468">
        <v>28662</v>
      </c>
      <c r="DH183" s="468"/>
      <c r="DI183" s="468"/>
      <c r="DJ183" s="468"/>
      <c r="DK183" s="468"/>
      <c r="DL183" s="468"/>
      <c r="DM183" s="468"/>
      <c r="DN183" s="468"/>
      <c r="DO183" s="468"/>
      <c r="DP183" s="468"/>
      <c r="DQ183" s="468">
        <v>66804</v>
      </c>
      <c r="DR183" s="468"/>
      <c r="DS183" s="468"/>
      <c r="DT183" s="468"/>
      <c r="DU183" s="468"/>
      <c r="DV183" s="468">
        <v>18852</v>
      </c>
      <c r="DW183" s="468"/>
      <c r="DX183" s="468"/>
      <c r="DY183" s="468"/>
      <c r="DZ183" s="468"/>
      <c r="EA183" s="468">
        <v>13614</v>
      </c>
      <c r="EB183" s="468"/>
      <c r="EC183" s="468"/>
      <c r="ED183" s="468"/>
      <c r="EE183" s="468"/>
      <c r="EF183" s="468"/>
      <c r="EG183" s="468"/>
      <c r="EH183" s="468"/>
      <c r="EI183" s="468"/>
      <c r="EJ183" s="468"/>
      <c r="EK183" s="468">
        <v>84606</v>
      </c>
      <c r="GL183" s="277"/>
      <c r="GM183" s="277"/>
      <c r="GN183" s="277"/>
      <c r="GO183" s="277"/>
      <c r="GP183" s="277"/>
    </row>
    <row r="184" spans="1:198" x14ac:dyDescent="0.35">
      <c r="A184" s="469">
        <v>880</v>
      </c>
      <c r="B184" s="402"/>
      <c r="C184" s="402" t="s">
        <v>330</v>
      </c>
      <c r="DA184" s="470">
        <v>439464</v>
      </c>
      <c r="DB184" s="456"/>
      <c r="DC184" s="468">
        <v>111582</v>
      </c>
      <c r="DD184" s="468">
        <v>59898</v>
      </c>
      <c r="DE184" s="468">
        <v>71580</v>
      </c>
      <c r="DF184" s="468">
        <v>119730</v>
      </c>
      <c r="DG184" s="468">
        <v>48492</v>
      </c>
      <c r="DH184" s="468"/>
      <c r="DI184" s="468"/>
      <c r="DJ184" s="468"/>
      <c r="DK184" s="468"/>
      <c r="DL184" s="468"/>
      <c r="DM184" s="468"/>
      <c r="DN184" s="468"/>
      <c r="DO184" s="468"/>
      <c r="DP184" s="468"/>
      <c r="DQ184" s="468">
        <v>19914</v>
      </c>
      <c r="DR184" s="468"/>
      <c r="DS184" s="468"/>
      <c r="DT184" s="468"/>
      <c r="DU184" s="468"/>
      <c r="DV184" s="468">
        <v>8268</v>
      </c>
      <c r="DW184" s="468"/>
      <c r="DX184" s="468"/>
      <c r="DY184" s="468"/>
      <c r="DZ184" s="468"/>
      <c r="EA184" s="468">
        <v>0</v>
      </c>
      <c r="EB184" s="468"/>
      <c r="EC184" s="468"/>
      <c r="ED184" s="468"/>
      <c r="EE184" s="468"/>
      <c r="EF184" s="468"/>
      <c r="EG184" s="468"/>
      <c r="EH184" s="468"/>
      <c r="EI184" s="468"/>
      <c r="EJ184" s="468"/>
      <c r="EK184" s="468">
        <v>0</v>
      </c>
      <c r="GL184" s="277"/>
      <c r="GM184" s="277"/>
      <c r="GN184" s="277"/>
      <c r="GO184" s="277"/>
      <c r="GP184" s="277"/>
    </row>
    <row r="185" spans="1:198" x14ac:dyDescent="0.35">
      <c r="A185" s="469">
        <v>880</v>
      </c>
      <c r="B185" s="402"/>
      <c r="C185" s="471" t="s">
        <v>2</v>
      </c>
      <c r="DA185" s="472">
        <v>181452</v>
      </c>
      <c r="DB185" s="456"/>
      <c r="DC185" s="468">
        <v>0</v>
      </c>
      <c r="DD185" s="468">
        <v>0</v>
      </c>
      <c r="DE185" s="468">
        <v>0</v>
      </c>
      <c r="DF185" s="468">
        <v>3810</v>
      </c>
      <c r="DG185" s="468">
        <v>5430</v>
      </c>
      <c r="DH185" s="468"/>
      <c r="DI185" s="468"/>
      <c r="DJ185" s="468"/>
      <c r="DK185" s="468"/>
      <c r="DL185" s="468"/>
      <c r="DM185" s="468"/>
      <c r="DN185" s="468"/>
      <c r="DO185" s="468"/>
      <c r="DP185" s="468"/>
      <c r="DQ185" s="468">
        <v>58986</v>
      </c>
      <c r="DR185" s="468"/>
      <c r="DS185" s="468"/>
      <c r="DT185" s="468"/>
      <c r="DU185" s="468"/>
      <c r="DV185" s="468">
        <v>15006</v>
      </c>
      <c r="DW185" s="468"/>
      <c r="DX185" s="468"/>
      <c r="DY185" s="468"/>
      <c r="DZ185" s="468"/>
      <c r="EA185" s="468">
        <v>13614</v>
      </c>
      <c r="EB185" s="468"/>
      <c r="EC185" s="468"/>
      <c r="ED185" s="468"/>
      <c r="EE185" s="468"/>
      <c r="EF185" s="468"/>
      <c r="EG185" s="468"/>
      <c r="EH185" s="468"/>
      <c r="EI185" s="468"/>
      <c r="EJ185" s="468"/>
      <c r="EK185" s="468">
        <v>84606</v>
      </c>
      <c r="GL185" s="277"/>
      <c r="GM185" s="277"/>
      <c r="GN185" s="277"/>
      <c r="GO185" s="277"/>
      <c r="GP185" s="277"/>
    </row>
    <row r="186" spans="1:198" x14ac:dyDescent="0.35">
      <c r="A186" s="473">
        <v>880</v>
      </c>
      <c r="B186" s="474"/>
      <c r="C186" s="475" t="s">
        <v>331</v>
      </c>
      <c r="DA186" s="476">
        <v>75294</v>
      </c>
      <c r="DB186" s="456"/>
      <c r="DC186" s="477">
        <v>0</v>
      </c>
      <c r="DD186" s="477">
        <v>0</v>
      </c>
      <c r="DE186" s="477">
        <v>0</v>
      </c>
      <c r="DF186" s="477">
        <v>0</v>
      </c>
      <c r="DG186" s="477">
        <v>47112</v>
      </c>
      <c r="DH186" s="477"/>
      <c r="DI186" s="477"/>
      <c r="DJ186" s="477"/>
      <c r="DK186" s="477"/>
      <c r="DL186" s="477"/>
      <c r="DM186" s="477"/>
      <c r="DN186" s="477"/>
      <c r="DO186" s="477"/>
      <c r="DP186" s="477"/>
      <c r="DQ186" s="477">
        <v>19914</v>
      </c>
      <c r="DR186" s="477"/>
      <c r="DS186" s="477"/>
      <c r="DT186" s="477"/>
      <c r="DU186" s="477"/>
      <c r="DV186" s="477">
        <v>8268</v>
      </c>
      <c r="DW186" s="477"/>
      <c r="DX186" s="477"/>
      <c r="DY186" s="477"/>
      <c r="DZ186" s="477"/>
      <c r="EA186" s="477">
        <v>0</v>
      </c>
      <c r="EB186" s="477"/>
      <c r="EC186" s="477"/>
      <c r="ED186" s="477"/>
      <c r="EE186" s="477"/>
      <c r="EF186" s="477"/>
      <c r="EG186" s="477"/>
      <c r="EH186" s="477"/>
      <c r="EI186" s="477"/>
      <c r="EJ186" s="477"/>
      <c r="EK186" s="477">
        <v>0</v>
      </c>
      <c r="GL186" s="277"/>
      <c r="GM186" s="277"/>
      <c r="GN186" s="277"/>
      <c r="GO186" s="277"/>
      <c r="GP186" s="277"/>
    </row>
    <row r="187" spans="1:198" x14ac:dyDescent="0.35">
      <c r="A187" s="387">
        <v>878</v>
      </c>
      <c r="B187" s="387"/>
      <c r="C187" s="387" t="s">
        <v>254</v>
      </c>
      <c r="CY187" s="277"/>
      <c r="DA187" s="467">
        <v>91602</v>
      </c>
      <c r="DB187" s="456"/>
      <c r="DC187" s="468">
        <v>0</v>
      </c>
      <c r="DD187" s="468">
        <v>0</v>
      </c>
      <c r="DE187" s="468">
        <v>0</v>
      </c>
      <c r="DF187" s="468">
        <v>9264</v>
      </c>
      <c r="DG187" s="468">
        <v>3918</v>
      </c>
      <c r="DH187" s="468"/>
      <c r="DI187" s="468"/>
      <c r="DJ187" s="468"/>
      <c r="DK187" s="468"/>
      <c r="DL187" s="468"/>
      <c r="DM187" s="468"/>
      <c r="DN187" s="468"/>
      <c r="DO187" s="468"/>
      <c r="DP187" s="468"/>
      <c r="DQ187" s="468">
        <v>23214</v>
      </c>
      <c r="DR187" s="468"/>
      <c r="DS187" s="468"/>
      <c r="DT187" s="468"/>
      <c r="DU187" s="468"/>
      <c r="DV187" s="468">
        <v>18564</v>
      </c>
      <c r="DW187" s="468"/>
      <c r="DX187" s="468"/>
      <c r="DY187" s="468"/>
      <c r="DZ187" s="468"/>
      <c r="EA187" s="468">
        <v>18642</v>
      </c>
      <c r="EB187" s="468"/>
      <c r="EC187" s="468"/>
      <c r="ED187" s="468"/>
      <c r="EE187" s="468"/>
      <c r="EF187" s="468"/>
      <c r="EG187" s="468"/>
      <c r="EH187" s="468"/>
      <c r="EI187" s="468"/>
      <c r="EJ187" s="468"/>
      <c r="EK187" s="468">
        <v>18000</v>
      </c>
      <c r="GL187" s="277"/>
      <c r="GM187" s="277"/>
      <c r="GN187" s="277"/>
      <c r="GO187" s="277"/>
      <c r="GP187" s="277"/>
    </row>
    <row r="188" spans="1:198" x14ac:dyDescent="0.35">
      <c r="A188" s="469">
        <v>878</v>
      </c>
      <c r="B188" s="402"/>
      <c r="C188" s="402" t="s">
        <v>330</v>
      </c>
      <c r="DA188" s="470">
        <v>154602</v>
      </c>
      <c r="DB188" s="456"/>
      <c r="DC188" s="468">
        <v>47826</v>
      </c>
      <c r="DD188" s="468">
        <v>47064</v>
      </c>
      <c r="DE188" s="468">
        <v>26772</v>
      </c>
      <c r="DF188" s="468">
        <v>32520</v>
      </c>
      <c r="DG188" s="468">
        <v>420</v>
      </c>
      <c r="DH188" s="468"/>
      <c r="DI188" s="468"/>
      <c r="DJ188" s="468"/>
      <c r="DK188" s="468"/>
      <c r="DL188" s="468"/>
      <c r="DM188" s="468"/>
      <c r="DN188" s="468"/>
      <c r="DO188" s="468"/>
      <c r="DP188" s="468"/>
      <c r="DQ188" s="468">
        <v>0</v>
      </c>
      <c r="DR188" s="468"/>
      <c r="DS188" s="468"/>
      <c r="DT188" s="468"/>
      <c r="DU188" s="468"/>
      <c r="DV188" s="468">
        <v>0</v>
      </c>
      <c r="DW188" s="468"/>
      <c r="DX188" s="468"/>
      <c r="DY188" s="468"/>
      <c r="DZ188" s="468"/>
      <c r="EA188" s="468">
        <v>0</v>
      </c>
      <c r="EB188" s="468"/>
      <c r="EC188" s="468"/>
      <c r="ED188" s="468"/>
      <c r="EE188" s="468"/>
      <c r="EF188" s="468"/>
      <c r="EG188" s="468"/>
      <c r="EH188" s="468"/>
      <c r="EI188" s="468"/>
      <c r="EJ188" s="468"/>
      <c r="EK188" s="468">
        <v>0</v>
      </c>
    </row>
    <row r="189" spans="1:198" x14ac:dyDescent="0.35">
      <c r="A189" s="469">
        <v>878</v>
      </c>
      <c r="B189" s="402"/>
      <c r="C189" s="471" t="s">
        <v>2</v>
      </c>
      <c r="DA189" s="472">
        <v>91032</v>
      </c>
      <c r="DB189" s="456"/>
      <c r="DC189" s="468">
        <v>0</v>
      </c>
      <c r="DD189" s="468">
        <v>0</v>
      </c>
      <c r="DE189" s="468">
        <v>0</v>
      </c>
      <c r="DF189" s="468">
        <v>8862</v>
      </c>
      <c r="DG189" s="468">
        <v>3750</v>
      </c>
      <c r="DH189" s="468"/>
      <c r="DI189" s="468"/>
      <c r="DJ189" s="468"/>
      <c r="DK189" s="468"/>
      <c r="DL189" s="468"/>
      <c r="DM189" s="468"/>
      <c r="DN189" s="468"/>
      <c r="DO189" s="468"/>
      <c r="DP189" s="468"/>
      <c r="DQ189" s="468">
        <v>23214</v>
      </c>
      <c r="DR189" s="468"/>
      <c r="DS189" s="468"/>
      <c r="DT189" s="468"/>
      <c r="DU189" s="468"/>
      <c r="DV189" s="468">
        <v>18564</v>
      </c>
      <c r="DW189" s="468"/>
      <c r="DX189" s="468"/>
      <c r="DY189" s="468"/>
      <c r="DZ189" s="468"/>
      <c r="EA189" s="468">
        <v>18642</v>
      </c>
      <c r="EB189" s="468"/>
      <c r="EC189" s="468"/>
      <c r="ED189" s="468"/>
      <c r="EE189" s="468"/>
      <c r="EF189" s="468"/>
      <c r="EG189" s="468"/>
      <c r="EH189" s="468"/>
      <c r="EI189" s="468"/>
      <c r="EJ189" s="468"/>
      <c r="EK189" s="468">
        <v>18000</v>
      </c>
    </row>
    <row r="190" spans="1:198" x14ac:dyDescent="0.35">
      <c r="A190" s="473">
        <v>878</v>
      </c>
      <c r="B190" s="474"/>
      <c r="C190" s="475" t="s">
        <v>331</v>
      </c>
      <c r="DA190" s="476">
        <v>420</v>
      </c>
      <c r="DB190" s="456"/>
      <c r="DC190" s="477">
        <v>0</v>
      </c>
      <c r="DD190" s="477">
        <v>0</v>
      </c>
      <c r="DE190" s="477">
        <v>0</v>
      </c>
      <c r="DF190" s="477">
        <v>0</v>
      </c>
      <c r="DG190" s="477">
        <v>420</v>
      </c>
      <c r="DH190" s="477"/>
      <c r="DI190" s="477"/>
      <c r="DJ190" s="477"/>
      <c r="DK190" s="477"/>
      <c r="DL190" s="477"/>
      <c r="DM190" s="477"/>
      <c r="DN190" s="477"/>
      <c r="DO190" s="477"/>
      <c r="DP190" s="477"/>
      <c r="DQ190" s="477">
        <v>0</v>
      </c>
      <c r="DR190" s="477"/>
      <c r="DS190" s="477"/>
      <c r="DT190" s="477"/>
      <c r="DU190" s="477"/>
      <c r="DV190" s="477">
        <v>0</v>
      </c>
      <c r="DW190" s="477"/>
      <c r="DX190" s="477"/>
      <c r="DY190" s="477"/>
      <c r="DZ190" s="477"/>
      <c r="EA190" s="477">
        <v>0</v>
      </c>
      <c r="EB190" s="477"/>
      <c r="EC190" s="477"/>
      <c r="ED190" s="477"/>
      <c r="EE190" s="477"/>
      <c r="EF190" s="477"/>
      <c r="EG190" s="477"/>
      <c r="EH190" s="477"/>
      <c r="EI190" s="477"/>
      <c r="EJ190" s="477"/>
      <c r="EK190" s="477">
        <v>0</v>
      </c>
    </row>
    <row r="191" spans="1:198" x14ac:dyDescent="0.35">
      <c r="A191" s="387">
        <v>996</v>
      </c>
      <c r="B191" s="387"/>
      <c r="C191" s="387" t="s">
        <v>254</v>
      </c>
      <c r="CY191" s="277"/>
      <c r="DA191" s="467">
        <v>0</v>
      </c>
      <c r="DB191" s="456"/>
      <c r="DC191" s="468">
        <v>0</v>
      </c>
      <c r="DD191" s="468">
        <v>0</v>
      </c>
      <c r="DE191" s="468">
        <v>0</v>
      </c>
      <c r="DF191" s="468">
        <v>0</v>
      </c>
      <c r="DG191" s="468">
        <v>0</v>
      </c>
      <c r="DH191" s="468"/>
      <c r="DI191" s="468"/>
      <c r="DJ191" s="468"/>
      <c r="DK191" s="468"/>
      <c r="DL191" s="468"/>
      <c r="DM191" s="468"/>
      <c r="DN191" s="468"/>
      <c r="DO191" s="468"/>
      <c r="DP191" s="468"/>
      <c r="DQ191" s="468">
        <v>0</v>
      </c>
      <c r="DR191" s="468"/>
      <c r="DS191" s="468"/>
      <c r="DT191" s="468"/>
      <c r="DU191" s="468"/>
      <c r="DV191" s="468">
        <v>0</v>
      </c>
      <c r="DW191" s="468"/>
      <c r="DX191" s="468"/>
      <c r="DY191" s="468"/>
      <c r="DZ191" s="468"/>
      <c r="EA191" s="468">
        <v>0</v>
      </c>
      <c r="EB191" s="468"/>
      <c r="EC191" s="468"/>
      <c r="ED191" s="468"/>
      <c r="EE191" s="468"/>
      <c r="EF191" s="468"/>
      <c r="EG191" s="468"/>
      <c r="EH191" s="468"/>
      <c r="EI191" s="468"/>
      <c r="EJ191" s="468"/>
      <c r="EK191" s="468">
        <v>0</v>
      </c>
    </row>
    <row r="192" spans="1:198" x14ac:dyDescent="0.35">
      <c r="A192" s="469">
        <v>996</v>
      </c>
      <c r="B192" s="402"/>
      <c r="C192" s="402" t="s">
        <v>330</v>
      </c>
      <c r="DA192" s="470">
        <v>40476</v>
      </c>
      <c r="DB192" s="456"/>
      <c r="DC192" s="468">
        <v>37908</v>
      </c>
      <c r="DD192" s="468">
        <v>2208</v>
      </c>
      <c r="DE192" s="468">
        <v>360</v>
      </c>
      <c r="DF192" s="468">
        <v>0</v>
      </c>
      <c r="DG192" s="468">
        <v>0</v>
      </c>
      <c r="DH192" s="468"/>
      <c r="DI192" s="468"/>
      <c r="DJ192" s="468"/>
      <c r="DK192" s="468"/>
      <c r="DL192" s="468"/>
      <c r="DM192" s="468"/>
      <c r="DN192" s="468"/>
      <c r="DO192" s="468"/>
      <c r="DP192" s="468"/>
      <c r="DQ192" s="468">
        <v>0</v>
      </c>
      <c r="DR192" s="468"/>
      <c r="DS192" s="468"/>
      <c r="DT192" s="468"/>
      <c r="DU192" s="468"/>
      <c r="DV192" s="468">
        <v>0</v>
      </c>
      <c r="DW192" s="468"/>
      <c r="DX192" s="468"/>
      <c r="DY192" s="468"/>
      <c r="DZ192" s="468"/>
      <c r="EA192" s="468">
        <v>0</v>
      </c>
      <c r="EB192" s="468"/>
      <c r="EC192" s="468"/>
      <c r="ED192" s="468"/>
      <c r="EE192" s="468"/>
      <c r="EF192" s="468"/>
      <c r="EG192" s="468"/>
      <c r="EH192" s="468"/>
      <c r="EI192" s="468"/>
      <c r="EJ192" s="468"/>
      <c r="EK192" s="468">
        <v>0</v>
      </c>
    </row>
    <row r="193" spans="1:141" x14ac:dyDescent="0.35">
      <c r="A193" s="469">
        <v>996</v>
      </c>
      <c r="B193" s="402"/>
      <c r="C193" s="471" t="s">
        <v>2</v>
      </c>
      <c r="DA193" s="472">
        <v>0</v>
      </c>
      <c r="DB193" s="456"/>
      <c r="DC193" s="468">
        <v>0</v>
      </c>
      <c r="DD193" s="468">
        <v>0</v>
      </c>
      <c r="DE193" s="468">
        <v>0</v>
      </c>
      <c r="DF193" s="468">
        <v>0</v>
      </c>
      <c r="DG193" s="468">
        <v>0</v>
      </c>
      <c r="DH193" s="468"/>
      <c r="DI193" s="468"/>
      <c r="DJ193" s="468"/>
      <c r="DK193" s="468"/>
      <c r="DL193" s="468"/>
      <c r="DM193" s="468"/>
      <c r="DN193" s="468"/>
      <c r="DO193" s="468"/>
      <c r="DP193" s="468"/>
      <c r="DQ193" s="468">
        <v>0</v>
      </c>
      <c r="DR193" s="468"/>
      <c r="DS193" s="468"/>
      <c r="DT193" s="468"/>
      <c r="DU193" s="468"/>
      <c r="DV193" s="468">
        <v>0</v>
      </c>
      <c r="DW193" s="468"/>
      <c r="DX193" s="468"/>
      <c r="DY193" s="468"/>
      <c r="DZ193" s="468"/>
      <c r="EA193" s="468">
        <v>0</v>
      </c>
      <c r="EB193" s="468"/>
      <c r="EC193" s="468"/>
      <c r="ED193" s="468"/>
      <c r="EE193" s="468"/>
      <c r="EF193" s="468"/>
      <c r="EG193" s="468"/>
      <c r="EH193" s="468"/>
      <c r="EI193" s="468"/>
      <c r="EJ193" s="468"/>
      <c r="EK193" s="468">
        <v>0</v>
      </c>
    </row>
    <row r="194" spans="1:141" x14ac:dyDescent="0.35">
      <c r="A194" s="473">
        <v>996</v>
      </c>
      <c r="B194" s="474"/>
      <c r="C194" s="475" t="s">
        <v>331</v>
      </c>
      <c r="DA194" s="476">
        <v>0</v>
      </c>
      <c r="DB194" s="456"/>
      <c r="DC194" s="477">
        <v>0</v>
      </c>
      <c r="DD194" s="477">
        <v>0</v>
      </c>
      <c r="DE194" s="477">
        <v>0</v>
      </c>
      <c r="DF194" s="477">
        <v>0</v>
      </c>
      <c r="DG194" s="477">
        <v>0</v>
      </c>
      <c r="DH194" s="477"/>
      <c r="DI194" s="477"/>
      <c r="DJ194" s="477"/>
      <c r="DK194" s="477"/>
      <c r="DL194" s="477"/>
      <c r="DM194" s="477"/>
      <c r="DN194" s="477"/>
      <c r="DO194" s="477"/>
      <c r="DP194" s="477"/>
      <c r="DQ194" s="477">
        <v>0</v>
      </c>
      <c r="DR194" s="477"/>
      <c r="DS194" s="477"/>
      <c r="DT194" s="477"/>
      <c r="DU194" s="477"/>
      <c r="DV194" s="477">
        <v>0</v>
      </c>
      <c r="DW194" s="477"/>
      <c r="DX194" s="477"/>
      <c r="DY194" s="477"/>
      <c r="DZ194" s="477"/>
      <c r="EA194" s="477">
        <v>0</v>
      </c>
      <c r="EB194" s="477"/>
      <c r="EC194" s="477"/>
      <c r="ED194" s="477"/>
      <c r="EE194" s="477"/>
      <c r="EF194" s="477"/>
      <c r="EG194" s="477"/>
      <c r="EH194" s="477"/>
      <c r="EI194" s="477"/>
      <c r="EJ194" s="477"/>
      <c r="EK194" s="477">
        <v>0</v>
      </c>
    </row>
    <row r="195" spans="1:141" x14ac:dyDescent="0.35">
      <c r="A195" s="387">
        <v>1906</v>
      </c>
      <c r="B195" s="387"/>
      <c r="C195" s="387" t="s">
        <v>254</v>
      </c>
      <c r="CY195" s="277"/>
      <c r="DA195" s="467">
        <v>0</v>
      </c>
      <c r="DB195" s="456"/>
      <c r="DC195" s="468">
        <v>0</v>
      </c>
      <c r="DD195" s="468">
        <v>0</v>
      </c>
      <c r="DE195" s="468">
        <v>0</v>
      </c>
      <c r="DF195" s="468">
        <v>0</v>
      </c>
      <c r="DG195" s="468">
        <v>0</v>
      </c>
      <c r="DH195" s="468"/>
      <c r="DI195" s="468"/>
      <c r="DJ195" s="468"/>
      <c r="DK195" s="468"/>
      <c r="DL195" s="468"/>
      <c r="DM195" s="468"/>
      <c r="DN195" s="468"/>
      <c r="DO195" s="468"/>
      <c r="DP195" s="468"/>
      <c r="DQ195" s="468">
        <v>0</v>
      </c>
      <c r="DR195" s="468"/>
      <c r="DS195" s="468"/>
      <c r="DT195" s="468"/>
      <c r="DU195" s="468"/>
      <c r="DV195" s="468">
        <v>0</v>
      </c>
      <c r="DW195" s="468"/>
      <c r="DX195" s="468"/>
      <c r="DY195" s="468"/>
      <c r="DZ195" s="468"/>
      <c r="EA195" s="468">
        <v>0</v>
      </c>
      <c r="EB195" s="468"/>
      <c r="EC195" s="468"/>
      <c r="ED195" s="468"/>
      <c r="EE195" s="468"/>
      <c r="EF195" s="468"/>
      <c r="EG195" s="468"/>
      <c r="EH195" s="468"/>
      <c r="EI195" s="468"/>
      <c r="EJ195" s="468"/>
      <c r="EK195" s="468">
        <v>0</v>
      </c>
    </row>
    <row r="196" spans="1:141" x14ac:dyDescent="0.35">
      <c r="A196" s="469">
        <v>1906</v>
      </c>
      <c r="B196" s="402"/>
      <c r="C196" s="402" t="s">
        <v>330</v>
      </c>
      <c r="DA196" s="470">
        <v>61548</v>
      </c>
      <c r="DB196" s="456"/>
      <c r="DC196" s="468">
        <v>0</v>
      </c>
      <c r="DD196" s="468">
        <v>5196</v>
      </c>
      <c r="DE196" s="468">
        <v>12522</v>
      </c>
      <c r="DF196" s="468">
        <v>21318</v>
      </c>
      <c r="DG196" s="468">
        <v>16224</v>
      </c>
      <c r="DH196" s="468"/>
      <c r="DI196" s="468"/>
      <c r="DJ196" s="468"/>
      <c r="DK196" s="468"/>
      <c r="DL196" s="468"/>
      <c r="DM196" s="468"/>
      <c r="DN196" s="468"/>
      <c r="DO196" s="468"/>
      <c r="DP196" s="468"/>
      <c r="DQ196" s="468">
        <v>4110</v>
      </c>
      <c r="DR196" s="468"/>
      <c r="DS196" s="468"/>
      <c r="DT196" s="468"/>
      <c r="DU196" s="468"/>
      <c r="DV196" s="468">
        <v>1140</v>
      </c>
      <c r="DW196" s="468"/>
      <c r="DX196" s="468"/>
      <c r="DY196" s="468"/>
      <c r="DZ196" s="468"/>
      <c r="EA196" s="468">
        <v>1038</v>
      </c>
      <c r="EB196" s="468"/>
      <c r="EC196" s="468"/>
      <c r="ED196" s="468"/>
      <c r="EE196" s="468"/>
      <c r="EF196" s="468"/>
      <c r="EG196" s="468"/>
      <c r="EH196" s="468"/>
      <c r="EI196" s="468"/>
      <c r="EJ196" s="468"/>
      <c r="EK196" s="468">
        <v>0</v>
      </c>
    </row>
    <row r="197" spans="1:141" x14ac:dyDescent="0.35">
      <c r="A197" s="469">
        <v>1906</v>
      </c>
      <c r="B197" s="402"/>
      <c r="C197" s="471" t="s">
        <v>2</v>
      </c>
      <c r="DA197" s="472">
        <v>0</v>
      </c>
      <c r="DB197" s="456"/>
      <c r="DC197" s="468">
        <v>0</v>
      </c>
      <c r="DD197" s="468">
        <v>0</v>
      </c>
      <c r="DE197" s="468">
        <v>0</v>
      </c>
      <c r="DF197" s="468">
        <v>0</v>
      </c>
      <c r="DG197" s="468">
        <v>0</v>
      </c>
      <c r="DH197" s="468"/>
      <c r="DI197" s="468"/>
      <c r="DJ197" s="468"/>
      <c r="DK197" s="468"/>
      <c r="DL197" s="468"/>
      <c r="DM197" s="468"/>
      <c r="DN197" s="468"/>
      <c r="DO197" s="468"/>
      <c r="DP197" s="468"/>
      <c r="DQ197" s="468">
        <v>0</v>
      </c>
      <c r="DR197" s="468"/>
      <c r="DS197" s="468"/>
      <c r="DT197" s="468"/>
      <c r="DU197" s="468"/>
      <c r="DV197" s="468">
        <v>0</v>
      </c>
      <c r="DW197" s="468"/>
      <c r="DX197" s="468"/>
      <c r="DY197" s="468"/>
      <c r="DZ197" s="468"/>
      <c r="EA197" s="468">
        <v>0</v>
      </c>
      <c r="EB197" s="468"/>
      <c r="EC197" s="468"/>
      <c r="ED197" s="468"/>
      <c r="EE197" s="468"/>
      <c r="EF197" s="468"/>
      <c r="EG197" s="468"/>
      <c r="EH197" s="468"/>
      <c r="EI197" s="468"/>
      <c r="EJ197" s="468"/>
      <c r="EK197" s="468">
        <v>0</v>
      </c>
    </row>
    <row r="198" spans="1:141" x14ac:dyDescent="0.35">
      <c r="A198" s="473">
        <v>1906</v>
      </c>
      <c r="B198" s="474"/>
      <c r="C198" s="475" t="s">
        <v>331</v>
      </c>
      <c r="DA198" s="476">
        <v>19056</v>
      </c>
      <c r="DB198" s="456"/>
      <c r="DC198" s="477">
        <v>0</v>
      </c>
      <c r="DD198" s="477">
        <v>0</v>
      </c>
      <c r="DE198" s="477">
        <v>0</v>
      </c>
      <c r="DF198" s="477">
        <v>0</v>
      </c>
      <c r="DG198" s="477">
        <v>12768</v>
      </c>
      <c r="DH198" s="477"/>
      <c r="DI198" s="477"/>
      <c r="DJ198" s="477"/>
      <c r="DK198" s="477"/>
      <c r="DL198" s="477"/>
      <c r="DM198" s="477"/>
      <c r="DN198" s="477"/>
      <c r="DO198" s="477"/>
      <c r="DP198" s="477"/>
      <c r="DQ198" s="477">
        <v>4110</v>
      </c>
      <c r="DR198" s="477"/>
      <c r="DS198" s="477"/>
      <c r="DT198" s="477"/>
      <c r="DU198" s="477"/>
      <c r="DV198" s="477">
        <v>1140</v>
      </c>
      <c r="DW198" s="477"/>
      <c r="DX198" s="477"/>
      <c r="DY198" s="477"/>
      <c r="DZ198" s="477"/>
      <c r="EA198" s="477">
        <v>1038</v>
      </c>
      <c r="EB198" s="477"/>
      <c r="EC198" s="477"/>
      <c r="ED198" s="477"/>
      <c r="EE198" s="477"/>
      <c r="EF198" s="477"/>
      <c r="EG198" s="477"/>
      <c r="EH198" s="477"/>
      <c r="EI198" s="477"/>
      <c r="EJ198" s="477"/>
      <c r="EK198" s="477">
        <v>0</v>
      </c>
    </row>
    <row r="199" spans="1:141" x14ac:dyDescent="0.35">
      <c r="A199" s="479" t="s">
        <v>253</v>
      </c>
      <c r="B199" s="479"/>
      <c r="C199" s="479" t="s">
        <v>254</v>
      </c>
      <c r="DA199" s="480">
        <v>2181616</v>
      </c>
      <c r="DB199" s="456"/>
      <c r="DC199" s="481">
        <v>0</v>
      </c>
      <c r="DD199" s="481">
        <v>0</v>
      </c>
      <c r="DE199" s="481">
        <v>0</v>
      </c>
      <c r="DF199" s="481">
        <v>141129</v>
      </c>
      <c r="DG199" s="481">
        <v>260088</v>
      </c>
      <c r="DH199" s="481"/>
      <c r="DI199" s="481"/>
      <c r="DJ199" s="481"/>
      <c r="DK199" s="481"/>
      <c r="DL199" s="481"/>
      <c r="DM199" s="481"/>
      <c r="DN199" s="481"/>
      <c r="DO199" s="481"/>
      <c r="DP199" s="481"/>
      <c r="DQ199" s="481">
        <v>280888</v>
      </c>
      <c r="DR199" s="481"/>
      <c r="DS199" s="481"/>
      <c r="DT199" s="481"/>
      <c r="DU199" s="481"/>
      <c r="DV199" s="481">
        <v>445676</v>
      </c>
      <c r="DW199" s="481"/>
      <c r="DX199" s="481"/>
      <c r="DY199" s="481"/>
      <c r="DZ199" s="481"/>
      <c r="EA199" s="481">
        <v>448798</v>
      </c>
      <c r="EB199" s="481"/>
      <c r="EC199" s="481"/>
      <c r="ED199" s="481"/>
      <c r="EE199" s="481"/>
      <c r="EF199" s="481"/>
      <c r="EG199" s="481"/>
      <c r="EH199" s="481"/>
      <c r="EI199" s="481"/>
      <c r="EJ199" s="481"/>
      <c r="EK199" s="481">
        <v>605037</v>
      </c>
    </row>
    <row r="200" spans="1:141" x14ac:dyDescent="0.35">
      <c r="A200" s="482" t="s">
        <v>253</v>
      </c>
      <c r="B200" s="483"/>
      <c r="C200" s="483" t="s">
        <v>330</v>
      </c>
      <c r="DA200" s="484">
        <v>2818598</v>
      </c>
      <c r="DB200" s="456"/>
      <c r="DC200" s="481">
        <v>576824</v>
      </c>
      <c r="DD200" s="481">
        <v>444504</v>
      </c>
      <c r="DE200" s="481">
        <v>564810</v>
      </c>
      <c r="DF200" s="481">
        <v>682086</v>
      </c>
      <c r="DG200" s="481">
        <v>319836</v>
      </c>
      <c r="DH200" s="481"/>
      <c r="DI200" s="481"/>
      <c r="DJ200" s="481"/>
      <c r="DK200" s="481"/>
      <c r="DL200" s="481"/>
      <c r="DM200" s="481"/>
      <c r="DN200" s="481"/>
      <c r="DO200" s="481"/>
      <c r="DP200" s="481"/>
      <c r="DQ200" s="481">
        <v>140664</v>
      </c>
      <c r="DR200" s="481"/>
      <c r="DS200" s="481"/>
      <c r="DT200" s="481"/>
      <c r="DU200" s="481"/>
      <c r="DV200" s="481">
        <v>84060</v>
      </c>
      <c r="DW200" s="481"/>
      <c r="DX200" s="481"/>
      <c r="DY200" s="481"/>
      <c r="DZ200" s="481"/>
      <c r="EA200" s="481">
        <v>4686</v>
      </c>
      <c r="EB200" s="481"/>
      <c r="EC200" s="481"/>
      <c r="ED200" s="481"/>
      <c r="EE200" s="481"/>
      <c r="EF200" s="481"/>
      <c r="EG200" s="481"/>
      <c r="EH200" s="481"/>
      <c r="EI200" s="481"/>
      <c r="EJ200" s="481"/>
      <c r="EK200" s="481">
        <v>1128</v>
      </c>
    </row>
    <row r="201" spans="1:141" x14ac:dyDescent="0.35">
      <c r="A201" s="482" t="s">
        <v>253</v>
      </c>
      <c r="B201" s="483"/>
      <c r="C201" s="485" t="s">
        <v>2</v>
      </c>
      <c r="DA201" s="486">
        <v>1938199</v>
      </c>
      <c r="DB201" s="456"/>
      <c r="DC201" s="487">
        <v>0</v>
      </c>
      <c r="DD201" s="487">
        <v>0</v>
      </c>
      <c r="DE201" s="487">
        <v>0</v>
      </c>
      <c r="DF201" s="487">
        <v>52788</v>
      </c>
      <c r="DG201" s="487">
        <v>148824</v>
      </c>
      <c r="DH201" s="487"/>
      <c r="DI201" s="487"/>
      <c r="DJ201" s="487"/>
      <c r="DK201" s="487"/>
      <c r="DL201" s="487"/>
      <c r="DM201" s="487"/>
      <c r="DN201" s="487"/>
      <c r="DO201" s="487"/>
      <c r="DP201" s="487"/>
      <c r="DQ201" s="487">
        <v>244342</v>
      </c>
      <c r="DR201" s="487"/>
      <c r="DS201" s="487"/>
      <c r="DT201" s="487"/>
      <c r="DU201" s="487"/>
      <c r="DV201" s="487">
        <v>438914</v>
      </c>
      <c r="DW201" s="487"/>
      <c r="DX201" s="487"/>
      <c r="DY201" s="487"/>
      <c r="DZ201" s="487"/>
      <c r="EA201" s="487">
        <v>448798</v>
      </c>
      <c r="EB201" s="487"/>
      <c r="EC201" s="487"/>
      <c r="ED201" s="487"/>
      <c r="EE201" s="487"/>
      <c r="EF201" s="487"/>
      <c r="EG201" s="487"/>
      <c r="EH201" s="487"/>
      <c r="EI201" s="487"/>
      <c r="EJ201" s="487"/>
      <c r="EK201" s="487">
        <v>604533</v>
      </c>
    </row>
    <row r="202" spans="1:141" x14ac:dyDescent="0.35">
      <c r="A202" s="488" t="s">
        <v>253</v>
      </c>
      <c r="B202" s="489"/>
      <c r="C202" s="490" t="s">
        <v>331</v>
      </c>
      <c r="DA202" s="491">
        <v>455100</v>
      </c>
      <c r="DB202" s="456"/>
      <c r="DC202" s="492">
        <v>0</v>
      </c>
      <c r="DD202" s="492">
        <v>0</v>
      </c>
      <c r="DE202" s="492">
        <v>0</v>
      </c>
      <c r="DF202" s="492">
        <v>0</v>
      </c>
      <c r="DG202" s="492">
        <v>224562</v>
      </c>
      <c r="DH202" s="492"/>
      <c r="DI202" s="492"/>
      <c r="DJ202" s="492"/>
      <c r="DK202" s="492"/>
      <c r="DL202" s="492"/>
      <c r="DM202" s="492"/>
      <c r="DN202" s="492"/>
      <c r="DO202" s="492"/>
      <c r="DP202" s="492"/>
      <c r="DQ202" s="492">
        <v>140664</v>
      </c>
      <c r="DR202" s="492"/>
      <c r="DS202" s="492"/>
      <c r="DT202" s="492"/>
      <c r="DU202" s="492"/>
      <c r="DV202" s="492">
        <v>84060</v>
      </c>
      <c r="DW202" s="492"/>
      <c r="DX202" s="492"/>
      <c r="DY202" s="492"/>
      <c r="DZ202" s="492"/>
      <c r="EA202" s="492">
        <v>4686</v>
      </c>
      <c r="EB202" s="492"/>
      <c r="EC202" s="492"/>
      <c r="ED202" s="492"/>
      <c r="EE202" s="492"/>
      <c r="EF202" s="492"/>
      <c r="EG202" s="492"/>
      <c r="EH202" s="492"/>
      <c r="EI202" s="492"/>
      <c r="EJ202" s="492"/>
      <c r="EK202" s="492">
        <v>1128</v>
      </c>
    </row>
    <row r="203" spans="1:141" x14ac:dyDescent="0.35">
      <c r="E203" s="456"/>
      <c r="F203" s="456"/>
      <c r="G203" s="456"/>
      <c r="H203" s="456"/>
      <c r="I203" s="456"/>
      <c r="J203" s="456"/>
      <c r="K203" s="456"/>
      <c r="L203" s="456"/>
      <c r="M203" s="456"/>
      <c r="N203" s="456"/>
      <c r="O203" s="456"/>
      <c r="P203" s="456"/>
      <c r="Q203" s="456"/>
      <c r="BO203" s="277"/>
    </row>
    <row r="204" spans="1:141" x14ac:dyDescent="0.35">
      <c r="E204" s="456"/>
      <c r="F204" s="456"/>
      <c r="G204" s="456"/>
      <c r="H204" s="456"/>
      <c r="I204" s="456"/>
      <c r="J204" s="456"/>
      <c r="K204" s="456"/>
      <c r="L204" s="456"/>
      <c r="M204" s="456"/>
      <c r="N204" s="456"/>
      <c r="O204" s="456"/>
      <c r="P204" s="456"/>
      <c r="Q204" s="456"/>
    </row>
    <row r="205" spans="1:141" x14ac:dyDescent="0.35">
      <c r="E205" s="456"/>
      <c r="F205" s="456"/>
      <c r="G205" s="456"/>
      <c r="H205" s="456"/>
      <c r="I205" s="456"/>
      <c r="J205" s="456"/>
      <c r="K205" s="456"/>
      <c r="L205" s="456"/>
      <c r="M205" s="456"/>
      <c r="N205" s="456"/>
      <c r="O205" s="456"/>
      <c r="P205" s="456"/>
      <c r="Q205" s="456"/>
    </row>
    <row r="206" spans="1:141" x14ac:dyDescent="0.35">
      <c r="E206" s="456"/>
      <c r="F206" s="456"/>
      <c r="G206" s="456"/>
      <c r="H206" s="456"/>
      <c r="I206" s="456"/>
      <c r="J206" s="456"/>
      <c r="K206" s="456"/>
      <c r="L206" s="456"/>
      <c r="M206" s="456"/>
      <c r="N206" s="456"/>
      <c r="O206" s="456"/>
      <c r="P206" s="456"/>
      <c r="Q206" s="456"/>
    </row>
  </sheetData>
  <autoFilter ref="A8:JT137" xr:uid="{45D087E4-9823-447E-BAD0-E30A50C26640}">
    <filterColumn colId="278">
      <filters blank="1">
        <filter val="1"/>
      </filters>
    </filterColumn>
  </autoFilter>
  <mergeCells count="129">
    <mergeCell ref="JR5:JR6"/>
    <mergeCell ref="A7:C7"/>
    <mergeCell ref="A139:A140"/>
    <mergeCell ref="C139:C140"/>
    <mergeCell ref="DA139:DA140"/>
    <mergeCell ref="DC139:DQ139"/>
    <mergeCell ref="DV139:EK139"/>
    <mergeCell ref="JH5:JH6"/>
    <mergeCell ref="JI5:JM5"/>
    <mergeCell ref="JN5:JN6"/>
    <mergeCell ref="JO5:JO6"/>
    <mergeCell ref="JP5:JP6"/>
    <mergeCell ref="JQ5:JQ6"/>
    <mergeCell ref="IX5:IX6"/>
    <mergeCell ref="IY5:IY6"/>
    <mergeCell ref="IZ5:JD5"/>
    <mergeCell ref="JE5:JE6"/>
    <mergeCell ref="JF5:JF6"/>
    <mergeCell ref="JG5:JG6"/>
    <mergeCell ref="IM5:IM6"/>
    <mergeCell ref="IN5:IN6"/>
    <mergeCell ref="IO5:IO6"/>
    <mergeCell ref="IP5:IU5"/>
    <mergeCell ref="IV5:IV6"/>
    <mergeCell ref="IW5:IW6"/>
    <mergeCell ref="IC5:IC6"/>
    <mergeCell ref="ID5:ID6"/>
    <mergeCell ref="IE5:IE6"/>
    <mergeCell ref="IF5:IF6"/>
    <mergeCell ref="IG5:IK5"/>
    <mergeCell ref="IL5:IL6"/>
    <mergeCell ref="HN5:HQ5"/>
    <mergeCell ref="HR5:HR6"/>
    <mergeCell ref="HS5:HV5"/>
    <mergeCell ref="HW5:HW6"/>
    <mergeCell ref="HX5:IA5"/>
    <mergeCell ref="IB5:IB6"/>
    <mergeCell ref="GY5:HB5"/>
    <mergeCell ref="HC5:HC6"/>
    <mergeCell ref="HD5:HG5"/>
    <mergeCell ref="HH5:HH6"/>
    <mergeCell ref="HI5:HL5"/>
    <mergeCell ref="HM5:HM6"/>
    <mergeCell ref="GK5:GO5"/>
    <mergeCell ref="GP5:GP6"/>
    <mergeCell ref="GQ5:GQ6"/>
    <mergeCell ref="GR5:GR6"/>
    <mergeCell ref="GS5:GS6"/>
    <mergeCell ref="GT5:GX5"/>
    <mergeCell ref="FS5:FW5"/>
    <mergeCell ref="FX5:FX6"/>
    <mergeCell ref="FY5:GC5"/>
    <mergeCell ref="GD5:GD6"/>
    <mergeCell ref="GE5:GI5"/>
    <mergeCell ref="GJ5:GJ6"/>
    <mergeCell ref="EU5:EZ5"/>
    <mergeCell ref="FA5:FF5"/>
    <mergeCell ref="FG5:FK5"/>
    <mergeCell ref="FL5:FL6"/>
    <mergeCell ref="FM5:FQ5"/>
    <mergeCell ref="FR5:FR6"/>
    <mergeCell ref="EG5:EJ5"/>
    <mergeCell ref="EK5:EK6"/>
    <mergeCell ref="EL5:EL6"/>
    <mergeCell ref="EM5:EM6"/>
    <mergeCell ref="EN5:EN6"/>
    <mergeCell ref="EO5:ET5"/>
    <mergeCell ref="DR5:DU5"/>
    <mergeCell ref="DV5:DV6"/>
    <mergeCell ref="DW5:DZ5"/>
    <mergeCell ref="EA5:EA6"/>
    <mergeCell ref="EB5:EE5"/>
    <mergeCell ref="EF5:EF6"/>
    <mergeCell ref="DB5:DB6"/>
    <mergeCell ref="DC5:DG5"/>
    <mergeCell ref="DH5:DK5"/>
    <mergeCell ref="DL5:DL6"/>
    <mergeCell ref="DM5:DP5"/>
    <mergeCell ref="DQ5:DQ6"/>
    <mergeCell ref="CP5:CS5"/>
    <mergeCell ref="CT5:CT6"/>
    <mergeCell ref="CU5:CX5"/>
    <mergeCell ref="CY5:CY6"/>
    <mergeCell ref="CZ5:CZ6"/>
    <mergeCell ref="DA5:DA6"/>
    <mergeCell ref="CA5:CD5"/>
    <mergeCell ref="CE5:CE6"/>
    <mergeCell ref="CF5:CI5"/>
    <mergeCell ref="CJ5:CJ6"/>
    <mergeCell ref="CK5:CN5"/>
    <mergeCell ref="CO5:CO6"/>
    <mergeCell ref="BN5:BN6"/>
    <mergeCell ref="BO5:BO6"/>
    <mergeCell ref="BP5:BP6"/>
    <mergeCell ref="BQ5:BU5"/>
    <mergeCell ref="BV5:BY5"/>
    <mergeCell ref="BZ5:BZ6"/>
    <mergeCell ref="AV5:AZ5"/>
    <mergeCell ref="BA5:BA6"/>
    <mergeCell ref="BB5:BF5"/>
    <mergeCell ref="BG5:BG6"/>
    <mergeCell ref="BH5:BL5"/>
    <mergeCell ref="BM5:BM6"/>
    <mergeCell ref="AD5:AH5"/>
    <mergeCell ref="AI5:AI6"/>
    <mergeCell ref="AJ5:AN5"/>
    <mergeCell ref="AO5:AO6"/>
    <mergeCell ref="AP5:AT5"/>
    <mergeCell ref="AU5:AU6"/>
    <mergeCell ref="IX4:JE4"/>
    <mergeCell ref="JG4:JN4"/>
    <mergeCell ref="JO4:JR4"/>
    <mergeCell ref="D5:D6"/>
    <mergeCell ref="E5:E6"/>
    <mergeCell ref="F5:K5"/>
    <mergeCell ref="L5:Q5"/>
    <mergeCell ref="R5:W5"/>
    <mergeCell ref="X5:AB5"/>
    <mergeCell ref="AC5:AC6"/>
    <mergeCell ref="A1:JR1"/>
    <mergeCell ref="A4:A6"/>
    <mergeCell ref="C4:C6"/>
    <mergeCell ref="D4:BN4"/>
    <mergeCell ref="BO4:CZ4"/>
    <mergeCell ref="DA4:EL4"/>
    <mergeCell ref="EM4:GQ4"/>
    <mergeCell ref="GR4:ID4"/>
    <mergeCell ref="IE4:IM4"/>
    <mergeCell ref="IN4:IW4"/>
  </mergeCells>
  <conditionalFormatting sqref="D16:JR16 D24:JR24 D32:JR32 D40:JR40 D48:JR48 D56:JR56 D64:JR64 D72:JR72 D80:JR80 D88:JR88 D96:JR96 D104:JR104 D112:JR112 D120:JR120 C174 C178 C182 C186 C190 C194 C198 C202">
    <cfRule type="cellIs" dxfId="40" priority="30" operator="lessThan">
      <formula>0</formula>
    </cfRule>
  </conditionalFormatting>
  <conditionalFormatting sqref="BN9:BN15 CZ9:CZ15 EL9:EL15 GQ9:GQ15 IL9:IM15 IV9:IW15 JE9:JF15 JN9:JN15 JR9:JR15 BN25:BN31 CZ25:CZ31 EL25:EL31 GQ25:GQ31 IL25:IM31 IV25:IW31 JE25:JF31 JN25:JN31 JR25:JR31 BN33:BN39 CZ33:CZ39 EL33:EL39 GQ33:GQ39 IL33:IM39 IV33:IW39 JE33:JF39 JN33:JN39 JR33:JR39 BN41:BN47 CZ41:CZ47 EL41:EL47 GQ41:GQ47 IL41:IM47 IV41:IW47 JE41:JF47 JN41:JN47 JR41:JR47 BN49:BN55 CZ49:CZ55 EL49:EL55 GQ49:GQ55 IL49:IM55 IV49:IW55 JE49:JF55 JN49:JN55 JR49:JR55 BN57:BN63 CZ57:CZ63 EL57:EL63 GQ57:GQ63 IL57:IM63 IV57:IW63 JE57:JF63 JN57:JN63 JR57:JR63 BN65:BN71 CZ65:CZ71 EL65:EL71 GQ65:GQ71 IL65:IM71 IV65:IW71 JE65:JF71 JN65:JN71 JR65:JR71 BN73:BN79 CZ73:CZ79 EL73:EL79 GQ73:GQ79 IL73:IM79 IV73:IW79 JE73:JF79 JN73:JN79 JR73:JR79 BN81:BN87 CZ81:CZ87 EL81:EL87 GQ81:GQ87 IL81:IM87 IV81:IW87 JE81:JF87 JN81:JN87 JR81:JR87 BN89:BN95 CZ89:CZ95 EL89:EL95 GQ89:GQ95 IL89:IM95 IV89:IW95 JE89:JF95 JN89:JN95 JR89:JR95 BN97:BN103 CZ97:CZ103 EL97:EL103 GQ97:GQ103 IL97:IM103 IV97:IW103 JE97:JF103 JN97:JN103 JR97:JR103 BN105:BN111 CZ105:CZ111 EL105:EL111 GQ105:GQ111 IL105:IM111 IV105:IW111 JE105:JF111 JN105:JN111 JR105:JR111 BN113:BN119 CZ113:CZ119 EL113:EL119 GQ113:GQ119 IL113:IM119 IV113:IW119 JE113:JF119 JN113:JN119 JR113:JR119 BN121:BN134 CZ121:CZ134 EL121:EL134 GQ121:GQ134 IL121:IM134 IV121:IW134 JE121:JF134 JN121:JN134 JR121:JR134">
    <cfRule type="cellIs" dxfId="39" priority="41" operator="greaterThan">
      <formula>0</formula>
    </cfRule>
  </conditionalFormatting>
  <conditionalFormatting sqref="BN17:BN23 CZ17:CZ23 EL17:EL23 GQ17:GQ23 IL17:IM23 IV17:IW23 JE17:JF23 JN17:JN23 JR17:JR23">
    <cfRule type="cellIs" dxfId="38" priority="24" operator="greaterThan">
      <formula>0</formula>
    </cfRule>
  </conditionalFormatting>
  <conditionalFormatting sqref="CZ9:CZ15 CZ25:CZ31 CZ33:CZ39 CZ41:CZ47 CZ49:CZ55 CZ57:CZ63 CZ65:CZ71 CZ73:CZ79 CZ81:CZ87 CZ89:CZ95 CZ97:CZ103 CZ105:CZ111 CZ113:CZ119 CZ121:CZ134">
    <cfRule type="cellIs" dxfId="37" priority="40" operator="lessThan">
      <formula>0</formula>
    </cfRule>
  </conditionalFormatting>
  <conditionalFormatting sqref="CZ17:CZ23">
    <cfRule type="cellIs" dxfId="36" priority="23" operator="lessThan">
      <formula>0</formula>
    </cfRule>
  </conditionalFormatting>
  <conditionalFormatting sqref="CZ135">
    <cfRule type="cellIs" dxfId="35" priority="39" operator="lessThan">
      <formula>0</formula>
    </cfRule>
  </conditionalFormatting>
  <conditionalFormatting sqref="DA145:EJ145 DA149:EJ149 DA153:EJ153 DA157:EJ157 DA161:EJ161 DA165:EJ165 DA169:EJ169 DA173:EJ173 DA177:EJ177 DA185:EJ185 DA189:EJ189 DA197:EJ197">
    <cfRule type="cellIs" dxfId="34" priority="18" operator="lessThan">
      <formula>0</formula>
    </cfRule>
  </conditionalFormatting>
  <conditionalFormatting sqref="DA146:EK146 DA150:EK150 DA154:EK154 DA158:EK158 DA162:EK162 DA166:EK166 DA170:EK170 DA174:EK174 DA178:EK178 DA182:EK182 DA186:EK186 DA190:EK190 DA194:EK194 DA198:EK198 DA202:EK202">
    <cfRule type="cellIs" dxfId="33" priority="13" operator="lessThan">
      <formula>0</formula>
    </cfRule>
  </conditionalFormatting>
  <conditionalFormatting sqref="DA201:EK201">
    <cfRule type="cellIs" dxfId="32" priority="12" operator="lessThan">
      <formula>0</formula>
    </cfRule>
  </conditionalFormatting>
  <conditionalFormatting sqref="DC143:EJ144">
    <cfRule type="cellIs" dxfId="31" priority="9" operator="lessThan">
      <formula>0</formula>
    </cfRule>
  </conditionalFormatting>
  <conditionalFormatting sqref="DC147:EJ148 DC151:EJ152 DC155:EJ156 DC159:EJ160 DC163:EJ164 DC167:EJ168 DC171:EJ172 DC175:EJ176 DC179:EK181 DC183:EJ184 DC187:EJ188 DC191:EK193 DC195:EJ196">
    <cfRule type="cellIs" dxfId="30" priority="1" operator="lessThan">
      <formula>0</formula>
    </cfRule>
  </conditionalFormatting>
  <conditionalFormatting sqref="EK143:EK145">
    <cfRule type="cellIs" dxfId="29" priority="11" operator="lessThan">
      <formula>0</formula>
    </cfRule>
  </conditionalFormatting>
  <conditionalFormatting sqref="EK147:EK149 EK151:EK153 EK155:EK157 EK159:EK161 EK163:EK165 EK167:EK169 EK171:EK173 EK175:EK177 EK183:EK185 EK187:EK189 EK195:EK197">
    <cfRule type="cellIs" dxfId="28" priority="10" operator="lessThan">
      <formula>0</formula>
    </cfRule>
  </conditionalFormatting>
  <conditionalFormatting sqref="EL9:EL15">
    <cfRule type="cellIs" dxfId="27" priority="29" operator="lessThan">
      <formula>0</formula>
    </cfRule>
  </conditionalFormatting>
  <conditionalFormatting sqref="EL17:EL23">
    <cfRule type="cellIs" dxfId="26" priority="21" operator="lessThan">
      <formula>0</formula>
    </cfRule>
  </conditionalFormatting>
  <conditionalFormatting sqref="EL25:EL31 EL33:EL39 EL41:EL47 EL49:EL55 EL57:EL63 EL65:EL71 EL73:EL79 EL81:EL87 EL89:EL95 EL97:EL103 EL105:EL111 EL113:EL119">
    <cfRule type="cellIs" dxfId="25" priority="28" operator="lessThan">
      <formula>0</formula>
    </cfRule>
  </conditionalFormatting>
  <conditionalFormatting sqref="EL121:EL134">
    <cfRule type="cellIs" dxfId="24" priority="38" operator="lessThan">
      <formula>0</formula>
    </cfRule>
  </conditionalFormatting>
  <conditionalFormatting sqref="EL135">
    <cfRule type="cellIs" dxfId="23" priority="37" operator="lessThan">
      <formula>0</formula>
    </cfRule>
  </conditionalFormatting>
  <conditionalFormatting sqref="GQ9:GQ15">
    <cfRule type="cellIs" dxfId="22" priority="26" operator="lessThan">
      <formula>0</formula>
    </cfRule>
  </conditionalFormatting>
  <conditionalFormatting sqref="GQ17:GQ23">
    <cfRule type="cellIs" dxfId="21" priority="19" operator="lessThan">
      <formula>0</formula>
    </cfRule>
  </conditionalFormatting>
  <conditionalFormatting sqref="GQ25:GQ31 GQ33:GQ39 GQ41:GQ47 GQ49:GQ55 GQ57:GQ63 GQ65:GQ71 GQ73:GQ79 GQ81:GQ87 GQ89:GQ95 GQ97:GQ103 GQ105:GQ111 GQ113:GQ119">
    <cfRule type="cellIs" dxfId="20" priority="25" operator="lessThan">
      <formula>0</formula>
    </cfRule>
  </conditionalFormatting>
  <conditionalFormatting sqref="GQ121:GQ134">
    <cfRule type="cellIs" dxfId="19" priority="36" operator="lessThan">
      <formula>0</formula>
    </cfRule>
  </conditionalFormatting>
  <conditionalFormatting sqref="GQ135">
    <cfRule type="cellIs" dxfId="18" priority="35" operator="lessThan">
      <formula>0</formula>
    </cfRule>
  </conditionalFormatting>
  <conditionalFormatting sqref="GY143:HR145">
    <cfRule type="cellIs" dxfId="17" priority="15" operator="lessThan">
      <formula>0</formula>
    </cfRule>
  </conditionalFormatting>
  <conditionalFormatting sqref="GY146:HR146 GY150:HR150 GY154:HR154 GY158:HR158 GY162:HR162 GY166:HR166 GY170:HR170 GY174:HR174 GY178:HR178 GY182:HR182 GY186:HR186 GY190:HR190 GY194:HR194 GY198:HR198 GY202:HR202">
    <cfRule type="cellIs" dxfId="16" priority="17" operator="lessThan">
      <formula>0</formula>
    </cfRule>
  </conditionalFormatting>
  <conditionalFormatting sqref="GY147:HR149 GY151:HR153 GY155:HR157 GY159:HR161 GY163:HR165 GY167:HR169 GY171:HR173 GY175:HR177 GY179:HR181 GY183:HR185 GY187:HR189 GY191:HR193 GY195:HR197">
    <cfRule type="cellIs" dxfId="15" priority="14" operator="lessThan">
      <formula>0</formula>
    </cfRule>
  </conditionalFormatting>
  <conditionalFormatting sqref="GY201:HR201">
    <cfRule type="cellIs" dxfId="14" priority="16" operator="lessThan">
      <formula>0</formula>
    </cfRule>
  </conditionalFormatting>
  <conditionalFormatting sqref="IC9:ID15 IC25:ID31 IC33:ID39 IC41:ID47 IC49:ID55 IC57:ID63 IC65:ID71 IC73:ID79 IC81:ID87 IC89:ID95 IC97:ID103 IC105:ID111 IC113:ID119 IC121:ID134">
    <cfRule type="cellIs" dxfId="13" priority="8" operator="greaterThan">
      <formula>0</formula>
    </cfRule>
  </conditionalFormatting>
  <conditionalFormatting sqref="IC9:ID15">
    <cfRule type="cellIs" dxfId="12" priority="5" operator="lessThan">
      <formula>0</formula>
    </cfRule>
  </conditionalFormatting>
  <conditionalFormatting sqref="IC17:ID23">
    <cfRule type="cellIs" dxfId="11" priority="2" operator="lessThan">
      <formula>0</formula>
    </cfRule>
    <cfRule type="cellIs" dxfId="10" priority="3" operator="greaterThan">
      <formula>0</formula>
    </cfRule>
  </conditionalFormatting>
  <conditionalFormatting sqref="IC25:ID31 IC33:ID39 IC41:ID47 IC49:ID55 IC57:ID63 IC65:ID71 IC73:ID79 IC81:ID87 IC89:ID95 IC97:ID103 IC105:ID111 IC113:ID119">
    <cfRule type="cellIs" dxfId="9" priority="4" operator="lessThan">
      <formula>0</formula>
    </cfRule>
  </conditionalFormatting>
  <conditionalFormatting sqref="IC121:ID134">
    <cfRule type="cellIs" dxfId="8" priority="7" operator="lessThan">
      <formula>0</formula>
    </cfRule>
  </conditionalFormatting>
  <conditionalFormatting sqref="IC135:ID135">
    <cfRule type="cellIs" dxfId="7" priority="6" operator="lessThan">
      <formula>0</formula>
    </cfRule>
  </conditionalFormatting>
  <conditionalFormatting sqref="IL9:IM15 IV9:IW15 JE9:JF15 JN9:JN15 IL25:IM31 IV25:IW31 JE25:JF31 JN25:JN31 IL33:IM39 IV33:IW39 JE33:JF39 JN33:JN39 IL41:IM47 IV41:IW47 JE41:JF47 JN41:JN47 IL49:IM55 IV49:IW55 JE49:JF55 JN49:JN55 IL57:IM63 IV57:IW63 JE57:JF63 JN57:JN63 IL65:IM71 IV65:IW71 JE65:JF71 JN65:JN71 IL73:IM79 IV73:IW79 JE73:JF79 JN73:JN79 IL81:IM87 IV81:IW87 JE81:JF87 JN81:JN87 IL89:IM95 IV89:IW95 JE89:JF95 JN89:JN95 IL97:IM103 IV97:IW103 JE97:JF103 JN97:JN103 IL105:IM111 IV105:IW111 JE105:JF111 JN105:JN111 IL113:IM119 IV113:IW119 JE113:JF119 JN113:JN119">
    <cfRule type="cellIs" dxfId="6" priority="27" operator="lessThan">
      <formula>0</formula>
    </cfRule>
  </conditionalFormatting>
  <conditionalFormatting sqref="IL17:IM23 IV17:IW23 JE17:JF23 JN17:JN23">
    <cfRule type="cellIs" dxfId="5" priority="20" operator="lessThan">
      <formula>0</formula>
    </cfRule>
  </conditionalFormatting>
  <conditionalFormatting sqref="IL121:IM134 IV121:IW134 JE121:JF134 JN121:JN134">
    <cfRule type="cellIs" dxfId="4" priority="34" operator="lessThan">
      <formula>0</formula>
    </cfRule>
  </conditionalFormatting>
  <conditionalFormatting sqref="IL135:IM135 IV135:IW135 JE135:JF135 JN135">
    <cfRule type="cellIs" dxfId="3" priority="33" operator="lessThan">
      <formula>0</formula>
    </cfRule>
  </conditionalFormatting>
  <conditionalFormatting sqref="JR9:JR15 JR25:JR31 JR33:JR39 JR41:JR47 JR49:JR55 JR57:JR63 JR65:JR71 JR73:JR79 JR81:JR87 JR89:JR95 JR97:JR103 JR105:JR111 JR113:JR119 JR121:JR134">
    <cfRule type="cellIs" dxfId="2" priority="32" operator="lessThan">
      <formula>0</formula>
    </cfRule>
  </conditionalFormatting>
  <conditionalFormatting sqref="JR17:JR23">
    <cfRule type="cellIs" dxfId="1" priority="22" operator="lessThan">
      <formula>0</formula>
    </cfRule>
  </conditionalFormatting>
  <conditionalFormatting sqref="JR135">
    <cfRule type="cellIs" dxfId="0" priority="31" operator="lessThan">
      <formula>0</formula>
    </cfRule>
  </conditionalFormatting>
  <printOptions horizontalCentered="1"/>
  <pageMargins left="0" right="0" top="0" bottom="0" header="0" footer="0"/>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54E6-63D2-46F7-AE9D-1176FB7439F0}">
  <sheetPr>
    <tabColor theme="3" tint="0.89999084444715716"/>
  </sheetPr>
  <dimension ref="A1:CL98"/>
  <sheetViews>
    <sheetView zoomScale="60" zoomScaleNormal="60" workbookViewId="0">
      <pane xSplit="5" ySplit="8" topLeftCell="BE17" activePane="bottomRight" state="frozen"/>
      <selection activeCell="AF57" sqref="AF57"/>
      <selection pane="topRight" activeCell="AF57" sqref="AF57"/>
      <selection pane="bottomLeft" activeCell="AF57" sqref="AF57"/>
      <selection pane="bottomRight" activeCell="BN19" sqref="BN19"/>
    </sheetView>
  </sheetViews>
  <sheetFormatPr defaultRowHeight="14.5" outlineLevelCol="2" x14ac:dyDescent="0.35"/>
  <cols>
    <col min="1" max="1" width="15.1796875" customWidth="1"/>
    <col min="2" max="2" width="13" customWidth="1"/>
    <col min="3" max="4" width="10" hidden="1" customWidth="1" outlineLevel="1"/>
    <col min="5" max="5" width="11.81640625" customWidth="1" collapsed="1"/>
    <col min="6" max="6" width="7.7265625" hidden="1" customWidth="1" outlineLevel="1"/>
    <col min="7" max="7" width="9.7265625" hidden="1" customWidth="1" outlineLevel="1" collapsed="1"/>
    <col min="8" max="8" width="9.7265625" hidden="1" customWidth="1" outlineLevel="2"/>
    <col min="9" max="9" width="9.7265625" hidden="1" customWidth="1" outlineLevel="1" collapsed="1"/>
    <col min="10" max="15" width="9.7265625" hidden="1" customWidth="1" outlineLevel="1"/>
    <col min="16" max="16" width="9.7265625" hidden="1" customWidth="1" outlineLevel="1" collapsed="1"/>
    <col min="17" max="17" width="9.7265625" hidden="1" customWidth="1" outlineLevel="2"/>
    <col min="18" max="18" width="9.7265625" hidden="1" customWidth="1" outlineLevel="1" collapsed="1"/>
    <col min="19" max="24" width="9.7265625" hidden="1" customWidth="1" outlineLevel="1"/>
    <col min="25" max="25" width="9.7265625" hidden="1" customWidth="1" outlineLevel="2"/>
    <col min="26" max="26" width="9.7265625" hidden="1" customWidth="1" outlineLevel="1" collapsed="1"/>
    <col min="27" max="32" width="9.7265625" hidden="1" customWidth="1" outlineLevel="1"/>
    <col min="33" max="33" width="9.7265625" hidden="1" customWidth="1" outlineLevel="2"/>
    <col min="34" max="34" width="9.7265625" hidden="1" customWidth="1" outlineLevel="1" collapsed="1"/>
    <col min="35" max="41" width="9.7265625" hidden="1" customWidth="1" outlineLevel="1"/>
    <col min="42" max="42" width="9.7265625" hidden="1" customWidth="1" outlineLevel="2"/>
    <col min="43" max="43" width="9.7265625" hidden="1" customWidth="1" outlineLevel="1" collapsed="1"/>
    <col min="44" max="49" width="9.7265625" hidden="1" customWidth="1" outlineLevel="1"/>
    <col min="50" max="50" width="9.7265625" hidden="1" customWidth="1" outlineLevel="2"/>
    <col min="51" max="51" width="9.7265625" hidden="1" customWidth="1" outlineLevel="1" collapsed="1"/>
    <col min="52" max="56" width="9.7265625" hidden="1" customWidth="1" outlineLevel="1"/>
    <col min="57" max="57" width="9.7265625" customWidth="1" collapsed="1"/>
    <col min="58" max="58" width="9.7265625" hidden="1" customWidth="1" outlineLevel="1"/>
    <col min="59" max="59" width="9.7265625" customWidth="1" collapsed="1"/>
    <col min="60" max="66" width="9.7265625" customWidth="1"/>
    <col min="67" max="67" width="9.7265625" hidden="1" customWidth="1" outlineLevel="1"/>
    <col min="68" max="68" width="9.7265625" customWidth="1" collapsed="1"/>
    <col min="69" max="74" width="9.7265625" customWidth="1"/>
    <col min="75" max="75" width="9.7265625" hidden="1" customWidth="1" outlineLevel="1"/>
    <col min="76" max="76" width="9.7265625" customWidth="1" collapsed="1"/>
    <col min="77" max="85" width="9.7265625" customWidth="1"/>
    <col min="88" max="90" width="20.7265625" customWidth="1"/>
  </cols>
  <sheetData>
    <row r="1" spans="1:90" ht="27.5" x14ac:dyDescent="0.35">
      <c r="A1" s="988" t="s">
        <v>332</v>
      </c>
      <c r="B1" s="988"/>
      <c r="C1" s="988"/>
      <c r="D1" s="988"/>
      <c r="E1" s="988"/>
      <c r="F1" s="988"/>
      <c r="G1" s="988"/>
      <c r="H1" s="988"/>
      <c r="I1" s="988"/>
      <c r="J1" s="988"/>
      <c r="K1" s="988"/>
      <c r="L1" s="988"/>
      <c r="M1" s="988"/>
      <c r="N1" s="988"/>
      <c r="O1" s="988"/>
      <c r="P1" s="988"/>
      <c r="Q1" s="988"/>
      <c r="R1" s="988"/>
      <c r="S1" s="988"/>
      <c r="T1" s="988"/>
      <c r="U1" s="988"/>
      <c r="V1" s="988"/>
      <c r="W1" s="988"/>
      <c r="X1" s="988"/>
      <c r="Y1" s="988"/>
      <c r="Z1" s="988"/>
      <c r="AA1" s="988"/>
      <c r="AB1" s="988"/>
      <c r="AC1" s="988"/>
      <c r="AD1" s="988"/>
      <c r="AE1" s="988"/>
      <c r="AF1" s="988"/>
      <c r="AG1" s="988"/>
      <c r="AH1" s="988"/>
      <c r="AI1" s="988"/>
      <c r="AJ1" s="988"/>
      <c r="AK1" s="988"/>
      <c r="AL1" s="988"/>
      <c r="AM1" s="988"/>
      <c r="AN1" s="988"/>
      <c r="AO1" s="988"/>
      <c r="AP1" s="988"/>
      <c r="AQ1" s="988"/>
      <c r="AR1" s="988"/>
      <c r="AS1" s="988"/>
      <c r="AT1" s="988"/>
      <c r="AU1" s="988"/>
      <c r="AV1" s="988"/>
      <c r="AW1" s="988"/>
      <c r="AX1" s="988"/>
      <c r="AY1" s="988"/>
      <c r="AZ1" s="988"/>
      <c r="BA1" s="988"/>
      <c r="BB1" s="988"/>
      <c r="BC1" s="988"/>
      <c r="BD1" s="988"/>
      <c r="BE1" s="988"/>
      <c r="BF1" s="988"/>
      <c r="BG1" s="988"/>
      <c r="BH1" s="988"/>
      <c r="BI1" s="988"/>
      <c r="BJ1" s="988"/>
      <c r="BK1" s="988"/>
      <c r="BL1" s="988"/>
      <c r="BM1" s="988"/>
      <c r="BN1" s="988"/>
      <c r="BO1" s="988"/>
      <c r="BP1" s="988"/>
      <c r="BQ1" s="988"/>
      <c r="BR1" s="988"/>
      <c r="BS1" s="988"/>
      <c r="BT1" s="988"/>
      <c r="BU1" s="988"/>
      <c r="BV1" s="988"/>
      <c r="BW1" s="988"/>
      <c r="BX1" s="988"/>
      <c r="BY1" s="988"/>
      <c r="BZ1" s="988"/>
      <c r="CA1" s="988"/>
      <c r="CB1" s="988"/>
      <c r="CC1" s="988"/>
      <c r="CD1" s="988"/>
      <c r="CE1" s="988"/>
      <c r="CF1" s="988"/>
      <c r="CG1" s="988"/>
    </row>
    <row r="2" spans="1:90" s="4" customFormat="1" ht="14" x14ac:dyDescent="0.35">
      <c r="A2" s="289" t="s">
        <v>249</v>
      </c>
      <c r="B2" s="290">
        <v>46254</v>
      </c>
    </row>
    <row r="3" spans="1:90" x14ac:dyDescent="0.35">
      <c r="AF3" s="150"/>
      <c r="BE3" s="150"/>
      <c r="BG3">
        <v>52</v>
      </c>
      <c r="BH3">
        <v>1</v>
      </c>
      <c r="BI3">
        <f>BH3+1</f>
        <v>2</v>
      </c>
      <c r="BJ3">
        <f t="shared" ref="BJ3:BK3" si="0">BI3+1</f>
        <v>3</v>
      </c>
      <c r="BK3">
        <f t="shared" si="0"/>
        <v>4</v>
      </c>
      <c r="BP3">
        <f>BK3+1</f>
        <v>5</v>
      </c>
      <c r="BQ3">
        <v>6</v>
      </c>
      <c r="BR3">
        <v>7</v>
      </c>
      <c r="BS3">
        <v>8</v>
      </c>
      <c r="BX3">
        <v>9</v>
      </c>
      <c r="BY3">
        <v>10</v>
      </c>
      <c r="BZ3">
        <v>11</v>
      </c>
      <c r="CA3">
        <v>12</v>
      </c>
    </row>
    <row r="4" spans="1:90" s="493" customFormat="1" ht="18.5" x14ac:dyDescent="0.45">
      <c r="A4" s="989" t="s">
        <v>251</v>
      </c>
      <c r="B4" s="989" t="s">
        <v>252</v>
      </c>
      <c r="C4" s="992" t="s">
        <v>333</v>
      </c>
      <c r="D4" s="992" t="s">
        <v>334</v>
      </c>
      <c r="E4" s="995" t="s">
        <v>335</v>
      </c>
      <c r="F4" s="998"/>
      <c r="G4" s="1001">
        <v>46204</v>
      </c>
      <c r="H4" s="1002"/>
      <c r="I4" s="1003"/>
      <c r="J4" s="1003"/>
      <c r="K4" s="1003"/>
      <c r="L4" s="1003"/>
      <c r="M4" s="1003"/>
      <c r="N4" s="1003"/>
      <c r="O4" s="1004"/>
      <c r="P4" s="1002">
        <v>46235</v>
      </c>
      <c r="Q4" s="1002"/>
      <c r="R4" s="1003"/>
      <c r="S4" s="1003"/>
      <c r="T4" s="1003"/>
      <c r="U4" s="1003"/>
      <c r="V4" s="1003"/>
      <c r="W4" s="1005"/>
      <c r="X4" s="1001">
        <v>46266</v>
      </c>
      <c r="Y4" s="1002"/>
      <c r="Z4" s="1003"/>
      <c r="AA4" s="1003"/>
      <c r="AB4" s="1003"/>
      <c r="AC4" s="1003"/>
      <c r="AD4" s="1003"/>
      <c r="AE4" s="1004"/>
      <c r="AF4" s="1022">
        <v>46296</v>
      </c>
      <c r="AG4" s="1023"/>
      <c r="AH4" s="1023"/>
      <c r="AI4" s="1023"/>
      <c r="AJ4" s="1023"/>
      <c r="AK4" s="1023"/>
      <c r="AL4" s="1023"/>
      <c r="AM4" s="1023"/>
      <c r="AN4" s="1024"/>
      <c r="AO4" s="1001">
        <v>46327</v>
      </c>
      <c r="AP4" s="1002"/>
      <c r="AQ4" s="1003"/>
      <c r="AR4" s="1003"/>
      <c r="AS4" s="1003"/>
      <c r="AT4" s="1003"/>
      <c r="AU4" s="1003"/>
      <c r="AV4" s="1004"/>
      <c r="AW4" s="1002">
        <v>46357</v>
      </c>
      <c r="AX4" s="1002"/>
      <c r="AY4" s="1003"/>
      <c r="AZ4" s="1003"/>
      <c r="BA4" s="1003"/>
      <c r="BB4" s="1003"/>
      <c r="BC4" s="1003"/>
      <c r="BD4" s="1005"/>
      <c r="BE4" s="1022">
        <v>46388</v>
      </c>
      <c r="BF4" s="1023"/>
      <c r="BG4" s="1023"/>
      <c r="BH4" s="1023"/>
      <c r="BI4" s="1023"/>
      <c r="BJ4" s="1023"/>
      <c r="BK4" s="1023"/>
      <c r="BL4" s="1023"/>
      <c r="BM4" s="1024"/>
      <c r="BN4" s="1001">
        <v>46419</v>
      </c>
      <c r="BO4" s="1002"/>
      <c r="BP4" s="1003"/>
      <c r="BQ4" s="1003"/>
      <c r="BR4" s="1003"/>
      <c r="BS4" s="1003"/>
      <c r="BT4" s="1003"/>
      <c r="BU4" s="1004"/>
      <c r="BV4" s="1002">
        <v>46447</v>
      </c>
      <c r="BW4" s="1002"/>
      <c r="BX4" s="1003"/>
      <c r="BY4" s="1003"/>
      <c r="BZ4" s="1003"/>
      <c r="CA4" s="1003"/>
      <c r="CB4" s="1003"/>
      <c r="CC4" s="1005"/>
      <c r="CD4" s="1006" t="s">
        <v>253</v>
      </c>
      <c r="CE4" s="1007"/>
      <c r="CF4" s="1007"/>
      <c r="CG4" s="1008"/>
      <c r="CH4"/>
    </row>
    <row r="5" spans="1:90" s="494" customFormat="1" ht="21.75" customHeight="1" x14ac:dyDescent="0.4">
      <c r="A5" s="990"/>
      <c r="B5" s="990"/>
      <c r="C5" s="993"/>
      <c r="D5" s="993"/>
      <c r="E5" s="996"/>
      <c r="F5" s="999"/>
      <c r="G5" s="1009" t="s">
        <v>254</v>
      </c>
      <c r="H5" s="1011" t="s">
        <v>336</v>
      </c>
      <c r="I5" s="1013" t="s">
        <v>330</v>
      </c>
      <c r="J5" s="1014"/>
      <c r="K5" s="1014"/>
      <c r="L5" s="1014"/>
      <c r="M5" s="1014"/>
      <c r="N5" s="1015"/>
      <c r="O5" s="1016" t="s">
        <v>2</v>
      </c>
      <c r="P5" s="1018" t="s">
        <v>254</v>
      </c>
      <c r="Q5" s="1019" t="s">
        <v>336</v>
      </c>
      <c r="R5" s="1021" t="s">
        <v>330</v>
      </c>
      <c r="S5" s="1014"/>
      <c r="T5" s="1014"/>
      <c r="U5" s="1014"/>
      <c r="V5" s="1015"/>
      <c r="W5" s="1016" t="s">
        <v>2</v>
      </c>
      <c r="X5" s="1018" t="s">
        <v>254</v>
      </c>
      <c r="Y5" s="1019" t="s">
        <v>336</v>
      </c>
      <c r="Z5" s="1021" t="s">
        <v>330</v>
      </c>
      <c r="AA5" s="1014"/>
      <c r="AB5" s="1014"/>
      <c r="AC5" s="1014"/>
      <c r="AD5" s="1015"/>
      <c r="AE5" s="1016" t="s">
        <v>2</v>
      </c>
      <c r="AF5" s="1025" t="s">
        <v>254</v>
      </c>
      <c r="AG5" s="1019" t="s">
        <v>336</v>
      </c>
      <c r="AH5" s="1027" t="s">
        <v>330</v>
      </c>
      <c r="AI5" s="1028"/>
      <c r="AJ5" s="1028"/>
      <c r="AK5" s="1028"/>
      <c r="AL5" s="1028"/>
      <c r="AM5" s="1029"/>
      <c r="AN5" s="1016" t="s">
        <v>2</v>
      </c>
      <c r="AO5" s="1018" t="s">
        <v>254</v>
      </c>
      <c r="AP5" s="1019" t="s">
        <v>336</v>
      </c>
      <c r="AQ5" s="1021" t="s">
        <v>330</v>
      </c>
      <c r="AR5" s="1014"/>
      <c r="AS5" s="1014"/>
      <c r="AT5" s="1014"/>
      <c r="AU5" s="1015"/>
      <c r="AV5" s="1016" t="s">
        <v>2</v>
      </c>
      <c r="AW5" s="1018" t="s">
        <v>254</v>
      </c>
      <c r="AX5" s="1019" t="s">
        <v>336</v>
      </c>
      <c r="AY5" s="1021" t="s">
        <v>330</v>
      </c>
      <c r="AZ5" s="1014"/>
      <c r="BA5" s="1014"/>
      <c r="BB5" s="1014"/>
      <c r="BC5" s="1015"/>
      <c r="BD5" s="1016" t="s">
        <v>2</v>
      </c>
      <c r="BE5" s="1025" t="s">
        <v>254</v>
      </c>
      <c r="BF5" s="1019" t="s">
        <v>336</v>
      </c>
      <c r="BG5" s="1027" t="s">
        <v>330</v>
      </c>
      <c r="BH5" s="1028"/>
      <c r="BI5" s="1028"/>
      <c r="BJ5" s="1028"/>
      <c r="BK5" s="1028"/>
      <c r="BL5" s="1029"/>
      <c r="BM5" s="1016" t="s">
        <v>2</v>
      </c>
      <c r="BN5" s="1018" t="s">
        <v>254</v>
      </c>
      <c r="BO5" s="1019" t="s">
        <v>336</v>
      </c>
      <c r="BP5" s="1021" t="s">
        <v>330</v>
      </c>
      <c r="BQ5" s="1014"/>
      <c r="BR5" s="1014"/>
      <c r="BS5" s="1014"/>
      <c r="BT5" s="1015"/>
      <c r="BU5" s="1016" t="s">
        <v>2</v>
      </c>
      <c r="BV5" s="1018" t="s">
        <v>254</v>
      </c>
      <c r="BW5" s="1019" t="s">
        <v>336</v>
      </c>
      <c r="BX5" s="1021" t="s">
        <v>330</v>
      </c>
      <c r="BY5" s="1014"/>
      <c r="BZ5" s="1014"/>
      <c r="CA5" s="1014"/>
      <c r="CB5" s="1015"/>
      <c r="CC5" s="1016" t="s">
        <v>2</v>
      </c>
      <c r="CD5" s="1041" t="s">
        <v>254</v>
      </c>
      <c r="CE5" s="1043" t="s">
        <v>336</v>
      </c>
      <c r="CF5" s="1045" t="s">
        <v>330</v>
      </c>
      <c r="CG5" s="1030" t="s">
        <v>2</v>
      </c>
      <c r="CH5"/>
      <c r="CJ5" s="275" t="s">
        <v>438</v>
      </c>
      <c r="CK5" s="986">
        <f>SUMIFS($CG$10:$CG$37,$CK$10:$CK$37,CJ5)</f>
        <v>52086</v>
      </c>
    </row>
    <row r="6" spans="1:90" ht="24.75" customHeight="1" thickBot="1" x14ac:dyDescent="0.4">
      <c r="A6" s="991"/>
      <c r="B6" s="991"/>
      <c r="C6" s="994"/>
      <c r="D6" s="994"/>
      <c r="E6" s="997"/>
      <c r="F6" s="1000"/>
      <c r="G6" s="1010"/>
      <c r="H6" s="1012"/>
      <c r="I6" s="495">
        <v>27</v>
      </c>
      <c r="J6" s="496">
        <v>28</v>
      </c>
      <c r="K6" s="496">
        <v>29</v>
      </c>
      <c r="L6" s="496">
        <v>30</v>
      </c>
      <c r="M6" s="497">
        <v>31</v>
      </c>
      <c r="N6" s="498" t="s">
        <v>253</v>
      </c>
      <c r="O6" s="1017"/>
      <c r="P6" s="1010"/>
      <c r="Q6" s="1020"/>
      <c r="R6" s="499">
        <v>32</v>
      </c>
      <c r="S6" s="496">
        <v>33</v>
      </c>
      <c r="T6" s="496">
        <v>34</v>
      </c>
      <c r="U6" s="497">
        <v>35</v>
      </c>
      <c r="V6" s="498" t="s">
        <v>253</v>
      </c>
      <c r="W6" s="1017"/>
      <c r="X6" s="1010"/>
      <c r="Y6" s="1020"/>
      <c r="Z6" s="499">
        <v>36</v>
      </c>
      <c r="AA6" s="496">
        <v>37</v>
      </c>
      <c r="AB6" s="496">
        <v>38</v>
      </c>
      <c r="AC6" s="497">
        <v>39</v>
      </c>
      <c r="AD6" s="498" t="s">
        <v>253</v>
      </c>
      <c r="AE6" s="1017"/>
      <c r="AF6" s="1026"/>
      <c r="AG6" s="1020"/>
      <c r="AH6" s="499">
        <v>40</v>
      </c>
      <c r="AI6" s="496">
        <v>41</v>
      </c>
      <c r="AJ6" s="496">
        <v>42</v>
      </c>
      <c r="AK6" s="496">
        <v>43</v>
      </c>
      <c r="AL6" s="497">
        <v>44</v>
      </c>
      <c r="AM6" s="498" t="s">
        <v>253</v>
      </c>
      <c r="AN6" s="1017"/>
      <c r="AO6" s="1010"/>
      <c r="AP6" s="1020"/>
      <c r="AQ6" s="499">
        <v>45</v>
      </c>
      <c r="AR6" s="496">
        <v>46</v>
      </c>
      <c r="AS6" s="496">
        <v>47</v>
      </c>
      <c r="AT6" s="497">
        <v>48</v>
      </c>
      <c r="AU6" s="498" t="s">
        <v>253</v>
      </c>
      <c r="AV6" s="1017"/>
      <c r="AW6" s="1010"/>
      <c r="AX6" s="1020"/>
      <c r="AY6" s="499">
        <v>49</v>
      </c>
      <c r="AZ6" s="496">
        <v>50</v>
      </c>
      <c r="BA6" s="496">
        <v>51</v>
      </c>
      <c r="BB6" s="497">
        <v>52</v>
      </c>
      <c r="BC6" s="498" t="s">
        <v>253</v>
      </c>
      <c r="BD6" s="1017"/>
      <c r="BE6" s="1026"/>
      <c r="BF6" s="1020"/>
      <c r="BG6" s="499">
        <v>1</v>
      </c>
      <c r="BH6" s="496">
        <v>2</v>
      </c>
      <c r="BI6" s="496">
        <v>3</v>
      </c>
      <c r="BJ6" s="496">
        <v>4</v>
      </c>
      <c r="BK6" s="497">
        <v>5</v>
      </c>
      <c r="BL6" s="498" t="s">
        <v>253</v>
      </c>
      <c r="BM6" s="1017"/>
      <c r="BN6" s="1010"/>
      <c r="BO6" s="1020"/>
      <c r="BP6" s="499">
        <v>6</v>
      </c>
      <c r="BQ6" s="496">
        <v>7</v>
      </c>
      <c r="BR6" s="496">
        <v>8</v>
      </c>
      <c r="BS6" s="497">
        <v>9</v>
      </c>
      <c r="BT6" s="498" t="s">
        <v>253</v>
      </c>
      <c r="BU6" s="1017"/>
      <c r="BV6" s="1010"/>
      <c r="BW6" s="1020"/>
      <c r="BX6" s="499">
        <v>10</v>
      </c>
      <c r="BY6" s="496">
        <v>11</v>
      </c>
      <c r="BZ6" s="496">
        <v>12</v>
      </c>
      <c r="CA6" s="497">
        <v>13</v>
      </c>
      <c r="CB6" s="498" t="s">
        <v>253</v>
      </c>
      <c r="CC6" s="1017"/>
      <c r="CD6" s="1042"/>
      <c r="CE6" s="1044"/>
      <c r="CF6" s="1046"/>
      <c r="CG6" s="1031"/>
      <c r="CJ6" s="275" t="s">
        <v>3376</v>
      </c>
      <c r="CK6" s="986">
        <f>SUMIFS($CG$10:$CG$37,$CK$10:$CK$37,CJ6)</f>
        <v>36612</v>
      </c>
    </row>
    <row r="7" spans="1:90" ht="21.75" customHeight="1" thickTop="1" x14ac:dyDescent="0.35">
      <c r="A7" s="1032" t="s">
        <v>337</v>
      </c>
      <c r="B7" s="1033"/>
      <c r="C7" s="1033"/>
      <c r="D7" s="1033"/>
      <c r="E7" s="1034"/>
      <c r="F7" s="500"/>
      <c r="G7" s="501" t="s">
        <v>308</v>
      </c>
      <c r="H7" s="501" t="s">
        <v>308</v>
      </c>
      <c r="I7" s="502" t="s">
        <v>308</v>
      </c>
      <c r="J7" s="503" t="s">
        <v>308</v>
      </c>
      <c r="K7" s="503" t="s">
        <v>308</v>
      </c>
      <c r="L7" s="503" t="s">
        <v>308</v>
      </c>
      <c r="M7" s="504" t="s">
        <v>308</v>
      </c>
      <c r="N7" s="505" t="s">
        <v>308</v>
      </c>
      <c r="O7" s="501" t="s">
        <v>308</v>
      </c>
      <c r="P7" s="501" t="s">
        <v>308</v>
      </c>
      <c r="Q7" s="506" t="s">
        <v>308</v>
      </c>
      <c r="R7" s="507" t="s">
        <v>308</v>
      </c>
      <c r="S7" s="503" t="s">
        <v>308</v>
      </c>
      <c r="T7" s="503" t="s">
        <v>308</v>
      </c>
      <c r="U7" s="504" t="s">
        <v>308</v>
      </c>
      <c r="V7" s="505" t="s">
        <v>308</v>
      </c>
      <c r="W7" s="501" t="s">
        <v>308</v>
      </c>
      <c r="X7" s="501" t="s">
        <v>308</v>
      </c>
      <c r="Y7" s="506" t="s">
        <v>308</v>
      </c>
      <c r="Z7" s="507" t="s">
        <v>308</v>
      </c>
      <c r="AA7" s="503" t="s">
        <v>308</v>
      </c>
      <c r="AB7" s="503" t="s">
        <v>308</v>
      </c>
      <c r="AC7" s="504" t="s">
        <v>308</v>
      </c>
      <c r="AD7" s="505" t="s">
        <v>308</v>
      </c>
      <c r="AE7" s="501" t="s">
        <v>308</v>
      </c>
      <c r="AF7" s="501" t="s">
        <v>308</v>
      </c>
      <c r="AG7" s="506" t="s">
        <v>308</v>
      </c>
      <c r="AH7" s="507" t="s">
        <v>308</v>
      </c>
      <c r="AI7" s="503" t="s">
        <v>308</v>
      </c>
      <c r="AJ7" s="503" t="s">
        <v>308</v>
      </c>
      <c r="AK7" s="503" t="s">
        <v>308</v>
      </c>
      <c r="AL7" s="504" t="s">
        <v>308</v>
      </c>
      <c r="AM7" s="505" t="s">
        <v>308</v>
      </c>
      <c r="AN7" s="501" t="s">
        <v>308</v>
      </c>
      <c r="AO7" s="501" t="s">
        <v>308</v>
      </c>
      <c r="AP7" s="506" t="s">
        <v>308</v>
      </c>
      <c r="AQ7" s="507" t="s">
        <v>308</v>
      </c>
      <c r="AR7" s="503" t="s">
        <v>308</v>
      </c>
      <c r="AS7" s="503" t="s">
        <v>308</v>
      </c>
      <c r="AT7" s="504" t="s">
        <v>308</v>
      </c>
      <c r="AU7" s="505" t="s">
        <v>308</v>
      </c>
      <c r="AV7" s="501" t="s">
        <v>308</v>
      </c>
      <c r="AW7" s="501" t="s">
        <v>308</v>
      </c>
      <c r="AX7" s="506" t="s">
        <v>308</v>
      </c>
      <c r="AY7" s="507" t="s">
        <v>308</v>
      </c>
      <c r="AZ7" s="503" t="s">
        <v>308</v>
      </c>
      <c r="BA7" s="503" t="s">
        <v>308</v>
      </c>
      <c r="BB7" s="504" t="s">
        <v>308</v>
      </c>
      <c r="BC7" s="505" t="s">
        <v>308</v>
      </c>
      <c r="BD7" s="501" t="s">
        <v>308</v>
      </c>
      <c r="BE7" s="501" t="s">
        <v>338</v>
      </c>
      <c r="BF7" s="506" t="s">
        <v>308</v>
      </c>
      <c r="BG7" s="507" t="s">
        <v>308</v>
      </c>
      <c r="BH7" s="503" t="s">
        <v>308</v>
      </c>
      <c r="BI7" s="503" t="s">
        <v>308</v>
      </c>
      <c r="BJ7" s="503" t="s">
        <v>308</v>
      </c>
      <c r="BK7" s="504" t="s">
        <v>308</v>
      </c>
      <c r="BL7" s="505" t="s">
        <v>308</v>
      </c>
      <c r="BM7" s="501" t="s">
        <v>338</v>
      </c>
      <c r="BN7" s="501" t="s">
        <v>339</v>
      </c>
      <c r="BO7" s="506" t="s">
        <v>308</v>
      </c>
      <c r="BP7" s="507" t="s">
        <v>308</v>
      </c>
      <c r="BQ7" s="503" t="s">
        <v>308</v>
      </c>
      <c r="BR7" s="503" t="s">
        <v>308</v>
      </c>
      <c r="BS7" s="504" t="s">
        <v>308</v>
      </c>
      <c r="BT7" s="505" t="s">
        <v>308</v>
      </c>
      <c r="BU7" s="501" t="s">
        <v>339</v>
      </c>
      <c r="BV7" s="501" t="s">
        <v>340</v>
      </c>
      <c r="BW7" s="506" t="s">
        <v>308</v>
      </c>
      <c r="BX7" s="507" t="s">
        <v>308</v>
      </c>
      <c r="BY7" s="503" t="s">
        <v>308</v>
      </c>
      <c r="BZ7" s="503" t="s">
        <v>308</v>
      </c>
      <c r="CA7" s="504" t="s">
        <v>308</v>
      </c>
      <c r="CB7" s="505" t="s">
        <v>308</v>
      </c>
      <c r="CC7" s="501" t="s">
        <v>340</v>
      </c>
      <c r="CD7" s="508" t="s">
        <v>340</v>
      </c>
      <c r="CE7" s="509" t="s">
        <v>308</v>
      </c>
      <c r="CF7" s="509" t="s">
        <v>308</v>
      </c>
      <c r="CG7" s="509" t="s">
        <v>340</v>
      </c>
      <c r="CJ7" s="275" t="s">
        <v>3377</v>
      </c>
      <c r="CK7" s="986">
        <f>SUMIFS($CG$10:$CG$37,$CK$10:$CK$37,CJ7)</f>
        <v>83373</v>
      </c>
    </row>
    <row r="8" spans="1:90" ht="6.75" customHeight="1" thickBot="1" x14ac:dyDescent="0.4">
      <c r="A8" s="510"/>
      <c r="B8" s="510"/>
      <c r="C8" s="511"/>
      <c r="D8" s="511"/>
      <c r="E8" s="511"/>
      <c r="F8" s="511"/>
      <c r="G8" s="512"/>
      <c r="H8" s="512"/>
      <c r="I8" s="513"/>
      <c r="J8" s="514"/>
      <c r="K8" s="514"/>
      <c r="L8" s="514"/>
      <c r="M8" s="515"/>
      <c r="N8" s="516"/>
      <c r="O8" s="512"/>
      <c r="P8" s="512"/>
      <c r="Q8" s="517"/>
      <c r="R8" s="518"/>
      <c r="S8" s="514"/>
      <c r="T8" s="514"/>
      <c r="U8" s="515"/>
      <c r="V8" s="516"/>
      <c r="W8" s="512"/>
      <c r="X8" s="512"/>
      <c r="Y8" s="517"/>
      <c r="Z8" s="518"/>
      <c r="AA8" s="514"/>
      <c r="AB8" s="514"/>
      <c r="AC8" s="515"/>
      <c r="AD8" s="516"/>
      <c r="AE8" s="512"/>
      <c r="AF8" s="512"/>
      <c r="AG8" s="517"/>
      <c r="AH8" s="518"/>
      <c r="AI8" s="514"/>
      <c r="AJ8" s="514"/>
      <c r="AK8" s="514"/>
      <c r="AL8" s="515"/>
      <c r="AM8" s="516"/>
      <c r="AN8" s="512"/>
      <c r="AO8" s="512"/>
      <c r="AP8" s="517"/>
      <c r="AQ8" s="518"/>
      <c r="AR8" s="514"/>
      <c r="AS8" s="514"/>
      <c r="AT8" s="515"/>
      <c r="AU8" s="516"/>
      <c r="AV8" s="512"/>
      <c r="AW8" s="512"/>
      <c r="AX8" s="517"/>
      <c r="AY8" s="518"/>
      <c r="AZ8" s="514"/>
      <c r="BA8" s="514"/>
      <c r="BB8" s="515"/>
      <c r="BC8" s="516"/>
      <c r="BD8" s="512"/>
      <c r="BE8" s="512"/>
      <c r="BF8" s="517"/>
      <c r="BG8" s="518"/>
      <c r="BH8" s="514"/>
      <c r="BI8" s="514"/>
      <c r="BJ8" s="514"/>
      <c r="BK8" s="515"/>
      <c r="BL8" s="516"/>
      <c r="BM8" s="512"/>
      <c r="BN8" s="512"/>
      <c r="BO8" s="517"/>
      <c r="BP8" s="518"/>
      <c r="BQ8" s="514"/>
      <c r="BR8" s="514"/>
      <c r="BS8" s="515"/>
      <c r="BT8" s="516"/>
      <c r="BU8" s="512"/>
      <c r="BV8" s="512"/>
      <c r="BW8" s="517"/>
      <c r="BX8" s="518"/>
      <c r="BY8" s="514"/>
      <c r="BZ8" s="514"/>
      <c r="CA8" s="515"/>
      <c r="CB8" s="516"/>
      <c r="CC8" s="512"/>
      <c r="CD8" s="519"/>
      <c r="CE8" s="516"/>
      <c r="CF8" s="516"/>
      <c r="CG8" s="516"/>
    </row>
    <row r="9" spans="1:90" ht="21.75" customHeight="1" thickTop="1" thickBot="1" x14ac:dyDescent="0.4">
      <c r="A9" s="1035" t="s">
        <v>341</v>
      </c>
      <c r="B9" s="1036"/>
      <c r="C9" s="1036"/>
      <c r="D9" s="1036"/>
      <c r="E9" s="1037"/>
      <c r="F9" s="520"/>
      <c r="G9" s="521" t="s">
        <v>308</v>
      </c>
      <c r="H9" s="521" t="s">
        <v>308</v>
      </c>
      <c r="I9" s="522" t="s">
        <v>308</v>
      </c>
      <c r="J9" s="523" t="s">
        <v>308</v>
      </c>
      <c r="K9" s="523" t="s">
        <v>308</v>
      </c>
      <c r="L9" s="523" t="s">
        <v>308</v>
      </c>
      <c r="M9" s="524" t="s">
        <v>308</v>
      </c>
      <c r="N9" s="525" t="s">
        <v>308</v>
      </c>
      <c r="O9" s="521" t="s">
        <v>308</v>
      </c>
      <c r="P9" s="521" t="s">
        <v>308</v>
      </c>
      <c r="Q9" s="526" t="s">
        <v>308</v>
      </c>
      <c r="R9" s="527" t="s">
        <v>308</v>
      </c>
      <c r="S9" s="523" t="s">
        <v>308</v>
      </c>
      <c r="T9" s="523" t="s">
        <v>308</v>
      </c>
      <c r="U9" s="524" t="s">
        <v>308</v>
      </c>
      <c r="V9" s="525" t="s">
        <v>308</v>
      </c>
      <c r="W9" s="521" t="s">
        <v>308</v>
      </c>
      <c r="X9" s="521" t="s">
        <v>308</v>
      </c>
      <c r="Y9" s="526" t="s">
        <v>308</v>
      </c>
      <c r="Z9" s="527" t="s">
        <v>308</v>
      </c>
      <c r="AA9" s="523" t="s">
        <v>308</v>
      </c>
      <c r="AB9" s="523" t="s">
        <v>308</v>
      </c>
      <c r="AC9" s="524" t="s">
        <v>308</v>
      </c>
      <c r="AD9" s="525" t="s">
        <v>308</v>
      </c>
      <c r="AE9" s="521" t="s">
        <v>308</v>
      </c>
      <c r="AF9" s="521" t="s">
        <v>308</v>
      </c>
      <c r="AG9" s="526" t="s">
        <v>308</v>
      </c>
      <c r="AH9" s="527" t="s">
        <v>308</v>
      </c>
      <c r="AI9" s="523" t="s">
        <v>308</v>
      </c>
      <c r="AJ9" s="523" t="s">
        <v>308</v>
      </c>
      <c r="AK9" s="523" t="s">
        <v>308</v>
      </c>
      <c r="AL9" s="524" t="s">
        <v>308</v>
      </c>
      <c r="AM9" s="525" t="s">
        <v>308</v>
      </c>
      <c r="AN9" s="521" t="s">
        <v>308</v>
      </c>
      <c r="AO9" s="521" t="s">
        <v>308</v>
      </c>
      <c r="AP9" s="526" t="s">
        <v>308</v>
      </c>
      <c r="AQ9" s="527" t="s">
        <v>308</v>
      </c>
      <c r="AR9" s="523" t="s">
        <v>308</v>
      </c>
      <c r="AS9" s="523" t="s">
        <v>308</v>
      </c>
      <c r="AT9" s="524" t="s">
        <v>308</v>
      </c>
      <c r="AU9" s="525" t="s">
        <v>308</v>
      </c>
      <c r="AV9" s="521" t="s">
        <v>308</v>
      </c>
      <c r="AW9" s="521" t="s">
        <v>308</v>
      </c>
      <c r="AX9" s="526" t="s">
        <v>308</v>
      </c>
      <c r="AY9" s="527" t="s">
        <v>308</v>
      </c>
      <c r="AZ9" s="523" t="s">
        <v>308</v>
      </c>
      <c r="BA9" s="523" t="s">
        <v>308</v>
      </c>
      <c r="BB9" s="524" t="s">
        <v>308</v>
      </c>
      <c r="BC9" s="525" t="s">
        <v>308</v>
      </c>
      <c r="BD9" s="521" t="s">
        <v>308</v>
      </c>
      <c r="BE9" s="521" t="s">
        <v>339</v>
      </c>
      <c r="BF9" s="526" t="s">
        <v>308</v>
      </c>
      <c r="BG9" s="527" t="s">
        <v>308</v>
      </c>
      <c r="BH9" s="523" t="s">
        <v>308</v>
      </c>
      <c r="BI9" s="523" t="s">
        <v>308</v>
      </c>
      <c r="BJ9" s="523" t="s">
        <v>308</v>
      </c>
      <c r="BK9" s="524" t="s">
        <v>308</v>
      </c>
      <c r="BL9" s="525" t="s">
        <v>308</v>
      </c>
      <c r="BM9" s="521" t="s">
        <v>339</v>
      </c>
      <c r="BN9" s="521" t="s">
        <v>339</v>
      </c>
      <c r="BO9" s="526" t="s">
        <v>308</v>
      </c>
      <c r="BP9" s="527" t="s">
        <v>308</v>
      </c>
      <c r="BQ9" s="523" t="s">
        <v>308</v>
      </c>
      <c r="BR9" s="523" t="s">
        <v>308</v>
      </c>
      <c r="BS9" s="524" t="s">
        <v>308</v>
      </c>
      <c r="BT9" s="525" t="s">
        <v>308</v>
      </c>
      <c r="BU9" s="521" t="s">
        <v>339</v>
      </c>
      <c r="BV9" s="521" t="s">
        <v>340</v>
      </c>
      <c r="BW9" s="526" t="s">
        <v>308</v>
      </c>
      <c r="BX9" s="527" t="s">
        <v>308</v>
      </c>
      <c r="BY9" s="523" t="s">
        <v>308</v>
      </c>
      <c r="BZ9" s="523" t="s">
        <v>308</v>
      </c>
      <c r="CA9" s="524" t="s">
        <v>308</v>
      </c>
      <c r="CB9" s="525" t="s">
        <v>308</v>
      </c>
      <c r="CC9" s="521" t="s">
        <v>340</v>
      </c>
      <c r="CD9" s="528" t="s">
        <v>340</v>
      </c>
      <c r="CE9" s="529" t="s">
        <v>308</v>
      </c>
      <c r="CF9" s="529" t="s">
        <v>308</v>
      </c>
      <c r="CG9" s="529" t="s">
        <v>340</v>
      </c>
      <c r="CH9" s="400">
        <v>1</v>
      </c>
      <c r="CJ9" s="979" t="s">
        <v>3374</v>
      </c>
      <c r="CK9" s="1047" t="s">
        <v>3375</v>
      </c>
      <c r="CL9" s="1048"/>
    </row>
    <row r="10" spans="1:90" ht="15" thickTop="1" x14ac:dyDescent="0.35">
      <c r="A10" s="387">
        <v>484</v>
      </c>
      <c r="B10" s="387" t="s">
        <v>157</v>
      </c>
      <c r="C10" s="386" t="s">
        <v>308</v>
      </c>
      <c r="D10" s="386" t="s">
        <v>342</v>
      </c>
      <c r="E10" s="386" t="s">
        <v>342</v>
      </c>
      <c r="F10" s="386" t="s">
        <v>339</v>
      </c>
      <c r="G10" s="530">
        <v>0</v>
      </c>
      <c r="H10" s="531">
        <v>0</v>
      </c>
      <c r="I10" s="532">
        <v>0</v>
      </c>
      <c r="J10" s="533">
        <v>0</v>
      </c>
      <c r="K10" s="533">
        <v>0</v>
      </c>
      <c r="L10" s="533">
        <v>0</v>
      </c>
      <c r="M10" s="534">
        <v>0</v>
      </c>
      <c r="N10" s="530">
        <v>0</v>
      </c>
      <c r="O10" s="530">
        <v>0</v>
      </c>
      <c r="P10" s="530">
        <v>0</v>
      </c>
      <c r="Q10" s="531">
        <v>0</v>
      </c>
      <c r="R10" s="535">
        <v>0</v>
      </c>
      <c r="S10" s="533">
        <v>0</v>
      </c>
      <c r="T10" s="533">
        <v>0</v>
      </c>
      <c r="U10" s="534">
        <v>0</v>
      </c>
      <c r="V10" s="530">
        <v>0</v>
      </c>
      <c r="W10" s="530">
        <v>0</v>
      </c>
      <c r="X10" s="530">
        <v>0</v>
      </c>
      <c r="Y10" s="531">
        <v>0</v>
      </c>
      <c r="Z10" s="535">
        <v>0</v>
      </c>
      <c r="AA10" s="533">
        <v>0</v>
      </c>
      <c r="AB10" s="533">
        <v>0</v>
      </c>
      <c r="AC10" s="534">
        <v>0</v>
      </c>
      <c r="AD10" s="530">
        <v>0</v>
      </c>
      <c r="AE10" s="530">
        <v>0</v>
      </c>
      <c r="AF10" s="530">
        <v>0</v>
      </c>
      <c r="AG10" s="531">
        <v>0</v>
      </c>
      <c r="AH10" s="535">
        <v>0</v>
      </c>
      <c r="AI10" s="533">
        <v>0</v>
      </c>
      <c r="AJ10" s="533">
        <v>0</v>
      </c>
      <c r="AK10" s="533">
        <v>0</v>
      </c>
      <c r="AL10" s="534">
        <v>0</v>
      </c>
      <c r="AM10" s="530">
        <v>0</v>
      </c>
      <c r="AN10" s="530">
        <v>0</v>
      </c>
      <c r="AO10" s="530">
        <v>0</v>
      </c>
      <c r="AP10" s="531">
        <v>0</v>
      </c>
      <c r="AQ10" s="535">
        <v>0</v>
      </c>
      <c r="AR10" s="533">
        <v>0</v>
      </c>
      <c r="AS10" s="533">
        <v>0</v>
      </c>
      <c r="AT10" s="534">
        <v>0</v>
      </c>
      <c r="AU10" s="530">
        <v>0</v>
      </c>
      <c r="AV10" s="530">
        <v>0</v>
      </c>
      <c r="AW10" s="530">
        <v>0</v>
      </c>
      <c r="AX10" s="531">
        <v>0</v>
      </c>
      <c r="AY10" s="535">
        <v>0</v>
      </c>
      <c r="AZ10" s="533">
        <v>0</v>
      </c>
      <c r="BA10" s="533">
        <v>0</v>
      </c>
      <c r="BB10" s="534">
        <v>0</v>
      </c>
      <c r="BC10" s="530">
        <v>0</v>
      </c>
      <c r="BD10" s="530">
        <v>0</v>
      </c>
      <c r="BE10" s="530">
        <v>1170</v>
      </c>
      <c r="BF10" s="531">
        <v>0</v>
      </c>
      <c r="BG10" s="535">
        <v>0</v>
      </c>
      <c r="BH10" s="533">
        <v>0</v>
      </c>
      <c r="BI10" s="533">
        <v>0</v>
      </c>
      <c r="BJ10" s="533">
        <v>0</v>
      </c>
      <c r="BK10" s="534">
        <v>0</v>
      </c>
      <c r="BL10" s="530">
        <v>0</v>
      </c>
      <c r="BM10" s="530">
        <v>1170</v>
      </c>
      <c r="BN10" s="530">
        <v>21426</v>
      </c>
      <c r="BO10" s="531">
        <v>0</v>
      </c>
      <c r="BP10" s="535">
        <v>0</v>
      </c>
      <c r="BQ10" s="533">
        <v>0</v>
      </c>
      <c r="BR10" s="533">
        <v>0</v>
      </c>
      <c r="BS10" s="534">
        <v>0</v>
      </c>
      <c r="BT10" s="530">
        <v>0</v>
      </c>
      <c r="BU10" s="530">
        <v>21426</v>
      </c>
      <c r="BV10" s="530">
        <v>18</v>
      </c>
      <c r="BW10" s="531">
        <v>0</v>
      </c>
      <c r="BX10" s="535">
        <v>0</v>
      </c>
      <c r="BY10" s="533">
        <v>0</v>
      </c>
      <c r="BZ10" s="533">
        <v>0</v>
      </c>
      <c r="CA10" s="534">
        <v>0</v>
      </c>
      <c r="CB10" s="530">
        <v>0</v>
      </c>
      <c r="CC10" s="530">
        <v>18</v>
      </c>
      <c r="CD10" s="536">
        <v>22614</v>
      </c>
      <c r="CE10" s="536">
        <v>0</v>
      </c>
      <c r="CF10" s="530">
        <v>0</v>
      </c>
      <c r="CG10" s="530">
        <v>22614</v>
      </c>
      <c r="CH10" s="400">
        <v>1</v>
      </c>
      <c r="CJ10" s="980" t="s">
        <v>3359</v>
      </c>
      <c r="CK10" s="981" t="s">
        <v>343</v>
      </c>
      <c r="CL10" s="982" t="s">
        <v>344</v>
      </c>
    </row>
    <row r="11" spans="1:90" x14ac:dyDescent="0.35">
      <c r="A11" s="469">
        <v>484</v>
      </c>
      <c r="B11" s="469" t="s">
        <v>157</v>
      </c>
      <c r="C11" s="401"/>
      <c r="D11" s="401" t="s">
        <v>345</v>
      </c>
      <c r="E11" s="410" t="s">
        <v>345</v>
      </c>
      <c r="F11" s="386" t="s">
        <v>346</v>
      </c>
      <c r="G11" s="537">
        <v>0</v>
      </c>
      <c r="H11" s="531">
        <v>0</v>
      </c>
      <c r="I11" s="538">
        <v>0</v>
      </c>
      <c r="J11" s="539">
        <v>0</v>
      </c>
      <c r="K11" s="539">
        <v>0</v>
      </c>
      <c r="L11" s="539">
        <v>0</v>
      </c>
      <c r="M11" s="540">
        <v>0</v>
      </c>
      <c r="N11" s="537">
        <v>0</v>
      </c>
      <c r="O11" s="530">
        <v>0</v>
      </c>
      <c r="P11" s="537">
        <v>0</v>
      </c>
      <c r="Q11" s="531">
        <v>0</v>
      </c>
      <c r="R11" s="541">
        <v>0</v>
      </c>
      <c r="S11" s="539">
        <v>0</v>
      </c>
      <c r="T11" s="539">
        <v>0</v>
      </c>
      <c r="U11" s="540">
        <v>0</v>
      </c>
      <c r="V11" s="537">
        <v>0</v>
      </c>
      <c r="W11" s="530">
        <v>0</v>
      </c>
      <c r="X11" s="537">
        <v>0</v>
      </c>
      <c r="Y11" s="531">
        <v>0</v>
      </c>
      <c r="Z11" s="541">
        <v>0</v>
      </c>
      <c r="AA11" s="539">
        <v>0</v>
      </c>
      <c r="AB11" s="539">
        <v>0</v>
      </c>
      <c r="AC11" s="540">
        <v>0</v>
      </c>
      <c r="AD11" s="537">
        <v>0</v>
      </c>
      <c r="AE11" s="530">
        <v>0</v>
      </c>
      <c r="AF11" s="537">
        <v>0</v>
      </c>
      <c r="AG11" s="531">
        <v>0</v>
      </c>
      <c r="AH11" s="541">
        <v>0</v>
      </c>
      <c r="AI11" s="539">
        <v>0</v>
      </c>
      <c r="AJ11" s="539">
        <v>0</v>
      </c>
      <c r="AK11" s="539">
        <v>0</v>
      </c>
      <c r="AL11" s="540">
        <v>0</v>
      </c>
      <c r="AM11" s="537">
        <v>0</v>
      </c>
      <c r="AN11" s="530">
        <v>0</v>
      </c>
      <c r="AO11" s="537">
        <v>0</v>
      </c>
      <c r="AP11" s="531">
        <v>0</v>
      </c>
      <c r="AQ11" s="541">
        <v>0</v>
      </c>
      <c r="AR11" s="539">
        <v>0</v>
      </c>
      <c r="AS11" s="539">
        <v>0</v>
      </c>
      <c r="AT11" s="540">
        <v>0</v>
      </c>
      <c r="AU11" s="537">
        <v>0</v>
      </c>
      <c r="AV11" s="530">
        <v>0</v>
      </c>
      <c r="AW11" s="537">
        <v>0</v>
      </c>
      <c r="AX11" s="531">
        <v>0</v>
      </c>
      <c r="AY11" s="541">
        <v>0</v>
      </c>
      <c r="AZ11" s="539">
        <v>0</v>
      </c>
      <c r="BA11" s="539">
        <v>0</v>
      </c>
      <c r="BB11" s="540">
        <v>0</v>
      </c>
      <c r="BC11" s="537">
        <v>0</v>
      </c>
      <c r="BD11" s="530">
        <v>0</v>
      </c>
      <c r="BE11" s="537">
        <v>1170</v>
      </c>
      <c r="BF11" s="531">
        <v>0</v>
      </c>
      <c r="BG11" s="541">
        <v>0</v>
      </c>
      <c r="BH11" s="539">
        <v>0</v>
      </c>
      <c r="BI11" s="539">
        <v>0</v>
      </c>
      <c r="BJ11" s="539">
        <v>0</v>
      </c>
      <c r="BK11" s="540">
        <v>0</v>
      </c>
      <c r="BL11" s="537">
        <v>0</v>
      </c>
      <c r="BM11" s="530">
        <v>1170</v>
      </c>
      <c r="BN11" s="537">
        <v>6150</v>
      </c>
      <c r="BO11" s="531">
        <v>0</v>
      </c>
      <c r="BP11" s="541">
        <v>0</v>
      </c>
      <c r="BQ11" s="539">
        <v>0</v>
      </c>
      <c r="BR11" s="539">
        <v>0</v>
      </c>
      <c r="BS11" s="540">
        <v>0</v>
      </c>
      <c r="BT11" s="537">
        <v>0</v>
      </c>
      <c r="BU11" s="530">
        <v>6150</v>
      </c>
      <c r="BV11" s="537">
        <v>5160</v>
      </c>
      <c r="BW11" s="531">
        <v>0</v>
      </c>
      <c r="BX11" s="541">
        <v>0</v>
      </c>
      <c r="BY11" s="539">
        <v>0</v>
      </c>
      <c r="BZ11" s="539">
        <v>0</v>
      </c>
      <c r="CA11" s="540">
        <v>0</v>
      </c>
      <c r="CB11" s="537">
        <v>0</v>
      </c>
      <c r="CC11" s="530">
        <v>5160</v>
      </c>
      <c r="CD11" s="542">
        <v>12480</v>
      </c>
      <c r="CE11" s="536">
        <v>0</v>
      </c>
      <c r="CF11" s="537">
        <v>0</v>
      </c>
      <c r="CG11" s="537">
        <v>12480</v>
      </c>
      <c r="CH11" s="400">
        <v>1</v>
      </c>
      <c r="CJ11" s="980" t="s">
        <v>3359</v>
      </c>
      <c r="CK11" s="981" t="s">
        <v>343</v>
      </c>
      <c r="CL11" s="982" t="s">
        <v>344</v>
      </c>
    </row>
    <row r="12" spans="1:90" x14ac:dyDescent="0.35">
      <c r="A12" s="469">
        <v>484</v>
      </c>
      <c r="B12" s="469" t="s">
        <v>157</v>
      </c>
      <c r="C12" s="401"/>
      <c r="D12" s="401" t="s">
        <v>347</v>
      </c>
      <c r="E12" s="410" t="s">
        <v>347</v>
      </c>
      <c r="F12" s="386" t="s">
        <v>340</v>
      </c>
      <c r="G12" s="537">
        <v>0</v>
      </c>
      <c r="H12" s="531">
        <v>0</v>
      </c>
      <c r="I12" s="538">
        <v>0</v>
      </c>
      <c r="J12" s="539">
        <v>0</v>
      </c>
      <c r="K12" s="539">
        <v>0</v>
      </c>
      <c r="L12" s="539">
        <v>0</v>
      </c>
      <c r="M12" s="540">
        <v>0</v>
      </c>
      <c r="N12" s="537">
        <v>0</v>
      </c>
      <c r="O12" s="530">
        <v>0</v>
      </c>
      <c r="P12" s="537">
        <v>0</v>
      </c>
      <c r="Q12" s="531">
        <v>0</v>
      </c>
      <c r="R12" s="541">
        <v>0</v>
      </c>
      <c r="S12" s="539">
        <v>0</v>
      </c>
      <c r="T12" s="539">
        <v>0</v>
      </c>
      <c r="U12" s="540">
        <v>0</v>
      </c>
      <c r="V12" s="537">
        <v>0</v>
      </c>
      <c r="W12" s="530">
        <v>0</v>
      </c>
      <c r="X12" s="537">
        <v>0</v>
      </c>
      <c r="Y12" s="531">
        <v>0</v>
      </c>
      <c r="Z12" s="541">
        <v>0</v>
      </c>
      <c r="AA12" s="539">
        <v>0</v>
      </c>
      <c r="AB12" s="539">
        <v>0</v>
      </c>
      <c r="AC12" s="540">
        <v>0</v>
      </c>
      <c r="AD12" s="537">
        <v>0</v>
      </c>
      <c r="AE12" s="530">
        <v>0</v>
      </c>
      <c r="AF12" s="537">
        <v>0</v>
      </c>
      <c r="AG12" s="531">
        <v>0</v>
      </c>
      <c r="AH12" s="541">
        <v>0</v>
      </c>
      <c r="AI12" s="539">
        <v>0</v>
      </c>
      <c r="AJ12" s="539">
        <v>0</v>
      </c>
      <c r="AK12" s="539">
        <v>0</v>
      </c>
      <c r="AL12" s="540">
        <v>0</v>
      </c>
      <c r="AM12" s="537">
        <v>0</v>
      </c>
      <c r="AN12" s="530">
        <v>0</v>
      </c>
      <c r="AO12" s="537">
        <v>0</v>
      </c>
      <c r="AP12" s="531">
        <v>0</v>
      </c>
      <c r="AQ12" s="541">
        <v>0</v>
      </c>
      <c r="AR12" s="539">
        <v>0</v>
      </c>
      <c r="AS12" s="539">
        <v>0</v>
      </c>
      <c r="AT12" s="540">
        <v>0</v>
      </c>
      <c r="AU12" s="537">
        <v>0</v>
      </c>
      <c r="AV12" s="530">
        <v>0</v>
      </c>
      <c r="AW12" s="537">
        <v>0</v>
      </c>
      <c r="AX12" s="531">
        <v>0</v>
      </c>
      <c r="AY12" s="541">
        <v>0</v>
      </c>
      <c r="AZ12" s="539">
        <v>0</v>
      </c>
      <c r="BA12" s="539">
        <v>0</v>
      </c>
      <c r="BB12" s="540">
        <v>0</v>
      </c>
      <c r="BC12" s="537">
        <v>0</v>
      </c>
      <c r="BD12" s="530">
        <v>0</v>
      </c>
      <c r="BE12" s="537">
        <v>1170</v>
      </c>
      <c r="BF12" s="531">
        <v>0</v>
      </c>
      <c r="BG12" s="541">
        <v>0</v>
      </c>
      <c r="BH12" s="539">
        <v>0</v>
      </c>
      <c r="BI12" s="539">
        <v>0</v>
      </c>
      <c r="BJ12" s="539">
        <v>0</v>
      </c>
      <c r="BK12" s="540">
        <v>0</v>
      </c>
      <c r="BL12" s="537">
        <v>0</v>
      </c>
      <c r="BM12" s="530">
        <v>1170</v>
      </c>
      <c r="BN12" s="537">
        <v>8892</v>
      </c>
      <c r="BO12" s="531">
        <v>0</v>
      </c>
      <c r="BP12" s="541">
        <v>0</v>
      </c>
      <c r="BQ12" s="539">
        <v>0</v>
      </c>
      <c r="BR12" s="539">
        <v>0</v>
      </c>
      <c r="BS12" s="540">
        <v>0</v>
      </c>
      <c r="BT12" s="537">
        <v>0</v>
      </c>
      <c r="BU12" s="530">
        <v>8892</v>
      </c>
      <c r="BV12" s="537">
        <v>14052</v>
      </c>
      <c r="BW12" s="531">
        <v>0</v>
      </c>
      <c r="BX12" s="541">
        <v>0</v>
      </c>
      <c r="BY12" s="539">
        <v>0</v>
      </c>
      <c r="BZ12" s="539">
        <v>0</v>
      </c>
      <c r="CA12" s="540">
        <v>0</v>
      </c>
      <c r="CB12" s="537">
        <v>0</v>
      </c>
      <c r="CC12" s="530">
        <v>14052</v>
      </c>
      <c r="CD12" s="542">
        <v>24114</v>
      </c>
      <c r="CE12" s="536">
        <v>0</v>
      </c>
      <c r="CF12" s="537">
        <v>0</v>
      </c>
      <c r="CG12" s="537">
        <v>24114</v>
      </c>
      <c r="CH12" s="400">
        <v>1</v>
      </c>
      <c r="CJ12" s="980" t="s">
        <v>3360</v>
      </c>
      <c r="CK12" s="981" t="s">
        <v>348</v>
      </c>
      <c r="CL12" s="982" t="s">
        <v>176</v>
      </c>
    </row>
    <row r="13" spans="1:90" x14ac:dyDescent="0.35">
      <c r="A13" s="469">
        <v>484</v>
      </c>
      <c r="B13" s="469" t="s">
        <v>157</v>
      </c>
      <c r="C13" s="401"/>
      <c r="D13" s="401" t="s">
        <v>349</v>
      </c>
      <c r="E13" s="410" t="s">
        <v>349</v>
      </c>
      <c r="F13" s="386" t="s">
        <v>350</v>
      </c>
      <c r="G13" s="537">
        <v>0</v>
      </c>
      <c r="H13" s="531">
        <v>0</v>
      </c>
      <c r="I13" s="538">
        <v>0</v>
      </c>
      <c r="J13" s="539">
        <v>0</v>
      </c>
      <c r="K13" s="539">
        <v>0</v>
      </c>
      <c r="L13" s="539">
        <v>0</v>
      </c>
      <c r="M13" s="540">
        <v>0</v>
      </c>
      <c r="N13" s="537">
        <v>0</v>
      </c>
      <c r="O13" s="530">
        <v>0</v>
      </c>
      <c r="P13" s="537">
        <v>0</v>
      </c>
      <c r="Q13" s="531">
        <v>0</v>
      </c>
      <c r="R13" s="541">
        <v>0</v>
      </c>
      <c r="S13" s="539">
        <v>0</v>
      </c>
      <c r="T13" s="539">
        <v>0</v>
      </c>
      <c r="U13" s="540">
        <v>0</v>
      </c>
      <c r="V13" s="537">
        <v>0</v>
      </c>
      <c r="W13" s="530">
        <v>0</v>
      </c>
      <c r="X13" s="537">
        <v>0</v>
      </c>
      <c r="Y13" s="531">
        <v>0</v>
      </c>
      <c r="Z13" s="541">
        <v>0</v>
      </c>
      <c r="AA13" s="539">
        <v>0</v>
      </c>
      <c r="AB13" s="539">
        <v>0</v>
      </c>
      <c r="AC13" s="540">
        <v>0</v>
      </c>
      <c r="AD13" s="537">
        <v>0</v>
      </c>
      <c r="AE13" s="530">
        <v>0</v>
      </c>
      <c r="AF13" s="537">
        <v>0</v>
      </c>
      <c r="AG13" s="531">
        <v>0</v>
      </c>
      <c r="AH13" s="541">
        <v>0</v>
      </c>
      <c r="AI13" s="539">
        <v>0</v>
      </c>
      <c r="AJ13" s="539">
        <v>0</v>
      </c>
      <c r="AK13" s="539">
        <v>0</v>
      </c>
      <c r="AL13" s="540">
        <v>0</v>
      </c>
      <c r="AM13" s="537">
        <v>0</v>
      </c>
      <c r="AN13" s="530">
        <v>0</v>
      </c>
      <c r="AO13" s="537">
        <v>0</v>
      </c>
      <c r="AP13" s="531">
        <v>0</v>
      </c>
      <c r="AQ13" s="541">
        <v>0</v>
      </c>
      <c r="AR13" s="539">
        <v>0</v>
      </c>
      <c r="AS13" s="539">
        <v>0</v>
      </c>
      <c r="AT13" s="540">
        <v>0</v>
      </c>
      <c r="AU13" s="537">
        <v>0</v>
      </c>
      <c r="AV13" s="530">
        <v>0</v>
      </c>
      <c r="AW13" s="537">
        <v>0</v>
      </c>
      <c r="AX13" s="531">
        <v>0</v>
      </c>
      <c r="AY13" s="541">
        <v>0</v>
      </c>
      <c r="AZ13" s="539">
        <v>0</v>
      </c>
      <c r="BA13" s="539">
        <v>0</v>
      </c>
      <c r="BB13" s="540">
        <v>0</v>
      </c>
      <c r="BC13" s="537">
        <v>0</v>
      </c>
      <c r="BD13" s="530">
        <v>0</v>
      </c>
      <c r="BE13" s="537">
        <v>1164</v>
      </c>
      <c r="BF13" s="531">
        <v>0</v>
      </c>
      <c r="BG13" s="541">
        <v>0</v>
      </c>
      <c r="BH13" s="539">
        <v>0</v>
      </c>
      <c r="BI13" s="539">
        <v>0</v>
      </c>
      <c r="BJ13" s="539">
        <v>0</v>
      </c>
      <c r="BK13" s="540">
        <v>0</v>
      </c>
      <c r="BL13" s="537">
        <v>0</v>
      </c>
      <c r="BM13" s="530">
        <v>1164</v>
      </c>
      <c r="BN13" s="537">
        <v>4962</v>
      </c>
      <c r="BO13" s="531">
        <v>0</v>
      </c>
      <c r="BP13" s="541">
        <v>0</v>
      </c>
      <c r="BQ13" s="539">
        <v>0</v>
      </c>
      <c r="BR13" s="539">
        <v>0</v>
      </c>
      <c r="BS13" s="540">
        <v>0</v>
      </c>
      <c r="BT13" s="537">
        <v>0</v>
      </c>
      <c r="BU13" s="530">
        <v>4962</v>
      </c>
      <c r="BV13" s="537">
        <v>4524</v>
      </c>
      <c r="BW13" s="531">
        <v>0</v>
      </c>
      <c r="BX13" s="541">
        <v>0</v>
      </c>
      <c r="BY13" s="539">
        <v>0</v>
      </c>
      <c r="BZ13" s="539">
        <v>0</v>
      </c>
      <c r="CA13" s="540">
        <v>0</v>
      </c>
      <c r="CB13" s="537">
        <v>0</v>
      </c>
      <c r="CC13" s="530">
        <v>4524</v>
      </c>
      <c r="CD13" s="542">
        <v>10650</v>
      </c>
      <c r="CE13" s="536">
        <v>0</v>
      </c>
      <c r="CF13" s="537">
        <v>0</v>
      </c>
      <c r="CG13" s="537">
        <v>10650</v>
      </c>
      <c r="CH13" s="400">
        <v>1</v>
      </c>
      <c r="CJ13" s="980" t="s">
        <v>3359</v>
      </c>
      <c r="CK13" s="981" t="s">
        <v>343</v>
      </c>
      <c r="CL13" s="982" t="s">
        <v>344</v>
      </c>
    </row>
    <row r="14" spans="1:90" x14ac:dyDescent="0.35">
      <c r="A14" s="469">
        <v>484</v>
      </c>
      <c r="B14" s="469" t="s">
        <v>157</v>
      </c>
      <c r="C14" s="401"/>
      <c r="D14" s="401" t="s">
        <v>351</v>
      </c>
      <c r="E14" s="410" t="s">
        <v>351</v>
      </c>
      <c r="F14" s="386" t="s">
        <v>352</v>
      </c>
      <c r="G14" s="537">
        <v>0</v>
      </c>
      <c r="H14" s="531">
        <v>0</v>
      </c>
      <c r="I14" s="538">
        <v>0</v>
      </c>
      <c r="J14" s="539">
        <v>0</v>
      </c>
      <c r="K14" s="539">
        <v>0</v>
      </c>
      <c r="L14" s="539">
        <v>0</v>
      </c>
      <c r="M14" s="540">
        <v>0</v>
      </c>
      <c r="N14" s="537">
        <v>0</v>
      </c>
      <c r="O14" s="530">
        <v>0</v>
      </c>
      <c r="P14" s="537">
        <v>0</v>
      </c>
      <c r="Q14" s="531">
        <v>0</v>
      </c>
      <c r="R14" s="541">
        <v>0</v>
      </c>
      <c r="S14" s="539">
        <v>0</v>
      </c>
      <c r="T14" s="539">
        <v>0</v>
      </c>
      <c r="U14" s="540">
        <v>0</v>
      </c>
      <c r="V14" s="537">
        <v>0</v>
      </c>
      <c r="W14" s="530">
        <v>0</v>
      </c>
      <c r="X14" s="537">
        <v>0</v>
      </c>
      <c r="Y14" s="531">
        <v>0</v>
      </c>
      <c r="Z14" s="541">
        <v>0</v>
      </c>
      <c r="AA14" s="539">
        <v>0</v>
      </c>
      <c r="AB14" s="539">
        <v>0</v>
      </c>
      <c r="AC14" s="540">
        <v>0</v>
      </c>
      <c r="AD14" s="537">
        <v>0</v>
      </c>
      <c r="AE14" s="530">
        <v>0</v>
      </c>
      <c r="AF14" s="537">
        <v>0</v>
      </c>
      <c r="AG14" s="531">
        <v>0</v>
      </c>
      <c r="AH14" s="541">
        <v>0</v>
      </c>
      <c r="AI14" s="539">
        <v>0</v>
      </c>
      <c r="AJ14" s="539">
        <v>0</v>
      </c>
      <c r="AK14" s="539">
        <v>0</v>
      </c>
      <c r="AL14" s="540">
        <v>0</v>
      </c>
      <c r="AM14" s="537">
        <v>0</v>
      </c>
      <c r="AN14" s="530">
        <v>0</v>
      </c>
      <c r="AO14" s="537">
        <v>0</v>
      </c>
      <c r="AP14" s="531">
        <v>0</v>
      </c>
      <c r="AQ14" s="541">
        <v>0</v>
      </c>
      <c r="AR14" s="539">
        <v>0</v>
      </c>
      <c r="AS14" s="539">
        <v>0</v>
      </c>
      <c r="AT14" s="540">
        <v>0</v>
      </c>
      <c r="AU14" s="537">
        <v>0</v>
      </c>
      <c r="AV14" s="530">
        <v>0</v>
      </c>
      <c r="AW14" s="537">
        <v>0</v>
      </c>
      <c r="AX14" s="531">
        <v>0</v>
      </c>
      <c r="AY14" s="541">
        <v>0</v>
      </c>
      <c r="AZ14" s="539">
        <v>0</v>
      </c>
      <c r="BA14" s="539">
        <v>0</v>
      </c>
      <c r="BB14" s="540">
        <v>0</v>
      </c>
      <c r="BC14" s="537">
        <v>0</v>
      </c>
      <c r="BD14" s="530">
        <v>0</v>
      </c>
      <c r="BE14" s="537">
        <v>0</v>
      </c>
      <c r="BF14" s="531">
        <v>0</v>
      </c>
      <c r="BG14" s="541">
        <v>0</v>
      </c>
      <c r="BH14" s="539">
        <v>0</v>
      </c>
      <c r="BI14" s="539">
        <v>0</v>
      </c>
      <c r="BJ14" s="539">
        <v>0</v>
      </c>
      <c r="BK14" s="540">
        <v>0</v>
      </c>
      <c r="BL14" s="537">
        <v>0</v>
      </c>
      <c r="BM14" s="530">
        <v>0</v>
      </c>
      <c r="BN14" s="537">
        <v>216</v>
      </c>
      <c r="BO14" s="531">
        <v>0</v>
      </c>
      <c r="BP14" s="541">
        <v>0</v>
      </c>
      <c r="BQ14" s="539">
        <v>0</v>
      </c>
      <c r="BR14" s="539">
        <v>0</v>
      </c>
      <c r="BS14" s="540">
        <v>0</v>
      </c>
      <c r="BT14" s="537">
        <v>0</v>
      </c>
      <c r="BU14" s="530">
        <v>216</v>
      </c>
      <c r="BV14" s="537">
        <v>2916</v>
      </c>
      <c r="BW14" s="531">
        <v>0</v>
      </c>
      <c r="BX14" s="541">
        <v>0</v>
      </c>
      <c r="BY14" s="539">
        <v>0</v>
      </c>
      <c r="BZ14" s="539">
        <v>0</v>
      </c>
      <c r="CA14" s="540">
        <v>0</v>
      </c>
      <c r="CB14" s="537">
        <v>0</v>
      </c>
      <c r="CC14" s="530">
        <v>2916</v>
      </c>
      <c r="CD14" s="542">
        <v>3132</v>
      </c>
      <c r="CE14" s="536">
        <v>0</v>
      </c>
      <c r="CF14" s="537">
        <v>0</v>
      </c>
      <c r="CG14" s="537">
        <v>3132</v>
      </c>
      <c r="CH14" s="400">
        <v>1</v>
      </c>
      <c r="CJ14" s="980" t="s">
        <v>3361</v>
      </c>
      <c r="CK14" s="981" t="s">
        <v>353</v>
      </c>
      <c r="CL14" s="982" t="s">
        <v>176</v>
      </c>
    </row>
    <row r="15" spans="1:90" x14ac:dyDescent="0.35">
      <c r="A15" s="469">
        <v>484</v>
      </c>
      <c r="B15" s="469" t="s">
        <v>157</v>
      </c>
      <c r="C15" s="401"/>
      <c r="D15" s="401" t="s">
        <v>354</v>
      </c>
      <c r="E15" s="410" t="s">
        <v>354</v>
      </c>
      <c r="F15" s="386" t="s">
        <v>355</v>
      </c>
      <c r="G15" s="537">
        <v>0</v>
      </c>
      <c r="H15" s="531">
        <v>0</v>
      </c>
      <c r="I15" s="538">
        <v>0</v>
      </c>
      <c r="J15" s="539">
        <v>0</v>
      </c>
      <c r="K15" s="539">
        <v>0</v>
      </c>
      <c r="L15" s="539">
        <v>0</v>
      </c>
      <c r="M15" s="540">
        <v>0</v>
      </c>
      <c r="N15" s="537">
        <v>0</v>
      </c>
      <c r="O15" s="530">
        <v>0</v>
      </c>
      <c r="P15" s="537">
        <v>0</v>
      </c>
      <c r="Q15" s="531">
        <v>0</v>
      </c>
      <c r="R15" s="541">
        <v>0</v>
      </c>
      <c r="S15" s="539">
        <v>0</v>
      </c>
      <c r="T15" s="539">
        <v>0</v>
      </c>
      <c r="U15" s="540">
        <v>0</v>
      </c>
      <c r="V15" s="537">
        <v>0</v>
      </c>
      <c r="W15" s="530">
        <v>0</v>
      </c>
      <c r="X15" s="537">
        <v>0</v>
      </c>
      <c r="Y15" s="531">
        <v>0</v>
      </c>
      <c r="Z15" s="541">
        <v>0</v>
      </c>
      <c r="AA15" s="539">
        <v>0</v>
      </c>
      <c r="AB15" s="539">
        <v>0</v>
      </c>
      <c r="AC15" s="540">
        <v>0</v>
      </c>
      <c r="AD15" s="537">
        <v>0</v>
      </c>
      <c r="AE15" s="530">
        <v>0</v>
      </c>
      <c r="AF15" s="537">
        <v>0</v>
      </c>
      <c r="AG15" s="531">
        <v>0</v>
      </c>
      <c r="AH15" s="541">
        <v>0</v>
      </c>
      <c r="AI15" s="539">
        <v>0</v>
      </c>
      <c r="AJ15" s="539">
        <v>0</v>
      </c>
      <c r="AK15" s="539">
        <v>0</v>
      </c>
      <c r="AL15" s="540">
        <v>0</v>
      </c>
      <c r="AM15" s="537">
        <v>0</v>
      </c>
      <c r="AN15" s="530">
        <v>0</v>
      </c>
      <c r="AO15" s="537">
        <v>0</v>
      </c>
      <c r="AP15" s="531">
        <v>0</v>
      </c>
      <c r="AQ15" s="541">
        <v>0</v>
      </c>
      <c r="AR15" s="539">
        <v>0</v>
      </c>
      <c r="AS15" s="539">
        <v>0</v>
      </c>
      <c r="AT15" s="540">
        <v>0</v>
      </c>
      <c r="AU15" s="537">
        <v>0</v>
      </c>
      <c r="AV15" s="530">
        <v>0</v>
      </c>
      <c r="AW15" s="537">
        <v>0</v>
      </c>
      <c r="AX15" s="531">
        <v>0</v>
      </c>
      <c r="AY15" s="541">
        <v>0</v>
      </c>
      <c r="AZ15" s="539">
        <v>0</v>
      </c>
      <c r="BA15" s="539">
        <v>0</v>
      </c>
      <c r="BB15" s="540">
        <v>0</v>
      </c>
      <c r="BC15" s="537">
        <v>0</v>
      </c>
      <c r="BD15" s="530">
        <v>0</v>
      </c>
      <c r="BE15" s="537">
        <v>0</v>
      </c>
      <c r="BF15" s="531">
        <v>0</v>
      </c>
      <c r="BG15" s="541">
        <v>0</v>
      </c>
      <c r="BH15" s="539">
        <v>0</v>
      </c>
      <c r="BI15" s="539">
        <v>0</v>
      </c>
      <c r="BJ15" s="539">
        <v>0</v>
      </c>
      <c r="BK15" s="540">
        <v>0</v>
      </c>
      <c r="BL15" s="537">
        <v>0</v>
      </c>
      <c r="BM15" s="530">
        <v>0</v>
      </c>
      <c r="BN15" s="537">
        <v>216</v>
      </c>
      <c r="BO15" s="531">
        <v>0</v>
      </c>
      <c r="BP15" s="541">
        <v>0</v>
      </c>
      <c r="BQ15" s="539">
        <v>0</v>
      </c>
      <c r="BR15" s="539">
        <v>0</v>
      </c>
      <c r="BS15" s="540">
        <v>0</v>
      </c>
      <c r="BT15" s="537">
        <v>0</v>
      </c>
      <c r="BU15" s="530">
        <v>216</v>
      </c>
      <c r="BV15" s="537">
        <v>6294</v>
      </c>
      <c r="BW15" s="531">
        <v>0</v>
      </c>
      <c r="BX15" s="541">
        <v>0</v>
      </c>
      <c r="BY15" s="539">
        <v>0</v>
      </c>
      <c r="BZ15" s="539">
        <v>0</v>
      </c>
      <c r="CA15" s="540">
        <v>0</v>
      </c>
      <c r="CB15" s="537">
        <v>0</v>
      </c>
      <c r="CC15" s="530">
        <v>6294</v>
      </c>
      <c r="CD15" s="542">
        <v>6510</v>
      </c>
      <c r="CE15" s="536">
        <v>0</v>
      </c>
      <c r="CF15" s="537">
        <v>0</v>
      </c>
      <c r="CG15" s="537">
        <v>6510</v>
      </c>
      <c r="CH15" s="400">
        <v>1</v>
      </c>
      <c r="CJ15" s="980" t="s">
        <v>3361</v>
      </c>
      <c r="CK15" s="981" t="s">
        <v>353</v>
      </c>
      <c r="CL15" s="982" t="s">
        <v>176</v>
      </c>
    </row>
    <row r="16" spans="1:90" x14ac:dyDescent="0.35">
      <c r="A16" s="469">
        <v>484</v>
      </c>
      <c r="B16" s="469" t="s">
        <v>157</v>
      </c>
      <c r="C16" s="401"/>
      <c r="D16" s="401" t="s">
        <v>356</v>
      </c>
      <c r="E16" s="410" t="s">
        <v>356</v>
      </c>
      <c r="F16" s="386" t="s">
        <v>357</v>
      </c>
      <c r="G16" s="537">
        <v>0</v>
      </c>
      <c r="H16" s="531">
        <v>0</v>
      </c>
      <c r="I16" s="538">
        <v>0</v>
      </c>
      <c r="J16" s="539">
        <v>0</v>
      </c>
      <c r="K16" s="539">
        <v>0</v>
      </c>
      <c r="L16" s="539">
        <v>0</v>
      </c>
      <c r="M16" s="540">
        <v>0</v>
      </c>
      <c r="N16" s="537">
        <v>0</v>
      </c>
      <c r="O16" s="530">
        <v>0</v>
      </c>
      <c r="P16" s="537">
        <v>0</v>
      </c>
      <c r="Q16" s="531">
        <v>0</v>
      </c>
      <c r="R16" s="541">
        <v>0</v>
      </c>
      <c r="S16" s="539">
        <v>0</v>
      </c>
      <c r="T16" s="539">
        <v>0</v>
      </c>
      <c r="U16" s="540">
        <v>0</v>
      </c>
      <c r="V16" s="537">
        <v>0</v>
      </c>
      <c r="W16" s="530">
        <v>0</v>
      </c>
      <c r="X16" s="537">
        <v>0</v>
      </c>
      <c r="Y16" s="531">
        <v>0</v>
      </c>
      <c r="Z16" s="541">
        <v>0</v>
      </c>
      <c r="AA16" s="539">
        <v>0</v>
      </c>
      <c r="AB16" s="539">
        <v>0</v>
      </c>
      <c r="AC16" s="540">
        <v>0</v>
      </c>
      <c r="AD16" s="537">
        <v>0</v>
      </c>
      <c r="AE16" s="530">
        <v>0</v>
      </c>
      <c r="AF16" s="537">
        <v>0</v>
      </c>
      <c r="AG16" s="531">
        <v>0</v>
      </c>
      <c r="AH16" s="541">
        <v>0</v>
      </c>
      <c r="AI16" s="539">
        <v>0</v>
      </c>
      <c r="AJ16" s="539">
        <v>0</v>
      </c>
      <c r="AK16" s="539">
        <v>0</v>
      </c>
      <c r="AL16" s="540">
        <v>0</v>
      </c>
      <c r="AM16" s="537">
        <v>0</v>
      </c>
      <c r="AN16" s="530">
        <v>0</v>
      </c>
      <c r="AO16" s="537">
        <v>0</v>
      </c>
      <c r="AP16" s="531">
        <v>0</v>
      </c>
      <c r="AQ16" s="541">
        <v>0</v>
      </c>
      <c r="AR16" s="539">
        <v>0</v>
      </c>
      <c r="AS16" s="539">
        <v>0</v>
      </c>
      <c r="AT16" s="540">
        <v>0</v>
      </c>
      <c r="AU16" s="537">
        <v>0</v>
      </c>
      <c r="AV16" s="530">
        <v>0</v>
      </c>
      <c r="AW16" s="537">
        <v>0</v>
      </c>
      <c r="AX16" s="531">
        <v>0</v>
      </c>
      <c r="AY16" s="541">
        <v>0</v>
      </c>
      <c r="AZ16" s="539">
        <v>0</v>
      </c>
      <c r="BA16" s="539">
        <v>0</v>
      </c>
      <c r="BB16" s="540">
        <v>0</v>
      </c>
      <c r="BC16" s="537">
        <v>0</v>
      </c>
      <c r="BD16" s="530">
        <v>0</v>
      </c>
      <c r="BE16" s="537">
        <v>0</v>
      </c>
      <c r="BF16" s="531">
        <v>0</v>
      </c>
      <c r="BG16" s="541">
        <v>0</v>
      </c>
      <c r="BH16" s="539">
        <v>0</v>
      </c>
      <c r="BI16" s="539">
        <v>0</v>
      </c>
      <c r="BJ16" s="539">
        <v>0</v>
      </c>
      <c r="BK16" s="540">
        <v>0</v>
      </c>
      <c r="BL16" s="537">
        <v>0</v>
      </c>
      <c r="BM16" s="530">
        <v>0</v>
      </c>
      <c r="BN16" s="537">
        <v>216</v>
      </c>
      <c r="BO16" s="531">
        <v>0</v>
      </c>
      <c r="BP16" s="541">
        <v>0</v>
      </c>
      <c r="BQ16" s="539">
        <v>0</v>
      </c>
      <c r="BR16" s="539">
        <v>0</v>
      </c>
      <c r="BS16" s="540">
        <v>0</v>
      </c>
      <c r="BT16" s="537">
        <v>0</v>
      </c>
      <c r="BU16" s="530">
        <v>216</v>
      </c>
      <c r="BV16" s="537">
        <v>8838</v>
      </c>
      <c r="BW16" s="531">
        <v>0</v>
      </c>
      <c r="BX16" s="541">
        <v>0</v>
      </c>
      <c r="BY16" s="539">
        <v>0</v>
      </c>
      <c r="BZ16" s="539">
        <v>0</v>
      </c>
      <c r="CA16" s="540">
        <v>0</v>
      </c>
      <c r="CB16" s="537">
        <v>0</v>
      </c>
      <c r="CC16" s="530">
        <v>8838</v>
      </c>
      <c r="CD16" s="542">
        <v>9054</v>
      </c>
      <c r="CE16" s="536">
        <v>0</v>
      </c>
      <c r="CF16" s="537">
        <v>0</v>
      </c>
      <c r="CG16" s="537">
        <v>9054</v>
      </c>
      <c r="CH16" s="400">
        <v>1</v>
      </c>
      <c r="CJ16" s="980" t="s">
        <v>3361</v>
      </c>
      <c r="CK16" s="981" t="s">
        <v>353</v>
      </c>
      <c r="CL16" s="982" t="s">
        <v>176</v>
      </c>
    </row>
    <row r="17" spans="1:90" x14ac:dyDescent="0.35">
      <c r="A17" s="469">
        <v>484</v>
      </c>
      <c r="B17" s="469" t="s">
        <v>157</v>
      </c>
      <c r="C17" s="401"/>
      <c r="D17" s="401" t="s">
        <v>358</v>
      </c>
      <c r="E17" s="410" t="s">
        <v>358</v>
      </c>
      <c r="F17" s="386" t="s">
        <v>359</v>
      </c>
      <c r="G17" s="537">
        <v>0</v>
      </c>
      <c r="H17" s="531">
        <v>0</v>
      </c>
      <c r="I17" s="538">
        <v>0</v>
      </c>
      <c r="J17" s="539">
        <v>0</v>
      </c>
      <c r="K17" s="539">
        <v>0</v>
      </c>
      <c r="L17" s="539">
        <v>0</v>
      </c>
      <c r="M17" s="540">
        <v>0</v>
      </c>
      <c r="N17" s="537">
        <v>0</v>
      </c>
      <c r="O17" s="530">
        <v>0</v>
      </c>
      <c r="P17" s="537">
        <v>0</v>
      </c>
      <c r="Q17" s="531">
        <v>0</v>
      </c>
      <c r="R17" s="541">
        <v>0</v>
      </c>
      <c r="S17" s="539">
        <v>0</v>
      </c>
      <c r="T17" s="539">
        <v>0</v>
      </c>
      <c r="U17" s="540">
        <v>0</v>
      </c>
      <c r="V17" s="537">
        <v>0</v>
      </c>
      <c r="W17" s="530">
        <v>0</v>
      </c>
      <c r="X17" s="537">
        <v>0</v>
      </c>
      <c r="Y17" s="531">
        <v>0</v>
      </c>
      <c r="Z17" s="541">
        <v>0</v>
      </c>
      <c r="AA17" s="539">
        <v>0</v>
      </c>
      <c r="AB17" s="539">
        <v>0</v>
      </c>
      <c r="AC17" s="540">
        <v>0</v>
      </c>
      <c r="AD17" s="537">
        <v>0</v>
      </c>
      <c r="AE17" s="530">
        <v>0</v>
      </c>
      <c r="AF17" s="537">
        <v>0</v>
      </c>
      <c r="AG17" s="531">
        <v>0</v>
      </c>
      <c r="AH17" s="541">
        <v>0</v>
      </c>
      <c r="AI17" s="539">
        <v>0</v>
      </c>
      <c r="AJ17" s="539">
        <v>0</v>
      </c>
      <c r="AK17" s="539">
        <v>0</v>
      </c>
      <c r="AL17" s="540">
        <v>0</v>
      </c>
      <c r="AM17" s="537">
        <v>0</v>
      </c>
      <c r="AN17" s="530">
        <v>0</v>
      </c>
      <c r="AO17" s="537">
        <v>0</v>
      </c>
      <c r="AP17" s="531">
        <v>0</v>
      </c>
      <c r="AQ17" s="541">
        <v>0</v>
      </c>
      <c r="AR17" s="539">
        <v>0</v>
      </c>
      <c r="AS17" s="539">
        <v>0</v>
      </c>
      <c r="AT17" s="540">
        <v>0</v>
      </c>
      <c r="AU17" s="537">
        <v>0</v>
      </c>
      <c r="AV17" s="530">
        <v>0</v>
      </c>
      <c r="AW17" s="537">
        <v>0</v>
      </c>
      <c r="AX17" s="531">
        <v>0</v>
      </c>
      <c r="AY17" s="541">
        <v>0</v>
      </c>
      <c r="AZ17" s="539">
        <v>0</v>
      </c>
      <c r="BA17" s="539">
        <v>0</v>
      </c>
      <c r="BB17" s="540">
        <v>0</v>
      </c>
      <c r="BC17" s="537">
        <v>0</v>
      </c>
      <c r="BD17" s="530">
        <v>0</v>
      </c>
      <c r="BE17" s="537">
        <v>0</v>
      </c>
      <c r="BF17" s="531">
        <v>0</v>
      </c>
      <c r="BG17" s="541">
        <v>0</v>
      </c>
      <c r="BH17" s="539">
        <v>0</v>
      </c>
      <c r="BI17" s="539">
        <v>0</v>
      </c>
      <c r="BJ17" s="539">
        <v>0</v>
      </c>
      <c r="BK17" s="540">
        <v>0</v>
      </c>
      <c r="BL17" s="537">
        <v>0</v>
      </c>
      <c r="BM17" s="530">
        <v>0</v>
      </c>
      <c r="BN17" s="537">
        <v>156</v>
      </c>
      <c r="BO17" s="531">
        <v>0</v>
      </c>
      <c r="BP17" s="541">
        <v>0</v>
      </c>
      <c r="BQ17" s="539">
        <v>0</v>
      </c>
      <c r="BR17" s="539">
        <v>0</v>
      </c>
      <c r="BS17" s="540">
        <v>0</v>
      </c>
      <c r="BT17" s="537">
        <v>0</v>
      </c>
      <c r="BU17" s="530">
        <v>156</v>
      </c>
      <c r="BV17" s="537">
        <v>180</v>
      </c>
      <c r="BW17" s="531">
        <v>0</v>
      </c>
      <c r="BX17" s="541">
        <v>0</v>
      </c>
      <c r="BY17" s="539">
        <v>0</v>
      </c>
      <c r="BZ17" s="539">
        <v>0</v>
      </c>
      <c r="CA17" s="540">
        <v>0</v>
      </c>
      <c r="CB17" s="537">
        <v>0</v>
      </c>
      <c r="CC17" s="530">
        <v>180</v>
      </c>
      <c r="CD17" s="542">
        <v>336</v>
      </c>
      <c r="CE17" s="536">
        <v>0</v>
      </c>
      <c r="CF17" s="537">
        <v>0</v>
      </c>
      <c r="CG17" s="537">
        <v>336</v>
      </c>
      <c r="CH17" s="400">
        <v>1</v>
      </c>
      <c r="CJ17" s="980" t="s">
        <v>3362</v>
      </c>
      <c r="CK17" s="981" t="s">
        <v>348</v>
      </c>
      <c r="CL17" s="982" t="s">
        <v>176</v>
      </c>
    </row>
    <row r="18" spans="1:90" x14ac:dyDescent="0.35">
      <c r="A18" s="469">
        <v>484</v>
      </c>
      <c r="B18" s="469" t="s">
        <v>157</v>
      </c>
      <c r="C18" s="401"/>
      <c r="D18" s="401" t="s">
        <v>360</v>
      </c>
      <c r="E18" s="410" t="s">
        <v>360</v>
      </c>
      <c r="F18" s="386" t="s">
        <v>361</v>
      </c>
      <c r="G18" s="537">
        <v>0</v>
      </c>
      <c r="H18" s="531">
        <v>0</v>
      </c>
      <c r="I18" s="538">
        <v>0</v>
      </c>
      <c r="J18" s="539">
        <v>0</v>
      </c>
      <c r="K18" s="539">
        <v>0</v>
      </c>
      <c r="L18" s="539">
        <v>0</v>
      </c>
      <c r="M18" s="540">
        <v>0</v>
      </c>
      <c r="N18" s="537">
        <v>0</v>
      </c>
      <c r="O18" s="530">
        <v>0</v>
      </c>
      <c r="P18" s="537">
        <v>0</v>
      </c>
      <c r="Q18" s="531">
        <v>0</v>
      </c>
      <c r="R18" s="541">
        <v>0</v>
      </c>
      <c r="S18" s="539">
        <v>0</v>
      </c>
      <c r="T18" s="539">
        <v>0</v>
      </c>
      <c r="U18" s="540">
        <v>0</v>
      </c>
      <c r="V18" s="537">
        <v>0</v>
      </c>
      <c r="W18" s="530">
        <v>0</v>
      </c>
      <c r="X18" s="537">
        <v>0</v>
      </c>
      <c r="Y18" s="531">
        <v>0</v>
      </c>
      <c r="Z18" s="541">
        <v>0</v>
      </c>
      <c r="AA18" s="539">
        <v>0</v>
      </c>
      <c r="AB18" s="539">
        <v>0</v>
      </c>
      <c r="AC18" s="540">
        <v>0</v>
      </c>
      <c r="AD18" s="537">
        <v>0</v>
      </c>
      <c r="AE18" s="530">
        <v>0</v>
      </c>
      <c r="AF18" s="537">
        <v>0</v>
      </c>
      <c r="AG18" s="531">
        <v>0</v>
      </c>
      <c r="AH18" s="541">
        <v>0</v>
      </c>
      <c r="AI18" s="539">
        <v>0</v>
      </c>
      <c r="AJ18" s="539">
        <v>0</v>
      </c>
      <c r="AK18" s="539">
        <v>0</v>
      </c>
      <c r="AL18" s="540">
        <v>0</v>
      </c>
      <c r="AM18" s="537">
        <v>0</v>
      </c>
      <c r="AN18" s="530">
        <v>0</v>
      </c>
      <c r="AO18" s="537">
        <v>0</v>
      </c>
      <c r="AP18" s="531">
        <v>0</v>
      </c>
      <c r="AQ18" s="541">
        <v>0</v>
      </c>
      <c r="AR18" s="539">
        <v>0</v>
      </c>
      <c r="AS18" s="539">
        <v>0</v>
      </c>
      <c r="AT18" s="540">
        <v>0</v>
      </c>
      <c r="AU18" s="537">
        <v>0</v>
      </c>
      <c r="AV18" s="530">
        <v>0</v>
      </c>
      <c r="AW18" s="537">
        <v>0</v>
      </c>
      <c r="AX18" s="531">
        <v>0</v>
      </c>
      <c r="AY18" s="541">
        <v>0</v>
      </c>
      <c r="AZ18" s="539">
        <v>0</v>
      </c>
      <c r="BA18" s="539">
        <v>0</v>
      </c>
      <c r="BB18" s="540">
        <v>0</v>
      </c>
      <c r="BC18" s="537">
        <v>0</v>
      </c>
      <c r="BD18" s="530">
        <v>0</v>
      </c>
      <c r="BE18" s="537">
        <v>0</v>
      </c>
      <c r="BF18" s="531">
        <v>0</v>
      </c>
      <c r="BG18" s="541">
        <v>0</v>
      </c>
      <c r="BH18" s="539">
        <v>0</v>
      </c>
      <c r="BI18" s="539">
        <v>0</v>
      </c>
      <c r="BJ18" s="539">
        <v>0</v>
      </c>
      <c r="BK18" s="540">
        <v>0</v>
      </c>
      <c r="BL18" s="537">
        <v>0</v>
      </c>
      <c r="BM18" s="530">
        <v>0</v>
      </c>
      <c r="BN18" s="537">
        <v>6960</v>
      </c>
      <c r="BO18" s="531">
        <v>0</v>
      </c>
      <c r="BP18" s="541">
        <v>0</v>
      </c>
      <c r="BQ18" s="539">
        <v>0</v>
      </c>
      <c r="BR18" s="539">
        <v>0</v>
      </c>
      <c r="BS18" s="540">
        <v>0</v>
      </c>
      <c r="BT18" s="537">
        <v>0</v>
      </c>
      <c r="BU18" s="530">
        <v>6960</v>
      </c>
      <c r="BV18" s="537">
        <v>6114</v>
      </c>
      <c r="BW18" s="531">
        <v>0</v>
      </c>
      <c r="BX18" s="541">
        <v>0</v>
      </c>
      <c r="BY18" s="539">
        <v>0</v>
      </c>
      <c r="BZ18" s="539">
        <v>0</v>
      </c>
      <c r="CA18" s="540">
        <v>0</v>
      </c>
      <c r="CB18" s="537">
        <v>0</v>
      </c>
      <c r="CC18" s="530">
        <v>6114</v>
      </c>
      <c r="CD18" s="542">
        <v>13074</v>
      </c>
      <c r="CE18" s="536">
        <v>0</v>
      </c>
      <c r="CF18" s="537">
        <v>0</v>
      </c>
      <c r="CG18" s="537">
        <v>13074</v>
      </c>
      <c r="CH18" s="400">
        <v>1</v>
      </c>
      <c r="CJ18" s="980" t="s">
        <v>3363</v>
      </c>
      <c r="CK18" s="981" t="s">
        <v>348</v>
      </c>
      <c r="CL18" s="982" t="s">
        <v>176</v>
      </c>
    </row>
    <row r="19" spans="1:90" x14ac:dyDescent="0.35">
      <c r="A19" s="469">
        <v>484</v>
      </c>
      <c r="B19" s="469" t="s">
        <v>157</v>
      </c>
      <c r="C19" s="401"/>
      <c r="D19" s="401" t="s">
        <v>362</v>
      </c>
      <c r="E19" s="410" t="s">
        <v>362</v>
      </c>
      <c r="F19" s="386" t="s">
        <v>363</v>
      </c>
      <c r="G19" s="537">
        <v>0</v>
      </c>
      <c r="H19" s="531">
        <v>0</v>
      </c>
      <c r="I19" s="538">
        <v>0</v>
      </c>
      <c r="J19" s="539">
        <v>0</v>
      </c>
      <c r="K19" s="539">
        <v>0</v>
      </c>
      <c r="L19" s="539">
        <v>0</v>
      </c>
      <c r="M19" s="540">
        <v>0</v>
      </c>
      <c r="N19" s="537">
        <v>0</v>
      </c>
      <c r="O19" s="530">
        <v>0</v>
      </c>
      <c r="P19" s="537">
        <v>0</v>
      </c>
      <c r="Q19" s="531">
        <v>0</v>
      </c>
      <c r="R19" s="541">
        <v>0</v>
      </c>
      <c r="S19" s="539">
        <v>0</v>
      </c>
      <c r="T19" s="539">
        <v>0</v>
      </c>
      <c r="U19" s="540">
        <v>0</v>
      </c>
      <c r="V19" s="537">
        <v>0</v>
      </c>
      <c r="W19" s="530">
        <v>0</v>
      </c>
      <c r="X19" s="537">
        <v>0</v>
      </c>
      <c r="Y19" s="531">
        <v>0</v>
      </c>
      <c r="Z19" s="541">
        <v>0</v>
      </c>
      <c r="AA19" s="539">
        <v>0</v>
      </c>
      <c r="AB19" s="539">
        <v>0</v>
      </c>
      <c r="AC19" s="540">
        <v>0</v>
      </c>
      <c r="AD19" s="537">
        <v>0</v>
      </c>
      <c r="AE19" s="530">
        <v>0</v>
      </c>
      <c r="AF19" s="537">
        <v>0</v>
      </c>
      <c r="AG19" s="531">
        <v>0</v>
      </c>
      <c r="AH19" s="541">
        <v>0</v>
      </c>
      <c r="AI19" s="539">
        <v>0</v>
      </c>
      <c r="AJ19" s="539">
        <v>0</v>
      </c>
      <c r="AK19" s="539">
        <v>0</v>
      </c>
      <c r="AL19" s="540">
        <v>0</v>
      </c>
      <c r="AM19" s="537">
        <v>0</v>
      </c>
      <c r="AN19" s="530">
        <v>0</v>
      </c>
      <c r="AO19" s="537">
        <v>0</v>
      </c>
      <c r="AP19" s="531">
        <v>0</v>
      </c>
      <c r="AQ19" s="541">
        <v>0</v>
      </c>
      <c r="AR19" s="539">
        <v>0</v>
      </c>
      <c r="AS19" s="539">
        <v>0</v>
      </c>
      <c r="AT19" s="540">
        <v>0</v>
      </c>
      <c r="AU19" s="537">
        <v>0</v>
      </c>
      <c r="AV19" s="530">
        <v>0</v>
      </c>
      <c r="AW19" s="537">
        <v>0</v>
      </c>
      <c r="AX19" s="531">
        <v>0</v>
      </c>
      <c r="AY19" s="541">
        <v>0</v>
      </c>
      <c r="AZ19" s="539">
        <v>0</v>
      </c>
      <c r="BA19" s="539">
        <v>0</v>
      </c>
      <c r="BB19" s="540">
        <v>0</v>
      </c>
      <c r="BC19" s="537">
        <v>0</v>
      </c>
      <c r="BD19" s="530">
        <v>0</v>
      </c>
      <c r="BE19" s="537">
        <v>0</v>
      </c>
      <c r="BF19" s="531">
        <v>0</v>
      </c>
      <c r="BG19" s="541">
        <v>0</v>
      </c>
      <c r="BH19" s="539">
        <v>0</v>
      </c>
      <c r="BI19" s="539">
        <v>0</v>
      </c>
      <c r="BJ19" s="539">
        <v>0</v>
      </c>
      <c r="BK19" s="540">
        <v>0</v>
      </c>
      <c r="BL19" s="537">
        <v>0</v>
      </c>
      <c r="BM19" s="530">
        <v>0</v>
      </c>
      <c r="BN19" s="537">
        <v>0</v>
      </c>
      <c r="BO19" s="531">
        <v>0</v>
      </c>
      <c r="BP19" s="541">
        <v>0</v>
      </c>
      <c r="BQ19" s="539">
        <v>0</v>
      </c>
      <c r="BR19" s="539">
        <v>0</v>
      </c>
      <c r="BS19" s="540">
        <v>0</v>
      </c>
      <c r="BT19" s="537">
        <v>0</v>
      </c>
      <c r="BU19" s="530">
        <v>0</v>
      </c>
      <c r="BV19" s="537">
        <v>84</v>
      </c>
      <c r="BW19" s="531">
        <v>0</v>
      </c>
      <c r="BX19" s="541">
        <v>0</v>
      </c>
      <c r="BY19" s="539">
        <v>0</v>
      </c>
      <c r="BZ19" s="539">
        <v>0</v>
      </c>
      <c r="CA19" s="540">
        <v>0</v>
      </c>
      <c r="CB19" s="537">
        <v>0</v>
      </c>
      <c r="CC19" s="530">
        <v>84</v>
      </c>
      <c r="CD19" s="542">
        <v>84</v>
      </c>
      <c r="CE19" s="536">
        <v>0</v>
      </c>
      <c r="CF19" s="537">
        <v>0</v>
      </c>
      <c r="CG19" s="537">
        <v>84</v>
      </c>
      <c r="CH19" s="400">
        <v>1</v>
      </c>
      <c r="CJ19" s="983" t="s">
        <v>3361</v>
      </c>
      <c r="CK19" s="984" t="s">
        <v>353</v>
      </c>
      <c r="CL19" s="985" t="s">
        <v>176</v>
      </c>
    </row>
    <row r="20" spans="1:90" x14ac:dyDescent="0.35">
      <c r="A20" s="469">
        <v>484</v>
      </c>
      <c r="B20" s="469" t="s">
        <v>157</v>
      </c>
      <c r="C20" s="401"/>
      <c r="D20" s="401"/>
      <c r="E20" s="410"/>
      <c r="F20" s="386" t="e">
        <v>#VALUE!</v>
      </c>
      <c r="G20" s="537">
        <v>0</v>
      </c>
      <c r="H20" s="531">
        <v>0</v>
      </c>
      <c r="I20" s="538">
        <v>0</v>
      </c>
      <c r="J20" s="539">
        <v>0</v>
      </c>
      <c r="K20" s="539">
        <v>0</v>
      </c>
      <c r="L20" s="539">
        <v>0</v>
      </c>
      <c r="M20" s="540">
        <v>0</v>
      </c>
      <c r="N20" s="537">
        <v>0</v>
      </c>
      <c r="O20" s="530">
        <v>0</v>
      </c>
      <c r="P20" s="537">
        <v>0</v>
      </c>
      <c r="Q20" s="531">
        <v>0</v>
      </c>
      <c r="R20" s="541">
        <v>0</v>
      </c>
      <c r="S20" s="539">
        <v>0</v>
      </c>
      <c r="T20" s="539">
        <v>0</v>
      </c>
      <c r="U20" s="540">
        <v>0</v>
      </c>
      <c r="V20" s="537">
        <v>0</v>
      </c>
      <c r="W20" s="530">
        <v>0</v>
      </c>
      <c r="X20" s="537">
        <v>0</v>
      </c>
      <c r="Y20" s="531">
        <v>0</v>
      </c>
      <c r="Z20" s="541">
        <v>0</v>
      </c>
      <c r="AA20" s="539">
        <v>0</v>
      </c>
      <c r="AB20" s="539">
        <v>0</v>
      </c>
      <c r="AC20" s="540">
        <v>0</v>
      </c>
      <c r="AD20" s="537">
        <v>0</v>
      </c>
      <c r="AE20" s="530">
        <v>0</v>
      </c>
      <c r="AF20" s="537">
        <v>0</v>
      </c>
      <c r="AG20" s="531">
        <v>0</v>
      </c>
      <c r="AH20" s="541">
        <v>0</v>
      </c>
      <c r="AI20" s="539">
        <v>0</v>
      </c>
      <c r="AJ20" s="539">
        <v>0</v>
      </c>
      <c r="AK20" s="539">
        <v>0</v>
      </c>
      <c r="AL20" s="540">
        <v>0</v>
      </c>
      <c r="AM20" s="537">
        <v>0</v>
      </c>
      <c r="AN20" s="530">
        <v>0</v>
      </c>
      <c r="AO20" s="537">
        <v>0</v>
      </c>
      <c r="AP20" s="531">
        <v>0</v>
      </c>
      <c r="AQ20" s="541">
        <v>0</v>
      </c>
      <c r="AR20" s="539">
        <v>0</v>
      </c>
      <c r="AS20" s="539">
        <v>0</v>
      </c>
      <c r="AT20" s="540">
        <v>0</v>
      </c>
      <c r="AU20" s="537">
        <v>0</v>
      </c>
      <c r="AV20" s="530">
        <v>0</v>
      </c>
      <c r="AW20" s="537">
        <v>0</v>
      </c>
      <c r="AX20" s="531">
        <v>0</v>
      </c>
      <c r="AY20" s="541">
        <v>0</v>
      </c>
      <c r="AZ20" s="539">
        <v>0</v>
      </c>
      <c r="BA20" s="539">
        <v>0</v>
      </c>
      <c r="BB20" s="540">
        <v>0</v>
      </c>
      <c r="BC20" s="537">
        <v>0</v>
      </c>
      <c r="BD20" s="530">
        <v>0</v>
      </c>
      <c r="BE20" s="537">
        <v>0</v>
      </c>
      <c r="BF20" s="531">
        <v>0</v>
      </c>
      <c r="BG20" s="541">
        <v>0</v>
      </c>
      <c r="BH20" s="539">
        <v>0</v>
      </c>
      <c r="BI20" s="539">
        <v>0</v>
      </c>
      <c r="BJ20" s="539">
        <v>0</v>
      </c>
      <c r="BK20" s="540">
        <v>0</v>
      </c>
      <c r="BL20" s="537">
        <v>0</v>
      </c>
      <c r="BM20" s="530">
        <v>0</v>
      </c>
      <c r="BN20" s="537">
        <v>0</v>
      </c>
      <c r="BO20" s="531">
        <v>0</v>
      </c>
      <c r="BP20" s="541">
        <v>0</v>
      </c>
      <c r="BQ20" s="539">
        <v>0</v>
      </c>
      <c r="BR20" s="539">
        <v>0</v>
      </c>
      <c r="BS20" s="540">
        <v>0</v>
      </c>
      <c r="BT20" s="537">
        <v>0</v>
      </c>
      <c r="BU20" s="530">
        <v>0</v>
      </c>
      <c r="BV20" s="537">
        <v>0</v>
      </c>
      <c r="BW20" s="531">
        <v>0</v>
      </c>
      <c r="BX20" s="541">
        <v>0</v>
      </c>
      <c r="BY20" s="539">
        <v>0</v>
      </c>
      <c r="BZ20" s="539">
        <v>0</v>
      </c>
      <c r="CA20" s="540">
        <v>0</v>
      </c>
      <c r="CB20" s="537">
        <v>0</v>
      </c>
      <c r="CC20" s="530">
        <v>0</v>
      </c>
      <c r="CD20" s="542">
        <v>0</v>
      </c>
      <c r="CE20" s="536">
        <v>0</v>
      </c>
      <c r="CF20" s="537">
        <v>0</v>
      </c>
      <c r="CG20" s="537">
        <v>0</v>
      </c>
      <c r="CH20" s="400">
        <v>0</v>
      </c>
    </row>
    <row r="21" spans="1:90" x14ac:dyDescent="0.35">
      <c r="A21" s="469">
        <v>484</v>
      </c>
      <c r="B21" s="469" t="s">
        <v>157</v>
      </c>
      <c r="C21" s="401"/>
      <c r="D21" s="401"/>
      <c r="E21" s="410"/>
      <c r="F21" s="386" t="e">
        <v>#VALUE!</v>
      </c>
      <c r="G21" s="537">
        <v>0</v>
      </c>
      <c r="H21" s="531">
        <v>0</v>
      </c>
      <c r="I21" s="538">
        <v>0</v>
      </c>
      <c r="J21" s="539">
        <v>0</v>
      </c>
      <c r="K21" s="539">
        <v>0</v>
      </c>
      <c r="L21" s="539">
        <v>0</v>
      </c>
      <c r="M21" s="540">
        <v>0</v>
      </c>
      <c r="N21" s="537">
        <v>0</v>
      </c>
      <c r="O21" s="530">
        <v>0</v>
      </c>
      <c r="P21" s="537">
        <v>0</v>
      </c>
      <c r="Q21" s="531">
        <v>0</v>
      </c>
      <c r="R21" s="541">
        <v>0</v>
      </c>
      <c r="S21" s="539">
        <v>0</v>
      </c>
      <c r="T21" s="539">
        <v>0</v>
      </c>
      <c r="U21" s="540">
        <v>0</v>
      </c>
      <c r="V21" s="537">
        <v>0</v>
      </c>
      <c r="W21" s="530">
        <v>0</v>
      </c>
      <c r="X21" s="537">
        <v>0</v>
      </c>
      <c r="Y21" s="531">
        <v>0</v>
      </c>
      <c r="Z21" s="541">
        <v>0</v>
      </c>
      <c r="AA21" s="539">
        <v>0</v>
      </c>
      <c r="AB21" s="539">
        <v>0</v>
      </c>
      <c r="AC21" s="540">
        <v>0</v>
      </c>
      <c r="AD21" s="537">
        <v>0</v>
      </c>
      <c r="AE21" s="530">
        <v>0</v>
      </c>
      <c r="AF21" s="537">
        <v>0</v>
      </c>
      <c r="AG21" s="531">
        <v>0</v>
      </c>
      <c r="AH21" s="541">
        <v>0</v>
      </c>
      <c r="AI21" s="539">
        <v>0</v>
      </c>
      <c r="AJ21" s="539">
        <v>0</v>
      </c>
      <c r="AK21" s="539">
        <v>0</v>
      </c>
      <c r="AL21" s="540">
        <v>0</v>
      </c>
      <c r="AM21" s="537">
        <v>0</v>
      </c>
      <c r="AN21" s="530">
        <v>0</v>
      </c>
      <c r="AO21" s="537">
        <v>0</v>
      </c>
      <c r="AP21" s="531">
        <v>0</v>
      </c>
      <c r="AQ21" s="541">
        <v>0</v>
      </c>
      <c r="AR21" s="539">
        <v>0</v>
      </c>
      <c r="AS21" s="539">
        <v>0</v>
      </c>
      <c r="AT21" s="540">
        <v>0</v>
      </c>
      <c r="AU21" s="537">
        <v>0</v>
      </c>
      <c r="AV21" s="530">
        <v>0</v>
      </c>
      <c r="AW21" s="537">
        <v>0</v>
      </c>
      <c r="AX21" s="531">
        <v>0</v>
      </c>
      <c r="AY21" s="541">
        <v>0</v>
      </c>
      <c r="AZ21" s="539">
        <v>0</v>
      </c>
      <c r="BA21" s="539">
        <v>0</v>
      </c>
      <c r="BB21" s="540">
        <v>0</v>
      </c>
      <c r="BC21" s="537">
        <v>0</v>
      </c>
      <c r="BD21" s="530">
        <v>0</v>
      </c>
      <c r="BE21" s="537">
        <v>0</v>
      </c>
      <c r="BF21" s="531">
        <v>0</v>
      </c>
      <c r="BG21" s="541">
        <v>0</v>
      </c>
      <c r="BH21" s="539">
        <v>0</v>
      </c>
      <c r="BI21" s="539">
        <v>0</v>
      </c>
      <c r="BJ21" s="539">
        <v>0</v>
      </c>
      <c r="BK21" s="540">
        <v>0</v>
      </c>
      <c r="BL21" s="537">
        <v>0</v>
      </c>
      <c r="BM21" s="530">
        <v>0</v>
      </c>
      <c r="BN21" s="537">
        <v>0</v>
      </c>
      <c r="BO21" s="531">
        <v>0</v>
      </c>
      <c r="BP21" s="541">
        <v>0</v>
      </c>
      <c r="BQ21" s="539">
        <v>0</v>
      </c>
      <c r="BR21" s="539">
        <v>0</v>
      </c>
      <c r="BS21" s="540">
        <v>0</v>
      </c>
      <c r="BT21" s="537">
        <v>0</v>
      </c>
      <c r="BU21" s="530">
        <v>0</v>
      </c>
      <c r="BV21" s="537">
        <v>0</v>
      </c>
      <c r="BW21" s="531">
        <v>0</v>
      </c>
      <c r="BX21" s="541">
        <v>0</v>
      </c>
      <c r="BY21" s="539">
        <v>0</v>
      </c>
      <c r="BZ21" s="539">
        <v>0</v>
      </c>
      <c r="CA21" s="540">
        <v>0</v>
      </c>
      <c r="CB21" s="537">
        <v>0</v>
      </c>
      <c r="CC21" s="530">
        <v>0</v>
      </c>
      <c r="CD21" s="542">
        <v>0</v>
      </c>
      <c r="CE21" s="536">
        <v>0</v>
      </c>
      <c r="CF21" s="537">
        <v>0</v>
      </c>
      <c r="CG21" s="537">
        <v>0</v>
      </c>
      <c r="CH21" s="400">
        <v>0</v>
      </c>
    </row>
    <row r="22" spans="1:90" x14ac:dyDescent="0.35">
      <c r="A22" s="469">
        <v>484</v>
      </c>
      <c r="B22" s="469" t="s">
        <v>157</v>
      </c>
      <c r="C22" s="401"/>
      <c r="D22" s="401"/>
      <c r="E22" s="410"/>
      <c r="F22" s="386" t="e">
        <v>#VALUE!</v>
      </c>
      <c r="G22" s="537">
        <v>0</v>
      </c>
      <c r="H22" s="531">
        <v>0</v>
      </c>
      <c r="I22" s="538">
        <v>0</v>
      </c>
      <c r="J22" s="539">
        <v>0</v>
      </c>
      <c r="K22" s="539">
        <v>0</v>
      </c>
      <c r="L22" s="539">
        <v>0</v>
      </c>
      <c r="M22" s="540">
        <v>0</v>
      </c>
      <c r="N22" s="537">
        <v>0</v>
      </c>
      <c r="O22" s="530">
        <v>0</v>
      </c>
      <c r="P22" s="537">
        <v>0</v>
      </c>
      <c r="Q22" s="531">
        <v>0</v>
      </c>
      <c r="R22" s="541">
        <v>0</v>
      </c>
      <c r="S22" s="539">
        <v>0</v>
      </c>
      <c r="T22" s="539">
        <v>0</v>
      </c>
      <c r="U22" s="540">
        <v>0</v>
      </c>
      <c r="V22" s="537">
        <v>0</v>
      </c>
      <c r="W22" s="530">
        <v>0</v>
      </c>
      <c r="X22" s="537">
        <v>0</v>
      </c>
      <c r="Y22" s="531">
        <v>0</v>
      </c>
      <c r="Z22" s="541">
        <v>0</v>
      </c>
      <c r="AA22" s="539">
        <v>0</v>
      </c>
      <c r="AB22" s="539">
        <v>0</v>
      </c>
      <c r="AC22" s="540">
        <v>0</v>
      </c>
      <c r="AD22" s="537">
        <v>0</v>
      </c>
      <c r="AE22" s="530">
        <v>0</v>
      </c>
      <c r="AF22" s="537">
        <v>0</v>
      </c>
      <c r="AG22" s="531">
        <v>0</v>
      </c>
      <c r="AH22" s="541">
        <v>0</v>
      </c>
      <c r="AI22" s="539">
        <v>0</v>
      </c>
      <c r="AJ22" s="539">
        <v>0</v>
      </c>
      <c r="AK22" s="539">
        <v>0</v>
      </c>
      <c r="AL22" s="540">
        <v>0</v>
      </c>
      <c r="AM22" s="537">
        <v>0</v>
      </c>
      <c r="AN22" s="530">
        <v>0</v>
      </c>
      <c r="AO22" s="537">
        <v>0</v>
      </c>
      <c r="AP22" s="531">
        <v>0</v>
      </c>
      <c r="AQ22" s="541">
        <v>0</v>
      </c>
      <c r="AR22" s="539">
        <v>0</v>
      </c>
      <c r="AS22" s="539">
        <v>0</v>
      </c>
      <c r="AT22" s="540">
        <v>0</v>
      </c>
      <c r="AU22" s="537">
        <v>0</v>
      </c>
      <c r="AV22" s="530">
        <v>0</v>
      </c>
      <c r="AW22" s="537">
        <v>0</v>
      </c>
      <c r="AX22" s="531">
        <v>0</v>
      </c>
      <c r="AY22" s="541">
        <v>0</v>
      </c>
      <c r="AZ22" s="539">
        <v>0</v>
      </c>
      <c r="BA22" s="539">
        <v>0</v>
      </c>
      <c r="BB22" s="540">
        <v>0</v>
      </c>
      <c r="BC22" s="537">
        <v>0</v>
      </c>
      <c r="BD22" s="530">
        <v>0</v>
      </c>
      <c r="BE22" s="537">
        <v>0</v>
      </c>
      <c r="BF22" s="531">
        <v>0</v>
      </c>
      <c r="BG22" s="541">
        <v>0</v>
      </c>
      <c r="BH22" s="539">
        <v>0</v>
      </c>
      <c r="BI22" s="539">
        <v>0</v>
      </c>
      <c r="BJ22" s="539">
        <v>0</v>
      </c>
      <c r="BK22" s="540">
        <v>0</v>
      </c>
      <c r="BL22" s="537">
        <v>0</v>
      </c>
      <c r="BM22" s="530">
        <v>0</v>
      </c>
      <c r="BN22" s="537">
        <v>0</v>
      </c>
      <c r="BO22" s="531">
        <v>0</v>
      </c>
      <c r="BP22" s="541">
        <v>0</v>
      </c>
      <c r="BQ22" s="539">
        <v>0</v>
      </c>
      <c r="BR22" s="539">
        <v>0</v>
      </c>
      <c r="BS22" s="540">
        <v>0</v>
      </c>
      <c r="BT22" s="537">
        <v>0</v>
      </c>
      <c r="BU22" s="530">
        <v>0</v>
      </c>
      <c r="BV22" s="537">
        <v>0</v>
      </c>
      <c r="BW22" s="531">
        <v>0</v>
      </c>
      <c r="BX22" s="541">
        <v>0</v>
      </c>
      <c r="BY22" s="539">
        <v>0</v>
      </c>
      <c r="BZ22" s="539">
        <v>0</v>
      </c>
      <c r="CA22" s="540">
        <v>0</v>
      </c>
      <c r="CB22" s="537">
        <v>0</v>
      </c>
      <c r="CC22" s="530">
        <v>0</v>
      </c>
      <c r="CD22" s="542">
        <v>0</v>
      </c>
      <c r="CE22" s="536">
        <v>0</v>
      </c>
      <c r="CF22" s="537">
        <v>0</v>
      </c>
      <c r="CG22" s="537">
        <v>0</v>
      </c>
      <c r="CH22" s="400">
        <v>0</v>
      </c>
    </row>
    <row r="23" spans="1:90" x14ac:dyDescent="0.35">
      <c r="A23" s="469">
        <v>484</v>
      </c>
      <c r="B23" s="469" t="s">
        <v>157</v>
      </c>
      <c r="C23" s="401"/>
      <c r="D23" s="401"/>
      <c r="E23" s="410"/>
      <c r="F23" s="386" t="e">
        <v>#VALUE!</v>
      </c>
      <c r="G23" s="537">
        <v>0</v>
      </c>
      <c r="H23" s="531">
        <v>0</v>
      </c>
      <c r="I23" s="538">
        <v>0</v>
      </c>
      <c r="J23" s="539">
        <v>0</v>
      </c>
      <c r="K23" s="539">
        <v>0</v>
      </c>
      <c r="L23" s="539">
        <v>0</v>
      </c>
      <c r="M23" s="540">
        <v>0</v>
      </c>
      <c r="N23" s="537">
        <v>0</v>
      </c>
      <c r="O23" s="530">
        <v>0</v>
      </c>
      <c r="P23" s="537">
        <v>0</v>
      </c>
      <c r="Q23" s="531">
        <v>0</v>
      </c>
      <c r="R23" s="541">
        <v>0</v>
      </c>
      <c r="S23" s="539">
        <v>0</v>
      </c>
      <c r="T23" s="539">
        <v>0</v>
      </c>
      <c r="U23" s="540">
        <v>0</v>
      </c>
      <c r="V23" s="537">
        <v>0</v>
      </c>
      <c r="W23" s="530">
        <v>0</v>
      </c>
      <c r="X23" s="537">
        <v>0</v>
      </c>
      <c r="Y23" s="531">
        <v>0</v>
      </c>
      <c r="Z23" s="541">
        <v>0</v>
      </c>
      <c r="AA23" s="539">
        <v>0</v>
      </c>
      <c r="AB23" s="539">
        <v>0</v>
      </c>
      <c r="AC23" s="540">
        <v>0</v>
      </c>
      <c r="AD23" s="537">
        <v>0</v>
      </c>
      <c r="AE23" s="530">
        <v>0</v>
      </c>
      <c r="AF23" s="537">
        <v>0</v>
      </c>
      <c r="AG23" s="531">
        <v>0</v>
      </c>
      <c r="AH23" s="541">
        <v>0</v>
      </c>
      <c r="AI23" s="539">
        <v>0</v>
      </c>
      <c r="AJ23" s="539">
        <v>0</v>
      </c>
      <c r="AK23" s="539">
        <v>0</v>
      </c>
      <c r="AL23" s="540">
        <v>0</v>
      </c>
      <c r="AM23" s="537">
        <v>0</v>
      </c>
      <c r="AN23" s="530">
        <v>0</v>
      </c>
      <c r="AO23" s="537">
        <v>0</v>
      </c>
      <c r="AP23" s="531">
        <v>0</v>
      </c>
      <c r="AQ23" s="541">
        <v>0</v>
      </c>
      <c r="AR23" s="539">
        <v>0</v>
      </c>
      <c r="AS23" s="539">
        <v>0</v>
      </c>
      <c r="AT23" s="540">
        <v>0</v>
      </c>
      <c r="AU23" s="537">
        <v>0</v>
      </c>
      <c r="AV23" s="530">
        <v>0</v>
      </c>
      <c r="AW23" s="537">
        <v>0</v>
      </c>
      <c r="AX23" s="531">
        <v>0</v>
      </c>
      <c r="AY23" s="541">
        <v>0</v>
      </c>
      <c r="AZ23" s="539">
        <v>0</v>
      </c>
      <c r="BA23" s="539">
        <v>0</v>
      </c>
      <c r="BB23" s="540">
        <v>0</v>
      </c>
      <c r="BC23" s="537">
        <v>0</v>
      </c>
      <c r="BD23" s="530">
        <v>0</v>
      </c>
      <c r="BE23" s="537">
        <v>0</v>
      </c>
      <c r="BF23" s="531">
        <v>0</v>
      </c>
      <c r="BG23" s="541">
        <v>0</v>
      </c>
      <c r="BH23" s="539">
        <v>0</v>
      </c>
      <c r="BI23" s="539">
        <v>0</v>
      </c>
      <c r="BJ23" s="539">
        <v>0</v>
      </c>
      <c r="BK23" s="540">
        <v>0</v>
      </c>
      <c r="BL23" s="537">
        <v>0</v>
      </c>
      <c r="BM23" s="530">
        <v>0</v>
      </c>
      <c r="BN23" s="537">
        <v>0</v>
      </c>
      <c r="BO23" s="531">
        <v>0</v>
      </c>
      <c r="BP23" s="541">
        <v>0</v>
      </c>
      <c r="BQ23" s="539">
        <v>0</v>
      </c>
      <c r="BR23" s="539">
        <v>0</v>
      </c>
      <c r="BS23" s="540">
        <v>0</v>
      </c>
      <c r="BT23" s="537">
        <v>0</v>
      </c>
      <c r="BU23" s="530">
        <v>0</v>
      </c>
      <c r="BV23" s="537">
        <v>0</v>
      </c>
      <c r="BW23" s="531">
        <v>0</v>
      </c>
      <c r="BX23" s="541">
        <v>0</v>
      </c>
      <c r="BY23" s="539">
        <v>0</v>
      </c>
      <c r="BZ23" s="539">
        <v>0</v>
      </c>
      <c r="CA23" s="540">
        <v>0</v>
      </c>
      <c r="CB23" s="537">
        <v>0</v>
      </c>
      <c r="CC23" s="530">
        <v>0</v>
      </c>
      <c r="CD23" s="542">
        <v>0</v>
      </c>
      <c r="CE23" s="536">
        <v>0</v>
      </c>
      <c r="CF23" s="537">
        <v>0</v>
      </c>
      <c r="CG23" s="537">
        <v>0</v>
      </c>
      <c r="CH23" s="400">
        <v>0</v>
      </c>
    </row>
    <row r="24" spans="1:90" ht="15" thickBot="1" x14ac:dyDescent="0.4">
      <c r="A24" s="1038" t="s">
        <v>364</v>
      </c>
      <c r="B24" s="1039"/>
      <c r="C24" s="1039"/>
      <c r="D24" s="1039"/>
      <c r="E24" s="1040"/>
      <c r="F24" s="543"/>
      <c r="G24" s="544">
        <v>0</v>
      </c>
      <c r="H24" s="544">
        <v>0</v>
      </c>
      <c r="I24" s="545">
        <v>0</v>
      </c>
      <c r="J24" s="546">
        <v>0</v>
      </c>
      <c r="K24" s="546">
        <v>0</v>
      </c>
      <c r="L24" s="546">
        <v>0</v>
      </c>
      <c r="M24" s="547">
        <v>0</v>
      </c>
      <c r="N24" s="544">
        <v>0</v>
      </c>
      <c r="O24" s="544">
        <v>0</v>
      </c>
      <c r="P24" s="544">
        <v>0</v>
      </c>
      <c r="Q24" s="548">
        <v>0</v>
      </c>
      <c r="R24" s="549">
        <v>0</v>
      </c>
      <c r="S24" s="546">
        <v>0</v>
      </c>
      <c r="T24" s="546">
        <v>0</v>
      </c>
      <c r="U24" s="547">
        <v>0</v>
      </c>
      <c r="V24" s="544">
        <v>0</v>
      </c>
      <c r="W24" s="544">
        <v>0</v>
      </c>
      <c r="X24" s="544">
        <v>0</v>
      </c>
      <c r="Y24" s="548">
        <v>0</v>
      </c>
      <c r="Z24" s="549">
        <v>0</v>
      </c>
      <c r="AA24" s="546">
        <v>0</v>
      </c>
      <c r="AB24" s="546">
        <v>0</v>
      </c>
      <c r="AC24" s="547">
        <v>0</v>
      </c>
      <c r="AD24" s="544">
        <v>0</v>
      </c>
      <c r="AE24" s="544">
        <v>0</v>
      </c>
      <c r="AF24" s="544">
        <v>0</v>
      </c>
      <c r="AG24" s="548">
        <v>0</v>
      </c>
      <c r="AH24" s="549">
        <v>0</v>
      </c>
      <c r="AI24" s="546">
        <v>0</v>
      </c>
      <c r="AJ24" s="546">
        <v>0</v>
      </c>
      <c r="AK24" s="546">
        <v>0</v>
      </c>
      <c r="AL24" s="547">
        <v>0</v>
      </c>
      <c r="AM24" s="544">
        <v>0</v>
      </c>
      <c r="AN24" s="544">
        <v>0</v>
      </c>
      <c r="AO24" s="544">
        <v>0</v>
      </c>
      <c r="AP24" s="548">
        <v>0</v>
      </c>
      <c r="AQ24" s="549">
        <v>0</v>
      </c>
      <c r="AR24" s="546">
        <v>0</v>
      </c>
      <c r="AS24" s="546">
        <v>0</v>
      </c>
      <c r="AT24" s="547">
        <v>0</v>
      </c>
      <c r="AU24" s="544">
        <v>0</v>
      </c>
      <c r="AV24" s="544">
        <v>0</v>
      </c>
      <c r="AW24" s="544">
        <v>0</v>
      </c>
      <c r="AX24" s="548">
        <v>0</v>
      </c>
      <c r="AY24" s="549">
        <v>0</v>
      </c>
      <c r="AZ24" s="546">
        <v>0</v>
      </c>
      <c r="BA24" s="546">
        <v>0</v>
      </c>
      <c r="BB24" s="547">
        <v>0</v>
      </c>
      <c r="BC24" s="544">
        <v>0</v>
      </c>
      <c r="BD24" s="544">
        <v>0</v>
      </c>
      <c r="BE24" s="544">
        <v>4674</v>
      </c>
      <c r="BF24" s="548">
        <v>0</v>
      </c>
      <c r="BG24" s="549">
        <v>0</v>
      </c>
      <c r="BH24" s="546">
        <v>0</v>
      </c>
      <c r="BI24" s="546">
        <v>0</v>
      </c>
      <c r="BJ24" s="546">
        <v>0</v>
      </c>
      <c r="BK24" s="547">
        <v>0</v>
      </c>
      <c r="BL24" s="544">
        <v>0</v>
      </c>
      <c r="BM24" s="544">
        <v>4674</v>
      </c>
      <c r="BN24" s="544">
        <v>49194</v>
      </c>
      <c r="BO24" s="548">
        <v>0</v>
      </c>
      <c r="BP24" s="549">
        <v>0</v>
      </c>
      <c r="BQ24" s="546">
        <v>0</v>
      </c>
      <c r="BR24" s="546">
        <v>0</v>
      </c>
      <c r="BS24" s="547">
        <v>0</v>
      </c>
      <c r="BT24" s="544">
        <v>0</v>
      </c>
      <c r="BU24" s="544">
        <v>49194</v>
      </c>
      <c r="BV24" s="544">
        <v>48180</v>
      </c>
      <c r="BW24" s="548">
        <v>0</v>
      </c>
      <c r="BX24" s="549">
        <v>0</v>
      </c>
      <c r="BY24" s="546">
        <v>0</v>
      </c>
      <c r="BZ24" s="546">
        <v>0</v>
      </c>
      <c r="CA24" s="547">
        <v>0</v>
      </c>
      <c r="CB24" s="544">
        <v>0</v>
      </c>
      <c r="CC24" s="544">
        <v>48180</v>
      </c>
      <c r="CD24" s="550">
        <v>102048</v>
      </c>
      <c r="CE24" s="544">
        <v>0</v>
      </c>
      <c r="CF24" s="544">
        <v>0</v>
      </c>
      <c r="CG24" s="544">
        <v>102048</v>
      </c>
      <c r="CH24" s="400">
        <v>1</v>
      </c>
    </row>
    <row r="25" spans="1:90" ht="21.75" customHeight="1" thickTop="1" thickBot="1" x14ac:dyDescent="0.4">
      <c r="A25" s="1035" t="s">
        <v>365</v>
      </c>
      <c r="B25" s="1036"/>
      <c r="C25" s="1036"/>
      <c r="D25" s="1036"/>
      <c r="E25" s="1037"/>
      <c r="F25" s="520"/>
      <c r="G25" s="521" t="s">
        <v>308</v>
      </c>
      <c r="H25" s="521" t="s">
        <v>308</v>
      </c>
      <c r="I25" s="522" t="s">
        <v>308</v>
      </c>
      <c r="J25" s="523" t="s">
        <v>308</v>
      </c>
      <c r="K25" s="523" t="s">
        <v>308</v>
      </c>
      <c r="L25" s="523" t="s">
        <v>308</v>
      </c>
      <c r="M25" s="524" t="s">
        <v>308</v>
      </c>
      <c r="N25" s="525" t="s">
        <v>308</v>
      </c>
      <c r="O25" s="521" t="s">
        <v>308</v>
      </c>
      <c r="P25" s="521" t="s">
        <v>308</v>
      </c>
      <c r="Q25" s="526" t="s">
        <v>308</v>
      </c>
      <c r="R25" s="527" t="s">
        <v>308</v>
      </c>
      <c r="S25" s="523" t="s">
        <v>308</v>
      </c>
      <c r="T25" s="523" t="s">
        <v>308</v>
      </c>
      <c r="U25" s="524" t="s">
        <v>308</v>
      </c>
      <c r="V25" s="525" t="s">
        <v>308</v>
      </c>
      <c r="W25" s="521" t="s">
        <v>308</v>
      </c>
      <c r="X25" s="521" t="s">
        <v>308</v>
      </c>
      <c r="Y25" s="526" t="s">
        <v>308</v>
      </c>
      <c r="Z25" s="527" t="s">
        <v>308</v>
      </c>
      <c r="AA25" s="523" t="s">
        <v>308</v>
      </c>
      <c r="AB25" s="523" t="s">
        <v>308</v>
      </c>
      <c r="AC25" s="524" t="s">
        <v>308</v>
      </c>
      <c r="AD25" s="525" t="s">
        <v>308</v>
      </c>
      <c r="AE25" s="521" t="s">
        <v>308</v>
      </c>
      <c r="AF25" s="521" t="s">
        <v>308</v>
      </c>
      <c r="AG25" s="526" t="s">
        <v>308</v>
      </c>
      <c r="AH25" s="527" t="s">
        <v>308</v>
      </c>
      <c r="AI25" s="523" t="s">
        <v>308</v>
      </c>
      <c r="AJ25" s="523" t="s">
        <v>308</v>
      </c>
      <c r="AK25" s="523" t="s">
        <v>308</v>
      </c>
      <c r="AL25" s="524" t="s">
        <v>308</v>
      </c>
      <c r="AM25" s="525" t="s">
        <v>308</v>
      </c>
      <c r="AN25" s="521" t="s">
        <v>308</v>
      </c>
      <c r="AO25" s="521" t="s">
        <v>308</v>
      </c>
      <c r="AP25" s="526" t="s">
        <v>308</v>
      </c>
      <c r="AQ25" s="527" t="s">
        <v>308</v>
      </c>
      <c r="AR25" s="523" t="s">
        <v>308</v>
      </c>
      <c r="AS25" s="523" t="s">
        <v>308</v>
      </c>
      <c r="AT25" s="524" t="s">
        <v>308</v>
      </c>
      <c r="AU25" s="525" t="s">
        <v>308</v>
      </c>
      <c r="AV25" s="521" t="s">
        <v>308</v>
      </c>
      <c r="AW25" s="521" t="s">
        <v>308</v>
      </c>
      <c r="AX25" s="526" t="s">
        <v>308</v>
      </c>
      <c r="AY25" s="527" t="s">
        <v>308</v>
      </c>
      <c r="AZ25" s="523" t="s">
        <v>308</v>
      </c>
      <c r="BA25" s="523" t="s">
        <v>308</v>
      </c>
      <c r="BB25" s="524" t="s">
        <v>308</v>
      </c>
      <c r="BC25" s="525" t="s">
        <v>308</v>
      </c>
      <c r="BD25" s="521" t="s">
        <v>308</v>
      </c>
      <c r="BE25" s="521" t="s">
        <v>338</v>
      </c>
      <c r="BF25" s="526" t="s">
        <v>308</v>
      </c>
      <c r="BG25" s="527" t="s">
        <v>308</v>
      </c>
      <c r="BH25" s="523" t="s">
        <v>308</v>
      </c>
      <c r="BI25" s="523" t="s">
        <v>308</v>
      </c>
      <c r="BJ25" s="523" t="s">
        <v>308</v>
      </c>
      <c r="BK25" s="524" t="s">
        <v>308</v>
      </c>
      <c r="BL25" s="525" t="s">
        <v>308</v>
      </c>
      <c r="BM25" s="521" t="s">
        <v>338</v>
      </c>
      <c r="BN25" s="521" t="s">
        <v>338</v>
      </c>
      <c r="BO25" s="526" t="s">
        <v>308</v>
      </c>
      <c r="BP25" s="527" t="s">
        <v>308</v>
      </c>
      <c r="BQ25" s="523" t="s">
        <v>308</v>
      </c>
      <c r="BR25" s="523" t="s">
        <v>308</v>
      </c>
      <c r="BS25" s="524" t="s">
        <v>308</v>
      </c>
      <c r="BT25" s="525" t="s">
        <v>308</v>
      </c>
      <c r="BU25" s="521" t="s">
        <v>338</v>
      </c>
      <c r="BV25" s="521" t="s">
        <v>338</v>
      </c>
      <c r="BW25" s="526" t="s">
        <v>308</v>
      </c>
      <c r="BX25" s="527" t="s">
        <v>308</v>
      </c>
      <c r="BY25" s="523" t="s">
        <v>308</v>
      </c>
      <c r="BZ25" s="523" t="s">
        <v>308</v>
      </c>
      <c r="CA25" s="524" t="s">
        <v>308</v>
      </c>
      <c r="CB25" s="525" t="s">
        <v>308</v>
      </c>
      <c r="CC25" s="521" t="s">
        <v>338</v>
      </c>
      <c r="CD25" s="528" t="s">
        <v>338</v>
      </c>
      <c r="CE25" s="529" t="s">
        <v>308</v>
      </c>
      <c r="CF25" s="529" t="s">
        <v>308</v>
      </c>
      <c r="CG25" s="529" t="s">
        <v>338</v>
      </c>
      <c r="CH25" s="400">
        <v>1</v>
      </c>
      <c r="CJ25" s="979" t="s">
        <v>3374</v>
      </c>
      <c r="CK25" s="1047" t="s">
        <v>3375</v>
      </c>
      <c r="CL25" s="1048"/>
    </row>
    <row r="26" spans="1:90" ht="15" thickTop="1" x14ac:dyDescent="0.35">
      <c r="A26" s="387">
        <v>484</v>
      </c>
      <c r="B26" s="387" t="s">
        <v>309</v>
      </c>
      <c r="C26" s="386" t="s">
        <v>308</v>
      </c>
      <c r="D26" s="386" t="s">
        <v>366</v>
      </c>
      <c r="E26" s="386" t="s">
        <v>366</v>
      </c>
      <c r="F26" s="386" t="s">
        <v>338</v>
      </c>
      <c r="G26" s="530">
        <v>0</v>
      </c>
      <c r="H26" s="531">
        <v>0</v>
      </c>
      <c r="I26" s="532">
        <v>0</v>
      </c>
      <c r="J26" s="533">
        <v>0</v>
      </c>
      <c r="K26" s="533">
        <v>0</v>
      </c>
      <c r="L26" s="533">
        <v>0</v>
      </c>
      <c r="M26" s="534">
        <v>0</v>
      </c>
      <c r="N26" s="530">
        <v>0</v>
      </c>
      <c r="O26" s="530">
        <v>0</v>
      </c>
      <c r="P26" s="530">
        <v>0</v>
      </c>
      <c r="Q26" s="531">
        <v>0</v>
      </c>
      <c r="R26" s="535">
        <v>0</v>
      </c>
      <c r="S26" s="533">
        <v>0</v>
      </c>
      <c r="T26" s="533">
        <v>0</v>
      </c>
      <c r="U26" s="534">
        <v>0</v>
      </c>
      <c r="V26" s="530">
        <v>0</v>
      </c>
      <c r="W26" s="530">
        <v>0</v>
      </c>
      <c r="X26" s="530">
        <v>0</v>
      </c>
      <c r="Y26" s="531">
        <v>0</v>
      </c>
      <c r="Z26" s="535">
        <v>0</v>
      </c>
      <c r="AA26" s="533">
        <v>0</v>
      </c>
      <c r="AB26" s="533">
        <v>0</v>
      </c>
      <c r="AC26" s="534">
        <v>0</v>
      </c>
      <c r="AD26" s="530">
        <v>0</v>
      </c>
      <c r="AE26" s="530">
        <v>0</v>
      </c>
      <c r="AF26" s="530">
        <v>0</v>
      </c>
      <c r="AG26" s="531">
        <v>0</v>
      </c>
      <c r="AH26" s="535">
        <v>0</v>
      </c>
      <c r="AI26" s="533">
        <v>0</v>
      </c>
      <c r="AJ26" s="533">
        <v>0</v>
      </c>
      <c r="AK26" s="533">
        <v>0</v>
      </c>
      <c r="AL26" s="534">
        <v>0</v>
      </c>
      <c r="AM26" s="530">
        <v>0</v>
      </c>
      <c r="AN26" s="530">
        <v>0</v>
      </c>
      <c r="AO26" s="530">
        <v>0</v>
      </c>
      <c r="AP26" s="531">
        <v>0</v>
      </c>
      <c r="AQ26" s="535">
        <v>0</v>
      </c>
      <c r="AR26" s="533">
        <v>0</v>
      </c>
      <c r="AS26" s="533">
        <v>0</v>
      </c>
      <c r="AT26" s="534">
        <v>0</v>
      </c>
      <c r="AU26" s="530">
        <v>0</v>
      </c>
      <c r="AV26" s="530">
        <v>0</v>
      </c>
      <c r="AW26" s="530">
        <v>0</v>
      </c>
      <c r="AX26" s="531">
        <v>0</v>
      </c>
      <c r="AY26" s="535">
        <v>0</v>
      </c>
      <c r="AZ26" s="533">
        <v>0</v>
      </c>
      <c r="BA26" s="533">
        <v>0</v>
      </c>
      <c r="BB26" s="534">
        <v>0</v>
      </c>
      <c r="BC26" s="530">
        <v>0</v>
      </c>
      <c r="BD26" s="530">
        <v>0</v>
      </c>
      <c r="BE26" s="530">
        <v>1248</v>
      </c>
      <c r="BF26" s="531">
        <v>0</v>
      </c>
      <c r="BG26" s="535">
        <v>0</v>
      </c>
      <c r="BH26" s="533">
        <v>0</v>
      </c>
      <c r="BI26" s="533">
        <v>0</v>
      </c>
      <c r="BJ26" s="533">
        <v>0</v>
      </c>
      <c r="BK26" s="534">
        <v>0</v>
      </c>
      <c r="BL26" s="530">
        <v>0</v>
      </c>
      <c r="BM26" s="530">
        <v>1248</v>
      </c>
      <c r="BN26" s="530">
        <v>7398</v>
      </c>
      <c r="BO26" s="531">
        <v>0</v>
      </c>
      <c r="BP26" s="535">
        <v>0</v>
      </c>
      <c r="BQ26" s="533">
        <v>0</v>
      </c>
      <c r="BR26" s="533">
        <v>0</v>
      </c>
      <c r="BS26" s="534">
        <v>0</v>
      </c>
      <c r="BT26" s="530">
        <v>0</v>
      </c>
      <c r="BU26" s="530">
        <v>7398</v>
      </c>
      <c r="BV26" s="530">
        <v>12651</v>
      </c>
      <c r="BW26" s="531">
        <v>0</v>
      </c>
      <c r="BX26" s="535">
        <v>0</v>
      </c>
      <c r="BY26" s="533">
        <v>0</v>
      </c>
      <c r="BZ26" s="533">
        <v>0</v>
      </c>
      <c r="CA26" s="534">
        <v>0</v>
      </c>
      <c r="CB26" s="530">
        <v>0</v>
      </c>
      <c r="CC26" s="530">
        <v>12651</v>
      </c>
      <c r="CD26" s="536">
        <v>21297</v>
      </c>
      <c r="CE26" s="536">
        <v>0</v>
      </c>
      <c r="CF26" s="530">
        <v>0</v>
      </c>
      <c r="CG26" s="530">
        <v>21297</v>
      </c>
      <c r="CH26" s="400">
        <v>1</v>
      </c>
      <c r="CJ26" s="980" t="s">
        <v>3364</v>
      </c>
      <c r="CK26" s="981" t="s">
        <v>348</v>
      </c>
      <c r="CL26" s="982" t="s">
        <v>176</v>
      </c>
    </row>
    <row r="27" spans="1:90" x14ac:dyDescent="0.35">
      <c r="A27" s="469">
        <v>484</v>
      </c>
      <c r="B27" s="469" t="s">
        <v>309</v>
      </c>
      <c r="C27" s="401"/>
      <c r="D27" s="401" t="s">
        <v>367</v>
      </c>
      <c r="E27" s="410" t="s">
        <v>367</v>
      </c>
      <c r="F27" s="386" t="s">
        <v>368</v>
      </c>
      <c r="G27" s="537">
        <v>0</v>
      </c>
      <c r="H27" s="531">
        <v>0</v>
      </c>
      <c r="I27" s="538">
        <v>0</v>
      </c>
      <c r="J27" s="539">
        <v>0</v>
      </c>
      <c r="K27" s="539">
        <v>0</v>
      </c>
      <c r="L27" s="539">
        <v>0</v>
      </c>
      <c r="M27" s="540">
        <v>0</v>
      </c>
      <c r="N27" s="537">
        <v>0</v>
      </c>
      <c r="O27" s="530">
        <v>0</v>
      </c>
      <c r="P27" s="537">
        <v>0</v>
      </c>
      <c r="Q27" s="531">
        <v>0</v>
      </c>
      <c r="R27" s="541">
        <v>0</v>
      </c>
      <c r="S27" s="539">
        <v>0</v>
      </c>
      <c r="T27" s="539">
        <v>0</v>
      </c>
      <c r="U27" s="540">
        <v>0</v>
      </c>
      <c r="V27" s="537">
        <v>0</v>
      </c>
      <c r="W27" s="530">
        <v>0</v>
      </c>
      <c r="X27" s="537">
        <v>0</v>
      </c>
      <c r="Y27" s="531">
        <v>0</v>
      </c>
      <c r="Z27" s="541">
        <v>0</v>
      </c>
      <c r="AA27" s="539">
        <v>0</v>
      </c>
      <c r="AB27" s="539">
        <v>0</v>
      </c>
      <c r="AC27" s="540">
        <v>0</v>
      </c>
      <c r="AD27" s="537">
        <v>0</v>
      </c>
      <c r="AE27" s="530">
        <v>0</v>
      </c>
      <c r="AF27" s="537">
        <v>0</v>
      </c>
      <c r="AG27" s="531">
        <v>0</v>
      </c>
      <c r="AH27" s="541">
        <v>0</v>
      </c>
      <c r="AI27" s="539">
        <v>0</v>
      </c>
      <c r="AJ27" s="539">
        <v>0</v>
      </c>
      <c r="AK27" s="539">
        <v>0</v>
      </c>
      <c r="AL27" s="540">
        <v>0</v>
      </c>
      <c r="AM27" s="537">
        <v>0</v>
      </c>
      <c r="AN27" s="530">
        <v>0</v>
      </c>
      <c r="AO27" s="537">
        <v>0</v>
      </c>
      <c r="AP27" s="531">
        <v>0</v>
      </c>
      <c r="AQ27" s="541">
        <v>0</v>
      </c>
      <c r="AR27" s="539">
        <v>0</v>
      </c>
      <c r="AS27" s="539">
        <v>0</v>
      </c>
      <c r="AT27" s="540">
        <v>0</v>
      </c>
      <c r="AU27" s="537">
        <v>0</v>
      </c>
      <c r="AV27" s="530">
        <v>0</v>
      </c>
      <c r="AW27" s="537">
        <v>0</v>
      </c>
      <c r="AX27" s="531">
        <v>0</v>
      </c>
      <c r="AY27" s="541">
        <v>0</v>
      </c>
      <c r="AZ27" s="539">
        <v>0</v>
      </c>
      <c r="BA27" s="539">
        <v>0</v>
      </c>
      <c r="BB27" s="540">
        <v>0</v>
      </c>
      <c r="BC27" s="537">
        <v>0</v>
      </c>
      <c r="BD27" s="530">
        <v>0</v>
      </c>
      <c r="BE27" s="537">
        <v>1248</v>
      </c>
      <c r="BF27" s="531">
        <v>0</v>
      </c>
      <c r="BG27" s="541">
        <v>0</v>
      </c>
      <c r="BH27" s="539">
        <v>0</v>
      </c>
      <c r="BI27" s="539">
        <v>0</v>
      </c>
      <c r="BJ27" s="539">
        <v>0</v>
      </c>
      <c r="BK27" s="540">
        <v>0</v>
      </c>
      <c r="BL27" s="537">
        <v>0</v>
      </c>
      <c r="BM27" s="530">
        <v>1248</v>
      </c>
      <c r="BN27" s="537">
        <v>3354</v>
      </c>
      <c r="BO27" s="531">
        <v>0</v>
      </c>
      <c r="BP27" s="541">
        <v>0</v>
      </c>
      <c r="BQ27" s="539">
        <v>0</v>
      </c>
      <c r="BR27" s="539">
        <v>0</v>
      </c>
      <c r="BS27" s="540">
        <v>0</v>
      </c>
      <c r="BT27" s="537">
        <v>0</v>
      </c>
      <c r="BU27" s="530">
        <v>3354</v>
      </c>
      <c r="BV27" s="537">
        <v>0</v>
      </c>
      <c r="BW27" s="531">
        <v>0</v>
      </c>
      <c r="BX27" s="541">
        <v>0</v>
      </c>
      <c r="BY27" s="539">
        <v>0</v>
      </c>
      <c r="BZ27" s="539">
        <v>0</v>
      </c>
      <c r="CA27" s="540">
        <v>0</v>
      </c>
      <c r="CB27" s="537">
        <v>0</v>
      </c>
      <c r="CC27" s="530">
        <v>0</v>
      </c>
      <c r="CD27" s="542">
        <v>4602</v>
      </c>
      <c r="CE27" s="536">
        <v>0</v>
      </c>
      <c r="CF27" s="537">
        <v>0</v>
      </c>
      <c r="CG27" s="537">
        <v>4602</v>
      </c>
      <c r="CH27" s="400">
        <v>1</v>
      </c>
      <c r="CJ27" s="980" t="s">
        <v>3365</v>
      </c>
      <c r="CK27" s="981" t="s">
        <v>348</v>
      </c>
      <c r="CL27" s="982" t="s">
        <v>176</v>
      </c>
    </row>
    <row r="28" spans="1:90" x14ac:dyDescent="0.35">
      <c r="A28" s="469">
        <v>484</v>
      </c>
      <c r="B28" s="469" t="s">
        <v>309</v>
      </c>
      <c r="C28" s="401"/>
      <c r="D28" s="401" t="s">
        <v>369</v>
      </c>
      <c r="E28" s="410" t="s">
        <v>369</v>
      </c>
      <c r="F28" s="386" t="s">
        <v>370</v>
      </c>
      <c r="G28" s="537">
        <v>0</v>
      </c>
      <c r="H28" s="531">
        <v>0</v>
      </c>
      <c r="I28" s="538">
        <v>0</v>
      </c>
      <c r="J28" s="539">
        <v>0</v>
      </c>
      <c r="K28" s="539">
        <v>0</v>
      </c>
      <c r="L28" s="539">
        <v>0</v>
      </c>
      <c r="M28" s="540">
        <v>0</v>
      </c>
      <c r="N28" s="537">
        <v>0</v>
      </c>
      <c r="O28" s="530">
        <v>0</v>
      </c>
      <c r="P28" s="537">
        <v>0</v>
      </c>
      <c r="Q28" s="531">
        <v>0</v>
      </c>
      <c r="R28" s="541">
        <v>0</v>
      </c>
      <c r="S28" s="539">
        <v>0</v>
      </c>
      <c r="T28" s="539">
        <v>0</v>
      </c>
      <c r="U28" s="540">
        <v>0</v>
      </c>
      <c r="V28" s="537">
        <v>0</v>
      </c>
      <c r="W28" s="530">
        <v>0</v>
      </c>
      <c r="X28" s="537">
        <v>0</v>
      </c>
      <c r="Y28" s="531">
        <v>0</v>
      </c>
      <c r="Z28" s="541">
        <v>0</v>
      </c>
      <c r="AA28" s="539">
        <v>0</v>
      </c>
      <c r="AB28" s="539">
        <v>0</v>
      </c>
      <c r="AC28" s="540">
        <v>0</v>
      </c>
      <c r="AD28" s="537">
        <v>0</v>
      </c>
      <c r="AE28" s="530">
        <v>0</v>
      </c>
      <c r="AF28" s="537">
        <v>0</v>
      </c>
      <c r="AG28" s="531">
        <v>0</v>
      </c>
      <c r="AH28" s="541">
        <v>0</v>
      </c>
      <c r="AI28" s="539">
        <v>0</v>
      </c>
      <c r="AJ28" s="539">
        <v>0</v>
      </c>
      <c r="AK28" s="539">
        <v>0</v>
      </c>
      <c r="AL28" s="540">
        <v>0</v>
      </c>
      <c r="AM28" s="537">
        <v>0</v>
      </c>
      <c r="AN28" s="530">
        <v>0</v>
      </c>
      <c r="AO28" s="537">
        <v>0</v>
      </c>
      <c r="AP28" s="531">
        <v>0</v>
      </c>
      <c r="AQ28" s="541">
        <v>0</v>
      </c>
      <c r="AR28" s="539">
        <v>0</v>
      </c>
      <c r="AS28" s="539">
        <v>0</v>
      </c>
      <c r="AT28" s="540">
        <v>0</v>
      </c>
      <c r="AU28" s="537">
        <v>0</v>
      </c>
      <c r="AV28" s="530">
        <v>0</v>
      </c>
      <c r="AW28" s="537">
        <v>0</v>
      </c>
      <c r="AX28" s="531">
        <v>0</v>
      </c>
      <c r="AY28" s="541">
        <v>0</v>
      </c>
      <c r="AZ28" s="539">
        <v>0</v>
      </c>
      <c r="BA28" s="539">
        <v>0</v>
      </c>
      <c r="BB28" s="540">
        <v>0</v>
      </c>
      <c r="BC28" s="537">
        <v>0</v>
      </c>
      <c r="BD28" s="530">
        <v>0</v>
      </c>
      <c r="BE28" s="537">
        <v>1248</v>
      </c>
      <c r="BF28" s="531">
        <v>0</v>
      </c>
      <c r="BG28" s="541">
        <v>0</v>
      </c>
      <c r="BH28" s="539">
        <v>0</v>
      </c>
      <c r="BI28" s="539">
        <v>0</v>
      </c>
      <c r="BJ28" s="539">
        <v>0</v>
      </c>
      <c r="BK28" s="540">
        <v>0</v>
      </c>
      <c r="BL28" s="537">
        <v>0</v>
      </c>
      <c r="BM28" s="530">
        <v>1248</v>
      </c>
      <c r="BN28" s="537">
        <v>5574</v>
      </c>
      <c r="BO28" s="531">
        <v>0</v>
      </c>
      <c r="BP28" s="541">
        <v>0</v>
      </c>
      <c r="BQ28" s="539">
        <v>0</v>
      </c>
      <c r="BR28" s="539">
        <v>0</v>
      </c>
      <c r="BS28" s="540">
        <v>0</v>
      </c>
      <c r="BT28" s="537">
        <v>0</v>
      </c>
      <c r="BU28" s="530">
        <v>5574</v>
      </c>
      <c r="BV28" s="537">
        <v>0</v>
      </c>
      <c r="BW28" s="531">
        <v>0</v>
      </c>
      <c r="BX28" s="541">
        <v>0</v>
      </c>
      <c r="BY28" s="539">
        <v>0</v>
      </c>
      <c r="BZ28" s="539">
        <v>0</v>
      </c>
      <c r="CA28" s="540">
        <v>0</v>
      </c>
      <c r="CB28" s="537">
        <v>0</v>
      </c>
      <c r="CC28" s="530">
        <v>0</v>
      </c>
      <c r="CD28" s="542">
        <v>6822</v>
      </c>
      <c r="CE28" s="536">
        <v>0</v>
      </c>
      <c r="CF28" s="537">
        <v>0</v>
      </c>
      <c r="CG28" s="537">
        <v>6822</v>
      </c>
      <c r="CH28" s="400">
        <v>1</v>
      </c>
      <c r="CJ28" s="980" t="s">
        <v>3366</v>
      </c>
      <c r="CK28" s="981" t="s">
        <v>348</v>
      </c>
      <c r="CL28" s="982" t="s">
        <v>176</v>
      </c>
    </row>
    <row r="29" spans="1:90" x14ac:dyDescent="0.35">
      <c r="A29" s="469">
        <v>484</v>
      </c>
      <c r="B29" s="469" t="s">
        <v>309</v>
      </c>
      <c r="C29" s="401"/>
      <c r="D29" s="401" t="s">
        <v>371</v>
      </c>
      <c r="E29" s="410" t="s">
        <v>371</v>
      </c>
      <c r="F29" s="386" t="s">
        <v>372</v>
      </c>
      <c r="G29" s="537">
        <v>0</v>
      </c>
      <c r="H29" s="531">
        <v>0</v>
      </c>
      <c r="I29" s="538">
        <v>0</v>
      </c>
      <c r="J29" s="539">
        <v>0</v>
      </c>
      <c r="K29" s="539">
        <v>0</v>
      </c>
      <c r="L29" s="539">
        <v>0</v>
      </c>
      <c r="M29" s="540">
        <v>0</v>
      </c>
      <c r="N29" s="537">
        <v>0</v>
      </c>
      <c r="O29" s="530">
        <v>0</v>
      </c>
      <c r="P29" s="537">
        <v>0</v>
      </c>
      <c r="Q29" s="531">
        <v>0</v>
      </c>
      <c r="R29" s="541">
        <v>0</v>
      </c>
      <c r="S29" s="539">
        <v>0</v>
      </c>
      <c r="T29" s="539">
        <v>0</v>
      </c>
      <c r="U29" s="540">
        <v>0</v>
      </c>
      <c r="V29" s="537">
        <v>0</v>
      </c>
      <c r="W29" s="530">
        <v>0</v>
      </c>
      <c r="X29" s="537">
        <v>0</v>
      </c>
      <c r="Y29" s="531">
        <v>0</v>
      </c>
      <c r="Z29" s="541">
        <v>0</v>
      </c>
      <c r="AA29" s="539">
        <v>0</v>
      </c>
      <c r="AB29" s="539">
        <v>0</v>
      </c>
      <c r="AC29" s="540">
        <v>0</v>
      </c>
      <c r="AD29" s="537">
        <v>0</v>
      </c>
      <c r="AE29" s="530">
        <v>0</v>
      </c>
      <c r="AF29" s="537">
        <v>0</v>
      </c>
      <c r="AG29" s="531">
        <v>0</v>
      </c>
      <c r="AH29" s="541">
        <v>0</v>
      </c>
      <c r="AI29" s="539">
        <v>0</v>
      </c>
      <c r="AJ29" s="539">
        <v>0</v>
      </c>
      <c r="AK29" s="539">
        <v>0</v>
      </c>
      <c r="AL29" s="540">
        <v>0</v>
      </c>
      <c r="AM29" s="537">
        <v>0</v>
      </c>
      <c r="AN29" s="530">
        <v>0</v>
      </c>
      <c r="AO29" s="537">
        <v>0</v>
      </c>
      <c r="AP29" s="531">
        <v>0</v>
      </c>
      <c r="AQ29" s="541">
        <v>0</v>
      </c>
      <c r="AR29" s="539">
        <v>0</v>
      </c>
      <c r="AS29" s="539">
        <v>0</v>
      </c>
      <c r="AT29" s="540">
        <v>0</v>
      </c>
      <c r="AU29" s="537">
        <v>0</v>
      </c>
      <c r="AV29" s="530">
        <v>0</v>
      </c>
      <c r="AW29" s="537">
        <v>0</v>
      </c>
      <c r="AX29" s="531">
        <v>0</v>
      </c>
      <c r="AY29" s="541">
        <v>0</v>
      </c>
      <c r="AZ29" s="539">
        <v>0</v>
      </c>
      <c r="BA29" s="539">
        <v>0</v>
      </c>
      <c r="BB29" s="540">
        <v>0</v>
      </c>
      <c r="BC29" s="537">
        <v>0</v>
      </c>
      <c r="BD29" s="530">
        <v>0</v>
      </c>
      <c r="BE29" s="537">
        <v>1248</v>
      </c>
      <c r="BF29" s="531">
        <v>0</v>
      </c>
      <c r="BG29" s="541">
        <v>0</v>
      </c>
      <c r="BH29" s="539">
        <v>0</v>
      </c>
      <c r="BI29" s="539">
        <v>0</v>
      </c>
      <c r="BJ29" s="539">
        <v>0</v>
      </c>
      <c r="BK29" s="540">
        <v>0</v>
      </c>
      <c r="BL29" s="537">
        <v>0</v>
      </c>
      <c r="BM29" s="530">
        <v>1248</v>
      </c>
      <c r="BN29" s="537">
        <v>5334</v>
      </c>
      <c r="BO29" s="531">
        <v>0</v>
      </c>
      <c r="BP29" s="541">
        <v>0</v>
      </c>
      <c r="BQ29" s="539">
        <v>0</v>
      </c>
      <c r="BR29" s="539">
        <v>0</v>
      </c>
      <c r="BS29" s="540">
        <v>0</v>
      </c>
      <c r="BT29" s="537">
        <v>0</v>
      </c>
      <c r="BU29" s="530">
        <v>5334</v>
      </c>
      <c r="BV29" s="537">
        <v>0</v>
      </c>
      <c r="BW29" s="531">
        <v>0</v>
      </c>
      <c r="BX29" s="541">
        <v>0</v>
      </c>
      <c r="BY29" s="539">
        <v>0</v>
      </c>
      <c r="BZ29" s="539">
        <v>0</v>
      </c>
      <c r="CA29" s="540">
        <v>0</v>
      </c>
      <c r="CB29" s="537">
        <v>0</v>
      </c>
      <c r="CC29" s="530">
        <v>0</v>
      </c>
      <c r="CD29" s="542">
        <v>6582</v>
      </c>
      <c r="CE29" s="536">
        <v>0</v>
      </c>
      <c r="CF29" s="537">
        <v>0</v>
      </c>
      <c r="CG29" s="537">
        <v>6582</v>
      </c>
      <c r="CH29" s="400">
        <v>1</v>
      </c>
      <c r="CJ29" s="980" t="s">
        <v>3366</v>
      </c>
      <c r="CK29" s="981" t="s">
        <v>348</v>
      </c>
      <c r="CL29" s="982" t="s">
        <v>176</v>
      </c>
    </row>
    <row r="30" spans="1:90" x14ac:dyDescent="0.35">
      <c r="A30" s="469">
        <v>484</v>
      </c>
      <c r="B30" s="469" t="s">
        <v>309</v>
      </c>
      <c r="C30" s="401"/>
      <c r="D30" s="401" t="s">
        <v>373</v>
      </c>
      <c r="E30" s="410" t="s">
        <v>373</v>
      </c>
      <c r="F30" s="386" t="s">
        <v>374</v>
      </c>
      <c r="G30" s="537">
        <v>0</v>
      </c>
      <c r="H30" s="531">
        <v>0</v>
      </c>
      <c r="I30" s="538">
        <v>0</v>
      </c>
      <c r="J30" s="539">
        <v>0</v>
      </c>
      <c r="K30" s="539">
        <v>0</v>
      </c>
      <c r="L30" s="539">
        <v>0</v>
      </c>
      <c r="M30" s="540">
        <v>0</v>
      </c>
      <c r="N30" s="537">
        <v>0</v>
      </c>
      <c r="O30" s="530">
        <v>0</v>
      </c>
      <c r="P30" s="537">
        <v>0</v>
      </c>
      <c r="Q30" s="531">
        <v>0</v>
      </c>
      <c r="R30" s="541">
        <v>0</v>
      </c>
      <c r="S30" s="539">
        <v>0</v>
      </c>
      <c r="T30" s="539">
        <v>0</v>
      </c>
      <c r="U30" s="540">
        <v>0</v>
      </c>
      <c r="V30" s="537">
        <v>0</v>
      </c>
      <c r="W30" s="530">
        <v>0</v>
      </c>
      <c r="X30" s="537">
        <v>0</v>
      </c>
      <c r="Y30" s="531">
        <v>0</v>
      </c>
      <c r="Z30" s="541">
        <v>0</v>
      </c>
      <c r="AA30" s="539">
        <v>0</v>
      </c>
      <c r="AB30" s="539">
        <v>0</v>
      </c>
      <c r="AC30" s="540">
        <v>0</v>
      </c>
      <c r="AD30" s="537">
        <v>0</v>
      </c>
      <c r="AE30" s="530">
        <v>0</v>
      </c>
      <c r="AF30" s="537">
        <v>0</v>
      </c>
      <c r="AG30" s="531">
        <v>0</v>
      </c>
      <c r="AH30" s="541">
        <v>0</v>
      </c>
      <c r="AI30" s="539">
        <v>0</v>
      </c>
      <c r="AJ30" s="539">
        <v>0</v>
      </c>
      <c r="AK30" s="539">
        <v>0</v>
      </c>
      <c r="AL30" s="540">
        <v>0</v>
      </c>
      <c r="AM30" s="537">
        <v>0</v>
      </c>
      <c r="AN30" s="530">
        <v>0</v>
      </c>
      <c r="AO30" s="537">
        <v>0</v>
      </c>
      <c r="AP30" s="531">
        <v>0</v>
      </c>
      <c r="AQ30" s="541">
        <v>0</v>
      </c>
      <c r="AR30" s="539">
        <v>0</v>
      </c>
      <c r="AS30" s="539">
        <v>0</v>
      </c>
      <c r="AT30" s="540">
        <v>0</v>
      </c>
      <c r="AU30" s="537">
        <v>0</v>
      </c>
      <c r="AV30" s="530">
        <v>0</v>
      </c>
      <c r="AW30" s="537">
        <v>0</v>
      </c>
      <c r="AX30" s="531">
        <v>0</v>
      </c>
      <c r="AY30" s="541">
        <v>0</v>
      </c>
      <c r="AZ30" s="539">
        <v>0</v>
      </c>
      <c r="BA30" s="539">
        <v>0</v>
      </c>
      <c r="BB30" s="540">
        <v>0</v>
      </c>
      <c r="BC30" s="537">
        <v>0</v>
      </c>
      <c r="BD30" s="530">
        <v>0</v>
      </c>
      <c r="BE30" s="537">
        <v>734</v>
      </c>
      <c r="BF30" s="531">
        <v>0</v>
      </c>
      <c r="BG30" s="541">
        <v>0</v>
      </c>
      <c r="BH30" s="539">
        <v>0</v>
      </c>
      <c r="BI30" s="539">
        <v>0</v>
      </c>
      <c r="BJ30" s="539">
        <v>0</v>
      </c>
      <c r="BK30" s="540">
        <v>0</v>
      </c>
      <c r="BL30" s="537">
        <v>0</v>
      </c>
      <c r="BM30" s="530">
        <v>734</v>
      </c>
      <c r="BN30" s="537">
        <v>5608</v>
      </c>
      <c r="BO30" s="531">
        <v>0</v>
      </c>
      <c r="BP30" s="541">
        <v>0</v>
      </c>
      <c r="BQ30" s="539">
        <v>0</v>
      </c>
      <c r="BR30" s="539">
        <v>0</v>
      </c>
      <c r="BS30" s="540">
        <v>0</v>
      </c>
      <c r="BT30" s="537">
        <v>0</v>
      </c>
      <c r="BU30" s="530">
        <v>5608</v>
      </c>
      <c r="BV30" s="537">
        <v>0</v>
      </c>
      <c r="BW30" s="531">
        <v>0</v>
      </c>
      <c r="BX30" s="541">
        <v>0</v>
      </c>
      <c r="BY30" s="539">
        <v>0</v>
      </c>
      <c r="BZ30" s="539">
        <v>0</v>
      </c>
      <c r="CA30" s="540">
        <v>0</v>
      </c>
      <c r="CB30" s="537">
        <v>0</v>
      </c>
      <c r="CC30" s="530">
        <v>0</v>
      </c>
      <c r="CD30" s="542">
        <v>6342</v>
      </c>
      <c r="CE30" s="536">
        <v>0</v>
      </c>
      <c r="CF30" s="537">
        <v>0</v>
      </c>
      <c r="CG30" s="537">
        <v>6342</v>
      </c>
      <c r="CH30" s="400">
        <v>1</v>
      </c>
      <c r="CJ30" s="980" t="s">
        <v>3359</v>
      </c>
      <c r="CK30" s="981" t="s">
        <v>343</v>
      </c>
      <c r="CL30" s="982" t="s">
        <v>344</v>
      </c>
    </row>
    <row r="31" spans="1:90" x14ac:dyDescent="0.35">
      <c r="A31" s="469">
        <v>484</v>
      </c>
      <c r="B31" s="469" t="s">
        <v>309</v>
      </c>
      <c r="C31" s="401"/>
      <c r="D31" s="401" t="s">
        <v>375</v>
      </c>
      <c r="E31" s="410" t="s">
        <v>375</v>
      </c>
      <c r="F31" s="386" t="s">
        <v>376</v>
      </c>
      <c r="G31" s="537">
        <v>0</v>
      </c>
      <c r="H31" s="531">
        <v>0</v>
      </c>
      <c r="I31" s="538">
        <v>0</v>
      </c>
      <c r="J31" s="539">
        <v>0</v>
      </c>
      <c r="K31" s="539">
        <v>0</v>
      </c>
      <c r="L31" s="539">
        <v>0</v>
      </c>
      <c r="M31" s="540">
        <v>0</v>
      </c>
      <c r="N31" s="537">
        <v>0</v>
      </c>
      <c r="O31" s="530">
        <v>0</v>
      </c>
      <c r="P31" s="537">
        <v>0</v>
      </c>
      <c r="Q31" s="531">
        <v>0</v>
      </c>
      <c r="R31" s="541">
        <v>0</v>
      </c>
      <c r="S31" s="539">
        <v>0</v>
      </c>
      <c r="T31" s="539">
        <v>0</v>
      </c>
      <c r="U31" s="540">
        <v>0</v>
      </c>
      <c r="V31" s="537">
        <v>0</v>
      </c>
      <c r="W31" s="530">
        <v>0</v>
      </c>
      <c r="X31" s="537">
        <v>0</v>
      </c>
      <c r="Y31" s="531">
        <v>0</v>
      </c>
      <c r="Z31" s="541">
        <v>0</v>
      </c>
      <c r="AA31" s="539">
        <v>0</v>
      </c>
      <c r="AB31" s="539">
        <v>0</v>
      </c>
      <c r="AC31" s="540">
        <v>0</v>
      </c>
      <c r="AD31" s="537">
        <v>0</v>
      </c>
      <c r="AE31" s="530">
        <v>0</v>
      </c>
      <c r="AF31" s="537">
        <v>0</v>
      </c>
      <c r="AG31" s="531">
        <v>0</v>
      </c>
      <c r="AH31" s="541">
        <v>0</v>
      </c>
      <c r="AI31" s="539">
        <v>0</v>
      </c>
      <c r="AJ31" s="539">
        <v>0</v>
      </c>
      <c r="AK31" s="539">
        <v>0</v>
      </c>
      <c r="AL31" s="540">
        <v>0</v>
      </c>
      <c r="AM31" s="537">
        <v>0</v>
      </c>
      <c r="AN31" s="530">
        <v>0</v>
      </c>
      <c r="AO31" s="537">
        <v>0</v>
      </c>
      <c r="AP31" s="531">
        <v>0</v>
      </c>
      <c r="AQ31" s="541">
        <v>0</v>
      </c>
      <c r="AR31" s="539">
        <v>0</v>
      </c>
      <c r="AS31" s="539">
        <v>0</v>
      </c>
      <c r="AT31" s="540">
        <v>0</v>
      </c>
      <c r="AU31" s="537">
        <v>0</v>
      </c>
      <c r="AV31" s="530">
        <v>0</v>
      </c>
      <c r="AW31" s="537">
        <v>0</v>
      </c>
      <c r="AX31" s="531">
        <v>0</v>
      </c>
      <c r="AY31" s="541">
        <v>0</v>
      </c>
      <c r="AZ31" s="539">
        <v>0</v>
      </c>
      <c r="BA31" s="539">
        <v>0</v>
      </c>
      <c r="BB31" s="540">
        <v>0</v>
      </c>
      <c r="BC31" s="537">
        <v>0</v>
      </c>
      <c r="BD31" s="530">
        <v>0</v>
      </c>
      <c r="BE31" s="537">
        <v>0</v>
      </c>
      <c r="BF31" s="531">
        <v>0</v>
      </c>
      <c r="BG31" s="541">
        <v>0</v>
      </c>
      <c r="BH31" s="539">
        <v>0</v>
      </c>
      <c r="BI31" s="539">
        <v>0</v>
      </c>
      <c r="BJ31" s="539">
        <v>0</v>
      </c>
      <c r="BK31" s="540">
        <v>0</v>
      </c>
      <c r="BL31" s="537">
        <v>0</v>
      </c>
      <c r="BM31" s="530">
        <v>0</v>
      </c>
      <c r="BN31" s="537">
        <v>228</v>
      </c>
      <c r="BO31" s="531">
        <v>0</v>
      </c>
      <c r="BP31" s="541">
        <v>0</v>
      </c>
      <c r="BQ31" s="539">
        <v>0</v>
      </c>
      <c r="BR31" s="539">
        <v>0</v>
      </c>
      <c r="BS31" s="540">
        <v>0</v>
      </c>
      <c r="BT31" s="537">
        <v>0</v>
      </c>
      <c r="BU31" s="530">
        <v>228</v>
      </c>
      <c r="BV31" s="537">
        <v>8922</v>
      </c>
      <c r="BW31" s="531">
        <v>0</v>
      </c>
      <c r="BX31" s="541">
        <v>0</v>
      </c>
      <c r="BY31" s="539">
        <v>0</v>
      </c>
      <c r="BZ31" s="539">
        <v>0</v>
      </c>
      <c r="CA31" s="540">
        <v>0</v>
      </c>
      <c r="CB31" s="537">
        <v>0</v>
      </c>
      <c r="CC31" s="530">
        <v>8922</v>
      </c>
      <c r="CD31" s="542">
        <v>9150</v>
      </c>
      <c r="CE31" s="536">
        <v>0</v>
      </c>
      <c r="CF31" s="537">
        <v>0</v>
      </c>
      <c r="CG31" s="537">
        <v>9150</v>
      </c>
      <c r="CH31" s="400">
        <v>1</v>
      </c>
      <c r="CJ31" s="980" t="s">
        <v>3361</v>
      </c>
      <c r="CK31" s="981" t="s">
        <v>353</v>
      </c>
      <c r="CL31" s="982" t="s">
        <v>176</v>
      </c>
    </row>
    <row r="32" spans="1:90" x14ac:dyDescent="0.35">
      <c r="A32" s="469">
        <v>484</v>
      </c>
      <c r="B32" s="469" t="s">
        <v>309</v>
      </c>
      <c r="C32" s="401"/>
      <c r="D32" s="401" t="s">
        <v>377</v>
      </c>
      <c r="E32" s="410" t="s">
        <v>377</v>
      </c>
      <c r="F32" s="386" t="s">
        <v>378</v>
      </c>
      <c r="G32" s="537">
        <v>0</v>
      </c>
      <c r="H32" s="531">
        <v>0</v>
      </c>
      <c r="I32" s="538">
        <v>0</v>
      </c>
      <c r="J32" s="539">
        <v>0</v>
      </c>
      <c r="K32" s="539">
        <v>0</v>
      </c>
      <c r="L32" s="539">
        <v>0</v>
      </c>
      <c r="M32" s="540">
        <v>0</v>
      </c>
      <c r="N32" s="537">
        <v>0</v>
      </c>
      <c r="O32" s="530">
        <v>0</v>
      </c>
      <c r="P32" s="537">
        <v>0</v>
      </c>
      <c r="Q32" s="531">
        <v>0</v>
      </c>
      <c r="R32" s="541">
        <v>0</v>
      </c>
      <c r="S32" s="539">
        <v>0</v>
      </c>
      <c r="T32" s="539">
        <v>0</v>
      </c>
      <c r="U32" s="540">
        <v>0</v>
      </c>
      <c r="V32" s="537">
        <v>0</v>
      </c>
      <c r="W32" s="530">
        <v>0</v>
      </c>
      <c r="X32" s="537">
        <v>0</v>
      </c>
      <c r="Y32" s="531">
        <v>0</v>
      </c>
      <c r="Z32" s="541">
        <v>0</v>
      </c>
      <c r="AA32" s="539">
        <v>0</v>
      </c>
      <c r="AB32" s="539">
        <v>0</v>
      </c>
      <c r="AC32" s="540">
        <v>0</v>
      </c>
      <c r="AD32" s="537">
        <v>0</v>
      </c>
      <c r="AE32" s="530">
        <v>0</v>
      </c>
      <c r="AF32" s="537">
        <v>0</v>
      </c>
      <c r="AG32" s="531">
        <v>0</v>
      </c>
      <c r="AH32" s="541">
        <v>0</v>
      </c>
      <c r="AI32" s="539">
        <v>0</v>
      </c>
      <c r="AJ32" s="539">
        <v>0</v>
      </c>
      <c r="AK32" s="539">
        <v>0</v>
      </c>
      <c r="AL32" s="540">
        <v>0</v>
      </c>
      <c r="AM32" s="537">
        <v>0</v>
      </c>
      <c r="AN32" s="530">
        <v>0</v>
      </c>
      <c r="AO32" s="537">
        <v>0</v>
      </c>
      <c r="AP32" s="531">
        <v>0</v>
      </c>
      <c r="AQ32" s="541">
        <v>0</v>
      </c>
      <c r="AR32" s="539">
        <v>0</v>
      </c>
      <c r="AS32" s="539">
        <v>0</v>
      </c>
      <c r="AT32" s="540">
        <v>0</v>
      </c>
      <c r="AU32" s="537">
        <v>0</v>
      </c>
      <c r="AV32" s="530">
        <v>0</v>
      </c>
      <c r="AW32" s="537">
        <v>0</v>
      </c>
      <c r="AX32" s="531">
        <v>0</v>
      </c>
      <c r="AY32" s="541">
        <v>0</v>
      </c>
      <c r="AZ32" s="539">
        <v>0</v>
      </c>
      <c r="BA32" s="539">
        <v>0</v>
      </c>
      <c r="BB32" s="540">
        <v>0</v>
      </c>
      <c r="BC32" s="537">
        <v>0</v>
      </c>
      <c r="BD32" s="530">
        <v>0</v>
      </c>
      <c r="BE32" s="537">
        <v>0</v>
      </c>
      <c r="BF32" s="531">
        <v>0</v>
      </c>
      <c r="BG32" s="541">
        <v>0</v>
      </c>
      <c r="BH32" s="539">
        <v>0</v>
      </c>
      <c r="BI32" s="539">
        <v>0</v>
      </c>
      <c r="BJ32" s="539">
        <v>0</v>
      </c>
      <c r="BK32" s="540">
        <v>0</v>
      </c>
      <c r="BL32" s="537">
        <v>0</v>
      </c>
      <c r="BM32" s="530">
        <v>0</v>
      </c>
      <c r="BN32" s="537">
        <v>228</v>
      </c>
      <c r="BO32" s="531">
        <v>0</v>
      </c>
      <c r="BP32" s="541">
        <v>0</v>
      </c>
      <c r="BQ32" s="539">
        <v>0</v>
      </c>
      <c r="BR32" s="539">
        <v>0</v>
      </c>
      <c r="BS32" s="540">
        <v>0</v>
      </c>
      <c r="BT32" s="537">
        <v>0</v>
      </c>
      <c r="BU32" s="530">
        <v>228</v>
      </c>
      <c r="BV32" s="537">
        <v>8226</v>
      </c>
      <c r="BW32" s="531">
        <v>0</v>
      </c>
      <c r="BX32" s="541">
        <v>0</v>
      </c>
      <c r="BY32" s="539">
        <v>0</v>
      </c>
      <c r="BZ32" s="539">
        <v>0</v>
      </c>
      <c r="CA32" s="540">
        <v>0</v>
      </c>
      <c r="CB32" s="537">
        <v>0</v>
      </c>
      <c r="CC32" s="530">
        <v>8226</v>
      </c>
      <c r="CD32" s="542">
        <v>8454</v>
      </c>
      <c r="CE32" s="536">
        <v>0</v>
      </c>
      <c r="CF32" s="537">
        <v>0</v>
      </c>
      <c r="CG32" s="537">
        <v>8454</v>
      </c>
      <c r="CH32" s="400">
        <v>1</v>
      </c>
      <c r="CJ32" s="980" t="s">
        <v>3361</v>
      </c>
      <c r="CK32" s="981" t="s">
        <v>353</v>
      </c>
      <c r="CL32" s="982" t="s">
        <v>176</v>
      </c>
    </row>
    <row r="33" spans="1:90" x14ac:dyDescent="0.35">
      <c r="A33" s="469">
        <v>484</v>
      </c>
      <c r="B33" s="469" t="s">
        <v>309</v>
      </c>
      <c r="C33" s="401"/>
      <c r="D33" s="401" t="s">
        <v>379</v>
      </c>
      <c r="E33" s="410" t="s">
        <v>379</v>
      </c>
      <c r="F33" s="386" t="s">
        <v>380</v>
      </c>
      <c r="G33" s="537">
        <v>0</v>
      </c>
      <c r="H33" s="531">
        <v>0</v>
      </c>
      <c r="I33" s="538">
        <v>0</v>
      </c>
      <c r="J33" s="539">
        <v>0</v>
      </c>
      <c r="K33" s="539">
        <v>0</v>
      </c>
      <c r="L33" s="539">
        <v>0</v>
      </c>
      <c r="M33" s="540">
        <v>0</v>
      </c>
      <c r="N33" s="537">
        <v>0</v>
      </c>
      <c r="O33" s="530">
        <v>0</v>
      </c>
      <c r="P33" s="537">
        <v>0</v>
      </c>
      <c r="Q33" s="531">
        <v>0</v>
      </c>
      <c r="R33" s="541">
        <v>0</v>
      </c>
      <c r="S33" s="539">
        <v>0</v>
      </c>
      <c r="T33" s="539">
        <v>0</v>
      </c>
      <c r="U33" s="540">
        <v>0</v>
      </c>
      <c r="V33" s="537">
        <v>0</v>
      </c>
      <c r="W33" s="530">
        <v>0</v>
      </c>
      <c r="X33" s="537">
        <v>0</v>
      </c>
      <c r="Y33" s="531">
        <v>0</v>
      </c>
      <c r="Z33" s="541">
        <v>0</v>
      </c>
      <c r="AA33" s="539">
        <v>0</v>
      </c>
      <c r="AB33" s="539">
        <v>0</v>
      </c>
      <c r="AC33" s="540">
        <v>0</v>
      </c>
      <c r="AD33" s="537">
        <v>0</v>
      </c>
      <c r="AE33" s="530">
        <v>0</v>
      </c>
      <c r="AF33" s="537">
        <v>0</v>
      </c>
      <c r="AG33" s="531">
        <v>0</v>
      </c>
      <c r="AH33" s="541">
        <v>0</v>
      </c>
      <c r="AI33" s="539">
        <v>0</v>
      </c>
      <c r="AJ33" s="539">
        <v>0</v>
      </c>
      <c r="AK33" s="539">
        <v>0</v>
      </c>
      <c r="AL33" s="540">
        <v>0</v>
      </c>
      <c r="AM33" s="537">
        <v>0</v>
      </c>
      <c r="AN33" s="530">
        <v>0</v>
      </c>
      <c r="AO33" s="537">
        <v>0</v>
      </c>
      <c r="AP33" s="531">
        <v>0</v>
      </c>
      <c r="AQ33" s="541">
        <v>0</v>
      </c>
      <c r="AR33" s="539">
        <v>0</v>
      </c>
      <c r="AS33" s="539">
        <v>0</v>
      </c>
      <c r="AT33" s="540">
        <v>0</v>
      </c>
      <c r="AU33" s="537">
        <v>0</v>
      </c>
      <c r="AV33" s="530">
        <v>0</v>
      </c>
      <c r="AW33" s="537">
        <v>0</v>
      </c>
      <c r="AX33" s="531">
        <v>0</v>
      </c>
      <c r="AY33" s="541">
        <v>0</v>
      </c>
      <c r="AZ33" s="539">
        <v>0</v>
      </c>
      <c r="BA33" s="539">
        <v>0</v>
      </c>
      <c r="BB33" s="540">
        <v>0</v>
      </c>
      <c r="BC33" s="537">
        <v>0</v>
      </c>
      <c r="BD33" s="530">
        <v>0</v>
      </c>
      <c r="BE33" s="537">
        <v>0</v>
      </c>
      <c r="BF33" s="531">
        <v>0</v>
      </c>
      <c r="BG33" s="541">
        <v>0</v>
      </c>
      <c r="BH33" s="539">
        <v>0</v>
      </c>
      <c r="BI33" s="539">
        <v>0</v>
      </c>
      <c r="BJ33" s="539">
        <v>0</v>
      </c>
      <c r="BK33" s="540">
        <v>0</v>
      </c>
      <c r="BL33" s="537">
        <v>0</v>
      </c>
      <c r="BM33" s="530">
        <v>0</v>
      </c>
      <c r="BN33" s="537">
        <v>1146</v>
      </c>
      <c r="BO33" s="531">
        <v>0</v>
      </c>
      <c r="BP33" s="541">
        <v>0</v>
      </c>
      <c r="BQ33" s="539">
        <v>0</v>
      </c>
      <c r="BR33" s="539">
        <v>0</v>
      </c>
      <c r="BS33" s="540">
        <v>0</v>
      </c>
      <c r="BT33" s="537">
        <v>0</v>
      </c>
      <c r="BU33" s="530">
        <v>1146</v>
      </c>
      <c r="BV33" s="537">
        <v>1740</v>
      </c>
      <c r="BW33" s="531">
        <v>0</v>
      </c>
      <c r="BX33" s="541">
        <v>0</v>
      </c>
      <c r="BY33" s="539">
        <v>0</v>
      </c>
      <c r="BZ33" s="539">
        <v>0</v>
      </c>
      <c r="CA33" s="540">
        <v>0</v>
      </c>
      <c r="CB33" s="537">
        <v>0</v>
      </c>
      <c r="CC33" s="530">
        <v>1740</v>
      </c>
      <c r="CD33" s="542">
        <v>2886</v>
      </c>
      <c r="CE33" s="536">
        <v>0</v>
      </c>
      <c r="CF33" s="537">
        <v>0</v>
      </c>
      <c r="CG33" s="537">
        <v>2886</v>
      </c>
      <c r="CH33" s="400">
        <v>1</v>
      </c>
      <c r="CJ33" s="980" t="s">
        <v>3366</v>
      </c>
      <c r="CK33" s="981" t="s">
        <v>348</v>
      </c>
      <c r="CL33" s="982" t="s">
        <v>176</v>
      </c>
    </row>
    <row r="34" spans="1:90" x14ac:dyDescent="0.35">
      <c r="A34" s="469">
        <v>484</v>
      </c>
      <c r="B34" s="469" t="s">
        <v>309</v>
      </c>
      <c r="C34" s="401"/>
      <c r="D34" s="401" t="s">
        <v>381</v>
      </c>
      <c r="E34" s="410" t="s">
        <v>381</v>
      </c>
      <c r="F34" s="386" t="s">
        <v>382</v>
      </c>
      <c r="G34" s="537">
        <v>0</v>
      </c>
      <c r="H34" s="531">
        <v>0</v>
      </c>
      <c r="I34" s="538">
        <v>0</v>
      </c>
      <c r="J34" s="539">
        <v>0</v>
      </c>
      <c r="K34" s="539">
        <v>0</v>
      </c>
      <c r="L34" s="539">
        <v>0</v>
      </c>
      <c r="M34" s="540">
        <v>0</v>
      </c>
      <c r="N34" s="537">
        <v>0</v>
      </c>
      <c r="O34" s="530">
        <v>0</v>
      </c>
      <c r="P34" s="537">
        <v>0</v>
      </c>
      <c r="Q34" s="531">
        <v>0</v>
      </c>
      <c r="R34" s="541">
        <v>0</v>
      </c>
      <c r="S34" s="539">
        <v>0</v>
      </c>
      <c r="T34" s="539">
        <v>0</v>
      </c>
      <c r="U34" s="540">
        <v>0</v>
      </c>
      <c r="V34" s="537">
        <v>0</v>
      </c>
      <c r="W34" s="530">
        <v>0</v>
      </c>
      <c r="X34" s="537">
        <v>0</v>
      </c>
      <c r="Y34" s="531">
        <v>0</v>
      </c>
      <c r="Z34" s="541">
        <v>0</v>
      </c>
      <c r="AA34" s="539">
        <v>0</v>
      </c>
      <c r="AB34" s="539">
        <v>0</v>
      </c>
      <c r="AC34" s="540">
        <v>0</v>
      </c>
      <c r="AD34" s="537">
        <v>0</v>
      </c>
      <c r="AE34" s="530">
        <v>0</v>
      </c>
      <c r="AF34" s="537">
        <v>0</v>
      </c>
      <c r="AG34" s="531">
        <v>0</v>
      </c>
      <c r="AH34" s="541">
        <v>0</v>
      </c>
      <c r="AI34" s="539">
        <v>0</v>
      </c>
      <c r="AJ34" s="539">
        <v>0</v>
      </c>
      <c r="AK34" s="539">
        <v>0</v>
      </c>
      <c r="AL34" s="540">
        <v>0</v>
      </c>
      <c r="AM34" s="537">
        <v>0</v>
      </c>
      <c r="AN34" s="530">
        <v>0</v>
      </c>
      <c r="AO34" s="537">
        <v>0</v>
      </c>
      <c r="AP34" s="531">
        <v>0</v>
      </c>
      <c r="AQ34" s="541">
        <v>0</v>
      </c>
      <c r="AR34" s="539">
        <v>0</v>
      </c>
      <c r="AS34" s="539">
        <v>0</v>
      </c>
      <c r="AT34" s="540">
        <v>0</v>
      </c>
      <c r="AU34" s="537">
        <v>0</v>
      </c>
      <c r="AV34" s="530">
        <v>0</v>
      </c>
      <c r="AW34" s="537">
        <v>0</v>
      </c>
      <c r="AX34" s="531">
        <v>0</v>
      </c>
      <c r="AY34" s="541">
        <v>0</v>
      </c>
      <c r="AZ34" s="539">
        <v>0</v>
      </c>
      <c r="BA34" s="539">
        <v>0</v>
      </c>
      <c r="BB34" s="540">
        <v>0</v>
      </c>
      <c r="BC34" s="537">
        <v>0</v>
      </c>
      <c r="BD34" s="530">
        <v>0</v>
      </c>
      <c r="BE34" s="537">
        <v>0</v>
      </c>
      <c r="BF34" s="531">
        <v>0</v>
      </c>
      <c r="BG34" s="541">
        <v>0</v>
      </c>
      <c r="BH34" s="539">
        <v>0</v>
      </c>
      <c r="BI34" s="539">
        <v>0</v>
      </c>
      <c r="BJ34" s="539">
        <v>0</v>
      </c>
      <c r="BK34" s="540">
        <v>0</v>
      </c>
      <c r="BL34" s="537">
        <v>0</v>
      </c>
      <c r="BM34" s="530">
        <v>0</v>
      </c>
      <c r="BN34" s="537">
        <v>228</v>
      </c>
      <c r="BO34" s="531">
        <v>0</v>
      </c>
      <c r="BP34" s="541">
        <v>0</v>
      </c>
      <c r="BQ34" s="539">
        <v>0</v>
      </c>
      <c r="BR34" s="539">
        <v>0</v>
      </c>
      <c r="BS34" s="540">
        <v>0</v>
      </c>
      <c r="BT34" s="537">
        <v>0</v>
      </c>
      <c r="BU34" s="530">
        <v>228</v>
      </c>
      <c r="BV34" s="537">
        <v>0</v>
      </c>
      <c r="BW34" s="531">
        <v>0</v>
      </c>
      <c r="BX34" s="541">
        <v>0</v>
      </c>
      <c r="BY34" s="539">
        <v>0</v>
      </c>
      <c r="BZ34" s="539">
        <v>0</v>
      </c>
      <c r="CA34" s="540">
        <v>0</v>
      </c>
      <c r="CB34" s="537">
        <v>0</v>
      </c>
      <c r="CC34" s="530">
        <v>0</v>
      </c>
      <c r="CD34" s="542">
        <v>228</v>
      </c>
      <c r="CE34" s="536">
        <v>0</v>
      </c>
      <c r="CF34" s="537">
        <v>0</v>
      </c>
      <c r="CG34" s="537">
        <v>228</v>
      </c>
      <c r="CH34" s="400">
        <v>1</v>
      </c>
      <c r="CJ34" s="980" t="s">
        <v>3361</v>
      </c>
      <c r="CK34" s="981" t="s">
        <v>353</v>
      </c>
      <c r="CL34" s="982" t="s">
        <v>176</v>
      </c>
    </row>
    <row r="35" spans="1:90" x14ac:dyDescent="0.35">
      <c r="A35" s="469">
        <v>484</v>
      </c>
      <c r="B35" s="469" t="s">
        <v>309</v>
      </c>
      <c r="C35" s="401"/>
      <c r="D35" s="401" t="s">
        <v>383</v>
      </c>
      <c r="E35" s="410" t="s">
        <v>383</v>
      </c>
      <c r="F35" s="386" t="s">
        <v>384</v>
      </c>
      <c r="G35" s="537">
        <v>0</v>
      </c>
      <c r="H35" s="531">
        <v>0</v>
      </c>
      <c r="I35" s="538">
        <v>0</v>
      </c>
      <c r="J35" s="539">
        <v>0</v>
      </c>
      <c r="K35" s="539">
        <v>0</v>
      </c>
      <c r="L35" s="539">
        <v>0</v>
      </c>
      <c r="M35" s="540">
        <v>0</v>
      </c>
      <c r="N35" s="537">
        <v>0</v>
      </c>
      <c r="O35" s="530">
        <v>0</v>
      </c>
      <c r="P35" s="537">
        <v>0</v>
      </c>
      <c r="Q35" s="531">
        <v>0</v>
      </c>
      <c r="R35" s="541">
        <v>0</v>
      </c>
      <c r="S35" s="539">
        <v>0</v>
      </c>
      <c r="T35" s="539">
        <v>0</v>
      </c>
      <c r="U35" s="540">
        <v>0</v>
      </c>
      <c r="V35" s="537">
        <v>0</v>
      </c>
      <c r="W35" s="530">
        <v>0</v>
      </c>
      <c r="X35" s="537">
        <v>0</v>
      </c>
      <c r="Y35" s="531">
        <v>0</v>
      </c>
      <c r="Z35" s="541">
        <v>0</v>
      </c>
      <c r="AA35" s="539">
        <v>0</v>
      </c>
      <c r="AB35" s="539">
        <v>0</v>
      </c>
      <c r="AC35" s="540">
        <v>0</v>
      </c>
      <c r="AD35" s="537">
        <v>0</v>
      </c>
      <c r="AE35" s="530">
        <v>0</v>
      </c>
      <c r="AF35" s="537">
        <v>0</v>
      </c>
      <c r="AG35" s="531">
        <v>0</v>
      </c>
      <c r="AH35" s="541">
        <v>0</v>
      </c>
      <c r="AI35" s="539">
        <v>0</v>
      </c>
      <c r="AJ35" s="539">
        <v>0</v>
      </c>
      <c r="AK35" s="539">
        <v>0</v>
      </c>
      <c r="AL35" s="540">
        <v>0</v>
      </c>
      <c r="AM35" s="537">
        <v>0</v>
      </c>
      <c r="AN35" s="530">
        <v>0</v>
      </c>
      <c r="AO35" s="537">
        <v>0</v>
      </c>
      <c r="AP35" s="531">
        <v>0</v>
      </c>
      <c r="AQ35" s="541">
        <v>0</v>
      </c>
      <c r="AR35" s="539">
        <v>0</v>
      </c>
      <c r="AS35" s="539">
        <v>0</v>
      </c>
      <c r="AT35" s="540">
        <v>0</v>
      </c>
      <c r="AU35" s="537">
        <v>0</v>
      </c>
      <c r="AV35" s="530">
        <v>0</v>
      </c>
      <c r="AW35" s="537">
        <v>0</v>
      </c>
      <c r="AX35" s="531">
        <v>0</v>
      </c>
      <c r="AY35" s="541">
        <v>0</v>
      </c>
      <c r="AZ35" s="539">
        <v>0</v>
      </c>
      <c r="BA35" s="539">
        <v>0</v>
      </c>
      <c r="BB35" s="540">
        <v>0</v>
      </c>
      <c r="BC35" s="537">
        <v>0</v>
      </c>
      <c r="BD35" s="530">
        <v>0</v>
      </c>
      <c r="BE35" s="537">
        <v>0</v>
      </c>
      <c r="BF35" s="531">
        <v>0</v>
      </c>
      <c r="BG35" s="541">
        <v>0</v>
      </c>
      <c r="BH35" s="539">
        <v>0</v>
      </c>
      <c r="BI35" s="539">
        <v>0</v>
      </c>
      <c r="BJ35" s="539">
        <v>0</v>
      </c>
      <c r="BK35" s="540">
        <v>0</v>
      </c>
      <c r="BL35" s="537">
        <v>0</v>
      </c>
      <c r="BM35" s="530">
        <v>0</v>
      </c>
      <c r="BN35" s="537">
        <v>3660</v>
      </c>
      <c r="BO35" s="531">
        <v>0</v>
      </c>
      <c r="BP35" s="541">
        <v>0</v>
      </c>
      <c r="BQ35" s="539">
        <v>0</v>
      </c>
      <c r="BR35" s="539">
        <v>0</v>
      </c>
      <c r="BS35" s="540">
        <v>0</v>
      </c>
      <c r="BT35" s="537">
        <v>0</v>
      </c>
      <c r="BU35" s="530">
        <v>3660</v>
      </c>
      <c r="BV35" s="537">
        <v>0</v>
      </c>
      <c r="BW35" s="531">
        <v>0</v>
      </c>
      <c r="BX35" s="541">
        <v>0</v>
      </c>
      <c r="BY35" s="539">
        <v>0</v>
      </c>
      <c r="BZ35" s="539">
        <v>0</v>
      </c>
      <c r="CA35" s="540">
        <v>0</v>
      </c>
      <c r="CB35" s="537">
        <v>0</v>
      </c>
      <c r="CC35" s="530">
        <v>0</v>
      </c>
      <c r="CD35" s="542">
        <v>3660</v>
      </c>
      <c r="CE35" s="536">
        <v>0</v>
      </c>
      <c r="CF35" s="537">
        <v>0</v>
      </c>
      <c r="CG35" s="537">
        <v>3660</v>
      </c>
      <c r="CH35" s="400">
        <v>1</v>
      </c>
      <c r="CJ35" s="983" t="s">
        <v>3366</v>
      </c>
      <c r="CK35" s="984" t="s">
        <v>348</v>
      </c>
      <c r="CL35" s="985" t="s">
        <v>176</v>
      </c>
    </row>
    <row r="36" spans="1:90" x14ac:dyDescent="0.35">
      <c r="A36" s="1061" t="s">
        <v>385</v>
      </c>
      <c r="B36" s="1061"/>
      <c r="C36" s="1062"/>
      <c r="D36" s="1062"/>
      <c r="E36" s="1062"/>
      <c r="F36" s="543"/>
      <c r="G36" s="544">
        <v>0</v>
      </c>
      <c r="H36" s="544">
        <v>0</v>
      </c>
      <c r="I36" s="545">
        <v>0</v>
      </c>
      <c r="J36" s="546">
        <v>0</v>
      </c>
      <c r="K36" s="546">
        <v>0</v>
      </c>
      <c r="L36" s="546">
        <v>0</v>
      </c>
      <c r="M36" s="547">
        <v>0</v>
      </c>
      <c r="N36" s="544">
        <v>0</v>
      </c>
      <c r="O36" s="544">
        <v>0</v>
      </c>
      <c r="P36" s="544">
        <v>0</v>
      </c>
      <c r="Q36" s="548">
        <v>0</v>
      </c>
      <c r="R36" s="549">
        <v>0</v>
      </c>
      <c r="S36" s="546">
        <v>0</v>
      </c>
      <c r="T36" s="546">
        <v>0</v>
      </c>
      <c r="U36" s="547">
        <v>0</v>
      </c>
      <c r="V36" s="544">
        <v>0</v>
      </c>
      <c r="W36" s="544">
        <v>0</v>
      </c>
      <c r="X36" s="544">
        <v>0</v>
      </c>
      <c r="Y36" s="548">
        <v>0</v>
      </c>
      <c r="Z36" s="549">
        <v>0</v>
      </c>
      <c r="AA36" s="546">
        <v>0</v>
      </c>
      <c r="AB36" s="546">
        <v>0</v>
      </c>
      <c r="AC36" s="547">
        <v>0</v>
      </c>
      <c r="AD36" s="544">
        <v>0</v>
      </c>
      <c r="AE36" s="544">
        <v>0</v>
      </c>
      <c r="AF36" s="544">
        <v>0</v>
      </c>
      <c r="AG36" s="548">
        <v>0</v>
      </c>
      <c r="AH36" s="549">
        <v>0</v>
      </c>
      <c r="AI36" s="546">
        <v>0</v>
      </c>
      <c r="AJ36" s="546">
        <v>0</v>
      </c>
      <c r="AK36" s="546">
        <v>0</v>
      </c>
      <c r="AL36" s="547">
        <v>0</v>
      </c>
      <c r="AM36" s="544">
        <v>0</v>
      </c>
      <c r="AN36" s="544">
        <v>0</v>
      </c>
      <c r="AO36" s="544">
        <v>0</v>
      </c>
      <c r="AP36" s="548">
        <v>0</v>
      </c>
      <c r="AQ36" s="549">
        <v>0</v>
      </c>
      <c r="AR36" s="546">
        <v>0</v>
      </c>
      <c r="AS36" s="546">
        <v>0</v>
      </c>
      <c r="AT36" s="547">
        <v>0</v>
      </c>
      <c r="AU36" s="544">
        <v>0</v>
      </c>
      <c r="AV36" s="544">
        <v>0</v>
      </c>
      <c r="AW36" s="544">
        <v>0</v>
      </c>
      <c r="AX36" s="548">
        <v>0</v>
      </c>
      <c r="AY36" s="549">
        <v>0</v>
      </c>
      <c r="AZ36" s="546">
        <v>0</v>
      </c>
      <c r="BA36" s="546">
        <v>0</v>
      </c>
      <c r="BB36" s="547">
        <v>0</v>
      </c>
      <c r="BC36" s="544">
        <v>0</v>
      </c>
      <c r="BD36" s="544">
        <v>0</v>
      </c>
      <c r="BE36" s="544">
        <v>5726</v>
      </c>
      <c r="BF36" s="548">
        <v>0</v>
      </c>
      <c r="BG36" s="549">
        <v>0</v>
      </c>
      <c r="BH36" s="546">
        <v>0</v>
      </c>
      <c r="BI36" s="546">
        <v>0</v>
      </c>
      <c r="BJ36" s="546">
        <v>0</v>
      </c>
      <c r="BK36" s="547">
        <v>0</v>
      </c>
      <c r="BL36" s="544">
        <v>0</v>
      </c>
      <c r="BM36" s="544">
        <v>5726</v>
      </c>
      <c r="BN36" s="544">
        <v>32758</v>
      </c>
      <c r="BO36" s="548">
        <v>0</v>
      </c>
      <c r="BP36" s="549">
        <v>0</v>
      </c>
      <c r="BQ36" s="546">
        <v>0</v>
      </c>
      <c r="BR36" s="546">
        <v>0</v>
      </c>
      <c r="BS36" s="547">
        <v>0</v>
      </c>
      <c r="BT36" s="544">
        <v>0</v>
      </c>
      <c r="BU36" s="544">
        <v>32758</v>
      </c>
      <c r="BV36" s="544">
        <v>31539</v>
      </c>
      <c r="BW36" s="548">
        <v>0</v>
      </c>
      <c r="BX36" s="549">
        <v>0</v>
      </c>
      <c r="BY36" s="546">
        <v>0</v>
      </c>
      <c r="BZ36" s="546">
        <v>0</v>
      </c>
      <c r="CA36" s="547">
        <v>0</v>
      </c>
      <c r="CB36" s="544">
        <v>0</v>
      </c>
      <c r="CC36" s="544">
        <v>31539</v>
      </c>
      <c r="CD36" s="550">
        <v>70023</v>
      </c>
      <c r="CE36" s="544">
        <v>0</v>
      </c>
      <c r="CF36" s="544">
        <v>0</v>
      </c>
      <c r="CG36" s="544">
        <v>70023</v>
      </c>
      <c r="CH36" s="400">
        <v>1</v>
      </c>
    </row>
    <row r="37" spans="1:90" x14ac:dyDescent="0.35">
      <c r="A37" s="1052" t="s">
        <v>386</v>
      </c>
      <c r="B37" s="1052"/>
      <c r="C37" s="1053"/>
      <c r="D37" s="1053"/>
      <c r="E37" s="1053"/>
      <c r="F37" s="551"/>
      <c r="G37" s="552">
        <v>0</v>
      </c>
      <c r="H37" s="552">
        <v>0</v>
      </c>
      <c r="I37" s="553">
        <v>0</v>
      </c>
      <c r="J37" s="554">
        <v>0</v>
      </c>
      <c r="K37" s="554">
        <v>0</v>
      </c>
      <c r="L37" s="554">
        <v>0</v>
      </c>
      <c r="M37" s="555">
        <v>0</v>
      </c>
      <c r="N37" s="552">
        <v>0</v>
      </c>
      <c r="O37" s="552">
        <v>0</v>
      </c>
      <c r="P37" s="552">
        <v>0</v>
      </c>
      <c r="Q37" s="556">
        <v>0</v>
      </c>
      <c r="R37" s="557">
        <v>0</v>
      </c>
      <c r="S37" s="554">
        <v>0</v>
      </c>
      <c r="T37" s="554">
        <v>0</v>
      </c>
      <c r="U37" s="555">
        <v>0</v>
      </c>
      <c r="V37" s="552">
        <v>0</v>
      </c>
      <c r="W37" s="552">
        <v>0</v>
      </c>
      <c r="X37" s="552">
        <v>0</v>
      </c>
      <c r="Y37" s="556">
        <v>0</v>
      </c>
      <c r="Z37" s="557">
        <v>0</v>
      </c>
      <c r="AA37" s="554">
        <v>0</v>
      </c>
      <c r="AB37" s="554">
        <v>0</v>
      </c>
      <c r="AC37" s="555">
        <v>0</v>
      </c>
      <c r="AD37" s="552">
        <v>0</v>
      </c>
      <c r="AE37" s="552">
        <v>0</v>
      </c>
      <c r="AF37" s="552">
        <v>0</v>
      </c>
      <c r="AG37" s="556">
        <v>0</v>
      </c>
      <c r="AH37" s="557">
        <v>0</v>
      </c>
      <c r="AI37" s="554">
        <v>0</v>
      </c>
      <c r="AJ37" s="554">
        <v>0</v>
      </c>
      <c r="AK37" s="554">
        <v>0</v>
      </c>
      <c r="AL37" s="555">
        <v>0</v>
      </c>
      <c r="AM37" s="552">
        <v>0</v>
      </c>
      <c r="AN37" s="552">
        <v>0</v>
      </c>
      <c r="AO37" s="552">
        <v>0</v>
      </c>
      <c r="AP37" s="556">
        <v>0</v>
      </c>
      <c r="AQ37" s="557">
        <v>0</v>
      </c>
      <c r="AR37" s="554">
        <v>0</v>
      </c>
      <c r="AS37" s="554">
        <v>0</v>
      </c>
      <c r="AT37" s="555">
        <v>0</v>
      </c>
      <c r="AU37" s="552">
        <v>0</v>
      </c>
      <c r="AV37" s="552">
        <v>0</v>
      </c>
      <c r="AW37" s="552">
        <v>0</v>
      </c>
      <c r="AX37" s="556">
        <v>0</v>
      </c>
      <c r="AY37" s="557">
        <v>0</v>
      </c>
      <c r="AZ37" s="554">
        <v>0</v>
      </c>
      <c r="BA37" s="554">
        <v>0</v>
      </c>
      <c r="BB37" s="555">
        <v>0</v>
      </c>
      <c r="BC37" s="552">
        <v>0</v>
      </c>
      <c r="BD37" s="552">
        <v>0</v>
      </c>
      <c r="BE37" s="552">
        <v>10400</v>
      </c>
      <c r="BF37" s="556">
        <v>0</v>
      </c>
      <c r="BG37" s="557">
        <v>0</v>
      </c>
      <c r="BH37" s="554">
        <v>0</v>
      </c>
      <c r="BI37" s="554">
        <v>0</v>
      </c>
      <c r="BJ37" s="554">
        <v>0</v>
      </c>
      <c r="BK37" s="555">
        <v>0</v>
      </c>
      <c r="BL37" s="552">
        <v>0</v>
      </c>
      <c r="BM37" s="552">
        <v>10400</v>
      </c>
      <c r="BN37" s="552">
        <v>81952</v>
      </c>
      <c r="BO37" s="556">
        <v>0</v>
      </c>
      <c r="BP37" s="557">
        <v>0</v>
      </c>
      <c r="BQ37" s="554">
        <v>0</v>
      </c>
      <c r="BR37" s="554">
        <v>0</v>
      </c>
      <c r="BS37" s="555">
        <v>0</v>
      </c>
      <c r="BT37" s="552">
        <v>0</v>
      </c>
      <c r="BU37" s="552">
        <v>81952</v>
      </c>
      <c r="BV37" s="552">
        <v>79719</v>
      </c>
      <c r="BW37" s="556">
        <v>0</v>
      </c>
      <c r="BX37" s="557">
        <v>0</v>
      </c>
      <c r="BY37" s="554">
        <v>0</v>
      </c>
      <c r="BZ37" s="554">
        <v>0</v>
      </c>
      <c r="CA37" s="555">
        <v>0</v>
      </c>
      <c r="CB37" s="552">
        <v>0</v>
      </c>
      <c r="CC37" s="552">
        <v>79719</v>
      </c>
      <c r="CD37" s="558">
        <v>172071</v>
      </c>
      <c r="CE37" s="552">
        <v>0</v>
      </c>
      <c r="CF37" s="552">
        <v>0</v>
      </c>
      <c r="CG37" s="552">
        <v>172071</v>
      </c>
      <c r="CH37" s="400">
        <v>1</v>
      </c>
    </row>
    <row r="38" spans="1:90" x14ac:dyDescent="0.35">
      <c r="A38" s="559"/>
      <c r="B38" s="559"/>
      <c r="C38" s="559"/>
      <c r="D38" s="559"/>
    </row>
    <row r="39" spans="1:90" ht="20" x14ac:dyDescent="0.35">
      <c r="A39" s="1054" t="s">
        <v>387</v>
      </c>
      <c r="B39" s="1054"/>
      <c r="C39" s="560"/>
      <c r="D39" s="560"/>
      <c r="E39" s="456"/>
      <c r="F39" s="456"/>
      <c r="G39" s="456"/>
      <c r="H39" s="456"/>
      <c r="I39" s="456"/>
      <c r="J39" s="456"/>
      <c r="K39" s="456"/>
      <c r="L39" s="456"/>
      <c r="M39" s="456"/>
      <c r="N39" s="456"/>
    </row>
    <row r="40" spans="1:90" ht="6.75" customHeight="1" x14ac:dyDescent="0.35">
      <c r="A40" s="561"/>
      <c r="B40" s="561"/>
      <c r="C40" s="561"/>
      <c r="D40" s="561"/>
      <c r="E40" s="456"/>
      <c r="F40" s="456"/>
      <c r="G40" s="456"/>
      <c r="H40" s="456"/>
      <c r="I40" s="456"/>
      <c r="J40" s="456"/>
      <c r="K40" s="456"/>
      <c r="L40" s="456"/>
      <c r="M40" s="456"/>
      <c r="N40" s="456"/>
    </row>
    <row r="41" spans="1:90" x14ac:dyDescent="0.35">
      <c r="A41" s="1055" t="s">
        <v>251</v>
      </c>
      <c r="B41" s="1057" t="s">
        <v>252</v>
      </c>
      <c r="C41" s="562"/>
      <c r="D41" s="563"/>
      <c r="E41" s="1059" t="s">
        <v>328</v>
      </c>
      <c r="F41" s="563"/>
      <c r="BE41" s="1057" t="s">
        <v>253</v>
      </c>
      <c r="BF41" s="564"/>
      <c r="BG41" s="565">
        <v>2027</v>
      </c>
      <c r="BH41" s="566"/>
      <c r="BI41" s="567"/>
    </row>
    <row r="42" spans="1:90" x14ac:dyDescent="0.35">
      <c r="A42" s="1056"/>
      <c r="B42" s="1058"/>
      <c r="C42" s="568"/>
      <c r="D42" s="569"/>
      <c r="E42" s="1060"/>
      <c r="F42" s="569"/>
      <c r="BE42" s="1058"/>
      <c r="BF42" s="570"/>
      <c r="BG42" s="461">
        <v>46388</v>
      </c>
      <c r="BH42" s="461">
        <v>46419</v>
      </c>
      <c r="BI42" s="461">
        <v>46447</v>
      </c>
    </row>
    <row r="43" spans="1:90" x14ac:dyDescent="0.35">
      <c r="A43" s="1049" t="s">
        <v>329</v>
      </c>
      <c r="B43" s="1050"/>
      <c r="C43" s="1050"/>
      <c r="D43" s="1050"/>
      <c r="E43" s="1051"/>
      <c r="F43" s="571"/>
      <c r="BE43" s="572" t="s">
        <v>157</v>
      </c>
      <c r="BF43" s="573" t="s">
        <v>308</v>
      </c>
      <c r="BG43" s="574" t="s">
        <v>309</v>
      </c>
      <c r="BH43" s="574" t="s">
        <v>157</v>
      </c>
      <c r="BI43" s="574" t="s">
        <v>157</v>
      </c>
    </row>
    <row r="44" spans="1:90" ht="6" customHeight="1" x14ac:dyDescent="0.35">
      <c r="A44" s="575"/>
      <c r="B44" s="576"/>
      <c r="C44" s="577"/>
      <c r="D44" s="577"/>
      <c r="E44" s="577"/>
      <c r="F44" s="578"/>
      <c r="BE44" s="576"/>
      <c r="BF44" s="579"/>
      <c r="BG44" s="580"/>
      <c r="BH44" s="580"/>
      <c r="BI44" s="580"/>
    </row>
    <row r="45" spans="1:90" x14ac:dyDescent="0.35">
      <c r="A45" s="581">
        <v>484</v>
      </c>
      <c r="B45" s="582" t="s">
        <v>32</v>
      </c>
      <c r="C45" s="583"/>
      <c r="D45" s="583"/>
      <c r="E45" s="387" t="s">
        <v>254</v>
      </c>
      <c r="F45" s="582"/>
      <c r="BE45" s="584">
        <v>0</v>
      </c>
      <c r="BF45" s="583"/>
      <c r="BG45" s="530">
        <v>0</v>
      </c>
      <c r="BH45" s="530">
        <v>0</v>
      </c>
      <c r="BI45" s="530">
        <v>0</v>
      </c>
    </row>
    <row r="46" spans="1:90" x14ac:dyDescent="0.35">
      <c r="A46" s="585">
        <v>484</v>
      </c>
      <c r="B46" s="586" t="s">
        <v>32</v>
      </c>
      <c r="C46" s="587"/>
      <c r="D46" s="587"/>
      <c r="E46" s="402" t="s">
        <v>330</v>
      </c>
      <c r="F46" s="588"/>
      <c r="BE46" s="589">
        <v>0</v>
      </c>
      <c r="BF46" s="590"/>
      <c r="BG46" s="537">
        <v>0</v>
      </c>
      <c r="BH46" s="537">
        <v>0</v>
      </c>
      <c r="BI46" s="537">
        <v>0</v>
      </c>
      <c r="BV46">
        <v>94023</v>
      </c>
    </row>
    <row r="47" spans="1:90" x14ac:dyDescent="0.35">
      <c r="A47" s="591">
        <v>484</v>
      </c>
      <c r="B47" s="592" t="s">
        <v>32</v>
      </c>
      <c r="C47" s="593"/>
      <c r="D47" s="593"/>
      <c r="E47" s="594" t="s">
        <v>2</v>
      </c>
      <c r="F47" s="595"/>
      <c r="BE47" s="596">
        <v>0</v>
      </c>
      <c r="BF47" s="597"/>
      <c r="BG47" s="598">
        <v>0</v>
      </c>
      <c r="BH47" s="598">
        <v>0</v>
      </c>
      <c r="BI47" s="598">
        <v>0</v>
      </c>
      <c r="BV47">
        <v>36612</v>
      </c>
    </row>
    <row r="48" spans="1:90" x14ac:dyDescent="0.35">
      <c r="A48" s="581">
        <v>484</v>
      </c>
      <c r="B48" s="582" t="s">
        <v>157</v>
      </c>
      <c r="C48" s="583"/>
      <c r="D48" s="583"/>
      <c r="E48" s="387" t="s">
        <v>254</v>
      </c>
      <c r="F48" s="582"/>
      <c r="BE48" s="584">
        <v>102048</v>
      </c>
      <c r="BF48" s="583"/>
      <c r="BG48" s="530">
        <v>4674</v>
      </c>
      <c r="BH48" s="530">
        <v>49194</v>
      </c>
      <c r="BI48" s="530">
        <v>48180</v>
      </c>
      <c r="BV48">
        <v>41436</v>
      </c>
    </row>
    <row r="49" spans="1:61" x14ac:dyDescent="0.35">
      <c r="A49" s="585">
        <v>484</v>
      </c>
      <c r="B49" s="586" t="s">
        <v>157</v>
      </c>
      <c r="C49" s="587"/>
      <c r="D49" s="587"/>
      <c r="E49" s="402" t="s">
        <v>330</v>
      </c>
      <c r="F49" s="588"/>
      <c r="BE49" s="589">
        <v>0</v>
      </c>
      <c r="BF49" s="590"/>
      <c r="BG49" s="537">
        <v>0</v>
      </c>
      <c r="BH49" s="537">
        <v>0</v>
      </c>
      <c r="BI49" s="537">
        <v>0</v>
      </c>
    </row>
    <row r="50" spans="1:61" x14ac:dyDescent="0.35">
      <c r="A50" s="591">
        <v>484</v>
      </c>
      <c r="B50" s="592" t="s">
        <v>157</v>
      </c>
      <c r="C50" s="593"/>
      <c r="D50" s="593"/>
      <c r="E50" s="594" t="s">
        <v>2</v>
      </c>
      <c r="F50" s="595"/>
      <c r="BE50" s="596">
        <v>102048</v>
      </c>
      <c r="BF50" s="597"/>
      <c r="BG50" s="598">
        <v>4674</v>
      </c>
      <c r="BH50" s="598">
        <v>49194</v>
      </c>
      <c r="BI50" s="598">
        <v>48180</v>
      </c>
    </row>
    <row r="51" spans="1:61" x14ac:dyDescent="0.35">
      <c r="A51" s="581">
        <v>484</v>
      </c>
      <c r="B51" s="582" t="s">
        <v>309</v>
      </c>
      <c r="C51" s="583"/>
      <c r="D51" s="583"/>
      <c r="E51" s="387" t="s">
        <v>254</v>
      </c>
      <c r="F51" s="582"/>
      <c r="BE51" s="584">
        <v>70023</v>
      </c>
      <c r="BF51" s="583"/>
      <c r="BG51" s="530">
        <v>5726</v>
      </c>
      <c r="BH51" s="530">
        <v>32758</v>
      </c>
      <c r="BI51" s="530">
        <v>31539</v>
      </c>
    </row>
    <row r="52" spans="1:61" x14ac:dyDescent="0.35">
      <c r="A52" s="585">
        <v>484</v>
      </c>
      <c r="B52" s="586" t="s">
        <v>309</v>
      </c>
      <c r="C52" s="587"/>
      <c r="D52" s="587"/>
      <c r="E52" s="402" t="s">
        <v>330</v>
      </c>
      <c r="F52" s="588"/>
      <c r="BE52" s="589">
        <v>0</v>
      </c>
      <c r="BF52" s="590"/>
      <c r="BG52" s="537">
        <v>0</v>
      </c>
      <c r="BH52" s="537">
        <v>0</v>
      </c>
      <c r="BI52" s="537">
        <v>0</v>
      </c>
    </row>
    <row r="53" spans="1:61" x14ac:dyDescent="0.35">
      <c r="A53" s="591">
        <v>484</v>
      </c>
      <c r="B53" s="592" t="s">
        <v>309</v>
      </c>
      <c r="C53" s="593"/>
      <c r="D53" s="593"/>
      <c r="E53" s="594" t="s">
        <v>2</v>
      </c>
      <c r="F53" s="595"/>
      <c r="BE53" s="596">
        <v>70023</v>
      </c>
      <c r="BF53" s="597"/>
      <c r="BG53" s="598">
        <v>5726</v>
      </c>
      <c r="BH53" s="598">
        <v>32758</v>
      </c>
      <c r="BI53" s="598">
        <v>31539</v>
      </c>
    </row>
    <row r="54" spans="1:61" x14ac:dyDescent="0.35">
      <c r="A54" s="599" t="s">
        <v>253</v>
      </c>
      <c r="B54" s="600">
        <v>484</v>
      </c>
      <c r="C54" s="601"/>
      <c r="D54" s="601"/>
      <c r="E54" s="479" t="s">
        <v>254</v>
      </c>
      <c r="F54" s="600"/>
      <c r="BE54" s="602">
        <v>172071</v>
      </c>
      <c r="BF54" s="601">
        <v>0</v>
      </c>
      <c r="BG54" s="481">
        <v>10400</v>
      </c>
      <c r="BH54" s="481">
        <v>81952</v>
      </c>
      <c r="BI54" s="481">
        <v>79719</v>
      </c>
    </row>
    <row r="55" spans="1:61" x14ac:dyDescent="0.35">
      <c r="A55" s="603" t="s">
        <v>253</v>
      </c>
      <c r="B55" s="604"/>
      <c r="C55" s="605"/>
      <c r="D55" s="605"/>
      <c r="E55" s="483" t="s">
        <v>330</v>
      </c>
      <c r="F55" s="606"/>
      <c r="BE55" s="607">
        <v>0</v>
      </c>
      <c r="BF55" s="608">
        <v>0</v>
      </c>
      <c r="BG55" s="609">
        <v>0</v>
      </c>
      <c r="BH55" s="609">
        <v>0</v>
      </c>
      <c r="BI55" s="609">
        <v>0</v>
      </c>
    </row>
    <row r="56" spans="1:61" x14ac:dyDescent="0.35">
      <c r="A56" s="610" t="s">
        <v>253</v>
      </c>
      <c r="B56" s="611"/>
      <c r="C56" s="612"/>
      <c r="D56" s="612"/>
      <c r="E56" s="613" t="s">
        <v>2</v>
      </c>
      <c r="F56" s="614"/>
      <c r="BE56" s="615">
        <v>172071</v>
      </c>
      <c r="BF56" s="616">
        <v>0</v>
      </c>
      <c r="BG56" s="617">
        <v>10400</v>
      </c>
      <c r="BH56" s="617">
        <v>81952</v>
      </c>
      <c r="BI56" s="617">
        <v>79719</v>
      </c>
    </row>
    <row r="57" spans="1:61" x14ac:dyDescent="0.35">
      <c r="A57" s="559"/>
      <c r="B57" s="559"/>
      <c r="C57" s="559"/>
      <c r="D57" s="559"/>
    </row>
    <row r="58" spans="1:61" x14ac:dyDescent="0.35">
      <c r="A58" s="559"/>
      <c r="B58" s="559"/>
      <c r="C58" s="559"/>
      <c r="D58" s="559"/>
    </row>
    <row r="59" spans="1:61" x14ac:dyDescent="0.35">
      <c r="A59" s="559"/>
      <c r="B59" s="559"/>
      <c r="C59" s="559"/>
      <c r="D59" s="559"/>
    </row>
    <row r="60" spans="1:61" x14ac:dyDescent="0.35">
      <c r="A60" s="559"/>
      <c r="B60" s="559"/>
      <c r="C60" s="559"/>
      <c r="D60" s="559"/>
    </row>
    <row r="61" spans="1:61" x14ac:dyDescent="0.35">
      <c r="A61" s="559"/>
      <c r="B61" s="559"/>
      <c r="C61" s="559"/>
      <c r="D61" s="559"/>
    </row>
    <row r="62" spans="1:61" x14ac:dyDescent="0.35">
      <c r="A62" s="559"/>
      <c r="B62" s="559"/>
      <c r="C62" s="559"/>
      <c r="D62" s="559"/>
    </row>
    <row r="63" spans="1:61" x14ac:dyDescent="0.35">
      <c r="A63" s="559"/>
      <c r="B63" s="559"/>
      <c r="C63" s="559"/>
      <c r="D63" s="559"/>
    </row>
    <row r="64" spans="1:61" x14ac:dyDescent="0.35">
      <c r="A64" s="559"/>
      <c r="B64" s="559"/>
      <c r="C64" s="559"/>
      <c r="D64" s="559"/>
    </row>
    <row r="65" spans="1:4" x14ac:dyDescent="0.35">
      <c r="A65" s="559"/>
      <c r="B65" s="559"/>
      <c r="C65" s="559"/>
      <c r="D65" s="559"/>
    </row>
    <row r="66" spans="1:4" x14ac:dyDescent="0.35">
      <c r="A66" s="559"/>
      <c r="B66" s="559"/>
      <c r="C66" s="559"/>
      <c r="D66" s="559"/>
    </row>
    <row r="67" spans="1:4" x14ac:dyDescent="0.35">
      <c r="A67" s="559"/>
      <c r="B67" s="559"/>
      <c r="C67" s="559"/>
      <c r="D67" s="559"/>
    </row>
    <row r="68" spans="1:4" x14ac:dyDescent="0.35">
      <c r="A68" s="559"/>
      <c r="B68" s="559"/>
      <c r="C68" s="559"/>
      <c r="D68" s="559"/>
    </row>
    <row r="69" spans="1:4" x14ac:dyDescent="0.35">
      <c r="A69" s="559"/>
      <c r="B69" s="559"/>
      <c r="C69" s="559"/>
      <c r="D69" s="559"/>
    </row>
    <row r="70" spans="1:4" x14ac:dyDescent="0.35">
      <c r="A70" s="559"/>
      <c r="B70" s="559"/>
      <c r="C70" s="559"/>
      <c r="D70" s="559"/>
    </row>
    <row r="71" spans="1:4" x14ac:dyDescent="0.35">
      <c r="A71" s="559"/>
      <c r="B71" s="559"/>
      <c r="C71" s="559"/>
      <c r="D71" s="559"/>
    </row>
    <row r="72" spans="1:4" x14ac:dyDescent="0.35">
      <c r="A72" s="559"/>
      <c r="B72" s="559"/>
      <c r="C72" s="559"/>
      <c r="D72" s="559"/>
    </row>
    <row r="73" spans="1:4" x14ac:dyDescent="0.35">
      <c r="A73" s="559"/>
      <c r="B73" s="559"/>
      <c r="C73" s="559"/>
      <c r="D73" s="559"/>
    </row>
    <row r="74" spans="1:4" x14ac:dyDescent="0.35">
      <c r="A74" s="559"/>
      <c r="B74" s="559"/>
      <c r="C74" s="559"/>
      <c r="D74" s="559"/>
    </row>
    <row r="75" spans="1:4" x14ac:dyDescent="0.35">
      <c r="A75" s="559"/>
      <c r="B75" s="559"/>
      <c r="C75" s="559"/>
      <c r="D75" s="559"/>
    </row>
    <row r="76" spans="1:4" x14ac:dyDescent="0.35">
      <c r="A76" s="559"/>
      <c r="B76" s="559"/>
      <c r="C76" s="559"/>
      <c r="D76" s="559"/>
    </row>
    <row r="77" spans="1:4" x14ac:dyDescent="0.35">
      <c r="A77" s="559"/>
      <c r="B77" s="559"/>
      <c r="C77" s="559"/>
      <c r="D77" s="559"/>
    </row>
    <row r="78" spans="1:4" x14ac:dyDescent="0.35">
      <c r="A78" s="559"/>
      <c r="B78" s="559"/>
      <c r="C78" s="559"/>
      <c r="D78" s="559"/>
    </row>
    <row r="79" spans="1:4" x14ac:dyDescent="0.35">
      <c r="A79" s="559"/>
      <c r="B79" s="559"/>
      <c r="C79" s="559"/>
      <c r="D79" s="559"/>
    </row>
    <row r="80" spans="1:4" x14ac:dyDescent="0.35">
      <c r="A80" s="559"/>
      <c r="B80" s="559"/>
      <c r="C80" s="559"/>
      <c r="D80" s="559"/>
    </row>
    <row r="81" spans="1:4" x14ac:dyDescent="0.35">
      <c r="A81" s="559"/>
      <c r="B81" s="559"/>
      <c r="C81" s="559"/>
      <c r="D81" s="559"/>
    </row>
    <row r="82" spans="1:4" x14ac:dyDescent="0.35">
      <c r="A82" s="559"/>
      <c r="B82" s="559"/>
      <c r="C82" s="559"/>
      <c r="D82" s="559"/>
    </row>
    <row r="83" spans="1:4" x14ac:dyDescent="0.35">
      <c r="A83" s="559"/>
      <c r="B83" s="559"/>
      <c r="C83" s="559"/>
      <c r="D83" s="559"/>
    </row>
    <row r="84" spans="1:4" x14ac:dyDescent="0.35">
      <c r="A84" s="559"/>
      <c r="B84" s="559"/>
      <c r="C84" s="559"/>
      <c r="D84" s="559"/>
    </row>
    <row r="85" spans="1:4" x14ac:dyDescent="0.35">
      <c r="A85" s="559"/>
      <c r="B85" s="559"/>
      <c r="C85" s="559"/>
      <c r="D85" s="559"/>
    </row>
    <row r="86" spans="1:4" x14ac:dyDescent="0.35">
      <c r="A86" s="559"/>
      <c r="B86" s="559"/>
      <c r="C86" s="559"/>
      <c r="D86" s="559"/>
    </row>
    <row r="87" spans="1:4" x14ac:dyDescent="0.35">
      <c r="A87" s="559"/>
      <c r="B87" s="559"/>
      <c r="C87" s="559"/>
      <c r="D87" s="559"/>
    </row>
    <row r="88" spans="1:4" x14ac:dyDescent="0.35">
      <c r="A88" s="559"/>
      <c r="B88" s="559"/>
      <c r="C88" s="559"/>
      <c r="D88" s="559"/>
    </row>
    <row r="89" spans="1:4" x14ac:dyDescent="0.35">
      <c r="A89" s="559"/>
      <c r="B89" s="559"/>
      <c r="C89" s="559"/>
      <c r="D89" s="559"/>
    </row>
    <row r="90" spans="1:4" x14ac:dyDescent="0.35">
      <c r="A90" s="559"/>
      <c r="B90" s="559"/>
      <c r="C90" s="559"/>
      <c r="D90" s="559"/>
    </row>
    <row r="91" spans="1:4" x14ac:dyDescent="0.35">
      <c r="A91" s="559"/>
      <c r="B91" s="559"/>
      <c r="C91" s="559"/>
      <c r="D91" s="559"/>
    </row>
    <row r="92" spans="1:4" x14ac:dyDescent="0.35">
      <c r="A92" s="559"/>
      <c r="B92" s="559"/>
      <c r="C92" s="559"/>
      <c r="D92" s="559"/>
    </row>
    <row r="93" spans="1:4" x14ac:dyDescent="0.35">
      <c r="A93" s="559"/>
      <c r="B93" s="559"/>
      <c r="C93" s="559"/>
      <c r="D93" s="559"/>
    </row>
    <row r="94" spans="1:4" x14ac:dyDescent="0.35">
      <c r="A94" s="559"/>
      <c r="B94" s="559"/>
      <c r="C94" s="559"/>
      <c r="D94" s="559"/>
    </row>
    <row r="95" spans="1:4" x14ac:dyDescent="0.35">
      <c r="A95" s="559"/>
      <c r="B95" s="559"/>
      <c r="C95" s="559"/>
      <c r="D95" s="559"/>
    </row>
    <row r="96" spans="1:4" x14ac:dyDescent="0.35">
      <c r="A96" s="559"/>
      <c r="B96" s="559"/>
      <c r="C96" s="559"/>
      <c r="D96" s="559"/>
    </row>
    <row r="97" spans="1:4" x14ac:dyDescent="0.35">
      <c r="A97" s="559"/>
      <c r="B97" s="559"/>
      <c r="C97" s="559"/>
      <c r="D97" s="559"/>
    </row>
    <row r="98" spans="1:4" x14ac:dyDescent="0.35">
      <c r="A98" s="559"/>
      <c r="B98" s="559"/>
      <c r="C98" s="559"/>
      <c r="D98" s="559"/>
    </row>
  </sheetData>
  <autoFilter ref="A8:CK37" xr:uid="{39069D26-0338-43CC-8A67-ED5E8DCCAC01}"/>
  <mergeCells count="71">
    <mergeCell ref="CK9:CL9"/>
    <mergeCell ref="CK25:CL25"/>
    <mergeCell ref="A43:E43"/>
    <mergeCell ref="A37:E37"/>
    <mergeCell ref="A39:B39"/>
    <mergeCell ref="A41:A42"/>
    <mergeCell ref="B41:B42"/>
    <mergeCell ref="E41:E42"/>
    <mergeCell ref="BE41:BE42"/>
    <mergeCell ref="A36:E36"/>
    <mergeCell ref="CG5:CG6"/>
    <mergeCell ref="A7:E7"/>
    <mergeCell ref="A9:E9"/>
    <mergeCell ref="A24:E24"/>
    <mergeCell ref="A25:E25"/>
    <mergeCell ref="BW5:BW6"/>
    <mergeCell ref="BX5:CB5"/>
    <mergeCell ref="CC5:CC6"/>
    <mergeCell ref="CD5:CD6"/>
    <mergeCell ref="CE5:CE6"/>
    <mergeCell ref="CF5:CF6"/>
    <mergeCell ref="BM5:BM6"/>
    <mergeCell ref="BN5:BN6"/>
    <mergeCell ref="BO5:BO6"/>
    <mergeCell ref="BP5:BT5"/>
    <mergeCell ref="BU5:BU6"/>
    <mergeCell ref="BV5:BV6"/>
    <mergeCell ref="AX5:AX6"/>
    <mergeCell ref="AY5:BC5"/>
    <mergeCell ref="BD5:BD6"/>
    <mergeCell ref="BE5:BE6"/>
    <mergeCell ref="BF5:BF6"/>
    <mergeCell ref="BG5:BL5"/>
    <mergeCell ref="AW5:AW6"/>
    <mergeCell ref="Y5:Y6"/>
    <mergeCell ref="Z5:AD5"/>
    <mergeCell ref="AE5:AE6"/>
    <mergeCell ref="AF5:AF6"/>
    <mergeCell ref="AG5:AG6"/>
    <mergeCell ref="AH5:AM5"/>
    <mergeCell ref="AN5:AN6"/>
    <mergeCell ref="AO5:AO6"/>
    <mergeCell ref="AP5:AP6"/>
    <mergeCell ref="AQ5:AU5"/>
    <mergeCell ref="AV5:AV6"/>
    <mergeCell ref="AO4:AV4"/>
    <mergeCell ref="AW4:BD4"/>
    <mergeCell ref="BE4:BM4"/>
    <mergeCell ref="BN4:BU4"/>
    <mergeCell ref="BV4:CC4"/>
    <mergeCell ref="Q5:Q6"/>
    <mergeCell ref="R5:V5"/>
    <mergeCell ref="W5:W6"/>
    <mergeCell ref="X5:X6"/>
    <mergeCell ref="AF4:AN4"/>
    <mergeCell ref="A1:CG1"/>
    <mergeCell ref="A4:A6"/>
    <mergeCell ref="B4:B6"/>
    <mergeCell ref="C4:C6"/>
    <mergeCell ref="D4:D6"/>
    <mergeCell ref="E4:E6"/>
    <mergeCell ref="F4:F6"/>
    <mergeCell ref="G4:O4"/>
    <mergeCell ref="P4:W4"/>
    <mergeCell ref="X4:AE4"/>
    <mergeCell ref="CD4:CG4"/>
    <mergeCell ref="G5:G6"/>
    <mergeCell ref="H5:H6"/>
    <mergeCell ref="I5:N5"/>
    <mergeCell ref="O5:O6"/>
    <mergeCell ref="P5:P6"/>
  </mergeCells>
  <conditionalFormatting sqref="E47:F47 BE47:BI47 BK47:BL47 E50:F50 BE50:BI50 BK50:BL50 E53:F53 BE53:BI53 BK53:BL53 E56:F56 BE56:BI56 BK56:BL56">
    <cfRule type="cellIs" dxfId="119" priority="5" operator="lessThan">
      <formula>0</formula>
    </cfRule>
  </conditionalFormatting>
  <conditionalFormatting sqref="G24:CG24 G36:CG37">
    <cfRule type="cellIs" dxfId="118" priority="4" operator="lessThan">
      <formula>0</formula>
    </cfRule>
  </conditionalFormatting>
  <conditionalFormatting sqref="W39:W40 O39:O56 AE39:AE56 AG39:AG56 AN39:AN56 AV39:AV56 BD39:BD56 BF39:BF56 BU39:BU56 CC39:CC56 CG39:CG56">
    <cfRule type="cellIs" dxfId="117" priority="6" operator="lessThan">
      <formula>0</formula>
    </cfRule>
  </conditionalFormatting>
  <conditionalFormatting sqref="AN5 BM5 O5:O23 W5:W23 AE5:AE23 AV5:AV23 BD5:BD23 BU5:BU23 CC5:CC23 CG5:CG23 AG7:AG9 BF7:BF9 AN7:AN23 BM7:BM23 AG25 BF25 O25:O35 W25:W35 AE25:AE35 AN25:AN35 AV25:AV35 BD25:BD35 BM25:BM35 BU25:BU35 CC25:CC35 CG25:CG35">
    <cfRule type="cellIs" dxfId="116" priority="7" operator="lessThan">
      <formula>0</formula>
    </cfRule>
  </conditionalFormatting>
  <conditionalFormatting sqref="BG41:BG56 BM39:BM40 BH43:BI56 BL43:BL56">
    <cfRule type="cellIs" dxfId="115" priority="3" operator="lessThan">
      <formula>0</formula>
    </cfRule>
  </conditionalFormatting>
  <conditionalFormatting sqref="BG42:BI42">
    <cfRule type="cellIs" dxfId="114" priority="1" operator="lessThan">
      <formula>0</formula>
    </cfRule>
  </conditionalFormatting>
  <conditionalFormatting sqref="BL41:BL42">
    <cfRule type="cellIs" dxfId="113" priority="2"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5EFE-A5A5-4358-8526-8484EF7B179B}">
  <sheetPr>
    <pageSetUpPr fitToPage="1"/>
  </sheetPr>
  <dimension ref="A1:WGV2058"/>
  <sheetViews>
    <sheetView showGridLines="0" zoomScale="85" zoomScaleNormal="85" zoomScaleSheetLayoutView="85" workbookViewId="0">
      <pane xSplit="20" ySplit="7" topLeftCell="AO751" activePane="bottomRight" state="frozen"/>
      <selection pane="topRight" activeCell="U1" sqref="U1"/>
      <selection pane="bottomLeft" activeCell="A8" sqref="A8"/>
      <selection pane="bottomRight" activeCell="BT639" sqref="BT639"/>
    </sheetView>
  </sheetViews>
  <sheetFormatPr defaultColWidth="9.1796875" defaultRowHeight="20.149999999999999" customHeight="1" outlineLevelRow="1" outlineLevelCol="1" x14ac:dyDescent="0.35"/>
  <cols>
    <col min="1" max="1" width="4.453125" style="618" customWidth="1"/>
    <col min="2" max="2" width="9.7265625" style="619" customWidth="1"/>
    <col min="3" max="3" width="10.54296875" style="619" customWidth="1"/>
    <col min="4" max="4" width="7.1796875" style="619" hidden="1" customWidth="1" outlineLevel="1"/>
    <col min="5" max="5" width="5.81640625" style="619" customWidth="1" collapsed="1"/>
    <col min="6" max="7" width="8.7265625" style="620" customWidth="1"/>
    <col min="8" max="8" width="8.7265625" style="635" customWidth="1"/>
    <col min="9" max="9" width="5.81640625" style="619" customWidth="1"/>
    <col min="10" max="10" width="5.81640625" style="619" hidden="1" customWidth="1" outlineLevel="1"/>
    <col min="11" max="11" width="7.7265625" style="619" customWidth="1" collapsed="1"/>
    <col min="12" max="12" width="10.1796875" style="619" customWidth="1"/>
    <col min="13" max="13" width="12.81640625" style="619" customWidth="1"/>
    <col min="14" max="14" width="8.1796875" style="619" hidden="1" customWidth="1" outlineLevel="1"/>
    <col min="15" max="15" width="11.1796875" style="619" hidden="1" customWidth="1" outlineLevel="1"/>
    <col min="16" max="16" width="8.1796875" style="619" hidden="1" customWidth="1" outlineLevel="1"/>
    <col min="17" max="17" width="8.81640625" style="619" hidden="1" customWidth="1" outlineLevel="1"/>
    <col min="18" max="18" width="8.54296875" style="619" customWidth="1" collapsed="1"/>
    <col min="19" max="19" width="5.453125" style="619" hidden="1" customWidth="1" outlineLevel="1"/>
    <col min="20" max="20" width="9.1796875" style="619" collapsed="1"/>
    <col min="21" max="21" width="9.1796875" style="619" customWidth="1"/>
    <col min="22" max="23" width="9.1796875" style="619" hidden="1" customWidth="1" outlineLevel="1"/>
    <col min="24" max="24" width="11.81640625" style="619" hidden="1" customWidth="1" outlineLevel="1"/>
    <col min="25" max="25" width="7" style="622" hidden="1" customWidth="1" outlineLevel="1"/>
    <col min="26" max="26" width="10.54296875" style="622" hidden="1" customWidth="1" outlineLevel="1" collapsed="1"/>
    <col min="27" max="27" width="9.81640625" style="619" customWidth="1" collapsed="1"/>
    <col min="28" max="28" width="8.1796875" style="619" customWidth="1"/>
    <col min="29" max="29" width="11.1796875" style="619" customWidth="1"/>
    <col min="30" max="30" width="7.7265625" style="619" customWidth="1"/>
    <col min="31" max="31" width="7.1796875" style="625" customWidth="1"/>
    <col min="32" max="32" width="8.1796875" style="635" customWidth="1" collapsed="1"/>
    <col min="33" max="35" width="6.1796875" style="626" hidden="1" customWidth="1" outlineLevel="1"/>
    <col min="36" max="36" width="6.1796875" style="619" hidden="1" customWidth="1" outlineLevel="1"/>
    <col min="37" max="37" width="8" style="627" hidden="1" customWidth="1" outlineLevel="1"/>
    <col min="38" max="38" width="8" style="625" hidden="1" customWidth="1" outlineLevel="1"/>
    <col min="39" max="39" width="8.81640625" style="625" bestFit="1" customWidth="1" collapsed="1"/>
    <col min="40" max="60" width="8" style="625" hidden="1" customWidth="1" outlineLevel="1"/>
    <col min="61" max="61" width="8" style="625" customWidth="1" collapsed="1"/>
    <col min="62" max="62" width="8" style="625" customWidth="1"/>
    <col min="63" max="63" width="8.7265625" style="625" bestFit="1" customWidth="1"/>
    <col min="64" max="70" width="8" style="625" hidden="1" customWidth="1" outlineLevel="1"/>
    <col min="71" max="71" width="8" style="625" customWidth="1" collapsed="1"/>
    <col min="72" max="72" width="18" style="625" bestFit="1" customWidth="1"/>
    <col min="73" max="73" width="8.81640625" style="625" bestFit="1" customWidth="1"/>
    <col min="74" max="88" width="8" style="625" hidden="1" customWidth="1" outlineLevel="1"/>
    <col min="89" max="89" width="7.7265625" style="619" hidden="1" customWidth="1" outlineLevel="1"/>
    <col min="90" max="90" width="10" style="619" customWidth="1" collapsed="1"/>
    <col min="91" max="91" width="10.7265625" style="619" customWidth="1"/>
    <col min="92" max="92" width="8" style="628" customWidth="1" collapsed="1"/>
    <col min="93" max="93" width="7.81640625" style="619" hidden="1" customWidth="1" outlineLevel="1"/>
    <col min="94" max="94" width="9.1796875" style="619" customWidth="1" collapsed="1"/>
    <col min="95" max="95" width="8.54296875" style="619" customWidth="1"/>
    <col min="96" max="96" width="7" style="619" customWidth="1"/>
    <col min="97" max="97" width="6" style="631" customWidth="1"/>
    <col min="98" max="98" width="8.7265625" style="633" customWidth="1"/>
    <col min="99" max="99" width="7.7265625" style="842" hidden="1" customWidth="1" outlineLevel="1"/>
    <col min="100" max="100" width="8.26953125" style="633" hidden="1" customWidth="1" outlineLevel="1" collapsed="1"/>
    <col min="101" max="101" width="11.453125" style="633" hidden="1" customWidth="1" outlineLevel="1"/>
    <col min="102" max="102" width="6.81640625" style="633" hidden="1" customWidth="1" outlineLevel="1"/>
    <col min="103" max="103" width="8.453125" style="630" customWidth="1" collapsed="1"/>
    <col min="104" max="104" width="7.26953125" style="630" hidden="1" customWidth="1" outlineLevel="1"/>
    <col min="105" max="105" width="10.7265625" style="634" hidden="1" customWidth="1" outlineLevel="1"/>
    <col min="106" max="106" width="9" style="634" hidden="1" customWidth="1" outlineLevel="1" collapsed="1"/>
    <col min="107" max="107" width="20.26953125" style="634" hidden="1" customWidth="1" outlineLevel="1"/>
    <col min="108" max="111" width="10.7265625" style="634" hidden="1" customWidth="1" outlineLevel="1"/>
    <col min="112" max="112" width="7" style="624" hidden="1" customWidth="1" outlineLevel="1" collapsed="1"/>
    <col min="113" max="113" width="8.54296875" style="635" hidden="1" customWidth="1" outlineLevel="1" collapsed="1"/>
    <col min="114" max="115" width="8.54296875" style="635" hidden="1" customWidth="1" outlineLevel="1"/>
    <col min="116" max="116" width="7.1796875" style="635" customWidth="1" collapsed="1"/>
    <col min="117" max="117" width="9" style="635" hidden="1" customWidth="1" outlineLevel="1"/>
    <col min="118" max="118" width="8.54296875" style="635" hidden="1" customWidth="1" outlineLevel="1"/>
    <col min="119" max="119" width="41.26953125" style="632" hidden="1" customWidth="1" outlineLevel="1"/>
    <col min="120" max="120" width="11.1796875" style="635" hidden="1" customWidth="1" outlineLevel="1" collapsed="1"/>
    <col min="121" max="121" width="8.26953125" style="635" hidden="1" customWidth="1" outlineLevel="1" collapsed="1"/>
    <col min="122" max="122" width="10.1796875" style="635" hidden="1" customWidth="1" outlineLevel="1" collapsed="1"/>
    <col min="123" max="123" width="7" style="624" customWidth="1" collapsed="1"/>
    <col min="124" max="124" width="7" style="634" customWidth="1"/>
    <col min="125" max="125" width="8.7265625" style="625" customWidth="1"/>
    <col min="126" max="126" width="8.7265625" style="625" hidden="1" customWidth="1" outlineLevel="1"/>
    <col min="127" max="127" width="8" style="635" customWidth="1" collapsed="1"/>
    <col min="128" max="128" width="7.7265625" style="635" customWidth="1"/>
    <col min="129" max="129" width="8" style="635" hidden="1" customWidth="1" outlineLevel="1" collapsed="1"/>
    <col min="130" max="130" width="7.7265625" style="635" hidden="1" customWidth="1" outlineLevel="1"/>
    <col min="131" max="131" width="8" style="635" hidden="1" customWidth="1" outlineLevel="1"/>
    <col min="132" max="132" width="7.7265625" style="635" hidden="1" customWidth="1" outlineLevel="1"/>
    <col min="133" max="133" width="9.1796875" style="619" collapsed="1"/>
    <col min="134" max="207" width="0" style="619" hidden="1" customWidth="1"/>
    <col min="208" max="16384" width="9.1796875" style="619"/>
  </cols>
  <sheetData>
    <row r="1" spans="1:267" ht="20.149999999999999" customHeight="1" x14ac:dyDescent="0.35">
      <c r="B1" s="618" t="s">
        <v>388</v>
      </c>
      <c r="H1" s="620"/>
      <c r="L1" s="621"/>
      <c r="M1" s="621"/>
      <c r="AC1" s="623"/>
      <c r="AE1" s="623"/>
      <c r="AF1" s="624"/>
      <c r="AG1" s="625"/>
      <c r="AH1" s="625"/>
      <c r="CQ1" s="629" t="s">
        <v>389</v>
      </c>
      <c r="CR1" s="630" t="s">
        <v>389</v>
      </c>
      <c r="CT1" s="631"/>
      <c r="CU1" s="632"/>
      <c r="CY1" s="624"/>
      <c r="CZ1" s="624"/>
      <c r="DA1" s="624"/>
      <c r="DB1" s="624"/>
      <c r="DC1" s="624"/>
      <c r="DD1" s="624"/>
      <c r="DE1" s="624"/>
      <c r="DF1" s="624"/>
      <c r="DG1" s="624"/>
      <c r="DI1" s="624"/>
      <c r="DJ1" s="624"/>
      <c r="DK1" s="624"/>
      <c r="DL1" s="624"/>
      <c r="DM1" s="624"/>
      <c r="DN1" s="624"/>
      <c r="DO1" s="624"/>
      <c r="DP1" s="624"/>
      <c r="DQ1" s="624"/>
      <c r="DR1" s="624"/>
      <c r="HK1"/>
      <c r="HL1"/>
      <c r="HM1"/>
      <c r="HO1"/>
      <c r="HP1" s="275"/>
      <c r="HQ1" s="275"/>
      <c r="HR1" s="275"/>
      <c r="HS1"/>
      <c r="HX1"/>
      <c r="HY1" s="636"/>
      <c r="HZ1" s="636"/>
      <c r="IA1" s="636"/>
    </row>
    <row r="2" spans="1:267" ht="20.149999999999999" customHeight="1" x14ac:dyDescent="0.35">
      <c r="A2" s="618" t="s">
        <v>390</v>
      </c>
      <c r="B2" s="618" t="s">
        <v>391</v>
      </c>
      <c r="C2" s="637"/>
      <c r="F2" s="631"/>
      <c r="G2" s="631"/>
      <c r="H2" s="631"/>
      <c r="M2" s="635"/>
      <c r="S2" s="621"/>
      <c r="AA2" s="638"/>
      <c r="AB2" s="639"/>
      <c r="AE2" s="623"/>
      <c r="AF2" s="640" t="s">
        <v>392</v>
      </c>
      <c r="AG2" s="625"/>
      <c r="AH2" s="619"/>
      <c r="AL2" s="619"/>
      <c r="AM2" s="619"/>
      <c r="AN2" s="619"/>
      <c r="AO2" s="619"/>
      <c r="AP2" s="619"/>
      <c r="AQ2" s="619"/>
      <c r="AR2" s="619"/>
      <c r="AS2" s="619"/>
      <c r="AT2" s="619"/>
      <c r="AU2" s="619"/>
      <c r="AV2" s="619"/>
      <c r="AW2" s="619"/>
      <c r="AX2" s="619"/>
      <c r="AY2" s="619"/>
      <c r="AZ2" s="619"/>
      <c r="BA2" s="619"/>
      <c r="BB2" s="619"/>
      <c r="BC2" s="619"/>
      <c r="BD2" s="619"/>
      <c r="BE2" s="619"/>
      <c r="BF2" s="619"/>
      <c r="BG2" s="619"/>
      <c r="BH2" s="619"/>
      <c r="BI2" s="619"/>
      <c r="BJ2" s="619"/>
      <c r="BK2" s="619"/>
      <c r="BL2" s="619"/>
      <c r="BM2" s="619"/>
      <c r="BN2" s="619"/>
      <c r="BO2" s="619"/>
      <c r="BP2" s="619"/>
      <c r="BQ2" s="619"/>
      <c r="BR2" s="619"/>
      <c r="BS2" s="619"/>
      <c r="BT2" s="619"/>
      <c r="BU2" s="619"/>
      <c r="BV2" s="619"/>
      <c r="BW2" s="619"/>
      <c r="BX2" s="619"/>
      <c r="BY2" s="619"/>
      <c r="BZ2" s="619"/>
      <c r="CA2" s="619"/>
      <c r="CB2" s="619"/>
      <c r="CC2" s="619"/>
      <c r="CD2" s="619"/>
      <c r="CE2" s="619"/>
      <c r="CF2" s="619"/>
      <c r="CG2" s="619"/>
      <c r="CH2" s="619"/>
      <c r="CI2" s="619"/>
      <c r="CJ2" s="619"/>
      <c r="CQ2" s="641" t="s">
        <v>389</v>
      </c>
      <c r="CR2" s="630" t="s">
        <v>393</v>
      </c>
      <c r="CS2" s="642"/>
      <c r="CT2" s="619"/>
      <c r="CU2" s="632"/>
      <c r="CY2" s="643" t="s">
        <v>394</v>
      </c>
      <c r="DA2" s="644"/>
      <c r="DK2" s="619"/>
      <c r="DQ2" s="645"/>
      <c r="DS2" s="646" t="s">
        <v>395</v>
      </c>
      <c r="DT2" s="643" t="s">
        <v>396</v>
      </c>
      <c r="DW2" s="625"/>
      <c r="DX2" s="619"/>
      <c r="DY2" s="625"/>
      <c r="DZ2" s="619"/>
      <c r="EA2" s="625"/>
      <c r="EB2" s="619"/>
      <c r="HK2"/>
      <c r="HL2"/>
      <c r="HM2"/>
      <c r="HO2"/>
      <c r="HP2" s="275"/>
      <c r="HQ2" s="275"/>
      <c r="HR2" s="275"/>
      <c r="HS2"/>
      <c r="HX2"/>
      <c r="HY2" s="636"/>
      <c r="HZ2" s="636"/>
      <c r="IA2" s="636"/>
    </row>
    <row r="3" spans="1:267" ht="20.25" customHeight="1" x14ac:dyDescent="0.35">
      <c r="A3" s="618" t="s">
        <v>397</v>
      </c>
      <c r="B3" s="618" t="s">
        <v>398</v>
      </c>
      <c r="F3" s="631"/>
      <c r="G3" s="631"/>
      <c r="H3" s="631"/>
      <c r="M3" s="647"/>
      <c r="N3" s="648"/>
      <c r="AB3" s="635"/>
      <c r="AC3" s="635"/>
      <c r="AD3" s="635"/>
      <c r="AE3" s="623"/>
      <c r="AF3" s="649" t="s">
        <v>399</v>
      </c>
      <c r="AG3" s="625"/>
      <c r="AH3" s="650"/>
      <c r="AJ3" s="635"/>
      <c r="AK3" s="634"/>
      <c r="AL3" s="635"/>
      <c r="AM3" s="635"/>
      <c r="AN3" s="635"/>
      <c r="AO3" s="635"/>
      <c r="AP3" s="635"/>
      <c r="AQ3" s="635"/>
      <c r="AR3" s="635"/>
      <c r="AS3" s="635"/>
      <c r="AT3" s="635"/>
      <c r="AU3" s="635"/>
      <c r="AV3" s="635"/>
      <c r="AW3" s="635"/>
      <c r="AX3" s="635"/>
      <c r="AY3" s="635"/>
      <c r="AZ3" s="635"/>
      <c r="BA3" s="635"/>
      <c r="BB3" s="635"/>
      <c r="BC3" s="635"/>
      <c r="BD3" s="635"/>
      <c r="BE3" s="635"/>
      <c r="BF3" s="635"/>
      <c r="BG3" s="635"/>
      <c r="BH3" s="635"/>
      <c r="BI3" s="635"/>
      <c r="BJ3" s="635"/>
      <c r="BK3" s="635"/>
      <c r="BL3" s="635"/>
      <c r="BM3" s="635"/>
      <c r="BN3" s="635"/>
      <c r="BO3" s="635"/>
      <c r="BP3" s="635"/>
      <c r="BQ3" s="635"/>
      <c r="BR3" s="635"/>
      <c r="BS3" s="635"/>
      <c r="BT3" s="635"/>
      <c r="BU3" s="635"/>
      <c r="BV3" s="635"/>
      <c r="BW3" s="635"/>
      <c r="BX3" s="635"/>
      <c r="BY3" s="635"/>
      <c r="BZ3" s="635"/>
      <c r="CA3" s="635"/>
      <c r="CB3" s="635"/>
      <c r="CC3" s="635"/>
      <c r="CD3" s="635"/>
      <c r="CE3" s="635"/>
      <c r="CF3" s="635"/>
      <c r="CG3" s="635"/>
      <c r="CH3" s="635"/>
      <c r="CI3" s="635"/>
      <c r="CJ3" s="635"/>
      <c r="CK3" s="635"/>
      <c r="CL3" s="635"/>
      <c r="CM3" s="635"/>
      <c r="CO3" s="635"/>
      <c r="CP3" s="635"/>
      <c r="CS3" s="642"/>
      <c r="CT3" s="619"/>
      <c r="CU3" s="632"/>
      <c r="CX3" s="651"/>
      <c r="CY3" s="643" t="s">
        <v>400</v>
      </c>
      <c r="DA3" s="644"/>
      <c r="DJ3" s="619"/>
      <c r="DK3" s="619"/>
      <c r="DQ3" s="645"/>
      <c r="DS3" s="652" t="s">
        <v>401</v>
      </c>
      <c r="DT3" s="643" t="s">
        <v>402</v>
      </c>
      <c r="DW3" s="625"/>
      <c r="DX3" s="625"/>
      <c r="DY3" s="625"/>
      <c r="DZ3" s="625"/>
      <c r="EA3" s="625"/>
      <c r="EB3" s="625"/>
      <c r="HA3" s="653">
        <f>+HA4-GZ4</f>
        <v>49770</v>
      </c>
      <c r="HF3" s="637" t="s">
        <v>390</v>
      </c>
      <c r="HH3" s="637" t="s">
        <v>390</v>
      </c>
      <c r="HJ3" s="637" t="s">
        <v>390</v>
      </c>
      <c r="HK3"/>
      <c r="HL3"/>
      <c r="HM3"/>
      <c r="HO3"/>
      <c r="HP3" s="275"/>
      <c r="HQ3" s="275"/>
      <c r="HR3" s="275"/>
      <c r="HS3"/>
      <c r="HX3"/>
      <c r="HY3" s="636"/>
      <c r="HZ3" s="636"/>
      <c r="IA3" s="636"/>
    </row>
    <row r="4" spans="1:267" ht="20.25" customHeight="1" x14ac:dyDescent="0.35">
      <c r="A4" s="625">
        <v>1</v>
      </c>
      <c r="F4" s="631"/>
      <c r="G4" s="631"/>
      <c r="H4" s="631"/>
      <c r="S4" s="654"/>
      <c r="T4" s="654" t="s">
        <v>403</v>
      </c>
      <c r="U4" s="654"/>
      <c r="V4" s="654"/>
      <c r="W4" s="654"/>
      <c r="X4" s="654"/>
      <c r="AA4" s="655"/>
      <c r="AE4" s="623"/>
      <c r="AF4" s="656" t="s">
        <v>404</v>
      </c>
      <c r="AG4" s="625"/>
      <c r="AH4" s="657"/>
      <c r="AL4" s="619"/>
      <c r="AM4" s="619"/>
      <c r="AN4" s="619"/>
      <c r="AO4" s="619"/>
      <c r="AP4" s="619"/>
      <c r="AQ4" s="619"/>
      <c r="AR4" s="619"/>
      <c r="AS4" s="619"/>
      <c r="AT4" s="619"/>
      <c r="AU4" s="619"/>
      <c r="AV4" s="619"/>
      <c r="AW4" s="619"/>
      <c r="AX4" s="619"/>
      <c r="AY4" s="619"/>
      <c r="AZ4" s="619"/>
      <c r="BA4" s="619"/>
      <c r="BB4" s="619"/>
      <c r="BC4" s="619"/>
      <c r="BD4" s="619"/>
      <c r="BE4" s="619"/>
      <c r="BF4" s="619"/>
      <c r="BG4" s="619"/>
      <c r="BH4" s="619"/>
      <c r="BI4" s="619"/>
      <c r="BJ4" s="619"/>
      <c r="BK4" s="619"/>
      <c r="BL4" s="619"/>
      <c r="BM4" s="619"/>
      <c r="BN4" s="619"/>
      <c r="BO4" s="619"/>
      <c r="BP4" s="619"/>
      <c r="BQ4" s="619"/>
      <c r="BR4" s="619"/>
      <c r="BS4" s="619"/>
      <c r="BT4" s="619"/>
      <c r="BU4" s="619"/>
      <c r="BV4" s="619"/>
      <c r="BW4" s="619"/>
      <c r="BX4" s="619"/>
      <c r="BY4" s="619"/>
      <c r="BZ4" s="619"/>
      <c r="CA4" s="619"/>
      <c r="CB4" s="619"/>
      <c r="CC4" s="619"/>
      <c r="CD4" s="619"/>
      <c r="CE4" s="619"/>
      <c r="CF4" s="619"/>
      <c r="CG4" s="619"/>
      <c r="CH4" s="619"/>
      <c r="CI4" s="619"/>
      <c r="CJ4" s="619"/>
      <c r="CS4" s="658"/>
      <c r="CT4" s="619"/>
      <c r="CU4" s="632"/>
      <c r="CY4" s="643" t="s">
        <v>405</v>
      </c>
      <c r="DA4" s="644"/>
      <c r="DS4" s="659" t="s">
        <v>406</v>
      </c>
      <c r="DT4" s="650" t="s">
        <v>407</v>
      </c>
      <c r="DW4" s="625"/>
      <c r="DX4" s="624"/>
      <c r="DY4" s="625"/>
      <c r="DZ4" s="624"/>
      <c r="EA4" s="625"/>
      <c r="EB4" s="624"/>
      <c r="HA4" s="660">
        <f>SUBTOTAL(9,HA8:HA19976)</f>
        <v>49770</v>
      </c>
      <c r="HB4" s="661">
        <f>SUBTOTAL(9,HB8:HB19976)</f>
        <v>2040</v>
      </c>
      <c r="HC4" s="660">
        <f t="shared" ref="HC4:HJ4" si="0">SUBTOTAL(9,HC8:HC19976)</f>
        <v>33540</v>
      </c>
      <c r="HD4" s="661">
        <f>SUBTOTAL(9,HD8:HD19976)</f>
        <v>2040</v>
      </c>
      <c r="HE4" s="660">
        <f t="shared" si="0"/>
        <v>0</v>
      </c>
      <c r="HF4" s="661">
        <f t="shared" si="0"/>
        <v>0</v>
      </c>
      <c r="HG4" s="660">
        <f t="shared" si="0"/>
        <v>0</v>
      </c>
      <c r="HH4" s="661">
        <f t="shared" si="0"/>
        <v>0</v>
      </c>
      <c r="HI4" s="660">
        <f t="shared" si="0"/>
        <v>0</v>
      </c>
      <c r="HJ4" s="661">
        <f t="shared" si="0"/>
        <v>0</v>
      </c>
      <c r="HK4"/>
      <c r="HL4"/>
      <c r="HM4"/>
      <c r="HN4" s="660"/>
      <c r="HO4"/>
      <c r="HP4" s="275"/>
      <c r="HQ4" s="275"/>
      <c r="HR4" s="275"/>
      <c r="HS4"/>
      <c r="HW4" s="660">
        <f>COUNT(HW8:HW19976)</f>
        <v>0</v>
      </c>
      <c r="HX4"/>
      <c r="HY4" s="662"/>
      <c r="HZ4" s="662"/>
      <c r="IA4" s="636"/>
      <c r="IC4" s="660"/>
      <c r="ID4" s="660"/>
      <c r="IO4" s="663">
        <f>+SUBTOTAL(9,IO7:IO9999)</f>
        <v>47998</v>
      </c>
      <c r="IZ4" s="663">
        <f>+SUBTOTAL(9,IZ7:IZ9999)</f>
        <v>40134</v>
      </c>
      <c r="JC4" s="663">
        <f>+SUBTOTAL(9,JC7:JC9999)</f>
        <v>135972</v>
      </c>
      <c r="JE4" s="663">
        <f>+SUBTOTAL(9,JE7:JE9999)</f>
        <v>0</v>
      </c>
      <c r="JF4" s="663">
        <f>+SUBTOTAL(9,JF7:JF9999)</f>
        <v>1314</v>
      </c>
    </row>
    <row r="5" spans="1:267" ht="20.149999999999999" customHeight="1" x14ac:dyDescent="0.35">
      <c r="A5" s="625">
        <v>1</v>
      </c>
      <c r="B5" s="664" t="s">
        <v>408</v>
      </c>
      <c r="C5" s="665"/>
      <c r="D5" s="665"/>
      <c r="E5" s="665"/>
      <c r="F5" s="666" t="s">
        <v>409</v>
      </c>
      <c r="G5" s="650"/>
      <c r="H5" s="624">
        <v>46270</v>
      </c>
      <c r="I5" s="667"/>
      <c r="J5" s="667"/>
      <c r="K5" s="667"/>
      <c r="L5" s="668"/>
      <c r="M5" s="669">
        <v>1</v>
      </c>
      <c r="N5" s="669">
        <v>2</v>
      </c>
      <c r="O5" s="669">
        <v>3</v>
      </c>
      <c r="P5" s="669">
        <v>4</v>
      </c>
      <c r="Q5" s="669">
        <v>5</v>
      </c>
      <c r="R5" s="669">
        <v>6</v>
      </c>
      <c r="S5" s="669">
        <v>7</v>
      </c>
      <c r="T5" s="669">
        <v>8</v>
      </c>
      <c r="U5" s="669"/>
      <c r="V5" s="669"/>
      <c r="W5" s="669"/>
      <c r="X5" s="669"/>
      <c r="Y5" s="670">
        <v>9</v>
      </c>
      <c r="Z5" s="670">
        <v>10</v>
      </c>
      <c r="AA5" s="669">
        <v>11</v>
      </c>
      <c r="AB5" s="669">
        <v>12</v>
      </c>
      <c r="AC5" s="669">
        <v>13</v>
      </c>
      <c r="AD5" s="669">
        <v>14</v>
      </c>
      <c r="AE5" s="669">
        <v>15</v>
      </c>
      <c r="AF5" s="669">
        <v>37</v>
      </c>
      <c r="AG5" s="669"/>
      <c r="AH5" s="669">
        <v>17</v>
      </c>
      <c r="AI5" s="669">
        <v>18</v>
      </c>
      <c r="AJ5" s="669">
        <v>19</v>
      </c>
      <c r="AK5" s="669">
        <v>20</v>
      </c>
      <c r="AL5" s="669">
        <v>21</v>
      </c>
      <c r="AM5" s="669"/>
      <c r="AN5" s="669"/>
      <c r="AO5" s="669"/>
      <c r="AP5" s="669"/>
      <c r="AQ5" s="669"/>
      <c r="AR5" s="669"/>
      <c r="AS5" s="669"/>
      <c r="AT5" s="669"/>
      <c r="AU5" s="669"/>
      <c r="AV5" s="669"/>
      <c r="AW5" s="669"/>
      <c r="AX5" s="669"/>
      <c r="AY5" s="669"/>
      <c r="AZ5" s="669"/>
      <c r="BA5" s="669"/>
      <c r="BB5" s="669"/>
      <c r="BC5" s="669"/>
      <c r="BD5" s="669"/>
      <c r="BE5" s="669"/>
      <c r="BF5" s="669"/>
      <c r="BG5" s="669"/>
      <c r="BH5" s="669"/>
      <c r="BI5" s="669"/>
      <c r="BJ5" s="669"/>
      <c r="BK5" s="669"/>
      <c r="BL5" s="669"/>
      <c r="BM5" s="669"/>
      <c r="BN5" s="669"/>
      <c r="BO5" s="669"/>
      <c r="BP5" s="669"/>
      <c r="BQ5" s="669"/>
      <c r="BR5" s="669"/>
      <c r="BS5" s="669"/>
      <c r="BT5" s="669"/>
      <c r="BU5" s="669"/>
      <c r="BV5" s="669"/>
      <c r="BW5" s="669"/>
      <c r="BX5" s="669"/>
      <c r="BY5" s="669"/>
      <c r="BZ5" s="669"/>
      <c r="CA5" s="669"/>
      <c r="CB5" s="669"/>
      <c r="CC5" s="669"/>
      <c r="CD5" s="669"/>
      <c r="CE5" s="669"/>
      <c r="CF5" s="669"/>
      <c r="CG5" s="669"/>
      <c r="CH5" s="669"/>
      <c r="CI5" s="669"/>
      <c r="CJ5" s="669">
        <v>22</v>
      </c>
      <c r="CK5" s="669">
        <v>23</v>
      </c>
      <c r="CL5" s="669">
        <v>24</v>
      </c>
      <c r="CM5" s="669">
        <v>25</v>
      </c>
      <c r="CN5" s="671">
        <v>26</v>
      </c>
      <c r="CO5" s="669">
        <v>27</v>
      </c>
      <c r="CP5" s="669">
        <v>28</v>
      </c>
      <c r="CQ5" s="669">
        <v>29</v>
      </c>
      <c r="CR5" s="669">
        <v>30</v>
      </c>
      <c r="CS5" s="669">
        <v>31</v>
      </c>
      <c r="CT5" s="669">
        <v>32</v>
      </c>
      <c r="CU5" s="672">
        <v>33</v>
      </c>
      <c r="CV5" s="673">
        <v>34</v>
      </c>
      <c r="CW5" s="669">
        <v>35</v>
      </c>
      <c r="CX5" s="669">
        <v>36</v>
      </c>
      <c r="CY5" s="669">
        <v>38</v>
      </c>
      <c r="CZ5" s="669">
        <v>39</v>
      </c>
      <c r="DA5" s="669">
        <v>40</v>
      </c>
      <c r="DB5" s="669">
        <v>41</v>
      </c>
      <c r="DC5" s="669">
        <v>42</v>
      </c>
      <c r="DD5" s="669">
        <v>43</v>
      </c>
      <c r="DE5" s="669">
        <v>44</v>
      </c>
      <c r="DF5" s="669">
        <v>45</v>
      </c>
      <c r="DG5" s="669">
        <v>46</v>
      </c>
      <c r="DH5" s="669">
        <v>47</v>
      </c>
      <c r="DI5" s="669">
        <v>48</v>
      </c>
      <c r="DJ5" s="669">
        <v>49</v>
      </c>
      <c r="DK5" s="669">
        <v>50</v>
      </c>
      <c r="DL5" s="669">
        <v>51</v>
      </c>
      <c r="DM5" s="669">
        <v>52</v>
      </c>
      <c r="DN5" s="669">
        <v>53</v>
      </c>
      <c r="DO5" s="669">
        <v>54</v>
      </c>
      <c r="DP5" s="669">
        <v>55</v>
      </c>
      <c r="DQ5" s="669">
        <v>56</v>
      </c>
      <c r="DR5" s="669">
        <v>57</v>
      </c>
      <c r="DS5" s="669">
        <v>58</v>
      </c>
      <c r="DT5" s="669">
        <v>59</v>
      </c>
      <c r="DU5" s="669">
        <v>60</v>
      </c>
      <c r="DV5" s="669">
        <v>61</v>
      </c>
      <c r="DW5" s="1450" t="s">
        <v>410</v>
      </c>
      <c r="DX5" s="1450"/>
      <c r="DY5" s="1450" t="s">
        <v>411</v>
      </c>
      <c r="DZ5" s="1450"/>
      <c r="EA5" s="1450" t="s">
        <v>412</v>
      </c>
      <c r="EB5" s="1450"/>
      <c r="HA5" s="1451" t="s">
        <v>413</v>
      </c>
      <c r="HB5" s="1451"/>
      <c r="HC5" s="1451"/>
      <c r="HD5" s="1451"/>
      <c r="HE5" s="1452" t="s">
        <v>414</v>
      </c>
      <c r="HF5" s="1453"/>
      <c r="HG5" s="1453"/>
      <c r="HH5" s="1453"/>
      <c r="HI5" s="1453"/>
      <c r="HJ5" s="1454"/>
      <c r="HK5"/>
      <c r="HL5"/>
      <c r="HM5"/>
      <c r="HO5"/>
      <c r="HP5" s="1447" t="s">
        <v>415</v>
      </c>
      <c r="HQ5" s="1448"/>
      <c r="HR5" s="1449"/>
      <c r="HS5"/>
      <c r="HW5" s="674" t="s">
        <v>413</v>
      </c>
      <c r="HX5"/>
      <c r="HY5" s="1447" t="s">
        <v>416</v>
      </c>
      <c r="HZ5" s="1448"/>
      <c r="IA5" s="1449"/>
      <c r="IB5"/>
      <c r="IC5" s="1452" t="s">
        <v>417</v>
      </c>
      <c r="ID5" s="1453"/>
      <c r="IE5" s="1453"/>
      <c r="IF5" s="1454"/>
      <c r="II5" s="674" t="s">
        <v>418</v>
      </c>
      <c r="IK5" s="674" t="s">
        <v>413</v>
      </c>
      <c r="IM5" s="1452" t="s">
        <v>419</v>
      </c>
      <c r="IN5" s="1453"/>
      <c r="IO5" s="1453"/>
      <c r="IQ5" s="1452" t="s">
        <v>420</v>
      </c>
      <c r="IR5" s="1453"/>
      <c r="IT5" s="676" t="s">
        <v>421</v>
      </c>
      <c r="IV5" s="1452" t="s">
        <v>422</v>
      </c>
      <c r="IW5" s="1453"/>
      <c r="IY5" s="1455" t="s">
        <v>423</v>
      </c>
      <c r="IZ5" s="1456"/>
      <c r="JB5" s="1452" t="s">
        <v>424</v>
      </c>
      <c r="JC5" s="1453"/>
      <c r="JE5" s="1452" t="s">
        <v>425</v>
      </c>
      <c r="JF5" s="1453"/>
      <c r="JG5" s="1453"/>
    </row>
    <row r="6" spans="1:267" s="705" customFormat="1" ht="57" customHeight="1" x14ac:dyDescent="0.35">
      <c r="A6" s="677"/>
      <c r="B6" s="678" t="s">
        <v>426</v>
      </c>
      <c r="C6" s="678" t="s">
        <v>427</v>
      </c>
      <c r="D6" s="678" t="s">
        <v>428</v>
      </c>
      <c r="E6" s="678" t="s">
        <v>429</v>
      </c>
      <c r="F6" s="679" t="s">
        <v>430</v>
      </c>
      <c r="G6" s="680" t="s">
        <v>431</v>
      </c>
      <c r="H6" s="679" t="s">
        <v>432</v>
      </c>
      <c r="I6" s="678" t="s">
        <v>433</v>
      </c>
      <c r="J6" s="678" t="s">
        <v>434</v>
      </c>
      <c r="K6" s="678" t="s">
        <v>18</v>
      </c>
      <c r="L6" s="678" t="s">
        <v>435</v>
      </c>
      <c r="M6" s="678" t="s">
        <v>436</v>
      </c>
      <c r="N6" s="681" t="s">
        <v>437</v>
      </c>
      <c r="O6" s="681" t="s">
        <v>438</v>
      </c>
      <c r="P6" s="681" t="s">
        <v>439</v>
      </c>
      <c r="Q6" s="681" t="s">
        <v>219</v>
      </c>
      <c r="R6" s="678" t="s">
        <v>4</v>
      </c>
      <c r="S6" s="678" t="s">
        <v>440</v>
      </c>
      <c r="T6" s="678" t="s">
        <v>441</v>
      </c>
      <c r="U6" s="682" t="s">
        <v>442</v>
      </c>
      <c r="V6" s="682" t="s">
        <v>443</v>
      </c>
      <c r="W6" s="682" t="s">
        <v>444</v>
      </c>
      <c r="X6" s="682" t="s">
        <v>445</v>
      </c>
      <c r="Y6" s="683" t="s">
        <v>446</v>
      </c>
      <c r="Z6" s="683" t="s">
        <v>447</v>
      </c>
      <c r="AA6" s="678" t="s">
        <v>448</v>
      </c>
      <c r="AB6" s="678" t="s">
        <v>449</v>
      </c>
      <c r="AC6" s="678" t="s">
        <v>450</v>
      </c>
      <c r="AD6" s="678" t="s">
        <v>451</v>
      </c>
      <c r="AE6" s="684" t="s">
        <v>452</v>
      </c>
      <c r="AF6" s="679" t="s">
        <v>453</v>
      </c>
      <c r="AG6" s="679"/>
      <c r="AH6" s="685" t="s">
        <v>454</v>
      </c>
      <c r="AI6" s="684" t="s">
        <v>455</v>
      </c>
      <c r="AJ6" s="685" t="s">
        <v>456</v>
      </c>
      <c r="AK6" s="678" t="s">
        <v>457</v>
      </c>
      <c r="AL6" s="686" t="s">
        <v>458</v>
      </c>
      <c r="AM6" s="687" t="s">
        <v>459</v>
      </c>
      <c r="AN6" s="688" t="s">
        <v>460</v>
      </c>
      <c r="AO6" s="688" t="s">
        <v>461</v>
      </c>
      <c r="AP6" s="688" t="s">
        <v>462</v>
      </c>
      <c r="AQ6" s="688" t="s">
        <v>463</v>
      </c>
      <c r="AR6" s="688" t="s">
        <v>464</v>
      </c>
      <c r="AS6" s="688" t="s">
        <v>465</v>
      </c>
      <c r="AT6" s="688" t="s">
        <v>466</v>
      </c>
      <c r="AU6" s="688" t="s">
        <v>467</v>
      </c>
      <c r="AV6" s="688" t="s">
        <v>468</v>
      </c>
      <c r="AW6" s="688" t="s">
        <v>469</v>
      </c>
      <c r="AX6" s="688" t="s">
        <v>470</v>
      </c>
      <c r="AY6" s="688" t="s">
        <v>471</v>
      </c>
      <c r="AZ6" s="688" t="s">
        <v>472</v>
      </c>
      <c r="BA6" s="688" t="s">
        <v>473</v>
      </c>
      <c r="BB6" s="689" t="s">
        <v>474</v>
      </c>
      <c r="BC6" s="689" t="s">
        <v>475</v>
      </c>
      <c r="BD6" s="689" t="s">
        <v>476</v>
      </c>
      <c r="BE6" s="689" t="s">
        <v>477</v>
      </c>
      <c r="BF6" s="689" t="s">
        <v>478</v>
      </c>
      <c r="BG6" s="689" t="s">
        <v>479</v>
      </c>
      <c r="BH6" s="689" t="s">
        <v>480</v>
      </c>
      <c r="BI6" s="683" t="s">
        <v>481</v>
      </c>
      <c r="BJ6" s="690" t="s">
        <v>482</v>
      </c>
      <c r="BK6" s="687" t="s">
        <v>483</v>
      </c>
      <c r="BL6" s="683" t="s">
        <v>484</v>
      </c>
      <c r="BM6" s="683" t="s">
        <v>485</v>
      </c>
      <c r="BN6" s="689" t="s">
        <v>486</v>
      </c>
      <c r="BO6" s="689" t="s">
        <v>487</v>
      </c>
      <c r="BP6" s="689" t="s">
        <v>488</v>
      </c>
      <c r="BQ6" s="689" t="s">
        <v>460</v>
      </c>
      <c r="BR6" s="689" t="s">
        <v>489</v>
      </c>
      <c r="BS6" s="683" t="s">
        <v>490</v>
      </c>
      <c r="BT6" s="690" t="s">
        <v>482</v>
      </c>
      <c r="BU6" s="687" t="s">
        <v>491</v>
      </c>
      <c r="BV6" s="691" t="s">
        <v>492</v>
      </c>
      <c r="BW6" s="691" t="s">
        <v>493</v>
      </c>
      <c r="BX6" s="691" t="s">
        <v>494</v>
      </c>
      <c r="BY6" s="691" t="s">
        <v>495</v>
      </c>
      <c r="BZ6" s="691" t="s">
        <v>485</v>
      </c>
      <c r="CA6" s="691" t="s">
        <v>496</v>
      </c>
      <c r="CB6" s="691" t="s">
        <v>497</v>
      </c>
      <c r="CC6" s="691" t="s">
        <v>498</v>
      </c>
      <c r="CD6" s="691" t="s">
        <v>499</v>
      </c>
      <c r="CE6" s="691" t="s">
        <v>500</v>
      </c>
      <c r="CF6" s="691" t="s">
        <v>501</v>
      </c>
      <c r="CG6" s="691" t="s">
        <v>502</v>
      </c>
      <c r="CH6" s="691" t="s">
        <v>503</v>
      </c>
      <c r="CI6" s="691" t="s">
        <v>504</v>
      </c>
      <c r="CJ6" s="691" t="s">
        <v>505</v>
      </c>
      <c r="CK6" s="691" t="s">
        <v>506</v>
      </c>
      <c r="CL6" s="683" t="s">
        <v>507</v>
      </c>
      <c r="CM6" s="687" t="s">
        <v>508</v>
      </c>
      <c r="CN6" s="683" t="s">
        <v>509</v>
      </c>
      <c r="CO6" s="692" t="s">
        <v>510</v>
      </c>
      <c r="CP6" s="683" t="s">
        <v>511</v>
      </c>
      <c r="CQ6" s="681" t="s">
        <v>512</v>
      </c>
      <c r="CR6" s="681" t="s">
        <v>513</v>
      </c>
      <c r="CS6" s="693" t="s">
        <v>514</v>
      </c>
      <c r="CT6" s="694" t="s">
        <v>515</v>
      </c>
      <c r="CU6" s="694" t="s">
        <v>516</v>
      </c>
      <c r="CV6" s="695" t="s">
        <v>517</v>
      </c>
      <c r="CW6" s="695" t="s">
        <v>518</v>
      </c>
      <c r="CX6" s="695" t="s">
        <v>519</v>
      </c>
      <c r="CY6" s="696" t="s">
        <v>520</v>
      </c>
      <c r="CZ6" s="696" t="s">
        <v>444</v>
      </c>
      <c r="DA6" s="697" t="s">
        <v>521</v>
      </c>
      <c r="DB6" s="697" t="s">
        <v>522</v>
      </c>
      <c r="DC6" s="697" t="s">
        <v>523</v>
      </c>
      <c r="DD6" s="698" t="s">
        <v>219</v>
      </c>
      <c r="DE6" s="698" t="s">
        <v>217</v>
      </c>
      <c r="DF6" s="698" t="s">
        <v>437</v>
      </c>
      <c r="DG6" s="698" t="s">
        <v>438</v>
      </c>
      <c r="DH6" s="679" t="s">
        <v>524</v>
      </c>
      <c r="DI6" s="679" t="s">
        <v>525</v>
      </c>
      <c r="DJ6" s="679" t="s">
        <v>526</v>
      </c>
      <c r="DK6" s="679" t="s">
        <v>527</v>
      </c>
      <c r="DL6" s="679" t="s">
        <v>528</v>
      </c>
      <c r="DM6" s="679" t="s">
        <v>529</v>
      </c>
      <c r="DN6" s="679" t="s">
        <v>530</v>
      </c>
      <c r="DO6" s="699" t="s">
        <v>531</v>
      </c>
      <c r="DP6" s="700" t="s">
        <v>532</v>
      </c>
      <c r="DQ6" s="700" t="s">
        <v>533</v>
      </c>
      <c r="DR6" s="700" t="s">
        <v>534</v>
      </c>
      <c r="DS6" s="679" t="s">
        <v>535</v>
      </c>
      <c r="DT6" s="695" t="s">
        <v>536</v>
      </c>
      <c r="DU6" s="701" t="s">
        <v>537</v>
      </c>
      <c r="DV6" s="702" t="s">
        <v>538</v>
      </c>
      <c r="DW6" s="701" t="s">
        <v>539</v>
      </c>
      <c r="DX6" s="703" t="s">
        <v>540</v>
      </c>
      <c r="DY6" s="702" t="s">
        <v>539</v>
      </c>
      <c r="DZ6" s="702" t="s">
        <v>540</v>
      </c>
      <c r="EA6" s="702" t="s">
        <v>539</v>
      </c>
      <c r="EB6" s="704" t="s">
        <v>540</v>
      </c>
      <c r="HA6" s="706" t="s">
        <v>541</v>
      </c>
      <c r="HB6" s="707" t="s">
        <v>423</v>
      </c>
      <c r="HC6" s="707" t="s">
        <v>542</v>
      </c>
      <c r="HD6" s="707" t="s">
        <v>543</v>
      </c>
      <c r="HE6" s="708" t="s">
        <v>544</v>
      </c>
      <c r="HF6" s="708" t="s">
        <v>423</v>
      </c>
      <c r="HG6" s="708" t="s">
        <v>545</v>
      </c>
      <c r="HH6" s="708" t="s">
        <v>423</v>
      </c>
      <c r="HI6" s="708" t="s">
        <v>546</v>
      </c>
      <c r="HJ6" s="709" t="s">
        <v>547</v>
      </c>
      <c r="HK6"/>
      <c r="HL6"/>
      <c r="HM6"/>
      <c r="HN6" s="710" t="s">
        <v>548</v>
      </c>
      <c r="HO6"/>
      <c r="HP6" s="711" t="s">
        <v>494</v>
      </c>
      <c r="HQ6" s="711" t="s">
        <v>549</v>
      </c>
      <c r="HR6" s="711" t="s">
        <v>550</v>
      </c>
      <c r="HS6"/>
      <c r="HV6" s="712"/>
      <c r="HW6" s="707" t="s">
        <v>551</v>
      </c>
      <c r="HX6"/>
      <c r="HY6" s="713" t="s">
        <v>492</v>
      </c>
      <c r="HZ6" s="713" t="s">
        <v>494</v>
      </c>
      <c r="IA6" s="713" t="s">
        <v>493</v>
      </c>
      <c r="IC6" s="678" t="s">
        <v>552</v>
      </c>
      <c r="ID6" s="678" t="s">
        <v>553</v>
      </c>
      <c r="IE6" s="678" t="s">
        <v>550</v>
      </c>
      <c r="IF6" s="678" t="s">
        <v>495</v>
      </c>
      <c r="II6" s="714" t="s">
        <v>494</v>
      </c>
      <c r="IK6" s="714" t="s">
        <v>554</v>
      </c>
      <c r="IM6" s="715" t="s">
        <v>550</v>
      </c>
      <c r="IN6" s="715" t="s">
        <v>555</v>
      </c>
      <c r="IO6" s="716" t="s">
        <v>423</v>
      </c>
      <c r="IQ6" s="715" t="s">
        <v>556</v>
      </c>
      <c r="IR6" s="715" t="s">
        <v>550</v>
      </c>
      <c r="IT6" s="715" t="s">
        <v>557</v>
      </c>
      <c r="IV6" s="715" t="s">
        <v>558</v>
      </c>
      <c r="IW6" s="715" t="s">
        <v>559</v>
      </c>
      <c r="IY6" s="715" t="s">
        <v>558</v>
      </c>
      <c r="IZ6" s="715" t="s">
        <v>559</v>
      </c>
      <c r="JB6" s="715" t="s">
        <v>560</v>
      </c>
      <c r="JC6" s="715" t="s">
        <v>423</v>
      </c>
      <c r="JE6" s="715" t="s">
        <v>561</v>
      </c>
      <c r="JF6" s="715" t="s">
        <v>562</v>
      </c>
    </row>
    <row r="7" spans="1:267" s="705" customFormat="1" ht="7.5" customHeight="1" x14ac:dyDescent="0.35">
      <c r="A7" s="677"/>
      <c r="B7" s="678"/>
      <c r="C7" s="678"/>
      <c r="D7" s="678"/>
      <c r="E7" s="678"/>
      <c r="F7" s="717" t="s">
        <v>563</v>
      </c>
      <c r="G7" s="717"/>
      <c r="H7" s="679"/>
      <c r="I7" s="678"/>
      <c r="J7" s="678"/>
      <c r="K7" s="678"/>
      <c r="L7" s="678"/>
      <c r="M7" s="678"/>
      <c r="N7" s="678"/>
      <c r="O7" s="678"/>
      <c r="P7" s="678"/>
      <c r="Q7" s="678"/>
      <c r="R7" s="678"/>
      <c r="S7" s="678"/>
      <c r="T7" s="678"/>
      <c r="U7" s="678"/>
      <c r="V7" s="678"/>
      <c r="W7" s="678"/>
      <c r="X7" s="678"/>
      <c r="Y7" s="689"/>
      <c r="Z7" s="683"/>
      <c r="AA7" s="678"/>
      <c r="AB7" s="678"/>
      <c r="AC7" s="678"/>
      <c r="AD7" s="678"/>
      <c r="AE7" s="684"/>
      <c r="AF7" s="679">
        <v>0</v>
      </c>
      <c r="AG7" s="685"/>
      <c r="AH7" s="685"/>
      <c r="AI7" s="685"/>
      <c r="AJ7" s="678"/>
      <c r="AK7" s="684"/>
      <c r="AL7" s="718"/>
      <c r="AM7" s="718"/>
      <c r="AN7" s="718"/>
      <c r="AO7" s="718"/>
      <c r="AP7" s="718"/>
      <c r="AQ7" s="718"/>
      <c r="AR7" s="718"/>
      <c r="AS7" s="718"/>
      <c r="AT7" s="718"/>
      <c r="AU7" s="718"/>
      <c r="AV7" s="718"/>
      <c r="AW7" s="718"/>
      <c r="AX7" s="718"/>
      <c r="AY7" s="718"/>
      <c r="AZ7" s="718"/>
      <c r="BA7" s="718"/>
      <c r="BB7" s="718"/>
      <c r="BC7" s="718"/>
      <c r="BD7" s="718"/>
      <c r="BE7" s="718"/>
      <c r="BF7" s="718"/>
      <c r="BG7" s="718"/>
      <c r="BH7" s="718"/>
      <c r="BI7" s="718"/>
      <c r="BJ7" s="718"/>
      <c r="BK7" s="718"/>
      <c r="BL7" s="718"/>
      <c r="BM7" s="718"/>
      <c r="BN7" s="718"/>
      <c r="BO7" s="718"/>
      <c r="BP7" s="718"/>
      <c r="BQ7" s="718"/>
      <c r="BR7" s="718"/>
      <c r="BS7" s="718"/>
      <c r="BT7" s="718"/>
      <c r="BU7" s="718"/>
      <c r="BV7" s="718"/>
      <c r="BW7" s="718"/>
      <c r="BX7" s="718"/>
      <c r="BY7" s="718"/>
      <c r="BZ7" s="718"/>
      <c r="CA7" s="718"/>
      <c r="CB7" s="718"/>
      <c r="CC7" s="718"/>
      <c r="CD7" s="718"/>
      <c r="CE7" s="718"/>
      <c r="CF7" s="718"/>
      <c r="CG7" s="718"/>
      <c r="CH7" s="718"/>
      <c r="CI7" s="718"/>
      <c r="CJ7" s="718"/>
      <c r="CK7" s="719"/>
      <c r="CL7" s="719">
        <v>45387</v>
      </c>
      <c r="CM7" s="719"/>
      <c r="CN7" s="720"/>
      <c r="CO7" s="719"/>
      <c r="CP7" s="719"/>
      <c r="CQ7" s="719">
        <v>45387</v>
      </c>
      <c r="CR7" s="719">
        <v>45387</v>
      </c>
      <c r="CS7" s="693"/>
      <c r="CT7" s="695" t="s">
        <v>308</v>
      </c>
      <c r="CU7" s="721" t="s">
        <v>308</v>
      </c>
      <c r="CV7" s="695"/>
      <c r="CW7" s="695"/>
      <c r="CX7" s="695"/>
      <c r="CY7" s="722">
        <v>0</v>
      </c>
      <c r="CZ7" s="722">
        <v>0</v>
      </c>
      <c r="DA7" s="695">
        <v>0</v>
      </c>
      <c r="DB7" s="695">
        <v>0</v>
      </c>
      <c r="DC7" s="695">
        <v>0</v>
      </c>
      <c r="DD7" s="695">
        <v>0</v>
      </c>
      <c r="DE7" s="695">
        <v>0</v>
      </c>
      <c r="DF7" s="695">
        <v>0</v>
      </c>
      <c r="DG7" s="695">
        <v>0</v>
      </c>
      <c r="DH7" s="679">
        <v>0</v>
      </c>
      <c r="DI7" s="679">
        <v>0</v>
      </c>
      <c r="DJ7" s="679">
        <v>0</v>
      </c>
      <c r="DK7" s="679">
        <v>0</v>
      </c>
      <c r="DL7" s="679">
        <v>0</v>
      </c>
      <c r="DM7" s="679">
        <v>0</v>
      </c>
      <c r="DN7" s="679">
        <v>0</v>
      </c>
      <c r="DO7" s="723">
        <v>0</v>
      </c>
      <c r="DP7" s="700"/>
      <c r="DQ7" s="700"/>
      <c r="DR7" s="700"/>
      <c r="DS7" s="679"/>
      <c r="DT7" s="695"/>
      <c r="DU7" s="684"/>
      <c r="DV7" s="684"/>
      <c r="DW7" s="679"/>
      <c r="DX7" s="724"/>
      <c r="DY7" s="679"/>
      <c r="DZ7" s="724"/>
      <c r="EA7" s="679"/>
      <c r="EB7" s="724"/>
      <c r="HA7" s="725"/>
      <c r="HK7"/>
      <c r="HL7"/>
      <c r="HM7"/>
      <c r="HN7" s="726"/>
      <c r="HO7"/>
      <c r="HP7" s="727"/>
      <c r="HQ7" s="727"/>
      <c r="HR7" s="728"/>
      <c r="HS7"/>
      <c r="HX7"/>
      <c r="HY7" s="729"/>
      <c r="HZ7" s="729"/>
      <c r="IA7" s="636"/>
      <c r="IC7" s="726"/>
      <c r="ID7" s="726"/>
      <c r="IM7" s="726"/>
      <c r="IN7" s="726"/>
      <c r="IQ7" s="726"/>
      <c r="IR7" s="726"/>
      <c r="IT7" s="726"/>
      <c r="IV7" s="726"/>
      <c r="IW7" s="726"/>
      <c r="IY7" s="726"/>
      <c r="IZ7" s="726"/>
      <c r="JB7" s="726"/>
      <c r="JC7" s="726"/>
      <c r="JE7" s="726"/>
      <c r="JF7" s="726"/>
    </row>
    <row r="8" spans="1:267" ht="17.25" customHeight="1" x14ac:dyDescent="0.35">
      <c r="A8" s="618" t="s">
        <v>564</v>
      </c>
      <c r="B8" s="730">
        <v>53</v>
      </c>
      <c r="C8" s="730" t="s">
        <v>565</v>
      </c>
      <c r="D8" s="730" t="s">
        <v>565</v>
      </c>
      <c r="E8" s="730">
        <v>1</v>
      </c>
      <c r="F8" s="731" t="s">
        <v>566</v>
      </c>
      <c r="G8" s="732">
        <v>1</v>
      </c>
      <c r="H8" s="733">
        <v>46211</v>
      </c>
      <c r="I8" s="730">
        <v>36</v>
      </c>
      <c r="J8" s="730" t="s">
        <v>308</v>
      </c>
      <c r="K8" s="730">
        <v>36</v>
      </c>
      <c r="L8" s="730" t="s">
        <v>567</v>
      </c>
      <c r="M8" s="734" t="s">
        <v>564</v>
      </c>
      <c r="N8" s="735" t="s">
        <v>390</v>
      </c>
      <c r="O8" s="735" t="s">
        <v>390</v>
      </c>
      <c r="P8" s="735" t="s">
        <v>390</v>
      </c>
      <c r="Q8" s="735" t="s">
        <v>390</v>
      </c>
      <c r="R8" s="734">
        <v>1906</v>
      </c>
      <c r="S8" s="734" t="s">
        <v>308</v>
      </c>
      <c r="T8" s="734" t="s">
        <v>568</v>
      </c>
      <c r="U8" s="734">
        <v>1906</v>
      </c>
      <c r="V8" s="734" t="s">
        <v>308</v>
      </c>
      <c r="W8" s="734"/>
      <c r="X8" s="736"/>
      <c r="Y8" s="734"/>
      <c r="Z8" s="737"/>
      <c r="AA8" s="734" t="s">
        <v>157</v>
      </c>
      <c r="AB8" s="734" t="s">
        <v>569</v>
      </c>
      <c r="AC8" s="734" t="s">
        <v>570</v>
      </c>
      <c r="AD8" s="734">
        <v>1656</v>
      </c>
      <c r="AE8" s="738">
        <v>1656</v>
      </c>
      <c r="AF8" s="737" t="s">
        <v>390</v>
      </c>
      <c r="AG8" s="739"/>
      <c r="AH8" s="739"/>
      <c r="AI8" s="739" t="s">
        <v>308</v>
      </c>
      <c r="AJ8" s="740">
        <v>2</v>
      </c>
      <c r="AK8" s="741"/>
      <c r="AL8" s="742"/>
      <c r="AM8" s="743">
        <v>0</v>
      </c>
      <c r="AN8" s="743"/>
      <c r="AO8" s="743"/>
      <c r="AP8" s="743"/>
      <c r="AQ8" s="743"/>
      <c r="AR8" s="743"/>
      <c r="AS8" s="743"/>
      <c r="AT8" s="743"/>
      <c r="AU8" s="743"/>
      <c r="AV8" s="743"/>
      <c r="AW8" s="743"/>
      <c r="AX8" s="743">
        <v>0</v>
      </c>
      <c r="AY8" s="743">
        <v>0</v>
      </c>
      <c r="AZ8" s="743">
        <v>0</v>
      </c>
      <c r="BA8" s="743">
        <v>0</v>
      </c>
      <c r="BB8" s="743">
        <v>0</v>
      </c>
      <c r="BC8" s="743">
        <v>0</v>
      </c>
      <c r="BD8" s="743">
        <v>0</v>
      </c>
      <c r="BE8" s="743">
        <v>0</v>
      </c>
      <c r="BF8" s="743">
        <v>0</v>
      </c>
      <c r="BG8" s="743">
        <v>0</v>
      </c>
      <c r="BH8" s="743">
        <v>0</v>
      </c>
      <c r="BI8" s="743">
        <v>0</v>
      </c>
      <c r="BJ8" s="743"/>
      <c r="BK8" s="743">
        <v>0</v>
      </c>
      <c r="BL8" s="743"/>
      <c r="BM8" s="743"/>
      <c r="BN8" s="743" t="s">
        <v>308</v>
      </c>
      <c r="BO8" s="743" t="s">
        <v>308</v>
      </c>
      <c r="BP8" s="743" t="s">
        <v>308</v>
      </c>
      <c r="BQ8" s="743" t="s">
        <v>308</v>
      </c>
      <c r="BR8" s="743"/>
      <c r="BS8" s="743">
        <v>0</v>
      </c>
      <c r="BT8" s="743"/>
      <c r="BU8" s="743">
        <v>0</v>
      </c>
      <c r="BV8" s="743"/>
      <c r="BW8" s="743"/>
      <c r="BX8" s="743"/>
      <c r="BY8" s="743"/>
      <c r="BZ8" s="743"/>
      <c r="CA8" s="743">
        <v>0</v>
      </c>
      <c r="CB8" s="743">
        <v>0</v>
      </c>
      <c r="CC8" s="743">
        <v>0</v>
      </c>
      <c r="CD8" s="743">
        <v>0</v>
      </c>
      <c r="CE8" s="743">
        <v>0</v>
      </c>
      <c r="CF8" s="743">
        <v>0</v>
      </c>
      <c r="CG8" s="743">
        <v>0</v>
      </c>
      <c r="CH8" s="743">
        <v>0</v>
      </c>
      <c r="CI8" s="743"/>
      <c r="CJ8" s="743"/>
      <c r="CK8" s="736"/>
      <c r="CL8" s="736">
        <v>0</v>
      </c>
      <c r="CM8" s="736">
        <v>0</v>
      </c>
      <c r="CN8" s="736">
        <v>0</v>
      </c>
      <c r="CO8" s="736">
        <v>0</v>
      </c>
      <c r="CP8" s="736">
        <v>0</v>
      </c>
      <c r="CQ8" s="736">
        <v>0</v>
      </c>
      <c r="CR8" s="734">
        <v>1108</v>
      </c>
      <c r="CS8" s="744"/>
      <c r="CT8" s="745">
        <v>46273</v>
      </c>
      <c r="CU8" s="746" t="s">
        <v>571</v>
      </c>
      <c r="CV8" s="737"/>
      <c r="CW8" s="737"/>
      <c r="CX8" s="745">
        <v>46248</v>
      </c>
      <c r="CY8" s="747">
        <v>0</v>
      </c>
      <c r="CZ8" s="747" t="s">
        <v>308</v>
      </c>
      <c r="DA8" s="748">
        <v>0</v>
      </c>
      <c r="DB8" s="748">
        <v>0</v>
      </c>
      <c r="DC8" s="748">
        <v>0</v>
      </c>
      <c r="DD8" s="748" t="s">
        <v>390</v>
      </c>
      <c r="DE8" s="749" t="s">
        <v>390</v>
      </c>
      <c r="DF8" s="749" t="s">
        <v>390</v>
      </c>
      <c r="DG8" s="749" t="s">
        <v>390</v>
      </c>
      <c r="DH8" s="750">
        <v>0</v>
      </c>
      <c r="DI8" s="737" t="s">
        <v>397</v>
      </c>
      <c r="DJ8" s="737" t="s">
        <v>390</v>
      </c>
      <c r="DK8" s="737" t="s">
        <v>390</v>
      </c>
      <c r="DL8" s="737" t="s">
        <v>390</v>
      </c>
      <c r="DM8" s="737" t="s">
        <v>390</v>
      </c>
      <c r="DN8" s="737" t="s">
        <v>390</v>
      </c>
      <c r="DO8" s="751">
        <v>0</v>
      </c>
      <c r="DP8" s="737">
        <v>46269</v>
      </c>
      <c r="DQ8" s="737">
        <v>46269</v>
      </c>
      <c r="DR8" s="737">
        <v>46269</v>
      </c>
      <c r="DS8" s="750">
        <v>46269</v>
      </c>
      <c r="DT8" s="752">
        <v>46269</v>
      </c>
      <c r="DU8" s="753">
        <v>0</v>
      </c>
      <c r="DV8" s="753" t="s">
        <v>308</v>
      </c>
      <c r="DW8" s="754">
        <v>46269</v>
      </c>
      <c r="DX8" s="755">
        <v>46269</v>
      </c>
      <c r="DY8" s="754" t="e">
        <v>#VALUE!</v>
      </c>
      <c r="DZ8" s="754" t="e">
        <v>#VALUE!</v>
      </c>
      <c r="EA8" s="754" t="e">
        <v>#VALUE!</v>
      </c>
      <c r="EB8" s="754" t="e">
        <v>#VALUE!</v>
      </c>
      <c r="HA8" s="756" t="s">
        <v>397</v>
      </c>
      <c r="HB8" s="756" t="s">
        <v>397</v>
      </c>
      <c r="HC8" s="756" t="s">
        <v>397</v>
      </c>
      <c r="HD8" s="756" t="s">
        <v>397</v>
      </c>
      <c r="HE8" s="756" t="s">
        <v>397</v>
      </c>
      <c r="HF8" s="756" t="s">
        <v>397</v>
      </c>
      <c r="HG8" s="756" t="s">
        <v>397</v>
      </c>
      <c r="HH8" s="756" t="s">
        <v>397</v>
      </c>
      <c r="HI8" s="756" t="s">
        <v>397</v>
      </c>
      <c r="HJ8" s="756" t="s">
        <v>397</v>
      </c>
      <c r="HK8"/>
      <c r="HL8"/>
      <c r="HM8"/>
      <c r="HN8" s="756" t="str">
        <f>IF(HA8&lt;&gt;"X","SDI",IF(HE8&lt;&gt;"X","CBMJ",IF(HK8&lt;&gt;"X","AUTO PRINT","INHOUSE")))</f>
        <v>AUTO PRINT</v>
      </c>
      <c r="HO8"/>
      <c r="HP8" s="757" t="s">
        <v>572</v>
      </c>
      <c r="HQ8" s="757" t="s">
        <v>572</v>
      </c>
      <c r="HR8" s="757" t="s">
        <v>572</v>
      </c>
      <c r="HS8"/>
      <c r="HW8" s="758"/>
      <c r="HX8"/>
      <c r="HY8" s="759" t="s">
        <v>572</v>
      </c>
      <c r="HZ8" s="759" t="s">
        <v>572</v>
      </c>
      <c r="IA8" s="759" t="s">
        <v>572</v>
      </c>
      <c r="IC8" s="760" t="s">
        <v>572</v>
      </c>
      <c r="ID8" s="760" t="s">
        <v>572</v>
      </c>
      <c r="IE8" s="760" t="s">
        <v>572</v>
      </c>
      <c r="IF8" s="761" t="s">
        <v>572</v>
      </c>
      <c r="IG8" s="619" t="str">
        <f>IF(COUNTIF(IC8:IF8,"AUTO PRINTING*")&gt;0,"AUTO PRINTING","IN HOUSE (MANUAL)")</f>
        <v>IN HOUSE (MANUAL)</v>
      </c>
      <c r="II8" s="761" t="s">
        <v>572</v>
      </c>
      <c r="IK8" s="761" t="str">
        <f>IFERROR(VLOOKUP($M8,#REF!,13,0),"IN HOUSE (MANUAL)")</f>
        <v>IN HOUSE (MANUAL)</v>
      </c>
      <c r="IM8" s="760" t="s">
        <v>572</v>
      </c>
      <c r="IN8" s="760" t="s">
        <v>572</v>
      </c>
      <c r="IO8" s="760" t="s">
        <v>572</v>
      </c>
      <c r="IQ8" s="760" t="s">
        <v>572</v>
      </c>
      <c r="IR8" s="760" t="s">
        <v>572</v>
      </c>
      <c r="IT8" s="760" t="s">
        <v>572</v>
      </c>
      <c r="IV8" s="760" t="s">
        <v>572</v>
      </c>
      <c r="IW8" s="760" t="s">
        <v>572</v>
      </c>
      <c r="IY8" s="760" t="s">
        <v>572</v>
      </c>
      <c r="IZ8" s="760" t="s">
        <v>572</v>
      </c>
      <c r="JB8" s="760" t="s">
        <v>572</v>
      </c>
      <c r="JC8" s="760" t="s">
        <v>572</v>
      </c>
      <c r="JE8" s="760" t="s">
        <v>572</v>
      </c>
      <c r="JF8" s="760" t="s">
        <v>572</v>
      </c>
    </row>
    <row r="9" spans="1:267" ht="17.25" customHeight="1" x14ac:dyDescent="0.35">
      <c r="A9" s="618" t="s">
        <v>573</v>
      </c>
      <c r="B9" s="730">
        <v>54</v>
      </c>
      <c r="C9" s="730" t="s">
        <v>565</v>
      </c>
      <c r="D9" s="730" t="s">
        <v>565</v>
      </c>
      <c r="E9" s="730">
        <v>1</v>
      </c>
      <c r="F9" s="731" t="s">
        <v>574</v>
      </c>
      <c r="G9" s="732">
        <v>1</v>
      </c>
      <c r="H9" s="733">
        <v>46196</v>
      </c>
      <c r="I9" s="730">
        <v>36</v>
      </c>
      <c r="J9" s="730" t="s">
        <v>308</v>
      </c>
      <c r="K9" s="730">
        <v>37</v>
      </c>
      <c r="L9" s="730" t="s">
        <v>575</v>
      </c>
      <c r="M9" s="734" t="s">
        <v>573</v>
      </c>
      <c r="N9" s="735" t="s">
        <v>390</v>
      </c>
      <c r="O9" s="735">
        <v>0</v>
      </c>
      <c r="P9" s="735">
        <v>0</v>
      </c>
      <c r="Q9" s="735">
        <v>0</v>
      </c>
      <c r="R9" s="734" t="s">
        <v>576</v>
      </c>
      <c r="S9" s="734" t="s">
        <v>308</v>
      </c>
      <c r="T9" s="734" t="s">
        <v>577</v>
      </c>
      <c r="U9" s="734">
        <v>480</v>
      </c>
      <c r="V9" s="734" t="s">
        <v>308</v>
      </c>
      <c r="W9" s="734"/>
      <c r="X9" s="734"/>
      <c r="Y9" s="734"/>
      <c r="Z9" s="737"/>
      <c r="AA9" s="734" t="s">
        <v>32</v>
      </c>
      <c r="AB9" s="734" t="s">
        <v>569</v>
      </c>
      <c r="AC9" s="734" t="s">
        <v>578</v>
      </c>
      <c r="AD9" s="734">
        <v>144</v>
      </c>
      <c r="AE9" s="738">
        <v>144</v>
      </c>
      <c r="AF9" s="737" t="s">
        <v>390</v>
      </c>
      <c r="AG9" s="739"/>
      <c r="AH9" s="739"/>
      <c r="AI9" s="739" t="s">
        <v>308</v>
      </c>
      <c r="AJ9" s="740">
        <v>3</v>
      </c>
      <c r="AK9" s="741"/>
      <c r="AL9" s="742"/>
      <c r="AM9" s="743">
        <v>0</v>
      </c>
      <c r="AN9" s="743"/>
      <c r="AO9" s="743"/>
      <c r="AP9" s="743"/>
      <c r="AQ9" s="743"/>
      <c r="AR9" s="743"/>
      <c r="AS9" s="743"/>
      <c r="AT9" s="743"/>
      <c r="AU9" s="743"/>
      <c r="AV9" s="743"/>
      <c r="AW9" s="743"/>
      <c r="AX9" s="743"/>
      <c r="AY9" s="743"/>
      <c r="AZ9" s="743"/>
      <c r="BA9" s="743"/>
      <c r="BB9" s="743">
        <v>0</v>
      </c>
      <c r="BC9" s="743">
        <v>0</v>
      </c>
      <c r="BD9" s="743">
        <v>0</v>
      </c>
      <c r="BE9" s="743">
        <v>0</v>
      </c>
      <c r="BF9" s="743">
        <v>0</v>
      </c>
      <c r="BG9" s="743">
        <v>0</v>
      </c>
      <c r="BH9" s="743">
        <v>0</v>
      </c>
      <c r="BI9" s="743" t="s">
        <v>397</v>
      </c>
      <c r="BJ9" s="743"/>
      <c r="BK9" s="743">
        <v>0</v>
      </c>
      <c r="BL9" s="743"/>
      <c r="BM9" s="743"/>
      <c r="BN9" s="743" t="s">
        <v>308</v>
      </c>
      <c r="BO9" s="743" t="s">
        <v>308</v>
      </c>
      <c r="BP9" s="743" t="s">
        <v>308</v>
      </c>
      <c r="BQ9" s="743" t="s">
        <v>308</v>
      </c>
      <c r="BR9" s="743"/>
      <c r="BS9" s="743">
        <v>0</v>
      </c>
      <c r="BT9" s="743"/>
      <c r="BU9" s="743" t="s">
        <v>579</v>
      </c>
      <c r="BV9" s="743"/>
      <c r="BW9" s="743"/>
      <c r="BX9" s="743"/>
      <c r="BY9" s="743"/>
      <c r="BZ9" s="743"/>
      <c r="CA9" s="743"/>
      <c r="CB9" s="743"/>
      <c r="CC9" s="743"/>
      <c r="CD9" s="743"/>
      <c r="CE9" s="743"/>
      <c r="CF9" s="743"/>
      <c r="CG9" s="743"/>
      <c r="CH9" s="743"/>
      <c r="CI9" s="743"/>
      <c r="CJ9" s="743"/>
      <c r="CK9" s="736"/>
      <c r="CL9" s="736" t="s">
        <v>397</v>
      </c>
      <c r="CM9" s="736" t="s">
        <v>397</v>
      </c>
      <c r="CN9" s="736" t="s">
        <v>397</v>
      </c>
      <c r="CO9" s="736" t="s">
        <v>397</v>
      </c>
      <c r="CP9" s="736">
        <v>0</v>
      </c>
      <c r="CQ9" s="736">
        <v>0</v>
      </c>
      <c r="CR9" s="734">
        <v>144</v>
      </c>
      <c r="CS9" s="744"/>
      <c r="CT9" s="745">
        <v>46283</v>
      </c>
      <c r="CU9" s="746" t="s">
        <v>580</v>
      </c>
      <c r="CV9" s="737"/>
      <c r="CW9" s="737"/>
      <c r="CX9" s="745">
        <v>46242</v>
      </c>
      <c r="CY9" s="747">
        <v>0</v>
      </c>
      <c r="CZ9" s="747" t="s">
        <v>308</v>
      </c>
      <c r="DA9" s="748">
        <v>0</v>
      </c>
      <c r="DB9" s="748">
        <v>0</v>
      </c>
      <c r="DC9" s="748">
        <v>0</v>
      </c>
      <c r="DD9" s="748" t="s">
        <v>308</v>
      </c>
      <c r="DE9" s="749" t="s">
        <v>308</v>
      </c>
      <c r="DF9" s="749" t="s">
        <v>308</v>
      </c>
      <c r="DG9" s="749" t="s">
        <v>308</v>
      </c>
      <c r="DH9" s="750">
        <v>0</v>
      </c>
      <c r="DI9" s="737" t="s">
        <v>390</v>
      </c>
      <c r="DJ9" s="737" t="s">
        <v>390</v>
      </c>
      <c r="DK9" s="737" t="s">
        <v>390</v>
      </c>
      <c r="DL9" s="737" t="s">
        <v>390</v>
      </c>
      <c r="DM9" s="737" t="s">
        <v>390</v>
      </c>
      <c r="DN9" s="737" t="s">
        <v>390</v>
      </c>
      <c r="DO9" s="762">
        <v>0</v>
      </c>
      <c r="DP9" s="737">
        <v>46276</v>
      </c>
      <c r="DQ9" s="737">
        <v>46276</v>
      </c>
      <c r="DR9" s="737">
        <v>46276</v>
      </c>
      <c r="DS9" s="750">
        <v>46276</v>
      </c>
      <c r="DT9" s="752">
        <v>46276</v>
      </c>
      <c r="DU9" s="753">
        <v>-7</v>
      </c>
      <c r="DV9" s="753" t="s">
        <v>308</v>
      </c>
      <c r="DW9" s="754">
        <v>46269</v>
      </c>
      <c r="DX9" s="755">
        <v>46269</v>
      </c>
      <c r="DY9" s="754" t="e">
        <v>#VALUE!</v>
      </c>
      <c r="DZ9" s="754" t="e">
        <v>#VALUE!</v>
      </c>
      <c r="EA9" s="754" t="e">
        <v>#VALUE!</v>
      </c>
      <c r="EB9" s="754" t="e">
        <v>#VALUE!</v>
      </c>
      <c r="HA9" s="756" t="s">
        <v>397</v>
      </c>
      <c r="HB9" s="756" t="s">
        <v>397</v>
      </c>
      <c r="HC9" s="756" t="s">
        <v>397</v>
      </c>
      <c r="HD9" s="756" t="s">
        <v>397</v>
      </c>
      <c r="HE9" s="756" t="s">
        <v>397</v>
      </c>
      <c r="HF9" s="756" t="s">
        <v>397</v>
      </c>
      <c r="HG9" s="756" t="s">
        <v>397</v>
      </c>
      <c r="HH9" s="756" t="s">
        <v>397</v>
      </c>
      <c r="HI9" s="756" t="s">
        <v>397</v>
      </c>
      <c r="HJ9" s="756" t="s">
        <v>397</v>
      </c>
      <c r="HK9"/>
      <c r="HL9"/>
      <c r="HM9"/>
      <c r="HN9" s="756" t="str">
        <f t="shared" ref="HN9:HN64" si="1">IF(HA9&lt;&gt;"X","SDI",IF(HE9&lt;&gt;"X","CBMJ",IF(HK9&lt;&gt;"X","AUTO PRINT","INHOUSE")))</f>
        <v>AUTO PRINT</v>
      </c>
      <c r="HO9"/>
      <c r="HP9" s="757" t="s">
        <v>572</v>
      </c>
      <c r="HQ9" s="757" t="s">
        <v>572</v>
      </c>
      <c r="HR9" s="757" t="s">
        <v>572</v>
      </c>
      <c r="HS9"/>
      <c r="HW9" s="758"/>
      <c r="HX9"/>
      <c r="HY9" s="759" t="s">
        <v>572</v>
      </c>
      <c r="HZ9" s="759" t="s">
        <v>572</v>
      </c>
      <c r="IA9" s="759" t="s">
        <v>572</v>
      </c>
      <c r="IC9" s="760" t="s">
        <v>572</v>
      </c>
      <c r="ID9" s="760" t="s">
        <v>572</v>
      </c>
      <c r="IE9" s="760" t="s">
        <v>572</v>
      </c>
      <c r="IF9" s="761" t="s">
        <v>572</v>
      </c>
      <c r="IG9" s="619" t="str">
        <f t="shared" ref="IG9:IG64" si="2">IF(COUNTIF(IC9:IF9,"AUTO PRINTING*")&gt;0,"AUTO PRINTING","IN HOUSE (MANUAL)")</f>
        <v>IN HOUSE (MANUAL)</v>
      </c>
      <c r="II9" s="761" t="s">
        <v>572</v>
      </c>
      <c r="IK9" s="761" t="str">
        <f>IFERROR(VLOOKUP($M9,#REF!,13,0),"IN HOUSE (MANUAL)")</f>
        <v>IN HOUSE (MANUAL)</v>
      </c>
      <c r="IM9" s="760" t="s">
        <v>572</v>
      </c>
      <c r="IN9" s="760" t="s">
        <v>572</v>
      </c>
      <c r="IO9" s="760" t="s">
        <v>572</v>
      </c>
      <c r="IQ9" s="760" t="s">
        <v>572</v>
      </c>
      <c r="IR9" s="760" t="s">
        <v>572</v>
      </c>
      <c r="IT9" s="760" t="s">
        <v>572</v>
      </c>
      <c r="IV9" s="760" t="s">
        <v>572</v>
      </c>
      <c r="IW9" s="760" t="s">
        <v>572</v>
      </c>
      <c r="IY9" s="760" t="s">
        <v>572</v>
      </c>
      <c r="IZ9" s="760" t="s">
        <v>572</v>
      </c>
      <c r="JB9" s="760" t="s">
        <v>572</v>
      </c>
      <c r="JC9" s="760" t="s">
        <v>572</v>
      </c>
      <c r="JE9" s="760" t="s">
        <v>572</v>
      </c>
      <c r="JF9" s="760" t="s">
        <v>572</v>
      </c>
    </row>
    <row r="10" spans="1:267" ht="17.25" customHeight="1" x14ac:dyDescent="0.35">
      <c r="A10" s="618" t="s">
        <v>581</v>
      </c>
      <c r="B10" s="730">
        <v>55</v>
      </c>
      <c r="C10" s="730" t="s">
        <v>565</v>
      </c>
      <c r="D10" s="730" t="s">
        <v>565</v>
      </c>
      <c r="E10" s="730">
        <v>1</v>
      </c>
      <c r="F10" s="731" t="s">
        <v>574</v>
      </c>
      <c r="G10" s="732">
        <v>1</v>
      </c>
      <c r="H10" s="733">
        <v>46196</v>
      </c>
      <c r="I10" s="730">
        <v>37</v>
      </c>
      <c r="J10" s="730" t="s">
        <v>308</v>
      </c>
      <c r="K10" s="730">
        <v>37</v>
      </c>
      <c r="L10" s="730" t="s">
        <v>582</v>
      </c>
      <c r="M10" s="735" t="s">
        <v>581</v>
      </c>
      <c r="N10" s="735" t="s">
        <v>390</v>
      </c>
      <c r="O10" s="735">
        <v>0</v>
      </c>
      <c r="P10" s="735">
        <v>0</v>
      </c>
      <c r="Q10" s="735">
        <v>0</v>
      </c>
      <c r="R10" s="735" t="s">
        <v>576</v>
      </c>
      <c r="S10" s="735" t="s">
        <v>308</v>
      </c>
      <c r="T10" s="735" t="s">
        <v>583</v>
      </c>
      <c r="U10" s="735">
        <v>480</v>
      </c>
      <c r="V10" s="735" t="s">
        <v>308</v>
      </c>
      <c r="W10" s="735"/>
      <c r="X10" s="735"/>
      <c r="Y10" s="735"/>
      <c r="Z10" s="763"/>
      <c r="AA10" s="735" t="s">
        <v>32</v>
      </c>
      <c r="AB10" s="735" t="s">
        <v>569</v>
      </c>
      <c r="AC10" s="735" t="s">
        <v>584</v>
      </c>
      <c r="AD10" s="735">
        <v>510</v>
      </c>
      <c r="AE10" s="764">
        <v>510</v>
      </c>
      <c r="AF10" s="737" t="s">
        <v>390</v>
      </c>
      <c r="AG10" s="765"/>
      <c r="AH10" s="765"/>
      <c r="AI10" s="765" t="s">
        <v>308</v>
      </c>
      <c r="AJ10" s="740">
        <v>4</v>
      </c>
      <c r="AK10" s="766"/>
      <c r="AL10" s="740"/>
      <c r="AM10" s="767">
        <v>0</v>
      </c>
      <c r="AN10" s="767"/>
      <c r="AO10" s="767"/>
      <c r="AP10" s="767"/>
      <c r="AQ10" s="767"/>
      <c r="AR10" s="767"/>
      <c r="AS10" s="767"/>
      <c r="AT10" s="767"/>
      <c r="AU10" s="767"/>
      <c r="AV10" s="767"/>
      <c r="AW10" s="767"/>
      <c r="AX10" s="767"/>
      <c r="AY10" s="767"/>
      <c r="AZ10" s="767"/>
      <c r="BA10" s="767"/>
      <c r="BB10" s="767">
        <v>0</v>
      </c>
      <c r="BC10" s="767">
        <v>0</v>
      </c>
      <c r="BD10" s="767">
        <v>0</v>
      </c>
      <c r="BE10" s="767">
        <v>0</v>
      </c>
      <c r="BF10" s="767">
        <v>0</v>
      </c>
      <c r="BG10" s="767">
        <v>0</v>
      </c>
      <c r="BH10" s="767">
        <v>0</v>
      </c>
      <c r="BI10" s="767" t="s">
        <v>397</v>
      </c>
      <c r="BJ10" s="767"/>
      <c r="BK10" s="767">
        <v>0</v>
      </c>
      <c r="BL10" s="767"/>
      <c r="BM10" s="767"/>
      <c r="BN10" s="767" t="s">
        <v>308</v>
      </c>
      <c r="BO10" s="767" t="s">
        <v>308</v>
      </c>
      <c r="BP10" s="767" t="s">
        <v>308</v>
      </c>
      <c r="BQ10" s="767" t="s">
        <v>308</v>
      </c>
      <c r="BR10" s="767"/>
      <c r="BS10" s="767">
        <v>0</v>
      </c>
      <c r="BT10" s="767"/>
      <c r="BU10" s="767" t="s">
        <v>579</v>
      </c>
      <c r="BV10" s="767"/>
      <c r="BW10" s="767"/>
      <c r="BX10" s="767"/>
      <c r="BY10" s="767"/>
      <c r="BZ10" s="767"/>
      <c r="CA10" s="767"/>
      <c r="CB10" s="767"/>
      <c r="CC10" s="767"/>
      <c r="CD10" s="767"/>
      <c r="CE10" s="767"/>
      <c r="CF10" s="767"/>
      <c r="CG10" s="767"/>
      <c r="CH10" s="767"/>
      <c r="CI10" s="767"/>
      <c r="CJ10" s="767"/>
      <c r="CK10" s="768"/>
      <c r="CL10" s="768" t="s">
        <v>397</v>
      </c>
      <c r="CM10" s="768" t="s">
        <v>397</v>
      </c>
      <c r="CN10" s="768" t="s">
        <v>397</v>
      </c>
      <c r="CO10" s="768" t="s">
        <v>397</v>
      </c>
      <c r="CP10" s="768">
        <v>0</v>
      </c>
      <c r="CQ10" s="768">
        <v>0</v>
      </c>
      <c r="CR10" s="735">
        <v>510</v>
      </c>
      <c r="CS10" s="769"/>
      <c r="CT10" s="745">
        <v>46279</v>
      </c>
      <c r="CU10" s="746" t="s">
        <v>585</v>
      </c>
      <c r="CV10" s="763"/>
      <c r="CW10" s="763"/>
      <c r="CX10" s="745">
        <v>46223</v>
      </c>
      <c r="CY10" s="747">
        <v>0</v>
      </c>
      <c r="CZ10" s="747">
        <v>0</v>
      </c>
      <c r="DA10" s="748">
        <v>0</v>
      </c>
      <c r="DB10" s="748">
        <v>0</v>
      </c>
      <c r="DC10" s="748">
        <v>0</v>
      </c>
      <c r="DD10" s="748" t="s">
        <v>308</v>
      </c>
      <c r="DE10" s="748" t="s">
        <v>308</v>
      </c>
      <c r="DF10" s="748" t="s">
        <v>308</v>
      </c>
      <c r="DG10" s="748" t="s">
        <v>308</v>
      </c>
      <c r="DH10" s="770">
        <v>0</v>
      </c>
      <c r="DI10" s="763" t="s">
        <v>390</v>
      </c>
      <c r="DJ10" s="763" t="s">
        <v>390</v>
      </c>
      <c r="DK10" s="763" t="s">
        <v>390</v>
      </c>
      <c r="DL10" s="763" t="s">
        <v>390</v>
      </c>
      <c r="DM10" s="763" t="s">
        <v>390</v>
      </c>
      <c r="DN10" s="763" t="s">
        <v>390</v>
      </c>
      <c r="DO10" s="771">
        <v>0</v>
      </c>
      <c r="DP10" s="763">
        <v>46276</v>
      </c>
      <c r="DQ10" s="737">
        <v>46276</v>
      </c>
      <c r="DR10" s="763">
        <v>46276</v>
      </c>
      <c r="DS10" s="770">
        <v>46276</v>
      </c>
      <c r="DT10" s="752">
        <v>46276</v>
      </c>
      <c r="DU10" s="753">
        <v>-4</v>
      </c>
      <c r="DV10" s="753" t="s">
        <v>308</v>
      </c>
      <c r="DW10" s="754">
        <v>46269</v>
      </c>
      <c r="DX10" s="755">
        <v>46272</v>
      </c>
      <c r="DY10" s="754" t="e">
        <v>#VALUE!</v>
      </c>
      <c r="DZ10" s="754" t="e">
        <v>#VALUE!</v>
      </c>
      <c r="EA10" s="754" t="e">
        <v>#VALUE!</v>
      </c>
      <c r="EB10" s="754" t="e">
        <v>#VALUE!</v>
      </c>
      <c r="HA10" s="756" t="s">
        <v>397</v>
      </c>
      <c r="HB10" s="756" t="s">
        <v>397</v>
      </c>
      <c r="HC10" s="756" t="s">
        <v>397</v>
      </c>
      <c r="HD10" s="756" t="s">
        <v>397</v>
      </c>
      <c r="HE10" s="756" t="s">
        <v>397</v>
      </c>
      <c r="HF10" s="756" t="s">
        <v>397</v>
      </c>
      <c r="HG10" s="756" t="s">
        <v>397</v>
      </c>
      <c r="HH10" s="756" t="s">
        <v>397</v>
      </c>
      <c r="HI10" s="756" t="s">
        <v>397</v>
      </c>
      <c r="HJ10" s="756" t="s">
        <v>397</v>
      </c>
      <c r="HK10"/>
      <c r="HL10"/>
      <c r="HM10"/>
      <c r="HN10" s="756" t="str">
        <f t="shared" si="1"/>
        <v>AUTO PRINT</v>
      </c>
      <c r="HO10"/>
      <c r="HP10" s="757" t="s">
        <v>572</v>
      </c>
      <c r="HQ10" s="757" t="s">
        <v>572</v>
      </c>
      <c r="HR10" s="757" t="s">
        <v>572</v>
      </c>
      <c r="HS10"/>
      <c r="HW10" s="758"/>
      <c r="HX10"/>
      <c r="HY10" s="759" t="s">
        <v>572</v>
      </c>
      <c r="HZ10" s="759" t="s">
        <v>572</v>
      </c>
      <c r="IA10" s="759" t="s">
        <v>572</v>
      </c>
      <c r="IC10" s="760" t="s">
        <v>572</v>
      </c>
      <c r="ID10" s="760" t="s">
        <v>572</v>
      </c>
      <c r="IE10" s="760" t="s">
        <v>572</v>
      </c>
      <c r="IF10" s="761" t="s">
        <v>572</v>
      </c>
      <c r="IG10" s="619" t="str">
        <f t="shared" si="2"/>
        <v>IN HOUSE (MANUAL)</v>
      </c>
      <c r="II10" s="761" t="s">
        <v>572</v>
      </c>
      <c r="IK10" s="761" t="str">
        <f>IFERROR(VLOOKUP($M10,#REF!,13,0),"IN HOUSE (MANUAL)")</f>
        <v>IN HOUSE (MANUAL)</v>
      </c>
      <c r="IM10" s="760" t="s">
        <v>572</v>
      </c>
      <c r="IN10" s="760" t="s">
        <v>572</v>
      </c>
      <c r="IO10" s="760" t="s">
        <v>572</v>
      </c>
      <c r="IQ10" s="760" t="s">
        <v>572</v>
      </c>
      <c r="IR10" s="760" t="s">
        <v>572</v>
      </c>
      <c r="IT10" s="760" t="s">
        <v>572</v>
      </c>
      <c r="IV10" s="760" t="s">
        <v>572</v>
      </c>
      <c r="IW10" s="760" t="s">
        <v>572</v>
      </c>
      <c r="IY10" s="760" t="s">
        <v>572</v>
      </c>
      <c r="IZ10" s="760" t="s">
        <v>572</v>
      </c>
      <c r="JB10" s="760" t="s">
        <v>572</v>
      </c>
      <c r="JC10" s="760" t="s">
        <v>572</v>
      </c>
      <c r="JE10" s="760" t="s">
        <v>572</v>
      </c>
      <c r="JF10" s="760" t="s">
        <v>572</v>
      </c>
    </row>
    <row r="11" spans="1:267" ht="17.25" customHeight="1" x14ac:dyDescent="0.35">
      <c r="A11" s="618" t="s">
        <v>586</v>
      </c>
      <c r="B11" s="730">
        <v>56</v>
      </c>
      <c r="C11" s="730" t="s">
        <v>565</v>
      </c>
      <c r="D11" s="730" t="s">
        <v>565</v>
      </c>
      <c r="E11" s="730">
        <v>1</v>
      </c>
      <c r="F11" s="731" t="s">
        <v>574</v>
      </c>
      <c r="G11" s="732">
        <v>1</v>
      </c>
      <c r="H11" s="733">
        <v>46196</v>
      </c>
      <c r="I11" s="730">
        <v>37</v>
      </c>
      <c r="J11" s="730" t="s">
        <v>308</v>
      </c>
      <c r="K11" s="730">
        <v>37</v>
      </c>
      <c r="L11" s="730" t="s">
        <v>587</v>
      </c>
      <c r="M11" s="735" t="s">
        <v>586</v>
      </c>
      <c r="N11" s="735" t="s">
        <v>390</v>
      </c>
      <c r="O11" s="735">
        <v>0</v>
      </c>
      <c r="P11" s="735">
        <v>0</v>
      </c>
      <c r="Q11" s="735">
        <v>0</v>
      </c>
      <c r="R11" s="735" t="s">
        <v>576</v>
      </c>
      <c r="S11" s="735" t="s">
        <v>308</v>
      </c>
      <c r="T11" s="735" t="s">
        <v>588</v>
      </c>
      <c r="U11" s="735">
        <v>480</v>
      </c>
      <c r="V11" s="735" t="s">
        <v>308</v>
      </c>
      <c r="W11" s="735"/>
      <c r="X11" s="735"/>
      <c r="Y11" s="735"/>
      <c r="Z11" s="763"/>
      <c r="AA11" s="735" t="s">
        <v>32</v>
      </c>
      <c r="AB11" s="735" t="s">
        <v>569</v>
      </c>
      <c r="AC11" s="735" t="s">
        <v>589</v>
      </c>
      <c r="AD11" s="735">
        <v>540</v>
      </c>
      <c r="AE11" s="764">
        <v>540</v>
      </c>
      <c r="AF11" s="737" t="s">
        <v>390</v>
      </c>
      <c r="AG11" s="765"/>
      <c r="AH11" s="765"/>
      <c r="AI11" s="765" t="s">
        <v>308</v>
      </c>
      <c r="AJ11" s="740">
        <v>5</v>
      </c>
      <c r="AK11" s="766"/>
      <c r="AL11" s="740"/>
      <c r="AM11" s="767">
        <v>0</v>
      </c>
      <c r="AN11" s="767"/>
      <c r="AO11" s="767"/>
      <c r="AP11" s="767"/>
      <c r="AQ11" s="767"/>
      <c r="AR11" s="767"/>
      <c r="AS11" s="767"/>
      <c r="AT11" s="767"/>
      <c r="AU11" s="767"/>
      <c r="AV11" s="767"/>
      <c r="AW11" s="767"/>
      <c r="AX11" s="767"/>
      <c r="AY11" s="767"/>
      <c r="AZ11" s="767"/>
      <c r="BA11" s="767"/>
      <c r="BB11" s="767">
        <v>0</v>
      </c>
      <c r="BC11" s="767">
        <v>0</v>
      </c>
      <c r="BD11" s="767">
        <v>0</v>
      </c>
      <c r="BE11" s="767">
        <v>0</v>
      </c>
      <c r="BF11" s="767">
        <v>0</v>
      </c>
      <c r="BG11" s="767">
        <v>0</v>
      </c>
      <c r="BH11" s="767">
        <v>0</v>
      </c>
      <c r="BI11" s="767" t="s">
        <v>397</v>
      </c>
      <c r="BJ11" s="767"/>
      <c r="BK11" s="767">
        <v>0</v>
      </c>
      <c r="BL11" s="767"/>
      <c r="BM11" s="767"/>
      <c r="BN11" s="767" t="s">
        <v>308</v>
      </c>
      <c r="BO11" s="767" t="s">
        <v>308</v>
      </c>
      <c r="BP11" s="767" t="s">
        <v>308</v>
      </c>
      <c r="BQ11" s="767" t="s">
        <v>308</v>
      </c>
      <c r="BR11" s="767"/>
      <c r="BS11" s="767">
        <v>0</v>
      </c>
      <c r="BT11" s="767"/>
      <c r="BU11" s="767" t="s">
        <v>579</v>
      </c>
      <c r="BV11" s="767"/>
      <c r="BW11" s="767"/>
      <c r="BX11" s="767"/>
      <c r="BY11" s="767"/>
      <c r="BZ11" s="767"/>
      <c r="CA11" s="767"/>
      <c r="CB11" s="767"/>
      <c r="CC11" s="767"/>
      <c r="CD11" s="767"/>
      <c r="CE11" s="767"/>
      <c r="CF11" s="767"/>
      <c r="CG11" s="767"/>
      <c r="CH11" s="767"/>
      <c r="CI11" s="767"/>
      <c r="CJ11" s="767"/>
      <c r="CK11" s="768"/>
      <c r="CL11" s="768" t="s">
        <v>397</v>
      </c>
      <c r="CM11" s="768" t="s">
        <v>397</v>
      </c>
      <c r="CN11" s="768" t="s">
        <v>397</v>
      </c>
      <c r="CO11" s="768" t="s">
        <v>397</v>
      </c>
      <c r="CP11" s="768">
        <v>0</v>
      </c>
      <c r="CQ11" s="768">
        <v>0</v>
      </c>
      <c r="CR11" s="735">
        <v>540</v>
      </c>
      <c r="CS11" s="769"/>
      <c r="CT11" s="745">
        <v>46279</v>
      </c>
      <c r="CU11" s="746" t="s">
        <v>590</v>
      </c>
      <c r="CV11" s="763"/>
      <c r="CW11" s="763"/>
      <c r="CX11" s="745">
        <v>46223</v>
      </c>
      <c r="CY11" s="747">
        <v>0</v>
      </c>
      <c r="CZ11" s="747">
        <v>0</v>
      </c>
      <c r="DA11" s="748">
        <v>0</v>
      </c>
      <c r="DB11" s="748">
        <v>0</v>
      </c>
      <c r="DC11" s="748">
        <v>0</v>
      </c>
      <c r="DD11" s="748" t="s">
        <v>308</v>
      </c>
      <c r="DE11" s="748" t="s">
        <v>308</v>
      </c>
      <c r="DF11" s="748" t="s">
        <v>308</v>
      </c>
      <c r="DG11" s="748" t="s">
        <v>308</v>
      </c>
      <c r="DH11" s="770">
        <v>0</v>
      </c>
      <c r="DI11" s="763" t="s">
        <v>390</v>
      </c>
      <c r="DJ11" s="763" t="s">
        <v>390</v>
      </c>
      <c r="DK11" s="763" t="s">
        <v>390</v>
      </c>
      <c r="DL11" s="763" t="s">
        <v>390</v>
      </c>
      <c r="DM11" s="763" t="s">
        <v>390</v>
      </c>
      <c r="DN11" s="763" t="s">
        <v>390</v>
      </c>
      <c r="DO11" s="771">
        <v>0</v>
      </c>
      <c r="DP11" s="763">
        <v>46276</v>
      </c>
      <c r="DQ11" s="737">
        <v>46276</v>
      </c>
      <c r="DR11" s="763">
        <v>46276</v>
      </c>
      <c r="DS11" s="770">
        <v>46276</v>
      </c>
      <c r="DT11" s="752">
        <v>46276</v>
      </c>
      <c r="DU11" s="753">
        <v>-3</v>
      </c>
      <c r="DV11" s="753" t="s">
        <v>308</v>
      </c>
      <c r="DW11" s="754">
        <v>46272</v>
      </c>
      <c r="DX11" s="755">
        <v>46273</v>
      </c>
      <c r="DY11" s="754" t="e">
        <v>#VALUE!</v>
      </c>
      <c r="DZ11" s="754" t="e">
        <v>#VALUE!</v>
      </c>
      <c r="EA11" s="754" t="e">
        <v>#VALUE!</v>
      </c>
      <c r="EB11" s="754" t="e">
        <v>#VALUE!</v>
      </c>
      <c r="HA11" s="756" t="s">
        <v>397</v>
      </c>
      <c r="HB11" s="756" t="s">
        <v>397</v>
      </c>
      <c r="HC11" s="756" t="s">
        <v>397</v>
      </c>
      <c r="HD11" s="756" t="s">
        <v>397</v>
      </c>
      <c r="HE11" s="756" t="s">
        <v>397</v>
      </c>
      <c r="HF11" s="756" t="s">
        <v>397</v>
      </c>
      <c r="HG11" s="756" t="s">
        <v>397</v>
      </c>
      <c r="HH11" s="756" t="s">
        <v>397</v>
      </c>
      <c r="HI11" s="756" t="s">
        <v>397</v>
      </c>
      <c r="HJ11" s="756" t="s">
        <v>397</v>
      </c>
      <c r="HK11"/>
      <c r="HL11"/>
      <c r="HM11"/>
      <c r="HN11" s="756" t="str">
        <f t="shared" si="1"/>
        <v>AUTO PRINT</v>
      </c>
      <c r="HO11"/>
      <c r="HP11" s="757" t="s">
        <v>572</v>
      </c>
      <c r="HQ11" s="757" t="s">
        <v>572</v>
      </c>
      <c r="HR11" s="757" t="s">
        <v>572</v>
      </c>
      <c r="HS11"/>
      <c r="HW11" s="758"/>
      <c r="HX11"/>
      <c r="HY11" s="759" t="s">
        <v>572</v>
      </c>
      <c r="HZ11" s="759" t="s">
        <v>572</v>
      </c>
      <c r="IA11" s="759" t="s">
        <v>572</v>
      </c>
      <c r="IC11" s="760" t="s">
        <v>572</v>
      </c>
      <c r="ID11" s="760" t="s">
        <v>572</v>
      </c>
      <c r="IE11" s="760" t="s">
        <v>572</v>
      </c>
      <c r="IF11" s="761" t="s">
        <v>572</v>
      </c>
      <c r="IG11" s="619" t="str">
        <f t="shared" si="2"/>
        <v>IN HOUSE (MANUAL)</v>
      </c>
      <c r="II11" s="761" t="s">
        <v>572</v>
      </c>
      <c r="IK11" s="761" t="str">
        <f>IFERROR(VLOOKUP($M11,#REF!,13,0),"IN HOUSE (MANUAL)")</f>
        <v>IN HOUSE (MANUAL)</v>
      </c>
      <c r="IM11" s="760" t="s">
        <v>572</v>
      </c>
      <c r="IN11" s="760" t="s">
        <v>572</v>
      </c>
      <c r="IO11" s="760" t="s">
        <v>572</v>
      </c>
      <c r="IQ11" s="760" t="s">
        <v>572</v>
      </c>
      <c r="IR11" s="760" t="s">
        <v>572</v>
      </c>
      <c r="IT11" s="760" t="s">
        <v>572</v>
      </c>
      <c r="IV11" s="760" t="s">
        <v>572</v>
      </c>
      <c r="IW11" s="760" t="s">
        <v>572</v>
      </c>
      <c r="IY11" s="760" t="s">
        <v>572</v>
      </c>
      <c r="IZ11" s="760" t="s">
        <v>572</v>
      </c>
      <c r="JB11" s="760" t="s">
        <v>572</v>
      </c>
      <c r="JC11" s="760" t="s">
        <v>572</v>
      </c>
      <c r="JE11" s="760" t="s">
        <v>572</v>
      </c>
      <c r="JF11" s="760" t="s">
        <v>572</v>
      </c>
    </row>
    <row r="12" spans="1:267" ht="17.25" customHeight="1" x14ac:dyDescent="0.35">
      <c r="A12" s="618" t="s">
        <v>591</v>
      </c>
      <c r="B12" s="730">
        <v>57</v>
      </c>
      <c r="C12" s="730" t="s">
        <v>565</v>
      </c>
      <c r="D12" s="730" t="s">
        <v>565</v>
      </c>
      <c r="E12" s="730">
        <v>1</v>
      </c>
      <c r="F12" s="731" t="s">
        <v>574</v>
      </c>
      <c r="G12" s="732">
        <v>1</v>
      </c>
      <c r="H12" s="733">
        <v>46196</v>
      </c>
      <c r="I12" s="730">
        <v>37</v>
      </c>
      <c r="J12" s="730" t="s">
        <v>308</v>
      </c>
      <c r="K12" s="730">
        <v>37</v>
      </c>
      <c r="L12" s="730" t="s">
        <v>592</v>
      </c>
      <c r="M12" s="735" t="s">
        <v>591</v>
      </c>
      <c r="N12" s="735" t="s">
        <v>390</v>
      </c>
      <c r="O12" s="735">
        <v>0</v>
      </c>
      <c r="P12" s="735">
        <v>0</v>
      </c>
      <c r="Q12" s="735">
        <v>0</v>
      </c>
      <c r="R12" s="735" t="s">
        <v>576</v>
      </c>
      <c r="S12" s="735" t="s">
        <v>308</v>
      </c>
      <c r="T12" s="735" t="s">
        <v>588</v>
      </c>
      <c r="U12" s="735">
        <v>480</v>
      </c>
      <c r="V12" s="735" t="s">
        <v>308</v>
      </c>
      <c r="W12" s="735"/>
      <c r="X12" s="735"/>
      <c r="Y12" s="735"/>
      <c r="Z12" s="763"/>
      <c r="AA12" s="735" t="s">
        <v>32</v>
      </c>
      <c r="AB12" s="735" t="s">
        <v>569</v>
      </c>
      <c r="AC12" s="735" t="s">
        <v>584</v>
      </c>
      <c r="AD12" s="735">
        <v>828</v>
      </c>
      <c r="AE12" s="764">
        <v>828</v>
      </c>
      <c r="AF12" s="737" t="s">
        <v>390</v>
      </c>
      <c r="AG12" s="765"/>
      <c r="AH12" s="765"/>
      <c r="AI12" s="765" t="s">
        <v>308</v>
      </c>
      <c r="AJ12" s="740">
        <v>6</v>
      </c>
      <c r="AK12" s="766"/>
      <c r="AL12" s="740"/>
      <c r="AM12" s="767">
        <v>0</v>
      </c>
      <c r="AN12" s="767"/>
      <c r="AO12" s="767"/>
      <c r="AP12" s="767"/>
      <c r="AQ12" s="767"/>
      <c r="AR12" s="767"/>
      <c r="AS12" s="767"/>
      <c r="AT12" s="767"/>
      <c r="AU12" s="767"/>
      <c r="AV12" s="767"/>
      <c r="AW12" s="767"/>
      <c r="AX12" s="767"/>
      <c r="AY12" s="767"/>
      <c r="AZ12" s="767"/>
      <c r="BA12" s="767"/>
      <c r="BB12" s="767">
        <v>0</v>
      </c>
      <c r="BC12" s="767">
        <v>0</v>
      </c>
      <c r="BD12" s="767">
        <v>0</v>
      </c>
      <c r="BE12" s="767">
        <v>0</v>
      </c>
      <c r="BF12" s="767">
        <v>0</v>
      </c>
      <c r="BG12" s="767">
        <v>0</v>
      </c>
      <c r="BH12" s="767">
        <v>0</v>
      </c>
      <c r="BI12" s="767" t="s">
        <v>397</v>
      </c>
      <c r="BJ12" s="767"/>
      <c r="BK12" s="767">
        <v>0</v>
      </c>
      <c r="BL12" s="767"/>
      <c r="BM12" s="767"/>
      <c r="BN12" s="767" t="s">
        <v>308</v>
      </c>
      <c r="BO12" s="767" t="s">
        <v>308</v>
      </c>
      <c r="BP12" s="767" t="s">
        <v>308</v>
      </c>
      <c r="BQ12" s="767" t="s">
        <v>308</v>
      </c>
      <c r="BR12" s="767"/>
      <c r="BS12" s="767">
        <v>0</v>
      </c>
      <c r="BT12" s="767"/>
      <c r="BU12" s="767" t="s">
        <v>579</v>
      </c>
      <c r="BV12" s="767"/>
      <c r="BW12" s="767"/>
      <c r="BX12" s="767"/>
      <c r="BY12" s="767"/>
      <c r="BZ12" s="767"/>
      <c r="CA12" s="767"/>
      <c r="CB12" s="767"/>
      <c r="CC12" s="767"/>
      <c r="CD12" s="767"/>
      <c r="CE12" s="767"/>
      <c r="CF12" s="767"/>
      <c r="CG12" s="767"/>
      <c r="CH12" s="767"/>
      <c r="CI12" s="767"/>
      <c r="CJ12" s="767"/>
      <c r="CK12" s="768"/>
      <c r="CL12" s="768" t="s">
        <v>397</v>
      </c>
      <c r="CM12" s="768" t="s">
        <v>397</v>
      </c>
      <c r="CN12" s="768" t="s">
        <v>397</v>
      </c>
      <c r="CO12" s="768" t="s">
        <v>397</v>
      </c>
      <c r="CP12" s="768">
        <v>0</v>
      </c>
      <c r="CQ12" s="768">
        <v>0</v>
      </c>
      <c r="CR12" s="735">
        <v>828</v>
      </c>
      <c r="CS12" s="769"/>
      <c r="CT12" s="745">
        <v>46279</v>
      </c>
      <c r="CU12" s="746" t="s">
        <v>585</v>
      </c>
      <c r="CV12" s="763"/>
      <c r="CW12" s="763"/>
      <c r="CX12" s="745">
        <v>46223</v>
      </c>
      <c r="CY12" s="747">
        <v>0</v>
      </c>
      <c r="CZ12" s="747">
        <v>0</v>
      </c>
      <c r="DA12" s="748">
        <v>0</v>
      </c>
      <c r="DB12" s="748">
        <v>0</v>
      </c>
      <c r="DC12" s="748">
        <v>0</v>
      </c>
      <c r="DD12" s="748" t="s">
        <v>308</v>
      </c>
      <c r="DE12" s="748" t="s">
        <v>308</v>
      </c>
      <c r="DF12" s="748" t="s">
        <v>308</v>
      </c>
      <c r="DG12" s="748" t="s">
        <v>308</v>
      </c>
      <c r="DH12" s="770">
        <v>0</v>
      </c>
      <c r="DI12" s="763" t="s">
        <v>390</v>
      </c>
      <c r="DJ12" s="763" t="s">
        <v>390</v>
      </c>
      <c r="DK12" s="763" t="s">
        <v>390</v>
      </c>
      <c r="DL12" s="763" t="s">
        <v>390</v>
      </c>
      <c r="DM12" s="763" t="s">
        <v>390</v>
      </c>
      <c r="DN12" s="763" t="s">
        <v>390</v>
      </c>
      <c r="DO12" s="771">
        <v>0</v>
      </c>
      <c r="DP12" s="763">
        <v>46276</v>
      </c>
      <c r="DQ12" s="737">
        <v>46276</v>
      </c>
      <c r="DR12" s="763">
        <v>46276</v>
      </c>
      <c r="DS12" s="770">
        <v>46276</v>
      </c>
      <c r="DT12" s="752">
        <v>46276</v>
      </c>
      <c r="DU12" s="753">
        <v>-3</v>
      </c>
      <c r="DV12" s="753" t="s">
        <v>308</v>
      </c>
      <c r="DW12" s="754">
        <v>46273</v>
      </c>
      <c r="DX12" s="755">
        <v>46273</v>
      </c>
      <c r="DY12" s="754" t="e">
        <v>#VALUE!</v>
      </c>
      <c r="DZ12" s="754" t="e">
        <v>#VALUE!</v>
      </c>
      <c r="EA12" s="754" t="e">
        <v>#VALUE!</v>
      </c>
      <c r="EB12" s="754" t="e">
        <v>#VALUE!</v>
      </c>
      <c r="HA12" s="756" t="s">
        <v>397</v>
      </c>
      <c r="HB12" s="756" t="s">
        <v>397</v>
      </c>
      <c r="HC12" s="756" t="s">
        <v>397</v>
      </c>
      <c r="HD12" s="756" t="s">
        <v>397</v>
      </c>
      <c r="HE12" s="756" t="s">
        <v>397</v>
      </c>
      <c r="HF12" s="756" t="s">
        <v>397</v>
      </c>
      <c r="HG12" s="756" t="s">
        <v>397</v>
      </c>
      <c r="HH12" s="756" t="s">
        <v>397</v>
      </c>
      <c r="HI12" s="756" t="s">
        <v>397</v>
      </c>
      <c r="HJ12" s="756" t="s">
        <v>397</v>
      </c>
      <c r="HK12"/>
      <c r="HL12"/>
      <c r="HM12"/>
      <c r="HN12" s="756" t="str">
        <f t="shared" si="1"/>
        <v>AUTO PRINT</v>
      </c>
      <c r="HO12"/>
      <c r="HP12" s="757" t="s">
        <v>572</v>
      </c>
      <c r="HQ12" s="757" t="s">
        <v>572</v>
      </c>
      <c r="HR12" s="757" t="s">
        <v>572</v>
      </c>
      <c r="HS12"/>
      <c r="HW12" s="758"/>
      <c r="HX12"/>
      <c r="HY12" s="759" t="s">
        <v>572</v>
      </c>
      <c r="HZ12" s="759" t="s">
        <v>572</v>
      </c>
      <c r="IA12" s="759" t="s">
        <v>572</v>
      </c>
      <c r="IC12" s="760" t="s">
        <v>572</v>
      </c>
      <c r="ID12" s="760" t="s">
        <v>572</v>
      </c>
      <c r="IE12" s="760" t="s">
        <v>572</v>
      </c>
      <c r="IF12" s="761" t="s">
        <v>572</v>
      </c>
      <c r="IG12" s="619" t="str">
        <f t="shared" si="2"/>
        <v>IN HOUSE (MANUAL)</v>
      </c>
      <c r="II12" s="761" t="s">
        <v>572</v>
      </c>
      <c r="IK12" s="761" t="str">
        <f>IFERROR(VLOOKUP($M12,#REF!,13,0),"IN HOUSE (MANUAL)")</f>
        <v>IN HOUSE (MANUAL)</v>
      </c>
      <c r="IM12" s="760" t="s">
        <v>572</v>
      </c>
      <c r="IN12" s="760" t="s">
        <v>572</v>
      </c>
      <c r="IO12" s="760" t="s">
        <v>572</v>
      </c>
      <c r="IQ12" s="760" t="s">
        <v>572</v>
      </c>
      <c r="IR12" s="760" t="s">
        <v>572</v>
      </c>
      <c r="IT12" s="760" t="s">
        <v>572</v>
      </c>
      <c r="IV12" s="760" t="s">
        <v>572</v>
      </c>
      <c r="IW12" s="760" t="s">
        <v>572</v>
      </c>
      <c r="IY12" s="760" t="s">
        <v>572</v>
      </c>
      <c r="IZ12" s="760" t="s">
        <v>572</v>
      </c>
      <c r="JB12" s="760" t="s">
        <v>572</v>
      </c>
      <c r="JC12" s="760" t="s">
        <v>572</v>
      </c>
      <c r="JE12" s="760" t="s">
        <v>572</v>
      </c>
      <c r="JF12" s="760" t="s">
        <v>572</v>
      </c>
    </row>
    <row r="13" spans="1:267" ht="17.25" customHeight="1" x14ac:dyDescent="0.35">
      <c r="A13" s="618" t="s">
        <v>593</v>
      </c>
      <c r="B13" s="730">
        <v>58</v>
      </c>
      <c r="C13" s="730" t="s">
        <v>565</v>
      </c>
      <c r="D13" s="730" t="s">
        <v>565</v>
      </c>
      <c r="E13" s="730">
        <v>1</v>
      </c>
      <c r="F13" s="731" t="s">
        <v>574</v>
      </c>
      <c r="G13" s="732">
        <v>1</v>
      </c>
      <c r="H13" s="733">
        <v>46196</v>
      </c>
      <c r="I13" s="730">
        <v>37</v>
      </c>
      <c r="J13" s="730" t="s">
        <v>308</v>
      </c>
      <c r="K13" s="730">
        <v>37</v>
      </c>
      <c r="L13" s="730" t="s">
        <v>594</v>
      </c>
      <c r="M13" s="735" t="s">
        <v>593</v>
      </c>
      <c r="N13" s="735" t="s">
        <v>390</v>
      </c>
      <c r="O13" s="735">
        <v>0</v>
      </c>
      <c r="P13" s="735">
        <v>0</v>
      </c>
      <c r="Q13" s="735">
        <v>0</v>
      </c>
      <c r="R13" s="735" t="s">
        <v>576</v>
      </c>
      <c r="S13" s="735" t="s">
        <v>308</v>
      </c>
      <c r="T13" s="735" t="s">
        <v>588</v>
      </c>
      <c r="U13" s="735">
        <v>480</v>
      </c>
      <c r="V13" s="735" t="s">
        <v>308</v>
      </c>
      <c r="W13" s="735"/>
      <c r="X13" s="735"/>
      <c r="Y13" s="735"/>
      <c r="Z13" s="763"/>
      <c r="AA13" s="735" t="s">
        <v>32</v>
      </c>
      <c r="AB13" s="735" t="s">
        <v>569</v>
      </c>
      <c r="AC13" s="735" t="s">
        <v>578</v>
      </c>
      <c r="AD13" s="735">
        <v>276</v>
      </c>
      <c r="AE13" s="764">
        <v>276</v>
      </c>
      <c r="AF13" s="737" t="s">
        <v>390</v>
      </c>
      <c r="AG13" s="765"/>
      <c r="AH13" s="765"/>
      <c r="AI13" s="765" t="s">
        <v>308</v>
      </c>
      <c r="AJ13" s="740">
        <v>7</v>
      </c>
      <c r="AK13" s="766"/>
      <c r="AL13" s="740"/>
      <c r="AM13" s="767">
        <v>0</v>
      </c>
      <c r="AN13" s="767"/>
      <c r="AO13" s="767"/>
      <c r="AP13" s="767"/>
      <c r="AQ13" s="767"/>
      <c r="AR13" s="767"/>
      <c r="AS13" s="767"/>
      <c r="AT13" s="767"/>
      <c r="AU13" s="767"/>
      <c r="AV13" s="767"/>
      <c r="AW13" s="767"/>
      <c r="AX13" s="767"/>
      <c r="AY13" s="767"/>
      <c r="AZ13" s="767"/>
      <c r="BA13" s="767"/>
      <c r="BB13" s="767">
        <v>0</v>
      </c>
      <c r="BC13" s="767">
        <v>0</v>
      </c>
      <c r="BD13" s="767">
        <v>0</v>
      </c>
      <c r="BE13" s="767">
        <v>0</v>
      </c>
      <c r="BF13" s="767">
        <v>0</v>
      </c>
      <c r="BG13" s="767">
        <v>0</v>
      </c>
      <c r="BH13" s="767">
        <v>0</v>
      </c>
      <c r="BI13" s="767" t="s">
        <v>397</v>
      </c>
      <c r="BJ13" s="767"/>
      <c r="BK13" s="767">
        <v>0</v>
      </c>
      <c r="BL13" s="767"/>
      <c r="BM13" s="767"/>
      <c r="BN13" s="767" t="s">
        <v>308</v>
      </c>
      <c r="BO13" s="767" t="s">
        <v>308</v>
      </c>
      <c r="BP13" s="767" t="s">
        <v>308</v>
      </c>
      <c r="BQ13" s="767" t="s">
        <v>308</v>
      </c>
      <c r="BR13" s="767"/>
      <c r="BS13" s="767">
        <v>0</v>
      </c>
      <c r="BT13" s="767"/>
      <c r="BU13" s="767" t="s">
        <v>579</v>
      </c>
      <c r="BV13" s="767"/>
      <c r="BW13" s="767"/>
      <c r="BX13" s="767"/>
      <c r="BY13" s="767"/>
      <c r="BZ13" s="767"/>
      <c r="CA13" s="767"/>
      <c r="CB13" s="767"/>
      <c r="CC13" s="767"/>
      <c r="CD13" s="767"/>
      <c r="CE13" s="767"/>
      <c r="CF13" s="767"/>
      <c r="CG13" s="767"/>
      <c r="CH13" s="767"/>
      <c r="CI13" s="767"/>
      <c r="CJ13" s="767"/>
      <c r="CK13" s="768"/>
      <c r="CL13" s="768" t="s">
        <v>397</v>
      </c>
      <c r="CM13" s="768" t="s">
        <v>397</v>
      </c>
      <c r="CN13" s="768" t="s">
        <v>397</v>
      </c>
      <c r="CO13" s="768" t="s">
        <v>397</v>
      </c>
      <c r="CP13" s="768">
        <v>0</v>
      </c>
      <c r="CQ13" s="768">
        <v>0</v>
      </c>
      <c r="CR13" s="735">
        <v>276</v>
      </c>
      <c r="CS13" s="769"/>
      <c r="CT13" s="745">
        <v>46283</v>
      </c>
      <c r="CU13" s="746" t="s">
        <v>580</v>
      </c>
      <c r="CV13" s="763"/>
      <c r="CW13" s="763"/>
      <c r="CX13" s="745">
        <v>46223</v>
      </c>
      <c r="CY13" s="747">
        <v>0</v>
      </c>
      <c r="CZ13" s="747">
        <v>0</v>
      </c>
      <c r="DA13" s="748">
        <v>0</v>
      </c>
      <c r="DB13" s="748">
        <v>0</v>
      </c>
      <c r="DC13" s="748">
        <v>0</v>
      </c>
      <c r="DD13" s="748" t="s">
        <v>308</v>
      </c>
      <c r="DE13" s="748" t="s">
        <v>308</v>
      </c>
      <c r="DF13" s="748" t="s">
        <v>308</v>
      </c>
      <c r="DG13" s="748" t="s">
        <v>308</v>
      </c>
      <c r="DH13" s="770">
        <v>0</v>
      </c>
      <c r="DI13" s="763" t="s">
        <v>390</v>
      </c>
      <c r="DJ13" s="763" t="s">
        <v>390</v>
      </c>
      <c r="DK13" s="763" t="s">
        <v>390</v>
      </c>
      <c r="DL13" s="763" t="s">
        <v>390</v>
      </c>
      <c r="DM13" s="763" t="s">
        <v>390</v>
      </c>
      <c r="DN13" s="763" t="s">
        <v>390</v>
      </c>
      <c r="DO13" s="771">
        <v>0</v>
      </c>
      <c r="DP13" s="763">
        <v>46276</v>
      </c>
      <c r="DQ13" s="737">
        <v>46276</v>
      </c>
      <c r="DR13" s="763">
        <v>46276</v>
      </c>
      <c r="DS13" s="770">
        <v>46276</v>
      </c>
      <c r="DT13" s="752">
        <v>46276</v>
      </c>
      <c r="DU13" s="753">
        <v>-2</v>
      </c>
      <c r="DV13" s="753" t="s">
        <v>308</v>
      </c>
      <c r="DW13" s="754">
        <v>46273</v>
      </c>
      <c r="DX13" s="755">
        <v>46274</v>
      </c>
      <c r="DY13" s="754" t="e">
        <v>#VALUE!</v>
      </c>
      <c r="DZ13" s="754" t="e">
        <v>#VALUE!</v>
      </c>
      <c r="EA13" s="754" t="e">
        <v>#VALUE!</v>
      </c>
      <c r="EB13" s="754" t="e">
        <v>#VALUE!</v>
      </c>
      <c r="HA13" s="756" t="s">
        <v>397</v>
      </c>
      <c r="HB13" s="756" t="s">
        <v>397</v>
      </c>
      <c r="HC13" s="756" t="s">
        <v>397</v>
      </c>
      <c r="HD13" s="756" t="s">
        <v>397</v>
      </c>
      <c r="HE13" s="756" t="s">
        <v>397</v>
      </c>
      <c r="HF13" s="756" t="s">
        <v>397</v>
      </c>
      <c r="HG13" s="756" t="s">
        <v>397</v>
      </c>
      <c r="HH13" s="756" t="s">
        <v>397</v>
      </c>
      <c r="HI13" s="756" t="s">
        <v>397</v>
      </c>
      <c r="HJ13" s="756" t="s">
        <v>397</v>
      </c>
      <c r="HK13"/>
      <c r="HL13"/>
      <c r="HM13"/>
      <c r="HN13" s="756" t="str">
        <f t="shared" si="1"/>
        <v>AUTO PRINT</v>
      </c>
      <c r="HO13"/>
      <c r="HP13" s="757" t="s">
        <v>572</v>
      </c>
      <c r="HQ13" s="757" t="s">
        <v>572</v>
      </c>
      <c r="HR13" s="757" t="s">
        <v>572</v>
      </c>
      <c r="HS13"/>
      <c r="HW13" s="758"/>
      <c r="HX13"/>
      <c r="HY13" s="759" t="s">
        <v>572</v>
      </c>
      <c r="HZ13" s="759" t="s">
        <v>572</v>
      </c>
      <c r="IA13" s="759" t="s">
        <v>572</v>
      </c>
      <c r="IC13" s="760" t="s">
        <v>572</v>
      </c>
      <c r="ID13" s="760" t="s">
        <v>572</v>
      </c>
      <c r="IE13" s="760" t="s">
        <v>572</v>
      </c>
      <c r="IF13" s="761" t="s">
        <v>572</v>
      </c>
      <c r="IG13" s="619" t="str">
        <f t="shared" si="2"/>
        <v>IN HOUSE (MANUAL)</v>
      </c>
      <c r="II13" s="761" t="s">
        <v>572</v>
      </c>
      <c r="IK13" s="761" t="str">
        <f>IFERROR(VLOOKUP($M13,#REF!,13,0),"IN HOUSE (MANUAL)")</f>
        <v>IN HOUSE (MANUAL)</v>
      </c>
      <c r="IM13" s="760" t="s">
        <v>572</v>
      </c>
      <c r="IN13" s="760" t="s">
        <v>572</v>
      </c>
      <c r="IO13" s="760" t="s">
        <v>572</v>
      </c>
      <c r="IQ13" s="760" t="s">
        <v>572</v>
      </c>
      <c r="IR13" s="760" t="s">
        <v>572</v>
      </c>
      <c r="IT13" s="760" t="s">
        <v>572</v>
      </c>
      <c r="IV13" s="760" t="s">
        <v>572</v>
      </c>
      <c r="IW13" s="760" t="s">
        <v>572</v>
      </c>
      <c r="IY13" s="760" t="s">
        <v>572</v>
      </c>
      <c r="IZ13" s="760" t="s">
        <v>572</v>
      </c>
      <c r="JB13" s="760" t="s">
        <v>572</v>
      </c>
      <c r="JC13" s="760" t="s">
        <v>572</v>
      </c>
      <c r="JE13" s="760" t="s">
        <v>572</v>
      </c>
      <c r="JF13" s="760" t="s">
        <v>572</v>
      </c>
    </row>
    <row r="14" spans="1:267" ht="17.25" customHeight="1" x14ac:dyDescent="0.35">
      <c r="A14" s="618" t="s">
        <v>595</v>
      </c>
      <c r="B14" s="730">
        <v>59</v>
      </c>
      <c r="C14" s="730" t="s">
        <v>565</v>
      </c>
      <c r="D14" s="730" t="s">
        <v>565</v>
      </c>
      <c r="E14" s="730">
        <v>1</v>
      </c>
      <c r="F14" s="731" t="s">
        <v>574</v>
      </c>
      <c r="G14" s="732">
        <v>1</v>
      </c>
      <c r="H14" s="733">
        <v>46196</v>
      </c>
      <c r="I14" s="730">
        <v>37</v>
      </c>
      <c r="J14" s="730" t="s">
        <v>308</v>
      </c>
      <c r="K14" s="730">
        <v>38</v>
      </c>
      <c r="L14" s="730" t="s">
        <v>596</v>
      </c>
      <c r="M14" s="735" t="s">
        <v>595</v>
      </c>
      <c r="N14" s="735" t="s">
        <v>390</v>
      </c>
      <c r="O14" s="735">
        <v>0</v>
      </c>
      <c r="P14" s="735">
        <v>0</v>
      </c>
      <c r="Q14" s="735">
        <v>0</v>
      </c>
      <c r="R14" s="735" t="s">
        <v>576</v>
      </c>
      <c r="S14" s="735" t="s">
        <v>308</v>
      </c>
      <c r="T14" s="735" t="s">
        <v>588</v>
      </c>
      <c r="U14" s="735">
        <v>480</v>
      </c>
      <c r="V14" s="735" t="s">
        <v>308</v>
      </c>
      <c r="W14" s="735"/>
      <c r="X14" s="735"/>
      <c r="Y14" s="735"/>
      <c r="Z14" s="763"/>
      <c r="AA14" s="735" t="s">
        <v>32</v>
      </c>
      <c r="AB14" s="735" t="s">
        <v>569</v>
      </c>
      <c r="AC14" s="735" t="s">
        <v>597</v>
      </c>
      <c r="AD14" s="735">
        <v>1278</v>
      </c>
      <c r="AE14" s="764">
        <v>1278</v>
      </c>
      <c r="AF14" s="737" t="s">
        <v>390</v>
      </c>
      <c r="AG14" s="765"/>
      <c r="AH14" s="765"/>
      <c r="AI14" s="765" t="s">
        <v>308</v>
      </c>
      <c r="AJ14" s="740">
        <v>8</v>
      </c>
      <c r="AK14" s="766"/>
      <c r="AL14" s="740"/>
      <c r="AM14" s="767">
        <v>0</v>
      </c>
      <c r="AN14" s="767"/>
      <c r="AO14" s="767"/>
      <c r="AP14" s="767"/>
      <c r="AQ14" s="767"/>
      <c r="AR14" s="767"/>
      <c r="AS14" s="767"/>
      <c r="AT14" s="767"/>
      <c r="AU14" s="767"/>
      <c r="AV14" s="767"/>
      <c r="AW14" s="767"/>
      <c r="AX14" s="767"/>
      <c r="AY14" s="767"/>
      <c r="AZ14" s="767"/>
      <c r="BA14" s="767"/>
      <c r="BB14" s="767">
        <v>0</v>
      </c>
      <c r="BC14" s="767">
        <v>0</v>
      </c>
      <c r="BD14" s="767">
        <v>0</v>
      </c>
      <c r="BE14" s="767">
        <v>0</v>
      </c>
      <c r="BF14" s="767">
        <v>0</v>
      </c>
      <c r="BG14" s="767">
        <v>0</v>
      </c>
      <c r="BH14" s="767">
        <v>0</v>
      </c>
      <c r="BI14" s="767" t="s">
        <v>397</v>
      </c>
      <c r="BJ14" s="767"/>
      <c r="BK14" s="767">
        <v>0</v>
      </c>
      <c r="BL14" s="767"/>
      <c r="BM14" s="767"/>
      <c r="BN14" s="767" t="s">
        <v>308</v>
      </c>
      <c r="BO14" s="767" t="s">
        <v>308</v>
      </c>
      <c r="BP14" s="767" t="s">
        <v>308</v>
      </c>
      <c r="BQ14" s="767" t="s">
        <v>308</v>
      </c>
      <c r="BR14" s="767"/>
      <c r="BS14" s="767">
        <v>0</v>
      </c>
      <c r="BT14" s="767"/>
      <c r="BU14" s="767" t="s">
        <v>579</v>
      </c>
      <c r="BV14" s="767"/>
      <c r="BW14" s="767"/>
      <c r="BX14" s="767"/>
      <c r="BY14" s="767"/>
      <c r="BZ14" s="767"/>
      <c r="CA14" s="767"/>
      <c r="CB14" s="767"/>
      <c r="CC14" s="767"/>
      <c r="CD14" s="767"/>
      <c r="CE14" s="767"/>
      <c r="CF14" s="767"/>
      <c r="CG14" s="767"/>
      <c r="CH14" s="767"/>
      <c r="CI14" s="767"/>
      <c r="CJ14" s="767"/>
      <c r="CK14" s="768"/>
      <c r="CL14" s="768" t="s">
        <v>397</v>
      </c>
      <c r="CM14" s="768" t="s">
        <v>397</v>
      </c>
      <c r="CN14" s="768" t="s">
        <v>397</v>
      </c>
      <c r="CO14" s="768" t="s">
        <v>397</v>
      </c>
      <c r="CP14" s="768">
        <v>0</v>
      </c>
      <c r="CQ14" s="768">
        <v>54</v>
      </c>
      <c r="CR14" s="735">
        <v>1278</v>
      </c>
      <c r="CS14" s="769"/>
      <c r="CT14" s="745">
        <v>46286</v>
      </c>
      <c r="CU14" s="746" t="s">
        <v>598</v>
      </c>
      <c r="CV14" s="763"/>
      <c r="CW14" s="763"/>
      <c r="CX14" s="745">
        <v>46223</v>
      </c>
      <c r="CY14" s="747">
        <v>0</v>
      </c>
      <c r="CZ14" s="747">
        <v>0</v>
      </c>
      <c r="DA14" s="748">
        <v>0</v>
      </c>
      <c r="DB14" s="748">
        <v>0</v>
      </c>
      <c r="DC14" s="748">
        <v>0</v>
      </c>
      <c r="DD14" s="748" t="s">
        <v>308</v>
      </c>
      <c r="DE14" s="748" t="s">
        <v>308</v>
      </c>
      <c r="DF14" s="748" t="s">
        <v>308</v>
      </c>
      <c r="DG14" s="748" t="s">
        <v>308</v>
      </c>
      <c r="DH14" s="770">
        <v>0</v>
      </c>
      <c r="DI14" s="763" t="s">
        <v>390</v>
      </c>
      <c r="DJ14" s="763" t="s">
        <v>390</v>
      </c>
      <c r="DK14" s="763" t="s">
        <v>390</v>
      </c>
      <c r="DL14" s="763" t="s">
        <v>390</v>
      </c>
      <c r="DM14" s="763" t="s">
        <v>390</v>
      </c>
      <c r="DN14" s="763" t="s">
        <v>390</v>
      </c>
      <c r="DO14" s="771">
        <v>0</v>
      </c>
      <c r="DP14" s="763">
        <v>46283</v>
      </c>
      <c r="DQ14" s="737">
        <v>46283</v>
      </c>
      <c r="DR14" s="763">
        <v>46283</v>
      </c>
      <c r="DS14" s="770">
        <v>46283</v>
      </c>
      <c r="DT14" s="752">
        <v>46283</v>
      </c>
      <c r="DU14" s="753">
        <v>-8</v>
      </c>
      <c r="DV14" s="753" t="s">
        <v>308</v>
      </c>
      <c r="DW14" s="754">
        <v>46274</v>
      </c>
      <c r="DX14" s="755">
        <v>46275</v>
      </c>
      <c r="DY14" s="754" t="e">
        <v>#VALUE!</v>
      </c>
      <c r="DZ14" s="754" t="e">
        <v>#VALUE!</v>
      </c>
      <c r="EA14" s="754" t="e">
        <v>#VALUE!</v>
      </c>
      <c r="EB14" s="754" t="e">
        <v>#VALUE!</v>
      </c>
      <c r="HA14" s="756" t="s">
        <v>397</v>
      </c>
      <c r="HB14" s="756" t="s">
        <v>397</v>
      </c>
      <c r="HC14" s="756" t="s">
        <v>397</v>
      </c>
      <c r="HD14" s="756" t="s">
        <v>397</v>
      </c>
      <c r="HE14" s="756" t="s">
        <v>397</v>
      </c>
      <c r="HF14" s="756" t="s">
        <v>397</v>
      </c>
      <c r="HG14" s="756" t="s">
        <v>397</v>
      </c>
      <c r="HH14" s="756" t="s">
        <v>397</v>
      </c>
      <c r="HI14" s="756" t="s">
        <v>397</v>
      </c>
      <c r="HJ14" s="756" t="s">
        <v>397</v>
      </c>
      <c r="HK14"/>
      <c r="HL14"/>
      <c r="HM14"/>
      <c r="HN14" s="756" t="str">
        <f t="shared" si="1"/>
        <v>AUTO PRINT</v>
      </c>
      <c r="HO14"/>
      <c r="HP14" s="757" t="s">
        <v>572</v>
      </c>
      <c r="HQ14" s="757" t="s">
        <v>572</v>
      </c>
      <c r="HR14" s="757" t="s">
        <v>572</v>
      </c>
      <c r="HS14"/>
      <c r="HW14" s="758"/>
      <c r="HX14"/>
      <c r="HY14" s="759" t="s">
        <v>572</v>
      </c>
      <c r="HZ14" s="759" t="s">
        <v>572</v>
      </c>
      <c r="IA14" s="759" t="s">
        <v>572</v>
      </c>
      <c r="IC14" s="760" t="s">
        <v>572</v>
      </c>
      <c r="ID14" s="760" t="s">
        <v>572</v>
      </c>
      <c r="IE14" s="760" t="s">
        <v>572</v>
      </c>
      <c r="IF14" s="761" t="s">
        <v>572</v>
      </c>
      <c r="IG14" s="619" t="str">
        <f t="shared" si="2"/>
        <v>IN HOUSE (MANUAL)</v>
      </c>
      <c r="II14" s="761" t="s">
        <v>572</v>
      </c>
      <c r="IK14" s="761" t="str">
        <f>IFERROR(VLOOKUP($M14,#REF!,13,0),"IN HOUSE (MANUAL)")</f>
        <v>IN HOUSE (MANUAL)</v>
      </c>
      <c r="IM14" s="760" t="s">
        <v>572</v>
      </c>
      <c r="IN14" s="760" t="s">
        <v>572</v>
      </c>
      <c r="IO14" s="760" t="s">
        <v>572</v>
      </c>
      <c r="IQ14" s="760" t="s">
        <v>572</v>
      </c>
      <c r="IR14" s="760" t="s">
        <v>572</v>
      </c>
      <c r="IT14" s="760" t="s">
        <v>572</v>
      </c>
      <c r="IV14" s="760" t="s">
        <v>572</v>
      </c>
      <c r="IW14" s="760" t="s">
        <v>572</v>
      </c>
      <c r="IY14" s="760" t="s">
        <v>572</v>
      </c>
      <c r="IZ14" s="760" t="s">
        <v>572</v>
      </c>
      <c r="JB14" s="760" t="s">
        <v>572</v>
      </c>
      <c r="JC14" s="760" t="s">
        <v>572</v>
      </c>
      <c r="JE14" s="760" t="s">
        <v>572</v>
      </c>
      <c r="JF14" s="760" t="s">
        <v>572</v>
      </c>
    </row>
    <row r="15" spans="1:267" ht="17.25" customHeight="1" x14ac:dyDescent="0.35">
      <c r="A15" s="618" t="s">
        <v>599</v>
      </c>
      <c r="B15" s="730">
        <v>60</v>
      </c>
      <c r="C15" s="730" t="s">
        <v>565</v>
      </c>
      <c r="D15" s="730" t="s">
        <v>565</v>
      </c>
      <c r="E15" s="730">
        <v>1</v>
      </c>
      <c r="F15" s="731" t="s">
        <v>574</v>
      </c>
      <c r="G15" s="732">
        <v>1</v>
      </c>
      <c r="H15" s="733">
        <v>46143</v>
      </c>
      <c r="I15" s="730">
        <v>37</v>
      </c>
      <c r="J15" s="730" t="s">
        <v>308</v>
      </c>
      <c r="K15" s="730">
        <v>38</v>
      </c>
      <c r="L15" s="730" t="s">
        <v>600</v>
      </c>
      <c r="M15" s="735" t="s">
        <v>599</v>
      </c>
      <c r="N15" s="735" t="s">
        <v>390</v>
      </c>
      <c r="O15" s="735">
        <v>0</v>
      </c>
      <c r="P15" s="735">
        <v>0</v>
      </c>
      <c r="Q15" s="735">
        <v>0</v>
      </c>
      <c r="R15" s="735" t="s">
        <v>576</v>
      </c>
      <c r="S15" s="735" t="s">
        <v>308</v>
      </c>
      <c r="T15" s="735" t="s">
        <v>601</v>
      </c>
      <c r="U15" s="735">
        <v>480</v>
      </c>
      <c r="V15" s="735" t="s">
        <v>308</v>
      </c>
      <c r="W15" s="735"/>
      <c r="X15" s="735"/>
      <c r="Y15" s="735"/>
      <c r="Z15" s="763"/>
      <c r="AA15" s="735" t="s">
        <v>32</v>
      </c>
      <c r="AB15" s="735" t="s">
        <v>569</v>
      </c>
      <c r="AC15" s="735" t="s">
        <v>602</v>
      </c>
      <c r="AD15" s="735">
        <v>324</v>
      </c>
      <c r="AE15" s="764">
        <v>324</v>
      </c>
      <c r="AF15" s="737" t="s">
        <v>390</v>
      </c>
      <c r="AG15" s="765"/>
      <c r="AH15" s="765"/>
      <c r="AI15" s="765" t="s">
        <v>308</v>
      </c>
      <c r="AJ15" s="740">
        <v>9</v>
      </c>
      <c r="AK15" s="766"/>
      <c r="AL15" s="740"/>
      <c r="AM15" s="767">
        <v>0</v>
      </c>
      <c r="AN15" s="767"/>
      <c r="AO15" s="767"/>
      <c r="AP15" s="767"/>
      <c r="AQ15" s="767"/>
      <c r="AR15" s="767"/>
      <c r="AS15" s="767"/>
      <c r="AT15" s="767"/>
      <c r="AU15" s="767"/>
      <c r="AV15" s="767"/>
      <c r="AW15" s="767"/>
      <c r="AX15" s="767"/>
      <c r="AY15" s="767"/>
      <c r="AZ15" s="767"/>
      <c r="BA15" s="767"/>
      <c r="BB15" s="767">
        <v>0</v>
      </c>
      <c r="BC15" s="767">
        <v>0</v>
      </c>
      <c r="BD15" s="767">
        <v>0</v>
      </c>
      <c r="BE15" s="767">
        <v>0</v>
      </c>
      <c r="BF15" s="767">
        <v>0</v>
      </c>
      <c r="BG15" s="767">
        <v>0</v>
      </c>
      <c r="BH15" s="767">
        <v>0</v>
      </c>
      <c r="BI15" s="767" t="s">
        <v>397</v>
      </c>
      <c r="BJ15" s="767"/>
      <c r="BK15" s="767">
        <v>0</v>
      </c>
      <c r="BL15" s="767"/>
      <c r="BM15" s="767"/>
      <c r="BN15" s="767" t="s">
        <v>308</v>
      </c>
      <c r="BO15" s="767" t="s">
        <v>308</v>
      </c>
      <c r="BP15" s="767" t="s">
        <v>308</v>
      </c>
      <c r="BQ15" s="767" t="s">
        <v>308</v>
      </c>
      <c r="BR15" s="767"/>
      <c r="BS15" s="767">
        <v>0</v>
      </c>
      <c r="BT15" s="767"/>
      <c r="BU15" s="767" t="s">
        <v>579</v>
      </c>
      <c r="BV15" s="767"/>
      <c r="BW15" s="767"/>
      <c r="BX15" s="767"/>
      <c r="BY15" s="767"/>
      <c r="BZ15" s="767"/>
      <c r="CA15" s="767"/>
      <c r="CB15" s="767"/>
      <c r="CC15" s="767"/>
      <c r="CD15" s="767"/>
      <c r="CE15" s="767"/>
      <c r="CF15" s="767"/>
      <c r="CG15" s="767"/>
      <c r="CH15" s="767"/>
      <c r="CI15" s="767"/>
      <c r="CJ15" s="767"/>
      <c r="CK15" s="768"/>
      <c r="CL15" s="768" t="s">
        <v>397</v>
      </c>
      <c r="CM15" s="768" t="s">
        <v>397</v>
      </c>
      <c r="CN15" s="768" t="s">
        <v>397</v>
      </c>
      <c r="CO15" s="768" t="s">
        <v>397</v>
      </c>
      <c r="CP15" s="768">
        <v>0</v>
      </c>
      <c r="CQ15" s="768">
        <v>60</v>
      </c>
      <c r="CR15" s="735">
        <v>324</v>
      </c>
      <c r="CS15" s="769"/>
      <c r="CT15" s="745" t="s">
        <v>308</v>
      </c>
      <c r="CU15" s="746" t="s">
        <v>308</v>
      </c>
      <c r="CV15" s="763"/>
      <c r="CW15" s="763"/>
      <c r="CX15" s="745" t="s">
        <v>390</v>
      </c>
      <c r="CY15" s="747">
        <v>0</v>
      </c>
      <c r="CZ15" s="747" t="s">
        <v>308</v>
      </c>
      <c r="DA15" s="748" t="s">
        <v>308</v>
      </c>
      <c r="DB15" s="748" t="s">
        <v>308</v>
      </c>
      <c r="DC15" s="748" t="s">
        <v>308</v>
      </c>
      <c r="DD15" s="748" t="s">
        <v>308</v>
      </c>
      <c r="DE15" s="748" t="s">
        <v>308</v>
      </c>
      <c r="DF15" s="748" t="s">
        <v>308</v>
      </c>
      <c r="DG15" s="748" t="s">
        <v>308</v>
      </c>
      <c r="DH15" s="770">
        <v>0</v>
      </c>
      <c r="DI15" s="763" t="s">
        <v>390</v>
      </c>
      <c r="DJ15" s="763" t="s">
        <v>390</v>
      </c>
      <c r="DK15" s="763" t="s">
        <v>390</v>
      </c>
      <c r="DL15" s="763" t="s">
        <v>390</v>
      </c>
      <c r="DM15" s="763" t="s">
        <v>390</v>
      </c>
      <c r="DN15" s="763" t="s">
        <v>390</v>
      </c>
      <c r="DO15" s="771">
        <v>0</v>
      </c>
      <c r="DP15" s="763">
        <v>46283</v>
      </c>
      <c r="DQ15" s="737">
        <v>46283</v>
      </c>
      <c r="DR15" s="763">
        <v>46283</v>
      </c>
      <c r="DS15" s="770">
        <v>46283</v>
      </c>
      <c r="DT15" s="752">
        <v>46283</v>
      </c>
      <c r="DU15" s="753">
        <v>-8</v>
      </c>
      <c r="DV15" s="753" t="s">
        <v>308</v>
      </c>
      <c r="DW15" s="754">
        <v>46275</v>
      </c>
      <c r="DX15" s="755">
        <v>46275</v>
      </c>
      <c r="DY15" s="754" t="e">
        <v>#VALUE!</v>
      </c>
      <c r="DZ15" s="754" t="e">
        <v>#VALUE!</v>
      </c>
      <c r="EA15" s="754" t="e">
        <v>#VALUE!</v>
      </c>
      <c r="EB15" s="754" t="e">
        <v>#VALUE!</v>
      </c>
      <c r="HA15" s="756" t="s">
        <v>397</v>
      </c>
      <c r="HB15" s="756" t="s">
        <v>397</v>
      </c>
      <c r="HC15" s="756" t="s">
        <v>397</v>
      </c>
      <c r="HD15" s="756" t="s">
        <v>397</v>
      </c>
      <c r="HE15" s="756" t="s">
        <v>397</v>
      </c>
      <c r="HF15" s="756" t="s">
        <v>397</v>
      </c>
      <c r="HG15" s="756" t="s">
        <v>397</v>
      </c>
      <c r="HH15" s="756" t="s">
        <v>397</v>
      </c>
      <c r="HI15" s="756" t="s">
        <v>397</v>
      </c>
      <c r="HJ15" s="756" t="s">
        <v>397</v>
      </c>
      <c r="HK15"/>
      <c r="HL15"/>
      <c r="HM15"/>
      <c r="HN15" s="756" t="str">
        <f t="shared" si="1"/>
        <v>AUTO PRINT</v>
      </c>
      <c r="HO15"/>
      <c r="HP15" s="757" t="s">
        <v>572</v>
      </c>
      <c r="HQ15" s="757" t="s">
        <v>572</v>
      </c>
      <c r="HR15" s="757" t="s">
        <v>572</v>
      </c>
      <c r="HS15"/>
      <c r="HW15" s="758"/>
      <c r="HX15"/>
      <c r="HY15" s="759" t="s">
        <v>572</v>
      </c>
      <c r="HZ15" s="759" t="s">
        <v>572</v>
      </c>
      <c r="IA15" s="759" t="s">
        <v>572</v>
      </c>
      <c r="IC15" s="760" t="s">
        <v>572</v>
      </c>
      <c r="ID15" s="760" t="s">
        <v>572</v>
      </c>
      <c r="IE15" s="760" t="s">
        <v>572</v>
      </c>
      <c r="IF15" s="761" t="s">
        <v>572</v>
      </c>
      <c r="IG15" s="619" t="str">
        <f t="shared" si="2"/>
        <v>IN HOUSE (MANUAL)</v>
      </c>
      <c r="II15" s="761" t="s">
        <v>572</v>
      </c>
      <c r="IK15" s="761" t="str">
        <f>IFERROR(VLOOKUP($M15,#REF!,13,0),"IN HOUSE (MANUAL)")</f>
        <v>IN HOUSE (MANUAL)</v>
      </c>
      <c r="IM15" s="760" t="s">
        <v>572</v>
      </c>
      <c r="IN15" s="760" t="s">
        <v>572</v>
      </c>
      <c r="IO15" s="760" t="s">
        <v>572</v>
      </c>
      <c r="IQ15" s="760" t="s">
        <v>572</v>
      </c>
      <c r="IR15" s="760" t="s">
        <v>572</v>
      </c>
      <c r="IT15" s="760" t="s">
        <v>572</v>
      </c>
      <c r="IV15" s="760" t="s">
        <v>572</v>
      </c>
      <c r="IW15" s="760" t="s">
        <v>572</v>
      </c>
      <c r="IY15" s="760" t="s">
        <v>572</v>
      </c>
      <c r="IZ15" s="760" t="s">
        <v>572</v>
      </c>
      <c r="JB15" s="760" t="s">
        <v>572</v>
      </c>
      <c r="JC15" s="760" t="s">
        <v>572</v>
      </c>
      <c r="JE15" s="760" t="s">
        <v>572</v>
      </c>
      <c r="JF15" s="760" t="s">
        <v>572</v>
      </c>
    </row>
    <row r="16" spans="1:267" ht="17.25" customHeight="1" x14ac:dyDescent="0.35">
      <c r="A16" s="618" t="s">
        <v>603</v>
      </c>
      <c r="B16" s="730">
        <v>61</v>
      </c>
      <c r="C16" s="730" t="s">
        <v>565</v>
      </c>
      <c r="D16" s="730" t="s">
        <v>565</v>
      </c>
      <c r="E16" s="730">
        <v>1</v>
      </c>
      <c r="F16" s="731" t="s">
        <v>574</v>
      </c>
      <c r="G16" s="732">
        <v>1</v>
      </c>
      <c r="H16" s="733">
        <v>46196</v>
      </c>
      <c r="I16" s="730">
        <v>37</v>
      </c>
      <c r="J16" s="730" t="s">
        <v>308</v>
      </c>
      <c r="K16" s="730">
        <v>38</v>
      </c>
      <c r="L16" s="730" t="s">
        <v>604</v>
      </c>
      <c r="M16" s="735" t="s">
        <v>603</v>
      </c>
      <c r="N16" s="735" t="s">
        <v>390</v>
      </c>
      <c r="O16" s="735">
        <v>0</v>
      </c>
      <c r="P16" s="735">
        <v>0</v>
      </c>
      <c r="Q16" s="735">
        <v>0</v>
      </c>
      <c r="R16" s="735" t="s">
        <v>576</v>
      </c>
      <c r="S16" s="735" t="s">
        <v>308</v>
      </c>
      <c r="T16" s="735" t="s">
        <v>605</v>
      </c>
      <c r="U16" s="735">
        <v>480</v>
      </c>
      <c r="V16" s="735" t="s">
        <v>308</v>
      </c>
      <c r="W16" s="735"/>
      <c r="X16" s="735"/>
      <c r="Y16" s="735"/>
      <c r="Z16" s="763"/>
      <c r="AA16" s="735" t="s">
        <v>32</v>
      </c>
      <c r="AB16" s="735" t="s">
        <v>569</v>
      </c>
      <c r="AC16" s="735" t="s">
        <v>597</v>
      </c>
      <c r="AD16" s="735">
        <v>786</v>
      </c>
      <c r="AE16" s="764">
        <v>786</v>
      </c>
      <c r="AF16" s="737" t="s">
        <v>390</v>
      </c>
      <c r="AG16" s="765"/>
      <c r="AH16" s="765"/>
      <c r="AI16" s="765" t="s">
        <v>308</v>
      </c>
      <c r="AJ16" s="740">
        <v>10</v>
      </c>
      <c r="AK16" s="766"/>
      <c r="AL16" s="740"/>
      <c r="AM16" s="767">
        <v>0</v>
      </c>
      <c r="AN16" s="767"/>
      <c r="AO16" s="767"/>
      <c r="AP16" s="767"/>
      <c r="AQ16" s="767"/>
      <c r="AR16" s="767"/>
      <c r="AS16" s="767"/>
      <c r="AT16" s="767"/>
      <c r="AU16" s="767"/>
      <c r="AV16" s="767"/>
      <c r="AW16" s="767"/>
      <c r="AX16" s="767"/>
      <c r="AY16" s="767"/>
      <c r="AZ16" s="767"/>
      <c r="BA16" s="767"/>
      <c r="BB16" s="767">
        <v>0</v>
      </c>
      <c r="BC16" s="767">
        <v>0</v>
      </c>
      <c r="BD16" s="767">
        <v>0</v>
      </c>
      <c r="BE16" s="767">
        <v>0</v>
      </c>
      <c r="BF16" s="767">
        <v>0</v>
      </c>
      <c r="BG16" s="767">
        <v>0</v>
      </c>
      <c r="BH16" s="767">
        <v>0</v>
      </c>
      <c r="BI16" s="767" t="s">
        <v>397</v>
      </c>
      <c r="BJ16" s="767"/>
      <c r="BK16" s="767">
        <v>0</v>
      </c>
      <c r="BL16" s="767"/>
      <c r="BM16" s="767"/>
      <c r="BN16" s="767" t="s">
        <v>308</v>
      </c>
      <c r="BO16" s="767" t="s">
        <v>308</v>
      </c>
      <c r="BP16" s="767" t="s">
        <v>308</v>
      </c>
      <c r="BQ16" s="767" t="s">
        <v>308</v>
      </c>
      <c r="BR16" s="767"/>
      <c r="BS16" s="767">
        <v>0</v>
      </c>
      <c r="BT16" s="767"/>
      <c r="BU16" s="767" t="s">
        <v>579</v>
      </c>
      <c r="BV16" s="767"/>
      <c r="BW16" s="767"/>
      <c r="BX16" s="767"/>
      <c r="BY16" s="767"/>
      <c r="BZ16" s="767"/>
      <c r="CA16" s="767"/>
      <c r="CB16" s="767"/>
      <c r="CC16" s="767"/>
      <c r="CD16" s="767"/>
      <c r="CE16" s="767"/>
      <c r="CF16" s="767"/>
      <c r="CG16" s="767"/>
      <c r="CH16" s="767"/>
      <c r="CI16" s="767"/>
      <c r="CJ16" s="767"/>
      <c r="CK16" s="768"/>
      <c r="CL16" s="768" t="s">
        <v>397</v>
      </c>
      <c r="CM16" s="768" t="s">
        <v>397</v>
      </c>
      <c r="CN16" s="768" t="s">
        <v>397</v>
      </c>
      <c r="CO16" s="768" t="s">
        <v>397</v>
      </c>
      <c r="CP16" s="768">
        <v>0</v>
      </c>
      <c r="CQ16" s="768">
        <v>606</v>
      </c>
      <c r="CR16" s="735">
        <v>786</v>
      </c>
      <c r="CS16" s="769"/>
      <c r="CT16" s="745">
        <v>46286</v>
      </c>
      <c r="CU16" s="746" t="s">
        <v>598</v>
      </c>
      <c r="CV16" s="763"/>
      <c r="CW16" s="763"/>
      <c r="CX16" s="745">
        <v>46223</v>
      </c>
      <c r="CY16" s="747">
        <v>0</v>
      </c>
      <c r="CZ16" s="747">
        <v>0</v>
      </c>
      <c r="DA16" s="748">
        <v>0</v>
      </c>
      <c r="DB16" s="748">
        <v>0</v>
      </c>
      <c r="DC16" s="748">
        <v>0</v>
      </c>
      <c r="DD16" s="748" t="s">
        <v>308</v>
      </c>
      <c r="DE16" s="748" t="s">
        <v>308</v>
      </c>
      <c r="DF16" s="748" t="s">
        <v>308</v>
      </c>
      <c r="DG16" s="748" t="s">
        <v>308</v>
      </c>
      <c r="DH16" s="770">
        <v>0</v>
      </c>
      <c r="DI16" s="763" t="s">
        <v>390</v>
      </c>
      <c r="DJ16" s="763" t="s">
        <v>390</v>
      </c>
      <c r="DK16" s="763" t="s">
        <v>390</v>
      </c>
      <c r="DL16" s="763" t="s">
        <v>390</v>
      </c>
      <c r="DM16" s="763" t="s">
        <v>390</v>
      </c>
      <c r="DN16" s="763" t="s">
        <v>390</v>
      </c>
      <c r="DO16" s="771">
        <v>0</v>
      </c>
      <c r="DP16" s="763">
        <v>46283</v>
      </c>
      <c r="DQ16" s="737">
        <v>46283</v>
      </c>
      <c r="DR16" s="763">
        <v>46283</v>
      </c>
      <c r="DS16" s="770">
        <v>46283</v>
      </c>
      <c r="DT16" s="752">
        <v>46283</v>
      </c>
      <c r="DU16" s="753">
        <v>-7</v>
      </c>
      <c r="DV16" s="753" t="s">
        <v>308</v>
      </c>
      <c r="DW16" s="754">
        <v>46275</v>
      </c>
      <c r="DX16" s="755">
        <v>46276</v>
      </c>
      <c r="DY16" s="754" t="e">
        <v>#VALUE!</v>
      </c>
      <c r="DZ16" s="754" t="e">
        <v>#VALUE!</v>
      </c>
      <c r="EA16" s="754" t="e">
        <v>#VALUE!</v>
      </c>
      <c r="EB16" s="754" t="e">
        <v>#VALUE!</v>
      </c>
      <c r="HA16" s="756" t="s">
        <v>397</v>
      </c>
      <c r="HB16" s="756" t="s">
        <v>397</v>
      </c>
      <c r="HC16" s="756" t="s">
        <v>397</v>
      </c>
      <c r="HD16" s="756" t="s">
        <v>397</v>
      </c>
      <c r="HE16" s="756" t="s">
        <v>397</v>
      </c>
      <c r="HF16" s="756" t="s">
        <v>397</v>
      </c>
      <c r="HG16" s="756" t="s">
        <v>397</v>
      </c>
      <c r="HH16" s="756" t="s">
        <v>397</v>
      </c>
      <c r="HI16" s="756" t="s">
        <v>397</v>
      </c>
      <c r="HJ16" s="756" t="s">
        <v>397</v>
      </c>
      <c r="HK16"/>
      <c r="HL16"/>
      <c r="HM16"/>
      <c r="HN16" s="756" t="str">
        <f t="shared" si="1"/>
        <v>AUTO PRINT</v>
      </c>
      <c r="HO16"/>
      <c r="HP16" s="757" t="s">
        <v>572</v>
      </c>
      <c r="HQ16" s="757" t="s">
        <v>572</v>
      </c>
      <c r="HR16" s="757" t="s">
        <v>572</v>
      </c>
      <c r="HS16"/>
      <c r="HW16" s="758"/>
      <c r="HX16"/>
      <c r="HY16" s="759" t="s">
        <v>572</v>
      </c>
      <c r="HZ16" s="759" t="s">
        <v>572</v>
      </c>
      <c r="IA16" s="759" t="s">
        <v>572</v>
      </c>
      <c r="IC16" s="760" t="s">
        <v>572</v>
      </c>
      <c r="ID16" s="760" t="s">
        <v>572</v>
      </c>
      <c r="IE16" s="760" t="s">
        <v>572</v>
      </c>
      <c r="IF16" s="761" t="s">
        <v>572</v>
      </c>
      <c r="IG16" s="619" t="str">
        <f t="shared" si="2"/>
        <v>IN HOUSE (MANUAL)</v>
      </c>
      <c r="II16" s="761" t="s">
        <v>572</v>
      </c>
      <c r="IK16" s="761" t="str">
        <f>IFERROR(VLOOKUP($M16,#REF!,13,0),"IN HOUSE (MANUAL)")</f>
        <v>IN HOUSE (MANUAL)</v>
      </c>
      <c r="IM16" s="760" t="s">
        <v>572</v>
      </c>
      <c r="IN16" s="760" t="s">
        <v>572</v>
      </c>
      <c r="IO16" s="760" t="s">
        <v>572</v>
      </c>
      <c r="IQ16" s="760" t="s">
        <v>572</v>
      </c>
      <c r="IR16" s="760" t="s">
        <v>572</v>
      </c>
      <c r="IT16" s="760" t="s">
        <v>572</v>
      </c>
      <c r="IV16" s="760" t="s">
        <v>572</v>
      </c>
      <c r="IW16" s="760" t="s">
        <v>572</v>
      </c>
      <c r="IY16" s="760" t="s">
        <v>572</v>
      </c>
      <c r="IZ16" s="760" t="s">
        <v>572</v>
      </c>
      <c r="JB16" s="760" t="s">
        <v>572</v>
      </c>
      <c r="JC16" s="760" t="s">
        <v>572</v>
      </c>
      <c r="JE16" s="760" t="s">
        <v>572</v>
      </c>
      <c r="JF16" s="760" t="s">
        <v>572</v>
      </c>
    </row>
    <row r="17" spans="1:266" ht="17.25" customHeight="1" x14ac:dyDescent="0.35">
      <c r="A17" s="618" t="s">
        <v>606</v>
      </c>
      <c r="B17" s="730">
        <v>62</v>
      </c>
      <c r="C17" s="730" t="s">
        <v>565</v>
      </c>
      <c r="D17" s="730" t="s">
        <v>565</v>
      </c>
      <c r="E17" s="730">
        <v>1</v>
      </c>
      <c r="F17" s="731" t="s">
        <v>574</v>
      </c>
      <c r="G17" s="732">
        <v>1</v>
      </c>
      <c r="H17" s="733">
        <v>46231</v>
      </c>
      <c r="I17" s="730">
        <v>37</v>
      </c>
      <c r="J17" s="730" t="s">
        <v>308</v>
      </c>
      <c r="K17" s="730">
        <v>39</v>
      </c>
      <c r="L17" s="730" t="s">
        <v>607</v>
      </c>
      <c r="M17" s="735" t="s">
        <v>606</v>
      </c>
      <c r="N17" s="735" t="s">
        <v>390</v>
      </c>
      <c r="O17" s="735" t="s">
        <v>390</v>
      </c>
      <c r="P17" s="735" t="s">
        <v>390</v>
      </c>
      <c r="Q17" s="735" t="s">
        <v>390</v>
      </c>
      <c r="R17" s="735">
        <v>1906</v>
      </c>
      <c r="S17" s="735" t="s">
        <v>308</v>
      </c>
      <c r="T17" s="735" t="s">
        <v>568</v>
      </c>
      <c r="U17" s="735">
        <v>1906</v>
      </c>
      <c r="V17" s="735" t="s">
        <v>308</v>
      </c>
      <c r="W17" s="735"/>
      <c r="X17" s="768"/>
      <c r="Y17" s="735"/>
      <c r="Z17" s="763"/>
      <c r="AA17" s="735" t="s">
        <v>157</v>
      </c>
      <c r="AB17" s="735" t="s">
        <v>569</v>
      </c>
      <c r="AC17" s="735" t="s">
        <v>608</v>
      </c>
      <c r="AD17" s="735">
        <v>150</v>
      </c>
      <c r="AE17" s="764">
        <v>150</v>
      </c>
      <c r="AF17" s="737" t="s">
        <v>390</v>
      </c>
      <c r="AG17" s="765"/>
      <c r="AH17" s="765"/>
      <c r="AI17" s="765" t="s">
        <v>308</v>
      </c>
      <c r="AJ17" s="740">
        <v>11</v>
      </c>
      <c r="AK17" s="766"/>
      <c r="AL17" s="740"/>
      <c r="AM17" s="767">
        <v>0</v>
      </c>
      <c r="AN17" s="767"/>
      <c r="AO17" s="767"/>
      <c r="AP17" s="767"/>
      <c r="AQ17" s="767"/>
      <c r="AR17" s="767"/>
      <c r="AS17" s="767"/>
      <c r="AT17" s="767"/>
      <c r="AU17" s="767"/>
      <c r="AV17" s="767"/>
      <c r="AW17" s="767"/>
      <c r="AX17" s="767">
        <v>0</v>
      </c>
      <c r="AY17" s="767">
        <v>0</v>
      </c>
      <c r="AZ17" s="767">
        <v>0</v>
      </c>
      <c r="BA17" s="767">
        <v>0</v>
      </c>
      <c r="BB17" s="767">
        <v>0</v>
      </c>
      <c r="BC17" s="767">
        <v>0</v>
      </c>
      <c r="BD17" s="767">
        <v>0</v>
      </c>
      <c r="BE17" s="767">
        <v>0</v>
      </c>
      <c r="BF17" s="767">
        <v>0</v>
      </c>
      <c r="BG17" s="767">
        <v>0</v>
      </c>
      <c r="BH17" s="767">
        <v>0</v>
      </c>
      <c r="BI17" s="767">
        <v>0</v>
      </c>
      <c r="BJ17" s="767"/>
      <c r="BK17" s="767">
        <v>0</v>
      </c>
      <c r="BL17" s="767"/>
      <c r="BM17" s="767"/>
      <c r="BN17" s="767" t="s">
        <v>308</v>
      </c>
      <c r="BO17" s="767" t="s">
        <v>308</v>
      </c>
      <c r="BP17" s="767" t="s">
        <v>308</v>
      </c>
      <c r="BQ17" s="767" t="s">
        <v>308</v>
      </c>
      <c r="BR17" s="767"/>
      <c r="BS17" s="767">
        <v>0</v>
      </c>
      <c r="BT17" s="767"/>
      <c r="BU17" s="767">
        <v>0</v>
      </c>
      <c r="BV17" s="767"/>
      <c r="BW17" s="767"/>
      <c r="BX17" s="767"/>
      <c r="BY17" s="767"/>
      <c r="BZ17" s="767"/>
      <c r="CA17" s="767">
        <v>0</v>
      </c>
      <c r="CB17" s="767">
        <v>0</v>
      </c>
      <c r="CC17" s="767">
        <v>0</v>
      </c>
      <c r="CD17" s="767">
        <v>0</v>
      </c>
      <c r="CE17" s="767">
        <v>0</v>
      </c>
      <c r="CF17" s="767">
        <v>0</v>
      </c>
      <c r="CG17" s="767">
        <v>0</v>
      </c>
      <c r="CH17" s="767">
        <v>0</v>
      </c>
      <c r="CI17" s="767"/>
      <c r="CJ17" s="767"/>
      <c r="CK17" s="768"/>
      <c r="CL17" s="768">
        <v>0</v>
      </c>
      <c r="CM17" s="768">
        <v>0</v>
      </c>
      <c r="CN17" s="768">
        <v>0</v>
      </c>
      <c r="CO17" s="768">
        <v>0</v>
      </c>
      <c r="CP17" s="768">
        <v>0</v>
      </c>
      <c r="CQ17" s="768">
        <v>150</v>
      </c>
      <c r="CR17" s="735">
        <v>150</v>
      </c>
      <c r="CS17" s="769"/>
      <c r="CT17" s="745">
        <v>46293</v>
      </c>
      <c r="CU17" s="746" t="s">
        <v>609</v>
      </c>
      <c r="CV17" s="763"/>
      <c r="CW17" s="763"/>
      <c r="CX17" s="745">
        <v>46267</v>
      </c>
      <c r="CY17" s="747">
        <v>0</v>
      </c>
      <c r="CZ17" s="747">
        <v>0</v>
      </c>
      <c r="DA17" s="748">
        <v>0</v>
      </c>
      <c r="DB17" s="748">
        <v>0</v>
      </c>
      <c r="DC17" s="748">
        <v>0</v>
      </c>
      <c r="DD17" s="748" t="s">
        <v>390</v>
      </c>
      <c r="DE17" s="748" t="s">
        <v>390</v>
      </c>
      <c r="DF17" s="748" t="s">
        <v>390</v>
      </c>
      <c r="DG17" s="748" t="s">
        <v>390</v>
      </c>
      <c r="DH17" s="770">
        <v>0</v>
      </c>
      <c r="DI17" s="763" t="s">
        <v>397</v>
      </c>
      <c r="DJ17" s="763" t="s">
        <v>390</v>
      </c>
      <c r="DK17" s="763" t="s">
        <v>390</v>
      </c>
      <c r="DL17" s="763" t="s">
        <v>390</v>
      </c>
      <c r="DM17" s="763" t="s">
        <v>390</v>
      </c>
      <c r="DN17" s="763" t="s">
        <v>390</v>
      </c>
      <c r="DO17" s="771">
        <v>0</v>
      </c>
      <c r="DP17" s="763">
        <v>46290</v>
      </c>
      <c r="DQ17" s="737">
        <v>46290</v>
      </c>
      <c r="DR17" s="763">
        <v>46290</v>
      </c>
      <c r="DS17" s="770">
        <v>46290</v>
      </c>
      <c r="DT17" s="752">
        <v>46290</v>
      </c>
      <c r="DU17" s="753">
        <v>-14</v>
      </c>
      <c r="DV17" s="753" t="s">
        <v>308</v>
      </c>
      <c r="DW17" s="754">
        <v>46276</v>
      </c>
      <c r="DX17" s="755">
        <v>46276</v>
      </c>
      <c r="DY17" s="754" t="e">
        <v>#VALUE!</v>
      </c>
      <c r="DZ17" s="754" t="e">
        <v>#VALUE!</v>
      </c>
      <c r="EA17" s="754" t="e">
        <v>#VALUE!</v>
      </c>
      <c r="EB17" s="754" t="e">
        <v>#VALUE!</v>
      </c>
      <c r="HA17" s="756" t="s">
        <v>397</v>
      </c>
      <c r="HB17" s="756" t="s">
        <v>397</v>
      </c>
      <c r="HC17" s="756" t="s">
        <v>397</v>
      </c>
      <c r="HD17" s="756" t="s">
        <v>397</v>
      </c>
      <c r="HE17" s="756" t="s">
        <v>397</v>
      </c>
      <c r="HF17" s="756" t="s">
        <v>397</v>
      </c>
      <c r="HG17" s="756" t="s">
        <v>397</v>
      </c>
      <c r="HH17" s="756" t="s">
        <v>397</v>
      </c>
      <c r="HI17" s="756" t="s">
        <v>397</v>
      </c>
      <c r="HJ17" s="756" t="s">
        <v>397</v>
      </c>
      <c r="HK17"/>
      <c r="HL17"/>
      <c r="HM17"/>
      <c r="HN17" s="756" t="str">
        <f t="shared" si="1"/>
        <v>AUTO PRINT</v>
      </c>
      <c r="HO17"/>
      <c r="HP17" s="757" t="s">
        <v>572</v>
      </c>
      <c r="HQ17" s="757" t="s">
        <v>572</v>
      </c>
      <c r="HR17" s="757" t="s">
        <v>572</v>
      </c>
      <c r="HS17"/>
      <c r="HW17" s="758"/>
      <c r="HX17"/>
      <c r="HY17" s="759" t="s">
        <v>572</v>
      </c>
      <c r="HZ17" s="759" t="s">
        <v>572</v>
      </c>
      <c r="IA17" s="759" t="s">
        <v>572</v>
      </c>
      <c r="IC17" s="760" t="s">
        <v>572</v>
      </c>
      <c r="ID17" s="760" t="s">
        <v>572</v>
      </c>
      <c r="IE17" s="760" t="s">
        <v>572</v>
      </c>
      <c r="IF17" s="761" t="s">
        <v>572</v>
      </c>
      <c r="IG17" s="619" t="str">
        <f t="shared" si="2"/>
        <v>IN HOUSE (MANUAL)</v>
      </c>
      <c r="II17" s="761" t="s">
        <v>572</v>
      </c>
      <c r="IK17" s="761" t="str">
        <f>IFERROR(VLOOKUP($M17,#REF!,13,0),"IN HOUSE (MANUAL)")</f>
        <v>IN HOUSE (MANUAL)</v>
      </c>
      <c r="IM17" s="760" t="s">
        <v>572</v>
      </c>
      <c r="IN17" s="760" t="s">
        <v>572</v>
      </c>
      <c r="IO17" s="760" t="s">
        <v>572</v>
      </c>
      <c r="IQ17" s="760" t="s">
        <v>572</v>
      </c>
      <c r="IR17" s="760" t="s">
        <v>572</v>
      </c>
      <c r="IT17" s="760" t="s">
        <v>572</v>
      </c>
      <c r="IV17" s="760" t="s">
        <v>572</v>
      </c>
      <c r="IW17" s="760" t="s">
        <v>572</v>
      </c>
      <c r="IY17" s="760" t="s">
        <v>572</v>
      </c>
      <c r="IZ17" s="760" t="s">
        <v>572</v>
      </c>
      <c r="JB17" s="760" t="s">
        <v>572</v>
      </c>
      <c r="JC17" s="760" t="s">
        <v>572</v>
      </c>
      <c r="JE17" s="760" t="s">
        <v>572</v>
      </c>
      <c r="JF17" s="760" t="s">
        <v>572</v>
      </c>
    </row>
    <row r="18" spans="1:266" ht="17.25" customHeight="1" x14ac:dyDescent="0.35">
      <c r="A18" s="618" t="s">
        <v>610</v>
      </c>
      <c r="B18" s="730">
        <v>63</v>
      </c>
      <c r="C18" s="730" t="s">
        <v>565</v>
      </c>
      <c r="D18" s="730" t="s">
        <v>565</v>
      </c>
      <c r="E18" s="730">
        <v>1</v>
      </c>
      <c r="F18" s="731" t="s">
        <v>574</v>
      </c>
      <c r="G18" s="732">
        <v>1</v>
      </c>
      <c r="H18" s="733">
        <v>46211</v>
      </c>
      <c r="I18" s="730">
        <v>38</v>
      </c>
      <c r="J18" s="730" t="s">
        <v>308</v>
      </c>
      <c r="K18" s="730">
        <v>39</v>
      </c>
      <c r="L18" s="730" t="s">
        <v>611</v>
      </c>
      <c r="M18" s="735" t="s">
        <v>610</v>
      </c>
      <c r="N18" s="735" t="s">
        <v>390</v>
      </c>
      <c r="O18" s="735" t="s">
        <v>390</v>
      </c>
      <c r="P18" s="735" t="s">
        <v>390</v>
      </c>
      <c r="Q18" s="735" t="s">
        <v>390</v>
      </c>
      <c r="R18" s="735">
        <v>1906</v>
      </c>
      <c r="S18" s="735"/>
      <c r="T18" s="735" t="s">
        <v>568</v>
      </c>
      <c r="U18" s="735">
        <v>1906</v>
      </c>
      <c r="V18" s="735" t="s">
        <v>308</v>
      </c>
      <c r="W18" s="735"/>
      <c r="X18" s="768"/>
      <c r="Y18" s="735"/>
      <c r="Z18" s="763"/>
      <c r="AA18" s="735" t="s">
        <v>157</v>
      </c>
      <c r="AB18" s="735" t="s">
        <v>569</v>
      </c>
      <c r="AC18" s="735" t="s">
        <v>612</v>
      </c>
      <c r="AD18" s="735">
        <v>180</v>
      </c>
      <c r="AE18" s="764">
        <v>180</v>
      </c>
      <c r="AF18" s="737">
        <v>46276</v>
      </c>
      <c r="AG18" s="765"/>
      <c r="AH18" s="765"/>
      <c r="AI18" s="765" t="s">
        <v>613</v>
      </c>
      <c r="AJ18" s="740">
        <v>12</v>
      </c>
      <c r="AK18" s="766"/>
      <c r="AL18" s="740"/>
      <c r="AM18" s="767">
        <v>0</v>
      </c>
      <c r="AN18" s="767"/>
      <c r="AO18" s="767"/>
      <c r="AP18" s="767"/>
      <c r="AQ18" s="767"/>
      <c r="AR18" s="767"/>
      <c r="AS18" s="767"/>
      <c r="AT18" s="767"/>
      <c r="AU18" s="767"/>
      <c r="AV18" s="767"/>
      <c r="AW18" s="767"/>
      <c r="AX18" s="767">
        <v>0</v>
      </c>
      <c r="AY18" s="767">
        <v>0</v>
      </c>
      <c r="AZ18" s="767">
        <v>0</v>
      </c>
      <c r="BA18" s="767">
        <v>0</v>
      </c>
      <c r="BB18" s="767">
        <v>0</v>
      </c>
      <c r="BC18" s="767">
        <v>0</v>
      </c>
      <c r="BD18" s="767">
        <v>0</v>
      </c>
      <c r="BE18" s="767">
        <v>0</v>
      </c>
      <c r="BF18" s="767">
        <v>0</v>
      </c>
      <c r="BG18" s="767">
        <v>0</v>
      </c>
      <c r="BH18" s="767">
        <v>0</v>
      </c>
      <c r="BI18" s="767">
        <v>0</v>
      </c>
      <c r="BJ18" s="767"/>
      <c r="BK18" s="767">
        <v>0</v>
      </c>
      <c r="BL18" s="767"/>
      <c r="BM18" s="767"/>
      <c r="BN18" s="767" t="s">
        <v>308</v>
      </c>
      <c r="BO18" s="767" t="s">
        <v>308</v>
      </c>
      <c r="BP18" s="767" t="s">
        <v>308</v>
      </c>
      <c r="BQ18" s="767" t="s">
        <v>308</v>
      </c>
      <c r="BR18" s="767"/>
      <c r="BS18" s="767">
        <v>0</v>
      </c>
      <c r="BT18" s="767"/>
      <c r="BU18" s="767">
        <v>0</v>
      </c>
      <c r="BV18" s="767"/>
      <c r="BW18" s="767"/>
      <c r="BX18" s="767"/>
      <c r="BY18" s="767"/>
      <c r="BZ18" s="767"/>
      <c r="CA18" s="767">
        <v>0</v>
      </c>
      <c r="CB18" s="767">
        <v>0</v>
      </c>
      <c r="CC18" s="767">
        <v>0</v>
      </c>
      <c r="CD18" s="767">
        <v>0</v>
      </c>
      <c r="CE18" s="767">
        <v>0</v>
      </c>
      <c r="CF18" s="767">
        <v>0</v>
      </c>
      <c r="CG18" s="767">
        <v>0</v>
      </c>
      <c r="CH18" s="767">
        <v>0</v>
      </c>
      <c r="CI18" s="767"/>
      <c r="CJ18" s="767"/>
      <c r="CK18" s="768"/>
      <c r="CL18" s="768">
        <v>0</v>
      </c>
      <c r="CM18" s="768">
        <v>0</v>
      </c>
      <c r="CN18" s="768">
        <v>0</v>
      </c>
      <c r="CO18" s="768">
        <v>0</v>
      </c>
      <c r="CP18" s="768">
        <v>0</v>
      </c>
      <c r="CQ18" s="768">
        <v>180</v>
      </c>
      <c r="CR18" s="735">
        <v>180</v>
      </c>
      <c r="CS18" s="769"/>
      <c r="CT18" s="745" t="s">
        <v>308</v>
      </c>
      <c r="CU18" s="746" t="s">
        <v>308</v>
      </c>
      <c r="CV18" s="763"/>
      <c r="CW18" s="763"/>
      <c r="CX18" s="745">
        <v>46276</v>
      </c>
      <c r="CY18" s="747" t="s">
        <v>614</v>
      </c>
      <c r="CZ18" s="747" t="s">
        <v>308</v>
      </c>
      <c r="DA18" s="748">
        <v>46255</v>
      </c>
      <c r="DB18" s="748" t="s">
        <v>615</v>
      </c>
      <c r="DC18" s="748" t="s">
        <v>616</v>
      </c>
      <c r="DD18" s="748" t="s">
        <v>390</v>
      </c>
      <c r="DE18" s="748" t="s">
        <v>390</v>
      </c>
      <c r="DF18" s="748" t="s">
        <v>390</v>
      </c>
      <c r="DG18" s="748" t="s">
        <v>390</v>
      </c>
      <c r="DH18" s="770">
        <v>0</v>
      </c>
      <c r="DI18" s="763" t="s">
        <v>397</v>
      </c>
      <c r="DJ18" s="763" t="s">
        <v>390</v>
      </c>
      <c r="DK18" s="763" t="s">
        <v>390</v>
      </c>
      <c r="DL18" s="763">
        <v>46276</v>
      </c>
      <c r="DM18" s="763">
        <v>46272</v>
      </c>
      <c r="DN18" s="763">
        <v>46272</v>
      </c>
      <c r="DO18" s="771" t="s">
        <v>308</v>
      </c>
      <c r="DP18" s="763">
        <v>46332</v>
      </c>
      <c r="DQ18" s="737">
        <v>46290</v>
      </c>
      <c r="DR18" s="763">
        <v>46290</v>
      </c>
      <c r="DS18" s="770">
        <v>46332</v>
      </c>
      <c r="DT18" s="752">
        <v>46290</v>
      </c>
      <c r="DU18" s="753">
        <v>-11</v>
      </c>
      <c r="DV18" s="753" t="s">
        <v>308</v>
      </c>
      <c r="DW18" s="754">
        <v>46276</v>
      </c>
      <c r="DX18" s="755">
        <v>46279</v>
      </c>
      <c r="DY18" s="754" t="e">
        <v>#VALUE!</v>
      </c>
      <c r="DZ18" s="754" t="e">
        <v>#VALUE!</v>
      </c>
      <c r="EA18" s="754" t="e">
        <v>#VALUE!</v>
      </c>
      <c r="EB18" s="754" t="e">
        <v>#VALUE!</v>
      </c>
      <c r="HA18" s="756" t="s">
        <v>397</v>
      </c>
      <c r="HB18" s="756" t="s">
        <v>397</v>
      </c>
      <c r="HC18" s="756" t="s">
        <v>397</v>
      </c>
      <c r="HD18" s="756" t="s">
        <v>397</v>
      </c>
      <c r="HE18" s="756" t="s">
        <v>397</v>
      </c>
      <c r="HF18" s="756" t="s">
        <v>397</v>
      </c>
      <c r="HG18" s="756" t="s">
        <v>397</v>
      </c>
      <c r="HH18" s="756" t="s">
        <v>397</v>
      </c>
      <c r="HI18" s="756" t="s">
        <v>397</v>
      </c>
      <c r="HJ18" s="756" t="s">
        <v>397</v>
      </c>
      <c r="HK18"/>
      <c r="HL18"/>
      <c r="HM18"/>
      <c r="HN18" s="756" t="str">
        <f t="shared" si="1"/>
        <v>AUTO PRINT</v>
      </c>
      <c r="HO18"/>
      <c r="HP18" s="757" t="s">
        <v>572</v>
      </c>
      <c r="HQ18" s="757" t="s">
        <v>572</v>
      </c>
      <c r="HR18" s="757" t="s">
        <v>572</v>
      </c>
      <c r="HS18"/>
      <c r="HW18" s="758"/>
      <c r="HX18"/>
      <c r="HY18" s="759" t="s">
        <v>572</v>
      </c>
      <c r="HZ18" s="759" t="s">
        <v>572</v>
      </c>
      <c r="IA18" s="759" t="s">
        <v>572</v>
      </c>
      <c r="IC18" s="760" t="s">
        <v>572</v>
      </c>
      <c r="ID18" s="760" t="s">
        <v>572</v>
      </c>
      <c r="IE18" s="760" t="s">
        <v>572</v>
      </c>
      <c r="IF18" s="761" t="s">
        <v>572</v>
      </c>
      <c r="IG18" s="619" t="str">
        <f t="shared" si="2"/>
        <v>IN HOUSE (MANUAL)</v>
      </c>
      <c r="II18" s="761" t="s">
        <v>572</v>
      </c>
      <c r="IK18" s="761" t="str">
        <f>IFERROR(VLOOKUP($M18,#REF!,13,0),"IN HOUSE (MANUAL)")</f>
        <v>IN HOUSE (MANUAL)</v>
      </c>
      <c r="IM18" s="760" t="s">
        <v>572</v>
      </c>
      <c r="IN18" s="760" t="s">
        <v>572</v>
      </c>
      <c r="IO18" s="760" t="s">
        <v>572</v>
      </c>
      <c r="IQ18" s="760" t="s">
        <v>572</v>
      </c>
      <c r="IR18" s="760" t="s">
        <v>572</v>
      </c>
      <c r="IT18" s="760" t="s">
        <v>572</v>
      </c>
      <c r="IV18" s="760" t="s">
        <v>572</v>
      </c>
      <c r="IW18" s="760" t="s">
        <v>572</v>
      </c>
      <c r="IY18" s="760" t="s">
        <v>572</v>
      </c>
      <c r="IZ18" s="760" t="s">
        <v>572</v>
      </c>
      <c r="JB18" s="760" t="s">
        <v>572</v>
      </c>
      <c r="JC18" s="760" t="s">
        <v>572</v>
      </c>
      <c r="JE18" s="760" t="s">
        <v>572</v>
      </c>
      <c r="JF18" s="760" t="s">
        <v>572</v>
      </c>
    </row>
    <row r="19" spans="1:266" ht="17.25" customHeight="1" x14ac:dyDescent="0.35">
      <c r="A19" s="618" t="s">
        <v>617</v>
      </c>
      <c r="B19" s="730">
        <v>64</v>
      </c>
      <c r="C19" s="730" t="s">
        <v>565</v>
      </c>
      <c r="D19" s="730" t="s">
        <v>565</v>
      </c>
      <c r="E19" s="730">
        <v>1</v>
      </c>
      <c r="F19" s="731" t="s">
        <v>574</v>
      </c>
      <c r="G19" s="732">
        <v>1</v>
      </c>
      <c r="H19" s="733">
        <v>46197</v>
      </c>
      <c r="I19" s="730">
        <v>38</v>
      </c>
      <c r="J19" s="730" t="s">
        <v>308</v>
      </c>
      <c r="K19" s="730">
        <v>40</v>
      </c>
      <c r="L19" s="730" t="s">
        <v>618</v>
      </c>
      <c r="M19" s="772" t="s">
        <v>617</v>
      </c>
      <c r="N19" s="772" t="s">
        <v>390</v>
      </c>
      <c r="O19" s="772" t="s">
        <v>390</v>
      </c>
      <c r="P19" s="772" t="s">
        <v>390</v>
      </c>
      <c r="Q19" s="772" t="s">
        <v>390</v>
      </c>
      <c r="R19" s="772">
        <v>1906</v>
      </c>
      <c r="S19" s="772" t="s">
        <v>308</v>
      </c>
      <c r="T19" s="772" t="s">
        <v>568</v>
      </c>
      <c r="U19" s="772">
        <v>1906</v>
      </c>
      <c r="V19" s="772" t="s">
        <v>308</v>
      </c>
      <c r="W19" s="772"/>
      <c r="X19" s="773"/>
      <c r="Y19" s="772"/>
      <c r="Z19" s="774"/>
      <c r="AA19" s="772" t="s">
        <v>157</v>
      </c>
      <c r="AB19" s="772" t="s">
        <v>569</v>
      </c>
      <c r="AC19" s="772" t="s">
        <v>619</v>
      </c>
      <c r="AD19" s="772">
        <v>372</v>
      </c>
      <c r="AE19" s="775">
        <v>372</v>
      </c>
      <c r="AF19" s="776" t="s">
        <v>390</v>
      </c>
      <c r="AG19" s="777"/>
      <c r="AH19" s="777"/>
      <c r="AI19" s="777" t="s">
        <v>308</v>
      </c>
      <c r="AJ19" s="778">
        <v>13</v>
      </c>
      <c r="AK19" s="779"/>
      <c r="AL19" s="778"/>
      <c r="AM19" s="780">
        <v>0</v>
      </c>
      <c r="AN19" s="780"/>
      <c r="AO19" s="780"/>
      <c r="AP19" s="780"/>
      <c r="AQ19" s="780"/>
      <c r="AR19" s="780"/>
      <c r="AS19" s="780"/>
      <c r="AT19" s="780"/>
      <c r="AU19" s="780"/>
      <c r="AV19" s="780"/>
      <c r="AW19" s="780"/>
      <c r="AX19" s="780">
        <v>0</v>
      </c>
      <c r="AY19" s="780">
        <v>0</v>
      </c>
      <c r="AZ19" s="780">
        <v>0</v>
      </c>
      <c r="BA19" s="780">
        <v>0</v>
      </c>
      <c r="BB19" s="780">
        <v>0</v>
      </c>
      <c r="BC19" s="780">
        <v>0</v>
      </c>
      <c r="BD19" s="780">
        <v>0</v>
      </c>
      <c r="BE19" s="780">
        <v>0</v>
      </c>
      <c r="BF19" s="780">
        <v>0</v>
      </c>
      <c r="BG19" s="780">
        <v>0</v>
      </c>
      <c r="BH19" s="780">
        <v>0</v>
      </c>
      <c r="BI19" s="780">
        <v>0</v>
      </c>
      <c r="BJ19" s="780"/>
      <c r="BK19" s="780">
        <v>0</v>
      </c>
      <c r="BL19" s="780"/>
      <c r="BM19" s="780"/>
      <c r="BN19" s="780" t="s">
        <v>308</v>
      </c>
      <c r="BO19" s="780" t="s">
        <v>308</v>
      </c>
      <c r="BP19" s="780" t="s">
        <v>308</v>
      </c>
      <c r="BQ19" s="780" t="s">
        <v>308</v>
      </c>
      <c r="BR19" s="780"/>
      <c r="BS19" s="780">
        <v>0</v>
      </c>
      <c r="BT19" s="780"/>
      <c r="BU19" s="780">
        <v>0</v>
      </c>
      <c r="BV19" s="780"/>
      <c r="BW19" s="780"/>
      <c r="BX19" s="780"/>
      <c r="BY19" s="780"/>
      <c r="BZ19" s="780"/>
      <c r="CA19" s="780">
        <v>0</v>
      </c>
      <c r="CB19" s="780">
        <v>0</v>
      </c>
      <c r="CC19" s="780">
        <v>0</v>
      </c>
      <c r="CD19" s="780">
        <v>0</v>
      </c>
      <c r="CE19" s="780">
        <v>0</v>
      </c>
      <c r="CF19" s="780">
        <v>0</v>
      </c>
      <c r="CG19" s="780">
        <v>0</v>
      </c>
      <c r="CH19" s="780">
        <v>0</v>
      </c>
      <c r="CI19" s="780"/>
      <c r="CJ19" s="780"/>
      <c r="CK19" s="773"/>
      <c r="CL19" s="773">
        <v>0</v>
      </c>
      <c r="CM19" s="773">
        <v>0</v>
      </c>
      <c r="CN19" s="773">
        <v>0</v>
      </c>
      <c r="CO19" s="773">
        <v>0</v>
      </c>
      <c r="CP19" s="773">
        <v>0</v>
      </c>
      <c r="CQ19" s="773">
        <v>372</v>
      </c>
      <c r="CR19" s="772">
        <v>372</v>
      </c>
      <c r="CS19" s="781"/>
      <c r="CT19" s="782" t="s">
        <v>308</v>
      </c>
      <c r="CU19" s="783" t="s">
        <v>308</v>
      </c>
      <c r="CV19" s="774"/>
      <c r="CW19" s="774"/>
      <c r="CX19" s="782">
        <v>46248</v>
      </c>
      <c r="CY19" s="784">
        <v>0</v>
      </c>
      <c r="CZ19" s="784" t="s">
        <v>308</v>
      </c>
      <c r="DA19" s="785">
        <v>0</v>
      </c>
      <c r="DB19" s="785">
        <v>0</v>
      </c>
      <c r="DC19" s="785">
        <v>0</v>
      </c>
      <c r="DD19" s="785" t="s">
        <v>390</v>
      </c>
      <c r="DE19" s="785" t="s">
        <v>390</v>
      </c>
      <c r="DF19" s="785" t="s">
        <v>390</v>
      </c>
      <c r="DG19" s="785" t="s">
        <v>390</v>
      </c>
      <c r="DH19" s="786">
        <v>0</v>
      </c>
      <c r="DI19" s="774" t="s">
        <v>397</v>
      </c>
      <c r="DJ19" s="774" t="s">
        <v>390</v>
      </c>
      <c r="DK19" s="774" t="s">
        <v>390</v>
      </c>
      <c r="DL19" s="774" t="s">
        <v>390</v>
      </c>
      <c r="DM19" s="774" t="s">
        <v>390</v>
      </c>
      <c r="DN19" s="774" t="s">
        <v>390</v>
      </c>
      <c r="DO19" s="787">
        <v>0</v>
      </c>
      <c r="DP19" s="774">
        <v>46297</v>
      </c>
      <c r="DQ19" s="776">
        <v>46297</v>
      </c>
      <c r="DR19" s="774">
        <v>46297</v>
      </c>
      <c r="DS19" s="786">
        <v>46297</v>
      </c>
      <c r="DT19" s="752">
        <v>46297</v>
      </c>
      <c r="DU19" s="753">
        <v>-18</v>
      </c>
      <c r="DV19" s="753" t="s">
        <v>308</v>
      </c>
      <c r="DW19" s="754">
        <v>46279</v>
      </c>
      <c r="DX19" s="755">
        <v>46279</v>
      </c>
      <c r="DY19" s="754" t="e">
        <v>#VALUE!</v>
      </c>
      <c r="DZ19" s="754" t="e">
        <v>#VALUE!</v>
      </c>
      <c r="EA19" s="754" t="e">
        <v>#VALUE!</v>
      </c>
      <c r="EB19" s="754" t="e">
        <v>#VALUE!</v>
      </c>
      <c r="HA19" s="756" t="s">
        <v>397</v>
      </c>
      <c r="HB19" s="756" t="s">
        <v>397</v>
      </c>
      <c r="HC19" s="756" t="s">
        <v>397</v>
      </c>
      <c r="HD19" s="756" t="s">
        <v>397</v>
      </c>
      <c r="HE19" s="756" t="s">
        <v>397</v>
      </c>
      <c r="HF19" s="756" t="s">
        <v>397</v>
      </c>
      <c r="HG19" s="756" t="s">
        <v>397</v>
      </c>
      <c r="HH19" s="756" t="s">
        <v>397</v>
      </c>
      <c r="HI19" s="756" t="s">
        <v>397</v>
      </c>
      <c r="HJ19" s="756" t="s">
        <v>397</v>
      </c>
      <c r="HK19"/>
      <c r="HL19"/>
      <c r="HM19"/>
      <c r="HN19" s="756" t="str">
        <f t="shared" si="1"/>
        <v>AUTO PRINT</v>
      </c>
      <c r="HO19"/>
      <c r="HP19" s="757" t="s">
        <v>572</v>
      </c>
      <c r="HQ19" s="757" t="s">
        <v>572</v>
      </c>
      <c r="HR19" s="757" t="s">
        <v>572</v>
      </c>
      <c r="HS19"/>
      <c r="HW19" s="758"/>
      <c r="HX19"/>
      <c r="HY19" s="759" t="s">
        <v>572</v>
      </c>
      <c r="HZ19" s="759" t="s">
        <v>572</v>
      </c>
      <c r="IA19" s="759" t="s">
        <v>572</v>
      </c>
      <c r="IC19" s="760" t="s">
        <v>572</v>
      </c>
      <c r="ID19" s="760" t="s">
        <v>572</v>
      </c>
      <c r="IE19" s="760" t="s">
        <v>572</v>
      </c>
      <c r="IF19" s="761" t="s">
        <v>572</v>
      </c>
      <c r="IG19" s="619" t="str">
        <f t="shared" si="2"/>
        <v>IN HOUSE (MANUAL)</v>
      </c>
      <c r="II19" s="761" t="s">
        <v>572</v>
      </c>
      <c r="IK19" s="761" t="str">
        <f>IFERROR(VLOOKUP($M19,#REF!,13,0),"IN HOUSE (MANUAL)")</f>
        <v>IN HOUSE (MANUAL)</v>
      </c>
      <c r="IM19" s="760" t="s">
        <v>572</v>
      </c>
      <c r="IN19" s="760" t="s">
        <v>572</v>
      </c>
      <c r="IO19" s="760" t="s">
        <v>572</v>
      </c>
      <c r="IQ19" s="760" t="s">
        <v>572</v>
      </c>
      <c r="IR19" s="760" t="s">
        <v>572</v>
      </c>
      <c r="IT19" s="760" t="s">
        <v>572</v>
      </c>
      <c r="IV19" s="760" t="s">
        <v>572</v>
      </c>
      <c r="IW19" s="760" t="s">
        <v>572</v>
      </c>
      <c r="IY19" s="760" t="s">
        <v>572</v>
      </c>
      <c r="IZ19" s="760" t="s">
        <v>572</v>
      </c>
      <c r="JB19" s="760" t="s">
        <v>572</v>
      </c>
      <c r="JC19" s="760" t="s">
        <v>572</v>
      </c>
      <c r="JE19" s="760" t="s">
        <v>572</v>
      </c>
      <c r="JF19" s="760" t="s">
        <v>572</v>
      </c>
    </row>
    <row r="20" spans="1:266" ht="17.25" customHeight="1" x14ac:dyDescent="0.35">
      <c r="A20" s="618" t="s">
        <v>620</v>
      </c>
      <c r="B20" s="730">
        <v>65</v>
      </c>
      <c r="C20" s="730" t="s">
        <v>565</v>
      </c>
      <c r="D20" s="730" t="s">
        <v>565</v>
      </c>
      <c r="E20" s="730">
        <v>1</v>
      </c>
      <c r="F20" s="731" t="s">
        <v>574</v>
      </c>
      <c r="G20" s="732">
        <v>1</v>
      </c>
      <c r="H20" s="733">
        <v>46231</v>
      </c>
      <c r="I20" s="730">
        <v>38</v>
      </c>
      <c r="J20" s="730" t="s">
        <v>308</v>
      </c>
      <c r="K20" s="730">
        <v>40</v>
      </c>
      <c r="L20" s="730" t="s">
        <v>621</v>
      </c>
      <c r="M20" s="772" t="s">
        <v>620</v>
      </c>
      <c r="N20" s="772" t="s">
        <v>390</v>
      </c>
      <c r="O20" s="772" t="s">
        <v>390</v>
      </c>
      <c r="P20" s="772" t="s">
        <v>390</v>
      </c>
      <c r="Q20" s="772" t="s">
        <v>390</v>
      </c>
      <c r="R20" s="772">
        <v>1906</v>
      </c>
      <c r="S20" s="772" t="s">
        <v>308</v>
      </c>
      <c r="T20" s="772" t="s">
        <v>568</v>
      </c>
      <c r="U20" s="772">
        <v>1906</v>
      </c>
      <c r="V20" s="772" t="s">
        <v>308</v>
      </c>
      <c r="W20" s="772"/>
      <c r="X20" s="773"/>
      <c r="Y20" s="772"/>
      <c r="Z20" s="774"/>
      <c r="AA20" s="772" t="s">
        <v>157</v>
      </c>
      <c r="AB20" s="772" t="s">
        <v>569</v>
      </c>
      <c r="AC20" s="772" t="s">
        <v>597</v>
      </c>
      <c r="AD20" s="772">
        <v>264</v>
      </c>
      <c r="AE20" s="775">
        <v>264</v>
      </c>
      <c r="AF20" s="776">
        <v>46279</v>
      </c>
      <c r="AG20" s="777"/>
      <c r="AH20" s="777"/>
      <c r="AI20" s="777" t="s">
        <v>308</v>
      </c>
      <c r="AJ20" s="778">
        <v>14</v>
      </c>
      <c r="AK20" s="779"/>
      <c r="AL20" s="778"/>
      <c r="AM20" s="780">
        <v>0</v>
      </c>
      <c r="AN20" s="780"/>
      <c r="AO20" s="780"/>
      <c r="AP20" s="780"/>
      <c r="AQ20" s="780"/>
      <c r="AR20" s="780"/>
      <c r="AS20" s="780"/>
      <c r="AT20" s="780"/>
      <c r="AU20" s="780"/>
      <c r="AV20" s="780"/>
      <c r="AW20" s="780"/>
      <c r="AX20" s="780">
        <v>264</v>
      </c>
      <c r="AY20" s="780">
        <v>0</v>
      </c>
      <c r="AZ20" s="780">
        <v>0</v>
      </c>
      <c r="BA20" s="780">
        <v>0</v>
      </c>
      <c r="BB20" s="780">
        <v>0</v>
      </c>
      <c r="BC20" s="780">
        <v>0</v>
      </c>
      <c r="BD20" s="780">
        <v>0</v>
      </c>
      <c r="BE20" s="780">
        <v>0</v>
      </c>
      <c r="BF20" s="780">
        <v>0</v>
      </c>
      <c r="BG20" s="780">
        <v>0</v>
      </c>
      <c r="BH20" s="780">
        <v>0</v>
      </c>
      <c r="BI20" s="780">
        <v>264</v>
      </c>
      <c r="BJ20" s="780"/>
      <c r="BK20" s="780">
        <v>0</v>
      </c>
      <c r="BL20" s="780"/>
      <c r="BM20" s="780"/>
      <c r="BN20" s="780" t="s">
        <v>308</v>
      </c>
      <c r="BO20" s="780" t="s">
        <v>308</v>
      </c>
      <c r="BP20" s="780" t="s">
        <v>308</v>
      </c>
      <c r="BQ20" s="780" t="s">
        <v>308</v>
      </c>
      <c r="BR20" s="780"/>
      <c r="BS20" s="780">
        <v>0</v>
      </c>
      <c r="BT20" s="780"/>
      <c r="BU20" s="780">
        <v>0</v>
      </c>
      <c r="BV20" s="780"/>
      <c r="BW20" s="780"/>
      <c r="BX20" s="780"/>
      <c r="BY20" s="780"/>
      <c r="BZ20" s="780"/>
      <c r="CA20" s="780">
        <v>0</v>
      </c>
      <c r="CB20" s="780">
        <v>0</v>
      </c>
      <c r="CC20" s="780">
        <v>0</v>
      </c>
      <c r="CD20" s="780">
        <v>0</v>
      </c>
      <c r="CE20" s="780">
        <v>0</v>
      </c>
      <c r="CF20" s="780">
        <v>0</v>
      </c>
      <c r="CG20" s="780">
        <v>0</v>
      </c>
      <c r="CH20" s="780">
        <v>0</v>
      </c>
      <c r="CI20" s="780"/>
      <c r="CJ20" s="780"/>
      <c r="CK20" s="773"/>
      <c r="CL20" s="773">
        <v>0</v>
      </c>
      <c r="CM20" s="773">
        <v>0</v>
      </c>
      <c r="CN20" s="773">
        <v>0</v>
      </c>
      <c r="CO20" s="773">
        <v>0</v>
      </c>
      <c r="CP20" s="773">
        <v>264</v>
      </c>
      <c r="CQ20" s="773">
        <v>264</v>
      </c>
      <c r="CR20" s="772">
        <v>264</v>
      </c>
      <c r="CS20" s="781"/>
      <c r="CT20" s="782" t="s">
        <v>308</v>
      </c>
      <c r="CU20" s="783" t="s">
        <v>308</v>
      </c>
      <c r="CV20" s="774"/>
      <c r="CW20" s="774"/>
      <c r="CX20" s="782">
        <v>46277</v>
      </c>
      <c r="CY20" s="784" t="s">
        <v>622</v>
      </c>
      <c r="CZ20" s="784">
        <v>0</v>
      </c>
      <c r="DA20" s="785">
        <v>46255</v>
      </c>
      <c r="DB20" s="785" t="s">
        <v>615</v>
      </c>
      <c r="DC20" s="785" t="s">
        <v>616</v>
      </c>
      <c r="DD20" s="785" t="s">
        <v>390</v>
      </c>
      <c r="DE20" s="785" t="s">
        <v>390</v>
      </c>
      <c r="DF20" s="785" t="s">
        <v>390</v>
      </c>
      <c r="DG20" s="785" t="s">
        <v>390</v>
      </c>
      <c r="DH20" s="786">
        <v>0</v>
      </c>
      <c r="DI20" s="774" t="s">
        <v>397</v>
      </c>
      <c r="DJ20" s="774">
        <v>46274</v>
      </c>
      <c r="DK20" s="774">
        <v>46274</v>
      </c>
      <c r="DL20" s="774">
        <v>46276</v>
      </c>
      <c r="DM20" s="774">
        <v>46272</v>
      </c>
      <c r="DN20" s="774">
        <v>46272</v>
      </c>
      <c r="DO20" s="787">
        <v>0</v>
      </c>
      <c r="DP20" s="774">
        <v>46297</v>
      </c>
      <c r="DQ20" s="776">
        <v>46297</v>
      </c>
      <c r="DR20" s="774">
        <v>46297</v>
      </c>
      <c r="DS20" s="786">
        <v>46297</v>
      </c>
      <c r="DT20" s="752">
        <v>46297</v>
      </c>
      <c r="DU20" s="753">
        <v>-17</v>
      </c>
      <c r="DV20" s="753" t="s">
        <v>308</v>
      </c>
      <c r="DW20" s="754">
        <v>46279</v>
      </c>
      <c r="DX20" s="755">
        <v>46280</v>
      </c>
      <c r="DY20" s="754" t="e">
        <v>#VALUE!</v>
      </c>
      <c r="DZ20" s="754" t="e">
        <v>#VALUE!</v>
      </c>
      <c r="EA20" s="754" t="e">
        <v>#VALUE!</v>
      </c>
      <c r="EB20" s="754" t="e">
        <v>#VALUE!</v>
      </c>
      <c r="HA20" s="756" t="s">
        <v>397</v>
      </c>
      <c r="HB20" s="756" t="s">
        <v>397</v>
      </c>
      <c r="HC20" s="756" t="s">
        <v>397</v>
      </c>
      <c r="HD20" s="756" t="s">
        <v>397</v>
      </c>
      <c r="HE20" s="756" t="s">
        <v>397</v>
      </c>
      <c r="HF20" s="756" t="s">
        <v>397</v>
      </c>
      <c r="HG20" s="756" t="s">
        <v>397</v>
      </c>
      <c r="HH20" s="756" t="s">
        <v>397</v>
      </c>
      <c r="HI20" s="756" t="s">
        <v>397</v>
      </c>
      <c r="HJ20" s="756" t="s">
        <v>397</v>
      </c>
      <c r="HK20"/>
      <c r="HL20"/>
      <c r="HM20"/>
      <c r="HN20" s="756" t="str">
        <f t="shared" si="1"/>
        <v>AUTO PRINT</v>
      </c>
      <c r="HO20"/>
      <c r="HP20" s="757" t="s">
        <v>572</v>
      </c>
      <c r="HQ20" s="757" t="s">
        <v>572</v>
      </c>
      <c r="HR20" s="757" t="s">
        <v>572</v>
      </c>
      <c r="HS20"/>
      <c r="HW20" s="758"/>
      <c r="HX20"/>
      <c r="HY20" s="759" t="s">
        <v>572</v>
      </c>
      <c r="HZ20" s="759" t="s">
        <v>572</v>
      </c>
      <c r="IA20" s="759" t="s">
        <v>572</v>
      </c>
      <c r="IC20" s="760" t="s">
        <v>572</v>
      </c>
      <c r="ID20" s="760" t="s">
        <v>572</v>
      </c>
      <c r="IE20" s="760" t="s">
        <v>572</v>
      </c>
      <c r="IF20" s="761" t="s">
        <v>572</v>
      </c>
      <c r="IG20" s="619" t="str">
        <f t="shared" si="2"/>
        <v>IN HOUSE (MANUAL)</v>
      </c>
      <c r="II20" s="761" t="s">
        <v>572</v>
      </c>
      <c r="IK20" s="761" t="str">
        <f>IFERROR(VLOOKUP($M20,#REF!,13,0),"IN HOUSE (MANUAL)")</f>
        <v>IN HOUSE (MANUAL)</v>
      </c>
      <c r="IM20" s="760" t="s">
        <v>572</v>
      </c>
      <c r="IN20" s="760" t="s">
        <v>572</v>
      </c>
      <c r="IO20" s="760" t="s">
        <v>572</v>
      </c>
      <c r="IQ20" s="760" t="s">
        <v>572</v>
      </c>
      <c r="IR20" s="760" t="s">
        <v>572</v>
      </c>
      <c r="IT20" s="760" t="s">
        <v>572</v>
      </c>
      <c r="IV20" s="760" t="s">
        <v>572</v>
      </c>
      <c r="IW20" s="760" t="s">
        <v>572</v>
      </c>
      <c r="IY20" s="760" t="s">
        <v>572</v>
      </c>
      <c r="IZ20" s="760" t="s">
        <v>572</v>
      </c>
      <c r="JB20" s="760" t="s">
        <v>572</v>
      </c>
      <c r="JC20" s="760" t="s">
        <v>572</v>
      </c>
      <c r="JE20" s="760" t="s">
        <v>572</v>
      </c>
      <c r="JF20" s="760" t="s">
        <v>572</v>
      </c>
    </row>
    <row r="21" spans="1:266" ht="17.25" customHeight="1" x14ac:dyDescent="0.35">
      <c r="A21" s="618" t="s">
        <v>623</v>
      </c>
      <c r="B21" s="730">
        <v>66</v>
      </c>
      <c r="C21" s="730" t="s">
        <v>565</v>
      </c>
      <c r="D21" s="730" t="s">
        <v>565</v>
      </c>
      <c r="E21" s="730">
        <v>1</v>
      </c>
      <c r="F21" s="731" t="s">
        <v>574</v>
      </c>
      <c r="G21" s="732">
        <v>1</v>
      </c>
      <c r="H21" s="733">
        <v>46231</v>
      </c>
      <c r="I21" s="730">
        <v>38</v>
      </c>
      <c r="J21" s="730" t="s">
        <v>308</v>
      </c>
      <c r="K21" s="730">
        <v>40</v>
      </c>
      <c r="L21" s="730" t="s">
        <v>624</v>
      </c>
      <c r="M21" s="772" t="s">
        <v>623</v>
      </c>
      <c r="N21" s="772" t="s">
        <v>390</v>
      </c>
      <c r="O21" s="772" t="s">
        <v>390</v>
      </c>
      <c r="P21" s="772" t="s">
        <v>390</v>
      </c>
      <c r="Q21" s="772" t="s">
        <v>390</v>
      </c>
      <c r="R21" s="772">
        <v>1906</v>
      </c>
      <c r="S21" s="772" t="s">
        <v>308</v>
      </c>
      <c r="T21" s="772" t="s">
        <v>568</v>
      </c>
      <c r="U21" s="772">
        <v>1906</v>
      </c>
      <c r="V21" s="772" t="s">
        <v>308</v>
      </c>
      <c r="W21" s="772"/>
      <c r="X21" s="773"/>
      <c r="Y21" s="772"/>
      <c r="Z21" s="774"/>
      <c r="AA21" s="772" t="s">
        <v>157</v>
      </c>
      <c r="AB21" s="772" t="s">
        <v>569</v>
      </c>
      <c r="AC21" s="772" t="s">
        <v>589</v>
      </c>
      <c r="AD21" s="772">
        <v>510</v>
      </c>
      <c r="AE21" s="775">
        <v>510</v>
      </c>
      <c r="AF21" s="776">
        <v>46279</v>
      </c>
      <c r="AG21" s="777"/>
      <c r="AH21" s="777"/>
      <c r="AI21" s="777" t="s">
        <v>625</v>
      </c>
      <c r="AJ21" s="778">
        <v>15</v>
      </c>
      <c r="AK21" s="779"/>
      <c r="AL21" s="778"/>
      <c r="AM21" s="780">
        <v>0</v>
      </c>
      <c r="AN21" s="780"/>
      <c r="AO21" s="780"/>
      <c r="AP21" s="780"/>
      <c r="AQ21" s="780"/>
      <c r="AR21" s="780"/>
      <c r="AS21" s="780"/>
      <c r="AT21" s="780"/>
      <c r="AU21" s="780"/>
      <c r="AV21" s="780"/>
      <c r="AW21" s="780"/>
      <c r="AX21" s="780">
        <v>0</v>
      </c>
      <c r="AY21" s="780">
        <v>0</v>
      </c>
      <c r="AZ21" s="780">
        <v>0</v>
      </c>
      <c r="BA21" s="780">
        <v>36</v>
      </c>
      <c r="BB21" s="780">
        <v>7</v>
      </c>
      <c r="BC21" s="780">
        <v>0</v>
      </c>
      <c r="BD21" s="780">
        <v>0</v>
      </c>
      <c r="BE21" s="780">
        <v>0</v>
      </c>
      <c r="BF21" s="780">
        <v>34</v>
      </c>
      <c r="BG21" s="780">
        <v>0</v>
      </c>
      <c r="BH21" s="780">
        <v>0</v>
      </c>
      <c r="BI21" s="780">
        <v>77</v>
      </c>
      <c r="BJ21" s="780"/>
      <c r="BK21" s="780">
        <v>0</v>
      </c>
      <c r="BL21" s="780"/>
      <c r="BM21" s="780"/>
      <c r="BN21" s="780" t="s">
        <v>308</v>
      </c>
      <c r="BO21" s="780" t="s">
        <v>308</v>
      </c>
      <c r="BP21" s="780" t="s">
        <v>308</v>
      </c>
      <c r="BQ21" s="780" t="s">
        <v>308</v>
      </c>
      <c r="BR21" s="780"/>
      <c r="BS21" s="780">
        <v>0</v>
      </c>
      <c r="BT21" s="780"/>
      <c r="BU21" s="780">
        <v>0</v>
      </c>
      <c r="BV21" s="780"/>
      <c r="BW21" s="780"/>
      <c r="BX21" s="780"/>
      <c r="BY21" s="780"/>
      <c r="BZ21" s="780"/>
      <c r="CA21" s="780">
        <v>0</v>
      </c>
      <c r="CB21" s="780">
        <v>0</v>
      </c>
      <c r="CC21" s="780">
        <v>0</v>
      </c>
      <c r="CD21" s="780">
        <v>0</v>
      </c>
      <c r="CE21" s="780">
        <v>0</v>
      </c>
      <c r="CF21" s="780">
        <v>0</v>
      </c>
      <c r="CG21" s="780">
        <v>0</v>
      </c>
      <c r="CH21" s="780">
        <v>0</v>
      </c>
      <c r="CI21" s="780"/>
      <c r="CJ21" s="780"/>
      <c r="CK21" s="773"/>
      <c r="CL21" s="773">
        <v>0</v>
      </c>
      <c r="CM21" s="773">
        <v>0</v>
      </c>
      <c r="CN21" s="773">
        <v>0</v>
      </c>
      <c r="CO21" s="773">
        <v>0</v>
      </c>
      <c r="CP21" s="773">
        <v>77</v>
      </c>
      <c r="CQ21" s="773">
        <v>510</v>
      </c>
      <c r="CR21" s="772">
        <v>510</v>
      </c>
      <c r="CS21" s="781"/>
      <c r="CT21" s="782" t="s">
        <v>308</v>
      </c>
      <c r="CU21" s="783" t="s">
        <v>308</v>
      </c>
      <c r="CV21" s="774"/>
      <c r="CW21" s="774"/>
      <c r="CX21" s="782">
        <v>46277</v>
      </c>
      <c r="CY21" s="784" t="s">
        <v>622</v>
      </c>
      <c r="CZ21" s="784">
        <v>0</v>
      </c>
      <c r="DA21" s="785">
        <v>46255</v>
      </c>
      <c r="DB21" s="785" t="s">
        <v>615</v>
      </c>
      <c r="DC21" s="785" t="s">
        <v>616</v>
      </c>
      <c r="DD21" s="785" t="s">
        <v>390</v>
      </c>
      <c r="DE21" s="785" t="s">
        <v>390</v>
      </c>
      <c r="DF21" s="785" t="s">
        <v>390</v>
      </c>
      <c r="DG21" s="785" t="s">
        <v>390</v>
      </c>
      <c r="DH21" s="786">
        <v>0</v>
      </c>
      <c r="DI21" s="774" t="s">
        <v>397</v>
      </c>
      <c r="DJ21" s="774">
        <v>46274</v>
      </c>
      <c r="DK21" s="774">
        <v>46274</v>
      </c>
      <c r="DL21" s="774">
        <v>46276</v>
      </c>
      <c r="DM21" s="774">
        <v>46272</v>
      </c>
      <c r="DN21" s="774">
        <v>46272</v>
      </c>
      <c r="DO21" s="787">
        <v>0</v>
      </c>
      <c r="DP21" s="774">
        <v>46297</v>
      </c>
      <c r="DQ21" s="776">
        <v>46319</v>
      </c>
      <c r="DR21" s="774">
        <v>46319</v>
      </c>
      <c r="DS21" s="786">
        <v>46297</v>
      </c>
      <c r="DT21" s="752">
        <v>46319</v>
      </c>
      <c r="DU21" s="753">
        <v>-16</v>
      </c>
      <c r="DV21" s="753" t="s">
        <v>308</v>
      </c>
      <c r="DW21" s="754">
        <v>46280</v>
      </c>
      <c r="DX21" s="755">
        <v>46281</v>
      </c>
      <c r="DY21" s="754" t="e">
        <v>#VALUE!</v>
      </c>
      <c r="DZ21" s="754" t="e">
        <v>#VALUE!</v>
      </c>
      <c r="EA21" s="754" t="e">
        <v>#VALUE!</v>
      </c>
      <c r="EB21" s="754" t="e">
        <v>#VALUE!</v>
      </c>
      <c r="HA21" s="756" t="s">
        <v>397</v>
      </c>
      <c r="HB21" s="756" t="s">
        <v>397</v>
      </c>
      <c r="HC21" s="756" t="s">
        <v>397</v>
      </c>
      <c r="HD21" s="756" t="s">
        <v>397</v>
      </c>
      <c r="HE21" s="756" t="s">
        <v>397</v>
      </c>
      <c r="HF21" s="756" t="s">
        <v>397</v>
      </c>
      <c r="HG21" s="756" t="s">
        <v>397</v>
      </c>
      <c r="HH21" s="756" t="s">
        <v>397</v>
      </c>
      <c r="HI21" s="756" t="s">
        <v>397</v>
      </c>
      <c r="HJ21" s="756" t="s">
        <v>397</v>
      </c>
      <c r="HK21"/>
      <c r="HL21"/>
      <c r="HM21"/>
      <c r="HN21" s="756" t="str">
        <f t="shared" si="1"/>
        <v>AUTO PRINT</v>
      </c>
      <c r="HO21"/>
      <c r="HP21" s="757" t="s">
        <v>572</v>
      </c>
      <c r="HQ21" s="757" t="s">
        <v>572</v>
      </c>
      <c r="HR21" s="757" t="s">
        <v>572</v>
      </c>
      <c r="HS21"/>
      <c r="HW21" s="758"/>
      <c r="HX21"/>
      <c r="HY21" s="759" t="s">
        <v>572</v>
      </c>
      <c r="HZ21" s="759" t="s">
        <v>572</v>
      </c>
      <c r="IA21" s="759" t="s">
        <v>572</v>
      </c>
      <c r="IC21" s="760" t="s">
        <v>572</v>
      </c>
      <c r="ID21" s="760" t="s">
        <v>572</v>
      </c>
      <c r="IE21" s="760" t="s">
        <v>572</v>
      </c>
      <c r="IF21" s="761" t="s">
        <v>572</v>
      </c>
      <c r="IG21" s="619" t="str">
        <f t="shared" si="2"/>
        <v>IN HOUSE (MANUAL)</v>
      </c>
      <c r="II21" s="761" t="s">
        <v>572</v>
      </c>
      <c r="IK21" s="761" t="str">
        <f>IFERROR(VLOOKUP($M21,#REF!,13,0),"IN HOUSE (MANUAL)")</f>
        <v>IN HOUSE (MANUAL)</v>
      </c>
      <c r="IM21" s="760" t="s">
        <v>572</v>
      </c>
      <c r="IN21" s="760" t="s">
        <v>572</v>
      </c>
      <c r="IO21" s="760" t="s">
        <v>572</v>
      </c>
      <c r="IQ21" s="760" t="s">
        <v>572</v>
      </c>
      <c r="IR21" s="760" t="s">
        <v>572</v>
      </c>
      <c r="IT21" s="760" t="s">
        <v>572</v>
      </c>
      <c r="IV21" s="760" t="s">
        <v>572</v>
      </c>
      <c r="IW21" s="760" t="s">
        <v>572</v>
      </c>
      <c r="IY21" s="760" t="s">
        <v>572</v>
      </c>
      <c r="IZ21" s="760" t="s">
        <v>572</v>
      </c>
      <c r="JB21" s="760" t="s">
        <v>572</v>
      </c>
      <c r="JC21" s="760" t="s">
        <v>572</v>
      </c>
      <c r="JE21" s="760" t="s">
        <v>572</v>
      </c>
      <c r="JF21" s="760" t="s">
        <v>572</v>
      </c>
    </row>
    <row r="22" spans="1:266" ht="17.25" customHeight="1" x14ac:dyDescent="0.35">
      <c r="A22" s="618" t="s">
        <v>626</v>
      </c>
      <c r="B22" s="730">
        <v>67</v>
      </c>
      <c r="C22" s="730" t="s">
        <v>565</v>
      </c>
      <c r="D22" s="730" t="s">
        <v>565</v>
      </c>
      <c r="E22" s="730">
        <v>1</v>
      </c>
      <c r="F22" s="731" t="s">
        <v>308</v>
      </c>
      <c r="G22" s="732">
        <v>1</v>
      </c>
      <c r="H22" s="733">
        <v>46224</v>
      </c>
      <c r="I22" s="730">
        <v>38</v>
      </c>
      <c r="J22" s="730" t="s">
        <v>308</v>
      </c>
      <c r="K22" s="730">
        <v>40</v>
      </c>
      <c r="L22" s="730" t="s">
        <v>627</v>
      </c>
      <c r="M22" s="788" t="s">
        <v>626</v>
      </c>
      <c r="N22" s="788" t="s">
        <v>390</v>
      </c>
      <c r="O22" s="788" t="s">
        <v>390</v>
      </c>
      <c r="P22" s="788" t="s">
        <v>390</v>
      </c>
      <c r="Q22" s="788" t="s">
        <v>390</v>
      </c>
      <c r="R22" s="788" t="s">
        <v>628</v>
      </c>
      <c r="S22" s="788" t="s">
        <v>308</v>
      </c>
      <c r="T22" s="788" t="s">
        <v>629</v>
      </c>
      <c r="U22" s="788">
        <v>1906</v>
      </c>
      <c r="V22" s="788" t="s">
        <v>308</v>
      </c>
      <c r="W22" s="788"/>
      <c r="X22" s="789"/>
      <c r="Y22" s="788"/>
      <c r="Z22" s="790"/>
      <c r="AA22" s="788" t="s">
        <v>32</v>
      </c>
      <c r="AB22" s="788" t="s">
        <v>569</v>
      </c>
      <c r="AC22" s="788" t="s">
        <v>630</v>
      </c>
      <c r="AD22" s="788">
        <v>894</v>
      </c>
      <c r="AE22" s="791">
        <v>894</v>
      </c>
      <c r="AF22" s="792">
        <v>46276</v>
      </c>
      <c r="AG22" s="793" t="s">
        <v>631</v>
      </c>
      <c r="AH22" s="793"/>
      <c r="AI22" s="793" t="s">
        <v>308</v>
      </c>
      <c r="AJ22" s="794">
        <v>16</v>
      </c>
      <c r="AK22" s="795"/>
      <c r="AL22" s="794"/>
      <c r="AM22" s="796">
        <v>894</v>
      </c>
      <c r="AN22" s="796"/>
      <c r="AO22" s="796"/>
      <c r="AP22" s="796"/>
      <c r="AQ22" s="796"/>
      <c r="AR22" s="796"/>
      <c r="AS22" s="796"/>
      <c r="AT22" s="796"/>
      <c r="AU22" s="796"/>
      <c r="AV22" s="796"/>
      <c r="AW22" s="796"/>
      <c r="AX22" s="796" t="s">
        <v>579</v>
      </c>
      <c r="AY22" s="796">
        <v>894</v>
      </c>
      <c r="AZ22" s="796">
        <v>894</v>
      </c>
      <c r="BA22" s="796">
        <v>894</v>
      </c>
      <c r="BB22" s="796">
        <v>894</v>
      </c>
      <c r="BC22" s="796">
        <v>0</v>
      </c>
      <c r="BD22" s="796">
        <v>0</v>
      </c>
      <c r="BE22" s="796">
        <v>0</v>
      </c>
      <c r="BF22" s="796">
        <v>894</v>
      </c>
      <c r="BG22" s="796">
        <v>0</v>
      </c>
      <c r="BH22" s="796">
        <v>0</v>
      </c>
      <c r="BI22" s="796">
        <v>894</v>
      </c>
      <c r="BJ22" s="796"/>
      <c r="BK22" s="796">
        <v>894</v>
      </c>
      <c r="BL22" s="796"/>
      <c r="BM22" s="796"/>
      <c r="BN22" s="796" t="s">
        <v>308</v>
      </c>
      <c r="BO22" s="796" t="s">
        <v>308</v>
      </c>
      <c r="BP22" s="796" t="s">
        <v>308</v>
      </c>
      <c r="BQ22" s="796" t="s">
        <v>308</v>
      </c>
      <c r="BR22" s="796"/>
      <c r="BS22" s="796">
        <v>894</v>
      </c>
      <c r="BT22" s="796"/>
      <c r="BU22" s="796">
        <v>894</v>
      </c>
      <c r="BV22" s="796"/>
      <c r="BW22" s="796"/>
      <c r="BX22" s="796"/>
      <c r="BY22" s="796"/>
      <c r="BZ22" s="796"/>
      <c r="CA22" s="796">
        <v>894</v>
      </c>
      <c r="CB22" s="796">
        <v>894</v>
      </c>
      <c r="CC22" s="796">
        <v>894</v>
      </c>
      <c r="CD22" s="796">
        <v>894</v>
      </c>
      <c r="CE22" s="796">
        <v>894</v>
      </c>
      <c r="CF22" s="796">
        <v>894</v>
      </c>
      <c r="CG22" s="796">
        <v>894</v>
      </c>
      <c r="CH22" s="796">
        <v>894</v>
      </c>
      <c r="CI22" s="796"/>
      <c r="CJ22" s="796"/>
      <c r="CK22" s="789"/>
      <c r="CL22" s="789">
        <v>894</v>
      </c>
      <c r="CM22" s="789">
        <v>894</v>
      </c>
      <c r="CN22" s="789">
        <v>894</v>
      </c>
      <c r="CO22" s="789">
        <v>894</v>
      </c>
      <c r="CP22" s="789">
        <v>894</v>
      </c>
      <c r="CQ22" s="789">
        <v>894</v>
      </c>
      <c r="CR22" s="788">
        <v>894</v>
      </c>
      <c r="CS22" s="797"/>
      <c r="CT22" s="798" t="s">
        <v>308</v>
      </c>
      <c r="CU22" s="799" t="s">
        <v>308</v>
      </c>
      <c r="CV22" s="790"/>
      <c r="CW22" s="790"/>
      <c r="CX22" s="798">
        <v>46267</v>
      </c>
      <c r="CY22" s="800" t="s">
        <v>632</v>
      </c>
      <c r="CZ22" s="800" t="s">
        <v>308</v>
      </c>
      <c r="DA22" s="801">
        <v>46274</v>
      </c>
      <c r="DB22" s="801" t="s">
        <v>633</v>
      </c>
      <c r="DC22" s="801" t="s">
        <v>634</v>
      </c>
      <c r="DD22" s="801">
        <v>46276</v>
      </c>
      <c r="DE22" s="801" t="s">
        <v>390</v>
      </c>
      <c r="DF22" s="801">
        <v>46276</v>
      </c>
      <c r="DG22" s="801" t="s">
        <v>390</v>
      </c>
      <c r="DH22" s="802">
        <v>0</v>
      </c>
      <c r="DI22" s="790" t="s">
        <v>397</v>
      </c>
      <c r="DJ22" s="790">
        <v>46276</v>
      </c>
      <c r="DK22" s="790">
        <v>46272</v>
      </c>
      <c r="DL22" s="790" t="s">
        <v>390</v>
      </c>
      <c r="DM22" s="790" t="s">
        <v>397</v>
      </c>
      <c r="DN22" s="790">
        <v>46274</v>
      </c>
      <c r="DO22" s="803" t="s">
        <v>308</v>
      </c>
      <c r="DP22" s="790">
        <v>46295</v>
      </c>
      <c r="DQ22" s="792">
        <v>46295</v>
      </c>
      <c r="DR22" s="790" t="s">
        <v>308</v>
      </c>
      <c r="DS22" s="802">
        <v>46295</v>
      </c>
      <c r="DT22" s="752">
        <v>46295</v>
      </c>
      <c r="DU22" s="753">
        <v>-12</v>
      </c>
      <c r="DV22" s="753" t="s">
        <v>308</v>
      </c>
      <c r="DW22" s="754">
        <v>46281</v>
      </c>
      <c r="DX22" s="755">
        <v>46283</v>
      </c>
      <c r="DY22" s="754" t="e">
        <v>#VALUE!</v>
      </c>
      <c r="DZ22" s="754" t="e">
        <v>#VALUE!</v>
      </c>
      <c r="EA22" s="754" t="e">
        <v>#VALUE!</v>
      </c>
      <c r="EB22" s="754" t="e">
        <v>#VALUE!</v>
      </c>
      <c r="HA22" s="756" t="s">
        <v>397</v>
      </c>
      <c r="HB22" s="756" t="s">
        <v>397</v>
      </c>
      <c r="HC22" s="756" t="s">
        <v>397</v>
      </c>
      <c r="HD22" s="756" t="s">
        <v>397</v>
      </c>
      <c r="HE22" s="756" t="s">
        <v>397</v>
      </c>
      <c r="HF22" s="756" t="s">
        <v>397</v>
      </c>
      <c r="HG22" s="756" t="s">
        <v>397</v>
      </c>
      <c r="HH22" s="756" t="s">
        <v>397</v>
      </c>
      <c r="HI22" s="756" t="s">
        <v>397</v>
      </c>
      <c r="HJ22" s="756" t="s">
        <v>397</v>
      </c>
      <c r="HK22"/>
      <c r="HL22"/>
      <c r="HM22"/>
      <c r="HN22" s="756" t="str">
        <f t="shared" si="1"/>
        <v>AUTO PRINT</v>
      </c>
      <c r="HO22"/>
      <c r="HP22" s="757" t="s">
        <v>572</v>
      </c>
      <c r="HQ22" s="757" t="s">
        <v>572</v>
      </c>
      <c r="HR22" s="757" t="s">
        <v>572</v>
      </c>
      <c r="HS22"/>
      <c r="HW22" s="758"/>
      <c r="HX22"/>
      <c r="HY22" s="759" t="s">
        <v>572</v>
      </c>
      <c r="HZ22" s="759" t="s">
        <v>572</v>
      </c>
      <c r="IA22" s="759" t="s">
        <v>572</v>
      </c>
      <c r="IC22" s="760" t="s">
        <v>572</v>
      </c>
      <c r="ID22" s="760" t="s">
        <v>572</v>
      </c>
      <c r="IE22" s="760" t="s">
        <v>572</v>
      </c>
      <c r="IF22" s="761" t="s">
        <v>572</v>
      </c>
      <c r="IG22" s="619" t="str">
        <f t="shared" si="2"/>
        <v>IN HOUSE (MANUAL)</v>
      </c>
      <c r="II22" s="761" t="s">
        <v>572</v>
      </c>
      <c r="IK22" s="761" t="str">
        <f>IFERROR(VLOOKUP($M22,#REF!,13,0),"IN HOUSE (MANUAL)")</f>
        <v>IN HOUSE (MANUAL)</v>
      </c>
      <c r="IM22" s="760" t="s">
        <v>572</v>
      </c>
      <c r="IN22" s="760" t="s">
        <v>572</v>
      </c>
      <c r="IO22" s="760" t="s">
        <v>572</v>
      </c>
      <c r="IQ22" s="760" t="s">
        <v>572</v>
      </c>
      <c r="IR22" s="760" t="s">
        <v>572</v>
      </c>
      <c r="IT22" s="760" t="s">
        <v>572</v>
      </c>
      <c r="IV22" s="760" t="s">
        <v>572</v>
      </c>
      <c r="IW22" s="760" t="s">
        <v>572</v>
      </c>
      <c r="IY22" s="760" t="s">
        <v>572</v>
      </c>
      <c r="IZ22" s="760" t="s">
        <v>572</v>
      </c>
      <c r="JB22" s="760" t="s">
        <v>572</v>
      </c>
      <c r="JC22" s="760" t="s">
        <v>572</v>
      </c>
      <c r="JE22" s="760" t="s">
        <v>572</v>
      </c>
      <c r="JF22" s="760" t="s">
        <v>572</v>
      </c>
    </row>
    <row r="23" spans="1:266" ht="17.25" customHeight="1" x14ac:dyDescent="0.35">
      <c r="A23" s="618" t="s">
        <v>635</v>
      </c>
      <c r="B23" s="730">
        <v>68</v>
      </c>
      <c r="C23" s="730" t="s">
        <v>565</v>
      </c>
      <c r="D23" s="730" t="s">
        <v>565</v>
      </c>
      <c r="E23" s="730">
        <v>1</v>
      </c>
      <c r="F23" s="731" t="s">
        <v>308</v>
      </c>
      <c r="G23" s="732">
        <v>1</v>
      </c>
      <c r="H23" s="733">
        <v>46224</v>
      </c>
      <c r="I23" s="730">
        <v>39</v>
      </c>
      <c r="J23" s="730" t="s">
        <v>308</v>
      </c>
      <c r="K23" s="730">
        <v>40</v>
      </c>
      <c r="L23" s="730" t="s">
        <v>627</v>
      </c>
      <c r="M23" s="788" t="s">
        <v>635</v>
      </c>
      <c r="N23" s="788" t="s">
        <v>390</v>
      </c>
      <c r="O23" s="788" t="s">
        <v>390</v>
      </c>
      <c r="P23" s="788" t="s">
        <v>390</v>
      </c>
      <c r="Q23" s="788" t="s">
        <v>390</v>
      </c>
      <c r="R23" s="788" t="s">
        <v>628</v>
      </c>
      <c r="S23" s="788" t="s">
        <v>308</v>
      </c>
      <c r="T23" s="788" t="s">
        <v>636</v>
      </c>
      <c r="U23" s="788">
        <v>1906</v>
      </c>
      <c r="V23" s="788" t="s">
        <v>308</v>
      </c>
      <c r="W23" s="788"/>
      <c r="X23" s="789"/>
      <c r="Y23" s="788"/>
      <c r="Z23" s="790"/>
      <c r="AA23" s="788" t="s">
        <v>32</v>
      </c>
      <c r="AB23" s="788" t="s">
        <v>569</v>
      </c>
      <c r="AC23" s="788" t="s">
        <v>630</v>
      </c>
      <c r="AD23" s="788">
        <v>1044</v>
      </c>
      <c r="AE23" s="791">
        <v>1044</v>
      </c>
      <c r="AF23" s="792">
        <v>46276</v>
      </c>
      <c r="AG23" s="793" t="s">
        <v>631</v>
      </c>
      <c r="AH23" s="793"/>
      <c r="AI23" s="793" t="s">
        <v>308</v>
      </c>
      <c r="AJ23" s="794">
        <v>17</v>
      </c>
      <c r="AK23" s="795"/>
      <c r="AL23" s="794"/>
      <c r="AM23" s="796">
        <v>1044</v>
      </c>
      <c r="AN23" s="796"/>
      <c r="AO23" s="796"/>
      <c r="AP23" s="796"/>
      <c r="AQ23" s="796"/>
      <c r="AR23" s="796"/>
      <c r="AS23" s="796"/>
      <c r="AT23" s="796"/>
      <c r="AU23" s="796"/>
      <c r="AV23" s="796"/>
      <c r="AW23" s="796"/>
      <c r="AX23" s="796" t="s">
        <v>579</v>
      </c>
      <c r="AY23" s="796">
        <v>1044</v>
      </c>
      <c r="AZ23" s="796">
        <v>1044</v>
      </c>
      <c r="BA23" s="796">
        <v>1044</v>
      </c>
      <c r="BB23" s="796">
        <v>1044</v>
      </c>
      <c r="BC23" s="796">
        <v>0</v>
      </c>
      <c r="BD23" s="796">
        <v>0</v>
      </c>
      <c r="BE23" s="796">
        <v>0</v>
      </c>
      <c r="BF23" s="796">
        <v>1044</v>
      </c>
      <c r="BG23" s="796">
        <v>0</v>
      </c>
      <c r="BH23" s="796">
        <v>0</v>
      </c>
      <c r="BI23" s="796">
        <v>1044</v>
      </c>
      <c r="BJ23" s="796"/>
      <c r="BK23" s="796">
        <v>1044</v>
      </c>
      <c r="BL23" s="796"/>
      <c r="BM23" s="796"/>
      <c r="BN23" s="796" t="s">
        <v>308</v>
      </c>
      <c r="BO23" s="796" t="s">
        <v>308</v>
      </c>
      <c r="BP23" s="796" t="s">
        <v>308</v>
      </c>
      <c r="BQ23" s="796" t="s">
        <v>308</v>
      </c>
      <c r="BR23" s="796"/>
      <c r="BS23" s="796">
        <v>1044</v>
      </c>
      <c r="BT23" s="796"/>
      <c r="BU23" s="796">
        <v>1044</v>
      </c>
      <c r="BV23" s="796"/>
      <c r="BW23" s="796"/>
      <c r="BX23" s="796"/>
      <c r="BY23" s="796"/>
      <c r="BZ23" s="796"/>
      <c r="CA23" s="796">
        <v>1044</v>
      </c>
      <c r="CB23" s="796">
        <v>1044</v>
      </c>
      <c r="CC23" s="796">
        <v>1044</v>
      </c>
      <c r="CD23" s="796">
        <v>1044</v>
      </c>
      <c r="CE23" s="796">
        <v>1044</v>
      </c>
      <c r="CF23" s="796">
        <v>1044</v>
      </c>
      <c r="CG23" s="796">
        <v>1044</v>
      </c>
      <c r="CH23" s="796">
        <v>1044</v>
      </c>
      <c r="CI23" s="796"/>
      <c r="CJ23" s="796"/>
      <c r="CK23" s="789"/>
      <c r="CL23" s="789">
        <v>1044</v>
      </c>
      <c r="CM23" s="789">
        <v>1044</v>
      </c>
      <c r="CN23" s="789">
        <v>1044</v>
      </c>
      <c r="CO23" s="789">
        <v>1044</v>
      </c>
      <c r="CP23" s="789">
        <v>1044</v>
      </c>
      <c r="CQ23" s="789">
        <v>1044</v>
      </c>
      <c r="CR23" s="788">
        <v>1044</v>
      </c>
      <c r="CS23" s="797"/>
      <c r="CT23" s="798" t="s">
        <v>308</v>
      </c>
      <c r="CU23" s="799" t="s">
        <v>308</v>
      </c>
      <c r="CV23" s="790"/>
      <c r="CW23" s="790"/>
      <c r="CX23" s="798">
        <v>46267</v>
      </c>
      <c r="CY23" s="800" t="s">
        <v>637</v>
      </c>
      <c r="CZ23" s="800" t="s">
        <v>308</v>
      </c>
      <c r="DA23" s="801">
        <v>46255</v>
      </c>
      <c r="DB23" s="801" t="s">
        <v>615</v>
      </c>
      <c r="DC23" s="801" t="s">
        <v>616</v>
      </c>
      <c r="DD23" s="801" t="s">
        <v>390</v>
      </c>
      <c r="DE23" s="801" t="s">
        <v>390</v>
      </c>
      <c r="DF23" s="801" t="s">
        <v>390</v>
      </c>
      <c r="DG23" s="801" t="s">
        <v>390</v>
      </c>
      <c r="DH23" s="802">
        <v>0</v>
      </c>
      <c r="DI23" s="790" t="s">
        <v>397</v>
      </c>
      <c r="DJ23" s="790" t="s">
        <v>390</v>
      </c>
      <c r="DK23" s="790">
        <v>46272</v>
      </c>
      <c r="DL23" s="790" t="s">
        <v>390</v>
      </c>
      <c r="DM23" s="790" t="s">
        <v>397</v>
      </c>
      <c r="DN23" s="790">
        <v>46275</v>
      </c>
      <c r="DO23" s="803" t="s">
        <v>308</v>
      </c>
      <c r="DP23" s="790">
        <v>46295</v>
      </c>
      <c r="DQ23" s="792">
        <v>46295</v>
      </c>
      <c r="DR23" s="790" t="s">
        <v>308</v>
      </c>
      <c r="DS23" s="802">
        <v>46295</v>
      </c>
      <c r="DT23" s="752">
        <v>46295</v>
      </c>
      <c r="DU23" s="753">
        <v>-9</v>
      </c>
      <c r="DV23" s="753" t="s">
        <v>308</v>
      </c>
      <c r="DW23" s="754">
        <v>46283</v>
      </c>
      <c r="DX23" s="755">
        <v>46286</v>
      </c>
      <c r="DY23" s="754" t="e">
        <v>#VALUE!</v>
      </c>
      <c r="DZ23" s="754" t="e">
        <v>#VALUE!</v>
      </c>
      <c r="EA23" s="754" t="e">
        <v>#VALUE!</v>
      </c>
      <c r="EB23" s="754" t="e">
        <v>#VALUE!</v>
      </c>
      <c r="HA23" s="756" t="s">
        <v>397</v>
      </c>
      <c r="HB23" s="756" t="s">
        <v>397</v>
      </c>
      <c r="HC23" s="756" t="s">
        <v>397</v>
      </c>
      <c r="HD23" s="756" t="s">
        <v>397</v>
      </c>
      <c r="HE23" s="756" t="s">
        <v>397</v>
      </c>
      <c r="HF23" s="756" t="s">
        <v>397</v>
      </c>
      <c r="HG23" s="756" t="s">
        <v>397</v>
      </c>
      <c r="HH23" s="756" t="s">
        <v>397</v>
      </c>
      <c r="HI23" s="756" t="s">
        <v>397</v>
      </c>
      <c r="HJ23" s="756" t="s">
        <v>397</v>
      </c>
      <c r="HK23"/>
      <c r="HL23"/>
      <c r="HM23"/>
      <c r="HN23" s="756" t="str">
        <f t="shared" si="1"/>
        <v>AUTO PRINT</v>
      </c>
      <c r="HO23"/>
      <c r="HP23" s="757" t="s">
        <v>572</v>
      </c>
      <c r="HQ23" s="757" t="s">
        <v>572</v>
      </c>
      <c r="HR23" s="757" t="s">
        <v>572</v>
      </c>
      <c r="HS23"/>
      <c r="HW23" s="758"/>
      <c r="HX23"/>
      <c r="HY23" s="759" t="s">
        <v>572</v>
      </c>
      <c r="HZ23" s="759" t="s">
        <v>572</v>
      </c>
      <c r="IA23" s="759" t="s">
        <v>572</v>
      </c>
      <c r="IC23" s="760" t="s">
        <v>572</v>
      </c>
      <c r="ID23" s="760" t="s">
        <v>572</v>
      </c>
      <c r="IE23" s="760" t="s">
        <v>572</v>
      </c>
      <c r="IF23" s="761" t="s">
        <v>572</v>
      </c>
      <c r="IG23" s="619" t="str">
        <f t="shared" si="2"/>
        <v>IN HOUSE (MANUAL)</v>
      </c>
      <c r="II23" s="761" t="s">
        <v>572</v>
      </c>
      <c r="IK23" s="761" t="str">
        <f>IFERROR(VLOOKUP($M23,#REF!,13,0),"IN HOUSE (MANUAL)")</f>
        <v>IN HOUSE (MANUAL)</v>
      </c>
      <c r="IM23" s="760" t="s">
        <v>572</v>
      </c>
      <c r="IN23" s="760" t="s">
        <v>572</v>
      </c>
      <c r="IO23" s="760" t="s">
        <v>572</v>
      </c>
      <c r="IQ23" s="760" t="s">
        <v>572</v>
      </c>
      <c r="IR23" s="760" t="s">
        <v>572</v>
      </c>
      <c r="IT23" s="760" t="s">
        <v>572</v>
      </c>
      <c r="IV23" s="760" t="s">
        <v>572</v>
      </c>
      <c r="IW23" s="760" t="s">
        <v>572</v>
      </c>
      <c r="IY23" s="760" t="s">
        <v>572</v>
      </c>
      <c r="IZ23" s="760" t="s">
        <v>572</v>
      </c>
      <c r="JB23" s="760" t="s">
        <v>572</v>
      </c>
      <c r="JC23" s="760" t="s">
        <v>572</v>
      </c>
      <c r="JE23" s="760" t="s">
        <v>572</v>
      </c>
      <c r="JF23" s="760" t="s">
        <v>572</v>
      </c>
    </row>
    <row r="24" spans="1:266" ht="17.25" customHeight="1" x14ac:dyDescent="0.35">
      <c r="A24" s="618" t="s">
        <v>638</v>
      </c>
      <c r="B24" s="730">
        <v>69</v>
      </c>
      <c r="C24" s="730" t="s">
        <v>565</v>
      </c>
      <c r="D24" s="730" t="s">
        <v>565</v>
      </c>
      <c r="E24" s="730">
        <v>1</v>
      </c>
      <c r="F24" s="731" t="s">
        <v>308</v>
      </c>
      <c r="G24" s="732">
        <v>1</v>
      </c>
      <c r="H24" s="733">
        <v>46224</v>
      </c>
      <c r="I24" s="730">
        <v>39</v>
      </c>
      <c r="J24" s="730" t="s">
        <v>308</v>
      </c>
      <c r="K24" s="730">
        <v>40</v>
      </c>
      <c r="L24" s="730" t="s">
        <v>627</v>
      </c>
      <c r="M24" s="788" t="s">
        <v>638</v>
      </c>
      <c r="N24" s="788" t="s">
        <v>390</v>
      </c>
      <c r="O24" s="788" t="s">
        <v>390</v>
      </c>
      <c r="P24" s="788" t="s">
        <v>390</v>
      </c>
      <c r="Q24" s="788" t="s">
        <v>390</v>
      </c>
      <c r="R24" s="788" t="s">
        <v>628</v>
      </c>
      <c r="S24" s="788" t="s">
        <v>308</v>
      </c>
      <c r="T24" s="788" t="s">
        <v>639</v>
      </c>
      <c r="U24" s="788">
        <v>1906</v>
      </c>
      <c r="V24" s="788" t="s">
        <v>308</v>
      </c>
      <c r="W24" s="788"/>
      <c r="X24" s="789"/>
      <c r="Y24" s="788"/>
      <c r="Z24" s="790"/>
      <c r="AA24" s="788" t="s">
        <v>32</v>
      </c>
      <c r="AB24" s="788" t="s">
        <v>569</v>
      </c>
      <c r="AC24" s="788" t="s">
        <v>630</v>
      </c>
      <c r="AD24" s="788">
        <v>1392</v>
      </c>
      <c r="AE24" s="791">
        <v>1392</v>
      </c>
      <c r="AF24" s="792">
        <v>46276</v>
      </c>
      <c r="AG24" s="793" t="s">
        <v>631</v>
      </c>
      <c r="AH24" s="793"/>
      <c r="AI24" s="793" t="s">
        <v>308</v>
      </c>
      <c r="AJ24" s="794">
        <v>18</v>
      </c>
      <c r="AK24" s="795"/>
      <c r="AL24" s="794"/>
      <c r="AM24" s="796">
        <v>1392</v>
      </c>
      <c r="AN24" s="796"/>
      <c r="AO24" s="796"/>
      <c r="AP24" s="796"/>
      <c r="AQ24" s="796"/>
      <c r="AR24" s="796"/>
      <c r="AS24" s="796"/>
      <c r="AT24" s="796"/>
      <c r="AU24" s="796"/>
      <c r="AV24" s="796"/>
      <c r="AW24" s="796"/>
      <c r="AX24" s="796" t="s">
        <v>579</v>
      </c>
      <c r="AY24" s="796">
        <v>1392</v>
      </c>
      <c r="AZ24" s="796">
        <v>1392</v>
      </c>
      <c r="BA24" s="796">
        <v>1392</v>
      </c>
      <c r="BB24" s="796">
        <v>1392</v>
      </c>
      <c r="BC24" s="796">
        <v>0</v>
      </c>
      <c r="BD24" s="796">
        <v>0</v>
      </c>
      <c r="BE24" s="796">
        <v>0</v>
      </c>
      <c r="BF24" s="796">
        <v>1392</v>
      </c>
      <c r="BG24" s="796">
        <v>0</v>
      </c>
      <c r="BH24" s="796">
        <v>0</v>
      </c>
      <c r="BI24" s="796">
        <v>1392</v>
      </c>
      <c r="BJ24" s="796"/>
      <c r="BK24" s="796">
        <v>1392</v>
      </c>
      <c r="BL24" s="796"/>
      <c r="BM24" s="796"/>
      <c r="BN24" s="796" t="s">
        <v>308</v>
      </c>
      <c r="BO24" s="796" t="s">
        <v>308</v>
      </c>
      <c r="BP24" s="796" t="s">
        <v>308</v>
      </c>
      <c r="BQ24" s="796" t="s">
        <v>308</v>
      </c>
      <c r="BR24" s="796"/>
      <c r="BS24" s="796">
        <v>1392</v>
      </c>
      <c r="BT24" s="796"/>
      <c r="BU24" s="796">
        <v>1392</v>
      </c>
      <c r="BV24" s="796"/>
      <c r="BW24" s="796"/>
      <c r="BX24" s="796"/>
      <c r="BY24" s="796"/>
      <c r="BZ24" s="796"/>
      <c r="CA24" s="796">
        <v>1392</v>
      </c>
      <c r="CB24" s="796">
        <v>1392</v>
      </c>
      <c r="CC24" s="796">
        <v>1392</v>
      </c>
      <c r="CD24" s="796">
        <v>1392</v>
      </c>
      <c r="CE24" s="796">
        <v>1392</v>
      </c>
      <c r="CF24" s="796">
        <v>1392</v>
      </c>
      <c r="CG24" s="796">
        <v>1392</v>
      </c>
      <c r="CH24" s="796">
        <v>1392</v>
      </c>
      <c r="CI24" s="796"/>
      <c r="CJ24" s="796"/>
      <c r="CK24" s="789"/>
      <c r="CL24" s="789">
        <v>1392</v>
      </c>
      <c r="CM24" s="789">
        <v>1392</v>
      </c>
      <c r="CN24" s="789">
        <v>1392</v>
      </c>
      <c r="CO24" s="789">
        <v>1392</v>
      </c>
      <c r="CP24" s="789">
        <v>1392</v>
      </c>
      <c r="CQ24" s="789">
        <v>1392</v>
      </c>
      <c r="CR24" s="788">
        <v>1392</v>
      </c>
      <c r="CS24" s="797"/>
      <c r="CT24" s="798" t="s">
        <v>308</v>
      </c>
      <c r="CU24" s="799" t="s">
        <v>308</v>
      </c>
      <c r="CV24" s="790"/>
      <c r="CW24" s="790"/>
      <c r="CX24" s="798">
        <v>46267</v>
      </c>
      <c r="CY24" s="800" t="s">
        <v>637</v>
      </c>
      <c r="CZ24" s="800" t="s">
        <v>308</v>
      </c>
      <c r="DA24" s="801">
        <v>46255</v>
      </c>
      <c r="DB24" s="801" t="s">
        <v>615</v>
      </c>
      <c r="DC24" s="801" t="s">
        <v>616</v>
      </c>
      <c r="DD24" s="801" t="s">
        <v>390</v>
      </c>
      <c r="DE24" s="801" t="s">
        <v>390</v>
      </c>
      <c r="DF24" s="801" t="s">
        <v>390</v>
      </c>
      <c r="DG24" s="801" t="s">
        <v>390</v>
      </c>
      <c r="DH24" s="802">
        <v>0</v>
      </c>
      <c r="DI24" s="790" t="s">
        <v>397</v>
      </c>
      <c r="DJ24" s="790" t="s">
        <v>390</v>
      </c>
      <c r="DK24" s="790">
        <v>46272</v>
      </c>
      <c r="DL24" s="790" t="s">
        <v>390</v>
      </c>
      <c r="DM24" s="790" t="s">
        <v>397</v>
      </c>
      <c r="DN24" s="790">
        <v>46279</v>
      </c>
      <c r="DO24" s="803" t="s">
        <v>308</v>
      </c>
      <c r="DP24" s="790">
        <v>46295</v>
      </c>
      <c r="DQ24" s="792">
        <v>46295</v>
      </c>
      <c r="DR24" s="790" t="s">
        <v>308</v>
      </c>
      <c r="DS24" s="802">
        <v>46295</v>
      </c>
      <c r="DT24" s="752">
        <v>46295</v>
      </c>
      <c r="DU24" s="753">
        <v>-6</v>
      </c>
      <c r="DV24" s="753" t="s">
        <v>308</v>
      </c>
      <c r="DW24" s="754">
        <v>46286</v>
      </c>
      <c r="DX24" s="755">
        <v>46289</v>
      </c>
      <c r="DY24" s="754" t="e">
        <v>#VALUE!</v>
      </c>
      <c r="DZ24" s="754" t="e">
        <v>#VALUE!</v>
      </c>
      <c r="EA24" s="754" t="e">
        <v>#VALUE!</v>
      </c>
      <c r="EB24" s="754" t="e">
        <v>#VALUE!</v>
      </c>
      <c r="HA24" s="756" t="s">
        <v>397</v>
      </c>
      <c r="HB24" s="756" t="s">
        <v>397</v>
      </c>
      <c r="HC24" s="756" t="s">
        <v>397</v>
      </c>
      <c r="HD24" s="756" t="s">
        <v>397</v>
      </c>
      <c r="HE24" s="756" t="s">
        <v>397</v>
      </c>
      <c r="HF24" s="756" t="s">
        <v>397</v>
      </c>
      <c r="HG24" s="756" t="s">
        <v>397</v>
      </c>
      <c r="HH24" s="756" t="s">
        <v>397</v>
      </c>
      <c r="HI24" s="756" t="s">
        <v>397</v>
      </c>
      <c r="HJ24" s="756" t="s">
        <v>397</v>
      </c>
      <c r="HK24"/>
      <c r="HL24"/>
      <c r="HM24"/>
      <c r="HN24" s="756" t="str">
        <f t="shared" si="1"/>
        <v>AUTO PRINT</v>
      </c>
      <c r="HO24"/>
      <c r="HP24" s="757" t="s">
        <v>572</v>
      </c>
      <c r="HQ24" s="757" t="s">
        <v>572</v>
      </c>
      <c r="HR24" s="757" t="s">
        <v>572</v>
      </c>
      <c r="HS24"/>
      <c r="HW24" s="758"/>
      <c r="HX24"/>
      <c r="HY24" s="759" t="s">
        <v>572</v>
      </c>
      <c r="HZ24" s="759" t="s">
        <v>572</v>
      </c>
      <c r="IA24" s="759" t="s">
        <v>572</v>
      </c>
      <c r="IC24" s="760" t="s">
        <v>572</v>
      </c>
      <c r="ID24" s="760" t="s">
        <v>572</v>
      </c>
      <c r="IE24" s="760" t="s">
        <v>572</v>
      </c>
      <c r="IF24" s="761" t="s">
        <v>572</v>
      </c>
      <c r="IG24" s="619" t="str">
        <f t="shared" si="2"/>
        <v>IN HOUSE (MANUAL)</v>
      </c>
      <c r="II24" s="761" t="s">
        <v>572</v>
      </c>
      <c r="IK24" s="761" t="str">
        <f>IFERROR(VLOOKUP($M24,#REF!,13,0),"IN HOUSE (MANUAL)")</f>
        <v>IN HOUSE (MANUAL)</v>
      </c>
      <c r="IM24" s="760" t="s">
        <v>572</v>
      </c>
      <c r="IN24" s="760" t="s">
        <v>572</v>
      </c>
      <c r="IO24" s="760" t="s">
        <v>572</v>
      </c>
      <c r="IQ24" s="760" t="s">
        <v>572</v>
      </c>
      <c r="IR24" s="760" t="s">
        <v>572</v>
      </c>
      <c r="IT24" s="760" t="s">
        <v>572</v>
      </c>
      <c r="IV24" s="760" t="s">
        <v>572</v>
      </c>
      <c r="IW24" s="760" t="s">
        <v>572</v>
      </c>
      <c r="IY24" s="760" t="s">
        <v>572</v>
      </c>
      <c r="IZ24" s="760" t="s">
        <v>572</v>
      </c>
      <c r="JB24" s="760" t="s">
        <v>572</v>
      </c>
      <c r="JC24" s="760" t="s">
        <v>572</v>
      </c>
      <c r="JE24" s="760" t="s">
        <v>572</v>
      </c>
      <c r="JF24" s="760" t="s">
        <v>572</v>
      </c>
    </row>
    <row r="25" spans="1:266" ht="17.25" customHeight="1" x14ac:dyDescent="0.35">
      <c r="A25" s="618" t="s">
        <v>640</v>
      </c>
      <c r="B25" s="730">
        <v>70</v>
      </c>
      <c r="C25" s="730" t="s">
        <v>565</v>
      </c>
      <c r="D25" s="730" t="s">
        <v>565</v>
      </c>
      <c r="E25" s="730">
        <v>1</v>
      </c>
      <c r="F25" s="731" t="s">
        <v>308</v>
      </c>
      <c r="G25" s="732">
        <v>1</v>
      </c>
      <c r="H25" s="733">
        <v>46224</v>
      </c>
      <c r="I25" s="730">
        <v>39</v>
      </c>
      <c r="J25" s="730" t="s">
        <v>308</v>
      </c>
      <c r="K25" s="730">
        <v>40</v>
      </c>
      <c r="L25" s="730" t="s">
        <v>627</v>
      </c>
      <c r="M25" s="788" t="s">
        <v>640</v>
      </c>
      <c r="N25" s="788" t="s">
        <v>390</v>
      </c>
      <c r="O25" s="788" t="s">
        <v>390</v>
      </c>
      <c r="P25" s="788" t="s">
        <v>390</v>
      </c>
      <c r="Q25" s="788" t="s">
        <v>390</v>
      </c>
      <c r="R25" s="788" t="s">
        <v>628</v>
      </c>
      <c r="S25" s="788" t="s">
        <v>308</v>
      </c>
      <c r="T25" s="788" t="s">
        <v>641</v>
      </c>
      <c r="U25" s="788">
        <v>1906</v>
      </c>
      <c r="V25" s="788" t="s">
        <v>308</v>
      </c>
      <c r="W25" s="788"/>
      <c r="X25" s="789"/>
      <c r="Y25" s="788"/>
      <c r="Z25" s="790"/>
      <c r="AA25" s="788" t="s">
        <v>32</v>
      </c>
      <c r="AB25" s="788" t="s">
        <v>569</v>
      </c>
      <c r="AC25" s="788" t="s">
        <v>630</v>
      </c>
      <c r="AD25" s="788">
        <v>600</v>
      </c>
      <c r="AE25" s="791">
        <v>600</v>
      </c>
      <c r="AF25" s="792">
        <v>46276</v>
      </c>
      <c r="AG25" s="793" t="s">
        <v>631</v>
      </c>
      <c r="AH25" s="793"/>
      <c r="AI25" s="793" t="s">
        <v>308</v>
      </c>
      <c r="AJ25" s="794">
        <v>19</v>
      </c>
      <c r="AK25" s="795"/>
      <c r="AL25" s="794"/>
      <c r="AM25" s="796">
        <v>600</v>
      </c>
      <c r="AN25" s="796"/>
      <c r="AO25" s="796"/>
      <c r="AP25" s="796"/>
      <c r="AQ25" s="796"/>
      <c r="AR25" s="796"/>
      <c r="AS25" s="796"/>
      <c r="AT25" s="796"/>
      <c r="AU25" s="796"/>
      <c r="AV25" s="796"/>
      <c r="AW25" s="796"/>
      <c r="AX25" s="796" t="s">
        <v>579</v>
      </c>
      <c r="AY25" s="796">
        <v>600</v>
      </c>
      <c r="AZ25" s="796">
        <v>600</v>
      </c>
      <c r="BA25" s="796">
        <v>600</v>
      </c>
      <c r="BB25" s="796">
        <v>600</v>
      </c>
      <c r="BC25" s="796">
        <v>0</v>
      </c>
      <c r="BD25" s="796">
        <v>0</v>
      </c>
      <c r="BE25" s="796">
        <v>0</v>
      </c>
      <c r="BF25" s="796">
        <v>600</v>
      </c>
      <c r="BG25" s="796">
        <v>0</v>
      </c>
      <c r="BH25" s="796">
        <v>0</v>
      </c>
      <c r="BI25" s="796">
        <v>600</v>
      </c>
      <c r="BJ25" s="796"/>
      <c r="BK25" s="796">
        <v>600</v>
      </c>
      <c r="BL25" s="796"/>
      <c r="BM25" s="796"/>
      <c r="BN25" s="796" t="s">
        <v>308</v>
      </c>
      <c r="BO25" s="796" t="s">
        <v>308</v>
      </c>
      <c r="BP25" s="796" t="s">
        <v>308</v>
      </c>
      <c r="BQ25" s="796" t="s">
        <v>308</v>
      </c>
      <c r="BR25" s="796"/>
      <c r="BS25" s="796">
        <v>600</v>
      </c>
      <c r="BT25" s="796"/>
      <c r="BU25" s="796">
        <v>600</v>
      </c>
      <c r="BV25" s="796"/>
      <c r="BW25" s="796"/>
      <c r="BX25" s="796"/>
      <c r="BY25" s="796"/>
      <c r="BZ25" s="796"/>
      <c r="CA25" s="796">
        <v>600</v>
      </c>
      <c r="CB25" s="796">
        <v>600</v>
      </c>
      <c r="CC25" s="796">
        <v>600</v>
      </c>
      <c r="CD25" s="796">
        <v>600</v>
      </c>
      <c r="CE25" s="796">
        <v>600</v>
      </c>
      <c r="CF25" s="796">
        <v>600</v>
      </c>
      <c r="CG25" s="796">
        <v>600</v>
      </c>
      <c r="CH25" s="796">
        <v>600</v>
      </c>
      <c r="CI25" s="796"/>
      <c r="CJ25" s="796"/>
      <c r="CK25" s="789"/>
      <c r="CL25" s="789">
        <v>600</v>
      </c>
      <c r="CM25" s="789">
        <v>600</v>
      </c>
      <c r="CN25" s="789">
        <v>600</v>
      </c>
      <c r="CO25" s="789">
        <v>600</v>
      </c>
      <c r="CP25" s="789">
        <v>600</v>
      </c>
      <c r="CQ25" s="789">
        <v>600</v>
      </c>
      <c r="CR25" s="788">
        <v>600</v>
      </c>
      <c r="CS25" s="797"/>
      <c r="CT25" s="798" t="s">
        <v>308</v>
      </c>
      <c r="CU25" s="799" t="s">
        <v>308</v>
      </c>
      <c r="CV25" s="790"/>
      <c r="CW25" s="790"/>
      <c r="CX25" s="798">
        <v>46267</v>
      </c>
      <c r="CY25" s="800" t="s">
        <v>637</v>
      </c>
      <c r="CZ25" s="800" t="s">
        <v>308</v>
      </c>
      <c r="DA25" s="801">
        <v>46255</v>
      </c>
      <c r="DB25" s="801" t="s">
        <v>615</v>
      </c>
      <c r="DC25" s="801" t="s">
        <v>616</v>
      </c>
      <c r="DD25" s="801" t="s">
        <v>390</v>
      </c>
      <c r="DE25" s="801" t="s">
        <v>390</v>
      </c>
      <c r="DF25" s="801" t="s">
        <v>390</v>
      </c>
      <c r="DG25" s="801" t="s">
        <v>390</v>
      </c>
      <c r="DH25" s="802">
        <v>0</v>
      </c>
      <c r="DI25" s="790" t="s">
        <v>397</v>
      </c>
      <c r="DJ25" s="790" t="s">
        <v>390</v>
      </c>
      <c r="DK25" s="790" t="s">
        <v>390</v>
      </c>
      <c r="DL25" s="790" t="s">
        <v>390</v>
      </c>
      <c r="DM25" s="790" t="s">
        <v>397</v>
      </c>
      <c r="DN25" s="790">
        <v>46281</v>
      </c>
      <c r="DO25" s="803" t="s">
        <v>308</v>
      </c>
      <c r="DP25" s="790">
        <v>46295</v>
      </c>
      <c r="DQ25" s="792">
        <v>46295</v>
      </c>
      <c r="DR25" s="790" t="s">
        <v>308</v>
      </c>
      <c r="DS25" s="802">
        <v>46295</v>
      </c>
      <c r="DT25" s="752">
        <v>46295</v>
      </c>
      <c r="DU25" s="753">
        <v>-6</v>
      </c>
      <c r="DV25" s="753" t="s">
        <v>308</v>
      </c>
      <c r="DW25" s="754">
        <v>46289</v>
      </c>
      <c r="DX25" s="755">
        <v>46289</v>
      </c>
      <c r="DY25" s="754" t="e">
        <v>#VALUE!</v>
      </c>
      <c r="DZ25" s="754" t="e">
        <v>#VALUE!</v>
      </c>
      <c r="EA25" s="754" t="e">
        <v>#VALUE!</v>
      </c>
      <c r="EB25" s="754" t="e">
        <v>#VALUE!</v>
      </c>
      <c r="HA25" s="756" t="s">
        <v>397</v>
      </c>
      <c r="HB25" s="756" t="s">
        <v>397</v>
      </c>
      <c r="HC25" s="756" t="s">
        <v>397</v>
      </c>
      <c r="HD25" s="756" t="s">
        <v>397</v>
      </c>
      <c r="HE25" s="756" t="s">
        <v>397</v>
      </c>
      <c r="HF25" s="756" t="s">
        <v>397</v>
      </c>
      <c r="HG25" s="756" t="s">
        <v>397</v>
      </c>
      <c r="HH25" s="756" t="s">
        <v>397</v>
      </c>
      <c r="HI25" s="756" t="s">
        <v>397</v>
      </c>
      <c r="HJ25" s="756" t="s">
        <v>397</v>
      </c>
      <c r="HK25"/>
      <c r="HL25"/>
      <c r="HM25"/>
      <c r="HN25" s="756" t="str">
        <f t="shared" si="1"/>
        <v>AUTO PRINT</v>
      </c>
      <c r="HO25"/>
      <c r="HP25" s="757" t="s">
        <v>572</v>
      </c>
      <c r="HQ25" s="757" t="s">
        <v>572</v>
      </c>
      <c r="HR25" s="757" t="s">
        <v>572</v>
      </c>
      <c r="HS25"/>
      <c r="HW25" s="758"/>
      <c r="HX25"/>
      <c r="HY25" s="759" t="s">
        <v>572</v>
      </c>
      <c r="HZ25" s="759" t="s">
        <v>572</v>
      </c>
      <c r="IA25" s="759" t="s">
        <v>572</v>
      </c>
      <c r="IC25" s="760" t="s">
        <v>572</v>
      </c>
      <c r="ID25" s="760" t="s">
        <v>572</v>
      </c>
      <c r="IE25" s="760" t="s">
        <v>572</v>
      </c>
      <c r="IF25" s="761" t="s">
        <v>572</v>
      </c>
      <c r="IG25" s="619" t="str">
        <f t="shared" si="2"/>
        <v>IN HOUSE (MANUAL)</v>
      </c>
      <c r="II25" s="761" t="s">
        <v>572</v>
      </c>
      <c r="IK25" s="761" t="str">
        <f>IFERROR(VLOOKUP($M25,#REF!,13,0),"IN HOUSE (MANUAL)")</f>
        <v>IN HOUSE (MANUAL)</v>
      </c>
      <c r="IM25" s="760" t="s">
        <v>572</v>
      </c>
      <c r="IN25" s="760" t="s">
        <v>572</v>
      </c>
      <c r="IO25" s="760" t="s">
        <v>572</v>
      </c>
      <c r="IQ25" s="760" t="s">
        <v>572</v>
      </c>
      <c r="IR25" s="760" t="s">
        <v>572</v>
      </c>
      <c r="IT25" s="760" t="s">
        <v>572</v>
      </c>
      <c r="IV25" s="760" t="s">
        <v>572</v>
      </c>
      <c r="IW25" s="760" t="s">
        <v>572</v>
      </c>
      <c r="IY25" s="760" t="s">
        <v>572</v>
      </c>
      <c r="IZ25" s="760" t="s">
        <v>572</v>
      </c>
      <c r="JB25" s="760" t="s">
        <v>572</v>
      </c>
      <c r="JC25" s="760" t="s">
        <v>572</v>
      </c>
      <c r="JE25" s="760" t="s">
        <v>572</v>
      </c>
      <c r="JF25" s="760" t="s">
        <v>572</v>
      </c>
    </row>
    <row r="26" spans="1:266" ht="17.25" customHeight="1" x14ac:dyDescent="0.35">
      <c r="A26" s="618" t="s">
        <v>642</v>
      </c>
      <c r="B26" s="730">
        <v>71</v>
      </c>
      <c r="C26" s="730" t="s">
        <v>565</v>
      </c>
      <c r="D26" s="730" t="s">
        <v>565</v>
      </c>
      <c r="E26" s="730">
        <v>1</v>
      </c>
      <c r="F26" s="731" t="s">
        <v>308</v>
      </c>
      <c r="G26" s="732">
        <v>1</v>
      </c>
      <c r="H26" s="733">
        <v>46224</v>
      </c>
      <c r="I26" s="730">
        <v>40</v>
      </c>
      <c r="J26" s="730" t="s">
        <v>308</v>
      </c>
      <c r="K26" s="730">
        <v>40</v>
      </c>
      <c r="L26" s="730" t="s">
        <v>627</v>
      </c>
      <c r="M26" s="788" t="s">
        <v>642</v>
      </c>
      <c r="N26" s="788" t="s">
        <v>390</v>
      </c>
      <c r="O26" s="788" t="s">
        <v>390</v>
      </c>
      <c r="P26" s="788" t="s">
        <v>390</v>
      </c>
      <c r="Q26" s="788" t="s">
        <v>390</v>
      </c>
      <c r="R26" s="788" t="s">
        <v>628</v>
      </c>
      <c r="S26" s="788" t="s">
        <v>308</v>
      </c>
      <c r="T26" s="788" t="s">
        <v>643</v>
      </c>
      <c r="U26" s="788">
        <v>1906</v>
      </c>
      <c r="V26" s="788" t="s">
        <v>308</v>
      </c>
      <c r="W26" s="788"/>
      <c r="X26" s="789"/>
      <c r="Y26" s="788"/>
      <c r="Z26" s="790"/>
      <c r="AA26" s="788" t="s">
        <v>32</v>
      </c>
      <c r="AB26" s="788" t="s">
        <v>569</v>
      </c>
      <c r="AC26" s="788" t="s">
        <v>630</v>
      </c>
      <c r="AD26" s="788">
        <v>1200</v>
      </c>
      <c r="AE26" s="791">
        <v>1200</v>
      </c>
      <c r="AF26" s="792">
        <v>46276</v>
      </c>
      <c r="AG26" s="793" t="s">
        <v>631</v>
      </c>
      <c r="AH26" s="793"/>
      <c r="AI26" s="793" t="s">
        <v>308</v>
      </c>
      <c r="AJ26" s="794">
        <v>20</v>
      </c>
      <c r="AK26" s="795"/>
      <c r="AL26" s="794"/>
      <c r="AM26" s="796">
        <v>1200</v>
      </c>
      <c r="AN26" s="796"/>
      <c r="AO26" s="796"/>
      <c r="AP26" s="796"/>
      <c r="AQ26" s="796"/>
      <c r="AR26" s="796"/>
      <c r="AS26" s="796"/>
      <c r="AT26" s="796"/>
      <c r="AU26" s="796"/>
      <c r="AV26" s="796"/>
      <c r="AW26" s="796"/>
      <c r="AX26" s="796" t="s">
        <v>579</v>
      </c>
      <c r="AY26" s="796">
        <v>1200</v>
      </c>
      <c r="AZ26" s="796">
        <v>1200</v>
      </c>
      <c r="BA26" s="796">
        <v>1200</v>
      </c>
      <c r="BB26" s="796">
        <v>1200</v>
      </c>
      <c r="BC26" s="796">
        <v>0</v>
      </c>
      <c r="BD26" s="796">
        <v>0</v>
      </c>
      <c r="BE26" s="796">
        <v>0</v>
      </c>
      <c r="BF26" s="796">
        <v>1200</v>
      </c>
      <c r="BG26" s="796">
        <v>0</v>
      </c>
      <c r="BH26" s="796">
        <v>0</v>
      </c>
      <c r="BI26" s="796">
        <v>1200</v>
      </c>
      <c r="BJ26" s="796"/>
      <c r="BK26" s="796">
        <v>1200</v>
      </c>
      <c r="BL26" s="796"/>
      <c r="BM26" s="796"/>
      <c r="BN26" s="796" t="s">
        <v>308</v>
      </c>
      <c r="BO26" s="796" t="s">
        <v>308</v>
      </c>
      <c r="BP26" s="796" t="s">
        <v>308</v>
      </c>
      <c r="BQ26" s="796" t="s">
        <v>308</v>
      </c>
      <c r="BR26" s="796"/>
      <c r="BS26" s="796">
        <v>1200</v>
      </c>
      <c r="BT26" s="796"/>
      <c r="BU26" s="796">
        <v>1200</v>
      </c>
      <c r="BV26" s="796"/>
      <c r="BW26" s="796"/>
      <c r="BX26" s="796"/>
      <c r="BY26" s="796"/>
      <c r="BZ26" s="796"/>
      <c r="CA26" s="796">
        <v>1200</v>
      </c>
      <c r="CB26" s="796">
        <v>1200</v>
      </c>
      <c r="CC26" s="796">
        <v>1200</v>
      </c>
      <c r="CD26" s="796">
        <v>1200</v>
      </c>
      <c r="CE26" s="796">
        <v>1200</v>
      </c>
      <c r="CF26" s="796">
        <v>1200</v>
      </c>
      <c r="CG26" s="796">
        <v>1200</v>
      </c>
      <c r="CH26" s="796">
        <v>1200</v>
      </c>
      <c r="CI26" s="796"/>
      <c r="CJ26" s="796"/>
      <c r="CK26" s="789"/>
      <c r="CL26" s="789">
        <v>1200</v>
      </c>
      <c r="CM26" s="789">
        <v>1200</v>
      </c>
      <c r="CN26" s="789">
        <v>1200</v>
      </c>
      <c r="CO26" s="789">
        <v>1200</v>
      </c>
      <c r="CP26" s="789">
        <v>1200</v>
      </c>
      <c r="CQ26" s="789">
        <v>1200</v>
      </c>
      <c r="CR26" s="788">
        <v>1200</v>
      </c>
      <c r="CS26" s="797"/>
      <c r="CT26" s="798" t="s">
        <v>308</v>
      </c>
      <c r="CU26" s="799" t="s">
        <v>308</v>
      </c>
      <c r="CV26" s="790"/>
      <c r="CW26" s="790"/>
      <c r="CX26" s="798">
        <v>46267</v>
      </c>
      <c r="CY26" s="800" t="s">
        <v>637</v>
      </c>
      <c r="CZ26" s="800" t="s">
        <v>308</v>
      </c>
      <c r="DA26" s="801">
        <v>46255</v>
      </c>
      <c r="DB26" s="801" t="s">
        <v>615</v>
      </c>
      <c r="DC26" s="801" t="s">
        <v>616</v>
      </c>
      <c r="DD26" s="801" t="s">
        <v>390</v>
      </c>
      <c r="DE26" s="801" t="s">
        <v>390</v>
      </c>
      <c r="DF26" s="801" t="s">
        <v>390</v>
      </c>
      <c r="DG26" s="801" t="s">
        <v>390</v>
      </c>
      <c r="DH26" s="802">
        <v>0</v>
      </c>
      <c r="DI26" s="790" t="s">
        <v>397</v>
      </c>
      <c r="DJ26" s="790" t="s">
        <v>390</v>
      </c>
      <c r="DK26" s="790" t="s">
        <v>390</v>
      </c>
      <c r="DL26" s="790" t="s">
        <v>390</v>
      </c>
      <c r="DM26" s="790" t="s">
        <v>397</v>
      </c>
      <c r="DN26" s="790">
        <v>46282</v>
      </c>
      <c r="DO26" s="803" t="s">
        <v>308</v>
      </c>
      <c r="DP26" s="790">
        <v>46295</v>
      </c>
      <c r="DQ26" s="792">
        <v>46295</v>
      </c>
      <c r="DR26" s="790" t="s">
        <v>308</v>
      </c>
      <c r="DS26" s="802">
        <v>46295</v>
      </c>
      <c r="DT26" s="752">
        <v>46295</v>
      </c>
      <c r="DU26" s="753">
        <v>-2</v>
      </c>
      <c r="DV26" s="753" t="s">
        <v>308</v>
      </c>
      <c r="DW26" s="754">
        <v>46289</v>
      </c>
      <c r="DX26" s="755">
        <v>46293</v>
      </c>
      <c r="DY26" s="754" t="e">
        <v>#VALUE!</v>
      </c>
      <c r="DZ26" s="754" t="e">
        <v>#VALUE!</v>
      </c>
      <c r="EA26" s="754" t="e">
        <v>#VALUE!</v>
      </c>
      <c r="EB26" s="754" t="e">
        <v>#VALUE!</v>
      </c>
      <c r="HA26" s="756" t="s">
        <v>397</v>
      </c>
      <c r="HB26" s="756" t="s">
        <v>397</v>
      </c>
      <c r="HC26" s="756" t="s">
        <v>397</v>
      </c>
      <c r="HD26" s="756" t="s">
        <v>397</v>
      </c>
      <c r="HE26" s="756" t="s">
        <v>397</v>
      </c>
      <c r="HF26" s="756" t="s">
        <v>397</v>
      </c>
      <c r="HG26" s="756" t="s">
        <v>397</v>
      </c>
      <c r="HH26" s="756" t="s">
        <v>397</v>
      </c>
      <c r="HI26" s="756" t="s">
        <v>397</v>
      </c>
      <c r="HJ26" s="756" t="s">
        <v>397</v>
      </c>
      <c r="HK26"/>
      <c r="HL26"/>
      <c r="HM26"/>
      <c r="HN26" s="756" t="str">
        <f t="shared" si="1"/>
        <v>AUTO PRINT</v>
      </c>
      <c r="HO26"/>
      <c r="HP26" s="757" t="s">
        <v>572</v>
      </c>
      <c r="HQ26" s="757" t="s">
        <v>572</v>
      </c>
      <c r="HR26" s="757" t="s">
        <v>572</v>
      </c>
      <c r="HS26"/>
      <c r="HW26" s="758"/>
      <c r="HX26"/>
      <c r="HY26" s="759" t="s">
        <v>572</v>
      </c>
      <c r="HZ26" s="759" t="s">
        <v>572</v>
      </c>
      <c r="IA26" s="759" t="s">
        <v>572</v>
      </c>
      <c r="IC26" s="760" t="s">
        <v>572</v>
      </c>
      <c r="ID26" s="760" t="s">
        <v>572</v>
      </c>
      <c r="IE26" s="760" t="s">
        <v>572</v>
      </c>
      <c r="IF26" s="761" t="s">
        <v>572</v>
      </c>
      <c r="IG26" s="619" t="str">
        <f t="shared" si="2"/>
        <v>IN HOUSE (MANUAL)</v>
      </c>
      <c r="II26" s="761" t="s">
        <v>572</v>
      </c>
      <c r="IK26" s="761" t="str">
        <f>IFERROR(VLOOKUP($M26,#REF!,13,0),"IN HOUSE (MANUAL)")</f>
        <v>IN HOUSE (MANUAL)</v>
      </c>
      <c r="IM26" s="760" t="s">
        <v>572</v>
      </c>
      <c r="IN26" s="760" t="s">
        <v>572</v>
      </c>
      <c r="IO26" s="760" t="s">
        <v>572</v>
      </c>
      <c r="IQ26" s="760" t="s">
        <v>572</v>
      </c>
      <c r="IR26" s="760" t="s">
        <v>572</v>
      </c>
      <c r="IT26" s="760" t="s">
        <v>572</v>
      </c>
      <c r="IV26" s="760" t="s">
        <v>572</v>
      </c>
      <c r="IW26" s="760" t="s">
        <v>572</v>
      </c>
      <c r="IY26" s="760" t="s">
        <v>572</v>
      </c>
      <c r="IZ26" s="760" t="s">
        <v>572</v>
      </c>
      <c r="JB26" s="760" t="s">
        <v>572</v>
      </c>
      <c r="JC26" s="760" t="s">
        <v>572</v>
      </c>
      <c r="JE26" s="760" t="s">
        <v>572</v>
      </c>
      <c r="JF26" s="760" t="s">
        <v>572</v>
      </c>
    </row>
    <row r="27" spans="1:266" ht="17.25" customHeight="1" x14ac:dyDescent="0.35">
      <c r="A27" s="618" t="s">
        <v>644</v>
      </c>
      <c r="B27" s="730">
        <v>72</v>
      </c>
      <c r="C27" s="730" t="s">
        <v>565</v>
      </c>
      <c r="D27" s="730" t="s">
        <v>565</v>
      </c>
      <c r="E27" s="730">
        <v>1</v>
      </c>
      <c r="F27" s="731" t="s">
        <v>574</v>
      </c>
      <c r="G27" s="732">
        <v>1</v>
      </c>
      <c r="H27" s="733">
        <v>46199</v>
      </c>
      <c r="I27" s="730">
        <v>40</v>
      </c>
      <c r="J27" s="730" t="s">
        <v>308</v>
      </c>
      <c r="K27" s="730">
        <v>41</v>
      </c>
      <c r="L27" s="730" t="s">
        <v>645</v>
      </c>
      <c r="M27" s="772" t="s">
        <v>644</v>
      </c>
      <c r="N27" s="772" t="s">
        <v>390</v>
      </c>
      <c r="O27" s="772" t="s">
        <v>390</v>
      </c>
      <c r="P27" s="772" t="s">
        <v>390</v>
      </c>
      <c r="Q27" s="772" t="s">
        <v>390</v>
      </c>
      <c r="R27" s="772" t="s">
        <v>628</v>
      </c>
      <c r="S27" s="772" t="s">
        <v>308</v>
      </c>
      <c r="T27" s="772" t="s">
        <v>646</v>
      </c>
      <c r="U27" s="772">
        <v>1906</v>
      </c>
      <c r="V27" s="772" t="s">
        <v>308</v>
      </c>
      <c r="W27" s="772" t="s">
        <v>218</v>
      </c>
      <c r="X27" s="773">
        <v>144</v>
      </c>
      <c r="Y27" s="772"/>
      <c r="Z27" s="774"/>
      <c r="AA27" s="772" t="s">
        <v>32</v>
      </c>
      <c r="AB27" s="772" t="s">
        <v>569</v>
      </c>
      <c r="AC27" s="772" t="s">
        <v>647</v>
      </c>
      <c r="AD27" s="772">
        <v>144</v>
      </c>
      <c r="AE27" s="775">
        <v>144</v>
      </c>
      <c r="AF27" s="776">
        <v>46295</v>
      </c>
      <c r="AG27" s="777"/>
      <c r="AH27" s="777"/>
      <c r="AI27" s="777" t="s">
        <v>308</v>
      </c>
      <c r="AJ27" s="778">
        <v>21</v>
      </c>
      <c r="AK27" s="779"/>
      <c r="AL27" s="778"/>
      <c r="AM27" s="780">
        <v>0</v>
      </c>
      <c r="AN27" s="780"/>
      <c r="AO27" s="780"/>
      <c r="AP27" s="780"/>
      <c r="AQ27" s="780"/>
      <c r="AR27" s="780"/>
      <c r="AS27" s="780"/>
      <c r="AT27" s="780"/>
      <c r="AU27" s="780"/>
      <c r="AV27" s="780"/>
      <c r="AW27" s="780"/>
      <c r="AX27" s="780" t="s">
        <v>579</v>
      </c>
      <c r="AY27" s="780">
        <v>0</v>
      </c>
      <c r="AZ27" s="780">
        <v>18</v>
      </c>
      <c r="BA27" s="780">
        <v>144</v>
      </c>
      <c r="BB27" s="780">
        <v>24</v>
      </c>
      <c r="BC27" s="780">
        <v>0</v>
      </c>
      <c r="BD27" s="780">
        <v>0</v>
      </c>
      <c r="BE27" s="780">
        <v>0</v>
      </c>
      <c r="BF27" s="780">
        <v>144</v>
      </c>
      <c r="BG27" s="780">
        <v>0</v>
      </c>
      <c r="BH27" s="780">
        <v>0</v>
      </c>
      <c r="BI27" s="780">
        <v>144</v>
      </c>
      <c r="BJ27" s="780"/>
      <c r="BK27" s="780">
        <v>0</v>
      </c>
      <c r="BL27" s="780"/>
      <c r="BM27" s="780"/>
      <c r="BN27" s="780" t="s">
        <v>308</v>
      </c>
      <c r="BO27" s="780" t="s">
        <v>308</v>
      </c>
      <c r="BP27" s="780" t="s">
        <v>308</v>
      </c>
      <c r="BQ27" s="780" t="s">
        <v>308</v>
      </c>
      <c r="BR27" s="780"/>
      <c r="BS27" s="780">
        <v>144</v>
      </c>
      <c r="BT27" s="780"/>
      <c r="BU27" s="780">
        <v>0</v>
      </c>
      <c r="BV27" s="780"/>
      <c r="BW27" s="780"/>
      <c r="BX27" s="780"/>
      <c r="BY27" s="780"/>
      <c r="BZ27" s="780"/>
      <c r="CA27" s="780">
        <v>144</v>
      </c>
      <c r="CB27" s="780">
        <v>42</v>
      </c>
      <c r="CC27" s="780">
        <v>38</v>
      </c>
      <c r="CD27" s="780">
        <v>29</v>
      </c>
      <c r="CE27" s="780">
        <v>144</v>
      </c>
      <c r="CF27" s="780">
        <v>144</v>
      </c>
      <c r="CG27" s="780">
        <v>144</v>
      </c>
      <c r="CH27" s="780">
        <v>0</v>
      </c>
      <c r="CI27" s="780"/>
      <c r="CJ27" s="780"/>
      <c r="CK27" s="773"/>
      <c r="CL27" s="773">
        <v>144</v>
      </c>
      <c r="CM27" s="773">
        <v>0</v>
      </c>
      <c r="CN27" s="773">
        <v>144</v>
      </c>
      <c r="CO27" s="773">
        <v>144</v>
      </c>
      <c r="CP27" s="773">
        <v>144</v>
      </c>
      <c r="CQ27" s="773">
        <v>144</v>
      </c>
      <c r="CR27" s="772">
        <v>144</v>
      </c>
      <c r="CS27" s="781"/>
      <c r="CT27" s="782" t="s">
        <v>308</v>
      </c>
      <c r="CU27" s="783" t="s">
        <v>308</v>
      </c>
      <c r="CV27" s="774"/>
      <c r="CW27" s="774"/>
      <c r="CX27" s="782">
        <v>46248</v>
      </c>
      <c r="CY27" s="784" t="s">
        <v>648</v>
      </c>
      <c r="CZ27" s="784" t="s">
        <v>308</v>
      </c>
      <c r="DA27" s="785">
        <v>0</v>
      </c>
      <c r="DB27" s="785">
        <v>0</v>
      </c>
      <c r="DC27" s="785">
        <v>0</v>
      </c>
      <c r="DD27" s="785" t="s">
        <v>390</v>
      </c>
      <c r="DE27" s="785" t="s">
        <v>390</v>
      </c>
      <c r="DF27" s="785" t="s">
        <v>390</v>
      </c>
      <c r="DG27" s="785" t="s">
        <v>390</v>
      </c>
      <c r="DH27" s="786">
        <v>0</v>
      </c>
      <c r="DI27" s="774" t="s">
        <v>397</v>
      </c>
      <c r="DJ27" s="774" t="s">
        <v>390</v>
      </c>
      <c r="DK27" s="774" t="s">
        <v>390</v>
      </c>
      <c r="DL27" s="774" t="s">
        <v>390</v>
      </c>
      <c r="DM27" s="774">
        <v>46286</v>
      </c>
      <c r="DN27" s="774">
        <v>46286</v>
      </c>
      <c r="DO27" s="804">
        <v>0</v>
      </c>
      <c r="DP27" s="774">
        <v>46304</v>
      </c>
      <c r="DQ27" s="776">
        <v>46304</v>
      </c>
      <c r="DR27" s="774">
        <v>46304</v>
      </c>
      <c r="DS27" s="786">
        <v>46304</v>
      </c>
      <c r="DT27" s="752">
        <v>46304</v>
      </c>
      <c r="DU27" s="753">
        <v>-11</v>
      </c>
      <c r="DV27" s="753" t="s">
        <v>308</v>
      </c>
      <c r="DW27" s="754">
        <v>46293</v>
      </c>
      <c r="DX27" s="755">
        <v>46293</v>
      </c>
      <c r="DY27" s="754" t="e">
        <v>#VALUE!</v>
      </c>
      <c r="DZ27" s="754" t="e">
        <v>#VALUE!</v>
      </c>
      <c r="EA27" s="754" t="e">
        <v>#VALUE!</v>
      </c>
      <c r="EB27" s="754" t="e">
        <v>#VALUE!</v>
      </c>
      <c r="HA27" s="756" t="s">
        <v>397</v>
      </c>
      <c r="HB27" s="756" t="s">
        <v>397</v>
      </c>
      <c r="HC27" s="756" t="s">
        <v>397</v>
      </c>
      <c r="HD27" s="756" t="s">
        <v>397</v>
      </c>
      <c r="HE27" s="756" t="s">
        <v>397</v>
      </c>
      <c r="HF27" s="756" t="s">
        <v>397</v>
      </c>
      <c r="HG27" s="756" t="s">
        <v>397</v>
      </c>
      <c r="HH27" s="756" t="s">
        <v>397</v>
      </c>
      <c r="HI27" s="756" t="s">
        <v>397</v>
      </c>
      <c r="HJ27" s="756" t="s">
        <v>397</v>
      </c>
      <c r="HK27"/>
      <c r="HL27"/>
      <c r="HM27"/>
      <c r="HN27" s="756" t="str">
        <f t="shared" si="1"/>
        <v>AUTO PRINT</v>
      </c>
      <c r="HO27"/>
      <c r="HP27" s="757" t="s">
        <v>572</v>
      </c>
      <c r="HQ27" s="757" t="s">
        <v>572</v>
      </c>
      <c r="HR27" s="757" t="s">
        <v>572</v>
      </c>
      <c r="HS27"/>
      <c r="HW27" s="758"/>
      <c r="HX27"/>
      <c r="HY27" s="759" t="s">
        <v>572</v>
      </c>
      <c r="HZ27" s="759" t="s">
        <v>572</v>
      </c>
      <c r="IA27" s="759" t="s">
        <v>572</v>
      </c>
      <c r="IC27" s="760" t="s">
        <v>572</v>
      </c>
      <c r="ID27" s="760" t="s">
        <v>572</v>
      </c>
      <c r="IE27" s="760" t="s">
        <v>572</v>
      </c>
      <c r="IF27" s="761" t="s">
        <v>572</v>
      </c>
      <c r="IG27" s="619" t="str">
        <f t="shared" si="2"/>
        <v>IN HOUSE (MANUAL)</v>
      </c>
      <c r="II27" s="761" t="s">
        <v>572</v>
      </c>
      <c r="IK27" s="761" t="str">
        <f>IFERROR(VLOOKUP($M27,#REF!,13,0),"IN HOUSE (MANUAL)")</f>
        <v>IN HOUSE (MANUAL)</v>
      </c>
      <c r="IM27" s="760" t="s">
        <v>572</v>
      </c>
      <c r="IN27" s="760" t="s">
        <v>572</v>
      </c>
      <c r="IO27" s="760" t="s">
        <v>572</v>
      </c>
      <c r="IQ27" s="760" t="s">
        <v>572</v>
      </c>
      <c r="IR27" s="760" t="s">
        <v>572</v>
      </c>
      <c r="IT27" s="760" t="s">
        <v>572</v>
      </c>
      <c r="IV27" s="760" t="s">
        <v>572</v>
      </c>
      <c r="IW27" s="760" t="s">
        <v>572</v>
      </c>
      <c r="IY27" s="760" t="s">
        <v>572</v>
      </c>
      <c r="IZ27" s="760" t="s">
        <v>572</v>
      </c>
      <c r="JB27" s="760" t="s">
        <v>572</v>
      </c>
      <c r="JC27" s="760" t="s">
        <v>572</v>
      </c>
      <c r="JE27" s="760" t="s">
        <v>572</v>
      </c>
      <c r="JF27" s="760" t="s">
        <v>572</v>
      </c>
    </row>
    <row r="28" spans="1:266" ht="17.25" customHeight="1" x14ac:dyDescent="0.35">
      <c r="A28" s="618" t="s">
        <v>649</v>
      </c>
      <c r="B28" s="730">
        <v>73</v>
      </c>
      <c r="C28" s="730" t="s">
        <v>565</v>
      </c>
      <c r="D28" s="730" t="s">
        <v>565</v>
      </c>
      <c r="E28" s="730">
        <v>1</v>
      </c>
      <c r="F28" s="731" t="s">
        <v>574</v>
      </c>
      <c r="G28" s="732">
        <v>1</v>
      </c>
      <c r="H28" s="733">
        <v>46199</v>
      </c>
      <c r="I28" s="730">
        <v>40</v>
      </c>
      <c r="J28" s="730" t="s">
        <v>308</v>
      </c>
      <c r="K28" s="730">
        <v>41</v>
      </c>
      <c r="L28" s="730" t="s">
        <v>650</v>
      </c>
      <c r="M28" s="772" t="s">
        <v>649</v>
      </c>
      <c r="N28" s="772" t="s">
        <v>390</v>
      </c>
      <c r="O28" s="772" t="s">
        <v>390</v>
      </c>
      <c r="P28" s="772" t="s">
        <v>390</v>
      </c>
      <c r="Q28" s="772" t="s">
        <v>390</v>
      </c>
      <c r="R28" s="772" t="s">
        <v>628</v>
      </c>
      <c r="S28" s="772" t="s">
        <v>308</v>
      </c>
      <c r="T28" s="772" t="s">
        <v>646</v>
      </c>
      <c r="U28" s="772">
        <v>1906</v>
      </c>
      <c r="V28" s="772" t="s">
        <v>308</v>
      </c>
      <c r="W28" s="772" t="s">
        <v>218</v>
      </c>
      <c r="X28" s="773">
        <v>228</v>
      </c>
      <c r="Y28" s="772"/>
      <c r="Z28" s="774"/>
      <c r="AA28" s="772" t="s">
        <v>32</v>
      </c>
      <c r="AB28" s="772" t="s">
        <v>569</v>
      </c>
      <c r="AC28" s="772" t="s">
        <v>647</v>
      </c>
      <c r="AD28" s="772">
        <v>228</v>
      </c>
      <c r="AE28" s="775">
        <v>228</v>
      </c>
      <c r="AF28" s="776">
        <v>46295</v>
      </c>
      <c r="AG28" s="777"/>
      <c r="AH28" s="777"/>
      <c r="AI28" s="777" t="s">
        <v>308</v>
      </c>
      <c r="AJ28" s="778">
        <v>22</v>
      </c>
      <c r="AK28" s="779"/>
      <c r="AL28" s="778"/>
      <c r="AM28" s="780">
        <v>228</v>
      </c>
      <c r="AN28" s="780"/>
      <c r="AO28" s="780"/>
      <c r="AP28" s="780"/>
      <c r="AQ28" s="780"/>
      <c r="AR28" s="780"/>
      <c r="AS28" s="780"/>
      <c r="AT28" s="780"/>
      <c r="AU28" s="780"/>
      <c r="AV28" s="780"/>
      <c r="AW28" s="780"/>
      <c r="AX28" s="780" t="s">
        <v>579</v>
      </c>
      <c r="AY28" s="780">
        <v>228</v>
      </c>
      <c r="AZ28" s="780">
        <v>228</v>
      </c>
      <c r="BA28" s="780">
        <v>228</v>
      </c>
      <c r="BB28" s="780">
        <v>228</v>
      </c>
      <c r="BC28" s="780">
        <v>0</v>
      </c>
      <c r="BD28" s="780">
        <v>0</v>
      </c>
      <c r="BE28" s="780">
        <v>0</v>
      </c>
      <c r="BF28" s="780">
        <v>228</v>
      </c>
      <c r="BG28" s="780">
        <v>0</v>
      </c>
      <c r="BH28" s="780">
        <v>0</v>
      </c>
      <c r="BI28" s="780">
        <v>228</v>
      </c>
      <c r="BJ28" s="780"/>
      <c r="BK28" s="780">
        <v>228</v>
      </c>
      <c r="BL28" s="780"/>
      <c r="BM28" s="780"/>
      <c r="BN28" s="780" t="s">
        <v>308</v>
      </c>
      <c r="BO28" s="780" t="s">
        <v>308</v>
      </c>
      <c r="BP28" s="780" t="s">
        <v>308</v>
      </c>
      <c r="BQ28" s="780" t="s">
        <v>308</v>
      </c>
      <c r="BR28" s="780"/>
      <c r="BS28" s="780">
        <v>228</v>
      </c>
      <c r="BT28" s="780"/>
      <c r="BU28" s="780">
        <v>228</v>
      </c>
      <c r="BV28" s="780"/>
      <c r="BW28" s="780"/>
      <c r="BX28" s="780"/>
      <c r="BY28" s="780"/>
      <c r="BZ28" s="780"/>
      <c r="CA28" s="780">
        <v>228</v>
      </c>
      <c r="CB28" s="780">
        <v>228</v>
      </c>
      <c r="CC28" s="780">
        <v>228</v>
      </c>
      <c r="CD28" s="780">
        <v>228</v>
      </c>
      <c r="CE28" s="780">
        <v>228</v>
      </c>
      <c r="CF28" s="780">
        <v>228</v>
      </c>
      <c r="CG28" s="780">
        <v>228</v>
      </c>
      <c r="CH28" s="780">
        <v>228</v>
      </c>
      <c r="CI28" s="780"/>
      <c r="CJ28" s="780"/>
      <c r="CK28" s="773"/>
      <c r="CL28" s="773">
        <v>228</v>
      </c>
      <c r="CM28" s="773">
        <v>228</v>
      </c>
      <c r="CN28" s="773">
        <v>228</v>
      </c>
      <c r="CO28" s="773">
        <v>228</v>
      </c>
      <c r="CP28" s="773">
        <v>228</v>
      </c>
      <c r="CQ28" s="773">
        <v>228</v>
      </c>
      <c r="CR28" s="772">
        <v>228</v>
      </c>
      <c r="CS28" s="781"/>
      <c r="CT28" s="782" t="s">
        <v>308</v>
      </c>
      <c r="CU28" s="783" t="s">
        <v>308</v>
      </c>
      <c r="CV28" s="774"/>
      <c r="CW28" s="774"/>
      <c r="CX28" s="782">
        <v>46248</v>
      </c>
      <c r="CY28" s="784" t="s">
        <v>648</v>
      </c>
      <c r="CZ28" s="784" t="s">
        <v>308</v>
      </c>
      <c r="DA28" s="785">
        <v>0</v>
      </c>
      <c r="DB28" s="785">
        <v>0</v>
      </c>
      <c r="DC28" s="785">
        <v>0</v>
      </c>
      <c r="DD28" s="785" t="s">
        <v>390</v>
      </c>
      <c r="DE28" s="785" t="s">
        <v>390</v>
      </c>
      <c r="DF28" s="785" t="s">
        <v>390</v>
      </c>
      <c r="DG28" s="785" t="s">
        <v>390</v>
      </c>
      <c r="DH28" s="786">
        <v>0</v>
      </c>
      <c r="DI28" s="774" t="s">
        <v>397</v>
      </c>
      <c r="DJ28" s="774" t="s">
        <v>390</v>
      </c>
      <c r="DK28" s="774" t="s">
        <v>390</v>
      </c>
      <c r="DL28" s="774" t="s">
        <v>390</v>
      </c>
      <c r="DM28" s="774">
        <v>46286</v>
      </c>
      <c r="DN28" s="774">
        <v>46286</v>
      </c>
      <c r="DO28" s="804">
        <v>0</v>
      </c>
      <c r="DP28" s="774">
        <v>46304</v>
      </c>
      <c r="DQ28" s="776">
        <v>46304</v>
      </c>
      <c r="DR28" s="774">
        <v>46304</v>
      </c>
      <c r="DS28" s="786">
        <v>46304</v>
      </c>
      <c r="DT28" s="752">
        <v>46304</v>
      </c>
      <c r="DU28" s="753">
        <v>-10</v>
      </c>
      <c r="DV28" s="753" t="s">
        <v>308</v>
      </c>
      <c r="DW28" s="754">
        <v>46293</v>
      </c>
      <c r="DX28" s="755">
        <v>46294</v>
      </c>
      <c r="DY28" s="754" t="e">
        <v>#VALUE!</v>
      </c>
      <c r="DZ28" s="754" t="e">
        <v>#VALUE!</v>
      </c>
      <c r="EA28" s="754" t="e">
        <v>#VALUE!</v>
      </c>
      <c r="EB28" s="754" t="e">
        <v>#VALUE!</v>
      </c>
      <c r="HA28" s="756" t="s">
        <v>397</v>
      </c>
      <c r="HB28" s="756" t="s">
        <v>397</v>
      </c>
      <c r="HC28" s="756" t="s">
        <v>397</v>
      </c>
      <c r="HD28" s="756" t="s">
        <v>397</v>
      </c>
      <c r="HE28" s="756" t="s">
        <v>397</v>
      </c>
      <c r="HF28" s="756" t="s">
        <v>397</v>
      </c>
      <c r="HG28" s="756" t="s">
        <v>397</v>
      </c>
      <c r="HH28" s="756" t="s">
        <v>397</v>
      </c>
      <c r="HI28" s="756" t="s">
        <v>397</v>
      </c>
      <c r="HJ28" s="756" t="s">
        <v>397</v>
      </c>
      <c r="HK28"/>
      <c r="HL28"/>
      <c r="HM28"/>
      <c r="HN28" s="756" t="str">
        <f t="shared" si="1"/>
        <v>AUTO PRINT</v>
      </c>
      <c r="HO28"/>
      <c r="HP28" s="757" t="s">
        <v>572</v>
      </c>
      <c r="HQ28" s="757" t="s">
        <v>572</v>
      </c>
      <c r="HR28" s="757" t="s">
        <v>572</v>
      </c>
      <c r="HS28"/>
      <c r="HW28" s="758"/>
      <c r="HX28"/>
      <c r="HY28" s="759" t="s">
        <v>572</v>
      </c>
      <c r="HZ28" s="759" t="s">
        <v>572</v>
      </c>
      <c r="IA28" s="759" t="s">
        <v>572</v>
      </c>
      <c r="IC28" s="760" t="s">
        <v>572</v>
      </c>
      <c r="ID28" s="760" t="s">
        <v>572</v>
      </c>
      <c r="IE28" s="760" t="s">
        <v>572</v>
      </c>
      <c r="IF28" s="761" t="s">
        <v>572</v>
      </c>
      <c r="IG28" s="619" t="str">
        <f t="shared" si="2"/>
        <v>IN HOUSE (MANUAL)</v>
      </c>
      <c r="II28" s="761" t="s">
        <v>572</v>
      </c>
      <c r="IK28" s="761" t="str">
        <f>IFERROR(VLOOKUP($M28,#REF!,13,0),"IN HOUSE (MANUAL)")</f>
        <v>IN HOUSE (MANUAL)</v>
      </c>
      <c r="IM28" s="760" t="s">
        <v>572</v>
      </c>
      <c r="IN28" s="760" t="s">
        <v>572</v>
      </c>
      <c r="IO28" s="760" t="s">
        <v>572</v>
      </c>
      <c r="IQ28" s="760" t="s">
        <v>572</v>
      </c>
      <c r="IR28" s="760" t="s">
        <v>572</v>
      </c>
      <c r="IT28" s="760" t="s">
        <v>572</v>
      </c>
      <c r="IV28" s="760" t="s">
        <v>572</v>
      </c>
      <c r="IW28" s="760" t="s">
        <v>572</v>
      </c>
      <c r="IY28" s="760" t="s">
        <v>572</v>
      </c>
      <c r="IZ28" s="760" t="s">
        <v>572</v>
      </c>
      <c r="JB28" s="760" t="s">
        <v>572</v>
      </c>
      <c r="JC28" s="760" t="s">
        <v>572</v>
      </c>
      <c r="JE28" s="760" t="s">
        <v>572</v>
      </c>
      <c r="JF28" s="760" t="s">
        <v>572</v>
      </c>
    </row>
    <row r="29" spans="1:266" ht="17.25" customHeight="1" x14ac:dyDescent="0.35">
      <c r="A29" s="618" t="s">
        <v>651</v>
      </c>
      <c r="B29" s="730">
        <v>74</v>
      </c>
      <c r="C29" s="730" t="s">
        <v>565</v>
      </c>
      <c r="D29" s="730" t="s">
        <v>565</v>
      </c>
      <c r="E29" s="730">
        <v>1</v>
      </c>
      <c r="F29" s="731" t="s">
        <v>574</v>
      </c>
      <c r="G29" s="732">
        <v>1</v>
      </c>
      <c r="H29" s="733">
        <v>46199</v>
      </c>
      <c r="I29" s="730">
        <v>40</v>
      </c>
      <c r="J29" s="730" t="s">
        <v>308</v>
      </c>
      <c r="K29" s="730">
        <v>41</v>
      </c>
      <c r="L29" s="730" t="s">
        <v>652</v>
      </c>
      <c r="M29" s="772" t="s">
        <v>651</v>
      </c>
      <c r="N29" s="772" t="s">
        <v>390</v>
      </c>
      <c r="O29" s="772" t="s">
        <v>390</v>
      </c>
      <c r="P29" s="772" t="s">
        <v>390</v>
      </c>
      <c r="Q29" s="772" t="s">
        <v>390</v>
      </c>
      <c r="R29" s="772" t="s">
        <v>628</v>
      </c>
      <c r="S29" s="772" t="s">
        <v>308</v>
      </c>
      <c r="T29" s="772" t="s">
        <v>653</v>
      </c>
      <c r="U29" s="772">
        <v>1906</v>
      </c>
      <c r="V29" s="772" t="s">
        <v>308</v>
      </c>
      <c r="W29" s="772" t="s">
        <v>218</v>
      </c>
      <c r="X29" s="773">
        <v>246</v>
      </c>
      <c r="Y29" s="772"/>
      <c r="Z29" s="774"/>
      <c r="AA29" s="772" t="s">
        <v>32</v>
      </c>
      <c r="AB29" s="772" t="s">
        <v>569</v>
      </c>
      <c r="AC29" s="772" t="s">
        <v>597</v>
      </c>
      <c r="AD29" s="772">
        <v>246</v>
      </c>
      <c r="AE29" s="775">
        <v>246</v>
      </c>
      <c r="AF29" s="776" t="s">
        <v>390</v>
      </c>
      <c r="AG29" s="777"/>
      <c r="AH29" s="777"/>
      <c r="AI29" s="777" t="s">
        <v>308</v>
      </c>
      <c r="AJ29" s="778">
        <v>23</v>
      </c>
      <c r="AK29" s="779"/>
      <c r="AL29" s="778"/>
      <c r="AM29" s="780">
        <v>246</v>
      </c>
      <c r="AN29" s="780"/>
      <c r="AO29" s="780"/>
      <c r="AP29" s="780"/>
      <c r="AQ29" s="780"/>
      <c r="AR29" s="780"/>
      <c r="AS29" s="780"/>
      <c r="AT29" s="780"/>
      <c r="AU29" s="780"/>
      <c r="AV29" s="780"/>
      <c r="AW29" s="780"/>
      <c r="AX29" s="780" t="s">
        <v>579</v>
      </c>
      <c r="AY29" s="780">
        <v>246</v>
      </c>
      <c r="AZ29" s="780">
        <v>246</v>
      </c>
      <c r="BA29" s="780">
        <v>246</v>
      </c>
      <c r="BB29" s="780">
        <v>246</v>
      </c>
      <c r="BC29" s="780">
        <v>0</v>
      </c>
      <c r="BD29" s="780">
        <v>0</v>
      </c>
      <c r="BE29" s="780">
        <v>0</v>
      </c>
      <c r="BF29" s="780">
        <v>246</v>
      </c>
      <c r="BG29" s="780">
        <v>0</v>
      </c>
      <c r="BH29" s="780">
        <v>0</v>
      </c>
      <c r="BI29" s="780">
        <v>246</v>
      </c>
      <c r="BJ29" s="780"/>
      <c r="BK29" s="780">
        <v>246</v>
      </c>
      <c r="BL29" s="780"/>
      <c r="BM29" s="780"/>
      <c r="BN29" s="780" t="s">
        <v>308</v>
      </c>
      <c r="BO29" s="780" t="s">
        <v>308</v>
      </c>
      <c r="BP29" s="780" t="s">
        <v>308</v>
      </c>
      <c r="BQ29" s="780" t="s">
        <v>308</v>
      </c>
      <c r="BR29" s="780"/>
      <c r="BS29" s="780">
        <v>246</v>
      </c>
      <c r="BT29" s="780"/>
      <c r="BU29" s="780">
        <v>246</v>
      </c>
      <c r="BV29" s="780"/>
      <c r="BW29" s="780"/>
      <c r="BX29" s="780"/>
      <c r="BY29" s="780"/>
      <c r="BZ29" s="780"/>
      <c r="CA29" s="780">
        <v>246</v>
      </c>
      <c r="CB29" s="780">
        <v>246</v>
      </c>
      <c r="CC29" s="780">
        <v>246</v>
      </c>
      <c r="CD29" s="780">
        <v>246</v>
      </c>
      <c r="CE29" s="780">
        <v>246</v>
      </c>
      <c r="CF29" s="780">
        <v>246</v>
      </c>
      <c r="CG29" s="780">
        <v>246</v>
      </c>
      <c r="CH29" s="780">
        <v>246</v>
      </c>
      <c r="CI29" s="780"/>
      <c r="CJ29" s="780"/>
      <c r="CK29" s="773"/>
      <c r="CL29" s="773">
        <v>246</v>
      </c>
      <c r="CM29" s="773">
        <v>246</v>
      </c>
      <c r="CN29" s="773">
        <v>246</v>
      </c>
      <c r="CO29" s="773">
        <v>246</v>
      </c>
      <c r="CP29" s="773">
        <v>246</v>
      </c>
      <c r="CQ29" s="773">
        <v>246</v>
      </c>
      <c r="CR29" s="772">
        <v>246</v>
      </c>
      <c r="CS29" s="781"/>
      <c r="CT29" s="782" t="s">
        <v>308</v>
      </c>
      <c r="CU29" s="783" t="s">
        <v>308</v>
      </c>
      <c r="CV29" s="774"/>
      <c r="CW29" s="774"/>
      <c r="CX29" s="782">
        <v>46248</v>
      </c>
      <c r="CY29" s="784">
        <v>0</v>
      </c>
      <c r="CZ29" s="784" t="s">
        <v>308</v>
      </c>
      <c r="DA29" s="785">
        <v>0</v>
      </c>
      <c r="DB29" s="785">
        <v>0</v>
      </c>
      <c r="DC29" s="785">
        <v>0</v>
      </c>
      <c r="DD29" s="785" t="s">
        <v>390</v>
      </c>
      <c r="DE29" s="785" t="s">
        <v>390</v>
      </c>
      <c r="DF29" s="785" t="s">
        <v>390</v>
      </c>
      <c r="DG29" s="785" t="s">
        <v>390</v>
      </c>
      <c r="DH29" s="786">
        <v>0</v>
      </c>
      <c r="DI29" s="774" t="s">
        <v>397</v>
      </c>
      <c r="DJ29" s="774" t="s">
        <v>390</v>
      </c>
      <c r="DK29" s="774" t="s">
        <v>390</v>
      </c>
      <c r="DL29" s="774" t="s">
        <v>390</v>
      </c>
      <c r="DM29" s="774">
        <v>46286</v>
      </c>
      <c r="DN29" s="774">
        <v>46286</v>
      </c>
      <c r="DO29" s="804">
        <v>0</v>
      </c>
      <c r="DP29" s="774">
        <v>46304</v>
      </c>
      <c r="DQ29" s="776">
        <v>46304</v>
      </c>
      <c r="DR29" s="774">
        <v>46304</v>
      </c>
      <c r="DS29" s="786">
        <v>46304</v>
      </c>
      <c r="DT29" s="752">
        <v>46304</v>
      </c>
      <c r="DU29" s="753">
        <v>-10</v>
      </c>
      <c r="DV29" s="753" t="s">
        <v>308</v>
      </c>
      <c r="DW29" s="754">
        <v>46294</v>
      </c>
      <c r="DX29" s="755">
        <v>46294</v>
      </c>
      <c r="DY29" s="754" t="e">
        <v>#VALUE!</v>
      </c>
      <c r="DZ29" s="754" t="e">
        <v>#VALUE!</v>
      </c>
      <c r="EA29" s="754"/>
      <c r="EB29" s="754"/>
      <c r="HA29" s="756" t="s">
        <v>397</v>
      </c>
      <c r="HB29" s="756" t="s">
        <v>397</v>
      </c>
      <c r="HC29" s="756" t="s">
        <v>397</v>
      </c>
      <c r="HD29" s="756" t="s">
        <v>397</v>
      </c>
      <c r="HE29" s="756" t="s">
        <v>397</v>
      </c>
      <c r="HF29" s="756" t="s">
        <v>397</v>
      </c>
      <c r="HG29" s="756" t="s">
        <v>397</v>
      </c>
      <c r="HH29" s="756" t="s">
        <v>397</v>
      </c>
      <c r="HI29" s="756" t="s">
        <v>397</v>
      </c>
      <c r="HJ29" s="756" t="s">
        <v>397</v>
      </c>
      <c r="HK29"/>
      <c r="HL29"/>
      <c r="HM29"/>
      <c r="HN29" s="756" t="str">
        <f t="shared" si="1"/>
        <v>AUTO PRINT</v>
      </c>
      <c r="HO29"/>
      <c r="HP29" s="757" t="s">
        <v>572</v>
      </c>
      <c r="HQ29" s="757" t="s">
        <v>572</v>
      </c>
      <c r="HR29" s="757" t="s">
        <v>572</v>
      </c>
      <c r="HS29"/>
      <c r="HW29" s="758"/>
      <c r="HX29"/>
      <c r="HY29" s="759" t="s">
        <v>572</v>
      </c>
      <c r="HZ29" s="759" t="s">
        <v>572</v>
      </c>
      <c r="IA29" s="759" t="s">
        <v>572</v>
      </c>
      <c r="IC29" s="760" t="s">
        <v>572</v>
      </c>
      <c r="ID29" s="760" t="s">
        <v>572</v>
      </c>
      <c r="IE29" s="760" t="s">
        <v>572</v>
      </c>
      <c r="IF29" s="761" t="s">
        <v>572</v>
      </c>
      <c r="IG29" s="619" t="str">
        <f t="shared" si="2"/>
        <v>IN HOUSE (MANUAL)</v>
      </c>
      <c r="II29" s="761" t="s">
        <v>572</v>
      </c>
      <c r="IK29" s="761" t="str">
        <f>IFERROR(VLOOKUP($M29,#REF!,13,0),"IN HOUSE (MANUAL)")</f>
        <v>IN HOUSE (MANUAL)</v>
      </c>
      <c r="IM29" s="760" t="s">
        <v>572</v>
      </c>
      <c r="IN29" s="760" t="s">
        <v>572</v>
      </c>
      <c r="IO29" s="760" t="s">
        <v>572</v>
      </c>
      <c r="IQ29" s="760" t="s">
        <v>572</v>
      </c>
      <c r="IR29" s="760" t="s">
        <v>572</v>
      </c>
      <c r="IT29" s="760" t="s">
        <v>572</v>
      </c>
      <c r="IV29" s="760" t="s">
        <v>572</v>
      </c>
      <c r="IW29" s="760" t="s">
        <v>572</v>
      </c>
      <c r="IY29" s="760" t="s">
        <v>572</v>
      </c>
      <c r="IZ29" s="760" t="s">
        <v>572</v>
      </c>
      <c r="JB29" s="760" t="s">
        <v>572</v>
      </c>
      <c r="JC29" s="760" t="s">
        <v>572</v>
      </c>
      <c r="JE29" s="760" t="s">
        <v>572</v>
      </c>
      <c r="JF29" s="760" t="s">
        <v>572</v>
      </c>
    </row>
    <row r="30" spans="1:266" ht="17.25" customHeight="1" x14ac:dyDescent="0.35">
      <c r="A30" s="618" t="s">
        <v>654</v>
      </c>
      <c r="B30" s="730">
        <v>75</v>
      </c>
      <c r="C30" s="730" t="s">
        <v>565</v>
      </c>
      <c r="D30" s="730" t="s">
        <v>565</v>
      </c>
      <c r="E30" s="730">
        <v>1</v>
      </c>
      <c r="F30" s="731" t="s">
        <v>574</v>
      </c>
      <c r="G30" s="732">
        <v>1</v>
      </c>
      <c r="H30" s="733">
        <v>46199</v>
      </c>
      <c r="I30" s="730">
        <v>40</v>
      </c>
      <c r="J30" s="730" t="s">
        <v>308</v>
      </c>
      <c r="K30" s="730">
        <v>41</v>
      </c>
      <c r="L30" s="730" t="s">
        <v>655</v>
      </c>
      <c r="M30" s="772" t="s">
        <v>654</v>
      </c>
      <c r="N30" s="772" t="s">
        <v>390</v>
      </c>
      <c r="O30" s="772" t="s">
        <v>390</v>
      </c>
      <c r="P30" s="772" t="s">
        <v>390</v>
      </c>
      <c r="Q30" s="772" t="s">
        <v>390</v>
      </c>
      <c r="R30" s="772" t="s">
        <v>628</v>
      </c>
      <c r="S30" s="772" t="s">
        <v>308</v>
      </c>
      <c r="T30" s="772" t="s">
        <v>653</v>
      </c>
      <c r="U30" s="772">
        <v>1906</v>
      </c>
      <c r="V30" s="772" t="s">
        <v>308</v>
      </c>
      <c r="W30" s="772" t="s">
        <v>218</v>
      </c>
      <c r="X30" s="773">
        <v>144</v>
      </c>
      <c r="Y30" s="772"/>
      <c r="Z30" s="774"/>
      <c r="AA30" s="772" t="s">
        <v>32</v>
      </c>
      <c r="AB30" s="772" t="s">
        <v>569</v>
      </c>
      <c r="AC30" s="772" t="s">
        <v>656</v>
      </c>
      <c r="AD30" s="772">
        <v>144</v>
      </c>
      <c r="AE30" s="775">
        <v>144</v>
      </c>
      <c r="AF30" s="776" t="s">
        <v>390</v>
      </c>
      <c r="AG30" s="777"/>
      <c r="AH30" s="777"/>
      <c r="AI30" s="777" t="s">
        <v>308</v>
      </c>
      <c r="AJ30" s="778">
        <v>24</v>
      </c>
      <c r="AK30" s="779"/>
      <c r="AL30" s="778"/>
      <c r="AM30" s="780">
        <v>144</v>
      </c>
      <c r="AN30" s="780"/>
      <c r="AO30" s="780"/>
      <c r="AP30" s="780"/>
      <c r="AQ30" s="780"/>
      <c r="AR30" s="780"/>
      <c r="AS30" s="780"/>
      <c r="AT30" s="780"/>
      <c r="AU30" s="780"/>
      <c r="AV30" s="780"/>
      <c r="AW30" s="780"/>
      <c r="AX30" s="780" t="s">
        <v>579</v>
      </c>
      <c r="AY30" s="780">
        <v>144</v>
      </c>
      <c r="AZ30" s="780">
        <v>144</v>
      </c>
      <c r="BA30" s="780">
        <v>144</v>
      </c>
      <c r="BB30" s="780">
        <v>144</v>
      </c>
      <c r="BC30" s="780">
        <v>0</v>
      </c>
      <c r="BD30" s="780">
        <v>0</v>
      </c>
      <c r="BE30" s="780">
        <v>0</v>
      </c>
      <c r="BF30" s="780">
        <v>144</v>
      </c>
      <c r="BG30" s="780">
        <v>0</v>
      </c>
      <c r="BH30" s="780">
        <v>0</v>
      </c>
      <c r="BI30" s="780">
        <v>144</v>
      </c>
      <c r="BJ30" s="780"/>
      <c r="BK30" s="780">
        <v>144</v>
      </c>
      <c r="BL30" s="780"/>
      <c r="BM30" s="780"/>
      <c r="BN30" s="780" t="s">
        <v>308</v>
      </c>
      <c r="BO30" s="780" t="s">
        <v>308</v>
      </c>
      <c r="BP30" s="780" t="s">
        <v>308</v>
      </c>
      <c r="BQ30" s="780" t="s">
        <v>308</v>
      </c>
      <c r="BR30" s="780"/>
      <c r="BS30" s="780">
        <v>144</v>
      </c>
      <c r="BT30" s="780"/>
      <c r="BU30" s="780">
        <v>144</v>
      </c>
      <c r="BV30" s="780"/>
      <c r="BW30" s="780"/>
      <c r="BX30" s="780"/>
      <c r="BY30" s="780"/>
      <c r="BZ30" s="780"/>
      <c r="CA30" s="780">
        <v>144</v>
      </c>
      <c r="CB30" s="780">
        <v>144</v>
      </c>
      <c r="CC30" s="780">
        <v>144</v>
      </c>
      <c r="CD30" s="780">
        <v>144</v>
      </c>
      <c r="CE30" s="780">
        <v>144</v>
      </c>
      <c r="CF30" s="780">
        <v>144</v>
      </c>
      <c r="CG30" s="780">
        <v>144</v>
      </c>
      <c r="CH30" s="780">
        <v>144</v>
      </c>
      <c r="CI30" s="780"/>
      <c r="CJ30" s="780"/>
      <c r="CK30" s="773"/>
      <c r="CL30" s="773">
        <v>144</v>
      </c>
      <c r="CM30" s="773">
        <v>144</v>
      </c>
      <c r="CN30" s="773">
        <v>144</v>
      </c>
      <c r="CO30" s="773">
        <v>144</v>
      </c>
      <c r="CP30" s="773">
        <v>144</v>
      </c>
      <c r="CQ30" s="773">
        <v>144</v>
      </c>
      <c r="CR30" s="772">
        <v>144</v>
      </c>
      <c r="CS30" s="781"/>
      <c r="CT30" s="782" t="s">
        <v>308</v>
      </c>
      <c r="CU30" s="783" t="s">
        <v>308</v>
      </c>
      <c r="CV30" s="774"/>
      <c r="CW30" s="774"/>
      <c r="CX30" s="782">
        <v>46248</v>
      </c>
      <c r="CY30" s="784">
        <v>0</v>
      </c>
      <c r="CZ30" s="784" t="s">
        <v>308</v>
      </c>
      <c r="DA30" s="785">
        <v>0</v>
      </c>
      <c r="DB30" s="785">
        <v>0</v>
      </c>
      <c r="DC30" s="785">
        <v>0</v>
      </c>
      <c r="DD30" s="785" t="s">
        <v>390</v>
      </c>
      <c r="DE30" s="785" t="s">
        <v>390</v>
      </c>
      <c r="DF30" s="785" t="s">
        <v>390</v>
      </c>
      <c r="DG30" s="785" t="s">
        <v>390</v>
      </c>
      <c r="DH30" s="786">
        <v>0</v>
      </c>
      <c r="DI30" s="774" t="s">
        <v>397</v>
      </c>
      <c r="DJ30" s="774" t="s">
        <v>390</v>
      </c>
      <c r="DK30" s="774" t="s">
        <v>390</v>
      </c>
      <c r="DL30" s="774" t="s">
        <v>390</v>
      </c>
      <c r="DM30" s="774">
        <v>46287</v>
      </c>
      <c r="DN30" s="774">
        <v>46287</v>
      </c>
      <c r="DO30" s="804">
        <v>0</v>
      </c>
      <c r="DP30" s="774">
        <v>46304</v>
      </c>
      <c r="DQ30" s="776">
        <v>46304</v>
      </c>
      <c r="DR30" s="774">
        <v>46304</v>
      </c>
      <c r="DS30" s="786">
        <v>46304</v>
      </c>
      <c r="DT30" s="752">
        <v>46304</v>
      </c>
      <c r="DU30" s="753">
        <v>-10</v>
      </c>
      <c r="DV30" s="753" t="s">
        <v>308</v>
      </c>
      <c r="DW30" s="754">
        <v>46294</v>
      </c>
      <c r="DX30" s="755">
        <v>46294</v>
      </c>
      <c r="DY30" s="754" t="e">
        <v>#VALUE!</v>
      </c>
      <c r="DZ30" s="754" t="e">
        <v>#VALUE!</v>
      </c>
      <c r="EA30" s="754"/>
      <c r="EB30" s="754"/>
      <c r="HA30" s="756" t="s">
        <v>397</v>
      </c>
      <c r="HB30" s="756" t="s">
        <v>397</v>
      </c>
      <c r="HC30" s="756" t="s">
        <v>397</v>
      </c>
      <c r="HD30" s="756" t="s">
        <v>397</v>
      </c>
      <c r="HE30" s="756" t="s">
        <v>397</v>
      </c>
      <c r="HF30" s="756" t="s">
        <v>397</v>
      </c>
      <c r="HG30" s="756" t="s">
        <v>397</v>
      </c>
      <c r="HH30" s="756" t="s">
        <v>397</v>
      </c>
      <c r="HI30" s="756" t="s">
        <v>397</v>
      </c>
      <c r="HJ30" s="756" t="s">
        <v>397</v>
      </c>
      <c r="HK30"/>
      <c r="HL30"/>
      <c r="HM30"/>
      <c r="HN30" s="756" t="str">
        <f t="shared" si="1"/>
        <v>AUTO PRINT</v>
      </c>
      <c r="HO30"/>
      <c r="HP30" s="757" t="s">
        <v>572</v>
      </c>
      <c r="HQ30" s="757" t="s">
        <v>572</v>
      </c>
      <c r="HR30" s="757" t="s">
        <v>572</v>
      </c>
      <c r="HS30"/>
      <c r="HW30" s="758"/>
      <c r="HX30"/>
      <c r="HY30" s="759" t="s">
        <v>572</v>
      </c>
      <c r="HZ30" s="759" t="s">
        <v>572</v>
      </c>
      <c r="IA30" s="759" t="s">
        <v>572</v>
      </c>
      <c r="IC30" s="760" t="s">
        <v>572</v>
      </c>
      <c r="ID30" s="760" t="s">
        <v>572</v>
      </c>
      <c r="IE30" s="760" t="s">
        <v>572</v>
      </c>
      <c r="IF30" s="761" t="s">
        <v>572</v>
      </c>
      <c r="IG30" s="619" t="str">
        <f t="shared" si="2"/>
        <v>IN HOUSE (MANUAL)</v>
      </c>
      <c r="II30" s="761" t="s">
        <v>572</v>
      </c>
      <c r="IK30" s="761" t="str">
        <f>IFERROR(VLOOKUP($M30,#REF!,13,0),"IN HOUSE (MANUAL)")</f>
        <v>IN HOUSE (MANUAL)</v>
      </c>
      <c r="IM30" s="760" t="s">
        <v>572</v>
      </c>
      <c r="IN30" s="760" t="s">
        <v>572</v>
      </c>
      <c r="IO30" s="760" t="s">
        <v>572</v>
      </c>
      <c r="IQ30" s="760" t="s">
        <v>572</v>
      </c>
      <c r="IR30" s="760" t="s">
        <v>572</v>
      </c>
      <c r="IT30" s="760" t="s">
        <v>572</v>
      </c>
      <c r="IV30" s="760" t="s">
        <v>572</v>
      </c>
      <c r="IW30" s="760" t="s">
        <v>572</v>
      </c>
      <c r="IY30" s="760" t="s">
        <v>572</v>
      </c>
      <c r="IZ30" s="760" t="s">
        <v>572</v>
      </c>
      <c r="JB30" s="760" t="s">
        <v>572</v>
      </c>
      <c r="JC30" s="760" t="s">
        <v>572</v>
      </c>
      <c r="JE30" s="760" t="s">
        <v>572</v>
      </c>
      <c r="JF30" s="760" t="s">
        <v>572</v>
      </c>
    </row>
    <row r="31" spans="1:266" ht="17.25" customHeight="1" x14ac:dyDescent="0.35">
      <c r="A31" s="618" t="s">
        <v>657</v>
      </c>
      <c r="B31" s="730">
        <v>76</v>
      </c>
      <c r="C31" s="730" t="s">
        <v>565</v>
      </c>
      <c r="D31" s="730" t="s">
        <v>565</v>
      </c>
      <c r="E31" s="730">
        <v>1</v>
      </c>
      <c r="F31" s="731" t="s">
        <v>574</v>
      </c>
      <c r="G31" s="732">
        <v>1</v>
      </c>
      <c r="H31" s="733">
        <v>46199</v>
      </c>
      <c r="I31" s="730">
        <v>40</v>
      </c>
      <c r="J31" s="730" t="s">
        <v>308</v>
      </c>
      <c r="K31" s="730">
        <v>41</v>
      </c>
      <c r="L31" s="730" t="s">
        <v>658</v>
      </c>
      <c r="M31" s="772" t="s">
        <v>657</v>
      </c>
      <c r="N31" s="772" t="s">
        <v>390</v>
      </c>
      <c r="O31" s="772" t="s">
        <v>390</v>
      </c>
      <c r="P31" s="772" t="s">
        <v>390</v>
      </c>
      <c r="Q31" s="772" t="s">
        <v>390</v>
      </c>
      <c r="R31" s="772" t="s">
        <v>628</v>
      </c>
      <c r="S31" s="772" t="s">
        <v>308</v>
      </c>
      <c r="T31" s="772" t="s">
        <v>659</v>
      </c>
      <c r="U31" s="772">
        <v>1906</v>
      </c>
      <c r="V31" s="772" t="s">
        <v>308</v>
      </c>
      <c r="W31" s="772" t="s">
        <v>218</v>
      </c>
      <c r="X31" s="773">
        <v>144</v>
      </c>
      <c r="Y31" s="772"/>
      <c r="Z31" s="774"/>
      <c r="AA31" s="772" t="s">
        <v>32</v>
      </c>
      <c r="AB31" s="772" t="s">
        <v>569</v>
      </c>
      <c r="AC31" s="772" t="s">
        <v>647</v>
      </c>
      <c r="AD31" s="772">
        <v>144</v>
      </c>
      <c r="AE31" s="775">
        <v>144</v>
      </c>
      <c r="AF31" s="776" t="s">
        <v>390</v>
      </c>
      <c r="AG31" s="777"/>
      <c r="AH31" s="777"/>
      <c r="AI31" s="777" t="s">
        <v>308</v>
      </c>
      <c r="AJ31" s="778">
        <v>25</v>
      </c>
      <c r="AK31" s="779"/>
      <c r="AL31" s="778"/>
      <c r="AM31" s="780">
        <v>144</v>
      </c>
      <c r="AN31" s="780"/>
      <c r="AO31" s="780"/>
      <c r="AP31" s="780"/>
      <c r="AQ31" s="780"/>
      <c r="AR31" s="780"/>
      <c r="AS31" s="780"/>
      <c r="AT31" s="780"/>
      <c r="AU31" s="780"/>
      <c r="AV31" s="780"/>
      <c r="AW31" s="780"/>
      <c r="AX31" s="780" t="s">
        <v>579</v>
      </c>
      <c r="AY31" s="780">
        <v>144</v>
      </c>
      <c r="AZ31" s="780">
        <v>144</v>
      </c>
      <c r="BA31" s="780">
        <v>144</v>
      </c>
      <c r="BB31" s="780">
        <v>144</v>
      </c>
      <c r="BC31" s="780">
        <v>0</v>
      </c>
      <c r="BD31" s="780">
        <v>0</v>
      </c>
      <c r="BE31" s="780">
        <v>0</v>
      </c>
      <c r="BF31" s="780">
        <v>144</v>
      </c>
      <c r="BG31" s="780">
        <v>0</v>
      </c>
      <c r="BH31" s="780">
        <v>0</v>
      </c>
      <c r="BI31" s="780">
        <v>144</v>
      </c>
      <c r="BJ31" s="780"/>
      <c r="BK31" s="780">
        <v>144</v>
      </c>
      <c r="BL31" s="780"/>
      <c r="BM31" s="780"/>
      <c r="BN31" s="780" t="s">
        <v>308</v>
      </c>
      <c r="BO31" s="780" t="s">
        <v>308</v>
      </c>
      <c r="BP31" s="780" t="s">
        <v>308</v>
      </c>
      <c r="BQ31" s="780" t="s">
        <v>308</v>
      </c>
      <c r="BR31" s="780"/>
      <c r="BS31" s="780">
        <v>144</v>
      </c>
      <c r="BT31" s="780"/>
      <c r="BU31" s="780">
        <v>144</v>
      </c>
      <c r="BV31" s="780"/>
      <c r="BW31" s="780"/>
      <c r="BX31" s="780"/>
      <c r="BY31" s="780"/>
      <c r="BZ31" s="780"/>
      <c r="CA31" s="780">
        <v>144</v>
      </c>
      <c r="CB31" s="780">
        <v>144</v>
      </c>
      <c r="CC31" s="780">
        <v>144</v>
      </c>
      <c r="CD31" s="780">
        <v>144</v>
      </c>
      <c r="CE31" s="780">
        <v>144</v>
      </c>
      <c r="CF31" s="780">
        <v>144</v>
      </c>
      <c r="CG31" s="780">
        <v>144</v>
      </c>
      <c r="CH31" s="780">
        <v>144</v>
      </c>
      <c r="CI31" s="780"/>
      <c r="CJ31" s="780"/>
      <c r="CK31" s="773"/>
      <c r="CL31" s="773">
        <v>144</v>
      </c>
      <c r="CM31" s="773">
        <v>144</v>
      </c>
      <c r="CN31" s="773">
        <v>144</v>
      </c>
      <c r="CO31" s="773">
        <v>144</v>
      </c>
      <c r="CP31" s="773">
        <v>144</v>
      </c>
      <c r="CQ31" s="773">
        <v>144</v>
      </c>
      <c r="CR31" s="772">
        <v>144</v>
      </c>
      <c r="CS31" s="781"/>
      <c r="CT31" s="782" t="s">
        <v>308</v>
      </c>
      <c r="CU31" s="783" t="s">
        <v>308</v>
      </c>
      <c r="CV31" s="774"/>
      <c r="CW31" s="774"/>
      <c r="CX31" s="782">
        <v>46248</v>
      </c>
      <c r="CY31" s="784">
        <v>0</v>
      </c>
      <c r="CZ31" s="784" t="s">
        <v>308</v>
      </c>
      <c r="DA31" s="785">
        <v>0</v>
      </c>
      <c r="DB31" s="785">
        <v>0</v>
      </c>
      <c r="DC31" s="785">
        <v>0</v>
      </c>
      <c r="DD31" s="785" t="s">
        <v>390</v>
      </c>
      <c r="DE31" s="785" t="s">
        <v>390</v>
      </c>
      <c r="DF31" s="785" t="s">
        <v>390</v>
      </c>
      <c r="DG31" s="785" t="s">
        <v>390</v>
      </c>
      <c r="DH31" s="786">
        <v>0</v>
      </c>
      <c r="DI31" s="774" t="s">
        <v>397</v>
      </c>
      <c r="DJ31" s="774" t="s">
        <v>390</v>
      </c>
      <c r="DK31" s="774" t="s">
        <v>390</v>
      </c>
      <c r="DL31" s="774" t="s">
        <v>390</v>
      </c>
      <c r="DM31" s="774">
        <v>46287</v>
      </c>
      <c r="DN31" s="774">
        <v>46287</v>
      </c>
      <c r="DO31" s="787">
        <v>0</v>
      </c>
      <c r="DP31" s="774">
        <v>46304</v>
      </c>
      <c r="DQ31" s="776">
        <v>46304</v>
      </c>
      <c r="DR31" s="774">
        <v>46304</v>
      </c>
      <c r="DS31" s="786">
        <v>46304</v>
      </c>
      <c r="DT31" s="752">
        <v>46304</v>
      </c>
      <c r="DU31" s="753">
        <v>-10</v>
      </c>
      <c r="DV31" s="753" t="s">
        <v>308</v>
      </c>
      <c r="DW31" s="754">
        <v>46294</v>
      </c>
      <c r="DX31" s="755">
        <v>46294</v>
      </c>
      <c r="DY31" s="754" t="e">
        <v>#VALUE!</v>
      </c>
      <c r="DZ31" s="754" t="e">
        <v>#VALUE!</v>
      </c>
      <c r="EA31" s="754"/>
      <c r="EB31" s="754"/>
      <c r="HA31" s="756" t="s">
        <v>397</v>
      </c>
      <c r="HB31" s="756" t="s">
        <v>397</v>
      </c>
      <c r="HC31" s="756" t="s">
        <v>397</v>
      </c>
      <c r="HD31" s="756" t="s">
        <v>397</v>
      </c>
      <c r="HE31" s="756" t="s">
        <v>397</v>
      </c>
      <c r="HF31" s="756" t="s">
        <v>397</v>
      </c>
      <c r="HG31" s="756" t="s">
        <v>397</v>
      </c>
      <c r="HH31" s="756" t="s">
        <v>397</v>
      </c>
      <c r="HI31" s="756" t="s">
        <v>397</v>
      </c>
      <c r="HJ31" s="756" t="s">
        <v>397</v>
      </c>
      <c r="HK31"/>
      <c r="HL31"/>
      <c r="HM31"/>
      <c r="HN31" s="756" t="str">
        <f t="shared" si="1"/>
        <v>AUTO PRINT</v>
      </c>
      <c r="HO31"/>
      <c r="HP31" s="757" t="s">
        <v>572</v>
      </c>
      <c r="HQ31" s="757" t="s">
        <v>572</v>
      </c>
      <c r="HR31" s="757" t="s">
        <v>572</v>
      </c>
      <c r="HS31"/>
      <c r="HW31" s="758"/>
      <c r="HX31"/>
      <c r="HY31" s="759" t="s">
        <v>572</v>
      </c>
      <c r="HZ31" s="759" t="s">
        <v>572</v>
      </c>
      <c r="IA31" s="759" t="s">
        <v>572</v>
      </c>
      <c r="IC31" s="760" t="s">
        <v>572</v>
      </c>
      <c r="ID31" s="760" t="s">
        <v>572</v>
      </c>
      <c r="IE31" s="760" t="s">
        <v>572</v>
      </c>
      <c r="IF31" s="761" t="s">
        <v>572</v>
      </c>
      <c r="IG31" s="619" t="str">
        <f t="shared" si="2"/>
        <v>IN HOUSE (MANUAL)</v>
      </c>
      <c r="II31" s="761" t="s">
        <v>572</v>
      </c>
      <c r="IK31" s="761" t="str">
        <f>IFERROR(VLOOKUP($M31,#REF!,13,0),"IN HOUSE (MANUAL)")</f>
        <v>IN HOUSE (MANUAL)</v>
      </c>
      <c r="IM31" s="760" t="s">
        <v>572</v>
      </c>
      <c r="IN31" s="760" t="s">
        <v>572</v>
      </c>
      <c r="IO31" s="760" t="s">
        <v>572</v>
      </c>
      <c r="IQ31" s="760" t="s">
        <v>572</v>
      </c>
      <c r="IR31" s="760" t="s">
        <v>572</v>
      </c>
      <c r="IT31" s="760" t="s">
        <v>572</v>
      </c>
      <c r="IV31" s="760" t="s">
        <v>572</v>
      </c>
      <c r="IW31" s="760" t="s">
        <v>572</v>
      </c>
      <c r="IY31" s="760" t="s">
        <v>572</v>
      </c>
      <c r="IZ31" s="760" t="s">
        <v>572</v>
      </c>
      <c r="JB31" s="760" t="s">
        <v>572</v>
      </c>
      <c r="JC31" s="760" t="s">
        <v>572</v>
      </c>
      <c r="JE31" s="760" t="s">
        <v>572</v>
      </c>
      <c r="JF31" s="760" t="s">
        <v>572</v>
      </c>
    </row>
    <row r="32" spans="1:266" ht="17.25" customHeight="1" x14ac:dyDescent="0.35">
      <c r="A32" s="618" t="s">
        <v>660</v>
      </c>
      <c r="B32" s="730">
        <v>77</v>
      </c>
      <c r="C32" s="730" t="s">
        <v>565</v>
      </c>
      <c r="D32" s="730" t="s">
        <v>565</v>
      </c>
      <c r="E32" s="730">
        <v>1</v>
      </c>
      <c r="F32" s="731" t="s">
        <v>574</v>
      </c>
      <c r="G32" s="732">
        <v>1</v>
      </c>
      <c r="H32" s="733">
        <v>46199</v>
      </c>
      <c r="I32" s="730">
        <v>40</v>
      </c>
      <c r="J32" s="730" t="s">
        <v>308</v>
      </c>
      <c r="K32" s="730">
        <v>41</v>
      </c>
      <c r="L32" s="730" t="s">
        <v>661</v>
      </c>
      <c r="M32" s="772" t="s">
        <v>660</v>
      </c>
      <c r="N32" s="772" t="s">
        <v>390</v>
      </c>
      <c r="O32" s="772" t="s">
        <v>390</v>
      </c>
      <c r="P32" s="772" t="s">
        <v>390</v>
      </c>
      <c r="Q32" s="772" t="s">
        <v>390</v>
      </c>
      <c r="R32" s="772" t="s">
        <v>628</v>
      </c>
      <c r="S32" s="772" t="s">
        <v>308</v>
      </c>
      <c r="T32" s="772" t="s">
        <v>659</v>
      </c>
      <c r="U32" s="772">
        <v>1906</v>
      </c>
      <c r="V32" s="772" t="s">
        <v>308</v>
      </c>
      <c r="W32" s="772" t="s">
        <v>218</v>
      </c>
      <c r="X32" s="773">
        <v>156</v>
      </c>
      <c r="Y32" s="772"/>
      <c r="Z32" s="774"/>
      <c r="AA32" s="772" t="s">
        <v>32</v>
      </c>
      <c r="AB32" s="772" t="s">
        <v>569</v>
      </c>
      <c r="AC32" s="772" t="s">
        <v>647</v>
      </c>
      <c r="AD32" s="772">
        <v>156</v>
      </c>
      <c r="AE32" s="775">
        <v>156</v>
      </c>
      <c r="AF32" s="776" t="s">
        <v>390</v>
      </c>
      <c r="AG32" s="777"/>
      <c r="AH32" s="777"/>
      <c r="AI32" s="777" t="s">
        <v>308</v>
      </c>
      <c r="AJ32" s="778">
        <v>26</v>
      </c>
      <c r="AK32" s="779"/>
      <c r="AL32" s="778"/>
      <c r="AM32" s="780">
        <v>156</v>
      </c>
      <c r="AN32" s="780"/>
      <c r="AO32" s="780"/>
      <c r="AP32" s="780"/>
      <c r="AQ32" s="780"/>
      <c r="AR32" s="780"/>
      <c r="AS32" s="780"/>
      <c r="AT32" s="780"/>
      <c r="AU32" s="780"/>
      <c r="AV32" s="780"/>
      <c r="AW32" s="780"/>
      <c r="AX32" s="780" t="s">
        <v>579</v>
      </c>
      <c r="AY32" s="780">
        <v>156</v>
      </c>
      <c r="AZ32" s="780">
        <v>156</v>
      </c>
      <c r="BA32" s="780">
        <v>156</v>
      </c>
      <c r="BB32" s="780">
        <v>156</v>
      </c>
      <c r="BC32" s="780">
        <v>0</v>
      </c>
      <c r="BD32" s="780">
        <v>0</v>
      </c>
      <c r="BE32" s="780">
        <v>0</v>
      </c>
      <c r="BF32" s="780">
        <v>156</v>
      </c>
      <c r="BG32" s="780">
        <v>0</v>
      </c>
      <c r="BH32" s="780">
        <v>0</v>
      </c>
      <c r="BI32" s="780">
        <v>156</v>
      </c>
      <c r="BJ32" s="780"/>
      <c r="BK32" s="780">
        <v>156</v>
      </c>
      <c r="BL32" s="780"/>
      <c r="BM32" s="780"/>
      <c r="BN32" s="780" t="s">
        <v>308</v>
      </c>
      <c r="BO32" s="780" t="s">
        <v>308</v>
      </c>
      <c r="BP32" s="780" t="s">
        <v>308</v>
      </c>
      <c r="BQ32" s="780" t="s">
        <v>308</v>
      </c>
      <c r="BR32" s="780"/>
      <c r="BS32" s="780">
        <v>156</v>
      </c>
      <c r="BT32" s="780"/>
      <c r="BU32" s="780">
        <v>156</v>
      </c>
      <c r="BV32" s="780"/>
      <c r="BW32" s="780"/>
      <c r="BX32" s="780"/>
      <c r="BY32" s="780"/>
      <c r="BZ32" s="780"/>
      <c r="CA32" s="780">
        <v>156</v>
      </c>
      <c r="CB32" s="780">
        <v>156</v>
      </c>
      <c r="CC32" s="780">
        <v>156</v>
      </c>
      <c r="CD32" s="780">
        <v>156</v>
      </c>
      <c r="CE32" s="780">
        <v>156</v>
      </c>
      <c r="CF32" s="780">
        <v>156</v>
      </c>
      <c r="CG32" s="780">
        <v>156</v>
      </c>
      <c r="CH32" s="780">
        <v>156</v>
      </c>
      <c r="CI32" s="780"/>
      <c r="CJ32" s="780"/>
      <c r="CK32" s="773"/>
      <c r="CL32" s="773">
        <v>156</v>
      </c>
      <c r="CM32" s="773">
        <v>156</v>
      </c>
      <c r="CN32" s="773">
        <v>156</v>
      </c>
      <c r="CO32" s="773">
        <v>156</v>
      </c>
      <c r="CP32" s="773">
        <v>156</v>
      </c>
      <c r="CQ32" s="773">
        <v>156</v>
      </c>
      <c r="CR32" s="772">
        <v>156</v>
      </c>
      <c r="CS32" s="781"/>
      <c r="CT32" s="782" t="s">
        <v>308</v>
      </c>
      <c r="CU32" s="783" t="s">
        <v>308</v>
      </c>
      <c r="CV32" s="774"/>
      <c r="CW32" s="774"/>
      <c r="CX32" s="782">
        <v>46248</v>
      </c>
      <c r="CY32" s="784">
        <v>0</v>
      </c>
      <c r="CZ32" s="784" t="s">
        <v>308</v>
      </c>
      <c r="DA32" s="785">
        <v>0</v>
      </c>
      <c r="DB32" s="785">
        <v>0</v>
      </c>
      <c r="DC32" s="785">
        <v>0</v>
      </c>
      <c r="DD32" s="785" t="s">
        <v>390</v>
      </c>
      <c r="DE32" s="785" t="s">
        <v>390</v>
      </c>
      <c r="DF32" s="785" t="s">
        <v>390</v>
      </c>
      <c r="DG32" s="785" t="s">
        <v>390</v>
      </c>
      <c r="DH32" s="786">
        <v>0</v>
      </c>
      <c r="DI32" s="774" t="s">
        <v>397</v>
      </c>
      <c r="DJ32" s="774" t="s">
        <v>390</v>
      </c>
      <c r="DK32" s="774" t="s">
        <v>390</v>
      </c>
      <c r="DL32" s="774" t="s">
        <v>390</v>
      </c>
      <c r="DM32" s="774">
        <v>46287</v>
      </c>
      <c r="DN32" s="774">
        <v>46287</v>
      </c>
      <c r="DO32" s="787">
        <v>0</v>
      </c>
      <c r="DP32" s="774">
        <v>46304</v>
      </c>
      <c r="DQ32" s="776">
        <v>46304</v>
      </c>
      <c r="DR32" s="774">
        <v>46304</v>
      </c>
      <c r="DS32" s="786">
        <v>46304</v>
      </c>
      <c r="DT32" s="752">
        <v>46304</v>
      </c>
      <c r="DU32" s="753">
        <v>-9</v>
      </c>
      <c r="DV32" s="753" t="s">
        <v>308</v>
      </c>
      <c r="DW32" s="754">
        <v>46294</v>
      </c>
      <c r="DX32" s="755">
        <v>46295</v>
      </c>
      <c r="DY32" s="754" t="e">
        <v>#VALUE!</v>
      </c>
      <c r="DZ32" s="754" t="e">
        <v>#VALUE!</v>
      </c>
      <c r="EA32" s="754"/>
      <c r="EB32" s="754"/>
      <c r="HA32" s="756" t="s">
        <v>397</v>
      </c>
      <c r="HB32" s="756" t="s">
        <v>397</v>
      </c>
      <c r="HC32" s="756" t="s">
        <v>397</v>
      </c>
      <c r="HD32" s="756" t="s">
        <v>397</v>
      </c>
      <c r="HE32" s="756" t="s">
        <v>397</v>
      </c>
      <c r="HF32" s="756" t="s">
        <v>397</v>
      </c>
      <c r="HG32" s="756" t="s">
        <v>397</v>
      </c>
      <c r="HH32" s="756" t="s">
        <v>397</v>
      </c>
      <c r="HI32" s="756" t="s">
        <v>397</v>
      </c>
      <c r="HJ32" s="756" t="s">
        <v>397</v>
      </c>
      <c r="HK32"/>
      <c r="HL32"/>
      <c r="HM32"/>
      <c r="HN32" s="756" t="str">
        <f t="shared" si="1"/>
        <v>AUTO PRINT</v>
      </c>
      <c r="HO32"/>
      <c r="HP32" s="757" t="s">
        <v>572</v>
      </c>
      <c r="HQ32" s="757" t="s">
        <v>572</v>
      </c>
      <c r="HR32" s="757" t="s">
        <v>572</v>
      </c>
      <c r="HS32"/>
      <c r="HW32" s="758"/>
      <c r="HX32"/>
      <c r="HY32" s="759" t="s">
        <v>572</v>
      </c>
      <c r="HZ32" s="759" t="s">
        <v>572</v>
      </c>
      <c r="IA32" s="759" t="s">
        <v>572</v>
      </c>
      <c r="IC32" s="760" t="s">
        <v>572</v>
      </c>
      <c r="ID32" s="760" t="s">
        <v>572</v>
      </c>
      <c r="IE32" s="760" t="s">
        <v>572</v>
      </c>
      <c r="IF32" s="761" t="s">
        <v>572</v>
      </c>
      <c r="IG32" s="619" t="str">
        <f t="shared" si="2"/>
        <v>IN HOUSE (MANUAL)</v>
      </c>
      <c r="II32" s="761" t="s">
        <v>572</v>
      </c>
      <c r="IK32" s="761" t="str">
        <f>IFERROR(VLOOKUP($M32,#REF!,13,0),"IN HOUSE (MANUAL)")</f>
        <v>IN HOUSE (MANUAL)</v>
      </c>
      <c r="IM32" s="760" t="s">
        <v>572</v>
      </c>
      <c r="IN32" s="760" t="s">
        <v>572</v>
      </c>
      <c r="IO32" s="760" t="s">
        <v>572</v>
      </c>
      <c r="IQ32" s="760" t="s">
        <v>572</v>
      </c>
      <c r="IR32" s="760" t="s">
        <v>572</v>
      </c>
      <c r="IT32" s="760" t="s">
        <v>572</v>
      </c>
      <c r="IV32" s="760" t="s">
        <v>572</v>
      </c>
      <c r="IW32" s="760" t="s">
        <v>572</v>
      </c>
      <c r="IY32" s="760" t="s">
        <v>572</v>
      </c>
      <c r="IZ32" s="760" t="s">
        <v>572</v>
      </c>
      <c r="JB32" s="760" t="s">
        <v>572</v>
      </c>
      <c r="JC32" s="760" t="s">
        <v>572</v>
      </c>
      <c r="JE32" s="760" t="s">
        <v>572</v>
      </c>
      <c r="JF32" s="760" t="s">
        <v>572</v>
      </c>
    </row>
    <row r="33" spans="1:266" ht="17.25" customHeight="1" x14ac:dyDescent="0.35">
      <c r="A33" s="618" t="s">
        <v>662</v>
      </c>
      <c r="B33" s="730">
        <v>78</v>
      </c>
      <c r="C33" s="730" t="s">
        <v>565</v>
      </c>
      <c r="D33" s="730" t="s">
        <v>565</v>
      </c>
      <c r="E33" s="730">
        <v>1</v>
      </c>
      <c r="F33" s="731" t="s">
        <v>574</v>
      </c>
      <c r="G33" s="732">
        <v>1</v>
      </c>
      <c r="H33" s="733">
        <v>46197</v>
      </c>
      <c r="I33" s="730">
        <v>40</v>
      </c>
      <c r="J33" s="730" t="s">
        <v>308</v>
      </c>
      <c r="K33" s="730">
        <v>41</v>
      </c>
      <c r="L33" s="730" t="s">
        <v>663</v>
      </c>
      <c r="M33" s="772" t="s">
        <v>662</v>
      </c>
      <c r="N33" s="772" t="s">
        <v>390</v>
      </c>
      <c r="O33" s="772" t="s">
        <v>390</v>
      </c>
      <c r="P33" s="772" t="s">
        <v>390</v>
      </c>
      <c r="Q33" s="772" t="s">
        <v>390</v>
      </c>
      <c r="R33" s="772">
        <v>1906</v>
      </c>
      <c r="S33" s="772" t="s">
        <v>308</v>
      </c>
      <c r="T33" s="772" t="s">
        <v>568</v>
      </c>
      <c r="U33" s="772">
        <v>1906</v>
      </c>
      <c r="V33" s="772" t="s">
        <v>308</v>
      </c>
      <c r="W33" s="772" t="s">
        <v>218</v>
      </c>
      <c r="X33" s="773">
        <v>162</v>
      </c>
      <c r="Y33" s="772"/>
      <c r="Z33" s="774"/>
      <c r="AA33" s="772" t="s">
        <v>157</v>
      </c>
      <c r="AB33" s="772" t="s">
        <v>569</v>
      </c>
      <c r="AC33" s="772" t="s">
        <v>647</v>
      </c>
      <c r="AD33" s="772">
        <v>198</v>
      </c>
      <c r="AE33" s="775">
        <v>198</v>
      </c>
      <c r="AF33" s="776" t="s">
        <v>390</v>
      </c>
      <c r="AG33" s="777"/>
      <c r="AH33" s="777"/>
      <c r="AI33" s="777" t="s">
        <v>308</v>
      </c>
      <c r="AJ33" s="778">
        <v>27</v>
      </c>
      <c r="AK33" s="779"/>
      <c r="AL33" s="778"/>
      <c r="AM33" s="780">
        <v>0</v>
      </c>
      <c r="AN33" s="780"/>
      <c r="AO33" s="780"/>
      <c r="AP33" s="780"/>
      <c r="AQ33" s="780"/>
      <c r="AR33" s="780"/>
      <c r="AS33" s="780"/>
      <c r="AT33" s="780"/>
      <c r="AU33" s="780"/>
      <c r="AV33" s="780"/>
      <c r="AW33" s="780"/>
      <c r="AX33" s="780">
        <v>0</v>
      </c>
      <c r="AY33" s="780">
        <v>0</v>
      </c>
      <c r="AZ33" s="780">
        <v>0</v>
      </c>
      <c r="BA33" s="780">
        <v>0</v>
      </c>
      <c r="BB33" s="780">
        <v>0</v>
      </c>
      <c r="BC33" s="780">
        <v>0</v>
      </c>
      <c r="BD33" s="780">
        <v>0</v>
      </c>
      <c r="BE33" s="780">
        <v>0</v>
      </c>
      <c r="BF33" s="780">
        <v>18</v>
      </c>
      <c r="BG33" s="780">
        <v>0</v>
      </c>
      <c r="BH33" s="780">
        <v>0</v>
      </c>
      <c r="BI33" s="780">
        <v>198</v>
      </c>
      <c r="BJ33" s="780"/>
      <c r="BK33" s="780">
        <v>0</v>
      </c>
      <c r="BL33" s="780"/>
      <c r="BM33" s="780"/>
      <c r="BN33" s="780" t="s">
        <v>308</v>
      </c>
      <c r="BO33" s="780" t="s">
        <v>308</v>
      </c>
      <c r="BP33" s="780" t="s">
        <v>308</v>
      </c>
      <c r="BQ33" s="780" t="s">
        <v>308</v>
      </c>
      <c r="BR33" s="780"/>
      <c r="BS33" s="780">
        <v>0</v>
      </c>
      <c r="BT33" s="780"/>
      <c r="BU33" s="780">
        <v>0</v>
      </c>
      <c r="BV33" s="780"/>
      <c r="BW33" s="780"/>
      <c r="BX33" s="780"/>
      <c r="BY33" s="780"/>
      <c r="BZ33" s="780"/>
      <c r="CA33" s="780">
        <v>198</v>
      </c>
      <c r="CB33" s="780">
        <v>72</v>
      </c>
      <c r="CC33" s="780">
        <v>102</v>
      </c>
      <c r="CD33" s="780">
        <v>72</v>
      </c>
      <c r="CE33" s="780">
        <v>50</v>
      </c>
      <c r="CF33" s="780">
        <v>36</v>
      </c>
      <c r="CG33" s="780">
        <v>0</v>
      </c>
      <c r="CH33" s="780">
        <v>54</v>
      </c>
      <c r="CI33" s="780"/>
      <c r="CJ33" s="780"/>
      <c r="CK33" s="773"/>
      <c r="CL33" s="773">
        <v>198</v>
      </c>
      <c r="CM33" s="773">
        <v>0</v>
      </c>
      <c r="CN33" s="773">
        <v>198</v>
      </c>
      <c r="CO33" s="773">
        <v>0</v>
      </c>
      <c r="CP33" s="773">
        <v>198</v>
      </c>
      <c r="CQ33" s="773">
        <v>198</v>
      </c>
      <c r="CR33" s="772">
        <v>198</v>
      </c>
      <c r="CS33" s="781"/>
      <c r="CT33" s="782" t="s">
        <v>308</v>
      </c>
      <c r="CU33" s="783" t="s">
        <v>308</v>
      </c>
      <c r="CV33" s="774"/>
      <c r="CW33" s="774"/>
      <c r="CX33" s="782">
        <v>46248</v>
      </c>
      <c r="CY33" s="784">
        <v>0</v>
      </c>
      <c r="CZ33" s="784" t="s">
        <v>308</v>
      </c>
      <c r="DA33" s="785">
        <v>0</v>
      </c>
      <c r="DB33" s="785">
        <v>0</v>
      </c>
      <c r="DC33" s="785">
        <v>0</v>
      </c>
      <c r="DD33" s="785" t="s">
        <v>390</v>
      </c>
      <c r="DE33" s="785" t="s">
        <v>390</v>
      </c>
      <c r="DF33" s="785" t="s">
        <v>390</v>
      </c>
      <c r="DG33" s="785" t="s">
        <v>390</v>
      </c>
      <c r="DH33" s="786">
        <v>0</v>
      </c>
      <c r="DI33" s="774" t="s">
        <v>397</v>
      </c>
      <c r="DJ33" s="774" t="s">
        <v>390</v>
      </c>
      <c r="DK33" s="774" t="s">
        <v>390</v>
      </c>
      <c r="DL33" s="774" t="s">
        <v>390</v>
      </c>
      <c r="DM33" s="774">
        <v>46287</v>
      </c>
      <c r="DN33" s="774">
        <v>46287</v>
      </c>
      <c r="DO33" s="804">
        <v>0</v>
      </c>
      <c r="DP33" s="774">
        <v>46304</v>
      </c>
      <c r="DQ33" s="776">
        <v>46304</v>
      </c>
      <c r="DR33" s="774">
        <v>46304</v>
      </c>
      <c r="DS33" s="786">
        <v>46304</v>
      </c>
      <c r="DT33" s="752">
        <v>46304</v>
      </c>
      <c r="DU33" s="753">
        <v>-9</v>
      </c>
      <c r="DV33" s="753" t="s">
        <v>308</v>
      </c>
      <c r="DW33" s="754">
        <v>46295</v>
      </c>
      <c r="DX33" s="755">
        <v>46295</v>
      </c>
      <c r="DY33" s="754" t="e">
        <v>#VALUE!</v>
      </c>
      <c r="DZ33" s="754" t="e">
        <v>#VALUE!</v>
      </c>
      <c r="EA33" s="754"/>
      <c r="EB33" s="754"/>
      <c r="HA33" s="756" t="s">
        <v>397</v>
      </c>
      <c r="HB33" s="756" t="s">
        <v>397</v>
      </c>
      <c r="HC33" s="756" t="s">
        <v>397</v>
      </c>
      <c r="HD33" s="756" t="s">
        <v>397</v>
      </c>
      <c r="HE33" s="756" t="s">
        <v>397</v>
      </c>
      <c r="HF33" s="756" t="s">
        <v>397</v>
      </c>
      <c r="HG33" s="756" t="s">
        <v>397</v>
      </c>
      <c r="HH33" s="756" t="s">
        <v>397</v>
      </c>
      <c r="HI33" s="756" t="s">
        <v>397</v>
      </c>
      <c r="HJ33" s="756" t="s">
        <v>397</v>
      </c>
      <c r="HK33"/>
      <c r="HL33"/>
      <c r="HM33"/>
      <c r="HN33" s="756" t="str">
        <f t="shared" si="1"/>
        <v>AUTO PRINT</v>
      </c>
      <c r="HO33"/>
      <c r="HP33" s="757" t="s">
        <v>572</v>
      </c>
      <c r="HQ33" s="757" t="s">
        <v>572</v>
      </c>
      <c r="HR33" s="757" t="s">
        <v>572</v>
      </c>
      <c r="HS33"/>
      <c r="HW33" s="758"/>
      <c r="HX33"/>
      <c r="HY33" s="759" t="s">
        <v>572</v>
      </c>
      <c r="HZ33" s="759" t="s">
        <v>572</v>
      </c>
      <c r="IA33" s="759" t="s">
        <v>572</v>
      </c>
      <c r="IC33" s="760" t="s">
        <v>572</v>
      </c>
      <c r="ID33" s="760" t="s">
        <v>572</v>
      </c>
      <c r="IE33" s="760" t="s">
        <v>572</v>
      </c>
      <c r="IF33" s="761" t="s">
        <v>572</v>
      </c>
      <c r="IG33" s="619" t="str">
        <f t="shared" si="2"/>
        <v>IN HOUSE (MANUAL)</v>
      </c>
      <c r="II33" s="761" t="s">
        <v>572</v>
      </c>
      <c r="IK33" s="761" t="str">
        <f>IFERROR(VLOOKUP($M33,#REF!,13,0),"IN HOUSE (MANUAL)")</f>
        <v>IN HOUSE (MANUAL)</v>
      </c>
      <c r="IM33" s="760" t="s">
        <v>572</v>
      </c>
      <c r="IN33" s="760" t="s">
        <v>572</v>
      </c>
      <c r="IO33" s="760" t="s">
        <v>572</v>
      </c>
      <c r="IQ33" s="760" t="s">
        <v>572</v>
      </c>
      <c r="IR33" s="760" t="s">
        <v>572</v>
      </c>
      <c r="IT33" s="760" t="s">
        <v>572</v>
      </c>
      <c r="IV33" s="760" t="s">
        <v>572</v>
      </c>
      <c r="IW33" s="760" t="s">
        <v>572</v>
      </c>
      <c r="IY33" s="760" t="s">
        <v>572</v>
      </c>
      <c r="IZ33" s="760" t="s">
        <v>572</v>
      </c>
      <c r="JB33" s="760" t="s">
        <v>572</v>
      </c>
      <c r="JC33" s="760" t="s">
        <v>572</v>
      </c>
      <c r="JE33" s="760" t="s">
        <v>572</v>
      </c>
      <c r="JF33" s="760" t="s">
        <v>572</v>
      </c>
    </row>
    <row r="34" spans="1:266" ht="17.25" customHeight="1" x14ac:dyDescent="0.35">
      <c r="A34" s="618" t="s">
        <v>664</v>
      </c>
      <c r="B34" s="730">
        <v>79</v>
      </c>
      <c r="C34" s="730" t="s">
        <v>565</v>
      </c>
      <c r="D34" s="730" t="s">
        <v>565</v>
      </c>
      <c r="E34" s="730">
        <v>1</v>
      </c>
      <c r="F34" s="731" t="s">
        <v>574</v>
      </c>
      <c r="G34" s="732">
        <v>1</v>
      </c>
      <c r="H34" s="733">
        <v>46211</v>
      </c>
      <c r="I34" s="730">
        <v>40</v>
      </c>
      <c r="J34" s="730" t="s">
        <v>308</v>
      </c>
      <c r="K34" s="730">
        <v>41</v>
      </c>
      <c r="L34" s="730" t="s">
        <v>665</v>
      </c>
      <c r="M34" s="772" t="s">
        <v>664</v>
      </c>
      <c r="N34" s="772" t="s">
        <v>390</v>
      </c>
      <c r="O34" s="772" t="s">
        <v>390</v>
      </c>
      <c r="P34" s="772" t="s">
        <v>390</v>
      </c>
      <c r="Q34" s="772" t="s">
        <v>390</v>
      </c>
      <c r="R34" s="772">
        <v>1906</v>
      </c>
      <c r="S34" s="772" t="s">
        <v>308</v>
      </c>
      <c r="T34" s="772" t="s">
        <v>568</v>
      </c>
      <c r="U34" s="772">
        <v>1906</v>
      </c>
      <c r="V34" s="772" t="s">
        <v>308</v>
      </c>
      <c r="W34" s="772" t="s">
        <v>218</v>
      </c>
      <c r="X34" s="773">
        <v>0</v>
      </c>
      <c r="Y34" s="772"/>
      <c r="Z34" s="774"/>
      <c r="AA34" s="772" t="s">
        <v>157</v>
      </c>
      <c r="AB34" s="772" t="s">
        <v>569</v>
      </c>
      <c r="AC34" s="772" t="s">
        <v>647</v>
      </c>
      <c r="AD34" s="772">
        <v>186</v>
      </c>
      <c r="AE34" s="775">
        <v>186</v>
      </c>
      <c r="AF34" s="776" t="s">
        <v>390</v>
      </c>
      <c r="AG34" s="777"/>
      <c r="AH34" s="777"/>
      <c r="AI34" s="777" t="s">
        <v>308</v>
      </c>
      <c r="AJ34" s="778">
        <v>28</v>
      </c>
      <c r="AK34" s="779"/>
      <c r="AL34" s="778"/>
      <c r="AM34" s="780">
        <v>0</v>
      </c>
      <c r="AN34" s="780"/>
      <c r="AO34" s="780"/>
      <c r="AP34" s="780"/>
      <c r="AQ34" s="780"/>
      <c r="AR34" s="780"/>
      <c r="AS34" s="780"/>
      <c r="AT34" s="780"/>
      <c r="AU34" s="780"/>
      <c r="AV34" s="780"/>
      <c r="AW34" s="780"/>
      <c r="AX34" s="780">
        <v>186</v>
      </c>
      <c r="AY34" s="780">
        <v>126</v>
      </c>
      <c r="AZ34" s="780">
        <v>78</v>
      </c>
      <c r="BA34" s="780">
        <v>186</v>
      </c>
      <c r="BB34" s="780">
        <v>54</v>
      </c>
      <c r="BC34" s="780">
        <v>0</v>
      </c>
      <c r="BD34" s="780">
        <v>0</v>
      </c>
      <c r="BE34" s="780">
        <v>0</v>
      </c>
      <c r="BF34" s="780">
        <v>48</v>
      </c>
      <c r="BG34" s="780">
        <v>0</v>
      </c>
      <c r="BH34" s="780">
        <v>0</v>
      </c>
      <c r="BI34" s="780">
        <v>186</v>
      </c>
      <c r="BJ34" s="780"/>
      <c r="BK34" s="780">
        <v>0</v>
      </c>
      <c r="BL34" s="780"/>
      <c r="BM34" s="780"/>
      <c r="BN34" s="780" t="s">
        <v>308</v>
      </c>
      <c r="BO34" s="780" t="s">
        <v>308</v>
      </c>
      <c r="BP34" s="780" t="s">
        <v>308</v>
      </c>
      <c r="BQ34" s="780" t="s">
        <v>308</v>
      </c>
      <c r="BR34" s="780"/>
      <c r="BS34" s="780">
        <v>0</v>
      </c>
      <c r="BT34" s="780"/>
      <c r="BU34" s="780">
        <v>0</v>
      </c>
      <c r="BV34" s="780"/>
      <c r="BW34" s="780"/>
      <c r="BX34" s="780"/>
      <c r="BY34" s="780"/>
      <c r="BZ34" s="780"/>
      <c r="CA34" s="780">
        <v>186</v>
      </c>
      <c r="CB34" s="780">
        <v>158</v>
      </c>
      <c r="CC34" s="780">
        <v>174</v>
      </c>
      <c r="CD34" s="780">
        <v>144</v>
      </c>
      <c r="CE34" s="780">
        <v>92</v>
      </c>
      <c r="CF34" s="780">
        <v>132</v>
      </c>
      <c r="CG34" s="780">
        <v>186</v>
      </c>
      <c r="CH34" s="780">
        <v>0</v>
      </c>
      <c r="CI34" s="780"/>
      <c r="CJ34" s="780"/>
      <c r="CK34" s="773"/>
      <c r="CL34" s="773">
        <v>186</v>
      </c>
      <c r="CM34" s="773">
        <v>0</v>
      </c>
      <c r="CN34" s="773">
        <v>186</v>
      </c>
      <c r="CO34" s="773">
        <v>0</v>
      </c>
      <c r="CP34" s="773">
        <v>186</v>
      </c>
      <c r="CQ34" s="773">
        <v>186</v>
      </c>
      <c r="CR34" s="772">
        <v>186</v>
      </c>
      <c r="CS34" s="781"/>
      <c r="CT34" s="782" t="s">
        <v>308</v>
      </c>
      <c r="CU34" s="783" t="s">
        <v>308</v>
      </c>
      <c r="CV34" s="774"/>
      <c r="CW34" s="774"/>
      <c r="CX34" s="782">
        <v>46267</v>
      </c>
      <c r="CY34" s="784">
        <v>0</v>
      </c>
      <c r="CZ34" s="784" t="s">
        <v>308</v>
      </c>
      <c r="DA34" s="785">
        <v>0</v>
      </c>
      <c r="DB34" s="785">
        <v>0</v>
      </c>
      <c r="DC34" s="785">
        <v>0</v>
      </c>
      <c r="DD34" s="785" t="s">
        <v>390</v>
      </c>
      <c r="DE34" s="785" t="s">
        <v>390</v>
      </c>
      <c r="DF34" s="785" t="s">
        <v>390</v>
      </c>
      <c r="DG34" s="785" t="s">
        <v>390</v>
      </c>
      <c r="DH34" s="786">
        <v>0</v>
      </c>
      <c r="DI34" s="774" t="s">
        <v>397</v>
      </c>
      <c r="DJ34" s="774" t="s">
        <v>390</v>
      </c>
      <c r="DK34" s="774" t="s">
        <v>390</v>
      </c>
      <c r="DL34" s="774" t="s">
        <v>390</v>
      </c>
      <c r="DM34" s="774">
        <v>46288</v>
      </c>
      <c r="DN34" s="774">
        <v>46288</v>
      </c>
      <c r="DO34" s="804">
        <v>0</v>
      </c>
      <c r="DP34" s="774">
        <v>46304</v>
      </c>
      <c r="DQ34" s="776">
        <v>46304</v>
      </c>
      <c r="DR34" s="774">
        <v>46304</v>
      </c>
      <c r="DS34" s="786">
        <v>46304</v>
      </c>
      <c r="DT34" s="752">
        <v>46304</v>
      </c>
      <c r="DU34" s="753">
        <v>-9</v>
      </c>
      <c r="DV34" s="753" t="s">
        <v>308</v>
      </c>
      <c r="DW34" s="754">
        <v>46295</v>
      </c>
      <c r="DX34" s="755">
        <v>46295</v>
      </c>
      <c r="DY34" s="754" t="e">
        <v>#VALUE!</v>
      </c>
      <c r="DZ34" s="754" t="e">
        <v>#VALUE!</v>
      </c>
      <c r="EA34" s="754"/>
      <c r="EB34" s="754"/>
      <c r="HA34" s="756" t="s">
        <v>397</v>
      </c>
      <c r="HB34" s="756" t="s">
        <v>397</v>
      </c>
      <c r="HC34" s="756" t="s">
        <v>397</v>
      </c>
      <c r="HD34" s="756" t="s">
        <v>397</v>
      </c>
      <c r="HE34" s="756" t="s">
        <v>397</v>
      </c>
      <c r="HF34" s="756" t="s">
        <v>397</v>
      </c>
      <c r="HG34" s="756" t="s">
        <v>397</v>
      </c>
      <c r="HH34" s="756" t="s">
        <v>397</v>
      </c>
      <c r="HI34" s="756" t="s">
        <v>397</v>
      </c>
      <c r="HJ34" s="756" t="s">
        <v>397</v>
      </c>
      <c r="HK34"/>
      <c r="HL34"/>
      <c r="HM34"/>
      <c r="HN34" s="756" t="str">
        <f t="shared" si="1"/>
        <v>AUTO PRINT</v>
      </c>
      <c r="HO34"/>
      <c r="HP34" s="757" t="s">
        <v>572</v>
      </c>
      <c r="HQ34" s="757" t="s">
        <v>572</v>
      </c>
      <c r="HR34" s="757" t="s">
        <v>572</v>
      </c>
      <c r="HS34"/>
      <c r="HW34" s="758"/>
      <c r="HX34"/>
      <c r="HY34" s="759" t="s">
        <v>572</v>
      </c>
      <c r="HZ34" s="759" t="s">
        <v>572</v>
      </c>
      <c r="IA34" s="759" t="s">
        <v>572</v>
      </c>
      <c r="IC34" s="760" t="s">
        <v>572</v>
      </c>
      <c r="ID34" s="760" t="s">
        <v>572</v>
      </c>
      <c r="IE34" s="760" t="s">
        <v>572</v>
      </c>
      <c r="IF34" s="761" t="s">
        <v>572</v>
      </c>
      <c r="IG34" s="619" t="str">
        <f t="shared" si="2"/>
        <v>IN HOUSE (MANUAL)</v>
      </c>
      <c r="II34" s="761" t="s">
        <v>572</v>
      </c>
      <c r="IK34" s="761" t="str">
        <f>IFERROR(VLOOKUP($M34,#REF!,13,0),"IN HOUSE (MANUAL)")</f>
        <v>IN HOUSE (MANUAL)</v>
      </c>
      <c r="IM34" s="760" t="s">
        <v>572</v>
      </c>
      <c r="IN34" s="760" t="s">
        <v>572</v>
      </c>
      <c r="IO34" s="760" t="s">
        <v>572</v>
      </c>
      <c r="IQ34" s="760" t="s">
        <v>572</v>
      </c>
      <c r="IR34" s="760" t="s">
        <v>572</v>
      </c>
      <c r="IT34" s="760" t="s">
        <v>572</v>
      </c>
      <c r="IV34" s="760" t="s">
        <v>572</v>
      </c>
      <c r="IW34" s="760" t="s">
        <v>572</v>
      </c>
      <c r="IY34" s="760" t="s">
        <v>572</v>
      </c>
      <c r="IZ34" s="760" t="s">
        <v>572</v>
      </c>
      <c r="JB34" s="760" t="s">
        <v>572</v>
      </c>
      <c r="JC34" s="760" t="s">
        <v>572</v>
      </c>
      <c r="JE34" s="760" t="s">
        <v>572</v>
      </c>
      <c r="JF34" s="760" t="s">
        <v>572</v>
      </c>
    </row>
    <row r="35" spans="1:266" ht="17.25" customHeight="1" x14ac:dyDescent="0.35">
      <c r="A35" s="618" t="s">
        <v>666</v>
      </c>
      <c r="B35" s="730">
        <v>80</v>
      </c>
      <c r="C35" s="730" t="s">
        <v>565</v>
      </c>
      <c r="D35" s="730" t="s">
        <v>565</v>
      </c>
      <c r="E35" s="730">
        <v>1</v>
      </c>
      <c r="F35" s="731" t="s">
        <v>574</v>
      </c>
      <c r="G35" s="732">
        <v>1</v>
      </c>
      <c r="H35" s="733">
        <v>46211</v>
      </c>
      <c r="I35" s="730">
        <v>40</v>
      </c>
      <c r="J35" s="730" t="s">
        <v>308</v>
      </c>
      <c r="K35" s="730">
        <v>42</v>
      </c>
      <c r="L35" s="730" t="s">
        <v>667</v>
      </c>
      <c r="M35" s="772" t="s">
        <v>666</v>
      </c>
      <c r="N35" s="772" t="s">
        <v>390</v>
      </c>
      <c r="O35" s="772" t="s">
        <v>390</v>
      </c>
      <c r="P35" s="772" t="s">
        <v>390</v>
      </c>
      <c r="Q35" s="772" t="s">
        <v>390</v>
      </c>
      <c r="R35" s="772">
        <v>1906</v>
      </c>
      <c r="S35" s="772" t="s">
        <v>308</v>
      </c>
      <c r="T35" s="772" t="s">
        <v>568</v>
      </c>
      <c r="U35" s="772">
        <v>1906</v>
      </c>
      <c r="V35" s="772" t="s">
        <v>308</v>
      </c>
      <c r="W35" s="772" t="s">
        <v>218</v>
      </c>
      <c r="X35" s="773">
        <v>852</v>
      </c>
      <c r="Y35" s="772"/>
      <c r="Z35" s="774"/>
      <c r="AA35" s="772" t="s">
        <v>157</v>
      </c>
      <c r="AB35" s="772" t="s">
        <v>569</v>
      </c>
      <c r="AC35" s="772" t="s">
        <v>570</v>
      </c>
      <c r="AD35" s="772">
        <v>1176</v>
      </c>
      <c r="AE35" s="775">
        <v>1176</v>
      </c>
      <c r="AF35" s="776" t="s">
        <v>390</v>
      </c>
      <c r="AG35" s="777"/>
      <c r="AH35" s="777"/>
      <c r="AI35" s="777" t="s">
        <v>308</v>
      </c>
      <c r="AJ35" s="778">
        <v>29</v>
      </c>
      <c r="AK35" s="779"/>
      <c r="AL35" s="778"/>
      <c r="AM35" s="780">
        <v>0</v>
      </c>
      <c r="AN35" s="780"/>
      <c r="AO35" s="780"/>
      <c r="AP35" s="780"/>
      <c r="AQ35" s="780"/>
      <c r="AR35" s="780"/>
      <c r="AS35" s="780"/>
      <c r="AT35" s="780"/>
      <c r="AU35" s="780"/>
      <c r="AV35" s="780"/>
      <c r="AW35" s="780"/>
      <c r="AX35" s="780">
        <v>1176</v>
      </c>
      <c r="AY35" s="780">
        <v>1176</v>
      </c>
      <c r="AZ35" s="780">
        <v>1176</v>
      </c>
      <c r="BA35" s="780">
        <v>1176</v>
      </c>
      <c r="BB35" s="780">
        <v>1176</v>
      </c>
      <c r="BC35" s="780">
        <v>0</v>
      </c>
      <c r="BD35" s="780">
        <v>0</v>
      </c>
      <c r="BE35" s="780">
        <v>0</v>
      </c>
      <c r="BF35" s="780">
        <v>1176</v>
      </c>
      <c r="BG35" s="780">
        <v>0</v>
      </c>
      <c r="BH35" s="780">
        <v>0</v>
      </c>
      <c r="BI35" s="780">
        <v>1176</v>
      </c>
      <c r="BJ35" s="780"/>
      <c r="BK35" s="780">
        <v>0</v>
      </c>
      <c r="BL35" s="780"/>
      <c r="BM35" s="780"/>
      <c r="BN35" s="780" t="s">
        <v>308</v>
      </c>
      <c r="BO35" s="780" t="s">
        <v>308</v>
      </c>
      <c r="BP35" s="780" t="s">
        <v>308</v>
      </c>
      <c r="BQ35" s="780" t="s">
        <v>308</v>
      </c>
      <c r="BR35" s="780"/>
      <c r="BS35" s="780">
        <v>1176</v>
      </c>
      <c r="BT35" s="780"/>
      <c r="BU35" s="780">
        <v>0</v>
      </c>
      <c r="BV35" s="780"/>
      <c r="BW35" s="780"/>
      <c r="BX35" s="780"/>
      <c r="BY35" s="780"/>
      <c r="BZ35" s="780"/>
      <c r="CA35" s="780">
        <v>1176</v>
      </c>
      <c r="CB35" s="780">
        <v>1176</v>
      </c>
      <c r="CC35" s="780">
        <v>1176</v>
      </c>
      <c r="CD35" s="780">
        <v>1176</v>
      </c>
      <c r="CE35" s="780">
        <v>1105</v>
      </c>
      <c r="CF35" s="780">
        <v>1176</v>
      </c>
      <c r="CG35" s="780">
        <v>1176</v>
      </c>
      <c r="CH35" s="780">
        <v>780</v>
      </c>
      <c r="CI35" s="780"/>
      <c r="CJ35" s="780"/>
      <c r="CK35" s="773"/>
      <c r="CL35" s="773">
        <v>1176</v>
      </c>
      <c r="CM35" s="773">
        <v>0</v>
      </c>
      <c r="CN35" s="773">
        <v>1176</v>
      </c>
      <c r="CO35" s="773">
        <v>1176</v>
      </c>
      <c r="CP35" s="773">
        <v>1176</v>
      </c>
      <c r="CQ35" s="773">
        <v>1176</v>
      </c>
      <c r="CR35" s="772">
        <v>1176</v>
      </c>
      <c r="CS35" s="781"/>
      <c r="CT35" s="782" t="s">
        <v>308</v>
      </c>
      <c r="CU35" s="783" t="s">
        <v>308</v>
      </c>
      <c r="CV35" s="774"/>
      <c r="CW35" s="774"/>
      <c r="CX35" s="782">
        <v>46267</v>
      </c>
      <c r="CY35" s="784">
        <v>0</v>
      </c>
      <c r="CZ35" s="784" t="s">
        <v>308</v>
      </c>
      <c r="DA35" s="785">
        <v>0</v>
      </c>
      <c r="DB35" s="785">
        <v>0</v>
      </c>
      <c r="DC35" s="785">
        <v>0</v>
      </c>
      <c r="DD35" s="785" t="s">
        <v>390</v>
      </c>
      <c r="DE35" s="785" t="s">
        <v>390</v>
      </c>
      <c r="DF35" s="785" t="s">
        <v>390</v>
      </c>
      <c r="DG35" s="785" t="s">
        <v>390</v>
      </c>
      <c r="DH35" s="786">
        <v>0</v>
      </c>
      <c r="DI35" s="774" t="s">
        <v>397</v>
      </c>
      <c r="DJ35" s="774" t="s">
        <v>390</v>
      </c>
      <c r="DK35" s="774" t="s">
        <v>390</v>
      </c>
      <c r="DL35" s="774" t="s">
        <v>390</v>
      </c>
      <c r="DM35" s="774">
        <v>46288</v>
      </c>
      <c r="DN35" s="774">
        <v>46288</v>
      </c>
      <c r="DO35" s="787">
        <v>0</v>
      </c>
      <c r="DP35" s="774">
        <v>46311</v>
      </c>
      <c r="DQ35" s="776">
        <v>46311</v>
      </c>
      <c r="DR35" s="774">
        <v>46311</v>
      </c>
      <c r="DS35" s="786">
        <v>46311</v>
      </c>
      <c r="DT35" s="752">
        <v>46311</v>
      </c>
      <c r="DU35" s="753">
        <v>-14</v>
      </c>
      <c r="DV35" s="753" t="s">
        <v>308</v>
      </c>
      <c r="DW35" s="754">
        <v>46295</v>
      </c>
      <c r="DX35" s="755">
        <v>46297</v>
      </c>
      <c r="DY35" s="754" t="e">
        <v>#VALUE!</v>
      </c>
      <c r="DZ35" s="754" t="e">
        <v>#VALUE!</v>
      </c>
      <c r="EA35" s="754"/>
      <c r="EB35" s="754"/>
      <c r="HA35" s="756" t="s">
        <v>397</v>
      </c>
      <c r="HB35" s="756" t="s">
        <v>397</v>
      </c>
      <c r="HC35" s="756" t="s">
        <v>397</v>
      </c>
      <c r="HD35" s="756" t="s">
        <v>397</v>
      </c>
      <c r="HE35" s="756" t="s">
        <v>397</v>
      </c>
      <c r="HF35" s="756" t="s">
        <v>397</v>
      </c>
      <c r="HG35" s="756" t="s">
        <v>397</v>
      </c>
      <c r="HH35" s="756" t="s">
        <v>397</v>
      </c>
      <c r="HI35" s="756" t="s">
        <v>397</v>
      </c>
      <c r="HJ35" s="756" t="s">
        <v>397</v>
      </c>
      <c r="HK35"/>
      <c r="HL35"/>
      <c r="HM35"/>
      <c r="HN35" s="756" t="str">
        <f t="shared" si="1"/>
        <v>AUTO PRINT</v>
      </c>
      <c r="HO35"/>
      <c r="HP35" s="757" t="s">
        <v>572</v>
      </c>
      <c r="HQ35" s="757" t="s">
        <v>572</v>
      </c>
      <c r="HR35" s="757" t="s">
        <v>572</v>
      </c>
      <c r="HS35"/>
      <c r="HW35" s="758"/>
      <c r="HX35"/>
      <c r="HY35" s="759" t="s">
        <v>572</v>
      </c>
      <c r="HZ35" s="759" t="s">
        <v>572</v>
      </c>
      <c r="IA35" s="759" t="s">
        <v>572</v>
      </c>
      <c r="IC35" s="760" t="s">
        <v>572</v>
      </c>
      <c r="ID35" s="760" t="s">
        <v>572</v>
      </c>
      <c r="IE35" s="760" t="s">
        <v>572</v>
      </c>
      <c r="IF35" s="761" t="s">
        <v>572</v>
      </c>
      <c r="IG35" s="619" t="str">
        <f t="shared" si="2"/>
        <v>IN HOUSE (MANUAL)</v>
      </c>
      <c r="II35" s="761" t="s">
        <v>572</v>
      </c>
      <c r="IK35" s="761" t="str">
        <f>IFERROR(VLOOKUP($M35,#REF!,13,0),"IN HOUSE (MANUAL)")</f>
        <v>IN HOUSE (MANUAL)</v>
      </c>
      <c r="IM35" s="760" t="s">
        <v>572</v>
      </c>
      <c r="IN35" s="760" t="s">
        <v>572</v>
      </c>
      <c r="IO35" s="760" t="s">
        <v>572</v>
      </c>
      <c r="IQ35" s="760" t="s">
        <v>572</v>
      </c>
      <c r="IR35" s="760" t="s">
        <v>572</v>
      </c>
      <c r="IT35" s="760" t="s">
        <v>572</v>
      </c>
      <c r="IV35" s="760" t="s">
        <v>572</v>
      </c>
      <c r="IW35" s="760" t="s">
        <v>572</v>
      </c>
      <c r="IY35" s="760" t="s">
        <v>572</v>
      </c>
      <c r="IZ35" s="760" t="s">
        <v>572</v>
      </c>
      <c r="JB35" s="760" t="s">
        <v>572</v>
      </c>
      <c r="JC35" s="760" t="s">
        <v>572</v>
      </c>
      <c r="JE35" s="760" t="s">
        <v>572</v>
      </c>
      <c r="JF35" s="760" t="s">
        <v>572</v>
      </c>
    </row>
    <row r="36" spans="1:266" ht="17.25" customHeight="1" x14ac:dyDescent="0.35">
      <c r="A36" s="618" t="s">
        <v>668</v>
      </c>
      <c r="B36" s="730">
        <v>81</v>
      </c>
      <c r="C36" s="730" t="s">
        <v>565</v>
      </c>
      <c r="D36" s="730" t="s">
        <v>565</v>
      </c>
      <c r="E36" s="730">
        <v>1</v>
      </c>
      <c r="F36" s="731" t="s">
        <v>574</v>
      </c>
      <c r="G36" s="732">
        <v>1</v>
      </c>
      <c r="H36" s="733">
        <v>46198</v>
      </c>
      <c r="I36" s="730">
        <v>41</v>
      </c>
      <c r="J36" s="730" t="s">
        <v>308</v>
      </c>
      <c r="K36" s="730">
        <v>42</v>
      </c>
      <c r="L36" s="730" t="s">
        <v>669</v>
      </c>
      <c r="M36" s="772" t="s">
        <v>668</v>
      </c>
      <c r="N36" s="772" t="s">
        <v>390</v>
      </c>
      <c r="O36" s="772" t="s">
        <v>390</v>
      </c>
      <c r="P36" s="772" t="s">
        <v>390</v>
      </c>
      <c r="Q36" s="772" t="s">
        <v>390</v>
      </c>
      <c r="R36" s="772" t="s">
        <v>628</v>
      </c>
      <c r="S36" s="772" t="s">
        <v>308</v>
      </c>
      <c r="T36" s="772" t="s">
        <v>670</v>
      </c>
      <c r="U36" s="772">
        <v>1906</v>
      </c>
      <c r="V36" s="772" t="s">
        <v>308</v>
      </c>
      <c r="W36" s="772" t="s">
        <v>218</v>
      </c>
      <c r="X36" s="773">
        <v>2364</v>
      </c>
      <c r="Y36" s="772"/>
      <c r="Z36" s="774"/>
      <c r="AA36" s="772" t="s">
        <v>32</v>
      </c>
      <c r="AB36" s="772" t="s">
        <v>569</v>
      </c>
      <c r="AC36" s="772" t="s">
        <v>671</v>
      </c>
      <c r="AD36" s="772">
        <v>2364</v>
      </c>
      <c r="AE36" s="775">
        <v>2364</v>
      </c>
      <c r="AF36" s="776">
        <v>46274</v>
      </c>
      <c r="AG36" s="777"/>
      <c r="AH36" s="777"/>
      <c r="AI36" s="777" t="s">
        <v>308</v>
      </c>
      <c r="AJ36" s="778">
        <v>30</v>
      </c>
      <c r="AK36" s="779"/>
      <c r="AL36" s="778"/>
      <c r="AM36" s="780">
        <v>2364</v>
      </c>
      <c r="AN36" s="780"/>
      <c r="AO36" s="780"/>
      <c r="AP36" s="780"/>
      <c r="AQ36" s="780"/>
      <c r="AR36" s="780"/>
      <c r="AS36" s="780"/>
      <c r="AT36" s="780"/>
      <c r="AU36" s="780"/>
      <c r="AV36" s="780"/>
      <c r="AW36" s="780"/>
      <c r="AX36" s="780">
        <v>2364</v>
      </c>
      <c r="AY36" s="780">
        <v>2364</v>
      </c>
      <c r="AZ36" s="780">
        <v>2364</v>
      </c>
      <c r="BA36" s="780">
        <v>2364</v>
      </c>
      <c r="BB36" s="780">
        <v>2364</v>
      </c>
      <c r="BC36" s="780">
        <v>0</v>
      </c>
      <c r="BD36" s="780">
        <v>0</v>
      </c>
      <c r="BE36" s="780">
        <v>0</v>
      </c>
      <c r="BF36" s="780">
        <v>2364</v>
      </c>
      <c r="BG36" s="780">
        <v>0</v>
      </c>
      <c r="BH36" s="780">
        <v>0</v>
      </c>
      <c r="BI36" s="780">
        <v>2364</v>
      </c>
      <c r="BJ36" s="780"/>
      <c r="BK36" s="780">
        <v>2364</v>
      </c>
      <c r="BL36" s="780"/>
      <c r="BM36" s="780"/>
      <c r="BN36" s="780" t="s">
        <v>308</v>
      </c>
      <c r="BO36" s="780" t="s">
        <v>308</v>
      </c>
      <c r="BP36" s="780" t="s">
        <v>308</v>
      </c>
      <c r="BQ36" s="780" t="s">
        <v>308</v>
      </c>
      <c r="BR36" s="780"/>
      <c r="BS36" s="780">
        <v>2364</v>
      </c>
      <c r="BT36" s="780"/>
      <c r="BU36" s="780">
        <v>2364</v>
      </c>
      <c r="BV36" s="780"/>
      <c r="BW36" s="780"/>
      <c r="BX36" s="780"/>
      <c r="BY36" s="780"/>
      <c r="BZ36" s="780"/>
      <c r="CA36" s="780">
        <v>2364</v>
      </c>
      <c r="CB36" s="780">
        <v>2364</v>
      </c>
      <c r="CC36" s="780">
        <v>2364</v>
      </c>
      <c r="CD36" s="780">
        <v>2364</v>
      </c>
      <c r="CE36" s="780">
        <v>2364</v>
      </c>
      <c r="CF36" s="780">
        <v>2364</v>
      </c>
      <c r="CG36" s="780">
        <v>2364</v>
      </c>
      <c r="CH36" s="780">
        <v>2364</v>
      </c>
      <c r="CI36" s="780"/>
      <c r="CJ36" s="780"/>
      <c r="CK36" s="773"/>
      <c r="CL36" s="773">
        <v>2364</v>
      </c>
      <c r="CM36" s="773">
        <v>2364</v>
      </c>
      <c r="CN36" s="773">
        <v>2364</v>
      </c>
      <c r="CO36" s="773">
        <v>2364</v>
      </c>
      <c r="CP36" s="773">
        <v>2364</v>
      </c>
      <c r="CQ36" s="773">
        <v>2364</v>
      </c>
      <c r="CR36" s="772">
        <v>2364</v>
      </c>
      <c r="CS36" s="781"/>
      <c r="CT36" s="782" t="s">
        <v>308</v>
      </c>
      <c r="CU36" s="783" t="s">
        <v>308</v>
      </c>
      <c r="CV36" s="774"/>
      <c r="CW36" s="774"/>
      <c r="CX36" s="782">
        <v>46248</v>
      </c>
      <c r="CY36" s="784" t="s">
        <v>672</v>
      </c>
      <c r="CZ36" s="784" t="s">
        <v>308</v>
      </c>
      <c r="DA36" s="785">
        <v>46272</v>
      </c>
      <c r="DB36" s="785" t="s">
        <v>633</v>
      </c>
      <c r="DC36" s="785" t="s">
        <v>634</v>
      </c>
      <c r="DD36" s="785">
        <v>46272</v>
      </c>
      <c r="DE36" s="785" t="s">
        <v>390</v>
      </c>
      <c r="DF36" s="785" t="s">
        <v>390</v>
      </c>
      <c r="DG36" s="785" t="s">
        <v>390</v>
      </c>
      <c r="DH36" s="786">
        <v>0</v>
      </c>
      <c r="DI36" s="774" t="s">
        <v>397</v>
      </c>
      <c r="DJ36" s="774" t="s">
        <v>390</v>
      </c>
      <c r="DK36" s="774" t="s">
        <v>390</v>
      </c>
      <c r="DL36" s="774">
        <v>46275</v>
      </c>
      <c r="DM36" s="774">
        <v>46289</v>
      </c>
      <c r="DN36" s="774">
        <v>46289</v>
      </c>
      <c r="DO36" s="787">
        <v>0</v>
      </c>
      <c r="DP36" s="774">
        <v>46311</v>
      </c>
      <c r="DQ36" s="776">
        <v>46311</v>
      </c>
      <c r="DR36" s="774">
        <v>46311</v>
      </c>
      <c r="DS36" s="786">
        <v>46311</v>
      </c>
      <c r="DT36" s="752">
        <v>46311</v>
      </c>
      <c r="DU36" s="753">
        <v>-9</v>
      </c>
      <c r="DV36" s="753" t="s">
        <v>308</v>
      </c>
      <c r="DW36" s="754">
        <v>46297</v>
      </c>
      <c r="DX36" s="755">
        <v>46302</v>
      </c>
      <c r="DY36" s="754" t="e">
        <v>#VALUE!</v>
      </c>
      <c r="DZ36" s="754" t="e">
        <v>#VALUE!</v>
      </c>
      <c r="EA36" s="754"/>
      <c r="EB36" s="754"/>
      <c r="HA36" s="756" t="s">
        <v>397</v>
      </c>
      <c r="HB36" s="756" t="s">
        <v>397</v>
      </c>
      <c r="HC36" s="756" t="s">
        <v>397</v>
      </c>
      <c r="HD36" s="756" t="s">
        <v>397</v>
      </c>
      <c r="HE36" s="756" t="s">
        <v>397</v>
      </c>
      <c r="HF36" s="756" t="s">
        <v>397</v>
      </c>
      <c r="HG36" s="756" t="s">
        <v>397</v>
      </c>
      <c r="HH36" s="756" t="s">
        <v>397</v>
      </c>
      <c r="HI36" s="756" t="s">
        <v>397</v>
      </c>
      <c r="HJ36" s="756" t="s">
        <v>397</v>
      </c>
      <c r="HK36"/>
      <c r="HL36"/>
      <c r="HM36"/>
      <c r="HN36" s="756" t="str">
        <f t="shared" si="1"/>
        <v>AUTO PRINT</v>
      </c>
      <c r="HO36"/>
      <c r="HP36" s="757" t="s">
        <v>572</v>
      </c>
      <c r="HQ36" s="757" t="s">
        <v>572</v>
      </c>
      <c r="HR36" s="757" t="s">
        <v>572</v>
      </c>
      <c r="HS36"/>
      <c r="HW36" s="758"/>
      <c r="HX36"/>
      <c r="HY36" s="759" t="s">
        <v>572</v>
      </c>
      <c r="HZ36" s="759" t="s">
        <v>572</v>
      </c>
      <c r="IA36" s="759" t="s">
        <v>572</v>
      </c>
      <c r="IC36" s="760" t="s">
        <v>572</v>
      </c>
      <c r="ID36" s="760" t="s">
        <v>572</v>
      </c>
      <c r="IE36" s="760" t="s">
        <v>572</v>
      </c>
      <c r="IF36" s="761" t="s">
        <v>572</v>
      </c>
      <c r="IG36" s="619" t="str">
        <f t="shared" si="2"/>
        <v>IN HOUSE (MANUAL)</v>
      </c>
      <c r="II36" s="761" t="s">
        <v>572</v>
      </c>
      <c r="IK36" s="761" t="str">
        <f>IFERROR(VLOOKUP($M36,#REF!,13,0),"IN HOUSE (MANUAL)")</f>
        <v>IN HOUSE (MANUAL)</v>
      </c>
      <c r="IM36" s="760" t="s">
        <v>572</v>
      </c>
      <c r="IN36" s="760" t="s">
        <v>572</v>
      </c>
      <c r="IO36" s="760" t="s">
        <v>572</v>
      </c>
      <c r="IQ36" s="760" t="s">
        <v>572</v>
      </c>
      <c r="IR36" s="760" t="s">
        <v>572</v>
      </c>
      <c r="IT36" s="760" t="s">
        <v>572</v>
      </c>
      <c r="IV36" s="760" t="s">
        <v>572</v>
      </c>
      <c r="IW36" s="760" t="s">
        <v>572</v>
      </c>
      <c r="IY36" s="760" t="s">
        <v>572</v>
      </c>
      <c r="IZ36" s="760" t="s">
        <v>572</v>
      </c>
      <c r="JB36" s="760" t="s">
        <v>572</v>
      </c>
      <c r="JC36" s="760" t="s">
        <v>572</v>
      </c>
      <c r="JE36" s="760" t="s">
        <v>572</v>
      </c>
      <c r="JF36" s="760" t="s">
        <v>572</v>
      </c>
    </row>
    <row r="37" spans="1:266" ht="17.25" customHeight="1" x14ac:dyDescent="0.35">
      <c r="A37" s="618" t="s">
        <v>673</v>
      </c>
      <c r="B37" s="730">
        <v>82</v>
      </c>
      <c r="C37" s="730" t="s">
        <v>565</v>
      </c>
      <c r="D37" s="730" t="s">
        <v>565</v>
      </c>
      <c r="E37" s="730">
        <v>1</v>
      </c>
      <c r="F37" s="731" t="s">
        <v>574</v>
      </c>
      <c r="G37" s="732">
        <v>1</v>
      </c>
      <c r="H37" s="733">
        <v>46198</v>
      </c>
      <c r="I37" s="730">
        <v>41</v>
      </c>
      <c r="J37" s="730" t="s">
        <v>308</v>
      </c>
      <c r="K37" s="730">
        <v>42</v>
      </c>
      <c r="L37" s="730" t="s">
        <v>674</v>
      </c>
      <c r="M37" s="772" t="s">
        <v>673</v>
      </c>
      <c r="N37" s="772" t="s">
        <v>390</v>
      </c>
      <c r="O37" s="772" t="s">
        <v>390</v>
      </c>
      <c r="P37" s="772" t="s">
        <v>390</v>
      </c>
      <c r="Q37" s="772" t="s">
        <v>390</v>
      </c>
      <c r="R37" s="772" t="s">
        <v>628</v>
      </c>
      <c r="S37" s="772" t="s">
        <v>308</v>
      </c>
      <c r="T37" s="772" t="s">
        <v>670</v>
      </c>
      <c r="U37" s="772">
        <v>1906</v>
      </c>
      <c r="V37" s="772" t="s">
        <v>308</v>
      </c>
      <c r="W37" s="772" t="s">
        <v>218</v>
      </c>
      <c r="X37" s="773">
        <v>144</v>
      </c>
      <c r="Y37" s="772"/>
      <c r="Z37" s="774"/>
      <c r="AA37" s="772" t="s">
        <v>32</v>
      </c>
      <c r="AB37" s="772" t="s">
        <v>569</v>
      </c>
      <c r="AC37" s="772" t="s">
        <v>675</v>
      </c>
      <c r="AD37" s="772">
        <v>144</v>
      </c>
      <c r="AE37" s="775">
        <v>144</v>
      </c>
      <c r="AF37" s="776">
        <v>46274</v>
      </c>
      <c r="AG37" s="777"/>
      <c r="AH37" s="777"/>
      <c r="AI37" s="777" t="s">
        <v>308</v>
      </c>
      <c r="AJ37" s="778">
        <v>31</v>
      </c>
      <c r="AK37" s="779"/>
      <c r="AL37" s="778"/>
      <c r="AM37" s="780">
        <v>144</v>
      </c>
      <c r="AN37" s="780"/>
      <c r="AO37" s="780"/>
      <c r="AP37" s="780"/>
      <c r="AQ37" s="780"/>
      <c r="AR37" s="780"/>
      <c r="AS37" s="780"/>
      <c r="AT37" s="780"/>
      <c r="AU37" s="780"/>
      <c r="AV37" s="780"/>
      <c r="AW37" s="780"/>
      <c r="AX37" s="780">
        <v>144</v>
      </c>
      <c r="AY37" s="780">
        <v>144</v>
      </c>
      <c r="AZ37" s="780">
        <v>144</v>
      </c>
      <c r="BA37" s="780">
        <v>144</v>
      </c>
      <c r="BB37" s="780">
        <v>144</v>
      </c>
      <c r="BC37" s="780">
        <v>0</v>
      </c>
      <c r="BD37" s="780">
        <v>0</v>
      </c>
      <c r="BE37" s="780">
        <v>0</v>
      </c>
      <c r="BF37" s="780">
        <v>144</v>
      </c>
      <c r="BG37" s="780">
        <v>0</v>
      </c>
      <c r="BH37" s="780">
        <v>0</v>
      </c>
      <c r="BI37" s="780">
        <v>144</v>
      </c>
      <c r="BJ37" s="780"/>
      <c r="BK37" s="780">
        <v>144</v>
      </c>
      <c r="BL37" s="780"/>
      <c r="BM37" s="780"/>
      <c r="BN37" s="780" t="s">
        <v>308</v>
      </c>
      <c r="BO37" s="780" t="s">
        <v>308</v>
      </c>
      <c r="BP37" s="780" t="s">
        <v>308</v>
      </c>
      <c r="BQ37" s="780" t="s">
        <v>308</v>
      </c>
      <c r="BR37" s="780"/>
      <c r="BS37" s="780">
        <v>144</v>
      </c>
      <c r="BT37" s="780"/>
      <c r="BU37" s="780">
        <v>144</v>
      </c>
      <c r="BV37" s="780"/>
      <c r="BW37" s="780"/>
      <c r="BX37" s="780"/>
      <c r="BY37" s="780"/>
      <c r="BZ37" s="780"/>
      <c r="CA37" s="780">
        <v>144</v>
      </c>
      <c r="CB37" s="780">
        <v>144</v>
      </c>
      <c r="CC37" s="780">
        <v>144</v>
      </c>
      <c r="CD37" s="780">
        <v>144</v>
      </c>
      <c r="CE37" s="780">
        <v>144</v>
      </c>
      <c r="CF37" s="780">
        <v>144</v>
      </c>
      <c r="CG37" s="780">
        <v>144</v>
      </c>
      <c r="CH37" s="780">
        <v>144</v>
      </c>
      <c r="CI37" s="780"/>
      <c r="CJ37" s="780"/>
      <c r="CK37" s="773"/>
      <c r="CL37" s="773">
        <v>144</v>
      </c>
      <c r="CM37" s="773">
        <v>144</v>
      </c>
      <c r="CN37" s="773">
        <v>144</v>
      </c>
      <c r="CO37" s="773">
        <v>144</v>
      </c>
      <c r="CP37" s="773">
        <v>144</v>
      </c>
      <c r="CQ37" s="773">
        <v>144</v>
      </c>
      <c r="CR37" s="772">
        <v>144</v>
      </c>
      <c r="CS37" s="781"/>
      <c r="CT37" s="782" t="s">
        <v>308</v>
      </c>
      <c r="CU37" s="783" t="s">
        <v>308</v>
      </c>
      <c r="CV37" s="774"/>
      <c r="CW37" s="774"/>
      <c r="CX37" s="782">
        <v>46248</v>
      </c>
      <c r="CY37" s="784" t="s">
        <v>672</v>
      </c>
      <c r="CZ37" s="784" t="s">
        <v>308</v>
      </c>
      <c r="DA37" s="785">
        <v>46272</v>
      </c>
      <c r="DB37" s="785" t="s">
        <v>633</v>
      </c>
      <c r="DC37" s="785" t="s">
        <v>634</v>
      </c>
      <c r="DD37" s="785">
        <v>46272</v>
      </c>
      <c r="DE37" s="785" t="s">
        <v>390</v>
      </c>
      <c r="DF37" s="785" t="s">
        <v>390</v>
      </c>
      <c r="DG37" s="785" t="s">
        <v>390</v>
      </c>
      <c r="DH37" s="786">
        <v>0</v>
      </c>
      <c r="DI37" s="774" t="s">
        <v>397</v>
      </c>
      <c r="DJ37" s="774" t="s">
        <v>390</v>
      </c>
      <c r="DK37" s="774" t="s">
        <v>390</v>
      </c>
      <c r="DL37" s="774" t="s">
        <v>390</v>
      </c>
      <c r="DM37" s="774">
        <v>46295</v>
      </c>
      <c r="DN37" s="774">
        <v>46295</v>
      </c>
      <c r="DO37" s="787">
        <v>0</v>
      </c>
      <c r="DP37" s="774">
        <v>46311</v>
      </c>
      <c r="DQ37" s="776">
        <v>46311</v>
      </c>
      <c r="DR37" s="774">
        <v>46311</v>
      </c>
      <c r="DS37" s="786">
        <v>46311</v>
      </c>
      <c r="DT37" s="752">
        <v>46311</v>
      </c>
      <c r="DU37" s="753">
        <v>-9</v>
      </c>
      <c r="DV37" s="753" t="s">
        <v>308</v>
      </c>
      <c r="DW37" s="754">
        <v>46302</v>
      </c>
      <c r="DX37" s="755">
        <v>46302</v>
      </c>
      <c r="DY37" s="754" t="e">
        <v>#VALUE!</v>
      </c>
      <c r="DZ37" s="754" t="e">
        <v>#VALUE!</v>
      </c>
      <c r="EA37" s="754"/>
      <c r="EB37" s="754"/>
      <c r="HA37" s="756" t="s">
        <v>397</v>
      </c>
      <c r="HB37" s="756" t="s">
        <v>397</v>
      </c>
      <c r="HC37" s="756" t="s">
        <v>397</v>
      </c>
      <c r="HD37" s="756" t="s">
        <v>397</v>
      </c>
      <c r="HE37" s="756" t="s">
        <v>397</v>
      </c>
      <c r="HF37" s="756" t="s">
        <v>397</v>
      </c>
      <c r="HG37" s="756" t="s">
        <v>397</v>
      </c>
      <c r="HH37" s="756" t="s">
        <v>397</v>
      </c>
      <c r="HI37" s="756" t="s">
        <v>397</v>
      </c>
      <c r="HJ37" s="756" t="s">
        <v>397</v>
      </c>
      <c r="HK37"/>
      <c r="HL37"/>
      <c r="HM37"/>
      <c r="HN37" s="756" t="str">
        <f t="shared" si="1"/>
        <v>AUTO PRINT</v>
      </c>
      <c r="HO37"/>
      <c r="HP37" s="757" t="s">
        <v>572</v>
      </c>
      <c r="HQ37" s="757" t="s">
        <v>572</v>
      </c>
      <c r="HR37" s="757" t="s">
        <v>572</v>
      </c>
      <c r="HS37"/>
      <c r="HW37" s="758"/>
      <c r="HX37"/>
      <c r="HY37" s="759" t="s">
        <v>572</v>
      </c>
      <c r="HZ37" s="759" t="s">
        <v>572</v>
      </c>
      <c r="IA37" s="759" t="s">
        <v>572</v>
      </c>
      <c r="IC37" s="760" t="s">
        <v>572</v>
      </c>
      <c r="ID37" s="760" t="s">
        <v>572</v>
      </c>
      <c r="IE37" s="760" t="s">
        <v>572</v>
      </c>
      <c r="IF37" s="761" t="s">
        <v>572</v>
      </c>
      <c r="IG37" s="619" t="str">
        <f t="shared" si="2"/>
        <v>IN HOUSE (MANUAL)</v>
      </c>
      <c r="II37" s="761" t="s">
        <v>572</v>
      </c>
      <c r="IK37" s="761" t="str">
        <f>IFERROR(VLOOKUP($M37,#REF!,13,0),"IN HOUSE (MANUAL)")</f>
        <v>IN HOUSE (MANUAL)</v>
      </c>
      <c r="IM37" s="760" t="s">
        <v>572</v>
      </c>
      <c r="IN37" s="760" t="s">
        <v>572</v>
      </c>
      <c r="IO37" s="760" t="s">
        <v>572</v>
      </c>
      <c r="IQ37" s="760" t="s">
        <v>572</v>
      </c>
      <c r="IR37" s="760" t="s">
        <v>572</v>
      </c>
      <c r="IT37" s="760" t="s">
        <v>572</v>
      </c>
      <c r="IV37" s="760" t="s">
        <v>572</v>
      </c>
      <c r="IW37" s="760" t="s">
        <v>572</v>
      </c>
      <c r="IY37" s="760" t="s">
        <v>572</v>
      </c>
      <c r="IZ37" s="760" t="s">
        <v>572</v>
      </c>
      <c r="JB37" s="760" t="s">
        <v>572</v>
      </c>
      <c r="JC37" s="760" t="s">
        <v>572</v>
      </c>
      <c r="JE37" s="760" t="s">
        <v>572</v>
      </c>
      <c r="JF37" s="760" t="s">
        <v>572</v>
      </c>
    </row>
    <row r="38" spans="1:266" ht="17.25" customHeight="1" x14ac:dyDescent="0.35">
      <c r="A38" s="618" t="s">
        <v>676</v>
      </c>
      <c r="B38" s="730">
        <v>83</v>
      </c>
      <c r="C38" s="730" t="s">
        <v>565</v>
      </c>
      <c r="D38" s="730" t="s">
        <v>565</v>
      </c>
      <c r="E38" s="730">
        <v>1</v>
      </c>
      <c r="F38" s="731" t="s">
        <v>574</v>
      </c>
      <c r="G38" s="732">
        <v>1</v>
      </c>
      <c r="H38" s="733">
        <v>46198</v>
      </c>
      <c r="I38" s="730">
        <v>41</v>
      </c>
      <c r="J38" s="730" t="s">
        <v>308</v>
      </c>
      <c r="K38" s="730">
        <v>43</v>
      </c>
      <c r="L38" s="730" t="s">
        <v>677</v>
      </c>
      <c r="M38" s="772" t="s">
        <v>676</v>
      </c>
      <c r="N38" s="772" t="s">
        <v>390</v>
      </c>
      <c r="O38" s="772" t="s">
        <v>390</v>
      </c>
      <c r="P38" s="772" t="s">
        <v>390</v>
      </c>
      <c r="Q38" s="772" t="s">
        <v>390</v>
      </c>
      <c r="R38" s="772" t="s">
        <v>628</v>
      </c>
      <c r="S38" s="772" t="s">
        <v>308</v>
      </c>
      <c r="T38" s="772" t="s">
        <v>670</v>
      </c>
      <c r="U38" s="772">
        <v>1906</v>
      </c>
      <c r="V38" s="772" t="s">
        <v>308</v>
      </c>
      <c r="W38" s="772" t="s">
        <v>218</v>
      </c>
      <c r="X38" s="773">
        <v>1476</v>
      </c>
      <c r="Y38" s="772"/>
      <c r="Z38" s="774"/>
      <c r="AA38" s="772" t="s">
        <v>32</v>
      </c>
      <c r="AB38" s="772" t="s">
        <v>569</v>
      </c>
      <c r="AC38" s="772" t="s">
        <v>671</v>
      </c>
      <c r="AD38" s="772">
        <v>1476</v>
      </c>
      <c r="AE38" s="775">
        <v>1476</v>
      </c>
      <c r="AF38" s="776">
        <v>46274</v>
      </c>
      <c r="AG38" s="777"/>
      <c r="AH38" s="777"/>
      <c r="AI38" s="777" t="s">
        <v>308</v>
      </c>
      <c r="AJ38" s="778">
        <v>32</v>
      </c>
      <c r="AK38" s="779"/>
      <c r="AL38" s="778"/>
      <c r="AM38" s="780">
        <v>1476</v>
      </c>
      <c r="AN38" s="780"/>
      <c r="AO38" s="780"/>
      <c r="AP38" s="780"/>
      <c r="AQ38" s="780"/>
      <c r="AR38" s="780"/>
      <c r="AS38" s="780"/>
      <c r="AT38" s="780"/>
      <c r="AU38" s="780"/>
      <c r="AV38" s="780"/>
      <c r="AW38" s="780"/>
      <c r="AX38" s="780">
        <v>1476</v>
      </c>
      <c r="AY38" s="780">
        <v>1476</v>
      </c>
      <c r="AZ38" s="780">
        <v>1476</v>
      </c>
      <c r="BA38" s="780">
        <v>1476</v>
      </c>
      <c r="BB38" s="780">
        <v>1476</v>
      </c>
      <c r="BC38" s="780">
        <v>0</v>
      </c>
      <c r="BD38" s="780">
        <v>0</v>
      </c>
      <c r="BE38" s="780">
        <v>0</v>
      </c>
      <c r="BF38" s="780">
        <v>1476</v>
      </c>
      <c r="BG38" s="780">
        <v>0</v>
      </c>
      <c r="BH38" s="780">
        <v>0</v>
      </c>
      <c r="BI38" s="780">
        <v>1476</v>
      </c>
      <c r="BJ38" s="780"/>
      <c r="BK38" s="780">
        <v>1476</v>
      </c>
      <c r="BL38" s="780"/>
      <c r="BM38" s="780"/>
      <c r="BN38" s="780" t="s">
        <v>308</v>
      </c>
      <c r="BO38" s="780" t="s">
        <v>308</v>
      </c>
      <c r="BP38" s="780" t="s">
        <v>308</v>
      </c>
      <c r="BQ38" s="780" t="s">
        <v>308</v>
      </c>
      <c r="BR38" s="780"/>
      <c r="BS38" s="780">
        <v>1476</v>
      </c>
      <c r="BT38" s="780"/>
      <c r="BU38" s="780">
        <v>1476</v>
      </c>
      <c r="BV38" s="780"/>
      <c r="BW38" s="780"/>
      <c r="BX38" s="780"/>
      <c r="BY38" s="780"/>
      <c r="BZ38" s="780"/>
      <c r="CA38" s="780">
        <v>1476</v>
      </c>
      <c r="CB38" s="780">
        <v>1476</v>
      </c>
      <c r="CC38" s="780">
        <v>1476</v>
      </c>
      <c r="CD38" s="780">
        <v>1476</v>
      </c>
      <c r="CE38" s="780">
        <v>1476</v>
      </c>
      <c r="CF38" s="780">
        <v>1476</v>
      </c>
      <c r="CG38" s="780">
        <v>1476</v>
      </c>
      <c r="CH38" s="780">
        <v>1476</v>
      </c>
      <c r="CI38" s="780"/>
      <c r="CJ38" s="780"/>
      <c r="CK38" s="773"/>
      <c r="CL38" s="773">
        <v>1476</v>
      </c>
      <c r="CM38" s="773">
        <v>1476</v>
      </c>
      <c r="CN38" s="773">
        <v>1476</v>
      </c>
      <c r="CO38" s="773">
        <v>1476</v>
      </c>
      <c r="CP38" s="773">
        <v>1476</v>
      </c>
      <c r="CQ38" s="773">
        <v>1476</v>
      </c>
      <c r="CR38" s="772">
        <v>1476</v>
      </c>
      <c r="CS38" s="781"/>
      <c r="CT38" s="782" t="s">
        <v>308</v>
      </c>
      <c r="CU38" s="783" t="s">
        <v>308</v>
      </c>
      <c r="CV38" s="774"/>
      <c r="CW38" s="774"/>
      <c r="CX38" s="782">
        <v>46248</v>
      </c>
      <c r="CY38" s="784" t="s">
        <v>672</v>
      </c>
      <c r="CZ38" s="784" t="s">
        <v>308</v>
      </c>
      <c r="DA38" s="785">
        <v>46272</v>
      </c>
      <c r="DB38" s="785" t="s">
        <v>633</v>
      </c>
      <c r="DC38" s="785" t="s">
        <v>634</v>
      </c>
      <c r="DD38" s="785">
        <v>46272</v>
      </c>
      <c r="DE38" s="785" t="s">
        <v>390</v>
      </c>
      <c r="DF38" s="785" t="s">
        <v>390</v>
      </c>
      <c r="DG38" s="785" t="s">
        <v>390</v>
      </c>
      <c r="DH38" s="786">
        <v>0</v>
      </c>
      <c r="DI38" s="774" t="s">
        <v>397</v>
      </c>
      <c r="DJ38" s="774" t="s">
        <v>390</v>
      </c>
      <c r="DK38" s="774" t="s">
        <v>390</v>
      </c>
      <c r="DL38" s="774">
        <v>46275</v>
      </c>
      <c r="DM38" s="774">
        <v>46295</v>
      </c>
      <c r="DN38" s="774">
        <v>46295</v>
      </c>
      <c r="DO38" s="787">
        <v>0</v>
      </c>
      <c r="DP38" s="774">
        <v>46318</v>
      </c>
      <c r="DQ38" s="776">
        <v>46318</v>
      </c>
      <c r="DR38" s="774">
        <v>46318</v>
      </c>
      <c r="DS38" s="786">
        <v>46318</v>
      </c>
      <c r="DT38" s="752">
        <v>46318</v>
      </c>
      <c r="DU38" s="753">
        <v>-14</v>
      </c>
      <c r="DV38" s="753" t="s">
        <v>308</v>
      </c>
      <c r="DW38" s="754">
        <v>46302</v>
      </c>
      <c r="DX38" s="755">
        <v>46304</v>
      </c>
      <c r="DY38" s="754" t="e">
        <v>#VALUE!</v>
      </c>
      <c r="DZ38" s="754" t="e">
        <v>#VALUE!</v>
      </c>
      <c r="EA38" s="754"/>
      <c r="EB38" s="754"/>
      <c r="HA38" s="756" t="s">
        <v>397</v>
      </c>
      <c r="HB38" s="756" t="s">
        <v>397</v>
      </c>
      <c r="HC38" s="756" t="s">
        <v>397</v>
      </c>
      <c r="HD38" s="756" t="s">
        <v>397</v>
      </c>
      <c r="HE38" s="756" t="s">
        <v>397</v>
      </c>
      <c r="HF38" s="756" t="s">
        <v>397</v>
      </c>
      <c r="HG38" s="756" t="s">
        <v>397</v>
      </c>
      <c r="HH38" s="756" t="s">
        <v>397</v>
      </c>
      <c r="HI38" s="756" t="s">
        <v>397</v>
      </c>
      <c r="HJ38" s="756" t="s">
        <v>397</v>
      </c>
      <c r="HK38"/>
      <c r="HL38"/>
      <c r="HM38"/>
      <c r="HN38" s="756" t="str">
        <f t="shared" si="1"/>
        <v>AUTO PRINT</v>
      </c>
      <c r="HO38"/>
      <c r="HP38" s="757" t="s">
        <v>572</v>
      </c>
      <c r="HQ38" s="757" t="s">
        <v>572</v>
      </c>
      <c r="HR38" s="757" t="s">
        <v>572</v>
      </c>
      <c r="HS38"/>
      <c r="HW38" s="758"/>
      <c r="HX38"/>
      <c r="HY38" s="759" t="s">
        <v>572</v>
      </c>
      <c r="HZ38" s="759" t="s">
        <v>572</v>
      </c>
      <c r="IA38" s="759" t="s">
        <v>572</v>
      </c>
      <c r="IC38" s="760" t="s">
        <v>572</v>
      </c>
      <c r="ID38" s="760" t="s">
        <v>572</v>
      </c>
      <c r="IE38" s="760" t="s">
        <v>572</v>
      </c>
      <c r="IF38" s="761" t="s">
        <v>572</v>
      </c>
      <c r="IG38" s="619" t="str">
        <f t="shared" si="2"/>
        <v>IN HOUSE (MANUAL)</v>
      </c>
      <c r="II38" s="761" t="s">
        <v>572</v>
      </c>
      <c r="IK38" s="761" t="str">
        <f>IFERROR(VLOOKUP($M38,#REF!,13,0),"IN HOUSE (MANUAL)")</f>
        <v>IN HOUSE (MANUAL)</v>
      </c>
      <c r="IM38" s="760" t="s">
        <v>572</v>
      </c>
      <c r="IN38" s="760" t="s">
        <v>572</v>
      </c>
      <c r="IO38" s="760" t="s">
        <v>572</v>
      </c>
      <c r="IQ38" s="760" t="s">
        <v>572</v>
      </c>
      <c r="IR38" s="760" t="s">
        <v>572</v>
      </c>
      <c r="IT38" s="760" t="s">
        <v>572</v>
      </c>
      <c r="IV38" s="760" t="s">
        <v>572</v>
      </c>
      <c r="IW38" s="760" t="s">
        <v>572</v>
      </c>
      <c r="IY38" s="760" t="s">
        <v>572</v>
      </c>
      <c r="IZ38" s="760" t="s">
        <v>572</v>
      </c>
      <c r="JB38" s="760" t="s">
        <v>572</v>
      </c>
      <c r="JC38" s="760" t="s">
        <v>572</v>
      </c>
      <c r="JE38" s="760" t="s">
        <v>572</v>
      </c>
      <c r="JF38" s="760" t="s">
        <v>572</v>
      </c>
    </row>
    <row r="39" spans="1:266" ht="17.25" customHeight="1" x14ac:dyDescent="0.35">
      <c r="A39" s="618" t="s">
        <v>678</v>
      </c>
      <c r="B39" s="730">
        <v>84</v>
      </c>
      <c r="C39" s="730" t="s">
        <v>565</v>
      </c>
      <c r="D39" s="730" t="s">
        <v>565</v>
      </c>
      <c r="E39" s="730">
        <v>1</v>
      </c>
      <c r="F39" s="731" t="s">
        <v>574</v>
      </c>
      <c r="G39" s="732">
        <v>1</v>
      </c>
      <c r="H39" s="733">
        <v>46198</v>
      </c>
      <c r="I39" s="730">
        <v>42</v>
      </c>
      <c r="J39" s="730" t="s">
        <v>308</v>
      </c>
      <c r="K39" s="730">
        <v>43</v>
      </c>
      <c r="L39" s="730" t="s">
        <v>679</v>
      </c>
      <c r="M39" s="772" t="s">
        <v>678</v>
      </c>
      <c r="N39" s="772" t="s">
        <v>390</v>
      </c>
      <c r="O39" s="772" t="s">
        <v>390</v>
      </c>
      <c r="P39" s="772" t="s">
        <v>390</v>
      </c>
      <c r="Q39" s="772" t="s">
        <v>390</v>
      </c>
      <c r="R39" s="772" t="s">
        <v>628</v>
      </c>
      <c r="S39" s="772" t="s">
        <v>308</v>
      </c>
      <c r="T39" s="772" t="s">
        <v>680</v>
      </c>
      <c r="U39" s="772">
        <v>1906</v>
      </c>
      <c r="V39" s="772" t="s">
        <v>308</v>
      </c>
      <c r="W39" s="772" t="s">
        <v>218</v>
      </c>
      <c r="X39" s="773">
        <v>180</v>
      </c>
      <c r="Y39" s="772"/>
      <c r="Z39" s="774"/>
      <c r="AA39" s="772" t="s">
        <v>32</v>
      </c>
      <c r="AB39" s="772" t="s">
        <v>569</v>
      </c>
      <c r="AC39" s="772" t="s">
        <v>681</v>
      </c>
      <c r="AD39" s="772">
        <v>180</v>
      </c>
      <c r="AE39" s="775">
        <v>180</v>
      </c>
      <c r="AF39" s="776">
        <v>46272</v>
      </c>
      <c r="AG39" s="777"/>
      <c r="AH39" s="777"/>
      <c r="AI39" s="777" t="s">
        <v>308</v>
      </c>
      <c r="AJ39" s="778">
        <v>33</v>
      </c>
      <c r="AK39" s="779"/>
      <c r="AL39" s="778"/>
      <c r="AM39" s="780">
        <v>180</v>
      </c>
      <c r="AN39" s="780"/>
      <c r="AO39" s="780"/>
      <c r="AP39" s="780"/>
      <c r="AQ39" s="780"/>
      <c r="AR39" s="780"/>
      <c r="AS39" s="780"/>
      <c r="AT39" s="780"/>
      <c r="AU39" s="780"/>
      <c r="AV39" s="780"/>
      <c r="AW39" s="780"/>
      <c r="AX39" s="780">
        <v>180</v>
      </c>
      <c r="AY39" s="780">
        <v>180</v>
      </c>
      <c r="AZ39" s="780">
        <v>180</v>
      </c>
      <c r="BA39" s="780">
        <v>180</v>
      </c>
      <c r="BB39" s="780">
        <v>180</v>
      </c>
      <c r="BC39" s="780">
        <v>0</v>
      </c>
      <c r="BD39" s="780">
        <v>0</v>
      </c>
      <c r="BE39" s="780">
        <v>0</v>
      </c>
      <c r="BF39" s="780">
        <v>180</v>
      </c>
      <c r="BG39" s="780">
        <v>0</v>
      </c>
      <c r="BH39" s="780">
        <v>0</v>
      </c>
      <c r="BI39" s="780">
        <v>180</v>
      </c>
      <c r="BJ39" s="780"/>
      <c r="BK39" s="780">
        <v>180</v>
      </c>
      <c r="BL39" s="780"/>
      <c r="BM39" s="780"/>
      <c r="BN39" s="780" t="s">
        <v>308</v>
      </c>
      <c r="BO39" s="780" t="s">
        <v>308</v>
      </c>
      <c r="BP39" s="780" t="s">
        <v>308</v>
      </c>
      <c r="BQ39" s="780" t="s">
        <v>308</v>
      </c>
      <c r="BR39" s="780"/>
      <c r="BS39" s="780">
        <v>180</v>
      </c>
      <c r="BT39" s="780"/>
      <c r="BU39" s="780">
        <v>180</v>
      </c>
      <c r="BV39" s="780"/>
      <c r="BW39" s="780"/>
      <c r="BX39" s="780"/>
      <c r="BY39" s="780"/>
      <c r="BZ39" s="780"/>
      <c r="CA39" s="780">
        <v>180</v>
      </c>
      <c r="CB39" s="780">
        <v>180</v>
      </c>
      <c r="CC39" s="780">
        <v>180</v>
      </c>
      <c r="CD39" s="780">
        <v>180</v>
      </c>
      <c r="CE39" s="780">
        <v>180</v>
      </c>
      <c r="CF39" s="780">
        <v>180</v>
      </c>
      <c r="CG39" s="780">
        <v>180</v>
      </c>
      <c r="CH39" s="780">
        <v>180</v>
      </c>
      <c r="CI39" s="780"/>
      <c r="CJ39" s="780"/>
      <c r="CK39" s="773"/>
      <c r="CL39" s="773">
        <v>180</v>
      </c>
      <c r="CM39" s="773">
        <v>180</v>
      </c>
      <c r="CN39" s="773">
        <v>180</v>
      </c>
      <c r="CO39" s="773">
        <v>180</v>
      </c>
      <c r="CP39" s="773">
        <v>180</v>
      </c>
      <c r="CQ39" s="773">
        <v>180</v>
      </c>
      <c r="CR39" s="772">
        <v>180</v>
      </c>
      <c r="CS39" s="781"/>
      <c r="CT39" s="782" t="s">
        <v>308</v>
      </c>
      <c r="CU39" s="783" t="s">
        <v>308</v>
      </c>
      <c r="CV39" s="774"/>
      <c r="CW39" s="774"/>
      <c r="CX39" s="782">
        <v>46248</v>
      </c>
      <c r="CY39" s="784" t="s">
        <v>682</v>
      </c>
      <c r="CZ39" s="784" t="s">
        <v>308</v>
      </c>
      <c r="DA39" s="785">
        <v>46269</v>
      </c>
      <c r="DB39" s="785" t="s">
        <v>633</v>
      </c>
      <c r="DC39" s="785" t="s">
        <v>634</v>
      </c>
      <c r="DD39" s="785" t="s">
        <v>390</v>
      </c>
      <c r="DE39" s="785" t="s">
        <v>390</v>
      </c>
      <c r="DF39" s="785" t="s">
        <v>390</v>
      </c>
      <c r="DG39" s="785" t="s">
        <v>390</v>
      </c>
      <c r="DH39" s="786">
        <v>0</v>
      </c>
      <c r="DI39" s="774" t="s">
        <v>397</v>
      </c>
      <c r="DJ39" s="774">
        <v>46272</v>
      </c>
      <c r="DK39" s="774" t="s">
        <v>390</v>
      </c>
      <c r="DL39" s="774">
        <v>46275</v>
      </c>
      <c r="DM39" s="774">
        <v>46297</v>
      </c>
      <c r="DN39" s="774">
        <v>46297</v>
      </c>
      <c r="DO39" s="787">
        <v>0</v>
      </c>
      <c r="DP39" s="774">
        <v>46318</v>
      </c>
      <c r="DQ39" s="776">
        <v>46318</v>
      </c>
      <c r="DR39" s="774">
        <v>46318</v>
      </c>
      <c r="DS39" s="786">
        <v>46318</v>
      </c>
      <c r="DT39" s="752">
        <v>46318</v>
      </c>
      <c r="DU39" s="753">
        <v>-11</v>
      </c>
      <c r="DV39" s="753" t="s">
        <v>308</v>
      </c>
      <c r="DW39" s="754">
        <v>46304</v>
      </c>
      <c r="DX39" s="755">
        <v>46307</v>
      </c>
      <c r="DY39" s="754" t="e">
        <v>#VALUE!</v>
      </c>
      <c r="DZ39" s="754" t="e">
        <v>#VALUE!</v>
      </c>
      <c r="EA39" s="754"/>
      <c r="EB39" s="754"/>
      <c r="HA39" s="756" t="s">
        <v>397</v>
      </c>
      <c r="HB39" s="756" t="s">
        <v>397</v>
      </c>
      <c r="HC39" s="756" t="s">
        <v>397</v>
      </c>
      <c r="HD39" s="756" t="s">
        <v>397</v>
      </c>
      <c r="HE39" s="756" t="s">
        <v>397</v>
      </c>
      <c r="HF39" s="756" t="s">
        <v>397</v>
      </c>
      <c r="HG39" s="756" t="s">
        <v>397</v>
      </c>
      <c r="HH39" s="756" t="s">
        <v>397</v>
      </c>
      <c r="HI39" s="756" t="s">
        <v>397</v>
      </c>
      <c r="HJ39" s="756" t="s">
        <v>397</v>
      </c>
      <c r="HK39"/>
      <c r="HL39"/>
      <c r="HM39"/>
      <c r="HN39" s="756" t="str">
        <f t="shared" si="1"/>
        <v>AUTO PRINT</v>
      </c>
      <c r="HO39"/>
      <c r="HP39" s="757" t="s">
        <v>572</v>
      </c>
      <c r="HQ39" s="757" t="s">
        <v>572</v>
      </c>
      <c r="HR39" s="757" t="s">
        <v>572</v>
      </c>
      <c r="HS39"/>
      <c r="HW39" s="758"/>
      <c r="HX39"/>
      <c r="HY39" s="759" t="s">
        <v>572</v>
      </c>
      <c r="HZ39" s="759" t="s">
        <v>572</v>
      </c>
      <c r="IA39" s="759" t="s">
        <v>572</v>
      </c>
      <c r="IC39" s="760" t="s">
        <v>572</v>
      </c>
      <c r="ID39" s="760" t="s">
        <v>572</v>
      </c>
      <c r="IE39" s="760" t="s">
        <v>572</v>
      </c>
      <c r="IF39" s="761" t="s">
        <v>572</v>
      </c>
      <c r="IG39" s="619" t="str">
        <f t="shared" si="2"/>
        <v>IN HOUSE (MANUAL)</v>
      </c>
      <c r="II39" s="761" t="s">
        <v>572</v>
      </c>
      <c r="IK39" s="761" t="str">
        <f>IFERROR(VLOOKUP($M39,#REF!,13,0),"IN HOUSE (MANUAL)")</f>
        <v>IN HOUSE (MANUAL)</v>
      </c>
      <c r="IM39" s="760" t="s">
        <v>572</v>
      </c>
      <c r="IN39" s="760" t="s">
        <v>572</v>
      </c>
      <c r="IO39" s="760" t="s">
        <v>572</v>
      </c>
      <c r="IQ39" s="760" t="s">
        <v>572</v>
      </c>
      <c r="IR39" s="760" t="s">
        <v>572</v>
      </c>
      <c r="IT39" s="760" t="s">
        <v>572</v>
      </c>
      <c r="IV39" s="760" t="s">
        <v>572</v>
      </c>
      <c r="IW39" s="760" t="s">
        <v>572</v>
      </c>
      <c r="IY39" s="760" t="s">
        <v>572</v>
      </c>
      <c r="IZ39" s="760" t="s">
        <v>572</v>
      </c>
      <c r="JB39" s="760" t="s">
        <v>572</v>
      </c>
      <c r="JC39" s="760" t="s">
        <v>572</v>
      </c>
      <c r="JE39" s="760" t="s">
        <v>572</v>
      </c>
      <c r="JF39" s="760" t="s">
        <v>572</v>
      </c>
    </row>
    <row r="40" spans="1:266" ht="17.25" customHeight="1" x14ac:dyDescent="0.35">
      <c r="A40" s="618" t="s">
        <v>683</v>
      </c>
      <c r="B40" s="730">
        <v>85</v>
      </c>
      <c r="C40" s="730" t="s">
        <v>565</v>
      </c>
      <c r="D40" s="730" t="s">
        <v>565</v>
      </c>
      <c r="E40" s="730">
        <v>1</v>
      </c>
      <c r="F40" s="731" t="s">
        <v>574</v>
      </c>
      <c r="G40" s="732">
        <v>1</v>
      </c>
      <c r="H40" s="733">
        <v>46198</v>
      </c>
      <c r="I40" s="730">
        <v>42</v>
      </c>
      <c r="J40" s="730" t="s">
        <v>308</v>
      </c>
      <c r="K40" s="730">
        <v>43</v>
      </c>
      <c r="L40" s="730" t="s">
        <v>684</v>
      </c>
      <c r="M40" s="772" t="s">
        <v>683</v>
      </c>
      <c r="N40" s="772" t="s">
        <v>390</v>
      </c>
      <c r="O40" s="772" t="s">
        <v>390</v>
      </c>
      <c r="P40" s="772" t="s">
        <v>390</v>
      </c>
      <c r="Q40" s="772" t="s">
        <v>390</v>
      </c>
      <c r="R40" s="772" t="s">
        <v>628</v>
      </c>
      <c r="S40" s="772" t="s">
        <v>308</v>
      </c>
      <c r="T40" s="772" t="s">
        <v>680</v>
      </c>
      <c r="U40" s="772">
        <v>1906</v>
      </c>
      <c r="V40" s="772" t="s">
        <v>308</v>
      </c>
      <c r="W40" s="772" t="s">
        <v>218</v>
      </c>
      <c r="X40" s="773">
        <v>1980</v>
      </c>
      <c r="Y40" s="772"/>
      <c r="Z40" s="774"/>
      <c r="AA40" s="772" t="s">
        <v>32</v>
      </c>
      <c r="AB40" s="772" t="s">
        <v>569</v>
      </c>
      <c r="AC40" s="772" t="s">
        <v>671</v>
      </c>
      <c r="AD40" s="772">
        <v>1980</v>
      </c>
      <c r="AE40" s="775">
        <v>1980</v>
      </c>
      <c r="AF40" s="776">
        <v>46272</v>
      </c>
      <c r="AG40" s="777"/>
      <c r="AH40" s="777"/>
      <c r="AI40" s="777" t="s">
        <v>308</v>
      </c>
      <c r="AJ40" s="778">
        <v>34</v>
      </c>
      <c r="AK40" s="779"/>
      <c r="AL40" s="778"/>
      <c r="AM40" s="780">
        <v>1980</v>
      </c>
      <c r="AN40" s="780"/>
      <c r="AO40" s="780"/>
      <c r="AP40" s="780"/>
      <c r="AQ40" s="780"/>
      <c r="AR40" s="780"/>
      <c r="AS40" s="780"/>
      <c r="AT40" s="780"/>
      <c r="AU40" s="780"/>
      <c r="AV40" s="780"/>
      <c r="AW40" s="780"/>
      <c r="AX40" s="780">
        <v>1980</v>
      </c>
      <c r="AY40" s="780">
        <v>1980</v>
      </c>
      <c r="AZ40" s="780">
        <v>1980</v>
      </c>
      <c r="BA40" s="780">
        <v>1980</v>
      </c>
      <c r="BB40" s="780">
        <v>1980</v>
      </c>
      <c r="BC40" s="780">
        <v>0</v>
      </c>
      <c r="BD40" s="780">
        <v>0</v>
      </c>
      <c r="BE40" s="780">
        <v>0</v>
      </c>
      <c r="BF40" s="780">
        <v>1980</v>
      </c>
      <c r="BG40" s="780">
        <v>0</v>
      </c>
      <c r="BH40" s="780">
        <v>0</v>
      </c>
      <c r="BI40" s="780">
        <v>1980</v>
      </c>
      <c r="BJ40" s="780"/>
      <c r="BK40" s="780">
        <v>1980</v>
      </c>
      <c r="BL40" s="780"/>
      <c r="BM40" s="780"/>
      <c r="BN40" s="780" t="s">
        <v>308</v>
      </c>
      <c r="BO40" s="780" t="s">
        <v>308</v>
      </c>
      <c r="BP40" s="780" t="s">
        <v>308</v>
      </c>
      <c r="BQ40" s="780" t="s">
        <v>308</v>
      </c>
      <c r="BR40" s="780"/>
      <c r="BS40" s="780">
        <v>1980</v>
      </c>
      <c r="BT40" s="780"/>
      <c r="BU40" s="780">
        <v>1980</v>
      </c>
      <c r="BV40" s="780"/>
      <c r="BW40" s="780"/>
      <c r="BX40" s="780"/>
      <c r="BY40" s="780"/>
      <c r="BZ40" s="780"/>
      <c r="CA40" s="780">
        <v>1980</v>
      </c>
      <c r="CB40" s="780">
        <v>1980</v>
      </c>
      <c r="CC40" s="780">
        <v>1980</v>
      </c>
      <c r="CD40" s="780">
        <v>1980</v>
      </c>
      <c r="CE40" s="780">
        <v>1980</v>
      </c>
      <c r="CF40" s="780">
        <v>1980</v>
      </c>
      <c r="CG40" s="780">
        <v>1980</v>
      </c>
      <c r="CH40" s="780">
        <v>1980</v>
      </c>
      <c r="CI40" s="780"/>
      <c r="CJ40" s="780"/>
      <c r="CK40" s="773"/>
      <c r="CL40" s="773">
        <v>1980</v>
      </c>
      <c r="CM40" s="773">
        <v>1980</v>
      </c>
      <c r="CN40" s="773">
        <v>1980</v>
      </c>
      <c r="CO40" s="773">
        <v>1980</v>
      </c>
      <c r="CP40" s="773">
        <v>1980</v>
      </c>
      <c r="CQ40" s="773">
        <v>1980</v>
      </c>
      <c r="CR40" s="772">
        <v>1980</v>
      </c>
      <c r="CS40" s="781"/>
      <c r="CT40" s="782" t="s">
        <v>308</v>
      </c>
      <c r="CU40" s="783" t="s">
        <v>308</v>
      </c>
      <c r="CV40" s="774"/>
      <c r="CW40" s="774"/>
      <c r="CX40" s="782">
        <v>46248</v>
      </c>
      <c r="CY40" s="784" t="s">
        <v>682</v>
      </c>
      <c r="CZ40" s="784" t="s">
        <v>308</v>
      </c>
      <c r="DA40" s="785">
        <v>46269</v>
      </c>
      <c r="DB40" s="785" t="s">
        <v>633</v>
      </c>
      <c r="DC40" s="785" t="s">
        <v>634</v>
      </c>
      <c r="DD40" s="785" t="s">
        <v>390</v>
      </c>
      <c r="DE40" s="785" t="s">
        <v>390</v>
      </c>
      <c r="DF40" s="785" t="s">
        <v>390</v>
      </c>
      <c r="DG40" s="785" t="s">
        <v>390</v>
      </c>
      <c r="DH40" s="786">
        <v>0</v>
      </c>
      <c r="DI40" s="774" t="s">
        <v>397</v>
      </c>
      <c r="DJ40" s="774">
        <v>46272</v>
      </c>
      <c r="DK40" s="774" t="s">
        <v>390</v>
      </c>
      <c r="DL40" s="774">
        <v>46275</v>
      </c>
      <c r="DM40" s="774">
        <v>46297</v>
      </c>
      <c r="DN40" s="774">
        <v>46297</v>
      </c>
      <c r="DO40" s="787">
        <v>0</v>
      </c>
      <c r="DP40" s="774">
        <v>46318</v>
      </c>
      <c r="DQ40" s="776">
        <v>46318</v>
      </c>
      <c r="DR40" s="774">
        <v>46318</v>
      </c>
      <c r="DS40" s="786">
        <v>46318</v>
      </c>
      <c r="DT40" s="752">
        <v>46318</v>
      </c>
      <c r="DU40" s="753">
        <v>-9</v>
      </c>
      <c r="DV40" s="753" t="s">
        <v>308</v>
      </c>
      <c r="DW40" s="754">
        <v>46307</v>
      </c>
      <c r="DX40" s="755">
        <v>46309</v>
      </c>
      <c r="DY40" s="754" t="e">
        <v>#VALUE!</v>
      </c>
      <c r="DZ40" s="754" t="e">
        <v>#VALUE!</v>
      </c>
      <c r="EA40" s="754"/>
      <c r="EB40" s="754"/>
      <c r="HA40" s="756" t="s">
        <v>397</v>
      </c>
      <c r="HB40" s="756" t="s">
        <v>397</v>
      </c>
      <c r="HC40" s="756" t="s">
        <v>397</v>
      </c>
      <c r="HD40" s="756" t="s">
        <v>397</v>
      </c>
      <c r="HE40" s="756" t="s">
        <v>397</v>
      </c>
      <c r="HF40" s="756" t="s">
        <v>397</v>
      </c>
      <c r="HG40" s="756" t="s">
        <v>397</v>
      </c>
      <c r="HH40" s="756" t="s">
        <v>397</v>
      </c>
      <c r="HI40" s="756" t="s">
        <v>397</v>
      </c>
      <c r="HJ40" s="756" t="s">
        <v>397</v>
      </c>
      <c r="HK40"/>
      <c r="HL40"/>
      <c r="HM40"/>
      <c r="HN40" s="756" t="str">
        <f t="shared" si="1"/>
        <v>AUTO PRINT</v>
      </c>
      <c r="HO40"/>
      <c r="HP40" s="757" t="s">
        <v>572</v>
      </c>
      <c r="HQ40" s="757" t="s">
        <v>572</v>
      </c>
      <c r="HR40" s="757" t="s">
        <v>572</v>
      </c>
      <c r="HS40"/>
      <c r="HW40" s="758"/>
      <c r="HX40"/>
      <c r="HY40" s="759" t="s">
        <v>572</v>
      </c>
      <c r="HZ40" s="759" t="s">
        <v>572</v>
      </c>
      <c r="IA40" s="759" t="s">
        <v>572</v>
      </c>
      <c r="IC40" s="760" t="s">
        <v>572</v>
      </c>
      <c r="ID40" s="760" t="s">
        <v>572</v>
      </c>
      <c r="IE40" s="760" t="s">
        <v>572</v>
      </c>
      <c r="IF40" s="761" t="s">
        <v>572</v>
      </c>
      <c r="IG40" s="619" t="str">
        <f t="shared" si="2"/>
        <v>IN HOUSE (MANUAL)</v>
      </c>
      <c r="II40" s="761" t="s">
        <v>572</v>
      </c>
      <c r="IK40" s="761" t="str">
        <f>IFERROR(VLOOKUP($M40,#REF!,13,0),"IN HOUSE (MANUAL)")</f>
        <v>IN HOUSE (MANUAL)</v>
      </c>
      <c r="IM40" s="760" t="s">
        <v>572</v>
      </c>
      <c r="IN40" s="760" t="s">
        <v>572</v>
      </c>
      <c r="IO40" s="760" t="s">
        <v>572</v>
      </c>
      <c r="IQ40" s="760" t="s">
        <v>572</v>
      </c>
      <c r="IR40" s="760" t="s">
        <v>572</v>
      </c>
      <c r="IT40" s="760" t="s">
        <v>572</v>
      </c>
      <c r="IV40" s="760" t="s">
        <v>572</v>
      </c>
      <c r="IW40" s="760" t="s">
        <v>572</v>
      </c>
      <c r="IY40" s="760" t="s">
        <v>572</v>
      </c>
      <c r="IZ40" s="760" t="s">
        <v>572</v>
      </c>
      <c r="JB40" s="760" t="s">
        <v>572</v>
      </c>
      <c r="JC40" s="760" t="s">
        <v>572</v>
      </c>
      <c r="JE40" s="760" t="s">
        <v>572</v>
      </c>
      <c r="JF40" s="760" t="s">
        <v>572</v>
      </c>
    </row>
    <row r="41" spans="1:266" ht="17.25" customHeight="1" x14ac:dyDescent="0.35">
      <c r="A41" s="618" t="s">
        <v>685</v>
      </c>
      <c r="B41" s="730">
        <v>86</v>
      </c>
      <c r="C41" s="730" t="s">
        <v>565</v>
      </c>
      <c r="D41" s="730" t="s">
        <v>565</v>
      </c>
      <c r="E41" s="730">
        <v>1</v>
      </c>
      <c r="F41" s="731" t="s">
        <v>574</v>
      </c>
      <c r="G41" s="732">
        <v>1</v>
      </c>
      <c r="H41" s="733">
        <v>46199</v>
      </c>
      <c r="I41" s="730">
        <v>42</v>
      </c>
      <c r="J41" s="730" t="s">
        <v>308</v>
      </c>
      <c r="K41" s="730">
        <v>43</v>
      </c>
      <c r="L41" s="730" t="s">
        <v>686</v>
      </c>
      <c r="M41" s="772" t="s">
        <v>685</v>
      </c>
      <c r="N41" s="772" t="s">
        <v>390</v>
      </c>
      <c r="O41" s="772" t="s">
        <v>390</v>
      </c>
      <c r="P41" s="772" t="s">
        <v>390</v>
      </c>
      <c r="Q41" s="772" t="s">
        <v>390</v>
      </c>
      <c r="R41" s="772" t="s">
        <v>628</v>
      </c>
      <c r="S41" s="772" t="s">
        <v>308</v>
      </c>
      <c r="T41" s="772" t="s">
        <v>653</v>
      </c>
      <c r="U41" s="772">
        <v>1906</v>
      </c>
      <c r="V41" s="772" t="s">
        <v>308</v>
      </c>
      <c r="W41" s="772" t="s">
        <v>218</v>
      </c>
      <c r="X41" s="773">
        <v>144</v>
      </c>
      <c r="Y41" s="772"/>
      <c r="Z41" s="774"/>
      <c r="AA41" s="772" t="s">
        <v>32</v>
      </c>
      <c r="AB41" s="772" t="s">
        <v>569</v>
      </c>
      <c r="AC41" s="772" t="s">
        <v>681</v>
      </c>
      <c r="AD41" s="772">
        <v>144</v>
      </c>
      <c r="AE41" s="775">
        <v>144</v>
      </c>
      <c r="AF41" s="776" t="s">
        <v>390</v>
      </c>
      <c r="AG41" s="777"/>
      <c r="AH41" s="777"/>
      <c r="AI41" s="777" t="s">
        <v>308</v>
      </c>
      <c r="AJ41" s="778">
        <v>35</v>
      </c>
      <c r="AK41" s="779"/>
      <c r="AL41" s="778"/>
      <c r="AM41" s="780">
        <v>144</v>
      </c>
      <c r="AN41" s="780"/>
      <c r="AO41" s="780"/>
      <c r="AP41" s="780"/>
      <c r="AQ41" s="780"/>
      <c r="AR41" s="780"/>
      <c r="AS41" s="780"/>
      <c r="AT41" s="780"/>
      <c r="AU41" s="780"/>
      <c r="AV41" s="780"/>
      <c r="AW41" s="780"/>
      <c r="AX41" s="780" t="s">
        <v>579</v>
      </c>
      <c r="AY41" s="780">
        <v>144</v>
      </c>
      <c r="AZ41" s="780">
        <v>144</v>
      </c>
      <c r="BA41" s="780">
        <v>144</v>
      </c>
      <c r="BB41" s="780">
        <v>144</v>
      </c>
      <c r="BC41" s="780">
        <v>0</v>
      </c>
      <c r="BD41" s="780">
        <v>0</v>
      </c>
      <c r="BE41" s="780">
        <v>0</v>
      </c>
      <c r="BF41" s="780">
        <v>144</v>
      </c>
      <c r="BG41" s="780">
        <v>0</v>
      </c>
      <c r="BH41" s="780">
        <v>0</v>
      </c>
      <c r="BI41" s="780">
        <v>144</v>
      </c>
      <c r="BJ41" s="780"/>
      <c r="BK41" s="780">
        <v>144</v>
      </c>
      <c r="BL41" s="780"/>
      <c r="BM41" s="780"/>
      <c r="BN41" s="780" t="s">
        <v>308</v>
      </c>
      <c r="BO41" s="780" t="s">
        <v>308</v>
      </c>
      <c r="BP41" s="780" t="s">
        <v>308</v>
      </c>
      <c r="BQ41" s="780" t="s">
        <v>308</v>
      </c>
      <c r="BR41" s="780"/>
      <c r="BS41" s="780">
        <v>144</v>
      </c>
      <c r="BT41" s="780"/>
      <c r="BU41" s="780">
        <v>144</v>
      </c>
      <c r="BV41" s="780"/>
      <c r="BW41" s="780"/>
      <c r="BX41" s="780"/>
      <c r="BY41" s="780"/>
      <c r="BZ41" s="780"/>
      <c r="CA41" s="780">
        <v>144</v>
      </c>
      <c r="CB41" s="780">
        <v>144</v>
      </c>
      <c r="CC41" s="780">
        <v>144</v>
      </c>
      <c r="CD41" s="780">
        <v>144</v>
      </c>
      <c r="CE41" s="780">
        <v>144</v>
      </c>
      <c r="CF41" s="780">
        <v>144</v>
      </c>
      <c r="CG41" s="780">
        <v>144</v>
      </c>
      <c r="CH41" s="780">
        <v>144</v>
      </c>
      <c r="CI41" s="780"/>
      <c r="CJ41" s="780"/>
      <c r="CK41" s="773"/>
      <c r="CL41" s="773">
        <v>144</v>
      </c>
      <c r="CM41" s="773">
        <v>144</v>
      </c>
      <c r="CN41" s="773">
        <v>144</v>
      </c>
      <c r="CO41" s="773">
        <v>144</v>
      </c>
      <c r="CP41" s="773">
        <v>144</v>
      </c>
      <c r="CQ41" s="773">
        <v>144</v>
      </c>
      <c r="CR41" s="772">
        <v>144</v>
      </c>
      <c r="CS41" s="781"/>
      <c r="CT41" s="782" t="s">
        <v>308</v>
      </c>
      <c r="CU41" s="783" t="s">
        <v>308</v>
      </c>
      <c r="CV41" s="774"/>
      <c r="CW41" s="774"/>
      <c r="CX41" s="782">
        <v>46248</v>
      </c>
      <c r="CY41" s="784">
        <v>0</v>
      </c>
      <c r="CZ41" s="784" t="s">
        <v>308</v>
      </c>
      <c r="DA41" s="785">
        <v>0</v>
      </c>
      <c r="DB41" s="785">
        <v>0</v>
      </c>
      <c r="DC41" s="785">
        <v>0</v>
      </c>
      <c r="DD41" s="785" t="s">
        <v>390</v>
      </c>
      <c r="DE41" s="785" t="s">
        <v>390</v>
      </c>
      <c r="DF41" s="785" t="s">
        <v>390</v>
      </c>
      <c r="DG41" s="785" t="s">
        <v>390</v>
      </c>
      <c r="DH41" s="786">
        <v>0</v>
      </c>
      <c r="DI41" s="774" t="s">
        <v>397</v>
      </c>
      <c r="DJ41" s="774" t="s">
        <v>390</v>
      </c>
      <c r="DK41" s="774" t="s">
        <v>390</v>
      </c>
      <c r="DL41" s="774" t="s">
        <v>390</v>
      </c>
      <c r="DM41" s="774">
        <v>46302</v>
      </c>
      <c r="DN41" s="774">
        <v>46302</v>
      </c>
      <c r="DO41" s="787">
        <v>0</v>
      </c>
      <c r="DP41" s="774">
        <v>46318</v>
      </c>
      <c r="DQ41" s="776">
        <v>46318</v>
      </c>
      <c r="DR41" s="774">
        <v>46318</v>
      </c>
      <c r="DS41" s="786">
        <v>46318</v>
      </c>
      <c r="DT41" s="752">
        <v>46318</v>
      </c>
      <c r="DU41" s="753">
        <v>-9</v>
      </c>
      <c r="DV41" s="753" t="s">
        <v>308</v>
      </c>
      <c r="DW41" s="754">
        <v>46309</v>
      </c>
      <c r="DX41" s="755">
        <v>46309</v>
      </c>
      <c r="DY41" s="754" t="e">
        <v>#VALUE!</v>
      </c>
      <c r="DZ41" s="754" t="e">
        <v>#VALUE!</v>
      </c>
      <c r="EA41" s="754"/>
      <c r="EB41" s="754"/>
      <c r="HA41" s="756" t="s">
        <v>397</v>
      </c>
      <c r="HB41" s="756" t="s">
        <v>397</v>
      </c>
      <c r="HC41" s="756" t="s">
        <v>397</v>
      </c>
      <c r="HD41" s="756" t="s">
        <v>397</v>
      </c>
      <c r="HE41" s="756" t="s">
        <v>397</v>
      </c>
      <c r="HF41" s="756" t="s">
        <v>397</v>
      </c>
      <c r="HG41" s="756" t="s">
        <v>397</v>
      </c>
      <c r="HH41" s="756" t="s">
        <v>397</v>
      </c>
      <c r="HI41" s="756" t="s">
        <v>397</v>
      </c>
      <c r="HJ41" s="756" t="s">
        <v>397</v>
      </c>
      <c r="HK41"/>
      <c r="HL41"/>
      <c r="HM41"/>
      <c r="HN41" s="756" t="str">
        <f t="shared" si="1"/>
        <v>AUTO PRINT</v>
      </c>
      <c r="HO41"/>
      <c r="HP41" s="757" t="s">
        <v>572</v>
      </c>
      <c r="HQ41" s="757" t="s">
        <v>572</v>
      </c>
      <c r="HR41" s="757" t="s">
        <v>572</v>
      </c>
      <c r="HS41"/>
      <c r="HW41" s="758"/>
      <c r="HX41"/>
      <c r="HY41" s="759" t="s">
        <v>572</v>
      </c>
      <c r="HZ41" s="759" t="s">
        <v>572</v>
      </c>
      <c r="IA41" s="759" t="s">
        <v>572</v>
      </c>
      <c r="IC41" s="760" t="s">
        <v>572</v>
      </c>
      <c r="ID41" s="760" t="s">
        <v>572</v>
      </c>
      <c r="IE41" s="760" t="s">
        <v>572</v>
      </c>
      <c r="IF41" s="761" t="s">
        <v>572</v>
      </c>
      <c r="IG41" s="619" t="str">
        <f t="shared" si="2"/>
        <v>IN HOUSE (MANUAL)</v>
      </c>
      <c r="II41" s="761" t="s">
        <v>572</v>
      </c>
      <c r="IK41" s="761" t="str">
        <f>IFERROR(VLOOKUP($M41,#REF!,13,0),"IN HOUSE (MANUAL)")</f>
        <v>IN HOUSE (MANUAL)</v>
      </c>
      <c r="IM41" s="760" t="s">
        <v>572</v>
      </c>
      <c r="IN41" s="760" t="s">
        <v>572</v>
      </c>
      <c r="IO41" s="760" t="s">
        <v>572</v>
      </c>
      <c r="IQ41" s="760" t="s">
        <v>572</v>
      </c>
      <c r="IR41" s="760" t="s">
        <v>572</v>
      </c>
      <c r="IT41" s="760" t="s">
        <v>572</v>
      </c>
      <c r="IV41" s="760" t="s">
        <v>572</v>
      </c>
      <c r="IW41" s="760" t="s">
        <v>572</v>
      </c>
      <c r="IY41" s="760" t="s">
        <v>572</v>
      </c>
      <c r="IZ41" s="760" t="s">
        <v>572</v>
      </c>
      <c r="JB41" s="760" t="s">
        <v>572</v>
      </c>
      <c r="JC41" s="760" t="s">
        <v>572</v>
      </c>
      <c r="JE41" s="760" t="s">
        <v>572</v>
      </c>
      <c r="JF41" s="760" t="s">
        <v>572</v>
      </c>
    </row>
    <row r="42" spans="1:266" ht="17.25" customHeight="1" x14ac:dyDescent="0.35">
      <c r="A42" s="618" t="s">
        <v>687</v>
      </c>
      <c r="B42" s="730">
        <v>87</v>
      </c>
      <c r="C42" s="730" t="s">
        <v>565</v>
      </c>
      <c r="D42" s="730" t="s">
        <v>565</v>
      </c>
      <c r="E42" s="730">
        <v>1</v>
      </c>
      <c r="F42" s="731" t="s">
        <v>574</v>
      </c>
      <c r="G42" s="732">
        <v>1</v>
      </c>
      <c r="H42" s="733">
        <v>46199</v>
      </c>
      <c r="I42" s="730">
        <v>42</v>
      </c>
      <c r="J42" s="730" t="s">
        <v>308</v>
      </c>
      <c r="K42" s="730">
        <v>44</v>
      </c>
      <c r="L42" s="730" t="s">
        <v>688</v>
      </c>
      <c r="M42" s="772" t="s">
        <v>687</v>
      </c>
      <c r="N42" s="772" t="s">
        <v>390</v>
      </c>
      <c r="O42" s="772" t="s">
        <v>390</v>
      </c>
      <c r="P42" s="772" t="s">
        <v>390</v>
      </c>
      <c r="Q42" s="772" t="s">
        <v>390</v>
      </c>
      <c r="R42" s="772" t="s">
        <v>628</v>
      </c>
      <c r="S42" s="772" t="s">
        <v>308</v>
      </c>
      <c r="T42" s="772" t="s">
        <v>653</v>
      </c>
      <c r="U42" s="772">
        <v>1906</v>
      </c>
      <c r="V42" s="772" t="s">
        <v>308</v>
      </c>
      <c r="W42" s="772"/>
      <c r="X42" s="773"/>
      <c r="Y42" s="772"/>
      <c r="Z42" s="774"/>
      <c r="AA42" s="772" t="s">
        <v>32</v>
      </c>
      <c r="AB42" s="772" t="s">
        <v>569</v>
      </c>
      <c r="AC42" s="772" t="s">
        <v>689</v>
      </c>
      <c r="AD42" s="772">
        <v>228</v>
      </c>
      <c r="AE42" s="775">
        <v>228</v>
      </c>
      <c r="AF42" s="776" t="s">
        <v>390</v>
      </c>
      <c r="AG42" s="777"/>
      <c r="AH42" s="777"/>
      <c r="AI42" s="777" t="s">
        <v>308</v>
      </c>
      <c r="AJ42" s="778">
        <v>36</v>
      </c>
      <c r="AK42" s="779"/>
      <c r="AL42" s="778"/>
      <c r="AM42" s="780">
        <v>228</v>
      </c>
      <c r="AN42" s="780"/>
      <c r="AO42" s="780"/>
      <c r="AP42" s="780"/>
      <c r="AQ42" s="780"/>
      <c r="AR42" s="780"/>
      <c r="AS42" s="780"/>
      <c r="AT42" s="780"/>
      <c r="AU42" s="780"/>
      <c r="AV42" s="780"/>
      <c r="AW42" s="780"/>
      <c r="AX42" s="780" t="s">
        <v>579</v>
      </c>
      <c r="AY42" s="780">
        <v>228</v>
      </c>
      <c r="AZ42" s="780">
        <v>228</v>
      </c>
      <c r="BA42" s="780">
        <v>228</v>
      </c>
      <c r="BB42" s="780">
        <v>228</v>
      </c>
      <c r="BC42" s="780">
        <v>0</v>
      </c>
      <c r="BD42" s="780">
        <v>0</v>
      </c>
      <c r="BE42" s="780">
        <v>0</v>
      </c>
      <c r="BF42" s="780">
        <v>228</v>
      </c>
      <c r="BG42" s="780">
        <v>0</v>
      </c>
      <c r="BH42" s="780">
        <v>0</v>
      </c>
      <c r="BI42" s="780">
        <v>228</v>
      </c>
      <c r="BJ42" s="780"/>
      <c r="BK42" s="780">
        <v>228</v>
      </c>
      <c r="BL42" s="780"/>
      <c r="BM42" s="780"/>
      <c r="BN42" s="780" t="s">
        <v>308</v>
      </c>
      <c r="BO42" s="780" t="s">
        <v>308</v>
      </c>
      <c r="BP42" s="780" t="s">
        <v>308</v>
      </c>
      <c r="BQ42" s="780" t="s">
        <v>308</v>
      </c>
      <c r="BR42" s="780"/>
      <c r="BS42" s="780">
        <v>228</v>
      </c>
      <c r="BT42" s="780"/>
      <c r="BU42" s="780">
        <v>228</v>
      </c>
      <c r="BV42" s="780"/>
      <c r="BW42" s="780"/>
      <c r="BX42" s="780"/>
      <c r="BY42" s="780"/>
      <c r="BZ42" s="780"/>
      <c r="CA42" s="780">
        <v>228</v>
      </c>
      <c r="CB42" s="780">
        <v>228</v>
      </c>
      <c r="CC42" s="780">
        <v>228</v>
      </c>
      <c r="CD42" s="780">
        <v>228</v>
      </c>
      <c r="CE42" s="780">
        <v>228</v>
      </c>
      <c r="CF42" s="780">
        <v>228</v>
      </c>
      <c r="CG42" s="780">
        <v>228</v>
      </c>
      <c r="CH42" s="780">
        <v>228</v>
      </c>
      <c r="CI42" s="780"/>
      <c r="CJ42" s="780"/>
      <c r="CK42" s="773"/>
      <c r="CL42" s="773">
        <v>228</v>
      </c>
      <c r="CM42" s="773">
        <v>228</v>
      </c>
      <c r="CN42" s="773">
        <v>228</v>
      </c>
      <c r="CO42" s="773">
        <v>228</v>
      </c>
      <c r="CP42" s="773">
        <v>228</v>
      </c>
      <c r="CQ42" s="773">
        <v>228</v>
      </c>
      <c r="CR42" s="772">
        <v>228</v>
      </c>
      <c r="CS42" s="781"/>
      <c r="CT42" s="782" t="s">
        <v>308</v>
      </c>
      <c r="CU42" s="783" t="s">
        <v>308</v>
      </c>
      <c r="CV42" s="774"/>
      <c r="CW42" s="774"/>
      <c r="CX42" s="782">
        <v>46248</v>
      </c>
      <c r="CY42" s="784">
        <v>0</v>
      </c>
      <c r="CZ42" s="784" t="s">
        <v>308</v>
      </c>
      <c r="DA42" s="785">
        <v>0</v>
      </c>
      <c r="DB42" s="785">
        <v>0</v>
      </c>
      <c r="DC42" s="785">
        <v>0</v>
      </c>
      <c r="DD42" s="785" t="s">
        <v>390</v>
      </c>
      <c r="DE42" s="785" t="s">
        <v>390</v>
      </c>
      <c r="DF42" s="785" t="s">
        <v>390</v>
      </c>
      <c r="DG42" s="785" t="s">
        <v>390</v>
      </c>
      <c r="DH42" s="786">
        <v>0</v>
      </c>
      <c r="DI42" s="774" t="s">
        <v>397</v>
      </c>
      <c r="DJ42" s="774" t="s">
        <v>390</v>
      </c>
      <c r="DK42" s="774" t="s">
        <v>390</v>
      </c>
      <c r="DL42" s="774" t="s">
        <v>390</v>
      </c>
      <c r="DM42" s="774">
        <v>46302</v>
      </c>
      <c r="DN42" s="774">
        <v>46302</v>
      </c>
      <c r="DO42" s="787" t="s">
        <v>308</v>
      </c>
      <c r="DP42" s="774">
        <v>46325</v>
      </c>
      <c r="DQ42" s="776">
        <v>46325</v>
      </c>
      <c r="DR42" s="774">
        <v>46325</v>
      </c>
      <c r="DS42" s="786">
        <v>46325</v>
      </c>
      <c r="DT42" s="752">
        <v>46325</v>
      </c>
      <c r="DU42" s="753">
        <v>-15</v>
      </c>
      <c r="DV42" s="753" t="s">
        <v>308</v>
      </c>
      <c r="DW42" s="754">
        <v>46309</v>
      </c>
      <c r="DX42" s="755">
        <v>46310</v>
      </c>
      <c r="DY42" s="754" t="e">
        <v>#VALUE!</v>
      </c>
      <c r="DZ42" s="754" t="e">
        <v>#VALUE!</v>
      </c>
      <c r="EA42" s="754"/>
      <c r="EB42" s="754"/>
      <c r="HA42" s="756" t="s">
        <v>397</v>
      </c>
      <c r="HB42" s="756" t="s">
        <v>397</v>
      </c>
      <c r="HC42" s="756" t="s">
        <v>397</v>
      </c>
      <c r="HD42" s="756" t="s">
        <v>397</v>
      </c>
      <c r="HE42" s="756" t="s">
        <v>397</v>
      </c>
      <c r="HF42" s="756" t="s">
        <v>397</v>
      </c>
      <c r="HG42" s="756" t="s">
        <v>397</v>
      </c>
      <c r="HH42" s="756" t="s">
        <v>397</v>
      </c>
      <c r="HI42" s="756" t="s">
        <v>397</v>
      </c>
      <c r="HJ42" s="756" t="s">
        <v>397</v>
      </c>
      <c r="HK42"/>
      <c r="HL42"/>
      <c r="HM42"/>
      <c r="HN42" s="756" t="str">
        <f t="shared" si="1"/>
        <v>AUTO PRINT</v>
      </c>
      <c r="HO42"/>
      <c r="HP42" s="757" t="s">
        <v>572</v>
      </c>
      <c r="HQ42" s="757" t="s">
        <v>572</v>
      </c>
      <c r="HR42" s="757" t="s">
        <v>572</v>
      </c>
      <c r="HS42"/>
      <c r="HW42" s="758"/>
      <c r="HX42"/>
      <c r="HY42" s="759" t="s">
        <v>572</v>
      </c>
      <c r="HZ42" s="759" t="s">
        <v>572</v>
      </c>
      <c r="IA42" s="759" t="s">
        <v>572</v>
      </c>
      <c r="IC42" s="760" t="s">
        <v>572</v>
      </c>
      <c r="ID42" s="760" t="s">
        <v>572</v>
      </c>
      <c r="IE42" s="760" t="s">
        <v>572</v>
      </c>
      <c r="IF42" s="761" t="s">
        <v>572</v>
      </c>
      <c r="IG42" s="619" t="str">
        <f t="shared" si="2"/>
        <v>IN HOUSE (MANUAL)</v>
      </c>
      <c r="II42" s="761" t="s">
        <v>572</v>
      </c>
      <c r="IK42" s="761" t="str">
        <f>IFERROR(VLOOKUP($M42,#REF!,13,0),"IN HOUSE (MANUAL)")</f>
        <v>IN HOUSE (MANUAL)</v>
      </c>
      <c r="IM42" s="760" t="s">
        <v>572</v>
      </c>
      <c r="IN42" s="760" t="s">
        <v>572</v>
      </c>
      <c r="IO42" s="760" t="s">
        <v>572</v>
      </c>
      <c r="IQ42" s="760" t="s">
        <v>572</v>
      </c>
      <c r="IR42" s="760" t="s">
        <v>572</v>
      </c>
      <c r="IT42" s="760" t="s">
        <v>572</v>
      </c>
      <c r="IV42" s="760" t="s">
        <v>572</v>
      </c>
      <c r="IW42" s="760" t="s">
        <v>572</v>
      </c>
      <c r="IY42" s="760" t="s">
        <v>572</v>
      </c>
      <c r="IZ42" s="760" t="s">
        <v>572</v>
      </c>
      <c r="JB42" s="760" t="s">
        <v>572</v>
      </c>
      <c r="JC42" s="760" t="s">
        <v>572</v>
      </c>
      <c r="JE42" s="760" t="s">
        <v>572</v>
      </c>
      <c r="JF42" s="760" t="s">
        <v>572</v>
      </c>
    </row>
    <row r="43" spans="1:266" ht="17.25" customHeight="1" x14ac:dyDescent="0.35">
      <c r="A43" s="618" t="s">
        <v>690</v>
      </c>
      <c r="B43" s="730">
        <v>88</v>
      </c>
      <c r="C43" s="730" t="s">
        <v>565</v>
      </c>
      <c r="D43" s="730" t="s">
        <v>565</v>
      </c>
      <c r="E43" s="730">
        <v>1</v>
      </c>
      <c r="F43" s="731" t="s">
        <v>574</v>
      </c>
      <c r="G43" s="732">
        <v>1</v>
      </c>
      <c r="H43" s="733">
        <v>46199</v>
      </c>
      <c r="I43" s="730">
        <v>42</v>
      </c>
      <c r="J43" s="730" t="s">
        <v>308</v>
      </c>
      <c r="K43" s="730">
        <v>44</v>
      </c>
      <c r="L43" s="730" t="s">
        <v>691</v>
      </c>
      <c r="M43" s="772" t="s">
        <v>690</v>
      </c>
      <c r="N43" s="772" t="s">
        <v>390</v>
      </c>
      <c r="O43" s="772" t="s">
        <v>390</v>
      </c>
      <c r="P43" s="772" t="s">
        <v>390</v>
      </c>
      <c r="Q43" s="772" t="s">
        <v>390</v>
      </c>
      <c r="R43" s="772" t="s">
        <v>628</v>
      </c>
      <c r="S43" s="772" t="s">
        <v>308</v>
      </c>
      <c r="T43" s="772" t="s">
        <v>646</v>
      </c>
      <c r="U43" s="772">
        <v>1906</v>
      </c>
      <c r="V43" s="772" t="s">
        <v>308</v>
      </c>
      <c r="W43" s="772" t="s">
        <v>218</v>
      </c>
      <c r="X43" s="773">
        <v>348</v>
      </c>
      <c r="Y43" s="772"/>
      <c r="Z43" s="774"/>
      <c r="AA43" s="772" t="s">
        <v>32</v>
      </c>
      <c r="AB43" s="772" t="s">
        <v>569</v>
      </c>
      <c r="AC43" s="772" t="s">
        <v>689</v>
      </c>
      <c r="AD43" s="772">
        <v>348</v>
      </c>
      <c r="AE43" s="775">
        <v>348</v>
      </c>
      <c r="AF43" s="776">
        <v>46295</v>
      </c>
      <c r="AG43" s="777"/>
      <c r="AH43" s="777"/>
      <c r="AI43" s="777" t="s">
        <v>308</v>
      </c>
      <c r="AJ43" s="778">
        <v>37</v>
      </c>
      <c r="AK43" s="779"/>
      <c r="AL43" s="778"/>
      <c r="AM43" s="780">
        <v>348</v>
      </c>
      <c r="AN43" s="780"/>
      <c r="AO43" s="780"/>
      <c r="AP43" s="780"/>
      <c r="AQ43" s="780"/>
      <c r="AR43" s="780"/>
      <c r="AS43" s="780"/>
      <c r="AT43" s="780"/>
      <c r="AU43" s="780"/>
      <c r="AV43" s="780"/>
      <c r="AW43" s="780"/>
      <c r="AX43" s="780" t="s">
        <v>579</v>
      </c>
      <c r="AY43" s="780">
        <v>348</v>
      </c>
      <c r="AZ43" s="780">
        <v>348</v>
      </c>
      <c r="BA43" s="780">
        <v>348</v>
      </c>
      <c r="BB43" s="780">
        <v>348</v>
      </c>
      <c r="BC43" s="780">
        <v>0</v>
      </c>
      <c r="BD43" s="780">
        <v>0</v>
      </c>
      <c r="BE43" s="780">
        <v>0</v>
      </c>
      <c r="BF43" s="780">
        <v>348</v>
      </c>
      <c r="BG43" s="780">
        <v>0</v>
      </c>
      <c r="BH43" s="780">
        <v>0</v>
      </c>
      <c r="BI43" s="780">
        <v>348</v>
      </c>
      <c r="BJ43" s="780"/>
      <c r="BK43" s="780">
        <v>348</v>
      </c>
      <c r="BL43" s="780"/>
      <c r="BM43" s="780"/>
      <c r="BN43" s="780" t="s">
        <v>308</v>
      </c>
      <c r="BO43" s="780" t="s">
        <v>308</v>
      </c>
      <c r="BP43" s="780" t="s">
        <v>308</v>
      </c>
      <c r="BQ43" s="780" t="s">
        <v>308</v>
      </c>
      <c r="BR43" s="780"/>
      <c r="BS43" s="780">
        <v>348</v>
      </c>
      <c r="BT43" s="780"/>
      <c r="BU43" s="780">
        <v>348</v>
      </c>
      <c r="BV43" s="780"/>
      <c r="BW43" s="780"/>
      <c r="BX43" s="780"/>
      <c r="BY43" s="780"/>
      <c r="BZ43" s="780"/>
      <c r="CA43" s="780">
        <v>348</v>
      </c>
      <c r="CB43" s="780">
        <v>348</v>
      </c>
      <c r="CC43" s="780">
        <v>348</v>
      </c>
      <c r="CD43" s="780">
        <v>348</v>
      </c>
      <c r="CE43" s="780">
        <v>348</v>
      </c>
      <c r="CF43" s="780">
        <v>348</v>
      </c>
      <c r="CG43" s="780">
        <v>348</v>
      </c>
      <c r="CH43" s="780">
        <v>348</v>
      </c>
      <c r="CI43" s="780"/>
      <c r="CJ43" s="780"/>
      <c r="CK43" s="773"/>
      <c r="CL43" s="773">
        <v>348</v>
      </c>
      <c r="CM43" s="773">
        <v>348</v>
      </c>
      <c r="CN43" s="773">
        <v>348</v>
      </c>
      <c r="CO43" s="773">
        <v>348</v>
      </c>
      <c r="CP43" s="773">
        <v>348</v>
      </c>
      <c r="CQ43" s="773">
        <v>348</v>
      </c>
      <c r="CR43" s="772">
        <v>348</v>
      </c>
      <c r="CS43" s="781"/>
      <c r="CT43" s="782" t="s">
        <v>308</v>
      </c>
      <c r="CU43" s="783" t="s">
        <v>308</v>
      </c>
      <c r="CV43" s="774"/>
      <c r="CW43" s="774"/>
      <c r="CX43" s="782">
        <v>46248</v>
      </c>
      <c r="CY43" s="784" t="s">
        <v>648</v>
      </c>
      <c r="CZ43" s="784" t="s">
        <v>308</v>
      </c>
      <c r="DA43" s="785">
        <v>0</v>
      </c>
      <c r="DB43" s="785">
        <v>0</v>
      </c>
      <c r="DC43" s="785">
        <v>0</v>
      </c>
      <c r="DD43" s="785" t="s">
        <v>390</v>
      </c>
      <c r="DE43" s="785" t="s">
        <v>390</v>
      </c>
      <c r="DF43" s="785" t="s">
        <v>390</v>
      </c>
      <c r="DG43" s="785" t="s">
        <v>390</v>
      </c>
      <c r="DH43" s="786">
        <v>0</v>
      </c>
      <c r="DI43" s="774" t="s">
        <v>397</v>
      </c>
      <c r="DJ43" s="774" t="s">
        <v>390</v>
      </c>
      <c r="DK43" s="774" t="s">
        <v>390</v>
      </c>
      <c r="DL43" s="774" t="s">
        <v>390</v>
      </c>
      <c r="DM43" s="774">
        <v>46303</v>
      </c>
      <c r="DN43" s="774">
        <v>46303</v>
      </c>
      <c r="DO43" s="787" t="s">
        <v>308</v>
      </c>
      <c r="DP43" s="774">
        <v>46325</v>
      </c>
      <c r="DQ43" s="776">
        <v>46325</v>
      </c>
      <c r="DR43" s="774">
        <v>46325</v>
      </c>
      <c r="DS43" s="786">
        <v>46325</v>
      </c>
      <c r="DT43" s="752">
        <v>46325</v>
      </c>
      <c r="DU43" s="753">
        <v>-15</v>
      </c>
      <c r="DV43" s="753" t="s">
        <v>308</v>
      </c>
      <c r="DW43" s="754">
        <v>46310</v>
      </c>
      <c r="DX43" s="755">
        <v>46310</v>
      </c>
      <c r="DY43" s="754" t="e">
        <v>#VALUE!</v>
      </c>
      <c r="DZ43" s="754" t="e">
        <v>#VALUE!</v>
      </c>
      <c r="EA43" s="754"/>
      <c r="EB43" s="754"/>
      <c r="HA43" s="756" t="s">
        <v>397</v>
      </c>
      <c r="HB43" s="756" t="s">
        <v>397</v>
      </c>
      <c r="HC43" s="756" t="s">
        <v>397</v>
      </c>
      <c r="HD43" s="756" t="s">
        <v>397</v>
      </c>
      <c r="HE43" s="756" t="s">
        <v>397</v>
      </c>
      <c r="HF43" s="756" t="s">
        <v>397</v>
      </c>
      <c r="HG43" s="756" t="s">
        <v>397</v>
      </c>
      <c r="HH43" s="756" t="s">
        <v>397</v>
      </c>
      <c r="HI43" s="756" t="s">
        <v>397</v>
      </c>
      <c r="HJ43" s="756" t="s">
        <v>397</v>
      </c>
      <c r="HK43"/>
      <c r="HL43"/>
      <c r="HM43"/>
      <c r="HN43" s="756" t="str">
        <f t="shared" si="1"/>
        <v>AUTO PRINT</v>
      </c>
      <c r="HO43"/>
      <c r="HP43" s="757" t="s">
        <v>572</v>
      </c>
      <c r="HQ43" s="757" t="s">
        <v>572</v>
      </c>
      <c r="HR43" s="757" t="s">
        <v>572</v>
      </c>
      <c r="HS43"/>
      <c r="HW43" s="758"/>
      <c r="HX43"/>
      <c r="HY43" s="759" t="s">
        <v>572</v>
      </c>
      <c r="HZ43" s="759" t="s">
        <v>572</v>
      </c>
      <c r="IA43" s="759" t="s">
        <v>572</v>
      </c>
      <c r="IC43" s="760" t="s">
        <v>572</v>
      </c>
      <c r="ID43" s="760" t="s">
        <v>572</v>
      </c>
      <c r="IE43" s="760" t="s">
        <v>572</v>
      </c>
      <c r="IF43" s="761" t="s">
        <v>572</v>
      </c>
      <c r="IG43" s="619" t="str">
        <f t="shared" si="2"/>
        <v>IN HOUSE (MANUAL)</v>
      </c>
      <c r="II43" s="761" t="s">
        <v>572</v>
      </c>
      <c r="IK43" s="761" t="str">
        <f>IFERROR(VLOOKUP($M43,#REF!,13,0),"IN HOUSE (MANUAL)")</f>
        <v>IN HOUSE (MANUAL)</v>
      </c>
      <c r="IM43" s="760" t="s">
        <v>572</v>
      </c>
      <c r="IN43" s="760" t="s">
        <v>572</v>
      </c>
      <c r="IO43" s="760" t="s">
        <v>572</v>
      </c>
      <c r="IQ43" s="760" t="s">
        <v>572</v>
      </c>
      <c r="IR43" s="760" t="s">
        <v>572</v>
      </c>
      <c r="IT43" s="760" t="s">
        <v>572</v>
      </c>
      <c r="IV43" s="760" t="s">
        <v>572</v>
      </c>
      <c r="IW43" s="760" t="s">
        <v>572</v>
      </c>
      <c r="IY43" s="760" t="s">
        <v>572</v>
      </c>
      <c r="IZ43" s="760" t="s">
        <v>572</v>
      </c>
      <c r="JB43" s="760" t="s">
        <v>572</v>
      </c>
      <c r="JC43" s="760" t="s">
        <v>572</v>
      </c>
      <c r="JE43" s="760" t="s">
        <v>572</v>
      </c>
      <c r="JF43" s="760" t="s">
        <v>572</v>
      </c>
    </row>
    <row r="44" spans="1:266" ht="17.25" customHeight="1" x14ac:dyDescent="0.35">
      <c r="A44" s="618" t="s">
        <v>692</v>
      </c>
      <c r="B44" s="730">
        <v>89</v>
      </c>
      <c r="C44" s="730" t="s">
        <v>565</v>
      </c>
      <c r="D44" s="730" t="s">
        <v>565</v>
      </c>
      <c r="E44" s="730">
        <v>1</v>
      </c>
      <c r="F44" s="731" t="s">
        <v>574</v>
      </c>
      <c r="G44" s="732">
        <v>1</v>
      </c>
      <c r="H44" s="733">
        <v>46199</v>
      </c>
      <c r="I44" s="730">
        <v>43</v>
      </c>
      <c r="J44" s="730" t="s">
        <v>308</v>
      </c>
      <c r="K44" s="730">
        <v>44</v>
      </c>
      <c r="L44" s="730" t="s">
        <v>693</v>
      </c>
      <c r="M44" s="772" t="s">
        <v>692</v>
      </c>
      <c r="N44" s="772" t="s">
        <v>390</v>
      </c>
      <c r="O44" s="772" t="s">
        <v>390</v>
      </c>
      <c r="P44" s="772" t="s">
        <v>390</v>
      </c>
      <c r="Q44" s="772" t="s">
        <v>390</v>
      </c>
      <c r="R44" s="772" t="s">
        <v>628</v>
      </c>
      <c r="S44" s="772"/>
      <c r="T44" s="772" t="s">
        <v>646</v>
      </c>
      <c r="U44" s="772">
        <v>1906</v>
      </c>
      <c r="V44" s="772" t="s">
        <v>308</v>
      </c>
      <c r="W44" s="772"/>
      <c r="X44" s="773"/>
      <c r="Y44" s="772"/>
      <c r="Z44" s="774"/>
      <c r="AA44" s="772" t="s">
        <v>32</v>
      </c>
      <c r="AB44" s="772" t="s">
        <v>569</v>
      </c>
      <c r="AC44" s="772" t="s">
        <v>647</v>
      </c>
      <c r="AD44" s="772">
        <v>1074</v>
      </c>
      <c r="AE44" s="775">
        <v>1074</v>
      </c>
      <c r="AF44" s="776">
        <v>46303</v>
      </c>
      <c r="AG44" s="777"/>
      <c r="AH44" s="777"/>
      <c r="AI44" s="777" t="s">
        <v>694</v>
      </c>
      <c r="AJ44" s="778">
        <v>38</v>
      </c>
      <c r="AK44" s="779"/>
      <c r="AL44" s="778"/>
      <c r="AM44" s="780">
        <v>1074</v>
      </c>
      <c r="AN44" s="780"/>
      <c r="AO44" s="780"/>
      <c r="AP44" s="780"/>
      <c r="AQ44" s="780"/>
      <c r="AR44" s="780"/>
      <c r="AS44" s="780"/>
      <c r="AT44" s="780"/>
      <c r="AU44" s="780"/>
      <c r="AV44" s="780"/>
      <c r="AW44" s="780"/>
      <c r="AX44" s="780" t="s">
        <v>579</v>
      </c>
      <c r="AY44" s="780">
        <v>1074</v>
      </c>
      <c r="AZ44" s="780">
        <v>1074</v>
      </c>
      <c r="BA44" s="780">
        <v>1074</v>
      </c>
      <c r="BB44" s="780">
        <v>1074</v>
      </c>
      <c r="BC44" s="780">
        <v>0</v>
      </c>
      <c r="BD44" s="780">
        <v>0</v>
      </c>
      <c r="BE44" s="780">
        <v>0</v>
      </c>
      <c r="BF44" s="780">
        <v>1074</v>
      </c>
      <c r="BG44" s="780">
        <v>0</v>
      </c>
      <c r="BH44" s="780">
        <v>0</v>
      </c>
      <c r="BI44" s="780">
        <v>1074</v>
      </c>
      <c r="BJ44" s="780"/>
      <c r="BK44" s="780">
        <v>1074</v>
      </c>
      <c r="BL44" s="780"/>
      <c r="BM44" s="780"/>
      <c r="BN44" s="780" t="s">
        <v>308</v>
      </c>
      <c r="BO44" s="780" t="s">
        <v>308</v>
      </c>
      <c r="BP44" s="780" t="s">
        <v>308</v>
      </c>
      <c r="BQ44" s="780" t="s">
        <v>308</v>
      </c>
      <c r="BR44" s="780"/>
      <c r="BS44" s="780">
        <v>1074</v>
      </c>
      <c r="BT44" s="780"/>
      <c r="BU44" s="780">
        <v>1074</v>
      </c>
      <c r="BV44" s="780"/>
      <c r="BW44" s="780"/>
      <c r="BX44" s="780"/>
      <c r="BY44" s="780"/>
      <c r="BZ44" s="780"/>
      <c r="CA44" s="780">
        <v>1074</v>
      </c>
      <c r="CB44" s="780">
        <v>1074</v>
      </c>
      <c r="CC44" s="780">
        <v>1074</v>
      </c>
      <c r="CD44" s="780">
        <v>1074</v>
      </c>
      <c r="CE44" s="780">
        <v>1074</v>
      </c>
      <c r="CF44" s="780">
        <v>1074</v>
      </c>
      <c r="CG44" s="780">
        <v>1074</v>
      </c>
      <c r="CH44" s="780">
        <v>1074</v>
      </c>
      <c r="CI44" s="780"/>
      <c r="CJ44" s="780"/>
      <c r="CK44" s="773"/>
      <c r="CL44" s="773">
        <v>1074</v>
      </c>
      <c r="CM44" s="773">
        <v>1074</v>
      </c>
      <c r="CN44" s="773">
        <v>1074</v>
      </c>
      <c r="CO44" s="773">
        <v>1074</v>
      </c>
      <c r="CP44" s="773">
        <v>1074</v>
      </c>
      <c r="CQ44" s="773">
        <v>1074</v>
      </c>
      <c r="CR44" s="772">
        <v>1074</v>
      </c>
      <c r="CS44" s="781"/>
      <c r="CT44" s="782" t="s">
        <v>308</v>
      </c>
      <c r="CU44" s="783"/>
      <c r="CV44" s="774"/>
      <c r="CW44" s="774"/>
      <c r="CX44" s="782">
        <v>46303</v>
      </c>
      <c r="CY44" s="784" t="s">
        <v>648</v>
      </c>
      <c r="CZ44" s="784" t="s">
        <v>308</v>
      </c>
      <c r="DA44" s="785">
        <v>46281</v>
      </c>
      <c r="DB44" s="785" t="s">
        <v>615</v>
      </c>
      <c r="DC44" s="785" t="s">
        <v>695</v>
      </c>
      <c r="DD44" s="785">
        <v>46303</v>
      </c>
      <c r="DE44" s="785">
        <v>46303</v>
      </c>
      <c r="DF44" s="785">
        <v>46303</v>
      </c>
      <c r="DG44" s="785">
        <v>46303</v>
      </c>
      <c r="DH44" s="786">
        <v>0</v>
      </c>
      <c r="DI44" s="774" t="s">
        <v>397</v>
      </c>
      <c r="DJ44" s="774">
        <v>46276</v>
      </c>
      <c r="DK44" s="774" t="s">
        <v>390</v>
      </c>
      <c r="DL44" s="774">
        <v>46274</v>
      </c>
      <c r="DM44" s="774">
        <v>46303</v>
      </c>
      <c r="DN44" s="774">
        <v>46303</v>
      </c>
      <c r="DO44" s="787" t="s">
        <v>308</v>
      </c>
      <c r="DP44" s="774">
        <v>46332</v>
      </c>
      <c r="DQ44" s="776">
        <v>46325</v>
      </c>
      <c r="DR44" s="774">
        <v>46332</v>
      </c>
      <c r="DS44" s="786">
        <v>46332</v>
      </c>
      <c r="DT44" s="752">
        <v>46325</v>
      </c>
      <c r="DU44" s="753">
        <v>-11</v>
      </c>
      <c r="DV44" s="753" t="s">
        <v>308</v>
      </c>
      <c r="DW44" s="754">
        <v>46310</v>
      </c>
      <c r="DX44" s="755">
        <v>46314</v>
      </c>
      <c r="DY44" s="754" t="e">
        <v>#VALUE!</v>
      </c>
      <c r="DZ44" s="754" t="e">
        <v>#VALUE!</v>
      </c>
      <c r="EA44" s="754"/>
      <c r="EB44" s="754"/>
      <c r="HA44" s="756" t="s">
        <v>397</v>
      </c>
      <c r="HB44" s="756" t="s">
        <v>397</v>
      </c>
      <c r="HC44" s="756" t="s">
        <v>397</v>
      </c>
      <c r="HD44" s="756" t="s">
        <v>397</v>
      </c>
      <c r="HE44" s="756" t="s">
        <v>397</v>
      </c>
      <c r="HF44" s="756" t="s">
        <v>397</v>
      </c>
      <c r="HG44" s="756" t="s">
        <v>397</v>
      </c>
      <c r="HH44" s="756" t="s">
        <v>397</v>
      </c>
      <c r="HI44" s="756" t="s">
        <v>397</v>
      </c>
      <c r="HJ44" s="756" t="s">
        <v>397</v>
      </c>
      <c r="HK44"/>
      <c r="HL44"/>
      <c r="HM44"/>
      <c r="HN44" s="756" t="str">
        <f t="shared" si="1"/>
        <v>AUTO PRINT</v>
      </c>
      <c r="HO44"/>
      <c r="HP44" s="757" t="s">
        <v>572</v>
      </c>
      <c r="HQ44" s="757" t="s">
        <v>572</v>
      </c>
      <c r="HR44" s="757" t="s">
        <v>572</v>
      </c>
      <c r="HS44"/>
      <c r="HW44" s="758"/>
      <c r="HX44"/>
      <c r="HY44" s="759" t="s">
        <v>572</v>
      </c>
      <c r="HZ44" s="759" t="s">
        <v>572</v>
      </c>
      <c r="IA44" s="759" t="s">
        <v>572</v>
      </c>
      <c r="IC44" s="760" t="s">
        <v>572</v>
      </c>
      <c r="ID44" s="760" t="s">
        <v>572</v>
      </c>
      <c r="IE44" s="760" t="s">
        <v>572</v>
      </c>
      <c r="IF44" s="761" t="s">
        <v>572</v>
      </c>
      <c r="IG44" s="619" t="str">
        <f t="shared" si="2"/>
        <v>IN HOUSE (MANUAL)</v>
      </c>
      <c r="II44" s="761" t="s">
        <v>572</v>
      </c>
      <c r="IK44" s="761" t="str">
        <f>IFERROR(VLOOKUP($M44,#REF!,13,0),"IN HOUSE (MANUAL)")</f>
        <v>IN HOUSE (MANUAL)</v>
      </c>
      <c r="IM44" s="760" t="s">
        <v>572</v>
      </c>
      <c r="IN44" s="760" t="s">
        <v>572</v>
      </c>
      <c r="IO44" s="760" t="s">
        <v>572</v>
      </c>
      <c r="IQ44" s="760" t="s">
        <v>572</v>
      </c>
      <c r="IR44" s="760" t="s">
        <v>572</v>
      </c>
      <c r="IT44" s="760" t="s">
        <v>572</v>
      </c>
      <c r="IV44" s="760" t="s">
        <v>572</v>
      </c>
      <c r="IW44" s="760" t="s">
        <v>572</v>
      </c>
      <c r="IY44" s="760" t="s">
        <v>572</v>
      </c>
      <c r="IZ44" s="760" t="s">
        <v>572</v>
      </c>
      <c r="JB44" s="760" t="s">
        <v>572</v>
      </c>
      <c r="JC44" s="760" t="s">
        <v>572</v>
      </c>
      <c r="JE44" s="760" t="s">
        <v>572</v>
      </c>
      <c r="JF44" s="760" t="s">
        <v>572</v>
      </c>
    </row>
    <row r="45" spans="1:266" ht="17.25" customHeight="1" x14ac:dyDescent="0.35">
      <c r="A45" s="618" t="s">
        <v>696</v>
      </c>
      <c r="B45" s="730">
        <v>90</v>
      </c>
      <c r="C45" s="730" t="s">
        <v>565</v>
      </c>
      <c r="D45" s="730" t="s">
        <v>565</v>
      </c>
      <c r="E45" s="730">
        <v>1</v>
      </c>
      <c r="F45" s="731" t="s">
        <v>574</v>
      </c>
      <c r="G45" s="732">
        <v>1</v>
      </c>
      <c r="H45" s="733">
        <v>46199</v>
      </c>
      <c r="I45" s="730">
        <v>43</v>
      </c>
      <c r="J45" s="730" t="s">
        <v>308</v>
      </c>
      <c r="K45" s="730">
        <v>44</v>
      </c>
      <c r="L45" s="730" t="s">
        <v>697</v>
      </c>
      <c r="M45" s="772" t="s">
        <v>696</v>
      </c>
      <c r="N45" s="772" t="s">
        <v>390</v>
      </c>
      <c r="O45" s="772" t="s">
        <v>390</v>
      </c>
      <c r="P45" s="772" t="s">
        <v>390</v>
      </c>
      <c r="Q45" s="772" t="s">
        <v>390</v>
      </c>
      <c r="R45" s="772" t="s">
        <v>628</v>
      </c>
      <c r="S45" s="772"/>
      <c r="T45" s="772" t="s">
        <v>659</v>
      </c>
      <c r="U45" s="772">
        <v>1906</v>
      </c>
      <c r="V45" s="772" t="s">
        <v>308</v>
      </c>
      <c r="W45" s="772"/>
      <c r="X45" s="773"/>
      <c r="Y45" s="772"/>
      <c r="Z45" s="774"/>
      <c r="AA45" s="772" t="s">
        <v>32</v>
      </c>
      <c r="AB45" s="772" t="s">
        <v>569</v>
      </c>
      <c r="AC45" s="772" t="s">
        <v>647</v>
      </c>
      <c r="AD45" s="772">
        <v>144</v>
      </c>
      <c r="AE45" s="775">
        <v>144</v>
      </c>
      <c r="AF45" s="776">
        <v>46303</v>
      </c>
      <c r="AG45" s="777"/>
      <c r="AH45" s="777"/>
      <c r="AI45" s="777" t="s">
        <v>694</v>
      </c>
      <c r="AJ45" s="778">
        <v>39</v>
      </c>
      <c r="AK45" s="779"/>
      <c r="AL45" s="778"/>
      <c r="AM45" s="780">
        <v>144</v>
      </c>
      <c r="AN45" s="780"/>
      <c r="AO45" s="780"/>
      <c r="AP45" s="780"/>
      <c r="AQ45" s="780"/>
      <c r="AR45" s="780"/>
      <c r="AS45" s="780"/>
      <c r="AT45" s="780"/>
      <c r="AU45" s="780"/>
      <c r="AV45" s="780"/>
      <c r="AW45" s="780"/>
      <c r="AX45" s="780">
        <v>0</v>
      </c>
      <c r="AY45" s="780">
        <v>144</v>
      </c>
      <c r="AZ45" s="780">
        <v>144</v>
      </c>
      <c r="BA45" s="780">
        <v>144</v>
      </c>
      <c r="BB45" s="780">
        <v>144</v>
      </c>
      <c r="BC45" s="780">
        <v>0</v>
      </c>
      <c r="BD45" s="780">
        <v>0</v>
      </c>
      <c r="BE45" s="780">
        <v>0</v>
      </c>
      <c r="BF45" s="780">
        <v>144</v>
      </c>
      <c r="BG45" s="780">
        <v>0</v>
      </c>
      <c r="BH45" s="780">
        <v>0</v>
      </c>
      <c r="BI45" s="780">
        <v>144</v>
      </c>
      <c r="BJ45" s="780"/>
      <c r="BK45" s="780">
        <v>144</v>
      </c>
      <c r="BL45" s="780"/>
      <c r="BM45" s="780"/>
      <c r="BN45" s="780" t="s">
        <v>308</v>
      </c>
      <c r="BO45" s="780" t="s">
        <v>308</v>
      </c>
      <c r="BP45" s="780" t="s">
        <v>308</v>
      </c>
      <c r="BQ45" s="780" t="s">
        <v>308</v>
      </c>
      <c r="BR45" s="780"/>
      <c r="BS45" s="780">
        <v>144</v>
      </c>
      <c r="BT45" s="780"/>
      <c r="BU45" s="780">
        <v>144</v>
      </c>
      <c r="BV45" s="780"/>
      <c r="BW45" s="780"/>
      <c r="BX45" s="780"/>
      <c r="BY45" s="780"/>
      <c r="BZ45" s="780"/>
      <c r="CA45" s="780">
        <v>144</v>
      </c>
      <c r="CB45" s="780">
        <v>144</v>
      </c>
      <c r="CC45" s="780">
        <v>144</v>
      </c>
      <c r="CD45" s="780">
        <v>144</v>
      </c>
      <c r="CE45" s="780">
        <v>144</v>
      </c>
      <c r="CF45" s="780">
        <v>144</v>
      </c>
      <c r="CG45" s="780">
        <v>144</v>
      </c>
      <c r="CH45" s="780">
        <v>144</v>
      </c>
      <c r="CI45" s="780"/>
      <c r="CJ45" s="780"/>
      <c r="CK45" s="773"/>
      <c r="CL45" s="773">
        <v>144</v>
      </c>
      <c r="CM45" s="773">
        <v>144</v>
      </c>
      <c r="CN45" s="773">
        <v>144</v>
      </c>
      <c r="CO45" s="773">
        <v>144</v>
      </c>
      <c r="CP45" s="773">
        <v>144</v>
      </c>
      <c r="CQ45" s="773">
        <v>144</v>
      </c>
      <c r="CR45" s="772">
        <v>144</v>
      </c>
      <c r="CS45" s="781"/>
      <c r="CT45" s="782" t="s">
        <v>308</v>
      </c>
      <c r="CU45" s="783"/>
      <c r="CV45" s="774"/>
      <c r="CW45" s="774"/>
      <c r="CX45" s="782">
        <v>46303</v>
      </c>
      <c r="CY45" s="784" t="s">
        <v>648</v>
      </c>
      <c r="CZ45" s="784" t="s">
        <v>308</v>
      </c>
      <c r="DA45" s="785">
        <v>46281</v>
      </c>
      <c r="DB45" s="785" t="s">
        <v>615</v>
      </c>
      <c r="DC45" s="785" t="s">
        <v>695</v>
      </c>
      <c r="DD45" s="785">
        <v>46303</v>
      </c>
      <c r="DE45" s="785">
        <v>46303</v>
      </c>
      <c r="DF45" s="785">
        <v>46303</v>
      </c>
      <c r="DG45" s="785">
        <v>46303</v>
      </c>
      <c r="DH45" s="786">
        <v>0</v>
      </c>
      <c r="DI45" s="774" t="s">
        <v>397</v>
      </c>
      <c r="DJ45" s="774">
        <v>46276</v>
      </c>
      <c r="DK45" s="774" t="s">
        <v>390</v>
      </c>
      <c r="DL45" s="774">
        <v>46274</v>
      </c>
      <c r="DM45" s="774">
        <v>46307</v>
      </c>
      <c r="DN45" s="774">
        <v>46307</v>
      </c>
      <c r="DO45" s="787" t="s">
        <v>308</v>
      </c>
      <c r="DP45" s="774">
        <v>46332</v>
      </c>
      <c r="DQ45" s="776">
        <v>46325</v>
      </c>
      <c r="DR45" s="774">
        <v>46332</v>
      </c>
      <c r="DS45" s="786">
        <v>46332</v>
      </c>
      <c r="DT45" s="752">
        <v>46325</v>
      </c>
      <c r="DU45" s="753">
        <v>-11</v>
      </c>
      <c r="DV45" s="753" t="s">
        <v>308</v>
      </c>
      <c r="DW45" s="754">
        <v>46314</v>
      </c>
      <c r="DX45" s="755">
        <v>46314</v>
      </c>
      <c r="DY45" s="754" t="e">
        <v>#VALUE!</v>
      </c>
      <c r="DZ45" s="754" t="e">
        <v>#VALUE!</v>
      </c>
      <c r="EA45" s="754"/>
      <c r="EB45" s="754"/>
      <c r="HA45" s="756" t="s">
        <v>397</v>
      </c>
      <c r="HB45" s="756" t="s">
        <v>397</v>
      </c>
      <c r="HC45" s="756" t="s">
        <v>397</v>
      </c>
      <c r="HD45" s="756" t="s">
        <v>397</v>
      </c>
      <c r="HE45" s="756" t="s">
        <v>397</v>
      </c>
      <c r="HF45" s="756" t="s">
        <v>397</v>
      </c>
      <c r="HG45" s="756" t="s">
        <v>397</v>
      </c>
      <c r="HH45" s="756" t="s">
        <v>397</v>
      </c>
      <c r="HI45" s="756" t="s">
        <v>397</v>
      </c>
      <c r="HJ45" s="756" t="s">
        <v>397</v>
      </c>
      <c r="HK45"/>
      <c r="HL45"/>
      <c r="HM45"/>
      <c r="HN45" s="756" t="str">
        <f t="shared" si="1"/>
        <v>AUTO PRINT</v>
      </c>
      <c r="HO45"/>
      <c r="HP45" s="757" t="s">
        <v>572</v>
      </c>
      <c r="HQ45" s="757" t="s">
        <v>572</v>
      </c>
      <c r="HR45" s="757" t="s">
        <v>572</v>
      </c>
      <c r="HS45"/>
      <c r="HW45" s="758"/>
      <c r="HX45"/>
      <c r="HY45" s="759" t="s">
        <v>572</v>
      </c>
      <c r="HZ45" s="759" t="s">
        <v>572</v>
      </c>
      <c r="IA45" s="759" t="s">
        <v>572</v>
      </c>
      <c r="IC45" s="760" t="s">
        <v>572</v>
      </c>
      <c r="ID45" s="760" t="s">
        <v>572</v>
      </c>
      <c r="IE45" s="760" t="s">
        <v>572</v>
      </c>
      <c r="IF45" s="761" t="s">
        <v>572</v>
      </c>
      <c r="IG45" s="619" t="str">
        <f t="shared" si="2"/>
        <v>IN HOUSE (MANUAL)</v>
      </c>
      <c r="II45" s="761" t="s">
        <v>572</v>
      </c>
      <c r="IK45" s="761" t="str">
        <f>IFERROR(VLOOKUP($M45,#REF!,13,0),"IN HOUSE (MANUAL)")</f>
        <v>IN HOUSE (MANUAL)</v>
      </c>
      <c r="IM45" s="760" t="s">
        <v>572</v>
      </c>
      <c r="IN45" s="760" t="s">
        <v>572</v>
      </c>
      <c r="IO45" s="760" t="s">
        <v>572</v>
      </c>
      <c r="IQ45" s="760" t="s">
        <v>572</v>
      </c>
      <c r="IR45" s="760" t="s">
        <v>572</v>
      </c>
      <c r="IT45" s="760" t="s">
        <v>572</v>
      </c>
      <c r="IV45" s="760" t="s">
        <v>572</v>
      </c>
      <c r="IW45" s="760" t="s">
        <v>572</v>
      </c>
      <c r="IY45" s="760" t="s">
        <v>572</v>
      </c>
      <c r="IZ45" s="760" t="s">
        <v>572</v>
      </c>
      <c r="JB45" s="760" t="s">
        <v>572</v>
      </c>
      <c r="JC45" s="760" t="s">
        <v>572</v>
      </c>
      <c r="JE45" s="760" t="s">
        <v>572</v>
      </c>
      <c r="JF45" s="760" t="s">
        <v>572</v>
      </c>
    </row>
    <row r="46" spans="1:266" ht="17.25" customHeight="1" x14ac:dyDescent="0.35">
      <c r="A46" s="618" t="s">
        <v>698</v>
      </c>
      <c r="B46" s="730">
        <v>91</v>
      </c>
      <c r="C46" s="730" t="s">
        <v>565</v>
      </c>
      <c r="D46" s="730" t="s">
        <v>565</v>
      </c>
      <c r="E46" s="730">
        <v>1</v>
      </c>
      <c r="F46" s="731" t="s">
        <v>574</v>
      </c>
      <c r="G46" s="732">
        <v>1</v>
      </c>
      <c r="H46" s="733">
        <v>46198</v>
      </c>
      <c r="I46" s="730">
        <v>43</v>
      </c>
      <c r="J46" s="730" t="s">
        <v>308</v>
      </c>
      <c r="K46" s="730">
        <v>44</v>
      </c>
      <c r="L46" s="730" t="s">
        <v>699</v>
      </c>
      <c r="M46" s="772" t="s">
        <v>698</v>
      </c>
      <c r="N46" s="772" t="s">
        <v>390</v>
      </c>
      <c r="O46" s="772" t="s">
        <v>390</v>
      </c>
      <c r="P46" s="772" t="s">
        <v>390</v>
      </c>
      <c r="Q46" s="772" t="s">
        <v>390</v>
      </c>
      <c r="R46" s="772" t="s">
        <v>628</v>
      </c>
      <c r="S46" s="772"/>
      <c r="T46" s="772" t="s">
        <v>680</v>
      </c>
      <c r="U46" s="772">
        <v>1906</v>
      </c>
      <c r="V46" s="772" t="s">
        <v>308</v>
      </c>
      <c r="W46" s="772"/>
      <c r="X46" s="773"/>
      <c r="Y46" s="772"/>
      <c r="Z46" s="774"/>
      <c r="AA46" s="772" t="s">
        <v>32</v>
      </c>
      <c r="AB46" s="772" t="s">
        <v>569</v>
      </c>
      <c r="AC46" s="772" t="s">
        <v>700</v>
      </c>
      <c r="AD46" s="772">
        <v>288</v>
      </c>
      <c r="AE46" s="775">
        <v>288</v>
      </c>
      <c r="AF46" s="776">
        <v>46288</v>
      </c>
      <c r="AG46" s="777"/>
      <c r="AH46" s="777"/>
      <c r="AI46" s="777" t="s">
        <v>694</v>
      </c>
      <c r="AJ46" s="778">
        <v>40</v>
      </c>
      <c r="AK46" s="779"/>
      <c r="AL46" s="778"/>
      <c r="AM46" s="780">
        <v>288</v>
      </c>
      <c r="AN46" s="780"/>
      <c r="AO46" s="780"/>
      <c r="AP46" s="780"/>
      <c r="AQ46" s="780"/>
      <c r="AR46" s="780"/>
      <c r="AS46" s="780"/>
      <c r="AT46" s="780"/>
      <c r="AU46" s="780"/>
      <c r="AV46" s="780"/>
      <c r="AW46" s="780"/>
      <c r="AX46" s="780">
        <v>288</v>
      </c>
      <c r="AY46" s="780">
        <v>288</v>
      </c>
      <c r="AZ46" s="780">
        <v>288</v>
      </c>
      <c r="BA46" s="780">
        <v>288</v>
      </c>
      <c r="BB46" s="780">
        <v>288</v>
      </c>
      <c r="BC46" s="780">
        <v>0</v>
      </c>
      <c r="BD46" s="780">
        <v>0</v>
      </c>
      <c r="BE46" s="780">
        <v>0</v>
      </c>
      <c r="BF46" s="780">
        <v>288</v>
      </c>
      <c r="BG46" s="780">
        <v>0</v>
      </c>
      <c r="BH46" s="780">
        <v>0</v>
      </c>
      <c r="BI46" s="780">
        <v>288</v>
      </c>
      <c r="BJ46" s="780"/>
      <c r="BK46" s="780">
        <v>288</v>
      </c>
      <c r="BL46" s="780"/>
      <c r="BM46" s="780"/>
      <c r="BN46" s="780" t="s">
        <v>308</v>
      </c>
      <c r="BO46" s="780" t="s">
        <v>308</v>
      </c>
      <c r="BP46" s="780" t="s">
        <v>308</v>
      </c>
      <c r="BQ46" s="780" t="s">
        <v>308</v>
      </c>
      <c r="BR46" s="780"/>
      <c r="BS46" s="780">
        <v>288</v>
      </c>
      <c r="BT46" s="780"/>
      <c r="BU46" s="780">
        <v>288</v>
      </c>
      <c r="BV46" s="780"/>
      <c r="BW46" s="780"/>
      <c r="BX46" s="780"/>
      <c r="BY46" s="780"/>
      <c r="BZ46" s="780"/>
      <c r="CA46" s="780">
        <v>288</v>
      </c>
      <c r="CB46" s="780">
        <v>288</v>
      </c>
      <c r="CC46" s="780">
        <v>288</v>
      </c>
      <c r="CD46" s="780">
        <v>288</v>
      </c>
      <c r="CE46" s="780">
        <v>288</v>
      </c>
      <c r="CF46" s="780">
        <v>288</v>
      </c>
      <c r="CG46" s="780">
        <v>288</v>
      </c>
      <c r="CH46" s="780">
        <v>288</v>
      </c>
      <c r="CI46" s="780"/>
      <c r="CJ46" s="780"/>
      <c r="CK46" s="773"/>
      <c r="CL46" s="773">
        <v>288</v>
      </c>
      <c r="CM46" s="773">
        <v>288</v>
      </c>
      <c r="CN46" s="773">
        <v>288</v>
      </c>
      <c r="CO46" s="773">
        <v>288</v>
      </c>
      <c r="CP46" s="773">
        <v>288</v>
      </c>
      <c r="CQ46" s="773">
        <v>288</v>
      </c>
      <c r="CR46" s="772">
        <v>288</v>
      </c>
      <c r="CS46" s="781"/>
      <c r="CT46" s="782" t="s">
        <v>308</v>
      </c>
      <c r="CU46" s="783"/>
      <c r="CV46" s="774"/>
      <c r="CW46" s="774"/>
      <c r="CX46" s="782">
        <v>46288</v>
      </c>
      <c r="CY46" s="784" t="s">
        <v>701</v>
      </c>
      <c r="CZ46" s="784" t="s">
        <v>308</v>
      </c>
      <c r="DA46" s="785">
        <v>46268</v>
      </c>
      <c r="DB46" s="785" t="s">
        <v>615</v>
      </c>
      <c r="DC46" s="785" t="s">
        <v>702</v>
      </c>
      <c r="DD46" s="785">
        <v>46288</v>
      </c>
      <c r="DE46" s="785">
        <v>46288</v>
      </c>
      <c r="DF46" s="785">
        <v>46288</v>
      </c>
      <c r="DG46" s="785">
        <v>46288</v>
      </c>
      <c r="DH46" s="786">
        <v>0</v>
      </c>
      <c r="DI46" s="774" t="s">
        <v>397</v>
      </c>
      <c r="DJ46" s="774">
        <v>46276</v>
      </c>
      <c r="DK46" s="774" t="s">
        <v>390</v>
      </c>
      <c r="DL46" s="774" t="s">
        <v>390</v>
      </c>
      <c r="DM46" s="774">
        <v>46307</v>
      </c>
      <c r="DN46" s="774">
        <v>46307</v>
      </c>
      <c r="DO46" s="787" t="s">
        <v>308</v>
      </c>
      <c r="DP46" s="774">
        <v>46332</v>
      </c>
      <c r="DQ46" s="776">
        <v>46325</v>
      </c>
      <c r="DR46" s="774">
        <v>46332</v>
      </c>
      <c r="DS46" s="786">
        <v>46332</v>
      </c>
      <c r="DT46" s="752">
        <v>46325</v>
      </c>
      <c r="DU46" s="753">
        <v>-11</v>
      </c>
      <c r="DV46" s="753" t="s">
        <v>308</v>
      </c>
      <c r="DW46" s="754">
        <v>46314</v>
      </c>
      <c r="DX46" s="755">
        <v>46314</v>
      </c>
      <c r="DY46" s="754" t="e">
        <v>#VALUE!</v>
      </c>
      <c r="DZ46" s="754" t="e">
        <v>#VALUE!</v>
      </c>
      <c r="EA46" s="754"/>
      <c r="EB46" s="754"/>
      <c r="HA46" s="756" t="s">
        <v>397</v>
      </c>
      <c r="HB46" s="756" t="s">
        <v>397</v>
      </c>
      <c r="HC46" s="756" t="s">
        <v>397</v>
      </c>
      <c r="HD46" s="756" t="s">
        <v>397</v>
      </c>
      <c r="HE46" s="756" t="s">
        <v>397</v>
      </c>
      <c r="HF46" s="756" t="s">
        <v>397</v>
      </c>
      <c r="HG46" s="756" t="s">
        <v>397</v>
      </c>
      <c r="HH46" s="756" t="s">
        <v>397</v>
      </c>
      <c r="HI46" s="756" t="s">
        <v>397</v>
      </c>
      <c r="HJ46" s="756" t="s">
        <v>397</v>
      </c>
      <c r="HK46"/>
      <c r="HL46"/>
      <c r="HM46"/>
      <c r="HN46" s="756" t="str">
        <f t="shared" si="1"/>
        <v>AUTO PRINT</v>
      </c>
      <c r="HO46"/>
      <c r="HP46" s="757" t="s">
        <v>572</v>
      </c>
      <c r="HQ46" s="757" t="s">
        <v>572</v>
      </c>
      <c r="HR46" s="757" t="s">
        <v>572</v>
      </c>
      <c r="HS46"/>
      <c r="HW46" s="758"/>
      <c r="HX46"/>
      <c r="HY46" s="759" t="s">
        <v>572</v>
      </c>
      <c r="HZ46" s="759" t="s">
        <v>572</v>
      </c>
      <c r="IA46" s="759" t="s">
        <v>572</v>
      </c>
      <c r="IC46" s="760" t="s">
        <v>572</v>
      </c>
      <c r="ID46" s="760" t="s">
        <v>572</v>
      </c>
      <c r="IE46" s="760" t="s">
        <v>572</v>
      </c>
      <c r="IF46" s="761" t="s">
        <v>572</v>
      </c>
      <c r="IG46" s="619" t="str">
        <f t="shared" si="2"/>
        <v>IN HOUSE (MANUAL)</v>
      </c>
      <c r="II46" s="761" t="s">
        <v>572</v>
      </c>
      <c r="IK46" s="761" t="str">
        <f>IFERROR(VLOOKUP($M46,#REF!,13,0),"IN HOUSE (MANUAL)")</f>
        <v>IN HOUSE (MANUAL)</v>
      </c>
      <c r="IM46" s="760" t="s">
        <v>572</v>
      </c>
      <c r="IN46" s="760" t="s">
        <v>572</v>
      </c>
      <c r="IO46" s="760" t="s">
        <v>572</v>
      </c>
      <c r="IQ46" s="760" t="s">
        <v>572</v>
      </c>
      <c r="IR46" s="760" t="s">
        <v>572</v>
      </c>
      <c r="IT46" s="760" t="s">
        <v>572</v>
      </c>
      <c r="IV46" s="760" t="s">
        <v>572</v>
      </c>
      <c r="IW46" s="760" t="s">
        <v>572</v>
      </c>
      <c r="IY46" s="760" t="s">
        <v>572</v>
      </c>
      <c r="IZ46" s="760" t="s">
        <v>572</v>
      </c>
      <c r="JB46" s="760" t="s">
        <v>572</v>
      </c>
      <c r="JC46" s="760" t="s">
        <v>572</v>
      </c>
      <c r="JE46" s="760" t="s">
        <v>572</v>
      </c>
      <c r="JF46" s="760" t="s">
        <v>572</v>
      </c>
    </row>
    <row r="47" spans="1:266" ht="17.25" customHeight="1" x14ac:dyDescent="0.35">
      <c r="A47" s="618" t="s">
        <v>703</v>
      </c>
      <c r="B47" s="730">
        <v>92</v>
      </c>
      <c r="C47" s="730" t="s">
        <v>565</v>
      </c>
      <c r="D47" s="730" t="s">
        <v>565</v>
      </c>
      <c r="E47" s="730">
        <v>1</v>
      </c>
      <c r="F47" s="731" t="s">
        <v>574</v>
      </c>
      <c r="G47" s="732">
        <v>1</v>
      </c>
      <c r="H47" s="733">
        <v>46198</v>
      </c>
      <c r="I47" s="730">
        <v>43</v>
      </c>
      <c r="J47" s="730" t="s">
        <v>308</v>
      </c>
      <c r="K47" s="730">
        <v>44</v>
      </c>
      <c r="L47" s="730" t="s">
        <v>704</v>
      </c>
      <c r="M47" s="772" t="s">
        <v>703</v>
      </c>
      <c r="N47" s="772" t="s">
        <v>390</v>
      </c>
      <c r="O47" s="772" t="s">
        <v>390</v>
      </c>
      <c r="P47" s="772" t="s">
        <v>390</v>
      </c>
      <c r="Q47" s="772" t="s">
        <v>390</v>
      </c>
      <c r="R47" s="772" t="s">
        <v>628</v>
      </c>
      <c r="S47" s="772"/>
      <c r="T47" s="772" t="s">
        <v>705</v>
      </c>
      <c r="U47" s="772">
        <v>1906</v>
      </c>
      <c r="V47" s="772" t="s">
        <v>308</v>
      </c>
      <c r="W47" s="772"/>
      <c r="X47" s="773"/>
      <c r="Y47" s="772"/>
      <c r="Z47" s="774"/>
      <c r="AA47" s="772" t="s">
        <v>32</v>
      </c>
      <c r="AB47" s="772" t="s">
        <v>569</v>
      </c>
      <c r="AC47" s="772" t="s">
        <v>647</v>
      </c>
      <c r="AD47" s="772">
        <v>204</v>
      </c>
      <c r="AE47" s="775">
        <v>204</v>
      </c>
      <c r="AF47" s="776">
        <v>46288</v>
      </c>
      <c r="AG47" s="777"/>
      <c r="AH47" s="777"/>
      <c r="AI47" s="777" t="s">
        <v>694</v>
      </c>
      <c r="AJ47" s="778">
        <v>41</v>
      </c>
      <c r="AK47" s="779"/>
      <c r="AL47" s="778"/>
      <c r="AM47" s="780">
        <v>204</v>
      </c>
      <c r="AN47" s="780"/>
      <c r="AO47" s="780"/>
      <c r="AP47" s="780"/>
      <c r="AQ47" s="780"/>
      <c r="AR47" s="780"/>
      <c r="AS47" s="780"/>
      <c r="AT47" s="780"/>
      <c r="AU47" s="780"/>
      <c r="AV47" s="780"/>
      <c r="AW47" s="780"/>
      <c r="AX47" s="780" t="s">
        <v>579</v>
      </c>
      <c r="AY47" s="780">
        <v>204</v>
      </c>
      <c r="AZ47" s="780">
        <v>204</v>
      </c>
      <c r="BA47" s="780">
        <v>204</v>
      </c>
      <c r="BB47" s="780">
        <v>204</v>
      </c>
      <c r="BC47" s="780">
        <v>0</v>
      </c>
      <c r="BD47" s="780">
        <v>0</v>
      </c>
      <c r="BE47" s="780">
        <v>0</v>
      </c>
      <c r="BF47" s="780">
        <v>204</v>
      </c>
      <c r="BG47" s="780">
        <v>0</v>
      </c>
      <c r="BH47" s="780">
        <v>0</v>
      </c>
      <c r="BI47" s="780">
        <v>204</v>
      </c>
      <c r="BJ47" s="780"/>
      <c r="BK47" s="780">
        <v>204</v>
      </c>
      <c r="BL47" s="780"/>
      <c r="BM47" s="780"/>
      <c r="BN47" s="780" t="s">
        <v>308</v>
      </c>
      <c r="BO47" s="780" t="s">
        <v>308</v>
      </c>
      <c r="BP47" s="780" t="s">
        <v>308</v>
      </c>
      <c r="BQ47" s="780" t="s">
        <v>308</v>
      </c>
      <c r="BR47" s="780"/>
      <c r="BS47" s="780">
        <v>204</v>
      </c>
      <c r="BT47" s="780"/>
      <c r="BU47" s="780">
        <v>204</v>
      </c>
      <c r="BV47" s="780"/>
      <c r="BW47" s="780"/>
      <c r="BX47" s="780"/>
      <c r="BY47" s="780"/>
      <c r="BZ47" s="780"/>
      <c r="CA47" s="780">
        <v>204</v>
      </c>
      <c r="CB47" s="780">
        <v>204</v>
      </c>
      <c r="CC47" s="780">
        <v>204</v>
      </c>
      <c r="CD47" s="780">
        <v>204</v>
      </c>
      <c r="CE47" s="780">
        <v>204</v>
      </c>
      <c r="CF47" s="780">
        <v>204</v>
      </c>
      <c r="CG47" s="780">
        <v>204</v>
      </c>
      <c r="CH47" s="780">
        <v>204</v>
      </c>
      <c r="CI47" s="780"/>
      <c r="CJ47" s="780"/>
      <c r="CK47" s="773"/>
      <c r="CL47" s="773">
        <v>204</v>
      </c>
      <c r="CM47" s="773">
        <v>204</v>
      </c>
      <c r="CN47" s="773">
        <v>204</v>
      </c>
      <c r="CO47" s="773">
        <v>204</v>
      </c>
      <c r="CP47" s="773">
        <v>204</v>
      </c>
      <c r="CQ47" s="773">
        <v>204</v>
      </c>
      <c r="CR47" s="772">
        <v>204</v>
      </c>
      <c r="CS47" s="781"/>
      <c r="CT47" s="782" t="s">
        <v>308</v>
      </c>
      <c r="CU47" s="783"/>
      <c r="CV47" s="774"/>
      <c r="CW47" s="774"/>
      <c r="CX47" s="782">
        <v>46288</v>
      </c>
      <c r="CY47" s="784" t="s">
        <v>701</v>
      </c>
      <c r="CZ47" s="784" t="s">
        <v>308</v>
      </c>
      <c r="DA47" s="785">
        <v>46268</v>
      </c>
      <c r="DB47" s="785" t="s">
        <v>615</v>
      </c>
      <c r="DC47" s="785" t="s">
        <v>702</v>
      </c>
      <c r="DD47" s="785">
        <v>46288</v>
      </c>
      <c r="DE47" s="785">
        <v>46288</v>
      </c>
      <c r="DF47" s="785">
        <v>46288</v>
      </c>
      <c r="DG47" s="785">
        <v>46288</v>
      </c>
      <c r="DH47" s="786">
        <v>0</v>
      </c>
      <c r="DI47" s="774" t="s">
        <v>397</v>
      </c>
      <c r="DJ47" s="774">
        <v>46276</v>
      </c>
      <c r="DK47" s="774" t="s">
        <v>390</v>
      </c>
      <c r="DL47" s="774">
        <v>46274</v>
      </c>
      <c r="DM47" s="774">
        <v>46307</v>
      </c>
      <c r="DN47" s="774">
        <v>46307</v>
      </c>
      <c r="DO47" s="787" t="s">
        <v>308</v>
      </c>
      <c r="DP47" s="774">
        <v>46332</v>
      </c>
      <c r="DQ47" s="776">
        <v>46325</v>
      </c>
      <c r="DR47" s="774">
        <v>46332</v>
      </c>
      <c r="DS47" s="786">
        <v>46332</v>
      </c>
      <c r="DT47" s="752">
        <v>46325</v>
      </c>
      <c r="DU47" s="753">
        <v>-10</v>
      </c>
      <c r="DV47" s="753" t="s">
        <v>308</v>
      </c>
      <c r="DW47" s="754">
        <v>46314</v>
      </c>
      <c r="DX47" s="755">
        <v>46315</v>
      </c>
      <c r="DY47" s="754" t="e">
        <v>#VALUE!</v>
      </c>
      <c r="DZ47" s="754" t="e">
        <v>#VALUE!</v>
      </c>
      <c r="EA47" s="754"/>
      <c r="EB47" s="754"/>
      <c r="HA47" s="756" t="s">
        <v>397</v>
      </c>
      <c r="HB47" s="756" t="s">
        <v>397</v>
      </c>
      <c r="HC47" s="756" t="s">
        <v>397</v>
      </c>
      <c r="HD47" s="756" t="s">
        <v>397</v>
      </c>
      <c r="HE47" s="756" t="s">
        <v>397</v>
      </c>
      <c r="HF47" s="756" t="s">
        <v>397</v>
      </c>
      <c r="HG47" s="756" t="s">
        <v>397</v>
      </c>
      <c r="HH47" s="756" t="s">
        <v>397</v>
      </c>
      <c r="HI47" s="756" t="s">
        <v>397</v>
      </c>
      <c r="HJ47" s="756" t="s">
        <v>397</v>
      </c>
      <c r="HK47"/>
      <c r="HL47"/>
      <c r="HM47"/>
      <c r="HN47" s="756" t="str">
        <f t="shared" si="1"/>
        <v>AUTO PRINT</v>
      </c>
      <c r="HO47"/>
      <c r="HP47" s="757" t="s">
        <v>572</v>
      </c>
      <c r="HQ47" s="757" t="s">
        <v>572</v>
      </c>
      <c r="HR47" s="757" t="s">
        <v>572</v>
      </c>
      <c r="HS47"/>
      <c r="HW47" s="758"/>
      <c r="HX47"/>
      <c r="HY47" s="759" t="s">
        <v>572</v>
      </c>
      <c r="HZ47" s="759" t="s">
        <v>572</v>
      </c>
      <c r="IA47" s="759" t="s">
        <v>572</v>
      </c>
      <c r="IC47" s="760" t="s">
        <v>572</v>
      </c>
      <c r="ID47" s="760" t="s">
        <v>572</v>
      </c>
      <c r="IE47" s="760" t="s">
        <v>572</v>
      </c>
      <c r="IF47" s="761" t="s">
        <v>572</v>
      </c>
      <c r="IG47" s="619" t="str">
        <f t="shared" si="2"/>
        <v>IN HOUSE (MANUAL)</v>
      </c>
      <c r="II47" s="761" t="s">
        <v>572</v>
      </c>
      <c r="IK47" s="761" t="str">
        <f>IFERROR(VLOOKUP($M47,#REF!,13,0),"IN HOUSE (MANUAL)")</f>
        <v>IN HOUSE (MANUAL)</v>
      </c>
      <c r="IM47" s="760" t="s">
        <v>572</v>
      </c>
      <c r="IN47" s="760" t="s">
        <v>572</v>
      </c>
      <c r="IO47" s="760" t="s">
        <v>572</v>
      </c>
      <c r="IQ47" s="760" t="s">
        <v>572</v>
      </c>
      <c r="IR47" s="760" t="s">
        <v>572</v>
      </c>
      <c r="IT47" s="760" t="s">
        <v>572</v>
      </c>
      <c r="IV47" s="760" t="s">
        <v>572</v>
      </c>
      <c r="IW47" s="760" t="s">
        <v>572</v>
      </c>
      <c r="IY47" s="760" t="s">
        <v>572</v>
      </c>
      <c r="IZ47" s="760" t="s">
        <v>572</v>
      </c>
      <c r="JB47" s="760" t="s">
        <v>572</v>
      </c>
      <c r="JC47" s="760" t="s">
        <v>572</v>
      </c>
      <c r="JE47" s="760" t="s">
        <v>572</v>
      </c>
      <c r="JF47" s="760" t="s">
        <v>572</v>
      </c>
    </row>
    <row r="48" spans="1:266" ht="17.25" customHeight="1" x14ac:dyDescent="0.35">
      <c r="A48" s="618" t="s">
        <v>706</v>
      </c>
      <c r="B48" s="730">
        <v>93</v>
      </c>
      <c r="C48" s="730" t="s">
        <v>565</v>
      </c>
      <c r="D48" s="730" t="s">
        <v>565</v>
      </c>
      <c r="E48" s="730">
        <v>1</v>
      </c>
      <c r="F48" s="731" t="s">
        <v>574</v>
      </c>
      <c r="G48" s="732">
        <v>1</v>
      </c>
      <c r="H48" s="733">
        <v>46198</v>
      </c>
      <c r="I48" s="730">
        <v>43</v>
      </c>
      <c r="J48" s="730" t="s">
        <v>308</v>
      </c>
      <c r="K48" s="730">
        <v>44</v>
      </c>
      <c r="L48" s="730" t="s">
        <v>707</v>
      </c>
      <c r="M48" s="772" t="s">
        <v>706</v>
      </c>
      <c r="N48" s="772" t="s">
        <v>390</v>
      </c>
      <c r="O48" s="772" t="s">
        <v>390</v>
      </c>
      <c r="P48" s="772" t="s">
        <v>390</v>
      </c>
      <c r="Q48" s="772" t="s">
        <v>390</v>
      </c>
      <c r="R48" s="772" t="s">
        <v>628</v>
      </c>
      <c r="S48" s="772"/>
      <c r="T48" s="772" t="s">
        <v>670</v>
      </c>
      <c r="U48" s="772">
        <v>1906</v>
      </c>
      <c r="V48" s="772" t="s">
        <v>308</v>
      </c>
      <c r="W48" s="772"/>
      <c r="X48" s="773"/>
      <c r="Y48" s="772"/>
      <c r="Z48" s="774"/>
      <c r="AA48" s="772" t="s">
        <v>32</v>
      </c>
      <c r="AB48" s="772" t="s">
        <v>569</v>
      </c>
      <c r="AC48" s="772" t="s">
        <v>700</v>
      </c>
      <c r="AD48" s="772">
        <v>66</v>
      </c>
      <c r="AE48" s="775">
        <v>66</v>
      </c>
      <c r="AF48" s="776">
        <v>46288</v>
      </c>
      <c r="AG48" s="777"/>
      <c r="AH48" s="777"/>
      <c r="AI48" s="777" t="s">
        <v>694</v>
      </c>
      <c r="AJ48" s="778">
        <v>42</v>
      </c>
      <c r="AK48" s="779"/>
      <c r="AL48" s="778"/>
      <c r="AM48" s="780">
        <v>66</v>
      </c>
      <c r="AN48" s="780"/>
      <c r="AO48" s="780"/>
      <c r="AP48" s="780"/>
      <c r="AQ48" s="780"/>
      <c r="AR48" s="780"/>
      <c r="AS48" s="780"/>
      <c r="AT48" s="780"/>
      <c r="AU48" s="780"/>
      <c r="AV48" s="780"/>
      <c r="AW48" s="780"/>
      <c r="AX48" s="780">
        <v>66</v>
      </c>
      <c r="AY48" s="780">
        <v>66</v>
      </c>
      <c r="AZ48" s="780">
        <v>66</v>
      </c>
      <c r="BA48" s="780">
        <v>66</v>
      </c>
      <c r="BB48" s="780">
        <v>66</v>
      </c>
      <c r="BC48" s="780">
        <v>0</v>
      </c>
      <c r="BD48" s="780">
        <v>0</v>
      </c>
      <c r="BE48" s="780">
        <v>0</v>
      </c>
      <c r="BF48" s="780">
        <v>66</v>
      </c>
      <c r="BG48" s="780">
        <v>0</v>
      </c>
      <c r="BH48" s="780">
        <v>0</v>
      </c>
      <c r="BI48" s="780">
        <v>66</v>
      </c>
      <c r="BJ48" s="780"/>
      <c r="BK48" s="780">
        <v>66</v>
      </c>
      <c r="BL48" s="780"/>
      <c r="BM48" s="780"/>
      <c r="BN48" s="780" t="s">
        <v>308</v>
      </c>
      <c r="BO48" s="780" t="s">
        <v>308</v>
      </c>
      <c r="BP48" s="780" t="s">
        <v>308</v>
      </c>
      <c r="BQ48" s="780" t="s">
        <v>308</v>
      </c>
      <c r="BR48" s="780"/>
      <c r="BS48" s="780">
        <v>66</v>
      </c>
      <c r="BT48" s="780"/>
      <c r="BU48" s="780">
        <v>66</v>
      </c>
      <c r="BV48" s="780"/>
      <c r="BW48" s="780"/>
      <c r="BX48" s="780"/>
      <c r="BY48" s="780"/>
      <c r="BZ48" s="780"/>
      <c r="CA48" s="780">
        <v>66</v>
      </c>
      <c r="CB48" s="780">
        <v>66</v>
      </c>
      <c r="CC48" s="780">
        <v>66</v>
      </c>
      <c r="CD48" s="780">
        <v>66</v>
      </c>
      <c r="CE48" s="780">
        <v>66</v>
      </c>
      <c r="CF48" s="780">
        <v>66</v>
      </c>
      <c r="CG48" s="780">
        <v>66</v>
      </c>
      <c r="CH48" s="780">
        <v>66</v>
      </c>
      <c r="CI48" s="780"/>
      <c r="CJ48" s="780"/>
      <c r="CK48" s="773"/>
      <c r="CL48" s="773">
        <v>66</v>
      </c>
      <c r="CM48" s="773">
        <v>66</v>
      </c>
      <c r="CN48" s="773">
        <v>66</v>
      </c>
      <c r="CO48" s="773">
        <v>66</v>
      </c>
      <c r="CP48" s="773">
        <v>66</v>
      </c>
      <c r="CQ48" s="773">
        <v>66</v>
      </c>
      <c r="CR48" s="772">
        <v>66</v>
      </c>
      <c r="CS48" s="781"/>
      <c r="CT48" s="782" t="s">
        <v>308</v>
      </c>
      <c r="CU48" s="783"/>
      <c r="CV48" s="774"/>
      <c r="CW48" s="774"/>
      <c r="CX48" s="782">
        <v>46288</v>
      </c>
      <c r="CY48" s="784" t="s">
        <v>701</v>
      </c>
      <c r="CZ48" s="784" t="s">
        <v>308</v>
      </c>
      <c r="DA48" s="785">
        <v>46268</v>
      </c>
      <c r="DB48" s="785" t="s">
        <v>615</v>
      </c>
      <c r="DC48" s="785" t="s">
        <v>702</v>
      </c>
      <c r="DD48" s="785">
        <v>46288</v>
      </c>
      <c r="DE48" s="785">
        <v>46288</v>
      </c>
      <c r="DF48" s="785">
        <v>46288</v>
      </c>
      <c r="DG48" s="785">
        <v>46288</v>
      </c>
      <c r="DH48" s="786">
        <v>0</v>
      </c>
      <c r="DI48" s="774" t="s">
        <v>397</v>
      </c>
      <c r="DJ48" s="774">
        <v>46276</v>
      </c>
      <c r="DK48" s="774" t="s">
        <v>390</v>
      </c>
      <c r="DL48" s="774" t="s">
        <v>390</v>
      </c>
      <c r="DM48" s="774">
        <v>46308</v>
      </c>
      <c r="DN48" s="774">
        <v>46308</v>
      </c>
      <c r="DO48" s="787" t="s">
        <v>308</v>
      </c>
      <c r="DP48" s="774">
        <v>46332</v>
      </c>
      <c r="DQ48" s="776">
        <v>46325</v>
      </c>
      <c r="DR48" s="774">
        <v>46332</v>
      </c>
      <c r="DS48" s="786">
        <v>46332</v>
      </c>
      <c r="DT48" s="752">
        <v>46325</v>
      </c>
      <c r="DU48" s="753">
        <v>-10</v>
      </c>
      <c r="DV48" s="753" t="s">
        <v>308</v>
      </c>
      <c r="DW48" s="754">
        <v>46315</v>
      </c>
      <c r="DX48" s="755">
        <v>46315</v>
      </c>
      <c r="DY48" s="754" t="e">
        <v>#VALUE!</v>
      </c>
      <c r="DZ48" s="754" t="e">
        <v>#VALUE!</v>
      </c>
      <c r="EA48" s="754"/>
      <c r="EB48" s="754"/>
      <c r="HA48" s="756" t="s">
        <v>397</v>
      </c>
      <c r="HB48" s="756" t="s">
        <v>397</v>
      </c>
      <c r="HC48" s="756" t="s">
        <v>397</v>
      </c>
      <c r="HD48" s="756" t="s">
        <v>397</v>
      </c>
      <c r="HE48" s="756" t="s">
        <v>397</v>
      </c>
      <c r="HF48" s="756" t="s">
        <v>397</v>
      </c>
      <c r="HG48" s="756" t="s">
        <v>397</v>
      </c>
      <c r="HH48" s="756" t="s">
        <v>397</v>
      </c>
      <c r="HI48" s="756" t="s">
        <v>397</v>
      </c>
      <c r="HJ48" s="756" t="s">
        <v>397</v>
      </c>
      <c r="HK48"/>
      <c r="HL48"/>
      <c r="HM48"/>
      <c r="HN48" s="756" t="str">
        <f t="shared" si="1"/>
        <v>AUTO PRINT</v>
      </c>
      <c r="HO48"/>
      <c r="HP48" s="757" t="s">
        <v>572</v>
      </c>
      <c r="HQ48" s="757" t="s">
        <v>572</v>
      </c>
      <c r="HR48" s="757" t="s">
        <v>572</v>
      </c>
      <c r="HS48"/>
      <c r="HW48" s="758"/>
      <c r="HX48"/>
      <c r="HY48" s="759" t="s">
        <v>572</v>
      </c>
      <c r="HZ48" s="759" t="s">
        <v>572</v>
      </c>
      <c r="IA48" s="759" t="s">
        <v>572</v>
      </c>
      <c r="IC48" s="760" t="s">
        <v>572</v>
      </c>
      <c r="ID48" s="760" t="s">
        <v>572</v>
      </c>
      <c r="IE48" s="760" t="s">
        <v>572</v>
      </c>
      <c r="IF48" s="761" t="s">
        <v>572</v>
      </c>
      <c r="IG48" s="619" t="str">
        <f t="shared" si="2"/>
        <v>IN HOUSE (MANUAL)</v>
      </c>
      <c r="II48" s="761" t="s">
        <v>572</v>
      </c>
      <c r="IK48" s="761" t="str">
        <f>IFERROR(VLOOKUP($M48,#REF!,13,0),"IN HOUSE (MANUAL)")</f>
        <v>IN HOUSE (MANUAL)</v>
      </c>
      <c r="IM48" s="760" t="s">
        <v>572</v>
      </c>
      <c r="IN48" s="760" t="s">
        <v>572</v>
      </c>
      <c r="IO48" s="760" t="s">
        <v>572</v>
      </c>
      <c r="IQ48" s="760" t="s">
        <v>572</v>
      </c>
      <c r="IR48" s="760" t="s">
        <v>572</v>
      </c>
      <c r="IT48" s="760" t="s">
        <v>572</v>
      </c>
      <c r="IV48" s="760" t="s">
        <v>572</v>
      </c>
      <c r="IW48" s="760" t="s">
        <v>572</v>
      </c>
      <c r="IY48" s="760" t="s">
        <v>572</v>
      </c>
      <c r="IZ48" s="760" t="s">
        <v>572</v>
      </c>
      <c r="JB48" s="760" t="s">
        <v>572</v>
      </c>
      <c r="JC48" s="760" t="s">
        <v>572</v>
      </c>
      <c r="JE48" s="760" t="s">
        <v>572</v>
      </c>
      <c r="JF48" s="760" t="s">
        <v>572</v>
      </c>
    </row>
    <row r="49" spans="1:266" ht="17.25" customHeight="1" x14ac:dyDescent="0.35">
      <c r="A49" s="618" t="s">
        <v>708</v>
      </c>
      <c r="B49" s="730">
        <v>94</v>
      </c>
      <c r="C49" s="730" t="s">
        <v>565</v>
      </c>
      <c r="D49" s="730" t="s">
        <v>565</v>
      </c>
      <c r="E49" s="730">
        <v>1</v>
      </c>
      <c r="F49" s="731" t="s">
        <v>574</v>
      </c>
      <c r="G49" s="732">
        <v>1</v>
      </c>
      <c r="H49" s="733">
        <v>46198</v>
      </c>
      <c r="I49" s="730">
        <v>43</v>
      </c>
      <c r="J49" s="730" t="s">
        <v>308</v>
      </c>
      <c r="K49" s="730">
        <v>44</v>
      </c>
      <c r="L49" s="730" t="s">
        <v>709</v>
      </c>
      <c r="M49" s="772" t="s">
        <v>708</v>
      </c>
      <c r="N49" s="772" t="s">
        <v>390</v>
      </c>
      <c r="O49" s="772" t="s">
        <v>390</v>
      </c>
      <c r="P49" s="772" t="s">
        <v>390</v>
      </c>
      <c r="Q49" s="772" t="s">
        <v>390</v>
      </c>
      <c r="R49" s="772" t="s">
        <v>628</v>
      </c>
      <c r="S49" s="772"/>
      <c r="T49" s="772" t="s">
        <v>670</v>
      </c>
      <c r="U49" s="772">
        <v>1906</v>
      </c>
      <c r="V49" s="772" t="s">
        <v>308</v>
      </c>
      <c r="W49" s="772"/>
      <c r="X49" s="773"/>
      <c r="Y49" s="772"/>
      <c r="Z49" s="774"/>
      <c r="AA49" s="772" t="s">
        <v>32</v>
      </c>
      <c r="AB49" s="772" t="s">
        <v>569</v>
      </c>
      <c r="AC49" s="772" t="s">
        <v>647</v>
      </c>
      <c r="AD49" s="772">
        <v>204</v>
      </c>
      <c r="AE49" s="775">
        <v>204</v>
      </c>
      <c r="AF49" s="776">
        <v>46288</v>
      </c>
      <c r="AG49" s="777"/>
      <c r="AH49" s="777"/>
      <c r="AI49" s="777" t="s">
        <v>694</v>
      </c>
      <c r="AJ49" s="778">
        <v>43</v>
      </c>
      <c r="AK49" s="779"/>
      <c r="AL49" s="778"/>
      <c r="AM49" s="780">
        <v>204</v>
      </c>
      <c r="AN49" s="780"/>
      <c r="AO49" s="780"/>
      <c r="AP49" s="780"/>
      <c r="AQ49" s="780"/>
      <c r="AR49" s="780"/>
      <c r="AS49" s="780"/>
      <c r="AT49" s="780"/>
      <c r="AU49" s="780"/>
      <c r="AV49" s="780"/>
      <c r="AW49" s="780"/>
      <c r="AX49" s="780">
        <v>204</v>
      </c>
      <c r="AY49" s="780">
        <v>204</v>
      </c>
      <c r="AZ49" s="780">
        <v>204</v>
      </c>
      <c r="BA49" s="780">
        <v>204</v>
      </c>
      <c r="BB49" s="780">
        <v>204</v>
      </c>
      <c r="BC49" s="780">
        <v>0</v>
      </c>
      <c r="BD49" s="780">
        <v>0</v>
      </c>
      <c r="BE49" s="780">
        <v>0</v>
      </c>
      <c r="BF49" s="780">
        <v>204</v>
      </c>
      <c r="BG49" s="780">
        <v>0</v>
      </c>
      <c r="BH49" s="780">
        <v>0</v>
      </c>
      <c r="BI49" s="780">
        <v>204</v>
      </c>
      <c r="BJ49" s="780"/>
      <c r="BK49" s="780">
        <v>204</v>
      </c>
      <c r="BL49" s="780"/>
      <c r="BM49" s="780"/>
      <c r="BN49" s="780" t="s">
        <v>308</v>
      </c>
      <c r="BO49" s="780" t="s">
        <v>308</v>
      </c>
      <c r="BP49" s="780" t="s">
        <v>308</v>
      </c>
      <c r="BQ49" s="780" t="s">
        <v>308</v>
      </c>
      <c r="BR49" s="780"/>
      <c r="BS49" s="780">
        <v>204</v>
      </c>
      <c r="BT49" s="780"/>
      <c r="BU49" s="780">
        <v>204</v>
      </c>
      <c r="BV49" s="780"/>
      <c r="BW49" s="780"/>
      <c r="BX49" s="780"/>
      <c r="BY49" s="780"/>
      <c r="BZ49" s="780"/>
      <c r="CA49" s="780">
        <v>204</v>
      </c>
      <c r="CB49" s="780">
        <v>204</v>
      </c>
      <c r="CC49" s="780">
        <v>204</v>
      </c>
      <c r="CD49" s="780">
        <v>204</v>
      </c>
      <c r="CE49" s="780">
        <v>204</v>
      </c>
      <c r="CF49" s="780">
        <v>204</v>
      </c>
      <c r="CG49" s="780">
        <v>204</v>
      </c>
      <c r="CH49" s="780">
        <v>204</v>
      </c>
      <c r="CI49" s="780"/>
      <c r="CJ49" s="780"/>
      <c r="CK49" s="773"/>
      <c r="CL49" s="773">
        <v>204</v>
      </c>
      <c r="CM49" s="773">
        <v>204</v>
      </c>
      <c r="CN49" s="773">
        <v>204</v>
      </c>
      <c r="CO49" s="773">
        <v>204</v>
      </c>
      <c r="CP49" s="773">
        <v>204</v>
      </c>
      <c r="CQ49" s="773">
        <v>204</v>
      </c>
      <c r="CR49" s="772">
        <v>204</v>
      </c>
      <c r="CS49" s="781"/>
      <c r="CT49" s="782" t="s">
        <v>308</v>
      </c>
      <c r="CU49" s="783"/>
      <c r="CV49" s="774"/>
      <c r="CW49" s="774"/>
      <c r="CX49" s="782">
        <v>46288</v>
      </c>
      <c r="CY49" s="784" t="s">
        <v>701</v>
      </c>
      <c r="CZ49" s="784" t="s">
        <v>308</v>
      </c>
      <c r="DA49" s="785">
        <v>46268</v>
      </c>
      <c r="DB49" s="785" t="s">
        <v>615</v>
      </c>
      <c r="DC49" s="785" t="s">
        <v>702</v>
      </c>
      <c r="DD49" s="785">
        <v>46288</v>
      </c>
      <c r="DE49" s="785">
        <v>46288</v>
      </c>
      <c r="DF49" s="785">
        <v>46288</v>
      </c>
      <c r="DG49" s="785">
        <v>46288</v>
      </c>
      <c r="DH49" s="786">
        <v>0</v>
      </c>
      <c r="DI49" s="774" t="s">
        <v>397</v>
      </c>
      <c r="DJ49" s="774">
        <v>46276</v>
      </c>
      <c r="DK49" s="774" t="s">
        <v>390</v>
      </c>
      <c r="DL49" s="774" t="s">
        <v>390</v>
      </c>
      <c r="DM49" s="774">
        <v>46308</v>
      </c>
      <c r="DN49" s="774">
        <v>46308</v>
      </c>
      <c r="DO49" s="787" t="s">
        <v>308</v>
      </c>
      <c r="DP49" s="774">
        <v>46332</v>
      </c>
      <c r="DQ49" s="776">
        <v>46325</v>
      </c>
      <c r="DR49" s="774">
        <v>46332</v>
      </c>
      <c r="DS49" s="786">
        <v>46332</v>
      </c>
      <c r="DT49" s="752">
        <v>46325</v>
      </c>
      <c r="DU49" s="753">
        <v>-10</v>
      </c>
      <c r="DV49" s="753" t="s">
        <v>308</v>
      </c>
      <c r="DW49" s="754">
        <v>46315</v>
      </c>
      <c r="DX49" s="755">
        <v>46315</v>
      </c>
      <c r="DY49" s="754" t="e">
        <v>#VALUE!</v>
      </c>
      <c r="DZ49" s="754" t="e">
        <v>#VALUE!</v>
      </c>
      <c r="EA49" s="754"/>
      <c r="EB49" s="754"/>
      <c r="HA49" s="756" t="s">
        <v>397</v>
      </c>
      <c r="HB49" s="756" t="s">
        <v>397</v>
      </c>
      <c r="HC49" s="756" t="s">
        <v>397</v>
      </c>
      <c r="HD49" s="756" t="s">
        <v>397</v>
      </c>
      <c r="HE49" s="756" t="s">
        <v>397</v>
      </c>
      <c r="HF49" s="756" t="s">
        <v>397</v>
      </c>
      <c r="HG49" s="756" t="s">
        <v>397</v>
      </c>
      <c r="HH49" s="756" t="s">
        <v>397</v>
      </c>
      <c r="HI49" s="756" t="s">
        <v>397</v>
      </c>
      <c r="HJ49" s="756" t="s">
        <v>397</v>
      </c>
      <c r="HK49"/>
      <c r="HL49"/>
      <c r="HM49"/>
      <c r="HN49" s="756" t="str">
        <f t="shared" si="1"/>
        <v>AUTO PRINT</v>
      </c>
      <c r="HO49"/>
      <c r="HP49" s="757" t="s">
        <v>572</v>
      </c>
      <c r="HQ49" s="757" t="s">
        <v>572</v>
      </c>
      <c r="HR49" s="757" t="s">
        <v>572</v>
      </c>
      <c r="HS49"/>
      <c r="HW49" s="758"/>
      <c r="HX49"/>
      <c r="HY49" s="759" t="s">
        <v>572</v>
      </c>
      <c r="HZ49" s="759" t="s">
        <v>572</v>
      </c>
      <c r="IA49" s="759" t="s">
        <v>572</v>
      </c>
      <c r="IC49" s="760" t="s">
        <v>572</v>
      </c>
      <c r="ID49" s="760" t="s">
        <v>572</v>
      </c>
      <c r="IE49" s="760" t="s">
        <v>572</v>
      </c>
      <c r="IF49" s="761" t="s">
        <v>572</v>
      </c>
      <c r="IG49" s="619" t="str">
        <f t="shared" si="2"/>
        <v>IN HOUSE (MANUAL)</v>
      </c>
      <c r="II49" s="761" t="s">
        <v>572</v>
      </c>
      <c r="IK49" s="761" t="str">
        <f>IFERROR(VLOOKUP($M49,#REF!,13,0),"IN HOUSE (MANUAL)")</f>
        <v>IN HOUSE (MANUAL)</v>
      </c>
      <c r="IM49" s="760" t="s">
        <v>572</v>
      </c>
      <c r="IN49" s="760" t="s">
        <v>572</v>
      </c>
      <c r="IO49" s="760" t="s">
        <v>572</v>
      </c>
      <c r="IQ49" s="760" t="s">
        <v>572</v>
      </c>
      <c r="IR49" s="760" t="s">
        <v>572</v>
      </c>
      <c r="IT49" s="760" t="s">
        <v>572</v>
      </c>
      <c r="IV49" s="760" t="s">
        <v>572</v>
      </c>
      <c r="IW49" s="760" t="s">
        <v>572</v>
      </c>
      <c r="IY49" s="760" t="s">
        <v>572</v>
      </c>
      <c r="IZ49" s="760" t="s">
        <v>572</v>
      </c>
      <c r="JB49" s="760" t="s">
        <v>572</v>
      </c>
      <c r="JC49" s="760" t="s">
        <v>572</v>
      </c>
      <c r="JE49" s="760" t="s">
        <v>572</v>
      </c>
      <c r="JF49" s="760" t="s">
        <v>572</v>
      </c>
    </row>
    <row r="50" spans="1:266" ht="17.25" customHeight="1" x14ac:dyDescent="0.35">
      <c r="A50" s="618" t="s">
        <v>710</v>
      </c>
      <c r="B50" s="730">
        <v>95</v>
      </c>
      <c r="C50" s="730" t="s">
        <v>565</v>
      </c>
      <c r="D50" s="730" t="s">
        <v>565</v>
      </c>
      <c r="E50" s="730">
        <v>1</v>
      </c>
      <c r="F50" s="731" t="s">
        <v>574</v>
      </c>
      <c r="G50" s="732">
        <v>1</v>
      </c>
      <c r="H50" s="733">
        <v>46197</v>
      </c>
      <c r="I50" s="730">
        <v>43</v>
      </c>
      <c r="J50" s="730" t="s">
        <v>308</v>
      </c>
      <c r="K50" s="730">
        <v>44</v>
      </c>
      <c r="L50" s="730" t="s">
        <v>711</v>
      </c>
      <c r="M50" s="772" t="s">
        <v>710</v>
      </c>
      <c r="N50" s="772" t="s">
        <v>390</v>
      </c>
      <c r="O50" s="772" t="s">
        <v>390</v>
      </c>
      <c r="P50" s="772" t="s">
        <v>390</v>
      </c>
      <c r="Q50" s="772" t="s">
        <v>390</v>
      </c>
      <c r="R50" s="772">
        <v>1906</v>
      </c>
      <c r="S50" s="772"/>
      <c r="T50" s="772" t="s">
        <v>568</v>
      </c>
      <c r="U50" s="772">
        <v>1906</v>
      </c>
      <c r="V50" s="772" t="s">
        <v>308</v>
      </c>
      <c r="W50" s="772"/>
      <c r="X50" s="773"/>
      <c r="Y50" s="772"/>
      <c r="Z50" s="774"/>
      <c r="AA50" s="772" t="s">
        <v>157</v>
      </c>
      <c r="AB50" s="772" t="s">
        <v>569</v>
      </c>
      <c r="AC50" s="772" t="s">
        <v>671</v>
      </c>
      <c r="AD50" s="772">
        <v>1602</v>
      </c>
      <c r="AE50" s="775">
        <v>1602</v>
      </c>
      <c r="AF50" s="776">
        <v>46276</v>
      </c>
      <c r="AG50" s="777"/>
      <c r="AH50" s="777"/>
      <c r="AI50" s="777" t="s">
        <v>694</v>
      </c>
      <c r="AJ50" s="778">
        <v>44</v>
      </c>
      <c r="AK50" s="779"/>
      <c r="AL50" s="778"/>
      <c r="AM50" s="780">
        <v>1602</v>
      </c>
      <c r="AN50" s="780"/>
      <c r="AO50" s="780"/>
      <c r="AP50" s="780"/>
      <c r="AQ50" s="780"/>
      <c r="AR50" s="780"/>
      <c r="AS50" s="780"/>
      <c r="AT50" s="780"/>
      <c r="AU50" s="780"/>
      <c r="AV50" s="780"/>
      <c r="AW50" s="780"/>
      <c r="AX50" s="780">
        <v>1602</v>
      </c>
      <c r="AY50" s="780">
        <v>1602</v>
      </c>
      <c r="AZ50" s="780">
        <v>1602</v>
      </c>
      <c r="BA50" s="780">
        <v>1602</v>
      </c>
      <c r="BB50" s="780">
        <v>1602</v>
      </c>
      <c r="BC50" s="780">
        <v>0</v>
      </c>
      <c r="BD50" s="780">
        <v>0</v>
      </c>
      <c r="BE50" s="780">
        <v>0</v>
      </c>
      <c r="BF50" s="780">
        <v>1602</v>
      </c>
      <c r="BG50" s="780">
        <v>0</v>
      </c>
      <c r="BH50" s="780">
        <v>0</v>
      </c>
      <c r="BI50" s="780">
        <v>1602</v>
      </c>
      <c r="BJ50" s="780"/>
      <c r="BK50" s="780">
        <v>1602</v>
      </c>
      <c r="BL50" s="780"/>
      <c r="BM50" s="780"/>
      <c r="BN50" s="780" t="s">
        <v>308</v>
      </c>
      <c r="BO50" s="780" t="s">
        <v>308</v>
      </c>
      <c r="BP50" s="780" t="s">
        <v>308</v>
      </c>
      <c r="BQ50" s="780" t="s">
        <v>308</v>
      </c>
      <c r="BR50" s="780"/>
      <c r="BS50" s="780">
        <v>1602</v>
      </c>
      <c r="BT50" s="780"/>
      <c r="BU50" s="780">
        <v>1602</v>
      </c>
      <c r="BV50" s="780"/>
      <c r="BW50" s="780"/>
      <c r="BX50" s="780"/>
      <c r="BY50" s="780"/>
      <c r="BZ50" s="780"/>
      <c r="CA50" s="780">
        <v>1602</v>
      </c>
      <c r="CB50" s="780">
        <v>1602</v>
      </c>
      <c r="CC50" s="780">
        <v>1602</v>
      </c>
      <c r="CD50" s="780">
        <v>1602</v>
      </c>
      <c r="CE50" s="780">
        <v>1602</v>
      </c>
      <c r="CF50" s="780">
        <v>1602</v>
      </c>
      <c r="CG50" s="780">
        <v>1602</v>
      </c>
      <c r="CH50" s="780">
        <v>1602</v>
      </c>
      <c r="CI50" s="780"/>
      <c r="CJ50" s="780"/>
      <c r="CK50" s="773"/>
      <c r="CL50" s="773">
        <v>1602</v>
      </c>
      <c r="CM50" s="773">
        <v>1602</v>
      </c>
      <c r="CN50" s="773">
        <v>1602</v>
      </c>
      <c r="CO50" s="773">
        <v>1602</v>
      </c>
      <c r="CP50" s="773">
        <v>1602</v>
      </c>
      <c r="CQ50" s="773">
        <v>1602</v>
      </c>
      <c r="CR50" s="772">
        <v>1602</v>
      </c>
      <c r="CS50" s="781"/>
      <c r="CT50" s="782" t="s">
        <v>308</v>
      </c>
      <c r="CU50" s="783"/>
      <c r="CV50" s="774"/>
      <c r="CW50" s="774"/>
      <c r="CX50" s="782">
        <v>46276</v>
      </c>
      <c r="CY50" s="784" t="s">
        <v>712</v>
      </c>
      <c r="CZ50" s="784" t="s">
        <v>308</v>
      </c>
      <c r="DA50" s="785">
        <v>46254</v>
      </c>
      <c r="DB50" s="785" t="s">
        <v>615</v>
      </c>
      <c r="DC50" s="785" t="s">
        <v>713</v>
      </c>
      <c r="DD50" s="785">
        <v>46276</v>
      </c>
      <c r="DE50" s="785">
        <v>46276</v>
      </c>
      <c r="DF50" s="785">
        <v>46276</v>
      </c>
      <c r="DG50" s="785">
        <v>46276</v>
      </c>
      <c r="DH50" s="786">
        <v>0</v>
      </c>
      <c r="DI50" s="774" t="s">
        <v>397</v>
      </c>
      <c r="DJ50" s="774" t="s">
        <v>390</v>
      </c>
      <c r="DK50" s="774" t="s">
        <v>390</v>
      </c>
      <c r="DL50" s="774">
        <v>46274</v>
      </c>
      <c r="DM50" s="774">
        <v>46274</v>
      </c>
      <c r="DN50" s="774">
        <v>46274</v>
      </c>
      <c r="DO50" s="787" t="s">
        <v>308</v>
      </c>
      <c r="DP50" s="774">
        <v>46332</v>
      </c>
      <c r="DQ50" s="776">
        <v>46325</v>
      </c>
      <c r="DR50" s="774">
        <v>46332</v>
      </c>
      <c r="DS50" s="786">
        <v>46332</v>
      </c>
      <c r="DT50" s="752">
        <v>46325</v>
      </c>
      <c r="DU50" s="753">
        <v>-8</v>
      </c>
      <c r="DV50" s="753" t="s">
        <v>308</v>
      </c>
      <c r="DW50" s="754">
        <v>46315</v>
      </c>
      <c r="DX50" s="755">
        <v>46317</v>
      </c>
      <c r="DY50" s="754" t="e">
        <v>#VALUE!</v>
      </c>
      <c r="DZ50" s="754" t="e">
        <v>#VALUE!</v>
      </c>
      <c r="EA50" s="754"/>
      <c r="EB50" s="754"/>
      <c r="HA50" s="756" t="s">
        <v>397</v>
      </c>
      <c r="HB50" s="756" t="s">
        <v>397</v>
      </c>
      <c r="HC50" s="756" t="s">
        <v>397</v>
      </c>
      <c r="HD50" s="756" t="s">
        <v>397</v>
      </c>
      <c r="HE50" s="756" t="s">
        <v>397</v>
      </c>
      <c r="HF50" s="756" t="s">
        <v>397</v>
      </c>
      <c r="HG50" s="756" t="s">
        <v>397</v>
      </c>
      <c r="HH50" s="756" t="s">
        <v>397</v>
      </c>
      <c r="HI50" s="756" t="s">
        <v>397</v>
      </c>
      <c r="HJ50" s="756" t="s">
        <v>397</v>
      </c>
      <c r="HK50"/>
      <c r="HL50"/>
      <c r="HM50"/>
      <c r="HN50" s="756" t="str">
        <f t="shared" si="1"/>
        <v>AUTO PRINT</v>
      </c>
      <c r="HO50"/>
      <c r="HP50" s="757" t="s">
        <v>572</v>
      </c>
      <c r="HQ50" s="757" t="s">
        <v>572</v>
      </c>
      <c r="HR50" s="757" t="s">
        <v>572</v>
      </c>
      <c r="HS50"/>
      <c r="HW50" s="758"/>
      <c r="HX50"/>
      <c r="HY50" s="759" t="s">
        <v>572</v>
      </c>
      <c r="HZ50" s="759" t="s">
        <v>572</v>
      </c>
      <c r="IA50" s="759" t="s">
        <v>572</v>
      </c>
      <c r="IC50" s="760" t="s">
        <v>572</v>
      </c>
      <c r="ID50" s="760" t="s">
        <v>572</v>
      </c>
      <c r="IE50" s="760" t="s">
        <v>572</v>
      </c>
      <c r="IF50" s="761" t="s">
        <v>572</v>
      </c>
      <c r="IG50" s="619" t="str">
        <f t="shared" si="2"/>
        <v>IN HOUSE (MANUAL)</v>
      </c>
      <c r="II50" s="761" t="s">
        <v>572</v>
      </c>
      <c r="IK50" s="761" t="str">
        <f>IFERROR(VLOOKUP($M50,#REF!,13,0),"IN HOUSE (MANUAL)")</f>
        <v>IN HOUSE (MANUAL)</v>
      </c>
      <c r="IM50" s="760" t="s">
        <v>572</v>
      </c>
      <c r="IN50" s="760" t="s">
        <v>572</v>
      </c>
      <c r="IO50" s="760" t="s">
        <v>572</v>
      </c>
      <c r="IQ50" s="760" t="s">
        <v>572</v>
      </c>
      <c r="IR50" s="760" t="s">
        <v>572</v>
      </c>
      <c r="IT50" s="760" t="s">
        <v>572</v>
      </c>
      <c r="IV50" s="760" t="s">
        <v>572</v>
      </c>
      <c r="IW50" s="760" t="s">
        <v>572</v>
      </c>
      <c r="IY50" s="760" t="s">
        <v>572</v>
      </c>
      <c r="IZ50" s="760" t="s">
        <v>572</v>
      </c>
      <c r="JB50" s="760" t="s">
        <v>572</v>
      </c>
      <c r="JC50" s="760" t="s">
        <v>572</v>
      </c>
      <c r="JE50" s="760" t="s">
        <v>572</v>
      </c>
      <c r="JF50" s="760" t="s">
        <v>572</v>
      </c>
    </row>
    <row r="51" spans="1:266" ht="17.25" customHeight="1" x14ac:dyDescent="0.35">
      <c r="A51" s="618" t="s">
        <v>714</v>
      </c>
      <c r="B51" s="730">
        <v>96</v>
      </c>
      <c r="C51" s="730" t="s">
        <v>565</v>
      </c>
      <c r="D51" s="730" t="s">
        <v>565</v>
      </c>
      <c r="E51" s="730">
        <v>1</v>
      </c>
      <c r="F51" s="731" t="s">
        <v>574</v>
      </c>
      <c r="G51" s="732">
        <v>1</v>
      </c>
      <c r="H51" s="733">
        <v>46197</v>
      </c>
      <c r="I51" s="730">
        <v>43</v>
      </c>
      <c r="J51" s="730" t="s">
        <v>308</v>
      </c>
      <c r="K51" s="730">
        <v>44</v>
      </c>
      <c r="L51" s="730" t="s">
        <v>715</v>
      </c>
      <c r="M51" s="772" t="s">
        <v>714</v>
      </c>
      <c r="N51" s="772" t="s">
        <v>390</v>
      </c>
      <c r="O51" s="772" t="s">
        <v>390</v>
      </c>
      <c r="P51" s="772" t="s">
        <v>390</v>
      </c>
      <c r="Q51" s="772" t="s">
        <v>390</v>
      </c>
      <c r="R51" s="772">
        <v>1906</v>
      </c>
      <c r="S51" s="772"/>
      <c r="T51" s="772" t="s">
        <v>568</v>
      </c>
      <c r="U51" s="772">
        <v>1906</v>
      </c>
      <c r="V51" s="772" t="s">
        <v>308</v>
      </c>
      <c r="W51" s="772"/>
      <c r="X51" s="773"/>
      <c r="Y51" s="772"/>
      <c r="Z51" s="774"/>
      <c r="AA51" s="772" t="s">
        <v>157</v>
      </c>
      <c r="AB51" s="772" t="s">
        <v>569</v>
      </c>
      <c r="AC51" s="772" t="s">
        <v>700</v>
      </c>
      <c r="AD51" s="772">
        <v>276</v>
      </c>
      <c r="AE51" s="775">
        <v>276</v>
      </c>
      <c r="AF51" s="776">
        <v>46276</v>
      </c>
      <c r="AG51" s="777"/>
      <c r="AH51" s="777"/>
      <c r="AI51" s="777" t="s">
        <v>694</v>
      </c>
      <c r="AJ51" s="778">
        <v>45</v>
      </c>
      <c r="AK51" s="779"/>
      <c r="AL51" s="778"/>
      <c r="AM51" s="780">
        <v>276</v>
      </c>
      <c r="AN51" s="780"/>
      <c r="AO51" s="780"/>
      <c r="AP51" s="780"/>
      <c r="AQ51" s="780"/>
      <c r="AR51" s="780"/>
      <c r="AS51" s="780"/>
      <c r="AT51" s="780"/>
      <c r="AU51" s="780"/>
      <c r="AV51" s="780"/>
      <c r="AW51" s="780"/>
      <c r="AX51" s="780">
        <v>276</v>
      </c>
      <c r="AY51" s="780">
        <v>276</v>
      </c>
      <c r="AZ51" s="780">
        <v>276</v>
      </c>
      <c r="BA51" s="780">
        <v>276</v>
      </c>
      <c r="BB51" s="780">
        <v>276</v>
      </c>
      <c r="BC51" s="780">
        <v>0</v>
      </c>
      <c r="BD51" s="780">
        <v>0</v>
      </c>
      <c r="BE51" s="780">
        <v>0</v>
      </c>
      <c r="BF51" s="780">
        <v>276</v>
      </c>
      <c r="BG51" s="780">
        <v>0</v>
      </c>
      <c r="BH51" s="780">
        <v>0</v>
      </c>
      <c r="BI51" s="780">
        <v>276</v>
      </c>
      <c r="BJ51" s="780"/>
      <c r="BK51" s="780">
        <v>276</v>
      </c>
      <c r="BL51" s="780"/>
      <c r="BM51" s="780"/>
      <c r="BN51" s="780" t="s">
        <v>308</v>
      </c>
      <c r="BO51" s="780" t="s">
        <v>308</v>
      </c>
      <c r="BP51" s="780" t="s">
        <v>308</v>
      </c>
      <c r="BQ51" s="780" t="s">
        <v>308</v>
      </c>
      <c r="BR51" s="780"/>
      <c r="BS51" s="780">
        <v>276</v>
      </c>
      <c r="BT51" s="780"/>
      <c r="BU51" s="780">
        <v>276</v>
      </c>
      <c r="BV51" s="780"/>
      <c r="BW51" s="780"/>
      <c r="BX51" s="780"/>
      <c r="BY51" s="780"/>
      <c r="BZ51" s="780"/>
      <c r="CA51" s="780">
        <v>276</v>
      </c>
      <c r="CB51" s="780">
        <v>276</v>
      </c>
      <c r="CC51" s="780">
        <v>276</v>
      </c>
      <c r="CD51" s="780">
        <v>276</v>
      </c>
      <c r="CE51" s="780">
        <v>276</v>
      </c>
      <c r="CF51" s="780">
        <v>276</v>
      </c>
      <c r="CG51" s="780">
        <v>276</v>
      </c>
      <c r="CH51" s="780">
        <v>276</v>
      </c>
      <c r="CI51" s="780"/>
      <c r="CJ51" s="780"/>
      <c r="CK51" s="773"/>
      <c r="CL51" s="773">
        <v>276</v>
      </c>
      <c r="CM51" s="773">
        <v>276</v>
      </c>
      <c r="CN51" s="773">
        <v>276</v>
      </c>
      <c r="CO51" s="773">
        <v>276</v>
      </c>
      <c r="CP51" s="773">
        <v>276</v>
      </c>
      <c r="CQ51" s="773">
        <v>276</v>
      </c>
      <c r="CR51" s="772">
        <v>276</v>
      </c>
      <c r="CS51" s="781"/>
      <c r="CT51" s="782" t="s">
        <v>308</v>
      </c>
      <c r="CU51" s="783"/>
      <c r="CV51" s="774"/>
      <c r="CW51" s="774"/>
      <c r="CX51" s="782">
        <v>46276</v>
      </c>
      <c r="CY51" s="784" t="s">
        <v>712</v>
      </c>
      <c r="CZ51" s="784" t="s">
        <v>308</v>
      </c>
      <c r="DA51" s="785">
        <v>46254</v>
      </c>
      <c r="DB51" s="785" t="s">
        <v>615</v>
      </c>
      <c r="DC51" s="785" t="s">
        <v>713</v>
      </c>
      <c r="DD51" s="785">
        <v>46276</v>
      </c>
      <c r="DE51" s="785">
        <v>46276</v>
      </c>
      <c r="DF51" s="785">
        <v>46276</v>
      </c>
      <c r="DG51" s="785">
        <v>46276</v>
      </c>
      <c r="DH51" s="786">
        <v>0</v>
      </c>
      <c r="DI51" s="774" t="s">
        <v>397</v>
      </c>
      <c r="DJ51" s="774" t="s">
        <v>390</v>
      </c>
      <c r="DK51" s="774" t="s">
        <v>390</v>
      </c>
      <c r="DL51" s="774">
        <v>46274</v>
      </c>
      <c r="DM51" s="774">
        <v>46274</v>
      </c>
      <c r="DN51" s="774">
        <v>46274</v>
      </c>
      <c r="DO51" s="787" t="s">
        <v>308</v>
      </c>
      <c r="DP51" s="774">
        <v>46332</v>
      </c>
      <c r="DQ51" s="776">
        <v>46325</v>
      </c>
      <c r="DR51" s="774">
        <v>46332</v>
      </c>
      <c r="DS51" s="786">
        <v>46332</v>
      </c>
      <c r="DT51" s="752">
        <v>46325</v>
      </c>
      <c r="DU51" s="753">
        <v>-7</v>
      </c>
      <c r="DV51" s="753" t="s">
        <v>308</v>
      </c>
      <c r="DW51" s="754">
        <v>46317</v>
      </c>
      <c r="DX51" s="755">
        <v>46318</v>
      </c>
      <c r="DY51" s="754" t="e">
        <v>#VALUE!</v>
      </c>
      <c r="DZ51" s="754" t="e">
        <v>#VALUE!</v>
      </c>
      <c r="EA51" s="754"/>
      <c r="EB51" s="754"/>
      <c r="HA51" s="756" t="s">
        <v>397</v>
      </c>
      <c r="HB51" s="756" t="s">
        <v>397</v>
      </c>
      <c r="HC51" s="756" t="s">
        <v>397</v>
      </c>
      <c r="HD51" s="756" t="s">
        <v>397</v>
      </c>
      <c r="HE51" s="756" t="s">
        <v>397</v>
      </c>
      <c r="HF51" s="756" t="s">
        <v>397</v>
      </c>
      <c r="HG51" s="756" t="s">
        <v>397</v>
      </c>
      <c r="HH51" s="756" t="s">
        <v>397</v>
      </c>
      <c r="HI51" s="756" t="s">
        <v>397</v>
      </c>
      <c r="HJ51" s="756" t="s">
        <v>397</v>
      </c>
      <c r="HK51"/>
      <c r="HL51"/>
      <c r="HM51"/>
      <c r="HN51" s="756" t="str">
        <f t="shared" si="1"/>
        <v>AUTO PRINT</v>
      </c>
      <c r="HO51"/>
      <c r="HP51" s="757" t="s">
        <v>572</v>
      </c>
      <c r="HQ51" s="757" t="s">
        <v>572</v>
      </c>
      <c r="HR51" s="757" t="s">
        <v>572</v>
      </c>
      <c r="HS51"/>
      <c r="HW51" s="758"/>
      <c r="HX51"/>
      <c r="HY51" s="759" t="s">
        <v>572</v>
      </c>
      <c r="HZ51" s="759" t="s">
        <v>572</v>
      </c>
      <c r="IA51" s="759" t="s">
        <v>572</v>
      </c>
      <c r="IC51" s="760" t="s">
        <v>572</v>
      </c>
      <c r="ID51" s="760" t="s">
        <v>572</v>
      </c>
      <c r="IE51" s="760" t="s">
        <v>572</v>
      </c>
      <c r="IF51" s="761" t="s">
        <v>572</v>
      </c>
      <c r="IG51" s="619" t="str">
        <f t="shared" si="2"/>
        <v>IN HOUSE (MANUAL)</v>
      </c>
      <c r="II51" s="761" t="s">
        <v>572</v>
      </c>
      <c r="IK51" s="761" t="str">
        <f>IFERROR(VLOOKUP($M51,#REF!,13,0),"IN HOUSE (MANUAL)")</f>
        <v>IN HOUSE (MANUAL)</v>
      </c>
      <c r="IM51" s="760" t="s">
        <v>572</v>
      </c>
      <c r="IN51" s="760" t="s">
        <v>572</v>
      </c>
      <c r="IO51" s="760" t="s">
        <v>572</v>
      </c>
      <c r="IQ51" s="760" t="s">
        <v>572</v>
      </c>
      <c r="IR51" s="760" t="s">
        <v>572</v>
      </c>
      <c r="IT51" s="760" t="s">
        <v>572</v>
      </c>
      <c r="IV51" s="760" t="s">
        <v>572</v>
      </c>
      <c r="IW51" s="760" t="s">
        <v>572</v>
      </c>
      <c r="IY51" s="760" t="s">
        <v>572</v>
      </c>
      <c r="IZ51" s="760" t="s">
        <v>572</v>
      </c>
      <c r="JB51" s="760" t="s">
        <v>572</v>
      </c>
      <c r="JC51" s="760" t="s">
        <v>572</v>
      </c>
      <c r="JE51" s="760" t="s">
        <v>572</v>
      </c>
      <c r="JF51" s="760" t="s">
        <v>572</v>
      </c>
    </row>
    <row r="52" spans="1:266" ht="17.25" customHeight="1" x14ac:dyDescent="0.35">
      <c r="A52" s="618" t="s">
        <v>716</v>
      </c>
      <c r="B52" s="730">
        <v>97</v>
      </c>
      <c r="C52" s="730" t="s">
        <v>565</v>
      </c>
      <c r="D52" s="730" t="s">
        <v>565</v>
      </c>
      <c r="E52" s="730">
        <v>1</v>
      </c>
      <c r="F52" s="731" t="s">
        <v>574</v>
      </c>
      <c r="G52" s="732">
        <v>1</v>
      </c>
      <c r="H52" s="733">
        <v>46197</v>
      </c>
      <c r="I52" s="730">
        <v>43</v>
      </c>
      <c r="J52" s="730" t="s">
        <v>308</v>
      </c>
      <c r="K52" s="730">
        <v>44</v>
      </c>
      <c r="L52" s="730" t="s">
        <v>717</v>
      </c>
      <c r="M52" s="772" t="s">
        <v>716</v>
      </c>
      <c r="N52" s="772" t="s">
        <v>390</v>
      </c>
      <c r="O52" s="772" t="s">
        <v>390</v>
      </c>
      <c r="P52" s="772" t="s">
        <v>390</v>
      </c>
      <c r="Q52" s="772" t="s">
        <v>390</v>
      </c>
      <c r="R52" s="772">
        <v>1906</v>
      </c>
      <c r="S52" s="772"/>
      <c r="T52" s="772" t="s">
        <v>568</v>
      </c>
      <c r="U52" s="772">
        <v>1906</v>
      </c>
      <c r="V52" s="772" t="s">
        <v>308</v>
      </c>
      <c r="W52" s="772"/>
      <c r="X52" s="773"/>
      <c r="Y52" s="772"/>
      <c r="Z52" s="774"/>
      <c r="AA52" s="772" t="s">
        <v>157</v>
      </c>
      <c r="AB52" s="772" t="s">
        <v>569</v>
      </c>
      <c r="AC52" s="772" t="s">
        <v>718</v>
      </c>
      <c r="AD52" s="772">
        <v>492</v>
      </c>
      <c r="AE52" s="775">
        <v>492</v>
      </c>
      <c r="AF52" s="776">
        <v>46276</v>
      </c>
      <c r="AG52" s="777"/>
      <c r="AH52" s="777"/>
      <c r="AI52" s="777" t="s">
        <v>694</v>
      </c>
      <c r="AJ52" s="778">
        <v>46</v>
      </c>
      <c r="AK52" s="779"/>
      <c r="AL52" s="778"/>
      <c r="AM52" s="780">
        <v>492</v>
      </c>
      <c r="AN52" s="780"/>
      <c r="AO52" s="780"/>
      <c r="AP52" s="780"/>
      <c r="AQ52" s="780"/>
      <c r="AR52" s="780"/>
      <c r="AS52" s="780"/>
      <c r="AT52" s="780"/>
      <c r="AU52" s="780"/>
      <c r="AV52" s="780"/>
      <c r="AW52" s="780"/>
      <c r="AX52" s="780">
        <v>492</v>
      </c>
      <c r="AY52" s="780">
        <v>492</v>
      </c>
      <c r="AZ52" s="780">
        <v>492</v>
      </c>
      <c r="BA52" s="780">
        <v>492</v>
      </c>
      <c r="BB52" s="780">
        <v>492</v>
      </c>
      <c r="BC52" s="780">
        <v>0</v>
      </c>
      <c r="BD52" s="780">
        <v>0</v>
      </c>
      <c r="BE52" s="780">
        <v>0</v>
      </c>
      <c r="BF52" s="780">
        <v>492</v>
      </c>
      <c r="BG52" s="780">
        <v>0</v>
      </c>
      <c r="BH52" s="780">
        <v>0</v>
      </c>
      <c r="BI52" s="780">
        <v>492</v>
      </c>
      <c r="BJ52" s="780"/>
      <c r="BK52" s="780">
        <v>492</v>
      </c>
      <c r="BL52" s="780"/>
      <c r="BM52" s="780"/>
      <c r="BN52" s="780" t="s">
        <v>308</v>
      </c>
      <c r="BO52" s="780" t="s">
        <v>308</v>
      </c>
      <c r="BP52" s="780" t="s">
        <v>308</v>
      </c>
      <c r="BQ52" s="780" t="s">
        <v>308</v>
      </c>
      <c r="BR52" s="780"/>
      <c r="BS52" s="780">
        <v>492</v>
      </c>
      <c r="BT52" s="780"/>
      <c r="BU52" s="780">
        <v>492</v>
      </c>
      <c r="BV52" s="780"/>
      <c r="BW52" s="780"/>
      <c r="BX52" s="780"/>
      <c r="BY52" s="780"/>
      <c r="BZ52" s="780"/>
      <c r="CA52" s="780">
        <v>492</v>
      </c>
      <c r="CB52" s="780">
        <v>492</v>
      </c>
      <c r="CC52" s="780">
        <v>492</v>
      </c>
      <c r="CD52" s="780">
        <v>492</v>
      </c>
      <c r="CE52" s="780">
        <v>492</v>
      </c>
      <c r="CF52" s="780">
        <v>492</v>
      </c>
      <c r="CG52" s="780">
        <v>492</v>
      </c>
      <c r="CH52" s="780">
        <v>492</v>
      </c>
      <c r="CI52" s="780"/>
      <c r="CJ52" s="780"/>
      <c r="CK52" s="773"/>
      <c r="CL52" s="773">
        <v>492</v>
      </c>
      <c r="CM52" s="773">
        <v>492</v>
      </c>
      <c r="CN52" s="773">
        <v>492</v>
      </c>
      <c r="CO52" s="773">
        <v>492</v>
      </c>
      <c r="CP52" s="773">
        <v>492</v>
      </c>
      <c r="CQ52" s="773">
        <v>492</v>
      </c>
      <c r="CR52" s="772">
        <v>492</v>
      </c>
      <c r="CS52" s="781"/>
      <c r="CT52" s="782" t="s">
        <v>308</v>
      </c>
      <c r="CU52" s="783"/>
      <c r="CV52" s="774"/>
      <c r="CW52" s="774"/>
      <c r="CX52" s="782">
        <v>46276</v>
      </c>
      <c r="CY52" s="784" t="s">
        <v>712</v>
      </c>
      <c r="CZ52" s="784" t="s">
        <v>308</v>
      </c>
      <c r="DA52" s="785">
        <v>46254</v>
      </c>
      <c r="DB52" s="785" t="s">
        <v>615</v>
      </c>
      <c r="DC52" s="785" t="s">
        <v>713</v>
      </c>
      <c r="DD52" s="785">
        <v>46276</v>
      </c>
      <c r="DE52" s="785">
        <v>46276</v>
      </c>
      <c r="DF52" s="785">
        <v>46276</v>
      </c>
      <c r="DG52" s="785">
        <v>46276</v>
      </c>
      <c r="DH52" s="786">
        <v>0</v>
      </c>
      <c r="DI52" s="774" t="s">
        <v>397</v>
      </c>
      <c r="DJ52" s="774" t="s">
        <v>390</v>
      </c>
      <c r="DK52" s="774" t="s">
        <v>390</v>
      </c>
      <c r="DL52" s="774">
        <v>46274</v>
      </c>
      <c r="DM52" s="774">
        <v>46274</v>
      </c>
      <c r="DN52" s="774">
        <v>46274</v>
      </c>
      <c r="DO52" s="787" t="s">
        <v>308</v>
      </c>
      <c r="DP52" s="774">
        <v>46332</v>
      </c>
      <c r="DQ52" s="776">
        <v>46325</v>
      </c>
      <c r="DR52" s="774">
        <v>46332</v>
      </c>
      <c r="DS52" s="786">
        <v>46332</v>
      </c>
      <c r="DT52" s="752">
        <v>46325</v>
      </c>
      <c r="DU52" s="753">
        <v>-7</v>
      </c>
      <c r="DV52" s="753" t="s">
        <v>308</v>
      </c>
      <c r="DW52" s="754">
        <v>46318</v>
      </c>
      <c r="DX52" s="755">
        <v>46318</v>
      </c>
      <c r="DY52" s="754" t="e">
        <v>#VALUE!</v>
      </c>
      <c r="DZ52" s="754" t="e">
        <v>#VALUE!</v>
      </c>
      <c r="EA52" s="754"/>
      <c r="EB52" s="754"/>
      <c r="HA52" s="756" t="s">
        <v>397</v>
      </c>
      <c r="HB52" s="756" t="s">
        <v>397</v>
      </c>
      <c r="HC52" s="756" t="s">
        <v>397</v>
      </c>
      <c r="HD52" s="756" t="s">
        <v>397</v>
      </c>
      <c r="HE52" s="756" t="s">
        <v>397</v>
      </c>
      <c r="HF52" s="756" t="s">
        <v>397</v>
      </c>
      <c r="HG52" s="756" t="s">
        <v>397</v>
      </c>
      <c r="HH52" s="756" t="s">
        <v>397</v>
      </c>
      <c r="HI52" s="756" t="s">
        <v>397</v>
      </c>
      <c r="HJ52" s="756" t="s">
        <v>397</v>
      </c>
      <c r="HK52"/>
      <c r="HL52"/>
      <c r="HM52"/>
      <c r="HN52" s="756" t="str">
        <f t="shared" si="1"/>
        <v>AUTO PRINT</v>
      </c>
      <c r="HO52"/>
      <c r="HP52" s="757" t="s">
        <v>572</v>
      </c>
      <c r="HQ52" s="757" t="s">
        <v>572</v>
      </c>
      <c r="HR52" s="757" t="s">
        <v>572</v>
      </c>
      <c r="HS52"/>
      <c r="HW52" s="758"/>
      <c r="HX52"/>
      <c r="HY52" s="759" t="s">
        <v>572</v>
      </c>
      <c r="HZ52" s="759" t="s">
        <v>572</v>
      </c>
      <c r="IA52" s="759" t="s">
        <v>572</v>
      </c>
      <c r="IC52" s="760" t="s">
        <v>572</v>
      </c>
      <c r="ID52" s="760" t="s">
        <v>572</v>
      </c>
      <c r="IE52" s="760" t="s">
        <v>572</v>
      </c>
      <c r="IF52" s="761" t="s">
        <v>572</v>
      </c>
      <c r="IG52" s="619" t="str">
        <f t="shared" si="2"/>
        <v>IN HOUSE (MANUAL)</v>
      </c>
      <c r="II52" s="761" t="s">
        <v>572</v>
      </c>
      <c r="IK52" s="761" t="str">
        <f>IFERROR(VLOOKUP($M52,#REF!,13,0),"IN HOUSE (MANUAL)")</f>
        <v>IN HOUSE (MANUAL)</v>
      </c>
      <c r="IM52" s="760" t="s">
        <v>572</v>
      </c>
      <c r="IN52" s="760" t="s">
        <v>572</v>
      </c>
      <c r="IO52" s="760" t="s">
        <v>572</v>
      </c>
      <c r="IQ52" s="760" t="s">
        <v>572</v>
      </c>
      <c r="IR52" s="760" t="s">
        <v>572</v>
      </c>
      <c r="IT52" s="760" t="s">
        <v>572</v>
      </c>
      <c r="IV52" s="760" t="s">
        <v>572</v>
      </c>
      <c r="IW52" s="760" t="s">
        <v>572</v>
      </c>
      <c r="IY52" s="760" t="s">
        <v>572</v>
      </c>
      <c r="IZ52" s="760" t="s">
        <v>572</v>
      </c>
      <c r="JB52" s="760" t="s">
        <v>572</v>
      </c>
      <c r="JC52" s="760" t="s">
        <v>572</v>
      </c>
      <c r="JE52" s="760" t="s">
        <v>572</v>
      </c>
      <c r="JF52" s="760" t="s">
        <v>572</v>
      </c>
    </row>
    <row r="53" spans="1:266" ht="17.25" customHeight="1" x14ac:dyDescent="0.35">
      <c r="A53" s="618" t="s">
        <v>719</v>
      </c>
      <c r="B53" s="730">
        <v>98</v>
      </c>
      <c r="C53" s="730" t="s">
        <v>565</v>
      </c>
      <c r="D53" s="730" t="s">
        <v>565</v>
      </c>
      <c r="E53" s="730">
        <v>1</v>
      </c>
      <c r="F53" s="731" t="s">
        <v>574</v>
      </c>
      <c r="G53" s="732">
        <v>1</v>
      </c>
      <c r="H53" s="733">
        <v>46197</v>
      </c>
      <c r="I53" s="730">
        <v>44</v>
      </c>
      <c r="J53" s="730" t="s">
        <v>308</v>
      </c>
      <c r="K53" s="730">
        <v>44</v>
      </c>
      <c r="L53" s="730" t="s">
        <v>720</v>
      </c>
      <c r="M53" s="772" t="s">
        <v>719</v>
      </c>
      <c r="N53" s="772" t="s">
        <v>390</v>
      </c>
      <c r="O53" s="772" t="s">
        <v>390</v>
      </c>
      <c r="P53" s="772" t="s">
        <v>390</v>
      </c>
      <c r="Q53" s="772" t="s">
        <v>390</v>
      </c>
      <c r="R53" s="772">
        <v>1906</v>
      </c>
      <c r="S53" s="772"/>
      <c r="T53" s="772" t="s">
        <v>568</v>
      </c>
      <c r="U53" s="772">
        <v>1906</v>
      </c>
      <c r="V53" s="772" t="s">
        <v>308</v>
      </c>
      <c r="W53" s="772"/>
      <c r="X53" s="773"/>
      <c r="Y53" s="772"/>
      <c r="Z53" s="774"/>
      <c r="AA53" s="772" t="s">
        <v>157</v>
      </c>
      <c r="AB53" s="772" t="s">
        <v>569</v>
      </c>
      <c r="AC53" s="772" t="s">
        <v>647</v>
      </c>
      <c r="AD53" s="772">
        <v>150</v>
      </c>
      <c r="AE53" s="775">
        <v>150</v>
      </c>
      <c r="AF53" s="776">
        <v>46276</v>
      </c>
      <c r="AG53" s="777"/>
      <c r="AH53" s="777"/>
      <c r="AI53" s="777" t="s">
        <v>694</v>
      </c>
      <c r="AJ53" s="778">
        <v>47</v>
      </c>
      <c r="AK53" s="779"/>
      <c r="AL53" s="778"/>
      <c r="AM53" s="780">
        <v>150</v>
      </c>
      <c r="AN53" s="780"/>
      <c r="AO53" s="780"/>
      <c r="AP53" s="780"/>
      <c r="AQ53" s="780"/>
      <c r="AR53" s="780"/>
      <c r="AS53" s="780"/>
      <c r="AT53" s="780"/>
      <c r="AU53" s="780"/>
      <c r="AV53" s="780"/>
      <c r="AW53" s="780"/>
      <c r="AX53" s="780">
        <v>150</v>
      </c>
      <c r="AY53" s="780">
        <v>150</v>
      </c>
      <c r="AZ53" s="780">
        <v>150</v>
      </c>
      <c r="BA53" s="780">
        <v>150</v>
      </c>
      <c r="BB53" s="780">
        <v>150</v>
      </c>
      <c r="BC53" s="780">
        <v>0</v>
      </c>
      <c r="BD53" s="780">
        <v>0</v>
      </c>
      <c r="BE53" s="780">
        <v>0</v>
      </c>
      <c r="BF53" s="780">
        <v>150</v>
      </c>
      <c r="BG53" s="780">
        <v>0</v>
      </c>
      <c r="BH53" s="780">
        <v>0</v>
      </c>
      <c r="BI53" s="780">
        <v>150</v>
      </c>
      <c r="BJ53" s="780"/>
      <c r="BK53" s="780">
        <v>150</v>
      </c>
      <c r="BL53" s="780"/>
      <c r="BM53" s="780"/>
      <c r="BN53" s="780" t="s">
        <v>308</v>
      </c>
      <c r="BO53" s="780" t="s">
        <v>308</v>
      </c>
      <c r="BP53" s="780" t="s">
        <v>308</v>
      </c>
      <c r="BQ53" s="780" t="s">
        <v>308</v>
      </c>
      <c r="BR53" s="780"/>
      <c r="BS53" s="780">
        <v>150</v>
      </c>
      <c r="BT53" s="780"/>
      <c r="BU53" s="780">
        <v>150</v>
      </c>
      <c r="BV53" s="780"/>
      <c r="BW53" s="780"/>
      <c r="BX53" s="780"/>
      <c r="BY53" s="780"/>
      <c r="BZ53" s="780"/>
      <c r="CA53" s="780">
        <v>150</v>
      </c>
      <c r="CB53" s="780">
        <v>150</v>
      </c>
      <c r="CC53" s="780">
        <v>150</v>
      </c>
      <c r="CD53" s="780">
        <v>150</v>
      </c>
      <c r="CE53" s="780">
        <v>150</v>
      </c>
      <c r="CF53" s="780">
        <v>150</v>
      </c>
      <c r="CG53" s="780">
        <v>150</v>
      </c>
      <c r="CH53" s="780">
        <v>150</v>
      </c>
      <c r="CI53" s="780"/>
      <c r="CJ53" s="780"/>
      <c r="CK53" s="773"/>
      <c r="CL53" s="773">
        <v>150</v>
      </c>
      <c r="CM53" s="773">
        <v>150</v>
      </c>
      <c r="CN53" s="773">
        <v>150</v>
      </c>
      <c r="CO53" s="773">
        <v>150</v>
      </c>
      <c r="CP53" s="773">
        <v>150</v>
      </c>
      <c r="CQ53" s="773">
        <v>150</v>
      </c>
      <c r="CR53" s="772">
        <v>150</v>
      </c>
      <c r="CS53" s="781"/>
      <c r="CT53" s="782" t="s">
        <v>308</v>
      </c>
      <c r="CU53" s="783"/>
      <c r="CV53" s="774"/>
      <c r="CW53" s="774"/>
      <c r="CX53" s="782">
        <v>46276</v>
      </c>
      <c r="CY53" s="784" t="s">
        <v>712</v>
      </c>
      <c r="CZ53" s="784" t="s">
        <v>308</v>
      </c>
      <c r="DA53" s="785">
        <v>46254</v>
      </c>
      <c r="DB53" s="785" t="s">
        <v>615</v>
      </c>
      <c r="DC53" s="785" t="s">
        <v>713</v>
      </c>
      <c r="DD53" s="785">
        <v>46276</v>
      </c>
      <c r="DE53" s="785">
        <v>46276</v>
      </c>
      <c r="DF53" s="785">
        <v>46276</v>
      </c>
      <c r="DG53" s="785">
        <v>46276</v>
      </c>
      <c r="DH53" s="786">
        <v>0</v>
      </c>
      <c r="DI53" s="774" t="s">
        <v>397</v>
      </c>
      <c r="DJ53" s="774" t="s">
        <v>390</v>
      </c>
      <c r="DK53" s="774" t="s">
        <v>390</v>
      </c>
      <c r="DL53" s="774">
        <v>46274</v>
      </c>
      <c r="DM53" s="774">
        <v>46274</v>
      </c>
      <c r="DN53" s="774">
        <v>46274</v>
      </c>
      <c r="DO53" s="787" t="s">
        <v>308</v>
      </c>
      <c r="DP53" s="774">
        <v>46332</v>
      </c>
      <c r="DQ53" s="776">
        <v>46325</v>
      </c>
      <c r="DR53" s="774">
        <v>46332</v>
      </c>
      <c r="DS53" s="786">
        <v>46332</v>
      </c>
      <c r="DT53" s="752">
        <v>46325</v>
      </c>
      <c r="DU53" s="753">
        <v>-4</v>
      </c>
      <c r="DV53" s="753" t="s">
        <v>308</v>
      </c>
      <c r="DW53" s="754">
        <v>46318</v>
      </c>
      <c r="DX53" s="755">
        <v>46321</v>
      </c>
      <c r="DY53" s="754" t="e">
        <v>#VALUE!</v>
      </c>
      <c r="DZ53" s="754" t="e">
        <v>#VALUE!</v>
      </c>
      <c r="EA53" s="754"/>
      <c r="EB53" s="754"/>
      <c r="HA53" s="756" t="s">
        <v>397</v>
      </c>
      <c r="HB53" s="756" t="s">
        <v>397</v>
      </c>
      <c r="HC53" s="756" t="s">
        <v>397</v>
      </c>
      <c r="HD53" s="756" t="s">
        <v>397</v>
      </c>
      <c r="HE53" s="756" t="s">
        <v>397</v>
      </c>
      <c r="HF53" s="756" t="s">
        <v>397</v>
      </c>
      <c r="HG53" s="756" t="s">
        <v>397</v>
      </c>
      <c r="HH53" s="756" t="s">
        <v>397</v>
      </c>
      <c r="HI53" s="756" t="s">
        <v>397</v>
      </c>
      <c r="HJ53" s="756" t="s">
        <v>397</v>
      </c>
      <c r="HK53"/>
      <c r="HL53"/>
      <c r="HM53"/>
      <c r="HN53" s="756" t="str">
        <f t="shared" si="1"/>
        <v>AUTO PRINT</v>
      </c>
      <c r="HO53"/>
      <c r="HP53" s="757" t="s">
        <v>572</v>
      </c>
      <c r="HQ53" s="757" t="s">
        <v>572</v>
      </c>
      <c r="HR53" s="757" t="s">
        <v>572</v>
      </c>
      <c r="HS53"/>
      <c r="HW53" s="758"/>
      <c r="HX53"/>
      <c r="HY53" s="759" t="s">
        <v>572</v>
      </c>
      <c r="HZ53" s="759" t="s">
        <v>572</v>
      </c>
      <c r="IA53" s="759" t="s">
        <v>572</v>
      </c>
      <c r="IC53" s="760" t="s">
        <v>572</v>
      </c>
      <c r="ID53" s="760" t="s">
        <v>572</v>
      </c>
      <c r="IE53" s="760" t="s">
        <v>572</v>
      </c>
      <c r="IF53" s="761" t="s">
        <v>572</v>
      </c>
      <c r="IG53" s="619" t="str">
        <f t="shared" si="2"/>
        <v>IN HOUSE (MANUAL)</v>
      </c>
      <c r="II53" s="761" t="s">
        <v>572</v>
      </c>
      <c r="IK53" s="761" t="str">
        <f>IFERROR(VLOOKUP($M53,#REF!,13,0),"IN HOUSE (MANUAL)")</f>
        <v>IN HOUSE (MANUAL)</v>
      </c>
      <c r="IM53" s="760" t="s">
        <v>572</v>
      </c>
      <c r="IN53" s="760" t="s">
        <v>572</v>
      </c>
      <c r="IO53" s="760" t="s">
        <v>572</v>
      </c>
      <c r="IQ53" s="760" t="s">
        <v>572</v>
      </c>
      <c r="IR53" s="760" t="s">
        <v>572</v>
      </c>
      <c r="IT53" s="760" t="s">
        <v>572</v>
      </c>
      <c r="IV53" s="760" t="s">
        <v>572</v>
      </c>
      <c r="IW53" s="760" t="s">
        <v>572</v>
      </c>
      <c r="IY53" s="760" t="s">
        <v>572</v>
      </c>
      <c r="IZ53" s="760" t="s">
        <v>572</v>
      </c>
      <c r="JB53" s="760" t="s">
        <v>572</v>
      </c>
      <c r="JC53" s="760" t="s">
        <v>572</v>
      </c>
      <c r="JE53" s="760" t="s">
        <v>572</v>
      </c>
      <c r="JF53" s="760" t="s">
        <v>572</v>
      </c>
    </row>
    <row r="54" spans="1:266" ht="17.25" customHeight="1" x14ac:dyDescent="0.35">
      <c r="A54" s="618" t="s">
        <v>721</v>
      </c>
      <c r="B54" s="730">
        <v>99</v>
      </c>
      <c r="C54" s="730" t="s">
        <v>565</v>
      </c>
      <c r="D54" s="730" t="s">
        <v>565</v>
      </c>
      <c r="E54" s="730">
        <v>1</v>
      </c>
      <c r="F54" s="731" t="s">
        <v>574</v>
      </c>
      <c r="G54" s="732">
        <v>1</v>
      </c>
      <c r="H54" s="733">
        <v>46197</v>
      </c>
      <c r="I54" s="730">
        <v>44</v>
      </c>
      <c r="J54" s="730" t="s">
        <v>308</v>
      </c>
      <c r="K54" s="730">
        <v>44</v>
      </c>
      <c r="L54" s="730" t="s">
        <v>722</v>
      </c>
      <c r="M54" s="772" t="s">
        <v>721</v>
      </c>
      <c r="N54" s="772" t="s">
        <v>390</v>
      </c>
      <c r="O54" s="772" t="s">
        <v>390</v>
      </c>
      <c r="P54" s="772" t="s">
        <v>390</v>
      </c>
      <c r="Q54" s="772" t="s">
        <v>390</v>
      </c>
      <c r="R54" s="772">
        <v>1906</v>
      </c>
      <c r="S54" s="772"/>
      <c r="T54" s="772" t="s">
        <v>568</v>
      </c>
      <c r="U54" s="772">
        <v>1906</v>
      </c>
      <c r="V54" s="772" t="s">
        <v>308</v>
      </c>
      <c r="W54" s="772"/>
      <c r="X54" s="773"/>
      <c r="Y54" s="772"/>
      <c r="Z54" s="774"/>
      <c r="AA54" s="772" t="s">
        <v>157</v>
      </c>
      <c r="AB54" s="772" t="s">
        <v>569</v>
      </c>
      <c r="AC54" s="772" t="s">
        <v>647</v>
      </c>
      <c r="AD54" s="772">
        <v>216</v>
      </c>
      <c r="AE54" s="775">
        <v>216</v>
      </c>
      <c r="AF54" s="776">
        <v>46276</v>
      </c>
      <c r="AG54" s="777"/>
      <c r="AH54" s="777"/>
      <c r="AI54" s="777" t="s">
        <v>694</v>
      </c>
      <c r="AJ54" s="778">
        <v>48</v>
      </c>
      <c r="AK54" s="779"/>
      <c r="AL54" s="778"/>
      <c r="AM54" s="780">
        <v>216</v>
      </c>
      <c r="AN54" s="780"/>
      <c r="AO54" s="780"/>
      <c r="AP54" s="780"/>
      <c r="AQ54" s="780"/>
      <c r="AR54" s="780"/>
      <c r="AS54" s="780"/>
      <c r="AT54" s="780"/>
      <c r="AU54" s="780"/>
      <c r="AV54" s="780"/>
      <c r="AW54" s="780"/>
      <c r="AX54" s="780">
        <v>216</v>
      </c>
      <c r="AY54" s="780">
        <v>216</v>
      </c>
      <c r="AZ54" s="780">
        <v>216</v>
      </c>
      <c r="BA54" s="780">
        <v>216</v>
      </c>
      <c r="BB54" s="780">
        <v>216</v>
      </c>
      <c r="BC54" s="780">
        <v>0</v>
      </c>
      <c r="BD54" s="780">
        <v>0</v>
      </c>
      <c r="BE54" s="780">
        <v>0</v>
      </c>
      <c r="BF54" s="780">
        <v>216</v>
      </c>
      <c r="BG54" s="780">
        <v>0</v>
      </c>
      <c r="BH54" s="780">
        <v>0</v>
      </c>
      <c r="BI54" s="780">
        <v>216</v>
      </c>
      <c r="BJ54" s="780"/>
      <c r="BK54" s="780">
        <v>216</v>
      </c>
      <c r="BL54" s="780"/>
      <c r="BM54" s="780"/>
      <c r="BN54" s="780" t="s">
        <v>308</v>
      </c>
      <c r="BO54" s="780" t="s">
        <v>308</v>
      </c>
      <c r="BP54" s="780" t="s">
        <v>308</v>
      </c>
      <c r="BQ54" s="780" t="s">
        <v>308</v>
      </c>
      <c r="BR54" s="780"/>
      <c r="BS54" s="780">
        <v>216</v>
      </c>
      <c r="BT54" s="780"/>
      <c r="BU54" s="780">
        <v>216</v>
      </c>
      <c r="BV54" s="780"/>
      <c r="BW54" s="780"/>
      <c r="BX54" s="780"/>
      <c r="BY54" s="780"/>
      <c r="BZ54" s="780"/>
      <c r="CA54" s="780">
        <v>216</v>
      </c>
      <c r="CB54" s="780">
        <v>216</v>
      </c>
      <c r="CC54" s="780">
        <v>216</v>
      </c>
      <c r="CD54" s="780">
        <v>216</v>
      </c>
      <c r="CE54" s="780">
        <v>216</v>
      </c>
      <c r="CF54" s="780">
        <v>216</v>
      </c>
      <c r="CG54" s="780">
        <v>216</v>
      </c>
      <c r="CH54" s="780">
        <v>216</v>
      </c>
      <c r="CI54" s="780"/>
      <c r="CJ54" s="780"/>
      <c r="CK54" s="773"/>
      <c r="CL54" s="773">
        <v>216</v>
      </c>
      <c r="CM54" s="773">
        <v>216</v>
      </c>
      <c r="CN54" s="773">
        <v>216</v>
      </c>
      <c r="CO54" s="773">
        <v>216</v>
      </c>
      <c r="CP54" s="773">
        <v>216</v>
      </c>
      <c r="CQ54" s="773">
        <v>216</v>
      </c>
      <c r="CR54" s="772">
        <v>216</v>
      </c>
      <c r="CS54" s="781"/>
      <c r="CT54" s="782" t="s">
        <v>308</v>
      </c>
      <c r="CU54" s="783"/>
      <c r="CV54" s="774"/>
      <c r="CW54" s="774"/>
      <c r="CX54" s="782">
        <v>46276</v>
      </c>
      <c r="CY54" s="784" t="s">
        <v>712</v>
      </c>
      <c r="CZ54" s="784" t="s">
        <v>308</v>
      </c>
      <c r="DA54" s="785">
        <v>46254</v>
      </c>
      <c r="DB54" s="785" t="s">
        <v>615</v>
      </c>
      <c r="DC54" s="785" t="s">
        <v>713</v>
      </c>
      <c r="DD54" s="785">
        <v>46276</v>
      </c>
      <c r="DE54" s="785">
        <v>46276</v>
      </c>
      <c r="DF54" s="785">
        <v>46276</v>
      </c>
      <c r="DG54" s="785">
        <v>46276</v>
      </c>
      <c r="DH54" s="786">
        <v>0</v>
      </c>
      <c r="DI54" s="774" t="s">
        <v>397</v>
      </c>
      <c r="DJ54" s="774" t="s">
        <v>390</v>
      </c>
      <c r="DK54" s="774" t="s">
        <v>390</v>
      </c>
      <c r="DL54" s="774">
        <v>46274</v>
      </c>
      <c r="DM54" s="774">
        <v>46274</v>
      </c>
      <c r="DN54" s="774">
        <v>46274</v>
      </c>
      <c r="DO54" s="787" t="s">
        <v>308</v>
      </c>
      <c r="DP54" s="774">
        <v>46332</v>
      </c>
      <c r="DQ54" s="776">
        <v>46325</v>
      </c>
      <c r="DR54" s="774">
        <v>46332</v>
      </c>
      <c r="DS54" s="786">
        <v>46332</v>
      </c>
      <c r="DT54" s="752">
        <v>46325</v>
      </c>
      <c r="DU54" s="753">
        <v>-4</v>
      </c>
      <c r="DV54" s="753" t="s">
        <v>308</v>
      </c>
      <c r="DW54" s="754">
        <v>46321</v>
      </c>
      <c r="DX54" s="755">
        <v>46321</v>
      </c>
      <c r="DY54" s="754" t="e">
        <v>#VALUE!</v>
      </c>
      <c r="DZ54" s="754" t="e">
        <v>#VALUE!</v>
      </c>
      <c r="EA54" s="754"/>
      <c r="EB54" s="754"/>
      <c r="HA54" s="756" t="s">
        <v>397</v>
      </c>
      <c r="HB54" s="756" t="s">
        <v>397</v>
      </c>
      <c r="HC54" s="756" t="s">
        <v>397</v>
      </c>
      <c r="HD54" s="756" t="s">
        <v>397</v>
      </c>
      <c r="HE54" s="756" t="s">
        <v>397</v>
      </c>
      <c r="HF54" s="756" t="s">
        <v>397</v>
      </c>
      <c r="HG54" s="756" t="s">
        <v>397</v>
      </c>
      <c r="HH54" s="756" t="s">
        <v>397</v>
      </c>
      <c r="HI54" s="756" t="s">
        <v>397</v>
      </c>
      <c r="HJ54" s="756" t="s">
        <v>397</v>
      </c>
      <c r="HK54"/>
      <c r="HL54"/>
      <c r="HM54"/>
      <c r="HN54" s="756" t="str">
        <f t="shared" si="1"/>
        <v>AUTO PRINT</v>
      </c>
      <c r="HO54"/>
      <c r="HP54" s="757" t="s">
        <v>572</v>
      </c>
      <c r="HQ54" s="757" t="s">
        <v>572</v>
      </c>
      <c r="HR54" s="757" t="s">
        <v>572</v>
      </c>
      <c r="HS54"/>
      <c r="HW54" s="758"/>
      <c r="HX54"/>
      <c r="HY54" s="759" t="s">
        <v>572</v>
      </c>
      <c r="HZ54" s="759" t="s">
        <v>572</v>
      </c>
      <c r="IA54" s="759" t="s">
        <v>572</v>
      </c>
      <c r="IC54" s="760" t="s">
        <v>572</v>
      </c>
      <c r="ID54" s="760" t="s">
        <v>572</v>
      </c>
      <c r="IE54" s="760" t="s">
        <v>572</v>
      </c>
      <c r="IF54" s="761" t="s">
        <v>572</v>
      </c>
      <c r="IG54" s="619" t="str">
        <f t="shared" si="2"/>
        <v>IN HOUSE (MANUAL)</v>
      </c>
      <c r="II54" s="761" t="s">
        <v>572</v>
      </c>
      <c r="IK54" s="761" t="str">
        <f>IFERROR(VLOOKUP($M54,#REF!,13,0),"IN HOUSE (MANUAL)")</f>
        <v>IN HOUSE (MANUAL)</v>
      </c>
      <c r="IM54" s="760" t="s">
        <v>572</v>
      </c>
      <c r="IN54" s="760" t="s">
        <v>572</v>
      </c>
      <c r="IO54" s="760" t="s">
        <v>572</v>
      </c>
      <c r="IQ54" s="760" t="s">
        <v>572</v>
      </c>
      <c r="IR54" s="760" t="s">
        <v>572</v>
      </c>
      <c r="IT54" s="760" t="s">
        <v>572</v>
      </c>
      <c r="IV54" s="760" t="s">
        <v>572</v>
      </c>
      <c r="IW54" s="760" t="s">
        <v>572</v>
      </c>
      <c r="IY54" s="760" t="s">
        <v>572</v>
      </c>
      <c r="IZ54" s="760" t="s">
        <v>572</v>
      </c>
      <c r="JB54" s="760" t="s">
        <v>572</v>
      </c>
      <c r="JC54" s="760" t="s">
        <v>572</v>
      </c>
      <c r="JE54" s="760" t="s">
        <v>572</v>
      </c>
      <c r="JF54" s="760" t="s">
        <v>572</v>
      </c>
    </row>
    <row r="55" spans="1:266" ht="17.25" customHeight="1" x14ac:dyDescent="0.35">
      <c r="A55" s="618" t="s">
        <v>723</v>
      </c>
      <c r="B55" s="730">
        <v>100</v>
      </c>
      <c r="C55" s="730" t="s">
        <v>565</v>
      </c>
      <c r="D55" s="730" t="s">
        <v>565</v>
      </c>
      <c r="E55" s="730">
        <v>1</v>
      </c>
      <c r="F55" s="731" t="s">
        <v>574</v>
      </c>
      <c r="G55" s="732">
        <v>1</v>
      </c>
      <c r="H55" s="733">
        <v>46197</v>
      </c>
      <c r="I55" s="730">
        <v>44</v>
      </c>
      <c r="J55" s="730" t="s">
        <v>308</v>
      </c>
      <c r="K55" s="730">
        <v>44</v>
      </c>
      <c r="L55" s="730" t="s">
        <v>724</v>
      </c>
      <c r="M55" s="772" t="s">
        <v>723</v>
      </c>
      <c r="N55" s="772" t="s">
        <v>390</v>
      </c>
      <c r="O55" s="772" t="s">
        <v>390</v>
      </c>
      <c r="P55" s="772" t="s">
        <v>390</v>
      </c>
      <c r="Q55" s="772" t="s">
        <v>390</v>
      </c>
      <c r="R55" s="772">
        <v>1906</v>
      </c>
      <c r="S55" s="772"/>
      <c r="T55" s="772" t="s">
        <v>568</v>
      </c>
      <c r="U55" s="772">
        <v>1906</v>
      </c>
      <c r="V55" s="772" t="s">
        <v>308</v>
      </c>
      <c r="W55" s="772"/>
      <c r="X55" s="773"/>
      <c r="Y55" s="772"/>
      <c r="Z55" s="774"/>
      <c r="AA55" s="772" t="s">
        <v>157</v>
      </c>
      <c r="AB55" s="772" t="s">
        <v>569</v>
      </c>
      <c r="AC55" s="772" t="s">
        <v>647</v>
      </c>
      <c r="AD55" s="772">
        <v>840</v>
      </c>
      <c r="AE55" s="775">
        <v>840</v>
      </c>
      <c r="AF55" s="776">
        <v>46276</v>
      </c>
      <c r="AG55" s="777"/>
      <c r="AH55" s="777"/>
      <c r="AI55" s="777" t="s">
        <v>694</v>
      </c>
      <c r="AJ55" s="778">
        <v>49</v>
      </c>
      <c r="AK55" s="779"/>
      <c r="AL55" s="778"/>
      <c r="AM55" s="780">
        <v>840</v>
      </c>
      <c r="AN55" s="780"/>
      <c r="AO55" s="780"/>
      <c r="AP55" s="780"/>
      <c r="AQ55" s="780"/>
      <c r="AR55" s="780"/>
      <c r="AS55" s="780"/>
      <c r="AT55" s="780"/>
      <c r="AU55" s="780"/>
      <c r="AV55" s="780"/>
      <c r="AW55" s="780"/>
      <c r="AX55" s="780">
        <v>840</v>
      </c>
      <c r="AY55" s="780">
        <v>840</v>
      </c>
      <c r="AZ55" s="780">
        <v>840</v>
      </c>
      <c r="BA55" s="780">
        <v>840</v>
      </c>
      <c r="BB55" s="780">
        <v>840</v>
      </c>
      <c r="BC55" s="780">
        <v>0</v>
      </c>
      <c r="BD55" s="780">
        <v>0</v>
      </c>
      <c r="BE55" s="780">
        <v>0</v>
      </c>
      <c r="BF55" s="780">
        <v>840</v>
      </c>
      <c r="BG55" s="780">
        <v>0</v>
      </c>
      <c r="BH55" s="780">
        <v>0</v>
      </c>
      <c r="BI55" s="780">
        <v>840</v>
      </c>
      <c r="BJ55" s="780"/>
      <c r="BK55" s="780">
        <v>840</v>
      </c>
      <c r="BL55" s="780"/>
      <c r="BM55" s="780"/>
      <c r="BN55" s="780" t="s">
        <v>308</v>
      </c>
      <c r="BO55" s="780" t="s">
        <v>308</v>
      </c>
      <c r="BP55" s="780" t="s">
        <v>308</v>
      </c>
      <c r="BQ55" s="780" t="s">
        <v>308</v>
      </c>
      <c r="BR55" s="780"/>
      <c r="BS55" s="780">
        <v>840</v>
      </c>
      <c r="BT55" s="780"/>
      <c r="BU55" s="780">
        <v>840</v>
      </c>
      <c r="BV55" s="780"/>
      <c r="BW55" s="780"/>
      <c r="BX55" s="780"/>
      <c r="BY55" s="780"/>
      <c r="BZ55" s="780"/>
      <c r="CA55" s="780">
        <v>840</v>
      </c>
      <c r="CB55" s="780">
        <v>840</v>
      </c>
      <c r="CC55" s="780">
        <v>840</v>
      </c>
      <c r="CD55" s="780">
        <v>840</v>
      </c>
      <c r="CE55" s="780">
        <v>840</v>
      </c>
      <c r="CF55" s="780">
        <v>840</v>
      </c>
      <c r="CG55" s="780">
        <v>840</v>
      </c>
      <c r="CH55" s="780">
        <v>840</v>
      </c>
      <c r="CI55" s="780"/>
      <c r="CJ55" s="780"/>
      <c r="CK55" s="773"/>
      <c r="CL55" s="773">
        <v>840</v>
      </c>
      <c r="CM55" s="773">
        <v>840</v>
      </c>
      <c r="CN55" s="773">
        <v>840</v>
      </c>
      <c r="CO55" s="773">
        <v>840</v>
      </c>
      <c r="CP55" s="773">
        <v>840</v>
      </c>
      <c r="CQ55" s="773">
        <v>840</v>
      </c>
      <c r="CR55" s="772">
        <v>840</v>
      </c>
      <c r="CS55" s="781"/>
      <c r="CT55" s="782" t="s">
        <v>308</v>
      </c>
      <c r="CU55" s="783"/>
      <c r="CV55" s="774"/>
      <c r="CW55" s="774"/>
      <c r="CX55" s="782">
        <v>46276</v>
      </c>
      <c r="CY55" s="784" t="s">
        <v>712</v>
      </c>
      <c r="CZ55" s="784" t="s">
        <v>308</v>
      </c>
      <c r="DA55" s="785">
        <v>46254</v>
      </c>
      <c r="DB55" s="785" t="s">
        <v>615</v>
      </c>
      <c r="DC55" s="785" t="s">
        <v>713</v>
      </c>
      <c r="DD55" s="785">
        <v>46276</v>
      </c>
      <c r="DE55" s="785">
        <v>46276</v>
      </c>
      <c r="DF55" s="785">
        <v>46276</v>
      </c>
      <c r="DG55" s="785">
        <v>46276</v>
      </c>
      <c r="DH55" s="786">
        <v>0</v>
      </c>
      <c r="DI55" s="774" t="s">
        <v>397</v>
      </c>
      <c r="DJ55" s="774" t="s">
        <v>390</v>
      </c>
      <c r="DK55" s="774" t="s">
        <v>390</v>
      </c>
      <c r="DL55" s="774">
        <v>46274</v>
      </c>
      <c r="DM55" s="774">
        <v>46274</v>
      </c>
      <c r="DN55" s="774">
        <v>46274</v>
      </c>
      <c r="DO55" s="787" t="s">
        <v>308</v>
      </c>
      <c r="DP55" s="774">
        <v>46332</v>
      </c>
      <c r="DQ55" s="776">
        <v>46325</v>
      </c>
      <c r="DR55" s="774">
        <v>46332</v>
      </c>
      <c r="DS55" s="786">
        <v>46332</v>
      </c>
      <c r="DT55" s="752">
        <v>46325</v>
      </c>
      <c r="DU55" s="753">
        <v>-3</v>
      </c>
      <c r="DV55" s="753" t="s">
        <v>308</v>
      </c>
      <c r="DW55" s="754">
        <v>46321</v>
      </c>
      <c r="DX55" s="755">
        <v>46322</v>
      </c>
      <c r="DY55" s="754" t="e">
        <v>#VALUE!</v>
      </c>
      <c r="DZ55" s="754" t="e">
        <v>#VALUE!</v>
      </c>
      <c r="EA55" s="754"/>
      <c r="EB55" s="754"/>
      <c r="HA55" s="756" t="s">
        <v>397</v>
      </c>
      <c r="HB55" s="756" t="s">
        <v>397</v>
      </c>
      <c r="HC55" s="756" t="s">
        <v>397</v>
      </c>
      <c r="HD55" s="756" t="s">
        <v>397</v>
      </c>
      <c r="HE55" s="756" t="s">
        <v>397</v>
      </c>
      <c r="HF55" s="756" t="s">
        <v>397</v>
      </c>
      <c r="HG55" s="756" t="s">
        <v>397</v>
      </c>
      <c r="HH55" s="756" t="s">
        <v>397</v>
      </c>
      <c r="HI55" s="756" t="s">
        <v>397</v>
      </c>
      <c r="HJ55" s="756" t="s">
        <v>397</v>
      </c>
      <c r="HK55"/>
      <c r="HL55"/>
      <c r="HM55"/>
      <c r="HN55" s="756" t="str">
        <f t="shared" si="1"/>
        <v>AUTO PRINT</v>
      </c>
      <c r="HO55"/>
      <c r="HP55" s="757" t="s">
        <v>572</v>
      </c>
      <c r="HQ55" s="757" t="s">
        <v>572</v>
      </c>
      <c r="HR55" s="757" t="s">
        <v>572</v>
      </c>
      <c r="HS55"/>
      <c r="HW55" s="758"/>
      <c r="HX55"/>
      <c r="HY55" s="759" t="s">
        <v>572</v>
      </c>
      <c r="HZ55" s="759" t="s">
        <v>572</v>
      </c>
      <c r="IA55" s="759" t="s">
        <v>572</v>
      </c>
      <c r="IC55" s="760" t="s">
        <v>572</v>
      </c>
      <c r="ID55" s="760" t="s">
        <v>572</v>
      </c>
      <c r="IE55" s="760" t="s">
        <v>572</v>
      </c>
      <c r="IF55" s="761" t="s">
        <v>572</v>
      </c>
      <c r="IG55" s="619" t="str">
        <f t="shared" si="2"/>
        <v>IN HOUSE (MANUAL)</v>
      </c>
      <c r="II55" s="761" t="s">
        <v>572</v>
      </c>
      <c r="IK55" s="761" t="str">
        <f>IFERROR(VLOOKUP($M55,#REF!,13,0),"IN HOUSE (MANUAL)")</f>
        <v>IN HOUSE (MANUAL)</v>
      </c>
      <c r="IM55" s="760" t="s">
        <v>572</v>
      </c>
      <c r="IN55" s="760" t="s">
        <v>572</v>
      </c>
      <c r="IO55" s="760" t="s">
        <v>572</v>
      </c>
      <c r="IQ55" s="760" t="s">
        <v>572</v>
      </c>
      <c r="IR55" s="760" t="s">
        <v>572</v>
      </c>
      <c r="IT55" s="760" t="s">
        <v>572</v>
      </c>
      <c r="IV55" s="760" t="s">
        <v>572</v>
      </c>
      <c r="IW55" s="760" t="s">
        <v>572</v>
      </c>
      <c r="IY55" s="760" t="s">
        <v>572</v>
      </c>
      <c r="IZ55" s="760" t="s">
        <v>572</v>
      </c>
      <c r="JB55" s="760" t="s">
        <v>572</v>
      </c>
      <c r="JC55" s="760" t="s">
        <v>572</v>
      </c>
      <c r="JE55" s="760" t="s">
        <v>572</v>
      </c>
      <c r="JF55" s="760" t="s">
        <v>572</v>
      </c>
    </row>
    <row r="56" spans="1:266" ht="17.25" customHeight="1" x14ac:dyDescent="0.35">
      <c r="A56" s="618" t="s">
        <v>725</v>
      </c>
      <c r="B56" s="730">
        <v>101</v>
      </c>
      <c r="C56" s="730" t="s">
        <v>565</v>
      </c>
      <c r="D56" s="730" t="s">
        <v>565</v>
      </c>
      <c r="E56" s="730">
        <v>1</v>
      </c>
      <c r="F56" s="731" t="s">
        <v>566</v>
      </c>
      <c r="G56" s="732">
        <v>1</v>
      </c>
      <c r="H56" s="733">
        <v>46199</v>
      </c>
      <c r="I56" s="730">
        <v>44</v>
      </c>
      <c r="J56" s="730" t="s">
        <v>308</v>
      </c>
      <c r="K56" s="730">
        <v>45</v>
      </c>
      <c r="L56" s="730" t="s">
        <v>726</v>
      </c>
      <c r="M56" s="805" t="s">
        <v>725</v>
      </c>
      <c r="N56" s="805" t="s">
        <v>390</v>
      </c>
      <c r="O56" s="805" t="s">
        <v>390</v>
      </c>
      <c r="P56" s="805" t="s">
        <v>390</v>
      </c>
      <c r="Q56" s="805" t="s">
        <v>390</v>
      </c>
      <c r="R56" s="805" t="s">
        <v>628</v>
      </c>
      <c r="S56" s="805" t="s">
        <v>308</v>
      </c>
      <c r="T56" s="805" t="s">
        <v>646</v>
      </c>
      <c r="U56" s="805">
        <v>1906</v>
      </c>
      <c r="V56" s="805" t="s">
        <v>308</v>
      </c>
      <c r="W56" s="805" t="s">
        <v>218</v>
      </c>
      <c r="X56" s="806">
        <v>12</v>
      </c>
      <c r="Y56" s="805"/>
      <c r="Z56" s="807"/>
      <c r="AA56" s="805" t="s">
        <v>32</v>
      </c>
      <c r="AB56" s="805" t="s">
        <v>569</v>
      </c>
      <c r="AC56" s="805" t="s">
        <v>727</v>
      </c>
      <c r="AD56" s="805">
        <v>12</v>
      </c>
      <c r="AE56" s="808">
        <v>12</v>
      </c>
      <c r="AF56" s="809" t="s">
        <v>390</v>
      </c>
      <c r="AG56" s="810"/>
      <c r="AH56" s="810"/>
      <c r="AI56" s="810" t="s">
        <v>728</v>
      </c>
      <c r="AJ56" s="811">
        <v>50</v>
      </c>
      <c r="AK56" s="812"/>
      <c r="AL56" s="811"/>
      <c r="AM56" s="813">
        <v>12</v>
      </c>
      <c r="AN56" s="813"/>
      <c r="AO56" s="813"/>
      <c r="AP56" s="813"/>
      <c r="AQ56" s="813"/>
      <c r="AR56" s="813"/>
      <c r="AS56" s="813"/>
      <c r="AT56" s="813"/>
      <c r="AU56" s="813"/>
      <c r="AV56" s="813"/>
      <c r="AW56" s="813"/>
      <c r="AX56" s="813" t="s">
        <v>579</v>
      </c>
      <c r="AY56" s="813">
        <v>12</v>
      </c>
      <c r="AZ56" s="813">
        <v>12</v>
      </c>
      <c r="BA56" s="813">
        <v>12</v>
      </c>
      <c r="BB56" s="813">
        <v>12</v>
      </c>
      <c r="BC56" s="813">
        <v>0</v>
      </c>
      <c r="BD56" s="813">
        <v>0</v>
      </c>
      <c r="BE56" s="813">
        <v>0</v>
      </c>
      <c r="BF56" s="813">
        <v>12</v>
      </c>
      <c r="BG56" s="813">
        <v>0</v>
      </c>
      <c r="BH56" s="813">
        <v>0</v>
      </c>
      <c r="BI56" s="813">
        <v>12</v>
      </c>
      <c r="BJ56" s="813"/>
      <c r="BK56" s="813">
        <v>12</v>
      </c>
      <c r="BL56" s="813"/>
      <c r="BM56" s="813"/>
      <c r="BN56" s="813" t="s">
        <v>308</v>
      </c>
      <c r="BO56" s="813" t="s">
        <v>308</v>
      </c>
      <c r="BP56" s="813" t="s">
        <v>308</v>
      </c>
      <c r="BQ56" s="813" t="s">
        <v>308</v>
      </c>
      <c r="BR56" s="813"/>
      <c r="BS56" s="813">
        <v>12</v>
      </c>
      <c r="BT56" s="813"/>
      <c r="BU56" s="813">
        <v>12</v>
      </c>
      <c r="BV56" s="813"/>
      <c r="BW56" s="813"/>
      <c r="BX56" s="813"/>
      <c r="BY56" s="813"/>
      <c r="BZ56" s="813"/>
      <c r="CA56" s="813">
        <v>12</v>
      </c>
      <c r="CB56" s="813">
        <v>12</v>
      </c>
      <c r="CC56" s="813">
        <v>12</v>
      </c>
      <c r="CD56" s="813">
        <v>12</v>
      </c>
      <c r="CE56" s="813">
        <v>12</v>
      </c>
      <c r="CF56" s="813">
        <v>12</v>
      </c>
      <c r="CG56" s="813">
        <v>12</v>
      </c>
      <c r="CH56" s="813">
        <v>12</v>
      </c>
      <c r="CI56" s="813"/>
      <c r="CJ56" s="813"/>
      <c r="CK56" s="806"/>
      <c r="CL56" s="806">
        <v>12</v>
      </c>
      <c r="CM56" s="806">
        <v>12</v>
      </c>
      <c r="CN56" s="806" t="s">
        <v>397</v>
      </c>
      <c r="CO56" s="806">
        <v>12</v>
      </c>
      <c r="CP56" s="806">
        <v>12</v>
      </c>
      <c r="CQ56" s="806">
        <v>12</v>
      </c>
      <c r="CR56" s="805">
        <v>12</v>
      </c>
      <c r="CS56" s="814"/>
      <c r="CT56" s="815" t="s">
        <v>308</v>
      </c>
      <c r="CU56" s="816" t="s">
        <v>308</v>
      </c>
      <c r="CV56" s="807"/>
      <c r="CW56" s="807"/>
      <c r="CX56" s="815">
        <v>46260</v>
      </c>
      <c r="CY56" s="817">
        <v>0</v>
      </c>
      <c r="CZ56" s="817">
        <v>0</v>
      </c>
      <c r="DA56" s="818">
        <v>0</v>
      </c>
      <c r="DB56" s="818">
        <v>0</v>
      </c>
      <c r="DC56" s="818">
        <v>0</v>
      </c>
      <c r="DD56" s="818" t="s">
        <v>390</v>
      </c>
      <c r="DE56" s="818" t="s">
        <v>390</v>
      </c>
      <c r="DF56" s="818" t="s">
        <v>390</v>
      </c>
      <c r="DG56" s="818" t="s">
        <v>390</v>
      </c>
      <c r="DH56" s="819">
        <v>0</v>
      </c>
      <c r="DI56" s="807" t="s">
        <v>397</v>
      </c>
      <c r="DJ56" s="807" t="s">
        <v>390</v>
      </c>
      <c r="DK56" s="807" t="s">
        <v>390</v>
      </c>
      <c r="DL56" s="807" t="s">
        <v>390</v>
      </c>
      <c r="DM56" s="807">
        <v>46303</v>
      </c>
      <c r="DN56" s="807">
        <v>46303</v>
      </c>
      <c r="DO56" s="820">
        <v>0</v>
      </c>
      <c r="DP56" s="807">
        <v>46276</v>
      </c>
      <c r="DQ56" s="809">
        <v>46332</v>
      </c>
      <c r="DR56" s="807">
        <v>46332</v>
      </c>
      <c r="DS56" s="819">
        <v>46276</v>
      </c>
      <c r="DT56" s="752">
        <v>46332</v>
      </c>
      <c r="DU56" s="753">
        <v>-10</v>
      </c>
      <c r="DV56" s="753" t="s">
        <v>308</v>
      </c>
      <c r="DW56" s="754">
        <v>46322</v>
      </c>
      <c r="DX56" s="755">
        <v>46322</v>
      </c>
      <c r="DY56" s="754" t="e">
        <v>#VALUE!</v>
      </c>
      <c r="DZ56" s="754" t="e">
        <v>#VALUE!</v>
      </c>
      <c r="EA56" s="754"/>
      <c r="EB56" s="754"/>
      <c r="HA56" s="756" t="s">
        <v>397</v>
      </c>
      <c r="HB56" s="756" t="s">
        <v>397</v>
      </c>
      <c r="HC56" s="756" t="s">
        <v>397</v>
      </c>
      <c r="HD56" s="756" t="s">
        <v>397</v>
      </c>
      <c r="HE56" s="756" t="s">
        <v>397</v>
      </c>
      <c r="HF56" s="756" t="s">
        <v>397</v>
      </c>
      <c r="HG56" s="756" t="s">
        <v>397</v>
      </c>
      <c r="HH56" s="756" t="s">
        <v>397</v>
      </c>
      <c r="HI56" s="756" t="s">
        <v>397</v>
      </c>
      <c r="HJ56" s="756" t="s">
        <v>397</v>
      </c>
      <c r="HK56"/>
      <c r="HL56"/>
      <c r="HM56"/>
      <c r="HN56" s="756" t="str">
        <f t="shared" si="1"/>
        <v>AUTO PRINT</v>
      </c>
      <c r="HO56"/>
      <c r="HP56" s="757" t="s">
        <v>572</v>
      </c>
      <c r="HQ56" s="757" t="s">
        <v>572</v>
      </c>
      <c r="HR56" s="757" t="s">
        <v>572</v>
      </c>
      <c r="HS56"/>
      <c r="HW56" s="758"/>
      <c r="HX56"/>
      <c r="HY56" s="759" t="s">
        <v>572</v>
      </c>
      <c r="HZ56" s="759" t="s">
        <v>572</v>
      </c>
      <c r="IA56" s="759" t="s">
        <v>572</v>
      </c>
      <c r="IC56" s="760" t="s">
        <v>572</v>
      </c>
      <c r="ID56" s="760" t="s">
        <v>572</v>
      </c>
      <c r="IE56" s="760" t="s">
        <v>572</v>
      </c>
      <c r="IF56" s="761" t="s">
        <v>572</v>
      </c>
      <c r="IG56" s="619" t="str">
        <f t="shared" si="2"/>
        <v>IN HOUSE (MANUAL)</v>
      </c>
      <c r="II56" s="761" t="s">
        <v>572</v>
      </c>
      <c r="IK56" s="761" t="str">
        <f>IFERROR(VLOOKUP($M56,#REF!,13,0),"IN HOUSE (MANUAL)")</f>
        <v>IN HOUSE (MANUAL)</v>
      </c>
      <c r="IM56" s="760" t="s">
        <v>572</v>
      </c>
      <c r="IN56" s="760" t="s">
        <v>572</v>
      </c>
      <c r="IO56" s="760" t="s">
        <v>572</v>
      </c>
      <c r="IQ56" s="760" t="s">
        <v>572</v>
      </c>
      <c r="IR56" s="760" t="s">
        <v>572</v>
      </c>
      <c r="IT56" s="760" t="s">
        <v>572</v>
      </c>
      <c r="IV56" s="760" t="s">
        <v>572</v>
      </c>
      <c r="IW56" s="760" t="s">
        <v>572</v>
      </c>
      <c r="IY56" s="760" t="s">
        <v>572</v>
      </c>
      <c r="IZ56" s="760" t="s">
        <v>572</v>
      </c>
      <c r="JB56" s="760" t="s">
        <v>572</v>
      </c>
      <c r="JC56" s="760" t="s">
        <v>572</v>
      </c>
      <c r="JE56" s="760" t="s">
        <v>572</v>
      </c>
      <c r="JF56" s="760" t="s">
        <v>572</v>
      </c>
    </row>
    <row r="57" spans="1:266" ht="17.25" customHeight="1" x14ac:dyDescent="0.35">
      <c r="A57" s="618" t="s">
        <v>729</v>
      </c>
      <c r="B57" s="730">
        <v>102</v>
      </c>
      <c r="C57" s="730" t="s">
        <v>565</v>
      </c>
      <c r="D57" s="730" t="s">
        <v>565</v>
      </c>
      <c r="E57" s="730">
        <v>1</v>
      </c>
      <c r="F57" s="731" t="s">
        <v>566</v>
      </c>
      <c r="G57" s="732">
        <v>1</v>
      </c>
      <c r="H57" s="733">
        <v>46199</v>
      </c>
      <c r="I57" s="730">
        <v>44</v>
      </c>
      <c r="J57" s="730" t="s">
        <v>308</v>
      </c>
      <c r="K57" s="730">
        <v>45</v>
      </c>
      <c r="L57" s="730" t="s">
        <v>726</v>
      </c>
      <c r="M57" s="805" t="s">
        <v>729</v>
      </c>
      <c r="N57" s="805" t="s">
        <v>390</v>
      </c>
      <c r="O57" s="805" t="s">
        <v>390</v>
      </c>
      <c r="P57" s="805" t="s">
        <v>390</v>
      </c>
      <c r="Q57" s="805" t="s">
        <v>390</v>
      </c>
      <c r="R57" s="805" t="s">
        <v>628</v>
      </c>
      <c r="S57" s="805" t="s">
        <v>308</v>
      </c>
      <c r="T57" s="805" t="s">
        <v>646</v>
      </c>
      <c r="U57" s="805">
        <v>1906</v>
      </c>
      <c r="V57" s="805" t="s">
        <v>308</v>
      </c>
      <c r="W57" s="805" t="s">
        <v>218</v>
      </c>
      <c r="X57" s="806">
        <v>12</v>
      </c>
      <c r="Y57" s="805"/>
      <c r="Z57" s="807"/>
      <c r="AA57" s="805" t="s">
        <v>32</v>
      </c>
      <c r="AB57" s="805" t="s">
        <v>569</v>
      </c>
      <c r="AC57" s="805" t="s">
        <v>727</v>
      </c>
      <c r="AD57" s="805">
        <v>12</v>
      </c>
      <c r="AE57" s="808">
        <v>12</v>
      </c>
      <c r="AF57" s="809" t="s">
        <v>390</v>
      </c>
      <c r="AG57" s="810"/>
      <c r="AH57" s="810"/>
      <c r="AI57" s="810" t="s">
        <v>728</v>
      </c>
      <c r="AJ57" s="811">
        <v>51</v>
      </c>
      <c r="AK57" s="812"/>
      <c r="AL57" s="811"/>
      <c r="AM57" s="813">
        <v>12</v>
      </c>
      <c r="AN57" s="813"/>
      <c r="AO57" s="813"/>
      <c r="AP57" s="813"/>
      <c r="AQ57" s="813"/>
      <c r="AR57" s="813"/>
      <c r="AS57" s="813"/>
      <c r="AT57" s="813"/>
      <c r="AU57" s="813"/>
      <c r="AV57" s="813"/>
      <c r="AW57" s="813"/>
      <c r="AX57" s="813" t="s">
        <v>579</v>
      </c>
      <c r="AY57" s="813">
        <v>12</v>
      </c>
      <c r="AZ57" s="813">
        <v>12</v>
      </c>
      <c r="BA57" s="813">
        <v>12</v>
      </c>
      <c r="BB57" s="813">
        <v>12</v>
      </c>
      <c r="BC57" s="813">
        <v>0</v>
      </c>
      <c r="BD57" s="813">
        <v>0</v>
      </c>
      <c r="BE57" s="813">
        <v>0</v>
      </c>
      <c r="BF57" s="813">
        <v>12</v>
      </c>
      <c r="BG57" s="813">
        <v>0</v>
      </c>
      <c r="BH57" s="813">
        <v>0</v>
      </c>
      <c r="BI57" s="813">
        <v>12</v>
      </c>
      <c r="BJ57" s="813"/>
      <c r="BK57" s="813">
        <v>12</v>
      </c>
      <c r="BL57" s="813"/>
      <c r="BM57" s="813"/>
      <c r="BN57" s="813" t="s">
        <v>308</v>
      </c>
      <c r="BO57" s="813" t="s">
        <v>308</v>
      </c>
      <c r="BP57" s="813" t="s">
        <v>308</v>
      </c>
      <c r="BQ57" s="813" t="s">
        <v>308</v>
      </c>
      <c r="BR57" s="813"/>
      <c r="BS57" s="813">
        <v>12</v>
      </c>
      <c r="BT57" s="813"/>
      <c r="BU57" s="813">
        <v>12</v>
      </c>
      <c r="BV57" s="813"/>
      <c r="BW57" s="813"/>
      <c r="BX57" s="813"/>
      <c r="BY57" s="813"/>
      <c r="BZ57" s="813"/>
      <c r="CA57" s="813">
        <v>12</v>
      </c>
      <c r="CB57" s="813">
        <v>12</v>
      </c>
      <c r="CC57" s="813">
        <v>12</v>
      </c>
      <c r="CD57" s="813">
        <v>12</v>
      </c>
      <c r="CE57" s="813">
        <v>12</v>
      </c>
      <c r="CF57" s="813">
        <v>12</v>
      </c>
      <c r="CG57" s="813">
        <v>12</v>
      </c>
      <c r="CH57" s="813">
        <v>12</v>
      </c>
      <c r="CI57" s="813"/>
      <c r="CJ57" s="813"/>
      <c r="CK57" s="806"/>
      <c r="CL57" s="806">
        <v>12</v>
      </c>
      <c r="CM57" s="806">
        <v>12</v>
      </c>
      <c r="CN57" s="806" t="s">
        <v>397</v>
      </c>
      <c r="CO57" s="806">
        <v>12</v>
      </c>
      <c r="CP57" s="806">
        <v>12</v>
      </c>
      <c r="CQ57" s="806">
        <v>12</v>
      </c>
      <c r="CR57" s="805">
        <v>12</v>
      </c>
      <c r="CS57" s="814"/>
      <c r="CT57" s="815" t="s">
        <v>308</v>
      </c>
      <c r="CU57" s="816" t="s">
        <v>308</v>
      </c>
      <c r="CV57" s="807"/>
      <c r="CW57" s="807"/>
      <c r="CX57" s="815">
        <v>46260</v>
      </c>
      <c r="CY57" s="817">
        <v>0</v>
      </c>
      <c r="CZ57" s="817">
        <v>0</v>
      </c>
      <c r="DA57" s="818">
        <v>0</v>
      </c>
      <c r="DB57" s="818">
        <v>0</v>
      </c>
      <c r="DC57" s="818">
        <v>0</v>
      </c>
      <c r="DD57" s="818" t="s">
        <v>390</v>
      </c>
      <c r="DE57" s="818" t="s">
        <v>390</v>
      </c>
      <c r="DF57" s="818" t="s">
        <v>390</v>
      </c>
      <c r="DG57" s="818" t="s">
        <v>390</v>
      </c>
      <c r="DH57" s="819">
        <v>0</v>
      </c>
      <c r="DI57" s="807" t="s">
        <v>397</v>
      </c>
      <c r="DJ57" s="807" t="s">
        <v>390</v>
      </c>
      <c r="DK57" s="807" t="s">
        <v>390</v>
      </c>
      <c r="DL57" s="807" t="s">
        <v>390</v>
      </c>
      <c r="DM57" s="807">
        <v>46303</v>
      </c>
      <c r="DN57" s="807">
        <v>46303</v>
      </c>
      <c r="DO57" s="820">
        <v>0</v>
      </c>
      <c r="DP57" s="807">
        <v>46276</v>
      </c>
      <c r="DQ57" s="809">
        <v>46332</v>
      </c>
      <c r="DR57" s="807">
        <v>46332</v>
      </c>
      <c r="DS57" s="819">
        <v>46276</v>
      </c>
      <c r="DT57" s="752">
        <v>46332</v>
      </c>
      <c r="DU57" s="753">
        <v>-10</v>
      </c>
      <c r="DV57" s="753" t="s">
        <v>308</v>
      </c>
      <c r="DW57" s="754">
        <v>46322</v>
      </c>
      <c r="DX57" s="755">
        <v>46322</v>
      </c>
      <c r="DY57" s="754" t="e">
        <v>#VALUE!</v>
      </c>
      <c r="DZ57" s="754" t="e">
        <v>#VALUE!</v>
      </c>
      <c r="EA57" s="754"/>
      <c r="EB57" s="754"/>
      <c r="HA57" s="756" t="s">
        <v>397</v>
      </c>
      <c r="HB57" s="756" t="s">
        <v>397</v>
      </c>
      <c r="HC57" s="756" t="s">
        <v>397</v>
      </c>
      <c r="HD57" s="756" t="s">
        <v>397</v>
      </c>
      <c r="HE57" s="756" t="s">
        <v>397</v>
      </c>
      <c r="HF57" s="756" t="s">
        <v>397</v>
      </c>
      <c r="HG57" s="756" t="s">
        <v>397</v>
      </c>
      <c r="HH57" s="756" t="s">
        <v>397</v>
      </c>
      <c r="HI57" s="756" t="s">
        <v>397</v>
      </c>
      <c r="HJ57" s="756" t="s">
        <v>397</v>
      </c>
      <c r="HK57"/>
      <c r="HL57"/>
      <c r="HM57"/>
      <c r="HN57" s="756" t="str">
        <f t="shared" si="1"/>
        <v>AUTO PRINT</v>
      </c>
      <c r="HO57"/>
      <c r="HP57" s="757" t="s">
        <v>572</v>
      </c>
      <c r="HQ57" s="757" t="s">
        <v>572</v>
      </c>
      <c r="HR57" s="757" t="s">
        <v>572</v>
      </c>
      <c r="HS57"/>
      <c r="HW57" s="758"/>
      <c r="HX57"/>
      <c r="HY57" s="759" t="s">
        <v>572</v>
      </c>
      <c r="HZ57" s="759" t="s">
        <v>572</v>
      </c>
      <c r="IA57" s="759" t="s">
        <v>572</v>
      </c>
      <c r="IC57" s="760" t="s">
        <v>572</v>
      </c>
      <c r="ID57" s="760" t="s">
        <v>572</v>
      </c>
      <c r="IE57" s="760" t="s">
        <v>572</v>
      </c>
      <c r="IF57" s="761" t="s">
        <v>572</v>
      </c>
      <c r="IG57" s="619" t="str">
        <f t="shared" si="2"/>
        <v>IN HOUSE (MANUAL)</v>
      </c>
      <c r="II57" s="761" t="s">
        <v>572</v>
      </c>
      <c r="IK57" s="761" t="str">
        <f>IFERROR(VLOOKUP($M57,#REF!,13,0),"IN HOUSE (MANUAL)")</f>
        <v>IN HOUSE (MANUAL)</v>
      </c>
      <c r="IM57" s="760" t="s">
        <v>572</v>
      </c>
      <c r="IN57" s="760" t="s">
        <v>572</v>
      </c>
      <c r="IO57" s="760" t="s">
        <v>572</v>
      </c>
      <c r="IQ57" s="760" t="s">
        <v>572</v>
      </c>
      <c r="IR57" s="760" t="s">
        <v>572</v>
      </c>
      <c r="IT57" s="760" t="s">
        <v>572</v>
      </c>
      <c r="IV57" s="760" t="s">
        <v>572</v>
      </c>
      <c r="IW57" s="760" t="s">
        <v>572</v>
      </c>
      <c r="IY57" s="760" t="s">
        <v>572</v>
      </c>
      <c r="IZ57" s="760" t="s">
        <v>572</v>
      </c>
      <c r="JB57" s="760" t="s">
        <v>572</v>
      </c>
      <c r="JC57" s="760" t="s">
        <v>572</v>
      </c>
      <c r="JE57" s="760" t="s">
        <v>572</v>
      </c>
      <c r="JF57" s="760" t="s">
        <v>572</v>
      </c>
    </row>
    <row r="58" spans="1:266" ht="17.25" customHeight="1" x14ac:dyDescent="0.35">
      <c r="A58" s="618" t="s">
        <v>730</v>
      </c>
      <c r="B58" s="730">
        <v>103</v>
      </c>
      <c r="C58" s="730" t="s">
        <v>565</v>
      </c>
      <c r="D58" s="730" t="s">
        <v>565</v>
      </c>
      <c r="E58" s="730">
        <v>1</v>
      </c>
      <c r="F58" s="731" t="s">
        <v>566</v>
      </c>
      <c r="G58" s="732">
        <v>1</v>
      </c>
      <c r="H58" s="733">
        <v>46199</v>
      </c>
      <c r="I58" s="730">
        <v>44</v>
      </c>
      <c r="J58" s="730" t="s">
        <v>308</v>
      </c>
      <c r="K58" s="730">
        <v>45</v>
      </c>
      <c r="L58" s="730" t="s">
        <v>726</v>
      </c>
      <c r="M58" s="805" t="s">
        <v>730</v>
      </c>
      <c r="N58" s="805" t="s">
        <v>390</v>
      </c>
      <c r="O58" s="805" t="s">
        <v>390</v>
      </c>
      <c r="P58" s="805" t="s">
        <v>390</v>
      </c>
      <c r="Q58" s="805" t="s">
        <v>390</v>
      </c>
      <c r="R58" s="805" t="s">
        <v>628</v>
      </c>
      <c r="S58" s="805" t="s">
        <v>308</v>
      </c>
      <c r="T58" s="805" t="s">
        <v>646</v>
      </c>
      <c r="U58" s="805">
        <v>1906</v>
      </c>
      <c r="V58" s="805" t="s">
        <v>308</v>
      </c>
      <c r="W58" s="805" t="s">
        <v>218</v>
      </c>
      <c r="X58" s="806">
        <v>48</v>
      </c>
      <c r="Y58" s="805"/>
      <c r="Z58" s="807"/>
      <c r="AA58" s="805" t="s">
        <v>32</v>
      </c>
      <c r="AB58" s="805" t="s">
        <v>569</v>
      </c>
      <c r="AC58" s="805" t="s">
        <v>727</v>
      </c>
      <c r="AD58" s="805">
        <v>48</v>
      </c>
      <c r="AE58" s="808">
        <v>48</v>
      </c>
      <c r="AF58" s="809" t="s">
        <v>390</v>
      </c>
      <c r="AG58" s="810"/>
      <c r="AH58" s="810"/>
      <c r="AI58" s="810" t="s">
        <v>728</v>
      </c>
      <c r="AJ58" s="811">
        <v>52</v>
      </c>
      <c r="AK58" s="812"/>
      <c r="AL58" s="811"/>
      <c r="AM58" s="813">
        <v>48</v>
      </c>
      <c r="AN58" s="813"/>
      <c r="AO58" s="813"/>
      <c r="AP58" s="813"/>
      <c r="AQ58" s="813"/>
      <c r="AR58" s="813"/>
      <c r="AS58" s="813"/>
      <c r="AT58" s="813"/>
      <c r="AU58" s="813"/>
      <c r="AV58" s="813"/>
      <c r="AW58" s="813"/>
      <c r="AX58" s="813" t="s">
        <v>579</v>
      </c>
      <c r="AY58" s="813">
        <v>48</v>
      </c>
      <c r="AZ58" s="813">
        <v>48</v>
      </c>
      <c r="BA58" s="813">
        <v>48</v>
      </c>
      <c r="BB58" s="813">
        <v>48</v>
      </c>
      <c r="BC58" s="813">
        <v>0</v>
      </c>
      <c r="BD58" s="813">
        <v>0</v>
      </c>
      <c r="BE58" s="813">
        <v>0</v>
      </c>
      <c r="BF58" s="813">
        <v>48</v>
      </c>
      <c r="BG58" s="813">
        <v>0</v>
      </c>
      <c r="BH58" s="813">
        <v>0</v>
      </c>
      <c r="BI58" s="813">
        <v>48</v>
      </c>
      <c r="BJ58" s="813"/>
      <c r="BK58" s="813">
        <v>48</v>
      </c>
      <c r="BL58" s="813"/>
      <c r="BM58" s="813"/>
      <c r="BN58" s="813" t="s">
        <v>308</v>
      </c>
      <c r="BO58" s="813" t="s">
        <v>308</v>
      </c>
      <c r="BP58" s="813" t="s">
        <v>308</v>
      </c>
      <c r="BQ58" s="813" t="s">
        <v>308</v>
      </c>
      <c r="BR58" s="813"/>
      <c r="BS58" s="813">
        <v>48</v>
      </c>
      <c r="BT58" s="813"/>
      <c r="BU58" s="813">
        <v>48</v>
      </c>
      <c r="BV58" s="813"/>
      <c r="BW58" s="813"/>
      <c r="BX58" s="813"/>
      <c r="BY58" s="813"/>
      <c r="BZ58" s="813"/>
      <c r="CA58" s="813">
        <v>48</v>
      </c>
      <c r="CB58" s="813">
        <v>48</v>
      </c>
      <c r="CC58" s="813">
        <v>48</v>
      </c>
      <c r="CD58" s="813">
        <v>48</v>
      </c>
      <c r="CE58" s="813">
        <v>48</v>
      </c>
      <c r="CF58" s="813">
        <v>48</v>
      </c>
      <c r="CG58" s="813">
        <v>48</v>
      </c>
      <c r="CH58" s="813">
        <v>48</v>
      </c>
      <c r="CI58" s="813"/>
      <c r="CJ58" s="813"/>
      <c r="CK58" s="806"/>
      <c r="CL58" s="806">
        <v>48</v>
      </c>
      <c r="CM58" s="806">
        <v>48</v>
      </c>
      <c r="CN58" s="806" t="s">
        <v>397</v>
      </c>
      <c r="CO58" s="806">
        <v>48</v>
      </c>
      <c r="CP58" s="806">
        <v>48</v>
      </c>
      <c r="CQ58" s="806">
        <v>48</v>
      </c>
      <c r="CR58" s="805">
        <v>48</v>
      </c>
      <c r="CS58" s="814"/>
      <c r="CT58" s="815" t="s">
        <v>308</v>
      </c>
      <c r="CU58" s="816" t="s">
        <v>308</v>
      </c>
      <c r="CV58" s="807"/>
      <c r="CW58" s="807"/>
      <c r="CX58" s="815">
        <v>46260</v>
      </c>
      <c r="CY58" s="817">
        <v>0</v>
      </c>
      <c r="CZ58" s="817">
        <v>0</v>
      </c>
      <c r="DA58" s="818">
        <v>0</v>
      </c>
      <c r="DB58" s="818">
        <v>0</v>
      </c>
      <c r="DC58" s="818">
        <v>0</v>
      </c>
      <c r="DD58" s="818" t="s">
        <v>390</v>
      </c>
      <c r="DE58" s="818" t="s">
        <v>390</v>
      </c>
      <c r="DF58" s="818" t="s">
        <v>390</v>
      </c>
      <c r="DG58" s="818" t="s">
        <v>390</v>
      </c>
      <c r="DH58" s="819">
        <v>0</v>
      </c>
      <c r="DI58" s="807" t="s">
        <v>397</v>
      </c>
      <c r="DJ58" s="807" t="s">
        <v>390</v>
      </c>
      <c r="DK58" s="807" t="s">
        <v>390</v>
      </c>
      <c r="DL58" s="807" t="s">
        <v>390</v>
      </c>
      <c r="DM58" s="807">
        <v>46303</v>
      </c>
      <c r="DN58" s="807">
        <v>46303</v>
      </c>
      <c r="DO58" s="820">
        <v>0</v>
      </c>
      <c r="DP58" s="807">
        <v>46276</v>
      </c>
      <c r="DQ58" s="809">
        <v>46332</v>
      </c>
      <c r="DR58" s="807">
        <v>46332</v>
      </c>
      <c r="DS58" s="819">
        <v>46276</v>
      </c>
      <c r="DT58" s="752">
        <v>46332</v>
      </c>
      <c r="DU58" s="753">
        <v>-10</v>
      </c>
      <c r="DV58" s="753" t="s">
        <v>308</v>
      </c>
      <c r="DW58" s="754">
        <v>46322</v>
      </c>
      <c r="DX58" s="755">
        <v>46322</v>
      </c>
      <c r="DY58" s="754" t="e">
        <v>#VALUE!</v>
      </c>
      <c r="DZ58" s="754" t="e">
        <v>#VALUE!</v>
      </c>
      <c r="EA58" s="754"/>
      <c r="EB58" s="754"/>
      <c r="HA58" s="756" t="s">
        <v>397</v>
      </c>
      <c r="HB58" s="756" t="s">
        <v>397</v>
      </c>
      <c r="HC58" s="756" t="s">
        <v>397</v>
      </c>
      <c r="HD58" s="756" t="s">
        <v>397</v>
      </c>
      <c r="HE58" s="756" t="s">
        <v>397</v>
      </c>
      <c r="HF58" s="756" t="s">
        <v>397</v>
      </c>
      <c r="HG58" s="756" t="s">
        <v>397</v>
      </c>
      <c r="HH58" s="756" t="s">
        <v>397</v>
      </c>
      <c r="HI58" s="756" t="s">
        <v>397</v>
      </c>
      <c r="HJ58" s="756" t="s">
        <v>397</v>
      </c>
      <c r="HK58"/>
      <c r="HL58"/>
      <c r="HM58"/>
      <c r="HN58" s="756" t="str">
        <f t="shared" si="1"/>
        <v>AUTO PRINT</v>
      </c>
      <c r="HO58"/>
      <c r="HP58" s="757" t="s">
        <v>572</v>
      </c>
      <c r="HQ58" s="757" t="s">
        <v>572</v>
      </c>
      <c r="HR58" s="757" t="s">
        <v>572</v>
      </c>
      <c r="HS58"/>
      <c r="HW58" s="758"/>
      <c r="HX58"/>
      <c r="HY58" s="759" t="s">
        <v>572</v>
      </c>
      <c r="HZ58" s="759" t="s">
        <v>572</v>
      </c>
      <c r="IA58" s="759" t="s">
        <v>572</v>
      </c>
      <c r="IC58" s="760" t="s">
        <v>572</v>
      </c>
      <c r="ID58" s="760" t="s">
        <v>572</v>
      </c>
      <c r="IE58" s="760" t="s">
        <v>572</v>
      </c>
      <c r="IF58" s="761" t="s">
        <v>572</v>
      </c>
      <c r="IG58" s="619" t="str">
        <f t="shared" si="2"/>
        <v>IN HOUSE (MANUAL)</v>
      </c>
      <c r="II58" s="761" t="s">
        <v>572</v>
      </c>
      <c r="IK58" s="761" t="str">
        <f>IFERROR(VLOOKUP($M58,#REF!,13,0),"IN HOUSE (MANUAL)")</f>
        <v>IN HOUSE (MANUAL)</v>
      </c>
      <c r="IM58" s="760" t="s">
        <v>572</v>
      </c>
      <c r="IN58" s="760" t="s">
        <v>572</v>
      </c>
      <c r="IO58" s="760" t="s">
        <v>572</v>
      </c>
      <c r="IQ58" s="760" t="s">
        <v>572</v>
      </c>
      <c r="IR58" s="760" t="s">
        <v>572</v>
      </c>
      <c r="IT58" s="760" t="s">
        <v>572</v>
      </c>
      <c r="IV58" s="760" t="s">
        <v>572</v>
      </c>
      <c r="IW58" s="760" t="s">
        <v>572</v>
      </c>
      <c r="IY58" s="760" t="s">
        <v>572</v>
      </c>
      <c r="IZ58" s="760" t="s">
        <v>572</v>
      </c>
      <c r="JB58" s="760" t="s">
        <v>572</v>
      </c>
      <c r="JC58" s="760" t="s">
        <v>572</v>
      </c>
      <c r="JE58" s="760" t="s">
        <v>572</v>
      </c>
      <c r="JF58" s="760" t="s">
        <v>572</v>
      </c>
    </row>
    <row r="59" spans="1:266" ht="17.25" customHeight="1" x14ac:dyDescent="0.35">
      <c r="A59" s="618" t="s">
        <v>731</v>
      </c>
      <c r="B59" s="730">
        <v>104</v>
      </c>
      <c r="C59" s="730" t="s">
        <v>565</v>
      </c>
      <c r="D59" s="730" t="s">
        <v>565</v>
      </c>
      <c r="E59" s="730">
        <v>1</v>
      </c>
      <c r="F59" s="731" t="s">
        <v>566</v>
      </c>
      <c r="G59" s="732">
        <v>1</v>
      </c>
      <c r="H59" s="733">
        <v>46199</v>
      </c>
      <c r="I59" s="730">
        <v>44</v>
      </c>
      <c r="J59" s="730" t="s">
        <v>308</v>
      </c>
      <c r="K59" s="730">
        <v>45</v>
      </c>
      <c r="L59" s="730" t="s">
        <v>726</v>
      </c>
      <c r="M59" s="805" t="s">
        <v>731</v>
      </c>
      <c r="N59" s="805" t="s">
        <v>390</v>
      </c>
      <c r="O59" s="805" t="s">
        <v>390</v>
      </c>
      <c r="P59" s="805" t="s">
        <v>390</v>
      </c>
      <c r="Q59" s="805" t="s">
        <v>390</v>
      </c>
      <c r="R59" s="805" t="s">
        <v>628</v>
      </c>
      <c r="S59" s="805" t="s">
        <v>308</v>
      </c>
      <c r="T59" s="805" t="s">
        <v>646</v>
      </c>
      <c r="U59" s="805">
        <v>1906</v>
      </c>
      <c r="V59" s="805" t="s">
        <v>308</v>
      </c>
      <c r="W59" s="805" t="s">
        <v>218</v>
      </c>
      <c r="X59" s="806">
        <v>72</v>
      </c>
      <c r="Y59" s="805"/>
      <c r="Z59" s="807"/>
      <c r="AA59" s="805" t="s">
        <v>32</v>
      </c>
      <c r="AB59" s="805" t="s">
        <v>569</v>
      </c>
      <c r="AC59" s="805" t="s">
        <v>727</v>
      </c>
      <c r="AD59" s="805">
        <v>72</v>
      </c>
      <c r="AE59" s="808">
        <v>72</v>
      </c>
      <c r="AF59" s="809" t="s">
        <v>390</v>
      </c>
      <c r="AG59" s="810"/>
      <c r="AH59" s="810"/>
      <c r="AI59" s="810" t="s">
        <v>728</v>
      </c>
      <c r="AJ59" s="811">
        <v>53</v>
      </c>
      <c r="AK59" s="812"/>
      <c r="AL59" s="811"/>
      <c r="AM59" s="813">
        <v>72</v>
      </c>
      <c r="AN59" s="813"/>
      <c r="AO59" s="813"/>
      <c r="AP59" s="813"/>
      <c r="AQ59" s="813"/>
      <c r="AR59" s="813"/>
      <c r="AS59" s="813"/>
      <c r="AT59" s="813"/>
      <c r="AU59" s="813"/>
      <c r="AV59" s="813"/>
      <c r="AW59" s="813"/>
      <c r="AX59" s="813" t="s">
        <v>579</v>
      </c>
      <c r="AY59" s="813">
        <v>72</v>
      </c>
      <c r="AZ59" s="813">
        <v>72</v>
      </c>
      <c r="BA59" s="813">
        <v>72</v>
      </c>
      <c r="BB59" s="813">
        <v>72</v>
      </c>
      <c r="BC59" s="813">
        <v>0</v>
      </c>
      <c r="BD59" s="813">
        <v>0</v>
      </c>
      <c r="BE59" s="813">
        <v>0</v>
      </c>
      <c r="BF59" s="813">
        <v>72</v>
      </c>
      <c r="BG59" s="813">
        <v>0</v>
      </c>
      <c r="BH59" s="813">
        <v>0</v>
      </c>
      <c r="BI59" s="813">
        <v>72</v>
      </c>
      <c r="BJ59" s="813"/>
      <c r="BK59" s="813">
        <v>72</v>
      </c>
      <c r="BL59" s="813"/>
      <c r="BM59" s="813"/>
      <c r="BN59" s="813" t="s">
        <v>308</v>
      </c>
      <c r="BO59" s="813" t="s">
        <v>308</v>
      </c>
      <c r="BP59" s="813" t="s">
        <v>308</v>
      </c>
      <c r="BQ59" s="813" t="s">
        <v>308</v>
      </c>
      <c r="BR59" s="813"/>
      <c r="BS59" s="813">
        <v>72</v>
      </c>
      <c r="BT59" s="813"/>
      <c r="BU59" s="813">
        <v>72</v>
      </c>
      <c r="BV59" s="813"/>
      <c r="BW59" s="813"/>
      <c r="BX59" s="813"/>
      <c r="BY59" s="813"/>
      <c r="BZ59" s="813"/>
      <c r="CA59" s="813">
        <v>72</v>
      </c>
      <c r="CB59" s="813">
        <v>72</v>
      </c>
      <c r="CC59" s="813">
        <v>72</v>
      </c>
      <c r="CD59" s="813">
        <v>72</v>
      </c>
      <c r="CE59" s="813">
        <v>72</v>
      </c>
      <c r="CF59" s="813">
        <v>72</v>
      </c>
      <c r="CG59" s="813">
        <v>72</v>
      </c>
      <c r="CH59" s="813">
        <v>72</v>
      </c>
      <c r="CI59" s="813"/>
      <c r="CJ59" s="813"/>
      <c r="CK59" s="806"/>
      <c r="CL59" s="806">
        <v>72</v>
      </c>
      <c r="CM59" s="806">
        <v>72</v>
      </c>
      <c r="CN59" s="806" t="s">
        <v>397</v>
      </c>
      <c r="CO59" s="806">
        <v>72</v>
      </c>
      <c r="CP59" s="806">
        <v>72</v>
      </c>
      <c r="CQ59" s="806">
        <v>72</v>
      </c>
      <c r="CR59" s="805">
        <v>72</v>
      </c>
      <c r="CS59" s="814"/>
      <c r="CT59" s="815" t="s">
        <v>308</v>
      </c>
      <c r="CU59" s="816" t="s">
        <v>308</v>
      </c>
      <c r="CV59" s="807"/>
      <c r="CW59" s="807"/>
      <c r="CX59" s="815">
        <v>46260</v>
      </c>
      <c r="CY59" s="817" t="s">
        <v>732</v>
      </c>
      <c r="CZ59" s="817">
        <v>0</v>
      </c>
      <c r="DA59" s="818">
        <v>0</v>
      </c>
      <c r="DB59" s="818">
        <v>0</v>
      </c>
      <c r="DC59" s="818">
        <v>0</v>
      </c>
      <c r="DD59" s="818" t="s">
        <v>390</v>
      </c>
      <c r="DE59" s="818" t="s">
        <v>390</v>
      </c>
      <c r="DF59" s="818" t="s">
        <v>390</v>
      </c>
      <c r="DG59" s="818" t="s">
        <v>390</v>
      </c>
      <c r="DH59" s="819">
        <v>0</v>
      </c>
      <c r="DI59" s="807" t="s">
        <v>397</v>
      </c>
      <c r="DJ59" s="807" t="s">
        <v>390</v>
      </c>
      <c r="DK59" s="807" t="s">
        <v>390</v>
      </c>
      <c r="DL59" s="807" t="s">
        <v>390</v>
      </c>
      <c r="DM59" s="807">
        <v>46303</v>
      </c>
      <c r="DN59" s="807">
        <v>46303</v>
      </c>
      <c r="DO59" s="820">
        <v>0</v>
      </c>
      <c r="DP59" s="807">
        <v>46276</v>
      </c>
      <c r="DQ59" s="809">
        <v>46332</v>
      </c>
      <c r="DR59" s="807">
        <v>46332</v>
      </c>
      <c r="DS59" s="819">
        <v>46276</v>
      </c>
      <c r="DT59" s="752">
        <v>46332</v>
      </c>
      <c r="DU59" s="753">
        <v>-9</v>
      </c>
      <c r="DV59" s="753" t="s">
        <v>308</v>
      </c>
      <c r="DW59" s="754">
        <v>46322</v>
      </c>
      <c r="DX59" s="755">
        <v>46323</v>
      </c>
      <c r="DY59" s="754" t="e">
        <v>#VALUE!</v>
      </c>
      <c r="DZ59" s="754" t="e">
        <v>#VALUE!</v>
      </c>
      <c r="EA59" s="754"/>
      <c r="EB59" s="754"/>
      <c r="HA59" s="756" t="s">
        <v>397</v>
      </c>
      <c r="HB59" s="756" t="s">
        <v>397</v>
      </c>
      <c r="HC59" s="756" t="s">
        <v>397</v>
      </c>
      <c r="HD59" s="756" t="s">
        <v>397</v>
      </c>
      <c r="HE59" s="756" t="s">
        <v>397</v>
      </c>
      <c r="HF59" s="756" t="s">
        <v>397</v>
      </c>
      <c r="HG59" s="756" t="s">
        <v>397</v>
      </c>
      <c r="HH59" s="756" t="s">
        <v>397</v>
      </c>
      <c r="HI59" s="756" t="s">
        <v>397</v>
      </c>
      <c r="HJ59" s="756" t="s">
        <v>397</v>
      </c>
      <c r="HK59"/>
      <c r="HL59"/>
      <c r="HM59"/>
      <c r="HN59" s="756" t="str">
        <f t="shared" si="1"/>
        <v>AUTO PRINT</v>
      </c>
      <c r="HO59"/>
      <c r="HP59" s="757" t="s">
        <v>572</v>
      </c>
      <c r="HQ59" s="757" t="s">
        <v>572</v>
      </c>
      <c r="HR59" s="757" t="s">
        <v>572</v>
      </c>
      <c r="HS59"/>
      <c r="HW59" s="758"/>
      <c r="HX59"/>
      <c r="HY59" s="759" t="s">
        <v>572</v>
      </c>
      <c r="HZ59" s="759" t="s">
        <v>572</v>
      </c>
      <c r="IA59" s="759" t="s">
        <v>572</v>
      </c>
      <c r="IC59" s="760" t="s">
        <v>572</v>
      </c>
      <c r="ID59" s="760" t="s">
        <v>572</v>
      </c>
      <c r="IE59" s="760" t="s">
        <v>572</v>
      </c>
      <c r="IF59" s="761" t="s">
        <v>572</v>
      </c>
      <c r="IG59" s="619" t="str">
        <f t="shared" si="2"/>
        <v>IN HOUSE (MANUAL)</v>
      </c>
      <c r="II59" s="761" t="s">
        <v>572</v>
      </c>
      <c r="IK59" s="761" t="str">
        <f>IFERROR(VLOOKUP($M59,#REF!,13,0),"IN HOUSE (MANUAL)")</f>
        <v>IN HOUSE (MANUAL)</v>
      </c>
      <c r="IM59" s="760" t="s">
        <v>572</v>
      </c>
      <c r="IN59" s="760" t="s">
        <v>572</v>
      </c>
      <c r="IO59" s="760" t="s">
        <v>572</v>
      </c>
      <c r="IQ59" s="760" t="s">
        <v>572</v>
      </c>
      <c r="IR59" s="760" t="s">
        <v>572</v>
      </c>
      <c r="IT59" s="760" t="s">
        <v>572</v>
      </c>
      <c r="IV59" s="760" t="s">
        <v>572</v>
      </c>
      <c r="IW59" s="760" t="s">
        <v>572</v>
      </c>
      <c r="IY59" s="760" t="s">
        <v>572</v>
      </c>
      <c r="IZ59" s="760" t="s">
        <v>572</v>
      </c>
      <c r="JB59" s="760" t="s">
        <v>572</v>
      </c>
      <c r="JC59" s="760" t="s">
        <v>572</v>
      </c>
      <c r="JE59" s="760" t="s">
        <v>572</v>
      </c>
      <c r="JF59" s="760" t="s">
        <v>572</v>
      </c>
    </row>
    <row r="60" spans="1:266" ht="17.25" customHeight="1" x14ac:dyDescent="0.35">
      <c r="A60" s="618" t="s">
        <v>733</v>
      </c>
      <c r="B60" s="730">
        <v>105</v>
      </c>
      <c r="C60" s="730" t="s">
        <v>565</v>
      </c>
      <c r="D60" s="730" t="s">
        <v>565</v>
      </c>
      <c r="E60" s="730">
        <v>1</v>
      </c>
      <c r="F60" s="731" t="s">
        <v>566</v>
      </c>
      <c r="G60" s="732">
        <v>1</v>
      </c>
      <c r="H60" s="733">
        <v>46199</v>
      </c>
      <c r="I60" s="730">
        <v>44</v>
      </c>
      <c r="J60" s="730" t="s">
        <v>308</v>
      </c>
      <c r="K60" s="730">
        <v>45</v>
      </c>
      <c r="L60" s="730" t="s">
        <v>726</v>
      </c>
      <c r="M60" s="805" t="s">
        <v>733</v>
      </c>
      <c r="N60" s="805" t="s">
        <v>390</v>
      </c>
      <c r="O60" s="805" t="s">
        <v>390</v>
      </c>
      <c r="P60" s="805" t="s">
        <v>390</v>
      </c>
      <c r="Q60" s="805" t="s">
        <v>390</v>
      </c>
      <c r="R60" s="805" t="s">
        <v>628</v>
      </c>
      <c r="S60" s="805" t="s">
        <v>308</v>
      </c>
      <c r="T60" s="805" t="s">
        <v>646</v>
      </c>
      <c r="U60" s="805">
        <v>1906</v>
      </c>
      <c r="V60" s="805" t="s">
        <v>308</v>
      </c>
      <c r="W60" s="805" t="s">
        <v>218</v>
      </c>
      <c r="X60" s="806">
        <v>12</v>
      </c>
      <c r="Y60" s="805"/>
      <c r="Z60" s="807"/>
      <c r="AA60" s="805" t="s">
        <v>32</v>
      </c>
      <c r="AB60" s="805" t="s">
        <v>569</v>
      </c>
      <c r="AC60" s="805" t="s">
        <v>727</v>
      </c>
      <c r="AD60" s="805">
        <v>12</v>
      </c>
      <c r="AE60" s="808">
        <v>12</v>
      </c>
      <c r="AF60" s="809" t="s">
        <v>390</v>
      </c>
      <c r="AG60" s="810"/>
      <c r="AH60" s="810"/>
      <c r="AI60" s="810" t="s">
        <v>728</v>
      </c>
      <c r="AJ60" s="811">
        <v>54</v>
      </c>
      <c r="AK60" s="812"/>
      <c r="AL60" s="811"/>
      <c r="AM60" s="813">
        <v>12</v>
      </c>
      <c r="AN60" s="813"/>
      <c r="AO60" s="813"/>
      <c r="AP60" s="813"/>
      <c r="AQ60" s="813"/>
      <c r="AR60" s="813"/>
      <c r="AS60" s="813"/>
      <c r="AT60" s="813"/>
      <c r="AU60" s="813"/>
      <c r="AV60" s="813"/>
      <c r="AW60" s="813"/>
      <c r="AX60" s="813" t="s">
        <v>579</v>
      </c>
      <c r="AY60" s="813">
        <v>12</v>
      </c>
      <c r="AZ60" s="813">
        <v>12</v>
      </c>
      <c r="BA60" s="813">
        <v>12</v>
      </c>
      <c r="BB60" s="813">
        <v>12</v>
      </c>
      <c r="BC60" s="813">
        <v>0</v>
      </c>
      <c r="BD60" s="813">
        <v>0</v>
      </c>
      <c r="BE60" s="813">
        <v>0</v>
      </c>
      <c r="BF60" s="813">
        <v>12</v>
      </c>
      <c r="BG60" s="813">
        <v>0</v>
      </c>
      <c r="BH60" s="813">
        <v>0</v>
      </c>
      <c r="BI60" s="813">
        <v>12</v>
      </c>
      <c r="BJ60" s="813"/>
      <c r="BK60" s="813">
        <v>12</v>
      </c>
      <c r="BL60" s="813"/>
      <c r="BM60" s="813"/>
      <c r="BN60" s="813" t="s">
        <v>308</v>
      </c>
      <c r="BO60" s="813" t="s">
        <v>308</v>
      </c>
      <c r="BP60" s="813" t="s">
        <v>308</v>
      </c>
      <c r="BQ60" s="813" t="s">
        <v>308</v>
      </c>
      <c r="BR60" s="813"/>
      <c r="BS60" s="813">
        <v>12</v>
      </c>
      <c r="BT60" s="813"/>
      <c r="BU60" s="813">
        <v>12</v>
      </c>
      <c r="BV60" s="813"/>
      <c r="BW60" s="813"/>
      <c r="BX60" s="813"/>
      <c r="BY60" s="813"/>
      <c r="BZ60" s="813"/>
      <c r="CA60" s="813">
        <v>12</v>
      </c>
      <c r="CB60" s="813">
        <v>12</v>
      </c>
      <c r="CC60" s="813">
        <v>12</v>
      </c>
      <c r="CD60" s="813">
        <v>12</v>
      </c>
      <c r="CE60" s="813">
        <v>12</v>
      </c>
      <c r="CF60" s="813">
        <v>12</v>
      </c>
      <c r="CG60" s="813">
        <v>12</v>
      </c>
      <c r="CH60" s="813">
        <v>12</v>
      </c>
      <c r="CI60" s="813"/>
      <c r="CJ60" s="813"/>
      <c r="CK60" s="806"/>
      <c r="CL60" s="806">
        <v>12</v>
      </c>
      <c r="CM60" s="806">
        <v>12</v>
      </c>
      <c r="CN60" s="806" t="s">
        <v>397</v>
      </c>
      <c r="CO60" s="806">
        <v>12</v>
      </c>
      <c r="CP60" s="806">
        <v>12</v>
      </c>
      <c r="CQ60" s="806">
        <v>12</v>
      </c>
      <c r="CR60" s="805">
        <v>12</v>
      </c>
      <c r="CS60" s="814"/>
      <c r="CT60" s="815" t="s">
        <v>308</v>
      </c>
      <c r="CU60" s="816" t="s">
        <v>308</v>
      </c>
      <c r="CV60" s="807"/>
      <c r="CW60" s="807"/>
      <c r="CX60" s="815">
        <v>46260</v>
      </c>
      <c r="CY60" s="817">
        <v>0</v>
      </c>
      <c r="CZ60" s="817">
        <v>0</v>
      </c>
      <c r="DA60" s="818">
        <v>0</v>
      </c>
      <c r="DB60" s="818">
        <v>0</v>
      </c>
      <c r="DC60" s="818">
        <v>0</v>
      </c>
      <c r="DD60" s="818" t="s">
        <v>390</v>
      </c>
      <c r="DE60" s="818" t="s">
        <v>390</v>
      </c>
      <c r="DF60" s="818" t="s">
        <v>390</v>
      </c>
      <c r="DG60" s="818" t="s">
        <v>390</v>
      </c>
      <c r="DH60" s="819">
        <v>0</v>
      </c>
      <c r="DI60" s="807" t="s">
        <v>397</v>
      </c>
      <c r="DJ60" s="807" t="s">
        <v>390</v>
      </c>
      <c r="DK60" s="807" t="s">
        <v>390</v>
      </c>
      <c r="DL60" s="807" t="s">
        <v>390</v>
      </c>
      <c r="DM60" s="807">
        <v>46303</v>
      </c>
      <c r="DN60" s="807">
        <v>46303</v>
      </c>
      <c r="DO60" s="820">
        <v>0</v>
      </c>
      <c r="DP60" s="807">
        <v>46276</v>
      </c>
      <c r="DQ60" s="809">
        <v>46332</v>
      </c>
      <c r="DR60" s="807">
        <v>46332</v>
      </c>
      <c r="DS60" s="819">
        <v>46276</v>
      </c>
      <c r="DT60" s="752">
        <v>46332</v>
      </c>
      <c r="DU60" s="753">
        <v>-9</v>
      </c>
      <c r="DV60" s="753" t="s">
        <v>308</v>
      </c>
      <c r="DW60" s="754">
        <v>46323</v>
      </c>
      <c r="DX60" s="755">
        <v>46323</v>
      </c>
      <c r="DY60" s="754" t="e">
        <v>#VALUE!</v>
      </c>
      <c r="DZ60" s="754" t="e">
        <v>#VALUE!</v>
      </c>
      <c r="EA60" s="754"/>
      <c r="EB60" s="754"/>
      <c r="HA60" s="756" t="s">
        <v>397</v>
      </c>
      <c r="HB60" s="756" t="s">
        <v>397</v>
      </c>
      <c r="HC60" s="756" t="s">
        <v>397</v>
      </c>
      <c r="HD60" s="756" t="s">
        <v>397</v>
      </c>
      <c r="HE60" s="756" t="s">
        <v>397</v>
      </c>
      <c r="HF60" s="756" t="s">
        <v>397</v>
      </c>
      <c r="HG60" s="756" t="s">
        <v>397</v>
      </c>
      <c r="HH60" s="756" t="s">
        <v>397</v>
      </c>
      <c r="HI60" s="756" t="s">
        <v>397</v>
      </c>
      <c r="HJ60" s="756" t="s">
        <v>397</v>
      </c>
      <c r="HK60"/>
      <c r="HL60"/>
      <c r="HM60"/>
      <c r="HN60" s="756" t="str">
        <f t="shared" si="1"/>
        <v>AUTO PRINT</v>
      </c>
      <c r="HO60"/>
      <c r="HP60" s="757" t="s">
        <v>572</v>
      </c>
      <c r="HQ60" s="757" t="s">
        <v>572</v>
      </c>
      <c r="HR60" s="757" t="s">
        <v>572</v>
      </c>
      <c r="HS60"/>
      <c r="HW60" s="758"/>
      <c r="HX60"/>
      <c r="HY60" s="759" t="s">
        <v>572</v>
      </c>
      <c r="HZ60" s="759" t="s">
        <v>572</v>
      </c>
      <c r="IA60" s="759" t="s">
        <v>572</v>
      </c>
      <c r="IC60" s="760" t="s">
        <v>572</v>
      </c>
      <c r="ID60" s="760" t="s">
        <v>572</v>
      </c>
      <c r="IE60" s="760" t="s">
        <v>572</v>
      </c>
      <c r="IF60" s="761" t="s">
        <v>572</v>
      </c>
      <c r="IG60" s="619" t="str">
        <f t="shared" si="2"/>
        <v>IN HOUSE (MANUAL)</v>
      </c>
      <c r="II60" s="761" t="s">
        <v>572</v>
      </c>
      <c r="IK60" s="761" t="str">
        <f>IFERROR(VLOOKUP($M60,#REF!,13,0),"IN HOUSE (MANUAL)")</f>
        <v>IN HOUSE (MANUAL)</v>
      </c>
      <c r="IM60" s="760" t="s">
        <v>572</v>
      </c>
      <c r="IN60" s="760" t="s">
        <v>572</v>
      </c>
      <c r="IO60" s="760" t="s">
        <v>572</v>
      </c>
      <c r="IQ60" s="760" t="s">
        <v>572</v>
      </c>
      <c r="IR60" s="760" t="s">
        <v>572</v>
      </c>
      <c r="IT60" s="760" t="s">
        <v>572</v>
      </c>
      <c r="IV60" s="760" t="s">
        <v>572</v>
      </c>
      <c r="IW60" s="760" t="s">
        <v>572</v>
      </c>
      <c r="IY60" s="760" t="s">
        <v>572</v>
      </c>
      <c r="IZ60" s="760" t="s">
        <v>572</v>
      </c>
      <c r="JB60" s="760" t="s">
        <v>572</v>
      </c>
      <c r="JC60" s="760" t="s">
        <v>572</v>
      </c>
      <c r="JE60" s="760" t="s">
        <v>572</v>
      </c>
      <c r="JF60" s="760" t="s">
        <v>572</v>
      </c>
    </row>
    <row r="61" spans="1:266" ht="17.25" customHeight="1" x14ac:dyDescent="0.35">
      <c r="A61" s="618" t="s">
        <v>734</v>
      </c>
      <c r="B61" s="730">
        <v>106</v>
      </c>
      <c r="C61" s="730" t="s">
        <v>565</v>
      </c>
      <c r="D61" s="730" t="s">
        <v>565</v>
      </c>
      <c r="E61" s="730">
        <v>1</v>
      </c>
      <c r="F61" s="731" t="s">
        <v>566</v>
      </c>
      <c r="G61" s="732">
        <v>1</v>
      </c>
      <c r="H61" s="733">
        <v>46210</v>
      </c>
      <c r="I61" s="730">
        <v>45</v>
      </c>
      <c r="J61" s="730" t="s">
        <v>308</v>
      </c>
      <c r="K61" s="730">
        <v>46</v>
      </c>
      <c r="L61" s="730" t="s">
        <v>735</v>
      </c>
      <c r="M61" s="805" t="s">
        <v>734</v>
      </c>
      <c r="N61" s="805" t="s">
        <v>390</v>
      </c>
      <c r="O61" s="805" t="s">
        <v>390</v>
      </c>
      <c r="P61" s="805" t="s">
        <v>390</v>
      </c>
      <c r="Q61" s="805" t="s">
        <v>390</v>
      </c>
      <c r="R61" s="805" t="s">
        <v>628</v>
      </c>
      <c r="S61" s="805"/>
      <c r="T61" s="805" t="s">
        <v>736</v>
      </c>
      <c r="U61" s="805">
        <v>1906</v>
      </c>
      <c r="V61" s="805" t="s">
        <v>308</v>
      </c>
      <c r="W61" s="805"/>
      <c r="X61" s="806"/>
      <c r="Y61" s="805"/>
      <c r="Z61" s="807"/>
      <c r="AA61" s="805" t="s">
        <v>32</v>
      </c>
      <c r="AB61" s="805" t="s">
        <v>569</v>
      </c>
      <c r="AC61" s="805" t="s">
        <v>570</v>
      </c>
      <c r="AD61" s="805">
        <v>2004</v>
      </c>
      <c r="AE61" s="808">
        <v>2004</v>
      </c>
      <c r="AF61" s="809">
        <v>46288</v>
      </c>
      <c r="AG61" s="810"/>
      <c r="AH61" s="810"/>
      <c r="AI61" s="810" t="s">
        <v>308</v>
      </c>
      <c r="AJ61" s="811">
        <v>55</v>
      </c>
      <c r="AK61" s="812"/>
      <c r="AL61" s="811"/>
      <c r="AM61" s="813">
        <v>2004</v>
      </c>
      <c r="AN61" s="813"/>
      <c r="AO61" s="813"/>
      <c r="AP61" s="813"/>
      <c r="AQ61" s="813"/>
      <c r="AR61" s="813"/>
      <c r="AS61" s="813"/>
      <c r="AT61" s="813"/>
      <c r="AU61" s="813"/>
      <c r="AV61" s="813"/>
      <c r="AW61" s="813"/>
      <c r="AX61" s="813" t="s">
        <v>579</v>
      </c>
      <c r="AY61" s="813">
        <v>2004</v>
      </c>
      <c r="AZ61" s="813">
        <v>2004</v>
      </c>
      <c r="BA61" s="813">
        <v>2004</v>
      </c>
      <c r="BB61" s="813">
        <v>2004</v>
      </c>
      <c r="BC61" s="813">
        <v>0</v>
      </c>
      <c r="BD61" s="813">
        <v>0</v>
      </c>
      <c r="BE61" s="813">
        <v>0</v>
      </c>
      <c r="BF61" s="813">
        <v>2004</v>
      </c>
      <c r="BG61" s="813">
        <v>0</v>
      </c>
      <c r="BH61" s="813">
        <v>0</v>
      </c>
      <c r="BI61" s="813">
        <v>2004</v>
      </c>
      <c r="BJ61" s="813"/>
      <c r="BK61" s="813">
        <v>2004</v>
      </c>
      <c r="BL61" s="813"/>
      <c r="BM61" s="813"/>
      <c r="BN61" s="813" t="s">
        <v>308</v>
      </c>
      <c r="BO61" s="813" t="s">
        <v>308</v>
      </c>
      <c r="BP61" s="813" t="s">
        <v>308</v>
      </c>
      <c r="BQ61" s="813" t="s">
        <v>308</v>
      </c>
      <c r="BR61" s="813"/>
      <c r="BS61" s="813">
        <v>2004</v>
      </c>
      <c r="BT61" s="813"/>
      <c r="BU61" s="813">
        <v>2004</v>
      </c>
      <c r="BV61" s="813"/>
      <c r="BW61" s="813"/>
      <c r="BX61" s="813"/>
      <c r="BY61" s="813"/>
      <c r="BZ61" s="813"/>
      <c r="CA61" s="813">
        <v>2004</v>
      </c>
      <c r="CB61" s="813">
        <v>2004</v>
      </c>
      <c r="CC61" s="813">
        <v>2004</v>
      </c>
      <c r="CD61" s="813">
        <v>2004</v>
      </c>
      <c r="CE61" s="813">
        <v>2004</v>
      </c>
      <c r="CF61" s="813">
        <v>2004</v>
      </c>
      <c r="CG61" s="813">
        <v>2004</v>
      </c>
      <c r="CH61" s="813">
        <v>2004</v>
      </c>
      <c r="CI61" s="813"/>
      <c r="CJ61" s="813"/>
      <c r="CK61" s="806"/>
      <c r="CL61" s="806">
        <v>2004</v>
      </c>
      <c r="CM61" s="806">
        <v>2004</v>
      </c>
      <c r="CN61" s="806" t="s">
        <v>397</v>
      </c>
      <c r="CO61" s="806">
        <v>2004</v>
      </c>
      <c r="CP61" s="806">
        <v>2004</v>
      </c>
      <c r="CQ61" s="806">
        <v>2004</v>
      </c>
      <c r="CR61" s="805">
        <v>2004</v>
      </c>
      <c r="CS61" s="814"/>
      <c r="CT61" s="815" t="s">
        <v>308</v>
      </c>
      <c r="CU61" s="816"/>
      <c r="CV61" s="807"/>
      <c r="CW61" s="807"/>
      <c r="CX61" s="815">
        <v>46288</v>
      </c>
      <c r="CY61" s="817" t="s">
        <v>701</v>
      </c>
      <c r="CZ61" s="817" t="s">
        <v>308</v>
      </c>
      <c r="DA61" s="818">
        <v>46268</v>
      </c>
      <c r="DB61" s="818" t="s">
        <v>615</v>
      </c>
      <c r="DC61" s="818" t="s">
        <v>702</v>
      </c>
      <c r="DD61" s="818">
        <v>46288</v>
      </c>
      <c r="DE61" s="818">
        <v>46288</v>
      </c>
      <c r="DF61" s="818">
        <v>46288</v>
      </c>
      <c r="DG61" s="818">
        <v>46288</v>
      </c>
      <c r="DH61" s="819">
        <v>0</v>
      </c>
      <c r="DI61" s="807" t="s">
        <v>397</v>
      </c>
      <c r="DJ61" s="807">
        <v>46276</v>
      </c>
      <c r="DK61" s="807" t="s">
        <v>390</v>
      </c>
      <c r="DL61" s="807">
        <v>46272</v>
      </c>
      <c r="DM61" s="807">
        <v>46316</v>
      </c>
      <c r="DN61" s="807">
        <v>46316</v>
      </c>
      <c r="DO61" s="820" t="s">
        <v>308</v>
      </c>
      <c r="DP61" s="807">
        <v>46339</v>
      </c>
      <c r="DQ61" s="809">
        <v>46339</v>
      </c>
      <c r="DR61" s="807">
        <v>46339</v>
      </c>
      <c r="DS61" s="819">
        <v>46339</v>
      </c>
      <c r="DT61" s="752">
        <v>46339</v>
      </c>
      <c r="DU61" s="753">
        <v>-11</v>
      </c>
      <c r="DV61" s="753" t="s">
        <v>308</v>
      </c>
      <c r="DW61" s="754">
        <v>46323</v>
      </c>
      <c r="DX61" s="755">
        <v>46328</v>
      </c>
      <c r="DY61" s="754" t="e">
        <v>#VALUE!</v>
      </c>
      <c r="DZ61" s="754" t="e">
        <v>#VALUE!</v>
      </c>
      <c r="EA61" s="754"/>
      <c r="EB61" s="754"/>
      <c r="HA61" s="756" t="s">
        <v>397</v>
      </c>
      <c r="HB61" s="756" t="s">
        <v>397</v>
      </c>
      <c r="HC61" s="756" t="s">
        <v>397</v>
      </c>
      <c r="HD61" s="756" t="s">
        <v>397</v>
      </c>
      <c r="HE61" s="756" t="s">
        <v>397</v>
      </c>
      <c r="HF61" s="756" t="s">
        <v>397</v>
      </c>
      <c r="HG61" s="756" t="s">
        <v>397</v>
      </c>
      <c r="HH61" s="756" t="s">
        <v>397</v>
      </c>
      <c r="HI61" s="756" t="s">
        <v>397</v>
      </c>
      <c r="HJ61" s="756" t="s">
        <v>397</v>
      </c>
      <c r="HK61"/>
      <c r="HL61"/>
      <c r="HM61"/>
      <c r="HN61" s="756" t="str">
        <f t="shared" si="1"/>
        <v>AUTO PRINT</v>
      </c>
      <c r="HO61"/>
      <c r="HP61" s="757" t="s">
        <v>572</v>
      </c>
      <c r="HQ61" s="757" t="s">
        <v>572</v>
      </c>
      <c r="HR61" s="757" t="s">
        <v>572</v>
      </c>
      <c r="HS61"/>
      <c r="HW61" s="758"/>
      <c r="HX61"/>
      <c r="HY61" s="759" t="s">
        <v>572</v>
      </c>
      <c r="HZ61" s="759" t="s">
        <v>572</v>
      </c>
      <c r="IA61" s="759" t="s">
        <v>572</v>
      </c>
      <c r="IC61" s="760" t="s">
        <v>572</v>
      </c>
      <c r="ID61" s="760" t="s">
        <v>572</v>
      </c>
      <c r="IE61" s="760" t="s">
        <v>572</v>
      </c>
      <c r="IF61" s="761" t="s">
        <v>572</v>
      </c>
      <c r="IG61" s="619" t="str">
        <f t="shared" si="2"/>
        <v>IN HOUSE (MANUAL)</v>
      </c>
      <c r="II61" s="761" t="s">
        <v>572</v>
      </c>
      <c r="IK61" s="761" t="str">
        <f>IFERROR(VLOOKUP($M61,#REF!,13,0),"IN HOUSE (MANUAL)")</f>
        <v>IN HOUSE (MANUAL)</v>
      </c>
      <c r="IM61" s="760" t="s">
        <v>572</v>
      </c>
      <c r="IN61" s="760" t="s">
        <v>572</v>
      </c>
      <c r="IO61" s="760" t="s">
        <v>572</v>
      </c>
      <c r="IQ61" s="760" t="s">
        <v>572</v>
      </c>
      <c r="IR61" s="760" t="s">
        <v>572</v>
      </c>
      <c r="IT61" s="760" t="s">
        <v>572</v>
      </c>
      <c r="IV61" s="760" t="s">
        <v>572</v>
      </c>
      <c r="IW61" s="760" t="s">
        <v>572</v>
      </c>
      <c r="IY61" s="760" t="s">
        <v>572</v>
      </c>
      <c r="IZ61" s="760" t="s">
        <v>572</v>
      </c>
      <c r="JB61" s="760" t="s">
        <v>572</v>
      </c>
      <c r="JC61" s="760" t="s">
        <v>572</v>
      </c>
      <c r="JE61" s="760" t="s">
        <v>572</v>
      </c>
      <c r="JF61" s="760" t="s">
        <v>572</v>
      </c>
    </row>
    <row r="62" spans="1:266" ht="17.25" customHeight="1" x14ac:dyDescent="0.35">
      <c r="A62" s="618" t="s">
        <v>737</v>
      </c>
      <c r="B62" s="730">
        <v>107</v>
      </c>
      <c r="C62" s="730" t="s">
        <v>565</v>
      </c>
      <c r="D62" s="730" t="s">
        <v>565</v>
      </c>
      <c r="E62" s="730">
        <v>1</v>
      </c>
      <c r="F62" s="731" t="s">
        <v>566</v>
      </c>
      <c r="G62" s="732">
        <v>1</v>
      </c>
      <c r="H62" s="733">
        <v>46210</v>
      </c>
      <c r="I62" s="730">
        <v>45</v>
      </c>
      <c r="J62" s="730" t="s">
        <v>308</v>
      </c>
      <c r="K62" s="730">
        <v>46</v>
      </c>
      <c r="L62" s="730" t="s">
        <v>735</v>
      </c>
      <c r="M62" s="805" t="s">
        <v>737</v>
      </c>
      <c r="N62" s="805" t="s">
        <v>390</v>
      </c>
      <c r="O62" s="805" t="s">
        <v>390</v>
      </c>
      <c r="P62" s="805" t="s">
        <v>390</v>
      </c>
      <c r="Q62" s="805" t="s">
        <v>390</v>
      </c>
      <c r="R62" s="805" t="s">
        <v>628</v>
      </c>
      <c r="S62" s="805"/>
      <c r="T62" s="805" t="s">
        <v>736</v>
      </c>
      <c r="U62" s="805">
        <v>1906</v>
      </c>
      <c r="V62" s="805" t="s">
        <v>308</v>
      </c>
      <c r="W62" s="805"/>
      <c r="X62" s="806"/>
      <c r="Y62" s="805"/>
      <c r="Z62" s="807"/>
      <c r="AA62" s="805" t="s">
        <v>32</v>
      </c>
      <c r="AB62" s="805" t="s">
        <v>569</v>
      </c>
      <c r="AC62" s="805" t="s">
        <v>570</v>
      </c>
      <c r="AD62" s="805">
        <v>24</v>
      </c>
      <c r="AE62" s="808">
        <v>24</v>
      </c>
      <c r="AF62" s="809">
        <v>46288</v>
      </c>
      <c r="AG62" s="810"/>
      <c r="AH62" s="810"/>
      <c r="AI62" s="810" t="s">
        <v>308</v>
      </c>
      <c r="AJ62" s="811">
        <v>56</v>
      </c>
      <c r="AK62" s="812"/>
      <c r="AL62" s="811"/>
      <c r="AM62" s="813">
        <v>24</v>
      </c>
      <c r="AN62" s="813"/>
      <c r="AO62" s="813"/>
      <c r="AP62" s="813"/>
      <c r="AQ62" s="813"/>
      <c r="AR62" s="813"/>
      <c r="AS62" s="813"/>
      <c r="AT62" s="813"/>
      <c r="AU62" s="813"/>
      <c r="AV62" s="813"/>
      <c r="AW62" s="813"/>
      <c r="AX62" s="813" t="s">
        <v>579</v>
      </c>
      <c r="AY62" s="813">
        <v>24</v>
      </c>
      <c r="AZ62" s="813">
        <v>24</v>
      </c>
      <c r="BA62" s="813">
        <v>24</v>
      </c>
      <c r="BB62" s="813">
        <v>24</v>
      </c>
      <c r="BC62" s="813">
        <v>0</v>
      </c>
      <c r="BD62" s="813">
        <v>0</v>
      </c>
      <c r="BE62" s="813">
        <v>0</v>
      </c>
      <c r="BF62" s="813">
        <v>24</v>
      </c>
      <c r="BG62" s="813">
        <v>0</v>
      </c>
      <c r="BH62" s="813">
        <v>0</v>
      </c>
      <c r="BI62" s="813">
        <v>24</v>
      </c>
      <c r="BJ62" s="813"/>
      <c r="BK62" s="813">
        <v>24</v>
      </c>
      <c r="BL62" s="813"/>
      <c r="BM62" s="813"/>
      <c r="BN62" s="813" t="s">
        <v>308</v>
      </c>
      <c r="BO62" s="813" t="s">
        <v>308</v>
      </c>
      <c r="BP62" s="813" t="s">
        <v>308</v>
      </c>
      <c r="BQ62" s="813" t="s">
        <v>308</v>
      </c>
      <c r="BR62" s="813"/>
      <c r="BS62" s="813">
        <v>24</v>
      </c>
      <c r="BT62" s="813"/>
      <c r="BU62" s="813">
        <v>24</v>
      </c>
      <c r="BV62" s="813"/>
      <c r="BW62" s="813"/>
      <c r="BX62" s="813"/>
      <c r="BY62" s="813"/>
      <c r="BZ62" s="813"/>
      <c r="CA62" s="813">
        <v>24</v>
      </c>
      <c r="CB62" s="813">
        <v>24</v>
      </c>
      <c r="CC62" s="813">
        <v>24</v>
      </c>
      <c r="CD62" s="813">
        <v>24</v>
      </c>
      <c r="CE62" s="813">
        <v>24</v>
      </c>
      <c r="CF62" s="813">
        <v>24</v>
      </c>
      <c r="CG62" s="813">
        <v>24</v>
      </c>
      <c r="CH62" s="813">
        <v>24</v>
      </c>
      <c r="CI62" s="813"/>
      <c r="CJ62" s="813"/>
      <c r="CK62" s="806"/>
      <c r="CL62" s="806">
        <v>24</v>
      </c>
      <c r="CM62" s="806">
        <v>24</v>
      </c>
      <c r="CN62" s="806" t="s">
        <v>397</v>
      </c>
      <c r="CO62" s="806">
        <v>24</v>
      </c>
      <c r="CP62" s="806">
        <v>24</v>
      </c>
      <c r="CQ62" s="806">
        <v>24</v>
      </c>
      <c r="CR62" s="805">
        <v>24</v>
      </c>
      <c r="CS62" s="814"/>
      <c r="CT62" s="815" t="s">
        <v>308</v>
      </c>
      <c r="CU62" s="816"/>
      <c r="CV62" s="807"/>
      <c r="CW62" s="807"/>
      <c r="CX62" s="815">
        <v>46288</v>
      </c>
      <c r="CY62" s="817" t="s">
        <v>701</v>
      </c>
      <c r="CZ62" s="817" t="s">
        <v>308</v>
      </c>
      <c r="DA62" s="818">
        <v>46268</v>
      </c>
      <c r="DB62" s="818" t="s">
        <v>615</v>
      </c>
      <c r="DC62" s="818" t="s">
        <v>702</v>
      </c>
      <c r="DD62" s="818">
        <v>46288</v>
      </c>
      <c r="DE62" s="818">
        <v>46288</v>
      </c>
      <c r="DF62" s="818">
        <v>46288</v>
      </c>
      <c r="DG62" s="818">
        <v>46288</v>
      </c>
      <c r="DH62" s="819">
        <v>0</v>
      </c>
      <c r="DI62" s="807" t="s">
        <v>397</v>
      </c>
      <c r="DJ62" s="807">
        <v>46276</v>
      </c>
      <c r="DK62" s="807" t="s">
        <v>390</v>
      </c>
      <c r="DL62" s="807" t="s">
        <v>390</v>
      </c>
      <c r="DM62" s="807">
        <v>46321</v>
      </c>
      <c r="DN62" s="807">
        <v>46321</v>
      </c>
      <c r="DO62" s="820" t="s">
        <v>308</v>
      </c>
      <c r="DP62" s="807">
        <v>46339</v>
      </c>
      <c r="DQ62" s="809">
        <v>46339</v>
      </c>
      <c r="DR62" s="807">
        <v>46339</v>
      </c>
      <c r="DS62" s="819">
        <v>46339</v>
      </c>
      <c r="DT62" s="752">
        <v>46339</v>
      </c>
      <c r="DU62" s="753">
        <v>-11</v>
      </c>
      <c r="DV62" s="753" t="s">
        <v>308</v>
      </c>
      <c r="DW62" s="754">
        <v>46328</v>
      </c>
      <c r="DX62" s="755">
        <v>46328</v>
      </c>
      <c r="DY62" s="754" t="e">
        <v>#VALUE!</v>
      </c>
      <c r="DZ62" s="754" t="e">
        <v>#VALUE!</v>
      </c>
      <c r="EA62" s="754"/>
      <c r="EB62" s="754"/>
      <c r="HA62" s="756" t="s">
        <v>397</v>
      </c>
      <c r="HB62" s="756" t="s">
        <v>397</v>
      </c>
      <c r="HC62" s="756" t="s">
        <v>397</v>
      </c>
      <c r="HD62" s="756" t="s">
        <v>397</v>
      </c>
      <c r="HE62" s="756" t="s">
        <v>397</v>
      </c>
      <c r="HF62" s="756" t="s">
        <v>397</v>
      </c>
      <c r="HG62" s="756" t="s">
        <v>397</v>
      </c>
      <c r="HH62" s="756" t="s">
        <v>397</v>
      </c>
      <c r="HI62" s="756" t="s">
        <v>397</v>
      </c>
      <c r="HJ62" s="756" t="s">
        <v>397</v>
      </c>
      <c r="HK62"/>
      <c r="HL62"/>
      <c r="HM62"/>
      <c r="HN62" s="756" t="str">
        <f t="shared" si="1"/>
        <v>AUTO PRINT</v>
      </c>
      <c r="HO62"/>
      <c r="HP62" s="757" t="s">
        <v>572</v>
      </c>
      <c r="HQ62" s="757" t="s">
        <v>572</v>
      </c>
      <c r="HR62" s="757" t="s">
        <v>572</v>
      </c>
      <c r="HS62"/>
      <c r="HW62" s="758"/>
      <c r="HX62"/>
      <c r="HY62" s="759" t="s">
        <v>572</v>
      </c>
      <c r="HZ62" s="759" t="s">
        <v>572</v>
      </c>
      <c r="IA62" s="759" t="s">
        <v>572</v>
      </c>
      <c r="IC62" s="760" t="s">
        <v>572</v>
      </c>
      <c r="ID62" s="760" t="s">
        <v>572</v>
      </c>
      <c r="IE62" s="760" t="s">
        <v>572</v>
      </c>
      <c r="IF62" s="761" t="s">
        <v>572</v>
      </c>
      <c r="IG62" s="619" t="str">
        <f t="shared" si="2"/>
        <v>IN HOUSE (MANUAL)</v>
      </c>
      <c r="II62" s="761" t="s">
        <v>572</v>
      </c>
      <c r="IK62" s="761" t="str">
        <f>IFERROR(VLOOKUP($M62,#REF!,13,0),"IN HOUSE (MANUAL)")</f>
        <v>IN HOUSE (MANUAL)</v>
      </c>
      <c r="IM62" s="760" t="s">
        <v>572</v>
      </c>
      <c r="IN62" s="760" t="s">
        <v>572</v>
      </c>
      <c r="IO62" s="760" t="s">
        <v>572</v>
      </c>
      <c r="IQ62" s="760" t="s">
        <v>572</v>
      </c>
      <c r="IR62" s="760" t="s">
        <v>572</v>
      </c>
      <c r="IT62" s="760" t="s">
        <v>572</v>
      </c>
      <c r="IV62" s="760" t="s">
        <v>572</v>
      </c>
      <c r="IW62" s="760" t="s">
        <v>572</v>
      </c>
      <c r="IY62" s="760" t="s">
        <v>572</v>
      </c>
      <c r="IZ62" s="760" t="s">
        <v>572</v>
      </c>
      <c r="JB62" s="760" t="s">
        <v>572</v>
      </c>
      <c r="JC62" s="760" t="s">
        <v>572</v>
      </c>
      <c r="JE62" s="760" t="s">
        <v>572</v>
      </c>
      <c r="JF62" s="760" t="s">
        <v>572</v>
      </c>
    </row>
    <row r="63" spans="1:266" ht="17.25" customHeight="1" x14ac:dyDescent="0.35">
      <c r="A63" s="618" t="s">
        <v>738</v>
      </c>
      <c r="B63" s="730">
        <v>108</v>
      </c>
      <c r="C63" s="730" t="s">
        <v>565</v>
      </c>
      <c r="D63" s="730" t="s">
        <v>565</v>
      </c>
      <c r="E63" s="730">
        <v>1</v>
      </c>
      <c r="F63" s="731" t="s">
        <v>566</v>
      </c>
      <c r="G63" s="732">
        <v>1</v>
      </c>
      <c r="H63" s="733">
        <v>46210</v>
      </c>
      <c r="I63" s="730">
        <v>45</v>
      </c>
      <c r="J63" s="730" t="s">
        <v>308</v>
      </c>
      <c r="K63" s="730">
        <v>46</v>
      </c>
      <c r="L63" s="730" t="s">
        <v>739</v>
      </c>
      <c r="M63" s="805" t="s">
        <v>738</v>
      </c>
      <c r="N63" s="805" t="s">
        <v>390</v>
      </c>
      <c r="O63" s="805" t="s">
        <v>390</v>
      </c>
      <c r="P63" s="805" t="s">
        <v>390</v>
      </c>
      <c r="Q63" s="805" t="s">
        <v>390</v>
      </c>
      <c r="R63" s="805" t="s">
        <v>628</v>
      </c>
      <c r="S63" s="805"/>
      <c r="T63" s="805" t="s">
        <v>680</v>
      </c>
      <c r="U63" s="805">
        <v>1906</v>
      </c>
      <c r="V63" s="805" t="s">
        <v>308</v>
      </c>
      <c r="W63" s="805"/>
      <c r="X63" s="806"/>
      <c r="Y63" s="805"/>
      <c r="Z63" s="807"/>
      <c r="AA63" s="805" t="s">
        <v>32</v>
      </c>
      <c r="AB63" s="805" t="s">
        <v>569</v>
      </c>
      <c r="AC63" s="805" t="s">
        <v>570</v>
      </c>
      <c r="AD63" s="805">
        <v>948</v>
      </c>
      <c r="AE63" s="808">
        <v>948</v>
      </c>
      <c r="AF63" s="809">
        <v>46288</v>
      </c>
      <c r="AG63" s="810"/>
      <c r="AH63" s="810"/>
      <c r="AI63" s="810" t="s">
        <v>308</v>
      </c>
      <c r="AJ63" s="811">
        <v>57</v>
      </c>
      <c r="AK63" s="812"/>
      <c r="AL63" s="811"/>
      <c r="AM63" s="813">
        <v>948</v>
      </c>
      <c r="AN63" s="813"/>
      <c r="AO63" s="813"/>
      <c r="AP63" s="813"/>
      <c r="AQ63" s="813"/>
      <c r="AR63" s="813"/>
      <c r="AS63" s="813"/>
      <c r="AT63" s="813"/>
      <c r="AU63" s="813"/>
      <c r="AV63" s="813"/>
      <c r="AW63" s="813"/>
      <c r="AX63" s="813" t="s">
        <v>579</v>
      </c>
      <c r="AY63" s="813">
        <v>948</v>
      </c>
      <c r="AZ63" s="813">
        <v>948</v>
      </c>
      <c r="BA63" s="813">
        <v>948</v>
      </c>
      <c r="BB63" s="813">
        <v>948</v>
      </c>
      <c r="BC63" s="813">
        <v>0</v>
      </c>
      <c r="BD63" s="813">
        <v>0</v>
      </c>
      <c r="BE63" s="813">
        <v>0</v>
      </c>
      <c r="BF63" s="813">
        <v>948</v>
      </c>
      <c r="BG63" s="813">
        <v>0</v>
      </c>
      <c r="BH63" s="813">
        <v>0</v>
      </c>
      <c r="BI63" s="813">
        <v>948</v>
      </c>
      <c r="BJ63" s="813"/>
      <c r="BK63" s="813">
        <v>948</v>
      </c>
      <c r="BL63" s="813"/>
      <c r="BM63" s="813"/>
      <c r="BN63" s="813" t="s">
        <v>308</v>
      </c>
      <c r="BO63" s="813" t="s">
        <v>308</v>
      </c>
      <c r="BP63" s="813" t="s">
        <v>308</v>
      </c>
      <c r="BQ63" s="813" t="s">
        <v>308</v>
      </c>
      <c r="BR63" s="813"/>
      <c r="BS63" s="813">
        <v>948</v>
      </c>
      <c r="BT63" s="813"/>
      <c r="BU63" s="813">
        <v>948</v>
      </c>
      <c r="BV63" s="813"/>
      <c r="BW63" s="813"/>
      <c r="BX63" s="813"/>
      <c r="BY63" s="813"/>
      <c r="BZ63" s="813"/>
      <c r="CA63" s="813">
        <v>948</v>
      </c>
      <c r="CB63" s="813">
        <v>948</v>
      </c>
      <c r="CC63" s="813">
        <v>948</v>
      </c>
      <c r="CD63" s="813">
        <v>948</v>
      </c>
      <c r="CE63" s="813">
        <v>948</v>
      </c>
      <c r="CF63" s="813">
        <v>948</v>
      </c>
      <c r="CG63" s="813">
        <v>948</v>
      </c>
      <c r="CH63" s="813">
        <v>948</v>
      </c>
      <c r="CI63" s="813"/>
      <c r="CJ63" s="813"/>
      <c r="CK63" s="806"/>
      <c r="CL63" s="806">
        <v>948</v>
      </c>
      <c r="CM63" s="806">
        <v>948</v>
      </c>
      <c r="CN63" s="806" t="s">
        <v>397</v>
      </c>
      <c r="CO63" s="806">
        <v>948</v>
      </c>
      <c r="CP63" s="806">
        <v>948</v>
      </c>
      <c r="CQ63" s="806">
        <v>948</v>
      </c>
      <c r="CR63" s="805">
        <v>948</v>
      </c>
      <c r="CS63" s="814"/>
      <c r="CT63" s="815" t="s">
        <v>308</v>
      </c>
      <c r="CU63" s="816"/>
      <c r="CV63" s="807"/>
      <c r="CW63" s="807"/>
      <c r="CX63" s="815">
        <v>46288</v>
      </c>
      <c r="CY63" s="817" t="s">
        <v>701</v>
      </c>
      <c r="CZ63" s="817" t="s">
        <v>308</v>
      </c>
      <c r="DA63" s="818">
        <v>46268</v>
      </c>
      <c r="DB63" s="818" t="s">
        <v>615</v>
      </c>
      <c r="DC63" s="818" t="s">
        <v>702</v>
      </c>
      <c r="DD63" s="818">
        <v>46288</v>
      </c>
      <c r="DE63" s="818">
        <v>46288</v>
      </c>
      <c r="DF63" s="818">
        <v>46288</v>
      </c>
      <c r="DG63" s="818">
        <v>46288</v>
      </c>
      <c r="DH63" s="819">
        <v>0</v>
      </c>
      <c r="DI63" s="807" t="s">
        <v>397</v>
      </c>
      <c r="DJ63" s="807">
        <v>46276</v>
      </c>
      <c r="DK63" s="807" t="s">
        <v>390</v>
      </c>
      <c r="DL63" s="807" t="s">
        <v>390</v>
      </c>
      <c r="DM63" s="807">
        <v>46321</v>
      </c>
      <c r="DN63" s="807">
        <v>46321</v>
      </c>
      <c r="DO63" s="820" t="s">
        <v>308</v>
      </c>
      <c r="DP63" s="807">
        <v>46339</v>
      </c>
      <c r="DQ63" s="809">
        <v>46339</v>
      </c>
      <c r="DR63" s="807">
        <v>46339</v>
      </c>
      <c r="DS63" s="819">
        <v>46339</v>
      </c>
      <c r="DT63" s="752">
        <v>46339</v>
      </c>
      <c r="DU63" s="753">
        <v>-9</v>
      </c>
      <c r="DV63" s="753" t="s">
        <v>308</v>
      </c>
      <c r="DW63" s="754">
        <v>46328</v>
      </c>
      <c r="DX63" s="755">
        <v>46330</v>
      </c>
      <c r="DY63" s="754" t="e">
        <v>#VALUE!</v>
      </c>
      <c r="DZ63" s="754" t="e">
        <v>#VALUE!</v>
      </c>
      <c r="EA63" s="754"/>
      <c r="EB63" s="754"/>
      <c r="HA63" s="756" t="s">
        <v>397</v>
      </c>
      <c r="HB63" s="756" t="s">
        <v>397</v>
      </c>
      <c r="HC63" s="756" t="s">
        <v>397</v>
      </c>
      <c r="HD63" s="756" t="s">
        <v>397</v>
      </c>
      <c r="HE63" s="756" t="s">
        <v>397</v>
      </c>
      <c r="HF63" s="756" t="s">
        <v>397</v>
      </c>
      <c r="HG63" s="756" t="s">
        <v>397</v>
      </c>
      <c r="HH63" s="756" t="s">
        <v>397</v>
      </c>
      <c r="HI63" s="756" t="s">
        <v>397</v>
      </c>
      <c r="HJ63" s="756" t="s">
        <v>397</v>
      </c>
      <c r="HK63"/>
      <c r="HL63"/>
      <c r="HM63"/>
      <c r="HN63" s="756" t="str">
        <f t="shared" si="1"/>
        <v>AUTO PRINT</v>
      </c>
      <c r="HO63"/>
      <c r="HP63" s="757" t="s">
        <v>572</v>
      </c>
      <c r="HQ63" s="757" t="s">
        <v>572</v>
      </c>
      <c r="HR63" s="757" t="s">
        <v>572</v>
      </c>
      <c r="HS63"/>
      <c r="HW63" s="758"/>
      <c r="HX63"/>
      <c r="HY63" s="759" t="s">
        <v>572</v>
      </c>
      <c r="HZ63" s="759" t="s">
        <v>572</v>
      </c>
      <c r="IA63" s="759" t="s">
        <v>572</v>
      </c>
      <c r="IC63" s="760" t="s">
        <v>572</v>
      </c>
      <c r="ID63" s="760" t="s">
        <v>572</v>
      </c>
      <c r="IE63" s="760" t="s">
        <v>572</v>
      </c>
      <c r="IF63" s="761" t="s">
        <v>572</v>
      </c>
      <c r="IG63" s="619" t="str">
        <f t="shared" si="2"/>
        <v>IN HOUSE (MANUAL)</v>
      </c>
      <c r="II63" s="761" t="s">
        <v>572</v>
      </c>
      <c r="IK63" s="761" t="str">
        <f>IFERROR(VLOOKUP($M63,#REF!,13,0),"IN HOUSE (MANUAL)")</f>
        <v>IN HOUSE (MANUAL)</v>
      </c>
      <c r="IM63" s="760" t="s">
        <v>572</v>
      </c>
      <c r="IN63" s="760" t="s">
        <v>572</v>
      </c>
      <c r="IO63" s="760" t="s">
        <v>572</v>
      </c>
      <c r="IQ63" s="760" t="s">
        <v>572</v>
      </c>
      <c r="IR63" s="760" t="s">
        <v>572</v>
      </c>
      <c r="IT63" s="760" t="s">
        <v>572</v>
      </c>
      <c r="IV63" s="760" t="s">
        <v>572</v>
      </c>
      <c r="IW63" s="760" t="s">
        <v>572</v>
      </c>
      <c r="IY63" s="760" t="s">
        <v>572</v>
      </c>
      <c r="IZ63" s="760" t="s">
        <v>572</v>
      </c>
      <c r="JB63" s="760" t="s">
        <v>572</v>
      </c>
      <c r="JC63" s="760" t="s">
        <v>572</v>
      </c>
      <c r="JE63" s="760" t="s">
        <v>572</v>
      </c>
      <c r="JF63" s="760" t="s">
        <v>572</v>
      </c>
    </row>
    <row r="64" spans="1:266" ht="17.25" customHeight="1" x14ac:dyDescent="0.35">
      <c r="A64" s="618" t="s">
        <v>740</v>
      </c>
      <c r="B64" s="730">
        <v>109</v>
      </c>
      <c r="C64" s="730" t="s">
        <v>565</v>
      </c>
      <c r="D64" s="730" t="s">
        <v>565</v>
      </c>
      <c r="E64" s="730">
        <v>1</v>
      </c>
      <c r="F64" s="731" t="s">
        <v>566</v>
      </c>
      <c r="G64" s="732">
        <v>1</v>
      </c>
      <c r="H64" s="733">
        <v>46210</v>
      </c>
      <c r="I64" s="730">
        <v>45</v>
      </c>
      <c r="J64" s="730" t="s">
        <v>308</v>
      </c>
      <c r="K64" s="730">
        <v>46</v>
      </c>
      <c r="L64" s="730" t="s">
        <v>739</v>
      </c>
      <c r="M64" s="805" t="s">
        <v>740</v>
      </c>
      <c r="N64" s="805" t="s">
        <v>390</v>
      </c>
      <c r="O64" s="805" t="s">
        <v>390</v>
      </c>
      <c r="P64" s="805" t="s">
        <v>390</v>
      </c>
      <c r="Q64" s="805" t="s">
        <v>390</v>
      </c>
      <c r="R64" s="805" t="s">
        <v>628</v>
      </c>
      <c r="S64" s="805"/>
      <c r="T64" s="805" t="s">
        <v>680</v>
      </c>
      <c r="U64" s="805">
        <v>1906</v>
      </c>
      <c r="V64" s="805" t="s">
        <v>308</v>
      </c>
      <c r="W64" s="805"/>
      <c r="X64" s="806"/>
      <c r="Y64" s="805"/>
      <c r="Z64" s="807"/>
      <c r="AA64" s="805" t="s">
        <v>32</v>
      </c>
      <c r="AB64" s="805" t="s">
        <v>569</v>
      </c>
      <c r="AC64" s="805" t="s">
        <v>570</v>
      </c>
      <c r="AD64" s="805">
        <v>324</v>
      </c>
      <c r="AE64" s="808">
        <v>324</v>
      </c>
      <c r="AF64" s="809">
        <v>46288</v>
      </c>
      <c r="AG64" s="810"/>
      <c r="AH64" s="810"/>
      <c r="AI64" s="810" t="s">
        <v>308</v>
      </c>
      <c r="AJ64" s="811">
        <v>58</v>
      </c>
      <c r="AK64" s="812"/>
      <c r="AL64" s="811"/>
      <c r="AM64" s="813">
        <v>324</v>
      </c>
      <c r="AN64" s="813"/>
      <c r="AO64" s="813"/>
      <c r="AP64" s="813"/>
      <c r="AQ64" s="813"/>
      <c r="AR64" s="813"/>
      <c r="AS64" s="813"/>
      <c r="AT64" s="813"/>
      <c r="AU64" s="813"/>
      <c r="AV64" s="813"/>
      <c r="AW64" s="813"/>
      <c r="AX64" s="813" t="s">
        <v>579</v>
      </c>
      <c r="AY64" s="813">
        <v>324</v>
      </c>
      <c r="AZ64" s="813">
        <v>324</v>
      </c>
      <c r="BA64" s="813">
        <v>324</v>
      </c>
      <c r="BB64" s="813">
        <v>324</v>
      </c>
      <c r="BC64" s="813">
        <v>0</v>
      </c>
      <c r="BD64" s="813">
        <v>0</v>
      </c>
      <c r="BE64" s="813">
        <v>0</v>
      </c>
      <c r="BF64" s="813">
        <v>324</v>
      </c>
      <c r="BG64" s="813">
        <v>0</v>
      </c>
      <c r="BH64" s="813">
        <v>0</v>
      </c>
      <c r="BI64" s="813">
        <v>324</v>
      </c>
      <c r="BJ64" s="813"/>
      <c r="BK64" s="813">
        <v>324</v>
      </c>
      <c r="BL64" s="813"/>
      <c r="BM64" s="813"/>
      <c r="BN64" s="813" t="s">
        <v>308</v>
      </c>
      <c r="BO64" s="813" t="s">
        <v>308</v>
      </c>
      <c r="BP64" s="813" t="s">
        <v>308</v>
      </c>
      <c r="BQ64" s="813" t="s">
        <v>308</v>
      </c>
      <c r="BR64" s="813"/>
      <c r="BS64" s="813">
        <v>324</v>
      </c>
      <c r="BT64" s="813"/>
      <c r="BU64" s="813">
        <v>324</v>
      </c>
      <c r="BV64" s="813"/>
      <c r="BW64" s="813"/>
      <c r="BX64" s="813"/>
      <c r="BY64" s="813"/>
      <c r="BZ64" s="813"/>
      <c r="CA64" s="813">
        <v>324</v>
      </c>
      <c r="CB64" s="813">
        <v>324</v>
      </c>
      <c r="CC64" s="813">
        <v>324</v>
      </c>
      <c r="CD64" s="813">
        <v>324</v>
      </c>
      <c r="CE64" s="813">
        <v>324</v>
      </c>
      <c r="CF64" s="813">
        <v>324</v>
      </c>
      <c r="CG64" s="813">
        <v>324</v>
      </c>
      <c r="CH64" s="813">
        <v>324</v>
      </c>
      <c r="CI64" s="813"/>
      <c r="CJ64" s="813"/>
      <c r="CK64" s="806"/>
      <c r="CL64" s="806">
        <v>324</v>
      </c>
      <c r="CM64" s="806">
        <v>324</v>
      </c>
      <c r="CN64" s="806" t="s">
        <v>397</v>
      </c>
      <c r="CO64" s="806">
        <v>324</v>
      </c>
      <c r="CP64" s="806">
        <v>324</v>
      </c>
      <c r="CQ64" s="806">
        <v>324</v>
      </c>
      <c r="CR64" s="805">
        <v>324</v>
      </c>
      <c r="CS64" s="814"/>
      <c r="CT64" s="815" t="s">
        <v>308</v>
      </c>
      <c r="CU64" s="816"/>
      <c r="CV64" s="807"/>
      <c r="CW64" s="807"/>
      <c r="CX64" s="815">
        <v>46288</v>
      </c>
      <c r="CY64" s="817" t="s">
        <v>701</v>
      </c>
      <c r="CZ64" s="817" t="s">
        <v>308</v>
      </c>
      <c r="DA64" s="818">
        <v>46268</v>
      </c>
      <c r="DB64" s="818" t="s">
        <v>615</v>
      </c>
      <c r="DC64" s="818" t="s">
        <v>702</v>
      </c>
      <c r="DD64" s="818">
        <v>46288</v>
      </c>
      <c r="DE64" s="818">
        <v>46288</v>
      </c>
      <c r="DF64" s="818">
        <v>46288</v>
      </c>
      <c r="DG64" s="818">
        <v>46288</v>
      </c>
      <c r="DH64" s="819">
        <v>0</v>
      </c>
      <c r="DI64" s="807" t="s">
        <v>397</v>
      </c>
      <c r="DJ64" s="807">
        <v>46276</v>
      </c>
      <c r="DK64" s="807" t="s">
        <v>390</v>
      </c>
      <c r="DL64" s="807" t="s">
        <v>390</v>
      </c>
      <c r="DM64" s="807">
        <v>46323</v>
      </c>
      <c r="DN64" s="807">
        <v>46323</v>
      </c>
      <c r="DO64" s="820" t="s">
        <v>308</v>
      </c>
      <c r="DP64" s="807">
        <v>46339</v>
      </c>
      <c r="DQ64" s="809">
        <v>46339</v>
      </c>
      <c r="DR64" s="807">
        <v>46339</v>
      </c>
      <c r="DS64" s="819">
        <v>46339</v>
      </c>
      <c r="DT64" s="752">
        <v>46339</v>
      </c>
      <c r="DU64" s="753">
        <v>-9</v>
      </c>
      <c r="DV64" s="753" t="s">
        <v>308</v>
      </c>
      <c r="DW64" s="754">
        <v>46330</v>
      </c>
      <c r="DX64" s="755">
        <v>46330</v>
      </c>
      <c r="DY64" s="754" t="e">
        <v>#VALUE!</v>
      </c>
      <c r="DZ64" s="754" t="e">
        <v>#VALUE!</v>
      </c>
      <c r="EA64" s="754"/>
      <c r="EB64" s="754"/>
      <c r="HA64" s="756" t="s">
        <v>397</v>
      </c>
      <c r="HB64" s="756" t="s">
        <v>397</v>
      </c>
      <c r="HC64" s="756" t="s">
        <v>397</v>
      </c>
      <c r="HD64" s="756" t="s">
        <v>397</v>
      </c>
      <c r="HE64" s="756" t="s">
        <v>397</v>
      </c>
      <c r="HF64" s="756" t="s">
        <v>397</v>
      </c>
      <c r="HG64" s="756" t="s">
        <v>397</v>
      </c>
      <c r="HH64" s="756" t="s">
        <v>397</v>
      </c>
      <c r="HI64" s="756" t="s">
        <v>397</v>
      </c>
      <c r="HJ64" s="756" t="s">
        <v>397</v>
      </c>
      <c r="HK64"/>
      <c r="HL64"/>
      <c r="HM64"/>
      <c r="HN64" s="756" t="str">
        <f t="shared" si="1"/>
        <v>AUTO PRINT</v>
      </c>
      <c r="HO64"/>
      <c r="HP64" s="757" t="s">
        <v>572</v>
      </c>
      <c r="HQ64" s="757" t="s">
        <v>572</v>
      </c>
      <c r="HR64" s="757" t="s">
        <v>572</v>
      </c>
      <c r="HS64"/>
      <c r="HW64" s="758"/>
      <c r="HX64"/>
      <c r="HY64" s="759" t="s">
        <v>572</v>
      </c>
      <c r="HZ64" s="759" t="s">
        <v>572</v>
      </c>
      <c r="IA64" s="759" t="s">
        <v>572</v>
      </c>
      <c r="IC64" s="760" t="s">
        <v>572</v>
      </c>
      <c r="ID64" s="760" t="s">
        <v>572</v>
      </c>
      <c r="IE64" s="760" t="s">
        <v>572</v>
      </c>
      <c r="IF64" s="761" t="s">
        <v>572</v>
      </c>
      <c r="IG64" s="619" t="str">
        <f t="shared" si="2"/>
        <v>IN HOUSE (MANUAL)</v>
      </c>
      <c r="II64" s="761" t="s">
        <v>572</v>
      </c>
      <c r="IK64" s="761" t="str">
        <f>IFERROR(VLOOKUP($M64,#REF!,13,0),"IN HOUSE (MANUAL)")</f>
        <v>IN HOUSE (MANUAL)</v>
      </c>
      <c r="IM64" s="760" t="s">
        <v>572</v>
      </c>
      <c r="IN64" s="760" t="s">
        <v>572</v>
      </c>
      <c r="IO64" s="760" t="s">
        <v>572</v>
      </c>
      <c r="IQ64" s="760" t="s">
        <v>572</v>
      </c>
      <c r="IR64" s="760" t="s">
        <v>572</v>
      </c>
      <c r="IT64" s="760" t="s">
        <v>572</v>
      </c>
      <c r="IV64" s="760" t="s">
        <v>572</v>
      </c>
      <c r="IW64" s="760" t="s">
        <v>572</v>
      </c>
      <c r="IY64" s="760" t="s">
        <v>572</v>
      </c>
      <c r="IZ64" s="760" t="s">
        <v>572</v>
      </c>
      <c r="JB64" s="760" t="s">
        <v>572</v>
      </c>
      <c r="JC64" s="760" t="s">
        <v>572</v>
      </c>
      <c r="JE64" s="760" t="s">
        <v>572</v>
      </c>
      <c r="JF64" s="760" t="s">
        <v>572</v>
      </c>
    </row>
    <row r="65" spans="1:266" ht="17.25" hidden="1" customHeight="1" outlineLevel="1" x14ac:dyDescent="0.35">
      <c r="A65" s="618" t="s">
        <v>308</v>
      </c>
      <c r="B65" s="730">
        <v>110</v>
      </c>
      <c r="C65" s="730" t="s">
        <v>741</v>
      </c>
      <c r="D65" s="730" t="s">
        <v>741</v>
      </c>
      <c r="E65" s="730">
        <v>1</v>
      </c>
      <c r="F65" s="731"/>
      <c r="G65" s="821"/>
      <c r="H65" s="733"/>
      <c r="I65" s="730" t="s">
        <v>308</v>
      </c>
      <c r="J65" s="730" t="s">
        <v>308</v>
      </c>
      <c r="K65" s="730">
        <v>0</v>
      </c>
      <c r="L65" s="730" t="s">
        <v>308</v>
      </c>
      <c r="M65" s="805"/>
      <c r="N65" s="805">
        <v>0</v>
      </c>
      <c r="O65" s="805" t="s">
        <v>742</v>
      </c>
      <c r="P65" s="805" t="b">
        <v>1</v>
      </c>
      <c r="Q65" s="805" t="e">
        <v>#VALUE!</v>
      </c>
      <c r="R65" s="805"/>
      <c r="S65" s="805"/>
      <c r="T65" s="805"/>
      <c r="U65" s="805"/>
      <c r="V65" s="805"/>
      <c r="W65" s="805"/>
      <c r="X65" s="805"/>
      <c r="Y65" s="805"/>
      <c r="Z65" s="807"/>
      <c r="AA65" s="805"/>
      <c r="AB65" s="805"/>
      <c r="AC65" s="805"/>
      <c r="AD65" s="805"/>
      <c r="AE65" s="808"/>
      <c r="AF65" s="809">
        <v>0</v>
      </c>
      <c r="AG65" s="810"/>
      <c r="AH65" s="810"/>
      <c r="AI65" s="810"/>
      <c r="AJ65" s="811"/>
      <c r="AK65" s="812"/>
      <c r="AL65" s="811"/>
      <c r="AM65" s="811"/>
      <c r="AN65" s="811"/>
      <c r="AO65" s="811"/>
      <c r="AP65" s="811"/>
      <c r="AQ65" s="811"/>
      <c r="AR65" s="811"/>
      <c r="AS65" s="811"/>
      <c r="AT65" s="811"/>
      <c r="AU65" s="811"/>
      <c r="AV65" s="811"/>
      <c r="AW65" s="811"/>
      <c r="AX65" s="811"/>
      <c r="AY65" s="811"/>
      <c r="AZ65" s="811"/>
      <c r="BA65" s="811"/>
      <c r="BB65" s="811"/>
      <c r="BC65" s="811"/>
      <c r="BD65" s="811"/>
      <c r="BE65" s="811"/>
      <c r="BF65" s="811"/>
      <c r="BG65" s="811"/>
      <c r="BH65" s="811"/>
      <c r="BI65" s="811"/>
      <c r="BJ65" s="811"/>
      <c r="BK65" s="811"/>
      <c r="BL65" s="811"/>
      <c r="BM65" s="811"/>
      <c r="BN65" s="811"/>
      <c r="BO65" s="811"/>
      <c r="BP65" s="811"/>
      <c r="BQ65" s="811"/>
      <c r="BR65" s="811"/>
      <c r="BS65" s="811"/>
      <c r="BT65" s="811"/>
      <c r="BU65" s="811"/>
      <c r="BV65" s="811"/>
      <c r="BW65" s="811"/>
      <c r="BX65" s="811"/>
      <c r="BY65" s="811"/>
      <c r="BZ65" s="811"/>
      <c r="CA65" s="811"/>
      <c r="CB65" s="811"/>
      <c r="CC65" s="811"/>
      <c r="CD65" s="811"/>
      <c r="CE65" s="811"/>
      <c r="CF65" s="811"/>
      <c r="CG65" s="811"/>
      <c r="CH65" s="811"/>
      <c r="CI65" s="811"/>
      <c r="CJ65" s="811"/>
      <c r="CK65" s="822"/>
      <c r="CL65" s="822"/>
      <c r="CM65" s="822"/>
      <c r="CN65" s="822"/>
      <c r="CO65" s="805"/>
      <c r="CP65" s="822"/>
      <c r="CQ65" s="805"/>
      <c r="CR65" s="805"/>
      <c r="CS65" s="814"/>
      <c r="CT65" s="815"/>
      <c r="CU65" s="816"/>
      <c r="CV65" s="807"/>
      <c r="CW65" s="807"/>
      <c r="CX65" s="815"/>
      <c r="CY65" s="817">
        <v>0</v>
      </c>
      <c r="CZ65" s="817">
        <v>0</v>
      </c>
      <c r="DA65" s="818">
        <v>0</v>
      </c>
      <c r="DB65" s="818">
        <v>0</v>
      </c>
      <c r="DC65" s="818">
        <v>0</v>
      </c>
      <c r="DD65" s="818">
        <v>0</v>
      </c>
      <c r="DE65" s="818">
        <v>0</v>
      </c>
      <c r="DF65" s="818">
        <v>0</v>
      </c>
      <c r="DG65" s="818">
        <v>0</v>
      </c>
      <c r="DH65" s="819">
        <v>0</v>
      </c>
      <c r="DI65" s="807">
        <v>0</v>
      </c>
      <c r="DJ65" s="807">
        <v>0</v>
      </c>
      <c r="DK65" s="807">
        <v>0</v>
      </c>
      <c r="DL65" s="807">
        <v>0</v>
      </c>
      <c r="DM65" s="807">
        <v>0</v>
      </c>
      <c r="DN65" s="807">
        <v>0</v>
      </c>
      <c r="DO65" s="820">
        <v>0</v>
      </c>
      <c r="DP65" s="807"/>
      <c r="DQ65" s="809"/>
      <c r="DR65" s="807"/>
      <c r="DS65" s="819"/>
      <c r="DT65" s="752">
        <v>0</v>
      </c>
      <c r="DU65" s="753" t="s">
        <v>308</v>
      </c>
      <c r="DV65" s="753" t="s">
        <v>308</v>
      </c>
      <c r="DW65" s="754" t="s">
        <v>308</v>
      </c>
      <c r="DX65" s="755" t="s">
        <v>308</v>
      </c>
      <c r="DY65" s="754" t="e">
        <v>#VALUE!</v>
      </c>
      <c r="DZ65" s="754" t="e">
        <v>#VALUE!</v>
      </c>
      <c r="EA65" s="754"/>
      <c r="EB65" s="754"/>
    </row>
    <row r="66" spans="1:266" ht="17.25" hidden="1" customHeight="1" outlineLevel="1" x14ac:dyDescent="0.35">
      <c r="A66" s="618" t="s">
        <v>308</v>
      </c>
      <c r="B66" s="730">
        <v>111</v>
      </c>
      <c r="C66" s="730" t="s">
        <v>741</v>
      </c>
      <c r="D66" s="730" t="s">
        <v>741</v>
      </c>
      <c r="E66" s="730">
        <v>1</v>
      </c>
      <c r="F66" s="731"/>
      <c r="G66" s="821"/>
      <c r="H66" s="733"/>
      <c r="I66" s="730" t="s">
        <v>308</v>
      </c>
      <c r="J66" s="730" t="s">
        <v>308</v>
      </c>
      <c r="K66" s="730">
        <v>0</v>
      </c>
      <c r="L66" s="730" t="s">
        <v>308</v>
      </c>
      <c r="M66" s="805"/>
      <c r="N66" s="805">
        <v>0</v>
      </c>
      <c r="O66" s="805" t="s">
        <v>742</v>
      </c>
      <c r="P66" s="805" t="b">
        <v>1</v>
      </c>
      <c r="Q66" s="805" t="e">
        <v>#VALUE!</v>
      </c>
      <c r="R66" s="805"/>
      <c r="S66" s="805"/>
      <c r="T66" s="805"/>
      <c r="U66" s="805"/>
      <c r="V66" s="805"/>
      <c r="W66" s="805"/>
      <c r="X66" s="805"/>
      <c r="Y66" s="805"/>
      <c r="Z66" s="807"/>
      <c r="AA66" s="805"/>
      <c r="AB66" s="805"/>
      <c r="AC66" s="805"/>
      <c r="AD66" s="805"/>
      <c r="AE66" s="808"/>
      <c r="AF66" s="809">
        <v>0</v>
      </c>
      <c r="AG66" s="810"/>
      <c r="AH66" s="810"/>
      <c r="AI66" s="810"/>
      <c r="AJ66" s="811"/>
      <c r="AK66" s="812"/>
      <c r="AL66" s="811"/>
      <c r="AM66" s="811"/>
      <c r="AN66" s="811"/>
      <c r="AO66" s="811"/>
      <c r="AP66" s="811"/>
      <c r="AQ66" s="811"/>
      <c r="AR66" s="811"/>
      <c r="AS66" s="811"/>
      <c r="AT66" s="811"/>
      <c r="AU66" s="811"/>
      <c r="AV66" s="811"/>
      <c r="AW66" s="811"/>
      <c r="AX66" s="811"/>
      <c r="AY66" s="811"/>
      <c r="AZ66" s="811"/>
      <c r="BA66" s="811"/>
      <c r="BB66" s="811"/>
      <c r="BC66" s="811"/>
      <c r="BD66" s="811"/>
      <c r="BE66" s="811"/>
      <c r="BF66" s="811"/>
      <c r="BG66" s="811"/>
      <c r="BH66" s="811"/>
      <c r="BI66" s="811"/>
      <c r="BJ66" s="811"/>
      <c r="BK66" s="811"/>
      <c r="BL66" s="811"/>
      <c r="BM66" s="811"/>
      <c r="BN66" s="811"/>
      <c r="BO66" s="811"/>
      <c r="BP66" s="811"/>
      <c r="BQ66" s="811"/>
      <c r="BR66" s="811"/>
      <c r="BS66" s="811"/>
      <c r="BT66" s="811"/>
      <c r="BU66" s="811"/>
      <c r="BV66" s="811"/>
      <c r="BW66" s="811"/>
      <c r="BX66" s="811"/>
      <c r="BY66" s="811"/>
      <c r="BZ66" s="811"/>
      <c r="CA66" s="811"/>
      <c r="CB66" s="811"/>
      <c r="CC66" s="811"/>
      <c r="CD66" s="811"/>
      <c r="CE66" s="811"/>
      <c r="CF66" s="811"/>
      <c r="CG66" s="811"/>
      <c r="CH66" s="811"/>
      <c r="CI66" s="811"/>
      <c r="CJ66" s="811"/>
      <c r="CK66" s="822"/>
      <c r="CL66" s="822"/>
      <c r="CM66" s="822"/>
      <c r="CN66" s="822"/>
      <c r="CO66" s="805"/>
      <c r="CP66" s="822"/>
      <c r="CQ66" s="805"/>
      <c r="CR66" s="805"/>
      <c r="CS66" s="814"/>
      <c r="CT66" s="815"/>
      <c r="CU66" s="816"/>
      <c r="CV66" s="807"/>
      <c r="CW66" s="807"/>
      <c r="CX66" s="815"/>
      <c r="CY66" s="817">
        <v>0</v>
      </c>
      <c r="CZ66" s="817">
        <v>0</v>
      </c>
      <c r="DA66" s="818">
        <v>0</v>
      </c>
      <c r="DB66" s="818">
        <v>0</v>
      </c>
      <c r="DC66" s="818">
        <v>0</v>
      </c>
      <c r="DD66" s="818">
        <v>0</v>
      </c>
      <c r="DE66" s="818">
        <v>0</v>
      </c>
      <c r="DF66" s="818">
        <v>0</v>
      </c>
      <c r="DG66" s="818">
        <v>0</v>
      </c>
      <c r="DH66" s="819">
        <v>0</v>
      </c>
      <c r="DI66" s="807">
        <v>0</v>
      </c>
      <c r="DJ66" s="807">
        <v>0</v>
      </c>
      <c r="DK66" s="807">
        <v>0</v>
      </c>
      <c r="DL66" s="807">
        <v>0</v>
      </c>
      <c r="DM66" s="807">
        <v>0</v>
      </c>
      <c r="DN66" s="807">
        <v>0</v>
      </c>
      <c r="DO66" s="820">
        <v>0</v>
      </c>
      <c r="DP66" s="807"/>
      <c r="DQ66" s="809"/>
      <c r="DR66" s="807"/>
      <c r="DS66" s="819"/>
      <c r="DT66" s="752">
        <v>0</v>
      </c>
      <c r="DU66" s="753" t="s">
        <v>308</v>
      </c>
      <c r="DV66" s="753" t="s">
        <v>308</v>
      </c>
      <c r="DW66" s="754" t="s">
        <v>308</v>
      </c>
      <c r="DX66" s="755" t="s">
        <v>308</v>
      </c>
      <c r="DY66" s="754" t="e">
        <v>#VALUE!</v>
      </c>
      <c r="DZ66" s="754" t="e">
        <v>#VALUE!</v>
      </c>
      <c r="EA66" s="754"/>
      <c r="EB66" s="754"/>
    </row>
    <row r="67" spans="1:266" ht="17.25" hidden="1" customHeight="1" outlineLevel="1" x14ac:dyDescent="0.35">
      <c r="A67" s="618" t="s">
        <v>308</v>
      </c>
      <c r="B67" s="730">
        <v>112</v>
      </c>
      <c r="C67" s="730" t="s">
        <v>741</v>
      </c>
      <c r="D67" s="730" t="s">
        <v>741</v>
      </c>
      <c r="E67" s="730">
        <v>1</v>
      </c>
      <c r="F67" s="731"/>
      <c r="G67" s="821"/>
      <c r="H67" s="733"/>
      <c r="I67" s="730" t="s">
        <v>308</v>
      </c>
      <c r="J67" s="730" t="s">
        <v>308</v>
      </c>
      <c r="K67" s="730">
        <v>0</v>
      </c>
      <c r="L67" s="730" t="s">
        <v>308</v>
      </c>
      <c r="M67" s="805"/>
      <c r="N67" s="805">
        <v>0</v>
      </c>
      <c r="O67" s="805" t="s">
        <v>742</v>
      </c>
      <c r="P67" s="805" t="b">
        <v>1</v>
      </c>
      <c r="Q67" s="805" t="e">
        <v>#VALUE!</v>
      </c>
      <c r="R67" s="805"/>
      <c r="S67" s="805"/>
      <c r="T67" s="805"/>
      <c r="U67" s="805"/>
      <c r="V67" s="805"/>
      <c r="W67" s="805"/>
      <c r="X67" s="805"/>
      <c r="Y67" s="805"/>
      <c r="Z67" s="807"/>
      <c r="AA67" s="805"/>
      <c r="AB67" s="805"/>
      <c r="AC67" s="805"/>
      <c r="AD67" s="805"/>
      <c r="AE67" s="808"/>
      <c r="AF67" s="809">
        <v>0</v>
      </c>
      <c r="AG67" s="810"/>
      <c r="AH67" s="810"/>
      <c r="AI67" s="810"/>
      <c r="AJ67" s="811"/>
      <c r="AK67" s="812"/>
      <c r="AL67" s="811"/>
      <c r="AM67" s="811"/>
      <c r="AN67" s="811"/>
      <c r="AO67" s="811"/>
      <c r="AP67" s="811"/>
      <c r="AQ67" s="811"/>
      <c r="AR67" s="811"/>
      <c r="AS67" s="811"/>
      <c r="AT67" s="811"/>
      <c r="AU67" s="811"/>
      <c r="AV67" s="811"/>
      <c r="AW67" s="811"/>
      <c r="AX67" s="811"/>
      <c r="AY67" s="811"/>
      <c r="AZ67" s="811"/>
      <c r="BA67" s="811"/>
      <c r="BB67" s="811"/>
      <c r="BC67" s="811"/>
      <c r="BD67" s="811"/>
      <c r="BE67" s="811"/>
      <c r="BF67" s="811"/>
      <c r="BG67" s="811"/>
      <c r="BH67" s="811"/>
      <c r="BI67" s="811"/>
      <c r="BJ67" s="811"/>
      <c r="BK67" s="811"/>
      <c r="BL67" s="811"/>
      <c r="BM67" s="811"/>
      <c r="BN67" s="811"/>
      <c r="BO67" s="811"/>
      <c r="BP67" s="811"/>
      <c r="BQ67" s="811"/>
      <c r="BR67" s="811"/>
      <c r="BS67" s="811"/>
      <c r="BT67" s="811"/>
      <c r="BU67" s="811"/>
      <c r="BV67" s="811"/>
      <c r="BW67" s="811"/>
      <c r="BX67" s="811"/>
      <c r="BY67" s="811"/>
      <c r="BZ67" s="811"/>
      <c r="CA67" s="811"/>
      <c r="CB67" s="811"/>
      <c r="CC67" s="811"/>
      <c r="CD67" s="811"/>
      <c r="CE67" s="811"/>
      <c r="CF67" s="811"/>
      <c r="CG67" s="811"/>
      <c r="CH67" s="811"/>
      <c r="CI67" s="811"/>
      <c r="CJ67" s="811"/>
      <c r="CK67" s="822"/>
      <c r="CL67" s="822"/>
      <c r="CM67" s="822"/>
      <c r="CN67" s="822"/>
      <c r="CO67" s="805"/>
      <c r="CP67" s="822"/>
      <c r="CQ67" s="805"/>
      <c r="CR67" s="805"/>
      <c r="CS67" s="814"/>
      <c r="CT67" s="815"/>
      <c r="CU67" s="816"/>
      <c r="CV67" s="807"/>
      <c r="CW67" s="807"/>
      <c r="CX67" s="815"/>
      <c r="CY67" s="817">
        <v>0</v>
      </c>
      <c r="CZ67" s="817">
        <v>0</v>
      </c>
      <c r="DA67" s="818">
        <v>0</v>
      </c>
      <c r="DB67" s="818">
        <v>0</v>
      </c>
      <c r="DC67" s="818">
        <v>0</v>
      </c>
      <c r="DD67" s="818">
        <v>0</v>
      </c>
      <c r="DE67" s="818">
        <v>0</v>
      </c>
      <c r="DF67" s="818">
        <v>0</v>
      </c>
      <c r="DG67" s="818">
        <v>0</v>
      </c>
      <c r="DH67" s="819">
        <v>0</v>
      </c>
      <c r="DI67" s="807">
        <v>0</v>
      </c>
      <c r="DJ67" s="807">
        <v>0</v>
      </c>
      <c r="DK67" s="807">
        <v>0</v>
      </c>
      <c r="DL67" s="807">
        <v>0</v>
      </c>
      <c r="DM67" s="807">
        <v>0</v>
      </c>
      <c r="DN67" s="807">
        <v>0</v>
      </c>
      <c r="DO67" s="820">
        <v>0</v>
      </c>
      <c r="DP67" s="807"/>
      <c r="DQ67" s="809"/>
      <c r="DR67" s="807"/>
      <c r="DS67" s="819"/>
      <c r="DT67" s="752">
        <v>0</v>
      </c>
      <c r="DU67" s="753" t="s">
        <v>308</v>
      </c>
      <c r="DV67" s="753" t="s">
        <v>308</v>
      </c>
      <c r="DW67" s="754" t="s">
        <v>308</v>
      </c>
      <c r="DX67" s="755" t="s">
        <v>308</v>
      </c>
      <c r="DY67" s="754" t="e">
        <v>#VALUE!</v>
      </c>
      <c r="DZ67" s="754" t="e">
        <v>#VALUE!</v>
      </c>
      <c r="EA67" s="754"/>
      <c r="EB67" s="754"/>
    </row>
    <row r="68" spans="1:266" ht="17.25" hidden="1" customHeight="1" outlineLevel="1" x14ac:dyDescent="0.35">
      <c r="A68" s="618" t="s">
        <v>308</v>
      </c>
      <c r="B68" s="730">
        <v>113</v>
      </c>
      <c r="C68" s="730" t="s">
        <v>741</v>
      </c>
      <c r="D68" s="730" t="s">
        <v>741</v>
      </c>
      <c r="E68" s="730">
        <v>1</v>
      </c>
      <c r="F68" s="731"/>
      <c r="G68" s="821"/>
      <c r="H68" s="733"/>
      <c r="I68" s="730" t="s">
        <v>308</v>
      </c>
      <c r="J68" s="730" t="s">
        <v>308</v>
      </c>
      <c r="K68" s="730">
        <v>0</v>
      </c>
      <c r="L68" s="730" t="s">
        <v>308</v>
      </c>
      <c r="M68" s="805"/>
      <c r="N68" s="805">
        <v>0</v>
      </c>
      <c r="O68" s="805" t="s">
        <v>742</v>
      </c>
      <c r="P68" s="805" t="b">
        <v>1</v>
      </c>
      <c r="Q68" s="805" t="e">
        <v>#VALUE!</v>
      </c>
      <c r="R68" s="805"/>
      <c r="S68" s="805"/>
      <c r="T68" s="805"/>
      <c r="U68" s="805"/>
      <c r="V68" s="805"/>
      <c r="W68" s="805"/>
      <c r="X68" s="805"/>
      <c r="Y68" s="805"/>
      <c r="Z68" s="807"/>
      <c r="AA68" s="805"/>
      <c r="AB68" s="805"/>
      <c r="AC68" s="805"/>
      <c r="AD68" s="805"/>
      <c r="AE68" s="808"/>
      <c r="AF68" s="809">
        <v>0</v>
      </c>
      <c r="AG68" s="810"/>
      <c r="AH68" s="810"/>
      <c r="AI68" s="810"/>
      <c r="AJ68" s="811"/>
      <c r="AK68" s="812"/>
      <c r="AL68" s="811"/>
      <c r="AM68" s="811"/>
      <c r="AN68" s="811"/>
      <c r="AO68" s="811"/>
      <c r="AP68" s="811"/>
      <c r="AQ68" s="811"/>
      <c r="AR68" s="811"/>
      <c r="AS68" s="811"/>
      <c r="AT68" s="811"/>
      <c r="AU68" s="811"/>
      <c r="AV68" s="811"/>
      <c r="AW68" s="811"/>
      <c r="AX68" s="811"/>
      <c r="AY68" s="811"/>
      <c r="AZ68" s="811"/>
      <c r="BA68" s="811"/>
      <c r="BB68" s="811"/>
      <c r="BC68" s="811"/>
      <c r="BD68" s="811"/>
      <c r="BE68" s="811"/>
      <c r="BF68" s="811"/>
      <c r="BG68" s="811"/>
      <c r="BH68" s="811"/>
      <c r="BI68" s="811"/>
      <c r="BJ68" s="811"/>
      <c r="BK68" s="811"/>
      <c r="BL68" s="811"/>
      <c r="BM68" s="811"/>
      <c r="BN68" s="811"/>
      <c r="BO68" s="811"/>
      <c r="BP68" s="811"/>
      <c r="BQ68" s="811"/>
      <c r="BR68" s="811"/>
      <c r="BS68" s="811"/>
      <c r="BT68" s="811"/>
      <c r="BU68" s="811"/>
      <c r="BV68" s="811"/>
      <c r="BW68" s="811"/>
      <c r="BX68" s="811"/>
      <c r="BY68" s="811"/>
      <c r="BZ68" s="811"/>
      <c r="CA68" s="811"/>
      <c r="CB68" s="811"/>
      <c r="CC68" s="811"/>
      <c r="CD68" s="811"/>
      <c r="CE68" s="811"/>
      <c r="CF68" s="811"/>
      <c r="CG68" s="811"/>
      <c r="CH68" s="811"/>
      <c r="CI68" s="811"/>
      <c r="CJ68" s="811"/>
      <c r="CK68" s="822"/>
      <c r="CL68" s="822"/>
      <c r="CM68" s="822"/>
      <c r="CN68" s="822"/>
      <c r="CO68" s="805"/>
      <c r="CP68" s="822"/>
      <c r="CQ68" s="805"/>
      <c r="CR68" s="805"/>
      <c r="CS68" s="814"/>
      <c r="CT68" s="815"/>
      <c r="CU68" s="816"/>
      <c r="CV68" s="807"/>
      <c r="CW68" s="807"/>
      <c r="CX68" s="815"/>
      <c r="CY68" s="817">
        <v>0</v>
      </c>
      <c r="CZ68" s="817">
        <v>0</v>
      </c>
      <c r="DA68" s="818">
        <v>0</v>
      </c>
      <c r="DB68" s="818">
        <v>0</v>
      </c>
      <c r="DC68" s="818">
        <v>0</v>
      </c>
      <c r="DD68" s="818">
        <v>0</v>
      </c>
      <c r="DE68" s="818">
        <v>0</v>
      </c>
      <c r="DF68" s="818">
        <v>0</v>
      </c>
      <c r="DG68" s="818">
        <v>0</v>
      </c>
      <c r="DH68" s="819">
        <v>0</v>
      </c>
      <c r="DI68" s="807">
        <v>0</v>
      </c>
      <c r="DJ68" s="807">
        <v>0</v>
      </c>
      <c r="DK68" s="807">
        <v>0</v>
      </c>
      <c r="DL68" s="807">
        <v>0</v>
      </c>
      <c r="DM68" s="807">
        <v>0</v>
      </c>
      <c r="DN68" s="807">
        <v>0</v>
      </c>
      <c r="DO68" s="820">
        <v>0</v>
      </c>
      <c r="DP68" s="807"/>
      <c r="DQ68" s="809"/>
      <c r="DR68" s="807"/>
      <c r="DS68" s="819"/>
      <c r="DT68" s="752">
        <v>0</v>
      </c>
      <c r="DU68" s="753" t="s">
        <v>308</v>
      </c>
      <c r="DV68" s="753" t="s">
        <v>308</v>
      </c>
      <c r="DW68" s="754" t="s">
        <v>308</v>
      </c>
      <c r="DX68" s="755" t="s">
        <v>308</v>
      </c>
      <c r="DY68" s="754" t="e">
        <v>#VALUE!</v>
      </c>
      <c r="DZ68" s="754" t="e">
        <v>#VALUE!</v>
      </c>
      <c r="EA68" s="754"/>
      <c r="EB68" s="754"/>
    </row>
    <row r="69" spans="1:266" ht="17.25" hidden="1" customHeight="1" outlineLevel="1" x14ac:dyDescent="0.35">
      <c r="A69" s="618" t="s">
        <v>308</v>
      </c>
      <c r="B69" s="730">
        <v>114</v>
      </c>
      <c r="C69" s="730" t="s">
        <v>741</v>
      </c>
      <c r="D69" s="730" t="s">
        <v>741</v>
      </c>
      <c r="E69" s="730">
        <v>1</v>
      </c>
      <c r="F69" s="731"/>
      <c r="G69" s="821"/>
      <c r="H69" s="733"/>
      <c r="I69" s="730" t="s">
        <v>308</v>
      </c>
      <c r="J69" s="730" t="s">
        <v>308</v>
      </c>
      <c r="K69" s="730">
        <v>0</v>
      </c>
      <c r="L69" s="730" t="s">
        <v>308</v>
      </c>
      <c r="M69" s="805"/>
      <c r="N69" s="805">
        <v>0</v>
      </c>
      <c r="O69" s="805" t="s">
        <v>742</v>
      </c>
      <c r="P69" s="805" t="b">
        <v>1</v>
      </c>
      <c r="Q69" s="805" t="e">
        <v>#VALUE!</v>
      </c>
      <c r="R69" s="805"/>
      <c r="S69" s="805"/>
      <c r="T69" s="805"/>
      <c r="U69" s="805"/>
      <c r="V69" s="805"/>
      <c r="W69" s="805"/>
      <c r="X69" s="805"/>
      <c r="Y69" s="805"/>
      <c r="Z69" s="807"/>
      <c r="AA69" s="805"/>
      <c r="AB69" s="805"/>
      <c r="AC69" s="805"/>
      <c r="AD69" s="805"/>
      <c r="AE69" s="808"/>
      <c r="AF69" s="809">
        <v>0</v>
      </c>
      <c r="AG69" s="810"/>
      <c r="AH69" s="810"/>
      <c r="AI69" s="810"/>
      <c r="AJ69" s="811"/>
      <c r="AK69" s="812"/>
      <c r="AL69" s="811"/>
      <c r="AM69" s="811"/>
      <c r="AN69" s="811"/>
      <c r="AO69" s="811"/>
      <c r="AP69" s="811"/>
      <c r="AQ69" s="811"/>
      <c r="AR69" s="811"/>
      <c r="AS69" s="811"/>
      <c r="AT69" s="811"/>
      <c r="AU69" s="811"/>
      <c r="AV69" s="811"/>
      <c r="AW69" s="811"/>
      <c r="AX69" s="811"/>
      <c r="AY69" s="811"/>
      <c r="AZ69" s="811"/>
      <c r="BA69" s="811"/>
      <c r="BB69" s="811"/>
      <c r="BC69" s="811"/>
      <c r="BD69" s="811"/>
      <c r="BE69" s="811"/>
      <c r="BF69" s="811"/>
      <c r="BG69" s="811"/>
      <c r="BH69" s="811"/>
      <c r="BI69" s="811"/>
      <c r="BJ69" s="811"/>
      <c r="BK69" s="811"/>
      <c r="BL69" s="811"/>
      <c r="BM69" s="811"/>
      <c r="BN69" s="811"/>
      <c r="BO69" s="811"/>
      <c r="BP69" s="811"/>
      <c r="BQ69" s="811"/>
      <c r="BR69" s="811"/>
      <c r="BS69" s="811"/>
      <c r="BT69" s="811"/>
      <c r="BU69" s="811"/>
      <c r="BV69" s="811"/>
      <c r="BW69" s="811"/>
      <c r="BX69" s="811"/>
      <c r="BY69" s="811"/>
      <c r="BZ69" s="811"/>
      <c r="CA69" s="811"/>
      <c r="CB69" s="811"/>
      <c r="CC69" s="811"/>
      <c r="CD69" s="811"/>
      <c r="CE69" s="811"/>
      <c r="CF69" s="811"/>
      <c r="CG69" s="811"/>
      <c r="CH69" s="811"/>
      <c r="CI69" s="811"/>
      <c r="CJ69" s="811"/>
      <c r="CK69" s="822"/>
      <c r="CL69" s="822"/>
      <c r="CM69" s="822"/>
      <c r="CN69" s="822"/>
      <c r="CO69" s="805"/>
      <c r="CP69" s="822"/>
      <c r="CQ69" s="805"/>
      <c r="CR69" s="805"/>
      <c r="CS69" s="814"/>
      <c r="CT69" s="815"/>
      <c r="CU69" s="816"/>
      <c r="CV69" s="807"/>
      <c r="CW69" s="807"/>
      <c r="CX69" s="815"/>
      <c r="CY69" s="817">
        <v>0</v>
      </c>
      <c r="CZ69" s="817">
        <v>0</v>
      </c>
      <c r="DA69" s="818">
        <v>0</v>
      </c>
      <c r="DB69" s="818">
        <v>0</v>
      </c>
      <c r="DC69" s="818">
        <v>0</v>
      </c>
      <c r="DD69" s="818">
        <v>0</v>
      </c>
      <c r="DE69" s="818">
        <v>0</v>
      </c>
      <c r="DF69" s="818">
        <v>0</v>
      </c>
      <c r="DG69" s="818">
        <v>0</v>
      </c>
      <c r="DH69" s="819">
        <v>0</v>
      </c>
      <c r="DI69" s="807">
        <v>0</v>
      </c>
      <c r="DJ69" s="807">
        <v>0</v>
      </c>
      <c r="DK69" s="807">
        <v>0</v>
      </c>
      <c r="DL69" s="807">
        <v>0</v>
      </c>
      <c r="DM69" s="807">
        <v>0</v>
      </c>
      <c r="DN69" s="807">
        <v>0</v>
      </c>
      <c r="DO69" s="820">
        <v>0</v>
      </c>
      <c r="DP69" s="807"/>
      <c r="DQ69" s="809"/>
      <c r="DR69" s="807"/>
      <c r="DS69" s="819"/>
      <c r="DT69" s="752">
        <v>0</v>
      </c>
      <c r="DU69" s="753" t="s">
        <v>308</v>
      </c>
      <c r="DV69" s="753" t="s">
        <v>308</v>
      </c>
      <c r="DW69" s="754" t="s">
        <v>308</v>
      </c>
      <c r="DX69" s="755" t="s">
        <v>308</v>
      </c>
      <c r="DY69" s="754" t="e">
        <v>#VALUE!</v>
      </c>
      <c r="DZ69" s="754" t="e">
        <v>#VALUE!</v>
      </c>
      <c r="EA69" s="754"/>
      <c r="EB69" s="754"/>
    </row>
    <row r="70" spans="1:266" ht="17.25" hidden="1" customHeight="1" outlineLevel="1" x14ac:dyDescent="0.35">
      <c r="A70" s="618" t="s">
        <v>308</v>
      </c>
      <c r="B70" s="730">
        <v>115</v>
      </c>
      <c r="C70" s="730" t="s">
        <v>741</v>
      </c>
      <c r="D70" s="730" t="s">
        <v>741</v>
      </c>
      <c r="E70" s="730">
        <v>1</v>
      </c>
      <c r="F70" s="731"/>
      <c r="G70" s="821"/>
      <c r="H70" s="733"/>
      <c r="I70" s="730" t="s">
        <v>308</v>
      </c>
      <c r="J70" s="730" t="s">
        <v>308</v>
      </c>
      <c r="K70" s="730">
        <v>0</v>
      </c>
      <c r="L70" s="730" t="s">
        <v>308</v>
      </c>
      <c r="M70" s="805"/>
      <c r="N70" s="805">
        <v>0</v>
      </c>
      <c r="O70" s="805" t="s">
        <v>742</v>
      </c>
      <c r="P70" s="805" t="b">
        <v>1</v>
      </c>
      <c r="Q70" s="805" t="e">
        <v>#VALUE!</v>
      </c>
      <c r="R70" s="805"/>
      <c r="S70" s="805"/>
      <c r="T70" s="805"/>
      <c r="U70" s="805"/>
      <c r="V70" s="805"/>
      <c r="W70" s="805"/>
      <c r="X70" s="805"/>
      <c r="Y70" s="805"/>
      <c r="Z70" s="807"/>
      <c r="AA70" s="805"/>
      <c r="AB70" s="805"/>
      <c r="AC70" s="805"/>
      <c r="AD70" s="805"/>
      <c r="AE70" s="808"/>
      <c r="AF70" s="809">
        <v>0</v>
      </c>
      <c r="AG70" s="810"/>
      <c r="AH70" s="810"/>
      <c r="AI70" s="810"/>
      <c r="AJ70" s="811"/>
      <c r="AK70" s="812"/>
      <c r="AL70" s="811"/>
      <c r="AM70" s="811"/>
      <c r="AN70" s="811"/>
      <c r="AO70" s="811"/>
      <c r="AP70" s="811"/>
      <c r="AQ70" s="811"/>
      <c r="AR70" s="811"/>
      <c r="AS70" s="811"/>
      <c r="AT70" s="811"/>
      <c r="AU70" s="811"/>
      <c r="AV70" s="811"/>
      <c r="AW70" s="811"/>
      <c r="AX70" s="811"/>
      <c r="AY70" s="811"/>
      <c r="AZ70" s="811"/>
      <c r="BA70" s="811"/>
      <c r="BB70" s="811"/>
      <c r="BC70" s="811"/>
      <c r="BD70" s="811"/>
      <c r="BE70" s="811"/>
      <c r="BF70" s="811"/>
      <c r="BG70" s="811"/>
      <c r="BH70" s="811"/>
      <c r="BI70" s="811"/>
      <c r="BJ70" s="811"/>
      <c r="BK70" s="811"/>
      <c r="BL70" s="811"/>
      <c r="BM70" s="811"/>
      <c r="BN70" s="811"/>
      <c r="BO70" s="811"/>
      <c r="BP70" s="811"/>
      <c r="BQ70" s="811"/>
      <c r="BR70" s="811"/>
      <c r="BS70" s="811"/>
      <c r="BT70" s="811"/>
      <c r="BU70" s="811"/>
      <c r="BV70" s="811"/>
      <c r="BW70" s="811"/>
      <c r="BX70" s="811"/>
      <c r="BY70" s="811"/>
      <c r="BZ70" s="811"/>
      <c r="CA70" s="811"/>
      <c r="CB70" s="811"/>
      <c r="CC70" s="811"/>
      <c r="CD70" s="811"/>
      <c r="CE70" s="811"/>
      <c r="CF70" s="811"/>
      <c r="CG70" s="811"/>
      <c r="CH70" s="811"/>
      <c r="CI70" s="811"/>
      <c r="CJ70" s="811"/>
      <c r="CK70" s="822"/>
      <c r="CL70" s="822"/>
      <c r="CM70" s="822"/>
      <c r="CN70" s="822"/>
      <c r="CO70" s="805"/>
      <c r="CP70" s="822"/>
      <c r="CQ70" s="805"/>
      <c r="CR70" s="805"/>
      <c r="CS70" s="814"/>
      <c r="CT70" s="815"/>
      <c r="CU70" s="816"/>
      <c r="CV70" s="807"/>
      <c r="CW70" s="807"/>
      <c r="CX70" s="815"/>
      <c r="CY70" s="817">
        <v>0</v>
      </c>
      <c r="CZ70" s="817">
        <v>0</v>
      </c>
      <c r="DA70" s="818">
        <v>0</v>
      </c>
      <c r="DB70" s="818">
        <v>0</v>
      </c>
      <c r="DC70" s="818">
        <v>0</v>
      </c>
      <c r="DD70" s="818">
        <v>0</v>
      </c>
      <c r="DE70" s="818">
        <v>0</v>
      </c>
      <c r="DF70" s="818">
        <v>0</v>
      </c>
      <c r="DG70" s="818">
        <v>0</v>
      </c>
      <c r="DH70" s="819">
        <v>0</v>
      </c>
      <c r="DI70" s="807">
        <v>0</v>
      </c>
      <c r="DJ70" s="807">
        <v>0</v>
      </c>
      <c r="DK70" s="807">
        <v>0</v>
      </c>
      <c r="DL70" s="807">
        <v>0</v>
      </c>
      <c r="DM70" s="807">
        <v>0</v>
      </c>
      <c r="DN70" s="807">
        <v>0</v>
      </c>
      <c r="DO70" s="820">
        <v>0</v>
      </c>
      <c r="DP70" s="807"/>
      <c r="DQ70" s="809"/>
      <c r="DR70" s="807"/>
      <c r="DS70" s="819"/>
      <c r="DT70" s="752">
        <v>0</v>
      </c>
      <c r="DU70" s="753" t="s">
        <v>308</v>
      </c>
      <c r="DV70" s="753" t="s">
        <v>308</v>
      </c>
      <c r="DW70" s="754" t="s">
        <v>308</v>
      </c>
      <c r="DX70" s="755" t="s">
        <v>308</v>
      </c>
      <c r="DY70" s="754" t="e">
        <v>#VALUE!</v>
      </c>
      <c r="DZ70" s="754" t="e">
        <v>#VALUE!</v>
      </c>
      <c r="EA70" s="754"/>
      <c r="EB70" s="754"/>
    </row>
    <row r="71" spans="1:266" ht="17.25" hidden="1" customHeight="1" outlineLevel="1" x14ac:dyDescent="0.35">
      <c r="A71" s="618" t="s">
        <v>308</v>
      </c>
      <c r="B71" s="730">
        <v>116</v>
      </c>
      <c r="C71" s="730" t="s">
        <v>741</v>
      </c>
      <c r="D71" s="730" t="s">
        <v>741</v>
      </c>
      <c r="E71" s="730">
        <v>1</v>
      </c>
      <c r="F71" s="731"/>
      <c r="G71" s="821"/>
      <c r="H71" s="733"/>
      <c r="I71" s="730" t="s">
        <v>308</v>
      </c>
      <c r="J71" s="730" t="s">
        <v>308</v>
      </c>
      <c r="K71" s="730">
        <v>0</v>
      </c>
      <c r="L71" s="730" t="s">
        <v>308</v>
      </c>
      <c r="M71" s="805"/>
      <c r="N71" s="805">
        <v>0</v>
      </c>
      <c r="O71" s="805" t="s">
        <v>742</v>
      </c>
      <c r="P71" s="805" t="b">
        <v>1</v>
      </c>
      <c r="Q71" s="805" t="e">
        <v>#VALUE!</v>
      </c>
      <c r="R71" s="805"/>
      <c r="S71" s="805"/>
      <c r="T71" s="805"/>
      <c r="U71" s="805"/>
      <c r="V71" s="805"/>
      <c r="W71" s="805"/>
      <c r="X71" s="805"/>
      <c r="Y71" s="805"/>
      <c r="Z71" s="807"/>
      <c r="AA71" s="805"/>
      <c r="AB71" s="805"/>
      <c r="AC71" s="805"/>
      <c r="AD71" s="805"/>
      <c r="AE71" s="808"/>
      <c r="AF71" s="809">
        <v>0</v>
      </c>
      <c r="AG71" s="810"/>
      <c r="AH71" s="810"/>
      <c r="AI71" s="810"/>
      <c r="AJ71" s="811"/>
      <c r="AK71" s="812"/>
      <c r="AL71" s="811"/>
      <c r="AM71" s="811"/>
      <c r="AN71" s="811"/>
      <c r="AO71" s="811"/>
      <c r="AP71" s="811"/>
      <c r="AQ71" s="811"/>
      <c r="AR71" s="811"/>
      <c r="AS71" s="811"/>
      <c r="AT71" s="811"/>
      <c r="AU71" s="811"/>
      <c r="AV71" s="811"/>
      <c r="AW71" s="811"/>
      <c r="AX71" s="811"/>
      <c r="AY71" s="811"/>
      <c r="AZ71" s="811"/>
      <c r="BA71" s="811"/>
      <c r="BB71" s="811"/>
      <c r="BC71" s="811"/>
      <c r="BD71" s="811"/>
      <c r="BE71" s="811"/>
      <c r="BF71" s="811"/>
      <c r="BG71" s="811"/>
      <c r="BH71" s="811"/>
      <c r="BI71" s="811"/>
      <c r="BJ71" s="811"/>
      <c r="BK71" s="811"/>
      <c r="BL71" s="811"/>
      <c r="BM71" s="811"/>
      <c r="BN71" s="811"/>
      <c r="BO71" s="811"/>
      <c r="BP71" s="811"/>
      <c r="BQ71" s="811"/>
      <c r="BR71" s="811"/>
      <c r="BS71" s="811"/>
      <c r="BT71" s="811"/>
      <c r="BU71" s="811"/>
      <c r="BV71" s="811"/>
      <c r="BW71" s="811"/>
      <c r="BX71" s="811"/>
      <c r="BY71" s="811"/>
      <c r="BZ71" s="811"/>
      <c r="CA71" s="811"/>
      <c r="CB71" s="811"/>
      <c r="CC71" s="811"/>
      <c r="CD71" s="811"/>
      <c r="CE71" s="811"/>
      <c r="CF71" s="811"/>
      <c r="CG71" s="811"/>
      <c r="CH71" s="811"/>
      <c r="CI71" s="811"/>
      <c r="CJ71" s="811"/>
      <c r="CK71" s="822"/>
      <c r="CL71" s="822"/>
      <c r="CM71" s="822"/>
      <c r="CN71" s="822"/>
      <c r="CO71" s="805"/>
      <c r="CP71" s="822"/>
      <c r="CQ71" s="805"/>
      <c r="CR71" s="805"/>
      <c r="CS71" s="814"/>
      <c r="CT71" s="815"/>
      <c r="CU71" s="816"/>
      <c r="CV71" s="807"/>
      <c r="CW71" s="807"/>
      <c r="CX71" s="815"/>
      <c r="CY71" s="817">
        <v>0</v>
      </c>
      <c r="CZ71" s="817">
        <v>0</v>
      </c>
      <c r="DA71" s="818">
        <v>0</v>
      </c>
      <c r="DB71" s="818">
        <v>0</v>
      </c>
      <c r="DC71" s="818">
        <v>0</v>
      </c>
      <c r="DD71" s="818">
        <v>0</v>
      </c>
      <c r="DE71" s="818">
        <v>0</v>
      </c>
      <c r="DF71" s="818">
        <v>0</v>
      </c>
      <c r="DG71" s="818">
        <v>0</v>
      </c>
      <c r="DH71" s="819">
        <v>0</v>
      </c>
      <c r="DI71" s="807">
        <v>0</v>
      </c>
      <c r="DJ71" s="807">
        <v>0</v>
      </c>
      <c r="DK71" s="807">
        <v>0</v>
      </c>
      <c r="DL71" s="807">
        <v>0</v>
      </c>
      <c r="DM71" s="807">
        <v>0</v>
      </c>
      <c r="DN71" s="807">
        <v>0</v>
      </c>
      <c r="DO71" s="820">
        <v>0</v>
      </c>
      <c r="DP71" s="807"/>
      <c r="DQ71" s="809"/>
      <c r="DR71" s="807"/>
      <c r="DS71" s="819"/>
      <c r="DT71" s="752">
        <v>0</v>
      </c>
      <c r="DU71" s="753" t="s">
        <v>308</v>
      </c>
      <c r="DV71" s="753" t="s">
        <v>308</v>
      </c>
      <c r="DW71" s="754" t="s">
        <v>308</v>
      </c>
      <c r="DX71" s="755" t="s">
        <v>308</v>
      </c>
      <c r="DY71" s="754" t="e">
        <v>#VALUE!</v>
      </c>
      <c r="DZ71" s="754" t="e">
        <v>#VALUE!</v>
      </c>
      <c r="EA71" s="754"/>
      <c r="EB71" s="754"/>
    </row>
    <row r="72" spans="1:266" ht="17.25" hidden="1" customHeight="1" outlineLevel="1" x14ac:dyDescent="0.35">
      <c r="A72" s="618" t="s">
        <v>308</v>
      </c>
      <c r="B72" s="730">
        <v>117</v>
      </c>
      <c r="C72" s="730" t="s">
        <v>741</v>
      </c>
      <c r="D72" s="730" t="s">
        <v>741</v>
      </c>
      <c r="E72" s="730">
        <v>1</v>
      </c>
      <c r="F72" s="731"/>
      <c r="G72" s="821"/>
      <c r="H72" s="733"/>
      <c r="I72" s="730" t="s">
        <v>308</v>
      </c>
      <c r="J72" s="730" t="s">
        <v>308</v>
      </c>
      <c r="K72" s="730">
        <v>0</v>
      </c>
      <c r="L72" s="730" t="s">
        <v>308</v>
      </c>
      <c r="M72" s="805"/>
      <c r="N72" s="805">
        <v>0</v>
      </c>
      <c r="O72" s="805" t="s">
        <v>742</v>
      </c>
      <c r="P72" s="805" t="b">
        <v>1</v>
      </c>
      <c r="Q72" s="805" t="e">
        <v>#VALUE!</v>
      </c>
      <c r="R72" s="805"/>
      <c r="S72" s="805"/>
      <c r="T72" s="805"/>
      <c r="U72" s="805"/>
      <c r="V72" s="805"/>
      <c r="W72" s="805"/>
      <c r="X72" s="805"/>
      <c r="Y72" s="805"/>
      <c r="Z72" s="807"/>
      <c r="AA72" s="805"/>
      <c r="AB72" s="805"/>
      <c r="AC72" s="805"/>
      <c r="AD72" s="805"/>
      <c r="AE72" s="808"/>
      <c r="AF72" s="809">
        <v>0</v>
      </c>
      <c r="AG72" s="810"/>
      <c r="AH72" s="810"/>
      <c r="AI72" s="810"/>
      <c r="AJ72" s="811"/>
      <c r="AK72" s="812"/>
      <c r="AL72" s="811"/>
      <c r="AM72" s="811"/>
      <c r="AN72" s="811"/>
      <c r="AO72" s="811"/>
      <c r="AP72" s="811"/>
      <c r="AQ72" s="811"/>
      <c r="AR72" s="811"/>
      <c r="AS72" s="811"/>
      <c r="AT72" s="811"/>
      <c r="AU72" s="811"/>
      <c r="AV72" s="811"/>
      <c r="AW72" s="811"/>
      <c r="AX72" s="811"/>
      <c r="AY72" s="811"/>
      <c r="AZ72" s="811"/>
      <c r="BA72" s="811"/>
      <c r="BB72" s="811"/>
      <c r="BC72" s="811"/>
      <c r="BD72" s="811"/>
      <c r="BE72" s="811"/>
      <c r="BF72" s="811"/>
      <c r="BG72" s="811"/>
      <c r="BH72" s="811"/>
      <c r="BI72" s="811"/>
      <c r="BJ72" s="811"/>
      <c r="BK72" s="811"/>
      <c r="BL72" s="811"/>
      <c r="BM72" s="811"/>
      <c r="BN72" s="811"/>
      <c r="BO72" s="811"/>
      <c r="BP72" s="811"/>
      <c r="BQ72" s="811"/>
      <c r="BR72" s="811"/>
      <c r="BS72" s="811"/>
      <c r="BT72" s="811"/>
      <c r="BU72" s="811"/>
      <c r="BV72" s="811"/>
      <c r="BW72" s="811"/>
      <c r="BX72" s="811"/>
      <c r="BY72" s="811"/>
      <c r="BZ72" s="811"/>
      <c r="CA72" s="811"/>
      <c r="CB72" s="811"/>
      <c r="CC72" s="811"/>
      <c r="CD72" s="811"/>
      <c r="CE72" s="811"/>
      <c r="CF72" s="811"/>
      <c r="CG72" s="811"/>
      <c r="CH72" s="811"/>
      <c r="CI72" s="811"/>
      <c r="CJ72" s="811"/>
      <c r="CK72" s="822"/>
      <c r="CL72" s="822"/>
      <c r="CM72" s="822"/>
      <c r="CN72" s="822"/>
      <c r="CO72" s="805"/>
      <c r="CP72" s="822"/>
      <c r="CQ72" s="805"/>
      <c r="CR72" s="805"/>
      <c r="CS72" s="814"/>
      <c r="CT72" s="815"/>
      <c r="CU72" s="816"/>
      <c r="CV72" s="807"/>
      <c r="CW72" s="807"/>
      <c r="CX72" s="815"/>
      <c r="CY72" s="817">
        <v>0</v>
      </c>
      <c r="CZ72" s="817">
        <v>0</v>
      </c>
      <c r="DA72" s="818">
        <v>0</v>
      </c>
      <c r="DB72" s="818">
        <v>0</v>
      </c>
      <c r="DC72" s="818">
        <v>0</v>
      </c>
      <c r="DD72" s="818">
        <v>0</v>
      </c>
      <c r="DE72" s="818">
        <v>0</v>
      </c>
      <c r="DF72" s="818">
        <v>0</v>
      </c>
      <c r="DG72" s="818">
        <v>0</v>
      </c>
      <c r="DH72" s="819">
        <v>0</v>
      </c>
      <c r="DI72" s="807">
        <v>0</v>
      </c>
      <c r="DJ72" s="807">
        <v>0</v>
      </c>
      <c r="DK72" s="807">
        <v>0</v>
      </c>
      <c r="DL72" s="807">
        <v>0</v>
      </c>
      <c r="DM72" s="807">
        <v>0</v>
      </c>
      <c r="DN72" s="807">
        <v>0</v>
      </c>
      <c r="DO72" s="820">
        <v>0</v>
      </c>
      <c r="DP72" s="807"/>
      <c r="DQ72" s="809"/>
      <c r="DR72" s="807"/>
      <c r="DS72" s="819"/>
      <c r="DT72" s="752">
        <v>0</v>
      </c>
      <c r="DU72" s="753" t="s">
        <v>308</v>
      </c>
      <c r="DV72" s="753" t="s">
        <v>308</v>
      </c>
      <c r="DW72" s="754" t="s">
        <v>308</v>
      </c>
      <c r="DX72" s="755" t="s">
        <v>308</v>
      </c>
      <c r="DY72" s="754" t="e">
        <v>#VALUE!</v>
      </c>
      <c r="DZ72" s="754" t="e">
        <v>#VALUE!</v>
      </c>
      <c r="EA72" s="754"/>
      <c r="EB72" s="754"/>
    </row>
    <row r="73" spans="1:266" ht="17.25" hidden="1" customHeight="1" outlineLevel="1" x14ac:dyDescent="0.35">
      <c r="A73" s="618" t="s">
        <v>308</v>
      </c>
      <c r="B73" s="730">
        <v>118</v>
      </c>
      <c r="C73" s="730" t="s">
        <v>741</v>
      </c>
      <c r="D73" s="730" t="s">
        <v>741</v>
      </c>
      <c r="E73" s="730">
        <v>1</v>
      </c>
      <c r="F73" s="731"/>
      <c r="G73" s="821"/>
      <c r="H73" s="733"/>
      <c r="I73" s="730" t="s">
        <v>308</v>
      </c>
      <c r="J73" s="730" t="s">
        <v>308</v>
      </c>
      <c r="K73" s="730">
        <v>0</v>
      </c>
      <c r="L73" s="730" t="s">
        <v>308</v>
      </c>
      <c r="M73" s="805"/>
      <c r="N73" s="805">
        <v>0</v>
      </c>
      <c r="O73" s="805" t="s">
        <v>742</v>
      </c>
      <c r="P73" s="805" t="b">
        <v>1</v>
      </c>
      <c r="Q73" s="805" t="e">
        <v>#VALUE!</v>
      </c>
      <c r="R73" s="805"/>
      <c r="S73" s="805"/>
      <c r="T73" s="805"/>
      <c r="U73" s="805"/>
      <c r="V73" s="805"/>
      <c r="W73" s="805"/>
      <c r="X73" s="805"/>
      <c r="Y73" s="805"/>
      <c r="Z73" s="807"/>
      <c r="AA73" s="805"/>
      <c r="AB73" s="805"/>
      <c r="AC73" s="805"/>
      <c r="AD73" s="805"/>
      <c r="AE73" s="808"/>
      <c r="AF73" s="809">
        <v>0</v>
      </c>
      <c r="AG73" s="810"/>
      <c r="AH73" s="810"/>
      <c r="AI73" s="810"/>
      <c r="AJ73" s="811"/>
      <c r="AK73" s="812"/>
      <c r="AL73" s="811"/>
      <c r="AM73" s="811"/>
      <c r="AN73" s="811"/>
      <c r="AO73" s="811"/>
      <c r="AP73" s="811"/>
      <c r="AQ73" s="811"/>
      <c r="AR73" s="811"/>
      <c r="AS73" s="811"/>
      <c r="AT73" s="811"/>
      <c r="AU73" s="811"/>
      <c r="AV73" s="811"/>
      <c r="AW73" s="811"/>
      <c r="AX73" s="811"/>
      <c r="AY73" s="811"/>
      <c r="AZ73" s="811"/>
      <c r="BA73" s="811"/>
      <c r="BB73" s="811"/>
      <c r="BC73" s="811"/>
      <c r="BD73" s="811"/>
      <c r="BE73" s="811"/>
      <c r="BF73" s="811"/>
      <c r="BG73" s="811"/>
      <c r="BH73" s="811"/>
      <c r="BI73" s="811"/>
      <c r="BJ73" s="811"/>
      <c r="BK73" s="811"/>
      <c r="BL73" s="811"/>
      <c r="BM73" s="811"/>
      <c r="BN73" s="811"/>
      <c r="BO73" s="811"/>
      <c r="BP73" s="811"/>
      <c r="BQ73" s="811"/>
      <c r="BR73" s="811"/>
      <c r="BS73" s="811"/>
      <c r="BT73" s="811"/>
      <c r="BU73" s="811"/>
      <c r="BV73" s="811"/>
      <c r="BW73" s="811"/>
      <c r="BX73" s="811"/>
      <c r="BY73" s="811"/>
      <c r="BZ73" s="811"/>
      <c r="CA73" s="811"/>
      <c r="CB73" s="811"/>
      <c r="CC73" s="811"/>
      <c r="CD73" s="811"/>
      <c r="CE73" s="811"/>
      <c r="CF73" s="811"/>
      <c r="CG73" s="811"/>
      <c r="CH73" s="811"/>
      <c r="CI73" s="811"/>
      <c r="CJ73" s="811"/>
      <c r="CK73" s="822"/>
      <c r="CL73" s="822"/>
      <c r="CM73" s="822"/>
      <c r="CN73" s="822"/>
      <c r="CO73" s="805"/>
      <c r="CP73" s="822"/>
      <c r="CQ73" s="805"/>
      <c r="CR73" s="805"/>
      <c r="CS73" s="814"/>
      <c r="CT73" s="815"/>
      <c r="CU73" s="816"/>
      <c r="CV73" s="807"/>
      <c r="CW73" s="807"/>
      <c r="CX73" s="815"/>
      <c r="CY73" s="817">
        <v>0</v>
      </c>
      <c r="CZ73" s="817">
        <v>0</v>
      </c>
      <c r="DA73" s="818">
        <v>0</v>
      </c>
      <c r="DB73" s="818">
        <v>0</v>
      </c>
      <c r="DC73" s="818">
        <v>0</v>
      </c>
      <c r="DD73" s="818">
        <v>0</v>
      </c>
      <c r="DE73" s="818">
        <v>0</v>
      </c>
      <c r="DF73" s="818">
        <v>0</v>
      </c>
      <c r="DG73" s="818">
        <v>0</v>
      </c>
      <c r="DH73" s="819">
        <v>0</v>
      </c>
      <c r="DI73" s="807">
        <v>0</v>
      </c>
      <c r="DJ73" s="807">
        <v>0</v>
      </c>
      <c r="DK73" s="807">
        <v>0</v>
      </c>
      <c r="DL73" s="807">
        <v>0</v>
      </c>
      <c r="DM73" s="807">
        <v>0</v>
      </c>
      <c r="DN73" s="807">
        <v>0</v>
      </c>
      <c r="DO73" s="820">
        <v>0</v>
      </c>
      <c r="DP73" s="807"/>
      <c r="DQ73" s="809"/>
      <c r="DR73" s="807"/>
      <c r="DS73" s="819"/>
      <c r="DT73" s="752">
        <v>0</v>
      </c>
      <c r="DU73" s="753" t="s">
        <v>308</v>
      </c>
      <c r="DV73" s="753" t="s">
        <v>308</v>
      </c>
      <c r="DW73" s="754" t="s">
        <v>308</v>
      </c>
      <c r="DX73" s="755" t="s">
        <v>308</v>
      </c>
      <c r="DY73" s="754" t="e">
        <v>#VALUE!</v>
      </c>
      <c r="DZ73" s="754" t="e">
        <v>#VALUE!</v>
      </c>
      <c r="EA73" s="754"/>
      <c r="EB73" s="754"/>
    </row>
    <row r="74" spans="1:266" ht="17.25" customHeight="1" collapsed="1" x14ac:dyDescent="0.35">
      <c r="A74" s="618" t="s">
        <v>308</v>
      </c>
      <c r="B74" s="823" t="s">
        <v>743</v>
      </c>
      <c r="C74" s="824"/>
      <c r="D74" s="824"/>
      <c r="E74" s="824"/>
      <c r="F74" s="717"/>
      <c r="G74" s="825"/>
      <c r="H74" s="733"/>
      <c r="I74" s="730"/>
      <c r="J74" s="730"/>
      <c r="K74" s="730"/>
      <c r="L74" s="730"/>
      <c r="M74" s="730"/>
      <c r="N74" s="730"/>
      <c r="O74" s="730"/>
      <c r="P74" s="730"/>
      <c r="Q74" s="730"/>
      <c r="R74" s="730"/>
      <c r="S74" s="730"/>
      <c r="T74" s="730"/>
      <c r="U74" s="730"/>
      <c r="V74" s="730"/>
      <c r="W74" s="730"/>
      <c r="X74" s="730"/>
      <c r="Y74" s="730"/>
      <c r="Z74" s="826"/>
      <c r="AA74" s="730"/>
      <c r="AB74" s="730"/>
      <c r="AC74" s="730"/>
      <c r="AD74" s="827">
        <v>36330</v>
      </c>
      <c r="AE74" s="827">
        <v>36330</v>
      </c>
      <c r="AF74" s="826">
        <v>0</v>
      </c>
      <c r="AG74" s="828"/>
      <c r="AH74" s="828"/>
      <c r="AI74" s="828"/>
      <c r="AJ74" s="674"/>
      <c r="AK74" s="829"/>
      <c r="AL74" s="674"/>
      <c r="AM74" s="674"/>
      <c r="AN74" s="674"/>
      <c r="AO74" s="674"/>
      <c r="AP74" s="674"/>
      <c r="AQ74" s="674"/>
      <c r="AR74" s="674"/>
      <c r="AS74" s="674"/>
      <c r="AT74" s="674"/>
      <c r="AU74" s="674"/>
      <c r="AV74" s="674"/>
      <c r="AW74" s="674"/>
      <c r="AX74" s="674"/>
      <c r="AY74" s="674"/>
      <c r="AZ74" s="674"/>
      <c r="BA74" s="674"/>
      <c r="BB74" s="674"/>
      <c r="BC74" s="674"/>
      <c r="BD74" s="674"/>
      <c r="BE74" s="674"/>
      <c r="BF74" s="674"/>
      <c r="BG74" s="674"/>
      <c r="BH74" s="674"/>
      <c r="BI74" s="674"/>
      <c r="BJ74" s="674"/>
      <c r="BK74" s="674"/>
      <c r="BL74" s="674"/>
      <c r="BM74" s="674"/>
      <c r="BN74" s="674"/>
      <c r="BO74" s="674"/>
      <c r="BP74" s="674"/>
      <c r="BQ74" s="674"/>
      <c r="BR74" s="674"/>
      <c r="BS74" s="674"/>
      <c r="BT74" s="674"/>
      <c r="BU74" s="674"/>
      <c r="BV74" s="674"/>
      <c r="BW74" s="674"/>
      <c r="BX74" s="674"/>
      <c r="BY74" s="674"/>
      <c r="BZ74" s="674"/>
      <c r="CA74" s="674"/>
      <c r="CB74" s="674"/>
      <c r="CC74" s="674"/>
      <c r="CD74" s="674"/>
      <c r="CE74" s="674"/>
      <c r="CF74" s="674"/>
      <c r="CG74" s="674"/>
      <c r="CH74" s="674"/>
      <c r="CI74" s="674"/>
      <c r="CJ74" s="674"/>
      <c r="CK74" s="827"/>
      <c r="CL74" s="827">
        <v>0</v>
      </c>
      <c r="CM74" s="827"/>
      <c r="CN74" s="675">
        <v>0</v>
      </c>
      <c r="CO74" s="827">
        <v>0</v>
      </c>
      <c r="CP74" s="827">
        <v>0</v>
      </c>
      <c r="CQ74" s="827">
        <v>30330</v>
      </c>
      <c r="CR74" s="827">
        <v>30934</v>
      </c>
      <c r="CS74" s="830"/>
      <c r="CT74" s="831"/>
      <c r="CU74" s="832"/>
      <c r="CV74" s="826"/>
      <c r="CW74" s="826"/>
      <c r="CX74" s="831"/>
      <c r="CY74" s="833">
        <v>0</v>
      </c>
      <c r="CZ74" s="833">
        <v>0</v>
      </c>
      <c r="DA74" s="752">
        <v>0</v>
      </c>
      <c r="DB74" s="752">
        <v>0</v>
      </c>
      <c r="DC74" s="752">
        <v>0</v>
      </c>
      <c r="DD74" s="752">
        <v>0</v>
      </c>
      <c r="DE74" s="752">
        <v>0</v>
      </c>
      <c r="DF74" s="752">
        <v>0</v>
      </c>
      <c r="DG74" s="752">
        <v>0</v>
      </c>
      <c r="DH74" s="834">
        <v>0</v>
      </c>
      <c r="DI74" s="826">
        <v>0</v>
      </c>
      <c r="DJ74" s="826">
        <v>0</v>
      </c>
      <c r="DK74" s="826">
        <v>0</v>
      </c>
      <c r="DL74" s="826">
        <v>0</v>
      </c>
      <c r="DM74" s="826">
        <v>0</v>
      </c>
      <c r="DN74" s="826">
        <v>0</v>
      </c>
      <c r="DO74" s="835">
        <v>0</v>
      </c>
      <c r="DP74" s="826"/>
      <c r="DQ74" s="826"/>
      <c r="DR74" s="826"/>
      <c r="DS74" s="834"/>
      <c r="DT74" s="752"/>
      <c r="DU74" s="836"/>
      <c r="DV74" s="836"/>
      <c r="DW74" s="826"/>
      <c r="DX74" s="837"/>
      <c r="DY74" s="826"/>
      <c r="DZ74" s="837"/>
      <c r="EA74" s="826"/>
      <c r="EB74" s="837"/>
    </row>
    <row r="75" spans="1:266" ht="16.5" customHeight="1" x14ac:dyDescent="0.35">
      <c r="A75" s="625">
        <v>2</v>
      </c>
      <c r="B75" s="838"/>
      <c r="C75" s="839"/>
      <c r="D75" s="839"/>
      <c r="E75" s="839"/>
      <c r="F75" s="840"/>
      <c r="G75" s="840"/>
      <c r="H75" s="841"/>
      <c r="Y75" s="619"/>
      <c r="Z75" s="635"/>
      <c r="AC75" s="619" t="s">
        <v>68</v>
      </c>
      <c r="AF75" s="635">
        <v>0</v>
      </c>
      <c r="AK75" s="625"/>
      <c r="AL75" s="619"/>
      <c r="AM75" s="619"/>
      <c r="AN75" s="619"/>
      <c r="AO75" s="619"/>
      <c r="AP75" s="619"/>
      <c r="AQ75" s="619"/>
      <c r="AR75" s="619"/>
      <c r="AS75" s="619"/>
      <c r="AT75" s="619"/>
      <c r="AU75" s="619"/>
      <c r="AV75" s="619"/>
      <c r="AW75" s="619"/>
      <c r="AX75" s="619"/>
      <c r="AY75" s="619"/>
      <c r="AZ75" s="619"/>
      <c r="BA75" s="619"/>
      <c r="BB75" s="619"/>
      <c r="BC75" s="619"/>
      <c r="BD75" s="619"/>
      <c r="BE75" s="619"/>
      <c r="BF75" s="619"/>
      <c r="BG75" s="619"/>
      <c r="BH75" s="619"/>
      <c r="BI75" s="619"/>
      <c r="BJ75" s="619"/>
      <c r="BK75" s="619"/>
      <c r="BL75" s="619"/>
      <c r="BM75" s="619"/>
      <c r="BN75" s="619"/>
      <c r="BO75" s="619"/>
      <c r="BP75" s="619"/>
      <c r="BQ75" s="619"/>
      <c r="BR75" s="619"/>
      <c r="BS75" s="619"/>
      <c r="BT75" s="619"/>
      <c r="BU75" s="619"/>
      <c r="BV75" s="619"/>
      <c r="BW75" s="619"/>
      <c r="BX75" s="619"/>
      <c r="BY75" s="619"/>
      <c r="BZ75" s="619"/>
      <c r="CA75" s="619"/>
      <c r="CB75" s="619"/>
      <c r="CC75" s="619"/>
      <c r="CD75" s="619"/>
      <c r="CE75" s="619"/>
      <c r="CF75" s="619"/>
      <c r="CG75" s="619"/>
      <c r="CH75" s="619"/>
      <c r="CI75" s="619"/>
      <c r="CJ75" s="619"/>
      <c r="CV75" s="635"/>
      <c r="CW75" s="635"/>
      <c r="CY75" s="630">
        <v>0</v>
      </c>
      <c r="CZ75" s="630">
        <v>0</v>
      </c>
      <c r="DA75" s="634">
        <v>0</v>
      </c>
      <c r="DB75" s="634">
        <v>0</v>
      </c>
      <c r="DC75" s="634">
        <v>0</v>
      </c>
      <c r="DD75" s="634">
        <v>0</v>
      </c>
      <c r="DE75" s="634">
        <v>0</v>
      </c>
      <c r="DF75" s="634">
        <v>0</v>
      </c>
      <c r="DG75" s="634">
        <v>0</v>
      </c>
      <c r="DH75" s="624">
        <v>0</v>
      </c>
      <c r="DI75" s="635">
        <v>0</v>
      </c>
      <c r="DJ75" s="635">
        <v>0</v>
      </c>
      <c r="DK75" s="635">
        <v>0</v>
      </c>
      <c r="DL75" s="635">
        <v>0</v>
      </c>
      <c r="DM75" s="635">
        <v>0</v>
      </c>
      <c r="DN75" s="635">
        <v>0</v>
      </c>
      <c r="DO75" s="632">
        <v>0</v>
      </c>
    </row>
    <row r="76" spans="1:266" ht="16.5" customHeight="1" x14ac:dyDescent="0.35">
      <c r="A76" s="625">
        <v>2</v>
      </c>
      <c r="B76" s="664" t="s">
        <v>744</v>
      </c>
      <c r="C76" s="843"/>
      <c r="D76" s="843"/>
      <c r="E76" s="843"/>
      <c r="F76" s="666" t="s">
        <v>409</v>
      </c>
      <c r="G76" s="666"/>
      <c r="H76" s="844"/>
      <c r="I76" s="667"/>
      <c r="J76" s="667"/>
      <c r="K76" s="667"/>
      <c r="Y76" s="619"/>
      <c r="Z76" s="635"/>
      <c r="AF76" s="635">
        <v>0</v>
      </c>
      <c r="AK76" s="625"/>
      <c r="AL76" s="619"/>
      <c r="AM76" s="619"/>
      <c r="AN76" s="619"/>
      <c r="AO76" s="619"/>
      <c r="AP76" s="619"/>
      <c r="AQ76" s="619"/>
      <c r="AR76" s="619"/>
      <c r="AS76" s="619"/>
      <c r="AT76" s="619"/>
      <c r="AU76" s="619"/>
      <c r="AV76" s="619"/>
      <c r="AW76" s="619"/>
      <c r="AX76" s="619"/>
      <c r="AY76" s="619"/>
      <c r="AZ76" s="619"/>
      <c r="BA76" s="619"/>
      <c r="BB76" s="619"/>
      <c r="BC76" s="619"/>
      <c r="BD76" s="619"/>
      <c r="BE76" s="619"/>
      <c r="BF76" s="619"/>
      <c r="BG76" s="619"/>
      <c r="BH76" s="619"/>
      <c r="BI76" s="619"/>
      <c r="BJ76" s="619"/>
      <c r="BK76" s="619"/>
      <c r="BL76" s="619"/>
      <c r="BM76" s="619"/>
      <c r="BN76" s="619"/>
      <c r="BO76" s="619"/>
      <c r="BP76" s="619"/>
      <c r="BQ76" s="619"/>
      <c r="BR76" s="619"/>
      <c r="BS76" s="619"/>
      <c r="BT76" s="619"/>
      <c r="BU76" s="619"/>
      <c r="BV76" s="619"/>
      <c r="BW76" s="619"/>
      <c r="BX76" s="619"/>
      <c r="BY76" s="619"/>
      <c r="BZ76" s="619"/>
      <c r="CA76" s="619"/>
      <c r="CB76" s="619"/>
      <c r="CC76" s="619"/>
      <c r="CD76" s="619"/>
      <c r="CE76" s="619"/>
      <c r="CF76" s="619"/>
      <c r="CG76" s="619"/>
      <c r="CH76" s="619"/>
      <c r="CI76" s="619"/>
      <c r="CJ76" s="619"/>
      <c r="CV76" s="635"/>
      <c r="CW76" s="635"/>
      <c r="CY76" s="630">
        <v>0</v>
      </c>
      <c r="CZ76" s="630">
        <v>0</v>
      </c>
      <c r="DA76" s="634">
        <v>0</v>
      </c>
      <c r="DB76" s="634">
        <v>0</v>
      </c>
      <c r="DC76" s="634">
        <v>0</v>
      </c>
      <c r="DD76" s="634">
        <v>0</v>
      </c>
      <c r="DE76" s="634">
        <v>0</v>
      </c>
      <c r="DF76" s="634">
        <v>0</v>
      </c>
      <c r="DG76" s="634">
        <v>0</v>
      </c>
      <c r="DH76" s="624">
        <v>0</v>
      </c>
      <c r="DI76" s="635">
        <v>0</v>
      </c>
      <c r="DJ76" s="635">
        <v>0</v>
      </c>
      <c r="DK76" s="635">
        <v>0</v>
      </c>
      <c r="DL76" s="635">
        <v>0</v>
      </c>
      <c r="DM76" s="635">
        <v>0</v>
      </c>
      <c r="DN76" s="635">
        <v>0</v>
      </c>
      <c r="DO76" s="632">
        <v>0</v>
      </c>
    </row>
    <row r="77" spans="1:266" s="847" customFormat="1" ht="38.25" customHeight="1" x14ac:dyDescent="0.35">
      <c r="A77" s="618" t="s">
        <v>436</v>
      </c>
      <c r="B77" s="678" t="s">
        <v>426</v>
      </c>
      <c r="C77" s="678" t="s">
        <v>427</v>
      </c>
      <c r="D77" s="679" t="s">
        <v>428</v>
      </c>
      <c r="E77" s="678" t="s">
        <v>429</v>
      </c>
      <c r="F77" s="678" t="s">
        <v>430</v>
      </c>
      <c r="G77" s="680" t="s">
        <v>431</v>
      </c>
      <c r="H77" s="678" t="s">
        <v>432</v>
      </c>
      <c r="I77" s="678" t="s">
        <v>433</v>
      </c>
      <c r="J77" s="678" t="s">
        <v>434</v>
      </c>
      <c r="K77" s="678" t="s">
        <v>18</v>
      </c>
      <c r="L77" s="678" t="s">
        <v>435</v>
      </c>
      <c r="M77" s="678" t="s">
        <v>436</v>
      </c>
      <c r="N77" s="681" t="s">
        <v>437</v>
      </c>
      <c r="O77" s="681" t="s">
        <v>438</v>
      </c>
      <c r="P77" s="681" t="s">
        <v>439</v>
      </c>
      <c r="Q77" s="681" t="s">
        <v>219</v>
      </c>
      <c r="R77" s="678" t="s">
        <v>4</v>
      </c>
      <c r="S77" s="679" t="s">
        <v>440</v>
      </c>
      <c r="T77" s="678" t="s">
        <v>441</v>
      </c>
      <c r="U77" s="682" t="s">
        <v>442</v>
      </c>
      <c r="V77" s="682" t="s">
        <v>443</v>
      </c>
      <c r="W77" s="682" t="s">
        <v>444</v>
      </c>
      <c r="X77" s="682" t="s">
        <v>445</v>
      </c>
      <c r="Y77" s="845" t="s">
        <v>446</v>
      </c>
      <c r="Z77" s="845" t="s">
        <v>447</v>
      </c>
      <c r="AA77" s="678" t="s">
        <v>448</v>
      </c>
      <c r="AB77" s="678" t="s">
        <v>449</v>
      </c>
      <c r="AC77" s="678" t="s">
        <v>450</v>
      </c>
      <c r="AD77" s="678" t="s">
        <v>451</v>
      </c>
      <c r="AE77" s="678" t="s">
        <v>452</v>
      </c>
      <c r="AF77" s="678" t="s">
        <v>453</v>
      </c>
      <c r="AG77" s="678" t="s">
        <v>444</v>
      </c>
      <c r="AH77" s="693" t="s">
        <v>454</v>
      </c>
      <c r="AI77" s="678" t="s">
        <v>455</v>
      </c>
      <c r="AJ77" s="678" t="s">
        <v>456</v>
      </c>
      <c r="AK77" s="678" t="s">
        <v>457</v>
      </c>
      <c r="AL77" s="686" t="s">
        <v>458</v>
      </c>
      <c r="AM77" s="687" t="s">
        <v>459</v>
      </c>
      <c r="AN77" s="688" t="s">
        <v>460</v>
      </c>
      <c r="AO77" s="688" t="s">
        <v>461</v>
      </c>
      <c r="AP77" s="688" t="s">
        <v>462</v>
      </c>
      <c r="AQ77" s="688" t="s">
        <v>463</v>
      </c>
      <c r="AR77" s="688" t="s">
        <v>464</v>
      </c>
      <c r="AS77" s="688" t="s">
        <v>465</v>
      </c>
      <c r="AT77" s="688" t="s">
        <v>466</v>
      </c>
      <c r="AU77" s="688" t="s">
        <v>467</v>
      </c>
      <c r="AV77" s="688" t="s">
        <v>468</v>
      </c>
      <c r="AW77" s="688" t="s">
        <v>469</v>
      </c>
      <c r="AX77" s="688" t="s">
        <v>470</v>
      </c>
      <c r="AY77" s="688" t="s">
        <v>471</v>
      </c>
      <c r="AZ77" s="688" t="s">
        <v>472</v>
      </c>
      <c r="BA77" s="688" t="s">
        <v>473</v>
      </c>
      <c r="BB77" s="689" t="s">
        <v>474</v>
      </c>
      <c r="BC77" s="689" t="s">
        <v>475</v>
      </c>
      <c r="BD77" s="689" t="s">
        <v>476</v>
      </c>
      <c r="BE77" s="689" t="s">
        <v>477</v>
      </c>
      <c r="BF77" s="689" t="s">
        <v>478</v>
      </c>
      <c r="BG77" s="689" t="s">
        <v>479</v>
      </c>
      <c r="BH77" s="689" t="s">
        <v>480</v>
      </c>
      <c r="BI77" s="683" t="s">
        <v>481</v>
      </c>
      <c r="BJ77" s="690" t="s">
        <v>482</v>
      </c>
      <c r="BK77" s="687" t="s">
        <v>483</v>
      </c>
      <c r="BL77" s="683" t="s">
        <v>484</v>
      </c>
      <c r="BM77" s="683" t="s">
        <v>485</v>
      </c>
      <c r="BN77" s="689" t="s">
        <v>486</v>
      </c>
      <c r="BO77" s="689" t="s">
        <v>487</v>
      </c>
      <c r="BP77" s="689" t="s">
        <v>488</v>
      </c>
      <c r="BQ77" s="689" t="s">
        <v>460</v>
      </c>
      <c r="BR77" s="689" t="s">
        <v>489</v>
      </c>
      <c r="BS77" s="683" t="s">
        <v>490</v>
      </c>
      <c r="BT77" s="690" t="s">
        <v>482</v>
      </c>
      <c r="BU77" s="687" t="s">
        <v>491</v>
      </c>
      <c r="BV77" s="691" t="s">
        <v>492</v>
      </c>
      <c r="BW77" s="691" t="s">
        <v>493</v>
      </c>
      <c r="BX77" s="691" t="s">
        <v>494</v>
      </c>
      <c r="BY77" s="691" t="s">
        <v>495</v>
      </c>
      <c r="BZ77" s="691" t="s">
        <v>485</v>
      </c>
      <c r="CA77" s="691" t="s">
        <v>496</v>
      </c>
      <c r="CB77" s="691" t="s">
        <v>497</v>
      </c>
      <c r="CC77" s="691" t="s">
        <v>498</v>
      </c>
      <c r="CD77" s="691" t="s">
        <v>499</v>
      </c>
      <c r="CE77" s="691" t="s">
        <v>500</v>
      </c>
      <c r="CF77" s="691" t="s">
        <v>501</v>
      </c>
      <c r="CG77" s="691" t="s">
        <v>502</v>
      </c>
      <c r="CH77" s="691" t="s">
        <v>503</v>
      </c>
      <c r="CI77" s="691" t="s">
        <v>504</v>
      </c>
      <c r="CJ77" s="691" t="s">
        <v>505</v>
      </c>
      <c r="CK77" s="691" t="s">
        <v>506</v>
      </c>
      <c r="CL77" s="683" t="s">
        <v>507</v>
      </c>
      <c r="CM77" s="687" t="s">
        <v>508</v>
      </c>
      <c r="CN77" s="683" t="s">
        <v>509</v>
      </c>
      <c r="CO77" s="692" t="s">
        <v>510</v>
      </c>
      <c r="CP77" s="683" t="s">
        <v>511</v>
      </c>
      <c r="CQ77" s="681" t="s">
        <v>512</v>
      </c>
      <c r="CR77" s="678" t="s">
        <v>513</v>
      </c>
      <c r="CS77" s="678" t="s">
        <v>514</v>
      </c>
      <c r="CT77" s="679" t="s">
        <v>515</v>
      </c>
      <c r="CU77" s="846" t="s">
        <v>516</v>
      </c>
      <c r="CV77" s="679" t="s">
        <v>517</v>
      </c>
      <c r="CW77" s="678" t="s">
        <v>518</v>
      </c>
      <c r="CX77" s="678" t="s">
        <v>519</v>
      </c>
      <c r="CY77" s="678" t="s">
        <v>520</v>
      </c>
      <c r="CZ77" s="678" t="s">
        <v>444</v>
      </c>
      <c r="DA77" s="678" t="s">
        <v>521</v>
      </c>
      <c r="DB77" s="678" t="s">
        <v>522</v>
      </c>
      <c r="DC77" s="678" t="s">
        <v>523</v>
      </c>
      <c r="DD77" s="678" t="s">
        <v>219</v>
      </c>
      <c r="DE77" s="678" t="s">
        <v>217</v>
      </c>
      <c r="DF77" s="678" t="s">
        <v>437</v>
      </c>
      <c r="DG77" s="678" t="s">
        <v>438</v>
      </c>
      <c r="DH77" s="678" t="s">
        <v>745</v>
      </c>
      <c r="DI77" s="678" t="s">
        <v>525</v>
      </c>
      <c r="DJ77" s="678" t="s">
        <v>526</v>
      </c>
      <c r="DK77" s="678" t="s">
        <v>527</v>
      </c>
      <c r="DL77" s="678" t="s">
        <v>528</v>
      </c>
      <c r="DM77" s="678" t="s">
        <v>529</v>
      </c>
      <c r="DN77" s="678" t="s">
        <v>530</v>
      </c>
      <c r="DO77" s="678" t="s">
        <v>531</v>
      </c>
      <c r="DP77" s="678" t="s">
        <v>532</v>
      </c>
      <c r="DQ77" s="678" t="s">
        <v>533</v>
      </c>
      <c r="DR77" s="678" t="s">
        <v>534</v>
      </c>
      <c r="DS77" s="678" t="s">
        <v>535</v>
      </c>
      <c r="DT77" s="678" t="s">
        <v>536</v>
      </c>
      <c r="DU77" s="701" t="s">
        <v>537</v>
      </c>
      <c r="DV77" s="702" t="s">
        <v>538</v>
      </c>
      <c r="DW77" s="701" t="s">
        <v>539</v>
      </c>
      <c r="DX77" s="703" t="s">
        <v>540</v>
      </c>
      <c r="DY77" s="701" t="s">
        <v>539</v>
      </c>
      <c r="DZ77" s="703" t="s">
        <v>540</v>
      </c>
      <c r="EA77" s="702" t="s">
        <v>539</v>
      </c>
      <c r="EB77" s="704" t="s">
        <v>540</v>
      </c>
    </row>
    <row r="78" spans="1:266" s="705" customFormat="1" ht="7.5" customHeight="1" x14ac:dyDescent="0.35">
      <c r="A78" s="618" t="s">
        <v>308</v>
      </c>
      <c r="B78" s="678"/>
      <c r="C78" s="678"/>
      <c r="D78" s="678"/>
      <c r="E78" s="678"/>
      <c r="F78" s="717" t="s">
        <v>563</v>
      </c>
      <c r="G78" s="717"/>
      <c r="H78" s="679"/>
      <c r="I78" s="848"/>
      <c r="J78" s="848"/>
      <c r="K78" s="848"/>
      <c r="L78" s="848"/>
      <c r="M78" s="848"/>
      <c r="N78" s="848"/>
      <c r="O78" s="848"/>
      <c r="P78" s="848"/>
      <c r="Q78" s="848"/>
      <c r="R78" s="848"/>
      <c r="S78" s="848"/>
      <c r="T78" s="848"/>
      <c r="U78" s="848"/>
      <c r="V78" s="848"/>
      <c r="W78" s="848"/>
      <c r="X78" s="848"/>
      <c r="Y78" s="848"/>
      <c r="Z78" s="849"/>
      <c r="AA78" s="848"/>
      <c r="AB78" s="848"/>
      <c r="AC78" s="848"/>
      <c r="AD78" s="848"/>
      <c r="AE78" s="850"/>
      <c r="AF78" s="849">
        <v>0</v>
      </c>
      <c r="AG78" s="851"/>
      <c r="AH78" s="851"/>
      <c r="AI78" s="851"/>
      <c r="AJ78" s="848"/>
      <c r="AK78" s="850"/>
      <c r="AL78" s="848"/>
      <c r="AM78" s="848"/>
      <c r="AN78" s="848"/>
      <c r="AO78" s="848"/>
      <c r="AP78" s="848"/>
      <c r="AQ78" s="848"/>
      <c r="AR78" s="848"/>
      <c r="AS78" s="848"/>
      <c r="AT78" s="848"/>
      <c r="AU78" s="848"/>
      <c r="AV78" s="848"/>
      <c r="AW78" s="848"/>
      <c r="AX78" s="848"/>
      <c r="AY78" s="848"/>
      <c r="AZ78" s="848"/>
      <c r="BA78" s="848"/>
      <c r="BB78" s="848"/>
      <c r="BC78" s="848"/>
      <c r="BD78" s="848"/>
      <c r="BE78" s="848"/>
      <c r="BF78" s="848"/>
      <c r="BG78" s="848"/>
      <c r="BH78" s="848"/>
      <c r="BI78" s="848"/>
      <c r="BJ78" s="848"/>
      <c r="BK78" s="848"/>
      <c r="BL78" s="848"/>
      <c r="BM78" s="848"/>
      <c r="BN78" s="848"/>
      <c r="BO78" s="848"/>
      <c r="BP78" s="848"/>
      <c r="BQ78" s="848"/>
      <c r="BR78" s="848"/>
      <c r="BS78" s="848"/>
      <c r="BT78" s="848"/>
      <c r="BU78" s="848"/>
      <c r="BV78" s="848"/>
      <c r="BW78" s="848"/>
      <c r="BX78" s="848"/>
      <c r="BY78" s="848"/>
      <c r="BZ78" s="848"/>
      <c r="CA78" s="848"/>
      <c r="CB78" s="848"/>
      <c r="CC78" s="848"/>
      <c r="CD78" s="848"/>
      <c r="CE78" s="848"/>
      <c r="CF78" s="848"/>
      <c r="CG78" s="848"/>
      <c r="CH78" s="848"/>
      <c r="CI78" s="848"/>
      <c r="CJ78" s="848"/>
      <c r="CK78" s="848"/>
      <c r="CL78" s="848" t="s">
        <v>308</v>
      </c>
      <c r="CM78" s="848"/>
      <c r="CN78" s="852"/>
      <c r="CO78" s="848"/>
      <c r="CP78" s="848"/>
      <c r="CQ78" s="848" t="s">
        <v>308</v>
      </c>
      <c r="CR78" s="848" t="s">
        <v>308</v>
      </c>
      <c r="CS78" s="853"/>
      <c r="CT78" s="854"/>
      <c r="CU78" s="855"/>
      <c r="CV78" s="849"/>
      <c r="CW78" s="849"/>
      <c r="CX78" s="854"/>
      <c r="CY78" s="856">
        <v>0</v>
      </c>
      <c r="CZ78" s="856">
        <v>0</v>
      </c>
      <c r="DA78" s="854">
        <v>0</v>
      </c>
      <c r="DB78" s="854">
        <v>0</v>
      </c>
      <c r="DC78" s="854">
        <v>0</v>
      </c>
      <c r="DD78" s="854">
        <v>0</v>
      </c>
      <c r="DE78" s="854">
        <v>0</v>
      </c>
      <c r="DF78" s="854">
        <v>0</v>
      </c>
      <c r="DG78" s="854">
        <v>0</v>
      </c>
      <c r="DH78" s="849">
        <v>0</v>
      </c>
      <c r="DI78" s="849">
        <v>0</v>
      </c>
      <c r="DJ78" s="849">
        <v>0</v>
      </c>
      <c r="DK78" s="849">
        <v>0</v>
      </c>
      <c r="DL78" s="849">
        <v>0</v>
      </c>
      <c r="DM78" s="849">
        <v>0</v>
      </c>
      <c r="DN78" s="849">
        <v>0</v>
      </c>
      <c r="DO78" s="857">
        <v>0</v>
      </c>
      <c r="DP78" s="849"/>
      <c r="DQ78" s="849"/>
      <c r="DR78" s="849"/>
      <c r="DS78" s="849"/>
      <c r="DT78" s="854"/>
      <c r="DU78" s="850"/>
      <c r="DV78" s="850"/>
      <c r="DW78" s="849"/>
      <c r="DX78" s="858"/>
      <c r="DY78" s="849"/>
      <c r="DZ78" s="858"/>
      <c r="EA78" s="849"/>
      <c r="EB78" s="858"/>
    </row>
    <row r="79" spans="1:266" ht="17.25" customHeight="1" x14ac:dyDescent="0.35">
      <c r="A79" s="618" t="s">
        <v>746</v>
      </c>
      <c r="B79" s="730">
        <v>76</v>
      </c>
      <c r="C79" s="730" t="s">
        <v>747</v>
      </c>
      <c r="D79" s="730" t="s">
        <v>747</v>
      </c>
      <c r="E79" s="730">
        <v>2</v>
      </c>
      <c r="F79" s="731" t="s">
        <v>574</v>
      </c>
      <c r="G79" s="732">
        <v>1</v>
      </c>
      <c r="H79" s="733">
        <v>46196</v>
      </c>
      <c r="I79" s="730">
        <v>36</v>
      </c>
      <c r="J79" s="730" t="s">
        <v>308</v>
      </c>
      <c r="K79" s="730">
        <v>37</v>
      </c>
      <c r="L79" s="730" t="s">
        <v>748</v>
      </c>
      <c r="M79" s="735" t="s">
        <v>746</v>
      </c>
      <c r="N79" s="735">
        <v>0</v>
      </c>
      <c r="O79" s="735" t="s">
        <v>390</v>
      </c>
      <c r="P79" s="735">
        <v>0</v>
      </c>
      <c r="Q79" s="735" t="s">
        <v>390</v>
      </c>
      <c r="R79" s="735" t="s">
        <v>170</v>
      </c>
      <c r="S79" s="735" t="s">
        <v>308</v>
      </c>
      <c r="T79" s="735" t="s">
        <v>749</v>
      </c>
      <c r="U79" s="735">
        <v>411</v>
      </c>
      <c r="V79" s="735" t="s">
        <v>308</v>
      </c>
      <c r="W79" s="735"/>
      <c r="X79" s="735"/>
      <c r="Y79" s="735"/>
      <c r="Z79" s="763"/>
      <c r="AA79" s="735" t="s">
        <v>309</v>
      </c>
      <c r="AB79" s="735" t="s">
        <v>750</v>
      </c>
      <c r="AC79" s="735" t="s">
        <v>751</v>
      </c>
      <c r="AD79" s="735">
        <v>486</v>
      </c>
      <c r="AE79" s="738">
        <v>486</v>
      </c>
      <c r="AF79" s="763" t="s">
        <v>390</v>
      </c>
      <c r="AG79" s="765"/>
      <c r="AH79" s="765"/>
      <c r="AI79" s="765" t="s">
        <v>308</v>
      </c>
      <c r="AJ79" s="740">
        <v>8</v>
      </c>
      <c r="AK79" s="766"/>
      <c r="AL79" s="740"/>
      <c r="AM79" s="767">
        <v>0</v>
      </c>
      <c r="AN79" s="767"/>
      <c r="AO79" s="767"/>
      <c r="AP79" s="767"/>
      <c r="AQ79" s="767"/>
      <c r="AR79" s="767"/>
      <c r="AS79" s="767"/>
      <c r="AT79" s="767"/>
      <c r="AU79" s="767"/>
      <c r="AV79" s="767"/>
      <c r="AW79" s="767"/>
      <c r="AX79" s="767"/>
      <c r="AY79" s="767"/>
      <c r="AZ79" s="767"/>
      <c r="BA79" s="767"/>
      <c r="BB79" s="767">
        <v>0</v>
      </c>
      <c r="BC79" s="767">
        <v>0</v>
      </c>
      <c r="BD79" s="767">
        <v>0</v>
      </c>
      <c r="BE79" s="767">
        <v>0</v>
      </c>
      <c r="BF79" s="767">
        <v>0</v>
      </c>
      <c r="BG79" s="767">
        <v>0</v>
      </c>
      <c r="BH79" s="767">
        <v>0</v>
      </c>
      <c r="BI79" s="767">
        <v>0</v>
      </c>
      <c r="BJ79" s="767"/>
      <c r="BK79" s="767">
        <v>0</v>
      </c>
      <c r="BL79" s="767"/>
      <c r="BM79" s="767"/>
      <c r="BN79" s="767" t="s">
        <v>308</v>
      </c>
      <c r="BO79" s="767" t="s">
        <v>308</v>
      </c>
      <c r="BP79" s="767" t="s">
        <v>308</v>
      </c>
      <c r="BQ79" s="767" t="s">
        <v>308</v>
      </c>
      <c r="BR79" s="767"/>
      <c r="BS79" s="767" t="s">
        <v>397</v>
      </c>
      <c r="BT79" s="767"/>
      <c r="BU79" s="767" t="s">
        <v>579</v>
      </c>
      <c r="BV79" s="767"/>
      <c r="BW79" s="767"/>
      <c r="BX79" s="767"/>
      <c r="BY79" s="767"/>
      <c r="BZ79" s="767"/>
      <c r="CA79" s="767"/>
      <c r="CB79" s="767"/>
      <c r="CC79" s="767"/>
      <c r="CD79" s="767"/>
      <c r="CE79" s="767"/>
      <c r="CF79" s="767"/>
      <c r="CG79" s="767"/>
      <c r="CH79" s="767"/>
      <c r="CI79" s="767"/>
      <c r="CJ79" s="767"/>
      <c r="CK79" s="768"/>
      <c r="CL79" s="768" t="s">
        <v>397</v>
      </c>
      <c r="CM79" s="768">
        <v>0</v>
      </c>
      <c r="CN79" s="768">
        <v>0</v>
      </c>
      <c r="CO79" s="768" t="s">
        <v>397</v>
      </c>
      <c r="CP79" s="768">
        <v>0</v>
      </c>
      <c r="CQ79" s="768">
        <v>0</v>
      </c>
      <c r="CR79" s="735">
        <v>486</v>
      </c>
      <c r="CS79" s="769"/>
      <c r="CT79" s="745">
        <v>46279</v>
      </c>
      <c r="CU79" s="859" t="s">
        <v>590</v>
      </c>
      <c r="CV79" s="763"/>
      <c r="CW79" s="763"/>
      <c r="CX79" s="860">
        <v>46223</v>
      </c>
      <c r="CY79" s="747">
        <v>0</v>
      </c>
      <c r="CZ79" s="747">
        <v>0</v>
      </c>
      <c r="DA79" s="748">
        <v>0</v>
      </c>
      <c r="DB79" s="748">
        <v>0</v>
      </c>
      <c r="DC79" s="748">
        <v>0</v>
      </c>
      <c r="DD79" s="748" t="s">
        <v>390</v>
      </c>
      <c r="DE79" s="748" t="s">
        <v>397</v>
      </c>
      <c r="DF79" s="748" t="s">
        <v>397</v>
      </c>
      <c r="DG79" s="748" t="s">
        <v>397</v>
      </c>
      <c r="DH79" s="770">
        <v>0</v>
      </c>
      <c r="DI79" s="763" t="s">
        <v>390</v>
      </c>
      <c r="DJ79" s="763" t="s">
        <v>397</v>
      </c>
      <c r="DK79" s="763" t="s">
        <v>390</v>
      </c>
      <c r="DL79" s="763" t="s">
        <v>390</v>
      </c>
      <c r="DM79" s="763" t="s">
        <v>390</v>
      </c>
      <c r="DN79" s="763" t="s">
        <v>390</v>
      </c>
      <c r="DO79" s="771">
        <v>0</v>
      </c>
      <c r="DP79" s="763">
        <v>46276</v>
      </c>
      <c r="DQ79" s="763">
        <v>46276</v>
      </c>
      <c r="DR79" s="763">
        <v>46276</v>
      </c>
      <c r="DS79" s="770">
        <v>46276</v>
      </c>
      <c r="DT79" s="752">
        <v>46276</v>
      </c>
      <c r="DU79" s="753">
        <v>-7</v>
      </c>
      <c r="DV79" s="753" t="s">
        <v>308</v>
      </c>
      <c r="DW79" s="754">
        <v>46269</v>
      </c>
      <c r="DX79" s="755">
        <v>46269</v>
      </c>
      <c r="DY79" s="754" t="e">
        <v>#VALUE!</v>
      </c>
      <c r="DZ79" s="754" t="e">
        <v>#VALUE!</v>
      </c>
      <c r="EA79" s="754"/>
      <c r="EB79" s="754"/>
      <c r="HA79" s="756" t="s">
        <v>397</v>
      </c>
      <c r="HB79" s="756" t="s">
        <v>397</v>
      </c>
      <c r="HC79" s="756" t="s">
        <v>397</v>
      </c>
      <c r="HD79" s="756" t="s">
        <v>397</v>
      </c>
      <c r="HE79" s="756" t="s">
        <v>397</v>
      </c>
      <c r="HF79" s="756" t="s">
        <v>397</v>
      </c>
      <c r="HG79" s="756" t="s">
        <v>397</v>
      </c>
      <c r="HH79" s="756" t="s">
        <v>397</v>
      </c>
      <c r="HI79" s="756" t="s">
        <v>397</v>
      </c>
      <c r="HJ79" s="756" t="s">
        <v>397</v>
      </c>
      <c r="HK79"/>
      <c r="HL79"/>
      <c r="HM79"/>
      <c r="HN79" s="756" t="str">
        <f t="shared" ref="HN79:HN118" si="3">IF(HA79&lt;&gt;"X","SDI",IF(HE79&lt;&gt;"X","CBMJ",IF(HK79&lt;&gt;"X","AUTO PRINT","INHOUSE")))</f>
        <v>AUTO PRINT</v>
      </c>
      <c r="HO79"/>
      <c r="HP79" s="757" t="s">
        <v>572</v>
      </c>
      <c r="HQ79" s="757" t="s">
        <v>572</v>
      </c>
      <c r="HR79" s="757" t="s">
        <v>572</v>
      </c>
      <c r="HS79"/>
      <c r="HW79" s="758"/>
      <c r="HX79"/>
      <c r="HY79" s="759" t="s">
        <v>572</v>
      </c>
      <c r="HZ79" s="759" t="s">
        <v>572</v>
      </c>
      <c r="IA79" s="759" t="s">
        <v>572</v>
      </c>
      <c r="IC79" s="760" t="s">
        <v>572</v>
      </c>
      <c r="ID79" s="760" t="s">
        <v>572</v>
      </c>
      <c r="IE79" s="760" t="s">
        <v>572</v>
      </c>
      <c r="IF79" s="761" t="s">
        <v>572</v>
      </c>
      <c r="IG79" s="619" t="str">
        <f t="shared" ref="IG79:IG118" si="4">IF(COUNTIF(IC79:IF79,"AUTO PRINTING*")&gt;0,"AUTO PRINTING","IN HOUSE (MANUAL)")</f>
        <v>IN HOUSE (MANUAL)</v>
      </c>
      <c r="II79" s="761" t="s">
        <v>572</v>
      </c>
      <c r="IK79" s="761" t="str">
        <f>IFERROR(VLOOKUP($M79,#REF!,13,0),"IN HOUSE (MANUAL)")</f>
        <v>IN HOUSE (MANUAL)</v>
      </c>
      <c r="IM79" s="760" t="s">
        <v>572</v>
      </c>
      <c r="IN79" s="760" t="s">
        <v>572</v>
      </c>
      <c r="IO79" s="760" t="s">
        <v>572</v>
      </c>
      <c r="IQ79" s="760" t="s">
        <v>572</v>
      </c>
      <c r="IR79" s="760" t="s">
        <v>572</v>
      </c>
      <c r="IT79" s="760" t="s">
        <v>572</v>
      </c>
      <c r="IV79" s="760" t="s">
        <v>572</v>
      </c>
      <c r="IW79" s="760" t="s">
        <v>572</v>
      </c>
      <c r="IY79" s="760" t="s">
        <v>572</v>
      </c>
      <c r="IZ79" s="760" t="s">
        <v>572</v>
      </c>
      <c r="JB79" s="760" t="s">
        <v>922</v>
      </c>
      <c r="JC79" s="760">
        <v>0</v>
      </c>
      <c r="JE79" s="760" t="s">
        <v>572</v>
      </c>
      <c r="JF79" s="760" t="s">
        <v>572</v>
      </c>
    </row>
    <row r="80" spans="1:266" ht="17.25" customHeight="1" x14ac:dyDescent="0.35">
      <c r="A80" s="618" t="s">
        <v>752</v>
      </c>
      <c r="B80" s="730">
        <v>78</v>
      </c>
      <c r="C80" s="730" t="s">
        <v>747</v>
      </c>
      <c r="D80" s="730" t="s">
        <v>747</v>
      </c>
      <c r="E80" s="730">
        <v>2</v>
      </c>
      <c r="F80" s="731" t="s">
        <v>574</v>
      </c>
      <c r="G80" s="732">
        <v>1</v>
      </c>
      <c r="H80" s="733">
        <v>46196</v>
      </c>
      <c r="I80" s="730">
        <v>36</v>
      </c>
      <c r="J80" s="730" t="s">
        <v>308</v>
      </c>
      <c r="K80" s="730">
        <v>37</v>
      </c>
      <c r="L80" s="730" t="s">
        <v>753</v>
      </c>
      <c r="M80" s="735" t="s">
        <v>752</v>
      </c>
      <c r="N80" s="735">
        <v>0</v>
      </c>
      <c r="O80" s="735" t="s">
        <v>390</v>
      </c>
      <c r="P80" s="735">
        <v>0</v>
      </c>
      <c r="Q80" s="735" t="s">
        <v>390</v>
      </c>
      <c r="R80" s="735" t="s">
        <v>170</v>
      </c>
      <c r="S80" s="735" t="s">
        <v>308</v>
      </c>
      <c r="T80" s="735" t="s">
        <v>754</v>
      </c>
      <c r="U80" s="735">
        <v>411</v>
      </c>
      <c r="V80" s="735" t="s">
        <v>308</v>
      </c>
      <c r="W80" s="735"/>
      <c r="X80" s="735"/>
      <c r="Y80" s="735"/>
      <c r="Z80" s="763"/>
      <c r="AA80" s="735" t="s">
        <v>309</v>
      </c>
      <c r="AB80" s="735" t="s">
        <v>750</v>
      </c>
      <c r="AC80" s="735" t="s">
        <v>751</v>
      </c>
      <c r="AD80" s="735">
        <v>396</v>
      </c>
      <c r="AE80" s="738">
        <v>396</v>
      </c>
      <c r="AF80" s="763" t="s">
        <v>390</v>
      </c>
      <c r="AG80" s="765"/>
      <c r="AH80" s="765"/>
      <c r="AI80" s="765" t="s">
        <v>308</v>
      </c>
      <c r="AJ80" s="740">
        <v>10</v>
      </c>
      <c r="AK80" s="766"/>
      <c r="AL80" s="740"/>
      <c r="AM80" s="767">
        <v>0</v>
      </c>
      <c r="AN80" s="767"/>
      <c r="AO80" s="767"/>
      <c r="AP80" s="767"/>
      <c r="AQ80" s="767"/>
      <c r="AR80" s="767"/>
      <c r="AS80" s="767"/>
      <c r="AT80" s="767"/>
      <c r="AU80" s="767"/>
      <c r="AV80" s="767"/>
      <c r="AW80" s="767"/>
      <c r="AX80" s="767"/>
      <c r="AY80" s="767"/>
      <c r="AZ80" s="767"/>
      <c r="BA80" s="767"/>
      <c r="BB80" s="767">
        <v>0</v>
      </c>
      <c r="BC80" s="767">
        <v>0</v>
      </c>
      <c r="BD80" s="767">
        <v>0</v>
      </c>
      <c r="BE80" s="767">
        <v>0</v>
      </c>
      <c r="BF80" s="767">
        <v>0</v>
      </c>
      <c r="BG80" s="767">
        <v>0</v>
      </c>
      <c r="BH80" s="767">
        <v>0</v>
      </c>
      <c r="BI80" s="767">
        <v>0</v>
      </c>
      <c r="BJ80" s="767"/>
      <c r="BK80" s="767">
        <v>0</v>
      </c>
      <c r="BL80" s="767"/>
      <c r="BM80" s="767"/>
      <c r="BN80" s="767" t="s">
        <v>308</v>
      </c>
      <c r="BO80" s="767" t="s">
        <v>308</v>
      </c>
      <c r="BP80" s="767" t="s">
        <v>308</v>
      </c>
      <c r="BQ80" s="767" t="s">
        <v>308</v>
      </c>
      <c r="BR80" s="767"/>
      <c r="BS80" s="767" t="s">
        <v>397</v>
      </c>
      <c r="BT80" s="767"/>
      <c r="BU80" s="767" t="s">
        <v>579</v>
      </c>
      <c r="BV80" s="767"/>
      <c r="BW80" s="767"/>
      <c r="BX80" s="767"/>
      <c r="BY80" s="767"/>
      <c r="BZ80" s="767"/>
      <c r="CA80" s="767"/>
      <c r="CB80" s="767"/>
      <c r="CC80" s="767"/>
      <c r="CD80" s="767"/>
      <c r="CE80" s="767"/>
      <c r="CF80" s="767"/>
      <c r="CG80" s="767"/>
      <c r="CH80" s="767"/>
      <c r="CI80" s="767"/>
      <c r="CJ80" s="767"/>
      <c r="CK80" s="768"/>
      <c r="CL80" s="768" t="s">
        <v>397</v>
      </c>
      <c r="CM80" s="768">
        <v>0</v>
      </c>
      <c r="CN80" s="768">
        <v>0</v>
      </c>
      <c r="CO80" s="768" t="s">
        <v>397</v>
      </c>
      <c r="CP80" s="768">
        <v>0</v>
      </c>
      <c r="CQ80" s="768">
        <v>0</v>
      </c>
      <c r="CR80" s="735">
        <v>396</v>
      </c>
      <c r="CS80" s="769"/>
      <c r="CT80" s="745">
        <v>46279</v>
      </c>
      <c r="CU80" s="746" t="s">
        <v>590</v>
      </c>
      <c r="CV80" s="763"/>
      <c r="CW80" s="763"/>
      <c r="CX80" s="860">
        <v>46223</v>
      </c>
      <c r="CY80" s="747">
        <v>0</v>
      </c>
      <c r="CZ80" s="747">
        <v>0</v>
      </c>
      <c r="DA80" s="748">
        <v>0</v>
      </c>
      <c r="DB80" s="748">
        <v>0</v>
      </c>
      <c r="DC80" s="748">
        <v>0</v>
      </c>
      <c r="DD80" s="748" t="s">
        <v>390</v>
      </c>
      <c r="DE80" s="748" t="s">
        <v>397</v>
      </c>
      <c r="DF80" s="748" t="s">
        <v>397</v>
      </c>
      <c r="DG80" s="748" t="s">
        <v>397</v>
      </c>
      <c r="DH80" s="770">
        <v>0</v>
      </c>
      <c r="DI80" s="763" t="s">
        <v>390</v>
      </c>
      <c r="DJ80" s="763" t="s">
        <v>397</v>
      </c>
      <c r="DK80" s="763" t="s">
        <v>390</v>
      </c>
      <c r="DL80" s="763" t="s">
        <v>390</v>
      </c>
      <c r="DM80" s="763" t="s">
        <v>390</v>
      </c>
      <c r="DN80" s="763" t="s">
        <v>390</v>
      </c>
      <c r="DO80" s="771">
        <v>0</v>
      </c>
      <c r="DP80" s="763">
        <v>46276</v>
      </c>
      <c r="DQ80" s="763">
        <v>46276</v>
      </c>
      <c r="DR80" s="763">
        <v>46276</v>
      </c>
      <c r="DS80" s="770">
        <v>46276</v>
      </c>
      <c r="DT80" s="752">
        <v>46276</v>
      </c>
      <c r="DU80" s="753">
        <v>-7</v>
      </c>
      <c r="DV80" s="753" t="s">
        <v>308</v>
      </c>
      <c r="DW80" s="754">
        <v>46269</v>
      </c>
      <c r="DX80" s="755">
        <v>46269</v>
      </c>
      <c r="DY80" s="754" t="e">
        <v>#VALUE!</v>
      </c>
      <c r="DZ80" s="754" t="e">
        <v>#VALUE!</v>
      </c>
      <c r="EA80" s="754"/>
      <c r="EB80" s="754"/>
      <c r="HA80" s="756" t="s">
        <v>397</v>
      </c>
      <c r="HB80" s="756" t="s">
        <v>397</v>
      </c>
      <c r="HC80" s="756" t="s">
        <v>397</v>
      </c>
      <c r="HD80" s="756" t="s">
        <v>397</v>
      </c>
      <c r="HE80" s="756" t="s">
        <v>397</v>
      </c>
      <c r="HF80" s="756" t="s">
        <v>397</v>
      </c>
      <c r="HG80" s="756" t="s">
        <v>397</v>
      </c>
      <c r="HH80" s="756" t="s">
        <v>397</v>
      </c>
      <c r="HI80" s="756" t="s">
        <v>397</v>
      </c>
      <c r="HJ80" s="756" t="s">
        <v>397</v>
      </c>
      <c r="HK80"/>
      <c r="HL80"/>
      <c r="HM80"/>
      <c r="HN80" s="756" t="str">
        <f t="shared" si="3"/>
        <v>AUTO PRINT</v>
      </c>
      <c r="HO80"/>
      <c r="HP80" s="757" t="s">
        <v>572</v>
      </c>
      <c r="HQ80" s="757" t="s">
        <v>572</v>
      </c>
      <c r="HR80" s="757" t="s">
        <v>572</v>
      </c>
      <c r="HS80"/>
      <c r="HW80" s="758"/>
      <c r="HX80"/>
      <c r="HY80" s="759" t="s">
        <v>572</v>
      </c>
      <c r="HZ80" s="759" t="s">
        <v>572</v>
      </c>
      <c r="IA80" s="759" t="s">
        <v>572</v>
      </c>
      <c r="IC80" s="760" t="s">
        <v>572</v>
      </c>
      <c r="ID80" s="760" t="s">
        <v>572</v>
      </c>
      <c r="IE80" s="760" t="s">
        <v>572</v>
      </c>
      <c r="IF80" s="761" t="s">
        <v>572</v>
      </c>
      <c r="IG80" s="619" t="str">
        <f t="shared" si="4"/>
        <v>IN HOUSE (MANUAL)</v>
      </c>
      <c r="II80" s="761" t="s">
        <v>572</v>
      </c>
      <c r="IK80" s="761" t="str">
        <f>IFERROR(VLOOKUP($M80,#REF!,13,0),"IN HOUSE (MANUAL)")</f>
        <v>IN HOUSE (MANUAL)</v>
      </c>
      <c r="IM80" s="760" t="s">
        <v>572</v>
      </c>
      <c r="IN80" s="760" t="s">
        <v>572</v>
      </c>
      <c r="IO80" s="760" t="s">
        <v>572</v>
      </c>
      <c r="IQ80" s="760" t="s">
        <v>572</v>
      </c>
      <c r="IR80" s="760" t="s">
        <v>572</v>
      </c>
      <c r="IT80" s="760" t="s">
        <v>572</v>
      </c>
      <c r="IV80" s="760" t="s">
        <v>572</v>
      </c>
      <c r="IW80" s="760" t="s">
        <v>572</v>
      </c>
      <c r="IY80" s="760" t="s">
        <v>572</v>
      </c>
      <c r="IZ80" s="760" t="s">
        <v>572</v>
      </c>
      <c r="JB80" s="760" t="s">
        <v>922</v>
      </c>
      <c r="JC80" s="760">
        <v>0</v>
      </c>
      <c r="JE80" s="760" t="s">
        <v>572</v>
      </c>
      <c r="JF80" s="760" t="s">
        <v>572</v>
      </c>
    </row>
    <row r="81" spans="1:266" ht="17.25" customHeight="1" x14ac:dyDescent="0.35">
      <c r="A81" s="618" t="s">
        <v>755</v>
      </c>
      <c r="B81" s="730">
        <v>79</v>
      </c>
      <c r="C81" s="730" t="s">
        <v>747</v>
      </c>
      <c r="D81" s="730" t="s">
        <v>747</v>
      </c>
      <c r="E81" s="730">
        <v>2</v>
      </c>
      <c r="F81" s="731" t="s">
        <v>574</v>
      </c>
      <c r="G81" s="732">
        <v>1</v>
      </c>
      <c r="H81" s="733">
        <v>46196</v>
      </c>
      <c r="I81" s="730">
        <v>36</v>
      </c>
      <c r="J81" s="730" t="s">
        <v>308</v>
      </c>
      <c r="K81" s="730">
        <v>37</v>
      </c>
      <c r="L81" s="730" t="s">
        <v>756</v>
      </c>
      <c r="M81" s="735" t="s">
        <v>755</v>
      </c>
      <c r="N81" s="735">
        <v>0</v>
      </c>
      <c r="O81" s="735" t="s">
        <v>390</v>
      </c>
      <c r="P81" s="735">
        <v>0</v>
      </c>
      <c r="Q81" s="735" t="s">
        <v>390</v>
      </c>
      <c r="R81" s="735" t="s">
        <v>170</v>
      </c>
      <c r="S81" s="735" t="s">
        <v>308</v>
      </c>
      <c r="T81" s="735" t="s">
        <v>757</v>
      </c>
      <c r="U81" s="735">
        <v>411</v>
      </c>
      <c r="V81" s="735" t="s">
        <v>308</v>
      </c>
      <c r="W81" s="735"/>
      <c r="X81" s="735"/>
      <c r="Y81" s="735"/>
      <c r="Z81" s="763"/>
      <c r="AA81" s="735" t="s">
        <v>309</v>
      </c>
      <c r="AB81" s="735" t="s">
        <v>750</v>
      </c>
      <c r="AC81" s="735" t="s">
        <v>597</v>
      </c>
      <c r="AD81" s="735">
        <v>948</v>
      </c>
      <c r="AE81" s="764">
        <v>948</v>
      </c>
      <c r="AF81" s="737" t="s">
        <v>390</v>
      </c>
      <c r="AG81" s="765"/>
      <c r="AH81" s="765"/>
      <c r="AI81" s="765" t="s">
        <v>308</v>
      </c>
      <c r="AJ81" s="740">
        <v>11</v>
      </c>
      <c r="AK81" s="766"/>
      <c r="AL81" s="740"/>
      <c r="AM81" s="767">
        <v>0</v>
      </c>
      <c r="AN81" s="767"/>
      <c r="AO81" s="767"/>
      <c r="AP81" s="767"/>
      <c r="AQ81" s="767"/>
      <c r="AR81" s="767"/>
      <c r="AS81" s="767"/>
      <c r="AT81" s="767"/>
      <c r="AU81" s="767"/>
      <c r="AV81" s="767"/>
      <c r="AW81" s="767"/>
      <c r="AX81" s="767"/>
      <c r="AY81" s="767"/>
      <c r="AZ81" s="767"/>
      <c r="BA81" s="767"/>
      <c r="BB81" s="767">
        <v>0</v>
      </c>
      <c r="BC81" s="767">
        <v>0</v>
      </c>
      <c r="BD81" s="767">
        <v>0</v>
      </c>
      <c r="BE81" s="767">
        <v>0</v>
      </c>
      <c r="BF81" s="767">
        <v>0</v>
      </c>
      <c r="BG81" s="767">
        <v>0</v>
      </c>
      <c r="BH81" s="767">
        <v>0</v>
      </c>
      <c r="BI81" s="767">
        <v>0</v>
      </c>
      <c r="BJ81" s="767"/>
      <c r="BK81" s="767">
        <v>0</v>
      </c>
      <c r="BL81" s="767"/>
      <c r="BM81" s="767"/>
      <c r="BN81" s="767" t="s">
        <v>308</v>
      </c>
      <c r="BO81" s="767" t="s">
        <v>308</v>
      </c>
      <c r="BP81" s="767" t="s">
        <v>308</v>
      </c>
      <c r="BQ81" s="767" t="s">
        <v>308</v>
      </c>
      <c r="BR81" s="767"/>
      <c r="BS81" s="767" t="s">
        <v>397</v>
      </c>
      <c r="BT81" s="767"/>
      <c r="BU81" s="767" t="s">
        <v>579</v>
      </c>
      <c r="BV81" s="767"/>
      <c r="BW81" s="767"/>
      <c r="BX81" s="767"/>
      <c r="BY81" s="767"/>
      <c r="BZ81" s="767"/>
      <c r="CA81" s="767"/>
      <c r="CB81" s="767"/>
      <c r="CC81" s="767"/>
      <c r="CD81" s="767"/>
      <c r="CE81" s="767"/>
      <c r="CF81" s="767"/>
      <c r="CG81" s="767"/>
      <c r="CH81" s="767"/>
      <c r="CI81" s="767"/>
      <c r="CJ81" s="767"/>
      <c r="CK81" s="768"/>
      <c r="CL81" s="768" t="s">
        <v>397</v>
      </c>
      <c r="CM81" s="768">
        <v>0</v>
      </c>
      <c r="CN81" s="768">
        <v>0</v>
      </c>
      <c r="CO81" s="768" t="s">
        <v>397</v>
      </c>
      <c r="CP81" s="768">
        <v>0</v>
      </c>
      <c r="CQ81" s="768">
        <v>0</v>
      </c>
      <c r="CR81" s="735">
        <v>948</v>
      </c>
      <c r="CS81" s="769"/>
      <c r="CT81" s="745">
        <v>46279</v>
      </c>
      <c r="CU81" s="746" t="s">
        <v>590</v>
      </c>
      <c r="CV81" s="763"/>
      <c r="CW81" s="763"/>
      <c r="CX81" s="745">
        <v>46223</v>
      </c>
      <c r="CY81" s="747">
        <v>0</v>
      </c>
      <c r="CZ81" s="747">
        <v>0</v>
      </c>
      <c r="DA81" s="748">
        <v>0</v>
      </c>
      <c r="DB81" s="748">
        <v>0</v>
      </c>
      <c r="DC81" s="748">
        <v>0</v>
      </c>
      <c r="DD81" s="748" t="s">
        <v>390</v>
      </c>
      <c r="DE81" s="748" t="s">
        <v>397</v>
      </c>
      <c r="DF81" s="748" t="s">
        <v>397</v>
      </c>
      <c r="DG81" s="748" t="s">
        <v>397</v>
      </c>
      <c r="DH81" s="770">
        <v>0</v>
      </c>
      <c r="DI81" s="763" t="s">
        <v>390</v>
      </c>
      <c r="DJ81" s="763" t="s">
        <v>397</v>
      </c>
      <c r="DK81" s="763" t="s">
        <v>390</v>
      </c>
      <c r="DL81" s="763" t="s">
        <v>390</v>
      </c>
      <c r="DM81" s="763" t="s">
        <v>390</v>
      </c>
      <c r="DN81" s="763" t="s">
        <v>390</v>
      </c>
      <c r="DO81" s="771">
        <v>0</v>
      </c>
      <c r="DP81" s="763">
        <v>46276</v>
      </c>
      <c r="DQ81" s="737">
        <v>46276</v>
      </c>
      <c r="DR81" s="763">
        <v>46276</v>
      </c>
      <c r="DS81" s="770">
        <v>46276</v>
      </c>
      <c r="DT81" s="752">
        <v>46276</v>
      </c>
      <c r="DU81" s="753">
        <v>-7</v>
      </c>
      <c r="DV81" s="753" t="s">
        <v>308</v>
      </c>
      <c r="DW81" s="754">
        <v>46269</v>
      </c>
      <c r="DX81" s="755">
        <v>46269</v>
      </c>
      <c r="DY81" s="754" t="e">
        <v>#VALUE!</v>
      </c>
      <c r="DZ81" s="754" t="e">
        <v>#VALUE!</v>
      </c>
      <c r="EA81" s="754"/>
      <c r="EB81" s="754"/>
      <c r="HA81" s="756" t="s">
        <v>397</v>
      </c>
      <c r="HB81" s="756" t="s">
        <v>397</v>
      </c>
      <c r="HC81" s="756" t="s">
        <v>397</v>
      </c>
      <c r="HD81" s="756" t="s">
        <v>397</v>
      </c>
      <c r="HE81" s="756" t="s">
        <v>397</v>
      </c>
      <c r="HF81" s="756" t="s">
        <v>397</v>
      </c>
      <c r="HG81" s="756" t="s">
        <v>397</v>
      </c>
      <c r="HH81" s="756" t="s">
        <v>397</v>
      </c>
      <c r="HI81" s="756" t="s">
        <v>397</v>
      </c>
      <c r="HJ81" s="756" t="s">
        <v>397</v>
      </c>
      <c r="HK81"/>
      <c r="HL81"/>
      <c r="HM81"/>
      <c r="HN81" s="756" t="str">
        <f t="shared" si="3"/>
        <v>AUTO PRINT</v>
      </c>
      <c r="HO81"/>
      <c r="HP81" s="757" t="s">
        <v>572</v>
      </c>
      <c r="HQ81" s="757" t="s">
        <v>572</v>
      </c>
      <c r="HR81" s="757" t="s">
        <v>572</v>
      </c>
      <c r="HS81"/>
      <c r="HW81" s="758"/>
      <c r="HX81"/>
      <c r="HY81" s="759" t="s">
        <v>572</v>
      </c>
      <c r="HZ81" s="759" t="s">
        <v>572</v>
      </c>
      <c r="IA81" s="759" t="s">
        <v>572</v>
      </c>
      <c r="IC81" s="760" t="s">
        <v>572</v>
      </c>
      <c r="ID81" s="760" t="s">
        <v>572</v>
      </c>
      <c r="IE81" s="760" t="s">
        <v>572</v>
      </c>
      <c r="IF81" s="761" t="s">
        <v>572</v>
      </c>
      <c r="IG81" s="619" t="str">
        <f t="shared" si="4"/>
        <v>IN HOUSE (MANUAL)</v>
      </c>
      <c r="II81" s="761" t="s">
        <v>572</v>
      </c>
      <c r="IK81" s="761" t="str">
        <f>IFERROR(VLOOKUP($M81,#REF!,13,0),"IN HOUSE (MANUAL)")</f>
        <v>IN HOUSE (MANUAL)</v>
      </c>
      <c r="IM81" s="760" t="s">
        <v>572</v>
      </c>
      <c r="IN81" s="760" t="s">
        <v>572</v>
      </c>
      <c r="IO81" s="760" t="s">
        <v>572</v>
      </c>
      <c r="IQ81" s="760" t="s">
        <v>572</v>
      </c>
      <c r="IR81" s="760" t="s">
        <v>572</v>
      </c>
      <c r="IT81" s="760" t="s">
        <v>572</v>
      </c>
      <c r="IV81" s="760" t="s">
        <v>572</v>
      </c>
      <c r="IW81" s="760" t="s">
        <v>572</v>
      </c>
      <c r="IY81" s="760" t="s">
        <v>572</v>
      </c>
      <c r="IZ81" s="760" t="s">
        <v>572</v>
      </c>
      <c r="JB81" s="760" t="s">
        <v>922</v>
      </c>
      <c r="JC81" s="760">
        <v>0</v>
      </c>
      <c r="JE81" s="760" t="s">
        <v>572</v>
      </c>
      <c r="JF81" s="760" t="s">
        <v>572</v>
      </c>
    </row>
    <row r="82" spans="1:266" ht="17.25" customHeight="1" x14ac:dyDescent="0.35">
      <c r="A82" s="618" t="s">
        <v>758</v>
      </c>
      <c r="B82" s="730">
        <v>80</v>
      </c>
      <c r="C82" s="730" t="s">
        <v>747</v>
      </c>
      <c r="D82" s="730" t="s">
        <v>747</v>
      </c>
      <c r="E82" s="730">
        <v>2</v>
      </c>
      <c r="F82" s="731" t="s">
        <v>759</v>
      </c>
      <c r="G82" s="732">
        <v>1</v>
      </c>
      <c r="H82" s="826">
        <v>46196</v>
      </c>
      <c r="I82" s="730">
        <v>36</v>
      </c>
      <c r="J82" s="730" t="s">
        <v>308</v>
      </c>
      <c r="K82" s="730">
        <v>38</v>
      </c>
      <c r="L82" s="730" t="s">
        <v>760</v>
      </c>
      <c r="M82" s="734" t="s">
        <v>758</v>
      </c>
      <c r="N82" s="734">
        <v>0</v>
      </c>
      <c r="O82" s="734" t="s">
        <v>390</v>
      </c>
      <c r="P82" s="734">
        <v>0</v>
      </c>
      <c r="Q82" s="734" t="s">
        <v>390</v>
      </c>
      <c r="R82" s="734" t="s">
        <v>170</v>
      </c>
      <c r="S82" s="734" t="s">
        <v>308</v>
      </c>
      <c r="T82" s="734" t="s">
        <v>761</v>
      </c>
      <c r="U82" s="734">
        <v>411</v>
      </c>
      <c r="V82" s="734" t="s">
        <v>308</v>
      </c>
      <c r="W82" s="734"/>
      <c r="X82" s="734"/>
      <c r="Y82" s="734"/>
      <c r="Z82" s="737"/>
      <c r="AA82" s="734" t="s">
        <v>309</v>
      </c>
      <c r="AB82" s="734" t="s">
        <v>750</v>
      </c>
      <c r="AC82" s="734" t="s">
        <v>589</v>
      </c>
      <c r="AD82" s="734">
        <v>252</v>
      </c>
      <c r="AE82" s="738">
        <v>252</v>
      </c>
      <c r="AF82" s="737" t="s">
        <v>390</v>
      </c>
      <c r="AG82" s="765"/>
      <c r="AH82" s="765"/>
      <c r="AI82" s="765" t="s">
        <v>308</v>
      </c>
      <c r="AJ82" s="740">
        <v>12</v>
      </c>
      <c r="AK82" s="766"/>
      <c r="AL82" s="740"/>
      <c r="AM82" s="767">
        <v>0</v>
      </c>
      <c r="AN82" s="767"/>
      <c r="AO82" s="767"/>
      <c r="AP82" s="767"/>
      <c r="AQ82" s="767"/>
      <c r="AR82" s="767"/>
      <c r="AS82" s="767"/>
      <c r="AT82" s="767"/>
      <c r="AU82" s="767"/>
      <c r="AV82" s="767"/>
      <c r="AW82" s="767"/>
      <c r="AX82" s="767"/>
      <c r="AY82" s="767"/>
      <c r="AZ82" s="767"/>
      <c r="BA82" s="767"/>
      <c r="BB82" s="767">
        <v>0</v>
      </c>
      <c r="BC82" s="767">
        <v>0</v>
      </c>
      <c r="BD82" s="767">
        <v>0</v>
      </c>
      <c r="BE82" s="767">
        <v>0</v>
      </c>
      <c r="BF82" s="767">
        <v>0</v>
      </c>
      <c r="BG82" s="767">
        <v>0</v>
      </c>
      <c r="BH82" s="767">
        <v>0</v>
      </c>
      <c r="BI82" s="767">
        <v>0</v>
      </c>
      <c r="BJ82" s="767"/>
      <c r="BK82" s="767">
        <v>0</v>
      </c>
      <c r="BL82" s="767"/>
      <c r="BM82" s="767"/>
      <c r="BN82" s="767" t="s">
        <v>308</v>
      </c>
      <c r="BO82" s="767" t="s">
        <v>308</v>
      </c>
      <c r="BP82" s="767" t="s">
        <v>308</v>
      </c>
      <c r="BQ82" s="767" t="s">
        <v>308</v>
      </c>
      <c r="BR82" s="767"/>
      <c r="BS82" s="767" t="s">
        <v>397</v>
      </c>
      <c r="BT82" s="767"/>
      <c r="BU82" s="767" t="s">
        <v>579</v>
      </c>
      <c r="BV82" s="767"/>
      <c r="BW82" s="767"/>
      <c r="BX82" s="767"/>
      <c r="BY82" s="767"/>
      <c r="BZ82" s="767"/>
      <c r="CA82" s="767"/>
      <c r="CB82" s="767"/>
      <c r="CC82" s="767"/>
      <c r="CD82" s="767"/>
      <c r="CE82" s="767"/>
      <c r="CF82" s="767"/>
      <c r="CG82" s="767"/>
      <c r="CH82" s="767"/>
      <c r="CI82" s="767"/>
      <c r="CJ82" s="767"/>
      <c r="CK82" s="768"/>
      <c r="CL82" s="768" t="s">
        <v>397</v>
      </c>
      <c r="CM82" s="768">
        <v>0</v>
      </c>
      <c r="CN82" s="768">
        <v>0</v>
      </c>
      <c r="CO82" s="768" t="s">
        <v>397</v>
      </c>
      <c r="CP82" s="768">
        <v>0</v>
      </c>
      <c r="CQ82" s="768">
        <v>0</v>
      </c>
      <c r="CR82" s="735">
        <v>252</v>
      </c>
      <c r="CS82" s="744"/>
      <c r="CT82" s="745">
        <v>46286</v>
      </c>
      <c r="CU82" s="859" t="s">
        <v>598</v>
      </c>
      <c r="CV82" s="737"/>
      <c r="CW82" s="737"/>
      <c r="CX82" s="745">
        <v>46223</v>
      </c>
      <c r="CY82" s="861">
        <v>0</v>
      </c>
      <c r="CZ82" s="861">
        <v>0</v>
      </c>
      <c r="DA82" s="749">
        <v>0</v>
      </c>
      <c r="DB82" s="749">
        <v>0</v>
      </c>
      <c r="DC82" s="749">
        <v>0</v>
      </c>
      <c r="DD82" s="749" t="s">
        <v>390</v>
      </c>
      <c r="DE82" s="749" t="s">
        <v>397</v>
      </c>
      <c r="DF82" s="749" t="s">
        <v>397</v>
      </c>
      <c r="DG82" s="749" t="s">
        <v>397</v>
      </c>
      <c r="DH82" s="750">
        <v>0</v>
      </c>
      <c r="DI82" s="737" t="s">
        <v>390</v>
      </c>
      <c r="DJ82" s="737" t="s">
        <v>397</v>
      </c>
      <c r="DK82" s="737" t="s">
        <v>390</v>
      </c>
      <c r="DL82" s="737" t="s">
        <v>390</v>
      </c>
      <c r="DM82" s="737" t="s">
        <v>390</v>
      </c>
      <c r="DN82" s="737" t="s">
        <v>390</v>
      </c>
      <c r="DO82" s="762">
        <v>0</v>
      </c>
      <c r="DP82" s="763">
        <v>46283</v>
      </c>
      <c r="DQ82" s="763">
        <v>46283</v>
      </c>
      <c r="DR82" s="763">
        <v>46283</v>
      </c>
      <c r="DS82" s="750">
        <v>46283</v>
      </c>
      <c r="DT82" s="752">
        <v>46283</v>
      </c>
      <c r="DU82" s="753">
        <v>-14</v>
      </c>
      <c r="DV82" s="753" t="s">
        <v>308</v>
      </c>
      <c r="DW82" s="754">
        <v>46269</v>
      </c>
      <c r="DX82" s="755">
        <v>46269</v>
      </c>
      <c r="DY82" s="754" t="e">
        <v>#VALUE!</v>
      </c>
      <c r="DZ82" s="754" t="e">
        <v>#VALUE!</v>
      </c>
      <c r="EA82" s="754"/>
      <c r="EB82" s="754"/>
      <c r="HA82" s="756" t="s">
        <v>397</v>
      </c>
      <c r="HB82" s="756" t="s">
        <v>397</v>
      </c>
      <c r="HC82" s="756" t="s">
        <v>397</v>
      </c>
      <c r="HD82" s="756" t="s">
        <v>397</v>
      </c>
      <c r="HE82" s="756" t="s">
        <v>397</v>
      </c>
      <c r="HF82" s="756" t="s">
        <v>397</v>
      </c>
      <c r="HG82" s="756" t="s">
        <v>397</v>
      </c>
      <c r="HH82" s="756" t="s">
        <v>397</v>
      </c>
      <c r="HI82" s="756" t="s">
        <v>397</v>
      </c>
      <c r="HJ82" s="756" t="s">
        <v>397</v>
      </c>
      <c r="HK82"/>
      <c r="HL82"/>
      <c r="HM82"/>
      <c r="HN82" s="756" t="str">
        <f t="shared" si="3"/>
        <v>AUTO PRINT</v>
      </c>
      <c r="HO82"/>
      <c r="HP82" s="757" t="s">
        <v>572</v>
      </c>
      <c r="HQ82" s="757" t="s">
        <v>572</v>
      </c>
      <c r="HR82" s="757" t="s">
        <v>572</v>
      </c>
      <c r="HS82"/>
      <c r="HW82" s="758"/>
      <c r="HX82"/>
      <c r="HY82" s="759" t="s">
        <v>572</v>
      </c>
      <c r="HZ82" s="759" t="s">
        <v>572</v>
      </c>
      <c r="IA82" s="759" t="s">
        <v>572</v>
      </c>
      <c r="IC82" s="760" t="s">
        <v>572</v>
      </c>
      <c r="ID82" s="760" t="s">
        <v>572</v>
      </c>
      <c r="IE82" s="760" t="s">
        <v>572</v>
      </c>
      <c r="IF82" s="761" t="s">
        <v>572</v>
      </c>
      <c r="IG82" s="619" t="str">
        <f t="shared" si="4"/>
        <v>IN HOUSE (MANUAL)</v>
      </c>
      <c r="II82" s="761" t="s">
        <v>572</v>
      </c>
      <c r="IK82" s="761" t="str">
        <f>IFERROR(VLOOKUP($M82,#REF!,13,0),"IN HOUSE (MANUAL)")</f>
        <v>IN HOUSE (MANUAL)</v>
      </c>
      <c r="IM82" s="760" t="s">
        <v>572</v>
      </c>
      <c r="IN82" s="760" t="s">
        <v>572</v>
      </c>
      <c r="IO82" s="760" t="s">
        <v>572</v>
      </c>
      <c r="IQ82" s="760" t="s">
        <v>572</v>
      </c>
      <c r="IR82" s="760" t="s">
        <v>572</v>
      </c>
      <c r="IT82" s="760" t="s">
        <v>572</v>
      </c>
      <c r="IV82" s="760" t="s">
        <v>572</v>
      </c>
      <c r="IW82" s="760" t="s">
        <v>572</v>
      </c>
      <c r="IY82" s="760" t="s">
        <v>572</v>
      </c>
      <c r="IZ82" s="760" t="s">
        <v>572</v>
      </c>
      <c r="JB82" s="760" t="s">
        <v>922</v>
      </c>
      <c r="JC82" s="760">
        <v>0</v>
      </c>
      <c r="JE82" s="760" t="s">
        <v>572</v>
      </c>
      <c r="JF82" s="760" t="s">
        <v>572</v>
      </c>
    </row>
    <row r="83" spans="1:266" ht="17.25" customHeight="1" x14ac:dyDescent="0.35">
      <c r="A83" s="618" t="s">
        <v>762</v>
      </c>
      <c r="B83" s="730">
        <v>81</v>
      </c>
      <c r="C83" s="730" t="s">
        <v>747</v>
      </c>
      <c r="D83" s="730" t="s">
        <v>747</v>
      </c>
      <c r="E83" s="730">
        <v>2</v>
      </c>
      <c r="F83" s="731" t="s">
        <v>574</v>
      </c>
      <c r="G83" s="732">
        <v>1</v>
      </c>
      <c r="H83" s="826">
        <v>46198</v>
      </c>
      <c r="I83" s="730">
        <v>37</v>
      </c>
      <c r="J83" s="730" t="s">
        <v>308</v>
      </c>
      <c r="K83" s="730">
        <v>38</v>
      </c>
      <c r="L83" s="730" t="s">
        <v>763</v>
      </c>
      <c r="M83" s="735" t="s">
        <v>762</v>
      </c>
      <c r="N83" s="735">
        <v>0</v>
      </c>
      <c r="O83" s="735" t="s">
        <v>390</v>
      </c>
      <c r="P83" s="735">
        <v>0</v>
      </c>
      <c r="Q83" s="735" t="s">
        <v>390</v>
      </c>
      <c r="R83" s="735" t="s">
        <v>170</v>
      </c>
      <c r="S83" s="735" t="s">
        <v>308</v>
      </c>
      <c r="T83" s="735" t="s">
        <v>764</v>
      </c>
      <c r="U83" s="735">
        <v>411</v>
      </c>
      <c r="V83" s="735" t="s">
        <v>308</v>
      </c>
      <c r="W83" s="735"/>
      <c r="X83" s="735"/>
      <c r="Y83" s="735"/>
      <c r="Z83" s="763"/>
      <c r="AA83" s="735" t="s">
        <v>309</v>
      </c>
      <c r="AB83" s="735" t="s">
        <v>750</v>
      </c>
      <c r="AC83" s="735" t="s">
        <v>597</v>
      </c>
      <c r="AD83" s="735">
        <v>2274</v>
      </c>
      <c r="AE83" s="738">
        <v>2274</v>
      </c>
      <c r="AF83" s="763" t="s">
        <v>390</v>
      </c>
      <c r="AG83" s="765"/>
      <c r="AH83" s="765"/>
      <c r="AI83" s="765" t="s">
        <v>308</v>
      </c>
      <c r="AJ83" s="740">
        <v>13</v>
      </c>
      <c r="AK83" s="766"/>
      <c r="AL83" s="740"/>
      <c r="AM83" s="767">
        <v>0</v>
      </c>
      <c r="AN83" s="767"/>
      <c r="AO83" s="767"/>
      <c r="AP83" s="767"/>
      <c r="AQ83" s="767"/>
      <c r="AR83" s="767"/>
      <c r="AS83" s="767"/>
      <c r="AT83" s="767"/>
      <c r="AU83" s="767"/>
      <c r="AV83" s="767"/>
      <c r="AW83" s="767"/>
      <c r="AX83" s="767"/>
      <c r="AY83" s="767"/>
      <c r="AZ83" s="767"/>
      <c r="BA83" s="767"/>
      <c r="BB83" s="767">
        <v>0</v>
      </c>
      <c r="BC83" s="767">
        <v>0</v>
      </c>
      <c r="BD83" s="767">
        <v>0</v>
      </c>
      <c r="BE83" s="767">
        <v>0</v>
      </c>
      <c r="BF83" s="767">
        <v>0</v>
      </c>
      <c r="BG83" s="767">
        <v>0</v>
      </c>
      <c r="BH83" s="767">
        <v>0</v>
      </c>
      <c r="BI83" s="767">
        <v>0</v>
      </c>
      <c r="BJ83" s="767"/>
      <c r="BK83" s="767">
        <v>0</v>
      </c>
      <c r="BL83" s="767"/>
      <c r="BM83" s="767"/>
      <c r="BN83" s="767" t="s">
        <v>308</v>
      </c>
      <c r="BO83" s="767" t="s">
        <v>308</v>
      </c>
      <c r="BP83" s="767" t="s">
        <v>308</v>
      </c>
      <c r="BQ83" s="767" t="s">
        <v>308</v>
      </c>
      <c r="BR83" s="767"/>
      <c r="BS83" s="767" t="s">
        <v>397</v>
      </c>
      <c r="BT83" s="767"/>
      <c r="BU83" s="767" t="s">
        <v>579</v>
      </c>
      <c r="BV83" s="767"/>
      <c r="BW83" s="767"/>
      <c r="BX83" s="767"/>
      <c r="BY83" s="767"/>
      <c r="BZ83" s="767"/>
      <c r="CA83" s="767"/>
      <c r="CB83" s="767"/>
      <c r="CC83" s="767"/>
      <c r="CD83" s="767"/>
      <c r="CE83" s="767"/>
      <c r="CF83" s="767"/>
      <c r="CG83" s="767"/>
      <c r="CH83" s="767"/>
      <c r="CI83" s="767"/>
      <c r="CJ83" s="767"/>
      <c r="CK83" s="768"/>
      <c r="CL83" s="768" t="s">
        <v>397</v>
      </c>
      <c r="CM83" s="768">
        <v>0</v>
      </c>
      <c r="CN83" s="768">
        <v>4</v>
      </c>
      <c r="CO83" s="768" t="s">
        <v>397</v>
      </c>
      <c r="CP83" s="768">
        <v>4</v>
      </c>
      <c r="CQ83" s="768">
        <v>168</v>
      </c>
      <c r="CR83" s="735">
        <v>2274</v>
      </c>
      <c r="CS83" s="769"/>
      <c r="CT83" s="745">
        <v>46286</v>
      </c>
      <c r="CU83" s="859" t="s">
        <v>598</v>
      </c>
      <c r="CV83" s="763"/>
      <c r="CW83" s="763"/>
      <c r="CX83" s="860">
        <v>46223</v>
      </c>
      <c r="CY83" s="747" t="s">
        <v>765</v>
      </c>
      <c r="CZ83" s="747">
        <v>0</v>
      </c>
      <c r="DA83" s="748">
        <v>0</v>
      </c>
      <c r="DB83" s="748">
        <v>0</v>
      </c>
      <c r="DC83" s="748">
        <v>0</v>
      </c>
      <c r="DD83" s="748" t="s">
        <v>390</v>
      </c>
      <c r="DE83" s="748" t="s">
        <v>397</v>
      </c>
      <c r="DF83" s="748" t="s">
        <v>397</v>
      </c>
      <c r="DG83" s="748" t="s">
        <v>397</v>
      </c>
      <c r="DH83" s="770">
        <v>0</v>
      </c>
      <c r="DI83" s="763" t="s">
        <v>390</v>
      </c>
      <c r="DJ83" s="763" t="s">
        <v>397</v>
      </c>
      <c r="DK83" s="763" t="s">
        <v>390</v>
      </c>
      <c r="DL83" s="763" t="s">
        <v>390</v>
      </c>
      <c r="DM83" s="763" t="s">
        <v>390</v>
      </c>
      <c r="DN83" s="763" t="s">
        <v>390</v>
      </c>
      <c r="DO83" s="771">
        <v>0</v>
      </c>
      <c r="DP83" s="763">
        <v>46283</v>
      </c>
      <c r="DQ83" s="763">
        <v>46283</v>
      </c>
      <c r="DR83" s="763">
        <v>46283</v>
      </c>
      <c r="DS83" s="770">
        <v>46283</v>
      </c>
      <c r="DT83" s="752">
        <v>46283</v>
      </c>
      <c r="DU83" s="753">
        <v>-10</v>
      </c>
      <c r="DV83" s="753" t="s">
        <v>308</v>
      </c>
      <c r="DW83" s="754">
        <v>46269</v>
      </c>
      <c r="DX83" s="755">
        <v>46273</v>
      </c>
      <c r="DY83" s="754" t="e">
        <v>#VALUE!</v>
      </c>
      <c r="DZ83" s="754" t="e">
        <v>#VALUE!</v>
      </c>
      <c r="EA83" s="754"/>
      <c r="EB83" s="754"/>
      <c r="HA83" s="756" t="s">
        <v>397</v>
      </c>
      <c r="HB83" s="756" t="s">
        <v>397</v>
      </c>
      <c r="HC83" s="756" t="s">
        <v>397</v>
      </c>
      <c r="HD83" s="756" t="s">
        <v>397</v>
      </c>
      <c r="HE83" s="756" t="s">
        <v>397</v>
      </c>
      <c r="HF83" s="756" t="s">
        <v>397</v>
      </c>
      <c r="HG83" s="756" t="s">
        <v>397</v>
      </c>
      <c r="HH83" s="756" t="s">
        <v>397</v>
      </c>
      <c r="HI83" s="756" t="s">
        <v>397</v>
      </c>
      <c r="HJ83" s="756" t="s">
        <v>397</v>
      </c>
      <c r="HK83"/>
      <c r="HL83"/>
      <c r="HM83"/>
      <c r="HN83" s="756" t="str">
        <f t="shared" si="3"/>
        <v>AUTO PRINT</v>
      </c>
      <c r="HO83"/>
      <c r="HP83" s="757" t="s">
        <v>572</v>
      </c>
      <c r="HQ83" s="757" t="s">
        <v>572</v>
      </c>
      <c r="HR83" s="757" t="s">
        <v>572</v>
      </c>
      <c r="HS83"/>
      <c r="HW83" s="758"/>
      <c r="HX83"/>
      <c r="HY83" s="759" t="s">
        <v>572</v>
      </c>
      <c r="HZ83" s="759" t="s">
        <v>572</v>
      </c>
      <c r="IA83" s="759" t="s">
        <v>572</v>
      </c>
      <c r="IC83" s="760" t="s">
        <v>572</v>
      </c>
      <c r="ID83" s="760" t="s">
        <v>572</v>
      </c>
      <c r="IE83" s="760" t="s">
        <v>572</v>
      </c>
      <c r="IF83" s="761" t="s">
        <v>572</v>
      </c>
      <c r="IG83" s="619" t="str">
        <f t="shared" si="4"/>
        <v>IN HOUSE (MANUAL)</v>
      </c>
      <c r="II83" s="761" t="s">
        <v>572</v>
      </c>
      <c r="IK83" s="761" t="str">
        <f>IFERROR(VLOOKUP($M83,#REF!,13,0),"IN HOUSE (MANUAL)")</f>
        <v>IN HOUSE (MANUAL)</v>
      </c>
      <c r="IM83" s="760" t="s">
        <v>572</v>
      </c>
      <c r="IN83" s="760" t="s">
        <v>572</v>
      </c>
      <c r="IO83" s="760" t="s">
        <v>572</v>
      </c>
      <c r="IQ83" s="760" t="s">
        <v>572</v>
      </c>
      <c r="IR83" s="760" t="s">
        <v>572</v>
      </c>
      <c r="IT83" s="760" t="s">
        <v>572</v>
      </c>
      <c r="IV83" s="760" t="s">
        <v>572</v>
      </c>
      <c r="IW83" s="760" t="s">
        <v>572</v>
      </c>
      <c r="IY83" s="760" t="s">
        <v>572</v>
      </c>
      <c r="IZ83" s="760" t="s">
        <v>572</v>
      </c>
      <c r="JB83" s="760" t="s">
        <v>922</v>
      </c>
      <c r="JC83" s="760">
        <v>0</v>
      </c>
      <c r="JE83" s="760" t="s">
        <v>572</v>
      </c>
      <c r="JF83" s="760" t="s">
        <v>572</v>
      </c>
    </row>
    <row r="84" spans="1:266" ht="17.25" customHeight="1" x14ac:dyDescent="0.35">
      <c r="A84" s="618" t="s">
        <v>766</v>
      </c>
      <c r="B84" s="730">
        <v>82</v>
      </c>
      <c r="C84" s="730" t="s">
        <v>747</v>
      </c>
      <c r="D84" s="730" t="s">
        <v>747</v>
      </c>
      <c r="E84" s="730">
        <v>2</v>
      </c>
      <c r="F84" s="731" t="s">
        <v>767</v>
      </c>
      <c r="G84" s="732">
        <v>1</v>
      </c>
      <c r="H84" s="826">
        <v>46198</v>
      </c>
      <c r="I84" s="730">
        <v>37</v>
      </c>
      <c r="J84" s="730" t="s">
        <v>308</v>
      </c>
      <c r="K84" s="730">
        <v>38</v>
      </c>
      <c r="L84" s="730" t="s">
        <v>768</v>
      </c>
      <c r="M84" s="735" t="s">
        <v>766</v>
      </c>
      <c r="N84" s="735">
        <v>0</v>
      </c>
      <c r="O84" s="735" t="s">
        <v>390</v>
      </c>
      <c r="P84" s="735">
        <v>0</v>
      </c>
      <c r="Q84" s="735" t="s">
        <v>390</v>
      </c>
      <c r="R84" s="735" t="s">
        <v>170</v>
      </c>
      <c r="S84" s="735" t="s">
        <v>308</v>
      </c>
      <c r="T84" s="735" t="s">
        <v>769</v>
      </c>
      <c r="U84" s="735">
        <v>411</v>
      </c>
      <c r="V84" s="735" t="s">
        <v>308</v>
      </c>
      <c r="W84" s="735"/>
      <c r="X84" s="735"/>
      <c r="Y84" s="735"/>
      <c r="Z84" s="763"/>
      <c r="AA84" s="735" t="s">
        <v>157</v>
      </c>
      <c r="AB84" s="735" t="s">
        <v>569</v>
      </c>
      <c r="AC84" s="735" t="s">
        <v>589</v>
      </c>
      <c r="AD84" s="735">
        <v>252</v>
      </c>
      <c r="AE84" s="738">
        <v>252</v>
      </c>
      <c r="AF84" s="763" t="s">
        <v>390</v>
      </c>
      <c r="AG84" s="765"/>
      <c r="AH84" s="765"/>
      <c r="AI84" s="765" t="s">
        <v>308</v>
      </c>
      <c r="AJ84" s="740">
        <v>14</v>
      </c>
      <c r="AK84" s="766"/>
      <c r="AL84" s="740"/>
      <c r="AM84" s="767">
        <v>0</v>
      </c>
      <c r="AN84" s="767"/>
      <c r="AO84" s="767"/>
      <c r="AP84" s="767"/>
      <c r="AQ84" s="767"/>
      <c r="AR84" s="767"/>
      <c r="AS84" s="767"/>
      <c r="AT84" s="767"/>
      <c r="AU84" s="767"/>
      <c r="AV84" s="767"/>
      <c r="AW84" s="767"/>
      <c r="AX84" s="767"/>
      <c r="AY84" s="767"/>
      <c r="AZ84" s="767"/>
      <c r="BA84" s="767"/>
      <c r="BB84" s="767">
        <v>0</v>
      </c>
      <c r="BC84" s="767">
        <v>0</v>
      </c>
      <c r="BD84" s="767">
        <v>0</v>
      </c>
      <c r="BE84" s="767">
        <v>0</v>
      </c>
      <c r="BF84" s="767">
        <v>0</v>
      </c>
      <c r="BG84" s="767">
        <v>0</v>
      </c>
      <c r="BH84" s="767">
        <v>0</v>
      </c>
      <c r="BI84" s="767">
        <v>0</v>
      </c>
      <c r="BJ84" s="767"/>
      <c r="BK84" s="767">
        <v>0</v>
      </c>
      <c r="BL84" s="767"/>
      <c r="BM84" s="767"/>
      <c r="BN84" s="767" t="s">
        <v>308</v>
      </c>
      <c r="BO84" s="767" t="s">
        <v>308</v>
      </c>
      <c r="BP84" s="767" t="s">
        <v>308</v>
      </c>
      <c r="BQ84" s="767" t="s">
        <v>308</v>
      </c>
      <c r="BR84" s="767"/>
      <c r="BS84" s="767" t="s">
        <v>397</v>
      </c>
      <c r="BT84" s="767"/>
      <c r="BU84" s="767" t="s">
        <v>579</v>
      </c>
      <c r="BV84" s="767"/>
      <c r="BW84" s="767"/>
      <c r="BX84" s="767"/>
      <c r="BY84" s="767"/>
      <c r="BZ84" s="767"/>
      <c r="CA84" s="767"/>
      <c r="CB84" s="767"/>
      <c r="CC84" s="767"/>
      <c r="CD84" s="767"/>
      <c r="CE84" s="767"/>
      <c r="CF84" s="767"/>
      <c r="CG84" s="767"/>
      <c r="CH84" s="767"/>
      <c r="CI84" s="767"/>
      <c r="CJ84" s="767"/>
      <c r="CK84" s="768"/>
      <c r="CL84" s="768" t="s">
        <v>397</v>
      </c>
      <c r="CM84" s="768">
        <v>0</v>
      </c>
      <c r="CN84" s="768">
        <v>12</v>
      </c>
      <c r="CO84" s="768" t="s">
        <v>397</v>
      </c>
      <c r="CP84" s="768">
        <v>12</v>
      </c>
      <c r="CQ84" s="768">
        <v>252</v>
      </c>
      <c r="CR84" s="735">
        <v>252</v>
      </c>
      <c r="CS84" s="769"/>
      <c r="CT84" s="745">
        <v>46286</v>
      </c>
      <c r="CU84" s="859" t="s">
        <v>598</v>
      </c>
      <c r="CV84" s="763"/>
      <c r="CW84" s="763"/>
      <c r="CX84" s="860">
        <v>46223</v>
      </c>
      <c r="CY84" s="747">
        <v>0</v>
      </c>
      <c r="CZ84" s="747">
        <v>0</v>
      </c>
      <c r="DA84" s="748">
        <v>0</v>
      </c>
      <c r="DB84" s="748">
        <v>0</v>
      </c>
      <c r="DC84" s="748">
        <v>0</v>
      </c>
      <c r="DD84" s="748" t="s">
        <v>390</v>
      </c>
      <c r="DE84" s="748" t="s">
        <v>397</v>
      </c>
      <c r="DF84" s="748" t="s">
        <v>397</v>
      </c>
      <c r="DG84" s="748" t="s">
        <v>397</v>
      </c>
      <c r="DH84" s="770">
        <v>0</v>
      </c>
      <c r="DI84" s="763" t="s">
        <v>390</v>
      </c>
      <c r="DJ84" s="763" t="s">
        <v>397</v>
      </c>
      <c r="DK84" s="763" t="s">
        <v>390</v>
      </c>
      <c r="DL84" s="763" t="s">
        <v>390</v>
      </c>
      <c r="DM84" s="763" t="s">
        <v>390</v>
      </c>
      <c r="DN84" s="763" t="s">
        <v>390</v>
      </c>
      <c r="DO84" s="771">
        <v>0</v>
      </c>
      <c r="DP84" s="763">
        <v>46283</v>
      </c>
      <c r="DQ84" s="763">
        <v>46283</v>
      </c>
      <c r="DR84" s="763">
        <v>46283</v>
      </c>
      <c r="DS84" s="770">
        <v>46283</v>
      </c>
      <c r="DT84" s="752">
        <v>46283</v>
      </c>
      <c r="DU84" s="753">
        <v>-9</v>
      </c>
      <c r="DV84" s="753" t="s">
        <v>308</v>
      </c>
      <c r="DW84" s="754">
        <v>46273</v>
      </c>
      <c r="DX84" s="755">
        <v>46274</v>
      </c>
      <c r="DY84" s="754" t="e">
        <v>#VALUE!</v>
      </c>
      <c r="DZ84" s="754" t="e">
        <v>#VALUE!</v>
      </c>
      <c r="EA84" s="754"/>
      <c r="EB84" s="754"/>
      <c r="HA84" s="756" t="s">
        <v>397</v>
      </c>
      <c r="HB84" s="756" t="s">
        <v>397</v>
      </c>
      <c r="HC84" s="756" t="s">
        <v>397</v>
      </c>
      <c r="HD84" s="756" t="s">
        <v>397</v>
      </c>
      <c r="HE84" s="756" t="s">
        <v>397</v>
      </c>
      <c r="HF84" s="756" t="s">
        <v>397</v>
      </c>
      <c r="HG84" s="756" t="s">
        <v>397</v>
      </c>
      <c r="HH84" s="756" t="s">
        <v>397</v>
      </c>
      <c r="HI84" s="756" t="s">
        <v>397</v>
      </c>
      <c r="HJ84" s="756" t="s">
        <v>397</v>
      </c>
      <c r="HK84"/>
      <c r="HL84"/>
      <c r="HM84"/>
      <c r="HN84" s="756" t="str">
        <f t="shared" si="3"/>
        <v>AUTO PRINT</v>
      </c>
      <c r="HO84"/>
      <c r="HP84" s="757" t="s">
        <v>572</v>
      </c>
      <c r="HQ84" s="757" t="s">
        <v>572</v>
      </c>
      <c r="HR84" s="757" t="s">
        <v>572</v>
      </c>
      <c r="HS84"/>
      <c r="HW84" s="758"/>
      <c r="HX84"/>
      <c r="HY84" s="759" t="s">
        <v>572</v>
      </c>
      <c r="HZ84" s="759" t="s">
        <v>572</v>
      </c>
      <c r="IA84" s="759" t="s">
        <v>572</v>
      </c>
      <c r="IC84" s="760" t="s">
        <v>572</v>
      </c>
      <c r="ID84" s="760" t="s">
        <v>572</v>
      </c>
      <c r="IE84" s="760" t="s">
        <v>572</v>
      </c>
      <c r="IF84" s="761" t="s">
        <v>572</v>
      </c>
      <c r="IG84" s="619" t="str">
        <f t="shared" si="4"/>
        <v>IN HOUSE (MANUAL)</v>
      </c>
      <c r="II84" s="761" t="s">
        <v>572</v>
      </c>
      <c r="IK84" s="761" t="str">
        <f>IFERROR(VLOOKUP($M84,#REF!,13,0),"IN HOUSE (MANUAL)")</f>
        <v>IN HOUSE (MANUAL)</v>
      </c>
      <c r="IM84" s="760" t="s">
        <v>572</v>
      </c>
      <c r="IN84" s="760" t="s">
        <v>572</v>
      </c>
      <c r="IO84" s="760" t="s">
        <v>572</v>
      </c>
      <c r="IQ84" s="760" t="s">
        <v>572</v>
      </c>
      <c r="IR84" s="760" t="s">
        <v>572</v>
      </c>
      <c r="IT84" s="760" t="s">
        <v>572</v>
      </c>
      <c r="IV84" s="760" t="s">
        <v>572</v>
      </c>
      <c r="IW84" s="760" t="s">
        <v>572</v>
      </c>
      <c r="IY84" s="760" t="s">
        <v>572</v>
      </c>
      <c r="IZ84" s="760" t="s">
        <v>572</v>
      </c>
      <c r="JB84" s="760" t="s">
        <v>922</v>
      </c>
      <c r="JC84" s="760">
        <v>12</v>
      </c>
      <c r="JE84" s="760" t="s">
        <v>572</v>
      </c>
      <c r="JF84" s="760" t="s">
        <v>572</v>
      </c>
    </row>
    <row r="85" spans="1:266" ht="17.25" customHeight="1" x14ac:dyDescent="0.35">
      <c r="A85" s="618" t="s">
        <v>770</v>
      </c>
      <c r="B85" s="730">
        <v>83</v>
      </c>
      <c r="C85" s="730" t="s">
        <v>747</v>
      </c>
      <c r="D85" s="730" t="s">
        <v>747</v>
      </c>
      <c r="E85" s="730">
        <v>2</v>
      </c>
      <c r="F85" s="731" t="s">
        <v>767</v>
      </c>
      <c r="G85" s="732">
        <v>1</v>
      </c>
      <c r="H85" s="826">
        <v>46198</v>
      </c>
      <c r="I85" s="730">
        <v>37</v>
      </c>
      <c r="J85" s="730" t="s">
        <v>308</v>
      </c>
      <c r="K85" s="730">
        <v>38</v>
      </c>
      <c r="L85" s="730" t="s">
        <v>771</v>
      </c>
      <c r="M85" s="735" t="s">
        <v>770</v>
      </c>
      <c r="N85" s="735">
        <v>0</v>
      </c>
      <c r="O85" s="735" t="s">
        <v>390</v>
      </c>
      <c r="P85" s="735">
        <v>0</v>
      </c>
      <c r="Q85" s="735" t="s">
        <v>390</v>
      </c>
      <c r="R85" s="735" t="s">
        <v>170</v>
      </c>
      <c r="S85" s="735" t="s">
        <v>308</v>
      </c>
      <c r="T85" s="735" t="s">
        <v>772</v>
      </c>
      <c r="U85" s="735">
        <v>411</v>
      </c>
      <c r="V85" s="735" t="s">
        <v>308</v>
      </c>
      <c r="W85" s="735"/>
      <c r="X85" s="735"/>
      <c r="Y85" s="735"/>
      <c r="Z85" s="763"/>
      <c r="AA85" s="735" t="s">
        <v>157</v>
      </c>
      <c r="AB85" s="735" t="s">
        <v>569</v>
      </c>
      <c r="AC85" s="735" t="s">
        <v>589</v>
      </c>
      <c r="AD85" s="735">
        <v>252</v>
      </c>
      <c r="AE85" s="738">
        <v>252</v>
      </c>
      <c r="AF85" s="763" t="s">
        <v>390</v>
      </c>
      <c r="AG85" s="765"/>
      <c r="AH85" s="765"/>
      <c r="AI85" s="765" t="s">
        <v>308</v>
      </c>
      <c r="AJ85" s="740">
        <v>15</v>
      </c>
      <c r="AK85" s="766"/>
      <c r="AL85" s="740"/>
      <c r="AM85" s="767">
        <v>0</v>
      </c>
      <c r="AN85" s="767"/>
      <c r="AO85" s="767"/>
      <c r="AP85" s="767"/>
      <c r="AQ85" s="767"/>
      <c r="AR85" s="767"/>
      <c r="AS85" s="767"/>
      <c r="AT85" s="767"/>
      <c r="AU85" s="767"/>
      <c r="AV85" s="767"/>
      <c r="AW85" s="767"/>
      <c r="AX85" s="767"/>
      <c r="AY85" s="767"/>
      <c r="AZ85" s="767"/>
      <c r="BA85" s="767"/>
      <c r="BB85" s="767">
        <v>0</v>
      </c>
      <c r="BC85" s="767">
        <v>0</v>
      </c>
      <c r="BD85" s="767">
        <v>0</v>
      </c>
      <c r="BE85" s="767">
        <v>0</v>
      </c>
      <c r="BF85" s="767">
        <v>0</v>
      </c>
      <c r="BG85" s="767">
        <v>0</v>
      </c>
      <c r="BH85" s="767">
        <v>0</v>
      </c>
      <c r="BI85" s="767">
        <v>0</v>
      </c>
      <c r="BJ85" s="767"/>
      <c r="BK85" s="767">
        <v>0</v>
      </c>
      <c r="BL85" s="767"/>
      <c r="BM85" s="767"/>
      <c r="BN85" s="767" t="s">
        <v>308</v>
      </c>
      <c r="BO85" s="767" t="s">
        <v>308</v>
      </c>
      <c r="BP85" s="767" t="s">
        <v>308</v>
      </c>
      <c r="BQ85" s="767" t="s">
        <v>308</v>
      </c>
      <c r="BR85" s="767"/>
      <c r="BS85" s="767" t="s">
        <v>397</v>
      </c>
      <c r="BT85" s="767"/>
      <c r="BU85" s="767" t="s">
        <v>579</v>
      </c>
      <c r="BV85" s="767"/>
      <c r="BW85" s="767"/>
      <c r="BX85" s="767"/>
      <c r="BY85" s="767"/>
      <c r="BZ85" s="767"/>
      <c r="CA85" s="767"/>
      <c r="CB85" s="767"/>
      <c r="CC85" s="767"/>
      <c r="CD85" s="767"/>
      <c r="CE85" s="767"/>
      <c r="CF85" s="767"/>
      <c r="CG85" s="767"/>
      <c r="CH85" s="767"/>
      <c r="CI85" s="767"/>
      <c r="CJ85" s="767"/>
      <c r="CK85" s="768"/>
      <c r="CL85" s="768" t="s">
        <v>397</v>
      </c>
      <c r="CM85" s="768">
        <v>0</v>
      </c>
      <c r="CN85" s="768">
        <v>0</v>
      </c>
      <c r="CO85" s="768" t="s">
        <v>397</v>
      </c>
      <c r="CP85" s="768">
        <v>0</v>
      </c>
      <c r="CQ85" s="768">
        <v>0</v>
      </c>
      <c r="CR85" s="735">
        <v>252</v>
      </c>
      <c r="CS85" s="769"/>
      <c r="CT85" s="745">
        <v>46286</v>
      </c>
      <c r="CU85" s="859" t="s">
        <v>598</v>
      </c>
      <c r="CV85" s="763"/>
      <c r="CW85" s="763"/>
      <c r="CX85" s="860">
        <v>46223</v>
      </c>
      <c r="CY85" s="747" t="s">
        <v>765</v>
      </c>
      <c r="CZ85" s="747">
        <v>0</v>
      </c>
      <c r="DA85" s="748">
        <v>0</v>
      </c>
      <c r="DB85" s="748">
        <v>0</v>
      </c>
      <c r="DC85" s="748">
        <v>0</v>
      </c>
      <c r="DD85" s="748" t="s">
        <v>390</v>
      </c>
      <c r="DE85" s="748" t="s">
        <v>397</v>
      </c>
      <c r="DF85" s="748" t="s">
        <v>397</v>
      </c>
      <c r="DG85" s="748" t="s">
        <v>397</v>
      </c>
      <c r="DH85" s="770">
        <v>0</v>
      </c>
      <c r="DI85" s="763" t="s">
        <v>390</v>
      </c>
      <c r="DJ85" s="763" t="s">
        <v>397</v>
      </c>
      <c r="DK85" s="763" t="s">
        <v>390</v>
      </c>
      <c r="DL85" s="763" t="s">
        <v>390</v>
      </c>
      <c r="DM85" s="763" t="s">
        <v>390</v>
      </c>
      <c r="DN85" s="763" t="s">
        <v>390</v>
      </c>
      <c r="DO85" s="771">
        <v>0</v>
      </c>
      <c r="DP85" s="763">
        <v>46283</v>
      </c>
      <c r="DQ85" s="763">
        <v>46283</v>
      </c>
      <c r="DR85" s="763">
        <v>46283</v>
      </c>
      <c r="DS85" s="770">
        <v>46283</v>
      </c>
      <c r="DT85" s="752">
        <v>46283</v>
      </c>
      <c r="DU85" s="753">
        <v>-9</v>
      </c>
      <c r="DV85" s="753" t="s">
        <v>308</v>
      </c>
      <c r="DW85" s="754">
        <v>46274</v>
      </c>
      <c r="DX85" s="755">
        <v>46274</v>
      </c>
      <c r="DY85" s="754" t="e">
        <v>#VALUE!</v>
      </c>
      <c r="DZ85" s="754" t="e">
        <v>#VALUE!</v>
      </c>
      <c r="EA85" s="754"/>
      <c r="EB85" s="754"/>
      <c r="HA85" s="756" t="s">
        <v>397</v>
      </c>
      <c r="HB85" s="756" t="s">
        <v>397</v>
      </c>
      <c r="HC85" s="756" t="s">
        <v>397</v>
      </c>
      <c r="HD85" s="756" t="s">
        <v>397</v>
      </c>
      <c r="HE85" s="756" t="s">
        <v>397</v>
      </c>
      <c r="HF85" s="756" t="s">
        <v>397</v>
      </c>
      <c r="HG85" s="756" t="s">
        <v>397</v>
      </c>
      <c r="HH85" s="756" t="s">
        <v>397</v>
      </c>
      <c r="HI85" s="756" t="s">
        <v>397</v>
      </c>
      <c r="HJ85" s="756" t="s">
        <v>397</v>
      </c>
      <c r="HK85"/>
      <c r="HL85"/>
      <c r="HM85"/>
      <c r="HN85" s="756" t="str">
        <f t="shared" si="3"/>
        <v>AUTO PRINT</v>
      </c>
      <c r="HO85"/>
      <c r="HP85" s="757" t="s">
        <v>572</v>
      </c>
      <c r="HQ85" s="757" t="s">
        <v>572</v>
      </c>
      <c r="HR85" s="757" t="s">
        <v>572</v>
      </c>
      <c r="HS85"/>
      <c r="HW85" s="758"/>
      <c r="HX85"/>
      <c r="HY85" s="759" t="s">
        <v>572</v>
      </c>
      <c r="HZ85" s="759" t="s">
        <v>572</v>
      </c>
      <c r="IA85" s="759" t="s">
        <v>572</v>
      </c>
      <c r="IC85" s="760" t="s">
        <v>572</v>
      </c>
      <c r="ID85" s="760" t="s">
        <v>572</v>
      </c>
      <c r="IE85" s="760" t="s">
        <v>572</v>
      </c>
      <c r="IF85" s="761" t="s">
        <v>572</v>
      </c>
      <c r="IG85" s="619" t="str">
        <f t="shared" si="4"/>
        <v>IN HOUSE (MANUAL)</v>
      </c>
      <c r="II85" s="761" t="s">
        <v>572</v>
      </c>
      <c r="IK85" s="761" t="str">
        <f>IFERROR(VLOOKUP($M85,#REF!,13,0),"IN HOUSE (MANUAL)")</f>
        <v>IN HOUSE (MANUAL)</v>
      </c>
      <c r="IM85" s="760" t="s">
        <v>572</v>
      </c>
      <c r="IN85" s="760" t="s">
        <v>572</v>
      </c>
      <c r="IO85" s="760" t="s">
        <v>572</v>
      </c>
      <c r="IQ85" s="760" t="s">
        <v>572</v>
      </c>
      <c r="IR85" s="760" t="s">
        <v>572</v>
      </c>
      <c r="IT85" s="760" t="s">
        <v>572</v>
      </c>
      <c r="IV85" s="760" t="s">
        <v>572</v>
      </c>
      <c r="IW85" s="760" t="s">
        <v>572</v>
      </c>
      <c r="IY85" s="760" t="s">
        <v>572</v>
      </c>
      <c r="IZ85" s="760" t="s">
        <v>572</v>
      </c>
      <c r="JB85" s="760" t="s">
        <v>922</v>
      </c>
      <c r="JC85" s="760">
        <v>0</v>
      </c>
      <c r="JE85" s="760" t="s">
        <v>572</v>
      </c>
      <c r="JF85" s="760" t="s">
        <v>572</v>
      </c>
    </row>
    <row r="86" spans="1:266" ht="17.25" customHeight="1" x14ac:dyDescent="0.35">
      <c r="A86" s="618" t="s">
        <v>773</v>
      </c>
      <c r="B86" s="730">
        <v>84</v>
      </c>
      <c r="C86" s="730" t="s">
        <v>747</v>
      </c>
      <c r="D86" s="730" t="s">
        <v>747</v>
      </c>
      <c r="E86" s="730">
        <v>2</v>
      </c>
      <c r="F86" s="731" t="s">
        <v>574</v>
      </c>
      <c r="G86" s="732">
        <v>1</v>
      </c>
      <c r="H86" s="826">
        <v>46198</v>
      </c>
      <c r="I86" s="730">
        <v>37</v>
      </c>
      <c r="J86" s="730" t="s">
        <v>308</v>
      </c>
      <c r="K86" s="730">
        <v>38</v>
      </c>
      <c r="L86" s="730" t="s">
        <v>774</v>
      </c>
      <c r="M86" s="735" t="s">
        <v>773</v>
      </c>
      <c r="N86" s="735">
        <v>0</v>
      </c>
      <c r="O86" s="735" t="s">
        <v>390</v>
      </c>
      <c r="P86" s="735">
        <v>0</v>
      </c>
      <c r="Q86" s="735" t="s">
        <v>390</v>
      </c>
      <c r="R86" s="735" t="s">
        <v>170</v>
      </c>
      <c r="S86" s="735" t="s">
        <v>308</v>
      </c>
      <c r="T86" s="735" t="s">
        <v>775</v>
      </c>
      <c r="U86" s="735">
        <v>411</v>
      </c>
      <c r="V86" s="735" t="s">
        <v>308</v>
      </c>
      <c r="W86" s="735"/>
      <c r="X86" s="735"/>
      <c r="Y86" s="735"/>
      <c r="Z86" s="763"/>
      <c r="AA86" s="735" t="s">
        <v>157</v>
      </c>
      <c r="AB86" s="735" t="s">
        <v>569</v>
      </c>
      <c r="AC86" s="735" t="s">
        <v>597</v>
      </c>
      <c r="AD86" s="735">
        <v>1728</v>
      </c>
      <c r="AE86" s="738">
        <v>1728</v>
      </c>
      <c r="AF86" s="763" t="s">
        <v>390</v>
      </c>
      <c r="AG86" s="765"/>
      <c r="AH86" s="765"/>
      <c r="AI86" s="765" t="s">
        <v>308</v>
      </c>
      <c r="AJ86" s="740">
        <v>16</v>
      </c>
      <c r="AK86" s="766"/>
      <c r="AL86" s="740"/>
      <c r="AM86" s="767">
        <v>0</v>
      </c>
      <c r="AN86" s="767"/>
      <c r="AO86" s="767"/>
      <c r="AP86" s="767"/>
      <c r="AQ86" s="767"/>
      <c r="AR86" s="767"/>
      <c r="AS86" s="767"/>
      <c r="AT86" s="767"/>
      <c r="AU86" s="767"/>
      <c r="AV86" s="767"/>
      <c r="AW86" s="767"/>
      <c r="AX86" s="767"/>
      <c r="AY86" s="767"/>
      <c r="AZ86" s="767"/>
      <c r="BA86" s="767"/>
      <c r="BB86" s="767">
        <v>0</v>
      </c>
      <c r="BC86" s="767">
        <v>0</v>
      </c>
      <c r="BD86" s="767">
        <v>0</v>
      </c>
      <c r="BE86" s="767">
        <v>0</v>
      </c>
      <c r="BF86" s="767">
        <v>0</v>
      </c>
      <c r="BG86" s="767">
        <v>0</v>
      </c>
      <c r="BH86" s="767">
        <v>0</v>
      </c>
      <c r="BI86" s="767">
        <v>0</v>
      </c>
      <c r="BJ86" s="767"/>
      <c r="BK86" s="767">
        <v>0</v>
      </c>
      <c r="BL86" s="767"/>
      <c r="BM86" s="767"/>
      <c r="BN86" s="767" t="s">
        <v>308</v>
      </c>
      <c r="BO86" s="767" t="s">
        <v>308</v>
      </c>
      <c r="BP86" s="767" t="s">
        <v>308</v>
      </c>
      <c r="BQ86" s="767" t="s">
        <v>308</v>
      </c>
      <c r="BR86" s="767"/>
      <c r="BS86" s="767" t="s">
        <v>397</v>
      </c>
      <c r="BT86" s="767"/>
      <c r="BU86" s="767" t="s">
        <v>579</v>
      </c>
      <c r="BV86" s="767"/>
      <c r="BW86" s="767"/>
      <c r="BX86" s="767"/>
      <c r="BY86" s="767"/>
      <c r="BZ86" s="767"/>
      <c r="CA86" s="767"/>
      <c r="CB86" s="767"/>
      <c r="CC86" s="767"/>
      <c r="CD86" s="767"/>
      <c r="CE86" s="767"/>
      <c r="CF86" s="767"/>
      <c r="CG86" s="767"/>
      <c r="CH86" s="767"/>
      <c r="CI86" s="767"/>
      <c r="CJ86" s="767"/>
      <c r="CK86" s="768"/>
      <c r="CL86" s="768" t="s">
        <v>397</v>
      </c>
      <c r="CM86" s="768">
        <v>0</v>
      </c>
      <c r="CN86" s="768">
        <v>0</v>
      </c>
      <c r="CO86" s="768" t="s">
        <v>397</v>
      </c>
      <c r="CP86" s="768">
        <v>0</v>
      </c>
      <c r="CQ86" s="768">
        <v>126</v>
      </c>
      <c r="CR86" s="735">
        <v>1728</v>
      </c>
      <c r="CS86" s="769"/>
      <c r="CT86" s="745">
        <v>46286</v>
      </c>
      <c r="CU86" s="859" t="s">
        <v>598</v>
      </c>
      <c r="CV86" s="763"/>
      <c r="CW86" s="763"/>
      <c r="CX86" s="860">
        <v>46223</v>
      </c>
      <c r="CY86" s="747">
        <v>0</v>
      </c>
      <c r="CZ86" s="747">
        <v>0</v>
      </c>
      <c r="DA86" s="748">
        <v>0</v>
      </c>
      <c r="DB86" s="748">
        <v>0</v>
      </c>
      <c r="DC86" s="748">
        <v>0</v>
      </c>
      <c r="DD86" s="748" t="s">
        <v>390</v>
      </c>
      <c r="DE86" s="748" t="s">
        <v>397</v>
      </c>
      <c r="DF86" s="748" t="s">
        <v>397</v>
      </c>
      <c r="DG86" s="748" t="s">
        <v>397</v>
      </c>
      <c r="DH86" s="770">
        <v>0</v>
      </c>
      <c r="DI86" s="763" t="s">
        <v>390</v>
      </c>
      <c r="DJ86" s="763" t="s">
        <v>397</v>
      </c>
      <c r="DK86" s="763" t="s">
        <v>390</v>
      </c>
      <c r="DL86" s="763" t="s">
        <v>390</v>
      </c>
      <c r="DM86" s="763" t="s">
        <v>390</v>
      </c>
      <c r="DN86" s="763" t="s">
        <v>390</v>
      </c>
      <c r="DO86" s="771">
        <v>0</v>
      </c>
      <c r="DP86" s="763">
        <v>46283</v>
      </c>
      <c r="DQ86" s="763">
        <v>46283</v>
      </c>
      <c r="DR86" s="763">
        <v>46283</v>
      </c>
      <c r="DS86" s="770">
        <v>46283</v>
      </c>
      <c r="DT86" s="752">
        <v>46283</v>
      </c>
      <c r="DU86" s="753">
        <v>-7</v>
      </c>
      <c r="DV86" s="753" t="s">
        <v>308</v>
      </c>
      <c r="DW86" s="754">
        <v>46274</v>
      </c>
      <c r="DX86" s="755">
        <v>46276</v>
      </c>
      <c r="DY86" s="754" t="e">
        <v>#VALUE!</v>
      </c>
      <c r="DZ86" s="754" t="e">
        <v>#VALUE!</v>
      </c>
      <c r="EA86" s="754"/>
      <c r="EB86" s="754"/>
      <c r="HA86" s="756" t="s">
        <v>397</v>
      </c>
      <c r="HB86" s="756" t="s">
        <v>397</v>
      </c>
      <c r="HC86" s="756" t="s">
        <v>397</v>
      </c>
      <c r="HD86" s="756" t="s">
        <v>397</v>
      </c>
      <c r="HE86" s="756" t="s">
        <v>397</v>
      </c>
      <c r="HF86" s="756" t="s">
        <v>397</v>
      </c>
      <c r="HG86" s="756" t="s">
        <v>397</v>
      </c>
      <c r="HH86" s="756" t="s">
        <v>397</v>
      </c>
      <c r="HI86" s="756" t="s">
        <v>397</v>
      </c>
      <c r="HJ86" s="756" t="s">
        <v>397</v>
      </c>
      <c r="HK86"/>
      <c r="HL86"/>
      <c r="HM86"/>
      <c r="HN86" s="756" t="str">
        <f t="shared" si="3"/>
        <v>AUTO PRINT</v>
      </c>
      <c r="HO86"/>
      <c r="HP86" s="757" t="s">
        <v>572</v>
      </c>
      <c r="HQ86" s="757" t="s">
        <v>572</v>
      </c>
      <c r="HR86" s="757" t="s">
        <v>572</v>
      </c>
      <c r="HS86"/>
      <c r="HW86" s="758"/>
      <c r="HX86"/>
      <c r="HY86" s="759" t="s">
        <v>572</v>
      </c>
      <c r="HZ86" s="759" t="s">
        <v>572</v>
      </c>
      <c r="IA86" s="759" t="s">
        <v>572</v>
      </c>
      <c r="IC86" s="760" t="s">
        <v>572</v>
      </c>
      <c r="ID86" s="760" t="s">
        <v>572</v>
      </c>
      <c r="IE86" s="760" t="s">
        <v>572</v>
      </c>
      <c r="IF86" s="761" t="s">
        <v>572</v>
      </c>
      <c r="IG86" s="619" t="str">
        <f t="shared" si="4"/>
        <v>IN HOUSE (MANUAL)</v>
      </c>
      <c r="II86" s="761" t="s">
        <v>572</v>
      </c>
      <c r="IK86" s="761" t="str">
        <f>IFERROR(VLOOKUP($M86,#REF!,13,0),"IN HOUSE (MANUAL)")</f>
        <v>IN HOUSE (MANUAL)</v>
      </c>
      <c r="IM86" s="760" t="s">
        <v>572</v>
      </c>
      <c r="IN86" s="760" t="s">
        <v>572</v>
      </c>
      <c r="IO86" s="760" t="s">
        <v>572</v>
      </c>
      <c r="IQ86" s="760" t="s">
        <v>572</v>
      </c>
      <c r="IR86" s="760" t="s">
        <v>572</v>
      </c>
      <c r="IT86" s="760" t="s">
        <v>572</v>
      </c>
      <c r="IV86" s="760" t="s">
        <v>572</v>
      </c>
      <c r="IW86" s="760" t="s">
        <v>572</v>
      </c>
      <c r="IY86" s="760" t="s">
        <v>572</v>
      </c>
      <c r="IZ86" s="760" t="s">
        <v>572</v>
      </c>
      <c r="JB86" s="760" t="s">
        <v>922</v>
      </c>
      <c r="JC86" s="760">
        <v>0</v>
      </c>
      <c r="JE86" s="760" t="s">
        <v>572</v>
      </c>
      <c r="JF86" s="760" t="s">
        <v>572</v>
      </c>
    </row>
    <row r="87" spans="1:266" ht="17.25" customHeight="1" x14ac:dyDescent="0.35">
      <c r="A87" s="618" t="s">
        <v>776</v>
      </c>
      <c r="B87" s="730">
        <v>85</v>
      </c>
      <c r="C87" s="730" t="s">
        <v>747</v>
      </c>
      <c r="D87" s="730" t="s">
        <v>747</v>
      </c>
      <c r="E87" s="730">
        <v>2</v>
      </c>
      <c r="F87" s="731" t="s">
        <v>767</v>
      </c>
      <c r="G87" s="732">
        <v>1</v>
      </c>
      <c r="H87" s="826">
        <v>46198</v>
      </c>
      <c r="I87" s="730">
        <v>37</v>
      </c>
      <c r="J87" s="730" t="s">
        <v>308</v>
      </c>
      <c r="K87" s="730">
        <v>39</v>
      </c>
      <c r="L87" s="730" t="s">
        <v>777</v>
      </c>
      <c r="M87" s="735" t="s">
        <v>776</v>
      </c>
      <c r="N87" s="735">
        <v>0</v>
      </c>
      <c r="O87" s="735" t="s">
        <v>390</v>
      </c>
      <c r="P87" s="735">
        <v>0</v>
      </c>
      <c r="Q87" s="735" t="s">
        <v>390</v>
      </c>
      <c r="R87" s="735" t="s">
        <v>170</v>
      </c>
      <c r="S87" s="735" t="s">
        <v>308</v>
      </c>
      <c r="T87" s="735" t="s">
        <v>775</v>
      </c>
      <c r="U87" s="735">
        <v>411</v>
      </c>
      <c r="V87" s="735" t="s">
        <v>308</v>
      </c>
      <c r="W87" s="735"/>
      <c r="X87" s="735"/>
      <c r="Y87" s="735"/>
      <c r="Z87" s="862"/>
      <c r="AA87" s="735" t="s">
        <v>157</v>
      </c>
      <c r="AB87" s="735" t="s">
        <v>569</v>
      </c>
      <c r="AC87" s="735" t="s">
        <v>778</v>
      </c>
      <c r="AD87" s="735">
        <v>144</v>
      </c>
      <c r="AE87" s="738">
        <v>144</v>
      </c>
      <c r="AF87" s="763" t="s">
        <v>390</v>
      </c>
      <c r="AG87" s="765"/>
      <c r="AH87" s="765"/>
      <c r="AI87" s="765" t="s">
        <v>308</v>
      </c>
      <c r="AJ87" s="740">
        <v>17</v>
      </c>
      <c r="AK87" s="766"/>
      <c r="AL87" s="740"/>
      <c r="AM87" s="767">
        <v>0</v>
      </c>
      <c r="AN87" s="767"/>
      <c r="AO87" s="767"/>
      <c r="AP87" s="767"/>
      <c r="AQ87" s="767"/>
      <c r="AR87" s="767"/>
      <c r="AS87" s="767"/>
      <c r="AT87" s="767"/>
      <c r="AU87" s="767"/>
      <c r="AV87" s="767"/>
      <c r="AW87" s="767"/>
      <c r="AX87" s="767"/>
      <c r="AY87" s="767"/>
      <c r="AZ87" s="767"/>
      <c r="BA87" s="767"/>
      <c r="BB87" s="767">
        <v>0</v>
      </c>
      <c r="BC87" s="767">
        <v>24</v>
      </c>
      <c r="BD87" s="767">
        <v>0</v>
      </c>
      <c r="BE87" s="767">
        <v>0</v>
      </c>
      <c r="BF87" s="767">
        <v>0</v>
      </c>
      <c r="BG87" s="767">
        <v>0</v>
      </c>
      <c r="BH87" s="767">
        <v>0</v>
      </c>
      <c r="BI87" s="767">
        <v>24</v>
      </c>
      <c r="BJ87" s="767"/>
      <c r="BK87" s="767">
        <v>0</v>
      </c>
      <c r="BL87" s="767"/>
      <c r="BM87" s="767"/>
      <c r="BN87" s="767" t="s">
        <v>308</v>
      </c>
      <c r="BO87" s="767" t="s">
        <v>308</v>
      </c>
      <c r="BP87" s="767" t="s">
        <v>308</v>
      </c>
      <c r="BQ87" s="767" t="s">
        <v>308</v>
      </c>
      <c r="BR87" s="767"/>
      <c r="BS87" s="767" t="s">
        <v>397</v>
      </c>
      <c r="BT87" s="767"/>
      <c r="BU87" s="767" t="s">
        <v>579</v>
      </c>
      <c r="BV87" s="767"/>
      <c r="BW87" s="767"/>
      <c r="BX87" s="767"/>
      <c r="BY87" s="767"/>
      <c r="BZ87" s="767"/>
      <c r="CA87" s="767"/>
      <c r="CB87" s="767"/>
      <c r="CC87" s="767"/>
      <c r="CD87" s="767"/>
      <c r="CE87" s="767"/>
      <c r="CF87" s="767"/>
      <c r="CG87" s="767"/>
      <c r="CH87" s="767"/>
      <c r="CI87" s="767"/>
      <c r="CJ87" s="767"/>
      <c r="CK87" s="768"/>
      <c r="CL87" s="768" t="s">
        <v>397</v>
      </c>
      <c r="CM87" s="768">
        <v>0</v>
      </c>
      <c r="CN87" s="768">
        <v>0</v>
      </c>
      <c r="CO87" s="768" t="s">
        <v>397</v>
      </c>
      <c r="CP87" s="768">
        <v>24</v>
      </c>
      <c r="CQ87" s="768">
        <v>144</v>
      </c>
      <c r="CR87" s="735">
        <v>144</v>
      </c>
      <c r="CS87" s="863"/>
      <c r="CT87" s="745" t="s">
        <v>308</v>
      </c>
      <c r="CU87" s="746" t="s">
        <v>308</v>
      </c>
      <c r="CV87" s="763"/>
      <c r="CW87" s="763"/>
      <c r="CX87" s="860">
        <v>46223</v>
      </c>
      <c r="CY87" s="747">
        <v>0</v>
      </c>
      <c r="CZ87" s="747">
        <v>0</v>
      </c>
      <c r="DA87" s="748">
        <v>0</v>
      </c>
      <c r="DB87" s="748">
        <v>0</v>
      </c>
      <c r="DC87" s="748">
        <v>0</v>
      </c>
      <c r="DD87" s="748" t="s">
        <v>390</v>
      </c>
      <c r="DE87" s="748" t="s">
        <v>397</v>
      </c>
      <c r="DF87" s="748" t="s">
        <v>397</v>
      </c>
      <c r="DG87" s="748" t="s">
        <v>397</v>
      </c>
      <c r="DH87" s="770">
        <v>0</v>
      </c>
      <c r="DI87" s="763" t="s">
        <v>390</v>
      </c>
      <c r="DJ87" s="763" t="s">
        <v>397</v>
      </c>
      <c r="DK87" s="763" t="s">
        <v>390</v>
      </c>
      <c r="DL87" s="763" t="s">
        <v>390</v>
      </c>
      <c r="DM87" s="763" t="s">
        <v>390</v>
      </c>
      <c r="DN87" s="763" t="s">
        <v>390</v>
      </c>
      <c r="DO87" s="771">
        <v>0</v>
      </c>
      <c r="DP87" s="763">
        <v>46290</v>
      </c>
      <c r="DQ87" s="763">
        <v>46290</v>
      </c>
      <c r="DR87" s="763">
        <v>46290</v>
      </c>
      <c r="DS87" s="770">
        <v>46290</v>
      </c>
      <c r="DT87" s="752">
        <v>46290</v>
      </c>
      <c r="DU87" s="753">
        <v>-14</v>
      </c>
      <c r="DV87" s="753" t="s">
        <v>308</v>
      </c>
      <c r="DW87" s="754">
        <v>46276</v>
      </c>
      <c r="DX87" s="755">
        <v>46276</v>
      </c>
      <c r="DY87" s="754" t="e">
        <v>#VALUE!</v>
      </c>
      <c r="DZ87" s="754" t="e">
        <v>#VALUE!</v>
      </c>
      <c r="EA87" s="754"/>
      <c r="EB87" s="754"/>
      <c r="HA87" s="756" t="s">
        <v>397</v>
      </c>
      <c r="HB87" s="756" t="s">
        <v>397</v>
      </c>
      <c r="HC87" s="756" t="s">
        <v>397</v>
      </c>
      <c r="HD87" s="756" t="s">
        <v>397</v>
      </c>
      <c r="HE87" s="756" t="s">
        <v>397</v>
      </c>
      <c r="HF87" s="756" t="s">
        <v>397</v>
      </c>
      <c r="HG87" s="756" t="s">
        <v>397</v>
      </c>
      <c r="HH87" s="756" t="s">
        <v>397</v>
      </c>
      <c r="HI87" s="756" t="s">
        <v>397</v>
      </c>
      <c r="HJ87" s="756" t="s">
        <v>397</v>
      </c>
      <c r="HK87"/>
      <c r="HL87"/>
      <c r="HM87"/>
      <c r="HN87" s="756" t="str">
        <f t="shared" si="3"/>
        <v>AUTO PRINT</v>
      </c>
      <c r="HO87"/>
      <c r="HP87" s="757" t="s">
        <v>572</v>
      </c>
      <c r="HQ87" s="757" t="s">
        <v>572</v>
      </c>
      <c r="HR87" s="757" t="s">
        <v>572</v>
      </c>
      <c r="HS87"/>
      <c r="HW87" s="758"/>
      <c r="HX87"/>
      <c r="HY87" s="759" t="s">
        <v>572</v>
      </c>
      <c r="HZ87" s="759" t="s">
        <v>572</v>
      </c>
      <c r="IA87" s="759" t="s">
        <v>572</v>
      </c>
      <c r="IC87" s="760" t="s">
        <v>572</v>
      </c>
      <c r="ID87" s="760" t="s">
        <v>572</v>
      </c>
      <c r="IE87" s="760" t="s">
        <v>572</v>
      </c>
      <c r="IF87" s="761" t="s">
        <v>572</v>
      </c>
      <c r="IG87" s="619" t="str">
        <f t="shared" si="4"/>
        <v>IN HOUSE (MANUAL)</v>
      </c>
      <c r="II87" s="761" t="s">
        <v>572</v>
      </c>
      <c r="IK87" s="761" t="str">
        <f>IFERROR(VLOOKUP($M87,#REF!,13,0),"IN HOUSE (MANUAL)")</f>
        <v>IN HOUSE (MANUAL)</v>
      </c>
      <c r="IM87" s="760" t="s">
        <v>572</v>
      </c>
      <c r="IN87" s="760" t="s">
        <v>572</v>
      </c>
      <c r="IO87" s="760" t="s">
        <v>572</v>
      </c>
      <c r="IQ87" s="760" t="s">
        <v>572</v>
      </c>
      <c r="IR87" s="760" t="s">
        <v>572</v>
      </c>
      <c r="IT87" s="760" t="s">
        <v>572</v>
      </c>
      <c r="IV87" s="760" t="s">
        <v>572</v>
      </c>
      <c r="IW87" s="760" t="s">
        <v>572</v>
      </c>
      <c r="IY87" s="760" t="s">
        <v>572</v>
      </c>
      <c r="IZ87" s="760" t="s">
        <v>572</v>
      </c>
      <c r="JB87" s="760" t="s">
        <v>922</v>
      </c>
      <c r="JC87" s="760">
        <v>0</v>
      </c>
      <c r="JE87" s="760" t="s">
        <v>572</v>
      </c>
      <c r="JF87" s="760" t="s">
        <v>572</v>
      </c>
    </row>
    <row r="88" spans="1:266" ht="17.25" customHeight="1" x14ac:dyDescent="0.35">
      <c r="A88" s="618" t="s">
        <v>779</v>
      </c>
      <c r="B88" s="730">
        <v>86</v>
      </c>
      <c r="C88" s="730" t="s">
        <v>747</v>
      </c>
      <c r="D88" s="730" t="s">
        <v>747</v>
      </c>
      <c r="E88" s="730">
        <v>2</v>
      </c>
      <c r="F88" s="731" t="s">
        <v>574</v>
      </c>
      <c r="G88" s="732">
        <v>1</v>
      </c>
      <c r="H88" s="826">
        <v>46231</v>
      </c>
      <c r="I88" s="730">
        <v>37</v>
      </c>
      <c r="J88" s="730" t="s">
        <v>308</v>
      </c>
      <c r="K88" s="730">
        <v>39</v>
      </c>
      <c r="L88" s="730" t="s">
        <v>780</v>
      </c>
      <c r="M88" s="735" t="s">
        <v>779</v>
      </c>
      <c r="N88" s="735">
        <v>0</v>
      </c>
      <c r="O88" s="735" t="s">
        <v>390</v>
      </c>
      <c r="P88" s="735">
        <v>0</v>
      </c>
      <c r="Q88" s="735" t="s">
        <v>390</v>
      </c>
      <c r="R88" s="735" t="s">
        <v>170</v>
      </c>
      <c r="S88" s="735" t="s">
        <v>308</v>
      </c>
      <c r="T88" s="735" t="s">
        <v>781</v>
      </c>
      <c r="U88" s="735">
        <v>411</v>
      </c>
      <c r="V88" s="735" t="s">
        <v>308</v>
      </c>
      <c r="W88" s="735"/>
      <c r="X88" s="735"/>
      <c r="Y88" s="735"/>
      <c r="Z88" s="862"/>
      <c r="AA88" s="735" t="s">
        <v>157</v>
      </c>
      <c r="AB88" s="735" t="s">
        <v>569</v>
      </c>
      <c r="AC88" s="735" t="s">
        <v>597</v>
      </c>
      <c r="AD88" s="735">
        <v>486</v>
      </c>
      <c r="AE88" s="738">
        <v>486</v>
      </c>
      <c r="AF88" s="763" t="s">
        <v>390</v>
      </c>
      <c r="AG88" s="765"/>
      <c r="AH88" s="765"/>
      <c r="AI88" s="765" t="s">
        <v>308</v>
      </c>
      <c r="AJ88" s="740">
        <v>18</v>
      </c>
      <c r="AK88" s="766"/>
      <c r="AL88" s="740"/>
      <c r="AM88" s="767">
        <v>0</v>
      </c>
      <c r="AN88" s="767"/>
      <c r="AO88" s="767"/>
      <c r="AP88" s="767"/>
      <c r="AQ88" s="767"/>
      <c r="AR88" s="767"/>
      <c r="AS88" s="767"/>
      <c r="AT88" s="767"/>
      <c r="AU88" s="767"/>
      <c r="AV88" s="767"/>
      <c r="AW88" s="767"/>
      <c r="AX88" s="767"/>
      <c r="AY88" s="767"/>
      <c r="AZ88" s="767"/>
      <c r="BA88" s="767"/>
      <c r="BB88" s="767">
        <v>0</v>
      </c>
      <c r="BC88" s="767">
        <v>66</v>
      </c>
      <c r="BD88" s="767">
        <v>0</v>
      </c>
      <c r="BE88" s="767">
        <v>0</v>
      </c>
      <c r="BF88" s="767">
        <v>0</v>
      </c>
      <c r="BG88" s="767">
        <v>0</v>
      </c>
      <c r="BH88" s="767">
        <v>0</v>
      </c>
      <c r="BI88" s="767">
        <v>66</v>
      </c>
      <c r="BJ88" s="767"/>
      <c r="BK88" s="767">
        <v>0</v>
      </c>
      <c r="BL88" s="767"/>
      <c r="BM88" s="767"/>
      <c r="BN88" s="767" t="s">
        <v>308</v>
      </c>
      <c r="BO88" s="767" t="s">
        <v>308</v>
      </c>
      <c r="BP88" s="767" t="s">
        <v>308</v>
      </c>
      <c r="BQ88" s="767" t="s">
        <v>308</v>
      </c>
      <c r="BR88" s="767"/>
      <c r="BS88" s="767" t="s">
        <v>397</v>
      </c>
      <c r="BT88" s="767"/>
      <c r="BU88" s="767" t="s">
        <v>579</v>
      </c>
      <c r="BV88" s="767"/>
      <c r="BW88" s="767"/>
      <c r="BX88" s="767"/>
      <c r="BY88" s="767"/>
      <c r="BZ88" s="767"/>
      <c r="CA88" s="767"/>
      <c r="CB88" s="767"/>
      <c r="CC88" s="767"/>
      <c r="CD88" s="767"/>
      <c r="CE88" s="767"/>
      <c r="CF88" s="767"/>
      <c r="CG88" s="767"/>
      <c r="CH88" s="767"/>
      <c r="CI88" s="767"/>
      <c r="CJ88" s="767"/>
      <c r="CK88" s="768"/>
      <c r="CL88" s="768" t="s">
        <v>397</v>
      </c>
      <c r="CM88" s="768">
        <v>0</v>
      </c>
      <c r="CN88" s="768">
        <v>140</v>
      </c>
      <c r="CO88" s="768" t="s">
        <v>397</v>
      </c>
      <c r="CP88" s="768">
        <v>140</v>
      </c>
      <c r="CQ88" s="768">
        <v>486</v>
      </c>
      <c r="CR88" s="735">
        <v>486</v>
      </c>
      <c r="CS88" s="769"/>
      <c r="CT88" s="745">
        <v>46293</v>
      </c>
      <c r="CU88" s="746" t="s">
        <v>782</v>
      </c>
      <c r="CV88" s="763"/>
      <c r="CW88" s="763"/>
      <c r="CX88" s="860">
        <v>46255</v>
      </c>
      <c r="CY88" s="747">
        <v>0</v>
      </c>
      <c r="CZ88" s="747">
        <v>0</v>
      </c>
      <c r="DA88" s="748">
        <v>0</v>
      </c>
      <c r="DB88" s="748">
        <v>0</v>
      </c>
      <c r="DC88" s="748">
        <v>0</v>
      </c>
      <c r="DD88" s="748" t="s">
        <v>390</v>
      </c>
      <c r="DE88" s="748" t="s">
        <v>397</v>
      </c>
      <c r="DF88" s="748" t="s">
        <v>397</v>
      </c>
      <c r="DG88" s="748" t="s">
        <v>397</v>
      </c>
      <c r="DH88" s="770">
        <v>0</v>
      </c>
      <c r="DI88" s="763" t="s">
        <v>390</v>
      </c>
      <c r="DJ88" s="763" t="s">
        <v>397</v>
      </c>
      <c r="DK88" s="763" t="s">
        <v>390</v>
      </c>
      <c r="DL88" s="763" t="s">
        <v>390</v>
      </c>
      <c r="DM88" s="763">
        <v>46272</v>
      </c>
      <c r="DN88" s="763">
        <v>46272</v>
      </c>
      <c r="DO88" s="771">
        <v>0</v>
      </c>
      <c r="DP88" s="763">
        <v>46290</v>
      </c>
      <c r="DQ88" s="763">
        <v>46290</v>
      </c>
      <c r="DR88" s="763">
        <v>46290</v>
      </c>
      <c r="DS88" s="770">
        <v>46290</v>
      </c>
      <c r="DT88" s="752">
        <v>46290</v>
      </c>
      <c r="DU88" s="753">
        <v>-14</v>
      </c>
      <c r="DV88" s="753" t="s">
        <v>308</v>
      </c>
      <c r="DW88" s="754">
        <v>46276</v>
      </c>
      <c r="DX88" s="755">
        <v>46276</v>
      </c>
      <c r="DY88" s="754" t="e">
        <v>#VALUE!</v>
      </c>
      <c r="DZ88" s="754" t="e">
        <v>#VALUE!</v>
      </c>
      <c r="EA88" s="754"/>
      <c r="EB88" s="754"/>
      <c r="HA88" s="756" t="s">
        <v>397</v>
      </c>
      <c r="HB88" s="756" t="s">
        <v>397</v>
      </c>
      <c r="HC88" s="756" t="s">
        <v>397</v>
      </c>
      <c r="HD88" s="756" t="s">
        <v>397</v>
      </c>
      <c r="HE88" s="756" t="s">
        <v>397</v>
      </c>
      <c r="HF88" s="756" t="s">
        <v>397</v>
      </c>
      <c r="HG88" s="756" t="s">
        <v>397</v>
      </c>
      <c r="HH88" s="756" t="s">
        <v>397</v>
      </c>
      <c r="HI88" s="756" t="s">
        <v>397</v>
      </c>
      <c r="HJ88" s="756" t="s">
        <v>397</v>
      </c>
      <c r="HK88"/>
      <c r="HL88"/>
      <c r="HM88"/>
      <c r="HN88" s="756" t="str">
        <f t="shared" si="3"/>
        <v>AUTO PRINT</v>
      </c>
      <c r="HO88"/>
      <c r="HP88" s="757" t="s">
        <v>572</v>
      </c>
      <c r="HQ88" s="757" t="s">
        <v>572</v>
      </c>
      <c r="HR88" s="757" t="s">
        <v>572</v>
      </c>
      <c r="HS88"/>
      <c r="HW88" s="758"/>
      <c r="HX88"/>
      <c r="HY88" s="759" t="s">
        <v>572</v>
      </c>
      <c r="HZ88" s="759" t="s">
        <v>572</v>
      </c>
      <c r="IA88" s="759" t="s">
        <v>572</v>
      </c>
      <c r="IC88" s="760" t="s">
        <v>572</v>
      </c>
      <c r="ID88" s="760" t="s">
        <v>572</v>
      </c>
      <c r="IE88" s="760" t="s">
        <v>572</v>
      </c>
      <c r="IF88" s="761" t="s">
        <v>572</v>
      </c>
      <c r="IG88" s="619" t="str">
        <f t="shared" si="4"/>
        <v>IN HOUSE (MANUAL)</v>
      </c>
      <c r="II88" s="761" t="s">
        <v>572</v>
      </c>
      <c r="IK88" s="761" t="str">
        <f>IFERROR(VLOOKUP($M88,#REF!,13,0),"IN HOUSE (MANUAL)")</f>
        <v>IN HOUSE (MANUAL)</v>
      </c>
      <c r="IM88" s="760" t="s">
        <v>572</v>
      </c>
      <c r="IN88" s="760" t="s">
        <v>572</v>
      </c>
      <c r="IO88" s="760" t="s">
        <v>572</v>
      </c>
      <c r="IQ88" s="760" t="s">
        <v>572</v>
      </c>
      <c r="IR88" s="760" t="s">
        <v>572</v>
      </c>
      <c r="IT88" s="760" t="s">
        <v>572</v>
      </c>
      <c r="IV88" s="760" t="s">
        <v>572</v>
      </c>
      <c r="IW88" s="760" t="s">
        <v>572</v>
      </c>
      <c r="IY88" s="760" t="s">
        <v>572</v>
      </c>
      <c r="IZ88" s="760" t="s">
        <v>572</v>
      </c>
      <c r="JB88" s="760" t="s">
        <v>922</v>
      </c>
      <c r="JC88" s="760">
        <v>140</v>
      </c>
      <c r="JE88" s="760" t="s">
        <v>572</v>
      </c>
      <c r="JF88" s="760" t="s">
        <v>572</v>
      </c>
    </row>
    <row r="89" spans="1:266" ht="17.25" customHeight="1" x14ac:dyDescent="0.35">
      <c r="A89" s="618" t="s">
        <v>783</v>
      </c>
      <c r="B89" s="730">
        <v>87</v>
      </c>
      <c r="C89" s="730" t="s">
        <v>747</v>
      </c>
      <c r="D89" s="730" t="s">
        <v>747</v>
      </c>
      <c r="E89" s="730">
        <v>2</v>
      </c>
      <c r="F89" s="731" t="s">
        <v>574</v>
      </c>
      <c r="G89" s="732">
        <v>1</v>
      </c>
      <c r="H89" s="826">
        <v>46231</v>
      </c>
      <c r="I89" s="730">
        <v>38</v>
      </c>
      <c r="J89" s="730" t="s">
        <v>308</v>
      </c>
      <c r="K89" s="730">
        <v>39</v>
      </c>
      <c r="L89" s="730" t="s">
        <v>784</v>
      </c>
      <c r="M89" s="735" t="s">
        <v>783</v>
      </c>
      <c r="N89" s="735">
        <v>0</v>
      </c>
      <c r="O89" s="735" t="s">
        <v>390</v>
      </c>
      <c r="P89" s="735">
        <v>0</v>
      </c>
      <c r="Q89" s="735" t="s">
        <v>390</v>
      </c>
      <c r="R89" s="735" t="s">
        <v>170</v>
      </c>
      <c r="S89" s="735" t="s">
        <v>308</v>
      </c>
      <c r="T89" s="735" t="s">
        <v>785</v>
      </c>
      <c r="U89" s="735">
        <v>411</v>
      </c>
      <c r="V89" s="735" t="s">
        <v>308</v>
      </c>
      <c r="W89" s="735"/>
      <c r="X89" s="735"/>
      <c r="Y89" s="735"/>
      <c r="Z89" s="862"/>
      <c r="AA89" s="735" t="s">
        <v>157</v>
      </c>
      <c r="AB89" s="735" t="s">
        <v>569</v>
      </c>
      <c r="AC89" s="735" t="s">
        <v>597</v>
      </c>
      <c r="AD89" s="735">
        <v>372</v>
      </c>
      <c r="AE89" s="738">
        <v>372</v>
      </c>
      <c r="AF89" s="763" t="s">
        <v>390</v>
      </c>
      <c r="AG89" s="765"/>
      <c r="AH89" s="765"/>
      <c r="AI89" s="765" t="s">
        <v>308</v>
      </c>
      <c r="AJ89" s="740">
        <v>19</v>
      </c>
      <c r="AK89" s="766"/>
      <c r="AL89" s="740"/>
      <c r="AM89" s="767">
        <v>0</v>
      </c>
      <c r="AN89" s="767"/>
      <c r="AO89" s="767"/>
      <c r="AP89" s="767"/>
      <c r="AQ89" s="767"/>
      <c r="AR89" s="767"/>
      <c r="AS89" s="767"/>
      <c r="AT89" s="767"/>
      <c r="AU89" s="767"/>
      <c r="AV89" s="767"/>
      <c r="AW89" s="767"/>
      <c r="AX89" s="767"/>
      <c r="AY89" s="767"/>
      <c r="AZ89" s="767"/>
      <c r="BA89" s="767"/>
      <c r="BB89" s="767">
        <v>0</v>
      </c>
      <c r="BC89" s="767">
        <v>30</v>
      </c>
      <c r="BD89" s="767">
        <v>0</v>
      </c>
      <c r="BE89" s="767">
        <v>0</v>
      </c>
      <c r="BF89" s="767">
        <v>0</v>
      </c>
      <c r="BG89" s="767">
        <v>0</v>
      </c>
      <c r="BH89" s="767">
        <v>0</v>
      </c>
      <c r="BI89" s="767">
        <v>30</v>
      </c>
      <c r="BJ89" s="767"/>
      <c r="BK89" s="767">
        <v>0</v>
      </c>
      <c r="BL89" s="767"/>
      <c r="BM89" s="767"/>
      <c r="BN89" s="767" t="s">
        <v>308</v>
      </c>
      <c r="BO89" s="767" t="s">
        <v>308</v>
      </c>
      <c r="BP89" s="767" t="s">
        <v>308</v>
      </c>
      <c r="BQ89" s="767" t="s">
        <v>308</v>
      </c>
      <c r="BR89" s="767"/>
      <c r="BS89" s="767" t="s">
        <v>397</v>
      </c>
      <c r="BT89" s="767"/>
      <c r="BU89" s="767" t="s">
        <v>579</v>
      </c>
      <c r="BV89" s="767"/>
      <c r="BW89" s="767"/>
      <c r="BX89" s="767"/>
      <c r="BY89" s="767"/>
      <c r="BZ89" s="767"/>
      <c r="CA89" s="767"/>
      <c r="CB89" s="767"/>
      <c r="CC89" s="767"/>
      <c r="CD89" s="767"/>
      <c r="CE89" s="767"/>
      <c r="CF89" s="767"/>
      <c r="CG89" s="767"/>
      <c r="CH89" s="767"/>
      <c r="CI89" s="767"/>
      <c r="CJ89" s="767"/>
      <c r="CK89" s="768"/>
      <c r="CL89" s="768" t="s">
        <v>397</v>
      </c>
      <c r="CM89" s="768">
        <v>0</v>
      </c>
      <c r="CN89" s="768">
        <v>11</v>
      </c>
      <c r="CO89" s="768" t="s">
        <v>397</v>
      </c>
      <c r="CP89" s="768">
        <v>30</v>
      </c>
      <c r="CQ89" s="768">
        <v>372</v>
      </c>
      <c r="CR89" s="735">
        <v>372</v>
      </c>
      <c r="CS89" s="769"/>
      <c r="CT89" s="745">
        <v>46293</v>
      </c>
      <c r="CU89" s="746" t="s">
        <v>782</v>
      </c>
      <c r="CV89" s="763"/>
      <c r="CW89" s="763"/>
      <c r="CX89" s="860">
        <v>46255</v>
      </c>
      <c r="CY89" s="747">
        <v>0</v>
      </c>
      <c r="CZ89" s="747">
        <v>0</v>
      </c>
      <c r="DA89" s="748">
        <v>0</v>
      </c>
      <c r="DB89" s="748">
        <v>0</v>
      </c>
      <c r="DC89" s="748">
        <v>0</v>
      </c>
      <c r="DD89" s="748" t="s">
        <v>390</v>
      </c>
      <c r="DE89" s="748" t="s">
        <v>397</v>
      </c>
      <c r="DF89" s="748" t="s">
        <v>397</v>
      </c>
      <c r="DG89" s="748" t="s">
        <v>397</v>
      </c>
      <c r="DH89" s="770">
        <v>0</v>
      </c>
      <c r="DI89" s="763" t="s">
        <v>390</v>
      </c>
      <c r="DJ89" s="763" t="s">
        <v>397</v>
      </c>
      <c r="DK89" s="763" t="s">
        <v>390</v>
      </c>
      <c r="DL89" s="763" t="s">
        <v>390</v>
      </c>
      <c r="DM89" s="763">
        <v>46272</v>
      </c>
      <c r="DN89" s="763">
        <v>46272</v>
      </c>
      <c r="DO89" s="771">
        <v>0</v>
      </c>
      <c r="DP89" s="763">
        <v>46290</v>
      </c>
      <c r="DQ89" s="763">
        <v>46290</v>
      </c>
      <c r="DR89" s="763">
        <v>46290</v>
      </c>
      <c r="DS89" s="770">
        <v>46290</v>
      </c>
      <c r="DT89" s="752">
        <v>46290</v>
      </c>
      <c r="DU89" s="753">
        <v>-11</v>
      </c>
      <c r="DV89" s="753" t="s">
        <v>308</v>
      </c>
      <c r="DW89" s="754">
        <v>46276</v>
      </c>
      <c r="DX89" s="755">
        <v>46279</v>
      </c>
      <c r="DY89" s="754" t="e">
        <v>#VALUE!</v>
      </c>
      <c r="DZ89" s="754" t="e">
        <v>#VALUE!</v>
      </c>
      <c r="EA89" s="754" t="e">
        <v>#VALUE!</v>
      </c>
      <c r="EB89" s="754" t="e">
        <v>#VALUE!</v>
      </c>
      <c r="HA89" s="756" t="s">
        <v>397</v>
      </c>
      <c r="HB89" s="756" t="s">
        <v>397</v>
      </c>
      <c r="HC89" s="756" t="s">
        <v>397</v>
      </c>
      <c r="HD89" s="756" t="s">
        <v>397</v>
      </c>
      <c r="HE89" s="756" t="s">
        <v>397</v>
      </c>
      <c r="HF89" s="756" t="s">
        <v>397</v>
      </c>
      <c r="HG89" s="756" t="s">
        <v>397</v>
      </c>
      <c r="HH89" s="756" t="s">
        <v>397</v>
      </c>
      <c r="HI89" s="756" t="s">
        <v>397</v>
      </c>
      <c r="HJ89" s="756" t="s">
        <v>397</v>
      </c>
      <c r="HK89"/>
      <c r="HL89"/>
      <c r="HM89"/>
      <c r="HN89" s="756" t="str">
        <f t="shared" si="3"/>
        <v>AUTO PRINT</v>
      </c>
      <c r="HO89"/>
      <c r="HP89" s="757" t="s">
        <v>572</v>
      </c>
      <c r="HQ89" s="757" t="s">
        <v>572</v>
      </c>
      <c r="HR89" s="757" t="s">
        <v>572</v>
      </c>
      <c r="HS89"/>
      <c r="HW89" s="758"/>
      <c r="HX89"/>
      <c r="HY89" s="759" t="s">
        <v>572</v>
      </c>
      <c r="HZ89" s="759" t="s">
        <v>572</v>
      </c>
      <c r="IA89" s="759" t="s">
        <v>572</v>
      </c>
      <c r="IC89" s="760" t="s">
        <v>572</v>
      </c>
      <c r="ID89" s="760" t="s">
        <v>572</v>
      </c>
      <c r="IE89" s="760" t="s">
        <v>572</v>
      </c>
      <c r="IF89" s="761" t="s">
        <v>572</v>
      </c>
      <c r="IG89" s="619" t="str">
        <f t="shared" si="4"/>
        <v>IN HOUSE (MANUAL)</v>
      </c>
      <c r="II89" s="761" t="s">
        <v>572</v>
      </c>
      <c r="IK89" s="761" t="str">
        <f>IFERROR(VLOOKUP($M89,#REF!,13,0),"IN HOUSE (MANUAL)")</f>
        <v>IN HOUSE (MANUAL)</v>
      </c>
      <c r="IM89" s="760" t="s">
        <v>572</v>
      </c>
      <c r="IN89" s="760" t="s">
        <v>572</v>
      </c>
      <c r="IO89" s="760" t="s">
        <v>572</v>
      </c>
      <c r="IQ89" s="760" t="s">
        <v>572</v>
      </c>
      <c r="IR89" s="760" t="s">
        <v>572</v>
      </c>
      <c r="IT89" s="760" t="s">
        <v>572</v>
      </c>
      <c r="IV89" s="760" t="s">
        <v>572</v>
      </c>
      <c r="IW89" s="760" t="s">
        <v>572</v>
      </c>
      <c r="IY89" s="760" t="s">
        <v>572</v>
      </c>
      <c r="IZ89" s="760" t="s">
        <v>572</v>
      </c>
      <c r="JB89" s="760" t="s">
        <v>922</v>
      </c>
      <c r="JC89" s="760">
        <v>11</v>
      </c>
      <c r="JE89" s="760" t="s">
        <v>572</v>
      </c>
      <c r="JF89" s="760" t="s">
        <v>572</v>
      </c>
    </row>
    <row r="90" spans="1:266" ht="17.25" customHeight="1" x14ac:dyDescent="0.35">
      <c r="A90" s="618" t="s">
        <v>786</v>
      </c>
      <c r="B90" s="730">
        <v>88</v>
      </c>
      <c r="C90" s="730" t="s">
        <v>747</v>
      </c>
      <c r="D90" s="730" t="s">
        <v>747</v>
      </c>
      <c r="E90" s="730">
        <v>2</v>
      </c>
      <c r="F90" s="731" t="s">
        <v>767</v>
      </c>
      <c r="G90" s="732">
        <v>1</v>
      </c>
      <c r="H90" s="826">
        <v>46198</v>
      </c>
      <c r="I90" s="730">
        <v>38</v>
      </c>
      <c r="J90" s="730" t="s">
        <v>308</v>
      </c>
      <c r="K90" s="730">
        <v>39</v>
      </c>
      <c r="L90" s="730" t="s">
        <v>787</v>
      </c>
      <c r="M90" s="735" t="s">
        <v>786</v>
      </c>
      <c r="N90" s="735">
        <v>0</v>
      </c>
      <c r="O90" s="735" t="s">
        <v>390</v>
      </c>
      <c r="P90" s="735">
        <v>0</v>
      </c>
      <c r="Q90" s="735" t="s">
        <v>390</v>
      </c>
      <c r="R90" s="735" t="s">
        <v>170</v>
      </c>
      <c r="S90" s="735" t="s">
        <v>308</v>
      </c>
      <c r="T90" s="735" t="s">
        <v>769</v>
      </c>
      <c r="U90" s="735">
        <v>411</v>
      </c>
      <c r="V90" s="735" t="s">
        <v>308</v>
      </c>
      <c r="W90" s="735"/>
      <c r="X90" s="735"/>
      <c r="Y90" s="735"/>
      <c r="Z90" s="862"/>
      <c r="AA90" s="735" t="s">
        <v>157</v>
      </c>
      <c r="AB90" s="735" t="s">
        <v>569</v>
      </c>
      <c r="AC90" s="735" t="s">
        <v>778</v>
      </c>
      <c r="AD90" s="735">
        <v>252</v>
      </c>
      <c r="AE90" s="738">
        <v>252</v>
      </c>
      <c r="AF90" s="763" t="s">
        <v>390</v>
      </c>
      <c r="AG90" s="765"/>
      <c r="AH90" s="765"/>
      <c r="AI90" s="765" t="s">
        <v>308</v>
      </c>
      <c r="AJ90" s="740">
        <v>20</v>
      </c>
      <c r="AK90" s="766"/>
      <c r="AL90" s="740"/>
      <c r="AM90" s="767">
        <v>0</v>
      </c>
      <c r="AN90" s="767"/>
      <c r="AO90" s="767"/>
      <c r="AP90" s="767"/>
      <c r="AQ90" s="767"/>
      <c r="AR90" s="767"/>
      <c r="AS90" s="767"/>
      <c r="AT90" s="767"/>
      <c r="AU90" s="767"/>
      <c r="AV90" s="767"/>
      <c r="AW90" s="767"/>
      <c r="AX90" s="767"/>
      <c r="AY90" s="767"/>
      <c r="AZ90" s="767"/>
      <c r="BA90" s="767"/>
      <c r="BB90" s="767">
        <v>0</v>
      </c>
      <c r="BC90" s="767">
        <v>0</v>
      </c>
      <c r="BD90" s="767">
        <v>0</v>
      </c>
      <c r="BE90" s="767">
        <v>0</v>
      </c>
      <c r="BF90" s="767">
        <v>0</v>
      </c>
      <c r="BG90" s="767">
        <v>0</v>
      </c>
      <c r="BH90" s="767">
        <v>0</v>
      </c>
      <c r="BI90" s="767">
        <v>0</v>
      </c>
      <c r="BJ90" s="767"/>
      <c r="BK90" s="767">
        <v>0</v>
      </c>
      <c r="BL90" s="767"/>
      <c r="BM90" s="767"/>
      <c r="BN90" s="767" t="s">
        <v>308</v>
      </c>
      <c r="BO90" s="767" t="s">
        <v>308</v>
      </c>
      <c r="BP90" s="767" t="s">
        <v>308</v>
      </c>
      <c r="BQ90" s="767" t="s">
        <v>308</v>
      </c>
      <c r="BR90" s="767"/>
      <c r="BS90" s="767" t="s">
        <v>397</v>
      </c>
      <c r="BT90" s="767"/>
      <c r="BU90" s="767" t="s">
        <v>579</v>
      </c>
      <c r="BV90" s="767"/>
      <c r="BW90" s="767"/>
      <c r="BX90" s="767"/>
      <c r="BY90" s="767"/>
      <c r="BZ90" s="767"/>
      <c r="CA90" s="767"/>
      <c r="CB90" s="767"/>
      <c r="CC90" s="767"/>
      <c r="CD90" s="767"/>
      <c r="CE90" s="767"/>
      <c r="CF90" s="767"/>
      <c r="CG90" s="767"/>
      <c r="CH90" s="767"/>
      <c r="CI90" s="767"/>
      <c r="CJ90" s="767"/>
      <c r="CK90" s="768"/>
      <c r="CL90" s="768" t="s">
        <v>397</v>
      </c>
      <c r="CM90" s="768">
        <v>0</v>
      </c>
      <c r="CN90" s="768">
        <v>63</v>
      </c>
      <c r="CO90" s="768" t="s">
        <v>397</v>
      </c>
      <c r="CP90" s="768">
        <v>63</v>
      </c>
      <c r="CQ90" s="768">
        <v>252</v>
      </c>
      <c r="CR90" s="735">
        <v>252</v>
      </c>
      <c r="CS90" s="863"/>
      <c r="CT90" s="745" t="s">
        <v>308</v>
      </c>
      <c r="CU90" s="746" t="s">
        <v>308</v>
      </c>
      <c r="CV90" s="763"/>
      <c r="CW90" s="763"/>
      <c r="CX90" s="860">
        <v>46223</v>
      </c>
      <c r="CY90" s="747">
        <v>0</v>
      </c>
      <c r="CZ90" s="747">
        <v>0</v>
      </c>
      <c r="DA90" s="748">
        <v>0</v>
      </c>
      <c r="DB90" s="748">
        <v>0</v>
      </c>
      <c r="DC90" s="748">
        <v>0</v>
      </c>
      <c r="DD90" s="748" t="s">
        <v>390</v>
      </c>
      <c r="DE90" s="748" t="s">
        <v>397</v>
      </c>
      <c r="DF90" s="748" t="s">
        <v>397</v>
      </c>
      <c r="DG90" s="748" t="s">
        <v>397</v>
      </c>
      <c r="DH90" s="770">
        <v>0</v>
      </c>
      <c r="DI90" s="763" t="s">
        <v>390</v>
      </c>
      <c r="DJ90" s="763" t="s">
        <v>397</v>
      </c>
      <c r="DK90" s="763" t="s">
        <v>390</v>
      </c>
      <c r="DL90" s="763" t="s">
        <v>390</v>
      </c>
      <c r="DM90" s="763">
        <v>46273</v>
      </c>
      <c r="DN90" s="763">
        <v>46273</v>
      </c>
      <c r="DO90" s="771">
        <v>0</v>
      </c>
      <c r="DP90" s="763">
        <v>46290</v>
      </c>
      <c r="DQ90" s="763">
        <v>46290</v>
      </c>
      <c r="DR90" s="763">
        <v>46290</v>
      </c>
      <c r="DS90" s="770">
        <v>46290</v>
      </c>
      <c r="DT90" s="752">
        <v>46290</v>
      </c>
      <c r="DU90" s="753">
        <v>-11</v>
      </c>
      <c r="DV90" s="753" t="s">
        <v>308</v>
      </c>
      <c r="DW90" s="754">
        <v>46279</v>
      </c>
      <c r="DX90" s="755">
        <v>46279</v>
      </c>
      <c r="DY90" s="754" t="e">
        <v>#VALUE!</v>
      </c>
      <c r="DZ90" s="754" t="e">
        <v>#VALUE!</v>
      </c>
      <c r="EA90" s="754"/>
      <c r="EB90" s="754"/>
      <c r="HA90" s="756" t="s">
        <v>397</v>
      </c>
      <c r="HB90" s="756" t="s">
        <v>397</v>
      </c>
      <c r="HC90" s="756" t="s">
        <v>397</v>
      </c>
      <c r="HD90" s="756" t="s">
        <v>397</v>
      </c>
      <c r="HE90" s="756" t="s">
        <v>397</v>
      </c>
      <c r="HF90" s="756" t="s">
        <v>397</v>
      </c>
      <c r="HG90" s="756" t="s">
        <v>397</v>
      </c>
      <c r="HH90" s="756" t="s">
        <v>397</v>
      </c>
      <c r="HI90" s="756" t="s">
        <v>397</v>
      </c>
      <c r="HJ90" s="756" t="s">
        <v>397</v>
      </c>
      <c r="HK90"/>
      <c r="HL90"/>
      <c r="HM90"/>
      <c r="HN90" s="756" t="str">
        <f t="shared" si="3"/>
        <v>AUTO PRINT</v>
      </c>
      <c r="HO90"/>
      <c r="HP90" s="757" t="s">
        <v>572</v>
      </c>
      <c r="HQ90" s="757" t="s">
        <v>572</v>
      </c>
      <c r="HR90" s="757" t="s">
        <v>572</v>
      </c>
      <c r="HS90"/>
      <c r="HW90" s="758"/>
      <c r="HX90"/>
      <c r="HY90" s="759" t="s">
        <v>572</v>
      </c>
      <c r="HZ90" s="759" t="s">
        <v>572</v>
      </c>
      <c r="IA90" s="759" t="s">
        <v>572</v>
      </c>
      <c r="IC90" s="760" t="s">
        <v>572</v>
      </c>
      <c r="ID90" s="760" t="s">
        <v>572</v>
      </c>
      <c r="IE90" s="760" t="s">
        <v>572</v>
      </c>
      <c r="IF90" s="761" t="s">
        <v>572</v>
      </c>
      <c r="IG90" s="619" t="str">
        <f t="shared" si="4"/>
        <v>IN HOUSE (MANUAL)</v>
      </c>
      <c r="II90" s="761" t="s">
        <v>572</v>
      </c>
      <c r="IK90" s="761" t="str">
        <f>IFERROR(VLOOKUP($M90,#REF!,13,0),"IN HOUSE (MANUAL)")</f>
        <v>IN HOUSE (MANUAL)</v>
      </c>
      <c r="IM90" s="760" t="s">
        <v>572</v>
      </c>
      <c r="IN90" s="760" t="s">
        <v>572</v>
      </c>
      <c r="IO90" s="760" t="s">
        <v>572</v>
      </c>
      <c r="IQ90" s="760" t="s">
        <v>572</v>
      </c>
      <c r="IR90" s="760" t="s">
        <v>572</v>
      </c>
      <c r="IT90" s="760" t="s">
        <v>572</v>
      </c>
      <c r="IV90" s="760" t="s">
        <v>572</v>
      </c>
      <c r="IW90" s="760" t="s">
        <v>572</v>
      </c>
      <c r="IY90" s="760" t="s">
        <v>572</v>
      </c>
      <c r="IZ90" s="760" t="s">
        <v>572</v>
      </c>
      <c r="JB90" s="760" t="s">
        <v>922</v>
      </c>
      <c r="JC90" s="760">
        <v>63</v>
      </c>
      <c r="JE90" s="760" t="s">
        <v>572</v>
      </c>
      <c r="JF90" s="760" t="s">
        <v>572</v>
      </c>
    </row>
    <row r="91" spans="1:266" ht="16.5" customHeight="1" x14ac:dyDescent="0.35">
      <c r="A91" s="618" t="s">
        <v>788</v>
      </c>
      <c r="B91" s="730">
        <v>89</v>
      </c>
      <c r="C91" s="730" t="s">
        <v>747</v>
      </c>
      <c r="D91" s="730" t="s">
        <v>747</v>
      </c>
      <c r="E91" s="730">
        <v>2</v>
      </c>
      <c r="F91" s="731" t="s">
        <v>574</v>
      </c>
      <c r="G91" s="732">
        <v>1</v>
      </c>
      <c r="H91" s="826">
        <v>46231</v>
      </c>
      <c r="I91" s="730">
        <v>38</v>
      </c>
      <c r="J91" s="730" t="s">
        <v>308</v>
      </c>
      <c r="K91" s="730">
        <v>39</v>
      </c>
      <c r="L91" s="730" t="s">
        <v>789</v>
      </c>
      <c r="M91" s="735" t="s">
        <v>788</v>
      </c>
      <c r="N91" s="735">
        <v>0</v>
      </c>
      <c r="O91" s="735" t="s">
        <v>390</v>
      </c>
      <c r="P91" s="735">
        <v>0</v>
      </c>
      <c r="Q91" s="735" t="s">
        <v>390</v>
      </c>
      <c r="R91" s="735" t="s">
        <v>170</v>
      </c>
      <c r="S91" s="735"/>
      <c r="T91" s="735" t="s">
        <v>790</v>
      </c>
      <c r="U91" s="735">
        <v>411</v>
      </c>
      <c r="V91" s="735" t="s">
        <v>308</v>
      </c>
      <c r="W91" s="735"/>
      <c r="X91" s="735"/>
      <c r="Y91" s="735"/>
      <c r="Z91" s="763"/>
      <c r="AA91" s="735" t="s">
        <v>157</v>
      </c>
      <c r="AB91" s="735" t="s">
        <v>569</v>
      </c>
      <c r="AC91" s="735" t="s">
        <v>597</v>
      </c>
      <c r="AD91" s="735">
        <v>1890</v>
      </c>
      <c r="AE91" s="738">
        <v>1890</v>
      </c>
      <c r="AF91" s="763" t="s">
        <v>390</v>
      </c>
      <c r="AG91" s="765"/>
      <c r="AH91" s="765"/>
      <c r="AI91" s="765" t="s">
        <v>308</v>
      </c>
      <c r="AJ91" s="740">
        <v>21</v>
      </c>
      <c r="AK91" s="766"/>
      <c r="AL91" s="740"/>
      <c r="AM91" s="767">
        <v>0</v>
      </c>
      <c r="AN91" s="767"/>
      <c r="AO91" s="767"/>
      <c r="AP91" s="767"/>
      <c r="AQ91" s="767"/>
      <c r="AR91" s="767"/>
      <c r="AS91" s="767"/>
      <c r="AT91" s="767"/>
      <c r="AU91" s="767"/>
      <c r="AV91" s="767"/>
      <c r="AW91" s="767"/>
      <c r="AX91" s="767"/>
      <c r="AY91" s="767"/>
      <c r="AZ91" s="767"/>
      <c r="BA91" s="767"/>
      <c r="BB91" s="767">
        <v>0</v>
      </c>
      <c r="BC91" s="767">
        <v>238</v>
      </c>
      <c r="BD91" s="767">
        <v>0</v>
      </c>
      <c r="BE91" s="767">
        <v>0</v>
      </c>
      <c r="BF91" s="767">
        <v>0</v>
      </c>
      <c r="BG91" s="767">
        <v>0</v>
      </c>
      <c r="BH91" s="767">
        <v>0</v>
      </c>
      <c r="BI91" s="767">
        <v>238</v>
      </c>
      <c r="BJ91" s="767"/>
      <c r="BK91" s="767">
        <v>0</v>
      </c>
      <c r="BL91" s="767"/>
      <c r="BM91" s="767"/>
      <c r="BN91" s="767" t="s">
        <v>308</v>
      </c>
      <c r="BO91" s="767" t="s">
        <v>308</v>
      </c>
      <c r="BP91" s="767" t="s">
        <v>308</v>
      </c>
      <c r="BQ91" s="767" t="s">
        <v>308</v>
      </c>
      <c r="BR91" s="767"/>
      <c r="BS91" s="767" t="s">
        <v>397</v>
      </c>
      <c r="BT91" s="767"/>
      <c r="BU91" s="767" t="s">
        <v>579</v>
      </c>
      <c r="BV91" s="767"/>
      <c r="BW91" s="767"/>
      <c r="BX91" s="767"/>
      <c r="BY91" s="767"/>
      <c r="BZ91" s="767"/>
      <c r="CA91" s="767"/>
      <c r="CB91" s="767"/>
      <c r="CC91" s="767"/>
      <c r="CD91" s="767"/>
      <c r="CE91" s="767"/>
      <c r="CF91" s="767"/>
      <c r="CG91" s="767"/>
      <c r="CH91" s="767"/>
      <c r="CI91" s="767"/>
      <c r="CJ91" s="767"/>
      <c r="CK91" s="768"/>
      <c r="CL91" s="768" t="s">
        <v>397</v>
      </c>
      <c r="CM91" s="768">
        <v>0</v>
      </c>
      <c r="CN91" s="768">
        <v>44</v>
      </c>
      <c r="CO91" s="768" t="s">
        <v>397</v>
      </c>
      <c r="CP91" s="768">
        <v>238</v>
      </c>
      <c r="CQ91" s="768">
        <v>1890</v>
      </c>
      <c r="CR91" s="735">
        <v>1890</v>
      </c>
      <c r="CS91" s="769"/>
      <c r="CT91" s="745">
        <v>46293</v>
      </c>
      <c r="CU91" s="746" t="s">
        <v>782</v>
      </c>
      <c r="CV91" s="763"/>
      <c r="CW91" s="763"/>
      <c r="CX91" s="860">
        <v>46255</v>
      </c>
      <c r="CY91" s="747">
        <v>0</v>
      </c>
      <c r="CZ91" s="747" t="s">
        <v>308</v>
      </c>
      <c r="DA91" s="748">
        <v>0</v>
      </c>
      <c r="DB91" s="748">
        <v>0</v>
      </c>
      <c r="DC91" s="748">
        <v>0</v>
      </c>
      <c r="DD91" s="748" t="s">
        <v>390</v>
      </c>
      <c r="DE91" s="748" t="s">
        <v>397</v>
      </c>
      <c r="DF91" s="748" t="s">
        <v>397</v>
      </c>
      <c r="DG91" s="748" t="s">
        <v>397</v>
      </c>
      <c r="DH91" s="770">
        <v>0</v>
      </c>
      <c r="DI91" s="763" t="s">
        <v>390</v>
      </c>
      <c r="DJ91" s="763" t="s">
        <v>397</v>
      </c>
      <c r="DK91" s="763" t="s">
        <v>390</v>
      </c>
      <c r="DL91" s="763" t="s">
        <v>390</v>
      </c>
      <c r="DM91" s="763">
        <v>46273</v>
      </c>
      <c r="DN91" s="763">
        <v>46273</v>
      </c>
      <c r="DO91" s="771" t="s">
        <v>308</v>
      </c>
      <c r="DP91" s="763">
        <v>46290</v>
      </c>
      <c r="DQ91" s="763">
        <v>46290</v>
      </c>
      <c r="DR91" s="763">
        <v>46290</v>
      </c>
      <c r="DS91" s="770">
        <v>46290</v>
      </c>
      <c r="DT91" s="752">
        <v>46290</v>
      </c>
      <c r="DU91" s="753">
        <v>-9</v>
      </c>
      <c r="DV91" s="753" t="s">
        <v>308</v>
      </c>
      <c r="DW91" s="754">
        <v>46279</v>
      </c>
      <c r="DX91" s="755">
        <v>46281</v>
      </c>
      <c r="DY91" s="754" t="e">
        <v>#VALUE!</v>
      </c>
      <c r="DZ91" s="754" t="e">
        <v>#VALUE!</v>
      </c>
      <c r="EA91" s="754"/>
      <c r="EB91" s="754"/>
      <c r="HA91" s="756" t="s">
        <v>397</v>
      </c>
      <c r="HB91" s="756" t="s">
        <v>397</v>
      </c>
      <c r="HC91" s="756" t="s">
        <v>397</v>
      </c>
      <c r="HD91" s="756" t="s">
        <v>397</v>
      </c>
      <c r="HE91" s="756" t="s">
        <v>397</v>
      </c>
      <c r="HF91" s="756" t="s">
        <v>397</v>
      </c>
      <c r="HG91" s="756" t="s">
        <v>397</v>
      </c>
      <c r="HH91" s="756" t="s">
        <v>397</v>
      </c>
      <c r="HI91" s="756" t="s">
        <v>397</v>
      </c>
      <c r="HJ91" s="756" t="s">
        <v>397</v>
      </c>
      <c r="HK91"/>
      <c r="HL91"/>
      <c r="HM91"/>
      <c r="HN91" s="756" t="str">
        <f t="shared" si="3"/>
        <v>AUTO PRINT</v>
      </c>
      <c r="HO91"/>
      <c r="HP91" s="757" t="s">
        <v>572</v>
      </c>
      <c r="HQ91" s="757" t="s">
        <v>572</v>
      </c>
      <c r="HR91" s="757" t="s">
        <v>572</v>
      </c>
      <c r="HS91"/>
      <c r="HW91" s="758"/>
      <c r="HX91"/>
      <c r="HY91" s="759" t="s">
        <v>572</v>
      </c>
      <c r="HZ91" s="759" t="s">
        <v>572</v>
      </c>
      <c r="IA91" s="759" t="s">
        <v>572</v>
      </c>
      <c r="IC91" s="760" t="s">
        <v>572</v>
      </c>
      <c r="ID91" s="760" t="s">
        <v>572</v>
      </c>
      <c r="IE91" s="760" t="s">
        <v>572</v>
      </c>
      <c r="IF91" s="761" t="s">
        <v>572</v>
      </c>
      <c r="IG91" s="619" t="str">
        <f t="shared" si="4"/>
        <v>IN HOUSE (MANUAL)</v>
      </c>
      <c r="II91" s="761" t="s">
        <v>572</v>
      </c>
      <c r="IK91" s="761" t="str">
        <f>IFERROR(VLOOKUP($M91,#REF!,13,0),"IN HOUSE (MANUAL)")</f>
        <v>IN HOUSE (MANUAL)</v>
      </c>
      <c r="IM91" s="760" t="s">
        <v>572</v>
      </c>
      <c r="IN91" s="760" t="s">
        <v>572</v>
      </c>
      <c r="IO91" s="760" t="s">
        <v>572</v>
      </c>
      <c r="IQ91" s="760" t="s">
        <v>572</v>
      </c>
      <c r="IR91" s="760" t="s">
        <v>572</v>
      </c>
      <c r="IT91" s="760" t="s">
        <v>572</v>
      </c>
      <c r="IV91" s="760" t="s">
        <v>572</v>
      </c>
      <c r="IW91" s="760" t="s">
        <v>572</v>
      </c>
      <c r="IY91" s="760" t="s">
        <v>572</v>
      </c>
      <c r="IZ91" s="760" t="s">
        <v>572</v>
      </c>
      <c r="JB91" s="760" t="s">
        <v>922</v>
      </c>
      <c r="JC91" s="760">
        <v>44</v>
      </c>
      <c r="JE91" s="760" t="s">
        <v>572</v>
      </c>
      <c r="JF91" s="760" t="s">
        <v>572</v>
      </c>
    </row>
    <row r="92" spans="1:266" ht="17.25" customHeight="1" x14ac:dyDescent="0.35">
      <c r="A92" s="618" t="s">
        <v>791</v>
      </c>
      <c r="B92" s="730">
        <v>90</v>
      </c>
      <c r="C92" s="730" t="s">
        <v>747</v>
      </c>
      <c r="D92" s="730" t="s">
        <v>747</v>
      </c>
      <c r="E92" s="730">
        <v>2</v>
      </c>
      <c r="F92" s="731" t="s">
        <v>574</v>
      </c>
      <c r="G92" s="732">
        <v>1</v>
      </c>
      <c r="H92" s="826">
        <v>46198</v>
      </c>
      <c r="I92" s="730">
        <v>38</v>
      </c>
      <c r="J92" s="730" t="s">
        <v>308</v>
      </c>
      <c r="K92" s="730">
        <v>40</v>
      </c>
      <c r="L92" s="730" t="s">
        <v>792</v>
      </c>
      <c r="M92" s="772" t="s">
        <v>791</v>
      </c>
      <c r="N92" s="772">
        <v>0</v>
      </c>
      <c r="O92" s="772" t="s">
        <v>390</v>
      </c>
      <c r="P92" s="772">
        <v>0</v>
      </c>
      <c r="Q92" s="772" t="s">
        <v>390</v>
      </c>
      <c r="R92" s="772" t="s">
        <v>170</v>
      </c>
      <c r="S92" s="772" t="s">
        <v>308</v>
      </c>
      <c r="T92" s="772" t="s">
        <v>775</v>
      </c>
      <c r="U92" s="772">
        <v>411</v>
      </c>
      <c r="V92" s="772" t="s">
        <v>308</v>
      </c>
      <c r="W92" s="772"/>
      <c r="X92" s="772"/>
      <c r="Y92" s="772"/>
      <c r="Z92" s="774"/>
      <c r="AA92" s="772" t="s">
        <v>157</v>
      </c>
      <c r="AB92" s="772" t="s">
        <v>569</v>
      </c>
      <c r="AC92" s="772" t="s">
        <v>647</v>
      </c>
      <c r="AD92" s="772">
        <v>1164</v>
      </c>
      <c r="AE92" s="864">
        <v>1164</v>
      </c>
      <c r="AF92" s="774" t="s">
        <v>390</v>
      </c>
      <c r="AG92" s="777"/>
      <c r="AH92" s="777"/>
      <c r="AI92" s="777" t="s">
        <v>308</v>
      </c>
      <c r="AJ92" s="778">
        <v>22</v>
      </c>
      <c r="AK92" s="779"/>
      <c r="AL92" s="778"/>
      <c r="AM92" s="780">
        <v>0</v>
      </c>
      <c r="AN92" s="780"/>
      <c r="AO92" s="780"/>
      <c r="AP92" s="780"/>
      <c r="AQ92" s="780"/>
      <c r="AR92" s="780"/>
      <c r="AS92" s="780"/>
      <c r="AT92" s="780"/>
      <c r="AU92" s="780"/>
      <c r="AV92" s="780"/>
      <c r="AW92" s="780"/>
      <c r="AX92" s="780"/>
      <c r="AY92" s="780"/>
      <c r="AZ92" s="780"/>
      <c r="BA92" s="780"/>
      <c r="BB92" s="780">
        <v>0</v>
      </c>
      <c r="BC92" s="780">
        <v>0</v>
      </c>
      <c r="BD92" s="780">
        <v>0</v>
      </c>
      <c r="BE92" s="780">
        <v>0</v>
      </c>
      <c r="BF92" s="780">
        <v>0</v>
      </c>
      <c r="BG92" s="780">
        <v>0</v>
      </c>
      <c r="BH92" s="780">
        <v>0</v>
      </c>
      <c r="BI92" s="780">
        <v>0</v>
      </c>
      <c r="BJ92" s="780"/>
      <c r="BK92" s="780">
        <v>0</v>
      </c>
      <c r="BL92" s="780"/>
      <c r="BM92" s="780"/>
      <c r="BN92" s="780" t="s">
        <v>308</v>
      </c>
      <c r="BO92" s="780" t="s">
        <v>308</v>
      </c>
      <c r="BP92" s="780" t="s">
        <v>308</v>
      </c>
      <c r="BQ92" s="780" t="s">
        <v>308</v>
      </c>
      <c r="BR92" s="780"/>
      <c r="BS92" s="780" t="s">
        <v>397</v>
      </c>
      <c r="BT92" s="780"/>
      <c r="BU92" s="780" t="s">
        <v>579</v>
      </c>
      <c r="BV92" s="780"/>
      <c r="BW92" s="780"/>
      <c r="BX92" s="780"/>
      <c r="BY92" s="780"/>
      <c r="BZ92" s="780"/>
      <c r="CA92" s="780"/>
      <c r="CB92" s="780"/>
      <c r="CC92" s="780"/>
      <c r="CD92" s="780"/>
      <c r="CE92" s="780"/>
      <c r="CF92" s="780"/>
      <c r="CG92" s="780"/>
      <c r="CH92" s="780"/>
      <c r="CI92" s="780"/>
      <c r="CJ92" s="780"/>
      <c r="CK92" s="773"/>
      <c r="CL92" s="773" t="s">
        <v>397</v>
      </c>
      <c r="CM92" s="773">
        <v>0</v>
      </c>
      <c r="CN92" s="773">
        <v>21</v>
      </c>
      <c r="CO92" s="773" t="s">
        <v>397</v>
      </c>
      <c r="CP92" s="773">
        <v>21</v>
      </c>
      <c r="CQ92" s="773">
        <v>1164</v>
      </c>
      <c r="CR92" s="772">
        <v>1164</v>
      </c>
      <c r="CS92" s="781"/>
      <c r="CT92" s="782" t="s">
        <v>308</v>
      </c>
      <c r="CU92" s="783" t="s">
        <v>308</v>
      </c>
      <c r="CV92" s="774"/>
      <c r="CW92" s="774"/>
      <c r="CX92" s="865">
        <v>46223</v>
      </c>
      <c r="CY92" s="784">
        <v>0</v>
      </c>
      <c r="CZ92" s="784">
        <v>0</v>
      </c>
      <c r="DA92" s="785">
        <v>0</v>
      </c>
      <c r="DB92" s="785">
        <v>0</v>
      </c>
      <c r="DC92" s="785">
        <v>0</v>
      </c>
      <c r="DD92" s="785" t="s">
        <v>390</v>
      </c>
      <c r="DE92" s="785" t="s">
        <v>397</v>
      </c>
      <c r="DF92" s="785" t="s">
        <v>397</v>
      </c>
      <c r="DG92" s="785" t="s">
        <v>397</v>
      </c>
      <c r="DH92" s="786">
        <v>0</v>
      </c>
      <c r="DI92" s="774" t="s">
        <v>390</v>
      </c>
      <c r="DJ92" s="774" t="s">
        <v>397</v>
      </c>
      <c r="DK92" s="774" t="s">
        <v>390</v>
      </c>
      <c r="DL92" s="774" t="s">
        <v>390</v>
      </c>
      <c r="DM92" s="774">
        <v>46275</v>
      </c>
      <c r="DN92" s="774">
        <v>46275</v>
      </c>
      <c r="DO92" s="787">
        <v>0</v>
      </c>
      <c r="DP92" s="774">
        <v>46297</v>
      </c>
      <c r="DQ92" s="774">
        <v>46297</v>
      </c>
      <c r="DR92" s="774">
        <v>46297</v>
      </c>
      <c r="DS92" s="786">
        <v>46297</v>
      </c>
      <c r="DT92" s="752">
        <v>46297</v>
      </c>
      <c r="DU92" s="753">
        <v>-15</v>
      </c>
      <c r="DV92" s="753" t="s">
        <v>308</v>
      </c>
      <c r="DW92" s="754">
        <v>46281</v>
      </c>
      <c r="DX92" s="755">
        <v>46282</v>
      </c>
      <c r="DY92" s="754" t="e">
        <v>#VALUE!</v>
      </c>
      <c r="DZ92" s="754" t="e">
        <v>#VALUE!</v>
      </c>
      <c r="EA92" s="754"/>
      <c r="EB92" s="754"/>
      <c r="HA92" s="756" t="s">
        <v>397</v>
      </c>
      <c r="HB92" s="756" t="s">
        <v>397</v>
      </c>
      <c r="HC92" s="756" t="s">
        <v>397</v>
      </c>
      <c r="HD92" s="756" t="s">
        <v>397</v>
      </c>
      <c r="HE92" s="756" t="s">
        <v>397</v>
      </c>
      <c r="HF92" s="756" t="s">
        <v>397</v>
      </c>
      <c r="HG92" s="756" t="s">
        <v>397</v>
      </c>
      <c r="HH92" s="756" t="s">
        <v>397</v>
      </c>
      <c r="HI92" s="756" t="s">
        <v>397</v>
      </c>
      <c r="HJ92" s="756" t="s">
        <v>397</v>
      </c>
      <c r="HK92"/>
      <c r="HL92"/>
      <c r="HM92"/>
      <c r="HN92" s="756" t="str">
        <f t="shared" si="3"/>
        <v>AUTO PRINT</v>
      </c>
      <c r="HO92"/>
      <c r="HP92" s="757" t="s">
        <v>572</v>
      </c>
      <c r="HQ92" s="757" t="s">
        <v>572</v>
      </c>
      <c r="HR92" s="757" t="s">
        <v>572</v>
      </c>
      <c r="HS92"/>
      <c r="HW92" s="758"/>
      <c r="HX92"/>
      <c r="HY92" s="759" t="s">
        <v>572</v>
      </c>
      <c r="HZ92" s="759" t="s">
        <v>572</v>
      </c>
      <c r="IA92" s="759" t="s">
        <v>572</v>
      </c>
      <c r="IC92" s="760" t="s">
        <v>572</v>
      </c>
      <c r="ID92" s="760" t="s">
        <v>572</v>
      </c>
      <c r="IE92" s="760" t="s">
        <v>572</v>
      </c>
      <c r="IF92" s="761" t="s">
        <v>572</v>
      </c>
      <c r="IG92" s="619" t="str">
        <f t="shared" si="4"/>
        <v>IN HOUSE (MANUAL)</v>
      </c>
      <c r="II92" s="761" t="s">
        <v>572</v>
      </c>
      <c r="IK92" s="761" t="str">
        <f>IFERROR(VLOOKUP($M92,#REF!,13,0),"IN HOUSE (MANUAL)")</f>
        <v>IN HOUSE (MANUAL)</v>
      </c>
      <c r="IM92" s="760" t="s">
        <v>572</v>
      </c>
      <c r="IN92" s="760" t="s">
        <v>572</v>
      </c>
      <c r="IO92" s="760" t="s">
        <v>572</v>
      </c>
      <c r="IQ92" s="760" t="s">
        <v>572</v>
      </c>
      <c r="IR92" s="760" t="s">
        <v>572</v>
      </c>
      <c r="IT92" s="760" t="s">
        <v>572</v>
      </c>
      <c r="IV92" s="760" t="s">
        <v>572</v>
      </c>
      <c r="IW92" s="760" t="s">
        <v>572</v>
      </c>
      <c r="IY92" s="760" t="s">
        <v>572</v>
      </c>
      <c r="IZ92" s="760" t="s">
        <v>572</v>
      </c>
      <c r="JB92" s="760" t="s">
        <v>922</v>
      </c>
      <c r="JC92" s="760">
        <v>21</v>
      </c>
      <c r="JE92" s="760" t="s">
        <v>572</v>
      </c>
      <c r="JF92" s="760" t="s">
        <v>572</v>
      </c>
    </row>
    <row r="93" spans="1:266" ht="17.25" customHeight="1" x14ac:dyDescent="0.35">
      <c r="A93" s="618" t="s">
        <v>793</v>
      </c>
      <c r="B93" s="730">
        <v>91</v>
      </c>
      <c r="C93" s="730" t="s">
        <v>747</v>
      </c>
      <c r="D93" s="730" t="s">
        <v>747</v>
      </c>
      <c r="E93" s="730">
        <v>2</v>
      </c>
      <c r="F93" s="731" t="s">
        <v>794</v>
      </c>
      <c r="G93" s="732">
        <v>1</v>
      </c>
      <c r="H93" s="826">
        <v>46238</v>
      </c>
      <c r="I93" s="730">
        <v>38</v>
      </c>
      <c r="J93" s="730" t="s">
        <v>308</v>
      </c>
      <c r="K93" s="730">
        <v>40</v>
      </c>
      <c r="L93" s="730" t="s">
        <v>795</v>
      </c>
      <c r="M93" s="772" t="s">
        <v>793</v>
      </c>
      <c r="N93" s="772">
        <v>0</v>
      </c>
      <c r="O93" s="772" t="s">
        <v>390</v>
      </c>
      <c r="P93" s="772">
        <v>0</v>
      </c>
      <c r="Q93" s="772" t="s">
        <v>390</v>
      </c>
      <c r="R93" s="772" t="s">
        <v>170</v>
      </c>
      <c r="S93" s="772" t="s">
        <v>308</v>
      </c>
      <c r="T93" s="772" t="s">
        <v>775</v>
      </c>
      <c r="U93" s="772">
        <v>411</v>
      </c>
      <c r="V93" s="772" t="s">
        <v>308</v>
      </c>
      <c r="W93" s="772"/>
      <c r="X93" s="772"/>
      <c r="Y93" s="772"/>
      <c r="Z93" s="774"/>
      <c r="AA93" s="772" t="s">
        <v>157</v>
      </c>
      <c r="AB93" s="772" t="s">
        <v>569</v>
      </c>
      <c r="AC93" s="772" t="s">
        <v>796</v>
      </c>
      <c r="AD93" s="772">
        <v>960</v>
      </c>
      <c r="AE93" s="864">
        <v>960</v>
      </c>
      <c r="AF93" s="774">
        <v>46272</v>
      </c>
      <c r="AG93" s="777"/>
      <c r="AH93" s="777"/>
      <c r="AI93" s="777" t="s">
        <v>625</v>
      </c>
      <c r="AJ93" s="778">
        <v>23</v>
      </c>
      <c r="AK93" s="779"/>
      <c r="AL93" s="778"/>
      <c r="AM93" s="780">
        <v>0</v>
      </c>
      <c r="AN93" s="780"/>
      <c r="AO93" s="780"/>
      <c r="AP93" s="780"/>
      <c r="AQ93" s="780"/>
      <c r="AR93" s="780"/>
      <c r="AS93" s="780"/>
      <c r="AT93" s="780"/>
      <c r="AU93" s="780"/>
      <c r="AV93" s="780"/>
      <c r="AW93" s="780"/>
      <c r="AX93" s="780"/>
      <c r="AY93" s="780"/>
      <c r="AZ93" s="780"/>
      <c r="BA93" s="780"/>
      <c r="BB93" s="780">
        <v>0</v>
      </c>
      <c r="BC93" s="780">
        <v>512</v>
      </c>
      <c r="BD93" s="780">
        <v>0</v>
      </c>
      <c r="BE93" s="780">
        <v>0</v>
      </c>
      <c r="BF93" s="780">
        <v>0</v>
      </c>
      <c r="BG93" s="780">
        <v>0</v>
      </c>
      <c r="BH93" s="780">
        <v>0</v>
      </c>
      <c r="BI93" s="780">
        <v>512</v>
      </c>
      <c r="BJ93" s="780"/>
      <c r="BK93" s="780">
        <v>0</v>
      </c>
      <c r="BL93" s="780"/>
      <c r="BM93" s="780"/>
      <c r="BN93" s="780" t="s">
        <v>308</v>
      </c>
      <c r="BO93" s="780" t="s">
        <v>308</v>
      </c>
      <c r="BP93" s="780" t="s">
        <v>308</v>
      </c>
      <c r="BQ93" s="780" t="s">
        <v>308</v>
      </c>
      <c r="BR93" s="780"/>
      <c r="BS93" s="780" t="s">
        <v>397</v>
      </c>
      <c r="BT93" s="780"/>
      <c r="BU93" s="780" t="s">
        <v>579</v>
      </c>
      <c r="BV93" s="780"/>
      <c r="BW93" s="780"/>
      <c r="BX93" s="780"/>
      <c r="BY93" s="780"/>
      <c r="BZ93" s="780"/>
      <c r="CA93" s="780"/>
      <c r="CB93" s="780"/>
      <c r="CC93" s="780"/>
      <c r="CD93" s="780"/>
      <c r="CE93" s="780"/>
      <c r="CF93" s="780"/>
      <c r="CG93" s="780"/>
      <c r="CH93" s="780"/>
      <c r="CI93" s="780"/>
      <c r="CJ93" s="780"/>
      <c r="CK93" s="773"/>
      <c r="CL93" s="773" t="s">
        <v>397</v>
      </c>
      <c r="CM93" s="773">
        <v>0</v>
      </c>
      <c r="CN93" s="773">
        <v>960</v>
      </c>
      <c r="CO93" s="773" t="s">
        <v>397</v>
      </c>
      <c r="CP93" s="773">
        <v>960</v>
      </c>
      <c r="CQ93" s="773">
        <v>960</v>
      </c>
      <c r="CR93" s="772">
        <v>960</v>
      </c>
      <c r="CS93" s="781"/>
      <c r="CT93" s="782" t="s">
        <v>308</v>
      </c>
      <c r="CU93" s="866" t="s">
        <v>308</v>
      </c>
      <c r="CV93" s="774"/>
      <c r="CW93" s="774"/>
      <c r="CX93" s="865">
        <v>46263</v>
      </c>
      <c r="CY93" s="784" t="s">
        <v>797</v>
      </c>
      <c r="CZ93" s="784" t="s">
        <v>308</v>
      </c>
      <c r="DA93" s="785">
        <v>46269</v>
      </c>
      <c r="DB93" s="785" t="s">
        <v>633</v>
      </c>
      <c r="DC93" s="785" t="s">
        <v>634</v>
      </c>
      <c r="DD93" s="785" t="s">
        <v>390</v>
      </c>
      <c r="DE93" s="785" t="s">
        <v>397</v>
      </c>
      <c r="DF93" s="785" t="s">
        <v>397</v>
      </c>
      <c r="DG93" s="785" t="s">
        <v>397</v>
      </c>
      <c r="DH93" s="786">
        <v>0</v>
      </c>
      <c r="DI93" s="774" t="s">
        <v>390</v>
      </c>
      <c r="DJ93" s="774" t="s">
        <v>397</v>
      </c>
      <c r="DK93" s="774">
        <v>46272</v>
      </c>
      <c r="DL93" s="774" t="s">
        <v>390</v>
      </c>
      <c r="DM93" s="774">
        <v>46276</v>
      </c>
      <c r="DN93" s="774">
        <v>46276</v>
      </c>
      <c r="DO93" s="787" t="s">
        <v>308</v>
      </c>
      <c r="DP93" s="774">
        <v>46297</v>
      </c>
      <c r="DQ93" s="774">
        <v>46323</v>
      </c>
      <c r="DR93" s="774">
        <v>46323</v>
      </c>
      <c r="DS93" s="786">
        <v>46297</v>
      </c>
      <c r="DT93" s="752">
        <v>46323</v>
      </c>
      <c r="DU93" s="753">
        <v>-14</v>
      </c>
      <c r="DV93" s="753" t="s">
        <v>308</v>
      </c>
      <c r="DW93" s="754">
        <v>46282</v>
      </c>
      <c r="DX93" s="755">
        <v>46283</v>
      </c>
      <c r="DY93" s="754" t="e">
        <v>#VALUE!</v>
      </c>
      <c r="DZ93" s="754" t="e">
        <v>#VALUE!</v>
      </c>
      <c r="EA93" s="754"/>
      <c r="EB93" s="754"/>
      <c r="HA93" s="756" t="s">
        <v>397</v>
      </c>
      <c r="HB93" s="756" t="s">
        <v>397</v>
      </c>
      <c r="HC93" s="756" t="s">
        <v>397</v>
      </c>
      <c r="HD93" s="756" t="s">
        <v>397</v>
      </c>
      <c r="HE93" s="756" t="s">
        <v>397</v>
      </c>
      <c r="HF93" s="756" t="s">
        <v>397</v>
      </c>
      <c r="HG93" s="756" t="s">
        <v>397</v>
      </c>
      <c r="HH93" s="756" t="s">
        <v>397</v>
      </c>
      <c r="HI93" s="756" t="s">
        <v>397</v>
      </c>
      <c r="HJ93" s="756" t="s">
        <v>397</v>
      </c>
      <c r="HK93"/>
      <c r="HL93"/>
      <c r="HM93"/>
      <c r="HN93" s="756" t="str">
        <f t="shared" si="3"/>
        <v>AUTO PRINT</v>
      </c>
      <c r="HO93"/>
      <c r="HP93" s="757" t="s">
        <v>572</v>
      </c>
      <c r="HQ93" s="757" t="s">
        <v>572</v>
      </c>
      <c r="HR93" s="757" t="s">
        <v>572</v>
      </c>
      <c r="HS93"/>
      <c r="HW93" s="758"/>
      <c r="HX93"/>
      <c r="HY93" s="759" t="s">
        <v>572</v>
      </c>
      <c r="HZ93" s="759" t="s">
        <v>572</v>
      </c>
      <c r="IA93" s="759" t="s">
        <v>572</v>
      </c>
      <c r="IC93" s="760" t="s">
        <v>572</v>
      </c>
      <c r="ID93" s="760" t="s">
        <v>572</v>
      </c>
      <c r="IE93" s="760" t="s">
        <v>572</v>
      </c>
      <c r="IF93" s="761" t="s">
        <v>572</v>
      </c>
      <c r="IG93" s="619" t="str">
        <f t="shared" si="4"/>
        <v>IN HOUSE (MANUAL)</v>
      </c>
      <c r="II93" s="761" t="s">
        <v>572</v>
      </c>
      <c r="IK93" s="761" t="str">
        <f>IFERROR(VLOOKUP($M93,#REF!,13,0),"IN HOUSE (MANUAL)")</f>
        <v>IN HOUSE (MANUAL)</v>
      </c>
      <c r="IM93" s="760" t="s">
        <v>572</v>
      </c>
      <c r="IN93" s="760" t="s">
        <v>572</v>
      </c>
      <c r="IO93" s="760" t="s">
        <v>572</v>
      </c>
      <c r="IQ93" s="760" t="s">
        <v>572</v>
      </c>
      <c r="IR93" s="760" t="s">
        <v>572</v>
      </c>
      <c r="IT93" s="760" t="s">
        <v>572</v>
      </c>
      <c r="IV93" s="760" t="s">
        <v>572</v>
      </c>
      <c r="IW93" s="760" t="s">
        <v>572</v>
      </c>
      <c r="IY93" s="760" t="s">
        <v>572</v>
      </c>
      <c r="IZ93" s="760" t="s">
        <v>572</v>
      </c>
      <c r="JB93" s="760" t="s">
        <v>922</v>
      </c>
      <c r="JC93" s="760">
        <v>960</v>
      </c>
      <c r="JE93" s="760" t="s">
        <v>572</v>
      </c>
      <c r="JF93" s="760" t="s">
        <v>572</v>
      </c>
    </row>
    <row r="94" spans="1:266" ht="17.25" customHeight="1" x14ac:dyDescent="0.35">
      <c r="A94" s="618" t="s">
        <v>798</v>
      </c>
      <c r="B94" s="730">
        <v>92</v>
      </c>
      <c r="C94" s="730" t="s">
        <v>747</v>
      </c>
      <c r="D94" s="730" t="s">
        <v>747</v>
      </c>
      <c r="E94" s="730">
        <v>2</v>
      </c>
      <c r="F94" s="731" t="s">
        <v>574</v>
      </c>
      <c r="G94" s="732">
        <v>1</v>
      </c>
      <c r="H94" s="733">
        <v>46238</v>
      </c>
      <c r="I94" s="730">
        <v>39</v>
      </c>
      <c r="J94" s="730" t="s">
        <v>308</v>
      </c>
      <c r="K94" s="730">
        <v>40</v>
      </c>
      <c r="L94" s="730" t="s">
        <v>799</v>
      </c>
      <c r="M94" s="772" t="s">
        <v>798</v>
      </c>
      <c r="N94" s="772">
        <v>0</v>
      </c>
      <c r="O94" s="772" t="s">
        <v>390</v>
      </c>
      <c r="P94" s="772">
        <v>0</v>
      </c>
      <c r="Q94" s="772" t="s">
        <v>390</v>
      </c>
      <c r="R94" s="772" t="s">
        <v>170</v>
      </c>
      <c r="S94" s="772" t="s">
        <v>308</v>
      </c>
      <c r="T94" s="772" t="s">
        <v>775</v>
      </c>
      <c r="U94" s="772">
        <v>411</v>
      </c>
      <c r="V94" s="772" t="s">
        <v>308</v>
      </c>
      <c r="W94" s="772"/>
      <c r="X94" s="772"/>
      <c r="Y94" s="772"/>
      <c r="Z94" s="774"/>
      <c r="AA94" s="772" t="s">
        <v>157</v>
      </c>
      <c r="AB94" s="772" t="s">
        <v>569</v>
      </c>
      <c r="AC94" s="772" t="s">
        <v>597</v>
      </c>
      <c r="AD94" s="772">
        <v>2154</v>
      </c>
      <c r="AE94" s="775">
        <v>2154</v>
      </c>
      <c r="AF94" s="776">
        <v>46272</v>
      </c>
      <c r="AG94" s="777"/>
      <c r="AH94" s="777"/>
      <c r="AI94" s="777" t="s">
        <v>308</v>
      </c>
      <c r="AJ94" s="778">
        <v>24</v>
      </c>
      <c r="AK94" s="779"/>
      <c r="AL94" s="778"/>
      <c r="AM94" s="780">
        <v>0</v>
      </c>
      <c r="AN94" s="780"/>
      <c r="AO94" s="780"/>
      <c r="AP94" s="780"/>
      <c r="AQ94" s="780"/>
      <c r="AR94" s="780"/>
      <c r="AS94" s="780"/>
      <c r="AT94" s="780"/>
      <c r="AU94" s="780"/>
      <c r="AV94" s="780"/>
      <c r="AW94" s="780"/>
      <c r="AX94" s="780"/>
      <c r="AY94" s="780"/>
      <c r="AZ94" s="780"/>
      <c r="BA94" s="780"/>
      <c r="BB94" s="780">
        <v>0</v>
      </c>
      <c r="BC94" s="780">
        <v>2154</v>
      </c>
      <c r="BD94" s="780">
        <v>0</v>
      </c>
      <c r="BE94" s="780">
        <v>0</v>
      </c>
      <c r="BF94" s="780">
        <v>0</v>
      </c>
      <c r="BG94" s="780">
        <v>0</v>
      </c>
      <c r="BH94" s="780">
        <v>0</v>
      </c>
      <c r="BI94" s="780">
        <v>2154</v>
      </c>
      <c r="BJ94" s="780"/>
      <c r="BK94" s="780">
        <v>0</v>
      </c>
      <c r="BL94" s="780"/>
      <c r="BM94" s="780"/>
      <c r="BN94" s="780" t="s">
        <v>308</v>
      </c>
      <c r="BO94" s="780" t="s">
        <v>308</v>
      </c>
      <c r="BP94" s="780" t="s">
        <v>308</v>
      </c>
      <c r="BQ94" s="780" t="s">
        <v>308</v>
      </c>
      <c r="BR94" s="780"/>
      <c r="BS94" s="780" t="s">
        <v>397</v>
      </c>
      <c r="BT94" s="780"/>
      <c r="BU94" s="780" t="s">
        <v>579</v>
      </c>
      <c r="BV94" s="780"/>
      <c r="BW94" s="780"/>
      <c r="BX94" s="780"/>
      <c r="BY94" s="780"/>
      <c r="BZ94" s="780"/>
      <c r="CA94" s="780"/>
      <c r="CB94" s="780"/>
      <c r="CC94" s="780"/>
      <c r="CD94" s="780"/>
      <c r="CE94" s="780"/>
      <c r="CF94" s="780"/>
      <c r="CG94" s="780"/>
      <c r="CH94" s="780"/>
      <c r="CI94" s="780"/>
      <c r="CJ94" s="780"/>
      <c r="CK94" s="773"/>
      <c r="CL94" s="773" t="s">
        <v>397</v>
      </c>
      <c r="CM94" s="773">
        <v>0</v>
      </c>
      <c r="CN94" s="773">
        <v>2154</v>
      </c>
      <c r="CO94" s="773" t="s">
        <v>397</v>
      </c>
      <c r="CP94" s="867">
        <v>2154</v>
      </c>
      <c r="CQ94" s="867">
        <v>2154</v>
      </c>
      <c r="CR94" s="772">
        <v>2154</v>
      </c>
      <c r="CS94" s="781"/>
      <c r="CT94" s="782" t="s">
        <v>308</v>
      </c>
      <c r="CU94" s="866" t="s">
        <v>308</v>
      </c>
      <c r="CV94" s="774"/>
      <c r="CW94" s="774"/>
      <c r="CX94" s="782">
        <v>46263</v>
      </c>
      <c r="CY94" s="784" t="s">
        <v>797</v>
      </c>
      <c r="CZ94" s="784" t="s">
        <v>308</v>
      </c>
      <c r="DA94" s="785">
        <v>46269</v>
      </c>
      <c r="DB94" s="785" t="s">
        <v>633</v>
      </c>
      <c r="DC94" s="785" t="s">
        <v>634</v>
      </c>
      <c r="DD94" s="785" t="s">
        <v>390</v>
      </c>
      <c r="DE94" s="785" t="s">
        <v>397</v>
      </c>
      <c r="DF94" s="785" t="s">
        <v>397</v>
      </c>
      <c r="DG94" s="785" t="s">
        <v>397</v>
      </c>
      <c r="DH94" s="786">
        <v>0</v>
      </c>
      <c r="DI94" s="774" t="s">
        <v>390</v>
      </c>
      <c r="DJ94" s="774" t="s">
        <v>397</v>
      </c>
      <c r="DK94" s="774">
        <v>46272</v>
      </c>
      <c r="DL94" s="774" t="s">
        <v>390</v>
      </c>
      <c r="DM94" s="774">
        <v>46279</v>
      </c>
      <c r="DN94" s="774">
        <v>46279</v>
      </c>
      <c r="DO94" s="787" t="s">
        <v>308</v>
      </c>
      <c r="DP94" s="774">
        <v>46297</v>
      </c>
      <c r="DQ94" s="776">
        <v>46297</v>
      </c>
      <c r="DR94" s="774">
        <v>46297</v>
      </c>
      <c r="DS94" s="786">
        <v>46297</v>
      </c>
      <c r="DT94" s="752">
        <v>46297</v>
      </c>
      <c r="DU94" s="753">
        <v>-10</v>
      </c>
      <c r="DV94" s="753" t="s">
        <v>308</v>
      </c>
      <c r="DW94" s="754">
        <v>46283</v>
      </c>
      <c r="DX94" s="755">
        <v>46287</v>
      </c>
      <c r="DY94" s="754" t="e">
        <v>#VALUE!</v>
      </c>
      <c r="DZ94" s="754" t="e">
        <v>#VALUE!</v>
      </c>
      <c r="EA94" s="754"/>
      <c r="EB94" s="754"/>
      <c r="HA94" s="756" t="s">
        <v>397</v>
      </c>
      <c r="HB94" s="756" t="s">
        <v>397</v>
      </c>
      <c r="HC94" s="756" t="s">
        <v>397</v>
      </c>
      <c r="HD94" s="756" t="s">
        <v>397</v>
      </c>
      <c r="HE94" s="756" t="s">
        <v>397</v>
      </c>
      <c r="HF94" s="756" t="s">
        <v>397</v>
      </c>
      <c r="HG94" s="756" t="s">
        <v>397</v>
      </c>
      <c r="HH94" s="756" t="s">
        <v>397</v>
      </c>
      <c r="HI94" s="756" t="s">
        <v>397</v>
      </c>
      <c r="HJ94" s="756" t="s">
        <v>397</v>
      </c>
      <c r="HK94"/>
      <c r="HL94"/>
      <c r="HM94"/>
      <c r="HN94" s="756" t="str">
        <f t="shared" si="3"/>
        <v>AUTO PRINT</v>
      </c>
      <c r="HO94"/>
      <c r="HP94" s="757" t="s">
        <v>572</v>
      </c>
      <c r="HQ94" s="757" t="s">
        <v>572</v>
      </c>
      <c r="HR94" s="757" t="s">
        <v>572</v>
      </c>
      <c r="HS94"/>
      <c r="HW94" s="758"/>
      <c r="HX94"/>
      <c r="HY94" s="759" t="s">
        <v>572</v>
      </c>
      <c r="HZ94" s="759" t="s">
        <v>572</v>
      </c>
      <c r="IA94" s="759" t="s">
        <v>572</v>
      </c>
      <c r="IC94" s="760" t="s">
        <v>572</v>
      </c>
      <c r="ID94" s="760" t="s">
        <v>572</v>
      </c>
      <c r="IE94" s="760" t="s">
        <v>572</v>
      </c>
      <c r="IF94" s="761" t="s">
        <v>572</v>
      </c>
      <c r="IG94" s="619" t="str">
        <f t="shared" si="4"/>
        <v>IN HOUSE (MANUAL)</v>
      </c>
      <c r="II94" s="761" t="s">
        <v>572</v>
      </c>
      <c r="IK94" s="761" t="str">
        <f>IFERROR(VLOOKUP($M94,#REF!,13,0),"IN HOUSE (MANUAL)")</f>
        <v>IN HOUSE (MANUAL)</v>
      </c>
      <c r="IM94" s="760" t="s">
        <v>572</v>
      </c>
      <c r="IN94" s="760" t="s">
        <v>572</v>
      </c>
      <c r="IO94" s="760" t="s">
        <v>572</v>
      </c>
      <c r="IQ94" s="760" t="s">
        <v>572</v>
      </c>
      <c r="IR94" s="760" t="s">
        <v>572</v>
      </c>
      <c r="IT94" s="760" t="s">
        <v>572</v>
      </c>
      <c r="IV94" s="760" t="s">
        <v>572</v>
      </c>
      <c r="IW94" s="760" t="s">
        <v>572</v>
      </c>
      <c r="IY94" s="760" t="s">
        <v>572</v>
      </c>
      <c r="IZ94" s="760" t="s">
        <v>572</v>
      </c>
      <c r="JB94" s="760" t="s">
        <v>922</v>
      </c>
      <c r="JC94" s="760">
        <v>2154</v>
      </c>
      <c r="JE94" s="760" t="s">
        <v>572</v>
      </c>
      <c r="JF94" s="760" t="s">
        <v>572</v>
      </c>
    </row>
    <row r="95" spans="1:266" ht="17.25" customHeight="1" x14ac:dyDescent="0.35">
      <c r="A95" s="618" t="s">
        <v>800</v>
      </c>
      <c r="B95" s="730">
        <v>93</v>
      </c>
      <c r="C95" s="730" t="s">
        <v>747</v>
      </c>
      <c r="D95" s="730" t="s">
        <v>747</v>
      </c>
      <c r="E95" s="730">
        <v>2</v>
      </c>
      <c r="F95" s="731" t="s">
        <v>574</v>
      </c>
      <c r="G95" s="732">
        <v>1</v>
      </c>
      <c r="H95" s="826">
        <v>46238</v>
      </c>
      <c r="I95" s="730">
        <v>39</v>
      </c>
      <c r="J95" s="730" t="s">
        <v>308</v>
      </c>
      <c r="K95" s="730">
        <v>40</v>
      </c>
      <c r="L95" s="730" t="s">
        <v>801</v>
      </c>
      <c r="M95" s="868" t="s">
        <v>800</v>
      </c>
      <c r="N95" s="868">
        <v>0</v>
      </c>
      <c r="O95" s="868" t="s">
        <v>390</v>
      </c>
      <c r="P95" s="868">
        <v>0</v>
      </c>
      <c r="Q95" s="868" t="s">
        <v>390</v>
      </c>
      <c r="R95" s="868" t="s">
        <v>170</v>
      </c>
      <c r="S95" s="868" t="s">
        <v>308</v>
      </c>
      <c r="T95" s="868" t="s">
        <v>772</v>
      </c>
      <c r="U95" s="868">
        <v>411</v>
      </c>
      <c r="V95" s="868" t="s">
        <v>308</v>
      </c>
      <c r="W95" s="868"/>
      <c r="X95" s="868"/>
      <c r="Y95" s="868"/>
      <c r="Z95" s="776"/>
      <c r="AA95" s="868" t="s">
        <v>157</v>
      </c>
      <c r="AB95" s="868" t="s">
        <v>569</v>
      </c>
      <c r="AC95" s="868" t="s">
        <v>802</v>
      </c>
      <c r="AD95" s="868">
        <v>912</v>
      </c>
      <c r="AE95" s="864">
        <v>912</v>
      </c>
      <c r="AF95" s="776">
        <v>46272</v>
      </c>
      <c r="AG95" s="777"/>
      <c r="AH95" s="777"/>
      <c r="AI95" s="777" t="s">
        <v>308</v>
      </c>
      <c r="AJ95" s="778">
        <v>25</v>
      </c>
      <c r="AK95" s="779"/>
      <c r="AL95" s="778"/>
      <c r="AM95" s="780">
        <v>0</v>
      </c>
      <c r="AN95" s="780"/>
      <c r="AO95" s="780"/>
      <c r="AP95" s="780"/>
      <c r="AQ95" s="780"/>
      <c r="AR95" s="780"/>
      <c r="AS95" s="780"/>
      <c r="AT95" s="780"/>
      <c r="AU95" s="780"/>
      <c r="AV95" s="780"/>
      <c r="AW95" s="780"/>
      <c r="AX95" s="780"/>
      <c r="AY95" s="780"/>
      <c r="AZ95" s="780"/>
      <c r="BA95" s="780"/>
      <c r="BB95" s="780">
        <v>0</v>
      </c>
      <c r="BC95" s="780">
        <v>912</v>
      </c>
      <c r="BD95" s="780">
        <v>0</v>
      </c>
      <c r="BE95" s="780">
        <v>0</v>
      </c>
      <c r="BF95" s="780">
        <v>0</v>
      </c>
      <c r="BG95" s="780">
        <v>0</v>
      </c>
      <c r="BH95" s="780">
        <v>0</v>
      </c>
      <c r="BI95" s="780">
        <v>912</v>
      </c>
      <c r="BJ95" s="780"/>
      <c r="BK95" s="780">
        <v>0</v>
      </c>
      <c r="BL95" s="780"/>
      <c r="BM95" s="780"/>
      <c r="BN95" s="780" t="s">
        <v>308</v>
      </c>
      <c r="BO95" s="780" t="s">
        <v>308</v>
      </c>
      <c r="BP95" s="780" t="s">
        <v>308</v>
      </c>
      <c r="BQ95" s="780" t="s">
        <v>308</v>
      </c>
      <c r="BR95" s="780"/>
      <c r="BS95" s="780" t="s">
        <v>397</v>
      </c>
      <c r="BT95" s="780"/>
      <c r="BU95" s="780" t="s">
        <v>579</v>
      </c>
      <c r="BV95" s="780"/>
      <c r="BW95" s="780"/>
      <c r="BX95" s="780"/>
      <c r="BY95" s="780"/>
      <c r="BZ95" s="780"/>
      <c r="CA95" s="780"/>
      <c r="CB95" s="780"/>
      <c r="CC95" s="780"/>
      <c r="CD95" s="780"/>
      <c r="CE95" s="780"/>
      <c r="CF95" s="780"/>
      <c r="CG95" s="780"/>
      <c r="CH95" s="780"/>
      <c r="CI95" s="780"/>
      <c r="CJ95" s="780"/>
      <c r="CK95" s="773"/>
      <c r="CL95" s="773" t="s">
        <v>397</v>
      </c>
      <c r="CM95" s="773">
        <v>0</v>
      </c>
      <c r="CN95" s="773">
        <v>912</v>
      </c>
      <c r="CO95" s="773" t="s">
        <v>397</v>
      </c>
      <c r="CP95" s="773">
        <v>912</v>
      </c>
      <c r="CQ95" s="773">
        <v>912</v>
      </c>
      <c r="CR95" s="772">
        <v>912</v>
      </c>
      <c r="CS95" s="869"/>
      <c r="CT95" s="782" t="s">
        <v>308</v>
      </c>
      <c r="CU95" s="783" t="s">
        <v>308</v>
      </c>
      <c r="CV95" s="776"/>
      <c r="CW95" s="776"/>
      <c r="CX95" s="782">
        <v>46263</v>
      </c>
      <c r="CY95" s="870" t="s">
        <v>797</v>
      </c>
      <c r="CZ95" s="870" t="s">
        <v>308</v>
      </c>
      <c r="DA95" s="871">
        <v>46269</v>
      </c>
      <c r="DB95" s="871" t="s">
        <v>633</v>
      </c>
      <c r="DC95" s="871" t="s">
        <v>634</v>
      </c>
      <c r="DD95" s="871" t="s">
        <v>390</v>
      </c>
      <c r="DE95" s="871" t="s">
        <v>397</v>
      </c>
      <c r="DF95" s="871" t="s">
        <v>397</v>
      </c>
      <c r="DG95" s="871" t="s">
        <v>397</v>
      </c>
      <c r="DH95" s="872">
        <v>0</v>
      </c>
      <c r="DI95" s="776" t="s">
        <v>390</v>
      </c>
      <c r="DJ95" s="776" t="s">
        <v>397</v>
      </c>
      <c r="DK95" s="776">
        <v>46272</v>
      </c>
      <c r="DL95" s="776" t="s">
        <v>390</v>
      </c>
      <c r="DM95" s="776">
        <v>46281</v>
      </c>
      <c r="DN95" s="776">
        <v>46281</v>
      </c>
      <c r="DO95" s="873" t="s">
        <v>308</v>
      </c>
      <c r="DP95" s="774">
        <v>46297</v>
      </c>
      <c r="DQ95" s="774">
        <v>46297</v>
      </c>
      <c r="DR95" s="774">
        <v>46297</v>
      </c>
      <c r="DS95" s="872">
        <v>46297</v>
      </c>
      <c r="DT95" s="752">
        <v>46297</v>
      </c>
      <c r="DU95" s="753">
        <v>-9</v>
      </c>
      <c r="DV95" s="753" t="s">
        <v>308</v>
      </c>
      <c r="DW95" s="754">
        <v>46287</v>
      </c>
      <c r="DX95" s="755">
        <v>46288</v>
      </c>
      <c r="DY95" s="754" t="e">
        <v>#VALUE!</v>
      </c>
      <c r="DZ95" s="754" t="e">
        <v>#VALUE!</v>
      </c>
      <c r="EA95" s="754"/>
      <c r="EB95" s="754"/>
      <c r="HA95" s="756" t="s">
        <v>397</v>
      </c>
      <c r="HB95" s="756" t="s">
        <v>397</v>
      </c>
      <c r="HC95" s="756" t="s">
        <v>397</v>
      </c>
      <c r="HD95" s="756" t="s">
        <v>397</v>
      </c>
      <c r="HE95" s="756" t="s">
        <v>397</v>
      </c>
      <c r="HF95" s="756" t="s">
        <v>397</v>
      </c>
      <c r="HG95" s="756" t="s">
        <v>397</v>
      </c>
      <c r="HH95" s="756" t="s">
        <v>397</v>
      </c>
      <c r="HI95" s="756" t="s">
        <v>397</v>
      </c>
      <c r="HJ95" s="756" t="s">
        <v>397</v>
      </c>
      <c r="HK95"/>
      <c r="HL95"/>
      <c r="HM95"/>
      <c r="HN95" s="756" t="str">
        <f t="shared" si="3"/>
        <v>AUTO PRINT</v>
      </c>
      <c r="HO95"/>
      <c r="HP95" s="757" t="s">
        <v>572</v>
      </c>
      <c r="HQ95" s="757" t="s">
        <v>572</v>
      </c>
      <c r="HR95" s="757" t="s">
        <v>572</v>
      </c>
      <c r="HS95"/>
      <c r="HW95" s="758"/>
      <c r="HX95"/>
      <c r="HY95" s="759" t="s">
        <v>572</v>
      </c>
      <c r="HZ95" s="759" t="s">
        <v>572</v>
      </c>
      <c r="IA95" s="759" t="s">
        <v>572</v>
      </c>
      <c r="IC95" s="760" t="s">
        <v>572</v>
      </c>
      <c r="ID95" s="760" t="s">
        <v>572</v>
      </c>
      <c r="IE95" s="760" t="s">
        <v>572</v>
      </c>
      <c r="IF95" s="761" t="s">
        <v>572</v>
      </c>
      <c r="IG95" s="619" t="str">
        <f t="shared" si="4"/>
        <v>IN HOUSE (MANUAL)</v>
      </c>
      <c r="II95" s="761" t="s">
        <v>572</v>
      </c>
      <c r="IK95" s="761" t="str">
        <f>IFERROR(VLOOKUP($M95,#REF!,13,0),"IN HOUSE (MANUAL)")</f>
        <v>IN HOUSE (MANUAL)</v>
      </c>
      <c r="IM95" s="760" t="s">
        <v>572</v>
      </c>
      <c r="IN95" s="760" t="s">
        <v>572</v>
      </c>
      <c r="IO95" s="760" t="s">
        <v>572</v>
      </c>
      <c r="IQ95" s="760" t="s">
        <v>572</v>
      </c>
      <c r="IR95" s="760" t="s">
        <v>572</v>
      </c>
      <c r="IT95" s="760" t="s">
        <v>572</v>
      </c>
      <c r="IV95" s="760" t="s">
        <v>572</v>
      </c>
      <c r="IW95" s="760" t="s">
        <v>572</v>
      </c>
      <c r="IY95" s="760" t="s">
        <v>572</v>
      </c>
      <c r="IZ95" s="760" t="s">
        <v>572</v>
      </c>
      <c r="JB95" s="760" t="s">
        <v>922</v>
      </c>
      <c r="JC95" s="760">
        <v>912</v>
      </c>
      <c r="JE95" s="760" t="s">
        <v>572</v>
      </c>
      <c r="JF95" s="760" t="s">
        <v>572</v>
      </c>
    </row>
    <row r="96" spans="1:266" ht="17.25" customHeight="1" x14ac:dyDescent="0.35">
      <c r="A96" s="618" t="s">
        <v>803</v>
      </c>
      <c r="B96" s="730">
        <v>94</v>
      </c>
      <c r="C96" s="730" t="s">
        <v>747</v>
      </c>
      <c r="D96" s="730" t="s">
        <v>747</v>
      </c>
      <c r="E96" s="730">
        <v>2</v>
      </c>
      <c r="F96" s="731" t="s">
        <v>574</v>
      </c>
      <c r="G96" s="732">
        <v>1</v>
      </c>
      <c r="H96" s="826">
        <v>46238</v>
      </c>
      <c r="I96" s="730">
        <v>39</v>
      </c>
      <c r="J96" s="730" t="s">
        <v>308</v>
      </c>
      <c r="K96" s="730">
        <v>40</v>
      </c>
      <c r="L96" s="730" t="s">
        <v>804</v>
      </c>
      <c r="M96" s="868" t="s">
        <v>803</v>
      </c>
      <c r="N96" s="868">
        <v>0</v>
      </c>
      <c r="O96" s="868" t="s">
        <v>390</v>
      </c>
      <c r="P96" s="868">
        <v>0</v>
      </c>
      <c r="Q96" s="868" t="s">
        <v>390</v>
      </c>
      <c r="R96" s="868" t="s">
        <v>170</v>
      </c>
      <c r="S96" s="868" t="s">
        <v>308</v>
      </c>
      <c r="T96" s="868" t="s">
        <v>772</v>
      </c>
      <c r="U96" s="868">
        <v>411</v>
      </c>
      <c r="V96" s="868" t="s">
        <v>308</v>
      </c>
      <c r="W96" s="868"/>
      <c r="X96" s="868"/>
      <c r="Y96" s="868"/>
      <c r="Z96" s="776"/>
      <c r="AA96" s="868" t="s">
        <v>157</v>
      </c>
      <c r="AB96" s="868" t="s">
        <v>569</v>
      </c>
      <c r="AC96" s="868" t="s">
        <v>589</v>
      </c>
      <c r="AD96" s="868">
        <v>1488</v>
      </c>
      <c r="AE96" s="864">
        <v>1488</v>
      </c>
      <c r="AF96" s="776">
        <v>46272</v>
      </c>
      <c r="AG96" s="777"/>
      <c r="AH96" s="777"/>
      <c r="AI96" s="777" t="s">
        <v>625</v>
      </c>
      <c r="AJ96" s="778">
        <v>26</v>
      </c>
      <c r="AK96" s="779"/>
      <c r="AL96" s="778"/>
      <c r="AM96" s="780">
        <v>0</v>
      </c>
      <c r="AN96" s="780"/>
      <c r="AO96" s="780"/>
      <c r="AP96" s="780"/>
      <c r="AQ96" s="780"/>
      <c r="AR96" s="780"/>
      <c r="AS96" s="780"/>
      <c r="AT96" s="780"/>
      <c r="AU96" s="780"/>
      <c r="AV96" s="780"/>
      <c r="AW96" s="780"/>
      <c r="AX96" s="780"/>
      <c r="AY96" s="780"/>
      <c r="AZ96" s="780"/>
      <c r="BA96" s="780"/>
      <c r="BB96" s="780">
        <v>0</v>
      </c>
      <c r="BC96" s="780">
        <v>1488</v>
      </c>
      <c r="BD96" s="780">
        <v>0</v>
      </c>
      <c r="BE96" s="780">
        <v>0</v>
      </c>
      <c r="BF96" s="780">
        <v>0</v>
      </c>
      <c r="BG96" s="780">
        <v>0</v>
      </c>
      <c r="BH96" s="780">
        <v>0</v>
      </c>
      <c r="BI96" s="780">
        <v>1488</v>
      </c>
      <c r="BJ96" s="780"/>
      <c r="BK96" s="780">
        <v>0</v>
      </c>
      <c r="BL96" s="780"/>
      <c r="BM96" s="780"/>
      <c r="BN96" s="780" t="s">
        <v>308</v>
      </c>
      <c r="BO96" s="780" t="s">
        <v>308</v>
      </c>
      <c r="BP96" s="780" t="s">
        <v>308</v>
      </c>
      <c r="BQ96" s="780" t="s">
        <v>308</v>
      </c>
      <c r="BR96" s="780"/>
      <c r="BS96" s="780" t="s">
        <v>397</v>
      </c>
      <c r="BT96" s="780"/>
      <c r="BU96" s="780" t="s">
        <v>579</v>
      </c>
      <c r="BV96" s="780"/>
      <c r="BW96" s="780"/>
      <c r="BX96" s="780"/>
      <c r="BY96" s="780"/>
      <c r="BZ96" s="780"/>
      <c r="CA96" s="780"/>
      <c r="CB96" s="780"/>
      <c r="CC96" s="780"/>
      <c r="CD96" s="780"/>
      <c r="CE96" s="780"/>
      <c r="CF96" s="780"/>
      <c r="CG96" s="780"/>
      <c r="CH96" s="780"/>
      <c r="CI96" s="780"/>
      <c r="CJ96" s="780"/>
      <c r="CK96" s="773"/>
      <c r="CL96" s="773" t="s">
        <v>397</v>
      </c>
      <c r="CM96" s="773">
        <v>0</v>
      </c>
      <c r="CN96" s="773">
        <v>1488</v>
      </c>
      <c r="CO96" s="773" t="s">
        <v>397</v>
      </c>
      <c r="CP96" s="773">
        <v>1488</v>
      </c>
      <c r="CQ96" s="773">
        <v>1488</v>
      </c>
      <c r="CR96" s="772">
        <v>1488</v>
      </c>
      <c r="CS96" s="869"/>
      <c r="CT96" s="782" t="s">
        <v>308</v>
      </c>
      <c r="CU96" s="783" t="s">
        <v>308</v>
      </c>
      <c r="CV96" s="776"/>
      <c r="CW96" s="776"/>
      <c r="CX96" s="782">
        <v>46263</v>
      </c>
      <c r="CY96" s="870" t="s">
        <v>797</v>
      </c>
      <c r="CZ96" s="870" t="s">
        <v>308</v>
      </c>
      <c r="DA96" s="871">
        <v>46269</v>
      </c>
      <c r="DB96" s="871" t="s">
        <v>633</v>
      </c>
      <c r="DC96" s="871" t="s">
        <v>634</v>
      </c>
      <c r="DD96" s="871" t="s">
        <v>390</v>
      </c>
      <c r="DE96" s="871" t="s">
        <v>397</v>
      </c>
      <c r="DF96" s="871" t="s">
        <v>397</v>
      </c>
      <c r="DG96" s="871" t="s">
        <v>397</v>
      </c>
      <c r="DH96" s="872">
        <v>0</v>
      </c>
      <c r="DI96" s="776" t="s">
        <v>390</v>
      </c>
      <c r="DJ96" s="776" t="s">
        <v>397</v>
      </c>
      <c r="DK96" s="776">
        <v>46272</v>
      </c>
      <c r="DL96" s="776" t="s">
        <v>390</v>
      </c>
      <c r="DM96" s="776">
        <v>46279</v>
      </c>
      <c r="DN96" s="776">
        <v>46279</v>
      </c>
      <c r="DO96" s="873" t="s">
        <v>308</v>
      </c>
      <c r="DP96" s="774">
        <v>46297</v>
      </c>
      <c r="DQ96" s="776">
        <v>46319</v>
      </c>
      <c r="DR96" s="774">
        <v>46319</v>
      </c>
      <c r="DS96" s="872">
        <v>46297</v>
      </c>
      <c r="DT96" s="752">
        <v>46319</v>
      </c>
      <c r="DU96" s="753">
        <v>-7</v>
      </c>
      <c r="DV96" s="753" t="s">
        <v>308</v>
      </c>
      <c r="DW96" s="754">
        <v>46288</v>
      </c>
      <c r="DX96" s="755">
        <v>46290</v>
      </c>
      <c r="DY96" s="754" t="e">
        <v>#VALUE!</v>
      </c>
      <c r="DZ96" s="754" t="e">
        <v>#VALUE!</v>
      </c>
      <c r="EA96" s="754"/>
      <c r="EB96" s="754"/>
      <c r="HA96" s="756" t="s">
        <v>397</v>
      </c>
      <c r="HB96" s="756" t="s">
        <v>397</v>
      </c>
      <c r="HC96" s="756" t="s">
        <v>397</v>
      </c>
      <c r="HD96" s="756" t="s">
        <v>397</v>
      </c>
      <c r="HE96" s="756" t="s">
        <v>397</v>
      </c>
      <c r="HF96" s="756" t="s">
        <v>397</v>
      </c>
      <c r="HG96" s="756" t="s">
        <v>397</v>
      </c>
      <c r="HH96" s="756" t="s">
        <v>397</v>
      </c>
      <c r="HI96" s="756" t="s">
        <v>397</v>
      </c>
      <c r="HJ96" s="756" t="s">
        <v>397</v>
      </c>
      <c r="HK96"/>
      <c r="HL96"/>
      <c r="HM96"/>
      <c r="HN96" s="756" t="str">
        <f t="shared" si="3"/>
        <v>AUTO PRINT</v>
      </c>
      <c r="HO96"/>
      <c r="HP96" s="757" t="s">
        <v>572</v>
      </c>
      <c r="HQ96" s="757" t="s">
        <v>572</v>
      </c>
      <c r="HR96" s="757" t="s">
        <v>572</v>
      </c>
      <c r="HS96"/>
      <c r="HW96" s="758"/>
      <c r="HX96"/>
      <c r="HY96" s="759" t="s">
        <v>572</v>
      </c>
      <c r="HZ96" s="759" t="s">
        <v>572</v>
      </c>
      <c r="IA96" s="759" t="s">
        <v>572</v>
      </c>
      <c r="IC96" s="760" t="s">
        <v>572</v>
      </c>
      <c r="ID96" s="760" t="s">
        <v>572</v>
      </c>
      <c r="IE96" s="760" t="s">
        <v>572</v>
      </c>
      <c r="IF96" s="761" t="s">
        <v>572</v>
      </c>
      <c r="IG96" s="619" t="str">
        <f t="shared" si="4"/>
        <v>IN HOUSE (MANUAL)</v>
      </c>
      <c r="II96" s="761" t="s">
        <v>572</v>
      </c>
      <c r="IK96" s="761" t="str">
        <f>IFERROR(VLOOKUP($M96,#REF!,13,0),"IN HOUSE (MANUAL)")</f>
        <v>IN HOUSE (MANUAL)</v>
      </c>
      <c r="IM96" s="760" t="s">
        <v>572</v>
      </c>
      <c r="IN96" s="760" t="s">
        <v>572</v>
      </c>
      <c r="IO96" s="760" t="s">
        <v>572</v>
      </c>
      <c r="IQ96" s="760" t="s">
        <v>572</v>
      </c>
      <c r="IR96" s="760" t="s">
        <v>572</v>
      </c>
      <c r="IT96" s="760" t="s">
        <v>572</v>
      </c>
      <c r="IV96" s="760" t="s">
        <v>572</v>
      </c>
      <c r="IW96" s="760" t="s">
        <v>572</v>
      </c>
      <c r="IY96" s="760" t="s">
        <v>572</v>
      </c>
      <c r="IZ96" s="760" t="s">
        <v>572</v>
      </c>
      <c r="JB96" s="760" t="s">
        <v>922</v>
      </c>
      <c r="JC96" s="760">
        <v>1488</v>
      </c>
      <c r="JE96" s="760" t="s">
        <v>572</v>
      </c>
      <c r="JF96" s="760" t="s">
        <v>572</v>
      </c>
    </row>
    <row r="97" spans="1:266" ht="17.25" customHeight="1" x14ac:dyDescent="0.35">
      <c r="A97" s="618" t="s">
        <v>805</v>
      </c>
      <c r="B97" s="730">
        <v>95</v>
      </c>
      <c r="C97" s="730" t="s">
        <v>747</v>
      </c>
      <c r="D97" s="730" t="s">
        <v>747</v>
      </c>
      <c r="E97" s="730">
        <v>2</v>
      </c>
      <c r="F97" s="731" t="s">
        <v>308</v>
      </c>
      <c r="G97" s="732">
        <v>1</v>
      </c>
      <c r="H97" s="733">
        <v>46224</v>
      </c>
      <c r="I97" s="730">
        <v>39</v>
      </c>
      <c r="J97" s="730" t="s">
        <v>308</v>
      </c>
      <c r="K97" s="730">
        <v>40</v>
      </c>
      <c r="L97" s="730" t="s">
        <v>627</v>
      </c>
      <c r="M97" s="788" t="s">
        <v>805</v>
      </c>
      <c r="N97" s="788">
        <v>0</v>
      </c>
      <c r="O97" s="788" t="s">
        <v>390</v>
      </c>
      <c r="P97" s="788">
        <v>0</v>
      </c>
      <c r="Q97" s="788" t="s">
        <v>390</v>
      </c>
      <c r="R97" s="788" t="s">
        <v>170</v>
      </c>
      <c r="S97" s="788" t="s">
        <v>308</v>
      </c>
      <c r="T97" s="788" t="s">
        <v>790</v>
      </c>
      <c r="U97" s="788">
        <v>411</v>
      </c>
      <c r="V97" s="788" t="s">
        <v>308</v>
      </c>
      <c r="W97" s="788"/>
      <c r="X97" s="788"/>
      <c r="Y97" s="788"/>
      <c r="Z97" s="874"/>
      <c r="AA97" s="788" t="s">
        <v>157</v>
      </c>
      <c r="AB97" s="788" t="s">
        <v>569</v>
      </c>
      <c r="AC97" s="788" t="s">
        <v>630</v>
      </c>
      <c r="AD97" s="788">
        <v>618</v>
      </c>
      <c r="AE97" s="875">
        <v>618</v>
      </c>
      <c r="AF97" s="790" t="s">
        <v>390</v>
      </c>
      <c r="AG97" s="793" t="s">
        <v>631</v>
      </c>
      <c r="AH97" s="793"/>
      <c r="AI97" s="793" t="s">
        <v>308</v>
      </c>
      <c r="AJ97" s="794">
        <v>27</v>
      </c>
      <c r="AK97" s="795"/>
      <c r="AL97" s="794"/>
      <c r="AM97" s="796">
        <v>0</v>
      </c>
      <c r="AN97" s="796"/>
      <c r="AO97" s="796"/>
      <c r="AP97" s="796"/>
      <c r="AQ97" s="796"/>
      <c r="AR97" s="796"/>
      <c r="AS97" s="796"/>
      <c r="AT97" s="796"/>
      <c r="AU97" s="796"/>
      <c r="AV97" s="796"/>
      <c r="AW97" s="796"/>
      <c r="AX97" s="796"/>
      <c r="AY97" s="796"/>
      <c r="AZ97" s="796"/>
      <c r="BA97" s="796"/>
      <c r="BB97" s="796">
        <v>0</v>
      </c>
      <c r="BC97" s="796">
        <v>618</v>
      </c>
      <c r="BD97" s="796">
        <v>0</v>
      </c>
      <c r="BE97" s="796">
        <v>0</v>
      </c>
      <c r="BF97" s="796">
        <v>0</v>
      </c>
      <c r="BG97" s="796">
        <v>0</v>
      </c>
      <c r="BH97" s="796">
        <v>0</v>
      </c>
      <c r="BI97" s="796">
        <v>618</v>
      </c>
      <c r="BJ97" s="796"/>
      <c r="BK97" s="796">
        <v>0</v>
      </c>
      <c r="BL97" s="796"/>
      <c r="BM97" s="796"/>
      <c r="BN97" s="796" t="s">
        <v>308</v>
      </c>
      <c r="BO97" s="796" t="s">
        <v>308</v>
      </c>
      <c r="BP97" s="796" t="s">
        <v>308</v>
      </c>
      <c r="BQ97" s="796" t="s">
        <v>308</v>
      </c>
      <c r="BR97" s="796"/>
      <c r="BS97" s="796" t="s">
        <v>397</v>
      </c>
      <c r="BT97" s="796"/>
      <c r="BU97" s="796" t="s">
        <v>579</v>
      </c>
      <c r="BV97" s="796"/>
      <c r="BW97" s="796"/>
      <c r="BX97" s="796"/>
      <c r="BY97" s="796"/>
      <c r="BZ97" s="796"/>
      <c r="CA97" s="796"/>
      <c r="CB97" s="796"/>
      <c r="CC97" s="796"/>
      <c r="CD97" s="796"/>
      <c r="CE97" s="796"/>
      <c r="CF97" s="796"/>
      <c r="CG97" s="796"/>
      <c r="CH97" s="796"/>
      <c r="CI97" s="796"/>
      <c r="CJ97" s="796"/>
      <c r="CK97" s="789"/>
      <c r="CL97" s="789" t="s">
        <v>397</v>
      </c>
      <c r="CM97" s="789">
        <v>0</v>
      </c>
      <c r="CN97" s="789">
        <v>365</v>
      </c>
      <c r="CO97" s="789" t="s">
        <v>397</v>
      </c>
      <c r="CP97" s="789">
        <v>618</v>
      </c>
      <c r="CQ97" s="789">
        <v>618</v>
      </c>
      <c r="CR97" s="788">
        <v>618</v>
      </c>
      <c r="CS97" s="797"/>
      <c r="CT97" s="798" t="s">
        <v>308</v>
      </c>
      <c r="CU97" s="799" t="s">
        <v>308</v>
      </c>
      <c r="CV97" s="790"/>
      <c r="CW97" s="790"/>
      <c r="CX97" s="876">
        <v>46248</v>
      </c>
      <c r="CY97" s="800">
        <v>0</v>
      </c>
      <c r="CZ97" s="800" t="s">
        <v>308</v>
      </c>
      <c r="DA97" s="801">
        <v>0</v>
      </c>
      <c r="DB97" s="801">
        <v>0</v>
      </c>
      <c r="DC97" s="801">
        <v>0</v>
      </c>
      <c r="DD97" s="801" t="s">
        <v>390</v>
      </c>
      <c r="DE97" s="801" t="s">
        <v>397</v>
      </c>
      <c r="DF97" s="801" t="s">
        <v>397</v>
      </c>
      <c r="DG97" s="801" t="s">
        <v>397</v>
      </c>
      <c r="DH97" s="802">
        <v>0</v>
      </c>
      <c r="DI97" s="790" t="s">
        <v>390</v>
      </c>
      <c r="DJ97" s="790" t="s">
        <v>397</v>
      </c>
      <c r="DK97" s="790" t="s">
        <v>390</v>
      </c>
      <c r="DL97" s="790" t="s">
        <v>390</v>
      </c>
      <c r="DM97" s="790" t="s">
        <v>397</v>
      </c>
      <c r="DN97" s="790">
        <v>46282</v>
      </c>
      <c r="DO97" s="803" t="s">
        <v>308</v>
      </c>
      <c r="DP97" s="790">
        <v>46295</v>
      </c>
      <c r="DQ97" s="792">
        <v>46295</v>
      </c>
      <c r="DR97" s="790" t="s">
        <v>308</v>
      </c>
      <c r="DS97" s="802">
        <v>46295</v>
      </c>
      <c r="DT97" s="752">
        <v>46295</v>
      </c>
      <c r="DU97" s="753">
        <v>-5</v>
      </c>
      <c r="DV97" s="753" t="s">
        <v>308</v>
      </c>
      <c r="DW97" s="754">
        <v>46290</v>
      </c>
      <c r="DX97" s="755">
        <v>46290</v>
      </c>
      <c r="DY97" s="754" t="e">
        <v>#VALUE!</v>
      </c>
      <c r="DZ97" s="754" t="e">
        <v>#VALUE!</v>
      </c>
      <c r="EA97" s="754"/>
      <c r="EB97" s="754"/>
      <c r="HA97" s="756" t="s">
        <v>397</v>
      </c>
      <c r="HB97" s="756" t="s">
        <v>397</v>
      </c>
      <c r="HC97" s="756" t="s">
        <v>397</v>
      </c>
      <c r="HD97" s="756" t="s">
        <v>397</v>
      </c>
      <c r="HE97" s="756" t="s">
        <v>397</v>
      </c>
      <c r="HF97" s="756" t="s">
        <v>397</v>
      </c>
      <c r="HG97" s="756" t="s">
        <v>397</v>
      </c>
      <c r="HH97" s="756" t="s">
        <v>397</v>
      </c>
      <c r="HI97" s="756" t="s">
        <v>397</v>
      </c>
      <c r="HJ97" s="756" t="s">
        <v>397</v>
      </c>
      <c r="HK97"/>
      <c r="HL97"/>
      <c r="HM97"/>
      <c r="HN97" s="756" t="str">
        <f t="shared" si="3"/>
        <v>AUTO PRINT</v>
      </c>
      <c r="HO97"/>
      <c r="HP97" s="757" t="s">
        <v>572</v>
      </c>
      <c r="HQ97" s="757" t="s">
        <v>572</v>
      </c>
      <c r="HR97" s="757" t="s">
        <v>572</v>
      </c>
      <c r="HS97"/>
      <c r="HW97" s="758"/>
      <c r="HX97"/>
      <c r="HY97" s="759" t="s">
        <v>572</v>
      </c>
      <c r="HZ97" s="759" t="s">
        <v>572</v>
      </c>
      <c r="IA97" s="759" t="s">
        <v>572</v>
      </c>
      <c r="IC97" s="760" t="s">
        <v>572</v>
      </c>
      <c r="ID97" s="760" t="s">
        <v>572</v>
      </c>
      <c r="IE97" s="760" t="s">
        <v>572</v>
      </c>
      <c r="IF97" s="761" t="s">
        <v>572</v>
      </c>
      <c r="IG97" s="619" t="str">
        <f t="shared" si="4"/>
        <v>IN HOUSE (MANUAL)</v>
      </c>
      <c r="II97" s="761" t="s">
        <v>572</v>
      </c>
      <c r="IK97" s="761" t="str">
        <f>IFERROR(VLOOKUP($M97,#REF!,13,0),"IN HOUSE (MANUAL)")</f>
        <v>IN HOUSE (MANUAL)</v>
      </c>
      <c r="IM97" s="760" t="s">
        <v>572</v>
      </c>
      <c r="IN97" s="760" t="s">
        <v>572</v>
      </c>
      <c r="IO97" s="760" t="s">
        <v>572</v>
      </c>
      <c r="IQ97" s="760" t="s">
        <v>572</v>
      </c>
      <c r="IR97" s="760" t="s">
        <v>572</v>
      </c>
      <c r="IT97" s="760" t="s">
        <v>572</v>
      </c>
      <c r="IV97" s="760" t="s">
        <v>572</v>
      </c>
      <c r="IW97" s="760" t="s">
        <v>572</v>
      </c>
      <c r="IY97" s="760" t="s">
        <v>572</v>
      </c>
      <c r="IZ97" s="760" t="s">
        <v>572</v>
      </c>
      <c r="JB97" s="760" t="s">
        <v>922</v>
      </c>
      <c r="JC97" s="760">
        <v>365</v>
      </c>
      <c r="JE97" s="760" t="s">
        <v>572</v>
      </c>
      <c r="JF97" s="760" t="s">
        <v>572</v>
      </c>
    </row>
    <row r="98" spans="1:266" ht="17.25" customHeight="1" x14ac:dyDescent="0.35">
      <c r="A98" s="618" t="s">
        <v>806</v>
      </c>
      <c r="B98" s="730">
        <v>96</v>
      </c>
      <c r="C98" s="730" t="s">
        <v>747</v>
      </c>
      <c r="D98" s="730" t="s">
        <v>747</v>
      </c>
      <c r="E98" s="730">
        <v>2</v>
      </c>
      <c r="F98" s="731" t="s">
        <v>308</v>
      </c>
      <c r="G98" s="732">
        <v>1</v>
      </c>
      <c r="H98" s="826">
        <v>46224</v>
      </c>
      <c r="I98" s="730">
        <v>40</v>
      </c>
      <c r="J98" s="730" t="s">
        <v>308</v>
      </c>
      <c r="K98" s="730">
        <v>40</v>
      </c>
      <c r="L98" s="730" t="s">
        <v>627</v>
      </c>
      <c r="M98" s="877" t="s">
        <v>806</v>
      </c>
      <c r="N98" s="877">
        <v>0</v>
      </c>
      <c r="O98" s="877" t="s">
        <v>390</v>
      </c>
      <c r="P98" s="877">
        <v>0</v>
      </c>
      <c r="Q98" s="877" t="s">
        <v>390</v>
      </c>
      <c r="R98" s="877" t="s">
        <v>170</v>
      </c>
      <c r="S98" s="877" t="s">
        <v>308</v>
      </c>
      <c r="T98" s="877" t="s">
        <v>807</v>
      </c>
      <c r="U98" s="877">
        <v>411</v>
      </c>
      <c r="V98" s="877" t="s">
        <v>308</v>
      </c>
      <c r="W98" s="877"/>
      <c r="X98" s="877"/>
      <c r="Y98" s="877"/>
      <c r="Z98" s="878"/>
      <c r="AA98" s="877" t="s">
        <v>157</v>
      </c>
      <c r="AB98" s="877" t="s">
        <v>569</v>
      </c>
      <c r="AC98" s="877" t="s">
        <v>630</v>
      </c>
      <c r="AD98" s="877">
        <v>810</v>
      </c>
      <c r="AE98" s="875">
        <v>810</v>
      </c>
      <c r="AF98" s="792" t="s">
        <v>390</v>
      </c>
      <c r="AG98" s="793" t="s">
        <v>631</v>
      </c>
      <c r="AH98" s="793"/>
      <c r="AI98" s="793" t="s">
        <v>308</v>
      </c>
      <c r="AJ98" s="794">
        <v>28</v>
      </c>
      <c r="AK98" s="795"/>
      <c r="AL98" s="794"/>
      <c r="AM98" s="796">
        <v>0</v>
      </c>
      <c r="AN98" s="796"/>
      <c r="AO98" s="796"/>
      <c r="AP98" s="796"/>
      <c r="AQ98" s="796"/>
      <c r="AR98" s="796"/>
      <c r="AS98" s="796"/>
      <c r="AT98" s="796"/>
      <c r="AU98" s="796"/>
      <c r="AV98" s="796"/>
      <c r="AW98" s="796"/>
      <c r="AX98" s="796"/>
      <c r="AY98" s="796"/>
      <c r="AZ98" s="796"/>
      <c r="BA98" s="796"/>
      <c r="BB98" s="796">
        <v>0</v>
      </c>
      <c r="BC98" s="796">
        <v>810</v>
      </c>
      <c r="BD98" s="796">
        <v>0</v>
      </c>
      <c r="BE98" s="796">
        <v>0</v>
      </c>
      <c r="BF98" s="796">
        <v>0</v>
      </c>
      <c r="BG98" s="796">
        <v>0</v>
      </c>
      <c r="BH98" s="796">
        <v>0</v>
      </c>
      <c r="BI98" s="796">
        <v>810</v>
      </c>
      <c r="BJ98" s="796"/>
      <c r="BK98" s="796">
        <v>0</v>
      </c>
      <c r="BL98" s="796"/>
      <c r="BM98" s="796"/>
      <c r="BN98" s="796" t="s">
        <v>308</v>
      </c>
      <c r="BO98" s="796" t="s">
        <v>308</v>
      </c>
      <c r="BP98" s="796" t="s">
        <v>308</v>
      </c>
      <c r="BQ98" s="796" t="s">
        <v>308</v>
      </c>
      <c r="BR98" s="796"/>
      <c r="BS98" s="796" t="s">
        <v>397</v>
      </c>
      <c r="BT98" s="796"/>
      <c r="BU98" s="796" t="s">
        <v>579</v>
      </c>
      <c r="BV98" s="796"/>
      <c r="BW98" s="796"/>
      <c r="BX98" s="796"/>
      <c r="BY98" s="796"/>
      <c r="BZ98" s="796"/>
      <c r="CA98" s="796"/>
      <c r="CB98" s="796"/>
      <c r="CC98" s="796"/>
      <c r="CD98" s="796"/>
      <c r="CE98" s="796"/>
      <c r="CF98" s="796"/>
      <c r="CG98" s="796"/>
      <c r="CH98" s="796"/>
      <c r="CI98" s="796"/>
      <c r="CJ98" s="796"/>
      <c r="CK98" s="789"/>
      <c r="CL98" s="789" t="s">
        <v>397</v>
      </c>
      <c r="CM98" s="789">
        <v>0</v>
      </c>
      <c r="CN98" s="789">
        <v>124</v>
      </c>
      <c r="CO98" s="789" t="s">
        <v>397</v>
      </c>
      <c r="CP98" s="789">
        <v>810</v>
      </c>
      <c r="CQ98" s="789">
        <v>810</v>
      </c>
      <c r="CR98" s="788">
        <v>810</v>
      </c>
      <c r="CS98" s="879"/>
      <c r="CT98" s="798" t="s">
        <v>308</v>
      </c>
      <c r="CU98" s="799" t="s">
        <v>308</v>
      </c>
      <c r="CV98" s="792"/>
      <c r="CW98" s="792"/>
      <c r="CX98" s="798">
        <v>46248</v>
      </c>
      <c r="CY98" s="880">
        <v>0</v>
      </c>
      <c r="CZ98" s="880" t="s">
        <v>308</v>
      </c>
      <c r="DA98" s="881">
        <v>0</v>
      </c>
      <c r="DB98" s="881">
        <v>0</v>
      </c>
      <c r="DC98" s="881">
        <v>0</v>
      </c>
      <c r="DD98" s="881" t="s">
        <v>390</v>
      </c>
      <c r="DE98" s="881" t="s">
        <v>397</v>
      </c>
      <c r="DF98" s="881" t="s">
        <v>397</v>
      </c>
      <c r="DG98" s="881" t="s">
        <v>397</v>
      </c>
      <c r="DH98" s="882">
        <v>0</v>
      </c>
      <c r="DI98" s="792" t="s">
        <v>390</v>
      </c>
      <c r="DJ98" s="792" t="s">
        <v>397</v>
      </c>
      <c r="DK98" s="792" t="s">
        <v>390</v>
      </c>
      <c r="DL98" s="792" t="s">
        <v>390</v>
      </c>
      <c r="DM98" s="792" t="s">
        <v>397</v>
      </c>
      <c r="DN98" s="792">
        <v>46283</v>
      </c>
      <c r="DO98" s="883" t="s">
        <v>308</v>
      </c>
      <c r="DP98" s="790">
        <v>46295</v>
      </c>
      <c r="DQ98" s="792">
        <v>46295</v>
      </c>
      <c r="DR98" s="790" t="s">
        <v>308</v>
      </c>
      <c r="DS98" s="882">
        <v>46295</v>
      </c>
      <c r="DT98" s="752">
        <v>46295</v>
      </c>
      <c r="DU98" s="753">
        <v>-2</v>
      </c>
      <c r="DV98" s="753" t="s">
        <v>308</v>
      </c>
      <c r="DW98" s="754">
        <v>46290</v>
      </c>
      <c r="DX98" s="755">
        <v>46293</v>
      </c>
      <c r="DY98" s="754" t="e">
        <v>#VALUE!</v>
      </c>
      <c r="DZ98" s="754" t="e">
        <v>#VALUE!</v>
      </c>
      <c r="EA98" s="754"/>
      <c r="EB98" s="754"/>
      <c r="HA98" s="756" t="s">
        <v>397</v>
      </c>
      <c r="HB98" s="756" t="s">
        <v>397</v>
      </c>
      <c r="HC98" s="756" t="s">
        <v>397</v>
      </c>
      <c r="HD98" s="756" t="s">
        <v>397</v>
      </c>
      <c r="HE98" s="756" t="s">
        <v>397</v>
      </c>
      <c r="HF98" s="756" t="s">
        <v>397</v>
      </c>
      <c r="HG98" s="756" t="s">
        <v>397</v>
      </c>
      <c r="HH98" s="756" t="s">
        <v>397</v>
      </c>
      <c r="HI98" s="756" t="s">
        <v>397</v>
      </c>
      <c r="HJ98" s="756" t="s">
        <v>397</v>
      </c>
      <c r="HK98"/>
      <c r="HL98"/>
      <c r="HM98"/>
      <c r="HN98" s="756" t="str">
        <f t="shared" si="3"/>
        <v>AUTO PRINT</v>
      </c>
      <c r="HO98"/>
      <c r="HP98" s="757" t="s">
        <v>572</v>
      </c>
      <c r="HQ98" s="757" t="s">
        <v>572</v>
      </c>
      <c r="HR98" s="757" t="s">
        <v>572</v>
      </c>
      <c r="HS98"/>
      <c r="HW98" s="758"/>
      <c r="HX98"/>
      <c r="HY98" s="759" t="s">
        <v>572</v>
      </c>
      <c r="HZ98" s="759" t="s">
        <v>572</v>
      </c>
      <c r="IA98" s="759" t="s">
        <v>572</v>
      </c>
      <c r="IC98" s="760" t="s">
        <v>572</v>
      </c>
      <c r="ID98" s="760" t="s">
        <v>572</v>
      </c>
      <c r="IE98" s="760" t="s">
        <v>572</v>
      </c>
      <c r="IF98" s="761" t="s">
        <v>572</v>
      </c>
      <c r="IG98" s="619" t="str">
        <f t="shared" si="4"/>
        <v>IN HOUSE (MANUAL)</v>
      </c>
      <c r="II98" s="761" t="s">
        <v>572</v>
      </c>
      <c r="IK98" s="761" t="str">
        <f>IFERROR(VLOOKUP($M98,#REF!,13,0),"IN HOUSE (MANUAL)")</f>
        <v>IN HOUSE (MANUAL)</v>
      </c>
      <c r="IM98" s="760" t="s">
        <v>572</v>
      </c>
      <c r="IN98" s="760" t="s">
        <v>572</v>
      </c>
      <c r="IO98" s="760" t="s">
        <v>572</v>
      </c>
      <c r="IQ98" s="760" t="s">
        <v>572</v>
      </c>
      <c r="IR98" s="760" t="s">
        <v>572</v>
      </c>
      <c r="IT98" s="760" t="s">
        <v>572</v>
      </c>
      <c r="IV98" s="760" t="s">
        <v>572</v>
      </c>
      <c r="IW98" s="760" t="s">
        <v>572</v>
      </c>
      <c r="IY98" s="760" t="s">
        <v>572</v>
      </c>
      <c r="IZ98" s="760" t="s">
        <v>572</v>
      </c>
      <c r="JB98" s="760" t="s">
        <v>922</v>
      </c>
      <c r="JC98" s="760">
        <v>124</v>
      </c>
      <c r="JE98" s="760" t="s">
        <v>572</v>
      </c>
      <c r="JF98" s="760" t="s">
        <v>572</v>
      </c>
    </row>
    <row r="99" spans="1:266" ht="17.25" customHeight="1" x14ac:dyDescent="0.35">
      <c r="A99" s="618" t="s">
        <v>808</v>
      </c>
      <c r="B99" s="730">
        <v>97</v>
      </c>
      <c r="C99" s="730" t="s">
        <v>747</v>
      </c>
      <c r="D99" s="730" t="s">
        <v>747</v>
      </c>
      <c r="E99" s="730">
        <v>2</v>
      </c>
      <c r="F99" s="731" t="s">
        <v>308</v>
      </c>
      <c r="G99" s="732">
        <v>1</v>
      </c>
      <c r="H99" s="826">
        <v>46224</v>
      </c>
      <c r="I99" s="730">
        <v>40</v>
      </c>
      <c r="J99" s="730" t="s">
        <v>308</v>
      </c>
      <c r="K99" s="730">
        <v>40</v>
      </c>
      <c r="L99" s="730" t="s">
        <v>627</v>
      </c>
      <c r="M99" s="788" t="s">
        <v>808</v>
      </c>
      <c r="N99" s="788">
        <v>0</v>
      </c>
      <c r="O99" s="788" t="s">
        <v>390</v>
      </c>
      <c r="P99" s="788">
        <v>0</v>
      </c>
      <c r="Q99" s="788" t="s">
        <v>390</v>
      </c>
      <c r="R99" s="788" t="s">
        <v>170</v>
      </c>
      <c r="S99" s="788" t="s">
        <v>308</v>
      </c>
      <c r="T99" s="788" t="s">
        <v>809</v>
      </c>
      <c r="U99" s="788">
        <v>411</v>
      </c>
      <c r="V99" s="788" t="s">
        <v>308</v>
      </c>
      <c r="W99" s="788"/>
      <c r="X99" s="788"/>
      <c r="Y99" s="788"/>
      <c r="Z99" s="874"/>
      <c r="AA99" s="788" t="s">
        <v>157</v>
      </c>
      <c r="AB99" s="788" t="s">
        <v>569</v>
      </c>
      <c r="AC99" s="788" t="s">
        <v>630</v>
      </c>
      <c r="AD99" s="788">
        <v>390</v>
      </c>
      <c r="AE99" s="875">
        <v>390</v>
      </c>
      <c r="AF99" s="790" t="s">
        <v>390</v>
      </c>
      <c r="AG99" s="793" t="s">
        <v>631</v>
      </c>
      <c r="AH99" s="793"/>
      <c r="AI99" s="793" t="s">
        <v>308</v>
      </c>
      <c r="AJ99" s="794">
        <v>29</v>
      </c>
      <c r="AK99" s="795"/>
      <c r="AL99" s="794"/>
      <c r="AM99" s="796">
        <v>0</v>
      </c>
      <c r="AN99" s="796"/>
      <c r="AO99" s="796"/>
      <c r="AP99" s="796"/>
      <c r="AQ99" s="796"/>
      <c r="AR99" s="796"/>
      <c r="AS99" s="796"/>
      <c r="AT99" s="796"/>
      <c r="AU99" s="796"/>
      <c r="AV99" s="796"/>
      <c r="AW99" s="796"/>
      <c r="AX99" s="796"/>
      <c r="AY99" s="796"/>
      <c r="AZ99" s="796"/>
      <c r="BA99" s="796"/>
      <c r="BB99" s="796">
        <v>0</v>
      </c>
      <c r="BC99" s="796">
        <v>390</v>
      </c>
      <c r="BD99" s="796">
        <v>0</v>
      </c>
      <c r="BE99" s="796">
        <v>0</v>
      </c>
      <c r="BF99" s="796">
        <v>0</v>
      </c>
      <c r="BG99" s="796">
        <v>0</v>
      </c>
      <c r="BH99" s="796">
        <v>0</v>
      </c>
      <c r="BI99" s="796">
        <v>390</v>
      </c>
      <c r="BJ99" s="796"/>
      <c r="BK99" s="796">
        <v>0</v>
      </c>
      <c r="BL99" s="796"/>
      <c r="BM99" s="796"/>
      <c r="BN99" s="796" t="s">
        <v>308</v>
      </c>
      <c r="BO99" s="796" t="s">
        <v>308</v>
      </c>
      <c r="BP99" s="796" t="s">
        <v>308</v>
      </c>
      <c r="BQ99" s="796" t="s">
        <v>308</v>
      </c>
      <c r="BR99" s="796"/>
      <c r="BS99" s="796" t="s">
        <v>397</v>
      </c>
      <c r="BT99" s="796"/>
      <c r="BU99" s="796" t="s">
        <v>579</v>
      </c>
      <c r="BV99" s="796"/>
      <c r="BW99" s="796"/>
      <c r="BX99" s="796"/>
      <c r="BY99" s="796"/>
      <c r="BZ99" s="796"/>
      <c r="CA99" s="796"/>
      <c r="CB99" s="796"/>
      <c r="CC99" s="796"/>
      <c r="CD99" s="796"/>
      <c r="CE99" s="796"/>
      <c r="CF99" s="796"/>
      <c r="CG99" s="796"/>
      <c r="CH99" s="796"/>
      <c r="CI99" s="796"/>
      <c r="CJ99" s="796"/>
      <c r="CK99" s="789"/>
      <c r="CL99" s="789" t="s">
        <v>397</v>
      </c>
      <c r="CM99" s="789">
        <v>0</v>
      </c>
      <c r="CN99" s="789">
        <v>15</v>
      </c>
      <c r="CO99" s="789" t="s">
        <v>397</v>
      </c>
      <c r="CP99" s="789">
        <v>390</v>
      </c>
      <c r="CQ99" s="884">
        <v>390</v>
      </c>
      <c r="CR99" s="788">
        <v>390</v>
      </c>
      <c r="CS99" s="797"/>
      <c r="CT99" s="798" t="s">
        <v>308</v>
      </c>
      <c r="CU99" s="799" t="s">
        <v>308</v>
      </c>
      <c r="CV99" s="790"/>
      <c r="CW99" s="790"/>
      <c r="CX99" s="876">
        <v>46248</v>
      </c>
      <c r="CY99" s="800">
        <v>0</v>
      </c>
      <c r="CZ99" s="800" t="s">
        <v>308</v>
      </c>
      <c r="DA99" s="801">
        <v>0</v>
      </c>
      <c r="DB99" s="801">
        <v>0</v>
      </c>
      <c r="DC99" s="801">
        <v>0</v>
      </c>
      <c r="DD99" s="801" t="s">
        <v>390</v>
      </c>
      <c r="DE99" s="801" t="s">
        <v>397</v>
      </c>
      <c r="DF99" s="801" t="s">
        <v>397</v>
      </c>
      <c r="DG99" s="801" t="s">
        <v>397</v>
      </c>
      <c r="DH99" s="802">
        <v>0</v>
      </c>
      <c r="DI99" s="790" t="s">
        <v>390</v>
      </c>
      <c r="DJ99" s="790" t="s">
        <v>397</v>
      </c>
      <c r="DK99" s="790" t="s">
        <v>390</v>
      </c>
      <c r="DL99" s="790" t="s">
        <v>390</v>
      </c>
      <c r="DM99" s="790" t="s">
        <v>397</v>
      </c>
      <c r="DN99" s="790">
        <v>46286</v>
      </c>
      <c r="DO99" s="803" t="s">
        <v>308</v>
      </c>
      <c r="DP99" s="790">
        <v>46295</v>
      </c>
      <c r="DQ99" s="790">
        <v>46295</v>
      </c>
      <c r="DR99" s="790" t="s">
        <v>308</v>
      </c>
      <c r="DS99" s="802">
        <v>46295</v>
      </c>
      <c r="DT99" s="752">
        <v>46295</v>
      </c>
      <c r="DU99" s="753">
        <v>-1</v>
      </c>
      <c r="DV99" s="753" t="s">
        <v>308</v>
      </c>
      <c r="DW99" s="754">
        <v>46293</v>
      </c>
      <c r="DX99" s="755">
        <v>46294</v>
      </c>
      <c r="DY99" s="754" t="e">
        <v>#VALUE!</v>
      </c>
      <c r="DZ99" s="754" t="e">
        <v>#VALUE!</v>
      </c>
      <c r="EA99" s="754"/>
      <c r="EB99" s="754"/>
      <c r="HA99" s="756" t="s">
        <v>397</v>
      </c>
      <c r="HB99" s="756" t="s">
        <v>397</v>
      </c>
      <c r="HC99" s="756" t="s">
        <v>397</v>
      </c>
      <c r="HD99" s="756" t="s">
        <v>397</v>
      </c>
      <c r="HE99" s="756" t="s">
        <v>397</v>
      </c>
      <c r="HF99" s="756" t="s">
        <v>397</v>
      </c>
      <c r="HG99" s="756" t="s">
        <v>397</v>
      </c>
      <c r="HH99" s="756" t="s">
        <v>397</v>
      </c>
      <c r="HI99" s="756" t="s">
        <v>397</v>
      </c>
      <c r="HJ99" s="756" t="s">
        <v>397</v>
      </c>
      <c r="HK99"/>
      <c r="HL99"/>
      <c r="HM99"/>
      <c r="HN99" s="756" t="str">
        <f t="shared" si="3"/>
        <v>AUTO PRINT</v>
      </c>
      <c r="HO99"/>
      <c r="HP99" s="757" t="s">
        <v>572</v>
      </c>
      <c r="HQ99" s="757" t="s">
        <v>572</v>
      </c>
      <c r="HR99" s="757" t="s">
        <v>572</v>
      </c>
      <c r="HS99"/>
      <c r="HW99" s="758"/>
      <c r="HX99"/>
      <c r="HY99" s="759" t="s">
        <v>572</v>
      </c>
      <c r="HZ99" s="759" t="s">
        <v>572</v>
      </c>
      <c r="IA99" s="759" t="s">
        <v>572</v>
      </c>
      <c r="IC99" s="760" t="s">
        <v>572</v>
      </c>
      <c r="ID99" s="760" t="s">
        <v>572</v>
      </c>
      <c r="IE99" s="760" t="s">
        <v>572</v>
      </c>
      <c r="IF99" s="761" t="s">
        <v>572</v>
      </c>
      <c r="IG99" s="619" t="str">
        <f t="shared" si="4"/>
        <v>IN HOUSE (MANUAL)</v>
      </c>
      <c r="II99" s="761" t="s">
        <v>572</v>
      </c>
      <c r="IK99" s="761" t="str">
        <f>IFERROR(VLOOKUP($M99,#REF!,13,0),"IN HOUSE (MANUAL)")</f>
        <v>IN HOUSE (MANUAL)</v>
      </c>
      <c r="IM99" s="760" t="s">
        <v>572</v>
      </c>
      <c r="IN99" s="760" t="s">
        <v>572</v>
      </c>
      <c r="IO99" s="760" t="s">
        <v>572</v>
      </c>
      <c r="IQ99" s="760" t="s">
        <v>572</v>
      </c>
      <c r="IR99" s="760" t="s">
        <v>572</v>
      </c>
      <c r="IT99" s="760" t="s">
        <v>572</v>
      </c>
      <c r="IV99" s="760" t="s">
        <v>572</v>
      </c>
      <c r="IW99" s="760" t="s">
        <v>572</v>
      </c>
      <c r="IY99" s="760" t="s">
        <v>572</v>
      </c>
      <c r="IZ99" s="760" t="s">
        <v>572</v>
      </c>
      <c r="JB99" s="760" t="s">
        <v>922</v>
      </c>
      <c r="JC99" s="760">
        <v>15</v>
      </c>
      <c r="JE99" s="760" t="s">
        <v>572</v>
      </c>
      <c r="JF99" s="760" t="s">
        <v>572</v>
      </c>
    </row>
    <row r="100" spans="1:266" ht="17.25" customHeight="1" x14ac:dyDescent="0.35">
      <c r="A100" s="618" t="s">
        <v>810</v>
      </c>
      <c r="B100" s="730">
        <v>98</v>
      </c>
      <c r="C100" s="730" t="s">
        <v>747</v>
      </c>
      <c r="D100" s="730" t="s">
        <v>747</v>
      </c>
      <c r="E100" s="730">
        <v>2</v>
      </c>
      <c r="F100" s="731" t="s">
        <v>574</v>
      </c>
      <c r="G100" s="732">
        <v>1</v>
      </c>
      <c r="H100" s="826">
        <v>46232</v>
      </c>
      <c r="I100" s="730">
        <v>40</v>
      </c>
      <c r="J100" s="730" t="s">
        <v>308</v>
      </c>
      <c r="K100" s="730">
        <v>41</v>
      </c>
      <c r="L100" s="730" t="s">
        <v>811</v>
      </c>
      <c r="M100" s="868" t="s">
        <v>810</v>
      </c>
      <c r="N100" s="868">
        <v>0</v>
      </c>
      <c r="O100" s="868" t="s">
        <v>390</v>
      </c>
      <c r="P100" s="868">
        <v>0</v>
      </c>
      <c r="Q100" s="868" t="s">
        <v>390</v>
      </c>
      <c r="R100" s="868" t="s">
        <v>170</v>
      </c>
      <c r="S100" s="868" t="s">
        <v>308</v>
      </c>
      <c r="T100" s="868" t="s">
        <v>757</v>
      </c>
      <c r="U100" s="868">
        <v>411</v>
      </c>
      <c r="V100" s="868" t="s">
        <v>308</v>
      </c>
      <c r="W100" s="868"/>
      <c r="X100" s="868"/>
      <c r="Y100" s="868"/>
      <c r="Z100" s="885"/>
      <c r="AA100" s="868" t="s">
        <v>309</v>
      </c>
      <c r="AB100" s="868" t="s">
        <v>750</v>
      </c>
      <c r="AC100" s="868" t="s">
        <v>812</v>
      </c>
      <c r="AD100" s="868">
        <v>264</v>
      </c>
      <c r="AE100" s="864">
        <v>264</v>
      </c>
      <c r="AF100" s="776">
        <v>46272</v>
      </c>
      <c r="AG100" s="777"/>
      <c r="AH100" s="777"/>
      <c r="AI100" s="777" t="s">
        <v>308</v>
      </c>
      <c r="AJ100" s="778">
        <v>30</v>
      </c>
      <c r="AK100" s="779"/>
      <c r="AL100" s="778"/>
      <c r="AM100" s="780">
        <v>0</v>
      </c>
      <c r="AN100" s="780"/>
      <c r="AO100" s="780"/>
      <c r="AP100" s="780"/>
      <c r="AQ100" s="780"/>
      <c r="AR100" s="780"/>
      <c r="AS100" s="780"/>
      <c r="AT100" s="780"/>
      <c r="AU100" s="780"/>
      <c r="AV100" s="780"/>
      <c r="AW100" s="780"/>
      <c r="AX100" s="780"/>
      <c r="AY100" s="780"/>
      <c r="AZ100" s="780"/>
      <c r="BA100" s="780"/>
      <c r="BB100" s="780">
        <v>0</v>
      </c>
      <c r="BC100" s="780">
        <v>264</v>
      </c>
      <c r="BD100" s="780">
        <v>0</v>
      </c>
      <c r="BE100" s="780">
        <v>0</v>
      </c>
      <c r="BF100" s="780">
        <v>0</v>
      </c>
      <c r="BG100" s="780">
        <v>0</v>
      </c>
      <c r="BH100" s="780">
        <v>0</v>
      </c>
      <c r="BI100" s="780">
        <v>264</v>
      </c>
      <c r="BJ100" s="780"/>
      <c r="BK100" s="780">
        <v>0</v>
      </c>
      <c r="BL100" s="780"/>
      <c r="BM100" s="780"/>
      <c r="BN100" s="780" t="s">
        <v>308</v>
      </c>
      <c r="BO100" s="780" t="s">
        <v>308</v>
      </c>
      <c r="BP100" s="780" t="s">
        <v>308</v>
      </c>
      <c r="BQ100" s="780" t="s">
        <v>308</v>
      </c>
      <c r="BR100" s="780"/>
      <c r="BS100" s="780" t="s">
        <v>397</v>
      </c>
      <c r="BT100" s="780"/>
      <c r="BU100" s="780" t="s">
        <v>579</v>
      </c>
      <c r="BV100" s="780"/>
      <c r="BW100" s="780"/>
      <c r="BX100" s="780"/>
      <c r="BY100" s="780"/>
      <c r="BZ100" s="780"/>
      <c r="CA100" s="780"/>
      <c r="CB100" s="780"/>
      <c r="CC100" s="780"/>
      <c r="CD100" s="780"/>
      <c r="CE100" s="780"/>
      <c r="CF100" s="780"/>
      <c r="CG100" s="780"/>
      <c r="CH100" s="780"/>
      <c r="CI100" s="780"/>
      <c r="CJ100" s="780"/>
      <c r="CK100" s="773"/>
      <c r="CL100" s="773" t="s">
        <v>397</v>
      </c>
      <c r="CM100" s="773">
        <v>0</v>
      </c>
      <c r="CN100" s="773">
        <v>264</v>
      </c>
      <c r="CO100" s="773" t="s">
        <v>397</v>
      </c>
      <c r="CP100" s="773">
        <v>264</v>
      </c>
      <c r="CQ100" s="773">
        <v>264</v>
      </c>
      <c r="CR100" s="772">
        <v>264</v>
      </c>
      <c r="CS100" s="869"/>
      <c r="CT100" s="782" t="s">
        <v>308</v>
      </c>
      <c r="CU100" s="783" t="s">
        <v>308</v>
      </c>
      <c r="CV100" s="776"/>
      <c r="CW100" s="776"/>
      <c r="CX100" s="782">
        <v>46258</v>
      </c>
      <c r="CY100" s="870" t="s">
        <v>797</v>
      </c>
      <c r="CZ100" s="870">
        <v>0</v>
      </c>
      <c r="DA100" s="871">
        <v>46269</v>
      </c>
      <c r="DB100" s="871" t="s">
        <v>633</v>
      </c>
      <c r="DC100" s="871" t="s">
        <v>634</v>
      </c>
      <c r="DD100" s="871" t="s">
        <v>390</v>
      </c>
      <c r="DE100" s="871" t="s">
        <v>397</v>
      </c>
      <c r="DF100" s="871" t="s">
        <v>397</v>
      </c>
      <c r="DG100" s="871" t="s">
        <v>397</v>
      </c>
      <c r="DH100" s="872">
        <v>0</v>
      </c>
      <c r="DI100" s="776" t="s">
        <v>390</v>
      </c>
      <c r="DJ100" s="776" t="s">
        <v>397</v>
      </c>
      <c r="DK100" s="776">
        <v>46272</v>
      </c>
      <c r="DL100" s="776">
        <v>46279</v>
      </c>
      <c r="DM100" s="776">
        <v>46286</v>
      </c>
      <c r="DN100" s="776">
        <v>46286</v>
      </c>
      <c r="DO100" s="873">
        <v>0</v>
      </c>
      <c r="DP100" s="774">
        <v>46304</v>
      </c>
      <c r="DQ100" s="774">
        <v>46304</v>
      </c>
      <c r="DR100" s="774">
        <v>46304</v>
      </c>
      <c r="DS100" s="872">
        <v>46304</v>
      </c>
      <c r="DT100" s="752">
        <v>46304</v>
      </c>
      <c r="DU100" s="753">
        <v>-10</v>
      </c>
      <c r="DV100" s="753" t="s">
        <v>308</v>
      </c>
      <c r="DW100" s="754">
        <v>46294</v>
      </c>
      <c r="DX100" s="755">
        <v>46294</v>
      </c>
      <c r="DY100" s="754" t="e">
        <v>#VALUE!</v>
      </c>
      <c r="DZ100" s="754" t="e">
        <v>#VALUE!</v>
      </c>
      <c r="EA100" s="754"/>
      <c r="EB100" s="754"/>
      <c r="HA100" s="756" t="s">
        <v>397</v>
      </c>
      <c r="HB100" s="756" t="s">
        <v>397</v>
      </c>
      <c r="HC100" s="756" t="s">
        <v>397</v>
      </c>
      <c r="HD100" s="756" t="s">
        <v>397</v>
      </c>
      <c r="HE100" s="756" t="s">
        <v>397</v>
      </c>
      <c r="HF100" s="756" t="s">
        <v>397</v>
      </c>
      <c r="HG100" s="756" t="s">
        <v>397</v>
      </c>
      <c r="HH100" s="756" t="s">
        <v>397</v>
      </c>
      <c r="HI100" s="756" t="s">
        <v>397</v>
      </c>
      <c r="HJ100" s="756" t="s">
        <v>397</v>
      </c>
      <c r="HK100"/>
      <c r="HL100"/>
      <c r="HM100"/>
      <c r="HN100" s="756" t="str">
        <f t="shared" si="3"/>
        <v>AUTO PRINT</v>
      </c>
      <c r="HO100"/>
      <c r="HP100" s="757" t="s">
        <v>572</v>
      </c>
      <c r="HQ100" s="757" t="s">
        <v>572</v>
      </c>
      <c r="HR100" s="757" t="s">
        <v>572</v>
      </c>
      <c r="HS100"/>
      <c r="HW100" s="758"/>
      <c r="HX100"/>
      <c r="HY100" s="759" t="s">
        <v>572</v>
      </c>
      <c r="HZ100" s="759" t="s">
        <v>572</v>
      </c>
      <c r="IA100" s="759" t="s">
        <v>572</v>
      </c>
      <c r="IC100" s="760" t="s">
        <v>572</v>
      </c>
      <c r="ID100" s="760" t="s">
        <v>572</v>
      </c>
      <c r="IE100" s="760" t="s">
        <v>572</v>
      </c>
      <c r="IF100" s="761" t="s">
        <v>572</v>
      </c>
      <c r="IG100" s="619" t="str">
        <f t="shared" si="4"/>
        <v>IN HOUSE (MANUAL)</v>
      </c>
      <c r="II100" s="761" t="s">
        <v>572</v>
      </c>
      <c r="IK100" s="761" t="str">
        <f>IFERROR(VLOOKUP($M100,#REF!,13,0),"IN HOUSE (MANUAL)")</f>
        <v>IN HOUSE (MANUAL)</v>
      </c>
      <c r="IM100" s="760" t="s">
        <v>572</v>
      </c>
      <c r="IN100" s="760" t="s">
        <v>572</v>
      </c>
      <c r="IO100" s="760" t="s">
        <v>572</v>
      </c>
      <c r="IQ100" s="760" t="s">
        <v>572</v>
      </c>
      <c r="IR100" s="760" t="s">
        <v>572</v>
      </c>
      <c r="IT100" s="760" t="s">
        <v>572</v>
      </c>
      <c r="IV100" s="760" t="s">
        <v>572</v>
      </c>
      <c r="IW100" s="760" t="s">
        <v>572</v>
      </c>
      <c r="IY100" s="760" t="s">
        <v>572</v>
      </c>
      <c r="IZ100" s="760" t="s">
        <v>572</v>
      </c>
      <c r="JB100" s="760" t="s">
        <v>922</v>
      </c>
      <c r="JC100" s="760">
        <v>264</v>
      </c>
      <c r="JE100" s="760" t="s">
        <v>572</v>
      </c>
      <c r="JF100" s="760" t="s">
        <v>572</v>
      </c>
    </row>
    <row r="101" spans="1:266" ht="17.25" customHeight="1" x14ac:dyDescent="0.35">
      <c r="A101" s="618" t="s">
        <v>813</v>
      </c>
      <c r="B101" s="730">
        <v>99</v>
      </c>
      <c r="C101" s="730" t="s">
        <v>747</v>
      </c>
      <c r="D101" s="730" t="s">
        <v>747</v>
      </c>
      <c r="E101" s="730">
        <v>2</v>
      </c>
      <c r="F101" s="731" t="s">
        <v>574</v>
      </c>
      <c r="G101" s="732">
        <v>1</v>
      </c>
      <c r="H101" s="826">
        <v>46232</v>
      </c>
      <c r="I101" s="730">
        <v>40</v>
      </c>
      <c r="J101" s="730" t="s">
        <v>308</v>
      </c>
      <c r="K101" s="730">
        <v>41</v>
      </c>
      <c r="L101" s="730" t="s">
        <v>814</v>
      </c>
      <c r="M101" s="868" t="s">
        <v>813</v>
      </c>
      <c r="N101" s="868">
        <v>0</v>
      </c>
      <c r="O101" s="868" t="s">
        <v>390</v>
      </c>
      <c r="P101" s="868">
        <v>0</v>
      </c>
      <c r="Q101" s="868" t="s">
        <v>390</v>
      </c>
      <c r="R101" s="868" t="s">
        <v>170</v>
      </c>
      <c r="S101" s="868" t="s">
        <v>308</v>
      </c>
      <c r="T101" s="868" t="s">
        <v>757</v>
      </c>
      <c r="U101" s="868">
        <v>411</v>
      </c>
      <c r="V101" s="868" t="s">
        <v>308</v>
      </c>
      <c r="W101" s="868"/>
      <c r="X101" s="868"/>
      <c r="Y101" s="868"/>
      <c r="Z101" s="885"/>
      <c r="AA101" s="868" t="s">
        <v>309</v>
      </c>
      <c r="AB101" s="868" t="s">
        <v>750</v>
      </c>
      <c r="AC101" s="868" t="s">
        <v>812</v>
      </c>
      <c r="AD101" s="868">
        <v>876</v>
      </c>
      <c r="AE101" s="864">
        <v>876</v>
      </c>
      <c r="AF101" s="776">
        <v>46272</v>
      </c>
      <c r="AG101" s="777"/>
      <c r="AH101" s="777"/>
      <c r="AI101" s="777" t="s">
        <v>308</v>
      </c>
      <c r="AJ101" s="778">
        <v>31</v>
      </c>
      <c r="AK101" s="779"/>
      <c r="AL101" s="778"/>
      <c r="AM101" s="780">
        <v>0</v>
      </c>
      <c r="AN101" s="780"/>
      <c r="AO101" s="780"/>
      <c r="AP101" s="780"/>
      <c r="AQ101" s="780"/>
      <c r="AR101" s="780"/>
      <c r="AS101" s="780"/>
      <c r="AT101" s="780"/>
      <c r="AU101" s="780"/>
      <c r="AV101" s="780"/>
      <c r="AW101" s="780"/>
      <c r="AX101" s="780"/>
      <c r="AY101" s="780"/>
      <c r="AZ101" s="780"/>
      <c r="BA101" s="780"/>
      <c r="BB101" s="780">
        <v>0</v>
      </c>
      <c r="BC101" s="780">
        <v>876</v>
      </c>
      <c r="BD101" s="780">
        <v>0</v>
      </c>
      <c r="BE101" s="780">
        <v>0</v>
      </c>
      <c r="BF101" s="780">
        <v>0</v>
      </c>
      <c r="BG101" s="780">
        <v>0</v>
      </c>
      <c r="BH101" s="780">
        <v>0</v>
      </c>
      <c r="BI101" s="780">
        <v>876</v>
      </c>
      <c r="BJ101" s="780"/>
      <c r="BK101" s="780">
        <v>0</v>
      </c>
      <c r="BL101" s="780"/>
      <c r="BM101" s="780"/>
      <c r="BN101" s="780" t="s">
        <v>308</v>
      </c>
      <c r="BO101" s="780" t="s">
        <v>308</v>
      </c>
      <c r="BP101" s="780" t="s">
        <v>308</v>
      </c>
      <c r="BQ101" s="780" t="s">
        <v>308</v>
      </c>
      <c r="BR101" s="780"/>
      <c r="BS101" s="780" t="s">
        <v>397</v>
      </c>
      <c r="BT101" s="780"/>
      <c r="BU101" s="780" t="s">
        <v>579</v>
      </c>
      <c r="BV101" s="780"/>
      <c r="BW101" s="780"/>
      <c r="BX101" s="780"/>
      <c r="BY101" s="780"/>
      <c r="BZ101" s="780"/>
      <c r="CA101" s="780"/>
      <c r="CB101" s="780"/>
      <c r="CC101" s="780"/>
      <c r="CD101" s="780"/>
      <c r="CE101" s="780"/>
      <c r="CF101" s="780"/>
      <c r="CG101" s="780"/>
      <c r="CH101" s="780"/>
      <c r="CI101" s="780"/>
      <c r="CJ101" s="780"/>
      <c r="CK101" s="773"/>
      <c r="CL101" s="773" t="s">
        <v>397</v>
      </c>
      <c r="CM101" s="773">
        <v>0</v>
      </c>
      <c r="CN101" s="773">
        <v>876</v>
      </c>
      <c r="CO101" s="773" t="s">
        <v>397</v>
      </c>
      <c r="CP101" s="773">
        <v>876</v>
      </c>
      <c r="CQ101" s="773">
        <v>876</v>
      </c>
      <c r="CR101" s="772">
        <v>876</v>
      </c>
      <c r="CS101" s="869"/>
      <c r="CT101" s="782" t="s">
        <v>308</v>
      </c>
      <c r="CU101" s="783" t="s">
        <v>308</v>
      </c>
      <c r="CV101" s="776"/>
      <c r="CW101" s="776"/>
      <c r="CX101" s="782">
        <v>46258</v>
      </c>
      <c r="CY101" s="870" t="s">
        <v>797</v>
      </c>
      <c r="CZ101" s="870">
        <v>0</v>
      </c>
      <c r="DA101" s="871">
        <v>46269</v>
      </c>
      <c r="DB101" s="871" t="s">
        <v>633</v>
      </c>
      <c r="DC101" s="871" t="s">
        <v>634</v>
      </c>
      <c r="DD101" s="871" t="s">
        <v>390</v>
      </c>
      <c r="DE101" s="871" t="s">
        <v>397</v>
      </c>
      <c r="DF101" s="871" t="s">
        <v>397</v>
      </c>
      <c r="DG101" s="871" t="s">
        <v>397</v>
      </c>
      <c r="DH101" s="872">
        <v>0</v>
      </c>
      <c r="DI101" s="776" t="s">
        <v>390</v>
      </c>
      <c r="DJ101" s="776" t="s">
        <v>397</v>
      </c>
      <c r="DK101" s="776">
        <v>46272</v>
      </c>
      <c r="DL101" s="776">
        <v>46279</v>
      </c>
      <c r="DM101" s="776">
        <v>46286</v>
      </c>
      <c r="DN101" s="776">
        <v>46286</v>
      </c>
      <c r="DO101" s="873">
        <v>0</v>
      </c>
      <c r="DP101" s="774">
        <v>46304</v>
      </c>
      <c r="DQ101" s="774">
        <v>46304</v>
      </c>
      <c r="DR101" s="774">
        <v>46304</v>
      </c>
      <c r="DS101" s="872">
        <v>46304</v>
      </c>
      <c r="DT101" s="752">
        <v>46304</v>
      </c>
      <c r="DU101" s="753">
        <v>-9</v>
      </c>
      <c r="DV101" s="753" t="s">
        <v>308</v>
      </c>
      <c r="DW101" s="754">
        <v>46294</v>
      </c>
      <c r="DX101" s="755">
        <v>46295</v>
      </c>
      <c r="DY101" s="754" t="e">
        <v>#VALUE!</v>
      </c>
      <c r="DZ101" s="754" t="e">
        <v>#VALUE!</v>
      </c>
      <c r="EA101" s="754"/>
      <c r="EB101" s="754"/>
      <c r="HA101" s="756" t="s">
        <v>397</v>
      </c>
      <c r="HB101" s="756" t="s">
        <v>397</v>
      </c>
      <c r="HC101" s="756" t="s">
        <v>397</v>
      </c>
      <c r="HD101" s="756" t="s">
        <v>397</v>
      </c>
      <c r="HE101" s="756" t="s">
        <v>397</v>
      </c>
      <c r="HF101" s="756" t="s">
        <v>397</v>
      </c>
      <c r="HG101" s="756" t="s">
        <v>397</v>
      </c>
      <c r="HH101" s="756" t="s">
        <v>397</v>
      </c>
      <c r="HI101" s="756" t="s">
        <v>397</v>
      </c>
      <c r="HJ101" s="756" t="s">
        <v>397</v>
      </c>
      <c r="HK101"/>
      <c r="HL101"/>
      <c r="HM101"/>
      <c r="HN101" s="756" t="str">
        <f t="shared" si="3"/>
        <v>AUTO PRINT</v>
      </c>
      <c r="HO101"/>
      <c r="HP101" s="757" t="s">
        <v>572</v>
      </c>
      <c r="HQ101" s="757" t="s">
        <v>572</v>
      </c>
      <c r="HR101" s="757" t="s">
        <v>572</v>
      </c>
      <c r="HS101"/>
      <c r="HW101" s="758"/>
      <c r="HX101"/>
      <c r="HY101" s="759" t="s">
        <v>572</v>
      </c>
      <c r="HZ101" s="759" t="s">
        <v>572</v>
      </c>
      <c r="IA101" s="759" t="s">
        <v>572</v>
      </c>
      <c r="IC101" s="760" t="s">
        <v>572</v>
      </c>
      <c r="ID101" s="760" t="s">
        <v>572</v>
      </c>
      <c r="IE101" s="760" t="s">
        <v>572</v>
      </c>
      <c r="IF101" s="761" t="s">
        <v>572</v>
      </c>
      <c r="IG101" s="619" t="str">
        <f t="shared" si="4"/>
        <v>IN HOUSE (MANUAL)</v>
      </c>
      <c r="II101" s="761" t="s">
        <v>572</v>
      </c>
      <c r="IK101" s="761" t="str">
        <f>IFERROR(VLOOKUP($M101,#REF!,13,0),"IN HOUSE (MANUAL)")</f>
        <v>IN HOUSE (MANUAL)</v>
      </c>
      <c r="IM101" s="760" t="s">
        <v>572</v>
      </c>
      <c r="IN101" s="760" t="s">
        <v>572</v>
      </c>
      <c r="IO101" s="760" t="s">
        <v>572</v>
      </c>
      <c r="IQ101" s="760" t="s">
        <v>572</v>
      </c>
      <c r="IR101" s="760" t="s">
        <v>572</v>
      </c>
      <c r="IT101" s="760" t="s">
        <v>572</v>
      </c>
      <c r="IV101" s="760" t="s">
        <v>572</v>
      </c>
      <c r="IW101" s="760" t="s">
        <v>572</v>
      </c>
      <c r="IY101" s="760" t="s">
        <v>572</v>
      </c>
      <c r="IZ101" s="760" t="s">
        <v>572</v>
      </c>
      <c r="JB101" s="760" t="s">
        <v>922</v>
      </c>
      <c r="JC101" s="760">
        <v>876</v>
      </c>
      <c r="JE101" s="760" t="s">
        <v>572</v>
      </c>
      <c r="JF101" s="760" t="s">
        <v>572</v>
      </c>
    </row>
    <row r="102" spans="1:266" ht="16.5" customHeight="1" x14ac:dyDescent="0.35">
      <c r="A102" s="618" t="s">
        <v>815</v>
      </c>
      <c r="B102" s="730">
        <v>100</v>
      </c>
      <c r="C102" s="730" t="s">
        <v>747</v>
      </c>
      <c r="D102" s="730" t="s">
        <v>747</v>
      </c>
      <c r="E102" s="730">
        <v>2</v>
      </c>
      <c r="F102" s="731" t="s">
        <v>574</v>
      </c>
      <c r="G102" s="732">
        <v>1</v>
      </c>
      <c r="H102" s="826">
        <v>46232</v>
      </c>
      <c r="I102" s="730">
        <v>40</v>
      </c>
      <c r="J102" s="730" t="s">
        <v>308</v>
      </c>
      <c r="K102" s="730">
        <v>41</v>
      </c>
      <c r="L102" s="730" t="s">
        <v>816</v>
      </c>
      <c r="M102" s="868" t="s">
        <v>815</v>
      </c>
      <c r="N102" s="868">
        <v>0</v>
      </c>
      <c r="O102" s="868" t="s">
        <v>390</v>
      </c>
      <c r="P102" s="868">
        <v>0</v>
      </c>
      <c r="Q102" s="868" t="s">
        <v>390</v>
      </c>
      <c r="R102" s="868" t="s">
        <v>170</v>
      </c>
      <c r="S102" s="868" t="s">
        <v>308</v>
      </c>
      <c r="T102" s="868" t="s">
        <v>757</v>
      </c>
      <c r="U102" s="868">
        <v>411</v>
      </c>
      <c r="V102" s="868" t="s">
        <v>308</v>
      </c>
      <c r="W102" s="868"/>
      <c r="X102" s="868"/>
      <c r="Y102" s="868"/>
      <c r="Z102" s="885"/>
      <c r="AA102" s="868" t="s">
        <v>309</v>
      </c>
      <c r="AB102" s="868" t="s">
        <v>750</v>
      </c>
      <c r="AC102" s="868" t="s">
        <v>812</v>
      </c>
      <c r="AD102" s="868">
        <v>1236</v>
      </c>
      <c r="AE102" s="864">
        <v>1236</v>
      </c>
      <c r="AF102" s="776">
        <v>46272</v>
      </c>
      <c r="AG102" s="777"/>
      <c r="AH102" s="777"/>
      <c r="AI102" s="777" t="s">
        <v>308</v>
      </c>
      <c r="AJ102" s="778">
        <v>32</v>
      </c>
      <c r="AK102" s="779"/>
      <c r="AL102" s="778"/>
      <c r="AM102" s="780">
        <v>0</v>
      </c>
      <c r="AN102" s="780"/>
      <c r="AO102" s="780"/>
      <c r="AP102" s="780"/>
      <c r="AQ102" s="780"/>
      <c r="AR102" s="780"/>
      <c r="AS102" s="780"/>
      <c r="AT102" s="780"/>
      <c r="AU102" s="780"/>
      <c r="AV102" s="780"/>
      <c r="AW102" s="780"/>
      <c r="AX102" s="780"/>
      <c r="AY102" s="780"/>
      <c r="AZ102" s="780"/>
      <c r="BA102" s="780"/>
      <c r="BB102" s="780">
        <v>0</v>
      </c>
      <c r="BC102" s="780">
        <v>1236</v>
      </c>
      <c r="BD102" s="780">
        <v>0</v>
      </c>
      <c r="BE102" s="780">
        <v>0</v>
      </c>
      <c r="BF102" s="780">
        <v>0</v>
      </c>
      <c r="BG102" s="780">
        <v>0</v>
      </c>
      <c r="BH102" s="780">
        <v>0</v>
      </c>
      <c r="BI102" s="780">
        <v>1236</v>
      </c>
      <c r="BJ102" s="780"/>
      <c r="BK102" s="780">
        <v>0</v>
      </c>
      <c r="BL102" s="780"/>
      <c r="BM102" s="780"/>
      <c r="BN102" s="780" t="s">
        <v>308</v>
      </c>
      <c r="BO102" s="780" t="s">
        <v>308</v>
      </c>
      <c r="BP102" s="780" t="s">
        <v>308</v>
      </c>
      <c r="BQ102" s="780" t="s">
        <v>308</v>
      </c>
      <c r="BR102" s="780"/>
      <c r="BS102" s="780" t="s">
        <v>397</v>
      </c>
      <c r="BT102" s="780"/>
      <c r="BU102" s="780" t="s">
        <v>579</v>
      </c>
      <c r="BV102" s="780"/>
      <c r="BW102" s="780"/>
      <c r="BX102" s="780"/>
      <c r="BY102" s="780"/>
      <c r="BZ102" s="780"/>
      <c r="CA102" s="780"/>
      <c r="CB102" s="780"/>
      <c r="CC102" s="780"/>
      <c r="CD102" s="780"/>
      <c r="CE102" s="780"/>
      <c r="CF102" s="780"/>
      <c r="CG102" s="780"/>
      <c r="CH102" s="780"/>
      <c r="CI102" s="780"/>
      <c r="CJ102" s="780"/>
      <c r="CK102" s="773"/>
      <c r="CL102" s="773" t="s">
        <v>397</v>
      </c>
      <c r="CM102" s="773">
        <v>0</v>
      </c>
      <c r="CN102" s="773">
        <v>1236</v>
      </c>
      <c r="CO102" s="773" t="s">
        <v>397</v>
      </c>
      <c r="CP102" s="773">
        <v>1236</v>
      </c>
      <c r="CQ102" s="773">
        <v>1236</v>
      </c>
      <c r="CR102" s="772">
        <v>1236</v>
      </c>
      <c r="CS102" s="869"/>
      <c r="CT102" s="782" t="s">
        <v>308</v>
      </c>
      <c r="CU102" s="783" t="s">
        <v>308</v>
      </c>
      <c r="CV102" s="776"/>
      <c r="CW102" s="776"/>
      <c r="CX102" s="782">
        <v>46258</v>
      </c>
      <c r="CY102" s="870" t="s">
        <v>797</v>
      </c>
      <c r="CZ102" s="870">
        <v>0</v>
      </c>
      <c r="DA102" s="871">
        <v>46269</v>
      </c>
      <c r="DB102" s="871" t="s">
        <v>633</v>
      </c>
      <c r="DC102" s="871" t="s">
        <v>634</v>
      </c>
      <c r="DD102" s="871" t="s">
        <v>390</v>
      </c>
      <c r="DE102" s="871" t="s">
        <v>397</v>
      </c>
      <c r="DF102" s="871" t="s">
        <v>397</v>
      </c>
      <c r="DG102" s="871" t="s">
        <v>397</v>
      </c>
      <c r="DH102" s="872">
        <v>0</v>
      </c>
      <c r="DI102" s="776" t="s">
        <v>390</v>
      </c>
      <c r="DJ102" s="776" t="s">
        <v>397</v>
      </c>
      <c r="DK102" s="776">
        <v>46272</v>
      </c>
      <c r="DL102" s="776">
        <v>46279</v>
      </c>
      <c r="DM102" s="776">
        <v>46287</v>
      </c>
      <c r="DN102" s="776">
        <v>46287</v>
      </c>
      <c r="DO102" s="873">
        <v>0</v>
      </c>
      <c r="DP102" s="774">
        <v>46304</v>
      </c>
      <c r="DQ102" s="774">
        <v>46304</v>
      </c>
      <c r="DR102" s="774">
        <v>46304</v>
      </c>
      <c r="DS102" s="872">
        <v>46304</v>
      </c>
      <c r="DT102" s="752">
        <v>46304</v>
      </c>
      <c r="DU102" s="753">
        <v>-8</v>
      </c>
      <c r="DV102" s="753" t="s">
        <v>308</v>
      </c>
      <c r="DW102" s="754">
        <v>46295</v>
      </c>
      <c r="DX102" s="755">
        <v>46296</v>
      </c>
      <c r="DY102" s="754" t="e">
        <v>#VALUE!</v>
      </c>
      <c r="DZ102" s="754" t="e">
        <v>#VALUE!</v>
      </c>
      <c r="EA102" s="754"/>
      <c r="EB102" s="754"/>
      <c r="HA102" s="756" t="s">
        <v>397</v>
      </c>
      <c r="HB102" s="756" t="s">
        <v>397</v>
      </c>
      <c r="HC102" s="756" t="s">
        <v>397</v>
      </c>
      <c r="HD102" s="756" t="s">
        <v>397</v>
      </c>
      <c r="HE102" s="756" t="s">
        <v>397</v>
      </c>
      <c r="HF102" s="756" t="s">
        <v>397</v>
      </c>
      <c r="HG102" s="756" t="s">
        <v>397</v>
      </c>
      <c r="HH102" s="756" t="s">
        <v>397</v>
      </c>
      <c r="HI102" s="756" t="s">
        <v>397</v>
      </c>
      <c r="HJ102" s="756" t="s">
        <v>397</v>
      </c>
      <c r="HK102"/>
      <c r="HL102"/>
      <c r="HM102"/>
      <c r="HN102" s="756" t="str">
        <f t="shared" si="3"/>
        <v>AUTO PRINT</v>
      </c>
      <c r="HO102"/>
      <c r="HP102" s="757" t="s">
        <v>572</v>
      </c>
      <c r="HQ102" s="757" t="s">
        <v>572</v>
      </c>
      <c r="HR102" s="757" t="s">
        <v>572</v>
      </c>
      <c r="HS102"/>
      <c r="HW102" s="758"/>
      <c r="HX102"/>
      <c r="HY102" s="759" t="s">
        <v>572</v>
      </c>
      <c r="HZ102" s="759" t="s">
        <v>572</v>
      </c>
      <c r="IA102" s="759" t="s">
        <v>572</v>
      </c>
      <c r="IC102" s="760" t="s">
        <v>572</v>
      </c>
      <c r="ID102" s="760" t="s">
        <v>572</v>
      </c>
      <c r="IE102" s="760" t="s">
        <v>572</v>
      </c>
      <c r="IF102" s="761" t="s">
        <v>572</v>
      </c>
      <c r="IG102" s="619" t="str">
        <f t="shared" si="4"/>
        <v>IN HOUSE (MANUAL)</v>
      </c>
      <c r="II102" s="761" t="s">
        <v>572</v>
      </c>
      <c r="IK102" s="761" t="str">
        <f>IFERROR(VLOOKUP($M102,#REF!,13,0),"IN HOUSE (MANUAL)")</f>
        <v>IN HOUSE (MANUAL)</v>
      </c>
      <c r="IM102" s="760" t="s">
        <v>572</v>
      </c>
      <c r="IN102" s="760" t="s">
        <v>572</v>
      </c>
      <c r="IO102" s="760" t="s">
        <v>572</v>
      </c>
      <c r="IQ102" s="760" t="s">
        <v>572</v>
      </c>
      <c r="IR102" s="760" t="s">
        <v>572</v>
      </c>
      <c r="IT102" s="760" t="s">
        <v>572</v>
      </c>
      <c r="IV102" s="760" t="s">
        <v>572</v>
      </c>
      <c r="IW102" s="760" t="s">
        <v>572</v>
      </c>
      <c r="IY102" s="760" t="s">
        <v>572</v>
      </c>
      <c r="IZ102" s="760" t="s">
        <v>572</v>
      </c>
      <c r="JB102" s="760" t="s">
        <v>922</v>
      </c>
      <c r="JC102" s="760">
        <v>1236</v>
      </c>
      <c r="JE102" s="760" t="s">
        <v>572</v>
      </c>
      <c r="JF102" s="760" t="s">
        <v>572</v>
      </c>
    </row>
    <row r="103" spans="1:266" ht="17.25" customHeight="1" x14ac:dyDescent="0.35">
      <c r="A103" s="618" t="s">
        <v>817</v>
      </c>
      <c r="B103" s="730">
        <v>101</v>
      </c>
      <c r="C103" s="730" t="s">
        <v>747</v>
      </c>
      <c r="D103" s="730" t="s">
        <v>747</v>
      </c>
      <c r="E103" s="730">
        <v>2</v>
      </c>
      <c r="F103" s="731" t="s">
        <v>574</v>
      </c>
      <c r="G103" s="732">
        <v>1</v>
      </c>
      <c r="H103" s="826">
        <v>46232</v>
      </c>
      <c r="I103" s="730">
        <v>40</v>
      </c>
      <c r="J103" s="730" t="s">
        <v>308</v>
      </c>
      <c r="K103" s="730">
        <v>41</v>
      </c>
      <c r="L103" s="730" t="s">
        <v>818</v>
      </c>
      <c r="M103" s="868" t="s">
        <v>817</v>
      </c>
      <c r="N103" s="868">
        <v>0</v>
      </c>
      <c r="O103" s="868" t="s">
        <v>390</v>
      </c>
      <c r="P103" s="868">
        <v>0</v>
      </c>
      <c r="Q103" s="868" t="s">
        <v>390</v>
      </c>
      <c r="R103" s="868" t="s">
        <v>170</v>
      </c>
      <c r="S103" s="868" t="s">
        <v>308</v>
      </c>
      <c r="T103" s="868" t="s">
        <v>819</v>
      </c>
      <c r="U103" s="868">
        <v>411</v>
      </c>
      <c r="V103" s="868" t="s">
        <v>308</v>
      </c>
      <c r="W103" s="868"/>
      <c r="X103" s="868"/>
      <c r="Y103" s="868"/>
      <c r="Z103" s="885"/>
      <c r="AA103" s="868" t="s">
        <v>309</v>
      </c>
      <c r="AB103" s="868" t="s">
        <v>750</v>
      </c>
      <c r="AC103" s="868" t="s">
        <v>589</v>
      </c>
      <c r="AD103" s="868">
        <v>1164</v>
      </c>
      <c r="AE103" s="864">
        <v>1164</v>
      </c>
      <c r="AF103" s="776">
        <v>46272</v>
      </c>
      <c r="AG103" s="777"/>
      <c r="AH103" s="777"/>
      <c r="AI103" s="777" t="s">
        <v>308</v>
      </c>
      <c r="AJ103" s="778">
        <v>33</v>
      </c>
      <c r="AK103" s="779"/>
      <c r="AL103" s="778"/>
      <c r="AM103" s="780">
        <v>0</v>
      </c>
      <c r="AN103" s="780"/>
      <c r="AO103" s="780"/>
      <c r="AP103" s="780"/>
      <c r="AQ103" s="780"/>
      <c r="AR103" s="780"/>
      <c r="AS103" s="780"/>
      <c r="AT103" s="780"/>
      <c r="AU103" s="780"/>
      <c r="AV103" s="780"/>
      <c r="AW103" s="780"/>
      <c r="AX103" s="780"/>
      <c r="AY103" s="780"/>
      <c r="AZ103" s="780"/>
      <c r="BA103" s="780"/>
      <c r="BB103" s="780">
        <v>0</v>
      </c>
      <c r="BC103" s="780">
        <v>1164</v>
      </c>
      <c r="BD103" s="780">
        <v>0</v>
      </c>
      <c r="BE103" s="780">
        <v>0</v>
      </c>
      <c r="BF103" s="780">
        <v>0</v>
      </c>
      <c r="BG103" s="780">
        <v>0</v>
      </c>
      <c r="BH103" s="780">
        <v>0</v>
      </c>
      <c r="BI103" s="780">
        <v>1164</v>
      </c>
      <c r="BJ103" s="780"/>
      <c r="BK103" s="780">
        <v>0</v>
      </c>
      <c r="BL103" s="780"/>
      <c r="BM103" s="780"/>
      <c r="BN103" s="780" t="s">
        <v>308</v>
      </c>
      <c r="BO103" s="780" t="s">
        <v>308</v>
      </c>
      <c r="BP103" s="780" t="s">
        <v>308</v>
      </c>
      <c r="BQ103" s="780" t="s">
        <v>308</v>
      </c>
      <c r="BR103" s="780"/>
      <c r="BS103" s="780" t="s">
        <v>397</v>
      </c>
      <c r="BT103" s="780"/>
      <c r="BU103" s="780" t="s">
        <v>579</v>
      </c>
      <c r="BV103" s="780"/>
      <c r="BW103" s="780"/>
      <c r="BX103" s="780"/>
      <c r="BY103" s="780"/>
      <c r="BZ103" s="780"/>
      <c r="CA103" s="780"/>
      <c r="CB103" s="780"/>
      <c r="CC103" s="780"/>
      <c r="CD103" s="780"/>
      <c r="CE103" s="780"/>
      <c r="CF103" s="780"/>
      <c r="CG103" s="780"/>
      <c r="CH103" s="780"/>
      <c r="CI103" s="780"/>
      <c r="CJ103" s="780"/>
      <c r="CK103" s="773"/>
      <c r="CL103" s="773" t="s">
        <v>397</v>
      </c>
      <c r="CM103" s="773">
        <v>0</v>
      </c>
      <c r="CN103" s="773">
        <v>1164</v>
      </c>
      <c r="CO103" s="773" t="s">
        <v>397</v>
      </c>
      <c r="CP103" s="773">
        <v>1164</v>
      </c>
      <c r="CQ103" s="773">
        <v>1164</v>
      </c>
      <c r="CR103" s="772">
        <v>1164</v>
      </c>
      <c r="CS103" s="869"/>
      <c r="CT103" s="782" t="s">
        <v>308</v>
      </c>
      <c r="CU103" s="783" t="s">
        <v>308</v>
      </c>
      <c r="CV103" s="776"/>
      <c r="CW103" s="776"/>
      <c r="CX103" s="782">
        <v>46258</v>
      </c>
      <c r="CY103" s="870" t="s">
        <v>797</v>
      </c>
      <c r="CZ103" s="870">
        <v>0</v>
      </c>
      <c r="DA103" s="871">
        <v>46269</v>
      </c>
      <c r="DB103" s="871" t="s">
        <v>633</v>
      </c>
      <c r="DC103" s="871" t="s">
        <v>634</v>
      </c>
      <c r="DD103" s="871" t="s">
        <v>390</v>
      </c>
      <c r="DE103" s="871" t="s">
        <v>397</v>
      </c>
      <c r="DF103" s="871" t="s">
        <v>397</v>
      </c>
      <c r="DG103" s="871" t="s">
        <v>397</v>
      </c>
      <c r="DH103" s="872">
        <v>0</v>
      </c>
      <c r="DI103" s="776" t="s">
        <v>390</v>
      </c>
      <c r="DJ103" s="776" t="s">
        <v>397</v>
      </c>
      <c r="DK103" s="776">
        <v>46272</v>
      </c>
      <c r="DL103" s="776">
        <v>46286</v>
      </c>
      <c r="DM103" s="776">
        <v>46289</v>
      </c>
      <c r="DN103" s="776">
        <v>46289</v>
      </c>
      <c r="DO103" s="873">
        <v>0</v>
      </c>
      <c r="DP103" s="774">
        <v>46304</v>
      </c>
      <c r="DQ103" s="774">
        <v>46304</v>
      </c>
      <c r="DR103" s="774">
        <v>46304</v>
      </c>
      <c r="DS103" s="872">
        <v>46304</v>
      </c>
      <c r="DT103" s="752">
        <v>46304</v>
      </c>
      <c r="DU103" s="753">
        <v>-7</v>
      </c>
      <c r="DV103" s="753" t="s">
        <v>308</v>
      </c>
      <c r="DW103" s="754">
        <v>46296</v>
      </c>
      <c r="DX103" s="755">
        <v>46297</v>
      </c>
      <c r="DY103" s="754" t="e">
        <v>#VALUE!</v>
      </c>
      <c r="DZ103" s="754" t="e">
        <v>#VALUE!</v>
      </c>
      <c r="EA103" s="754"/>
      <c r="EB103" s="754"/>
      <c r="HA103" s="756" t="s">
        <v>397</v>
      </c>
      <c r="HB103" s="756" t="s">
        <v>397</v>
      </c>
      <c r="HC103" s="756" t="s">
        <v>397</v>
      </c>
      <c r="HD103" s="756" t="s">
        <v>397</v>
      </c>
      <c r="HE103" s="756" t="s">
        <v>397</v>
      </c>
      <c r="HF103" s="756" t="s">
        <v>397</v>
      </c>
      <c r="HG103" s="756" t="s">
        <v>397</v>
      </c>
      <c r="HH103" s="756" t="s">
        <v>397</v>
      </c>
      <c r="HI103" s="756" t="s">
        <v>397</v>
      </c>
      <c r="HJ103" s="756" t="s">
        <v>397</v>
      </c>
      <c r="HK103"/>
      <c r="HL103"/>
      <c r="HM103"/>
      <c r="HN103" s="756" t="str">
        <f t="shared" si="3"/>
        <v>AUTO PRINT</v>
      </c>
      <c r="HO103"/>
      <c r="HP103" s="757" t="s">
        <v>572</v>
      </c>
      <c r="HQ103" s="757" t="s">
        <v>572</v>
      </c>
      <c r="HR103" s="757" t="s">
        <v>572</v>
      </c>
      <c r="HS103"/>
      <c r="HW103" s="758"/>
      <c r="HX103"/>
      <c r="HY103" s="759" t="s">
        <v>572</v>
      </c>
      <c r="HZ103" s="759" t="s">
        <v>572</v>
      </c>
      <c r="IA103" s="759" t="s">
        <v>572</v>
      </c>
      <c r="IC103" s="760" t="s">
        <v>572</v>
      </c>
      <c r="ID103" s="760" t="s">
        <v>572</v>
      </c>
      <c r="IE103" s="760" t="s">
        <v>572</v>
      </c>
      <c r="IF103" s="761" t="s">
        <v>572</v>
      </c>
      <c r="IG103" s="619" t="str">
        <f t="shared" si="4"/>
        <v>IN HOUSE (MANUAL)</v>
      </c>
      <c r="II103" s="761" t="s">
        <v>572</v>
      </c>
      <c r="IK103" s="761" t="str">
        <f>IFERROR(VLOOKUP($M103,#REF!,13,0),"IN HOUSE (MANUAL)")</f>
        <v>IN HOUSE (MANUAL)</v>
      </c>
      <c r="IM103" s="760" t="s">
        <v>572</v>
      </c>
      <c r="IN103" s="760" t="s">
        <v>572</v>
      </c>
      <c r="IO103" s="760" t="s">
        <v>572</v>
      </c>
      <c r="IQ103" s="760" t="s">
        <v>572</v>
      </c>
      <c r="IR103" s="760" t="s">
        <v>572</v>
      </c>
      <c r="IT103" s="760" t="s">
        <v>572</v>
      </c>
      <c r="IV103" s="760" t="s">
        <v>572</v>
      </c>
      <c r="IW103" s="760" t="s">
        <v>572</v>
      </c>
      <c r="IY103" s="760" t="s">
        <v>572</v>
      </c>
      <c r="IZ103" s="760" t="s">
        <v>572</v>
      </c>
      <c r="JB103" s="760" t="s">
        <v>922</v>
      </c>
      <c r="JC103" s="760">
        <v>1164</v>
      </c>
      <c r="JE103" s="760" t="s">
        <v>572</v>
      </c>
      <c r="JF103" s="760" t="s">
        <v>572</v>
      </c>
    </row>
    <row r="104" spans="1:266" ht="17.25" customHeight="1" x14ac:dyDescent="0.35">
      <c r="A104" s="618" t="s">
        <v>820</v>
      </c>
      <c r="B104" s="730">
        <v>102</v>
      </c>
      <c r="C104" s="730" t="s">
        <v>747</v>
      </c>
      <c r="D104" s="730" t="s">
        <v>747</v>
      </c>
      <c r="E104" s="730">
        <v>2</v>
      </c>
      <c r="F104" s="731" t="s">
        <v>574</v>
      </c>
      <c r="G104" s="732">
        <v>1</v>
      </c>
      <c r="H104" s="826">
        <v>46232</v>
      </c>
      <c r="I104" s="730">
        <v>41</v>
      </c>
      <c r="J104" s="730" t="s">
        <v>308</v>
      </c>
      <c r="K104" s="730">
        <v>41</v>
      </c>
      <c r="L104" s="730" t="s">
        <v>821</v>
      </c>
      <c r="M104" s="868" t="s">
        <v>820</v>
      </c>
      <c r="N104" s="868">
        <v>0</v>
      </c>
      <c r="O104" s="868" t="s">
        <v>390</v>
      </c>
      <c r="P104" s="868">
        <v>0</v>
      </c>
      <c r="Q104" s="868" t="s">
        <v>390</v>
      </c>
      <c r="R104" s="868" t="s">
        <v>170</v>
      </c>
      <c r="S104" s="868" t="s">
        <v>308</v>
      </c>
      <c r="T104" s="868" t="s">
        <v>819</v>
      </c>
      <c r="U104" s="868">
        <v>411</v>
      </c>
      <c r="V104" s="868" t="s">
        <v>308</v>
      </c>
      <c r="W104" s="868"/>
      <c r="X104" s="868"/>
      <c r="Y104" s="868"/>
      <c r="Z104" s="885"/>
      <c r="AA104" s="868" t="s">
        <v>309</v>
      </c>
      <c r="AB104" s="868" t="s">
        <v>750</v>
      </c>
      <c r="AC104" s="868" t="s">
        <v>822</v>
      </c>
      <c r="AD104" s="868">
        <v>660</v>
      </c>
      <c r="AE104" s="864">
        <v>660</v>
      </c>
      <c r="AF104" s="776">
        <v>46272</v>
      </c>
      <c r="AG104" s="777"/>
      <c r="AH104" s="777"/>
      <c r="AI104" s="777" t="s">
        <v>308</v>
      </c>
      <c r="AJ104" s="778">
        <v>34</v>
      </c>
      <c r="AK104" s="779"/>
      <c r="AL104" s="778"/>
      <c r="AM104" s="780">
        <v>660</v>
      </c>
      <c r="AN104" s="780"/>
      <c r="AO104" s="780"/>
      <c r="AP104" s="780"/>
      <c r="AQ104" s="780"/>
      <c r="AR104" s="780"/>
      <c r="AS104" s="780"/>
      <c r="AT104" s="780"/>
      <c r="AU104" s="780"/>
      <c r="AV104" s="780"/>
      <c r="AW104" s="780"/>
      <c r="AX104" s="780"/>
      <c r="AY104" s="780"/>
      <c r="AZ104" s="780"/>
      <c r="BA104" s="780"/>
      <c r="BB104" s="780">
        <v>0</v>
      </c>
      <c r="BC104" s="780">
        <v>660</v>
      </c>
      <c r="BD104" s="780">
        <v>0</v>
      </c>
      <c r="BE104" s="780">
        <v>0</v>
      </c>
      <c r="BF104" s="780">
        <v>0</v>
      </c>
      <c r="BG104" s="780">
        <v>0</v>
      </c>
      <c r="BH104" s="780">
        <v>0</v>
      </c>
      <c r="BI104" s="780">
        <v>660</v>
      </c>
      <c r="BJ104" s="780"/>
      <c r="BK104" s="780">
        <v>0</v>
      </c>
      <c r="BL104" s="780"/>
      <c r="BM104" s="780"/>
      <c r="BN104" s="780" t="s">
        <v>308</v>
      </c>
      <c r="BO104" s="780" t="s">
        <v>308</v>
      </c>
      <c r="BP104" s="780" t="s">
        <v>308</v>
      </c>
      <c r="BQ104" s="780" t="s">
        <v>308</v>
      </c>
      <c r="BR104" s="780"/>
      <c r="BS104" s="780" t="s">
        <v>397</v>
      </c>
      <c r="BT104" s="780"/>
      <c r="BU104" s="780" t="s">
        <v>579</v>
      </c>
      <c r="BV104" s="780"/>
      <c r="BW104" s="780"/>
      <c r="BX104" s="780"/>
      <c r="BY104" s="780"/>
      <c r="BZ104" s="780"/>
      <c r="CA104" s="780"/>
      <c r="CB104" s="780"/>
      <c r="CC104" s="780"/>
      <c r="CD104" s="780"/>
      <c r="CE104" s="780"/>
      <c r="CF104" s="780"/>
      <c r="CG104" s="780"/>
      <c r="CH104" s="780"/>
      <c r="CI104" s="780"/>
      <c r="CJ104" s="780"/>
      <c r="CK104" s="773"/>
      <c r="CL104" s="773" t="s">
        <v>397</v>
      </c>
      <c r="CM104" s="773">
        <v>660</v>
      </c>
      <c r="CN104" s="773">
        <v>660</v>
      </c>
      <c r="CO104" s="773" t="s">
        <v>397</v>
      </c>
      <c r="CP104" s="773">
        <v>660</v>
      </c>
      <c r="CQ104" s="773">
        <v>660</v>
      </c>
      <c r="CR104" s="772">
        <v>660</v>
      </c>
      <c r="CS104" s="869"/>
      <c r="CT104" s="782" t="s">
        <v>308</v>
      </c>
      <c r="CU104" s="783" t="s">
        <v>308</v>
      </c>
      <c r="CV104" s="776"/>
      <c r="CW104" s="776"/>
      <c r="CX104" s="782">
        <v>46258</v>
      </c>
      <c r="CY104" s="870" t="s">
        <v>797</v>
      </c>
      <c r="CZ104" s="870">
        <v>0</v>
      </c>
      <c r="DA104" s="871">
        <v>46269</v>
      </c>
      <c r="DB104" s="871" t="s">
        <v>633</v>
      </c>
      <c r="DC104" s="871" t="s">
        <v>634</v>
      </c>
      <c r="DD104" s="871" t="s">
        <v>390</v>
      </c>
      <c r="DE104" s="871" t="s">
        <v>397</v>
      </c>
      <c r="DF104" s="871" t="s">
        <v>397</v>
      </c>
      <c r="DG104" s="871" t="s">
        <v>397</v>
      </c>
      <c r="DH104" s="872">
        <v>0</v>
      </c>
      <c r="DI104" s="776" t="s">
        <v>390</v>
      </c>
      <c r="DJ104" s="776" t="s">
        <v>397</v>
      </c>
      <c r="DK104" s="776">
        <v>46272</v>
      </c>
      <c r="DL104" s="776">
        <v>46290</v>
      </c>
      <c r="DM104" s="776">
        <v>46290</v>
      </c>
      <c r="DN104" s="776">
        <v>46290</v>
      </c>
      <c r="DO104" s="873">
        <v>0</v>
      </c>
      <c r="DP104" s="774">
        <v>46304</v>
      </c>
      <c r="DQ104" s="774">
        <v>46304</v>
      </c>
      <c r="DR104" s="774">
        <v>46304</v>
      </c>
      <c r="DS104" s="872">
        <v>46304</v>
      </c>
      <c r="DT104" s="752">
        <v>46304</v>
      </c>
      <c r="DU104" s="753">
        <v>-4</v>
      </c>
      <c r="DV104" s="753" t="s">
        <v>308</v>
      </c>
      <c r="DW104" s="754">
        <v>46297</v>
      </c>
      <c r="DX104" s="755">
        <v>46300</v>
      </c>
      <c r="DY104" s="754" t="e">
        <v>#VALUE!</v>
      </c>
      <c r="DZ104" s="754" t="e">
        <v>#VALUE!</v>
      </c>
      <c r="EA104" s="754"/>
      <c r="EB104" s="754"/>
      <c r="HA104" s="756" t="s">
        <v>397</v>
      </c>
      <c r="HB104" s="756" t="s">
        <v>397</v>
      </c>
      <c r="HC104" s="756" t="s">
        <v>397</v>
      </c>
      <c r="HD104" s="756" t="s">
        <v>397</v>
      </c>
      <c r="HE104" s="756" t="s">
        <v>397</v>
      </c>
      <c r="HF104" s="756" t="s">
        <v>397</v>
      </c>
      <c r="HG104" s="756" t="s">
        <v>397</v>
      </c>
      <c r="HH104" s="756" t="s">
        <v>397</v>
      </c>
      <c r="HI104" s="756" t="s">
        <v>397</v>
      </c>
      <c r="HJ104" s="756" t="s">
        <v>397</v>
      </c>
      <c r="HK104"/>
      <c r="HL104"/>
      <c r="HM104"/>
      <c r="HN104" s="756" t="str">
        <f t="shared" si="3"/>
        <v>AUTO PRINT</v>
      </c>
      <c r="HO104"/>
      <c r="HP104" s="757" t="s">
        <v>572</v>
      </c>
      <c r="HQ104" s="757" t="s">
        <v>572</v>
      </c>
      <c r="HR104" s="757" t="s">
        <v>572</v>
      </c>
      <c r="HS104"/>
      <c r="HW104" s="758"/>
      <c r="HX104"/>
      <c r="HY104" s="759" t="s">
        <v>572</v>
      </c>
      <c r="HZ104" s="759" t="s">
        <v>572</v>
      </c>
      <c r="IA104" s="759" t="s">
        <v>572</v>
      </c>
      <c r="IC104" s="760" t="s">
        <v>572</v>
      </c>
      <c r="ID104" s="760" t="s">
        <v>572</v>
      </c>
      <c r="IE104" s="760" t="s">
        <v>572</v>
      </c>
      <c r="IF104" s="761" t="s">
        <v>572</v>
      </c>
      <c r="IG104" s="619" t="str">
        <f t="shared" si="4"/>
        <v>IN HOUSE (MANUAL)</v>
      </c>
      <c r="II104" s="761" t="s">
        <v>572</v>
      </c>
      <c r="IK104" s="761" t="str">
        <f>IFERROR(VLOOKUP($M104,#REF!,13,0),"IN HOUSE (MANUAL)")</f>
        <v>IN HOUSE (MANUAL)</v>
      </c>
      <c r="IM104" s="760" t="s">
        <v>572</v>
      </c>
      <c r="IN104" s="760" t="s">
        <v>572</v>
      </c>
      <c r="IO104" s="760" t="s">
        <v>572</v>
      </c>
      <c r="IQ104" s="760" t="s">
        <v>572</v>
      </c>
      <c r="IR104" s="760" t="s">
        <v>572</v>
      </c>
      <c r="IT104" s="760" t="s">
        <v>572</v>
      </c>
      <c r="IV104" s="760" t="s">
        <v>572</v>
      </c>
      <c r="IW104" s="760" t="s">
        <v>572</v>
      </c>
      <c r="IY104" s="760" t="s">
        <v>572</v>
      </c>
      <c r="IZ104" s="760" t="s">
        <v>572</v>
      </c>
      <c r="JB104" s="760" t="s">
        <v>922</v>
      </c>
      <c r="JC104" s="760">
        <v>660</v>
      </c>
      <c r="JE104" s="760" t="s">
        <v>572</v>
      </c>
      <c r="JF104" s="760" t="s">
        <v>572</v>
      </c>
    </row>
    <row r="105" spans="1:266" ht="17.25" customHeight="1" x14ac:dyDescent="0.35">
      <c r="A105" s="618" t="s">
        <v>823</v>
      </c>
      <c r="B105" s="730">
        <v>103</v>
      </c>
      <c r="C105" s="730" t="s">
        <v>747</v>
      </c>
      <c r="D105" s="730" t="s">
        <v>747</v>
      </c>
      <c r="E105" s="730">
        <v>2</v>
      </c>
      <c r="F105" s="731" t="s">
        <v>574</v>
      </c>
      <c r="G105" s="732">
        <v>1</v>
      </c>
      <c r="H105" s="826">
        <v>46232</v>
      </c>
      <c r="I105" s="730">
        <v>41</v>
      </c>
      <c r="J105" s="730" t="s">
        <v>308</v>
      </c>
      <c r="K105" s="730">
        <v>41</v>
      </c>
      <c r="L105" s="730" t="s">
        <v>824</v>
      </c>
      <c r="M105" s="868" t="s">
        <v>823</v>
      </c>
      <c r="N105" s="868">
        <v>0</v>
      </c>
      <c r="O105" s="868" t="s">
        <v>390</v>
      </c>
      <c r="P105" s="868">
        <v>0</v>
      </c>
      <c r="Q105" s="868" t="s">
        <v>390</v>
      </c>
      <c r="R105" s="868" t="s">
        <v>170</v>
      </c>
      <c r="S105" s="868" t="s">
        <v>308</v>
      </c>
      <c r="T105" s="868" t="s">
        <v>819</v>
      </c>
      <c r="U105" s="868">
        <v>411</v>
      </c>
      <c r="V105" s="868" t="s">
        <v>308</v>
      </c>
      <c r="W105" s="868"/>
      <c r="X105" s="868"/>
      <c r="Y105" s="868"/>
      <c r="Z105" s="885"/>
      <c r="AA105" s="868" t="s">
        <v>309</v>
      </c>
      <c r="AB105" s="868" t="s">
        <v>750</v>
      </c>
      <c r="AC105" s="868" t="s">
        <v>751</v>
      </c>
      <c r="AD105" s="868">
        <v>144</v>
      </c>
      <c r="AE105" s="864">
        <v>144</v>
      </c>
      <c r="AF105" s="776">
        <v>46272</v>
      </c>
      <c r="AG105" s="777"/>
      <c r="AH105" s="777"/>
      <c r="AI105" s="777" t="s">
        <v>308</v>
      </c>
      <c r="AJ105" s="778">
        <v>35</v>
      </c>
      <c r="AK105" s="779"/>
      <c r="AL105" s="778"/>
      <c r="AM105" s="780">
        <v>144</v>
      </c>
      <c r="AN105" s="780"/>
      <c r="AO105" s="780"/>
      <c r="AP105" s="780"/>
      <c r="AQ105" s="780"/>
      <c r="AR105" s="780"/>
      <c r="AS105" s="780"/>
      <c r="AT105" s="780"/>
      <c r="AU105" s="780"/>
      <c r="AV105" s="780"/>
      <c r="AW105" s="780"/>
      <c r="AX105" s="780"/>
      <c r="AY105" s="780"/>
      <c r="AZ105" s="780"/>
      <c r="BA105" s="780"/>
      <c r="BB105" s="780">
        <v>0</v>
      </c>
      <c r="BC105" s="780">
        <v>144</v>
      </c>
      <c r="BD105" s="780">
        <v>0</v>
      </c>
      <c r="BE105" s="780">
        <v>0</v>
      </c>
      <c r="BF105" s="780">
        <v>0</v>
      </c>
      <c r="BG105" s="780">
        <v>0</v>
      </c>
      <c r="BH105" s="780">
        <v>0</v>
      </c>
      <c r="BI105" s="780">
        <v>144</v>
      </c>
      <c r="BJ105" s="780"/>
      <c r="BK105" s="780">
        <v>0</v>
      </c>
      <c r="BL105" s="780"/>
      <c r="BM105" s="780"/>
      <c r="BN105" s="780" t="s">
        <v>308</v>
      </c>
      <c r="BO105" s="780" t="s">
        <v>308</v>
      </c>
      <c r="BP105" s="780" t="s">
        <v>308</v>
      </c>
      <c r="BQ105" s="780" t="s">
        <v>308</v>
      </c>
      <c r="BR105" s="780"/>
      <c r="BS105" s="780" t="s">
        <v>397</v>
      </c>
      <c r="BT105" s="780"/>
      <c r="BU105" s="780" t="s">
        <v>579</v>
      </c>
      <c r="BV105" s="780"/>
      <c r="BW105" s="780"/>
      <c r="BX105" s="780"/>
      <c r="BY105" s="780"/>
      <c r="BZ105" s="780"/>
      <c r="CA105" s="780"/>
      <c r="CB105" s="780"/>
      <c r="CC105" s="780"/>
      <c r="CD105" s="780"/>
      <c r="CE105" s="780"/>
      <c r="CF105" s="780"/>
      <c r="CG105" s="780"/>
      <c r="CH105" s="780"/>
      <c r="CI105" s="780"/>
      <c r="CJ105" s="780"/>
      <c r="CK105" s="773"/>
      <c r="CL105" s="773" t="s">
        <v>397</v>
      </c>
      <c r="CM105" s="773">
        <v>144</v>
      </c>
      <c r="CN105" s="773">
        <v>144</v>
      </c>
      <c r="CO105" s="773" t="s">
        <v>397</v>
      </c>
      <c r="CP105" s="773">
        <v>144</v>
      </c>
      <c r="CQ105" s="773">
        <v>144</v>
      </c>
      <c r="CR105" s="772">
        <v>144</v>
      </c>
      <c r="CS105" s="869"/>
      <c r="CT105" s="782" t="s">
        <v>308</v>
      </c>
      <c r="CU105" s="783" t="s">
        <v>308</v>
      </c>
      <c r="CV105" s="776"/>
      <c r="CW105" s="776"/>
      <c r="CX105" s="782">
        <v>46258</v>
      </c>
      <c r="CY105" s="870" t="s">
        <v>797</v>
      </c>
      <c r="CZ105" s="870">
        <v>0</v>
      </c>
      <c r="DA105" s="871">
        <v>46269</v>
      </c>
      <c r="DB105" s="871" t="s">
        <v>633</v>
      </c>
      <c r="DC105" s="871" t="s">
        <v>634</v>
      </c>
      <c r="DD105" s="871" t="s">
        <v>390</v>
      </c>
      <c r="DE105" s="871" t="s">
        <v>397</v>
      </c>
      <c r="DF105" s="871" t="s">
        <v>397</v>
      </c>
      <c r="DG105" s="871" t="s">
        <v>397</v>
      </c>
      <c r="DH105" s="872">
        <v>0</v>
      </c>
      <c r="DI105" s="776" t="s">
        <v>390</v>
      </c>
      <c r="DJ105" s="776" t="s">
        <v>397</v>
      </c>
      <c r="DK105" s="776">
        <v>46272</v>
      </c>
      <c r="DL105" s="776">
        <v>46290</v>
      </c>
      <c r="DM105" s="776">
        <v>46290</v>
      </c>
      <c r="DN105" s="776">
        <v>46290</v>
      </c>
      <c r="DO105" s="873">
        <v>0</v>
      </c>
      <c r="DP105" s="774">
        <v>46304</v>
      </c>
      <c r="DQ105" s="774">
        <v>46304</v>
      </c>
      <c r="DR105" s="774">
        <v>46304</v>
      </c>
      <c r="DS105" s="872">
        <v>46304</v>
      </c>
      <c r="DT105" s="752">
        <v>46304</v>
      </c>
      <c r="DU105" s="753">
        <v>-4</v>
      </c>
      <c r="DV105" s="753" t="s">
        <v>308</v>
      </c>
      <c r="DW105" s="754">
        <v>46300</v>
      </c>
      <c r="DX105" s="755">
        <v>46300</v>
      </c>
      <c r="DY105" s="754" t="e">
        <v>#VALUE!</v>
      </c>
      <c r="DZ105" s="754" t="e">
        <v>#VALUE!</v>
      </c>
      <c r="EA105" s="754"/>
      <c r="EB105" s="754"/>
      <c r="HA105" s="756" t="s">
        <v>397</v>
      </c>
      <c r="HB105" s="756" t="s">
        <v>397</v>
      </c>
      <c r="HC105" s="756" t="s">
        <v>397</v>
      </c>
      <c r="HD105" s="756" t="s">
        <v>397</v>
      </c>
      <c r="HE105" s="756" t="s">
        <v>397</v>
      </c>
      <c r="HF105" s="756" t="s">
        <v>397</v>
      </c>
      <c r="HG105" s="756" t="s">
        <v>397</v>
      </c>
      <c r="HH105" s="756" t="s">
        <v>397</v>
      </c>
      <c r="HI105" s="756" t="s">
        <v>397</v>
      </c>
      <c r="HJ105" s="756" t="s">
        <v>397</v>
      </c>
      <c r="HK105"/>
      <c r="HL105"/>
      <c r="HM105"/>
      <c r="HN105" s="756" t="str">
        <f t="shared" si="3"/>
        <v>AUTO PRINT</v>
      </c>
      <c r="HO105"/>
      <c r="HP105" s="757" t="s">
        <v>572</v>
      </c>
      <c r="HQ105" s="757" t="s">
        <v>572</v>
      </c>
      <c r="HR105" s="757" t="s">
        <v>572</v>
      </c>
      <c r="HS105"/>
      <c r="HW105" s="758"/>
      <c r="HX105"/>
      <c r="HY105" s="759" t="s">
        <v>572</v>
      </c>
      <c r="HZ105" s="759" t="s">
        <v>572</v>
      </c>
      <c r="IA105" s="759" t="s">
        <v>572</v>
      </c>
      <c r="IC105" s="760" t="s">
        <v>572</v>
      </c>
      <c r="ID105" s="760" t="s">
        <v>572</v>
      </c>
      <c r="IE105" s="760" t="s">
        <v>572</v>
      </c>
      <c r="IF105" s="761" t="s">
        <v>572</v>
      </c>
      <c r="IG105" s="619" t="str">
        <f t="shared" si="4"/>
        <v>IN HOUSE (MANUAL)</v>
      </c>
      <c r="II105" s="761" t="s">
        <v>572</v>
      </c>
      <c r="IK105" s="761" t="str">
        <f>IFERROR(VLOOKUP($M105,#REF!,13,0),"IN HOUSE (MANUAL)")</f>
        <v>IN HOUSE (MANUAL)</v>
      </c>
      <c r="IM105" s="760" t="s">
        <v>572</v>
      </c>
      <c r="IN105" s="760" t="s">
        <v>572</v>
      </c>
      <c r="IO105" s="760" t="s">
        <v>572</v>
      </c>
      <c r="IQ105" s="760" t="s">
        <v>572</v>
      </c>
      <c r="IR105" s="760" t="s">
        <v>572</v>
      </c>
      <c r="IT105" s="760" t="s">
        <v>572</v>
      </c>
      <c r="IV105" s="760" t="s">
        <v>572</v>
      </c>
      <c r="IW105" s="760" t="s">
        <v>572</v>
      </c>
      <c r="IY105" s="760" t="s">
        <v>572</v>
      </c>
      <c r="IZ105" s="760" t="s">
        <v>572</v>
      </c>
      <c r="JB105" s="760" t="s">
        <v>922</v>
      </c>
      <c r="JC105" s="760">
        <v>144</v>
      </c>
      <c r="JE105" s="760" t="s">
        <v>572</v>
      </c>
      <c r="JF105" s="760" t="s">
        <v>572</v>
      </c>
    </row>
    <row r="106" spans="1:266" ht="17.25" customHeight="1" x14ac:dyDescent="0.35">
      <c r="A106" s="618" t="s">
        <v>825</v>
      </c>
      <c r="B106" s="730">
        <v>104</v>
      </c>
      <c r="C106" s="730" t="s">
        <v>747</v>
      </c>
      <c r="D106" s="730" t="s">
        <v>747</v>
      </c>
      <c r="E106" s="730">
        <v>2</v>
      </c>
      <c r="F106" s="731" t="s">
        <v>574</v>
      </c>
      <c r="G106" s="732">
        <v>1</v>
      </c>
      <c r="H106" s="826">
        <v>46232</v>
      </c>
      <c r="I106" s="730">
        <v>41</v>
      </c>
      <c r="J106" s="730" t="s">
        <v>308</v>
      </c>
      <c r="K106" s="730">
        <v>41</v>
      </c>
      <c r="L106" s="730" t="s">
        <v>826</v>
      </c>
      <c r="M106" s="868" t="s">
        <v>825</v>
      </c>
      <c r="N106" s="868">
        <v>0</v>
      </c>
      <c r="O106" s="868" t="s">
        <v>390</v>
      </c>
      <c r="P106" s="868">
        <v>0</v>
      </c>
      <c r="Q106" s="868" t="s">
        <v>390</v>
      </c>
      <c r="R106" s="868" t="s">
        <v>170</v>
      </c>
      <c r="S106" s="868" t="s">
        <v>308</v>
      </c>
      <c r="T106" s="868" t="s">
        <v>754</v>
      </c>
      <c r="U106" s="868">
        <v>411</v>
      </c>
      <c r="V106" s="868" t="s">
        <v>308</v>
      </c>
      <c r="W106" s="868"/>
      <c r="X106" s="868"/>
      <c r="Y106" s="868"/>
      <c r="Z106" s="885"/>
      <c r="AA106" s="868" t="s">
        <v>309</v>
      </c>
      <c r="AB106" s="868" t="s">
        <v>750</v>
      </c>
      <c r="AC106" s="868" t="s">
        <v>589</v>
      </c>
      <c r="AD106" s="868">
        <v>234</v>
      </c>
      <c r="AE106" s="864">
        <v>234</v>
      </c>
      <c r="AF106" s="776" t="s">
        <v>390</v>
      </c>
      <c r="AG106" s="777"/>
      <c r="AH106" s="777"/>
      <c r="AI106" s="777" t="s">
        <v>308</v>
      </c>
      <c r="AJ106" s="778">
        <v>36</v>
      </c>
      <c r="AK106" s="779"/>
      <c r="AL106" s="778"/>
      <c r="AM106" s="780">
        <v>234</v>
      </c>
      <c r="AN106" s="780"/>
      <c r="AO106" s="780"/>
      <c r="AP106" s="780"/>
      <c r="AQ106" s="780"/>
      <c r="AR106" s="780"/>
      <c r="AS106" s="780"/>
      <c r="AT106" s="780"/>
      <c r="AU106" s="780"/>
      <c r="AV106" s="780"/>
      <c r="AW106" s="780"/>
      <c r="AX106" s="780"/>
      <c r="AY106" s="780"/>
      <c r="AZ106" s="780"/>
      <c r="BA106" s="780"/>
      <c r="BB106" s="780">
        <v>0</v>
      </c>
      <c r="BC106" s="780">
        <v>234</v>
      </c>
      <c r="BD106" s="780">
        <v>0</v>
      </c>
      <c r="BE106" s="780">
        <v>0</v>
      </c>
      <c r="BF106" s="780">
        <v>0</v>
      </c>
      <c r="BG106" s="780">
        <v>0</v>
      </c>
      <c r="BH106" s="780">
        <v>0</v>
      </c>
      <c r="BI106" s="780">
        <v>234</v>
      </c>
      <c r="BJ106" s="780"/>
      <c r="BK106" s="780">
        <v>0</v>
      </c>
      <c r="BL106" s="780"/>
      <c r="BM106" s="780"/>
      <c r="BN106" s="780" t="s">
        <v>308</v>
      </c>
      <c r="BO106" s="780" t="s">
        <v>308</v>
      </c>
      <c r="BP106" s="780" t="s">
        <v>308</v>
      </c>
      <c r="BQ106" s="780" t="s">
        <v>308</v>
      </c>
      <c r="BR106" s="780"/>
      <c r="BS106" s="780" t="s">
        <v>397</v>
      </c>
      <c r="BT106" s="780"/>
      <c r="BU106" s="780" t="s">
        <v>579</v>
      </c>
      <c r="BV106" s="780"/>
      <c r="BW106" s="780"/>
      <c r="BX106" s="780"/>
      <c r="BY106" s="780"/>
      <c r="BZ106" s="780"/>
      <c r="CA106" s="780"/>
      <c r="CB106" s="780"/>
      <c r="CC106" s="780"/>
      <c r="CD106" s="780"/>
      <c r="CE106" s="780"/>
      <c r="CF106" s="780"/>
      <c r="CG106" s="780"/>
      <c r="CH106" s="780"/>
      <c r="CI106" s="780"/>
      <c r="CJ106" s="780"/>
      <c r="CK106" s="773"/>
      <c r="CL106" s="773" t="s">
        <v>397</v>
      </c>
      <c r="CM106" s="773">
        <v>234</v>
      </c>
      <c r="CN106" s="773">
        <v>234</v>
      </c>
      <c r="CO106" s="773" t="s">
        <v>397</v>
      </c>
      <c r="CP106" s="773">
        <v>234</v>
      </c>
      <c r="CQ106" s="773">
        <v>234</v>
      </c>
      <c r="CR106" s="772">
        <v>234</v>
      </c>
      <c r="CS106" s="869"/>
      <c r="CT106" s="782" t="s">
        <v>308</v>
      </c>
      <c r="CU106" s="783" t="s">
        <v>308</v>
      </c>
      <c r="CV106" s="776"/>
      <c r="CW106" s="776"/>
      <c r="CX106" s="782">
        <v>46258</v>
      </c>
      <c r="CY106" s="870">
        <v>0</v>
      </c>
      <c r="CZ106" s="870">
        <v>0</v>
      </c>
      <c r="DA106" s="871">
        <v>0</v>
      </c>
      <c r="DB106" s="871">
        <v>0</v>
      </c>
      <c r="DC106" s="871">
        <v>0</v>
      </c>
      <c r="DD106" s="871" t="s">
        <v>390</v>
      </c>
      <c r="DE106" s="871" t="s">
        <v>397</v>
      </c>
      <c r="DF106" s="871" t="s">
        <v>397</v>
      </c>
      <c r="DG106" s="871" t="s">
        <v>397</v>
      </c>
      <c r="DH106" s="872">
        <v>0</v>
      </c>
      <c r="DI106" s="776" t="s">
        <v>390</v>
      </c>
      <c r="DJ106" s="776" t="s">
        <v>397</v>
      </c>
      <c r="DK106" s="776" t="s">
        <v>390</v>
      </c>
      <c r="DL106" s="776">
        <v>46290</v>
      </c>
      <c r="DM106" s="776">
        <v>46293</v>
      </c>
      <c r="DN106" s="776">
        <v>46293</v>
      </c>
      <c r="DO106" s="873">
        <v>0</v>
      </c>
      <c r="DP106" s="774">
        <v>46304</v>
      </c>
      <c r="DQ106" s="774">
        <v>46304</v>
      </c>
      <c r="DR106" s="774">
        <v>46304</v>
      </c>
      <c r="DS106" s="872">
        <v>46304</v>
      </c>
      <c r="DT106" s="752">
        <v>46304</v>
      </c>
      <c r="DU106" s="753">
        <v>-4</v>
      </c>
      <c r="DV106" s="753" t="s">
        <v>308</v>
      </c>
      <c r="DW106" s="754">
        <v>46300</v>
      </c>
      <c r="DX106" s="755">
        <v>46300</v>
      </c>
      <c r="DY106" s="754" t="e">
        <v>#VALUE!</v>
      </c>
      <c r="DZ106" s="754" t="e">
        <v>#VALUE!</v>
      </c>
      <c r="EA106" s="754"/>
      <c r="EB106" s="754"/>
      <c r="HA106" s="756" t="s">
        <v>397</v>
      </c>
      <c r="HB106" s="756" t="s">
        <v>397</v>
      </c>
      <c r="HC106" s="756" t="s">
        <v>397</v>
      </c>
      <c r="HD106" s="756" t="s">
        <v>397</v>
      </c>
      <c r="HE106" s="756" t="s">
        <v>397</v>
      </c>
      <c r="HF106" s="756" t="s">
        <v>397</v>
      </c>
      <c r="HG106" s="756" t="s">
        <v>397</v>
      </c>
      <c r="HH106" s="756" t="s">
        <v>397</v>
      </c>
      <c r="HI106" s="756" t="s">
        <v>397</v>
      </c>
      <c r="HJ106" s="756" t="s">
        <v>397</v>
      </c>
      <c r="HK106"/>
      <c r="HL106"/>
      <c r="HM106"/>
      <c r="HN106" s="756" t="str">
        <f t="shared" si="3"/>
        <v>AUTO PRINT</v>
      </c>
      <c r="HO106"/>
      <c r="HP106" s="757" t="s">
        <v>572</v>
      </c>
      <c r="HQ106" s="757" t="s">
        <v>572</v>
      </c>
      <c r="HR106" s="757" t="s">
        <v>572</v>
      </c>
      <c r="HS106"/>
      <c r="HW106" s="758"/>
      <c r="HX106"/>
      <c r="HY106" s="759" t="s">
        <v>572</v>
      </c>
      <c r="HZ106" s="759" t="s">
        <v>572</v>
      </c>
      <c r="IA106" s="759" t="s">
        <v>572</v>
      </c>
      <c r="IC106" s="760" t="s">
        <v>572</v>
      </c>
      <c r="ID106" s="760" t="s">
        <v>572</v>
      </c>
      <c r="IE106" s="760" t="s">
        <v>572</v>
      </c>
      <c r="IF106" s="761" t="s">
        <v>572</v>
      </c>
      <c r="IG106" s="619" t="str">
        <f t="shared" si="4"/>
        <v>IN HOUSE (MANUAL)</v>
      </c>
      <c r="II106" s="761" t="s">
        <v>572</v>
      </c>
      <c r="IK106" s="761" t="str">
        <f>IFERROR(VLOOKUP($M106,#REF!,13,0),"IN HOUSE (MANUAL)")</f>
        <v>IN HOUSE (MANUAL)</v>
      </c>
      <c r="IM106" s="760" t="s">
        <v>572</v>
      </c>
      <c r="IN106" s="760" t="s">
        <v>572</v>
      </c>
      <c r="IO106" s="760" t="s">
        <v>572</v>
      </c>
      <c r="IQ106" s="760" t="s">
        <v>572</v>
      </c>
      <c r="IR106" s="760" t="s">
        <v>572</v>
      </c>
      <c r="IT106" s="760" t="s">
        <v>572</v>
      </c>
      <c r="IV106" s="760" t="s">
        <v>572</v>
      </c>
      <c r="IW106" s="760" t="s">
        <v>572</v>
      </c>
      <c r="IY106" s="760" t="s">
        <v>572</v>
      </c>
      <c r="IZ106" s="760" t="s">
        <v>572</v>
      </c>
      <c r="JB106" s="760" t="s">
        <v>922</v>
      </c>
      <c r="JC106" s="760">
        <v>234</v>
      </c>
      <c r="JE106" s="760" t="s">
        <v>572</v>
      </c>
      <c r="JF106" s="760" t="s">
        <v>572</v>
      </c>
    </row>
    <row r="107" spans="1:266" ht="17.25" customHeight="1" x14ac:dyDescent="0.35">
      <c r="A107" s="618" t="s">
        <v>827</v>
      </c>
      <c r="B107" s="730">
        <v>105</v>
      </c>
      <c r="C107" s="730" t="s">
        <v>747</v>
      </c>
      <c r="D107" s="730" t="s">
        <v>747</v>
      </c>
      <c r="E107" s="730">
        <v>2</v>
      </c>
      <c r="F107" s="731" t="s">
        <v>574</v>
      </c>
      <c r="G107" s="732">
        <v>1</v>
      </c>
      <c r="H107" s="826">
        <v>46232</v>
      </c>
      <c r="I107" s="730">
        <v>41</v>
      </c>
      <c r="J107" s="730" t="s">
        <v>308</v>
      </c>
      <c r="K107" s="730">
        <v>42</v>
      </c>
      <c r="L107" s="730" t="s">
        <v>828</v>
      </c>
      <c r="M107" s="868" t="s">
        <v>827</v>
      </c>
      <c r="N107" s="868">
        <v>0</v>
      </c>
      <c r="O107" s="868" t="s">
        <v>390</v>
      </c>
      <c r="P107" s="868">
        <v>0</v>
      </c>
      <c r="Q107" s="868" t="s">
        <v>390</v>
      </c>
      <c r="R107" s="868" t="s">
        <v>170</v>
      </c>
      <c r="S107" s="868" t="s">
        <v>308</v>
      </c>
      <c r="T107" s="868" t="s">
        <v>754</v>
      </c>
      <c r="U107" s="868">
        <v>411</v>
      </c>
      <c r="V107" s="868" t="s">
        <v>308</v>
      </c>
      <c r="W107" s="868"/>
      <c r="X107" s="868"/>
      <c r="Y107" s="868"/>
      <c r="Z107" s="885"/>
      <c r="AA107" s="868" t="s">
        <v>309</v>
      </c>
      <c r="AB107" s="868" t="s">
        <v>750</v>
      </c>
      <c r="AC107" s="868" t="s">
        <v>589</v>
      </c>
      <c r="AD107" s="868">
        <v>462</v>
      </c>
      <c r="AE107" s="864">
        <v>462</v>
      </c>
      <c r="AF107" s="776" t="s">
        <v>390</v>
      </c>
      <c r="AG107" s="777"/>
      <c r="AH107" s="777"/>
      <c r="AI107" s="777" t="s">
        <v>308</v>
      </c>
      <c r="AJ107" s="778">
        <v>37</v>
      </c>
      <c r="AK107" s="779"/>
      <c r="AL107" s="778"/>
      <c r="AM107" s="780">
        <v>462</v>
      </c>
      <c r="AN107" s="780"/>
      <c r="AO107" s="780"/>
      <c r="AP107" s="780"/>
      <c r="AQ107" s="780"/>
      <c r="AR107" s="780"/>
      <c r="AS107" s="780"/>
      <c r="AT107" s="780"/>
      <c r="AU107" s="780"/>
      <c r="AV107" s="780"/>
      <c r="AW107" s="780"/>
      <c r="AX107" s="780"/>
      <c r="AY107" s="780"/>
      <c r="AZ107" s="780"/>
      <c r="BA107" s="780"/>
      <c r="BB107" s="780">
        <v>0</v>
      </c>
      <c r="BC107" s="780">
        <v>462</v>
      </c>
      <c r="BD107" s="780">
        <v>0</v>
      </c>
      <c r="BE107" s="780">
        <v>0</v>
      </c>
      <c r="BF107" s="780">
        <v>0</v>
      </c>
      <c r="BG107" s="780">
        <v>0</v>
      </c>
      <c r="BH107" s="780">
        <v>0</v>
      </c>
      <c r="BI107" s="780">
        <v>462</v>
      </c>
      <c r="BJ107" s="780"/>
      <c r="BK107" s="780">
        <v>0</v>
      </c>
      <c r="BL107" s="780"/>
      <c r="BM107" s="780"/>
      <c r="BN107" s="780" t="s">
        <v>308</v>
      </c>
      <c r="BO107" s="780" t="s">
        <v>308</v>
      </c>
      <c r="BP107" s="780" t="s">
        <v>308</v>
      </c>
      <c r="BQ107" s="780" t="s">
        <v>308</v>
      </c>
      <c r="BR107" s="780"/>
      <c r="BS107" s="780" t="s">
        <v>397</v>
      </c>
      <c r="BT107" s="780"/>
      <c r="BU107" s="780" t="s">
        <v>579</v>
      </c>
      <c r="BV107" s="780"/>
      <c r="BW107" s="780"/>
      <c r="BX107" s="780"/>
      <c r="BY107" s="780"/>
      <c r="BZ107" s="780"/>
      <c r="CA107" s="780"/>
      <c r="CB107" s="780"/>
      <c r="CC107" s="780"/>
      <c r="CD107" s="780"/>
      <c r="CE107" s="780"/>
      <c r="CF107" s="780"/>
      <c r="CG107" s="780"/>
      <c r="CH107" s="780"/>
      <c r="CI107" s="780"/>
      <c r="CJ107" s="780"/>
      <c r="CK107" s="773"/>
      <c r="CL107" s="773" t="s">
        <v>397</v>
      </c>
      <c r="CM107" s="773">
        <v>462</v>
      </c>
      <c r="CN107" s="773">
        <v>462</v>
      </c>
      <c r="CO107" s="773" t="s">
        <v>397</v>
      </c>
      <c r="CP107" s="773">
        <v>462</v>
      </c>
      <c r="CQ107" s="773">
        <v>462</v>
      </c>
      <c r="CR107" s="772">
        <v>462</v>
      </c>
      <c r="CS107" s="869"/>
      <c r="CT107" s="782" t="s">
        <v>308</v>
      </c>
      <c r="CU107" s="783" t="s">
        <v>308</v>
      </c>
      <c r="CV107" s="776"/>
      <c r="CW107" s="776"/>
      <c r="CX107" s="782">
        <v>46258</v>
      </c>
      <c r="CY107" s="870">
        <v>0</v>
      </c>
      <c r="CZ107" s="870">
        <v>0</v>
      </c>
      <c r="DA107" s="871">
        <v>0</v>
      </c>
      <c r="DB107" s="871">
        <v>0</v>
      </c>
      <c r="DC107" s="871">
        <v>0</v>
      </c>
      <c r="DD107" s="871" t="s">
        <v>390</v>
      </c>
      <c r="DE107" s="871" t="s">
        <v>397</v>
      </c>
      <c r="DF107" s="871" t="s">
        <v>397</v>
      </c>
      <c r="DG107" s="871" t="s">
        <v>397</v>
      </c>
      <c r="DH107" s="872">
        <v>0</v>
      </c>
      <c r="DI107" s="776" t="s">
        <v>390</v>
      </c>
      <c r="DJ107" s="776" t="s">
        <v>397</v>
      </c>
      <c r="DK107" s="776" t="s">
        <v>390</v>
      </c>
      <c r="DL107" s="776">
        <v>46293</v>
      </c>
      <c r="DM107" s="776">
        <v>46293</v>
      </c>
      <c r="DN107" s="776">
        <v>46293</v>
      </c>
      <c r="DO107" s="873">
        <v>0</v>
      </c>
      <c r="DP107" s="774">
        <v>46311</v>
      </c>
      <c r="DQ107" s="774">
        <v>46311</v>
      </c>
      <c r="DR107" s="774">
        <v>46311</v>
      </c>
      <c r="DS107" s="872">
        <v>46311</v>
      </c>
      <c r="DT107" s="752">
        <v>46311</v>
      </c>
      <c r="DU107" s="753">
        <v>-10</v>
      </c>
      <c r="DV107" s="753" t="s">
        <v>308</v>
      </c>
      <c r="DW107" s="754">
        <v>46301</v>
      </c>
      <c r="DX107" s="755">
        <v>46301</v>
      </c>
      <c r="DY107" s="754" t="e">
        <v>#VALUE!</v>
      </c>
      <c r="DZ107" s="754" t="e">
        <v>#VALUE!</v>
      </c>
      <c r="EA107" s="754"/>
      <c r="EB107" s="754"/>
      <c r="HA107" s="756" t="s">
        <v>397</v>
      </c>
      <c r="HB107" s="756" t="s">
        <v>397</v>
      </c>
      <c r="HC107" s="756" t="s">
        <v>397</v>
      </c>
      <c r="HD107" s="756" t="s">
        <v>397</v>
      </c>
      <c r="HE107" s="756" t="s">
        <v>397</v>
      </c>
      <c r="HF107" s="756" t="s">
        <v>397</v>
      </c>
      <c r="HG107" s="756" t="s">
        <v>397</v>
      </c>
      <c r="HH107" s="756" t="s">
        <v>397</v>
      </c>
      <c r="HI107" s="756" t="s">
        <v>397</v>
      </c>
      <c r="HJ107" s="756" t="s">
        <v>397</v>
      </c>
      <c r="HK107"/>
      <c r="HL107"/>
      <c r="HM107"/>
      <c r="HN107" s="756" t="str">
        <f t="shared" si="3"/>
        <v>AUTO PRINT</v>
      </c>
      <c r="HO107"/>
      <c r="HP107" s="757" t="s">
        <v>572</v>
      </c>
      <c r="HQ107" s="757" t="s">
        <v>572</v>
      </c>
      <c r="HR107" s="757" t="s">
        <v>572</v>
      </c>
      <c r="HS107"/>
      <c r="HW107" s="758"/>
      <c r="HX107"/>
      <c r="HY107" s="759" t="s">
        <v>572</v>
      </c>
      <c r="HZ107" s="759" t="s">
        <v>572</v>
      </c>
      <c r="IA107" s="759" t="s">
        <v>572</v>
      </c>
      <c r="IC107" s="760" t="s">
        <v>572</v>
      </c>
      <c r="ID107" s="760" t="s">
        <v>572</v>
      </c>
      <c r="IE107" s="760" t="s">
        <v>572</v>
      </c>
      <c r="IF107" s="761" t="s">
        <v>572</v>
      </c>
      <c r="IG107" s="619" t="str">
        <f t="shared" si="4"/>
        <v>IN HOUSE (MANUAL)</v>
      </c>
      <c r="II107" s="761" t="s">
        <v>572</v>
      </c>
      <c r="IK107" s="761" t="str">
        <f>IFERROR(VLOOKUP($M107,#REF!,13,0),"IN HOUSE (MANUAL)")</f>
        <v>IN HOUSE (MANUAL)</v>
      </c>
      <c r="IM107" s="760" t="s">
        <v>572</v>
      </c>
      <c r="IN107" s="760" t="s">
        <v>572</v>
      </c>
      <c r="IO107" s="760" t="s">
        <v>572</v>
      </c>
      <c r="IQ107" s="760" t="s">
        <v>572</v>
      </c>
      <c r="IR107" s="760" t="s">
        <v>572</v>
      </c>
      <c r="IT107" s="760" t="s">
        <v>572</v>
      </c>
      <c r="IV107" s="760" t="s">
        <v>572</v>
      </c>
      <c r="IW107" s="760" t="s">
        <v>572</v>
      </c>
      <c r="IY107" s="760" t="s">
        <v>572</v>
      </c>
      <c r="IZ107" s="760" t="s">
        <v>572</v>
      </c>
      <c r="JB107" s="760" t="s">
        <v>922</v>
      </c>
      <c r="JC107" s="760">
        <v>462</v>
      </c>
      <c r="JE107" s="760" t="s">
        <v>572</v>
      </c>
      <c r="JF107" s="760" t="s">
        <v>572</v>
      </c>
    </row>
    <row r="108" spans="1:266" ht="17.25" customHeight="1" x14ac:dyDescent="0.35">
      <c r="A108" s="618" t="s">
        <v>829</v>
      </c>
      <c r="B108" s="730">
        <v>106</v>
      </c>
      <c r="C108" s="730" t="s">
        <v>747</v>
      </c>
      <c r="D108" s="730" t="s">
        <v>747</v>
      </c>
      <c r="E108" s="730">
        <v>2</v>
      </c>
      <c r="F108" s="731" t="s">
        <v>574</v>
      </c>
      <c r="G108" s="732">
        <v>1</v>
      </c>
      <c r="H108" s="733">
        <v>46212</v>
      </c>
      <c r="I108" s="730">
        <v>41</v>
      </c>
      <c r="J108" s="730" t="s">
        <v>308</v>
      </c>
      <c r="K108" s="730">
        <v>42</v>
      </c>
      <c r="L108" s="730" t="s">
        <v>830</v>
      </c>
      <c r="M108" s="772" t="s">
        <v>829</v>
      </c>
      <c r="N108" s="772">
        <v>0</v>
      </c>
      <c r="O108" s="772" t="s">
        <v>390</v>
      </c>
      <c r="P108" s="772">
        <v>0</v>
      </c>
      <c r="Q108" s="772" t="s">
        <v>390</v>
      </c>
      <c r="R108" s="868" t="s">
        <v>170</v>
      </c>
      <c r="S108" s="772" t="s">
        <v>308</v>
      </c>
      <c r="T108" s="772" t="s">
        <v>764</v>
      </c>
      <c r="U108" s="772">
        <v>411</v>
      </c>
      <c r="V108" s="772" t="s">
        <v>308</v>
      </c>
      <c r="W108" s="772"/>
      <c r="X108" s="772"/>
      <c r="Y108" s="772"/>
      <c r="Z108" s="886"/>
      <c r="AA108" s="772" t="s">
        <v>309</v>
      </c>
      <c r="AB108" s="772" t="s">
        <v>750</v>
      </c>
      <c r="AC108" s="772" t="s">
        <v>831</v>
      </c>
      <c r="AD108" s="772">
        <v>1476</v>
      </c>
      <c r="AE108" s="864">
        <v>1476</v>
      </c>
      <c r="AF108" s="774" t="s">
        <v>390</v>
      </c>
      <c r="AG108" s="777"/>
      <c r="AH108" s="777"/>
      <c r="AI108" s="777" t="s">
        <v>308</v>
      </c>
      <c r="AJ108" s="778">
        <v>38</v>
      </c>
      <c r="AK108" s="779"/>
      <c r="AL108" s="778"/>
      <c r="AM108" s="780">
        <v>1476</v>
      </c>
      <c r="AN108" s="780"/>
      <c r="AO108" s="780"/>
      <c r="AP108" s="780"/>
      <c r="AQ108" s="780"/>
      <c r="AR108" s="780"/>
      <c r="AS108" s="780"/>
      <c r="AT108" s="780"/>
      <c r="AU108" s="780"/>
      <c r="AV108" s="780"/>
      <c r="AW108" s="780"/>
      <c r="AX108" s="780"/>
      <c r="AY108" s="780"/>
      <c r="AZ108" s="780"/>
      <c r="BA108" s="780"/>
      <c r="BB108" s="780">
        <v>0</v>
      </c>
      <c r="BC108" s="780">
        <v>1476</v>
      </c>
      <c r="BD108" s="780">
        <v>0</v>
      </c>
      <c r="BE108" s="780">
        <v>0</v>
      </c>
      <c r="BF108" s="780">
        <v>0</v>
      </c>
      <c r="BG108" s="780">
        <v>0</v>
      </c>
      <c r="BH108" s="780">
        <v>0</v>
      </c>
      <c r="BI108" s="780">
        <v>1476</v>
      </c>
      <c r="BJ108" s="780"/>
      <c r="BK108" s="780">
        <v>0</v>
      </c>
      <c r="BL108" s="780"/>
      <c r="BM108" s="780"/>
      <c r="BN108" s="780" t="s">
        <v>308</v>
      </c>
      <c r="BO108" s="780" t="s">
        <v>308</v>
      </c>
      <c r="BP108" s="780" t="s">
        <v>308</v>
      </c>
      <c r="BQ108" s="780" t="s">
        <v>308</v>
      </c>
      <c r="BR108" s="780"/>
      <c r="BS108" s="780" t="s">
        <v>397</v>
      </c>
      <c r="BT108" s="780"/>
      <c r="BU108" s="780" t="s">
        <v>579</v>
      </c>
      <c r="BV108" s="780"/>
      <c r="BW108" s="780"/>
      <c r="BX108" s="780"/>
      <c r="BY108" s="780"/>
      <c r="BZ108" s="780"/>
      <c r="CA108" s="780"/>
      <c r="CB108" s="780"/>
      <c r="CC108" s="780"/>
      <c r="CD108" s="780"/>
      <c r="CE108" s="780"/>
      <c r="CF108" s="780"/>
      <c r="CG108" s="780"/>
      <c r="CH108" s="780"/>
      <c r="CI108" s="780"/>
      <c r="CJ108" s="780"/>
      <c r="CK108" s="773"/>
      <c r="CL108" s="773" t="s">
        <v>397</v>
      </c>
      <c r="CM108" s="773">
        <v>1476</v>
      </c>
      <c r="CN108" s="773">
        <v>1476</v>
      </c>
      <c r="CO108" s="773" t="s">
        <v>397</v>
      </c>
      <c r="CP108" s="773">
        <v>1476</v>
      </c>
      <c r="CQ108" s="773">
        <v>1476</v>
      </c>
      <c r="CR108" s="772">
        <v>1476</v>
      </c>
      <c r="CS108" s="781"/>
      <c r="CT108" s="782" t="s">
        <v>308</v>
      </c>
      <c r="CU108" s="783" t="s">
        <v>308</v>
      </c>
      <c r="CV108" s="774"/>
      <c r="CW108" s="774"/>
      <c r="CX108" s="865">
        <v>46258</v>
      </c>
      <c r="CY108" s="784">
        <v>0</v>
      </c>
      <c r="CZ108" s="784">
        <v>0</v>
      </c>
      <c r="DA108" s="785">
        <v>0</v>
      </c>
      <c r="DB108" s="785">
        <v>0</v>
      </c>
      <c r="DC108" s="785">
        <v>0</v>
      </c>
      <c r="DD108" s="785" t="s">
        <v>390</v>
      </c>
      <c r="DE108" s="785" t="s">
        <v>397</v>
      </c>
      <c r="DF108" s="785" t="s">
        <v>397</v>
      </c>
      <c r="DG108" s="785" t="s">
        <v>397</v>
      </c>
      <c r="DH108" s="786">
        <v>0</v>
      </c>
      <c r="DI108" s="774" t="s">
        <v>390</v>
      </c>
      <c r="DJ108" s="774" t="s">
        <v>397</v>
      </c>
      <c r="DK108" s="774" t="s">
        <v>390</v>
      </c>
      <c r="DL108" s="774">
        <v>46293</v>
      </c>
      <c r="DM108" s="774">
        <v>46293</v>
      </c>
      <c r="DN108" s="774">
        <v>46293</v>
      </c>
      <c r="DO108" s="787">
        <v>0</v>
      </c>
      <c r="DP108" s="774">
        <v>46311</v>
      </c>
      <c r="DQ108" s="774">
        <v>46311</v>
      </c>
      <c r="DR108" s="774">
        <v>46311</v>
      </c>
      <c r="DS108" s="786">
        <v>46311</v>
      </c>
      <c r="DT108" s="752">
        <v>46311</v>
      </c>
      <c r="DU108" s="753">
        <v>-8</v>
      </c>
      <c r="DV108" s="753" t="s">
        <v>308</v>
      </c>
      <c r="DW108" s="754">
        <v>46301</v>
      </c>
      <c r="DX108" s="755">
        <v>46303</v>
      </c>
      <c r="DY108" s="754" t="e">
        <v>#VALUE!</v>
      </c>
      <c r="DZ108" s="754" t="e">
        <v>#VALUE!</v>
      </c>
      <c r="EA108" s="754"/>
      <c r="EB108" s="754"/>
      <c r="HA108" s="756" t="s">
        <v>397</v>
      </c>
      <c r="HB108" s="756" t="s">
        <v>397</v>
      </c>
      <c r="HC108" s="756" t="s">
        <v>397</v>
      </c>
      <c r="HD108" s="756" t="s">
        <v>397</v>
      </c>
      <c r="HE108" s="756" t="s">
        <v>397</v>
      </c>
      <c r="HF108" s="756" t="s">
        <v>397</v>
      </c>
      <c r="HG108" s="756" t="s">
        <v>397</v>
      </c>
      <c r="HH108" s="756" t="s">
        <v>397</v>
      </c>
      <c r="HI108" s="756" t="s">
        <v>397</v>
      </c>
      <c r="HJ108" s="756" t="s">
        <v>397</v>
      </c>
      <c r="HK108"/>
      <c r="HL108"/>
      <c r="HM108"/>
      <c r="HN108" s="756" t="str">
        <f t="shared" si="3"/>
        <v>AUTO PRINT</v>
      </c>
      <c r="HO108"/>
      <c r="HP108" s="757" t="s">
        <v>572</v>
      </c>
      <c r="HQ108" s="757" t="s">
        <v>572</v>
      </c>
      <c r="HR108" s="757" t="s">
        <v>572</v>
      </c>
      <c r="HS108"/>
      <c r="HW108" s="758"/>
      <c r="HX108"/>
      <c r="HY108" s="759" t="s">
        <v>572</v>
      </c>
      <c r="HZ108" s="759" t="s">
        <v>572</v>
      </c>
      <c r="IA108" s="759" t="s">
        <v>572</v>
      </c>
      <c r="IC108" s="760" t="s">
        <v>572</v>
      </c>
      <c r="ID108" s="760" t="s">
        <v>572</v>
      </c>
      <c r="IE108" s="760" t="s">
        <v>572</v>
      </c>
      <c r="IF108" s="761" t="s">
        <v>572</v>
      </c>
      <c r="IG108" s="619" t="str">
        <f t="shared" si="4"/>
        <v>IN HOUSE (MANUAL)</v>
      </c>
      <c r="II108" s="761" t="s">
        <v>572</v>
      </c>
      <c r="IK108" s="761" t="str">
        <f>IFERROR(VLOOKUP($M108,#REF!,13,0),"IN HOUSE (MANUAL)")</f>
        <v>IN HOUSE (MANUAL)</v>
      </c>
      <c r="IM108" s="760" t="s">
        <v>572</v>
      </c>
      <c r="IN108" s="760" t="s">
        <v>572</v>
      </c>
      <c r="IO108" s="760" t="s">
        <v>572</v>
      </c>
      <c r="IQ108" s="760" t="s">
        <v>572</v>
      </c>
      <c r="IR108" s="760" t="s">
        <v>572</v>
      </c>
      <c r="IT108" s="760" t="s">
        <v>572</v>
      </c>
      <c r="IV108" s="760" t="s">
        <v>572</v>
      </c>
      <c r="IW108" s="760" t="s">
        <v>572</v>
      </c>
      <c r="IY108" s="760" t="s">
        <v>572</v>
      </c>
      <c r="IZ108" s="760" t="s">
        <v>572</v>
      </c>
      <c r="JB108" s="760" t="s">
        <v>922</v>
      </c>
      <c r="JC108" s="760">
        <v>1476</v>
      </c>
      <c r="JE108" s="760" t="s">
        <v>572</v>
      </c>
      <c r="JF108" s="760" t="s">
        <v>572</v>
      </c>
    </row>
    <row r="109" spans="1:266" ht="17.25" customHeight="1" x14ac:dyDescent="0.35">
      <c r="A109" s="618" t="s">
        <v>832</v>
      </c>
      <c r="B109" s="730">
        <v>107</v>
      </c>
      <c r="C109" s="730" t="s">
        <v>747</v>
      </c>
      <c r="D109" s="730" t="s">
        <v>747</v>
      </c>
      <c r="E109" s="730">
        <v>2</v>
      </c>
      <c r="F109" s="731" t="s">
        <v>574</v>
      </c>
      <c r="G109" s="732">
        <v>1</v>
      </c>
      <c r="H109" s="733">
        <v>46232</v>
      </c>
      <c r="I109" s="730">
        <v>41</v>
      </c>
      <c r="J109" s="730" t="s">
        <v>308</v>
      </c>
      <c r="K109" s="730">
        <v>42</v>
      </c>
      <c r="L109" s="730" t="s">
        <v>833</v>
      </c>
      <c r="M109" s="772" t="s">
        <v>832</v>
      </c>
      <c r="N109" s="772">
        <v>0</v>
      </c>
      <c r="O109" s="772" t="s">
        <v>390</v>
      </c>
      <c r="P109" s="772">
        <v>0</v>
      </c>
      <c r="Q109" s="772" t="s">
        <v>390</v>
      </c>
      <c r="R109" s="868" t="s">
        <v>170</v>
      </c>
      <c r="S109" s="772" t="s">
        <v>308</v>
      </c>
      <c r="T109" s="772" t="s">
        <v>757</v>
      </c>
      <c r="U109" s="772">
        <v>411</v>
      </c>
      <c r="V109" s="772" t="s">
        <v>308</v>
      </c>
      <c r="W109" s="772"/>
      <c r="X109" s="772"/>
      <c r="Y109" s="772"/>
      <c r="Z109" s="886"/>
      <c r="AA109" s="772" t="s">
        <v>309</v>
      </c>
      <c r="AB109" s="772" t="s">
        <v>750</v>
      </c>
      <c r="AC109" s="772" t="s">
        <v>812</v>
      </c>
      <c r="AD109" s="772">
        <v>348</v>
      </c>
      <c r="AE109" s="864">
        <v>348</v>
      </c>
      <c r="AF109" s="774">
        <v>46272</v>
      </c>
      <c r="AG109" s="777"/>
      <c r="AH109" s="777"/>
      <c r="AI109" s="777" t="s">
        <v>625</v>
      </c>
      <c r="AJ109" s="778">
        <v>39</v>
      </c>
      <c r="AK109" s="779"/>
      <c r="AL109" s="778"/>
      <c r="AM109" s="780">
        <v>348</v>
      </c>
      <c r="AN109" s="780"/>
      <c r="AO109" s="780"/>
      <c r="AP109" s="780"/>
      <c r="AQ109" s="780"/>
      <c r="AR109" s="780"/>
      <c r="AS109" s="780"/>
      <c r="AT109" s="780"/>
      <c r="AU109" s="780"/>
      <c r="AV109" s="780"/>
      <c r="AW109" s="780"/>
      <c r="AX109" s="780"/>
      <c r="AY109" s="780"/>
      <c r="AZ109" s="780"/>
      <c r="BA109" s="780"/>
      <c r="BB109" s="780">
        <v>0</v>
      </c>
      <c r="BC109" s="780">
        <v>348</v>
      </c>
      <c r="BD109" s="780">
        <v>0</v>
      </c>
      <c r="BE109" s="780">
        <v>0</v>
      </c>
      <c r="BF109" s="780">
        <v>0</v>
      </c>
      <c r="BG109" s="780">
        <v>0</v>
      </c>
      <c r="BH109" s="780">
        <v>0</v>
      </c>
      <c r="BI109" s="780">
        <v>348</v>
      </c>
      <c r="BJ109" s="780"/>
      <c r="BK109" s="780">
        <v>0</v>
      </c>
      <c r="BL109" s="780"/>
      <c r="BM109" s="780"/>
      <c r="BN109" s="780" t="s">
        <v>308</v>
      </c>
      <c r="BO109" s="780" t="s">
        <v>308</v>
      </c>
      <c r="BP109" s="780" t="s">
        <v>308</v>
      </c>
      <c r="BQ109" s="780" t="s">
        <v>308</v>
      </c>
      <c r="BR109" s="780"/>
      <c r="BS109" s="780" t="s">
        <v>397</v>
      </c>
      <c r="BT109" s="780"/>
      <c r="BU109" s="780" t="s">
        <v>579</v>
      </c>
      <c r="BV109" s="780"/>
      <c r="BW109" s="780"/>
      <c r="BX109" s="780"/>
      <c r="BY109" s="780"/>
      <c r="BZ109" s="780"/>
      <c r="CA109" s="780"/>
      <c r="CB109" s="780"/>
      <c r="CC109" s="780"/>
      <c r="CD109" s="780"/>
      <c r="CE109" s="780"/>
      <c r="CF109" s="780"/>
      <c r="CG109" s="780"/>
      <c r="CH109" s="780"/>
      <c r="CI109" s="780"/>
      <c r="CJ109" s="780"/>
      <c r="CK109" s="773"/>
      <c r="CL109" s="773" t="s">
        <v>397</v>
      </c>
      <c r="CM109" s="773">
        <v>348</v>
      </c>
      <c r="CN109" s="773">
        <v>348</v>
      </c>
      <c r="CO109" s="773" t="s">
        <v>397</v>
      </c>
      <c r="CP109" s="773">
        <v>348</v>
      </c>
      <c r="CQ109" s="773">
        <v>348</v>
      </c>
      <c r="CR109" s="772">
        <v>348</v>
      </c>
      <c r="CS109" s="781"/>
      <c r="CT109" s="782" t="s">
        <v>308</v>
      </c>
      <c r="CU109" s="783" t="s">
        <v>308</v>
      </c>
      <c r="CV109" s="774"/>
      <c r="CW109" s="774"/>
      <c r="CX109" s="865">
        <v>46258</v>
      </c>
      <c r="CY109" s="784" t="s">
        <v>797</v>
      </c>
      <c r="CZ109" s="784">
        <v>0</v>
      </c>
      <c r="DA109" s="785">
        <v>46269</v>
      </c>
      <c r="DB109" s="785" t="s">
        <v>633</v>
      </c>
      <c r="DC109" s="785" t="s">
        <v>634</v>
      </c>
      <c r="DD109" s="785" t="s">
        <v>390</v>
      </c>
      <c r="DE109" s="785" t="s">
        <v>397</v>
      </c>
      <c r="DF109" s="785" t="s">
        <v>397</v>
      </c>
      <c r="DG109" s="785" t="s">
        <v>397</v>
      </c>
      <c r="DH109" s="786">
        <v>0</v>
      </c>
      <c r="DI109" s="774" t="s">
        <v>390</v>
      </c>
      <c r="DJ109" s="774" t="s">
        <v>397</v>
      </c>
      <c r="DK109" s="774">
        <v>46272</v>
      </c>
      <c r="DL109" s="774">
        <v>46297</v>
      </c>
      <c r="DM109" s="774">
        <v>46295</v>
      </c>
      <c r="DN109" s="774">
        <v>46295</v>
      </c>
      <c r="DO109" s="787">
        <v>0</v>
      </c>
      <c r="DP109" s="774">
        <v>46311</v>
      </c>
      <c r="DQ109" s="774">
        <v>46323</v>
      </c>
      <c r="DR109" s="774">
        <v>46323</v>
      </c>
      <c r="DS109" s="786">
        <v>46311</v>
      </c>
      <c r="DT109" s="752">
        <v>46323</v>
      </c>
      <c r="DU109" s="753">
        <v>-8</v>
      </c>
      <c r="DV109" s="753" t="s">
        <v>308</v>
      </c>
      <c r="DW109" s="754">
        <v>46303</v>
      </c>
      <c r="DX109" s="755">
        <v>46303</v>
      </c>
      <c r="DY109" s="754" t="e">
        <v>#VALUE!</v>
      </c>
      <c r="DZ109" s="754" t="e">
        <v>#VALUE!</v>
      </c>
      <c r="EA109" s="754"/>
      <c r="EB109" s="754"/>
      <c r="HA109" s="756" t="s">
        <v>397</v>
      </c>
      <c r="HB109" s="756" t="s">
        <v>397</v>
      </c>
      <c r="HC109" s="756" t="s">
        <v>397</v>
      </c>
      <c r="HD109" s="756" t="s">
        <v>397</v>
      </c>
      <c r="HE109" s="756" t="s">
        <v>397</v>
      </c>
      <c r="HF109" s="756" t="s">
        <v>397</v>
      </c>
      <c r="HG109" s="756" t="s">
        <v>397</v>
      </c>
      <c r="HH109" s="756" t="s">
        <v>397</v>
      </c>
      <c r="HI109" s="756" t="s">
        <v>397</v>
      </c>
      <c r="HJ109" s="756" t="s">
        <v>397</v>
      </c>
      <c r="HK109"/>
      <c r="HL109"/>
      <c r="HM109"/>
      <c r="HN109" s="756" t="str">
        <f t="shared" si="3"/>
        <v>AUTO PRINT</v>
      </c>
      <c r="HO109"/>
      <c r="HP109" s="757" t="s">
        <v>572</v>
      </c>
      <c r="HQ109" s="757" t="s">
        <v>572</v>
      </c>
      <c r="HR109" s="757" t="s">
        <v>572</v>
      </c>
      <c r="HS109"/>
      <c r="HW109" s="758"/>
      <c r="HX109"/>
      <c r="HY109" s="759" t="s">
        <v>572</v>
      </c>
      <c r="HZ109" s="759" t="s">
        <v>572</v>
      </c>
      <c r="IA109" s="759" t="s">
        <v>572</v>
      </c>
      <c r="IC109" s="760" t="s">
        <v>572</v>
      </c>
      <c r="ID109" s="760" t="s">
        <v>572</v>
      </c>
      <c r="IE109" s="760" t="s">
        <v>572</v>
      </c>
      <c r="IF109" s="761" t="s">
        <v>572</v>
      </c>
      <c r="IG109" s="619" t="str">
        <f t="shared" si="4"/>
        <v>IN HOUSE (MANUAL)</v>
      </c>
      <c r="II109" s="761" t="s">
        <v>572</v>
      </c>
      <c r="IK109" s="761" t="str">
        <f>IFERROR(VLOOKUP($M109,#REF!,13,0),"IN HOUSE (MANUAL)")</f>
        <v>IN HOUSE (MANUAL)</v>
      </c>
      <c r="IM109" s="760" t="s">
        <v>572</v>
      </c>
      <c r="IN109" s="760" t="s">
        <v>572</v>
      </c>
      <c r="IO109" s="760" t="s">
        <v>572</v>
      </c>
      <c r="IQ109" s="760" t="s">
        <v>572</v>
      </c>
      <c r="IR109" s="760" t="s">
        <v>572</v>
      </c>
      <c r="IT109" s="760" t="s">
        <v>572</v>
      </c>
      <c r="IV109" s="760" t="s">
        <v>572</v>
      </c>
      <c r="IW109" s="760" t="s">
        <v>572</v>
      </c>
      <c r="IY109" s="760" t="s">
        <v>572</v>
      </c>
      <c r="IZ109" s="760" t="s">
        <v>572</v>
      </c>
      <c r="JB109" s="760" t="s">
        <v>922</v>
      </c>
      <c r="JC109" s="760">
        <v>348</v>
      </c>
      <c r="JE109" s="760" t="s">
        <v>572</v>
      </c>
      <c r="JF109" s="760" t="s">
        <v>572</v>
      </c>
    </row>
    <row r="110" spans="1:266" ht="16.5" customHeight="1" x14ac:dyDescent="0.35">
      <c r="A110" s="618" t="s">
        <v>834</v>
      </c>
      <c r="B110" s="730">
        <v>108</v>
      </c>
      <c r="C110" s="730" t="s">
        <v>747</v>
      </c>
      <c r="D110" s="730" t="s">
        <v>747</v>
      </c>
      <c r="E110" s="730">
        <v>2</v>
      </c>
      <c r="F110" s="731" t="s">
        <v>574</v>
      </c>
      <c r="G110" s="732">
        <v>1</v>
      </c>
      <c r="H110" s="733">
        <v>46232</v>
      </c>
      <c r="I110" s="730">
        <v>41</v>
      </c>
      <c r="J110" s="730" t="s">
        <v>308</v>
      </c>
      <c r="K110" s="730">
        <v>42</v>
      </c>
      <c r="L110" s="730" t="s">
        <v>835</v>
      </c>
      <c r="M110" s="772" t="s">
        <v>834</v>
      </c>
      <c r="N110" s="772">
        <v>0</v>
      </c>
      <c r="O110" s="772" t="s">
        <v>390</v>
      </c>
      <c r="P110" s="772">
        <v>0</v>
      </c>
      <c r="Q110" s="772" t="s">
        <v>390</v>
      </c>
      <c r="R110" s="772" t="s">
        <v>170</v>
      </c>
      <c r="S110" s="772" t="s">
        <v>308</v>
      </c>
      <c r="T110" s="772" t="s">
        <v>757</v>
      </c>
      <c r="U110" s="772">
        <v>411</v>
      </c>
      <c r="V110" s="772" t="s">
        <v>308</v>
      </c>
      <c r="W110" s="772"/>
      <c r="X110" s="772"/>
      <c r="Y110" s="772"/>
      <c r="Z110" s="886"/>
      <c r="AA110" s="772" t="s">
        <v>309</v>
      </c>
      <c r="AB110" s="772" t="s">
        <v>750</v>
      </c>
      <c r="AC110" s="772" t="s">
        <v>589</v>
      </c>
      <c r="AD110" s="772">
        <v>216</v>
      </c>
      <c r="AE110" s="864">
        <v>216</v>
      </c>
      <c r="AF110" s="774">
        <v>46272</v>
      </c>
      <c r="AG110" s="777"/>
      <c r="AH110" s="777"/>
      <c r="AI110" s="777" t="s">
        <v>625</v>
      </c>
      <c r="AJ110" s="778">
        <v>40</v>
      </c>
      <c r="AK110" s="779"/>
      <c r="AL110" s="778"/>
      <c r="AM110" s="780">
        <v>216</v>
      </c>
      <c r="AN110" s="780"/>
      <c r="AO110" s="780"/>
      <c r="AP110" s="780"/>
      <c r="AQ110" s="780"/>
      <c r="AR110" s="780"/>
      <c r="AS110" s="780"/>
      <c r="AT110" s="780"/>
      <c r="AU110" s="780"/>
      <c r="AV110" s="780"/>
      <c r="AW110" s="780"/>
      <c r="AX110" s="780"/>
      <c r="AY110" s="780"/>
      <c r="AZ110" s="780"/>
      <c r="BA110" s="780"/>
      <c r="BB110" s="780">
        <v>0</v>
      </c>
      <c r="BC110" s="780">
        <v>216</v>
      </c>
      <c r="BD110" s="780">
        <v>0</v>
      </c>
      <c r="BE110" s="780">
        <v>0</v>
      </c>
      <c r="BF110" s="780">
        <v>0</v>
      </c>
      <c r="BG110" s="780">
        <v>0</v>
      </c>
      <c r="BH110" s="780">
        <v>0</v>
      </c>
      <c r="BI110" s="780">
        <v>216</v>
      </c>
      <c r="BJ110" s="780"/>
      <c r="BK110" s="780">
        <v>0</v>
      </c>
      <c r="BL110" s="780"/>
      <c r="BM110" s="780"/>
      <c r="BN110" s="780" t="s">
        <v>308</v>
      </c>
      <c r="BO110" s="780" t="s">
        <v>308</v>
      </c>
      <c r="BP110" s="780" t="s">
        <v>308</v>
      </c>
      <c r="BQ110" s="780" t="s">
        <v>308</v>
      </c>
      <c r="BR110" s="780"/>
      <c r="BS110" s="780" t="s">
        <v>397</v>
      </c>
      <c r="BT110" s="780"/>
      <c r="BU110" s="780" t="s">
        <v>579</v>
      </c>
      <c r="BV110" s="780"/>
      <c r="BW110" s="780"/>
      <c r="BX110" s="780"/>
      <c r="BY110" s="780"/>
      <c r="BZ110" s="780"/>
      <c r="CA110" s="780"/>
      <c r="CB110" s="780"/>
      <c r="CC110" s="780"/>
      <c r="CD110" s="780"/>
      <c r="CE110" s="780"/>
      <c r="CF110" s="780"/>
      <c r="CG110" s="780"/>
      <c r="CH110" s="780"/>
      <c r="CI110" s="780"/>
      <c r="CJ110" s="780"/>
      <c r="CK110" s="773"/>
      <c r="CL110" s="773" t="s">
        <v>397</v>
      </c>
      <c r="CM110" s="773">
        <v>216</v>
      </c>
      <c r="CN110" s="773">
        <v>216</v>
      </c>
      <c r="CO110" s="773" t="s">
        <v>397</v>
      </c>
      <c r="CP110" s="773">
        <v>216</v>
      </c>
      <c r="CQ110" s="773">
        <v>216</v>
      </c>
      <c r="CR110" s="772">
        <v>216</v>
      </c>
      <c r="CS110" s="781"/>
      <c r="CT110" s="782" t="s">
        <v>308</v>
      </c>
      <c r="CU110" s="783" t="s">
        <v>308</v>
      </c>
      <c r="CV110" s="774"/>
      <c r="CW110" s="774"/>
      <c r="CX110" s="865">
        <v>46258</v>
      </c>
      <c r="CY110" s="784" t="s">
        <v>797</v>
      </c>
      <c r="CZ110" s="784">
        <v>0</v>
      </c>
      <c r="DA110" s="785">
        <v>46269</v>
      </c>
      <c r="DB110" s="785" t="s">
        <v>633</v>
      </c>
      <c r="DC110" s="785" t="s">
        <v>634</v>
      </c>
      <c r="DD110" s="785" t="s">
        <v>390</v>
      </c>
      <c r="DE110" s="785" t="s">
        <v>397</v>
      </c>
      <c r="DF110" s="785" t="s">
        <v>397</v>
      </c>
      <c r="DG110" s="785" t="s">
        <v>397</v>
      </c>
      <c r="DH110" s="786">
        <v>0</v>
      </c>
      <c r="DI110" s="774" t="s">
        <v>390</v>
      </c>
      <c r="DJ110" s="774" t="s">
        <v>397</v>
      </c>
      <c r="DK110" s="774">
        <v>46272</v>
      </c>
      <c r="DL110" s="774">
        <v>46297</v>
      </c>
      <c r="DM110" s="774">
        <v>46295</v>
      </c>
      <c r="DN110" s="774">
        <v>46295</v>
      </c>
      <c r="DO110" s="787">
        <v>0</v>
      </c>
      <c r="DP110" s="774">
        <v>46311</v>
      </c>
      <c r="DQ110" s="774">
        <v>46319</v>
      </c>
      <c r="DR110" s="774">
        <v>46319</v>
      </c>
      <c r="DS110" s="786">
        <v>46311</v>
      </c>
      <c r="DT110" s="752">
        <v>46319</v>
      </c>
      <c r="DU110" s="753">
        <v>-8</v>
      </c>
      <c r="DV110" s="753" t="s">
        <v>308</v>
      </c>
      <c r="DW110" s="754">
        <v>46303</v>
      </c>
      <c r="DX110" s="755">
        <v>46303</v>
      </c>
      <c r="DY110" s="754" t="e">
        <v>#VALUE!</v>
      </c>
      <c r="DZ110" s="754" t="e">
        <v>#VALUE!</v>
      </c>
      <c r="EA110" s="754"/>
      <c r="EB110" s="754"/>
      <c r="HA110" s="756" t="s">
        <v>397</v>
      </c>
      <c r="HB110" s="756" t="s">
        <v>397</v>
      </c>
      <c r="HC110" s="756" t="s">
        <v>397</v>
      </c>
      <c r="HD110" s="756" t="s">
        <v>397</v>
      </c>
      <c r="HE110" s="756" t="s">
        <v>397</v>
      </c>
      <c r="HF110" s="756" t="s">
        <v>397</v>
      </c>
      <c r="HG110" s="756" t="s">
        <v>397</v>
      </c>
      <c r="HH110" s="756" t="s">
        <v>397</v>
      </c>
      <c r="HI110" s="756" t="s">
        <v>397</v>
      </c>
      <c r="HJ110" s="756" t="s">
        <v>397</v>
      </c>
      <c r="HK110"/>
      <c r="HL110"/>
      <c r="HM110"/>
      <c r="HN110" s="756" t="str">
        <f t="shared" si="3"/>
        <v>AUTO PRINT</v>
      </c>
      <c r="HO110"/>
      <c r="HP110" s="757" t="s">
        <v>572</v>
      </c>
      <c r="HQ110" s="757" t="s">
        <v>572</v>
      </c>
      <c r="HR110" s="757" t="s">
        <v>572</v>
      </c>
      <c r="HS110"/>
      <c r="HW110" s="758"/>
      <c r="HX110"/>
      <c r="HY110" s="759" t="s">
        <v>572</v>
      </c>
      <c r="HZ110" s="759" t="s">
        <v>572</v>
      </c>
      <c r="IA110" s="759" t="s">
        <v>572</v>
      </c>
      <c r="IC110" s="760" t="s">
        <v>572</v>
      </c>
      <c r="ID110" s="760" t="s">
        <v>572</v>
      </c>
      <c r="IE110" s="760" t="s">
        <v>572</v>
      </c>
      <c r="IF110" s="761" t="s">
        <v>572</v>
      </c>
      <c r="IG110" s="619" t="str">
        <f t="shared" si="4"/>
        <v>IN HOUSE (MANUAL)</v>
      </c>
      <c r="II110" s="761" t="s">
        <v>572</v>
      </c>
      <c r="IK110" s="761" t="str">
        <f>IFERROR(VLOOKUP($M110,#REF!,13,0),"IN HOUSE (MANUAL)")</f>
        <v>IN HOUSE (MANUAL)</v>
      </c>
      <c r="IM110" s="760" t="s">
        <v>572</v>
      </c>
      <c r="IN110" s="760" t="s">
        <v>572</v>
      </c>
      <c r="IO110" s="760" t="s">
        <v>572</v>
      </c>
      <c r="IQ110" s="760" t="s">
        <v>572</v>
      </c>
      <c r="IR110" s="760" t="s">
        <v>572</v>
      </c>
      <c r="IT110" s="760" t="s">
        <v>572</v>
      </c>
      <c r="IV110" s="760" t="s">
        <v>572</v>
      </c>
      <c r="IW110" s="760" t="s">
        <v>572</v>
      </c>
      <c r="IY110" s="760" t="s">
        <v>572</v>
      </c>
      <c r="IZ110" s="760" t="s">
        <v>572</v>
      </c>
      <c r="JB110" s="760" t="s">
        <v>922</v>
      </c>
      <c r="JC110" s="760">
        <v>216</v>
      </c>
      <c r="JE110" s="760" t="s">
        <v>572</v>
      </c>
      <c r="JF110" s="760" t="s">
        <v>572</v>
      </c>
    </row>
    <row r="111" spans="1:266" ht="17.25" customHeight="1" x14ac:dyDescent="0.35">
      <c r="A111" s="618" t="s">
        <v>836</v>
      </c>
      <c r="B111" s="730">
        <v>109</v>
      </c>
      <c r="C111" s="730" t="s">
        <v>747</v>
      </c>
      <c r="D111" s="730" t="s">
        <v>747</v>
      </c>
      <c r="E111" s="730">
        <v>2</v>
      </c>
      <c r="F111" s="731" t="s">
        <v>574</v>
      </c>
      <c r="G111" s="732">
        <v>1</v>
      </c>
      <c r="H111" s="733">
        <v>46232</v>
      </c>
      <c r="I111" s="730">
        <v>41</v>
      </c>
      <c r="J111" s="730" t="s">
        <v>308</v>
      </c>
      <c r="K111" s="730">
        <v>42</v>
      </c>
      <c r="L111" s="730" t="s">
        <v>837</v>
      </c>
      <c r="M111" s="772" t="s">
        <v>836</v>
      </c>
      <c r="N111" s="772">
        <v>0</v>
      </c>
      <c r="O111" s="772" t="s">
        <v>390</v>
      </c>
      <c r="P111" s="772">
        <v>0</v>
      </c>
      <c r="Q111" s="772" t="s">
        <v>390</v>
      </c>
      <c r="R111" s="772" t="s">
        <v>170</v>
      </c>
      <c r="S111" s="772" t="s">
        <v>308</v>
      </c>
      <c r="T111" s="772" t="s">
        <v>757</v>
      </c>
      <c r="U111" s="772">
        <v>411</v>
      </c>
      <c r="V111" s="772" t="s">
        <v>308</v>
      </c>
      <c r="W111" s="772"/>
      <c r="X111" s="772"/>
      <c r="Y111" s="772"/>
      <c r="Z111" s="886"/>
      <c r="AA111" s="772" t="s">
        <v>309</v>
      </c>
      <c r="AB111" s="772" t="s">
        <v>750</v>
      </c>
      <c r="AC111" s="772" t="s">
        <v>751</v>
      </c>
      <c r="AD111" s="772">
        <v>150</v>
      </c>
      <c r="AE111" s="775">
        <v>150</v>
      </c>
      <c r="AF111" s="776">
        <v>46272</v>
      </c>
      <c r="AG111" s="777"/>
      <c r="AH111" s="777"/>
      <c r="AI111" s="777" t="s">
        <v>625</v>
      </c>
      <c r="AJ111" s="778">
        <v>41</v>
      </c>
      <c r="AK111" s="779"/>
      <c r="AL111" s="778"/>
      <c r="AM111" s="780">
        <v>150</v>
      </c>
      <c r="AN111" s="780"/>
      <c r="AO111" s="780"/>
      <c r="AP111" s="780"/>
      <c r="AQ111" s="780"/>
      <c r="AR111" s="780"/>
      <c r="AS111" s="780"/>
      <c r="AT111" s="780"/>
      <c r="AU111" s="780"/>
      <c r="AV111" s="780"/>
      <c r="AW111" s="780"/>
      <c r="AX111" s="780"/>
      <c r="AY111" s="780"/>
      <c r="AZ111" s="780"/>
      <c r="BA111" s="780"/>
      <c r="BB111" s="780">
        <v>0</v>
      </c>
      <c r="BC111" s="780">
        <v>150</v>
      </c>
      <c r="BD111" s="780">
        <v>0</v>
      </c>
      <c r="BE111" s="780">
        <v>0</v>
      </c>
      <c r="BF111" s="780">
        <v>0</v>
      </c>
      <c r="BG111" s="780">
        <v>0</v>
      </c>
      <c r="BH111" s="780">
        <v>0</v>
      </c>
      <c r="BI111" s="780">
        <v>150</v>
      </c>
      <c r="BJ111" s="780"/>
      <c r="BK111" s="780">
        <v>0</v>
      </c>
      <c r="BL111" s="780"/>
      <c r="BM111" s="780"/>
      <c r="BN111" s="780" t="s">
        <v>308</v>
      </c>
      <c r="BO111" s="780" t="s">
        <v>308</v>
      </c>
      <c r="BP111" s="780" t="s">
        <v>308</v>
      </c>
      <c r="BQ111" s="780" t="s">
        <v>308</v>
      </c>
      <c r="BR111" s="780"/>
      <c r="BS111" s="780" t="s">
        <v>397</v>
      </c>
      <c r="BT111" s="780"/>
      <c r="BU111" s="780" t="s">
        <v>579</v>
      </c>
      <c r="BV111" s="780"/>
      <c r="BW111" s="780"/>
      <c r="BX111" s="780"/>
      <c r="BY111" s="780"/>
      <c r="BZ111" s="780"/>
      <c r="CA111" s="780"/>
      <c r="CB111" s="780"/>
      <c r="CC111" s="780"/>
      <c r="CD111" s="780"/>
      <c r="CE111" s="780"/>
      <c r="CF111" s="780"/>
      <c r="CG111" s="780"/>
      <c r="CH111" s="780"/>
      <c r="CI111" s="780"/>
      <c r="CJ111" s="780"/>
      <c r="CK111" s="773"/>
      <c r="CL111" s="773" t="s">
        <v>397</v>
      </c>
      <c r="CM111" s="773">
        <v>150</v>
      </c>
      <c r="CN111" s="773">
        <v>150</v>
      </c>
      <c r="CO111" s="773" t="s">
        <v>397</v>
      </c>
      <c r="CP111" s="773">
        <v>150</v>
      </c>
      <c r="CQ111" s="773">
        <v>150</v>
      </c>
      <c r="CR111" s="772">
        <v>150</v>
      </c>
      <c r="CS111" s="781"/>
      <c r="CT111" s="782" t="s">
        <v>308</v>
      </c>
      <c r="CU111" s="783" t="s">
        <v>308</v>
      </c>
      <c r="CV111" s="774"/>
      <c r="CW111" s="774"/>
      <c r="CX111" s="782">
        <v>46258</v>
      </c>
      <c r="CY111" s="784" t="s">
        <v>797</v>
      </c>
      <c r="CZ111" s="784">
        <v>0</v>
      </c>
      <c r="DA111" s="785">
        <v>46269</v>
      </c>
      <c r="DB111" s="785" t="s">
        <v>633</v>
      </c>
      <c r="DC111" s="785" t="s">
        <v>634</v>
      </c>
      <c r="DD111" s="785" t="s">
        <v>390</v>
      </c>
      <c r="DE111" s="785" t="s">
        <v>397</v>
      </c>
      <c r="DF111" s="785" t="s">
        <v>397</v>
      </c>
      <c r="DG111" s="785" t="s">
        <v>397</v>
      </c>
      <c r="DH111" s="786">
        <v>0</v>
      </c>
      <c r="DI111" s="774" t="s">
        <v>390</v>
      </c>
      <c r="DJ111" s="774" t="s">
        <v>397</v>
      </c>
      <c r="DK111" s="774">
        <v>46272</v>
      </c>
      <c r="DL111" s="774">
        <v>46297</v>
      </c>
      <c r="DM111" s="774">
        <v>46295</v>
      </c>
      <c r="DN111" s="774">
        <v>46295</v>
      </c>
      <c r="DO111" s="787">
        <v>0</v>
      </c>
      <c r="DP111" s="774">
        <v>46311</v>
      </c>
      <c r="DQ111" s="776">
        <v>46315</v>
      </c>
      <c r="DR111" s="774">
        <v>46315</v>
      </c>
      <c r="DS111" s="786">
        <v>46311</v>
      </c>
      <c r="DT111" s="752">
        <v>46315</v>
      </c>
      <c r="DU111" s="753">
        <v>-8</v>
      </c>
      <c r="DV111" s="753" t="s">
        <v>308</v>
      </c>
      <c r="DW111" s="754">
        <v>46303</v>
      </c>
      <c r="DX111" s="755">
        <v>46303</v>
      </c>
      <c r="DY111" s="754" t="e">
        <v>#VALUE!</v>
      </c>
      <c r="DZ111" s="754" t="e">
        <v>#VALUE!</v>
      </c>
      <c r="EA111" s="754"/>
      <c r="EB111" s="754"/>
      <c r="HA111" s="756" t="s">
        <v>397</v>
      </c>
      <c r="HB111" s="756" t="s">
        <v>397</v>
      </c>
      <c r="HC111" s="756" t="s">
        <v>397</v>
      </c>
      <c r="HD111" s="756" t="s">
        <v>397</v>
      </c>
      <c r="HE111" s="756" t="s">
        <v>397</v>
      </c>
      <c r="HF111" s="756" t="s">
        <v>397</v>
      </c>
      <c r="HG111" s="756" t="s">
        <v>397</v>
      </c>
      <c r="HH111" s="756" t="s">
        <v>397</v>
      </c>
      <c r="HI111" s="756" t="s">
        <v>397</v>
      </c>
      <c r="HJ111" s="756" t="s">
        <v>397</v>
      </c>
      <c r="HK111"/>
      <c r="HL111"/>
      <c r="HM111"/>
      <c r="HN111" s="756" t="str">
        <f t="shared" si="3"/>
        <v>AUTO PRINT</v>
      </c>
      <c r="HO111"/>
      <c r="HP111" s="757" t="s">
        <v>572</v>
      </c>
      <c r="HQ111" s="757" t="s">
        <v>572</v>
      </c>
      <c r="HR111" s="757" t="s">
        <v>572</v>
      </c>
      <c r="HS111"/>
      <c r="HW111" s="758"/>
      <c r="HX111"/>
      <c r="HY111" s="759" t="s">
        <v>572</v>
      </c>
      <c r="HZ111" s="759" t="s">
        <v>572</v>
      </c>
      <c r="IA111" s="759" t="s">
        <v>572</v>
      </c>
      <c r="IC111" s="760" t="s">
        <v>572</v>
      </c>
      <c r="ID111" s="760" t="s">
        <v>572</v>
      </c>
      <c r="IE111" s="760" t="s">
        <v>572</v>
      </c>
      <c r="IF111" s="761" t="s">
        <v>572</v>
      </c>
      <c r="IG111" s="619" t="str">
        <f t="shared" si="4"/>
        <v>IN HOUSE (MANUAL)</v>
      </c>
      <c r="II111" s="761" t="s">
        <v>572</v>
      </c>
      <c r="IK111" s="761" t="str">
        <f>IFERROR(VLOOKUP($M111,#REF!,13,0),"IN HOUSE (MANUAL)")</f>
        <v>IN HOUSE (MANUAL)</v>
      </c>
      <c r="IM111" s="760" t="s">
        <v>572</v>
      </c>
      <c r="IN111" s="760" t="s">
        <v>572</v>
      </c>
      <c r="IO111" s="760" t="s">
        <v>572</v>
      </c>
      <c r="IQ111" s="760" t="s">
        <v>572</v>
      </c>
      <c r="IR111" s="760" t="s">
        <v>572</v>
      </c>
      <c r="IT111" s="760" t="s">
        <v>572</v>
      </c>
      <c r="IV111" s="760" t="s">
        <v>572</v>
      </c>
      <c r="IW111" s="760" t="s">
        <v>572</v>
      </c>
      <c r="IY111" s="760" t="s">
        <v>572</v>
      </c>
      <c r="IZ111" s="760" t="s">
        <v>572</v>
      </c>
      <c r="JB111" s="760" t="s">
        <v>922</v>
      </c>
      <c r="JC111" s="760">
        <v>150</v>
      </c>
      <c r="JE111" s="760" t="s">
        <v>572</v>
      </c>
      <c r="JF111" s="760" t="s">
        <v>572</v>
      </c>
    </row>
    <row r="112" spans="1:266" ht="17.25" customHeight="1" x14ac:dyDescent="0.35">
      <c r="A112" s="618" t="s">
        <v>838</v>
      </c>
      <c r="B112" s="730">
        <v>110</v>
      </c>
      <c r="C112" s="730" t="s">
        <v>747</v>
      </c>
      <c r="D112" s="730" t="s">
        <v>747</v>
      </c>
      <c r="E112" s="730">
        <v>2</v>
      </c>
      <c r="F112" s="731" t="s">
        <v>574</v>
      </c>
      <c r="G112" s="732">
        <v>1</v>
      </c>
      <c r="H112" s="733">
        <v>46232</v>
      </c>
      <c r="I112" s="730">
        <v>42</v>
      </c>
      <c r="J112" s="730" t="s">
        <v>308</v>
      </c>
      <c r="K112" s="730">
        <v>42</v>
      </c>
      <c r="L112" s="730" t="s">
        <v>839</v>
      </c>
      <c r="M112" s="772" t="s">
        <v>838</v>
      </c>
      <c r="N112" s="772">
        <v>0</v>
      </c>
      <c r="O112" s="772" t="s">
        <v>390</v>
      </c>
      <c r="P112" s="772">
        <v>0</v>
      </c>
      <c r="Q112" s="772" t="s">
        <v>390</v>
      </c>
      <c r="R112" s="772" t="s">
        <v>170</v>
      </c>
      <c r="S112" s="772" t="s">
        <v>308</v>
      </c>
      <c r="T112" s="772" t="s">
        <v>757</v>
      </c>
      <c r="U112" s="772">
        <v>411</v>
      </c>
      <c r="V112" s="772" t="s">
        <v>308</v>
      </c>
      <c r="W112" s="772"/>
      <c r="X112" s="772"/>
      <c r="Y112" s="772"/>
      <c r="Z112" s="886"/>
      <c r="AA112" s="772" t="s">
        <v>309</v>
      </c>
      <c r="AB112" s="772" t="s">
        <v>750</v>
      </c>
      <c r="AC112" s="772" t="s">
        <v>812</v>
      </c>
      <c r="AD112" s="772">
        <v>1260</v>
      </c>
      <c r="AE112" s="775">
        <v>1260</v>
      </c>
      <c r="AF112" s="776">
        <v>46272</v>
      </c>
      <c r="AG112" s="777"/>
      <c r="AH112" s="777"/>
      <c r="AI112" s="777" t="s">
        <v>625</v>
      </c>
      <c r="AJ112" s="778">
        <v>42</v>
      </c>
      <c r="AK112" s="779"/>
      <c r="AL112" s="778"/>
      <c r="AM112" s="780">
        <v>1260</v>
      </c>
      <c r="AN112" s="780"/>
      <c r="AO112" s="780"/>
      <c r="AP112" s="780"/>
      <c r="AQ112" s="780"/>
      <c r="AR112" s="780"/>
      <c r="AS112" s="780"/>
      <c r="AT112" s="780"/>
      <c r="AU112" s="780"/>
      <c r="AV112" s="780"/>
      <c r="AW112" s="780"/>
      <c r="AX112" s="780"/>
      <c r="AY112" s="780"/>
      <c r="AZ112" s="780"/>
      <c r="BA112" s="780"/>
      <c r="BB112" s="780">
        <v>0</v>
      </c>
      <c r="BC112" s="780">
        <v>1260</v>
      </c>
      <c r="BD112" s="780">
        <v>0</v>
      </c>
      <c r="BE112" s="780">
        <v>0</v>
      </c>
      <c r="BF112" s="780">
        <v>0</v>
      </c>
      <c r="BG112" s="780">
        <v>0</v>
      </c>
      <c r="BH112" s="780">
        <v>0</v>
      </c>
      <c r="BI112" s="780">
        <v>1260</v>
      </c>
      <c r="BJ112" s="780"/>
      <c r="BK112" s="780">
        <v>0</v>
      </c>
      <c r="BL112" s="780"/>
      <c r="BM112" s="780"/>
      <c r="BN112" s="780" t="s">
        <v>308</v>
      </c>
      <c r="BO112" s="780" t="s">
        <v>308</v>
      </c>
      <c r="BP112" s="780" t="s">
        <v>308</v>
      </c>
      <c r="BQ112" s="780" t="s">
        <v>308</v>
      </c>
      <c r="BR112" s="780"/>
      <c r="BS112" s="780" t="s">
        <v>397</v>
      </c>
      <c r="BT112" s="780"/>
      <c r="BU112" s="780" t="s">
        <v>579</v>
      </c>
      <c r="BV112" s="780"/>
      <c r="BW112" s="780"/>
      <c r="BX112" s="780"/>
      <c r="BY112" s="780"/>
      <c r="BZ112" s="780"/>
      <c r="CA112" s="780"/>
      <c r="CB112" s="780"/>
      <c r="CC112" s="780"/>
      <c r="CD112" s="780"/>
      <c r="CE112" s="780"/>
      <c r="CF112" s="780"/>
      <c r="CG112" s="780"/>
      <c r="CH112" s="780"/>
      <c r="CI112" s="780"/>
      <c r="CJ112" s="780"/>
      <c r="CK112" s="773"/>
      <c r="CL112" s="773" t="s">
        <v>397</v>
      </c>
      <c r="CM112" s="773">
        <v>1260</v>
      </c>
      <c r="CN112" s="773">
        <v>1260</v>
      </c>
      <c r="CO112" s="773" t="s">
        <v>397</v>
      </c>
      <c r="CP112" s="773">
        <v>1260</v>
      </c>
      <c r="CQ112" s="773">
        <v>1260</v>
      </c>
      <c r="CR112" s="772">
        <v>1260</v>
      </c>
      <c r="CS112" s="781"/>
      <c r="CT112" s="782" t="s">
        <v>308</v>
      </c>
      <c r="CU112" s="783" t="s">
        <v>308</v>
      </c>
      <c r="CV112" s="774"/>
      <c r="CW112" s="774"/>
      <c r="CX112" s="782">
        <v>46258</v>
      </c>
      <c r="CY112" s="784" t="s">
        <v>797</v>
      </c>
      <c r="CZ112" s="784">
        <v>0</v>
      </c>
      <c r="DA112" s="785">
        <v>46269</v>
      </c>
      <c r="DB112" s="785" t="s">
        <v>633</v>
      </c>
      <c r="DC112" s="785" t="s">
        <v>634</v>
      </c>
      <c r="DD112" s="785" t="s">
        <v>390</v>
      </c>
      <c r="DE112" s="785" t="s">
        <v>397</v>
      </c>
      <c r="DF112" s="785" t="s">
        <v>397</v>
      </c>
      <c r="DG112" s="785" t="s">
        <v>397</v>
      </c>
      <c r="DH112" s="786">
        <v>0</v>
      </c>
      <c r="DI112" s="774" t="s">
        <v>390</v>
      </c>
      <c r="DJ112" s="774" t="s">
        <v>397</v>
      </c>
      <c r="DK112" s="774">
        <v>46272</v>
      </c>
      <c r="DL112" s="774">
        <v>46297</v>
      </c>
      <c r="DM112" s="774">
        <v>46296</v>
      </c>
      <c r="DN112" s="774">
        <v>46296</v>
      </c>
      <c r="DO112" s="787">
        <v>0</v>
      </c>
      <c r="DP112" s="774">
        <v>46311</v>
      </c>
      <c r="DQ112" s="776">
        <v>46323</v>
      </c>
      <c r="DR112" s="774">
        <v>46323</v>
      </c>
      <c r="DS112" s="786">
        <v>46311</v>
      </c>
      <c r="DT112" s="752">
        <v>46323</v>
      </c>
      <c r="DU112" s="753">
        <v>-4</v>
      </c>
      <c r="DV112" s="753" t="s">
        <v>308</v>
      </c>
      <c r="DW112" s="754">
        <v>46303</v>
      </c>
      <c r="DX112" s="755">
        <v>46307</v>
      </c>
      <c r="DY112" s="754" t="e">
        <v>#VALUE!</v>
      </c>
      <c r="DZ112" s="754" t="e">
        <v>#VALUE!</v>
      </c>
      <c r="EA112" s="754"/>
      <c r="EB112" s="754"/>
      <c r="HA112" s="756" t="s">
        <v>397</v>
      </c>
      <c r="HB112" s="756" t="s">
        <v>397</v>
      </c>
      <c r="HC112" s="756" t="s">
        <v>397</v>
      </c>
      <c r="HD112" s="756" t="s">
        <v>397</v>
      </c>
      <c r="HE112" s="756" t="s">
        <v>397</v>
      </c>
      <c r="HF112" s="756" t="s">
        <v>397</v>
      </c>
      <c r="HG112" s="756" t="s">
        <v>397</v>
      </c>
      <c r="HH112" s="756" t="s">
        <v>397</v>
      </c>
      <c r="HI112" s="756" t="s">
        <v>397</v>
      </c>
      <c r="HJ112" s="756" t="s">
        <v>397</v>
      </c>
      <c r="HK112"/>
      <c r="HL112"/>
      <c r="HM112"/>
      <c r="HN112" s="756" t="str">
        <f t="shared" si="3"/>
        <v>AUTO PRINT</v>
      </c>
      <c r="HO112"/>
      <c r="HP112" s="757" t="s">
        <v>572</v>
      </c>
      <c r="HQ112" s="757" t="s">
        <v>572</v>
      </c>
      <c r="HR112" s="757" t="s">
        <v>572</v>
      </c>
      <c r="HS112"/>
      <c r="HW112" s="758"/>
      <c r="HX112"/>
      <c r="HY112" s="759" t="s">
        <v>572</v>
      </c>
      <c r="HZ112" s="759" t="s">
        <v>572</v>
      </c>
      <c r="IA112" s="759" t="s">
        <v>572</v>
      </c>
      <c r="IC112" s="760" t="s">
        <v>572</v>
      </c>
      <c r="ID112" s="760" t="s">
        <v>572</v>
      </c>
      <c r="IE112" s="760" t="s">
        <v>572</v>
      </c>
      <c r="IF112" s="761" t="s">
        <v>572</v>
      </c>
      <c r="IG112" s="619" t="str">
        <f t="shared" si="4"/>
        <v>IN HOUSE (MANUAL)</v>
      </c>
      <c r="II112" s="761" t="s">
        <v>572</v>
      </c>
      <c r="IK112" s="761" t="str">
        <f>IFERROR(VLOOKUP($M112,#REF!,13,0),"IN HOUSE (MANUAL)")</f>
        <v>IN HOUSE (MANUAL)</v>
      </c>
      <c r="IM112" s="760" t="s">
        <v>572</v>
      </c>
      <c r="IN112" s="760" t="s">
        <v>572</v>
      </c>
      <c r="IO112" s="760" t="s">
        <v>572</v>
      </c>
      <c r="IQ112" s="760" t="s">
        <v>572</v>
      </c>
      <c r="IR112" s="760" t="s">
        <v>572</v>
      </c>
      <c r="IT112" s="760" t="s">
        <v>572</v>
      </c>
      <c r="IV112" s="760" t="s">
        <v>572</v>
      </c>
      <c r="IW112" s="760" t="s">
        <v>572</v>
      </c>
      <c r="IY112" s="760" t="s">
        <v>572</v>
      </c>
      <c r="IZ112" s="760" t="s">
        <v>572</v>
      </c>
      <c r="JB112" s="760" t="s">
        <v>922</v>
      </c>
      <c r="JC112" s="760">
        <v>1260</v>
      </c>
      <c r="JE112" s="760" t="s">
        <v>572</v>
      </c>
      <c r="JF112" s="760" t="s">
        <v>572</v>
      </c>
    </row>
    <row r="113" spans="1:266" ht="17.25" customHeight="1" x14ac:dyDescent="0.35">
      <c r="A113" s="618" t="s">
        <v>840</v>
      </c>
      <c r="B113" s="730">
        <v>111</v>
      </c>
      <c r="C113" s="730" t="s">
        <v>747</v>
      </c>
      <c r="D113" s="730" t="s">
        <v>747</v>
      </c>
      <c r="E113" s="730">
        <v>2</v>
      </c>
      <c r="F113" s="731" t="s">
        <v>767</v>
      </c>
      <c r="G113" s="732">
        <v>1</v>
      </c>
      <c r="H113" s="733">
        <v>46238</v>
      </c>
      <c r="I113" s="730">
        <v>42</v>
      </c>
      <c r="J113" s="730" t="s">
        <v>308</v>
      </c>
      <c r="K113" s="730">
        <v>43</v>
      </c>
      <c r="L113" s="730" t="s">
        <v>841</v>
      </c>
      <c r="M113" s="772" t="s">
        <v>840</v>
      </c>
      <c r="N113" s="772">
        <v>0</v>
      </c>
      <c r="O113" s="772" t="s">
        <v>390</v>
      </c>
      <c r="P113" s="772">
        <v>0</v>
      </c>
      <c r="Q113" s="772" t="s">
        <v>390</v>
      </c>
      <c r="R113" s="772" t="s">
        <v>170</v>
      </c>
      <c r="S113" s="772"/>
      <c r="T113" s="772" t="s">
        <v>775</v>
      </c>
      <c r="U113" s="772">
        <v>411</v>
      </c>
      <c r="V113" s="772" t="s">
        <v>308</v>
      </c>
      <c r="W113" s="772"/>
      <c r="X113" s="772"/>
      <c r="Y113" s="772"/>
      <c r="Z113" s="774"/>
      <c r="AA113" s="772" t="s">
        <v>157</v>
      </c>
      <c r="AB113" s="772" t="s">
        <v>569</v>
      </c>
      <c r="AC113" s="772" t="s">
        <v>842</v>
      </c>
      <c r="AD113" s="772">
        <v>2784</v>
      </c>
      <c r="AE113" s="775">
        <v>2784</v>
      </c>
      <c r="AF113" s="776">
        <v>46272</v>
      </c>
      <c r="AG113" s="777"/>
      <c r="AH113" s="777"/>
      <c r="AI113" s="777" t="s">
        <v>308</v>
      </c>
      <c r="AJ113" s="778">
        <v>43</v>
      </c>
      <c r="AK113" s="779"/>
      <c r="AL113" s="778"/>
      <c r="AM113" s="780">
        <v>2784</v>
      </c>
      <c r="AN113" s="780"/>
      <c r="AO113" s="780"/>
      <c r="AP113" s="780"/>
      <c r="AQ113" s="780"/>
      <c r="AR113" s="780"/>
      <c r="AS113" s="780"/>
      <c r="AT113" s="780"/>
      <c r="AU113" s="780"/>
      <c r="AV113" s="780"/>
      <c r="AW113" s="780"/>
      <c r="AX113" s="780"/>
      <c r="AY113" s="780"/>
      <c r="AZ113" s="780"/>
      <c r="BA113" s="780"/>
      <c r="BB113" s="780">
        <v>0</v>
      </c>
      <c r="BC113" s="780">
        <v>2784</v>
      </c>
      <c r="BD113" s="780">
        <v>0</v>
      </c>
      <c r="BE113" s="780">
        <v>0</v>
      </c>
      <c r="BF113" s="780">
        <v>0</v>
      </c>
      <c r="BG113" s="780">
        <v>0</v>
      </c>
      <c r="BH113" s="780">
        <v>0</v>
      </c>
      <c r="BI113" s="780">
        <v>2784</v>
      </c>
      <c r="BJ113" s="780"/>
      <c r="BK113" s="780">
        <v>0</v>
      </c>
      <c r="BL113" s="780"/>
      <c r="BM113" s="780"/>
      <c r="BN113" s="780" t="s">
        <v>308</v>
      </c>
      <c r="BO113" s="780" t="s">
        <v>308</v>
      </c>
      <c r="BP113" s="780" t="s">
        <v>308</v>
      </c>
      <c r="BQ113" s="780" t="s">
        <v>308</v>
      </c>
      <c r="BR113" s="780"/>
      <c r="BS113" s="780" t="s">
        <v>397</v>
      </c>
      <c r="BT113" s="780"/>
      <c r="BU113" s="780" t="s">
        <v>579</v>
      </c>
      <c r="BV113" s="780"/>
      <c r="BW113" s="780"/>
      <c r="BX113" s="780"/>
      <c r="BY113" s="780"/>
      <c r="BZ113" s="780"/>
      <c r="CA113" s="780"/>
      <c r="CB113" s="780"/>
      <c r="CC113" s="780"/>
      <c r="CD113" s="780"/>
      <c r="CE113" s="780"/>
      <c r="CF113" s="780"/>
      <c r="CG113" s="780"/>
      <c r="CH113" s="780"/>
      <c r="CI113" s="780"/>
      <c r="CJ113" s="780"/>
      <c r="CK113" s="773"/>
      <c r="CL113" s="773" t="s">
        <v>397</v>
      </c>
      <c r="CM113" s="773">
        <v>2784</v>
      </c>
      <c r="CN113" s="773">
        <v>2784</v>
      </c>
      <c r="CO113" s="773" t="s">
        <v>397</v>
      </c>
      <c r="CP113" s="773">
        <v>2784</v>
      </c>
      <c r="CQ113" s="773">
        <v>2784</v>
      </c>
      <c r="CR113" s="772">
        <v>2784</v>
      </c>
      <c r="CS113" s="781"/>
      <c r="CT113" s="782" t="s">
        <v>308</v>
      </c>
      <c r="CU113" s="866" t="s">
        <v>308</v>
      </c>
      <c r="CV113" s="774"/>
      <c r="CW113" s="774"/>
      <c r="CX113" s="782">
        <v>46263</v>
      </c>
      <c r="CY113" s="784" t="s">
        <v>797</v>
      </c>
      <c r="CZ113" s="784" t="s">
        <v>308</v>
      </c>
      <c r="DA113" s="785">
        <v>46269</v>
      </c>
      <c r="DB113" s="785" t="s">
        <v>633</v>
      </c>
      <c r="DC113" s="785" t="s">
        <v>634</v>
      </c>
      <c r="DD113" s="785" t="s">
        <v>390</v>
      </c>
      <c r="DE113" s="785" t="s">
        <v>397</v>
      </c>
      <c r="DF113" s="785" t="s">
        <v>397</v>
      </c>
      <c r="DG113" s="785" t="s">
        <v>397</v>
      </c>
      <c r="DH113" s="786">
        <v>0</v>
      </c>
      <c r="DI113" s="774" t="s">
        <v>390</v>
      </c>
      <c r="DJ113" s="774" t="s">
        <v>397</v>
      </c>
      <c r="DK113" s="774">
        <v>46272</v>
      </c>
      <c r="DL113" s="774">
        <v>46304</v>
      </c>
      <c r="DM113" s="774">
        <v>46301</v>
      </c>
      <c r="DN113" s="774">
        <v>46301</v>
      </c>
      <c r="DO113" s="787" t="s">
        <v>308</v>
      </c>
      <c r="DP113" s="774">
        <v>46318</v>
      </c>
      <c r="DQ113" s="776">
        <v>46318</v>
      </c>
      <c r="DR113" s="774">
        <v>46318</v>
      </c>
      <c r="DS113" s="786">
        <v>46318</v>
      </c>
      <c r="DT113" s="752">
        <v>46318</v>
      </c>
      <c r="DU113" s="753">
        <v>-9</v>
      </c>
      <c r="DV113" s="753" t="s">
        <v>308</v>
      </c>
      <c r="DW113" s="754">
        <v>46307</v>
      </c>
      <c r="DX113" s="755">
        <v>46309</v>
      </c>
      <c r="DY113" s="754" t="e">
        <v>#VALUE!</v>
      </c>
      <c r="DZ113" s="754" t="e">
        <v>#VALUE!</v>
      </c>
      <c r="EA113" s="754"/>
      <c r="EB113" s="754"/>
      <c r="HA113" s="756" t="s">
        <v>397</v>
      </c>
      <c r="HB113" s="756" t="s">
        <v>397</v>
      </c>
      <c r="HC113" s="756" t="s">
        <v>397</v>
      </c>
      <c r="HD113" s="756" t="s">
        <v>397</v>
      </c>
      <c r="HE113" s="756" t="s">
        <v>397</v>
      </c>
      <c r="HF113" s="756" t="s">
        <v>397</v>
      </c>
      <c r="HG113" s="756" t="s">
        <v>397</v>
      </c>
      <c r="HH113" s="756" t="s">
        <v>397</v>
      </c>
      <c r="HI113" s="756" t="s">
        <v>397</v>
      </c>
      <c r="HJ113" s="756" t="s">
        <v>397</v>
      </c>
      <c r="HK113"/>
      <c r="HL113"/>
      <c r="HM113"/>
      <c r="HN113" s="756" t="str">
        <f t="shared" si="3"/>
        <v>AUTO PRINT</v>
      </c>
      <c r="HO113"/>
      <c r="HP113" s="757" t="s">
        <v>572</v>
      </c>
      <c r="HQ113" s="757" t="s">
        <v>572</v>
      </c>
      <c r="HR113" s="757" t="s">
        <v>572</v>
      </c>
      <c r="HS113"/>
      <c r="HW113" s="758"/>
      <c r="HX113"/>
      <c r="HY113" s="759" t="s">
        <v>572</v>
      </c>
      <c r="HZ113" s="759" t="s">
        <v>572</v>
      </c>
      <c r="IA113" s="759" t="s">
        <v>572</v>
      </c>
      <c r="IC113" s="760" t="s">
        <v>572</v>
      </c>
      <c r="ID113" s="760" t="s">
        <v>572</v>
      </c>
      <c r="IE113" s="760" t="s">
        <v>572</v>
      </c>
      <c r="IF113" s="761" t="s">
        <v>572</v>
      </c>
      <c r="IG113" s="619" t="str">
        <f t="shared" si="4"/>
        <v>IN HOUSE (MANUAL)</v>
      </c>
      <c r="II113" s="761" t="s">
        <v>572</v>
      </c>
      <c r="IK113" s="761" t="str">
        <f>IFERROR(VLOOKUP($M113,#REF!,13,0),"IN HOUSE (MANUAL)")</f>
        <v>IN HOUSE (MANUAL)</v>
      </c>
      <c r="IM113" s="760" t="s">
        <v>572</v>
      </c>
      <c r="IN113" s="760" t="s">
        <v>572</v>
      </c>
      <c r="IO113" s="760" t="s">
        <v>572</v>
      </c>
      <c r="IQ113" s="760" t="s">
        <v>572</v>
      </c>
      <c r="IR113" s="760" t="s">
        <v>572</v>
      </c>
      <c r="IT113" s="760" t="s">
        <v>572</v>
      </c>
      <c r="IV113" s="760" t="s">
        <v>572</v>
      </c>
      <c r="IW113" s="760" t="s">
        <v>572</v>
      </c>
      <c r="IY113" s="760" t="s">
        <v>572</v>
      </c>
      <c r="IZ113" s="760" t="s">
        <v>572</v>
      </c>
      <c r="JB113" s="760" t="s">
        <v>922</v>
      </c>
      <c r="JC113" s="760">
        <v>2784</v>
      </c>
      <c r="JE113" s="760" t="s">
        <v>572</v>
      </c>
      <c r="JF113" s="760" t="s">
        <v>572</v>
      </c>
    </row>
    <row r="114" spans="1:266" ht="17.25" customHeight="1" x14ac:dyDescent="0.35">
      <c r="A114" s="618" t="s">
        <v>843</v>
      </c>
      <c r="B114" s="730">
        <v>112</v>
      </c>
      <c r="C114" s="730" t="s">
        <v>844</v>
      </c>
      <c r="D114" s="730" t="s">
        <v>844</v>
      </c>
      <c r="E114" s="730">
        <v>2</v>
      </c>
      <c r="F114" s="731" t="s">
        <v>767</v>
      </c>
      <c r="G114" s="732">
        <v>2</v>
      </c>
      <c r="H114" s="733">
        <v>46238</v>
      </c>
      <c r="I114" s="730">
        <v>43</v>
      </c>
      <c r="J114" s="730" t="s">
        <v>308</v>
      </c>
      <c r="K114" s="730">
        <v>43</v>
      </c>
      <c r="L114" s="730" t="s">
        <v>845</v>
      </c>
      <c r="M114" s="772" t="s">
        <v>843</v>
      </c>
      <c r="N114" s="772">
        <v>0</v>
      </c>
      <c r="O114" s="772" t="s">
        <v>390</v>
      </c>
      <c r="P114" s="772">
        <v>0</v>
      </c>
      <c r="Q114" s="772" t="s">
        <v>390</v>
      </c>
      <c r="R114" s="772" t="s">
        <v>170</v>
      </c>
      <c r="S114" s="772"/>
      <c r="T114" s="772" t="s">
        <v>772</v>
      </c>
      <c r="U114" s="772">
        <v>411</v>
      </c>
      <c r="V114" s="772" t="s">
        <v>308</v>
      </c>
      <c r="W114" s="772"/>
      <c r="X114" s="772"/>
      <c r="Y114" s="772"/>
      <c r="Z114" s="774"/>
      <c r="AA114" s="772" t="s">
        <v>157</v>
      </c>
      <c r="AB114" s="772" t="s">
        <v>569</v>
      </c>
      <c r="AC114" s="772" t="s">
        <v>842</v>
      </c>
      <c r="AD114" s="772">
        <v>3384</v>
      </c>
      <c r="AE114" s="775">
        <v>2247</v>
      </c>
      <c r="AF114" s="776">
        <v>46272</v>
      </c>
      <c r="AG114" s="777"/>
      <c r="AH114" s="777"/>
      <c r="AI114" s="777" t="s">
        <v>308</v>
      </c>
      <c r="AJ114" s="778">
        <v>44</v>
      </c>
      <c r="AK114" s="779"/>
      <c r="AL114" s="778"/>
      <c r="AM114" s="780">
        <v>1692</v>
      </c>
      <c r="AN114" s="780"/>
      <c r="AO114" s="780"/>
      <c r="AP114" s="780"/>
      <c r="AQ114" s="780"/>
      <c r="AR114" s="780"/>
      <c r="AS114" s="780"/>
      <c r="AT114" s="780"/>
      <c r="AU114" s="780"/>
      <c r="AV114" s="780"/>
      <c r="AW114" s="780"/>
      <c r="AX114" s="780"/>
      <c r="AY114" s="780"/>
      <c r="AZ114" s="780"/>
      <c r="BA114" s="780"/>
      <c r="BB114" s="780">
        <v>0</v>
      </c>
      <c r="BC114" s="887">
        <v>1692</v>
      </c>
      <c r="BD114" s="780">
        <v>0</v>
      </c>
      <c r="BE114" s="780">
        <v>0</v>
      </c>
      <c r="BF114" s="780">
        <v>0</v>
      </c>
      <c r="BG114" s="780">
        <v>0</v>
      </c>
      <c r="BH114" s="780">
        <v>0</v>
      </c>
      <c r="BI114" s="780">
        <v>1692</v>
      </c>
      <c r="BJ114" s="780"/>
      <c r="BK114" s="780">
        <v>0</v>
      </c>
      <c r="BL114" s="780"/>
      <c r="BM114" s="780"/>
      <c r="BN114" s="780" t="s">
        <v>308</v>
      </c>
      <c r="BO114" s="780" t="s">
        <v>308</v>
      </c>
      <c r="BP114" s="780" t="s">
        <v>308</v>
      </c>
      <c r="BQ114" s="780" t="s">
        <v>308</v>
      </c>
      <c r="BR114" s="780"/>
      <c r="BS114" s="780" t="s">
        <v>397</v>
      </c>
      <c r="BT114" s="780"/>
      <c r="BU114" s="780" t="s">
        <v>579</v>
      </c>
      <c r="BV114" s="780"/>
      <c r="BW114" s="780"/>
      <c r="BX114" s="780"/>
      <c r="BY114" s="780"/>
      <c r="BZ114" s="780"/>
      <c r="CA114" s="780"/>
      <c r="CB114" s="780"/>
      <c r="CC114" s="780"/>
      <c r="CD114" s="780"/>
      <c r="CE114" s="780"/>
      <c r="CF114" s="780"/>
      <c r="CG114" s="780"/>
      <c r="CH114" s="780"/>
      <c r="CI114" s="780"/>
      <c r="CJ114" s="780"/>
      <c r="CK114" s="773"/>
      <c r="CL114" s="773" t="s">
        <v>397</v>
      </c>
      <c r="CM114" s="773">
        <v>1692</v>
      </c>
      <c r="CN114" s="773">
        <v>1692</v>
      </c>
      <c r="CO114" s="773" t="s">
        <v>397</v>
      </c>
      <c r="CP114" s="773">
        <v>1692</v>
      </c>
      <c r="CQ114" s="773">
        <v>3384</v>
      </c>
      <c r="CR114" s="772">
        <v>2247</v>
      </c>
      <c r="CS114" s="781"/>
      <c r="CT114" s="782" t="s">
        <v>308</v>
      </c>
      <c r="CU114" s="866" t="s">
        <v>308</v>
      </c>
      <c r="CV114" s="774"/>
      <c r="CW114" s="774"/>
      <c r="CX114" s="782">
        <v>46263</v>
      </c>
      <c r="CY114" s="784" t="s">
        <v>797</v>
      </c>
      <c r="CZ114" s="784" t="s">
        <v>308</v>
      </c>
      <c r="DA114" s="785">
        <v>46269</v>
      </c>
      <c r="DB114" s="785" t="s">
        <v>633</v>
      </c>
      <c r="DC114" s="785" t="s">
        <v>634</v>
      </c>
      <c r="DD114" s="785" t="s">
        <v>390</v>
      </c>
      <c r="DE114" s="785" t="s">
        <v>397</v>
      </c>
      <c r="DF114" s="785" t="s">
        <v>397</v>
      </c>
      <c r="DG114" s="785" t="s">
        <v>397</v>
      </c>
      <c r="DH114" s="786">
        <v>0</v>
      </c>
      <c r="DI114" s="774" t="s">
        <v>390</v>
      </c>
      <c r="DJ114" s="774" t="s">
        <v>397</v>
      </c>
      <c r="DK114" s="774">
        <v>46272</v>
      </c>
      <c r="DL114" s="774">
        <v>46300</v>
      </c>
      <c r="DM114" s="774">
        <v>46297</v>
      </c>
      <c r="DN114" s="774">
        <v>46297</v>
      </c>
      <c r="DO114" s="787" t="s">
        <v>308</v>
      </c>
      <c r="DP114" s="774">
        <v>46318</v>
      </c>
      <c r="DQ114" s="776">
        <v>46318</v>
      </c>
      <c r="DR114" s="774">
        <v>46318</v>
      </c>
      <c r="DS114" s="786">
        <v>46318</v>
      </c>
      <c r="DT114" s="752">
        <v>46318</v>
      </c>
      <c r="DU114" s="753">
        <v>-4</v>
      </c>
      <c r="DV114" s="753" t="s">
        <v>308</v>
      </c>
      <c r="DW114" s="754">
        <v>46309</v>
      </c>
      <c r="DX114" s="755">
        <v>46314</v>
      </c>
      <c r="DY114" s="754" t="e">
        <v>#VALUE!</v>
      </c>
      <c r="DZ114" s="754" t="e">
        <v>#VALUE!</v>
      </c>
      <c r="EA114" s="754"/>
      <c r="EB114" s="754"/>
      <c r="HA114" s="756" t="s">
        <v>397</v>
      </c>
      <c r="HB114" s="756" t="s">
        <v>397</v>
      </c>
      <c r="HC114" s="756" t="s">
        <v>397</v>
      </c>
      <c r="HD114" s="756" t="s">
        <v>397</v>
      </c>
      <c r="HE114" s="756" t="s">
        <v>397</v>
      </c>
      <c r="HF114" s="756" t="s">
        <v>397</v>
      </c>
      <c r="HG114" s="756" t="s">
        <v>397</v>
      </c>
      <c r="HH114" s="756" t="s">
        <v>397</v>
      </c>
      <c r="HI114" s="756" t="s">
        <v>397</v>
      </c>
      <c r="HJ114" s="756" t="s">
        <v>397</v>
      </c>
      <c r="HK114"/>
      <c r="HL114"/>
      <c r="HM114"/>
      <c r="HN114" s="756" t="str">
        <f t="shared" si="3"/>
        <v>AUTO PRINT</v>
      </c>
      <c r="HO114"/>
      <c r="HP114" s="757" t="s">
        <v>572</v>
      </c>
      <c r="HQ114" s="757" t="s">
        <v>572</v>
      </c>
      <c r="HR114" s="757" t="s">
        <v>572</v>
      </c>
      <c r="HS114"/>
      <c r="HW114" s="758"/>
      <c r="HX114"/>
      <c r="HY114" s="759" t="s">
        <v>572</v>
      </c>
      <c r="HZ114" s="759" t="s">
        <v>572</v>
      </c>
      <c r="IA114" s="759" t="s">
        <v>572</v>
      </c>
      <c r="IC114" s="760" t="s">
        <v>572</v>
      </c>
      <c r="ID114" s="760" t="s">
        <v>572</v>
      </c>
      <c r="IE114" s="760" t="s">
        <v>572</v>
      </c>
      <c r="IF114" s="761" t="s">
        <v>572</v>
      </c>
      <c r="IG114" s="619" t="str">
        <f t="shared" si="4"/>
        <v>IN HOUSE (MANUAL)</v>
      </c>
      <c r="II114" s="761" t="s">
        <v>572</v>
      </c>
      <c r="IK114" s="761" t="str">
        <f>IFERROR(VLOOKUP($M114,#REF!,13,0),"IN HOUSE (MANUAL)")</f>
        <v>IN HOUSE (MANUAL)</v>
      </c>
      <c r="IM114" s="760" t="s">
        <v>572</v>
      </c>
      <c r="IN114" s="760" t="s">
        <v>572</v>
      </c>
      <c r="IO114" s="760" t="s">
        <v>572</v>
      </c>
      <c r="IQ114" s="760" t="s">
        <v>572</v>
      </c>
      <c r="IR114" s="760" t="s">
        <v>572</v>
      </c>
      <c r="IT114" s="760" t="s">
        <v>572</v>
      </c>
      <c r="IV114" s="760" t="s">
        <v>572</v>
      </c>
      <c r="IW114" s="760" t="s">
        <v>572</v>
      </c>
      <c r="IY114" s="760" t="s">
        <v>572</v>
      </c>
      <c r="IZ114" s="760" t="s">
        <v>572</v>
      </c>
      <c r="JB114" s="760" t="s">
        <v>922</v>
      </c>
      <c r="JC114" s="760">
        <v>1692</v>
      </c>
      <c r="JE114" s="760" t="s">
        <v>572</v>
      </c>
      <c r="JF114" s="760" t="s">
        <v>572</v>
      </c>
    </row>
    <row r="115" spans="1:266" ht="17.25" customHeight="1" x14ac:dyDescent="0.35">
      <c r="A115" s="618" t="s">
        <v>846</v>
      </c>
      <c r="B115" s="730">
        <v>113</v>
      </c>
      <c r="C115" s="730" t="s">
        <v>747</v>
      </c>
      <c r="D115" s="730" t="s">
        <v>747</v>
      </c>
      <c r="E115" s="730">
        <v>2</v>
      </c>
      <c r="F115" s="731" t="s">
        <v>574</v>
      </c>
      <c r="G115" s="732">
        <v>1</v>
      </c>
      <c r="H115" s="733">
        <v>46261</v>
      </c>
      <c r="I115" s="730">
        <v>43</v>
      </c>
      <c r="J115" s="730" t="s">
        <v>308</v>
      </c>
      <c r="K115" s="730">
        <v>44</v>
      </c>
      <c r="L115" s="730" t="s">
        <v>847</v>
      </c>
      <c r="M115" s="772" t="s">
        <v>846</v>
      </c>
      <c r="N115" s="772">
        <v>0</v>
      </c>
      <c r="O115" s="772" t="s">
        <v>390</v>
      </c>
      <c r="P115" s="772">
        <v>0</v>
      </c>
      <c r="Q115" s="772" t="s">
        <v>390</v>
      </c>
      <c r="R115" s="868" t="s">
        <v>170</v>
      </c>
      <c r="S115" s="772"/>
      <c r="T115" s="772" t="s">
        <v>772</v>
      </c>
      <c r="U115" s="772">
        <v>411</v>
      </c>
      <c r="V115" s="772" t="s">
        <v>308</v>
      </c>
      <c r="W115" s="772"/>
      <c r="X115" s="772"/>
      <c r="Y115" s="772"/>
      <c r="Z115" s="774"/>
      <c r="AA115" s="772" t="s">
        <v>157</v>
      </c>
      <c r="AB115" s="772" t="s">
        <v>569</v>
      </c>
      <c r="AC115" s="772" t="s">
        <v>589</v>
      </c>
      <c r="AD115" s="772">
        <v>2040</v>
      </c>
      <c r="AE115" s="864">
        <v>2040</v>
      </c>
      <c r="AF115" s="774">
        <v>46288</v>
      </c>
      <c r="AG115" s="777"/>
      <c r="AH115" s="777"/>
      <c r="AI115" s="777" t="s">
        <v>308</v>
      </c>
      <c r="AJ115" s="778">
        <v>45</v>
      </c>
      <c r="AK115" s="779"/>
      <c r="AL115" s="778"/>
      <c r="AM115" s="780">
        <v>2040</v>
      </c>
      <c r="AN115" s="780"/>
      <c r="AO115" s="780"/>
      <c r="AP115" s="780"/>
      <c r="AQ115" s="780"/>
      <c r="AR115" s="780"/>
      <c r="AS115" s="780"/>
      <c r="AT115" s="780"/>
      <c r="AU115" s="780"/>
      <c r="AV115" s="780"/>
      <c r="AW115" s="780"/>
      <c r="AX115" s="780"/>
      <c r="AY115" s="780"/>
      <c r="AZ115" s="780"/>
      <c r="BA115" s="780"/>
      <c r="BB115" s="780">
        <v>0</v>
      </c>
      <c r="BC115" s="780">
        <v>2040</v>
      </c>
      <c r="BD115" s="780">
        <v>0</v>
      </c>
      <c r="BE115" s="780">
        <v>0</v>
      </c>
      <c r="BF115" s="780">
        <v>0</v>
      </c>
      <c r="BG115" s="780">
        <v>0</v>
      </c>
      <c r="BH115" s="780">
        <v>0</v>
      </c>
      <c r="BI115" s="780">
        <v>2040</v>
      </c>
      <c r="BJ115" s="780"/>
      <c r="BK115" s="780">
        <v>0</v>
      </c>
      <c r="BL115" s="780"/>
      <c r="BM115" s="780"/>
      <c r="BN115" s="780" t="s">
        <v>308</v>
      </c>
      <c r="BO115" s="780" t="s">
        <v>308</v>
      </c>
      <c r="BP115" s="780" t="s">
        <v>308</v>
      </c>
      <c r="BQ115" s="780" t="s">
        <v>308</v>
      </c>
      <c r="BR115" s="780"/>
      <c r="BS115" s="780" t="s">
        <v>397</v>
      </c>
      <c r="BT115" s="780"/>
      <c r="BU115" s="780" t="s">
        <v>579</v>
      </c>
      <c r="BV115" s="780"/>
      <c r="BW115" s="780"/>
      <c r="BX115" s="780"/>
      <c r="BY115" s="780"/>
      <c r="BZ115" s="780"/>
      <c r="CA115" s="780"/>
      <c r="CB115" s="780"/>
      <c r="CC115" s="780"/>
      <c r="CD115" s="780"/>
      <c r="CE115" s="780"/>
      <c r="CF115" s="780"/>
      <c r="CG115" s="780"/>
      <c r="CH115" s="780"/>
      <c r="CI115" s="780"/>
      <c r="CJ115" s="780"/>
      <c r="CK115" s="773"/>
      <c r="CL115" s="773" t="s">
        <v>397</v>
      </c>
      <c r="CM115" s="773">
        <v>2040</v>
      </c>
      <c r="CN115" s="773">
        <v>2040</v>
      </c>
      <c r="CO115" s="773" t="s">
        <v>397</v>
      </c>
      <c r="CP115" s="773">
        <v>2040</v>
      </c>
      <c r="CQ115" s="773">
        <v>2040</v>
      </c>
      <c r="CR115" s="772">
        <v>2040</v>
      </c>
      <c r="CS115" s="781"/>
      <c r="CT115" s="782" t="s">
        <v>308</v>
      </c>
      <c r="CU115" s="866"/>
      <c r="CV115" s="774"/>
      <c r="CW115" s="774"/>
      <c r="CX115" s="865">
        <v>46288</v>
      </c>
      <c r="CY115" s="784" t="s">
        <v>848</v>
      </c>
      <c r="CZ115" s="784" t="s">
        <v>308</v>
      </c>
      <c r="DA115" s="785">
        <v>46286</v>
      </c>
      <c r="DB115" s="785" t="s">
        <v>633</v>
      </c>
      <c r="DC115" s="785" t="s">
        <v>634</v>
      </c>
      <c r="DD115" s="785">
        <v>46288</v>
      </c>
      <c r="DE115" s="785" t="s">
        <v>397</v>
      </c>
      <c r="DF115" s="785" t="s">
        <v>397</v>
      </c>
      <c r="DG115" s="785" t="s">
        <v>397</v>
      </c>
      <c r="DH115" s="786" t="s">
        <v>308</v>
      </c>
      <c r="DI115" s="774">
        <v>46288</v>
      </c>
      <c r="DJ115" s="774" t="s">
        <v>397</v>
      </c>
      <c r="DK115" s="774">
        <v>46288</v>
      </c>
      <c r="DL115" s="774">
        <v>46304</v>
      </c>
      <c r="DM115" s="774">
        <v>46304</v>
      </c>
      <c r="DN115" s="774">
        <v>46304</v>
      </c>
      <c r="DO115" s="787" t="s">
        <v>308</v>
      </c>
      <c r="DP115" s="774">
        <v>46325</v>
      </c>
      <c r="DQ115" s="774">
        <v>46325</v>
      </c>
      <c r="DR115" s="774">
        <v>46325</v>
      </c>
      <c r="DS115" s="786">
        <v>46325</v>
      </c>
      <c r="DT115" s="752">
        <v>46325</v>
      </c>
      <c r="DU115" s="753">
        <v>-9</v>
      </c>
      <c r="DV115" s="753" t="s">
        <v>308</v>
      </c>
      <c r="DW115" s="754">
        <v>46314</v>
      </c>
      <c r="DX115" s="755">
        <v>46316</v>
      </c>
      <c r="DY115" s="754" t="e">
        <v>#VALUE!</v>
      </c>
      <c r="DZ115" s="754" t="e">
        <v>#VALUE!</v>
      </c>
      <c r="EA115" s="754"/>
      <c r="EB115" s="754"/>
      <c r="HA115" s="756" t="s">
        <v>397</v>
      </c>
      <c r="HB115" s="756" t="s">
        <v>397</v>
      </c>
      <c r="HC115" s="756" t="s">
        <v>397</v>
      </c>
      <c r="HD115" s="756" t="s">
        <v>397</v>
      </c>
      <c r="HE115" s="756" t="s">
        <v>397</v>
      </c>
      <c r="HF115" s="756" t="s">
        <v>397</v>
      </c>
      <c r="HG115" s="756" t="s">
        <v>397</v>
      </c>
      <c r="HH115" s="756" t="s">
        <v>397</v>
      </c>
      <c r="HI115" s="756" t="s">
        <v>397</v>
      </c>
      <c r="HJ115" s="756" t="s">
        <v>397</v>
      </c>
      <c r="HK115"/>
      <c r="HL115"/>
      <c r="HM115"/>
      <c r="HN115" s="756" t="str">
        <f t="shared" si="3"/>
        <v>AUTO PRINT</v>
      </c>
      <c r="HO115"/>
      <c r="HP115" s="757" t="s">
        <v>572</v>
      </c>
      <c r="HQ115" s="757" t="s">
        <v>572</v>
      </c>
      <c r="HR115" s="757" t="s">
        <v>572</v>
      </c>
      <c r="HS115"/>
      <c r="HW115" s="758"/>
      <c r="HX115"/>
      <c r="HY115" s="759" t="s">
        <v>572</v>
      </c>
      <c r="HZ115" s="759" t="s">
        <v>572</v>
      </c>
      <c r="IA115" s="759" t="s">
        <v>572</v>
      </c>
      <c r="IC115" s="760" t="s">
        <v>572</v>
      </c>
      <c r="ID115" s="760" t="s">
        <v>572</v>
      </c>
      <c r="IE115" s="760" t="s">
        <v>572</v>
      </c>
      <c r="IF115" s="761" t="s">
        <v>572</v>
      </c>
      <c r="IG115" s="619" t="str">
        <f t="shared" si="4"/>
        <v>IN HOUSE (MANUAL)</v>
      </c>
      <c r="II115" s="761" t="s">
        <v>572</v>
      </c>
      <c r="IK115" s="761" t="str">
        <f>IFERROR(VLOOKUP($M115,#REF!,13,0),"IN HOUSE (MANUAL)")</f>
        <v>IN HOUSE (MANUAL)</v>
      </c>
      <c r="IM115" s="760" t="s">
        <v>572</v>
      </c>
      <c r="IN115" s="760" t="s">
        <v>572</v>
      </c>
      <c r="IO115" s="760" t="s">
        <v>572</v>
      </c>
      <c r="IQ115" s="760" t="s">
        <v>572</v>
      </c>
      <c r="IR115" s="760" t="s">
        <v>572</v>
      </c>
      <c r="IT115" s="760" t="s">
        <v>572</v>
      </c>
      <c r="IV115" s="760" t="s">
        <v>572</v>
      </c>
      <c r="IW115" s="760" t="s">
        <v>572</v>
      </c>
      <c r="IY115" s="760" t="s">
        <v>572</v>
      </c>
      <c r="IZ115" s="760" t="s">
        <v>572</v>
      </c>
      <c r="JB115" s="760" t="s">
        <v>572</v>
      </c>
      <c r="JC115" s="760">
        <v>2040</v>
      </c>
      <c r="JE115" s="760" t="s">
        <v>572</v>
      </c>
      <c r="JF115" s="760" t="s">
        <v>572</v>
      </c>
    </row>
    <row r="116" spans="1:266" ht="17.25" customHeight="1" x14ac:dyDescent="0.35">
      <c r="A116" s="618" t="s">
        <v>849</v>
      </c>
      <c r="B116" s="730">
        <v>114</v>
      </c>
      <c r="C116" s="730" t="s">
        <v>747</v>
      </c>
      <c r="D116" s="730" t="s">
        <v>747</v>
      </c>
      <c r="E116" s="730">
        <v>2</v>
      </c>
      <c r="F116" s="731" t="s">
        <v>574</v>
      </c>
      <c r="G116" s="732">
        <v>1</v>
      </c>
      <c r="H116" s="733">
        <v>46198</v>
      </c>
      <c r="I116" s="730">
        <v>43</v>
      </c>
      <c r="J116" s="730" t="s">
        <v>308</v>
      </c>
      <c r="K116" s="730">
        <v>44</v>
      </c>
      <c r="L116" s="730" t="s">
        <v>850</v>
      </c>
      <c r="M116" s="772" t="s">
        <v>849</v>
      </c>
      <c r="N116" s="772">
        <v>0</v>
      </c>
      <c r="O116" s="772" t="s">
        <v>390</v>
      </c>
      <c r="P116" s="772">
        <v>0</v>
      </c>
      <c r="Q116" s="772" t="s">
        <v>390</v>
      </c>
      <c r="R116" s="868" t="s">
        <v>170</v>
      </c>
      <c r="S116" s="772"/>
      <c r="T116" s="772" t="s">
        <v>772</v>
      </c>
      <c r="U116" s="772">
        <v>411</v>
      </c>
      <c r="V116" s="772" t="s">
        <v>308</v>
      </c>
      <c r="W116" s="772"/>
      <c r="X116" s="772"/>
      <c r="Y116" s="772"/>
      <c r="Z116" s="774"/>
      <c r="AA116" s="772" t="s">
        <v>157</v>
      </c>
      <c r="AB116" s="772" t="s">
        <v>569</v>
      </c>
      <c r="AC116" s="772" t="s">
        <v>700</v>
      </c>
      <c r="AD116" s="772">
        <v>150</v>
      </c>
      <c r="AE116" s="864">
        <v>150</v>
      </c>
      <c r="AF116" s="774">
        <v>46275</v>
      </c>
      <c r="AG116" s="777"/>
      <c r="AH116" s="777"/>
      <c r="AI116" s="777" t="s">
        <v>694</v>
      </c>
      <c r="AJ116" s="778">
        <v>46</v>
      </c>
      <c r="AK116" s="779"/>
      <c r="AL116" s="778"/>
      <c r="AM116" s="780">
        <v>150</v>
      </c>
      <c r="AN116" s="780"/>
      <c r="AO116" s="780"/>
      <c r="AP116" s="780"/>
      <c r="AQ116" s="780"/>
      <c r="AR116" s="780"/>
      <c r="AS116" s="780"/>
      <c r="AT116" s="780"/>
      <c r="AU116" s="780"/>
      <c r="AV116" s="780"/>
      <c r="AW116" s="780"/>
      <c r="AX116" s="780"/>
      <c r="AY116" s="780"/>
      <c r="AZ116" s="780"/>
      <c r="BA116" s="780"/>
      <c r="BB116" s="780">
        <v>0</v>
      </c>
      <c r="BC116" s="780">
        <v>150</v>
      </c>
      <c r="BD116" s="780">
        <v>0</v>
      </c>
      <c r="BE116" s="780">
        <v>0</v>
      </c>
      <c r="BF116" s="780">
        <v>0</v>
      </c>
      <c r="BG116" s="780">
        <v>0</v>
      </c>
      <c r="BH116" s="780">
        <v>0</v>
      </c>
      <c r="BI116" s="780">
        <v>150</v>
      </c>
      <c r="BJ116" s="780"/>
      <c r="BK116" s="780">
        <v>0</v>
      </c>
      <c r="BL116" s="780"/>
      <c r="BM116" s="780"/>
      <c r="BN116" s="780" t="s">
        <v>308</v>
      </c>
      <c r="BO116" s="780" t="s">
        <v>308</v>
      </c>
      <c r="BP116" s="780" t="s">
        <v>308</v>
      </c>
      <c r="BQ116" s="780" t="s">
        <v>308</v>
      </c>
      <c r="BR116" s="780"/>
      <c r="BS116" s="780" t="s">
        <v>397</v>
      </c>
      <c r="BT116" s="780"/>
      <c r="BU116" s="780" t="s">
        <v>579</v>
      </c>
      <c r="BV116" s="780"/>
      <c r="BW116" s="780"/>
      <c r="BX116" s="780"/>
      <c r="BY116" s="780"/>
      <c r="BZ116" s="780"/>
      <c r="CA116" s="780"/>
      <c r="CB116" s="780"/>
      <c r="CC116" s="780"/>
      <c r="CD116" s="780"/>
      <c r="CE116" s="780"/>
      <c r="CF116" s="780"/>
      <c r="CG116" s="780"/>
      <c r="CH116" s="780"/>
      <c r="CI116" s="780"/>
      <c r="CJ116" s="780"/>
      <c r="CK116" s="773"/>
      <c r="CL116" s="773" t="s">
        <v>397</v>
      </c>
      <c r="CM116" s="773">
        <v>150</v>
      </c>
      <c r="CN116" s="773">
        <v>150</v>
      </c>
      <c r="CO116" s="773" t="s">
        <v>397</v>
      </c>
      <c r="CP116" s="773">
        <v>150</v>
      </c>
      <c r="CQ116" s="773">
        <v>150</v>
      </c>
      <c r="CR116" s="772">
        <v>150</v>
      </c>
      <c r="CS116" s="781"/>
      <c r="CT116" s="782" t="s">
        <v>308</v>
      </c>
      <c r="CU116" s="866"/>
      <c r="CV116" s="774"/>
      <c r="CW116" s="774"/>
      <c r="CX116" s="865">
        <v>46275</v>
      </c>
      <c r="CY116" s="784" t="s">
        <v>848</v>
      </c>
      <c r="CZ116" s="784" t="s">
        <v>308</v>
      </c>
      <c r="DA116" s="785">
        <v>46273</v>
      </c>
      <c r="DB116" s="785" t="s">
        <v>633</v>
      </c>
      <c r="DC116" s="785" t="s">
        <v>634</v>
      </c>
      <c r="DD116" s="785">
        <v>46275</v>
      </c>
      <c r="DE116" s="785" t="s">
        <v>397</v>
      </c>
      <c r="DF116" s="785" t="s">
        <v>397</v>
      </c>
      <c r="DG116" s="785" t="s">
        <v>397</v>
      </c>
      <c r="DH116" s="786">
        <v>0</v>
      </c>
      <c r="DI116" s="774">
        <v>46272</v>
      </c>
      <c r="DJ116" s="774" t="s">
        <v>397</v>
      </c>
      <c r="DK116" s="774">
        <v>46276</v>
      </c>
      <c r="DL116" s="774">
        <v>46307</v>
      </c>
      <c r="DM116" s="774">
        <v>46308</v>
      </c>
      <c r="DN116" s="774">
        <v>46308</v>
      </c>
      <c r="DO116" s="787" t="s">
        <v>308</v>
      </c>
      <c r="DP116" s="774">
        <v>46332</v>
      </c>
      <c r="DQ116" s="774">
        <v>46325</v>
      </c>
      <c r="DR116" s="774">
        <v>46332</v>
      </c>
      <c r="DS116" s="786">
        <v>46332</v>
      </c>
      <c r="DT116" s="752">
        <v>46325</v>
      </c>
      <c r="DU116" s="753">
        <v>-9</v>
      </c>
      <c r="DV116" s="753" t="s">
        <v>308</v>
      </c>
      <c r="DW116" s="754">
        <v>46316</v>
      </c>
      <c r="DX116" s="755">
        <v>46316</v>
      </c>
      <c r="DY116" s="754" t="e">
        <v>#VALUE!</v>
      </c>
      <c r="DZ116" s="754" t="e">
        <v>#VALUE!</v>
      </c>
      <c r="EA116" s="754"/>
      <c r="EB116" s="754"/>
      <c r="HA116" s="756" t="s">
        <v>397</v>
      </c>
      <c r="HB116" s="756" t="s">
        <v>397</v>
      </c>
      <c r="HC116" s="756" t="s">
        <v>397</v>
      </c>
      <c r="HD116" s="756" t="s">
        <v>397</v>
      </c>
      <c r="HE116" s="756" t="s">
        <v>397</v>
      </c>
      <c r="HF116" s="756" t="s">
        <v>397</v>
      </c>
      <c r="HG116" s="756" t="s">
        <v>397</v>
      </c>
      <c r="HH116" s="756" t="s">
        <v>397</v>
      </c>
      <c r="HI116" s="756" t="s">
        <v>397</v>
      </c>
      <c r="HJ116" s="756" t="s">
        <v>397</v>
      </c>
      <c r="HK116"/>
      <c r="HL116"/>
      <c r="HM116"/>
      <c r="HN116" s="756" t="str">
        <f t="shared" si="3"/>
        <v>AUTO PRINT</v>
      </c>
      <c r="HO116"/>
      <c r="HP116" s="757" t="s">
        <v>572</v>
      </c>
      <c r="HQ116" s="757" t="s">
        <v>572</v>
      </c>
      <c r="HR116" s="757" t="s">
        <v>572</v>
      </c>
      <c r="HS116"/>
      <c r="HW116" s="758"/>
      <c r="HX116"/>
      <c r="HY116" s="759" t="s">
        <v>572</v>
      </c>
      <c r="HZ116" s="759" t="s">
        <v>572</v>
      </c>
      <c r="IA116" s="759" t="s">
        <v>572</v>
      </c>
      <c r="IC116" s="760" t="s">
        <v>572</v>
      </c>
      <c r="ID116" s="760" t="s">
        <v>572</v>
      </c>
      <c r="IE116" s="760" t="s">
        <v>572</v>
      </c>
      <c r="IF116" s="761" t="s">
        <v>572</v>
      </c>
      <c r="IG116" s="619" t="str">
        <f t="shared" si="4"/>
        <v>IN HOUSE (MANUAL)</v>
      </c>
      <c r="II116" s="761" t="s">
        <v>572</v>
      </c>
      <c r="IK116" s="761" t="str">
        <f>IFERROR(VLOOKUP($M116,#REF!,13,0),"IN HOUSE (MANUAL)")</f>
        <v>IN HOUSE (MANUAL)</v>
      </c>
      <c r="IM116" s="760" t="s">
        <v>572</v>
      </c>
      <c r="IN116" s="760" t="s">
        <v>572</v>
      </c>
      <c r="IO116" s="760" t="s">
        <v>572</v>
      </c>
      <c r="IQ116" s="760" t="s">
        <v>572</v>
      </c>
      <c r="IR116" s="760" t="s">
        <v>572</v>
      </c>
      <c r="IT116" s="760" t="s">
        <v>572</v>
      </c>
      <c r="IV116" s="760" t="s">
        <v>572</v>
      </c>
      <c r="IW116" s="760" t="s">
        <v>572</v>
      </c>
      <c r="IY116" s="760" t="s">
        <v>572</v>
      </c>
      <c r="IZ116" s="760" t="s">
        <v>572</v>
      </c>
      <c r="JB116" s="760" t="s">
        <v>922</v>
      </c>
      <c r="JC116" s="760">
        <v>150</v>
      </c>
      <c r="JE116" s="760" t="s">
        <v>572</v>
      </c>
      <c r="JF116" s="760" t="s">
        <v>572</v>
      </c>
    </row>
    <row r="117" spans="1:266" ht="17.25" customHeight="1" x14ac:dyDescent="0.35">
      <c r="A117" s="618" t="s">
        <v>851</v>
      </c>
      <c r="B117" s="730">
        <v>115</v>
      </c>
      <c r="C117" s="730" t="s">
        <v>747</v>
      </c>
      <c r="D117" s="730" t="s">
        <v>747</v>
      </c>
      <c r="E117" s="730">
        <v>2</v>
      </c>
      <c r="F117" s="731" t="s">
        <v>574</v>
      </c>
      <c r="G117" s="732">
        <v>1</v>
      </c>
      <c r="H117" s="733">
        <v>46233</v>
      </c>
      <c r="I117" s="730">
        <v>44</v>
      </c>
      <c r="J117" s="730" t="s">
        <v>308</v>
      </c>
      <c r="K117" s="730">
        <v>44</v>
      </c>
      <c r="L117" s="730" t="s">
        <v>852</v>
      </c>
      <c r="M117" s="772" t="s">
        <v>851</v>
      </c>
      <c r="N117" s="772">
        <v>0</v>
      </c>
      <c r="O117" s="772" t="s">
        <v>390</v>
      </c>
      <c r="P117" s="772">
        <v>0</v>
      </c>
      <c r="Q117" s="772" t="s">
        <v>390</v>
      </c>
      <c r="R117" s="868" t="s">
        <v>170</v>
      </c>
      <c r="S117" s="772"/>
      <c r="T117" s="772" t="s">
        <v>772</v>
      </c>
      <c r="U117" s="772">
        <v>411</v>
      </c>
      <c r="V117" s="772" t="s">
        <v>308</v>
      </c>
      <c r="W117" s="772"/>
      <c r="X117" s="772"/>
      <c r="Y117" s="772"/>
      <c r="Z117" s="774"/>
      <c r="AA117" s="772" t="s">
        <v>157</v>
      </c>
      <c r="AB117" s="772" t="s">
        <v>569</v>
      </c>
      <c r="AC117" s="772" t="s">
        <v>589</v>
      </c>
      <c r="AD117" s="772">
        <v>2454</v>
      </c>
      <c r="AE117" s="864">
        <v>2454</v>
      </c>
      <c r="AF117" s="774">
        <v>46275</v>
      </c>
      <c r="AG117" s="777"/>
      <c r="AH117" s="777"/>
      <c r="AI117" s="777" t="s">
        <v>694</v>
      </c>
      <c r="AJ117" s="778">
        <v>47</v>
      </c>
      <c r="AK117" s="779"/>
      <c r="AL117" s="778"/>
      <c r="AM117" s="780">
        <v>2454</v>
      </c>
      <c r="AN117" s="780"/>
      <c r="AO117" s="780"/>
      <c r="AP117" s="780"/>
      <c r="AQ117" s="780"/>
      <c r="AR117" s="780"/>
      <c r="AS117" s="780"/>
      <c r="AT117" s="780"/>
      <c r="AU117" s="780"/>
      <c r="AV117" s="780"/>
      <c r="AW117" s="780"/>
      <c r="AX117" s="780"/>
      <c r="AY117" s="780"/>
      <c r="AZ117" s="780"/>
      <c r="BA117" s="780"/>
      <c r="BB117" s="780">
        <v>0</v>
      </c>
      <c r="BC117" s="780">
        <v>2454</v>
      </c>
      <c r="BD117" s="780">
        <v>0</v>
      </c>
      <c r="BE117" s="780">
        <v>0</v>
      </c>
      <c r="BF117" s="780">
        <v>0</v>
      </c>
      <c r="BG117" s="780">
        <v>0</v>
      </c>
      <c r="BH117" s="780">
        <v>0</v>
      </c>
      <c r="BI117" s="780">
        <v>2454</v>
      </c>
      <c r="BJ117" s="780"/>
      <c r="BK117" s="780">
        <v>0</v>
      </c>
      <c r="BL117" s="780"/>
      <c r="BM117" s="780"/>
      <c r="BN117" s="780" t="s">
        <v>308</v>
      </c>
      <c r="BO117" s="780" t="s">
        <v>308</v>
      </c>
      <c r="BP117" s="780" t="s">
        <v>308</v>
      </c>
      <c r="BQ117" s="780" t="s">
        <v>308</v>
      </c>
      <c r="BR117" s="780"/>
      <c r="BS117" s="780" t="s">
        <v>397</v>
      </c>
      <c r="BT117" s="780"/>
      <c r="BU117" s="780" t="s">
        <v>579</v>
      </c>
      <c r="BV117" s="780"/>
      <c r="BW117" s="780"/>
      <c r="BX117" s="780"/>
      <c r="BY117" s="780"/>
      <c r="BZ117" s="780"/>
      <c r="CA117" s="780"/>
      <c r="CB117" s="780"/>
      <c r="CC117" s="780"/>
      <c r="CD117" s="780"/>
      <c r="CE117" s="780"/>
      <c r="CF117" s="780"/>
      <c r="CG117" s="780"/>
      <c r="CH117" s="780"/>
      <c r="CI117" s="780"/>
      <c r="CJ117" s="780"/>
      <c r="CK117" s="773"/>
      <c r="CL117" s="773" t="s">
        <v>397</v>
      </c>
      <c r="CM117" s="773">
        <v>2454</v>
      </c>
      <c r="CN117" s="773">
        <v>2454</v>
      </c>
      <c r="CO117" s="773" t="s">
        <v>397</v>
      </c>
      <c r="CP117" s="773">
        <v>2454</v>
      </c>
      <c r="CQ117" s="773">
        <v>2454</v>
      </c>
      <c r="CR117" s="772">
        <v>2454</v>
      </c>
      <c r="CS117" s="781"/>
      <c r="CT117" s="782" t="s">
        <v>308</v>
      </c>
      <c r="CU117" s="866"/>
      <c r="CV117" s="774"/>
      <c r="CW117" s="774"/>
      <c r="CX117" s="865">
        <v>46275</v>
      </c>
      <c r="CY117" s="784" t="s">
        <v>848</v>
      </c>
      <c r="CZ117" s="784" t="s">
        <v>308</v>
      </c>
      <c r="DA117" s="785">
        <v>46273</v>
      </c>
      <c r="DB117" s="785" t="s">
        <v>633</v>
      </c>
      <c r="DC117" s="785" t="s">
        <v>634</v>
      </c>
      <c r="DD117" s="785">
        <v>46275</v>
      </c>
      <c r="DE117" s="785" t="s">
        <v>397</v>
      </c>
      <c r="DF117" s="785" t="s">
        <v>397</v>
      </c>
      <c r="DG117" s="785" t="s">
        <v>397</v>
      </c>
      <c r="DH117" s="786">
        <v>0</v>
      </c>
      <c r="DI117" s="774">
        <v>46272</v>
      </c>
      <c r="DJ117" s="774" t="s">
        <v>397</v>
      </c>
      <c r="DK117" s="774">
        <v>46276</v>
      </c>
      <c r="DL117" s="774">
        <v>46318</v>
      </c>
      <c r="DM117" s="774">
        <v>46308</v>
      </c>
      <c r="DN117" s="774">
        <v>46308</v>
      </c>
      <c r="DO117" s="787" t="s">
        <v>308</v>
      </c>
      <c r="DP117" s="774">
        <v>46332</v>
      </c>
      <c r="DQ117" s="774">
        <v>46325</v>
      </c>
      <c r="DR117" s="774">
        <v>46332</v>
      </c>
      <c r="DS117" s="786">
        <v>46332</v>
      </c>
      <c r="DT117" s="752">
        <v>46325</v>
      </c>
      <c r="DU117" s="753">
        <v>-4</v>
      </c>
      <c r="DV117" s="753" t="s">
        <v>308</v>
      </c>
      <c r="DW117" s="754">
        <v>46316</v>
      </c>
      <c r="DX117" s="755">
        <v>46321</v>
      </c>
      <c r="DY117" s="754" t="e">
        <v>#VALUE!</v>
      </c>
      <c r="DZ117" s="754" t="e">
        <v>#VALUE!</v>
      </c>
      <c r="EA117" s="754"/>
      <c r="EB117" s="754"/>
      <c r="HA117" s="756" t="s">
        <v>397</v>
      </c>
      <c r="HB117" s="756" t="s">
        <v>397</v>
      </c>
      <c r="HC117" s="756" t="s">
        <v>397</v>
      </c>
      <c r="HD117" s="756" t="s">
        <v>397</v>
      </c>
      <c r="HE117" s="756" t="s">
        <v>397</v>
      </c>
      <c r="HF117" s="756" t="s">
        <v>397</v>
      </c>
      <c r="HG117" s="756" t="s">
        <v>397</v>
      </c>
      <c r="HH117" s="756" t="s">
        <v>397</v>
      </c>
      <c r="HI117" s="756" t="s">
        <v>397</v>
      </c>
      <c r="HJ117" s="756" t="s">
        <v>397</v>
      </c>
      <c r="HK117"/>
      <c r="HL117"/>
      <c r="HM117"/>
      <c r="HN117" s="756" t="str">
        <f t="shared" si="3"/>
        <v>AUTO PRINT</v>
      </c>
      <c r="HO117"/>
      <c r="HP117" s="757" t="s">
        <v>572</v>
      </c>
      <c r="HQ117" s="757" t="s">
        <v>572</v>
      </c>
      <c r="HR117" s="757" t="s">
        <v>572</v>
      </c>
      <c r="HS117"/>
      <c r="HW117" s="758"/>
      <c r="HX117"/>
      <c r="HY117" s="759" t="s">
        <v>572</v>
      </c>
      <c r="HZ117" s="759" t="s">
        <v>572</v>
      </c>
      <c r="IA117" s="759" t="s">
        <v>572</v>
      </c>
      <c r="IC117" s="760" t="s">
        <v>572</v>
      </c>
      <c r="ID117" s="760" t="s">
        <v>572</v>
      </c>
      <c r="IE117" s="760" t="s">
        <v>572</v>
      </c>
      <c r="IF117" s="761" t="s">
        <v>572</v>
      </c>
      <c r="IG117" s="619" t="str">
        <f t="shared" si="4"/>
        <v>IN HOUSE (MANUAL)</v>
      </c>
      <c r="II117" s="761" t="s">
        <v>572</v>
      </c>
      <c r="IK117" s="761" t="str">
        <f>IFERROR(VLOOKUP($M117,#REF!,13,0),"IN HOUSE (MANUAL)")</f>
        <v>IN HOUSE (MANUAL)</v>
      </c>
      <c r="IM117" s="760" t="s">
        <v>572</v>
      </c>
      <c r="IN117" s="760" t="s">
        <v>572</v>
      </c>
      <c r="IO117" s="760" t="s">
        <v>572</v>
      </c>
      <c r="IQ117" s="760" t="s">
        <v>572</v>
      </c>
      <c r="IR117" s="760" t="s">
        <v>572</v>
      </c>
      <c r="IT117" s="760" t="s">
        <v>572</v>
      </c>
      <c r="IV117" s="760" t="s">
        <v>572</v>
      </c>
      <c r="IW117" s="760" t="s">
        <v>572</v>
      </c>
      <c r="IY117" s="760" t="s">
        <v>572</v>
      </c>
      <c r="IZ117" s="760" t="s">
        <v>572</v>
      </c>
      <c r="JB117" s="760" t="s">
        <v>922</v>
      </c>
      <c r="JC117" s="760">
        <v>2454</v>
      </c>
      <c r="JE117" s="760" t="s">
        <v>572</v>
      </c>
      <c r="JF117" s="760" t="s">
        <v>572</v>
      </c>
    </row>
    <row r="118" spans="1:266" ht="16.5" customHeight="1" x14ac:dyDescent="0.35">
      <c r="A118" s="618" t="s">
        <v>853</v>
      </c>
      <c r="B118" s="730">
        <v>116</v>
      </c>
      <c r="C118" s="730" t="s">
        <v>747</v>
      </c>
      <c r="D118" s="730" t="s">
        <v>747</v>
      </c>
      <c r="E118" s="730">
        <v>2</v>
      </c>
      <c r="F118" s="731" t="s">
        <v>574</v>
      </c>
      <c r="G118" s="732">
        <v>1</v>
      </c>
      <c r="H118" s="733">
        <v>46233</v>
      </c>
      <c r="I118" s="730">
        <v>44</v>
      </c>
      <c r="J118" s="730" t="s">
        <v>308</v>
      </c>
      <c r="K118" s="730">
        <v>44</v>
      </c>
      <c r="L118" s="730" t="s">
        <v>854</v>
      </c>
      <c r="M118" s="772" t="s">
        <v>853</v>
      </c>
      <c r="N118" s="772">
        <v>0</v>
      </c>
      <c r="O118" s="772" t="s">
        <v>390</v>
      </c>
      <c r="P118" s="772">
        <v>0</v>
      </c>
      <c r="Q118" s="772" t="s">
        <v>390</v>
      </c>
      <c r="R118" s="868" t="s">
        <v>170</v>
      </c>
      <c r="S118" s="772"/>
      <c r="T118" s="772" t="s">
        <v>772</v>
      </c>
      <c r="U118" s="772">
        <v>411</v>
      </c>
      <c r="V118" s="772" t="s">
        <v>308</v>
      </c>
      <c r="W118" s="772"/>
      <c r="X118" s="772"/>
      <c r="Y118" s="772"/>
      <c r="Z118" s="774"/>
      <c r="AA118" s="772" t="s">
        <v>157</v>
      </c>
      <c r="AB118" s="772" t="s">
        <v>569</v>
      </c>
      <c r="AC118" s="772" t="s">
        <v>589</v>
      </c>
      <c r="AD118" s="772">
        <v>1236</v>
      </c>
      <c r="AE118" s="864">
        <v>1236</v>
      </c>
      <c r="AF118" s="774">
        <v>46275</v>
      </c>
      <c r="AG118" s="777"/>
      <c r="AH118" s="777"/>
      <c r="AI118" s="777" t="s">
        <v>855</v>
      </c>
      <c r="AJ118" s="778">
        <v>48</v>
      </c>
      <c r="AK118" s="779"/>
      <c r="AL118" s="778"/>
      <c r="AM118" s="780">
        <v>1236</v>
      </c>
      <c r="AN118" s="780"/>
      <c r="AO118" s="780"/>
      <c r="AP118" s="780"/>
      <c r="AQ118" s="780"/>
      <c r="AR118" s="780"/>
      <c r="AS118" s="780"/>
      <c r="AT118" s="780"/>
      <c r="AU118" s="780"/>
      <c r="AV118" s="780"/>
      <c r="AW118" s="780"/>
      <c r="AX118" s="780"/>
      <c r="AY118" s="780"/>
      <c r="AZ118" s="780"/>
      <c r="BA118" s="780"/>
      <c r="BB118" s="780">
        <v>0</v>
      </c>
      <c r="BC118" s="780">
        <v>1236</v>
      </c>
      <c r="BD118" s="780">
        <v>0</v>
      </c>
      <c r="BE118" s="780">
        <v>0</v>
      </c>
      <c r="BF118" s="780">
        <v>0</v>
      </c>
      <c r="BG118" s="780">
        <v>0</v>
      </c>
      <c r="BH118" s="780">
        <v>0</v>
      </c>
      <c r="BI118" s="780">
        <v>1236</v>
      </c>
      <c r="BJ118" s="780"/>
      <c r="BK118" s="780">
        <v>0</v>
      </c>
      <c r="BL118" s="780"/>
      <c r="BM118" s="780"/>
      <c r="BN118" s="780" t="s">
        <v>308</v>
      </c>
      <c r="BO118" s="780" t="s">
        <v>308</v>
      </c>
      <c r="BP118" s="780" t="s">
        <v>308</v>
      </c>
      <c r="BQ118" s="780" t="s">
        <v>308</v>
      </c>
      <c r="BR118" s="780"/>
      <c r="BS118" s="780" t="s">
        <v>397</v>
      </c>
      <c r="BT118" s="780"/>
      <c r="BU118" s="780" t="s">
        <v>579</v>
      </c>
      <c r="BV118" s="780"/>
      <c r="BW118" s="780"/>
      <c r="BX118" s="780"/>
      <c r="BY118" s="780"/>
      <c r="BZ118" s="780"/>
      <c r="CA118" s="780"/>
      <c r="CB118" s="780"/>
      <c r="CC118" s="780"/>
      <c r="CD118" s="780"/>
      <c r="CE118" s="780"/>
      <c r="CF118" s="780"/>
      <c r="CG118" s="780"/>
      <c r="CH118" s="780"/>
      <c r="CI118" s="780"/>
      <c r="CJ118" s="780"/>
      <c r="CK118" s="773"/>
      <c r="CL118" s="773" t="s">
        <v>397</v>
      </c>
      <c r="CM118" s="773">
        <v>1236</v>
      </c>
      <c r="CN118" s="773">
        <v>1236</v>
      </c>
      <c r="CO118" s="773" t="s">
        <v>397</v>
      </c>
      <c r="CP118" s="773">
        <v>1236</v>
      </c>
      <c r="CQ118" s="773">
        <v>1236</v>
      </c>
      <c r="CR118" s="772">
        <v>1236</v>
      </c>
      <c r="CS118" s="781"/>
      <c r="CT118" s="782" t="s">
        <v>308</v>
      </c>
      <c r="CU118" s="866"/>
      <c r="CV118" s="774"/>
      <c r="CW118" s="774"/>
      <c r="CX118" s="865">
        <v>46275</v>
      </c>
      <c r="CY118" s="784" t="s">
        <v>848</v>
      </c>
      <c r="CZ118" s="784" t="s">
        <v>308</v>
      </c>
      <c r="DA118" s="785">
        <v>46273</v>
      </c>
      <c r="DB118" s="785" t="s">
        <v>633</v>
      </c>
      <c r="DC118" s="785" t="s">
        <v>634</v>
      </c>
      <c r="DD118" s="785">
        <v>46275</v>
      </c>
      <c r="DE118" s="785" t="s">
        <v>397</v>
      </c>
      <c r="DF118" s="785" t="s">
        <v>397</v>
      </c>
      <c r="DG118" s="785" t="s">
        <v>397</v>
      </c>
      <c r="DH118" s="786">
        <v>0</v>
      </c>
      <c r="DI118" s="774">
        <v>46272</v>
      </c>
      <c r="DJ118" s="774" t="s">
        <v>397</v>
      </c>
      <c r="DK118" s="774">
        <v>46276</v>
      </c>
      <c r="DL118" s="774">
        <v>46325</v>
      </c>
      <c r="DM118" s="774">
        <v>46311</v>
      </c>
      <c r="DN118" s="774">
        <v>46311</v>
      </c>
      <c r="DO118" s="787" t="s">
        <v>308</v>
      </c>
      <c r="DP118" s="774">
        <v>46346</v>
      </c>
      <c r="DQ118" s="774">
        <v>46325</v>
      </c>
      <c r="DR118" s="774">
        <v>46332</v>
      </c>
      <c r="DS118" s="786">
        <v>46346</v>
      </c>
      <c r="DT118" s="752">
        <v>46325</v>
      </c>
      <c r="DU118" s="753">
        <v>-3</v>
      </c>
      <c r="DV118" s="753" t="s">
        <v>308</v>
      </c>
      <c r="DW118" s="754">
        <v>46321</v>
      </c>
      <c r="DX118" s="755">
        <v>46322</v>
      </c>
      <c r="DY118" s="754" t="e">
        <v>#VALUE!</v>
      </c>
      <c r="DZ118" s="754" t="e">
        <v>#VALUE!</v>
      </c>
      <c r="EA118" s="754"/>
      <c r="EB118" s="754"/>
      <c r="HA118" s="756" t="s">
        <v>397</v>
      </c>
      <c r="HB118" s="756" t="s">
        <v>397</v>
      </c>
      <c r="HC118" s="756" t="s">
        <v>397</v>
      </c>
      <c r="HD118" s="756" t="s">
        <v>397</v>
      </c>
      <c r="HE118" s="756" t="s">
        <v>397</v>
      </c>
      <c r="HF118" s="756" t="s">
        <v>397</v>
      </c>
      <c r="HG118" s="756" t="s">
        <v>397</v>
      </c>
      <c r="HH118" s="756" t="s">
        <v>397</v>
      </c>
      <c r="HI118" s="756" t="s">
        <v>397</v>
      </c>
      <c r="HJ118" s="756" t="s">
        <v>397</v>
      </c>
      <c r="HK118"/>
      <c r="HL118"/>
      <c r="HM118"/>
      <c r="HN118" s="756" t="str">
        <f t="shared" si="3"/>
        <v>AUTO PRINT</v>
      </c>
      <c r="HO118"/>
      <c r="HP118" s="757" t="s">
        <v>572</v>
      </c>
      <c r="HQ118" s="757" t="s">
        <v>572</v>
      </c>
      <c r="HR118" s="757" t="s">
        <v>572</v>
      </c>
      <c r="HS118"/>
      <c r="HW118" s="758"/>
      <c r="HX118"/>
      <c r="HY118" s="759" t="s">
        <v>572</v>
      </c>
      <c r="HZ118" s="759" t="s">
        <v>572</v>
      </c>
      <c r="IA118" s="759" t="s">
        <v>572</v>
      </c>
      <c r="IC118" s="760" t="s">
        <v>572</v>
      </c>
      <c r="ID118" s="760" t="s">
        <v>572</v>
      </c>
      <c r="IE118" s="760" t="s">
        <v>572</v>
      </c>
      <c r="IF118" s="761" t="s">
        <v>572</v>
      </c>
      <c r="IG118" s="619" t="str">
        <f t="shared" si="4"/>
        <v>IN HOUSE (MANUAL)</v>
      </c>
      <c r="II118" s="761" t="s">
        <v>572</v>
      </c>
      <c r="IK118" s="761" t="str">
        <f>IFERROR(VLOOKUP($M118,#REF!,13,0),"IN HOUSE (MANUAL)")</f>
        <v>IN HOUSE (MANUAL)</v>
      </c>
      <c r="IM118" s="760" t="s">
        <v>572</v>
      </c>
      <c r="IN118" s="760" t="s">
        <v>572</v>
      </c>
      <c r="IO118" s="760" t="s">
        <v>572</v>
      </c>
      <c r="IQ118" s="760" t="s">
        <v>572</v>
      </c>
      <c r="IR118" s="760" t="s">
        <v>572</v>
      </c>
      <c r="IT118" s="760" t="s">
        <v>572</v>
      </c>
      <c r="IV118" s="760" t="s">
        <v>572</v>
      </c>
      <c r="IW118" s="760" t="s">
        <v>572</v>
      </c>
      <c r="IY118" s="760" t="s">
        <v>572</v>
      </c>
      <c r="IZ118" s="760" t="s">
        <v>572</v>
      </c>
      <c r="JB118" s="760" t="s">
        <v>922</v>
      </c>
      <c r="JC118" s="760">
        <v>1236</v>
      </c>
      <c r="JE118" s="760" t="s">
        <v>572</v>
      </c>
      <c r="JF118" s="760" t="s">
        <v>572</v>
      </c>
    </row>
    <row r="119" spans="1:266" ht="17.25" customHeight="1" x14ac:dyDescent="0.35">
      <c r="A119" s="618" t="s">
        <v>308</v>
      </c>
      <c r="B119" s="730">
        <v>117</v>
      </c>
      <c r="C119" s="730" t="s">
        <v>741</v>
      </c>
      <c r="D119" s="730" t="s">
        <v>741</v>
      </c>
      <c r="E119" s="730">
        <v>2</v>
      </c>
      <c r="F119" s="731"/>
      <c r="G119" s="821"/>
      <c r="H119" s="733"/>
      <c r="I119" s="730" t="s">
        <v>308</v>
      </c>
      <c r="J119" s="730" t="s">
        <v>308</v>
      </c>
      <c r="K119" s="730">
        <v>0</v>
      </c>
      <c r="L119" s="730" t="s">
        <v>308</v>
      </c>
      <c r="M119" s="772"/>
      <c r="N119" s="772"/>
      <c r="O119" s="772"/>
      <c r="P119" s="772"/>
      <c r="Q119" s="772"/>
      <c r="R119" s="772"/>
      <c r="S119" s="772"/>
      <c r="T119" s="772"/>
      <c r="U119" s="772"/>
      <c r="V119" s="772"/>
      <c r="W119" s="772"/>
      <c r="X119" s="772"/>
      <c r="Y119" s="772"/>
      <c r="Z119" s="886"/>
      <c r="AA119" s="772"/>
      <c r="AB119" s="772"/>
      <c r="AC119" s="772"/>
      <c r="AD119" s="772"/>
      <c r="AE119" s="775"/>
      <c r="AF119" s="776"/>
      <c r="AG119" s="777"/>
      <c r="AH119" s="777"/>
      <c r="AI119" s="777"/>
      <c r="AJ119" s="778"/>
      <c r="AK119" s="779"/>
      <c r="AL119" s="778"/>
      <c r="AM119" s="778"/>
      <c r="AN119" s="778"/>
      <c r="AO119" s="778"/>
      <c r="AP119" s="778"/>
      <c r="AQ119" s="778"/>
      <c r="AR119" s="778"/>
      <c r="AS119" s="778"/>
      <c r="AT119" s="778"/>
      <c r="AU119" s="778"/>
      <c r="AV119" s="778"/>
      <c r="AW119" s="778"/>
      <c r="AX119" s="778"/>
      <c r="AY119" s="778"/>
      <c r="AZ119" s="778"/>
      <c r="BA119" s="778"/>
      <c r="BB119" s="778"/>
      <c r="BC119" s="778"/>
      <c r="BD119" s="778"/>
      <c r="BE119" s="778"/>
      <c r="BF119" s="778"/>
      <c r="BG119" s="778"/>
      <c r="BH119" s="778"/>
      <c r="BI119" s="778"/>
      <c r="BJ119" s="778"/>
      <c r="BK119" s="778"/>
      <c r="BL119" s="778"/>
      <c r="BM119" s="778"/>
      <c r="BN119" s="778"/>
      <c r="BO119" s="778"/>
      <c r="BP119" s="778"/>
      <c r="BQ119" s="778"/>
      <c r="BR119" s="778"/>
      <c r="BS119" s="778"/>
      <c r="BT119" s="778"/>
      <c r="BU119" s="778"/>
      <c r="BV119" s="778"/>
      <c r="BW119" s="778"/>
      <c r="BX119" s="778"/>
      <c r="BY119" s="778"/>
      <c r="BZ119" s="778"/>
      <c r="CA119" s="778"/>
      <c r="CB119" s="778"/>
      <c r="CC119" s="778"/>
      <c r="CD119" s="778"/>
      <c r="CE119" s="778"/>
      <c r="CF119" s="778"/>
      <c r="CG119" s="778"/>
      <c r="CH119" s="778"/>
      <c r="CI119" s="778"/>
      <c r="CJ119" s="778"/>
      <c r="CK119" s="772"/>
      <c r="CL119" s="772"/>
      <c r="CM119" s="772"/>
      <c r="CN119" s="886"/>
      <c r="CO119" s="772"/>
      <c r="CP119" s="772"/>
      <c r="CQ119" s="772"/>
      <c r="CR119" s="772"/>
      <c r="CS119" s="781"/>
      <c r="CT119" s="782"/>
      <c r="CU119" s="783"/>
      <c r="CV119" s="774"/>
      <c r="CW119" s="774"/>
      <c r="CX119" s="782"/>
      <c r="CY119" s="784"/>
      <c r="CZ119" s="784"/>
      <c r="DA119" s="785"/>
      <c r="DB119" s="785"/>
      <c r="DC119" s="785"/>
      <c r="DD119" s="785"/>
      <c r="DE119" s="785"/>
      <c r="DF119" s="785"/>
      <c r="DG119" s="785"/>
      <c r="DH119" s="786"/>
      <c r="DI119" s="774"/>
      <c r="DJ119" s="774"/>
      <c r="DK119" s="774"/>
      <c r="DL119" s="774"/>
      <c r="DM119" s="774"/>
      <c r="DN119" s="774"/>
      <c r="DO119" s="787"/>
      <c r="DP119" s="774"/>
      <c r="DQ119" s="776"/>
      <c r="DR119" s="774"/>
      <c r="DS119" s="786"/>
      <c r="DT119" s="752">
        <v>0</v>
      </c>
      <c r="DU119" s="753" t="s">
        <v>308</v>
      </c>
      <c r="DV119" s="753" t="s">
        <v>308</v>
      </c>
      <c r="DW119" s="754" t="s">
        <v>308</v>
      </c>
      <c r="DX119" s="755" t="s">
        <v>308</v>
      </c>
      <c r="DY119" s="754" t="e">
        <v>#VALUE!</v>
      </c>
      <c r="DZ119" s="754" t="e">
        <v>#VALUE!</v>
      </c>
      <c r="EA119" s="754"/>
      <c r="EB119" s="754"/>
    </row>
    <row r="120" spans="1:266" ht="17.25" customHeight="1" x14ac:dyDescent="0.35">
      <c r="A120" s="618" t="s">
        <v>308</v>
      </c>
      <c r="B120" s="730">
        <v>118</v>
      </c>
      <c r="C120" s="730" t="s">
        <v>741</v>
      </c>
      <c r="D120" s="730" t="s">
        <v>741</v>
      </c>
      <c r="E120" s="730">
        <v>2</v>
      </c>
      <c r="F120" s="731"/>
      <c r="G120" s="821"/>
      <c r="H120" s="733"/>
      <c r="I120" s="730" t="s">
        <v>308</v>
      </c>
      <c r="J120" s="730" t="s">
        <v>308</v>
      </c>
      <c r="K120" s="730">
        <v>0</v>
      </c>
      <c r="L120" s="730" t="s">
        <v>308</v>
      </c>
      <c r="M120" s="772"/>
      <c r="N120" s="772"/>
      <c r="O120" s="772"/>
      <c r="P120" s="772"/>
      <c r="Q120" s="772"/>
      <c r="R120" s="772"/>
      <c r="S120" s="772"/>
      <c r="T120" s="772"/>
      <c r="U120" s="772"/>
      <c r="V120" s="772"/>
      <c r="W120" s="772"/>
      <c r="X120" s="772"/>
      <c r="Y120" s="772"/>
      <c r="Z120" s="886"/>
      <c r="AA120" s="772"/>
      <c r="AB120" s="772"/>
      <c r="AC120" s="772"/>
      <c r="AD120" s="772"/>
      <c r="AE120" s="775"/>
      <c r="AF120" s="776"/>
      <c r="AG120" s="777"/>
      <c r="AH120" s="777"/>
      <c r="AI120" s="777"/>
      <c r="AJ120" s="778"/>
      <c r="AK120" s="779"/>
      <c r="AL120" s="778"/>
      <c r="AM120" s="778"/>
      <c r="AN120" s="778"/>
      <c r="AO120" s="778"/>
      <c r="AP120" s="778"/>
      <c r="AQ120" s="778"/>
      <c r="AR120" s="778"/>
      <c r="AS120" s="778"/>
      <c r="AT120" s="778"/>
      <c r="AU120" s="778"/>
      <c r="AV120" s="778"/>
      <c r="AW120" s="778"/>
      <c r="AX120" s="778"/>
      <c r="AY120" s="778"/>
      <c r="AZ120" s="778"/>
      <c r="BA120" s="778"/>
      <c r="BB120" s="778"/>
      <c r="BC120" s="778"/>
      <c r="BD120" s="778"/>
      <c r="BE120" s="778"/>
      <c r="BF120" s="778"/>
      <c r="BG120" s="778"/>
      <c r="BH120" s="778"/>
      <c r="BI120" s="778"/>
      <c r="BJ120" s="778"/>
      <c r="BK120" s="778"/>
      <c r="BL120" s="778"/>
      <c r="BM120" s="778"/>
      <c r="BN120" s="778"/>
      <c r="BO120" s="778"/>
      <c r="BP120" s="778"/>
      <c r="BQ120" s="778"/>
      <c r="BR120" s="778"/>
      <c r="BS120" s="778"/>
      <c r="BT120" s="778"/>
      <c r="BU120" s="778"/>
      <c r="BV120" s="778"/>
      <c r="BW120" s="778"/>
      <c r="BX120" s="778"/>
      <c r="BY120" s="778"/>
      <c r="BZ120" s="778"/>
      <c r="CA120" s="778"/>
      <c r="CB120" s="778"/>
      <c r="CC120" s="778"/>
      <c r="CD120" s="778"/>
      <c r="CE120" s="778"/>
      <c r="CF120" s="778"/>
      <c r="CG120" s="778"/>
      <c r="CH120" s="778"/>
      <c r="CI120" s="778"/>
      <c r="CJ120" s="778"/>
      <c r="CK120" s="772"/>
      <c r="CL120" s="772"/>
      <c r="CM120" s="772"/>
      <c r="CN120" s="886"/>
      <c r="CO120" s="772"/>
      <c r="CP120" s="772"/>
      <c r="CQ120" s="772"/>
      <c r="CR120" s="772"/>
      <c r="CS120" s="781"/>
      <c r="CT120" s="782"/>
      <c r="CU120" s="783"/>
      <c r="CV120" s="774"/>
      <c r="CW120" s="774"/>
      <c r="CX120" s="782"/>
      <c r="CY120" s="784"/>
      <c r="CZ120" s="784"/>
      <c r="DA120" s="785"/>
      <c r="DB120" s="785"/>
      <c r="DC120" s="785"/>
      <c r="DD120" s="785"/>
      <c r="DE120" s="785"/>
      <c r="DF120" s="785"/>
      <c r="DG120" s="785"/>
      <c r="DH120" s="786"/>
      <c r="DI120" s="774"/>
      <c r="DJ120" s="774"/>
      <c r="DK120" s="774"/>
      <c r="DL120" s="774"/>
      <c r="DM120" s="774"/>
      <c r="DN120" s="774"/>
      <c r="DO120" s="787"/>
      <c r="DP120" s="774"/>
      <c r="DQ120" s="776"/>
      <c r="DR120" s="774"/>
      <c r="DS120" s="786"/>
      <c r="DT120" s="752">
        <v>0</v>
      </c>
      <c r="DU120" s="753" t="s">
        <v>308</v>
      </c>
      <c r="DV120" s="753" t="s">
        <v>308</v>
      </c>
      <c r="DW120" s="754" t="s">
        <v>308</v>
      </c>
      <c r="DX120" s="755" t="s">
        <v>308</v>
      </c>
      <c r="DY120" s="754" t="e">
        <v>#VALUE!</v>
      </c>
      <c r="DZ120" s="754" t="e">
        <v>#VALUE!</v>
      </c>
      <c r="EA120" s="754"/>
      <c r="EB120" s="754"/>
    </row>
    <row r="121" spans="1:266" ht="17.25" hidden="1" customHeight="1" outlineLevel="1" x14ac:dyDescent="0.35">
      <c r="A121" s="618" t="s">
        <v>308</v>
      </c>
      <c r="B121" s="730">
        <v>119</v>
      </c>
      <c r="C121" s="730" t="s">
        <v>741</v>
      </c>
      <c r="D121" s="730" t="s">
        <v>741</v>
      </c>
      <c r="E121" s="730">
        <v>2</v>
      </c>
      <c r="F121" s="731"/>
      <c r="G121" s="821"/>
      <c r="H121" s="733"/>
      <c r="I121" s="730" t="s">
        <v>308</v>
      </c>
      <c r="J121" s="730" t="s">
        <v>308</v>
      </c>
      <c r="K121" s="730">
        <v>0</v>
      </c>
      <c r="L121" s="730" t="s">
        <v>308</v>
      </c>
      <c r="M121" s="772"/>
      <c r="N121" s="772">
        <v>0</v>
      </c>
      <c r="O121" s="772" t="s">
        <v>742</v>
      </c>
      <c r="P121" s="772" t="b">
        <v>1</v>
      </c>
      <c r="Q121" s="772" t="e">
        <v>#VALUE!</v>
      </c>
      <c r="R121" s="868"/>
      <c r="S121" s="772"/>
      <c r="T121" s="772"/>
      <c r="U121" s="772"/>
      <c r="V121" s="772"/>
      <c r="W121" s="772"/>
      <c r="X121" s="772"/>
      <c r="Y121" s="772"/>
      <c r="Z121" s="774"/>
      <c r="AA121" s="772"/>
      <c r="AB121" s="772"/>
      <c r="AC121" s="772"/>
      <c r="AD121" s="772"/>
      <c r="AE121" s="864"/>
      <c r="AF121" s="774"/>
      <c r="AG121" s="777"/>
      <c r="AH121" s="777"/>
      <c r="AI121" s="777"/>
      <c r="AJ121" s="778"/>
      <c r="AK121" s="779"/>
      <c r="AL121" s="778"/>
      <c r="AM121" s="778"/>
      <c r="AN121" s="778"/>
      <c r="AO121" s="778"/>
      <c r="AP121" s="778"/>
      <c r="AQ121" s="778"/>
      <c r="AR121" s="778"/>
      <c r="AS121" s="778"/>
      <c r="AT121" s="778"/>
      <c r="AU121" s="778"/>
      <c r="AV121" s="778"/>
      <c r="AW121" s="778"/>
      <c r="AX121" s="778"/>
      <c r="AY121" s="778"/>
      <c r="AZ121" s="778"/>
      <c r="BA121" s="778"/>
      <c r="BB121" s="778"/>
      <c r="BC121" s="778"/>
      <c r="BD121" s="778"/>
      <c r="BE121" s="778"/>
      <c r="BF121" s="778"/>
      <c r="BG121" s="778"/>
      <c r="BH121" s="778"/>
      <c r="BI121" s="778"/>
      <c r="BJ121" s="778"/>
      <c r="BK121" s="778"/>
      <c r="BL121" s="778"/>
      <c r="BM121" s="778"/>
      <c r="BN121" s="778"/>
      <c r="BO121" s="778"/>
      <c r="BP121" s="778"/>
      <c r="BQ121" s="778"/>
      <c r="BR121" s="778"/>
      <c r="BS121" s="778"/>
      <c r="BT121" s="778"/>
      <c r="BU121" s="778"/>
      <c r="BV121" s="778"/>
      <c r="BW121" s="778"/>
      <c r="BX121" s="778"/>
      <c r="BY121" s="778"/>
      <c r="BZ121" s="778"/>
      <c r="CA121" s="778"/>
      <c r="CB121" s="778"/>
      <c r="CC121" s="778"/>
      <c r="CD121" s="778"/>
      <c r="CE121" s="778"/>
      <c r="CF121" s="778"/>
      <c r="CG121" s="778"/>
      <c r="CH121" s="778"/>
      <c r="CI121" s="778"/>
      <c r="CJ121" s="778"/>
      <c r="CK121" s="772"/>
      <c r="CL121" s="772"/>
      <c r="CM121" s="772"/>
      <c r="CN121" s="886"/>
      <c r="CO121" s="772"/>
      <c r="CP121" s="772"/>
      <c r="CQ121" s="772"/>
      <c r="CR121" s="772"/>
      <c r="CS121" s="781"/>
      <c r="CT121" s="782"/>
      <c r="CU121" s="866"/>
      <c r="CV121" s="774"/>
      <c r="CW121" s="774"/>
      <c r="CX121" s="865"/>
      <c r="CY121" s="784"/>
      <c r="CZ121" s="784"/>
      <c r="DA121" s="785"/>
      <c r="DB121" s="785"/>
      <c r="DC121" s="785"/>
      <c r="DD121" s="785"/>
      <c r="DE121" s="785"/>
      <c r="DF121" s="785"/>
      <c r="DG121" s="785"/>
      <c r="DH121" s="786"/>
      <c r="DI121" s="774"/>
      <c r="DJ121" s="774"/>
      <c r="DK121" s="774"/>
      <c r="DL121" s="774"/>
      <c r="DM121" s="774"/>
      <c r="DN121" s="774"/>
      <c r="DO121" s="787"/>
      <c r="DP121" s="774"/>
      <c r="DQ121" s="774"/>
      <c r="DR121" s="774"/>
      <c r="DS121" s="786"/>
      <c r="DT121" s="752">
        <v>0</v>
      </c>
      <c r="DU121" s="753" t="s">
        <v>308</v>
      </c>
      <c r="DV121" s="753" t="s">
        <v>308</v>
      </c>
      <c r="DW121" s="754" t="s">
        <v>308</v>
      </c>
      <c r="DX121" s="755" t="s">
        <v>308</v>
      </c>
      <c r="DY121" s="754" t="e">
        <v>#VALUE!</v>
      </c>
      <c r="DZ121" s="754" t="e">
        <v>#VALUE!</v>
      </c>
      <c r="EA121" s="754"/>
      <c r="EB121" s="754"/>
    </row>
    <row r="122" spans="1:266" ht="17.25" hidden="1" customHeight="1" outlineLevel="1" x14ac:dyDescent="0.35">
      <c r="A122" s="618" t="s">
        <v>308</v>
      </c>
      <c r="B122" s="730">
        <v>120</v>
      </c>
      <c r="C122" s="730" t="s">
        <v>741</v>
      </c>
      <c r="D122" s="730" t="s">
        <v>741</v>
      </c>
      <c r="E122" s="730">
        <v>2</v>
      </c>
      <c r="F122" s="731"/>
      <c r="G122" s="821"/>
      <c r="H122" s="733"/>
      <c r="I122" s="730" t="s">
        <v>308</v>
      </c>
      <c r="J122" s="730" t="s">
        <v>308</v>
      </c>
      <c r="K122" s="730">
        <v>0</v>
      </c>
      <c r="L122" s="730" t="s">
        <v>308</v>
      </c>
      <c r="M122" s="772"/>
      <c r="N122" s="772">
        <v>0</v>
      </c>
      <c r="O122" s="772" t="s">
        <v>742</v>
      </c>
      <c r="P122" s="772" t="b">
        <v>1</v>
      </c>
      <c r="Q122" s="772" t="e">
        <v>#VALUE!</v>
      </c>
      <c r="R122" s="868"/>
      <c r="S122" s="772"/>
      <c r="T122" s="772"/>
      <c r="U122" s="772"/>
      <c r="V122" s="772"/>
      <c r="W122" s="772"/>
      <c r="X122" s="772"/>
      <c r="Y122" s="772"/>
      <c r="Z122" s="774"/>
      <c r="AA122" s="772"/>
      <c r="AB122" s="772"/>
      <c r="AC122" s="772"/>
      <c r="AD122" s="772"/>
      <c r="AE122" s="864"/>
      <c r="AF122" s="774"/>
      <c r="AG122" s="777"/>
      <c r="AH122" s="777"/>
      <c r="AI122" s="777"/>
      <c r="AJ122" s="778"/>
      <c r="AK122" s="779"/>
      <c r="AL122" s="778"/>
      <c r="AM122" s="778"/>
      <c r="AN122" s="778"/>
      <c r="AO122" s="778"/>
      <c r="AP122" s="778"/>
      <c r="AQ122" s="778"/>
      <c r="AR122" s="778"/>
      <c r="AS122" s="778"/>
      <c r="AT122" s="778"/>
      <c r="AU122" s="778"/>
      <c r="AV122" s="778"/>
      <c r="AW122" s="778"/>
      <c r="AX122" s="778"/>
      <c r="AY122" s="778"/>
      <c r="AZ122" s="778"/>
      <c r="BA122" s="778"/>
      <c r="BB122" s="778"/>
      <c r="BC122" s="778"/>
      <c r="BD122" s="778"/>
      <c r="BE122" s="778"/>
      <c r="BF122" s="778"/>
      <c r="BG122" s="778"/>
      <c r="BH122" s="778"/>
      <c r="BI122" s="778"/>
      <c r="BJ122" s="778"/>
      <c r="BK122" s="778"/>
      <c r="BL122" s="778"/>
      <c r="BM122" s="778"/>
      <c r="BN122" s="778"/>
      <c r="BO122" s="778"/>
      <c r="BP122" s="778"/>
      <c r="BQ122" s="778"/>
      <c r="BR122" s="778"/>
      <c r="BS122" s="778"/>
      <c r="BT122" s="778"/>
      <c r="BU122" s="778"/>
      <c r="BV122" s="778"/>
      <c r="BW122" s="778"/>
      <c r="BX122" s="778"/>
      <c r="BY122" s="778"/>
      <c r="BZ122" s="778"/>
      <c r="CA122" s="778"/>
      <c r="CB122" s="778"/>
      <c r="CC122" s="778"/>
      <c r="CD122" s="778"/>
      <c r="CE122" s="778"/>
      <c r="CF122" s="778"/>
      <c r="CG122" s="778"/>
      <c r="CH122" s="778"/>
      <c r="CI122" s="778"/>
      <c r="CJ122" s="778"/>
      <c r="CK122" s="772"/>
      <c r="CL122" s="772"/>
      <c r="CM122" s="772"/>
      <c r="CN122" s="886"/>
      <c r="CO122" s="772"/>
      <c r="CP122" s="772"/>
      <c r="CQ122" s="772"/>
      <c r="CR122" s="772"/>
      <c r="CS122" s="781"/>
      <c r="CT122" s="782"/>
      <c r="CU122" s="866"/>
      <c r="CV122" s="774"/>
      <c r="CW122" s="774"/>
      <c r="CX122" s="865"/>
      <c r="CY122" s="784"/>
      <c r="CZ122" s="784"/>
      <c r="DA122" s="785"/>
      <c r="DB122" s="785"/>
      <c r="DC122" s="785"/>
      <c r="DD122" s="785"/>
      <c r="DE122" s="785"/>
      <c r="DF122" s="785"/>
      <c r="DG122" s="785"/>
      <c r="DH122" s="786"/>
      <c r="DI122" s="774"/>
      <c r="DJ122" s="774"/>
      <c r="DK122" s="774"/>
      <c r="DL122" s="774"/>
      <c r="DM122" s="774"/>
      <c r="DN122" s="774"/>
      <c r="DO122" s="787"/>
      <c r="DP122" s="774"/>
      <c r="DQ122" s="774"/>
      <c r="DR122" s="774"/>
      <c r="DS122" s="786"/>
      <c r="DT122" s="752">
        <v>0</v>
      </c>
      <c r="DU122" s="753" t="s">
        <v>308</v>
      </c>
      <c r="DV122" s="753" t="s">
        <v>308</v>
      </c>
      <c r="DW122" s="754" t="s">
        <v>308</v>
      </c>
      <c r="DX122" s="755" t="s">
        <v>308</v>
      </c>
      <c r="DY122" s="754" t="e">
        <v>#VALUE!</v>
      </c>
      <c r="DZ122" s="754" t="e">
        <v>#VALUE!</v>
      </c>
      <c r="EA122" s="754"/>
      <c r="EB122" s="754"/>
    </row>
    <row r="123" spans="1:266" ht="17.25" hidden="1" customHeight="1" outlineLevel="1" x14ac:dyDescent="0.35">
      <c r="A123" s="618" t="s">
        <v>308</v>
      </c>
      <c r="B123" s="730">
        <v>121</v>
      </c>
      <c r="C123" s="730" t="s">
        <v>741</v>
      </c>
      <c r="D123" s="730" t="s">
        <v>741</v>
      </c>
      <c r="E123" s="730">
        <v>2</v>
      </c>
      <c r="F123" s="731"/>
      <c r="G123" s="821"/>
      <c r="H123" s="733"/>
      <c r="I123" s="730" t="s">
        <v>308</v>
      </c>
      <c r="J123" s="730" t="s">
        <v>308</v>
      </c>
      <c r="K123" s="730">
        <v>0</v>
      </c>
      <c r="L123" s="730" t="s">
        <v>308</v>
      </c>
      <c r="M123" s="772"/>
      <c r="N123" s="772">
        <v>0</v>
      </c>
      <c r="O123" s="772" t="s">
        <v>742</v>
      </c>
      <c r="P123" s="772" t="b">
        <v>1</v>
      </c>
      <c r="Q123" s="772" t="e">
        <v>#VALUE!</v>
      </c>
      <c r="R123" s="868"/>
      <c r="S123" s="772"/>
      <c r="T123" s="772"/>
      <c r="U123" s="772"/>
      <c r="V123" s="772"/>
      <c r="W123" s="772"/>
      <c r="X123" s="772"/>
      <c r="Y123" s="772"/>
      <c r="Z123" s="774"/>
      <c r="AA123" s="772"/>
      <c r="AB123" s="772"/>
      <c r="AC123" s="772"/>
      <c r="AD123" s="772"/>
      <c r="AE123" s="864"/>
      <c r="AF123" s="774"/>
      <c r="AG123" s="777"/>
      <c r="AH123" s="777"/>
      <c r="AI123" s="777"/>
      <c r="AJ123" s="778"/>
      <c r="AK123" s="779"/>
      <c r="AL123" s="778"/>
      <c r="AM123" s="778"/>
      <c r="AN123" s="778"/>
      <c r="AO123" s="778"/>
      <c r="AP123" s="778"/>
      <c r="AQ123" s="778"/>
      <c r="AR123" s="778"/>
      <c r="AS123" s="778"/>
      <c r="AT123" s="778"/>
      <c r="AU123" s="778"/>
      <c r="AV123" s="778"/>
      <c r="AW123" s="778"/>
      <c r="AX123" s="778"/>
      <c r="AY123" s="778"/>
      <c r="AZ123" s="778"/>
      <c r="BA123" s="778"/>
      <c r="BB123" s="778"/>
      <c r="BC123" s="778"/>
      <c r="BD123" s="778"/>
      <c r="BE123" s="778"/>
      <c r="BF123" s="778"/>
      <c r="BG123" s="778"/>
      <c r="BH123" s="778"/>
      <c r="BI123" s="778"/>
      <c r="BJ123" s="778"/>
      <c r="BK123" s="778"/>
      <c r="BL123" s="778"/>
      <c r="BM123" s="778"/>
      <c r="BN123" s="778"/>
      <c r="BO123" s="778"/>
      <c r="BP123" s="778"/>
      <c r="BQ123" s="778"/>
      <c r="BR123" s="778"/>
      <c r="BS123" s="778"/>
      <c r="BT123" s="778"/>
      <c r="BU123" s="778"/>
      <c r="BV123" s="778"/>
      <c r="BW123" s="778"/>
      <c r="BX123" s="778"/>
      <c r="BY123" s="778"/>
      <c r="BZ123" s="778"/>
      <c r="CA123" s="778"/>
      <c r="CB123" s="778"/>
      <c r="CC123" s="778"/>
      <c r="CD123" s="778"/>
      <c r="CE123" s="778"/>
      <c r="CF123" s="778"/>
      <c r="CG123" s="778"/>
      <c r="CH123" s="778"/>
      <c r="CI123" s="778"/>
      <c r="CJ123" s="778"/>
      <c r="CK123" s="772"/>
      <c r="CL123" s="772"/>
      <c r="CM123" s="772"/>
      <c r="CN123" s="886"/>
      <c r="CO123" s="772"/>
      <c r="CP123" s="772"/>
      <c r="CQ123" s="772"/>
      <c r="CR123" s="772"/>
      <c r="CS123" s="781"/>
      <c r="CT123" s="782"/>
      <c r="CU123" s="866"/>
      <c r="CV123" s="774"/>
      <c r="CW123" s="774"/>
      <c r="CX123" s="865"/>
      <c r="CY123" s="784"/>
      <c r="CZ123" s="784"/>
      <c r="DA123" s="785"/>
      <c r="DB123" s="785"/>
      <c r="DC123" s="785"/>
      <c r="DD123" s="785"/>
      <c r="DE123" s="785"/>
      <c r="DF123" s="785"/>
      <c r="DG123" s="785"/>
      <c r="DH123" s="786"/>
      <c r="DI123" s="774"/>
      <c r="DJ123" s="774"/>
      <c r="DK123" s="774"/>
      <c r="DL123" s="774"/>
      <c r="DM123" s="774"/>
      <c r="DN123" s="774"/>
      <c r="DO123" s="787"/>
      <c r="DP123" s="774"/>
      <c r="DQ123" s="774"/>
      <c r="DR123" s="774"/>
      <c r="DS123" s="786"/>
      <c r="DT123" s="752">
        <v>0</v>
      </c>
      <c r="DU123" s="753" t="s">
        <v>308</v>
      </c>
      <c r="DV123" s="753" t="s">
        <v>308</v>
      </c>
      <c r="DW123" s="754" t="s">
        <v>308</v>
      </c>
      <c r="DX123" s="755" t="s">
        <v>308</v>
      </c>
      <c r="DY123" s="754" t="e">
        <v>#VALUE!</v>
      </c>
      <c r="DZ123" s="754" t="e">
        <v>#VALUE!</v>
      </c>
      <c r="EA123" s="754"/>
      <c r="EB123" s="754"/>
    </row>
    <row r="124" spans="1:266" ht="17.25" hidden="1" customHeight="1" outlineLevel="1" x14ac:dyDescent="0.35">
      <c r="A124" s="618" t="s">
        <v>308</v>
      </c>
      <c r="B124" s="730">
        <v>122</v>
      </c>
      <c r="C124" s="730" t="s">
        <v>741</v>
      </c>
      <c r="D124" s="730" t="s">
        <v>741</v>
      </c>
      <c r="E124" s="730">
        <v>2</v>
      </c>
      <c r="F124" s="731"/>
      <c r="G124" s="821"/>
      <c r="H124" s="733"/>
      <c r="I124" s="730" t="s">
        <v>308</v>
      </c>
      <c r="J124" s="730" t="s">
        <v>308</v>
      </c>
      <c r="K124" s="730">
        <v>0</v>
      </c>
      <c r="L124" s="730" t="s">
        <v>308</v>
      </c>
      <c r="M124" s="772"/>
      <c r="N124" s="772">
        <v>0</v>
      </c>
      <c r="O124" s="772" t="s">
        <v>742</v>
      </c>
      <c r="P124" s="772" t="b">
        <v>1</v>
      </c>
      <c r="Q124" s="772" t="e">
        <v>#VALUE!</v>
      </c>
      <c r="R124" s="868"/>
      <c r="S124" s="772"/>
      <c r="T124" s="772"/>
      <c r="U124" s="772"/>
      <c r="V124" s="772"/>
      <c r="W124" s="772"/>
      <c r="X124" s="772"/>
      <c r="Y124" s="772"/>
      <c r="Z124" s="774"/>
      <c r="AA124" s="772"/>
      <c r="AB124" s="772"/>
      <c r="AC124" s="772"/>
      <c r="AD124" s="772"/>
      <c r="AE124" s="864"/>
      <c r="AF124" s="774"/>
      <c r="AG124" s="777"/>
      <c r="AH124" s="777"/>
      <c r="AI124" s="777"/>
      <c r="AJ124" s="778"/>
      <c r="AK124" s="779"/>
      <c r="AL124" s="778"/>
      <c r="AM124" s="778"/>
      <c r="AN124" s="778"/>
      <c r="AO124" s="778"/>
      <c r="AP124" s="778"/>
      <c r="AQ124" s="778"/>
      <c r="AR124" s="778"/>
      <c r="AS124" s="778"/>
      <c r="AT124" s="778"/>
      <c r="AU124" s="778"/>
      <c r="AV124" s="778"/>
      <c r="AW124" s="778"/>
      <c r="AX124" s="778"/>
      <c r="AY124" s="778"/>
      <c r="AZ124" s="778"/>
      <c r="BA124" s="778"/>
      <c r="BB124" s="778"/>
      <c r="BC124" s="778"/>
      <c r="BD124" s="778"/>
      <c r="BE124" s="778"/>
      <c r="BF124" s="778"/>
      <c r="BG124" s="778"/>
      <c r="BH124" s="778"/>
      <c r="BI124" s="778"/>
      <c r="BJ124" s="778"/>
      <c r="BK124" s="778"/>
      <c r="BL124" s="778"/>
      <c r="BM124" s="778"/>
      <c r="BN124" s="778"/>
      <c r="BO124" s="778"/>
      <c r="BP124" s="778"/>
      <c r="BQ124" s="778"/>
      <c r="BR124" s="778"/>
      <c r="BS124" s="778"/>
      <c r="BT124" s="778"/>
      <c r="BU124" s="778"/>
      <c r="BV124" s="778"/>
      <c r="BW124" s="778"/>
      <c r="BX124" s="778"/>
      <c r="BY124" s="778"/>
      <c r="BZ124" s="778"/>
      <c r="CA124" s="778"/>
      <c r="CB124" s="778"/>
      <c r="CC124" s="778"/>
      <c r="CD124" s="778"/>
      <c r="CE124" s="778"/>
      <c r="CF124" s="778"/>
      <c r="CG124" s="778"/>
      <c r="CH124" s="778"/>
      <c r="CI124" s="778"/>
      <c r="CJ124" s="778"/>
      <c r="CK124" s="772"/>
      <c r="CL124" s="772"/>
      <c r="CM124" s="772"/>
      <c r="CN124" s="886"/>
      <c r="CO124" s="772"/>
      <c r="CP124" s="772"/>
      <c r="CQ124" s="772"/>
      <c r="CR124" s="772"/>
      <c r="CS124" s="781"/>
      <c r="CT124" s="782"/>
      <c r="CU124" s="866"/>
      <c r="CV124" s="774"/>
      <c r="CW124" s="774"/>
      <c r="CX124" s="865"/>
      <c r="CY124" s="784"/>
      <c r="CZ124" s="784"/>
      <c r="DA124" s="785"/>
      <c r="DB124" s="785"/>
      <c r="DC124" s="785"/>
      <c r="DD124" s="785"/>
      <c r="DE124" s="785"/>
      <c r="DF124" s="785"/>
      <c r="DG124" s="785"/>
      <c r="DH124" s="786"/>
      <c r="DI124" s="774"/>
      <c r="DJ124" s="774"/>
      <c r="DK124" s="774"/>
      <c r="DL124" s="774"/>
      <c r="DM124" s="774"/>
      <c r="DN124" s="774"/>
      <c r="DO124" s="787"/>
      <c r="DP124" s="774"/>
      <c r="DQ124" s="774"/>
      <c r="DR124" s="774"/>
      <c r="DS124" s="786"/>
      <c r="DT124" s="752">
        <v>0</v>
      </c>
      <c r="DU124" s="753" t="s">
        <v>308</v>
      </c>
      <c r="DV124" s="753" t="s">
        <v>308</v>
      </c>
      <c r="DW124" s="754" t="s">
        <v>308</v>
      </c>
      <c r="DX124" s="755" t="s">
        <v>308</v>
      </c>
      <c r="DY124" s="754" t="e">
        <v>#VALUE!</v>
      </c>
      <c r="DZ124" s="754" t="e">
        <v>#VALUE!</v>
      </c>
      <c r="EA124" s="754"/>
      <c r="EB124" s="754"/>
    </row>
    <row r="125" spans="1:266" ht="17.25" hidden="1" customHeight="1" outlineLevel="1" x14ac:dyDescent="0.35">
      <c r="A125" s="618" t="s">
        <v>308</v>
      </c>
      <c r="B125" s="730">
        <v>123</v>
      </c>
      <c r="C125" s="730" t="s">
        <v>741</v>
      </c>
      <c r="D125" s="730" t="s">
        <v>741</v>
      </c>
      <c r="E125" s="730">
        <v>2</v>
      </c>
      <c r="F125" s="731"/>
      <c r="G125" s="821"/>
      <c r="H125" s="733"/>
      <c r="I125" s="730" t="s">
        <v>308</v>
      </c>
      <c r="J125" s="730" t="s">
        <v>308</v>
      </c>
      <c r="K125" s="730">
        <v>0</v>
      </c>
      <c r="L125" s="730" t="s">
        <v>308</v>
      </c>
      <c r="M125" s="772"/>
      <c r="N125" s="772">
        <v>0</v>
      </c>
      <c r="O125" s="772" t="s">
        <v>742</v>
      </c>
      <c r="P125" s="772" t="b">
        <v>1</v>
      </c>
      <c r="Q125" s="772" t="e">
        <v>#VALUE!</v>
      </c>
      <c r="R125" s="868"/>
      <c r="S125" s="772"/>
      <c r="T125" s="772"/>
      <c r="U125" s="772"/>
      <c r="V125" s="772"/>
      <c r="W125" s="772"/>
      <c r="X125" s="772"/>
      <c r="Y125" s="772"/>
      <c r="Z125" s="774"/>
      <c r="AA125" s="772"/>
      <c r="AB125" s="772"/>
      <c r="AC125" s="772"/>
      <c r="AD125" s="772"/>
      <c r="AE125" s="864"/>
      <c r="AF125" s="774"/>
      <c r="AG125" s="777"/>
      <c r="AH125" s="777"/>
      <c r="AI125" s="777"/>
      <c r="AJ125" s="778"/>
      <c r="AK125" s="779"/>
      <c r="AL125" s="778"/>
      <c r="AM125" s="778"/>
      <c r="AN125" s="778"/>
      <c r="AO125" s="778"/>
      <c r="AP125" s="778"/>
      <c r="AQ125" s="778"/>
      <c r="AR125" s="778"/>
      <c r="AS125" s="778"/>
      <c r="AT125" s="778"/>
      <c r="AU125" s="778"/>
      <c r="AV125" s="778"/>
      <c r="AW125" s="778"/>
      <c r="AX125" s="778"/>
      <c r="AY125" s="778"/>
      <c r="AZ125" s="778"/>
      <c r="BA125" s="778"/>
      <c r="BB125" s="778"/>
      <c r="BC125" s="778"/>
      <c r="BD125" s="778"/>
      <c r="BE125" s="778"/>
      <c r="BF125" s="778"/>
      <c r="BG125" s="778"/>
      <c r="BH125" s="778"/>
      <c r="BI125" s="778"/>
      <c r="BJ125" s="778"/>
      <c r="BK125" s="778"/>
      <c r="BL125" s="778"/>
      <c r="BM125" s="778"/>
      <c r="BN125" s="778"/>
      <c r="BO125" s="778"/>
      <c r="BP125" s="778"/>
      <c r="BQ125" s="778"/>
      <c r="BR125" s="778"/>
      <c r="BS125" s="778"/>
      <c r="BT125" s="778"/>
      <c r="BU125" s="778"/>
      <c r="BV125" s="778"/>
      <c r="BW125" s="778"/>
      <c r="BX125" s="778"/>
      <c r="BY125" s="778"/>
      <c r="BZ125" s="778"/>
      <c r="CA125" s="778"/>
      <c r="CB125" s="778"/>
      <c r="CC125" s="778"/>
      <c r="CD125" s="778"/>
      <c r="CE125" s="778"/>
      <c r="CF125" s="778"/>
      <c r="CG125" s="778"/>
      <c r="CH125" s="778"/>
      <c r="CI125" s="778"/>
      <c r="CJ125" s="778"/>
      <c r="CK125" s="772"/>
      <c r="CL125" s="772"/>
      <c r="CM125" s="772"/>
      <c r="CN125" s="886"/>
      <c r="CO125" s="772"/>
      <c r="CP125" s="772"/>
      <c r="CQ125" s="772"/>
      <c r="CR125" s="772"/>
      <c r="CS125" s="781"/>
      <c r="CT125" s="782"/>
      <c r="CU125" s="866"/>
      <c r="CV125" s="774"/>
      <c r="CW125" s="774"/>
      <c r="CX125" s="865"/>
      <c r="CY125" s="784"/>
      <c r="CZ125" s="784"/>
      <c r="DA125" s="785"/>
      <c r="DB125" s="785"/>
      <c r="DC125" s="785"/>
      <c r="DD125" s="785"/>
      <c r="DE125" s="785"/>
      <c r="DF125" s="785"/>
      <c r="DG125" s="785"/>
      <c r="DH125" s="786"/>
      <c r="DI125" s="774"/>
      <c r="DJ125" s="774"/>
      <c r="DK125" s="774"/>
      <c r="DL125" s="774"/>
      <c r="DM125" s="774"/>
      <c r="DN125" s="774"/>
      <c r="DO125" s="787"/>
      <c r="DP125" s="774"/>
      <c r="DQ125" s="774"/>
      <c r="DR125" s="774"/>
      <c r="DS125" s="786"/>
      <c r="DT125" s="752">
        <v>0</v>
      </c>
      <c r="DU125" s="753" t="s">
        <v>308</v>
      </c>
      <c r="DV125" s="753" t="s">
        <v>308</v>
      </c>
      <c r="DW125" s="754" t="s">
        <v>308</v>
      </c>
      <c r="DX125" s="755" t="s">
        <v>308</v>
      </c>
      <c r="DY125" s="754" t="e">
        <v>#VALUE!</v>
      </c>
      <c r="DZ125" s="754" t="e">
        <v>#VALUE!</v>
      </c>
      <c r="EA125" s="754"/>
      <c r="EB125" s="754"/>
    </row>
    <row r="126" spans="1:266" ht="16.5" hidden="1" customHeight="1" outlineLevel="1" x14ac:dyDescent="0.35">
      <c r="A126" s="618" t="s">
        <v>308</v>
      </c>
      <c r="B126" s="730">
        <v>124</v>
      </c>
      <c r="C126" s="730" t="s">
        <v>741</v>
      </c>
      <c r="D126" s="730" t="s">
        <v>741</v>
      </c>
      <c r="E126" s="730">
        <v>2</v>
      </c>
      <c r="F126" s="731"/>
      <c r="G126" s="821"/>
      <c r="H126" s="733"/>
      <c r="I126" s="730" t="s">
        <v>308</v>
      </c>
      <c r="J126" s="730" t="s">
        <v>308</v>
      </c>
      <c r="K126" s="730">
        <v>0</v>
      </c>
      <c r="L126" s="730" t="s">
        <v>308</v>
      </c>
      <c r="M126" s="772"/>
      <c r="N126" s="772">
        <v>0</v>
      </c>
      <c r="O126" s="772" t="s">
        <v>742</v>
      </c>
      <c r="P126" s="772" t="b">
        <v>1</v>
      </c>
      <c r="Q126" s="772" t="e">
        <v>#VALUE!</v>
      </c>
      <c r="R126" s="868"/>
      <c r="S126" s="772"/>
      <c r="T126" s="772"/>
      <c r="U126" s="772"/>
      <c r="V126" s="772"/>
      <c r="W126" s="772"/>
      <c r="X126" s="772"/>
      <c r="Y126" s="772"/>
      <c r="Z126" s="774"/>
      <c r="AA126" s="772"/>
      <c r="AB126" s="772"/>
      <c r="AC126" s="772"/>
      <c r="AD126" s="772"/>
      <c r="AE126" s="864"/>
      <c r="AF126" s="774"/>
      <c r="AG126" s="777"/>
      <c r="AH126" s="777"/>
      <c r="AI126" s="777"/>
      <c r="AJ126" s="778"/>
      <c r="AK126" s="779"/>
      <c r="AL126" s="778"/>
      <c r="AM126" s="778"/>
      <c r="AN126" s="778"/>
      <c r="AO126" s="778"/>
      <c r="AP126" s="778"/>
      <c r="AQ126" s="778"/>
      <c r="AR126" s="778"/>
      <c r="AS126" s="778"/>
      <c r="AT126" s="778"/>
      <c r="AU126" s="778"/>
      <c r="AV126" s="778"/>
      <c r="AW126" s="778"/>
      <c r="AX126" s="778"/>
      <c r="AY126" s="778"/>
      <c r="AZ126" s="778"/>
      <c r="BA126" s="778"/>
      <c r="BB126" s="778"/>
      <c r="BC126" s="778"/>
      <c r="BD126" s="778"/>
      <c r="BE126" s="778"/>
      <c r="BF126" s="778"/>
      <c r="BG126" s="778"/>
      <c r="BH126" s="778"/>
      <c r="BI126" s="778"/>
      <c r="BJ126" s="778"/>
      <c r="BK126" s="778"/>
      <c r="BL126" s="778"/>
      <c r="BM126" s="778"/>
      <c r="BN126" s="778"/>
      <c r="BO126" s="778"/>
      <c r="BP126" s="778"/>
      <c r="BQ126" s="778"/>
      <c r="BR126" s="778"/>
      <c r="BS126" s="778"/>
      <c r="BT126" s="778"/>
      <c r="BU126" s="778"/>
      <c r="BV126" s="778"/>
      <c r="BW126" s="778"/>
      <c r="BX126" s="778"/>
      <c r="BY126" s="778"/>
      <c r="BZ126" s="778"/>
      <c r="CA126" s="778"/>
      <c r="CB126" s="778"/>
      <c r="CC126" s="778"/>
      <c r="CD126" s="778"/>
      <c r="CE126" s="778"/>
      <c r="CF126" s="778"/>
      <c r="CG126" s="778"/>
      <c r="CH126" s="778"/>
      <c r="CI126" s="778"/>
      <c r="CJ126" s="778"/>
      <c r="CK126" s="772"/>
      <c r="CL126" s="772"/>
      <c r="CM126" s="772"/>
      <c r="CN126" s="886"/>
      <c r="CO126" s="772"/>
      <c r="CP126" s="772"/>
      <c r="CQ126" s="772"/>
      <c r="CR126" s="772"/>
      <c r="CS126" s="781"/>
      <c r="CT126" s="782"/>
      <c r="CU126" s="866"/>
      <c r="CV126" s="774"/>
      <c r="CW126" s="774"/>
      <c r="CX126" s="865"/>
      <c r="CY126" s="784"/>
      <c r="CZ126" s="784"/>
      <c r="DA126" s="785"/>
      <c r="DB126" s="785"/>
      <c r="DC126" s="785"/>
      <c r="DD126" s="785"/>
      <c r="DE126" s="785"/>
      <c r="DF126" s="785"/>
      <c r="DG126" s="785"/>
      <c r="DH126" s="786"/>
      <c r="DI126" s="774"/>
      <c r="DJ126" s="774"/>
      <c r="DK126" s="774"/>
      <c r="DL126" s="774"/>
      <c r="DM126" s="774"/>
      <c r="DN126" s="774"/>
      <c r="DO126" s="787"/>
      <c r="DP126" s="774"/>
      <c r="DQ126" s="774"/>
      <c r="DR126" s="774"/>
      <c r="DS126" s="786"/>
      <c r="DT126" s="752">
        <v>0</v>
      </c>
      <c r="DU126" s="753" t="s">
        <v>308</v>
      </c>
      <c r="DV126" s="753" t="s">
        <v>308</v>
      </c>
      <c r="DW126" s="754" t="s">
        <v>308</v>
      </c>
      <c r="DX126" s="755" t="s">
        <v>308</v>
      </c>
      <c r="DY126" s="754" t="e">
        <v>#VALUE!</v>
      </c>
      <c r="DZ126" s="754" t="e">
        <v>#VALUE!</v>
      </c>
      <c r="EA126" s="754"/>
      <c r="EB126" s="754"/>
    </row>
    <row r="127" spans="1:266" ht="17.25" hidden="1" customHeight="1" outlineLevel="1" x14ac:dyDescent="0.35">
      <c r="A127" s="618" t="s">
        <v>308</v>
      </c>
      <c r="B127" s="730">
        <v>125</v>
      </c>
      <c r="C127" s="730" t="s">
        <v>741</v>
      </c>
      <c r="D127" s="730" t="s">
        <v>741</v>
      </c>
      <c r="E127" s="730">
        <v>2</v>
      </c>
      <c r="F127" s="731"/>
      <c r="G127" s="821"/>
      <c r="H127" s="733"/>
      <c r="I127" s="730" t="s">
        <v>308</v>
      </c>
      <c r="J127" s="730" t="s">
        <v>308</v>
      </c>
      <c r="K127" s="730">
        <v>0</v>
      </c>
      <c r="L127" s="730" t="s">
        <v>308</v>
      </c>
      <c r="M127" s="772"/>
      <c r="N127" s="772">
        <v>0</v>
      </c>
      <c r="O127" s="772" t="s">
        <v>742</v>
      </c>
      <c r="P127" s="772" t="b">
        <v>1</v>
      </c>
      <c r="Q127" s="772" t="e">
        <v>#VALUE!</v>
      </c>
      <c r="R127" s="868"/>
      <c r="S127" s="772"/>
      <c r="T127" s="772"/>
      <c r="U127" s="772"/>
      <c r="V127" s="772"/>
      <c r="W127" s="772"/>
      <c r="X127" s="772"/>
      <c r="Y127" s="772"/>
      <c r="Z127" s="774"/>
      <c r="AA127" s="772"/>
      <c r="AB127" s="772"/>
      <c r="AC127" s="772"/>
      <c r="AD127" s="772"/>
      <c r="AE127" s="864"/>
      <c r="AF127" s="774"/>
      <c r="AG127" s="777"/>
      <c r="AH127" s="777"/>
      <c r="AI127" s="777"/>
      <c r="AJ127" s="778"/>
      <c r="AK127" s="779"/>
      <c r="AL127" s="778"/>
      <c r="AM127" s="778"/>
      <c r="AN127" s="778"/>
      <c r="AO127" s="778"/>
      <c r="AP127" s="778"/>
      <c r="AQ127" s="778"/>
      <c r="AR127" s="778"/>
      <c r="AS127" s="778"/>
      <c r="AT127" s="778"/>
      <c r="AU127" s="778"/>
      <c r="AV127" s="778"/>
      <c r="AW127" s="778"/>
      <c r="AX127" s="778"/>
      <c r="AY127" s="778"/>
      <c r="AZ127" s="778"/>
      <c r="BA127" s="778"/>
      <c r="BB127" s="778"/>
      <c r="BC127" s="778"/>
      <c r="BD127" s="778"/>
      <c r="BE127" s="778"/>
      <c r="BF127" s="778"/>
      <c r="BG127" s="778"/>
      <c r="BH127" s="778"/>
      <c r="BI127" s="778"/>
      <c r="BJ127" s="778"/>
      <c r="BK127" s="778"/>
      <c r="BL127" s="778"/>
      <c r="BM127" s="778"/>
      <c r="BN127" s="778"/>
      <c r="BO127" s="778"/>
      <c r="BP127" s="778"/>
      <c r="BQ127" s="778"/>
      <c r="BR127" s="778"/>
      <c r="BS127" s="778"/>
      <c r="BT127" s="778"/>
      <c r="BU127" s="778"/>
      <c r="BV127" s="778"/>
      <c r="BW127" s="778"/>
      <c r="BX127" s="778"/>
      <c r="BY127" s="778"/>
      <c r="BZ127" s="778"/>
      <c r="CA127" s="778"/>
      <c r="CB127" s="778"/>
      <c r="CC127" s="778"/>
      <c r="CD127" s="778"/>
      <c r="CE127" s="778"/>
      <c r="CF127" s="778"/>
      <c r="CG127" s="778"/>
      <c r="CH127" s="778"/>
      <c r="CI127" s="778"/>
      <c r="CJ127" s="778"/>
      <c r="CK127" s="772"/>
      <c r="CL127" s="772"/>
      <c r="CM127" s="772"/>
      <c r="CN127" s="886"/>
      <c r="CO127" s="772"/>
      <c r="CP127" s="772"/>
      <c r="CQ127" s="772"/>
      <c r="CR127" s="772"/>
      <c r="CS127" s="781"/>
      <c r="CT127" s="782"/>
      <c r="CU127" s="866"/>
      <c r="CV127" s="774"/>
      <c r="CW127" s="774"/>
      <c r="CX127" s="865"/>
      <c r="CY127" s="784"/>
      <c r="CZ127" s="784"/>
      <c r="DA127" s="785"/>
      <c r="DB127" s="785"/>
      <c r="DC127" s="785"/>
      <c r="DD127" s="785"/>
      <c r="DE127" s="785"/>
      <c r="DF127" s="785"/>
      <c r="DG127" s="785"/>
      <c r="DH127" s="786"/>
      <c r="DI127" s="774"/>
      <c r="DJ127" s="774"/>
      <c r="DK127" s="774"/>
      <c r="DL127" s="774"/>
      <c r="DM127" s="774"/>
      <c r="DN127" s="774"/>
      <c r="DO127" s="787"/>
      <c r="DP127" s="774"/>
      <c r="DQ127" s="774"/>
      <c r="DR127" s="774"/>
      <c r="DS127" s="786"/>
      <c r="DT127" s="752">
        <v>0</v>
      </c>
      <c r="DU127" s="753" t="s">
        <v>308</v>
      </c>
      <c r="DV127" s="753" t="s">
        <v>308</v>
      </c>
      <c r="DW127" s="754" t="s">
        <v>308</v>
      </c>
      <c r="DX127" s="755" t="s">
        <v>308</v>
      </c>
      <c r="DY127" s="754" t="e">
        <v>#VALUE!</v>
      </c>
      <c r="DZ127" s="754" t="e">
        <v>#VALUE!</v>
      </c>
      <c r="EA127" s="754"/>
      <c r="EB127" s="754"/>
    </row>
    <row r="128" spans="1:266" ht="17.25" hidden="1" customHeight="1" outlineLevel="1" x14ac:dyDescent="0.35">
      <c r="A128" s="618" t="s">
        <v>308</v>
      </c>
      <c r="B128" s="730">
        <v>126</v>
      </c>
      <c r="C128" s="730" t="s">
        <v>741</v>
      </c>
      <c r="D128" s="730" t="s">
        <v>741</v>
      </c>
      <c r="E128" s="730">
        <v>2</v>
      </c>
      <c r="F128" s="731"/>
      <c r="G128" s="821"/>
      <c r="H128" s="733"/>
      <c r="I128" s="730" t="s">
        <v>308</v>
      </c>
      <c r="J128" s="730" t="s">
        <v>308</v>
      </c>
      <c r="K128" s="730">
        <v>0</v>
      </c>
      <c r="L128" s="730" t="s">
        <v>308</v>
      </c>
      <c r="M128" s="772"/>
      <c r="N128" s="772">
        <v>0</v>
      </c>
      <c r="O128" s="772" t="s">
        <v>742</v>
      </c>
      <c r="P128" s="772" t="b">
        <v>1</v>
      </c>
      <c r="Q128" s="772" t="e">
        <v>#VALUE!</v>
      </c>
      <c r="R128" s="868"/>
      <c r="S128" s="772"/>
      <c r="T128" s="772"/>
      <c r="U128" s="772"/>
      <c r="V128" s="772"/>
      <c r="W128" s="772"/>
      <c r="X128" s="772"/>
      <c r="Y128" s="772"/>
      <c r="Z128" s="774"/>
      <c r="AA128" s="772"/>
      <c r="AB128" s="772"/>
      <c r="AC128" s="772"/>
      <c r="AD128" s="772"/>
      <c r="AE128" s="864"/>
      <c r="AF128" s="774"/>
      <c r="AG128" s="777"/>
      <c r="AH128" s="777"/>
      <c r="AI128" s="777"/>
      <c r="AJ128" s="778"/>
      <c r="AK128" s="779"/>
      <c r="AL128" s="778"/>
      <c r="AM128" s="778"/>
      <c r="AN128" s="778"/>
      <c r="AO128" s="778"/>
      <c r="AP128" s="778"/>
      <c r="AQ128" s="778"/>
      <c r="AR128" s="778"/>
      <c r="AS128" s="778"/>
      <c r="AT128" s="778"/>
      <c r="AU128" s="778"/>
      <c r="AV128" s="778"/>
      <c r="AW128" s="778"/>
      <c r="AX128" s="778"/>
      <c r="AY128" s="778"/>
      <c r="AZ128" s="778"/>
      <c r="BA128" s="778"/>
      <c r="BB128" s="778"/>
      <c r="BC128" s="778"/>
      <c r="BD128" s="778"/>
      <c r="BE128" s="778"/>
      <c r="BF128" s="778"/>
      <c r="BG128" s="778"/>
      <c r="BH128" s="778"/>
      <c r="BI128" s="778"/>
      <c r="BJ128" s="778"/>
      <c r="BK128" s="778"/>
      <c r="BL128" s="778"/>
      <c r="BM128" s="778"/>
      <c r="BN128" s="778"/>
      <c r="BO128" s="778"/>
      <c r="BP128" s="778"/>
      <c r="BQ128" s="778"/>
      <c r="BR128" s="778"/>
      <c r="BS128" s="778"/>
      <c r="BT128" s="778"/>
      <c r="BU128" s="778"/>
      <c r="BV128" s="778"/>
      <c r="BW128" s="778"/>
      <c r="BX128" s="778"/>
      <c r="BY128" s="778"/>
      <c r="BZ128" s="778"/>
      <c r="CA128" s="778"/>
      <c r="CB128" s="778"/>
      <c r="CC128" s="778"/>
      <c r="CD128" s="778"/>
      <c r="CE128" s="778"/>
      <c r="CF128" s="778"/>
      <c r="CG128" s="778"/>
      <c r="CH128" s="778"/>
      <c r="CI128" s="778"/>
      <c r="CJ128" s="778"/>
      <c r="CK128" s="772"/>
      <c r="CL128" s="772"/>
      <c r="CM128" s="772"/>
      <c r="CN128" s="886"/>
      <c r="CO128" s="772"/>
      <c r="CP128" s="772"/>
      <c r="CQ128" s="772"/>
      <c r="CR128" s="772"/>
      <c r="CS128" s="781"/>
      <c r="CT128" s="782"/>
      <c r="CU128" s="866"/>
      <c r="CV128" s="774"/>
      <c r="CW128" s="774"/>
      <c r="CX128" s="865"/>
      <c r="CY128" s="784"/>
      <c r="CZ128" s="784"/>
      <c r="DA128" s="785"/>
      <c r="DB128" s="785"/>
      <c r="DC128" s="785"/>
      <c r="DD128" s="785"/>
      <c r="DE128" s="785"/>
      <c r="DF128" s="785"/>
      <c r="DG128" s="785"/>
      <c r="DH128" s="786"/>
      <c r="DI128" s="774"/>
      <c r="DJ128" s="774"/>
      <c r="DK128" s="774"/>
      <c r="DL128" s="774"/>
      <c r="DM128" s="774"/>
      <c r="DN128" s="774"/>
      <c r="DO128" s="787"/>
      <c r="DP128" s="774"/>
      <c r="DQ128" s="774"/>
      <c r="DR128" s="774"/>
      <c r="DS128" s="786"/>
      <c r="DT128" s="752">
        <v>0</v>
      </c>
      <c r="DU128" s="753" t="s">
        <v>308</v>
      </c>
      <c r="DV128" s="753" t="s">
        <v>308</v>
      </c>
      <c r="DW128" s="754" t="s">
        <v>308</v>
      </c>
      <c r="DX128" s="755" t="s">
        <v>308</v>
      </c>
      <c r="DY128" s="754" t="e">
        <v>#VALUE!</v>
      </c>
      <c r="DZ128" s="754" t="e">
        <v>#VALUE!</v>
      </c>
      <c r="EA128" s="754"/>
      <c r="EB128" s="754"/>
    </row>
    <row r="129" spans="1:266 15723:15752" ht="17.25" hidden="1" customHeight="1" outlineLevel="1" x14ac:dyDescent="0.35">
      <c r="A129" s="618" t="s">
        <v>308</v>
      </c>
      <c r="B129" s="730">
        <v>127</v>
      </c>
      <c r="C129" s="730" t="s">
        <v>741</v>
      </c>
      <c r="D129" s="730" t="s">
        <v>741</v>
      </c>
      <c r="E129" s="730">
        <v>2</v>
      </c>
      <c r="F129" s="731"/>
      <c r="G129" s="821"/>
      <c r="H129" s="733"/>
      <c r="I129" s="730" t="s">
        <v>308</v>
      </c>
      <c r="J129" s="730" t="s">
        <v>308</v>
      </c>
      <c r="K129" s="730">
        <v>0</v>
      </c>
      <c r="L129" s="730" t="s">
        <v>308</v>
      </c>
      <c r="M129" s="772"/>
      <c r="N129" s="772">
        <v>0</v>
      </c>
      <c r="O129" s="772" t="s">
        <v>742</v>
      </c>
      <c r="P129" s="772" t="b">
        <v>1</v>
      </c>
      <c r="Q129" s="772" t="e">
        <v>#VALUE!</v>
      </c>
      <c r="R129" s="868"/>
      <c r="S129" s="772"/>
      <c r="T129" s="772"/>
      <c r="U129" s="772"/>
      <c r="V129" s="772"/>
      <c r="W129" s="772"/>
      <c r="X129" s="772"/>
      <c r="Y129" s="772"/>
      <c r="Z129" s="774"/>
      <c r="AA129" s="772"/>
      <c r="AB129" s="772"/>
      <c r="AC129" s="772"/>
      <c r="AD129" s="772"/>
      <c r="AE129" s="864"/>
      <c r="AF129" s="774"/>
      <c r="AG129" s="777"/>
      <c r="AH129" s="777"/>
      <c r="AI129" s="777"/>
      <c r="AJ129" s="778"/>
      <c r="AK129" s="779"/>
      <c r="AL129" s="778"/>
      <c r="AM129" s="778"/>
      <c r="AN129" s="778"/>
      <c r="AO129" s="778"/>
      <c r="AP129" s="778"/>
      <c r="AQ129" s="778"/>
      <c r="AR129" s="778"/>
      <c r="AS129" s="778"/>
      <c r="AT129" s="778"/>
      <c r="AU129" s="778"/>
      <c r="AV129" s="778"/>
      <c r="AW129" s="778"/>
      <c r="AX129" s="778"/>
      <c r="AY129" s="778"/>
      <c r="AZ129" s="778"/>
      <c r="BA129" s="778"/>
      <c r="BB129" s="778"/>
      <c r="BC129" s="778"/>
      <c r="BD129" s="778"/>
      <c r="BE129" s="778"/>
      <c r="BF129" s="778"/>
      <c r="BG129" s="778"/>
      <c r="BH129" s="778"/>
      <c r="BI129" s="778"/>
      <c r="BJ129" s="778"/>
      <c r="BK129" s="778"/>
      <c r="BL129" s="778"/>
      <c r="BM129" s="778"/>
      <c r="BN129" s="778"/>
      <c r="BO129" s="778"/>
      <c r="BP129" s="778"/>
      <c r="BQ129" s="778"/>
      <c r="BR129" s="778"/>
      <c r="BS129" s="778"/>
      <c r="BT129" s="778"/>
      <c r="BU129" s="778"/>
      <c r="BV129" s="778"/>
      <c r="BW129" s="778"/>
      <c r="BX129" s="778"/>
      <c r="BY129" s="778"/>
      <c r="BZ129" s="778"/>
      <c r="CA129" s="778"/>
      <c r="CB129" s="778"/>
      <c r="CC129" s="778"/>
      <c r="CD129" s="778"/>
      <c r="CE129" s="778"/>
      <c r="CF129" s="778"/>
      <c r="CG129" s="778"/>
      <c r="CH129" s="778"/>
      <c r="CI129" s="778"/>
      <c r="CJ129" s="778"/>
      <c r="CK129" s="772"/>
      <c r="CL129" s="772"/>
      <c r="CM129" s="772"/>
      <c r="CN129" s="886"/>
      <c r="CO129" s="772"/>
      <c r="CP129" s="772"/>
      <c r="CQ129" s="772"/>
      <c r="CR129" s="772"/>
      <c r="CS129" s="781"/>
      <c r="CT129" s="782"/>
      <c r="CU129" s="866"/>
      <c r="CV129" s="774"/>
      <c r="CW129" s="774"/>
      <c r="CX129" s="865"/>
      <c r="CY129" s="784"/>
      <c r="CZ129" s="784"/>
      <c r="DA129" s="785"/>
      <c r="DB129" s="785"/>
      <c r="DC129" s="785"/>
      <c r="DD129" s="785"/>
      <c r="DE129" s="785"/>
      <c r="DF129" s="785"/>
      <c r="DG129" s="785"/>
      <c r="DH129" s="786"/>
      <c r="DI129" s="774"/>
      <c r="DJ129" s="774"/>
      <c r="DK129" s="774"/>
      <c r="DL129" s="774"/>
      <c r="DM129" s="774"/>
      <c r="DN129" s="774"/>
      <c r="DO129" s="787"/>
      <c r="DP129" s="774"/>
      <c r="DQ129" s="774"/>
      <c r="DR129" s="774"/>
      <c r="DS129" s="786"/>
      <c r="DT129" s="752">
        <v>0</v>
      </c>
      <c r="DU129" s="753" t="s">
        <v>308</v>
      </c>
      <c r="DV129" s="753" t="s">
        <v>308</v>
      </c>
      <c r="DW129" s="754" t="s">
        <v>308</v>
      </c>
      <c r="DX129" s="755" t="s">
        <v>308</v>
      </c>
      <c r="DY129" s="754" t="e">
        <v>#VALUE!</v>
      </c>
      <c r="DZ129" s="754" t="e">
        <v>#VALUE!</v>
      </c>
      <c r="EA129" s="754"/>
      <c r="EB129" s="754"/>
    </row>
    <row r="130" spans="1:266 15723:15752" ht="17.25" hidden="1" customHeight="1" outlineLevel="1" x14ac:dyDescent="0.35">
      <c r="A130" s="618" t="s">
        <v>308</v>
      </c>
      <c r="B130" s="730">
        <v>128</v>
      </c>
      <c r="C130" s="730" t="s">
        <v>741</v>
      </c>
      <c r="D130" s="730" t="s">
        <v>741</v>
      </c>
      <c r="E130" s="730">
        <v>2</v>
      </c>
      <c r="F130" s="731"/>
      <c r="G130" s="821"/>
      <c r="H130" s="733"/>
      <c r="I130" s="730" t="s">
        <v>308</v>
      </c>
      <c r="J130" s="730" t="s">
        <v>308</v>
      </c>
      <c r="K130" s="730">
        <v>0</v>
      </c>
      <c r="L130" s="730" t="s">
        <v>308</v>
      </c>
      <c r="M130" s="772"/>
      <c r="N130" s="772">
        <v>0</v>
      </c>
      <c r="O130" s="772" t="s">
        <v>742</v>
      </c>
      <c r="P130" s="772" t="b">
        <v>1</v>
      </c>
      <c r="Q130" s="772" t="e">
        <v>#VALUE!</v>
      </c>
      <c r="R130" s="868"/>
      <c r="S130" s="772"/>
      <c r="T130" s="772"/>
      <c r="U130" s="772"/>
      <c r="V130" s="772"/>
      <c r="W130" s="772"/>
      <c r="X130" s="772"/>
      <c r="Y130" s="772"/>
      <c r="Z130" s="774"/>
      <c r="AA130" s="772"/>
      <c r="AB130" s="772"/>
      <c r="AC130" s="772"/>
      <c r="AD130" s="772"/>
      <c r="AE130" s="864"/>
      <c r="AF130" s="774"/>
      <c r="AG130" s="777"/>
      <c r="AH130" s="777"/>
      <c r="AI130" s="777"/>
      <c r="AJ130" s="778"/>
      <c r="AK130" s="779"/>
      <c r="AL130" s="778"/>
      <c r="AM130" s="778"/>
      <c r="AN130" s="778"/>
      <c r="AO130" s="778"/>
      <c r="AP130" s="778"/>
      <c r="AQ130" s="778"/>
      <c r="AR130" s="778"/>
      <c r="AS130" s="778"/>
      <c r="AT130" s="778"/>
      <c r="AU130" s="778"/>
      <c r="AV130" s="778"/>
      <c r="AW130" s="778"/>
      <c r="AX130" s="778"/>
      <c r="AY130" s="778"/>
      <c r="AZ130" s="778"/>
      <c r="BA130" s="778"/>
      <c r="BB130" s="778"/>
      <c r="BC130" s="778"/>
      <c r="BD130" s="778"/>
      <c r="BE130" s="778"/>
      <c r="BF130" s="778"/>
      <c r="BG130" s="778"/>
      <c r="BH130" s="778"/>
      <c r="BI130" s="778"/>
      <c r="BJ130" s="778"/>
      <c r="BK130" s="778"/>
      <c r="BL130" s="778"/>
      <c r="BM130" s="778"/>
      <c r="BN130" s="778"/>
      <c r="BO130" s="778"/>
      <c r="BP130" s="778"/>
      <c r="BQ130" s="778"/>
      <c r="BR130" s="778"/>
      <c r="BS130" s="778"/>
      <c r="BT130" s="778"/>
      <c r="BU130" s="778"/>
      <c r="BV130" s="778"/>
      <c r="BW130" s="778"/>
      <c r="BX130" s="778"/>
      <c r="BY130" s="778"/>
      <c r="BZ130" s="778"/>
      <c r="CA130" s="778"/>
      <c r="CB130" s="778"/>
      <c r="CC130" s="778"/>
      <c r="CD130" s="778"/>
      <c r="CE130" s="778"/>
      <c r="CF130" s="778"/>
      <c r="CG130" s="778"/>
      <c r="CH130" s="778"/>
      <c r="CI130" s="778"/>
      <c r="CJ130" s="778"/>
      <c r="CK130" s="772"/>
      <c r="CL130" s="772"/>
      <c r="CM130" s="772"/>
      <c r="CN130" s="886"/>
      <c r="CO130" s="772"/>
      <c r="CP130" s="772"/>
      <c r="CQ130" s="772"/>
      <c r="CR130" s="772"/>
      <c r="CS130" s="781"/>
      <c r="CT130" s="782"/>
      <c r="CU130" s="866"/>
      <c r="CV130" s="774"/>
      <c r="CW130" s="774"/>
      <c r="CX130" s="865"/>
      <c r="CY130" s="784"/>
      <c r="CZ130" s="784"/>
      <c r="DA130" s="785"/>
      <c r="DB130" s="785"/>
      <c r="DC130" s="785"/>
      <c r="DD130" s="785"/>
      <c r="DE130" s="785"/>
      <c r="DF130" s="785"/>
      <c r="DG130" s="785"/>
      <c r="DH130" s="786"/>
      <c r="DI130" s="774"/>
      <c r="DJ130" s="774"/>
      <c r="DK130" s="774"/>
      <c r="DL130" s="774"/>
      <c r="DM130" s="774"/>
      <c r="DN130" s="774"/>
      <c r="DO130" s="787"/>
      <c r="DP130" s="774"/>
      <c r="DQ130" s="774"/>
      <c r="DR130" s="774"/>
      <c r="DS130" s="786"/>
      <c r="DT130" s="752">
        <v>0</v>
      </c>
      <c r="DU130" s="753" t="s">
        <v>308</v>
      </c>
      <c r="DV130" s="753" t="s">
        <v>308</v>
      </c>
      <c r="DW130" s="754" t="s">
        <v>308</v>
      </c>
      <c r="DX130" s="755" t="s">
        <v>308</v>
      </c>
      <c r="DY130" s="754" t="e">
        <v>#VALUE!</v>
      </c>
      <c r="DZ130" s="754" t="e">
        <v>#VALUE!</v>
      </c>
      <c r="EA130" s="754"/>
      <c r="EB130" s="754"/>
    </row>
    <row r="131" spans="1:266 15723:15752" ht="17.25" hidden="1" customHeight="1" outlineLevel="1" x14ac:dyDescent="0.35">
      <c r="A131" s="618" t="s">
        <v>308</v>
      </c>
      <c r="B131" s="730">
        <v>129</v>
      </c>
      <c r="C131" s="730" t="s">
        <v>741</v>
      </c>
      <c r="D131" s="730" t="s">
        <v>741</v>
      </c>
      <c r="E131" s="730">
        <v>2</v>
      </c>
      <c r="F131" s="731"/>
      <c r="G131" s="821"/>
      <c r="H131" s="733"/>
      <c r="I131" s="730" t="s">
        <v>308</v>
      </c>
      <c r="J131" s="730" t="s">
        <v>308</v>
      </c>
      <c r="K131" s="730">
        <v>0</v>
      </c>
      <c r="L131" s="730" t="s">
        <v>308</v>
      </c>
      <c r="M131" s="772"/>
      <c r="N131" s="772">
        <v>0</v>
      </c>
      <c r="O131" s="772" t="s">
        <v>742</v>
      </c>
      <c r="P131" s="772" t="b">
        <v>1</v>
      </c>
      <c r="Q131" s="772" t="e">
        <v>#VALUE!</v>
      </c>
      <c r="R131" s="868"/>
      <c r="S131" s="772"/>
      <c r="T131" s="772"/>
      <c r="U131" s="772"/>
      <c r="V131" s="772"/>
      <c r="W131" s="772"/>
      <c r="X131" s="772"/>
      <c r="Y131" s="772"/>
      <c r="Z131" s="774"/>
      <c r="AA131" s="772"/>
      <c r="AB131" s="772"/>
      <c r="AC131" s="772"/>
      <c r="AD131" s="772"/>
      <c r="AE131" s="864"/>
      <c r="AF131" s="774"/>
      <c r="AG131" s="777"/>
      <c r="AH131" s="777"/>
      <c r="AI131" s="777"/>
      <c r="AJ131" s="778"/>
      <c r="AK131" s="779"/>
      <c r="AL131" s="778"/>
      <c r="AM131" s="778"/>
      <c r="AN131" s="778"/>
      <c r="AO131" s="778"/>
      <c r="AP131" s="778"/>
      <c r="AQ131" s="778"/>
      <c r="AR131" s="778"/>
      <c r="AS131" s="778"/>
      <c r="AT131" s="778"/>
      <c r="AU131" s="778"/>
      <c r="AV131" s="778"/>
      <c r="AW131" s="778"/>
      <c r="AX131" s="778"/>
      <c r="AY131" s="778"/>
      <c r="AZ131" s="778"/>
      <c r="BA131" s="778"/>
      <c r="BB131" s="778"/>
      <c r="BC131" s="778"/>
      <c r="BD131" s="778"/>
      <c r="BE131" s="778"/>
      <c r="BF131" s="778"/>
      <c r="BG131" s="778"/>
      <c r="BH131" s="778"/>
      <c r="BI131" s="778"/>
      <c r="BJ131" s="778"/>
      <c r="BK131" s="778"/>
      <c r="BL131" s="778"/>
      <c r="BM131" s="778"/>
      <c r="BN131" s="778"/>
      <c r="BO131" s="778"/>
      <c r="BP131" s="778"/>
      <c r="BQ131" s="778"/>
      <c r="BR131" s="778"/>
      <c r="BS131" s="778"/>
      <c r="BT131" s="778"/>
      <c r="BU131" s="778"/>
      <c r="BV131" s="778"/>
      <c r="BW131" s="778"/>
      <c r="BX131" s="778"/>
      <c r="BY131" s="778"/>
      <c r="BZ131" s="778"/>
      <c r="CA131" s="778"/>
      <c r="CB131" s="778"/>
      <c r="CC131" s="778"/>
      <c r="CD131" s="778"/>
      <c r="CE131" s="778"/>
      <c r="CF131" s="778"/>
      <c r="CG131" s="778"/>
      <c r="CH131" s="778"/>
      <c r="CI131" s="778"/>
      <c r="CJ131" s="778"/>
      <c r="CK131" s="772"/>
      <c r="CL131" s="772"/>
      <c r="CM131" s="772"/>
      <c r="CN131" s="886"/>
      <c r="CO131" s="772"/>
      <c r="CP131" s="772"/>
      <c r="CQ131" s="772"/>
      <c r="CR131" s="772"/>
      <c r="CS131" s="781"/>
      <c r="CT131" s="782"/>
      <c r="CU131" s="866"/>
      <c r="CV131" s="774"/>
      <c r="CW131" s="774"/>
      <c r="CX131" s="865"/>
      <c r="CY131" s="784"/>
      <c r="CZ131" s="784"/>
      <c r="DA131" s="785"/>
      <c r="DB131" s="785"/>
      <c r="DC131" s="785"/>
      <c r="DD131" s="785"/>
      <c r="DE131" s="785"/>
      <c r="DF131" s="785"/>
      <c r="DG131" s="785"/>
      <c r="DH131" s="786"/>
      <c r="DI131" s="774"/>
      <c r="DJ131" s="774"/>
      <c r="DK131" s="774"/>
      <c r="DL131" s="774"/>
      <c r="DM131" s="774"/>
      <c r="DN131" s="774"/>
      <c r="DO131" s="787"/>
      <c r="DP131" s="774"/>
      <c r="DQ131" s="774"/>
      <c r="DR131" s="774"/>
      <c r="DS131" s="786"/>
      <c r="DT131" s="752">
        <v>0</v>
      </c>
      <c r="DU131" s="753" t="s">
        <v>308</v>
      </c>
      <c r="DV131" s="753" t="s">
        <v>308</v>
      </c>
      <c r="DW131" s="754" t="s">
        <v>308</v>
      </c>
      <c r="DX131" s="755" t="s">
        <v>308</v>
      </c>
      <c r="DY131" s="754" t="e">
        <v>#VALUE!</v>
      </c>
      <c r="DZ131" s="754" t="e">
        <v>#VALUE!</v>
      </c>
      <c r="EA131" s="754"/>
      <c r="EB131" s="754"/>
    </row>
    <row r="132" spans="1:266 15723:15752" ht="17.25" customHeight="1" collapsed="1" x14ac:dyDescent="0.35">
      <c r="A132" s="618" t="s">
        <v>308</v>
      </c>
      <c r="B132" s="823" t="s">
        <v>856</v>
      </c>
      <c r="C132" s="824"/>
      <c r="D132" s="824"/>
      <c r="E132" s="824"/>
      <c r="F132" s="717"/>
      <c r="G132" s="825"/>
      <c r="H132" s="733"/>
      <c r="I132" s="730"/>
      <c r="J132" s="730"/>
      <c r="K132" s="730"/>
      <c r="L132" s="730"/>
      <c r="M132" s="730"/>
      <c r="N132" s="730"/>
      <c r="O132" s="730"/>
      <c r="P132" s="730"/>
      <c r="Q132" s="730"/>
      <c r="R132" s="730"/>
      <c r="S132" s="730"/>
      <c r="T132" s="730"/>
      <c r="U132" s="730"/>
      <c r="V132" s="730"/>
      <c r="W132" s="730"/>
      <c r="X132" s="730"/>
      <c r="Y132" s="730"/>
      <c r="Z132" s="826"/>
      <c r="AA132" s="730"/>
      <c r="AB132" s="730"/>
      <c r="AC132" s="730"/>
      <c r="AD132" s="827">
        <v>43470</v>
      </c>
      <c r="AE132" s="827">
        <v>42333</v>
      </c>
      <c r="AF132" s="826">
        <v>0</v>
      </c>
      <c r="AG132" s="828"/>
      <c r="AH132" s="828"/>
      <c r="AI132" s="828"/>
      <c r="AJ132" s="674"/>
      <c r="AK132" s="829"/>
      <c r="AL132" s="674"/>
      <c r="AM132" s="674"/>
      <c r="AN132" s="674"/>
      <c r="AO132" s="674"/>
      <c r="AP132" s="674"/>
      <c r="AQ132" s="674"/>
      <c r="AR132" s="674"/>
      <c r="AS132" s="674"/>
      <c r="AT132" s="674"/>
      <c r="AU132" s="674"/>
      <c r="AV132" s="674"/>
      <c r="AW132" s="674"/>
      <c r="AX132" s="674"/>
      <c r="AY132" s="674"/>
      <c r="AZ132" s="674"/>
      <c r="BA132" s="674"/>
      <c r="BB132" s="674"/>
      <c r="BC132" s="674"/>
      <c r="BD132" s="674"/>
      <c r="BE132" s="674"/>
      <c r="BF132" s="674"/>
      <c r="BG132" s="674"/>
      <c r="BH132" s="674"/>
      <c r="BI132" s="674"/>
      <c r="BJ132" s="674"/>
      <c r="BK132" s="674"/>
      <c r="BL132" s="674"/>
      <c r="BM132" s="674"/>
      <c r="BN132" s="674"/>
      <c r="BO132" s="674"/>
      <c r="BP132" s="674"/>
      <c r="BQ132" s="674"/>
      <c r="BR132" s="674"/>
      <c r="BS132" s="674"/>
      <c r="BT132" s="674"/>
      <c r="BU132" s="674"/>
      <c r="BV132" s="674"/>
      <c r="BW132" s="674"/>
      <c r="BX132" s="674"/>
      <c r="BY132" s="674"/>
      <c r="BZ132" s="674"/>
      <c r="CA132" s="674"/>
      <c r="CB132" s="674"/>
      <c r="CC132" s="674"/>
      <c r="CD132" s="674"/>
      <c r="CE132" s="674"/>
      <c r="CF132" s="674"/>
      <c r="CG132" s="674"/>
      <c r="CH132" s="674"/>
      <c r="CI132" s="674"/>
      <c r="CJ132" s="674"/>
      <c r="CK132" s="827"/>
      <c r="CL132" s="827">
        <v>0</v>
      </c>
      <c r="CM132" s="827"/>
      <c r="CN132" s="675">
        <v>0</v>
      </c>
      <c r="CO132" s="827">
        <v>0</v>
      </c>
      <c r="CP132" s="827">
        <v>0</v>
      </c>
      <c r="CQ132" s="827">
        <v>35943</v>
      </c>
      <c r="CR132" s="827">
        <v>38981</v>
      </c>
      <c r="CS132" s="830"/>
      <c r="CT132" s="831"/>
      <c r="CU132" s="832"/>
      <c r="CV132" s="826"/>
      <c r="CW132" s="826"/>
      <c r="CX132" s="831"/>
      <c r="CY132" s="833">
        <v>0</v>
      </c>
      <c r="CZ132" s="833">
        <v>0</v>
      </c>
      <c r="DA132" s="752">
        <v>0</v>
      </c>
      <c r="DB132" s="752">
        <v>0</v>
      </c>
      <c r="DC132" s="752">
        <v>0</v>
      </c>
      <c r="DD132" s="752">
        <v>0</v>
      </c>
      <c r="DE132" s="752">
        <v>0</v>
      </c>
      <c r="DF132" s="752">
        <v>0</v>
      </c>
      <c r="DG132" s="752">
        <v>0</v>
      </c>
      <c r="DH132" s="834">
        <v>0</v>
      </c>
      <c r="DI132" s="826">
        <v>0</v>
      </c>
      <c r="DJ132" s="826">
        <v>0</v>
      </c>
      <c r="DK132" s="826">
        <v>0</v>
      </c>
      <c r="DL132" s="826">
        <v>0</v>
      </c>
      <c r="DM132" s="826">
        <v>0</v>
      </c>
      <c r="DN132" s="826">
        <v>0</v>
      </c>
      <c r="DO132" s="835">
        <v>0</v>
      </c>
      <c r="DP132" s="826"/>
      <c r="DQ132" s="826"/>
      <c r="DR132" s="826"/>
      <c r="DS132" s="834"/>
      <c r="DT132" s="752"/>
      <c r="DU132" s="836"/>
      <c r="DV132" s="836"/>
      <c r="DW132" s="826"/>
      <c r="DX132" s="837"/>
      <c r="DY132" s="826"/>
      <c r="DZ132" s="837"/>
      <c r="EA132" s="826"/>
      <c r="EB132" s="837"/>
    </row>
    <row r="133" spans="1:266 15723:15752" ht="16.5" customHeight="1" x14ac:dyDescent="0.35">
      <c r="A133" s="625">
        <v>3</v>
      </c>
      <c r="B133" s="838"/>
      <c r="C133" s="839"/>
      <c r="D133" s="839"/>
      <c r="E133" s="839"/>
      <c r="F133" s="840"/>
      <c r="G133" s="840"/>
      <c r="H133" s="841"/>
      <c r="Y133" s="619"/>
      <c r="Z133" s="635"/>
      <c r="AF133" s="635">
        <v>0</v>
      </c>
      <c r="AK133" s="625"/>
      <c r="AL133" s="619"/>
      <c r="AM133" s="619"/>
      <c r="AN133" s="619"/>
      <c r="AO133" s="619"/>
      <c r="AP133" s="619"/>
      <c r="AQ133" s="619"/>
      <c r="AR133" s="619"/>
      <c r="AS133" s="619"/>
      <c r="AT133" s="619"/>
      <c r="AU133" s="619"/>
      <c r="AV133" s="619"/>
      <c r="AW133" s="619"/>
      <c r="AX133" s="619"/>
      <c r="AY133" s="619"/>
      <c r="AZ133" s="619"/>
      <c r="BA133" s="619"/>
      <c r="BB133" s="619"/>
      <c r="BC133" s="619"/>
      <c r="BD133" s="619"/>
      <c r="BE133" s="619"/>
      <c r="BF133" s="619"/>
      <c r="BG133" s="619"/>
      <c r="BH133" s="619"/>
      <c r="BI133" s="619"/>
      <c r="BJ133" s="619"/>
      <c r="BK133" s="619"/>
      <c r="BL133" s="619"/>
      <c r="BM133" s="619"/>
      <c r="BN133" s="619"/>
      <c r="BO133" s="619"/>
      <c r="BP133" s="619"/>
      <c r="BQ133" s="619"/>
      <c r="BR133" s="619"/>
      <c r="BS133" s="619"/>
      <c r="BT133" s="619"/>
      <c r="BU133" s="619"/>
      <c r="BV133" s="619"/>
      <c r="BW133" s="619"/>
      <c r="BX133" s="619"/>
      <c r="BY133" s="619"/>
      <c r="BZ133" s="619"/>
      <c r="CA133" s="619"/>
      <c r="CB133" s="619"/>
      <c r="CC133" s="619"/>
      <c r="CD133" s="619"/>
      <c r="CE133" s="619"/>
      <c r="CF133" s="619"/>
      <c r="CG133" s="619"/>
      <c r="CH133" s="619"/>
      <c r="CI133" s="619"/>
      <c r="CJ133" s="619"/>
      <c r="CV133" s="635"/>
      <c r="CW133" s="635"/>
      <c r="CY133" s="630">
        <v>0</v>
      </c>
      <c r="CZ133" s="630">
        <v>0</v>
      </c>
      <c r="DA133" s="634">
        <v>0</v>
      </c>
      <c r="DB133" s="634">
        <v>0</v>
      </c>
      <c r="DC133" s="634">
        <v>0</v>
      </c>
      <c r="DD133" s="634">
        <v>0</v>
      </c>
      <c r="DE133" s="634">
        <v>0</v>
      </c>
      <c r="DF133" s="634">
        <v>0</v>
      </c>
      <c r="DG133" s="634">
        <v>0</v>
      </c>
      <c r="DH133" s="624">
        <v>0</v>
      </c>
      <c r="DI133" s="635">
        <v>0</v>
      </c>
      <c r="DJ133" s="635">
        <v>0</v>
      </c>
      <c r="DK133" s="635">
        <v>0</v>
      </c>
      <c r="DL133" s="635">
        <v>0</v>
      </c>
      <c r="DM133" s="635">
        <v>0</v>
      </c>
      <c r="DN133" s="635">
        <v>0</v>
      </c>
      <c r="DO133" s="632">
        <v>0</v>
      </c>
    </row>
    <row r="134" spans="1:266 15723:15752" ht="16.5" customHeight="1" x14ac:dyDescent="0.35">
      <c r="A134" s="625">
        <v>3</v>
      </c>
      <c r="B134" s="664" t="s">
        <v>857</v>
      </c>
      <c r="C134" s="665"/>
      <c r="D134" s="665"/>
      <c r="E134" s="665"/>
      <c r="F134" s="666" t="s">
        <v>409</v>
      </c>
      <c r="G134" s="666"/>
      <c r="H134" s="844"/>
      <c r="I134" s="667"/>
      <c r="J134" s="667"/>
      <c r="K134" s="667"/>
      <c r="Y134" s="619"/>
      <c r="Z134" s="635"/>
      <c r="AF134" s="635">
        <v>0</v>
      </c>
      <c r="AK134" s="625"/>
      <c r="AL134" s="619"/>
      <c r="AM134" s="619"/>
      <c r="AN134" s="619"/>
      <c r="AO134" s="619"/>
      <c r="AP134" s="619"/>
      <c r="AQ134" s="619"/>
      <c r="AR134" s="619"/>
      <c r="AS134" s="619"/>
      <c r="AT134" s="619"/>
      <c r="AU134" s="619"/>
      <c r="AV134" s="619"/>
      <c r="AW134" s="619"/>
      <c r="AX134" s="619"/>
      <c r="AY134" s="619"/>
      <c r="AZ134" s="619"/>
      <c r="BA134" s="619"/>
      <c r="BB134" s="619"/>
      <c r="BC134" s="619"/>
      <c r="BD134" s="619"/>
      <c r="BE134" s="619"/>
      <c r="BF134" s="619"/>
      <c r="BG134" s="619"/>
      <c r="BH134" s="619"/>
      <c r="BI134" s="619"/>
      <c r="BJ134" s="619"/>
      <c r="BK134" s="619"/>
      <c r="BL134" s="619"/>
      <c r="BM134" s="619"/>
      <c r="BN134" s="619"/>
      <c r="BO134" s="619"/>
      <c r="BP134" s="619"/>
      <c r="BQ134" s="619"/>
      <c r="BR134" s="619"/>
      <c r="BS134" s="619"/>
      <c r="BT134" s="619"/>
      <c r="BU134" s="619"/>
      <c r="BV134" s="619"/>
      <c r="BW134" s="619"/>
      <c r="BX134" s="619"/>
      <c r="BY134" s="619"/>
      <c r="BZ134" s="619"/>
      <c r="CA134" s="619"/>
      <c r="CB134" s="619"/>
      <c r="CC134" s="619"/>
      <c r="CD134" s="619"/>
      <c r="CE134" s="619"/>
      <c r="CF134" s="619"/>
      <c r="CG134" s="619"/>
      <c r="CH134" s="619"/>
      <c r="CI134" s="619"/>
      <c r="CJ134" s="619"/>
      <c r="CV134" s="635"/>
      <c r="CW134" s="635"/>
      <c r="CY134" s="630">
        <v>0</v>
      </c>
      <c r="CZ134" s="630">
        <v>0</v>
      </c>
      <c r="DA134" s="634">
        <v>0</v>
      </c>
      <c r="DB134" s="634">
        <v>0</v>
      </c>
      <c r="DC134" s="634">
        <v>0</v>
      </c>
      <c r="DD134" s="634">
        <v>0</v>
      </c>
      <c r="DE134" s="634">
        <v>0</v>
      </c>
      <c r="DF134" s="634">
        <v>0</v>
      </c>
      <c r="DG134" s="634">
        <v>0</v>
      </c>
      <c r="DH134" s="624">
        <v>0</v>
      </c>
      <c r="DI134" s="635">
        <v>0</v>
      </c>
      <c r="DJ134" s="635">
        <v>0</v>
      </c>
      <c r="DK134" s="635">
        <v>0</v>
      </c>
      <c r="DL134" s="635">
        <v>0</v>
      </c>
      <c r="DM134" s="635">
        <v>0</v>
      </c>
      <c r="DN134" s="635">
        <v>0</v>
      </c>
      <c r="DO134" s="632">
        <v>0</v>
      </c>
    </row>
    <row r="135" spans="1:266 15723:15752" s="847" customFormat="1" ht="38.25" customHeight="1" x14ac:dyDescent="0.35">
      <c r="A135" s="618" t="s">
        <v>436</v>
      </c>
      <c r="B135" s="678" t="s">
        <v>426</v>
      </c>
      <c r="C135" s="678" t="s">
        <v>427</v>
      </c>
      <c r="D135" s="679" t="s">
        <v>428</v>
      </c>
      <c r="E135" s="678" t="s">
        <v>429</v>
      </c>
      <c r="F135" s="678" t="s">
        <v>430</v>
      </c>
      <c r="G135" s="680" t="s">
        <v>431</v>
      </c>
      <c r="H135" s="678" t="s">
        <v>432</v>
      </c>
      <c r="I135" s="678" t="s">
        <v>433</v>
      </c>
      <c r="J135" s="678" t="s">
        <v>434</v>
      </c>
      <c r="K135" s="678" t="s">
        <v>18</v>
      </c>
      <c r="L135" s="678" t="s">
        <v>435</v>
      </c>
      <c r="M135" s="678" t="s">
        <v>436</v>
      </c>
      <c r="N135" s="681" t="s">
        <v>437</v>
      </c>
      <c r="O135" s="681" t="s">
        <v>438</v>
      </c>
      <c r="P135" s="681" t="s">
        <v>439</v>
      </c>
      <c r="Q135" s="681" t="s">
        <v>219</v>
      </c>
      <c r="R135" s="678" t="s">
        <v>4</v>
      </c>
      <c r="S135" s="679" t="s">
        <v>440</v>
      </c>
      <c r="T135" s="678" t="s">
        <v>441</v>
      </c>
      <c r="U135" s="682" t="s">
        <v>442</v>
      </c>
      <c r="V135" s="682" t="s">
        <v>443</v>
      </c>
      <c r="W135" s="682" t="s">
        <v>444</v>
      </c>
      <c r="X135" s="682" t="s">
        <v>445</v>
      </c>
      <c r="Y135" s="845" t="s">
        <v>446</v>
      </c>
      <c r="Z135" s="845" t="s">
        <v>447</v>
      </c>
      <c r="AA135" s="678" t="s">
        <v>448</v>
      </c>
      <c r="AB135" s="678" t="s">
        <v>449</v>
      </c>
      <c r="AC135" s="678" t="s">
        <v>450</v>
      </c>
      <c r="AD135" s="678" t="s">
        <v>451</v>
      </c>
      <c r="AE135" s="678" t="s">
        <v>452</v>
      </c>
      <c r="AF135" s="678" t="s">
        <v>453</v>
      </c>
      <c r="AG135" s="678" t="s">
        <v>444</v>
      </c>
      <c r="AH135" s="693" t="s">
        <v>454</v>
      </c>
      <c r="AI135" s="678" t="s">
        <v>455</v>
      </c>
      <c r="AJ135" s="678" t="s">
        <v>456</v>
      </c>
      <c r="AK135" s="678" t="s">
        <v>457</v>
      </c>
      <c r="AL135" s="686" t="s">
        <v>458</v>
      </c>
      <c r="AM135" s="687" t="s">
        <v>459</v>
      </c>
      <c r="AN135" s="688" t="s">
        <v>460</v>
      </c>
      <c r="AO135" s="688" t="s">
        <v>461</v>
      </c>
      <c r="AP135" s="688" t="s">
        <v>462</v>
      </c>
      <c r="AQ135" s="688" t="s">
        <v>463</v>
      </c>
      <c r="AR135" s="688" t="s">
        <v>464</v>
      </c>
      <c r="AS135" s="688" t="s">
        <v>465</v>
      </c>
      <c r="AT135" s="688" t="s">
        <v>466</v>
      </c>
      <c r="AU135" s="688" t="s">
        <v>467</v>
      </c>
      <c r="AV135" s="688" t="s">
        <v>468</v>
      </c>
      <c r="AW135" s="688" t="s">
        <v>469</v>
      </c>
      <c r="AX135" s="688" t="s">
        <v>470</v>
      </c>
      <c r="AY135" s="688" t="s">
        <v>471</v>
      </c>
      <c r="AZ135" s="688" t="s">
        <v>472</v>
      </c>
      <c r="BA135" s="688" t="s">
        <v>473</v>
      </c>
      <c r="BB135" s="689" t="s">
        <v>474</v>
      </c>
      <c r="BC135" s="689" t="s">
        <v>475</v>
      </c>
      <c r="BD135" s="689" t="s">
        <v>476</v>
      </c>
      <c r="BE135" s="689" t="s">
        <v>477</v>
      </c>
      <c r="BF135" s="689" t="s">
        <v>478</v>
      </c>
      <c r="BG135" s="689" t="s">
        <v>479</v>
      </c>
      <c r="BH135" s="689" t="s">
        <v>480</v>
      </c>
      <c r="BI135" s="683" t="s">
        <v>481</v>
      </c>
      <c r="BJ135" s="690" t="s">
        <v>482</v>
      </c>
      <c r="BK135" s="687" t="s">
        <v>483</v>
      </c>
      <c r="BL135" s="683" t="s">
        <v>484</v>
      </c>
      <c r="BM135" s="683" t="s">
        <v>485</v>
      </c>
      <c r="BN135" s="689" t="s">
        <v>486</v>
      </c>
      <c r="BO135" s="689" t="s">
        <v>487</v>
      </c>
      <c r="BP135" s="689" t="s">
        <v>488</v>
      </c>
      <c r="BQ135" s="689" t="s">
        <v>460</v>
      </c>
      <c r="BR135" s="689" t="s">
        <v>489</v>
      </c>
      <c r="BS135" s="683" t="s">
        <v>490</v>
      </c>
      <c r="BT135" s="690" t="s">
        <v>482</v>
      </c>
      <c r="BU135" s="687" t="s">
        <v>491</v>
      </c>
      <c r="BV135" s="691" t="s">
        <v>492</v>
      </c>
      <c r="BW135" s="691" t="s">
        <v>493</v>
      </c>
      <c r="BX135" s="691" t="s">
        <v>494</v>
      </c>
      <c r="BY135" s="691" t="s">
        <v>495</v>
      </c>
      <c r="BZ135" s="691" t="s">
        <v>485</v>
      </c>
      <c r="CA135" s="691" t="s">
        <v>496</v>
      </c>
      <c r="CB135" s="691" t="s">
        <v>497</v>
      </c>
      <c r="CC135" s="691" t="s">
        <v>498</v>
      </c>
      <c r="CD135" s="691" t="s">
        <v>499</v>
      </c>
      <c r="CE135" s="691" t="s">
        <v>500</v>
      </c>
      <c r="CF135" s="691" t="s">
        <v>501</v>
      </c>
      <c r="CG135" s="691" t="s">
        <v>502</v>
      </c>
      <c r="CH135" s="691" t="s">
        <v>503</v>
      </c>
      <c r="CI135" s="691" t="s">
        <v>504</v>
      </c>
      <c r="CJ135" s="691" t="s">
        <v>505</v>
      </c>
      <c r="CK135" s="691" t="s">
        <v>506</v>
      </c>
      <c r="CL135" s="683" t="s">
        <v>507</v>
      </c>
      <c r="CM135" s="687" t="s">
        <v>508</v>
      </c>
      <c r="CN135" s="683" t="s">
        <v>509</v>
      </c>
      <c r="CO135" s="692" t="s">
        <v>510</v>
      </c>
      <c r="CP135" s="683" t="s">
        <v>511</v>
      </c>
      <c r="CQ135" s="681" t="s">
        <v>512</v>
      </c>
      <c r="CR135" s="678" t="s">
        <v>513</v>
      </c>
      <c r="CS135" s="678" t="s">
        <v>514</v>
      </c>
      <c r="CT135" s="679" t="s">
        <v>515</v>
      </c>
      <c r="CU135" s="846" t="s">
        <v>516</v>
      </c>
      <c r="CV135" s="679" t="s">
        <v>517</v>
      </c>
      <c r="CW135" s="678" t="s">
        <v>518</v>
      </c>
      <c r="CX135" s="678" t="s">
        <v>519</v>
      </c>
      <c r="CY135" s="678" t="s">
        <v>520</v>
      </c>
      <c r="CZ135" s="678" t="s">
        <v>444</v>
      </c>
      <c r="DA135" s="678" t="s">
        <v>521</v>
      </c>
      <c r="DB135" s="678" t="s">
        <v>522</v>
      </c>
      <c r="DC135" s="678" t="s">
        <v>523</v>
      </c>
      <c r="DD135" s="678" t="s">
        <v>219</v>
      </c>
      <c r="DE135" s="678" t="s">
        <v>217</v>
      </c>
      <c r="DF135" s="678" t="s">
        <v>437</v>
      </c>
      <c r="DG135" s="678" t="s">
        <v>438</v>
      </c>
      <c r="DH135" s="678" t="s">
        <v>745</v>
      </c>
      <c r="DI135" s="678" t="s">
        <v>525</v>
      </c>
      <c r="DJ135" s="678" t="s">
        <v>526</v>
      </c>
      <c r="DK135" s="678" t="s">
        <v>527</v>
      </c>
      <c r="DL135" s="678" t="s">
        <v>528</v>
      </c>
      <c r="DM135" s="679" t="s">
        <v>529</v>
      </c>
      <c r="DN135" s="724" t="s">
        <v>530</v>
      </c>
      <c r="DO135" s="888" t="s">
        <v>531</v>
      </c>
      <c r="DP135" s="679" t="s">
        <v>532</v>
      </c>
      <c r="DQ135" s="700" t="s">
        <v>533</v>
      </c>
      <c r="DR135" s="679" t="s">
        <v>534</v>
      </c>
      <c r="DS135" s="678" t="s">
        <v>535</v>
      </c>
      <c r="DT135" s="678" t="s">
        <v>536</v>
      </c>
      <c r="DU135" s="701" t="s">
        <v>537</v>
      </c>
      <c r="DV135" s="702" t="s">
        <v>538</v>
      </c>
      <c r="DW135" s="701" t="s">
        <v>539</v>
      </c>
      <c r="DX135" s="703" t="s">
        <v>540</v>
      </c>
      <c r="DY135" s="701" t="s">
        <v>539</v>
      </c>
      <c r="DZ135" s="703" t="s">
        <v>540</v>
      </c>
      <c r="EA135" s="702" t="s">
        <v>539</v>
      </c>
      <c r="EB135" s="704" t="s">
        <v>540</v>
      </c>
      <c r="WFS135" s="618"/>
      <c r="WFT135" s="679"/>
      <c r="WFU135" s="679"/>
      <c r="WFV135" s="679"/>
      <c r="WFW135" s="679"/>
      <c r="WFX135" s="679"/>
      <c r="WFY135" s="679"/>
      <c r="WFZ135" s="679"/>
      <c r="WGA135" s="679"/>
      <c r="WGB135" s="678"/>
      <c r="WGC135" s="679"/>
      <c r="WGD135" s="679"/>
      <c r="WGE135" s="679"/>
      <c r="WGF135" s="679"/>
      <c r="WGG135" s="679"/>
      <c r="WGH135" s="678"/>
      <c r="WGI135" s="678"/>
      <c r="WGJ135" s="678"/>
      <c r="WGK135" s="678"/>
      <c r="WGL135" s="678"/>
      <c r="WGM135" s="679"/>
      <c r="WGN135" s="679"/>
      <c r="WGO135" s="679"/>
      <c r="WGP135" s="679"/>
      <c r="WGQ135" s="679"/>
      <c r="WGR135" s="679"/>
      <c r="WGS135" s="724"/>
      <c r="WGT135" s="889"/>
      <c r="WGU135" s="889"/>
      <c r="WGV135" s="889"/>
    </row>
    <row r="136" spans="1:266 15723:15752" s="705" customFormat="1" ht="17.25" customHeight="1" x14ac:dyDescent="0.35">
      <c r="A136" s="618" t="s">
        <v>308</v>
      </c>
      <c r="B136" s="678"/>
      <c r="C136" s="848"/>
      <c r="D136" s="848"/>
      <c r="E136" s="848"/>
      <c r="F136" s="890" t="s">
        <v>563</v>
      </c>
      <c r="G136" s="890"/>
      <c r="H136" s="849"/>
      <c r="I136" s="848"/>
      <c r="J136" s="848"/>
      <c r="K136" s="848"/>
      <c r="L136" s="848"/>
      <c r="M136" s="848"/>
      <c r="N136" s="848"/>
      <c r="O136" s="848"/>
      <c r="P136" s="848"/>
      <c r="Q136" s="848"/>
      <c r="R136" s="848"/>
      <c r="S136" s="848"/>
      <c r="T136" s="848"/>
      <c r="U136" s="848"/>
      <c r="V136" s="848"/>
      <c r="W136" s="848"/>
      <c r="X136" s="848"/>
      <c r="Y136" s="848"/>
      <c r="Z136" s="849"/>
      <c r="AA136" s="848"/>
      <c r="AB136" s="848"/>
      <c r="AC136" s="848"/>
      <c r="AD136" s="848"/>
      <c r="AE136" s="850"/>
      <c r="AF136" s="849">
        <v>0</v>
      </c>
      <c r="AG136" s="851"/>
      <c r="AH136" s="851"/>
      <c r="AI136" s="851"/>
      <c r="AJ136" s="848"/>
      <c r="AK136" s="850"/>
      <c r="AL136" s="848"/>
      <c r="AM136" s="848"/>
      <c r="AN136" s="848"/>
      <c r="AO136" s="848"/>
      <c r="AP136" s="848"/>
      <c r="AQ136" s="848"/>
      <c r="AR136" s="848"/>
      <c r="AS136" s="848"/>
      <c r="AT136" s="848"/>
      <c r="AU136" s="848"/>
      <c r="AV136" s="848"/>
      <c r="AW136" s="848"/>
      <c r="AX136" s="848"/>
      <c r="AY136" s="848"/>
      <c r="AZ136" s="848"/>
      <c r="BA136" s="848"/>
      <c r="BB136" s="848"/>
      <c r="BC136" s="848"/>
      <c r="BD136" s="848"/>
      <c r="BE136" s="848"/>
      <c r="BF136" s="848"/>
      <c r="BG136" s="848"/>
      <c r="BH136" s="848"/>
      <c r="BI136" s="848"/>
      <c r="BJ136" s="848"/>
      <c r="BK136" s="848"/>
      <c r="BL136" s="848"/>
      <c r="BM136" s="848"/>
      <c r="BN136" s="848"/>
      <c r="BO136" s="848"/>
      <c r="BP136" s="848"/>
      <c r="BQ136" s="848"/>
      <c r="BR136" s="848"/>
      <c r="BS136" s="848"/>
      <c r="BT136" s="848"/>
      <c r="BU136" s="848"/>
      <c r="BV136" s="848"/>
      <c r="BW136" s="848"/>
      <c r="BX136" s="848"/>
      <c r="BY136" s="848"/>
      <c r="BZ136" s="848"/>
      <c r="CA136" s="848"/>
      <c r="CB136" s="848"/>
      <c r="CC136" s="848"/>
      <c r="CD136" s="848"/>
      <c r="CE136" s="848"/>
      <c r="CF136" s="848"/>
      <c r="CG136" s="848"/>
      <c r="CH136" s="848"/>
      <c r="CI136" s="848"/>
      <c r="CJ136" s="848"/>
      <c r="CK136" s="848"/>
      <c r="CL136" s="848" t="s">
        <v>308</v>
      </c>
      <c r="CM136" s="848"/>
      <c r="CN136" s="852"/>
      <c r="CO136" s="848"/>
      <c r="CP136" s="848"/>
      <c r="CQ136" s="848" t="s">
        <v>308</v>
      </c>
      <c r="CR136" s="848" t="s">
        <v>308</v>
      </c>
      <c r="CS136" s="853"/>
      <c r="CT136" s="854"/>
      <c r="CU136" s="855"/>
      <c r="CV136" s="849"/>
      <c r="CW136" s="849"/>
      <c r="CX136" s="854"/>
      <c r="CY136" s="856">
        <v>0</v>
      </c>
      <c r="CZ136" s="856">
        <v>0</v>
      </c>
      <c r="DA136" s="854">
        <v>0</v>
      </c>
      <c r="DB136" s="854">
        <v>0</v>
      </c>
      <c r="DC136" s="854">
        <v>0</v>
      </c>
      <c r="DD136" s="854">
        <v>0</v>
      </c>
      <c r="DE136" s="854">
        <v>0</v>
      </c>
      <c r="DF136" s="854">
        <v>0</v>
      </c>
      <c r="DG136" s="854">
        <v>0</v>
      </c>
      <c r="DH136" s="849">
        <v>0</v>
      </c>
      <c r="DI136" s="849">
        <v>0</v>
      </c>
      <c r="DJ136" s="849">
        <v>0</v>
      </c>
      <c r="DK136" s="849">
        <v>0</v>
      </c>
      <c r="DL136" s="849">
        <v>0</v>
      </c>
      <c r="DM136" s="849">
        <v>0</v>
      </c>
      <c r="DN136" s="849">
        <v>0</v>
      </c>
      <c r="DO136" s="857">
        <v>0</v>
      </c>
      <c r="DP136" s="849"/>
      <c r="DQ136" s="849"/>
      <c r="DR136" s="849"/>
      <c r="DS136" s="849"/>
      <c r="DT136" s="854"/>
      <c r="DU136" s="850"/>
      <c r="DV136" s="850"/>
      <c r="DW136" s="849"/>
      <c r="DX136" s="858"/>
      <c r="DY136" s="849"/>
      <c r="DZ136" s="858"/>
      <c r="EA136" s="849"/>
      <c r="EB136" s="858"/>
    </row>
    <row r="137" spans="1:266 15723:15752" ht="17.25" customHeight="1" x14ac:dyDescent="0.35">
      <c r="A137" s="618" t="s">
        <v>858</v>
      </c>
      <c r="B137" s="730">
        <v>120</v>
      </c>
      <c r="C137" s="730" t="s">
        <v>859</v>
      </c>
      <c r="D137" s="730" t="s">
        <v>859</v>
      </c>
      <c r="E137" s="730">
        <v>3</v>
      </c>
      <c r="F137" s="731" t="s">
        <v>574</v>
      </c>
      <c r="G137" s="732">
        <v>1</v>
      </c>
      <c r="H137" s="826">
        <v>46196</v>
      </c>
      <c r="I137" s="730">
        <v>36</v>
      </c>
      <c r="J137" s="730" t="s">
        <v>308</v>
      </c>
      <c r="K137" s="730">
        <v>37</v>
      </c>
      <c r="L137" s="730" t="s">
        <v>860</v>
      </c>
      <c r="M137" s="735" t="s">
        <v>858</v>
      </c>
      <c r="N137" s="734">
        <v>0</v>
      </c>
      <c r="O137" s="735" t="s">
        <v>390</v>
      </c>
      <c r="P137" s="735">
        <v>0</v>
      </c>
      <c r="Q137" s="735" t="s">
        <v>390</v>
      </c>
      <c r="R137" s="735" t="s">
        <v>861</v>
      </c>
      <c r="S137" s="735" t="s">
        <v>308</v>
      </c>
      <c r="T137" s="735" t="s">
        <v>862</v>
      </c>
      <c r="U137" s="735">
        <v>578</v>
      </c>
      <c r="V137" s="735" t="s">
        <v>308</v>
      </c>
      <c r="W137" s="735"/>
      <c r="X137" s="735"/>
      <c r="Y137" s="735"/>
      <c r="Z137" s="763"/>
      <c r="AA137" s="735" t="s">
        <v>45</v>
      </c>
      <c r="AB137" s="735" t="s">
        <v>863</v>
      </c>
      <c r="AC137" s="735" t="s">
        <v>589</v>
      </c>
      <c r="AD137" s="735">
        <v>468</v>
      </c>
      <c r="AE137" s="738">
        <v>468</v>
      </c>
      <c r="AF137" s="763" t="s">
        <v>390</v>
      </c>
      <c r="AG137" s="765"/>
      <c r="AH137" s="765"/>
      <c r="AI137" s="765" t="s">
        <v>625</v>
      </c>
      <c r="AJ137" s="740">
        <v>1</v>
      </c>
      <c r="AK137" s="766"/>
      <c r="AL137" s="740"/>
      <c r="AM137" s="767">
        <v>0</v>
      </c>
      <c r="AN137" s="767"/>
      <c r="AO137" s="767"/>
      <c r="AP137" s="767"/>
      <c r="AQ137" s="767"/>
      <c r="AR137" s="767"/>
      <c r="AS137" s="767"/>
      <c r="AT137" s="767"/>
      <c r="AU137" s="767"/>
      <c r="AV137" s="767"/>
      <c r="AW137" s="767"/>
      <c r="AX137" s="767"/>
      <c r="AY137" s="767"/>
      <c r="AZ137" s="767"/>
      <c r="BA137" s="767"/>
      <c r="BB137" s="767">
        <v>0</v>
      </c>
      <c r="BC137" s="767">
        <v>0</v>
      </c>
      <c r="BD137" s="767">
        <v>0</v>
      </c>
      <c r="BE137" s="767">
        <v>0</v>
      </c>
      <c r="BF137" s="767">
        <v>0</v>
      </c>
      <c r="BG137" s="767">
        <v>0</v>
      </c>
      <c r="BH137" s="767">
        <v>0</v>
      </c>
      <c r="BI137" s="767">
        <v>0</v>
      </c>
      <c r="BJ137" s="767"/>
      <c r="BK137" s="767">
        <v>0</v>
      </c>
      <c r="BL137" s="767"/>
      <c r="BM137" s="767"/>
      <c r="BN137" s="767" t="s">
        <v>308</v>
      </c>
      <c r="BO137" s="767" t="s">
        <v>308</v>
      </c>
      <c r="BP137" s="767" t="s">
        <v>308</v>
      </c>
      <c r="BQ137" s="767" t="s">
        <v>308</v>
      </c>
      <c r="BR137" s="767"/>
      <c r="BS137" s="767" t="s">
        <v>397</v>
      </c>
      <c r="BT137" s="767"/>
      <c r="BU137" s="767" t="s">
        <v>579</v>
      </c>
      <c r="BV137" s="767"/>
      <c r="BW137" s="767"/>
      <c r="BX137" s="767"/>
      <c r="BY137" s="767"/>
      <c r="BZ137" s="767"/>
      <c r="CA137" s="767">
        <v>0</v>
      </c>
      <c r="CB137" s="767"/>
      <c r="CC137" s="767"/>
      <c r="CD137" s="767"/>
      <c r="CE137" s="767"/>
      <c r="CF137" s="767"/>
      <c r="CG137" s="767"/>
      <c r="CH137" s="767"/>
      <c r="CI137" s="767"/>
      <c r="CJ137" s="767"/>
      <c r="CK137" s="768"/>
      <c r="CL137" s="768" t="s">
        <v>397</v>
      </c>
      <c r="CM137" s="768">
        <v>0</v>
      </c>
      <c r="CN137" s="768">
        <v>0</v>
      </c>
      <c r="CO137" s="768" t="s">
        <v>397</v>
      </c>
      <c r="CP137" s="768">
        <v>0</v>
      </c>
      <c r="CQ137" s="768">
        <v>12</v>
      </c>
      <c r="CR137" s="735">
        <v>23</v>
      </c>
      <c r="CS137" s="863"/>
      <c r="CT137" s="860" t="s">
        <v>308</v>
      </c>
      <c r="CU137" s="891" t="s">
        <v>308</v>
      </c>
      <c r="CV137" s="763"/>
      <c r="CW137" s="763"/>
      <c r="CX137" s="860">
        <v>46242</v>
      </c>
      <c r="CY137" s="747">
        <v>0</v>
      </c>
      <c r="CZ137" s="747" t="s">
        <v>308</v>
      </c>
      <c r="DA137" s="748">
        <v>0</v>
      </c>
      <c r="DB137" s="748">
        <v>0</v>
      </c>
      <c r="DC137" s="748">
        <v>0</v>
      </c>
      <c r="DD137" s="748" t="s">
        <v>390</v>
      </c>
      <c r="DE137" s="748" t="s">
        <v>397</v>
      </c>
      <c r="DF137" s="748" t="s">
        <v>397</v>
      </c>
      <c r="DG137" s="748" t="s">
        <v>397</v>
      </c>
      <c r="DH137" s="770">
        <v>0</v>
      </c>
      <c r="DI137" s="763" t="s">
        <v>397</v>
      </c>
      <c r="DJ137" s="763" t="s">
        <v>390</v>
      </c>
      <c r="DK137" s="763" t="s">
        <v>390</v>
      </c>
      <c r="DL137" s="763" t="s">
        <v>390</v>
      </c>
      <c r="DM137" s="763" t="s">
        <v>390</v>
      </c>
      <c r="DN137" s="763" t="s">
        <v>390</v>
      </c>
      <c r="DO137" s="771">
        <v>0</v>
      </c>
      <c r="DP137" s="763">
        <v>46276</v>
      </c>
      <c r="DQ137" s="763">
        <v>46302</v>
      </c>
      <c r="DR137" s="763">
        <v>46302</v>
      </c>
      <c r="DS137" s="770">
        <v>46276</v>
      </c>
      <c r="DT137" s="752">
        <v>46302</v>
      </c>
      <c r="DU137" s="753">
        <v>-7</v>
      </c>
      <c r="DV137" s="753" t="s">
        <v>308</v>
      </c>
      <c r="DW137" s="754">
        <v>46269</v>
      </c>
      <c r="DX137" s="755">
        <v>46269</v>
      </c>
      <c r="DY137" s="754" t="e">
        <v>#VALUE!</v>
      </c>
      <c r="DZ137" s="754" t="e">
        <v>#VALUE!</v>
      </c>
      <c r="EA137" s="754" t="e">
        <v>#VALUE!</v>
      </c>
      <c r="EB137" s="754" t="e">
        <v>#VALUE!</v>
      </c>
      <c r="HA137" s="756" t="s">
        <v>397</v>
      </c>
      <c r="HB137" s="756" t="s">
        <v>397</v>
      </c>
      <c r="HC137" s="756" t="s">
        <v>397</v>
      </c>
      <c r="HD137" s="756" t="s">
        <v>397</v>
      </c>
      <c r="HE137" s="756" t="s">
        <v>397</v>
      </c>
      <c r="HF137" s="756" t="s">
        <v>397</v>
      </c>
      <c r="HG137" s="756" t="s">
        <v>397</v>
      </c>
      <c r="HH137" s="756" t="s">
        <v>397</v>
      </c>
      <c r="HI137" s="756" t="s">
        <v>397</v>
      </c>
      <c r="HJ137" s="756" t="s">
        <v>397</v>
      </c>
      <c r="HK137"/>
      <c r="HL137"/>
      <c r="HM137"/>
      <c r="HN137" s="756" t="str">
        <f t="shared" ref="HN137:HN185" si="5">IF(HA137&lt;&gt;"X","SDI",IF(HE137&lt;&gt;"X","CBMJ",IF(HK137&lt;&gt;"X","AUTO PRINT","INHOUSE")))</f>
        <v>AUTO PRINT</v>
      </c>
      <c r="HO137"/>
      <c r="HP137" s="757" t="s">
        <v>572</v>
      </c>
      <c r="HQ137" s="757" t="s">
        <v>572</v>
      </c>
      <c r="HR137" s="757" t="s">
        <v>572</v>
      </c>
      <c r="HS137"/>
      <c r="HW137" s="758"/>
      <c r="HX137"/>
      <c r="HY137" s="759" t="s">
        <v>572</v>
      </c>
      <c r="HZ137" s="759" t="s">
        <v>572</v>
      </c>
      <c r="IA137" s="759" t="s">
        <v>572</v>
      </c>
      <c r="IC137" s="760" t="s">
        <v>572</v>
      </c>
      <c r="ID137" s="760" t="s">
        <v>572</v>
      </c>
      <c r="IE137" s="760" t="s">
        <v>572</v>
      </c>
      <c r="IF137" s="761" t="s">
        <v>572</v>
      </c>
      <c r="IG137" s="619" t="str">
        <f t="shared" ref="IG137:IG185" si="6">IF(COUNTIF(IC137:IF137,"AUTO PRINTING*")&gt;0,"AUTO PRINTING","IN HOUSE (MANUAL)")</f>
        <v>IN HOUSE (MANUAL)</v>
      </c>
      <c r="II137" s="761" t="s">
        <v>572</v>
      </c>
      <c r="IK137" s="761" t="str">
        <f>IFERROR(VLOOKUP($M137,#REF!,13,0),"IN HOUSE (MANUAL)")</f>
        <v>IN HOUSE (MANUAL)</v>
      </c>
      <c r="IM137" s="760" t="s">
        <v>572</v>
      </c>
      <c r="IN137" s="760" t="s">
        <v>572</v>
      </c>
      <c r="IO137" s="760" t="s">
        <v>572</v>
      </c>
      <c r="IQ137" s="760" t="s">
        <v>572</v>
      </c>
      <c r="IR137" s="760" t="s">
        <v>572</v>
      </c>
      <c r="IT137" s="760" t="s">
        <v>572</v>
      </c>
      <c r="IV137" s="760" t="s">
        <v>572</v>
      </c>
      <c r="IW137" s="760" t="s">
        <v>572</v>
      </c>
      <c r="IY137" s="760" t="s">
        <v>572</v>
      </c>
      <c r="IZ137" s="760" t="s">
        <v>572</v>
      </c>
      <c r="JB137" s="760" t="s">
        <v>572</v>
      </c>
      <c r="JC137" s="760" t="s">
        <v>572</v>
      </c>
      <c r="JE137" s="760" t="s">
        <v>572</v>
      </c>
      <c r="JF137" s="760" t="s">
        <v>572</v>
      </c>
    </row>
    <row r="138" spans="1:266 15723:15752" ht="17.25" customHeight="1" x14ac:dyDescent="0.35">
      <c r="A138" s="618" t="s">
        <v>864</v>
      </c>
      <c r="B138" s="730">
        <v>121</v>
      </c>
      <c r="C138" s="730" t="s">
        <v>859</v>
      </c>
      <c r="D138" s="730" t="s">
        <v>859</v>
      </c>
      <c r="E138" s="730">
        <v>3</v>
      </c>
      <c r="F138" s="731" t="s">
        <v>574</v>
      </c>
      <c r="G138" s="732">
        <v>1</v>
      </c>
      <c r="H138" s="826">
        <v>46196</v>
      </c>
      <c r="I138" s="730">
        <v>36</v>
      </c>
      <c r="J138" s="730" t="s">
        <v>308</v>
      </c>
      <c r="K138" s="730">
        <v>37</v>
      </c>
      <c r="L138" s="730" t="s">
        <v>865</v>
      </c>
      <c r="M138" s="735" t="s">
        <v>864</v>
      </c>
      <c r="N138" s="734">
        <v>0</v>
      </c>
      <c r="O138" s="735" t="s">
        <v>390</v>
      </c>
      <c r="P138" s="735">
        <v>0</v>
      </c>
      <c r="Q138" s="735" t="s">
        <v>390</v>
      </c>
      <c r="R138" s="735" t="s">
        <v>861</v>
      </c>
      <c r="S138" s="735" t="s">
        <v>308</v>
      </c>
      <c r="T138" s="735" t="s">
        <v>862</v>
      </c>
      <c r="U138" s="735">
        <v>578</v>
      </c>
      <c r="V138" s="735" t="s">
        <v>308</v>
      </c>
      <c r="W138" s="735"/>
      <c r="X138" s="735"/>
      <c r="Y138" s="735"/>
      <c r="Z138" s="768"/>
      <c r="AA138" s="735" t="s">
        <v>45</v>
      </c>
      <c r="AB138" s="735" t="s">
        <v>863</v>
      </c>
      <c r="AC138" s="735" t="s">
        <v>656</v>
      </c>
      <c r="AD138" s="735">
        <v>180</v>
      </c>
      <c r="AE138" s="738">
        <v>180</v>
      </c>
      <c r="AF138" s="763" t="s">
        <v>390</v>
      </c>
      <c r="AG138" s="765"/>
      <c r="AH138" s="765"/>
      <c r="AI138" s="765" t="s">
        <v>625</v>
      </c>
      <c r="AJ138" s="740">
        <v>2</v>
      </c>
      <c r="AK138" s="766"/>
      <c r="AL138" s="740"/>
      <c r="AM138" s="767">
        <v>0</v>
      </c>
      <c r="AN138" s="767"/>
      <c r="AO138" s="767"/>
      <c r="AP138" s="767"/>
      <c r="AQ138" s="767"/>
      <c r="AR138" s="767"/>
      <c r="AS138" s="767"/>
      <c r="AT138" s="767"/>
      <c r="AU138" s="767"/>
      <c r="AV138" s="767"/>
      <c r="AW138" s="767"/>
      <c r="AX138" s="767"/>
      <c r="AY138" s="767"/>
      <c r="AZ138" s="767"/>
      <c r="BA138" s="767"/>
      <c r="BB138" s="767">
        <v>0</v>
      </c>
      <c r="BC138" s="767">
        <v>0</v>
      </c>
      <c r="BD138" s="767">
        <v>0</v>
      </c>
      <c r="BE138" s="767">
        <v>0</v>
      </c>
      <c r="BF138" s="767">
        <v>0</v>
      </c>
      <c r="BG138" s="767">
        <v>0</v>
      </c>
      <c r="BH138" s="767">
        <v>0</v>
      </c>
      <c r="BI138" s="767">
        <v>0</v>
      </c>
      <c r="BJ138" s="767"/>
      <c r="BK138" s="767">
        <v>0</v>
      </c>
      <c r="BL138" s="767"/>
      <c r="BM138" s="767"/>
      <c r="BN138" s="767" t="s">
        <v>308</v>
      </c>
      <c r="BO138" s="767" t="s">
        <v>308</v>
      </c>
      <c r="BP138" s="767" t="s">
        <v>308</v>
      </c>
      <c r="BQ138" s="767" t="s">
        <v>308</v>
      </c>
      <c r="BR138" s="767"/>
      <c r="BS138" s="767" t="s">
        <v>397</v>
      </c>
      <c r="BT138" s="767"/>
      <c r="BU138" s="767" t="s">
        <v>579</v>
      </c>
      <c r="BV138" s="767"/>
      <c r="BW138" s="767"/>
      <c r="BX138" s="767"/>
      <c r="BY138" s="767"/>
      <c r="BZ138" s="767"/>
      <c r="CA138" s="767">
        <v>0</v>
      </c>
      <c r="CB138" s="767"/>
      <c r="CC138" s="767"/>
      <c r="CD138" s="767"/>
      <c r="CE138" s="767"/>
      <c r="CF138" s="767"/>
      <c r="CG138" s="767"/>
      <c r="CH138" s="767"/>
      <c r="CI138" s="767"/>
      <c r="CJ138" s="767"/>
      <c r="CK138" s="768"/>
      <c r="CL138" s="768" t="s">
        <v>397</v>
      </c>
      <c r="CM138" s="768">
        <v>0</v>
      </c>
      <c r="CN138" s="768">
        <v>0</v>
      </c>
      <c r="CO138" s="768" t="s">
        <v>397</v>
      </c>
      <c r="CP138" s="768">
        <v>0</v>
      </c>
      <c r="CQ138" s="768">
        <v>0</v>
      </c>
      <c r="CR138" s="735">
        <v>11</v>
      </c>
      <c r="CS138" s="863"/>
      <c r="CT138" s="860" t="s">
        <v>308</v>
      </c>
      <c r="CU138" s="891" t="s">
        <v>308</v>
      </c>
      <c r="CV138" s="763"/>
      <c r="CW138" s="763"/>
      <c r="CX138" s="860">
        <v>46242</v>
      </c>
      <c r="CY138" s="747">
        <v>0</v>
      </c>
      <c r="CZ138" s="747" t="s">
        <v>308</v>
      </c>
      <c r="DA138" s="748">
        <v>0</v>
      </c>
      <c r="DB138" s="748">
        <v>0</v>
      </c>
      <c r="DC138" s="748">
        <v>0</v>
      </c>
      <c r="DD138" s="748" t="s">
        <v>390</v>
      </c>
      <c r="DE138" s="748" t="s">
        <v>397</v>
      </c>
      <c r="DF138" s="748" t="s">
        <v>397</v>
      </c>
      <c r="DG138" s="748" t="s">
        <v>397</v>
      </c>
      <c r="DH138" s="770">
        <v>0</v>
      </c>
      <c r="DI138" s="763" t="s">
        <v>397</v>
      </c>
      <c r="DJ138" s="763" t="s">
        <v>390</v>
      </c>
      <c r="DK138" s="763" t="s">
        <v>390</v>
      </c>
      <c r="DL138" s="763" t="s">
        <v>390</v>
      </c>
      <c r="DM138" s="763" t="s">
        <v>390</v>
      </c>
      <c r="DN138" s="763" t="s">
        <v>390</v>
      </c>
      <c r="DO138" s="771">
        <v>0</v>
      </c>
      <c r="DP138" s="763">
        <v>46276</v>
      </c>
      <c r="DQ138" s="763">
        <v>46297</v>
      </c>
      <c r="DR138" s="763">
        <v>46297</v>
      </c>
      <c r="DS138" s="770">
        <v>46276</v>
      </c>
      <c r="DT138" s="752">
        <v>46297</v>
      </c>
      <c r="DU138" s="753">
        <v>-7</v>
      </c>
      <c r="DV138" s="753" t="s">
        <v>308</v>
      </c>
      <c r="DW138" s="754">
        <v>46269</v>
      </c>
      <c r="DX138" s="755">
        <v>46269</v>
      </c>
      <c r="DY138" s="754" t="e">
        <v>#VALUE!</v>
      </c>
      <c r="DZ138" s="754" t="e">
        <v>#VALUE!</v>
      </c>
      <c r="EA138" s="754" t="e">
        <v>#VALUE!</v>
      </c>
      <c r="EB138" s="754" t="e">
        <v>#VALUE!</v>
      </c>
      <c r="HA138" s="756" t="s">
        <v>397</v>
      </c>
      <c r="HB138" s="756" t="s">
        <v>397</v>
      </c>
      <c r="HC138" s="756" t="s">
        <v>397</v>
      </c>
      <c r="HD138" s="756" t="s">
        <v>397</v>
      </c>
      <c r="HE138" s="756" t="s">
        <v>397</v>
      </c>
      <c r="HF138" s="756" t="s">
        <v>397</v>
      </c>
      <c r="HG138" s="756" t="s">
        <v>397</v>
      </c>
      <c r="HH138" s="756" t="s">
        <v>397</v>
      </c>
      <c r="HI138" s="756" t="s">
        <v>397</v>
      </c>
      <c r="HJ138" s="756" t="s">
        <v>397</v>
      </c>
      <c r="HK138"/>
      <c r="HL138"/>
      <c r="HM138"/>
      <c r="HN138" s="756" t="str">
        <f t="shared" si="5"/>
        <v>AUTO PRINT</v>
      </c>
      <c r="HO138"/>
      <c r="HP138" s="757" t="s">
        <v>572</v>
      </c>
      <c r="HQ138" s="757" t="s">
        <v>572</v>
      </c>
      <c r="HR138" s="757" t="s">
        <v>572</v>
      </c>
      <c r="HS138"/>
      <c r="HW138" s="758"/>
      <c r="HX138"/>
      <c r="HY138" s="759" t="s">
        <v>572</v>
      </c>
      <c r="HZ138" s="759" t="s">
        <v>572</v>
      </c>
      <c r="IA138" s="759" t="s">
        <v>572</v>
      </c>
      <c r="IC138" s="760" t="s">
        <v>572</v>
      </c>
      <c r="ID138" s="760" t="s">
        <v>572</v>
      </c>
      <c r="IE138" s="760" t="s">
        <v>572</v>
      </c>
      <c r="IF138" s="761" t="s">
        <v>572</v>
      </c>
      <c r="IG138" s="619" t="str">
        <f t="shared" si="6"/>
        <v>IN HOUSE (MANUAL)</v>
      </c>
      <c r="II138" s="761" t="s">
        <v>572</v>
      </c>
      <c r="IK138" s="761" t="str">
        <f>IFERROR(VLOOKUP($M138,#REF!,13,0),"IN HOUSE (MANUAL)")</f>
        <v>IN HOUSE (MANUAL)</v>
      </c>
      <c r="IM138" s="760" t="s">
        <v>572</v>
      </c>
      <c r="IN138" s="760" t="s">
        <v>572</v>
      </c>
      <c r="IO138" s="760" t="s">
        <v>572</v>
      </c>
      <c r="IQ138" s="760" t="s">
        <v>572</v>
      </c>
      <c r="IR138" s="760" t="s">
        <v>572</v>
      </c>
      <c r="IT138" s="760" t="s">
        <v>572</v>
      </c>
      <c r="IV138" s="760" t="s">
        <v>572</v>
      </c>
      <c r="IW138" s="760" t="s">
        <v>572</v>
      </c>
      <c r="IY138" s="760" t="s">
        <v>572</v>
      </c>
      <c r="IZ138" s="760" t="s">
        <v>572</v>
      </c>
      <c r="JB138" s="760" t="s">
        <v>572</v>
      </c>
      <c r="JC138" s="760" t="s">
        <v>572</v>
      </c>
      <c r="JE138" s="760" t="s">
        <v>572</v>
      </c>
      <c r="JF138" s="760" t="s">
        <v>572</v>
      </c>
    </row>
    <row r="139" spans="1:266 15723:15752" ht="17.25" customHeight="1" x14ac:dyDescent="0.35">
      <c r="A139" s="618" t="s">
        <v>866</v>
      </c>
      <c r="B139" s="730">
        <v>122</v>
      </c>
      <c r="C139" s="730" t="s">
        <v>859</v>
      </c>
      <c r="D139" s="730" t="s">
        <v>859</v>
      </c>
      <c r="E139" s="730">
        <v>3</v>
      </c>
      <c r="F139" s="731" t="s">
        <v>574</v>
      </c>
      <c r="G139" s="732">
        <v>1</v>
      </c>
      <c r="H139" s="826">
        <v>46196</v>
      </c>
      <c r="I139" s="730">
        <v>36</v>
      </c>
      <c r="J139" s="730" t="s">
        <v>308</v>
      </c>
      <c r="K139" s="730">
        <v>37</v>
      </c>
      <c r="L139" s="730" t="s">
        <v>867</v>
      </c>
      <c r="M139" s="735" t="s">
        <v>866</v>
      </c>
      <c r="N139" s="734">
        <v>0</v>
      </c>
      <c r="O139" s="735" t="s">
        <v>390</v>
      </c>
      <c r="P139" s="735">
        <v>0</v>
      </c>
      <c r="Q139" s="735" t="s">
        <v>390</v>
      </c>
      <c r="R139" s="735" t="s">
        <v>861</v>
      </c>
      <c r="S139" s="735" t="s">
        <v>308</v>
      </c>
      <c r="T139" s="735" t="s">
        <v>868</v>
      </c>
      <c r="U139" s="735">
        <v>578</v>
      </c>
      <c r="V139" s="735" t="s">
        <v>308</v>
      </c>
      <c r="W139" s="735"/>
      <c r="X139" s="735"/>
      <c r="Y139" s="735"/>
      <c r="Z139" s="768"/>
      <c r="AA139" s="735" t="s">
        <v>45</v>
      </c>
      <c r="AB139" s="735" t="s">
        <v>863</v>
      </c>
      <c r="AC139" s="735" t="s">
        <v>589</v>
      </c>
      <c r="AD139" s="735">
        <v>648</v>
      </c>
      <c r="AE139" s="738">
        <v>648</v>
      </c>
      <c r="AF139" s="763" t="s">
        <v>390</v>
      </c>
      <c r="AG139" s="765"/>
      <c r="AH139" s="765"/>
      <c r="AI139" s="765" t="s">
        <v>625</v>
      </c>
      <c r="AJ139" s="740">
        <v>3</v>
      </c>
      <c r="AK139" s="766"/>
      <c r="AL139" s="740"/>
      <c r="AM139" s="767">
        <v>0</v>
      </c>
      <c r="AN139" s="767"/>
      <c r="AO139" s="767"/>
      <c r="AP139" s="767"/>
      <c r="AQ139" s="767"/>
      <c r="AR139" s="767"/>
      <c r="AS139" s="767"/>
      <c r="AT139" s="767"/>
      <c r="AU139" s="767"/>
      <c r="AV139" s="767"/>
      <c r="AW139" s="767"/>
      <c r="AX139" s="767"/>
      <c r="AY139" s="767"/>
      <c r="AZ139" s="767"/>
      <c r="BA139" s="767"/>
      <c r="BB139" s="767">
        <v>0</v>
      </c>
      <c r="BC139" s="767">
        <v>0</v>
      </c>
      <c r="BD139" s="767">
        <v>0</v>
      </c>
      <c r="BE139" s="767">
        <v>0</v>
      </c>
      <c r="BF139" s="767">
        <v>0</v>
      </c>
      <c r="BG139" s="767">
        <v>0</v>
      </c>
      <c r="BH139" s="767">
        <v>0</v>
      </c>
      <c r="BI139" s="767">
        <v>0</v>
      </c>
      <c r="BJ139" s="767"/>
      <c r="BK139" s="767">
        <v>0</v>
      </c>
      <c r="BL139" s="767"/>
      <c r="BM139" s="767"/>
      <c r="BN139" s="767" t="s">
        <v>308</v>
      </c>
      <c r="BO139" s="767" t="s">
        <v>308</v>
      </c>
      <c r="BP139" s="767" t="s">
        <v>308</v>
      </c>
      <c r="BQ139" s="767" t="s">
        <v>308</v>
      </c>
      <c r="BR139" s="767"/>
      <c r="BS139" s="767" t="s">
        <v>397</v>
      </c>
      <c r="BT139" s="767"/>
      <c r="BU139" s="767" t="s">
        <v>579</v>
      </c>
      <c r="BV139" s="767"/>
      <c r="BW139" s="767"/>
      <c r="BX139" s="767"/>
      <c r="BY139" s="767"/>
      <c r="BZ139" s="767"/>
      <c r="CA139" s="767">
        <v>0</v>
      </c>
      <c r="CB139" s="767"/>
      <c r="CC139" s="767"/>
      <c r="CD139" s="767"/>
      <c r="CE139" s="767"/>
      <c r="CF139" s="767"/>
      <c r="CG139" s="767"/>
      <c r="CH139" s="767"/>
      <c r="CI139" s="767"/>
      <c r="CJ139" s="767"/>
      <c r="CK139" s="768"/>
      <c r="CL139" s="768" t="s">
        <v>397</v>
      </c>
      <c r="CM139" s="768">
        <v>0</v>
      </c>
      <c r="CN139" s="768">
        <v>0</v>
      </c>
      <c r="CO139" s="768" t="s">
        <v>397</v>
      </c>
      <c r="CP139" s="768">
        <v>0</v>
      </c>
      <c r="CQ139" s="768">
        <v>0</v>
      </c>
      <c r="CR139" s="735">
        <v>295</v>
      </c>
      <c r="CS139" s="863"/>
      <c r="CT139" s="860" t="s">
        <v>308</v>
      </c>
      <c r="CU139" s="891" t="s">
        <v>308</v>
      </c>
      <c r="CV139" s="763"/>
      <c r="CW139" s="763"/>
      <c r="CX139" s="860">
        <v>46242</v>
      </c>
      <c r="CY139" s="747">
        <v>0</v>
      </c>
      <c r="CZ139" s="747" t="s">
        <v>308</v>
      </c>
      <c r="DA139" s="748">
        <v>0</v>
      </c>
      <c r="DB139" s="748">
        <v>0</v>
      </c>
      <c r="DC139" s="748">
        <v>0</v>
      </c>
      <c r="DD139" s="748" t="s">
        <v>390</v>
      </c>
      <c r="DE139" s="748" t="s">
        <v>397</v>
      </c>
      <c r="DF139" s="748" t="s">
        <v>397</v>
      </c>
      <c r="DG139" s="748" t="s">
        <v>397</v>
      </c>
      <c r="DH139" s="770">
        <v>0</v>
      </c>
      <c r="DI139" s="763" t="s">
        <v>397</v>
      </c>
      <c r="DJ139" s="763" t="s">
        <v>390</v>
      </c>
      <c r="DK139" s="763" t="s">
        <v>390</v>
      </c>
      <c r="DL139" s="763" t="s">
        <v>390</v>
      </c>
      <c r="DM139" s="763" t="s">
        <v>390</v>
      </c>
      <c r="DN139" s="763" t="s">
        <v>390</v>
      </c>
      <c r="DO139" s="771">
        <v>0</v>
      </c>
      <c r="DP139" s="763">
        <v>46276</v>
      </c>
      <c r="DQ139" s="763">
        <v>46302</v>
      </c>
      <c r="DR139" s="763">
        <v>46302</v>
      </c>
      <c r="DS139" s="770">
        <v>46276</v>
      </c>
      <c r="DT139" s="752">
        <v>46302</v>
      </c>
      <c r="DU139" s="753">
        <v>-7</v>
      </c>
      <c r="DV139" s="753" t="s">
        <v>308</v>
      </c>
      <c r="DW139" s="754">
        <v>46269</v>
      </c>
      <c r="DX139" s="755">
        <v>46269</v>
      </c>
      <c r="DY139" s="754" t="e">
        <v>#VALUE!</v>
      </c>
      <c r="DZ139" s="754" t="e">
        <v>#VALUE!</v>
      </c>
      <c r="EA139" s="754" t="e">
        <v>#VALUE!</v>
      </c>
      <c r="EB139" s="754" t="e">
        <v>#VALUE!</v>
      </c>
      <c r="HA139" s="756" t="s">
        <v>397</v>
      </c>
      <c r="HB139" s="756" t="s">
        <v>397</v>
      </c>
      <c r="HC139" s="756" t="s">
        <v>397</v>
      </c>
      <c r="HD139" s="756" t="s">
        <v>397</v>
      </c>
      <c r="HE139" s="756" t="s">
        <v>397</v>
      </c>
      <c r="HF139" s="756" t="s">
        <v>397</v>
      </c>
      <c r="HG139" s="756" t="s">
        <v>397</v>
      </c>
      <c r="HH139" s="756" t="s">
        <v>397</v>
      </c>
      <c r="HI139" s="756" t="s">
        <v>397</v>
      </c>
      <c r="HJ139" s="756" t="s">
        <v>397</v>
      </c>
      <c r="HK139"/>
      <c r="HL139"/>
      <c r="HM139"/>
      <c r="HN139" s="756" t="str">
        <f t="shared" si="5"/>
        <v>AUTO PRINT</v>
      </c>
      <c r="HO139"/>
      <c r="HP139" s="757" t="s">
        <v>572</v>
      </c>
      <c r="HQ139" s="757" t="s">
        <v>572</v>
      </c>
      <c r="HR139" s="757" t="s">
        <v>572</v>
      </c>
      <c r="HS139"/>
      <c r="HW139" s="758"/>
      <c r="HX139"/>
      <c r="HY139" s="759" t="s">
        <v>572</v>
      </c>
      <c r="HZ139" s="759" t="s">
        <v>572</v>
      </c>
      <c r="IA139" s="759" t="s">
        <v>572</v>
      </c>
      <c r="IC139" s="760" t="s">
        <v>572</v>
      </c>
      <c r="ID139" s="760" t="s">
        <v>572</v>
      </c>
      <c r="IE139" s="760" t="s">
        <v>572</v>
      </c>
      <c r="IF139" s="761" t="s">
        <v>572</v>
      </c>
      <c r="IG139" s="619" t="str">
        <f t="shared" si="6"/>
        <v>IN HOUSE (MANUAL)</v>
      </c>
      <c r="II139" s="761" t="s">
        <v>572</v>
      </c>
      <c r="IK139" s="761" t="str">
        <f>IFERROR(VLOOKUP($M139,#REF!,13,0),"IN HOUSE (MANUAL)")</f>
        <v>IN HOUSE (MANUAL)</v>
      </c>
      <c r="IM139" s="760" t="s">
        <v>572</v>
      </c>
      <c r="IN139" s="760" t="s">
        <v>572</v>
      </c>
      <c r="IO139" s="760" t="s">
        <v>572</v>
      </c>
      <c r="IQ139" s="760" t="s">
        <v>572</v>
      </c>
      <c r="IR139" s="760" t="s">
        <v>572</v>
      </c>
      <c r="IT139" s="760" t="s">
        <v>572</v>
      </c>
      <c r="IV139" s="760" t="s">
        <v>572</v>
      </c>
      <c r="IW139" s="760" t="s">
        <v>572</v>
      </c>
      <c r="IY139" s="760" t="s">
        <v>572</v>
      </c>
      <c r="IZ139" s="760" t="s">
        <v>572</v>
      </c>
      <c r="JB139" s="760" t="s">
        <v>572</v>
      </c>
      <c r="JC139" s="760" t="s">
        <v>572</v>
      </c>
      <c r="JE139" s="760" t="s">
        <v>572</v>
      </c>
      <c r="JF139" s="760" t="s">
        <v>572</v>
      </c>
    </row>
    <row r="140" spans="1:266 15723:15752" ht="17.25" customHeight="1" x14ac:dyDescent="0.35">
      <c r="A140" s="618" t="s">
        <v>869</v>
      </c>
      <c r="B140" s="730">
        <v>123</v>
      </c>
      <c r="C140" s="730" t="s">
        <v>859</v>
      </c>
      <c r="D140" s="730" t="s">
        <v>859</v>
      </c>
      <c r="E140" s="730">
        <v>3</v>
      </c>
      <c r="F140" s="731" t="s">
        <v>767</v>
      </c>
      <c r="G140" s="732">
        <v>1</v>
      </c>
      <c r="H140" s="826">
        <v>46196</v>
      </c>
      <c r="I140" s="730">
        <v>36</v>
      </c>
      <c r="J140" s="730" t="s">
        <v>308</v>
      </c>
      <c r="K140" s="730">
        <v>37</v>
      </c>
      <c r="L140" s="730" t="s">
        <v>870</v>
      </c>
      <c r="M140" s="735" t="s">
        <v>869</v>
      </c>
      <c r="N140" s="734">
        <v>0</v>
      </c>
      <c r="O140" s="735" t="s">
        <v>390</v>
      </c>
      <c r="P140" s="735">
        <v>0</v>
      </c>
      <c r="Q140" s="735" t="s">
        <v>390</v>
      </c>
      <c r="R140" s="735" t="s">
        <v>861</v>
      </c>
      <c r="S140" s="735" t="s">
        <v>308</v>
      </c>
      <c r="T140" s="735" t="s">
        <v>868</v>
      </c>
      <c r="U140" s="735">
        <v>578</v>
      </c>
      <c r="V140" s="735" t="s">
        <v>308</v>
      </c>
      <c r="W140" s="735"/>
      <c r="X140" s="735"/>
      <c r="Y140" s="735"/>
      <c r="Z140" s="768"/>
      <c r="AA140" s="735" t="s">
        <v>45</v>
      </c>
      <c r="AB140" s="735" t="s">
        <v>863</v>
      </c>
      <c r="AC140" s="735" t="s">
        <v>842</v>
      </c>
      <c r="AD140" s="735">
        <v>732</v>
      </c>
      <c r="AE140" s="738">
        <v>732</v>
      </c>
      <c r="AF140" s="763" t="s">
        <v>390</v>
      </c>
      <c r="AG140" s="765"/>
      <c r="AH140" s="765"/>
      <c r="AI140" s="765" t="s">
        <v>308</v>
      </c>
      <c r="AJ140" s="740">
        <v>4</v>
      </c>
      <c r="AK140" s="766"/>
      <c r="AL140" s="740"/>
      <c r="AM140" s="767">
        <v>0</v>
      </c>
      <c r="AN140" s="767"/>
      <c r="AO140" s="767"/>
      <c r="AP140" s="767"/>
      <c r="AQ140" s="767"/>
      <c r="AR140" s="767"/>
      <c r="AS140" s="767"/>
      <c r="AT140" s="767"/>
      <c r="AU140" s="767"/>
      <c r="AV140" s="767"/>
      <c r="AW140" s="767"/>
      <c r="AX140" s="767"/>
      <c r="AY140" s="767"/>
      <c r="AZ140" s="767"/>
      <c r="BA140" s="767"/>
      <c r="BB140" s="767">
        <v>0</v>
      </c>
      <c r="BC140" s="767">
        <v>0</v>
      </c>
      <c r="BD140" s="767">
        <v>0</v>
      </c>
      <c r="BE140" s="767">
        <v>0</v>
      </c>
      <c r="BF140" s="767">
        <v>0</v>
      </c>
      <c r="BG140" s="767">
        <v>0</v>
      </c>
      <c r="BH140" s="767">
        <v>0</v>
      </c>
      <c r="BI140" s="767">
        <v>0</v>
      </c>
      <c r="BJ140" s="767"/>
      <c r="BK140" s="767">
        <v>0</v>
      </c>
      <c r="BL140" s="767"/>
      <c r="BM140" s="767"/>
      <c r="BN140" s="767" t="s">
        <v>308</v>
      </c>
      <c r="BO140" s="767" t="s">
        <v>308</v>
      </c>
      <c r="BP140" s="767" t="s">
        <v>308</v>
      </c>
      <c r="BQ140" s="767" t="s">
        <v>308</v>
      </c>
      <c r="BR140" s="767"/>
      <c r="BS140" s="767" t="s">
        <v>397</v>
      </c>
      <c r="BT140" s="767"/>
      <c r="BU140" s="767" t="s">
        <v>579</v>
      </c>
      <c r="BV140" s="767"/>
      <c r="BW140" s="767"/>
      <c r="BX140" s="767"/>
      <c r="BY140" s="767"/>
      <c r="BZ140" s="767"/>
      <c r="CA140" s="767">
        <v>0</v>
      </c>
      <c r="CB140" s="767"/>
      <c r="CC140" s="767"/>
      <c r="CD140" s="767"/>
      <c r="CE140" s="767"/>
      <c r="CF140" s="767"/>
      <c r="CG140" s="767"/>
      <c r="CH140" s="767"/>
      <c r="CI140" s="767"/>
      <c r="CJ140" s="767"/>
      <c r="CK140" s="768"/>
      <c r="CL140" s="768" t="s">
        <v>397</v>
      </c>
      <c r="CM140" s="768">
        <v>0</v>
      </c>
      <c r="CN140" s="768">
        <v>0</v>
      </c>
      <c r="CO140" s="768" t="s">
        <v>397</v>
      </c>
      <c r="CP140" s="768">
        <v>0</v>
      </c>
      <c r="CQ140" s="768">
        <v>0</v>
      </c>
      <c r="CR140" s="735">
        <v>255</v>
      </c>
      <c r="CS140" s="863"/>
      <c r="CT140" s="860">
        <v>46293</v>
      </c>
      <c r="CU140" s="891" t="s">
        <v>871</v>
      </c>
      <c r="CV140" s="763"/>
      <c r="CW140" s="763"/>
      <c r="CX140" s="860">
        <v>46242</v>
      </c>
      <c r="CY140" s="747">
        <v>0</v>
      </c>
      <c r="CZ140" s="747" t="s">
        <v>308</v>
      </c>
      <c r="DA140" s="748">
        <v>0</v>
      </c>
      <c r="DB140" s="748">
        <v>0</v>
      </c>
      <c r="DC140" s="748">
        <v>0</v>
      </c>
      <c r="DD140" s="748" t="s">
        <v>390</v>
      </c>
      <c r="DE140" s="748" t="s">
        <v>397</v>
      </c>
      <c r="DF140" s="748" t="s">
        <v>397</v>
      </c>
      <c r="DG140" s="748" t="s">
        <v>397</v>
      </c>
      <c r="DH140" s="770">
        <v>0</v>
      </c>
      <c r="DI140" s="763" t="s">
        <v>397</v>
      </c>
      <c r="DJ140" s="763" t="s">
        <v>390</v>
      </c>
      <c r="DK140" s="763" t="s">
        <v>390</v>
      </c>
      <c r="DL140" s="763" t="s">
        <v>390</v>
      </c>
      <c r="DM140" s="763" t="s">
        <v>390</v>
      </c>
      <c r="DN140" s="763" t="s">
        <v>390</v>
      </c>
      <c r="DO140" s="771">
        <v>0</v>
      </c>
      <c r="DP140" s="763">
        <v>46276</v>
      </c>
      <c r="DQ140" s="763">
        <v>46276</v>
      </c>
      <c r="DR140" s="763">
        <v>46276</v>
      </c>
      <c r="DS140" s="770">
        <v>46276</v>
      </c>
      <c r="DT140" s="752">
        <v>46276</v>
      </c>
      <c r="DU140" s="753">
        <v>-7</v>
      </c>
      <c r="DV140" s="753" t="s">
        <v>308</v>
      </c>
      <c r="DW140" s="754">
        <v>46269</v>
      </c>
      <c r="DX140" s="755">
        <v>46269</v>
      </c>
      <c r="DY140" s="754" t="e">
        <v>#VALUE!</v>
      </c>
      <c r="DZ140" s="754" t="e">
        <v>#VALUE!</v>
      </c>
      <c r="EA140" s="754" t="e">
        <v>#VALUE!</v>
      </c>
      <c r="EB140" s="754" t="e">
        <v>#VALUE!</v>
      </c>
      <c r="HA140" s="756" t="s">
        <v>397</v>
      </c>
      <c r="HB140" s="756" t="s">
        <v>397</v>
      </c>
      <c r="HC140" s="756" t="s">
        <v>397</v>
      </c>
      <c r="HD140" s="756" t="s">
        <v>397</v>
      </c>
      <c r="HE140" s="756" t="s">
        <v>397</v>
      </c>
      <c r="HF140" s="756" t="s">
        <v>397</v>
      </c>
      <c r="HG140" s="756" t="s">
        <v>397</v>
      </c>
      <c r="HH140" s="756" t="s">
        <v>397</v>
      </c>
      <c r="HI140" s="756" t="s">
        <v>397</v>
      </c>
      <c r="HJ140" s="756" t="s">
        <v>397</v>
      </c>
      <c r="HK140"/>
      <c r="HL140"/>
      <c r="HM140"/>
      <c r="HN140" s="756" t="str">
        <f t="shared" si="5"/>
        <v>AUTO PRINT</v>
      </c>
      <c r="HO140"/>
      <c r="HP140" s="757" t="s">
        <v>572</v>
      </c>
      <c r="HQ140" s="757" t="s">
        <v>572</v>
      </c>
      <c r="HR140" s="757" t="s">
        <v>572</v>
      </c>
      <c r="HS140"/>
      <c r="HW140" s="758"/>
      <c r="HX140"/>
      <c r="HY140" s="759" t="s">
        <v>572</v>
      </c>
      <c r="HZ140" s="759" t="s">
        <v>572</v>
      </c>
      <c r="IA140" s="759" t="s">
        <v>572</v>
      </c>
      <c r="IC140" s="760" t="s">
        <v>572</v>
      </c>
      <c r="ID140" s="760" t="s">
        <v>572</v>
      </c>
      <c r="IE140" s="760" t="s">
        <v>572</v>
      </c>
      <c r="IF140" s="761" t="s">
        <v>572</v>
      </c>
      <c r="IG140" s="619" t="str">
        <f t="shared" si="6"/>
        <v>IN HOUSE (MANUAL)</v>
      </c>
      <c r="II140" s="761" t="s">
        <v>572</v>
      </c>
      <c r="IK140" s="761" t="str">
        <f>IFERROR(VLOOKUP($M140,#REF!,13,0),"IN HOUSE (MANUAL)")</f>
        <v>IN HOUSE (MANUAL)</v>
      </c>
      <c r="IM140" s="760" t="s">
        <v>572</v>
      </c>
      <c r="IN140" s="760" t="s">
        <v>572</v>
      </c>
      <c r="IO140" s="760" t="s">
        <v>572</v>
      </c>
      <c r="IQ140" s="760" t="s">
        <v>572</v>
      </c>
      <c r="IR140" s="760" t="s">
        <v>572</v>
      </c>
      <c r="IT140" s="760" t="s">
        <v>572</v>
      </c>
      <c r="IV140" s="760" t="s">
        <v>572</v>
      </c>
      <c r="IW140" s="760" t="s">
        <v>572</v>
      </c>
      <c r="IY140" s="760" t="s">
        <v>572</v>
      </c>
      <c r="IZ140" s="760" t="s">
        <v>572</v>
      </c>
      <c r="JB140" s="760" t="s">
        <v>572</v>
      </c>
      <c r="JC140" s="760" t="s">
        <v>572</v>
      </c>
      <c r="JE140" s="760" t="s">
        <v>572</v>
      </c>
      <c r="JF140" s="760" t="s">
        <v>572</v>
      </c>
    </row>
    <row r="141" spans="1:266 15723:15752" ht="17.25" customHeight="1" x14ac:dyDescent="0.35">
      <c r="A141" s="618" t="s">
        <v>872</v>
      </c>
      <c r="B141" s="730">
        <v>124</v>
      </c>
      <c r="C141" s="730" t="s">
        <v>859</v>
      </c>
      <c r="D141" s="730" t="s">
        <v>859</v>
      </c>
      <c r="E141" s="730">
        <v>3</v>
      </c>
      <c r="F141" s="731" t="s">
        <v>574</v>
      </c>
      <c r="G141" s="732">
        <v>1</v>
      </c>
      <c r="H141" s="826">
        <v>46196</v>
      </c>
      <c r="I141" s="730">
        <v>36</v>
      </c>
      <c r="J141" s="730" t="s">
        <v>308</v>
      </c>
      <c r="K141" s="730">
        <v>37</v>
      </c>
      <c r="L141" s="730" t="s">
        <v>873</v>
      </c>
      <c r="M141" s="735" t="s">
        <v>872</v>
      </c>
      <c r="N141" s="734">
        <v>0</v>
      </c>
      <c r="O141" s="735" t="s">
        <v>390</v>
      </c>
      <c r="P141" s="735">
        <v>0</v>
      </c>
      <c r="Q141" s="735" t="s">
        <v>390</v>
      </c>
      <c r="R141" s="735" t="s">
        <v>861</v>
      </c>
      <c r="S141" s="735" t="s">
        <v>308</v>
      </c>
      <c r="T141" s="735" t="s">
        <v>874</v>
      </c>
      <c r="U141" s="735">
        <v>578</v>
      </c>
      <c r="V141" s="735" t="s">
        <v>308</v>
      </c>
      <c r="W141" s="735"/>
      <c r="X141" s="735"/>
      <c r="Y141" s="735"/>
      <c r="Z141" s="768"/>
      <c r="AA141" s="735" t="s">
        <v>45</v>
      </c>
      <c r="AB141" s="735" t="s">
        <v>863</v>
      </c>
      <c r="AC141" s="735" t="s">
        <v>589</v>
      </c>
      <c r="AD141" s="735">
        <v>1728</v>
      </c>
      <c r="AE141" s="738">
        <v>1728</v>
      </c>
      <c r="AF141" s="763" t="s">
        <v>390</v>
      </c>
      <c r="AG141" s="765"/>
      <c r="AH141" s="765"/>
      <c r="AI141" s="765" t="s">
        <v>625</v>
      </c>
      <c r="AJ141" s="740">
        <v>5</v>
      </c>
      <c r="AK141" s="766"/>
      <c r="AL141" s="740"/>
      <c r="AM141" s="767">
        <v>0</v>
      </c>
      <c r="AN141" s="767"/>
      <c r="AO141" s="767"/>
      <c r="AP141" s="767"/>
      <c r="AQ141" s="767"/>
      <c r="AR141" s="767"/>
      <c r="AS141" s="767"/>
      <c r="AT141" s="767"/>
      <c r="AU141" s="767"/>
      <c r="AV141" s="767"/>
      <c r="AW141" s="767"/>
      <c r="AX141" s="767"/>
      <c r="AY141" s="767"/>
      <c r="AZ141" s="767"/>
      <c r="BA141" s="767"/>
      <c r="BB141" s="767">
        <v>0</v>
      </c>
      <c r="BC141" s="767">
        <v>0</v>
      </c>
      <c r="BD141" s="767">
        <v>0</v>
      </c>
      <c r="BE141" s="767">
        <v>0</v>
      </c>
      <c r="BF141" s="767">
        <v>0</v>
      </c>
      <c r="BG141" s="767">
        <v>0</v>
      </c>
      <c r="BH141" s="767">
        <v>0</v>
      </c>
      <c r="BI141" s="767">
        <v>0</v>
      </c>
      <c r="BJ141" s="767"/>
      <c r="BK141" s="767">
        <v>0</v>
      </c>
      <c r="BL141" s="767"/>
      <c r="BM141" s="767"/>
      <c r="BN141" s="767" t="s">
        <v>308</v>
      </c>
      <c r="BO141" s="767" t="s">
        <v>308</v>
      </c>
      <c r="BP141" s="767" t="s">
        <v>308</v>
      </c>
      <c r="BQ141" s="767" t="s">
        <v>308</v>
      </c>
      <c r="BR141" s="767"/>
      <c r="BS141" s="767" t="s">
        <v>397</v>
      </c>
      <c r="BT141" s="767"/>
      <c r="BU141" s="767" t="s">
        <v>579</v>
      </c>
      <c r="BV141" s="767"/>
      <c r="BW141" s="767"/>
      <c r="BX141" s="767"/>
      <c r="BY141" s="767"/>
      <c r="BZ141" s="767"/>
      <c r="CA141" s="767">
        <v>0</v>
      </c>
      <c r="CB141" s="767"/>
      <c r="CC141" s="767"/>
      <c r="CD141" s="767"/>
      <c r="CE141" s="767"/>
      <c r="CF141" s="767"/>
      <c r="CG141" s="767"/>
      <c r="CH141" s="767"/>
      <c r="CI141" s="767"/>
      <c r="CJ141" s="767"/>
      <c r="CK141" s="768"/>
      <c r="CL141" s="768" t="s">
        <v>397</v>
      </c>
      <c r="CM141" s="768">
        <v>0</v>
      </c>
      <c r="CN141" s="768">
        <v>0</v>
      </c>
      <c r="CO141" s="768" t="s">
        <v>397</v>
      </c>
      <c r="CP141" s="768">
        <v>0</v>
      </c>
      <c r="CQ141" s="768">
        <v>0</v>
      </c>
      <c r="CR141" s="735">
        <v>472</v>
      </c>
      <c r="CS141" s="863"/>
      <c r="CT141" s="860" t="s">
        <v>308</v>
      </c>
      <c r="CU141" s="891" t="s">
        <v>308</v>
      </c>
      <c r="CV141" s="763"/>
      <c r="CW141" s="763"/>
      <c r="CX141" s="860">
        <v>46242</v>
      </c>
      <c r="CY141" s="747">
        <v>0</v>
      </c>
      <c r="CZ141" s="747" t="s">
        <v>308</v>
      </c>
      <c r="DA141" s="748">
        <v>0</v>
      </c>
      <c r="DB141" s="748">
        <v>0</v>
      </c>
      <c r="DC141" s="748">
        <v>0</v>
      </c>
      <c r="DD141" s="748" t="s">
        <v>390</v>
      </c>
      <c r="DE141" s="748" t="s">
        <v>397</v>
      </c>
      <c r="DF141" s="748" t="s">
        <v>397</v>
      </c>
      <c r="DG141" s="748" t="s">
        <v>397</v>
      </c>
      <c r="DH141" s="770">
        <v>0</v>
      </c>
      <c r="DI141" s="763" t="s">
        <v>397</v>
      </c>
      <c r="DJ141" s="763" t="s">
        <v>390</v>
      </c>
      <c r="DK141" s="763" t="s">
        <v>390</v>
      </c>
      <c r="DL141" s="763" t="s">
        <v>390</v>
      </c>
      <c r="DM141" s="763" t="s">
        <v>390</v>
      </c>
      <c r="DN141" s="763" t="s">
        <v>390</v>
      </c>
      <c r="DO141" s="771">
        <v>0</v>
      </c>
      <c r="DP141" s="763">
        <v>46276</v>
      </c>
      <c r="DQ141" s="763">
        <v>46302</v>
      </c>
      <c r="DR141" s="763">
        <v>46302</v>
      </c>
      <c r="DS141" s="770">
        <v>46276</v>
      </c>
      <c r="DT141" s="752">
        <v>46302</v>
      </c>
      <c r="DU141" s="753">
        <v>-7</v>
      </c>
      <c r="DV141" s="753" t="s">
        <v>308</v>
      </c>
      <c r="DW141" s="754">
        <v>46269</v>
      </c>
      <c r="DX141" s="755">
        <v>46269</v>
      </c>
      <c r="DY141" s="754" t="e">
        <v>#VALUE!</v>
      </c>
      <c r="DZ141" s="754" t="e">
        <v>#VALUE!</v>
      </c>
      <c r="EA141" s="754" t="e">
        <v>#VALUE!</v>
      </c>
      <c r="EB141" s="754" t="e">
        <v>#VALUE!</v>
      </c>
      <c r="HA141" s="756" t="s">
        <v>397</v>
      </c>
      <c r="HB141" s="756" t="s">
        <v>397</v>
      </c>
      <c r="HC141" s="756" t="s">
        <v>397</v>
      </c>
      <c r="HD141" s="756" t="s">
        <v>397</v>
      </c>
      <c r="HE141" s="756" t="s">
        <v>397</v>
      </c>
      <c r="HF141" s="756" t="s">
        <v>397</v>
      </c>
      <c r="HG141" s="756" t="s">
        <v>397</v>
      </c>
      <c r="HH141" s="756" t="s">
        <v>397</v>
      </c>
      <c r="HI141" s="756" t="s">
        <v>397</v>
      </c>
      <c r="HJ141" s="756" t="s">
        <v>397</v>
      </c>
      <c r="HK141"/>
      <c r="HL141"/>
      <c r="HM141"/>
      <c r="HN141" s="756" t="str">
        <f t="shared" si="5"/>
        <v>AUTO PRINT</v>
      </c>
      <c r="HO141"/>
      <c r="HP141" s="757" t="s">
        <v>572</v>
      </c>
      <c r="HQ141" s="757" t="s">
        <v>572</v>
      </c>
      <c r="HR141" s="757" t="s">
        <v>572</v>
      </c>
      <c r="HS141"/>
      <c r="HW141" s="758"/>
      <c r="HX141"/>
      <c r="HY141" s="759" t="s">
        <v>572</v>
      </c>
      <c r="HZ141" s="759" t="s">
        <v>572</v>
      </c>
      <c r="IA141" s="759" t="s">
        <v>572</v>
      </c>
      <c r="IC141" s="760" t="s">
        <v>572</v>
      </c>
      <c r="ID141" s="760" t="s">
        <v>572</v>
      </c>
      <c r="IE141" s="760" t="s">
        <v>572</v>
      </c>
      <c r="IF141" s="761" t="s">
        <v>572</v>
      </c>
      <c r="IG141" s="619" t="str">
        <f t="shared" si="6"/>
        <v>IN HOUSE (MANUAL)</v>
      </c>
      <c r="II141" s="761" t="s">
        <v>572</v>
      </c>
      <c r="IK141" s="761" t="str">
        <f>IFERROR(VLOOKUP($M141,#REF!,13,0),"IN HOUSE (MANUAL)")</f>
        <v>IN HOUSE (MANUAL)</v>
      </c>
      <c r="IM141" s="760" t="s">
        <v>572</v>
      </c>
      <c r="IN141" s="760" t="s">
        <v>572</v>
      </c>
      <c r="IO141" s="760" t="s">
        <v>572</v>
      </c>
      <c r="IQ141" s="760" t="s">
        <v>572</v>
      </c>
      <c r="IR141" s="760" t="s">
        <v>572</v>
      </c>
      <c r="IT141" s="760" t="s">
        <v>572</v>
      </c>
      <c r="IV141" s="760" t="s">
        <v>572</v>
      </c>
      <c r="IW141" s="760" t="s">
        <v>572</v>
      </c>
      <c r="IY141" s="760" t="s">
        <v>572</v>
      </c>
      <c r="IZ141" s="760" t="s">
        <v>572</v>
      </c>
      <c r="JB141" s="760" t="s">
        <v>572</v>
      </c>
      <c r="JC141" s="760" t="s">
        <v>572</v>
      </c>
      <c r="JE141" s="760" t="s">
        <v>572</v>
      </c>
      <c r="JF141" s="760" t="s">
        <v>572</v>
      </c>
    </row>
    <row r="142" spans="1:266 15723:15752" ht="17.25" customHeight="1" x14ac:dyDescent="0.35">
      <c r="A142" s="618" t="s">
        <v>875</v>
      </c>
      <c r="B142" s="730">
        <v>125</v>
      </c>
      <c r="C142" s="730" t="s">
        <v>859</v>
      </c>
      <c r="D142" s="730" t="s">
        <v>859</v>
      </c>
      <c r="E142" s="730">
        <v>3</v>
      </c>
      <c r="F142" s="731" t="s">
        <v>574</v>
      </c>
      <c r="G142" s="732">
        <v>1</v>
      </c>
      <c r="H142" s="826">
        <v>46196</v>
      </c>
      <c r="I142" s="730">
        <v>36</v>
      </c>
      <c r="J142" s="730" t="s">
        <v>308</v>
      </c>
      <c r="K142" s="730">
        <v>38</v>
      </c>
      <c r="L142" s="730" t="s">
        <v>876</v>
      </c>
      <c r="M142" s="735" t="s">
        <v>875</v>
      </c>
      <c r="N142" s="734">
        <v>0</v>
      </c>
      <c r="O142" s="735" t="s">
        <v>390</v>
      </c>
      <c r="P142" s="735">
        <v>0</v>
      </c>
      <c r="Q142" s="735" t="s">
        <v>390</v>
      </c>
      <c r="R142" s="735" t="s">
        <v>861</v>
      </c>
      <c r="S142" s="735" t="s">
        <v>308</v>
      </c>
      <c r="T142" s="735" t="s">
        <v>862</v>
      </c>
      <c r="U142" s="735">
        <v>578</v>
      </c>
      <c r="V142" s="735" t="s">
        <v>308</v>
      </c>
      <c r="W142" s="735"/>
      <c r="X142" s="735"/>
      <c r="Y142" s="735"/>
      <c r="Z142" s="768"/>
      <c r="AA142" s="735" t="s">
        <v>45</v>
      </c>
      <c r="AB142" s="735" t="s">
        <v>863</v>
      </c>
      <c r="AC142" s="735" t="s">
        <v>597</v>
      </c>
      <c r="AD142" s="735">
        <v>1788</v>
      </c>
      <c r="AE142" s="738">
        <v>1788</v>
      </c>
      <c r="AF142" s="763" t="s">
        <v>390</v>
      </c>
      <c r="AG142" s="765"/>
      <c r="AH142" s="765"/>
      <c r="AI142" s="765" t="s">
        <v>308</v>
      </c>
      <c r="AJ142" s="740">
        <v>6</v>
      </c>
      <c r="AK142" s="766"/>
      <c r="AL142" s="740"/>
      <c r="AM142" s="767">
        <v>0</v>
      </c>
      <c r="AN142" s="767"/>
      <c r="AO142" s="767"/>
      <c r="AP142" s="767"/>
      <c r="AQ142" s="767"/>
      <c r="AR142" s="767"/>
      <c r="AS142" s="767"/>
      <c r="AT142" s="767"/>
      <c r="AU142" s="767"/>
      <c r="AV142" s="767"/>
      <c r="AW142" s="767"/>
      <c r="AX142" s="767"/>
      <c r="AY142" s="767"/>
      <c r="AZ142" s="767"/>
      <c r="BA142" s="767"/>
      <c r="BB142" s="767">
        <v>0</v>
      </c>
      <c r="BC142" s="767">
        <v>0</v>
      </c>
      <c r="BD142" s="767">
        <v>0</v>
      </c>
      <c r="BE142" s="767">
        <v>0</v>
      </c>
      <c r="BF142" s="767">
        <v>0</v>
      </c>
      <c r="BG142" s="767">
        <v>0</v>
      </c>
      <c r="BH142" s="767">
        <v>0</v>
      </c>
      <c r="BI142" s="767">
        <v>0</v>
      </c>
      <c r="BJ142" s="767"/>
      <c r="BK142" s="767">
        <v>0</v>
      </c>
      <c r="BL142" s="767"/>
      <c r="BM142" s="767"/>
      <c r="BN142" s="767" t="s">
        <v>308</v>
      </c>
      <c r="BO142" s="767" t="s">
        <v>308</v>
      </c>
      <c r="BP142" s="767" t="s">
        <v>308</v>
      </c>
      <c r="BQ142" s="767" t="s">
        <v>308</v>
      </c>
      <c r="BR142" s="767"/>
      <c r="BS142" s="767" t="s">
        <v>397</v>
      </c>
      <c r="BT142" s="767"/>
      <c r="BU142" s="767" t="s">
        <v>579</v>
      </c>
      <c r="BV142" s="767"/>
      <c r="BW142" s="767"/>
      <c r="BX142" s="767"/>
      <c r="BY142" s="767"/>
      <c r="BZ142" s="767"/>
      <c r="CA142" s="767">
        <v>0</v>
      </c>
      <c r="CB142" s="767"/>
      <c r="CC142" s="767"/>
      <c r="CD142" s="767"/>
      <c r="CE142" s="767"/>
      <c r="CF142" s="767"/>
      <c r="CG142" s="767"/>
      <c r="CH142" s="767"/>
      <c r="CI142" s="767"/>
      <c r="CJ142" s="767"/>
      <c r="CK142" s="768"/>
      <c r="CL142" s="768" t="s">
        <v>397</v>
      </c>
      <c r="CM142" s="768">
        <v>0</v>
      </c>
      <c r="CN142" s="768">
        <v>0</v>
      </c>
      <c r="CO142" s="768" t="s">
        <v>397</v>
      </c>
      <c r="CP142" s="768">
        <v>0</v>
      </c>
      <c r="CQ142" s="768">
        <v>14</v>
      </c>
      <c r="CR142" s="735">
        <v>1358</v>
      </c>
      <c r="CS142" s="863"/>
      <c r="CT142" s="860">
        <v>46286</v>
      </c>
      <c r="CU142" s="891" t="s">
        <v>598</v>
      </c>
      <c r="CV142" s="763"/>
      <c r="CW142" s="763"/>
      <c r="CX142" s="860">
        <v>46242</v>
      </c>
      <c r="CY142" s="747">
        <v>0</v>
      </c>
      <c r="CZ142" s="747" t="s">
        <v>308</v>
      </c>
      <c r="DA142" s="748">
        <v>0</v>
      </c>
      <c r="DB142" s="748">
        <v>0</v>
      </c>
      <c r="DC142" s="748">
        <v>0</v>
      </c>
      <c r="DD142" s="748" t="s">
        <v>390</v>
      </c>
      <c r="DE142" s="748" t="s">
        <v>397</v>
      </c>
      <c r="DF142" s="748" t="s">
        <v>397</v>
      </c>
      <c r="DG142" s="748" t="s">
        <v>397</v>
      </c>
      <c r="DH142" s="770">
        <v>0</v>
      </c>
      <c r="DI142" s="763" t="s">
        <v>397</v>
      </c>
      <c r="DJ142" s="763" t="s">
        <v>390</v>
      </c>
      <c r="DK142" s="763" t="s">
        <v>390</v>
      </c>
      <c r="DL142" s="763" t="s">
        <v>390</v>
      </c>
      <c r="DM142" s="763" t="s">
        <v>390</v>
      </c>
      <c r="DN142" s="763" t="s">
        <v>390</v>
      </c>
      <c r="DO142" s="771">
        <v>0</v>
      </c>
      <c r="DP142" s="763">
        <v>46283</v>
      </c>
      <c r="DQ142" s="763">
        <v>46283</v>
      </c>
      <c r="DR142" s="763">
        <v>46283</v>
      </c>
      <c r="DS142" s="770">
        <v>46283</v>
      </c>
      <c r="DT142" s="752">
        <v>46283</v>
      </c>
      <c r="DU142" s="753">
        <v>-14</v>
      </c>
      <c r="DV142" s="753" t="s">
        <v>308</v>
      </c>
      <c r="DW142" s="754">
        <v>46269</v>
      </c>
      <c r="DX142" s="755">
        <v>46269</v>
      </c>
      <c r="DY142" s="754" t="e">
        <v>#VALUE!</v>
      </c>
      <c r="DZ142" s="754" t="e">
        <v>#VALUE!</v>
      </c>
      <c r="EA142" s="754" t="e">
        <v>#VALUE!</v>
      </c>
      <c r="EB142" s="754" t="e">
        <v>#VALUE!</v>
      </c>
      <c r="HA142" s="756" t="s">
        <v>397</v>
      </c>
      <c r="HB142" s="756" t="s">
        <v>397</v>
      </c>
      <c r="HC142" s="756" t="s">
        <v>397</v>
      </c>
      <c r="HD142" s="756" t="s">
        <v>397</v>
      </c>
      <c r="HE142" s="756" t="s">
        <v>397</v>
      </c>
      <c r="HF142" s="756" t="s">
        <v>397</v>
      </c>
      <c r="HG142" s="756" t="s">
        <v>397</v>
      </c>
      <c r="HH142" s="756" t="s">
        <v>397</v>
      </c>
      <c r="HI142" s="756" t="s">
        <v>397</v>
      </c>
      <c r="HJ142" s="756" t="s">
        <v>397</v>
      </c>
      <c r="HK142"/>
      <c r="HL142"/>
      <c r="HM142"/>
      <c r="HN142" s="756" t="str">
        <f t="shared" si="5"/>
        <v>AUTO PRINT</v>
      </c>
      <c r="HO142"/>
      <c r="HP142" s="757" t="s">
        <v>572</v>
      </c>
      <c r="HQ142" s="757" t="s">
        <v>572</v>
      </c>
      <c r="HR142" s="757" t="s">
        <v>572</v>
      </c>
      <c r="HS142"/>
      <c r="HW142" s="758"/>
      <c r="HX142"/>
      <c r="HY142" s="759" t="s">
        <v>572</v>
      </c>
      <c r="HZ142" s="759" t="s">
        <v>572</v>
      </c>
      <c r="IA142" s="759" t="s">
        <v>572</v>
      </c>
      <c r="IC142" s="760" t="s">
        <v>572</v>
      </c>
      <c r="ID142" s="760" t="s">
        <v>572</v>
      </c>
      <c r="IE142" s="760" t="s">
        <v>572</v>
      </c>
      <c r="IF142" s="761" t="s">
        <v>572</v>
      </c>
      <c r="IG142" s="619" t="str">
        <f t="shared" si="6"/>
        <v>IN HOUSE (MANUAL)</v>
      </c>
      <c r="II142" s="761" t="s">
        <v>572</v>
      </c>
      <c r="IK142" s="761" t="str">
        <f>IFERROR(VLOOKUP($M142,#REF!,13,0),"IN HOUSE (MANUAL)")</f>
        <v>IN HOUSE (MANUAL)</v>
      </c>
      <c r="IM142" s="760" t="s">
        <v>572</v>
      </c>
      <c r="IN142" s="760" t="s">
        <v>572</v>
      </c>
      <c r="IO142" s="760" t="s">
        <v>572</v>
      </c>
      <c r="IQ142" s="760" t="s">
        <v>572</v>
      </c>
      <c r="IR142" s="760" t="s">
        <v>572</v>
      </c>
      <c r="IT142" s="760" t="s">
        <v>572</v>
      </c>
      <c r="IV142" s="760" t="s">
        <v>572</v>
      </c>
      <c r="IW142" s="760" t="s">
        <v>572</v>
      </c>
      <c r="IY142" s="760" t="s">
        <v>572</v>
      </c>
      <c r="IZ142" s="760" t="s">
        <v>572</v>
      </c>
      <c r="JB142" s="760" t="s">
        <v>572</v>
      </c>
      <c r="JC142" s="760" t="s">
        <v>572</v>
      </c>
      <c r="JE142" s="760" t="s">
        <v>572</v>
      </c>
      <c r="JF142" s="760" t="s">
        <v>572</v>
      </c>
    </row>
    <row r="143" spans="1:266 15723:15752" ht="17.25" customHeight="1" x14ac:dyDescent="0.35">
      <c r="A143" s="618" t="s">
        <v>877</v>
      </c>
      <c r="B143" s="730">
        <v>126</v>
      </c>
      <c r="C143" s="730" t="s">
        <v>859</v>
      </c>
      <c r="D143" s="730" t="s">
        <v>859</v>
      </c>
      <c r="E143" s="730">
        <v>3</v>
      </c>
      <c r="F143" s="731" t="s">
        <v>574</v>
      </c>
      <c r="G143" s="732">
        <v>1</v>
      </c>
      <c r="H143" s="826">
        <v>46196</v>
      </c>
      <c r="I143" s="730">
        <v>37</v>
      </c>
      <c r="J143" s="730" t="s">
        <v>308</v>
      </c>
      <c r="K143" s="730">
        <v>38</v>
      </c>
      <c r="L143" s="730" t="s">
        <v>878</v>
      </c>
      <c r="M143" s="735" t="s">
        <v>877</v>
      </c>
      <c r="N143" s="734">
        <v>0</v>
      </c>
      <c r="O143" s="735" t="s">
        <v>390</v>
      </c>
      <c r="P143" s="735">
        <v>0</v>
      </c>
      <c r="Q143" s="735" t="s">
        <v>390</v>
      </c>
      <c r="R143" s="735" t="s">
        <v>861</v>
      </c>
      <c r="S143" s="735" t="s">
        <v>308</v>
      </c>
      <c r="T143" s="735" t="s">
        <v>879</v>
      </c>
      <c r="U143" s="735">
        <v>578</v>
      </c>
      <c r="V143" s="735" t="s">
        <v>308</v>
      </c>
      <c r="W143" s="735"/>
      <c r="X143" s="735"/>
      <c r="Y143" s="735"/>
      <c r="Z143" s="768"/>
      <c r="AA143" s="735" t="s">
        <v>45</v>
      </c>
      <c r="AB143" s="735" t="s">
        <v>863</v>
      </c>
      <c r="AC143" s="735" t="s">
        <v>597</v>
      </c>
      <c r="AD143" s="735">
        <v>2088</v>
      </c>
      <c r="AE143" s="738">
        <v>2088</v>
      </c>
      <c r="AF143" s="763" t="s">
        <v>390</v>
      </c>
      <c r="AG143" s="765"/>
      <c r="AH143" s="765"/>
      <c r="AI143" s="765" t="s">
        <v>308</v>
      </c>
      <c r="AJ143" s="740">
        <v>7</v>
      </c>
      <c r="AK143" s="766"/>
      <c r="AL143" s="740"/>
      <c r="AM143" s="767">
        <v>0</v>
      </c>
      <c r="AN143" s="767"/>
      <c r="AO143" s="767"/>
      <c r="AP143" s="767"/>
      <c r="AQ143" s="767"/>
      <c r="AR143" s="767"/>
      <c r="AS143" s="767"/>
      <c r="AT143" s="767"/>
      <c r="AU143" s="767"/>
      <c r="AV143" s="767"/>
      <c r="AW143" s="767"/>
      <c r="AX143" s="767"/>
      <c r="AY143" s="767"/>
      <c r="AZ143" s="767"/>
      <c r="BA143" s="767"/>
      <c r="BB143" s="767">
        <v>0</v>
      </c>
      <c r="BC143" s="767">
        <v>0</v>
      </c>
      <c r="BD143" s="767">
        <v>0</v>
      </c>
      <c r="BE143" s="767">
        <v>0</v>
      </c>
      <c r="BF143" s="767">
        <v>0</v>
      </c>
      <c r="BG143" s="767">
        <v>0</v>
      </c>
      <c r="BH143" s="767">
        <v>0</v>
      </c>
      <c r="BI143" s="767">
        <v>0</v>
      </c>
      <c r="BJ143" s="767"/>
      <c r="BK143" s="767">
        <v>0</v>
      </c>
      <c r="BL143" s="767"/>
      <c r="BM143" s="767"/>
      <c r="BN143" s="767" t="s">
        <v>308</v>
      </c>
      <c r="BO143" s="767" t="s">
        <v>308</v>
      </c>
      <c r="BP143" s="767" t="s">
        <v>308</v>
      </c>
      <c r="BQ143" s="767" t="s">
        <v>308</v>
      </c>
      <c r="BR143" s="767"/>
      <c r="BS143" s="767" t="s">
        <v>397</v>
      </c>
      <c r="BT143" s="767"/>
      <c r="BU143" s="767" t="s">
        <v>579</v>
      </c>
      <c r="BV143" s="767"/>
      <c r="BW143" s="767"/>
      <c r="BX143" s="767"/>
      <c r="BY143" s="767"/>
      <c r="BZ143" s="767"/>
      <c r="CA143" s="767">
        <v>9</v>
      </c>
      <c r="CB143" s="767"/>
      <c r="CC143" s="767"/>
      <c r="CD143" s="767"/>
      <c r="CE143" s="767"/>
      <c r="CF143" s="767"/>
      <c r="CG143" s="767"/>
      <c r="CH143" s="767"/>
      <c r="CI143" s="767"/>
      <c r="CJ143" s="767"/>
      <c r="CK143" s="768"/>
      <c r="CL143" s="768" t="s">
        <v>397</v>
      </c>
      <c r="CM143" s="768">
        <v>0</v>
      </c>
      <c r="CN143" s="768">
        <v>9</v>
      </c>
      <c r="CO143" s="768" t="s">
        <v>397</v>
      </c>
      <c r="CP143" s="768">
        <v>9</v>
      </c>
      <c r="CQ143" s="768">
        <v>179</v>
      </c>
      <c r="CR143" s="735">
        <v>2088</v>
      </c>
      <c r="CS143" s="863"/>
      <c r="CT143" s="860">
        <v>46286</v>
      </c>
      <c r="CU143" s="891" t="s">
        <v>598</v>
      </c>
      <c r="CV143" s="763"/>
      <c r="CW143" s="763"/>
      <c r="CX143" s="860">
        <v>46242</v>
      </c>
      <c r="CY143" s="747">
        <v>0</v>
      </c>
      <c r="CZ143" s="747" t="s">
        <v>308</v>
      </c>
      <c r="DA143" s="748">
        <v>0</v>
      </c>
      <c r="DB143" s="748">
        <v>0</v>
      </c>
      <c r="DC143" s="748">
        <v>0</v>
      </c>
      <c r="DD143" s="748" t="s">
        <v>390</v>
      </c>
      <c r="DE143" s="748" t="s">
        <v>397</v>
      </c>
      <c r="DF143" s="748" t="s">
        <v>397</v>
      </c>
      <c r="DG143" s="748" t="s">
        <v>397</v>
      </c>
      <c r="DH143" s="770">
        <v>0</v>
      </c>
      <c r="DI143" s="763" t="s">
        <v>397</v>
      </c>
      <c r="DJ143" s="763" t="s">
        <v>390</v>
      </c>
      <c r="DK143" s="763" t="s">
        <v>390</v>
      </c>
      <c r="DL143" s="763" t="s">
        <v>390</v>
      </c>
      <c r="DM143" s="763" t="s">
        <v>390</v>
      </c>
      <c r="DN143" s="763" t="s">
        <v>390</v>
      </c>
      <c r="DO143" s="771">
        <v>0</v>
      </c>
      <c r="DP143" s="763">
        <v>46283</v>
      </c>
      <c r="DQ143" s="763">
        <v>46283</v>
      </c>
      <c r="DR143" s="763">
        <v>46283</v>
      </c>
      <c r="DS143" s="770">
        <v>46283</v>
      </c>
      <c r="DT143" s="752">
        <v>46283</v>
      </c>
      <c r="DU143" s="753">
        <v>-10</v>
      </c>
      <c r="DV143" s="753" t="s">
        <v>308</v>
      </c>
      <c r="DW143" s="754">
        <v>46269</v>
      </c>
      <c r="DX143" s="755">
        <v>46273</v>
      </c>
      <c r="DY143" s="754" t="e">
        <v>#VALUE!</v>
      </c>
      <c r="DZ143" s="754" t="e">
        <v>#VALUE!</v>
      </c>
      <c r="EA143" s="754" t="e">
        <v>#VALUE!</v>
      </c>
      <c r="EB143" s="754" t="e">
        <v>#VALUE!</v>
      </c>
      <c r="HA143" s="756" t="s">
        <v>397</v>
      </c>
      <c r="HB143" s="756" t="s">
        <v>397</v>
      </c>
      <c r="HC143" s="756" t="s">
        <v>397</v>
      </c>
      <c r="HD143" s="756" t="s">
        <v>397</v>
      </c>
      <c r="HE143" s="756" t="s">
        <v>397</v>
      </c>
      <c r="HF143" s="756" t="s">
        <v>397</v>
      </c>
      <c r="HG143" s="756" t="s">
        <v>397</v>
      </c>
      <c r="HH143" s="756" t="s">
        <v>397</v>
      </c>
      <c r="HI143" s="756" t="s">
        <v>397</v>
      </c>
      <c r="HJ143" s="756" t="s">
        <v>397</v>
      </c>
      <c r="HK143"/>
      <c r="HL143"/>
      <c r="HM143"/>
      <c r="HN143" s="756" t="str">
        <f t="shared" si="5"/>
        <v>AUTO PRINT</v>
      </c>
      <c r="HO143"/>
      <c r="HP143" s="757" t="s">
        <v>572</v>
      </c>
      <c r="HQ143" s="757" t="s">
        <v>572</v>
      </c>
      <c r="HR143" s="757" t="s">
        <v>572</v>
      </c>
      <c r="HS143"/>
      <c r="HW143" s="758"/>
      <c r="HX143"/>
      <c r="HY143" s="759" t="s">
        <v>572</v>
      </c>
      <c r="HZ143" s="759" t="s">
        <v>572</v>
      </c>
      <c r="IA143" s="759" t="s">
        <v>572</v>
      </c>
      <c r="IC143" s="760" t="s">
        <v>572</v>
      </c>
      <c r="ID143" s="760" t="s">
        <v>572</v>
      </c>
      <c r="IE143" s="760" t="s">
        <v>572</v>
      </c>
      <c r="IF143" s="761" t="s">
        <v>572</v>
      </c>
      <c r="IG143" s="619" t="str">
        <f t="shared" si="6"/>
        <v>IN HOUSE (MANUAL)</v>
      </c>
      <c r="II143" s="761" t="s">
        <v>572</v>
      </c>
      <c r="IK143" s="761" t="str">
        <f>IFERROR(VLOOKUP($M143,#REF!,13,0),"IN HOUSE (MANUAL)")</f>
        <v>IN HOUSE (MANUAL)</v>
      </c>
      <c r="IM143" s="760" t="s">
        <v>572</v>
      </c>
      <c r="IN143" s="760" t="s">
        <v>572</v>
      </c>
      <c r="IO143" s="760" t="s">
        <v>572</v>
      </c>
      <c r="IQ143" s="760" t="s">
        <v>572</v>
      </c>
      <c r="IR143" s="760" t="s">
        <v>572</v>
      </c>
      <c r="IT143" s="760" t="s">
        <v>572</v>
      </c>
      <c r="IV143" s="760" t="s">
        <v>572</v>
      </c>
      <c r="IW143" s="760" t="s">
        <v>572</v>
      </c>
      <c r="IY143" s="760" t="s">
        <v>572</v>
      </c>
      <c r="IZ143" s="760" t="s">
        <v>572</v>
      </c>
      <c r="JB143" s="760" t="s">
        <v>572</v>
      </c>
      <c r="JC143" s="760" t="s">
        <v>572</v>
      </c>
      <c r="JE143" s="760" t="s">
        <v>572</v>
      </c>
      <c r="JF143" s="760" t="s">
        <v>572</v>
      </c>
    </row>
    <row r="144" spans="1:266 15723:15752" ht="17.25" customHeight="1" x14ac:dyDescent="0.35">
      <c r="A144" s="618" t="s">
        <v>880</v>
      </c>
      <c r="B144" s="730">
        <v>127</v>
      </c>
      <c r="C144" s="730" t="s">
        <v>859</v>
      </c>
      <c r="D144" s="730" t="s">
        <v>859</v>
      </c>
      <c r="E144" s="730">
        <v>3</v>
      </c>
      <c r="F144" s="731" t="s">
        <v>767</v>
      </c>
      <c r="G144" s="732">
        <v>1</v>
      </c>
      <c r="H144" s="826">
        <v>46196</v>
      </c>
      <c r="I144" s="730">
        <v>37</v>
      </c>
      <c r="J144" s="730" t="s">
        <v>308</v>
      </c>
      <c r="K144" s="730">
        <v>39</v>
      </c>
      <c r="L144" s="730" t="s">
        <v>881</v>
      </c>
      <c r="M144" s="735" t="s">
        <v>880</v>
      </c>
      <c r="N144" s="734">
        <v>0</v>
      </c>
      <c r="O144" s="735" t="s">
        <v>390</v>
      </c>
      <c r="P144" s="735">
        <v>0</v>
      </c>
      <c r="Q144" s="735" t="s">
        <v>390</v>
      </c>
      <c r="R144" s="735" t="s">
        <v>861</v>
      </c>
      <c r="S144" s="735" t="s">
        <v>308</v>
      </c>
      <c r="T144" s="735" t="s">
        <v>882</v>
      </c>
      <c r="U144" s="735">
        <v>578</v>
      </c>
      <c r="V144" s="735" t="s">
        <v>308</v>
      </c>
      <c r="W144" s="735"/>
      <c r="X144" s="735"/>
      <c r="Y144" s="735"/>
      <c r="Z144" s="768"/>
      <c r="AA144" s="735" t="s">
        <v>45</v>
      </c>
      <c r="AB144" s="735" t="s">
        <v>863</v>
      </c>
      <c r="AC144" s="735" t="s">
        <v>842</v>
      </c>
      <c r="AD144" s="735">
        <v>732</v>
      </c>
      <c r="AE144" s="738">
        <v>732</v>
      </c>
      <c r="AF144" s="763" t="s">
        <v>390</v>
      </c>
      <c r="AG144" s="765"/>
      <c r="AH144" s="765"/>
      <c r="AI144" s="765" t="s">
        <v>308</v>
      </c>
      <c r="AJ144" s="740">
        <v>8</v>
      </c>
      <c r="AK144" s="766"/>
      <c r="AL144" s="740"/>
      <c r="AM144" s="767">
        <v>0</v>
      </c>
      <c r="AN144" s="767"/>
      <c r="AO144" s="767"/>
      <c r="AP144" s="767"/>
      <c r="AQ144" s="767"/>
      <c r="AR144" s="767"/>
      <c r="AS144" s="767"/>
      <c r="AT144" s="767"/>
      <c r="AU144" s="767"/>
      <c r="AV144" s="767"/>
      <c r="AW144" s="767"/>
      <c r="AX144" s="767"/>
      <c r="AY144" s="767"/>
      <c r="AZ144" s="767"/>
      <c r="BA144" s="767"/>
      <c r="BB144" s="767">
        <v>0</v>
      </c>
      <c r="BC144" s="767">
        <v>0</v>
      </c>
      <c r="BD144" s="767">
        <v>0</v>
      </c>
      <c r="BE144" s="767">
        <v>0</v>
      </c>
      <c r="BF144" s="767">
        <v>0</v>
      </c>
      <c r="BG144" s="767">
        <v>0</v>
      </c>
      <c r="BH144" s="767">
        <v>0</v>
      </c>
      <c r="BI144" s="767">
        <v>0</v>
      </c>
      <c r="BJ144" s="767"/>
      <c r="BK144" s="767">
        <v>0</v>
      </c>
      <c r="BL144" s="767"/>
      <c r="BM144" s="767"/>
      <c r="BN144" s="767" t="s">
        <v>308</v>
      </c>
      <c r="BO144" s="767" t="s">
        <v>308</v>
      </c>
      <c r="BP144" s="767" t="s">
        <v>308</v>
      </c>
      <c r="BQ144" s="767" t="s">
        <v>308</v>
      </c>
      <c r="BR144" s="767"/>
      <c r="BS144" s="767" t="s">
        <v>397</v>
      </c>
      <c r="BT144" s="767"/>
      <c r="BU144" s="767" t="s">
        <v>579</v>
      </c>
      <c r="BV144" s="767"/>
      <c r="BW144" s="767"/>
      <c r="BX144" s="767"/>
      <c r="BY144" s="767"/>
      <c r="BZ144" s="767"/>
      <c r="CA144" s="767">
        <v>35</v>
      </c>
      <c r="CB144" s="767"/>
      <c r="CC144" s="767"/>
      <c r="CD144" s="767"/>
      <c r="CE144" s="767"/>
      <c r="CF144" s="767"/>
      <c r="CG144" s="767"/>
      <c r="CH144" s="767"/>
      <c r="CI144" s="767"/>
      <c r="CJ144" s="767"/>
      <c r="CK144" s="768"/>
      <c r="CL144" s="768" t="s">
        <v>397</v>
      </c>
      <c r="CM144" s="768">
        <v>0</v>
      </c>
      <c r="CN144" s="768">
        <v>0</v>
      </c>
      <c r="CO144" s="768" t="s">
        <v>397</v>
      </c>
      <c r="CP144" s="768">
        <v>0</v>
      </c>
      <c r="CQ144" s="768">
        <v>0</v>
      </c>
      <c r="CR144" s="735">
        <v>732</v>
      </c>
      <c r="CS144" s="863"/>
      <c r="CT144" s="860">
        <v>46293</v>
      </c>
      <c r="CU144" s="891" t="s">
        <v>871</v>
      </c>
      <c r="CV144" s="763"/>
      <c r="CW144" s="763"/>
      <c r="CX144" s="860">
        <v>46242</v>
      </c>
      <c r="CY144" s="747">
        <v>0</v>
      </c>
      <c r="CZ144" s="747">
        <v>0</v>
      </c>
      <c r="DA144" s="748">
        <v>0</v>
      </c>
      <c r="DB144" s="748">
        <v>0</v>
      </c>
      <c r="DC144" s="748">
        <v>0</v>
      </c>
      <c r="DD144" s="748" t="s">
        <v>390</v>
      </c>
      <c r="DE144" s="748" t="s">
        <v>397</v>
      </c>
      <c r="DF144" s="748" t="s">
        <v>397</v>
      </c>
      <c r="DG144" s="748" t="s">
        <v>397</v>
      </c>
      <c r="DH144" s="770">
        <v>0</v>
      </c>
      <c r="DI144" s="763" t="s">
        <v>397</v>
      </c>
      <c r="DJ144" s="763" t="s">
        <v>390</v>
      </c>
      <c r="DK144" s="763" t="s">
        <v>390</v>
      </c>
      <c r="DL144" s="763" t="s">
        <v>390</v>
      </c>
      <c r="DM144" s="763" t="s">
        <v>390</v>
      </c>
      <c r="DN144" s="763" t="s">
        <v>390</v>
      </c>
      <c r="DO144" s="771">
        <v>0</v>
      </c>
      <c r="DP144" s="763">
        <v>46290</v>
      </c>
      <c r="DQ144" s="763">
        <v>46290</v>
      </c>
      <c r="DR144" s="763">
        <v>46290</v>
      </c>
      <c r="DS144" s="770">
        <v>46290</v>
      </c>
      <c r="DT144" s="752">
        <v>46290</v>
      </c>
      <c r="DU144" s="753">
        <v>-16</v>
      </c>
      <c r="DV144" s="753" t="s">
        <v>308</v>
      </c>
      <c r="DW144" s="754">
        <v>46273</v>
      </c>
      <c r="DX144" s="755">
        <v>46274</v>
      </c>
      <c r="DY144" s="754" t="e">
        <v>#VALUE!</v>
      </c>
      <c r="DZ144" s="754" t="e">
        <v>#VALUE!</v>
      </c>
      <c r="EA144" s="754" t="e">
        <v>#VALUE!</v>
      </c>
      <c r="EB144" s="754" t="e">
        <v>#VALUE!</v>
      </c>
      <c r="HA144" s="756" t="s">
        <v>397</v>
      </c>
      <c r="HB144" s="756" t="s">
        <v>397</v>
      </c>
      <c r="HC144" s="756" t="s">
        <v>397</v>
      </c>
      <c r="HD144" s="756" t="s">
        <v>397</v>
      </c>
      <c r="HE144" s="756" t="s">
        <v>397</v>
      </c>
      <c r="HF144" s="756" t="s">
        <v>397</v>
      </c>
      <c r="HG144" s="756" t="s">
        <v>397</v>
      </c>
      <c r="HH144" s="756" t="s">
        <v>397</v>
      </c>
      <c r="HI144" s="756" t="s">
        <v>397</v>
      </c>
      <c r="HJ144" s="756" t="s">
        <v>397</v>
      </c>
      <c r="HK144"/>
      <c r="HL144"/>
      <c r="HM144"/>
      <c r="HN144" s="756" t="str">
        <f t="shared" si="5"/>
        <v>AUTO PRINT</v>
      </c>
      <c r="HO144"/>
      <c r="HP144" s="757" t="s">
        <v>572</v>
      </c>
      <c r="HQ144" s="757" t="s">
        <v>572</v>
      </c>
      <c r="HR144" s="757" t="s">
        <v>572</v>
      </c>
      <c r="HS144"/>
      <c r="HW144" s="758"/>
      <c r="HX144"/>
      <c r="HY144" s="759" t="s">
        <v>572</v>
      </c>
      <c r="HZ144" s="759" t="s">
        <v>572</v>
      </c>
      <c r="IA144" s="759" t="s">
        <v>572</v>
      </c>
      <c r="IC144" s="760" t="s">
        <v>572</v>
      </c>
      <c r="ID144" s="760" t="s">
        <v>572</v>
      </c>
      <c r="IE144" s="760" t="s">
        <v>572</v>
      </c>
      <c r="IF144" s="761" t="s">
        <v>572</v>
      </c>
      <c r="IG144" s="619" t="str">
        <f t="shared" si="6"/>
        <v>IN HOUSE (MANUAL)</v>
      </c>
      <c r="II144" s="761" t="s">
        <v>572</v>
      </c>
      <c r="IK144" s="761" t="str">
        <f>IFERROR(VLOOKUP($M144,#REF!,13,0),"IN HOUSE (MANUAL)")</f>
        <v>IN HOUSE (MANUAL)</v>
      </c>
      <c r="IM144" s="760" t="s">
        <v>572</v>
      </c>
      <c r="IN144" s="760" t="s">
        <v>572</v>
      </c>
      <c r="IO144" s="760" t="s">
        <v>572</v>
      </c>
      <c r="IQ144" s="760" t="s">
        <v>572</v>
      </c>
      <c r="IR144" s="760" t="s">
        <v>572</v>
      </c>
      <c r="IT144" s="760" t="s">
        <v>572</v>
      </c>
      <c r="IV144" s="760" t="s">
        <v>572</v>
      </c>
      <c r="IW144" s="760" t="s">
        <v>572</v>
      </c>
      <c r="IY144" s="760" t="s">
        <v>572</v>
      </c>
      <c r="IZ144" s="760" t="s">
        <v>572</v>
      </c>
      <c r="JB144" s="760" t="s">
        <v>572</v>
      </c>
      <c r="JC144" s="760" t="s">
        <v>572</v>
      </c>
      <c r="JE144" s="760" t="s">
        <v>572</v>
      </c>
      <c r="JF144" s="760" t="s">
        <v>572</v>
      </c>
    </row>
    <row r="145" spans="1:266" ht="17.25" customHeight="1" x14ac:dyDescent="0.35">
      <c r="A145" s="618" t="s">
        <v>883</v>
      </c>
      <c r="B145" s="730">
        <v>128</v>
      </c>
      <c r="C145" s="730" t="s">
        <v>859</v>
      </c>
      <c r="D145" s="730" t="s">
        <v>859</v>
      </c>
      <c r="E145" s="730">
        <v>3</v>
      </c>
      <c r="F145" s="731" t="s">
        <v>574</v>
      </c>
      <c r="G145" s="732">
        <v>1</v>
      </c>
      <c r="H145" s="826">
        <v>46231</v>
      </c>
      <c r="I145" s="730">
        <v>37</v>
      </c>
      <c r="J145" s="730" t="s">
        <v>308</v>
      </c>
      <c r="K145" s="730">
        <v>39</v>
      </c>
      <c r="L145" s="730" t="s">
        <v>884</v>
      </c>
      <c r="M145" s="735" t="s">
        <v>883</v>
      </c>
      <c r="N145" s="734">
        <v>0</v>
      </c>
      <c r="O145" s="735" t="s">
        <v>390</v>
      </c>
      <c r="P145" s="735">
        <v>0</v>
      </c>
      <c r="Q145" s="735" t="s">
        <v>390</v>
      </c>
      <c r="R145" s="735" t="s">
        <v>861</v>
      </c>
      <c r="S145" s="735"/>
      <c r="T145" s="735" t="s">
        <v>882</v>
      </c>
      <c r="U145" s="735">
        <v>578</v>
      </c>
      <c r="V145" s="735" t="s">
        <v>308</v>
      </c>
      <c r="W145" s="735"/>
      <c r="X145" s="735"/>
      <c r="Y145" s="735"/>
      <c r="Z145" s="768"/>
      <c r="AA145" s="735" t="s">
        <v>45</v>
      </c>
      <c r="AB145" s="735" t="s">
        <v>863</v>
      </c>
      <c r="AC145" s="735" t="s">
        <v>885</v>
      </c>
      <c r="AD145" s="735">
        <v>150</v>
      </c>
      <c r="AE145" s="738">
        <v>150</v>
      </c>
      <c r="AF145" s="763">
        <v>46273</v>
      </c>
      <c r="AG145" s="765"/>
      <c r="AH145" s="765"/>
      <c r="AI145" s="765" t="s">
        <v>308</v>
      </c>
      <c r="AJ145" s="740">
        <v>9</v>
      </c>
      <c r="AK145" s="766"/>
      <c r="AL145" s="740"/>
      <c r="AM145" s="767">
        <v>0</v>
      </c>
      <c r="AN145" s="767"/>
      <c r="AO145" s="767"/>
      <c r="AP145" s="767"/>
      <c r="AQ145" s="767"/>
      <c r="AR145" s="767"/>
      <c r="AS145" s="767"/>
      <c r="AT145" s="767"/>
      <c r="AU145" s="767"/>
      <c r="AV145" s="767"/>
      <c r="AW145" s="767"/>
      <c r="AX145" s="767"/>
      <c r="AY145" s="767"/>
      <c r="AZ145" s="767"/>
      <c r="BA145" s="767"/>
      <c r="BB145" s="767">
        <v>0</v>
      </c>
      <c r="BC145" s="767">
        <v>150</v>
      </c>
      <c r="BD145" s="767">
        <v>0</v>
      </c>
      <c r="BE145" s="767">
        <v>0</v>
      </c>
      <c r="BF145" s="767">
        <v>0</v>
      </c>
      <c r="BG145" s="767">
        <v>0</v>
      </c>
      <c r="BH145" s="767">
        <v>0</v>
      </c>
      <c r="BI145" s="767">
        <v>0</v>
      </c>
      <c r="BJ145" s="767"/>
      <c r="BK145" s="767">
        <v>0</v>
      </c>
      <c r="BL145" s="767"/>
      <c r="BM145" s="767"/>
      <c r="BN145" s="767" t="s">
        <v>308</v>
      </c>
      <c r="BO145" s="767" t="s">
        <v>308</v>
      </c>
      <c r="BP145" s="767" t="s">
        <v>308</v>
      </c>
      <c r="BQ145" s="767" t="s">
        <v>308</v>
      </c>
      <c r="BR145" s="767"/>
      <c r="BS145" s="767" t="s">
        <v>397</v>
      </c>
      <c r="BT145" s="767"/>
      <c r="BU145" s="767" t="s">
        <v>579</v>
      </c>
      <c r="BV145" s="767"/>
      <c r="BW145" s="767"/>
      <c r="BX145" s="767"/>
      <c r="BY145" s="767"/>
      <c r="BZ145" s="767"/>
      <c r="CA145" s="767">
        <v>17</v>
      </c>
      <c r="CB145" s="767"/>
      <c r="CC145" s="767"/>
      <c r="CD145" s="767"/>
      <c r="CE145" s="767"/>
      <c r="CF145" s="767"/>
      <c r="CG145" s="767"/>
      <c r="CH145" s="767"/>
      <c r="CI145" s="767"/>
      <c r="CJ145" s="767"/>
      <c r="CK145" s="768"/>
      <c r="CL145" s="768" t="s">
        <v>397</v>
      </c>
      <c r="CM145" s="768">
        <v>0</v>
      </c>
      <c r="CN145" s="768">
        <v>0</v>
      </c>
      <c r="CO145" s="768" t="s">
        <v>397</v>
      </c>
      <c r="CP145" s="768">
        <v>0</v>
      </c>
      <c r="CQ145" s="768">
        <v>0</v>
      </c>
      <c r="CR145" s="735">
        <v>150</v>
      </c>
      <c r="CS145" s="863"/>
      <c r="CT145" s="860">
        <v>46290</v>
      </c>
      <c r="CU145" s="891" t="s">
        <v>886</v>
      </c>
      <c r="CV145" s="763"/>
      <c r="CW145" s="763"/>
      <c r="CX145" s="860">
        <v>46270</v>
      </c>
      <c r="CY145" s="747" t="s">
        <v>887</v>
      </c>
      <c r="CZ145" s="747" t="s">
        <v>308</v>
      </c>
      <c r="DA145" s="748">
        <v>46247</v>
      </c>
      <c r="DB145" s="748" t="s">
        <v>615</v>
      </c>
      <c r="DC145" s="748" t="s">
        <v>888</v>
      </c>
      <c r="DD145" s="748">
        <v>46273</v>
      </c>
      <c r="DE145" s="748" t="s">
        <v>397</v>
      </c>
      <c r="DF145" s="748" t="s">
        <v>397</v>
      </c>
      <c r="DG145" s="748" t="s">
        <v>397</v>
      </c>
      <c r="DH145" s="770">
        <v>0</v>
      </c>
      <c r="DI145" s="763" t="s">
        <v>397</v>
      </c>
      <c r="DJ145" s="763">
        <v>46272</v>
      </c>
      <c r="DK145" s="763" t="s">
        <v>390</v>
      </c>
      <c r="DL145" s="763" t="s">
        <v>390</v>
      </c>
      <c r="DM145" s="763" t="s">
        <v>390</v>
      </c>
      <c r="DN145" s="763" t="s">
        <v>390</v>
      </c>
      <c r="DO145" s="771" t="s">
        <v>308</v>
      </c>
      <c r="DP145" s="763">
        <v>46290</v>
      </c>
      <c r="DQ145" s="763">
        <v>46290</v>
      </c>
      <c r="DR145" s="763">
        <v>46290</v>
      </c>
      <c r="DS145" s="770">
        <v>46290</v>
      </c>
      <c r="DT145" s="752">
        <v>46290</v>
      </c>
      <c r="DU145" s="753">
        <v>-16</v>
      </c>
      <c r="DV145" s="753" t="s">
        <v>308</v>
      </c>
      <c r="DW145" s="754">
        <v>46274</v>
      </c>
      <c r="DX145" s="755">
        <v>46274</v>
      </c>
      <c r="DY145" s="754" t="e">
        <v>#VALUE!</v>
      </c>
      <c r="DZ145" s="754" t="e">
        <v>#VALUE!</v>
      </c>
      <c r="EA145" s="754" t="e">
        <v>#VALUE!</v>
      </c>
      <c r="EB145" s="754" t="e">
        <v>#VALUE!</v>
      </c>
      <c r="HA145" s="756" t="s">
        <v>397</v>
      </c>
      <c r="HB145" s="756" t="s">
        <v>397</v>
      </c>
      <c r="HC145" s="756" t="s">
        <v>397</v>
      </c>
      <c r="HD145" s="756" t="s">
        <v>397</v>
      </c>
      <c r="HE145" s="756" t="s">
        <v>397</v>
      </c>
      <c r="HF145" s="756" t="s">
        <v>397</v>
      </c>
      <c r="HG145" s="756" t="s">
        <v>397</v>
      </c>
      <c r="HH145" s="756" t="s">
        <v>397</v>
      </c>
      <c r="HI145" s="756" t="s">
        <v>397</v>
      </c>
      <c r="HJ145" s="756" t="s">
        <v>397</v>
      </c>
      <c r="HK145"/>
      <c r="HL145"/>
      <c r="HM145"/>
      <c r="HN145" s="756" t="str">
        <f t="shared" si="5"/>
        <v>AUTO PRINT</v>
      </c>
      <c r="HO145"/>
      <c r="HP145" s="757" t="s">
        <v>572</v>
      </c>
      <c r="HQ145" s="757" t="s">
        <v>572</v>
      </c>
      <c r="HR145" s="757" t="s">
        <v>572</v>
      </c>
      <c r="HS145"/>
      <c r="HW145" s="758"/>
      <c r="HX145"/>
      <c r="HY145" s="759" t="s">
        <v>572</v>
      </c>
      <c r="HZ145" s="759" t="s">
        <v>572</v>
      </c>
      <c r="IA145" s="759" t="s">
        <v>572</v>
      </c>
      <c r="IC145" s="760" t="s">
        <v>572</v>
      </c>
      <c r="ID145" s="760" t="s">
        <v>572</v>
      </c>
      <c r="IE145" s="760" t="s">
        <v>572</v>
      </c>
      <c r="IF145" s="761" t="s">
        <v>572</v>
      </c>
      <c r="IG145" s="619" t="str">
        <f t="shared" si="6"/>
        <v>IN HOUSE (MANUAL)</v>
      </c>
      <c r="II145" s="761" t="s">
        <v>572</v>
      </c>
      <c r="IK145" s="761" t="str">
        <f>IFERROR(VLOOKUP($M145,#REF!,13,0),"IN HOUSE (MANUAL)")</f>
        <v>IN HOUSE (MANUAL)</v>
      </c>
      <c r="IM145" s="760" t="s">
        <v>572</v>
      </c>
      <c r="IN145" s="760" t="s">
        <v>572</v>
      </c>
      <c r="IO145" s="760" t="s">
        <v>572</v>
      </c>
      <c r="IQ145" s="760" t="s">
        <v>572</v>
      </c>
      <c r="IR145" s="760" t="s">
        <v>572</v>
      </c>
      <c r="IT145" s="760" t="s">
        <v>572</v>
      </c>
      <c r="IV145" s="760" t="s">
        <v>572</v>
      </c>
      <c r="IW145" s="760" t="s">
        <v>572</v>
      </c>
      <c r="IY145" s="760" t="s">
        <v>572</v>
      </c>
      <c r="IZ145" s="760" t="s">
        <v>572</v>
      </c>
      <c r="JB145" s="760" t="s">
        <v>572</v>
      </c>
      <c r="JC145" s="760" t="s">
        <v>572</v>
      </c>
      <c r="JE145" s="760" t="s">
        <v>572</v>
      </c>
      <c r="JF145" s="760" t="s">
        <v>572</v>
      </c>
    </row>
    <row r="146" spans="1:266" ht="17.25" customHeight="1" x14ac:dyDescent="0.35">
      <c r="A146" s="618" t="s">
        <v>889</v>
      </c>
      <c r="B146" s="730">
        <v>129</v>
      </c>
      <c r="C146" s="730" t="s">
        <v>859</v>
      </c>
      <c r="D146" s="730" t="s">
        <v>859</v>
      </c>
      <c r="E146" s="730">
        <v>3</v>
      </c>
      <c r="F146" s="731" t="s">
        <v>574</v>
      </c>
      <c r="G146" s="732">
        <v>1</v>
      </c>
      <c r="H146" s="826">
        <v>46231</v>
      </c>
      <c r="I146" s="730">
        <v>37</v>
      </c>
      <c r="J146" s="730" t="s">
        <v>308</v>
      </c>
      <c r="K146" s="730">
        <v>39</v>
      </c>
      <c r="L146" s="730" t="s">
        <v>884</v>
      </c>
      <c r="M146" s="735" t="s">
        <v>889</v>
      </c>
      <c r="N146" s="735">
        <v>0</v>
      </c>
      <c r="O146" s="735" t="s">
        <v>390</v>
      </c>
      <c r="P146" s="735">
        <v>0</v>
      </c>
      <c r="Q146" s="735" t="s">
        <v>390</v>
      </c>
      <c r="R146" s="735" t="s">
        <v>861</v>
      </c>
      <c r="S146" s="735"/>
      <c r="T146" s="735" t="s">
        <v>882</v>
      </c>
      <c r="U146" s="735">
        <v>578</v>
      </c>
      <c r="V146" s="735" t="s">
        <v>308</v>
      </c>
      <c r="W146" s="735"/>
      <c r="X146" s="735"/>
      <c r="Y146" s="735"/>
      <c r="Z146" s="768"/>
      <c r="AA146" s="735" t="s">
        <v>45</v>
      </c>
      <c r="AB146" s="735" t="s">
        <v>890</v>
      </c>
      <c r="AC146" s="735" t="s">
        <v>885</v>
      </c>
      <c r="AD146" s="735">
        <v>450</v>
      </c>
      <c r="AE146" s="738">
        <v>450</v>
      </c>
      <c r="AF146" s="763">
        <v>46273</v>
      </c>
      <c r="AG146" s="765"/>
      <c r="AH146" s="765"/>
      <c r="AI146" s="765" t="s">
        <v>308</v>
      </c>
      <c r="AJ146" s="740">
        <v>10</v>
      </c>
      <c r="AK146" s="766"/>
      <c r="AL146" s="740"/>
      <c r="AM146" s="767">
        <v>0</v>
      </c>
      <c r="AN146" s="767"/>
      <c r="AO146" s="767"/>
      <c r="AP146" s="767"/>
      <c r="AQ146" s="767"/>
      <c r="AR146" s="767"/>
      <c r="AS146" s="767"/>
      <c r="AT146" s="767"/>
      <c r="AU146" s="767"/>
      <c r="AV146" s="767"/>
      <c r="AW146" s="767"/>
      <c r="AX146" s="767"/>
      <c r="AY146" s="767"/>
      <c r="AZ146" s="767"/>
      <c r="BA146" s="767"/>
      <c r="BB146" s="767">
        <v>0</v>
      </c>
      <c r="BC146" s="767">
        <v>450</v>
      </c>
      <c r="BD146" s="767">
        <v>0</v>
      </c>
      <c r="BE146" s="767">
        <v>0</v>
      </c>
      <c r="BF146" s="767">
        <v>0</v>
      </c>
      <c r="BG146" s="767">
        <v>0</v>
      </c>
      <c r="BH146" s="767">
        <v>0</v>
      </c>
      <c r="BI146" s="767">
        <v>66</v>
      </c>
      <c r="BJ146" s="767"/>
      <c r="BK146" s="767">
        <v>0</v>
      </c>
      <c r="BL146" s="767"/>
      <c r="BM146" s="767"/>
      <c r="BN146" s="767" t="s">
        <v>308</v>
      </c>
      <c r="BO146" s="767" t="s">
        <v>308</v>
      </c>
      <c r="BP146" s="767" t="s">
        <v>308</v>
      </c>
      <c r="BQ146" s="767" t="s">
        <v>308</v>
      </c>
      <c r="BR146" s="767"/>
      <c r="BS146" s="767" t="s">
        <v>397</v>
      </c>
      <c r="BT146" s="767"/>
      <c r="BU146" s="767" t="s">
        <v>579</v>
      </c>
      <c r="BV146" s="767"/>
      <c r="BW146" s="767"/>
      <c r="BX146" s="767"/>
      <c r="BY146" s="767"/>
      <c r="BZ146" s="767"/>
      <c r="CA146" s="767">
        <v>12</v>
      </c>
      <c r="CB146" s="767"/>
      <c r="CC146" s="767"/>
      <c r="CD146" s="767"/>
      <c r="CE146" s="767"/>
      <c r="CF146" s="767"/>
      <c r="CG146" s="767"/>
      <c r="CH146" s="767"/>
      <c r="CI146" s="767"/>
      <c r="CJ146" s="767"/>
      <c r="CK146" s="768"/>
      <c r="CL146" s="768" t="s">
        <v>397</v>
      </c>
      <c r="CM146" s="768">
        <v>0</v>
      </c>
      <c r="CN146" s="768">
        <v>12</v>
      </c>
      <c r="CO146" s="768" t="s">
        <v>397</v>
      </c>
      <c r="CP146" s="768">
        <v>66</v>
      </c>
      <c r="CQ146" s="768">
        <v>66</v>
      </c>
      <c r="CR146" s="735">
        <v>450</v>
      </c>
      <c r="CS146" s="863"/>
      <c r="CT146" s="860">
        <v>46290</v>
      </c>
      <c r="CU146" s="891" t="s">
        <v>886</v>
      </c>
      <c r="CV146" s="763"/>
      <c r="CW146" s="763"/>
      <c r="CX146" s="860">
        <v>46270</v>
      </c>
      <c r="CY146" s="747" t="s">
        <v>887</v>
      </c>
      <c r="CZ146" s="747" t="s">
        <v>308</v>
      </c>
      <c r="DA146" s="748">
        <v>46247</v>
      </c>
      <c r="DB146" s="748" t="s">
        <v>615</v>
      </c>
      <c r="DC146" s="748" t="s">
        <v>888</v>
      </c>
      <c r="DD146" s="748">
        <v>46273</v>
      </c>
      <c r="DE146" s="748" t="s">
        <v>397</v>
      </c>
      <c r="DF146" s="748" t="s">
        <v>397</v>
      </c>
      <c r="DG146" s="748" t="s">
        <v>397</v>
      </c>
      <c r="DH146" s="770">
        <v>0</v>
      </c>
      <c r="DI146" s="763" t="s">
        <v>397</v>
      </c>
      <c r="DJ146" s="763">
        <v>46272</v>
      </c>
      <c r="DK146" s="763" t="s">
        <v>390</v>
      </c>
      <c r="DL146" s="763" t="s">
        <v>390</v>
      </c>
      <c r="DM146" s="763" t="s">
        <v>390</v>
      </c>
      <c r="DN146" s="763" t="s">
        <v>390</v>
      </c>
      <c r="DO146" s="771" t="s">
        <v>308</v>
      </c>
      <c r="DP146" s="763">
        <v>46290</v>
      </c>
      <c r="DQ146" s="763">
        <v>46290</v>
      </c>
      <c r="DR146" s="763">
        <v>46290</v>
      </c>
      <c r="DS146" s="770">
        <v>46290</v>
      </c>
      <c r="DT146" s="752">
        <v>46290</v>
      </c>
      <c r="DU146" s="753">
        <v>-16</v>
      </c>
      <c r="DV146" s="753" t="s">
        <v>308</v>
      </c>
      <c r="DW146" s="754">
        <v>46274</v>
      </c>
      <c r="DX146" s="755">
        <v>46274</v>
      </c>
      <c r="DY146" s="754" t="e">
        <v>#VALUE!</v>
      </c>
      <c r="DZ146" s="754" t="e">
        <v>#VALUE!</v>
      </c>
      <c r="EA146" s="754" t="e">
        <v>#VALUE!</v>
      </c>
      <c r="EB146" s="754" t="e">
        <v>#VALUE!</v>
      </c>
      <c r="HA146" s="756" t="s">
        <v>397</v>
      </c>
      <c r="HB146" s="756" t="s">
        <v>397</v>
      </c>
      <c r="HC146" s="756" t="s">
        <v>397</v>
      </c>
      <c r="HD146" s="756" t="s">
        <v>397</v>
      </c>
      <c r="HE146" s="756" t="s">
        <v>397</v>
      </c>
      <c r="HF146" s="756" t="s">
        <v>397</v>
      </c>
      <c r="HG146" s="756" t="s">
        <v>397</v>
      </c>
      <c r="HH146" s="756" t="s">
        <v>397</v>
      </c>
      <c r="HI146" s="756" t="s">
        <v>397</v>
      </c>
      <c r="HJ146" s="756" t="s">
        <v>397</v>
      </c>
      <c r="HK146"/>
      <c r="HL146"/>
      <c r="HM146"/>
      <c r="HN146" s="756" t="str">
        <f t="shared" si="5"/>
        <v>AUTO PRINT</v>
      </c>
      <c r="HO146"/>
      <c r="HP146" s="757" t="s">
        <v>572</v>
      </c>
      <c r="HQ146" s="757" t="s">
        <v>572</v>
      </c>
      <c r="HR146" s="757" t="s">
        <v>572</v>
      </c>
      <c r="HS146"/>
      <c r="HW146" s="758"/>
      <c r="HX146"/>
      <c r="HY146" s="759" t="s">
        <v>572</v>
      </c>
      <c r="HZ146" s="759" t="s">
        <v>572</v>
      </c>
      <c r="IA146" s="759" t="s">
        <v>572</v>
      </c>
      <c r="IC146" s="760" t="s">
        <v>572</v>
      </c>
      <c r="ID146" s="760" t="s">
        <v>572</v>
      </c>
      <c r="IE146" s="760" t="s">
        <v>572</v>
      </c>
      <c r="IF146" s="761" t="s">
        <v>572</v>
      </c>
      <c r="IG146" s="619" t="str">
        <f t="shared" si="6"/>
        <v>IN HOUSE (MANUAL)</v>
      </c>
      <c r="II146" s="761" t="s">
        <v>572</v>
      </c>
      <c r="IK146" s="761" t="str">
        <f>IFERROR(VLOOKUP($M146,#REF!,13,0),"IN HOUSE (MANUAL)")</f>
        <v>IN HOUSE (MANUAL)</v>
      </c>
      <c r="IM146" s="760" t="s">
        <v>572</v>
      </c>
      <c r="IN146" s="760" t="s">
        <v>572</v>
      </c>
      <c r="IO146" s="760" t="s">
        <v>572</v>
      </c>
      <c r="IQ146" s="760" t="s">
        <v>572</v>
      </c>
      <c r="IR146" s="760" t="s">
        <v>572</v>
      </c>
      <c r="IT146" s="760" t="s">
        <v>572</v>
      </c>
      <c r="IV146" s="760" t="s">
        <v>572</v>
      </c>
      <c r="IW146" s="760" t="s">
        <v>572</v>
      </c>
      <c r="IY146" s="760" t="s">
        <v>572</v>
      </c>
      <c r="IZ146" s="760" t="s">
        <v>572</v>
      </c>
      <c r="JB146" s="760" t="s">
        <v>572</v>
      </c>
      <c r="JC146" s="760" t="s">
        <v>572</v>
      </c>
      <c r="JE146" s="760" t="s">
        <v>572</v>
      </c>
      <c r="JF146" s="760" t="s">
        <v>572</v>
      </c>
    </row>
    <row r="147" spans="1:266" ht="17.25" customHeight="1" x14ac:dyDescent="0.35">
      <c r="A147" s="618" t="s">
        <v>891</v>
      </c>
      <c r="B147" s="730">
        <v>130</v>
      </c>
      <c r="C147" s="730" t="s">
        <v>859</v>
      </c>
      <c r="D147" s="730" t="s">
        <v>859</v>
      </c>
      <c r="E147" s="730">
        <v>3</v>
      </c>
      <c r="F147" s="731" t="s">
        <v>574</v>
      </c>
      <c r="G147" s="732">
        <v>1</v>
      </c>
      <c r="H147" s="826">
        <v>46231</v>
      </c>
      <c r="I147" s="730">
        <v>37</v>
      </c>
      <c r="J147" s="730" t="s">
        <v>308</v>
      </c>
      <c r="K147" s="730">
        <v>39</v>
      </c>
      <c r="L147" s="730" t="s">
        <v>892</v>
      </c>
      <c r="M147" s="734" t="s">
        <v>891</v>
      </c>
      <c r="N147" s="734">
        <v>0</v>
      </c>
      <c r="O147" s="734" t="s">
        <v>390</v>
      </c>
      <c r="P147" s="734">
        <v>0</v>
      </c>
      <c r="Q147" s="734" t="s">
        <v>390</v>
      </c>
      <c r="R147" s="734" t="s">
        <v>861</v>
      </c>
      <c r="S147" s="734"/>
      <c r="T147" s="734" t="s">
        <v>882</v>
      </c>
      <c r="U147" s="734">
        <v>578</v>
      </c>
      <c r="V147" s="734" t="s">
        <v>308</v>
      </c>
      <c r="W147" s="734"/>
      <c r="X147" s="734"/>
      <c r="Y147" s="734"/>
      <c r="Z147" s="736"/>
      <c r="AA147" s="734" t="s">
        <v>45</v>
      </c>
      <c r="AB147" s="734" t="s">
        <v>863</v>
      </c>
      <c r="AC147" s="734" t="s">
        <v>822</v>
      </c>
      <c r="AD147" s="734">
        <v>180</v>
      </c>
      <c r="AE147" s="764">
        <v>180</v>
      </c>
      <c r="AF147" s="737">
        <v>46273</v>
      </c>
      <c r="AG147" s="765"/>
      <c r="AH147" s="739"/>
      <c r="AI147" s="739" t="s">
        <v>308</v>
      </c>
      <c r="AJ147" s="740">
        <v>11</v>
      </c>
      <c r="AK147" s="741"/>
      <c r="AL147" s="742"/>
      <c r="AM147" s="743">
        <v>0</v>
      </c>
      <c r="AN147" s="743"/>
      <c r="AO147" s="743"/>
      <c r="AP147" s="743"/>
      <c r="AQ147" s="743"/>
      <c r="AR147" s="743"/>
      <c r="AS147" s="743"/>
      <c r="AT147" s="743"/>
      <c r="AU147" s="743"/>
      <c r="AV147" s="743"/>
      <c r="AW147" s="743"/>
      <c r="AX147" s="743"/>
      <c r="AY147" s="743"/>
      <c r="AZ147" s="743"/>
      <c r="BA147" s="743"/>
      <c r="BB147" s="743">
        <v>0</v>
      </c>
      <c r="BC147" s="743">
        <v>180</v>
      </c>
      <c r="BD147" s="743">
        <v>0</v>
      </c>
      <c r="BE147" s="743">
        <v>0</v>
      </c>
      <c r="BF147" s="743">
        <v>0</v>
      </c>
      <c r="BG147" s="743">
        <v>0</v>
      </c>
      <c r="BH147" s="743">
        <v>0</v>
      </c>
      <c r="BI147" s="743">
        <v>96</v>
      </c>
      <c r="BJ147" s="743"/>
      <c r="BK147" s="743">
        <v>0</v>
      </c>
      <c r="BL147" s="743"/>
      <c r="BM147" s="743"/>
      <c r="BN147" s="743" t="s">
        <v>308</v>
      </c>
      <c r="BO147" s="743" t="s">
        <v>308</v>
      </c>
      <c r="BP147" s="743" t="s">
        <v>308</v>
      </c>
      <c r="BQ147" s="743" t="s">
        <v>308</v>
      </c>
      <c r="BR147" s="743"/>
      <c r="BS147" s="743" t="s">
        <v>397</v>
      </c>
      <c r="BT147" s="743"/>
      <c r="BU147" s="743" t="s">
        <v>579</v>
      </c>
      <c r="BV147" s="743"/>
      <c r="BW147" s="743"/>
      <c r="BX147" s="743"/>
      <c r="BY147" s="743"/>
      <c r="BZ147" s="743"/>
      <c r="CA147" s="743">
        <v>14</v>
      </c>
      <c r="CB147" s="743"/>
      <c r="CC147" s="743"/>
      <c r="CD147" s="743"/>
      <c r="CE147" s="743"/>
      <c r="CF147" s="743"/>
      <c r="CG147" s="743"/>
      <c r="CH147" s="743"/>
      <c r="CI147" s="743"/>
      <c r="CJ147" s="743"/>
      <c r="CK147" s="736"/>
      <c r="CL147" s="736" t="s">
        <v>397</v>
      </c>
      <c r="CM147" s="736">
        <v>0</v>
      </c>
      <c r="CN147" s="736">
        <v>14</v>
      </c>
      <c r="CO147" s="736" t="s">
        <v>397</v>
      </c>
      <c r="CP147" s="736">
        <v>96</v>
      </c>
      <c r="CQ147" s="768">
        <v>96</v>
      </c>
      <c r="CR147" s="735">
        <v>180</v>
      </c>
      <c r="CS147" s="892"/>
      <c r="CT147" s="745" t="s">
        <v>308</v>
      </c>
      <c r="CU147" s="746" t="s">
        <v>308</v>
      </c>
      <c r="CV147" s="737"/>
      <c r="CW147" s="737"/>
      <c r="CX147" s="745">
        <v>46270</v>
      </c>
      <c r="CY147" s="861" t="s">
        <v>887</v>
      </c>
      <c r="CZ147" s="861" t="s">
        <v>308</v>
      </c>
      <c r="DA147" s="749">
        <v>46247</v>
      </c>
      <c r="DB147" s="749" t="s">
        <v>615</v>
      </c>
      <c r="DC147" s="749" t="s">
        <v>888</v>
      </c>
      <c r="DD147" s="749">
        <v>46273</v>
      </c>
      <c r="DE147" s="749" t="s">
        <v>397</v>
      </c>
      <c r="DF147" s="749" t="s">
        <v>397</v>
      </c>
      <c r="DG147" s="749" t="s">
        <v>397</v>
      </c>
      <c r="DH147" s="750">
        <v>0</v>
      </c>
      <c r="DI147" s="737" t="s">
        <v>397</v>
      </c>
      <c r="DJ147" s="737">
        <v>46272</v>
      </c>
      <c r="DK147" s="737" t="s">
        <v>390</v>
      </c>
      <c r="DL147" s="737" t="s">
        <v>390</v>
      </c>
      <c r="DM147" s="737" t="s">
        <v>390</v>
      </c>
      <c r="DN147" s="737" t="s">
        <v>390</v>
      </c>
      <c r="DO147" s="762" t="s">
        <v>308</v>
      </c>
      <c r="DP147" s="737">
        <v>46290</v>
      </c>
      <c r="DQ147" s="737">
        <v>46290</v>
      </c>
      <c r="DR147" s="737">
        <v>46290</v>
      </c>
      <c r="DS147" s="750">
        <v>46290</v>
      </c>
      <c r="DT147" s="752">
        <v>46290</v>
      </c>
      <c r="DU147" s="753">
        <v>-15</v>
      </c>
      <c r="DV147" s="753" t="s">
        <v>308</v>
      </c>
      <c r="DW147" s="754">
        <v>46274</v>
      </c>
      <c r="DX147" s="755">
        <v>46275</v>
      </c>
      <c r="DY147" s="754" t="e">
        <v>#VALUE!</v>
      </c>
      <c r="DZ147" s="754" t="e">
        <v>#VALUE!</v>
      </c>
      <c r="EA147" s="754" t="e">
        <v>#VALUE!</v>
      </c>
      <c r="EB147" s="754" t="e">
        <v>#VALUE!</v>
      </c>
      <c r="HA147" s="756" t="s">
        <v>397</v>
      </c>
      <c r="HB147" s="756" t="s">
        <v>397</v>
      </c>
      <c r="HC147" s="756" t="s">
        <v>397</v>
      </c>
      <c r="HD147" s="756" t="s">
        <v>397</v>
      </c>
      <c r="HE147" s="756" t="s">
        <v>397</v>
      </c>
      <c r="HF147" s="756" t="s">
        <v>397</v>
      </c>
      <c r="HG147" s="756" t="s">
        <v>397</v>
      </c>
      <c r="HH147" s="756" t="s">
        <v>397</v>
      </c>
      <c r="HI147" s="756" t="s">
        <v>397</v>
      </c>
      <c r="HJ147" s="756" t="s">
        <v>397</v>
      </c>
      <c r="HK147"/>
      <c r="HL147"/>
      <c r="HM147"/>
      <c r="HN147" s="756" t="str">
        <f t="shared" si="5"/>
        <v>AUTO PRINT</v>
      </c>
      <c r="HO147"/>
      <c r="HP147" s="757" t="s">
        <v>572</v>
      </c>
      <c r="HQ147" s="757" t="s">
        <v>572</v>
      </c>
      <c r="HR147" s="757" t="s">
        <v>572</v>
      </c>
      <c r="HS147"/>
      <c r="HW147" s="758"/>
      <c r="HX147"/>
      <c r="HY147" s="759" t="s">
        <v>572</v>
      </c>
      <c r="HZ147" s="759" t="s">
        <v>572</v>
      </c>
      <c r="IA147" s="759" t="s">
        <v>572</v>
      </c>
      <c r="IC147" s="760" t="s">
        <v>572</v>
      </c>
      <c r="ID147" s="760" t="s">
        <v>572</v>
      </c>
      <c r="IE147" s="760" t="s">
        <v>572</v>
      </c>
      <c r="IF147" s="761" t="s">
        <v>572</v>
      </c>
      <c r="IG147" s="619" t="str">
        <f t="shared" si="6"/>
        <v>IN HOUSE (MANUAL)</v>
      </c>
      <c r="II147" s="761" t="s">
        <v>572</v>
      </c>
      <c r="IK147" s="761" t="str">
        <f>IFERROR(VLOOKUP($M147,#REF!,13,0),"IN HOUSE (MANUAL)")</f>
        <v>IN HOUSE (MANUAL)</v>
      </c>
      <c r="IM147" s="760" t="s">
        <v>572</v>
      </c>
      <c r="IN147" s="760" t="s">
        <v>572</v>
      </c>
      <c r="IO147" s="760" t="s">
        <v>572</v>
      </c>
      <c r="IQ147" s="760" t="s">
        <v>572</v>
      </c>
      <c r="IR147" s="760" t="s">
        <v>572</v>
      </c>
      <c r="IT147" s="760" t="s">
        <v>572</v>
      </c>
      <c r="IV147" s="760" t="s">
        <v>572</v>
      </c>
      <c r="IW147" s="760" t="s">
        <v>572</v>
      </c>
      <c r="IY147" s="760" t="s">
        <v>572</v>
      </c>
      <c r="IZ147" s="760" t="s">
        <v>572</v>
      </c>
      <c r="JB147" s="760" t="s">
        <v>572</v>
      </c>
      <c r="JC147" s="760" t="s">
        <v>572</v>
      </c>
      <c r="JE147" s="760" t="s">
        <v>572</v>
      </c>
      <c r="JF147" s="760" t="s">
        <v>572</v>
      </c>
    </row>
    <row r="148" spans="1:266" ht="17.25" customHeight="1" collapsed="1" x14ac:dyDescent="0.35">
      <c r="A148" s="618" t="s">
        <v>893</v>
      </c>
      <c r="B148" s="730">
        <v>131</v>
      </c>
      <c r="C148" s="730" t="s">
        <v>859</v>
      </c>
      <c r="D148" s="730" t="s">
        <v>859</v>
      </c>
      <c r="E148" s="730">
        <v>3</v>
      </c>
      <c r="F148" s="731" t="s">
        <v>574</v>
      </c>
      <c r="G148" s="732">
        <v>1</v>
      </c>
      <c r="H148" s="826">
        <v>46231</v>
      </c>
      <c r="I148" s="730">
        <v>37</v>
      </c>
      <c r="J148" s="730" t="s">
        <v>308</v>
      </c>
      <c r="K148" s="730">
        <v>39</v>
      </c>
      <c r="L148" s="730" t="s">
        <v>894</v>
      </c>
      <c r="M148" s="734" t="s">
        <v>893</v>
      </c>
      <c r="N148" s="734">
        <v>0</v>
      </c>
      <c r="O148" s="734" t="s">
        <v>390</v>
      </c>
      <c r="P148" s="734">
        <v>0</v>
      </c>
      <c r="Q148" s="734" t="s">
        <v>390</v>
      </c>
      <c r="R148" s="734" t="s">
        <v>861</v>
      </c>
      <c r="S148" s="734"/>
      <c r="T148" s="734" t="s">
        <v>868</v>
      </c>
      <c r="U148" s="734">
        <v>578</v>
      </c>
      <c r="V148" s="734" t="s">
        <v>308</v>
      </c>
      <c r="W148" s="734"/>
      <c r="X148" s="734"/>
      <c r="Y148" s="734"/>
      <c r="Z148" s="736"/>
      <c r="AA148" s="734" t="s">
        <v>45</v>
      </c>
      <c r="AB148" s="734" t="s">
        <v>863</v>
      </c>
      <c r="AC148" s="734" t="s">
        <v>597</v>
      </c>
      <c r="AD148" s="734">
        <v>156</v>
      </c>
      <c r="AE148" s="764">
        <v>156</v>
      </c>
      <c r="AF148" s="737">
        <v>46273</v>
      </c>
      <c r="AG148" s="765"/>
      <c r="AH148" s="739"/>
      <c r="AI148" s="739" t="s">
        <v>308</v>
      </c>
      <c r="AJ148" s="740">
        <v>12</v>
      </c>
      <c r="AK148" s="741"/>
      <c r="AL148" s="742"/>
      <c r="AM148" s="743">
        <v>0</v>
      </c>
      <c r="AN148" s="743"/>
      <c r="AO148" s="743"/>
      <c r="AP148" s="743"/>
      <c r="AQ148" s="743"/>
      <c r="AR148" s="743"/>
      <c r="AS148" s="743"/>
      <c r="AT148" s="743"/>
      <c r="AU148" s="743"/>
      <c r="AV148" s="743"/>
      <c r="AW148" s="743"/>
      <c r="AX148" s="743"/>
      <c r="AY148" s="743"/>
      <c r="AZ148" s="743"/>
      <c r="BA148" s="743"/>
      <c r="BB148" s="743">
        <v>0</v>
      </c>
      <c r="BC148" s="743">
        <v>156</v>
      </c>
      <c r="BD148" s="743">
        <v>0</v>
      </c>
      <c r="BE148" s="743">
        <v>0</v>
      </c>
      <c r="BF148" s="743">
        <v>0</v>
      </c>
      <c r="BG148" s="743">
        <v>0</v>
      </c>
      <c r="BH148" s="743">
        <v>0</v>
      </c>
      <c r="BI148" s="743">
        <v>62</v>
      </c>
      <c r="BJ148" s="743"/>
      <c r="BK148" s="743">
        <v>0</v>
      </c>
      <c r="BL148" s="743"/>
      <c r="BM148" s="743"/>
      <c r="BN148" s="743" t="s">
        <v>308</v>
      </c>
      <c r="BO148" s="743" t="s">
        <v>308</v>
      </c>
      <c r="BP148" s="743" t="s">
        <v>308</v>
      </c>
      <c r="BQ148" s="743" t="s">
        <v>308</v>
      </c>
      <c r="BR148" s="743"/>
      <c r="BS148" s="743" t="s">
        <v>397</v>
      </c>
      <c r="BT148" s="743"/>
      <c r="BU148" s="743" t="s">
        <v>579</v>
      </c>
      <c r="BV148" s="743"/>
      <c r="BW148" s="743"/>
      <c r="BX148" s="743"/>
      <c r="BY148" s="743"/>
      <c r="BZ148" s="743"/>
      <c r="CA148" s="743">
        <v>52</v>
      </c>
      <c r="CB148" s="743"/>
      <c r="CC148" s="743"/>
      <c r="CD148" s="743"/>
      <c r="CE148" s="743"/>
      <c r="CF148" s="743"/>
      <c r="CG148" s="743"/>
      <c r="CH148" s="743"/>
      <c r="CI148" s="743"/>
      <c r="CJ148" s="743"/>
      <c r="CK148" s="736"/>
      <c r="CL148" s="736" t="s">
        <v>397</v>
      </c>
      <c r="CM148" s="736">
        <v>0</v>
      </c>
      <c r="CN148" s="736">
        <v>52</v>
      </c>
      <c r="CO148" s="736" t="s">
        <v>397</v>
      </c>
      <c r="CP148" s="736">
        <v>62</v>
      </c>
      <c r="CQ148" s="768">
        <v>62</v>
      </c>
      <c r="CR148" s="735">
        <v>156</v>
      </c>
      <c r="CS148" s="892"/>
      <c r="CT148" s="745">
        <v>46293</v>
      </c>
      <c r="CU148" s="746" t="s">
        <v>782</v>
      </c>
      <c r="CV148" s="737"/>
      <c r="CW148" s="737"/>
      <c r="CX148" s="745">
        <v>46270</v>
      </c>
      <c r="CY148" s="861" t="s">
        <v>887</v>
      </c>
      <c r="CZ148" s="861" t="s">
        <v>308</v>
      </c>
      <c r="DA148" s="749">
        <v>46247</v>
      </c>
      <c r="DB148" s="749" t="s">
        <v>615</v>
      </c>
      <c r="DC148" s="749" t="s">
        <v>888</v>
      </c>
      <c r="DD148" s="749">
        <v>46273</v>
      </c>
      <c r="DE148" s="749" t="s">
        <v>397</v>
      </c>
      <c r="DF148" s="749" t="s">
        <v>397</v>
      </c>
      <c r="DG148" s="749" t="s">
        <v>397</v>
      </c>
      <c r="DH148" s="750">
        <v>0</v>
      </c>
      <c r="DI148" s="737" t="s">
        <v>397</v>
      </c>
      <c r="DJ148" s="737" t="s">
        <v>390</v>
      </c>
      <c r="DK148" s="737" t="s">
        <v>390</v>
      </c>
      <c r="DL148" s="737" t="s">
        <v>390</v>
      </c>
      <c r="DM148" s="737" t="s">
        <v>390</v>
      </c>
      <c r="DN148" s="737" t="s">
        <v>390</v>
      </c>
      <c r="DO148" s="762" t="s">
        <v>308</v>
      </c>
      <c r="DP148" s="737">
        <v>46290</v>
      </c>
      <c r="DQ148" s="737">
        <v>46290</v>
      </c>
      <c r="DR148" s="737">
        <v>46290</v>
      </c>
      <c r="DS148" s="750">
        <v>46290</v>
      </c>
      <c r="DT148" s="752">
        <v>46290</v>
      </c>
      <c r="DU148" s="753">
        <v>-15</v>
      </c>
      <c r="DV148" s="753" t="s">
        <v>308</v>
      </c>
      <c r="DW148" s="754">
        <v>46275</v>
      </c>
      <c r="DX148" s="755">
        <v>46275</v>
      </c>
      <c r="DY148" s="754" t="e">
        <v>#VALUE!</v>
      </c>
      <c r="DZ148" s="754" t="e">
        <v>#VALUE!</v>
      </c>
      <c r="EA148" s="754" t="e">
        <v>#VALUE!</v>
      </c>
      <c r="EB148" s="754" t="e">
        <v>#VALUE!</v>
      </c>
      <c r="HA148" s="756" t="s">
        <v>397</v>
      </c>
      <c r="HB148" s="756" t="s">
        <v>397</v>
      </c>
      <c r="HC148" s="756" t="s">
        <v>397</v>
      </c>
      <c r="HD148" s="756" t="s">
        <v>397</v>
      </c>
      <c r="HE148" s="756" t="s">
        <v>397</v>
      </c>
      <c r="HF148" s="756" t="s">
        <v>397</v>
      </c>
      <c r="HG148" s="756" t="s">
        <v>397</v>
      </c>
      <c r="HH148" s="756" t="s">
        <v>397</v>
      </c>
      <c r="HI148" s="756" t="s">
        <v>397</v>
      </c>
      <c r="HJ148" s="756" t="s">
        <v>397</v>
      </c>
      <c r="HK148"/>
      <c r="HL148"/>
      <c r="HM148"/>
      <c r="HN148" s="756" t="str">
        <f t="shared" si="5"/>
        <v>AUTO PRINT</v>
      </c>
      <c r="HO148"/>
      <c r="HP148" s="757" t="s">
        <v>572</v>
      </c>
      <c r="HQ148" s="757" t="s">
        <v>572</v>
      </c>
      <c r="HR148" s="757" t="s">
        <v>572</v>
      </c>
      <c r="HS148"/>
      <c r="HW148" s="758"/>
      <c r="HX148"/>
      <c r="HY148" s="759" t="s">
        <v>572</v>
      </c>
      <c r="HZ148" s="759" t="s">
        <v>572</v>
      </c>
      <c r="IA148" s="759" t="s">
        <v>572</v>
      </c>
      <c r="IC148" s="760" t="s">
        <v>572</v>
      </c>
      <c r="ID148" s="760" t="s">
        <v>572</v>
      </c>
      <c r="IE148" s="760" t="s">
        <v>572</v>
      </c>
      <c r="IF148" s="761" t="s">
        <v>572</v>
      </c>
      <c r="IG148" s="619" t="str">
        <f t="shared" si="6"/>
        <v>IN HOUSE (MANUAL)</v>
      </c>
      <c r="II148" s="761" t="s">
        <v>572</v>
      </c>
      <c r="IK148" s="761" t="str">
        <f>IFERROR(VLOOKUP($M148,#REF!,13,0),"IN HOUSE (MANUAL)")</f>
        <v>IN HOUSE (MANUAL)</v>
      </c>
      <c r="IM148" s="760" t="s">
        <v>572</v>
      </c>
      <c r="IN148" s="760" t="s">
        <v>572</v>
      </c>
      <c r="IO148" s="760" t="s">
        <v>572</v>
      </c>
      <c r="IQ148" s="760" t="s">
        <v>572</v>
      </c>
      <c r="IR148" s="760" t="s">
        <v>572</v>
      </c>
      <c r="IT148" s="760" t="s">
        <v>572</v>
      </c>
      <c r="IV148" s="760" t="s">
        <v>572</v>
      </c>
      <c r="IW148" s="760" t="s">
        <v>572</v>
      </c>
      <c r="IY148" s="760" t="s">
        <v>572</v>
      </c>
      <c r="IZ148" s="760" t="s">
        <v>572</v>
      </c>
      <c r="JB148" s="760" t="s">
        <v>572</v>
      </c>
      <c r="JC148" s="760" t="s">
        <v>572</v>
      </c>
      <c r="JE148" s="760" t="s">
        <v>572</v>
      </c>
      <c r="JF148" s="760" t="s">
        <v>572</v>
      </c>
    </row>
    <row r="149" spans="1:266" ht="17.25" customHeight="1" x14ac:dyDescent="0.35">
      <c r="A149" s="618" t="s">
        <v>895</v>
      </c>
      <c r="B149" s="730">
        <v>132</v>
      </c>
      <c r="C149" s="730" t="s">
        <v>896</v>
      </c>
      <c r="D149" s="730" t="s">
        <v>896</v>
      </c>
      <c r="E149" s="730">
        <v>3</v>
      </c>
      <c r="F149" s="731" t="s">
        <v>574</v>
      </c>
      <c r="G149" s="732">
        <v>2</v>
      </c>
      <c r="H149" s="826">
        <v>46210</v>
      </c>
      <c r="I149" s="730">
        <v>38</v>
      </c>
      <c r="J149" s="730" t="s">
        <v>308</v>
      </c>
      <c r="K149" s="730">
        <v>40</v>
      </c>
      <c r="L149" s="730" t="s">
        <v>897</v>
      </c>
      <c r="M149" s="868" t="s">
        <v>895</v>
      </c>
      <c r="N149" s="868">
        <v>0</v>
      </c>
      <c r="O149" s="868" t="s">
        <v>390</v>
      </c>
      <c r="P149" s="868">
        <v>0</v>
      </c>
      <c r="Q149" s="868" t="s">
        <v>390</v>
      </c>
      <c r="R149" s="868" t="s">
        <v>861</v>
      </c>
      <c r="S149" s="868"/>
      <c r="T149" s="868" t="s">
        <v>898</v>
      </c>
      <c r="U149" s="868">
        <v>578</v>
      </c>
      <c r="V149" s="868" t="s">
        <v>308</v>
      </c>
      <c r="W149" s="868"/>
      <c r="X149" s="868"/>
      <c r="Y149" s="868"/>
      <c r="Z149" s="867"/>
      <c r="AA149" s="868" t="s">
        <v>45</v>
      </c>
      <c r="AB149" s="868" t="s">
        <v>890</v>
      </c>
      <c r="AC149" s="868" t="s">
        <v>899</v>
      </c>
      <c r="AD149" s="868">
        <v>3396</v>
      </c>
      <c r="AE149" s="864">
        <v>1698</v>
      </c>
      <c r="AF149" s="776">
        <v>46272</v>
      </c>
      <c r="AG149" s="777"/>
      <c r="AH149" s="777"/>
      <c r="AI149" s="777" t="s">
        <v>308</v>
      </c>
      <c r="AJ149" s="778">
        <v>13</v>
      </c>
      <c r="AK149" s="779"/>
      <c r="AL149" s="778"/>
      <c r="AM149" s="780">
        <v>0</v>
      </c>
      <c r="AN149" s="780"/>
      <c r="AO149" s="780"/>
      <c r="AP149" s="780"/>
      <c r="AQ149" s="780"/>
      <c r="AR149" s="780"/>
      <c r="AS149" s="780"/>
      <c r="AT149" s="780"/>
      <c r="AU149" s="780"/>
      <c r="AV149" s="780"/>
      <c r="AW149" s="780"/>
      <c r="AX149" s="780"/>
      <c r="AY149" s="780"/>
      <c r="AZ149" s="780"/>
      <c r="BA149" s="780"/>
      <c r="BB149" s="780">
        <v>0</v>
      </c>
      <c r="BC149" s="780">
        <v>1698</v>
      </c>
      <c r="BD149" s="780">
        <v>0</v>
      </c>
      <c r="BE149" s="780">
        <v>0</v>
      </c>
      <c r="BF149" s="780">
        <v>0</v>
      </c>
      <c r="BG149" s="780">
        <v>0</v>
      </c>
      <c r="BH149" s="780">
        <v>0</v>
      </c>
      <c r="BI149" s="780">
        <v>216</v>
      </c>
      <c r="BJ149" s="780"/>
      <c r="BK149" s="780">
        <v>0</v>
      </c>
      <c r="BL149" s="780"/>
      <c r="BM149" s="780"/>
      <c r="BN149" s="780" t="s">
        <v>308</v>
      </c>
      <c r="BO149" s="780" t="s">
        <v>308</v>
      </c>
      <c r="BP149" s="780" t="s">
        <v>308</v>
      </c>
      <c r="BQ149" s="780" t="s">
        <v>308</v>
      </c>
      <c r="BR149" s="780"/>
      <c r="BS149" s="780" t="s">
        <v>397</v>
      </c>
      <c r="BT149" s="780"/>
      <c r="BU149" s="780" t="s">
        <v>579</v>
      </c>
      <c r="BV149" s="780"/>
      <c r="BW149" s="780"/>
      <c r="BX149" s="780"/>
      <c r="BY149" s="780"/>
      <c r="BZ149" s="780"/>
      <c r="CA149" s="887">
        <v>186</v>
      </c>
      <c r="CB149" s="780"/>
      <c r="CC149" s="780"/>
      <c r="CD149" s="780"/>
      <c r="CE149" s="780"/>
      <c r="CF149" s="780"/>
      <c r="CG149" s="780"/>
      <c r="CH149" s="780"/>
      <c r="CI149" s="780"/>
      <c r="CJ149" s="780"/>
      <c r="CK149" s="773"/>
      <c r="CL149" s="773" t="s">
        <v>397</v>
      </c>
      <c r="CM149" s="773">
        <v>0</v>
      </c>
      <c r="CN149" s="773">
        <v>186.5</v>
      </c>
      <c r="CO149" s="773" t="s">
        <v>397</v>
      </c>
      <c r="CP149" s="773">
        <v>216</v>
      </c>
      <c r="CQ149" s="773">
        <v>432</v>
      </c>
      <c r="CR149" s="772">
        <v>1698</v>
      </c>
      <c r="CS149" s="893"/>
      <c r="CT149" s="782" t="s">
        <v>308</v>
      </c>
      <c r="CU149" s="783" t="s">
        <v>308</v>
      </c>
      <c r="CV149" s="776"/>
      <c r="CW149" s="776"/>
      <c r="CX149" s="782">
        <v>46255</v>
      </c>
      <c r="CY149" s="870" t="s">
        <v>682</v>
      </c>
      <c r="CZ149" s="870">
        <v>0</v>
      </c>
      <c r="DA149" s="871">
        <v>46269</v>
      </c>
      <c r="DB149" s="871" t="s">
        <v>633</v>
      </c>
      <c r="DC149" s="871" t="s">
        <v>634</v>
      </c>
      <c r="DD149" s="871" t="s">
        <v>390</v>
      </c>
      <c r="DE149" s="871" t="s">
        <v>397</v>
      </c>
      <c r="DF149" s="871" t="s">
        <v>397</v>
      </c>
      <c r="DG149" s="871" t="s">
        <v>397</v>
      </c>
      <c r="DH149" s="872">
        <v>0</v>
      </c>
      <c r="DI149" s="776" t="s">
        <v>397</v>
      </c>
      <c r="DJ149" s="776">
        <v>46272</v>
      </c>
      <c r="DK149" s="776" t="s">
        <v>390</v>
      </c>
      <c r="DL149" s="776" t="s">
        <v>390</v>
      </c>
      <c r="DM149" s="776" t="s">
        <v>390</v>
      </c>
      <c r="DN149" s="776" t="s">
        <v>390</v>
      </c>
      <c r="DO149" s="873">
        <v>0</v>
      </c>
      <c r="DP149" s="774">
        <v>46297</v>
      </c>
      <c r="DQ149" s="774">
        <v>46297</v>
      </c>
      <c r="DR149" s="774">
        <v>46297</v>
      </c>
      <c r="DS149" s="872">
        <v>46297</v>
      </c>
      <c r="DT149" s="752">
        <v>46297</v>
      </c>
      <c r="DU149" s="753">
        <v>-18</v>
      </c>
      <c r="DV149" s="753" t="s">
        <v>308</v>
      </c>
      <c r="DW149" s="754">
        <v>46275</v>
      </c>
      <c r="DX149" s="755">
        <v>46279</v>
      </c>
      <c r="DY149" s="754" t="e">
        <v>#VALUE!</v>
      </c>
      <c r="DZ149" s="754" t="e">
        <v>#VALUE!</v>
      </c>
      <c r="EA149" s="754"/>
      <c r="EB149" s="754"/>
      <c r="HA149" s="756" t="s">
        <v>397</v>
      </c>
      <c r="HB149" s="756" t="s">
        <v>397</v>
      </c>
      <c r="HC149" s="756" t="s">
        <v>397</v>
      </c>
      <c r="HD149" s="756" t="s">
        <v>397</v>
      </c>
      <c r="HE149" s="756" t="s">
        <v>397</v>
      </c>
      <c r="HF149" s="756" t="s">
        <v>397</v>
      </c>
      <c r="HG149" s="756" t="s">
        <v>397</v>
      </c>
      <c r="HH149" s="756" t="s">
        <v>397</v>
      </c>
      <c r="HI149" s="756" t="s">
        <v>397</v>
      </c>
      <c r="HJ149" s="756" t="s">
        <v>397</v>
      </c>
      <c r="HK149"/>
      <c r="HL149"/>
      <c r="HM149"/>
      <c r="HN149" s="756" t="str">
        <f t="shared" si="5"/>
        <v>AUTO PRINT</v>
      </c>
      <c r="HO149"/>
      <c r="HP149" s="757" t="s">
        <v>572</v>
      </c>
      <c r="HQ149" s="757" t="s">
        <v>572</v>
      </c>
      <c r="HR149" s="757" t="s">
        <v>572</v>
      </c>
      <c r="HS149"/>
      <c r="HW149" s="758"/>
      <c r="HX149"/>
      <c r="HY149" s="759" t="s">
        <v>572</v>
      </c>
      <c r="HZ149" s="759" t="s">
        <v>572</v>
      </c>
      <c r="IA149" s="759" t="s">
        <v>572</v>
      </c>
      <c r="IC149" s="760" t="s">
        <v>572</v>
      </c>
      <c r="ID149" s="760" t="s">
        <v>572</v>
      </c>
      <c r="IE149" s="760" t="s">
        <v>572</v>
      </c>
      <c r="IF149" s="761" t="s">
        <v>572</v>
      </c>
      <c r="IG149" s="619" t="str">
        <f t="shared" si="6"/>
        <v>IN HOUSE (MANUAL)</v>
      </c>
      <c r="II149" s="761" t="s">
        <v>572</v>
      </c>
      <c r="IK149" s="761" t="str">
        <f>IFERROR(VLOOKUP($M149,#REF!,13,0),"IN HOUSE (MANUAL)")</f>
        <v>IN HOUSE (MANUAL)</v>
      </c>
      <c r="IM149" s="760" t="s">
        <v>572</v>
      </c>
      <c r="IN149" s="760" t="s">
        <v>572</v>
      </c>
      <c r="IO149" s="760" t="s">
        <v>572</v>
      </c>
      <c r="IQ149" s="760" t="s">
        <v>572</v>
      </c>
      <c r="IR149" s="760" t="s">
        <v>572</v>
      </c>
      <c r="IT149" s="760" t="s">
        <v>572</v>
      </c>
      <c r="IV149" s="760" t="s">
        <v>572</v>
      </c>
      <c r="IW149" s="760" t="s">
        <v>572</v>
      </c>
      <c r="IY149" s="760" t="s">
        <v>572</v>
      </c>
      <c r="IZ149" s="760" t="s">
        <v>572</v>
      </c>
      <c r="JB149" s="760" t="s">
        <v>572</v>
      </c>
      <c r="JC149" s="760" t="s">
        <v>572</v>
      </c>
      <c r="JE149" s="760" t="s">
        <v>572</v>
      </c>
      <c r="JF149" s="760" t="s">
        <v>572</v>
      </c>
    </row>
    <row r="150" spans="1:266" ht="17.25" customHeight="1" collapsed="1" x14ac:dyDescent="0.35">
      <c r="A150" s="618" t="s">
        <v>900</v>
      </c>
      <c r="B150" s="730">
        <v>133</v>
      </c>
      <c r="C150" s="730" t="s">
        <v>896</v>
      </c>
      <c r="D150" s="730" t="s">
        <v>896</v>
      </c>
      <c r="E150" s="730">
        <v>3</v>
      </c>
      <c r="F150" s="731" t="s">
        <v>574</v>
      </c>
      <c r="G150" s="732">
        <v>2</v>
      </c>
      <c r="H150" s="826">
        <v>46210</v>
      </c>
      <c r="I150" s="730">
        <v>38</v>
      </c>
      <c r="J150" s="730" t="s">
        <v>308</v>
      </c>
      <c r="K150" s="730">
        <v>40</v>
      </c>
      <c r="L150" s="730" t="s">
        <v>901</v>
      </c>
      <c r="M150" s="868" t="s">
        <v>900</v>
      </c>
      <c r="N150" s="868">
        <v>0</v>
      </c>
      <c r="O150" s="868" t="s">
        <v>390</v>
      </c>
      <c r="P150" s="868">
        <v>0</v>
      </c>
      <c r="Q150" s="868" t="s">
        <v>390</v>
      </c>
      <c r="R150" s="868" t="s">
        <v>861</v>
      </c>
      <c r="S150" s="868"/>
      <c r="T150" s="868" t="s">
        <v>898</v>
      </c>
      <c r="U150" s="868">
        <v>578</v>
      </c>
      <c r="V150" s="868" t="s">
        <v>308</v>
      </c>
      <c r="W150" s="868"/>
      <c r="X150" s="868"/>
      <c r="Y150" s="868"/>
      <c r="Z150" s="867">
        <v>0</v>
      </c>
      <c r="AA150" s="868" t="s">
        <v>45</v>
      </c>
      <c r="AB150" s="868" t="s">
        <v>890</v>
      </c>
      <c r="AC150" s="868" t="s">
        <v>899</v>
      </c>
      <c r="AD150" s="868">
        <v>3408</v>
      </c>
      <c r="AE150" s="775">
        <v>1704</v>
      </c>
      <c r="AF150" s="776">
        <v>46272</v>
      </c>
      <c r="AG150" s="777"/>
      <c r="AH150" s="777"/>
      <c r="AI150" s="777" t="s">
        <v>308</v>
      </c>
      <c r="AJ150" s="778">
        <v>14</v>
      </c>
      <c r="AK150" s="894"/>
      <c r="AL150" s="895"/>
      <c r="AM150" s="896">
        <v>0</v>
      </c>
      <c r="AN150" s="896"/>
      <c r="AO150" s="896"/>
      <c r="AP150" s="896"/>
      <c r="AQ150" s="896"/>
      <c r="AR150" s="896"/>
      <c r="AS150" s="896"/>
      <c r="AT150" s="896"/>
      <c r="AU150" s="896"/>
      <c r="AV150" s="896"/>
      <c r="AW150" s="896"/>
      <c r="AX150" s="896"/>
      <c r="AY150" s="896"/>
      <c r="AZ150" s="896"/>
      <c r="BA150" s="896"/>
      <c r="BB150" s="896">
        <v>0</v>
      </c>
      <c r="BC150" s="896" t="s">
        <v>397</v>
      </c>
      <c r="BD150" s="896">
        <v>0</v>
      </c>
      <c r="BE150" s="896">
        <v>0</v>
      </c>
      <c r="BF150" s="896">
        <v>0</v>
      </c>
      <c r="BG150" s="896">
        <v>0</v>
      </c>
      <c r="BH150" s="896">
        <v>0</v>
      </c>
      <c r="BI150" s="896">
        <v>0</v>
      </c>
      <c r="BJ150" s="896" t="s">
        <v>902</v>
      </c>
      <c r="BK150" s="896">
        <v>0</v>
      </c>
      <c r="BL150" s="896"/>
      <c r="BM150" s="896"/>
      <c r="BN150" s="896" t="s">
        <v>308</v>
      </c>
      <c r="BO150" s="896" t="s">
        <v>308</v>
      </c>
      <c r="BP150" s="896" t="s">
        <v>308</v>
      </c>
      <c r="BQ150" s="896" t="s">
        <v>308</v>
      </c>
      <c r="BR150" s="896"/>
      <c r="BS150" s="896" t="s">
        <v>397</v>
      </c>
      <c r="BT150" s="896"/>
      <c r="BU150" s="896" t="s">
        <v>579</v>
      </c>
      <c r="BV150" s="896"/>
      <c r="BW150" s="896"/>
      <c r="BX150" s="896"/>
      <c r="BY150" s="896"/>
      <c r="BZ150" s="896"/>
      <c r="CA150" s="896">
        <v>150</v>
      </c>
      <c r="CB150" s="896"/>
      <c r="CC150" s="896"/>
      <c r="CD150" s="896"/>
      <c r="CE150" s="896"/>
      <c r="CF150" s="896"/>
      <c r="CG150" s="896"/>
      <c r="CH150" s="896"/>
      <c r="CI150" s="896"/>
      <c r="CJ150" s="896"/>
      <c r="CK150" s="867"/>
      <c r="CL150" s="867" t="s">
        <v>397</v>
      </c>
      <c r="CM150" s="867">
        <v>0</v>
      </c>
      <c r="CN150" s="867">
        <v>150</v>
      </c>
      <c r="CO150" s="867" t="s">
        <v>397</v>
      </c>
      <c r="CP150" s="867">
        <v>150</v>
      </c>
      <c r="CQ150" s="773">
        <v>3408</v>
      </c>
      <c r="CR150" s="772">
        <v>1704</v>
      </c>
      <c r="CS150" s="893"/>
      <c r="CT150" s="782" t="s">
        <v>308</v>
      </c>
      <c r="CU150" s="783" t="s">
        <v>308</v>
      </c>
      <c r="CV150" s="776"/>
      <c r="CW150" s="776"/>
      <c r="CX150" s="782">
        <v>46255</v>
      </c>
      <c r="CY150" s="784" t="s">
        <v>682</v>
      </c>
      <c r="CZ150" s="784">
        <v>0</v>
      </c>
      <c r="DA150" s="785">
        <v>46269</v>
      </c>
      <c r="DB150" s="785" t="s">
        <v>633</v>
      </c>
      <c r="DC150" s="785" t="s">
        <v>634</v>
      </c>
      <c r="DD150" s="785" t="s">
        <v>390</v>
      </c>
      <c r="DE150" s="871" t="s">
        <v>397</v>
      </c>
      <c r="DF150" s="871" t="s">
        <v>397</v>
      </c>
      <c r="DG150" s="871" t="s">
        <v>397</v>
      </c>
      <c r="DH150" s="872">
        <v>0</v>
      </c>
      <c r="DI150" s="776" t="s">
        <v>397</v>
      </c>
      <c r="DJ150" s="776">
        <v>46272</v>
      </c>
      <c r="DK150" s="776" t="s">
        <v>390</v>
      </c>
      <c r="DL150" s="776" t="s">
        <v>390</v>
      </c>
      <c r="DM150" s="776" t="s">
        <v>390</v>
      </c>
      <c r="DN150" s="776" t="s">
        <v>390</v>
      </c>
      <c r="DO150" s="873">
        <v>0</v>
      </c>
      <c r="DP150" s="776">
        <v>46297</v>
      </c>
      <c r="DQ150" s="776">
        <v>46297</v>
      </c>
      <c r="DR150" s="776">
        <v>46297</v>
      </c>
      <c r="DS150" s="872">
        <v>46297</v>
      </c>
      <c r="DT150" s="752">
        <v>46297</v>
      </c>
      <c r="DU150" s="753">
        <v>-16</v>
      </c>
      <c r="DV150" s="753" t="s">
        <v>308</v>
      </c>
      <c r="DW150" s="754">
        <v>46279</v>
      </c>
      <c r="DX150" s="755">
        <v>46281</v>
      </c>
      <c r="DY150" s="754" t="e">
        <v>#VALUE!</v>
      </c>
      <c r="DZ150" s="754" t="e">
        <v>#VALUE!</v>
      </c>
      <c r="EA150" s="754"/>
      <c r="EB150" s="754"/>
      <c r="HA150" s="756" t="s">
        <v>397</v>
      </c>
      <c r="HB150" s="756" t="s">
        <v>397</v>
      </c>
      <c r="HC150" s="756" t="s">
        <v>397</v>
      </c>
      <c r="HD150" s="756" t="s">
        <v>397</v>
      </c>
      <c r="HE150" s="756" t="s">
        <v>397</v>
      </c>
      <c r="HF150" s="756" t="s">
        <v>397</v>
      </c>
      <c r="HG150" s="756" t="s">
        <v>397</v>
      </c>
      <c r="HH150" s="756" t="s">
        <v>397</v>
      </c>
      <c r="HI150" s="756" t="s">
        <v>397</v>
      </c>
      <c r="HJ150" s="756" t="s">
        <v>397</v>
      </c>
      <c r="HK150"/>
      <c r="HL150"/>
      <c r="HM150"/>
      <c r="HN150" s="756" t="str">
        <f t="shared" si="5"/>
        <v>AUTO PRINT</v>
      </c>
      <c r="HO150"/>
      <c r="HP150" s="757" t="s">
        <v>572</v>
      </c>
      <c r="HQ150" s="757" t="s">
        <v>572</v>
      </c>
      <c r="HR150" s="757" t="s">
        <v>572</v>
      </c>
      <c r="HS150"/>
      <c r="HW150" s="758"/>
      <c r="HX150"/>
      <c r="HY150" s="759" t="s">
        <v>572</v>
      </c>
      <c r="HZ150" s="759" t="s">
        <v>572</v>
      </c>
      <c r="IA150" s="759" t="s">
        <v>572</v>
      </c>
      <c r="IC150" s="760" t="s">
        <v>572</v>
      </c>
      <c r="ID150" s="760" t="s">
        <v>572</v>
      </c>
      <c r="IE150" s="760" t="s">
        <v>572</v>
      </c>
      <c r="IF150" s="761" t="s">
        <v>572</v>
      </c>
      <c r="IG150" s="619" t="str">
        <f t="shared" si="6"/>
        <v>IN HOUSE (MANUAL)</v>
      </c>
      <c r="II150" s="761" t="s">
        <v>572</v>
      </c>
      <c r="IK150" s="761" t="str">
        <f>IFERROR(VLOOKUP($M150,#REF!,13,0),"IN HOUSE (MANUAL)")</f>
        <v>IN HOUSE (MANUAL)</v>
      </c>
      <c r="IM150" s="760" t="s">
        <v>572</v>
      </c>
      <c r="IN150" s="760" t="s">
        <v>572</v>
      </c>
      <c r="IO150" s="760" t="s">
        <v>572</v>
      </c>
      <c r="IQ150" s="760" t="s">
        <v>572</v>
      </c>
      <c r="IR150" s="760" t="s">
        <v>572</v>
      </c>
      <c r="IT150" s="760" t="s">
        <v>572</v>
      </c>
      <c r="IV150" s="760" t="s">
        <v>572</v>
      </c>
      <c r="IW150" s="760" t="s">
        <v>239</v>
      </c>
      <c r="IY150" s="760">
        <v>0</v>
      </c>
      <c r="IZ150" s="760">
        <v>0</v>
      </c>
      <c r="JB150" s="760" t="s">
        <v>572</v>
      </c>
      <c r="JC150" s="760" t="s">
        <v>572</v>
      </c>
      <c r="JE150" s="760" t="s">
        <v>572</v>
      </c>
      <c r="JF150" s="760" t="s">
        <v>572</v>
      </c>
    </row>
    <row r="151" spans="1:266" ht="17.25" customHeight="1" x14ac:dyDescent="0.35">
      <c r="A151" s="618" t="s">
        <v>903</v>
      </c>
      <c r="B151" s="730">
        <v>134</v>
      </c>
      <c r="C151" s="730" t="s">
        <v>896</v>
      </c>
      <c r="D151" s="730" t="s">
        <v>896</v>
      </c>
      <c r="E151" s="730">
        <v>3</v>
      </c>
      <c r="F151" s="731" t="s">
        <v>574</v>
      </c>
      <c r="G151" s="732">
        <v>2</v>
      </c>
      <c r="H151" s="826">
        <v>46210</v>
      </c>
      <c r="I151" s="730">
        <v>38</v>
      </c>
      <c r="J151" s="730" t="s">
        <v>308</v>
      </c>
      <c r="K151" s="730">
        <v>40</v>
      </c>
      <c r="L151" s="730" t="s">
        <v>904</v>
      </c>
      <c r="M151" s="868" t="s">
        <v>903</v>
      </c>
      <c r="N151" s="868">
        <v>0</v>
      </c>
      <c r="O151" s="868" t="s">
        <v>390</v>
      </c>
      <c r="P151" s="868">
        <v>0</v>
      </c>
      <c r="Q151" s="868" t="s">
        <v>390</v>
      </c>
      <c r="R151" s="868" t="s">
        <v>861</v>
      </c>
      <c r="S151" s="868"/>
      <c r="T151" s="868" t="s">
        <v>898</v>
      </c>
      <c r="U151" s="868">
        <v>578</v>
      </c>
      <c r="V151" s="868" t="s">
        <v>308</v>
      </c>
      <c r="W151" s="868"/>
      <c r="X151" s="868"/>
      <c r="Y151" s="868"/>
      <c r="Z151" s="867">
        <v>0</v>
      </c>
      <c r="AA151" s="868" t="s">
        <v>45</v>
      </c>
      <c r="AB151" s="868" t="s">
        <v>890</v>
      </c>
      <c r="AC151" s="868" t="s">
        <v>899</v>
      </c>
      <c r="AD151" s="868">
        <v>3396</v>
      </c>
      <c r="AE151" s="775">
        <v>1698</v>
      </c>
      <c r="AF151" s="776" t="s">
        <v>390</v>
      </c>
      <c r="AG151" s="777"/>
      <c r="AH151" s="777"/>
      <c r="AI151" s="777" t="s">
        <v>308</v>
      </c>
      <c r="AJ151" s="778">
        <v>15</v>
      </c>
      <c r="AK151" s="894"/>
      <c r="AL151" s="895"/>
      <c r="AM151" s="896">
        <v>0</v>
      </c>
      <c r="AN151" s="896"/>
      <c r="AO151" s="896"/>
      <c r="AP151" s="896"/>
      <c r="AQ151" s="896"/>
      <c r="AR151" s="896"/>
      <c r="AS151" s="896"/>
      <c r="AT151" s="896"/>
      <c r="AU151" s="896"/>
      <c r="AV151" s="896"/>
      <c r="AW151" s="896"/>
      <c r="AX151" s="896"/>
      <c r="AY151" s="896"/>
      <c r="AZ151" s="896"/>
      <c r="BA151" s="896"/>
      <c r="BB151" s="896">
        <v>0</v>
      </c>
      <c r="BC151" s="896" t="s">
        <v>397</v>
      </c>
      <c r="BD151" s="896">
        <v>0</v>
      </c>
      <c r="BE151" s="896">
        <v>0</v>
      </c>
      <c r="BF151" s="896">
        <v>0</v>
      </c>
      <c r="BG151" s="896">
        <v>0</v>
      </c>
      <c r="BH151" s="896">
        <v>0</v>
      </c>
      <c r="BI151" s="896">
        <v>0</v>
      </c>
      <c r="BJ151" s="896" t="s">
        <v>902</v>
      </c>
      <c r="BK151" s="896">
        <v>0</v>
      </c>
      <c r="BL151" s="896"/>
      <c r="BM151" s="896"/>
      <c r="BN151" s="896" t="s">
        <v>308</v>
      </c>
      <c r="BO151" s="896" t="s">
        <v>308</v>
      </c>
      <c r="BP151" s="896" t="s">
        <v>308</v>
      </c>
      <c r="BQ151" s="896" t="s">
        <v>308</v>
      </c>
      <c r="BR151" s="896"/>
      <c r="BS151" s="896" t="s">
        <v>397</v>
      </c>
      <c r="BT151" s="896"/>
      <c r="BU151" s="896" t="s">
        <v>579</v>
      </c>
      <c r="BV151" s="896"/>
      <c r="BW151" s="896"/>
      <c r="BX151" s="896"/>
      <c r="BY151" s="896"/>
      <c r="BZ151" s="896"/>
      <c r="CA151" s="897">
        <v>149</v>
      </c>
      <c r="CB151" s="896"/>
      <c r="CC151" s="896"/>
      <c r="CD151" s="896"/>
      <c r="CE151" s="896"/>
      <c r="CF151" s="896"/>
      <c r="CG151" s="896"/>
      <c r="CH151" s="896"/>
      <c r="CI151" s="896"/>
      <c r="CJ151" s="896"/>
      <c r="CK151" s="867"/>
      <c r="CL151" s="867" t="s">
        <v>397</v>
      </c>
      <c r="CM151" s="867">
        <v>0</v>
      </c>
      <c r="CN151" s="867">
        <v>149</v>
      </c>
      <c r="CO151" s="867" t="s">
        <v>397</v>
      </c>
      <c r="CP151" s="867">
        <v>149</v>
      </c>
      <c r="CQ151" s="773">
        <v>3396</v>
      </c>
      <c r="CR151" s="772">
        <v>1698</v>
      </c>
      <c r="CS151" s="893"/>
      <c r="CT151" s="782" t="s">
        <v>308</v>
      </c>
      <c r="CU151" s="783" t="s">
        <v>308</v>
      </c>
      <c r="CV151" s="776"/>
      <c r="CW151" s="776"/>
      <c r="CX151" s="782">
        <v>46255</v>
      </c>
      <c r="CY151" s="784">
        <v>0</v>
      </c>
      <c r="CZ151" s="784">
        <v>0</v>
      </c>
      <c r="DA151" s="785">
        <v>0</v>
      </c>
      <c r="DB151" s="785">
        <v>0</v>
      </c>
      <c r="DC151" s="785">
        <v>0</v>
      </c>
      <c r="DD151" s="785" t="s">
        <v>390</v>
      </c>
      <c r="DE151" s="871" t="s">
        <v>397</v>
      </c>
      <c r="DF151" s="871" t="s">
        <v>397</v>
      </c>
      <c r="DG151" s="871" t="s">
        <v>397</v>
      </c>
      <c r="DH151" s="872">
        <v>0</v>
      </c>
      <c r="DI151" s="776" t="s">
        <v>397</v>
      </c>
      <c r="DJ151" s="776" t="s">
        <v>390</v>
      </c>
      <c r="DK151" s="776" t="s">
        <v>390</v>
      </c>
      <c r="DL151" s="776" t="s">
        <v>390</v>
      </c>
      <c r="DM151" s="776">
        <v>46273</v>
      </c>
      <c r="DN151" s="776">
        <v>46273</v>
      </c>
      <c r="DO151" s="873">
        <v>0</v>
      </c>
      <c r="DP151" s="776">
        <v>46297</v>
      </c>
      <c r="DQ151" s="776">
        <v>46297</v>
      </c>
      <c r="DR151" s="776">
        <v>46297</v>
      </c>
      <c r="DS151" s="872">
        <v>46297</v>
      </c>
      <c r="DT151" s="752">
        <v>46297</v>
      </c>
      <c r="DU151" s="753">
        <v>-14</v>
      </c>
      <c r="DV151" s="753" t="s">
        <v>308</v>
      </c>
      <c r="DW151" s="754">
        <v>46281</v>
      </c>
      <c r="DX151" s="755">
        <v>46283</v>
      </c>
      <c r="DY151" s="754" t="e">
        <v>#VALUE!</v>
      </c>
      <c r="DZ151" s="754" t="e">
        <v>#VALUE!</v>
      </c>
      <c r="EA151" s="754"/>
      <c r="EB151" s="754"/>
      <c r="HA151" s="756" t="s">
        <v>397</v>
      </c>
      <c r="HB151" s="756" t="s">
        <v>397</v>
      </c>
      <c r="HC151" s="756" t="s">
        <v>397</v>
      </c>
      <c r="HD151" s="756" t="s">
        <v>397</v>
      </c>
      <c r="HE151" s="756" t="s">
        <v>397</v>
      </c>
      <c r="HF151" s="756" t="s">
        <v>397</v>
      </c>
      <c r="HG151" s="756" t="s">
        <v>397</v>
      </c>
      <c r="HH151" s="756" t="s">
        <v>397</v>
      </c>
      <c r="HI151" s="756" t="s">
        <v>397</v>
      </c>
      <c r="HJ151" s="756" t="s">
        <v>397</v>
      </c>
      <c r="HK151"/>
      <c r="HL151"/>
      <c r="HM151"/>
      <c r="HN151" s="756" t="str">
        <f t="shared" si="5"/>
        <v>AUTO PRINT</v>
      </c>
      <c r="HO151"/>
      <c r="HP151" s="757" t="s">
        <v>572</v>
      </c>
      <c r="HQ151" s="757" t="s">
        <v>572</v>
      </c>
      <c r="HR151" s="757" t="s">
        <v>572</v>
      </c>
      <c r="HS151"/>
      <c r="HW151" s="758"/>
      <c r="HX151"/>
      <c r="HY151" s="759" t="s">
        <v>572</v>
      </c>
      <c r="HZ151" s="759" t="s">
        <v>572</v>
      </c>
      <c r="IA151" s="759" t="s">
        <v>572</v>
      </c>
      <c r="IC151" s="760" t="s">
        <v>572</v>
      </c>
      <c r="ID151" s="760" t="s">
        <v>572</v>
      </c>
      <c r="IE151" s="760" t="s">
        <v>572</v>
      </c>
      <c r="IF151" s="761" t="s">
        <v>572</v>
      </c>
      <c r="IG151" s="619" t="str">
        <f t="shared" si="6"/>
        <v>IN HOUSE (MANUAL)</v>
      </c>
      <c r="II151" s="761" t="s">
        <v>572</v>
      </c>
      <c r="IK151" s="761" t="str">
        <f>IFERROR(VLOOKUP($M151,#REF!,13,0),"IN HOUSE (MANUAL)")</f>
        <v>IN HOUSE (MANUAL)</v>
      </c>
      <c r="IM151" s="760" t="s">
        <v>572</v>
      </c>
      <c r="IN151" s="760" t="s">
        <v>572</v>
      </c>
      <c r="IO151" s="760" t="s">
        <v>572</v>
      </c>
      <c r="IQ151" s="760" t="s">
        <v>572</v>
      </c>
      <c r="IR151" s="760" t="s">
        <v>572</v>
      </c>
      <c r="IT151" s="760" t="s">
        <v>572</v>
      </c>
      <c r="IV151" s="760" t="s">
        <v>572</v>
      </c>
      <c r="IW151" s="760" t="s">
        <v>239</v>
      </c>
      <c r="IY151" s="760">
        <v>0</v>
      </c>
      <c r="IZ151" s="760">
        <v>0</v>
      </c>
      <c r="JB151" s="760" t="s">
        <v>572</v>
      </c>
      <c r="JC151" s="760" t="s">
        <v>572</v>
      </c>
      <c r="JE151" s="760" t="s">
        <v>572</v>
      </c>
      <c r="JF151" s="760" t="s">
        <v>572</v>
      </c>
    </row>
    <row r="152" spans="1:266" ht="17.25" customHeight="1" x14ac:dyDescent="0.35">
      <c r="A152" s="618" t="s">
        <v>905</v>
      </c>
      <c r="B152" s="730">
        <v>135</v>
      </c>
      <c r="C152" s="730" t="s">
        <v>859</v>
      </c>
      <c r="D152" s="730" t="s">
        <v>859</v>
      </c>
      <c r="E152" s="730">
        <v>3</v>
      </c>
      <c r="F152" s="731" t="s">
        <v>574</v>
      </c>
      <c r="G152" s="732">
        <v>1</v>
      </c>
      <c r="H152" s="826">
        <v>46232</v>
      </c>
      <c r="I152" s="730">
        <v>38</v>
      </c>
      <c r="J152" s="730" t="s">
        <v>308</v>
      </c>
      <c r="K152" s="730">
        <v>40</v>
      </c>
      <c r="L152" s="730" t="s">
        <v>906</v>
      </c>
      <c r="M152" s="772" t="s">
        <v>905</v>
      </c>
      <c r="N152" s="772">
        <v>0</v>
      </c>
      <c r="O152" s="772" t="s">
        <v>390</v>
      </c>
      <c r="P152" s="772">
        <v>0</v>
      </c>
      <c r="Q152" s="772" t="s">
        <v>390</v>
      </c>
      <c r="R152" s="772" t="s">
        <v>861</v>
      </c>
      <c r="S152" s="772"/>
      <c r="T152" s="772" t="s">
        <v>898</v>
      </c>
      <c r="U152" s="772">
        <v>578</v>
      </c>
      <c r="V152" s="772" t="s">
        <v>308</v>
      </c>
      <c r="W152" s="772"/>
      <c r="X152" s="772"/>
      <c r="Y152" s="772"/>
      <c r="Z152" s="773"/>
      <c r="AA152" s="772" t="s">
        <v>45</v>
      </c>
      <c r="AB152" s="772" t="s">
        <v>863</v>
      </c>
      <c r="AC152" s="772" t="s">
        <v>597</v>
      </c>
      <c r="AD152" s="772">
        <v>378</v>
      </c>
      <c r="AE152" s="864">
        <v>378</v>
      </c>
      <c r="AF152" s="774">
        <v>46277</v>
      </c>
      <c r="AG152" s="777"/>
      <c r="AH152" s="777"/>
      <c r="AI152" s="777" t="s">
        <v>308</v>
      </c>
      <c r="AJ152" s="778">
        <v>16</v>
      </c>
      <c r="AK152" s="779"/>
      <c r="AL152" s="778"/>
      <c r="AM152" s="780">
        <v>0</v>
      </c>
      <c r="AN152" s="780"/>
      <c r="AO152" s="780"/>
      <c r="AP152" s="780"/>
      <c r="AQ152" s="780"/>
      <c r="AR152" s="780"/>
      <c r="AS152" s="780"/>
      <c r="AT152" s="780"/>
      <c r="AU152" s="780"/>
      <c r="AV152" s="780"/>
      <c r="AW152" s="780"/>
      <c r="AX152" s="780"/>
      <c r="AY152" s="780"/>
      <c r="AZ152" s="780"/>
      <c r="BA152" s="780"/>
      <c r="BB152" s="780">
        <v>0</v>
      </c>
      <c r="BC152" s="780">
        <v>0</v>
      </c>
      <c r="BD152" s="780">
        <v>0</v>
      </c>
      <c r="BE152" s="780">
        <v>0</v>
      </c>
      <c r="BF152" s="780">
        <v>0</v>
      </c>
      <c r="BG152" s="780">
        <v>0</v>
      </c>
      <c r="BH152" s="780">
        <v>0</v>
      </c>
      <c r="BI152" s="780">
        <v>0</v>
      </c>
      <c r="BJ152" s="780"/>
      <c r="BK152" s="780">
        <v>0</v>
      </c>
      <c r="BL152" s="780"/>
      <c r="BM152" s="780"/>
      <c r="BN152" s="780" t="s">
        <v>308</v>
      </c>
      <c r="BO152" s="780" t="s">
        <v>308</v>
      </c>
      <c r="BP152" s="780" t="s">
        <v>308</v>
      </c>
      <c r="BQ152" s="780" t="s">
        <v>308</v>
      </c>
      <c r="BR152" s="780"/>
      <c r="BS152" s="780" t="s">
        <v>397</v>
      </c>
      <c r="BT152" s="780"/>
      <c r="BU152" s="780" t="s">
        <v>579</v>
      </c>
      <c r="BV152" s="780"/>
      <c r="BW152" s="780"/>
      <c r="BX152" s="780"/>
      <c r="BY152" s="780"/>
      <c r="BZ152" s="780"/>
      <c r="CA152" s="780">
        <v>69</v>
      </c>
      <c r="CB152" s="780"/>
      <c r="CC152" s="780"/>
      <c r="CD152" s="780"/>
      <c r="CE152" s="780"/>
      <c r="CF152" s="780"/>
      <c r="CG152" s="780"/>
      <c r="CH152" s="780"/>
      <c r="CI152" s="780"/>
      <c r="CJ152" s="780"/>
      <c r="CK152" s="773"/>
      <c r="CL152" s="773" t="s">
        <v>397</v>
      </c>
      <c r="CM152" s="773">
        <v>0</v>
      </c>
      <c r="CN152" s="773">
        <v>69</v>
      </c>
      <c r="CO152" s="773" t="s">
        <v>397</v>
      </c>
      <c r="CP152" s="773">
        <v>69</v>
      </c>
      <c r="CQ152" s="773">
        <v>378</v>
      </c>
      <c r="CR152" s="772">
        <v>378</v>
      </c>
      <c r="CS152" s="898"/>
      <c r="CT152" s="865" t="s">
        <v>308</v>
      </c>
      <c r="CU152" s="899" t="s">
        <v>308</v>
      </c>
      <c r="CV152" s="774"/>
      <c r="CW152" s="774"/>
      <c r="CX152" s="865">
        <v>46277</v>
      </c>
      <c r="CY152" s="784" t="s">
        <v>887</v>
      </c>
      <c r="CZ152" s="784" t="s">
        <v>308</v>
      </c>
      <c r="DA152" s="785">
        <v>46254</v>
      </c>
      <c r="DB152" s="785" t="s">
        <v>615</v>
      </c>
      <c r="DC152" s="785" t="s">
        <v>616</v>
      </c>
      <c r="DD152" s="785">
        <v>46276</v>
      </c>
      <c r="DE152" s="785" t="s">
        <v>397</v>
      </c>
      <c r="DF152" s="785" t="s">
        <v>397</v>
      </c>
      <c r="DG152" s="785" t="s">
        <v>397</v>
      </c>
      <c r="DH152" s="786">
        <v>0</v>
      </c>
      <c r="DI152" s="774" t="s">
        <v>397</v>
      </c>
      <c r="DJ152" s="774">
        <v>46273</v>
      </c>
      <c r="DK152" s="774" t="s">
        <v>390</v>
      </c>
      <c r="DL152" s="774" t="s">
        <v>390</v>
      </c>
      <c r="DM152" s="774">
        <v>46275</v>
      </c>
      <c r="DN152" s="774">
        <v>46275</v>
      </c>
      <c r="DO152" s="787" t="s">
        <v>308</v>
      </c>
      <c r="DP152" s="774">
        <v>46297</v>
      </c>
      <c r="DQ152" s="774">
        <v>46297</v>
      </c>
      <c r="DR152" s="774">
        <v>46297</v>
      </c>
      <c r="DS152" s="786">
        <v>46297</v>
      </c>
      <c r="DT152" s="752">
        <v>46297</v>
      </c>
      <c r="DU152" s="753">
        <v>-14</v>
      </c>
      <c r="DV152" s="753" t="s">
        <v>308</v>
      </c>
      <c r="DW152" s="754">
        <v>46283</v>
      </c>
      <c r="DX152" s="755">
        <v>46283</v>
      </c>
      <c r="DY152" s="754" t="e">
        <v>#VALUE!</v>
      </c>
      <c r="DZ152" s="754" t="e">
        <v>#VALUE!</v>
      </c>
      <c r="EA152" s="754"/>
      <c r="EB152" s="754"/>
      <c r="HA152" s="756" t="s">
        <v>397</v>
      </c>
      <c r="HB152" s="756" t="s">
        <v>397</v>
      </c>
      <c r="HC152" s="756" t="s">
        <v>397</v>
      </c>
      <c r="HD152" s="756" t="s">
        <v>397</v>
      </c>
      <c r="HE152" s="756" t="s">
        <v>397</v>
      </c>
      <c r="HF152" s="756" t="s">
        <v>397</v>
      </c>
      <c r="HG152" s="756" t="s">
        <v>397</v>
      </c>
      <c r="HH152" s="756" t="s">
        <v>397</v>
      </c>
      <c r="HI152" s="756" t="s">
        <v>397</v>
      </c>
      <c r="HJ152" s="756" t="s">
        <v>397</v>
      </c>
      <c r="HK152"/>
      <c r="HL152"/>
      <c r="HM152"/>
      <c r="HN152" s="756" t="str">
        <f t="shared" si="5"/>
        <v>AUTO PRINT</v>
      </c>
      <c r="HO152"/>
      <c r="HP152" s="757" t="s">
        <v>572</v>
      </c>
      <c r="HQ152" s="757" t="s">
        <v>572</v>
      </c>
      <c r="HR152" s="757" t="s">
        <v>572</v>
      </c>
      <c r="HS152"/>
      <c r="HW152" s="758"/>
      <c r="HX152"/>
      <c r="HY152" s="759" t="s">
        <v>572</v>
      </c>
      <c r="HZ152" s="759" t="s">
        <v>572</v>
      </c>
      <c r="IA152" s="759" t="s">
        <v>572</v>
      </c>
      <c r="IC152" s="760" t="s">
        <v>572</v>
      </c>
      <c r="ID152" s="760" t="s">
        <v>572</v>
      </c>
      <c r="IE152" s="760" t="s">
        <v>572</v>
      </c>
      <c r="IF152" s="761" t="s">
        <v>572</v>
      </c>
      <c r="IG152" s="619" t="str">
        <f t="shared" si="6"/>
        <v>IN HOUSE (MANUAL)</v>
      </c>
      <c r="II152" s="761" t="s">
        <v>572</v>
      </c>
      <c r="IK152" s="761" t="str">
        <f>IFERROR(VLOOKUP($M152,#REF!,13,0),"IN HOUSE (MANUAL)")</f>
        <v>IN HOUSE (MANUAL)</v>
      </c>
      <c r="IM152" s="760" t="s">
        <v>572</v>
      </c>
      <c r="IN152" s="760" t="s">
        <v>572</v>
      </c>
      <c r="IO152" s="760" t="s">
        <v>572</v>
      </c>
      <c r="IQ152" s="760" t="s">
        <v>572</v>
      </c>
      <c r="IR152" s="760" t="s">
        <v>572</v>
      </c>
      <c r="IT152" s="760" t="s">
        <v>572</v>
      </c>
      <c r="IV152" s="760" t="s">
        <v>572</v>
      </c>
      <c r="IW152" s="760" t="s">
        <v>572</v>
      </c>
      <c r="IY152" s="760" t="s">
        <v>572</v>
      </c>
      <c r="IZ152" s="760" t="s">
        <v>572</v>
      </c>
      <c r="JB152" s="760" t="s">
        <v>572</v>
      </c>
      <c r="JC152" s="760" t="s">
        <v>572</v>
      </c>
      <c r="JE152" s="760" t="s">
        <v>572</v>
      </c>
      <c r="JF152" s="760" t="s">
        <v>572</v>
      </c>
    </row>
    <row r="153" spans="1:266" ht="17.25" customHeight="1" collapsed="1" x14ac:dyDescent="0.35">
      <c r="A153" s="618" t="s">
        <v>907</v>
      </c>
      <c r="B153" s="730">
        <v>136</v>
      </c>
      <c r="C153" s="730" t="s">
        <v>859</v>
      </c>
      <c r="D153" s="730" t="s">
        <v>859</v>
      </c>
      <c r="E153" s="730">
        <v>3</v>
      </c>
      <c r="F153" s="731" t="s">
        <v>574</v>
      </c>
      <c r="G153" s="732">
        <v>1</v>
      </c>
      <c r="H153" s="826">
        <v>46232</v>
      </c>
      <c r="I153" s="730">
        <v>39</v>
      </c>
      <c r="J153" s="730" t="s">
        <v>308</v>
      </c>
      <c r="K153" s="730">
        <v>40</v>
      </c>
      <c r="L153" s="730" t="s">
        <v>908</v>
      </c>
      <c r="M153" s="772" t="s">
        <v>907</v>
      </c>
      <c r="N153" s="772">
        <v>0</v>
      </c>
      <c r="O153" s="772" t="s">
        <v>390</v>
      </c>
      <c r="P153" s="772">
        <v>0</v>
      </c>
      <c r="Q153" s="772" t="s">
        <v>390</v>
      </c>
      <c r="R153" s="772" t="s">
        <v>861</v>
      </c>
      <c r="S153" s="772"/>
      <c r="T153" s="772" t="s">
        <v>874</v>
      </c>
      <c r="U153" s="772">
        <v>578</v>
      </c>
      <c r="V153" s="772" t="s">
        <v>308</v>
      </c>
      <c r="W153" s="772"/>
      <c r="X153" s="772"/>
      <c r="Y153" s="772"/>
      <c r="Z153" s="773"/>
      <c r="AA153" s="772" t="s">
        <v>45</v>
      </c>
      <c r="AB153" s="772" t="s">
        <v>863</v>
      </c>
      <c r="AC153" s="772" t="s">
        <v>597</v>
      </c>
      <c r="AD153" s="772">
        <v>456</v>
      </c>
      <c r="AE153" s="864">
        <v>456</v>
      </c>
      <c r="AF153" s="774">
        <v>46277</v>
      </c>
      <c r="AG153" s="777"/>
      <c r="AH153" s="777"/>
      <c r="AI153" s="777" t="s">
        <v>308</v>
      </c>
      <c r="AJ153" s="778">
        <v>17</v>
      </c>
      <c r="AK153" s="779"/>
      <c r="AL153" s="778"/>
      <c r="AM153" s="780">
        <v>0</v>
      </c>
      <c r="AN153" s="780"/>
      <c r="AO153" s="780"/>
      <c r="AP153" s="780"/>
      <c r="AQ153" s="780"/>
      <c r="AR153" s="780"/>
      <c r="AS153" s="780"/>
      <c r="AT153" s="780"/>
      <c r="AU153" s="780"/>
      <c r="AV153" s="780"/>
      <c r="AW153" s="780"/>
      <c r="AX153" s="780"/>
      <c r="AY153" s="780"/>
      <c r="AZ153" s="780"/>
      <c r="BA153" s="780"/>
      <c r="BB153" s="780">
        <v>0</v>
      </c>
      <c r="BC153" s="780">
        <v>0</v>
      </c>
      <c r="BD153" s="780">
        <v>0</v>
      </c>
      <c r="BE153" s="780">
        <v>0</v>
      </c>
      <c r="BF153" s="780">
        <v>0</v>
      </c>
      <c r="BG153" s="780">
        <v>0</v>
      </c>
      <c r="BH153" s="780">
        <v>0</v>
      </c>
      <c r="BI153" s="780">
        <v>0</v>
      </c>
      <c r="BJ153" s="780"/>
      <c r="BK153" s="780">
        <v>0</v>
      </c>
      <c r="BL153" s="780"/>
      <c r="BM153" s="780"/>
      <c r="BN153" s="780" t="s">
        <v>308</v>
      </c>
      <c r="BO153" s="780" t="s">
        <v>308</v>
      </c>
      <c r="BP153" s="780" t="s">
        <v>308</v>
      </c>
      <c r="BQ153" s="780" t="s">
        <v>308</v>
      </c>
      <c r="BR153" s="780"/>
      <c r="BS153" s="780" t="s">
        <v>397</v>
      </c>
      <c r="BT153" s="780"/>
      <c r="BU153" s="780" t="s">
        <v>579</v>
      </c>
      <c r="BV153" s="780"/>
      <c r="BW153" s="780"/>
      <c r="BX153" s="780"/>
      <c r="BY153" s="780"/>
      <c r="BZ153" s="780"/>
      <c r="CA153" s="780">
        <v>41</v>
      </c>
      <c r="CB153" s="780"/>
      <c r="CC153" s="780"/>
      <c r="CD153" s="780"/>
      <c r="CE153" s="780"/>
      <c r="CF153" s="780"/>
      <c r="CG153" s="780"/>
      <c r="CH153" s="780"/>
      <c r="CI153" s="780"/>
      <c r="CJ153" s="780"/>
      <c r="CK153" s="773"/>
      <c r="CL153" s="773" t="s">
        <v>397</v>
      </c>
      <c r="CM153" s="773">
        <v>0</v>
      </c>
      <c r="CN153" s="773">
        <v>41</v>
      </c>
      <c r="CO153" s="773" t="s">
        <v>397</v>
      </c>
      <c r="CP153" s="773">
        <v>41</v>
      </c>
      <c r="CQ153" s="773">
        <v>184</v>
      </c>
      <c r="CR153" s="772">
        <v>456</v>
      </c>
      <c r="CS153" s="898"/>
      <c r="CT153" s="865" t="s">
        <v>308</v>
      </c>
      <c r="CU153" s="900" t="s">
        <v>308</v>
      </c>
      <c r="CV153" s="774"/>
      <c r="CW153" s="774"/>
      <c r="CX153" s="865">
        <v>46277</v>
      </c>
      <c r="CY153" s="784" t="s">
        <v>887</v>
      </c>
      <c r="CZ153" s="784" t="s">
        <v>308</v>
      </c>
      <c r="DA153" s="785">
        <v>46254</v>
      </c>
      <c r="DB153" s="785" t="s">
        <v>615</v>
      </c>
      <c r="DC153" s="785" t="s">
        <v>616</v>
      </c>
      <c r="DD153" s="785">
        <v>46276</v>
      </c>
      <c r="DE153" s="785" t="s">
        <v>397</v>
      </c>
      <c r="DF153" s="785" t="s">
        <v>397</v>
      </c>
      <c r="DG153" s="785" t="s">
        <v>397</v>
      </c>
      <c r="DH153" s="786">
        <v>0</v>
      </c>
      <c r="DI153" s="774" t="s">
        <v>397</v>
      </c>
      <c r="DJ153" s="774">
        <v>46273</v>
      </c>
      <c r="DK153" s="774" t="s">
        <v>390</v>
      </c>
      <c r="DL153" s="774" t="s">
        <v>390</v>
      </c>
      <c r="DM153" s="774">
        <v>46275</v>
      </c>
      <c r="DN153" s="774">
        <v>46275</v>
      </c>
      <c r="DO153" s="787" t="s">
        <v>308</v>
      </c>
      <c r="DP153" s="774">
        <v>46297</v>
      </c>
      <c r="DQ153" s="776">
        <v>46297</v>
      </c>
      <c r="DR153" s="774">
        <v>46297</v>
      </c>
      <c r="DS153" s="786">
        <v>46297</v>
      </c>
      <c r="DT153" s="752">
        <v>46297</v>
      </c>
      <c r="DU153" s="753">
        <v>-11</v>
      </c>
      <c r="DV153" s="753" t="s">
        <v>308</v>
      </c>
      <c r="DW153" s="754">
        <v>46283</v>
      </c>
      <c r="DX153" s="755">
        <v>46286</v>
      </c>
      <c r="DY153" s="754" t="e">
        <v>#VALUE!</v>
      </c>
      <c r="DZ153" s="754" t="e">
        <v>#VALUE!</v>
      </c>
      <c r="EA153" s="754" t="e">
        <v>#VALUE!</v>
      </c>
      <c r="EB153" s="754" t="e">
        <v>#VALUE!</v>
      </c>
      <c r="HA153" s="756" t="s">
        <v>397</v>
      </c>
      <c r="HB153" s="756" t="s">
        <v>397</v>
      </c>
      <c r="HC153" s="756" t="s">
        <v>397</v>
      </c>
      <c r="HD153" s="756" t="s">
        <v>397</v>
      </c>
      <c r="HE153" s="756" t="s">
        <v>397</v>
      </c>
      <c r="HF153" s="756" t="s">
        <v>397</v>
      </c>
      <c r="HG153" s="756" t="s">
        <v>397</v>
      </c>
      <c r="HH153" s="756" t="s">
        <v>397</v>
      </c>
      <c r="HI153" s="756" t="s">
        <v>397</v>
      </c>
      <c r="HJ153" s="756" t="s">
        <v>397</v>
      </c>
      <c r="HK153"/>
      <c r="HL153"/>
      <c r="HM153"/>
      <c r="HN153" s="756" t="str">
        <f t="shared" si="5"/>
        <v>AUTO PRINT</v>
      </c>
      <c r="HO153"/>
      <c r="HP153" s="757" t="s">
        <v>572</v>
      </c>
      <c r="HQ153" s="757" t="s">
        <v>572</v>
      </c>
      <c r="HR153" s="757" t="s">
        <v>572</v>
      </c>
      <c r="HS153"/>
      <c r="HW153" s="758"/>
      <c r="HX153"/>
      <c r="HY153" s="759" t="s">
        <v>572</v>
      </c>
      <c r="HZ153" s="759" t="s">
        <v>572</v>
      </c>
      <c r="IA153" s="759" t="s">
        <v>572</v>
      </c>
      <c r="IC153" s="760" t="s">
        <v>572</v>
      </c>
      <c r="ID153" s="760" t="s">
        <v>572</v>
      </c>
      <c r="IE153" s="760" t="s">
        <v>572</v>
      </c>
      <c r="IF153" s="761" t="s">
        <v>572</v>
      </c>
      <c r="IG153" s="619" t="str">
        <f t="shared" si="6"/>
        <v>IN HOUSE (MANUAL)</v>
      </c>
      <c r="II153" s="761" t="s">
        <v>572</v>
      </c>
      <c r="IK153" s="761" t="str">
        <f>IFERROR(VLOOKUP($M153,#REF!,13,0),"IN HOUSE (MANUAL)")</f>
        <v>IN HOUSE (MANUAL)</v>
      </c>
      <c r="IM153" s="760" t="s">
        <v>572</v>
      </c>
      <c r="IN153" s="760" t="s">
        <v>572</v>
      </c>
      <c r="IO153" s="760" t="s">
        <v>572</v>
      </c>
      <c r="IQ153" s="760" t="s">
        <v>572</v>
      </c>
      <c r="IR153" s="760" t="s">
        <v>572</v>
      </c>
      <c r="IT153" s="760" t="s">
        <v>572</v>
      </c>
      <c r="IV153" s="760" t="s">
        <v>572</v>
      </c>
      <c r="IW153" s="760" t="s">
        <v>572</v>
      </c>
      <c r="IY153" s="760" t="s">
        <v>572</v>
      </c>
      <c r="IZ153" s="760" t="s">
        <v>572</v>
      </c>
      <c r="JB153" s="760" t="s">
        <v>572</v>
      </c>
      <c r="JC153" s="760" t="s">
        <v>572</v>
      </c>
      <c r="JE153" s="760" t="s">
        <v>572</v>
      </c>
      <c r="JF153" s="760" t="s">
        <v>572</v>
      </c>
    </row>
    <row r="154" spans="1:266" ht="17.25" customHeight="1" x14ac:dyDescent="0.35">
      <c r="A154" s="618" t="s">
        <v>909</v>
      </c>
      <c r="B154" s="730">
        <v>137</v>
      </c>
      <c r="C154" s="730" t="s">
        <v>859</v>
      </c>
      <c r="D154" s="730" t="s">
        <v>859</v>
      </c>
      <c r="E154" s="730">
        <v>3</v>
      </c>
      <c r="F154" s="731" t="s">
        <v>574</v>
      </c>
      <c r="G154" s="732">
        <v>1</v>
      </c>
      <c r="H154" s="826">
        <v>46196</v>
      </c>
      <c r="I154" s="730">
        <v>39</v>
      </c>
      <c r="J154" s="730" t="s">
        <v>308</v>
      </c>
      <c r="K154" s="730">
        <v>40</v>
      </c>
      <c r="L154" s="730" t="s">
        <v>910</v>
      </c>
      <c r="M154" s="772" t="s">
        <v>909</v>
      </c>
      <c r="N154" s="868">
        <v>0</v>
      </c>
      <c r="O154" s="868" t="s">
        <v>390</v>
      </c>
      <c r="P154" s="868">
        <v>0</v>
      </c>
      <c r="Q154" s="868" t="s">
        <v>390</v>
      </c>
      <c r="R154" s="772" t="s">
        <v>861</v>
      </c>
      <c r="S154" s="772"/>
      <c r="T154" s="772" t="s">
        <v>911</v>
      </c>
      <c r="U154" s="772">
        <v>578</v>
      </c>
      <c r="V154" s="772" t="s">
        <v>308</v>
      </c>
      <c r="W154" s="772"/>
      <c r="X154" s="772"/>
      <c r="Y154" s="772"/>
      <c r="Z154" s="773"/>
      <c r="AA154" s="772" t="s">
        <v>45</v>
      </c>
      <c r="AB154" s="772" t="s">
        <v>863</v>
      </c>
      <c r="AC154" s="772" t="s">
        <v>584</v>
      </c>
      <c r="AD154" s="772">
        <v>90</v>
      </c>
      <c r="AE154" s="864">
        <v>90</v>
      </c>
      <c r="AF154" s="776" t="s">
        <v>390</v>
      </c>
      <c r="AG154" s="777"/>
      <c r="AH154" s="777"/>
      <c r="AI154" s="777" t="s">
        <v>308</v>
      </c>
      <c r="AJ154" s="778">
        <v>18</v>
      </c>
      <c r="AK154" s="779"/>
      <c r="AL154" s="778"/>
      <c r="AM154" s="780">
        <v>0</v>
      </c>
      <c r="AN154" s="780"/>
      <c r="AO154" s="780"/>
      <c r="AP154" s="780"/>
      <c r="AQ154" s="780"/>
      <c r="AR154" s="780"/>
      <c r="AS154" s="780"/>
      <c r="AT154" s="780"/>
      <c r="AU154" s="780"/>
      <c r="AV154" s="780"/>
      <c r="AW154" s="780"/>
      <c r="AX154" s="780"/>
      <c r="AY154" s="780"/>
      <c r="AZ154" s="780"/>
      <c r="BA154" s="780"/>
      <c r="BB154" s="780">
        <v>0</v>
      </c>
      <c r="BC154" s="780">
        <v>0</v>
      </c>
      <c r="BD154" s="780">
        <v>0</v>
      </c>
      <c r="BE154" s="780">
        <v>0</v>
      </c>
      <c r="BF154" s="780">
        <v>0</v>
      </c>
      <c r="BG154" s="780">
        <v>0</v>
      </c>
      <c r="BH154" s="780">
        <v>0</v>
      </c>
      <c r="BI154" s="780">
        <v>0</v>
      </c>
      <c r="BJ154" s="780"/>
      <c r="BK154" s="780">
        <v>0</v>
      </c>
      <c r="BL154" s="780"/>
      <c r="BM154" s="780"/>
      <c r="BN154" s="780" t="s">
        <v>308</v>
      </c>
      <c r="BO154" s="780" t="s">
        <v>308</v>
      </c>
      <c r="BP154" s="780" t="s">
        <v>308</v>
      </c>
      <c r="BQ154" s="780" t="s">
        <v>308</v>
      </c>
      <c r="BR154" s="780"/>
      <c r="BS154" s="780" t="s">
        <v>397</v>
      </c>
      <c r="BT154" s="780"/>
      <c r="BU154" s="780" t="s">
        <v>579</v>
      </c>
      <c r="BV154" s="780"/>
      <c r="BW154" s="780"/>
      <c r="BX154" s="780"/>
      <c r="BY154" s="780"/>
      <c r="BZ154" s="780"/>
      <c r="CA154" s="780">
        <v>0</v>
      </c>
      <c r="CB154" s="780"/>
      <c r="CC154" s="780"/>
      <c r="CD154" s="780"/>
      <c r="CE154" s="780"/>
      <c r="CF154" s="780"/>
      <c r="CG154" s="780"/>
      <c r="CH154" s="780"/>
      <c r="CI154" s="780"/>
      <c r="CJ154" s="780"/>
      <c r="CK154" s="773"/>
      <c r="CL154" s="773" t="s">
        <v>397</v>
      </c>
      <c r="CM154" s="773">
        <v>0</v>
      </c>
      <c r="CN154" s="773">
        <v>0</v>
      </c>
      <c r="CO154" s="773" t="s">
        <v>397</v>
      </c>
      <c r="CP154" s="773">
        <v>0</v>
      </c>
      <c r="CQ154" s="773">
        <v>90</v>
      </c>
      <c r="CR154" s="772">
        <v>90</v>
      </c>
      <c r="CS154" s="898"/>
      <c r="CT154" s="865" t="s">
        <v>308</v>
      </c>
      <c r="CU154" s="900" t="s">
        <v>308</v>
      </c>
      <c r="CV154" s="774"/>
      <c r="CW154" s="774"/>
      <c r="CX154" s="865">
        <v>46255</v>
      </c>
      <c r="CY154" s="784">
        <v>0</v>
      </c>
      <c r="CZ154" s="784" t="s">
        <v>308</v>
      </c>
      <c r="DA154" s="785">
        <v>0</v>
      </c>
      <c r="DB154" s="785">
        <v>0</v>
      </c>
      <c r="DC154" s="785">
        <v>0</v>
      </c>
      <c r="DD154" s="785" t="s">
        <v>390</v>
      </c>
      <c r="DE154" s="785" t="s">
        <v>397</v>
      </c>
      <c r="DF154" s="785" t="s">
        <v>397</v>
      </c>
      <c r="DG154" s="785" t="s">
        <v>397</v>
      </c>
      <c r="DH154" s="786">
        <v>0</v>
      </c>
      <c r="DI154" s="774" t="s">
        <v>397</v>
      </c>
      <c r="DJ154" s="774" t="s">
        <v>390</v>
      </c>
      <c r="DK154" s="774" t="s">
        <v>390</v>
      </c>
      <c r="DL154" s="774" t="s">
        <v>390</v>
      </c>
      <c r="DM154" s="774" t="s">
        <v>390</v>
      </c>
      <c r="DN154" s="774" t="s">
        <v>390</v>
      </c>
      <c r="DO154" s="787">
        <v>0</v>
      </c>
      <c r="DP154" s="774">
        <v>46297</v>
      </c>
      <c r="DQ154" s="776">
        <v>46297</v>
      </c>
      <c r="DR154" s="774">
        <v>46297</v>
      </c>
      <c r="DS154" s="786">
        <v>46297</v>
      </c>
      <c r="DT154" s="752">
        <v>46297</v>
      </c>
      <c r="DU154" s="753">
        <v>-11</v>
      </c>
      <c r="DV154" s="753" t="s">
        <v>308</v>
      </c>
      <c r="DW154" s="754">
        <v>46286</v>
      </c>
      <c r="DX154" s="755">
        <v>46286</v>
      </c>
      <c r="DY154" s="754" t="e">
        <v>#VALUE!</v>
      </c>
      <c r="DZ154" s="754" t="e">
        <v>#VALUE!</v>
      </c>
      <c r="EA154" s="754" t="e">
        <v>#VALUE!</v>
      </c>
      <c r="EB154" s="754" t="e">
        <v>#VALUE!</v>
      </c>
      <c r="HA154" s="756" t="s">
        <v>397</v>
      </c>
      <c r="HB154" s="756" t="s">
        <v>397</v>
      </c>
      <c r="HC154" s="756" t="s">
        <v>397</v>
      </c>
      <c r="HD154" s="756" t="s">
        <v>397</v>
      </c>
      <c r="HE154" s="756" t="s">
        <v>397</v>
      </c>
      <c r="HF154" s="756" t="s">
        <v>397</v>
      </c>
      <c r="HG154" s="756" t="s">
        <v>397</v>
      </c>
      <c r="HH154" s="756" t="s">
        <v>397</v>
      </c>
      <c r="HI154" s="756" t="s">
        <v>397</v>
      </c>
      <c r="HJ154" s="756" t="s">
        <v>397</v>
      </c>
      <c r="HK154"/>
      <c r="HL154"/>
      <c r="HM154"/>
      <c r="HN154" s="756" t="str">
        <f t="shared" si="5"/>
        <v>AUTO PRINT</v>
      </c>
      <c r="HO154"/>
      <c r="HP154" s="757" t="s">
        <v>572</v>
      </c>
      <c r="HQ154" s="757" t="s">
        <v>572</v>
      </c>
      <c r="HR154" s="757" t="s">
        <v>572</v>
      </c>
      <c r="HS154"/>
      <c r="HW154" s="758"/>
      <c r="HX154"/>
      <c r="HY154" s="759" t="s">
        <v>572</v>
      </c>
      <c r="HZ154" s="759" t="s">
        <v>572</v>
      </c>
      <c r="IA154" s="759" t="s">
        <v>572</v>
      </c>
      <c r="IC154" s="760" t="s">
        <v>572</v>
      </c>
      <c r="ID154" s="760" t="s">
        <v>572</v>
      </c>
      <c r="IE154" s="760" t="s">
        <v>572</v>
      </c>
      <c r="IF154" s="761" t="s">
        <v>572</v>
      </c>
      <c r="IG154" s="619" t="str">
        <f t="shared" si="6"/>
        <v>IN HOUSE (MANUAL)</v>
      </c>
      <c r="II154" s="761" t="s">
        <v>572</v>
      </c>
      <c r="IK154" s="761" t="str">
        <f>IFERROR(VLOOKUP($M154,#REF!,13,0),"IN HOUSE (MANUAL)")</f>
        <v>IN HOUSE (MANUAL)</v>
      </c>
      <c r="IM154" s="760" t="s">
        <v>572</v>
      </c>
      <c r="IN154" s="760" t="s">
        <v>572</v>
      </c>
      <c r="IO154" s="760" t="s">
        <v>572</v>
      </c>
      <c r="IQ154" s="760" t="s">
        <v>572</v>
      </c>
      <c r="IR154" s="760" t="s">
        <v>572</v>
      </c>
      <c r="IT154" s="760" t="s">
        <v>572</v>
      </c>
      <c r="IV154" s="760" t="s">
        <v>572</v>
      </c>
      <c r="IW154" s="760" t="s">
        <v>572</v>
      </c>
      <c r="IY154" s="760" t="s">
        <v>572</v>
      </c>
      <c r="IZ154" s="760" t="s">
        <v>572</v>
      </c>
      <c r="JB154" s="760" t="s">
        <v>572</v>
      </c>
      <c r="JC154" s="760" t="s">
        <v>572</v>
      </c>
      <c r="JE154" s="760" t="s">
        <v>572</v>
      </c>
      <c r="JF154" s="760" t="s">
        <v>572</v>
      </c>
    </row>
    <row r="155" spans="1:266" ht="17.25" customHeight="1" x14ac:dyDescent="0.35">
      <c r="A155" s="618" t="s">
        <v>912</v>
      </c>
      <c r="B155" s="730">
        <v>138</v>
      </c>
      <c r="C155" s="730" t="s">
        <v>859</v>
      </c>
      <c r="D155" s="730" t="s">
        <v>859</v>
      </c>
      <c r="E155" s="730">
        <v>3</v>
      </c>
      <c r="F155" s="731" t="s">
        <v>574</v>
      </c>
      <c r="G155" s="732">
        <v>1</v>
      </c>
      <c r="H155" s="826">
        <v>46196</v>
      </c>
      <c r="I155" s="730">
        <v>39</v>
      </c>
      <c r="J155" s="730" t="s">
        <v>308</v>
      </c>
      <c r="K155" s="730">
        <v>40</v>
      </c>
      <c r="L155" s="730" t="s">
        <v>910</v>
      </c>
      <c r="M155" s="772" t="s">
        <v>912</v>
      </c>
      <c r="N155" s="868">
        <v>0</v>
      </c>
      <c r="O155" s="868" t="s">
        <v>390</v>
      </c>
      <c r="P155" s="868">
        <v>0</v>
      </c>
      <c r="Q155" s="868" t="s">
        <v>390</v>
      </c>
      <c r="R155" s="772" t="s">
        <v>861</v>
      </c>
      <c r="S155" s="772"/>
      <c r="T155" s="772" t="s">
        <v>911</v>
      </c>
      <c r="U155" s="772">
        <v>578</v>
      </c>
      <c r="V155" s="772" t="s">
        <v>308</v>
      </c>
      <c r="W155" s="772"/>
      <c r="X155" s="772"/>
      <c r="Y155" s="772"/>
      <c r="Z155" s="773">
        <v>0</v>
      </c>
      <c r="AA155" s="772" t="s">
        <v>45</v>
      </c>
      <c r="AB155" s="772" t="s">
        <v>890</v>
      </c>
      <c r="AC155" s="772" t="s">
        <v>584</v>
      </c>
      <c r="AD155" s="772">
        <v>492</v>
      </c>
      <c r="AE155" s="864">
        <v>492</v>
      </c>
      <c r="AF155" s="776" t="s">
        <v>390</v>
      </c>
      <c r="AG155" s="777"/>
      <c r="AH155" s="777"/>
      <c r="AI155" s="777" t="s">
        <v>308</v>
      </c>
      <c r="AJ155" s="778">
        <v>19</v>
      </c>
      <c r="AK155" s="779"/>
      <c r="AL155" s="778"/>
      <c r="AM155" s="780">
        <v>0</v>
      </c>
      <c r="AN155" s="780"/>
      <c r="AO155" s="780"/>
      <c r="AP155" s="780"/>
      <c r="AQ155" s="780"/>
      <c r="AR155" s="780"/>
      <c r="AS155" s="780"/>
      <c r="AT155" s="780"/>
      <c r="AU155" s="780"/>
      <c r="AV155" s="780"/>
      <c r="AW155" s="780"/>
      <c r="AX155" s="780"/>
      <c r="AY155" s="780"/>
      <c r="AZ155" s="780"/>
      <c r="BA155" s="780"/>
      <c r="BB155" s="780">
        <v>0</v>
      </c>
      <c r="BC155" s="780" t="s">
        <v>397</v>
      </c>
      <c r="BD155" s="780">
        <v>0</v>
      </c>
      <c r="BE155" s="780">
        <v>0</v>
      </c>
      <c r="BF155" s="780">
        <v>0</v>
      </c>
      <c r="BG155" s="780">
        <v>0</v>
      </c>
      <c r="BH155" s="780">
        <v>0</v>
      </c>
      <c r="BI155" s="780">
        <v>0</v>
      </c>
      <c r="BJ155" s="896" t="s">
        <v>902</v>
      </c>
      <c r="BK155" s="780">
        <v>0</v>
      </c>
      <c r="BL155" s="780"/>
      <c r="BM155" s="780"/>
      <c r="BN155" s="780" t="s">
        <v>308</v>
      </c>
      <c r="BO155" s="780" t="s">
        <v>308</v>
      </c>
      <c r="BP155" s="780" t="s">
        <v>308</v>
      </c>
      <c r="BQ155" s="780" t="s">
        <v>308</v>
      </c>
      <c r="BR155" s="780"/>
      <c r="BS155" s="780" t="s">
        <v>397</v>
      </c>
      <c r="BT155" s="780"/>
      <c r="BU155" s="780" t="s">
        <v>579</v>
      </c>
      <c r="BV155" s="780"/>
      <c r="BW155" s="780"/>
      <c r="BX155" s="780"/>
      <c r="BY155" s="780"/>
      <c r="BZ155" s="780"/>
      <c r="CA155" s="780">
        <v>86</v>
      </c>
      <c r="CB155" s="780"/>
      <c r="CC155" s="780"/>
      <c r="CD155" s="780"/>
      <c r="CE155" s="780"/>
      <c r="CF155" s="780"/>
      <c r="CG155" s="780"/>
      <c r="CH155" s="780"/>
      <c r="CI155" s="780"/>
      <c r="CJ155" s="780"/>
      <c r="CK155" s="773"/>
      <c r="CL155" s="773" t="s">
        <v>397</v>
      </c>
      <c r="CM155" s="773">
        <v>0</v>
      </c>
      <c r="CN155" s="773">
        <v>86</v>
      </c>
      <c r="CO155" s="773" t="s">
        <v>397</v>
      </c>
      <c r="CP155" s="773">
        <v>86</v>
      </c>
      <c r="CQ155" s="773">
        <v>492</v>
      </c>
      <c r="CR155" s="772">
        <v>492</v>
      </c>
      <c r="CS155" s="898"/>
      <c r="CT155" s="865" t="s">
        <v>308</v>
      </c>
      <c r="CU155" s="900" t="s">
        <v>308</v>
      </c>
      <c r="CV155" s="774"/>
      <c r="CW155" s="774"/>
      <c r="CX155" s="865">
        <v>46255</v>
      </c>
      <c r="CY155" s="784">
        <v>0</v>
      </c>
      <c r="CZ155" s="784" t="s">
        <v>308</v>
      </c>
      <c r="DA155" s="785">
        <v>0</v>
      </c>
      <c r="DB155" s="785">
        <v>0</v>
      </c>
      <c r="DC155" s="785">
        <v>0</v>
      </c>
      <c r="DD155" s="785" t="s">
        <v>390</v>
      </c>
      <c r="DE155" s="785" t="s">
        <v>397</v>
      </c>
      <c r="DF155" s="785" t="s">
        <v>397</v>
      </c>
      <c r="DG155" s="785" t="s">
        <v>397</v>
      </c>
      <c r="DH155" s="786">
        <v>0</v>
      </c>
      <c r="DI155" s="774" t="s">
        <v>397</v>
      </c>
      <c r="DJ155" s="774" t="s">
        <v>390</v>
      </c>
      <c r="DK155" s="774" t="s">
        <v>390</v>
      </c>
      <c r="DL155" s="774" t="s">
        <v>390</v>
      </c>
      <c r="DM155" s="774" t="s">
        <v>390</v>
      </c>
      <c r="DN155" s="774" t="s">
        <v>390</v>
      </c>
      <c r="DO155" s="787">
        <v>0</v>
      </c>
      <c r="DP155" s="774">
        <v>46297</v>
      </c>
      <c r="DQ155" s="776">
        <v>46297</v>
      </c>
      <c r="DR155" s="774">
        <v>46297</v>
      </c>
      <c r="DS155" s="786">
        <v>46297</v>
      </c>
      <c r="DT155" s="752">
        <v>46297</v>
      </c>
      <c r="DU155" s="753">
        <v>-11</v>
      </c>
      <c r="DV155" s="753" t="s">
        <v>308</v>
      </c>
      <c r="DW155" s="754">
        <v>46286</v>
      </c>
      <c r="DX155" s="755">
        <v>46286</v>
      </c>
      <c r="DY155" s="754" t="e">
        <v>#VALUE!</v>
      </c>
      <c r="DZ155" s="754" t="e">
        <v>#VALUE!</v>
      </c>
      <c r="EA155" s="754" t="e">
        <v>#VALUE!</v>
      </c>
      <c r="EB155" s="754" t="e">
        <v>#VALUE!</v>
      </c>
      <c r="HA155" s="756" t="s">
        <v>397</v>
      </c>
      <c r="HB155" s="756" t="s">
        <v>397</v>
      </c>
      <c r="HC155" s="756" t="s">
        <v>397</v>
      </c>
      <c r="HD155" s="756" t="s">
        <v>397</v>
      </c>
      <c r="HE155" s="756" t="s">
        <v>397</v>
      </c>
      <c r="HF155" s="756" t="s">
        <v>397</v>
      </c>
      <c r="HG155" s="756" t="s">
        <v>397</v>
      </c>
      <c r="HH155" s="756" t="s">
        <v>397</v>
      </c>
      <c r="HI155" s="756" t="s">
        <v>397</v>
      </c>
      <c r="HJ155" s="756" t="s">
        <v>397</v>
      </c>
      <c r="HK155"/>
      <c r="HL155"/>
      <c r="HM155"/>
      <c r="HN155" s="756" t="str">
        <f t="shared" si="5"/>
        <v>AUTO PRINT</v>
      </c>
      <c r="HO155"/>
      <c r="HP155" s="757" t="s">
        <v>572</v>
      </c>
      <c r="HQ155" s="757" t="s">
        <v>572</v>
      </c>
      <c r="HR155" s="757" t="s">
        <v>572</v>
      </c>
      <c r="HS155"/>
      <c r="HW155" s="758"/>
      <c r="HX155"/>
      <c r="HY155" s="759" t="s">
        <v>572</v>
      </c>
      <c r="HZ155" s="759" t="s">
        <v>572</v>
      </c>
      <c r="IA155" s="759" t="s">
        <v>572</v>
      </c>
      <c r="IC155" s="760" t="s">
        <v>572</v>
      </c>
      <c r="ID155" s="760" t="s">
        <v>572</v>
      </c>
      <c r="IE155" s="760" t="s">
        <v>572</v>
      </c>
      <c r="IF155" s="761" t="s">
        <v>572</v>
      </c>
      <c r="IG155" s="619" t="str">
        <f t="shared" si="6"/>
        <v>IN HOUSE (MANUAL)</v>
      </c>
      <c r="II155" s="761" t="s">
        <v>572</v>
      </c>
      <c r="IK155" s="761" t="str">
        <f>IFERROR(VLOOKUP($M155,#REF!,13,0),"IN HOUSE (MANUAL)")</f>
        <v>IN HOUSE (MANUAL)</v>
      </c>
      <c r="IM155" s="760" t="s">
        <v>572</v>
      </c>
      <c r="IN155" s="760" t="s">
        <v>572</v>
      </c>
      <c r="IO155" s="760" t="s">
        <v>572</v>
      </c>
      <c r="IQ155" s="760" t="s">
        <v>572</v>
      </c>
      <c r="IR155" s="760" t="s">
        <v>572</v>
      </c>
      <c r="IT155" s="760" t="s">
        <v>572</v>
      </c>
      <c r="IV155" s="760" t="s">
        <v>572</v>
      </c>
      <c r="IW155" s="760" t="s">
        <v>239</v>
      </c>
      <c r="IY155" s="760">
        <v>0</v>
      </c>
      <c r="IZ155" s="760">
        <v>0</v>
      </c>
      <c r="JB155" s="760" t="s">
        <v>572</v>
      </c>
      <c r="JC155" s="760" t="s">
        <v>572</v>
      </c>
      <c r="JE155" s="760" t="s">
        <v>572</v>
      </c>
      <c r="JF155" s="760" t="s">
        <v>572</v>
      </c>
    </row>
    <row r="156" spans="1:266" ht="17.25" customHeight="1" x14ac:dyDescent="0.35">
      <c r="A156" s="618" t="s">
        <v>913</v>
      </c>
      <c r="B156" s="730">
        <v>139</v>
      </c>
      <c r="C156" s="730" t="s">
        <v>859</v>
      </c>
      <c r="D156" s="730" t="s">
        <v>859</v>
      </c>
      <c r="E156" s="730">
        <v>3</v>
      </c>
      <c r="F156" s="731" t="s">
        <v>574</v>
      </c>
      <c r="G156" s="732">
        <v>1</v>
      </c>
      <c r="H156" s="826">
        <v>46196</v>
      </c>
      <c r="I156" s="730">
        <v>39</v>
      </c>
      <c r="J156" s="730" t="s">
        <v>308</v>
      </c>
      <c r="K156" s="730">
        <v>40</v>
      </c>
      <c r="L156" s="730" t="s">
        <v>914</v>
      </c>
      <c r="M156" s="772" t="s">
        <v>913</v>
      </c>
      <c r="N156" s="772">
        <v>0</v>
      </c>
      <c r="O156" s="772" t="s">
        <v>390</v>
      </c>
      <c r="P156" s="772">
        <v>0</v>
      </c>
      <c r="Q156" s="772" t="s">
        <v>390</v>
      </c>
      <c r="R156" s="772" t="s">
        <v>861</v>
      </c>
      <c r="S156" s="772"/>
      <c r="T156" s="772" t="s">
        <v>911</v>
      </c>
      <c r="U156" s="772">
        <v>578</v>
      </c>
      <c r="V156" s="772" t="s">
        <v>308</v>
      </c>
      <c r="W156" s="772"/>
      <c r="X156" s="772"/>
      <c r="Y156" s="772"/>
      <c r="Z156" s="773">
        <v>0</v>
      </c>
      <c r="AA156" s="772" t="s">
        <v>45</v>
      </c>
      <c r="AB156" s="772" t="s">
        <v>863</v>
      </c>
      <c r="AC156" s="772" t="s">
        <v>647</v>
      </c>
      <c r="AD156" s="772">
        <v>630</v>
      </c>
      <c r="AE156" s="864">
        <v>630</v>
      </c>
      <c r="AF156" s="774" t="s">
        <v>390</v>
      </c>
      <c r="AG156" s="777"/>
      <c r="AH156" s="777"/>
      <c r="AI156" s="777" t="s">
        <v>308</v>
      </c>
      <c r="AJ156" s="778">
        <v>20</v>
      </c>
      <c r="AK156" s="779"/>
      <c r="AL156" s="778"/>
      <c r="AM156" s="780">
        <v>0</v>
      </c>
      <c r="AN156" s="780"/>
      <c r="AO156" s="780"/>
      <c r="AP156" s="780"/>
      <c r="AQ156" s="780"/>
      <c r="AR156" s="780"/>
      <c r="AS156" s="780"/>
      <c r="AT156" s="780"/>
      <c r="AU156" s="780"/>
      <c r="AV156" s="780"/>
      <c r="AW156" s="780"/>
      <c r="AX156" s="780"/>
      <c r="AY156" s="780"/>
      <c r="AZ156" s="780"/>
      <c r="BA156" s="780"/>
      <c r="BB156" s="780">
        <v>0</v>
      </c>
      <c r="BC156" s="780" t="s">
        <v>397</v>
      </c>
      <c r="BD156" s="780">
        <v>0</v>
      </c>
      <c r="BE156" s="780">
        <v>0</v>
      </c>
      <c r="BF156" s="780">
        <v>0</v>
      </c>
      <c r="BG156" s="780">
        <v>0</v>
      </c>
      <c r="BH156" s="780">
        <v>0</v>
      </c>
      <c r="BI156" s="780">
        <v>0</v>
      </c>
      <c r="BJ156" s="896" t="s">
        <v>902</v>
      </c>
      <c r="BK156" s="780">
        <v>0</v>
      </c>
      <c r="BL156" s="780"/>
      <c r="BM156" s="780"/>
      <c r="BN156" s="780" t="s">
        <v>308</v>
      </c>
      <c r="BO156" s="780" t="s">
        <v>308</v>
      </c>
      <c r="BP156" s="780" t="s">
        <v>308</v>
      </c>
      <c r="BQ156" s="780" t="s">
        <v>308</v>
      </c>
      <c r="BR156" s="780"/>
      <c r="BS156" s="780" t="s">
        <v>397</v>
      </c>
      <c r="BT156" s="780"/>
      <c r="BU156" s="780" t="s">
        <v>579</v>
      </c>
      <c r="BV156" s="780"/>
      <c r="BW156" s="780"/>
      <c r="BX156" s="780"/>
      <c r="BY156" s="780"/>
      <c r="BZ156" s="780"/>
      <c r="CA156" s="780">
        <v>40</v>
      </c>
      <c r="CB156" s="780"/>
      <c r="CC156" s="780"/>
      <c r="CD156" s="780"/>
      <c r="CE156" s="780"/>
      <c r="CF156" s="780"/>
      <c r="CG156" s="780"/>
      <c r="CH156" s="780"/>
      <c r="CI156" s="780"/>
      <c r="CJ156" s="780"/>
      <c r="CK156" s="773"/>
      <c r="CL156" s="773" t="s">
        <v>397</v>
      </c>
      <c r="CM156" s="773">
        <v>0</v>
      </c>
      <c r="CN156" s="773">
        <v>40</v>
      </c>
      <c r="CO156" s="773" t="s">
        <v>397</v>
      </c>
      <c r="CP156" s="773">
        <v>40</v>
      </c>
      <c r="CQ156" s="773">
        <v>630</v>
      </c>
      <c r="CR156" s="772">
        <v>630</v>
      </c>
      <c r="CS156" s="898"/>
      <c r="CT156" s="865" t="s">
        <v>308</v>
      </c>
      <c r="CU156" s="900" t="s">
        <v>308</v>
      </c>
      <c r="CV156" s="774"/>
      <c r="CW156" s="774"/>
      <c r="CX156" s="865">
        <v>46255</v>
      </c>
      <c r="CY156" s="784">
        <v>0</v>
      </c>
      <c r="CZ156" s="784" t="s">
        <v>308</v>
      </c>
      <c r="DA156" s="785">
        <v>0</v>
      </c>
      <c r="DB156" s="785">
        <v>0</v>
      </c>
      <c r="DC156" s="785">
        <v>0</v>
      </c>
      <c r="DD156" s="785" t="s">
        <v>390</v>
      </c>
      <c r="DE156" s="785" t="s">
        <v>397</v>
      </c>
      <c r="DF156" s="785" t="s">
        <v>397</v>
      </c>
      <c r="DG156" s="785" t="s">
        <v>397</v>
      </c>
      <c r="DH156" s="786">
        <v>0</v>
      </c>
      <c r="DI156" s="774" t="s">
        <v>397</v>
      </c>
      <c r="DJ156" s="774" t="s">
        <v>390</v>
      </c>
      <c r="DK156" s="774" t="s">
        <v>390</v>
      </c>
      <c r="DL156" s="774" t="s">
        <v>390</v>
      </c>
      <c r="DM156" s="774">
        <v>46272</v>
      </c>
      <c r="DN156" s="774">
        <v>46272</v>
      </c>
      <c r="DO156" s="787">
        <v>0</v>
      </c>
      <c r="DP156" s="774">
        <v>46297</v>
      </c>
      <c r="DQ156" s="776">
        <v>46297</v>
      </c>
      <c r="DR156" s="774">
        <v>46297</v>
      </c>
      <c r="DS156" s="786">
        <v>46297</v>
      </c>
      <c r="DT156" s="752">
        <v>46297</v>
      </c>
      <c r="DU156" s="753">
        <v>-10</v>
      </c>
      <c r="DV156" s="753" t="s">
        <v>308</v>
      </c>
      <c r="DW156" s="754">
        <v>46286</v>
      </c>
      <c r="DX156" s="755">
        <v>46287</v>
      </c>
      <c r="DY156" s="754" t="e">
        <v>#VALUE!</v>
      </c>
      <c r="DZ156" s="754" t="e">
        <v>#VALUE!</v>
      </c>
      <c r="EA156" s="754" t="e">
        <v>#VALUE!</v>
      </c>
      <c r="EB156" s="754" t="e">
        <v>#VALUE!</v>
      </c>
      <c r="HA156" s="756" t="s">
        <v>397</v>
      </c>
      <c r="HB156" s="756" t="s">
        <v>397</v>
      </c>
      <c r="HC156" s="756" t="s">
        <v>397</v>
      </c>
      <c r="HD156" s="756" t="s">
        <v>397</v>
      </c>
      <c r="HE156" s="756" t="s">
        <v>397</v>
      </c>
      <c r="HF156" s="756" t="s">
        <v>397</v>
      </c>
      <c r="HG156" s="756" t="s">
        <v>397</v>
      </c>
      <c r="HH156" s="756" t="s">
        <v>397</v>
      </c>
      <c r="HI156" s="756" t="s">
        <v>397</v>
      </c>
      <c r="HJ156" s="756" t="s">
        <v>397</v>
      </c>
      <c r="HK156"/>
      <c r="HL156"/>
      <c r="HM156"/>
      <c r="HN156" s="756" t="str">
        <f t="shared" si="5"/>
        <v>AUTO PRINT</v>
      </c>
      <c r="HO156"/>
      <c r="HP156" s="757" t="s">
        <v>572</v>
      </c>
      <c r="HQ156" s="757" t="s">
        <v>572</v>
      </c>
      <c r="HR156" s="757" t="s">
        <v>572</v>
      </c>
      <c r="HS156"/>
      <c r="HW156" s="758"/>
      <c r="HX156"/>
      <c r="HY156" s="759" t="s">
        <v>572</v>
      </c>
      <c r="HZ156" s="759" t="s">
        <v>572</v>
      </c>
      <c r="IA156" s="759" t="s">
        <v>572</v>
      </c>
      <c r="IC156" s="760" t="s">
        <v>572</v>
      </c>
      <c r="ID156" s="760" t="s">
        <v>572</v>
      </c>
      <c r="IE156" s="760" t="s">
        <v>572</v>
      </c>
      <c r="IF156" s="761" t="s">
        <v>572</v>
      </c>
      <c r="IG156" s="619" t="str">
        <f t="shared" si="6"/>
        <v>IN HOUSE (MANUAL)</v>
      </c>
      <c r="II156" s="761" t="s">
        <v>572</v>
      </c>
      <c r="IK156" s="761" t="str">
        <f>IFERROR(VLOOKUP($M156,#REF!,13,0),"IN HOUSE (MANUAL)")</f>
        <v>IN HOUSE (MANUAL)</v>
      </c>
      <c r="IM156" s="760" t="s">
        <v>572</v>
      </c>
      <c r="IN156" s="760" t="s">
        <v>572</v>
      </c>
      <c r="IO156" s="760" t="s">
        <v>572</v>
      </c>
      <c r="IQ156" s="760" t="s">
        <v>572</v>
      </c>
      <c r="IR156" s="760" t="s">
        <v>572</v>
      </c>
      <c r="IT156" s="760" t="s">
        <v>572</v>
      </c>
      <c r="IV156" s="760" t="s">
        <v>572</v>
      </c>
      <c r="IW156" s="760" t="s">
        <v>239</v>
      </c>
      <c r="IY156" s="760">
        <v>0</v>
      </c>
      <c r="IZ156" s="760">
        <v>0</v>
      </c>
      <c r="JB156" s="760" t="s">
        <v>572</v>
      </c>
      <c r="JC156" s="760" t="s">
        <v>572</v>
      </c>
      <c r="JE156" s="760" t="s">
        <v>572</v>
      </c>
      <c r="JF156" s="760" t="s">
        <v>572</v>
      </c>
    </row>
    <row r="157" spans="1:266" ht="17.25" customHeight="1" x14ac:dyDescent="0.35">
      <c r="A157" s="618" t="s">
        <v>915</v>
      </c>
      <c r="B157" s="730">
        <v>140</v>
      </c>
      <c r="C157" s="730" t="s">
        <v>859</v>
      </c>
      <c r="D157" s="730" t="s">
        <v>859</v>
      </c>
      <c r="E157" s="730">
        <v>3</v>
      </c>
      <c r="F157" s="731" t="s">
        <v>574</v>
      </c>
      <c r="G157" s="732">
        <v>1</v>
      </c>
      <c r="H157" s="826">
        <v>46232</v>
      </c>
      <c r="I157" s="730">
        <v>39</v>
      </c>
      <c r="J157" s="730" t="s">
        <v>308</v>
      </c>
      <c r="K157" s="730">
        <v>40</v>
      </c>
      <c r="L157" s="730" t="s">
        <v>916</v>
      </c>
      <c r="M157" s="772" t="s">
        <v>915</v>
      </c>
      <c r="N157" s="772">
        <v>0</v>
      </c>
      <c r="O157" s="772" t="s">
        <v>390</v>
      </c>
      <c r="P157" s="772">
        <v>0</v>
      </c>
      <c r="Q157" s="772" t="s">
        <v>390</v>
      </c>
      <c r="R157" s="772" t="s">
        <v>861</v>
      </c>
      <c r="S157" s="772"/>
      <c r="T157" s="772" t="s">
        <v>911</v>
      </c>
      <c r="U157" s="772">
        <v>578</v>
      </c>
      <c r="V157" s="772" t="s">
        <v>308</v>
      </c>
      <c r="W157" s="772"/>
      <c r="X157" s="772"/>
      <c r="Y157" s="772"/>
      <c r="Z157" s="773">
        <v>0</v>
      </c>
      <c r="AA157" s="772" t="s">
        <v>45</v>
      </c>
      <c r="AB157" s="772" t="s">
        <v>863</v>
      </c>
      <c r="AC157" s="772" t="s">
        <v>597</v>
      </c>
      <c r="AD157" s="772">
        <v>306</v>
      </c>
      <c r="AE157" s="864">
        <v>306</v>
      </c>
      <c r="AF157" s="774">
        <v>46277</v>
      </c>
      <c r="AG157" s="777"/>
      <c r="AH157" s="777"/>
      <c r="AI157" s="777" t="s">
        <v>308</v>
      </c>
      <c r="AJ157" s="778">
        <v>21</v>
      </c>
      <c r="AK157" s="779"/>
      <c r="AL157" s="778"/>
      <c r="AM157" s="780">
        <v>0</v>
      </c>
      <c r="AN157" s="780"/>
      <c r="AO157" s="780"/>
      <c r="AP157" s="780"/>
      <c r="AQ157" s="780"/>
      <c r="AR157" s="780"/>
      <c r="AS157" s="780"/>
      <c r="AT157" s="780"/>
      <c r="AU157" s="780"/>
      <c r="AV157" s="780"/>
      <c r="AW157" s="780"/>
      <c r="AX157" s="780"/>
      <c r="AY157" s="780"/>
      <c r="AZ157" s="780"/>
      <c r="BA157" s="780"/>
      <c r="BB157" s="780">
        <v>0</v>
      </c>
      <c r="BC157" s="780" t="s">
        <v>397</v>
      </c>
      <c r="BD157" s="780">
        <v>0</v>
      </c>
      <c r="BE157" s="780">
        <v>0</v>
      </c>
      <c r="BF157" s="780">
        <v>0</v>
      </c>
      <c r="BG157" s="780">
        <v>0</v>
      </c>
      <c r="BH157" s="780">
        <v>0</v>
      </c>
      <c r="BI157" s="780">
        <v>0</v>
      </c>
      <c r="BJ157" s="896" t="s">
        <v>902</v>
      </c>
      <c r="BK157" s="780">
        <v>0</v>
      </c>
      <c r="BL157" s="780"/>
      <c r="BM157" s="780"/>
      <c r="BN157" s="780" t="s">
        <v>308</v>
      </c>
      <c r="BO157" s="780" t="s">
        <v>308</v>
      </c>
      <c r="BP157" s="780" t="s">
        <v>308</v>
      </c>
      <c r="BQ157" s="780" t="s">
        <v>308</v>
      </c>
      <c r="BR157" s="780"/>
      <c r="BS157" s="780" t="s">
        <v>397</v>
      </c>
      <c r="BT157" s="780"/>
      <c r="BU157" s="780" t="s">
        <v>579</v>
      </c>
      <c r="BV157" s="780"/>
      <c r="BW157" s="780"/>
      <c r="BX157" s="780"/>
      <c r="BY157" s="780"/>
      <c r="BZ157" s="780"/>
      <c r="CA157" s="780">
        <v>62</v>
      </c>
      <c r="CB157" s="780"/>
      <c r="CC157" s="780"/>
      <c r="CD157" s="780"/>
      <c r="CE157" s="780"/>
      <c r="CF157" s="780"/>
      <c r="CG157" s="780"/>
      <c r="CH157" s="780"/>
      <c r="CI157" s="780"/>
      <c r="CJ157" s="780"/>
      <c r="CK157" s="773"/>
      <c r="CL157" s="773" t="s">
        <v>397</v>
      </c>
      <c r="CM157" s="773">
        <v>0</v>
      </c>
      <c r="CN157" s="773">
        <v>62</v>
      </c>
      <c r="CO157" s="773" t="s">
        <v>397</v>
      </c>
      <c r="CP157" s="773">
        <v>62</v>
      </c>
      <c r="CQ157" s="773">
        <v>306</v>
      </c>
      <c r="CR157" s="772">
        <v>306</v>
      </c>
      <c r="CS157" s="898"/>
      <c r="CT157" s="865" t="s">
        <v>308</v>
      </c>
      <c r="CU157" s="900" t="s">
        <v>308</v>
      </c>
      <c r="CV157" s="774"/>
      <c r="CW157" s="774"/>
      <c r="CX157" s="865">
        <v>46277</v>
      </c>
      <c r="CY157" s="784" t="s">
        <v>887</v>
      </c>
      <c r="CZ157" s="784" t="s">
        <v>308</v>
      </c>
      <c r="DA157" s="785">
        <v>46254</v>
      </c>
      <c r="DB157" s="785" t="s">
        <v>615</v>
      </c>
      <c r="DC157" s="785" t="s">
        <v>616</v>
      </c>
      <c r="DD157" s="785">
        <v>46276</v>
      </c>
      <c r="DE157" s="785" t="s">
        <v>397</v>
      </c>
      <c r="DF157" s="785" t="s">
        <v>397</v>
      </c>
      <c r="DG157" s="785" t="s">
        <v>397</v>
      </c>
      <c r="DH157" s="786">
        <v>0</v>
      </c>
      <c r="DI157" s="774" t="s">
        <v>397</v>
      </c>
      <c r="DJ157" s="774">
        <v>46273</v>
      </c>
      <c r="DK157" s="774" t="s">
        <v>390</v>
      </c>
      <c r="DL157" s="774" t="s">
        <v>390</v>
      </c>
      <c r="DM157" s="774">
        <v>46273</v>
      </c>
      <c r="DN157" s="774">
        <v>46273</v>
      </c>
      <c r="DO157" s="787" t="s">
        <v>308</v>
      </c>
      <c r="DP157" s="774">
        <v>46297</v>
      </c>
      <c r="DQ157" s="776">
        <v>46297</v>
      </c>
      <c r="DR157" s="774">
        <v>46297</v>
      </c>
      <c r="DS157" s="786">
        <v>46297</v>
      </c>
      <c r="DT157" s="752">
        <v>46297</v>
      </c>
      <c r="DU157" s="753">
        <v>-10</v>
      </c>
      <c r="DV157" s="753" t="s">
        <v>308</v>
      </c>
      <c r="DW157" s="754">
        <v>46287</v>
      </c>
      <c r="DX157" s="755">
        <v>46287</v>
      </c>
      <c r="DY157" s="754" t="e">
        <v>#VALUE!</v>
      </c>
      <c r="DZ157" s="754" t="e">
        <v>#VALUE!</v>
      </c>
      <c r="EA157" s="754" t="e">
        <v>#VALUE!</v>
      </c>
      <c r="EB157" s="754" t="e">
        <v>#VALUE!</v>
      </c>
      <c r="HA157" s="756" t="s">
        <v>397</v>
      </c>
      <c r="HB157" s="756" t="s">
        <v>397</v>
      </c>
      <c r="HC157" s="756" t="s">
        <v>397</v>
      </c>
      <c r="HD157" s="756" t="s">
        <v>397</v>
      </c>
      <c r="HE157" s="756" t="s">
        <v>397</v>
      </c>
      <c r="HF157" s="756" t="s">
        <v>397</v>
      </c>
      <c r="HG157" s="756" t="s">
        <v>397</v>
      </c>
      <c r="HH157" s="756" t="s">
        <v>397</v>
      </c>
      <c r="HI157" s="756" t="s">
        <v>397</v>
      </c>
      <c r="HJ157" s="756" t="s">
        <v>397</v>
      </c>
      <c r="HK157"/>
      <c r="HL157"/>
      <c r="HM157"/>
      <c r="HN157" s="756" t="str">
        <f t="shared" si="5"/>
        <v>AUTO PRINT</v>
      </c>
      <c r="HO157"/>
      <c r="HP157" s="757" t="s">
        <v>572</v>
      </c>
      <c r="HQ157" s="757" t="s">
        <v>572</v>
      </c>
      <c r="HR157" s="757" t="s">
        <v>572</v>
      </c>
      <c r="HS157"/>
      <c r="HW157" s="758"/>
      <c r="HX157"/>
      <c r="HY157" s="759" t="s">
        <v>572</v>
      </c>
      <c r="HZ157" s="759" t="s">
        <v>572</v>
      </c>
      <c r="IA157" s="759" t="s">
        <v>572</v>
      </c>
      <c r="IC157" s="760" t="s">
        <v>572</v>
      </c>
      <c r="ID157" s="760" t="s">
        <v>572</v>
      </c>
      <c r="IE157" s="760" t="s">
        <v>572</v>
      </c>
      <c r="IF157" s="761" t="s">
        <v>572</v>
      </c>
      <c r="IG157" s="619" t="str">
        <f t="shared" si="6"/>
        <v>IN HOUSE (MANUAL)</v>
      </c>
      <c r="II157" s="761" t="s">
        <v>572</v>
      </c>
      <c r="IK157" s="761" t="str">
        <f>IFERROR(VLOOKUP($M157,#REF!,13,0),"IN HOUSE (MANUAL)")</f>
        <v>IN HOUSE (MANUAL)</v>
      </c>
      <c r="IM157" s="760" t="s">
        <v>572</v>
      </c>
      <c r="IN157" s="760" t="s">
        <v>572</v>
      </c>
      <c r="IO157" s="760" t="s">
        <v>572</v>
      </c>
      <c r="IQ157" s="760" t="s">
        <v>572</v>
      </c>
      <c r="IR157" s="760" t="s">
        <v>572</v>
      </c>
      <c r="IT157" s="760" t="s">
        <v>572</v>
      </c>
      <c r="IV157" s="760" t="s">
        <v>572</v>
      </c>
      <c r="IW157" s="760" t="s">
        <v>239</v>
      </c>
      <c r="IY157" s="760">
        <v>0</v>
      </c>
      <c r="IZ157" s="760">
        <v>0</v>
      </c>
      <c r="JB157" s="760" t="s">
        <v>572</v>
      </c>
      <c r="JC157" s="760" t="s">
        <v>572</v>
      </c>
      <c r="JE157" s="760" t="s">
        <v>572</v>
      </c>
      <c r="JF157" s="760" t="s">
        <v>572</v>
      </c>
    </row>
    <row r="158" spans="1:266" ht="17.25" customHeight="1" x14ac:dyDescent="0.35">
      <c r="A158" s="618" t="s">
        <v>917</v>
      </c>
      <c r="B158" s="730">
        <v>141</v>
      </c>
      <c r="C158" s="730" t="s">
        <v>859</v>
      </c>
      <c r="D158" s="730" t="s">
        <v>859</v>
      </c>
      <c r="E158" s="730">
        <v>3</v>
      </c>
      <c r="F158" s="731" t="s">
        <v>574</v>
      </c>
      <c r="G158" s="732">
        <v>1</v>
      </c>
      <c r="H158" s="826">
        <v>46232</v>
      </c>
      <c r="I158" s="730">
        <v>39</v>
      </c>
      <c r="J158" s="730" t="s">
        <v>308</v>
      </c>
      <c r="K158" s="730">
        <v>40</v>
      </c>
      <c r="L158" s="730" t="s">
        <v>918</v>
      </c>
      <c r="M158" s="772" t="s">
        <v>917</v>
      </c>
      <c r="N158" s="772">
        <v>0</v>
      </c>
      <c r="O158" s="772" t="s">
        <v>390</v>
      </c>
      <c r="P158" s="772">
        <v>0</v>
      </c>
      <c r="Q158" s="772" t="s">
        <v>390</v>
      </c>
      <c r="R158" s="772" t="s">
        <v>861</v>
      </c>
      <c r="S158" s="772"/>
      <c r="T158" s="772" t="s">
        <v>862</v>
      </c>
      <c r="U158" s="772">
        <v>578</v>
      </c>
      <c r="V158" s="772" t="s">
        <v>308</v>
      </c>
      <c r="W158" s="772"/>
      <c r="X158" s="772"/>
      <c r="Y158" s="772"/>
      <c r="Z158" s="773">
        <v>894</v>
      </c>
      <c r="AA158" s="772" t="s">
        <v>45</v>
      </c>
      <c r="AB158" s="772" t="s">
        <v>863</v>
      </c>
      <c r="AC158" s="772" t="s">
        <v>597</v>
      </c>
      <c r="AD158" s="772">
        <v>894</v>
      </c>
      <c r="AE158" s="864">
        <v>894</v>
      </c>
      <c r="AF158" s="774">
        <v>46277</v>
      </c>
      <c r="AG158" s="777"/>
      <c r="AH158" s="777"/>
      <c r="AI158" s="777" t="s">
        <v>308</v>
      </c>
      <c r="AJ158" s="778">
        <v>22</v>
      </c>
      <c r="AK158" s="779"/>
      <c r="AL158" s="778"/>
      <c r="AM158" s="780">
        <v>0</v>
      </c>
      <c r="AN158" s="780"/>
      <c r="AO158" s="780"/>
      <c r="AP158" s="780"/>
      <c r="AQ158" s="780"/>
      <c r="AR158" s="780"/>
      <c r="AS158" s="780"/>
      <c r="AT158" s="780"/>
      <c r="AU158" s="780"/>
      <c r="AV158" s="780"/>
      <c r="AW158" s="780"/>
      <c r="AX158" s="780"/>
      <c r="AY158" s="780"/>
      <c r="AZ158" s="780"/>
      <c r="BA158" s="780"/>
      <c r="BB158" s="780">
        <v>0</v>
      </c>
      <c r="BC158" s="780" t="s">
        <v>397</v>
      </c>
      <c r="BD158" s="780">
        <v>0</v>
      </c>
      <c r="BE158" s="780">
        <v>0</v>
      </c>
      <c r="BF158" s="780">
        <v>0</v>
      </c>
      <c r="BG158" s="780">
        <v>0</v>
      </c>
      <c r="BH158" s="780">
        <v>0</v>
      </c>
      <c r="BI158" s="780">
        <v>894</v>
      </c>
      <c r="BJ158" s="896" t="s">
        <v>902</v>
      </c>
      <c r="BK158" s="780">
        <v>0</v>
      </c>
      <c r="BL158" s="780"/>
      <c r="BM158" s="780"/>
      <c r="BN158" s="780" t="s">
        <v>308</v>
      </c>
      <c r="BO158" s="780" t="s">
        <v>308</v>
      </c>
      <c r="BP158" s="780" t="s">
        <v>308</v>
      </c>
      <c r="BQ158" s="780" t="s">
        <v>308</v>
      </c>
      <c r="BR158" s="780"/>
      <c r="BS158" s="780" t="s">
        <v>397</v>
      </c>
      <c r="BT158" s="780"/>
      <c r="BU158" s="780" t="s">
        <v>579</v>
      </c>
      <c r="BV158" s="780"/>
      <c r="BW158" s="780"/>
      <c r="BX158" s="780"/>
      <c r="BY158" s="780"/>
      <c r="BZ158" s="780"/>
      <c r="CA158" s="780">
        <v>54</v>
      </c>
      <c r="CB158" s="780"/>
      <c r="CC158" s="780"/>
      <c r="CD158" s="780"/>
      <c r="CE158" s="780"/>
      <c r="CF158" s="780"/>
      <c r="CG158" s="780"/>
      <c r="CH158" s="780"/>
      <c r="CI158" s="780"/>
      <c r="CJ158" s="780"/>
      <c r="CK158" s="773"/>
      <c r="CL158" s="773" t="s">
        <v>397</v>
      </c>
      <c r="CM158" s="773">
        <v>0</v>
      </c>
      <c r="CN158" s="773">
        <v>54</v>
      </c>
      <c r="CO158" s="773" t="s">
        <v>397</v>
      </c>
      <c r="CP158" s="773">
        <v>894</v>
      </c>
      <c r="CQ158" s="773">
        <v>894</v>
      </c>
      <c r="CR158" s="772">
        <v>894</v>
      </c>
      <c r="CS158" s="898"/>
      <c r="CT158" s="865" t="s">
        <v>308</v>
      </c>
      <c r="CU158" s="899" t="s">
        <v>308</v>
      </c>
      <c r="CV158" s="774"/>
      <c r="CW158" s="774"/>
      <c r="CX158" s="865">
        <v>46277</v>
      </c>
      <c r="CY158" s="784" t="s">
        <v>887</v>
      </c>
      <c r="CZ158" s="784" t="s">
        <v>308</v>
      </c>
      <c r="DA158" s="785">
        <v>46254</v>
      </c>
      <c r="DB158" s="785" t="s">
        <v>615</v>
      </c>
      <c r="DC158" s="785" t="s">
        <v>616</v>
      </c>
      <c r="DD158" s="785">
        <v>46276</v>
      </c>
      <c r="DE158" s="785" t="s">
        <v>397</v>
      </c>
      <c r="DF158" s="785" t="s">
        <v>397</v>
      </c>
      <c r="DG158" s="785" t="s">
        <v>397</v>
      </c>
      <c r="DH158" s="786">
        <v>0</v>
      </c>
      <c r="DI158" s="774" t="s">
        <v>397</v>
      </c>
      <c r="DJ158" s="774">
        <v>46273</v>
      </c>
      <c r="DK158" s="774" t="s">
        <v>390</v>
      </c>
      <c r="DL158" s="774" t="s">
        <v>390</v>
      </c>
      <c r="DM158" s="774">
        <v>46274</v>
      </c>
      <c r="DN158" s="774">
        <v>46274</v>
      </c>
      <c r="DO158" s="787" t="s">
        <v>308</v>
      </c>
      <c r="DP158" s="774">
        <v>46297</v>
      </c>
      <c r="DQ158" s="776">
        <v>46297</v>
      </c>
      <c r="DR158" s="774">
        <v>46297</v>
      </c>
      <c r="DS158" s="786">
        <v>46297</v>
      </c>
      <c r="DT158" s="752">
        <v>46297</v>
      </c>
      <c r="DU158" s="753">
        <v>-9</v>
      </c>
      <c r="DV158" s="753" t="s">
        <v>308</v>
      </c>
      <c r="DW158" s="754">
        <v>46287</v>
      </c>
      <c r="DX158" s="755">
        <v>46288</v>
      </c>
      <c r="DY158" s="754" t="e">
        <v>#VALUE!</v>
      </c>
      <c r="DZ158" s="754" t="e">
        <v>#VALUE!</v>
      </c>
      <c r="EA158" s="754" t="e">
        <v>#VALUE!</v>
      </c>
      <c r="EB158" s="754" t="e">
        <v>#VALUE!</v>
      </c>
      <c r="HA158" s="756" t="s">
        <v>397</v>
      </c>
      <c r="HB158" s="756" t="s">
        <v>397</v>
      </c>
      <c r="HC158" s="756" t="s">
        <v>397</v>
      </c>
      <c r="HD158" s="756" t="s">
        <v>397</v>
      </c>
      <c r="HE158" s="756" t="s">
        <v>397</v>
      </c>
      <c r="HF158" s="756" t="s">
        <v>397</v>
      </c>
      <c r="HG158" s="756" t="s">
        <v>397</v>
      </c>
      <c r="HH158" s="756" t="s">
        <v>397</v>
      </c>
      <c r="HI158" s="756" t="s">
        <v>397</v>
      </c>
      <c r="HJ158" s="756" t="s">
        <v>397</v>
      </c>
      <c r="HK158"/>
      <c r="HL158"/>
      <c r="HM158"/>
      <c r="HN158" s="756" t="str">
        <f t="shared" si="5"/>
        <v>AUTO PRINT</v>
      </c>
      <c r="HO158"/>
      <c r="HP158" s="757" t="s">
        <v>572</v>
      </c>
      <c r="HQ158" s="757" t="s">
        <v>572</v>
      </c>
      <c r="HR158" s="757" t="s">
        <v>572</v>
      </c>
      <c r="HS158"/>
      <c r="HW158" s="758"/>
      <c r="HX158"/>
      <c r="HY158" s="759" t="s">
        <v>572</v>
      </c>
      <c r="HZ158" s="759" t="s">
        <v>572</v>
      </c>
      <c r="IA158" s="759" t="s">
        <v>572</v>
      </c>
      <c r="IC158" s="760" t="s">
        <v>572</v>
      </c>
      <c r="ID158" s="760" t="s">
        <v>572</v>
      </c>
      <c r="IE158" s="760" t="s">
        <v>572</v>
      </c>
      <c r="IF158" s="761" t="s">
        <v>572</v>
      </c>
      <c r="IG158" s="619" t="str">
        <f t="shared" si="6"/>
        <v>IN HOUSE (MANUAL)</v>
      </c>
      <c r="II158" s="761" t="s">
        <v>572</v>
      </c>
      <c r="IK158" s="761" t="str">
        <f>IFERROR(VLOOKUP($M158,#REF!,13,0),"IN HOUSE (MANUAL)")</f>
        <v>IN HOUSE (MANUAL)</v>
      </c>
      <c r="IM158" s="760" t="s">
        <v>572</v>
      </c>
      <c r="IN158" s="760" t="s">
        <v>572</v>
      </c>
      <c r="IO158" s="760" t="s">
        <v>572</v>
      </c>
      <c r="IQ158" s="760" t="s">
        <v>572</v>
      </c>
      <c r="IR158" s="760" t="s">
        <v>572</v>
      </c>
      <c r="IT158" s="760" t="s">
        <v>572</v>
      </c>
      <c r="IV158" s="760" t="s">
        <v>572</v>
      </c>
      <c r="IW158" s="760" t="s">
        <v>239</v>
      </c>
      <c r="IY158" s="760">
        <v>894</v>
      </c>
      <c r="IZ158" s="760">
        <v>894</v>
      </c>
      <c r="JB158" s="760" t="s">
        <v>572</v>
      </c>
      <c r="JC158" s="760" t="s">
        <v>572</v>
      </c>
      <c r="JE158" s="760" t="s">
        <v>572</v>
      </c>
      <c r="JF158" s="760" t="s">
        <v>572</v>
      </c>
    </row>
    <row r="159" spans="1:266" ht="17.25" customHeight="1" x14ac:dyDescent="0.35">
      <c r="A159" s="618" t="s">
        <v>919</v>
      </c>
      <c r="B159" s="730">
        <v>142</v>
      </c>
      <c r="C159" s="730" t="s">
        <v>859</v>
      </c>
      <c r="D159" s="730" t="s">
        <v>859</v>
      </c>
      <c r="E159" s="730">
        <v>3</v>
      </c>
      <c r="F159" s="731" t="s">
        <v>574</v>
      </c>
      <c r="G159" s="732">
        <v>1</v>
      </c>
      <c r="H159" s="826">
        <v>46196</v>
      </c>
      <c r="I159" s="730">
        <v>40</v>
      </c>
      <c r="J159" s="730" t="s">
        <v>308</v>
      </c>
      <c r="K159" s="730">
        <v>41</v>
      </c>
      <c r="L159" s="730" t="s">
        <v>920</v>
      </c>
      <c r="M159" s="772" t="s">
        <v>919</v>
      </c>
      <c r="N159" s="772">
        <v>0</v>
      </c>
      <c r="O159" s="772" t="s">
        <v>390</v>
      </c>
      <c r="P159" s="772">
        <v>0</v>
      </c>
      <c r="Q159" s="772" t="s">
        <v>390</v>
      </c>
      <c r="R159" s="772" t="s">
        <v>861</v>
      </c>
      <c r="S159" s="772"/>
      <c r="T159" s="772" t="s">
        <v>921</v>
      </c>
      <c r="U159" s="772">
        <v>578</v>
      </c>
      <c r="V159" s="772" t="s">
        <v>308</v>
      </c>
      <c r="W159" s="772" t="s">
        <v>922</v>
      </c>
      <c r="X159" s="772"/>
      <c r="Y159" s="772"/>
      <c r="Z159" s="773">
        <v>2832</v>
      </c>
      <c r="AA159" s="772" t="s">
        <v>45</v>
      </c>
      <c r="AB159" s="772" t="s">
        <v>890</v>
      </c>
      <c r="AC159" s="772" t="s">
        <v>899</v>
      </c>
      <c r="AD159" s="772">
        <v>2832</v>
      </c>
      <c r="AE159" s="864">
        <v>2832</v>
      </c>
      <c r="AF159" s="774">
        <v>46272</v>
      </c>
      <c r="AG159" s="777"/>
      <c r="AH159" s="777"/>
      <c r="AI159" s="777" t="s">
        <v>308</v>
      </c>
      <c r="AJ159" s="778">
        <v>23</v>
      </c>
      <c r="AK159" s="779"/>
      <c r="AL159" s="778"/>
      <c r="AM159" s="780">
        <v>0</v>
      </c>
      <c r="AN159" s="780"/>
      <c r="AO159" s="780"/>
      <c r="AP159" s="780"/>
      <c r="AQ159" s="780"/>
      <c r="AR159" s="780"/>
      <c r="AS159" s="780"/>
      <c r="AT159" s="780"/>
      <c r="AU159" s="780"/>
      <c r="AV159" s="780"/>
      <c r="AW159" s="780"/>
      <c r="AX159" s="780"/>
      <c r="AY159" s="780"/>
      <c r="AZ159" s="780"/>
      <c r="BA159" s="780"/>
      <c r="BB159" s="780">
        <v>0</v>
      </c>
      <c r="BC159" s="780">
        <v>2832</v>
      </c>
      <c r="BD159" s="780">
        <v>0</v>
      </c>
      <c r="BE159" s="780">
        <v>0</v>
      </c>
      <c r="BF159" s="780">
        <v>0</v>
      </c>
      <c r="BG159" s="780">
        <v>0</v>
      </c>
      <c r="BH159" s="780">
        <v>0</v>
      </c>
      <c r="BI159" s="780">
        <v>2832</v>
      </c>
      <c r="BJ159" s="896" t="s">
        <v>902</v>
      </c>
      <c r="BK159" s="780">
        <v>0</v>
      </c>
      <c r="BL159" s="780"/>
      <c r="BM159" s="780"/>
      <c r="BN159" s="780" t="s">
        <v>308</v>
      </c>
      <c r="BO159" s="780" t="s">
        <v>308</v>
      </c>
      <c r="BP159" s="780" t="s">
        <v>308</v>
      </c>
      <c r="BQ159" s="780" t="s">
        <v>308</v>
      </c>
      <c r="BR159" s="780"/>
      <c r="BS159" s="780" t="s">
        <v>397</v>
      </c>
      <c r="BT159" s="780"/>
      <c r="BU159" s="780" t="s">
        <v>579</v>
      </c>
      <c r="BV159" s="780"/>
      <c r="BW159" s="780"/>
      <c r="BX159" s="780"/>
      <c r="BY159" s="780"/>
      <c r="BZ159" s="780"/>
      <c r="CA159" s="780">
        <v>2832</v>
      </c>
      <c r="CB159" s="780"/>
      <c r="CC159" s="780"/>
      <c r="CD159" s="780"/>
      <c r="CE159" s="780"/>
      <c r="CF159" s="780"/>
      <c r="CG159" s="780"/>
      <c r="CH159" s="780"/>
      <c r="CI159" s="780"/>
      <c r="CJ159" s="780"/>
      <c r="CK159" s="773"/>
      <c r="CL159" s="773" t="s">
        <v>397</v>
      </c>
      <c r="CM159" s="773">
        <v>0</v>
      </c>
      <c r="CN159" s="773">
        <v>2832</v>
      </c>
      <c r="CO159" s="773" t="s">
        <v>397</v>
      </c>
      <c r="CP159" s="773">
        <v>2832</v>
      </c>
      <c r="CQ159" s="773">
        <v>2832</v>
      </c>
      <c r="CR159" s="772">
        <v>2832</v>
      </c>
      <c r="CS159" s="781"/>
      <c r="CT159" s="865" t="s">
        <v>308</v>
      </c>
      <c r="CU159" s="899" t="s">
        <v>308</v>
      </c>
      <c r="CV159" s="774"/>
      <c r="CW159" s="774"/>
      <c r="CX159" s="865">
        <v>46255</v>
      </c>
      <c r="CY159" s="784" t="s">
        <v>923</v>
      </c>
      <c r="CZ159" s="784">
        <v>0</v>
      </c>
      <c r="DA159" s="785">
        <v>46269</v>
      </c>
      <c r="DB159" s="785" t="s">
        <v>633</v>
      </c>
      <c r="DC159" s="785" t="s">
        <v>634</v>
      </c>
      <c r="DD159" s="785" t="s">
        <v>390</v>
      </c>
      <c r="DE159" s="785" t="s">
        <v>397</v>
      </c>
      <c r="DF159" s="785" t="s">
        <v>397</v>
      </c>
      <c r="DG159" s="785" t="s">
        <v>397</v>
      </c>
      <c r="DH159" s="786">
        <v>0</v>
      </c>
      <c r="DI159" s="774" t="s">
        <v>397</v>
      </c>
      <c r="DJ159" s="774">
        <v>46272</v>
      </c>
      <c r="DK159" s="774" t="s">
        <v>390</v>
      </c>
      <c r="DL159" s="774">
        <v>46279</v>
      </c>
      <c r="DM159" s="774">
        <v>46276</v>
      </c>
      <c r="DN159" s="774">
        <v>46276</v>
      </c>
      <c r="DO159" s="787">
        <v>0</v>
      </c>
      <c r="DP159" s="774">
        <v>46304</v>
      </c>
      <c r="DQ159" s="776">
        <v>46304</v>
      </c>
      <c r="DR159" s="774">
        <v>46304</v>
      </c>
      <c r="DS159" s="786">
        <v>46304</v>
      </c>
      <c r="DT159" s="752">
        <v>46304</v>
      </c>
      <c r="DU159" s="753">
        <v>-10</v>
      </c>
      <c r="DV159" s="753" t="s">
        <v>308</v>
      </c>
      <c r="DW159" s="754">
        <v>46288</v>
      </c>
      <c r="DX159" s="755">
        <v>46294</v>
      </c>
      <c r="DY159" s="754" t="e">
        <v>#VALUE!</v>
      </c>
      <c r="DZ159" s="754" t="e">
        <v>#VALUE!</v>
      </c>
      <c r="EA159" s="754" t="e">
        <v>#VALUE!</v>
      </c>
      <c r="EB159" s="754" t="e">
        <v>#VALUE!</v>
      </c>
      <c r="HA159" s="756" t="s">
        <v>397</v>
      </c>
      <c r="HB159" s="756" t="s">
        <v>397</v>
      </c>
      <c r="HC159" s="756" t="s">
        <v>397</v>
      </c>
      <c r="HD159" s="756" t="s">
        <v>397</v>
      </c>
      <c r="HE159" s="756" t="s">
        <v>397</v>
      </c>
      <c r="HF159" s="756" t="s">
        <v>397</v>
      </c>
      <c r="HG159" s="756" t="s">
        <v>397</v>
      </c>
      <c r="HH159" s="756" t="s">
        <v>397</v>
      </c>
      <c r="HI159" s="756" t="s">
        <v>397</v>
      </c>
      <c r="HJ159" s="756" t="s">
        <v>397</v>
      </c>
      <c r="HK159"/>
      <c r="HL159"/>
      <c r="HM159"/>
      <c r="HN159" s="756" t="str">
        <f t="shared" si="5"/>
        <v>AUTO PRINT</v>
      </c>
      <c r="HO159"/>
      <c r="HP159" s="757" t="s">
        <v>572</v>
      </c>
      <c r="HQ159" s="757" t="s">
        <v>572</v>
      </c>
      <c r="HR159" s="757" t="s">
        <v>572</v>
      </c>
      <c r="HS159"/>
      <c r="HW159" s="758"/>
      <c r="HX159"/>
      <c r="HY159" s="759" t="s">
        <v>572</v>
      </c>
      <c r="HZ159" s="759" t="s">
        <v>572</v>
      </c>
      <c r="IA159" s="759" t="s">
        <v>572</v>
      </c>
      <c r="IC159" s="760" t="s">
        <v>572</v>
      </c>
      <c r="ID159" s="760" t="s">
        <v>572</v>
      </c>
      <c r="IE159" s="760" t="s">
        <v>572</v>
      </c>
      <c r="IF159" s="761" t="s">
        <v>572</v>
      </c>
      <c r="IG159" s="619" t="str">
        <f t="shared" si="6"/>
        <v>IN HOUSE (MANUAL)</v>
      </c>
      <c r="II159" s="761" t="s">
        <v>572</v>
      </c>
      <c r="IK159" s="761" t="str">
        <f>IFERROR(VLOOKUP($M159,#REF!,13,0),"IN HOUSE (MANUAL)")</f>
        <v>IN HOUSE (MANUAL)</v>
      </c>
      <c r="IM159" s="760" t="s">
        <v>572</v>
      </c>
      <c r="IN159" s="760" t="s">
        <v>572</v>
      </c>
      <c r="IO159" s="760" t="s">
        <v>572</v>
      </c>
      <c r="IQ159" s="760" t="s">
        <v>572</v>
      </c>
      <c r="IR159" s="760" t="s">
        <v>572</v>
      </c>
      <c r="IT159" s="760" t="s">
        <v>572</v>
      </c>
      <c r="IV159" s="760" t="s">
        <v>922</v>
      </c>
      <c r="IW159" s="760" t="s">
        <v>239</v>
      </c>
      <c r="IY159" s="760">
        <v>2832</v>
      </c>
      <c r="IZ159" s="760">
        <v>2832</v>
      </c>
      <c r="JB159" s="760" t="s">
        <v>572</v>
      </c>
      <c r="JC159" s="760" t="s">
        <v>572</v>
      </c>
      <c r="JE159" s="760" t="s">
        <v>572</v>
      </c>
      <c r="JF159" s="760" t="s">
        <v>572</v>
      </c>
    </row>
    <row r="160" spans="1:266" ht="17.25" customHeight="1" x14ac:dyDescent="0.35">
      <c r="A160" s="618" t="s">
        <v>924</v>
      </c>
      <c r="B160" s="730">
        <v>143</v>
      </c>
      <c r="C160" s="730" t="s">
        <v>896</v>
      </c>
      <c r="D160" s="730" t="s">
        <v>896</v>
      </c>
      <c r="E160" s="730">
        <v>3</v>
      </c>
      <c r="F160" s="731" t="s">
        <v>574</v>
      </c>
      <c r="G160" s="732">
        <v>2</v>
      </c>
      <c r="H160" s="826">
        <v>46196</v>
      </c>
      <c r="I160" s="730">
        <v>40</v>
      </c>
      <c r="J160" s="730" t="s">
        <v>308</v>
      </c>
      <c r="K160" s="730">
        <v>41</v>
      </c>
      <c r="L160" s="730" t="s">
        <v>925</v>
      </c>
      <c r="M160" s="772" t="s">
        <v>924</v>
      </c>
      <c r="N160" s="772">
        <v>0</v>
      </c>
      <c r="O160" s="772" t="s">
        <v>390</v>
      </c>
      <c r="P160" s="772">
        <v>0</v>
      </c>
      <c r="Q160" s="772" t="s">
        <v>390</v>
      </c>
      <c r="R160" s="772" t="s">
        <v>861</v>
      </c>
      <c r="S160" s="772"/>
      <c r="T160" s="772" t="s">
        <v>926</v>
      </c>
      <c r="U160" s="772">
        <v>578</v>
      </c>
      <c r="V160" s="772" t="s">
        <v>308</v>
      </c>
      <c r="W160" s="772" t="s">
        <v>922</v>
      </c>
      <c r="X160" s="772"/>
      <c r="Y160" s="772"/>
      <c r="Z160" s="773">
        <v>1680</v>
      </c>
      <c r="AA160" s="772" t="s">
        <v>45</v>
      </c>
      <c r="AB160" s="772" t="s">
        <v>890</v>
      </c>
      <c r="AC160" s="772" t="s">
        <v>899</v>
      </c>
      <c r="AD160" s="772">
        <v>3360</v>
      </c>
      <c r="AE160" s="864">
        <v>1680</v>
      </c>
      <c r="AF160" s="774" t="s">
        <v>390</v>
      </c>
      <c r="AG160" s="777"/>
      <c r="AH160" s="777"/>
      <c r="AI160" s="777" t="s">
        <v>308</v>
      </c>
      <c r="AJ160" s="778">
        <v>24</v>
      </c>
      <c r="AK160" s="864"/>
      <c r="AL160" s="864"/>
      <c r="AM160" s="901">
        <v>0</v>
      </c>
      <c r="AN160" s="901"/>
      <c r="AO160" s="901"/>
      <c r="AP160" s="901"/>
      <c r="AQ160" s="901"/>
      <c r="AR160" s="901"/>
      <c r="AS160" s="901"/>
      <c r="AT160" s="901"/>
      <c r="AU160" s="901"/>
      <c r="AV160" s="901"/>
      <c r="AW160" s="901"/>
      <c r="AX160" s="901"/>
      <c r="AY160" s="901"/>
      <c r="AZ160" s="901"/>
      <c r="BA160" s="901"/>
      <c r="BB160" s="901">
        <v>0</v>
      </c>
      <c r="BC160" s="901">
        <v>1680</v>
      </c>
      <c r="BD160" s="901">
        <v>0</v>
      </c>
      <c r="BE160" s="901">
        <v>0</v>
      </c>
      <c r="BF160" s="901">
        <v>0</v>
      </c>
      <c r="BG160" s="901">
        <v>0</v>
      </c>
      <c r="BH160" s="901">
        <v>0</v>
      </c>
      <c r="BI160" s="901">
        <v>1680</v>
      </c>
      <c r="BJ160" s="896" t="s">
        <v>902</v>
      </c>
      <c r="BK160" s="901">
        <v>0</v>
      </c>
      <c r="BL160" s="901"/>
      <c r="BM160" s="901"/>
      <c r="BN160" s="901" t="s">
        <v>308</v>
      </c>
      <c r="BO160" s="901" t="s">
        <v>308</v>
      </c>
      <c r="BP160" s="901" t="s">
        <v>308</v>
      </c>
      <c r="BQ160" s="901" t="s">
        <v>308</v>
      </c>
      <c r="BR160" s="901"/>
      <c r="BS160" s="901" t="s">
        <v>397</v>
      </c>
      <c r="BT160" s="901"/>
      <c r="BU160" s="901" t="s">
        <v>579</v>
      </c>
      <c r="BV160" s="901"/>
      <c r="BW160" s="901"/>
      <c r="BX160" s="901"/>
      <c r="BY160" s="901"/>
      <c r="BZ160" s="901"/>
      <c r="CA160" s="902">
        <v>1680</v>
      </c>
      <c r="CB160" s="901"/>
      <c r="CC160" s="901"/>
      <c r="CD160" s="901"/>
      <c r="CE160" s="901"/>
      <c r="CF160" s="901"/>
      <c r="CG160" s="901"/>
      <c r="CH160" s="901"/>
      <c r="CI160" s="901"/>
      <c r="CJ160" s="901"/>
      <c r="CK160" s="773"/>
      <c r="CL160" s="773" t="s">
        <v>397</v>
      </c>
      <c r="CM160" s="773">
        <v>0</v>
      </c>
      <c r="CN160" s="773">
        <v>1680</v>
      </c>
      <c r="CO160" s="773" t="s">
        <v>397</v>
      </c>
      <c r="CP160" s="773">
        <v>1680</v>
      </c>
      <c r="CQ160" s="773">
        <v>3360</v>
      </c>
      <c r="CR160" s="772">
        <v>1680</v>
      </c>
      <c r="CS160" s="781"/>
      <c r="CT160" s="865" t="s">
        <v>308</v>
      </c>
      <c r="CU160" s="899" t="s">
        <v>308</v>
      </c>
      <c r="CV160" s="774"/>
      <c r="CW160" s="774"/>
      <c r="CX160" s="865">
        <v>46255</v>
      </c>
      <c r="CY160" s="784">
        <v>0</v>
      </c>
      <c r="CZ160" s="784">
        <v>0</v>
      </c>
      <c r="DA160" s="785">
        <v>0</v>
      </c>
      <c r="DB160" s="785">
        <v>0</v>
      </c>
      <c r="DC160" s="785">
        <v>0</v>
      </c>
      <c r="DD160" s="785" t="s">
        <v>390</v>
      </c>
      <c r="DE160" s="785" t="s">
        <v>397</v>
      </c>
      <c r="DF160" s="785" t="s">
        <v>397</v>
      </c>
      <c r="DG160" s="785" t="s">
        <v>397</v>
      </c>
      <c r="DH160" s="786">
        <v>0</v>
      </c>
      <c r="DI160" s="774" t="s">
        <v>397</v>
      </c>
      <c r="DJ160" s="774" t="s">
        <v>390</v>
      </c>
      <c r="DK160" s="774" t="s">
        <v>390</v>
      </c>
      <c r="DL160" s="774" t="s">
        <v>390</v>
      </c>
      <c r="DM160" s="774">
        <v>46281</v>
      </c>
      <c r="DN160" s="774">
        <v>46281</v>
      </c>
      <c r="DO160" s="787">
        <v>0</v>
      </c>
      <c r="DP160" s="774">
        <v>46304</v>
      </c>
      <c r="DQ160" s="776">
        <v>46304</v>
      </c>
      <c r="DR160" s="774">
        <v>46304</v>
      </c>
      <c r="DS160" s="786">
        <v>46304</v>
      </c>
      <c r="DT160" s="752">
        <v>46304</v>
      </c>
      <c r="DU160" s="753">
        <v>-8</v>
      </c>
      <c r="DV160" s="753" t="s">
        <v>308</v>
      </c>
      <c r="DW160" s="754">
        <v>46294</v>
      </c>
      <c r="DX160" s="755">
        <v>46296</v>
      </c>
      <c r="DY160" s="754" t="e">
        <v>#VALUE!</v>
      </c>
      <c r="DZ160" s="754" t="e">
        <v>#VALUE!</v>
      </c>
      <c r="EA160" s="754"/>
      <c r="EB160" s="754"/>
      <c r="HA160" s="756" t="s">
        <v>397</v>
      </c>
      <c r="HB160" s="756" t="s">
        <v>397</v>
      </c>
      <c r="HC160" s="756" t="s">
        <v>397</v>
      </c>
      <c r="HD160" s="756" t="s">
        <v>397</v>
      </c>
      <c r="HE160" s="756" t="s">
        <v>397</v>
      </c>
      <c r="HF160" s="756" t="s">
        <v>397</v>
      </c>
      <c r="HG160" s="756" t="s">
        <v>397</v>
      </c>
      <c r="HH160" s="756" t="s">
        <v>397</v>
      </c>
      <c r="HI160" s="756" t="s">
        <v>397</v>
      </c>
      <c r="HJ160" s="756" t="s">
        <v>397</v>
      </c>
      <c r="HK160"/>
      <c r="HL160"/>
      <c r="HM160"/>
      <c r="HN160" s="756" t="str">
        <f t="shared" si="5"/>
        <v>AUTO PRINT</v>
      </c>
      <c r="HO160"/>
      <c r="HP160" s="757" t="s">
        <v>572</v>
      </c>
      <c r="HQ160" s="757" t="s">
        <v>572</v>
      </c>
      <c r="HR160" s="757" t="s">
        <v>572</v>
      </c>
      <c r="HS160"/>
      <c r="HW160" s="758"/>
      <c r="HX160"/>
      <c r="HY160" s="759" t="s">
        <v>572</v>
      </c>
      <c r="HZ160" s="759" t="s">
        <v>572</v>
      </c>
      <c r="IA160" s="759" t="s">
        <v>572</v>
      </c>
      <c r="IC160" s="760" t="s">
        <v>572</v>
      </c>
      <c r="ID160" s="760" t="s">
        <v>572</v>
      </c>
      <c r="IE160" s="760" t="s">
        <v>572</v>
      </c>
      <c r="IF160" s="761" t="s">
        <v>572</v>
      </c>
      <c r="IG160" s="619" t="str">
        <f t="shared" si="6"/>
        <v>IN HOUSE (MANUAL)</v>
      </c>
      <c r="II160" s="761" t="s">
        <v>572</v>
      </c>
      <c r="IK160" s="761" t="str">
        <f>IFERROR(VLOOKUP($M160,#REF!,13,0),"IN HOUSE (MANUAL)")</f>
        <v>IN HOUSE (MANUAL)</v>
      </c>
      <c r="IM160" s="760" t="s">
        <v>572</v>
      </c>
      <c r="IN160" s="760" t="s">
        <v>572</v>
      </c>
      <c r="IO160" s="760" t="s">
        <v>572</v>
      </c>
      <c r="IQ160" s="760" t="s">
        <v>572</v>
      </c>
      <c r="IR160" s="760" t="s">
        <v>572</v>
      </c>
      <c r="IT160" s="760" t="s">
        <v>572</v>
      </c>
      <c r="IV160" s="760" t="s">
        <v>922</v>
      </c>
      <c r="IW160" s="760" t="s">
        <v>239</v>
      </c>
      <c r="IY160" s="760">
        <v>1680</v>
      </c>
      <c r="IZ160" s="760">
        <v>1680</v>
      </c>
      <c r="JB160" s="760" t="s">
        <v>572</v>
      </c>
      <c r="JC160" s="760" t="s">
        <v>572</v>
      </c>
      <c r="JE160" s="760" t="s">
        <v>572</v>
      </c>
      <c r="JF160" s="760" t="s">
        <v>572</v>
      </c>
    </row>
    <row r="161" spans="1:266" ht="17.25" customHeight="1" x14ac:dyDescent="0.35">
      <c r="A161" s="618" t="s">
        <v>927</v>
      </c>
      <c r="B161" s="730">
        <v>144</v>
      </c>
      <c r="C161" s="730" t="s">
        <v>896</v>
      </c>
      <c r="D161" s="730" t="s">
        <v>896</v>
      </c>
      <c r="E161" s="730">
        <v>3</v>
      </c>
      <c r="F161" s="731" t="s">
        <v>574</v>
      </c>
      <c r="G161" s="732">
        <v>2</v>
      </c>
      <c r="H161" s="826">
        <v>46196</v>
      </c>
      <c r="I161" s="730">
        <v>41</v>
      </c>
      <c r="J161" s="730" t="s">
        <v>308</v>
      </c>
      <c r="K161" s="730">
        <v>41</v>
      </c>
      <c r="L161" s="730" t="s">
        <v>928</v>
      </c>
      <c r="M161" s="772" t="s">
        <v>927</v>
      </c>
      <c r="N161" s="772">
        <v>0</v>
      </c>
      <c r="O161" s="772" t="s">
        <v>390</v>
      </c>
      <c r="P161" s="772">
        <v>0</v>
      </c>
      <c r="Q161" s="772" t="s">
        <v>390</v>
      </c>
      <c r="R161" s="772" t="s">
        <v>861</v>
      </c>
      <c r="S161" s="772"/>
      <c r="T161" s="772" t="s">
        <v>926</v>
      </c>
      <c r="U161" s="772">
        <v>578</v>
      </c>
      <c r="V161" s="772" t="s">
        <v>308</v>
      </c>
      <c r="W161" s="772" t="s">
        <v>922</v>
      </c>
      <c r="X161" s="772"/>
      <c r="Y161" s="772"/>
      <c r="Z161" s="773"/>
      <c r="AA161" s="772" t="s">
        <v>45</v>
      </c>
      <c r="AB161" s="772" t="s">
        <v>890</v>
      </c>
      <c r="AC161" s="772" t="s">
        <v>899</v>
      </c>
      <c r="AD161" s="772">
        <v>3348</v>
      </c>
      <c r="AE161" s="864">
        <v>1674</v>
      </c>
      <c r="AF161" s="774">
        <v>46272</v>
      </c>
      <c r="AG161" s="777"/>
      <c r="AH161" s="777"/>
      <c r="AI161" s="777" t="s">
        <v>308</v>
      </c>
      <c r="AJ161" s="778">
        <v>25</v>
      </c>
      <c r="AK161" s="864"/>
      <c r="AL161" s="864"/>
      <c r="AM161" s="901">
        <v>0</v>
      </c>
      <c r="AN161" s="901"/>
      <c r="AO161" s="901"/>
      <c r="AP161" s="901"/>
      <c r="AQ161" s="901"/>
      <c r="AR161" s="901"/>
      <c r="AS161" s="901"/>
      <c r="AT161" s="901"/>
      <c r="AU161" s="901"/>
      <c r="AV161" s="901"/>
      <c r="AW161" s="901"/>
      <c r="AX161" s="901"/>
      <c r="AY161" s="901"/>
      <c r="AZ161" s="901"/>
      <c r="BA161" s="901"/>
      <c r="BB161" s="901">
        <v>0</v>
      </c>
      <c r="BC161" s="902">
        <v>1062</v>
      </c>
      <c r="BD161" s="901">
        <v>0</v>
      </c>
      <c r="BE161" s="901">
        <v>0</v>
      </c>
      <c r="BF161" s="901">
        <v>0</v>
      </c>
      <c r="BG161" s="901">
        <v>0</v>
      </c>
      <c r="BH161" s="901">
        <v>0</v>
      </c>
      <c r="BI161" s="901">
        <v>1062</v>
      </c>
      <c r="BJ161" s="901"/>
      <c r="BK161" s="901">
        <v>0</v>
      </c>
      <c r="BL161" s="901"/>
      <c r="BM161" s="901"/>
      <c r="BN161" s="901" t="s">
        <v>308</v>
      </c>
      <c r="BO161" s="901" t="s">
        <v>308</v>
      </c>
      <c r="BP161" s="901" t="s">
        <v>308</v>
      </c>
      <c r="BQ161" s="901" t="s">
        <v>308</v>
      </c>
      <c r="BR161" s="901"/>
      <c r="BS161" s="901" t="s">
        <v>397</v>
      </c>
      <c r="BT161" s="901"/>
      <c r="BU161" s="901" t="s">
        <v>579</v>
      </c>
      <c r="BV161" s="901"/>
      <c r="BW161" s="901"/>
      <c r="BX161" s="901"/>
      <c r="BY161" s="901"/>
      <c r="BZ161" s="901"/>
      <c r="CA161" s="902">
        <v>1674</v>
      </c>
      <c r="CB161" s="901"/>
      <c r="CC161" s="901"/>
      <c r="CD161" s="901"/>
      <c r="CE161" s="901"/>
      <c r="CF161" s="901"/>
      <c r="CG161" s="901"/>
      <c r="CH161" s="901"/>
      <c r="CI161" s="901"/>
      <c r="CJ161" s="901"/>
      <c r="CK161" s="773"/>
      <c r="CL161" s="773" t="s">
        <v>397</v>
      </c>
      <c r="CM161" s="773">
        <v>0</v>
      </c>
      <c r="CN161" s="773">
        <v>1674</v>
      </c>
      <c r="CO161" s="773" t="s">
        <v>397</v>
      </c>
      <c r="CP161" s="773">
        <v>1674</v>
      </c>
      <c r="CQ161" s="773">
        <v>3348</v>
      </c>
      <c r="CR161" s="772">
        <v>1674</v>
      </c>
      <c r="CS161" s="781"/>
      <c r="CT161" s="865" t="s">
        <v>308</v>
      </c>
      <c r="CU161" s="899" t="s">
        <v>308</v>
      </c>
      <c r="CV161" s="774"/>
      <c r="CW161" s="774"/>
      <c r="CX161" s="865">
        <v>46255</v>
      </c>
      <c r="CY161" s="784" t="s">
        <v>923</v>
      </c>
      <c r="CZ161" s="784">
        <v>0</v>
      </c>
      <c r="DA161" s="785">
        <v>46269</v>
      </c>
      <c r="DB161" s="785" t="s">
        <v>633</v>
      </c>
      <c r="DC161" s="785" t="s">
        <v>634</v>
      </c>
      <c r="DD161" s="785" t="s">
        <v>390</v>
      </c>
      <c r="DE161" s="785" t="s">
        <v>397</v>
      </c>
      <c r="DF161" s="785" t="s">
        <v>397</v>
      </c>
      <c r="DG161" s="785" t="s">
        <v>397</v>
      </c>
      <c r="DH161" s="786">
        <v>0</v>
      </c>
      <c r="DI161" s="774" t="s">
        <v>397</v>
      </c>
      <c r="DJ161" s="774">
        <v>46272</v>
      </c>
      <c r="DK161" s="774" t="s">
        <v>390</v>
      </c>
      <c r="DL161" s="774" t="s">
        <v>390</v>
      </c>
      <c r="DM161" s="774">
        <v>46283</v>
      </c>
      <c r="DN161" s="774">
        <v>46283</v>
      </c>
      <c r="DO161" s="787">
        <v>0</v>
      </c>
      <c r="DP161" s="774">
        <v>46304</v>
      </c>
      <c r="DQ161" s="776">
        <v>46304</v>
      </c>
      <c r="DR161" s="774">
        <v>46304</v>
      </c>
      <c r="DS161" s="786">
        <v>46304</v>
      </c>
      <c r="DT161" s="752">
        <v>46304</v>
      </c>
      <c r="DU161" s="753">
        <v>-4</v>
      </c>
      <c r="DV161" s="753" t="s">
        <v>308</v>
      </c>
      <c r="DW161" s="754">
        <v>46296</v>
      </c>
      <c r="DX161" s="755">
        <v>46300</v>
      </c>
      <c r="DY161" s="754" t="e">
        <v>#VALUE!</v>
      </c>
      <c r="DZ161" s="754" t="e">
        <v>#VALUE!</v>
      </c>
      <c r="EA161" s="754"/>
      <c r="EB161" s="754"/>
      <c r="HA161" s="756" t="s">
        <v>397</v>
      </c>
      <c r="HB161" s="756" t="s">
        <v>397</v>
      </c>
      <c r="HC161" s="756" t="s">
        <v>397</v>
      </c>
      <c r="HD161" s="756" t="s">
        <v>397</v>
      </c>
      <c r="HE161" s="756" t="s">
        <v>397</v>
      </c>
      <c r="HF161" s="756" t="s">
        <v>397</v>
      </c>
      <c r="HG161" s="756" t="s">
        <v>397</v>
      </c>
      <c r="HH161" s="756" t="s">
        <v>397</v>
      </c>
      <c r="HI161" s="756" t="s">
        <v>397</v>
      </c>
      <c r="HJ161" s="756" t="s">
        <v>397</v>
      </c>
      <c r="HK161"/>
      <c r="HL161"/>
      <c r="HM161"/>
      <c r="HN161" s="756" t="str">
        <f t="shared" si="5"/>
        <v>AUTO PRINT</v>
      </c>
      <c r="HO161"/>
      <c r="HP161" s="757" t="s">
        <v>572</v>
      </c>
      <c r="HQ161" s="757" t="s">
        <v>572</v>
      </c>
      <c r="HR161" s="757" t="s">
        <v>572</v>
      </c>
      <c r="HS161"/>
      <c r="HW161" s="758"/>
      <c r="HX161"/>
      <c r="HY161" s="759" t="s">
        <v>572</v>
      </c>
      <c r="HZ161" s="759" t="s">
        <v>572</v>
      </c>
      <c r="IA161" s="759" t="s">
        <v>572</v>
      </c>
      <c r="IC161" s="760" t="s">
        <v>572</v>
      </c>
      <c r="ID161" s="760" t="s">
        <v>572</v>
      </c>
      <c r="IE161" s="760" t="s">
        <v>572</v>
      </c>
      <c r="IF161" s="761" t="s">
        <v>572</v>
      </c>
      <c r="IG161" s="619" t="str">
        <f t="shared" si="6"/>
        <v>IN HOUSE (MANUAL)</v>
      </c>
      <c r="II161" s="761" t="s">
        <v>572</v>
      </c>
      <c r="IK161" s="761" t="str">
        <f>IFERROR(VLOOKUP($M161,#REF!,13,0),"IN HOUSE (MANUAL)")</f>
        <v>IN HOUSE (MANUAL)</v>
      </c>
      <c r="IM161" s="760" t="s">
        <v>572</v>
      </c>
      <c r="IN161" s="760" t="s">
        <v>572</v>
      </c>
      <c r="IO161" s="760" t="s">
        <v>572</v>
      </c>
      <c r="IQ161" s="760" t="s">
        <v>572</v>
      </c>
      <c r="IR161" s="760" t="s">
        <v>572</v>
      </c>
      <c r="IT161" s="760" t="s">
        <v>572</v>
      </c>
      <c r="IV161" s="760" t="s">
        <v>922</v>
      </c>
      <c r="IW161" s="760" t="s">
        <v>572</v>
      </c>
      <c r="IY161" s="760" t="s">
        <v>572</v>
      </c>
      <c r="IZ161" s="760" t="s">
        <v>572</v>
      </c>
      <c r="JB161" s="760" t="s">
        <v>572</v>
      </c>
      <c r="JC161" s="760" t="s">
        <v>572</v>
      </c>
      <c r="JE161" s="760" t="s">
        <v>572</v>
      </c>
      <c r="JF161" s="760" t="s">
        <v>572</v>
      </c>
    </row>
    <row r="162" spans="1:266" ht="17.25" customHeight="1" x14ac:dyDescent="0.35">
      <c r="A162" s="618" t="s">
        <v>929</v>
      </c>
      <c r="B162" s="730">
        <v>145</v>
      </c>
      <c r="C162" s="730" t="s">
        <v>859</v>
      </c>
      <c r="D162" s="730" t="s">
        <v>859</v>
      </c>
      <c r="E162" s="730">
        <v>3</v>
      </c>
      <c r="F162" s="731" t="s">
        <v>574</v>
      </c>
      <c r="G162" s="732">
        <v>1</v>
      </c>
      <c r="H162" s="826">
        <v>46232</v>
      </c>
      <c r="I162" s="730">
        <v>41</v>
      </c>
      <c r="J162" s="730" t="s">
        <v>308</v>
      </c>
      <c r="K162" s="730">
        <v>41</v>
      </c>
      <c r="L162" s="730" t="s">
        <v>930</v>
      </c>
      <c r="M162" s="772" t="s">
        <v>929</v>
      </c>
      <c r="N162" s="772">
        <v>0</v>
      </c>
      <c r="O162" s="772" t="s">
        <v>390</v>
      </c>
      <c r="P162" s="772">
        <v>0</v>
      </c>
      <c r="Q162" s="772" t="s">
        <v>390</v>
      </c>
      <c r="R162" s="772" t="s">
        <v>861</v>
      </c>
      <c r="S162" s="772"/>
      <c r="T162" s="772" t="s">
        <v>874</v>
      </c>
      <c r="U162" s="772">
        <v>578</v>
      </c>
      <c r="V162" s="772" t="s">
        <v>308</v>
      </c>
      <c r="W162" s="772" t="s">
        <v>922</v>
      </c>
      <c r="X162" s="772"/>
      <c r="Y162" s="772"/>
      <c r="Z162" s="773"/>
      <c r="AA162" s="772" t="s">
        <v>45</v>
      </c>
      <c r="AB162" s="772" t="s">
        <v>863</v>
      </c>
      <c r="AC162" s="772" t="s">
        <v>751</v>
      </c>
      <c r="AD162" s="772">
        <v>156</v>
      </c>
      <c r="AE162" s="864">
        <v>156</v>
      </c>
      <c r="AF162" s="774">
        <v>46277</v>
      </c>
      <c r="AG162" s="777"/>
      <c r="AH162" s="777"/>
      <c r="AI162" s="777" t="s">
        <v>625</v>
      </c>
      <c r="AJ162" s="778">
        <v>26</v>
      </c>
      <c r="AK162" s="779"/>
      <c r="AL162" s="778"/>
      <c r="AM162" s="780">
        <v>156</v>
      </c>
      <c r="AN162" s="780"/>
      <c r="AO162" s="780"/>
      <c r="AP162" s="780"/>
      <c r="AQ162" s="780"/>
      <c r="AR162" s="780"/>
      <c r="AS162" s="780"/>
      <c r="AT162" s="780"/>
      <c r="AU162" s="780"/>
      <c r="AV162" s="780"/>
      <c r="AW162" s="780"/>
      <c r="AX162" s="780"/>
      <c r="AY162" s="780"/>
      <c r="AZ162" s="780"/>
      <c r="BA162" s="780"/>
      <c r="BB162" s="780">
        <v>0</v>
      </c>
      <c r="BC162" s="780">
        <v>156</v>
      </c>
      <c r="BD162" s="780">
        <v>0</v>
      </c>
      <c r="BE162" s="780">
        <v>0</v>
      </c>
      <c r="BF162" s="780">
        <v>0</v>
      </c>
      <c r="BG162" s="780">
        <v>0</v>
      </c>
      <c r="BH162" s="780">
        <v>0</v>
      </c>
      <c r="BI162" s="780">
        <v>156</v>
      </c>
      <c r="BJ162" s="780"/>
      <c r="BK162" s="780">
        <v>0</v>
      </c>
      <c r="BL162" s="780"/>
      <c r="BM162" s="780"/>
      <c r="BN162" s="780" t="s">
        <v>308</v>
      </c>
      <c r="BO162" s="780" t="s">
        <v>308</v>
      </c>
      <c r="BP162" s="780" t="s">
        <v>308</v>
      </c>
      <c r="BQ162" s="780" t="s">
        <v>308</v>
      </c>
      <c r="BR162" s="780"/>
      <c r="BS162" s="780" t="s">
        <v>397</v>
      </c>
      <c r="BT162" s="780"/>
      <c r="BU162" s="780" t="s">
        <v>579</v>
      </c>
      <c r="BV162" s="780"/>
      <c r="BW162" s="780"/>
      <c r="BX162" s="780"/>
      <c r="BY162" s="780"/>
      <c r="BZ162" s="780"/>
      <c r="CA162" s="780">
        <v>156</v>
      </c>
      <c r="CB162" s="780"/>
      <c r="CC162" s="780"/>
      <c r="CD162" s="780"/>
      <c r="CE162" s="780"/>
      <c r="CF162" s="780"/>
      <c r="CG162" s="780"/>
      <c r="CH162" s="780"/>
      <c r="CI162" s="780"/>
      <c r="CJ162" s="780"/>
      <c r="CK162" s="773"/>
      <c r="CL162" s="773" t="s">
        <v>397</v>
      </c>
      <c r="CM162" s="773">
        <v>156</v>
      </c>
      <c r="CN162" s="773">
        <v>156</v>
      </c>
      <c r="CO162" s="773" t="s">
        <v>397</v>
      </c>
      <c r="CP162" s="773">
        <v>156</v>
      </c>
      <c r="CQ162" s="773">
        <v>156</v>
      </c>
      <c r="CR162" s="772">
        <v>156</v>
      </c>
      <c r="CS162" s="898"/>
      <c r="CT162" s="865" t="s">
        <v>308</v>
      </c>
      <c r="CU162" s="899" t="s">
        <v>308</v>
      </c>
      <c r="CV162" s="774"/>
      <c r="CW162" s="774"/>
      <c r="CX162" s="865">
        <v>46277</v>
      </c>
      <c r="CY162" s="784" t="s">
        <v>887</v>
      </c>
      <c r="CZ162" s="784" t="s">
        <v>308</v>
      </c>
      <c r="DA162" s="785">
        <v>46254</v>
      </c>
      <c r="DB162" s="785" t="s">
        <v>615</v>
      </c>
      <c r="DC162" s="785" t="s">
        <v>616</v>
      </c>
      <c r="DD162" s="785">
        <v>46276</v>
      </c>
      <c r="DE162" s="785" t="s">
        <v>397</v>
      </c>
      <c r="DF162" s="785" t="s">
        <v>397</v>
      </c>
      <c r="DG162" s="785" t="s">
        <v>397</v>
      </c>
      <c r="DH162" s="786">
        <v>0</v>
      </c>
      <c r="DI162" s="774" t="s">
        <v>397</v>
      </c>
      <c r="DJ162" s="774">
        <v>46273</v>
      </c>
      <c r="DK162" s="774" t="s">
        <v>390</v>
      </c>
      <c r="DL162" s="774">
        <v>46286</v>
      </c>
      <c r="DM162" s="774">
        <v>46288</v>
      </c>
      <c r="DN162" s="774">
        <v>46288</v>
      </c>
      <c r="DO162" s="787" t="s">
        <v>308</v>
      </c>
      <c r="DP162" s="774">
        <v>46304</v>
      </c>
      <c r="DQ162" s="776">
        <v>46315</v>
      </c>
      <c r="DR162" s="774">
        <v>46315</v>
      </c>
      <c r="DS162" s="786">
        <v>46304</v>
      </c>
      <c r="DT162" s="752">
        <v>46315</v>
      </c>
      <c r="DU162" s="753">
        <v>-4</v>
      </c>
      <c r="DV162" s="753" t="s">
        <v>308</v>
      </c>
      <c r="DW162" s="754">
        <v>46300</v>
      </c>
      <c r="DX162" s="755">
        <v>46300</v>
      </c>
      <c r="DY162" s="754" t="e">
        <v>#VALUE!</v>
      </c>
      <c r="DZ162" s="754" t="e">
        <v>#VALUE!</v>
      </c>
      <c r="EA162" s="754"/>
      <c r="EB162" s="754"/>
      <c r="HA162" s="756" t="s">
        <v>397</v>
      </c>
      <c r="HB162" s="756" t="s">
        <v>397</v>
      </c>
      <c r="HC162" s="756" t="s">
        <v>397</v>
      </c>
      <c r="HD162" s="756" t="s">
        <v>397</v>
      </c>
      <c r="HE162" s="756" t="s">
        <v>397</v>
      </c>
      <c r="HF162" s="756" t="s">
        <v>397</v>
      </c>
      <c r="HG162" s="756" t="s">
        <v>397</v>
      </c>
      <c r="HH162" s="756" t="s">
        <v>397</v>
      </c>
      <c r="HI162" s="756" t="s">
        <v>397</v>
      </c>
      <c r="HJ162" s="756" t="s">
        <v>397</v>
      </c>
      <c r="HK162"/>
      <c r="HL162"/>
      <c r="HM162"/>
      <c r="HN162" s="756" t="str">
        <f t="shared" si="5"/>
        <v>AUTO PRINT</v>
      </c>
      <c r="HO162"/>
      <c r="HP162" s="757" t="s">
        <v>572</v>
      </c>
      <c r="HQ162" s="757" t="s">
        <v>572</v>
      </c>
      <c r="HR162" s="757" t="s">
        <v>572</v>
      </c>
      <c r="HS162"/>
      <c r="HW162" s="758"/>
      <c r="HX162"/>
      <c r="HY162" s="759" t="s">
        <v>572</v>
      </c>
      <c r="HZ162" s="759" t="s">
        <v>572</v>
      </c>
      <c r="IA162" s="759" t="s">
        <v>572</v>
      </c>
      <c r="IC162" s="760" t="s">
        <v>572</v>
      </c>
      <c r="ID162" s="760" t="s">
        <v>572</v>
      </c>
      <c r="IE162" s="760" t="s">
        <v>572</v>
      </c>
      <c r="IF162" s="761" t="s">
        <v>572</v>
      </c>
      <c r="IG162" s="619" t="str">
        <f t="shared" si="6"/>
        <v>IN HOUSE (MANUAL)</v>
      </c>
      <c r="II162" s="761" t="s">
        <v>572</v>
      </c>
      <c r="IK162" s="761" t="str">
        <f>IFERROR(VLOOKUP($M162,#REF!,13,0),"IN HOUSE (MANUAL)")</f>
        <v>IN HOUSE (MANUAL)</v>
      </c>
      <c r="IM162" s="760" t="s">
        <v>572</v>
      </c>
      <c r="IN162" s="760" t="s">
        <v>572</v>
      </c>
      <c r="IO162" s="760" t="s">
        <v>572</v>
      </c>
      <c r="IQ162" s="760" t="s">
        <v>572</v>
      </c>
      <c r="IR162" s="760" t="s">
        <v>572</v>
      </c>
      <c r="IT162" s="760" t="s">
        <v>572</v>
      </c>
      <c r="IV162" s="760" t="s">
        <v>922</v>
      </c>
      <c r="IW162" s="760" t="s">
        <v>572</v>
      </c>
      <c r="IY162" s="760" t="s">
        <v>572</v>
      </c>
      <c r="IZ162" s="760" t="s">
        <v>572</v>
      </c>
      <c r="JB162" s="760" t="s">
        <v>572</v>
      </c>
      <c r="JC162" s="760" t="s">
        <v>572</v>
      </c>
      <c r="JE162" s="760" t="s">
        <v>572</v>
      </c>
      <c r="JF162" s="760" t="s">
        <v>572</v>
      </c>
    </row>
    <row r="163" spans="1:266" ht="17.25" customHeight="1" x14ac:dyDescent="0.35">
      <c r="A163" s="618" t="s">
        <v>931</v>
      </c>
      <c r="B163" s="730">
        <v>146</v>
      </c>
      <c r="C163" s="730" t="s">
        <v>859</v>
      </c>
      <c r="D163" s="730" t="s">
        <v>859</v>
      </c>
      <c r="E163" s="730">
        <v>3</v>
      </c>
      <c r="F163" s="731" t="s">
        <v>574</v>
      </c>
      <c r="G163" s="732">
        <v>1</v>
      </c>
      <c r="H163" s="826">
        <v>46232</v>
      </c>
      <c r="I163" s="730">
        <v>41</v>
      </c>
      <c r="J163" s="730" t="s">
        <v>308</v>
      </c>
      <c r="K163" s="730">
        <v>41</v>
      </c>
      <c r="L163" s="730" t="s">
        <v>932</v>
      </c>
      <c r="M163" s="868" t="s">
        <v>931</v>
      </c>
      <c r="N163" s="868">
        <v>0</v>
      </c>
      <c r="O163" s="868" t="s">
        <v>390</v>
      </c>
      <c r="P163" s="868">
        <v>0</v>
      </c>
      <c r="Q163" s="868" t="s">
        <v>390</v>
      </c>
      <c r="R163" s="868" t="s">
        <v>861</v>
      </c>
      <c r="S163" s="868"/>
      <c r="T163" s="868" t="s">
        <v>874</v>
      </c>
      <c r="U163" s="868">
        <v>578</v>
      </c>
      <c r="V163" s="868" t="s">
        <v>308</v>
      </c>
      <c r="W163" s="868" t="s">
        <v>922</v>
      </c>
      <c r="X163" s="868"/>
      <c r="Y163" s="868"/>
      <c r="Z163" s="867"/>
      <c r="AA163" s="868" t="s">
        <v>45</v>
      </c>
      <c r="AB163" s="868" t="s">
        <v>863</v>
      </c>
      <c r="AC163" s="868" t="s">
        <v>589</v>
      </c>
      <c r="AD163" s="868">
        <v>624</v>
      </c>
      <c r="AE163" s="775">
        <v>624</v>
      </c>
      <c r="AF163" s="776">
        <v>46277</v>
      </c>
      <c r="AG163" s="777"/>
      <c r="AH163" s="777"/>
      <c r="AI163" s="777" t="s">
        <v>625</v>
      </c>
      <c r="AJ163" s="778">
        <v>27</v>
      </c>
      <c r="AK163" s="894"/>
      <c r="AL163" s="895"/>
      <c r="AM163" s="896">
        <v>624</v>
      </c>
      <c r="AN163" s="896"/>
      <c r="AO163" s="896"/>
      <c r="AP163" s="896"/>
      <c r="AQ163" s="896"/>
      <c r="AR163" s="896"/>
      <c r="AS163" s="896"/>
      <c r="AT163" s="896"/>
      <c r="AU163" s="896"/>
      <c r="AV163" s="896"/>
      <c r="AW163" s="896"/>
      <c r="AX163" s="896"/>
      <c r="AY163" s="896"/>
      <c r="AZ163" s="896"/>
      <c r="BA163" s="896"/>
      <c r="BB163" s="896">
        <v>0</v>
      </c>
      <c r="BC163" s="896">
        <v>624</v>
      </c>
      <c r="BD163" s="896">
        <v>0</v>
      </c>
      <c r="BE163" s="896">
        <v>0</v>
      </c>
      <c r="BF163" s="896">
        <v>0</v>
      </c>
      <c r="BG163" s="896">
        <v>0</v>
      </c>
      <c r="BH163" s="896">
        <v>0</v>
      </c>
      <c r="BI163" s="896">
        <v>624</v>
      </c>
      <c r="BJ163" s="896"/>
      <c r="BK163" s="896">
        <v>0</v>
      </c>
      <c r="BL163" s="896"/>
      <c r="BM163" s="896"/>
      <c r="BN163" s="896" t="s">
        <v>308</v>
      </c>
      <c r="BO163" s="896" t="s">
        <v>308</v>
      </c>
      <c r="BP163" s="896" t="s">
        <v>308</v>
      </c>
      <c r="BQ163" s="896" t="s">
        <v>308</v>
      </c>
      <c r="BR163" s="896"/>
      <c r="BS163" s="896" t="s">
        <v>397</v>
      </c>
      <c r="BT163" s="896"/>
      <c r="BU163" s="896" t="s">
        <v>579</v>
      </c>
      <c r="BV163" s="896"/>
      <c r="BW163" s="896"/>
      <c r="BX163" s="896"/>
      <c r="BY163" s="896"/>
      <c r="BZ163" s="896"/>
      <c r="CA163" s="896">
        <v>624</v>
      </c>
      <c r="CB163" s="896"/>
      <c r="CC163" s="896"/>
      <c r="CD163" s="896"/>
      <c r="CE163" s="896"/>
      <c r="CF163" s="896"/>
      <c r="CG163" s="896"/>
      <c r="CH163" s="896"/>
      <c r="CI163" s="896"/>
      <c r="CJ163" s="896"/>
      <c r="CK163" s="867"/>
      <c r="CL163" s="867" t="s">
        <v>397</v>
      </c>
      <c r="CM163" s="867">
        <v>624</v>
      </c>
      <c r="CN163" s="867">
        <v>624</v>
      </c>
      <c r="CO163" s="867" t="s">
        <v>397</v>
      </c>
      <c r="CP163" s="867">
        <v>624</v>
      </c>
      <c r="CQ163" s="867">
        <v>624</v>
      </c>
      <c r="CR163" s="868">
        <v>624</v>
      </c>
      <c r="CS163" s="893"/>
      <c r="CT163" s="782" t="s">
        <v>308</v>
      </c>
      <c r="CU163" s="783" t="s">
        <v>308</v>
      </c>
      <c r="CV163" s="776"/>
      <c r="CW163" s="776"/>
      <c r="CX163" s="782">
        <v>46277</v>
      </c>
      <c r="CY163" s="784" t="s">
        <v>887</v>
      </c>
      <c r="CZ163" s="784" t="s">
        <v>308</v>
      </c>
      <c r="DA163" s="785">
        <v>46254</v>
      </c>
      <c r="DB163" s="785" t="s">
        <v>615</v>
      </c>
      <c r="DC163" s="785" t="s">
        <v>616</v>
      </c>
      <c r="DD163" s="785">
        <v>46276</v>
      </c>
      <c r="DE163" s="871" t="s">
        <v>397</v>
      </c>
      <c r="DF163" s="871" t="s">
        <v>397</v>
      </c>
      <c r="DG163" s="871" t="s">
        <v>397</v>
      </c>
      <c r="DH163" s="872">
        <v>0</v>
      </c>
      <c r="DI163" s="776" t="s">
        <v>397</v>
      </c>
      <c r="DJ163" s="776">
        <v>46273</v>
      </c>
      <c r="DK163" s="776" t="s">
        <v>390</v>
      </c>
      <c r="DL163" s="776">
        <v>46279</v>
      </c>
      <c r="DM163" s="776">
        <v>46287</v>
      </c>
      <c r="DN163" s="776">
        <v>46287</v>
      </c>
      <c r="DO163" s="873" t="s">
        <v>308</v>
      </c>
      <c r="DP163" s="774">
        <v>46304</v>
      </c>
      <c r="DQ163" s="776">
        <v>46319</v>
      </c>
      <c r="DR163" s="774">
        <v>46319</v>
      </c>
      <c r="DS163" s="872">
        <v>46304</v>
      </c>
      <c r="DT163" s="752">
        <v>46319</v>
      </c>
      <c r="DU163" s="753">
        <v>-4</v>
      </c>
      <c r="DV163" s="753" t="s">
        <v>308</v>
      </c>
      <c r="DW163" s="754">
        <v>46300</v>
      </c>
      <c r="DX163" s="755">
        <v>46300</v>
      </c>
      <c r="DY163" s="754" t="e">
        <v>#VALUE!</v>
      </c>
      <c r="DZ163" s="754" t="e">
        <v>#VALUE!</v>
      </c>
      <c r="EA163" s="754"/>
      <c r="EB163" s="754"/>
      <c r="HA163" s="756" t="s">
        <v>397</v>
      </c>
      <c r="HB163" s="756" t="s">
        <v>397</v>
      </c>
      <c r="HC163" s="756" t="s">
        <v>397</v>
      </c>
      <c r="HD163" s="756" t="s">
        <v>397</v>
      </c>
      <c r="HE163" s="756" t="s">
        <v>397</v>
      </c>
      <c r="HF163" s="756" t="s">
        <v>397</v>
      </c>
      <c r="HG163" s="756" t="s">
        <v>397</v>
      </c>
      <c r="HH163" s="756" t="s">
        <v>397</v>
      </c>
      <c r="HI163" s="756" t="s">
        <v>397</v>
      </c>
      <c r="HJ163" s="756" t="s">
        <v>397</v>
      </c>
      <c r="HK163"/>
      <c r="HL163"/>
      <c r="HM163"/>
      <c r="HN163" s="756" t="str">
        <f t="shared" si="5"/>
        <v>AUTO PRINT</v>
      </c>
      <c r="HO163"/>
      <c r="HP163" s="757" t="s">
        <v>572</v>
      </c>
      <c r="HQ163" s="757" t="s">
        <v>572</v>
      </c>
      <c r="HR163" s="757" t="s">
        <v>572</v>
      </c>
      <c r="HS163"/>
      <c r="HW163" s="758"/>
      <c r="HX163"/>
      <c r="HY163" s="759" t="s">
        <v>572</v>
      </c>
      <c r="HZ163" s="759" t="s">
        <v>572</v>
      </c>
      <c r="IA163" s="759" t="s">
        <v>572</v>
      </c>
      <c r="IC163" s="760" t="s">
        <v>572</v>
      </c>
      <c r="ID163" s="760" t="s">
        <v>572</v>
      </c>
      <c r="IE163" s="760" t="s">
        <v>572</v>
      </c>
      <c r="IF163" s="761" t="s">
        <v>572</v>
      </c>
      <c r="IG163" s="619" t="str">
        <f t="shared" si="6"/>
        <v>IN HOUSE (MANUAL)</v>
      </c>
      <c r="II163" s="761" t="s">
        <v>572</v>
      </c>
      <c r="IK163" s="761" t="str">
        <f>IFERROR(VLOOKUP($M163,#REF!,13,0),"IN HOUSE (MANUAL)")</f>
        <v>IN HOUSE (MANUAL)</v>
      </c>
      <c r="IM163" s="760" t="s">
        <v>572</v>
      </c>
      <c r="IN163" s="760" t="s">
        <v>572</v>
      </c>
      <c r="IO163" s="760" t="s">
        <v>572</v>
      </c>
      <c r="IQ163" s="760" t="s">
        <v>572</v>
      </c>
      <c r="IR163" s="760" t="s">
        <v>572</v>
      </c>
      <c r="IT163" s="760" t="s">
        <v>572</v>
      </c>
      <c r="IV163" s="760" t="s">
        <v>922</v>
      </c>
      <c r="IW163" s="760" t="s">
        <v>572</v>
      </c>
      <c r="IY163" s="760" t="s">
        <v>572</v>
      </c>
      <c r="IZ163" s="760" t="s">
        <v>572</v>
      </c>
      <c r="JB163" s="760" t="s">
        <v>572</v>
      </c>
      <c r="JC163" s="760" t="s">
        <v>572</v>
      </c>
      <c r="JE163" s="760" t="s">
        <v>572</v>
      </c>
      <c r="JF163" s="760" t="s">
        <v>572</v>
      </c>
    </row>
    <row r="164" spans="1:266" ht="17.25" customHeight="1" x14ac:dyDescent="0.35">
      <c r="A164" s="618" t="s">
        <v>933</v>
      </c>
      <c r="B164" s="730">
        <v>147</v>
      </c>
      <c r="C164" s="730" t="s">
        <v>859</v>
      </c>
      <c r="D164" s="730" t="s">
        <v>859</v>
      </c>
      <c r="E164" s="730">
        <v>3</v>
      </c>
      <c r="F164" s="731" t="s">
        <v>574</v>
      </c>
      <c r="G164" s="732">
        <v>1</v>
      </c>
      <c r="H164" s="826">
        <v>46232</v>
      </c>
      <c r="I164" s="730">
        <v>41</v>
      </c>
      <c r="J164" s="730" t="s">
        <v>308</v>
      </c>
      <c r="K164" s="730">
        <v>41</v>
      </c>
      <c r="L164" s="730" t="s">
        <v>934</v>
      </c>
      <c r="M164" s="772" t="s">
        <v>933</v>
      </c>
      <c r="N164" s="772">
        <v>0</v>
      </c>
      <c r="O164" s="772" t="s">
        <v>390</v>
      </c>
      <c r="P164" s="772">
        <v>0</v>
      </c>
      <c r="Q164" s="772" t="s">
        <v>390</v>
      </c>
      <c r="R164" s="772" t="s">
        <v>861</v>
      </c>
      <c r="S164" s="772"/>
      <c r="T164" s="772" t="s">
        <v>868</v>
      </c>
      <c r="U164" s="772">
        <v>578</v>
      </c>
      <c r="V164" s="772" t="s">
        <v>308</v>
      </c>
      <c r="W164" s="772" t="s">
        <v>922</v>
      </c>
      <c r="X164" s="772"/>
      <c r="Y164" s="772"/>
      <c r="Z164" s="773"/>
      <c r="AA164" s="772" t="s">
        <v>45</v>
      </c>
      <c r="AB164" s="772" t="s">
        <v>863</v>
      </c>
      <c r="AC164" s="772" t="s">
        <v>589</v>
      </c>
      <c r="AD164" s="772">
        <v>162</v>
      </c>
      <c r="AE164" s="864">
        <v>162</v>
      </c>
      <c r="AF164" s="774">
        <v>46277</v>
      </c>
      <c r="AG164" s="777"/>
      <c r="AH164" s="777"/>
      <c r="AI164" s="777" t="s">
        <v>625</v>
      </c>
      <c r="AJ164" s="778">
        <v>28</v>
      </c>
      <c r="AK164" s="779"/>
      <c r="AL164" s="778"/>
      <c r="AM164" s="780">
        <v>162</v>
      </c>
      <c r="AN164" s="780"/>
      <c r="AO164" s="780"/>
      <c r="AP164" s="780"/>
      <c r="AQ164" s="780"/>
      <c r="AR164" s="780"/>
      <c r="AS164" s="780"/>
      <c r="AT164" s="780"/>
      <c r="AU164" s="780"/>
      <c r="AV164" s="780"/>
      <c r="AW164" s="780"/>
      <c r="AX164" s="780"/>
      <c r="AY164" s="780"/>
      <c r="AZ164" s="780"/>
      <c r="BA164" s="780"/>
      <c r="BB164" s="780">
        <v>0</v>
      </c>
      <c r="BC164" s="780">
        <v>162</v>
      </c>
      <c r="BD164" s="780">
        <v>0</v>
      </c>
      <c r="BE164" s="780">
        <v>0</v>
      </c>
      <c r="BF164" s="780">
        <v>0</v>
      </c>
      <c r="BG164" s="780">
        <v>0</v>
      </c>
      <c r="BH164" s="780">
        <v>0</v>
      </c>
      <c r="BI164" s="780">
        <v>162</v>
      </c>
      <c r="BJ164" s="780"/>
      <c r="BK164" s="780">
        <v>0</v>
      </c>
      <c r="BL164" s="780"/>
      <c r="BM164" s="780"/>
      <c r="BN164" s="780" t="s">
        <v>308</v>
      </c>
      <c r="BO164" s="780" t="s">
        <v>308</v>
      </c>
      <c r="BP164" s="780" t="s">
        <v>308</v>
      </c>
      <c r="BQ164" s="780" t="s">
        <v>308</v>
      </c>
      <c r="BR164" s="780"/>
      <c r="BS164" s="780" t="s">
        <v>397</v>
      </c>
      <c r="BT164" s="780"/>
      <c r="BU164" s="780" t="s">
        <v>579</v>
      </c>
      <c r="BV164" s="780"/>
      <c r="BW164" s="780"/>
      <c r="BX164" s="780"/>
      <c r="BY164" s="780"/>
      <c r="BZ164" s="780"/>
      <c r="CA164" s="780">
        <v>162</v>
      </c>
      <c r="CB164" s="780"/>
      <c r="CC164" s="780"/>
      <c r="CD164" s="780"/>
      <c r="CE164" s="780"/>
      <c r="CF164" s="780"/>
      <c r="CG164" s="780"/>
      <c r="CH164" s="780"/>
      <c r="CI164" s="780"/>
      <c r="CJ164" s="780"/>
      <c r="CK164" s="773"/>
      <c r="CL164" s="773" t="s">
        <v>397</v>
      </c>
      <c r="CM164" s="773">
        <v>162</v>
      </c>
      <c r="CN164" s="773">
        <v>162</v>
      </c>
      <c r="CO164" s="773" t="s">
        <v>397</v>
      </c>
      <c r="CP164" s="773">
        <v>162</v>
      </c>
      <c r="CQ164" s="773">
        <v>162</v>
      </c>
      <c r="CR164" s="772">
        <v>162</v>
      </c>
      <c r="CS164" s="898"/>
      <c r="CT164" s="865" t="s">
        <v>308</v>
      </c>
      <c r="CU164" s="899" t="s">
        <v>308</v>
      </c>
      <c r="CV164" s="774"/>
      <c r="CW164" s="774"/>
      <c r="CX164" s="865">
        <v>46277</v>
      </c>
      <c r="CY164" s="784" t="s">
        <v>887</v>
      </c>
      <c r="CZ164" s="784" t="s">
        <v>308</v>
      </c>
      <c r="DA164" s="785">
        <v>46254</v>
      </c>
      <c r="DB164" s="785" t="s">
        <v>615</v>
      </c>
      <c r="DC164" s="785" t="s">
        <v>616</v>
      </c>
      <c r="DD164" s="785">
        <v>46276</v>
      </c>
      <c r="DE164" s="785" t="s">
        <v>397</v>
      </c>
      <c r="DF164" s="785" t="s">
        <v>397</v>
      </c>
      <c r="DG164" s="785" t="s">
        <v>397</v>
      </c>
      <c r="DH164" s="786">
        <v>0</v>
      </c>
      <c r="DI164" s="774" t="s">
        <v>397</v>
      </c>
      <c r="DJ164" s="774">
        <v>46273</v>
      </c>
      <c r="DK164" s="774" t="s">
        <v>390</v>
      </c>
      <c r="DL164" s="774">
        <v>46286</v>
      </c>
      <c r="DM164" s="774">
        <v>46288</v>
      </c>
      <c r="DN164" s="774">
        <v>46288</v>
      </c>
      <c r="DO164" s="787" t="s">
        <v>308</v>
      </c>
      <c r="DP164" s="774">
        <v>46304</v>
      </c>
      <c r="DQ164" s="776">
        <v>46319</v>
      </c>
      <c r="DR164" s="774">
        <v>46319</v>
      </c>
      <c r="DS164" s="786">
        <v>46304</v>
      </c>
      <c r="DT164" s="752">
        <v>46319</v>
      </c>
      <c r="DU164" s="753">
        <v>-3</v>
      </c>
      <c r="DV164" s="753" t="s">
        <v>308</v>
      </c>
      <c r="DW164" s="754">
        <v>46300</v>
      </c>
      <c r="DX164" s="755">
        <v>46301</v>
      </c>
      <c r="DY164" s="754" t="e">
        <v>#VALUE!</v>
      </c>
      <c r="DZ164" s="754" t="e">
        <v>#VALUE!</v>
      </c>
      <c r="EA164" s="754"/>
      <c r="EB164" s="754"/>
      <c r="HA164" s="756" t="s">
        <v>397</v>
      </c>
      <c r="HB164" s="756" t="s">
        <v>397</v>
      </c>
      <c r="HC164" s="756" t="s">
        <v>397</v>
      </c>
      <c r="HD164" s="756" t="s">
        <v>397</v>
      </c>
      <c r="HE164" s="756" t="s">
        <v>397</v>
      </c>
      <c r="HF164" s="756" t="s">
        <v>397</v>
      </c>
      <c r="HG164" s="756" t="s">
        <v>397</v>
      </c>
      <c r="HH164" s="756" t="s">
        <v>397</v>
      </c>
      <c r="HI164" s="756" t="s">
        <v>397</v>
      </c>
      <c r="HJ164" s="756" t="s">
        <v>397</v>
      </c>
      <c r="HK164"/>
      <c r="HL164"/>
      <c r="HM164"/>
      <c r="HN164" s="756" t="str">
        <f t="shared" si="5"/>
        <v>AUTO PRINT</v>
      </c>
      <c r="HO164"/>
      <c r="HP164" s="757" t="s">
        <v>572</v>
      </c>
      <c r="HQ164" s="757" t="s">
        <v>572</v>
      </c>
      <c r="HR164" s="757" t="s">
        <v>572</v>
      </c>
      <c r="HS164"/>
      <c r="HW164" s="758"/>
      <c r="HX164"/>
      <c r="HY164" s="759" t="s">
        <v>572</v>
      </c>
      <c r="HZ164" s="759" t="s">
        <v>572</v>
      </c>
      <c r="IA164" s="759" t="s">
        <v>572</v>
      </c>
      <c r="IC164" s="760" t="s">
        <v>572</v>
      </c>
      <c r="ID164" s="760" t="s">
        <v>572</v>
      </c>
      <c r="IE164" s="760" t="s">
        <v>572</v>
      </c>
      <c r="IF164" s="761" t="s">
        <v>572</v>
      </c>
      <c r="IG164" s="619" t="str">
        <f t="shared" si="6"/>
        <v>IN HOUSE (MANUAL)</v>
      </c>
      <c r="II164" s="761" t="s">
        <v>572</v>
      </c>
      <c r="IK164" s="761" t="str">
        <f>IFERROR(VLOOKUP($M164,#REF!,13,0),"IN HOUSE (MANUAL)")</f>
        <v>IN HOUSE (MANUAL)</v>
      </c>
      <c r="IM164" s="760" t="s">
        <v>572</v>
      </c>
      <c r="IN164" s="760" t="s">
        <v>572</v>
      </c>
      <c r="IO164" s="760" t="s">
        <v>572</v>
      </c>
      <c r="IQ164" s="760" t="s">
        <v>572</v>
      </c>
      <c r="IR164" s="760" t="s">
        <v>572</v>
      </c>
      <c r="IT164" s="760" t="s">
        <v>572</v>
      </c>
      <c r="IV164" s="760" t="s">
        <v>922</v>
      </c>
      <c r="IW164" s="760" t="s">
        <v>572</v>
      </c>
      <c r="IY164" s="760" t="s">
        <v>572</v>
      </c>
      <c r="IZ164" s="760" t="s">
        <v>572</v>
      </c>
      <c r="JB164" s="760" t="s">
        <v>572</v>
      </c>
      <c r="JC164" s="760" t="s">
        <v>572</v>
      </c>
      <c r="JE164" s="760" t="s">
        <v>572</v>
      </c>
      <c r="JF164" s="760" t="s">
        <v>572</v>
      </c>
    </row>
    <row r="165" spans="1:266" ht="17.25" customHeight="1" x14ac:dyDescent="0.35">
      <c r="A165" s="618" t="s">
        <v>935</v>
      </c>
      <c r="B165" s="730">
        <v>148</v>
      </c>
      <c r="C165" s="730" t="s">
        <v>859</v>
      </c>
      <c r="D165" s="730" t="s">
        <v>859</v>
      </c>
      <c r="E165" s="730">
        <v>3</v>
      </c>
      <c r="F165" s="731" t="s">
        <v>574</v>
      </c>
      <c r="G165" s="732">
        <v>1</v>
      </c>
      <c r="H165" s="826">
        <v>46232</v>
      </c>
      <c r="I165" s="730">
        <v>41</v>
      </c>
      <c r="J165" s="730" t="s">
        <v>308</v>
      </c>
      <c r="K165" s="730">
        <v>41</v>
      </c>
      <c r="L165" s="730" t="s">
        <v>936</v>
      </c>
      <c r="M165" s="772" t="s">
        <v>935</v>
      </c>
      <c r="N165" s="772">
        <v>0</v>
      </c>
      <c r="O165" s="772" t="s">
        <v>390</v>
      </c>
      <c r="P165" s="772">
        <v>0</v>
      </c>
      <c r="Q165" s="772" t="s">
        <v>390</v>
      </c>
      <c r="R165" s="772" t="s">
        <v>861</v>
      </c>
      <c r="S165" s="772"/>
      <c r="T165" s="772" t="s">
        <v>911</v>
      </c>
      <c r="U165" s="772">
        <v>578</v>
      </c>
      <c r="V165" s="772" t="s">
        <v>308</v>
      </c>
      <c r="W165" s="772" t="s">
        <v>922</v>
      </c>
      <c r="X165" s="772"/>
      <c r="Y165" s="772"/>
      <c r="Z165" s="773"/>
      <c r="AA165" s="772" t="s">
        <v>45</v>
      </c>
      <c r="AB165" s="772" t="s">
        <v>863</v>
      </c>
      <c r="AC165" s="772" t="s">
        <v>589</v>
      </c>
      <c r="AD165" s="772">
        <v>1134</v>
      </c>
      <c r="AE165" s="864">
        <v>1134</v>
      </c>
      <c r="AF165" s="774">
        <v>46277</v>
      </c>
      <c r="AG165" s="777"/>
      <c r="AH165" s="777"/>
      <c r="AI165" s="777" t="s">
        <v>625</v>
      </c>
      <c r="AJ165" s="778">
        <v>29</v>
      </c>
      <c r="AK165" s="779"/>
      <c r="AL165" s="778"/>
      <c r="AM165" s="780">
        <v>1134</v>
      </c>
      <c r="AN165" s="780"/>
      <c r="AO165" s="780"/>
      <c r="AP165" s="780"/>
      <c r="AQ165" s="780"/>
      <c r="AR165" s="780"/>
      <c r="AS165" s="780"/>
      <c r="AT165" s="780"/>
      <c r="AU165" s="780"/>
      <c r="AV165" s="780"/>
      <c r="AW165" s="780"/>
      <c r="AX165" s="780"/>
      <c r="AY165" s="780"/>
      <c r="AZ165" s="780"/>
      <c r="BA165" s="780"/>
      <c r="BB165" s="780">
        <v>0</v>
      </c>
      <c r="BC165" s="780">
        <v>1134</v>
      </c>
      <c r="BD165" s="780">
        <v>0</v>
      </c>
      <c r="BE165" s="780">
        <v>0</v>
      </c>
      <c r="BF165" s="780">
        <v>0</v>
      </c>
      <c r="BG165" s="780">
        <v>0</v>
      </c>
      <c r="BH165" s="780">
        <v>0</v>
      </c>
      <c r="BI165" s="780">
        <v>1134</v>
      </c>
      <c r="BJ165" s="780"/>
      <c r="BK165" s="780">
        <v>0</v>
      </c>
      <c r="BL165" s="780"/>
      <c r="BM165" s="780"/>
      <c r="BN165" s="780" t="s">
        <v>308</v>
      </c>
      <c r="BO165" s="780" t="s">
        <v>308</v>
      </c>
      <c r="BP165" s="780" t="s">
        <v>308</v>
      </c>
      <c r="BQ165" s="780" t="s">
        <v>308</v>
      </c>
      <c r="BR165" s="780"/>
      <c r="BS165" s="780" t="s">
        <v>397</v>
      </c>
      <c r="BT165" s="780"/>
      <c r="BU165" s="780" t="s">
        <v>579</v>
      </c>
      <c r="BV165" s="780"/>
      <c r="BW165" s="780"/>
      <c r="BX165" s="780"/>
      <c r="BY165" s="780"/>
      <c r="BZ165" s="780"/>
      <c r="CA165" s="780">
        <v>1134</v>
      </c>
      <c r="CB165" s="780"/>
      <c r="CC165" s="780"/>
      <c r="CD165" s="780"/>
      <c r="CE165" s="780"/>
      <c r="CF165" s="780"/>
      <c r="CG165" s="780"/>
      <c r="CH165" s="780"/>
      <c r="CI165" s="780"/>
      <c r="CJ165" s="780"/>
      <c r="CK165" s="773"/>
      <c r="CL165" s="773" t="s">
        <v>397</v>
      </c>
      <c r="CM165" s="773">
        <v>1134</v>
      </c>
      <c r="CN165" s="773">
        <v>1134</v>
      </c>
      <c r="CO165" s="773" t="s">
        <v>397</v>
      </c>
      <c r="CP165" s="773">
        <v>1134</v>
      </c>
      <c r="CQ165" s="773">
        <v>1134</v>
      </c>
      <c r="CR165" s="772">
        <v>1134</v>
      </c>
      <c r="CS165" s="781"/>
      <c r="CT165" s="865" t="s">
        <v>308</v>
      </c>
      <c r="CU165" s="899" t="s">
        <v>308</v>
      </c>
      <c r="CV165" s="774"/>
      <c r="CW165" s="774"/>
      <c r="CX165" s="865">
        <v>46277</v>
      </c>
      <c r="CY165" s="784" t="s">
        <v>887</v>
      </c>
      <c r="CZ165" s="784" t="s">
        <v>308</v>
      </c>
      <c r="DA165" s="785">
        <v>46254</v>
      </c>
      <c r="DB165" s="785" t="s">
        <v>615</v>
      </c>
      <c r="DC165" s="785" t="s">
        <v>616</v>
      </c>
      <c r="DD165" s="785">
        <v>46276</v>
      </c>
      <c r="DE165" s="785" t="s">
        <v>397</v>
      </c>
      <c r="DF165" s="785" t="s">
        <v>397</v>
      </c>
      <c r="DG165" s="785" t="s">
        <v>397</v>
      </c>
      <c r="DH165" s="786">
        <v>0</v>
      </c>
      <c r="DI165" s="774" t="s">
        <v>397</v>
      </c>
      <c r="DJ165" s="774">
        <v>46273</v>
      </c>
      <c r="DK165" s="774" t="s">
        <v>390</v>
      </c>
      <c r="DL165" s="774">
        <v>46286</v>
      </c>
      <c r="DM165" s="774">
        <v>46288</v>
      </c>
      <c r="DN165" s="774">
        <v>46288</v>
      </c>
      <c r="DO165" s="787" t="s">
        <v>308</v>
      </c>
      <c r="DP165" s="774">
        <v>46304</v>
      </c>
      <c r="DQ165" s="774">
        <v>46319</v>
      </c>
      <c r="DR165" s="774">
        <v>46319</v>
      </c>
      <c r="DS165" s="786">
        <v>46304</v>
      </c>
      <c r="DT165" s="752">
        <v>46319</v>
      </c>
      <c r="DU165" s="753">
        <v>-2</v>
      </c>
      <c r="DV165" s="753" t="s">
        <v>308</v>
      </c>
      <c r="DW165" s="754">
        <v>46301</v>
      </c>
      <c r="DX165" s="755">
        <v>46302</v>
      </c>
      <c r="DY165" s="754" t="e">
        <v>#VALUE!</v>
      </c>
      <c r="DZ165" s="754" t="e">
        <v>#VALUE!</v>
      </c>
      <c r="EA165" s="754"/>
      <c r="EB165" s="754"/>
      <c r="HA165" s="756" t="s">
        <v>397</v>
      </c>
      <c r="HB165" s="756" t="s">
        <v>397</v>
      </c>
      <c r="HC165" s="756" t="s">
        <v>397</v>
      </c>
      <c r="HD165" s="756" t="s">
        <v>397</v>
      </c>
      <c r="HE165" s="756" t="s">
        <v>397</v>
      </c>
      <c r="HF165" s="756" t="s">
        <v>397</v>
      </c>
      <c r="HG165" s="756" t="s">
        <v>397</v>
      </c>
      <c r="HH165" s="756" t="s">
        <v>397</v>
      </c>
      <c r="HI165" s="756" t="s">
        <v>397</v>
      </c>
      <c r="HJ165" s="756" t="s">
        <v>397</v>
      </c>
      <c r="HK165"/>
      <c r="HL165"/>
      <c r="HM165"/>
      <c r="HN165" s="756" t="str">
        <f t="shared" si="5"/>
        <v>AUTO PRINT</v>
      </c>
      <c r="HO165"/>
      <c r="HP165" s="757" t="s">
        <v>572</v>
      </c>
      <c r="HQ165" s="757" t="s">
        <v>572</v>
      </c>
      <c r="HR165" s="757" t="s">
        <v>572</v>
      </c>
      <c r="HS165"/>
      <c r="HW165" s="758"/>
      <c r="HX165"/>
      <c r="HY165" s="759" t="s">
        <v>572</v>
      </c>
      <c r="HZ165" s="759" t="s">
        <v>572</v>
      </c>
      <c r="IA165" s="759" t="s">
        <v>572</v>
      </c>
      <c r="IC165" s="760" t="s">
        <v>572</v>
      </c>
      <c r="ID165" s="760" t="s">
        <v>572</v>
      </c>
      <c r="IE165" s="760" t="s">
        <v>572</v>
      </c>
      <c r="IF165" s="761" t="s">
        <v>572</v>
      </c>
      <c r="IG165" s="619" t="str">
        <f t="shared" si="6"/>
        <v>IN HOUSE (MANUAL)</v>
      </c>
      <c r="II165" s="761" t="s">
        <v>572</v>
      </c>
      <c r="IK165" s="761" t="str">
        <f>IFERROR(VLOOKUP($M165,#REF!,13,0),"IN HOUSE (MANUAL)")</f>
        <v>IN HOUSE (MANUAL)</v>
      </c>
      <c r="IM165" s="760" t="s">
        <v>572</v>
      </c>
      <c r="IN165" s="760" t="s">
        <v>572</v>
      </c>
      <c r="IO165" s="760" t="s">
        <v>572</v>
      </c>
      <c r="IQ165" s="760" t="s">
        <v>572</v>
      </c>
      <c r="IR165" s="760" t="s">
        <v>572</v>
      </c>
      <c r="IT165" s="760" t="s">
        <v>572</v>
      </c>
      <c r="IV165" s="760" t="s">
        <v>922</v>
      </c>
      <c r="IW165" s="760" t="s">
        <v>572</v>
      </c>
      <c r="IY165" s="760" t="s">
        <v>572</v>
      </c>
      <c r="IZ165" s="760" t="s">
        <v>572</v>
      </c>
      <c r="JB165" s="760" t="s">
        <v>572</v>
      </c>
      <c r="JC165" s="760" t="s">
        <v>572</v>
      </c>
      <c r="JE165" s="760" t="s">
        <v>572</v>
      </c>
      <c r="JF165" s="760" t="s">
        <v>572</v>
      </c>
    </row>
    <row r="166" spans="1:266" ht="17.25" customHeight="1" collapsed="1" x14ac:dyDescent="0.35">
      <c r="A166" s="618" t="s">
        <v>937</v>
      </c>
      <c r="B166" s="730">
        <v>149</v>
      </c>
      <c r="C166" s="730" t="s">
        <v>859</v>
      </c>
      <c r="D166" s="730" t="s">
        <v>859</v>
      </c>
      <c r="E166" s="730">
        <v>3</v>
      </c>
      <c r="F166" s="731" t="s">
        <v>938</v>
      </c>
      <c r="G166" s="732">
        <v>1</v>
      </c>
      <c r="H166" s="826">
        <v>46196</v>
      </c>
      <c r="I166" s="730">
        <v>41</v>
      </c>
      <c r="J166" s="730" t="s">
        <v>308</v>
      </c>
      <c r="K166" s="730">
        <v>42</v>
      </c>
      <c r="L166" s="730" t="s">
        <v>939</v>
      </c>
      <c r="M166" s="772" t="s">
        <v>937</v>
      </c>
      <c r="N166" s="772">
        <v>0</v>
      </c>
      <c r="O166" s="772" t="s">
        <v>390</v>
      </c>
      <c r="P166" s="772">
        <v>0</v>
      </c>
      <c r="Q166" s="772" t="s">
        <v>390</v>
      </c>
      <c r="R166" s="772" t="s">
        <v>861</v>
      </c>
      <c r="S166" s="772" t="s">
        <v>308</v>
      </c>
      <c r="T166" s="772" t="s">
        <v>911</v>
      </c>
      <c r="U166" s="772">
        <v>578</v>
      </c>
      <c r="V166" s="772" t="s">
        <v>308</v>
      </c>
      <c r="W166" s="772"/>
      <c r="X166" s="772"/>
      <c r="Y166" s="772"/>
      <c r="Z166" s="773"/>
      <c r="AA166" s="772" t="s">
        <v>45</v>
      </c>
      <c r="AB166" s="772" t="s">
        <v>890</v>
      </c>
      <c r="AC166" s="772" t="s">
        <v>584</v>
      </c>
      <c r="AD166" s="772">
        <v>1008</v>
      </c>
      <c r="AE166" s="864">
        <v>1008</v>
      </c>
      <c r="AF166" s="774" t="s">
        <v>390</v>
      </c>
      <c r="AG166" s="777"/>
      <c r="AH166" s="777"/>
      <c r="AI166" s="777" t="s">
        <v>613</v>
      </c>
      <c r="AJ166" s="778">
        <v>30</v>
      </c>
      <c r="AK166" s="779"/>
      <c r="AL166" s="778"/>
      <c r="AM166" s="780">
        <v>1008</v>
      </c>
      <c r="AN166" s="780"/>
      <c r="AO166" s="780"/>
      <c r="AP166" s="780"/>
      <c r="AQ166" s="780"/>
      <c r="AR166" s="780"/>
      <c r="AS166" s="780"/>
      <c r="AT166" s="780"/>
      <c r="AU166" s="780"/>
      <c r="AV166" s="780"/>
      <c r="AW166" s="780"/>
      <c r="AX166" s="780"/>
      <c r="AY166" s="780"/>
      <c r="AZ166" s="780"/>
      <c r="BA166" s="780"/>
      <c r="BB166" s="780">
        <v>0</v>
      </c>
      <c r="BC166" s="780">
        <v>1008</v>
      </c>
      <c r="BD166" s="780">
        <v>0</v>
      </c>
      <c r="BE166" s="780">
        <v>0</v>
      </c>
      <c r="BF166" s="780">
        <v>0</v>
      </c>
      <c r="BG166" s="780">
        <v>0</v>
      </c>
      <c r="BH166" s="780">
        <v>0</v>
      </c>
      <c r="BI166" s="780">
        <v>1008</v>
      </c>
      <c r="BJ166" s="780"/>
      <c r="BK166" s="780">
        <v>0</v>
      </c>
      <c r="BL166" s="780"/>
      <c r="BM166" s="780"/>
      <c r="BN166" s="780" t="s">
        <v>308</v>
      </c>
      <c r="BO166" s="780" t="s">
        <v>308</v>
      </c>
      <c r="BP166" s="780" t="s">
        <v>308</v>
      </c>
      <c r="BQ166" s="780" t="s">
        <v>308</v>
      </c>
      <c r="BR166" s="780"/>
      <c r="BS166" s="780" t="s">
        <v>397</v>
      </c>
      <c r="BT166" s="780"/>
      <c r="BU166" s="780" t="s">
        <v>579</v>
      </c>
      <c r="BV166" s="780"/>
      <c r="BW166" s="780"/>
      <c r="BX166" s="780"/>
      <c r="BY166" s="780"/>
      <c r="BZ166" s="780"/>
      <c r="CA166" s="780">
        <v>1008</v>
      </c>
      <c r="CB166" s="780"/>
      <c r="CC166" s="780"/>
      <c r="CD166" s="780"/>
      <c r="CE166" s="780"/>
      <c r="CF166" s="780"/>
      <c r="CG166" s="780"/>
      <c r="CH166" s="780"/>
      <c r="CI166" s="780"/>
      <c r="CJ166" s="780"/>
      <c r="CK166" s="773"/>
      <c r="CL166" s="773" t="s">
        <v>397</v>
      </c>
      <c r="CM166" s="773">
        <v>1008</v>
      </c>
      <c r="CN166" s="773">
        <v>1008</v>
      </c>
      <c r="CO166" s="773" t="s">
        <v>397</v>
      </c>
      <c r="CP166" s="773">
        <v>1008</v>
      </c>
      <c r="CQ166" s="773">
        <v>1008</v>
      </c>
      <c r="CR166" s="772">
        <v>1008</v>
      </c>
      <c r="CS166" s="898"/>
      <c r="CT166" s="865" t="s">
        <v>308</v>
      </c>
      <c r="CU166" s="899" t="s">
        <v>308</v>
      </c>
      <c r="CV166" s="774"/>
      <c r="CW166" s="774"/>
      <c r="CX166" s="865">
        <v>46249</v>
      </c>
      <c r="CY166" s="784">
        <v>0</v>
      </c>
      <c r="CZ166" s="784">
        <v>0</v>
      </c>
      <c r="DA166" s="785">
        <v>0</v>
      </c>
      <c r="DB166" s="785">
        <v>0</v>
      </c>
      <c r="DC166" s="785">
        <v>0</v>
      </c>
      <c r="DD166" s="785" t="s">
        <v>390</v>
      </c>
      <c r="DE166" s="785" t="s">
        <v>397</v>
      </c>
      <c r="DF166" s="785" t="s">
        <v>397</v>
      </c>
      <c r="DG166" s="785" t="s">
        <v>397</v>
      </c>
      <c r="DH166" s="786">
        <v>0</v>
      </c>
      <c r="DI166" s="774" t="s">
        <v>397</v>
      </c>
      <c r="DJ166" s="774" t="s">
        <v>390</v>
      </c>
      <c r="DK166" s="774" t="s">
        <v>390</v>
      </c>
      <c r="DL166" s="774" t="s">
        <v>390</v>
      </c>
      <c r="DM166" s="774">
        <v>46289</v>
      </c>
      <c r="DN166" s="774">
        <v>46289</v>
      </c>
      <c r="DO166" s="787" t="s">
        <v>308</v>
      </c>
      <c r="DP166" s="774">
        <v>46318</v>
      </c>
      <c r="DQ166" s="774">
        <v>46311</v>
      </c>
      <c r="DR166" s="774">
        <v>46311</v>
      </c>
      <c r="DS166" s="786">
        <v>46318</v>
      </c>
      <c r="DT166" s="752">
        <v>46311</v>
      </c>
      <c r="DU166" s="753">
        <v>-8</v>
      </c>
      <c r="DV166" s="753" t="s">
        <v>308</v>
      </c>
      <c r="DW166" s="754">
        <v>46302</v>
      </c>
      <c r="DX166" s="755">
        <v>46303</v>
      </c>
      <c r="DY166" s="754" t="e">
        <v>#VALUE!</v>
      </c>
      <c r="DZ166" s="754" t="e">
        <v>#VALUE!</v>
      </c>
      <c r="EA166" s="754"/>
      <c r="EB166" s="754"/>
      <c r="HA166" s="756" t="s">
        <v>397</v>
      </c>
      <c r="HB166" s="756" t="s">
        <v>397</v>
      </c>
      <c r="HC166" s="756" t="s">
        <v>397</v>
      </c>
      <c r="HD166" s="756" t="s">
        <v>397</v>
      </c>
      <c r="HE166" s="756" t="s">
        <v>397</v>
      </c>
      <c r="HF166" s="756" t="s">
        <v>397</v>
      </c>
      <c r="HG166" s="756" t="s">
        <v>397</v>
      </c>
      <c r="HH166" s="756" t="s">
        <v>397</v>
      </c>
      <c r="HI166" s="756" t="s">
        <v>397</v>
      </c>
      <c r="HJ166" s="756" t="s">
        <v>397</v>
      </c>
      <c r="HK166"/>
      <c r="HL166"/>
      <c r="HM166"/>
      <c r="HN166" s="756" t="str">
        <f t="shared" si="5"/>
        <v>AUTO PRINT</v>
      </c>
      <c r="HO166"/>
      <c r="HP166" s="757" t="s">
        <v>572</v>
      </c>
      <c r="HQ166" s="757" t="s">
        <v>572</v>
      </c>
      <c r="HR166" s="757" t="s">
        <v>572</v>
      </c>
      <c r="HS166"/>
      <c r="HW166" s="758"/>
      <c r="HX166"/>
      <c r="HY166" s="759" t="s">
        <v>572</v>
      </c>
      <c r="HZ166" s="759" t="s">
        <v>572</v>
      </c>
      <c r="IA166" s="759" t="s">
        <v>572</v>
      </c>
      <c r="IC166" s="760" t="s">
        <v>572</v>
      </c>
      <c r="ID166" s="760" t="s">
        <v>572</v>
      </c>
      <c r="IE166" s="760" t="s">
        <v>572</v>
      </c>
      <c r="IF166" s="761" t="s">
        <v>572</v>
      </c>
      <c r="IG166" s="619" t="str">
        <f t="shared" si="6"/>
        <v>IN HOUSE (MANUAL)</v>
      </c>
      <c r="II166" s="761" t="s">
        <v>572</v>
      </c>
      <c r="IK166" s="761" t="str">
        <f>IFERROR(VLOOKUP($M166,#REF!,13,0),"IN HOUSE (MANUAL)")</f>
        <v>IN HOUSE (MANUAL)</v>
      </c>
      <c r="IM166" s="760" t="s">
        <v>572</v>
      </c>
      <c r="IN166" s="760" t="s">
        <v>572</v>
      </c>
      <c r="IO166" s="760" t="s">
        <v>572</v>
      </c>
      <c r="IQ166" s="760" t="s">
        <v>572</v>
      </c>
      <c r="IR166" s="760" t="s">
        <v>572</v>
      </c>
      <c r="IT166" s="760" t="s">
        <v>572</v>
      </c>
      <c r="IV166" s="760" t="s">
        <v>572</v>
      </c>
      <c r="IW166" s="760" t="s">
        <v>572</v>
      </c>
      <c r="IY166" s="760" t="s">
        <v>572</v>
      </c>
      <c r="IZ166" s="760" t="s">
        <v>572</v>
      </c>
      <c r="JB166" s="760" t="s">
        <v>572</v>
      </c>
      <c r="JC166" s="760" t="s">
        <v>572</v>
      </c>
      <c r="JE166" s="760" t="s">
        <v>572</v>
      </c>
      <c r="JF166" s="760" t="s">
        <v>572</v>
      </c>
    </row>
    <row r="167" spans="1:266" ht="17.25" customHeight="1" x14ac:dyDescent="0.35">
      <c r="A167" s="618" t="s">
        <v>940</v>
      </c>
      <c r="B167" s="730">
        <v>150</v>
      </c>
      <c r="C167" s="730" t="s">
        <v>859</v>
      </c>
      <c r="D167" s="730" t="s">
        <v>859</v>
      </c>
      <c r="E167" s="730">
        <v>3</v>
      </c>
      <c r="F167" s="731" t="s">
        <v>574</v>
      </c>
      <c r="G167" s="732">
        <v>1</v>
      </c>
      <c r="H167" s="826">
        <v>46196</v>
      </c>
      <c r="I167" s="730">
        <v>41</v>
      </c>
      <c r="J167" s="730" t="s">
        <v>308</v>
      </c>
      <c r="K167" s="730">
        <v>42</v>
      </c>
      <c r="L167" s="730" t="s">
        <v>941</v>
      </c>
      <c r="M167" s="772" t="s">
        <v>940</v>
      </c>
      <c r="N167" s="772">
        <v>0</v>
      </c>
      <c r="O167" s="772" t="s">
        <v>390</v>
      </c>
      <c r="P167" s="772">
        <v>0</v>
      </c>
      <c r="Q167" s="772" t="s">
        <v>390</v>
      </c>
      <c r="R167" s="772" t="s">
        <v>861</v>
      </c>
      <c r="S167" s="772"/>
      <c r="T167" s="772" t="s">
        <v>882</v>
      </c>
      <c r="U167" s="772">
        <v>578</v>
      </c>
      <c r="V167" s="772" t="s">
        <v>308</v>
      </c>
      <c r="W167" s="772"/>
      <c r="X167" s="772"/>
      <c r="Y167" s="772"/>
      <c r="Z167" s="773"/>
      <c r="AA167" s="772" t="s">
        <v>45</v>
      </c>
      <c r="AB167" s="772" t="s">
        <v>863</v>
      </c>
      <c r="AC167" s="772" t="s">
        <v>612</v>
      </c>
      <c r="AD167" s="772">
        <v>144</v>
      </c>
      <c r="AE167" s="864">
        <v>144</v>
      </c>
      <c r="AF167" s="774">
        <v>46272</v>
      </c>
      <c r="AG167" s="777"/>
      <c r="AH167" s="777"/>
      <c r="AI167" s="777" t="s">
        <v>728</v>
      </c>
      <c r="AJ167" s="778">
        <v>31</v>
      </c>
      <c r="AK167" s="779"/>
      <c r="AL167" s="778"/>
      <c r="AM167" s="780">
        <v>144</v>
      </c>
      <c r="AN167" s="780"/>
      <c r="AO167" s="780"/>
      <c r="AP167" s="780"/>
      <c r="AQ167" s="780"/>
      <c r="AR167" s="780"/>
      <c r="AS167" s="780"/>
      <c r="AT167" s="780"/>
      <c r="AU167" s="780"/>
      <c r="AV167" s="780"/>
      <c r="AW167" s="780"/>
      <c r="AX167" s="780"/>
      <c r="AY167" s="780"/>
      <c r="AZ167" s="780"/>
      <c r="BA167" s="780"/>
      <c r="BB167" s="780">
        <v>0</v>
      </c>
      <c r="BC167" s="780">
        <v>144</v>
      </c>
      <c r="BD167" s="780">
        <v>0</v>
      </c>
      <c r="BE167" s="780">
        <v>0</v>
      </c>
      <c r="BF167" s="780">
        <v>0</v>
      </c>
      <c r="BG167" s="780">
        <v>0</v>
      </c>
      <c r="BH167" s="780">
        <v>0</v>
      </c>
      <c r="BI167" s="780">
        <v>144</v>
      </c>
      <c r="BJ167" s="780"/>
      <c r="BK167" s="780">
        <v>0</v>
      </c>
      <c r="BL167" s="780"/>
      <c r="BM167" s="780"/>
      <c r="BN167" s="780" t="s">
        <v>308</v>
      </c>
      <c r="BO167" s="780" t="s">
        <v>308</v>
      </c>
      <c r="BP167" s="780" t="s">
        <v>308</v>
      </c>
      <c r="BQ167" s="780" t="s">
        <v>308</v>
      </c>
      <c r="BR167" s="780"/>
      <c r="BS167" s="780" t="s">
        <v>397</v>
      </c>
      <c r="BT167" s="780"/>
      <c r="BU167" s="780" t="s">
        <v>579</v>
      </c>
      <c r="BV167" s="780"/>
      <c r="BW167" s="780"/>
      <c r="BX167" s="780"/>
      <c r="BY167" s="780"/>
      <c r="BZ167" s="780"/>
      <c r="CA167" s="780">
        <v>144</v>
      </c>
      <c r="CB167" s="780"/>
      <c r="CC167" s="780"/>
      <c r="CD167" s="780"/>
      <c r="CE167" s="780"/>
      <c r="CF167" s="780"/>
      <c r="CG167" s="780"/>
      <c r="CH167" s="780"/>
      <c r="CI167" s="780"/>
      <c r="CJ167" s="780"/>
      <c r="CK167" s="773"/>
      <c r="CL167" s="773" t="s">
        <v>397</v>
      </c>
      <c r="CM167" s="773">
        <v>144</v>
      </c>
      <c r="CN167" s="773">
        <v>144</v>
      </c>
      <c r="CO167" s="773" t="s">
        <v>397</v>
      </c>
      <c r="CP167" s="773">
        <v>144</v>
      </c>
      <c r="CQ167" s="773">
        <v>144</v>
      </c>
      <c r="CR167" s="772">
        <v>144</v>
      </c>
      <c r="CS167" s="781"/>
      <c r="CT167" s="865" t="s">
        <v>308</v>
      </c>
      <c r="CU167" s="899" t="s">
        <v>308</v>
      </c>
      <c r="CV167" s="774"/>
      <c r="CW167" s="774"/>
      <c r="CX167" s="865">
        <v>46255</v>
      </c>
      <c r="CY167" s="784" t="s">
        <v>682</v>
      </c>
      <c r="CZ167" s="784">
        <v>0</v>
      </c>
      <c r="DA167" s="785">
        <v>46269</v>
      </c>
      <c r="DB167" s="785" t="s">
        <v>633</v>
      </c>
      <c r="DC167" s="785" t="s">
        <v>634</v>
      </c>
      <c r="DD167" s="785" t="s">
        <v>390</v>
      </c>
      <c r="DE167" s="785" t="s">
        <v>397</v>
      </c>
      <c r="DF167" s="785" t="s">
        <v>397</v>
      </c>
      <c r="DG167" s="785" t="s">
        <v>397</v>
      </c>
      <c r="DH167" s="786">
        <v>0</v>
      </c>
      <c r="DI167" s="774" t="s">
        <v>397</v>
      </c>
      <c r="DJ167" s="774">
        <v>46272</v>
      </c>
      <c r="DK167" s="774" t="s">
        <v>390</v>
      </c>
      <c r="DL167" s="774" t="s">
        <v>390</v>
      </c>
      <c r="DM167" s="774">
        <v>46293</v>
      </c>
      <c r="DN167" s="774">
        <v>46293</v>
      </c>
      <c r="DO167" s="787">
        <v>0</v>
      </c>
      <c r="DP167" s="774">
        <v>46297</v>
      </c>
      <c r="DQ167" s="774">
        <v>46311</v>
      </c>
      <c r="DR167" s="774">
        <v>46311</v>
      </c>
      <c r="DS167" s="786">
        <v>46297</v>
      </c>
      <c r="DT167" s="752">
        <v>46311</v>
      </c>
      <c r="DU167" s="753">
        <v>-8</v>
      </c>
      <c r="DV167" s="753" t="s">
        <v>308</v>
      </c>
      <c r="DW167" s="754">
        <v>46303</v>
      </c>
      <c r="DX167" s="755">
        <v>46303</v>
      </c>
      <c r="DY167" s="754" t="e">
        <v>#VALUE!</v>
      </c>
      <c r="DZ167" s="754" t="e">
        <v>#VALUE!</v>
      </c>
      <c r="EA167" s="754"/>
      <c r="EB167" s="754"/>
      <c r="HA167" s="756" t="s">
        <v>397</v>
      </c>
      <c r="HB167" s="756" t="s">
        <v>397</v>
      </c>
      <c r="HC167" s="756" t="s">
        <v>397</v>
      </c>
      <c r="HD167" s="756" t="s">
        <v>397</v>
      </c>
      <c r="HE167" s="756" t="s">
        <v>397</v>
      </c>
      <c r="HF167" s="756" t="s">
        <v>397</v>
      </c>
      <c r="HG167" s="756" t="s">
        <v>397</v>
      </c>
      <c r="HH167" s="756" t="s">
        <v>397</v>
      </c>
      <c r="HI167" s="756" t="s">
        <v>397</v>
      </c>
      <c r="HJ167" s="756" t="s">
        <v>397</v>
      </c>
      <c r="HK167"/>
      <c r="HL167"/>
      <c r="HM167"/>
      <c r="HN167" s="756" t="str">
        <f t="shared" si="5"/>
        <v>AUTO PRINT</v>
      </c>
      <c r="HO167"/>
      <c r="HP167" s="757" t="s">
        <v>572</v>
      </c>
      <c r="HQ167" s="757" t="s">
        <v>572</v>
      </c>
      <c r="HR167" s="757" t="s">
        <v>572</v>
      </c>
      <c r="HS167"/>
      <c r="HW167" s="758"/>
      <c r="HX167"/>
      <c r="HY167" s="759" t="s">
        <v>572</v>
      </c>
      <c r="HZ167" s="759" t="s">
        <v>572</v>
      </c>
      <c r="IA167" s="759" t="s">
        <v>572</v>
      </c>
      <c r="IC167" s="760" t="s">
        <v>572</v>
      </c>
      <c r="ID167" s="760" t="s">
        <v>572</v>
      </c>
      <c r="IE167" s="760" t="s">
        <v>572</v>
      </c>
      <c r="IF167" s="761" t="s">
        <v>572</v>
      </c>
      <c r="IG167" s="619" t="str">
        <f t="shared" si="6"/>
        <v>IN HOUSE (MANUAL)</v>
      </c>
      <c r="II167" s="761" t="s">
        <v>572</v>
      </c>
      <c r="IK167" s="761" t="str">
        <f>IFERROR(VLOOKUP($M167,#REF!,13,0),"IN HOUSE (MANUAL)")</f>
        <v>IN HOUSE (MANUAL)</v>
      </c>
      <c r="IM167" s="760" t="s">
        <v>572</v>
      </c>
      <c r="IN167" s="760" t="s">
        <v>572</v>
      </c>
      <c r="IO167" s="760" t="s">
        <v>572</v>
      </c>
      <c r="IQ167" s="760" t="s">
        <v>572</v>
      </c>
      <c r="IR167" s="760" t="s">
        <v>572</v>
      </c>
      <c r="IT167" s="760" t="s">
        <v>572</v>
      </c>
      <c r="IV167" s="760" t="s">
        <v>572</v>
      </c>
      <c r="IW167" s="760" t="s">
        <v>572</v>
      </c>
      <c r="IY167" s="760" t="s">
        <v>572</v>
      </c>
      <c r="IZ167" s="760" t="s">
        <v>572</v>
      </c>
      <c r="JB167" s="760" t="s">
        <v>572</v>
      </c>
      <c r="JC167" s="760" t="s">
        <v>572</v>
      </c>
      <c r="JE167" s="760" t="s">
        <v>572</v>
      </c>
      <c r="JF167" s="760" t="s">
        <v>572</v>
      </c>
    </row>
    <row r="168" spans="1:266" ht="17.25" customHeight="1" collapsed="1" x14ac:dyDescent="0.35">
      <c r="A168" s="618" t="s">
        <v>942</v>
      </c>
      <c r="B168" s="730">
        <v>151</v>
      </c>
      <c r="C168" s="730" t="s">
        <v>859</v>
      </c>
      <c r="D168" s="730" t="s">
        <v>859</v>
      </c>
      <c r="E168" s="730">
        <v>3</v>
      </c>
      <c r="F168" s="731" t="s">
        <v>574</v>
      </c>
      <c r="G168" s="732">
        <v>1</v>
      </c>
      <c r="H168" s="826">
        <v>46196</v>
      </c>
      <c r="I168" s="730">
        <v>41</v>
      </c>
      <c r="J168" s="730" t="s">
        <v>308</v>
      </c>
      <c r="K168" s="730">
        <v>42</v>
      </c>
      <c r="L168" s="730" t="s">
        <v>943</v>
      </c>
      <c r="M168" s="772" t="s">
        <v>942</v>
      </c>
      <c r="N168" s="772">
        <v>0</v>
      </c>
      <c r="O168" s="772" t="s">
        <v>390</v>
      </c>
      <c r="P168" s="772">
        <v>0</v>
      </c>
      <c r="Q168" s="772" t="s">
        <v>390</v>
      </c>
      <c r="R168" s="772" t="s">
        <v>861</v>
      </c>
      <c r="S168" s="772"/>
      <c r="T168" s="772" t="s">
        <v>868</v>
      </c>
      <c r="U168" s="772">
        <v>578</v>
      </c>
      <c r="V168" s="772" t="s">
        <v>308</v>
      </c>
      <c r="W168" s="772"/>
      <c r="X168" s="772"/>
      <c r="Y168" s="772"/>
      <c r="Z168" s="773"/>
      <c r="AA168" s="772" t="s">
        <v>45</v>
      </c>
      <c r="AB168" s="772" t="s">
        <v>863</v>
      </c>
      <c r="AC168" s="772" t="s">
        <v>612</v>
      </c>
      <c r="AD168" s="772">
        <v>444</v>
      </c>
      <c r="AE168" s="864">
        <v>444</v>
      </c>
      <c r="AF168" s="774" t="s">
        <v>390</v>
      </c>
      <c r="AG168" s="777"/>
      <c r="AH168" s="777"/>
      <c r="AI168" s="777" t="s">
        <v>728</v>
      </c>
      <c r="AJ168" s="778">
        <v>32</v>
      </c>
      <c r="AK168" s="779"/>
      <c r="AL168" s="778"/>
      <c r="AM168" s="780">
        <v>444</v>
      </c>
      <c r="AN168" s="780"/>
      <c r="AO168" s="780"/>
      <c r="AP168" s="780"/>
      <c r="AQ168" s="780"/>
      <c r="AR168" s="780"/>
      <c r="AS168" s="780"/>
      <c r="AT168" s="780"/>
      <c r="AU168" s="780"/>
      <c r="AV168" s="780"/>
      <c r="AW168" s="780"/>
      <c r="AX168" s="780"/>
      <c r="AY168" s="780"/>
      <c r="AZ168" s="780"/>
      <c r="BA168" s="780"/>
      <c r="BB168" s="780">
        <v>0</v>
      </c>
      <c r="BC168" s="780">
        <v>444</v>
      </c>
      <c r="BD168" s="780">
        <v>0</v>
      </c>
      <c r="BE168" s="780">
        <v>0</v>
      </c>
      <c r="BF168" s="780">
        <v>0</v>
      </c>
      <c r="BG168" s="780">
        <v>0</v>
      </c>
      <c r="BH168" s="780">
        <v>0</v>
      </c>
      <c r="BI168" s="780">
        <v>444</v>
      </c>
      <c r="BJ168" s="780"/>
      <c r="BK168" s="780">
        <v>0</v>
      </c>
      <c r="BL168" s="780"/>
      <c r="BM168" s="780"/>
      <c r="BN168" s="780" t="s">
        <v>308</v>
      </c>
      <c r="BO168" s="780" t="s">
        <v>308</v>
      </c>
      <c r="BP168" s="780" t="s">
        <v>308</v>
      </c>
      <c r="BQ168" s="780" t="s">
        <v>308</v>
      </c>
      <c r="BR168" s="780"/>
      <c r="BS168" s="780" t="s">
        <v>397</v>
      </c>
      <c r="BT168" s="780"/>
      <c r="BU168" s="780" t="s">
        <v>579</v>
      </c>
      <c r="BV168" s="780"/>
      <c r="BW168" s="780"/>
      <c r="BX168" s="780"/>
      <c r="BY168" s="780"/>
      <c r="BZ168" s="780"/>
      <c r="CA168" s="780">
        <v>444</v>
      </c>
      <c r="CB168" s="780"/>
      <c r="CC168" s="780"/>
      <c r="CD168" s="780"/>
      <c r="CE168" s="780"/>
      <c r="CF168" s="780"/>
      <c r="CG168" s="780"/>
      <c r="CH168" s="780"/>
      <c r="CI168" s="780"/>
      <c r="CJ168" s="780"/>
      <c r="CK168" s="773"/>
      <c r="CL168" s="773" t="s">
        <v>397</v>
      </c>
      <c r="CM168" s="773">
        <v>444</v>
      </c>
      <c r="CN168" s="773">
        <v>444</v>
      </c>
      <c r="CO168" s="773" t="s">
        <v>397</v>
      </c>
      <c r="CP168" s="773">
        <v>444</v>
      </c>
      <c r="CQ168" s="773">
        <v>444</v>
      </c>
      <c r="CR168" s="772">
        <v>444</v>
      </c>
      <c r="CS168" s="898"/>
      <c r="CT168" s="865" t="s">
        <v>308</v>
      </c>
      <c r="CU168" s="900" t="s">
        <v>308</v>
      </c>
      <c r="CV168" s="774"/>
      <c r="CW168" s="774"/>
      <c r="CX168" s="865">
        <v>46255</v>
      </c>
      <c r="CY168" s="784">
        <v>0</v>
      </c>
      <c r="CZ168" s="784">
        <v>0</v>
      </c>
      <c r="DA168" s="785">
        <v>0</v>
      </c>
      <c r="DB168" s="785">
        <v>0</v>
      </c>
      <c r="DC168" s="785">
        <v>0</v>
      </c>
      <c r="DD168" s="785" t="s">
        <v>390</v>
      </c>
      <c r="DE168" s="785" t="s">
        <v>397</v>
      </c>
      <c r="DF168" s="785" t="s">
        <v>397</v>
      </c>
      <c r="DG168" s="785" t="s">
        <v>397</v>
      </c>
      <c r="DH168" s="786">
        <v>0</v>
      </c>
      <c r="DI168" s="774" t="s">
        <v>397</v>
      </c>
      <c r="DJ168" s="774" t="s">
        <v>390</v>
      </c>
      <c r="DK168" s="774" t="s">
        <v>390</v>
      </c>
      <c r="DL168" s="774" t="s">
        <v>390</v>
      </c>
      <c r="DM168" s="774">
        <v>46295</v>
      </c>
      <c r="DN168" s="774">
        <v>46295</v>
      </c>
      <c r="DO168" s="787">
        <v>0</v>
      </c>
      <c r="DP168" s="774">
        <v>46297</v>
      </c>
      <c r="DQ168" s="774">
        <v>46311</v>
      </c>
      <c r="DR168" s="774">
        <v>46311</v>
      </c>
      <c r="DS168" s="786">
        <v>46297</v>
      </c>
      <c r="DT168" s="752">
        <v>46311</v>
      </c>
      <c r="DU168" s="753">
        <v>-7</v>
      </c>
      <c r="DV168" s="753" t="s">
        <v>308</v>
      </c>
      <c r="DW168" s="754">
        <v>46303</v>
      </c>
      <c r="DX168" s="755">
        <v>46304</v>
      </c>
      <c r="DY168" s="754" t="e">
        <v>#VALUE!</v>
      </c>
      <c r="DZ168" s="754" t="e">
        <v>#VALUE!</v>
      </c>
      <c r="EA168" s="754"/>
      <c r="EB168" s="754"/>
      <c r="HA168" s="756" t="s">
        <v>397</v>
      </c>
      <c r="HB168" s="756" t="s">
        <v>397</v>
      </c>
      <c r="HC168" s="756" t="s">
        <v>397</v>
      </c>
      <c r="HD168" s="756" t="s">
        <v>397</v>
      </c>
      <c r="HE168" s="756" t="s">
        <v>397</v>
      </c>
      <c r="HF168" s="756" t="s">
        <v>397</v>
      </c>
      <c r="HG168" s="756" t="s">
        <v>397</v>
      </c>
      <c r="HH168" s="756" t="s">
        <v>397</v>
      </c>
      <c r="HI168" s="756" t="s">
        <v>397</v>
      </c>
      <c r="HJ168" s="756" t="s">
        <v>397</v>
      </c>
      <c r="HK168"/>
      <c r="HL168"/>
      <c r="HM168"/>
      <c r="HN168" s="756" t="str">
        <f t="shared" si="5"/>
        <v>AUTO PRINT</v>
      </c>
      <c r="HO168"/>
      <c r="HP168" s="757" t="s">
        <v>572</v>
      </c>
      <c r="HQ168" s="757" t="s">
        <v>572</v>
      </c>
      <c r="HR168" s="757" t="s">
        <v>572</v>
      </c>
      <c r="HS168"/>
      <c r="HW168" s="758"/>
      <c r="HX168"/>
      <c r="HY168" s="759" t="s">
        <v>572</v>
      </c>
      <c r="HZ168" s="759" t="s">
        <v>572</v>
      </c>
      <c r="IA168" s="759" t="s">
        <v>572</v>
      </c>
      <c r="IC168" s="760" t="s">
        <v>572</v>
      </c>
      <c r="ID168" s="760" t="s">
        <v>572</v>
      </c>
      <c r="IE168" s="760" t="s">
        <v>572</v>
      </c>
      <c r="IF168" s="761" t="s">
        <v>572</v>
      </c>
      <c r="IG168" s="619" t="str">
        <f t="shared" si="6"/>
        <v>IN HOUSE (MANUAL)</v>
      </c>
      <c r="II168" s="761" t="s">
        <v>572</v>
      </c>
      <c r="IK168" s="761" t="str">
        <f>IFERROR(VLOOKUP($M168,#REF!,13,0),"IN HOUSE (MANUAL)")</f>
        <v>IN HOUSE (MANUAL)</v>
      </c>
      <c r="IM168" s="760" t="s">
        <v>572</v>
      </c>
      <c r="IN168" s="760" t="s">
        <v>572</v>
      </c>
      <c r="IO168" s="760" t="s">
        <v>572</v>
      </c>
      <c r="IQ168" s="760" t="s">
        <v>572</v>
      </c>
      <c r="IR168" s="760" t="s">
        <v>572</v>
      </c>
      <c r="IT168" s="760" t="s">
        <v>572</v>
      </c>
      <c r="IV168" s="760" t="s">
        <v>572</v>
      </c>
      <c r="IW168" s="760" t="s">
        <v>572</v>
      </c>
      <c r="IY168" s="760" t="s">
        <v>572</v>
      </c>
      <c r="IZ168" s="760" t="s">
        <v>572</v>
      </c>
      <c r="JB168" s="760" t="s">
        <v>572</v>
      </c>
      <c r="JC168" s="760" t="s">
        <v>572</v>
      </c>
      <c r="JE168" s="760" t="s">
        <v>572</v>
      </c>
      <c r="JF168" s="760" t="s">
        <v>572</v>
      </c>
    </row>
    <row r="169" spans="1:266" ht="17.25" customHeight="1" x14ac:dyDescent="0.35">
      <c r="A169" s="618" t="s">
        <v>944</v>
      </c>
      <c r="B169" s="730">
        <v>152</v>
      </c>
      <c r="C169" s="730" t="s">
        <v>859</v>
      </c>
      <c r="D169" s="730" t="s">
        <v>859</v>
      </c>
      <c r="E169" s="730">
        <v>3</v>
      </c>
      <c r="F169" s="731" t="s">
        <v>574</v>
      </c>
      <c r="G169" s="732">
        <v>1</v>
      </c>
      <c r="H169" s="826">
        <v>46232</v>
      </c>
      <c r="I169" s="730">
        <v>41</v>
      </c>
      <c r="J169" s="730" t="s">
        <v>308</v>
      </c>
      <c r="K169" s="730">
        <v>42</v>
      </c>
      <c r="L169" s="730" t="s">
        <v>945</v>
      </c>
      <c r="M169" s="772" t="s">
        <v>944</v>
      </c>
      <c r="N169" s="772">
        <v>0</v>
      </c>
      <c r="O169" s="772" t="s">
        <v>390</v>
      </c>
      <c r="P169" s="772">
        <v>0</v>
      </c>
      <c r="Q169" s="772" t="s">
        <v>390</v>
      </c>
      <c r="R169" s="772" t="s">
        <v>861</v>
      </c>
      <c r="S169" s="772"/>
      <c r="T169" s="772" t="s">
        <v>911</v>
      </c>
      <c r="U169" s="772">
        <v>578</v>
      </c>
      <c r="V169" s="772" t="s">
        <v>308</v>
      </c>
      <c r="W169" s="772"/>
      <c r="X169" s="772"/>
      <c r="Y169" s="772"/>
      <c r="Z169" s="773"/>
      <c r="AA169" s="772" t="s">
        <v>45</v>
      </c>
      <c r="AB169" s="772" t="s">
        <v>863</v>
      </c>
      <c r="AC169" s="772" t="s">
        <v>751</v>
      </c>
      <c r="AD169" s="772">
        <v>528</v>
      </c>
      <c r="AE169" s="864">
        <v>528</v>
      </c>
      <c r="AF169" s="774">
        <v>46277</v>
      </c>
      <c r="AG169" s="777"/>
      <c r="AH169" s="777"/>
      <c r="AI169" s="777" t="s">
        <v>625</v>
      </c>
      <c r="AJ169" s="778">
        <v>33</v>
      </c>
      <c r="AK169" s="779"/>
      <c r="AL169" s="778"/>
      <c r="AM169" s="780">
        <v>528</v>
      </c>
      <c r="AN169" s="780"/>
      <c r="AO169" s="780"/>
      <c r="AP169" s="780"/>
      <c r="AQ169" s="780"/>
      <c r="AR169" s="780"/>
      <c r="AS169" s="780"/>
      <c r="AT169" s="780"/>
      <c r="AU169" s="780"/>
      <c r="AV169" s="780"/>
      <c r="AW169" s="780"/>
      <c r="AX169" s="780"/>
      <c r="AY169" s="780"/>
      <c r="AZ169" s="780"/>
      <c r="BA169" s="780"/>
      <c r="BB169" s="780">
        <v>0</v>
      </c>
      <c r="BC169" s="780">
        <v>528</v>
      </c>
      <c r="BD169" s="780">
        <v>0</v>
      </c>
      <c r="BE169" s="780">
        <v>0</v>
      </c>
      <c r="BF169" s="780">
        <v>0</v>
      </c>
      <c r="BG169" s="780">
        <v>0</v>
      </c>
      <c r="BH169" s="780">
        <v>0</v>
      </c>
      <c r="BI169" s="780">
        <v>528</v>
      </c>
      <c r="BJ169" s="780"/>
      <c r="BK169" s="780">
        <v>0</v>
      </c>
      <c r="BL169" s="780"/>
      <c r="BM169" s="780"/>
      <c r="BN169" s="780" t="s">
        <v>308</v>
      </c>
      <c r="BO169" s="780" t="s">
        <v>308</v>
      </c>
      <c r="BP169" s="780" t="s">
        <v>308</v>
      </c>
      <c r="BQ169" s="780" t="s">
        <v>308</v>
      </c>
      <c r="BR169" s="780"/>
      <c r="BS169" s="780" t="s">
        <v>397</v>
      </c>
      <c r="BT169" s="780"/>
      <c r="BU169" s="780" t="s">
        <v>579</v>
      </c>
      <c r="BV169" s="780"/>
      <c r="BW169" s="780"/>
      <c r="BX169" s="780"/>
      <c r="BY169" s="780"/>
      <c r="BZ169" s="780"/>
      <c r="CA169" s="780">
        <v>528</v>
      </c>
      <c r="CB169" s="780"/>
      <c r="CC169" s="780"/>
      <c r="CD169" s="780"/>
      <c r="CE169" s="780"/>
      <c r="CF169" s="780"/>
      <c r="CG169" s="780"/>
      <c r="CH169" s="780"/>
      <c r="CI169" s="780"/>
      <c r="CJ169" s="780"/>
      <c r="CK169" s="773"/>
      <c r="CL169" s="773" t="s">
        <v>397</v>
      </c>
      <c r="CM169" s="773">
        <v>528</v>
      </c>
      <c r="CN169" s="773">
        <v>528</v>
      </c>
      <c r="CO169" s="773" t="s">
        <v>397</v>
      </c>
      <c r="CP169" s="773">
        <v>528</v>
      </c>
      <c r="CQ169" s="773">
        <v>528</v>
      </c>
      <c r="CR169" s="772">
        <v>528</v>
      </c>
      <c r="CS169" s="898"/>
      <c r="CT169" s="865" t="s">
        <v>308</v>
      </c>
      <c r="CU169" s="899" t="s">
        <v>308</v>
      </c>
      <c r="CV169" s="774"/>
      <c r="CW169" s="774"/>
      <c r="CX169" s="865">
        <v>46277</v>
      </c>
      <c r="CY169" s="784" t="s">
        <v>887</v>
      </c>
      <c r="CZ169" s="784" t="s">
        <v>308</v>
      </c>
      <c r="DA169" s="785">
        <v>46254</v>
      </c>
      <c r="DB169" s="785" t="s">
        <v>615</v>
      </c>
      <c r="DC169" s="785" t="s">
        <v>616</v>
      </c>
      <c r="DD169" s="785">
        <v>46276</v>
      </c>
      <c r="DE169" s="785" t="s">
        <v>397</v>
      </c>
      <c r="DF169" s="785" t="s">
        <v>397</v>
      </c>
      <c r="DG169" s="785" t="s">
        <v>397</v>
      </c>
      <c r="DH169" s="786">
        <v>0</v>
      </c>
      <c r="DI169" s="774" t="s">
        <v>397</v>
      </c>
      <c r="DJ169" s="774">
        <v>46273</v>
      </c>
      <c r="DK169" s="774" t="s">
        <v>390</v>
      </c>
      <c r="DL169" s="774">
        <v>46297</v>
      </c>
      <c r="DM169" s="774">
        <v>46290</v>
      </c>
      <c r="DN169" s="774">
        <v>46290</v>
      </c>
      <c r="DO169" s="787" t="s">
        <v>308</v>
      </c>
      <c r="DP169" s="774">
        <v>46311</v>
      </c>
      <c r="DQ169" s="774">
        <v>46319</v>
      </c>
      <c r="DR169" s="774">
        <v>46319</v>
      </c>
      <c r="DS169" s="786">
        <v>46311</v>
      </c>
      <c r="DT169" s="752">
        <v>46319</v>
      </c>
      <c r="DU169" s="753">
        <v>-7</v>
      </c>
      <c r="DV169" s="753" t="s">
        <v>308</v>
      </c>
      <c r="DW169" s="754">
        <v>46304</v>
      </c>
      <c r="DX169" s="755">
        <v>46304</v>
      </c>
      <c r="DY169" s="754" t="e">
        <v>#VALUE!</v>
      </c>
      <c r="DZ169" s="754" t="e">
        <v>#VALUE!</v>
      </c>
      <c r="EA169" s="754"/>
      <c r="EB169" s="754"/>
      <c r="HA169" s="756" t="s">
        <v>397</v>
      </c>
      <c r="HB169" s="756" t="s">
        <v>397</v>
      </c>
      <c r="HC169" s="756" t="s">
        <v>397</v>
      </c>
      <c r="HD169" s="756" t="s">
        <v>397</v>
      </c>
      <c r="HE169" s="756" t="s">
        <v>397</v>
      </c>
      <c r="HF169" s="756" t="s">
        <v>397</v>
      </c>
      <c r="HG169" s="756" t="s">
        <v>397</v>
      </c>
      <c r="HH169" s="756" t="s">
        <v>397</v>
      </c>
      <c r="HI169" s="756" t="s">
        <v>397</v>
      </c>
      <c r="HJ169" s="756" t="s">
        <v>397</v>
      </c>
      <c r="HK169"/>
      <c r="HL169"/>
      <c r="HM169"/>
      <c r="HN169" s="756" t="str">
        <f t="shared" si="5"/>
        <v>AUTO PRINT</v>
      </c>
      <c r="HO169"/>
      <c r="HP169" s="757" t="s">
        <v>572</v>
      </c>
      <c r="HQ169" s="757" t="s">
        <v>572</v>
      </c>
      <c r="HR169" s="757" t="s">
        <v>572</v>
      </c>
      <c r="HS169"/>
      <c r="HW169" s="758"/>
      <c r="HX169"/>
      <c r="HY169" s="759" t="s">
        <v>572</v>
      </c>
      <c r="HZ169" s="759" t="s">
        <v>572</v>
      </c>
      <c r="IA169" s="759" t="s">
        <v>572</v>
      </c>
      <c r="IC169" s="760" t="s">
        <v>572</v>
      </c>
      <c r="ID169" s="760" t="s">
        <v>572</v>
      </c>
      <c r="IE169" s="760" t="s">
        <v>572</v>
      </c>
      <c r="IF169" s="761" t="s">
        <v>572</v>
      </c>
      <c r="IG169" s="619" t="str">
        <f t="shared" si="6"/>
        <v>IN HOUSE (MANUAL)</v>
      </c>
      <c r="II169" s="761" t="s">
        <v>572</v>
      </c>
      <c r="IK169" s="761" t="str">
        <f>IFERROR(VLOOKUP($M169,#REF!,13,0),"IN HOUSE (MANUAL)")</f>
        <v>IN HOUSE (MANUAL)</v>
      </c>
      <c r="IM169" s="760" t="s">
        <v>572</v>
      </c>
      <c r="IN169" s="760" t="s">
        <v>572</v>
      </c>
      <c r="IO169" s="760" t="s">
        <v>572</v>
      </c>
      <c r="IQ169" s="760" t="s">
        <v>572</v>
      </c>
      <c r="IR169" s="760" t="s">
        <v>572</v>
      </c>
      <c r="IT169" s="760" t="s">
        <v>572</v>
      </c>
      <c r="IV169" s="760" t="s">
        <v>572</v>
      </c>
      <c r="IW169" s="760" t="s">
        <v>572</v>
      </c>
      <c r="IY169" s="760" t="s">
        <v>572</v>
      </c>
      <c r="IZ169" s="760" t="s">
        <v>572</v>
      </c>
      <c r="JB169" s="760" t="s">
        <v>572</v>
      </c>
      <c r="JC169" s="760" t="s">
        <v>572</v>
      </c>
      <c r="JE169" s="760" t="s">
        <v>572</v>
      </c>
      <c r="JF169" s="760" t="s">
        <v>572</v>
      </c>
    </row>
    <row r="170" spans="1:266" ht="17.25" customHeight="1" x14ac:dyDescent="0.35">
      <c r="A170" s="618" t="s">
        <v>946</v>
      </c>
      <c r="B170" s="730">
        <v>153</v>
      </c>
      <c r="C170" s="730" t="s">
        <v>859</v>
      </c>
      <c r="D170" s="730" t="s">
        <v>859</v>
      </c>
      <c r="E170" s="730">
        <v>3</v>
      </c>
      <c r="F170" s="731" t="s">
        <v>574</v>
      </c>
      <c r="G170" s="732">
        <v>1</v>
      </c>
      <c r="H170" s="826">
        <v>46232</v>
      </c>
      <c r="I170" s="730">
        <v>42</v>
      </c>
      <c r="J170" s="730" t="s">
        <v>308</v>
      </c>
      <c r="K170" s="730">
        <v>42</v>
      </c>
      <c r="L170" s="730" t="s">
        <v>947</v>
      </c>
      <c r="M170" s="772" t="s">
        <v>946</v>
      </c>
      <c r="N170" s="772">
        <v>0</v>
      </c>
      <c r="O170" s="772" t="s">
        <v>390</v>
      </c>
      <c r="P170" s="772">
        <v>0</v>
      </c>
      <c r="Q170" s="772" t="s">
        <v>390</v>
      </c>
      <c r="R170" s="772" t="s">
        <v>861</v>
      </c>
      <c r="S170" s="772"/>
      <c r="T170" s="772" t="s">
        <v>882</v>
      </c>
      <c r="U170" s="772">
        <v>578</v>
      </c>
      <c r="V170" s="772" t="s">
        <v>308</v>
      </c>
      <c r="W170" s="772"/>
      <c r="X170" s="772"/>
      <c r="Y170" s="772"/>
      <c r="Z170" s="773"/>
      <c r="AA170" s="772" t="s">
        <v>45</v>
      </c>
      <c r="AB170" s="772" t="s">
        <v>863</v>
      </c>
      <c r="AC170" s="772" t="s">
        <v>589</v>
      </c>
      <c r="AD170" s="772">
        <v>174</v>
      </c>
      <c r="AE170" s="864">
        <v>174</v>
      </c>
      <c r="AF170" s="774">
        <v>46277</v>
      </c>
      <c r="AG170" s="777"/>
      <c r="AH170" s="777"/>
      <c r="AI170" s="777" t="s">
        <v>625</v>
      </c>
      <c r="AJ170" s="778">
        <v>34</v>
      </c>
      <c r="AK170" s="779"/>
      <c r="AL170" s="778"/>
      <c r="AM170" s="780">
        <v>174</v>
      </c>
      <c r="AN170" s="780"/>
      <c r="AO170" s="780"/>
      <c r="AP170" s="780"/>
      <c r="AQ170" s="780"/>
      <c r="AR170" s="780"/>
      <c r="AS170" s="780"/>
      <c r="AT170" s="780"/>
      <c r="AU170" s="780"/>
      <c r="AV170" s="780"/>
      <c r="AW170" s="780"/>
      <c r="AX170" s="780"/>
      <c r="AY170" s="780"/>
      <c r="AZ170" s="780"/>
      <c r="BA170" s="780"/>
      <c r="BB170" s="780">
        <v>0</v>
      </c>
      <c r="BC170" s="780">
        <v>174</v>
      </c>
      <c r="BD170" s="780">
        <v>0</v>
      </c>
      <c r="BE170" s="780">
        <v>0</v>
      </c>
      <c r="BF170" s="780">
        <v>0</v>
      </c>
      <c r="BG170" s="780">
        <v>0</v>
      </c>
      <c r="BH170" s="780">
        <v>0</v>
      </c>
      <c r="BI170" s="780">
        <v>174</v>
      </c>
      <c r="BJ170" s="780"/>
      <c r="BK170" s="780">
        <v>0</v>
      </c>
      <c r="BL170" s="780"/>
      <c r="BM170" s="780"/>
      <c r="BN170" s="780" t="s">
        <v>308</v>
      </c>
      <c r="BO170" s="780" t="s">
        <v>308</v>
      </c>
      <c r="BP170" s="780" t="s">
        <v>308</v>
      </c>
      <c r="BQ170" s="780" t="s">
        <v>308</v>
      </c>
      <c r="BR170" s="780"/>
      <c r="BS170" s="780" t="s">
        <v>397</v>
      </c>
      <c r="BT170" s="780"/>
      <c r="BU170" s="780" t="s">
        <v>579</v>
      </c>
      <c r="BV170" s="780"/>
      <c r="BW170" s="780"/>
      <c r="BX170" s="780"/>
      <c r="BY170" s="780"/>
      <c r="BZ170" s="780"/>
      <c r="CA170" s="780">
        <v>174</v>
      </c>
      <c r="CB170" s="780"/>
      <c r="CC170" s="780"/>
      <c r="CD170" s="780"/>
      <c r="CE170" s="780"/>
      <c r="CF170" s="780"/>
      <c r="CG170" s="780"/>
      <c r="CH170" s="780"/>
      <c r="CI170" s="780"/>
      <c r="CJ170" s="780"/>
      <c r="CK170" s="773"/>
      <c r="CL170" s="773" t="s">
        <v>397</v>
      </c>
      <c r="CM170" s="773">
        <v>174</v>
      </c>
      <c r="CN170" s="773">
        <v>174</v>
      </c>
      <c r="CO170" s="773" t="s">
        <v>397</v>
      </c>
      <c r="CP170" s="773">
        <v>174</v>
      </c>
      <c r="CQ170" s="773">
        <v>174</v>
      </c>
      <c r="CR170" s="772">
        <v>174</v>
      </c>
      <c r="CS170" s="898"/>
      <c r="CT170" s="865" t="s">
        <v>308</v>
      </c>
      <c r="CU170" s="899" t="s">
        <v>308</v>
      </c>
      <c r="CV170" s="774"/>
      <c r="CW170" s="774"/>
      <c r="CX170" s="865">
        <v>46277</v>
      </c>
      <c r="CY170" s="784" t="s">
        <v>887</v>
      </c>
      <c r="CZ170" s="784" t="s">
        <v>308</v>
      </c>
      <c r="DA170" s="785">
        <v>46254</v>
      </c>
      <c r="DB170" s="785" t="s">
        <v>615</v>
      </c>
      <c r="DC170" s="785" t="s">
        <v>616</v>
      </c>
      <c r="DD170" s="785">
        <v>46276</v>
      </c>
      <c r="DE170" s="785" t="s">
        <v>397</v>
      </c>
      <c r="DF170" s="785" t="s">
        <v>397</v>
      </c>
      <c r="DG170" s="785" t="s">
        <v>397</v>
      </c>
      <c r="DH170" s="786">
        <v>0</v>
      </c>
      <c r="DI170" s="774" t="s">
        <v>397</v>
      </c>
      <c r="DJ170" s="774">
        <v>46273</v>
      </c>
      <c r="DK170" s="774" t="s">
        <v>390</v>
      </c>
      <c r="DL170" s="774">
        <v>46297</v>
      </c>
      <c r="DM170" s="774">
        <v>46293</v>
      </c>
      <c r="DN170" s="774">
        <v>46293</v>
      </c>
      <c r="DO170" s="787" t="s">
        <v>308</v>
      </c>
      <c r="DP170" s="774">
        <v>46311</v>
      </c>
      <c r="DQ170" s="774">
        <v>46319</v>
      </c>
      <c r="DR170" s="774">
        <v>46319</v>
      </c>
      <c r="DS170" s="786">
        <v>46311</v>
      </c>
      <c r="DT170" s="752">
        <v>46319</v>
      </c>
      <c r="DU170" s="753">
        <v>-4</v>
      </c>
      <c r="DV170" s="753" t="s">
        <v>308</v>
      </c>
      <c r="DW170" s="754">
        <v>46304</v>
      </c>
      <c r="DX170" s="755">
        <v>46307</v>
      </c>
      <c r="DY170" s="754" t="e">
        <v>#VALUE!</v>
      </c>
      <c r="DZ170" s="754" t="e">
        <v>#VALUE!</v>
      </c>
      <c r="EA170" s="754"/>
      <c r="EB170" s="754"/>
      <c r="HA170" s="756" t="s">
        <v>397</v>
      </c>
      <c r="HB170" s="756" t="s">
        <v>397</v>
      </c>
      <c r="HC170" s="756" t="s">
        <v>397</v>
      </c>
      <c r="HD170" s="756" t="s">
        <v>397</v>
      </c>
      <c r="HE170" s="756" t="s">
        <v>397</v>
      </c>
      <c r="HF170" s="756" t="s">
        <v>397</v>
      </c>
      <c r="HG170" s="756" t="s">
        <v>397</v>
      </c>
      <c r="HH170" s="756" t="s">
        <v>397</v>
      </c>
      <c r="HI170" s="756" t="s">
        <v>397</v>
      </c>
      <c r="HJ170" s="756" t="s">
        <v>397</v>
      </c>
      <c r="HK170"/>
      <c r="HL170"/>
      <c r="HM170"/>
      <c r="HN170" s="756" t="str">
        <f t="shared" si="5"/>
        <v>AUTO PRINT</v>
      </c>
      <c r="HO170"/>
      <c r="HP170" s="757" t="s">
        <v>572</v>
      </c>
      <c r="HQ170" s="757" t="s">
        <v>572</v>
      </c>
      <c r="HR170" s="757" t="s">
        <v>572</v>
      </c>
      <c r="HS170"/>
      <c r="HW170" s="758"/>
      <c r="HX170"/>
      <c r="HY170" s="759" t="s">
        <v>572</v>
      </c>
      <c r="HZ170" s="759" t="s">
        <v>572</v>
      </c>
      <c r="IA170" s="759" t="s">
        <v>572</v>
      </c>
      <c r="IC170" s="760" t="s">
        <v>572</v>
      </c>
      <c r="ID170" s="760" t="s">
        <v>572</v>
      </c>
      <c r="IE170" s="760" t="s">
        <v>572</v>
      </c>
      <c r="IF170" s="761" t="s">
        <v>572</v>
      </c>
      <c r="IG170" s="619" t="str">
        <f t="shared" si="6"/>
        <v>IN HOUSE (MANUAL)</v>
      </c>
      <c r="II170" s="761" t="s">
        <v>572</v>
      </c>
      <c r="IK170" s="761" t="str">
        <f>IFERROR(VLOOKUP($M170,#REF!,13,0),"IN HOUSE (MANUAL)")</f>
        <v>IN HOUSE (MANUAL)</v>
      </c>
      <c r="IM170" s="760" t="s">
        <v>572</v>
      </c>
      <c r="IN170" s="760" t="s">
        <v>572</v>
      </c>
      <c r="IO170" s="760" t="s">
        <v>572</v>
      </c>
      <c r="IQ170" s="760" t="s">
        <v>572</v>
      </c>
      <c r="IR170" s="760" t="s">
        <v>572</v>
      </c>
      <c r="IT170" s="760" t="s">
        <v>572</v>
      </c>
      <c r="IV170" s="760" t="s">
        <v>572</v>
      </c>
      <c r="IW170" s="760" t="s">
        <v>572</v>
      </c>
      <c r="IY170" s="760" t="s">
        <v>572</v>
      </c>
      <c r="IZ170" s="760" t="s">
        <v>572</v>
      </c>
      <c r="JB170" s="760" t="s">
        <v>572</v>
      </c>
      <c r="JC170" s="760" t="s">
        <v>572</v>
      </c>
      <c r="JE170" s="760" t="s">
        <v>572</v>
      </c>
      <c r="JF170" s="760" t="s">
        <v>572</v>
      </c>
    </row>
    <row r="171" spans="1:266" ht="17.25" customHeight="1" x14ac:dyDescent="0.35">
      <c r="A171" s="618" t="s">
        <v>948</v>
      </c>
      <c r="B171" s="730">
        <v>154</v>
      </c>
      <c r="C171" s="730" t="s">
        <v>859</v>
      </c>
      <c r="D171" s="730" t="s">
        <v>859</v>
      </c>
      <c r="E171" s="730">
        <v>3</v>
      </c>
      <c r="F171" s="731" t="s">
        <v>574</v>
      </c>
      <c r="G171" s="732">
        <v>1</v>
      </c>
      <c r="H171" s="826">
        <v>46232</v>
      </c>
      <c r="I171" s="730">
        <v>42</v>
      </c>
      <c r="J171" s="730" t="s">
        <v>308</v>
      </c>
      <c r="K171" s="730">
        <v>42</v>
      </c>
      <c r="L171" s="730" t="s">
        <v>949</v>
      </c>
      <c r="M171" s="772" t="s">
        <v>948</v>
      </c>
      <c r="N171" s="772">
        <v>0</v>
      </c>
      <c r="O171" s="772" t="s">
        <v>390</v>
      </c>
      <c r="P171" s="772">
        <v>0</v>
      </c>
      <c r="Q171" s="772" t="s">
        <v>390</v>
      </c>
      <c r="R171" s="772" t="s">
        <v>861</v>
      </c>
      <c r="S171" s="772"/>
      <c r="T171" s="772" t="s">
        <v>882</v>
      </c>
      <c r="U171" s="772">
        <v>578</v>
      </c>
      <c r="V171" s="772" t="s">
        <v>308</v>
      </c>
      <c r="W171" s="772"/>
      <c r="X171" s="772"/>
      <c r="Y171" s="772"/>
      <c r="Z171" s="773"/>
      <c r="AA171" s="772" t="s">
        <v>45</v>
      </c>
      <c r="AB171" s="772" t="s">
        <v>863</v>
      </c>
      <c r="AC171" s="772" t="s">
        <v>751</v>
      </c>
      <c r="AD171" s="772">
        <v>732</v>
      </c>
      <c r="AE171" s="864">
        <v>732</v>
      </c>
      <c r="AF171" s="774">
        <v>46277</v>
      </c>
      <c r="AG171" s="777"/>
      <c r="AH171" s="777"/>
      <c r="AI171" s="777" t="s">
        <v>625</v>
      </c>
      <c r="AJ171" s="778">
        <v>35</v>
      </c>
      <c r="AK171" s="779"/>
      <c r="AL171" s="778"/>
      <c r="AM171" s="780">
        <v>732</v>
      </c>
      <c r="AN171" s="780"/>
      <c r="AO171" s="780"/>
      <c r="AP171" s="780"/>
      <c r="AQ171" s="780"/>
      <c r="AR171" s="780"/>
      <c r="AS171" s="780"/>
      <c r="AT171" s="780"/>
      <c r="AU171" s="780"/>
      <c r="AV171" s="780"/>
      <c r="AW171" s="780"/>
      <c r="AX171" s="780"/>
      <c r="AY171" s="780"/>
      <c r="AZ171" s="780"/>
      <c r="BA171" s="780"/>
      <c r="BB171" s="780">
        <v>0</v>
      </c>
      <c r="BC171" s="780">
        <v>732</v>
      </c>
      <c r="BD171" s="780">
        <v>0</v>
      </c>
      <c r="BE171" s="780">
        <v>0</v>
      </c>
      <c r="BF171" s="780">
        <v>0</v>
      </c>
      <c r="BG171" s="780">
        <v>0</v>
      </c>
      <c r="BH171" s="780">
        <v>0</v>
      </c>
      <c r="BI171" s="780">
        <v>732</v>
      </c>
      <c r="BJ171" s="780"/>
      <c r="BK171" s="780">
        <v>0</v>
      </c>
      <c r="BL171" s="780"/>
      <c r="BM171" s="780"/>
      <c r="BN171" s="780" t="s">
        <v>308</v>
      </c>
      <c r="BO171" s="780" t="s">
        <v>308</v>
      </c>
      <c r="BP171" s="780" t="s">
        <v>308</v>
      </c>
      <c r="BQ171" s="780" t="s">
        <v>308</v>
      </c>
      <c r="BR171" s="780"/>
      <c r="BS171" s="780" t="s">
        <v>397</v>
      </c>
      <c r="BT171" s="780"/>
      <c r="BU171" s="780" t="s">
        <v>579</v>
      </c>
      <c r="BV171" s="780"/>
      <c r="BW171" s="780"/>
      <c r="BX171" s="780"/>
      <c r="BY171" s="780"/>
      <c r="BZ171" s="780"/>
      <c r="CA171" s="780">
        <v>732</v>
      </c>
      <c r="CB171" s="780"/>
      <c r="CC171" s="780"/>
      <c r="CD171" s="780"/>
      <c r="CE171" s="780"/>
      <c r="CF171" s="780"/>
      <c r="CG171" s="780"/>
      <c r="CH171" s="780"/>
      <c r="CI171" s="780"/>
      <c r="CJ171" s="780"/>
      <c r="CK171" s="773"/>
      <c r="CL171" s="773" t="s">
        <v>397</v>
      </c>
      <c r="CM171" s="773">
        <v>732</v>
      </c>
      <c r="CN171" s="773">
        <v>732</v>
      </c>
      <c r="CO171" s="773" t="s">
        <v>397</v>
      </c>
      <c r="CP171" s="773">
        <v>732</v>
      </c>
      <c r="CQ171" s="773">
        <v>732</v>
      </c>
      <c r="CR171" s="772">
        <v>732</v>
      </c>
      <c r="CS171" s="898"/>
      <c r="CT171" s="865" t="s">
        <v>308</v>
      </c>
      <c r="CU171" s="899" t="s">
        <v>308</v>
      </c>
      <c r="CV171" s="774"/>
      <c r="CW171" s="774"/>
      <c r="CX171" s="865">
        <v>46277</v>
      </c>
      <c r="CY171" s="784" t="s">
        <v>887</v>
      </c>
      <c r="CZ171" s="784" t="s">
        <v>308</v>
      </c>
      <c r="DA171" s="785">
        <v>46254</v>
      </c>
      <c r="DB171" s="785" t="s">
        <v>615</v>
      </c>
      <c r="DC171" s="785" t="s">
        <v>616</v>
      </c>
      <c r="DD171" s="785">
        <v>46276</v>
      </c>
      <c r="DE171" s="785" t="s">
        <v>397</v>
      </c>
      <c r="DF171" s="785" t="s">
        <v>397</v>
      </c>
      <c r="DG171" s="785" t="s">
        <v>397</v>
      </c>
      <c r="DH171" s="786">
        <v>0</v>
      </c>
      <c r="DI171" s="774" t="s">
        <v>397</v>
      </c>
      <c r="DJ171" s="774">
        <v>46273</v>
      </c>
      <c r="DK171" s="774" t="s">
        <v>390</v>
      </c>
      <c r="DL171" s="774">
        <v>46297</v>
      </c>
      <c r="DM171" s="774">
        <v>46293</v>
      </c>
      <c r="DN171" s="774">
        <v>46293</v>
      </c>
      <c r="DO171" s="787" t="s">
        <v>308</v>
      </c>
      <c r="DP171" s="774">
        <v>46311</v>
      </c>
      <c r="DQ171" s="774">
        <v>46319</v>
      </c>
      <c r="DR171" s="774">
        <v>46319</v>
      </c>
      <c r="DS171" s="786">
        <v>46311</v>
      </c>
      <c r="DT171" s="752">
        <v>46319</v>
      </c>
      <c r="DU171" s="753">
        <v>-3</v>
      </c>
      <c r="DV171" s="753" t="s">
        <v>308</v>
      </c>
      <c r="DW171" s="754">
        <v>46307</v>
      </c>
      <c r="DX171" s="755">
        <v>46308</v>
      </c>
      <c r="DY171" s="754" t="e">
        <v>#VALUE!</v>
      </c>
      <c r="DZ171" s="754" t="e">
        <v>#VALUE!</v>
      </c>
      <c r="EA171" s="754"/>
      <c r="EB171" s="754"/>
      <c r="HA171" s="756" t="s">
        <v>397</v>
      </c>
      <c r="HB171" s="756" t="s">
        <v>397</v>
      </c>
      <c r="HC171" s="756" t="s">
        <v>397</v>
      </c>
      <c r="HD171" s="756" t="s">
        <v>397</v>
      </c>
      <c r="HE171" s="756" t="s">
        <v>397</v>
      </c>
      <c r="HF171" s="756" t="s">
        <v>397</v>
      </c>
      <c r="HG171" s="756" t="s">
        <v>397</v>
      </c>
      <c r="HH171" s="756" t="s">
        <v>397</v>
      </c>
      <c r="HI171" s="756" t="s">
        <v>397</v>
      </c>
      <c r="HJ171" s="756" t="s">
        <v>397</v>
      </c>
      <c r="HK171"/>
      <c r="HL171"/>
      <c r="HM171"/>
      <c r="HN171" s="756" t="str">
        <f t="shared" si="5"/>
        <v>AUTO PRINT</v>
      </c>
      <c r="HO171"/>
      <c r="HP171" s="757" t="s">
        <v>572</v>
      </c>
      <c r="HQ171" s="757" t="s">
        <v>572</v>
      </c>
      <c r="HR171" s="757" t="s">
        <v>572</v>
      </c>
      <c r="HS171"/>
      <c r="HW171" s="758"/>
      <c r="HX171"/>
      <c r="HY171" s="759" t="s">
        <v>572</v>
      </c>
      <c r="HZ171" s="759" t="s">
        <v>572</v>
      </c>
      <c r="IA171" s="759" t="s">
        <v>572</v>
      </c>
      <c r="IC171" s="760" t="s">
        <v>572</v>
      </c>
      <c r="ID171" s="760" t="s">
        <v>572</v>
      </c>
      <c r="IE171" s="760" t="s">
        <v>572</v>
      </c>
      <c r="IF171" s="761" t="s">
        <v>572</v>
      </c>
      <c r="IG171" s="619" t="str">
        <f t="shared" si="6"/>
        <v>IN HOUSE (MANUAL)</v>
      </c>
      <c r="II171" s="761" t="s">
        <v>572</v>
      </c>
      <c r="IK171" s="761" t="str">
        <f>IFERROR(VLOOKUP($M171,#REF!,13,0),"IN HOUSE (MANUAL)")</f>
        <v>IN HOUSE (MANUAL)</v>
      </c>
      <c r="IM171" s="760" t="s">
        <v>572</v>
      </c>
      <c r="IN171" s="760" t="s">
        <v>572</v>
      </c>
      <c r="IO171" s="760" t="s">
        <v>572</v>
      </c>
      <c r="IQ171" s="760" t="s">
        <v>572</v>
      </c>
      <c r="IR171" s="760" t="s">
        <v>572</v>
      </c>
      <c r="IT171" s="760" t="s">
        <v>572</v>
      </c>
      <c r="IV171" s="760" t="s">
        <v>572</v>
      </c>
      <c r="IW171" s="760" t="s">
        <v>572</v>
      </c>
      <c r="IY171" s="760" t="s">
        <v>572</v>
      </c>
      <c r="IZ171" s="760" t="s">
        <v>572</v>
      </c>
      <c r="JB171" s="760" t="s">
        <v>572</v>
      </c>
      <c r="JC171" s="760" t="s">
        <v>572</v>
      </c>
      <c r="JE171" s="760" t="s">
        <v>572</v>
      </c>
      <c r="JF171" s="760" t="s">
        <v>572</v>
      </c>
    </row>
    <row r="172" spans="1:266" ht="17.25" customHeight="1" x14ac:dyDescent="0.35">
      <c r="A172" s="618" t="s">
        <v>950</v>
      </c>
      <c r="B172" s="730">
        <v>155</v>
      </c>
      <c r="C172" s="730" t="s">
        <v>859</v>
      </c>
      <c r="D172" s="730" t="s">
        <v>859</v>
      </c>
      <c r="E172" s="730">
        <v>3</v>
      </c>
      <c r="F172" s="731" t="s">
        <v>574</v>
      </c>
      <c r="G172" s="732">
        <v>1</v>
      </c>
      <c r="H172" s="826">
        <v>46232</v>
      </c>
      <c r="I172" s="730">
        <v>42</v>
      </c>
      <c r="J172" s="730" t="s">
        <v>308</v>
      </c>
      <c r="K172" s="730">
        <v>42</v>
      </c>
      <c r="L172" s="730" t="s">
        <v>951</v>
      </c>
      <c r="M172" s="772" t="s">
        <v>950</v>
      </c>
      <c r="N172" s="772">
        <v>0</v>
      </c>
      <c r="O172" s="772" t="s">
        <v>390</v>
      </c>
      <c r="P172" s="772">
        <v>0</v>
      </c>
      <c r="Q172" s="772" t="s">
        <v>390</v>
      </c>
      <c r="R172" s="772" t="s">
        <v>861</v>
      </c>
      <c r="S172" s="772"/>
      <c r="T172" s="772" t="s">
        <v>879</v>
      </c>
      <c r="U172" s="772">
        <v>578</v>
      </c>
      <c r="V172" s="772" t="s">
        <v>308</v>
      </c>
      <c r="W172" s="772"/>
      <c r="X172" s="772"/>
      <c r="Y172" s="772"/>
      <c r="Z172" s="773"/>
      <c r="AA172" s="772" t="s">
        <v>45</v>
      </c>
      <c r="AB172" s="772" t="s">
        <v>863</v>
      </c>
      <c r="AC172" s="772" t="s">
        <v>751</v>
      </c>
      <c r="AD172" s="772">
        <v>528</v>
      </c>
      <c r="AE172" s="864">
        <v>528</v>
      </c>
      <c r="AF172" s="774">
        <v>46277</v>
      </c>
      <c r="AG172" s="777"/>
      <c r="AH172" s="777"/>
      <c r="AI172" s="777" t="s">
        <v>625</v>
      </c>
      <c r="AJ172" s="778">
        <v>36</v>
      </c>
      <c r="AK172" s="779"/>
      <c r="AL172" s="778"/>
      <c r="AM172" s="780">
        <v>528</v>
      </c>
      <c r="AN172" s="780"/>
      <c r="AO172" s="780"/>
      <c r="AP172" s="780"/>
      <c r="AQ172" s="780"/>
      <c r="AR172" s="780"/>
      <c r="AS172" s="780"/>
      <c r="AT172" s="780"/>
      <c r="AU172" s="780"/>
      <c r="AV172" s="780"/>
      <c r="AW172" s="780"/>
      <c r="AX172" s="780"/>
      <c r="AY172" s="780"/>
      <c r="AZ172" s="780"/>
      <c r="BA172" s="780"/>
      <c r="BB172" s="780">
        <v>0</v>
      </c>
      <c r="BC172" s="780">
        <v>528</v>
      </c>
      <c r="BD172" s="780">
        <v>0</v>
      </c>
      <c r="BE172" s="780">
        <v>0</v>
      </c>
      <c r="BF172" s="780">
        <v>0</v>
      </c>
      <c r="BG172" s="780">
        <v>0</v>
      </c>
      <c r="BH172" s="780">
        <v>0</v>
      </c>
      <c r="BI172" s="780">
        <v>528</v>
      </c>
      <c r="BJ172" s="780"/>
      <c r="BK172" s="780">
        <v>0</v>
      </c>
      <c r="BL172" s="780"/>
      <c r="BM172" s="780"/>
      <c r="BN172" s="780" t="s">
        <v>308</v>
      </c>
      <c r="BO172" s="780" t="s">
        <v>308</v>
      </c>
      <c r="BP172" s="780" t="s">
        <v>308</v>
      </c>
      <c r="BQ172" s="780" t="s">
        <v>308</v>
      </c>
      <c r="BR172" s="780"/>
      <c r="BS172" s="780" t="s">
        <v>397</v>
      </c>
      <c r="BT172" s="780"/>
      <c r="BU172" s="780" t="s">
        <v>579</v>
      </c>
      <c r="BV172" s="780"/>
      <c r="BW172" s="780"/>
      <c r="BX172" s="780"/>
      <c r="BY172" s="780"/>
      <c r="BZ172" s="780"/>
      <c r="CA172" s="780">
        <v>528</v>
      </c>
      <c r="CB172" s="780"/>
      <c r="CC172" s="780"/>
      <c r="CD172" s="780"/>
      <c r="CE172" s="780"/>
      <c r="CF172" s="780"/>
      <c r="CG172" s="780"/>
      <c r="CH172" s="780"/>
      <c r="CI172" s="780"/>
      <c r="CJ172" s="780"/>
      <c r="CK172" s="773"/>
      <c r="CL172" s="773" t="s">
        <v>397</v>
      </c>
      <c r="CM172" s="773">
        <v>528</v>
      </c>
      <c r="CN172" s="773">
        <v>528</v>
      </c>
      <c r="CO172" s="773" t="s">
        <v>397</v>
      </c>
      <c r="CP172" s="773">
        <v>528</v>
      </c>
      <c r="CQ172" s="773">
        <v>528</v>
      </c>
      <c r="CR172" s="772">
        <v>528</v>
      </c>
      <c r="CS172" s="898"/>
      <c r="CT172" s="865" t="s">
        <v>308</v>
      </c>
      <c r="CU172" s="899" t="s">
        <v>308</v>
      </c>
      <c r="CV172" s="774"/>
      <c r="CW172" s="774"/>
      <c r="CX172" s="865">
        <v>46277</v>
      </c>
      <c r="CY172" s="784" t="s">
        <v>887</v>
      </c>
      <c r="CZ172" s="784" t="s">
        <v>308</v>
      </c>
      <c r="DA172" s="785">
        <v>46254</v>
      </c>
      <c r="DB172" s="785" t="s">
        <v>615</v>
      </c>
      <c r="DC172" s="785" t="s">
        <v>616</v>
      </c>
      <c r="DD172" s="785">
        <v>46276</v>
      </c>
      <c r="DE172" s="785" t="s">
        <v>397</v>
      </c>
      <c r="DF172" s="785" t="s">
        <v>397</v>
      </c>
      <c r="DG172" s="785" t="s">
        <v>397</v>
      </c>
      <c r="DH172" s="786">
        <v>0</v>
      </c>
      <c r="DI172" s="774" t="s">
        <v>397</v>
      </c>
      <c r="DJ172" s="774">
        <v>46273</v>
      </c>
      <c r="DK172" s="774" t="s">
        <v>390</v>
      </c>
      <c r="DL172" s="774">
        <v>46297</v>
      </c>
      <c r="DM172" s="774">
        <v>46294</v>
      </c>
      <c r="DN172" s="774">
        <v>46294</v>
      </c>
      <c r="DO172" s="787" t="s">
        <v>308</v>
      </c>
      <c r="DP172" s="774">
        <v>46311</v>
      </c>
      <c r="DQ172" s="774">
        <v>46319</v>
      </c>
      <c r="DR172" s="774">
        <v>46319</v>
      </c>
      <c r="DS172" s="786">
        <v>46311</v>
      </c>
      <c r="DT172" s="752">
        <v>46319</v>
      </c>
      <c r="DU172" s="753">
        <v>-3</v>
      </c>
      <c r="DV172" s="753" t="s">
        <v>308</v>
      </c>
      <c r="DW172" s="754">
        <v>46308</v>
      </c>
      <c r="DX172" s="755">
        <v>46308</v>
      </c>
      <c r="DY172" s="754" t="e">
        <v>#VALUE!</v>
      </c>
      <c r="DZ172" s="754" t="e">
        <v>#VALUE!</v>
      </c>
      <c r="EA172" s="754"/>
      <c r="EB172" s="754"/>
      <c r="HA172" s="756" t="s">
        <v>397</v>
      </c>
      <c r="HB172" s="756" t="s">
        <v>397</v>
      </c>
      <c r="HC172" s="756" t="s">
        <v>397</v>
      </c>
      <c r="HD172" s="756" t="s">
        <v>397</v>
      </c>
      <c r="HE172" s="756" t="s">
        <v>397</v>
      </c>
      <c r="HF172" s="756" t="s">
        <v>397</v>
      </c>
      <c r="HG172" s="756" t="s">
        <v>397</v>
      </c>
      <c r="HH172" s="756" t="s">
        <v>397</v>
      </c>
      <c r="HI172" s="756" t="s">
        <v>397</v>
      </c>
      <c r="HJ172" s="756" t="s">
        <v>397</v>
      </c>
      <c r="HK172"/>
      <c r="HL172"/>
      <c r="HM172"/>
      <c r="HN172" s="756" t="str">
        <f t="shared" si="5"/>
        <v>AUTO PRINT</v>
      </c>
      <c r="HO172"/>
      <c r="HP172" s="757" t="s">
        <v>572</v>
      </c>
      <c r="HQ172" s="757" t="s">
        <v>572</v>
      </c>
      <c r="HR172" s="757" t="s">
        <v>572</v>
      </c>
      <c r="HS172"/>
      <c r="HW172" s="758"/>
      <c r="HX172"/>
      <c r="HY172" s="759" t="s">
        <v>572</v>
      </c>
      <c r="HZ172" s="759" t="s">
        <v>572</v>
      </c>
      <c r="IA172" s="759" t="s">
        <v>572</v>
      </c>
      <c r="IC172" s="760" t="s">
        <v>572</v>
      </c>
      <c r="ID172" s="760" t="s">
        <v>572</v>
      </c>
      <c r="IE172" s="760" t="s">
        <v>572</v>
      </c>
      <c r="IF172" s="761" t="s">
        <v>572</v>
      </c>
      <c r="IG172" s="619" t="str">
        <f t="shared" si="6"/>
        <v>IN HOUSE (MANUAL)</v>
      </c>
      <c r="II172" s="761" t="s">
        <v>572</v>
      </c>
      <c r="IK172" s="761" t="str">
        <f>IFERROR(VLOOKUP($M172,#REF!,13,0),"IN HOUSE (MANUAL)")</f>
        <v>IN HOUSE (MANUAL)</v>
      </c>
      <c r="IM172" s="760" t="s">
        <v>572</v>
      </c>
      <c r="IN172" s="760" t="s">
        <v>572</v>
      </c>
      <c r="IO172" s="760" t="s">
        <v>572</v>
      </c>
      <c r="IQ172" s="760" t="s">
        <v>572</v>
      </c>
      <c r="IR172" s="760" t="s">
        <v>572</v>
      </c>
      <c r="IT172" s="760" t="s">
        <v>572</v>
      </c>
      <c r="IV172" s="760" t="s">
        <v>572</v>
      </c>
      <c r="IW172" s="760" t="s">
        <v>572</v>
      </c>
      <c r="IY172" s="760" t="s">
        <v>572</v>
      </c>
      <c r="IZ172" s="760" t="s">
        <v>572</v>
      </c>
      <c r="JB172" s="760" t="s">
        <v>572</v>
      </c>
      <c r="JC172" s="760" t="s">
        <v>572</v>
      </c>
      <c r="JE172" s="760" t="s">
        <v>572</v>
      </c>
      <c r="JF172" s="760" t="s">
        <v>572</v>
      </c>
    </row>
    <row r="173" spans="1:266" ht="17.25" customHeight="1" x14ac:dyDescent="0.35">
      <c r="A173" s="618" t="s">
        <v>952</v>
      </c>
      <c r="B173" s="730">
        <v>156</v>
      </c>
      <c r="C173" s="730" t="s">
        <v>859</v>
      </c>
      <c r="D173" s="730" t="s">
        <v>859</v>
      </c>
      <c r="E173" s="730">
        <v>3</v>
      </c>
      <c r="F173" s="731" t="s">
        <v>574</v>
      </c>
      <c r="G173" s="732">
        <v>1</v>
      </c>
      <c r="H173" s="826">
        <v>46238</v>
      </c>
      <c r="I173" s="730">
        <v>42</v>
      </c>
      <c r="J173" s="730" t="s">
        <v>308</v>
      </c>
      <c r="K173" s="730">
        <v>44</v>
      </c>
      <c r="L173" s="730" t="s">
        <v>953</v>
      </c>
      <c r="M173" s="772" t="s">
        <v>952</v>
      </c>
      <c r="N173" s="772">
        <v>0</v>
      </c>
      <c r="O173" s="772" t="s">
        <v>390</v>
      </c>
      <c r="P173" s="772">
        <v>0</v>
      </c>
      <c r="Q173" s="772" t="s">
        <v>390</v>
      </c>
      <c r="R173" s="772" t="s">
        <v>861</v>
      </c>
      <c r="S173" s="772"/>
      <c r="T173" s="772" t="s">
        <v>868</v>
      </c>
      <c r="U173" s="772">
        <v>578</v>
      </c>
      <c r="V173" s="772" t="s">
        <v>308</v>
      </c>
      <c r="W173" s="772"/>
      <c r="X173" s="772"/>
      <c r="Y173" s="772"/>
      <c r="Z173" s="773"/>
      <c r="AA173" s="772" t="s">
        <v>45</v>
      </c>
      <c r="AB173" s="772" t="s">
        <v>890</v>
      </c>
      <c r="AC173" s="772" t="s">
        <v>689</v>
      </c>
      <c r="AD173" s="772">
        <v>636</v>
      </c>
      <c r="AE173" s="864">
        <v>636</v>
      </c>
      <c r="AF173" s="774">
        <v>46284</v>
      </c>
      <c r="AG173" s="777"/>
      <c r="AH173" s="777"/>
      <c r="AI173" s="777" t="s">
        <v>308</v>
      </c>
      <c r="AJ173" s="778">
        <v>37</v>
      </c>
      <c r="AK173" s="779"/>
      <c r="AL173" s="778"/>
      <c r="AM173" s="780">
        <v>636</v>
      </c>
      <c r="AN173" s="780"/>
      <c r="AO173" s="780"/>
      <c r="AP173" s="780"/>
      <c r="AQ173" s="780"/>
      <c r="AR173" s="780"/>
      <c r="AS173" s="780"/>
      <c r="AT173" s="780"/>
      <c r="AU173" s="780"/>
      <c r="AV173" s="780"/>
      <c r="AW173" s="780"/>
      <c r="AX173" s="780"/>
      <c r="AY173" s="780"/>
      <c r="AZ173" s="780"/>
      <c r="BA173" s="780"/>
      <c r="BB173" s="780">
        <v>0</v>
      </c>
      <c r="BC173" s="780">
        <v>636</v>
      </c>
      <c r="BD173" s="780">
        <v>0</v>
      </c>
      <c r="BE173" s="780">
        <v>0</v>
      </c>
      <c r="BF173" s="780">
        <v>0</v>
      </c>
      <c r="BG173" s="780">
        <v>0</v>
      </c>
      <c r="BH173" s="780">
        <v>0</v>
      </c>
      <c r="BI173" s="780">
        <v>636</v>
      </c>
      <c r="BJ173" s="780"/>
      <c r="BK173" s="780">
        <v>0</v>
      </c>
      <c r="BL173" s="780"/>
      <c r="BM173" s="780"/>
      <c r="BN173" s="780" t="s">
        <v>308</v>
      </c>
      <c r="BO173" s="780" t="s">
        <v>308</v>
      </c>
      <c r="BP173" s="780" t="s">
        <v>308</v>
      </c>
      <c r="BQ173" s="780" t="s">
        <v>308</v>
      </c>
      <c r="BR173" s="780"/>
      <c r="BS173" s="780" t="s">
        <v>397</v>
      </c>
      <c r="BT173" s="780"/>
      <c r="BU173" s="780" t="s">
        <v>579</v>
      </c>
      <c r="BV173" s="780"/>
      <c r="BW173" s="780"/>
      <c r="BX173" s="780"/>
      <c r="BY173" s="780"/>
      <c r="BZ173" s="780"/>
      <c r="CA173" s="780">
        <v>636</v>
      </c>
      <c r="CB173" s="780"/>
      <c r="CC173" s="780"/>
      <c r="CD173" s="780"/>
      <c r="CE173" s="780"/>
      <c r="CF173" s="780"/>
      <c r="CG173" s="780"/>
      <c r="CH173" s="780"/>
      <c r="CI173" s="780"/>
      <c r="CJ173" s="780"/>
      <c r="CK173" s="773"/>
      <c r="CL173" s="773" t="s">
        <v>397</v>
      </c>
      <c r="CM173" s="773">
        <v>636</v>
      </c>
      <c r="CN173" s="773">
        <v>636</v>
      </c>
      <c r="CO173" s="773" t="s">
        <v>397</v>
      </c>
      <c r="CP173" s="773">
        <v>636</v>
      </c>
      <c r="CQ173" s="773">
        <v>636</v>
      </c>
      <c r="CR173" s="772">
        <v>636</v>
      </c>
      <c r="CS173" s="898"/>
      <c r="CT173" s="865" t="s">
        <v>308</v>
      </c>
      <c r="CU173" s="899"/>
      <c r="CV173" s="774"/>
      <c r="CW173" s="774"/>
      <c r="CX173" s="865">
        <v>46284</v>
      </c>
      <c r="CY173" s="784" t="s">
        <v>887</v>
      </c>
      <c r="CZ173" s="784" t="s">
        <v>308</v>
      </c>
      <c r="DA173" s="785">
        <v>46261</v>
      </c>
      <c r="DB173" s="785" t="s">
        <v>615</v>
      </c>
      <c r="DC173" s="785" t="s">
        <v>954</v>
      </c>
      <c r="DD173" s="785">
        <v>46284</v>
      </c>
      <c r="DE173" s="785" t="s">
        <v>397</v>
      </c>
      <c r="DF173" s="785" t="s">
        <v>397</v>
      </c>
      <c r="DG173" s="785" t="s">
        <v>397</v>
      </c>
      <c r="DH173" s="786">
        <v>0</v>
      </c>
      <c r="DI173" s="774" t="s">
        <v>397</v>
      </c>
      <c r="DJ173" s="774">
        <v>46273</v>
      </c>
      <c r="DK173" s="774" t="s">
        <v>390</v>
      </c>
      <c r="DL173" s="774">
        <v>46293</v>
      </c>
      <c r="DM173" s="774">
        <v>46301</v>
      </c>
      <c r="DN173" s="774">
        <v>46301</v>
      </c>
      <c r="DO173" s="787" t="s">
        <v>308</v>
      </c>
      <c r="DP173" s="774">
        <v>46325</v>
      </c>
      <c r="DQ173" s="774">
        <v>46325</v>
      </c>
      <c r="DR173" s="774">
        <v>46325</v>
      </c>
      <c r="DS173" s="786">
        <v>46325</v>
      </c>
      <c r="DT173" s="752">
        <v>46325</v>
      </c>
      <c r="DU173" s="753">
        <v>-16</v>
      </c>
      <c r="DV173" s="753" t="s">
        <v>308</v>
      </c>
      <c r="DW173" s="754">
        <v>46308</v>
      </c>
      <c r="DX173" s="755">
        <v>46309</v>
      </c>
      <c r="DY173" s="754" t="e">
        <v>#VALUE!</v>
      </c>
      <c r="DZ173" s="754" t="e">
        <v>#VALUE!</v>
      </c>
      <c r="EA173" s="754"/>
      <c r="EB173" s="754"/>
      <c r="HA173" s="756" t="s">
        <v>397</v>
      </c>
      <c r="HB173" s="756" t="s">
        <v>397</v>
      </c>
      <c r="HC173" s="756" t="s">
        <v>397</v>
      </c>
      <c r="HD173" s="756" t="s">
        <v>397</v>
      </c>
      <c r="HE173" s="756" t="s">
        <v>397</v>
      </c>
      <c r="HF173" s="756" t="s">
        <v>397</v>
      </c>
      <c r="HG173" s="756" t="s">
        <v>397</v>
      </c>
      <c r="HH173" s="756" t="s">
        <v>397</v>
      </c>
      <c r="HI173" s="756" t="s">
        <v>397</v>
      </c>
      <c r="HJ173" s="756" t="s">
        <v>397</v>
      </c>
      <c r="HK173"/>
      <c r="HL173"/>
      <c r="HM173"/>
      <c r="HN173" s="756" t="str">
        <f t="shared" si="5"/>
        <v>AUTO PRINT</v>
      </c>
      <c r="HO173"/>
      <c r="HP173" s="757" t="s">
        <v>572</v>
      </c>
      <c r="HQ173" s="757" t="s">
        <v>572</v>
      </c>
      <c r="HR173" s="757" t="s">
        <v>572</v>
      </c>
      <c r="HS173"/>
      <c r="HW173" s="758"/>
      <c r="HX173"/>
      <c r="HY173" s="759" t="s">
        <v>572</v>
      </c>
      <c r="HZ173" s="759" t="s">
        <v>572</v>
      </c>
      <c r="IA173" s="759" t="s">
        <v>572</v>
      </c>
      <c r="IC173" s="760" t="s">
        <v>572</v>
      </c>
      <c r="ID173" s="760" t="s">
        <v>572</v>
      </c>
      <c r="IE173" s="760" t="s">
        <v>572</v>
      </c>
      <c r="IF173" s="761" t="s">
        <v>572</v>
      </c>
      <c r="IG173" s="619" t="str">
        <f t="shared" si="6"/>
        <v>IN HOUSE (MANUAL)</v>
      </c>
      <c r="II173" s="761" t="s">
        <v>572</v>
      </c>
      <c r="IK173" s="761" t="str">
        <f>IFERROR(VLOOKUP($M173,#REF!,13,0),"IN HOUSE (MANUAL)")</f>
        <v>IN HOUSE (MANUAL)</v>
      </c>
      <c r="IM173" s="760" t="s">
        <v>572</v>
      </c>
      <c r="IN173" s="760" t="s">
        <v>572</v>
      </c>
      <c r="IO173" s="760" t="s">
        <v>572</v>
      </c>
      <c r="IQ173" s="760" t="s">
        <v>572</v>
      </c>
      <c r="IR173" s="760" t="s">
        <v>572</v>
      </c>
      <c r="IT173" s="760" t="s">
        <v>572</v>
      </c>
      <c r="IV173" s="760" t="s">
        <v>572</v>
      </c>
      <c r="IW173" s="760" t="s">
        <v>572</v>
      </c>
      <c r="IY173" s="760" t="s">
        <v>572</v>
      </c>
      <c r="IZ173" s="760" t="s">
        <v>572</v>
      </c>
      <c r="JB173" s="760" t="s">
        <v>572</v>
      </c>
      <c r="JC173" s="760" t="s">
        <v>572</v>
      </c>
      <c r="JE173" s="760" t="s">
        <v>572</v>
      </c>
      <c r="JF173" s="760" t="s">
        <v>572</v>
      </c>
    </row>
    <row r="174" spans="1:266" ht="17.25" customHeight="1" x14ac:dyDescent="0.35">
      <c r="A174" s="618" t="s">
        <v>955</v>
      </c>
      <c r="B174" s="730">
        <v>157</v>
      </c>
      <c r="C174" s="730" t="s">
        <v>859</v>
      </c>
      <c r="D174" s="730" t="s">
        <v>859</v>
      </c>
      <c r="E174" s="730">
        <v>3</v>
      </c>
      <c r="F174" s="731" t="s">
        <v>574</v>
      </c>
      <c r="G174" s="732">
        <v>1</v>
      </c>
      <c r="H174" s="826">
        <v>46246</v>
      </c>
      <c r="I174" s="730">
        <v>42</v>
      </c>
      <c r="J174" s="730" t="s">
        <v>308</v>
      </c>
      <c r="K174" s="730">
        <v>44</v>
      </c>
      <c r="L174" s="730" t="s">
        <v>956</v>
      </c>
      <c r="M174" s="772" t="s">
        <v>955</v>
      </c>
      <c r="N174" s="772">
        <v>0</v>
      </c>
      <c r="O174" s="772" t="s">
        <v>390</v>
      </c>
      <c r="P174" s="772">
        <v>0</v>
      </c>
      <c r="Q174" s="772" t="s">
        <v>390</v>
      </c>
      <c r="R174" s="772" t="s">
        <v>861</v>
      </c>
      <c r="S174" s="772"/>
      <c r="T174" s="772" t="s">
        <v>882</v>
      </c>
      <c r="U174" s="772">
        <v>578</v>
      </c>
      <c r="V174" s="772" t="s">
        <v>308</v>
      </c>
      <c r="W174" s="772"/>
      <c r="X174" s="772"/>
      <c r="Y174" s="772"/>
      <c r="Z174" s="773"/>
      <c r="AA174" s="772" t="s">
        <v>45</v>
      </c>
      <c r="AB174" s="772" t="s">
        <v>863</v>
      </c>
      <c r="AC174" s="772" t="s">
        <v>822</v>
      </c>
      <c r="AD174" s="772">
        <v>456</v>
      </c>
      <c r="AE174" s="864">
        <v>456</v>
      </c>
      <c r="AF174" s="774">
        <v>46291</v>
      </c>
      <c r="AG174" s="777"/>
      <c r="AH174" s="777"/>
      <c r="AI174" s="777" t="s">
        <v>308</v>
      </c>
      <c r="AJ174" s="778">
        <v>38</v>
      </c>
      <c r="AK174" s="779"/>
      <c r="AL174" s="778"/>
      <c r="AM174" s="780">
        <v>456</v>
      </c>
      <c r="AN174" s="780"/>
      <c r="AO174" s="780"/>
      <c r="AP174" s="780"/>
      <c r="AQ174" s="780"/>
      <c r="AR174" s="780"/>
      <c r="AS174" s="780"/>
      <c r="AT174" s="780"/>
      <c r="AU174" s="780"/>
      <c r="AV174" s="780"/>
      <c r="AW174" s="780"/>
      <c r="AX174" s="780"/>
      <c r="AY174" s="780"/>
      <c r="AZ174" s="780"/>
      <c r="BA174" s="780"/>
      <c r="BB174" s="780">
        <v>0</v>
      </c>
      <c r="BC174" s="780">
        <v>456</v>
      </c>
      <c r="BD174" s="780">
        <v>0</v>
      </c>
      <c r="BE174" s="780">
        <v>0</v>
      </c>
      <c r="BF174" s="780">
        <v>0</v>
      </c>
      <c r="BG174" s="780">
        <v>0</v>
      </c>
      <c r="BH174" s="780">
        <v>0</v>
      </c>
      <c r="BI174" s="780">
        <v>456</v>
      </c>
      <c r="BJ174" s="780"/>
      <c r="BK174" s="780">
        <v>0</v>
      </c>
      <c r="BL174" s="780"/>
      <c r="BM174" s="780"/>
      <c r="BN174" s="780" t="s">
        <v>308</v>
      </c>
      <c r="BO174" s="780" t="s">
        <v>308</v>
      </c>
      <c r="BP174" s="780" t="s">
        <v>308</v>
      </c>
      <c r="BQ174" s="780" t="s">
        <v>308</v>
      </c>
      <c r="BR174" s="780"/>
      <c r="BS174" s="780" t="s">
        <v>397</v>
      </c>
      <c r="BT174" s="780"/>
      <c r="BU174" s="780" t="s">
        <v>579</v>
      </c>
      <c r="BV174" s="780"/>
      <c r="BW174" s="780"/>
      <c r="BX174" s="780"/>
      <c r="BY174" s="780"/>
      <c r="BZ174" s="780"/>
      <c r="CA174" s="780">
        <v>456</v>
      </c>
      <c r="CB174" s="780"/>
      <c r="CC174" s="780"/>
      <c r="CD174" s="780"/>
      <c r="CE174" s="780"/>
      <c r="CF174" s="780"/>
      <c r="CG174" s="780"/>
      <c r="CH174" s="780"/>
      <c r="CI174" s="780"/>
      <c r="CJ174" s="780"/>
      <c r="CK174" s="773"/>
      <c r="CL174" s="773" t="s">
        <v>397</v>
      </c>
      <c r="CM174" s="773">
        <v>456</v>
      </c>
      <c r="CN174" s="773">
        <v>456</v>
      </c>
      <c r="CO174" s="773" t="s">
        <v>397</v>
      </c>
      <c r="CP174" s="773">
        <v>456</v>
      </c>
      <c r="CQ174" s="773">
        <v>456</v>
      </c>
      <c r="CR174" s="772">
        <v>456</v>
      </c>
      <c r="CS174" s="898"/>
      <c r="CT174" s="865" t="s">
        <v>308</v>
      </c>
      <c r="CU174" s="899"/>
      <c r="CV174" s="774"/>
      <c r="CW174" s="774"/>
      <c r="CX174" s="865">
        <v>46291</v>
      </c>
      <c r="CY174" s="784" t="s">
        <v>887</v>
      </c>
      <c r="CZ174" s="784" t="s">
        <v>308</v>
      </c>
      <c r="DA174" s="785">
        <v>46268</v>
      </c>
      <c r="DB174" s="785" t="s">
        <v>615</v>
      </c>
      <c r="DC174" s="785" t="s">
        <v>957</v>
      </c>
      <c r="DD174" s="785">
        <v>46291</v>
      </c>
      <c r="DE174" s="785" t="s">
        <v>397</v>
      </c>
      <c r="DF174" s="785" t="s">
        <v>397</v>
      </c>
      <c r="DG174" s="785" t="s">
        <v>397</v>
      </c>
      <c r="DH174" s="786">
        <v>0</v>
      </c>
      <c r="DI174" s="774" t="s">
        <v>397</v>
      </c>
      <c r="DJ174" s="774">
        <v>46277</v>
      </c>
      <c r="DK174" s="774" t="s">
        <v>390</v>
      </c>
      <c r="DL174" s="774">
        <v>46297</v>
      </c>
      <c r="DM174" s="774">
        <v>46302</v>
      </c>
      <c r="DN174" s="774">
        <v>46302</v>
      </c>
      <c r="DO174" s="787" t="s">
        <v>308</v>
      </c>
      <c r="DP174" s="774">
        <v>46325</v>
      </c>
      <c r="DQ174" s="774">
        <v>46325</v>
      </c>
      <c r="DR174" s="774">
        <v>46325</v>
      </c>
      <c r="DS174" s="786">
        <v>46325</v>
      </c>
      <c r="DT174" s="752">
        <v>46325</v>
      </c>
      <c r="DU174" s="753">
        <v>-15</v>
      </c>
      <c r="DV174" s="753" t="s">
        <v>308</v>
      </c>
      <c r="DW174" s="754">
        <v>46309</v>
      </c>
      <c r="DX174" s="755">
        <v>46310</v>
      </c>
      <c r="DY174" s="754" t="e">
        <v>#VALUE!</v>
      </c>
      <c r="DZ174" s="754" t="e">
        <v>#VALUE!</v>
      </c>
      <c r="EA174" s="754"/>
      <c r="EB174" s="754"/>
      <c r="HA174" s="756" t="s">
        <v>397</v>
      </c>
      <c r="HB174" s="756" t="s">
        <v>397</v>
      </c>
      <c r="HC174" s="756" t="s">
        <v>397</v>
      </c>
      <c r="HD174" s="756" t="s">
        <v>397</v>
      </c>
      <c r="HE174" s="756" t="s">
        <v>397</v>
      </c>
      <c r="HF174" s="756" t="s">
        <v>397</v>
      </c>
      <c r="HG174" s="756" t="s">
        <v>397</v>
      </c>
      <c r="HH174" s="756" t="s">
        <v>397</v>
      </c>
      <c r="HI174" s="756" t="s">
        <v>397</v>
      </c>
      <c r="HJ174" s="756" t="s">
        <v>397</v>
      </c>
      <c r="HK174"/>
      <c r="HL174"/>
      <c r="HM174"/>
      <c r="HN174" s="756" t="str">
        <f t="shared" si="5"/>
        <v>AUTO PRINT</v>
      </c>
      <c r="HO174"/>
      <c r="HP174" s="757" t="s">
        <v>572</v>
      </c>
      <c r="HQ174" s="757" t="s">
        <v>572</v>
      </c>
      <c r="HR174" s="757" t="s">
        <v>572</v>
      </c>
      <c r="HS174"/>
      <c r="HW174" s="758"/>
      <c r="HX174"/>
      <c r="HY174" s="759" t="s">
        <v>572</v>
      </c>
      <c r="HZ174" s="759" t="s">
        <v>572</v>
      </c>
      <c r="IA174" s="759" t="s">
        <v>572</v>
      </c>
      <c r="IC174" s="760" t="s">
        <v>572</v>
      </c>
      <c r="ID174" s="760" t="s">
        <v>572</v>
      </c>
      <c r="IE174" s="760" t="s">
        <v>572</v>
      </c>
      <c r="IF174" s="761" t="s">
        <v>572</v>
      </c>
      <c r="IG174" s="619" t="str">
        <f t="shared" si="6"/>
        <v>IN HOUSE (MANUAL)</v>
      </c>
      <c r="II174" s="761" t="s">
        <v>572</v>
      </c>
      <c r="IK174" s="761" t="str">
        <f>IFERROR(VLOOKUP($M174,#REF!,13,0),"IN HOUSE (MANUAL)")</f>
        <v>IN HOUSE (MANUAL)</v>
      </c>
      <c r="IM174" s="760" t="s">
        <v>572</v>
      </c>
      <c r="IN174" s="760" t="s">
        <v>572</v>
      </c>
      <c r="IO174" s="760" t="s">
        <v>572</v>
      </c>
      <c r="IQ174" s="760" t="s">
        <v>572</v>
      </c>
      <c r="IR174" s="760" t="s">
        <v>572</v>
      </c>
      <c r="IT174" s="760" t="s">
        <v>572</v>
      </c>
      <c r="IV174" s="760" t="s">
        <v>572</v>
      </c>
      <c r="IW174" s="760" t="s">
        <v>572</v>
      </c>
      <c r="IY174" s="760" t="s">
        <v>572</v>
      </c>
      <c r="IZ174" s="760" t="s">
        <v>572</v>
      </c>
      <c r="JB174" s="760" t="s">
        <v>572</v>
      </c>
      <c r="JC174" s="760" t="s">
        <v>572</v>
      </c>
      <c r="JE174" s="760" t="s">
        <v>572</v>
      </c>
      <c r="JF174" s="760" t="s">
        <v>572</v>
      </c>
    </row>
    <row r="175" spans="1:266" ht="17.25" customHeight="1" x14ac:dyDescent="0.35">
      <c r="A175" s="618" t="s">
        <v>958</v>
      </c>
      <c r="B175" s="730">
        <v>158</v>
      </c>
      <c r="C175" s="730" t="s">
        <v>859</v>
      </c>
      <c r="D175" s="730" t="s">
        <v>859</v>
      </c>
      <c r="E175" s="730">
        <v>3</v>
      </c>
      <c r="F175" s="731" t="s">
        <v>574</v>
      </c>
      <c r="G175" s="732">
        <v>1</v>
      </c>
      <c r="H175" s="826">
        <v>46246</v>
      </c>
      <c r="I175" s="730">
        <v>42</v>
      </c>
      <c r="J175" s="730" t="s">
        <v>308</v>
      </c>
      <c r="K175" s="730">
        <v>44</v>
      </c>
      <c r="L175" s="730" t="s">
        <v>959</v>
      </c>
      <c r="M175" s="772" t="s">
        <v>958</v>
      </c>
      <c r="N175" s="772">
        <v>0</v>
      </c>
      <c r="O175" s="772" t="s">
        <v>390</v>
      </c>
      <c r="P175" s="772">
        <v>0</v>
      </c>
      <c r="Q175" s="772" t="s">
        <v>390</v>
      </c>
      <c r="R175" s="772" t="s">
        <v>861</v>
      </c>
      <c r="S175" s="772"/>
      <c r="T175" s="772" t="s">
        <v>911</v>
      </c>
      <c r="U175" s="772">
        <v>578</v>
      </c>
      <c r="V175" s="772" t="s">
        <v>308</v>
      </c>
      <c r="W175" s="772"/>
      <c r="X175" s="772"/>
      <c r="Y175" s="772"/>
      <c r="Z175" s="773"/>
      <c r="AA175" s="772" t="s">
        <v>45</v>
      </c>
      <c r="AB175" s="772" t="s">
        <v>890</v>
      </c>
      <c r="AC175" s="772" t="s">
        <v>689</v>
      </c>
      <c r="AD175" s="772">
        <v>210</v>
      </c>
      <c r="AE175" s="864">
        <v>210</v>
      </c>
      <c r="AF175" s="774">
        <v>46291</v>
      </c>
      <c r="AG175" s="777"/>
      <c r="AH175" s="777"/>
      <c r="AI175" s="777" t="s">
        <v>308</v>
      </c>
      <c r="AJ175" s="778">
        <v>39</v>
      </c>
      <c r="AK175" s="779"/>
      <c r="AL175" s="778"/>
      <c r="AM175" s="780">
        <v>210</v>
      </c>
      <c r="AN175" s="780"/>
      <c r="AO175" s="780"/>
      <c r="AP175" s="780"/>
      <c r="AQ175" s="780"/>
      <c r="AR175" s="780"/>
      <c r="AS175" s="780"/>
      <c r="AT175" s="780"/>
      <c r="AU175" s="780"/>
      <c r="AV175" s="780"/>
      <c r="AW175" s="780"/>
      <c r="AX175" s="780"/>
      <c r="AY175" s="780"/>
      <c r="AZ175" s="780"/>
      <c r="BA175" s="780"/>
      <c r="BB175" s="780">
        <v>0</v>
      </c>
      <c r="BC175" s="780">
        <v>210</v>
      </c>
      <c r="BD175" s="780">
        <v>0</v>
      </c>
      <c r="BE175" s="780">
        <v>0</v>
      </c>
      <c r="BF175" s="780">
        <v>0</v>
      </c>
      <c r="BG175" s="780">
        <v>0</v>
      </c>
      <c r="BH175" s="780">
        <v>0</v>
      </c>
      <c r="BI175" s="780">
        <v>210</v>
      </c>
      <c r="BJ175" s="780"/>
      <c r="BK175" s="780">
        <v>0</v>
      </c>
      <c r="BL175" s="780"/>
      <c r="BM175" s="780"/>
      <c r="BN175" s="780" t="s">
        <v>308</v>
      </c>
      <c r="BO175" s="780" t="s">
        <v>308</v>
      </c>
      <c r="BP175" s="780" t="s">
        <v>308</v>
      </c>
      <c r="BQ175" s="780" t="s">
        <v>308</v>
      </c>
      <c r="BR175" s="780"/>
      <c r="BS175" s="780" t="s">
        <v>397</v>
      </c>
      <c r="BT175" s="780"/>
      <c r="BU175" s="780" t="s">
        <v>579</v>
      </c>
      <c r="BV175" s="780"/>
      <c r="BW175" s="780"/>
      <c r="BX175" s="780"/>
      <c r="BY175" s="780"/>
      <c r="BZ175" s="780"/>
      <c r="CA175" s="780">
        <v>210</v>
      </c>
      <c r="CB175" s="780"/>
      <c r="CC175" s="780"/>
      <c r="CD175" s="780"/>
      <c r="CE175" s="780"/>
      <c r="CF175" s="780"/>
      <c r="CG175" s="780"/>
      <c r="CH175" s="780"/>
      <c r="CI175" s="780"/>
      <c r="CJ175" s="780"/>
      <c r="CK175" s="773"/>
      <c r="CL175" s="773" t="s">
        <v>397</v>
      </c>
      <c r="CM175" s="773">
        <v>210</v>
      </c>
      <c r="CN175" s="773">
        <v>210</v>
      </c>
      <c r="CO175" s="773" t="s">
        <v>397</v>
      </c>
      <c r="CP175" s="773">
        <v>210</v>
      </c>
      <c r="CQ175" s="773">
        <v>210</v>
      </c>
      <c r="CR175" s="772">
        <v>210</v>
      </c>
      <c r="CS175" s="898"/>
      <c r="CT175" s="865" t="s">
        <v>308</v>
      </c>
      <c r="CU175" s="899"/>
      <c r="CV175" s="774"/>
      <c r="CW175" s="774"/>
      <c r="CX175" s="865">
        <v>46291</v>
      </c>
      <c r="CY175" s="784" t="s">
        <v>887</v>
      </c>
      <c r="CZ175" s="784" t="s">
        <v>308</v>
      </c>
      <c r="DA175" s="785">
        <v>46268</v>
      </c>
      <c r="DB175" s="785" t="s">
        <v>615</v>
      </c>
      <c r="DC175" s="785" t="s">
        <v>957</v>
      </c>
      <c r="DD175" s="785">
        <v>46291</v>
      </c>
      <c r="DE175" s="785" t="s">
        <v>397</v>
      </c>
      <c r="DF175" s="785" t="s">
        <v>397</v>
      </c>
      <c r="DG175" s="785" t="s">
        <v>397</v>
      </c>
      <c r="DH175" s="786">
        <v>0</v>
      </c>
      <c r="DI175" s="774" t="s">
        <v>397</v>
      </c>
      <c r="DJ175" s="774">
        <v>46277</v>
      </c>
      <c r="DK175" s="774" t="s">
        <v>390</v>
      </c>
      <c r="DL175" s="774">
        <v>46297</v>
      </c>
      <c r="DM175" s="774">
        <v>46303</v>
      </c>
      <c r="DN175" s="774">
        <v>46303</v>
      </c>
      <c r="DO175" s="787" t="s">
        <v>308</v>
      </c>
      <c r="DP175" s="774">
        <v>46325</v>
      </c>
      <c r="DQ175" s="774">
        <v>46325</v>
      </c>
      <c r="DR175" s="774">
        <v>46325</v>
      </c>
      <c r="DS175" s="786">
        <v>46325</v>
      </c>
      <c r="DT175" s="752">
        <v>46325</v>
      </c>
      <c r="DU175" s="753">
        <v>-15</v>
      </c>
      <c r="DV175" s="753" t="s">
        <v>308</v>
      </c>
      <c r="DW175" s="754">
        <v>46310</v>
      </c>
      <c r="DX175" s="755">
        <v>46310</v>
      </c>
      <c r="DY175" s="754" t="e">
        <v>#VALUE!</v>
      </c>
      <c r="DZ175" s="754" t="e">
        <v>#VALUE!</v>
      </c>
      <c r="EA175" s="754"/>
      <c r="EB175" s="754"/>
      <c r="HA175" s="756" t="s">
        <v>397</v>
      </c>
      <c r="HB175" s="756" t="s">
        <v>397</v>
      </c>
      <c r="HC175" s="756" t="s">
        <v>397</v>
      </c>
      <c r="HD175" s="756" t="s">
        <v>397</v>
      </c>
      <c r="HE175" s="756" t="s">
        <v>397</v>
      </c>
      <c r="HF175" s="756" t="s">
        <v>397</v>
      </c>
      <c r="HG175" s="756" t="s">
        <v>397</v>
      </c>
      <c r="HH175" s="756" t="s">
        <v>397</v>
      </c>
      <c r="HI175" s="756" t="s">
        <v>397</v>
      </c>
      <c r="HJ175" s="756" t="s">
        <v>397</v>
      </c>
      <c r="HK175"/>
      <c r="HL175"/>
      <c r="HM175"/>
      <c r="HN175" s="756" t="str">
        <f t="shared" si="5"/>
        <v>AUTO PRINT</v>
      </c>
      <c r="HO175"/>
      <c r="HP175" s="757" t="s">
        <v>572</v>
      </c>
      <c r="HQ175" s="757" t="s">
        <v>572</v>
      </c>
      <c r="HR175" s="757" t="s">
        <v>572</v>
      </c>
      <c r="HS175"/>
      <c r="HW175" s="758"/>
      <c r="HX175"/>
      <c r="HY175" s="759" t="s">
        <v>572</v>
      </c>
      <c r="HZ175" s="759" t="s">
        <v>572</v>
      </c>
      <c r="IA175" s="759" t="s">
        <v>572</v>
      </c>
      <c r="IC175" s="760" t="s">
        <v>572</v>
      </c>
      <c r="ID175" s="760" t="s">
        <v>572</v>
      </c>
      <c r="IE175" s="760" t="s">
        <v>572</v>
      </c>
      <c r="IF175" s="761" t="s">
        <v>572</v>
      </c>
      <c r="IG175" s="619" t="str">
        <f t="shared" si="6"/>
        <v>IN HOUSE (MANUAL)</v>
      </c>
      <c r="II175" s="761" t="s">
        <v>572</v>
      </c>
      <c r="IK175" s="761" t="str">
        <f>IFERROR(VLOOKUP($M175,#REF!,13,0),"IN HOUSE (MANUAL)")</f>
        <v>IN HOUSE (MANUAL)</v>
      </c>
      <c r="IM175" s="760" t="s">
        <v>572</v>
      </c>
      <c r="IN175" s="760" t="s">
        <v>572</v>
      </c>
      <c r="IO175" s="760" t="s">
        <v>572</v>
      </c>
      <c r="IQ175" s="760" t="s">
        <v>572</v>
      </c>
      <c r="IR175" s="760" t="s">
        <v>572</v>
      </c>
      <c r="IT175" s="760" t="s">
        <v>572</v>
      </c>
      <c r="IV175" s="760" t="s">
        <v>572</v>
      </c>
      <c r="IW175" s="760" t="s">
        <v>572</v>
      </c>
      <c r="IY175" s="760" t="s">
        <v>572</v>
      </c>
      <c r="IZ175" s="760" t="s">
        <v>572</v>
      </c>
      <c r="JB175" s="760" t="s">
        <v>572</v>
      </c>
      <c r="JC175" s="760" t="s">
        <v>572</v>
      </c>
      <c r="JE175" s="760" t="s">
        <v>572</v>
      </c>
      <c r="JF175" s="760" t="s">
        <v>572</v>
      </c>
    </row>
    <row r="176" spans="1:266" ht="17.25" customHeight="1" x14ac:dyDescent="0.35">
      <c r="A176" s="618" t="s">
        <v>960</v>
      </c>
      <c r="B176" s="730">
        <v>159</v>
      </c>
      <c r="C176" s="730" t="s">
        <v>859</v>
      </c>
      <c r="D176" s="730" t="s">
        <v>859</v>
      </c>
      <c r="E176" s="730">
        <v>3</v>
      </c>
      <c r="F176" s="731" t="s">
        <v>961</v>
      </c>
      <c r="G176" s="732">
        <v>1</v>
      </c>
      <c r="H176" s="826">
        <v>46258</v>
      </c>
      <c r="I176" s="730">
        <v>42</v>
      </c>
      <c r="J176" s="730" t="s">
        <v>308</v>
      </c>
      <c r="K176" s="730">
        <v>45</v>
      </c>
      <c r="L176" s="730" t="s">
        <v>962</v>
      </c>
      <c r="M176" s="805" t="s">
        <v>960</v>
      </c>
      <c r="N176" s="805">
        <v>0</v>
      </c>
      <c r="O176" s="805" t="s">
        <v>390</v>
      </c>
      <c r="P176" s="805">
        <v>0</v>
      </c>
      <c r="Q176" s="805" t="s">
        <v>390</v>
      </c>
      <c r="R176" s="805" t="s">
        <v>861</v>
      </c>
      <c r="S176" s="805"/>
      <c r="T176" s="805" t="s">
        <v>911</v>
      </c>
      <c r="U176" s="805">
        <v>578</v>
      </c>
      <c r="V176" s="805" t="s">
        <v>308</v>
      </c>
      <c r="W176" s="805"/>
      <c r="X176" s="805"/>
      <c r="Y176" s="805"/>
      <c r="Z176" s="806"/>
      <c r="AA176" s="805" t="s">
        <v>45</v>
      </c>
      <c r="AB176" s="805" t="s">
        <v>863</v>
      </c>
      <c r="AC176" s="805" t="s">
        <v>751</v>
      </c>
      <c r="AD176" s="805">
        <v>1008</v>
      </c>
      <c r="AE176" s="903">
        <v>1008</v>
      </c>
      <c r="AF176" s="807">
        <v>46305</v>
      </c>
      <c r="AG176" s="810"/>
      <c r="AH176" s="810"/>
      <c r="AI176" s="810" t="s">
        <v>308</v>
      </c>
      <c r="AJ176" s="811">
        <v>40</v>
      </c>
      <c r="AK176" s="812"/>
      <c r="AL176" s="811"/>
      <c r="AM176" s="813">
        <v>1008</v>
      </c>
      <c r="AN176" s="813"/>
      <c r="AO176" s="813"/>
      <c r="AP176" s="813"/>
      <c r="AQ176" s="813"/>
      <c r="AR176" s="813"/>
      <c r="AS176" s="813"/>
      <c r="AT176" s="813"/>
      <c r="AU176" s="813"/>
      <c r="AV176" s="813"/>
      <c r="AW176" s="813"/>
      <c r="AX176" s="813"/>
      <c r="AY176" s="813"/>
      <c r="AZ176" s="813"/>
      <c r="BA176" s="813"/>
      <c r="BB176" s="813">
        <v>0</v>
      </c>
      <c r="BC176" s="813">
        <v>1008</v>
      </c>
      <c r="BD176" s="813">
        <v>0</v>
      </c>
      <c r="BE176" s="813">
        <v>0</v>
      </c>
      <c r="BF176" s="813">
        <v>0</v>
      </c>
      <c r="BG176" s="813">
        <v>0</v>
      </c>
      <c r="BH176" s="813">
        <v>0</v>
      </c>
      <c r="BI176" s="813">
        <v>1008</v>
      </c>
      <c r="BJ176" s="813"/>
      <c r="BK176" s="813">
        <v>0</v>
      </c>
      <c r="BL176" s="813"/>
      <c r="BM176" s="813"/>
      <c r="BN176" s="813" t="s">
        <v>308</v>
      </c>
      <c r="BO176" s="813" t="s">
        <v>308</v>
      </c>
      <c r="BP176" s="813" t="s">
        <v>308</v>
      </c>
      <c r="BQ176" s="813" t="s">
        <v>308</v>
      </c>
      <c r="BR176" s="813"/>
      <c r="BS176" s="813" t="s">
        <v>397</v>
      </c>
      <c r="BT176" s="813"/>
      <c r="BU176" s="813" t="s">
        <v>579</v>
      </c>
      <c r="BV176" s="813"/>
      <c r="BW176" s="813"/>
      <c r="BX176" s="813"/>
      <c r="BY176" s="813"/>
      <c r="BZ176" s="813"/>
      <c r="CA176" s="813" t="e">
        <v>#N/A</v>
      </c>
      <c r="CB176" s="813"/>
      <c r="CC176" s="813"/>
      <c r="CD176" s="813"/>
      <c r="CE176" s="813"/>
      <c r="CF176" s="813"/>
      <c r="CG176" s="813"/>
      <c r="CH176" s="813"/>
      <c r="CI176" s="813"/>
      <c r="CJ176" s="813"/>
      <c r="CK176" s="806"/>
      <c r="CL176" s="806" t="s">
        <v>397</v>
      </c>
      <c r="CM176" s="806">
        <v>1008</v>
      </c>
      <c r="CN176" s="806">
        <v>1008</v>
      </c>
      <c r="CO176" s="806" t="s">
        <v>397</v>
      </c>
      <c r="CP176" s="806">
        <v>1008</v>
      </c>
      <c r="CQ176" s="806">
        <v>1008</v>
      </c>
      <c r="CR176" s="805">
        <v>1008</v>
      </c>
      <c r="CS176" s="904"/>
      <c r="CT176" s="905" t="s">
        <v>308</v>
      </c>
      <c r="CU176" s="906"/>
      <c r="CV176" s="807"/>
      <c r="CW176" s="807"/>
      <c r="CX176" s="905">
        <v>46305</v>
      </c>
      <c r="CY176" s="817" t="s">
        <v>887</v>
      </c>
      <c r="CZ176" s="817" t="s">
        <v>308</v>
      </c>
      <c r="DA176" s="818" t="s">
        <v>308</v>
      </c>
      <c r="DB176" s="818" t="s">
        <v>308</v>
      </c>
      <c r="DC176" s="818" t="s">
        <v>308</v>
      </c>
      <c r="DD176" s="818">
        <v>46305</v>
      </c>
      <c r="DE176" s="818" t="s">
        <v>397</v>
      </c>
      <c r="DF176" s="818" t="s">
        <v>397</v>
      </c>
      <c r="DG176" s="818" t="s">
        <v>397</v>
      </c>
      <c r="DH176" s="819" t="s">
        <v>308</v>
      </c>
      <c r="DI176" s="807" t="s">
        <v>397</v>
      </c>
      <c r="DJ176" s="807">
        <v>46288</v>
      </c>
      <c r="DK176" s="807">
        <v>46288</v>
      </c>
      <c r="DL176" s="807">
        <v>46303</v>
      </c>
      <c r="DM176" s="807">
        <v>46303</v>
      </c>
      <c r="DN176" s="807">
        <v>46303</v>
      </c>
      <c r="DO176" s="820" t="s">
        <v>308</v>
      </c>
      <c r="DP176" s="807">
        <v>46332</v>
      </c>
      <c r="DQ176" s="807">
        <v>46332</v>
      </c>
      <c r="DR176" s="807">
        <v>46332</v>
      </c>
      <c r="DS176" s="819">
        <v>46332</v>
      </c>
      <c r="DT176" s="752">
        <v>46332</v>
      </c>
      <c r="DU176" s="753">
        <v>-21</v>
      </c>
      <c r="DV176" s="753" t="s">
        <v>308</v>
      </c>
      <c r="DW176" s="754">
        <v>46310</v>
      </c>
      <c r="DX176" s="755">
        <v>46311</v>
      </c>
      <c r="DY176" s="754" t="e">
        <v>#VALUE!</v>
      </c>
      <c r="DZ176" s="754" t="e">
        <v>#VALUE!</v>
      </c>
      <c r="EA176" s="754"/>
      <c r="EB176" s="754"/>
      <c r="HA176" s="756" t="s">
        <v>397</v>
      </c>
      <c r="HB176" s="756" t="s">
        <v>397</v>
      </c>
      <c r="HC176" s="756" t="s">
        <v>397</v>
      </c>
      <c r="HD176" s="756" t="s">
        <v>397</v>
      </c>
      <c r="HE176" s="756" t="s">
        <v>397</v>
      </c>
      <c r="HF176" s="756" t="s">
        <v>397</v>
      </c>
      <c r="HG176" s="756" t="s">
        <v>397</v>
      </c>
      <c r="HH176" s="756" t="s">
        <v>397</v>
      </c>
      <c r="HI176" s="756" t="s">
        <v>397</v>
      </c>
      <c r="HJ176" s="756" t="s">
        <v>397</v>
      </c>
      <c r="HK176"/>
      <c r="HL176"/>
      <c r="HM176"/>
      <c r="HN176" s="756" t="str">
        <f t="shared" si="5"/>
        <v>AUTO PRINT</v>
      </c>
      <c r="HO176"/>
      <c r="HP176" s="757" t="s">
        <v>572</v>
      </c>
      <c r="HQ176" s="757" t="s">
        <v>572</v>
      </c>
      <c r="HR176" s="757" t="s">
        <v>572</v>
      </c>
      <c r="HS176"/>
      <c r="HW176" s="758"/>
      <c r="HX176"/>
      <c r="HY176" s="759" t="s">
        <v>572</v>
      </c>
      <c r="HZ176" s="759" t="s">
        <v>572</v>
      </c>
      <c r="IA176" s="759" t="s">
        <v>572</v>
      </c>
      <c r="IC176" s="760" t="s">
        <v>572</v>
      </c>
      <c r="ID176" s="760" t="s">
        <v>572</v>
      </c>
      <c r="IE176" s="760" t="s">
        <v>572</v>
      </c>
      <c r="IF176" s="761" t="s">
        <v>572</v>
      </c>
      <c r="IG176" s="619" t="str">
        <f t="shared" si="6"/>
        <v>IN HOUSE (MANUAL)</v>
      </c>
      <c r="II176" s="761" t="s">
        <v>572</v>
      </c>
      <c r="IK176" s="761" t="str">
        <f>IFERROR(VLOOKUP($M176,#REF!,13,0),"IN HOUSE (MANUAL)")</f>
        <v>IN HOUSE (MANUAL)</v>
      </c>
      <c r="IM176" s="760" t="s">
        <v>572</v>
      </c>
      <c r="IN176" s="760" t="s">
        <v>572</v>
      </c>
      <c r="IO176" s="760" t="s">
        <v>572</v>
      </c>
      <c r="IQ176" s="760" t="s">
        <v>572</v>
      </c>
      <c r="IR176" s="760" t="s">
        <v>572</v>
      </c>
      <c r="IT176" s="760" t="s">
        <v>572</v>
      </c>
      <c r="IV176" s="760" t="s">
        <v>572</v>
      </c>
      <c r="IW176" s="760" t="s">
        <v>572</v>
      </c>
      <c r="IY176" s="760" t="s">
        <v>572</v>
      </c>
      <c r="IZ176" s="760" t="s">
        <v>572</v>
      </c>
      <c r="JB176" s="760" t="s">
        <v>572</v>
      </c>
      <c r="JC176" s="760" t="s">
        <v>572</v>
      </c>
      <c r="JE176" s="760" t="s">
        <v>572</v>
      </c>
      <c r="JF176" s="760" t="s">
        <v>572</v>
      </c>
    </row>
    <row r="177" spans="1:266" ht="17.25" customHeight="1" x14ac:dyDescent="0.35">
      <c r="A177" s="618" t="s">
        <v>963</v>
      </c>
      <c r="B177" s="730">
        <v>160</v>
      </c>
      <c r="C177" s="730" t="s">
        <v>859</v>
      </c>
      <c r="D177" s="730" t="s">
        <v>859</v>
      </c>
      <c r="E177" s="730">
        <v>3</v>
      </c>
      <c r="F177" s="731" t="s">
        <v>961</v>
      </c>
      <c r="G177" s="732">
        <v>1</v>
      </c>
      <c r="H177" s="826">
        <v>46258</v>
      </c>
      <c r="I177" s="730">
        <v>43</v>
      </c>
      <c r="J177" s="730" t="s">
        <v>308</v>
      </c>
      <c r="K177" s="730">
        <v>45</v>
      </c>
      <c r="L177" s="730" t="s">
        <v>964</v>
      </c>
      <c r="M177" s="805" t="s">
        <v>963</v>
      </c>
      <c r="N177" s="805">
        <v>0</v>
      </c>
      <c r="O177" s="805" t="s">
        <v>390</v>
      </c>
      <c r="P177" s="805">
        <v>0</v>
      </c>
      <c r="Q177" s="805" t="s">
        <v>390</v>
      </c>
      <c r="R177" s="805" t="s">
        <v>861</v>
      </c>
      <c r="S177" s="805"/>
      <c r="T177" s="805" t="s">
        <v>882</v>
      </c>
      <c r="U177" s="805">
        <v>578</v>
      </c>
      <c r="V177" s="805" t="s">
        <v>308</v>
      </c>
      <c r="W177" s="805"/>
      <c r="X177" s="805"/>
      <c r="Y177" s="805"/>
      <c r="Z177" s="806"/>
      <c r="AA177" s="805" t="s">
        <v>45</v>
      </c>
      <c r="AB177" s="805" t="s">
        <v>863</v>
      </c>
      <c r="AC177" s="805" t="s">
        <v>751</v>
      </c>
      <c r="AD177" s="805">
        <v>1200</v>
      </c>
      <c r="AE177" s="903">
        <v>1200</v>
      </c>
      <c r="AF177" s="807">
        <v>46305</v>
      </c>
      <c r="AG177" s="810"/>
      <c r="AH177" s="810"/>
      <c r="AI177" s="810" t="s">
        <v>308</v>
      </c>
      <c r="AJ177" s="811">
        <v>41</v>
      </c>
      <c r="AK177" s="812"/>
      <c r="AL177" s="811"/>
      <c r="AM177" s="813">
        <v>1200</v>
      </c>
      <c r="AN177" s="813"/>
      <c r="AO177" s="813"/>
      <c r="AP177" s="813"/>
      <c r="AQ177" s="813"/>
      <c r="AR177" s="813"/>
      <c r="AS177" s="813"/>
      <c r="AT177" s="813"/>
      <c r="AU177" s="813"/>
      <c r="AV177" s="813"/>
      <c r="AW177" s="813"/>
      <c r="AX177" s="813"/>
      <c r="AY177" s="813"/>
      <c r="AZ177" s="813"/>
      <c r="BA177" s="813"/>
      <c r="BB177" s="813">
        <v>0</v>
      </c>
      <c r="BC177" s="813">
        <v>1200</v>
      </c>
      <c r="BD177" s="813">
        <v>0</v>
      </c>
      <c r="BE177" s="813">
        <v>0</v>
      </c>
      <c r="BF177" s="813">
        <v>0</v>
      </c>
      <c r="BG177" s="813">
        <v>0</v>
      </c>
      <c r="BH177" s="813">
        <v>0</v>
      </c>
      <c r="BI177" s="813">
        <v>1200</v>
      </c>
      <c r="BJ177" s="813"/>
      <c r="BK177" s="813">
        <v>0</v>
      </c>
      <c r="BL177" s="813"/>
      <c r="BM177" s="813"/>
      <c r="BN177" s="813" t="s">
        <v>308</v>
      </c>
      <c r="BO177" s="813" t="s">
        <v>308</v>
      </c>
      <c r="BP177" s="813" t="s">
        <v>308</v>
      </c>
      <c r="BQ177" s="813" t="s">
        <v>308</v>
      </c>
      <c r="BR177" s="813"/>
      <c r="BS177" s="813" t="s">
        <v>397</v>
      </c>
      <c r="BT177" s="813"/>
      <c r="BU177" s="813" t="s">
        <v>579</v>
      </c>
      <c r="BV177" s="813"/>
      <c r="BW177" s="813"/>
      <c r="BX177" s="813"/>
      <c r="BY177" s="813"/>
      <c r="BZ177" s="813"/>
      <c r="CA177" s="813" t="e">
        <v>#N/A</v>
      </c>
      <c r="CB177" s="813"/>
      <c r="CC177" s="813"/>
      <c r="CD177" s="813"/>
      <c r="CE177" s="813"/>
      <c r="CF177" s="813"/>
      <c r="CG177" s="813"/>
      <c r="CH177" s="813"/>
      <c r="CI177" s="813"/>
      <c r="CJ177" s="813"/>
      <c r="CK177" s="806"/>
      <c r="CL177" s="806" t="s">
        <v>397</v>
      </c>
      <c r="CM177" s="806">
        <v>1200</v>
      </c>
      <c r="CN177" s="806">
        <v>1200</v>
      </c>
      <c r="CO177" s="806" t="s">
        <v>397</v>
      </c>
      <c r="CP177" s="806">
        <v>1200</v>
      </c>
      <c r="CQ177" s="806">
        <v>1200</v>
      </c>
      <c r="CR177" s="805">
        <v>1200</v>
      </c>
      <c r="CS177" s="904"/>
      <c r="CT177" s="905" t="s">
        <v>308</v>
      </c>
      <c r="CU177" s="906"/>
      <c r="CV177" s="807"/>
      <c r="CW177" s="807"/>
      <c r="CX177" s="905">
        <v>46305</v>
      </c>
      <c r="CY177" s="817" t="s">
        <v>887</v>
      </c>
      <c r="CZ177" s="817" t="s">
        <v>308</v>
      </c>
      <c r="DA177" s="818" t="s">
        <v>308</v>
      </c>
      <c r="DB177" s="818" t="s">
        <v>308</v>
      </c>
      <c r="DC177" s="818" t="s">
        <v>308</v>
      </c>
      <c r="DD177" s="818">
        <v>46305</v>
      </c>
      <c r="DE177" s="818" t="s">
        <v>397</v>
      </c>
      <c r="DF177" s="818" t="s">
        <v>397</v>
      </c>
      <c r="DG177" s="818" t="s">
        <v>397</v>
      </c>
      <c r="DH177" s="819" t="s">
        <v>308</v>
      </c>
      <c r="DI177" s="807" t="s">
        <v>397</v>
      </c>
      <c r="DJ177" s="807">
        <v>46288</v>
      </c>
      <c r="DK177" s="807">
        <v>46288</v>
      </c>
      <c r="DL177" s="807">
        <v>46304</v>
      </c>
      <c r="DM177" s="807">
        <v>46304</v>
      </c>
      <c r="DN177" s="807">
        <v>46304</v>
      </c>
      <c r="DO177" s="820" t="s">
        <v>308</v>
      </c>
      <c r="DP177" s="807">
        <v>46332</v>
      </c>
      <c r="DQ177" s="807">
        <v>46332</v>
      </c>
      <c r="DR177" s="807">
        <v>46332</v>
      </c>
      <c r="DS177" s="819">
        <v>46332</v>
      </c>
      <c r="DT177" s="752">
        <v>46332</v>
      </c>
      <c r="DU177" s="753">
        <v>-17</v>
      </c>
      <c r="DV177" s="753" t="s">
        <v>308</v>
      </c>
      <c r="DW177" s="754">
        <v>46311</v>
      </c>
      <c r="DX177" s="755">
        <v>46315</v>
      </c>
      <c r="DY177" s="754" t="e">
        <v>#VALUE!</v>
      </c>
      <c r="DZ177" s="754" t="e">
        <v>#VALUE!</v>
      </c>
      <c r="EA177" s="754"/>
      <c r="EB177" s="754"/>
      <c r="HA177" s="756" t="s">
        <v>397</v>
      </c>
      <c r="HB177" s="756" t="s">
        <v>397</v>
      </c>
      <c r="HC177" s="756" t="s">
        <v>397</v>
      </c>
      <c r="HD177" s="756" t="s">
        <v>397</v>
      </c>
      <c r="HE177" s="756" t="s">
        <v>397</v>
      </c>
      <c r="HF177" s="756" t="s">
        <v>397</v>
      </c>
      <c r="HG177" s="756" t="s">
        <v>397</v>
      </c>
      <c r="HH177" s="756" t="s">
        <v>397</v>
      </c>
      <c r="HI177" s="756" t="s">
        <v>397</v>
      </c>
      <c r="HJ177" s="756" t="s">
        <v>397</v>
      </c>
      <c r="HK177"/>
      <c r="HL177"/>
      <c r="HM177"/>
      <c r="HN177" s="756" t="str">
        <f t="shared" si="5"/>
        <v>AUTO PRINT</v>
      </c>
      <c r="HO177"/>
      <c r="HP177" s="757" t="s">
        <v>572</v>
      </c>
      <c r="HQ177" s="757" t="s">
        <v>572</v>
      </c>
      <c r="HR177" s="757" t="s">
        <v>572</v>
      </c>
      <c r="HS177"/>
      <c r="HW177" s="758"/>
      <c r="HX177"/>
      <c r="HY177" s="759" t="s">
        <v>572</v>
      </c>
      <c r="HZ177" s="759" t="s">
        <v>572</v>
      </c>
      <c r="IA177" s="759" t="s">
        <v>572</v>
      </c>
      <c r="IC177" s="760" t="s">
        <v>572</v>
      </c>
      <c r="ID177" s="760" t="s">
        <v>572</v>
      </c>
      <c r="IE177" s="760" t="s">
        <v>572</v>
      </c>
      <c r="IF177" s="761" t="s">
        <v>572</v>
      </c>
      <c r="IG177" s="619" t="str">
        <f t="shared" si="6"/>
        <v>IN HOUSE (MANUAL)</v>
      </c>
      <c r="II177" s="761" t="s">
        <v>572</v>
      </c>
      <c r="IK177" s="761" t="str">
        <f>IFERROR(VLOOKUP($M177,#REF!,13,0),"IN HOUSE (MANUAL)")</f>
        <v>IN HOUSE (MANUAL)</v>
      </c>
      <c r="IM177" s="760" t="s">
        <v>572</v>
      </c>
      <c r="IN177" s="760" t="s">
        <v>572</v>
      </c>
      <c r="IO177" s="760" t="s">
        <v>572</v>
      </c>
      <c r="IQ177" s="760" t="s">
        <v>572</v>
      </c>
      <c r="IR177" s="760" t="s">
        <v>572</v>
      </c>
      <c r="IT177" s="760" t="s">
        <v>572</v>
      </c>
      <c r="IV177" s="760" t="s">
        <v>572</v>
      </c>
      <c r="IW177" s="760" t="s">
        <v>572</v>
      </c>
      <c r="IY177" s="760" t="s">
        <v>572</v>
      </c>
      <c r="IZ177" s="760" t="s">
        <v>572</v>
      </c>
      <c r="JB177" s="760" t="s">
        <v>572</v>
      </c>
      <c r="JC177" s="760" t="s">
        <v>572</v>
      </c>
      <c r="JE177" s="760" t="s">
        <v>572</v>
      </c>
      <c r="JF177" s="760" t="s">
        <v>572</v>
      </c>
    </row>
    <row r="178" spans="1:266" ht="17.25" customHeight="1" x14ac:dyDescent="0.35">
      <c r="A178" s="618" t="s">
        <v>965</v>
      </c>
      <c r="B178" s="730">
        <v>161</v>
      </c>
      <c r="C178" s="730" t="s">
        <v>859</v>
      </c>
      <c r="D178" s="730" t="s">
        <v>859</v>
      </c>
      <c r="E178" s="730">
        <v>3</v>
      </c>
      <c r="F178" s="731" t="s">
        <v>574</v>
      </c>
      <c r="G178" s="732">
        <v>1</v>
      </c>
      <c r="H178" s="826">
        <v>46210</v>
      </c>
      <c r="I178" s="730">
        <v>43</v>
      </c>
      <c r="J178" s="730" t="s">
        <v>308</v>
      </c>
      <c r="K178" s="730">
        <v>45</v>
      </c>
      <c r="L178" s="730" t="s">
        <v>966</v>
      </c>
      <c r="M178" s="805" t="s">
        <v>965</v>
      </c>
      <c r="N178" s="805">
        <v>0</v>
      </c>
      <c r="O178" s="805" t="s">
        <v>390</v>
      </c>
      <c r="P178" s="805">
        <v>0</v>
      </c>
      <c r="Q178" s="805" t="s">
        <v>390</v>
      </c>
      <c r="R178" s="805" t="s">
        <v>861</v>
      </c>
      <c r="S178" s="805"/>
      <c r="T178" s="805" t="s">
        <v>862</v>
      </c>
      <c r="U178" s="805">
        <v>578</v>
      </c>
      <c r="V178" s="805" t="s">
        <v>308</v>
      </c>
      <c r="W178" s="805"/>
      <c r="X178" s="805"/>
      <c r="Y178" s="805"/>
      <c r="Z178" s="806"/>
      <c r="AA178" s="805" t="s">
        <v>45</v>
      </c>
      <c r="AB178" s="805" t="s">
        <v>890</v>
      </c>
      <c r="AC178" s="805" t="s">
        <v>899</v>
      </c>
      <c r="AD178" s="805">
        <v>1860</v>
      </c>
      <c r="AE178" s="808">
        <v>1860</v>
      </c>
      <c r="AF178" s="807">
        <v>46276</v>
      </c>
      <c r="AG178" s="810"/>
      <c r="AH178" s="810"/>
      <c r="AI178" s="810" t="s">
        <v>308</v>
      </c>
      <c r="AJ178" s="811">
        <v>42</v>
      </c>
      <c r="AK178" s="812"/>
      <c r="AL178" s="811"/>
      <c r="AM178" s="813">
        <v>1860</v>
      </c>
      <c r="AN178" s="813"/>
      <c r="AO178" s="813"/>
      <c r="AP178" s="813"/>
      <c r="AQ178" s="813"/>
      <c r="AR178" s="813"/>
      <c r="AS178" s="813"/>
      <c r="AT178" s="813"/>
      <c r="AU178" s="813"/>
      <c r="AV178" s="813"/>
      <c r="AW178" s="813"/>
      <c r="AX178" s="813"/>
      <c r="AY178" s="813"/>
      <c r="AZ178" s="813"/>
      <c r="BA178" s="813"/>
      <c r="BB178" s="813">
        <v>0</v>
      </c>
      <c r="BC178" s="813">
        <v>1860</v>
      </c>
      <c r="BD178" s="813">
        <v>0</v>
      </c>
      <c r="BE178" s="813">
        <v>0</v>
      </c>
      <c r="BF178" s="813">
        <v>0</v>
      </c>
      <c r="BG178" s="813">
        <v>0</v>
      </c>
      <c r="BH178" s="813">
        <v>0</v>
      </c>
      <c r="BI178" s="813">
        <v>1860</v>
      </c>
      <c r="BJ178" s="813"/>
      <c r="BK178" s="813">
        <v>0</v>
      </c>
      <c r="BL178" s="813"/>
      <c r="BM178" s="813"/>
      <c r="BN178" s="813" t="s">
        <v>308</v>
      </c>
      <c r="BO178" s="813" t="s">
        <v>308</v>
      </c>
      <c r="BP178" s="813" t="s">
        <v>308</v>
      </c>
      <c r="BQ178" s="813" t="s">
        <v>308</v>
      </c>
      <c r="BR178" s="813"/>
      <c r="BS178" s="813" t="s">
        <v>397</v>
      </c>
      <c r="BT178" s="813"/>
      <c r="BU178" s="813" t="s">
        <v>579</v>
      </c>
      <c r="BV178" s="813"/>
      <c r="BW178" s="813"/>
      <c r="BX178" s="813"/>
      <c r="BY178" s="813"/>
      <c r="BZ178" s="813"/>
      <c r="CA178" s="813" t="e">
        <v>#N/A</v>
      </c>
      <c r="CB178" s="813"/>
      <c r="CC178" s="813"/>
      <c r="CD178" s="813"/>
      <c r="CE178" s="813"/>
      <c r="CF178" s="813"/>
      <c r="CG178" s="813"/>
      <c r="CH178" s="813"/>
      <c r="CI178" s="813"/>
      <c r="CJ178" s="813"/>
      <c r="CK178" s="806"/>
      <c r="CL178" s="806" t="s">
        <v>397</v>
      </c>
      <c r="CM178" s="806">
        <v>1860</v>
      </c>
      <c r="CN178" s="806">
        <v>1860</v>
      </c>
      <c r="CO178" s="806" t="s">
        <v>397</v>
      </c>
      <c r="CP178" s="806">
        <v>1860</v>
      </c>
      <c r="CQ178" s="806">
        <v>1860</v>
      </c>
      <c r="CR178" s="805">
        <v>1860</v>
      </c>
      <c r="CS178" s="904"/>
      <c r="CT178" s="905" t="s">
        <v>308</v>
      </c>
      <c r="CU178" s="906"/>
      <c r="CV178" s="807"/>
      <c r="CW178" s="807"/>
      <c r="CX178" s="905">
        <v>46276</v>
      </c>
      <c r="CY178" s="817" t="s">
        <v>682</v>
      </c>
      <c r="CZ178" s="817" t="s">
        <v>308</v>
      </c>
      <c r="DA178" s="818">
        <v>46274</v>
      </c>
      <c r="DB178" s="818" t="s">
        <v>633</v>
      </c>
      <c r="DC178" s="818" t="s">
        <v>634</v>
      </c>
      <c r="DD178" s="818">
        <v>46276</v>
      </c>
      <c r="DE178" s="818" t="s">
        <v>397</v>
      </c>
      <c r="DF178" s="818" t="s">
        <v>397</v>
      </c>
      <c r="DG178" s="818" t="s">
        <v>397</v>
      </c>
      <c r="DH178" s="819">
        <v>0</v>
      </c>
      <c r="DI178" s="807" t="s">
        <v>397</v>
      </c>
      <c r="DJ178" s="807">
        <v>46276</v>
      </c>
      <c r="DK178" s="807" t="s">
        <v>390</v>
      </c>
      <c r="DL178" s="807">
        <v>46307</v>
      </c>
      <c r="DM178" s="807">
        <v>46308</v>
      </c>
      <c r="DN178" s="807">
        <v>46308</v>
      </c>
      <c r="DO178" s="820" t="s">
        <v>308</v>
      </c>
      <c r="DP178" s="807">
        <v>46332</v>
      </c>
      <c r="DQ178" s="807">
        <v>46332</v>
      </c>
      <c r="DR178" s="807">
        <v>46332</v>
      </c>
      <c r="DS178" s="819">
        <v>46332</v>
      </c>
      <c r="DT178" s="752">
        <v>46332</v>
      </c>
      <c r="DU178" s="753">
        <v>-15</v>
      </c>
      <c r="DV178" s="753" t="s">
        <v>308</v>
      </c>
      <c r="DW178" s="754">
        <v>46315</v>
      </c>
      <c r="DX178" s="755">
        <v>46317</v>
      </c>
      <c r="DY178" s="754" t="e">
        <v>#VALUE!</v>
      </c>
      <c r="DZ178" s="754" t="e">
        <v>#VALUE!</v>
      </c>
      <c r="EA178" s="754"/>
      <c r="EB178" s="754"/>
      <c r="HA178" s="756" t="s">
        <v>397</v>
      </c>
      <c r="HB178" s="756" t="s">
        <v>397</v>
      </c>
      <c r="HC178" s="756" t="s">
        <v>397</v>
      </c>
      <c r="HD178" s="756" t="s">
        <v>397</v>
      </c>
      <c r="HE178" s="756" t="s">
        <v>397</v>
      </c>
      <c r="HF178" s="756" t="s">
        <v>397</v>
      </c>
      <c r="HG178" s="756" t="s">
        <v>397</v>
      </c>
      <c r="HH178" s="756" t="s">
        <v>397</v>
      </c>
      <c r="HI178" s="756" t="s">
        <v>397</v>
      </c>
      <c r="HJ178" s="756" t="s">
        <v>397</v>
      </c>
      <c r="HK178"/>
      <c r="HL178"/>
      <c r="HM178"/>
      <c r="HN178" s="756" t="str">
        <f t="shared" si="5"/>
        <v>AUTO PRINT</v>
      </c>
      <c r="HO178"/>
      <c r="HP178" s="757" t="s">
        <v>572</v>
      </c>
      <c r="HQ178" s="757" t="s">
        <v>572</v>
      </c>
      <c r="HR178" s="757" t="s">
        <v>572</v>
      </c>
      <c r="HS178"/>
      <c r="HW178" s="758"/>
      <c r="HX178"/>
      <c r="HY178" s="759" t="s">
        <v>572</v>
      </c>
      <c r="HZ178" s="759" t="s">
        <v>572</v>
      </c>
      <c r="IA178" s="759" t="s">
        <v>572</v>
      </c>
      <c r="IC178" s="760" t="s">
        <v>572</v>
      </c>
      <c r="ID178" s="760" t="s">
        <v>572</v>
      </c>
      <c r="IE178" s="760" t="s">
        <v>572</v>
      </c>
      <c r="IF178" s="761" t="s">
        <v>572</v>
      </c>
      <c r="IG178" s="619" t="str">
        <f t="shared" si="6"/>
        <v>IN HOUSE (MANUAL)</v>
      </c>
      <c r="II178" s="761" t="s">
        <v>572</v>
      </c>
      <c r="IK178" s="761" t="str">
        <f>IFERROR(VLOOKUP($M178,#REF!,13,0),"IN HOUSE (MANUAL)")</f>
        <v>IN HOUSE (MANUAL)</v>
      </c>
      <c r="IM178" s="760" t="s">
        <v>572</v>
      </c>
      <c r="IN178" s="760" t="s">
        <v>572</v>
      </c>
      <c r="IO178" s="760" t="s">
        <v>572</v>
      </c>
      <c r="IQ178" s="760" t="s">
        <v>572</v>
      </c>
      <c r="IR178" s="760" t="s">
        <v>572</v>
      </c>
      <c r="IT178" s="760" t="s">
        <v>572</v>
      </c>
      <c r="IV178" s="760" t="s">
        <v>572</v>
      </c>
      <c r="IW178" s="760" t="s">
        <v>572</v>
      </c>
      <c r="IY178" s="760" t="s">
        <v>572</v>
      </c>
      <c r="IZ178" s="760" t="s">
        <v>572</v>
      </c>
      <c r="JB178" s="760" t="s">
        <v>572</v>
      </c>
      <c r="JC178" s="760" t="s">
        <v>572</v>
      </c>
      <c r="JE178" s="760" t="s">
        <v>572</v>
      </c>
      <c r="JF178" s="760" t="s">
        <v>572</v>
      </c>
    </row>
    <row r="179" spans="1:266" ht="17.25" customHeight="1" x14ac:dyDescent="0.35">
      <c r="A179" s="618" t="s">
        <v>967</v>
      </c>
      <c r="B179" s="730">
        <v>162</v>
      </c>
      <c r="C179" s="730" t="s">
        <v>859</v>
      </c>
      <c r="D179" s="730" t="s">
        <v>859</v>
      </c>
      <c r="E179" s="730">
        <v>3</v>
      </c>
      <c r="F179" s="731" t="s">
        <v>574</v>
      </c>
      <c r="G179" s="732">
        <v>1</v>
      </c>
      <c r="H179" s="826">
        <v>46210</v>
      </c>
      <c r="I179" s="730">
        <v>43</v>
      </c>
      <c r="J179" s="730" t="s">
        <v>308</v>
      </c>
      <c r="K179" s="730">
        <v>45</v>
      </c>
      <c r="L179" s="730" t="s">
        <v>968</v>
      </c>
      <c r="M179" s="907" t="s">
        <v>967</v>
      </c>
      <c r="N179" s="907">
        <v>0</v>
      </c>
      <c r="O179" s="907" t="s">
        <v>390</v>
      </c>
      <c r="P179" s="907">
        <v>0</v>
      </c>
      <c r="Q179" s="907" t="s">
        <v>390</v>
      </c>
      <c r="R179" s="907" t="s">
        <v>861</v>
      </c>
      <c r="S179" s="907"/>
      <c r="T179" s="907" t="s">
        <v>898</v>
      </c>
      <c r="U179" s="907">
        <v>578</v>
      </c>
      <c r="V179" s="907" t="s">
        <v>308</v>
      </c>
      <c r="W179" s="907"/>
      <c r="X179" s="907"/>
      <c r="Y179" s="907"/>
      <c r="Z179" s="908"/>
      <c r="AA179" s="907" t="s">
        <v>45</v>
      </c>
      <c r="AB179" s="907" t="s">
        <v>890</v>
      </c>
      <c r="AC179" s="907" t="s">
        <v>899</v>
      </c>
      <c r="AD179" s="907">
        <v>864</v>
      </c>
      <c r="AE179" s="808">
        <v>864</v>
      </c>
      <c r="AF179" s="809">
        <v>46276</v>
      </c>
      <c r="AG179" s="810"/>
      <c r="AH179" s="810"/>
      <c r="AI179" s="810" t="s">
        <v>308</v>
      </c>
      <c r="AJ179" s="811">
        <v>43</v>
      </c>
      <c r="AK179" s="909"/>
      <c r="AL179" s="910"/>
      <c r="AM179" s="911">
        <v>864</v>
      </c>
      <c r="AN179" s="911"/>
      <c r="AO179" s="911"/>
      <c r="AP179" s="911"/>
      <c r="AQ179" s="911"/>
      <c r="AR179" s="911"/>
      <c r="AS179" s="911"/>
      <c r="AT179" s="911"/>
      <c r="AU179" s="911"/>
      <c r="AV179" s="911"/>
      <c r="AW179" s="911"/>
      <c r="AX179" s="911"/>
      <c r="AY179" s="911"/>
      <c r="AZ179" s="911"/>
      <c r="BA179" s="911"/>
      <c r="BB179" s="911">
        <v>0</v>
      </c>
      <c r="BC179" s="911">
        <v>864</v>
      </c>
      <c r="BD179" s="911">
        <v>0</v>
      </c>
      <c r="BE179" s="911">
        <v>0</v>
      </c>
      <c r="BF179" s="911">
        <v>0</v>
      </c>
      <c r="BG179" s="911">
        <v>0</v>
      </c>
      <c r="BH179" s="911">
        <v>0</v>
      </c>
      <c r="BI179" s="911">
        <v>864</v>
      </c>
      <c r="BJ179" s="911"/>
      <c r="BK179" s="911">
        <v>0</v>
      </c>
      <c r="BL179" s="911"/>
      <c r="BM179" s="911"/>
      <c r="BN179" s="911" t="s">
        <v>308</v>
      </c>
      <c r="BO179" s="911" t="s">
        <v>308</v>
      </c>
      <c r="BP179" s="911" t="s">
        <v>308</v>
      </c>
      <c r="BQ179" s="911" t="s">
        <v>308</v>
      </c>
      <c r="BR179" s="911"/>
      <c r="BS179" s="911" t="s">
        <v>397</v>
      </c>
      <c r="BT179" s="911"/>
      <c r="BU179" s="911" t="s">
        <v>579</v>
      </c>
      <c r="BV179" s="911"/>
      <c r="BW179" s="911"/>
      <c r="BX179" s="911"/>
      <c r="BY179" s="911"/>
      <c r="BZ179" s="911"/>
      <c r="CA179" s="911" t="e">
        <v>#N/A</v>
      </c>
      <c r="CB179" s="911"/>
      <c r="CC179" s="911"/>
      <c r="CD179" s="911"/>
      <c r="CE179" s="911"/>
      <c r="CF179" s="911"/>
      <c r="CG179" s="911"/>
      <c r="CH179" s="911"/>
      <c r="CI179" s="911"/>
      <c r="CJ179" s="911"/>
      <c r="CK179" s="908"/>
      <c r="CL179" s="908" t="s">
        <v>397</v>
      </c>
      <c r="CM179" s="908">
        <v>864</v>
      </c>
      <c r="CN179" s="908">
        <v>864</v>
      </c>
      <c r="CO179" s="908" t="s">
        <v>397</v>
      </c>
      <c r="CP179" s="908">
        <v>864</v>
      </c>
      <c r="CQ179" s="908">
        <v>864</v>
      </c>
      <c r="CR179" s="907">
        <v>864</v>
      </c>
      <c r="CS179" s="912"/>
      <c r="CT179" s="815" t="s">
        <v>308</v>
      </c>
      <c r="CU179" s="816"/>
      <c r="CV179" s="809"/>
      <c r="CW179" s="809"/>
      <c r="CX179" s="815">
        <v>46276</v>
      </c>
      <c r="CY179" s="817" t="s">
        <v>682</v>
      </c>
      <c r="CZ179" s="817" t="s">
        <v>308</v>
      </c>
      <c r="DA179" s="818">
        <v>46274</v>
      </c>
      <c r="DB179" s="818" t="s">
        <v>633</v>
      </c>
      <c r="DC179" s="818" t="s">
        <v>634</v>
      </c>
      <c r="DD179" s="818">
        <v>46276</v>
      </c>
      <c r="DE179" s="913" t="s">
        <v>397</v>
      </c>
      <c r="DF179" s="913" t="s">
        <v>397</v>
      </c>
      <c r="DG179" s="913" t="s">
        <v>397</v>
      </c>
      <c r="DH179" s="914">
        <v>0</v>
      </c>
      <c r="DI179" s="809" t="s">
        <v>397</v>
      </c>
      <c r="DJ179" s="809">
        <v>46276</v>
      </c>
      <c r="DK179" s="809" t="s">
        <v>390</v>
      </c>
      <c r="DL179" s="809">
        <v>46307</v>
      </c>
      <c r="DM179" s="809">
        <v>46310</v>
      </c>
      <c r="DN179" s="809">
        <v>46310</v>
      </c>
      <c r="DO179" s="915" t="s">
        <v>308</v>
      </c>
      <c r="DP179" s="809">
        <v>46332</v>
      </c>
      <c r="DQ179" s="809">
        <v>46332</v>
      </c>
      <c r="DR179" s="809">
        <v>46332</v>
      </c>
      <c r="DS179" s="914">
        <v>46332</v>
      </c>
      <c r="DT179" s="752">
        <v>46332</v>
      </c>
      <c r="DU179" s="753">
        <v>-14</v>
      </c>
      <c r="DV179" s="753" t="s">
        <v>308</v>
      </c>
      <c r="DW179" s="754">
        <v>46317</v>
      </c>
      <c r="DX179" s="755">
        <v>46318</v>
      </c>
      <c r="DY179" s="754" t="e">
        <v>#VALUE!</v>
      </c>
      <c r="DZ179" s="754" t="e">
        <v>#VALUE!</v>
      </c>
      <c r="EA179" s="754"/>
      <c r="EB179" s="754"/>
      <c r="HA179" s="756" t="s">
        <v>397</v>
      </c>
      <c r="HB179" s="756" t="s">
        <v>397</v>
      </c>
      <c r="HC179" s="756" t="s">
        <v>397</v>
      </c>
      <c r="HD179" s="756" t="s">
        <v>397</v>
      </c>
      <c r="HE179" s="756" t="s">
        <v>397</v>
      </c>
      <c r="HF179" s="756" t="s">
        <v>397</v>
      </c>
      <c r="HG179" s="756" t="s">
        <v>397</v>
      </c>
      <c r="HH179" s="756" t="s">
        <v>397</v>
      </c>
      <c r="HI179" s="756" t="s">
        <v>397</v>
      </c>
      <c r="HJ179" s="756" t="s">
        <v>397</v>
      </c>
      <c r="HK179"/>
      <c r="HL179"/>
      <c r="HM179"/>
      <c r="HN179" s="756" t="str">
        <f t="shared" si="5"/>
        <v>AUTO PRINT</v>
      </c>
      <c r="HO179"/>
      <c r="HP179" s="757" t="s">
        <v>572</v>
      </c>
      <c r="HQ179" s="757" t="s">
        <v>572</v>
      </c>
      <c r="HR179" s="757" t="s">
        <v>572</v>
      </c>
      <c r="HS179"/>
      <c r="HW179" s="758"/>
      <c r="HX179"/>
      <c r="HY179" s="759" t="s">
        <v>572</v>
      </c>
      <c r="HZ179" s="759" t="s">
        <v>572</v>
      </c>
      <c r="IA179" s="759" t="s">
        <v>572</v>
      </c>
      <c r="IC179" s="760" t="s">
        <v>572</v>
      </c>
      <c r="ID179" s="760" t="s">
        <v>572</v>
      </c>
      <c r="IE179" s="760" t="s">
        <v>572</v>
      </c>
      <c r="IF179" s="761" t="s">
        <v>572</v>
      </c>
      <c r="IG179" s="619" t="str">
        <f t="shared" si="6"/>
        <v>IN HOUSE (MANUAL)</v>
      </c>
      <c r="II179" s="761" t="s">
        <v>572</v>
      </c>
      <c r="IK179" s="761" t="str">
        <f>IFERROR(VLOOKUP($M179,#REF!,13,0),"IN HOUSE (MANUAL)")</f>
        <v>IN HOUSE (MANUAL)</v>
      </c>
      <c r="IM179" s="760" t="s">
        <v>572</v>
      </c>
      <c r="IN179" s="760" t="s">
        <v>572</v>
      </c>
      <c r="IO179" s="760" t="s">
        <v>572</v>
      </c>
      <c r="IQ179" s="760" t="s">
        <v>572</v>
      </c>
      <c r="IR179" s="760" t="s">
        <v>572</v>
      </c>
      <c r="IT179" s="760" t="s">
        <v>572</v>
      </c>
      <c r="IV179" s="760" t="s">
        <v>572</v>
      </c>
      <c r="IW179" s="760" t="s">
        <v>572</v>
      </c>
      <c r="IY179" s="760" t="s">
        <v>572</v>
      </c>
      <c r="IZ179" s="760" t="s">
        <v>572</v>
      </c>
      <c r="JB179" s="760" t="s">
        <v>572</v>
      </c>
      <c r="JC179" s="760" t="s">
        <v>572</v>
      </c>
      <c r="JE179" s="760" t="s">
        <v>572</v>
      </c>
      <c r="JF179" s="760" t="s">
        <v>572</v>
      </c>
    </row>
    <row r="180" spans="1:266" ht="17.25" customHeight="1" x14ac:dyDescent="0.35">
      <c r="A180" s="618" t="s">
        <v>969</v>
      </c>
      <c r="B180" s="730">
        <v>163</v>
      </c>
      <c r="C180" s="730" t="s">
        <v>859</v>
      </c>
      <c r="D180" s="730" t="s">
        <v>859</v>
      </c>
      <c r="E180" s="730">
        <v>3</v>
      </c>
      <c r="F180" s="731" t="s">
        <v>574</v>
      </c>
      <c r="G180" s="732">
        <v>1</v>
      </c>
      <c r="H180" s="826">
        <v>46233</v>
      </c>
      <c r="I180" s="730">
        <v>44</v>
      </c>
      <c r="J180" s="730" t="s">
        <v>308</v>
      </c>
      <c r="K180" s="730">
        <v>45</v>
      </c>
      <c r="L180" s="730" t="s">
        <v>970</v>
      </c>
      <c r="M180" s="805" t="s">
        <v>969</v>
      </c>
      <c r="N180" s="805">
        <v>0</v>
      </c>
      <c r="O180" s="805" t="s">
        <v>390</v>
      </c>
      <c r="P180" s="805">
        <v>0</v>
      </c>
      <c r="Q180" s="805" t="s">
        <v>390</v>
      </c>
      <c r="R180" s="805" t="s">
        <v>861</v>
      </c>
      <c r="S180" s="805"/>
      <c r="T180" s="805" t="s">
        <v>898</v>
      </c>
      <c r="U180" s="805">
        <v>578</v>
      </c>
      <c r="V180" s="805" t="s">
        <v>308</v>
      </c>
      <c r="W180" s="805"/>
      <c r="X180" s="805"/>
      <c r="Y180" s="805"/>
      <c r="Z180" s="806"/>
      <c r="AA180" s="805" t="s">
        <v>45</v>
      </c>
      <c r="AB180" s="805" t="s">
        <v>890</v>
      </c>
      <c r="AC180" s="805" t="s">
        <v>971</v>
      </c>
      <c r="AD180" s="805">
        <v>564</v>
      </c>
      <c r="AE180" s="903">
        <v>564</v>
      </c>
      <c r="AF180" s="807">
        <v>46277</v>
      </c>
      <c r="AG180" s="810"/>
      <c r="AH180" s="810"/>
      <c r="AI180" s="810" t="s">
        <v>308</v>
      </c>
      <c r="AJ180" s="811">
        <v>44</v>
      </c>
      <c r="AK180" s="812"/>
      <c r="AL180" s="811"/>
      <c r="AM180" s="813">
        <v>564</v>
      </c>
      <c r="AN180" s="813"/>
      <c r="AO180" s="813"/>
      <c r="AP180" s="813"/>
      <c r="AQ180" s="813"/>
      <c r="AR180" s="813"/>
      <c r="AS180" s="813"/>
      <c r="AT180" s="813"/>
      <c r="AU180" s="813"/>
      <c r="AV180" s="813"/>
      <c r="AW180" s="813"/>
      <c r="AX180" s="813"/>
      <c r="AY180" s="813"/>
      <c r="AZ180" s="813"/>
      <c r="BA180" s="813"/>
      <c r="BB180" s="813">
        <v>0</v>
      </c>
      <c r="BC180" s="813">
        <v>564</v>
      </c>
      <c r="BD180" s="813">
        <v>0</v>
      </c>
      <c r="BE180" s="813">
        <v>0</v>
      </c>
      <c r="BF180" s="813">
        <v>0</v>
      </c>
      <c r="BG180" s="813">
        <v>0</v>
      </c>
      <c r="BH180" s="813">
        <v>0</v>
      </c>
      <c r="BI180" s="813">
        <v>564</v>
      </c>
      <c r="BJ180" s="813"/>
      <c r="BK180" s="813">
        <v>0</v>
      </c>
      <c r="BL180" s="813"/>
      <c r="BM180" s="813"/>
      <c r="BN180" s="813" t="s">
        <v>308</v>
      </c>
      <c r="BO180" s="813" t="s">
        <v>308</v>
      </c>
      <c r="BP180" s="813" t="s">
        <v>308</v>
      </c>
      <c r="BQ180" s="813" t="s">
        <v>308</v>
      </c>
      <c r="BR180" s="813"/>
      <c r="BS180" s="813" t="s">
        <v>397</v>
      </c>
      <c r="BT180" s="813"/>
      <c r="BU180" s="813" t="s">
        <v>579</v>
      </c>
      <c r="BV180" s="813"/>
      <c r="BW180" s="813"/>
      <c r="BX180" s="813"/>
      <c r="BY180" s="813"/>
      <c r="BZ180" s="813"/>
      <c r="CA180" s="813" t="e">
        <v>#N/A</v>
      </c>
      <c r="CB180" s="813"/>
      <c r="CC180" s="813"/>
      <c r="CD180" s="813"/>
      <c r="CE180" s="813"/>
      <c r="CF180" s="813"/>
      <c r="CG180" s="813"/>
      <c r="CH180" s="813"/>
      <c r="CI180" s="813"/>
      <c r="CJ180" s="813"/>
      <c r="CK180" s="806"/>
      <c r="CL180" s="806" t="s">
        <v>397</v>
      </c>
      <c r="CM180" s="806">
        <v>564</v>
      </c>
      <c r="CN180" s="806">
        <v>564</v>
      </c>
      <c r="CO180" s="806" t="s">
        <v>397</v>
      </c>
      <c r="CP180" s="806">
        <v>564</v>
      </c>
      <c r="CQ180" s="806">
        <v>564</v>
      </c>
      <c r="CR180" s="805">
        <v>564</v>
      </c>
      <c r="CS180" s="904"/>
      <c r="CT180" s="905" t="s">
        <v>308</v>
      </c>
      <c r="CU180" s="906"/>
      <c r="CV180" s="807"/>
      <c r="CW180" s="807"/>
      <c r="CX180" s="905">
        <v>46277</v>
      </c>
      <c r="CY180" s="817" t="s">
        <v>887</v>
      </c>
      <c r="CZ180" s="817" t="s">
        <v>308</v>
      </c>
      <c r="DA180" s="818" t="s">
        <v>308</v>
      </c>
      <c r="DB180" s="818" t="s">
        <v>308</v>
      </c>
      <c r="DC180" s="818" t="s">
        <v>308</v>
      </c>
      <c r="DD180" s="818">
        <v>46277</v>
      </c>
      <c r="DE180" s="818" t="s">
        <v>397</v>
      </c>
      <c r="DF180" s="818" t="s">
        <v>397</v>
      </c>
      <c r="DG180" s="818" t="s">
        <v>397</v>
      </c>
      <c r="DH180" s="819">
        <v>0</v>
      </c>
      <c r="DI180" s="807" t="s">
        <v>397</v>
      </c>
      <c r="DJ180" s="807">
        <v>46276</v>
      </c>
      <c r="DK180" s="807" t="s">
        <v>390</v>
      </c>
      <c r="DL180" s="807">
        <v>46318</v>
      </c>
      <c r="DM180" s="807">
        <v>46311</v>
      </c>
      <c r="DN180" s="807">
        <v>46311</v>
      </c>
      <c r="DO180" s="820" t="s">
        <v>308</v>
      </c>
      <c r="DP180" s="807">
        <v>46332</v>
      </c>
      <c r="DQ180" s="807">
        <v>46332</v>
      </c>
      <c r="DR180" s="807">
        <v>46332</v>
      </c>
      <c r="DS180" s="819">
        <v>46332</v>
      </c>
      <c r="DT180" s="752">
        <v>46332</v>
      </c>
      <c r="DU180" s="753">
        <v>-11</v>
      </c>
      <c r="DV180" s="753" t="s">
        <v>308</v>
      </c>
      <c r="DW180" s="754">
        <v>46318</v>
      </c>
      <c r="DX180" s="755">
        <v>46321</v>
      </c>
      <c r="DY180" s="754" t="e">
        <v>#VALUE!</v>
      </c>
      <c r="DZ180" s="754" t="e">
        <v>#VALUE!</v>
      </c>
      <c r="EA180" s="754"/>
      <c r="EB180" s="754"/>
      <c r="HA180" s="756" t="s">
        <v>397</v>
      </c>
      <c r="HB180" s="756" t="s">
        <v>397</v>
      </c>
      <c r="HC180" s="756" t="s">
        <v>397</v>
      </c>
      <c r="HD180" s="756" t="s">
        <v>397</v>
      </c>
      <c r="HE180" s="756" t="s">
        <v>397</v>
      </c>
      <c r="HF180" s="756" t="s">
        <v>397</v>
      </c>
      <c r="HG180" s="756" t="s">
        <v>397</v>
      </c>
      <c r="HH180" s="756" t="s">
        <v>397</v>
      </c>
      <c r="HI180" s="756" t="s">
        <v>397</v>
      </c>
      <c r="HJ180" s="756" t="s">
        <v>397</v>
      </c>
      <c r="HK180"/>
      <c r="HL180"/>
      <c r="HM180"/>
      <c r="HN180" s="756" t="str">
        <f t="shared" si="5"/>
        <v>AUTO PRINT</v>
      </c>
      <c r="HO180"/>
      <c r="HP180" s="757" t="s">
        <v>572</v>
      </c>
      <c r="HQ180" s="757" t="s">
        <v>572</v>
      </c>
      <c r="HR180" s="757" t="s">
        <v>572</v>
      </c>
      <c r="HS180"/>
      <c r="HW180" s="758"/>
      <c r="HX180"/>
      <c r="HY180" s="759" t="s">
        <v>572</v>
      </c>
      <c r="HZ180" s="759" t="s">
        <v>572</v>
      </c>
      <c r="IA180" s="759" t="s">
        <v>572</v>
      </c>
      <c r="IC180" s="760" t="s">
        <v>572</v>
      </c>
      <c r="ID180" s="760" t="s">
        <v>572</v>
      </c>
      <c r="IE180" s="760" t="s">
        <v>572</v>
      </c>
      <c r="IF180" s="761" t="s">
        <v>572</v>
      </c>
      <c r="IG180" s="619" t="str">
        <f t="shared" si="6"/>
        <v>IN HOUSE (MANUAL)</v>
      </c>
      <c r="II180" s="761" t="s">
        <v>572</v>
      </c>
      <c r="IK180" s="761" t="str">
        <f>IFERROR(VLOOKUP($M180,#REF!,13,0),"IN HOUSE (MANUAL)")</f>
        <v>IN HOUSE (MANUAL)</v>
      </c>
      <c r="IM180" s="760" t="s">
        <v>572</v>
      </c>
      <c r="IN180" s="760" t="s">
        <v>572</v>
      </c>
      <c r="IO180" s="760" t="s">
        <v>572</v>
      </c>
      <c r="IQ180" s="760" t="s">
        <v>572</v>
      </c>
      <c r="IR180" s="760" t="s">
        <v>572</v>
      </c>
      <c r="IT180" s="760" t="s">
        <v>572</v>
      </c>
      <c r="IV180" s="760" t="s">
        <v>572</v>
      </c>
      <c r="IW180" s="760" t="s">
        <v>572</v>
      </c>
      <c r="IY180" s="760" t="s">
        <v>572</v>
      </c>
      <c r="IZ180" s="760" t="s">
        <v>572</v>
      </c>
      <c r="JB180" s="760" t="s">
        <v>572</v>
      </c>
      <c r="JC180" s="760" t="s">
        <v>572</v>
      </c>
      <c r="JE180" s="760" t="s">
        <v>572</v>
      </c>
      <c r="JF180" s="760" t="s">
        <v>572</v>
      </c>
    </row>
    <row r="181" spans="1:266" ht="17.25" customHeight="1" x14ac:dyDescent="0.35">
      <c r="A181" s="618" t="s">
        <v>972</v>
      </c>
      <c r="B181" s="730">
        <v>164</v>
      </c>
      <c r="C181" s="730" t="s">
        <v>859</v>
      </c>
      <c r="D181" s="730" t="s">
        <v>859</v>
      </c>
      <c r="E181" s="730">
        <v>3</v>
      </c>
      <c r="F181" s="731" t="s">
        <v>574</v>
      </c>
      <c r="G181" s="732">
        <v>1</v>
      </c>
      <c r="H181" s="826">
        <v>46233</v>
      </c>
      <c r="I181" s="730">
        <v>44</v>
      </c>
      <c r="J181" s="730" t="s">
        <v>308</v>
      </c>
      <c r="K181" s="730">
        <v>45</v>
      </c>
      <c r="L181" s="730" t="s">
        <v>973</v>
      </c>
      <c r="M181" s="805" t="s">
        <v>972</v>
      </c>
      <c r="N181" s="805">
        <v>0</v>
      </c>
      <c r="O181" s="805" t="s">
        <v>390</v>
      </c>
      <c r="P181" s="805">
        <v>0</v>
      </c>
      <c r="Q181" s="805" t="s">
        <v>390</v>
      </c>
      <c r="R181" s="805" t="s">
        <v>861</v>
      </c>
      <c r="S181" s="805"/>
      <c r="T181" s="805" t="s">
        <v>926</v>
      </c>
      <c r="U181" s="805">
        <v>578</v>
      </c>
      <c r="V181" s="805" t="s">
        <v>308</v>
      </c>
      <c r="W181" s="805"/>
      <c r="X181" s="805"/>
      <c r="Y181" s="805"/>
      <c r="Z181" s="806"/>
      <c r="AA181" s="805" t="s">
        <v>45</v>
      </c>
      <c r="AB181" s="805" t="s">
        <v>890</v>
      </c>
      <c r="AC181" s="805" t="s">
        <v>971</v>
      </c>
      <c r="AD181" s="805">
        <v>1062</v>
      </c>
      <c r="AE181" s="903">
        <v>1062</v>
      </c>
      <c r="AF181" s="807">
        <v>46277</v>
      </c>
      <c r="AG181" s="810"/>
      <c r="AH181" s="810"/>
      <c r="AI181" s="810" t="s">
        <v>308</v>
      </c>
      <c r="AJ181" s="811">
        <v>45</v>
      </c>
      <c r="AK181" s="812"/>
      <c r="AL181" s="811"/>
      <c r="AM181" s="813">
        <v>1062</v>
      </c>
      <c r="AN181" s="813"/>
      <c r="AO181" s="813"/>
      <c r="AP181" s="813"/>
      <c r="AQ181" s="813"/>
      <c r="AR181" s="813"/>
      <c r="AS181" s="813"/>
      <c r="AT181" s="813"/>
      <c r="AU181" s="813"/>
      <c r="AV181" s="813"/>
      <c r="AW181" s="813"/>
      <c r="AX181" s="813"/>
      <c r="AY181" s="813"/>
      <c r="AZ181" s="813"/>
      <c r="BA181" s="813"/>
      <c r="BB181" s="813">
        <v>0</v>
      </c>
      <c r="BC181" s="813">
        <v>1062</v>
      </c>
      <c r="BD181" s="813">
        <v>0</v>
      </c>
      <c r="BE181" s="813">
        <v>0</v>
      </c>
      <c r="BF181" s="813">
        <v>0</v>
      </c>
      <c r="BG181" s="813">
        <v>0</v>
      </c>
      <c r="BH181" s="813">
        <v>0</v>
      </c>
      <c r="BI181" s="813">
        <v>1062</v>
      </c>
      <c r="BJ181" s="813"/>
      <c r="BK181" s="813">
        <v>0</v>
      </c>
      <c r="BL181" s="813"/>
      <c r="BM181" s="813"/>
      <c r="BN181" s="813" t="s">
        <v>308</v>
      </c>
      <c r="BO181" s="813" t="s">
        <v>308</v>
      </c>
      <c r="BP181" s="813" t="s">
        <v>308</v>
      </c>
      <c r="BQ181" s="813" t="s">
        <v>308</v>
      </c>
      <c r="BR181" s="813"/>
      <c r="BS181" s="813" t="s">
        <v>397</v>
      </c>
      <c r="BT181" s="813"/>
      <c r="BU181" s="813" t="s">
        <v>579</v>
      </c>
      <c r="BV181" s="813"/>
      <c r="BW181" s="813"/>
      <c r="BX181" s="813"/>
      <c r="BY181" s="813"/>
      <c r="BZ181" s="813"/>
      <c r="CA181" s="813" t="e">
        <v>#N/A</v>
      </c>
      <c r="CB181" s="813"/>
      <c r="CC181" s="813"/>
      <c r="CD181" s="813"/>
      <c r="CE181" s="813"/>
      <c r="CF181" s="813"/>
      <c r="CG181" s="813"/>
      <c r="CH181" s="813"/>
      <c r="CI181" s="813"/>
      <c r="CJ181" s="813"/>
      <c r="CK181" s="806"/>
      <c r="CL181" s="806" t="s">
        <v>397</v>
      </c>
      <c r="CM181" s="806">
        <v>1062</v>
      </c>
      <c r="CN181" s="806">
        <v>1062</v>
      </c>
      <c r="CO181" s="806" t="s">
        <v>397</v>
      </c>
      <c r="CP181" s="806">
        <v>1062</v>
      </c>
      <c r="CQ181" s="806">
        <v>1062</v>
      </c>
      <c r="CR181" s="805">
        <v>1062</v>
      </c>
      <c r="CS181" s="904"/>
      <c r="CT181" s="905" t="s">
        <v>308</v>
      </c>
      <c r="CU181" s="906"/>
      <c r="CV181" s="807"/>
      <c r="CW181" s="807"/>
      <c r="CX181" s="905">
        <v>46277</v>
      </c>
      <c r="CY181" s="817" t="s">
        <v>887</v>
      </c>
      <c r="CZ181" s="817" t="s">
        <v>308</v>
      </c>
      <c r="DA181" s="818" t="s">
        <v>308</v>
      </c>
      <c r="DB181" s="818" t="s">
        <v>308</v>
      </c>
      <c r="DC181" s="818" t="s">
        <v>308</v>
      </c>
      <c r="DD181" s="818">
        <v>46277</v>
      </c>
      <c r="DE181" s="818" t="s">
        <v>397</v>
      </c>
      <c r="DF181" s="818" t="s">
        <v>397</v>
      </c>
      <c r="DG181" s="818" t="s">
        <v>397</v>
      </c>
      <c r="DH181" s="819">
        <v>0</v>
      </c>
      <c r="DI181" s="807" t="s">
        <v>397</v>
      </c>
      <c r="DJ181" s="807">
        <v>46276</v>
      </c>
      <c r="DK181" s="807" t="s">
        <v>390</v>
      </c>
      <c r="DL181" s="807">
        <v>46318</v>
      </c>
      <c r="DM181" s="807">
        <v>46314</v>
      </c>
      <c r="DN181" s="807">
        <v>46314</v>
      </c>
      <c r="DO181" s="820" t="s">
        <v>308</v>
      </c>
      <c r="DP181" s="807">
        <v>46332</v>
      </c>
      <c r="DQ181" s="807">
        <v>46332</v>
      </c>
      <c r="DR181" s="807">
        <v>46332</v>
      </c>
      <c r="DS181" s="819">
        <v>46332</v>
      </c>
      <c r="DT181" s="752">
        <v>46332</v>
      </c>
      <c r="DU181" s="753">
        <v>-9</v>
      </c>
      <c r="DV181" s="753" t="s">
        <v>308</v>
      </c>
      <c r="DW181" s="754">
        <v>46321</v>
      </c>
      <c r="DX181" s="755">
        <v>46323</v>
      </c>
      <c r="DY181" s="754" t="e">
        <v>#VALUE!</v>
      </c>
      <c r="DZ181" s="754" t="e">
        <v>#VALUE!</v>
      </c>
      <c r="EA181" s="754"/>
      <c r="EB181" s="754"/>
      <c r="HA181" s="756" t="s">
        <v>397</v>
      </c>
      <c r="HB181" s="756" t="s">
        <v>397</v>
      </c>
      <c r="HC181" s="756" t="s">
        <v>397</v>
      </c>
      <c r="HD181" s="756" t="s">
        <v>397</v>
      </c>
      <c r="HE181" s="756" t="s">
        <v>397</v>
      </c>
      <c r="HF181" s="756" t="s">
        <v>397</v>
      </c>
      <c r="HG181" s="756" t="s">
        <v>397</v>
      </c>
      <c r="HH181" s="756" t="s">
        <v>397</v>
      </c>
      <c r="HI181" s="756" t="s">
        <v>397</v>
      </c>
      <c r="HJ181" s="756" t="s">
        <v>397</v>
      </c>
      <c r="HK181"/>
      <c r="HL181"/>
      <c r="HM181"/>
      <c r="HN181" s="756" t="str">
        <f t="shared" si="5"/>
        <v>AUTO PRINT</v>
      </c>
      <c r="HO181"/>
      <c r="HP181" s="757" t="s">
        <v>572</v>
      </c>
      <c r="HQ181" s="757" t="s">
        <v>572</v>
      </c>
      <c r="HR181" s="757" t="s">
        <v>572</v>
      </c>
      <c r="HS181"/>
      <c r="HW181" s="758"/>
      <c r="HX181"/>
      <c r="HY181" s="759" t="s">
        <v>572</v>
      </c>
      <c r="HZ181" s="759" t="s">
        <v>572</v>
      </c>
      <c r="IA181" s="759" t="s">
        <v>572</v>
      </c>
      <c r="IC181" s="760" t="s">
        <v>572</v>
      </c>
      <c r="ID181" s="760" t="s">
        <v>572</v>
      </c>
      <c r="IE181" s="760" t="s">
        <v>572</v>
      </c>
      <c r="IF181" s="761" t="s">
        <v>572</v>
      </c>
      <c r="IG181" s="619" t="str">
        <f t="shared" si="6"/>
        <v>IN HOUSE (MANUAL)</v>
      </c>
      <c r="II181" s="761" t="s">
        <v>572</v>
      </c>
      <c r="IK181" s="761" t="str">
        <f>IFERROR(VLOOKUP($M181,#REF!,13,0),"IN HOUSE (MANUAL)")</f>
        <v>IN HOUSE (MANUAL)</v>
      </c>
      <c r="IM181" s="760" t="s">
        <v>572</v>
      </c>
      <c r="IN181" s="760" t="s">
        <v>572</v>
      </c>
      <c r="IO181" s="760" t="s">
        <v>572</v>
      </c>
      <c r="IQ181" s="760" t="s">
        <v>572</v>
      </c>
      <c r="IR181" s="760" t="s">
        <v>572</v>
      </c>
      <c r="IT181" s="760" t="s">
        <v>572</v>
      </c>
      <c r="IV181" s="760" t="s">
        <v>572</v>
      </c>
      <c r="IW181" s="760" t="s">
        <v>572</v>
      </c>
      <c r="IY181" s="760" t="s">
        <v>572</v>
      </c>
      <c r="IZ181" s="760" t="s">
        <v>572</v>
      </c>
      <c r="JB181" s="760" t="s">
        <v>572</v>
      </c>
      <c r="JC181" s="760" t="s">
        <v>572</v>
      </c>
      <c r="JE181" s="760" t="s">
        <v>572</v>
      </c>
      <c r="JF181" s="760" t="s">
        <v>572</v>
      </c>
    </row>
    <row r="182" spans="1:266" ht="17.25" customHeight="1" x14ac:dyDescent="0.35">
      <c r="A182" s="618" t="s">
        <v>974</v>
      </c>
      <c r="B182" s="730">
        <v>165</v>
      </c>
      <c r="C182" s="730" t="s">
        <v>859</v>
      </c>
      <c r="D182" s="730" t="s">
        <v>859</v>
      </c>
      <c r="E182" s="730">
        <v>3</v>
      </c>
      <c r="F182" s="731" t="s">
        <v>961</v>
      </c>
      <c r="G182" s="732">
        <v>1</v>
      </c>
      <c r="H182" s="826">
        <v>46258</v>
      </c>
      <c r="I182" s="730">
        <v>44</v>
      </c>
      <c r="J182" s="730" t="s">
        <v>308</v>
      </c>
      <c r="K182" s="730">
        <v>45</v>
      </c>
      <c r="L182" s="730" t="s">
        <v>975</v>
      </c>
      <c r="M182" s="805" t="s">
        <v>974</v>
      </c>
      <c r="N182" s="805">
        <v>0</v>
      </c>
      <c r="O182" s="805" t="s">
        <v>390</v>
      </c>
      <c r="P182" s="805">
        <v>0</v>
      </c>
      <c r="Q182" s="805" t="s">
        <v>390</v>
      </c>
      <c r="R182" s="805" t="s">
        <v>861</v>
      </c>
      <c r="S182" s="805"/>
      <c r="T182" s="805" t="s">
        <v>879</v>
      </c>
      <c r="U182" s="805">
        <v>578</v>
      </c>
      <c r="V182" s="805" t="s">
        <v>308</v>
      </c>
      <c r="W182" s="805"/>
      <c r="X182" s="805"/>
      <c r="Y182" s="805"/>
      <c r="Z182" s="806"/>
      <c r="AA182" s="805" t="s">
        <v>45</v>
      </c>
      <c r="AB182" s="805" t="s">
        <v>863</v>
      </c>
      <c r="AC182" s="805" t="s">
        <v>751</v>
      </c>
      <c r="AD182" s="805">
        <v>600</v>
      </c>
      <c r="AE182" s="903">
        <v>600</v>
      </c>
      <c r="AF182" s="807">
        <v>46305</v>
      </c>
      <c r="AG182" s="810"/>
      <c r="AH182" s="810"/>
      <c r="AI182" s="810" t="s">
        <v>308</v>
      </c>
      <c r="AJ182" s="811">
        <v>46</v>
      </c>
      <c r="AK182" s="812"/>
      <c r="AL182" s="811"/>
      <c r="AM182" s="813">
        <v>600</v>
      </c>
      <c r="AN182" s="813"/>
      <c r="AO182" s="813"/>
      <c r="AP182" s="813"/>
      <c r="AQ182" s="813"/>
      <c r="AR182" s="813"/>
      <c r="AS182" s="813"/>
      <c r="AT182" s="813"/>
      <c r="AU182" s="813"/>
      <c r="AV182" s="813"/>
      <c r="AW182" s="813"/>
      <c r="AX182" s="813"/>
      <c r="AY182" s="813"/>
      <c r="AZ182" s="813"/>
      <c r="BA182" s="813"/>
      <c r="BB182" s="813">
        <v>0</v>
      </c>
      <c r="BC182" s="813">
        <v>600</v>
      </c>
      <c r="BD182" s="813">
        <v>0</v>
      </c>
      <c r="BE182" s="813">
        <v>0</v>
      </c>
      <c r="BF182" s="813">
        <v>0</v>
      </c>
      <c r="BG182" s="813">
        <v>0</v>
      </c>
      <c r="BH182" s="813">
        <v>0</v>
      </c>
      <c r="BI182" s="813">
        <v>600</v>
      </c>
      <c r="BJ182" s="813"/>
      <c r="BK182" s="813">
        <v>0</v>
      </c>
      <c r="BL182" s="813"/>
      <c r="BM182" s="813"/>
      <c r="BN182" s="813" t="s">
        <v>308</v>
      </c>
      <c r="BO182" s="813" t="s">
        <v>308</v>
      </c>
      <c r="BP182" s="813" t="s">
        <v>308</v>
      </c>
      <c r="BQ182" s="813" t="s">
        <v>308</v>
      </c>
      <c r="BR182" s="813"/>
      <c r="BS182" s="813" t="s">
        <v>397</v>
      </c>
      <c r="BT182" s="813"/>
      <c r="BU182" s="813" t="s">
        <v>579</v>
      </c>
      <c r="BV182" s="813"/>
      <c r="BW182" s="813"/>
      <c r="BX182" s="813"/>
      <c r="BY182" s="813"/>
      <c r="BZ182" s="813"/>
      <c r="CA182" s="813" t="e">
        <v>#N/A</v>
      </c>
      <c r="CB182" s="813"/>
      <c r="CC182" s="813"/>
      <c r="CD182" s="813"/>
      <c r="CE182" s="813"/>
      <c r="CF182" s="813"/>
      <c r="CG182" s="813"/>
      <c r="CH182" s="813"/>
      <c r="CI182" s="813"/>
      <c r="CJ182" s="813"/>
      <c r="CK182" s="806"/>
      <c r="CL182" s="806" t="s">
        <v>397</v>
      </c>
      <c r="CM182" s="806">
        <v>600</v>
      </c>
      <c r="CN182" s="806">
        <v>600</v>
      </c>
      <c r="CO182" s="806" t="s">
        <v>397</v>
      </c>
      <c r="CP182" s="806">
        <v>600</v>
      </c>
      <c r="CQ182" s="806">
        <v>600</v>
      </c>
      <c r="CR182" s="805">
        <v>600</v>
      </c>
      <c r="CS182" s="904"/>
      <c r="CT182" s="905" t="s">
        <v>308</v>
      </c>
      <c r="CU182" s="906"/>
      <c r="CV182" s="807"/>
      <c r="CW182" s="807"/>
      <c r="CX182" s="905">
        <v>46305</v>
      </c>
      <c r="CY182" s="817" t="s">
        <v>887</v>
      </c>
      <c r="CZ182" s="817" t="s">
        <v>308</v>
      </c>
      <c r="DA182" s="818" t="s">
        <v>308</v>
      </c>
      <c r="DB182" s="818" t="s">
        <v>308</v>
      </c>
      <c r="DC182" s="818" t="s">
        <v>308</v>
      </c>
      <c r="DD182" s="818">
        <v>46305</v>
      </c>
      <c r="DE182" s="818" t="s">
        <v>397</v>
      </c>
      <c r="DF182" s="818" t="s">
        <v>397</v>
      </c>
      <c r="DG182" s="818" t="s">
        <v>397</v>
      </c>
      <c r="DH182" s="819" t="s">
        <v>308</v>
      </c>
      <c r="DI182" s="807" t="s">
        <v>397</v>
      </c>
      <c r="DJ182" s="807">
        <v>46288</v>
      </c>
      <c r="DK182" s="807">
        <v>46288</v>
      </c>
      <c r="DL182" s="807">
        <v>46315</v>
      </c>
      <c r="DM182" s="807">
        <v>46315</v>
      </c>
      <c r="DN182" s="807">
        <v>46315</v>
      </c>
      <c r="DO182" s="820" t="s">
        <v>308</v>
      </c>
      <c r="DP182" s="807">
        <v>46332</v>
      </c>
      <c r="DQ182" s="807">
        <v>46332</v>
      </c>
      <c r="DR182" s="807">
        <v>46332</v>
      </c>
      <c r="DS182" s="819">
        <v>46332</v>
      </c>
      <c r="DT182" s="752">
        <v>46332</v>
      </c>
      <c r="DU182" s="753">
        <v>-9</v>
      </c>
      <c r="DV182" s="753" t="s">
        <v>308</v>
      </c>
      <c r="DW182" s="754">
        <v>46323</v>
      </c>
      <c r="DX182" s="755">
        <v>46323</v>
      </c>
      <c r="DY182" s="754" t="e">
        <v>#VALUE!</v>
      </c>
      <c r="DZ182" s="754" t="e">
        <v>#VALUE!</v>
      </c>
      <c r="EA182" s="754"/>
      <c r="EB182" s="754"/>
      <c r="HA182" s="756" t="s">
        <v>397</v>
      </c>
      <c r="HB182" s="756" t="s">
        <v>397</v>
      </c>
      <c r="HC182" s="756" t="s">
        <v>397</v>
      </c>
      <c r="HD182" s="756" t="s">
        <v>397</v>
      </c>
      <c r="HE182" s="756" t="s">
        <v>397</v>
      </c>
      <c r="HF182" s="756" t="s">
        <v>397</v>
      </c>
      <c r="HG182" s="756" t="s">
        <v>397</v>
      </c>
      <c r="HH182" s="756" t="s">
        <v>397</v>
      </c>
      <c r="HI182" s="756" t="s">
        <v>397</v>
      </c>
      <c r="HJ182" s="756" t="s">
        <v>397</v>
      </c>
      <c r="HK182"/>
      <c r="HL182"/>
      <c r="HM182"/>
      <c r="HN182" s="756" t="str">
        <f t="shared" si="5"/>
        <v>AUTO PRINT</v>
      </c>
      <c r="HO182"/>
      <c r="HP182" s="757" t="s">
        <v>572</v>
      </c>
      <c r="HQ182" s="757" t="s">
        <v>572</v>
      </c>
      <c r="HR182" s="757" t="s">
        <v>572</v>
      </c>
      <c r="HS182"/>
      <c r="HW182" s="758"/>
      <c r="HX182"/>
      <c r="HY182" s="759" t="s">
        <v>572</v>
      </c>
      <c r="HZ182" s="759" t="s">
        <v>572</v>
      </c>
      <c r="IA182" s="759" t="s">
        <v>572</v>
      </c>
      <c r="IC182" s="760" t="s">
        <v>572</v>
      </c>
      <c r="ID182" s="760" t="s">
        <v>572</v>
      </c>
      <c r="IE182" s="760" t="s">
        <v>572</v>
      </c>
      <c r="IF182" s="761" t="s">
        <v>572</v>
      </c>
      <c r="IG182" s="619" t="str">
        <f t="shared" si="6"/>
        <v>IN HOUSE (MANUAL)</v>
      </c>
      <c r="II182" s="761" t="s">
        <v>572</v>
      </c>
      <c r="IK182" s="761" t="str">
        <f>IFERROR(VLOOKUP($M182,#REF!,13,0),"IN HOUSE (MANUAL)")</f>
        <v>IN HOUSE (MANUAL)</v>
      </c>
      <c r="IM182" s="760" t="s">
        <v>572</v>
      </c>
      <c r="IN182" s="760" t="s">
        <v>572</v>
      </c>
      <c r="IO182" s="760" t="s">
        <v>572</v>
      </c>
      <c r="IQ182" s="760" t="s">
        <v>572</v>
      </c>
      <c r="IR182" s="760" t="s">
        <v>572</v>
      </c>
      <c r="IT182" s="760" t="s">
        <v>572</v>
      </c>
      <c r="IV182" s="760" t="s">
        <v>572</v>
      </c>
      <c r="IW182" s="760" t="s">
        <v>572</v>
      </c>
      <c r="IY182" s="760" t="s">
        <v>572</v>
      </c>
      <c r="IZ182" s="760" t="s">
        <v>572</v>
      </c>
      <c r="JB182" s="760" t="s">
        <v>572</v>
      </c>
      <c r="JC182" s="760" t="s">
        <v>572</v>
      </c>
      <c r="JE182" s="760" t="s">
        <v>572</v>
      </c>
      <c r="JF182" s="760" t="s">
        <v>572</v>
      </c>
    </row>
    <row r="183" spans="1:266" ht="17.25" customHeight="1" collapsed="1" x14ac:dyDescent="0.35">
      <c r="A183" s="618" t="s">
        <v>976</v>
      </c>
      <c r="B183" s="730">
        <v>166</v>
      </c>
      <c r="C183" s="730" t="s">
        <v>859</v>
      </c>
      <c r="D183" s="730" t="s">
        <v>859</v>
      </c>
      <c r="E183" s="730">
        <v>3</v>
      </c>
      <c r="F183" s="731" t="s">
        <v>566</v>
      </c>
      <c r="G183" s="732">
        <v>1</v>
      </c>
      <c r="H183" s="826">
        <v>46233</v>
      </c>
      <c r="I183" s="730">
        <v>44</v>
      </c>
      <c r="J183" s="730" t="s">
        <v>308</v>
      </c>
      <c r="K183" s="730">
        <v>45</v>
      </c>
      <c r="L183" s="730" t="s">
        <v>977</v>
      </c>
      <c r="M183" s="805" t="s">
        <v>976</v>
      </c>
      <c r="N183" s="805">
        <v>0</v>
      </c>
      <c r="O183" s="805" t="s">
        <v>390</v>
      </c>
      <c r="P183" s="805">
        <v>0</v>
      </c>
      <c r="Q183" s="805" t="s">
        <v>390</v>
      </c>
      <c r="R183" s="805" t="s">
        <v>861</v>
      </c>
      <c r="S183" s="805"/>
      <c r="T183" s="805" t="s">
        <v>874</v>
      </c>
      <c r="U183" s="805">
        <v>578</v>
      </c>
      <c r="V183" s="805" t="s">
        <v>308</v>
      </c>
      <c r="W183" s="805"/>
      <c r="X183" s="805"/>
      <c r="Y183" s="805"/>
      <c r="Z183" s="806"/>
      <c r="AA183" s="805" t="s">
        <v>45</v>
      </c>
      <c r="AB183" s="805" t="s">
        <v>890</v>
      </c>
      <c r="AC183" s="805" t="s">
        <v>584</v>
      </c>
      <c r="AD183" s="805">
        <v>1008</v>
      </c>
      <c r="AE183" s="903">
        <v>1008</v>
      </c>
      <c r="AF183" s="807">
        <v>46277</v>
      </c>
      <c r="AG183" s="810"/>
      <c r="AH183" s="810"/>
      <c r="AI183" s="810" t="s">
        <v>613</v>
      </c>
      <c r="AJ183" s="811">
        <v>47</v>
      </c>
      <c r="AK183" s="812"/>
      <c r="AL183" s="811"/>
      <c r="AM183" s="813">
        <v>1008</v>
      </c>
      <c r="AN183" s="813"/>
      <c r="AO183" s="813"/>
      <c r="AP183" s="813"/>
      <c r="AQ183" s="813"/>
      <c r="AR183" s="813"/>
      <c r="AS183" s="813"/>
      <c r="AT183" s="813"/>
      <c r="AU183" s="813"/>
      <c r="AV183" s="813"/>
      <c r="AW183" s="813"/>
      <c r="AX183" s="813"/>
      <c r="AY183" s="813"/>
      <c r="AZ183" s="813"/>
      <c r="BA183" s="813"/>
      <c r="BB183" s="813">
        <v>0</v>
      </c>
      <c r="BC183" s="813">
        <v>1008</v>
      </c>
      <c r="BD183" s="813">
        <v>0</v>
      </c>
      <c r="BE183" s="813">
        <v>0</v>
      </c>
      <c r="BF183" s="813">
        <v>0</v>
      </c>
      <c r="BG183" s="813">
        <v>0</v>
      </c>
      <c r="BH183" s="813">
        <v>0</v>
      </c>
      <c r="BI183" s="813">
        <v>1008</v>
      </c>
      <c r="BJ183" s="813"/>
      <c r="BK183" s="813">
        <v>0</v>
      </c>
      <c r="BL183" s="813"/>
      <c r="BM183" s="813"/>
      <c r="BN183" s="813" t="s">
        <v>308</v>
      </c>
      <c r="BO183" s="813" t="s">
        <v>308</v>
      </c>
      <c r="BP183" s="813" t="s">
        <v>308</v>
      </c>
      <c r="BQ183" s="813" t="s">
        <v>308</v>
      </c>
      <c r="BR183" s="813"/>
      <c r="BS183" s="813" t="s">
        <v>397</v>
      </c>
      <c r="BT183" s="813"/>
      <c r="BU183" s="813" t="s">
        <v>579</v>
      </c>
      <c r="BV183" s="813"/>
      <c r="BW183" s="813"/>
      <c r="BX183" s="813"/>
      <c r="BY183" s="813"/>
      <c r="BZ183" s="813"/>
      <c r="CA183" s="813" t="e">
        <v>#N/A</v>
      </c>
      <c r="CB183" s="813"/>
      <c r="CC183" s="813"/>
      <c r="CD183" s="813"/>
      <c r="CE183" s="813"/>
      <c r="CF183" s="813"/>
      <c r="CG183" s="813"/>
      <c r="CH183" s="813"/>
      <c r="CI183" s="813"/>
      <c r="CJ183" s="813"/>
      <c r="CK183" s="806"/>
      <c r="CL183" s="806" t="s">
        <v>397</v>
      </c>
      <c r="CM183" s="806">
        <v>1008</v>
      </c>
      <c r="CN183" s="806">
        <v>1008</v>
      </c>
      <c r="CO183" s="806" t="s">
        <v>397</v>
      </c>
      <c r="CP183" s="806">
        <v>1008</v>
      </c>
      <c r="CQ183" s="806">
        <v>1008</v>
      </c>
      <c r="CR183" s="805">
        <v>1008</v>
      </c>
      <c r="CS183" s="904"/>
      <c r="CT183" s="905"/>
      <c r="CU183" s="906"/>
      <c r="CV183" s="807"/>
      <c r="CW183" s="807"/>
      <c r="CX183" s="905">
        <v>46277</v>
      </c>
      <c r="CY183" s="817" t="s">
        <v>887</v>
      </c>
      <c r="CZ183" s="817" t="s">
        <v>308</v>
      </c>
      <c r="DA183" s="818" t="s">
        <v>308</v>
      </c>
      <c r="DB183" s="818" t="s">
        <v>308</v>
      </c>
      <c r="DC183" s="818" t="s">
        <v>308</v>
      </c>
      <c r="DD183" s="818">
        <v>46277</v>
      </c>
      <c r="DE183" s="818" t="s">
        <v>397</v>
      </c>
      <c r="DF183" s="818" t="s">
        <v>397</v>
      </c>
      <c r="DG183" s="818" t="s">
        <v>397</v>
      </c>
      <c r="DH183" s="819">
        <v>0</v>
      </c>
      <c r="DI183" s="807" t="s">
        <v>397</v>
      </c>
      <c r="DJ183" s="807">
        <v>46276</v>
      </c>
      <c r="DK183" s="807" t="s">
        <v>390</v>
      </c>
      <c r="DL183" s="807">
        <v>46321</v>
      </c>
      <c r="DM183" s="807">
        <v>46316</v>
      </c>
      <c r="DN183" s="807">
        <v>46316</v>
      </c>
      <c r="DO183" s="820" t="s">
        <v>308</v>
      </c>
      <c r="DP183" s="807">
        <v>46346</v>
      </c>
      <c r="DQ183" s="807">
        <v>46332</v>
      </c>
      <c r="DR183" s="807">
        <v>46332</v>
      </c>
      <c r="DS183" s="819">
        <v>46346</v>
      </c>
      <c r="DT183" s="752">
        <v>46332</v>
      </c>
      <c r="DU183" s="753">
        <v>-7</v>
      </c>
      <c r="DV183" s="753" t="s">
        <v>308</v>
      </c>
      <c r="DW183" s="754">
        <v>46323</v>
      </c>
      <c r="DX183" s="755">
        <v>46325</v>
      </c>
      <c r="DY183" s="754" t="e">
        <v>#VALUE!</v>
      </c>
      <c r="DZ183" s="754" t="e">
        <v>#VALUE!</v>
      </c>
      <c r="EA183" s="754"/>
      <c r="EB183" s="754"/>
      <c r="HA183" s="756" t="s">
        <v>397</v>
      </c>
      <c r="HB183" s="756" t="s">
        <v>397</v>
      </c>
      <c r="HC183" s="756" t="s">
        <v>397</v>
      </c>
      <c r="HD183" s="756" t="s">
        <v>397</v>
      </c>
      <c r="HE183" s="756" t="s">
        <v>397</v>
      </c>
      <c r="HF183" s="756" t="s">
        <v>397</v>
      </c>
      <c r="HG183" s="756" t="s">
        <v>397</v>
      </c>
      <c r="HH183" s="756" t="s">
        <v>397</v>
      </c>
      <c r="HI183" s="756" t="s">
        <v>397</v>
      </c>
      <c r="HJ183" s="756" t="s">
        <v>397</v>
      </c>
      <c r="HK183"/>
      <c r="HL183"/>
      <c r="HM183"/>
      <c r="HN183" s="756" t="str">
        <f t="shared" si="5"/>
        <v>AUTO PRINT</v>
      </c>
      <c r="HO183"/>
      <c r="HP183" s="757" t="s">
        <v>572</v>
      </c>
      <c r="HQ183" s="757" t="s">
        <v>572</v>
      </c>
      <c r="HR183" s="757" t="s">
        <v>572</v>
      </c>
      <c r="HS183"/>
      <c r="HW183" s="758"/>
      <c r="HX183"/>
      <c r="HY183" s="759" t="s">
        <v>572</v>
      </c>
      <c r="HZ183" s="759" t="s">
        <v>572</v>
      </c>
      <c r="IA183" s="759" t="s">
        <v>572</v>
      </c>
      <c r="IC183" s="760" t="s">
        <v>572</v>
      </c>
      <c r="ID183" s="760" t="s">
        <v>572</v>
      </c>
      <c r="IE183" s="760" t="s">
        <v>572</v>
      </c>
      <c r="IF183" s="761" t="s">
        <v>572</v>
      </c>
      <c r="IG183" s="619" t="str">
        <f t="shared" si="6"/>
        <v>IN HOUSE (MANUAL)</v>
      </c>
      <c r="II183" s="761" t="s">
        <v>572</v>
      </c>
      <c r="IK183" s="761" t="str">
        <f>IFERROR(VLOOKUP($M183,#REF!,13,0),"IN HOUSE (MANUAL)")</f>
        <v>IN HOUSE (MANUAL)</v>
      </c>
      <c r="IM183" s="760" t="s">
        <v>572</v>
      </c>
      <c r="IN183" s="760" t="s">
        <v>572</v>
      </c>
      <c r="IO183" s="760" t="s">
        <v>572</v>
      </c>
      <c r="IQ183" s="760" t="s">
        <v>572</v>
      </c>
      <c r="IR183" s="760" t="s">
        <v>572</v>
      </c>
      <c r="IT183" s="760" t="s">
        <v>572</v>
      </c>
      <c r="IV183" s="760" t="s">
        <v>572</v>
      </c>
      <c r="IW183" s="760" t="s">
        <v>572</v>
      </c>
      <c r="IY183" s="760" t="s">
        <v>572</v>
      </c>
      <c r="IZ183" s="760" t="s">
        <v>572</v>
      </c>
      <c r="JB183" s="760" t="s">
        <v>572</v>
      </c>
      <c r="JC183" s="760" t="s">
        <v>572</v>
      </c>
      <c r="JE183" s="760" t="s">
        <v>572</v>
      </c>
      <c r="JF183" s="760" t="s">
        <v>572</v>
      </c>
    </row>
    <row r="184" spans="1:266" ht="17.25" customHeight="1" x14ac:dyDescent="0.35">
      <c r="A184" s="618" t="s">
        <v>978</v>
      </c>
      <c r="B184" s="730">
        <v>167</v>
      </c>
      <c r="C184" s="730" t="s">
        <v>859</v>
      </c>
      <c r="D184" s="730" t="s">
        <v>859</v>
      </c>
      <c r="E184" s="730">
        <v>3</v>
      </c>
      <c r="F184" s="731" t="s">
        <v>961</v>
      </c>
      <c r="G184" s="732">
        <v>1</v>
      </c>
      <c r="H184" s="826">
        <v>46196</v>
      </c>
      <c r="I184" s="730">
        <v>45</v>
      </c>
      <c r="J184" s="730" t="s">
        <v>308</v>
      </c>
      <c r="K184" s="730">
        <v>46</v>
      </c>
      <c r="L184" s="730" t="s">
        <v>979</v>
      </c>
      <c r="M184" s="805" t="s">
        <v>978</v>
      </c>
      <c r="N184" s="805">
        <v>0</v>
      </c>
      <c r="O184" s="805" t="s">
        <v>390</v>
      </c>
      <c r="P184" s="805">
        <v>0</v>
      </c>
      <c r="Q184" s="805" t="s">
        <v>390</v>
      </c>
      <c r="R184" s="805" t="s">
        <v>861</v>
      </c>
      <c r="S184" s="805"/>
      <c r="T184" s="805" t="s">
        <v>921</v>
      </c>
      <c r="U184" s="805">
        <v>578</v>
      </c>
      <c r="V184" s="805" t="s">
        <v>308</v>
      </c>
      <c r="W184" s="805"/>
      <c r="X184" s="805"/>
      <c r="Y184" s="805"/>
      <c r="Z184" s="806"/>
      <c r="AA184" s="805" t="s">
        <v>45</v>
      </c>
      <c r="AB184" s="805" t="s">
        <v>890</v>
      </c>
      <c r="AC184" s="805" t="s">
        <v>899</v>
      </c>
      <c r="AD184" s="805">
        <v>1908</v>
      </c>
      <c r="AE184" s="903">
        <v>1908</v>
      </c>
      <c r="AF184" s="807">
        <v>46276</v>
      </c>
      <c r="AG184" s="810"/>
      <c r="AH184" s="810"/>
      <c r="AI184" s="810" t="s">
        <v>728</v>
      </c>
      <c r="AJ184" s="811">
        <v>48</v>
      </c>
      <c r="AK184" s="812"/>
      <c r="AL184" s="811"/>
      <c r="AM184" s="813">
        <v>1908</v>
      </c>
      <c r="AN184" s="813"/>
      <c r="AO184" s="813"/>
      <c r="AP184" s="813"/>
      <c r="AQ184" s="813"/>
      <c r="AR184" s="813"/>
      <c r="AS184" s="813"/>
      <c r="AT184" s="813"/>
      <c r="AU184" s="813"/>
      <c r="AV184" s="813"/>
      <c r="AW184" s="813"/>
      <c r="AX184" s="813"/>
      <c r="AY184" s="813"/>
      <c r="AZ184" s="813"/>
      <c r="BA184" s="813"/>
      <c r="BB184" s="813">
        <v>0</v>
      </c>
      <c r="BC184" s="813">
        <v>1908</v>
      </c>
      <c r="BD184" s="813">
        <v>0</v>
      </c>
      <c r="BE184" s="813">
        <v>0</v>
      </c>
      <c r="BF184" s="813">
        <v>0</v>
      </c>
      <c r="BG184" s="813">
        <v>0</v>
      </c>
      <c r="BH184" s="813">
        <v>0</v>
      </c>
      <c r="BI184" s="813">
        <v>1908</v>
      </c>
      <c r="BJ184" s="813"/>
      <c r="BK184" s="813">
        <v>0</v>
      </c>
      <c r="BL184" s="813"/>
      <c r="BM184" s="813"/>
      <c r="BN184" s="813" t="s">
        <v>308</v>
      </c>
      <c r="BO184" s="813" t="s">
        <v>308</v>
      </c>
      <c r="BP184" s="813" t="s">
        <v>308</v>
      </c>
      <c r="BQ184" s="813" t="s">
        <v>308</v>
      </c>
      <c r="BR184" s="813"/>
      <c r="BS184" s="813" t="s">
        <v>397</v>
      </c>
      <c r="BT184" s="813"/>
      <c r="BU184" s="813" t="s">
        <v>579</v>
      </c>
      <c r="BV184" s="813"/>
      <c r="BW184" s="813"/>
      <c r="BX184" s="813"/>
      <c r="BY184" s="813"/>
      <c r="BZ184" s="813"/>
      <c r="CA184" s="813" t="e">
        <v>#N/A</v>
      </c>
      <c r="CB184" s="813"/>
      <c r="CC184" s="813"/>
      <c r="CD184" s="813"/>
      <c r="CE184" s="813"/>
      <c r="CF184" s="813"/>
      <c r="CG184" s="813"/>
      <c r="CH184" s="813"/>
      <c r="CI184" s="813"/>
      <c r="CJ184" s="813"/>
      <c r="CK184" s="806"/>
      <c r="CL184" s="806" t="s">
        <v>397</v>
      </c>
      <c r="CM184" s="806">
        <v>1908</v>
      </c>
      <c r="CN184" s="806">
        <v>1908</v>
      </c>
      <c r="CO184" s="806" t="s">
        <v>397</v>
      </c>
      <c r="CP184" s="806">
        <v>1908</v>
      </c>
      <c r="CQ184" s="806">
        <v>1908</v>
      </c>
      <c r="CR184" s="805">
        <v>1908</v>
      </c>
      <c r="CS184" s="904"/>
      <c r="CT184" s="905" t="s">
        <v>308</v>
      </c>
      <c r="CU184" s="906"/>
      <c r="CV184" s="807"/>
      <c r="CW184" s="807"/>
      <c r="CX184" s="905">
        <v>46276</v>
      </c>
      <c r="CY184" s="817" t="s">
        <v>682</v>
      </c>
      <c r="CZ184" s="817" t="s">
        <v>308</v>
      </c>
      <c r="DA184" s="818">
        <v>46274</v>
      </c>
      <c r="DB184" s="818" t="s">
        <v>633</v>
      </c>
      <c r="DC184" s="818" t="s">
        <v>634</v>
      </c>
      <c r="DD184" s="818">
        <v>46276</v>
      </c>
      <c r="DE184" s="818" t="s">
        <v>397</v>
      </c>
      <c r="DF184" s="818" t="s">
        <v>397</v>
      </c>
      <c r="DG184" s="818" t="s">
        <v>397</v>
      </c>
      <c r="DH184" s="819">
        <v>0</v>
      </c>
      <c r="DI184" s="807" t="s">
        <v>397</v>
      </c>
      <c r="DJ184" s="807">
        <v>46276</v>
      </c>
      <c r="DK184" s="807">
        <v>46274</v>
      </c>
      <c r="DL184" s="807">
        <v>46307</v>
      </c>
      <c r="DM184" s="807">
        <v>46318</v>
      </c>
      <c r="DN184" s="807">
        <v>46318</v>
      </c>
      <c r="DO184" s="820" t="s">
        <v>308</v>
      </c>
      <c r="DP184" s="807">
        <v>46332</v>
      </c>
      <c r="DQ184" s="807">
        <v>46339</v>
      </c>
      <c r="DR184" s="807">
        <v>46339</v>
      </c>
      <c r="DS184" s="819">
        <v>46332</v>
      </c>
      <c r="DT184" s="752">
        <v>46339</v>
      </c>
      <c r="DU184" s="753">
        <v>-10</v>
      </c>
      <c r="DV184" s="753" t="s">
        <v>308</v>
      </c>
      <c r="DW184" s="754">
        <v>46325</v>
      </c>
      <c r="DX184" s="755">
        <v>46329</v>
      </c>
      <c r="DY184" s="754" t="e">
        <v>#VALUE!</v>
      </c>
      <c r="DZ184" s="754" t="e">
        <v>#VALUE!</v>
      </c>
      <c r="EA184" s="754"/>
      <c r="EB184" s="754"/>
      <c r="HA184" s="756" t="s">
        <v>397</v>
      </c>
      <c r="HB184" s="756" t="s">
        <v>397</v>
      </c>
      <c r="HC184" s="756" t="s">
        <v>397</v>
      </c>
      <c r="HD184" s="756" t="s">
        <v>397</v>
      </c>
      <c r="HE184" s="756" t="s">
        <v>397</v>
      </c>
      <c r="HF184" s="756" t="s">
        <v>397</v>
      </c>
      <c r="HG184" s="756" t="s">
        <v>397</v>
      </c>
      <c r="HH184" s="756" t="s">
        <v>397</v>
      </c>
      <c r="HI184" s="756" t="s">
        <v>397</v>
      </c>
      <c r="HJ184" s="756" t="s">
        <v>397</v>
      </c>
      <c r="HK184"/>
      <c r="HL184"/>
      <c r="HM184"/>
      <c r="HN184" s="756" t="str">
        <f t="shared" si="5"/>
        <v>AUTO PRINT</v>
      </c>
      <c r="HO184"/>
      <c r="HP184" s="757" t="s">
        <v>572</v>
      </c>
      <c r="HQ184" s="757" t="s">
        <v>572</v>
      </c>
      <c r="HR184" s="757" t="s">
        <v>572</v>
      </c>
      <c r="HS184"/>
      <c r="HW184" s="758"/>
      <c r="HX184"/>
      <c r="HY184" s="759" t="s">
        <v>572</v>
      </c>
      <c r="HZ184" s="759" t="s">
        <v>572</v>
      </c>
      <c r="IA184" s="759" t="s">
        <v>572</v>
      </c>
      <c r="IC184" s="760" t="s">
        <v>572</v>
      </c>
      <c r="ID184" s="760" t="s">
        <v>572</v>
      </c>
      <c r="IE184" s="760" t="s">
        <v>572</v>
      </c>
      <c r="IF184" s="761" t="s">
        <v>572</v>
      </c>
      <c r="IG184" s="619" t="str">
        <f t="shared" si="6"/>
        <v>IN HOUSE (MANUAL)</v>
      </c>
      <c r="II184" s="761" t="s">
        <v>572</v>
      </c>
      <c r="IK184" s="761" t="str">
        <f>IFERROR(VLOOKUP($M184,#REF!,13,0),"IN HOUSE (MANUAL)")</f>
        <v>IN HOUSE (MANUAL)</v>
      </c>
      <c r="IM184" s="760" t="s">
        <v>572</v>
      </c>
      <c r="IN184" s="760" t="s">
        <v>572</v>
      </c>
      <c r="IO184" s="760" t="s">
        <v>572</v>
      </c>
      <c r="IQ184" s="760" t="s">
        <v>572</v>
      </c>
      <c r="IR184" s="760" t="s">
        <v>572</v>
      </c>
      <c r="IT184" s="760" t="s">
        <v>572</v>
      </c>
      <c r="IV184" s="760" t="s">
        <v>572</v>
      </c>
      <c r="IW184" s="760" t="s">
        <v>572</v>
      </c>
      <c r="IY184" s="760" t="s">
        <v>572</v>
      </c>
      <c r="IZ184" s="760" t="s">
        <v>572</v>
      </c>
      <c r="JB184" s="760" t="s">
        <v>572</v>
      </c>
      <c r="JC184" s="760" t="s">
        <v>572</v>
      </c>
      <c r="JE184" s="760" t="s">
        <v>572</v>
      </c>
      <c r="JF184" s="760" t="s">
        <v>572</v>
      </c>
    </row>
    <row r="185" spans="1:266" ht="17.25" customHeight="1" collapsed="1" x14ac:dyDescent="0.35">
      <c r="A185" s="618" t="s">
        <v>980</v>
      </c>
      <c r="B185" s="730">
        <v>168</v>
      </c>
      <c r="C185" s="730" t="s">
        <v>859</v>
      </c>
      <c r="D185" s="730" t="s">
        <v>859</v>
      </c>
      <c r="E185" s="730">
        <v>3</v>
      </c>
      <c r="F185" s="731" t="s">
        <v>961</v>
      </c>
      <c r="G185" s="732">
        <v>1</v>
      </c>
      <c r="H185" s="826">
        <v>46196</v>
      </c>
      <c r="I185" s="730">
        <v>45</v>
      </c>
      <c r="J185" s="730" t="s">
        <v>308</v>
      </c>
      <c r="K185" s="730">
        <v>46</v>
      </c>
      <c r="L185" s="730" t="s">
        <v>981</v>
      </c>
      <c r="M185" s="805" t="s">
        <v>980</v>
      </c>
      <c r="N185" s="805">
        <v>0</v>
      </c>
      <c r="O185" s="805" t="s">
        <v>390</v>
      </c>
      <c r="P185" s="805">
        <v>0</v>
      </c>
      <c r="Q185" s="805" t="s">
        <v>390</v>
      </c>
      <c r="R185" s="805" t="s">
        <v>861</v>
      </c>
      <c r="S185" s="805"/>
      <c r="T185" s="805" t="s">
        <v>926</v>
      </c>
      <c r="U185" s="805">
        <v>578</v>
      </c>
      <c r="V185" s="805" t="s">
        <v>308</v>
      </c>
      <c r="W185" s="805"/>
      <c r="X185" s="805"/>
      <c r="Y185" s="805"/>
      <c r="Z185" s="806"/>
      <c r="AA185" s="805" t="s">
        <v>45</v>
      </c>
      <c r="AB185" s="805" t="s">
        <v>890</v>
      </c>
      <c r="AC185" s="805" t="s">
        <v>899</v>
      </c>
      <c r="AD185" s="805">
        <v>2412</v>
      </c>
      <c r="AE185" s="903">
        <v>2412</v>
      </c>
      <c r="AF185" s="807">
        <v>46276</v>
      </c>
      <c r="AG185" s="810"/>
      <c r="AH185" s="810"/>
      <c r="AI185" s="810" t="s">
        <v>728</v>
      </c>
      <c r="AJ185" s="811">
        <v>49</v>
      </c>
      <c r="AK185" s="812"/>
      <c r="AL185" s="811"/>
      <c r="AM185" s="813">
        <v>2412</v>
      </c>
      <c r="AN185" s="813"/>
      <c r="AO185" s="813"/>
      <c r="AP185" s="813"/>
      <c r="AQ185" s="813"/>
      <c r="AR185" s="813"/>
      <c r="AS185" s="813"/>
      <c r="AT185" s="813"/>
      <c r="AU185" s="813"/>
      <c r="AV185" s="813"/>
      <c r="AW185" s="813"/>
      <c r="AX185" s="813"/>
      <c r="AY185" s="813"/>
      <c r="AZ185" s="813"/>
      <c r="BA185" s="813"/>
      <c r="BB185" s="813">
        <v>0</v>
      </c>
      <c r="BC185" s="813">
        <v>2412</v>
      </c>
      <c r="BD185" s="813">
        <v>0</v>
      </c>
      <c r="BE185" s="813">
        <v>0</v>
      </c>
      <c r="BF185" s="813">
        <v>0</v>
      </c>
      <c r="BG185" s="813">
        <v>0</v>
      </c>
      <c r="BH185" s="813">
        <v>0</v>
      </c>
      <c r="BI185" s="813">
        <v>2412</v>
      </c>
      <c r="BJ185" s="813"/>
      <c r="BK185" s="813">
        <v>0</v>
      </c>
      <c r="BL185" s="813"/>
      <c r="BM185" s="813"/>
      <c r="BN185" s="813" t="s">
        <v>308</v>
      </c>
      <c r="BO185" s="813" t="s">
        <v>308</v>
      </c>
      <c r="BP185" s="813" t="s">
        <v>308</v>
      </c>
      <c r="BQ185" s="813" t="s">
        <v>308</v>
      </c>
      <c r="BR185" s="813"/>
      <c r="BS185" s="813" t="s">
        <v>397</v>
      </c>
      <c r="BT185" s="813"/>
      <c r="BU185" s="813" t="s">
        <v>579</v>
      </c>
      <c r="BV185" s="813"/>
      <c r="BW185" s="813"/>
      <c r="BX185" s="813"/>
      <c r="BY185" s="813"/>
      <c r="BZ185" s="813"/>
      <c r="CA185" s="813" t="e">
        <v>#N/A</v>
      </c>
      <c r="CB185" s="813"/>
      <c r="CC185" s="813"/>
      <c r="CD185" s="813"/>
      <c r="CE185" s="813"/>
      <c r="CF185" s="813"/>
      <c r="CG185" s="813"/>
      <c r="CH185" s="813"/>
      <c r="CI185" s="813"/>
      <c r="CJ185" s="813"/>
      <c r="CK185" s="806"/>
      <c r="CL185" s="806" t="s">
        <v>397</v>
      </c>
      <c r="CM185" s="806">
        <v>2412</v>
      </c>
      <c r="CN185" s="806">
        <v>2412</v>
      </c>
      <c r="CO185" s="806" t="s">
        <v>397</v>
      </c>
      <c r="CP185" s="806">
        <v>2412</v>
      </c>
      <c r="CQ185" s="806">
        <v>2412</v>
      </c>
      <c r="CR185" s="805">
        <v>2412</v>
      </c>
      <c r="CS185" s="904"/>
      <c r="CT185" s="905" t="s">
        <v>308</v>
      </c>
      <c r="CU185" s="906"/>
      <c r="CV185" s="807"/>
      <c r="CW185" s="807"/>
      <c r="CX185" s="905">
        <v>46276</v>
      </c>
      <c r="CY185" s="817" t="s">
        <v>682</v>
      </c>
      <c r="CZ185" s="817" t="s">
        <v>308</v>
      </c>
      <c r="DA185" s="818">
        <v>46274</v>
      </c>
      <c r="DB185" s="818" t="s">
        <v>633</v>
      </c>
      <c r="DC185" s="818" t="s">
        <v>634</v>
      </c>
      <c r="DD185" s="818">
        <v>46276</v>
      </c>
      <c r="DE185" s="818" t="s">
        <v>397</v>
      </c>
      <c r="DF185" s="818" t="s">
        <v>397</v>
      </c>
      <c r="DG185" s="818" t="s">
        <v>397</v>
      </c>
      <c r="DH185" s="819">
        <v>0</v>
      </c>
      <c r="DI185" s="807" t="s">
        <v>397</v>
      </c>
      <c r="DJ185" s="807">
        <v>46276</v>
      </c>
      <c r="DK185" s="807" t="s">
        <v>390</v>
      </c>
      <c r="DL185" s="807">
        <v>46307</v>
      </c>
      <c r="DM185" s="807">
        <v>46322</v>
      </c>
      <c r="DN185" s="807">
        <v>46322</v>
      </c>
      <c r="DO185" s="820" t="s">
        <v>308</v>
      </c>
      <c r="DP185" s="807">
        <v>46332</v>
      </c>
      <c r="DQ185" s="807">
        <v>46339</v>
      </c>
      <c r="DR185" s="807">
        <v>46339</v>
      </c>
      <c r="DS185" s="819">
        <v>46332</v>
      </c>
      <c r="DT185" s="752">
        <v>46339</v>
      </c>
      <c r="DU185" s="753">
        <v>-7</v>
      </c>
      <c r="DV185" s="753" t="s">
        <v>308</v>
      </c>
      <c r="DW185" s="754">
        <v>46329</v>
      </c>
      <c r="DX185" s="755">
        <v>46332</v>
      </c>
      <c r="DY185" s="754" t="e">
        <v>#VALUE!</v>
      </c>
      <c r="DZ185" s="754" t="e">
        <v>#VALUE!</v>
      </c>
      <c r="EA185" s="754"/>
      <c r="EB185" s="754"/>
      <c r="HA185" s="756" t="s">
        <v>397</v>
      </c>
      <c r="HB185" s="756" t="s">
        <v>397</v>
      </c>
      <c r="HC185" s="756" t="s">
        <v>397</v>
      </c>
      <c r="HD185" s="756" t="s">
        <v>397</v>
      </c>
      <c r="HE185" s="756" t="s">
        <v>397</v>
      </c>
      <c r="HF185" s="756" t="s">
        <v>397</v>
      </c>
      <c r="HG185" s="756" t="s">
        <v>397</v>
      </c>
      <c r="HH185" s="756" t="s">
        <v>397</v>
      </c>
      <c r="HI185" s="756" t="s">
        <v>397</v>
      </c>
      <c r="HJ185" s="756" t="s">
        <v>397</v>
      </c>
      <c r="HK185"/>
      <c r="HL185"/>
      <c r="HM185"/>
      <c r="HN185" s="756" t="str">
        <f t="shared" si="5"/>
        <v>AUTO PRINT</v>
      </c>
      <c r="HO185"/>
      <c r="HP185" s="757" t="s">
        <v>572</v>
      </c>
      <c r="HQ185" s="757" t="s">
        <v>572</v>
      </c>
      <c r="HR185" s="757" t="s">
        <v>572</v>
      </c>
      <c r="HS185"/>
      <c r="HW185" s="758"/>
      <c r="HX185"/>
      <c r="HY185" s="759" t="s">
        <v>572</v>
      </c>
      <c r="HZ185" s="759" t="s">
        <v>572</v>
      </c>
      <c r="IA185" s="759" t="s">
        <v>572</v>
      </c>
      <c r="IC185" s="760" t="s">
        <v>572</v>
      </c>
      <c r="ID185" s="760" t="s">
        <v>572</v>
      </c>
      <c r="IE185" s="760" t="s">
        <v>572</v>
      </c>
      <c r="IF185" s="761" t="s">
        <v>572</v>
      </c>
      <c r="IG185" s="619" t="str">
        <f t="shared" si="6"/>
        <v>IN HOUSE (MANUAL)</v>
      </c>
      <c r="II185" s="761" t="s">
        <v>572</v>
      </c>
      <c r="IK185" s="761" t="str">
        <f>IFERROR(VLOOKUP($M185,#REF!,13,0),"IN HOUSE (MANUAL)")</f>
        <v>IN HOUSE (MANUAL)</v>
      </c>
      <c r="IM185" s="760" t="s">
        <v>572</v>
      </c>
      <c r="IN185" s="760" t="s">
        <v>572</v>
      </c>
      <c r="IO185" s="760" t="s">
        <v>572</v>
      </c>
      <c r="IQ185" s="760" t="s">
        <v>572</v>
      </c>
      <c r="IR185" s="760" t="s">
        <v>572</v>
      </c>
      <c r="IT185" s="760" t="s">
        <v>572</v>
      </c>
      <c r="IV185" s="760" t="s">
        <v>572</v>
      </c>
      <c r="IW185" s="760" t="s">
        <v>572</v>
      </c>
      <c r="IY185" s="760" t="s">
        <v>572</v>
      </c>
      <c r="IZ185" s="760" t="s">
        <v>572</v>
      </c>
      <c r="JB185" s="760" t="s">
        <v>572</v>
      </c>
      <c r="JC185" s="760" t="s">
        <v>572</v>
      </c>
      <c r="JE185" s="760" t="s">
        <v>572</v>
      </c>
      <c r="JF185" s="760" t="s">
        <v>572</v>
      </c>
    </row>
    <row r="186" spans="1:266" ht="17.25" hidden="1" customHeight="1" outlineLevel="1" x14ac:dyDescent="0.35">
      <c r="A186" s="618" t="s">
        <v>308</v>
      </c>
      <c r="B186" s="730">
        <v>169</v>
      </c>
      <c r="C186" s="730" t="s">
        <v>741</v>
      </c>
      <c r="D186" s="730" t="s">
        <v>741</v>
      </c>
      <c r="E186" s="730">
        <v>3</v>
      </c>
      <c r="F186" s="731"/>
      <c r="G186" s="731"/>
      <c r="H186" s="826"/>
      <c r="I186" s="730" t="s">
        <v>308</v>
      </c>
      <c r="J186" s="730" t="s">
        <v>308</v>
      </c>
      <c r="K186" s="730">
        <v>0</v>
      </c>
      <c r="L186" s="730" t="s">
        <v>308</v>
      </c>
      <c r="M186" s="805"/>
      <c r="N186" s="805"/>
      <c r="O186" s="805"/>
      <c r="P186" s="805"/>
      <c r="Q186" s="805"/>
      <c r="R186" s="805"/>
      <c r="S186" s="805"/>
      <c r="T186" s="805"/>
      <c r="U186" s="805"/>
      <c r="V186" s="805"/>
      <c r="W186" s="805"/>
      <c r="X186" s="805"/>
      <c r="Y186" s="805"/>
      <c r="Z186" s="807"/>
      <c r="AA186" s="805"/>
      <c r="AB186" s="805"/>
      <c r="AC186" s="805"/>
      <c r="AD186" s="805"/>
      <c r="AE186" s="903"/>
      <c r="AF186" s="807"/>
      <c r="AG186" s="810"/>
      <c r="AH186" s="810"/>
      <c r="AI186" s="810"/>
      <c r="AJ186" s="811"/>
      <c r="AK186" s="812"/>
      <c r="AL186" s="811"/>
      <c r="AM186" s="811"/>
      <c r="AN186" s="811"/>
      <c r="AO186" s="811"/>
      <c r="AP186" s="811"/>
      <c r="AQ186" s="811"/>
      <c r="AR186" s="811"/>
      <c r="AS186" s="811"/>
      <c r="AT186" s="811"/>
      <c r="AU186" s="811"/>
      <c r="AV186" s="811"/>
      <c r="AW186" s="811"/>
      <c r="AX186" s="811"/>
      <c r="AY186" s="811"/>
      <c r="AZ186" s="811"/>
      <c r="BA186" s="811"/>
      <c r="BB186" s="811"/>
      <c r="BC186" s="811"/>
      <c r="BD186" s="811"/>
      <c r="BE186" s="811"/>
      <c r="BF186" s="811"/>
      <c r="BG186" s="811"/>
      <c r="BH186" s="811"/>
      <c r="BI186" s="811"/>
      <c r="BJ186" s="811"/>
      <c r="BK186" s="811"/>
      <c r="BL186" s="811"/>
      <c r="BM186" s="811"/>
      <c r="BN186" s="811"/>
      <c r="BO186" s="811"/>
      <c r="BP186" s="811"/>
      <c r="BQ186" s="811"/>
      <c r="BR186" s="811"/>
      <c r="BS186" s="811"/>
      <c r="BT186" s="811"/>
      <c r="BU186" s="811"/>
      <c r="BV186" s="811"/>
      <c r="BW186" s="811"/>
      <c r="BX186" s="811"/>
      <c r="BY186" s="811"/>
      <c r="BZ186" s="811"/>
      <c r="CA186" s="811"/>
      <c r="CB186" s="811"/>
      <c r="CC186" s="811"/>
      <c r="CD186" s="811"/>
      <c r="CE186" s="811"/>
      <c r="CF186" s="811"/>
      <c r="CG186" s="811"/>
      <c r="CH186" s="811"/>
      <c r="CI186" s="811"/>
      <c r="CJ186" s="811"/>
      <c r="CK186" s="822"/>
      <c r="CL186" s="822"/>
      <c r="CM186" s="822"/>
      <c r="CN186" s="822"/>
      <c r="CO186" s="805"/>
      <c r="CP186" s="822"/>
      <c r="CQ186" s="805"/>
      <c r="CR186" s="805"/>
      <c r="CS186" s="904"/>
      <c r="CT186" s="905"/>
      <c r="CU186" s="916"/>
      <c r="CV186" s="807"/>
      <c r="CW186" s="807"/>
      <c r="CX186" s="905"/>
      <c r="CY186" s="817"/>
      <c r="CZ186" s="817"/>
      <c r="DA186" s="818"/>
      <c r="DB186" s="818"/>
      <c r="DC186" s="818"/>
      <c r="DD186" s="818"/>
      <c r="DE186" s="818"/>
      <c r="DF186" s="818"/>
      <c r="DG186" s="818"/>
      <c r="DH186" s="819"/>
      <c r="DI186" s="807"/>
      <c r="DJ186" s="807"/>
      <c r="DK186" s="807"/>
      <c r="DL186" s="807"/>
      <c r="DM186" s="807"/>
      <c r="DN186" s="807"/>
      <c r="DO186" s="820"/>
      <c r="DP186" s="807"/>
      <c r="DQ186" s="807"/>
      <c r="DR186" s="807"/>
      <c r="DS186" s="819"/>
      <c r="DT186" s="752">
        <v>0</v>
      </c>
      <c r="DU186" s="753" t="s">
        <v>308</v>
      </c>
      <c r="DV186" s="753" t="s">
        <v>308</v>
      </c>
      <c r="DW186" s="754" t="s">
        <v>308</v>
      </c>
      <c r="DX186" s="755" t="s">
        <v>308</v>
      </c>
      <c r="DY186" s="754" t="e">
        <v>#VALUE!</v>
      </c>
      <c r="DZ186" s="754" t="e">
        <v>#VALUE!</v>
      </c>
      <c r="EA186" s="754"/>
      <c r="EB186" s="754"/>
    </row>
    <row r="187" spans="1:266" ht="17.25" hidden="1" customHeight="1" outlineLevel="1" x14ac:dyDescent="0.35">
      <c r="A187" s="618" t="s">
        <v>308</v>
      </c>
      <c r="B187" s="730">
        <v>170</v>
      </c>
      <c r="C187" s="730" t="s">
        <v>741</v>
      </c>
      <c r="D187" s="730" t="s">
        <v>741</v>
      </c>
      <c r="E187" s="730">
        <v>3</v>
      </c>
      <c r="F187" s="731"/>
      <c r="G187" s="731"/>
      <c r="H187" s="826"/>
      <c r="I187" s="730" t="s">
        <v>308</v>
      </c>
      <c r="J187" s="730" t="s">
        <v>308</v>
      </c>
      <c r="K187" s="730">
        <v>0</v>
      </c>
      <c r="L187" s="730" t="s">
        <v>308</v>
      </c>
      <c r="M187" s="805"/>
      <c r="N187" s="805"/>
      <c r="O187" s="805"/>
      <c r="P187" s="805"/>
      <c r="Q187" s="805"/>
      <c r="R187" s="805"/>
      <c r="S187" s="805"/>
      <c r="T187" s="805"/>
      <c r="U187" s="805"/>
      <c r="V187" s="805"/>
      <c r="W187" s="805"/>
      <c r="X187" s="805"/>
      <c r="Y187" s="805"/>
      <c r="Z187" s="807"/>
      <c r="AA187" s="805"/>
      <c r="AB187" s="805"/>
      <c r="AC187" s="805"/>
      <c r="AD187" s="805"/>
      <c r="AE187" s="903"/>
      <c r="AF187" s="807"/>
      <c r="AG187" s="810"/>
      <c r="AH187" s="810"/>
      <c r="AI187" s="810"/>
      <c r="AJ187" s="811"/>
      <c r="AK187" s="812"/>
      <c r="AL187" s="811"/>
      <c r="AM187" s="811"/>
      <c r="AN187" s="811"/>
      <c r="AO187" s="811"/>
      <c r="AP187" s="811"/>
      <c r="AQ187" s="811"/>
      <c r="AR187" s="811"/>
      <c r="AS187" s="811"/>
      <c r="AT187" s="811"/>
      <c r="AU187" s="811"/>
      <c r="AV187" s="811"/>
      <c r="AW187" s="811"/>
      <c r="AX187" s="811"/>
      <c r="AY187" s="811"/>
      <c r="AZ187" s="811"/>
      <c r="BA187" s="811"/>
      <c r="BB187" s="811"/>
      <c r="BC187" s="811"/>
      <c r="BD187" s="811"/>
      <c r="BE187" s="811"/>
      <c r="BF187" s="811"/>
      <c r="BG187" s="811"/>
      <c r="BH187" s="811"/>
      <c r="BI187" s="811"/>
      <c r="BJ187" s="811"/>
      <c r="BK187" s="811"/>
      <c r="BL187" s="811"/>
      <c r="BM187" s="811"/>
      <c r="BN187" s="811"/>
      <c r="BO187" s="811"/>
      <c r="BP187" s="811"/>
      <c r="BQ187" s="811"/>
      <c r="BR187" s="811"/>
      <c r="BS187" s="811"/>
      <c r="BT187" s="811"/>
      <c r="BU187" s="811"/>
      <c r="BV187" s="811"/>
      <c r="BW187" s="811"/>
      <c r="BX187" s="811"/>
      <c r="BY187" s="811"/>
      <c r="BZ187" s="811"/>
      <c r="CA187" s="811"/>
      <c r="CB187" s="811"/>
      <c r="CC187" s="811"/>
      <c r="CD187" s="811"/>
      <c r="CE187" s="811"/>
      <c r="CF187" s="811"/>
      <c r="CG187" s="811"/>
      <c r="CH187" s="811"/>
      <c r="CI187" s="811"/>
      <c r="CJ187" s="811"/>
      <c r="CK187" s="805"/>
      <c r="CL187" s="805"/>
      <c r="CM187" s="805"/>
      <c r="CN187" s="822"/>
      <c r="CO187" s="805"/>
      <c r="CP187" s="805"/>
      <c r="CQ187" s="805"/>
      <c r="CR187" s="805"/>
      <c r="CS187" s="814"/>
      <c r="CT187" s="905"/>
      <c r="CU187" s="906"/>
      <c r="CV187" s="807"/>
      <c r="CW187" s="807"/>
      <c r="CX187" s="905"/>
      <c r="CY187" s="817"/>
      <c r="CZ187" s="817"/>
      <c r="DA187" s="818"/>
      <c r="DB187" s="818"/>
      <c r="DC187" s="818"/>
      <c r="DD187" s="818"/>
      <c r="DE187" s="818"/>
      <c r="DF187" s="818"/>
      <c r="DG187" s="818"/>
      <c r="DH187" s="819"/>
      <c r="DI187" s="807"/>
      <c r="DJ187" s="807"/>
      <c r="DK187" s="807"/>
      <c r="DL187" s="807"/>
      <c r="DM187" s="807"/>
      <c r="DN187" s="807"/>
      <c r="DO187" s="820"/>
      <c r="DP187" s="807"/>
      <c r="DQ187" s="807"/>
      <c r="DR187" s="807"/>
      <c r="DS187" s="819"/>
      <c r="DT187" s="752">
        <v>0</v>
      </c>
      <c r="DU187" s="753" t="s">
        <v>308</v>
      </c>
      <c r="DV187" s="753" t="s">
        <v>308</v>
      </c>
      <c r="DW187" s="754" t="s">
        <v>308</v>
      </c>
      <c r="DX187" s="755" t="s">
        <v>308</v>
      </c>
      <c r="DY187" s="754" t="e">
        <v>#VALUE!</v>
      </c>
      <c r="DZ187" s="754" t="e">
        <v>#VALUE!</v>
      </c>
      <c r="EA187" s="754"/>
      <c r="EB187" s="754"/>
    </row>
    <row r="188" spans="1:266" ht="17.25" hidden="1" customHeight="1" outlineLevel="1" x14ac:dyDescent="0.35">
      <c r="A188" s="618" t="s">
        <v>308</v>
      </c>
      <c r="B188" s="730">
        <v>171</v>
      </c>
      <c r="C188" s="730" t="s">
        <v>741</v>
      </c>
      <c r="D188" s="730" t="s">
        <v>741</v>
      </c>
      <c r="E188" s="730">
        <v>3</v>
      </c>
      <c r="F188" s="731"/>
      <c r="G188" s="731"/>
      <c r="H188" s="826"/>
      <c r="I188" s="730" t="s">
        <v>308</v>
      </c>
      <c r="J188" s="730" t="s">
        <v>308</v>
      </c>
      <c r="K188" s="730">
        <v>0</v>
      </c>
      <c r="L188" s="730" t="s">
        <v>308</v>
      </c>
      <c r="M188" s="805"/>
      <c r="N188" s="805"/>
      <c r="O188" s="805"/>
      <c r="P188" s="805"/>
      <c r="Q188" s="805"/>
      <c r="R188" s="805"/>
      <c r="S188" s="805"/>
      <c r="T188" s="805"/>
      <c r="U188" s="805"/>
      <c r="V188" s="805"/>
      <c r="W188" s="805"/>
      <c r="X188" s="805"/>
      <c r="Y188" s="805"/>
      <c r="Z188" s="807"/>
      <c r="AA188" s="805"/>
      <c r="AB188" s="805"/>
      <c r="AC188" s="805"/>
      <c r="AD188" s="805"/>
      <c r="AE188" s="903"/>
      <c r="AF188" s="807"/>
      <c r="AG188" s="810"/>
      <c r="AH188" s="810"/>
      <c r="AI188" s="810"/>
      <c r="AJ188" s="811"/>
      <c r="AK188" s="812"/>
      <c r="AL188" s="811"/>
      <c r="AM188" s="811"/>
      <c r="AN188" s="811"/>
      <c r="AO188" s="811"/>
      <c r="AP188" s="811"/>
      <c r="AQ188" s="811"/>
      <c r="AR188" s="811"/>
      <c r="AS188" s="811"/>
      <c r="AT188" s="811"/>
      <c r="AU188" s="811"/>
      <c r="AV188" s="811"/>
      <c r="AW188" s="811"/>
      <c r="AX188" s="811"/>
      <c r="AY188" s="811"/>
      <c r="AZ188" s="811"/>
      <c r="BA188" s="811"/>
      <c r="BB188" s="811"/>
      <c r="BC188" s="811"/>
      <c r="BD188" s="811"/>
      <c r="BE188" s="811"/>
      <c r="BF188" s="811"/>
      <c r="BG188" s="811"/>
      <c r="BH188" s="811"/>
      <c r="BI188" s="811"/>
      <c r="BJ188" s="811"/>
      <c r="BK188" s="811"/>
      <c r="BL188" s="811"/>
      <c r="BM188" s="811"/>
      <c r="BN188" s="811"/>
      <c r="BO188" s="811"/>
      <c r="BP188" s="811"/>
      <c r="BQ188" s="811"/>
      <c r="BR188" s="811"/>
      <c r="BS188" s="811"/>
      <c r="BT188" s="811"/>
      <c r="BU188" s="811"/>
      <c r="BV188" s="811"/>
      <c r="BW188" s="811"/>
      <c r="BX188" s="811"/>
      <c r="BY188" s="811"/>
      <c r="BZ188" s="811"/>
      <c r="CA188" s="811"/>
      <c r="CB188" s="811"/>
      <c r="CC188" s="811"/>
      <c r="CD188" s="811"/>
      <c r="CE188" s="811"/>
      <c r="CF188" s="811"/>
      <c r="CG188" s="811"/>
      <c r="CH188" s="811"/>
      <c r="CI188" s="811"/>
      <c r="CJ188" s="811"/>
      <c r="CK188" s="822"/>
      <c r="CL188" s="822"/>
      <c r="CM188" s="822"/>
      <c r="CN188" s="822"/>
      <c r="CO188" s="805"/>
      <c r="CP188" s="822"/>
      <c r="CQ188" s="805"/>
      <c r="CR188" s="805"/>
      <c r="CS188" s="904"/>
      <c r="CT188" s="905"/>
      <c r="CU188" s="916"/>
      <c r="CV188" s="807"/>
      <c r="CW188" s="807"/>
      <c r="CX188" s="905"/>
      <c r="CY188" s="817"/>
      <c r="CZ188" s="817"/>
      <c r="DA188" s="818"/>
      <c r="DB188" s="818"/>
      <c r="DC188" s="818"/>
      <c r="DD188" s="818"/>
      <c r="DE188" s="818"/>
      <c r="DF188" s="818"/>
      <c r="DG188" s="818"/>
      <c r="DH188" s="819"/>
      <c r="DI188" s="807"/>
      <c r="DJ188" s="807"/>
      <c r="DK188" s="807"/>
      <c r="DL188" s="807"/>
      <c r="DM188" s="807"/>
      <c r="DN188" s="807"/>
      <c r="DO188" s="820"/>
      <c r="DP188" s="807"/>
      <c r="DQ188" s="807"/>
      <c r="DR188" s="807"/>
      <c r="DS188" s="819"/>
      <c r="DT188" s="752">
        <v>0</v>
      </c>
      <c r="DU188" s="753" t="s">
        <v>308</v>
      </c>
      <c r="DV188" s="753" t="s">
        <v>308</v>
      </c>
      <c r="DW188" s="754" t="s">
        <v>308</v>
      </c>
      <c r="DX188" s="755" t="s">
        <v>308</v>
      </c>
      <c r="DY188" s="754" t="e">
        <v>#VALUE!</v>
      </c>
      <c r="DZ188" s="754" t="e">
        <v>#VALUE!</v>
      </c>
      <c r="EA188" s="754"/>
      <c r="EB188" s="754"/>
    </row>
    <row r="189" spans="1:266" ht="17.25" hidden="1" customHeight="1" outlineLevel="1" x14ac:dyDescent="0.35">
      <c r="A189" s="618" t="s">
        <v>308</v>
      </c>
      <c r="B189" s="730">
        <v>172</v>
      </c>
      <c r="C189" s="730" t="s">
        <v>741</v>
      </c>
      <c r="D189" s="730" t="s">
        <v>741</v>
      </c>
      <c r="E189" s="730">
        <v>3</v>
      </c>
      <c r="F189" s="731"/>
      <c r="G189" s="731"/>
      <c r="H189" s="826"/>
      <c r="I189" s="730" t="s">
        <v>308</v>
      </c>
      <c r="J189" s="730" t="s">
        <v>308</v>
      </c>
      <c r="K189" s="730">
        <v>0</v>
      </c>
      <c r="L189" s="730" t="s">
        <v>308</v>
      </c>
      <c r="M189" s="805"/>
      <c r="N189" s="805"/>
      <c r="O189" s="805"/>
      <c r="P189" s="805"/>
      <c r="Q189" s="805"/>
      <c r="R189" s="805"/>
      <c r="S189" s="805"/>
      <c r="T189" s="805"/>
      <c r="U189" s="805"/>
      <c r="V189" s="805"/>
      <c r="W189" s="805"/>
      <c r="X189" s="805"/>
      <c r="Y189" s="805"/>
      <c r="Z189" s="807"/>
      <c r="AA189" s="805"/>
      <c r="AB189" s="805"/>
      <c r="AC189" s="805"/>
      <c r="AD189" s="805"/>
      <c r="AE189" s="903"/>
      <c r="AF189" s="807"/>
      <c r="AG189" s="810"/>
      <c r="AH189" s="810"/>
      <c r="AI189" s="810"/>
      <c r="AJ189" s="811"/>
      <c r="AK189" s="812"/>
      <c r="AL189" s="811"/>
      <c r="AM189" s="811"/>
      <c r="AN189" s="811"/>
      <c r="AO189" s="811"/>
      <c r="AP189" s="811"/>
      <c r="AQ189" s="811"/>
      <c r="AR189" s="811"/>
      <c r="AS189" s="811"/>
      <c r="AT189" s="811"/>
      <c r="AU189" s="811"/>
      <c r="AV189" s="811"/>
      <c r="AW189" s="811"/>
      <c r="AX189" s="811"/>
      <c r="AY189" s="811"/>
      <c r="AZ189" s="811"/>
      <c r="BA189" s="811"/>
      <c r="BB189" s="811"/>
      <c r="BC189" s="811"/>
      <c r="BD189" s="811"/>
      <c r="BE189" s="811"/>
      <c r="BF189" s="811"/>
      <c r="BG189" s="811"/>
      <c r="BH189" s="811"/>
      <c r="BI189" s="811"/>
      <c r="BJ189" s="811"/>
      <c r="BK189" s="811"/>
      <c r="BL189" s="811"/>
      <c r="BM189" s="811"/>
      <c r="BN189" s="811"/>
      <c r="BO189" s="811"/>
      <c r="BP189" s="811"/>
      <c r="BQ189" s="811"/>
      <c r="BR189" s="811"/>
      <c r="BS189" s="811"/>
      <c r="BT189" s="811"/>
      <c r="BU189" s="811"/>
      <c r="BV189" s="811"/>
      <c r="BW189" s="811"/>
      <c r="BX189" s="811"/>
      <c r="BY189" s="811"/>
      <c r="BZ189" s="811"/>
      <c r="CA189" s="811"/>
      <c r="CB189" s="811"/>
      <c r="CC189" s="811"/>
      <c r="CD189" s="811"/>
      <c r="CE189" s="811"/>
      <c r="CF189" s="811"/>
      <c r="CG189" s="811"/>
      <c r="CH189" s="811"/>
      <c r="CI189" s="811"/>
      <c r="CJ189" s="811"/>
      <c r="CK189" s="822"/>
      <c r="CL189" s="822"/>
      <c r="CM189" s="822"/>
      <c r="CN189" s="822"/>
      <c r="CO189" s="805"/>
      <c r="CP189" s="822"/>
      <c r="CQ189" s="805"/>
      <c r="CR189" s="805"/>
      <c r="CS189" s="904"/>
      <c r="CT189" s="905"/>
      <c r="CU189" s="916"/>
      <c r="CV189" s="807"/>
      <c r="CW189" s="807"/>
      <c r="CX189" s="905"/>
      <c r="CY189" s="817"/>
      <c r="CZ189" s="817"/>
      <c r="DA189" s="818"/>
      <c r="DB189" s="818"/>
      <c r="DC189" s="818"/>
      <c r="DD189" s="818"/>
      <c r="DE189" s="818"/>
      <c r="DF189" s="818"/>
      <c r="DG189" s="818"/>
      <c r="DH189" s="819"/>
      <c r="DI189" s="807"/>
      <c r="DJ189" s="807"/>
      <c r="DK189" s="807"/>
      <c r="DL189" s="807"/>
      <c r="DM189" s="807"/>
      <c r="DN189" s="807"/>
      <c r="DO189" s="820"/>
      <c r="DP189" s="809"/>
      <c r="DQ189" s="809"/>
      <c r="DR189" s="809"/>
      <c r="DS189" s="819"/>
      <c r="DT189" s="752">
        <v>0</v>
      </c>
      <c r="DU189" s="753" t="s">
        <v>308</v>
      </c>
      <c r="DV189" s="753" t="s">
        <v>308</v>
      </c>
      <c r="DW189" s="754" t="s">
        <v>308</v>
      </c>
      <c r="DX189" s="755" t="s">
        <v>308</v>
      </c>
      <c r="DY189" s="754" t="e">
        <v>#VALUE!</v>
      </c>
      <c r="DZ189" s="754" t="e">
        <v>#VALUE!</v>
      </c>
      <c r="EA189" s="754"/>
      <c r="EB189" s="754"/>
    </row>
    <row r="190" spans="1:266" ht="17.25" hidden="1" customHeight="1" outlineLevel="1" x14ac:dyDescent="0.35">
      <c r="A190" s="618" t="s">
        <v>308</v>
      </c>
      <c r="B190" s="730">
        <v>173</v>
      </c>
      <c r="C190" s="730" t="s">
        <v>741</v>
      </c>
      <c r="D190" s="730" t="s">
        <v>741</v>
      </c>
      <c r="E190" s="730">
        <v>3</v>
      </c>
      <c r="F190" s="731"/>
      <c r="G190" s="731"/>
      <c r="H190" s="826"/>
      <c r="I190" s="730" t="s">
        <v>308</v>
      </c>
      <c r="J190" s="730" t="s">
        <v>308</v>
      </c>
      <c r="K190" s="730">
        <v>0</v>
      </c>
      <c r="L190" s="730" t="s">
        <v>308</v>
      </c>
      <c r="M190" s="805"/>
      <c r="N190" s="805">
        <v>0</v>
      </c>
      <c r="O190" s="805" t="s">
        <v>742</v>
      </c>
      <c r="P190" s="805" t="b">
        <v>1</v>
      </c>
      <c r="Q190" s="805" t="e">
        <v>#VALUE!</v>
      </c>
      <c r="R190" s="805"/>
      <c r="S190" s="805"/>
      <c r="T190" s="805"/>
      <c r="U190" s="805"/>
      <c r="V190" s="805"/>
      <c r="W190" s="805"/>
      <c r="X190" s="805"/>
      <c r="Y190" s="805"/>
      <c r="Z190" s="807"/>
      <c r="AA190" s="805"/>
      <c r="AB190" s="805"/>
      <c r="AC190" s="805"/>
      <c r="AD190" s="805"/>
      <c r="AE190" s="903"/>
      <c r="AF190" s="807"/>
      <c r="AG190" s="810"/>
      <c r="AH190" s="810"/>
      <c r="AI190" s="810"/>
      <c r="AJ190" s="811"/>
      <c r="AK190" s="812"/>
      <c r="AL190" s="811"/>
      <c r="AM190" s="811"/>
      <c r="AN190" s="811"/>
      <c r="AO190" s="811"/>
      <c r="AP190" s="811"/>
      <c r="AQ190" s="811"/>
      <c r="AR190" s="811"/>
      <c r="AS190" s="811"/>
      <c r="AT190" s="811"/>
      <c r="AU190" s="811"/>
      <c r="AV190" s="811"/>
      <c r="AW190" s="811"/>
      <c r="AX190" s="811"/>
      <c r="AY190" s="811"/>
      <c r="AZ190" s="811"/>
      <c r="BA190" s="811"/>
      <c r="BB190" s="811"/>
      <c r="BC190" s="811"/>
      <c r="BD190" s="811"/>
      <c r="BE190" s="811"/>
      <c r="BF190" s="811"/>
      <c r="BG190" s="811"/>
      <c r="BH190" s="811"/>
      <c r="BI190" s="811"/>
      <c r="BJ190" s="811"/>
      <c r="BK190" s="811"/>
      <c r="BL190" s="811"/>
      <c r="BM190" s="811"/>
      <c r="BN190" s="811"/>
      <c r="BO190" s="811"/>
      <c r="BP190" s="811"/>
      <c r="BQ190" s="811"/>
      <c r="BR190" s="811"/>
      <c r="BS190" s="811"/>
      <c r="BT190" s="811"/>
      <c r="BU190" s="811"/>
      <c r="BV190" s="811"/>
      <c r="BW190" s="811"/>
      <c r="BX190" s="811"/>
      <c r="BY190" s="811"/>
      <c r="BZ190" s="811"/>
      <c r="CA190" s="811"/>
      <c r="CB190" s="811"/>
      <c r="CC190" s="811"/>
      <c r="CD190" s="811"/>
      <c r="CE190" s="811"/>
      <c r="CF190" s="811"/>
      <c r="CG190" s="811"/>
      <c r="CH190" s="811"/>
      <c r="CI190" s="811"/>
      <c r="CJ190" s="811"/>
      <c r="CK190" s="805"/>
      <c r="CL190" s="805"/>
      <c r="CM190" s="805"/>
      <c r="CN190" s="822"/>
      <c r="CO190" s="805"/>
      <c r="CP190" s="805"/>
      <c r="CQ190" s="805"/>
      <c r="CR190" s="805"/>
      <c r="CS190" s="904"/>
      <c r="CT190" s="905"/>
      <c r="CU190" s="906"/>
      <c r="CV190" s="807"/>
      <c r="CW190" s="807"/>
      <c r="CX190" s="905"/>
      <c r="CY190" s="817"/>
      <c r="CZ190" s="817"/>
      <c r="DA190" s="818"/>
      <c r="DB190" s="818"/>
      <c r="DC190" s="818"/>
      <c r="DD190" s="818"/>
      <c r="DE190" s="818"/>
      <c r="DF190" s="818"/>
      <c r="DG190" s="818"/>
      <c r="DH190" s="819"/>
      <c r="DI190" s="807"/>
      <c r="DJ190" s="807"/>
      <c r="DK190" s="807"/>
      <c r="DL190" s="807"/>
      <c r="DM190" s="807"/>
      <c r="DN190" s="807"/>
      <c r="DO190" s="820"/>
      <c r="DP190" s="807"/>
      <c r="DQ190" s="807"/>
      <c r="DR190" s="807"/>
      <c r="DS190" s="819"/>
      <c r="DT190" s="752">
        <v>0</v>
      </c>
      <c r="DU190" s="753" t="s">
        <v>308</v>
      </c>
      <c r="DV190" s="753" t="s">
        <v>308</v>
      </c>
      <c r="DW190" s="754" t="s">
        <v>308</v>
      </c>
      <c r="DX190" s="755" t="s">
        <v>308</v>
      </c>
      <c r="DY190" s="754" t="e">
        <v>#VALUE!</v>
      </c>
      <c r="DZ190" s="754" t="e">
        <v>#VALUE!</v>
      </c>
      <c r="EA190" s="754"/>
      <c r="EB190" s="754"/>
    </row>
    <row r="191" spans="1:266" ht="17.25" hidden="1" customHeight="1" outlineLevel="1" x14ac:dyDescent="0.35">
      <c r="A191" s="618" t="s">
        <v>308</v>
      </c>
      <c r="B191" s="730">
        <v>174</v>
      </c>
      <c r="C191" s="730" t="s">
        <v>741</v>
      </c>
      <c r="D191" s="730" t="s">
        <v>741</v>
      </c>
      <c r="E191" s="730">
        <v>3</v>
      </c>
      <c r="F191" s="731"/>
      <c r="G191" s="731"/>
      <c r="H191" s="826"/>
      <c r="I191" s="730" t="s">
        <v>308</v>
      </c>
      <c r="J191" s="730" t="s">
        <v>308</v>
      </c>
      <c r="K191" s="730">
        <v>0</v>
      </c>
      <c r="L191" s="730" t="s">
        <v>308</v>
      </c>
      <c r="M191" s="805"/>
      <c r="N191" s="805">
        <v>0</v>
      </c>
      <c r="O191" s="805" t="s">
        <v>742</v>
      </c>
      <c r="P191" s="805" t="b">
        <v>1</v>
      </c>
      <c r="Q191" s="805" t="e">
        <v>#VALUE!</v>
      </c>
      <c r="R191" s="805"/>
      <c r="S191" s="805"/>
      <c r="T191" s="805"/>
      <c r="U191" s="805"/>
      <c r="V191" s="805"/>
      <c r="W191" s="805"/>
      <c r="X191" s="805"/>
      <c r="Y191" s="805"/>
      <c r="Z191" s="807"/>
      <c r="AA191" s="805"/>
      <c r="AB191" s="805"/>
      <c r="AC191" s="805"/>
      <c r="AD191" s="805"/>
      <c r="AE191" s="903"/>
      <c r="AF191" s="807"/>
      <c r="AG191" s="810"/>
      <c r="AH191" s="810"/>
      <c r="AI191" s="810"/>
      <c r="AJ191" s="811"/>
      <c r="AK191" s="812"/>
      <c r="AL191" s="811"/>
      <c r="AM191" s="811"/>
      <c r="AN191" s="811"/>
      <c r="AO191" s="811"/>
      <c r="AP191" s="811"/>
      <c r="AQ191" s="811"/>
      <c r="AR191" s="811"/>
      <c r="AS191" s="811"/>
      <c r="AT191" s="811"/>
      <c r="AU191" s="811"/>
      <c r="AV191" s="811"/>
      <c r="AW191" s="811"/>
      <c r="AX191" s="811"/>
      <c r="AY191" s="811"/>
      <c r="AZ191" s="811"/>
      <c r="BA191" s="811"/>
      <c r="BB191" s="811"/>
      <c r="BC191" s="811"/>
      <c r="BD191" s="811"/>
      <c r="BE191" s="811"/>
      <c r="BF191" s="811"/>
      <c r="BG191" s="811"/>
      <c r="BH191" s="811"/>
      <c r="BI191" s="811"/>
      <c r="BJ191" s="811"/>
      <c r="BK191" s="811"/>
      <c r="BL191" s="811"/>
      <c r="BM191" s="811"/>
      <c r="BN191" s="811"/>
      <c r="BO191" s="811"/>
      <c r="BP191" s="811"/>
      <c r="BQ191" s="811"/>
      <c r="BR191" s="811"/>
      <c r="BS191" s="811"/>
      <c r="BT191" s="811"/>
      <c r="BU191" s="811"/>
      <c r="BV191" s="811"/>
      <c r="BW191" s="811"/>
      <c r="BX191" s="811"/>
      <c r="BY191" s="811"/>
      <c r="BZ191" s="811"/>
      <c r="CA191" s="811"/>
      <c r="CB191" s="811"/>
      <c r="CC191" s="811"/>
      <c r="CD191" s="811"/>
      <c r="CE191" s="811"/>
      <c r="CF191" s="811"/>
      <c r="CG191" s="811"/>
      <c r="CH191" s="811"/>
      <c r="CI191" s="811"/>
      <c r="CJ191" s="811"/>
      <c r="CK191" s="805"/>
      <c r="CL191" s="805"/>
      <c r="CM191" s="805"/>
      <c r="CN191" s="822"/>
      <c r="CO191" s="805"/>
      <c r="CP191" s="805"/>
      <c r="CQ191" s="805"/>
      <c r="CR191" s="805"/>
      <c r="CS191" s="904"/>
      <c r="CT191" s="905"/>
      <c r="CU191" s="906"/>
      <c r="CV191" s="807"/>
      <c r="CW191" s="807"/>
      <c r="CX191" s="905"/>
      <c r="CY191" s="817"/>
      <c r="CZ191" s="817"/>
      <c r="DA191" s="818"/>
      <c r="DB191" s="818"/>
      <c r="DC191" s="818"/>
      <c r="DD191" s="818"/>
      <c r="DE191" s="818"/>
      <c r="DF191" s="818"/>
      <c r="DG191" s="818"/>
      <c r="DH191" s="819"/>
      <c r="DI191" s="807"/>
      <c r="DJ191" s="807"/>
      <c r="DK191" s="807"/>
      <c r="DL191" s="807"/>
      <c r="DM191" s="807"/>
      <c r="DN191" s="807"/>
      <c r="DO191" s="820"/>
      <c r="DP191" s="807"/>
      <c r="DQ191" s="807"/>
      <c r="DR191" s="807"/>
      <c r="DS191" s="819"/>
      <c r="DT191" s="752">
        <v>0</v>
      </c>
      <c r="DU191" s="753" t="s">
        <v>308</v>
      </c>
      <c r="DV191" s="753" t="s">
        <v>308</v>
      </c>
      <c r="DW191" s="754" t="s">
        <v>308</v>
      </c>
      <c r="DX191" s="755" t="s">
        <v>308</v>
      </c>
      <c r="DY191" s="754" t="e">
        <v>#VALUE!</v>
      </c>
      <c r="DZ191" s="754" t="e">
        <v>#VALUE!</v>
      </c>
      <c r="EA191" s="754"/>
      <c r="EB191" s="754"/>
    </row>
    <row r="192" spans="1:266" ht="17.25" hidden="1" customHeight="1" outlineLevel="1" x14ac:dyDescent="0.35">
      <c r="A192" s="618" t="s">
        <v>308</v>
      </c>
      <c r="B192" s="730">
        <v>175</v>
      </c>
      <c r="C192" s="730" t="s">
        <v>741</v>
      </c>
      <c r="D192" s="730" t="s">
        <v>741</v>
      </c>
      <c r="E192" s="730">
        <v>3</v>
      </c>
      <c r="F192" s="731"/>
      <c r="G192" s="731"/>
      <c r="H192" s="826"/>
      <c r="I192" s="730" t="s">
        <v>308</v>
      </c>
      <c r="J192" s="730" t="s">
        <v>308</v>
      </c>
      <c r="K192" s="730">
        <v>0</v>
      </c>
      <c r="L192" s="730" t="s">
        <v>308</v>
      </c>
      <c r="M192" s="805"/>
      <c r="N192" s="805">
        <v>0</v>
      </c>
      <c r="O192" s="805" t="s">
        <v>742</v>
      </c>
      <c r="P192" s="805" t="b">
        <v>1</v>
      </c>
      <c r="Q192" s="805" t="e">
        <v>#VALUE!</v>
      </c>
      <c r="R192" s="805"/>
      <c r="S192" s="805"/>
      <c r="T192" s="805"/>
      <c r="U192" s="805"/>
      <c r="V192" s="805"/>
      <c r="W192" s="805"/>
      <c r="X192" s="805"/>
      <c r="Y192" s="805"/>
      <c r="Z192" s="807"/>
      <c r="AA192" s="805"/>
      <c r="AB192" s="805"/>
      <c r="AC192" s="805"/>
      <c r="AD192" s="805"/>
      <c r="AE192" s="903"/>
      <c r="AF192" s="807"/>
      <c r="AG192" s="810"/>
      <c r="AH192" s="810"/>
      <c r="AI192" s="810"/>
      <c r="AJ192" s="811"/>
      <c r="AK192" s="812"/>
      <c r="AL192" s="811"/>
      <c r="AM192" s="811"/>
      <c r="AN192" s="811"/>
      <c r="AO192" s="811"/>
      <c r="AP192" s="811"/>
      <c r="AQ192" s="811"/>
      <c r="AR192" s="811"/>
      <c r="AS192" s="811"/>
      <c r="AT192" s="811"/>
      <c r="AU192" s="811"/>
      <c r="AV192" s="811"/>
      <c r="AW192" s="811"/>
      <c r="AX192" s="811"/>
      <c r="AY192" s="811"/>
      <c r="AZ192" s="811"/>
      <c r="BA192" s="811"/>
      <c r="BB192" s="811"/>
      <c r="BC192" s="811"/>
      <c r="BD192" s="811"/>
      <c r="BE192" s="811"/>
      <c r="BF192" s="811"/>
      <c r="BG192" s="811"/>
      <c r="BH192" s="811"/>
      <c r="BI192" s="811"/>
      <c r="BJ192" s="811"/>
      <c r="BK192" s="811"/>
      <c r="BL192" s="811"/>
      <c r="BM192" s="811"/>
      <c r="BN192" s="811"/>
      <c r="BO192" s="811"/>
      <c r="BP192" s="811"/>
      <c r="BQ192" s="811"/>
      <c r="BR192" s="811"/>
      <c r="BS192" s="811"/>
      <c r="BT192" s="811"/>
      <c r="BU192" s="811"/>
      <c r="BV192" s="811"/>
      <c r="BW192" s="811"/>
      <c r="BX192" s="811"/>
      <c r="BY192" s="811"/>
      <c r="BZ192" s="811"/>
      <c r="CA192" s="811"/>
      <c r="CB192" s="811"/>
      <c r="CC192" s="811"/>
      <c r="CD192" s="811"/>
      <c r="CE192" s="811"/>
      <c r="CF192" s="811"/>
      <c r="CG192" s="811"/>
      <c r="CH192" s="811"/>
      <c r="CI192" s="811"/>
      <c r="CJ192" s="811"/>
      <c r="CK192" s="805"/>
      <c r="CL192" s="805"/>
      <c r="CM192" s="805"/>
      <c r="CN192" s="822"/>
      <c r="CO192" s="805"/>
      <c r="CP192" s="805"/>
      <c r="CQ192" s="805"/>
      <c r="CR192" s="805"/>
      <c r="CS192" s="904"/>
      <c r="CT192" s="905"/>
      <c r="CU192" s="906"/>
      <c r="CV192" s="807"/>
      <c r="CW192" s="807"/>
      <c r="CX192" s="905"/>
      <c r="CY192" s="817"/>
      <c r="CZ192" s="817"/>
      <c r="DA192" s="818"/>
      <c r="DB192" s="818"/>
      <c r="DC192" s="818"/>
      <c r="DD192" s="818"/>
      <c r="DE192" s="818"/>
      <c r="DF192" s="818"/>
      <c r="DG192" s="818"/>
      <c r="DH192" s="819"/>
      <c r="DI192" s="807"/>
      <c r="DJ192" s="807"/>
      <c r="DK192" s="807"/>
      <c r="DL192" s="807"/>
      <c r="DM192" s="807"/>
      <c r="DN192" s="807"/>
      <c r="DO192" s="820"/>
      <c r="DP192" s="807"/>
      <c r="DQ192" s="807"/>
      <c r="DR192" s="807"/>
      <c r="DS192" s="819"/>
      <c r="DT192" s="752">
        <v>0</v>
      </c>
      <c r="DU192" s="753" t="s">
        <v>308</v>
      </c>
      <c r="DV192" s="753" t="s">
        <v>308</v>
      </c>
      <c r="DW192" s="754" t="s">
        <v>308</v>
      </c>
      <c r="DX192" s="755" t="s">
        <v>308</v>
      </c>
      <c r="DY192" s="754" t="e">
        <v>#VALUE!</v>
      </c>
      <c r="DZ192" s="754" t="e">
        <v>#VALUE!</v>
      </c>
      <c r="EA192" s="754"/>
      <c r="EB192" s="754"/>
    </row>
    <row r="193" spans="1:266" ht="17.25" hidden="1" customHeight="1" outlineLevel="1" x14ac:dyDescent="0.35">
      <c r="A193" s="618" t="s">
        <v>308</v>
      </c>
      <c r="B193" s="730">
        <v>176</v>
      </c>
      <c r="C193" s="730" t="s">
        <v>741</v>
      </c>
      <c r="D193" s="730" t="s">
        <v>741</v>
      </c>
      <c r="E193" s="730">
        <v>3</v>
      </c>
      <c r="F193" s="731"/>
      <c r="G193" s="731"/>
      <c r="H193" s="826"/>
      <c r="I193" s="730" t="s">
        <v>308</v>
      </c>
      <c r="J193" s="730" t="s">
        <v>308</v>
      </c>
      <c r="K193" s="730">
        <v>0</v>
      </c>
      <c r="L193" s="730" t="s">
        <v>308</v>
      </c>
      <c r="M193" s="805"/>
      <c r="N193" s="805">
        <v>0</v>
      </c>
      <c r="O193" s="805" t="s">
        <v>742</v>
      </c>
      <c r="P193" s="805" t="b">
        <v>1</v>
      </c>
      <c r="Q193" s="805" t="e">
        <v>#VALUE!</v>
      </c>
      <c r="R193" s="805"/>
      <c r="S193" s="805"/>
      <c r="T193" s="805"/>
      <c r="U193" s="805"/>
      <c r="V193" s="805"/>
      <c r="W193" s="805"/>
      <c r="X193" s="805"/>
      <c r="Y193" s="805"/>
      <c r="Z193" s="807"/>
      <c r="AA193" s="805"/>
      <c r="AB193" s="805"/>
      <c r="AC193" s="805"/>
      <c r="AD193" s="805"/>
      <c r="AE193" s="903"/>
      <c r="AF193" s="807"/>
      <c r="AG193" s="810"/>
      <c r="AH193" s="810"/>
      <c r="AI193" s="810"/>
      <c r="AJ193" s="811"/>
      <c r="AK193" s="812"/>
      <c r="AL193" s="811"/>
      <c r="AM193" s="811"/>
      <c r="AN193" s="811"/>
      <c r="AO193" s="811"/>
      <c r="AP193" s="811"/>
      <c r="AQ193" s="811"/>
      <c r="AR193" s="811"/>
      <c r="AS193" s="811"/>
      <c r="AT193" s="811"/>
      <c r="AU193" s="811"/>
      <c r="AV193" s="811"/>
      <c r="AW193" s="811"/>
      <c r="AX193" s="811"/>
      <c r="AY193" s="811"/>
      <c r="AZ193" s="811"/>
      <c r="BA193" s="811"/>
      <c r="BB193" s="811"/>
      <c r="BC193" s="811"/>
      <c r="BD193" s="811"/>
      <c r="BE193" s="811"/>
      <c r="BF193" s="811"/>
      <c r="BG193" s="811"/>
      <c r="BH193" s="811"/>
      <c r="BI193" s="811"/>
      <c r="BJ193" s="811"/>
      <c r="BK193" s="811"/>
      <c r="BL193" s="811"/>
      <c r="BM193" s="811"/>
      <c r="BN193" s="811"/>
      <c r="BO193" s="811"/>
      <c r="BP193" s="811"/>
      <c r="BQ193" s="811"/>
      <c r="BR193" s="811"/>
      <c r="BS193" s="811"/>
      <c r="BT193" s="811"/>
      <c r="BU193" s="811"/>
      <c r="BV193" s="811"/>
      <c r="BW193" s="811"/>
      <c r="BX193" s="811"/>
      <c r="BY193" s="811"/>
      <c r="BZ193" s="811"/>
      <c r="CA193" s="811"/>
      <c r="CB193" s="811"/>
      <c r="CC193" s="811"/>
      <c r="CD193" s="811"/>
      <c r="CE193" s="811"/>
      <c r="CF193" s="811"/>
      <c r="CG193" s="811"/>
      <c r="CH193" s="811"/>
      <c r="CI193" s="811"/>
      <c r="CJ193" s="811"/>
      <c r="CK193" s="805"/>
      <c r="CL193" s="805"/>
      <c r="CM193" s="805"/>
      <c r="CN193" s="822"/>
      <c r="CO193" s="805"/>
      <c r="CP193" s="805"/>
      <c r="CQ193" s="805"/>
      <c r="CR193" s="805"/>
      <c r="CS193" s="904"/>
      <c r="CT193" s="905"/>
      <c r="CU193" s="906"/>
      <c r="CV193" s="807"/>
      <c r="CW193" s="807"/>
      <c r="CX193" s="905"/>
      <c r="CY193" s="817"/>
      <c r="CZ193" s="817"/>
      <c r="DA193" s="818"/>
      <c r="DB193" s="818"/>
      <c r="DC193" s="818"/>
      <c r="DD193" s="818"/>
      <c r="DE193" s="818"/>
      <c r="DF193" s="818"/>
      <c r="DG193" s="818"/>
      <c r="DH193" s="819"/>
      <c r="DI193" s="807"/>
      <c r="DJ193" s="807"/>
      <c r="DK193" s="807"/>
      <c r="DL193" s="807"/>
      <c r="DM193" s="807"/>
      <c r="DN193" s="807"/>
      <c r="DO193" s="820"/>
      <c r="DP193" s="807"/>
      <c r="DQ193" s="807"/>
      <c r="DR193" s="807"/>
      <c r="DS193" s="819"/>
      <c r="DT193" s="752">
        <v>0</v>
      </c>
      <c r="DU193" s="753" t="s">
        <v>308</v>
      </c>
      <c r="DV193" s="753" t="s">
        <v>308</v>
      </c>
      <c r="DW193" s="754" t="s">
        <v>308</v>
      </c>
      <c r="DX193" s="755" t="s">
        <v>308</v>
      </c>
      <c r="DY193" s="754" t="e">
        <v>#VALUE!</v>
      </c>
      <c r="DZ193" s="754" t="e">
        <v>#VALUE!</v>
      </c>
      <c r="EA193" s="754"/>
      <c r="EB193" s="754"/>
    </row>
    <row r="194" spans="1:266" ht="17.25" hidden="1" customHeight="1" outlineLevel="1" x14ac:dyDescent="0.35">
      <c r="A194" s="618" t="s">
        <v>308</v>
      </c>
      <c r="B194" s="730">
        <v>177</v>
      </c>
      <c r="C194" s="730" t="s">
        <v>741</v>
      </c>
      <c r="D194" s="730" t="s">
        <v>741</v>
      </c>
      <c r="E194" s="730">
        <v>3</v>
      </c>
      <c r="F194" s="731"/>
      <c r="G194" s="731"/>
      <c r="H194" s="826"/>
      <c r="I194" s="730" t="s">
        <v>308</v>
      </c>
      <c r="J194" s="730" t="s">
        <v>308</v>
      </c>
      <c r="K194" s="730">
        <v>0</v>
      </c>
      <c r="L194" s="730" t="s">
        <v>308</v>
      </c>
      <c r="M194" s="805"/>
      <c r="N194" s="805">
        <v>0</v>
      </c>
      <c r="O194" s="805" t="s">
        <v>742</v>
      </c>
      <c r="P194" s="805" t="b">
        <v>1</v>
      </c>
      <c r="Q194" s="805" t="e">
        <v>#VALUE!</v>
      </c>
      <c r="R194" s="805"/>
      <c r="S194" s="805"/>
      <c r="T194" s="805"/>
      <c r="U194" s="805"/>
      <c r="V194" s="805"/>
      <c r="W194" s="805"/>
      <c r="X194" s="805"/>
      <c r="Y194" s="805"/>
      <c r="Z194" s="807"/>
      <c r="AA194" s="805"/>
      <c r="AB194" s="805"/>
      <c r="AC194" s="805"/>
      <c r="AD194" s="805"/>
      <c r="AE194" s="903"/>
      <c r="AF194" s="807"/>
      <c r="AG194" s="810"/>
      <c r="AH194" s="810"/>
      <c r="AI194" s="810"/>
      <c r="AJ194" s="811"/>
      <c r="AK194" s="812"/>
      <c r="AL194" s="811"/>
      <c r="AM194" s="811"/>
      <c r="AN194" s="811"/>
      <c r="AO194" s="811"/>
      <c r="AP194" s="811"/>
      <c r="AQ194" s="811"/>
      <c r="AR194" s="811"/>
      <c r="AS194" s="811"/>
      <c r="AT194" s="811"/>
      <c r="AU194" s="811"/>
      <c r="AV194" s="811"/>
      <c r="AW194" s="811"/>
      <c r="AX194" s="811"/>
      <c r="AY194" s="811"/>
      <c r="AZ194" s="811"/>
      <c r="BA194" s="811"/>
      <c r="BB194" s="811"/>
      <c r="BC194" s="811"/>
      <c r="BD194" s="811"/>
      <c r="BE194" s="811"/>
      <c r="BF194" s="811"/>
      <c r="BG194" s="811"/>
      <c r="BH194" s="811"/>
      <c r="BI194" s="811"/>
      <c r="BJ194" s="811"/>
      <c r="BK194" s="811"/>
      <c r="BL194" s="811"/>
      <c r="BM194" s="811"/>
      <c r="BN194" s="811"/>
      <c r="BO194" s="811"/>
      <c r="BP194" s="811"/>
      <c r="BQ194" s="811"/>
      <c r="BR194" s="811"/>
      <c r="BS194" s="811"/>
      <c r="BT194" s="811"/>
      <c r="BU194" s="811"/>
      <c r="BV194" s="811"/>
      <c r="BW194" s="811"/>
      <c r="BX194" s="811"/>
      <c r="BY194" s="811"/>
      <c r="BZ194" s="811"/>
      <c r="CA194" s="811"/>
      <c r="CB194" s="811"/>
      <c r="CC194" s="811"/>
      <c r="CD194" s="811"/>
      <c r="CE194" s="811"/>
      <c r="CF194" s="811"/>
      <c r="CG194" s="811"/>
      <c r="CH194" s="811"/>
      <c r="CI194" s="811"/>
      <c r="CJ194" s="811"/>
      <c r="CK194" s="805"/>
      <c r="CL194" s="805"/>
      <c r="CM194" s="805"/>
      <c r="CN194" s="822"/>
      <c r="CO194" s="805"/>
      <c r="CP194" s="805"/>
      <c r="CQ194" s="805"/>
      <c r="CR194" s="805"/>
      <c r="CS194" s="904"/>
      <c r="CT194" s="905"/>
      <c r="CU194" s="906"/>
      <c r="CV194" s="807"/>
      <c r="CW194" s="807"/>
      <c r="CX194" s="905"/>
      <c r="CY194" s="817"/>
      <c r="CZ194" s="817"/>
      <c r="DA194" s="818"/>
      <c r="DB194" s="818"/>
      <c r="DC194" s="818"/>
      <c r="DD194" s="818"/>
      <c r="DE194" s="818"/>
      <c r="DF194" s="818"/>
      <c r="DG194" s="818"/>
      <c r="DH194" s="819"/>
      <c r="DI194" s="807"/>
      <c r="DJ194" s="807"/>
      <c r="DK194" s="807"/>
      <c r="DL194" s="807"/>
      <c r="DM194" s="807"/>
      <c r="DN194" s="807"/>
      <c r="DO194" s="820"/>
      <c r="DP194" s="807"/>
      <c r="DQ194" s="807"/>
      <c r="DR194" s="807"/>
      <c r="DS194" s="819"/>
      <c r="DT194" s="752">
        <v>0</v>
      </c>
      <c r="DU194" s="753" t="s">
        <v>308</v>
      </c>
      <c r="DV194" s="753" t="s">
        <v>308</v>
      </c>
      <c r="DW194" s="754" t="s">
        <v>308</v>
      </c>
      <c r="DX194" s="755" t="s">
        <v>308</v>
      </c>
      <c r="DY194" s="754" t="e">
        <v>#VALUE!</v>
      </c>
      <c r="DZ194" s="754" t="e">
        <v>#VALUE!</v>
      </c>
      <c r="EA194" s="754"/>
      <c r="EB194" s="754"/>
    </row>
    <row r="195" spans="1:266" ht="17.25" hidden="1" customHeight="1" outlineLevel="1" x14ac:dyDescent="0.35">
      <c r="A195" s="618" t="s">
        <v>308</v>
      </c>
      <c r="B195" s="730">
        <v>178</v>
      </c>
      <c r="C195" s="730" t="s">
        <v>741</v>
      </c>
      <c r="D195" s="730" t="s">
        <v>741</v>
      </c>
      <c r="E195" s="730">
        <v>3</v>
      </c>
      <c r="F195" s="731"/>
      <c r="G195" s="731"/>
      <c r="H195" s="826"/>
      <c r="I195" s="730" t="s">
        <v>308</v>
      </c>
      <c r="J195" s="730" t="s">
        <v>308</v>
      </c>
      <c r="K195" s="730">
        <v>0</v>
      </c>
      <c r="L195" s="730" t="s">
        <v>308</v>
      </c>
      <c r="M195" s="805"/>
      <c r="N195" s="805">
        <v>0</v>
      </c>
      <c r="O195" s="805" t="s">
        <v>742</v>
      </c>
      <c r="P195" s="805" t="b">
        <v>1</v>
      </c>
      <c r="Q195" s="805" t="e">
        <v>#VALUE!</v>
      </c>
      <c r="R195" s="805"/>
      <c r="S195" s="805"/>
      <c r="T195" s="805"/>
      <c r="U195" s="805"/>
      <c r="V195" s="805"/>
      <c r="W195" s="805"/>
      <c r="X195" s="805"/>
      <c r="Y195" s="805"/>
      <c r="Z195" s="807"/>
      <c r="AA195" s="805"/>
      <c r="AB195" s="805"/>
      <c r="AC195" s="805"/>
      <c r="AD195" s="805"/>
      <c r="AE195" s="903"/>
      <c r="AF195" s="807"/>
      <c r="AG195" s="810"/>
      <c r="AH195" s="810"/>
      <c r="AI195" s="810"/>
      <c r="AJ195" s="811"/>
      <c r="AK195" s="812"/>
      <c r="AL195" s="811"/>
      <c r="AM195" s="811"/>
      <c r="AN195" s="811"/>
      <c r="AO195" s="811"/>
      <c r="AP195" s="811"/>
      <c r="AQ195" s="811"/>
      <c r="AR195" s="811"/>
      <c r="AS195" s="811"/>
      <c r="AT195" s="811"/>
      <c r="AU195" s="811"/>
      <c r="AV195" s="811"/>
      <c r="AW195" s="811"/>
      <c r="AX195" s="811"/>
      <c r="AY195" s="811"/>
      <c r="AZ195" s="811"/>
      <c r="BA195" s="811"/>
      <c r="BB195" s="811"/>
      <c r="BC195" s="811"/>
      <c r="BD195" s="811"/>
      <c r="BE195" s="811"/>
      <c r="BF195" s="811"/>
      <c r="BG195" s="811"/>
      <c r="BH195" s="811"/>
      <c r="BI195" s="811"/>
      <c r="BJ195" s="811"/>
      <c r="BK195" s="811"/>
      <c r="BL195" s="811"/>
      <c r="BM195" s="811"/>
      <c r="BN195" s="811"/>
      <c r="BO195" s="811"/>
      <c r="BP195" s="811"/>
      <c r="BQ195" s="811"/>
      <c r="BR195" s="811"/>
      <c r="BS195" s="811"/>
      <c r="BT195" s="811"/>
      <c r="BU195" s="811"/>
      <c r="BV195" s="811"/>
      <c r="BW195" s="811"/>
      <c r="BX195" s="811"/>
      <c r="BY195" s="811"/>
      <c r="BZ195" s="811"/>
      <c r="CA195" s="811"/>
      <c r="CB195" s="811"/>
      <c r="CC195" s="811"/>
      <c r="CD195" s="811"/>
      <c r="CE195" s="811"/>
      <c r="CF195" s="811"/>
      <c r="CG195" s="811"/>
      <c r="CH195" s="811"/>
      <c r="CI195" s="811"/>
      <c r="CJ195" s="811"/>
      <c r="CK195" s="805"/>
      <c r="CL195" s="805"/>
      <c r="CM195" s="805"/>
      <c r="CN195" s="822"/>
      <c r="CO195" s="805"/>
      <c r="CP195" s="805"/>
      <c r="CQ195" s="805"/>
      <c r="CR195" s="805"/>
      <c r="CS195" s="904"/>
      <c r="CT195" s="905"/>
      <c r="CU195" s="906"/>
      <c r="CV195" s="807"/>
      <c r="CW195" s="807"/>
      <c r="CX195" s="905"/>
      <c r="CY195" s="817"/>
      <c r="CZ195" s="817"/>
      <c r="DA195" s="818"/>
      <c r="DB195" s="818"/>
      <c r="DC195" s="818"/>
      <c r="DD195" s="818"/>
      <c r="DE195" s="818"/>
      <c r="DF195" s="818"/>
      <c r="DG195" s="818"/>
      <c r="DH195" s="819"/>
      <c r="DI195" s="807"/>
      <c r="DJ195" s="807"/>
      <c r="DK195" s="807"/>
      <c r="DL195" s="807"/>
      <c r="DM195" s="807"/>
      <c r="DN195" s="807"/>
      <c r="DO195" s="820"/>
      <c r="DP195" s="807"/>
      <c r="DQ195" s="807"/>
      <c r="DR195" s="807"/>
      <c r="DS195" s="819"/>
      <c r="DT195" s="752">
        <v>0</v>
      </c>
      <c r="DU195" s="753" t="s">
        <v>308</v>
      </c>
      <c r="DV195" s="753" t="s">
        <v>308</v>
      </c>
      <c r="DW195" s="754" t="s">
        <v>308</v>
      </c>
      <c r="DX195" s="755" t="s">
        <v>308</v>
      </c>
      <c r="DY195" s="754" t="e">
        <v>#VALUE!</v>
      </c>
      <c r="DZ195" s="754" t="e">
        <v>#VALUE!</v>
      </c>
      <c r="EA195" s="754"/>
      <c r="EB195" s="754"/>
    </row>
    <row r="196" spans="1:266" ht="17.25" hidden="1" customHeight="1" outlineLevel="1" collapsed="1" x14ac:dyDescent="0.35">
      <c r="A196" s="618" t="s">
        <v>308</v>
      </c>
      <c r="B196" s="730">
        <v>179</v>
      </c>
      <c r="C196" s="730" t="s">
        <v>741</v>
      </c>
      <c r="D196" s="730" t="s">
        <v>741</v>
      </c>
      <c r="E196" s="730">
        <v>3</v>
      </c>
      <c r="F196" s="731"/>
      <c r="G196" s="731"/>
      <c r="H196" s="826"/>
      <c r="I196" s="730" t="s">
        <v>308</v>
      </c>
      <c r="J196" s="730" t="s">
        <v>308</v>
      </c>
      <c r="K196" s="730">
        <v>0</v>
      </c>
      <c r="L196" s="730" t="s">
        <v>308</v>
      </c>
      <c r="M196" s="805"/>
      <c r="N196" s="805">
        <v>0</v>
      </c>
      <c r="O196" s="805" t="s">
        <v>742</v>
      </c>
      <c r="P196" s="805" t="b">
        <v>1</v>
      </c>
      <c r="Q196" s="805" t="e">
        <v>#VALUE!</v>
      </c>
      <c r="R196" s="805"/>
      <c r="S196" s="805"/>
      <c r="T196" s="805"/>
      <c r="U196" s="805"/>
      <c r="V196" s="805"/>
      <c r="W196" s="805"/>
      <c r="X196" s="805"/>
      <c r="Y196" s="805"/>
      <c r="Z196" s="807"/>
      <c r="AA196" s="805"/>
      <c r="AB196" s="805"/>
      <c r="AC196" s="805"/>
      <c r="AD196" s="805"/>
      <c r="AE196" s="903"/>
      <c r="AF196" s="807"/>
      <c r="AG196" s="810"/>
      <c r="AH196" s="810"/>
      <c r="AI196" s="810"/>
      <c r="AJ196" s="811"/>
      <c r="AK196" s="812"/>
      <c r="AL196" s="811"/>
      <c r="AM196" s="811"/>
      <c r="AN196" s="811"/>
      <c r="AO196" s="811"/>
      <c r="AP196" s="811"/>
      <c r="AQ196" s="811"/>
      <c r="AR196" s="811"/>
      <c r="AS196" s="811"/>
      <c r="AT196" s="811"/>
      <c r="AU196" s="811"/>
      <c r="AV196" s="811"/>
      <c r="AW196" s="811"/>
      <c r="AX196" s="811"/>
      <c r="AY196" s="811"/>
      <c r="AZ196" s="811"/>
      <c r="BA196" s="811"/>
      <c r="BB196" s="811"/>
      <c r="BC196" s="811"/>
      <c r="BD196" s="811"/>
      <c r="BE196" s="811"/>
      <c r="BF196" s="811"/>
      <c r="BG196" s="811"/>
      <c r="BH196" s="811"/>
      <c r="BI196" s="811"/>
      <c r="BJ196" s="811"/>
      <c r="BK196" s="811"/>
      <c r="BL196" s="811"/>
      <c r="BM196" s="811"/>
      <c r="BN196" s="811"/>
      <c r="BO196" s="811"/>
      <c r="BP196" s="811"/>
      <c r="BQ196" s="811"/>
      <c r="BR196" s="811"/>
      <c r="BS196" s="811"/>
      <c r="BT196" s="811"/>
      <c r="BU196" s="811"/>
      <c r="BV196" s="811"/>
      <c r="BW196" s="811"/>
      <c r="BX196" s="811"/>
      <c r="BY196" s="811"/>
      <c r="BZ196" s="811"/>
      <c r="CA196" s="811"/>
      <c r="CB196" s="811"/>
      <c r="CC196" s="811"/>
      <c r="CD196" s="811"/>
      <c r="CE196" s="811"/>
      <c r="CF196" s="811"/>
      <c r="CG196" s="811"/>
      <c r="CH196" s="811"/>
      <c r="CI196" s="811"/>
      <c r="CJ196" s="811"/>
      <c r="CK196" s="805"/>
      <c r="CL196" s="805"/>
      <c r="CM196" s="805"/>
      <c r="CN196" s="822"/>
      <c r="CO196" s="805"/>
      <c r="CP196" s="805"/>
      <c r="CQ196" s="805"/>
      <c r="CR196" s="805"/>
      <c r="CS196" s="904"/>
      <c r="CT196" s="905"/>
      <c r="CU196" s="906"/>
      <c r="CV196" s="807"/>
      <c r="CW196" s="807"/>
      <c r="CX196" s="905"/>
      <c r="CY196" s="817"/>
      <c r="CZ196" s="817"/>
      <c r="DA196" s="818"/>
      <c r="DB196" s="818"/>
      <c r="DC196" s="818"/>
      <c r="DD196" s="818"/>
      <c r="DE196" s="818"/>
      <c r="DF196" s="818"/>
      <c r="DG196" s="818"/>
      <c r="DH196" s="819"/>
      <c r="DI196" s="807"/>
      <c r="DJ196" s="807"/>
      <c r="DK196" s="807"/>
      <c r="DL196" s="807"/>
      <c r="DM196" s="807"/>
      <c r="DN196" s="807"/>
      <c r="DO196" s="820"/>
      <c r="DP196" s="807"/>
      <c r="DQ196" s="807"/>
      <c r="DR196" s="807"/>
      <c r="DS196" s="819"/>
      <c r="DT196" s="752">
        <v>0</v>
      </c>
      <c r="DU196" s="753" t="s">
        <v>308</v>
      </c>
      <c r="DV196" s="753" t="s">
        <v>308</v>
      </c>
      <c r="DW196" s="754" t="s">
        <v>308</v>
      </c>
      <c r="DX196" s="755" t="s">
        <v>308</v>
      </c>
      <c r="DY196" s="754" t="e">
        <v>#VALUE!</v>
      </c>
      <c r="DZ196" s="754" t="e">
        <v>#VALUE!</v>
      </c>
      <c r="EA196" s="754"/>
      <c r="EB196" s="754"/>
    </row>
    <row r="197" spans="1:266" ht="17.25" hidden="1" customHeight="1" outlineLevel="1" x14ac:dyDescent="0.35">
      <c r="A197" s="618" t="s">
        <v>308</v>
      </c>
      <c r="B197" s="730">
        <v>180</v>
      </c>
      <c r="C197" s="730" t="s">
        <v>741</v>
      </c>
      <c r="D197" s="730" t="s">
        <v>741</v>
      </c>
      <c r="E197" s="730">
        <v>3</v>
      </c>
      <c r="F197" s="731"/>
      <c r="G197" s="731"/>
      <c r="H197" s="826"/>
      <c r="I197" s="730" t="s">
        <v>308</v>
      </c>
      <c r="J197" s="730" t="s">
        <v>308</v>
      </c>
      <c r="K197" s="730">
        <v>0</v>
      </c>
      <c r="L197" s="730" t="s">
        <v>308</v>
      </c>
      <c r="M197" s="805"/>
      <c r="N197" s="805">
        <v>0</v>
      </c>
      <c r="O197" s="805" t="s">
        <v>742</v>
      </c>
      <c r="P197" s="805" t="b">
        <v>1</v>
      </c>
      <c r="Q197" s="805" t="e">
        <v>#VALUE!</v>
      </c>
      <c r="R197" s="805"/>
      <c r="S197" s="805"/>
      <c r="T197" s="805"/>
      <c r="U197" s="805"/>
      <c r="V197" s="805"/>
      <c r="W197" s="805"/>
      <c r="X197" s="805"/>
      <c r="Y197" s="805"/>
      <c r="Z197" s="807"/>
      <c r="AA197" s="805"/>
      <c r="AB197" s="805"/>
      <c r="AC197" s="805"/>
      <c r="AD197" s="805"/>
      <c r="AE197" s="903"/>
      <c r="AF197" s="807"/>
      <c r="AG197" s="810"/>
      <c r="AH197" s="810"/>
      <c r="AI197" s="810"/>
      <c r="AJ197" s="811"/>
      <c r="AK197" s="812"/>
      <c r="AL197" s="811"/>
      <c r="AM197" s="811"/>
      <c r="AN197" s="811"/>
      <c r="AO197" s="811"/>
      <c r="AP197" s="811"/>
      <c r="AQ197" s="811"/>
      <c r="AR197" s="811"/>
      <c r="AS197" s="811"/>
      <c r="AT197" s="811"/>
      <c r="AU197" s="811"/>
      <c r="AV197" s="811"/>
      <c r="AW197" s="811"/>
      <c r="AX197" s="811"/>
      <c r="AY197" s="811"/>
      <c r="AZ197" s="811"/>
      <c r="BA197" s="811"/>
      <c r="BB197" s="811"/>
      <c r="BC197" s="811"/>
      <c r="BD197" s="811"/>
      <c r="BE197" s="811"/>
      <c r="BF197" s="811"/>
      <c r="BG197" s="811"/>
      <c r="BH197" s="811"/>
      <c r="BI197" s="811"/>
      <c r="BJ197" s="811"/>
      <c r="BK197" s="811"/>
      <c r="BL197" s="811"/>
      <c r="BM197" s="811"/>
      <c r="BN197" s="811"/>
      <c r="BO197" s="811"/>
      <c r="BP197" s="811"/>
      <c r="BQ197" s="811"/>
      <c r="BR197" s="811"/>
      <c r="BS197" s="811"/>
      <c r="BT197" s="811"/>
      <c r="BU197" s="811"/>
      <c r="BV197" s="811"/>
      <c r="BW197" s="811"/>
      <c r="BX197" s="811"/>
      <c r="BY197" s="811"/>
      <c r="BZ197" s="811"/>
      <c r="CA197" s="811"/>
      <c r="CB197" s="811"/>
      <c r="CC197" s="811"/>
      <c r="CD197" s="811"/>
      <c r="CE197" s="811"/>
      <c r="CF197" s="811"/>
      <c r="CG197" s="811"/>
      <c r="CH197" s="811"/>
      <c r="CI197" s="811"/>
      <c r="CJ197" s="811"/>
      <c r="CK197" s="805"/>
      <c r="CL197" s="805"/>
      <c r="CM197" s="805"/>
      <c r="CN197" s="822"/>
      <c r="CO197" s="805"/>
      <c r="CP197" s="805"/>
      <c r="CQ197" s="805"/>
      <c r="CR197" s="805"/>
      <c r="CS197" s="904"/>
      <c r="CT197" s="905"/>
      <c r="CU197" s="906"/>
      <c r="CV197" s="807"/>
      <c r="CW197" s="807"/>
      <c r="CX197" s="905"/>
      <c r="CY197" s="817"/>
      <c r="CZ197" s="817"/>
      <c r="DA197" s="818"/>
      <c r="DB197" s="818"/>
      <c r="DC197" s="818"/>
      <c r="DD197" s="818"/>
      <c r="DE197" s="818"/>
      <c r="DF197" s="818"/>
      <c r="DG197" s="818"/>
      <c r="DH197" s="819"/>
      <c r="DI197" s="807"/>
      <c r="DJ197" s="807"/>
      <c r="DK197" s="807"/>
      <c r="DL197" s="807"/>
      <c r="DM197" s="807"/>
      <c r="DN197" s="807"/>
      <c r="DO197" s="820"/>
      <c r="DP197" s="807"/>
      <c r="DQ197" s="807"/>
      <c r="DR197" s="807"/>
      <c r="DS197" s="819"/>
      <c r="DT197" s="752">
        <v>0</v>
      </c>
      <c r="DU197" s="753" t="s">
        <v>308</v>
      </c>
      <c r="DV197" s="753" t="s">
        <v>308</v>
      </c>
      <c r="DW197" s="754" t="s">
        <v>308</v>
      </c>
      <c r="DX197" s="755" t="s">
        <v>308</v>
      </c>
      <c r="DY197" s="754" t="e">
        <v>#VALUE!</v>
      </c>
      <c r="DZ197" s="754" t="e">
        <v>#VALUE!</v>
      </c>
      <c r="EA197" s="754"/>
      <c r="EB197" s="754"/>
    </row>
    <row r="198" spans="1:266" ht="17.25" hidden="1" customHeight="1" outlineLevel="1" collapsed="1" x14ac:dyDescent="0.35">
      <c r="A198" s="618" t="s">
        <v>308</v>
      </c>
      <c r="B198" s="730">
        <v>181</v>
      </c>
      <c r="C198" s="730" t="s">
        <v>741</v>
      </c>
      <c r="D198" s="730" t="s">
        <v>741</v>
      </c>
      <c r="E198" s="730">
        <v>3</v>
      </c>
      <c r="F198" s="731"/>
      <c r="G198" s="731"/>
      <c r="H198" s="826"/>
      <c r="I198" s="730" t="s">
        <v>308</v>
      </c>
      <c r="J198" s="730" t="s">
        <v>308</v>
      </c>
      <c r="K198" s="730">
        <v>0</v>
      </c>
      <c r="L198" s="730" t="s">
        <v>308</v>
      </c>
      <c r="M198" s="805"/>
      <c r="N198" s="805">
        <v>0</v>
      </c>
      <c r="O198" s="805" t="s">
        <v>742</v>
      </c>
      <c r="P198" s="805" t="b">
        <v>1</v>
      </c>
      <c r="Q198" s="805" t="e">
        <v>#VALUE!</v>
      </c>
      <c r="R198" s="805"/>
      <c r="S198" s="805"/>
      <c r="T198" s="805"/>
      <c r="U198" s="805"/>
      <c r="V198" s="805"/>
      <c r="W198" s="805"/>
      <c r="X198" s="805"/>
      <c r="Y198" s="805"/>
      <c r="Z198" s="807"/>
      <c r="AA198" s="805"/>
      <c r="AB198" s="805"/>
      <c r="AC198" s="805"/>
      <c r="AD198" s="805"/>
      <c r="AE198" s="903"/>
      <c r="AF198" s="807"/>
      <c r="AG198" s="810"/>
      <c r="AH198" s="810"/>
      <c r="AI198" s="810"/>
      <c r="AJ198" s="811"/>
      <c r="AK198" s="812"/>
      <c r="AL198" s="811"/>
      <c r="AM198" s="811"/>
      <c r="AN198" s="811"/>
      <c r="AO198" s="811"/>
      <c r="AP198" s="811"/>
      <c r="AQ198" s="811"/>
      <c r="AR198" s="811"/>
      <c r="AS198" s="811"/>
      <c r="AT198" s="811"/>
      <c r="AU198" s="811"/>
      <c r="AV198" s="811"/>
      <c r="AW198" s="811"/>
      <c r="AX198" s="811"/>
      <c r="AY198" s="811"/>
      <c r="AZ198" s="811"/>
      <c r="BA198" s="811"/>
      <c r="BB198" s="811"/>
      <c r="BC198" s="811"/>
      <c r="BD198" s="811"/>
      <c r="BE198" s="811"/>
      <c r="BF198" s="811"/>
      <c r="BG198" s="811"/>
      <c r="BH198" s="811"/>
      <c r="BI198" s="811"/>
      <c r="BJ198" s="811"/>
      <c r="BK198" s="811"/>
      <c r="BL198" s="811"/>
      <c r="BM198" s="811"/>
      <c r="BN198" s="811"/>
      <c r="BO198" s="811"/>
      <c r="BP198" s="811"/>
      <c r="BQ198" s="811"/>
      <c r="BR198" s="811"/>
      <c r="BS198" s="811"/>
      <c r="BT198" s="811"/>
      <c r="BU198" s="811"/>
      <c r="BV198" s="811"/>
      <c r="BW198" s="811"/>
      <c r="BX198" s="811"/>
      <c r="BY198" s="811"/>
      <c r="BZ198" s="811"/>
      <c r="CA198" s="811"/>
      <c r="CB198" s="811"/>
      <c r="CC198" s="811"/>
      <c r="CD198" s="811"/>
      <c r="CE198" s="811"/>
      <c r="CF198" s="811"/>
      <c r="CG198" s="811"/>
      <c r="CH198" s="811"/>
      <c r="CI198" s="811"/>
      <c r="CJ198" s="811"/>
      <c r="CK198" s="805"/>
      <c r="CL198" s="805"/>
      <c r="CM198" s="805"/>
      <c r="CN198" s="822"/>
      <c r="CO198" s="805"/>
      <c r="CP198" s="805"/>
      <c r="CQ198" s="805"/>
      <c r="CR198" s="805"/>
      <c r="CS198" s="904"/>
      <c r="CT198" s="905"/>
      <c r="CU198" s="906"/>
      <c r="CV198" s="807"/>
      <c r="CW198" s="807"/>
      <c r="CX198" s="905"/>
      <c r="CY198" s="817"/>
      <c r="CZ198" s="817"/>
      <c r="DA198" s="818"/>
      <c r="DB198" s="818"/>
      <c r="DC198" s="818"/>
      <c r="DD198" s="818"/>
      <c r="DE198" s="818"/>
      <c r="DF198" s="818"/>
      <c r="DG198" s="818"/>
      <c r="DH198" s="819"/>
      <c r="DI198" s="807"/>
      <c r="DJ198" s="807"/>
      <c r="DK198" s="807"/>
      <c r="DL198" s="807"/>
      <c r="DM198" s="807"/>
      <c r="DN198" s="807"/>
      <c r="DO198" s="820"/>
      <c r="DP198" s="807"/>
      <c r="DQ198" s="807"/>
      <c r="DR198" s="807"/>
      <c r="DS198" s="819"/>
      <c r="DT198" s="752">
        <v>0</v>
      </c>
      <c r="DU198" s="753" t="s">
        <v>308</v>
      </c>
      <c r="DV198" s="753" t="s">
        <v>308</v>
      </c>
      <c r="DW198" s="754" t="s">
        <v>308</v>
      </c>
      <c r="DX198" s="755" t="s">
        <v>308</v>
      </c>
      <c r="DY198" s="754" t="e">
        <v>#VALUE!</v>
      </c>
      <c r="DZ198" s="754" t="e">
        <v>#VALUE!</v>
      </c>
      <c r="EA198" s="754"/>
      <c r="EB198" s="754"/>
    </row>
    <row r="199" spans="1:266" ht="17.25" hidden="1" customHeight="1" outlineLevel="1" x14ac:dyDescent="0.35">
      <c r="A199" s="618" t="s">
        <v>308</v>
      </c>
      <c r="B199" s="730">
        <v>182</v>
      </c>
      <c r="C199" s="730" t="s">
        <v>741</v>
      </c>
      <c r="D199" s="730" t="s">
        <v>741</v>
      </c>
      <c r="E199" s="730">
        <v>3</v>
      </c>
      <c r="F199" s="731"/>
      <c r="G199" s="731"/>
      <c r="H199" s="826"/>
      <c r="I199" s="730" t="s">
        <v>308</v>
      </c>
      <c r="J199" s="730" t="s">
        <v>308</v>
      </c>
      <c r="K199" s="730">
        <v>0</v>
      </c>
      <c r="L199" s="730" t="s">
        <v>308</v>
      </c>
      <c r="M199" s="805"/>
      <c r="N199" s="805">
        <v>0</v>
      </c>
      <c r="O199" s="805" t="s">
        <v>742</v>
      </c>
      <c r="P199" s="805" t="b">
        <v>1</v>
      </c>
      <c r="Q199" s="805" t="e">
        <v>#VALUE!</v>
      </c>
      <c r="R199" s="805"/>
      <c r="S199" s="805"/>
      <c r="T199" s="805"/>
      <c r="U199" s="805"/>
      <c r="V199" s="805"/>
      <c r="W199" s="805"/>
      <c r="X199" s="805"/>
      <c r="Y199" s="805"/>
      <c r="Z199" s="807"/>
      <c r="AA199" s="805"/>
      <c r="AB199" s="805"/>
      <c r="AC199" s="805"/>
      <c r="AD199" s="805"/>
      <c r="AE199" s="903"/>
      <c r="AF199" s="807"/>
      <c r="AG199" s="810"/>
      <c r="AH199" s="810"/>
      <c r="AI199" s="810"/>
      <c r="AJ199" s="811"/>
      <c r="AK199" s="812"/>
      <c r="AL199" s="811"/>
      <c r="AM199" s="811"/>
      <c r="AN199" s="811"/>
      <c r="AO199" s="811"/>
      <c r="AP199" s="811"/>
      <c r="AQ199" s="811"/>
      <c r="AR199" s="811"/>
      <c r="AS199" s="811"/>
      <c r="AT199" s="811"/>
      <c r="AU199" s="811"/>
      <c r="AV199" s="811"/>
      <c r="AW199" s="811"/>
      <c r="AX199" s="811"/>
      <c r="AY199" s="811"/>
      <c r="AZ199" s="811"/>
      <c r="BA199" s="811"/>
      <c r="BB199" s="811"/>
      <c r="BC199" s="811"/>
      <c r="BD199" s="811"/>
      <c r="BE199" s="811"/>
      <c r="BF199" s="811"/>
      <c r="BG199" s="811"/>
      <c r="BH199" s="811"/>
      <c r="BI199" s="811"/>
      <c r="BJ199" s="811"/>
      <c r="BK199" s="811"/>
      <c r="BL199" s="811"/>
      <c r="BM199" s="811"/>
      <c r="BN199" s="811"/>
      <c r="BO199" s="811"/>
      <c r="BP199" s="811"/>
      <c r="BQ199" s="811"/>
      <c r="BR199" s="811"/>
      <c r="BS199" s="811"/>
      <c r="BT199" s="811"/>
      <c r="BU199" s="811"/>
      <c r="BV199" s="811"/>
      <c r="BW199" s="811"/>
      <c r="BX199" s="811"/>
      <c r="BY199" s="811"/>
      <c r="BZ199" s="811"/>
      <c r="CA199" s="811"/>
      <c r="CB199" s="811"/>
      <c r="CC199" s="811"/>
      <c r="CD199" s="811"/>
      <c r="CE199" s="811"/>
      <c r="CF199" s="811"/>
      <c r="CG199" s="811"/>
      <c r="CH199" s="811"/>
      <c r="CI199" s="811"/>
      <c r="CJ199" s="811"/>
      <c r="CK199" s="805"/>
      <c r="CL199" s="805"/>
      <c r="CM199" s="805"/>
      <c r="CN199" s="822"/>
      <c r="CO199" s="805"/>
      <c r="CP199" s="805"/>
      <c r="CQ199" s="805"/>
      <c r="CR199" s="805"/>
      <c r="CS199" s="904"/>
      <c r="CT199" s="905"/>
      <c r="CU199" s="906"/>
      <c r="CV199" s="807"/>
      <c r="CW199" s="807"/>
      <c r="CX199" s="905"/>
      <c r="CY199" s="817"/>
      <c r="CZ199" s="817"/>
      <c r="DA199" s="818"/>
      <c r="DB199" s="818"/>
      <c r="DC199" s="818"/>
      <c r="DD199" s="818"/>
      <c r="DE199" s="818"/>
      <c r="DF199" s="818"/>
      <c r="DG199" s="818"/>
      <c r="DH199" s="819"/>
      <c r="DI199" s="807"/>
      <c r="DJ199" s="807"/>
      <c r="DK199" s="807"/>
      <c r="DL199" s="807"/>
      <c r="DM199" s="807"/>
      <c r="DN199" s="807"/>
      <c r="DO199" s="820"/>
      <c r="DP199" s="807"/>
      <c r="DQ199" s="807"/>
      <c r="DR199" s="807"/>
      <c r="DS199" s="819"/>
      <c r="DT199" s="752">
        <v>0</v>
      </c>
      <c r="DU199" s="753" t="s">
        <v>308</v>
      </c>
      <c r="DV199" s="753" t="s">
        <v>308</v>
      </c>
      <c r="DW199" s="754" t="s">
        <v>308</v>
      </c>
      <c r="DX199" s="755" t="s">
        <v>308</v>
      </c>
      <c r="DY199" s="754" t="e">
        <v>#VALUE!</v>
      </c>
      <c r="DZ199" s="754" t="e">
        <v>#VALUE!</v>
      </c>
      <c r="EA199" s="754"/>
      <c r="EB199" s="754"/>
    </row>
    <row r="200" spans="1:266" ht="17.25" hidden="1" customHeight="1" outlineLevel="1" x14ac:dyDescent="0.35">
      <c r="A200" s="618" t="s">
        <v>308</v>
      </c>
      <c r="B200" s="730">
        <v>183</v>
      </c>
      <c r="C200" s="730" t="s">
        <v>741</v>
      </c>
      <c r="D200" s="730" t="s">
        <v>741</v>
      </c>
      <c r="E200" s="730">
        <v>3</v>
      </c>
      <c r="F200" s="731"/>
      <c r="G200" s="731"/>
      <c r="H200" s="826"/>
      <c r="I200" s="730" t="s">
        <v>308</v>
      </c>
      <c r="J200" s="730" t="s">
        <v>308</v>
      </c>
      <c r="K200" s="730">
        <v>0</v>
      </c>
      <c r="L200" s="730" t="s">
        <v>308</v>
      </c>
      <c r="M200" s="805"/>
      <c r="N200" s="805">
        <v>0</v>
      </c>
      <c r="O200" s="805" t="s">
        <v>742</v>
      </c>
      <c r="P200" s="805" t="b">
        <v>1</v>
      </c>
      <c r="Q200" s="805" t="e">
        <v>#VALUE!</v>
      </c>
      <c r="R200" s="805"/>
      <c r="S200" s="805"/>
      <c r="T200" s="805"/>
      <c r="U200" s="805"/>
      <c r="V200" s="805"/>
      <c r="W200" s="805"/>
      <c r="X200" s="805"/>
      <c r="Y200" s="805"/>
      <c r="Z200" s="807"/>
      <c r="AA200" s="805"/>
      <c r="AB200" s="805"/>
      <c r="AC200" s="805"/>
      <c r="AD200" s="805"/>
      <c r="AE200" s="903"/>
      <c r="AF200" s="807"/>
      <c r="AG200" s="810"/>
      <c r="AH200" s="810"/>
      <c r="AI200" s="810"/>
      <c r="AJ200" s="811"/>
      <c r="AK200" s="812"/>
      <c r="AL200" s="811"/>
      <c r="AM200" s="811"/>
      <c r="AN200" s="811"/>
      <c r="AO200" s="811"/>
      <c r="AP200" s="811"/>
      <c r="AQ200" s="811"/>
      <c r="AR200" s="811"/>
      <c r="AS200" s="811"/>
      <c r="AT200" s="811"/>
      <c r="AU200" s="811"/>
      <c r="AV200" s="811"/>
      <c r="AW200" s="811"/>
      <c r="AX200" s="811"/>
      <c r="AY200" s="811"/>
      <c r="AZ200" s="811"/>
      <c r="BA200" s="811"/>
      <c r="BB200" s="811"/>
      <c r="BC200" s="811"/>
      <c r="BD200" s="811"/>
      <c r="BE200" s="811"/>
      <c r="BF200" s="811"/>
      <c r="BG200" s="811"/>
      <c r="BH200" s="811"/>
      <c r="BI200" s="811"/>
      <c r="BJ200" s="811"/>
      <c r="BK200" s="811"/>
      <c r="BL200" s="811"/>
      <c r="BM200" s="811"/>
      <c r="BN200" s="811"/>
      <c r="BO200" s="811"/>
      <c r="BP200" s="811"/>
      <c r="BQ200" s="811"/>
      <c r="BR200" s="811"/>
      <c r="BS200" s="811"/>
      <c r="BT200" s="811"/>
      <c r="BU200" s="811"/>
      <c r="BV200" s="811"/>
      <c r="BW200" s="811"/>
      <c r="BX200" s="811"/>
      <c r="BY200" s="811"/>
      <c r="BZ200" s="811"/>
      <c r="CA200" s="811"/>
      <c r="CB200" s="811"/>
      <c r="CC200" s="811"/>
      <c r="CD200" s="811"/>
      <c r="CE200" s="811"/>
      <c r="CF200" s="811"/>
      <c r="CG200" s="811"/>
      <c r="CH200" s="811"/>
      <c r="CI200" s="811"/>
      <c r="CJ200" s="811"/>
      <c r="CK200" s="805"/>
      <c r="CL200" s="805"/>
      <c r="CM200" s="805"/>
      <c r="CN200" s="822"/>
      <c r="CO200" s="805"/>
      <c r="CP200" s="805"/>
      <c r="CQ200" s="805"/>
      <c r="CR200" s="805"/>
      <c r="CS200" s="904"/>
      <c r="CT200" s="905"/>
      <c r="CU200" s="906"/>
      <c r="CV200" s="807"/>
      <c r="CW200" s="807"/>
      <c r="CX200" s="905"/>
      <c r="CY200" s="817"/>
      <c r="CZ200" s="817"/>
      <c r="DA200" s="818"/>
      <c r="DB200" s="818"/>
      <c r="DC200" s="818"/>
      <c r="DD200" s="818"/>
      <c r="DE200" s="818"/>
      <c r="DF200" s="818"/>
      <c r="DG200" s="818"/>
      <c r="DH200" s="819"/>
      <c r="DI200" s="807"/>
      <c r="DJ200" s="807"/>
      <c r="DK200" s="807"/>
      <c r="DL200" s="807"/>
      <c r="DM200" s="807"/>
      <c r="DN200" s="807"/>
      <c r="DO200" s="820"/>
      <c r="DP200" s="807"/>
      <c r="DQ200" s="807"/>
      <c r="DR200" s="807"/>
      <c r="DS200" s="819"/>
      <c r="DT200" s="752">
        <v>0</v>
      </c>
      <c r="DU200" s="753" t="s">
        <v>308</v>
      </c>
      <c r="DV200" s="753" t="s">
        <v>308</v>
      </c>
      <c r="DW200" s="754" t="s">
        <v>308</v>
      </c>
      <c r="DX200" s="755" t="s">
        <v>308</v>
      </c>
      <c r="DY200" s="754" t="e">
        <v>#VALUE!</v>
      </c>
      <c r="DZ200" s="754" t="e">
        <v>#VALUE!</v>
      </c>
      <c r="EA200" s="754"/>
      <c r="EB200" s="754"/>
    </row>
    <row r="201" spans="1:266" ht="17.25" hidden="1" customHeight="1" outlineLevel="1" x14ac:dyDescent="0.35">
      <c r="A201" s="618" t="s">
        <v>308</v>
      </c>
      <c r="B201" s="730">
        <v>184</v>
      </c>
      <c r="C201" s="730" t="s">
        <v>741</v>
      </c>
      <c r="D201" s="730" t="s">
        <v>741</v>
      </c>
      <c r="E201" s="730">
        <v>3</v>
      </c>
      <c r="F201" s="731"/>
      <c r="G201" s="731"/>
      <c r="H201" s="826"/>
      <c r="I201" s="730" t="s">
        <v>308</v>
      </c>
      <c r="J201" s="730" t="s">
        <v>308</v>
      </c>
      <c r="K201" s="730">
        <v>0</v>
      </c>
      <c r="L201" s="730" t="s">
        <v>308</v>
      </c>
      <c r="M201" s="805"/>
      <c r="N201" s="805">
        <v>0</v>
      </c>
      <c r="O201" s="805" t="s">
        <v>742</v>
      </c>
      <c r="P201" s="805" t="b">
        <v>1</v>
      </c>
      <c r="Q201" s="805" t="e">
        <v>#VALUE!</v>
      </c>
      <c r="R201" s="805"/>
      <c r="S201" s="805"/>
      <c r="T201" s="805"/>
      <c r="U201" s="805"/>
      <c r="V201" s="805"/>
      <c r="W201" s="805"/>
      <c r="X201" s="805"/>
      <c r="Y201" s="805"/>
      <c r="Z201" s="807"/>
      <c r="AA201" s="805"/>
      <c r="AB201" s="805"/>
      <c r="AC201" s="805"/>
      <c r="AD201" s="805"/>
      <c r="AE201" s="903"/>
      <c r="AF201" s="807"/>
      <c r="AG201" s="810"/>
      <c r="AH201" s="810"/>
      <c r="AI201" s="810"/>
      <c r="AJ201" s="811"/>
      <c r="AK201" s="812"/>
      <c r="AL201" s="811"/>
      <c r="AM201" s="811"/>
      <c r="AN201" s="811"/>
      <c r="AO201" s="811"/>
      <c r="AP201" s="811"/>
      <c r="AQ201" s="811"/>
      <c r="AR201" s="811"/>
      <c r="AS201" s="811"/>
      <c r="AT201" s="811"/>
      <c r="AU201" s="811"/>
      <c r="AV201" s="811"/>
      <c r="AW201" s="811"/>
      <c r="AX201" s="811"/>
      <c r="AY201" s="811"/>
      <c r="AZ201" s="811"/>
      <c r="BA201" s="811"/>
      <c r="BB201" s="811"/>
      <c r="BC201" s="811"/>
      <c r="BD201" s="811"/>
      <c r="BE201" s="811"/>
      <c r="BF201" s="811"/>
      <c r="BG201" s="811"/>
      <c r="BH201" s="811"/>
      <c r="BI201" s="811"/>
      <c r="BJ201" s="811"/>
      <c r="BK201" s="811"/>
      <c r="BL201" s="811"/>
      <c r="BM201" s="811"/>
      <c r="BN201" s="811"/>
      <c r="BO201" s="811"/>
      <c r="BP201" s="811"/>
      <c r="BQ201" s="811"/>
      <c r="BR201" s="811"/>
      <c r="BS201" s="811"/>
      <c r="BT201" s="811"/>
      <c r="BU201" s="811"/>
      <c r="BV201" s="811"/>
      <c r="BW201" s="811"/>
      <c r="BX201" s="811"/>
      <c r="BY201" s="811"/>
      <c r="BZ201" s="811"/>
      <c r="CA201" s="811"/>
      <c r="CB201" s="811"/>
      <c r="CC201" s="811"/>
      <c r="CD201" s="811"/>
      <c r="CE201" s="811"/>
      <c r="CF201" s="811"/>
      <c r="CG201" s="811"/>
      <c r="CH201" s="811"/>
      <c r="CI201" s="811"/>
      <c r="CJ201" s="811"/>
      <c r="CK201" s="805"/>
      <c r="CL201" s="805"/>
      <c r="CM201" s="805"/>
      <c r="CN201" s="822"/>
      <c r="CO201" s="805"/>
      <c r="CP201" s="805"/>
      <c r="CQ201" s="805"/>
      <c r="CR201" s="805"/>
      <c r="CS201" s="904"/>
      <c r="CT201" s="905"/>
      <c r="CU201" s="906"/>
      <c r="CV201" s="807"/>
      <c r="CW201" s="807"/>
      <c r="CX201" s="905"/>
      <c r="CY201" s="817"/>
      <c r="CZ201" s="817"/>
      <c r="DA201" s="818"/>
      <c r="DB201" s="818"/>
      <c r="DC201" s="818"/>
      <c r="DD201" s="818"/>
      <c r="DE201" s="818"/>
      <c r="DF201" s="818"/>
      <c r="DG201" s="818"/>
      <c r="DH201" s="819"/>
      <c r="DI201" s="807"/>
      <c r="DJ201" s="807"/>
      <c r="DK201" s="807"/>
      <c r="DL201" s="807"/>
      <c r="DM201" s="807"/>
      <c r="DN201" s="807"/>
      <c r="DO201" s="820"/>
      <c r="DP201" s="807"/>
      <c r="DQ201" s="807"/>
      <c r="DR201" s="807"/>
      <c r="DS201" s="819"/>
      <c r="DT201" s="752">
        <v>0</v>
      </c>
      <c r="DU201" s="753" t="s">
        <v>308</v>
      </c>
      <c r="DV201" s="753" t="s">
        <v>308</v>
      </c>
      <c r="DW201" s="754" t="s">
        <v>308</v>
      </c>
      <c r="DX201" s="755" t="s">
        <v>308</v>
      </c>
      <c r="DY201" s="754" t="e">
        <v>#VALUE!</v>
      </c>
      <c r="DZ201" s="754" t="e">
        <v>#VALUE!</v>
      </c>
      <c r="EA201" s="754"/>
      <c r="EB201" s="754"/>
    </row>
    <row r="202" spans="1:266" ht="17.25" customHeight="1" collapsed="1" x14ac:dyDescent="0.35">
      <c r="A202" s="618" t="s">
        <v>308</v>
      </c>
      <c r="B202" s="823" t="s">
        <v>982</v>
      </c>
      <c r="C202" s="824"/>
      <c r="D202" s="824"/>
      <c r="E202" s="824"/>
      <c r="F202" s="717"/>
      <c r="G202" s="717"/>
      <c r="H202" s="717"/>
      <c r="I202" s="717"/>
      <c r="J202" s="717"/>
      <c r="K202" s="717"/>
      <c r="L202" s="717"/>
      <c r="M202" s="717"/>
      <c r="N202" s="717"/>
      <c r="O202" s="717"/>
      <c r="P202" s="717"/>
      <c r="Q202" s="717"/>
      <c r="R202" s="717"/>
      <c r="S202" s="717"/>
      <c r="T202" s="730"/>
      <c r="U202" s="730"/>
      <c r="V202" s="730"/>
      <c r="W202" s="730"/>
      <c r="X202" s="730"/>
      <c r="Y202" s="730"/>
      <c r="Z202" s="826"/>
      <c r="AA202" s="730"/>
      <c r="AB202" s="730"/>
      <c r="AC202" s="730"/>
      <c r="AD202" s="827">
        <v>51708</v>
      </c>
      <c r="AE202" s="827">
        <v>43254</v>
      </c>
      <c r="AF202" s="826">
        <v>0</v>
      </c>
      <c r="AG202" s="828"/>
      <c r="AH202" s="828"/>
      <c r="AI202" s="828"/>
      <c r="AJ202" s="674"/>
      <c r="AK202" s="829"/>
      <c r="AL202" s="674"/>
      <c r="AM202" s="674"/>
      <c r="AN202" s="674"/>
      <c r="AO202" s="674"/>
      <c r="AP202" s="674"/>
      <c r="AQ202" s="674"/>
      <c r="AR202" s="674"/>
      <c r="AS202" s="674"/>
      <c r="AT202" s="674"/>
      <c r="AU202" s="674"/>
      <c r="AV202" s="674"/>
      <c r="AW202" s="674"/>
      <c r="AX202" s="674"/>
      <c r="AY202" s="674"/>
      <c r="AZ202" s="674"/>
      <c r="BA202" s="674"/>
      <c r="BB202" s="674"/>
      <c r="BC202" s="674"/>
      <c r="BD202" s="674"/>
      <c r="BE202" s="674"/>
      <c r="BF202" s="674"/>
      <c r="BG202" s="674"/>
      <c r="BH202" s="674"/>
      <c r="BI202" s="674"/>
      <c r="BJ202" s="674"/>
      <c r="BK202" s="674"/>
      <c r="BL202" s="674"/>
      <c r="BM202" s="674"/>
      <c r="BN202" s="674"/>
      <c r="BO202" s="674"/>
      <c r="BP202" s="674"/>
      <c r="BQ202" s="674"/>
      <c r="BR202" s="674"/>
      <c r="BS202" s="674"/>
      <c r="BT202" s="674"/>
      <c r="BU202" s="674"/>
      <c r="BV202" s="674"/>
      <c r="BW202" s="674"/>
      <c r="BX202" s="674"/>
      <c r="BY202" s="674"/>
      <c r="BZ202" s="674"/>
      <c r="CA202" s="674"/>
      <c r="CB202" s="674"/>
      <c r="CC202" s="674"/>
      <c r="CD202" s="674"/>
      <c r="CE202" s="674"/>
      <c r="CF202" s="674"/>
      <c r="CG202" s="674"/>
      <c r="CH202" s="674"/>
      <c r="CI202" s="674"/>
      <c r="CJ202" s="674"/>
      <c r="CK202" s="827"/>
      <c r="CL202" s="827">
        <v>0</v>
      </c>
      <c r="CM202" s="827"/>
      <c r="CN202" s="675">
        <v>0</v>
      </c>
      <c r="CO202" s="827">
        <v>0</v>
      </c>
      <c r="CP202" s="827">
        <v>0</v>
      </c>
      <c r="CQ202" s="827">
        <v>37635</v>
      </c>
      <c r="CR202" s="827">
        <v>40124</v>
      </c>
      <c r="CS202" s="830"/>
      <c r="CT202" s="831"/>
      <c r="CU202" s="832"/>
      <c r="CV202" s="826"/>
      <c r="CW202" s="826"/>
      <c r="CX202" s="831"/>
      <c r="CY202" s="833">
        <v>0</v>
      </c>
      <c r="CZ202" s="833">
        <v>0</v>
      </c>
      <c r="DA202" s="752">
        <v>0</v>
      </c>
      <c r="DB202" s="752">
        <v>0</v>
      </c>
      <c r="DC202" s="752">
        <v>0</v>
      </c>
      <c r="DD202" s="752">
        <v>0</v>
      </c>
      <c r="DE202" s="752">
        <v>0</v>
      </c>
      <c r="DF202" s="752">
        <v>0</v>
      </c>
      <c r="DG202" s="752">
        <v>0</v>
      </c>
      <c r="DH202" s="834">
        <v>0</v>
      </c>
      <c r="DI202" s="826">
        <v>0</v>
      </c>
      <c r="DJ202" s="826">
        <v>0</v>
      </c>
      <c r="DK202" s="826">
        <v>0</v>
      </c>
      <c r="DL202" s="826">
        <v>0</v>
      </c>
      <c r="DM202" s="826">
        <v>0</v>
      </c>
      <c r="DN202" s="826">
        <v>0</v>
      </c>
      <c r="DO202" s="835">
        <v>0</v>
      </c>
      <c r="DP202" s="826"/>
      <c r="DQ202" s="826"/>
      <c r="DR202" s="826"/>
      <c r="DS202" s="834"/>
      <c r="DT202" s="752"/>
      <c r="DU202" s="836"/>
      <c r="DV202" s="836"/>
      <c r="DW202" s="826"/>
      <c r="DX202" s="837"/>
      <c r="DY202" s="826"/>
      <c r="DZ202" s="837"/>
      <c r="EA202" s="826"/>
      <c r="EB202" s="837"/>
    </row>
    <row r="203" spans="1:266" ht="15.75" customHeight="1" x14ac:dyDescent="0.35">
      <c r="A203" s="625">
        <v>4</v>
      </c>
      <c r="B203" s="838"/>
      <c r="C203" s="839"/>
      <c r="D203" s="839"/>
      <c r="E203" s="839"/>
      <c r="F203" s="917"/>
      <c r="G203" s="917"/>
      <c r="H203" s="841"/>
      <c r="Y203" s="619"/>
      <c r="Z203" s="635"/>
      <c r="AF203" s="635">
        <v>0</v>
      </c>
      <c r="AK203" s="625"/>
      <c r="AL203" s="619"/>
      <c r="AM203" s="619"/>
      <c r="AN203" s="619"/>
      <c r="AO203" s="619"/>
      <c r="AP203" s="619"/>
      <c r="AQ203" s="619"/>
      <c r="AR203" s="619"/>
      <c r="AS203" s="619"/>
      <c r="AT203" s="619"/>
      <c r="AU203" s="619"/>
      <c r="AV203" s="619"/>
      <c r="AW203" s="619"/>
      <c r="AX203" s="619"/>
      <c r="AY203" s="619"/>
      <c r="AZ203" s="619"/>
      <c r="BA203" s="619"/>
      <c r="BB203" s="619"/>
      <c r="BC203" s="619"/>
      <c r="BD203" s="619"/>
      <c r="BE203" s="619"/>
      <c r="BF203" s="619"/>
      <c r="BG203" s="619"/>
      <c r="BH203" s="619"/>
      <c r="BI203" s="619"/>
      <c r="BJ203" s="619"/>
      <c r="BK203" s="619"/>
      <c r="BL203" s="619"/>
      <c r="BM203" s="619"/>
      <c r="BN203" s="619"/>
      <c r="BO203" s="619"/>
      <c r="BP203" s="619"/>
      <c r="BQ203" s="619"/>
      <c r="BR203" s="619"/>
      <c r="BS203" s="619"/>
      <c r="BT203" s="619"/>
      <c r="BU203" s="619"/>
      <c r="BV203" s="619"/>
      <c r="BW203" s="619"/>
      <c r="BX203" s="619"/>
      <c r="BY203" s="619"/>
      <c r="BZ203" s="619"/>
      <c r="CA203" s="619"/>
      <c r="CB203" s="619"/>
      <c r="CC203" s="619"/>
      <c r="CD203" s="619"/>
      <c r="CE203" s="619"/>
      <c r="CF203" s="619"/>
      <c r="CG203" s="619"/>
      <c r="CH203" s="619"/>
      <c r="CI203" s="619"/>
      <c r="CJ203" s="619"/>
      <c r="CV203" s="635"/>
      <c r="CW203" s="635"/>
      <c r="CY203" s="630">
        <v>0</v>
      </c>
      <c r="CZ203" s="630">
        <v>0</v>
      </c>
      <c r="DA203" s="634">
        <v>0</v>
      </c>
      <c r="DB203" s="634">
        <v>0</v>
      </c>
      <c r="DC203" s="634">
        <v>0</v>
      </c>
      <c r="DD203" s="634">
        <v>0</v>
      </c>
      <c r="DE203" s="634">
        <v>0</v>
      </c>
      <c r="DF203" s="634">
        <v>0</v>
      </c>
      <c r="DG203" s="634">
        <v>0</v>
      </c>
      <c r="DH203" s="624">
        <v>0</v>
      </c>
      <c r="DI203" s="635">
        <v>0</v>
      </c>
      <c r="DJ203" s="635">
        <v>0</v>
      </c>
      <c r="DK203" s="635">
        <v>0</v>
      </c>
      <c r="DL203" s="635">
        <v>0</v>
      </c>
      <c r="DM203" s="635">
        <v>0</v>
      </c>
      <c r="DN203" s="635">
        <v>0</v>
      </c>
      <c r="DO203" s="632">
        <v>0</v>
      </c>
    </row>
    <row r="204" spans="1:266" ht="16.5" customHeight="1" x14ac:dyDescent="0.35">
      <c r="A204" s="625">
        <v>4</v>
      </c>
      <c r="B204" s="664" t="s">
        <v>983</v>
      </c>
      <c r="C204" s="665"/>
      <c r="D204" s="665"/>
      <c r="E204" s="665"/>
      <c r="F204" s="666" t="s">
        <v>409</v>
      </c>
      <c r="G204" s="666"/>
      <c r="H204" s="844"/>
      <c r="I204" s="667"/>
      <c r="J204" s="667"/>
      <c r="K204" s="667"/>
      <c r="L204" s="667"/>
      <c r="Y204" s="619"/>
      <c r="Z204" s="635"/>
      <c r="AF204" s="635">
        <v>0</v>
      </c>
      <c r="AK204" s="625"/>
      <c r="AL204" s="619"/>
      <c r="AM204" s="619"/>
      <c r="AN204" s="619"/>
      <c r="AO204" s="619"/>
      <c r="AP204" s="619"/>
      <c r="AQ204" s="619"/>
      <c r="AR204" s="619"/>
      <c r="AS204" s="619"/>
      <c r="AT204" s="619"/>
      <c r="AU204" s="619"/>
      <c r="AV204" s="619"/>
      <c r="AW204" s="619"/>
      <c r="AX204" s="619"/>
      <c r="AY204" s="619"/>
      <c r="AZ204" s="619"/>
      <c r="BA204" s="619"/>
      <c r="BB204" s="619"/>
      <c r="BC204" s="619"/>
      <c r="BD204" s="619"/>
      <c r="BE204" s="619"/>
      <c r="BF204" s="619"/>
      <c r="BG204" s="619"/>
      <c r="BH204" s="619"/>
      <c r="BI204" s="619"/>
      <c r="BJ204" s="619"/>
      <c r="BK204" s="619"/>
      <c r="BL204" s="619"/>
      <c r="BM204" s="619"/>
      <c r="BN204" s="619"/>
      <c r="BO204" s="619"/>
      <c r="BP204" s="619"/>
      <c r="BQ204" s="619"/>
      <c r="BR204" s="619"/>
      <c r="BS204" s="619"/>
      <c r="BT204" s="619"/>
      <c r="BU204" s="619"/>
      <c r="BV204" s="619"/>
      <c r="BW204" s="619"/>
      <c r="BX204" s="619"/>
      <c r="BY204" s="619"/>
      <c r="BZ204" s="619"/>
      <c r="CA204" s="619"/>
      <c r="CB204" s="619"/>
      <c r="CC204" s="619"/>
      <c r="CD204" s="619"/>
      <c r="CE204" s="619"/>
      <c r="CF204" s="619"/>
      <c r="CG204" s="619"/>
      <c r="CH204" s="619"/>
      <c r="CI204" s="619"/>
      <c r="CJ204" s="619"/>
      <c r="CV204" s="635"/>
      <c r="CW204" s="635"/>
      <c r="CY204" s="630">
        <v>0</v>
      </c>
      <c r="CZ204" s="630">
        <v>0</v>
      </c>
      <c r="DA204" s="634">
        <v>0</v>
      </c>
      <c r="DB204" s="634">
        <v>0</v>
      </c>
      <c r="DC204" s="634">
        <v>0</v>
      </c>
      <c r="DD204" s="634">
        <v>0</v>
      </c>
      <c r="DE204" s="634">
        <v>0</v>
      </c>
      <c r="DF204" s="634">
        <v>0</v>
      </c>
      <c r="DG204" s="634">
        <v>0</v>
      </c>
      <c r="DH204" s="624">
        <v>0</v>
      </c>
      <c r="DI204" s="635">
        <v>0</v>
      </c>
      <c r="DJ204" s="635">
        <v>0</v>
      </c>
      <c r="DK204" s="635">
        <v>0</v>
      </c>
      <c r="DL204" s="635">
        <v>0</v>
      </c>
      <c r="DM204" s="635">
        <v>0</v>
      </c>
      <c r="DN204" s="635">
        <v>0</v>
      </c>
      <c r="DO204" s="632">
        <v>0</v>
      </c>
    </row>
    <row r="205" spans="1:266" s="847" customFormat="1" ht="41.25" customHeight="1" x14ac:dyDescent="0.35">
      <c r="A205" s="618" t="s">
        <v>436</v>
      </c>
      <c r="B205" s="678" t="s">
        <v>426</v>
      </c>
      <c r="C205" s="678" t="s">
        <v>427</v>
      </c>
      <c r="D205" s="679" t="s">
        <v>428</v>
      </c>
      <c r="E205" s="678" t="s">
        <v>429</v>
      </c>
      <c r="F205" s="678" t="s">
        <v>430</v>
      </c>
      <c r="G205" s="680" t="s">
        <v>431</v>
      </c>
      <c r="H205" s="678" t="s">
        <v>432</v>
      </c>
      <c r="I205" s="678" t="s">
        <v>433</v>
      </c>
      <c r="J205" s="678" t="s">
        <v>434</v>
      </c>
      <c r="K205" s="678" t="s">
        <v>18</v>
      </c>
      <c r="L205" s="678" t="s">
        <v>435</v>
      </c>
      <c r="M205" s="678" t="s">
        <v>436</v>
      </c>
      <c r="N205" s="681" t="s">
        <v>437</v>
      </c>
      <c r="O205" s="681" t="s">
        <v>438</v>
      </c>
      <c r="P205" s="681" t="s">
        <v>439</v>
      </c>
      <c r="Q205" s="681" t="s">
        <v>219</v>
      </c>
      <c r="R205" s="678" t="s">
        <v>4</v>
      </c>
      <c r="S205" s="679" t="s">
        <v>440</v>
      </c>
      <c r="T205" s="678" t="s">
        <v>441</v>
      </c>
      <c r="U205" s="682" t="s">
        <v>442</v>
      </c>
      <c r="V205" s="682" t="s">
        <v>443</v>
      </c>
      <c r="W205" s="682" t="s">
        <v>444</v>
      </c>
      <c r="X205" s="682" t="s">
        <v>445</v>
      </c>
      <c r="Y205" s="845" t="s">
        <v>446</v>
      </c>
      <c r="Z205" s="845" t="s">
        <v>447</v>
      </c>
      <c r="AA205" s="678" t="s">
        <v>448</v>
      </c>
      <c r="AB205" s="678" t="s">
        <v>449</v>
      </c>
      <c r="AC205" s="678" t="s">
        <v>450</v>
      </c>
      <c r="AD205" s="678" t="s">
        <v>451</v>
      </c>
      <c r="AE205" s="678" t="s">
        <v>452</v>
      </c>
      <c r="AF205" s="678" t="s">
        <v>453</v>
      </c>
      <c r="AG205" s="678" t="s">
        <v>444</v>
      </c>
      <c r="AH205" s="693" t="s">
        <v>454</v>
      </c>
      <c r="AI205" s="678" t="s">
        <v>455</v>
      </c>
      <c r="AJ205" s="678" t="s">
        <v>456</v>
      </c>
      <c r="AK205" s="678" t="s">
        <v>457</v>
      </c>
      <c r="AL205" s="686" t="s">
        <v>458</v>
      </c>
      <c r="AM205" s="687" t="s">
        <v>459</v>
      </c>
      <c r="AN205" s="688" t="s">
        <v>460</v>
      </c>
      <c r="AO205" s="688" t="s">
        <v>461</v>
      </c>
      <c r="AP205" s="688" t="s">
        <v>462</v>
      </c>
      <c r="AQ205" s="688" t="s">
        <v>463</v>
      </c>
      <c r="AR205" s="688" t="s">
        <v>464</v>
      </c>
      <c r="AS205" s="688" t="s">
        <v>465</v>
      </c>
      <c r="AT205" s="688" t="s">
        <v>466</v>
      </c>
      <c r="AU205" s="688" t="s">
        <v>467</v>
      </c>
      <c r="AV205" s="688" t="s">
        <v>468</v>
      </c>
      <c r="AW205" s="688" t="s">
        <v>469</v>
      </c>
      <c r="AX205" s="688" t="s">
        <v>470</v>
      </c>
      <c r="AY205" s="688" t="s">
        <v>471</v>
      </c>
      <c r="AZ205" s="688" t="s">
        <v>472</v>
      </c>
      <c r="BA205" s="688" t="s">
        <v>473</v>
      </c>
      <c r="BB205" s="689" t="s">
        <v>474</v>
      </c>
      <c r="BC205" s="689" t="s">
        <v>475</v>
      </c>
      <c r="BD205" s="689" t="s">
        <v>476</v>
      </c>
      <c r="BE205" s="689" t="s">
        <v>477</v>
      </c>
      <c r="BF205" s="689" t="s">
        <v>478</v>
      </c>
      <c r="BG205" s="689" t="s">
        <v>479</v>
      </c>
      <c r="BH205" s="689" t="s">
        <v>480</v>
      </c>
      <c r="BI205" s="683" t="s">
        <v>481</v>
      </c>
      <c r="BJ205" s="690" t="s">
        <v>482</v>
      </c>
      <c r="BK205" s="687" t="s">
        <v>483</v>
      </c>
      <c r="BL205" s="683" t="s">
        <v>484</v>
      </c>
      <c r="BM205" s="683" t="s">
        <v>485</v>
      </c>
      <c r="BN205" s="689" t="s">
        <v>486</v>
      </c>
      <c r="BO205" s="689" t="s">
        <v>487</v>
      </c>
      <c r="BP205" s="689" t="s">
        <v>488</v>
      </c>
      <c r="BQ205" s="689" t="s">
        <v>460</v>
      </c>
      <c r="BR205" s="689" t="s">
        <v>489</v>
      </c>
      <c r="BS205" s="683" t="s">
        <v>490</v>
      </c>
      <c r="BT205" s="690" t="s">
        <v>482</v>
      </c>
      <c r="BU205" s="687" t="s">
        <v>491</v>
      </c>
      <c r="BV205" s="691" t="s">
        <v>492</v>
      </c>
      <c r="BW205" s="691" t="s">
        <v>493</v>
      </c>
      <c r="BX205" s="691" t="s">
        <v>494</v>
      </c>
      <c r="BY205" s="691" t="s">
        <v>495</v>
      </c>
      <c r="BZ205" s="691" t="s">
        <v>485</v>
      </c>
      <c r="CA205" s="691" t="s">
        <v>496</v>
      </c>
      <c r="CB205" s="691" t="s">
        <v>497</v>
      </c>
      <c r="CC205" s="691" t="s">
        <v>498</v>
      </c>
      <c r="CD205" s="691" t="s">
        <v>499</v>
      </c>
      <c r="CE205" s="691" t="s">
        <v>500</v>
      </c>
      <c r="CF205" s="691" t="s">
        <v>501</v>
      </c>
      <c r="CG205" s="691" t="s">
        <v>502</v>
      </c>
      <c r="CH205" s="691" t="s">
        <v>503</v>
      </c>
      <c r="CI205" s="691" t="s">
        <v>504</v>
      </c>
      <c r="CJ205" s="691" t="s">
        <v>505</v>
      </c>
      <c r="CK205" s="691" t="s">
        <v>506</v>
      </c>
      <c r="CL205" s="683" t="s">
        <v>507</v>
      </c>
      <c r="CM205" s="687" t="s">
        <v>508</v>
      </c>
      <c r="CN205" s="683" t="s">
        <v>509</v>
      </c>
      <c r="CO205" s="692" t="s">
        <v>510</v>
      </c>
      <c r="CP205" s="683" t="s">
        <v>511</v>
      </c>
      <c r="CQ205" s="681" t="s">
        <v>512</v>
      </c>
      <c r="CR205" s="678" t="s">
        <v>513</v>
      </c>
      <c r="CS205" s="678" t="s">
        <v>514</v>
      </c>
      <c r="CT205" s="679" t="s">
        <v>515</v>
      </c>
      <c r="CU205" s="846" t="s">
        <v>516</v>
      </c>
      <c r="CV205" s="679" t="s">
        <v>517</v>
      </c>
      <c r="CW205" s="678" t="s">
        <v>518</v>
      </c>
      <c r="CX205" s="678" t="s">
        <v>519</v>
      </c>
      <c r="CY205" s="678" t="s">
        <v>520</v>
      </c>
      <c r="CZ205" s="678" t="s">
        <v>444</v>
      </c>
      <c r="DA205" s="678" t="s">
        <v>521</v>
      </c>
      <c r="DB205" s="678" t="s">
        <v>522</v>
      </c>
      <c r="DC205" s="678" t="s">
        <v>523</v>
      </c>
      <c r="DD205" s="678" t="s">
        <v>219</v>
      </c>
      <c r="DE205" s="678" t="s">
        <v>217</v>
      </c>
      <c r="DF205" s="678" t="s">
        <v>437</v>
      </c>
      <c r="DG205" s="678" t="s">
        <v>438</v>
      </c>
      <c r="DH205" s="678" t="s">
        <v>745</v>
      </c>
      <c r="DI205" s="678" t="s">
        <v>525</v>
      </c>
      <c r="DJ205" s="678" t="s">
        <v>526</v>
      </c>
      <c r="DK205" s="678" t="s">
        <v>527</v>
      </c>
      <c r="DL205" s="678" t="s">
        <v>528</v>
      </c>
      <c r="DM205" s="679" t="s">
        <v>529</v>
      </c>
      <c r="DN205" s="679" t="s">
        <v>530</v>
      </c>
      <c r="DO205" s="679" t="s">
        <v>531</v>
      </c>
      <c r="DP205" s="679" t="s">
        <v>532</v>
      </c>
      <c r="DQ205" s="679" t="s">
        <v>533</v>
      </c>
      <c r="DR205" s="700" t="s">
        <v>534</v>
      </c>
      <c r="DS205" s="678" t="s">
        <v>535</v>
      </c>
      <c r="DT205" s="678" t="s">
        <v>536</v>
      </c>
      <c r="DU205" s="701" t="s">
        <v>537</v>
      </c>
      <c r="DV205" s="702" t="s">
        <v>538</v>
      </c>
      <c r="DW205" s="701" t="s">
        <v>539</v>
      </c>
      <c r="DX205" s="703" t="s">
        <v>540</v>
      </c>
      <c r="DY205" s="701" t="s">
        <v>539</v>
      </c>
      <c r="DZ205" s="703" t="s">
        <v>540</v>
      </c>
      <c r="EA205" s="702" t="s">
        <v>539</v>
      </c>
      <c r="EB205" s="704" t="s">
        <v>540</v>
      </c>
    </row>
    <row r="206" spans="1:266" s="705" customFormat="1" ht="3" customHeight="1" x14ac:dyDescent="0.35">
      <c r="A206" s="618" t="s">
        <v>308</v>
      </c>
      <c r="B206" s="678"/>
      <c r="C206" s="848"/>
      <c r="D206" s="848"/>
      <c r="E206" s="848"/>
      <c r="F206" s="890" t="s">
        <v>563</v>
      </c>
      <c r="G206" s="890"/>
      <c r="H206" s="849"/>
      <c r="I206" s="848"/>
      <c r="J206" s="848"/>
      <c r="K206" s="848"/>
      <c r="L206" s="848"/>
      <c r="M206" s="848"/>
      <c r="N206" s="848"/>
      <c r="O206" s="848"/>
      <c r="P206" s="848"/>
      <c r="Q206" s="848"/>
      <c r="R206" s="848"/>
      <c r="S206" s="848"/>
      <c r="T206" s="848"/>
      <c r="U206" s="848"/>
      <c r="V206" s="848"/>
      <c r="W206" s="848"/>
      <c r="X206" s="848"/>
      <c r="Y206" s="848"/>
      <c r="Z206" s="849"/>
      <c r="AA206" s="848"/>
      <c r="AB206" s="848"/>
      <c r="AC206" s="848"/>
      <c r="AD206" s="848"/>
      <c r="AE206" s="850"/>
      <c r="AF206" s="849">
        <v>0</v>
      </c>
      <c r="AG206" s="851"/>
      <c r="AH206" s="851"/>
      <c r="AI206" s="851"/>
      <c r="AJ206" s="848"/>
      <c r="AK206" s="850"/>
      <c r="AL206" s="848"/>
      <c r="AM206" s="848"/>
      <c r="AN206" s="848"/>
      <c r="AO206" s="848"/>
      <c r="AP206" s="848"/>
      <c r="AQ206" s="848"/>
      <c r="AR206" s="848"/>
      <c r="AS206" s="848"/>
      <c r="AT206" s="848"/>
      <c r="AU206" s="848"/>
      <c r="AV206" s="848"/>
      <c r="AW206" s="848"/>
      <c r="AX206" s="848"/>
      <c r="AY206" s="848"/>
      <c r="AZ206" s="848"/>
      <c r="BA206" s="848"/>
      <c r="BB206" s="848"/>
      <c r="BC206" s="848"/>
      <c r="BD206" s="848"/>
      <c r="BE206" s="848"/>
      <c r="BF206" s="848"/>
      <c r="BG206" s="848"/>
      <c r="BH206" s="848"/>
      <c r="BI206" s="848"/>
      <c r="BJ206" s="848"/>
      <c r="BK206" s="848"/>
      <c r="BL206" s="848"/>
      <c r="BM206" s="848"/>
      <c r="BN206" s="848"/>
      <c r="BO206" s="848"/>
      <c r="BP206" s="848"/>
      <c r="BQ206" s="848"/>
      <c r="BR206" s="848"/>
      <c r="BS206" s="848"/>
      <c r="BT206" s="848"/>
      <c r="BU206" s="848"/>
      <c r="BV206" s="848"/>
      <c r="BW206" s="848"/>
      <c r="BX206" s="848"/>
      <c r="BY206" s="848"/>
      <c r="BZ206" s="848"/>
      <c r="CA206" s="848"/>
      <c r="CB206" s="848"/>
      <c r="CC206" s="848"/>
      <c r="CD206" s="848"/>
      <c r="CE206" s="848"/>
      <c r="CF206" s="848"/>
      <c r="CG206" s="848"/>
      <c r="CH206" s="848"/>
      <c r="CI206" s="848"/>
      <c r="CJ206" s="848"/>
      <c r="CK206" s="848"/>
      <c r="CL206" s="848" t="s">
        <v>308</v>
      </c>
      <c r="CM206" s="848"/>
      <c r="CN206" s="852"/>
      <c r="CO206" s="848"/>
      <c r="CP206" s="848"/>
      <c r="CQ206" s="848" t="s">
        <v>308</v>
      </c>
      <c r="CR206" s="848" t="s">
        <v>308</v>
      </c>
      <c r="CS206" s="853"/>
      <c r="CT206" s="854"/>
      <c r="CU206" s="855"/>
      <c r="CV206" s="849"/>
      <c r="CW206" s="849"/>
      <c r="CX206" s="854"/>
      <c r="CY206" s="856">
        <v>0</v>
      </c>
      <c r="CZ206" s="856">
        <v>0</v>
      </c>
      <c r="DA206" s="854">
        <v>0</v>
      </c>
      <c r="DB206" s="854">
        <v>0</v>
      </c>
      <c r="DC206" s="854">
        <v>0</v>
      </c>
      <c r="DD206" s="854">
        <v>0</v>
      </c>
      <c r="DE206" s="854">
        <v>0</v>
      </c>
      <c r="DF206" s="854">
        <v>0</v>
      </c>
      <c r="DG206" s="854">
        <v>0</v>
      </c>
      <c r="DH206" s="849">
        <v>0</v>
      </c>
      <c r="DI206" s="849">
        <v>0</v>
      </c>
      <c r="DJ206" s="849">
        <v>0</v>
      </c>
      <c r="DK206" s="849">
        <v>0</v>
      </c>
      <c r="DL206" s="849">
        <v>0</v>
      </c>
      <c r="DM206" s="849">
        <v>0</v>
      </c>
      <c r="DN206" s="849">
        <v>0</v>
      </c>
      <c r="DO206" s="857">
        <v>0</v>
      </c>
      <c r="DP206" s="849"/>
      <c r="DQ206" s="849"/>
      <c r="DR206" s="849"/>
      <c r="DS206" s="849"/>
      <c r="DT206" s="854"/>
      <c r="DU206" s="850"/>
      <c r="DV206" s="850"/>
      <c r="DW206" s="849"/>
      <c r="DX206" s="858"/>
      <c r="DY206" s="849"/>
      <c r="DZ206" s="858"/>
      <c r="EA206" s="849"/>
      <c r="EB206" s="858"/>
    </row>
    <row r="207" spans="1:266" ht="17.25" customHeight="1" collapsed="1" x14ac:dyDescent="0.35">
      <c r="A207" s="618" t="s">
        <v>984</v>
      </c>
      <c r="B207" s="730">
        <v>101</v>
      </c>
      <c r="C207" s="730" t="s">
        <v>985</v>
      </c>
      <c r="D207" s="730" t="s">
        <v>985</v>
      </c>
      <c r="E207" s="730">
        <v>4</v>
      </c>
      <c r="F207" s="731" t="s">
        <v>574</v>
      </c>
      <c r="G207" s="732">
        <v>1</v>
      </c>
      <c r="H207" s="826">
        <v>46196</v>
      </c>
      <c r="I207" s="730">
        <v>36</v>
      </c>
      <c r="J207" s="730" t="s">
        <v>308</v>
      </c>
      <c r="K207" s="730">
        <v>37</v>
      </c>
      <c r="L207" s="730" t="s">
        <v>986</v>
      </c>
      <c r="M207" s="734" t="s">
        <v>984</v>
      </c>
      <c r="N207" s="734">
        <v>0</v>
      </c>
      <c r="O207" s="734" t="s">
        <v>390</v>
      </c>
      <c r="P207" s="734">
        <v>0</v>
      </c>
      <c r="Q207" s="734" t="s">
        <v>390</v>
      </c>
      <c r="R207" s="734" t="s">
        <v>987</v>
      </c>
      <c r="S207" s="734" t="s">
        <v>308</v>
      </c>
      <c r="T207" s="734" t="s">
        <v>988</v>
      </c>
      <c r="U207" s="734">
        <v>578</v>
      </c>
      <c r="V207" s="734" t="s">
        <v>308</v>
      </c>
      <c r="W207" s="734"/>
      <c r="X207" s="734"/>
      <c r="Y207" s="734"/>
      <c r="Z207" s="736"/>
      <c r="AA207" s="734" t="s">
        <v>53</v>
      </c>
      <c r="AB207" s="734" t="s">
        <v>863</v>
      </c>
      <c r="AC207" s="734" t="s">
        <v>589</v>
      </c>
      <c r="AD207" s="734">
        <v>768</v>
      </c>
      <c r="AE207" s="764">
        <v>768</v>
      </c>
      <c r="AF207" s="737" t="s">
        <v>390</v>
      </c>
      <c r="AG207" s="765"/>
      <c r="AH207" s="739"/>
      <c r="AI207" s="739" t="s">
        <v>625</v>
      </c>
      <c r="AJ207" s="740">
        <v>5</v>
      </c>
      <c r="AK207" s="741"/>
      <c r="AL207" s="742"/>
      <c r="AM207" s="743">
        <v>0</v>
      </c>
      <c r="AN207" s="743"/>
      <c r="AO207" s="743"/>
      <c r="AP207" s="743"/>
      <c r="AQ207" s="743"/>
      <c r="AR207" s="743"/>
      <c r="AS207" s="743"/>
      <c r="AT207" s="743"/>
      <c r="AU207" s="743"/>
      <c r="AV207" s="743"/>
      <c r="AW207" s="743"/>
      <c r="AX207" s="743"/>
      <c r="AY207" s="743"/>
      <c r="AZ207" s="743"/>
      <c r="BA207" s="743"/>
      <c r="BB207" s="743">
        <v>0</v>
      </c>
      <c r="BC207" s="743">
        <v>0</v>
      </c>
      <c r="BD207" s="743">
        <v>0</v>
      </c>
      <c r="BE207" s="743">
        <v>0</v>
      </c>
      <c r="BF207" s="743">
        <v>0</v>
      </c>
      <c r="BG207" s="743">
        <v>0</v>
      </c>
      <c r="BH207" s="743">
        <v>0</v>
      </c>
      <c r="BI207" s="743">
        <v>0</v>
      </c>
      <c r="BJ207" s="743"/>
      <c r="BK207" s="743">
        <v>0</v>
      </c>
      <c r="BL207" s="743"/>
      <c r="BM207" s="743"/>
      <c r="BN207" s="743" t="s">
        <v>308</v>
      </c>
      <c r="BO207" s="743" t="s">
        <v>308</v>
      </c>
      <c r="BP207" s="743" t="s">
        <v>308</v>
      </c>
      <c r="BQ207" s="743" t="s">
        <v>308</v>
      </c>
      <c r="BR207" s="743"/>
      <c r="BS207" s="743" t="s">
        <v>397</v>
      </c>
      <c r="BT207" s="743"/>
      <c r="BU207" s="743" t="s">
        <v>579</v>
      </c>
      <c r="BV207" s="743"/>
      <c r="BW207" s="743"/>
      <c r="BX207" s="743"/>
      <c r="BY207" s="743"/>
      <c r="BZ207" s="743"/>
      <c r="CA207" s="743">
        <v>0</v>
      </c>
      <c r="CB207" s="743"/>
      <c r="CC207" s="743"/>
      <c r="CD207" s="743"/>
      <c r="CE207" s="743"/>
      <c r="CF207" s="743"/>
      <c r="CG207" s="743"/>
      <c r="CH207" s="743"/>
      <c r="CI207" s="743"/>
      <c r="CJ207" s="743"/>
      <c r="CK207" s="736"/>
      <c r="CL207" s="736" t="s">
        <v>397</v>
      </c>
      <c r="CM207" s="736">
        <v>0</v>
      </c>
      <c r="CN207" s="736">
        <v>0</v>
      </c>
      <c r="CO207" s="736" t="s">
        <v>397</v>
      </c>
      <c r="CP207" s="736">
        <v>0</v>
      </c>
      <c r="CQ207" s="768">
        <v>6</v>
      </c>
      <c r="CR207" s="735">
        <v>66</v>
      </c>
      <c r="CS207" s="744"/>
      <c r="CT207" s="745" t="s">
        <v>308</v>
      </c>
      <c r="CU207" s="859" t="s">
        <v>308</v>
      </c>
      <c r="CV207" s="737"/>
      <c r="CW207" s="737"/>
      <c r="CX207" s="745">
        <v>46242</v>
      </c>
      <c r="CY207" s="861">
        <v>0</v>
      </c>
      <c r="CZ207" s="861" t="s">
        <v>308</v>
      </c>
      <c r="DA207" s="749">
        <v>0</v>
      </c>
      <c r="DB207" s="749">
        <v>0</v>
      </c>
      <c r="DC207" s="749">
        <v>0</v>
      </c>
      <c r="DD207" s="749" t="s">
        <v>390</v>
      </c>
      <c r="DE207" s="749" t="s">
        <v>397</v>
      </c>
      <c r="DF207" s="749" t="s">
        <v>397</v>
      </c>
      <c r="DG207" s="749" t="s">
        <v>397</v>
      </c>
      <c r="DH207" s="750">
        <v>0</v>
      </c>
      <c r="DI207" s="737" t="s">
        <v>397</v>
      </c>
      <c r="DJ207" s="737" t="s">
        <v>390</v>
      </c>
      <c r="DK207" s="737" t="s">
        <v>390</v>
      </c>
      <c r="DL207" s="737" t="s">
        <v>390</v>
      </c>
      <c r="DM207" s="737" t="s">
        <v>390</v>
      </c>
      <c r="DN207" s="737" t="s">
        <v>390</v>
      </c>
      <c r="DO207" s="762">
        <v>0</v>
      </c>
      <c r="DP207" s="737">
        <v>46276</v>
      </c>
      <c r="DQ207" s="737">
        <v>46302</v>
      </c>
      <c r="DR207" s="737">
        <v>46302</v>
      </c>
      <c r="DS207" s="750">
        <v>46276</v>
      </c>
      <c r="DT207" s="752">
        <v>46302</v>
      </c>
      <c r="DU207" s="753">
        <v>-7</v>
      </c>
      <c r="DV207" s="753" t="s">
        <v>308</v>
      </c>
      <c r="DW207" s="754">
        <v>46269</v>
      </c>
      <c r="DX207" s="755">
        <v>46269</v>
      </c>
      <c r="DY207" s="754" t="e">
        <v>#VALUE!</v>
      </c>
      <c r="DZ207" s="754" t="e">
        <v>#VALUE!</v>
      </c>
      <c r="EA207" s="754" t="e">
        <v>#VALUE!</v>
      </c>
      <c r="EB207" s="754" t="e">
        <v>#VALUE!</v>
      </c>
      <c r="HA207" s="756" t="s">
        <v>397</v>
      </c>
      <c r="HB207" s="756" t="s">
        <v>397</v>
      </c>
      <c r="HC207" s="756" t="s">
        <v>397</v>
      </c>
      <c r="HD207" s="756" t="s">
        <v>397</v>
      </c>
      <c r="HE207" s="756" t="s">
        <v>397</v>
      </c>
      <c r="HF207" s="756" t="s">
        <v>397</v>
      </c>
      <c r="HG207" s="756" t="s">
        <v>397</v>
      </c>
      <c r="HH207" s="756" t="s">
        <v>397</v>
      </c>
      <c r="HI207" s="756" t="s">
        <v>397</v>
      </c>
      <c r="HJ207" s="756" t="s">
        <v>397</v>
      </c>
      <c r="HK207"/>
      <c r="HL207"/>
      <c r="HM207"/>
      <c r="HN207" s="756" t="str">
        <f t="shared" ref="HN207:HN247" si="7">IF(HA207&lt;&gt;"X","SDI",IF(HE207&lt;&gt;"X","CBMJ",IF(HK207&lt;&gt;"X","AUTO PRINT","INHOUSE")))</f>
        <v>AUTO PRINT</v>
      </c>
      <c r="HO207"/>
      <c r="HP207" s="757" t="s">
        <v>572</v>
      </c>
      <c r="HQ207" s="757" t="s">
        <v>572</v>
      </c>
      <c r="HR207" s="757" t="s">
        <v>572</v>
      </c>
      <c r="HS207"/>
      <c r="HW207" s="758"/>
      <c r="HX207"/>
      <c r="HY207" s="759" t="s">
        <v>572</v>
      </c>
      <c r="HZ207" s="759" t="s">
        <v>572</v>
      </c>
      <c r="IA207" s="759" t="s">
        <v>572</v>
      </c>
      <c r="IC207" s="760" t="s">
        <v>572</v>
      </c>
      <c r="ID207" s="760" t="s">
        <v>572</v>
      </c>
      <c r="IE207" s="760" t="s">
        <v>572</v>
      </c>
      <c r="IF207" s="761" t="s">
        <v>572</v>
      </c>
      <c r="IG207" s="619" t="str">
        <f t="shared" ref="IG207:IG247" si="8">IF(COUNTIF(IC207:IF207,"AUTO PRINTING*")&gt;0,"AUTO PRINTING","IN HOUSE (MANUAL)")</f>
        <v>IN HOUSE (MANUAL)</v>
      </c>
      <c r="II207" s="761" t="s">
        <v>572</v>
      </c>
      <c r="IK207" s="761" t="str">
        <f>IFERROR(VLOOKUP($M207,#REF!,13,0),"IN HOUSE (MANUAL)")</f>
        <v>IN HOUSE (MANUAL)</v>
      </c>
      <c r="IM207" s="760" t="s">
        <v>572</v>
      </c>
      <c r="IN207" s="760" t="s">
        <v>572</v>
      </c>
      <c r="IO207" s="760" t="s">
        <v>572</v>
      </c>
      <c r="IQ207" s="760" t="s">
        <v>572</v>
      </c>
      <c r="IR207" s="760" t="s">
        <v>572</v>
      </c>
      <c r="IT207" s="760" t="s">
        <v>572</v>
      </c>
      <c r="IV207" s="760" t="s">
        <v>572</v>
      </c>
      <c r="IW207" s="760" t="s">
        <v>572</v>
      </c>
      <c r="IY207" s="760" t="s">
        <v>572</v>
      </c>
      <c r="IZ207" s="760" t="s">
        <v>572</v>
      </c>
      <c r="JB207" s="760" t="s">
        <v>572</v>
      </c>
      <c r="JC207" s="760" t="s">
        <v>572</v>
      </c>
      <c r="JE207" s="760" t="s">
        <v>572</v>
      </c>
      <c r="JF207" s="760" t="s">
        <v>572</v>
      </c>
    </row>
    <row r="208" spans="1:266" ht="16.5" customHeight="1" collapsed="1" x14ac:dyDescent="0.35">
      <c r="A208" s="618" t="s">
        <v>989</v>
      </c>
      <c r="B208" s="730">
        <v>104</v>
      </c>
      <c r="C208" s="730" t="s">
        <v>985</v>
      </c>
      <c r="D208" s="730" t="s">
        <v>985</v>
      </c>
      <c r="E208" s="730">
        <v>4</v>
      </c>
      <c r="F208" s="731" t="s">
        <v>574</v>
      </c>
      <c r="G208" s="732">
        <v>1</v>
      </c>
      <c r="H208" s="826">
        <v>46196</v>
      </c>
      <c r="I208" s="730">
        <v>36</v>
      </c>
      <c r="J208" s="730" t="s">
        <v>308</v>
      </c>
      <c r="K208" s="730">
        <v>37</v>
      </c>
      <c r="L208" s="730" t="s">
        <v>990</v>
      </c>
      <c r="M208" s="734" t="s">
        <v>989</v>
      </c>
      <c r="N208" s="734">
        <v>0</v>
      </c>
      <c r="O208" s="734" t="s">
        <v>390</v>
      </c>
      <c r="P208" s="734">
        <v>0</v>
      </c>
      <c r="Q208" s="734" t="s">
        <v>390</v>
      </c>
      <c r="R208" s="734" t="s">
        <v>987</v>
      </c>
      <c r="S208" s="734" t="s">
        <v>308</v>
      </c>
      <c r="T208" s="734" t="s">
        <v>991</v>
      </c>
      <c r="U208" s="734">
        <v>578</v>
      </c>
      <c r="V208" s="734" t="s">
        <v>308</v>
      </c>
      <c r="W208" s="734"/>
      <c r="X208" s="734"/>
      <c r="Y208" s="734"/>
      <c r="Z208" s="736"/>
      <c r="AA208" s="734" t="s">
        <v>53</v>
      </c>
      <c r="AB208" s="734" t="s">
        <v>863</v>
      </c>
      <c r="AC208" s="734" t="s">
        <v>589</v>
      </c>
      <c r="AD208" s="734">
        <v>1698</v>
      </c>
      <c r="AE208" s="764">
        <v>1698</v>
      </c>
      <c r="AF208" s="737" t="s">
        <v>390</v>
      </c>
      <c r="AG208" s="765"/>
      <c r="AH208" s="739"/>
      <c r="AI208" s="739" t="s">
        <v>625</v>
      </c>
      <c r="AJ208" s="740">
        <v>8</v>
      </c>
      <c r="AK208" s="741"/>
      <c r="AL208" s="742"/>
      <c r="AM208" s="743">
        <v>0</v>
      </c>
      <c r="AN208" s="743"/>
      <c r="AO208" s="743"/>
      <c r="AP208" s="743"/>
      <c r="AQ208" s="743"/>
      <c r="AR208" s="743"/>
      <c r="AS208" s="743"/>
      <c r="AT208" s="743"/>
      <c r="AU208" s="743"/>
      <c r="AV208" s="743"/>
      <c r="AW208" s="743"/>
      <c r="AX208" s="743"/>
      <c r="AY208" s="743"/>
      <c r="AZ208" s="743"/>
      <c r="BA208" s="743"/>
      <c r="BB208" s="743">
        <v>0</v>
      </c>
      <c r="BC208" s="743">
        <v>0</v>
      </c>
      <c r="BD208" s="743">
        <v>0</v>
      </c>
      <c r="BE208" s="743">
        <v>0</v>
      </c>
      <c r="BF208" s="743">
        <v>0</v>
      </c>
      <c r="BG208" s="743">
        <v>0</v>
      </c>
      <c r="BH208" s="743">
        <v>0</v>
      </c>
      <c r="BI208" s="743">
        <v>0</v>
      </c>
      <c r="BJ208" s="743"/>
      <c r="BK208" s="743">
        <v>0</v>
      </c>
      <c r="BL208" s="743"/>
      <c r="BM208" s="743"/>
      <c r="BN208" s="743" t="s">
        <v>308</v>
      </c>
      <c r="BO208" s="743" t="s">
        <v>308</v>
      </c>
      <c r="BP208" s="743" t="s">
        <v>308</v>
      </c>
      <c r="BQ208" s="743" t="s">
        <v>308</v>
      </c>
      <c r="BR208" s="743"/>
      <c r="BS208" s="743" t="s">
        <v>397</v>
      </c>
      <c r="BT208" s="743"/>
      <c r="BU208" s="743" t="s">
        <v>579</v>
      </c>
      <c r="BV208" s="743"/>
      <c r="BW208" s="743"/>
      <c r="BX208" s="743"/>
      <c r="BY208" s="743"/>
      <c r="BZ208" s="743"/>
      <c r="CA208" s="743">
        <v>0</v>
      </c>
      <c r="CB208" s="743"/>
      <c r="CC208" s="743"/>
      <c r="CD208" s="743"/>
      <c r="CE208" s="743"/>
      <c r="CF208" s="743"/>
      <c r="CG208" s="743"/>
      <c r="CH208" s="743"/>
      <c r="CI208" s="743"/>
      <c r="CJ208" s="743"/>
      <c r="CK208" s="736"/>
      <c r="CL208" s="736" t="s">
        <v>397</v>
      </c>
      <c r="CM208" s="736">
        <v>0</v>
      </c>
      <c r="CN208" s="736">
        <v>0</v>
      </c>
      <c r="CO208" s="736" t="s">
        <v>397</v>
      </c>
      <c r="CP208" s="736">
        <v>0</v>
      </c>
      <c r="CQ208" s="768">
        <v>0</v>
      </c>
      <c r="CR208" s="735">
        <v>144</v>
      </c>
      <c r="CS208" s="744"/>
      <c r="CT208" s="745" t="s">
        <v>308</v>
      </c>
      <c r="CU208" s="859" t="s">
        <v>308</v>
      </c>
      <c r="CV208" s="737"/>
      <c r="CW208" s="737"/>
      <c r="CX208" s="745">
        <v>46242</v>
      </c>
      <c r="CY208" s="861">
        <v>0</v>
      </c>
      <c r="CZ208" s="861" t="s">
        <v>308</v>
      </c>
      <c r="DA208" s="749">
        <v>0</v>
      </c>
      <c r="DB208" s="749">
        <v>0</v>
      </c>
      <c r="DC208" s="749">
        <v>0</v>
      </c>
      <c r="DD208" s="749" t="s">
        <v>390</v>
      </c>
      <c r="DE208" s="749" t="s">
        <v>397</v>
      </c>
      <c r="DF208" s="749" t="s">
        <v>397</v>
      </c>
      <c r="DG208" s="749" t="s">
        <v>397</v>
      </c>
      <c r="DH208" s="750">
        <v>0</v>
      </c>
      <c r="DI208" s="737" t="s">
        <v>397</v>
      </c>
      <c r="DJ208" s="737" t="s">
        <v>390</v>
      </c>
      <c r="DK208" s="737" t="s">
        <v>390</v>
      </c>
      <c r="DL208" s="737" t="s">
        <v>390</v>
      </c>
      <c r="DM208" s="737" t="s">
        <v>390</v>
      </c>
      <c r="DN208" s="737" t="s">
        <v>390</v>
      </c>
      <c r="DO208" s="762">
        <v>0</v>
      </c>
      <c r="DP208" s="737">
        <v>46276</v>
      </c>
      <c r="DQ208" s="737">
        <v>46302</v>
      </c>
      <c r="DR208" s="737">
        <v>46302</v>
      </c>
      <c r="DS208" s="750">
        <v>46276</v>
      </c>
      <c r="DT208" s="752">
        <v>46302</v>
      </c>
      <c r="DU208" s="753">
        <v>-7</v>
      </c>
      <c r="DV208" s="753" t="s">
        <v>308</v>
      </c>
      <c r="DW208" s="754">
        <v>46269</v>
      </c>
      <c r="DX208" s="755">
        <v>46269</v>
      </c>
      <c r="DY208" s="754" t="e">
        <v>#VALUE!</v>
      </c>
      <c r="DZ208" s="754" t="e">
        <v>#VALUE!</v>
      </c>
      <c r="EA208" s="754"/>
      <c r="EB208" s="754"/>
      <c r="HA208" s="756" t="s">
        <v>397</v>
      </c>
      <c r="HB208" s="756" t="s">
        <v>397</v>
      </c>
      <c r="HC208" s="756" t="s">
        <v>397</v>
      </c>
      <c r="HD208" s="756" t="s">
        <v>397</v>
      </c>
      <c r="HE208" s="756" t="s">
        <v>397</v>
      </c>
      <c r="HF208" s="756" t="s">
        <v>397</v>
      </c>
      <c r="HG208" s="756" t="s">
        <v>397</v>
      </c>
      <c r="HH208" s="756" t="s">
        <v>397</v>
      </c>
      <c r="HI208" s="756" t="s">
        <v>397</v>
      </c>
      <c r="HJ208" s="756" t="s">
        <v>397</v>
      </c>
      <c r="HK208"/>
      <c r="HL208"/>
      <c r="HM208"/>
      <c r="HN208" s="756" t="str">
        <f t="shared" si="7"/>
        <v>AUTO PRINT</v>
      </c>
      <c r="HO208"/>
      <c r="HP208" s="757" t="s">
        <v>572</v>
      </c>
      <c r="HQ208" s="757" t="s">
        <v>572</v>
      </c>
      <c r="HR208" s="757" t="s">
        <v>572</v>
      </c>
      <c r="HS208"/>
      <c r="HW208" s="758"/>
      <c r="HX208"/>
      <c r="HY208" s="759" t="s">
        <v>572</v>
      </c>
      <c r="HZ208" s="759" t="s">
        <v>572</v>
      </c>
      <c r="IA208" s="759" t="s">
        <v>572</v>
      </c>
      <c r="IC208" s="760" t="s">
        <v>572</v>
      </c>
      <c r="ID208" s="760" t="s">
        <v>572</v>
      </c>
      <c r="IE208" s="760" t="s">
        <v>572</v>
      </c>
      <c r="IF208" s="761" t="s">
        <v>572</v>
      </c>
      <c r="IG208" s="619" t="str">
        <f t="shared" si="8"/>
        <v>IN HOUSE (MANUAL)</v>
      </c>
      <c r="II208" s="761" t="s">
        <v>572</v>
      </c>
      <c r="IK208" s="761" t="str">
        <f>IFERROR(VLOOKUP($M208,#REF!,13,0),"IN HOUSE (MANUAL)")</f>
        <v>IN HOUSE (MANUAL)</v>
      </c>
      <c r="IM208" s="760" t="s">
        <v>572</v>
      </c>
      <c r="IN208" s="760" t="s">
        <v>572</v>
      </c>
      <c r="IO208" s="760" t="s">
        <v>572</v>
      </c>
      <c r="IQ208" s="760" t="s">
        <v>572</v>
      </c>
      <c r="IR208" s="760" t="s">
        <v>572</v>
      </c>
      <c r="IT208" s="760" t="s">
        <v>572</v>
      </c>
      <c r="IV208" s="760" t="s">
        <v>572</v>
      </c>
      <c r="IW208" s="760" t="s">
        <v>572</v>
      </c>
      <c r="IY208" s="760" t="s">
        <v>572</v>
      </c>
      <c r="IZ208" s="760" t="s">
        <v>572</v>
      </c>
      <c r="JB208" s="760" t="s">
        <v>572</v>
      </c>
      <c r="JC208" s="760" t="s">
        <v>572</v>
      </c>
      <c r="JE208" s="760" t="s">
        <v>572</v>
      </c>
      <c r="JF208" s="760" t="s">
        <v>572</v>
      </c>
    </row>
    <row r="209" spans="1:266" ht="17.25" customHeight="1" collapsed="1" x14ac:dyDescent="0.35">
      <c r="A209" s="618" t="s">
        <v>992</v>
      </c>
      <c r="B209" s="730">
        <v>105</v>
      </c>
      <c r="C209" s="730" t="s">
        <v>985</v>
      </c>
      <c r="D209" s="730" t="s">
        <v>985</v>
      </c>
      <c r="E209" s="730">
        <v>4</v>
      </c>
      <c r="F209" s="731" t="s">
        <v>574</v>
      </c>
      <c r="G209" s="732">
        <v>1</v>
      </c>
      <c r="H209" s="826">
        <v>46196</v>
      </c>
      <c r="I209" s="730">
        <v>36</v>
      </c>
      <c r="J209" s="730" t="s">
        <v>308</v>
      </c>
      <c r="K209" s="730">
        <v>37</v>
      </c>
      <c r="L209" s="730" t="s">
        <v>993</v>
      </c>
      <c r="M209" s="734" t="s">
        <v>992</v>
      </c>
      <c r="N209" s="734">
        <v>0</v>
      </c>
      <c r="O209" s="734" t="s">
        <v>390</v>
      </c>
      <c r="P209" s="734">
        <v>0</v>
      </c>
      <c r="Q209" s="734" t="s">
        <v>390</v>
      </c>
      <c r="R209" s="734" t="s">
        <v>987</v>
      </c>
      <c r="S209" s="734" t="s">
        <v>308</v>
      </c>
      <c r="T209" s="734" t="s">
        <v>991</v>
      </c>
      <c r="U209" s="734">
        <v>578</v>
      </c>
      <c r="V209" s="734" t="s">
        <v>308</v>
      </c>
      <c r="W209" s="734"/>
      <c r="X209" s="734"/>
      <c r="Y209" s="734"/>
      <c r="Z209" s="736"/>
      <c r="AA209" s="734" t="s">
        <v>53</v>
      </c>
      <c r="AB209" s="734" t="s">
        <v>863</v>
      </c>
      <c r="AC209" s="734" t="s">
        <v>589</v>
      </c>
      <c r="AD209" s="734">
        <v>1728</v>
      </c>
      <c r="AE209" s="764">
        <v>1728</v>
      </c>
      <c r="AF209" s="737" t="s">
        <v>390</v>
      </c>
      <c r="AG209" s="765"/>
      <c r="AH209" s="739"/>
      <c r="AI209" s="739" t="s">
        <v>625</v>
      </c>
      <c r="AJ209" s="740">
        <v>9</v>
      </c>
      <c r="AK209" s="741"/>
      <c r="AL209" s="742"/>
      <c r="AM209" s="743">
        <v>0</v>
      </c>
      <c r="AN209" s="743"/>
      <c r="AO209" s="743"/>
      <c r="AP209" s="743"/>
      <c r="AQ209" s="743"/>
      <c r="AR209" s="743"/>
      <c r="AS209" s="743"/>
      <c r="AT209" s="743"/>
      <c r="AU209" s="743"/>
      <c r="AV209" s="743"/>
      <c r="AW209" s="743"/>
      <c r="AX209" s="743"/>
      <c r="AY209" s="743"/>
      <c r="AZ209" s="743"/>
      <c r="BA209" s="743"/>
      <c r="BB209" s="743">
        <v>0</v>
      </c>
      <c r="BC209" s="743">
        <v>0</v>
      </c>
      <c r="BD209" s="743">
        <v>0</v>
      </c>
      <c r="BE209" s="743">
        <v>0</v>
      </c>
      <c r="BF209" s="743">
        <v>0</v>
      </c>
      <c r="BG209" s="743">
        <v>0</v>
      </c>
      <c r="BH209" s="743">
        <v>0</v>
      </c>
      <c r="BI209" s="743">
        <v>0</v>
      </c>
      <c r="BJ209" s="743"/>
      <c r="BK209" s="743">
        <v>0</v>
      </c>
      <c r="BL209" s="743"/>
      <c r="BM209" s="743"/>
      <c r="BN209" s="743" t="s">
        <v>308</v>
      </c>
      <c r="BO209" s="743" t="s">
        <v>308</v>
      </c>
      <c r="BP209" s="743" t="s">
        <v>308</v>
      </c>
      <c r="BQ209" s="743" t="s">
        <v>308</v>
      </c>
      <c r="BR209" s="743"/>
      <c r="BS209" s="743" t="s">
        <v>397</v>
      </c>
      <c r="BT209" s="743"/>
      <c r="BU209" s="743" t="s">
        <v>579</v>
      </c>
      <c r="BV209" s="743"/>
      <c r="BW209" s="743"/>
      <c r="BX209" s="743"/>
      <c r="BY209" s="743"/>
      <c r="BZ209" s="743"/>
      <c r="CA209" s="743">
        <v>0</v>
      </c>
      <c r="CB209" s="743"/>
      <c r="CC209" s="743"/>
      <c r="CD209" s="743"/>
      <c r="CE209" s="743"/>
      <c r="CF209" s="743"/>
      <c r="CG209" s="743"/>
      <c r="CH209" s="743"/>
      <c r="CI209" s="743"/>
      <c r="CJ209" s="743"/>
      <c r="CK209" s="736"/>
      <c r="CL209" s="736" t="s">
        <v>397</v>
      </c>
      <c r="CM209" s="736">
        <v>0</v>
      </c>
      <c r="CN209" s="736">
        <v>0</v>
      </c>
      <c r="CO209" s="736" t="s">
        <v>397</v>
      </c>
      <c r="CP209" s="736">
        <v>0</v>
      </c>
      <c r="CQ209" s="768">
        <v>0</v>
      </c>
      <c r="CR209" s="735">
        <v>359</v>
      </c>
      <c r="CS209" s="744"/>
      <c r="CT209" s="745" t="s">
        <v>308</v>
      </c>
      <c r="CU209" s="859" t="s">
        <v>308</v>
      </c>
      <c r="CV209" s="737"/>
      <c r="CW209" s="737"/>
      <c r="CX209" s="745">
        <v>46242</v>
      </c>
      <c r="CY209" s="861">
        <v>0</v>
      </c>
      <c r="CZ209" s="861" t="s">
        <v>308</v>
      </c>
      <c r="DA209" s="749">
        <v>0</v>
      </c>
      <c r="DB209" s="749">
        <v>0</v>
      </c>
      <c r="DC209" s="749">
        <v>0</v>
      </c>
      <c r="DD209" s="749" t="s">
        <v>390</v>
      </c>
      <c r="DE209" s="749" t="s">
        <v>397</v>
      </c>
      <c r="DF209" s="749" t="s">
        <v>397</v>
      </c>
      <c r="DG209" s="749" t="s">
        <v>397</v>
      </c>
      <c r="DH209" s="750">
        <v>0</v>
      </c>
      <c r="DI209" s="737" t="s">
        <v>397</v>
      </c>
      <c r="DJ209" s="737" t="s">
        <v>390</v>
      </c>
      <c r="DK209" s="737" t="s">
        <v>390</v>
      </c>
      <c r="DL209" s="737" t="s">
        <v>390</v>
      </c>
      <c r="DM209" s="737" t="s">
        <v>390</v>
      </c>
      <c r="DN209" s="737" t="s">
        <v>390</v>
      </c>
      <c r="DO209" s="762">
        <v>0</v>
      </c>
      <c r="DP209" s="737">
        <v>46276</v>
      </c>
      <c r="DQ209" s="737">
        <v>46302</v>
      </c>
      <c r="DR209" s="737">
        <v>46302</v>
      </c>
      <c r="DS209" s="750">
        <v>46276</v>
      </c>
      <c r="DT209" s="752">
        <v>46302</v>
      </c>
      <c r="DU209" s="753">
        <v>-7</v>
      </c>
      <c r="DV209" s="753" t="s">
        <v>308</v>
      </c>
      <c r="DW209" s="754">
        <v>46269</v>
      </c>
      <c r="DX209" s="755">
        <v>46269</v>
      </c>
      <c r="DY209" s="754" t="e">
        <v>#VALUE!</v>
      </c>
      <c r="DZ209" s="754" t="e">
        <v>#VALUE!</v>
      </c>
      <c r="EA209" s="754"/>
      <c r="EB209" s="754"/>
      <c r="HA209" s="756" t="s">
        <v>397</v>
      </c>
      <c r="HB209" s="756" t="s">
        <v>397</v>
      </c>
      <c r="HC209" s="756" t="s">
        <v>397</v>
      </c>
      <c r="HD209" s="756" t="s">
        <v>397</v>
      </c>
      <c r="HE209" s="756" t="s">
        <v>397</v>
      </c>
      <c r="HF209" s="756" t="s">
        <v>397</v>
      </c>
      <c r="HG209" s="756" t="s">
        <v>397</v>
      </c>
      <c r="HH209" s="756" t="s">
        <v>397</v>
      </c>
      <c r="HI209" s="756" t="s">
        <v>397</v>
      </c>
      <c r="HJ209" s="756" t="s">
        <v>397</v>
      </c>
      <c r="HK209"/>
      <c r="HL209"/>
      <c r="HM209"/>
      <c r="HN209" s="756" t="str">
        <f t="shared" si="7"/>
        <v>AUTO PRINT</v>
      </c>
      <c r="HO209"/>
      <c r="HP209" s="757" t="s">
        <v>572</v>
      </c>
      <c r="HQ209" s="757" t="s">
        <v>572</v>
      </c>
      <c r="HR209" s="757" t="s">
        <v>572</v>
      </c>
      <c r="HS209"/>
      <c r="HW209" s="758"/>
      <c r="HX209"/>
      <c r="HY209" s="759" t="s">
        <v>572</v>
      </c>
      <c r="HZ209" s="759" t="s">
        <v>572</v>
      </c>
      <c r="IA209" s="759" t="s">
        <v>572</v>
      </c>
      <c r="IC209" s="760" t="s">
        <v>572</v>
      </c>
      <c r="ID209" s="760" t="s">
        <v>572</v>
      </c>
      <c r="IE209" s="760" t="s">
        <v>572</v>
      </c>
      <c r="IF209" s="761" t="s">
        <v>572</v>
      </c>
      <c r="IG209" s="619" t="str">
        <f t="shared" si="8"/>
        <v>IN HOUSE (MANUAL)</v>
      </c>
      <c r="II209" s="761" t="s">
        <v>572</v>
      </c>
      <c r="IK209" s="761" t="str">
        <f>IFERROR(VLOOKUP($M209,#REF!,13,0),"IN HOUSE (MANUAL)")</f>
        <v>IN HOUSE (MANUAL)</v>
      </c>
      <c r="IM209" s="760" t="s">
        <v>572</v>
      </c>
      <c r="IN209" s="760" t="s">
        <v>572</v>
      </c>
      <c r="IO209" s="760" t="s">
        <v>572</v>
      </c>
      <c r="IQ209" s="760" t="s">
        <v>572</v>
      </c>
      <c r="IR209" s="760" t="s">
        <v>572</v>
      </c>
      <c r="IT209" s="760" t="s">
        <v>572</v>
      </c>
      <c r="IV209" s="760" t="s">
        <v>572</v>
      </c>
      <c r="IW209" s="760" t="s">
        <v>572</v>
      </c>
      <c r="IY209" s="760" t="s">
        <v>572</v>
      </c>
      <c r="IZ209" s="760" t="s">
        <v>572</v>
      </c>
      <c r="JB209" s="760" t="s">
        <v>572</v>
      </c>
      <c r="JC209" s="760" t="s">
        <v>572</v>
      </c>
      <c r="JE209" s="760" t="s">
        <v>572</v>
      </c>
      <c r="JF209" s="760" t="s">
        <v>572</v>
      </c>
    </row>
    <row r="210" spans="1:266" ht="17.25" customHeight="1" x14ac:dyDescent="0.35">
      <c r="A210" s="618" t="s">
        <v>994</v>
      </c>
      <c r="B210" s="730">
        <v>106</v>
      </c>
      <c r="C210" s="730" t="s">
        <v>985</v>
      </c>
      <c r="D210" s="730" t="s">
        <v>985</v>
      </c>
      <c r="E210" s="730">
        <v>4</v>
      </c>
      <c r="F210" s="731" t="s">
        <v>574</v>
      </c>
      <c r="G210" s="732">
        <v>1</v>
      </c>
      <c r="H210" s="826">
        <v>46196</v>
      </c>
      <c r="I210" s="730">
        <v>36</v>
      </c>
      <c r="J210" s="730" t="s">
        <v>308</v>
      </c>
      <c r="K210" s="730">
        <v>37</v>
      </c>
      <c r="L210" s="730" t="s">
        <v>995</v>
      </c>
      <c r="M210" s="734" t="s">
        <v>994</v>
      </c>
      <c r="N210" s="734">
        <v>0</v>
      </c>
      <c r="O210" s="734" t="s">
        <v>390</v>
      </c>
      <c r="P210" s="734">
        <v>0</v>
      </c>
      <c r="Q210" s="734" t="s">
        <v>390</v>
      </c>
      <c r="R210" s="734" t="s">
        <v>987</v>
      </c>
      <c r="S210" s="734" t="s">
        <v>308</v>
      </c>
      <c r="T210" s="734" t="s">
        <v>991</v>
      </c>
      <c r="U210" s="734">
        <v>578</v>
      </c>
      <c r="V210" s="734" t="s">
        <v>308</v>
      </c>
      <c r="W210" s="734"/>
      <c r="X210" s="734"/>
      <c r="Y210" s="734"/>
      <c r="Z210" s="736"/>
      <c r="AA210" s="734" t="s">
        <v>53</v>
      </c>
      <c r="AB210" s="734" t="s">
        <v>863</v>
      </c>
      <c r="AC210" s="734" t="s">
        <v>751</v>
      </c>
      <c r="AD210" s="734">
        <v>348</v>
      </c>
      <c r="AE210" s="764">
        <v>348</v>
      </c>
      <c r="AF210" s="737" t="s">
        <v>390</v>
      </c>
      <c r="AG210" s="765"/>
      <c r="AH210" s="739"/>
      <c r="AI210" s="739" t="s">
        <v>625</v>
      </c>
      <c r="AJ210" s="740">
        <v>10</v>
      </c>
      <c r="AK210" s="741"/>
      <c r="AL210" s="742"/>
      <c r="AM210" s="743">
        <v>0</v>
      </c>
      <c r="AN210" s="743"/>
      <c r="AO210" s="743"/>
      <c r="AP210" s="743"/>
      <c r="AQ210" s="743"/>
      <c r="AR210" s="743"/>
      <c r="AS210" s="743"/>
      <c r="AT210" s="743"/>
      <c r="AU210" s="743"/>
      <c r="AV210" s="743"/>
      <c r="AW210" s="743"/>
      <c r="AX210" s="743"/>
      <c r="AY210" s="743"/>
      <c r="AZ210" s="743"/>
      <c r="BA210" s="743"/>
      <c r="BB210" s="743">
        <v>0</v>
      </c>
      <c r="BC210" s="743">
        <v>0</v>
      </c>
      <c r="BD210" s="743">
        <v>0</v>
      </c>
      <c r="BE210" s="743">
        <v>0</v>
      </c>
      <c r="BF210" s="743">
        <v>0</v>
      </c>
      <c r="BG210" s="743">
        <v>0</v>
      </c>
      <c r="BH210" s="743">
        <v>0</v>
      </c>
      <c r="BI210" s="743">
        <v>0</v>
      </c>
      <c r="BJ210" s="743"/>
      <c r="BK210" s="743">
        <v>0</v>
      </c>
      <c r="BL210" s="743"/>
      <c r="BM210" s="743"/>
      <c r="BN210" s="743" t="s">
        <v>308</v>
      </c>
      <c r="BO210" s="743" t="s">
        <v>308</v>
      </c>
      <c r="BP210" s="743" t="s">
        <v>308</v>
      </c>
      <c r="BQ210" s="743" t="s">
        <v>308</v>
      </c>
      <c r="BR210" s="743"/>
      <c r="BS210" s="743" t="s">
        <v>397</v>
      </c>
      <c r="BT210" s="743"/>
      <c r="BU210" s="743" t="s">
        <v>579</v>
      </c>
      <c r="BV210" s="743"/>
      <c r="BW210" s="743"/>
      <c r="BX210" s="743"/>
      <c r="BY210" s="743"/>
      <c r="BZ210" s="743"/>
      <c r="CA210" s="743">
        <v>0</v>
      </c>
      <c r="CB210" s="743"/>
      <c r="CC210" s="743"/>
      <c r="CD210" s="743"/>
      <c r="CE210" s="743"/>
      <c r="CF210" s="743"/>
      <c r="CG210" s="743"/>
      <c r="CH210" s="743"/>
      <c r="CI210" s="743"/>
      <c r="CJ210" s="743"/>
      <c r="CK210" s="736"/>
      <c r="CL210" s="736" t="s">
        <v>397</v>
      </c>
      <c r="CM210" s="736">
        <v>0</v>
      </c>
      <c r="CN210" s="736">
        <v>0</v>
      </c>
      <c r="CO210" s="736" t="s">
        <v>397</v>
      </c>
      <c r="CP210" s="736">
        <v>0</v>
      </c>
      <c r="CQ210" s="768">
        <v>0</v>
      </c>
      <c r="CR210" s="735">
        <v>215</v>
      </c>
      <c r="CS210" s="744"/>
      <c r="CT210" s="745" t="s">
        <v>308</v>
      </c>
      <c r="CU210" s="859" t="s">
        <v>308</v>
      </c>
      <c r="CV210" s="737"/>
      <c r="CW210" s="737"/>
      <c r="CX210" s="745">
        <v>46242</v>
      </c>
      <c r="CY210" s="861">
        <v>0</v>
      </c>
      <c r="CZ210" s="861" t="s">
        <v>308</v>
      </c>
      <c r="DA210" s="749">
        <v>0</v>
      </c>
      <c r="DB210" s="749">
        <v>0</v>
      </c>
      <c r="DC210" s="749">
        <v>0</v>
      </c>
      <c r="DD210" s="749" t="s">
        <v>390</v>
      </c>
      <c r="DE210" s="749" t="s">
        <v>397</v>
      </c>
      <c r="DF210" s="749" t="s">
        <v>397</v>
      </c>
      <c r="DG210" s="749" t="s">
        <v>397</v>
      </c>
      <c r="DH210" s="750">
        <v>0</v>
      </c>
      <c r="DI210" s="737" t="s">
        <v>397</v>
      </c>
      <c r="DJ210" s="737" t="s">
        <v>390</v>
      </c>
      <c r="DK210" s="737" t="s">
        <v>390</v>
      </c>
      <c r="DL210" s="737" t="s">
        <v>390</v>
      </c>
      <c r="DM210" s="737" t="s">
        <v>390</v>
      </c>
      <c r="DN210" s="737" t="s">
        <v>390</v>
      </c>
      <c r="DO210" s="762">
        <v>0</v>
      </c>
      <c r="DP210" s="737">
        <v>46276</v>
      </c>
      <c r="DQ210" s="737">
        <v>46297</v>
      </c>
      <c r="DR210" s="737">
        <v>46297</v>
      </c>
      <c r="DS210" s="750">
        <v>46276</v>
      </c>
      <c r="DT210" s="752">
        <v>46297</v>
      </c>
      <c r="DU210" s="753">
        <v>-7</v>
      </c>
      <c r="DV210" s="753" t="s">
        <v>308</v>
      </c>
      <c r="DW210" s="754">
        <v>46269</v>
      </c>
      <c r="DX210" s="755">
        <v>46269</v>
      </c>
      <c r="DY210" s="754" t="e">
        <v>#VALUE!</v>
      </c>
      <c r="DZ210" s="754" t="e">
        <v>#VALUE!</v>
      </c>
      <c r="EA210" s="754"/>
      <c r="EB210" s="754"/>
      <c r="HA210" s="756" t="s">
        <v>397</v>
      </c>
      <c r="HB210" s="756" t="s">
        <v>397</v>
      </c>
      <c r="HC210" s="756" t="s">
        <v>397</v>
      </c>
      <c r="HD210" s="756" t="s">
        <v>397</v>
      </c>
      <c r="HE210" s="756" t="s">
        <v>397</v>
      </c>
      <c r="HF210" s="756" t="s">
        <v>397</v>
      </c>
      <c r="HG210" s="756" t="s">
        <v>397</v>
      </c>
      <c r="HH210" s="756" t="s">
        <v>397</v>
      </c>
      <c r="HI210" s="756" t="s">
        <v>397</v>
      </c>
      <c r="HJ210" s="756" t="s">
        <v>397</v>
      </c>
      <c r="HK210"/>
      <c r="HL210"/>
      <c r="HM210"/>
      <c r="HN210" s="756" t="str">
        <f t="shared" si="7"/>
        <v>AUTO PRINT</v>
      </c>
      <c r="HO210"/>
      <c r="HP210" s="757" t="s">
        <v>572</v>
      </c>
      <c r="HQ210" s="757" t="s">
        <v>572</v>
      </c>
      <c r="HR210" s="757" t="s">
        <v>572</v>
      </c>
      <c r="HS210"/>
      <c r="HW210" s="758"/>
      <c r="HX210"/>
      <c r="HY210" s="759" t="s">
        <v>572</v>
      </c>
      <c r="HZ210" s="759" t="s">
        <v>572</v>
      </c>
      <c r="IA210" s="759" t="s">
        <v>572</v>
      </c>
      <c r="IC210" s="760" t="s">
        <v>572</v>
      </c>
      <c r="ID210" s="760" t="s">
        <v>572</v>
      </c>
      <c r="IE210" s="760" t="s">
        <v>572</v>
      </c>
      <c r="IF210" s="761" t="s">
        <v>572</v>
      </c>
      <c r="IG210" s="619" t="str">
        <f t="shared" si="8"/>
        <v>IN HOUSE (MANUAL)</v>
      </c>
      <c r="II210" s="761" t="s">
        <v>572</v>
      </c>
      <c r="IK210" s="761" t="str">
        <f>IFERROR(VLOOKUP($M210,#REF!,13,0),"IN HOUSE (MANUAL)")</f>
        <v>IN HOUSE (MANUAL)</v>
      </c>
      <c r="IM210" s="760" t="s">
        <v>572</v>
      </c>
      <c r="IN210" s="760" t="s">
        <v>572</v>
      </c>
      <c r="IO210" s="760" t="s">
        <v>572</v>
      </c>
      <c r="IQ210" s="760" t="s">
        <v>572</v>
      </c>
      <c r="IR210" s="760" t="s">
        <v>572</v>
      </c>
      <c r="IT210" s="760" t="s">
        <v>572</v>
      </c>
      <c r="IV210" s="760" t="s">
        <v>572</v>
      </c>
      <c r="IW210" s="760" t="s">
        <v>572</v>
      </c>
      <c r="IY210" s="760" t="s">
        <v>572</v>
      </c>
      <c r="IZ210" s="760" t="s">
        <v>572</v>
      </c>
      <c r="JB210" s="760" t="s">
        <v>572</v>
      </c>
      <c r="JC210" s="760" t="s">
        <v>572</v>
      </c>
      <c r="JE210" s="760" t="s">
        <v>572</v>
      </c>
      <c r="JF210" s="760" t="s">
        <v>572</v>
      </c>
    </row>
    <row r="211" spans="1:266" ht="17.25" customHeight="1" x14ac:dyDescent="0.35">
      <c r="A211" s="618" t="s">
        <v>996</v>
      </c>
      <c r="B211" s="730">
        <v>107</v>
      </c>
      <c r="C211" s="730" t="s">
        <v>985</v>
      </c>
      <c r="D211" s="730" t="s">
        <v>985</v>
      </c>
      <c r="E211" s="730">
        <v>4</v>
      </c>
      <c r="F211" s="731" t="s">
        <v>574</v>
      </c>
      <c r="G211" s="732">
        <v>1</v>
      </c>
      <c r="H211" s="826">
        <v>46196</v>
      </c>
      <c r="I211" s="730">
        <v>36</v>
      </c>
      <c r="J211" s="730" t="s">
        <v>308</v>
      </c>
      <c r="K211" s="730">
        <v>38</v>
      </c>
      <c r="L211" s="730" t="s">
        <v>997</v>
      </c>
      <c r="M211" s="734" t="s">
        <v>996</v>
      </c>
      <c r="N211" s="734">
        <v>0</v>
      </c>
      <c r="O211" s="734" t="s">
        <v>390</v>
      </c>
      <c r="P211" s="734">
        <v>0</v>
      </c>
      <c r="Q211" s="734" t="s">
        <v>390</v>
      </c>
      <c r="R211" s="734" t="s">
        <v>987</v>
      </c>
      <c r="S211" s="734" t="s">
        <v>308</v>
      </c>
      <c r="T211" s="734" t="s">
        <v>991</v>
      </c>
      <c r="U211" s="734">
        <v>578</v>
      </c>
      <c r="V211" s="734" t="s">
        <v>308</v>
      </c>
      <c r="W211" s="734"/>
      <c r="X211" s="734"/>
      <c r="Y211" s="734"/>
      <c r="Z211" s="736"/>
      <c r="AA211" s="734" t="s">
        <v>53</v>
      </c>
      <c r="AB211" s="734" t="s">
        <v>863</v>
      </c>
      <c r="AC211" s="734" t="s">
        <v>597</v>
      </c>
      <c r="AD211" s="734">
        <v>510</v>
      </c>
      <c r="AE211" s="764">
        <v>510</v>
      </c>
      <c r="AF211" s="737" t="s">
        <v>390</v>
      </c>
      <c r="AG211" s="765"/>
      <c r="AH211" s="739"/>
      <c r="AI211" s="739" t="s">
        <v>308</v>
      </c>
      <c r="AJ211" s="740">
        <v>11</v>
      </c>
      <c r="AK211" s="741"/>
      <c r="AL211" s="742"/>
      <c r="AM211" s="743">
        <v>0</v>
      </c>
      <c r="AN211" s="743"/>
      <c r="AO211" s="743"/>
      <c r="AP211" s="743"/>
      <c r="AQ211" s="743"/>
      <c r="AR211" s="743"/>
      <c r="AS211" s="743"/>
      <c r="AT211" s="743"/>
      <c r="AU211" s="743"/>
      <c r="AV211" s="743"/>
      <c r="AW211" s="743"/>
      <c r="AX211" s="743"/>
      <c r="AY211" s="743"/>
      <c r="AZ211" s="743"/>
      <c r="BA211" s="743"/>
      <c r="BB211" s="743">
        <v>0</v>
      </c>
      <c r="BC211" s="743">
        <v>0</v>
      </c>
      <c r="BD211" s="743">
        <v>0</v>
      </c>
      <c r="BE211" s="743">
        <v>0</v>
      </c>
      <c r="BF211" s="743">
        <v>0</v>
      </c>
      <c r="BG211" s="743">
        <v>0</v>
      </c>
      <c r="BH211" s="743">
        <v>0</v>
      </c>
      <c r="BI211" s="743">
        <v>0</v>
      </c>
      <c r="BJ211" s="743"/>
      <c r="BK211" s="743">
        <v>0</v>
      </c>
      <c r="BL211" s="743"/>
      <c r="BM211" s="743"/>
      <c r="BN211" s="743" t="s">
        <v>308</v>
      </c>
      <c r="BO211" s="743" t="s">
        <v>308</v>
      </c>
      <c r="BP211" s="743" t="s">
        <v>308</v>
      </c>
      <c r="BQ211" s="743" t="s">
        <v>308</v>
      </c>
      <c r="BR211" s="743"/>
      <c r="BS211" s="743" t="s">
        <v>397</v>
      </c>
      <c r="BT211" s="743"/>
      <c r="BU211" s="743" t="s">
        <v>579</v>
      </c>
      <c r="BV211" s="743"/>
      <c r="BW211" s="743"/>
      <c r="BX211" s="743"/>
      <c r="BY211" s="743"/>
      <c r="BZ211" s="743"/>
      <c r="CA211" s="743">
        <v>0</v>
      </c>
      <c r="CB211" s="743"/>
      <c r="CC211" s="743"/>
      <c r="CD211" s="743"/>
      <c r="CE211" s="743"/>
      <c r="CF211" s="743"/>
      <c r="CG211" s="743"/>
      <c r="CH211" s="743"/>
      <c r="CI211" s="743"/>
      <c r="CJ211" s="743"/>
      <c r="CK211" s="736"/>
      <c r="CL211" s="736" t="s">
        <v>397</v>
      </c>
      <c r="CM211" s="736">
        <v>0</v>
      </c>
      <c r="CN211" s="736">
        <v>0</v>
      </c>
      <c r="CO211" s="736" t="s">
        <v>397</v>
      </c>
      <c r="CP211" s="736">
        <v>0</v>
      </c>
      <c r="CQ211" s="768">
        <v>0</v>
      </c>
      <c r="CR211" s="735">
        <v>510</v>
      </c>
      <c r="CS211" s="744"/>
      <c r="CT211" s="745">
        <v>46286</v>
      </c>
      <c r="CU211" s="859" t="s">
        <v>598</v>
      </c>
      <c r="CV211" s="737"/>
      <c r="CW211" s="737"/>
      <c r="CX211" s="745">
        <v>46242</v>
      </c>
      <c r="CY211" s="861">
        <v>0</v>
      </c>
      <c r="CZ211" s="861">
        <v>0</v>
      </c>
      <c r="DA211" s="749">
        <v>0</v>
      </c>
      <c r="DB211" s="749">
        <v>0</v>
      </c>
      <c r="DC211" s="749">
        <v>0</v>
      </c>
      <c r="DD211" s="749" t="s">
        <v>390</v>
      </c>
      <c r="DE211" s="749" t="s">
        <v>397</v>
      </c>
      <c r="DF211" s="749" t="s">
        <v>397</v>
      </c>
      <c r="DG211" s="749" t="s">
        <v>397</v>
      </c>
      <c r="DH211" s="750">
        <v>0</v>
      </c>
      <c r="DI211" s="737" t="s">
        <v>397</v>
      </c>
      <c r="DJ211" s="737" t="s">
        <v>390</v>
      </c>
      <c r="DK211" s="737" t="s">
        <v>390</v>
      </c>
      <c r="DL211" s="737" t="s">
        <v>390</v>
      </c>
      <c r="DM211" s="737" t="s">
        <v>390</v>
      </c>
      <c r="DN211" s="737" t="s">
        <v>390</v>
      </c>
      <c r="DO211" s="762">
        <v>0</v>
      </c>
      <c r="DP211" s="737">
        <v>46283</v>
      </c>
      <c r="DQ211" s="737">
        <v>46283</v>
      </c>
      <c r="DR211" s="737">
        <v>46283</v>
      </c>
      <c r="DS211" s="750">
        <v>46283</v>
      </c>
      <c r="DT211" s="752">
        <v>46283</v>
      </c>
      <c r="DU211" s="753">
        <v>-14</v>
      </c>
      <c r="DV211" s="753" t="s">
        <v>308</v>
      </c>
      <c r="DW211" s="754">
        <v>46269</v>
      </c>
      <c r="DX211" s="755">
        <v>46269</v>
      </c>
      <c r="DY211" s="754" t="e">
        <v>#VALUE!</v>
      </c>
      <c r="DZ211" s="754" t="e">
        <v>#VALUE!</v>
      </c>
      <c r="EA211" s="754"/>
      <c r="EB211" s="754"/>
      <c r="HA211" s="756" t="s">
        <v>397</v>
      </c>
      <c r="HB211" s="756" t="s">
        <v>397</v>
      </c>
      <c r="HC211" s="756" t="s">
        <v>397</v>
      </c>
      <c r="HD211" s="756" t="s">
        <v>397</v>
      </c>
      <c r="HE211" s="756" t="s">
        <v>397</v>
      </c>
      <c r="HF211" s="756" t="s">
        <v>397</v>
      </c>
      <c r="HG211" s="756" t="s">
        <v>397</v>
      </c>
      <c r="HH211" s="756" t="s">
        <v>397</v>
      </c>
      <c r="HI211" s="756" t="s">
        <v>397</v>
      </c>
      <c r="HJ211" s="756" t="s">
        <v>397</v>
      </c>
      <c r="HK211"/>
      <c r="HL211"/>
      <c r="HM211"/>
      <c r="HN211" s="756" t="str">
        <f t="shared" si="7"/>
        <v>AUTO PRINT</v>
      </c>
      <c r="HO211"/>
      <c r="HP211" s="757" t="s">
        <v>572</v>
      </c>
      <c r="HQ211" s="757" t="s">
        <v>572</v>
      </c>
      <c r="HR211" s="757" t="s">
        <v>572</v>
      </c>
      <c r="HS211"/>
      <c r="HW211" s="758"/>
      <c r="HX211"/>
      <c r="HY211" s="759" t="s">
        <v>572</v>
      </c>
      <c r="HZ211" s="759" t="s">
        <v>572</v>
      </c>
      <c r="IA211" s="759" t="s">
        <v>572</v>
      </c>
      <c r="IC211" s="760" t="s">
        <v>572</v>
      </c>
      <c r="ID211" s="760" t="s">
        <v>572</v>
      </c>
      <c r="IE211" s="760" t="s">
        <v>572</v>
      </c>
      <c r="IF211" s="761" t="s">
        <v>572</v>
      </c>
      <c r="IG211" s="619" t="str">
        <f t="shared" si="8"/>
        <v>IN HOUSE (MANUAL)</v>
      </c>
      <c r="II211" s="761" t="s">
        <v>572</v>
      </c>
      <c r="IK211" s="761" t="str">
        <f>IFERROR(VLOOKUP($M211,#REF!,13,0),"IN HOUSE (MANUAL)")</f>
        <v>IN HOUSE (MANUAL)</v>
      </c>
      <c r="IM211" s="760" t="s">
        <v>572</v>
      </c>
      <c r="IN211" s="760" t="s">
        <v>572</v>
      </c>
      <c r="IO211" s="760" t="s">
        <v>572</v>
      </c>
      <c r="IQ211" s="760" t="s">
        <v>572</v>
      </c>
      <c r="IR211" s="760" t="s">
        <v>572</v>
      </c>
      <c r="IT211" s="760" t="s">
        <v>572</v>
      </c>
      <c r="IV211" s="760" t="s">
        <v>572</v>
      </c>
      <c r="IW211" s="760" t="s">
        <v>572</v>
      </c>
      <c r="IY211" s="760" t="s">
        <v>572</v>
      </c>
      <c r="IZ211" s="760" t="s">
        <v>572</v>
      </c>
      <c r="JB211" s="760" t="s">
        <v>572</v>
      </c>
      <c r="JC211" s="760" t="s">
        <v>572</v>
      </c>
      <c r="JE211" s="760" t="s">
        <v>572</v>
      </c>
      <c r="JF211" s="760" t="s">
        <v>572</v>
      </c>
    </row>
    <row r="212" spans="1:266" ht="17.25" customHeight="1" collapsed="1" x14ac:dyDescent="0.35">
      <c r="A212" s="618" t="s">
        <v>998</v>
      </c>
      <c r="B212" s="730">
        <v>108</v>
      </c>
      <c r="C212" s="730" t="s">
        <v>985</v>
      </c>
      <c r="D212" s="730" t="s">
        <v>985</v>
      </c>
      <c r="E212" s="730">
        <v>4</v>
      </c>
      <c r="F212" s="731" t="s">
        <v>574</v>
      </c>
      <c r="G212" s="732">
        <v>1</v>
      </c>
      <c r="H212" s="826">
        <v>46196</v>
      </c>
      <c r="I212" s="730">
        <v>36</v>
      </c>
      <c r="J212" s="730" t="s">
        <v>308</v>
      </c>
      <c r="K212" s="730">
        <v>38</v>
      </c>
      <c r="L212" s="730" t="s">
        <v>999</v>
      </c>
      <c r="M212" s="734" t="s">
        <v>998</v>
      </c>
      <c r="N212" s="734">
        <v>0</v>
      </c>
      <c r="O212" s="734" t="s">
        <v>390</v>
      </c>
      <c r="P212" s="734">
        <v>0</v>
      </c>
      <c r="Q212" s="734" t="s">
        <v>390</v>
      </c>
      <c r="R212" s="734" t="s">
        <v>987</v>
      </c>
      <c r="S212" s="734" t="s">
        <v>308</v>
      </c>
      <c r="T212" s="734" t="s">
        <v>1000</v>
      </c>
      <c r="U212" s="734">
        <v>578</v>
      </c>
      <c r="V212" s="734" t="s">
        <v>308</v>
      </c>
      <c r="W212" s="734"/>
      <c r="X212" s="734"/>
      <c r="Y212" s="734"/>
      <c r="Z212" s="736"/>
      <c r="AA212" s="734" t="s">
        <v>53</v>
      </c>
      <c r="AB212" s="734" t="s">
        <v>863</v>
      </c>
      <c r="AC212" s="734" t="s">
        <v>597</v>
      </c>
      <c r="AD212" s="734">
        <v>240</v>
      </c>
      <c r="AE212" s="764">
        <v>240</v>
      </c>
      <c r="AF212" s="737" t="s">
        <v>390</v>
      </c>
      <c r="AG212" s="765"/>
      <c r="AH212" s="739"/>
      <c r="AI212" s="739" t="s">
        <v>308</v>
      </c>
      <c r="AJ212" s="740">
        <v>12</v>
      </c>
      <c r="AK212" s="741"/>
      <c r="AL212" s="742"/>
      <c r="AM212" s="743">
        <v>0</v>
      </c>
      <c r="AN212" s="743"/>
      <c r="AO212" s="743"/>
      <c r="AP212" s="743"/>
      <c r="AQ212" s="743"/>
      <c r="AR212" s="743"/>
      <c r="AS212" s="743"/>
      <c r="AT212" s="743"/>
      <c r="AU212" s="743"/>
      <c r="AV212" s="743"/>
      <c r="AW212" s="743"/>
      <c r="AX212" s="743"/>
      <c r="AY212" s="743"/>
      <c r="AZ212" s="743"/>
      <c r="BA212" s="743"/>
      <c r="BB212" s="743">
        <v>0</v>
      </c>
      <c r="BC212" s="743">
        <v>0</v>
      </c>
      <c r="BD212" s="743">
        <v>0</v>
      </c>
      <c r="BE212" s="743">
        <v>0</v>
      </c>
      <c r="BF212" s="743">
        <v>0</v>
      </c>
      <c r="BG212" s="743">
        <v>0</v>
      </c>
      <c r="BH212" s="743">
        <v>0</v>
      </c>
      <c r="BI212" s="743">
        <v>0</v>
      </c>
      <c r="BJ212" s="743"/>
      <c r="BK212" s="743">
        <v>0</v>
      </c>
      <c r="BL212" s="743"/>
      <c r="BM212" s="743"/>
      <c r="BN212" s="743" t="s">
        <v>308</v>
      </c>
      <c r="BO212" s="743" t="s">
        <v>308</v>
      </c>
      <c r="BP212" s="743" t="s">
        <v>308</v>
      </c>
      <c r="BQ212" s="743" t="s">
        <v>308</v>
      </c>
      <c r="BR212" s="743"/>
      <c r="BS212" s="743" t="s">
        <v>397</v>
      </c>
      <c r="BT212" s="743"/>
      <c r="BU212" s="743" t="s">
        <v>579</v>
      </c>
      <c r="BV212" s="743"/>
      <c r="BW212" s="743"/>
      <c r="BX212" s="743"/>
      <c r="BY212" s="743"/>
      <c r="BZ212" s="743"/>
      <c r="CA212" s="743">
        <v>0</v>
      </c>
      <c r="CB212" s="743"/>
      <c r="CC212" s="743"/>
      <c r="CD212" s="743"/>
      <c r="CE212" s="743"/>
      <c r="CF212" s="743"/>
      <c r="CG212" s="743"/>
      <c r="CH212" s="743"/>
      <c r="CI212" s="743"/>
      <c r="CJ212" s="743"/>
      <c r="CK212" s="736"/>
      <c r="CL212" s="736" t="s">
        <v>397</v>
      </c>
      <c r="CM212" s="736">
        <v>0</v>
      </c>
      <c r="CN212" s="736">
        <v>0</v>
      </c>
      <c r="CO212" s="736" t="s">
        <v>397</v>
      </c>
      <c r="CP212" s="736">
        <v>0</v>
      </c>
      <c r="CQ212" s="768">
        <v>0</v>
      </c>
      <c r="CR212" s="735">
        <v>240</v>
      </c>
      <c r="CS212" s="744"/>
      <c r="CT212" s="745">
        <v>46286</v>
      </c>
      <c r="CU212" s="859" t="s">
        <v>598</v>
      </c>
      <c r="CV212" s="737"/>
      <c r="CW212" s="737"/>
      <c r="CX212" s="745">
        <v>46242</v>
      </c>
      <c r="CY212" s="861">
        <v>0</v>
      </c>
      <c r="CZ212" s="861" t="s">
        <v>308</v>
      </c>
      <c r="DA212" s="749">
        <v>0</v>
      </c>
      <c r="DB212" s="749">
        <v>0</v>
      </c>
      <c r="DC212" s="749">
        <v>0</v>
      </c>
      <c r="DD212" s="749" t="s">
        <v>390</v>
      </c>
      <c r="DE212" s="749" t="s">
        <v>397</v>
      </c>
      <c r="DF212" s="749" t="s">
        <v>397</v>
      </c>
      <c r="DG212" s="749" t="s">
        <v>397</v>
      </c>
      <c r="DH212" s="750">
        <v>0</v>
      </c>
      <c r="DI212" s="737" t="s">
        <v>397</v>
      </c>
      <c r="DJ212" s="737" t="s">
        <v>390</v>
      </c>
      <c r="DK212" s="737" t="s">
        <v>390</v>
      </c>
      <c r="DL212" s="737" t="s">
        <v>390</v>
      </c>
      <c r="DM212" s="737" t="s">
        <v>390</v>
      </c>
      <c r="DN212" s="737" t="s">
        <v>390</v>
      </c>
      <c r="DO212" s="762">
        <v>0</v>
      </c>
      <c r="DP212" s="737">
        <v>46283</v>
      </c>
      <c r="DQ212" s="737">
        <v>46283</v>
      </c>
      <c r="DR212" s="737">
        <v>46283</v>
      </c>
      <c r="DS212" s="750">
        <v>46283</v>
      </c>
      <c r="DT212" s="752">
        <v>46283</v>
      </c>
      <c r="DU212" s="753">
        <v>-14</v>
      </c>
      <c r="DV212" s="753" t="s">
        <v>308</v>
      </c>
      <c r="DW212" s="754">
        <v>46269</v>
      </c>
      <c r="DX212" s="755">
        <v>46269</v>
      </c>
      <c r="DY212" s="754" t="e">
        <v>#VALUE!</v>
      </c>
      <c r="DZ212" s="754" t="e">
        <v>#VALUE!</v>
      </c>
      <c r="EA212" s="754"/>
      <c r="EB212" s="754"/>
      <c r="HA212" s="756" t="s">
        <v>397</v>
      </c>
      <c r="HB212" s="756" t="s">
        <v>397</v>
      </c>
      <c r="HC212" s="756" t="s">
        <v>397</v>
      </c>
      <c r="HD212" s="756" t="s">
        <v>397</v>
      </c>
      <c r="HE212" s="756" t="s">
        <v>397</v>
      </c>
      <c r="HF212" s="756" t="s">
        <v>397</v>
      </c>
      <c r="HG212" s="756" t="s">
        <v>397</v>
      </c>
      <c r="HH212" s="756" t="s">
        <v>397</v>
      </c>
      <c r="HI212" s="756" t="s">
        <v>397</v>
      </c>
      <c r="HJ212" s="756" t="s">
        <v>397</v>
      </c>
      <c r="HK212"/>
      <c r="HL212"/>
      <c r="HM212"/>
      <c r="HN212" s="756" t="str">
        <f t="shared" si="7"/>
        <v>AUTO PRINT</v>
      </c>
      <c r="HO212"/>
      <c r="HP212" s="757" t="s">
        <v>572</v>
      </c>
      <c r="HQ212" s="757" t="s">
        <v>572</v>
      </c>
      <c r="HR212" s="757" t="s">
        <v>572</v>
      </c>
      <c r="HS212"/>
      <c r="HW212" s="758"/>
      <c r="HX212"/>
      <c r="HY212" s="759" t="s">
        <v>572</v>
      </c>
      <c r="HZ212" s="759" t="s">
        <v>572</v>
      </c>
      <c r="IA212" s="759" t="s">
        <v>572</v>
      </c>
      <c r="IC212" s="760" t="s">
        <v>572</v>
      </c>
      <c r="ID212" s="760" t="s">
        <v>572</v>
      </c>
      <c r="IE212" s="760" t="s">
        <v>572</v>
      </c>
      <c r="IF212" s="761" t="s">
        <v>572</v>
      </c>
      <c r="IG212" s="619" t="str">
        <f t="shared" si="8"/>
        <v>IN HOUSE (MANUAL)</v>
      </c>
      <c r="II212" s="761" t="s">
        <v>572</v>
      </c>
      <c r="IK212" s="761" t="str">
        <f>IFERROR(VLOOKUP($M212,#REF!,13,0),"IN HOUSE (MANUAL)")</f>
        <v>IN HOUSE (MANUAL)</v>
      </c>
      <c r="IM212" s="760" t="s">
        <v>572</v>
      </c>
      <c r="IN212" s="760" t="s">
        <v>572</v>
      </c>
      <c r="IO212" s="760" t="s">
        <v>572</v>
      </c>
      <c r="IQ212" s="760" t="s">
        <v>572</v>
      </c>
      <c r="IR212" s="760" t="s">
        <v>572</v>
      </c>
      <c r="IT212" s="760" t="s">
        <v>572</v>
      </c>
      <c r="IV212" s="760" t="s">
        <v>572</v>
      </c>
      <c r="IW212" s="760" t="s">
        <v>572</v>
      </c>
      <c r="IY212" s="760" t="s">
        <v>572</v>
      </c>
      <c r="IZ212" s="760" t="s">
        <v>572</v>
      </c>
      <c r="JB212" s="760" t="s">
        <v>572</v>
      </c>
      <c r="JC212" s="760" t="s">
        <v>572</v>
      </c>
      <c r="JE212" s="760" t="s">
        <v>572</v>
      </c>
      <c r="JF212" s="760" t="s">
        <v>572</v>
      </c>
    </row>
    <row r="213" spans="1:266" ht="17.25" customHeight="1" x14ac:dyDescent="0.35">
      <c r="A213" s="618" t="s">
        <v>1001</v>
      </c>
      <c r="B213" s="730">
        <v>109</v>
      </c>
      <c r="C213" s="730" t="s">
        <v>985</v>
      </c>
      <c r="D213" s="730" t="s">
        <v>985</v>
      </c>
      <c r="E213" s="730">
        <v>4</v>
      </c>
      <c r="F213" s="731" t="s">
        <v>574</v>
      </c>
      <c r="G213" s="732">
        <v>1</v>
      </c>
      <c r="H213" s="826">
        <v>46196</v>
      </c>
      <c r="I213" s="730">
        <v>37</v>
      </c>
      <c r="J213" s="730" t="s">
        <v>308</v>
      </c>
      <c r="K213" s="730">
        <v>38</v>
      </c>
      <c r="L213" s="730" t="s">
        <v>1002</v>
      </c>
      <c r="M213" s="734" t="s">
        <v>1001</v>
      </c>
      <c r="N213" s="734">
        <v>0</v>
      </c>
      <c r="O213" s="734" t="s">
        <v>390</v>
      </c>
      <c r="P213" s="734">
        <v>0</v>
      </c>
      <c r="Q213" s="734" t="s">
        <v>390</v>
      </c>
      <c r="R213" s="734" t="s">
        <v>987</v>
      </c>
      <c r="S213" s="734" t="s">
        <v>308</v>
      </c>
      <c r="T213" s="734" t="s">
        <v>1003</v>
      </c>
      <c r="U213" s="734">
        <v>578</v>
      </c>
      <c r="V213" s="734" t="s">
        <v>308</v>
      </c>
      <c r="W213" s="734"/>
      <c r="X213" s="734"/>
      <c r="Y213" s="734"/>
      <c r="Z213" s="736"/>
      <c r="AA213" s="734" t="s">
        <v>53</v>
      </c>
      <c r="AB213" s="734" t="s">
        <v>863</v>
      </c>
      <c r="AC213" s="734" t="s">
        <v>597</v>
      </c>
      <c r="AD213" s="734">
        <v>1542</v>
      </c>
      <c r="AE213" s="764">
        <v>1542</v>
      </c>
      <c r="AF213" s="737" t="s">
        <v>390</v>
      </c>
      <c r="AG213" s="765"/>
      <c r="AH213" s="739"/>
      <c r="AI213" s="739" t="s">
        <v>308</v>
      </c>
      <c r="AJ213" s="740">
        <v>13</v>
      </c>
      <c r="AK213" s="741"/>
      <c r="AL213" s="742"/>
      <c r="AM213" s="743">
        <v>0</v>
      </c>
      <c r="AN213" s="743"/>
      <c r="AO213" s="743"/>
      <c r="AP213" s="743"/>
      <c r="AQ213" s="743"/>
      <c r="AR213" s="743"/>
      <c r="AS213" s="743"/>
      <c r="AT213" s="743"/>
      <c r="AU213" s="743"/>
      <c r="AV213" s="743"/>
      <c r="AW213" s="743"/>
      <c r="AX213" s="743"/>
      <c r="AY213" s="743"/>
      <c r="AZ213" s="743"/>
      <c r="BA213" s="743"/>
      <c r="BB213" s="743">
        <v>0</v>
      </c>
      <c r="BC213" s="743">
        <v>0</v>
      </c>
      <c r="BD213" s="743">
        <v>0</v>
      </c>
      <c r="BE213" s="743">
        <v>0</v>
      </c>
      <c r="BF213" s="743">
        <v>0</v>
      </c>
      <c r="BG213" s="743">
        <v>0</v>
      </c>
      <c r="BH213" s="743">
        <v>0</v>
      </c>
      <c r="BI213" s="743">
        <v>0</v>
      </c>
      <c r="BJ213" s="743"/>
      <c r="BK213" s="743">
        <v>0</v>
      </c>
      <c r="BL213" s="743"/>
      <c r="BM213" s="743"/>
      <c r="BN213" s="743" t="s">
        <v>308</v>
      </c>
      <c r="BO213" s="743" t="s">
        <v>308</v>
      </c>
      <c r="BP213" s="743" t="s">
        <v>308</v>
      </c>
      <c r="BQ213" s="743" t="s">
        <v>308</v>
      </c>
      <c r="BR213" s="743"/>
      <c r="BS213" s="743" t="s">
        <v>397</v>
      </c>
      <c r="BT213" s="743"/>
      <c r="BU213" s="743" t="s">
        <v>579</v>
      </c>
      <c r="BV213" s="743"/>
      <c r="BW213" s="743"/>
      <c r="BX213" s="743"/>
      <c r="BY213" s="743"/>
      <c r="BZ213" s="743"/>
      <c r="CA213" s="743">
        <v>0</v>
      </c>
      <c r="CB213" s="743"/>
      <c r="CC213" s="743"/>
      <c r="CD213" s="743"/>
      <c r="CE213" s="743"/>
      <c r="CF213" s="743"/>
      <c r="CG213" s="743"/>
      <c r="CH213" s="743"/>
      <c r="CI213" s="743"/>
      <c r="CJ213" s="743"/>
      <c r="CK213" s="736"/>
      <c r="CL213" s="736" t="s">
        <v>397</v>
      </c>
      <c r="CM213" s="736">
        <v>0</v>
      </c>
      <c r="CN213" s="736">
        <v>0</v>
      </c>
      <c r="CO213" s="736" t="s">
        <v>397</v>
      </c>
      <c r="CP213" s="736">
        <v>0</v>
      </c>
      <c r="CQ213" s="768">
        <v>0</v>
      </c>
      <c r="CR213" s="735">
        <v>1542</v>
      </c>
      <c r="CS213" s="744"/>
      <c r="CT213" s="745">
        <v>46286</v>
      </c>
      <c r="CU213" s="859" t="s">
        <v>598</v>
      </c>
      <c r="CV213" s="737"/>
      <c r="CW213" s="737"/>
      <c r="CX213" s="745">
        <v>46242</v>
      </c>
      <c r="CY213" s="861">
        <v>0</v>
      </c>
      <c r="CZ213" s="861" t="s">
        <v>308</v>
      </c>
      <c r="DA213" s="749">
        <v>0</v>
      </c>
      <c r="DB213" s="749">
        <v>0</v>
      </c>
      <c r="DC213" s="749">
        <v>0</v>
      </c>
      <c r="DD213" s="749" t="s">
        <v>390</v>
      </c>
      <c r="DE213" s="749" t="s">
        <v>397</v>
      </c>
      <c r="DF213" s="749" t="s">
        <v>397</v>
      </c>
      <c r="DG213" s="749" t="s">
        <v>397</v>
      </c>
      <c r="DH213" s="750">
        <v>0</v>
      </c>
      <c r="DI213" s="737" t="s">
        <v>397</v>
      </c>
      <c r="DJ213" s="737" t="s">
        <v>390</v>
      </c>
      <c r="DK213" s="737" t="s">
        <v>390</v>
      </c>
      <c r="DL213" s="737" t="s">
        <v>390</v>
      </c>
      <c r="DM213" s="737" t="s">
        <v>390</v>
      </c>
      <c r="DN213" s="737" t="s">
        <v>390</v>
      </c>
      <c r="DO213" s="762">
        <v>0</v>
      </c>
      <c r="DP213" s="737">
        <v>46283</v>
      </c>
      <c r="DQ213" s="737">
        <v>46283</v>
      </c>
      <c r="DR213" s="737">
        <v>46283</v>
      </c>
      <c r="DS213" s="750">
        <v>46283</v>
      </c>
      <c r="DT213" s="752">
        <v>46283</v>
      </c>
      <c r="DU213" s="753">
        <v>-11</v>
      </c>
      <c r="DV213" s="753" t="s">
        <v>308</v>
      </c>
      <c r="DW213" s="754">
        <v>46269</v>
      </c>
      <c r="DX213" s="755">
        <v>46272</v>
      </c>
      <c r="DY213" s="754" t="e">
        <v>#VALUE!</v>
      </c>
      <c r="DZ213" s="754" t="e">
        <v>#VALUE!</v>
      </c>
      <c r="EA213" s="754"/>
      <c r="EB213" s="754"/>
      <c r="HA213" s="756" t="s">
        <v>397</v>
      </c>
      <c r="HB213" s="756" t="s">
        <v>397</v>
      </c>
      <c r="HC213" s="756" t="s">
        <v>397</v>
      </c>
      <c r="HD213" s="756" t="s">
        <v>397</v>
      </c>
      <c r="HE213" s="756" t="s">
        <v>397</v>
      </c>
      <c r="HF213" s="756" t="s">
        <v>397</v>
      </c>
      <c r="HG213" s="756" t="s">
        <v>397</v>
      </c>
      <c r="HH213" s="756" t="s">
        <v>397</v>
      </c>
      <c r="HI213" s="756" t="s">
        <v>397</v>
      </c>
      <c r="HJ213" s="756" t="s">
        <v>397</v>
      </c>
      <c r="HK213"/>
      <c r="HL213"/>
      <c r="HM213"/>
      <c r="HN213" s="756" t="str">
        <f t="shared" si="7"/>
        <v>AUTO PRINT</v>
      </c>
      <c r="HO213"/>
      <c r="HP213" s="757" t="s">
        <v>572</v>
      </c>
      <c r="HQ213" s="757" t="s">
        <v>572</v>
      </c>
      <c r="HR213" s="757" t="s">
        <v>572</v>
      </c>
      <c r="HS213"/>
      <c r="HW213" s="758"/>
      <c r="HX213"/>
      <c r="HY213" s="759" t="s">
        <v>572</v>
      </c>
      <c r="HZ213" s="759" t="s">
        <v>572</v>
      </c>
      <c r="IA213" s="759" t="s">
        <v>572</v>
      </c>
      <c r="IC213" s="760" t="s">
        <v>572</v>
      </c>
      <c r="ID213" s="760" t="s">
        <v>572</v>
      </c>
      <c r="IE213" s="760" t="s">
        <v>572</v>
      </c>
      <c r="IF213" s="761" t="s">
        <v>572</v>
      </c>
      <c r="IG213" s="619" t="str">
        <f t="shared" si="8"/>
        <v>IN HOUSE (MANUAL)</v>
      </c>
      <c r="II213" s="761" t="s">
        <v>572</v>
      </c>
      <c r="IK213" s="761" t="str">
        <f>IFERROR(VLOOKUP($M213,#REF!,13,0),"IN HOUSE (MANUAL)")</f>
        <v>IN HOUSE (MANUAL)</v>
      </c>
      <c r="IM213" s="760" t="s">
        <v>572</v>
      </c>
      <c r="IN213" s="760" t="s">
        <v>572</v>
      </c>
      <c r="IO213" s="760" t="s">
        <v>572</v>
      </c>
      <c r="IQ213" s="760" t="s">
        <v>572</v>
      </c>
      <c r="IR213" s="760" t="s">
        <v>572</v>
      </c>
      <c r="IT213" s="760" t="s">
        <v>572</v>
      </c>
      <c r="IV213" s="760" t="s">
        <v>572</v>
      </c>
      <c r="IW213" s="760" t="s">
        <v>572</v>
      </c>
      <c r="IY213" s="760" t="s">
        <v>572</v>
      </c>
      <c r="IZ213" s="760" t="s">
        <v>572</v>
      </c>
      <c r="JB213" s="760" t="s">
        <v>572</v>
      </c>
      <c r="JC213" s="760" t="s">
        <v>572</v>
      </c>
      <c r="JE213" s="760" t="s">
        <v>572</v>
      </c>
      <c r="JF213" s="760" t="s">
        <v>572</v>
      </c>
    </row>
    <row r="214" spans="1:266" ht="17.25" customHeight="1" x14ac:dyDescent="0.35">
      <c r="A214" s="618" t="s">
        <v>1004</v>
      </c>
      <c r="B214" s="730">
        <v>110</v>
      </c>
      <c r="C214" s="730" t="s">
        <v>985</v>
      </c>
      <c r="D214" s="730" t="s">
        <v>985</v>
      </c>
      <c r="E214" s="730">
        <v>4</v>
      </c>
      <c r="F214" s="731" t="s">
        <v>574</v>
      </c>
      <c r="G214" s="732">
        <v>1</v>
      </c>
      <c r="H214" s="826">
        <v>46196</v>
      </c>
      <c r="I214" s="730">
        <v>37</v>
      </c>
      <c r="J214" s="730" t="s">
        <v>308</v>
      </c>
      <c r="K214" s="730">
        <v>38</v>
      </c>
      <c r="L214" s="730" t="s">
        <v>1005</v>
      </c>
      <c r="M214" s="734" t="s">
        <v>1004</v>
      </c>
      <c r="N214" s="734">
        <v>0</v>
      </c>
      <c r="O214" s="734" t="s">
        <v>390</v>
      </c>
      <c r="P214" s="734">
        <v>0</v>
      </c>
      <c r="Q214" s="734" t="s">
        <v>390</v>
      </c>
      <c r="R214" s="734" t="s">
        <v>987</v>
      </c>
      <c r="S214" s="734" t="s">
        <v>308</v>
      </c>
      <c r="T214" s="734" t="s">
        <v>988</v>
      </c>
      <c r="U214" s="734">
        <v>578</v>
      </c>
      <c r="V214" s="734" t="s">
        <v>308</v>
      </c>
      <c r="W214" s="734"/>
      <c r="X214" s="734"/>
      <c r="Y214" s="734"/>
      <c r="Z214" s="736"/>
      <c r="AA214" s="734" t="s">
        <v>53</v>
      </c>
      <c r="AB214" s="734" t="s">
        <v>863</v>
      </c>
      <c r="AC214" s="734" t="s">
        <v>597</v>
      </c>
      <c r="AD214" s="734">
        <v>1500</v>
      </c>
      <c r="AE214" s="764">
        <v>1500</v>
      </c>
      <c r="AF214" s="737" t="s">
        <v>390</v>
      </c>
      <c r="AG214" s="765"/>
      <c r="AH214" s="739"/>
      <c r="AI214" s="739" t="s">
        <v>308</v>
      </c>
      <c r="AJ214" s="740">
        <v>14</v>
      </c>
      <c r="AK214" s="741"/>
      <c r="AL214" s="742"/>
      <c r="AM214" s="743">
        <v>0</v>
      </c>
      <c r="AN214" s="743"/>
      <c r="AO214" s="743"/>
      <c r="AP214" s="743"/>
      <c r="AQ214" s="743"/>
      <c r="AR214" s="743"/>
      <c r="AS214" s="743"/>
      <c r="AT214" s="743"/>
      <c r="AU214" s="743"/>
      <c r="AV214" s="743"/>
      <c r="AW214" s="743"/>
      <c r="AX214" s="743"/>
      <c r="AY214" s="743"/>
      <c r="AZ214" s="743"/>
      <c r="BA214" s="743"/>
      <c r="BB214" s="743">
        <v>0</v>
      </c>
      <c r="BC214" s="743">
        <v>0</v>
      </c>
      <c r="BD214" s="743">
        <v>0</v>
      </c>
      <c r="BE214" s="743">
        <v>0</v>
      </c>
      <c r="BF214" s="743">
        <v>0</v>
      </c>
      <c r="BG214" s="743">
        <v>0</v>
      </c>
      <c r="BH214" s="743">
        <v>0</v>
      </c>
      <c r="BI214" s="743">
        <v>0</v>
      </c>
      <c r="BJ214" s="743"/>
      <c r="BK214" s="743">
        <v>0</v>
      </c>
      <c r="BL214" s="743"/>
      <c r="BM214" s="743"/>
      <c r="BN214" s="743" t="s">
        <v>308</v>
      </c>
      <c r="BO214" s="743" t="s">
        <v>308</v>
      </c>
      <c r="BP214" s="743" t="s">
        <v>308</v>
      </c>
      <c r="BQ214" s="743" t="s">
        <v>308</v>
      </c>
      <c r="BR214" s="743"/>
      <c r="BS214" s="743" t="s">
        <v>397</v>
      </c>
      <c r="BT214" s="743"/>
      <c r="BU214" s="743" t="s">
        <v>579</v>
      </c>
      <c r="BV214" s="743"/>
      <c r="BW214" s="743"/>
      <c r="BX214" s="743"/>
      <c r="BY214" s="743"/>
      <c r="BZ214" s="743"/>
      <c r="CA214" s="743">
        <v>0</v>
      </c>
      <c r="CB214" s="743"/>
      <c r="CC214" s="743"/>
      <c r="CD214" s="743"/>
      <c r="CE214" s="743"/>
      <c r="CF214" s="743"/>
      <c r="CG214" s="743"/>
      <c r="CH214" s="743"/>
      <c r="CI214" s="743"/>
      <c r="CJ214" s="743"/>
      <c r="CK214" s="736"/>
      <c r="CL214" s="736" t="s">
        <v>397</v>
      </c>
      <c r="CM214" s="736">
        <v>0</v>
      </c>
      <c r="CN214" s="736">
        <v>0</v>
      </c>
      <c r="CO214" s="736" t="s">
        <v>397</v>
      </c>
      <c r="CP214" s="736">
        <v>0</v>
      </c>
      <c r="CQ214" s="768">
        <v>234</v>
      </c>
      <c r="CR214" s="735">
        <v>1500</v>
      </c>
      <c r="CS214" s="744"/>
      <c r="CT214" s="745">
        <v>46286</v>
      </c>
      <c r="CU214" s="859" t="s">
        <v>598</v>
      </c>
      <c r="CV214" s="737"/>
      <c r="CW214" s="737"/>
      <c r="CX214" s="745">
        <v>46242</v>
      </c>
      <c r="CY214" s="861">
        <v>0</v>
      </c>
      <c r="CZ214" s="861">
        <v>0</v>
      </c>
      <c r="DA214" s="749">
        <v>0</v>
      </c>
      <c r="DB214" s="749">
        <v>0</v>
      </c>
      <c r="DC214" s="749">
        <v>0</v>
      </c>
      <c r="DD214" s="749" t="s">
        <v>390</v>
      </c>
      <c r="DE214" s="749" t="s">
        <v>397</v>
      </c>
      <c r="DF214" s="749" t="s">
        <v>397</v>
      </c>
      <c r="DG214" s="749" t="s">
        <v>397</v>
      </c>
      <c r="DH214" s="750">
        <v>0</v>
      </c>
      <c r="DI214" s="737" t="s">
        <v>397</v>
      </c>
      <c r="DJ214" s="737" t="s">
        <v>390</v>
      </c>
      <c r="DK214" s="737" t="s">
        <v>390</v>
      </c>
      <c r="DL214" s="737" t="s">
        <v>390</v>
      </c>
      <c r="DM214" s="737" t="s">
        <v>390</v>
      </c>
      <c r="DN214" s="737" t="s">
        <v>390</v>
      </c>
      <c r="DO214" s="762">
        <v>0</v>
      </c>
      <c r="DP214" s="737">
        <v>46283</v>
      </c>
      <c r="DQ214" s="737">
        <v>46283</v>
      </c>
      <c r="DR214" s="737">
        <v>46283</v>
      </c>
      <c r="DS214" s="750">
        <v>46283</v>
      </c>
      <c r="DT214" s="752">
        <v>46283</v>
      </c>
      <c r="DU214" s="753">
        <v>-9</v>
      </c>
      <c r="DV214" s="753" t="s">
        <v>308</v>
      </c>
      <c r="DW214" s="754">
        <v>46272</v>
      </c>
      <c r="DX214" s="755">
        <v>46274</v>
      </c>
      <c r="DY214" s="754" t="e">
        <v>#VALUE!</v>
      </c>
      <c r="DZ214" s="754" t="e">
        <v>#VALUE!</v>
      </c>
      <c r="EA214" s="754"/>
      <c r="EB214" s="754"/>
      <c r="HA214" s="756" t="s">
        <v>397</v>
      </c>
      <c r="HB214" s="756" t="s">
        <v>397</v>
      </c>
      <c r="HC214" s="756" t="s">
        <v>397</v>
      </c>
      <c r="HD214" s="756" t="s">
        <v>397</v>
      </c>
      <c r="HE214" s="756" t="s">
        <v>397</v>
      </c>
      <c r="HF214" s="756" t="s">
        <v>397</v>
      </c>
      <c r="HG214" s="756" t="s">
        <v>397</v>
      </c>
      <c r="HH214" s="756" t="s">
        <v>397</v>
      </c>
      <c r="HI214" s="756" t="s">
        <v>397</v>
      </c>
      <c r="HJ214" s="756" t="s">
        <v>397</v>
      </c>
      <c r="HK214"/>
      <c r="HL214"/>
      <c r="HM214"/>
      <c r="HN214" s="756" t="str">
        <f t="shared" si="7"/>
        <v>AUTO PRINT</v>
      </c>
      <c r="HO214"/>
      <c r="HP214" s="757" t="s">
        <v>572</v>
      </c>
      <c r="HQ214" s="757" t="s">
        <v>572</v>
      </c>
      <c r="HR214" s="757" t="s">
        <v>572</v>
      </c>
      <c r="HS214"/>
      <c r="HW214" s="758"/>
      <c r="HX214"/>
      <c r="HY214" s="759" t="s">
        <v>572</v>
      </c>
      <c r="HZ214" s="759" t="s">
        <v>572</v>
      </c>
      <c r="IA214" s="759" t="s">
        <v>572</v>
      </c>
      <c r="IC214" s="760" t="s">
        <v>572</v>
      </c>
      <c r="ID214" s="760" t="s">
        <v>572</v>
      </c>
      <c r="IE214" s="760" t="s">
        <v>572</v>
      </c>
      <c r="IF214" s="761" t="s">
        <v>572</v>
      </c>
      <c r="IG214" s="619" t="str">
        <f t="shared" si="8"/>
        <v>IN HOUSE (MANUAL)</v>
      </c>
      <c r="II214" s="761" t="s">
        <v>572</v>
      </c>
      <c r="IK214" s="761" t="str">
        <f>IFERROR(VLOOKUP($M214,#REF!,13,0),"IN HOUSE (MANUAL)")</f>
        <v>IN HOUSE (MANUAL)</v>
      </c>
      <c r="IM214" s="760" t="s">
        <v>572</v>
      </c>
      <c r="IN214" s="760" t="s">
        <v>572</v>
      </c>
      <c r="IO214" s="760" t="s">
        <v>572</v>
      </c>
      <c r="IQ214" s="760" t="s">
        <v>572</v>
      </c>
      <c r="IR214" s="760" t="s">
        <v>572</v>
      </c>
      <c r="IT214" s="760" t="s">
        <v>572</v>
      </c>
      <c r="IV214" s="760" t="s">
        <v>572</v>
      </c>
      <c r="IW214" s="760" t="s">
        <v>572</v>
      </c>
      <c r="IY214" s="760" t="s">
        <v>572</v>
      </c>
      <c r="IZ214" s="760" t="s">
        <v>572</v>
      </c>
      <c r="JB214" s="760" t="s">
        <v>572</v>
      </c>
      <c r="JC214" s="760" t="s">
        <v>572</v>
      </c>
      <c r="JE214" s="760" t="s">
        <v>572</v>
      </c>
      <c r="JF214" s="760" t="s">
        <v>572</v>
      </c>
    </row>
    <row r="215" spans="1:266" ht="17.25" customHeight="1" collapsed="1" x14ac:dyDescent="0.35">
      <c r="A215" s="618" t="s">
        <v>1006</v>
      </c>
      <c r="B215" s="730">
        <v>111</v>
      </c>
      <c r="C215" s="730" t="s">
        <v>985</v>
      </c>
      <c r="D215" s="730" t="s">
        <v>985</v>
      </c>
      <c r="E215" s="730">
        <v>4</v>
      </c>
      <c r="F215" s="731" t="s">
        <v>574</v>
      </c>
      <c r="G215" s="732">
        <v>1</v>
      </c>
      <c r="H215" s="826">
        <v>46169</v>
      </c>
      <c r="I215" s="730">
        <v>37</v>
      </c>
      <c r="J215" s="730" t="s">
        <v>308</v>
      </c>
      <c r="K215" s="730">
        <v>38</v>
      </c>
      <c r="L215" s="730" t="s">
        <v>1007</v>
      </c>
      <c r="M215" s="734" t="s">
        <v>1006</v>
      </c>
      <c r="N215" s="734">
        <v>0</v>
      </c>
      <c r="O215" s="734" t="s">
        <v>390</v>
      </c>
      <c r="P215" s="734">
        <v>0</v>
      </c>
      <c r="Q215" s="734" t="s">
        <v>390</v>
      </c>
      <c r="R215" s="734" t="s">
        <v>987</v>
      </c>
      <c r="S215" s="734" t="s">
        <v>308</v>
      </c>
      <c r="T215" s="734" t="s">
        <v>1008</v>
      </c>
      <c r="U215" s="734">
        <v>578</v>
      </c>
      <c r="V215" s="734" t="s">
        <v>308</v>
      </c>
      <c r="W215" s="734"/>
      <c r="X215" s="734"/>
      <c r="Y215" s="734"/>
      <c r="Z215" s="736"/>
      <c r="AA215" s="734" t="s">
        <v>53</v>
      </c>
      <c r="AB215" s="734" t="s">
        <v>863</v>
      </c>
      <c r="AC215" s="734" t="s">
        <v>822</v>
      </c>
      <c r="AD215" s="734">
        <v>600</v>
      </c>
      <c r="AE215" s="764">
        <v>600</v>
      </c>
      <c r="AF215" s="737" t="s">
        <v>390</v>
      </c>
      <c r="AG215" s="765"/>
      <c r="AH215" s="739"/>
      <c r="AI215" s="739" t="s">
        <v>308</v>
      </c>
      <c r="AJ215" s="740">
        <v>15</v>
      </c>
      <c r="AK215" s="741"/>
      <c r="AL215" s="742"/>
      <c r="AM215" s="743">
        <v>0</v>
      </c>
      <c r="AN215" s="743"/>
      <c r="AO215" s="743"/>
      <c r="AP215" s="743"/>
      <c r="AQ215" s="743"/>
      <c r="AR215" s="743"/>
      <c r="AS215" s="743"/>
      <c r="AT215" s="743"/>
      <c r="AU215" s="743"/>
      <c r="AV215" s="743"/>
      <c r="AW215" s="743"/>
      <c r="AX215" s="743"/>
      <c r="AY215" s="743"/>
      <c r="AZ215" s="743"/>
      <c r="BA215" s="743"/>
      <c r="BB215" s="743">
        <v>0</v>
      </c>
      <c r="BC215" s="743">
        <v>0</v>
      </c>
      <c r="BD215" s="743">
        <v>0</v>
      </c>
      <c r="BE215" s="743">
        <v>0</v>
      </c>
      <c r="BF215" s="743">
        <v>0</v>
      </c>
      <c r="BG215" s="743">
        <v>0</v>
      </c>
      <c r="BH215" s="743">
        <v>0</v>
      </c>
      <c r="BI215" s="743">
        <v>0</v>
      </c>
      <c r="BJ215" s="743"/>
      <c r="BK215" s="743">
        <v>0</v>
      </c>
      <c r="BL215" s="743"/>
      <c r="BM215" s="743"/>
      <c r="BN215" s="743" t="s">
        <v>308</v>
      </c>
      <c r="BO215" s="743" t="s">
        <v>308</v>
      </c>
      <c r="BP215" s="743" t="s">
        <v>308</v>
      </c>
      <c r="BQ215" s="743" t="s">
        <v>308</v>
      </c>
      <c r="BR215" s="743"/>
      <c r="BS215" s="743" t="s">
        <v>397</v>
      </c>
      <c r="BT215" s="743"/>
      <c r="BU215" s="743" t="s">
        <v>579</v>
      </c>
      <c r="BV215" s="743"/>
      <c r="BW215" s="743"/>
      <c r="BX215" s="743"/>
      <c r="BY215" s="743"/>
      <c r="BZ215" s="743"/>
      <c r="CA215" s="743">
        <v>0</v>
      </c>
      <c r="CB215" s="743"/>
      <c r="CC215" s="743"/>
      <c r="CD215" s="743"/>
      <c r="CE215" s="743"/>
      <c r="CF215" s="743"/>
      <c r="CG215" s="743"/>
      <c r="CH215" s="743"/>
      <c r="CI215" s="743"/>
      <c r="CJ215" s="743"/>
      <c r="CK215" s="736"/>
      <c r="CL215" s="736" t="s">
        <v>397</v>
      </c>
      <c r="CM215" s="736">
        <v>0</v>
      </c>
      <c r="CN215" s="736">
        <v>0</v>
      </c>
      <c r="CO215" s="736" t="s">
        <v>397</v>
      </c>
      <c r="CP215" s="736">
        <v>0</v>
      </c>
      <c r="CQ215" s="768">
        <v>0</v>
      </c>
      <c r="CR215" s="735">
        <v>600</v>
      </c>
      <c r="CS215" s="744"/>
      <c r="CT215" s="745" t="s">
        <v>308</v>
      </c>
      <c r="CU215" s="859" t="s">
        <v>308</v>
      </c>
      <c r="CV215" s="737"/>
      <c r="CW215" s="737"/>
      <c r="CX215" s="745" t="s">
        <v>390</v>
      </c>
      <c r="CY215" s="861">
        <v>0</v>
      </c>
      <c r="CZ215" s="861" t="s">
        <v>308</v>
      </c>
      <c r="DA215" s="749">
        <v>0</v>
      </c>
      <c r="DB215" s="749">
        <v>0</v>
      </c>
      <c r="DC215" s="749">
        <v>0</v>
      </c>
      <c r="DD215" s="749" t="s">
        <v>390</v>
      </c>
      <c r="DE215" s="749" t="s">
        <v>397</v>
      </c>
      <c r="DF215" s="749" t="s">
        <v>397</v>
      </c>
      <c r="DG215" s="749" t="s">
        <v>397</v>
      </c>
      <c r="DH215" s="750">
        <v>0</v>
      </c>
      <c r="DI215" s="737" t="s">
        <v>397</v>
      </c>
      <c r="DJ215" s="737" t="s">
        <v>390</v>
      </c>
      <c r="DK215" s="737" t="s">
        <v>390</v>
      </c>
      <c r="DL215" s="737" t="s">
        <v>390</v>
      </c>
      <c r="DM215" s="737" t="s">
        <v>390</v>
      </c>
      <c r="DN215" s="737" t="s">
        <v>390</v>
      </c>
      <c r="DO215" s="762">
        <v>0</v>
      </c>
      <c r="DP215" s="737">
        <v>46283</v>
      </c>
      <c r="DQ215" s="737">
        <v>46283</v>
      </c>
      <c r="DR215" s="737">
        <v>46283</v>
      </c>
      <c r="DS215" s="750">
        <v>46283</v>
      </c>
      <c r="DT215" s="752">
        <v>46283</v>
      </c>
      <c r="DU215" s="753">
        <v>-8</v>
      </c>
      <c r="DV215" s="753" t="s">
        <v>308</v>
      </c>
      <c r="DW215" s="754">
        <v>46274</v>
      </c>
      <c r="DX215" s="755">
        <v>46275</v>
      </c>
      <c r="DY215" s="754" t="e">
        <v>#VALUE!</v>
      </c>
      <c r="DZ215" s="754" t="e">
        <v>#VALUE!</v>
      </c>
      <c r="EA215" s="754"/>
      <c r="EB215" s="754"/>
      <c r="HA215" s="756" t="s">
        <v>397</v>
      </c>
      <c r="HB215" s="756" t="s">
        <v>397</v>
      </c>
      <c r="HC215" s="756" t="s">
        <v>397</v>
      </c>
      <c r="HD215" s="756" t="s">
        <v>397</v>
      </c>
      <c r="HE215" s="756" t="s">
        <v>397</v>
      </c>
      <c r="HF215" s="756" t="s">
        <v>397</v>
      </c>
      <c r="HG215" s="756" t="s">
        <v>397</v>
      </c>
      <c r="HH215" s="756" t="s">
        <v>397</v>
      </c>
      <c r="HI215" s="756" t="s">
        <v>397</v>
      </c>
      <c r="HJ215" s="756" t="s">
        <v>397</v>
      </c>
      <c r="HK215"/>
      <c r="HL215"/>
      <c r="HM215"/>
      <c r="HN215" s="756" t="str">
        <f t="shared" si="7"/>
        <v>AUTO PRINT</v>
      </c>
      <c r="HO215"/>
      <c r="HP215" s="757" t="s">
        <v>572</v>
      </c>
      <c r="HQ215" s="757" t="s">
        <v>572</v>
      </c>
      <c r="HR215" s="757" t="s">
        <v>572</v>
      </c>
      <c r="HS215"/>
      <c r="HW215" s="758"/>
      <c r="HX215"/>
      <c r="HY215" s="759" t="s">
        <v>572</v>
      </c>
      <c r="HZ215" s="759" t="s">
        <v>572</v>
      </c>
      <c r="IA215" s="759" t="s">
        <v>572</v>
      </c>
      <c r="IC215" s="760" t="s">
        <v>572</v>
      </c>
      <c r="ID215" s="760" t="s">
        <v>572</v>
      </c>
      <c r="IE215" s="760" t="s">
        <v>572</v>
      </c>
      <c r="IF215" s="761" t="s">
        <v>572</v>
      </c>
      <c r="IG215" s="619" t="str">
        <f t="shared" si="8"/>
        <v>IN HOUSE (MANUAL)</v>
      </c>
      <c r="II215" s="761" t="s">
        <v>572</v>
      </c>
      <c r="IK215" s="761" t="str">
        <f>IFERROR(VLOOKUP($M215,#REF!,13,0),"IN HOUSE (MANUAL)")</f>
        <v>IN HOUSE (MANUAL)</v>
      </c>
      <c r="IM215" s="760" t="s">
        <v>572</v>
      </c>
      <c r="IN215" s="760" t="s">
        <v>572</v>
      </c>
      <c r="IO215" s="760" t="s">
        <v>572</v>
      </c>
      <c r="IQ215" s="760" t="s">
        <v>572</v>
      </c>
      <c r="IR215" s="760" t="s">
        <v>572</v>
      </c>
      <c r="IT215" s="760" t="s">
        <v>572</v>
      </c>
      <c r="IV215" s="760" t="s">
        <v>572</v>
      </c>
      <c r="IW215" s="760" t="s">
        <v>572</v>
      </c>
      <c r="IY215" s="760" t="s">
        <v>572</v>
      </c>
      <c r="IZ215" s="760" t="s">
        <v>572</v>
      </c>
      <c r="JB215" s="760" t="s">
        <v>572</v>
      </c>
      <c r="JC215" s="760" t="s">
        <v>572</v>
      </c>
      <c r="JE215" s="760" t="s">
        <v>572</v>
      </c>
      <c r="JF215" s="760" t="s">
        <v>572</v>
      </c>
    </row>
    <row r="216" spans="1:266" ht="17.25" customHeight="1" collapsed="1" x14ac:dyDescent="0.35">
      <c r="A216" s="618" t="s">
        <v>1009</v>
      </c>
      <c r="B216" s="730">
        <v>112</v>
      </c>
      <c r="C216" s="730" t="s">
        <v>985</v>
      </c>
      <c r="D216" s="730" t="s">
        <v>985</v>
      </c>
      <c r="E216" s="730">
        <v>4</v>
      </c>
      <c r="F216" s="731" t="s">
        <v>574</v>
      </c>
      <c r="G216" s="732">
        <v>1</v>
      </c>
      <c r="H216" s="826">
        <v>46231</v>
      </c>
      <c r="I216" s="730">
        <v>37</v>
      </c>
      <c r="J216" s="730" t="s">
        <v>308</v>
      </c>
      <c r="K216" s="730">
        <v>39</v>
      </c>
      <c r="L216" s="730" t="s">
        <v>1010</v>
      </c>
      <c r="M216" s="734" t="s">
        <v>1009</v>
      </c>
      <c r="N216" s="734">
        <v>0</v>
      </c>
      <c r="O216" s="734" t="s">
        <v>390</v>
      </c>
      <c r="P216" s="734">
        <v>0</v>
      </c>
      <c r="Q216" s="734" t="s">
        <v>390</v>
      </c>
      <c r="R216" s="734" t="s">
        <v>987</v>
      </c>
      <c r="S216" s="734"/>
      <c r="T216" s="734" t="s">
        <v>1008</v>
      </c>
      <c r="U216" s="734">
        <v>578</v>
      </c>
      <c r="V216" s="734" t="s">
        <v>308</v>
      </c>
      <c r="W216" s="734"/>
      <c r="X216" s="734"/>
      <c r="Y216" s="734"/>
      <c r="Z216" s="736"/>
      <c r="AA216" s="734" t="s">
        <v>53</v>
      </c>
      <c r="AB216" s="734" t="s">
        <v>863</v>
      </c>
      <c r="AC216" s="734" t="s">
        <v>885</v>
      </c>
      <c r="AD216" s="734">
        <v>204</v>
      </c>
      <c r="AE216" s="764">
        <v>204</v>
      </c>
      <c r="AF216" s="737">
        <v>46273</v>
      </c>
      <c r="AG216" s="765"/>
      <c r="AH216" s="739"/>
      <c r="AI216" s="739" t="s">
        <v>308</v>
      </c>
      <c r="AJ216" s="740">
        <v>16</v>
      </c>
      <c r="AK216" s="741"/>
      <c r="AL216" s="742"/>
      <c r="AM216" s="743">
        <v>0</v>
      </c>
      <c r="AN216" s="743"/>
      <c r="AO216" s="743"/>
      <c r="AP216" s="743"/>
      <c r="AQ216" s="743"/>
      <c r="AR216" s="743"/>
      <c r="AS216" s="743"/>
      <c r="AT216" s="743"/>
      <c r="AU216" s="743"/>
      <c r="AV216" s="743"/>
      <c r="AW216" s="743"/>
      <c r="AX216" s="743"/>
      <c r="AY216" s="743"/>
      <c r="AZ216" s="743"/>
      <c r="BA216" s="743"/>
      <c r="BB216" s="743">
        <v>0</v>
      </c>
      <c r="BC216" s="743">
        <v>204</v>
      </c>
      <c r="BD216" s="743">
        <v>0</v>
      </c>
      <c r="BE216" s="743">
        <v>0</v>
      </c>
      <c r="BF216" s="743">
        <v>0</v>
      </c>
      <c r="BG216" s="743">
        <v>0</v>
      </c>
      <c r="BH216" s="743">
        <v>0</v>
      </c>
      <c r="BI216" s="743">
        <v>0</v>
      </c>
      <c r="BJ216" s="743"/>
      <c r="BK216" s="743">
        <v>0</v>
      </c>
      <c r="BL216" s="743"/>
      <c r="BM216" s="743"/>
      <c r="BN216" s="743" t="s">
        <v>308</v>
      </c>
      <c r="BO216" s="743" t="s">
        <v>308</v>
      </c>
      <c r="BP216" s="743" t="s">
        <v>308</v>
      </c>
      <c r="BQ216" s="743" t="s">
        <v>308</v>
      </c>
      <c r="BR216" s="743"/>
      <c r="BS216" s="743" t="s">
        <v>397</v>
      </c>
      <c r="BT216" s="743"/>
      <c r="BU216" s="743" t="s">
        <v>579</v>
      </c>
      <c r="BV216" s="743"/>
      <c r="BW216" s="743"/>
      <c r="BX216" s="743"/>
      <c r="BY216" s="743"/>
      <c r="BZ216" s="743"/>
      <c r="CA216" s="743">
        <v>0</v>
      </c>
      <c r="CB216" s="743"/>
      <c r="CC216" s="743"/>
      <c r="CD216" s="743"/>
      <c r="CE216" s="743"/>
      <c r="CF216" s="743"/>
      <c r="CG216" s="743"/>
      <c r="CH216" s="743"/>
      <c r="CI216" s="743"/>
      <c r="CJ216" s="743"/>
      <c r="CK216" s="736"/>
      <c r="CL216" s="736" t="s">
        <v>397</v>
      </c>
      <c r="CM216" s="736">
        <v>0</v>
      </c>
      <c r="CN216" s="736">
        <v>0</v>
      </c>
      <c r="CO216" s="736" t="s">
        <v>397</v>
      </c>
      <c r="CP216" s="736">
        <v>0</v>
      </c>
      <c r="CQ216" s="768">
        <v>0</v>
      </c>
      <c r="CR216" s="735">
        <v>204</v>
      </c>
      <c r="CS216" s="892"/>
      <c r="CT216" s="745">
        <v>46290</v>
      </c>
      <c r="CU216" s="746" t="s">
        <v>886</v>
      </c>
      <c r="CV216" s="737"/>
      <c r="CW216" s="737"/>
      <c r="CX216" s="745">
        <v>46270</v>
      </c>
      <c r="CY216" s="861" t="s">
        <v>887</v>
      </c>
      <c r="CZ216" s="861" t="s">
        <v>308</v>
      </c>
      <c r="DA216" s="749">
        <v>46247</v>
      </c>
      <c r="DB216" s="749" t="s">
        <v>615</v>
      </c>
      <c r="DC216" s="749" t="s">
        <v>888</v>
      </c>
      <c r="DD216" s="749">
        <v>46273</v>
      </c>
      <c r="DE216" s="749" t="s">
        <v>397</v>
      </c>
      <c r="DF216" s="749" t="s">
        <v>397</v>
      </c>
      <c r="DG216" s="749" t="s">
        <v>397</v>
      </c>
      <c r="DH216" s="750">
        <v>0</v>
      </c>
      <c r="DI216" s="737" t="s">
        <v>397</v>
      </c>
      <c r="DJ216" s="737">
        <v>46272</v>
      </c>
      <c r="DK216" s="737" t="s">
        <v>390</v>
      </c>
      <c r="DL216" s="737" t="s">
        <v>390</v>
      </c>
      <c r="DM216" s="737" t="s">
        <v>390</v>
      </c>
      <c r="DN216" s="737" t="s">
        <v>390</v>
      </c>
      <c r="DO216" s="762" t="s">
        <v>308</v>
      </c>
      <c r="DP216" s="737">
        <v>46290</v>
      </c>
      <c r="DQ216" s="737">
        <v>46290</v>
      </c>
      <c r="DR216" s="737">
        <v>46290</v>
      </c>
      <c r="DS216" s="750">
        <v>46290</v>
      </c>
      <c r="DT216" s="752">
        <v>46290</v>
      </c>
      <c r="DU216" s="753">
        <v>-15</v>
      </c>
      <c r="DV216" s="753" t="s">
        <v>308</v>
      </c>
      <c r="DW216" s="754">
        <v>46275</v>
      </c>
      <c r="DX216" s="755">
        <v>46275</v>
      </c>
      <c r="DY216" s="754" t="e">
        <v>#VALUE!</v>
      </c>
      <c r="DZ216" s="754" t="e">
        <v>#VALUE!</v>
      </c>
      <c r="EA216" s="754"/>
      <c r="EB216" s="754"/>
      <c r="HA216" s="756" t="s">
        <v>397</v>
      </c>
      <c r="HB216" s="756" t="s">
        <v>397</v>
      </c>
      <c r="HC216" s="756" t="s">
        <v>397</v>
      </c>
      <c r="HD216" s="756" t="s">
        <v>397</v>
      </c>
      <c r="HE216" s="756" t="s">
        <v>397</v>
      </c>
      <c r="HF216" s="756" t="s">
        <v>397</v>
      </c>
      <c r="HG216" s="756" t="s">
        <v>397</v>
      </c>
      <c r="HH216" s="756" t="s">
        <v>397</v>
      </c>
      <c r="HI216" s="756" t="s">
        <v>397</v>
      </c>
      <c r="HJ216" s="756" t="s">
        <v>397</v>
      </c>
      <c r="HK216"/>
      <c r="HL216"/>
      <c r="HM216"/>
      <c r="HN216" s="756" t="str">
        <f t="shared" si="7"/>
        <v>AUTO PRINT</v>
      </c>
      <c r="HO216"/>
      <c r="HP216" s="757" t="s">
        <v>572</v>
      </c>
      <c r="HQ216" s="757" t="s">
        <v>572</v>
      </c>
      <c r="HR216" s="757" t="s">
        <v>572</v>
      </c>
      <c r="HS216"/>
      <c r="HW216" s="758"/>
      <c r="HX216"/>
      <c r="HY216" s="759" t="s">
        <v>572</v>
      </c>
      <c r="HZ216" s="759" t="s">
        <v>572</v>
      </c>
      <c r="IA216" s="759" t="s">
        <v>572</v>
      </c>
      <c r="IC216" s="760" t="s">
        <v>572</v>
      </c>
      <c r="ID216" s="760" t="s">
        <v>572</v>
      </c>
      <c r="IE216" s="760" t="s">
        <v>572</v>
      </c>
      <c r="IF216" s="761" t="s">
        <v>572</v>
      </c>
      <c r="IG216" s="619" t="str">
        <f t="shared" si="8"/>
        <v>IN HOUSE (MANUAL)</v>
      </c>
      <c r="II216" s="761" t="s">
        <v>572</v>
      </c>
      <c r="IK216" s="761" t="str">
        <f>IFERROR(VLOOKUP($M216,#REF!,13,0),"IN HOUSE (MANUAL)")</f>
        <v>IN HOUSE (MANUAL)</v>
      </c>
      <c r="IM216" s="760" t="s">
        <v>572</v>
      </c>
      <c r="IN216" s="760" t="s">
        <v>572</v>
      </c>
      <c r="IO216" s="760" t="s">
        <v>572</v>
      </c>
      <c r="IQ216" s="760" t="s">
        <v>572</v>
      </c>
      <c r="IR216" s="760" t="s">
        <v>572</v>
      </c>
      <c r="IT216" s="760" t="s">
        <v>572</v>
      </c>
      <c r="IV216" s="760" t="s">
        <v>572</v>
      </c>
      <c r="IW216" s="760" t="s">
        <v>572</v>
      </c>
      <c r="IY216" s="760" t="s">
        <v>572</v>
      </c>
      <c r="IZ216" s="760" t="s">
        <v>572</v>
      </c>
      <c r="JB216" s="760" t="s">
        <v>572</v>
      </c>
      <c r="JC216" s="760" t="s">
        <v>572</v>
      </c>
      <c r="JE216" s="760" t="s">
        <v>572</v>
      </c>
      <c r="JF216" s="760" t="s">
        <v>572</v>
      </c>
    </row>
    <row r="217" spans="1:266" ht="17.25" customHeight="1" x14ac:dyDescent="0.35">
      <c r="A217" s="618" t="s">
        <v>1011</v>
      </c>
      <c r="B217" s="730">
        <v>113</v>
      </c>
      <c r="C217" s="730" t="s">
        <v>985</v>
      </c>
      <c r="D217" s="730" t="s">
        <v>985</v>
      </c>
      <c r="E217" s="730">
        <v>4</v>
      </c>
      <c r="F217" s="731" t="s">
        <v>574</v>
      </c>
      <c r="G217" s="732">
        <v>1</v>
      </c>
      <c r="H217" s="826">
        <v>46231</v>
      </c>
      <c r="I217" s="730">
        <v>37</v>
      </c>
      <c r="J217" s="730" t="s">
        <v>308</v>
      </c>
      <c r="K217" s="730">
        <v>39</v>
      </c>
      <c r="L217" s="730" t="s">
        <v>1010</v>
      </c>
      <c r="M217" s="734" t="s">
        <v>1011</v>
      </c>
      <c r="N217" s="734">
        <v>0</v>
      </c>
      <c r="O217" s="734" t="s">
        <v>390</v>
      </c>
      <c r="P217" s="734">
        <v>0</v>
      </c>
      <c r="Q217" s="734" t="s">
        <v>390</v>
      </c>
      <c r="R217" s="734" t="s">
        <v>987</v>
      </c>
      <c r="S217" s="734"/>
      <c r="T217" s="734" t="s">
        <v>1008</v>
      </c>
      <c r="U217" s="734">
        <v>578</v>
      </c>
      <c r="V217" s="734" t="s">
        <v>308</v>
      </c>
      <c r="W217" s="734"/>
      <c r="X217" s="734"/>
      <c r="Y217" s="734"/>
      <c r="Z217" s="736"/>
      <c r="AA217" s="734" t="s">
        <v>53</v>
      </c>
      <c r="AB217" s="734" t="s">
        <v>890</v>
      </c>
      <c r="AC217" s="734" t="s">
        <v>885</v>
      </c>
      <c r="AD217" s="734">
        <v>300</v>
      </c>
      <c r="AE217" s="764">
        <v>300</v>
      </c>
      <c r="AF217" s="737">
        <v>46273</v>
      </c>
      <c r="AG217" s="765"/>
      <c r="AH217" s="739"/>
      <c r="AI217" s="739" t="s">
        <v>308</v>
      </c>
      <c r="AJ217" s="740">
        <v>17</v>
      </c>
      <c r="AK217" s="741"/>
      <c r="AL217" s="742"/>
      <c r="AM217" s="743">
        <v>0</v>
      </c>
      <c r="AN217" s="743"/>
      <c r="AO217" s="743"/>
      <c r="AP217" s="743"/>
      <c r="AQ217" s="743"/>
      <c r="AR217" s="743"/>
      <c r="AS217" s="743"/>
      <c r="AT217" s="743"/>
      <c r="AU217" s="743"/>
      <c r="AV217" s="743"/>
      <c r="AW217" s="743"/>
      <c r="AX217" s="743"/>
      <c r="AY217" s="743"/>
      <c r="AZ217" s="743"/>
      <c r="BA217" s="743"/>
      <c r="BB217" s="743">
        <v>0</v>
      </c>
      <c r="BC217" s="743">
        <v>300</v>
      </c>
      <c r="BD217" s="743">
        <v>0</v>
      </c>
      <c r="BE217" s="743">
        <v>0</v>
      </c>
      <c r="BF217" s="743">
        <v>0</v>
      </c>
      <c r="BG217" s="743">
        <v>0</v>
      </c>
      <c r="BH217" s="743">
        <v>0</v>
      </c>
      <c r="BI217" s="743">
        <v>78</v>
      </c>
      <c r="BJ217" s="743"/>
      <c r="BK217" s="743">
        <v>0</v>
      </c>
      <c r="BL217" s="743"/>
      <c r="BM217" s="743"/>
      <c r="BN217" s="743" t="s">
        <v>308</v>
      </c>
      <c r="BO217" s="743" t="s">
        <v>308</v>
      </c>
      <c r="BP217" s="743" t="s">
        <v>308</v>
      </c>
      <c r="BQ217" s="743" t="s">
        <v>308</v>
      </c>
      <c r="BR217" s="743"/>
      <c r="BS217" s="743" t="s">
        <v>397</v>
      </c>
      <c r="BT217" s="743"/>
      <c r="BU217" s="743" t="s">
        <v>579</v>
      </c>
      <c r="BV217" s="743"/>
      <c r="BW217" s="743"/>
      <c r="BX217" s="743"/>
      <c r="BY217" s="743"/>
      <c r="BZ217" s="743"/>
      <c r="CA217" s="743">
        <v>54</v>
      </c>
      <c r="CB217" s="743"/>
      <c r="CC217" s="743"/>
      <c r="CD217" s="743"/>
      <c r="CE217" s="743"/>
      <c r="CF217" s="743"/>
      <c r="CG217" s="743"/>
      <c r="CH217" s="743"/>
      <c r="CI217" s="743"/>
      <c r="CJ217" s="743"/>
      <c r="CK217" s="736"/>
      <c r="CL217" s="736" t="s">
        <v>397</v>
      </c>
      <c r="CM217" s="736">
        <v>0</v>
      </c>
      <c r="CN217" s="736">
        <v>54</v>
      </c>
      <c r="CO217" s="736" t="s">
        <v>397</v>
      </c>
      <c r="CP217" s="736">
        <v>78</v>
      </c>
      <c r="CQ217" s="768">
        <v>78</v>
      </c>
      <c r="CR217" s="735">
        <v>300</v>
      </c>
      <c r="CS217" s="744"/>
      <c r="CT217" s="745">
        <v>46290</v>
      </c>
      <c r="CU217" s="746" t="s">
        <v>886</v>
      </c>
      <c r="CV217" s="737"/>
      <c r="CW217" s="737"/>
      <c r="CX217" s="745">
        <v>46270</v>
      </c>
      <c r="CY217" s="861" t="s">
        <v>887</v>
      </c>
      <c r="CZ217" s="861" t="s">
        <v>308</v>
      </c>
      <c r="DA217" s="749">
        <v>46247</v>
      </c>
      <c r="DB217" s="749" t="s">
        <v>615</v>
      </c>
      <c r="DC217" s="749" t="s">
        <v>888</v>
      </c>
      <c r="DD217" s="749">
        <v>46273</v>
      </c>
      <c r="DE217" s="749" t="s">
        <v>397</v>
      </c>
      <c r="DF217" s="749" t="s">
        <v>397</v>
      </c>
      <c r="DG217" s="749" t="s">
        <v>397</v>
      </c>
      <c r="DH217" s="750">
        <v>0</v>
      </c>
      <c r="DI217" s="737" t="s">
        <v>397</v>
      </c>
      <c r="DJ217" s="737">
        <v>46272</v>
      </c>
      <c r="DK217" s="737" t="s">
        <v>390</v>
      </c>
      <c r="DL217" s="737" t="s">
        <v>390</v>
      </c>
      <c r="DM217" s="737" t="s">
        <v>390</v>
      </c>
      <c r="DN217" s="737" t="s">
        <v>390</v>
      </c>
      <c r="DO217" s="762" t="s">
        <v>308</v>
      </c>
      <c r="DP217" s="737">
        <v>46290</v>
      </c>
      <c r="DQ217" s="737">
        <v>46290</v>
      </c>
      <c r="DR217" s="737">
        <v>46290</v>
      </c>
      <c r="DS217" s="750">
        <v>46290</v>
      </c>
      <c r="DT217" s="752">
        <v>46290</v>
      </c>
      <c r="DU217" s="753">
        <v>-15</v>
      </c>
      <c r="DV217" s="753" t="s">
        <v>308</v>
      </c>
      <c r="DW217" s="754">
        <v>46275</v>
      </c>
      <c r="DX217" s="755">
        <v>46275</v>
      </c>
      <c r="DY217" s="754" t="e">
        <v>#VALUE!</v>
      </c>
      <c r="DZ217" s="754" t="e">
        <v>#VALUE!</v>
      </c>
      <c r="EA217" s="754"/>
      <c r="EB217" s="754"/>
      <c r="HA217" s="756" t="s">
        <v>397</v>
      </c>
      <c r="HB217" s="756" t="s">
        <v>397</v>
      </c>
      <c r="HC217" s="756" t="s">
        <v>397</v>
      </c>
      <c r="HD217" s="756" t="s">
        <v>397</v>
      </c>
      <c r="HE217" s="756" t="s">
        <v>397</v>
      </c>
      <c r="HF217" s="756" t="s">
        <v>397</v>
      </c>
      <c r="HG217" s="756" t="s">
        <v>397</v>
      </c>
      <c r="HH217" s="756" t="s">
        <v>397</v>
      </c>
      <c r="HI217" s="756" t="s">
        <v>397</v>
      </c>
      <c r="HJ217" s="756" t="s">
        <v>397</v>
      </c>
      <c r="HK217"/>
      <c r="HL217"/>
      <c r="HM217"/>
      <c r="HN217" s="756" t="str">
        <f t="shared" si="7"/>
        <v>AUTO PRINT</v>
      </c>
      <c r="HO217"/>
      <c r="HP217" s="757" t="s">
        <v>572</v>
      </c>
      <c r="HQ217" s="757" t="s">
        <v>572</v>
      </c>
      <c r="HR217" s="757" t="s">
        <v>572</v>
      </c>
      <c r="HS217"/>
      <c r="HW217" s="758"/>
      <c r="HX217"/>
      <c r="HY217" s="759" t="s">
        <v>572</v>
      </c>
      <c r="HZ217" s="759" t="s">
        <v>572</v>
      </c>
      <c r="IA217" s="759" t="s">
        <v>572</v>
      </c>
      <c r="IC217" s="760" t="s">
        <v>572</v>
      </c>
      <c r="ID217" s="760" t="s">
        <v>572</v>
      </c>
      <c r="IE217" s="760" t="s">
        <v>572</v>
      </c>
      <c r="IF217" s="761" t="s">
        <v>572</v>
      </c>
      <c r="IG217" s="619" t="str">
        <f t="shared" si="8"/>
        <v>IN HOUSE (MANUAL)</v>
      </c>
      <c r="II217" s="761" t="s">
        <v>572</v>
      </c>
      <c r="IK217" s="761" t="str">
        <f>IFERROR(VLOOKUP($M217,#REF!,13,0),"IN HOUSE (MANUAL)")</f>
        <v>IN HOUSE (MANUAL)</v>
      </c>
      <c r="IM217" s="760" t="s">
        <v>572</v>
      </c>
      <c r="IN217" s="760" t="s">
        <v>572</v>
      </c>
      <c r="IO217" s="760" t="s">
        <v>572</v>
      </c>
      <c r="IQ217" s="760" t="s">
        <v>572</v>
      </c>
      <c r="IR217" s="760" t="s">
        <v>572</v>
      </c>
      <c r="IT217" s="760" t="s">
        <v>572</v>
      </c>
      <c r="IV217" s="760" t="s">
        <v>572</v>
      </c>
      <c r="IW217" s="760" t="s">
        <v>572</v>
      </c>
      <c r="IY217" s="760" t="s">
        <v>572</v>
      </c>
      <c r="IZ217" s="760" t="s">
        <v>572</v>
      </c>
      <c r="JB217" s="760" t="s">
        <v>572</v>
      </c>
      <c r="JC217" s="760" t="s">
        <v>572</v>
      </c>
      <c r="JE217" s="760" t="s">
        <v>572</v>
      </c>
      <c r="JF217" s="760" t="s">
        <v>572</v>
      </c>
    </row>
    <row r="218" spans="1:266" ht="16.5" customHeight="1" collapsed="1" x14ac:dyDescent="0.35">
      <c r="A218" s="618" t="s">
        <v>1012</v>
      </c>
      <c r="B218" s="730">
        <v>114</v>
      </c>
      <c r="C218" s="730" t="s">
        <v>985</v>
      </c>
      <c r="D218" s="730" t="s">
        <v>985</v>
      </c>
      <c r="E218" s="730">
        <v>4</v>
      </c>
      <c r="F218" s="731" t="s">
        <v>574</v>
      </c>
      <c r="G218" s="732">
        <v>1</v>
      </c>
      <c r="H218" s="826">
        <v>46231</v>
      </c>
      <c r="I218" s="730">
        <v>37</v>
      </c>
      <c r="J218" s="730" t="s">
        <v>308</v>
      </c>
      <c r="K218" s="730">
        <v>39</v>
      </c>
      <c r="L218" s="730" t="s">
        <v>1013</v>
      </c>
      <c r="M218" s="734" t="s">
        <v>1012</v>
      </c>
      <c r="N218" s="734">
        <v>0</v>
      </c>
      <c r="O218" s="734" t="s">
        <v>390</v>
      </c>
      <c r="P218" s="734">
        <v>0</v>
      </c>
      <c r="Q218" s="734" t="s">
        <v>390</v>
      </c>
      <c r="R218" s="734" t="s">
        <v>987</v>
      </c>
      <c r="S218" s="734"/>
      <c r="T218" s="734" t="s">
        <v>1008</v>
      </c>
      <c r="U218" s="734">
        <v>578</v>
      </c>
      <c r="V218" s="734" t="s">
        <v>308</v>
      </c>
      <c r="W218" s="734"/>
      <c r="X218" s="734"/>
      <c r="Y218" s="734"/>
      <c r="Z218" s="736"/>
      <c r="AA218" s="734" t="s">
        <v>53</v>
      </c>
      <c r="AB218" s="734" t="s">
        <v>863</v>
      </c>
      <c r="AC218" s="734" t="s">
        <v>597</v>
      </c>
      <c r="AD218" s="734">
        <v>168</v>
      </c>
      <c r="AE218" s="764">
        <v>168</v>
      </c>
      <c r="AF218" s="737">
        <v>46273</v>
      </c>
      <c r="AG218" s="765"/>
      <c r="AH218" s="739"/>
      <c r="AI218" s="739" t="s">
        <v>308</v>
      </c>
      <c r="AJ218" s="740">
        <v>18</v>
      </c>
      <c r="AK218" s="741"/>
      <c r="AL218" s="742"/>
      <c r="AM218" s="743">
        <v>0</v>
      </c>
      <c r="AN218" s="743"/>
      <c r="AO218" s="743"/>
      <c r="AP218" s="743"/>
      <c r="AQ218" s="743"/>
      <c r="AR218" s="743"/>
      <c r="AS218" s="743"/>
      <c r="AT218" s="743"/>
      <c r="AU218" s="743"/>
      <c r="AV218" s="743"/>
      <c r="AW218" s="743"/>
      <c r="AX218" s="743"/>
      <c r="AY218" s="743"/>
      <c r="AZ218" s="743"/>
      <c r="BA218" s="743"/>
      <c r="BB218" s="743">
        <v>0</v>
      </c>
      <c r="BC218" s="743">
        <v>168</v>
      </c>
      <c r="BD218" s="743">
        <v>0</v>
      </c>
      <c r="BE218" s="743">
        <v>0</v>
      </c>
      <c r="BF218" s="743">
        <v>0</v>
      </c>
      <c r="BG218" s="743">
        <v>0</v>
      </c>
      <c r="BH218" s="743">
        <v>0</v>
      </c>
      <c r="BI218" s="743">
        <v>0</v>
      </c>
      <c r="BJ218" s="743"/>
      <c r="BK218" s="743">
        <v>0</v>
      </c>
      <c r="BL218" s="743"/>
      <c r="BM218" s="743"/>
      <c r="BN218" s="743" t="s">
        <v>308</v>
      </c>
      <c r="BO218" s="743" t="s">
        <v>308</v>
      </c>
      <c r="BP218" s="743" t="s">
        <v>308</v>
      </c>
      <c r="BQ218" s="743" t="s">
        <v>308</v>
      </c>
      <c r="BR218" s="743"/>
      <c r="BS218" s="743" t="s">
        <v>397</v>
      </c>
      <c r="BT218" s="743"/>
      <c r="BU218" s="743" t="s">
        <v>579</v>
      </c>
      <c r="BV218" s="743"/>
      <c r="BW218" s="743"/>
      <c r="BX218" s="743"/>
      <c r="BY218" s="743"/>
      <c r="BZ218" s="743"/>
      <c r="CA218" s="743">
        <v>9</v>
      </c>
      <c r="CB218" s="743"/>
      <c r="CC218" s="743"/>
      <c r="CD218" s="743"/>
      <c r="CE218" s="743"/>
      <c r="CF218" s="743"/>
      <c r="CG218" s="743"/>
      <c r="CH218" s="743"/>
      <c r="CI218" s="743"/>
      <c r="CJ218" s="743"/>
      <c r="CK218" s="736"/>
      <c r="CL218" s="736" t="s">
        <v>397</v>
      </c>
      <c r="CM218" s="736">
        <v>0</v>
      </c>
      <c r="CN218" s="736">
        <v>0</v>
      </c>
      <c r="CO218" s="736" t="s">
        <v>397</v>
      </c>
      <c r="CP218" s="736">
        <v>0</v>
      </c>
      <c r="CQ218" s="768">
        <v>0</v>
      </c>
      <c r="CR218" s="735">
        <v>168</v>
      </c>
      <c r="CS218" s="744"/>
      <c r="CT218" s="745">
        <v>46293</v>
      </c>
      <c r="CU218" s="746" t="s">
        <v>782</v>
      </c>
      <c r="CV218" s="737"/>
      <c r="CW218" s="737"/>
      <c r="CX218" s="745">
        <v>46270</v>
      </c>
      <c r="CY218" s="861" t="s">
        <v>887</v>
      </c>
      <c r="CZ218" s="861" t="s">
        <v>308</v>
      </c>
      <c r="DA218" s="749">
        <v>46247</v>
      </c>
      <c r="DB218" s="749" t="s">
        <v>615</v>
      </c>
      <c r="DC218" s="749" t="s">
        <v>888</v>
      </c>
      <c r="DD218" s="749">
        <v>46273</v>
      </c>
      <c r="DE218" s="749" t="s">
        <v>397</v>
      </c>
      <c r="DF218" s="749" t="s">
        <v>397</v>
      </c>
      <c r="DG218" s="749" t="s">
        <v>397</v>
      </c>
      <c r="DH218" s="750">
        <v>0</v>
      </c>
      <c r="DI218" s="737" t="s">
        <v>397</v>
      </c>
      <c r="DJ218" s="737">
        <v>46272</v>
      </c>
      <c r="DK218" s="737" t="s">
        <v>390</v>
      </c>
      <c r="DL218" s="737" t="s">
        <v>390</v>
      </c>
      <c r="DM218" s="737" t="s">
        <v>390</v>
      </c>
      <c r="DN218" s="737" t="s">
        <v>390</v>
      </c>
      <c r="DO218" s="762" t="s">
        <v>308</v>
      </c>
      <c r="DP218" s="737">
        <v>46290</v>
      </c>
      <c r="DQ218" s="737">
        <v>46290</v>
      </c>
      <c r="DR218" s="737">
        <v>46290</v>
      </c>
      <c r="DS218" s="750">
        <v>46290</v>
      </c>
      <c r="DT218" s="752">
        <v>46290</v>
      </c>
      <c r="DU218" s="753">
        <v>-15</v>
      </c>
      <c r="DV218" s="753" t="s">
        <v>308</v>
      </c>
      <c r="DW218" s="754">
        <v>46275</v>
      </c>
      <c r="DX218" s="755">
        <v>46275</v>
      </c>
      <c r="DY218" s="754" t="e">
        <v>#VALUE!</v>
      </c>
      <c r="DZ218" s="754" t="e">
        <v>#VALUE!</v>
      </c>
      <c r="EA218" s="754"/>
      <c r="EB218" s="754"/>
      <c r="HA218" s="756" t="s">
        <v>397</v>
      </c>
      <c r="HB218" s="756" t="s">
        <v>397</v>
      </c>
      <c r="HC218" s="756" t="s">
        <v>397</v>
      </c>
      <c r="HD218" s="756" t="s">
        <v>397</v>
      </c>
      <c r="HE218" s="756" t="s">
        <v>397</v>
      </c>
      <c r="HF218" s="756" t="s">
        <v>397</v>
      </c>
      <c r="HG218" s="756" t="s">
        <v>397</v>
      </c>
      <c r="HH218" s="756" t="s">
        <v>397</v>
      </c>
      <c r="HI218" s="756" t="s">
        <v>397</v>
      </c>
      <c r="HJ218" s="756" t="s">
        <v>397</v>
      </c>
      <c r="HK218"/>
      <c r="HL218"/>
      <c r="HM218"/>
      <c r="HN218" s="756" t="str">
        <f t="shared" si="7"/>
        <v>AUTO PRINT</v>
      </c>
      <c r="HO218"/>
      <c r="HP218" s="757" t="s">
        <v>572</v>
      </c>
      <c r="HQ218" s="757" t="s">
        <v>572</v>
      </c>
      <c r="HR218" s="757" t="s">
        <v>572</v>
      </c>
      <c r="HS218"/>
      <c r="HW218" s="758"/>
      <c r="HX218"/>
      <c r="HY218" s="759" t="s">
        <v>572</v>
      </c>
      <c r="HZ218" s="759" t="s">
        <v>572</v>
      </c>
      <c r="IA218" s="759" t="s">
        <v>572</v>
      </c>
      <c r="IC218" s="760" t="s">
        <v>572</v>
      </c>
      <c r="ID218" s="760" t="s">
        <v>572</v>
      </c>
      <c r="IE218" s="760" t="s">
        <v>572</v>
      </c>
      <c r="IF218" s="761" t="s">
        <v>572</v>
      </c>
      <c r="IG218" s="619" t="str">
        <f t="shared" si="8"/>
        <v>IN HOUSE (MANUAL)</v>
      </c>
      <c r="II218" s="761" t="s">
        <v>572</v>
      </c>
      <c r="IK218" s="761" t="str">
        <f>IFERROR(VLOOKUP($M218,#REF!,13,0),"IN HOUSE (MANUAL)")</f>
        <v>IN HOUSE (MANUAL)</v>
      </c>
      <c r="IM218" s="760" t="s">
        <v>572</v>
      </c>
      <c r="IN218" s="760" t="s">
        <v>572</v>
      </c>
      <c r="IO218" s="760" t="s">
        <v>572</v>
      </c>
      <c r="IQ218" s="760" t="s">
        <v>572</v>
      </c>
      <c r="IR218" s="760" t="s">
        <v>572</v>
      </c>
      <c r="IT218" s="760" t="s">
        <v>572</v>
      </c>
      <c r="IV218" s="760" t="s">
        <v>572</v>
      </c>
      <c r="IW218" s="760" t="s">
        <v>572</v>
      </c>
      <c r="IY218" s="760" t="s">
        <v>572</v>
      </c>
      <c r="IZ218" s="760" t="s">
        <v>572</v>
      </c>
      <c r="JB218" s="760" t="s">
        <v>572</v>
      </c>
      <c r="JC218" s="760" t="s">
        <v>572</v>
      </c>
      <c r="JE218" s="760" t="s">
        <v>572</v>
      </c>
      <c r="JF218" s="760" t="s">
        <v>572</v>
      </c>
    </row>
    <row r="219" spans="1:266" ht="17.25" customHeight="1" collapsed="1" x14ac:dyDescent="0.35">
      <c r="A219" s="618" t="s">
        <v>1014</v>
      </c>
      <c r="B219" s="730">
        <v>115</v>
      </c>
      <c r="C219" s="730" t="s">
        <v>985</v>
      </c>
      <c r="D219" s="730" t="s">
        <v>985</v>
      </c>
      <c r="E219" s="730">
        <v>4</v>
      </c>
      <c r="F219" s="731" t="s">
        <v>574</v>
      </c>
      <c r="G219" s="732">
        <v>1</v>
      </c>
      <c r="H219" s="826">
        <v>46231</v>
      </c>
      <c r="I219" s="730">
        <v>37</v>
      </c>
      <c r="J219" s="730" t="s">
        <v>308</v>
      </c>
      <c r="K219" s="730">
        <v>39</v>
      </c>
      <c r="L219" s="730" t="s">
        <v>1015</v>
      </c>
      <c r="M219" s="734" t="s">
        <v>1014</v>
      </c>
      <c r="N219" s="734">
        <v>0</v>
      </c>
      <c r="O219" s="734" t="s">
        <v>390</v>
      </c>
      <c r="P219" s="734">
        <v>0</v>
      </c>
      <c r="Q219" s="734" t="s">
        <v>390</v>
      </c>
      <c r="R219" s="734" t="s">
        <v>987</v>
      </c>
      <c r="S219" s="734"/>
      <c r="T219" s="734" t="s">
        <v>1008</v>
      </c>
      <c r="U219" s="734">
        <v>578</v>
      </c>
      <c r="V219" s="734" t="s">
        <v>308</v>
      </c>
      <c r="W219" s="734"/>
      <c r="X219" s="734"/>
      <c r="Y219" s="734"/>
      <c r="Z219" s="736"/>
      <c r="AA219" s="734" t="s">
        <v>53</v>
      </c>
      <c r="AB219" s="734" t="s">
        <v>863</v>
      </c>
      <c r="AC219" s="734" t="s">
        <v>822</v>
      </c>
      <c r="AD219" s="734">
        <v>180</v>
      </c>
      <c r="AE219" s="764">
        <v>180</v>
      </c>
      <c r="AF219" s="737">
        <v>46273</v>
      </c>
      <c r="AG219" s="765"/>
      <c r="AH219" s="739"/>
      <c r="AI219" s="739" t="s">
        <v>308</v>
      </c>
      <c r="AJ219" s="740">
        <v>19</v>
      </c>
      <c r="AK219" s="741"/>
      <c r="AL219" s="742"/>
      <c r="AM219" s="743">
        <v>0</v>
      </c>
      <c r="AN219" s="743"/>
      <c r="AO219" s="743"/>
      <c r="AP219" s="743"/>
      <c r="AQ219" s="743"/>
      <c r="AR219" s="743"/>
      <c r="AS219" s="743"/>
      <c r="AT219" s="743"/>
      <c r="AU219" s="743"/>
      <c r="AV219" s="743"/>
      <c r="AW219" s="743"/>
      <c r="AX219" s="743"/>
      <c r="AY219" s="743"/>
      <c r="AZ219" s="743"/>
      <c r="BA219" s="743"/>
      <c r="BB219" s="743">
        <v>0</v>
      </c>
      <c r="BC219" s="743">
        <v>180</v>
      </c>
      <c r="BD219" s="743">
        <v>0</v>
      </c>
      <c r="BE219" s="743">
        <v>0</v>
      </c>
      <c r="BF219" s="743">
        <v>0</v>
      </c>
      <c r="BG219" s="743">
        <v>0</v>
      </c>
      <c r="BH219" s="743">
        <v>0</v>
      </c>
      <c r="BI219" s="743">
        <v>0</v>
      </c>
      <c r="BJ219" s="743"/>
      <c r="BK219" s="743">
        <v>0</v>
      </c>
      <c r="BL219" s="743"/>
      <c r="BM219" s="743"/>
      <c r="BN219" s="743" t="s">
        <v>308</v>
      </c>
      <c r="BO219" s="743" t="s">
        <v>308</v>
      </c>
      <c r="BP219" s="743" t="s">
        <v>308</v>
      </c>
      <c r="BQ219" s="743" t="s">
        <v>308</v>
      </c>
      <c r="BR219" s="743"/>
      <c r="BS219" s="743" t="s">
        <v>397</v>
      </c>
      <c r="BT219" s="743"/>
      <c r="BU219" s="743" t="s">
        <v>579</v>
      </c>
      <c r="BV219" s="743"/>
      <c r="BW219" s="743"/>
      <c r="BX219" s="743"/>
      <c r="BY219" s="743"/>
      <c r="BZ219" s="743"/>
      <c r="CA219" s="743">
        <v>24</v>
      </c>
      <c r="CB219" s="743"/>
      <c r="CC219" s="743"/>
      <c r="CD219" s="743"/>
      <c r="CE219" s="743"/>
      <c r="CF219" s="743"/>
      <c r="CG219" s="743"/>
      <c r="CH219" s="743"/>
      <c r="CI219" s="743"/>
      <c r="CJ219" s="743"/>
      <c r="CK219" s="736"/>
      <c r="CL219" s="736" t="s">
        <v>397</v>
      </c>
      <c r="CM219" s="736">
        <v>0</v>
      </c>
      <c r="CN219" s="736">
        <v>0</v>
      </c>
      <c r="CO219" s="736" t="s">
        <v>397</v>
      </c>
      <c r="CP219" s="736">
        <v>0</v>
      </c>
      <c r="CQ219" s="768">
        <v>0</v>
      </c>
      <c r="CR219" s="735">
        <v>180</v>
      </c>
      <c r="CS219" s="744"/>
      <c r="CT219" s="745" t="s">
        <v>308</v>
      </c>
      <c r="CU219" s="746" t="s">
        <v>308</v>
      </c>
      <c r="CV219" s="737"/>
      <c r="CW219" s="737"/>
      <c r="CX219" s="745">
        <v>46270</v>
      </c>
      <c r="CY219" s="861" t="s">
        <v>887</v>
      </c>
      <c r="CZ219" s="861" t="s">
        <v>308</v>
      </c>
      <c r="DA219" s="749">
        <v>46247</v>
      </c>
      <c r="DB219" s="749" t="s">
        <v>615</v>
      </c>
      <c r="DC219" s="749" t="s">
        <v>888</v>
      </c>
      <c r="DD219" s="749">
        <v>46273</v>
      </c>
      <c r="DE219" s="749" t="s">
        <v>397</v>
      </c>
      <c r="DF219" s="749" t="s">
        <v>397</v>
      </c>
      <c r="DG219" s="749" t="s">
        <v>397</v>
      </c>
      <c r="DH219" s="750">
        <v>0</v>
      </c>
      <c r="DI219" s="737" t="s">
        <v>397</v>
      </c>
      <c r="DJ219" s="737">
        <v>46272</v>
      </c>
      <c r="DK219" s="737" t="s">
        <v>390</v>
      </c>
      <c r="DL219" s="737" t="s">
        <v>390</v>
      </c>
      <c r="DM219" s="737" t="s">
        <v>390</v>
      </c>
      <c r="DN219" s="737" t="s">
        <v>390</v>
      </c>
      <c r="DO219" s="762" t="s">
        <v>308</v>
      </c>
      <c r="DP219" s="737">
        <v>46290</v>
      </c>
      <c r="DQ219" s="737">
        <v>46290</v>
      </c>
      <c r="DR219" s="737">
        <v>46290</v>
      </c>
      <c r="DS219" s="750">
        <v>46290</v>
      </c>
      <c r="DT219" s="752">
        <v>46290</v>
      </c>
      <c r="DU219" s="753">
        <v>-14</v>
      </c>
      <c r="DV219" s="753" t="s">
        <v>308</v>
      </c>
      <c r="DW219" s="754">
        <v>46275</v>
      </c>
      <c r="DX219" s="755">
        <v>46276</v>
      </c>
      <c r="DY219" s="754" t="e">
        <v>#VALUE!</v>
      </c>
      <c r="DZ219" s="754" t="e">
        <v>#VALUE!</v>
      </c>
      <c r="EA219" s="754"/>
      <c r="EB219" s="754"/>
      <c r="HA219" s="756" t="s">
        <v>397</v>
      </c>
      <c r="HB219" s="756" t="s">
        <v>397</v>
      </c>
      <c r="HC219" s="756" t="s">
        <v>397</v>
      </c>
      <c r="HD219" s="756" t="s">
        <v>397</v>
      </c>
      <c r="HE219" s="756" t="s">
        <v>397</v>
      </c>
      <c r="HF219" s="756" t="s">
        <v>397</v>
      </c>
      <c r="HG219" s="756" t="s">
        <v>397</v>
      </c>
      <c r="HH219" s="756" t="s">
        <v>397</v>
      </c>
      <c r="HI219" s="756" t="s">
        <v>397</v>
      </c>
      <c r="HJ219" s="756" t="s">
        <v>397</v>
      </c>
      <c r="HK219"/>
      <c r="HL219"/>
      <c r="HM219"/>
      <c r="HN219" s="756" t="str">
        <f t="shared" si="7"/>
        <v>AUTO PRINT</v>
      </c>
      <c r="HO219"/>
      <c r="HP219" s="757" t="s">
        <v>572</v>
      </c>
      <c r="HQ219" s="757" t="s">
        <v>572</v>
      </c>
      <c r="HR219" s="757" t="s">
        <v>572</v>
      </c>
      <c r="HS219"/>
      <c r="HW219" s="758"/>
      <c r="HX219"/>
      <c r="HY219" s="759" t="s">
        <v>572</v>
      </c>
      <c r="HZ219" s="759" t="s">
        <v>572</v>
      </c>
      <c r="IA219" s="759" t="s">
        <v>572</v>
      </c>
      <c r="IC219" s="760" t="s">
        <v>572</v>
      </c>
      <c r="ID219" s="760" t="s">
        <v>572</v>
      </c>
      <c r="IE219" s="760" t="s">
        <v>572</v>
      </c>
      <c r="IF219" s="761" t="s">
        <v>572</v>
      </c>
      <c r="IG219" s="619" t="str">
        <f t="shared" si="8"/>
        <v>IN HOUSE (MANUAL)</v>
      </c>
      <c r="II219" s="761" t="s">
        <v>572</v>
      </c>
      <c r="IK219" s="761" t="str">
        <f>IFERROR(VLOOKUP($M219,#REF!,13,0),"IN HOUSE (MANUAL)")</f>
        <v>IN HOUSE (MANUAL)</v>
      </c>
      <c r="IM219" s="760" t="s">
        <v>572</v>
      </c>
      <c r="IN219" s="760" t="s">
        <v>572</v>
      </c>
      <c r="IO219" s="760" t="s">
        <v>572</v>
      </c>
      <c r="IQ219" s="760" t="s">
        <v>572</v>
      </c>
      <c r="IR219" s="760" t="s">
        <v>572</v>
      </c>
      <c r="IT219" s="760" t="s">
        <v>572</v>
      </c>
      <c r="IV219" s="760" t="s">
        <v>572</v>
      </c>
      <c r="IW219" s="760" t="s">
        <v>572</v>
      </c>
      <c r="IY219" s="760" t="s">
        <v>572</v>
      </c>
      <c r="IZ219" s="760" t="s">
        <v>572</v>
      </c>
      <c r="JB219" s="760" t="s">
        <v>572</v>
      </c>
      <c r="JC219" s="760" t="s">
        <v>572</v>
      </c>
      <c r="JE219" s="760" t="s">
        <v>572</v>
      </c>
      <c r="JF219" s="760" t="s">
        <v>572</v>
      </c>
    </row>
    <row r="220" spans="1:266" ht="17.25" customHeight="1" collapsed="1" x14ac:dyDescent="0.35">
      <c r="A220" s="618" t="s">
        <v>1016</v>
      </c>
      <c r="B220" s="730">
        <v>116</v>
      </c>
      <c r="C220" s="730" t="s">
        <v>985</v>
      </c>
      <c r="D220" s="730" t="s">
        <v>985</v>
      </c>
      <c r="E220" s="730">
        <v>4</v>
      </c>
      <c r="F220" s="731" t="s">
        <v>574</v>
      </c>
      <c r="G220" s="732">
        <v>1</v>
      </c>
      <c r="H220" s="826">
        <v>46231</v>
      </c>
      <c r="I220" s="730">
        <v>37</v>
      </c>
      <c r="J220" s="730" t="s">
        <v>308</v>
      </c>
      <c r="K220" s="730">
        <v>39</v>
      </c>
      <c r="L220" s="730" t="s">
        <v>1017</v>
      </c>
      <c r="M220" s="735" t="s">
        <v>1016</v>
      </c>
      <c r="N220" s="735">
        <v>0</v>
      </c>
      <c r="O220" s="735" t="s">
        <v>390</v>
      </c>
      <c r="P220" s="735">
        <v>0</v>
      </c>
      <c r="Q220" s="735" t="s">
        <v>390</v>
      </c>
      <c r="R220" s="735" t="s">
        <v>987</v>
      </c>
      <c r="S220" s="735"/>
      <c r="T220" s="735" t="s">
        <v>1018</v>
      </c>
      <c r="U220" s="735">
        <v>578</v>
      </c>
      <c r="V220" s="735" t="s">
        <v>308</v>
      </c>
      <c r="W220" s="735"/>
      <c r="X220" s="735"/>
      <c r="Y220" s="735"/>
      <c r="Z220" s="768">
        <v>0</v>
      </c>
      <c r="AA220" s="735" t="s">
        <v>53</v>
      </c>
      <c r="AB220" s="735" t="s">
        <v>863</v>
      </c>
      <c r="AC220" s="735" t="s">
        <v>597</v>
      </c>
      <c r="AD220" s="735">
        <v>228</v>
      </c>
      <c r="AE220" s="738">
        <v>228</v>
      </c>
      <c r="AF220" s="763">
        <v>46273</v>
      </c>
      <c r="AG220" s="765"/>
      <c r="AH220" s="765"/>
      <c r="AI220" s="765" t="s">
        <v>308</v>
      </c>
      <c r="AJ220" s="740">
        <v>20</v>
      </c>
      <c r="AK220" s="766"/>
      <c r="AL220" s="740"/>
      <c r="AM220" s="767">
        <v>0</v>
      </c>
      <c r="AN220" s="767"/>
      <c r="AO220" s="767"/>
      <c r="AP220" s="767"/>
      <c r="AQ220" s="767"/>
      <c r="AR220" s="767"/>
      <c r="AS220" s="767"/>
      <c r="AT220" s="767"/>
      <c r="AU220" s="767"/>
      <c r="AV220" s="767"/>
      <c r="AW220" s="767"/>
      <c r="AX220" s="767"/>
      <c r="AY220" s="767"/>
      <c r="AZ220" s="767"/>
      <c r="BA220" s="767"/>
      <c r="BB220" s="767">
        <v>0</v>
      </c>
      <c r="BC220" s="767" t="s">
        <v>397</v>
      </c>
      <c r="BD220" s="767">
        <v>0</v>
      </c>
      <c r="BE220" s="767">
        <v>0</v>
      </c>
      <c r="BF220" s="767">
        <v>0</v>
      </c>
      <c r="BG220" s="767">
        <v>0</v>
      </c>
      <c r="BH220" s="767">
        <v>0</v>
      </c>
      <c r="BI220" s="767">
        <v>0</v>
      </c>
      <c r="BJ220" s="896" t="s">
        <v>902</v>
      </c>
      <c r="BK220" s="767">
        <v>0</v>
      </c>
      <c r="BL220" s="767"/>
      <c r="BM220" s="767"/>
      <c r="BN220" s="767" t="s">
        <v>308</v>
      </c>
      <c r="BO220" s="767" t="s">
        <v>308</v>
      </c>
      <c r="BP220" s="767" t="s">
        <v>308</v>
      </c>
      <c r="BQ220" s="767" t="s">
        <v>308</v>
      </c>
      <c r="BR220" s="767"/>
      <c r="BS220" s="767" t="s">
        <v>397</v>
      </c>
      <c r="BT220" s="767"/>
      <c r="BU220" s="767" t="s">
        <v>579</v>
      </c>
      <c r="BV220" s="767"/>
      <c r="BW220" s="767"/>
      <c r="BX220" s="767"/>
      <c r="BY220" s="767"/>
      <c r="BZ220" s="767"/>
      <c r="CA220" s="767">
        <v>57</v>
      </c>
      <c r="CB220" s="767"/>
      <c r="CC220" s="767"/>
      <c r="CD220" s="767"/>
      <c r="CE220" s="767"/>
      <c r="CF220" s="767"/>
      <c r="CG220" s="767"/>
      <c r="CH220" s="767"/>
      <c r="CI220" s="767"/>
      <c r="CJ220" s="767"/>
      <c r="CK220" s="768"/>
      <c r="CL220" s="768" t="s">
        <v>397</v>
      </c>
      <c r="CM220" s="768">
        <v>0</v>
      </c>
      <c r="CN220" s="768">
        <v>57</v>
      </c>
      <c r="CO220" s="768" t="s">
        <v>397</v>
      </c>
      <c r="CP220" s="768">
        <v>57</v>
      </c>
      <c r="CQ220" s="768">
        <v>228</v>
      </c>
      <c r="CR220" s="735">
        <v>228</v>
      </c>
      <c r="CS220" s="863"/>
      <c r="CT220" s="860">
        <v>46293</v>
      </c>
      <c r="CU220" s="891" t="s">
        <v>782</v>
      </c>
      <c r="CV220" s="763"/>
      <c r="CW220" s="763"/>
      <c r="CX220" s="860">
        <v>46270</v>
      </c>
      <c r="CY220" s="747" t="s">
        <v>887</v>
      </c>
      <c r="CZ220" s="747" t="s">
        <v>308</v>
      </c>
      <c r="DA220" s="748">
        <v>46247</v>
      </c>
      <c r="DB220" s="748" t="s">
        <v>615</v>
      </c>
      <c r="DC220" s="748" t="s">
        <v>888</v>
      </c>
      <c r="DD220" s="748">
        <v>46273</v>
      </c>
      <c r="DE220" s="748" t="s">
        <v>397</v>
      </c>
      <c r="DF220" s="748" t="s">
        <v>397</v>
      </c>
      <c r="DG220" s="748" t="s">
        <v>397</v>
      </c>
      <c r="DH220" s="770">
        <v>0</v>
      </c>
      <c r="DI220" s="763" t="s">
        <v>397</v>
      </c>
      <c r="DJ220" s="763">
        <v>46272</v>
      </c>
      <c r="DK220" s="763" t="s">
        <v>390</v>
      </c>
      <c r="DL220" s="763" t="s">
        <v>390</v>
      </c>
      <c r="DM220" s="763" t="s">
        <v>390</v>
      </c>
      <c r="DN220" s="763" t="s">
        <v>390</v>
      </c>
      <c r="DO220" s="771" t="s">
        <v>308</v>
      </c>
      <c r="DP220" s="763">
        <v>46290</v>
      </c>
      <c r="DQ220" s="763">
        <v>46290</v>
      </c>
      <c r="DR220" s="763">
        <v>46290</v>
      </c>
      <c r="DS220" s="770">
        <v>46290</v>
      </c>
      <c r="DT220" s="752">
        <v>46290</v>
      </c>
      <c r="DU220" s="753">
        <v>-14</v>
      </c>
      <c r="DV220" s="753" t="s">
        <v>308</v>
      </c>
      <c r="DW220" s="754">
        <v>46276</v>
      </c>
      <c r="DX220" s="755">
        <v>46276</v>
      </c>
      <c r="DY220" s="754" t="e">
        <v>#VALUE!</v>
      </c>
      <c r="DZ220" s="754" t="e">
        <v>#VALUE!</v>
      </c>
      <c r="EA220" s="754"/>
      <c r="EB220" s="754"/>
      <c r="HA220" s="756" t="s">
        <v>397</v>
      </c>
      <c r="HB220" s="756" t="s">
        <v>397</v>
      </c>
      <c r="HC220" s="756" t="s">
        <v>397</v>
      </c>
      <c r="HD220" s="756" t="s">
        <v>397</v>
      </c>
      <c r="HE220" s="756" t="s">
        <v>397</v>
      </c>
      <c r="HF220" s="756" t="s">
        <v>397</v>
      </c>
      <c r="HG220" s="756" t="s">
        <v>397</v>
      </c>
      <c r="HH220" s="756" t="s">
        <v>397</v>
      </c>
      <c r="HI220" s="756" t="s">
        <v>397</v>
      </c>
      <c r="HJ220" s="756" t="s">
        <v>397</v>
      </c>
      <c r="HK220"/>
      <c r="HL220"/>
      <c r="HM220"/>
      <c r="HN220" s="756" t="str">
        <f t="shared" si="7"/>
        <v>AUTO PRINT</v>
      </c>
      <c r="HO220"/>
      <c r="HP220" s="757" t="s">
        <v>572</v>
      </c>
      <c r="HQ220" s="757" t="s">
        <v>572</v>
      </c>
      <c r="HR220" s="757" t="s">
        <v>572</v>
      </c>
      <c r="HS220"/>
      <c r="HW220" s="758"/>
      <c r="HX220"/>
      <c r="HY220" s="759" t="s">
        <v>572</v>
      </c>
      <c r="HZ220" s="759" t="s">
        <v>572</v>
      </c>
      <c r="IA220" s="759" t="s">
        <v>572</v>
      </c>
      <c r="IC220" s="760" t="s">
        <v>572</v>
      </c>
      <c r="ID220" s="760" t="s">
        <v>572</v>
      </c>
      <c r="IE220" s="760" t="s">
        <v>572</v>
      </c>
      <c r="IF220" s="761" t="s">
        <v>572</v>
      </c>
      <c r="IG220" s="619" t="str">
        <f t="shared" si="8"/>
        <v>IN HOUSE (MANUAL)</v>
      </c>
      <c r="II220" s="761" t="s">
        <v>572</v>
      </c>
      <c r="IK220" s="761" t="str">
        <f>IFERROR(VLOOKUP($M220,#REF!,13,0),"IN HOUSE (MANUAL)")</f>
        <v>IN HOUSE (MANUAL)</v>
      </c>
      <c r="IM220" s="760" t="s">
        <v>572</v>
      </c>
      <c r="IN220" s="760" t="s">
        <v>572</v>
      </c>
      <c r="IO220" s="760" t="s">
        <v>572</v>
      </c>
      <c r="IQ220" s="760" t="s">
        <v>572</v>
      </c>
      <c r="IR220" s="760" t="s">
        <v>572</v>
      </c>
      <c r="IT220" s="760" t="s">
        <v>572</v>
      </c>
      <c r="IV220" s="760" t="s">
        <v>572</v>
      </c>
      <c r="IW220" s="760" t="s">
        <v>239</v>
      </c>
      <c r="IY220" s="760">
        <v>0</v>
      </c>
      <c r="IZ220" s="760">
        <v>0</v>
      </c>
      <c r="JB220" s="760" t="s">
        <v>572</v>
      </c>
      <c r="JC220" s="760" t="s">
        <v>572</v>
      </c>
      <c r="JE220" s="760" t="s">
        <v>572</v>
      </c>
      <c r="JF220" s="760" t="s">
        <v>572</v>
      </c>
    </row>
    <row r="221" spans="1:266" ht="17.25" customHeight="1" x14ac:dyDescent="0.35">
      <c r="A221" s="618" t="s">
        <v>1019</v>
      </c>
      <c r="B221" s="730">
        <v>117</v>
      </c>
      <c r="C221" s="730" t="s">
        <v>985</v>
      </c>
      <c r="D221" s="730" t="s">
        <v>985</v>
      </c>
      <c r="E221" s="730">
        <v>4</v>
      </c>
      <c r="F221" s="731" t="s">
        <v>574</v>
      </c>
      <c r="G221" s="732">
        <v>1</v>
      </c>
      <c r="H221" s="826">
        <v>46231</v>
      </c>
      <c r="I221" s="730">
        <v>37</v>
      </c>
      <c r="J221" s="730" t="s">
        <v>308</v>
      </c>
      <c r="K221" s="730">
        <v>39</v>
      </c>
      <c r="L221" s="730" t="s">
        <v>1020</v>
      </c>
      <c r="M221" s="735" t="s">
        <v>1019</v>
      </c>
      <c r="N221" s="735">
        <v>0</v>
      </c>
      <c r="O221" s="735" t="s">
        <v>390</v>
      </c>
      <c r="P221" s="735">
        <v>0</v>
      </c>
      <c r="Q221" s="735" t="s">
        <v>390</v>
      </c>
      <c r="R221" s="735" t="s">
        <v>987</v>
      </c>
      <c r="S221" s="735"/>
      <c r="T221" s="735" t="s">
        <v>1000</v>
      </c>
      <c r="U221" s="735">
        <v>578</v>
      </c>
      <c r="V221" s="735" t="s">
        <v>308</v>
      </c>
      <c r="W221" s="735"/>
      <c r="X221" s="735"/>
      <c r="Y221" s="735"/>
      <c r="Z221" s="768">
        <v>0</v>
      </c>
      <c r="AA221" s="735" t="s">
        <v>53</v>
      </c>
      <c r="AB221" s="735" t="s">
        <v>863</v>
      </c>
      <c r="AC221" s="735" t="s">
        <v>597</v>
      </c>
      <c r="AD221" s="735">
        <v>180</v>
      </c>
      <c r="AE221" s="738">
        <v>180</v>
      </c>
      <c r="AF221" s="763">
        <v>46273</v>
      </c>
      <c r="AG221" s="765"/>
      <c r="AH221" s="765"/>
      <c r="AI221" s="765" t="s">
        <v>308</v>
      </c>
      <c r="AJ221" s="740">
        <v>21</v>
      </c>
      <c r="AK221" s="766"/>
      <c r="AL221" s="740"/>
      <c r="AM221" s="767">
        <v>0</v>
      </c>
      <c r="AN221" s="767"/>
      <c r="AO221" s="767"/>
      <c r="AP221" s="767"/>
      <c r="AQ221" s="767"/>
      <c r="AR221" s="767"/>
      <c r="AS221" s="767"/>
      <c r="AT221" s="767"/>
      <c r="AU221" s="767"/>
      <c r="AV221" s="767"/>
      <c r="AW221" s="767"/>
      <c r="AX221" s="767"/>
      <c r="AY221" s="767"/>
      <c r="AZ221" s="767"/>
      <c r="BA221" s="767"/>
      <c r="BB221" s="767">
        <v>0</v>
      </c>
      <c r="BC221" s="767" t="s">
        <v>397</v>
      </c>
      <c r="BD221" s="767">
        <v>0</v>
      </c>
      <c r="BE221" s="767">
        <v>0</v>
      </c>
      <c r="BF221" s="767">
        <v>0</v>
      </c>
      <c r="BG221" s="767">
        <v>0</v>
      </c>
      <c r="BH221" s="767">
        <v>0</v>
      </c>
      <c r="BI221" s="767">
        <v>0</v>
      </c>
      <c r="BJ221" s="896" t="s">
        <v>902</v>
      </c>
      <c r="BK221" s="767">
        <v>0</v>
      </c>
      <c r="BL221" s="767"/>
      <c r="BM221" s="767"/>
      <c r="BN221" s="767" t="s">
        <v>308</v>
      </c>
      <c r="BO221" s="767" t="s">
        <v>308</v>
      </c>
      <c r="BP221" s="767" t="s">
        <v>308</v>
      </c>
      <c r="BQ221" s="767" t="s">
        <v>308</v>
      </c>
      <c r="BR221" s="767"/>
      <c r="BS221" s="767" t="s">
        <v>397</v>
      </c>
      <c r="BT221" s="767"/>
      <c r="BU221" s="767" t="s">
        <v>579</v>
      </c>
      <c r="BV221" s="767"/>
      <c r="BW221" s="767"/>
      <c r="BX221" s="767"/>
      <c r="BY221" s="767"/>
      <c r="BZ221" s="767"/>
      <c r="CA221" s="767">
        <v>27</v>
      </c>
      <c r="CB221" s="767"/>
      <c r="CC221" s="767"/>
      <c r="CD221" s="767"/>
      <c r="CE221" s="767"/>
      <c r="CF221" s="767"/>
      <c r="CG221" s="767"/>
      <c r="CH221" s="767"/>
      <c r="CI221" s="767"/>
      <c r="CJ221" s="767"/>
      <c r="CK221" s="768"/>
      <c r="CL221" s="768" t="s">
        <v>397</v>
      </c>
      <c r="CM221" s="768">
        <v>0</v>
      </c>
      <c r="CN221" s="768">
        <v>27</v>
      </c>
      <c r="CO221" s="768" t="s">
        <v>397</v>
      </c>
      <c r="CP221" s="768">
        <v>27</v>
      </c>
      <c r="CQ221" s="768">
        <v>180</v>
      </c>
      <c r="CR221" s="735">
        <v>180</v>
      </c>
      <c r="CS221" s="863"/>
      <c r="CT221" s="860">
        <v>46293</v>
      </c>
      <c r="CU221" s="891" t="s">
        <v>782</v>
      </c>
      <c r="CV221" s="763"/>
      <c r="CW221" s="763"/>
      <c r="CX221" s="860">
        <v>46270</v>
      </c>
      <c r="CY221" s="747" t="s">
        <v>887</v>
      </c>
      <c r="CZ221" s="747" t="s">
        <v>308</v>
      </c>
      <c r="DA221" s="748">
        <v>46247</v>
      </c>
      <c r="DB221" s="748" t="s">
        <v>615</v>
      </c>
      <c r="DC221" s="748" t="s">
        <v>888</v>
      </c>
      <c r="DD221" s="748">
        <v>46273</v>
      </c>
      <c r="DE221" s="748" t="s">
        <v>397</v>
      </c>
      <c r="DF221" s="748" t="s">
        <v>397</v>
      </c>
      <c r="DG221" s="748" t="s">
        <v>397</v>
      </c>
      <c r="DH221" s="770">
        <v>0</v>
      </c>
      <c r="DI221" s="763" t="s">
        <v>397</v>
      </c>
      <c r="DJ221" s="763">
        <v>46272</v>
      </c>
      <c r="DK221" s="763" t="s">
        <v>390</v>
      </c>
      <c r="DL221" s="763" t="s">
        <v>390</v>
      </c>
      <c r="DM221" s="763" t="s">
        <v>390</v>
      </c>
      <c r="DN221" s="763" t="s">
        <v>390</v>
      </c>
      <c r="DO221" s="771" t="s">
        <v>308</v>
      </c>
      <c r="DP221" s="763">
        <v>46290</v>
      </c>
      <c r="DQ221" s="763">
        <v>46290</v>
      </c>
      <c r="DR221" s="763">
        <v>46290</v>
      </c>
      <c r="DS221" s="770">
        <v>46290</v>
      </c>
      <c r="DT221" s="752">
        <v>46290</v>
      </c>
      <c r="DU221" s="753">
        <v>-14</v>
      </c>
      <c r="DV221" s="753" t="s">
        <v>308</v>
      </c>
      <c r="DW221" s="754">
        <v>46276</v>
      </c>
      <c r="DX221" s="755">
        <v>46276</v>
      </c>
      <c r="DY221" s="754" t="e">
        <v>#VALUE!</v>
      </c>
      <c r="DZ221" s="754" t="e">
        <v>#VALUE!</v>
      </c>
      <c r="EA221" s="754"/>
      <c r="EB221" s="754"/>
      <c r="HA221" s="756" t="s">
        <v>397</v>
      </c>
      <c r="HB221" s="756" t="s">
        <v>397</v>
      </c>
      <c r="HC221" s="756" t="s">
        <v>397</v>
      </c>
      <c r="HD221" s="756" t="s">
        <v>397</v>
      </c>
      <c r="HE221" s="756" t="s">
        <v>397</v>
      </c>
      <c r="HF221" s="756" t="s">
        <v>397</v>
      </c>
      <c r="HG221" s="756" t="s">
        <v>397</v>
      </c>
      <c r="HH221" s="756" t="s">
        <v>397</v>
      </c>
      <c r="HI221" s="756" t="s">
        <v>397</v>
      </c>
      <c r="HJ221" s="756" t="s">
        <v>397</v>
      </c>
      <c r="HK221"/>
      <c r="HL221"/>
      <c r="HM221"/>
      <c r="HN221" s="756" t="str">
        <f t="shared" si="7"/>
        <v>AUTO PRINT</v>
      </c>
      <c r="HO221"/>
      <c r="HP221" s="757" t="s">
        <v>572</v>
      </c>
      <c r="HQ221" s="757" t="s">
        <v>572</v>
      </c>
      <c r="HR221" s="757" t="s">
        <v>572</v>
      </c>
      <c r="HS221"/>
      <c r="HW221" s="758"/>
      <c r="HX221"/>
      <c r="HY221" s="759" t="s">
        <v>572</v>
      </c>
      <c r="HZ221" s="759" t="s">
        <v>572</v>
      </c>
      <c r="IA221" s="759" t="s">
        <v>572</v>
      </c>
      <c r="IC221" s="760" t="s">
        <v>572</v>
      </c>
      <c r="ID221" s="760" t="s">
        <v>572</v>
      </c>
      <c r="IE221" s="760" t="s">
        <v>572</v>
      </c>
      <c r="IF221" s="761" t="s">
        <v>572</v>
      </c>
      <c r="IG221" s="619" t="str">
        <f t="shared" si="8"/>
        <v>IN HOUSE (MANUAL)</v>
      </c>
      <c r="II221" s="761" t="s">
        <v>572</v>
      </c>
      <c r="IK221" s="761" t="str">
        <f>IFERROR(VLOOKUP($M221,#REF!,13,0),"IN HOUSE (MANUAL)")</f>
        <v>IN HOUSE (MANUAL)</v>
      </c>
      <c r="IM221" s="760" t="s">
        <v>572</v>
      </c>
      <c r="IN221" s="760" t="s">
        <v>572</v>
      </c>
      <c r="IO221" s="760" t="s">
        <v>572</v>
      </c>
      <c r="IQ221" s="760" t="s">
        <v>572</v>
      </c>
      <c r="IR221" s="760" t="s">
        <v>572</v>
      </c>
      <c r="IT221" s="760" t="s">
        <v>572</v>
      </c>
      <c r="IV221" s="760" t="s">
        <v>572</v>
      </c>
      <c r="IW221" s="760" t="s">
        <v>239</v>
      </c>
      <c r="IY221" s="760">
        <v>0</v>
      </c>
      <c r="IZ221" s="760">
        <v>0</v>
      </c>
      <c r="JB221" s="760" t="s">
        <v>572</v>
      </c>
      <c r="JC221" s="760" t="s">
        <v>572</v>
      </c>
      <c r="JE221" s="760" t="s">
        <v>572</v>
      </c>
      <c r="JF221" s="760" t="s">
        <v>572</v>
      </c>
    </row>
    <row r="222" spans="1:266" ht="17.25" customHeight="1" x14ac:dyDescent="0.35">
      <c r="A222" s="618" t="s">
        <v>1021</v>
      </c>
      <c r="B222" s="730">
        <v>118</v>
      </c>
      <c r="C222" s="730" t="s">
        <v>985</v>
      </c>
      <c r="D222" s="730" t="s">
        <v>985</v>
      </c>
      <c r="E222" s="730">
        <v>4</v>
      </c>
      <c r="F222" s="731" t="s">
        <v>574</v>
      </c>
      <c r="G222" s="732">
        <v>1</v>
      </c>
      <c r="H222" s="826">
        <v>46231</v>
      </c>
      <c r="I222" s="730">
        <v>37</v>
      </c>
      <c r="J222" s="730" t="s">
        <v>308</v>
      </c>
      <c r="K222" s="730">
        <v>39</v>
      </c>
      <c r="L222" s="730" t="s">
        <v>1022</v>
      </c>
      <c r="M222" s="735" t="s">
        <v>1021</v>
      </c>
      <c r="N222" s="735">
        <v>0</v>
      </c>
      <c r="O222" s="735" t="s">
        <v>390</v>
      </c>
      <c r="P222" s="735">
        <v>0</v>
      </c>
      <c r="Q222" s="735" t="s">
        <v>390</v>
      </c>
      <c r="R222" s="735" t="s">
        <v>987</v>
      </c>
      <c r="S222" s="735"/>
      <c r="T222" s="735" t="s">
        <v>1023</v>
      </c>
      <c r="U222" s="735">
        <v>578</v>
      </c>
      <c r="V222" s="735" t="s">
        <v>308</v>
      </c>
      <c r="W222" s="735"/>
      <c r="X222" s="735"/>
      <c r="Y222" s="735"/>
      <c r="Z222" s="768">
        <v>0</v>
      </c>
      <c r="AA222" s="735" t="s">
        <v>53</v>
      </c>
      <c r="AB222" s="735" t="s">
        <v>863</v>
      </c>
      <c r="AC222" s="735" t="s">
        <v>597</v>
      </c>
      <c r="AD222" s="735">
        <v>144</v>
      </c>
      <c r="AE222" s="738">
        <v>144</v>
      </c>
      <c r="AF222" s="763">
        <v>46273</v>
      </c>
      <c r="AG222" s="765"/>
      <c r="AH222" s="765"/>
      <c r="AI222" s="765" t="s">
        <v>308</v>
      </c>
      <c r="AJ222" s="740">
        <v>22</v>
      </c>
      <c r="AK222" s="766"/>
      <c r="AL222" s="740"/>
      <c r="AM222" s="767">
        <v>0</v>
      </c>
      <c r="AN222" s="767"/>
      <c r="AO222" s="767"/>
      <c r="AP222" s="767"/>
      <c r="AQ222" s="767"/>
      <c r="AR222" s="767"/>
      <c r="AS222" s="767"/>
      <c r="AT222" s="767"/>
      <c r="AU222" s="767"/>
      <c r="AV222" s="767"/>
      <c r="AW222" s="767"/>
      <c r="AX222" s="767"/>
      <c r="AY222" s="767"/>
      <c r="AZ222" s="767"/>
      <c r="BA222" s="767"/>
      <c r="BB222" s="767">
        <v>0</v>
      </c>
      <c r="BC222" s="767">
        <v>144</v>
      </c>
      <c r="BD222" s="767">
        <v>0</v>
      </c>
      <c r="BE222" s="767">
        <v>0</v>
      </c>
      <c r="BF222" s="767">
        <v>0</v>
      </c>
      <c r="BG222" s="767">
        <v>0</v>
      </c>
      <c r="BH222" s="767">
        <v>0</v>
      </c>
      <c r="BI222" s="767">
        <v>0</v>
      </c>
      <c r="BJ222" s="896" t="s">
        <v>902</v>
      </c>
      <c r="BK222" s="767">
        <v>0</v>
      </c>
      <c r="BL222" s="767"/>
      <c r="BM222" s="767"/>
      <c r="BN222" s="767" t="s">
        <v>308</v>
      </c>
      <c r="BO222" s="767" t="s">
        <v>308</v>
      </c>
      <c r="BP222" s="767" t="s">
        <v>308</v>
      </c>
      <c r="BQ222" s="767" t="s">
        <v>308</v>
      </c>
      <c r="BR222" s="767"/>
      <c r="BS222" s="767" t="s">
        <v>397</v>
      </c>
      <c r="BT222" s="767"/>
      <c r="BU222" s="767" t="s">
        <v>579</v>
      </c>
      <c r="BV222" s="767"/>
      <c r="BW222" s="767"/>
      <c r="BX222" s="767"/>
      <c r="BY222" s="767"/>
      <c r="BZ222" s="767"/>
      <c r="CA222" s="767">
        <v>43</v>
      </c>
      <c r="CB222" s="767"/>
      <c r="CC222" s="767"/>
      <c r="CD222" s="767"/>
      <c r="CE222" s="767"/>
      <c r="CF222" s="767"/>
      <c r="CG222" s="767"/>
      <c r="CH222" s="767"/>
      <c r="CI222" s="767"/>
      <c r="CJ222" s="767"/>
      <c r="CK222" s="768"/>
      <c r="CL222" s="768" t="s">
        <v>397</v>
      </c>
      <c r="CM222" s="768">
        <v>0</v>
      </c>
      <c r="CN222" s="768">
        <v>43</v>
      </c>
      <c r="CO222" s="768" t="s">
        <v>397</v>
      </c>
      <c r="CP222" s="768">
        <v>43</v>
      </c>
      <c r="CQ222" s="768">
        <v>144</v>
      </c>
      <c r="CR222" s="735">
        <v>144</v>
      </c>
      <c r="CS222" s="863"/>
      <c r="CT222" s="860">
        <v>46293</v>
      </c>
      <c r="CU222" s="891" t="s">
        <v>782</v>
      </c>
      <c r="CV222" s="763"/>
      <c r="CW222" s="763"/>
      <c r="CX222" s="860">
        <v>46270</v>
      </c>
      <c r="CY222" s="747" t="s">
        <v>887</v>
      </c>
      <c r="CZ222" s="747" t="s">
        <v>308</v>
      </c>
      <c r="DA222" s="748">
        <v>46247</v>
      </c>
      <c r="DB222" s="748" t="s">
        <v>615</v>
      </c>
      <c r="DC222" s="748" t="s">
        <v>888</v>
      </c>
      <c r="DD222" s="748">
        <v>46273</v>
      </c>
      <c r="DE222" s="748" t="s">
        <v>397</v>
      </c>
      <c r="DF222" s="748" t="s">
        <v>397</v>
      </c>
      <c r="DG222" s="748" t="s">
        <v>397</v>
      </c>
      <c r="DH222" s="770">
        <v>0</v>
      </c>
      <c r="DI222" s="763" t="s">
        <v>397</v>
      </c>
      <c r="DJ222" s="763">
        <v>46272</v>
      </c>
      <c r="DK222" s="763" t="s">
        <v>390</v>
      </c>
      <c r="DL222" s="763" t="s">
        <v>390</v>
      </c>
      <c r="DM222" s="763" t="s">
        <v>390</v>
      </c>
      <c r="DN222" s="763" t="s">
        <v>390</v>
      </c>
      <c r="DO222" s="771" t="s">
        <v>308</v>
      </c>
      <c r="DP222" s="763">
        <v>46290</v>
      </c>
      <c r="DQ222" s="763">
        <v>46290</v>
      </c>
      <c r="DR222" s="763">
        <v>46290</v>
      </c>
      <c r="DS222" s="770">
        <v>46290</v>
      </c>
      <c r="DT222" s="752">
        <v>46290</v>
      </c>
      <c r="DU222" s="753">
        <v>-14</v>
      </c>
      <c r="DV222" s="753" t="s">
        <v>308</v>
      </c>
      <c r="DW222" s="754">
        <v>46276</v>
      </c>
      <c r="DX222" s="755">
        <v>46276</v>
      </c>
      <c r="DY222" s="754" t="e">
        <v>#VALUE!</v>
      </c>
      <c r="DZ222" s="754" t="e">
        <v>#VALUE!</v>
      </c>
      <c r="EA222" s="754"/>
      <c r="EB222" s="754"/>
      <c r="HA222" s="756" t="s">
        <v>397</v>
      </c>
      <c r="HB222" s="756" t="s">
        <v>397</v>
      </c>
      <c r="HC222" s="756" t="s">
        <v>397</v>
      </c>
      <c r="HD222" s="756" t="s">
        <v>397</v>
      </c>
      <c r="HE222" s="756" t="s">
        <v>397</v>
      </c>
      <c r="HF222" s="756" t="s">
        <v>397</v>
      </c>
      <c r="HG222" s="756" t="s">
        <v>397</v>
      </c>
      <c r="HH222" s="756" t="s">
        <v>397</v>
      </c>
      <c r="HI222" s="756" t="s">
        <v>397</v>
      </c>
      <c r="HJ222" s="756" t="s">
        <v>397</v>
      </c>
      <c r="HK222"/>
      <c r="HL222"/>
      <c r="HM222"/>
      <c r="HN222" s="756" t="str">
        <f t="shared" si="7"/>
        <v>AUTO PRINT</v>
      </c>
      <c r="HO222"/>
      <c r="HP222" s="757" t="s">
        <v>572</v>
      </c>
      <c r="HQ222" s="757" t="s">
        <v>572</v>
      </c>
      <c r="HR222" s="757" t="s">
        <v>572</v>
      </c>
      <c r="HS222"/>
      <c r="HW222" s="758"/>
      <c r="HX222"/>
      <c r="HY222" s="759" t="s">
        <v>572</v>
      </c>
      <c r="HZ222" s="759" t="s">
        <v>572</v>
      </c>
      <c r="IA222" s="759" t="s">
        <v>572</v>
      </c>
      <c r="IC222" s="760" t="s">
        <v>572</v>
      </c>
      <c r="ID222" s="760" t="s">
        <v>572</v>
      </c>
      <c r="IE222" s="760" t="s">
        <v>572</v>
      </c>
      <c r="IF222" s="761" t="s">
        <v>572</v>
      </c>
      <c r="IG222" s="619" t="str">
        <f t="shared" si="8"/>
        <v>IN HOUSE (MANUAL)</v>
      </c>
      <c r="II222" s="761" t="s">
        <v>572</v>
      </c>
      <c r="IK222" s="761" t="str">
        <f>IFERROR(VLOOKUP($M222,#REF!,13,0),"IN HOUSE (MANUAL)")</f>
        <v>IN HOUSE (MANUAL)</v>
      </c>
      <c r="IM222" s="760" t="s">
        <v>572</v>
      </c>
      <c r="IN222" s="760" t="s">
        <v>572</v>
      </c>
      <c r="IO222" s="760" t="s">
        <v>572</v>
      </c>
      <c r="IQ222" s="760" t="s">
        <v>572</v>
      </c>
      <c r="IR222" s="760" t="s">
        <v>572</v>
      </c>
      <c r="IT222" s="760" t="s">
        <v>572</v>
      </c>
      <c r="IV222" s="760" t="s">
        <v>572</v>
      </c>
      <c r="IW222" s="760" t="s">
        <v>239</v>
      </c>
      <c r="IY222" s="760">
        <v>0</v>
      </c>
      <c r="IZ222" s="760">
        <v>0</v>
      </c>
      <c r="JB222" s="760" t="s">
        <v>572</v>
      </c>
      <c r="JC222" s="760" t="s">
        <v>572</v>
      </c>
      <c r="JE222" s="760" t="s">
        <v>572</v>
      </c>
      <c r="JF222" s="760" t="s">
        <v>572</v>
      </c>
    </row>
    <row r="223" spans="1:266" ht="17.25" customHeight="1" x14ac:dyDescent="0.35">
      <c r="A223" s="618" t="s">
        <v>1024</v>
      </c>
      <c r="B223" s="730">
        <v>119</v>
      </c>
      <c r="C223" s="730" t="s">
        <v>985</v>
      </c>
      <c r="D223" s="730" t="s">
        <v>985</v>
      </c>
      <c r="E223" s="730">
        <v>4</v>
      </c>
      <c r="F223" s="731" t="s">
        <v>767</v>
      </c>
      <c r="G223" s="732">
        <v>1</v>
      </c>
      <c r="H223" s="826">
        <v>46231</v>
      </c>
      <c r="I223" s="730">
        <v>37</v>
      </c>
      <c r="J223" s="730" t="s">
        <v>308</v>
      </c>
      <c r="K223" s="730">
        <v>39</v>
      </c>
      <c r="L223" s="730" t="s">
        <v>1025</v>
      </c>
      <c r="M223" s="735" t="s">
        <v>1024</v>
      </c>
      <c r="N223" s="735">
        <v>0</v>
      </c>
      <c r="O223" s="735" t="s">
        <v>390</v>
      </c>
      <c r="P223" s="735">
        <v>0</v>
      </c>
      <c r="Q223" s="735" t="s">
        <v>390</v>
      </c>
      <c r="R223" s="735" t="s">
        <v>987</v>
      </c>
      <c r="S223" s="735"/>
      <c r="T223" s="735" t="s">
        <v>991</v>
      </c>
      <c r="U223" s="735">
        <v>578</v>
      </c>
      <c r="V223" s="735" t="s">
        <v>308</v>
      </c>
      <c r="W223" s="735"/>
      <c r="X223" s="735"/>
      <c r="Y223" s="735"/>
      <c r="Z223" s="768">
        <v>0</v>
      </c>
      <c r="AA223" s="735" t="s">
        <v>53</v>
      </c>
      <c r="AB223" s="735" t="s">
        <v>863</v>
      </c>
      <c r="AC223" s="735" t="s">
        <v>778</v>
      </c>
      <c r="AD223" s="735">
        <v>144</v>
      </c>
      <c r="AE223" s="738">
        <v>144</v>
      </c>
      <c r="AF223" s="763">
        <v>46273</v>
      </c>
      <c r="AG223" s="765"/>
      <c r="AH223" s="765"/>
      <c r="AI223" s="765" t="s">
        <v>308</v>
      </c>
      <c r="AJ223" s="740">
        <v>23</v>
      </c>
      <c r="AK223" s="766"/>
      <c r="AL223" s="740"/>
      <c r="AM223" s="767">
        <v>0</v>
      </c>
      <c r="AN223" s="767"/>
      <c r="AO223" s="767"/>
      <c r="AP223" s="767"/>
      <c r="AQ223" s="767"/>
      <c r="AR223" s="767"/>
      <c r="AS223" s="767"/>
      <c r="AT223" s="767"/>
      <c r="AU223" s="767"/>
      <c r="AV223" s="767"/>
      <c r="AW223" s="767"/>
      <c r="AX223" s="767"/>
      <c r="AY223" s="767"/>
      <c r="AZ223" s="767"/>
      <c r="BA223" s="767"/>
      <c r="BB223" s="767">
        <v>0</v>
      </c>
      <c r="BC223" s="767" t="s">
        <v>397</v>
      </c>
      <c r="BD223" s="767">
        <v>0</v>
      </c>
      <c r="BE223" s="767">
        <v>0</v>
      </c>
      <c r="BF223" s="767">
        <v>0</v>
      </c>
      <c r="BG223" s="767">
        <v>0</v>
      </c>
      <c r="BH223" s="767">
        <v>0</v>
      </c>
      <c r="BI223" s="767">
        <v>0</v>
      </c>
      <c r="BJ223" s="896" t="s">
        <v>902</v>
      </c>
      <c r="BK223" s="767">
        <v>0</v>
      </c>
      <c r="BL223" s="767"/>
      <c r="BM223" s="767"/>
      <c r="BN223" s="767" t="s">
        <v>308</v>
      </c>
      <c r="BO223" s="767" t="s">
        <v>308</v>
      </c>
      <c r="BP223" s="767" t="s">
        <v>308</v>
      </c>
      <c r="BQ223" s="767" t="s">
        <v>308</v>
      </c>
      <c r="BR223" s="767"/>
      <c r="BS223" s="767" t="s">
        <v>397</v>
      </c>
      <c r="BT223" s="767"/>
      <c r="BU223" s="767" t="s">
        <v>579</v>
      </c>
      <c r="BV223" s="767"/>
      <c r="BW223" s="767"/>
      <c r="BX223" s="767"/>
      <c r="BY223" s="767"/>
      <c r="BZ223" s="767"/>
      <c r="CA223" s="767">
        <v>11</v>
      </c>
      <c r="CB223" s="767"/>
      <c r="CC223" s="767"/>
      <c r="CD223" s="767"/>
      <c r="CE223" s="767"/>
      <c r="CF223" s="767"/>
      <c r="CG223" s="767"/>
      <c r="CH223" s="767"/>
      <c r="CI223" s="767"/>
      <c r="CJ223" s="767"/>
      <c r="CK223" s="768"/>
      <c r="CL223" s="768" t="s">
        <v>397</v>
      </c>
      <c r="CM223" s="768">
        <v>0</v>
      </c>
      <c r="CN223" s="768">
        <v>0</v>
      </c>
      <c r="CO223" s="768" t="s">
        <v>397</v>
      </c>
      <c r="CP223" s="768">
        <v>0</v>
      </c>
      <c r="CQ223" s="768">
        <v>0</v>
      </c>
      <c r="CR223" s="735">
        <v>144</v>
      </c>
      <c r="CS223" s="863"/>
      <c r="CT223" s="860" t="s">
        <v>308</v>
      </c>
      <c r="CU223" s="891" t="s">
        <v>308</v>
      </c>
      <c r="CV223" s="763"/>
      <c r="CW223" s="763"/>
      <c r="CX223" s="860">
        <v>46270</v>
      </c>
      <c r="CY223" s="747" t="s">
        <v>887</v>
      </c>
      <c r="CZ223" s="747" t="s">
        <v>308</v>
      </c>
      <c r="DA223" s="748">
        <v>46247</v>
      </c>
      <c r="DB223" s="748" t="s">
        <v>615</v>
      </c>
      <c r="DC223" s="748" t="s">
        <v>888</v>
      </c>
      <c r="DD223" s="748">
        <v>46273</v>
      </c>
      <c r="DE223" s="748" t="s">
        <v>397</v>
      </c>
      <c r="DF223" s="748" t="s">
        <v>397</v>
      </c>
      <c r="DG223" s="748" t="s">
        <v>397</v>
      </c>
      <c r="DH223" s="770">
        <v>0</v>
      </c>
      <c r="DI223" s="763" t="s">
        <v>397</v>
      </c>
      <c r="DJ223" s="763" t="s">
        <v>390</v>
      </c>
      <c r="DK223" s="763" t="s">
        <v>390</v>
      </c>
      <c r="DL223" s="763" t="s">
        <v>390</v>
      </c>
      <c r="DM223" s="763" t="s">
        <v>390</v>
      </c>
      <c r="DN223" s="763" t="s">
        <v>390</v>
      </c>
      <c r="DO223" s="771" t="s">
        <v>308</v>
      </c>
      <c r="DP223" s="763">
        <v>46290</v>
      </c>
      <c r="DQ223" s="763">
        <v>46290</v>
      </c>
      <c r="DR223" s="763">
        <v>46290</v>
      </c>
      <c r="DS223" s="770">
        <v>46290</v>
      </c>
      <c r="DT223" s="752">
        <v>46290</v>
      </c>
      <c r="DU223" s="753">
        <v>-14</v>
      </c>
      <c r="DV223" s="753" t="s">
        <v>308</v>
      </c>
      <c r="DW223" s="754">
        <v>46276</v>
      </c>
      <c r="DX223" s="755">
        <v>46276</v>
      </c>
      <c r="DY223" s="754" t="e">
        <v>#VALUE!</v>
      </c>
      <c r="DZ223" s="754" t="e">
        <v>#VALUE!</v>
      </c>
      <c r="EA223" s="754"/>
      <c r="EB223" s="754"/>
      <c r="HA223" s="756" t="s">
        <v>397</v>
      </c>
      <c r="HB223" s="756" t="s">
        <v>397</v>
      </c>
      <c r="HC223" s="756" t="s">
        <v>397</v>
      </c>
      <c r="HD223" s="756" t="s">
        <v>397</v>
      </c>
      <c r="HE223" s="756" t="s">
        <v>397</v>
      </c>
      <c r="HF223" s="756" t="s">
        <v>397</v>
      </c>
      <c r="HG223" s="756" t="s">
        <v>397</v>
      </c>
      <c r="HH223" s="756" t="s">
        <v>397</v>
      </c>
      <c r="HI223" s="756" t="s">
        <v>397</v>
      </c>
      <c r="HJ223" s="756" t="s">
        <v>397</v>
      </c>
      <c r="HK223"/>
      <c r="HL223"/>
      <c r="HM223"/>
      <c r="HN223" s="756" t="str">
        <f t="shared" si="7"/>
        <v>AUTO PRINT</v>
      </c>
      <c r="HO223"/>
      <c r="HP223" s="757" t="s">
        <v>572</v>
      </c>
      <c r="HQ223" s="757" t="s">
        <v>572</v>
      </c>
      <c r="HR223" s="757" t="s">
        <v>572</v>
      </c>
      <c r="HS223"/>
      <c r="HW223" s="758"/>
      <c r="HX223"/>
      <c r="HY223" s="759" t="s">
        <v>572</v>
      </c>
      <c r="HZ223" s="759" t="s">
        <v>572</v>
      </c>
      <c r="IA223" s="759" t="s">
        <v>572</v>
      </c>
      <c r="IC223" s="760" t="s">
        <v>572</v>
      </c>
      <c r="ID223" s="760" t="s">
        <v>572</v>
      </c>
      <c r="IE223" s="760" t="s">
        <v>572</v>
      </c>
      <c r="IF223" s="761" t="s">
        <v>572</v>
      </c>
      <c r="IG223" s="619" t="str">
        <f t="shared" si="8"/>
        <v>IN HOUSE (MANUAL)</v>
      </c>
      <c r="II223" s="761" t="s">
        <v>572</v>
      </c>
      <c r="IK223" s="761" t="str">
        <f>IFERROR(VLOOKUP($M223,#REF!,13,0),"IN HOUSE (MANUAL)")</f>
        <v>IN HOUSE (MANUAL)</v>
      </c>
      <c r="IM223" s="760" t="s">
        <v>572</v>
      </c>
      <c r="IN223" s="760" t="s">
        <v>572</v>
      </c>
      <c r="IO223" s="760" t="s">
        <v>572</v>
      </c>
      <c r="IQ223" s="760" t="s">
        <v>572</v>
      </c>
      <c r="IR223" s="760" t="s">
        <v>572</v>
      </c>
      <c r="IT223" s="760" t="s">
        <v>572</v>
      </c>
      <c r="IV223" s="760" t="s">
        <v>572</v>
      </c>
      <c r="IW223" s="760" t="s">
        <v>239</v>
      </c>
      <c r="IY223" s="760">
        <v>0</v>
      </c>
      <c r="IZ223" s="760">
        <v>0</v>
      </c>
      <c r="JB223" s="760" t="s">
        <v>572</v>
      </c>
      <c r="JC223" s="760" t="s">
        <v>572</v>
      </c>
      <c r="JE223" s="760" t="s">
        <v>572</v>
      </c>
      <c r="JF223" s="760" t="s">
        <v>572</v>
      </c>
    </row>
    <row r="224" spans="1:266" ht="17.25" customHeight="1" x14ac:dyDescent="0.35">
      <c r="A224" s="618" t="s">
        <v>1026</v>
      </c>
      <c r="B224" s="730">
        <v>120</v>
      </c>
      <c r="C224" s="730" t="s">
        <v>985</v>
      </c>
      <c r="D224" s="730" t="s">
        <v>985</v>
      </c>
      <c r="E224" s="730">
        <v>4</v>
      </c>
      <c r="F224" s="731" t="s">
        <v>574</v>
      </c>
      <c r="G224" s="732">
        <v>1</v>
      </c>
      <c r="H224" s="826">
        <v>46231</v>
      </c>
      <c r="I224" s="730">
        <v>38</v>
      </c>
      <c r="J224" s="730" t="s">
        <v>308</v>
      </c>
      <c r="K224" s="730">
        <v>39</v>
      </c>
      <c r="L224" s="730" t="s">
        <v>1027</v>
      </c>
      <c r="M224" s="735" t="s">
        <v>1026</v>
      </c>
      <c r="N224" s="735">
        <v>0</v>
      </c>
      <c r="O224" s="735" t="s">
        <v>390</v>
      </c>
      <c r="P224" s="735">
        <v>0</v>
      </c>
      <c r="Q224" s="735" t="s">
        <v>390</v>
      </c>
      <c r="R224" s="735" t="s">
        <v>987</v>
      </c>
      <c r="S224" s="735"/>
      <c r="T224" s="735" t="s">
        <v>991</v>
      </c>
      <c r="U224" s="735">
        <v>578</v>
      </c>
      <c r="V224" s="735" t="s">
        <v>308</v>
      </c>
      <c r="W224" s="735"/>
      <c r="X224" s="735"/>
      <c r="Y224" s="735"/>
      <c r="Z224" s="768">
        <v>0</v>
      </c>
      <c r="AA224" s="735" t="s">
        <v>53</v>
      </c>
      <c r="AB224" s="735" t="s">
        <v>863</v>
      </c>
      <c r="AC224" s="735" t="s">
        <v>597</v>
      </c>
      <c r="AD224" s="735">
        <v>174</v>
      </c>
      <c r="AE224" s="738">
        <v>174</v>
      </c>
      <c r="AF224" s="763">
        <v>46273</v>
      </c>
      <c r="AG224" s="765"/>
      <c r="AH224" s="765"/>
      <c r="AI224" s="765" t="s">
        <v>308</v>
      </c>
      <c r="AJ224" s="740">
        <v>24</v>
      </c>
      <c r="AK224" s="766"/>
      <c r="AL224" s="740"/>
      <c r="AM224" s="767">
        <v>0</v>
      </c>
      <c r="AN224" s="767"/>
      <c r="AO224" s="767"/>
      <c r="AP224" s="767"/>
      <c r="AQ224" s="767"/>
      <c r="AR224" s="767"/>
      <c r="AS224" s="767"/>
      <c r="AT224" s="767"/>
      <c r="AU224" s="767"/>
      <c r="AV224" s="767"/>
      <c r="AW224" s="767"/>
      <c r="AX224" s="767"/>
      <c r="AY224" s="767"/>
      <c r="AZ224" s="767"/>
      <c r="BA224" s="767"/>
      <c r="BB224" s="767">
        <v>0</v>
      </c>
      <c r="BC224" s="767" t="s">
        <v>397</v>
      </c>
      <c r="BD224" s="767">
        <v>0</v>
      </c>
      <c r="BE224" s="767">
        <v>0</v>
      </c>
      <c r="BF224" s="767">
        <v>0</v>
      </c>
      <c r="BG224" s="767">
        <v>0</v>
      </c>
      <c r="BH224" s="767">
        <v>0</v>
      </c>
      <c r="BI224" s="767">
        <v>0</v>
      </c>
      <c r="BJ224" s="896" t="s">
        <v>902</v>
      </c>
      <c r="BK224" s="767">
        <v>0</v>
      </c>
      <c r="BL224" s="767"/>
      <c r="BM224" s="767"/>
      <c r="BN224" s="767" t="s">
        <v>308</v>
      </c>
      <c r="BO224" s="767" t="s">
        <v>308</v>
      </c>
      <c r="BP224" s="767" t="s">
        <v>308</v>
      </c>
      <c r="BQ224" s="767" t="s">
        <v>308</v>
      </c>
      <c r="BR224" s="767"/>
      <c r="BS224" s="767" t="s">
        <v>397</v>
      </c>
      <c r="BT224" s="767"/>
      <c r="BU224" s="767" t="s">
        <v>579</v>
      </c>
      <c r="BV224" s="767"/>
      <c r="BW224" s="767"/>
      <c r="BX224" s="767"/>
      <c r="BY224" s="767"/>
      <c r="BZ224" s="767"/>
      <c r="CA224" s="767">
        <v>10</v>
      </c>
      <c r="CB224" s="767"/>
      <c r="CC224" s="767"/>
      <c r="CD224" s="767"/>
      <c r="CE224" s="767"/>
      <c r="CF224" s="767"/>
      <c r="CG224" s="767"/>
      <c r="CH224" s="767"/>
      <c r="CI224" s="767"/>
      <c r="CJ224" s="767"/>
      <c r="CK224" s="768"/>
      <c r="CL224" s="768" t="s">
        <v>397</v>
      </c>
      <c r="CM224" s="768">
        <v>0</v>
      </c>
      <c r="CN224" s="768">
        <v>10</v>
      </c>
      <c r="CO224" s="768" t="s">
        <v>397</v>
      </c>
      <c r="CP224" s="768">
        <v>10</v>
      </c>
      <c r="CQ224" s="768">
        <v>174</v>
      </c>
      <c r="CR224" s="735">
        <v>174</v>
      </c>
      <c r="CS224" s="863"/>
      <c r="CT224" s="860">
        <v>46293</v>
      </c>
      <c r="CU224" s="891" t="s">
        <v>782</v>
      </c>
      <c r="CV224" s="763"/>
      <c r="CW224" s="763"/>
      <c r="CX224" s="860">
        <v>46270</v>
      </c>
      <c r="CY224" s="747" t="s">
        <v>887</v>
      </c>
      <c r="CZ224" s="747" t="s">
        <v>308</v>
      </c>
      <c r="DA224" s="748">
        <v>46247</v>
      </c>
      <c r="DB224" s="748" t="s">
        <v>615</v>
      </c>
      <c r="DC224" s="748" t="s">
        <v>888</v>
      </c>
      <c r="DD224" s="748">
        <v>46273</v>
      </c>
      <c r="DE224" s="748" t="s">
        <v>397</v>
      </c>
      <c r="DF224" s="748" t="s">
        <v>397</v>
      </c>
      <c r="DG224" s="748" t="s">
        <v>397</v>
      </c>
      <c r="DH224" s="770">
        <v>0</v>
      </c>
      <c r="DI224" s="763" t="s">
        <v>397</v>
      </c>
      <c r="DJ224" s="763" t="s">
        <v>390</v>
      </c>
      <c r="DK224" s="763" t="s">
        <v>390</v>
      </c>
      <c r="DL224" s="763" t="s">
        <v>390</v>
      </c>
      <c r="DM224" s="763" t="s">
        <v>390</v>
      </c>
      <c r="DN224" s="763" t="s">
        <v>390</v>
      </c>
      <c r="DO224" s="771" t="s">
        <v>308</v>
      </c>
      <c r="DP224" s="763">
        <v>46290</v>
      </c>
      <c r="DQ224" s="763">
        <v>46290</v>
      </c>
      <c r="DR224" s="763">
        <v>46290</v>
      </c>
      <c r="DS224" s="770">
        <v>46290</v>
      </c>
      <c r="DT224" s="752">
        <v>46290</v>
      </c>
      <c r="DU224" s="753">
        <v>-11</v>
      </c>
      <c r="DV224" s="753" t="s">
        <v>308</v>
      </c>
      <c r="DW224" s="754">
        <v>46276</v>
      </c>
      <c r="DX224" s="755">
        <v>46279</v>
      </c>
      <c r="DY224" s="754" t="e">
        <v>#VALUE!</v>
      </c>
      <c r="DZ224" s="754" t="e">
        <v>#VALUE!</v>
      </c>
      <c r="EA224" s="754"/>
      <c r="EB224" s="754"/>
      <c r="HA224" s="756" t="s">
        <v>397</v>
      </c>
      <c r="HB224" s="756" t="s">
        <v>397</v>
      </c>
      <c r="HC224" s="756" t="s">
        <v>397</v>
      </c>
      <c r="HD224" s="756" t="s">
        <v>397</v>
      </c>
      <c r="HE224" s="756" t="s">
        <v>397</v>
      </c>
      <c r="HF224" s="756" t="s">
        <v>397</v>
      </c>
      <c r="HG224" s="756" t="s">
        <v>397</v>
      </c>
      <c r="HH224" s="756" t="s">
        <v>397</v>
      </c>
      <c r="HI224" s="756" t="s">
        <v>397</v>
      </c>
      <c r="HJ224" s="756" t="s">
        <v>397</v>
      </c>
      <c r="HK224"/>
      <c r="HL224"/>
      <c r="HM224"/>
      <c r="HN224" s="756" t="str">
        <f t="shared" si="7"/>
        <v>AUTO PRINT</v>
      </c>
      <c r="HO224"/>
      <c r="HP224" s="757" t="s">
        <v>572</v>
      </c>
      <c r="HQ224" s="757" t="s">
        <v>572</v>
      </c>
      <c r="HR224" s="757" t="s">
        <v>572</v>
      </c>
      <c r="HS224"/>
      <c r="HW224" s="758"/>
      <c r="HX224"/>
      <c r="HY224" s="759" t="s">
        <v>572</v>
      </c>
      <c r="HZ224" s="759" t="s">
        <v>572</v>
      </c>
      <c r="IA224" s="759" t="s">
        <v>572</v>
      </c>
      <c r="IC224" s="760" t="s">
        <v>572</v>
      </c>
      <c r="ID224" s="760" t="s">
        <v>572</v>
      </c>
      <c r="IE224" s="760" t="s">
        <v>572</v>
      </c>
      <c r="IF224" s="761" t="s">
        <v>572</v>
      </c>
      <c r="IG224" s="619" t="str">
        <f t="shared" si="8"/>
        <v>IN HOUSE (MANUAL)</v>
      </c>
      <c r="II224" s="761" t="s">
        <v>572</v>
      </c>
      <c r="IK224" s="761" t="str">
        <f>IFERROR(VLOOKUP($M224,#REF!,13,0),"IN HOUSE (MANUAL)")</f>
        <v>IN HOUSE (MANUAL)</v>
      </c>
      <c r="IM224" s="760" t="s">
        <v>572</v>
      </c>
      <c r="IN224" s="760" t="s">
        <v>572</v>
      </c>
      <c r="IO224" s="760" t="s">
        <v>572</v>
      </c>
      <c r="IQ224" s="760" t="s">
        <v>572</v>
      </c>
      <c r="IR224" s="760" t="s">
        <v>572</v>
      </c>
      <c r="IT224" s="760" t="s">
        <v>572</v>
      </c>
      <c r="IV224" s="760" t="s">
        <v>572</v>
      </c>
      <c r="IW224" s="760" t="s">
        <v>239</v>
      </c>
      <c r="IY224" s="760">
        <v>0</v>
      </c>
      <c r="IZ224" s="760">
        <v>0</v>
      </c>
      <c r="JB224" s="760" t="s">
        <v>572</v>
      </c>
      <c r="JC224" s="760" t="s">
        <v>572</v>
      </c>
      <c r="JE224" s="760" t="s">
        <v>572</v>
      </c>
      <c r="JF224" s="760" t="s">
        <v>572</v>
      </c>
    </row>
    <row r="225" spans="1:266" ht="16.5" customHeight="1" collapsed="1" x14ac:dyDescent="0.35">
      <c r="A225" s="618" t="s">
        <v>1028</v>
      </c>
      <c r="B225" s="730">
        <v>121</v>
      </c>
      <c r="C225" s="730" t="s">
        <v>985</v>
      </c>
      <c r="D225" s="730" t="s">
        <v>985</v>
      </c>
      <c r="E225" s="730">
        <v>4</v>
      </c>
      <c r="F225" s="731" t="s">
        <v>574</v>
      </c>
      <c r="G225" s="732">
        <v>1</v>
      </c>
      <c r="H225" s="826">
        <v>46231</v>
      </c>
      <c r="I225" s="730">
        <v>38</v>
      </c>
      <c r="J225" s="730" t="s">
        <v>308</v>
      </c>
      <c r="K225" s="730">
        <v>39</v>
      </c>
      <c r="L225" s="730" t="s">
        <v>1029</v>
      </c>
      <c r="M225" s="735" t="s">
        <v>1028</v>
      </c>
      <c r="N225" s="735">
        <v>0</v>
      </c>
      <c r="O225" s="735" t="s">
        <v>390</v>
      </c>
      <c r="P225" s="735">
        <v>0</v>
      </c>
      <c r="Q225" s="735" t="s">
        <v>390</v>
      </c>
      <c r="R225" s="735" t="s">
        <v>987</v>
      </c>
      <c r="S225" s="735"/>
      <c r="T225" s="735" t="s">
        <v>991</v>
      </c>
      <c r="U225" s="735">
        <v>578</v>
      </c>
      <c r="V225" s="735" t="s">
        <v>308</v>
      </c>
      <c r="W225" s="735"/>
      <c r="X225" s="735"/>
      <c r="Y225" s="735"/>
      <c r="Z225" s="768">
        <v>0</v>
      </c>
      <c r="AA225" s="735" t="s">
        <v>53</v>
      </c>
      <c r="AB225" s="735" t="s">
        <v>863</v>
      </c>
      <c r="AC225" s="735" t="s">
        <v>802</v>
      </c>
      <c r="AD225" s="735">
        <v>888</v>
      </c>
      <c r="AE225" s="738">
        <v>888</v>
      </c>
      <c r="AF225" s="763">
        <v>46273</v>
      </c>
      <c r="AG225" s="765"/>
      <c r="AH225" s="765"/>
      <c r="AI225" s="765" t="s">
        <v>308</v>
      </c>
      <c r="AJ225" s="740">
        <v>25</v>
      </c>
      <c r="AK225" s="766"/>
      <c r="AL225" s="740"/>
      <c r="AM225" s="767">
        <v>0</v>
      </c>
      <c r="AN225" s="767"/>
      <c r="AO225" s="767"/>
      <c r="AP225" s="767"/>
      <c r="AQ225" s="767"/>
      <c r="AR225" s="767"/>
      <c r="AS225" s="767"/>
      <c r="AT225" s="767"/>
      <c r="AU225" s="767"/>
      <c r="AV225" s="767"/>
      <c r="AW225" s="767"/>
      <c r="AX225" s="767"/>
      <c r="AY225" s="767"/>
      <c r="AZ225" s="767"/>
      <c r="BA225" s="767"/>
      <c r="BB225" s="767">
        <v>0</v>
      </c>
      <c r="BC225" s="767" t="s">
        <v>397</v>
      </c>
      <c r="BD225" s="767">
        <v>0</v>
      </c>
      <c r="BE225" s="767">
        <v>0</v>
      </c>
      <c r="BF225" s="767">
        <v>0</v>
      </c>
      <c r="BG225" s="767">
        <v>0</v>
      </c>
      <c r="BH225" s="767">
        <v>0</v>
      </c>
      <c r="BI225" s="767">
        <v>0</v>
      </c>
      <c r="BJ225" s="896" t="s">
        <v>902</v>
      </c>
      <c r="BK225" s="767">
        <v>0</v>
      </c>
      <c r="BL225" s="767"/>
      <c r="BM225" s="767"/>
      <c r="BN225" s="767" t="s">
        <v>308</v>
      </c>
      <c r="BO225" s="767" t="s">
        <v>308</v>
      </c>
      <c r="BP225" s="767" t="s">
        <v>308</v>
      </c>
      <c r="BQ225" s="767" t="s">
        <v>308</v>
      </c>
      <c r="BR225" s="767"/>
      <c r="BS225" s="767" t="s">
        <v>397</v>
      </c>
      <c r="BT225" s="767"/>
      <c r="BU225" s="767" t="s">
        <v>579</v>
      </c>
      <c r="BV225" s="767"/>
      <c r="BW225" s="767"/>
      <c r="BX225" s="767"/>
      <c r="BY225" s="767"/>
      <c r="BZ225" s="767"/>
      <c r="CA225" s="767">
        <v>58</v>
      </c>
      <c r="CB225" s="767"/>
      <c r="CC225" s="767"/>
      <c r="CD225" s="767"/>
      <c r="CE225" s="767"/>
      <c r="CF225" s="767"/>
      <c r="CG225" s="767"/>
      <c r="CH225" s="767"/>
      <c r="CI225" s="767"/>
      <c r="CJ225" s="767"/>
      <c r="CK225" s="768"/>
      <c r="CL225" s="768" t="s">
        <v>397</v>
      </c>
      <c r="CM225" s="768">
        <v>0</v>
      </c>
      <c r="CN225" s="768">
        <v>58</v>
      </c>
      <c r="CO225" s="768" t="s">
        <v>397</v>
      </c>
      <c r="CP225" s="768">
        <v>58</v>
      </c>
      <c r="CQ225" s="768">
        <v>108</v>
      </c>
      <c r="CR225" s="735">
        <v>888</v>
      </c>
      <c r="CS225" s="863"/>
      <c r="CT225" s="860" t="s">
        <v>308</v>
      </c>
      <c r="CU225" s="891" t="s">
        <v>308</v>
      </c>
      <c r="CV225" s="763"/>
      <c r="CW225" s="763"/>
      <c r="CX225" s="860">
        <v>46270</v>
      </c>
      <c r="CY225" s="747" t="s">
        <v>887</v>
      </c>
      <c r="CZ225" s="747" t="s">
        <v>308</v>
      </c>
      <c r="DA225" s="748">
        <v>46247</v>
      </c>
      <c r="DB225" s="748" t="s">
        <v>615</v>
      </c>
      <c r="DC225" s="748" t="s">
        <v>888</v>
      </c>
      <c r="DD225" s="748">
        <v>46273</v>
      </c>
      <c r="DE225" s="748" t="s">
        <v>397</v>
      </c>
      <c r="DF225" s="748" t="s">
        <v>397</v>
      </c>
      <c r="DG225" s="748" t="s">
        <v>397</v>
      </c>
      <c r="DH225" s="770">
        <v>0</v>
      </c>
      <c r="DI225" s="763" t="s">
        <v>397</v>
      </c>
      <c r="DJ225" s="763" t="s">
        <v>390</v>
      </c>
      <c r="DK225" s="763" t="s">
        <v>390</v>
      </c>
      <c r="DL225" s="763" t="s">
        <v>390</v>
      </c>
      <c r="DM225" s="763" t="s">
        <v>390</v>
      </c>
      <c r="DN225" s="763" t="s">
        <v>390</v>
      </c>
      <c r="DO225" s="771" t="s">
        <v>308</v>
      </c>
      <c r="DP225" s="763">
        <v>46290</v>
      </c>
      <c r="DQ225" s="763">
        <v>46290</v>
      </c>
      <c r="DR225" s="763">
        <v>46290</v>
      </c>
      <c r="DS225" s="770">
        <v>46290</v>
      </c>
      <c r="DT225" s="752">
        <v>46290</v>
      </c>
      <c r="DU225" s="753">
        <v>-10</v>
      </c>
      <c r="DV225" s="753" t="s">
        <v>308</v>
      </c>
      <c r="DW225" s="754">
        <v>46279</v>
      </c>
      <c r="DX225" s="755">
        <v>46280</v>
      </c>
      <c r="DY225" s="754" t="e">
        <v>#VALUE!</v>
      </c>
      <c r="DZ225" s="754" t="e">
        <v>#VALUE!</v>
      </c>
      <c r="EA225" s="754"/>
      <c r="EB225" s="754"/>
      <c r="HA225" s="756" t="s">
        <v>397</v>
      </c>
      <c r="HB225" s="756" t="s">
        <v>397</v>
      </c>
      <c r="HC225" s="756" t="s">
        <v>397</v>
      </c>
      <c r="HD225" s="756" t="s">
        <v>397</v>
      </c>
      <c r="HE225" s="756" t="s">
        <v>397</v>
      </c>
      <c r="HF225" s="756" t="s">
        <v>397</v>
      </c>
      <c r="HG225" s="756" t="s">
        <v>397</v>
      </c>
      <c r="HH225" s="756" t="s">
        <v>397</v>
      </c>
      <c r="HI225" s="756" t="s">
        <v>397</v>
      </c>
      <c r="HJ225" s="756" t="s">
        <v>397</v>
      </c>
      <c r="HK225"/>
      <c r="HL225"/>
      <c r="HM225"/>
      <c r="HN225" s="756" t="str">
        <f t="shared" si="7"/>
        <v>AUTO PRINT</v>
      </c>
      <c r="HO225"/>
      <c r="HP225" s="757" t="s">
        <v>572</v>
      </c>
      <c r="HQ225" s="757" t="s">
        <v>572</v>
      </c>
      <c r="HR225" s="757" t="s">
        <v>572</v>
      </c>
      <c r="HS225"/>
      <c r="HW225" s="758"/>
      <c r="HX225"/>
      <c r="HY225" s="759" t="s">
        <v>572</v>
      </c>
      <c r="HZ225" s="759" t="s">
        <v>572</v>
      </c>
      <c r="IA225" s="759" t="s">
        <v>572</v>
      </c>
      <c r="IC225" s="760" t="s">
        <v>572</v>
      </c>
      <c r="ID225" s="760" t="s">
        <v>572</v>
      </c>
      <c r="IE225" s="760" t="s">
        <v>572</v>
      </c>
      <c r="IF225" s="761" t="s">
        <v>572</v>
      </c>
      <c r="IG225" s="619" t="str">
        <f t="shared" si="8"/>
        <v>IN HOUSE (MANUAL)</v>
      </c>
      <c r="II225" s="761" t="s">
        <v>572</v>
      </c>
      <c r="IK225" s="761" t="str">
        <f>IFERROR(VLOOKUP($M225,#REF!,13,0),"IN HOUSE (MANUAL)")</f>
        <v>IN HOUSE (MANUAL)</v>
      </c>
      <c r="IM225" s="760" t="s">
        <v>572</v>
      </c>
      <c r="IN225" s="760" t="s">
        <v>572</v>
      </c>
      <c r="IO225" s="760" t="s">
        <v>572</v>
      </c>
      <c r="IQ225" s="760" t="s">
        <v>572</v>
      </c>
      <c r="IR225" s="760" t="s">
        <v>572</v>
      </c>
      <c r="IT225" s="760" t="s">
        <v>572</v>
      </c>
      <c r="IV225" s="760" t="s">
        <v>572</v>
      </c>
      <c r="IW225" s="760" t="s">
        <v>239</v>
      </c>
      <c r="IY225" s="760">
        <v>0</v>
      </c>
      <c r="IZ225" s="760">
        <v>0</v>
      </c>
      <c r="JB225" s="760" t="s">
        <v>572</v>
      </c>
      <c r="JC225" s="760" t="s">
        <v>572</v>
      </c>
      <c r="JE225" s="760" t="s">
        <v>572</v>
      </c>
      <c r="JF225" s="760" t="s">
        <v>572</v>
      </c>
    </row>
    <row r="226" spans="1:266" ht="17.25" customHeight="1" collapsed="1" x14ac:dyDescent="0.35">
      <c r="A226" s="618" t="s">
        <v>1030</v>
      </c>
      <c r="B226" s="730">
        <v>122</v>
      </c>
      <c r="C226" s="730" t="s">
        <v>985</v>
      </c>
      <c r="D226" s="730" t="s">
        <v>985</v>
      </c>
      <c r="E226" s="730">
        <v>4</v>
      </c>
      <c r="F226" s="731" t="s">
        <v>574</v>
      </c>
      <c r="G226" s="732">
        <v>1</v>
      </c>
      <c r="H226" s="826">
        <v>46196</v>
      </c>
      <c r="I226" s="730">
        <v>38</v>
      </c>
      <c r="J226" s="730" t="s">
        <v>308</v>
      </c>
      <c r="K226" s="730">
        <v>40</v>
      </c>
      <c r="L226" s="730" t="s">
        <v>1031</v>
      </c>
      <c r="M226" s="772" t="s">
        <v>1030</v>
      </c>
      <c r="N226" s="772">
        <v>0</v>
      </c>
      <c r="O226" s="772" t="s">
        <v>390</v>
      </c>
      <c r="P226" s="772">
        <v>0</v>
      </c>
      <c r="Q226" s="772" t="s">
        <v>390</v>
      </c>
      <c r="R226" s="772" t="s">
        <v>987</v>
      </c>
      <c r="S226" s="772" t="s">
        <v>308</v>
      </c>
      <c r="T226" s="772" t="s">
        <v>991</v>
      </c>
      <c r="U226" s="772">
        <v>578</v>
      </c>
      <c r="V226" s="772" t="s">
        <v>308</v>
      </c>
      <c r="W226" s="772"/>
      <c r="X226" s="772"/>
      <c r="Y226" s="772"/>
      <c r="Z226" s="773">
        <v>0</v>
      </c>
      <c r="AA226" s="772" t="s">
        <v>53</v>
      </c>
      <c r="AB226" s="772" t="s">
        <v>863</v>
      </c>
      <c r="AC226" s="772" t="s">
        <v>647</v>
      </c>
      <c r="AD226" s="772">
        <v>606</v>
      </c>
      <c r="AE226" s="864">
        <v>606</v>
      </c>
      <c r="AF226" s="774" t="s">
        <v>390</v>
      </c>
      <c r="AG226" s="777"/>
      <c r="AH226" s="777"/>
      <c r="AI226" s="777" t="s">
        <v>308</v>
      </c>
      <c r="AJ226" s="778">
        <v>26</v>
      </c>
      <c r="AK226" s="779"/>
      <c r="AL226" s="778"/>
      <c r="AM226" s="780">
        <v>0</v>
      </c>
      <c r="AN226" s="780"/>
      <c r="AO226" s="780"/>
      <c r="AP226" s="780"/>
      <c r="AQ226" s="780"/>
      <c r="AR226" s="780"/>
      <c r="AS226" s="780"/>
      <c r="AT226" s="780"/>
      <c r="AU226" s="780"/>
      <c r="AV226" s="780"/>
      <c r="AW226" s="780"/>
      <c r="AX226" s="780"/>
      <c r="AY226" s="780"/>
      <c r="AZ226" s="780"/>
      <c r="BA226" s="780"/>
      <c r="BB226" s="780">
        <v>0</v>
      </c>
      <c r="BC226" s="780" t="s">
        <v>397</v>
      </c>
      <c r="BD226" s="780">
        <v>0</v>
      </c>
      <c r="BE226" s="780">
        <v>0</v>
      </c>
      <c r="BF226" s="780">
        <v>0</v>
      </c>
      <c r="BG226" s="780">
        <v>0</v>
      </c>
      <c r="BH226" s="780">
        <v>0</v>
      </c>
      <c r="BI226" s="780">
        <v>0</v>
      </c>
      <c r="BJ226" s="896" t="s">
        <v>902</v>
      </c>
      <c r="BK226" s="780">
        <v>0</v>
      </c>
      <c r="BL226" s="780"/>
      <c r="BM226" s="780"/>
      <c r="BN226" s="780" t="s">
        <v>308</v>
      </c>
      <c r="BO226" s="780" t="s">
        <v>308</v>
      </c>
      <c r="BP226" s="780" t="s">
        <v>308</v>
      </c>
      <c r="BQ226" s="780" t="s">
        <v>308</v>
      </c>
      <c r="BR226" s="780"/>
      <c r="BS226" s="780" t="s">
        <v>397</v>
      </c>
      <c r="BT226" s="780"/>
      <c r="BU226" s="780" t="s">
        <v>579</v>
      </c>
      <c r="BV226" s="780"/>
      <c r="BW226" s="780"/>
      <c r="BX226" s="780"/>
      <c r="BY226" s="780"/>
      <c r="BZ226" s="780"/>
      <c r="CA226" s="780">
        <v>47</v>
      </c>
      <c r="CB226" s="780"/>
      <c r="CC226" s="780"/>
      <c r="CD226" s="780"/>
      <c r="CE226" s="780"/>
      <c r="CF226" s="780"/>
      <c r="CG226" s="780"/>
      <c r="CH226" s="780"/>
      <c r="CI226" s="780"/>
      <c r="CJ226" s="780"/>
      <c r="CK226" s="773"/>
      <c r="CL226" s="773" t="s">
        <v>397</v>
      </c>
      <c r="CM226" s="773">
        <v>0</v>
      </c>
      <c r="CN226" s="773">
        <v>47</v>
      </c>
      <c r="CO226" s="773" t="s">
        <v>397</v>
      </c>
      <c r="CP226" s="773">
        <v>47</v>
      </c>
      <c r="CQ226" s="773">
        <v>606</v>
      </c>
      <c r="CR226" s="772">
        <v>606</v>
      </c>
      <c r="CS226" s="781"/>
      <c r="CT226" s="865" t="s">
        <v>308</v>
      </c>
      <c r="CU226" s="900" t="s">
        <v>308</v>
      </c>
      <c r="CV226" s="774"/>
      <c r="CW226" s="774"/>
      <c r="CX226" s="865">
        <v>46249</v>
      </c>
      <c r="CY226" s="784">
        <v>0</v>
      </c>
      <c r="CZ226" s="784">
        <v>0</v>
      </c>
      <c r="DA226" s="785">
        <v>0</v>
      </c>
      <c r="DB226" s="785">
        <v>0</v>
      </c>
      <c r="DC226" s="785">
        <v>0</v>
      </c>
      <c r="DD226" s="785" t="s">
        <v>390</v>
      </c>
      <c r="DE226" s="785" t="s">
        <v>397</v>
      </c>
      <c r="DF226" s="785" t="s">
        <v>397</v>
      </c>
      <c r="DG226" s="785" t="s">
        <v>397</v>
      </c>
      <c r="DH226" s="786">
        <v>0</v>
      </c>
      <c r="DI226" s="774" t="s">
        <v>397</v>
      </c>
      <c r="DJ226" s="774" t="s">
        <v>390</v>
      </c>
      <c r="DK226" s="774" t="s">
        <v>390</v>
      </c>
      <c r="DL226" s="774" t="s">
        <v>390</v>
      </c>
      <c r="DM226" s="774">
        <v>46272</v>
      </c>
      <c r="DN226" s="774">
        <v>46272</v>
      </c>
      <c r="DO226" s="787">
        <v>0</v>
      </c>
      <c r="DP226" s="774">
        <v>46297</v>
      </c>
      <c r="DQ226" s="774">
        <v>46297</v>
      </c>
      <c r="DR226" s="774">
        <v>46297</v>
      </c>
      <c r="DS226" s="786">
        <v>46297</v>
      </c>
      <c r="DT226" s="752">
        <v>46297</v>
      </c>
      <c r="DU226" s="753">
        <v>-17</v>
      </c>
      <c r="DV226" s="753" t="s">
        <v>308</v>
      </c>
      <c r="DW226" s="754">
        <v>46280</v>
      </c>
      <c r="DX226" s="755">
        <v>46280</v>
      </c>
      <c r="DY226" s="754" t="e">
        <v>#VALUE!</v>
      </c>
      <c r="DZ226" s="754" t="e">
        <v>#VALUE!</v>
      </c>
      <c r="EA226" s="754"/>
      <c r="EB226" s="754"/>
      <c r="HA226" s="756" t="s">
        <v>397</v>
      </c>
      <c r="HB226" s="756" t="s">
        <v>397</v>
      </c>
      <c r="HC226" s="756" t="s">
        <v>397</v>
      </c>
      <c r="HD226" s="756" t="s">
        <v>397</v>
      </c>
      <c r="HE226" s="756" t="s">
        <v>397</v>
      </c>
      <c r="HF226" s="756" t="s">
        <v>397</v>
      </c>
      <c r="HG226" s="756" t="s">
        <v>397</v>
      </c>
      <c r="HH226" s="756" t="s">
        <v>397</v>
      </c>
      <c r="HI226" s="756" t="s">
        <v>397</v>
      </c>
      <c r="HJ226" s="756" t="s">
        <v>397</v>
      </c>
      <c r="HK226"/>
      <c r="HL226"/>
      <c r="HM226"/>
      <c r="HN226" s="756" t="str">
        <f t="shared" si="7"/>
        <v>AUTO PRINT</v>
      </c>
      <c r="HO226"/>
      <c r="HP226" s="757" t="s">
        <v>572</v>
      </c>
      <c r="HQ226" s="757" t="s">
        <v>572</v>
      </c>
      <c r="HR226" s="757" t="s">
        <v>572</v>
      </c>
      <c r="HS226"/>
      <c r="HW226" s="758"/>
      <c r="HX226"/>
      <c r="HY226" s="759" t="s">
        <v>572</v>
      </c>
      <c r="HZ226" s="759" t="s">
        <v>572</v>
      </c>
      <c r="IA226" s="759" t="s">
        <v>572</v>
      </c>
      <c r="IC226" s="760" t="s">
        <v>572</v>
      </c>
      <c r="ID226" s="760" t="s">
        <v>572</v>
      </c>
      <c r="IE226" s="760" t="s">
        <v>572</v>
      </c>
      <c r="IF226" s="761" t="s">
        <v>572</v>
      </c>
      <c r="IG226" s="619" t="str">
        <f t="shared" si="8"/>
        <v>IN HOUSE (MANUAL)</v>
      </c>
      <c r="II226" s="761" t="s">
        <v>572</v>
      </c>
      <c r="IK226" s="761" t="str">
        <f>IFERROR(VLOOKUP($M226,#REF!,13,0),"IN HOUSE (MANUAL)")</f>
        <v>IN HOUSE (MANUAL)</v>
      </c>
      <c r="IM226" s="760" t="s">
        <v>572</v>
      </c>
      <c r="IN226" s="760" t="s">
        <v>572</v>
      </c>
      <c r="IO226" s="760" t="s">
        <v>572</v>
      </c>
      <c r="IQ226" s="760" t="s">
        <v>572</v>
      </c>
      <c r="IR226" s="760" t="s">
        <v>572</v>
      </c>
      <c r="IT226" s="760" t="s">
        <v>572</v>
      </c>
      <c r="IV226" s="760" t="s">
        <v>572</v>
      </c>
      <c r="IW226" s="760" t="s">
        <v>239</v>
      </c>
      <c r="IY226" s="760">
        <v>0</v>
      </c>
      <c r="IZ226" s="760">
        <v>0</v>
      </c>
      <c r="JB226" s="760" t="s">
        <v>572</v>
      </c>
      <c r="JC226" s="760" t="s">
        <v>572</v>
      </c>
      <c r="JE226" s="760" t="s">
        <v>572</v>
      </c>
      <c r="JF226" s="760" t="s">
        <v>572</v>
      </c>
    </row>
    <row r="227" spans="1:266" ht="17.25" customHeight="1" collapsed="1" x14ac:dyDescent="0.35">
      <c r="A227" s="618" t="s">
        <v>1032</v>
      </c>
      <c r="B227" s="730">
        <v>123</v>
      </c>
      <c r="C227" s="730" t="s">
        <v>985</v>
      </c>
      <c r="D227" s="730" t="s">
        <v>985</v>
      </c>
      <c r="E227" s="730">
        <v>4</v>
      </c>
      <c r="F227" s="731" t="s">
        <v>574</v>
      </c>
      <c r="G227" s="732">
        <v>1</v>
      </c>
      <c r="H227" s="826">
        <v>46196</v>
      </c>
      <c r="I227" s="730">
        <v>38</v>
      </c>
      <c r="J227" s="730" t="s">
        <v>308</v>
      </c>
      <c r="K227" s="730">
        <v>41</v>
      </c>
      <c r="L227" s="730" t="s">
        <v>1033</v>
      </c>
      <c r="M227" s="772" t="s">
        <v>1032</v>
      </c>
      <c r="N227" s="772">
        <v>0</v>
      </c>
      <c r="O227" s="772" t="s">
        <v>390</v>
      </c>
      <c r="P227" s="772">
        <v>0</v>
      </c>
      <c r="Q227" s="772" t="s">
        <v>390</v>
      </c>
      <c r="R227" s="772" t="s">
        <v>987</v>
      </c>
      <c r="S227" s="772"/>
      <c r="T227" s="772" t="s">
        <v>1034</v>
      </c>
      <c r="U227" s="772">
        <v>578</v>
      </c>
      <c r="V227" s="772" t="s">
        <v>308</v>
      </c>
      <c r="W227" s="772"/>
      <c r="X227" s="772"/>
      <c r="Y227" s="772"/>
      <c r="Z227" s="773">
        <v>1428</v>
      </c>
      <c r="AA227" s="772" t="s">
        <v>53</v>
      </c>
      <c r="AB227" s="772" t="s">
        <v>890</v>
      </c>
      <c r="AC227" s="772" t="s">
        <v>899</v>
      </c>
      <c r="AD227" s="772">
        <v>1428</v>
      </c>
      <c r="AE227" s="864">
        <v>1428</v>
      </c>
      <c r="AF227" s="774">
        <v>46272</v>
      </c>
      <c r="AG227" s="777"/>
      <c r="AH227" s="777"/>
      <c r="AI227" s="777" t="s">
        <v>308</v>
      </c>
      <c r="AJ227" s="778">
        <v>27</v>
      </c>
      <c r="AK227" s="779"/>
      <c r="AL227" s="778"/>
      <c r="AM227" s="780">
        <v>0</v>
      </c>
      <c r="AN227" s="780"/>
      <c r="AO227" s="780"/>
      <c r="AP227" s="780"/>
      <c r="AQ227" s="780"/>
      <c r="AR227" s="780"/>
      <c r="AS227" s="780"/>
      <c r="AT227" s="780"/>
      <c r="AU227" s="780"/>
      <c r="AV227" s="780"/>
      <c r="AW227" s="780"/>
      <c r="AX227" s="780"/>
      <c r="AY227" s="780"/>
      <c r="AZ227" s="780"/>
      <c r="BA227" s="780"/>
      <c r="BB227" s="780">
        <v>0</v>
      </c>
      <c r="BC227" s="780">
        <v>1428</v>
      </c>
      <c r="BD227" s="780">
        <v>0</v>
      </c>
      <c r="BE227" s="780">
        <v>0</v>
      </c>
      <c r="BF227" s="780">
        <v>0</v>
      </c>
      <c r="BG227" s="780">
        <v>0</v>
      </c>
      <c r="BH227" s="780">
        <v>0</v>
      </c>
      <c r="BI227" s="780">
        <v>1428</v>
      </c>
      <c r="BJ227" s="896" t="s">
        <v>902</v>
      </c>
      <c r="BK227" s="780">
        <v>0</v>
      </c>
      <c r="BL227" s="780"/>
      <c r="BM227" s="780"/>
      <c r="BN227" s="780" t="s">
        <v>308</v>
      </c>
      <c r="BO227" s="780" t="s">
        <v>308</v>
      </c>
      <c r="BP227" s="780" t="s">
        <v>308</v>
      </c>
      <c r="BQ227" s="780" t="s">
        <v>308</v>
      </c>
      <c r="BR227" s="780"/>
      <c r="BS227" s="780" t="s">
        <v>397</v>
      </c>
      <c r="BT227" s="780"/>
      <c r="BU227" s="780" t="s">
        <v>579</v>
      </c>
      <c r="BV227" s="780"/>
      <c r="BW227" s="780"/>
      <c r="BX227" s="780"/>
      <c r="BY227" s="780"/>
      <c r="BZ227" s="780"/>
      <c r="CA227" s="780">
        <v>170</v>
      </c>
      <c r="CB227" s="780"/>
      <c r="CC227" s="780"/>
      <c r="CD227" s="780"/>
      <c r="CE227" s="780"/>
      <c r="CF227" s="780"/>
      <c r="CG227" s="780"/>
      <c r="CH227" s="780"/>
      <c r="CI227" s="780"/>
      <c r="CJ227" s="780"/>
      <c r="CK227" s="773"/>
      <c r="CL227" s="773" t="s">
        <v>397</v>
      </c>
      <c r="CM227" s="773">
        <v>0</v>
      </c>
      <c r="CN227" s="773">
        <v>170</v>
      </c>
      <c r="CO227" s="773" t="s">
        <v>397</v>
      </c>
      <c r="CP227" s="773">
        <v>1428</v>
      </c>
      <c r="CQ227" s="773">
        <v>1428</v>
      </c>
      <c r="CR227" s="772">
        <v>1428</v>
      </c>
      <c r="CS227" s="781"/>
      <c r="CT227" s="865" t="s">
        <v>308</v>
      </c>
      <c r="CU227" s="900" t="s">
        <v>308</v>
      </c>
      <c r="CV227" s="774"/>
      <c r="CW227" s="774"/>
      <c r="CX227" s="865">
        <v>46255</v>
      </c>
      <c r="CY227" s="784" t="s">
        <v>1035</v>
      </c>
      <c r="CZ227" s="784">
        <v>0</v>
      </c>
      <c r="DA227" s="785">
        <v>46269</v>
      </c>
      <c r="DB227" s="785" t="s">
        <v>633</v>
      </c>
      <c r="DC227" s="785" t="s">
        <v>634</v>
      </c>
      <c r="DD227" s="785" t="s">
        <v>390</v>
      </c>
      <c r="DE227" s="785" t="s">
        <v>397</v>
      </c>
      <c r="DF227" s="785" t="s">
        <v>397</v>
      </c>
      <c r="DG227" s="785" t="s">
        <v>397</v>
      </c>
      <c r="DH227" s="786">
        <v>0</v>
      </c>
      <c r="DI227" s="774" t="s">
        <v>397</v>
      </c>
      <c r="DJ227" s="774" t="s">
        <v>390</v>
      </c>
      <c r="DK227" s="774" t="s">
        <v>390</v>
      </c>
      <c r="DL227" s="774" t="s">
        <v>390</v>
      </c>
      <c r="DM227" s="774">
        <v>46273</v>
      </c>
      <c r="DN227" s="774">
        <v>46273</v>
      </c>
      <c r="DO227" s="787">
        <v>0</v>
      </c>
      <c r="DP227" s="774">
        <v>46304</v>
      </c>
      <c r="DQ227" s="774">
        <v>46304</v>
      </c>
      <c r="DR227" s="774">
        <v>46304</v>
      </c>
      <c r="DS227" s="786">
        <v>46304</v>
      </c>
      <c r="DT227" s="752">
        <v>46304</v>
      </c>
      <c r="DU227" s="753">
        <v>-22</v>
      </c>
      <c r="DV227" s="753" t="s">
        <v>308</v>
      </c>
      <c r="DW227" s="754">
        <v>46280</v>
      </c>
      <c r="DX227" s="755">
        <v>46282</v>
      </c>
      <c r="DY227" s="754" t="e">
        <v>#VALUE!</v>
      </c>
      <c r="DZ227" s="754" t="e">
        <v>#VALUE!</v>
      </c>
      <c r="EA227" s="754"/>
      <c r="EB227" s="754"/>
      <c r="HA227" s="756" t="s">
        <v>397</v>
      </c>
      <c r="HB227" s="756" t="s">
        <v>397</v>
      </c>
      <c r="HC227" s="756" t="s">
        <v>397</v>
      </c>
      <c r="HD227" s="756" t="s">
        <v>397</v>
      </c>
      <c r="HE227" s="756" t="s">
        <v>397</v>
      </c>
      <c r="HF227" s="756" t="s">
        <v>397</v>
      </c>
      <c r="HG227" s="756" t="s">
        <v>397</v>
      </c>
      <c r="HH227" s="756" t="s">
        <v>397</v>
      </c>
      <c r="HI227" s="756" t="s">
        <v>397</v>
      </c>
      <c r="HJ227" s="756" t="s">
        <v>397</v>
      </c>
      <c r="HK227"/>
      <c r="HL227"/>
      <c r="HM227"/>
      <c r="HN227" s="756" t="str">
        <f t="shared" si="7"/>
        <v>AUTO PRINT</v>
      </c>
      <c r="HO227"/>
      <c r="HP227" s="757" t="s">
        <v>572</v>
      </c>
      <c r="HQ227" s="757" t="s">
        <v>572</v>
      </c>
      <c r="HR227" s="757" t="s">
        <v>572</v>
      </c>
      <c r="HS227"/>
      <c r="HW227" s="758"/>
      <c r="HX227"/>
      <c r="HY227" s="759" t="s">
        <v>572</v>
      </c>
      <c r="HZ227" s="759" t="s">
        <v>572</v>
      </c>
      <c r="IA227" s="759" t="s">
        <v>572</v>
      </c>
      <c r="IC227" s="760" t="s">
        <v>572</v>
      </c>
      <c r="ID227" s="760" t="s">
        <v>572</v>
      </c>
      <c r="IE227" s="760" t="s">
        <v>572</v>
      </c>
      <c r="IF227" s="761" t="s">
        <v>572</v>
      </c>
      <c r="IG227" s="619" t="str">
        <f t="shared" si="8"/>
        <v>IN HOUSE (MANUAL)</v>
      </c>
      <c r="II227" s="761" t="s">
        <v>572</v>
      </c>
      <c r="IK227" s="761" t="str">
        <f>IFERROR(VLOOKUP($M227,#REF!,13,0),"IN HOUSE (MANUAL)")</f>
        <v>IN HOUSE (MANUAL)</v>
      </c>
      <c r="IM227" s="760" t="s">
        <v>572</v>
      </c>
      <c r="IN227" s="760" t="s">
        <v>572</v>
      </c>
      <c r="IO227" s="760" t="s">
        <v>572</v>
      </c>
      <c r="IQ227" s="760" t="s">
        <v>572</v>
      </c>
      <c r="IR227" s="760" t="s">
        <v>572</v>
      </c>
      <c r="IT227" s="760" t="s">
        <v>572</v>
      </c>
      <c r="IV227" s="760" t="s">
        <v>572</v>
      </c>
      <c r="IW227" s="760" t="s">
        <v>239</v>
      </c>
      <c r="IY227" s="760">
        <v>1428</v>
      </c>
      <c r="IZ227" s="760">
        <v>1428</v>
      </c>
      <c r="JB227" s="760" t="s">
        <v>572</v>
      </c>
      <c r="JC227" s="760" t="s">
        <v>572</v>
      </c>
      <c r="JE227" s="760" t="s">
        <v>572</v>
      </c>
      <c r="JF227" s="760" t="s">
        <v>572</v>
      </c>
    </row>
    <row r="228" spans="1:266" ht="17.25" customHeight="1" x14ac:dyDescent="0.35">
      <c r="A228" s="618" t="s">
        <v>1036</v>
      </c>
      <c r="B228" s="730">
        <v>124</v>
      </c>
      <c r="C228" s="730" t="s">
        <v>985</v>
      </c>
      <c r="D228" s="730" t="s">
        <v>985</v>
      </c>
      <c r="E228" s="730">
        <v>4</v>
      </c>
      <c r="F228" s="731" t="s">
        <v>574</v>
      </c>
      <c r="G228" s="732">
        <v>1</v>
      </c>
      <c r="H228" s="733">
        <v>46196</v>
      </c>
      <c r="I228" s="730">
        <v>39</v>
      </c>
      <c r="J228" s="730" t="s">
        <v>308</v>
      </c>
      <c r="K228" s="730">
        <v>41</v>
      </c>
      <c r="L228" s="730" t="s">
        <v>1037</v>
      </c>
      <c r="M228" s="868" t="s">
        <v>1036</v>
      </c>
      <c r="N228" s="868">
        <v>0</v>
      </c>
      <c r="O228" s="868" t="s">
        <v>390</v>
      </c>
      <c r="P228" s="868">
        <v>0</v>
      </c>
      <c r="Q228" s="868" t="s">
        <v>390</v>
      </c>
      <c r="R228" s="868" t="s">
        <v>987</v>
      </c>
      <c r="S228" s="868"/>
      <c r="T228" s="868" t="s">
        <v>1000</v>
      </c>
      <c r="U228" s="868">
        <v>578</v>
      </c>
      <c r="V228" s="868" t="s">
        <v>308</v>
      </c>
      <c r="W228" s="868"/>
      <c r="X228" s="868"/>
      <c r="Y228" s="868"/>
      <c r="Z228" s="867">
        <v>2928</v>
      </c>
      <c r="AA228" s="868" t="s">
        <v>53</v>
      </c>
      <c r="AB228" s="868" t="s">
        <v>890</v>
      </c>
      <c r="AC228" s="868" t="s">
        <v>899</v>
      </c>
      <c r="AD228" s="868">
        <v>2928</v>
      </c>
      <c r="AE228" s="775">
        <v>2928</v>
      </c>
      <c r="AF228" s="776" t="s">
        <v>390</v>
      </c>
      <c r="AG228" s="918"/>
      <c r="AH228" s="777"/>
      <c r="AI228" s="777" t="s">
        <v>308</v>
      </c>
      <c r="AJ228" s="778">
        <v>28</v>
      </c>
      <c r="AK228" s="894"/>
      <c r="AL228" s="895"/>
      <c r="AM228" s="896">
        <v>0</v>
      </c>
      <c r="AN228" s="896"/>
      <c r="AO228" s="896"/>
      <c r="AP228" s="896"/>
      <c r="AQ228" s="896"/>
      <c r="AR228" s="896"/>
      <c r="AS228" s="896"/>
      <c r="AT228" s="896"/>
      <c r="AU228" s="896"/>
      <c r="AV228" s="896"/>
      <c r="AW228" s="896"/>
      <c r="AX228" s="896"/>
      <c r="AY228" s="896"/>
      <c r="AZ228" s="896"/>
      <c r="BA228" s="896"/>
      <c r="BB228" s="896">
        <v>0</v>
      </c>
      <c r="BC228" s="896">
        <v>2928</v>
      </c>
      <c r="BD228" s="896">
        <v>0</v>
      </c>
      <c r="BE228" s="896">
        <v>0</v>
      </c>
      <c r="BF228" s="896">
        <v>0</v>
      </c>
      <c r="BG228" s="896">
        <v>0</v>
      </c>
      <c r="BH228" s="896">
        <v>0</v>
      </c>
      <c r="BI228" s="896">
        <v>2928</v>
      </c>
      <c r="BJ228" s="896" t="s">
        <v>902</v>
      </c>
      <c r="BK228" s="896">
        <v>0</v>
      </c>
      <c r="BL228" s="896"/>
      <c r="BM228" s="896"/>
      <c r="BN228" s="896" t="s">
        <v>308</v>
      </c>
      <c r="BO228" s="896" t="s">
        <v>308</v>
      </c>
      <c r="BP228" s="896" t="s">
        <v>308</v>
      </c>
      <c r="BQ228" s="896" t="s">
        <v>308</v>
      </c>
      <c r="BR228" s="896"/>
      <c r="BS228" s="896" t="s">
        <v>397</v>
      </c>
      <c r="BT228" s="896"/>
      <c r="BU228" s="896" t="s">
        <v>579</v>
      </c>
      <c r="BV228" s="896"/>
      <c r="BW228" s="896"/>
      <c r="BX228" s="896"/>
      <c r="BY228" s="896"/>
      <c r="BZ228" s="896"/>
      <c r="CA228" s="896">
        <v>284</v>
      </c>
      <c r="CB228" s="896"/>
      <c r="CC228" s="896"/>
      <c r="CD228" s="896"/>
      <c r="CE228" s="896"/>
      <c r="CF228" s="896"/>
      <c r="CG228" s="896"/>
      <c r="CH228" s="896"/>
      <c r="CI228" s="896"/>
      <c r="CJ228" s="896"/>
      <c r="CK228" s="773"/>
      <c r="CL228" s="773" t="s">
        <v>397</v>
      </c>
      <c r="CM228" s="773">
        <v>0</v>
      </c>
      <c r="CN228" s="773">
        <v>284</v>
      </c>
      <c r="CO228" s="773" t="s">
        <v>397</v>
      </c>
      <c r="CP228" s="773">
        <v>2928</v>
      </c>
      <c r="CQ228" s="867">
        <v>2928</v>
      </c>
      <c r="CR228" s="772">
        <v>2928</v>
      </c>
      <c r="CS228" s="869"/>
      <c r="CT228" s="782" t="s">
        <v>308</v>
      </c>
      <c r="CU228" s="866" t="s">
        <v>308</v>
      </c>
      <c r="CV228" s="776"/>
      <c r="CW228" s="776"/>
      <c r="CX228" s="782">
        <v>46255</v>
      </c>
      <c r="CY228" s="784">
        <v>0</v>
      </c>
      <c r="CZ228" s="784">
        <v>0</v>
      </c>
      <c r="DA228" s="785">
        <v>0</v>
      </c>
      <c r="DB228" s="785">
        <v>0</v>
      </c>
      <c r="DC228" s="785">
        <v>0</v>
      </c>
      <c r="DD228" s="785" t="s">
        <v>390</v>
      </c>
      <c r="DE228" s="871" t="s">
        <v>397</v>
      </c>
      <c r="DF228" s="871" t="s">
        <v>397</v>
      </c>
      <c r="DG228" s="871" t="s">
        <v>397</v>
      </c>
      <c r="DH228" s="872">
        <v>0</v>
      </c>
      <c r="DI228" s="776" t="s">
        <v>397</v>
      </c>
      <c r="DJ228" s="776" t="s">
        <v>390</v>
      </c>
      <c r="DK228" s="776" t="s">
        <v>390</v>
      </c>
      <c r="DL228" s="776" t="s">
        <v>390</v>
      </c>
      <c r="DM228" s="776">
        <v>46274</v>
      </c>
      <c r="DN228" s="776">
        <v>46274</v>
      </c>
      <c r="DO228" s="873">
        <v>0</v>
      </c>
      <c r="DP228" s="776">
        <v>46304</v>
      </c>
      <c r="DQ228" s="776">
        <v>46304</v>
      </c>
      <c r="DR228" s="776">
        <v>46304</v>
      </c>
      <c r="DS228" s="872">
        <v>46304</v>
      </c>
      <c r="DT228" s="752">
        <v>46304</v>
      </c>
      <c r="DU228" s="753">
        <v>-17</v>
      </c>
      <c r="DV228" s="753" t="s">
        <v>308</v>
      </c>
      <c r="DW228" s="754">
        <v>46282</v>
      </c>
      <c r="DX228" s="755">
        <v>46287</v>
      </c>
      <c r="DY228" s="754" t="e">
        <v>#VALUE!</v>
      </c>
      <c r="DZ228" s="754" t="e">
        <v>#VALUE!</v>
      </c>
      <c r="EA228" s="754"/>
      <c r="EB228" s="754"/>
      <c r="HA228" s="756" t="s">
        <v>397</v>
      </c>
      <c r="HB228" s="756" t="s">
        <v>397</v>
      </c>
      <c r="HC228" s="756" t="s">
        <v>397</v>
      </c>
      <c r="HD228" s="756" t="s">
        <v>397</v>
      </c>
      <c r="HE228" s="756" t="s">
        <v>397</v>
      </c>
      <c r="HF228" s="756" t="s">
        <v>397</v>
      </c>
      <c r="HG228" s="756" t="s">
        <v>397</v>
      </c>
      <c r="HH228" s="756" t="s">
        <v>397</v>
      </c>
      <c r="HI228" s="756" t="s">
        <v>397</v>
      </c>
      <c r="HJ228" s="756" t="s">
        <v>397</v>
      </c>
      <c r="HK228"/>
      <c r="HL228"/>
      <c r="HM228"/>
      <c r="HN228" s="756" t="str">
        <f t="shared" si="7"/>
        <v>AUTO PRINT</v>
      </c>
      <c r="HO228"/>
      <c r="HP228" s="757" t="s">
        <v>572</v>
      </c>
      <c r="HQ228" s="757" t="s">
        <v>572</v>
      </c>
      <c r="HR228" s="757" t="s">
        <v>572</v>
      </c>
      <c r="HS228"/>
      <c r="HW228" s="758"/>
      <c r="HX228"/>
      <c r="HY228" s="759" t="s">
        <v>572</v>
      </c>
      <c r="HZ228" s="759" t="s">
        <v>572</v>
      </c>
      <c r="IA228" s="759" t="s">
        <v>572</v>
      </c>
      <c r="IC228" s="760" t="s">
        <v>572</v>
      </c>
      <c r="ID228" s="760" t="s">
        <v>572</v>
      </c>
      <c r="IE228" s="760" t="s">
        <v>572</v>
      </c>
      <c r="IF228" s="761" t="s">
        <v>572</v>
      </c>
      <c r="IG228" s="619" t="str">
        <f t="shared" si="8"/>
        <v>IN HOUSE (MANUAL)</v>
      </c>
      <c r="II228" s="761" t="s">
        <v>572</v>
      </c>
      <c r="IK228" s="761" t="str">
        <f>IFERROR(VLOOKUP($M228,#REF!,13,0),"IN HOUSE (MANUAL)")</f>
        <v>IN HOUSE (MANUAL)</v>
      </c>
      <c r="IM228" s="760" t="s">
        <v>572</v>
      </c>
      <c r="IN228" s="760" t="s">
        <v>572</v>
      </c>
      <c r="IO228" s="760" t="s">
        <v>572</v>
      </c>
      <c r="IQ228" s="760" t="s">
        <v>572</v>
      </c>
      <c r="IR228" s="760" t="s">
        <v>572</v>
      </c>
      <c r="IT228" s="760" t="s">
        <v>572</v>
      </c>
      <c r="IV228" s="760" t="s">
        <v>572</v>
      </c>
      <c r="IW228" s="760" t="s">
        <v>239</v>
      </c>
      <c r="IY228" s="760">
        <v>2928</v>
      </c>
      <c r="IZ228" s="760">
        <v>2928</v>
      </c>
      <c r="JB228" s="760" t="s">
        <v>572</v>
      </c>
      <c r="JC228" s="760" t="s">
        <v>572</v>
      </c>
      <c r="JE228" s="760" t="s">
        <v>572</v>
      </c>
      <c r="JF228" s="760" t="s">
        <v>572</v>
      </c>
    </row>
    <row r="229" spans="1:266" ht="16.5" customHeight="1" collapsed="1" x14ac:dyDescent="0.35">
      <c r="A229" s="618" t="s">
        <v>1038</v>
      </c>
      <c r="B229" s="730">
        <v>125</v>
      </c>
      <c r="C229" s="730" t="s">
        <v>985</v>
      </c>
      <c r="D229" s="730" t="s">
        <v>985</v>
      </c>
      <c r="E229" s="730">
        <v>4</v>
      </c>
      <c r="F229" s="731" t="s">
        <v>574</v>
      </c>
      <c r="G229" s="732">
        <v>1</v>
      </c>
      <c r="H229" s="826">
        <v>46196</v>
      </c>
      <c r="I229" s="730">
        <v>40</v>
      </c>
      <c r="J229" s="730" t="s">
        <v>308</v>
      </c>
      <c r="K229" s="730">
        <v>41</v>
      </c>
      <c r="L229" s="730" t="s">
        <v>1039</v>
      </c>
      <c r="M229" s="772" t="s">
        <v>1038</v>
      </c>
      <c r="N229" s="772">
        <v>0</v>
      </c>
      <c r="O229" s="772" t="s">
        <v>390</v>
      </c>
      <c r="P229" s="772">
        <v>0</v>
      </c>
      <c r="Q229" s="772" t="s">
        <v>390</v>
      </c>
      <c r="R229" s="772" t="s">
        <v>987</v>
      </c>
      <c r="S229" s="772"/>
      <c r="T229" s="772" t="s">
        <v>1000</v>
      </c>
      <c r="U229" s="772">
        <v>578</v>
      </c>
      <c r="V229" s="772" t="s">
        <v>308</v>
      </c>
      <c r="W229" s="772"/>
      <c r="X229" s="772"/>
      <c r="Y229" s="772"/>
      <c r="Z229" s="773">
        <v>2928</v>
      </c>
      <c r="AA229" s="772" t="s">
        <v>53</v>
      </c>
      <c r="AB229" s="772" t="s">
        <v>890</v>
      </c>
      <c r="AC229" s="772" t="s">
        <v>899</v>
      </c>
      <c r="AD229" s="772">
        <v>2928</v>
      </c>
      <c r="AE229" s="864">
        <v>2928</v>
      </c>
      <c r="AF229" s="774" t="s">
        <v>390</v>
      </c>
      <c r="AG229" s="777"/>
      <c r="AH229" s="777"/>
      <c r="AI229" s="777" t="s">
        <v>308</v>
      </c>
      <c r="AJ229" s="778">
        <v>29</v>
      </c>
      <c r="AK229" s="779"/>
      <c r="AL229" s="778"/>
      <c r="AM229" s="780">
        <v>0</v>
      </c>
      <c r="AN229" s="780"/>
      <c r="AO229" s="780"/>
      <c r="AP229" s="780"/>
      <c r="AQ229" s="780"/>
      <c r="AR229" s="780"/>
      <c r="AS229" s="780"/>
      <c r="AT229" s="780"/>
      <c r="AU229" s="780"/>
      <c r="AV229" s="780"/>
      <c r="AW229" s="780"/>
      <c r="AX229" s="780"/>
      <c r="AY229" s="780"/>
      <c r="AZ229" s="780"/>
      <c r="BA229" s="780"/>
      <c r="BB229" s="780">
        <v>0</v>
      </c>
      <c r="BC229" s="780">
        <v>2928</v>
      </c>
      <c r="BD229" s="780">
        <v>0</v>
      </c>
      <c r="BE229" s="780">
        <v>0</v>
      </c>
      <c r="BF229" s="780">
        <v>0</v>
      </c>
      <c r="BG229" s="780">
        <v>0</v>
      </c>
      <c r="BH229" s="780">
        <v>0</v>
      </c>
      <c r="BI229" s="780">
        <v>2928</v>
      </c>
      <c r="BJ229" s="896" t="s">
        <v>902</v>
      </c>
      <c r="BK229" s="780">
        <v>0</v>
      </c>
      <c r="BL229" s="780"/>
      <c r="BM229" s="780"/>
      <c r="BN229" s="780" t="s">
        <v>308</v>
      </c>
      <c r="BO229" s="780" t="s">
        <v>308</v>
      </c>
      <c r="BP229" s="780" t="s">
        <v>308</v>
      </c>
      <c r="BQ229" s="780" t="s">
        <v>308</v>
      </c>
      <c r="BR229" s="780"/>
      <c r="BS229" s="780" t="s">
        <v>397</v>
      </c>
      <c r="BT229" s="780"/>
      <c r="BU229" s="780" t="s">
        <v>579</v>
      </c>
      <c r="BV229" s="780"/>
      <c r="BW229" s="780"/>
      <c r="BX229" s="780"/>
      <c r="BY229" s="780"/>
      <c r="BZ229" s="780"/>
      <c r="CA229" s="780">
        <v>2928</v>
      </c>
      <c r="CB229" s="780"/>
      <c r="CC229" s="780"/>
      <c r="CD229" s="780"/>
      <c r="CE229" s="780"/>
      <c r="CF229" s="780"/>
      <c r="CG229" s="780"/>
      <c r="CH229" s="780"/>
      <c r="CI229" s="780"/>
      <c r="CJ229" s="780"/>
      <c r="CK229" s="773"/>
      <c r="CL229" s="773" t="s">
        <v>397</v>
      </c>
      <c r="CM229" s="773">
        <v>0</v>
      </c>
      <c r="CN229" s="773">
        <v>2928</v>
      </c>
      <c r="CO229" s="773" t="s">
        <v>397</v>
      </c>
      <c r="CP229" s="773">
        <v>2928</v>
      </c>
      <c r="CQ229" s="773">
        <v>2928</v>
      </c>
      <c r="CR229" s="772">
        <v>2928</v>
      </c>
      <c r="CS229" s="898"/>
      <c r="CT229" s="865" t="s">
        <v>308</v>
      </c>
      <c r="CU229" s="899" t="s">
        <v>308</v>
      </c>
      <c r="CV229" s="774"/>
      <c r="CW229" s="774"/>
      <c r="CX229" s="865">
        <v>46255</v>
      </c>
      <c r="CY229" s="784">
        <v>0</v>
      </c>
      <c r="CZ229" s="784">
        <v>0</v>
      </c>
      <c r="DA229" s="785">
        <v>0</v>
      </c>
      <c r="DB229" s="785">
        <v>0</v>
      </c>
      <c r="DC229" s="785">
        <v>0</v>
      </c>
      <c r="DD229" s="785" t="s">
        <v>390</v>
      </c>
      <c r="DE229" s="785" t="s">
        <v>397</v>
      </c>
      <c r="DF229" s="785" t="s">
        <v>397</v>
      </c>
      <c r="DG229" s="785" t="s">
        <v>397</v>
      </c>
      <c r="DH229" s="786">
        <v>0</v>
      </c>
      <c r="DI229" s="774" t="s">
        <v>397</v>
      </c>
      <c r="DJ229" s="774" t="s">
        <v>390</v>
      </c>
      <c r="DK229" s="774" t="s">
        <v>390</v>
      </c>
      <c r="DL229" s="774">
        <v>46279</v>
      </c>
      <c r="DM229" s="774">
        <v>46279</v>
      </c>
      <c r="DN229" s="774">
        <v>46279</v>
      </c>
      <c r="DO229" s="787">
        <v>0</v>
      </c>
      <c r="DP229" s="774">
        <v>46304</v>
      </c>
      <c r="DQ229" s="774">
        <v>46304</v>
      </c>
      <c r="DR229" s="774">
        <v>46304</v>
      </c>
      <c r="DS229" s="786">
        <v>46304</v>
      </c>
      <c r="DT229" s="752">
        <v>46304</v>
      </c>
      <c r="DU229" s="753">
        <v>-11</v>
      </c>
      <c r="DV229" s="753" t="s">
        <v>308</v>
      </c>
      <c r="DW229" s="754">
        <v>46287</v>
      </c>
      <c r="DX229" s="755">
        <v>46293</v>
      </c>
      <c r="DY229" s="754" t="e">
        <v>#VALUE!</v>
      </c>
      <c r="DZ229" s="754" t="e">
        <v>#VALUE!</v>
      </c>
      <c r="EA229" s="754"/>
      <c r="EB229" s="754"/>
      <c r="HA229" s="756" t="s">
        <v>397</v>
      </c>
      <c r="HB229" s="756" t="s">
        <v>397</v>
      </c>
      <c r="HC229" s="756" t="s">
        <v>397</v>
      </c>
      <c r="HD229" s="756" t="s">
        <v>397</v>
      </c>
      <c r="HE229" s="756" t="s">
        <v>397</v>
      </c>
      <c r="HF229" s="756" t="s">
        <v>397</v>
      </c>
      <c r="HG229" s="756" t="s">
        <v>397</v>
      </c>
      <c r="HH229" s="756" t="s">
        <v>397</v>
      </c>
      <c r="HI229" s="756" t="s">
        <v>397</v>
      </c>
      <c r="HJ229" s="756" t="s">
        <v>397</v>
      </c>
      <c r="HK229"/>
      <c r="HL229"/>
      <c r="HM229"/>
      <c r="HN229" s="756" t="str">
        <f t="shared" si="7"/>
        <v>AUTO PRINT</v>
      </c>
      <c r="HO229"/>
      <c r="HP229" s="757" t="s">
        <v>572</v>
      </c>
      <c r="HQ229" s="757" t="s">
        <v>572</v>
      </c>
      <c r="HR229" s="757" t="s">
        <v>572</v>
      </c>
      <c r="HS229"/>
      <c r="HW229" s="758"/>
      <c r="HX229"/>
      <c r="HY229" s="759" t="s">
        <v>572</v>
      </c>
      <c r="HZ229" s="759" t="s">
        <v>572</v>
      </c>
      <c r="IA229" s="759" t="s">
        <v>572</v>
      </c>
      <c r="IC229" s="760" t="s">
        <v>572</v>
      </c>
      <c r="ID229" s="760" t="s">
        <v>572</v>
      </c>
      <c r="IE229" s="760" t="s">
        <v>572</v>
      </c>
      <c r="IF229" s="761" t="s">
        <v>572</v>
      </c>
      <c r="IG229" s="619" t="str">
        <f t="shared" si="8"/>
        <v>IN HOUSE (MANUAL)</v>
      </c>
      <c r="II229" s="761" t="s">
        <v>572</v>
      </c>
      <c r="IK229" s="761" t="str">
        <f>IFERROR(VLOOKUP($M229,#REF!,13,0),"IN HOUSE (MANUAL)")</f>
        <v>IN HOUSE (MANUAL)</v>
      </c>
      <c r="IM229" s="760" t="s">
        <v>572</v>
      </c>
      <c r="IN229" s="760" t="s">
        <v>572</v>
      </c>
      <c r="IO229" s="760" t="s">
        <v>572</v>
      </c>
      <c r="IQ229" s="760" t="s">
        <v>572</v>
      </c>
      <c r="IR229" s="760" t="s">
        <v>572</v>
      </c>
      <c r="IT229" s="760" t="s">
        <v>572</v>
      </c>
      <c r="IV229" s="760" t="s">
        <v>572</v>
      </c>
      <c r="IW229" s="760" t="s">
        <v>239</v>
      </c>
      <c r="IY229" s="760">
        <v>2928</v>
      </c>
      <c r="IZ229" s="760">
        <v>2928</v>
      </c>
      <c r="JB229" s="760" t="s">
        <v>572</v>
      </c>
      <c r="JC229" s="760" t="s">
        <v>572</v>
      </c>
      <c r="JE229" s="760" t="s">
        <v>572</v>
      </c>
      <c r="JF229" s="760" t="s">
        <v>572</v>
      </c>
    </row>
    <row r="230" spans="1:266" ht="17.25" customHeight="1" collapsed="1" x14ac:dyDescent="0.35">
      <c r="A230" s="618" t="s">
        <v>1040</v>
      </c>
      <c r="B230" s="730">
        <v>126</v>
      </c>
      <c r="C230" s="730" t="s">
        <v>985</v>
      </c>
      <c r="D230" s="730" t="s">
        <v>985</v>
      </c>
      <c r="E230" s="730">
        <v>4</v>
      </c>
      <c r="F230" s="731" t="s">
        <v>574</v>
      </c>
      <c r="G230" s="732">
        <v>1</v>
      </c>
      <c r="H230" s="826">
        <v>46196</v>
      </c>
      <c r="I230" s="730">
        <v>40</v>
      </c>
      <c r="J230" s="730" t="s">
        <v>308</v>
      </c>
      <c r="K230" s="730">
        <v>41</v>
      </c>
      <c r="L230" s="730" t="s">
        <v>1041</v>
      </c>
      <c r="M230" s="772" t="s">
        <v>1040</v>
      </c>
      <c r="N230" s="772">
        <v>0</v>
      </c>
      <c r="O230" s="772" t="s">
        <v>390</v>
      </c>
      <c r="P230" s="772">
        <v>0</v>
      </c>
      <c r="Q230" s="772" t="s">
        <v>390</v>
      </c>
      <c r="R230" s="772" t="s">
        <v>987</v>
      </c>
      <c r="S230" s="772"/>
      <c r="T230" s="772" t="s">
        <v>1042</v>
      </c>
      <c r="U230" s="772">
        <v>578</v>
      </c>
      <c r="V230" s="772" t="s">
        <v>308</v>
      </c>
      <c r="W230" s="772"/>
      <c r="X230" s="772"/>
      <c r="Y230" s="772"/>
      <c r="Z230" s="773">
        <v>1704</v>
      </c>
      <c r="AA230" s="772" t="s">
        <v>53</v>
      </c>
      <c r="AB230" s="772" t="s">
        <v>890</v>
      </c>
      <c r="AC230" s="772" t="s">
        <v>899</v>
      </c>
      <c r="AD230" s="772">
        <v>1704</v>
      </c>
      <c r="AE230" s="864">
        <v>1704</v>
      </c>
      <c r="AF230" s="774">
        <v>46272</v>
      </c>
      <c r="AG230" s="777"/>
      <c r="AH230" s="777"/>
      <c r="AI230" s="777" t="s">
        <v>308</v>
      </c>
      <c r="AJ230" s="778">
        <v>30</v>
      </c>
      <c r="AK230" s="779"/>
      <c r="AL230" s="778"/>
      <c r="AM230" s="780">
        <v>0</v>
      </c>
      <c r="AN230" s="780"/>
      <c r="AO230" s="780"/>
      <c r="AP230" s="780"/>
      <c r="AQ230" s="780"/>
      <c r="AR230" s="780"/>
      <c r="AS230" s="780"/>
      <c r="AT230" s="780"/>
      <c r="AU230" s="780"/>
      <c r="AV230" s="780"/>
      <c r="AW230" s="780"/>
      <c r="AX230" s="780"/>
      <c r="AY230" s="780"/>
      <c r="AZ230" s="780"/>
      <c r="BA230" s="780"/>
      <c r="BB230" s="780">
        <v>0</v>
      </c>
      <c r="BC230" s="780">
        <v>1704</v>
      </c>
      <c r="BD230" s="780">
        <v>0</v>
      </c>
      <c r="BE230" s="780">
        <v>0</v>
      </c>
      <c r="BF230" s="780">
        <v>0</v>
      </c>
      <c r="BG230" s="780">
        <v>0</v>
      </c>
      <c r="BH230" s="780">
        <v>0</v>
      </c>
      <c r="BI230" s="780">
        <v>1704</v>
      </c>
      <c r="BJ230" s="896" t="s">
        <v>902</v>
      </c>
      <c r="BK230" s="780">
        <v>0</v>
      </c>
      <c r="BL230" s="780"/>
      <c r="BM230" s="780"/>
      <c r="BN230" s="780" t="s">
        <v>308</v>
      </c>
      <c r="BO230" s="780" t="s">
        <v>308</v>
      </c>
      <c r="BP230" s="780" t="s">
        <v>308</v>
      </c>
      <c r="BQ230" s="780" t="s">
        <v>308</v>
      </c>
      <c r="BR230" s="780"/>
      <c r="BS230" s="780" t="s">
        <v>397</v>
      </c>
      <c r="BT230" s="780"/>
      <c r="BU230" s="780" t="s">
        <v>579</v>
      </c>
      <c r="BV230" s="780"/>
      <c r="BW230" s="780"/>
      <c r="BX230" s="780"/>
      <c r="BY230" s="780"/>
      <c r="BZ230" s="780"/>
      <c r="CA230" s="780">
        <v>1704</v>
      </c>
      <c r="CB230" s="780"/>
      <c r="CC230" s="780"/>
      <c r="CD230" s="780"/>
      <c r="CE230" s="780"/>
      <c r="CF230" s="780"/>
      <c r="CG230" s="780"/>
      <c r="CH230" s="780"/>
      <c r="CI230" s="780"/>
      <c r="CJ230" s="780"/>
      <c r="CK230" s="773"/>
      <c r="CL230" s="773" t="s">
        <v>397</v>
      </c>
      <c r="CM230" s="773">
        <v>1704</v>
      </c>
      <c r="CN230" s="773">
        <v>1704</v>
      </c>
      <c r="CO230" s="773" t="s">
        <v>397</v>
      </c>
      <c r="CP230" s="773">
        <v>1704</v>
      </c>
      <c r="CQ230" s="773">
        <v>1704</v>
      </c>
      <c r="CR230" s="772">
        <v>1704</v>
      </c>
      <c r="CS230" s="781"/>
      <c r="CT230" s="865" t="s">
        <v>308</v>
      </c>
      <c r="CU230" s="900" t="s">
        <v>308</v>
      </c>
      <c r="CV230" s="774"/>
      <c r="CW230" s="774"/>
      <c r="CX230" s="865">
        <v>46255</v>
      </c>
      <c r="CY230" s="784" t="s">
        <v>923</v>
      </c>
      <c r="CZ230" s="784">
        <v>0</v>
      </c>
      <c r="DA230" s="785">
        <v>46269</v>
      </c>
      <c r="DB230" s="785" t="s">
        <v>633</v>
      </c>
      <c r="DC230" s="785" t="s">
        <v>634</v>
      </c>
      <c r="DD230" s="785" t="s">
        <v>390</v>
      </c>
      <c r="DE230" s="785" t="s">
        <v>397</v>
      </c>
      <c r="DF230" s="785" t="s">
        <v>397</v>
      </c>
      <c r="DG230" s="785" t="s">
        <v>397</v>
      </c>
      <c r="DH230" s="786">
        <v>0</v>
      </c>
      <c r="DI230" s="774" t="s">
        <v>397</v>
      </c>
      <c r="DJ230" s="774">
        <v>46272</v>
      </c>
      <c r="DK230" s="774" t="s">
        <v>390</v>
      </c>
      <c r="DL230" s="774">
        <v>46283</v>
      </c>
      <c r="DM230" s="774">
        <v>46282</v>
      </c>
      <c r="DN230" s="774">
        <v>46282</v>
      </c>
      <c r="DO230" s="787">
        <v>0</v>
      </c>
      <c r="DP230" s="774">
        <v>46304</v>
      </c>
      <c r="DQ230" s="774">
        <v>46304</v>
      </c>
      <c r="DR230" s="774">
        <v>46304</v>
      </c>
      <c r="DS230" s="786">
        <v>46304</v>
      </c>
      <c r="DT230" s="752">
        <v>46304</v>
      </c>
      <c r="DU230" s="753">
        <v>-9</v>
      </c>
      <c r="DV230" s="753" t="s">
        <v>308</v>
      </c>
      <c r="DW230" s="754">
        <v>46293</v>
      </c>
      <c r="DX230" s="755">
        <v>46295</v>
      </c>
      <c r="DY230" s="754" t="e">
        <v>#VALUE!</v>
      </c>
      <c r="DZ230" s="754" t="e">
        <v>#VALUE!</v>
      </c>
      <c r="EA230" s="754"/>
      <c r="EB230" s="754"/>
      <c r="HA230" s="756" t="s">
        <v>397</v>
      </c>
      <c r="HB230" s="756" t="s">
        <v>397</v>
      </c>
      <c r="HC230" s="756" t="s">
        <v>397</v>
      </c>
      <c r="HD230" s="756" t="s">
        <v>397</v>
      </c>
      <c r="HE230" s="756" t="s">
        <v>397</v>
      </c>
      <c r="HF230" s="756" t="s">
        <v>397</v>
      </c>
      <c r="HG230" s="756" t="s">
        <v>397</v>
      </c>
      <c r="HH230" s="756" t="s">
        <v>397</v>
      </c>
      <c r="HI230" s="756" t="s">
        <v>397</v>
      </c>
      <c r="HJ230" s="756" t="s">
        <v>397</v>
      </c>
      <c r="HK230"/>
      <c r="HL230"/>
      <c r="HM230"/>
      <c r="HN230" s="756" t="str">
        <f t="shared" si="7"/>
        <v>AUTO PRINT</v>
      </c>
      <c r="HO230"/>
      <c r="HP230" s="757" t="s">
        <v>572</v>
      </c>
      <c r="HQ230" s="757" t="s">
        <v>572</v>
      </c>
      <c r="HR230" s="757" t="s">
        <v>572</v>
      </c>
      <c r="HS230"/>
      <c r="HW230" s="758"/>
      <c r="HX230"/>
      <c r="HY230" s="759" t="s">
        <v>572</v>
      </c>
      <c r="HZ230" s="759" t="s">
        <v>572</v>
      </c>
      <c r="IA230" s="759" t="s">
        <v>572</v>
      </c>
      <c r="IC230" s="760" t="s">
        <v>572</v>
      </c>
      <c r="ID230" s="760" t="s">
        <v>572</v>
      </c>
      <c r="IE230" s="760" t="s">
        <v>572</v>
      </c>
      <c r="IF230" s="761" t="s">
        <v>572</v>
      </c>
      <c r="IG230" s="619" t="str">
        <f t="shared" si="8"/>
        <v>IN HOUSE (MANUAL)</v>
      </c>
      <c r="II230" s="761" t="s">
        <v>572</v>
      </c>
      <c r="IK230" s="761" t="str">
        <f>IFERROR(VLOOKUP($M230,#REF!,13,0),"IN HOUSE (MANUAL)")</f>
        <v>IN HOUSE (MANUAL)</v>
      </c>
      <c r="IM230" s="760" t="s">
        <v>572</v>
      </c>
      <c r="IN230" s="760" t="s">
        <v>572</v>
      </c>
      <c r="IO230" s="760" t="s">
        <v>572</v>
      </c>
      <c r="IQ230" s="760" t="s">
        <v>572</v>
      </c>
      <c r="IR230" s="760" t="s">
        <v>572</v>
      </c>
      <c r="IT230" s="760" t="s">
        <v>572</v>
      </c>
      <c r="IV230" s="760" t="s">
        <v>572</v>
      </c>
      <c r="IW230" s="760" t="s">
        <v>239</v>
      </c>
      <c r="IY230" s="760">
        <v>1704</v>
      </c>
      <c r="IZ230" s="760">
        <v>1704</v>
      </c>
      <c r="JB230" s="760" t="s">
        <v>572</v>
      </c>
      <c r="JC230" s="760" t="s">
        <v>572</v>
      </c>
      <c r="JE230" s="760" t="s">
        <v>572</v>
      </c>
      <c r="JF230" s="760" t="s">
        <v>572</v>
      </c>
    </row>
    <row r="231" spans="1:266" ht="17.25" customHeight="1" x14ac:dyDescent="0.35">
      <c r="A231" s="618" t="s">
        <v>1043</v>
      </c>
      <c r="B231" s="730">
        <v>127</v>
      </c>
      <c r="C231" s="730" t="s">
        <v>985</v>
      </c>
      <c r="D231" s="730" t="s">
        <v>985</v>
      </c>
      <c r="E231" s="730">
        <v>4</v>
      </c>
      <c r="F231" s="731" t="s">
        <v>574</v>
      </c>
      <c r="G231" s="732">
        <v>1</v>
      </c>
      <c r="H231" s="826">
        <v>46196</v>
      </c>
      <c r="I231" s="730">
        <v>40</v>
      </c>
      <c r="J231" s="730" t="s">
        <v>308</v>
      </c>
      <c r="K231" s="730">
        <v>41</v>
      </c>
      <c r="L231" s="730" t="s">
        <v>1044</v>
      </c>
      <c r="M231" s="868" t="s">
        <v>1043</v>
      </c>
      <c r="N231" s="868">
        <v>0</v>
      </c>
      <c r="O231" s="868" t="s">
        <v>390</v>
      </c>
      <c r="P231" s="868">
        <v>0</v>
      </c>
      <c r="Q231" s="868" t="s">
        <v>390</v>
      </c>
      <c r="R231" s="868" t="s">
        <v>987</v>
      </c>
      <c r="S231" s="868"/>
      <c r="T231" s="868" t="s">
        <v>1045</v>
      </c>
      <c r="U231" s="868">
        <v>578</v>
      </c>
      <c r="V231" s="868" t="s">
        <v>308</v>
      </c>
      <c r="W231" s="868"/>
      <c r="X231" s="868"/>
      <c r="Y231" s="868"/>
      <c r="Z231" s="867">
        <v>1920</v>
      </c>
      <c r="AA231" s="868" t="s">
        <v>53</v>
      </c>
      <c r="AB231" s="868" t="s">
        <v>890</v>
      </c>
      <c r="AC231" s="868" t="s">
        <v>899</v>
      </c>
      <c r="AD231" s="868">
        <v>1920</v>
      </c>
      <c r="AE231" s="775">
        <v>1920</v>
      </c>
      <c r="AF231" s="776">
        <v>46272</v>
      </c>
      <c r="AG231" s="777"/>
      <c r="AH231" s="918"/>
      <c r="AI231" s="918" t="s">
        <v>308</v>
      </c>
      <c r="AJ231" s="778">
        <v>31</v>
      </c>
      <c r="AK231" s="894"/>
      <c r="AL231" s="895"/>
      <c r="AM231" s="896">
        <v>0</v>
      </c>
      <c r="AN231" s="896"/>
      <c r="AO231" s="896"/>
      <c r="AP231" s="896"/>
      <c r="AQ231" s="896"/>
      <c r="AR231" s="896"/>
      <c r="AS231" s="896"/>
      <c r="AT231" s="896"/>
      <c r="AU231" s="896"/>
      <c r="AV231" s="896"/>
      <c r="AW231" s="896"/>
      <c r="AX231" s="896"/>
      <c r="AY231" s="896"/>
      <c r="AZ231" s="896"/>
      <c r="BA231" s="896"/>
      <c r="BB231" s="896">
        <v>0</v>
      </c>
      <c r="BC231" s="896">
        <v>1920</v>
      </c>
      <c r="BD231" s="896">
        <v>0</v>
      </c>
      <c r="BE231" s="896">
        <v>0</v>
      </c>
      <c r="BF231" s="896">
        <v>0</v>
      </c>
      <c r="BG231" s="896">
        <v>0</v>
      </c>
      <c r="BH231" s="896">
        <v>0</v>
      </c>
      <c r="BI231" s="896">
        <v>1920</v>
      </c>
      <c r="BJ231" s="896" t="s">
        <v>902</v>
      </c>
      <c r="BK231" s="896">
        <v>0</v>
      </c>
      <c r="BL231" s="896"/>
      <c r="BM231" s="896"/>
      <c r="BN231" s="896" t="s">
        <v>308</v>
      </c>
      <c r="BO231" s="896" t="s">
        <v>308</v>
      </c>
      <c r="BP231" s="896" t="s">
        <v>308</v>
      </c>
      <c r="BQ231" s="896" t="s">
        <v>308</v>
      </c>
      <c r="BR231" s="896"/>
      <c r="BS231" s="896" t="s">
        <v>397</v>
      </c>
      <c r="BT231" s="896"/>
      <c r="BU231" s="896" t="s">
        <v>579</v>
      </c>
      <c r="BV231" s="896"/>
      <c r="BW231" s="896"/>
      <c r="BX231" s="896"/>
      <c r="BY231" s="896"/>
      <c r="BZ231" s="896"/>
      <c r="CA231" s="896">
        <v>1920</v>
      </c>
      <c r="CB231" s="896"/>
      <c r="CC231" s="896"/>
      <c r="CD231" s="896"/>
      <c r="CE231" s="896"/>
      <c r="CF231" s="896"/>
      <c r="CG231" s="896"/>
      <c r="CH231" s="896"/>
      <c r="CI231" s="896"/>
      <c r="CJ231" s="896"/>
      <c r="CK231" s="867"/>
      <c r="CL231" s="867" t="s">
        <v>397</v>
      </c>
      <c r="CM231" s="867">
        <v>1920</v>
      </c>
      <c r="CN231" s="867">
        <v>1920</v>
      </c>
      <c r="CO231" s="867" t="s">
        <v>397</v>
      </c>
      <c r="CP231" s="867">
        <v>1920</v>
      </c>
      <c r="CQ231" s="773">
        <v>1920</v>
      </c>
      <c r="CR231" s="772">
        <v>1920</v>
      </c>
      <c r="CS231" s="869"/>
      <c r="CT231" s="782" t="s">
        <v>308</v>
      </c>
      <c r="CU231" s="866" t="s">
        <v>308</v>
      </c>
      <c r="CV231" s="776"/>
      <c r="CW231" s="776"/>
      <c r="CX231" s="782">
        <v>46255</v>
      </c>
      <c r="CY231" s="870" t="s">
        <v>923</v>
      </c>
      <c r="CZ231" s="870">
        <v>0</v>
      </c>
      <c r="DA231" s="871">
        <v>46269</v>
      </c>
      <c r="DB231" s="871" t="s">
        <v>633</v>
      </c>
      <c r="DC231" s="871" t="s">
        <v>634</v>
      </c>
      <c r="DD231" s="871" t="s">
        <v>390</v>
      </c>
      <c r="DE231" s="871" t="s">
        <v>397</v>
      </c>
      <c r="DF231" s="871" t="s">
        <v>397</v>
      </c>
      <c r="DG231" s="871" t="s">
        <v>397</v>
      </c>
      <c r="DH231" s="872">
        <v>0</v>
      </c>
      <c r="DI231" s="776" t="s">
        <v>397</v>
      </c>
      <c r="DJ231" s="776">
        <v>46272</v>
      </c>
      <c r="DK231" s="776" t="s">
        <v>390</v>
      </c>
      <c r="DL231" s="776">
        <v>46283</v>
      </c>
      <c r="DM231" s="776">
        <v>46287</v>
      </c>
      <c r="DN231" s="776">
        <v>46287</v>
      </c>
      <c r="DO231" s="873">
        <v>0</v>
      </c>
      <c r="DP231" s="776">
        <v>46304</v>
      </c>
      <c r="DQ231" s="776">
        <v>46304</v>
      </c>
      <c r="DR231" s="776">
        <v>46304</v>
      </c>
      <c r="DS231" s="872">
        <v>46304</v>
      </c>
      <c r="DT231" s="752">
        <v>46304</v>
      </c>
      <c r="DU231" s="753">
        <v>-7</v>
      </c>
      <c r="DV231" s="753" t="s">
        <v>308</v>
      </c>
      <c r="DW231" s="754">
        <v>46295</v>
      </c>
      <c r="DX231" s="755">
        <v>46297</v>
      </c>
      <c r="DY231" s="754" t="e">
        <v>#VALUE!</v>
      </c>
      <c r="DZ231" s="754" t="e">
        <v>#VALUE!</v>
      </c>
      <c r="EA231" s="754"/>
      <c r="EB231" s="754"/>
      <c r="HA231" s="756" t="s">
        <v>397</v>
      </c>
      <c r="HB231" s="756" t="s">
        <v>397</v>
      </c>
      <c r="HC231" s="756" t="s">
        <v>397</v>
      </c>
      <c r="HD231" s="756" t="s">
        <v>397</v>
      </c>
      <c r="HE231" s="756" t="s">
        <v>397</v>
      </c>
      <c r="HF231" s="756" t="s">
        <v>397</v>
      </c>
      <c r="HG231" s="756" t="s">
        <v>397</v>
      </c>
      <c r="HH231" s="756" t="s">
        <v>397</v>
      </c>
      <c r="HI231" s="756" t="s">
        <v>397</v>
      </c>
      <c r="HJ231" s="756" t="s">
        <v>397</v>
      </c>
      <c r="HK231"/>
      <c r="HL231"/>
      <c r="HM231"/>
      <c r="HN231" s="756" t="str">
        <f t="shared" si="7"/>
        <v>AUTO PRINT</v>
      </c>
      <c r="HO231"/>
      <c r="HP231" s="757" t="s">
        <v>572</v>
      </c>
      <c r="HQ231" s="757" t="s">
        <v>572</v>
      </c>
      <c r="HR231" s="757" t="s">
        <v>572</v>
      </c>
      <c r="HS231"/>
      <c r="HW231" s="758"/>
      <c r="HX231"/>
      <c r="HY231" s="759" t="s">
        <v>572</v>
      </c>
      <c r="HZ231" s="759" t="s">
        <v>572</v>
      </c>
      <c r="IA231" s="759" t="s">
        <v>572</v>
      </c>
      <c r="IC231" s="760" t="s">
        <v>572</v>
      </c>
      <c r="ID231" s="760" t="s">
        <v>572</v>
      </c>
      <c r="IE231" s="760" t="s">
        <v>572</v>
      </c>
      <c r="IF231" s="761" t="s">
        <v>572</v>
      </c>
      <c r="IG231" s="619" t="str">
        <f t="shared" si="8"/>
        <v>IN HOUSE (MANUAL)</v>
      </c>
      <c r="II231" s="761" t="s">
        <v>572</v>
      </c>
      <c r="IK231" s="761" t="str">
        <f>IFERROR(VLOOKUP($M231,#REF!,13,0),"IN HOUSE (MANUAL)")</f>
        <v>IN HOUSE (MANUAL)</v>
      </c>
      <c r="IM231" s="760" t="s">
        <v>572</v>
      </c>
      <c r="IN231" s="760" t="s">
        <v>572</v>
      </c>
      <c r="IO231" s="760" t="s">
        <v>572</v>
      </c>
      <c r="IQ231" s="760" t="s">
        <v>572</v>
      </c>
      <c r="IR231" s="760" t="s">
        <v>572</v>
      </c>
      <c r="IT231" s="760" t="s">
        <v>572</v>
      </c>
      <c r="IV231" s="760" t="s">
        <v>572</v>
      </c>
      <c r="IW231" s="760" t="s">
        <v>239</v>
      </c>
      <c r="IY231" s="760">
        <v>1920</v>
      </c>
      <c r="IZ231" s="760">
        <v>1920</v>
      </c>
      <c r="JB231" s="760" t="s">
        <v>572</v>
      </c>
      <c r="JC231" s="760" t="s">
        <v>572</v>
      </c>
      <c r="JE231" s="760" t="s">
        <v>572</v>
      </c>
      <c r="JF231" s="760" t="s">
        <v>572</v>
      </c>
    </row>
    <row r="232" spans="1:266" ht="17.25" customHeight="1" x14ac:dyDescent="0.35">
      <c r="A232" s="618" t="s">
        <v>1046</v>
      </c>
      <c r="B232" s="730">
        <v>128</v>
      </c>
      <c r="C232" s="730" t="s">
        <v>985</v>
      </c>
      <c r="D232" s="730" t="s">
        <v>985</v>
      </c>
      <c r="E232" s="730">
        <v>4</v>
      </c>
      <c r="F232" s="731" t="s">
        <v>574</v>
      </c>
      <c r="G232" s="732">
        <v>1</v>
      </c>
      <c r="H232" s="826">
        <v>46232</v>
      </c>
      <c r="I232" s="730">
        <v>40</v>
      </c>
      <c r="J232" s="730" t="s">
        <v>308</v>
      </c>
      <c r="K232" s="730">
        <v>41</v>
      </c>
      <c r="L232" s="730" t="s">
        <v>1047</v>
      </c>
      <c r="M232" s="772" t="s">
        <v>1046</v>
      </c>
      <c r="N232" s="772">
        <v>0</v>
      </c>
      <c r="O232" s="772" t="s">
        <v>390</v>
      </c>
      <c r="P232" s="772">
        <v>0</v>
      </c>
      <c r="Q232" s="772" t="s">
        <v>390</v>
      </c>
      <c r="R232" s="772" t="s">
        <v>987</v>
      </c>
      <c r="S232" s="772"/>
      <c r="T232" s="772" t="s">
        <v>1045</v>
      </c>
      <c r="U232" s="772">
        <v>578</v>
      </c>
      <c r="V232" s="772" t="s">
        <v>308</v>
      </c>
      <c r="W232" s="772"/>
      <c r="X232" s="772"/>
      <c r="Y232" s="772"/>
      <c r="Z232" s="773"/>
      <c r="AA232" s="772" t="s">
        <v>53</v>
      </c>
      <c r="AB232" s="772" t="s">
        <v>863</v>
      </c>
      <c r="AC232" s="772" t="s">
        <v>751</v>
      </c>
      <c r="AD232" s="772">
        <v>204</v>
      </c>
      <c r="AE232" s="864">
        <v>204</v>
      </c>
      <c r="AF232" s="774">
        <v>46277</v>
      </c>
      <c r="AG232" s="777"/>
      <c r="AH232" s="777"/>
      <c r="AI232" s="777" t="s">
        <v>308</v>
      </c>
      <c r="AJ232" s="778">
        <v>32</v>
      </c>
      <c r="AK232" s="779"/>
      <c r="AL232" s="778"/>
      <c r="AM232" s="780">
        <v>204</v>
      </c>
      <c r="AN232" s="780"/>
      <c r="AO232" s="780"/>
      <c r="AP232" s="780"/>
      <c r="AQ232" s="780"/>
      <c r="AR232" s="780"/>
      <c r="AS232" s="780"/>
      <c r="AT232" s="780"/>
      <c r="AU232" s="780"/>
      <c r="AV232" s="780"/>
      <c r="AW232" s="780"/>
      <c r="AX232" s="780"/>
      <c r="AY232" s="780"/>
      <c r="AZ232" s="780"/>
      <c r="BA232" s="780"/>
      <c r="BB232" s="780">
        <v>0</v>
      </c>
      <c r="BC232" s="780">
        <v>204</v>
      </c>
      <c r="BD232" s="780">
        <v>0</v>
      </c>
      <c r="BE232" s="780">
        <v>0</v>
      </c>
      <c r="BF232" s="780">
        <v>0</v>
      </c>
      <c r="BG232" s="780">
        <v>0</v>
      </c>
      <c r="BH232" s="780">
        <v>0</v>
      </c>
      <c r="BI232" s="780">
        <v>204</v>
      </c>
      <c r="BJ232" s="780"/>
      <c r="BK232" s="780">
        <v>0</v>
      </c>
      <c r="BL232" s="780"/>
      <c r="BM232" s="780"/>
      <c r="BN232" s="780" t="s">
        <v>308</v>
      </c>
      <c r="BO232" s="780" t="s">
        <v>308</v>
      </c>
      <c r="BP232" s="780" t="s">
        <v>308</v>
      </c>
      <c r="BQ232" s="780" t="s">
        <v>308</v>
      </c>
      <c r="BR232" s="780"/>
      <c r="BS232" s="780" t="s">
        <v>397</v>
      </c>
      <c r="BT232" s="780"/>
      <c r="BU232" s="780" t="s">
        <v>579</v>
      </c>
      <c r="BV232" s="780"/>
      <c r="BW232" s="780"/>
      <c r="BX232" s="780"/>
      <c r="BY232" s="780"/>
      <c r="BZ232" s="780"/>
      <c r="CA232" s="780">
        <v>204</v>
      </c>
      <c r="CB232" s="780"/>
      <c r="CC232" s="780"/>
      <c r="CD232" s="780"/>
      <c r="CE232" s="780"/>
      <c r="CF232" s="780"/>
      <c r="CG232" s="780"/>
      <c r="CH232" s="780"/>
      <c r="CI232" s="780"/>
      <c r="CJ232" s="780"/>
      <c r="CK232" s="773"/>
      <c r="CL232" s="773" t="s">
        <v>397</v>
      </c>
      <c r="CM232" s="773">
        <v>204</v>
      </c>
      <c r="CN232" s="773">
        <v>204</v>
      </c>
      <c r="CO232" s="773" t="s">
        <v>397</v>
      </c>
      <c r="CP232" s="773">
        <v>204</v>
      </c>
      <c r="CQ232" s="773">
        <v>204</v>
      </c>
      <c r="CR232" s="772">
        <v>204</v>
      </c>
      <c r="CS232" s="898"/>
      <c r="CT232" s="865" t="s">
        <v>308</v>
      </c>
      <c r="CU232" s="899" t="s">
        <v>308</v>
      </c>
      <c r="CV232" s="774"/>
      <c r="CW232" s="774"/>
      <c r="CX232" s="865">
        <v>46277</v>
      </c>
      <c r="CY232" s="784" t="s">
        <v>887</v>
      </c>
      <c r="CZ232" s="784" t="s">
        <v>308</v>
      </c>
      <c r="DA232" s="785">
        <v>46254</v>
      </c>
      <c r="DB232" s="785" t="s">
        <v>615</v>
      </c>
      <c r="DC232" s="785" t="s">
        <v>616</v>
      </c>
      <c r="DD232" s="785">
        <v>46276</v>
      </c>
      <c r="DE232" s="785" t="s">
        <v>397</v>
      </c>
      <c r="DF232" s="785" t="s">
        <v>397</v>
      </c>
      <c r="DG232" s="785" t="s">
        <v>397</v>
      </c>
      <c r="DH232" s="786">
        <v>0</v>
      </c>
      <c r="DI232" s="774" t="s">
        <v>397</v>
      </c>
      <c r="DJ232" s="774">
        <v>46273</v>
      </c>
      <c r="DK232" s="774" t="s">
        <v>390</v>
      </c>
      <c r="DL232" s="774">
        <v>46290</v>
      </c>
      <c r="DM232" s="774">
        <v>46293</v>
      </c>
      <c r="DN232" s="774">
        <v>46293</v>
      </c>
      <c r="DO232" s="787" t="s">
        <v>308</v>
      </c>
      <c r="DP232" s="774">
        <v>46304</v>
      </c>
      <c r="DQ232" s="774">
        <v>46304</v>
      </c>
      <c r="DR232" s="774">
        <v>46304</v>
      </c>
      <c r="DS232" s="786">
        <v>46304</v>
      </c>
      <c r="DT232" s="752">
        <v>46304</v>
      </c>
      <c r="DU232" s="753">
        <v>-7</v>
      </c>
      <c r="DV232" s="753" t="s">
        <v>308</v>
      </c>
      <c r="DW232" s="754">
        <v>46297</v>
      </c>
      <c r="DX232" s="755">
        <v>46297</v>
      </c>
      <c r="DY232" s="754" t="e">
        <v>#VALUE!</v>
      </c>
      <c r="DZ232" s="754" t="e">
        <v>#VALUE!</v>
      </c>
      <c r="EA232" s="754"/>
      <c r="EB232" s="754"/>
      <c r="HA232" s="756" t="s">
        <v>397</v>
      </c>
      <c r="HB232" s="756" t="s">
        <v>397</v>
      </c>
      <c r="HC232" s="756" t="s">
        <v>397</v>
      </c>
      <c r="HD232" s="756" t="s">
        <v>397</v>
      </c>
      <c r="HE232" s="756" t="s">
        <v>397</v>
      </c>
      <c r="HF232" s="756" t="s">
        <v>397</v>
      </c>
      <c r="HG232" s="756" t="s">
        <v>397</v>
      </c>
      <c r="HH232" s="756" t="s">
        <v>397</v>
      </c>
      <c r="HI232" s="756" t="s">
        <v>397</v>
      </c>
      <c r="HJ232" s="756" t="s">
        <v>397</v>
      </c>
      <c r="HK232"/>
      <c r="HL232"/>
      <c r="HM232"/>
      <c r="HN232" s="756" t="str">
        <f t="shared" si="7"/>
        <v>AUTO PRINT</v>
      </c>
      <c r="HO232"/>
      <c r="HP232" s="757" t="s">
        <v>572</v>
      </c>
      <c r="HQ232" s="757" t="s">
        <v>572</v>
      </c>
      <c r="HR232" s="757" t="s">
        <v>572</v>
      </c>
      <c r="HS232"/>
      <c r="HW232" s="758"/>
      <c r="HX232"/>
      <c r="HY232" s="759" t="s">
        <v>572</v>
      </c>
      <c r="HZ232" s="759" t="s">
        <v>572</v>
      </c>
      <c r="IA232" s="759" t="s">
        <v>572</v>
      </c>
      <c r="IC232" s="760" t="s">
        <v>572</v>
      </c>
      <c r="ID232" s="760" t="s">
        <v>572</v>
      </c>
      <c r="IE232" s="760" t="s">
        <v>572</v>
      </c>
      <c r="IF232" s="761" t="s">
        <v>572</v>
      </c>
      <c r="IG232" s="619" t="str">
        <f t="shared" si="8"/>
        <v>IN HOUSE (MANUAL)</v>
      </c>
      <c r="II232" s="761" t="s">
        <v>572</v>
      </c>
      <c r="IK232" s="761" t="str">
        <f>IFERROR(VLOOKUP($M232,#REF!,13,0),"IN HOUSE (MANUAL)")</f>
        <v>IN HOUSE (MANUAL)</v>
      </c>
      <c r="IM232" s="760" t="s">
        <v>572</v>
      </c>
      <c r="IN232" s="760" t="s">
        <v>572</v>
      </c>
      <c r="IO232" s="760" t="s">
        <v>572</v>
      </c>
      <c r="IQ232" s="760" t="s">
        <v>572</v>
      </c>
      <c r="IR232" s="760" t="s">
        <v>572</v>
      </c>
      <c r="IT232" s="760" t="s">
        <v>572</v>
      </c>
      <c r="IV232" s="760" t="s">
        <v>572</v>
      </c>
      <c r="IW232" s="760" t="s">
        <v>572</v>
      </c>
      <c r="IY232" s="760" t="s">
        <v>572</v>
      </c>
      <c r="IZ232" s="760" t="s">
        <v>572</v>
      </c>
      <c r="JB232" s="760" t="s">
        <v>572</v>
      </c>
      <c r="JC232" s="760" t="s">
        <v>572</v>
      </c>
      <c r="JE232" s="760" t="s">
        <v>572</v>
      </c>
      <c r="JF232" s="760" t="s">
        <v>572</v>
      </c>
    </row>
    <row r="233" spans="1:266" ht="17.25" customHeight="1" collapsed="1" x14ac:dyDescent="0.35">
      <c r="A233" s="618" t="s">
        <v>1048</v>
      </c>
      <c r="B233" s="730">
        <v>129</v>
      </c>
      <c r="C233" s="730" t="s">
        <v>985</v>
      </c>
      <c r="D233" s="730" t="s">
        <v>985</v>
      </c>
      <c r="E233" s="730">
        <v>4</v>
      </c>
      <c r="F233" s="731" t="s">
        <v>961</v>
      </c>
      <c r="G233" s="732">
        <v>1</v>
      </c>
      <c r="H233" s="826">
        <v>46196</v>
      </c>
      <c r="I233" s="730">
        <v>41</v>
      </c>
      <c r="J233" s="730" t="s">
        <v>308</v>
      </c>
      <c r="K233" s="730">
        <v>42</v>
      </c>
      <c r="L233" s="730" t="s">
        <v>1049</v>
      </c>
      <c r="M233" s="868" t="s">
        <v>1048</v>
      </c>
      <c r="N233" s="868">
        <v>0</v>
      </c>
      <c r="O233" s="868" t="s">
        <v>390</v>
      </c>
      <c r="P233" s="868">
        <v>0</v>
      </c>
      <c r="Q233" s="868" t="s">
        <v>390</v>
      </c>
      <c r="R233" s="868" t="s">
        <v>987</v>
      </c>
      <c r="S233" s="868"/>
      <c r="T233" s="868" t="s">
        <v>1050</v>
      </c>
      <c r="U233" s="868">
        <v>578</v>
      </c>
      <c r="V233" s="868" t="s">
        <v>308</v>
      </c>
      <c r="W233" s="868"/>
      <c r="X233" s="868"/>
      <c r="Y233" s="868"/>
      <c r="Z233" s="867"/>
      <c r="AA233" s="868" t="s">
        <v>53</v>
      </c>
      <c r="AB233" s="868" t="s">
        <v>890</v>
      </c>
      <c r="AC233" s="868" t="s">
        <v>899</v>
      </c>
      <c r="AD233" s="868">
        <v>1512</v>
      </c>
      <c r="AE233" s="775">
        <v>1512</v>
      </c>
      <c r="AF233" s="776">
        <v>46272</v>
      </c>
      <c r="AG233" s="777"/>
      <c r="AH233" s="918"/>
      <c r="AI233" s="918" t="s">
        <v>308</v>
      </c>
      <c r="AJ233" s="778">
        <v>33</v>
      </c>
      <c r="AK233" s="894"/>
      <c r="AL233" s="895"/>
      <c r="AM233" s="896">
        <v>1512</v>
      </c>
      <c r="AN233" s="896"/>
      <c r="AO233" s="896"/>
      <c r="AP233" s="896"/>
      <c r="AQ233" s="896"/>
      <c r="AR233" s="896"/>
      <c r="AS233" s="896"/>
      <c r="AT233" s="896"/>
      <c r="AU233" s="896"/>
      <c r="AV233" s="896"/>
      <c r="AW233" s="896"/>
      <c r="AX233" s="896"/>
      <c r="AY233" s="896"/>
      <c r="AZ233" s="896"/>
      <c r="BA233" s="896"/>
      <c r="BB233" s="896">
        <v>0</v>
      </c>
      <c r="BC233" s="896">
        <v>1512</v>
      </c>
      <c r="BD233" s="896">
        <v>0</v>
      </c>
      <c r="BE233" s="896">
        <v>0</v>
      </c>
      <c r="BF233" s="896">
        <v>0</v>
      </c>
      <c r="BG233" s="896">
        <v>0</v>
      </c>
      <c r="BH233" s="896">
        <v>0</v>
      </c>
      <c r="BI233" s="896">
        <v>1512</v>
      </c>
      <c r="BJ233" s="896"/>
      <c r="BK233" s="896">
        <v>0</v>
      </c>
      <c r="BL233" s="896"/>
      <c r="BM233" s="896"/>
      <c r="BN233" s="896" t="s">
        <v>308</v>
      </c>
      <c r="BO233" s="896" t="s">
        <v>308</v>
      </c>
      <c r="BP233" s="896" t="s">
        <v>308</v>
      </c>
      <c r="BQ233" s="896" t="s">
        <v>308</v>
      </c>
      <c r="BR233" s="896"/>
      <c r="BS233" s="896" t="s">
        <v>397</v>
      </c>
      <c r="BT233" s="896"/>
      <c r="BU233" s="896" t="s">
        <v>579</v>
      </c>
      <c r="BV233" s="896"/>
      <c r="BW233" s="896"/>
      <c r="BX233" s="896"/>
      <c r="BY233" s="896"/>
      <c r="BZ233" s="896"/>
      <c r="CA233" s="896">
        <v>1512</v>
      </c>
      <c r="CB233" s="896"/>
      <c r="CC233" s="896"/>
      <c r="CD233" s="896"/>
      <c r="CE233" s="896"/>
      <c r="CF233" s="896"/>
      <c r="CG233" s="896"/>
      <c r="CH233" s="896"/>
      <c r="CI233" s="896"/>
      <c r="CJ233" s="896"/>
      <c r="CK233" s="867"/>
      <c r="CL233" s="867" t="s">
        <v>397</v>
      </c>
      <c r="CM233" s="867">
        <v>1512</v>
      </c>
      <c r="CN233" s="867">
        <v>1512</v>
      </c>
      <c r="CO233" s="867" t="s">
        <v>397</v>
      </c>
      <c r="CP233" s="867">
        <v>1512</v>
      </c>
      <c r="CQ233" s="773">
        <v>1512</v>
      </c>
      <c r="CR233" s="772">
        <v>1512</v>
      </c>
      <c r="CS233" s="869"/>
      <c r="CT233" s="782" t="s">
        <v>308</v>
      </c>
      <c r="CU233" s="866"/>
      <c r="CV233" s="776"/>
      <c r="CW233" s="776"/>
      <c r="CX233" s="782">
        <v>46272</v>
      </c>
      <c r="CY233" s="870" t="s">
        <v>923</v>
      </c>
      <c r="CZ233" s="870" t="s">
        <v>308</v>
      </c>
      <c r="DA233" s="871">
        <v>46269</v>
      </c>
      <c r="DB233" s="871" t="s">
        <v>633</v>
      </c>
      <c r="DC233" s="871" t="s">
        <v>634</v>
      </c>
      <c r="DD233" s="871" t="s">
        <v>390</v>
      </c>
      <c r="DE233" s="871" t="s">
        <v>397</v>
      </c>
      <c r="DF233" s="871" t="s">
        <v>397</v>
      </c>
      <c r="DG233" s="871" t="s">
        <v>397</v>
      </c>
      <c r="DH233" s="872">
        <v>0</v>
      </c>
      <c r="DI233" s="776" t="s">
        <v>397</v>
      </c>
      <c r="DJ233" s="776">
        <v>46272</v>
      </c>
      <c r="DK233" s="776" t="s">
        <v>390</v>
      </c>
      <c r="DL233" s="776">
        <v>46290</v>
      </c>
      <c r="DM233" s="776">
        <v>46290</v>
      </c>
      <c r="DN233" s="776">
        <v>46290</v>
      </c>
      <c r="DO233" s="873" t="s">
        <v>308</v>
      </c>
      <c r="DP233" s="776">
        <v>46311</v>
      </c>
      <c r="DQ233" s="776">
        <v>46311</v>
      </c>
      <c r="DR233" s="776">
        <v>46311</v>
      </c>
      <c r="DS233" s="872">
        <v>46311</v>
      </c>
      <c r="DT233" s="752">
        <v>46311</v>
      </c>
      <c r="DU233" s="753">
        <v>-10</v>
      </c>
      <c r="DV233" s="753" t="s">
        <v>308</v>
      </c>
      <c r="DW233" s="754">
        <v>46297</v>
      </c>
      <c r="DX233" s="755">
        <v>46301</v>
      </c>
      <c r="DY233" s="754" t="e">
        <v>#VALUE!</v>
      </c>
      <c r="DZ233" s="754" t="e">
        <v>#VALUE!</v>
      </c>
      <c r="EA233" s="754"/>
      <c r="EB233" s="754"/>
      <c r="HA233" s="756" t="s">
        <v>397</v>
      </c>
      <c r="HB233" s="756" t="s">
        <v>397</v>
      </c>
      <c r="HC233" s="756" t="s">
        <v>397</v>
      </c>
      <c r="HD233" s="756" t="s">
        <v>397</v>
      </c>
      <c r="HE233" s="756" t="s">
        <v>397</v>
      </c>
      <c r="HF233" s="756" t="s">
        <v>397</v>
      </c>
      <c r="HG233" s="756" t="s">
        <v>397</v>
      </c>
      <c r="HH233" s="756" t="s">
        <v>397</v>
      </c>
      <c r="HI233" s="756" t="s">
        <v>397</v>
      </c>
      <c r="HJ233" s="756" t="s">
        <v>397</v>
      </c>
      <c r="HK233"/>
      <c r="HL233"/>
      <c r="HM233"/>
      <c r="HN233" s="756" t="str">
        <f t="shared" si="7"/>
        <v>AUTO PRINT</v>
      </c>
      <c r="HO233"/>
      <c r="HP233" s="757" t="s">
        <v>572</v>
      </c>
      <c r="HQ233" s="757" t="s">
        <v>572</v>
      </c>
      <c r="HR233" s="757" t="s">
        <v>572</v>
      </c>
      <c r="HS233"/>
      <c r="HW233" s="758"/>
      <c r="HX233"/>
      <c r="HY233" s="759" t="s">
        <v>572</v>
      </c>
      <c r="HZ233" s="759" t="s">
        <v>572</v>
      </c>
      <c r="IA233" s="759" t="s">
        <v>572</v>
      </c>
      <c r="IC233" s="760" t="s">
        <v>572</v>
      </c>
      <c r="ID233" s="760" t="s">
        <v>572</v>
      </c>
      <c r="IE233" s="760" t="s">
        <v>572</v>
      </c>
      <c r="IF233" s="761" t="s">
        <v>572</v>
      </c>
      <c r="IG233" s="619" t="str">
        <f t="shared" si="8"/>
        <v>IN HOUSE (MANUAL)</v>
      </c>
      <c r="II233" s="761" t="s">
        <v>572</v>
      </c>
      <c r="IK233" s="761" t="str">
        <f>IFERROR(VLOOKUP($M233,#REF!,13,0),"IN HOUSE (MANUAL)")</f>
        <v>IN HOUSE (MANUAL)</v>
      </c>
      <c r="IM233" s="760" t="s">
        <v>572</v>
      </c>
      <c r="IN233" s="760" t="s">
        <v>572</v>
      </c>
      <c r="IO233" s="760" t="s">
        <v>572</v>
      </c>
      <c r="IQ233" s="760" t="s">
        <v>572</v>
      </c>
      <c r="IR233" s="760" t="s">
        <v>572</v>
      </c>
      <c r="IT233" s="760" t="s">
        <v>572</v>
      </c>
      <c r="IV233" s="760" t="s">
        <v>572</v>
      </c>
      <c r="IW233" s="760" t="s">
        <v>572</v>
      </c>
      <c r="IY233" s="760" t="s">
        <v>572</v>
      </c>
      <c r="IZ233" s="760" t="s">
        <v>572</v>
      </c>
      <c r="JB233" s="760" t="s">
        <v>572</v>
      </c>
      <c r="JC233" s="760" t="s">
        <v>572</v>
      </c>
      <c r="JE233" s="760" t="s">
        <v>572</v>
      </c>
      <c r="JF233" s="760" t="s">
        <v>572</v>
      </c>
    </row>
    <row r="234" spans="1:266" ht="17.25" customHeight="1" x14ac:dyDescent="0.35">
      <c r="A234" s="618" t="s">
        <v>1051</v>
      </c>
      <c r="B234" s="730">
        <v>130</v>
      </c>
      <c r="C234" s="730" t="s">
        <v>985</v>
      </c>
      <c r="D234" s="730" t="s">
        <v>985</v>
      </c>
      <c r="E234" s="730">
        <v>4</v>
      </c>
      <c r="F234" s="731" t="s">
        <v>574</v>
      </c>
      <c r="G234" s="732">
        <v>1</v>
      </c>
      <c r="H234" s="826">
        <v>46196</v>
      </c>
      <c r="I234" s="730">
        <v>41</v>
      </c>
      <c r="J234" s="730" t="s">
        <v>308</v>
      </c>
      <c r="K234" s="730">
        <v>42</v>
      </c>
      <c r="L234" s="730" t="s">
        <v>1052</v>
      </c>
      <c r="M234" s="868" t="s">
        <v>1051</v>
      </c>
      <c r="N234" s="868">
        <v>0</v>
      </c>
      <c r="O234" s="868" t="s">
        <v>390</v>
      </c>
      <c r="P234" s="868">
        <v>0</v>
      </c>
      <c r="Q234" s="868" t="s">
        <v>390</v>
      </c>
      <c r="R234" s="868" t="s">
        <v>987</v>
      </c>
      <c r="S234" s="868" t="s">
        <v>308</v>
      </c>
      <c r="T234" s="868" t="s">
        <v>1008</v>
      </c>
      <c r="U234" s="868">
        <v>578</v>
      </c>
      <c r="V234" s="868" t="s">
        <v>308</v>
      </c>
      <c r="W234" s="868"/>
      <c r="X234" s="868"/>
      <c r="Y234" s="868"/>
      <c r="Z234" s="867"/>
      <c r="AA234" s="868" t="s">
        <v>53</v>
      </c>
      <c r="AB234" s="868" t="s">
        <v>863</v>
      </c>
      <c r="AC234" s="868" t="s">
        <v>612</v>
      </c>
      <c r="AD234" s="868">
        <v>258</v>
      </c>
      <c r="AE234" s="775">
        <v>258</v>
      </c>
      <c r="AF234" s="776">
        <v>46272</v>
      </c>
      <c r="AG234" s="777"/>
      <c r="AH234" s="918"/>
      <c r="AI234" s="918" t="s">
        <v>728</v>
      </c>
      <c r="AJ234" s="778">
        <v>34</v>
      </c>
      <c r="AK234" s="894"/>
      <c r="AL234" s="895"/>
      <c r="AM234" s="896">
        <v>258</v>
      </c>
      <c r="AN234" s="896"/>
      <c r="AO234" s="896"/>
      <c r="AP234" s="896"/>
      <c r="AQ234" s="896"/>
      <c r="AR234" s="896"/>
      <c r="AS234" s="896"/>
      <c r="AT234" s="896"/>
      <c r="AU234" s="896"/>
      <c r="AV234" s="896"/>
      <c r="AW234" s="896"/>
      <c r="AX234" s="896"/>
      <c r="AY234" s="896"/>
      <c r="AZ234" s="896"/>
      <c r="BA234" s="896"/>
      <c r="BB234" s="896">
        <v>0</v>
      </c>
      <c r="BC234" s="896">
        <v>258</v>
      </c>
      <c r="BD234" s="896">
        <v>0</v>
      </c>
      <c r="BE234" s="896">
        <v>0</v>
      </c>
      <c r="BF234" s="896">
        <v>0</v>
      </c>
      <c r="BG234" s="896">
        <v>0</v>
      </c>
      <c r="BH234" s="896">
        <v>0</v>
      </c>
      <c r="BI234" s="896">
        <v>258</v>
      </c>
      <c r="BJ234" s="896"/>
      <c r="BK234" s="896">
        <v>0</v>
      </c>
      <c r="BL234" s="896"/>
      <c r="BM234" s="896"/>
      <c r="BN234" s="896" t="s">
        <v>308</v>
      </c>
      <c r="BO234" s="896" t="s">
        <v>308</v>
      </c>
      <c r="BP234" s="896" t="s">
        <v>308</v>
      </c>
      <c r="BQ234" s="896" t="s">
        <v>308</v>
      </c>
      <c r="BR234" s="896"/>
      <c r="BS234" s="896" t="s">
        <v>397</v>
      </c>
      <c r="BT234" s="896"/>
      <c r="BU234" s="896" t="s">
        <v>579</v>
      </c>
      <c r="BV234" s="896"/>
      <c r="BW234" s="896"/>
      <c r="BX234" s="896"/>
      <c r="BY234" s="896"/>
      <c r="BZ234" s="896"/>
      <c r="CA234" s="896">
        <v>258</v>
      </c>
      <c r="CB234" s="896"/>
      <c r="CC234" s="896"/>
      <c r="CD234" s="896"/>
      <c r="CE234" s="896"/>
      <c r="CF234" s="896"/>
      <c r="CG234" s="896"/>
      <c r="CH234" s="896"/>
      <c r="CI234" s="896"/>
      <c r="CJ234" s="896"/>
      <c r="CK234" s="867"/>
      <c r="CL234" s="867" t="s">
        <v>397</v>
      </c>
      <c r="CM234" s="867">
        <v>258</v>
      </c>
      <c r="CN234" s="867">
        <v>258</v>
      </c>
      <c r="CO234" s="867" t="s">
        <v>397</v>
      </c>
      <c r="CP234" s="867">
        <v>258</v>
      </c>
      <c r="CQ234" s="773">
        <v>258</v>
      </c>
      <c r="CR234" s="772">
        <v>258</v>
      </c>
      <c r="CS234" s="869"/>
      <c r="CT234" s="782" t="s">
        <v>308</v>
      </c>
      <c r="CU234" s="866" t="s">
        <v>308</v>
      </c>
      <c r="CV234" s="776"/>
      <c r="CW234" s="776"/>
      <c r="CX234" s="782">
        <v>46249</v>
      </c>
      <c r="CY234" s="870" t="s">
        <v>923</v>
      </c>
      <c r="CZ234" s="870">
        <v>0</v>
      </c>
      <c r="DA234" s="871">
        <v>46269</v>
      </c>
      <c r="DB234" s="871" t="s">
        <v>633</v>
      </c>
      <c r="DC234" s="871" t="s">
        <v>634</v>
      </c>
      <c r="DD234" s="871" t="s">
        <v>390</v>
      </c>
      <c r="DE234" s="871" t="s">
        <v>397</v>
      </c>
      <c r="DF234" s="871" t="s">
        <v>397</v>
      </c>
      <c r="DG234" s="871" t="s">
        <v>397</v>
      </c>
      <c r="DH234" s="872">
        <v>0</v>
      </c>
      <c r="DI234" s="776" t="s">
        <v>397</v>
      </c>
      <c r="DJ234" s="776">
        <v>46272</v>
      </c>
      <c r="DK234" s="776" t="s">
        <v>390</v>
      </c>
      <c r="DL234" s="776" t="s">
        <v>390</v>
      </c>
      <c r="DM234" s="776">
        <v>46293</v>
      </c>
      <c r="DN234" s="776">
        <v>46293</v>
      </c>
      <c r="DO234" s="873">
        <v>0</v>
      </c>
      <c r="DP234" s="776">
        <v>46297</v>
      </c>
      <c r="DQ234" s="776">
        <v>46311</v>
      </c>
      <c r="DR234" s="776">
        <v>46311</v>
      </c>
      <c r="DS234" s="872">
        <v>46297</v>
      </c>
      <c r="DT234" s="752">
        <v>46311</v>
      </c>
      <c r="DU234" s="753">
        <v>-10</v>
      </c>
      <c r="DV234" s="753" t="s">
        <v>308</v>
      </c>
      <c r="DW234" s="754">
        <v>46301</v>
      </c>
      <c r="DX234" s="755">
        <v>46301</v>
      </c>
      <c r="DY234" s="754" t="e">
        <v>#VALUE!</v>
      </c>
      <c r="DZ234" s="754" t="e">
        <v>#VALUE!</v>
      </c>
      <c r="EA234" s="754"/>
      <c r="EB234" s="754"/>
      <c r="HA234" s="756" t="s">
        <v>397</v>
      </c>
      <c r="HB234" s="756" t="s">
        <v>397</v>
      </c>
      <c r="HC234" s="756" t="s">
        <v>397</v>
      </c>
      <c r="HD234" s="756" t="s">
        <v>397</v>
      </c>
      <c r="HE234" s="756" t="s">
        <v>397</v>
      </c>
      <c r="HF234" s="756" t="s">
        <v>397</v>
      </c>
      <c r="HG234" s="756" t="s">
        <v>397</v>
      </c>
      <c r="HH234" s="756" t="s">
        <v>397</v>
      </c>
      <c r="HI234" s="756" t="s">
        <v>397</v>
      </c>
      <c r="HJ234" s="756" t="s">
        <v>397</v>
      </c>
      <c r="HK234"/>
      <c r="HL234"/>
      <c r="HM234"/>
      <c r="HN234" s="756" t="str">
        <f t="shared" si="7"/>
        <v>AUTO PRINT</v>
      </c>
      <c r="HO234"/>
      <c r="HP234" s="757" t="s">
        <v>572</v>
      </c>
      <c r="HQ234" s="757" t="s">
        <v>572</v>
      </c>
      <c r="HR234" s="757" t="s">
        <v>572</v>
      </c>
      <c r="HS234"/>
      <c r="HW234" s="758"/>
      <c r="HX234"/>
      <c r="HY234" s="759" t="s">
        <v>572</v>
      </c>
      <c r="HZ234" s="759" t="s">
        <v>572</v>
      </c>
      <c r="IA234" s="759" t="s">
        <v>572</v>
      </c>
      <c r="IC234" s="760" t="s">
        <v>572</v>
      </c>
      <c r="ID234" s="760" t="s">
        <v>572</v>
      </c>
      <c r="IE234" s="760" t="s">
        <v>572</v>
      </c>
      <c r="IF234" s="761" t="s">
        <v>572</v>
      </c>
      <c r="IG234" s="619" t="str">
        <f t="shared" si="8"/>
        <v>IN HOUSE (MANUAL)</v>
      </c>
      <c r="II234" s="761" t="s">
        <v>572</v>
      </c>
      <c r="IK234" s="761" t="str">
        <f>IFERROR(VLOOKUP($M234,#REF!,13,0),"IN HOUSE (MANUAL)")</f>
        <v>IN HOUSE (MANUAL)</v>
      </c>
      <c r="IM234" s="760" t="s">
        <v>572</v>
      </c>
      <c r="IN234" s="760" t="s">
        <v>572</v>
      </c>
      <c r="IO234" s="760" t="s">
        <v>572</v>
      </c>
      <c r="IQ234" s="760" t="s">
        <v>572</v>
      </c>
      <c r="IR234" s="760" t="s">
        <v>572</v>
      </c>
      <c r="IT234" s="760" t="s">
        <v>572</v>
      </c>
      <c r="IV234" s="760" t="s">
        <v>572</v>
      </c>
      <c r="IW234" s="760" t="s">
        <v>572</v>
      </c>
      <c r="IY234" s="760" t="s">
        <v>572</v>
      </c>
      <c r="IZ234" s="760" t="s">
        <v>572</v>
      </c>
      <c r="JB234" s="760" t="s">
        <v>572</v>
      </c>
      <c r="JC234" s="760" t="s">
        <v>572</v>
      </c>
      <c r="JE234" s="760" t="s">
        <v>572</v>
      </c>
      <c r="JF234" s="760" t="s">
        <v>572</v>
      </c>
    </row>
    <row r="235" spans="1:266" ht="17.25" customHeight="1" x14ac:dyDescent="0.35">
      <c r="A235" s="618" t="s">
        <v>1053</v>
      </c>
      <c r="B235" s="730">
        <v>131</v>
      </c>
      <c r="C235" s="730" t="s">
        <v>985</v>
      </c>
      <c r="D235" s="730" t="s">
        <v>985</v>
      </c>
      <c r="E235" s="730">
        <v>4</v>
      </c>
      <c r="F235" s="731" t="s">
        <v>574</v>
      </c>
      <c r="G235" s="732">
        <v>1</v>
      </c>
      <c r="H235" s="826">
        <v>46232</v>
      </c>
      <c r="I235" s="730">
        <v>41</v>
      </c>
      <c r="J235" s="730" t="s">
        <v>308</v>
      </c>
      <c r="K235" s="730">
        <v>42</v>
      </c>
      <c r="L235" s="730" t="s">
        <v>1054</v>
      </c>
      <c r="M235" s="868" t="s">
        <v>1053</v>
      </c>
      <c r="N235" s="868">
        <v>0</v>
      </c>
      <c r="O235" s="868" t="s">
        <v>390</v>
      </c>
      <c r="P235" s="868">
        <v>0</v>
      </c>
      <c r="Q235" s="868" t="s">
        <v>390</v>
      </c>
      <c r="R235" s="868" t="s">
        <v>987</v>
      </c>
      <c r="S235" s="868"/>
      <c r="T235" s="868" t="s">
        <v>1008</v>
      </c>
      <c r="U235" s="868">
        <v>578</v>
      </c>
      <c r="V235" s="868" t="s">
        <v>308</v>
      </c>
      <c r="W235" s="868"/>
      <c r="X235" s="868"/>
      <c r="Y235" s="868"/>
      <c r="Z235" s="867"/>
      <c r="AA235" s="868" t="s">
        <v>53</v>
      </c>
      <c r="AB235" s="868" t="s">
        <v>863</v>
      </c>
      <c r="AC235" s="868" t="s">
        <v>751</v>
      </c>
      <c r="AD235" s="868">
        <v>360</v>
      </c>
      <c r="AE235" s="775">
        <v>360</v>
      </c>
      <c r="AF235" s="776">
        <v>46277</v>
      </c>
      <c r="AG235" s="777"/>
      <c r="AH235" s="918"/>
      <c r="AI235" s="918" t="s">
        <v>625</v>
      </c>
      <c r="AJ235" s="778">
        <v>35</v>
      </c>
      <c r="AK235" s="894"/>
      <c r="AL235" s="895"/>
      <c r="AM235" s="896">
        <v>360</v>
      </c>
      <c r="AN235" s="896"/>
      <c r="AO235" s="896"/>
      <c r="AP235" s="896"/>
      <c r="AQ235" s="896"/>
      <c r="AR235" s="896"/>
      <c r="AS235" s="896"/>
      <c r="AT235" s="896"/>
      <c r="AU235" s="896"/>
      <c r="AV235" s="896"/>
      <c r="AW235" s="896"/>
      <c r="AX235" s="896"/>
      <c r="AY235" s="896"/>
      <c r="AZ235" s="896"/>
      <c r="BA235" s="896"/>
      <c r="BB235" s="896">
        <v>0</v>
      </c>
      <c r="BC235" s="896">
        <v>360</v>
      </c>
      <c r="BD235" s="896">
        <v>0</v>
      </c>
      <c r="BE235" s="896">
        <v>0</v>
      </c>
      <c r="BF235" s="896">
        <v>0</v>
      </c>
      <c r="BG235" s="896">
        <v>0</v>
      </c>
      <c r="BH235" s="896">
        <v>0</v>
      </c>
      <c r="BI235" s="896">
        <v>360</v>
      </c>
      <c r="BJ235" s="896"/>
      <c r="BK235" s="896">
        <v>0</v>
      </c>
      <c r="BL235" s="896"/>
      <c r="BM235" s="896"/>
      <c r="BN235" s="896" t="s">
        <v>308</v>
      </c>
      <c r="BO235" s="896" t="s">
        <v>308</v>
      </c>
      <c r="BP235" s="896" t="s">
        <v>308</v>
      </c>
      <c r="BQ235" s="896" t="s">
        <v>308</v>
      </c>
      <c r="BR235" s="896"/>
      <c r="BS235" s="896" t="s">
        <v>397</v>
      </c>
      <c r="BT235" s="896"/>
      <c r="BU235" s="896" t="s">
        <v>579</v>
      </c>
      <c r="BV235" s="896"/>
      <c r="BW235" s="896"/>
      <c r="BX235" s="896"/>
      <c r="BY235" s="896"/>
      <c r="BZ235" s="896"/>
      <c r="CA235" s="896">
        <v>360</v>
      </c>
      <c r="CB235" s="896"/>
      <c r="CC235" s="896"/>
      <c r="CD235" s="896"/>
      <c r="CE235" s="896"/>
      <c r="CF235" s="896"/>
      <c r="CG235" s="896"/>
      <c r="CH235" s="896"/>
      <c r="CI235" s="896"/>
      <c r="CJ235" s="896"/>
      <c r="CK235" s="867"/>
      <c r="CL235" s="867" t="s">
        <v>397</v>
      </c>
      <c r="CM235" s="867">
        <v>360</v>
      </c>
      <c r="CN235" s="867">
        <v>360</v>
      </c>
      <c r="CO235" s="867" t="s">
        <v>397</v>
      </c>
      <c r="CP235" s="867">
        <v>360</v>
      </c>
      <c r="CQ235" s="773">
        <v>360</v>
      </c>
      <c r="CR235" s="772">
        <v>360</v>
      </c>
      <c r="CS235" s="869"/>
      <c r="CT235" s="782" t="s">
        <v>308</v>
      </c>
      <c r="CU235" s="866"/>
      <c r="CV235" s="776"/>
      <c r="CW235" s="776"/>
      <c r="CX235" s="782">
        <v>46277</v>
      </c>
      <c r="CY235" s="870" t="s">
        <v>887</v>
      </c>
      <c r="CZ235" s="870" t="s">
        <v>308</v>
      </c>
      <c r="DA235" s="871">
        <v>46254</v>
      </c>
      <c r="DB235" s="871" t="s">
        <v>615</v>
      </c>
      <c r="DC235" s="871" t="s">
        <v>713</v>
      </c>
      <c r="DD235" s="871">
        <v>46277</v>
      </c>
      <c r="DE235" s="871" t="s">
        <v>397</v>
      </c>
      <c r="DF235" s="871" t="s">
        <v>397</v>
      </c>
      <c r="DG235" s="871" t="s">
        <v>397</v>
      </c>
      <c r="DH235" s="872">
        <v>0</v>
      </c>
      <c r="DI235" s="776" t="s">
        <v>397</v>
      </c>
      <c r="DJ235" s="776">
        <v>46273</v>
      </c>
      <c r="DK235" s="776" t="s">
        <v>390</v>
      </c>
      <c r="DL235" s="776">
        <v>46297</v>
      </c>
      <c r="DM235" s="776">
        <v>46294</v>
      </c>
      <c r="DN235" s="776">
        <v>46294</v>
      </c>
      <c r="DO235" s="873" t="s">
        <v>308</v>
      </c>
      <c r="DP235" s="776">
        <v>46311</v>
      </c>
      <c r="DQ235" s="776">
        <v>46319</v>
      </c>
      <c r="DR235" s="776">
        <v>46319</v>
      </c>
      <c r="DS235" s="872">
        <v>46311</v>
      </c>
      <c r="DT235" s="752">
        <v>46319</v>
      </c>
      <c r="DU235" s="753">
        <v>-9</v>
      </c>
      <c r="DV235" s="753" t="s">
        <v>308</v>
      </c>
      <c r="DW235" s="754">
        <v>46301</v>
      </c>
      <c r="DX235" s="755">
        <v>46302</v>
      </c>
      <c r="DY235" s="754" t="e">
        <v>#VALUE!</v>
      </c>
      <c r="DZ235" s="754" t="e">
        <v>#VALUE!</v>
      </c>
      <c r="EA235" s="754"/>
      <c r="EB235" s="754"/>
      <c r="HA235" s="756" t="s">
        <v>397</v>
      </c>
      <c r="HB235" s="756" t="s">
        <v>397</v>
      </c>
      <c r="HC235" s="756" t="s">
        <v>397</v>
      </c>
      <c r="HD235" s="756" t="s">
        <v>397</v>
      </c>
      <c r="HE235" s="756" t="s">
        <v>397</v>
      </c>
      <c r="HF235" s="756" t="s">
        <v>397</v>
      </c>
      <c r="HG235" s="756" t="s">
        <v>397</v>
      </c>
      <c r="HH235" s="756" t="s">
        <v>397</v>
      </c>
      <c r="HI235" s="756" t="s">
        <v>397</v>
      </c>
      <c r="HJ235" s="756" t="s">
        <v>397</v>
      </c>
      <c r="HK235"/>
      <c r="HL235"/>
      <c r="HM235"/>
      <c r="HN235" s="756" t="str">
        <f t="shared" si="7"/>
        <v>AUTO PRINT</v>
      </c>
      <c r="HO235"/>
      <c r="HP235" s="757" t="s">
        <v>572</v>
      </c>
      <c r="HQ235" s="757" t="s">
        <v>572</v>
      </c>
      <c r="HR235" s="757" t="s">
        <v>572</v>
      </c>
      <c r="HS235"/>
      <c r="HW235" s="758"/>
      <c r="HX235"/>
      <c r="HY235" s="759" t="s">
        <v>572</v>
      </c>
      <c r="HZ235" s="759" t="s">
        <v>572</v>
      </c>
      <c r="IA235" s="759" t="s">
        <v>572</v>
      </c>
      <c r="IC235" s="760" t="s">
        <v>572</v>
      </c>
      <c r="ID235" s="760" t="s">
        <v>572</v>
      </c>
      <c r="IE235" s="760" t="s">
        <v>572</v>
      </c>
      <c r="IF235" s="761" t="s">
        <v>572</v>
      </c>
      <c r="IG235" s="619" t="str">
        <f t="shared" si="8"/>
        <v>IN HOUSE (MANUAL)</v>
      </c>
      <c r="II235" s="761" t="s">
        <v>572</v>
      </c>
      <c r="IK235" s="761" t="str">
        <f>IFERROR(VLOOKUP($M235,#REF!,13,0),"IN HOUSE (MANUAL)")</f>
        <v>IN HOUSE (MANUAL)</v>
      </c>
      <c r="IM235" s="760" t="s">
        <v>572</v>
      </c>
      <c r="IN235" s="760" t="s">
        <v>572</v>
      </c>
      <c r="IO235" s="760" t="s">
        <v>572</v>
      </c>
      <c r="IQ235" s="760" t="s">
        <v>572</v>
      </c>
      <c r="IR235" s="760" t="s">
        <v>572</v>
      </c>
      <c r="IT235" s="760" t="s">
        <v>572</v>
      </c>
      <c r="IV235" s="760" t="s">
        <v>572</v>
      </c>
      <c r="IW235" s="760" t="s">
        <v>572</v>
      </c>
      <c r="IY235" s="760" t="s">
        <v>572</v>
      </c>
      <c r="IZ235" s="760" t="s">
        <v>572</v>
      </c>
      <c r="JB235" s="760" t="s">
        <v>572</v>
      </c>
      <c r="JC235" s="760" t="s">
        <v>572</v>
      </c>
      <c r="JE235" s="760" t="s">
        <v>572</v>
      </c>
      <c r="JF235" s="760" t="s">
        <v>572</v>
      </c>
    </row>
    <row r="236" spans="1:266" ht="17.25" customHeight="1" collapsed="1" x14ac:dyDescent="0.35">
      <c r="A236" s="618" t="s">
        <v>1055</v>
      </c>
      <c r="B236" s="730">
        <v>132</v>
      </c>
      <c r="C236" s="730" t="s">
        <v>985</v>
      </c>
      <c r="D236" s="730" t="s">
        <v>985</v>
      </c>
      <c r="E236" s="730">
        <v>4</v>
      </c>
      <c r="F236" s="731" t="s">
        <v>574</v>
      </c>
      <c r="G236" s="732">
        <v>1</v>
      </c>
      <c r="H236" s="826">
        <v>46232</v>
      </c>
      <c r="I236" s="730">
        <v>41</v>
      </c>
      <c r="J236" s="730" t="s">
        <v>308</v>
      </c>
      <c r="K236" s="730">
        <v>42</v>
      </c>
      <c r="L236" s="730" t="s">
        <v>1056</v>
      </c>
      <c r="M236" s="868" t="s">
        <v>1055</v>
      </c>
      <c r="N236" s="868">
        <v>0</v>
      </c>
      <c r="O236" s="868" t="s">
        <v>390</v>
      </c>
      <c r="P236" s="868">
        <v>0</v>
      </c>
      <c r="Q236" s="868" t="s">
        <v>390</v>
      </c>
      <c r="R236" s="868" t="s">
        <v>987</v>
      </c>
      <c r="S236" s="868"/>
      <c r="T236" s="868" t="s">
        <v>1008</v>
      </c>
      <c r="U236" s="868">
        <v>578</v>
      </c>
      <c r="V236" s="868" t="s">
        <v>308</v>
      </c>
      <c r="W236" s="868"/>
      <c r="X236" s="868"/>
      <c r="Y236" s="868"/>
      <c r="Z236" s="867"/>
      <c r="AA236" s="868" t="s">
        <v>53</v>
      </c>
      <c r="AB236" s="868" t="s">
        <v>863</v>
      </c>
      <c r="AC236" s="868" t="s">
        <v>751</v>
      </c>
      <c r="AD236" s="868">
        <v>300</v>
      </c>
      <c r="AE236" s="775">
        <v>300</v>
      </c>
      <c r="AF236" s="776">
        <v>46277</v>
      </c>
      <c r="AG236" s="777"/>
      <c r="AH236" s="918"/>
      <c r="AI236" s="918" t="s">
        <v>625</v>
      </c>
      <c r="AJ236" s="778">
        <v>36</v>
      </c>
      <c r="AK236" s="894"/>
      <c r="AL236" s="895"/>
      <c r="AM236" s="896">
        <v>300</v>
      </c>
      <c r="AN236" s="896"/>
      <c r="AO236" s="896"/>
      <c r="AP236" s="896"/>
      <c r="AQ236" s="896"/>
      <c r="AR236" s="896"/>
      <c r="AS236" s="896"/>
      <c r="AT236" s="896"/>
      <c r="AU236" s="896"/>
      <c r="AV236" s="896"/>
      <c r="AW236" s="896"/>
      <c r="AX236" s="896"/>
      <c r="AY236" s="896"/>
      <c r="AZ236" s="896"/>
      <c r="BA236" s="896"/>
      <c r="BB236" s="896">
        <v>0</v>
      </c>
      <c r="BC236" s="896">
        <v>300</v>
      </c>
      <c r="BD236" s="896">
        <v>0</v>
      </c>
      <c r="BE236" s="896">
        <v>0</v>
      </c>
      <c r="BF236" s="896">
        <v>0</v>
      </c>
      <c r="BG236" s="896">
        <v>0</v>
      </c>
      <c r="BH236" s="896">
        <v>0</v>
      </c>
      <c r="BI236" s="896">
        <v>300</v>
      </c>
      <c r="BJ236" s="896"/>
      <c r="BK236" s="896">
        <v>0</v>
      </c>
      <c r="BL236" s="896"/>
      <c r="BM236" s="896"/>
      <c r="BN236" s="896" t="s">
        <v>308</v>
      </c>
      <c r="BO236" s="896" t="s">
        <v>308</v>
      </c>
      <c r="BP236" s="896" t="s">
        <v>308</v>
      </c>
      <c r="BQ236" s="896" t="s">
        <v>308</v>
      </c>
      <c r="BR236" s="896"/>
      <c r="BS236" s="896" t="s">
        <v>397</v>
      </c>
      <c r="BT236" s="896"/>
      <c r="BU236" s="896" t="s">
        <v>579</v>
      </c>
      <c r="BV236" s="896"/>
      <c r="BW236" s="896"/>
      <c r="BX236" s="896"/>
      <c r="BY236" s="896"/>
      <c r="BZ236" s="896"/>
      <c r="CA236" s="896">
        <v>300</v>
      </c>
      <c r="CB236" s="896"/>
      <c r="CC236" s="896"/>
      <c r="CD236" s="896"/>
      <c r="CE236" s="896"/>
      <c r="CF236" s="896"/>
      <c r="CG236" s="896"/>
      <c r="CH236" s="896"/>
      <c r="CI236" s="896"/>
      <c r="CJ236" s="896"/>
      <c r="CK236" s="867"/>
      <c r="CL236" s="867" t="s">
        <v>397</v>
      </c>
      <c r="CM236" s="867">
        <v>300</v>
      </c>
      <c r="CN236" s="867">
        <v>300</v>
      </c>
      <c r="CO236" s="867" t="s">
        <v>397</v>
      </c>
      <c r="CP236" s="867">
        <v>300</v>
      </c>
      <c r="CQ236" s="773">
        <v>300</v>
      </c>
      <c r="CR236" s="772">
        <v>300</v>
      </c>
      <c r="CS236" s="869"/>
      <c r="CT236" s="782" t="s">
        <v>308</v>
      </c>
      <c r="CU236" s="866"/>
      <c r="CV236" s="776"/>
      <c r="CW236" s="776"/>
      <c r="CX236" s="782">
        <v>46277</v>
      </c>
      <c r="CY236" s="870" t="s">
        <v>887</v>
      </c>
      <c r="CZ236" s="870" t="s">
        <v>308</v>
      </c>
      <c r="DA236" s="871">
        <v>46254</v>
      </c>
      <c r="DB236" s="871" t="s">
        <v>615</v>
      </c>
      <c r="DC236" s="871" t="s">
        <v>713</v>
      </c>
      <c r="DD236" s="871">
        <v>46277</v>
      </c>
      <c r="DE236" s="871" t="s">
        <v>397</v>
      </c>
      <c r="DF236" s="871" t="s">
        <v>397</v>
      </c>
      <c r="DG236" s="871" t="s">
        <v>397</v>
      </c>
      <c r="DH236" s="872">
        <v>0</v>
      </c>
      <c r="DI236" s="776" t="s">
        <v>397</v>
      </c>
      <c r="DJ236" s="776">
        <v>46273</v>
      </c>
      <c r="DK236" s="776" t="s">
        <v>390</v>
      </c>
      <c r="DL236" s="776">
        <v>46297</v>
      </c>
      <c r="DM236" s="776">
        <v>46295</v>
      </c>
      <c r="DN236" s="776">
        <v>46295</v>
      </c>
      <c r="DO236" s="873" t="s">
        <v>308</v>
      </c>
      <c r="DP236" s="776">
        <v>46311</v>
      </c>
      <c r="DQ236" s="776">
        <v>46319</v>
      </c>
      <c r="DR236" s="776">
        <v>46319</v>
      </c>
      <c r="DS236" s="872">
        <v>46311</v>
      </c>
      <c r="DT236" s="752">
        <v>46319</v>
      </c>
      <c r="DU236" s="753">
        <v>-9</v>
      </c>
      <c r="DV236" s="753" t="s">
        <v>308</v>
      </c>
      <c r="DW236" s="754">
        <v>46302</v>
      </c>
      <c r="DX236" s="755">
        <v>46302</v>
      </c>
      <c r="DY236" s="754" t="e">
        <v>#VALUE!</v>
      </c>
      <c r="DZ236" s="754" t="e">
        <v>#VALUE!</v>
      </c>
      <c r="EA236" s="754"/>
      <c r="EB236" s="754"/>
      <c r="HA236" s="756" t="s">
        <v>397</v>
      </c>
      <c r="HB236" s="756" t="s">
        <v>397</v>
      </c>
      <c r="HC236" s="756" t="s">
        <v>397</v>
      </c>
      <c r="HD236" s="756" t="s">
        <v>397</v>
      </c>
      <c r="HE236" s="756" t="s">
        <v>397</v>
      </c>
      <c r="HF236" s="756" t="s">
        <v>397</v>
      </c>
      <c r="HG236" s="756" t="s">
        <v>397</v>
      </c>
      <c r="HH236" s="756" t="s">
        <v>397</v>
      </c>
      <c r="HI236" s="756" t="s">
        <v>397</v>
      </c>
      <c r="HJ236" s="756" t="s">
        <v>397</v>
      </c>
      <c r="HK236"/>
      <c r="HL236"/>
      <c r="HM236"/>
      <c r="HN236" s="756" t="str">
        <f t="shared" si="7"/>
        <v>AUTO PRINT</v>
      </c>
      <c r="HO236"/>
      <c r="HP236" s="757" t="s">
        <v>572</v>
      </c>
      <c r="HQ236" s="757" t="s">
        <v>572</v>
      </c>
      <c r="HR236" s="757" t="s">
        <v>572</v>
      </c>
      <c r="HS236"/>
      <c r="HW236" s="758"/>
      <c r="HX236"/>
      <c r="HY236" s="759" t="s">
        <v>572</v>
      </c>
      <c r="HZ236" s="759" t="s">
        <v>572</v>
      </c>
      <c r="IA236" s="759" t="s">
        <v>572</v>
      </c>
      <c r="IC236" s="760" t="s">
        <v>572</v>
      </c>
      <c r="ID236" s="760" t="s">
        <v>572</v>
      </c>
      <c r="IE236" s="760" t="s">
        <v>572</v>
      </c>
      <c r="IF236" s="761" t="s">
        <v>572</v>
      </c>
      <c r="IG236" s="619" t="str">
        <f t="shared" si="8"/>
        <v>IN HOUSE (MANUAL)</v>
      </c>
      <c r="II236" s="761" t="s">
        <v>572</v>
      </c>
      <c r="IK236" s="761" t="str">
        <f>IFERROR(VLOOKUP($M236,#REF!,13,0),"IN HOUSE (MANUAL)")</f>
        <v>IN HOUSE (MANUAL)</v>
      </c>
      <c r="IM236" s="760" t="s">
        <v>572</v>
      </c>
      <c r="IN236" s="760" t="s">
        <v>572</v>
      </c>
      <c r="IO236" s="760" t="s">
        <v>572</v>
      </c>
      <c r="IQ236" s="760" t="s">
        <v>572</v>
      </c>
      <c r="IR236" s="760" t="s">
        <v>572</v>
      </c>
      <c r="IT236" s="760" t="s">
        <v>572</v>
      </c>
      <c r="IV236" s="760" t="s">
        <v>572</v>
      </c>
      <c r="IW236" s="760" t="s">
        <v>572</v>
      </c>
      <c r="IY236" s="760" t="s">
        <v>572</v>
      </c>
      <c r="IZ236" s="760" t="s">
        <v>572</v>
      </c>
      <c r="JB236" s="760" t="s">
        <v>572</v>
      </c>
      <c r="JC236" s="760" t="s">
        <v>572</v>
      </c>
      <c r="JE236" s="760" t="s">
        <v>572</v>
      </c>
      <c r="JF236" s="760" t="s">
        <v>572</v>
      </c>
    </row>
    <row r="237" spans="1:266" ht="17.25" customHeight="1" collapsed="1" x14ac:dyDescent="0.35">
      <c r="A237" s="618" t="s">
        <v>1057</v>
      </c>
      <c r="B237" s="730">
        <v>133</v>
      </c>
      <c r="C237" s="730" t="s">
        <v>985</v>
      </c>
      <c r="D237" s="730" t="s">
        <v>985</v>
      </c>
      <c r="E237" s="730">
        <v>4</v>
      </c>
      <c r="F237" s="731" t="s">
        <v>574</v>
      </c>
      <c r="G237" s="732">
        <v>1</v>
      </c>
      <c r="H237" s="826">
        <v>46196</v>
      </c>
      <c r="I237" s="730">
        <v>41</v>
      </c>
      <c r="J237" s="730" t="s">
        <v>308</v>
      </c>
      <c r="K237" s="730">
        <v>42</v>
      </c>
      <c r="L237" s="730" t="s">
        <v>1058</v>
      </c>
      <c r="M237" s="868" t="s">
        <v>1057</v>
      </c>
      <c r="N237" s="868">
        <v>0</v>
      </c>
      <c r="O237" s="868" t="s">
        <v>390</v>
      </c>
      <c r="P237" s="868">
        <v>0</v>
      </c>
      <c r="Q237" s="868" t="s">
        <v>390</v>
      </c>
      <c r="R237" s="868" t="s">
        <v>987</v>
      </c>
      <c r="S237" s="868" t="s">
        <v>308</v>
      </c>
      <c r="T237" s="868" t="s">
        <v>1023</v>
      </c>
      <c r="U237" s="868">
        <v>578</v>
      </c>
      <c r="V237" s="868" t="s">
        <v>308</v>
      </c>
      <c r="W237" s="868"/>
      <c r="X237" s="868"/>
      <c r="Y237" s="868"/>
      <c r="Z237" s="867"/>
      <c r="AA237" s="868" t="s">
        <v>53</v>
      </c>
      <c r="AB237" s="868" t="s">
        <v>863</v>
      </c>
      <c r="AC237" s="868" t="s">
        <v>612</v>
      </c>
      <c r="AD237" s="868">
        <v>390</v>
      </c>
      <c r="AE237" s="775">
        <v>390</v>
      </c>
      <c r="AF237" s="776" t="s">
        <v>390</v>
      </c>
      <c r="AG237" s="777"/>
      <c r="AH237" s="918"/>
      <c r="AI237" s="918" t="s">
        <v>728</v>
      </c>
      <c r="AJ237" s="778">
        <v>37</v>
      </c>
      <c r="AK237" s="894"/>
      <c r="AL237" s="895"/>
      <c r="AM237" s="896">
        <v>390</v>
      </c>
      <c r="AN237" s="896"/>
      <c r="AO237" s="896"/>
      <c r="AP237" s="896"/>
      <c r="AQ237" s="896"/>
      <c r="AR237" s="896"/>
      <c r="AS237" s="896"/>
      <c r="AT237" s="896"/>
      <c r="AU237" s="896"/>
      <c r="AV237" s="896"/>
      <c r="AW237" s="896"/>
      <c r="AX237" s="896"/>
      <c r="AY237" s="896"/>
      <c r="AZ237" s="896"/>
      <c r="BA237" s="896"/>
      <c r="BB237" s="896">
        <v>0</v>
      </c>
      <c r="BC237" s="896">
        <v>390</v>
      </c>
      <c r="BD237" s="896">
        <v>0</v>
      </c>
      <c r="BE237" s="896">
        <v>0</v>
      </c>
      <c r="BF237" s="896">
        <v>0</v>
      </c>
      <c r="BG237" s="896">
        <v>0</v>
      </c>
      <c r="BH237" s="896">
        <v>0</v>
      </c>
      <c r="BI237" s="896">
        <v>390</v>
      </c>
      <c r="BJ237" s="896"/>
      <c r="BK237" s="896">
        <v>0</v>
      </c>
      <c r="BL237" s="896"/>
      <c r="BM237" s="896"/>
      <c r="BN237" s="896" t="s">
        <v>308</v>
      </c>
      <c r="BO237" s="896" t="s">
        <v>308</v>
      </c>
      <c r="BP237" s="896" t="s">
        <v>308</v>
      </c>
      <c r="BQ237" s="896" t="s">
        <v>308</v>
      </c>
      <c r="BR237" s="896"/>
      <c r="BS237" s="896" t="s">
        <v>397</v>
      </c>
      <c r="BT237" s="896"/>
      <c r="BU237" s="896" t="s">
        <v>579</v>
      </c>
      <c r="BV237" s="896"/>
      <c r="BW237" s="896"/>
      <c r="BX237" s="896"/>
      <c r="BY237" s="896"/>
      <c r="BZ237" s="896"/>
      <c r="CA237" s="896">
        <v>390</v>
      </c>
      <c r="CB237" s="896"/>
      <c r="CC237" s="896"/>
      <c r="CD237" s="896"/>
      <c r="CE237" s="896"/>
      <c r="CF237" s="896"/>
      <c r="CG237" s="896"/>
      <c r="CH237" s="896"/>
      <c r="CI237" s="896"/>
      <c r="CJ237" s="896"/>
      <c r="CK237" s="867"/>
      <c r="CL237" s="867" t="s">
        <v>397</v>
      </c>
      <c r="CM237" s="867">
        <v>390</v>
      </c>
      <c r="CN237" s="867">
        <v>390</v>
      </c>
      <c r="CO237" s="867" t="s">
        <v>397</v>
      </c>
      <c r="CP237" s="867">
        <v>390</v>
      </c>
      <c r="CQ237" s="773">
        <v>390</v>
      </c>
      <c r="CR237" s="772">
        <v>390</v>
      </c>
      <c r="CS237" s="869"/>
      <c r="CT237" s="782" t="s">
        <v>308</v>
      </c>
      <c r="CU237" s="866" t="s">
        <v>308</v>
      </c>
      <c r="CV237" s="776"/>
      <c r="CW237" s="776"/>
      <c r="CX237" s="782">
        <v>46249</v>
      </c>
      <c r="CY237" s="870">
        <v>0</v>
      </c>
      <c r="CZ237" s="870">
        <v>0</v>
      </c>
      <c r="DA237" s="871">
        <v>0</v>
      </c>
      <c r="DB237" s="871">
        <v>0</v>
      </c>
      <c r="DC237" s="871">
        <v>0</v>
      </c>
      <c r="DD237" s="871" t="s">
        <v>390</v>
      </c>
      <c r="DE237" s="871" t="s">
        <v>397</v>
      </c>
      <c r="DF237" s="871" t="s">
        <v>397</v>
      </c>
      <c r="DG237" s="871" t="s">
        <v>397</v>
      </c>
      <c r="DH237" s="872">
        <v>0</v>
      </c>
      <c r="DI237" s="776" t="s">
        <v>397</v>
      </c>
      <c r="DJ237" s="776" t="s">
        <v>390</v>
      </c>
      <c r="DK237" s="776" t="s">
        <v>390</v>
      </c>
      <c r="DL237" s="776" t="s">
        <v>390</v>
      </c>
      <c r="DM237" s="776">
        <v>46294</v>
      </c>
      <c r="DN237" s="776">
        <v>46294</v>
      </c>
      <c r="DO237" s="873">
        <v>0</v>
      </c>
      <c r="DP237" s="776">
        <v>46297</v>
      </c>
      <c r="DQ237" s="776">
        <v>46311</v>
      </c>
      <c r="DR237" s="776">
        <v>46311</v>
      </c>
      <c r="DS237" s="872">
        <v>46297</v>
      </c>
      <c r="DT237" s="752">
        <v>46311</v>
      </c>
      <c r="DU237" s="753">
        <v>-9</v>
      </c>
      <c r="DV237" s="753" t="s">
        <v>308</v>
      </c>
      <c r="DW237" s="754">
        <v>46302</v>
      </c>
      <c r="DX237" s="755">
        <v>46302</v>
      </c>
      <c r="DY237" s="754" t="e">
        <v>#VALUE!</v>
      </c>
      <c r="DZ237" s="754" t="e">
        <v>#VALUE!</v>
      </c>
      <c r="EA237" s="754"/>
      <c r="EB237" s="754"/>
      <c r="HA237" s="756" t="s">
        <v>397</v>
      </c>
      <c r="HB237" s="756" t="s">
        <v>397</v>
      </c>
      <c r="HC237" s="756" t="s">
        <v>397</v>
      </c>
      <c r="HD237" s="756" t="s">
        <v>397</v>
      </c>
      <c r="HE237" s="756" t="s">
        <v>397</v>
      </c>
      <c r="HF237" s="756" t="s">
        <v>397</v>
      </c>
      <c r="HG237" s="756" t="s">
        <v>397</v>
      </c>
      <c r="HH237" s="756" t="s">
        <v>397</v>
      </c>
      <c r="HI237" s="756" t="s">
        <v>397</v>
      </c>
      <c r="HJ237" s="756" t="s">
        <v>397</v>
      </c>
      <c r="HK237"/>
      <c r="HL237"/>
      <c r="HM237"/>
      <c r="HN237" s="756" t="str">
        <f t="shared" si="7"/>
        <v>AUTO PRINT</v>
      </c>
      <c r="HO237"/>
      <c r="HP237" s="757" t="s">
        <v>572</v>
      </c>
      <c r="HQ237" s="757" t="s">
        <v>572</v>
      </c>
      <c r="HR237" s="757" t="s">
        <v>572</v>
      </c>
      <c r="HS237"/>
      <c r="HW237" s="758"/>
      <c r="HX237"/>
      <c r="HY237" s="759" t="s">
        <v>572</v>
      </c>
      <c r="HZ237" s="759" t="s">
        <v>572</v>
      </c>
      <c r="IA237" s="759" t="s">
        <v>572</v>
      </c>
      <c r="IC237" s="760" t="s">
        <v>572</v>
      </c>
      <c r="ID237" s="760" t="s">
        <v>572</v>
      </c>
      <c r="IE237" s="760" t="s">
        <v>572</v>
      </c>
      <c r="IF237" s="761" t="s">
        <v>572</v>
      </c>
      <c r="IG237" s="619" t="str">
        <f t="shared" si="8"/>
        <v>IN HOUSE (MANUAL)</v>
      </c>
      <c r="II237" s="761" t="s">
        <v>572</v>
      </c>
      <c r="IK237" s="761" t="str">
        <f>IFERROR(VLOOKUP($M237,#REF!,13,0),"IN HOUSE (MANUAL)")</f>
        <v>IN HOUSE (MANUAL)</v>
      </c>
      <c r="IM237" s="760" t="s">
        <v>572</v>
      </c>
      <c r="IN237" s="760" t="s">
        <v>572</v>
      </c>
      <c r="IO237" s="760" t="s">
        <v>572</v>
      </c>
      <c r="IQ237" s="760" t="s">
        <v>572</v>
      </c>
      <c r="IR237" s="760" t="s">
        <v>572</v>
      </c>
      <c r="IT237" s="760" t="s">
        <v>572</v>
      </c>
      <c r="IV237" s="760" t="s">
        <v>572</v>
      </c>
      <c r="IW237" s="760" t="s">
        <v>572</v>
      </c>
      <c r="IY237" s="760" t="s">
        <v>572</v>
      </c>
      <c r="IZ237" s="760" t="s">
        <v>572</v>
      </c>
      <c r="JB237" s="760" t="s">
        <v>572</v>
      </c>
      <c r="JC237" s="760" t="s">
        <v>572</v>
      </c>
      <c r="JE237" s="760" t="s">
        <v>572</v>
      </c>
      <c r="JF237" s="760" t="s">
        <v>572</v>
      </c>
    </row>
    <row r="238" spans="1:266" ht="17.25" customHeight="1" x14ac:dyDescent="0.35">
      <c r="A238" s="618" t="s">
        <v>1059</v>
      </c>
      <c r="B238" s="730">
        <v>134</v>
      </c>
      <c r="C238" s="730" t="s">
        <v>985</v>
      </c>
      <c r="D238" s="730" t="s">
        <v>985</v>
      </c>
      <c r="E238" s="730">
        <v>4</v>
      </c>
      <c r="F238" s="731" t="s">
        <v>574</v>
      </c>
      <c r="G238" s="732">
        <v>1</v>
      </c>
      <c r="H238" s="826">
        <v>46232</v>
      </c>
      <c r="I238" s="730">
        <v>41</v>
      </c>
      <c r="J238" s="730" t="s">
        <v>308</v>
      </c>
      <c r="K238" s="730">
        <v>42</v>
      </c>
      <c r="L238" s="730" t="s">
        <v>1060</v>
      </c>
      <c r="M238" s="772" t="s">
        <v>1059</v>
      </c>
      <c r="N238" s="772">
        <v>0</v>
      </c>
      <c r="O238" s="772" t="s">
        <v>390</v>
      </c>
      <c r="P238" s="772">
        <v>0</v>
      </c>
      <c r="Q238" s="772" t="s">
        <v>390</v>
      </c>
      <c r="R238" s="772" t="s">
        <v>987</v>
      </c>
      <c r="S238" s="772"/>
      <c r="T238" s="772" t="s">
        <v>1023</v>
      </c>
      <c r="U238" s="772">
        <v>578</v>
      </c>
      <c r="V238" s="772" t="s">
        <v>308</v>
      </c>
      <c r="W238" s="772"/>
      <c r="X238" s="772"/>
      <c r="Y238" s="772"/>
      <c r="Z238" s="773"/>
      <c r="AA238" s="772" t="s">
        <v>53</v>
      </c>
      <c r="AB238" s="772" t="s">
        <v>863</v>
      </c>
      <c r="AC238" s="772" t="s">
        <v>589</v>
      </c>
      <c r="AD238" s="772">
        <v>168</v>
      </c>
      <c r="AE238" s="864">
        <v>168</v>
      </c>
      <c r="AF238" s="774">
        <v>46277</v>
      </c>
      <c r="AG238" s="777"/>
      <c r="AH238" s="777"/>
      <c r="AI238" s="777" t="s">
        <v>625</v>
      </c>
      <c r="AJ238" s="778">
        <v>38</v>
      </c>
      <c r="AK238" s="779"/>
      <c r="AL238" s="778"/>
      <c r="AM238" s="780">
        <v>168</v>
      </c>
      <c r="AN238" s="780"/>
      <c r="AO238" s="780"/>
      <c r="AP238" s="780"/>
      <c r="AQ238" s="780"/>
      <c r="AR238" s="780"/>
      <c r="AS238" s="780"/>
      <c r="AT238" s="780"/>
      <c r="AU238" s="780"/>
      <c r="AV238" s="780"/>
      <c r="AW238" s="780"/>
      <c r="AX238" s="780"/>
      <c r="AY238" s="780"/>
      <c r="AZ238" s="780"/>
      <c r="BA238" s="780"/>
      <c r="BB238" s="780">
        <v>0</v>
      </c>
      <c r="BC238" s="780">
        <v>168</v>
      </c>
      <c r="BD238" s="780">
        <v>0</v>
      </c>
      <c r="BE238" s="780">
        <v>0</v>
      </c>
      <c r="BF238" s="780">
        <v>0</v>
      </c>
      <c r="BG238" s="780">
        <v>0</v>
      </c>
      <c r="BH238" s="780">
        <v>0</v>
      </c>
      <c r="BI238" s="780">
        <v>168</v>
      </c>
      <c r="BJ238" s="780"/>
      <c r="BK238" s="780">
        <v>0</v>
      </c>
      <c r="BL238" s="780"/>
      <c r="BM238" s="780"/>
      <c r="BN238" s="780" t="s">
        <v>308</v>
      </c>
      <c r="BO238" s="780" t="s">
        <v>308</v>
      </c>
      <c r="BP238" s="780" t="s">
        <v>308</v>
      </c>
      <c r="BQ238" s="780" t="s">
        <v>308</v>
      </c>
      <c r="BR238" s="780"/>
      <c r="BS238" s="780" t="s">
        <v>397</v>
      </c>
      <c r="BT238" s="780"/>
      <c r="BU238" s="780" t="s">
        <v>579</v>
      </c>
      <c r="BV238" s="780"/>
      <c r="BW238" s="780"/>
      <c r="BX238" s="780"/>
      <c r="BY238" s="780"/>
      <c r="BZ238" s="780"/>
      <c r="CA238" s="780">
        <v>168</v>
      </c>
      <c r="CB238" s="780"/>
      <c r="CC238" s="780"/>
      <c r="CD238" s="780"/>
      <c r="CE238" s="780"/>
      <c r="CF238" s="780"/>
      <c r="CG238" s="780"/>
      <c r="CH238" s="780"/>
      <c r="CI238" s="780"/>
      <c r="CJ238" s="780"/>
      <c r="CK238" s="773"/>
      <c r="CL238" s="773" t="s">
        <v>397</v>
      </c>
      <c r="CM238" s="773">
        <v>168</v>
      </c>
      <c r="CN238" s="773">
        <v>168</v>
      </c>
      <c r="CO238" s="773" t="s">
        <v>397</v>
      </c>
      <c r="CP238" s="773">
        <v>168</v>
      </c>
      <c r="CQ238" s="773">
        <v>168</v>
      </c>
      <c r="CR238" s="772">
        <v>168</v>
      </c>
      <c r="CS238" s="781"/>
      <c r="CT238" s="865" t="s">
        <v>308</v>
      </c>
      <c r="CU238" s="900"/>
      <c r="CV238" s="774"/>
      <c r="CW238" s="774"/>
      <c r="CX238" s="865">
        <v>46277</v>
      </c>
      <c r="CY238" s="784" t="s">
        <v>887</v>
      </c>
      <c r="CZ238" s="784" t="s">
        <v>308</v>
      </c>
      <c r="DA238" s="785">
        <v>46254</v>
      </c>
      <c r="DB238" s="785" t="s">
        <v>615</v>
      </c>
      <c r="DC238" s="785" t="s">
        <v>713</v>
      </c>
      <c r="DD238" s="785">
        <v>46277</v>
      </c>
      <c r="DE238" s="785" t="s">
        <v>397</v>
      </c>
      <c r="DF238" s="785" t="s">
        <v>397</v>
      </c>
      <c r="DG238" s="785" t="s">
        <v>397</v>
      </c>
      <c r="DH238" s="786">
        <v>0</v>
      </c>
      <c r="DI238" s="774" t="s">
        <v>397</v>
      </c>
      <c r="DJ238" s="774">
        <v>46273</v>
      </c>
      <c r="DK238" s="774" t="s">
        <v>390</v>
      </c>
      <c r="DL238" s="774">
        <v>46297</v>
      </c>
      <c r="DM238" s="774">
        <v>46296</v>
      </c>
      <c r="DN238" s="774">
        <v>46296</v>
      </c>
      <c r="DO238" s="787" t="s">
        <v>308</v>
      </c>
      <c r="DP238" s="774">
        <v>46311</v>
      </c>
      <c r="DQ238" s="776">
        <v>46319</v>
      </c>
      <c r="DR238" s="774">
        <v>46319</v>
      </c>
      <c r="DS238" s="786">
        <v>46311</v>
      </c>
      <c r="DT238" s="752">
        <v>46319</v>
      </c>
      <c r="DU238" s="753">
        <v>-8</v>
      </c>
      <c r="DV238" s="753" t="s">
        <v>308</v>
      </c>
      <c r="DW238" s="754">
        <v>46302</v>
      </c>
      <c r="DX238" s="755">
        <v>46303</v>
      </c>
      <c r="DY238" s="754" t="e">
        <v>#VALUE!</v>
      </c>
      <c r="DZ238" s="754" t="e">
        <v>#VALUE!</v>
      </c>
      <c r="EA238" s="754"/>
      <c r="EB238" s="754"/>
      <c r="HA238" s="756" t="s">
        <v>397</v>
      </c>
      <c r="HB238" s="756" t="s">
        <v>397</v>
      </c>
      <c r="HC238" s="756" t="s">
        <v>397</v>
      </c>
      <c r="HD238" s="756" t="s">
        <v>397</v>
      </c>
      <c r="HE238" s="756" t="s">
        <v>397</v>
      </c>
      <c r="HF238" s="756" t="s">
        <v>397</v>
      </c>
      <c r="HG238" s="756" t="s">
        <v>397</v>
      </c>
      <c r="HH238" s="756" t="s">
        <v>397</v>
      </c>
      <c r="HI238" s="756" t="s">
        <v>397</v>
      </c>
      <c r="HJ238" s="756" t="s">
        <v>397</v>
      </c>
      <c r="HK238"/>
      <c r="HL238"/>
      <c r="HM238"/>
      <c r="HN238" s="756" t="str">
        <f t="shared" si="7"/>
        <v>AUTO PRINT</v>
      </c>
      <c r="HO238"/>
      <c r="HP238" s="757" t="s">
        <v>572</v>
      </c>
      <c r="HQ238" s="757" t="s">
        <v>572</v>
      </c>
      <c r="HR238" s="757" t="s">
        <v>572</v>
      </c>
      <c r="HS238"/>
      <c r="HW238" s="758"/>
      <c r="HX238"/>
      <c r="HY238" s="759" t="s">
        <v>572</v>
      </c>
      <c r="HZ238" s="759" t="s">
        <v>572</v>
      </c>
      <c r="IA238" s="759" t="s">
        <v>572</v>
      </c>
      <c r="IC238" s="760" t="s">
        <v>572</v>
      </c>
      <c r="ID238" s="760" t="s">
        <v>572</v>
      </c>
      <c r="IE238" s="760" t="s">
        <v>572</v>
      </c>
      <c r="IF238" s="761" t="s">
        <v>572</v>
      </c>
      <c r="IG238" s="619" t="str">
        <f t="shared" si="8"/>
        <v>IN HOUSE (MANUAL)</v>
      </c>
      <c r="II238" s="761" t="s">
        <v>572</v>
      </c>
      <c r="IK238" s="761" t="str">
        <f>IFERROR(VLOOKUP($M238,#REF!,13,0),"IN HOUSE (MANUAL)")</f>
        <v>IN HOUSE (MANUAL)</v>
      </c>
      <c r="IM238" s="760" t="s">
        <v>572</v>
      </c>
      <c r="IN238" s="760" t="s">
        <v>572</v>
      </c>
      <c r="IO238" s="760" t="s">
        <v>572</v>
      </c>
      <c r="IQ238" s="760" t="s">
        <v>572</v>
      </c>
      <c r="IR238" s="760" t="s">
        <v>572</v>
      </c>
      <c r="IT238" s="760" t="s">
        <v>572</v>
      </c>
      <c r="IV238" s="760" t="s">
        <v>572</v>
      </c>
      <c r="IW238" s="760" t="s">
        <v>572</v>
      </c>
      <c r="IY238" s="760" t="s">
        <v>572</v>
      </c>
      <c r="IZ238" s="760" t="s">
        <v>572</v>
      </c>
      <c r="JB238" s="760" t="s">
        <v>572</v>
      </c>
      <c r="JC238" s="760" t="s">
        <v>572</v>
      </c>
      <c r="JE238" s="760" t="s">
        <v>572</v>
      </c>
      <c r="JF238" s="760" t="s">
        <v>572</v>
      </c>
    </row>
    <row r="239" spans="1:266" ht="16.5" customHeight="1" collapsed="1" x14ac:dyDescent="0.35">
      <c r="A239" s="618" t="s">
        <v>1061</v>
      </c>
      <c r="B239" s="730">
        <v>135</v>
      </c>
      <c r="C239" s="730" t="s">
        <v>985</v>
      </c>
      <c r="D239" s="730" t="s">
        <v>985</v>
      </c>
      <c r="E239" s="730">
        <v>4</v>
      </c>
      <c r="F239" s="731" t="s">
        <v>574</v>
      </c>
      <c r="G239" s="732">
        <v>1</v>
      </c>
      <c r="H239" s="826">
        <v>46246</v>
      </c>
      <c r="I239" s="730">
        <v>41</v>
      </c>
      <c r="J239" s="730" t="s">
        <v>308</v>
      </c>
      <c r="K239" s="730">
        <v>44</v>
      </c>
      <c r="L239" s="730" t="s">
        <v>1062</v>
      </c>
      <c r="M239" s="868" t="s">
        <v>1061</v>
      </c>
      <c r="N239" s="868">
        <v>0</v>
      </c>
      <c r="O239" s="868" t="s">
        <v>390</v>
      </c>
      <c r="P239" s="868">
        <v>0</v>
      </c>
      <c r="Q239" s="868" t="s">
        <v>390</v>
      </c>
      <c r="R239" s="868" t="s">
        <v>987</v>
      </c>
      <c r="S239" s="772"/>
      <c r="T239" s="868" t="s">
        <v>1008</v>
      </c>
      <c r="U239" s="868">
        <v>578</v>
      </c>
      <c r="V239" s="868" t="s">
        <v>308</v>
      </c>
      <c r="W239" s="868"/>
      <c r="X239" s="868"/>
      <c r="Y239" s="868"/>
      <c r="Z239" s="867"/>
      <c r="AA239" s="868" t="s">
        <v>53</v>
      </c>
      <c r="AB239" s="868" t="s">
        <v>863</v>
      </c>
      <c r="AC239" s="868" t="s">
        <v>822</v>
      </c>
      <c r="AD239" s="868">
        <v>396</v>
      </c>
      <c r="AE239" s="775">
        <v>396</v>
      </c>
      <c r="AF239" s="776">
        <v>46291</v>
      </c>
      <c r="AG239" s="918"/>
      <c r="AH239" s="918"/>
      <c r="AI239" s="918" t="s">
        <v>308</v>
      </c>
      <c r="AJ239" s="778">
        <v>39</v>
      </c>
      <c r="AK239" s="894"/>
      <c r="AL239" s="895"/>
      <c r="AM239" s="896">
        <v>396</v>
      </c>
      <c r="AN239" s="896"/>
      <c r="AO239" s="896"/>
      <c r="AP239" s="896"/>
      <c r="AQ239" s="896"/>
      <c r="AR239" s="896"/>
      <c r="AS239" s="896"/>
      <c r="AT239" s="896"/>
      <c r="AU239" s="896"/>
      <c r="AV239" s="896"/>
      <c r="AW239" s="896"/>
      <c r="AX239" s="896"/>
      <c r="AY239" s="896"/>
      <c r="AZ239" s="896"/>
      <c r="BA239" s="896"/>
      <c r="BB239" s="896">
        <v>0</v>
      </c>
      <c r="BC239" s="896">
        <v>396</v>
      </c>
      <c r="BD239" s="896">
        <v>0</v>
      </c>
      <c r="BE239" s="896">
        <v>0</v>
      </c>
      <c r="BF239" s="896">
        <v>0</v>
      </c>
      <c r="BG239" s="896">
        <v>0</v>
      </c>
      <c r="BH239" s="896">
        <v>0</v>
      </c>
      <c r="BI239" s="896">
        <v>396</v>
      </c>
      <c r="BJ239" s="896"/>
      <c r="BK239" s="896">
        <v>0</v>
      </c>
      <c r="BL239" s="896"/>
      <c r="BM239" s="896"/>
      <c r="BN239" s="896" t="s">
        <v>308</v>
      </c>
      <c r="BO239" s="896" t="s">
        <v>308</v>
      </c>
      <c r="BP239" s="896" t="s">
        <v>308</v>
      </c>
      <c r="BQ239" s="896" t="s">
        <v>308</v>
      </c>
      <c r="BR239" s="896"/>
      <c r="BS239" s="896" t="s">
        <v>397</v>
      </c>
      <c r="BT239" s="896"/>
      <c r="BU239" s="896" t="s">
        <v>579</v>
      </c>
      <c r="BV239" s="896"/>
      <c r="BW239" s="896"/>
      <c r="BX239" s="896"/>
      <c r="BY239" s="896"/>
      <c r="BZ239" s="896"/>
      <c r="CA239" s="896">
        <v>396</v>
      </c>
      <c r="CB239" s="896"/>
      <c r="CC239" s="896"/>
      <c r="CD239" s="896"/>
      <c r="CE239" s="896"/>
      <c r="CF239" s="896"/>
      <c r="CG239" s="896"/>
      <c r="CH239" s="896"/>
      <c r="CI239" s="896"/>
      <c r="CJ239" s="896"/>
      <c r="CK239" s="867"/>
      <c r="CL239" s="867" t="s">
        <v>397</v>
      </c>
      <c r="CM239" s="867">
        <v>396</v>
      </c>
      <c r="CN239" s="867">
        <v>396</v>
      </c>
      <c r="CO239" s="867" t="s">
        <v>397</v>
      </c>
      <c r="CP239" s="867">
        <v>396</v>
      </c>
      <c r="CQ239" s="773">
        <v>396</v>
      </c>
      <c r="CR239" s="772">
        <v>396</v>
      </c>
      <c r="CS239" s="893"/>
      <c r="CT239" s="782" t="s">
        <v>308</v>
      </c>
      <c r="CU239" s="783"/>
      <c r="CV239" s="776"/>
      <c r="CW239" s="776"/>
      <c r="CX239" s="782">
        <v>46291</v>
      </c>
      <c r="CY239" s="870" t="s">
        <v>887</v>
      </c>
      <c r="CZ239" s="870" t="s">
        <v>308</v>
      </c>
      <c r="DA239" s="871">
        <v>46268</v>
      </c>
      <c r="DB239" s="871" t="s">
        <v>615</v>
      </c>
      <c r="DC239" s="871" t="s">
        <v>957</v>
      </c>
      <c r="DD239" s="871">
        <v>46291</v>
      </c>
      <c r="DE239" s="871" t="s">
        <v>397</v>
      </c>
      <c r="DF239" s="871" t="s">
        <v>397</v>
      </c>
      <c r="DG239" s="871" t="s">
        <v>397</v>
      </c>
      <c r="DH239" s="872">
        <v>0</v>
      </c>
      <c r="DI239" s="776" t="s">
        <v>397</v>
      </c>
      <c r="DJ239" s="776">
        <v>46277</v>
      </c>
      <c r="DK239" s="776" t="s">
        <v>390</v>
      </c>
      <c r="DL239" s="776">
        <v>46297</v>
      </c>
      <c r="DM239" s="776">
        <v>46296</v>
      </c>
      <c r="DN239" s="776">
        <v>46296</v>
      </c>
      <c r="DO239" s="873" t="s">
        <v>308</v>
      </c>
      <c r="DP239" s="774">
        <v>46325</v>
      </c>
      <c r="DQ239" s="776">
        <v>46325</v>
      </c>
      <c r="DR239" s="774">
        <v>46325</v>
      </c>
      <c r="DS239" s="872">
        <v>46325</v>
      </c>
      <c r="DT239" s="752">
        <v>46325</v>
      </c>
      <c r="DU239" s="753">
        <v>-22</v>
      </c>
      <c r="DV239" s="753" t="s">
        <v>308</v>
      </c>
      <c r="DW239" s="754">
        <v>46303</v>
      </c>
      <c r="DX239" s="755">
        <v>46303</v>
      </c>
      <c r="DY239" s="754" t="e">
        <v>#VALUE!</v>
      </c>
      <c r="DZ239" s="754" t="e">
        <v>#VALUE!</v>
      </c>
      <c r="EA239" s="754"/>
      <c r="EB239" s="754"/>
      <c r="HA239" s="756" t="s">
        <v>397</v>
      </c>
      <c r="HB239" s="756" t="s">
        <v>397</v>
      </c>
      <c r="HC239" s="756" t="s">
        <v>397</v>
      </c>
      <c r="HD239" s="756" t="s">
        <v>397</v>
      </c>
      <c r="HE239" s="756" t="s">
        <v>397</v>
      </c>
      <c r="HF239" s="756" t="s">
        <v>397</v>
      </c>
      <c r="HG239" s="756" t="s">
        <v>397</v>
      </c>
      <c r="HH239" s="756" t="s">
        <v>397</v>
      </c>
      <c r="HI239" s="756" t="s">
        <v>397</v>
      </c>
      <c r="HJ239" s="756" t="s">
        <v>397</v>
      </c>
      <c r="HK239"/>
      <c r="HL239"/>
      <c r="HM239"/>
      <c r="HN239" s="756" t="str">
        <f t="shared" si="7"/>
        <v>AUTO PRINT</v>
      </c>
      <c r="HO239"/>
      <c r="HP239" s="757" t="s">
        <v>572</v>
      </c>
      <c r="HQ239" s="757" t="s">
        <v>572</v>
      </c>
      <c r="HR239" s="757" t="s">
        <v>572</v>
      </c>
      <c r="HS239"/>
      <c r="HW239" s="758"/>
      <c r="HX239"/>
      <c r="HY239" s="759" t="s">
        <v>572</v>
      </c>
      <c r="HZ239" s="759" t="s">
        <v>572</v>
      </c>
      <c r="IA239" s="759" t="s">
        <v>572</v>
      </c>
      <c r="IC239" s="760" t="s">
        <v>572</v>
      </c>
      <c r="ID239" s="760" t="s">
        <v>572</v>
      </c>
      <c r="IE239" s="760" t="s">
        <v>572</v>
      </c>
      <c r="IF239" s="761" t="s">
        <v>572</v>
      </c>
      <c r="IG239" s="619" t="str">
        <f t="shared" si="8"/>
        <v>IN HOUSE (MANUAL)</v>
      </c>
      <c r="II239" s="761" t="s">
        <v>572</v>
      </c>
      <c r="IK239" s="761" t="str">
        <f>IFERROR(VLOOKUP($M239,#REF!,13,0),"IN HOUSE (MANUAL)")</f>
        <v>IN HOUSE (MANUAL)</v>
      </c>
      <c r="IM239" s="760" t="s">
        <v>572</v>
      </c>
      <c r="IN239" s="760" t="s">
        <v>572</v>
      </c>
      <c r="IO239" s="760" t="s">
        <v>572</v>
      </c>
      <c r="IQ239" s="760" t="s">
        <v>572</v>
      </c>
      <c r="IR239" s="760" t="s">
        <v>572</v>
      </c>
      <c r="IT239" s="760" t="s">
        <v>572</v>
      </c>
      <c r="IV239" s="760" t="s">
        <v>572</v>
      </c>
      <c r="IW239" s="760" t="s">
        <v>572</v>
      </c>
      <c r="IY239" s="760" t="s">
        <v>572</v>
      </c>
      <c r="IZ239" s="760" t="s">
        <v>572</v>
      </c>
      <c r="JB239" s="760" t="s">
        <v>572</v>
      </c>
      <c r="JC239" s="760" t="s">
        <v>572</v>
      </c>
      <c r="JE239" s="760" t="s">
        <v>572</v>
      </c>
      <c r="JF239" s="760" t="s">
        <v>572</v>
      </c>
    </row>
    <row r="240" spans="1:266" ht="17.25" customHeight="1" collapsed="1" x14ac:dyDescent="0.35">
      <c r="A240" s="618" t="s">
        <v>1063</v>
      </c>
      <c r="B240" s="730">
        <v>136</v>
      </c>
      <c r="C240" s="730" t="s">
        <v>985</v>
      </c>
      <c r="D240" s="730" t="s">
        <v>985</v>
      </c>
      <c r="E240" s="730">
        <v>4</v>
      </c>
      <c r="F240" s="731" t="s">
        <v>574</v>
      </c>
      <c r="G240" s="732">
        <v>1</v>
      </c>
      <c r="H240" s="826">
        <v>46233</v>
      </c>
      <c r="I240" s="730">
        <v>41</v>
      </c>
      <c r="J240" s="730" t="s">
        <v>308</v>
      </c>
      <c r="K240" s="730">
        <v>45</v>
      </c>
      <c r="L240" s="730" t="s">
        <v>1064</v>
      </c>
      <c r="M240" s="907" t="s">
        <v>1063</v>
      </c>
      <c r="N240" s="907">
        <v>0</v>
      </c>
      <c r="O240" s="907" t="s">
        <v>390</v>
      </c>
      <c r="P240" s="907">
        <v>0</v>
      </c>
      <c r="Q240" s="907" t="s">
        <v>390</v>
      </c>
      <c r="R240" s="907" t="s">
        <v>987</v>
      </c>
      <c r="S240" s="805"/>
      <c r="T240" s="907" t="s">
        <v>1065</v>
      </c>
      <c r="U240" s="907">
        <v>578</v>
      </c>
      <c r="V240" s="907" t="s">
        <v>308</v>
      </c>
      <c r="W240" s="907"/>
      <c r="X240" s="907"/>
      <c r="Y240" s="907"/>
      <c r="Z240" s="908"/>
      <c r="AA240" s="907" t="s">
        <v>53</v>
      </c>
      <c r="AB240" s="907" t="s">
        <v>890</v>
      </c>
      <c r="AC240" s="907" t="s">
        <v>971</v>
      </c>
      <c r="AD240" s="907">
        <v>1050</v>
      </c>
      <c r="AE240" s="808">
        <v>1050</v>
      </c>
      <c r="AF240" s="809">
        <v>46277</v>
      </c>
      <c r="AG240" s="919"/>
      <c r="AH240" s="919"/>
      <c r="AI240" s="919" t="s">
        <v>308</v>
      </c>
      <c r="AJ240" s="811">
        <v>40</v>
      </c>
      <c r="AK240" s="909"/>
      <c r="AL240" s="910"/>
      <c r="AM240" s="911">
        <v>1050</v>
      </c>
      <c r="AN240" s="911"/>
      <c r="AO240" s="911"/>
      <c r="AP240" s="911"/>
      <c r="AQ240" s="911"/>
      <c r="AR240" s="911"/>
      <c r="AS240" s="911"/>
      <c r="AT240" s="911"/>
      <c r="AU240" s="911"/>
      <c r="AV240" s="911"/>
      <c r="AW240" s="911"/>
      <c r="AX240" s="911"/>
      <c r="AY240" s="911"/>
      <c r="AZ240" s="911"/>
      <c r="BA240" s="911"/>
      <c r="BB240" s="911">
        <v>0</v>
      </c>
      <c r="BC240" s="911">
        <v>1050</v>
      </c>
      <c r="BD240" s="911">
        <v>0</v>
      </c>
      <c r="BE240" s="911">
        <v>0</v>
      </c>
      <c r="BF240" s="911">
        <v>0</v>
      </c>
      <c r="BG240" s="911">
        <v>0</v>
      </c>
      <c r="BH240" s="911">
        <v>0</v>
      </c>
      <c r="BI240" s="911">
        <v>1050</v>
      </c>
      <c r="BJ240" s="911"/>
      <c r="BK240" s="911">
        <v>0</v>
      </c>
      <c r="BL240" s="911"/>
      <c r="BM240" s="911"/>
      <c r="BN240" s="911" t="s">
        <v>308</v>
      </c>
      <c r="BO240" s="911" t="s">
        <v>308</v>
      </c>
      <c r="BP240" s="911" t="s">
        <v>308</v>
      </c>
      <c r="BQ240" s="911" t="s">
        <v>308</v>
      </c>
      <c r="BR240" s="911"/>
      <c r="BS240" s="911" t="s">
        <v>397</v>
      </c>
      <c r="BT240" s="911"/>
      <c r="BU240" s="911" t="s">
        <v>579</v>
      </c>
      <c r="BV240" s="911"/>
      <c r="BW240" s="911"/>
      <c r="BX240" s="911"/>
      <c r="BY240" s="911"/>
      <c r="BZ240" s="911"/>
      <c r="CA240" s="911">
        <v>1050</v>
      </c>
      <c r="CB240" s="911"/>
      <c r="CC240" s="911"/>
      <c r="CD240" s="911"/>
      <c r="CE240" s="911"/>
      <c r="CF240" s="911"/>
      <c r="CG240" s="911"/>
      <c r="CH240" s="911"/>
      <c r="CI240" s="911"/>
      <c r="CJ240" s="911"/>
      <c r="CK240" s="908"/>
      <c r="CL240" s="908" t="s">
        <v>397</v>
      </c>
      <c r="CM240" s="908">
        <v>1050</v>
      </c>
      <c r="CN240" s="908">
        <v>1050</v>
      </c>
      <c r="CO240" s="908" t="s">
        <v>397</v>
      </c>
      <c r="CP240" s="908">
        <v>1050</v>
      </c>
      <c r="CQ240" s="806">
        <v>1050</v>
      </c>
      <c r="CR240" s="805">
        <v>1050</v>
      </c>
      <c r="CS240" s="912"/>
      <c r="CT240" s="815" t="s">
        <v>308</v>
      </c>
      <c r="CU240" s="816"/>
      <c r="CV240" s="809"/>
      <c r="CW240" s="809"/>
      <c r="CX240" s="815">
        <v>46277</v>
      </c>
      <c r="CY240" s="920" t="s">
        <v>887</v>
      </c>
      <c r="CZ240" s="920" t="s">
        <v>308</v>
      </c>
      <c r="DA240" s="913">
        <v>46254</v>
      </c>
      <c r="DB240" s="913" t="s">
        <v>615</v>
      </c>
      <c r="DC240" s="913" t="s">
        <v>1066</v>
      </c>
      <c r="DD240" s="913">
        <v>46277</v>
      </c>
      <c r="DE240" s="913" t="s">
        <v>397</v>
      </c>
      <c r="DF240" s="913" t="s">
        <v>397</v>
      </c>
      <c r="DG240" s="913" t="s">
        <v>397</v>
      </c>
      <c r="DH240" s="914">
        <v>0</v>
      </c>
      <c r="DI240" s="809" t="s">
        <v>397</v>
      </c>
      <c r="DJ240" s="809">
        <v>46276</v>
      </c>
      <c r="DK240" s="809" t="s">
        <v>390</v>
      </c>
      <c r="DL240" s="809">
        <v>46318</v>
      </c>
      <c r="DM240" s="809">
        <v>46296</v>
      </c>
      <c r="DN240" s="809">
        <v>46296</v>
      </c>
      <c r="DO240" s="915" t="s">
        <v>308</v>
      </c>
      <c r="DP240" s="807">
        <v>46332</v>
      </c>
      <c r="DQ240" s="809">
        <v>46332</v>
      </c>
      <c r="DR240" s="807">
        <v>46332</v>
      </c>
      <c r="DS240" s="914">
        <v>46332</v>
      </c>
      <c r="DT240" s="752">
        <v>46332</v>
      </c>
      <c r="DU240" s="753">
        <v>-28</v>
      </c>
      <c r="DV240" s="753" t="s">
        <v>308</v>
      </c>
      <c r="DW240" s="754">
        <v>46303</v>
      </c>
      <c r="DX240" s="755">
        <v>46304</v>
      </c>
      <c r="DY240" s="754" t="e">
        <v>#VALUE!</v>
      </c>
      <c r="DZ240" s="754" t="e">
        <v>#VALUE!</v>
      </c>
      <c r="EA240" s="754"/>
      <c r="EB240" s="754"/>
      <c r="HA240" s="756" t="s">
        <v>397</v>
      </c>
      <c r="HB240" s="756" t="s">
        <v>397</v>
      </c>
      <c r="HC240" s="756" t="s">
        <v>397</v>
      </c>
      <c r="HD240" s="756" t="s">
        <v>397</v>
      </c>
      <c r="HE240" s="756" t="s">
        <v>397</v>
      </c>
      <c r="HF240" s="756" t="s">
        <v>397</v>
      </c>
      <c r="HG240" s="756" t="s">
        <v>397</v>
      </c>
      <c r="HH240" s="756" t="s">
        <v>397</v>
      </c>
      <c r="HI240" s="756" t="s">
        <v>397</v>
      </c>
      <c r="HJ240" s="756" t="s">
        <v>397</v>
      </c>
      <c r="HK240"/>
      <c r="HL240"/>
      <c r="HM240"/>
      <c r="HN240" s="756" t="str">
        <f t="shared" si="7"/>
        <v>AUTO PRINT</v>
      </c>
      <c r="HO240"/>
      <c r="HP240" s="757" t="s">
        <v>572</v>
      </c>
      <c r="HQ240" s="757" t="s">
        <v>572</v>
      </c>
      <c r="HR240" s="757" t="s">
        <v>572</v>
      </c>
      <c r="HS240"/>
      <c r="HW240" s="758"/>
      <c r="HX240"/>
      <c r="HY240" s="759" t="s">
        <v>572</v>
      </c>
      <c r="HZ240" s="759" t="s">
        <v>572</v>
      </c>
      <c r="IA240" s="759" t="s">
        <v>572</v>
      </c>
      <c r="IC240" s="760" t="s">
        <v>572</v>
      </c>
      <c r="ID240" s="760" t="s">
        <v>572</v>
      </c>
      <c r="IE240" s="760" t="s">
        <v>572</v>
      </c>
      <c r="IF240" s="761" t="s">
        <v>572</v>
      </c>
      <c r="IG240" s="619" t="str">
        <f t="shared" si="8"/>
        <v>IN HOUSE (MANUAL)</v>
      </c>
      <c r="II240" s="761" t="s">
        <v>572</v>
      </c>
      <c r="IK240" s="761" t="str">
        <f>IFERROR(VLOOKUP($M240,#REF!,13,0),"IN HOUSE (MANUAL)")</f>
        <v>IN HOUSE (MANUAL)</v>
      </c>
      <c r="IM240" s="760" t="s">
        <v>572</v>
      </c>
      <c r="IN240" s="760" t="s">
        <v>572</v>
      </c>
      <c r="IO240" s="760" t="s">
        <v>572</v>
      </c>
      <c r="IQ240" s="760" t="s">
        <v>572</v>
      </c>
      <c r="IR240" s="760" t="s">
        <v>572</v>
      </c>
      <c r="IT240" s="760" t="s">
        <v>572</v>
      </c>
      <c r="IV240" s="760" t="s">
        <v>572</v>
      </c>
      <c r="IW240" s="760" t="s">
        <v>572</v>
      </c>
      <c r="IY240" s="760" t="s">
        <v>572</v>
      </c>
      <c r="IZ240" s="760" t="s">
        <v>572</v>
      </c>
      <c r="JB240" s="760" t="s">
        <v>572</v>
      </c>
      <c r="JC240" s="760" t="s">
        <v>572</v>
      </c>
      <c r="JE240" s="760" t="s">
        <v>572</v>
      </c>
      <c r="JF240" s="760" t="s">
        <v>572</v>
      </c>
    </row>
    <row r="241" spans="1:266" ht="17.25" customHeight="1" collapsed="1" x14ac:dyDescent="0.35">
      <c r="A241" s="618" t="s">
        <v>1067</v>
      </c>
      <c r="B241" s="730">
        <v>137</v>
      </c>
      <c r="C241" s="730" t="s">
        <v>985</v>
      </c>
      <c r="D241" s="730" t="s">
        <v>985</v>
      </c>
      <c r="E241" s="730">
        <v>4</v>
      </c>
      <c r="F241" s="731" t="s">
        <v>961</v>
      </c>
      <c r="G241" s="732">
        <v>1</v>
      </c>
      <c r="H241" s="826">
        <v>46196</v>
      </c>
      <c r="I241" s="730">
        <v>42</v>
      </c>
      <c r="J241" s="730" t="s">
        <v>308</v>
      </c>
      <c r="K241" s="730">
        <v>46</v>
      </c>
      <c r="L241" s="730" t="s">
        <v>1068</v>
      </c>
      <c r="M241" s="907" t="s">
        <v>1067</v>
      </c>
      <c r="N241" s="907">
        <v>0</v>
      </c>
      <c r="O241" s="907" t="s">
        <v>390</v>
      </c>
      <c r="P241" s="907">
        <v>0</v>
      </c>
      <c r="Q241" s="907" t="s">
        <v>390</v>
      </c>
      <c r="R241" s="907" t="s">
        <v>987</v>
      </c>
      <c r="S241" s="805"/>
      <c r="T241" s="907" t="s">
        <v>1018</v>
      </c>
      <c r="U241" s="907">
        <v>578</v>
      </c>
      <c r="V241" s="907" t="s">
        <v>308</v>
      </c>
      <c r="W241" s="907"/>
      <c r="X241" s="907"/>
      <c r="Y241" s="907"/>
      <c r="Z241" s="908"/>
      <c r="AA241" s="907" t="s">
        <v>53</v>
      </c>
      <c r="AB241" s="907" t="s">
        <v>890</v>
      </c>
      <c r="AC241" s="907" t="s">
        <v>899</v>
      </c>
      <c r="AD241" s="907">
        <v>576</v>
      </c>
      <c r="AE241" s="808">
        <v>576</v>
      </c>
      <c r="AF241" s="809">
        <v>46276</v>
      </c>
      <c r="AG241" s="919"/>
      <c r="AH241" s="919"/>
      <c r="AI241" s="919" t="s">
        <v>728</v>
      </c>
      <c r="AJ241" s="811">
        <v>41</v>
      </c>
      <c r="AK241" s="909"/>
      <c r="AL241" s="910"/>
      <c r="AM241" s="911">
        <v>576</v>
      </c>
      <c r="AN241" s="911"/>
      <c r="AO241" s="911"/>
      <c r="AP241" s="911"/>
      <c r="AQ241" s="911"/>
      <c r="AR241" s="911"/>
      <c r="AS241" s="911"/>
      <c r="AT241" s="911"/>
      <c r="AU241" s="911"/>
      <c r="AV241" s="911"/>
      <c r="AW241" s="911"/>
      <c r="AX241" s="911"/>
      <c r="AY241" s="911"/>
      <c r="AZ241" s="911"/>
      <c r="BA241" s="911"/>
      <c r="BB241" s="911">
        <v>0</v>
      </c>
      <c r="BC241" s="911">
        <v>576</v>
      </c>
      <c r="BD241" s="911">
        <v>0</v>
      </c>
      <c r="BE241" s="911">
        <v>0</v>
      </c>
      <c r="BF241" s="911">
        <v>0</v>
      </c>
      <c r="BG241" s="911">
        <v>0</v>
      </c>
      <c r="BH241" s="911">
        <v>0</v>
      </c>
      <c r="BI241" s="911">
        <v>576</v>
      </c>
      <c r="BJ241" s="911"/>
      <c r="BK241" s="911">
        <v>0</v>
      </c>
      <c r="BL241" s="911"/>
      <c r="BM241" s="911"/>
      <c r="BN241" s="911" t="s">
        <v>308</v>
      </c>
      <c r="BO241" s="911" t="s">
        <v>308</v>
      </c>
      <c r="BP241" s="911" t="s">
        <v>308</v>
      </c>
      <c r="BQ241" s="911" t="s">
        <v>308</v>
      </c>
      <c r="BR241" s="911"/>
      <c r="BS241" s="911" t="s">
        <v>397</v>
      </c>
      <c r="BT241" s="911"/>
      <c r="BU241" s="911" t="s">
        <v>579</v>
      </c>
      <c r="BV241" s="911"/>
      <c r="BW241" s="911"/>
      <c r="BX241" s="911"/>
      <c r="BY241" s="911"/>
      <c r="BZ241" s="911"/>
      <c r="CA241" s="911">
        <v>576</v>
      </c>
      <c r="CB241" s="911"/>
      <c r="CC241" s="911"/>
      <c r="CD241" s="911"/>
      <c r="CE241" s="911"/>
      <c r="CF241" s="911"/>
      <c r="CG241" s="911"/>
      <c r="CH241" s="911"/>
      <c r="CI241" s="911"/>
      <c r="CJ241" s="911"/>
      <c r="CK241" s="908"/>
      <c r="CL241" s="908" t="s">
        <v>397</v>
      </c>
      <c r="CM241" s="908">
        <v>576</v>
      </c>
      <c r="CN241" s="908">
        <v>576</v>
      </c>
      <c r="CO241" s="908" t="s">
        <v>397</v>
      </c>
      <c r="CP241" s="908">
        <v>576</v>
      </c>
      <c r="CQ241" s="806">
        <v>576</v>
      </c>
      <c r="CR241" s="805">
        <v>576</v>
      </c>
      <c r="CS241" s="912"/>
      <c r="CT241" s="815" t="s">
        <v>308</v>
      </c>
      <c r="CU241" s="816"/>
      <c r="CV241" s="809"/>
      <c r="CW241" s="809"/>
      <c r="CX241" s="815">
        <v>46276</v>
      </c>
      <c r="CY241" s="920" t="s">
        <v>682</v>
      </c>
      <c r="CZ241" s="920" t="s">
        <v>308</v>
      </c>
      <c r="DA241" s="913">
        <v>46274</v>
      </c>
      <c r="DB241" s="913" t="s">
        <v>633</v>
      </c>
      <c r="DC241" s="913" t="s">
        <v>634</v>
      </c>
      <c r="DD241" s="913">
        <v>46276</v>
      </c>
      <c r="DE241" s="913" t="s">
        <v>397</v>
      </c>
      <c r="DF241" s="913" t="s">
        <v>397</v>
      </c>
      <c r="DG241" s="913" t="s">
        <v>397</v>
      </c>
      <c r="DH241" s="914">
        <v>0</v>
      </c>
      <c r="DI241" s="809" t="s">
        <v>397</v>
      </c>
      <c r="DJ241" s="809">
        <v>46276</v>
      </c>
      <c r="DK241" s="809" t="s">
        <v>390</v>
      </c>
      <c r="DL241" s="809">
        <v>46300</v>
      </c>
      <c r="DM241" s="809">
        <v>46297</v>
      </c>
      <c r="DN241" s="809">
        <v>46297</v>
      </c>
      <c r="DO241" s="915" t="s">
        <v>308</v>
      </c>
      <c r="DP241" s="807">
        <v>46332</v>
      </c>
      <c r="DQ241" s="809">
        <v>46339</v>
      </c>
      <c r="DR241" s="807">
        <v>46339</v>
      </c>
      <c r="DS241" s="914">
        <v>46332</v>
      </c>
      <c r="DT241" s="752">
        <v>46339</v>
      </c>
      <c r="DU241" s="753">
        <v>-32</v>
      </c>
      <c r="DV241" s="753" t="s">
        <v>308</v>
      </c>
      <c r="DW241" s="754">
        <v>46304</v>
      </c>
      <c r="DX241" s="755">
        <v>46307</v>
      </c>
      <c r="DY241" s="754" t="e">
        <v>#VALUE!</v>
      </c>
      <c r="DZ241" s="754" t="e">
        <v>#VALUE!</v>
      </c>
      <c r="EA241" s="754"/>
      <c r="EB241" s="754"/>
      <c r="HA241" s="756" t="s">
        <v>397</v>
      </c>
      <c r="HB241" s="756" t="s">
        <v>397</v>
      </c>
      <c r="HC241" s="756" t="s">
        <v>397</v>
      </c>
      <c r="HD241" s="756" t="s">
        <v>397</v>
      </c>
      <c r="HE241" s="756" t="s">
        <v>397</v>
      </c>
      <c r="HF241" s="756" t="s">
        <v>397</v>
      </c>
      <c r="HG241" s="756" t="s">
        <v>397</v>
      </c>
      <c r="HH241" s="756" t="s">
        <v>397</v>
      </c>
      <c r="HI241" s="756" t="s">
        <v>397</v>
      </c>
      <c r="HJ241" s="756" t="s">
        <v>397</v>
      </c>
      <c r="HK241"/>
      <c r="HL241"/>
      <c r="HM241"/>
      <c r="HN241" s="756" t="str">
        <f t="shared" si="7"/>
        <v>AUTO PRINT</v>
      </c>
      <c r="HO241"/>
      <c r="HP241" s="757" t="s">
        <v>572</v>
      </c>
      <c r="HQ241" s="757" t="s">
        <v>572</v>
      </c>
      <c r="HR241" s="757" t="s">
        <v>572</v>
      </c>
      <c r="HS241"/>
      <c r="HW241" s="758"/>
      <c r="HX241"/>
      <c r="HY241" s="759" t="s">
        <v>572</v>
      </c>
      <c r="HZ241" s="759" t="s">
        <v>572</v>
      </c>
      <c r="IA241" s="759" t="s">
        <v>572</v>
      </c>
      <c r="IC241" s="760" t="s">
        <v>572</v>
      </c>
      <c r="ID241" s="760" t="s">
        <v>572</v>
      </c>
      <c r="IE241" s="760" t="s">
        <v>572</v>
      </c>
      <c r="IF241" s="761" t="s">
        <v>572</v>
      </c>
      <c r="IG241" s="619" t="str">
        <f t="shared" si="8"/>
        <v>IN HOUSE (MANUAL)</v>
      </c>
      <c r="II241" s="761" t="s">
        <v>572</v>
      </c>
      <c r="IK241" s="761" t="str">
        <f>IFERROR(VLOOKUP($M241,#REF!,13,0),"IN HOUSE (MANUAL)")</f>
        <v>IN HOUSE (MANUAL)</v>
      </c>
      <c r="IM241" s="760" t="s">
        <v>572</v>
      </c>
      <c r="IN241" s="760" t="s">
        <v>572</v>
      </c>
      <c r="IO241" s="760" t="s">
        <v>572</v>
      </c>
      <c r="IQ241" s="760" t="s">
        <v>572</v>
      </c>
      <c r="IR241" s="760" t="s">
        <v>572</v>
      </c>
      <c r="IT241" s="760" t="s">
        <v>572</v>
      </c>
      <c r="IV241" s="760" t="s">
        <v>572</v>
      </c>
      <c r="IW241" s="760" t="s">
        <v>572</v>
      </c>
      <c r="IY241" s="760" t="s">
        <v>572</v>
      </c>
      <c r="IZ241" s="760" t="s">
        <v>572</v>
      </c>
      <c r="JB241" s="760" t="s">
        <v>572</v>
      </c>
      <c r="JC241" s="760" t="s">
        <v>572</v>
      </c>
      <c r="JE241" s="760" t="s">
        <v>572</v>
      </c>
      <c r="JF241" s="760" t="s">
        <v>572</v>
      </c>
    </row>
    <row r="242" spans="1:266" ht="17.25" customHeight="1" collapsed="1" x14ac:dyDescent="0.35">
      <c r="A242" s="618" t="s">
        <v>1069</v>
      </c>
      <c r="B242" s="730">
        <v>138</v>
      </c>
      <c r="C242" s="730" t="s">
        <v>985</v>
      </c>
      <c r="D242" s="730" t="s">
        <v>985</v>
      </c>
      <c r="E242" s="730">
        <v>4</v>
      </c>
      <c r="F242" s="731" t="s">
        <v>961</v>
      </c>
      <c r="G242" s="732">
        <v>1</v>
      </c>
      <c r="H242" s="826">
        <v>46196</v>
      </c>
      <c r="I242" s="730">
        <v>42</v>
      </c>
      <c r="J242" s="730" t="s">
        <v>308</v>
      </c>
      <c r="K242" s="730">
        <v>46</v>
      </c>
      <c r="L242" s="730" t="s">
        <v>1070</v>
      </c>
      <c r="M242" s="907" t="s">
        <v>1069</v>
      </c>
      <c r="N242" s="907">
        <v>0</v>
      </c>
      <c r="O242" s="907" t="s">
        <v>390</v>
      </c>
      <c r="P242" s="907">
        <v>0</v>
      </c>
      <c r="Q242" s="907" t="s">
        <v>390</v>
      </c>
      <c r="R242" s="907" t="s">
        <v>987</v>
      </c>
      <c r="S242" s="805"/>
      <c r="T242" s="907" t="s">
        <v>1071</v>
      </c>
      <c r="U242" s="907">
        <v>578</v>
      </c>
      <c r="V242" s="907" t="s">
        <v>308</v>
      </c>
      <c r="W242" s="907"/>
      <c r="X242" s="907"/>
      <c r="Y242" s="907"/>
      <c r="Z242" s="908"/>
      <c r="AA242" s="907" t="s">
        <v>53</v>
      </c>
      <c r="AB242" s="907" t="s">
        <v>890</v>
      </c>
      <c r="AC242" s="907" t="s">
        <v>899</v>
      </c>
      <c r="AD242" s="907">
        <v>672</v>
      </c>
      <c r="AE242" s="808">
        <v>672</v>
      </c>
      <c r="AF242" s="809">
        <v>46276</v>
      </c>
      <c r="AG242" s="919"/>
      <c r="AH242" s="919"/>
      <c r="AI242" s="919" t="s">
        <v>728</v>
      </c>
      <c r="AJ242" s="811">
        <v>42</v>
      </c>
      <c r="AK242" s="909"/>
      <c r="AL242" s="910"/>
      <c r="AM242" s="911">
        <v>672</v>
      </c>
      <c r="AN242" s="911"/>
      <c r="AO242" s="911"/>
      <c r="AP242" s="911"/>
      <c r="AQ242" s="911"/>
      <c r="AR242" s="911"/>
      <c r="AS242" s="911"/>
      <c r="AT242" s="911"/>
      <c r="AU242" s="911"/>
      <c r="AV242" s="911"/>
      <c r="AW242" s="911"/>
      <c r="AX242" s="911"/>
      <c r="AY242" s="911"/>
      <c r="AZ242" s="911"/>
      <c r="BA242" s="911"/>
      <c r="BB242" s="911">
        <v>0</v>
      </c>
      <c r="BC242" s="911">
        <v>672</v>
      </c>
      <c r="BD242" s="911">
        <v>0</v>
      </c>
      <c r="BE242" s="911">
        <v>0</v>
      </c>
      <c r="BF242" s="911">
        <v>0</v>
      </c>
      <c r="BG242" s="911">
        <v>0</v>
      </c>
      <c r="BH242" s="911">
        <v>0</v>
      </c>
      <c r="BI242" s="911">
        <v>672</v>
      </c>
      <c r="BJ242" s="911"/>
      <c r="BK242" s="911">
        <v>0</v>
      </c>
      <c r="BL242" s="911"/>
      <c r="BM242" s="911"/>
      <c r="BN242" s="911" t="s">
        <v>308</v>
      </c>
      <c r="BO242" s="911" t="s">
        <v>308</v>
      </c>
      <c r="BP242" s="911" t="s">
        <v>308</v>
      </c>
      <c r="BQ242" s="911" t="s">
        <v>308</v>
      </c>
      <c r="BR242" s="911"/>
      <c r="BS242" s="911" t="s">
        <v>397</v>
      </c>
      <c r="BT242" s="911"/>
      <c r="BU242" s="911" t="s">
        <v>579</v>
      </c>
      <c r="BV242" s="911"/>
      <c r="BW242" s="911"/>
      <c r="BX242" s="911"/>
      <c r="BY242" s="911"/>
      <c r="BZ242" s="911"/>
      <c r="CA242" s="911">
        <v>672</v>
      </c>
      <c r="CB242" s="911"/>
      <c r="CC242" s="911"/>
      <c r="CD242" s="911"/>
      <c r="CE242" s="911"/>
      <c r="CF242" s="911"/>
      <c r="CG242" s="911"/>
      <c r="CH242" s="911"/>
      <c r="CI242" s="911"/>
      <c r="CJ242" s="911"/>
      <c r="CK242" s="908"/>
      <c r="CL242" s="908" t="s">
        <v>397</v>
      </c>
      <c r="CM242" s="908">
        <v>672</v>
      </c>
      <c r="CN242" s="908">
        <v>672</v>
      </c>
      <c r="CO242" s="908" t="s">
        <v>397</v>
      </c>
      <c r="CP242" s="908">
        <v>672</v>
      </c>
      <c r="CQ242" s="806">
        <v>672</v>
      </c>
      <c r="CR242" s="805">
        <v>672</v>
      </c>
      <c r="CS242" s="912"/>
      <c r="CT242" s="815" t="s">
        <v>308</v>
      </c>
      <c r="CU242" s="816"/>
      <c r="CV242" s="809"/>
      <c r="CW242" s="809"/>
      <c r="CX242" s="815">
        <v>46276</v>
      </c>
      <c r="CY242" s="920" t="s">
        <v>682</v>
      </c>
      <c r="CZ242" s="920" t="s">
        <v>308</v>
      </c>
      <c r="DA242" s="913">
        <v>46274</v>
      </c>
      <c r="DB242" s="913" t="s">
        <v>633</v>
      </c>
      <c r="DC242" s="913" t="s">
        <v>634</v>
      </c>
      <c r="DD242" s="913">
        <v>46276</v>
      </c>
      <c r="DE242" s="913" t="s">
        <v>397</v>
      </c>
      <c r="DF242" s="913" t="s">
        <v>397</v>
      </c>
      <c r="DG242" s="913" t="s">
        <v>397</v>
      </c>
      <c r="DH242" s="914">
        <v>0</v>
      </c>
      <c r="DI242" s="809" t="s">
        <v>397</v>
      </c>
      <c r="DJ242" s="809">
        <v>46276</v>
      </c>
      <c r="DK242" s="809" t="s">
        <v>390</v>
      </c>
      <c r="DL242" s="809">
        <v>46300</v>
      </c>
      <c r="DM242" s="809">
        <v>46300</v>
      </c>
      <c r="DN242" s="809">
        <v>46300</v>
      </c>
      <c r="DO242" s="915" t="s">
        <v>308</v>
      </c>
      <c r="DP242" s="807">
        <v>46332</v>
      </c>
      <c r="DQ242" s="809">
        <v>46339</v>
      </c>
      <c r="DR242" s="807">
        <v>46339</v>
      </c>
      <c r="DS242" s="914">
        <v>46332</v>
      </c>
      <c r="DT242" s="752">
        <v>46339</v>
      </c>
      <c r="DU242" s="753">
        <v>-31</v>
      </c>
      <c r="DV242" s="753" t="s">
        <v>308</v>
      </c>
      <c r="DW242" s="754">
        <v>46307</v>
      </c>
      <c r="DX242" s="755">
        <v>46308</v>
      </c>
      <c r="DY242" s="754" t="e">
        <v>#VALUE!</v>
      </c>
      <c r="DZ242" s="754" t="e">
        <v>#VALUE!</v>
      </c>
      <c r="EA242" s="754"/>
      <c r="EB242" s="754"/>
      <c r="HA242" s="756" t="s">
        <v>397</v>
      </c>
      <c r="HB242" s="756" t="s">
        <v>397</v>
      </c>
      <c r="HC242" s="756" t="s">
        <v>397</v>
      </c>
      <c r="HD242" s="756" t="s">
        <v>397</v>
      </c>
      <c r="HE242" s="756" t="s">
        <v>397</v>
      </c>
      <c r="HF242" s="756" t="s">
        <v>397</v>
      </c>
      <c r="HG242" s="756" t="s">
        <v>397</v>
      </c>
      <c r="HH242" s="756" t="s">
        <v>397</v>
      </c>
      <c r="HI242" s="756" t="s">
        <v>397</v>
      </c>
      <c r="HJ242" s="756" t="s">
        <v>397</v>
      </c>
      <c r="HK242"/>
      <c r="HL242"/>
      <c r="HM242"/>
      <c r="HN242" s="756" t="str">
        <f t="shared" si="7"/>
        <v>AUTO PRINT</v>
      </c>
      <c r="HO242"/>
      <c r="HP242" s="757" t="s">
        <v>572</v>
      </c>
      <c r="HQ242" s="757" t="s">
        <v>572</v>
      </c>
      <c r="HR242" s="757" t="s">
        <v>572</v>
      </c>
      <c r="HS242"/>
      <c r="HW242" s="758"/>
      <c r="HX242"/>
      <c r="HY242" s="759" t="s">
        <v>572</v>
      </c>
      <c r="HZ242" s="759" t="s">
        <v>572</v>
      </c>
      <c r="IA242" s="759" t="s">
        <v>572</v>
      </c>
      <c r="IC242" s="760" t="s">
        <v>572</v>
      </c>
      <c r="ID242" s="760" t="s">
        <v>572</v>
      </c>
      <c r="IE242" s="760" t="s">
        <v>572</v>
      </c>
      <c r="IF242" s="761" t="s">
        <v>572</v>
      </c>
      <c r="IG242" s="619" t="str">
        <f t="shared" si="8"/>
        <v>IN HOUSE (MANUAL)</v>
      </c>
      <c r="II242" s="761" t="s">
        <v>572</v>
      </c>
      <c r="IK242" s="761" t="str">
        <f>IFERROR(VLOOKUP($M242,#REF!,13,0),"IN HOUSE (MANUAL)")</f>
        <v>IN HOUSE (MANUAL)</v>
      </c>
      <c r="IM242" s="760" t="s">
        <v>572</v>
      </c>
      <c r="IN242" s="760" t="s">
        <v>572</v>
      </c>
      <c r="IO242" s="760" t="s">
        <v>572</v>
      </c>
      <c r="IQ242" s="760" t="s">
        <v>572</v>
      </c>
      <c r="IR242" s="760" t="s">
        <v>572</v>
      </c>
      <c r="IT242" s="760" t="s">
        <v>572</v>
      </c>
      <c r="IV242" s="760" t="s">
        <v>572</v>
      </c>
      <c r="IW242" s="760" t="s">
        <v>572</v>
      </c>
      <c r="IY242" s="760" t="s">
        <v>572</v>
      </c>
      <c r="IZ242" s="760" t="s">
        <v>572</v>
      </c>
      <c r="JB242" s="760" t="s">
        <v>572</v>
      </c>
      <c r="JC242" s="760" t="s">
        <v>572</v>
      </c>
      <c r="JE242" s="760" t="s">
        <v>572</v>
      </c>
      <c r="JF242" s="760" t="s">
        <v>572</v>
      </c>
    </row>
    <row r="243" spans="1:266" ht="17.25" customHeight="1" x14ac:dyDescent="0.35">
      <c r="A243" s="618" t="s">
        <v>1072</v>
      </c>
      <c r="B243" s="730">
        <v>139</v>
      </c>
      <c r="C243" s="730" t="s">
        <v>985</v>
      </c>
      <c r="D243" s="730" t="s">
        <v>985</v>
      </c>
      <c r="E243" s="730">
        <v>4</v>
      </c>
      <c r="F243" s="821" t="s">
        <v>961</v>
      </c>
      <c r="G243" s="732">
        <v>1</v>
      </c>
      <c r="H243" s="826">
        <v>46196</v>
      </c>
      <c r="I243" s="730">
        <v>42</v>
      </c>
      <c r="J243" s="730" t="s">
        <v>308</v>
      </c>
      <c r="K243" s="730">
        <v>46</v>
      </c>
      <c r="L243" s="730" t="s">
        <v>1073</v>
      </c>
      <c r="M243" s="907" t="s">
        <v>1072</v>
      </c>
      <c r="N243" s="907">
        <v>0</v>
      </c>
      <c r="O243" s="907" t="s">
        <v>390</v>
      </c>
      <c r="P243" s="907">
        <v>0</v>
      </c>
      <c r="Q243" s="907" t="s">
        <v>390</v>
      </c>
      <c r="R243" s="907" t="s">
        <v>987</v>
      </c>
      <c r="S243" s="907"/>
      <c r="T243" s="907" t="s">
        <v>1034</v>
      </c>
      <c r="U243" s="907">
        <v>578</v>
      </c>
      <c r="V243" s="907" t="s">
        <v>308</v>
      </c>
      <c r="W243" s="907"/>
      <c r="X243" s="907"/>
      <c r="Y243" s="907"/>
      <c r="Z243" s="908"/>
      <c r="AA243" s="907" t="s">
        <v>53</v>
      </c>
      <c r="AB243" s="907" t="s">
        <v>890</v>
      </c>
      <c r="AC243" s="907" t="s">
        <v>899</v>
      </c>
      <c r="AD243" s="907">
        <v>576</v>
      </c>
      <c r="AE243" s="808">
        <v>576</v>
      </c>
      <c r="AF243" s="809">
        <v>46276</v>
      </c>
      <c r="AG243" s="810"/>
      <c r="AH243" s="919"/>
      <c r="AI243" s="919" t="s">
        <v>728</v>
      </c>
      <c r="AJ243" s="811">
        <v>43</v>
      </c>
      <c r="AK243" s="909"/>
      <c r="AL243" s="910"/>
      <c r="AM243" s="911">
        <v>576</v>
      </c>
      <c r="AN243" s="911"/>
      <c r="AO243" s="911"/>
      <c r="AP243" s="911"/>
      <c r="AQ243" s="911"/>
      <c r="AR243" s="911"/>
      <c r="AS243" s="911"/>
      <c r="AT243" s="911"/>
      <c r="AU243" s="911"/>
      <c r="AV243" s="911"/>
      <c r="AW243" s="911"/>
      <c r="AX243" s="911"/>
      <c r="AY243" s="911"/>
      <c r="AZ243" s="911"/>
      <c r="BA243" s="911"/>
      <c r="BB243" s="911">
        <v>0</v>
      </c>
      <c r="BC243" s="911">
        <v>576</v>
      </c>
      <c r="BD243" s="911">
        <v>0</v>
      </c>
      <c r="BE243" s="911">
        <v>0</v>
      </c>
      <c r="BF243" s="911">
        <v>0</v>
      </c>
      <c r="BG243" s="911">
        <v>0</v>
      </c>
      <c r="BH243" s="911">
        <v>0</v>
      </c>
      <c r="BI243" s="911">
        <v>576</v>
      </c>
      <c r="BJ243" s="911"/>
      <c r="BK243" s="911">
        <v>0</v>
      </c>
      <c r="BL243" s="911"/>
      <c r="BM243" s="911"/>
      <c r="BN243" s="911" t="s">
        <v>308</v>
      </c>
      <c r="BO243" s="911" t="s">
        <v>308</v>
      </c>
      <c r="BP243" s="911" t="s">
        <v>308</v>
      </c>
      <c r="BQ243" s="911" t="s">
        <v>308</v>
      </c>
      <c r="BR243" s="911"/>
      <c r="BS243" s="911" t="s">
        <v>397</v>
      </c>
      <c r="BT243" s="911"/>
      <c r="BU243" s="911" t="s">
        <v>579</v>
      </c>
      <c r="BV243" s="911"/>
      <c r="BW243" s="911"/>
      <c r="BX243" s="911"/>
      <c r="BY243" s="911"/>
      <c r="BZ243" s="911"/>
      <c r="CA243" s="911">
        <v>576</v>
      </c>
      <c r="CB243" s="911"/>
      <c r="CC243" s="911"/>
      <c r="CD243" s="911"/>
      <c r="CE243" s="911"/>
      <c r="CF243" s="911"/>
      <c r="CG243" s="911"/>
      <c r="CH243" s="911"/>
      <c r="CI243" s="911"/>
      <c r="CJ243" s="911"/>
      <c r="CK243" s="908"/>
      <c r="CL243" s="908" t="s">
        <v>397</v>
      </c>
      <c r="CM243" s="908">
        <v>576</v>
      </c>
      <c r="CN243" s="908">
        <v>576</v>
      </c>
      <c r="CO243" s="908" t="s">
        <v>397</v>
      </c>
      <c r="CP243" s="908">
        <v>576</v>
      </c>
      <c r="CQ243" s="806">
        <v>576</v>
      </c>
      <c r="CR243" s="805">
        <v>576</v>
      </c>
      <c r="CS243" s="912"/>
      <c r="CT243" s="815" t="s">
        <v>308</v>
      </c>
      <c r="CU243" s="816"/>
      <c r="CV243" s="809"/>
      <c r="CW243" s="809"/>
      <c r="CX243" s="815">
        <v>46276</v>
      </c>
      <c r="CY243" s="920" t="s">
        <v>682</v>
      </c>
      <c r="CZ243" s="920" t="s">
        <v>308</v>
      </c>
      <c r="DA243" s="913">
        <v>46274</v>
      </c>
      <c r="DB243" s="913" t="s">
        <v>633</v>
      </c>
      <c r="DC243" s="913" t="s">
        <v>634</v>
      </c>
      <c r="DD243" s="913">
        <v>46276</v>
      </c>
      <c r="DE243" s="913" t="s">
        <v>397</v>
      </c>
      <c r="DF243" s="913" t="s">
        <v>397</v>
      </c>
      <c r="DG243" s="913" t="s">
        <v>397</v>
      </c>
      <c r="DH243" s="914">
        <v>0</v>
      </c>
      <c r="DI243" s="809" t="s">
        <v>397</v>
      </c>
      <c r="DJ243" s="809">
        <v>46276</v>
      </c>
      <c r="DK243" s="809">
        <v>46274</v>
      </c>
      <c r="DL243" s="809">
        <v>46300</v>
      </c>
      <c r="DM243" s="809">
        <v>46301</v>
      </c>
      <c r="DN243" s="809">
        <v>46301</v>
      </c>
      <c r="DO243" s="915" t="s">
        <v>308</v>
      </c>
      <c r="DP243" s="809">
        <v>46332</v>
      </c>
      <c r="DQ243" s="809">
        <v>46339</v>
      </c>
      <c r="DR243" s="809">
        <v>46339</v>
      </c>
      <c r="DS243" s="914">
        <v>46332</v>
      </c>
      <c r="DT243" s="752">
        <v>46339</v>
      </c>
      <c r="DU243" s="753">
        <v>-30</v>
      </c>
      <c r="DV243" s="753" t="s">
        <v>308</v>
      </c>
      <c r="DW243" s="754">
        <v>46308</v>
      </c>
      <c r="DX243" s="755">
        <v>46309</v>
      </c>
      <c r="DY243" s="754" t="e">
        <v>#VALUE!</v>
      </c>
      <c r="DZ243" s="754" t="e">
        <v>#VALUE!</v>
      </c>
      <c r="EA243" s="754"/>
      <c r="EB243" s="754"/>
      <c r="HA243" s="756" t="s">
        <v>397</v>
      </c>
      <c r="HB243" s="756" t="s">
        <v>397</v>
      </c>
      <c r="HC243" s="756" t="s">
        <v>397</v>
      </c>
      <c r="HD243" s="756" t="s">
        <v>397</v>
      </c>
      <c r="HE243" s="756" t="s">
        <v>397</v>
      </c>
      <c r="HF243" s="756" t="s">
        <v>397</v>
      </c>
      <c r="HG243" s="756" t="s">
        <v>397</v>
      </c>
      <c r="HH243" s="756" t="s">
        <v>397</v>
      </c>
      <c r="HI243" s="756" t="s">
        <v>397</v>
      </c>
      <c r="HJ243" s="756" t="s">
        <v>397</v>
      </c>
      <c r="HK243"/>
      <c r="HL243"/>
      <c r="HM243"/>
      <c r="HN243" s="756" t="str">
        <f t="shared" si="7"/>
        <v>AUTO PRINT</v>
      </c>
      <c r="HO243"/>
      <c r="HP243" s="757" t="s">
        <v>572</v>
      </c>
      <c r="HQ243" s="757" t="s">
        <v>572</v>
      </c>
      <c r="HR243" s="757" t="s">
        <v>572</v>
      </c>
      <c r="HS243"/>
      <c r="HW243" s="758"/>
      <c r="HX243"/>
      <c r="HY243" s="759" t="s">
        <v>572</v>
      </c>
      <c r="HZ243" s="759" t="s">
        <v>572</v>
      </c>
      <c r="IA243" s="759" t="s">
        <v>572</v>
      </c>
      <c r="IC243" s="760" t="s">
        <v>572</v>
      </c>
      <c r="ID243" s="760" t="s">
        <v>572</v>
      </c>
      <c r="IE243" s="760" t="s">
        <v>572</v>
      </c>
      <c r="IF243" s="761" t="s">
        <v>572</v>
      </c>
      <c r="IG243" s="619" t="str">
        <f t="shared" si="8"/>
        <v>IN HOUSE (MANUAL)</v>
      </c>
      <c r="II243" s="761" t="s">
        <v>572</v>
      </c>
      <c r="IK243" s="761" t="str">
        <f>IFERROR(VLOOKUP($M243,#REF!,13,0),"IN HOUSE (MANUAL)")</f>
        <v>IN HOUSE (MANUAL)</v>
      </c>
      <c r="IM243" s="760" t="s">
        <v>572</v>
      </c>
      <c r="IN243" s="760" t="s">
        <v>572</v>
      </c>
      <c r="IO243" s="760" t="s">
        <v>572</v>
      </c>
      <c r="IQ243" s="760" t="s">
        <v>572</v>
      </c>
      <c r="IR243" s="760" t="s">
        <v>572</v>
      </c>
      <c r="IT243" s="760" t="s">
        <v>572</v>
      </c>
      <c r="IV243" s="760" t="s">
        <v>572</v>
      </c>
      <c r="IW243" s="760" t="s">
        <v>572</v>
      </c>
      <c r="IY243" s="760" t="s">
        <v>572</v>
      </c>
      <c r="IZ243" s="760" t="s">
        <v>572</v>
      </c>
      <c r="JB243" s="760" t="s">
        <v>572</v>
      </c>
      <c r="JC243" s="760" t="s">
        <v>572</v>
      </c>
      <c r="JE243" s="760" t="s">
        <v>572</v>
      </c>
      <c r="JF243" s="760" t="s">
        <v>572</v>
      </c>
    </row>
    <row r="244" spans="1:266" ht="16.5" customHeight="1" collapsed="1" x14ac:dyDescent="0.35">
      <c r="A244" s="618" t="s">
        <v>1074</v>
      </c>
      <c r="B244" s="730">
        <v>140</v>
      </c>
      <c r="C244" s="730" t="s">
        <v>985</v>
      </c>
      <c r="D244" s="730" t="s">
        <v>985</v>
      </c>
      <c r="E244" s="730">
        <v>4</v>
      </c>
      <c r="F244" s="821" t="s">
        <v>961</v>
      </c>
      <c r="G244" s="732">
        <v>1</v>
      </c>
      <c r="H244" s="826">
        <v>46196</v>
      </c>
      <c r="I244" s="730">
        <v>42</v>
      </c>
      <c r="J244" s="730" t="s">
        <v>308</v>
      </c>
      <c r="K244" s="730">
        <v>46</v>
      </c>
      <c r="L244" s="730" t="s">
        <v>1075</v>
      </c>
      <c r="M244" s="907" t="s">
        <v>1074</v>
      </c>
      <c r="N244" s="907">
        <v>0</v>
      </c>
      <c r="O244" s="907" t="s">
        <v>390</v>
      </c>
      <c r="P244" s="907">
        <v>0</v>
      </c>
      <c r="Q244" s="907" t="s">
        <v>390</v>
      </c>
      <c r="R244" s="907" t="s">
        <v>987</v>
      </c>
      <c r="S244" s="907"/>
      <c r="T244" s="907" t="s">
        <v>1045</v>
      </c>
      <c r="U244" s="907">
        <v>578</v>
      </c>
      <c r="V244" s="907" t="s">
        <v>308</v>
      </c>
      <c r="W244" s="907"/>
      <c r="X244" s="907"/>
      <c r="Y244" s="907"/>
      <c r="Z244" s="908"/>
      <c r="AA244" s="907" t="s">
        <v>53</v>
      </c>
      <c r="AB244" s="907" t="s">
        <v>890</v>
      </c>
      <c r="AC244" s="907" t="s">
        <v>899</v>
      </c>
      <c r="AD244" s="907">
        <v>1356</v>
      </c>
      <c r="AE244" s="808">
        <v>1356</v>
      </c>
      <c r="AF244" s="809">
        <v>46276</v>
      </c>
      <c r="AG244" s="810"/>
      <c r="AH244" s="919"/>
      <c r="AI244" s="919" t="s">
        <v>728</v>
      </c>
      <c r="AJ244" s="811">
        <v>44</v>
      </c>
      <c r="AK244" s="909"/>
      <c r="AL244" s="910"/>
      <c r="AM244" s="911">
        <v>1356</v>
      </c>
      <c r="AN244" s="911"/>
      <c r="AO244" s="911"/>
      <c r="AP244" s="911"/>
      <c r="AQ244" s="911"/>
      <c r="AR244" s="911"/>
      <c r="AS244" s="911"/>
      <c r="AT244" s="911"/>
      <c r="AU244" s="911"/>
      <c r="AV244" s="911"/>
      <c r="AW244" s="911"/>
      <c r="AX244" s="911"/>
      <c r="AY244" s="911"/>
      <c r="AZ244" s="911"/>
      <c r="BA244" s="911"/>
      <c r="BB244" s="911">
        <v>0</v>
      </c>
      <c r="BC244" s="911">
        <v>1356</v>
      </c>
      <c r="BD244" s="911">
        <v>0</v>
      </c>
      <c r="BE244" s="911">
        <v>0</v>
      </c>
      <c r="BF244" s="911">
        <v>0</v>
      </c>
      <c r="BG244" s="911">
        <v>0</v>
      </c>
      <c r="BH244" s="911">
        <v>0</v>
      </c>
      <c r="BI244" s="911">
        <v>1356</v>
      </c>
      <c r="BJ244" s="911"/>
      <c r="BK244" s="911">
        <v>0</v>
      </c>
      <c r="BL244" s="911"/>
      <c r="BM244" s="911"/>
      <c r="BN244" s="911" t="s">
        <v>308</v>
      </c>
      <c r="BO244" s="911" t="s">
        <v>308</v>
      </c>
      <c r="BP244" s="911" t="s">
        <v>308</v>
      </c>
      <c r="BQ244" s="911" t="s">
        <v>308</v>
      </c>
      <c r="BR244" s="911"/>
      <c r="BS244" s="911" t="s">
        <v>397</v>
      </c>
      <c r="BT244" s="911"/>
      <c r="BU244" s="911" t="s">
        <v>579</v>
      </c>
      <c r="BV244" s="911"/>
      <c r="BW244" s="911"/>
      <c r="BX244" s="911"/>
      <c r="BY244" s="911"/>
      <c r="BZ244" s="911"/>
      <c r="CA244" s="911">
        <v>1356</v>
      </c>
      <c r="CB244" s="911"/>
      <c r="CC244" s="911"/>
      <c r="CD244" s="911"/>
      <c r="CE244" s="911"/>
      <c r="CF244" s="911"/>
      <c r="CG244" s="911"/>
      <c r="CH244" s="911"/>
      <c r="CI244" s="911"/>
      <c r="CJ244" s="911"/>
      <c r="CK244" s="908"/>
      <c r="CL244" s="908" t="s">
        <v>397</v>
      </c>
      <c r="CM244" s="908">
        <v>1356</v>
      </c>
      <c r="CN244" s="908">
        <v>1356</v>
      </c>
      <c r="CO244" s="908" t="s">
        <v>397</v>
      </c>
      <c r="CP244" s="908">
        <v>1356</v>
      </c>
      <c r="CQ244" s="806">
        <v>1356</v>
      </c>
      <c r="CR244" s="805">
        <v>1356</v>
      </c>
      <c r="CS244" s="912"/>
      <c r="CT244" s="815" t="s">
        <v>308</v>
      </c>
      <c r="CU244" s="816"/>
      <c r="CV244" s="809"/>
      <c r="CW244" s="809"/>
      <c r="CX244" s="815">
        <v>46276</v>
      </c>
      <c r="CY244" s="920" t="s">
        <v>682</v>
      </c>
      <c r="CZ244" s="920" t="s">
        <v>308</v>
      </c>
      <c r="DA244" s="913">
        <v>46274</v>
      </c>
      <c r="DB244" s="913" t="s">
        <v>633</v>
      </c>
      <c r="DC244" s="913" t="s">
        <v>634</v>
      </c>
      <c r="DD244" s="913">
        <v>46276</v>
      </c>
      <c r="DE244" s="913" t="s">
        <v>397</v>
      </c>
      <c r="DF244" s="913" t="s">
        <v>397</v>
      </c>
      <c r="DG244" s="913" t="s">
        <v>397</v>
      </c>
      <c r="DH244" s="914">
        <v>0</v>
      </c>
      <c r="DI244" s="809" t="s">
        <v>397</v>
      </c>
      <c r="DJ244" s="809">
        <v>46276</v>
      </c>
      <c r="DK244" s="809" t="s">
        <v>390</v>
      </c>
      <c r="DL244" s="809">
        <v>46300</v>
      </c>
      <c r="DM244" s="809">
        <v>46302</v>
      </c>
      <c r="DN244" s="809">
        <v>46302</v>
      </c>
      <c r="DO244" s="915" t="s">
        <v>308</v>
      </c>
      <c r="DP244" s="809">
        <v>46332</v>
      </c>
      <c r="DQ244" s="809">
        <v>46339</v>
      </c>
      <c r="DR244" s="809">
        <v>46339</v>
      </c>
      <c r="DS244" s="914">
        <v>46332</v>
      </c>
      <c r="DT244" s="752">
        <v>46339</v>
      </c>
      <c r="DU244" s="753">
        <v>-29</v>
      </c>
      <c r="DV244" s="753" t="s">
        <v>308</v>
      </c>
      <c r="DW244" s="754">
        <v>46309</v>
      </c>
      <c r="DX244" s="755">
        <v>46310</v>
      </c>
      <c r="DY244" s="754" t="e">
        <v>#VALUE!</v>
      </c>
      <c r="DZ244" s="754" t="e">
        <v>#VALUE!</v>
      </c>
      <c r="EA244" s="754"/>
      <c r="EB244" s="754"/>
      <c r="HA244" s="756" t="s">
        <v>397</v>
      </c>
      <c r="HB244" s="756" t="s">
        <v>397</v>
      </c>
      <c r="HC244" s="756" t="s">
        <v>397</v>
      </c>
      <c r="HD244" s="756" t="s">
        <v>397</v>
      </c>
      <c r="HE244" s="756" t="s">
        <v>397</v>
      </c>
      <c r="HF244" s="756" t="s">
        <v>397</v>
      </c>
      <c r="HG244" s="756" t="s">
        <v>397</v>
      </c>
      <c r="HH244" s="756" t="s">
        <v>397</v>
      </c>
      <c r="HI244" s="756" t="s">
        <v>397</v>
      </c>
      <c r="HJ244" s="756" t="s">
        <v>397</v>
      </c>
      <c r="HK244"/>
      <c r="HL244"/>
      <c r="HM244"/>
      <c r="HN244" s="756" t="str">
        <f t="shared" si="7"/>
        <v>AUTO PRINT</v>
      </c>
      <c r="HO244"/>
      <c r="HP244" s="757" t="s">
        <v>572</v>
      </c>
      <c r="HQ244" s="757" t="s">
        <v>572</v>
      </c>
      <c r="HR244" s="757" t="s">
        <v>572</v>
      </c>
      <c r="HS244"/>
      <c r="HW244" s="758"/>
      <c r="HX244"/>
      <c r="HY244" s="759" t="s">
        <v>572</v>
      </c>
      <c r="HZ244" s="759" t="s">
        <v>572</v>
      </c>
      <c r="IA244" s="759" t="s">
        <v>572</v>
      </c>
      <c r="IC244" s="760" t="s">
        <v>572</v>
      </c>
      <c r="ID244" s="760" t="s">
        <v>572</v>
      </c>
      <c r="IE244" s="760" t="s">
        <v>572</v>
      </c>
      <c r="IF244" s="761" t="s">
        <v>572</v>
      </c>
      <c r="IG244" s="619" t="str">
        <f t="shared" si="8"/>
        <v>IN HOUSE (MANUAL)</v>
      </c>
      <c r="II244" s="761" t="s">
        <v>572</v>
      </c>
      <c r="IK244" s="761" t="str">
        <f>IFERROR(VLOOKUP($M244,#REF!,13,0),"IN HOUSE (MANUAL)")</f>
        <v>IN HOUSE (MANUAL)</v>
      </c>
      <c r="IM244" s="760" t="s">
        <v>572</v>
      </c>
      <c r="IN244" s="760" t="s">
        <v>572</v>
      </c>
      <c r="IO244" s="760" t="s">
        <v>572</v>
      </c>
      <c r="IQ244" s="760" t="s">
        <v>572</v>
      </c>
      <c r="IR244" s="760" t="s">
        <v>572</v>
      </c>
      <c r="IT244" s="760" t="s">
        <v>572</v>
      </c>
      <c r="IV244" s="760" t="s">
        <v>572</v>
      </c>
      <c r="IW244" s="760" t="s">
        <v>572</v>
      </c>
      <c r="IY244" s="760" t="s">
        <v>572</v>
      </c>
      <c r="IZ244" s="760" t="s">
        <v>572</v>
      </c>
      <c r="JB244" s="760" t="s">
        <v>572</v>
      </c>
      <c r="JC244" s="760" t="s">
        <v>572</v>
      </c>
      <c r="JE244" s="760" t="s">
        <v>572</v>
      </c>
      <c r="JF244" s="760" t="s">
        <v>572</v>
      </c>
    </row>
    <row r="245" spans="1:266" ht="17.25" customHeight="1" collapsed="1" x14ac:dyDescent="0.35">
      <c r="A245" s="618" t="s">
        <v>1076</v>
      </c>
      <c r="B245" s="730">
        <v>141</v>
      </c>
      <c r="C245" s="730" t="s">
        <v>985</v>
      </c>
      <c r="D245" s="730" t="s">
        <v>985</v>
      </c>
      <c r="E245" s="730">
        <v>4</v>
      </c>
      <c r="F245" s="731" t="s">
        <v>961</v>
      </c>
      <c r="G245" s="732">
        <v>1</v>
      </c>
      <c r="H245" s="826">
        <v>46196</v>
      </c>
      <c r="I245" s="730">
        <v>43</v>
      </c>
      <c r="J245" s="730" t="s">
        <v>308</v>
      </c>
      <c r="K245" s="730">
        <v>46</v>
      </c>
      <c r="L245" s="730" t="s">
        <v>1077</v>
      </c>
      <c r="M245" s="805" t="s">
        <v>1076</v>
      </c>
      <c r="N245" s="805">
        <v>0</v>
      </c>
      <c r="O245" s="805" t="s">
        <v>390</v>
      </c>
      <c r="P245" s="805">
        <v>0</v>
      </c>
      <c r="Q245" s="805" t="s">
        <v>390</v>
      </c>
      <c r="R245" s="805" t="s">
        <v>987</v>
      </c>
      <c r="S245" s="805"/>
      <c r="T245" s="805" t="s">
        <v>1042</v>
      </c>
      <c r="U245" s="805">
        <v>578</v>
      </c>
      <c r="V245" s="805" t="s">
        <v>308</v>
      </c>
      <c r="W245" s="805"/>
      <c r="X245" s="805"/>
      <c r="Y245" s="805"/>
      <c r="Z245" s="806"/>
      <c r="AA245" s="805" t="s">
        <v>53</v>
      </c>
      <c r="AB245" s="805" t="s">
        <v>890</v>
      </c>
      <c r="AC245" s="805" t="s">
        <v>899</v>
      </c>
      <c r="AD245" s="805">
        <v>2172</v>
      </c>
      <c r="AE245" s="903">
        <v>2172</v>
      </c>
      <c r="AF245" s="807">
        <v>46276</v>
      </c>
      <c r="AG245" s="810"/>
      <c r="AH245" s="810"/>
      <c r="AI245" s="810" t="s">
        <v>728</v>
      </c>
      <c r="AJ245" s="811">
        <v>45</v>
      </c>
      <c r="AK245" s="812"/>
      <c r="AL245" s="811"/>
      <c r="AM245" s="813">
        <v>2172</v>
      </c>
      <c r="AN245" s="813"/>
      <c r="AO245" s="813"/>
      <c r="AP245" s="813"/>
      <c r="AQ245" s="813"/>
      <c r="AR245" s="813"/>
      <c r="AS245" s="813"/>
      <c r="AT245" s="813"/>
      <c r="AU245" s="813"/>
      <c r="AV245" s="813"/>
      <c r="AW245" s="813"/>
      <c r="AX245" s="813"/>
      <c r="AY245" s="813"/>
      <c r="AZ245" s="813"/>
      <c r="BA245" s="813"/>
      <c r="BB245" s="813">
        <v>0</v>
      </c>
      <c r="BC245" s="813">
        <v>2172</v>
      </c>
      <c r="BD245" s="813">
        <v>0</v>
      </c>
      <c r="BE245" s="813">
        <v>0</v>
      </c>
      <c r="BF245" s="813">
        <v>0</v>
      </c>
      <c r="BG245" s="813">
        <v>0</v>
      </c>
      <c r="BH245" s="813">
        <v>0</v>
      </c>
      <c r="BI245" s="813">
        <v>2172</v>
      </c>
      <c r="BJ245" s="813"/>
      <c r="BK245" s="813">
        <v>0</v>
      </c>
      <c r="BL245" s="813"/>
      <c r="BM245" s="813"/>
      <c r="BN245" s="813" t="s">
        <v>308</v>
      </c>
      <c r="BO245" s="813" t="s">
        <v>308</v>
      </c>
      <c r="BP245" s="813" t="s">
        <v>308</v>
      </c>
      <c r="BQ245" s="813" t="s">
        <v>308</v>
      </c>
      <c r="BR245" s="813"/>
      <c r="BS245" s="813" t="s">
        <v>397</v>
      </c>
      <c r="BT245" s="813"/>
      <c r="BU245" s="813" t="s">
        <v>579</v>
      </c>
      <c r="BV245" s="813"/>
      <c r="BW245" s="813"/>
      <c r="BX245" s="813"/>
      <c r="BY245" s="813"/>
      <c r="BZ245" s="813"/>
      <c r="CA245" s="911">
        <v>2172</v>
      </c>
      <c r="CB245" s="813"/>
      <c r="CC245" s="813"/>
      <c r="CD245" s="813"/>
      <c r="CE245" s="813"/>
      <c r="CF245" s="813"/>
      <c r="CG245" s="813"/>
      <c r="CH245" s="813"/>
      <c r="CI245" s="813"/>
      <c r="CJ245" s="813"/>
      <c r="CK245" s="806"/>
      <c r="CL245" s="806" t="s">
        <v>397</v>
      </c>
      <c r="CM245" s="806">
        <v>2172</v>
      </c>
      <c r="CN245" s="806">
        <v>2172</v>
      </c>
      <c r="CO245" s="806" t="s">
        <v>397</v>
      </c>
      <c r="CP245" s="806">
        <v>2172</v>
      </c>
      <c r="CQ245" s="806">
        <v>2172</v>
      </c>
      <c r="CR245" s="805">
        <v>2172</v>
      </c>
      <c r="CS245" s="904"/>
      <c r="CT245" s="905" t="s">
        <v>308</v>
      </c>
      <c r="CU245" s="906"/>
      <c r="CV245" s="807"/>
      <c r="CW245" s="807"/>
      <c r="CX245" s="905">
        <v>46276</v>
      </c>
      <c r="CY245" s="817" t="s">
        <v>682</v>
      </c>
      <c r="CZ245" s="817" t="s">
        <v>308</v>
      </c>
      <c r="DA245" s="818">
        <v>46274</v>
      </c>
      <c r="DB245" s="818" t="s">
        <v>633</v>
      </c>
      <c r="DC245" s="818" t="s">
        <v>634</v>
      </c>
      <c r="DD245" s="818">
        <v>46276</v>
      </c>
      <c r="DE245" s="818" t="s">
        <v>397</v>
      </c>
      <c r="DF245" s="818" t="s">
        <v>397</v>
      </c>
      <c r="DG245" s="818" t="s">
        <v>397</v>
      </c>
      <c r="DH245" s="819">
        <v>0</v>
      </c>
      <c r="DI245" s="807" t="s">
        <v>397</v>
      </c>
      <c r="DJ245" s="807">
        <v>46276</v>
      </c>
      <c r="DK245" s="807" t="s">
        <v>390</v>
      </c>
      <c r="DL245" s="807">
        <v>46304</v>
      </c>
      <c r="DM245" s="807">
        <v>46304</v>
      </c>
      <c r="DN245" s="807">
        <v>46304</v>
      </c>
      <c r="DO245" s="820" t="s">
        <v>308</v>
      </c>
      <c r="DP245" s="809">
        <v>46332</v>
      </c>
      <c r="DQ245" s="809">
        <v>46339</v>
      </c>
      <c r="DR245" s="809">
        <v>46339</v>
      </c>
      <c r="DS245" s="819">
        <v>46332</v>
      </c>
      <c r="DT245" s="752">
        <v>46339</v>
      </c>
      <c r="DU245" s="753">
        <v>-24</v>
      </c>
      <c r="DV245" s="753" t="s">
        <v>308</v>
      </c>
      <c r="DW245" s="754">
        <v>46310</v>
      </c>
      <c r="DX245" s="755">
        <v>46315</v>
      </c>
      <c r="DY245" s="754" t="e">
        <v>#VALUE!</v>
      </c>
      <c r="DZ245" s="754" t="e">
        <v>#VALUE!</v>
      </c>
      <c r="EA245" s="754"/>
      <c r="EB245" s="754"/>
      <c r="HA245" s="756" t="s">
        <v>397</v>
      </c>
      <c r="HB245" s="756" t="s">
        <v>397</v>
      </c>
      <c r="HC245" s="756" t="s">
        <v>397</v>
      </c>
      <c r="HD245" s="756" t="s">
        <v>397</v>
      </c>
      <c r="HE245" s="756" t="s">
        <v>397</v>
      </c>
      <c r="HF245" s="756" t="s">
        <v>397</v>
      </c>
      <c r="HG245" s="756" t="s">
        <v>397</v>
      </c>
      <c r="HH245" s="756" t="s">
        <v>397</v>
      </c>
      <c r="HI245" s="756" t="s">
        <v>397</v>
      </c>
      <c r="HJ245" s="756" t="s">
        <v>397</v>
      </c>
      <c r="HK245"/>
      <c r="HL245"/>
      <c r="HM245"/>
      <c r="HN245" s="756" t="str">
        <f t="shared" si="7"/>
        <v>AUTO PRINT</v>
      </c>
      <c r="HO245"/>
      <c r="HP245" s="757" t="s">
        <v>572</v>
      </c>
      <c r="HQ245" s="757" t="s">
        <v>572</v>
      </c>
      <c r="HR245" s="757" t="s">
        <v>572</v>
      </c>
      <c r="HS245"/>
      <c r="HW245" s="758"/>
      <c r="HX245"/>
      <c r="HY245" s="759" t="s">
        <v>572</v>
      </c>
      <c r="HZ245" s="759" t="s">
        <v>572</v>
      </c>
      <c r="IA245" s="759" t="s">
        <v>572</v>
      </c>
      <c r="IC245" s="760" t="s">
        <v>572</v>
      </c>
      <c r="ID245" s="760" t="s">
        <v>572</v>
      </c>
      <c r="IE245" s="760" t="s">
        <v>572</v>
      </c>
      <c r="IF245" s="761" t="s">
        <v>572</v>
      </c>
      <c r="IG245" s="619" t="str">
        <f t="shared" si="8"/>
        <v>IN HOUSE (MANUAL)</v>
      </c>
      <c r="II245" s="761" t="s">
        <v>572</v>
      </c>
      <c r="IK245" s="761" t="str">
        <f>IFERROR(VLOOKUP($M245,#REF!,13,0),"IN HOUSE (MANUAL)")</f>
        <v>IN HOUSE (MANUAL)</v>
      </c>
      <c r="IM245" s="760" t="s">
        <v>572</v>
      </c>
      <c r="IN245" s="760" t="s">
        <v>572</v>
      </c>
      <c r="IO245" s="760" t="s">
        <v>572</v>
      </c>
      <c r="IQ245" s="760" t="s">
        <v>572</v>
      </c>
      <c r="IR245" s="760" t="s">
        <v>572</v>
      </c>
      <c r="IT245" s="760" t="s">
        <v>572</v>
      </c>
      <c r="IV245" s="760" t="s">
        <v>572</v>
      </c>
      <c r="IW245" s="760" t="s">
        <v>572</v>
      </c>
      <c r="IY245" s="760" t="s">
        <v>572</v>
      </c>
      <c r="IZ245" s="760" t="s">
        <v>572</v>
      </c>
      <c r="JB245" s="760" t="s">
        <v>572</v>
      </c>
      <c r="JC245" s="760" t="s">
        <v>572</v>
      </c>
      <c r="JE245" s="760" t="s">
        <v>572</v>
      </c>
      <c r="JF245" s="760" t="s">
        <v>572</v>
      </c>
    </row>
    <row r="246" spans="1:266" ht="17.25" customHeight="1" x14ac:dyDescent="0.35">
      <c r="A246" s="618" t="s">
        <v>1078</v>
      </c>
      <c r="B246" s="730">
        <v>142</v>
      </c>
      <c r="C246" s="730" t="s">
        <v>985</v>
      </c>
      <c r="D246" s="730" t="s">
        <v>985</v>
      </c>
      <c r="E246" s="730">
        <v>4</v>
      </c>
      <c r="F246" s="731" t="s">
        <v>961</v>
      </c>
      <c r="G246" s="732">
        <v>1</v>
      </c>
      <c r="H246" s="826">
        <v>46196</v>
      </c>
      <c r="I246" s="730">
        <v>43</v>
      </c>
      <c r="J246" s="730" t="s">
        <v>308</v>
      </c>
      <c r="K246" s="730">
        <v>46</v>
      </c>
      <c r="L246" s="730" t="s">
        <v>1079</v>
      </c>
      <c r="M246" s="805" t="s">
        <v>1078</v>
      </c>
      <c r="N246" s="805">
        <v>0</v>
      </c>
      <c r="O246" s="805" t="s">
        <v>390</v>
      </c>
      <c r="P246" s="805">
        <v>0</v>
      </c>
      <c r="Q246" s="805" t="s">
        <v>390</v>
      </c>
      <c r="R246" s="805" t="s">
        <v>987</v>
      </c>
      <c r="S246" s="805"/>
      <c r="T246" s="805" t="s">
        <v>1000</v>
      </c>
      <c r="U246" s="805">
        <v>578</v>
      </c>
      <c r="V246" s="805" t="s">
        <v>308</v>
      </c>
      <c r="W246" s="805"/>
      <c r="X246" s="805"/>
      <c r="Y246" s="805"/>
      <c r="Z246" s="806"/>
      <c r="AA246" s="805" t="s">
        <v>53</v>
      </c>
      <c r="AB246" s="805" t="s">
        <v>890</v>
      </c>
      <c r="AC246" s="805" t="s">
        <v>899</v>
      </c>
      <c r="AD246" s="805">
        <v>780</v>
      </c>
      <c r="AE246" s="903">
        <v>780</v>
      </c>
      <c r="AF246" s="807">
        <v>46276</v>
      </c>
      <c r="AG246" s="810"/>
      <c r="AH246" s="810"/>
      <c r="AI246" s="810" t="s">
        <v>728</v>
      </c>
      <c r="AJ246" s="811">
        <v>46</v>
      </c>
      <c r="AK246" s="812"/>
      <c r="AL246" s="811"/>
      <c r="AM246" s="813">
        <v>780</v>
      </c>
      <c r="AN246" s="813"/>
      <c r="AO246" s="813"/>
      <c r="AP246" s="813"/>
      <c r="AQ246" s="813"/>
      <c r="AR246" s="813"/>
      <c r="AS246" s="813"/>
      <c r="AT246" s="813"/>
      <c r="AU246" s="813"/>
      <c r="AV246" s="813"/>
      <c r="AW246" s="813"/>
      <c r="AX246" s="813"/>
      <c r="AY246" s="813"/>
      <c r="AZ246" s="813"/>
      <c r="BA246" s="813"/>
      <c r="BB246" s="813">
        <v>0</v>
      </c>
      <c r="BC246" s="813">
        <v>780</v>
      </c>
      <c r="BD246" s="813">
        <v>0</v>
      </c>
      <c r="BE246" s="813">
        <v>0</v>
      </c>
      <c r="BF246" s="813">
        <v>0</v>
      </c>
      <c r="BG246" s="813">
        <v>0</v>
      </c>
      <c r="BH246" s="813">
        <v>0</v>
      </c>
      <c r="BI246" s="813">
        <v>780</v>
      </c>
      <c r="BJ246" s="813"/>
      <c r="BK246" s="813">
        <v>0</v>
      </c>
      <c r="BL246" s="813"/>
      <c r="BM246" s="813"/>
      <c r="BN246" s="813" t="s">
        <v>308</v>
      </c>
      <c r="BO246" s="813" t="s">
        <v>308</v>
      </c>
      <c r="BP246" s="813" t="s">
        <v>308</v>
      </c>
      <c r="BQ246" s="813" t="s">
        <v>308</v>
      </c>
      <c r="BR246" s="813"/>
      <c r="BS246" s="813" t="s">
        <v>397</v>
      </c>
      <c r="BT246" s="813"/>
      <c r="BU246" s="813" t="s">
        <v>579</v>
      </c>
      <c r="BV246" s="813"/>
      <c r="BW246" s="813"/>
      <c r="BX246" s="813"/>
      <c r="BY246" s="813"/>
      <c r="BZ246" s="813"/>
      <c r="CA246" s="911">
        <v>780</v>
      </c>
      <c r="CB246" s="813"/>
      <c r="CC246" s="813"/>
      <c r="CD246" s="813"/>
      <c r="CE246" s="813"/>
      <c r="CF246" s="813"/>
      <c r="CG246" s="813"/>
      <c r="CH246" s="813"/>
      <c r="CI246" s="813"/>
      <c r="CJ246" s="813"/>
      <c r="CK246" s="806"/>
      <c r="CL246" s="806" t="s">
        <v>397</v>
      </c>
      <c r="CM246" s="806">
        <v>780</v>
      </c>
      <c r="CN246" s="806">
        <v>780</v>
      </c>
      <c r="CO246" s="806" t="s">
        <v>397</v>
      </c>
      <c r="CP246" s="806">
        <v>780</v>
      </c>
      <c r="CQ246" s="806">
        <v>780</v>
      </c>
      <c r="CR246" s="805">
        <v>780</v>
      </c>
      <c r="CS246" s="904"/>
      <c r="CT246" s="905" t="s">
        <v>308</v>
      </c>
      <c r="CU246" s="906"/>
      <c r="CV246" s="807"/>
      <c r="CW246" s="807"/>
      <c r="CX246" s="905">
        <v>46276</v>
      </c>
      <c r="CY246" s="817" t="s">
        <v>682</v>
      </c>
      <c r="CZ246" s="817" t="s">
        <v>308</v>
      </c>
      <c r="DA246" s="818">
        <v>46274</v>
      </c>
      <c r="DB246" s="818" t="s">
        <v>633</v>
      </c>
      <c r="DC246" s="818" t="s">
        <v>634</v>
      </c>
      <c r="DD246" s="818">
        <v>46276</v>
      </c>
      <c r="DE246" s="818" t="s">
        <v>397</v>
      </c>
      <c r="DF246" s="818" t="s">
        <v>397</v>
      </c>
      <c r="DG246" s="818" t="s">
        <v>397</v>
      </c>
      <c r="DH246" s="819">
        <v>0</v>
      </c>
      <c r="DI246" s="807" t="s">
        <v>397</v>
      </c>
      <c r="DJ246" s="807">
        <v>46276</v>
      </c>
      <c r="DK246" s="807">
        <v>46274</v>
      </c>
      <c r="DL246" s="807">
        <v>46304</v>
      </c>
      <c r="DM246" s="807">
        <v>46308</v>
      </c>
      <c r="DN246" s="807">
        <v>46308</v>
      </c>
      <c r="DO246" s="820" t="s">
        <v>308</v>
      </c>
      <c r="DP246" s="809">
        <v>46332</v>
      </c>
      <c r="DQ246" s="809">
        <v>46339</v>
      </c>
      <c r="DR246" s="809">
        <v>46339</v>
      </c>
      <c r="DS246" s="819">
        <v>46332</v>
      </c>
      <c r="DT246" s="752">
        <v>46339</v>
      </c>
      <c r="DU246" s="753">
        <v>-23</v>
      </c>
      <c r="DV246" s="753" t="s">
        <v>308</v>
      </c>
      <c r="DW246" s="754">
        <v>46315</v>
      </c>
      <c r="DX246" s="755">
        <v>46316</v>
      </c>
      <c r="DY246" s="754" t="e">
        <v>#VALUE!</v>
      </c>
      <c r="DZ246" s="754" t="e">
        <v>#VALUE!</v>
      </c>
      <c r="EA246" s="754"/>
      <c r="EB246" s="754"/>
      <c r="HA246" s="756" t="s">
        <v>397</v>
      </c>
      <c r="HB246" s="756" t="s">
        <v>397</v>
      </c>
      <c r="HC246" s="756" t="s">
        <v>397</v>
      </c>
      <c r="HD246" s="756" t="s">
        <v>397</v>
      </c>
      <c r="HE246" s="756" t="s">
        <v>397</v>
      </c>
      <c r="HF246" s="756" t="s">
        <v>397</v>
      </c>
      <c r="HG246" s="756" t="s">
        <v>397</v>
      </c>
      <c r="HH246" s="756" t="s">
        <v>397</v>
      </c>
      <c r="HI246" s="756" t="s">
        <v>397</v>
      </c>
      <c r="HJ246" s="756" t="s">
        <v>397</v>
      </c>
      <c r="HK246"/>
      <c r="HL246"/>
      <c r="HM246"/>
      <c r="HN246" s="756" t="str">
        <f t="shared" si="7"/>
        <v>AUTO PRINT</v>
      </c>
      <c r="HO246"/>
      <c r="HP246" s="757" t="s">
        <v>572</v>
      </c>
      <c r="HQ246" s="757" t="s">
        <v>572</v>
      </c>
      <c r="HR246" s="757" t="s">
        <v>572</v>
      </c>
      <c r="HS246"/>
      <c r="HW246" s="758"/>
      <c r="HX246"/>
      <c r="HY246" s="759" t="s">
        <v>572</v>
      </c>
      <c r="HZ246" s="759" t="s">
        <v>572</v>
      </c>
      <c r="IA246" s="759" t="s">
        <v>572</v>
      </c>
      <c r="IC246" s="760" t="s">
        <v>572</v>
      </c>
      <c r="ID246" s="760" t="s">
        <v>572</v>
      </c>
      <c r="IE246" s="760" t="s">
        <v>572</v>
      </c>
      <c r="IF246" s="761" t="s">
        <v>572</v>
      </c>
      <c r="IG246" s="619" t="str">
        <f t="shared" si="8"/>
        <v>IN HOUSE (MANUAL)</v>
      </c>
      <c r="II246" s="761" t="s">
        <v>572</v>
      </c>
      <c r="IK246" s="761" t="str">
        <f>IFERROR(VLOOKUP($M246,#REF!,13,0),"IN HOUSE (MANUAL)")</f>
        <v>IN HOUSE (MANUAL)</v>
      </c>
      <c r="IM246" s="760" t="s">
        <v>572</v>
      </c>
      <c r="IN246" s="760" t="s">
        <v>572</v>
      </c>
      <c r="IO246" s="760" t="s">
        <v>572</v>
      </c>
      <c r="IQ246" s="760" t="s">
        <v>572</v>
      </c>
      <c r="IR246" s="760" t="s">
        <v>572</v>
      </c>
      <c r="IT246" s="760" t="s">
        <v>572</v>
      </c>
      <c r="IV246" s="760" t="s">
        <v>572</v>
      </c>
      <c r="IW246" s="760" t="s">
        <v>572</v>
      </c>
      <c r="IY246" s="760" t="s">
        <v>572</v>
      </c>
      <c r="IZ246" s="760" t="s">
        <v>572</v>
      </c>
      <c r="JB246" s="760" t="s">
        <v>572</v>
      </c>
      <c r="JC246" s="760" t="s">
        <v>572</v>
      </c>
      <c r="JE246" s="760" t="s">
        <v>572</v>
      </c>
      <c r="JF246" s="760" t="s">
        <v>572</v>
      </c>
    </row>
    <row r="247" spans="1:266" ht="17.25" customHeight="1" x14ac:dyDescent="0.35">
      <c r="A247" s="618" t="s">
        <v>1080</v>
      </c>
      <c r="B247" s="730">
        <v>143</v>
      </c>
      <c r="C247" s="730" t="s">
        <v>985</v>
      </c>
      <c r="D247" s="730" t="s">
        <v>985</v>
      </c>
      <c r="E247" s="730">
        <v>4</v>
      </c>
      <c r="F247" s="821" t="s">
        <v>961</v>
      </c>
      <c r="G247" s="732">
        <v>1</v>
      </c>
      <c r="H247" s="826">
        <v>46196</v>
      </c>
      <c r="I247" s="730">
        <v>43</v>
      </c>
      <c r="J247" s="730" t="s">
        <v>308</v>
      </c>
      <c r="K247" s="730">
        <v>46</v>
      </c>
      <c r="L247" s="730" t="s">
        <v>1081</v>
      </c>
      <c r="M247" s="907" t="s">
        <v>1080</v>
      </c>
      <c r="N247" s="907">
        <v>0</v>
      </c>
      <c r="O247" s="907" t="s">
        <v>390</v>
      </c>
      <c r="P247" s="907">
        <v>0</v>
      </c>
      <c r="Q247" s="907" t="s">
        <v>390</v>
      </c>
      <c r="R247" s="907" t="s">
        <v>987</v>
      </c>
      <c r="S247" s="907"/>
      <c r="T247" s="907" t="s">
        <v>1050</v>
      </c>
      <c r="U247" s="907">
        <v>578</v>
      </c>
      <c r="V247" s="907" t="s">
        <v>308</v>
      </c>
      <c r="W247" s="907"/>
      <c r="X247" s="907"/>
      <c r="Y247" s="907"/>
      <c r="Z247" s="908"/>
      <c r="AA247" s="907" t="s">
        <v>53</v>
      </c>
      <c r="AB247" s="907" t="s">
        <v>890</v>
      </c>
      <c r="AC247" s="907" t="s">
        <v>899</v>
      </c>
      <c r="AD247" s="907">
        <v>1416</v>
      </c>
      <c r="AE247" s="808">
        <v>1416</v>
      </c>
      <c r="AF247" s="809">
        <v>46276</v>
      </c>
      <c r="AG247" s="810"/>
      <c r="AH247" s="919"/>
      <c r="AI247" s="919" t="s">
        <v>728</v>
      </c>
      <c r="AJ247" s="811">
        <v>47</v>
      </c>
      <c r="AK247" s="909"/>
      <c r="AL247" s="910"/>
      <c r="AM247" s="911">
        <v>1416</v>
      </c>
      <c r="AN247" s="911"/>
      <c r="AO247" s="911"/>
      <c r="AP247" s="911"/>
      <c r="AQ247" s="911"/>
      <c r="AR247" s="911"/>
      <c r="AS247" s="911"/>
      <c r="AT247" s="911"/>
      <c r="AU247" s="911"/>
      <c r="AV247" s="911"/>
      <c r="AW247" s="911"/>
      <c r="AX247" s="911"/>
      <c r="AY247" s="911"/>
      <c r="AZ247" s="911"/>
      <c r="BA247" s="911"/>
      <c r="BB247" s="911">
        <v>0</v>
      </c>
      <c r="BC247" s="911">
        <v>1416</v>
      </c>
      <c r="BD247" s="911">
        <v>0</v>
      </c>
      <c r="BE247" s="911">
        <v>0</v>
      </c>
      <c r="BF247" s="911">
        <v>0</v>
      </c>
      <c r="BG247" s="911">
        <v>0</v>
      </c>
      <c r="BH247" s="911">
        <v>0</v>
      </c>
      <c r="BI247" s="911">
        <v>1416</v>
      </c>
      <c r="BJ247" s="911"/>
      <c r="BK247" s="911">
        <v>0</v>
      </c>
      <c r="BL247" s="911"/>
      <c r="BM247" s="911"/>
      <c r="BN247" s="911" t="s">
        <v>308</v>
      </c>
      <c r="BO247" s="911" t="s">
        <v>308</v>
      </c>
      <c r="BP247" s="911" t="s">
        <v>308</v>
      </c>
      <c r="BQ247" s="911" t="s">
        <v>308</v>
      </c>
      <c r="BR247" s="911"/>
      <c r="BS247" s="911" t="s">
        <v>397</v>
      </c>
      <c r="BT247" s="911"/>
      <c r="BU247" s="911" t="s">
        <v>579</v>
      </c>
      <c r="BV247" s="911"/>
      <c r="BW247" s="911"/>
      <c r="BX247" s="911"/>
      <c r="BY247" s="911"/>
      <c r="BZ247" s="911"/>
      <c r="CA247" s="911">
        <v>1416</v>
      </c>
      <c r="CB247" s="911"/>
      <c r="CC247" s="911"/>
      <c r="CD247" s="911"/>
      <c r="CE247" s="911"/>
      <c r="CF247" s="911"/>
      <c r="CG247" s="911"/>
      <c r="CH247" s="911"/>
      <c r="CI247" s="911"/>
      <c r="CJ247" s="911"/>
      <c r="CK247" s="908"/>
      <c r="CL247" s="908" t="s">
        <v>397</v>
      </c>
      <c r="CM247" s="908">
        <v>1416</v>
      </c>
      <c r="CN247" s="908">
        <v>1416</v>
      </c>
      <c r="CO247" s="908" t="s">
        <v>397</v>
      </c>
      <c r="CP247" s="908">
        <v>1416</v>
      </c>
      <c r="CQ247" s="806">
        <v>1416</v>
      </c>
      <c r="CR247" s="805">
        <v>1416</v>
      </c>
      <c r="CS247" s="912"/>
      <c r="CT247" s="815" t="s">
        <v>308</v>
      </c>
      <c r="CU247" s="816"/>
      <c r="CV247" s="809"/>
      <c r="CW247" s="809"/>
      <c r="CX247" s="815">
        <v>46276</v>
      </c>
      <c r="CY247" s="920" t="s">
        <v>682</v>
      </c>
      <c r="CZ247" s="920" t="s">
        <v>308</v>
      </c>
      <c r="DA247" s="913">
        <v>46274</v>
      </c>
      <c r="DB247" s="913" t="s">
        <v>633</v>
      </c>
      <c r="DC247" s="913" t="s">
        <v>634</v>
      </c>
      <c r="DD247" s="913">
        <v>46276</v>
      </c>
      <c r="DE247" s="913" t="s">
        <v>397</v>
      </c>
      <c r="DF247" s="913" t="s">
        <v>397</v>
      </c>
      <c r="DG247" s="913" t="s">
        <v>397</v>
      </c>
      <c r="DH247" s="914">
        <v>0</v>
      </c>
      <c r="DI247" s="809" t="s">
        <v>397</v>
      </c>
      <c r="DJ247" s="809">
        <v>46276</v>
      </c>
      <c r="DK247" s="809" t="s">
        <v>390</v>
      </c>
      <c r="DL247" s="809">
        <v>46304</v>
      </c>
      <c r="DM247" s="809">
        <v>46309</v>
      </c>
      <c r="DN247" s="809">
        <v>46309</v>
      </c>
      <c r="DO247" s="915" t="s">
        <v>308</v>
      </c>
      <c r="DP247" s="809">
        <v>46332</v>
      </c>
      <c r="DQ247" s="809">
        <v>46339</v>
      </c>
      <c r="DR247" s="809">
        <v>46339</v>
      </c>
      <c r="DS247" s="914">
        <v>46332</v>
      </c>
      <c r="DT247" s="752">
        <v>46339</v>
      </c>
      <c r="DU247" s="753">
        <v>-21</v>
      </c>
      <c r="DV247" s="753" t="s">
        <v>308</v>
      </c>
      <c r="DW247" s="754">
        <v>46316</v>
      </c>
      <c r="DX247" s="755">
        <v>46318</v>
      </c>
      <c r="DY247" s="754" t="e">
        <v>#VALUE!</v>
      </c>
      <c r="DZ247" s="754" t="e">
        <v>#VALUE!</v>
      </c>
      <c r="EA247" s="754"/>
      <c r="EB247" s="754"/>
      <c r="HA247" s="756" t="s">
        <v>397</v>
      </c>
      <c r="HB247" s="756" t="s">
        <v>397</v>
      </c>
      <c r="HC247" s="756" t="s">
        <v>397</v>
      </c>
      <c r="HD247" s="756" t="s">
        <v>397</v>
      </c>
      <c r="HE247" s="756" t="s">
        <v>397</v>
      </c>
      <c r="HF247" s="756" t="s">
        <v>397</v>
      </c>
      <c r="HG247" s="756" t="s">
        <v>397</v>
      </c>
      <c r="HH247" s="756" t="s">
        <v>397</v>
      </c>
      <c r="HI247" s="756" t="s">
        <v>397</v>
      </c>
      <c r="HJ247" s="756" t="s">
        <v>397</v>
      </c>
      <c r="HK247"/>
      <c r="HL247"/>
      <c r="HM247"/>
      <c r="HN247" s="756" t="str">
        <f t="shared" si="7"/>
        <v>AUTO PRINT</v>
      </c>
      <c r="HO247"/>
      <c r="HP247" s="757" t="s">
        <v>572</v>
      </c>
      <c r="HQ247" s="757" t="s">
        <v>572</v>
      </c>
      <c r="HR247" s="757" t="s">
        <v>572</v>
      </c>
      <c r="HS247"/>
      <c r="HW247" s="758"/>
      <c r="HX247"/>
      <c r="HY247" s="759" t="s">
        <v>572</v>
      </c>
      <c r="HZ247" s="759" t="s">
        <v>572</v>
      </c>
      <c r="IA247" s="759" t="s">
        <v>572</v>
      </c>
      <c r="IC247" s="760" t="s">
        <v>572</v>
      </c>
      <c r="ID247" s="760" t="s">
        <v>572</v>
      </c>
      <c r="IE247" s="760" t="s">
        <v>572</v>
      </c>
      <c r="IF247" s="761" t="s">
        <v>572</v>
      </c>
      <c r="IG247" s="619" t="str">
        <f t="shared" si="8"/>
        <v>IN HOUSE (MANUAL)</v>
      </c>
      <c r="II247" s="761" t="s">
        <v>572</v>
      </c>
      <c r="IK247" s="761" t="str">
        <f>IFERROR(VLOOKUP($M247,#REF!,13,0),"IN HOUSE (MANUAL)")</f>
        <v>IN HOUSE (MANUAL)</v>
      </c>
      <c r="IM247" s="760" t="s">
        <v>572</v>
      </c>
      <c r="IN247" s="760" t="s">
        <v>572</v>
      </c>
      <c r="IO247" s="760" t="s">
        <v>572</v>
      </c>
      <c r="IQ247" s="760" t="s">
        <v>572</v>
      </c>
      <c r="IR247" s="760" t="s">
        <v>572</v>
      </c>
      <c r="IT247" s="760" t="s">
        <v>572</v>
      </c>
      <c r="IV247" s="760" t="s">
        <v>572</v>
      </c>
      <c r="IW247" s="760" t="s">
        <v>572</v>
      </c>
      <c r="IY247" s="760" t="s">
        <v>572</v>
      </c>
      <c r="IZ247" s="760" t="s">
        <v>572</v>
      </c>
      <c r="JB247" s="760" t="s">
        <v>572</v>
      </c>
      <c r="JC247" s="760" t="s">
        <v>572</v>
      </c>
      <c r="JE247" s="760" t="s">
        <v>572</v>
      </c>
      <c r="JF247" s="760" t="s">
        <v>572</v>
      </c>
    </row>
    <row r="248" spans="1:266" ht="17.25" hidden="1" customHeight="1" outlineLevel="1" collapsed="1" x14ac:dyDescent="0.35">
      <c r="A248" s="618" t="s">
        <v>308</v>
      </c>
      <c r="B248" s="730">
        <v>144</v>
      </c>
      <c r="C248" s="730" t="s">
        <v>741</v>
      </c>
      <c r="D248" s="730" t="s">
        <v>741</v>
      </c>
      <c r="E248" s="730">
        <v>4</v>
      </c>
      <c r="F248" s="821"/>
      <c r="G248" s="821"/>
      <c r="H248" s="826"/>
      <c r="I248" s="730" t="s">
        <v>308</v>
      </c>
      <c r="J248" s="730" t="s">
        <v>308</v>
      </c>
      <c r="K248" s="730">
        <v>0</v>
      </c>
      <c r="L248" s="730" t="s">
        <v>308</v>
      </c>
      <c r="M248" s="907"/>
      <c r="N248" s="907"/>
      <c r="O248" s="907"/>
      <c r="P248" s="907"/>
      <c r="Q248" s="907"/>
      <c r="R248" s="907"/>
      <c r="S248" s="907"/>
      <c r="T248" s="907"/>
      <c r="U248" s="907"/>
      <c r="V248" s="907"/>
      <c r="W248" s="907"/>
      <c r="X248" s="907"/>
      <c r="Y248" s="907"/>
      <c r="Z248" s="809"/>
      <c r="AA248" s="907"/>
      <c r="AB248" s="907"/>
      <c r="AC248" s="907"/>
      <c r="AD248" s="907"/>
      <c r="AE248" s="808"/>
      <c r="AF248" s="809"/>
      <c r="AG248" s="810"/>
      <c r="AH248" s="919"/>
      <c r="AI248" s="919"/>
      <c r="AJ248" s="811"/>
      <c r="AK248" s="909"/>
      <c r="AL248" s="910"/>
      <c r="AM248" s="910"/>
      <c r="AN248" s="910"/>
      <c r="AO248" s="910"/>
      <c r="AP248" s="910"/>
      <c r="AQ248" s="910"/>
      <c r="AR248" s="910"/>
      <c r="AS248" s="910"/>
      <c r="AT248" s="910"/>
      <c r="AU248" s="910"/>
      <c r="AV248" s="910"/>
      <c r="AW248" s="910"/>
      <c r="AX248" s="910"/>
      <c r="AY248" s="910"/>
      <c r="AZ248" s="910"/>
      <c r="BA248" s="910"/>
      <c r="BB248" s="910"/>
      <c r="BC248" s="910"/>
      <c r="BD248" s="910"/>
      <c r="BE248" s="910"/>
      <c r="BF248" s="910"/>
      <c r="BG248" s="910"/>
      <c r="BH248" s="910"/>
      <c r="BI248" s="910"/>
      <c r="BJ248" s="910"/>
      <c r="BK248" s="910"/>
      <c r="BL248" s="910"/>
      <c r="BM248" s="910"/>
      <c r="BN248" s="910"/>
      <c r="BO248" s="910"/>
      <c r="BP248" s="910"/>
      <c r="BQ248" s="910"/>
      <c r="BR248" s="910"/>
      <c r="BS248" s="910"/>
      <c r="BT248" s="910"/>
      <c r="BU248" s="910"/>
      <c r="BV248" s="910"/>
      <c r="BW248" s="910"/>
      <c r="BX248" s="910"/>
      <c r="BY248" s="910"/>
      <c r="BZ248" s="910"/>
      <c r="CA248" s="910"/>
      <c r="CB248" s="910"/>
      <c r="CC248" s="910"/>
      <c r="CD248" s="910"/>
      <c r="CE248" s="910"/>
      <c r="CF248" s="910"/>
      <c r="CG248" s="910"/>
      <c r="CH248" s="910"/>
      <c r="CI248" s="910"/>
      <c r="CJ248" s="910"/>
      <c r="CK248" s="907"/>
      <c r="CL248" s="907"/>
      <c r="CM248" s="907"/>
      <c r="CN248" s="921"/>
      <c r="CO248" s="907"/>
      <c r="CP248" s="907"/>
      <c r="CQ248" s="805"/>
      <c r="CR248" s="805"/>
      <c r="CS248" s="922"/>
      <c r="CT248" s="815"/>
      <c r="CU248" s="923"/>
      <c r="CV248" s="809"/>
      <c r="CW248" s="809"/>
      <c r="CX248" s="815"/>
      <c r="CY248" s="920"/>
      <c r="CZ248" s="920"/>
      <c r="DA248" s="913"/>
      <c r="DB248" s="913"/>
      <c r="DC248" s="913"/>
      <c r="DD248" s="913"/>
      <c r="DE248" s="913"/>
      <c r="DF248" s="913"/>
      <c r="DG248" s="913"/>
      <c r="DH248" s="914"/>
      <c r="DI248" s="809"/>
      <c r="DJ248" s="809"/>
      <c r="DK248" s="809"/>
      <c r="DL248" s="809"/>
      <c r="DM248" s="809"/>
      <c r="DN248" s="809"/>
      <c r="DO248" s="915"/>
      <c r="DP248" s="809"/>
      <c r="DQ248" s="809"/>
      <c r="DR248" s="809"/>
      <c r="DS248" s="914"/>
      <c r="DT248" s="752">
        <v>0</v>
      </c>
      <c r="DU248" s="753" t="s">
        <v>308</v>
      </c>
      <c r="DV248" s="753" t="s">
        <v>308</v>
      </c>
      <c r="DW248" s="754" t="s">
        <v>308</v>
      </c>
      <c r="DX248" s="755" t="s">
        <v>308</v>
      </c>
      <c r="DY248" s="754" t="e">
        <v>#VALUE!</v>
      </c>
      <c r="DZ248" s="754" t="e">
        <v>#VALUE!</v>
      </c>
      <c r="EA248" s="754"/>
      <c r="EB248" s="754"/>
    </row>
    <row r="249" spans="1:266" ht="17.25" hidden="1" customHeight="1" outlineLevel="1" x14ac:dyDescent="0.35">
      <c r="A249" s="618" t="s">
        <v>308</v>
      </c>
      <c r="B249" s="730">
        <v>145</v>
      </c>
      <c r="C249" s="730" t="s">
        <v>741</v>
      </c>
      <c r="D249" s="730" t="s">
        <v>741</v>
      </c>
      <c r="E249" s="730">
        <v>4</v>
      </c>
      <c r="F249" s="731"/>
      <c r="G249" s="731"/>
      <c r="H249" s="826"/>
      <c r="I249" s="730" t="s">
        <v>308</v>
      </c>
      <c r="J249" s="730" t="s">
        <v>308</v>
      </c>
      <c r="K249" s="730">
        <v>0</v>
      </c>
      <c r="L249" s="730" t="s">
        <v>308</v>
      </c>
      <c r="M249" s="907"/>
      <c r="N249" s="907"/>
      <c r="O249" s="907"/>
      <c r="P249" s="907"/>
      <c r="Q249" s="907"/>
      <c r="R249" s="907"/>
      <c r="S249" s="907"/>
      <c r="T249" s="907"/>
      <c r="U249" s="907"/>
      <c r="V249" s="907"/>
      <c r="W249" s="907"/>
      <c r="X249" s="907"/>
      <c r="Y249" s="907"/>
      <c r="Z249" s="809"/>
      <c r="AA249" s="907"/>
      <c r="AB249" s="907"/>
      <c r="AC249" s="907"/>
      <c r="AD249" s="907"/>
      <c r="AE249" s="903"/>
      <c r="AF249" s="809"/>
      <c r="AG249" s="810"/>
      <c r="AH249" s="810"/>
      <c r="AI249" s="810"/>
      <c r="AJ249" s="811"/>
      <c r="AK249" s="812"/>
      <c r="AL249" s="811"/>
      <c r="AM249" s="811"/>
      <c r="AN249" s="811"/>
      <c r="AO249" s="811"/>
      <c r="AP249" s="811"/>
      <c r="AQ249" s="811"/>
      <c r="AR249" s="811"/>
      <c r="AS249" s="811"/>
      <c r="AT249" s="811"/>
      <c r="AU249" s="811"/>
      <c r="AV249" s="811"/>
      <c r="AW249" s="811"/>
      <c r="AX249" s="811"/>
      <c r="AY249" s="811"/>
      <c r="AZ249" s="811"/>
      <c r="BA249" s="811"/>
      <c r="BB249" s="811"/>
      <c r="BC249" s="811"/>
      <c r="BD249" s="811"/>
      <c r="BE249" s="811"/>
      <c r="BF249" s="811"/>
      <c r="BG249" s="811"/>
      <c r="BH249" s="811"/>
      <c r="BI249" s="811"/>
      <c r="BJ249" s="811"/>
      <c r="BK249" s="811"/>
      <c r="BL249" s="811"/>
      <c r="BM249" s="811"/>
      <c r="BN249" s="811"/>
      <c r="BO249" s="811"/>
      <c r="BP249" s="811"/>
      <c r="BQ249" s="811"/>
      <c r="BR249" s="811"/>
      <c r="BS249" s="811"/>
      <c r="BT249" s="811"/>
      <c r="BU249" s="811"/>
      <c r="BV249" s="811"/>
      <c r="BW249" s="811"/>
      <c r="BX249" s="811"/>
      <c r="BY249" s="811"/>
      <c r="BZ249" s="811"/>
      <c r="CA249" s="811"/>
      <c r="CB249" s="811"/>
      <c r="CC249" s="811"/>
      <c r="CD249" s="811"/>
      <c r="CE249" s="811"/>
      <c r="CF249" s="811"/>
      <c r="CG249" s="811"/>
      <c r="CH249" s="811"/>
      <c r="CI249" s="811"/>
      <c r="CJ249" s="811"/>
      <c r="CK249" s="805"/>
      <c r="CL249" s="805"/>
      <c r="CM249" s="805"/>
      <c r="CN249" s="822"/>
      <c r="CO249" s="805"/>
      <c r="CP249" s="805"/>
      <c r="CQ249" s="805"/>
      <c r="CR249" s="805"/>
      <c r="CS249" s="922"/>
      <c r="CT249" s="815"/>
      <c r="CU249" s="923"/>
      <c r="CV249" s="809"/>
      <c r="CW249" s="809"/>
      <c r="CX249" s="815"/>
      <c r="CY249" s="920"/>
      <c r="CZ249" s="920"/>
      <c r="DA249" s="913"/>
      <c r="DB249" s="913"/>
      <c r="DC249" s="913"/>
      <c r="DD249" s="913"/>
      <c r="DE249" s="913"/>
      <c r="DF249" s="913"/>
      <c r="DG249" s="913"/>
      <c r="DH249" s="914"/>
      <c r="DI249" s="809"/>
      <c r="DJ249" s="809"/>
      <c r="DK249" s="809"/>
      <c r="DL249" s="809"/>
      <c r="DM249" s="809"/>
      <c r="DN249" s="809"/>
      <c r="DO249" s="915"/>
      <c r="DP249" s="809"/>
      <c r="DQ249" s="809"/>
      <c r="DR249" s="809"/>
      <c r="DS249" s="914"/>
      <c r="DT249" s="752">
        <v>0</v>
      </c>
      <c r="DU249" s="753" t="s">
        <v>308</v>
      </c>
      <c r="DV249" s="753" t="s">
        <v>308</v>
      </c>
      <c r="DW249" s="754" t="s">
        <v>308</v>
      </c>
      <c r="DX249" s="755" t="s">
        <v>308</v>
      </c>
      <c r="DY249" s="754" t="e">
        <v>#VALUE!</v>
      </c>
      <c r="DZ249" s="754" t="e">
        <v>#VALUE!</v>
      </c>
      <c r="EA249" s="754"/>
      <c r="EB249" s="754"/>
    </row>
    <row r="250" spans="1:266" ht="17.25" hidden="1" customHeight="1" outlineLevel="1" x14ac:dyDescent="0.35">
      <c r="A250" s="618" t="s">
        <v>308</v>
      </c>
      <c r="B250" s="730">
        <v>146</v>
      </c>
      <c r="C250" s="730" t="s">
        <v>741</v>
      </c>
      <c r="D250" s="730" t="s">
        <v>741</v>
      </c>
      <c r="E250" s="730">
        <v>4</v>
      </c>
      <c r="F250" s="731"/>
      <c r="G250" s="731"/>
      <c r="H250" s="826"/>
      <c r="I250" s="730" t="s">
        <v>308</v>
      </c>
      <c r="J250" s="730" t="s">
        <v>308</v>
      </c>
      <c r="K250" s="730">
        <v>0</v>
      </c>
      <c r="L250" s="730" t="s">
        <v>308</v>
      </c>
      <c r="M250" s="907"/>
      <c r="N250" s="907"/>
      <c r="O250" s="907"/>
      <c r="P250" s="907"/>
      <c r="Q250" s="907"/>
      <c r="R250" s="907"/>
      <c r="S250" s="907"/>
      <c r="T250" s="907"/>
      <c r="U250" s="907"/>
      <c r="V250" s="907"/>
      <c r="W250" s="907"/>
      <c r="X250" s="907"/>
      <c r="Y250" s="907"/>
      <c r="Z250" s="809"/>
      <c r="AA250" s="907"/>
      <c r="AB250" s="907"/>
      <c r="AC250" s="907"/>
      <c r="AD250" s="907"/>
      <c r="AE250" s="903"/>
      <c r="AF250" s="809"/>
      <c r="AG250" s="810"/>
      <c r="AH250" s="810"/>
      <c r="AI250" s="810"/>
      <c r="AJ250" s="811"/>
      <c r="AK250" s="812"/>
      <c r="AL250" s="811"/>
      <c r="AM250" s="811"/>
      <c r="AN250" s="811"/>
      <c r="AO250" s="811"/>
      <c r="AP250" s="811"/>
      <c r="AQ250" s="811"/>
      <c r="AR250" s="811"/>
      <c r="AS250" s="811"/>
      <c r="AT250" s="811"/>
      <c r="AU250" s="811"/>
      <c r="AV250" s="811"/>
      <c r="AW250" s="811"/>
      <c r="AX250" s="811"/>
      <c r="AY250" s="811"/>
      <c r="AZ250" s="811"/>
      <c r="BA250" s="811"/>
      <c r="BB250" s="811"/>
      <c r="BC250" s="811"/>
      <c r="BD250" s="811"/>
      <c r="BE250" s="811"/>
      <c r="BF250" s="811"/>
      <c r="BG250" s="811"/>
      <c r="BH250" s="811"/>
      <c r="BI250" s="811"/>
      <c r="BJ250" s="811"/>
      <c r="BK250" s="811"/>
      <c r="BL250" s="811"/>
      <c r="BM250" s="811"/>
      <c r="BN250" s="811"/>
      <c r="BO250" s="811"/>
      <c r="BP250" s="811"/>
      <c r="BQ250" s="811"/>
      <c r="BR250" s="811"/>
      <c r="BS250" s="811"/>
      <c r="BT250" s="811"/>
      <c r="BU250" s="811"/>
      <c r="BV250" s="811"/>
      <c r="BW250" s="811"/>
      <c r="BX250" s="811"/>
      <c r="BY250" s="811"/>
      <c r="BZ250" s="811"/>
      <c r="CA250" s="811"/>
      <c r="CB250" s="811"/>
      <c r="CC250" s="811"/>
      <c r="CD250" s="811"/>
      <c r="CE250" s="811"/>
      <c r="CF250" s="811"/>
      <c r="CG250" s="811"/>
      <c r="CH250" s="811"/>
      <c r="CI250" s="811"/>
      <c r="CJ250" s="811"/>
      <c r="CK250" s="805"/>
      <c r="CL250" s="805"/>
      <c r="CM250" s="805"/>
      <c r="CN250" s="822"/>
      <c r="CO250" s="805"/>
      <c r="CP250" s="805"/>
      <c r="CQ250" s="805"/>
      <c r="CR250" s="805"/>
      <c r="CS250" s="922"/>
      <c r="CT250" s="815"/>
      <c r="CU250" s="923"/>
      <c r="CV250" s="809"/>
      <c r="CW250" s="809"/>
      <c r="CX250" s="815"/>
      <c r="CY250" s="920"/>
      <c r="CZ250" s="920"/>
      <c r="DA250" s="913"/>
      <c r="DB250" s="913"/>
      <c r="DC250" s="913"/>
      <c r="DD250" s="913"/>
      <c r="DE250" s="913"/>
      <c r="DF250" s="913"/>
      <c r="DG250" s="913"/>
      <c r="DH250" s="914"/>
      <c r="DI250" s="809"/>
      <c r="DJ250" s="809"/>
      <c r="DK250" s="809"/>
      <c r="DL250" s="809"/>
      <c r="DM250" s="809"/>
      <c r="DN250" s="809"/>
      <c r="DO250" s="915"/>
      <c r="DP250" s="809"/>
      <c r="DQ250" s="809"/>
      <c r="DR250" s="809"/>
      <c r="DS250" s="914"/>
      <c r="DT250" s="752">
        <v>0</v>
      </c>
      <c r="DU250" s="753" t="s">
        <v>308</v>
      </c>
      <c r="DV250" s="753" t="s">
        <v>308</v>
      </c>
      <c r="DW250" s="754" t="s">
        <v>308</v>
      </c>
      <c r="DX250" s="755" t="s">
        <v>308</v>
      </c>
      <c r="DY250" s="754" t="e">
        <v>#VALUE!</v>
      </c>
      <c r="DZ250" s="754" t="e">
        <v>#VALUE!</v>
      </c>
      <c r="EA250" s="754"/>
      <c r="EB250" s="754"/>
    </row>
    <row r="251" spans="1:266" ht="17.25" hidden="1" customHeight="1" outlineLevel="1" collapsed="1" x14ac:dyDescent="0.35">
      <c r="A251" s="618" t="s">
        <v>308</v>
      </c>
      <c r="B251" s="730">
        <v>147</v>
      </c>
      <c r="C251" s="730" t="s">
        <v>741</v>
      </c>
      <c r="D251" s="730" t="s">
        <v>741</v>
      </c>
      <c r="E251" s="730">
        <v>4</v>
      </c>
      <c r="F251" s="731"/>
      <c r="G251" s="731"/>
      <c r="H251" s="826"/>
      <c r="I251" s="730" t="s">
        <v>308</v>
      </c>
      <c r="J251" s="730" t="s">
        <v>308</v>
      </c>
      <c r="K251" s="730">
        <v>0</v>
      </c>
      <c r="L251" s="730" t="s">
        <v>308</v>
      </c>
      <c r="M251" s="907"/>
      <c r="N251" s="907"/>
      <c r="O251" s="907"/>
      <c r="P251" s="907"/>
      <c r="Q251" s="907"/>
      <c r="R251" s="907"/>
      <c r="S251" s="907"/>
      <c r="T251" s="907"/>
      <c r="U251" s="907"/>
      <c r="V251" s="907"/>
      <c r="W251" s="907"/>
      <c r="X251" s="907"/>
      <c r="Y251" s="907"/>
      <c r="Z251" s="809"/>
      <c r="AA251" s="907"/>
      <c r="AB251" s="907"/>
      <c r="AC251" s="907"/>
      <c r="AD251" s="907"/>
      <c r="AE251" s="903"/>
      <c r="AF251" s="809"/>
      <c r="AG251" s="810"/>
      <c r="AH251" s="810"/>
      <c r="AI251" s="810"/>
      <c r="AJ251" s="811"/>
      <c r="AK251" s="812"/>
      <c r="AL251" s="811"/>
      <c r="AM251" s="811"/>
      <c r="AN251" s="811"/>
      <c r="AO251" s="811"/>
      <c r="AP251" s="811"/>
      <c r="AQ251" s="811"/>
      <c r="AR251" s="811"/>
      <c r="AS251" s="811"/>
      <c r="AT251" s="811"/>
      <c r="AU251" s="811"/>
      <c r="AV251" s="811"/>
      <c r="AW251" s="811"/>
      <c r="AX251" s="811"/>
      <c r="AY251" s="811"/>
      <c r="AZ251" s="811"/>
      <c r="BA251" s="811"/>
      <c r="BB251" s="811"/>
      <c r="BC251" s="811"/>
      <c r="BD251" s="811"/>
      <c r="BE251" s="811"/>
      <c r="BF251" s="811"/>
      <c r="BG251" s="811"/>
      <c r="BH251" s="811"/>
      <c r="BI251" s="811"/>
      <c r="BJ251" s="811"/>
      <c r="BK251" s="811"/>
      <c r="BL251" s="811"/>
      <c r="BM251" s="811"/>
      <c r="BN251" s="811"/>
      <c r="BO251" s="811"/>
      <c r="BP251" s="811"/>
      <c r="BQ251" s="811"/>
      <c r="BR251" s="811"/>
      <c r="BS251" s="811"/>
      <c r="BT251" s="811"/>
      <c r="BU251" s="811"/>
      <c r="BV251" s="811"/>
      <c r="BW251" s="811"/>
      <c r="BX251" s="811"/>
      <c r="BY251" s="811"/>
      <c r="BZ251" s="811"/>
      <c r="CA251" s="811"/>
      <c r="CB251" s="811"/>
      <c r="CC251" s="811"/>
      <c r="CD251" s="811"/>
      <c r="CE251" s="811"/>
      <c r="CF251" s="811"/>
      <c r="CG251" s="811"/>
      <c r="CH251" s="811"/>
      <c r="CI251" s="811"/>
      <c r="CJ251" s="811"/>
      <c r="CK251" s="805"/>
      <c r="CL251" s="805"/>
      <c r="CM251" s="805"/>
      <c r="CN251" s="822"/>
      <c r="CO251" s="805"/>
      <c r="CP251" s="805"/>
      <c r="CQ251" s="805"/>
      <c r="CR251" s="805"/>
      <c r="CS251" s="922"/>
      <c r="CT251" s="815"/>
      <c r="CU251" s="923"/>
      <c r="CV251" s="809"/>
      <c r="CW251" s="809"/>
      <c r="CX251" s="815"/>
      <c r="CY251" s="920"/>
      <c r="CZ251" s="920"/>
      <c r="DA251" s="913"/>
      <c r="DB251" s="913"/>
      <c r="DC251" s="913"/>
      <c r="DD251" s="913"/>
      <c r="DE251" s="913"/>
      <c r="DF251" s="913"/>
      <c r="DG251" s="913"/>
      <c r="DH251" s="914"/>
      <c r="DI251" s="809"/>
      <c r="DJ251" s="809"/>
      <c r="DK251" s="809"/>
      <c r="DL251" s="809"/>
      <c r="DM251" s="809"/>
      <c r="DN251" s="809"/>
      <c r="DO251" s="915"/>
      <c r="DP251" s="809"/>
      <c r="DQ251" s="809"/>
      <c r="DR251" s="809"/>
      <c r="DS251" s="914"/>
      <c r="DT251" s="752">
        <v>0</v>
      </c>
      <c r="DU251" s="753" t="s">
        <v>308</v>
      </c>
      <c r="DV251" s="753" t="s">
        <v>308</v>
      </c>
      <c r="DW251" s="754" t="s">
        <v>308</v>
      </c>
      <c r="DX251" s="755" t="s">
        <v>308</v>
      </c>
      <c r="DY251" s="754" t="e">
        <v>#VALUE!</v>
      </c>
      <c r="DZ251" s="754" t="e">
        <v>#VALUE!</v>
      </c>
      <c r="EA251" s="754"/>
      <c r="EB251" s="754"/>
    </row>
    <row r="252" spans="1:266" ht="17.25" hidden="1" customHeight="1" outlineLevel="1" collapsed="1" x14ac:dyDescent="0.35">
      <c r="A252" s="618" t="s">
        <v>308</v>
      </c>
      <c r="B252" s="730">
        <v>148</v>
      </c>
      <c r="C252" s="730" t="s">
        <v>741</v>
      </c>
      <c r="D252" s="730" t="s">
        <v>741</v>
      </c>
      <c r="E252" s="730">
        <v>4</v>
      </c>
      <c r="F252" s="731"/>
      <c r="G252" s="731"/>
      <c r="H252" s="826"/>
      <c r="I252" s="730" t="s">
        <v>308</v>
      </c>
      <c r="J252" s="730" t="s">
        <v>308</v>
      </c>
      <c r="K252" s="730">
        <v>0</v>
      </c>
      <c r="L252" s="730" t="s">
        <v>308</v>
      </c>
      <c r="M252" s="907"/>
      <c r="N252" s="907">
        <v>0</v>
      </c>
      <c r="O252" s="907" t="s">
        <v>742</v>
      </c>
      <c r="P252" s="907" t="b">
        <v>1</v>
      </c>
      <c r="Q252" s="907" t="e">
        <v>#VALUE!</v>
      </c>
      <c r="R252" s="907"/>
      <c r="S252" s="907"/>
      <c r="T252" s="907"/>
      <c r="U252" s="907"/>
      <c r="V252" s="907"/>
      <c r="W252" s="907"/>
      <c r="X252" s="907"/>
      <c r="Y252" s="907"/>
      <c r="Z252" s="809"/>
      <c r="AA252" s="907"/>
      <c r="AB252" s="907"/>
      <c r="AC252" s="907"/>
      <c r="AD252" s="907"/>
      <c r="AE252" s="903"/>
      <c r="AF252" s="809">
        <v>0</v>
      </c>
      <c r="AG252" s="810"/>
      <c r="AH252" s="810"/>
      <c r="AI252" s="810"/>
      <c r="AJ252" s="811"/>
      <c r="AK252" s="812"/>
      <c r="AL252" s="811"/>
      <c r="AM252" s="811"/>
      <c r="AN252" s="811"/>
      <c r="AO252" s="811"/>
      <c r="AP252" s="811"/>
      <c r="AQ252" s="811"/>
      <c r="AR252" s="811"/>
      <c r="AS252" s="811"/>
      <c r="AT252" s="811"/>
      <c r="AU252" s="811"/>
      <c r="AV252" s="811"/>
      <c r="AW252" s="811"/>
      <c r="AX252" s="811"/>
      <c r="AY252" s="811"/>
      <c r="AZ252" s="811"/>
      <c r="BA252" s="811"/>
      <c r="BB252" s="811"/>
      <c r="BC252" s="811"/>
      <c r="BD252" s="811"/>
      <c r="BE252" s="811"/>
      <c r="BF252" s="811"/>
      <c r="BG252" s="811"/>
      <c r="BH252" s="811"/>
      <c r="BI252" s="811"/>
      <c r="BJ252" s="811"/>
      <c r="BK252" s="811"/>
      <c r="BL252" s="811"/>
      <c r="BM252" s="811"/>
      <c r="BN252" s="811"/>
      <c r="BO252" s="811"/>
      <c r="BP252" s="811"/>
      <c r="BQ252" s="811"/>
      <c r="BR252" s="811"/>
      <c r="BS252" s="811"/>
      <c r="BT252" s="811"/>
      <c r="BU252" s="811"/>
      <c r="BV252" s="811"/>
      <c r="BW252" s="811"/>
      <c r="BX252" s="811"/>
      <c r="BY252" s="811"/>
      <c r="BZ252" s="811"/>
      <c r="CA252" s="811"/>
      <c r="CB252" s="811"/>
      <c r="CC252" s="811"/>
      <c r="CD252" s="811"/>
      <c r="CE252" s="811"/>
      <c r="CF252" s="811"/>
      <c r="CG252" s="811"/>
      <c r="CH252" s="811"/>
      <c r="CI252" s="811"/>
      <c r="CJ252" s="811"/>
      <c r="CK252" s="805"/>
      <c r="CL252" s="805"/>
      <c r="CM252" s="805"/>
      <c r="CN252" s="822"/>
      <c r="CO252" s="805"/>
      <c r="CP252" s="805"/>
      <c r="CQ252" s="805"/>
      <c r="CR252" s="805"/>
      <c r="CS252" s="912"/>
      <c r="CT252" s="815"/>
      <c r="CU252" s="816"/>
      <c r="CV252" s="809"/>
      <c r="CW252" s="809"/>
      <c r="CX252" s="815"/>
      <c r="CY252" s="920">
        <v>0</v>
      </c>
      <c r="CZ252" s="920">
        <v>0</v>
      </c>
      <c r="DA252" s="913">
        <v>0</v>
      </c>
      <c r="DB252" s="913">
        <v>0</v>
      </c>
      <c r="DC252" s="913">
        <v>0</v>
      </c>
      <c r="DD252" s="913">
        <v>0</v>
      </c>
      <c r="DE252" s="913">
        <v>0</v>
      </c>
      <c r="DF252" s="913">
        <v>0</v>
      </c>
      <c r="DG252" s="913">
        <v>0</v>
      </c>
      <c r="DH252" s="914">
        <v>0</v>
      </c>
      <c r="DI252" s="809">
        <v>0</v>
      </c>
      <c r="DJ252" s="809">
        <v>0</v>
      </c>
      <c r="DK252" s="809">
        <v>0</v>
      </c>
      <c r="DL252" s="809">
        <v>0</v>
      </c>
      <c r="DM252" s="809">
        <v>0</v>
      </c>
      <c r="DN252" s="809">
        <v>0</v>
      </c>
      <c r="DO252" s="915">
        <v>0</v>
      </c>
      <c r="DP252" s="807"/>
      <c r="DQ252" s="807"/>
      <c r="DR252" s="807"/>
      <c r="DS252" s="914"/>
      <c r="DT252" s="752">
        <v>0</v>
      </c>
      <c r="DU252" s="753" t="s">
        <v>308</v>
      </c>
      <c r="DV252" s="753" t="s">
        <v>308</v>
      </c>
      <c r="DW252" s="754" t="s">
        <v>308</v>
      </c>
      <c r="DX252" s="755" t="s">
        <v>308</v>
      </c>
      <c r="DY252" s="754" t="e">
        <v>#VALUE!</v>
      </c>
      <c r="DZ252" s="754" t="e">
        <v>#VALUE!</v>
      </c>
      <c r="EA252" s="754"/>
      <c r="EB252" s="754"/>
    </row>
    <row r="253" spans="1:266" ht="17.25" hidden="1" customHeight="1" outlineLevel="1" x14ac:dyDescent="0.35">
      <c r="A253" s="618" t="s">
        <v>308</v>
      </c>
      <c r="B253" s="730">
        <v>149</v>
      </c>
      <c r="C253" s="730" t="s">
        <v>741</v>
      </c>
      <c r="D253" s="730" t="s">
        <v>741</v>
      </c>
      <c r="E253" s="730">
        <v>4</v>
      </c>
      <c r="F253" s="731"/>
      <c r="G253" s="731"/>
      <c r="H253" s="826"/>
      <c r="I253" s="730" t="s">
        <v>308</v>
      </c>
      <c r="J253" s="730" t="s">
        <v>308</v>
      </c>
      <c r="K253" s="730">
        <v>0</v>
      </c>
      <c r="L253" s="730" t="s">
        <v>308</v>
      </c>
      <c r="M253" s="907"/>
      <c r="N253" s="907">
        <v>0</v>
      </c>
      <c r="O253" s="907" t="s">
        <v>742</v>
      </c>
      <c r="P253" s="907" t="b">
        <v>1</v>
      </c>
      <c r="Q253" s="907" t="e">
        <v>#VALUE!</v>
      </c>
      <c r="R253" s="907"/>
      <c r="S253" s="907"/>
      <c r="T253" s="907"/>
      <c r="U253" s="907"/>
      <c r="V253" s="907"/>
      <c r="W253" s="907"/>
      <c r="X253" s="907"/>
      <c r="Y253" s="907"/>
      <c r="Z253" s="809"/>
      <c r="AA253" s="907"/>
      <c r="AB253" s="907"/>
      <c r="AC253" s="907"/>
      <c r="AD253" s="907"/>
      <c r="AE253" s="903"/>
      <c r="AF253" s="809">
        <v>0</v>
      </c>
      <c r="AG253" s="810"/>
      <c r="AH253" s="810"/>
      <c r="AI253" s="810"/>
      <c r="AJ253" s="811"/>
      <c r="AK253" s="812"/>
      <c r="AL253" s="811"/>
      <c r="AM253" s="811"/>
      <c r="AN253" s="811"/>
      <c r="AO253" s="811"/>
      <c r="AP253" s="811"/>
      <c r="AQ253" s="811"/>
      <c r="AR253" s="811"/>
      <c r="AS253" s="811"/>
      <c r="AT253" s="811"/>
      <c r="AU253" s="811"/>
      <c r="AV253" s="811"/>
      <c r="AW253" s="811"/>
      <c r="AX253" s="811"/>
      <c r="AY253" s="811"/>
      <c r="AZ253" s="811"/>
      <c r="BA253" s="811"/>
      <c r="BB253" s="811"/>
      <c r="BC253" s="811"/>
      <c r="BD253" s="811"/>
      <c r="BE253" s="811"/>
      <c r="BF253" s="811"/>
      <c r="BG253" s="811"/>
      <c r="BH253" s="811"/>
      <c r="BI253" s="811"/>
      <c r="BJ253" s="811"/>
      <c r="BK253" s="811"/>
      <c r="BL253" s="811"/>
      <c r="BM253" s="811"/>
      <c r="BN253" s="811"/>
      <c r="BO253" s="811"/>
      <c r="BP253" s="811"/>
      <c r="BQ253" s="811"/>
      <c r="BR253" s="811"/>
      <c r="BS253" s="811"/>
      <c r="BT253" s="811"/>
      <c r="BU253" s="811"/>
      <c r="BV253" s="811"/>
      <c r="BW253" s="811"/>
      <c r="BX253" s="811"/>
      <c r="BY253" s="811"/>
      <c r="BZ253" s="811"/>
      <c r="CA253" s="811"/>
      <c r="CB253" s="811"/>
      <c r="CC253" s="811"/>
      <c r="CD253" s="811"/>
      <c r="CE253" s="811"/>
      <c r="CF253" s="811"/>
      <c r="CG253" s="811"/>
      <c r="CH253" s="811"/>
      <c r="CI253" s="811"/>
      <c r="CJ253" s="811"/>
      <c r="CK253" s="805"/>
      <c r="CL253" s="805"/>
      <c r="CM253" s="805"/>
      <c r="CN253" s="822"/>
      <c r="CO253" s="805"/>
      <c r="CP253" s="805"/>
      <c r="CQ253" s="805"/>
      <c r="CR253" s="805"/>
      <c r="CS253" s="912"/>
      <c r="CT253" s="815"/>
      <c r="CU253" s="816"/>
      <c r="CV253" s="809"/>
      <c r="CW253" s="809"/>
      <c r="CX253" s="815"/>
      <c r="CY253" s="920">
        <v>0</v>
      </c>
      <c r="CZ253" s="920">
        <v>0</v>
      </c>
      <c r="DA253" s="913">
        <v>0</v>
      </c>
      <c r="DB253" s="913">
        <v>0</v>
      </c>
      <c r="DC253" s="913">
        <v>0</v>
      </c>
      <c r="DD253" s="913">
        <v>0</v>
      </c>
      <c r="DE253" s="913">
        <v>0</v>
      </c>
      <c r="DF253" s="913">
        <v>0</v>
      </c>
      <c r="DG253" s="913">
        <v>0</v>
      </c>
      <c r="DH253" s="914">
        <v>0</v>
      </c>
      <c r="DI253" s="809">
        <v>0</v>
      </c>
      <c r="DJ253" s="809">
        <v>0</v>
      </c>
      <c r="DK253" s="809">
        <v>0</v>
      </c>
      <c r="DL253" s="809">
        <v>0</v>
      </c>
      <c r="DM253" s="809">
        <v>0</v>
      </c>
      <c r="DN253" s="809">
        <v>0</v>
      </c>
      <c r="DO253" s="915">
        <v>0</v>
      </c>
      <c r="DP253" s="807"/>
      <c r="DQ253" s="807"/>
      <c r="DR253" s="807"/>
      <c r="DS253" s="914"/>
      <c r="DT253" s="752">
        <v>0</v>
      </c>
      <c r="DU253" s="753" t="s">
        <v>308</v>
      </c>
      <c r="DV253" s="753" t="s">
        <v>308</v>
      </c>
      <c r="DW253" s="754" t="s">
        <v>308</v>
      </c>
      <c r="DX253" s="755" t="s">
        <v>308</v>
      </c>
      <c r="DY253" s="754" t="e">
        <v>#VALUE!</v>
      </c>
      <c r="DZ253" s="754" t="e">
        <v>#VALUE!</v>
      </c>
      <c r="EA253" s="754"/>
      <c r="EB253" s="754"/>
    </row>
    <row r="254" spans="1:266" ht="16.5" hidden="1" customHeight="1" outlineLevel="1" collapsed="1" x14ac:dyDescent="0.35">
      <c r="A254" s="618" t="s">
        <v>308</v>
      </c>
      <c r="B254" s="730">
        <v>150</v>
      </c>
      <c r="C254" s="730" t="s">
        <v>741</v>
      </c>
      <c r="D254" s="730" t="s">
        <v>741</v>
      </c>
      <c r="E254" s="730">
        <v>4</v>
      </c>
      <c r="F254" s="731"/>
      <c r="G254" s="731"/>
      <c r="H254" s="826"/>
      <c r="I254" s="730" t="s">
        <v>308</v>
      </c>
      <c r="J254" s="730" t="s">
        <v>308</v>
      </c>
      <c r="K254" s="730">
        <v>0</v>
      </c>
      <c r="L254" s="730" t="s">
        <v>308</v>
      </c>
      <c r="M254" s="907"/>
      <c r="N254" s="907">
        <v>0</v>
      </c>
      <c r="O254" s="907" t="s">
        <v>742</v>
      </c>
      <c r="P254" s="907" t="b">
        <v>1</v>
      </c>
      <c r="Q254" s="907" t="e">
        <v>#VALUE!</v>
      </c>
      <c r="R254" s="907"/>
      <c r="S254" s="907"/>
      <c r="T254" s="907"/>
      <c r="U254" s="907"/>
      <c r="V254" s="907"/>
      <c r="W254" s="907"/>
      <c r="X254" s="907"/>
      <c r="Y254" s="907"/>
      <c r="Z254" s="809"/>
      <c r="AA254" s="907"/>
      <c r="AB254" s="907"/>
      <c r="AC254" s="907"/>
      <c r="AD254" s="907"/>
      <c r="AE254" s="903"/>
      <c r="AF254" s="809">
        <v>0</v>
      </c>
      <c r="AG254" s="810"/>
      <c r="AH254" s="810"/>
      <c r="AI254" s="810"/>
      <c r="AJ254" s="811"/>
      <c r="AK254" s="909"/>
      <c r="AL254" s="910"/>
      <c r="AM254" s="910"/>
      <c r="AN254" s="910"/>
      <c r="AO254" s="910"/>
      <c r="AP254" s="910"/>
      <c r="AQ254" s="910"/>
      <c r="AR254" s="910"/>
      <c r="AS254" s="910"/>
      <c r="AT254" s="910"/>
      <c r="AU254" s="910"/>
      <c r="AV254" s="910"/>
      <c r="AW254" s="910"/>
      <c r="AX254" s="910"/>
      <c r="AY254" s="910"/>
      <c r="AZ254" s="910"/>
      <c r="BA254" s="910"/>
      <c r="BB254" s="910"/>
      <c r="BC254" s="910"/>
      <c r="BD254" s="910"/>
      <c r="BE254" s="910"/>
      <c r="BF254" s="910"/>
      <c r="BG254" s="910"/>
      <c r="BH254" s="910"/>
      <c r="BI254" s="910"/>
      <c r="BJ254" s="910"/>
      <c r="BK254" s="910"/>
      <c r="BL254" s="910"/>
      <c r="BM254" s="910"/>
      <c r="BN254" s="910"/>
      <c r="BO254" s="910"/>
      <c r="BP254" s="910"/>
      <c r="BQ254" s="910"/>
      <c r="BR254" s="910"/>
      <c r="BS254" s="910"/>
      <c r="BT254" s="910"/>
      <c r="BU254" s="910"/>
      <c r="BV254" s="910"/>
      <c r="BW254" s="910"/>
      <c r="BX254" s="910"/>
      <c r="BY254" s="910"/>
      <c r="BZ254" s="910"/>
      <c r="CA254" s="910"/>
      <c r="CB254" s="910"/>
      <c r="CC254" s="910"/>
      <c r="CD254" s="910"/>
      <c r="CE254" s="910"/>
      <c r="CF254" s="910"/>
      <c r="CG254" s="910"/>
      <c r="CH254" s="910"/>
      <c r="CI254" s="910"/>
      <c r="CJ254" s="910"/>
      <c r="CK254" s="907"/>
      <c r="CL254" s="907"/>
      <c r="CM254" s="907"/>
      <c r="CN254" s="921"/>
      <c r="CO254" s="907"/>
      <c r="CP254" s="907"/>
      <c r="CQ254" s="907"/>
      <c r="CR254" s="907"/>
      <c r="CS254" s="912"/>
      <c r="CT254" s="815"/>
      <c r="CU254" s="816"/>
      <c r="CV254" s="809"/>
      <c r="CW254" s="809"/>
      <c r="CX254" s="815"/>
      <c r="CY254" s="817">
        <v>0</v>
      </c>
      <c r="CZ254" s="817">
        <v>0</v>
      </c>
      <c r="DA254" s="818">
        <v>0</v>
      </c>
      <c r="DB254" s="818">
        <v>0</v>
      </c>
      <c r="DC254" s="818">
        <v>0</v>
      </c>
      <c r="DD254" s="818">
        <v>0</v>
      </c>
      <c r="DE254" s="913">
        <v>0</v>
      </c>
      <c r="DF254" s="913">
        <v>0</v>
      </c>
      <c r="DG254" s="913">
        <v>0</v>
      </c>
      <c r="DH254" s="914">
        <v>0</v>
      </c>
      <c r="DI254" s="809">
        <v>0</v>
      </c>
      <c r="DJ254" s="809">
        <v>0</v>
      </c>
      <c r="DK254" s="809">
        <v>0</v>
      </c>
      <c r="DL254" s="809">
        <v>0</v>
      </c>
      <c r="DM254" s="809">
        <v>0</v>
      </c>
      <c r="DN254" s="809">
        <v>0</v>
      </c>
      <c r="DO254" s="915">
        <v>0</v>
      </c>
      <c r="DP254" s="809"/>
      <c r="DQ254" s="809"/>
      <c r="DR254" s="809"/>
      <c r="DS254" s="914"/>
      <c r="DT254" s="752">
        <v>0</v>
      </c>
      <c r="DU254" s="753" t="s">
        <v>308</v>
      </c>
      <c r="DV254" s="753" t="s">
        <v>308</v>
      </c>
      <c r="DW254" s="754" t="s">
        <v>308</v>
      </c>
      <c r="DX254" s="755" t="s">
        <v>308</v>
      </c>
      <c r="DY254" s="754" t="e">
        <v>#VALUE!</v>
      </c>
      <c r="DZ254" s="754" t="e">
        <v>#VALUE!</v>
      </c>
      <c r="EA254" s="754"/>
      <c r="EB254" s="754"/>
    </row>
    <row r="255" spans="1:266" ht="17.25" hidden="1" customHeight="1" outlineLevel="1" collapsed="1" x14ac:dyDescent="0.35">
      <c r="A255" s="618" t="s">
        <v>308</v>
      </c>
      <c r="B255" s="730">
        <v>151</v>
      </c>
      <c r="C255" s="730" t="s">
        <v>741</v>
      </c>
      <c r="D255" s="730" t="s">
        <v>741</v>
      </c>
      <c r="E255" s="730">
        <v>4</v>
      </c>
      <c r="F255" s="731"/>
      <c r="G255" s="731"/>
      <c r="H255" s="826"/>
      <c r="I255" s="730" t="s">
        <v>308</v>
      </c>
      <c r="J255" s="730" t="s">
        <v>308</v>
      </c>
      <c r="K255" s="730">
        <v>0</v>
      </c>
      <c r="L255" s="730" t="s">
        <v>308</v>
      </c>
      <c r="M255" s="907"/>
      <c r="N255" s="907">
        <v>0</v>
      </c>
      <c r="O255" s="907" t="s">
        <v>742</v>
      </c>
      <c r="P255" s="907" t="b">
        <v>1</v>
      </c>
      <c r="Q255" s="907" t="e">
        <v>#VALUE!</v>
      </c>
      <c r="R255" s="907"/>
      <c r="S255" s="907"/>
      <c r="T255" s="907"/>
      <c r="U255" s="907"/>
      <c r="V255" s="907"/>
      <c r="W255" s="907"/>
      <c r="X255" s="907"/>
      <c r="Y255" s="907"/>
      <c r="Z255" s="809"/>
      <c r="AA255" s="907"/>
      <c r="AB255" s="907"/>
      <c r="AC255" s="907"/>
      <c r="AD255" s="907"/>
      <c r="AE255" s="903"/>
      <c r="AF255" s="809">
        <v>0</v>
      </c>
      <c r="AG255" s="810"/>
      <c r="AH255" s="810"/>
      <c r="AI255" s="810"/>
      <c r="AJ255" s="811"/>
      <c r="AK255" s="812"/>
      <c r="AL255" s="811"/>
      <c r="AM255" s="811"/>
      <c r="AN255" s="811"/>
      <c r="AO255" s="811"/>
      <c r="AP255" s="811"/>
      <c r="AQ255" s="811"/>
      <c r="AR255" s="811"/>
      <c r="AS255" s="811"/>
      <c r="AT255" s="811"/>
      <c r="AU255" s="811"/>
      <c r="AV255" s="811"/>
      <c r="AW255" s="811"/>
      <c r="AX255" s="811"/>
      <c r="AY255" s="811"/>
      <c r="AZ255" s="811"/>
      <c r="BA255" s="811"/>
      <c r="BB255" s="811"/>
      <c r="BC255" s="811"/>
      <c r="BD255" s="811"/>
      <c r="BE255" s="811"/>
      <c r="BF255" s="811"/>
      <c r="BG255" s="811"/>
      <c r="BH255" s="811"/>
      <c r="BI255" s="811"/>
      <c r="BJ255" s="811"/>
      <c r="BK255" s="811"/>
      <c r="BL255" s="811"/>
      <c r="BM255" s="811"/>
      <c r="BN255" s="811"/>
      <c r="BO255" s="811"/>
      <c r="BP255" s="811"/>
      <c r="BQ255" s="811"/>
      <c r="BR255" s="811"/>
      <c r="BS255" s="811"/>
      <c r="BT255" s="811"/>
      <c r="BU255" s="811"/>
      <c r="BV255" s="811"/>
      <c r="BW255" s="811"/>
      <c r="BX255" s="811"/>
      <c r="BY255" s="811"/>
      <c r="BZ255" s="811"/>
      <c r="CA255" s="811"/>
      <c r="CB255" s="811"/>
      <c r="CC255" s="811"/>
      <c r="CD255" s="811"/>
      <c r="CE255" s="811"/>
      <c r="CF255" s="811"/>
      <c r="CG255" s="811"/>
      <c r="CH255" s="811"/>
      <c r="CI255" s="811"/>
      <c r="CJ255" s="811"/>
      <c r="CK255" s="805"/>
      <c r="CL255" s="805"/>
      <c r="CM255" s="805"/>
      <c r="CN255" s="822"/>
      <c r="CO255" s="805"/>
      <c r="CP255" s="805"/>
      <c r="CQ255" s="805"/>
      <c r="CR255" s="805"/>
      <c r="CS255" s="912"/>
      <c r="CT255" s="815"/>
      <c r="CU255" s="816"/>
      <c r="CV255" s="809"/>
      <c r="CW255" s="809"/>
      <c r="CX255" s="815"/>
      <c r="CY255" s="920">
        <v>0</v>
      </c>
      <c r="CZ255" s="920">
        <v>0</v>
      </c>
      <c r="DA255" s="913">
        <v>0</v>
      </c>
      <c r="DB255" s="913">
        <v>0</v>
      </c>
      <c r="DC255" s="913">
        <v>0</v>
      </c>
      <c r="DD255" s="913">
        <v>0</v>
      </c>
      <c r="DE255" s="913">
        <v>0</v>
      </c>
      <c r="DF255" s="913">
        <v>0</v>
      </c>
      <c r="DG255" s="913">
        <v>0</v>
      </c>
      <c r="DH255" s="914">
        <v>0</v>
      </c>
      <c r="DI255" s="809">
        <v>0</v>
      </c>
      <c r="DJ255" s="809">
        <v>0</v>
      </c>
      <c r="DK255" s="809">
        <v>0</v>
      </c>
      <c r="DL255" s="809">
        <v>0</v>
      </c>
      <c r="DM255" s="809">
        <v>0</v>
      </c>
      <c r="DN255" s="809">
        <v>0</v>
      </c>
      <c r="DO255" s="915">
        <v>0</v>
      </c>
      <c r="DP255" s="807"/>
      <c r="DQ255" s="807"/>
      <c r="DR255" s="807"/>
      <c r="DS255" s="914"/>
      <c r="DT255" s="752">
        <v>0</v>
      </c>
      <c r="DU255" s="753" t="s">
        <v>308</v>
      </c>
      <c r="DV255" s="753" t="s">
        <v>308</v>
      </c>
      <c r="DW255" s="754" t="s">
        <v>308</v>
      </c>
      <c r="DX255" s="755" t="s">
        <v>308</v>
      </c>
      <c r="DY255" s="754" t="e">
        <v>#VALUE!</v>
      </c>
      <c r="DZ255" s="754" t="e">
        <v>#VALUE!</v>
      </c>
      <c r="EA255" s="754"/>
      <c r="EB255" s="754"/>
    </row>
    <row r="256" spans="1:266" ht="17.25" hidden="1" customHeight="1" outlineLevel="1" x14ac:dyDescent="0.35">
      <c r="A256" s="618" t="s">
        <v>308</v>
      </c>
      <c r="B256" s="730">
        <v>152</v>
      </c>
      <c r="C256" s="730" t="s">
        <v>741</v>
      </c>
      <c r="D256" s="730" t="s">
        <v>741</v>
      </c>
      <c r="E256" s="730">
        <v>4</v>
      </c>
      <c r="F256" s="731"/>
      <c r="G256" s="731"/>
      <c r="H256" s="826"/>
      <c r="I256" s="730" t="s">
        <v>308</v>
      </c>
      <c r="J256" s="730" t="s">
        <v>308</v>
      </c>
      <c r="K256" s="730">
        <v>0</v>
      </c>
      <c r="L256" s="730" t="s">
        <v>308</v>
      </c>
      <c r="M256" s="805"/>
      <c r="N256" s="805">
        <v>0</v>
      </c>
      <c r="O256" s="805" t="s">
        <v>742</v>
      </c>
      <c r="P256" s="805" t="b">
        <v>1</v>
      </c>
      <c r="Q256" s="805" t="e">
        <v>#VALUE!</v>
      </c>
      <c r="R256" s="805"/>
      <c r="S256" s="805"/>
      <c r="T256" s="805"/>
      <c r="U256" s="805"/>
      <c r="V256" s="805"/>
      <c r="W256" s="805"/>
      <c r="X256" s="805"/>
      <c r="Y256" s="805"/>
      <c r="Z256" s="807"/>
      <c r="AA256" s="805"/>
      <c r="AB256" s="805"/>
      <c r="AC256" s="805"/>
      <c r="AD256" s="805"/>
      <c r="AE256" s="903"/>
      <c r="AF256" s="807">
        <v>0</v>
      </c>
      <c r="AG256" s="810"/>
      <c r="AH256" s="810"/>
      <c r="AI256" s="810"/>
      <c r="AJ256" s="811"/>
      <c r="AK256" s="812"/>
      <c r="AL256" s="811"/>
      <c r="AM256" s="811"/>
      <c r="AN256" s="811"/>
      <c r="AO256" s="811"/>
      <c r="AP256" s="811"/>
      <c r="AQ256" s="811"/>
      <c r="AR256" s="811"/>
      <c r="AS256" s="811"/>
      <c r="AT256" s="811"/>
      <c r="AU256" s="811"/>
      <c r="AV256" s="811"/>
      <c r="AW256" s="811"/>
      <c r="AX256" s="811"/>
      <c r="AY256" s="811"/>
      <c r="AZ256" s="811"/>
      <c r="BA256" s="811"/>
      <c r="BB256" s="811"/>
      <c r="BC256" s="811"/>
      <c r="BD256" s="811"/>
      <c r="BE256" s="811"/>
      <c r="BF256" s="811"/>
      <c r="BG256" s="811"/>
      <c r="BH256" s="811"/>
      <c r="BI256" s="811"/>
      <c r="BJ256" s="811"/>
      <c r="BK256" s="811"/>
      <c r="BL256" s="811"/>
      <c r="BM256" s="811"/>
      <c r="BN256" s="811"/>
      <c r="BO256" s="811"/>
      <c r="BP256" s="811"/>
      <c r="BQ256" s="811"/>
      <c r="BR256" s="811"/>
      <c r="BS256" s="811"/>
      <c r="BT256" s="811"/>
      <c r="BU256" s="811"/>
      <c r="BV256" s="811"/>
      <c r="BW256" s="811"/>
      <c r="BX256" s="811"/>
      <c r="BY256" s="811"/>
      <c r="BZ256" s="811"/>
      <c r="CA256" s="811"/>
      <c r="CB256" s="811"/>
      <c r="CC256" s="811"/>
      <c r="CD256" s="811"/>
      <c r="CE256" s="811"/>
      <c r="CF256" s="811"/>
      <c r="CG256" s="811"/>
      <c r="CH256" s="811"/>
      <c r="CI256" s="811"/>
      <c r="CJ256" s="811"/>
      <c r="CK256" s="805"/>
      <c r="CL256" s="805"/>
      <c r="CM256" s="805"/>
      <c r="CN256" s="822"/>
      <c r="CO256" s="805"/>
      <c r="CP256" s="805"/>
      <c r="CQ256" s="805"/>
      <c r="CR256" s="805"/>
      <c r="CS256" s="904"/>
      <c r="CT256" s="905"/>
      <c r="CU256" s="906"/>
      <c r="CV256" s="807"/>
      <c r="CW256" s="807"/>
      <c r="CX256" s="905"/>
      <c r="CY256" s="817">
        <v>0</v>
      </c>
      <c r="CZ256" s="817">
        <v>0</v>
      </c>
      <c r="DA256" s="818">
        <v>0</v>
      </c>
      <c r="DB256" s="818">
        <v>0</v>
      </c>
      <c r="DC256" s="818">
        <v>0</v>
      </c>
      <c r="DD256" s="818">
        <v>0</v>
      </c>
      <c r="DE256" s="818">
        <v>0</v>
      </c>
      <c r="DF256" s="818">
        <v>0</v>
      </c>
      <c r="DG256" s="818">
        <v>0</v>
      </c>
      <c r="DH256" s="819">
        <v>0</v>
      </c>
      <c r="DI256" s="807">
        <v>0</v>
      </c>
      <c r="DJ256" s="807">
        <v>0</v>
      </c>
      <c r="DK256" s="807">
        <v>0</v>
      </c>
      <c r="DL256" s="807">
        <v>0</v>
      </c>
      <c r="DM256" s="807">
        <v>0</v>
      </c>
      <c r="DN256" s="807">
        <v>0</v>
      </c>
      <c r="DO256" s="820">
        <v>0</v>
      </c>
      <c r="DP256" s="807"/>
      <c r="DQ256" s="807"/>
      <c r="DR256" s="807"/>
      <c r="DS256" s="819"/>
      <c r="DT256" s="752">
        <v>0</v>
      </c>
      <c r="DU256" s="753" t="s">
        <v>308</v>
      </c>
      <c r="DV256" s="753" t="s">
        <v>308</v>
      </c>
      <c r="DW256" s="754" t="s">
        <v>308</v>
      </c>
      <c r="DX256" s="755" t="s">
        <v>308</v>
      </c>
      <c r="DY256" s="754" t="e">
        <v>#VALUE!</v>
      </c>
      <c r="DZ256" s="754" t="e">
        <v>#VALUE!</v>
      </c>
      <c r="EA256" s="754"/>
      <c r="EB256" s="754"/>
    </row>
    <row r="257" spans="1:132" ht="16.5" hidden="1" customHeight="1" outlineLevel="1" collapsed="1" x14ac:dyDescent="0.35">
      <c r="A257" s="618" t="s">
        <v>308</v>
      </c>
      <c r="B257" s="730">
        <v>153</v>
      </c>
      <c r="C257" s="730" t="s">
        <v>741</v>
      </c>
      <c r="D257" s="730" t="s">
        <v>741</v>
      </c>
      <c r="E257" s="730">
        <v>4</v>
      </c>
      <c r="F257" s="731"/>
      <c r="G257" s="731"/>
      <c r="H257" s="826"/>
      <c r="I257" s="730" t="s">
        <v>308</v>
      </c>
      <c r="J257" s="730" t="s">
        <v>308</v>
      </c>
      <c r="K257" s="730">
        <v>0</v>
      </c>
      <c r="L257" s="730" t="s">
        <v>308</v>
      </c>
      <c r="M257" s="805"/>
      <c r="N257" s="805">
        <v>0</v>
      </c>
      <c r="O257" s="805" t="s">
        <v>742</v>
      </c>
      <c r="P257" s="805" t="b">
        <v>1</v>
      </c>
      <c r="Q257" s="805" t="e">
        <v>#VALUE!</v>
      </c>
      <c r="R257" s="805"/>
      <c r="S257" s="805"/>
      <c r="T257" s="805"/>
      <c r="U257" s="805"/>
      <c r="V257" s="805"/>
      <c r="W257" s="805"/>
      <c r="X257" s="805"/>
      <c r="Y257" s="805"/>
      <c r="Z257" s="807"/>
      <c r="AA257" s="805"/>
      <c r="AB257" s="805"/>
      <c r="AC257" s="805"/>
      <c r="AD257" s="805"/>
      <c r="AE257" s="903"/>
      <c r="AF257" s="807">
        <v>0</v>
      </c>
      <c r="AG257" s="810"/>
      <c r="AH257" s="810"/>
      <c r="AI257" s="810"/>
      <c r="AJ257" s="811"/>
      <c r="AK257" s="812"/>
      <c r="AL257" s="811"/>
      <c r="AM257" s="811"/>
      <c r="AN257" s="811"/>
      <c r="AO257" s="811"/>
      <c r="AP257" s="811"/>
      <c r="AQ257" s="811"/>
      <c r="AR257" s="811"/>
      <c r="AS257" s="811"/>
      <c r="AT257" s="811"/>
      <c r="AU257" s="811"/>
      <c r="AV257" s="811"/>
      <c r="AW257" s="811"/>
      <c r="AX257" s="811"/>
      <c r="AY257" s="811"/>
      <c r="AZ257" s="811"/>
      <c r="BA257" s="811"/>
      <c r="BB257" s="811"/>
      <c r="BC257" s="811"/>
      <c r="BD257" s="811"/>
      <c r="BE257" s="811"/>
      <c r="BF257" s="811"/>
      <c r="BG257" s="811"/>
      <c r="BH257" s="811"/>
      <c r="BI257" s="811"/>
      <c r="BJ257" s="811"/>
      <c r="BK257" s="811"/>
      <c r="BL257" s="811"/>
      <c r="BM257" s="811"/>
      <c r="BN257" s="811"/>
      <c r="BO257" s="811"/>
      <c r="BP257" s="811"/>
      <c r="BQ257" s="811"/>
      <c r="BR257" s="811"/>
      <c r="BS257" s="811"/>
      <c r="BT257" s="811"/>
      <c r="BU257" s="811"/>
      <c r="BV257" s="811"/>
      <c r="BW257" s="811"/>
      <c r="BX257" s="811"/>
      <c r="BY257" s="811"/>
      <c r="BZ257" s="811"/>
      <c r="CA257" s="811"/>
      <c r="CB257" s="811"/>
      <c r="CC257" s="811"/>
      <c r="CD257" s="811"/>
      <c r="CE257" s="811"/>
      <c r="CF257" s="811"/>
      <c r="CG257" s="811"/>
      <c r="CH257" s="811"/>
      <c r="CI257" s="811"/>
      <c r="CJ257" s="811"/>
      <c r="CK257" s="805"/>
      <c r="CL257" s="805"/>
      <c r="CM257" s="805"/>
      <c r="CN257" s="822"/>
      <c r="CO257" s="805"/>
      <c r="CP257" s="805"/>
      <c r="CQ257" s="805"/>
      <c r="CR257" s="805"/>
      <c r="CS257" s="904"/>
      <c r="CT257" s="905"/>
      <c r="CU257" s="906"/>
      <c r="CV257" s="807"/>
      <c r="CW257" s="807"/>
      <c r="CX257" s="905"/>
      <c r="CY257" s="817">
        <v>0</v>
      </c>
      <c r="CZ257" s="817">
        <v>0</v>
      </c>
      <c r="DA257" s="818">
        <v>0</v>
      </c>
      <c r="DB257" s="818">
        <v>0</v>
      </c>
      <c r="DC257" s="818">
        <v>0</v>
      </c>
      <c r="DD257" s="818">
        <v>0</v>
      </c>
      <c r="DE257" s="818">
        <v>0</v>
      </c>
      <c r="DF257" s="818">
        <v>0</v>
      </c>
      <c r="DG257" s="818">
        <v>0</v>
      </c>
      <c r="DH257" s="819">
        <v>0</v>
      </c>
      <c r="DI257" s="807">
        <v>0</v>
      </c>
      <c r="DJ257" s="807">
        <v>0</v>
      </c>
      <c r="DK257" s="807">
        <v>0</v>
      </c>
      <c r="DL257" s="807">
        <v>0</v>
      </c>
      <c r="DM257" s="807">
        <v>0</v>
      </c>
      <c r="DN257" s="807">
        <v>0</v>
      </c>
      <c r="DO257" s="820">
        <v>0</v>
      </c>
      <c r="DP257" s="807"/>
      <c r="DQ257" s="807"/>
      <c r="DR257" s="807"/>
      <c r="DS257" s="819"/>
      <c r="DT257" s="752">
        <v>0</v>
      </c>
      <c r="DU257" s="753" t="s">
        <v>308</v>
      </c>
      <c r="DV257" s="753" t="s">
        <v>308</v>
      </c>
      <c r="DW257" s="754" t="s">
        <v>308</v>
      </c>
      <c r="DX257" s="755" t="s">
        <v>308</v>
      </c>
      <c r="DY257" s="754" t="e">
        <v>#VALUE!</v>
      </c>
      <c r="DZ257" s="754" t="e">
        <v>#VALUE!</v>
      </c>
      <c r="EA257" s="754"/>
      <c r="EB257" s="754"/>
    </row>
    <row r="258" spans="1:132" ht="17.25" hidden="1" customHeight="1" outlineLevel="1" collapsed="1" x14ac:dyDescent="0.35">
      <c r="A258" s="618" t="s">
        <v>308</v>
      </c>
      <c r="B258" s="730">
        <v>154</v>
      </c>
      <c r="C258" s="730" t="s">
        <v>741</v>
      </c>
      <c r="D258" s="730" t="s">
        <v>741</v>
      </c>
      <c r="E258" s="730">
        <v>4</v>
      </c>
      <c r="F258" s="731"/>
      <c r="G258" s="731"/>
      <c r="H258" s="826"/>
      <c r="I258" s="730" t="s">
        <v>308</v>
      </c>
      <c r="J258" s="730" t="s">
        <v>308</v>
      </c>
      <c r="K258" s="730">
        <v>0</v>
      </c>
      <c r="L258" s="730" t="s">
        <v>308</v>
      </c>
      <c r="M258" s="805"/>
      <c r="N258" s="805">
        <v>0</v>
      </c>
      <c r="O258" s="805" t="s">
        <v>742</v>
      </c>
      <c r="P258" s="805" t="b">
        <v>1</v>
      </c>
      <c r="Q258" s="805" t="e">
        <v>#VALUE!</v>
      </c>
      <c r="R258" s="805"/>
      <c r="S258" s="805"/>
      <c r="T258" s="805"/>
      <c r="U258" s="805"/>
      <c r="V258" s="805"/>
      <c r="W258" s="805"/>
      <c r="X258" s="805"/>
      <c r="Y258" s="805"/>
      <c r="Z258" s="807"/>
      <c r="AA258" s="805"/>
      <c r="AB258" s="805"/>
      <c r="AC258" s="805"/>
      <c r="AD258" s="805"/>
      <c r="AE258" s="903"/>
      <c r="AF258" s="807">
        <v>0</v>
      </c>
      <c r="AG258" s="810"/>
      <c r="AH258" s="810"/>
      <c r="AI258" s="810"/>
      <c r="AJ258" s="811"/>
      <c r="AK258" s="812"/>
      <c r="AL258" s="811"/>
      <c r="AM258" s="811"/>
      <c r="AN258" s="811"/>
      <c r="AO258" s="811"/>
      <c r="AP258" s="811"/>
      <c r="AQ258" s="811"/>
      <c r="AR258" s="811"/>
      <c r="AS258" s="811"/>
      <c r="AT258" s="811"/>
      <c r="AU258" s="811"/>
      <c r="AV258" s="811"/>
      <c r="AW258" s="811"/>
      <c r="AX258" s="811"/>
      <c r="AY258" s="811"/>
      <c r="AZ258" s="811"/>
      <c r="BA258" s="811"/>
      <c r="BB258" s="811"/>
      <c r="BC258" s="811"/>
      <c r="BD258" s="811"/>
      <c r="BE258" s="811"/>
      <c r="BF258" s="811"/>
      <c r="BG258" s="811"/>
      <c r="BH258" s="811"/>
      <c r="BI258" s="811"/>
      <c r="BJ258" s="811"/>
      <c r="BK258" s="811"/>
      <c r="BL258" s="811"/>
      <c r="BM258" s="811"/>
      <c r="BN258" s="811"/>
      <c r="BO258" s="811"/>
      <c r="BP258" s="811"/>
      <c r="BQ258" s="811"/>
      <c r="BR258" s="811"/>
      <c r="BS258" s="811"/>
      <c r="BT258" s="811"/>
      <c r="BU258" s="811"/>
      <c r="BV258" s="811"/>
      <c r="BW258" s="811"/>
      <c r="BX258" s="811"/>
      <c r="BY258" s="811"/>
      <c r="BZ258" s="811"/>
      <c r="CA258" s="811"/>
      <c r="CB258" s="811"/>
      <c r="CC258" s="811"/>
      <c r="CD258" s="811"/>
      <c r="CE258" s="811"/>
      <c r="CF258" s="811"/>
      <c r="CG258" s="811"/>
      <c r="CH258" s="811"/>
      <c r="CI258" s="811"/>
      <c r="CJ258" s="811"/>
      <c r="CK258" s="805"/>
      <c r="CL258" s="805"/>
      <c r="CM258" s="805"/>
      <c r="CN258" s="822"/>
      <c r="CO258" s="805"/>
      <c r="CP258" s="805"/>
      <c r="CQ258" s="805"/>
      <c r="CR258" s="805"/>
      <c r="CS258" s="904"/>
      <c r="CT258" s="905"/>
      <c r="CU258" s="906"/>
      <c r="CV258" s="807"/>
      <c r="CW258" s="807"/>
      <c r="CX258" s="905"/>
      <c r="CY258" s="817">
        <v>0</v>
      </c>
      <c r="CZ258" s="817">
        <v>0</v>
      </c>
      <c r="DA258" s="818">
        <v>0</v>
      </c>
      <c r="DB258" s="818">
        <v>0</v>
      </c>
      <c r="DC258" s="818">
        <v>0</v>
      </c>
      <c r="DD258" s="818">
        <v>0</v>
      </c>
      <c r="DE258" s="818">
        <v>0</v>
      </c>
      <c r="DF258" s="818">
        <v>0</v>
      </c>
      <c r="DG258" s="818">
        <v>0</v>
      </c>
      <c r="DH258" s="819">
        <v>0</v>
      </c>
      <c r="DI258" s="807">
        <v>0</v>
      </c>
      <c r="DJ258" s="807">
        <v>0</v>
      </c>
      <c r="DK258" s="807">
        <v>0</v>
      </c>
      <c r="DL258" s="807">
        <v>0</v>
      </c>
      <c r="DM258" s="807">
        <v>0</v>
      </c>
      <c r="DN258" s="807">
        <v>0</v>
      </c>
      <c r="DO258" s="820">
        <v>0</v>
      </c>
      <c r="DP258" s="807"/>
      <c r="DQ258" s="807"/>
      <c r="DR258" s="807"/>
      <c r="DS258" s="819"/>
      <c r="DT258" s="752">
        <v>0</v>
      </c>
      <c r="DU258" s="753" t="s">
        <v>308</v>
      </c>
      <c r="DV258" s="753" t="s">
        <v>308</v>
      </c>
      <c r="DW258" s="754" t="s">
        <v>308</v>
      </c>
      <c r="DX258" s="755" t="s">
        <v>308</v>
      </c>
      <c r="DY258" s="754" t="e">
        <v>#VALUE!</v>
      </c>
      <c r="DZ258" s="754" t="e">
        <v>#VALUE!</v>
      </c>
      <c r="EA258" s="754"/>
      <c r="EB258" s="754"/>
    </row>
    <row r="259" spans="1:132" ht="17.25" hidden="1" customHeight="1" outlineLevel="1" collapsed="1" x14ac:dyDescent="0.35">
      <c r="A259" s="618" t="s">
        <v>308</v>
      </c>
      <c r="B259" s="730">
        <v>155</v>
      </c>
      <c r="C259" s="730" t="s">
        <v>741</v>
      </c>
      <c r="D259" s="730" t="s">
        <v>741</v>
      </c>
      <c r="E259" s="730">
        <v>4</v>
      </c>
      <c r="F259" s="731"/>
      <c r="G259" s="731"/>
      <c r="H259" s="826"/>
      <c r="I259" s="730" t="s">
        <v>308</v>
      </c>
      <c r="J259" s="730" t="s">
        <v>308</v>
      </c>
      <c r="K259" s="730">
        <v>0</v>
      </c>
      <c r="L259" s="730" t="s">
        <v>308</v>
      </c>
      <c r="M259" s="805"/>
      <c r="N259" s="805">
        <v>0</v>
      </c>
      <c r="O259" s="805" t="s">
        <v>742</v>
      </c>
      <c r="P259" s="805" t="b">
        <v>1</v>
      </c>
      <c r="Q259" s="805" t="e">
        <v>#VALUE!</v>
      </c>
      <c r="R259" s="805"/>
      <c r="S259" s="805"/>
      <c r="T259" s="805"/>
      <c r="U259" s="805"/>
      <c r="V259" s="805"/>
      <c r="W259" s="805"/>
      <c r="X259" s="805"/>
      <c r="Y259" s="805"/>
      <c r="Z259" s="807"/>
      <c r="AA259" s="805"/>
      <c r="AB259" s="805"/>
      <c r="AC259" s="805"/>
      <c r="AD259" s="805"/>
      <c r="AE259" s="903"/>
      <c r="AF259" s="807">
        <v>0</v>
      </c>
      <c r="AG259" s="810"/>
      <c r="AH259" s="810"/>
      <c r="AI259" s="810"/>
      <c r="AJ259" s="811"/>
      <c r="AK259" s="812"/>
      <c r="AL259" s="811"/>
      <c r="AM259" s="811"/>
      <c r="AN259" s="811"/>
      <c r="AO259" s="811"/>
      <c r="AP259" s="811"/>
      <c r="AQ259" s="811"/>
      <c r="AR259" s="811"/>
      <c r="AS259" s="811"/>
      <c r="AT259" s="811"/>
      <c r="AU259" s="811"/>
      <c r="AV259" s="811"/>
      <c r="AW259" s="811"/>
      <c r="AX259" s="811"/>
      <c r="AY259" s="811"/>
      <c r="AZ259" s="811"/>
      <c r="BA259" s="811"/>
      <c r="BB259" s="811"/>
      <c r="BC259" s="811"/>
      <c r="BD259" s="811"/>
      <c r="BE259" s="811"/>
      <c r="BF259" s="811"/>
      <c r="BG259" s="811"/>
      <c r="BH259" s="811"/>
      <c r="BI259" s="811"/>
      <c r="BJ259" s="811"/>
      <c r="BK259" s="811"/>
      <c r="BL259" s="811"/>
      <c r="BM259" s="811"/>
      <c r="BN259" s="811"/>
      <c r="BO259" s="811"/>
      <c r="BP259" s="811"/>
      <c r="BQ259" s="811"/>
      <c r="BR259" s="811"/>
      <c r="BS259" s="811"/>
      <c r="BT259" s="811"/>
      <c r="BU259" s="811"/>
      <c r="BV259" s="811"/>
      <c r="BW259" s="811"/>
      <c r="BX259" s="811"/>
      <c r="BY259" s="811"/>
      <c r="BZ259" s="811"/>
      <c r="CA259" s="811"/>
      <c r="CB259" s="811"/>
      <c r="CC259" s="811"/>
      <c r="CD259" s="811"/>
      <c r="CE259" s="811"/>
      <c r="CF259" s="811"/>
      <c r="CG259" s="811"/>
      <c r="CH259" s="811"/>
      <c r="CI259" s="811"/>
      <c r="CJ259" s="811"/>
      <c r="CK259" s="805"/>
      <c r="CL259" s="805"/>
      <c r="CM259" s="805"/>
      <c r="CN259" s="822"/>
      <c r="CO259" s="805"/>
      <c r="CP259" s="805"/>
      <c r="CQ259" s="805"/>
      <c r="CR259" s="805"/>
      <c r="CS259" s="904"/>
      <c r="CT259" s="905"/>
      <c r="CU259" s="906"/>
      <c r="CV259" s="807"/>
      <c r="CW259" s="807"/>
      <c r="CX259" s="905"/>
      <c r="CY259" s="817">
        <v>0</v>
      </c>
      <c r="CZ259" s="817">
        <v>0</v>
      </c>
      <c r="DA259" s="818">
        <v>0</v>
      </c>
      <c r="DB259" s="818">
        <v>0</v>
      </c>
      <c r="DC259" s="818">
        <v>0</v>
      </c>
      <c r="DD259" s="818">
        <v>0</v>
      </c>
      <c r="DE259" s="818">
        <v>0</v>
      </c>
      <c r="DF259" s="818">
        <v>0</v>
      </c>
      <c r="DG259" s="818">
        <v>0</v>
      </c>
      <c r="DH259" s="819">
        <v>0</v>
      </c>
      <c r="DI259" s="807">
        <v>0</v>
      </c>
      <c r="DJ259" s="807">
        <v>0</v>
      </c>
      <c r="DK259" s="807">
        <v>0</v>
      </c>
      <c r="DL259" s="807">
        <v>0</v>
      </c>
      <c r="DM259" s="807">
        <v>0</v>
      </c>
      <c r="DN259" s="807">
        <v>0</v>
      </c>
      <c r="DO259" s="820">
        <v>0</v>
      </c>
      <c r="DP259" s="807"/>
      <c r="DQ259" s="807"/>
      <c r="DR259" s="807"/>
      <c r="DS259" s="819"/>
      <c r="DT259" s="752">
        <v>0</v>
      </c>
      <c r="DU259" s="753" t="s">
        <v>308</v>
      </c>
      <c r="DV259" s="753" t="s">
        <v>308</v>
      </c>
      <c r="DW259" s="754" t="s">
        <v>308</v>
      </c>
      <c r="DX259" s="755" t="s">
        <v>308</v>
      </c>
      <c r="DY259" s="754" t="e">
        <v>#VALUE!</v>
      </c>
      <c r="DZ259" s="754" t="e">
        <v>#VALUE!</v>
      </c>
      <c r="EA259" s="754"/>
      <c r="EB259" s="754"/>
    </row>
    <row r="260" spans="1:132" ht="17.25" hidden="1" customHeight="1" outlineLevel="1" collapsed="1" x14ac:dyDescent="0.35">
      <c r="A260" s="618" t="s">
        <v>308</v>
      </c>
      <c r="B260" s="730">
        <v>156</v>
      </c>
      <c r="C260" s="730" t="s">
        <v>741</v>
      </c>
      <c r="D260" s="730" t="s">
        <v>741</v>
      </c>
      <c r="E260" s="730">
        <v>4</v>
      </c>
      <c r="F260" s="731"/>
      <c r="G260" s="731"/>
      <c r="H260" s="826"/>
      <c r="I260" s="730" t="s">
        <v>308</v>
      </c>
      <c r="J260" s="730" t="s">
        <v>308</v>
      </c>
      <c r="K260" s="730">
        <v>0</v>
      </c>
      <c r="L260" s="730" t="s">
        <v>308</v>
      </c>
      <c r="M260" s="805"/>
      <c r="N260" s="805">
        <v>0</v>
      </c>
      <c r="O260" s="805" t="s">
        <v>742</v>
      </c>
      <c r="P260" s="805" t="b">
        <v>1</v>
      </c>
      <c r="Q260" s="805" t="e">
        <v>#VALUE!</v>
      </c>
      <c r="R260" s="805"/>
      <c r="S260" s="805"/>
      <c r="T260" s="805"/>
      <c r="U260" s="805"/>
      <c r="V260" s="805"/>
      <c r="W260" s="805"/>
      <c r="X260" s="805"/>
      <c r="Y260" s="805"/>
      <c r="Z260" s="807"/>
      <c r="AA260" s="805"/>
      <c r="AB260" s="805"/>
      <c r="AC260" s="805"/>
      <c r="AD260" s="805"/>
      <c r="AE260" s="903"/>
      <c r="AF260" s="807">
        <v>0</v>
      </c>
      <c r="AG260" s="810"/>
      <c r="AH260" s="810"/>
      <c r="AI260" s="810"/>
      <c r="AJ260" s="811"/>
      <c r="AK260" s="812"/>
      <c r="AL260" s="811"/>
      <c r="AM260" s="811"/>
      <c r="AN260" s="811"/>
      <c r="AO260" s="811"/>
      <c r="AP260" s="811"/>
      <c r="AQ260" s="811"/>
      <c r="AR260" s="811"/>
      <c r="AS260" s="811"/>
      <c r="AT260" s="811"/>
      <c r="AU260" s="811"/>
      <c r="AV260" s="811"/>
      <c r="AW260" s="811"/>
      <c r="AX260" s="811"/>
      <c r="AY260" s="811"/>
      <c r="AZ260" s="811"/>
      <c r="BA260" s="811"/>
      <c r="BB260" s="811"/>
      <c r="BC260" s="811"/>
      <c r="BD260" s="811"/>
      <c r="BE260" s="811"/>
      <c r="BF260" s="811"/>
      <c r="BG260" s="811"/>
      <c r="BH260" s="811"/>
      <c r="BI260" s="811"/>
      <c r="BJ260" s="811"/>
      <c r="BK260" s="811"/>
      <c r="BL260" s="811"/>
      <c r="BM260" s="811"/>
      <c r="BN260" s="811"/>
      <c r="BO260" s="811"/>
      <c r="BP260" s="811"/>
      <c r="BQ260" s="811"/>
      <c r="BR260" s="811"/>
      <c r="BS260" s="811"/>
      <c r="BT260" s="811"/>
      <c r="BU260" s="811"/>
      <c r="BV260" s="811"/>
      <c r="BW260" s="811"/>
      <c r="BX260" s="811"/>
      <c r="BY260" s="811"/>
      <c r="BZ260" s="811"/>
      <c r="CA260" s="811"/>
      <c r="CB260" s="811"/>
      <c r="CC260" s="811"/>
      <c r="CD260" s="811"/>
      <c r="CE260" s="811"/>
      <c r="CF260" s="811"/>
      <c r="CG260" s="811"/>
      <c r="CH260" s="811"/>
      <c r="CI260" s="811"/>
      <c r="CJ260" s="811"/>
      <c r="CK260" s="805"/>
      <c r="CL260" s="805"/>
      <c r="CM260" s="805"/>
      <c r="CN260" s="822"/>
      <c r="CO260" s="805"/>
      <c r="CP260" s="805"/>
      <c r="CQ260" s="805"/>
      <c r="CR260" s="805"/>
      <c r="CS260" s="904"/>
      <c r="CT260" s="905"/>
      <c r="CU260" s="906"/>
      <c r="CV260" s="807"/>
      <c r="CW260" s="807"/>
      <c r="CX260" s="905"/>
      <c r="CY260" s="817">
        <v>0</v>
      </c>
      <c r="CZ260" s="817">
        <v>0</v>
      </c>
      <c r="DA260" s="818">
        <v>0</v>
      </c>
      <c r="DB260" s="818">
        <v>0</v>
      </c>
      <c r="DC260" s="818">
        <v>0</v>
      </c>
      <c r="DD260" s="818">
        <v>0</v>
      </c>
      <c r="DE260" s="818">
        <v>0</v>
      </c>
      <c r="DF260" s="818">
        <v>0</v>
      </c>
      <c r="DG260" s="818">
        <v>0</v>
      </c>
      <c r="DH260" s="819">
        <v>0</v>
      </c>
      <c r="DI260" s="807">
        <v>0</v>
      </c>
      <c r="DJ260" s="807">
        <v>0</v>
      </c>
      <c r="DK260" s="807">
        <v>0</v>
      </c>
      <c r="DL260" s="807">
        <v>0</v>
      </c>
      <c r="DM260" s="807">
        <v>0</v>
      </c>
      <c r="DN260" s="807">
        <v>0</v>
      </c>
      <c r="DO260" s="820">
        <v>0</v>
      </c>
      <c r="DP260" s="807"/>
      <c r="DQ260" s="807"/>
      <c r="DR260" s="807"/>
      <c r="DS260" s="819"/>
      <c r="DT260" s="752">
        <v>0</v>
      </c>
      <c r="DU260" s="753" t="s">
        <v>308</v>
      </c>
      <c r="DV260" s="753" t="s">
        <v>308</v>
      </c>
      <c r="DW260" s="754" t="s">
        <v>308</v>
      </c>
      <c r="DX260" s="755" t="s">
        <v>308</v>
      </c>
      <c r="DY260" s="754" t="e">
        <v>#VALUE!</v>
      </c>
      <c r="DZ260" s="754" t="e">
        <v>#VALUE!</v>
      </c>
      <c r="EA260" s="754"/>
      <c r="EB260" s="754"/>
    </row>
    <row r="261" spans="1:132" ht="17.25" hidden="1" customHeight="1" outlineLevel="1" x14ac:dyDescent="0.35">
      <c r="A261" s="618" t="s">
        <v>308</v>
      </c>
      <c r="B261" s="730">
        <v>157</v>
      </c>
      <c r="C261" s="730" t="s">
        <v>741</v>
      </c>
      <c r="D261" s="730" t="s">
        <v>741</v>
      </c>
      <c r="E261" s="730">
        <v>4</v>
      </c>
      <c r="F261" s="731"/>
      <c r="G261" s="731"/>
      <c r="H261" s="826"/>
      <c r="I261" s="730" t="s">
        <v>308</v>
      </c>
      <c r="J261" s="730" t="s">
        <v>308</v>
      </c>
      <c r="K261" s="730">
        <v>0</v>
      </c>
      <c r="L261" s="730" t="s">
        <v>308</v>
      </c>
      <c r="M261" s="805"/>
      <c r="N261" s="805">
        <v>0</v>
      </c>
      <c r="O261" s="805" t="s">
        <v>742</v>
      </c>
      <c r="P261" s="805" t="b">
        <v>1</v>
      </c>
      <c r="Q261" s="805" t="e">
        <v>#VALUE!</v>
      </c>
      <c r="R261" s="805"/>
      <c r="S261" s="805"/>
      <c r="T261" s="805"/>
      <c r="U261" s="805"/>
      <c r="V261" s="805"/>
      <c r="W261" s="805"/>
      <c r="X261" s="805"/>
      <c r="Y261" s="805"/>
      <c r="Z261" s="807"/>
      <c r="AA261" s="805"/>
      <c r="AB261" s="805"/>
      <c r="AC261" s="805"/>
      <c r="AD261" s="805"/>
      <c r="AE261" s="903"/>
      <c r="AF261" s="807">
        <v>0</v>
      </c>
      <c r="AG261" s="810"/>
      <c r="AH261" s="810"/>
      <c r="AI261" s="810"/>
      <c r="AJ261" s="811"/>
      <c r="AK261" s="812"/>
      <c r="AL261" s="811"/>
      <c r="AM261" s="811"/>
      <c r="AN261" s="811"/>
      <c r="AO261" s="811"/>
      <c r="AP261" s="811"/>
      <c r="AQ261" s="811"/>
      <c r="AR261" s="811"/>
      <c r="AS261" s="811"/>
      <c r="AT261" s="811"/>
      <c r="AU261" s="811"/>
      <c r="AV261" s="811"/>
      <c r="AW261" s="811"/>
      <c r="AX261" s="811"/>
      <c r="AY261" s="811"/>
      <c r="AZ261" s="811"/>
      <c r="BA261" s="811"/>
      <c r="BB261" s="811"/>
      <c r="BC261" s="811"/>
      <c r="BD261" s="811"/>
      <c r="BE261" s="811"/>
      <c r="BF261" s="811"/>
      <c r="BG261" s="811"/>
      <c r="BH261" s="811"/>
      <c r="BI261" s="811"/>
      <c r="BJ261" s="811"/>
      <c r="BK261" s="811"/>
      <c r="BL261" s="811"/>
      <c r="BM261" s="811"/>
      <c r="BN261" s="811"/>
      <c r="BO261" s="811"/>
      <c r="BP261" s="811"/>
      <c r="BQ261" s="811"/>
      <c r="BR261" s="811"/>
      <c r="BS261" s="811"/>
      <c r="BT261" s="811"/>
      <c r="BU261" s="811"/>
      <c r="BV261" s="811"/>
      <c r="BW261" s="811"/>
      <c r="BX261" s="811"/>
      <c r="BY261" s="811"/>
      <c r="BZ261" s="811"/>
      <c r="CA261" s="811"/>
      <c r="CB261" s="811"/>
      <c r="CC261" s="811"/>
      <c r="CD261" s="811"/>
      <c r="CE261" s="811"/>
      <c r="CF261" s="811"/>
      <c r="CG261" s="811"/>
      <c r="CH261" s="811"/>
      <c r="CI261" s="811"/>
      <c r="CJ261" s="811"/>
      <c r="CK261" s="805"/>
      <c r="CL261" s="805"/>
      <c r="CM261" s="805"/>
      <c r="CN261" s="822"/>
      <c r="CO261" s="805"/>
      <c r="CP261" s="805"/>
      <c r="CQ261" s="805"/>
      <c r="CR261" s="805"/>
      <c r="CS261" s="904"/>
      <c r="CT261" s="905"/>
      <c r="CU261" s="906"/>
      <c r="CV261" s="807"/>
      <c r="CW261" s="807"/>
      <c r="CX261" s="905"/>
      <c r="CY261" s="817">
        <v>0</v>
      </c>
      <c r="CZ261" s="817">
        <v>0</v>
      </c>
      <c r="DA261" s="818">
        <v>0</v>
      </c>
      <c r="DB261" s="818">
        <v>0</v>
      </c>
      <c r="DC261" s="818">
        <v>0</v>
      </c>
      <c r="DD261" s="818">
        <v>0</v>
      </c>
      <c r="DE261" s="818">
        <v>0</v>
      </c>
      <c r="DF261" s="818">
        <v>0</v>
      </c>
      <c r="DG261" s="818">
        <v>0</v>
      </c>
      <c r="DH261" s="819">
        <v>0</v>
      </c>
      <c r="DI261" s="807">
        <v>0</v>
      </c>
      <c r="DJ261" s="807">
        <v>0</v>
      </c>
      <c r="DK261" s="807">
        <v>0</v>
      </c>
      <c r="DL261" s="807">
        <v>0</v>
      </c>
      <c r="DM261" s="807">
        <v>0</v>
      </c>
      <c r="DN261" s="807">
        <v>0</v>
      </c>
      <c r="DO261" s="820">
        <v>0</v>
      </c>
      <c r="DP261" s="807"/>
      <c r="DQ261" s="807"/>
      <c r="DR261" s="807"/>
      <c r="DS261" s="819"/>
      <c r="DT261" s="752">
        <v>0</v>
      </c>
      <c r="DU261" s="753" t="s">
        <v>308</v>
      </c>
      <c r="DV261" s="753" t="s">
        <v>308</v>
      </c>
      <c r="DW261" s="754" t="s">
        <v>308</v>
      </c>
      <c r="DX261" s="755" t="s">
        <v>308</v>
      </c>
      <c r="DY261" s="754" t="e">
        <v>#VALUE!</v>
      </c>
      <c r="DZ261" s="754" t="e">
        <v>#VALUE!</v>
      </c>
      <c r="EA261" s="754"/>
      <c r="EB261" s="754"/>
    </row>
    <row r="262" spans="1:132" ht="16.5" hidden="1" customHeight="1" outlineLevel="1" collapsed="1" x14ac:dyDescent="0.35">
      <c r="A262" s="618" t="s">
        <v>308</v>
      </c>
      <c r="B262" s="730">
        <v>158</v>
      </c>
      <c r="C262" s="730" t="s">
        <v>741</v>
      </c>
      <c r="D262" s="730" t="s">
        <v>741</v>
      </c>
      <c r="E262" s="730">
        <v>4</v>
      </c>
      <c r="F262" s="731"/>
      <c r="G262" s="731"/>
      <c r="H262" s="826"/>
      <c r="I262" s="730" t="s">
        <v>308</v>
      </c>
      <c r="J262" s="730" t="s">
        <v>308</v>
      </c>
      <c r="K262" s="730">
        <v>0</v>
      </c>
      <c r="L262" s="730" t="s">
        <v>308</v>
      </c>
      <c r="M262" s="805"/>
      <c r="N262" s="805">
        <v>0</v>
      </c>
      <c r="O262" s="805" t="s">
        <v>742</v>
      </c>
      <c r="P262" s="805" t="b">
        <v>1</v>
      </c>
      <c r="Q262" s="805" t="e">
        <v>#VALUE!</v>
      </c>
      <c r="R262" s="805"/>
      <c r="S262" s="805"/>
      <c r="T262" s="805"/>
      <c r="U262" s="805"/>
      <c r="V262" s="805"/>
      <c r="W262" s="805"/>
      <c r="X262" s="805"/>
      <c r="Y262" s="805"/>
      <c r="Z262" s="807"/>
      <c r="AA262" s="805"/>
      <c r="AB262" s="805"/>
      <c r="AC262" s="805"/>
      <c r="AD262" s="805"/>
      <c r="AE262" s="903"/>
      <c r="AF262" s="807">
        <v>0</v>
      </c>
      <c r="AG262" s="810"/>
      <c r="AH262" s="810"/>
      <c r="AI262" s="810"/>
      <c r="AJ262" s="811"/>
      <c r="AK262" s="812"/>
      <c r="AL262" s="811"/>
      <c r="AM262" s="811"/>
      <c r="AN262" s="811"/>
      <c r="AO262" s="811"/>
      <c r="AP262" s="811"/>
      <c r="AQ262" s="811"/>
      <c r="AR262" s="811"/>
      <c r="AS262" s="811"/>
      <c r="AT262" s="811"/>
      <c r="AU262" s="811"/>
      <c r="AV262" s="811"/>
      <c r="AW262" s="811"/>
      <c r="AX262" s="811"/>
      <c r="AY262" s="811"/>
      <c r="AZ262" s="811"/>
      <c r="BA262" s="811"/>
      <c r="BB262" s="811"/>
      <c r="BC262" s="811"/>
      <c r="BD262" s="811"/>
      <c r="BE262" s="811"/>
      <c r="BF262" s="811"/>
      <c r="BG262" s="811"/>
      <c r="BH262" s="811"/>
      <c r="BI262" s="811"/>
      <c r="BJ262" s="811"/>
      <c r="BK262" s="811"/>
      <c r="BL262" s="811"/>
      <c r="BM262" s="811"/>
      <c r="BN262" s="811"/>
      <c r="BO262" s="811"/>
      <c r="BP262" s="811"/>
      <c r="BQ262" s="811"/>
      <c r="BR262" s="811"/>
      <c r="BS262" s="811"/>
      <c r="BT262" s="811"/>
      <c r="BU262" s="811"/>
      <c r="BV262" s="811"/>
      <c r="BW262" s="811"/>
      <c r="BX262" s="811"/>
      <c r="BY262" s="811"/>
      <c r="BZ262" s="811"/>
      <c r="CA262" s="811"/>
      <c r="CB262" s="811"/>
      <c r="CC262" s="811"/>
      <c r="CD262" s="811"/>
      <c r="CE262" s="811"/>
      <c r="CF262" s="811"/>
      <c r="CG262" s="811"/>
      <c r="CH262" s="811"/>
      <c r="CI262" s="811"/>
      <c r="CJ262" s="811"/>
      <c r="CK262" s="805"/>
      <c r="CL262" s="805"/>
      <c r="CM262" s="805"/>
      <c r="CN262" s="822"/>
      <c r="CO262" s="805"/>
      <c r="CP262" s="805"/>
      <c r="CQ262" s="805"/>
      <c r="CR262" s="805"/>
      <c r="CS262" s="904"/>
      <c r="CT262" s="905"/>
      <c r="CU262" s="906"/>
      <c r="CV262" s="807"/>
      <c r="CW262" s="807"/>
      <c r="CX262" s="905"/>
      <c r="CY262" s="817">
        <v>0</v>
      </c>
      <c r="CZ262" s="817">
        <v>0</v>
      </c>
      <c r="DA262" s="818">
        <v>0</v>
      </c>
      <c r="DB262" s="818">
        <v>0</v>
      </c>
      <c r="DC262" s="818">
        <v>0</v>
      </c>
      <c r="DD262" s="818">
        <v>0</v>
      </c>
      <c r="DE262" s="818">
        <v>0</v>
      </c>
      <c r="DF262" s="818">
        <v>0</v>
      </c>
      <c r="DG262" s="818">
        <v>0</v>
      </c>
      <c r="DH262" s="819">
        <v>0</v>
      </c>
      <c r="DI262" s="807">
        <v>0</v>
      </c>
      <c r="DJ262" s="807">
        <v>0</v>
      </c>
      <c r="DK262" s="807">
        <v>0</v>
      </c>
      <c r="DL262" s="807">
        <v>0</v>
      </c>
      <c r="DM262" s="807">
        <v>0</v>
      </c>
      <c r="DN262" s="807">
        <v>0</v>
      </c>
      <c r="DO262" s="820">
        <v>0</v>
      </c>
      <c r="DP262" s="807"/>
      <c r="DQ262" s="807"/>
      <c r="DR262" s="807"/>
      <c r="DS262" s="819"/>
      <c r="DT262" s="752">
        <v>0</v>
      </c>
      <c r="DU262" s="753" t="s">
        <v>308</v>
      </c>
      <c r="DV262" s="753" t="s">
        <v>308</v>
      </c>
      <c r="DW262" s="754" t="s">
        <v>308</v>
      </c>
      <c r="DX262" s="755" t="s">
        <v>308</v>
      </c>
      <c r="DY262" s="754" t="e">
        <v>#VALUE!</v>
      </c>
      <c r="DZ262" s="754" t="e">
        <v>#VALUE!</v>
      </c>
      <c r="EA262" s="754"/>
      <c r="EB262" s="754"/>
    </row>
    <row r="263" spans="1:132" ht="17.25" hidden="1" customHeight="1" outlineLevel="1" collapsed="1" x14ac:dyDescent="0.35">
      <c r="A263" s="618" t="s">
        <v>308</v>
      </c>
      <c r="B263" s="730">
        <v>159</v>
      </c>
      <c r="C263" s="730" t="s">
        <v>741</v>
      </c>
      <c r="D263" s="730" t="s">
        <v>741</v>
      </c>
      <c r="E263" s="730">
        <v>4</v>
      </c>
      <c r="F263" s="731"/>
      <c r="G263" s="731"/>
      <c r="H263" s="826"/>
      <c r="I263" s="730" t="s">
        <v>308</v>
      </c>
      <c r="J263" s="730" t="s">
        <v>308</v>
      </c>
      <c r="K263" s="730">
        <v>0</v>
      </c>
      <c r="L263" s="730" t="s">
        <v>308</v>
      </c>
      <c r="M263" s="805"/>
      <c r="N263" s="805">
        <v>0</v>
      </c>
      <c r="O263" s="805" t="s">
        <v>742</v>
      </c>
      <c r="P263" s="805" t="b">
        <v>1</v>
      </c>
      <c r="Q263" s="805" t="e">
        <v>#VALUE!</v>
      </c>
      <c r="R263" s="805"/>
      <c r="S263" s="805"/>
      <c r="T263" s="805"/>
      <c r="U263" s="805"/>
      <c r="V263" s="805"/>
      <c r="W263" s="805"/>
      <c r="X263" s="805"/>
      <c r="Y263" s="805"/>
      <c r="Z263" s="807"/>
      <c r="AA263" s="805"/>
      <c r="AB263" s="805"/>
      <c r="AC263" s="805"/>
      <c r="AD263" s="805"/>
      <c r="AE263" s="903"/>
      <c r="AF263" s="807">
        <v>0</v>
      </c>
      <c r="AG263" s="810"/>
      <c r="AH263" s="810"/>
      <c r="AI263" s="810"/>
      <c r="AJ263" s="811"/>
      <c r="AK263" s="812"/>
      <c r="AL263" s="811"/>
      <c r="AM263" s="811"/>
      <c r="AN263" s="811"/>
      <c r="AO263" s="811"/>
      <c r="AP263" s="811"/>
      <c r="AQ263" s="811"/>
      <c r="AR263" s="811"/>
      <c r="AS263" s="811"/>
      <c r="AT263" s="811"/>
      <c r="AU263" s="811"/>
      <c r="AV263" s="811"/>
      <c r="AW263" s="811"/>
      <c r="AX263" s="811"/>
      <c r="AY263" s="811"/>
      <c r="AZ263" s="811"/>
      <c r="BA263" s="811"/>
      <c r="BB263" s="811"/>
      <c r="BC263" s="811"/>
      <c r="BD263" s="811"/>
      <c r="BE263" s="811"/>
      <c r="BF263" s="811"/>
      <c r="BG263" s="811"/>
      <c r="BH263" s="811"/>
      <c r="BI263" s="811"/>
      <c r="BJ263" s="811"/>
      <c r="BK263" s="811"/>
      <c r="BL263" s="811"/>
      <c r="BM263" s="811"/>
      <c r="BN263" s="811"/>
      <c r="BO263" s="811"/>
      <c r="BP263" s="811"/>
      <c r="BQ263" s="811"/>
      <c r="BR263" s="811"/>
      <c r="BS263" s="811"/>
      <c r="BT263" s="811"/>
      <c r="BU263" s="811"/>
      <c r="BV263" s="811"/>
      <c r="BW263" s="811"/>
      <c r="BX263" s="811"/>
      <c r="BY263" s="811"/>
      <c r="BZ263" s="811"/>
      <c r="CA263" s="811"/>
      <c r="CB263" s="811"/>
      <c r="CC263" s="811"/>
      <c r="CD263" s="811"/>
      <c r="CE263" s="811"/>
      <c r="CF263" s="811"/>
      <c r="CG263" s="811"/>
      <c r="CH263" s="811"/>
      <c r="CI263" s="811"/>
      <c r="CJ263" s="811"/>
      <c r="CK263" s="805"/>
      <c r="CL263" s="805"/>
      <c r="CM263" s="805"/>
      <c r="CN263" s="822"/>
      <c r="CO263" s="805"/>
      <c r="CP263" s="805"/>
      <c r="CQ263" s="805"/>
      <c r="CR263" s="805"/>
      <c r="CS263" s="904"/>
      <c r="CT263" s="905"/>
      <c r="CU263" s="906"/>
      <c r="CV263" s="807"/>
      <c r="CW263" s="807"/>
      <c r="CX263" s="905"/>
      <c r="CY263" s="817">
        <v>0</v>
      </c>
      <c r="CZ263" s="817">
        <v>0</v>
      </c>
      <c r="DA263" s="818">
        <v>0</v>
      </c>
      <c r="DB263" s="818">
        <v>0</v>
      </c>
      <c r="DC263" s="818">
        <v>0</v>
      </c>
      <c r="DD263" s="818">
        <v>0</v>
      </c>
      <c r="DE263" s="818">
        <v>0</v>
      </c>
      <c r="DF263" s="818">
        <v>0</v>
      </c>
      <c r="DG263" s="818">
        <v>0</v>
      </c>
      <c r="DH263" s="819">
        <v>0</v>
      </c>
      <c r="DI263" s="807">
        <v>0</v>
      </c>
      <c r="DJ263" s="807">
        <v>0</v>
      </c>
      <c r="DK263" s="807">
        <v>0</v>
      </c>
      <c r="DL263" s="807">
        <v>0</v>
      </c>
      <c r="DM263" s="807">
        <v>0</v>
      </c>
      <c r="DN263" s="807">
        <v>0</v>
      </c>
      <c r="DO263" s="820">
        <v>0</v>
      </c>
      <c r="DP263" s="807"/>
      <c r="DQ263" s="807"/>
      <c r="DR263" s="807"/>
      <c r="DS263" s="819"/>
      <c r="DT263" s="752">
        <v>0</v>
      </c>
      <c r="DU263" s="753" t="s">
        <v>308</v>
      </c>
      <c r="DV263" s="753" t="s">
        <v>308</v>
      </c>
      <c r="DW263" s="754" t="s">
        <v>308</v>
      </c>
      <c r="DX263" s="755" t="s">
        <v>308</v>
      </c>
      <c r="DY263" s="754" t="e">
        <v>#VALUE!</v>
      </c>
      <c r="DZ263" s="754" t="e">
        <v>#VALUE!</v>
      </c>
      <c r="EA263" s="754"/>
      <c r="EB263" s="754"/>
    </row>
    <row r="264" spans="1:132" ht="17.25" hidden="1" customHeight="1" outlineLevel="1" x14ac:dyDescent="0.35">
      <c r="A264" s="618" t="s">
        <v>308</v>
      </c>
      <c r="B264" s="730">
        <v>160</v>
      </c>
      <c r="C264" s="730" t="s">
        <v>741</v>
      </c>
      <c r="D264" s="730" t="s">
        <v>741</v>
      </c>
      <c r="E264" s="730">
        <v>4</v>
      </c>
      <c r="F264" s="731"/>
      <c r="G264" s="731"/>
      <c r="H264" s="826"/>
      <c r="I264" s="730" t="s">
        <v>308</v>
      </c>
      <c r="J264" s="730" t="s">
        <v>308</v>
      </c>
      <c r="K264" s="730">
        <v>0</v>
      </c>
      <c r="L264" s="730" t="s">
        <v>308</v>
      </c>
      <c r="M264" s="805"/>
      <c r="N264" s="805">
        <v>0</v>
      </c>
      <c r="O264" s="805" t="s">
        <v>742</v>
      </c>
      <c r="P264" s="805" t="b">
        <v>1</v>
      </c>
      <c r="Q264" s="805" t="e">
        <v>#VALUE!</v>
      </c>
      <c r="R264" s="805"/>
      <c r="S264" s="805"/>
      <c r="T264" s="805"/>
      <c r="U264" s="805"/>
      <c r="V264" s="805"/>
      <c r="W264" s="805"/>
      <c r="X264" s="805"/>
      <c r="Y264" s="805"/>
      <c r="Z264" s="807"/>
      <c r="AA264" s="805"/>
      <c r="AB264" s="805"/>
      <c r="AC264" s="805"/>
      <c r="AD264" s="805"/>
      <c r="AE264" s="903"/>
      <c r="AF264" s="807">
        <v>0</v>
      </c>
      <c r="AG264" s="810"/>
      <c r="AH264" s="810"/>
      <c r="AI264" s="810"/>
      <c r="AJ264" s="811"/>
      <c r="AK264" s="812"/>
      <c r="AL264" s="811"/>
      <c r="AM264" s="811"/>
      <c r="AN264" s="811"/>
      <c r="AO264" s="811"/>
      <c r="AP264" s="811"/>
      <c r="AQ264" s="811"/>
      <c r="AR264" s="811"/>
      <c r="AS264" s="811"/>
      <c r="AT264" s="811"/>
      <c r="AU264" s="811"/>
      <c r="AV264" s="811"/>
      <c r="AW264" s="811"/>
      <c r="AX264" s="811"/>
      <c r="AY264" s="811"/>
      <c r="AZ264" s="811"/>
      <c r="BA264" s="811"/>
      <c r="BB264" s="811"/>
      <c r="BC264" s="811"/>
      <c r="BD264" s="811"/>
      <c r="BE264" s="811"/>
      <c r="BF264" s="811"/>
      <c r="BG264" s="811"/>
      <c r="BH264" s="811"/>
      <c r="BI264" s="811"/>
      <c r="BJ264" s="811"/>
      <c r="BK264" s="811"/>
      <c r="BL264" s="811"/>
      <c r="BM264" s="811"/>
      <c r="BN264" s="811"/>
      <c r="BO264" s="811"/>
      <c r="BP264" s="811"/>
      <c r="BQ264" s="811"/>
      <c r="BR264" s="811"/>
      <c r="BS264" s="811"/>
      <c r="BT264" s="811"/>
      <c r="BU264" s="811"/>
      <c r="BV264" s="811"/>
      <c r="BW264" s="811"/>
      <c r="BX264" s="811"/>
      <c r="BY264" s="811"/>
      <c r="BZ264" s="811"/>
      <c r="CA264" s="811"/>
      <c r="CB264" s="811"/>
      <c r="CC264" s="811"/>
      <c r="CD264" s="811"/>
      <c r="CE264" s="811"/>
      <c r="CF264" s="811"/>
      <c r="CG264" s="811"/>
      <c r="CH264" s="811"/>
      <c r="CI264" s="811"/>
      <c r="CJ264" s="811"/>
      <c r="CK264" s="805"/>
      <c r="CL264" s="805"/>
      <c r="CM264" s="805"/>
      <c r="CN264" s="822"/>
      <c r="CO264" s="805"/>
      <c r="CP264" s="805"/>
      <c r="CQ264" s="805"/>
      <c r="CR264" s="805"/>
      <c r="CS264" s="904"/>
      <c r="CT264" s="905"/>
      <c r="CU264" s="906"/>
      <c r="CV264" s="807"/>
      <c r="CW264" s="807"/>
      <c r="CX264" s="905"/>
      <c r="CY264" s="817">
        <v>0</v>
      </c>
      <c r="CZ264" s="817">
        <v>0</v>
      </c>
      <c r="DA264" s="818">
        <v>0</v>
      </c>
      <c r="DB264" s="818">
        <v>0</v>
      </c>
      <c r="DC264" s="818">
        <v>0</v>
      </c>
      <c r="DD264" s="818">
        <v>0</v>
      </c>
      <c r="DE264" s="818">
        <v>0</v>
      </c>
      <c r="DF264" s="818">
        <v>0</v>
      </c>
      <c r="DG264" s="818">
        <v>0</v>
      </c>
      <c r="DH264" s="819">
        <v>0</v>
      </c>
      <c r="DI264" s="807">
        <v>0</v>
      </c>
      <c r="DJ264" s="807">
        <v>0</v>
      </c>
      <c r="DK264" s="807">
        <v>0</v>
      </c>
      <c r="DL264" s="807">
        <v>0</v>
      </c>
      <c r="DM264" s="807">
        <v>0</v>
      </c>
      <c r="DN264" s="807">
        <v>0</v>
      </c>
      <c r="DO264" s="820">
        <v>0</v>
      </c>
      <c r="DP264" s="807"/>
      <c r="DQ264" s="807"/>
      <c r="DR264" s="807"/>
      <c r="DS264" s="819"/>
      <c r="DT264" s="752">
        <v>0</v>
      </c>
      <c r="DU264" s="753" t="s">
        <v>308</v>
      </c>
      <c r="DV264" s="753" t="s">
        <v>308</v>
      </c>
      <c r="DW264" s="754" t="s">
        <v>308</v>
      </c>
      <c r="DX264" s="755" t="s">
        <v>308</v>
      </c>
      <c r="DY264" s="754" t="e">
        <v>#VALUE!</v>
      </c>
      <c r="DZ264" s="754" t="e">
        <v>#VALUE!</v>
      </c>
      <c r="EA264" s="754"/>
      <c r="EB264" s="754"/>
    </row>
    <row r="265" spans="1:132" ht="17.25" hidden="1" customHeight="1" outlineLevel="1" x14ac:dyDescent="0.35">
      <c r="A265" s="618" t="s">
        <v>308</v>
      </c>
      <c r="B265" s="730">
        <v>161</v>
      </c>
      <c r="C265" s="730" t="s">
        <v>741</v>
      </c>
      <c r="D265" s="730" t="s">
        <v>741</v>
      </c>
      <c r="E265" s="730">
        <v>4</v>
      </c>
      <c r="F265" s="731"/>
      <c r="G265" s="731"/>
      <c r="H265" s="826"/>
      <c r="I265" s="730" t="s">
        <v>308</v>
      </c>
      <c r="J265" s="730" t="s">
        <v>308</v>
      </c>
      <c r="K265" s="730">
        <v>0</v>
      </c>
      <c r="L265" s="730" t="s">
        <v>308</v>
      </c>
      <c r="M265" s="805"/>
      <c r="N265" s="805">
        <v>0</v>
      </c>
      <c r="O265" s="805" t="s">
        <v>742</v>
      </c>
      <c r="P265" s="805" t="b">
        <v>1</v>
      </c>
      <c r="Q265" s="805" t="e">
        <v>#VALUE!</v>
      </c>
      <c r="R265" s="805"/>
      <c r="S265" s="805"/>
      <c r="T265" s="805"/>
      <c r="U265" s="805"/>
      <c r="V265" s="805"/>
      <c r="W265" s="805"/>
      <c r="X265" s="805"/>
      <c r="Y265" s="805"/>
      <c r="Z265" s="807"/>
      <c r="AA265" s="805"/>
      <c r="AB265" s="805"/>
      <c r="AC265" s="805"/>
      <c r="AD265" s="805"/>
      <c r="AE265" s="903"/>
      <c r="AF265" s="807">
        <v>0</v>
      </c>
      <c r="AG265" s="810"/>
      <c r="AH265" s="810"/>
      <c r="AI265" s="810"/>
      <c r="AJ265" s="811"/>
      <c r="AK265" s="812"/>
      <c r="AL265" s="811"/>
      <c r="AM265" s="811"/>
      <c r="AN265" s="811"/>
      <c r="AO265" s="811"/>
      <c r="AP265" s="811"/>
      <c r="AQ265" s="811"/>
      <c r="AR265" s="811"/>
      <c r="AS265" s="811"/>
      <c r="AT265" s="811"/>
      <c r="AU265" s="811"/>
      <c r="AV265" s="811"/>
      <c r="AW265" s="811"/>
      <c r="AX265" s="811"/>
      <c r="AY265" s="811"/>
      <c r="AZ265" s="811"/>
      <c r="BA265" s="811"/>
      <c r="BB265" s="811"/>
      <c r="BC265" s="811"/>
      <c r="BD265" s="811"/>
      <c r="BE265" s="811"/>
      <c r="BF265" s="811"/>
      <c r="BG265" s="811"/>
      <c r="BH265" s="811"/>
      <c r="BI265" s="811"/>
      <c r="BJ265" s="811"/>
      <c r="BK265" s="811"/>
      <c r="BL265" s="811"/>
      <c r="BM265" s="811"/>
      <c r="BN265" s="811"/>
      <c r="BO265" s="811"/>
      <c r="BP265" s="811"/>
      <c r="BQ265" s="811"/>
      <c r="BR265" s="811"/>
      <c r="BS265" s="811"/>
      <c r="BT265" s="811"/>
      <c r="BU265" s="811"/>
      <c r="BV265" s="811"/>
      <c r="BW265" s="811"/>
      <c r="BX265" s="811"/>
      <c r="BY265" s="811"/>
      <c r="BZ265" s="811"/>
      <c r="CA265" s="811"/>
      <c r="CB265" s="811"/>
      <c r="CC265" s="811"/>
      <c r="CD265" s="811"/>
      <c r="CE265" s="811"/>
      <c r="CF265" s="811"/>
      <c r="CG265" s="811"/>
      <c r="CH265" s="811"/>
      <c r="CI265" s="811"/>
      <c r="CJ265" s="811"/>
      <c r="CK265" s="805"/>
      <c r="CL265" s="805"/>
      <c r="CM265" s="805"/>
      <c r="CN265" s="822"/>
      <c r="CO265" s="805"/>
      <c r="CP265" s="805"/>
      <c r="CQ265" s="805"/>
      <c r="CR265" s="805"/>
      <c r="CS265" s="904"/>
      <c r="CT265" s="905"/>
      <c r="CU265" s="906"/>
      <c r="CV265" s="807"/>
      <c r="CW265" s="807"/>
      <c r="CX265" s="905"/>
      <c r="CY265" s="817">
        <v>0</v>
      </c>
      <c r="CZ265" s="817">
        <v>0</v>
      </c>
      <c r="DA265" s="818">
        <v>0</v>
      </c>
      <c r="DB265" s="818">
        <v>0</v>
      </c>
      <c r="DC265" s="818">
        <v>0</v>
      </c>
      <c r="DD265" s="818">
        <v>0</v>
      </c>
      <c r="DE265" s="818">
        <v>0</v>
      </c>
      <c r="DF265" s="818">
        <v>0</v>
      </c>
      <c r="DG265" s="818">
        <v>0</v>
      </c>
      <c r="DH265" s="819">
        <v>0</v>
      </c>
      <c r="DI265" s="807">
        <v>0</v>
      </c>
      <c r="DJ265" s="807">
        <v>0</v>
      </c>
      <c r="DK265" s="807">
        <v>0</v>
      </c>
      <c r="DL265" s="807">
        <v>0</v>
      </c>
      <c r="DM265" s="807">
        <v>0</v>
      </c>
      <c r="DN265" s="807">
        <v>0</v>
      </c>
      <c r="DO265" s="820">
        <v>0</v>
      </c>
      <c r="DP265" s="807"/>
      <c r="DQ265" s="807"/>
      <c r="DR265" s="807"/>
      <c r="DS265" s="819"/>
      <c r="DT265" s="752">
        <v>0</v>
      </c>
      <c r="DU265" s="753" t="s">
        <v>308</v>
      </c>
      <c r="DV265" s="753" t="s">
        <v>308</v>
      </c>
      <c r="DW265" s="754" t="s">
        <v>308</v>
      </c>
      <c r="DX265" s="755" t="s">
        <v>308</v>
      </c>
      <c r="DY265" s="754" t="e">
        <v>#VALUE!</v>
      </c>
      <c r="DZ265" s="754" t="e">
        <v>#VALUE!</v>
      </c>
      <c r="EA265" s="754"/>
      <c r="EB265" s="754"/>
    </row>
    <row r="266" spans="1:132" ht="17.25" hidden="1" customHeight="1" outlineLevel="1" collapsed="1" x14ac:dyDescent="0.35">
      <c r="A266" s="618" t="s">
        <v>308</v>
      </c>
      <c r="B266" s="730">
        <v>162</v>
      </c>
      <c r="C266" s="730" t="s">
        <v>741</v>
      </c>
      <c r="D266" s="730" t="s">
        <v>741</v>
      </c>
      <c r="E266" s="730">
        <v>4</v>
      </c>
      <c r="F266" s="821"/>
      <c r="G266" s="821"/>
      <c r="H266" s="826"/>
      <c r="I266" s="730" t="s">
        <v>308</v>
      </c>
      <c r="J266" s="730" t="s">
        <v>308</v>
      </c>
      <c r="K266" s="730">
        <v>0</v>
      </c>
      <c r="L266" s="730" t="s">
        <v>308</v>
      </c>
      <c r="M266" s="907"/>
      <c r="N266" s="907">
        <v>0</v>
      </c>
      <c r="O266" s="907" t="s">
        <v>742</v>
      </c>
      <c r="P266" s="907" t="b">
        <v>1</v>
      </c>
      <c r="Q266" s="907" t="e">
        <v>#VALUE!</v>
      </c>
      <c r="R266" s="907"/>
      <c r="S266" s="907"/>
      <c r="T266" s="907"/>
      <c r="U266" s="907"/>
      <c r="V266" s="907"/>
      <c r="W266" s="907"/>
      <c r="X266" s="907"/>
      <c r="Y266" s="907"/>
      <c r="Z266" s="809"/>
      <c r="AA266" s="907"/>
      <c r="AB266" s="907"/>
      <c r="AC266" s="907"/>
      <c r="AD266" s="907"/>
      <c r="AE266" s="808"/>
      <c r="AF266" s="809">
        <v>0</v>
      </c>
      <c r="AG266" s="810"/>
      <c r="AH266" s="919"/>
      <c r="AI266" s="919"/>
      <c r="AJ266" s="811"/>
      <c r="AK266" s="909"/>
      <c r="AL266" s="910"/>
      <c r="AM266" s="910"/>
      <c r="AN266" s="910"/>
      <c r="AO266" s="910"/>
      <c r="AP266" s="910"/>
      <c r="AQ266" s="910"/>
      <c r="AR266" s="910"/>
      <c r="AS266" s="910"/>
      <c r="AT266" s="910"/>
      <c r="AU266" s="910"/>
      <c r="AV266" s="910"/>
      <c r="AW266" s="910"/>
      <c r="AX266" s="910"/>
      <c r="AY266" s="910"/>
      <c r="AZ266" s="910"/>
      <c r="BA266" s="910"/>
      <c r="BB266" s="910"/>
      <c r="BC266" s="910"/>
      <c r="BD266" s="910"/>
      <c r="BE266" s="910"/>
      <c r="BF266" s="910"/>
      <c r="BG266" s="910"/>
      <c r="BH266" s="910"/>
      <c r="BI266" s="910"/>
      <c r="BJ266" s="910"/>
      <c r="BK266" s="910"/>
      <c r="BL266" s="910"/>
      <c r="BM266" s="910"/>
      <c r="BN266" s="910"/>
      <c r="BO266" s="910"/>
      <c r="BP266" s="910"/>
      <c r="BQ266" s="910"/>
      <c r="BR266" s="910"/>
      <c r="BS266" s="910"/>
      <c r="BT266" s="910"/>
      <c r="BU266" s="910"/>
      <c r="BV266" s="910"/>
      <c r="BW266" s="910"/>
      <c r="BX266" s="910"/>
      <c r="BY266" s="910"/>
      <c r="BZ266" s="910"/>
      <c r="CA266" s="910"/>
      <c r="CB266" s="910"/>
      <c r="CC266" s="910"/>
      <c r="CD266" s="910"/>
      <c r="CE266" s="910"/>
      <c r="CF266" s="910"/>
      <c r="CG266" s="910"/>
      <c r="CH266" s="910"/>
      <c r="CI266" s="910"/>
      <c r="CJ266" s="910"/>
      <c r="CK266" s="907"/>
      <c r="CL266" s="907"/>
      <c r="CM266" s="907"/>
      <c r="CN266" s="921"/>
      <c r="CO266" s="907"/>
      <c r="CP266" s="907"/>
      <c r="CQ266" s="805"/>
      <c r="CR266" s="805"/>
      <c r="CS266" s="912"/>
      <c r="CT266" s="815"/>
      <c r="CU266" s="816"/>
      <c r="CV266" s="809"/>
      <c r="CW266" s="809"/>
      <c r="CX266" s="815"/>
      <c r="CY266" s="920">
        <v>0</v>
      </c>
      <c r="CZ266" s="920">
        <v>0</v>
      </c>
      <c r="DA266" s="913">
        <v>0</v>
      </c>
      <c r="DB266" s="913">
        <v>0</v>
      </c>
      <c r="DC266" s="913">
        <v>0</v>
      </c>
      <c r="DD266" s="913">
        <v>0</v>
      </c>
      <c r="DE266" s="913">
        <v>0</v>
      </c>
      <c r="DF266" s="913">
        <v>0</v>
      </c>
      <c r="DG266" s="913">
        <v>0</v>
      </c>
      <c r="DH266" s="914">
        <v>0</v>
      </c>
      <c r="DI266" s="809">
        <v>0</v>
      </c>
      <c r="DJ266" s="809">
        <v>0</v>
      </c>
      <c r="DK266" s="809">
        <v>0</v>
      </c>
      <c r="DL266" s="809">
        <v>0</v>
      </c>
      <c r="DM266" s="809">
        <v>0</v>
      </c>
      <c r="DN266" s="809">
        <v>0</v>
      </c>
      <c r="DO266" s="915">
        <v>0</v>
      </c>
      <c r="DP266" s="809"/>
      <c r="DQ266" s="809"/>
      <c r="DR266" s="809"/>
      <c r="DS266" s="914"/>
      <c r="DT266" s="752">
        <v>0</v>
      </c>
      <c r="DU266" s="753" t="s">
        <v>308</v>
      </c>
      <c r="DV266" s="753" t="s">
        <v>308</v>
      </c>
      <c r="DW266" s="754" t="s">
        <v>308</v>
      </c>
      <c r="DX266" s="755" t="s">
        <v>308</v>
      </c>
      <c r="DY266" s="754" t="e">
        <v>#VALUE!</v>
      </c>
      <c r="DZ266" s="754" t="e">
        <v>#VALUE!</v>
      </c>
      <c r="EA266" s="754"/>
      <c r="EB266" s="754"/>
    </row>
    <row r="267" spans="1:132" ht="17.25" hidden="1" customHeight="1" outlineLevel="1" x14ac:dyDescent="0.35">
      <c r="A267" s="618" t="s">
        <v>308</v>
      </c>
      <c r="B267" s="730">
        <v>163</v>
      </c>
      <c r="C267" s="730" t="s">
        <v>741</v>
      </c>
      <c r="D267" s="730" t="s">
        <v>741</v>
      </c>
      <c r="E267" s="730">
        <v>4</v>
      </c>
      <c r="F267" s="731"/>
      <c r="G267" s="731"/>
      <c r="H267" s="826"/>
      <c r="I267" s="730" t="s">
        <v>308</v>
      </c>
      <c r="J267" s="730" t="s">
        <v>308</v>
      </c>
      <c r="K267" s="730">
        <v>0</v>
      </c>
      <c r="L267" s="730" t="s">
        <v>308</v>
      </c>
      <c r="M267" s="907"/>
      <c r="N267" s="907">
        <v>0</v>
      </c>
      <c r="O267" s="907" t="s">
        <v>742</v>
      </c>
      <c r="P267" s="907" t="b">
        <v>1</v>
      </c>
      <c r="Q267" s="907" t="e">
        <v>#VALUE!</v>
      </c>
      <c r="R267" s="907"/>
      <c r="S267" s="907"/>
      <c r="T267" s="907"/>
      <c r="U267" s="907"/>
      <c r="V267" s="907"/>
      <c r="W267" s="907"/>
      <c r="X267" s="907"/>
      <c r="Y267" s="907"/>
      <c r="Z267" s="809"/>
      <c r="AA267" s="907"/>
      <c r="AB267" s="907"/>
      <c r="AC267" s="907"/>
      <c r="AD267" s="907"/>
      <c r="AE267" s="903"/>
      <c r="AF267" s="809">
        <v>0</v>
      </c>
      <c r="AG267" s="810"/>
      <c r="AH267" s="810"/>
      <c r="AI267" s="810"/>
      <c r="AJ267" s="811"/>
      <c r="AK267" s="903"/>
      <c r="AL267" s="903"/>
      <c r="AM267" s="903"/>
      <c r="AN267" s="903"/>
      <c r="AO267" s="903"/>
      <c r="AP267" s="903"/>
      <c r="AQ267" s="903"/>
      <c r="AR267" s="903"/>
      <c r="AS267" s="903"/>
      <c r="AT267" s="903"/>
      <c r="AU267" s="903"/>
      <c r="AV267" s="903"/>
      <c r="AW267" s="903"/>
      <c r="AX267" s="903"/>
      <c r="AY267" s="903"/>
      <c r="AZ267" s="903"/>
      <c r="BA267" s="903"/>
      <c r="BB267" s="903"/>
      <c r="BC267" s="903"/>
      <c r="BD267" s="903"/>
      <c r="BE267" s="903"/>
      <c r="BF267" s="903"/>
      <c r="BG267" s="903"/>
      <c r="BH267" s="903"/>
      <c r="BI267" s="903"/>
      <c r="BJ267" s="903"/>
      <c r="BK267" s="903"/>
      <c r="BL267" s="903"/>
      <c r="BM267" s="903"/>
      <c r="BN267" s="903"/>
      <c r="BO267" s="903"/>
      <c r="BP267" s="903"/>
      <c r="BQ267" s="903"/>
      <c r="BR267" s="903"/>
      <c r="BS267" s="903"/>
      <c r="BT267" s="903"/>
      <c r="BU267" s="903"/>
      <c r="BV267" s="903"/>
      <c r="BW267" s="903"/>
      <c r="BX267" s="903"/>
      <c r="BY267" s="903"/>
      <c r="BZ267" s="903"/>
      <c r="CA267" s="903"/>
      <c r="CB267" s="903"/>
      <c r="CC267" s="903"/>
      <c r="CD267" s="903"/>
      <c r="CE267" s="903"/>
      <c r="CF267" s="903"/>
      <c r="CG267" s="903"/>
      <c r="CH267" s="903"/>
      <c r="CI267" s="903"/>
      <c r="CJ267" s="903"/>
      <c r="CK267" s="805"/>
      <c r="CL267" s="805"/>
      <c r="CM267" s="805"/>
      <c r="CN267" s="822"/>
      <c r="CO267" s="805"/>
      <c r="CP267" s="805"/>
      <c r="CQ267" s="805"/>
      <c r="CR267" s="805"/>
      <c r="CS267" s="922"/>
      <c r="CT267" s="815"/>
      <c r="CU267" s="816"/>
      <c r="CV267" s="809"/>
      <c r="CW267" s="809"/>
      <c r="CX267" s="815"/>
      <c r="CY267" s="920">
        <v>0</v>
      </c>
      <c r="CZ267" s="920">
        <v>0</v>
      </c>
      <c r="DA267" s="913">
        <v>0</v>
      </c>
      <c r="DB267" s="913">
        <v>0</v>
      </c>
      <c r="DC267" s="913">
        <v>0</v>
      </c>
      <c r="DD267" s="913">
        <v>0</v>
      </c>
      <c r="DE267" s="913">
        <v>0</v>
      </c>
      <c r="DF267" s="913">
        <v>0</v>
      </c>
      <c r="DG267" s="913">
        <v>0</v>
      </c>
      <c r="DH267" s="914">
        <v>0</v>
      </c>
      <c r="DI267" s="809">
        <v>0</v>
      </c>
      <c r="DJ267" s="809">
        <v>0</v>
      </c>
      <c r="DK267" s="809">
        <v>0</v>
      </c>
      <c r="DL267" s="809">
        <v>0</v>
      </c>
      <c r="DM267" s="809">
        <v>0</v>
      </c>
      <c r="DN267" s="809">
        <v>0</v>
      </c>
      <c r="DO267" s="915">
        <v>0</v>
      </c>
      <c r="DP267" s="807"/>
      <c r="DQ267" s="807"/>
      <c r="DR267" s="807"/>
      <c r="DS267" s="914"/>
      <c r="DT267" s="752">
        <v>0</v>
      </c>
      <c r="DU267" s="753" t="s">
        <v>308</v>
      </c>
      <c r="DV267" s="753" t="s">
        <v>308</v>
      </c>
      <c r="DW267" s="754" t="s">
        <v>308</v>
      </c>
      <c r="DX267" s="755" t="s">
        <v>308</v>
      </c>
      <c r="DY267" s="754" t="e">
        <v>#VALUE!</v>
      </c>
      <c r="DZ267" s="754" t="e">
        <v>#VALUE!</v>
      </c>
      <c r="EA267" s="754"/>
      <c r="EB267" s="754"/>
    </row>
    <row r="268" spans="1:132" ht="17.25" hidden="1" customHeight="1" outlineLevel="1" x14ac:dyDescent="0.35">
      <c r="A268" s="618" t="s">
        <v>308</v>
      </c>
      <c r="B268" s="730">
        <v>164</v>
      </c>
      <c r="C268" s="730" t="s">
        <v>741</v>
      </c>
      <c r="D268" s="730" t="s">
        <v>741</v>
      </c>
      <c r="E268" s="730">
        <v>4</v>
      </c>
      <c r="F268" s="731"/>
      <c r="G268" s="731"/>
      <c r="H268" s="826"/>
      <c r="I268" s="730" t="s">
        <v>308</v>
      </c>
      <c r="J268" s="730" t="s">
        <v>308</v>
      </c>
      <c r="K268" s="730">
        <v>0</v>
      </c>
      <c r="L268" s="730" t="s">
        <v>308</v>
      </c>
      <c r="M268" s="907"/>
      <c r="N268" s="907">
        <v>0</v>
      </c>
      <c r="O268" s="907" t="s">
        <v>742</v>
      </c>
      <c r="P268" s="907" t="b">
        <v>1</v>
      </c>
      <c r="Q268" s="907" t="e">
        <v>#VALUE!</v>
      </c>
      <c r="R268" s="907"/>
      <c r="S268" s="907"/>
      <c r="T268" s="907"/>
      <c r="U268" s="907"/>
      <c r="V268" s="907"/>
      <c r="W268" s="907"/>
      <c r="X268" s="907"/>
      <c r="Y268" s="907"/>
      <c r="Z268" s="921"/>
      <c r="AA268" s="907"/>
      <c r="AB268" s="907"/>
      <c r="AC268" s="907"/>
      <c r="AD268" s="907"/>
      <c r="AE268" s="903"/>
      <c r="AF268" s="809">
        <v>0</v>
      </c>
      <c r="AG268" s="810"/>
      <c r="AH268" s="810"/>
      <c r="AI268" s="810"/>
      <c r="AJ268" s="811"/>
      <c r="AK268" s="812"/>
      <c r="AL268" s="811"/>
      <c r="AM268" s="811"/>
      <c r="AN268" s="811"/>
      <c r="AO268" s="811"/>
      <c r="AP268" s="811"/>
      <c r="AQ268" s="811"/>
      <c r="AR268" s="811"/>
      <c r="AS268" s="811"/>
      <c r="AT268" s="811"/>
      <c r="AU268" s="811"/>
      <c r="AV268" s="811"/>
      <c r="AW268" s="811"/>
      <c r="AX268" s="811"/>
      <c r="AY268" s="811"/>
      <c r="AZ268" s="811"/>
      <c r="BA268" s="811"/>
      <c r="BB268" s="811"/>
      <c r="BC268" s="811"/>
      <c r="BD268" s="811"/>
      <c r="BE268" s="811"/>
      <c r="BF268" s="811"/>
      <c r="BG268" s="811"/>
      <c r="BH268" s="811"/>
      <c r="BI268" s="811"/>
      <c r="BJ268" s="811"/>
      <c r="BK268" s="811"/>
      <c r="BL268" s="811"/>
      <c r="BM268" s="811"/>
      <c r="BN268" s="811"/>
      <c r="BO268" s="811"/>
      <c r="BP268" s="811"/>
      <c r="BQ268" s="811"/>
      <c r="BR268" s="811"/>
      <c r="BS268" s="811"/>
      <c r="BT268" s="811"/>
      <c r="BU268" s="811"/>
      <c r="BV268" s="811"/>
      <c r="BW268" s="811"/>
      <c r="BX268" s="811"/>
      <c r="BY268" s="811"/>
      <c r="BZ268" s="811"/>
      <c r="CA268" s="811"/>
      <c r="CB268" s="811"/>
      <c r="CC268" s="811"/>
      <c r="CD268" s="811"/>
      <c r="CE268" s="811"/>
      <c r="CF268" s="811"/>
      <c r="CG268" s="811"/>
      <c r="CH268" s="811"/>
      <c r="CI268" s="811"/>
      <c r="CJ268" s="811"/>
      <c r="CK268" s="805"/>
      <c r="CL268" s="805"/>
      <c r="CM268" s="805"/>
      <c r="CN268" s="822"/>
      <c r="CO268" s="805"/>
      <c r="CP268" s="805"/>
      <c r="CQ268" s="805"/>
      <c r="CR268" s="805"/>
      <c r="CS268" s="922"/>
      <c r="CT268" s="815"/>
      <c r="CU268" s="816"/>
      <c r="CV268" s="809"/>
      <c r="CW268" s="809"/>
      <c r="CX268" s="815"/>
      <c r="CY268" s="920">
        <v>0</v>
      </c>
      <c r="CZ268" s="920">
        <v>0</v>
      </c>
      <c r="DA268" s="913">
        <v>0</v>
      </c>
      <c r="DB268" s="913">
        <v>0</v>
      </c>
      <c r="DC268" s="913">
        <v>0</v>
      </c>
      <c r="DD268" s="913">
        <v>0</v>
      </c>
      <c r="DE268" s="913">
        <v>0</v>
      </c>
      <c r="DF268" s="913">
        <v>0</v>
      </c>
      <c r="DG268" s="913">
        <v>0</v>
      </c>
      <c r="DH268" s="914">
        <v>0</v>
      </c>
      <c r="DI268" s="809">
        <v>0</v>
      </c>
      <c r="DJ268" s="809">
        <v>0</v>
      </c>
      <c r="DK268" s="809">
        <v>0</v>
      </c>
      <c r="DL268" s="809">
        <v>0</v>
      </c>
      <c r="DM268" s="809">
        <v>0</v>
      </c>
      <c r="DN268" s="809">
        <v>0</v>
      </c>
      <c r="DO268" s="915">
        <v>0</v>
      </c>
      <c r="DP268" s="807"/>
      <c r="DQ268" s="807"/>
      <c r="DR268" s="807"/>
      <c r="DS268" s="914"/>
      <c r="DT268" s="752">
        <v>0</v>
      </c>
      <c r="DU268" s="753" t="s">
        <v>308</v>
      </c>
      <c r="DV268" s="753" t="s">
        <v>308</v>
      </c>
      <c r="DW268" s="754" t="s">
        <v>308</v>
      </c>
      <c r="DX268" s="755" t="s">
        <v>308</v>
      </c>
      <c r="DY268" s="754" t="e">
        <v>#VALUE!</v>
      </c>
      <c r="DZ268" s="754" t="e">
        <v>#VALUE!</v>
      </c>
      <c r="EA268" s="754"/>
      <c r="EB268" s="754"/>
    </row>
    <row r="269" spans="1:132" ht="17.25" hidden="1" customHeight="1" outlineLevel="1" collapsed="1" x14ac:dyDescent="0.35">
      <c r="A269" s="618" t="s">
        <v>308</v>
      </c>
      <c r="B269" s="730">
        <v>165</v>
      </c>
      <c r="C269" s="730" t="s">
        <v>741</v>
      </c>
      <c r="D269" s="730" t="s">
        <v>741</v>
      </c>
      <c r="E269" s="730">
        <v>4</v>
      </c>
      <c r="F269" s="731"/>
      <c r="G269" s="731"/>
      <c r="H269" s="826"/>
      <c r="I269" s="730" t="s">
        <v>308</v>
      </c>
      <c r="J269" s="730" t="s">
        <v>308</v>
      </c>
      <c r="K269" s="730">
        <v>0</v>
      </c>
      <c r="L269" s="730" t="s">
        <v>308</v>
      </c>
      <c r="M269" s="907"/>
      <c r="N269" s="907">
        <v>0</v>
      </c>
      <c r="O269" s="907" t="s">
        <v>742</v>
      </c>
      <c r="P269" s="907" t="b">
        <v>1</v>
      </c>
      <c r="Q269" s="907" t="e">
        <v>#VALUE!</v>
      </c>
      <c r="R269" s="907"/>
      <c r="S269" s="907"/>
      <c r="T269" s="907"/>
      <c r="U269" s="907"/>
      <c r="V269" s="907"/>
      <c r="W269" s="907"/>
      <c r="X269" s="907"/>
      <c r="Y269" s="907"/>
      <c r="Z269" s="921"/>
      <c r="AA269" s="907"/>
      <c r="AB269" s="907"/>
      <c r="AC269" s="907"/>
      <c r="AD269" s="907"/>
      <c r="AE269" s="903"/>
      <c r="AF269" s="809">
        <v>0</v>
      </c>
      <c r="AG269" s="810"/>
      <c r="AH269" s="810"/>
      <c r="AI269" s="810"/>
      <c r="AJ269" s="811"/>
      <c r="AK269" s="812"/>
      <c r="AL269" s="811"/>
      <c r="AM269" s="811"/>
      <c r="AN269" s="811"/>
      <c r="AO269" s="811"/>
      <c r="AP269" s="811"/>
      <c r="AQ269" s="811"/>
      <c r="AR269" s="811"/>
      <c r="AS269" s="811"/>
      <c r="AT269" s="811"/>
      <c r="AU269" s="811"/>
      <c r="AV269" s="811"/>
      <c r="AW269" s="811"/>
      <c r="AX269" s="811"/>
      <c r="AY269" s="811"/>
      <c r="AZ269" s="811"/>
      <c r="BA269" s="811"/>
      <c r="BB269" s="811"/>
      <c r="BC269" s="811"/>
      <c r="BD269" s="811"/>
      <c r="BE269" s="811"/>
      <c r="BF269" s="811"/>
      <c r="BG269" s="811"/>
      <c r="BH269" s="811"/>
      <c r="BI269" s="811"/>
      <c r="BJ269" s="811"/>
      <c r="BK269" s="811"/>
      <c r="BL269" s="811"/>
      <c r="BM269" s="811"/>
      <c r="BN269" s="811"/>
      <c r="BO269" s="811"/>
      <c r="BP269" s="811"/>
      <c r="BQ269" s="811"/>
      <c r="BR269" s="811"/>
      <c r="BS269" s="811"/>
      <c r="BT269" s="811"/>
      <c r="BU269" s="811"/>
      <c r="BV269" s="811"/>
      <c r="BW269" s="811"/>
      <c r="BX269" s="811"/>
      <c r="BY269" s="811"/>
      <c r="BZ269" s="811"/>
      <c r="CA269" s="811"/>
      <c r="CB269" s="811"/>
      <c r="CC269" s="811"/>
      <c r="CD269" s="811"/>
      <c r="CE269" s="811"/>
      <c r="CF269" s="811"/>
      <c r="CG269" s="811"/>
      <c r="CH269" s="811"/>
      <c r="CI269" s="811"/>
      <c r="CJ269" s="811"/>
      <c r="CK269" s="805"/>
      <c r="CL269" s="805"/>
      <c r="CM269" s="805"/>
      <c r="CN269" s="822"/>
      <c r="CO269" s="805"/>
      <c r="CP269" s="805"/>
      <c r="CQ269" s="805"/>
      <c r="CR269" s="805"/>
      <c r="CS269" s="922"/>
      <c r="CT269" s="815"/>
      <c r="CU269" s="816"/>
      <c r="CV269" s="809"/>
      <c r="CW269" s="809"/>
      <c r="CX269" s="815"/>
      <c r="CY269" s="920">
        <v>0</v>
      </c>
      <c r="CZ269" s="920">
        <v>0</v>
      </c>
      <c r="DA269" s="913">
        <v>0</v>
      </c>
      <c r="DB269" s="913">
        <v>0</v>
      </c>
      <c r="DC269" s="913">
        <v>0</v>
      </c>
      <c r="DD269" s="913">
        <v>0</v>
      </c>
      <c r="DE269" s="913">
        <v>0</v>
      </c>
      <c r="DF269" s="913">
        <v>0</v>
      </c>
      <c r="DG269" s="913">
        <v>0</v>
      </c>
      <c r="DH269" s="914">
        <v>0</v>
      </c>
      <c r="DI269" s="809">
        <v>0</v>
      </c>
      <c r="DJ269" s="809">
        <v>0</v>
      </c>
      <c r="DK269" s="809">
        <v>0</v>
      </c>
      <c r="DL269" s="809">
        <v>0</v>
      </c>
      <c r="DM269" s="809">
        <v>0</v>
      </c>
      <c r="DN269" s="809">
        <v>0</v>
      </c>
      <c r="DO269" s="915">
        <v>0</v>
      </c>
      <c r="DP269" s="807"/>
      <c r="DQ269" s="807"/>
      <c r="DR269" s="807"/>
      <c r="DS269" s="914"/>
      <c r="DT269" s="752">
        <v>0</v>
      </c>
      <c r="DU269" s="753" t="s">
        <v>308</v>
      </c>
      <c r="DV269" s="753" t="s">
        <v>308</v>
      </c>
      <c r="DW269" s="754" t="s">
        <v>308</v>
      </c>
      <c r="DX269" s="755" t="s">
        <v>308</v>
      </c>
      <c r="DY269" s="754" t="e">
        <v>#VALUE!</v>
      </c>
      <c r="DZ269" s="754" t="e">
        <v>#VALUE!</v>
      </c>
      <c r="EA269" s="754"/>
      <c r="EB269" s="754"/>
    </row>
    <row r="270" spans="1:132" ht="17.25" hidden="1" customHeight="1" outlineLevel="1" collapsed="1" x14ac:dyDescent="0.35">
      <c r="A270" s="618" t="s">
        <v>308</v>
      </c>
      <c r="B270" s="730">
        <v>166</v>
      </c>
      <c r="C270" s="730" t="s">
        <v>741</v>
      </c>
      <c r="D270" s="730" t="s">
        <v>741</v>
      </c>
      <c r="E270" s="730">
        <v>4</v>
      </c>
      <c r="F270" s="731"/>
      <c r="G270" s="731"/>
      <c r="H270" s="826"/>
      <c r="I270" s="730" t="s">
        <v>308</v>
      </c>
      <c r="J270" s="730" t="s">
        <v>308</v>
      </c>
      <c r="K270" s="730">
        <v>0</v>
      </c>
      <c r="L270" s="730" t="s">
        <v>308</v>
      </c>
      <c r="M270" s="907"/>
      <c r="N270" s="907">
        <v>0</v>
      </c>
      <c r="O270" s="907" t="s">
        <v>742</v>
      </c>
      <c r="P270" s="907" t="b">
        <v>1</v>
      </c>
      <c r="Q270" s="907" t="e">
        <v>#VALUE!</v>
      </c>
      <c r="R270" s="907"/>
      <c r="S270" s="907"/>
      <c r="T270" s="907"/>
      <c r="U270" s="907"/>
      <c r="V270" s="907"/>
      <c r="W270" s="907"/>
      <c r="X270" s="907"/>
      <c r="Y270" s="907"/>
      <c r="Z270" s="921"/>
      <c r="AA270" s="907"/>
      <c r="AB270" s="907"/>
      <c r="AC270" s="907"/>
      <c r="AD270" s="907"/>
      <c r="AE270" s="903"/>
      <c r="AF270" s="809">
        <v>0</v>
      </c>
      <c r="AG270" s="810"/>
      <c r="AH270" s="810"/>
      <c r="AI270" s="810"/>
      <c r="AJ270" s="811"/>
      <c r="AK270" s="812"/>
      <c r="AL270" s="811"/>
      <c r="AM270" s="811"/>
      <c r="AN270" s="811"/>
      <c r="AO270" s="811"/>
      <c r="AP270" s="811"/>
      <c r="AQ270" s="811"/>
      <c r="AR270" s="811"/>
      <c r="AS270" s="811"/>
      <c r="AT270" s="811"/>
      <c r="AU270" s="811"/>
      <c r="AV270" s="811"/>
      <c r="AW270" s="811"/>
      <c r="AX270" s="811"/>
      <c r="AY270" s="811"/>
      <c r="AZ270" s="811"/>
      <c r="BA270" s="811"/>
      <c r="BB270" s="811"/>
      <c r="BC270" s="811"/>
      <c r="BD270" s="811"/>
      <c r="BE270" s="811"/>
      <c r="BF270" s="811"/>
      <c r="BG270" s="811"/>
      <c r="BH270" s="811"/>
      <c r="BI270" s="811"/>
      <c r="BJ270" s="811"/>
      <c r="BK270" s="811"/>
      <c r="BL270" s="811"/>
      <c r="BM270" s="811"/>
      <c r="BN270" s="811"/>
      <c r="BO270" s="811"/>
      <c r="BP270" s="811"/>
      <c r="BQ270" s="811"/>
      <c r="BR270" s="811"/>
      <c r="BS270" s="811"/>
      <c r="BT270" s="811"/>
      <c r="BU270" s="811"/>
      <c r="BV270" s="811"/>
      <c r="BW270" s="811"/>
      <c r="BX270" s="811"/>
      <c r="BY270" s="811"/>
      <c r="BZ270" s="811"/>
      <c r="CA270" s="811"/>
      <c r="CB270" s="811"/>
      <c r="CC270" s="811"/>
      <c r="CD270" s="811"/>
      <c r="CE270" s="811"/>
      <c r="CF270" s="811"/>
      <c r="CG270" s="811"/>
      <c r="CH270" s="811"/>
      <c r="CI270" s="811"/>
      <c r="CJ270" s="811"/>
      <c r="CK270" s="805"/>
      <c r="CL270" s="805"/>
      <c r="CM270" s="805"/>
      <c r="CN270" s="822"/>
      <c r="CO270" s="805"/>
      <c r="CP270" s="805"/>
      <c r="CQ270" s="805"/>
      <c r="CR270" s="805"/>
      <c r="CS270" s="922"/>
      <c r="CT270" s="815"/>
      <c r="CU270" s="816"/>
      <c r="CV270" s="809"/>
      <c r="CW270" s="809"/>
      <c r="CX270" s="815"/>
      <c r="CY270" s="920">
        <v>0</v>
      </c>
      <c r="CZ270" s="920">
        <v>0</v>
      </c>
      <c r="DA270" s="913">
        <v>0</v>
      </c>
      <c r="DB270" s="913">
        <v>0</v>
      </c>
      <c r="DC270" s="913">
        <v>0</v>
      </c>
      <c r="DD270" s="913">
        <v>0</v>
      </c>
      <c r="DE270" s="913">
        <v>0</v>
      </c>
      <c r="DF270" s="913">
        <v>0</v>
      </c>
      <c r="DG270" s="913">
        <v>0</v>
      </c>
      <c r="DH270" s="914">
        <v>0</v>
      </c>
      <c r="DI270" s="809">
        <v>0</v>
      </c>
      <c r="DJ270" s="809">
        <v>0</v>
      </c>
      <c r="DK270" s="809">
        <v>0</v>
      </c>
      <c r="DL270" s="809">
        <v>0</v>
      </c>
      <c r="DM270" s="809">
        <v>0</v>
      </c>
      <c r="DN270" s="809">
        <v>0</v>
      </c>
      <c r="DO270" s="915">
        <v>0</v>
      </c>
      <c r="DP270" s="807"/>
      <c r="DQ270" s="807"/>
      <c r="DR270" s="807"/>
      <c r="DS270" s="914"/>
      <c r="DT270" s="752">
        <v>0</v>
      </c>
      <c r="DU270" s="753" t="s">
        <v>308</v>
      </c>
      <c r="DV270" s="753" t="s">
        <v>308</v>
      </c>
      <c r="DW270" s="754" t="s">
        <v>308</v>
      </c>
      <c r="DX270" s="755" t="s">
        <v>308</v>
      </c>
      <c r="DY270" s="754" t="e">
        <v>#VALUE!</v>
      </c>
      <c r="DZ270" s="754" t="e">
        <v>#VALUE!</v>
      </c>
      <c r="EA270" s="754"/>
      <c r="EB270" s="754"/>
    </row>
    <row r="271" spans="1:132" ht="17.25" hidden="1" customHeight="1" outlineLevel="1" x14ac:dyDescent="0.35">
      <c r="A271" s="618" t="s">
        <v>308</v>
      </c>
      <c r="B271" s="730">
        <v>167</v>
      </c>
      <c r="C271" s="730" t="s">
        <v>741</v>
      </c>
      <c r="D271" s="730" t="s">
        <v>741</v>
      </c>
      <c r="E271" s="730">
        <v>4</v>
      </c>
      <c r="F271" s="731"/>
      <c r="G271" s="731"/>
      <c r="H271" s="826"/>
      <c r="I271" s="730" t="s">
        <v>308</v>
      </c>
      <c r="J271" s="730" t="s">
        <v>308</v>
      </c>
      <c r="K271" s="730">
        <v>0</v>
      </c>
      <c r="L271" s="730" t="s">
        <v>308</v>
      </c>
      <c r="M271" s="907"/>
      <c r="N271" s="907">
        <v>0</v>
      </c>
      <c r="O271" s="907" t="s">
        <v>742</v>
      </c>
      <c r="P271" s="907" t="b">
        <v>1</v>
      </c>
      <c r="Q271" s="907" t="e">
        <v>#VALUE!</v>
      </c>
      <c r="R271" s="907"/>
      <c r="S271" s="907"/>
      <c r="T271" s="907"/>
      <c r="U271" s="907"/>
      <c r="V271" s="907"/>
      <c r="W271" s="907"/>
      <c r="X271" s="907"/>
      <c r="Y271" s="907"/>
      <c r="Z271" s="921"/>
      <c r="AA271" s="907"/>
      <c r="AB271" s="907"/>
      <c r="AC271" s="907"/>
      <c r="AD271" s="907"/>
      <c r="AE271" s="903"/>
      <c r="AF271" s="809">
        <v>0</v>
      </c>
      <c r="AG271" s="810"/>
      <c r="AH271" s="810"/>
      <c r="AI271" s="810"/>
      <c r="AJ271" s="811"/>
      <c r="AK271" s="812"/>
      <c r="AL271" s="811"/>
      <c r="AM271" s="811"/>
      <c r="AN271" s="811"/>
      <c r="AO271" s="811"/>
      <c r="AP271" s="811"/>
      <c r="AQ271" s="811"/>
      <c r="AR271" s="811"/>
      <c r="AS271" s="811"/>
      <c r="AT271" s="811"/>
      <c r="AU271" s="811"/>
      <c r="AV271" s="811"/>
      <c r="AW271" s="811"/>
      <c r="AX271" s="811"/>
      <c r="AY271" s="811"/>
      <c r="AZ271" s="811"/>
      <c r="BA271" s="811"/>
      <c r="BB271" s="811"/>
      <c r="BC271" s="811"/>
      <c r="BD271" s="811"/>
      <c r="BE271" s="811"/>
      <c r="BF271" s="811"/>
      <c r="BG271" s="811"/>
      <c r="BH271" s="811"/>
      <c r="BI271" s="811"/>
      <c r="BJ271" s="811"/>
      <c r="BK271" s="811"/>
      <c r="BL271" s="811"/>
      <c r="BM271" s="811"/>
      <c r="BN271" s="811"/>
      <c r="BO271" s="811"/>
      <c r="BP271" s="811"/>
      <c r="BQ271" s="811"/>
      <c r="BR271" s="811"/>
      <c r="BS271" s="811"/>
      <c r="BT271" s="811"/>
      <c r="BU271" s="811"/>
      <c r="BV271" s="811"/>
      <c r="BW271" s="811"/>
      <c r="BX271" s="811"/>
      <c r="BY271" s="811"/>
      <c r="BZ271" s="811"/>
      <c r="CA271" s="811"/>
      <c r="CB271" s="811"/>
      <c r="CC271" s="811"/>
      <c r="CD271" s="811"/>
      <c r="CE271" s="811"/>
      <c r="CF271" s="811"/>
      <c r="CG271" s="811"/>
      <c r="CH271" s="811"/>
      <c r="CI271" s="811"/>
      <c r="CJ271" s="811"/>
      <c r="CK271" s="805"/>
      <c r="CL271" s="805"/>
      <c r="CM271" s="805"/>
      <c r="CN271" s="822"/>
      <c r="CO271" s="805"/>
      <c r="CP271" s="805"/>
      <c r="CQ271" s="805"/>
      <c r="CR271" s="805"/>
      <c r="CS271" s="922"/>
      <c r="CT271" s="815"/>
      <c r="CU271" s="816"/>
      <c r="CV271" s="809"/>
      <c r="CW271" s="809"/>
      <c r="CX271" s="815"/>
      <c r="CY271" s="920">
        <v>0</v>
      </c>
      <c r="CZ271" s="920">
        <v>0</v>
      </c>
      <c r="DA271" s="913">
        <v>0</v>
      </c>
      <c r="DB271" s="913">
        <v>0</v>
      </c>
      <c r="DC271" s="913">
        <v>0</v>
      </c>
      <c r="DD271" s="913">
        <v>0</v>
      </c>
      <c r="DE271" s="913">
        <v>0</v>
      </c>
      <c r="DF271" s="913">
        <v>0</v>
      </c>
      <c r="DG271" s="913">
        <v>0</v>
      </c>
      <c r="DH271" s="914">
        <v>0</v>
      </c>
      <c r="DI271" s="809">
        <v>0</v>
      </c>
      <c r="DJ271" s="809">
        <v>0</v>
      </c>
      <c r="DK271" s="809">
        <v>0</v>
      </c>
      <c r="DL271" s="809">
        <v>0</v>
      </c>
      <c r="DM271" s="809">
        <v>0</v>
      </c>
      <c r="DN271" s="809">
        <v>0</v>
      </c>
      <c r="DO271" s="915">
        <v>0</v>
      </c>
      <c r="DP271" s="807"/>
      <c r="DQ271" s="807"/>
      <c r="DR271" s="807"/>
      <c r="DS271" s="914"/>
      <c r="DT271" s="752">
        <v>0</v>
      </c>
      <c r="DU271" s="753" t="s">
        <v>308</v>
      </c>
      <c r="DV271" s="753" t="s">
        <v>308</v>
      </c>
      <c r="DW271" s="754" t="s">
        <v>308</v>
      </c>
      <c r="DX271" s="755" t="s">
        <v>308</v>
      </c>
      <c r="DY271" s="754" t="e">
        <v>#VALUE!</v>
      </c>
      <c r="DZ271" s="754" t="e">
        <v>#VALUE!</v>
      </c>
      <c r="EA271" s="754"/>
      <c r="EB271" s="754"/>
    </row>
    <row r="272" spans="1:132" ht="16.5" hidden="1" customHeight="1" outlineLevel="1" collapsed="1" x14ac:dyDescent="0.35">
      <c r="A272" s="618" t="s">
        <v>308</v>
      </c>
      <c r="B272" s="730">
        <v>168</v>
      </c>
      <c r="C272" s="730" t="s">
        <v>741</v>
      </c>
      <c r="D272" s="730" t="s">
        <v>741</v>
      </c>
      <c r="E272" s="730">
        <v>4</v>
      </c>
      <c r="F272" s="731"/>
      <c r="G272" s="731"/>
      <c r="H272" s="826"/>
      <c r="I272" s="730" t="s">
        <v>308</v>
      </c>
      <c r="J272" s="730" t="s">
        <v>308</v>
      </c>
      <c r="K272" s="730">
        <v>0</v>
      </c>
      <c r="L272" s="730" t="s">
        <v>308</v>
      </c>
      <c r="M272" s="907"/>
      <c r="N272" s="907">
        <v>0</v>
      </c>
      <c r="O272" s="907" t="s">
        <v>742</v>
      </c>
      <c r="P272" s="907" t="b">
        <v>1</v>
      </c>
      <c r="Q272" s="907" t="e">
        <v>#VALUE!</v>
      </c>
      <c r="R272" s="907"/>
      <c r="S272" s="907"/>
      <c r="T272" s="907"/>
      <c r="U272" s="907"/>
      <c r="V272" s="907"/>
      <c r="W272" s="907"/>
      <c r="X272" s="907"/>
      <c r="Y272" s="907"/>
      <c r="Z272" s="921"/>
      <c r="AA272" s="907"/>
      <c r="AB272" s="907"/>
      <c r="AC272" s="907"/>
      <c r="AD272" s="907"/>
      <c r="AE272" s="903"/>
      <c r="AF272" s="809">
        <v>0</v>
      </c>
      <c r="AG272" s="810"/>
      <c r="AH272" s="810"/>
      <c r="AI272" s="810"/>
      <c r="AJ272" s="811"/>
      <c r="AK272" s="909"/>
      <c r="AL272" s="910"/>
      <c r="AM272" s="910"/>
      <c r="AN272" s="910"/>
      <c r="AO272" s="910"/>
      <c r="AP272" s="910"/>
      <c r="AQ272" s="910"/>
      <c r="AR272" s="910"/>
      <c r="AS272" s="910"/>
      <c r="AT272" s="910"/>
      <c r="AU272" s="910"/>
      <c r="AV272" s="910"/>
      <c r="AW272" s="910"/>
      <c r="AX272" s="910"/>
      <c r="AY272" s="910"/>
      <c r="AZ272" s="910"/>
      <c r="BA272" s="910"/>
      <c r="BB272" s="910"/>
      <c r="BC272" s="910"/>
      <c r="BD272" s="910"/>
      <c r="BE272" s="910"/>
      <c r="BF272" s="910"/>
      <c r="BG272" s="910"/>
      <c r="BH272" s="910"/>
      <c r="BI272" s="910"/>
      <c r="BJ272" s="910"/>
      <c r="BK272" s="910"/>
      <c r="BL272" s="910"/>
      <c r="BM272" s="910"/>
      <c r="BN272" s="910"/>
      <c r="BO272" s="910"/>
      <c r="BP272" s="910"/>
      <c r="BQ272" s="910"/>
      <c r="BR272" s="910"/>
      <c r="BS272" s="910"/>
      <c r="BT272" s="910"/>
      <c r="BU272" s="910"/>
      <c r="BV272" s="910"/>
      <c r="BW272" s="910"/>
      <c r="BX272" s="910"/>
      <c r="BY272" s="910"/>
      <c r="BZ272" s="910"/>
      <c r="CA272" s="910"/>
      <c r="CB272" s="910"/>
      <c r="CC272" s="910"/>
      <c r="CD272" s="910"/>
      <c r="CE272" s="910"/>
      <c r="CF272" s="910"/>
      <c r="CG272" s="910"/>
      <c r="CH272" s="910"/>
      <c r="CI272" s="910"/>
      <c r="CJ272" s="910"/>
      <c r="CK272" s="907"/>
      <c r="CL272" s="907"/>
      <c r="CM272" s="907"/>
      <c r="CN272" s="921"/>
      <c r="CO272" s="907"/>
      <c r="CP272" s="907"/>
      <c r="CQ272" s="907"/>
      <c r="CR272" s="907"/>
      <c r="CS272" s="922"/>
      <c r="CT272" s="815"/>
      <c r="CU272" s="816"/>
      <c r="CV272" s="809"/>
      <c r="CW272" s="809"/>
      <c r="CX272" s="815"/>
      <c r="CY272" s="817">
        <v>0</v>
      </c>
      <c r="CZ272" s="817">
        <v>0</v>
      </c>
      <c r="DA272" s="818">
        <v>0</v>
      </c>
      <c r="DB272" s="818">
        <v>0</v>
      </c>
      <c r="DC272" s="818">
        <v>0</v>
      </c>
      <c r="DD272" s="818">
        <v>0</v>
      </c>
      <c r="DE272" s="913">
        <v>0</v>
      </c>
      <c r="DF272" s="913">
        <v>0</v>
      </c>
      <c r="DG272" s="913">
        <v>0</v>
      </c>
      <c r="DH272" s="914">
        <v>0</v>
      </c>
      <c r="DI272" s="809">
        <v>0</v>
      </c>
      <c r="DJ272" s="809">
        <v>0</v>
      </c>
      <c r="DK272" s="809">
        <v>0</v>
      </c>
      <c r="DL272" s="809">
        <v>0</v>
      </c>
      <c r="DM272" s="809">
        <v>0</v>
      </c>
      <c r="DN272" s="809">
        <v>0</v>
      </c>
      <c r="DO272" s="915">
        <v>0</v>
      </c>
      <c r="DP272" s="809"/>
      <c r="DQ272" s="809"/>
      <c r="DR272" s="809"/>
      <c r="DS272" s="914"/>
      <c r="DT272" s="752">
        <v>0</v>
      </c>
      <c r="DU272" s="753" t="s">
        <v>308</v>
      </c>
      <c r="DV272" s="753" t="s">
        <v>308</v>
      </c>
      <c r="DW272" s="754" t="s">
        <v>308</v>
      </c>
      <c r="DX272" s="755" t="s">
        <v>308</v>
      </c>
      <c r="DY272" s="754" t="e">
        <v>#VALUE!</v>
      </c>
      <c r="DZ272" s="754" t="e">
        <v>#VALUE!</v>
      </c>
      <c r="EA272" s="754"/>
      <c r="EB272" s="754"/>
    </row>
    <row r="273" spans="1:266" ht="17.25" hidden="1" customHeight="1" outlineLevel="1" collapsed="1" x14ac:dyDescent="0.35">
      <c r="A273" s="618" t="s">
        <v>308</v>
      </c>
      <c r="B273" s="730">
        <v>169</v>
      </c>
      <c r="C273" s="730" t="s">
        <v>741</v>
      </c>
      <c r="D273" s="730" t="s">
        <v>741</v>
      </c>
      <c r="E273" s="730">
        <v>4</v>
      </c>
      <c r="F273" s="731"/>
      <c r="G273" s="731"/>
      <c r="H273" s="826"/>
      <c r="I273" s="730" t="s">
        <v>308</v>
      </c>
      <c r="J273" s="730" t="s">
        <v>308</v>
      </c>
      <c r="K273" s="730">
        <v>0</v>
      </c>
      <c r="L273" s="730" t="s">
        <v>308</v>
      </c>
      <c r="M273" s="907"/>
      <c r="N273" s="907">
        <v>0</v>
      </c>
      <c r="O273" s="907" t="s">
        <v>742</v>
      </c>
      <c r="P273" s="907" t="b">
        <v>1</v>
      </c>
      <c r="Q273" s="907" t="e">
        <v>#VALUE!</v>
      </c>
      <c r="R273" s="907"/>
      <c r="S273" s="907"/>
      <c r="T273" s="907"/>
      <c r="U273" s="907"/>
      <c r="V273" s="907"/>
      <c r="W273" s="907"/>
      <c r="X273" s="907"/>
      <c r="Y273" s="907"/>
      <c r="Z273" s="921"/>
      <c r="AA273" s="907"/>
      <c r="AB273" s="907"/>
      <c r="AC273" s="907"/>
      <c r="AD273" s="907"/>
      <c r="AE273" s="903"/>
      <c r="AF273" s="809">
        <v>0</v>
      </c>
      <c r="AG273" s="810"/>
      <c r="AH273" s="810"/>
      <c r="AI273" s="810"/>
      <c r="AJ273" s="811"/>
      <c r="AK273" s="812"/>
      <c r="AL273" s="811"/>
      <c r="AM273" s="811"/>
      <c r="AN273" s="811"/>
      <c r="AO273" s="811"/>
      <c r="AP273" s="811"/>
      <c r="AQ273" s="811"/>
      <c r="AR273" s="811"/>
      <c r="AS273" s="811"/>
      <c r="AT273" s="811"/>
      <c r="AU273" s="811"/>
      <c r="AV273" s="811"/>
      <c r="AW273" s="811"/>
      <c r="AX273" s="811"/>
      <c r="AY273" s="811"/>
      <c r="AZ273" s="811"/>
      <c r="BA273" s="811"/>
      <c r="BB273" s="811"/>
      <c r="BC273" s="811"/>
      <c r="BD273" s="811"/>
      <c r="BE273" s="811"/>
      <c r="BF273" s="811"/>
      <c r="BG273" s="811"/>
      <c r="BH273" s="811"/>
      <c r="BI273" s="811"/>
      <c r="BJ273" s="811"/>
      <c r="BK273" s="811"/>
      <c r="BL273" s="811"/>
      <c r="BM273" s="811"/>
      <c r="BN273" s="811"/>
      <c r="BO273" s="811"/>
      <c r="BP273" s="811"/>
      <c r="BQ273" s="811"/>
      <c r="BR273" s="811"/>
      <c r="BS273" s="811"/>
      <c r="BT273" s="811"/>
      <c r="BU273" s="811"/>
      <c r="BV273" s="811"/>
      <c r="BW273" s="811"/>
      <c r="BX273" s="811"/>
      <c r="BY273" s="811"/>
      <c r="BZ273" s="811"/>
      <c r="CA273" s="811"/>
      <c r="CB273" s="811"/>
      <c r="CC273" s="811"/>
      <c r="CD273" s="811"/>
      <c r="CE273" s="811"/>
      <c r="CF273" s="811"/>
      <c r="CG273" s="811"/>
      <c r="CH273" s="811"/>
      <c r="CI273" s="811"/>
      <c r="CJ273" s="811"/>
      <c r="CK273" s="805"/>
      <c r="CL273" s="805"/>
      <c r="CM273" s="805"/>
      <c r="CN273" s="822"/>
      <c r="CO273" s="805"/>
      <c r="CP273" s="805"/>
      <c r="CQ273" s="805"/>
      <c r="CR273" s="805"/>
      <c r="CS273" s="922"/>
      <c r="CT273" s="815"/>
      <c r="CU273" s="816"/>
      <c r="CV273" s="809"/>
      <c r="CW273" s="809"/>
      <c r="CX273" s="815"/>
      <c r="CY273" s="920">
        <v>0</v>
      </c>
      <c r="CZ273" s="920">
        <v>0</v>
      </c>
      <c r="DA273" s="913">
        <v>0</v>
      </c>
      <c r="DB273" s="913">
        <v>0</v>
      </c>
      <c r="DC273" s="913">
        <v>0</v>
      </c>
      <c r="DD273" s="913">
        <v>0</v>
      </c>
      <c r="DE273" s="913">
        <v>0</v>
      </c>
      <c r="DF273" s="913">
        <v>0</v>
      </c>
      <c r="DG273" s="913">
        <v>0</v>
      </c>
      <c r="DH273" s="914">
        <v>0</v>
      </c>
      <c r="DI273" s="809">
        <v>0</v>
      </c>
      <c r="DJ273" s="809">
        <v>0</v>
      </c>
      <c r="DK273" s="809">
        <v>0</v>
      </c>
      <c r="DL273" s="809">
        <v>0</v>
      </c>
      <c r="DM273" s="809">
        <v>0</v>
      </c>
      <c r="DN273" s="809">
        <v>0</v>
      </c>
      <c r="DO273" s="915">
        <v>0</v>
      </c>
      <c r="DP273" s="807"/>
      <c r="DQ273" s="807"/>
      <c r="DR273" s="807"/>
      <c r="DS273" s="914"/>
      <c r="DT273" s="752">
        <v>0</v>
      </c>
      <c r="DU273" s="753" t="s">
        <v>308</v>
      </c>
      <c r="DV273" s="753" t="s">
        <v>308</v>
      </c>
      <c r="DW273" s="754" t="s">
        <v>308</v>
      </c>
      <c r="DX273" s="755" t="s">
        <v>308</v>
      </c>
      <c r="DY273" s="754" t="e">
        <v>#VALUE!</v>
      </c>
      <c r="DZ273" s="754" t="e">
        <v>#VALUE!</v>
      </c>
      <c r="EA273" s="754"/>
      <c r="EB273" s="754"/>
    </row>
    <row r="274" spans="1:266" ht="17.25" customHeight="1" collapsed="1" x14ac:dyDescent="0.35">
      <c r="A274" s="618" t="s">
        <v>308</v>
      </c>
      <c r="B274" s="823" t="s">
        <v>1082</v>
      </c>
      <c r="C274" s="730"/>
      <c r="D274" s="730"/>
      <c r="E274" s="730"/>
      <c r="F274" s="717"/>
      <c r="G274" s="717"/>
      <c r="H274" s="826"/>
      <c r="I274" s="730"/>
      <c r="J274" s="730"/>
      <c r="K274" s="730"/>
      <c r="L274" s="730"/>
      <c r="M274" s="730"/>
      <c r="N274" s="730"/>
      <c r="O274" s="730"/>
      <c r="P274" s="730"/>
      <c r="Q274" s="730"/>
      <c r="R274" s="730"/>
      <c r="S274" s="730"/>
      <c r="T274" s="730"/>
      <c r="U274" s="730"/>
      <c r="V274" s="730"/>
      <c r="W274" s="730"/>
      <c r="X274" s="730"/>
      <c r="Y274" s="730"/>
      <c r="Z274" s="826"/>
      <c r="AA274" s="730"/>
      <c r="AB274" s="730"/>
      <c r="AC274" s="730"/>
      <c r="AD274" s="827">
        <v>39042</v>
      </c>
      <c r="AE274" s="827">
        <v>39042</v>
      </c>
      <c r="AF274" s="826">
        <v>0</v>
      </c>
      <c r="AG274" s="828"/>
      <c r="AH274" s="828"/>
      <c r="AI274" s="828"/>
      <c r="AJ274" s="674"/>
      <c r="AK274" s="829"/>
      <c r="AL274" s="674"/>
      <c r="AM274" s="674"/>
      <c r="AN274" s="674"/>
      <c r="AO274" s="674"/>
      <c r="AP274" s="674"/>
      <c r="AQ274" s="674"/>
      <c r="AR274" s="674"/>
      <c r="AS274" s="674"/>
      <c r="AT274" s="674"/>
      <c r="AU274" s="674"/>
      <c r="AV274" s="674"/>
      <c r="AW274" s="674"/>
      <c r="AX274" s="674"/>
      <c r="AY274" s="674"/>
      <c r="AZ274" s="674"/>
      <c r="BA274" s="674"/>
      <c r="BB274" s="674"/>
      <c r="BC274" s="674"/>
      <c r="BD274" s="674"/>
      <c r="BE274" s="674"/>
      <c r="BF274" s="674"/>
      <c r="BG274" s="674"/>
      <c r="BH274" s="674"/>
      <c r="BI274" s="674"/>
      <c r="BJ274" s="674"/>
      <c r="BK274" s="674"/>
      <c r="BL274" s="674"/>
      <c r="BM274" s="674"/>
      <c r="BN274" s="674"/>
      <c r="BO274" s="674"/>
      <c r="BP274" s="674"/>
      <c r="BQ274" s="674"/>
      <c r="BR274" s="674"/>
      <c r="BS274" s="674"/>
      <c r="BT274" s="674"/>
      <c r="BU274" s="674"/>
      <c r="BV274" s="674"/>
      <c r="BW274" s="674"/>
      <c r="BX274" s="674"/>
      <c r="BY274" s="674"/>
      <c r="BZ274" s="674"/>
      <c r="CA274" s="674"/>
      <c r="CB274" s="674"/>
      <c r="CC274" s="674"/>
      <c r="CD274" s="674"/>
      <c r="CE274" s="674"/>
      <c r="CF274" s="674"/>
      <c r="CG274" s="674"/>
      <c r="CH274" s="674"/>
      <c r="CI274" s="674"/>
      <c r="CJ274" s="674"/>
      <c r="CK274" s="827"/>
      <c r="CL274" s="827">
        <v>0</v>
      </c>
      <c r="CM274" s="827"/>
      <c r="CN274" s="675">
        <v>0</v>
      </c>
      <c r="CO274" s="827">
        <v>0</v>
      </c>
      <c r="CP274" s="827">
        <v>0</v>
      </c>
      <c r="CQ274" s="827">
        <v>29780</v>
      </c>
      <c r="CR274" s="827">
        <v>32071</v>
      </c>
      <c r="CS274" s="830"/>
      <c r="CT274" s="831"/>
      <c r="CU274" s="832"/>
      <c r="CV274" s="826"/>
      <c r="CW274" s="826"/>
      <c r="CX274" s="831"/>
      <c r="CY274" s="833">
        <v>0</v>
      </c>
      <c r="CZ274" s="833">
        <v>0</v>
      </c>
      <c r="DA274" s="752">
        <v>0</v>
      </c>
      <c r="DB274" s="752">
        <v>0</v>
      </c>
      <c r="DC274" s="752">
        <v>0</v>
      </c>
      <c r="DD274" s="752">
        <v>0</v>
      </c>
      <c r="DE274" s="752">
        <v>0</v>
      </c>
      <c r="DF274" s="752">
        <v>0</v>
      </c>
      <c r="DG274" s="752">
        <v>0</v>
      </c>
      <c r="DH274" s="834">
        <v>0</v>
      </c>
      <c r="DI274" s="826">
        <v>0</v>
      </c>
      <c r="DJ274" s="826">
        <v>0</v>
      </c>
      <c r="DK274" s="826">
        <v>0</v>
      </c>
      <c r="DL274" s="826">
        <v>0</v>
      </c>
      <c r="DM274" s="826">
        <v>0</v>
      </c>
      <c r="DN274" s="826">
        <v>0</v>
      </c>
      <c r="DO274" s="835">
        <v>0</v>
      </c>
      <c r="DP274" s="826"/>
      <c r="DQ274" s="826"/>
      <c r="DR274" s="826"/>
      <c r="DS274" s="834"/>
      <c r="DT274" s="752"/>
      <c r="DU274" s="836"/>
      <c r="DV274" s="836"/>
      <c r="DW274" s="826"/>
      <c r="DX274" s="837"/>
      <c r="DY274" s="826"/>
      <c r="DZ274" s="837"/>
      <c r="EA274" s="826"/>
      <c r="EB274" s="837"/>
    </row>
    <row r="275" spans="1:266" ht="16.5" customHeight="1" x14ac:dyDescent="0.35">
      <c r="A275" s="625">
        <v>5</v>
      </c>
      <c r="B275" s="838"/>
      <c r="C275" s="839"/>
      <c r="D275" s="839"/>
      <c r="E275" s="839"/>
      <c r="F275" s="917"/>
      <c r="G275" s="917"/>
      <c r="H275" s="841"/>
      <c r="Y275" s="619"/>
      <c r="Z275" s="635"/>
      <c r="AF275" s="635">
        <v>0</v>
      </c>
      <c r="AK275" s="625"/>
      <c r="AL275" s="619"/>
      <c r="AM275" s="619"/>
      <c r="AN275" s="619"/>
      <c r="AO275" s="619"/>
      <c r="AP275" s="619"/>
      <c r="AQ275" s="619"/>
      <c r="AR275" s="619"/>
      <c r="AS275" s="619"/>
      <c r="AT275" s="619"/>
      <c r="AU275" s="619"/>
      <c r="AV275" s="619"/>
      <c r="AW275" s="619"/>
      <c r="AX275" s="619"/>
      <c r="AY275" s="619"/>
      <c r="AZ275" s="619"/>
      <c r="BA275" s="619"/>
      <c r="BB275" s="619"/>
      <c r="BC275" s="619"/>
      <c r="BD275" s="619"/>
      <c r="BE275" s="619"/>
      <c r="BF275" s="619"/>
      <c r="BG275" s="619"/>
      <c r="BH275" s="619"/>
      <c r="BI275" s="619"/>
      <c r="BJ275" s="619"/>
      <c r="BK275" s="619"/>
      <c r="BL275" s="619"/>
      <c r="BM275" s="619"/>
      <c r="BN275" s="619"/>
      <c r="BO275" s="619"/>
      <c r="BP275" s="619"/>
      <c r="BQ275" s="619"/>
      <c r="BR275" s="619"/>
      <c r="BS275" s="619"/>
      <c r="BT275" s="619"/>
      <c r="BU275" s="619"/>
      <c r="BV275" s="619"/>
      <c r="BW275" s="619"/>
      <c r="BX275" s="619"/>
      <c r="BY275" s="619"/>
      <c r="BZ275" s="619"/>
      <c r="CA275" s="619"/>
      <c r="CB275" s="619"/>
      <c r="CC275" s="619"/>
      <c r="CD275" s="619"/>
      <c r="CE275" s="619"/>
      <c r="CF275" s="619"/>
      <c r="CG275" s="619"/>
      <c r="CH275" s="619"/>
      <c r="CI275" s="619"/>
      <c r="CJ275" s="619"/>
      <c r="CV275" s="635"/>
      <c r="CW275" s="635"/>
      <c r="CY275" s="630">
        <v>0</v>
      </c>
      <c r="CZ275" s="630">
        <v>0</v>
      </c>
      <c r="DA275" s="634">
        <v>0</v>
      </c>
      <c r="DB275" s="634">
        <v>0</v>
      </c>
      <c r="DC275" s="634">
        <v>0</v>
      </c>
      <c r="DD275" s="634">
        <v>0</v>
      </c>
      <c r="DE275" s="634">
        <v>0</v>
      </c>
      <c r="DF275" s="634">
        <v>0</v>
      </c>
      <c r="DG275" s="634">
        <v>0</v>
      </c>
      <c r="DH275" s="624">
        <v>0</v>
      </c>
      <c r="DI275" s="635">
        <v>0</v>
      </c>
      <c r="DJ275" s="635">
        <v>0</v>
      </c>
      <c r="DK275" s="635">
        <v>0</v>
      </c>
      <c r="DL275" s="635">
        <v>0</v>
      </c>
      <c r="DM275" s="635">
        <v>0</v>
      </c>
      <c r="DN275" s="635">
        <v>0</v>
      </c>
      <c r="DO275" s="632">
        <v>0</v>
      </c>
    </row>
    <row r="276" spans="1:266" ht="16.5" customHeight="1" x14ac:dyDescent="0.35">
      <c r="A276" s="625">
        <v>5</v>
      </c>
      <c r="B276" s="664" t="s">
        <v>1083</v>
      </c>
      <c r="C276" s="665"/>
      <c r="D276" s="665"/>
      <c r="E276" s="665"/>
      <c r="F276" s="666" t="s">
        <v>409</v>
      </c>
      <c r="G276" s="666"/>
      <c r="H276" s="844"/>
      <c r="I276" s="667"/>
      <c r="J276" s="667"/>
      <c r="K276" s="667"/>
      <c r="Y276" s="619"/>
      <c r="Z276" s="635"/>
      <c r="AF276" s="635">
        <v>0</v>
      </c>
      <c r="AK276" s="625"/>
      <c r="AL276" s="619"/>
      <c r="AM276" s="619"/>
      <c r="AN276" s="619"/>
      <c r="AO276" s="619"/>
      <c r="AP276" s="619"/>
      <c r="AQ276" s="619"/>
      <c r="AR276" s="619"/>
      <c r="AS276" s="619"/>
      <c r="AT276" s="619"/>
      <c r="AU276" s="619"/>
      <c r="AV276" s="619"/>
      <c r="AW276" s="619"/>
      <c r="AX276" s="619"/>
      <c r="AY276" s="619"/>
      <c r="AZ276" s="619"/>
      <c r="BA276" s="619"/>
      <c r="BB276" s="619"/>
      <c r="BC276" s="619"/>
      <c r="BD276" s="619"/>
      <c r="BE276" s="619"/>
      <c r="BF276" s="619"/>
      <c r="BG276" s="619"/>
      <c r="BH276" s="619"/>
      <c r="BI276" s="619"/>
      <c r="BJ276" s="619"/>
      <c r="BK276" s="619"/>
      <c r="BL276" s="619"/>
      <c r="BM276" s="619"/>
      <c r="BN276" s="619"/>
      <c r="BO276" s="619"/>
      <c r="BP276" s="619"/>
      <c r="BQ276" s="619"/>
      <c r="BR276" s="619"/>
      <c r="BS276" s="619"/>
      <c r="BT276" s="619"/>
      <c r="BU276" s="619"/>
      <c r="BV276" s="619"/>
      <c r="BW276" s="619"/>
      <c r="BX276" s="619"/>
      <c r="BY276" s="619"/>
      <c r="BZ276" s="619"/>
      <c r="CA276" s="619"/>
      <c r="CB276" s="619"/>
      <c r="CC276" s="619"/>
      <c r="CD276" s="619"/>
      <c r="CE276" s="619"/>
      <c r="CF276" s="619"/>
      <c r="CG276" s="619"/>
      <c r="CH276" s="619"/>
      <c r="CI276" s="619"/>
      <c r="CJ276" s="619"/>
      <c r="CV276" s="635"/>
      <c r="CW276" s="635"/>
      <c r="CY276" s="630">
        <v>0</v>
      </c>
      <c r="CZ276" s="630">
        <v>0</v>
      </c>
      <c r="DA276" s="634">
        <v>0</v>
      </c>
      <c r="DB276" s="634">
        <v>0</v>
      </c>
      <c r="DC276" s="634">
        <v>0</v>
      </c>
      <c r="DD276" s="634">
        <v>0</v>
      </c>
      <c r="DE276" s="634">
        <v>0</v>
      </c>
      <c r="DF276" s="634">
        <v>0</v>
      </c>
      <c r="DG276" s="634">
        <v>0</v>
      </c>
      <c r="DH276" s="624">
        <v>0</v>
      </c>
      <c r="DI276" s="635">
        <v>0</v>
      </c>
      <c r="DJ276" s="635">
        <v>0</v>
      </c>
      <c r="DK276" s="635">
        <v>0</v>
      </c>
      <c r="DL276" s="635">
        <v>0</v>
      </c>
      <c r="DM276" s="635">
        <v>0</v>
      </c>
      <c r="DN276" s="635">
        <v>0</v>
      </c>
      <c r="DO276" s="632">
        <v>0</v>
      </c>
    </row>
    <row r="277" spans="1:266" s="847" customFormat="1" ht="38.25" customHeight="1" x14ac:dyDescent="0.35">
      <c r="A277" s="618" t="s">
        <v>436</v>
      </c>
      <c r="B277" s="678" t="s">
        <v>426</v>
      </c>
      <c r="C277" s="678" t="s">
        <v>427</v>
      </c>
      <c r="D277" s="679" t="s">
        <v>428</v>
      </c>
      <c r="E277" s="678" t="s">
        <v>429</v>
      </c>
      <c r="F277" s="678" t="s">
        <v>430</v>
      </c>
      <c r="G277" s="680" t="s">
        <v>431</v>
      </c>
      <c r="H277" s="678" t="s">
        <v>432</v>
      </c>
      <c r="I277" s="678" t="s">
        <v>433</v>
      </c>
      <c r="J277" s="678" t="s">
        <v>434</v>
      </c>
      <c r="K277" s="678" t="s">
        <v>18</v>
      </c>
      <c r="L277" s="678" t="s">
        <v>435</v>
      </c>
      <c r="M277" s="678" t="s">
        <v>436</v>
      </c>
      <c r="N277" s="681" t="s">
        <v>437</v>
      </c>
      <c r="O277" s="681" t="s">
        <v>438</v>
      </c>
      <c r="P277" s="681" t="s">
        <v>439</v>
      </c>
      <c r="Q277" s="681" t="s">
        <v>219</v>
      </c>
      <c r="R277" s="678" t="s">
        <v>4</v>
      </c>
      <c r="S277" s="679" t="s">
        <v>440</v>
      </c>
      <c r="T277" s="678" t="s">
        <v>441</v>
      </c>
      <c r="U277" s="682" t="s">
        <v>442</v>
      </c>
      <c r="V277" s="682" t="s">
        <v>443</v>
      </c>
      <c r="W277" s="682" t="s">
        <v>444</v>
      </c>
      <c r="X277" s="682" t="s">
        <v>445</v>
      </c>
      <c r="Y277" s="845" t="s">
        <v>446</v>
      </c>
      <c r="Z277" s="845" t="s">
        <v>447</v>
      </c>
      <c r="AA277" s="678" t="s">
        <v>448</v>
      </c>
      <c r="AB277" s="678" t="s">
        <v>449</v>
      </c>
      <c r="AC277" s="678" t="s">
        <v>450</v>
      </c>
      <c r="AD277" s="678" t="s">
        <v>451</v>
      </c>
      <c r="AE277" s="678" t="s">
        <v>452</v>
      </c>
      <c r="AF277" s="678" t="s">
        <v>453</v>
      </c>
      <c r="AG277" s="678" t="s">
        <v>444</v>
      </c>
      <c r="AH277" s="693" t="s">
        <v>454</v>
      </c>
      <c r="AI277" s="678" t="s">
        <v>455</v>
      </c>
      <c r="AJ277" s="678" t="s">
        <v>456</v>
      </c>
      <c r="AK277" s="678" t="s">
        <v>457</v>
      </c>
      <c r="AL277" s="686" t="s">
        <v>458</v>
      </c>
      <c r="AM277" s="687" t="s">
        <v>459</v>
      </c>
      <c r="AN277" s="688" t="s">
        <v>460</v>
      </c>
      <c r="AO277" s="688" t="s">
        <v>461</v>
      </c>
      <c r="AP277" s="688" t="s">
        <v>462</v>
      </c>
      <c r="AQ277" s="688" t="s">
        <v>463</v>
      </c>
      <c r="AR277" s="688" t="s">
        <v>464</v>
      </c>
      <c r="AS277" s="688" t="s">
        <v>465</v>
      </c>
      <c r="AT277" s="688" t="s">
        <v>466</v>
      </c>
      <c r="AU277" s="688" t="s">
        <v>467</v>
      </c>
      <c r="AV277" s="688" t="s">
        <v>468</v>
      </c>
      <c r="AW277" s="688" t="s">
        <v>469</v>
      </c>
      <c r="AX277" s="688" t="s">
        <v>470</v>
      </c>
      <c r="AY277" s="688" t="s">
        <v>471</v>
      </c>
      <c r="AZ277" s="688" t="s">
        <v>472</v>
      </c>
      <c r="BA277" s="688" t="s">
        <v>473</v>
      </c>
      <c r="BB277" s="689" t="s">
        <v>474</v>
      </c>
      <c r="BC277" s="689" t="s">
        <v>475</v>
      </c>
      <c r="BD277" s="689" t="s">
        <v>476</v>
      </c>
      <c r="BE277" s="689" t="s">
        <v>477</v>
      </c>
      <c r="BF277" s="689" t="s">
        <v>478</v>
      </c>
      <c r="BG277" s="689" t="s">
        <v>479</v>
      </c>
      <c r="BH277" s="689" t="s">
        <v>480</v>
      </c>
      <c r="BI277" s="683" t="s">
        <v>481</v>
      </c>
      <c r="BJ277" s="690" t="s">
        <v>482</v>
      </c>
      <c r="BK277" s="687" t="s">
        <v>483</v>
      </c>
      <c r="BL277" s="683" t="s">
        <v>484</v>
      </c>
      <c r="BM277" s="683" t="s">
        <v>485</v>
      </c>
      <c r="BN277" s="689" t="s">
        <v>486</v>
      </c>
      <c r="BO277" s="689" t="s">
        <v>487</v>
      </c>
      <c r="BP277" s="689" t="s">
        <v>488</v>
      </c>
      <c r="BQ277" s="689" t="s">
        <v>460</v>
      </c>
      <c r="BR277" s="689" t="s">
        <v>489</v>
      </c>
      <c r="BS277" s="683" t="s">
        <v>490</v>
      </c>
      <c r="BT277" s="690" t="s">
        <v>482</v>
      </c>
      <c r="BU277" s="687" t="s">
        <v>491</v>
      </c>
      <c r="BV277" s="691" t="s">
        <v>492</v>
      </c>
      <c r="BW277" s="691" t="s">
        <v>493</v>
      </c>
      <c r="BX277" s="691" t="s">
        <v>494</v>
      </c>
      <c r="BY277" s="691" t="s">
        <v>495</v>
      </c>
      <c r="BZ277" s="691" t="s">
        <v>485</v>
      </c>
      <c r="CA277" s="691" t="s">
        <v>496</v>
      </c>
      <c r="CB277" s="691" t="s">
        <v>497</v>
      </c>
      <c r="CC277" s="691" t="s">
        <v>498</v>
      </c>
      <c r="CD277" s="691" t="s">
        <v>499</v>
      </c>
      <c r="CE277" s="691" t="s">
        <v>500</v>
      </c>
      <c r="CF277" s="691" t="s">
        <v>501</v>
      </c>
      <c r="CG277" s="691" t="s">
        <v>502</v>
      </c>
      <c r="CH277" s="691" t="s">
        <v>503</v>
      </c>
      <c r="CI277" s="691" t="s">
        <v>504</v>
      </c>
      <c r="CJ277" s="691" t="s">
        <v>505</v>
      </c>
      <c r="CK277" s="691" t="s">
        <v>506</v>
      </c>
      <c r="CL277" s="683" t="s">
        <v>507</v>
      </c>
      <c r="CM277" s="687" t="s">
        <v>508</v>
      </c>
      <c r="CN277" s="683" t="s">
        <v>509</v>
      </c>
      <c r="CO277" s="692" t="s">
        <v>510</v>
      </c>
      <c r="CP277" s="683" t="s">
        <v>511</v>
      </c>
      <c r="CQ277" s="681" t="s">
        <v>512</v>
      </c>
      <c r="CR277" s="678" t="s">
        <v>513</v>
      </c>
      <c r="CS277" s="678" t="s">
        <v>514</v>
      </c>
      <c r="CT277" s="679" t="s">
        <v>515</v>
      </c>
      <c r="CU277" s="846" t="s">
        <v>516</v>
      </c>
      <c r="CV277" s="679" t="s">
        <v>517</v>
      </c>
      <c r="CW277" s="678" t="s">
        <v>518</v>
      </c>
      <c r="CX277" s="678" t="s">
        <v>519</v>
      </c>
      <c r="CY277" s="678" t="s">
        <v>520</v>
      </c>
      <c r="CZ277" s="722" t="s">
        <v>444</v>
      </c>
      <c r="DA277" s="695" t="s">
        <v>521</v>
      </c>
      <c r="DB277" s="695" t="s">
        <v>522</v>
      </c>
      <c r="DC277" s="695" t="s">
        <v>523</v>
      </c>
      <c r="DD277" s="695" t="s">
        <v>219</v>
      </c>
      <c r="DE277" s="695" t="s">
        <v>217</v>
      </c>
      <c r="DF277" s="695" t="s">
        <v>437</v>
      </c>
      <c r="DG277" s="695" t="s">
        <v>438</v>
      </c>
      <c r="DH277" s="678" t="s">
        <v>745</v>
      </c>
      <c r="DI277" s="679" t="s">
        <v>525</v>
      </c>
      <c r="DJ277" s="679" t="s">
        <v>526</v>
      </c>
      <c r="DK277" s="679" t="s">
        <v>527</v>
      </c>
      <c r="DL277" s="678" t="s">
        <v>528</v>
      </c>
      <c r="DM277" s="679" t="s">
        <v>529</v>
      </c>
      <c r="DN277" s="679" t="s">
        <v>530</v>
      </c>
      <c r="DO277" s="679" t="s">
        <v>531</v>
      </c>
      <c r="DP277" s="679" t="s">
        <v>532</v>
      </c>
      <c r="DQ277" s="679" t="s">
        <v>533</v>
      </c>
      <c r="DR277" s="679" t="s">
        <v>534</v>
      </c>
      <c r="DS277" s="678" t="s">
        <v>535</v>
      </c>
      <c r="DT277" s="678" t="s">
        <v>536</v>
      </c>
      <c r="DU277" s="701" t="s">
        <v>537</v>
      </c>
      <c r="DV277" s="702" t="s">
        <v>538</v>
      </c>
      <c r="DW277" s="701" t="s">
        <v>539</v>
      </c>
      <c r="DX277" s="703" t="s">
        <v>540</v>
      </c>
      <c r="DY277" s="701" t="s">
        <v>539</v>
      </c>
      <c r="DZ277" s="703" t="s">
        <v>540</v>
      </c>
      <c r="EA277" s="702" t="s">
        <v>539</v>
      </c>
      <c r="EB277" s="704" t="s">
        <v>540</v>
      </c>
    </row>
    <row r="278" spans="1:266" s="705" customFormat="1" ht="17.25" customHeight="1" x14ac:dyDescent="0.35">
      <c r="A278" s="618" t="s">
        <v>308</v>
      </c>
      <c r="B278" s="678"/>
      <c r="C278" s="848"/>
      <c r="D278" s="848"/>
      <c r="E278" s="848"/>
      <c r="F278" s="890" t="s">
        <v>563</v>
      </c>
      <c r="G278" s="890"/>
      <c r="H278" s="849"/>
      <c r="I278" s="848"/>
      <c r="J278" s="848"/>
      <c r="K278" s="848"/>
      <c r="L278" s="848"/>
      <c r="M278" s="848"/>
      <c r="N278" s="848"/>
      <c r="O278" s="848"/>
      <c r="P278" s="848"/>
      <c r="Q278" s="848"/>
      <c r="R278" s="848"/>
      <c r="S278" s="848"/>
      <c r="T278" s="848"/>
      <c r="U278" s="848"/>
      <c r="V278" s="848"/>
      <c r="W278" s="848"/>
      <c r="X278" s="848"/>
      <c r="Y278" s="848"/>
      <c r="Z278" s="849"/>
      <c r="AA278" s="848" t="s">
        <v>890</v>
      </c>
      <c r="AB278" s="848"/>
      <c r="AC278" s="848"/>
      <c r="AD278" s="848"/>
      <c r="AE278" s="850"/>
      <c r="AF278" s="849">
        <v>0</v>
      </c>
      <c r="AG278" s="851"/>
      <c r="AH278" s="851"/>
      <c r="AI278" s="851"/>
      <c r="AJ278" s="848"/>
      <c r="AK278" s="850"/>
      <c r="AL278" s="848"/>
      <c r="AM278" s="848"/>
      <c r="AN278" s="848"/>
      <c r="AO278" s="848"/>
      <c r="AP278" s="848"/>
      <c r="AQ278" s="848"/>
      <c r="AR278" s="848"/>
      <c r="AS278" s="848"/>
      <c r="AT278" s="848"/>
      <c r="AU278" s="848"/>
      <c r="AV278" s="848"/>
      <c r="AW278" s="848"/>
      <c r="AX278" s="848"/>
      <c r="AY278" s="848"/>
      <c r="AZ278" s="848"/>
      <c r="BA278" s="848"/>
      <c r="BB278" s="848"/>
      <c r="BC278" s="848"/>
      <c r="BD278" s="848"/>
      <c r="BE278" s="848"/>
      <c r="BF278" s="848"/>
      <c r="BG278" s="848"/>
      <c r="BH278" s="848"/>
      <c r="BI278" s="848"/>
      <c r="BJ278" s="848"/>
      <c r="BK278" s="848"/>
      <c r="BL278" s="848"/>
      <c r="BM278" s="848"/>
      <c r="BN278" s="848"/>
      <c r="BO278" s="848"/>
      <c r="BP278" s="848"/>
      <c r="BQ278" s="848"/>
      <c r="BR278" s="848"/>
      <c r="BS278" s="848"/>
      <c r="BT278" s="848"/>
      <c r="BU278" s="848"/>
      <c r="BV278" s="848"/>
      <c r="BW278" s="848"/>
      <c r="BX278" s="848"/>
      <c r="BY278" s="848"/>
      <c r="BZ278" s="848"/>
      <c r="CA278" s="848"/>
      <c r="CB278" s="848"/>
      <c r="CC278" s="848"/>
      <c r="CD278" s="848"/>
      <c r="CE278" s="848"/>
      <c r="CF278" s="848"/>
      <c r="CG278" s="848"/>
      <c r="CH278" s="848"/>
      <c r="CI278" s="848"/>
      <c r="CJ278" s="848"/>
      <c r="CK278" s="848"/>
      <c r="CL278" s="848" t="s">
        <v>308</v>
      </c>
      <c r="CM278" s="848"/>
      <c r="CN278" s="852"/>
      <c r="CO278" s="848"/>
      <c r="CP278" s="848"/>
      <c r="CQ278" s="848" t="s">
        <v>308</v>
      </c>
      <c r="CR278" s="848" t="s">
        <v>308</v>
      </c>
      <c r="CS278" s="853"/>
      <c r="CT278" s="854"/>
      <c r="CU278" s="855"/>
      <c r="CV278" s="849"/>
      <c r="CW278" s="849"/>
      <c r="CX278" s="854"/>
      <c r="CY278" s="856">
        <v>0</v>
      </c>
      <c r="CZ278" s="856">
        <v>0</v>
      </c>
      <c r="DA278" s="854">
        <v>0</v>
      </c>
      <c r="DB278" s="854">
        <v>0</v>
      </c>
      <c r="DC278" s="854">
        <v>0</v>
      </c>
      <c r="DD278" s="854">
        <v>0</v>
      </c>
      <c r="DE278" s="854">
        <v>0</v>
      </c>
      <c r="DF278" s="854">
        <v>0</v>
      </c>
      <c r="DG278" s="854">
        <v>0</v>
      </c>
      <c r="DH278" s="849">
        <v>0</v>
      </c>
      <c r="DI278" s="849">
        <v>0</v>
      </c>
      <c r="DJ278" s="849">
        <v>0</v>
      </c>
      <c r="DK278" s="849">
        <v>0</v>
      </c>
      <c r="DL278" s="849">
        <v>0</v>
      </c>
      <c r="DM278" s="849">
        <v>0</v>
      </c>
      <c r="DN278" s="849">
        <v>0</v>
      </c>
      <c r="DO278" s="857">
        <v>0</v>
      </c>
      <c r="DP278" s="849"/>
      <c r="DQ278" s="849"/>
      <c r="DR278" s="849"/>
      <c r="DS278" s="849"/>
      <c r="DT278" s="854"/>
      <c r="DU278" s="850"/>
      <c r="DV278" s="850"/>
      <c r="DW278" s="849"/>
      <c r="DX278" s="858"/>
      <c r="DY278" s="849"/>
      <c r="DZ278" s="858"/>
      <c r="EA278" s="849"/>
      <c r="EB278" s="858"/>
    </row>
    <row r="279" spans="1:266" ht="17.25" customHeight="1" x14ac:dyDescent="0.35">
      <c r="A279" s="618" t="s">
        <v>1084</v>
      </c>
      <c r="B279" s="730">
        <v>105</v>
      </c>
      <c r="C279" s="730" t="s">
        <v>1085</v>
      </c>
      <c r="D279" s="730" t="s">
        <v>1085</v>
      </c>
      <c r="E279" s="730">
        <v>5</v>
      </c>
      <c r="F279" s="731" t="s">
        <v>574</v>
      </c>
      <c r="G279" s="732">
        <v>1</v>
      </c>
      <c r="H279" s="826">
        <v>46196</v>
      </c>
      <c r="I279" s="730">
        <v>36</v>
      </c>
      <c r="J279" s="730" t="s">
        <v>308</v>
      </c>
      <c r="K279" s="730">
        <v>37</v>
      </c>
      <c r="L279" s="730" t="s">
        <v>1086</v>
      </c>
      <c r="M279" s="735" t="s">
        <v>1084</v>
      </c>
      <c r="N279" s="735">
        <v>0</v>
      </c>
      <c r="O279" s="735" t="s">
        <v>390</v>
      </c>
      <c r="P279" s="735">
        <v>0</v>
      </c>
      <c r="Q279" s="735" t="s">
        <v>390</v>
      </c>
      <c r="R279" s="735" t="s">
        <v>170</v>
      </c>
      <c r="S279" s="735" t="s">
        <v>308</v>
      </c>
      <c r="T279" s="735" t="s">
        <v>754</v>
      </c>
      <c r="U279" s="735">
        <v>411</v>
      </c>
      <c r="V279" s="735" t="s">
        <v>308</v>
      </c>
      <c r="W279" s="735"/>
      <c r="X279" s="735"/>
      <c r="Y279" s="735"/>
      <c r="Z279" s="763"/>
      <c r="AA279" s="735" t="s">
        <v>309</v>
      </c>
      <c r="AB279" s="735" t="s">
        <v>750</v>
      </c>
      <c r="AC279" s="735" t="s">
        <v>589</v>
      </c>
      <c r="AD279" s="735">
        <v>666</v>
      </c>
      <c r="AE279" s="738">
        <v>666</v>
      </c>
      <c r="AF279" s="763" t="s">
        <v>390</v>
      </c>
      <c r="AG279" s="765"/>
      <c r="AH279" s="765"/>
      <c r="AI279" s="765" t="s">
        <v>308</v>
      </c>
      <c r="AJ279" s="740">
        <v>6</v>
      </c>
      <c r="AK279" s="766"/>
      <c r="AL279" s="740"/>
      <c r="AM279" s="767">
        <v>0</v>
      </c>
      <c r="AN279" s="767"/>
      <c r="AO279" s="767"/>
      <c r="AP279" s="767"/>
      <c r="AQ279" s="767"/>
      <c r="AR279" s="767"/>
      <c r="AS279" s="767"/>
      <c r="AT279" s="767"/>
      <c r="AU279" s="767"/>
      <c r="AV279" s="767"/>
      <c r="AW279" s="767"/>
      <c r="AX279" s="767"/>
      <c r="AY279" s="767"/>
      <c r="AZ279" s="767"/>
      <c r="BA279" s="767"/>
      <c r="BB279" s="767">
        <v>0</v>
      </c>
      <c r="BC279" s="767">
        <v>0</v>
      </c>
      <c r="BD279" s="767">
        <v>0</v>
      </c>
      <c r="BE279" s="767">
        <v>0</v>
      </c>
      <c r="BF279" s="767">
        <v>0</v>
      </c>
      <c r="BG279" s="767">
        <v>0</v>
      </c>
      <c r="BH279" s="767">
        <v>0</v>
      </c>
      <c r="BI279" s="767">
        <v>0</v>
      </c>
      <c r="BJ279" s="767"/>
      <c r="BK279" s="767">
        <v>0</v>
      </c>
      <c r="BL279" s="767"/>
      <c r="BM279" s="767"/>
      <c r="BN279" s="767" t="s">
        <v>308</v>
      </c>
      <c r="BO279" s="767" t="s">
        <v>308</v>
      </c>
      <c r="BP279" s="767" t="s">
        <v>308</v>
      </c>
      <c r="BQ279" s="767" t="s">
        <v>308</v>
      </c>
      <c r="BR279" s="767"/>
      <c r="BS279" s="767" t="s">
        <v>397</v>
      </c>
      <c r="BT279" s="767"/>
      <c r="BU279" s="767" t="s">
        <v>579</v>
      </c>
      <c r="BV279" s="767"/>
      <c r="BW279" s="767"/>
      <c r="BX279" s="767"/>
      <c r="BY279" s="767"/>
      <c r="BZ279" s="767"/>
      <c r="CA279" s="767"/>
      <c r="CB279" s="767"/>
      <c r="CC279" s="767"/>
      <c r="CD279" s="767"/>
      <c r="CE279" s="767"/>
      <c r="CF279" s="767"/>
      <c r="CG279" s="767"/>
      <c r="CH279" s="767"/>
      <c r="CI279" s="767"/>
      <c r="CJ279" s="767"/>
      <c r="CK279" s="768"/>
      <c r="CL279" s="768" t="s">
        <v>397</v>
      </c>
      <c r="CM279" s="768">
        <v>0</v>
      </c>
      <c r="CN279" s="768">
        <v>0</v>
      </c>
      <c r="CO279" s="768" t="s">
        <v>397</v>
      </c>
      <c r="CP279" s="768">
        <v>0</v>
      </c>
      <c r="CQ279" s="768">
        <v>0</v>
      </c>
      <c r="CR279" s="735">
        <v>666</v>
      </c>
      <c r="CS279" s="769"/>
      <c r="CT279" s="745">
        <v>46279</v>
      </c>
      <c r="CU279" s="746" t="s">
        <v>590</v>
      </c>
      <c r="CV279" s="763"/>
      <c r="CW279" s="763"/>
      <c r="CX279" s="860">
        <v>46223</v>
      </c>
      <c r="CY279" s="747">
        <v>0</v>
      </c>
      <c r="CZ279" s="747">
        <v>0</v>
      </c>
      <c r="DA279" s="748">
        <v>0</v>
      </c>
      <c r="DB279" s="748">
        <v>0</v>
      </c>
      <c r="DC279" s="748">
        <v>0</v>
      </c>
      <c r="DD279" s="748" t="s">
        <v>390</v>
      </c>
      <c r="DE279" s="748" t="s">
        <v>397</v>
      </c>
      <c r="DF279" s="748" t="s">
        <v>397</v>
      </c>
      <c r="DG279" s="748" t="s">
        <v>397</v>
      </c>
      <c r="DH279" s="770">
        <v>0</v>
      </c>
      <c r="DI279" s="763" t="s">
        <v>390</v>
      </c>
      <c r="DJ279" s="763" t="s">
        <v>397</v>
      </c>
      <c r="DK279" s="763" t="s">
        <v>390</v>
      </c>
      <c r="DL279" s="763" t="s">
        <v>390</v>
      </c>
      <c r="DM279" s="763" t="s">
        <v>390</v>
      </c>
      <c r="DN279" s="763" t="s">
        <v>390</v>
      </c>
      <c r="DO279" s="771">
        <v>0</v>
      </c>
      <c r="DP279" s="763">
        <v>46276</v>
      </c>
      <c r="DQ279" s="763">
        <v>46276</v>
      </c>
      <c r="DR279" s="763">
        <v>46276</v>
      </c>
      <c r="DS279" s="770">
        <v>46276</v>
      </c>
      <c r="DT279" s="752">
        <v>46276</v>
      </c>
      <c r="DU279" s="753">
        <v>-7</v>
      </c>
      <c r="DV279" s="753" t="s">
        <v>308</v>
      </c>
      <c r="DW279" s="754">
        <v>46269</v>
      </c>
      <c r="DX279" s="755">
        <v>46269</v>
      </c>
      <c r="DY279" s="754" t="e">
        <v>#VALUE!</v>
      </c>
      <c r="DZ279" s="754" t="e">
        <v>#VALUE!</v>
      </c>
      <c r="EA279" s="754"/>
      <c r="EB279" s="754"/>
      <c r="HA279" s="756" t="s">
        <v>397</v>
      </c>
      <c r="HB279" s="756" t="s">
        <v>397</v>
      </c>
      <c r="HC279" s="756" t="s">
        <v>397</v>
      </c>
      <c r="HD279" s="756" t="s">
        <v>397</v>
      </c>
      <c r="HE279" s="756" t="s">
        <v>397</v>
      </c>
      <c r="HF279" s="756" t="s">
        <v>397</v>
      </c>
      <c r="HG279" s="756" t="s">
        <v>397</v>
      </c>
      <c r="HH279" s="756" t="s">
        <v>397</v>
      </c>
      <c r="HI279" s="756" t="s">
        <v>397</v>
      </c>
      <c r="HJ279" s="756" t="s">
        <v>397</v>
      </c>
      <c r="HK279"/>
      <c r="HL279"/>
      <c r="HM279"/>
      <c r="HN279" s="756" t="str">
        <f t="shared" ref="HN279:HN324" si="9">IF(HA279&lt;&gt;"X","SDI",IF(HE279&lt;&gt;"X","CBMJ",IF(HK279&lt;&gt;"X","AUTO PRINT","INHOUSE")))</f>
        <v>AUTO PRINT</v>
      </c>
      <c r="HO279"/>
      <c r="HP279" s="757" t="s">
        <v>572</v>
      </c>
      <c r="HQ279" s="757" t="s">
        <v>572</v>
      </c>
      <c r="HR279" s="757" t="s">
        <v>572</v>
      </c>
      <c r="HS279"/>
      <c r="HW279" s="758"/>
      <c r="HX279"/>
      <c r="HY279" s="759" t="s">
        <v>572</v>
      </c>
      <c r="HZ279" s="759" t="s">
        <v>572</v>
      </c>
      <c r="IA279" s="759" t="s">
        <v>572</v>
      </c>
      <c r="IC279" s="760" t="s">
        <v>572</v>
      </c>
      <c r="ID279" s="760" t="s">
        <v>572</v>
      </c>
      <c r="IE279" s="760" t="s">
        <v>572</v>
      </c>
      <c r="IF279" s="761" t="s">
        <v>572</v>
      </c>
      <c r="IG279" s="619" t="str">
        <f t="shared" ref="IG279:IG324" si="10">IF(COUNTIF(IC279:IF279,"AUTO PRINTING*")&gt;0,"AUTO PRINTING","IN HOUSE (MANUAL)")</f>
        <v>IN HOUSE (MANUAL)</v>
      </c>
      <c r="II279" s="761" t="s">
        <v>572</v>
      </c>
      <c r="IK279" s="761" t="str">
        <f>IFERROR(VLOOKUP($M279,#REF!,13,0),"IN HOUSE (MANUAL)")</f>
        <v>IN HOUSE (MANUAL)</v>
      </c>
      <c r="IM279" s="760" t="s">
        <v>572</v>
      </c>
      <c r="IN279" s="760" t="s">
        <v>572</v>
      </c>
      <c r="IO279" s="760" t="s">
        <v>572</v>
      </c>
      <c r="IQ279" s="760" t="s">
        <v>572</v>
      </c>
      <c r="IR279" s="760" t="s">
        <v>572</v>
      </c>
      <c r="IT279" s="760" t="s">
        <v>572</v>
      </c>
      <c r="IV279" s="760" t="s">
        <v>572</v>
      </c>
      <c r="IW279" s="760" t="s">
        <v>572</v>
      </c>
      <c r="IY279" s="760" t="s">
        <v>572</v>
      </c>
      <c r="IZ279" s="760" t="s">
        <v>572</v>
      </c>
      <c r="JB279" s="760" t="s">
        <v>922</v>
      </c>
      <c r="JC279" s="760">
        <v>0</v>
      </c>
      <c r="JE279" s="760" t="s">
        <v>572</v>
      </c>
      <c r="JF279" s="760" t="s">
        <v>572</v>
      </c>
    </row>
    <row r="280" spans="1:266" ht="17.25" customHeight="1" x14ac:dyDescent="0.35">
      <c r="A280" s="618" t="s">
        <v>1087</v>
      </c>
      <c r="B280" s="730">
        <v>106</v>
      </c>
      <c r="C280" s="730" t="s">
        <v>1085</v>
      </c>
      <c r="D280" s="730" t="s">
        <v>1085</v>
      </c>
      <c r="E280" s="730">
        <v>5</v>
      </c>
      <c r="F280" s="731" t="s">
        <v>574</v>
      </c>
      <c r="G280" s="732">
        <v>1</v>
      </c>
      <c r="H280" s="826">
        <v>46196</v>
      </c>
      <c r="I280" s="730">
        <v>36</v>
      </c>
      <c r="J280" s="730" t="s">
        <v>308</v>
      </c>
      <c r="K280" s="730">
        <v>37</v>
      </c>
      <c r="L280" s="730" t="s">
        <v>1088</v>
      </c>
      <c r="M280" s="735" t="s">
        <v>1087</v>
      </c>
      <c r="N280" s="735">
        <v>0</v>
      </c>
      <c r="O280" s="735" t="s">
        <v>390</v>
      </c>
      <c r="P280" s="735">
        <v>0</v>
      </c>
      <c r="Q280" s="735" t="s">
        <v>390</v>
      </c>
      <c r="R280" s="735" t="s">
        <v>170</v>
      </c>
      <c r="S280" s="735" t="s">
        <v>308</v>
      </c>
      <c r="T280" s="735" t="s">
        <v>761</v>
      </c>
      <c r="U280" s="735">
        <v>411</v>
      </c>
      <c r="V280" s="735" t="s">
        <v>308</v>
      </c>
      <c r="W280" s="735"/>
      <c r="X280" s="735"/>
      <c r="Y280" s="735"/>
      <c r="Z280" s="763"/>
      <c r="AA280" s="735" t="s">
        <v>309</v>
      </c>
      <c r="AB280" s="735" t="s">
        <v>750</v>
      </c>
      <c r="AC280" s="735" t="s">
        <v>589</v>
      </c>
      <c r="AD280" s="735">
        <v>1860</v>
      </c>
      <c r="AE280" s="738">
        <v>1860</v>
      </c>
      <c r="AF280" s="763" t="s">
        <v>390</v>
      </c>
      <c r="AG280" s="765"/>
      <c r="AH280" s="765"/>
      <c r="AI280" s="765" t="s">
        <v>308</v>
      </c>
      <c r="AJ280" s="740">
        <v>7</v>
      </c>
      <c r="AK280" s="766"/>
      <c r="AL280" s="740"/>
      <c r="AM280" s="767">
        <v>0</v>
      </c>
      <c r="AN280" s="767"/>
      <c r="AO280" s="767"/>
      <c r="AP280" s="767"/>
      <c r="AQ280" s="767"/>
      <c r="AR280" s="767"/>
      <c r="AS280" s="767"/>
      <c r="AT280" s="767"/>
      <c r="AU280" s="767"/>
      <c r="AV280" s="767"/>
      <c r="AW280" s="767"/>
      <c r="AX280" s="767"/>
      <c r="AY280" s="767"/>
      <c r="AZ280" s="767"/>
      <c r="BA280" s="767"/>
      <c r="BB280" s="767">
        <v>0</v>
      </c>
      <c r="BC280" s="767">
        <v>0</v>
      </c>
      <c r="BD280" s="767">
        <v>0</v>
      </c>
      <c r="BE280" s="767">
        <v>0</v>
      </c>
      <c r="BF280" s="767">
        <v>0</v>
      </c>
      <c r="BG280" s="767">
        <v>0</v>
      </c>
      <c r="BH280" s="767">
        <v>0</v>
      </c>
      <c r="BI280" s="767">
        <v>0</v>
      </c>
      <c r="BJ280" s="767"/>
      <c r="BK280" s="767">
        <v>0</v>
      </c>
      <c r="BL280" s="767"/>
      <c r="BM280" s="767"/>
      <c r="BN280" s="767" t="s">
        <v>308</v>
      </c>
      <c r="BO280" s="767" t="s">
        <v>308</v>
      </c>
      <c r="BP280" s="767" t="s">
        <v>308</v>
      </c>
      <c r="BQ280" s="767" t="s">
        <v>308</v>
      </c>
      <c r="BR280" s="767"/>
      <c r="BS280" s="767" t="s">
        <v>397</v>
      </c>
      <c r="BT280" s="767"/>
      <c r="BU280" s="767" t="s">
        <v>579</v>
      </c>
      <c r="BV280" s="767"/>
      <c r="BW280" s="767"/>
      <c r="BX280" s="767"/>
      <c r="BY280" s="767"/>
      <c r="BZ280" s="767"/>
      <c r="CA280" s="767"/>
      <c r="CB280" s="767"/>
      <c r="CC280" s="767"/>
      <c r="CD280" s="767"/>
      <c r="CE280" s="767"/>
      <c r="CF280" s="767"/>
      <c r="CG280" s="767"/>
      <c r="CH280" s="767"/>
      <c r="CI280" s="767"/>
      <c r="CJ280" s="767"/>
      <c r="CK280" s="768"/>
      <c r="CL280" s="768" t="s">
        <v>397</v>
      </c>
      <c r="CM280" s="768">
        <v>0</v>
      </c>
      <c r="CN280" s="768">
        <v>0</v>
      </c>
      <c r="CO280" s="768" t="s">
        <v>397</v>
      </c>
      <c r="CP280" s="768">
        <v>0</v>
      </c>
      <c r="CQ280" s="768">
        <v>0</v>
      </c>
      <c r="CR280" s="735">
        <v>843</v>
      </c>
      <c r="CS280" s="769"/>
      <c r="CT280" s="745">
        <v>46279</v>
      </c>
      <c r="CU280" s="746" t="s">
        <v>590</v>
      </c>
      <c r="CV280" s="763"/>
      <c r="CW280" s="763"/>
      <c r="CX280" s="860">
        <v>46223</v>
      </c>
      <c r="CY280" s="747">
        <v>0</v>
      </c>
      <c r="CZ280" s="747">
        <v>0</v>
      </c>
      <c r="DA280" s="748">
        <v>0</v>
      </c>
      <c r="DB280" s="748">
        <v>0</v>
      </c>
      <c r="DC280" s="748">
        <v>0</v>
      </c>
      <c r="DD280" s="748" t="s">
        <v>390</v>
      </c>
      <c r="DE280" s="748" t="s">
        <v>397</v>
      </c>
      <c r="DF280" s="748" t="s">
        <v>397</v>
      </c>
      <c r="DG280" s="748" t="s">
        <v>397</v>
      </c>
      <c r="DH280" s="770">
        <v>0</v>
      </c>
      <c r="DI280" s="763" t="s">
        <v>390</v>
      </c>
      <c r="DJ280" s="763" t="s">
        <v>397</v>
      </c>
      <c r="DK280" s="763" t="s">
        <v>390</v>
      </c>
      <c r="DL280" s="763" t="s">
        <v>390</v>
      </c>
      <c r="DM280" s="763" t="s">
        <v>390</v>
      </c>
      <c r="DN280" s="763" t="s">
        <v>390</v>
      </c>
      <c r="DO280" s="771">
        <v>0</v>
      </c>
      <c r="DP280" s="763">
        <v>46276</v>
      </c>
      <c r="DQ280" s="763">
        <v>46276</v>
      </c>
      <c r="DR280" s="763">
        <v>46276</v>
      </c>
      <c r="DS280" s="770">
        <v>46276</v>
      </c>
      <c r="DT280" s="752">
        <v>46276</v>
      </c>
      <c r="DU280" s="753">
        <v>-7</v>
      </c>
      <c r="DV280" s="753" t="s">
        <v>308</v>
      </c>
      <c r="DW280" s="754">
        <v>46269</v>
      </c>
      <c r="DX280" s="755">
        <v>46269</v>
      </c>
      <c r="DY280" s="754" t="e">
        <v>#VALUE!</v>
      </c>
      <c r="DZ280" s="754" t="e">
        <v>#VALUE!</v>
      </c>
      <c r="EA280" s="754"/>
      <c r="EB280" s="754"/>
      <c r="HA280" s="756" t="s">
        <v>397</v>
      </c>
      <c r="HB280" s="756" t="s">
        <v>397</v>
      </c>
      <c r="HC280" s="756" t="s">
        <v>397</v>
      </c>
      <c r="HD280" s="756" t="s">
        <v>397</v>
      </c>
      <c r="HE280" s="756" t="s">
        <v>397</v>
      </c>
      <c r="HF280" s="756" t="s">
        <v>397</v>
      </c>
      <c r="HG280" s="756" t="s">
        <v>397</v>
      </c>
      <c r="HH280" s="756" t="s">
        <v>397</v>
      </c>
      <c r="HI280" s="756" t="s">
        <v>397</v>
      </c>
      <c r="HJ280" s="756" t="s">
        <v>397</v>
      </c>
      <c r="HK280"/>
      <c r="HL280"/>
      <c r="HM280"/>
      <c r="HN280" s="756" t="str">
        <f t="shared" si="9"/>
        <v>AUTO PRINT</v>
      </c>
      <c r="HO280"/>
      <c r="HP280" s="757" t="s">
        <v>572</v>
      </c>
      <c r="HQ280" s="757" t="s">
        <v>572</v>
      </c>
      <c r="HR280" s="757" t="s">
        <v>572</v>
      </c>
      <c r="HS280"/>
      <c r="HW280" s="758"/>
      <c r="HX280"/>
      <c r="HY280" s="759" t="s">
        <v>572</v>
      </c>
      <c r="HZ280" s="759" t="s">
        <v>572</v>
      </c>
      <c r="IA280" s="759" t="s">
        <v>572</v>
      </c>
      <c r="IC280" s="760" t="s">
        <v>572</v>
      </c>
      <c r="ID280" s="760" t="s">
        <v>572</v>
      </c>
      <c r="IE280" s="760" t="s">
        <v>572</v>
      </c>
      <c r="IF280" s="761" t="s">
        <v>572</v>
      </c>
      <c r="IG280" s="619" t="str">
        <f t="shared" si="10"/>
        <v>IN HOUSE (MANUAL)</v>
      </c>
      <c r="II280" s="761" t="s">
        <v>572</v>
      </c>
      <c r="IK280" s="761" t="str">
        <f>IFERROR(VLOOKUP($M280,#REF!,13,0),"IN HOUSE (MANUAL)")</f>
        <v>IN HOUSE (MANUAL)</v>
      </c>
      <c r="IM280" s="760" t="s">
        <v>572</v>
      </c>
      <c r="IN280" s="760" t="s">
        <v>572</v>
      </c>
      <c r="IO280" s="760" t="s">
        <v>572</v>
      </c>
      <c r="IQ280" s="760" t="s">
        <v>572</v>
      </c>
      <c r="IR280" s="760" t="s">
        <v>572</v>
      </c>
      <c r="IT280" s="760" t="s">
        <v>572</v>
      </c>
      <c r="IV280" s="760" t="s">
        <v>572</v>
      </c>
      <c r="IW280" s="760" t="s">
        <v>572</v>
      </c>
      <c r="IY280" s="760" t="s">
        <v>572</v>
      </c>
      <c r="IZ280" s="760" t="s">
        <v>572</v>
      </c>
      <c r="JB280" s="760" t="s">
        <v>922</v>
      </c>
      <c r="JC280" s="760">
        <v>0</v>
      </c>
      <c r="JE280" s="760" t="s">
        <v>572</v>
      </c>
      <c r="JF280" s="760" t="s">
        <v>572</v>
      </c>
    </row>
    <row r="281" spans="1:266" ht="17.25" customHeight="1" x14ac:dyDescent="0.35">
      <c r="A281" s="618" t="s">
        <v>1089</v>
      </c>
      <c r="B281" s="730">
        <v>107</v>
      </c>
      <c r="C281" s="730" t="s">
        <v>1085</v>
      </c>
      <c r="D281" s="730" t="s">
        <v>1085</v>
      </c>
      <c r="E281" s="730">
        <v>5</v>
      </c>
      <c r="F281" s="731" t="s">
        <v>574</v>
      </c>
      <c r="G281" s="732">
        <v>1</v>
      </c>
      <c r="H281" s="826">
        <v>46196</v>
      </c>
      <c r="I281" s="730">
        <v>36</v>
      </c>
      <c r="J281" s="730" t="s">
        <v>308</v>
      </c>
      <c r="K281" s="730">
        <v>37</v>
      </c>
      <c r="L281" s="730" t="s">
        <v>1090</v>
      </c>
      <c r="M281" s="735" t="s">
        <v>1089</v>
      </c>
      <c r="N281" s="735">
        <v>0</v>
      </c>
      <c r="O281" s="735" t="s">
        <v>390</v>
      </c>
      <c r="P281" s="735">
        <v>0</v>
      </c>
      <c r="Q281" s="735" t="s">
        <v>390</v>
      </c>
      <c r="R281" s="735" t="s">
        <v>170</v>
      </c>
      <c r="S281" s="735" t="s">
        <v>308</v>
      </c>
      <c r="T281" s="735" t="s">
        <v>761</v>
      </c>
      <c r="U281" s="735">
        <v>411</v>
      </c>
      <c r="V281" s="735" t="s">
        <v>308</v>
      </c>
      <c r="W281" s="735"/>
      <c r="X281" s="735"/>
      <c r="Y281" s="735"/>
      <c r="Z281" s="763"/>
      <c r="AA281" s="735" t="s">
        <v>309</v>
      </c>
      <c r="AB281" s="735" t="s">
        <v>750</v>
      </c>
      <c r="AC281" s="735" t="s">
        <v>589</v>
      </c>
      <c r="AD281" s="735">
        <v>1662</v>
      </c>
      <c r="AE281" s="738">
        <v>1662</v>
      </c>
      <c r="AF281" s="763" t="s">
        <v>390</v>
      </c>
      <c r="AG281" s="765"/>
      <c r="AH281" s="765"/>
      <c r="AI281" s="765" t="s">
        <v>308</v>
      </c>
      <c r="AJ281" s="740">
        <v>8</v>
      </c>
      <c r="AK281" s="766"/>
      <c r="AL281" s="740"/>
      <c r="AM281" s="767">
        <v>0</v>
      </c>
      <c r="AN281" s="767"/>
      <c r="AO281" s="767"/>
      <c r="AP281" s="767"/>
      <c r="AQ281" s="767"/>
      <c r="AR281" s="767"/>
      <c r="AS281" s="767"/>
      <c r="AT281" s="767"/>
      <c r="AU281" s="767"/>
      <c r="AV281" s="767"/>
      <c r="AW281" s="767"/>
      <c r="AX281" s="767"/>
      <c r="AY281" s="767"/>
      <c r="AZ281" s="767"/>
      <c r="BA281" s="767"/>
      <c r="BB281" s="767">
        <v>0</v>
      </c>
      <c r="BC281" s="767">
        <v>0</v>
      </c>
      <c r="BD281" s="767">
        <v>0</v>
      </c>
      <c r="BE281" s="767">
        <v>0</v>
      </c>
      <c r="BF281" s="767">
        <v>0</v>
      </c>
      <c r="BG281" s="767">
        <v>0</v>
      </c>
      <c r="BH281" s="767">
        <v>0</v>
      </c>
      <c r="BI281" s="767">
        <v>0</v>
      </c>
      <c r="BJ281" s="767"/>
      <c r="BK281" s="767">
        <v>0</v>
      </c>
      <c r="BL281" s="767"/>
      <c r="BM281" s="767"/>
      <c r="BN281" s="767" t="s">
        <v>308</v>
      </c>
      <c r="BO281" s="767" t="s">
        <v>308</v>
      </c>
      <c r="BP281" s="767" t="s">
        <v>308</v>
      </c>
      <c r="BQ281" s="767" t="s">
        <v>308</v>
      </c>
      <c r="BR281" s="767"/>
      <c r="BS281" s="767" t="s">
        <v>397</v>
      </c>
      <c r="BT281" s="767"/>
      <c r="BU281" s="767" t="s">
        <v>579</v>
      </c>
      <c r="BV281" s="767"/>
      <c r="BW281" s="767"/>
      <c r="BX281" s="767"/>
      <c r="BY281" s="767"/>
      <c r="BZ281" s="767"/>
      <c r="CA281" s="767"/>
      <c r="CB281" s="767"/>
      <c r="CC281" s="767"/>
      <c r="CD281" s="767"/>
      <c r="CE281" s="767"/>
      <c r="CF281" s="767"/>
      <c r="CG281" s="767"/>
      <c r="CH281" s="767"/>
      <c r="CI281" s="767"/>
      <c r="CJ281" s="767"/>
      <c r="CK281" s="768"/>
      <c r="CL281" s="768" t="s">
        <v>397</v>
      </c>
      <c r="CM281" s="768">
        <v>0</v>
      </c>
      <c r="CN281" s="768">
        <v>0</v>
      </c>
      <c r="CO281" s="768" t="s">
        <v>397</v>
      </c>
      <c r="CP281" s="768">
        <v>0</v>
      </c>
      <c r="CQ281" s="768">
        <v>0</v>
      </c>
      <c r="CR281" s="735">
        <v>1662</v>
      </c>
      <c r="CS281" s="769"/>
      <c r="CT281" s="745">
        <v>46279</v>
      </c>
      <c r="CU281" s="746" t="s">
        <v>590</v>
      </c>
      <c r="CV281" s="763"/>
      <c r="CW281" s="763"/>
      <c r="CX281" s="860">
        <v>46223</v>
      </c>
      <c r="CY281" s="747">
        <v>0</v>
      </c>
      <c r="CZ281" s="747">
        <v>0</v>
      </c>
      <c r="DA281" s="748">
        <v>0</v>
      </c>
      <c r="DB281" s="748">
        <v>0</v>
      </c>
      <c r="DC281" s="748">
        <v>0</v>
      </c>
      <c r="DD281" s="748" t="s">
        <v>390</v>
      </c>
      <c r="DE281" s="748" t="s">
        <v>397</v>
      </c>
      <c r="DF281" s="748" t="s">
        <v>397</v>
      </c>
      <c r="DG281" s="748" t="s">
        <v>397</v>
      </c>
      <c r="DH281" s="770">
        <v>0</v>
      </c>
      <c r="DI281" s="763" t="s">
        <v>390</v>
      </c>
      <c r="DJ281" s="763" t="s">
        <v>397</v>
      </c>
      <c r="DK281" s="763" t="s">
        <v>390</v>
      </c>
      <c r="DL281" s="763" t="s">
        <v>390</v>
      </c>
      <c r="DM281" s="763" t="s">
        <v>390</v>
      </c>
      <c r="DN281" s="763" t="s">
        <v>390</v>
      </c>
      <c r="DO281" s="771">
        <v>0</v>
      </c>
      <c r="DP281" s="763">
        <v>46276</v>
      </c>
      <c r="DQ281" s="763">
        <v>46276</v>
      </c>
      <c r="DR281" s="763">
        <v>46276</v>
      </c>
      <c r="DS281" s="770">
        <v>46276</v>
      </c>
      <c r="DT281" s="752">
        <v>46276</v>
      </c>
      <c r="DU281" s="753">
        <v>-7</v>
      </c>
      <c r="DV281" s="753" t="s">
        <v>308</v>
      </c>
      <c r="DW281" s="754">
        <v>46269</v>
      </c>
      <c r="DX281" s="755">
        <v>46269</v>
      </c>
      <c r="DY281" s="754" t="e">
        <v>#VALUE!</v>
      </c>
      <c r="DZ281" s="754" t="e">
        <v>#VALUE!</v>
      </c>
      <c r="EA281" s="754"/>
      <c r="EB281" s="754"/>
      <c r="HA281" s="756" t="s">
        <v>397</v>
      </c>
      <c r="HB281" s="756" t="s">
        <v>397</v>
      </c>
      <c r="HC281" s="756" t="s">
        <v>397</v>
      </c>
      <c r="HD281" s="756" t="s">
        <v>397</v>
      </c>
      <c r="HE281" s="756" t="s">
        <v>397</v>
      </c>
      <c r="HF281" s="756" t="s">
        <v>397</v>
      </c>
      <c r="HG281" s="756" t="s">
        <v>397</v>
      </c>
      <c r="HH281" s="756" t="s">
        <v>397</v>
      </c>
      <c r="HI281" s="756" t="s">
        <v>397</v>
      </c>
      <c r="HJ281" s="756" t="s">
        <v>397</v>
      </c>
      <c r="HK281"/>
      <c r="HL281"/>
      <c r="HM281"/>
      <c r="HN281" s="756" t="str">
        <f t="shared" si="9"/>
        <v>AUTO PRINT</v>
      </c>
      <c r="HO281"/>
      <c r="HP281" s="757" t="s">
        <v>572</v>
      </c>
      <c r="HQ281" s="757" t="s">
        <v>572</v>
      </c>
      <c r="HR281" s="757" t="s">
        <v>572</v>
      </c>
      <c r="HS281"/>
      <c r="HW281" s="758"/>
      <c r="HX281"/>
      <c r="HY281" s="759" t="s">
        <v>572</v>
      </c>
      <c r="HZ281" s="759" t="s">
        <v>572</v>
      </c>
      <c r="IA281" s="759" t="s">
        <v>572</v>
      </c>
      <c r="IC281" s="760" t="s">
        <v>572</v>
      </c>
      <c r="ID281" s="760" t="s">
        <v>572</v>
      </c>
      <c r="IE281" s="760" t="s">
        <v>572</v>
      </c>
      <c r="IF281" s="761" t="s">
        <v>572</v>
      </c>
      <c r="IG281" s="619" t="str">
        <f t="shared" si="10"/>
        <v>IN HOUSE (MANUAL)</v>
      </c>
      <c r="II281" s="761" t="s">
        <v>572</v>
      </c>
      <c r="IK281" s="761" t="str">
        <f>IFERROR(VLOOKUP($M281,#REF!,13,0),"IN HOUSE (MANUAL)")</f>
        <v>IN HOUSE (MANUAL)</v>
      </c>
      <c r="IM281" s="760" t="s">
        <v>572</v>
      </c>
      <c r="IN281" s="760" t="s">
        <v>572</v>
      </c>
      <c r="IO281" s="760" t="s">
        <v>572</v>
      </c>
      <c r="IQ281" s="760" t="s">
        <v>572</v>
      </c>
      <c r="IR281" s="760" t="s">
        <v>572</v>
      </c>
      <c r="IT281" s="760" t="s">
        <v>572</v>
      </c>
      <c r="IV281" s="760" t="s">
        <v>572</v>
      </c>
      <c r="IW281" s="760" t="s">
        <v>572</v>
      </c>
      <c r="IY281" s="760" t="s">
        <v>572</v>
      </c>
      <c r="IZ281" s="760" t="s">
        <v>572</v>
      </c>
      <c r="JB281" s="760" t="s">
        <v>922</v>
      </c>
      <c r="JC281" s="760">
        <v>0</v>
      </c>
      <c r="JE281" s="760" t="s">
        <v>572</v>
      </c>
      <c r="JF281" s="760" t="s">
        <v>572</v>
      </c>
    </row>
    <row r="282" spans="1:266" ht="17.25" customHeight="1" x14ac:dyDescent="0.35">
      <c r="A282" s="618" t="s">
        <v>1091</v>
      </c>
      <c r="B282" s="730">
        <v>108</v>
      </c>
      <c r="C282" s="730" t="s">
        <v>1085</v>
      </c>
      <c r="D282" s="730" t="s">
        <v>1085</v>
      </c>
      <c r="E282" s="730">
        <v>5</v>
      </c>
      <c r="F282" s="731" t="s">
        <v>574</v>
      </c>
      <c r="G282" s="732">
        <v>1</v>
      </c>
      <c r="H282" s="826">
        <v>46196</v>
      </c>
      <c r="I282" s="730">
        <v>36</v>
      </c>
      <c r="J282" s="730" t="s">
        <v>308</v>
      </c>
      <c r="K282" s="730">
        <v>37</v>
      </c>
      <c r="L282" s="730" t="s">
        <v>1092</v>
      </c>
      <c r="M282" s="735" t="s">
        <v>1091</v>
      </c>
      <c r="N282" s="735">
        <v>0</v>
      </c>
      <c r="O282" s="735" t="s">
        <v>390</v>
      </c>
      <c r="P282" s="735">
        <v>0</v>
      </c>
      <c r="Q282" s="735" t="s">
        <v>390</v>
      </c>
      <c r="R282" s="735" t="s">
        <v>170</v>
      </c>
      <c r="S282" s="735" t="s">
        <v>308</v>
      </c>
      <c r="T282" s="735" t="s">
        <v>761</v>
      </c>
      <c r="U282" s="735">
        <v>411</v>
      </c>
      <c r="V282" s="735" t="s">
        <v>308</v>
      </c>
      <c r="W282" s="735"/>
      <c r="X282" s="735"/>
      <c r="Y282" s="735"/>
      <c r="Z282" s="763"/>
      <c r="AA282" s="735" t="s">
        <v>309</v>
      </c>
      <c r="AB282" s="735" t="s">
        <v>750</v>
      </c>
      <c r="AC282" s="735" t="s">
        <v>751</v>
      </c>
      <c r="AD282" s="735">
        <v>252</v>
      </c>
      <c r="AE282" s="738">
        <v>252</v>
      </c>
      <c r="AF282" s="763" t="s">
        <v>390</v>
      </c>
      <c r="AG282" s="765"/>
      <c r="AH282" s="765"/>
      <c r="AI282" s="765" t="s">
        <v>308</v>
      </c>
      <c r="AJ282" s="740">
        <v>9</v>
      </c>
      <c r="AK282" s="766"/>
      <c r="AL282" s="740"/>
      <c r="AM282" s="767">
        <v>0</v>
      </c>
      <c r="AN282" s="767"/>
      <c r="AO282" s="767"/>
      <c r="AP282" s="767"/>
      <c r="AQ282" s="767"/>
      <c r="AR282" s="767"/>
      <c r="AS282" s="767"/>
      <c r="AT282" s="767"/>
      <c r="AU282" s="767"/>
      <c r="AV282" s="767"/>
      <c r="AW282" s="767"/>
      <c r="AX282" s="767"/>
      <c r="AY282" s="767"/>
      <c r="AZ282" s="767"/>
      <c r="BA282" s="767"/>
      <c r="BB282" s="767">
        <v>0</v>
      </c>
      <c r="BC282" s="767">
        <v>0</v>
      </c>
      <c r="BD282" s="767">
        <v>0</v>
      </c>
      <c r="BE282" s="767">
        <v>0</v>
      </c>
      <c r="BF282" s="767">
        <v>0</v>
      </c>
      <c r="BG282" s="767">
        <v>0</v>
      </c>
      <c r="BH282" s="767">
        <v>0</v>
      </c>
      <c r="BI282" s="767">
        <v>0</v>
      </c>
      <c r="BJ282" s="767"/>
      <c r="BK282" s="767">
        <v>0</v>
      </c>
      <c r="BL282" s="767"/>
      <c r="BM282" s="767"/>
      <c r="BN282" s="767" t="s">
        <v>308</v>
      </c>
      <c r="BO282" s="767" t="s">
        <v>308</v>
      </c>
      <c r="BP282" s="767" t="s">
        <v>308</v>
      </c>
      <c r="BQ282" s="767" t="s">
        <v>308</v>
      </c>
      <c r="BR282" s="767"/>
      <c r="BS282" s="767" t="s">
        <v>397</v>
      </c>
      <c r="BT282" s="767"/>
      <c r="BU282" s="767" t="s">
        <v>579</v>
      </c>
      <c r="BV282" s="767"/>
      <c r="BW282" s="767"/>
      <c r="BX282" s="767"/>
      <c r="BY282" s="767"/>
      <c r="BZ282" s="767"/>
      <c r="CA282" s="767"/>
      <c r="CB282" s="767"/>
      <c r="CC282" s="767"/>
      <c r="CD282" s="767"/>
      <c r="CE282" s="767"/>
      <c r="CF282" s="767"/>
      <c r="CG282" s="767"/>
      <c r="CH282" s="767"/>
      <c r="CI282" s="767"/>
      <c r="CJ282" s="767"/>
      <c r="CK282" s="768"/>
      <c r="CL282" s="768" t="s">
        <v>397</v>
      </c>
      <c r="CM282" s="768">
        <v>0</v>
      </c>
      <c r="CN282" s="768">
        <v>0</v>
      </c>
      <c r="CO282" s="768" t="s">
        <v>397</v>
      </c>
      <c r="CP282" s="768">
        <v>0</v>
      </c>
      <c r="CQ282" s="768">
        <v>0</v>
      </c>
      <c r="CR282" s="735">
        <v>252</v>
      </c>
      <c r="CS282" s="769"/>
      <c r="CT282" s="745">
        <v>46279</v>
      </c>
      <c r="CU282" s="746" t="s">
        <v>590</v>
      </c>
      <c r="CV282" s="763"/>
      <c r="CW282" s="763"/>
      <c r="CX282" s="860">
        <v>46223</v>
      </c>
      <c r="CY282" s="747">
        <v>0</v>
      </c>
      <c r="CZ282" s="747">
        <v>0</v>
      </c>
      <c r="DA282" s="748">
        <v>0</v>
      </c>
      <c r="DB282" s="748">
        <v>0</v>
      </c>
      <c r="DC282" s="748">
        <v>0</v>
      </c>
      <c r="DD282" s="748" t="s">
        <v>390</v>
      </c>
      <c r="DE282" s="748" t="s">
        <v>397</v>
      </c>
      <c r="DF282" s="748" t="s">
        <v>397</v>
      </c>
      <c r="DG282" s="748" t="s">
        <v>397</v>
      </c>
      <c r="DH282" s="770">
        <v>0</v>
      </c>
      <c r="DI282" s="763" t="s">
        <v>390</v>
      </c>
      <c r="DJ282" s="763" t="s">
        <v>397</v>
      </c>
      <c r="DK282" s="763" t="s">
        <v>390</v>
      </c>
      <c r="DL282" s="763" t="s">
        <v>390</v>
      </c>
      <c r="DM282" s="763" t="s">
        <v>390</v>
      </c>
      <c r="DN282" s="763" t="s">
        <v>390</v>
      </c>
      <c r="DO282" s="771">
        <v>0</v>
      </c>
      <c r="DP282" s="763">
        <v>46276</v>
      </c>
      <c r="DQ282" s="763">
        <v>46276</v>
      </c>
      <c r="DR282" s="763">
        <v>46276</v>
      </c>
      <c r="DS282" s="770">
        <v>46276</v>
      </c>
      <c r="DT282" s="752">
        <v>46276</v>
      </c>
      <c r="DU282" s="753">
        <v>-7</v>
      </c>
      <c r="DV282" s="753" t="s">
        <v>308</v>
      </c>
      <c r="DW282" s="754">
        <v>46269</v>
      </c>
      <c r="DX282" s="755">
        <v>46269</v>
      </c>
      <c r="DY282" s="754" t="e">
        <v>#VALUE!</v>
      </c>
      <c r="DZ282" s="754" t="e">
        <v>#VALUE!</v>
      </c>
      <c r="EA282" s="754"/>
      <c r="EB282" s="754"/>
      <c r="HA282" s="756" t="s">
        <v>397</v>
      </c>
      <c r="HB282" s="756" t="s">
        <v>397</v>
      </c>
      <c r="HC282" s="756" t="s">
        <v>397</v>
      </c>
      <c r="HD282" s="756" t="s">
        <v>397</v>
      </c>
      <c r="HE282" s="756" t="s">
        <v>397</v>
      </c>
      <c r="HF282" s="756" t="s">
        <v>397</v>
      </c>
      <c r="HG282" s="756" t="s">
        <v>397</v>
      </c>
      <c r="HH282" s="756" t="s">
        <v>397</v>
      </c>
      <c r="HI282" s="756" t="s">
        <v>397</v>
      </c>
      <c r="HJ282" s="756" t="s">
        <v>397</v>
      </c>
      <c r="HK282"/>
      <c r="HL282"/>
      <c r="HM282"/>
      <c r="HN282" s="756" t="str">
        <f t="shared" si="9"/>
        <v>AUTO PRINT</v>
      </c>
      <c r="HO282"/>
      <c r="HP282" s="757" t="s">
        <v>572</v>
      </c>
      <c r="HQ282" s="757" t="s">
        <v>572</v>
      </c>
      <c r="HR282" s="757" t="s">
        <v>572</v>
      </c>
      <c r="HS282"/>
      <c r="HW282" s="758"/>
      <c r="HX282"/>
      <c r="HY282" s="759" t="s">
        <v>572</v>
      </c>
      <c r="HZ282" s="759" t="s">
        <v>572</v>
      </c>
      <c r="IA282" s="759" t="s">
        <v>572</v>
      </c>
      <c r="IC282" s="760" t="s">
        <v>572</v>
      </c>
      <c r="ID282" s="760" t="s">
        <v>572</v>
      </c>
      <c r="IE282" s="760" t="s">
        <v>572</v>
      </c>
      <c r="IF282" s="761" t="s">
        <v>572</v>
      </c>
      <c r="IG282" s="619" t="str">
        <f t="shared" si="10"/>
        <v>IN HOUSE (MANUAL)</v>
      </c>
      <c r="II282" s="761" t="s">
        <v>572</v>
      </c>
      <c r="IK282" s="761" t="str">
        <f>IFERROR(VLOOKUP($M282,#REF!,13,0),"IN HOUSE (MANUAL)")</f>
        <v>IN HOUSE (MANUAL)</v>
      </c>
      <c r="IM282" s="760" t="s">
        <v>572</v>
      </c>
      <c r="IN282" s="760" t="s">
        <v>572</v>
      </c>
      <c r="IO282" s="760" t="s">
        <v>572</v>
      </c>
      <c r="IQ282" s="760" t="s">
        <v>572</v>
      </c>
      <c r="IR282" s="760" t="s">
        <v>572</v>
      </c>
      <c r="IT282" s="760" t="s">
        <v>572</v>
      </c>
      <c r="IV282" s="760" t="s">
        <v>572</v>
      </c>
      <c r="IW282" s="760" t="s">
        <v>572</v>
      </c>
      <c r="IY282" s="760" t="s">
        <v>572</v>
      </c>
      <c r="IZ282" s="760" t="s">
        <v>572</v>
      </c>
      <c r="JB282" s="760" t="s">
        <v>922</v>
      </c>
      <c r="JC282" s="760">
        <v>0</v>
      </c>
      <c r="JE282" s="760" t="s">
        <v>572</v>
      </c>
      <c r="JF282" s="760" t="s">
        <v>572</v>
      </c>
    </row>
    <row r="283" spans="1:266" ht="17.25" customHeight="1" x14ac:dyDescent="0.35">
      <c r="A283" s="618" t="s">
        <v>1093</v>
      </c>
      <c r="B283" s="730">
        <v>109</v>
      </c>
      <c r="C283" s="730" t="s">
        <v>1085</v>
      </c>
      <c r="D283" s="730" t="s">
        <v>1085</v>
      </c>
      <c r="E283" s="730">
        <v>5</v>
      </c>
      <c r="F283" s="731" t="s">
        <v>1094</v>
      </c>
      <c r="G283" s="732">
        <v>1</v>
      </c>
      <c r="H283" s="733">
        <v>46196</v>
      </c>
      <c r="I283" s="730">
        <v>37</v>
      </c>
      <c r="J283" s="730" t="s">
        <v>308</v>
      </c>
      <c r="K283" s="730">
        <v>38</v>
      </c>
      <c r="L283" s="730" t="s">
        <v>1095</v>
      </c>
      <c r="M283" s="735" t="s">
        <v>1093</v>
      </c>
      <c r="N283" s="735">
        <v>0</v>
      </c>
      <c r="O283" s="735" t="s">
        <v>390</v>
      </c>
      <c r="P283" s="735">
        <v>0</v>
      </c>
      <c r="Q283" s="735" t="s">
        <v>390</v>
      </c>
      <c r="R283" s="735" t="s">
        <v>170</v>
      </c>
      <c r="S283" s="735" t="s">
        <v>308</v>
      </c>
      <c r="T283" s="735" t="s">
        <v>819</v>
      </c>
      <c r="U283" s="735">
        <v>411</v>
      </c>
      <c r="V283" s="735" t="s">
        <v>308</v>
      </c>
      <c r="W283" s="735"/>
      <c r="X283" s="735"/>
      <c r="Y283" s="735"/>
      <c r="Z283" s="763"/>
      <c r="AA283" s="735" t="s">
        <v>309</v>
      </c>
      <c r="AB283" s="735" t="s">
        <v>750</v>
      </c>
      <c r="AC283" s="735" t="s">
        <v>656</v>
      </c>
      <c r="AD283" s="735">
        <v>5040</v>
      </c>
      <c r="AE283" s="764">
        <v>5040</v>
      </c>
      <c r="AF283" s="737" t="s">
        <v>390</v>
      </c>
      <c r="AG283" s="765"/>
      <c r="AH283" s="765"/>
      <c r="AI283" s="765" t="s">
        <v>308</v>
      </c>
      <c r="AJ283" s="740">
        <v>10</v>
      </c>
      <c r="AK283" s="766"/>
      <c r="AL283" s="740"/>
      <c r="AM283" s="767">
        <v>0</v>
      </c>
      <c r="AN283" s="767"/>
      <c r="AO283" s="767"/>
      <c r="AP283" s="767"/>
      <c r="AQ283" s="767"/>
      <c r="AR283" s="767"/>
      <c r="AS283" s="767"/>
      <c r="AT283" s="767"/>
      <c r="AU283" s="767"/>
      <c r="AV283" s="767"/>
      <c r="AW283" s="767"/>
      <c r="AX283" s="767"/>
      <c r="AY283" s="767"/>
      <c r="AZ283" s="767"/>
      <c r="BA283" s="767"/>
      <c r="BB283" s="767">
        <v>0</v>
      </c>
      <c r="BC283" s="767">
        <v>0</v>
      </c>
      <c r="BD283" s="767">
        <v>0</v>
      </c>
      <c r="BE283" s="767">
        <v>0</v>
      </c>
      <c r="BF283" s="767">
        <v>0</v>
      </c>
      <c r="BG283" s="767">
        <v>0</v>
      </c>
      <c r="BH283" s="767">
        <v>0</v>
      </c>
      <c r="BI283" s="767">
        <v>0</v>
      </c>
      <c r="BJ283" s="767"/>
      <c r="BK283" s="767">
        <v>0</v>
      </c>
      <c r="BL283" s="767"/>
      <c r="BM283" s="767"/>
      <c r="BN283" s="767" t="s">
        <v>308</v>
      </c>
      <c r="BO283" s="767" t="s">
        <v>308</v>
      </c>
      <c r="BP283" s="767" t="s">
        <v>308</v>
      </c>
      <c r="BQ283" s="767" t="s">
        <v>308</v>
      </c>
      <c r="BR283" s="767"/>
      <c r="BS283" s="767" t="s">
        <v>397</v>
      </c>
      <c r="BT283" s="767"/>
      <c r="BU283" s="767" t="s">
        <v>579</v>
      </c>
      <c r="BV283" s="767"/>
      <c r="BW283" s="767"/>
      <c r="BX283" s="767"/>
      <c r="BY283" s="767"/>
      <c r="BZ283" s="767"/>
      <c r="CA283" s="767"/>
      <c r="CB283" s="767"/>
      <c r="CC283" s="767"/>
      <c r="CD283" s="767"/>
      <c r="CE283" s="767"/>
      <c r="CF283" s="767"/>
      <c r="CG283" s="767"/>
      <c r="CH283" s="767"/>
      <c r="CI283" s="767"/>
      <c r="CJ283" s="767"/>
      <c r="CK283" s="768"/>
      <c r="CL283" s="768" t="s">
        <v>397</v>
      </c>
      <c r="CM283" s="768">
        <v>0</v>
      </c>
      <c r="CN283" s="768">
        <v>37</v>
      </c>
      <c r="CO283" s="768" t="s">
        <v>397</v>
      </c>
      <c r="CP283" s="768">
        <v>37</v>
      </c>
      <c r="CQ283" s="768">
        <v>72</v>
      </c>
      <c r="CR283" s="735">
        <v>5040</v>
      </c>
      <c r="CS283" s="769"/>
      <c r="CT283" s="745">
        <v>46286</v>
      </c>
      <c r="CU283" s="746" t="s">
        <v>598</v>
      </c>
      <c r="CV283" s="763"/>
      <c r="CW283" s="763"/>
      <c r="CX283" s="745">
        <v>46223</v>
      </c>
      <c r="CY283" s="747">
        <v>0</v>
      </c>
      <c r="CZ283" s="747">
        <v>0</v>
      </c>
      <c r="DA283" s="748">
        <v>0</v>
      </c>
      <c r="DB283" s="748">
        <v>0</v>
      </c>
      <c r="DC283" s="748">
        <v>0</v>
      </c>
      <c r="DD283" s="748" t="s">
        <v>390</v>
      </c>
      <c r="DE283" s="748" t="s">
        <v>397</v>
      </c>
      <c r="DF283" s="748" t="s">
        <v>397</v>
      </c>
      <c r="DG283" s="748" t="s">
        <v>397</v>
      </c>
      <c r="DH283" s="770">
        <v>0</v>
      </c>
      <c r="DI283" s="763" t="s">
        <v>390</v>
      </c>
      <c r="DJ283" s="763" t="s">
        <v>397</v>
      </c>
      <c r="DK283" s="763" t="s">
        <v>390</v>
      </c>
      <c r="DL283" s="763" t="s">
        <v>390</v>
      </c>
      <c r="DM283" s="763" t="s">
        <v>390</v>
      </c>
      <c r="DN283" s="763" t="s">
        <v>390</v>
      </c>
      <c r="DO283" s="771">
        <v>0</v>
      </c>
      <c r="DP283" s="763">
        <v>46283</v>
      </c>
      <c r="DQ283" s="737">
        <v>46283</v>
      </c>
      <c r="DR283" s="763">
        <v>46283</v>
      </c>
      <c r="DS283" s="770">
        <v>46283</v>
      </c>
      <c r="DT283" s="752">
        <v>46283</v>
      </c>
      <c r="DU283" s="753">
        <v>-7</v>
      </c>
      <c r="DV283" s="753" t="s">
        <v>308</v>
      </c>
      <c r="DW283" s="754">
        <v>46269</v>
      </c>
      <c r="DX283" s="755">
        <v>46276</v>
      </c>
      <c r="DY283" s="754" t="e">
        <v>#VALUE!</v>
      </c>
      <c r="DZ283" s="754" t="e">
        <v>#VALUE!</v>
      </c>
      <c r="EA283" s="754"/>
      <c r="EB283" s="754"/>
      <c r="HA283" s="756" t="s">
        <v>397</v>
      </c>
      <c r="HB283" s="756" t="s">
        <v>397</v>
      </c>
      <c r="HC283" s="756" t="s">
        <v>397</v>
      </c>
      <c r="HD283" s="756" t="s">
        <v>397</v>
      </c>
      <c r="HE283" s="756" t="s">
        <v>397</v>
      </c>
      <c r="HF283" s="756" t="s">
        <v>397</v>
      </c>
      <c r="HG283" s="756" t="s">
        <v>397</v>
      </c>
      <c r="HH283" s="756" t="s">
        <v>397</v>
      </c>
      <c r="HI283" s="756" t="s">
        <v>397</v>
      </c>
      <c r="HJ283" s="756" t="s">
        <v>397</v>
      </c>
      <c r="HK283"/>
      <c r="HL283"/>
      <c r="HM283"/>
      <c r="HN283" s="756" t="str">
        <f t="shared" si="9"/>
        <v>AUTO PRINT</v>
      </c>
      <c r="HO283"/>
      <c r="HP283" s="757" t="s">
        <v>572</v>
      </c>
      <c r="HQ283" s="757" t="s">
        <v>572</v>
      </c>
      <c r="HR283" s="757" t="s">
        <v>572</v>
      </c>
      <c r="HS283"/>
      <c r="HW283" s="758"/>
      <c r="HX283"/>
      <c r="HY283" s="759" t="s">
        <v>572</v>
      </c>
      <c r="HZ283" s="759" t="s">
        <v>572</v>
      </c>
      <c r="IA283" s="759" t="s">
        <v>572</v>
      </c>
      <c r="IC283" s="760" t="s">
        <v>572</v>
      </c>
      <c r="ID283" s="760" t="s">
        <v>572</v>
      </c>
      <c r="IE283" s="760" t="s">
        <v>572</v>
      </c>
      <c r="IF283" s="761" t="s">
        <v>572</v>
      </c>
      <c r="IG283" s="619" t="str">
        <f t="shared" si="10"/>
        <v>IN HOUSE (MANUAL)</v>
      </c>
      <c r="II283" s="761" t="s">
        <v>572</v>
      </c>
      <c r="IK283" s="761" t="str">
        <f>IFERROR(VLOOKUP($M283,#REF!,13,0),"IN HOUSE (MANUAL)")</f>
        <v>IN HOUSE (MANUAL)</v>
      </c>
      <c r="IM283" s="760" t="s">
        <v>572</v>
      </c>
      <c r="IN283" s="760" t="s">
        <v>572</v>
      </c>
      <c r="IO283" s="760" t="s">
        <v>572</v>
      </c>
      <c r="IQ283" s="760" t="s">
        <v>572</v>
      </c>
      <c r="IR283" s="760" t="s">
        <v>572</v>
      </c>
      <c r="IT283" s="760" t="s">
        <v>572</v>
      </c>
      <c r="IV283" s="760" t="s">
        <v>572</v>
      </c>
      <c r="IW283" s="760" t="s">
        <v>572</v>
      </c>
      <c r="IY283" s="760" t="s">
        <v>572</v>
      </c>
      <c r="IZ283" s="760" t="s">
        <v>572</v>
      </c>
      <c r="JB283" s="760" t="s">
        <v>922</v>
      </c>
      <c r="JC283" s="760">
        <v>0</v>
      </c>
      <c r="JE283" s="760" t="s">
        <v>572</v>
      </c>
      <c r="JF283" s="760" t="s">
        <v>572</v>
      </c>
    </row>
    <row r="284" spans="1:266" ht="17.25" customHeight="1" x14ac:dyDescent="0.35">
      <c r="A284" s="618" t="s">
        <v>1096</v>
      </c>
      <c r="B284" s="730">
        <v>110</v>
      </c>
      <c r="C284" s="730" t="s">
        <v>1085</v>
      </c>
      <c r="D284" s="730" t="s">
        <v>1085</v>
      </c>
      <c r="E284" s="730">
        <v>5</v>
      </c>
      <c r="F284" s="731" t="s">
        <v>767</v>
      </c>
      <c r="G284" s="732">
        <v>1</v>
      </c>
      <c r="H284" s="826">
        <v>46198</v>
      </c>
      <c r="I284" s="730">
        <v>38</v>
      </c>
      <c r="J284" s="730" t="s">
        <v>308</v>
      </c>
      <c r="K284" s="730">
        <v>39</v>
      </c>
      <c r="L284" s="730" t="s">
        <v>1097</v>
      </c>
      <c r="M284" s="734" t="s">
        <v>1096</v>
      </c>
      <c r="N284" s="734">
        <v>0</v>
      </c>
      <c r="O284" s="734" t="s">
        <v>390</v>
      </c>
      <c r="P284" s="734">
        <v>0</v>
      </c>
      <c r="Q284" s="734" t="s">
        <v>390</v>
      </c>
      <c r="R284" s="734" t="s">
        <v>170</v>
      </c>
      <c r="S284" s="734" t="s">
        <v>308</v>
      </c>
      <c r="T284" s="734" t="s">
        <v>764</v>
      </c>
      <c r="U284" s="734">
        <v>411</v>
      </c>
      <c r="V284" s="734" t="s">
        <v>308</v>
      </c>
      <c r="W284" s="734"/>
      <c r="X284" s="734"/>
      <c r="Y284" s="734"/>
      <c r="Z284" s="737"/>
      <c r="AA284" s="734" t="s">
        <v>309</v>
      </c>
      <c r="AB284" s="734" t="s">
        <v>750</v>
      </c>
      <c r="AC284" s="734" t="s">
        <v>778</v>
      </c>
      <c r="AD284" s="734">
        <v>918</v>
      </c>
      <c r="AE284" s="738">
        <v>918</v>
      </c>
      <c r="AF284" s="737" t="s">
        <v>390</v>
      </c>
      <c r="AG284" s="765"/>
      <c r="AH284" s="765"/>
      <c r="AI284" s="765" t="s">
        <v>308</v>
      </c>
      <c r="AJ284" s="740">
        <v>11</v>
      </c>
      <c r="AK284" s="766"/>
      <c r="AL284" s="740"/>
      <c r="AM284" s="767">
        <v>0</v>
      </c>
      <c r="AN284" s="767"/>
      <c r="AO284" s="767"/>
      <c r="AP284" s="767"/>
      <c r="AQ284" s="767"/>
      <c r="AR284" s="767"/>
      <c r="AS284" s="767"/>
      <c r="AT284" s="767"/>
      <c r="AU284" s="767"/>
      <c r="AV284" s="767"/>
      <c r="AW284" s="767"/>
      <c r="AX284" s="767"/>
      <c r="AY284" s="767"/>
      <c r="AZ284" s="767"/>
      <c r="BA284" s="767"/>
      <c r="BB284" s="767">
        <v>0</v>
      </c>
      <c r="BC284" s="767">
        <v>0</v>
      </c>
      <c r="BD284" s="767">
        <v>0</v>
      </c>
      <c r="BE284" s="767">
        <v>0</v>
      </c>
      <c r="BF284" s="767">
        <v>0</v>
      </c>
      <c r="BG284" s="767">
        <v>0</v>
      </c>
      <c r="BH284" s="767">
        <v>0</v>
      </c>
      <c r="BI284" s="767">
        <v>0</v>
      </c>
      <c r="BJ284" s="767"/>
      <c r="BK284" s="767">
        <v>0</v>
      </c>
      <c r="BL284" s="767"/>
      <c r="BM284" s="767"/>
      <c r="BN284" s="767" t="s">
        <v>308</v>
      </c>
      <c r="BO284" s="767" t="s">
        <v>308</v>
      </c>
      <c r="BP284" s="767" t="s">
        <v>308</v>
      </c>
      <c r="BQ284" s="767" t="s">
        <v>308</v>
      </c>
      <c r="BR284" s="767"/>
      <c r="BS284" s="767" t="s">
        <v>397</v>
      </c>
      <c r="BT284" s="767"/>
      <c r="BU284" s="767" t="s">
        <v>579</v>
      </c>
      <c r="BV284" s="767"/>
      <c r="BW284" s="767"/>
      <c r="BX284" s="767"/>
      <c r="BY284" s="767"/>
      <c r="BZ284" s="767"/>
      <c r="CA284" s="767"/>
      <c r="CB284" s="767"/>
      <c r="CC284" s="767"/>
      <c r="CD284" s="767"/>
      <c r="CE284" s="767"/>
      <c r="CF284" s="767"/>
      <c r="CG284" s="767"/>
      <c r="CH284" s="767"/>
      <c r="CI284" s="767"/>
      <c r="CJ284" s="767"/>
      <c r="CK284" s="768"/>
      <c r="CL284" s="768" t="s">
        <v>397</v>
      </c>
      <c r="CM284" s="768">
        <v>0</v>
      </c>
      <c r="CN284" s="768">
        <v>0</v>
      </c>
      <c r="CO284" s="768" t="s">
        <v>397</v>
      </c>
      <c r="CP284" s="768">
        <v>0</v>
      </c>
      <c r="CQ284" s="768">
        <v>60</v>
      </c>
      <c r="CR284" s="735">
        <v>918</v>
      </c>
      <c r="CS284" s="744"/>
      <c r="CT284" s="745" t="s">
        <v>308</v>
      </c>
      <c r="CU284" s="746" t="s">
        <v>308</v>
      </c>
      <c r="CV284" s="737"/>
      <c r="CW284" s="737"/>
      <c r="CX284" s="745">
        <v>46223</v>
      </c>
      <c r="CY284" s="861" t="s">
        <v>765</v>
      </c>
      <c r="CZ284" s="861">
        <v>0</v>
      </c>
      <c r="DA284" s="749">
        <v>0</v>
      </c>
      <c r="DB284" s="749">
        <v>0</v>
      </c>
      <c r="DC284" s="749">
        <v>0</v>
      </c>
      <c r="DD284" s="749" t="s">
        <v>390</v>
      </c>
      <c r="DE284" s="749" t="s">
        <v>397</v>
      </c>
      <c r="DF284" s="749" t="s">
        <v>397</v>
      </c>
      <c r="DG284" s="749" t="s">
        <v>397</v>
      </c>
      <c r="DH284" s="750">
        <v>0</v>
      </c>
      <c r="DI284" s="737" t="s">
        <v>390</v>
      </c>
      <c r="DJ284" s="737" t="s">
        <v>397</v>
      </c>
      <c r="DK284" s="737" t="s">
        <v>390</v>
      </c>
      <c r="DL284" s="737" t="s">
        <v>390</v>
      </c>
      <c r="DM284" s="737" t="s">
        <v>390</v>
      </c>
      <c r="DN284" s="737" t="s">
        <v>390</v>
      </c>
      <c r="DO284" s="762">
        <v>0</v>
      </c>
      <c r="DP284" s="763">
        <v>46290</v>
      </c>
      <c r="DQ284" s="763">
        <v>46290</v>
      </c>
      <c r="DR284" s="763">
        <v>46290</v>
      </c>
      <c r="DS284" s="750">
        <v>46290</v>
      </c>
      <c r="DT284" s="752">
        <v>46290</v>
      </c>
      <c r="DU284" s="753">
        <v>-11</v>
      </c>
      <c r="DV284" s="753" t="s">
        <v>308</v>
      </c>
      <c r="DW284" s="754">
        <v>46276</v>
      </c>
      <c r="DX284" s="755">
        <v>46279</v>
      </c>
      <c r="DY284" s="754" t="e">
        <v>#VALUE!</v>
      </c>
      <c r="DZ284" s="754" t="e">
        <v>#VALUE!</v>
      </c>
      <c r="EA284" s="754"/>
      <c r="EB284" s="754"/>
      <c r="HA284" s="756" t="s">
        <v>397</v>
      </c>
      <c r="HB284" s="756" t="s">
        <v>397</v>
      </c>
      <c r="HC284" s="756" t="s">
        <v>397</v>
      </c>
      <c r="HD284" s="756" t="s">
        <v>397</v>
      </c>
      <c r="HE284" s="756" t="s">
        <v>397</v>
      </c>
      <c r="HF284" s="756" t="s">
        <v>397</v>
      </c>
      <c r="HG284" s="756" t="s">
        <v>397</v>
      </c>
      <c r="HH284" s="756" t="s">
        <v>397</v>
      </c>
      <c r="HI284" s="756" t="s">
        <v>397</v>
      </c>
      <c r="HJ284" s="756" t="s">
        <v>397</v>
      </c>
      <c r="HK284"/>
      <c r="HL284"/>
      <c r="HM284"/>
      <c r="HN284" s="756" t="str">
        <f t="shared" si="9"/>
        <v>AUTO PRINT</v>
      </c>
      <c r="HO284"/>
      <c r="HP284" s="757" t="s">
        <v>572</v>
      </c>
      <c r="HQ284" s="757" t="s">
        <v>572</v>
      </c>
      <c r="HR284" s="757" t="s">
        <v>572</v>
      </c>
      <c r="HS284"/>
      <c r="HW284" s="758"/>
      <c r="HX284"/>
      <c r="HY284" s="759" t="s">
        <v>572</v>
      </c>
      <c r="HZ284" s="759" t="s">
        <v>572</v>
      </c>
      <c r="IA284" s="759" t="s">
        <v>572</v>
      </c>
      <c r="IC284" s="760" t="s">
        <v>572</v>
      </c>
      <c r="ID284" s="760" t="s">
        <v>572</v>
      </c>
      <c r="IE284" s="760" t="s">
        <v>572</v>
      </c>
      <c r="IF284" s="761" t="s">
        <v>572</v>
      </c>
      <c r="IG284" s="619" t="str">
        <f t="shared" si="10"/>
        <v>IN HOUSE (MANUAL)</v>
      </c>
      <c r="II284" s="761" t="s">
        <v>572</v>
      </c>
      <c r="IK284" s="761" t="str">
        <f>IFERROR(VLOOKUP($M284,#REF!,13,0),"IN HOUSE (MANUAL)")</f>
        <v>IN HOUSE (MANUAL)</v>
      </c>
      <c r="IM284" s="760" t="s">
        <v>572</v>
      </c>
      <c r="IN284" s="760" t="s">
        <v>572</v>
      </c>
      <c r="IO284" s="760" t="s">
        <v>572</v>
      </c>
      <c r="IQ284" s="760" t="s">
        <v>572</v>
      </c>
      <c r="IR284" s="760" t="s">
        <v>572</v>
      </c>
      <c r="IT284" s="760" t="s">
        <v>572</v>
      </c>
      <c r="IV284" s="760" t="s">
        <v>572</v>
      </c>
      <c r="IW284" s="760" t="s">
        <v>572</v>
      </c>
      <c r="IY284" s="760" t="s">
        <v>572</v>
      </c>
      <c r="IZ284" s="760" t="s">
        <v>572</v>
      </c>
      <c r="JB284" s="760" t="s">
        <v>922</v>
      </c>
      <c r="JC284" s="760">
        <v>0</v>
      </c>
      <c r="JE284" s="760" t="s">
        <v>572</v>
      </c>
      <c r="JF284" s="760" t="s">
        <v>572</v>
      </c>
    </row>
    <row r="285" spans="1:266" ht="17.25" customHeight="1" x14ac:dyDescent="0.35">
      <c r="A285" s="618" t="s">
        <v>1098</v>
      </c>
      <c r="B285" s="730">
        <v>111</v>
      </c>
      <c r="C285" s="730" t="s">
        <v>1085</v>
      </c>
      <c r="D285" s="730" t="s">
        <v>1085</v>
      </c>
      <c r="E285" s="730">
        <v>5</v>
      </c>
      <c r="F285" s="731" t="s">
        <v>574</v>
      </c>
      <c r="G285" s="732">
        <v>1</v>
      </c>
      <c r="H285" s="826">
        <v>46198</v>
      </c>
      <c r="I285" s="730">
        <v>38</v>
      </c>
      <c r="J285" s="730" t="s">
        <v>308</v>
      </c>
      <c r="K285" s="730">
        <v>39</v>
      </c>
      <c r="L285" s="730" t="s">
        <v>1099</v>
      </c>
      <c r="M285" s="734" t="s">
        <v>1098</v>
      </c>
      <c r="N285" s="734">
        <v>0</v>
      </c>
      <c r="O285" s="734" t="s">
        <v>390</v>
      </c>
      <c r="P285" s="734">
        <v>0</v>
      </c>
      <c r="Q285" s="734" t="s">
        <v>390</v>
      </c>
      <c r="R285" s="734" t="s">
        <v>170</v>
      </c>
      <c r="S285" s="734" t="s">
        <v>308</v>
      </c>
      <c r="T285" s="734" t="s">
        <v>764</v>
      </c>
      <c r="U285" s="734">
        <v>411</v>
      </c>
      <c r="V285" s="734" t="s">
        <v>308</v>
      </c>
      <c r="W285" s="734"/>
      <c r="X285" s="734"/>
      <c r="Y285" s="734"/>
      <c r="Z285" s="737"/>
      <c r="AA285" s="734" t="s">
        <v>309</v>
      </c>
      <c r="AB285" s="734" t="s">
        <v>750</v>
      </c>
      <c r="AC285" s="734" t="s">
        <v>619</v>
      </c>
      <c r="AD285" s="734">
        <v>1326</v>
      </c>
      <c r="AE285" s="738">
        <v>1326</v>
      </c>
      <c r="AF285" s="737" t="s">
        <v>390</v>
      </c>
      <c r="AG285" s="765"/>
      <c r="AH285" s="765"/>
      <c r="AI285" s="765" t="s">
        <v>308</v>
      </c>
      <c r="AJ285" s="740">
        <v>12</v>
      </c>
      <c r="AK285" s="766"/>
      <c r="AL285" s="740"/>
      <c r="AM285" s="767">
        <v>0</v>
      </c>
      <c r="AN285" s="767"/>
      <c r="AO285" s="767"/>
      <c r="AP285" s="767"/>
      <c r="AQ285" s="767"/>
      <c r="AR285" s="767"/>
      <c r="AS285" s="767"/>
      <c r="AT285" s="767"/>
      <c r="AU285" s="767"/>
      <c r="AV285" s="767"/>
      <c r="AW285" s="767"/>
      <c r="AX285" s="767"/>
      <c r="AY285" s="767"/>
      <c r="AZ285" s="767"/>
      <c r="BA285" s="767"/>
      <c r="BB285" s="767">
        <v>0</v>
      </c>
      <c r="BC285" s="767">
        <v>52</v>
      </c>
      <c r="BD285" s="767">
        <v>0</v>
      </c>
      <c r="BE285" s="767">
        <v>0</v>
      </c>
      <c r="BF285" s="767">
        <v>0</v>
      </c>
      <c r="BG285" s="767">
        <v>0</v>
      </c>
      <c r="BH285" s="767">
        <v>0</v>
      </c>
      <c r="BI285" s="767">
        <v>52</v>
      </c>
      <c r="BJ285" s="767"/>
      <c r="BK285" s="767">
        <v>0</v>
      </c>
      <c r="BL285" s="767"/>
      <c r="BM285" s="767"/>
      <c r="BN285" s="767" t="s">
        <v>308</v>
      </c>
      <c r="BO285" s="767" t="s">
        <v>308</v>
      </c>
      <c r="BP285" s="767" t="s">
        <v>308</v>
      </c>
      <c r="BQ285" s="767" t="s">
        <v>308</v>
      </c>
      <c r="BR285" s="767"/>
      <c r="BS285" s="767" t="s">
        <v>397</v>
      </c>
      <c r="BT285" s="767"/>
      <c r="BU285" s="767" t="s">
        <v>579</v>
      </c>
      <c r="BV285" s="767"/>
      <c r="BW285" s="767"/>
      <c r="BX285" s="767"/>
      <c r="BY285" s="767"/>
      <c r="BZ285" s="767"/>
      <c r="CA285" s="767"/>
      <c r="CB285" s="767"/>
      <c r="CC285" s="767"/>
      <c r="CD285" s="767"/>
      <c r="CE285" s="767"/>
      <c r="CF285" s="767"/>
      <c r="CG285" s="767"/>
      <c r="CH285" s="767"/>
      <c r="CI285" s="767"/>
      <c r="CJ285" s="767"/>
      <c r="CK285" s="768"/>
      <c r="CL285" s="768" t="s">
        <v>397</v>
      </c>
      <c r="CM285" s="768">
        <v>0</v>
      </c>
      <c r="CN285" s="768">
        <v>0</v>
      </c>
      <c r="CO285" s="768" t="s">
        <v>397</v>
      </c>
      <c r="CP285" s="768">
        <v>52</v>
      </c>
      <c r="CQ285" s="768">
        <v>492</v>
      </c>
      <c r="CR285" s="735">
        <v>1326</v>
      </c>
      <c r="CS285" s="744"/>
      <c r="CT285" s="745" t="s">
        <v>308</v>
      </c>
      <c r="CU285" s="746" t="s">
        <v>308</v>
      </c>
      <c r="CV285" s="737"/>
      <c r="CW285" s="737"/>
      <c r="CX285" s="745">
        <v>46223</v>
      </c>
      <c r="CY285" s="861" t="s">
        <v>765</v>
      </c>
      <c r="CZ285" s="861">
        <v>0</v>
      </c>
      <c r="DA285" s="749">
        <v>0</v>
      </c>
      <c r="DB285" s="749">
        <v>0</v>
      </c>
      <c r="DC285" s="749">
        <v>0</v>
      </c>
      <c r="DD285" s="749" t="s">
        <v>390</v>
      </c>
      <c r="DE285" s="749" t="s">
        <v>397</v>
      </c>
      <c r="DF285" s="749" t="s">
        <v>397</v>
      </c>
      <c r="DG285" s="749" t="s">
        <v>397</v>
      </c>
      <c r="DH285" s="750">
        <v>0</v>
      </c>
      <c r="DI285" s="737" t="s">
        <v>390</v>
      </c>
      <c r="DJ285" s="737" t="s">
        <v>397</v>
      </c>
      <c r="DK285" s="737" t="s">
        <v>390</v>
      </c>
      <c r="DL285" s="737" t="s">
        <v>390</v>
      </c>
      <c r="DM285" s="737">
        <v>46272</v>
      </c>
      <c r="DN285" s="737">
        <v>46272</v>
      </c>
      <c r="DO285" s="762">
        <v>0</v>
      </c>
      <c r="DP285" s="763">
        <v>46290</v>
      </c>
      <c r="DQ285" s="763">
        <v>46290</v>
      </c>
      <c r="DR285" s="763">
        <v>46290</v>
      </c>
      <c r="DS285" s="750">
        <v>46290</v>
      </c>
      <c r="DT285" s="752">
        <v>46290</v>
      </c>
      <c r="DU285" s="753">
        <v>-10</v>
      </c>
      <c r="DV285" s="753" t="s">
        <v>308</v>
      </c>
      <c r="DW285" s="754">
        <v>46279</v>
      </c>
      <c r="DX285" s="755">
        <v>46280</v>
      </c>
      <c r="DY285" s="754" t="e">
        <v>#VALUE!</v>
      </c>
      <c r="DZ285" s="754" t="e">
        <v>#VALUE!</v>
      </c>
      <c r="EA285" s="754"/>
      <c r="EB285" s="754"/>
      <c r="HA285" s="756" t="s">
        <v>397</v>
      </c>
      <c r="HB285" s="756" t="s">
        <v>397</v>
      </c>
      <c r="HC285" s="756" t="s">
        <v>397</v>
      </c>
      <c r="HD285" s="756" t="s">
        <v>397</v>
      </c>
      <c r="HE285" s="756" t="s">
        <v>397</v>
      </c>
      <c r="HF285" s="756" t="s">
        <v>397</v>
      </c>
      <c r="HG285" s="756" t="s">
        <v>397</v>
      </c>
      <c r="HH285" s="756" t="s">
        <v>397</v>
      </c>
      <c r="HI285" s="756" t="s">
        <v>397</v>
      </c>
      <c r="HJ285" s="756" t="s">
        <v>397</v>
      </c>
      <c r="HK285"/>
      <c r="HL285"/>
      <c r="HM285"/>
      <c r="HN285" s="756" t="str">
        <f t="shared" si="9"/>
        <v>AUTO PRINT</v>
      </c>
      <c r="HO285"/>
      <c r="HP285" s="757" t="s">
        <v>572</v>
      </c>
      <c r="HQ285" s="757" t="s">
        <v>572</v>
      </c>
      <c r="HR285" s="757" t="s">
        <v>572</v>
      </c>
      <c r="HS285"/>
      <c r="HW285" s="758"/>
      <c r="HX285"/>
      <c r="HY285" s="759" t="s">
        <v>572</v>
      </c>
      <c r="HZ285" s="759" t="s">
        <v>572</v>
      </c>
      <c r="IA285" s="759" t="s">
        <v>572</v>
      </c>
      <c r="IC285" s="760" t="s">
        <v>572</v>
      </c>
      <c r="ID285" s="760" t="s">
        <v>572</v>
      </c>
      <c r="IE285" s="760" t="s">
        <v>572</v>
      </c>
      <c r="IF285" s="761" t="s">
        <v>572</v>
      </c>
      <c r="IG285" s="619" t="str">
        <f t="shared" si="10"/>
        <v>IN HOUSE (MANUAL)</v>
      </c>
      <c r="II285" s="761" t="s">
        <v>572</v>
      </c>
      <c r="IK285" s="761" t="str">
        <f>IFERROR(VLOOKUP($M285,#REF!,13,0),"IN HOUSE (MANUAL)")</f>
        <v>IN HOUSE (MANUAL)</v>
      </c>
      <c r="IM285" s="760" t="s">
        <v>572</v>
      </c>
      <c r="IN285" s="760" t="s">
        <v>572</v>
      </c>
      <c r="IO285" s="760" t="s">
        <v>572</v>
      </c>
      <c r="IQ285" s="760" t="s">
        <v>572</v>
      </c>
      <c r="IR285" s="760" t="s">
        <v>572</v>
      </c>
      <c r="IT285" s="760" t="s">
        <v>572</v>
      </c>
      <c r="IV285" s="760" t="s">
        <v>572</v>
      </c>
      <c r="IW285" s="760" t="s">
        <v>572</v>
      </c>
      <c r="IY285" s="760" t="s">
        <v>572</v>
      </c>
      <c r="IZ285" s="760" t="s">
        <v>572</v>
      </c>
      <c r="JB285" s="760" t="s">
        <v>922</v>
      </c>
      <c r="JC285" s="760">
        <v>0</v>
      </c>
      <c r="JE285" s="760" t="s">
        <v>572</v>
      </c>
      <c r="JF285" s="760" t="s">
        <v>572</v>
      </c>
    </row>
    <row r="286" spans="1:266" ht="17.25" customHeight="1" x14ac:dyDescent="0.35">
      <c r="A286" s="618" t="s">
        <v>1100</v>
      </c>
      <c r="B286" s="730">
        <v>112</v>
      </c>
      <c r="C286" s="730" t="s">
        <v>1085</v>
      </c>
      <c r="D286" s="730" t="s">
        <v>1085</v>
      </c>
      <c r="E286" s="730">
        <v>5</v>
      </c>
      <c r="F286" s="731" t="s">
        <v>767</v>
      </c>
      <c r="G286" s="732">
        <v>1</v>
      </c>
      <c r="H286" s="826">
        <v>46231</v>
      </c>
      <c r="I286" s="730">
        <v>38</v>
      </c>
      <c r="J286" s="730" t="s">
        <v>308</v>
      </c>
      <c r="K286" s="730">
        <v>39</v>
      </c>
      <c r="L286" s="730" t="s">
        <v>1101</v>
      </c>
      <c r="M286" s="772" t="s">
        <v>1100</v>
      </c>
      <c r="N286" s="772">
        <v>0</v>
      </c>
      <c r="O286" s="772" t="s">
        <v>390</v>
      </c>
      <c r="P286" s="772">
        <v>0</v>
      </c>
      <c r="Q286" s="772" t="s">
        <v>390</v>
      </c>
      <c r="R286" s="772" t="s">
        <v>170</v>
      </c>
      <c r="S286" s="772" t="s">
        <v>308</v>
      </c>
      <c r="T286" s="772" t="s">
        <v>819</v>
      </c>
      <c r="U286" s="772">
        <v>411</v>
      </c>
      <c r="V286" s="772" t="s">
        <v>308</v>
      </c>
      <c r="W286" s="772"/>
      <c r="X286" s="772"/>
      <c r="Y286" s="772"/>
      <c r="Z286" s="886"/>
      <c r="AA286" s="772" t="s">
        <v>309</v>
      </c>
      <c r="AB286" s="772" t="s">
        <v>750</v>
      </c>
      <c r="AC286" s="772" t="s">
        <v>1102</v>
      </c>
      <c r="AD286" s="772">
        <v>144</v>
      </c>
      <c r="AE286" s="864">
        <v>144</v>
      </c>
      <c r="AF286" s="774" t="s">
        <v>390</v>
      </c>
      <c r="AG286" s="777"/>
      <c r="AH286" s="777"/>
      <c r="AI286" s="777" t="s">
        <v>308</v>
      </c>
      <c r="AJ286" s="778">
        <v>13</v>
      </c>
      <c r="AK286" s="779"/>
      <c r="AL286" s="778"/>
      <c r="AM286" s="780">
        <v>0</v>
      </c>
      <c r="AN286" s="780"/>
      <c r="AO286" s="780"/>
      <c r="AP286" s="780"/>
      <c r="AQ286" s="780"/>
      <c r="AR286" s="780"/>
      <c r="AS286" s="780"/>
      <c r="AT286" s="780"/>
      <c r="AU286" s="780"/>
      <c r="AV286" s="780"/>
      <c r="AW286" s="780"/>
      <c r="AX286" s="780"/>
      <c r="AY286" s="780"/>
      <c r="AZ286" s="780"/>
      <c r="BA286" s="780"/>
      <c r="BB286" s="780">
        <v>0</v>
      </c>
      <c r="BC286" s="780">
        <v>72</v>
      </c>
      <c r="BD286" s="780">
        <v>0</v>
      </c>
      <c r="BE286" s="780">
        <v>0</v>
      </c>
      <c r="BF286" s="780">
        <v>0</v>
      </c>
      <c r="BG286" s="780">
        <v>0</v>
      </c>
      <c r="BH286" s="780">
        <v>0</v>
      </c>
      <c r="BI286" s="780">
        <v>72</v>
      </c>
      <c r="BJ286" s="780"/>
      <c r="BK286" s="780">
        <v>0</v>
      </c>
      <c r="BL286" s="780"/>
      <c r="BM286" s="780"/>
      <c r="BN286" s="780" t="s">
        <v>308</v>
      </c>
      <c r="BO286" s="780" t="s">
        <v>308</v>
      </c>
      <c r="BP286" s="780" t="s">
        <v>308</v>
      </c>
      <c r="BQ286" s="780" t="s">
        <v>308</v>
      </c>
      <c r="BR286" s="780"/>
      <c r="BS286" s="780" t="s">
        <v>397</v>
      </c>
      <c r="BT286" s="780"/>
      <c r="BU286" s="780" t="s">
        <v>579</v>
      </c>
      <c r="BV286" s="780"/>
      <c r="BW286" s="780"/>
      <c r="BX286" s="780"/>
      <c r="BY286" s="780"/>
      <c r="BZ286" s="780"/>
      <c r="CA286" s="780"/>
      <c r="CB286" s="780"/>
      <c r="CC286" s="780"/>
      <c r="CD286" s="780"/>
      <c r="CE286" s="780"/>
      <c r="CF286" s="780"/>
      <c r="CG286" s="780"/>
      <c r="CH286" s="780"/>
      <c r="CI286" s="780"/>
      <c r="CJ286" s="780"/>
      <c r="CK286" s="773"/>
      <c r="CL286" s="773" t="s">
        <v>397</v>
      </c>
      <c r="CM286" s="773">
        <v>0</v>
      </c>
      <c r="CN286" s="773">
        <v>0</v>
      </c>
      <c r="CO286" s="773" t="s">
        <v>397</v>
      </c>
      <c r="CP286" s="773">
        <v>72</v>
      </c>
      <c r="CQ286" s="773">
        <v>144</v>
      </c>
      <c r="CR286" s="772">
        <v>144</v>
      </c>
      <c r="CS286" s="781"/>
      <c r="CT286" s="782" t="s">
        <v>308</v>
      </c>
      <c r="CU286" s="783" t="s">
        <v>308</v>
      </c>
      <c r="CV286" s="774"/>
      <c r="CW286" s="774"/>
      <c r="CX286" s="865">
        <v>46255</v>
      </c>
      <c r="CY286" s="784">
        <v>0</v>
      </c>
      <c r="CZ286" s="784">
        <v>0</v>
      </c>
      <c r="DA286" s="785">
        <v>0</v>
      </c>
      <c r="DB286" s="785">
        <v>0</v>
      </c>
      <c r="DC286" s="785">
        <v>0</v>
      </c>
      <c r="DD286" s="785" t="s">
        <v>390</v>
      </c>
      <c r="DE286" s="785" t="s">
        <v>397</v>
      </c>
      <c r="DF286" s="785" t="s">
        <v>397</v>
      </c>
      <c r="DG286" s="785" t="s">
        <v>397</v>
      </c>
      <c r="DH286" s="786">
        <v>0</v>
      </c>
      <c r="DI286" s="774" t="s">
        <v>390</v>
      </c>
      <c r="DJ286" s="774" t="s">
        <v>397</v>
      </c>
      <c r="DK286" s="774" t="s">
        <v>390</v>
      </c>
      <c r="DL286" s="774" t="s">
        <v>390</v>
      </c>
      <c r="DM286" s="774">
        <v>46274</v>
      </c>
      <c r="DN286" s="774">
        <v>46274</v>
      </c>
      <c r="DO286" s="787">
        <v>0</v>
      </c>
      <c r="DP286" s="774">
        <v>46290</v>
      </c>
      <c r="DQ286" s="774">
        <v>46290</v>
      </c>
      <c r="DR286" s="774">
        <v>46290</v>
      </c>
      <c r="DS286" s="786">
        <v>46290</v>
      </c>
      <c r="DT286" s="752">
        <v>46290</v>
      </c>
      <c r="DU286" s="753">
        <v>-10</v>
      </c>
      <c r="DV286" s="753" t="s">
        <v>308</v>
      </c>
      <c r="DW286" s="754">
        <v>46280</v>
      </c>
      <c r="DX286" s="755">
        <v>46280</v>
      </c>
      <c r="DY286" s="754" t="e">
        <v>#VALUE!</v>
      </c>
      <c r="DZ286" s="754" t="e">
        <v>#VALUE!</v>
      </c>
      <c r="EA286" s="754"/>
      <c r="EB286" s="754"/>
      <c r="HA286" s="756" t="s">
        <v>397</v>
      </c>
      <c r="HB286" s="756" t="s">
        <v>397</v>
      </c>
      <c r="HC286" s="756" t="s">
        <v>397</v>
      </c>
      <c r="HD286" s="756" t="s">
        <v>397</v>
      </c>
      <c r="HE286" s="756" t="s">
        <v>397</v>
      </c>
      <c r="HF286" s="756" t="s">
        <v>397</v>
      </c>
      <c r="HG286" s="756" t="s">
        <v>397</v>
      </c>
      <c r="HH286" s="756" t="s">
        <v>397</v>
      </c>
      <c r="HI286" s="756" t="s">
        <v>397</v>
      </c>
      <c r="HJ286" s="756" t="s">
        <v>397</v>
      </c>
      <c r="HK286"/>
      <c r="HL286"/>
      <c r="HM286"/>
      <c r="HN286" s="756" t="str">
        <f t="shared" si="9"/>
        <v>AUTO PRINT</v>
      </c>
      <c r="HO286"/>
      <c r="HP286" s="757" t="s">
        <v>572</v>
      </c>
      <c r="HQ286" s="757" t="s">
        <v>572</v>
      </c>
      <c r="HR286" s="757" t="s">
        <v>572</v>
      </c>
      <c r="HS286"/>
      <c r="HW286" s="758"/>
      <c r="HX286"/>
      <c r="HY286" s="759" t="s">
        <v>572</v>
      </c>
      <c r="HZ286" s="759" t="s">
        <v>572</v>
      </c>
      <c r="IA286" s="759" t="s">
        <v>572</v>
      </c>
      <c r="IC286" s="760" t="s">
        <v>572</v>
      </c>
      <c r="ID286" s="760" t="s">
        <v>572</v>
      </c>
      <c r="IE286" s="760" t="s">
        <v>572</v>
      </c>
      <c r="IF286" s="761" t="s">
        <v>572</v>
      </c>
      <c r="IG286" s="619" t="str">
        <f t="shared" si="10"/>
        <v>IN HOUSE (MANUAL)</v>
      </c>
      <c r="II286" s="761" t="s">
        <v>572</v>
      </c>
      <c r="IK286" s="761" t="str">
        <f>IFERROR(VLOOKUP($M286,#REF!,13,0),"IN HOUSE (MANUAL)")</f>
        <v>IN HOUSE (MANUAL)</v>
      </c>
      <c r="IM286" s="760" t="s">
        <v>572</v>
      </c>
      <c r="IN286" s="760" t="s">
        <v>572</v>
      </c>
      <c r="IO286" s="760" t="s">
        <v>572</v>
      </c>
      <c r="IQ286" s="760" t="s">
        <v>572</v>
      </c>
      <c r="IR286" s="760" t="s">
        <v>572</v>
      </c>
      <c r="IT286" s="760" t="s">
        <v>572</v>
      </c>
      <c r="IV286" s="760" t="s">
        <v>572</v>
      </c>
      <c r="IW286" s="760" t="s">
        <v>572</v>
      </c>
      <c r="IY286" s="760" t="s">
        <v>572</v>
      </c>
      <c r="IZ286" s="760" t="s">
        <v>572</v>
      </c>
      <c r="JB286" s="760" t="s">
        <v>922</v>
      </c>
      <c r="JC286" s="760">
        <v>0</v>
      </c>
      <c r="JE286" s="760" t="s">
        <v>572</v>
      </c>
      <c r="JF286" s="760" t="s">
        <v>572</v>
      </c>
    </row>
    <row r="287" spans="1:266" ht="17.25" customHeight="1" x14ac:dyDescent="0.35">
      <c r="A287" s="618" t="s">
        <v>1103</v>
      </c>
      <c r="B287" s="730">
        <v>113</v>
      </c>
      <c r="C287" s="730" t="s">
        <v>1085</v>
      </c>
      <c r="D287" s="730" t="s">
        <v>1085</v>
      </c>
      <c r="E287" s="730">
        <v>5</v>
      </c>
      <c r="F287" s="731" t="s">
        <v>767</v>
      </c>
      <c r="G287" s="732">
        <v>1</v>
      </c>
      <c r="H287" s="826">
        <v>46231</v>
      </c>
      <c r="I287" s="730">
        <v>38</v>
      </c>
      <c r="J287" s="730" t="s">
        <v>308</v>
      </c>
      <c r="K287" s="730">
        <v>39</v>
      </c>
      <c r="L287" s="730" t="s">
        <v>1104</v>
      </c>
      <c r="M287" s="772" t="s">
        <v>1103</v>
      </c>
      <c r="N287" s="772">
        <v>0</v>
      </c>
      <c r="O287" s="772" t="s">
        <v>390</v>
      </c>
      <c r="P287" s="772">
        <v>0</v>
      </c>
      <c r="Q287" s="772" t="s">
        <v>390</v>
      </c>
      <c r="R287" s="772" t="s">
        <v>170</v>
      </c>
      <c r="S287" s="772" t="s">
        <v>308</v>
      </c>
      <c r="T287" s="772" t="s">
        <v>754</v>
      </c>
      <c r="U287" s="772">
        <v>411</v>
      </c>
      <c r="V287" s="772" t="s">
        <v>308</v>
      </c>
      <c r="W287" s="772"/>
      <c r="X287" s="772"/>
      <c r="Y287" s="772"/>
      <c r="Z287" s="886"/>
      <c r="AA287" s="772" t="s">
        <v>309</v>
      </c>
      <c r="AB287" s="772" t="s">
        <v>750</v>
      </c>
      <c r="AC287" s="772" t="s">
        <v>1102</v>
      </c>
      <c r="AD287" s="772">
        <v>144</v>
      </c>
      <c r="AE287" s="864">
        <v>144</v>
      </c>
      <c r="AF287" s="774" t="s">
        <v>390</v>
      </c>
      <c r="AG287" s="777"/>
      <c r="AH287" s="777"/>
      <c r="AI287" s="777" t="s">
        <v>308</v>
      </c>
      <c r="AJ287" s="778">
        <v>14</v>
      </c>
      <c r="AK287" s="779"/>
      <c r="AL287" s="778"/>
      <c r="AM287" s="780">
        <v>0</v>
      </c>
      <c r="AN287" s="780"/>
      <c r="AO287" s="780"/>
      <c r="AP287" s="780"/>
      <c r="AQ287" s="780"/>
      <c r="AR287" s="780"/>
      <c r="AS287" s="780"/>
      <c r="AT287" s="780"/>
      <c r="AU287" s="780"/>
      <c r="AV287" s="780"/>
      <c r="AW287" s="780"/>
      <c r="AX287" s="780"/>
      <c r="AY287" s="780"/>
      <c r="AZ287" s="780"/>
      <c r="BA287" s="780"/>
      <c r="BB287" s="780">
        <v>0</v>
      </c>
      <c r="BC287" s="780">
        <v>18</v>
      </c>
      <c r="BD287" s="780">
        <v>0</v>
      </c>
      <c r="BE287" s="780">
        <v>0</v>
      </c>
      <c r="BF287" s="780">
        <v>0</v>
      </c>
      <c r="BG287" s="780">
        <v>0</v>
      </c>
      <c r="BH287" s="780">
        <v>0</v>
      </c>
      <c r="BI287" s="780">
        <v>18</v>
      </c>
      <c r="BJ287" s="780"/>
      <c r="BK287" s="780">
        <v>0</v>
      </c>
      <c r="BL287" s="780"/>
      <c r="BM287" s="780"/>
      <c r="BN287" s="780" t="s">
        <v>308</v>
      </c>
      <c r="BO287" s="780" t="s">
        <v>308</v>
      </c>
      <c r="BP287" s="780" t="s">
        <v>308</v>
      </c>
      <c r="BQ287" s="780" t="s">
        <v>308</v>
      </c>
      <c r="BR287" s="780"/>
      <c r="BS287" s="780" t="s">
        <v>397</v>
      </c>
      <c r="BT287" s="780"/>
      <c r="BU287" s="780" t="s">
        <v>579</v>
      </c>
      <c r="BV287" s="780"/>
      <c r="BW287" s="780"/>
      <c r="BX287" s="780"/>
      <c r="BY287" s="780"/>
      <c r="BZ287" s="780"/>
      <c r="CA287" s="780"/>
      <c r="CB287" s="780"/>
      <c r="CC287" s="780"/>
      <c r="CD287" s="780"/>
      <c r="CE287" s="780"/>
      <c r="CF287" s="780"/>
      <c r="CG287" s="780"/>
      <c r="CH287" s="780"/>
      <c r="CI287" s="780"/>
      <c r="CJ287" s="780"/>
      <c r="CK287" s="773"/>
      <c r="CL287" s="773" t="s">
        <v>397</v>
      </c>
      <c r="CM287" s="773">
        <v>0</v>
      </c>
      <c r="CN287" s="773">
        <v>0</v>
      </c>
      <c r="CO287" s="773" t="s">
        <v>397</v>
      </c>
      <c r="CP287" s="773">
        <v>18</v>
      </c>
      <c r="CQ287" s="773">
        <v>144</v>
      </c>
      <c r="CR287" s="772">
        <v>144</v>
      </c>
      <c r="CS287" s="781"/>
      <c r="CT287" s="782" t="s">
        <v>308</v>
      </c>
      <c r="CU287" s="783" t="s">
        <v>308</v>
      </c>
      <c r="CV287" s="774"/>
      <c r="CW287" s="774"/>
      <c r="CX287" s="865">
        <v>46255</v>
      </c>
      <c r="CY287" s="784">
        <v>0</v>
      </c>
      <c r="CZ287" s="784">
        <v>0</v>
      </c>
      <c r="DA287" s="785">
        <v>0</v>
      </c>
      <c r="DB287" s="785">
        <v>0</v>
      </c>
      <c r="DC287" s="785">
        <v>0</v>
      </c>
      <c r="DD287" s="785" t="s">
        <v>390</v>
      </c>
      <c r="DE287" s="785" t="s">
        <v>397</v>
      </c>
      <c r="DF287" s="785" t="s">
        <v>397</v>
      </c>
      <c r="DG287" s="785" t="s">
        <v>397</v>
      </c>
      <c r="DH287" s="786">
        <v>0</v>
      </c>
      <c r="DI287" s="774" t="s">
        <v>390</v>
      </c>
      <c r="DJ287" s="774" t="s">
        <v>397</v>
      </c>
      <c r="DK287" s="774" t="s">
        <v>390</v>
      </c>
      <c r="DL287" s="774" t="s">
        <v>390</v>
      </c>
      <c r="DM287" s="774">
        <v>46274</v>
      </c>
      <c r="DN287" s="774">
        <v>46274</v>
      </c>
      <c r="DO287" s="787">
        <v>0</v>
      </c>
      <c r="DP287" s="774">
        <v>46290</v>
      </c>
      <c r="DQ287" s="774">
        <v>46290</v>
      </c>
      <c r="DR287" s="774">
        <v>46290</v>
      </c>
      <c r="DS287" s="786">
        <v>46290</v>
      </c>
      <c r="DT287" s="752">
        <v>46290</v>
      </c>
      <c r="DU287" s="753">
        <v>-9</v>
      </c>
      <c r="DV287" s="753" t="s">
        <v>308</v>
      </c>
      <c r="DW287" s="754">
        <v>46280</v>
      </c>
      <c r="DX287" s="755">
        <v>46281</v>
      </c>
      <c r="DY287" s="754" t="e">
        <v>#VALUE!</v>
      </c>
      <c r="DZ287" s="754" t="e">
        <v>#VALUE!</v>
      </c>
      <c r="EA287" s="754"/>
      <c r="EB287" s="754"/>
      <c r="HA287" s="756" t="s">
        <v>397</v>
      </c>
      <c r="HB287" s="756" t="s">
        <v>397</v>
      </c>
      <c r="HC287" s="756" t="s">
        <v>397</v>
      </c>
      <c r="HD287" s="756" t="s">
        <v>397</v>
      </c>
      <c r="HE287" s="756" t="s">
        <v>397</v>
      </c>
      <c r="HF287" s="756" t="s">
        <v>397</v>
      </c>
      <c r="HG287" s="756" t="s">
        <v>397</v>
      </c>
      <c r="HH287" s="756" t="s">
        <v>397</v>
      </c>
      <c r="HI287" s="756" t="s">
        <v>397</v>
      </c>
      <c r="HJ287" s="756" t="s">
        <v>397</v>
      </c>
      <c r="HK287"/>
      <c r="HL287"/>
      <c r="HM287"/>
      <c r="HN287" s="756" t="str">
        <f t="shared" si="9"/>
        <v>AUTO PRINT</v>
      </c>
      <c r="HO287"/>
      <c r="HP287" s="757" t="s">
        <v>572</v>
      </c>
      <c r="HQ287" s="757" t="s">
        <v>572</v>
      </c>
      <c r="HR287" s="757" t="s">
        <v>572</v>
      </c>
      <c r="HS287"/>
      <c r="HW287" s="758"/>
      <c r="HX287"/>
      <c r="HY287" s="759" t="s">
        <v>572</v>
      </c>
      <c r="HZ287" s="759" t="s">
        <v>572</v>
      </c>
      <c r="IA287" s="759" t="s">
        <v>572</v>
      </c>
      <c r="IC287" s="760" t="s">
        <v>572</v>
      </c>
      <c r="ID287" s="760" t="s">
        <v>572</v>
      </c>
      <c r="IE287" s="760" t="s">
        <v>572</v>
      </c>
      <c r="IF287" s="761" t="s">
        <v>572</v>
      </c>
      <c r="IG287" s="619" t="str">
        <f t="shared" si="10"/>
        <v>IN HOUSE (MANUAL)</v>
      </c>
      <c r="II287" s="761" t="s">
        <v>572</v>
      </c>
      <c r="IK287" s="761" t="str">
        <f>IFERROR(VLOOKUP($M287,#REF!,13,0),"IN HOUSE (MANUAL)")</f>
        <v>IN HOUSE (MANUAL)</v>
      </c>
      <c r="IM287" s="760" t="s">
        <v>572</v>
      </c>
      <c r="IN287" s="760" t="s">
        <v>572</v>
      </c>
      <c r="IO287" s="760" t="s">
        <v>572</v>
      </c>
      <c r="IQ287" s="760" t="s">
        <v>572</v>
      </c>
      <c r="IR287" s="760" t="s">
        <v>572</v>
      </c>
      <c r="IT287" s="760" t="s">
        <v>572</v>
      </c>
      <c r="IV287" s="760" t="s">
        <v>572</v>
      </c>
      <c r="IW287" s="760" t="s">
        <v>572</v>
      </c>
      <c r="IY287" s="760" t="s">
        <v>572</v>
      </c>
      <c r="IZ287" s="760" t="s">
        <v>572</v>
      </c>
      <c r="JB287" s="760" t="s">
        <v>922</v>
      </c>
      <c r="JC287" s="760">
        <v>0</v>
      </c>
      <c r="JE287" s="760" t="s">
        <v>572</v>
      </c>
      <c r="JF287" s="760" t="s">
        <v>572</v>
      </c>
    </row>
    <row r="288" spans="1:266" ht="17.25" customHeight="1" x14ac:dyDescent="0.35">
      <c r="A288" s="618" t="s">
        <v>1105</v>
      </c>
      <c r="B288" s="730">
        <v>114</v>
      </c>
      <c r="C288" s="730" t="s">
        <v>1085</v>
      </c>
      <c r="D288" s="730" t="s">
        <v>1085</v>
      </c>
      <c r="E288" s="730">
        <v>5</v>
      </c>
      <c r="F288" s="731" t="s">
        <v>574</v>
      </c>
      <c r="G288" s="732">
        <v>1</v>
      </c>
      <c r="H288" s="826">
        <v>46238</v>
      </c>
      <c r="I288" s="730">
        <v>38</v>
      </c>
      <c r="J288" s="730" t="s">
        <v>308</v>
      </c>
      <c r="K288" s="730">
        <v>40</v>
      </c>
      <c r="L288" s="730" t="s">
        <v>1106</v>
      </c>
      <c r="M288" s="772" t="s">
        <v>1105</v>
      </c>
      <c r="N288" s="772">
        <v>0</v>
      </c>
      <c r="O288" s="772" t="s">
        <v>390</v>
      </c>
      <c r="P288" s="772">
        <v>0</v>
      </c>
      <c r="Q288" s="772" t="s">
        <v>390</v>
      </c>
      <c r="R288" s="772" t="s">
        <v>170</v>
      </c>
      <c r="S288" s="772" t="s">
        <v>308</v>
      </c>
      <c r="T288" s="772" t="s">
        <v>769</v>
      </c>
      <c r="U288" s="772">
        <v>411</v>
      </c>
      <c r="V288" s="772" t="s">
        <v>308</v>
      </c>
      <c r="W288" s="772"/>
      <c r="X288" s="772"/>
      <c r="Y288" s="772"/>
      <c r="Z288" s="886"/>
      <c r="AA288" s="772" t="s">
        <v>157</v>
      </c>
      <c r="AB288" s="772" t="s">
        <v>569</v>
      </c>
      <c r="AC288" s="772" t="s">
        <v>802</v>
      </c>
      <c r="AD288" s="772">
        <v>540</v>
      </c>
      <c r="AE288" s="864">
        <v>540</v>
      </c>
      <c r="AF288" s="774">
        <v>46272</v>
      </c>
      <c r="AG288" s="777"/>
      <c r="AH288" s="777"/>
      <c r="AI288" s="777" t="s">
        <v>308</v>
      </c>
      <c r="AJ288" s="778">
        <v>15</v>
      </c>
      <c r="AK288" s="779"/>
      <c r="AL288" s="778"/>
      <c r="AM288" s="780">
        <v>0</v>
      </c>
      <c r="AN288" s="780"/>
      <c r="AO288" s="780"/>
      <c r="AP288" s="780"/>
      <c r="AQ288" s="780"/>
      <c r="AR288" s="780"/>
      <c r="AS288" s="780"/>
      <c r="AT288" s="780"/>
      <c r="AU288" s="780"/>
      <c r="AV288" s="780"/>
      <c r="AW288" s="780"/>
      <c r="AX288" s="780"/>
      <c r="AY288" s="780"/>
      <c r="AZ288" s="780"/>
      <c r="BA288" s="780"/>
      <c r="BB288" s="780">
        <v>0</v>
      </c>
      <c r="BC288" s="780">
        <v>0</v>
      </c>
      <c r="BD288" s="780">
        <v>0</v>
      </c>
      <c r="BE288" s="780">
        <v>0</v>
      </c>
      <c r="BF288" s="780">
        <v>0</v>
      </c>
      <c r="BG288" s="780">
        <v>0</v>
      </c>
      <c r="BH288" s="780">
        <v>0</v>
      </c>
      <c r="BI288" s="780">
        <v>0</v>
      </c>
      <c r="BJ288" s="780"/>
      <c r="BK288" s="780">
        <v>0</v>
      </c>
      <c r="BL288" s="780"/>
      <c r="BM288" s="780"/>
      <c r="BN288" s="780" t="s">
        <v>308</v>
      </c>
      <c r="BO288" s="780" t="s">
        <v>308</v>
      </c>
      <c r="BP288" s="780" t="s">
        <v>308</v>
      </c>
      <c r="BQ288" s="780" t="s">
        <v>308</v>
      </c>
      <c r="BR288" s="780"/>
      <c r="BS288" s="780" t="s">
        <v>397</v>
      </c>
      <c r="BT288" s="780"/>
      <c r="BU288" s="780" t="s">
        <v>579</v>
      </c>
      <c r="BV288" s="780"/>
      <c r="BW288" s="780"/>
      <c r="BX288" s="780"/>
      <c r="BY288" s="780"/>
      <c r="BZ288" s="780"/>
      <c r="CA288" s="780"/>
      <c r="CB288" s="780"/>
      <c r="CC288" s="780"/>
      <c r="CD288" s="780"/>
      <c r="CE288" s="780"/>
      <c r="CF288" s="780"/>
      <c r="CG288" s="780"/>
      <c r="CH288" s="780"/>
      <c r="CI288" s="780"/>
      <c r="CJ288" s="780"/>
      <c r="CK288" s="773"/>
      <c r="CL288" s="773" t="s">
        <v>397</v>
      </c>
      <c r="CM288" s="773">
        <v>0</v>
      </c>
      <c r="CN288" s="773">
        <v>540</v>
      </c>
      <c r="CO288" s="773" t="s">
        <v>397</v>
      </c>
      <c r="CP288" s="773">
        <v>540</v>
      </c>
      <c r="CQ288" s="773">
        <v>540</v>
      </c>
      <c r="CR288" s="772">
        <v>540</v>
      </c>
      <c r="CS288" s="898"/>
      <c r="CT288" s="782" t="s">
        <v>308</v>
      </c>
      <c r="CU288" s="783" t="s">
        <v>308</v>
      </c>
      <c r="CV288" s="774"/>
      <c r="CW288" s="774"/>
      <c r="CX288" s="865">
        <v>46263</v>
      </c>
      <c r="CY288" s="784" t="s">
        <v>797</v>
      </c>
      <c r="CZ288" s="784" t="s">
        <v>308</v>
      </c>
      <c r="DA288" s="785">
        <v>46269</v>
      </c>
      <c r="DB288" s="785" t="s">
        <v>633</v>
      </c>
      <c r="DC288" s="785" t="s">
        <v>634</v>
      </c>
      <c r="DD288" s="785" t="s">
        <v>390</v>
      </c>
      <c r="DE288" s="785" t="s">
        <v>397</v>
      </c>
      <c r="DF288" s="785" t="s">
        <v>397</v>
      </c>
      <c r="DG288" s="785" t="s">
        <v>397</v>
      </c>
      <c r="DH288" s="786">
        <v>0</v>
      </c>
      <c r="DI288" s="774" t="s">
        <v>390</v>
      </c>
      <c r="DJ288" s="774" t="s">
        <v>397</v>
      </c>
      <c r="DK288" s="774">
        <v>46272</v>
      </c>
      <c r="DL288" s="774" t="s">
        <v>390</v>
      </c>
      <c r="DM288" s="774">
        <v>46274</v>
      </c>
      <c r="DN288" s="774">
        <v>46274</v>
      </c>
      <c r="DO288" s="787" t="s">
        <v>308</v>
      </c>
      <c r="DP288" s="774">
        <v>46297</v>
      </c>
      <c r="DQ288" s="774">
        <v>46297</v>
      </c>
      <c r="DR288" s="774">
        <v>46297</v>
      </c>
      <c r="DS288" s="786">
        <v>46297</v>
      </c>
      <c r="DT288" s="752">
        <v>46297</v>
      </c>
      <c r="DU288" s="753">
        <v>-16</v>
      </c>
      <c r="DV288" s="753" t="s">
        <v>308</v>
      </c>
      <c r="DW288" s="754">
        <v>46281</v>
      </c>
      <c r="DX288" s="755">
        <v>46281</v>
      </c>
      <c r="DY288" s="754" t="e">
        <v>#VALUE!</v>
      </c>
      <c r="DZ288" s="754" t="e">
        <v>#VALUE!</v>
      </c>
      <c r="EA288" s="754"/>
      <c r="EB288" s="754"/>
      <c r="HA288" s="756" t="s">
        <v>397</v>
      </c>
      <c r="HB288" s="756" t="s">
        <v>397</v>
      </c>
      <c r="HC288" s="756" t="s">
        <v>397</v>
      </c>
      <c r="HD288" s="756" t="s">
        <v>397</v>
      </c>
      <c r="HE288" s="756" t="s">
        <v>397</v>
      </c>
      <c r="HF288" s="756" t="s">
        <v>397</v>
      </c>
      <c r="HG288" s="756" t="s">
        <v>397</v>
      </c>
      <c r="HH288" s="756" t="s">
        <v>397</v>
      </c>
      <c r="HI288" s="756" t="s">
        <v>397</v>
      </c>
      <c r="HJ288" s="756" t="s">
        <v>397</v>
      </c>
      <c r="HK288"/>
      <c r="HL288"/>
      <c r="HM288"/>
      <c r="HN288" s="756" t="str">
        <f t="shared" si="9"/>
        <v>AUTO PRINT</v>
      </c>
      <c r="HO288"/>
      <c r="HP288" s="757" t="s">
        <v>572</v>
      </c>
      <c r="HQ288" s="757" t="s">
        <v>572</v>
      </c>
      <c r="HR288" s="757" t="s">
        <v>572</v>
      </c>
      <c r="HS288"/>
      <c r="HW288" s="758"/>
      <c r="HX288"/>
      <c r="HY288" s="759" t="s">
        <v>572</v>
      </c>
      <c r="HZ288" s="759" t="s">
        <v>572</v>
      </c>
      <c r="IA288" s="759" t="s">
        <v>572</v>
      </c>
      <c r="IC288" s="760" t="s">
        <v>572</v>
      </c>
      <c r="ID288" s="760" t="s">
        <v>572</v>
      </c>
      <c r="IE288" s="760" t="s">
        <v>572</v>
      </c>
      <c r="IF288" s="761" t="s">
        <v>572</v>
      </c>
      <c r="IG288" s="619" t="str">
        <f t="shared" si="10"/>
        <v>IN HOUSE (MANUAL)</v>
      </c>
      <c r="II288" s="761" t="s">
        <v>572</v>
      </c>
      <c r="IK288" s="761" t="str">
        <f>IFERROR(VLOOKUP($M288,#REF!,13,0),"IN HOUSE (MANUAL)")</f>
        <v>IN HOUSE (MANUAL)</v>
      </c>
      <c r="IM288" s="760" t="s">
        <v>572</v>
      </c>
      <c r="IN288" s="760" t="s">
        <v>572</v>
      </c>
      <c r="IO288" s="760" t="s">
        <v>572</v>
      </c>
      <c r="IQ288" s="760" t="s">
        <v>572</v>
      </c>
      <c r="IR288" s="760" t="s">
        <v>572</v>
      </c>
      <c r="IT288" s="760" t="s">
        <v>572</v>
      </c>
      <c r="IV288" s="760" t="s">
        <v>572</v>
      </c>
      <c r="IW288" s="760" t="s">
        <v>572</v>
      </c>
      <c r="IY288" s="760" t="s">
        <v>572</v>
      </c>
      <c r="IZ288" s="760" t="s">
        <v>572</v>
      </c>
      <c r="JB288" s="760" t="s">
        <v>922</v>
      </c>
      <c r="JC288" s="760">
        <v>540</v>
      </c>
      <c r="JE288" s="760" t="s">
        <v>572</v>
      </c>
      <c r="JF288" s="760" t="s">
        <v>572</v>
      </c>
    </row>
    <row r="289" spans="1:266" ht="17.25" customHeight="1" x14ac:dyDescent="0.35">
      <c r="A289" s="618" t="s">
        <v>1107</v>
      </c>
      <c r="B289" s="730">
        <v>115</v>
      </c>
      <c r="C289" s="730" t="s">
        <v>1085</v>
      </c>
      <c r="D289" s="730" t="s">
        <v>1085</v>
      </c>
      <c r="E289" s="730">
        <v>5</v>
      </c>
      <c r="F289" s="731" t="s">
        <v>574</v>
      </c>
      <c r="G289" s="732">
        <v>1</v>
      </c>
      <c r="H289" s="826">
        <v>46238</v>
      </c>
      <c r="I289" s="730">
        <v>38</v>
      </c>
      <c r="J289" s="730" t="s">
        <v>308</v>
      </c>
      <c r="K289" s="730">
        <v>40</v>
      </c>
      <c r="L289" s="730" t="s">
        <v>1108</v>
      </c>
      <c r="M289" s="772" t="s">
        <v>1107</v>
      </c>
      <c r="N289" s="772">
        <v>0</v>
      </c>
      <c r="O289" s="772" t="s">
        <v>390</v>
      </c>
      <c r="P289" s="772">
        <v>0</v>
      </c>
      <c r="Q289" s="772" t="s">
        <v>390</v>
      </c>
      <c r="R289" s="772" t="s">
        <v>170</v>
      </c>
      <c r="S289" s="772" t="s">
        <v>308</v>
      </c>
      <c r="T289" s="772" t="s">
        <v>769</v>
      </c>
      <c r="U289" s="772">
        <v>411</v>
      </c>
      <c r="V289" s="772" t="s">
        <v>308</v>
      </c>
      <c r="W289" s="772"/>
      <c r="X289" s="772"/>
      <c r="Y289" s="772"/>
      <c r="Z289" s="886"/>
      <c r="AA289" s="772" t="s">
        <v>157</v>
      </c>
      <c r="AB289" s="772" t="s">
        <v>569</v>
      </c>
      <c r="AC289" s="772" t="s">
        <v>597</v>
      </c>
      <c r="AD289" s="772">
        <v>1434</v>
      </c>
      <c r="AE289" s="864">
        <v>1434</v>
      </c>
      <c r="AF289" s="774">
        <v>46272</v>
      </c>
      <c r="AG289" s="777"/>
      <c r="AH289" s="777"/>
      <c r="AI289" s="777" t="s">
        <v>308</v>
      </c>
      <c r="AJ289" s="778">
        <v>16</v>
      </c>
      <c r="AK289" s="779"/>
      <c r="AL289" s="778"/>
      <c r="AM289" s="780">
        <v>0</v>
      </c>
      <c r="AN289" s="780"/>
      <c r="AO289" s="780"/>
      <c r="AP289" s="780"/>
      <c r="AQ289" s="780"/>
      <c r="AR289" s="780"/>
      <c r="AS289" s="780"/>
      <c r="AT289" s="780"/>
      <c r="AU289" s="780"/>
      <c r="AV289" s="780"/>
      <c r="AW289" s="780"/>
      <c r="AX289" s="780"/>
      <c r="AY289" s="780"/>
      <c r="AZ289" s="780"/>
      <c r="BA289" s="780"/>
      <c r="BB289" s="780">
        <v>0</v>
      </c>
      <c r="BC289" s="780">
        <v>0</v>
      </c>
      <c r="BD289" s="780">
        <v>0</v>
      </c>
      <c r="BE289" s="780">
        <v>0</v>
      </c>
      <c r="BF289" s="780">
        <v>0</v>
      </c>
      <c r="BG289" s="780">
        <v>0</v>
      </c>
      <c r="BH289" s="780">
        <v>0</v>
      </c>
      <c r="BI289" s="780">
        <v>0</v>
      </c>
      <c r="BJ289" s="780"/>
      <c r="BK289" s="780">
        <v>0</v>
      </c>
      <c r="BL289" s="780"/>
      <c r="BM289" s="780"/>
      <c r="BN289" s="780" t="s">
        <v>308</v>
      </c>
      <c r="BO289" s="780" t="s">
        <v>308</v>
      </c>
      <c r="BP289" s="780" t="s">
        <v>308</v>
      </c>
      <c r="BQ289" s="780" t="s">
        <v>308</v>
      </c>
      <c r="BR289" s="780"/>
      <c r="BS289" s="780" t="s">
        <v>397</v>
      </c>
      <c r="BT289" s="780"/>
      <c r="BU289" s="780" t="s">
        <v>579</v>
      </c>
      <c r="BV289" s="780"/>
      <c r="BW289" s="780"/>
      <c r="BX289" s="780"/>
      <c r="BY289" s="780"/>
      <c r="BZ289" s="780"/>
      <c r="CA289" s="780"/>
      <c r="CB289" s="780"/>
      <c r="CC289" s="780"/>
      <c r="CD289" s="780"/>
      <c r="CE289" s="780"/>
      <c r="CF289" s="780"/>
      <c r="CG289" s="780"/>
      <c r="CH289" s="780"/>
      <c r="CI289" s="780"/>
      <c r="CJ289" s="780"/>
      <c r="CK289" s="773"/>
      <c r="CL289" s="773" t="s">
        <v>397</v>
      </c>
      <c r="CM289" s="773">
        <v>0</v>
      </c>
      <c r="CN289" s="773">
        <v>1434</v>
      </c>
      <c r="CO289" s="773" t="s">
        <v>397</v>
      </c>
      <c r="CP289" s="773">
        <v>1434</v>
      </c>
      <c r="CQ289" s="773">
        <v>1434</v>
      </c>
      <c r="CR289" s="772">
        <v>1434</v>
      </c>
      <c r="CS289" s="898"/>
      <c r="CT289" s="782" t="s">
        <v>308</v>
      </c>
      <c r="CU289" s="783" t="s">
        <v>308</v>
      </c>
      <c r="CV289" s="774"/>
      <c r="CW289" s="774"/>
      <c r="CX289" s="865">
        <v>46263</v>
      </c>
      <c r="CY289" s="784" t="s">
        <v>797</v>
      </c>
      <c r="CZ289" s="784" t="s">
        <v>308</v>
      </c>
      <c r="DA289" s="785">
        <v>46269</v>
      </c>
      <c r="DB289" s="785" t="s">
        <v>633</v>
      </c>
      <c r="DC289" s="785" t="s">
        <v>634</v>
      </c>
      <c r="DD289" s="785" t="s">
        <v>390</v>
      </c>
      <c r="DE289" s="785" t="s">
        <v>397</v>
      </c>
      <c r="DF289" s="785" t="s">
        <v>397</v>
      </c>
      <c r="DG289" s="785" t="s">
        <v>397</v>
      </c>
      <c r="DH289" s="786">
        <v>0</v>
      </c>
      <c r="DI289" s="774" t="s">
        <v>390</v>
      </c>
      <c r="DJ289" s="774" t="s">
        <v>397</v>
      </c>
      <c r="DK289" s="774">
        <v>46272</v>
      </c>
      <c r="DL289" s="774" t="s">
        <v>390</v>
      </c>
      <c r="DM289" s="774">
        <v>46274</v>
      </c>
      <c r="DN289" s="774">
        <v>46274</v>
      </c>
      <c r="DO289" s="787" t="s">
        <v>308</v>
      </c>
      <c r="DP289" s="774">
        <v>46297</v>
      </c>
      <c r="DQ289" s="774">
        <v>46297</v>
      </c>
      <c r="DR289" s="774">
        <v>46297</v>
      </c>
      <c r="DS289" s="786">
        <v>46297</v>
      </c>
      <c r="DT289" s="752">
        <v>46297</v>
      </c>
      <c r="DU289" s="753">
        <v>-14</v>
      </c>
      <c r="DV289" s="753" t="s">
        <v>308</v>
      </c>
      <c r="DW289" s="754">
        <v>46281</v>
      </c>
      <c r="DX289" s="755">
        <v>46283</v>
      </c>
      <c r="DY289" s="754" t="e">
        <v>#VALUE!</v>
      </c>
      <c r="DZ289" s="754" t="e">
        <v>#VALUE!</v>
      </c>
      <c r="EA289" s="754"/>
      <c r="EB289" s="754"/>
      <c r="HA289" s="756" t="s">
        <v>397</v>
      </c>
      <c r="HB289" s="756" t="s">
        <v>397</v>
      </c>
      <c r="HC289" s="756" t="s">
        <v>397</v>
      </c>
      <c r="HD289" s="756" t="s">
        <v>397</v>
      </c>
      <c r="HE289" s="756" t="s">
        <v>397</v>
      </c>
      <c r="HF289" s="756" t="s">
        <v>397</v>
      </c>
      <c r="HG289" s="756" t="s">
        <v>397</v>
      </c>
      <c r="HH289" s="756" t="s">
        <v>397</v>
      </c>
      <c r="HI289" s="756" t="s">
        <v>397</v>
      </c>
      <c r="HJ289" s="756" t="s">
        <v>397</v>
      </c>
      <c r="HK289"/>
      <c r="HL289"/>
      <c r="HM289"/>
      <c r="HN289" s="756" t="str">
        <f t="shared" si="9"/>
        <v>AUTO PRINT</v>
      </c>
      <c r="HO289"/>
      <c r="HP289" s="757" t="s">
        <v>572</v>
      </c>
      <c r="HQ289" s="757" t="s">
        <v>572</v>
      </c>
      <c r="HR289" s="757" t="s">
        <v>572</v>
      </c>
      <c r="HS289"/>
      <c r="HW289" s="758"/>
      <c r="HX289"/>
      <c r="HY289" s="759" t="s">
        <v>572</v>
      </c>
      <c r="HZ289" s="759" t="s">
        <v>572</v>
      </c>
      <c r="IA289" s="759" t="s">
        <v>572</v>
      </c>
      <c r="IC289" s="760" t="s">
        <v>572</v>
      </c>
      <c r="ID289" s="760" t="s">
        <v>572</v>
      </c>
      <c r="IE289" s="760" t="s">
        <v>572</v>
      </c>
      <c r="IF289" s="761" t="s">
        <v>572</v>
      </c>
      <c r="IG289" s="619" t="str">
        <f t="shared" si="10"/>
        <v>IN HOUSE (MANUAL)</v>
      </c>
      <c r="II289" s="761" t="s">
        <v>572</v>
      </c>
      <c r="IK289" s="761" t="str">
        <f>IFERROR(VLOOKUP($M289,#REF!,13,0),"IN HOUSE (MANUAL)")</f>
        <v>IN HOUSE (MANUAL)</v>
      </c>
      <c r="IM289" s="760" t="s">
        <v>572</v>
      </c>
      <c r="IN289" s="760" t="s">
        <v>572</v>
      </c>
      <c r="IO289" s="760" t="s">
        <v>572</v>
      </c>
      <c r="IQ289" s="760" t="s">
        <v>572</v>
      </c>
      <c r="IR289" s="760" t="s">
        <v>572</v>
      </c>
      <c r="IT289" s="760" t="s">
        <v>572</v>
      </c>
      <c r="IV289" s="760" t="s">
        <v>572</v>
      </c>
      <c r="IW289" s="760" t="s">
        <v>572</v>
      </c>
      <c r="IY289" s="760" t="s">
        <v>572</v>
      </c>
      <c r="IZ289" s="760" t="s">
        <v>572</v>
      </c>
      <c r="JB289" s="760" t="s">
        <v>922</v>
      </c>
      <c r="JC289" s="760">
        <v>1434</v>
      </c>
      <c r="JE289" s="760" t="s">
        <v>572</v>
      </c>
      <c r="JF289" s="760" t="s">
        <v>572</v>
      </c>
    </row>
    <row r="290" spans="1:266" ht="17.25" customHeight="1" x14ac:dyDescent="0.35">
      <c r="A290" s="618" t="s">
        <v>1109</v>
      </c>
      <c r="B290" s="730">
        <v>116</v>
      </c>
      <c r="C290" s="730" t="s">
        <v>1085</v>
      </c>
      <c r="D290" s="730" t="s">
        <v>1085</v>
      </c>
      <c r="E290" s="730">
        <v>5</v>
      </c>
      <c r="F290" s="731" t="s">
        <v>574</v>
      </c>
      <c r="G290" s="732">
        <v>1</v>
      </c>
      <c r="H290" s="826">
        <v>46238</v>
      </c>
      <c r="I290" s="730">
        <v>38</v>
      </c>
      <c r="J290" s="730" t="s">
        <v>308</v>
      </c>
      <c r="K290" s="730">
        <v>40</v>
      </c>
      <c r="L290" s="730" t="s">
        <v>1110</v>
      </c>
      <c r="M290" s="868" t="s">
        <v>1109</v>
      </c>
      <c r="N290" s="868">
        <v>0</v>
      </c>
      <c r="O290" s="868" t="s">
        <v>390</v>
      </c>
      <c r="P290" s="868">
        <v>0</v>
      </c>
      <c r="Q290" s="868" t="s">
        <v>390</v>
      </c>
      <c r="R290" s="868" t="s">
        <v>170</v>
      </c>
      <c r="S290" s="868" t="s">
        <v>308</v>
      </c>
      <c r="T290" s="868" t="s">
        <v>769</v>
      </c>
      <c r="U290" s="868">
        <v>411</v>
      </c>
      <c r="V290" s="868" t="s">
        <v>308</v>
      </c>
      <c r="W290" s="868"/>
      <c r="X290" s="868"/>
      <c r="Y290" s="868"/>
      <c r="Z290" s="885"/>
      <c r="AA290" s="868" t="s">
        <v>157</v>
      </c>
      <c r="AB290" s="868" t="s">
        <v>569</v>
      </c>
      <c r="AC290" s="868" t="s">
        <v>751</v>
      </c>
      <c r="AD290" s="868">
        <v>402</v>
      </c>
      <c r="AE290" s="864">
        <v>402</v>
      </c>
      <c r="AF290" s="776">
        <v>46272</v>
      </c>
      <c r="AG290" s="777"/>
      <c r="AH290" s="777"/>
      <c r="AI290" s="777" t="s">
        <v>625</v>
      </c>
      <c r="AJ290" s="778">
        <v>17</v>
      </c>
      <c r="AK290" s="894"/>
      <c r="AL290" s="895"/>
      <c r="AM290" s="896">
        <v>0</v>
      </c>
      <c r="AN290" s="896"/>
      <c r="AO290" s="896"/>
      <c r="AP290" s="896"/>
      <c r="AQ290" s="896"/>
      <c r="AR290" s="896"/>
      <c r="AS290" s="896"/>
      <c r="AT290" s="896"/>
      <c r="AU290" s="896"/>
      <c r="AV290" s="896"/>
      <c r="AW290" s="896"/>
      <c r="AX290" s="896"/>
      <c r="AY290" s="896"/>
      <c r="AZ290" s="896"/>
      <c r="BA290" s="896"/>
      <c r="BB290" s="896">
        <v>0</v>
      </c>
      <c r="BC290" s="896">
        <v>402</v>
      </c>
      <c r="BD290" s="896">
        <v>0</v>
      </c>
      <c r="BE290" s="896">
        <v>0</v>
      </c>
      <c r="BF290" s="896">
        <v>0</v>
      </c>
      <c r="BG290" s="896">
        <v>0</v>
      </c>
      <c r="BH290" s="896">
        <v>0</v>
      </c>
      <c r="BI290" s="896">
        <v>402</v>
      </c>
      <c r="BJ290" s="896"/>
      <c r="BK290" s="896">
        <v>0</v>
      </c>
      <c r="BL290" s="896"/>
      <c r="BM290" s="896"/>
      <c r="BN290" s="896" t="s">
        <v>308</v>
      </c>
      <c r="BO290" s="896" t="s">
        <v>308</v>
      </c>
      <c r="BP290" s="896" t="s">
        <v>308</v>
      </c>
      <c r="BQ290" s="896" t="s">
        <v>308</v>
      </c>
      <c r="BR290" s="896"/>
      <c r="BS290" s="896" t="s">
        <v>397</v>
      </c>
      <c r="BT290" s="896"/>
      <c r="BU290" s="896" t="s">
        <v>579</v>
      </c>
      <c r="BV290" s="896"/>
      <c r="BW290" s="896"/>
      <c r="BX290" s="896"/>
      <c r="BY290" s="896"/>
      <c r="BZ290" s="896"/>
      <c r="CA290" s="896"/>
      <c r="CB290" s="896"/>
      <c r="CC290" s="896"/>
      <c r="CD290" s="896"/>
      <c r="CE290" s="896"/>
      <c r="CF290" s="896"/>
      <c r="CG290" s="896"/>
      <c r="CH290" s="896"/>
      <c r="CI290" s="896"/>
      <c r="CJ290" s="896"/>
      <c r="CK290" s="867"/>
      <c r="CL290" s="867" t="s">
        <v>397</v>
      </c>
      <c r="CM290" s="867">
        <v>0</v>
      </c>
      <c r="CN290" s="867">
        <v>402</v>
      </c>
      <c r="CO290" s="867" t="s">
        <v>397</v>
      </c>
      <c r="CP290" s="867">
        <v>402</v>
      </c>
      <c r="CQ290" s="867">
        <v>402</v>
      </c>
      <c r="CR290" s="868">
        <v>402</v>
      </c>
      <c r="CS290" s="869"/>
      <c r="CT290" s="782" t="s">
        <v>308</v>
      </c>
      <c r="CU290" s="783" t="s">
        <v>308</v>
      </c>
      <c r="CV290" s="776"/>
      <c r="CW290" s="776"/>
      <c r="CX290" s="782">
        <v>46263</v>
      </c>
      <c r="CY290" s="784" t="s">
        <v>797</v>
      </c>
      <c r="CZ290" s="784" t="s">
        <v>308</v>
      </c>
      <c r="DA290" s="785">
        <v>46269</v>
      </c>
      <c r="DB290" s="785" t="s">
        <v>633</v>
      </c>
      <c r="DC290" s="785" t="s">
        <v>634</v>
      </c>
      <c r="DD290" s="785" t="s">
        <v>390</v>
      </c>
      <c r="DE290" s="871" t="s">
        <v>397</v>
      </c>
      <c r="DF290" s="871" t="s">
        <v>397</v>
      </c>
      <c r="DG290" s="871" t="s">
        <v>397</v>
      </c>
      <c r="DH290" s="872">
        <v>0</v>
      </c>
      <c r="DI290" s="776" t="s">
        <v>390</v>
      </c>
      <c r="DJ290" s="776" t="s">
        <v>397</v>
      </c>
      <c r="DK290" s="776">
        <v>46272</v>
      </c>
      <c r="DL290" s="776" t="s">
        <v>390</v>
      </c>
      <c r="DM290" s="776">
        <v>46276</v>
      </c>
      <c r="DN290" s="776">
        <v>46276</v>
      </c>
      <c r="DO290" s="873" t="s">
        <v>308</v>
      </c>
      <c r="DP290" s="776">
        <v>46297</v>
      </c>
      <c r="DQ290" s="776">
        <v>46315</v>
      </c>
      <c r="DR290" s="776">
        <v>46315</v>
      </c>
      <c r="DS290" s="872">
        <v>46297</v>
      </c>
      <c r="DT290" s="752">
        <v>46315</v>
      </c>
      <c r="DU290" s="753">
        <v>-14</v>
      </c>
      <c r="DV290" s="753" t="s">
        <v>308</v>
      </c>
      <c r="DW290" s="754">
        <v>46283</v>
      </c>
      <c r="DX290" s="755">
        <v>46283</v>
      </c>
      <c r="DY290" s="754" t="e">
        <v>#VALUE!</v>
      </c>
      <c r="DZ290" s="754" t="e">
        <v>#VALUE!</v>
      </c>
      <c r="EA290" s="754"/>
      <c r="EB290" s="754"/>
      <c r="HA290" s="756" t="s">
        <v>397</v>
      </c>
      <c r="HB290" s="756" t="s">
        <v>397</v>
      </c>
      <c r="HC290" s="756" t="s">
        <v>397</v>
      </c>
      <c r="HD290" s="756" t="s">
        <v>397</v>
      </c>
      <c r="HE290" s="756" t="s">
        <v>397</v>
      </c>
      <c r="HF290" s="756" t="s">
        <v>397</v>
      </c>
      <c r="HG290" s="756" t="s">
        <v>397</v>
      </c>
      <c r="HH290" s="756" t="s">
        <v>397</v>
      </c>
      <c r="HI290" s="756" t="s">
        <v>397</v>
      </c>
      <c r="HJ290" s="756" t="s">
        <v>397</v>
      </c>
      <c r="HK290"/>
      <c r="HL290"/>
      <c r="HM290"/>
      <c r="HN290" s="756" t="str">
        <f t="shared" si="9"/>
        <v>AUTO PRINT</v>
      </c>
      <c r="HO290"/>
      <c r="HP290" s="757" t="s">
        <v>572</v>
      </c>
      <c r="HQ290" s="757" t="s">
        <v>572</v>
      </c>
      <c r="HR290" s="757" t="s">
        <v>572</v>
      </c>
      <c r="HS290"/>
      <c r="HW290" s="758"/>
      <c r="HX290"/>
      <c r="HY290" s="759" t="s">
        <v>572</v>
      </c>
      <c r="HZ290" s="759" t="s">
        <v>572</v>
      </c>
      <c r="IA290" s="759" t="s">
        <v>572</v>
      </c>
      <c r="IC290" s="760" t="s">
        <v>572</v>
      </c>
      <c r="ID290" s="760" t="s">
        <v>572</v>
      </c>
      <c r="IE290" s="760" t="s">
        <v>572</v>
      </c>
      <c r="IF290" s="761" t="s">
        <v>572</v>
      </c>
      <c r="IG290" s="619" t="str">
        <f t="shared" si="10"/>
        <v>IN HOUSE (MANUAL)</v>
      </c>
      <c r="II290" s="761" t="s">
        <v>572</v>
      </c>
      <c r="IK290" s="761" t="str">
        <f>IFERROR(VLOOKUP($M290,#REF!,13,0),"IN HOUSE (MANUAL)")</f>
        <v>IN HOUSE (MANUAL)</v>
      </c>
      <c r="IM290" s="760" t="s">
        <v>572</v>
      </c>
      <c r="IN290" s="760" t="s">
        <v>572</v>
      </c>
      <c r="IO290" s="760" t="s">
        <v>572</v>
      </c>
      <c r="IQ290" s="760" t="s">
        <v>572</v>
      </c>
      <c r="IR290" s="760" t="s">
        <v>572</v>
      </c>
      <c r="IT290" s="760" t="s">
        <v>572</v>
      </c>
      <c r="IV290" s="760" t="s">
        <v>572</v>
      </c>
      <c r="IW290" s="760" t="s">
        <v>572</v>
      </c>
      <c r="IY290" s="760" t="s">
        <v>572</v>
      </c>
      <c r="IZ290" s="760" t="s">
        <v>572</v>
      </c>
      <c r="JB290" s="760" t="s">
        <v>922</v>
      </c>
      <c r="JC290" s="760">
        <v>402</v>
      </c>
      <c r="JE290" s="760" t="s">
        <v>572</v>
      </c>
      <c r="JF290" s="760" t="s">
        <v>572</v>
      </c>
    </row>
    <row r="291" spans="1:266" ht="17.25" customHeight="1" x14ac:dyDescent="0.35">
      <c r="A291" s="618" t="s">
        <v>1111</v>
      </c>
      <c r="B291" s="730">
        <v>117</v>
      </c>
      <c r="C291" s="730" t="s">
        <v>1085</v>
      </c>
      <c r="D291" s="730" t="s">
        <v>1085</v>
      </c>
      <c r="E291" s="730">
        <v>5</v>
      </c>
      <c r="F291" s="731" t="s">
        <v>574</v>
      </c>
      <c r="G291" s="732">
        <v>1</v>
      </c>
      <c r="H291" s="826">
        <v>46198</v>
      </c>
      <c r="I291" s="730">
        <v>39</v>
      </c>
      <c r="J291" s="730" t="s">
        <v>308</v>
      </c>
      <c r="K291" s="730">
        <v>40</v>
      </c>
      <c r="L291" s="730" t="s">
        <v>1112</v>
      </c>
      <c r="M291" s="772" t="s">
        <v>1111</v>
      </c>
      <c r="N291" s="772">
        <v>0</v>
      </c>
      <c r="O291" s="772" t="s">
        <v>390</v>
      </c>
      <c r="P291" s="772">
        <v>0</v>
      </c>
      <c r="Q291" s="772" t="s">
        <v>390</v>
      </c>
      <c r="R291" s="772" t="s">
        <v>170</v>
      </c>
      <c r="S291" s="772" t="s">
        <v>308</v>
      </c>
      <c r="T291" s="772" t="s">
        <v>772</v>
      </c>
      <c r="U291" s="772">
        <v>411</v>
      </c>
      <c r="V291" s="772" t="s">
        <v>308</v>
      </c>
      <c r="W291" s="772"/>
      <c r="X291" s="772"/>
      <c r="Y291" s="772"/>
      <c r="Z291" s="774"/>
      <c r="AA291" s="772" t="s">
        <v>157</v>
      </c>
      <c r="AB291" s="772" t="s">
        <v>569</v>
      </c>
      <c r="AC291" s="772" t="s">
        <v>647</v>
      </c>
      <c r="AD291" s="772">
        <v>1260</v>
      </c>
      <c r="AE291" s="864">
        <v>1260</v>
      </c>
      <c r="AF291" s="774" t="s">
        <v>390</v>
      </c>
      <c r="AG291" s="777"/>
      <c r="AH291" s="777"/>
      <c r="AI291" s="777" t="s">
        <v>308</v>
      </c>
      <c r="AJ291" s="778">
        <v>18</v>
      </c>
      <c r="AK291" s="779"/>
      <c r="AL291" s="778"/>
      <c r="AM291" s="780">
        <v>0</v>
      </c>
      <c r="AN291" s="780"/>
      <c r="AO291" s="780"/>
      <c r="AP291" s="780"/>
      <c r="AQ291" s="780"/>
      <c r="AR291" s="780"/>
      <c r="AS291" s="780"/>
      <c r="AT291" s="780"/>
      <c r="AU291" s="780"/>
      <c r="AV291" s="780"/>
      <c r="AW291" s="780"/>
      <c r="AX291" s="780"/>
      <c r="AY291" s="780"/>
      <c r="AZ291" s="780"/>
      <c r="BA291" s="780"/>
      <c r="BB291" s="780">
        <v>0</v>
      </c>
      <c r="BC291" s="780">
        <v>1260</v>
      </c>
      <c r="BD291" s="780">
        <v>0</v>
      </c>
      <c r="BE291" s="780">
        <v>0</v>
      </c>
      <c r="BF291" s="780">
        <v>0</v>
      </c>
      <c r="BG291" s="780">
        <v>0</v>
      </c>
      <c r="BH291" s="780">
        <v>0</v>
      </c>
      <c r="BI291" s="780">
        <v>1260</v>
      </c>
      <c r="BJ291" s="780"/>
      <c r="BK291" s="780">
        <v>0</v>
      </c>
      <c r="BL291" s="780"/>
      <c r="BM291" s="780"/>
      <c r="BN291" s="780" t="s">
        <v>308</v>
      </c>
      <c r="BO291" s="780" t="s">
        <v>308</v>
      </c>
      <c r="BP291" s="780" t="s">
        <v>308</v>
      </c>
      <c r="BQ291" s="780" t="s">
        <v>308</v>
      </c>
      <c r="BR291" s="780"/>
      <c r="BS291" s="780" t="s">
        <v>397</v>
      </c>
      <c r="BT291" s="780"/>
      <c r="BU291" s="780" t="s">
        <v>579</v>
      </c>
      <c r="BV291" s="780"/>
      <c r="BW291" s="780"/>
      <c r="BX291" s="780"/>
      <c r="BY291" s="780"/>
      <c r="BZ291" s="780"/>
      <c r="CA291" s="780"/>
      <c r="CB291" s="780"/>
      <c r="CC291" s="780"/>
      <c r="CD291" s="780"/>
      <c r="CE291" s="780"/>
      <c r="CF291" s="780"/>
      <c r="CG291" s="780"/>
      <c r="CH291" s="780"/>
      <c r="CI291" s="780"/>
      <c r="CJ291" s="780"/>
      <c r="CK291" s="867"/>
      <c r="CL291" s="867" t="s">
        <v>397</v>
      </c>
      <c r="CM291" s="867">
        <v>0</v>
      </c>
      <c r="CN291" s="867">
        <v>83</v>
      </c>
      <c r="CO291" s="867" t="s">
        <v>397</v>
      </c>
      <c r="CP291" s="867">
        <v>1260</v>
      </c>
      <c r="CQ291" s="867">
        <v>1260</v>
      </c>
      <c r="CR291" s="868">
        <v>1260</v>
      </c>
      <c r="CS291" s="781"/>
      <c r="CT291" s="782" t="s">
        <v>308</v>
      </c>
      <c r="CU291" s="783" t="s">
        <v>308</v>
      </c>
      <c r="CV291" s="774"/>
      <c r="CW291" s="774"/>
      <c r="CX291" s="865">
        <v>46223</v>
      </c>
      <c r="CY291" s="784">
        <v>0</v>
      </c>
      <c r="CZ291" s="784">
        <v>0</v>
      </c>
      <c r="DA291" s="785">
        <v>0</v>
      </c>
      <c r="DB291" s="785">
        <v>0</v>
      </c>
      <c r="DC291" s="785">
        <v>0</v>
      </c>
      <c r="DD291" s="785" t="s">
        <v>390</v>
      </c>
      <c r="DE291" s="785" t="s">
        <v>397</v>
      </c>
      <c r="DF291" s="785" t="s">
        <v>397</v>
      </c>
      <c r="DG291" s="785" t="s">
        <v>397</v>
      </c>
      <c r="DH291" s="786">
        <v>0</v>
      </c>
      <c r="DI291" s="774" t="s">
        <v>390</v>
      </c>
      <c r="DJ291" s="774" t="s">
        <v>397</v>
      </c>
      <c r="DK291" s="774" t="s">
        <v>390</v>
      </c>
      <c r="DL291" s="774">
        <v>46272</v>
      </c>
      <c r="DM291" s="774">
        <v>46276</v>
      </c>
      <c r="DN291" s="774">
        <v>46276</v>
      </c>
      <c r="DO291" s="787">
        <v>0</v>
      </c>
      <c r="DP291" s="776">
        <v>46297</v>
      </c>
      <c r="DQ291" s="776">
        <v>46297</v>
      </c>
      <c r="DR291" s="776">
        <v>46297</v>
      </c>
      <c r="DS291" s="786">
        <v>46297</v>
      </c>
      <c r="DT291" s="752">
        <v>46297</v>
      </c>
      <c r="DU291" s="753">
        <v>-11</v>
      </c>
      <c r="DV291" s="753" t="s">
        <v>308</v>
      </c>
      <c r="DW291" s="754">
        <v>46283</v>
      </c>
      <c r="DX291" s="755">
        <v>46286</v>
      </c>
      <c r="DY291" s="754" t="e">
        <v>#VALUE!</v>
      </c>
      <c r="DZ291" s="754" t="e">
        <v>#VALUE!</v>
      </c>
      <c r="EA291" s="754"/>
      <c r="EB291" s="754"/>
      <c r="HA291" s="756" t="s">
        <v>397</v>
      </c>
      <c r="HB291" s="756" t="s">
        <v>397</v>
      </c>
      <c r="HC291" s="756" t="s">
        <v>397</v>
      </c>
      <c r="HD291" s="756" t="s">
        <v>397</v>
      </c>
      <c r="HE291" s="756" t="s">
        <v>397</v>
      </c>
      <c r="HF291" s="756" t="s">
        <v>397</v>
      </c>
      <c r="HG291" s="756" t="s">
        <v>397</v>
      </c>
      <c r="HH291" s="756" t="s">
        <v>397</v>
      </c>
      <c r="HI291" s="756" t="s">
        <v>397</v>
      </c>
      <c r="HJ291" s="756" t="s">
        <v>397</v>
      </c>
      <c r="HK291"/>
      <c r="HL291"/>
      <c r="HM291"/>
      <c r="HN291" s="756" t="str">
        <f t="shared" si="9"/>
        <v>AUTO PRINT</v>
      </c>
      <c r="HO291"/>
      <c r="HP291" s="757" t="s">
        <v>572</v>
      </c>
      <c r="HQ291" s="757" t="s">
        <v>572</v>
      </c>
      <c r="HR291" s="757" t="s">
        <v>572</v>
      </c>
      <c r="HS291"/>
      <c r="HW291" s="758"/>
      <c r="HX291"/>
      <c r="HY291" s="759" t="s">
        <v>572</v>
      </c>
      <c r="HZ291" s="759" t="s">
        <v>572</v>
      </c>
      <c r="IA291" s="759" t="s">
        <v>572</v>
      </c>
      <c r="IC291" s="760" t="s">
        <v>572</v>
      </c>
      <c r="ID291" s="760" t="s">
        <v>572</v>
      </c>
      <c r="IE291" s="760" t="s">
        <v>572</v>
      </c>
      <c r="IF291" s="761" t="s">
        <v>572</v>
      </c>
      <c r="IG291" s="619" t="str">
        <f t="shared" si="10"/>
        <v>IN HOUSE (MANUAL)</v>
      </c>
      <c r="II291" s="761" t="s">
        <v>572</v>
      </c>
      <c r="IK291" s="761" t="str">
        <f>IFERROR(VLOOKUP($M291,#REF!,13,0),"IN HOUSE (MANUAL)")</f>
        <v>IN HOUSE (MANUAL)</v>
      </c>
      <c r="IM291" s="760" t="s">
        <v>572</v>
      </c>
      <c r="IN291" s="760" t="s">
        <v>572</v>
      </c>
      <c r="IO291" s="760" t="s">
        <v>572</v>
      </c>
      <c r="IQ291" s="760" t="s">
        <v>572</v>
      </c>
      <c r="IR291" s="760" t="s">
        <v>572</v>
      </c>
      <c r="IT291" s="760" t="s">
        <v>572</v>
      </c>
      <c r="IV291" s="760" t="s">
        <v>572</v>
      </c>
      <c r="IW291" s="760" t="s">
        <v>572</v>
      </c>
      <c r="IY291" s="760" t="s">
        <v>572</v>
      </c>
      <c r="IZ291" s="760" t="s">
        <v>572</v>
      </c>
      <c r="JB291" s="760" t="s">
        <v>922</v>
      </c>
      <c r="JC291" s="760">
        <v>83</v>
      </c>
      <c r="JE291" s="760" t="s">
        <v>572</v>
      </c>
      <c r="JF291" s="760" t="s">
        <v>572</v>
      </c>
    </row>
    <row r="292" spans="1:266" ht="17.25" customHeight="1" x14ac:dyDescent="0.35">
      <c r="A292" s="618" t="s">
        <v>1113</v>
      </c>
      <c r="B292" s="730">
        <v>118</v>
      </c>
      <c r="C292" s="730" t="s">
        <v>1114</v>
      </c>
      <c r="D292" s="730" t="s">
        <v>1114</v>
      </c>
      <c r="E292" s="730">
        <v>5</v>
      </c>
      <c r="F292" s="731" t="s">
        <v>574</v>
      </c>
      <c r="G292" s="732">
        <v>2</v>
      </c>
      <c r="H292" s="826">
        <v>46238</v>
      </c>
      <c r="I292" s="730">
        <v>39</v>
      </c>
      <c r="J292" s="730" t="s">
        <v>308</v>
      </c>
      <c r="K292" s="730">
        <v>40</v>
      </c>
      <c r="L292" s="730" t="s">
        <v>1115</v>
      </c>
      <c r="M292" s="772" t="s">
        <v>1113</v>
      </c>
      <c r="N292" s="772">
        <v>0</v>
      </c>
      <c r="O292" s="772" t="s">
        <v>390</v>
      </c>
      <c r="P292" s="772">
        <v>0</v>
      </c>
      <c r="Q292" s="772" t="s">
        <v>390</v>
      </c>
      <c r="R292" s="772" t="s">
        <v>170</v>
      </c>
      <c r="S292" s="772" t="s">
        <v>308</v>
      </c>
      <c r="T292" s="772" t="s">
        <v>769</v>
      </c>
      <c r="U292" s="772">
        <v>411</v>
      </c>
      <c r="V292" s="772" t="s">
        <v>308</v>
      </c>
      <c r="W292" s="772"/>
      <c r="X292" s="772"/>
      <c r="Y292" s="772"/>
      <c r="Z292" s="886"/>
      <c r="AA292" s="772" t="s">
        <v>157</v>
      </c>
      <c r="AB292" s="772" t="s">
        <v>569</v>
      </c>
      <c r="AC292" s="772" t="s">
        <v>589</v>
      </c>
      <c r="AD292" s="772">
        <v>2118</v>
      </c>
      <c r="AE292" s="864">
        <v>1059</v>
      </c>
      <c r="AF292" s="774">
        <v>46272</v>
      </c>
      <c r="AG292" s="777"/>
      <c r="AH292" s="777"/>
      <c r="AI292" s="777" t="s">
        <v>625</v>
      </c>
      <c r="AJ292" s="778">
        <v>19</v>
      </c>
      <c r="AK292" s="779"/>
      <c r="AL292" s="778"/>
      <c r="AM292" s="780">
        <v>0</v>
      </c>
      <c r="AN292" s="780"/>
      <c r="AO292" s="780"/>
      <c r="AP292" s="780"/>
      <c r="AQ292" s="780"/>
      <c r="AR292" s="780"/>
      <c r="AS292" s="780"/>
      <c r="AT292" s="780"/>
      <c r="AU292" s="780"/>
      <c r="AV292" s="780"/>
      <c r="AW292" s="780"/>
      <c r="AX292" s="780"/>
      <c r="AY292" s="780"/>
      <c r="AZ292" s="780"/>
      <c r="BA292" s="780"/>
      <c r="BB292" s="780">
        <v>0</v>
      </c>
      <c r="BC292" s="887">
        <v>1059</v>
      </c>
      <c r="BD292" s="780">
        <v>0</v>
      </c>
      <c r="BE292" s="780">
        <v>0</v>
      </c>
      <c r="BF292" s="780">
        <v>0</v>
      </c>
      <c r="BG292" s="780">
        <v>0</v>
      </c>
      <c r="BH292" s="780">
        <v>0</v>
      </c>
      <c r="BI292" s="780">
        <v>1059</v>
      </c>
      <c r="BJ292" s="780"/>
      <c r="BK292" s="780">
        <v>0</v>
      </c>
      <c r="BL292" s="780"/>
      <c r="BM292" s="780"/>
      <c r="BN292" s="780" t="s">
        <v>308</v>
      </c>
      <c r="BO292" s="780" t="s">
        <v>308</v>
      </c>
      <c r="BP292" s="780" t="s">
        <v>308</v>
      </c>
      <c r="BQ292" s="780" t="s">
        <v>308</v>
      </c>
      <c r="BR292" s="780"/>
      <c r="BS292" s="780" t="s">
        <v>397</v>
      </c>
      <c r="BT292" s="780"/>
      <c r="BU292" s="780" t="s">
        <v>579</v>
      </c>
      <c r="BV292" s="780"/>
      <c r="BW292" s="780"/>
      <c r="BX292" s="780"/>
      <c r="BY292" s="780"/>
      <c r="BZ292" s="780"/>
      <c r="CA292" s="780"/>
      <c r="CB292" s="780"/>
      <c r="CC292" s="780"/>
      <c r="CD292" s="780"/>
      <c r="CE292" s="780"/>
      <c r="CF292" s="780"/>
      <c r="CG292" s="780"/>
      <c r="CH292" s="780"/>
      <c r="CI292" s="780"/>
      <c r="CJ292" s="780"/>
      <c r="CK292" s="773"/>
      <c r="CL292" s="773" t="s">
        <v>397</v>
      </c>
      <c r="CM292" s="773">
        <v>0</v>
      </c>
      <c r="CN292" s="773">
        <v>1059</v>
      </c>
      <c r="CO292" s="773" t="s">
        <v>397</v>
      </c>
      <c r="CP292" s="773">
        <v>1059</v>
      </c>
      <c r="CQ292" s="867">
        <v>2118</v>
      </c>
      <c r="CR292" s="772">
        <v>1059</v>
      </c>
      <c r="CS292" s="898"/>
      <c r="CT292" s="782" t="s">
        <v>308</v>
      </c>
      <c r="CU292" s="783" t="s">
        <v>308</v>
      </c>
      <c r="CV292" s="774"/>
      <c r="CW292" s="774"/>
      <c r="CX292" s="865">
        <v>46263</v>
      </c>
      <c r="CY292" s="784" t="s">
        <v>797</v>
      </c>
      <c r="CZ292" s="784" t="s">
        <v>308</v>
      </c>
      <c r="DA292" s="785">
        <v>46269</v>
      </c>
      <c r="DB292" s="785" t="s">
        <v>633</v>
      </c>
      <c r="DC292" s="785" t="s">
        <v>634</v>
      </c>
      <c r="DD292" s="785" t="s">
        <v>390</v>
      </c>
      <c r="DE292" s="785" t="s">
        <v>397</v>
      </c>
      <c r="DF292" s="785" t="s">
        <v>397</v>
      </c>
      <c r="DG292" s="785" t="s">
        <v>397</v>
      </c>
      <c r="DH292" s="786">
        <v>0</v>
      </c>
      <c r="DI292" s="774" t="s">
        <v>390</v>
      </c>
      <c r="DJ292" s="774" t="s">
        <v>397</v>
      </c>
      <c r="DK292" s="774">
        <v>46272</v>
      </c>
      <c r="DL292" s="774" t="s">
        <v>390</v>
      </c>
      <c r="DM292" s="774">
        <v>46280</v>
      </c>
      <c r="DN292" s="774">
        <v>46280</v>
      </c>
      <c r="DO292" s="787" t="s">
        <v>308</v>
      </c>
      <c r="DP292" s="774">
        <v>46297</v>
      </c>
      <c r="DQ292" s="774">
        <v>46319</v>
      </c>
      <c r="DR292" s="774">
        <v>46319</v>
      </c>
      <c r="DS292" s="786">
        <v>46297</v>
      </c>
      <c r="DT292" s="752">
        <v>46319</v>
      </c>
      <c r="DU292" s="753">
        <v>-9</v>
      </c>
      <c r="DV292" s="753" t="s">
        <v>308</v>
      </c>
      <c r="DW292" s="754">
        <v>46286</v>
      </c>
      <c r="DX292" s="755">
        <v>46288</v>
      </c>
      <c r="DY292" s="754" t="e">
        <v>#VALUE!</v>
      </c>
      <c r="DZ292" s="754" t="e">
        <v>#VALUE!</v>
      </c>
      <c r="EA292" s="754"/>
      <c r="EB292" s="754"/>
      <c r="HA292" s="756" t="s">
        <v>397</v>
      </c>
      <c r="HB292" s="756" t="s">
        <v>397</v>
      </c>
      <c r="HC292" s="756" t="s">
        <v>397</v>
      </c>
      <c r="HD292" s="756" t="s">
        <v>397</v>
      </c>
      <c r="HE292" s="756" t="s">
        <v>397</v>
      </c>
      <c r="HF292" s="756" t="s">
        <v>397</v>
      </c>
      <c r="HG292" s="756" t="s">
        <v>397</v>
      </c>
      <c r="HH292" s="756" t="s">
        <v>397</v>
      </c>
      <c r="HI292" s="756" t="s">
        <v>397</v>
      </c>
      <c r="HJ292" s="756" t="s">
        <v>397</v>
      </c>
      <c r="HK292"/>
      <c r="HL292"/>
      <c r="HM292"/>
      <c r="HN292" s="756" t="str">
        <f t="shared" si="9"/>
        <v>AUTO PRINT</v>
      </c>
      <c r="HO292"/>
      <c r="HP292" s="757" t="s">
        <v>572</v>
      </c>
      <c r="HQ292" s="757" t="s">
        <v>572</v>
      </c>
      <c r="HR292" s="757" t="s">
        <v>572</v>
      </c>
      <c r="HS292"/>
      <c r="HW292" s="758"/>
      <c r="HX292"/>
      <c r="HY292" s="759" t="s">
        <v>572</v>
      </c>
      <c r="HZ292" s="759" t="s">
        <v>572</v>
      </c>
      <c r="IA292" s="759" t="s">
        <v>572</v>
      </c>
      <c r="IC292" s="760" t="s">
        <v>572</v>
      </c>
      <c r="ID292" s="760" t="s">
        <v>572</v>
      </c>
      <c r="IE292" s="760" t="s">
        <v>572</v>
      </c>
      <c r="IF292" s="761" t="s">
        <v>572</v>
      </c>
      <c r="IG292" s="619" t="str">
        <f t="shared" si="10"/>
        <v>IN HOUSE (MANUAL)</v>
      </c>
      <c r="II292" s="761" t="s">
        <v>572</v>
      </c>
      <c r="IK292" s="761" t="str">
        <f>IFERROR(VLOOKUP($M292,#REF!,13,0),"IN HOUSE (MANUAL)")</f>
        <v>IN HOUSE (MANUAL)</v>
      </c>
      <c r="IM292" s="760" t="s">
        <v>572</v>
      </c>
      <c r="IN292" s="760" t="s">
        <v>572</v>
      </c>
      <c r="IO292" s="760" t="s">
        <v>572</v>
      </c>
      <c r="IQ292" s="760" t="s">
        <v>572</v>
      </c>
      <c r="IR292" s="760" t="s">
        <v>572</v>
      </c>
      <c r="IT292" s="760" t="s">
        <v>572</v>
      </c>
      <c r="IV292" s="760" t="s">
        <v>572</v>
      </c>
      <c r="IW292" s="760" t="s">
        <v>572</v>
      </c>
      <c r="IY292" s="760" t="s">
        <v>572</v>
      </c>
      <c r="IZ292" s="760" t="s">
        <v>572</v>
      </c>
      <c r="JB292" s="760" t="s">
        <v>922</v>
      </c>
      <c r="JC292" s="760">
        <v>1059</v>
      </c>
      <c r="JE292" s="760" t="s">
        <v>572</v>
      </c>
      <c r="JF292" s="760" t="s">
        <v>572</v>
      </c>
    </row>
    <row r="293" spans="1:266" ht="17.25" customHeight="1" x14ac:dyDescent="0.35">
      <c r="A293" s="618" t="s">
        <v>1116</v>
      </c>
      <c r="B293" s="730">
        <v>119</v>
      </c>
      <c r="C293" s="730" t="s">
        <v>1085</v>
      </c>
      <c r="D293" s="730" t="s">
        <v>1085</v>
      </c>
      <c r="E293" s="730">
        <v>5</v>
      </c>
      <c r="F293" s="731" t="s">
        <v>574</v>
      </c>
      <c r="G293" s="732">
        <v>1</v>
      </c>
      <c r="H293" s="826">
        <v>46238</v>
      </c>
      <c r="I293" s="730">
        <v>39</v>
      </c>
      <c r="J293" s="730" t="s">
        <v>308</v>
      </c>
      <c r="K293" s="730">
        <v>40</v>
      </c>
      <c r="L293" s="730" t="s">
        <v>1117</v>
      </c>
      <c r="M293" s="772" t="s">
        <v>1116</v>
      </c>
      <c r="N293" s="772">
        <v>0</v>
      </c>
      <c r="O293" s="772" t="s">
        <v>390</v>
      </c>
      <c r="P293" s="772">
        <v>0</v>
      </c>
      <c r="Q293" s="772" t="s">
        <v>390</v>
      </c>
      <c r="R293" s="772" t="s">
        <v>170</v>
      </c>
      <c r="S293" s="772" t="s">
        <v>308</v>
      </c>
      <c r="T293" s="772" t="s">
        <v>769</v>
      </c>
      <c r="U293" s="772">
        <v>411</v>
      </c>
      <c r="V293" s="772" t="s">
        <v>308</v>
      </c>
      <c r="W293" s="772"/>
      <c r="X293" s="772"/>
      <c r="Y293" s="772"/>
      <c r="Z293" s="886"/>
      <c r="AA293" s="772" t="s">
        <v>157</v>
      </c>
      <c r="AB293" s="772" t="s">
        <v>569</v>
      </c>
      <c r="AC293" s="772" t="s">
        <v>589</v>
      </c>
      <c r="AD293" s="772">
        <v>1362</v>
      </c>
      <c r="AE293" s="864">
        <v>1362</v>
      </c>
      <c r="AF293" s="774">
        <v>46272</v>
      </c>
      <c r="AG293" s="777"/>
      <c r="AH293" s="777"/>
      <c r="AI293" s="777" t="s">
        <v>625</v>
      </c>
      <c r="AJ293" s="778">
        <v>20</v>
      </c>
      <c r="AK293" s="779"/>
      <c r="AL293" s="778"/>
      <c r="AM293" s="780">
        <v>0</v>
      </c>
      <c r="AN293" s="780"/>
      <c r="AO293" s="780"/>
      <c r="AP293" s="780"/>
      <c r="AQ293" s="780"/>
      <c r="AR293" s="780"/>
      <c r="AS293" s="780"/>
      <c r="AT293" s="780"/>
      <c r="AU293" s="780"/>
      <c r="AV293" s="780"/>
      <c r="AW293" s="780"/>
      <c r="AX293" s="780"/>
      <c r="AY293" s="780"/>
      <c r="AZ293" s="780"/>
      <c r="BA293" s="780"/>
      <c r="BB293" s="780">
        <v>0</v>
      </c>
      <c r="BC293" s="780">
        <v>1362</v>
      </c>
      <c r="BD293" s="780">
        <v>0</v>
      </c>
      <c r="BE293" s="780">
        <v>0</v>
      </c>
      <c r="BF293" s="780">
        <v>0</v>
      </c>
      <c r="BG293" s="780">
        <v>0</v>
      </c>
      <c r="BH293" s="780">
        <v>0</v>
      </c>
      <c r="BI293" s="780">
        <v>1362</v>
      </c>
      <c r="BJ293" s="780"/>
      <c r="BK293" s="780">
        <v>0</v>
      </c>
      <c r="BL293" s="780"/>
      <c r="BM293" s="780"/>
      <c r="BN293" s="780" t="s">
        <v>308</v>
      </c>
      <c r="BO293" s="780" t="s">
        <v>308</v>
      </c>
      <c r="BP293" s="780" t="s">
        <v>308</v>
      </c>
      <c r="BQ293" s="780" t="s">
        <v>308</v>
      </c>
      <c r="BR293" s="780"/>
      <c r="BS293" s="780" t="s">
        <v>397</v>
      </c>
      <c r="BT293" s="780"/>
      <c r="BU293" s="780" t="s">
        <v>579</v>
      </c>
      <c r="BV293" s="780"/>
      <c r="BW293" s="780"/>
      <c r="BX293" s="780"/>
      <c r="BY293" s="780"/>
      <c r="BZ293" s="780"/>
      <c r="CA293" s="780"/>
      <c r="CB293" s="780"/>
      <c r="CC293" s="780"/>
      <c r="CD293" s="780"/>
      <c r="CE293" s="780"/>
      <c r="CF293" s="780"/>
      <c r="CG293" s="780"/>
      <c r="CH293" s="780"/>
      <c r="CI293" s="780"/>
      <c r="CJ293" s="780"/>
      <c r="CK293" s="773"/>
      <c r="CL293" s="773" t="s">
        <v>397</v>
      </c>
      <c r="CM293" s="773">
        <v>0</v>
      </c>
      <c r="CN293" s="773">
        <v>1362</v>
      </c>
      <c r="CO293" s="773" t="s">
        <v>397</v>
      </c>
      <c r="CP293" s="773">
        <v>1362</v>
      </c>
      <c r="CQ293" s="867">
        <v>1362</v>
      </c>
      <c r="CR293" s="772">
        <v>1362</v>
      </c>
      <c r="CS293" s="898"/>
      <c r="CT293" s="782" t="s">
        <v>308</v>
      </c>
      <c r="CU293" s="783" t="s">
        <v>308</v>
      </c>
      <c r="CV293" s="774"/>
      <c r="CW293" s="774"/>
      <c r="CX293" s="865">
        <v>46263</v>
      </c>
      <c r="CY293" s="784" t="s">
        <v>797</v>
      </c>
      <c r="CZ293" s="784" t="s">
        <v>308</v>
      </c>
      <c r="DA293" s="785">
        <v>46269</v>
      </c>
      <c r="DB293" s="785" t="s">
        <v>633</v>
      </c>
      <c r="DC293" s="785" t="s">
        <v>634</v>
      </c>
      <c r="DD293" s="785" t="s">
        <v>390</v>
      </c>
      <c r="DE293" s="785" t="s">
        <v>397</v>
      </c>
      <c r="DF293" s="785" t="s">
        <v>397</v>
      </c>
      <c r="DG293" s="785" t="s">
        <v>397</v>
      </c>
      <c r="DH293" s="786">
        <v>0</v>
      </c>
      <c r="DI293" s="774" t="s">
        <v>390</v>
      </c>
      <c r="DJ293" s="774" t="s">
        <v>397</v>
      </c>
      <c r="DK293" s="774">
        <v>46272</v>
      </c>
      <c r="DL293" s="774" t="s">
        <v>390</v>
      </c>
      <c r="DM293" s="774">
        <v>46281</v>
      </c>
      <c r="DN293" s="774">
        <v>46281</v>
      </c>
      <c r="DO293" s="787" t="s">
        <v>308</v>
      </c>
      <c r="DP293" s="774">
        <v>46297</v>
      </c>
      <c r="DQ293" s="774">
        <v>46319</v>
      </c>
      <c r="DR293" s="774">
        <v>46319</v>
      </c>
      <c r="DS293" s="786">
        <v>46297</v>
      </c>
      <c r="DT293" s="752">
        <v>46319</v>
      </c>
      <c r="DU293" s="753">
        <v>-8</v>
      </c>
      <c r="DV293" s="753" t="s">
        <v>308</v>
      </c>
      <c r="DW293" s="754">
        <v>46288</v>
      </c>
      <c r="DX293" s="755">
        <v>46289</v>
      </c>
      <c r="DY293" s="754" t="e">
        <v>#VALUE!</v>
      </c>
      <c r="DZ293" s="754" t="e">
        <v>#VALUE!</v>
      </c>
      <c r="EA293" s="754"/>
      <c r="EB293" s="754"/>
      <c r="HA293" s="756" t="s">
        <v>397</v>
      </c>
      <c r="HB293" s="756" t="s">
        <v>397</v>
      </c>
      <c r="HC293" s="756" t="s">
        <v>397</v>
      </c>
      <c r="HD293" s="756" t="s">
        <v>397</v>
      </c>
      <c r="HE293" s="756" t="s">
        <v>397</v>
      </c>
      <c r="HF293" s="756" t="s">
        <v>397</v>
      </c>
      <c r="HG293" s="756" t="s">
        <v>397</v>
      </c>
      <c r="HH293" s="756" t="s">
        <v>397</v>
      </c>
      <c r="HI293" s="756" t="s">
        <v>397</v>
      </c>
      <c r="HJ293" s="756" t="s">
        <v>397</v>
      </c>
      <c r="HK293"/>
      <c r="HL293"/>
      <c r="HM293"/>
      <c r="HN293" s="756" t="str">
        <f t="shared" si="9"/>
        <v>AUTO PRINT</v>
      </c>
      <c r="HO293"/>
      <c r="HP293" s="757" t="s">
        <v>572</v>
      </c>
      <c r="HQ293" s="757" t="s">
        <v>572</v>
      </c>
      <c r="HR293" s="757" t="s">
        <v>572</v>
      </c>
      <c r="HS293"/>
      <c r="HW293" s="758"/>
      <c r="HX293"/>
      <c r="HY293" s="759" t="s">
        <v>572</v>
      </c>
      <c r="HZ293" s="759" t="s">
        <v>572</v>
      </c>
      <c r="IA293" s="759" t="s">
        <v>572</v>
      </c>
      <c r="IC293" s="760" t="s">
        <v>572</v>
      </c>
      <c r="ID293" s="760" t="s">
        <v>572</v>
      </c>
      <c r="IE293" s="760" t="s">
        <v>572</v>
      </c>
      <c r="IF293" s="761" t="s">
        <v>572</v>
      </c>
      <c r="IG293" s="619" t="str">
        <f t="shared" si="10"/>
        <v>IN HOUSE (MANUAL)</v>
      </c>
      <c r="II293" s="761" t="s">
        <v>572</v>
      </c>
      <c r="IK293" s="761" t="str">
        <f>IFERROR(VLOOKUP($M293,#REF!,13,0),"IN HOUSE (MANUAL)")</f>
        <v>IN HOUSE (MANUAL)</v>
      </c>
      <c r="IM293" s="760" t="s">
        <v>572</v>
      </c>
      <c r="IN293" s="760" t="s">
        <v>572</v>
      </c>
      <c r="IO293" s="760" t="s">
        <v>572</v>
      </c>
      <c r="IQ293" s="760" t="s">
        <v>572</v>
      </c>
      <c r="IR293" s="760" t="s">
        <v>572</v>
      </c>
      <c r="IT293" s="760" t="s">
        <v>572</v>
      </c>
      <c r="IV293" s="760" t="s">
        <v>572</v>
      </c>
      <c r="IW293" s="760" t="s">
        <v>572</v>
      </c>
      <c r="IY293" s="760" t="s">
        <v>572</v>
      </c>
      <c r="IZ293" s="760" t="s">
        <v>572</v>
      </c>
      <c r="JB293" s="760" t="s">
        <v>922</v>
      </c>
      <c r="JC293" s="760">
        <v>1362</v>
      </c>
      <c r="JE293" s="760" t="s">
        <v>572</v>
      </c>
      <c r="JF293" s="760" t="s">
        <v>572</v>
      </c>
    </row>
    <row r="294" spans="1:266" ht="17.25" customHeight="1" x14ac:dyDescent="0.35">
      <c r="A294" s="618" t="s">
        <v>1118</v>
      </c>
      <c r="B294" s="730">
        <v>120</v>
      </c>
      <c r="C294" s="730" t="s">
        <v>1085</v>
      </c>
      <c r="D294" s="730" t="s">
        <v>1085</v>
      </c>
      <c r="E294" s="730">
        <v>5</v>
      </c>
      <c r="F294" s="731" t="s">
        <v>308</v>
      </c>
      <c r="G294" s="732">
        <v>1</v>
      </c>
      <c r="H294" s="826">
        <v>46220</v>
      </c>
      <c r="I294" s="730">
        <v>39</v>
      </c>
      <c r="J294" s="730" t="s">
        <v>308</v>
      </c>
      <c r="K294" s="730">
        <v>40</v>
      </c>
      <c r="L294" s="730" t="s">
        <v>627</v>
      </c>
      <c r="M294" s="788" t="s">
        <v>1118</v>
      </c>
      <c r="N294" s="788">
        <v>0</v>
      </c>
      <c r="O294" s="788" t="s">
        <v>390</v>
      </c>
      <c r="P294" s="788">
        <v>0</v>
      </c>
      <c r="Q294" s="788" t="s">
        <v>390</v>
      </c>
      <c r="R294" s="788" t="s">
        <v>170</v>
      </c>
      <c r="S294" s="788" t="s">
        <v>308</v>
      </c>
      <c r="T294" s="788" t="s">
        <v>819</v>
      </c>
      <c r="U294" s="788">
        <v>411</v>
      </c>
      <c r="V294" s="788" t="s">
        <v>308</v>
      </c>
      <c r="W294" s="788"/>
      <c r="X294" s="788"/>
      <c r="Y294" s="788"/>
      <c r="Z294" s="874"/>
      <c r="AA294" s="788" t="s">
        <v>309</v>
      </c>
      <c r="AB294" s="788" t="s">
        <v>750</v>
      </c>
      <c r="AC294" s="788" t="s">
        <v>630</v>
      </c>
      <c r="AD294" s="788">
        <v>522</v>
      </c>
      <c r="AE294" s="875">
        <v>522</v>
      </c>
      <c r="AF294" s="790" t="s">
        <v>390</v>
      </c>
      <c r="AG294" s="793" t="s">
        <v>631</v>
      </c>
      <c r="AH294" s="793"/>
      <c r="AI294" s="793" t="s">
        <v>308</v>
      </c>
      <c r="AJ294" s="794">
        <v>21</v>
      </c>
      <c r="AK294" s="795"/>
      <c r="AL294" s="794"/>
      <c r="AM294" s="796">
        <v>0</v>
      </c>
      <c r="AN294" s="796"/>
      <c r="AO294" s="796"/>
      <c r="AP294" s="796"/>
      <c r="AQ294" s="796"/>
      <c r="AR294" s="796"/>
      <c r="AS294" s="796"/>
      <c r="AT294" s="796"/>
      <c r="AU294" s="796"/>
      <c r="AV294" s="796"/>
      <c r="AW294" s="796"/>
      <c r="AX294" s="796"/>
      <c r="AY294" s="796"/>
      <c r="AZ294" s="796"/>
      <c r="BA294" s="796"/>
      <c r="BB294" s="796">
        <v>0</v>
      </c>
      <c r="BC294" s="796">
        <v>522</v>
      </c>
      <c r="BD294" s="796">
        <v>0</v>
      </c>
      <c r="BE294" s="796">
        <v>0</v>
      </c>
      <c r="BF294" s="796">
        <v>0</v>
      </c>
      <c r="BG294" s="796">
        <v>0</v>
      </c>
      <c r="BH294" s="796">
        <v>0</v>
      </c>
      <c r="BI294" s="796">
        <v>522</v>
      </c>
      <c r="BJ294" s="796"/>
      <c r="BK294" s="796">
        <v>0</v>
      </c>
      <c r="BL294" s="796"/>
      <c r="BM294" s="796"/>
      <c r="BN294" s="796" t="s">
        <v>308</v>
      </c>
      <c r="BO294" s="796" t="s">
        <v>308</v>
      </c>
      <c r="BP294" s="796" t="s">
        <v>308</v>
      </c>
      <c r="BQ294" s="796" t="s">
        <v>308</v>
      </c>
      <c r="BR294" s="796"/>
      <c r="BS294" s="796" t="s">
        <v>397</v>
      </c>
      <c r="BT294" s="796"/>
      <c r="BU294" s="796" t="s">
        <v>579</v>
      </c>
      <c r="BV294" s="796"/>
      <c r="BW294" s="796"/>
      <c r="BX294" s="796"/>
      <c r="BY294" s="796"/>
      <c r="BZ294" s="796"/>
      <c r="CA294" s="796"/>
      <c r="CB294" s="796"/>
      <c r="CC294" s="796"/>
      <c r="CD294" s="796"/>
      <c r="CE294" s="796"/>
      <c r="CF294" s="796"/>
      <c r="CG294" s="796"/>
      <c r="CH294" s="796"/>
      <c r="CI294" s="796"/>
      <c r="CJ294" s="796"/>
      <c r="CK294" s="789"/>
      <c r="CL294" s="789" t="s">
        <v>397</v>
      </c>
      <c r="CM294" s="789">
        <v>0</v>
      </c>
      <c r="CN294" s="789">
        <v>111</v>
      </c>
      <c r="CO294" s="789" t="s">
        <v>397</v>
      </c>
      <c r="CP294" s="789">
        <v>522</v>
      </c>
      <c r="CQ294" s="884">
        <v>522</v>
      </c>
      <c r="CR294" s="788">
        <v>522</v>
      </c>
      <c r="CS294" s="797"/>
      <c r="CT294" s="798" t="s">
        <v>308</v>
      </c>
      <c r="CU294" s="799" t="s">
        <v>308</v>
      </c>
      <c r="CV294" s="790"/>
      <c r="CW294" s="790"/>
      <c r="CX294" s="876">
        <v>46248</v>
      </c>
      <c r="CY294" s="800">
        <v>0</v>
      </c>
      <c r="CZ294" s="800" t="s">
        <v>308</v>
      </c>
      <c r="DA294" s="801">
        <v>0</v>
      </c>
      <c r="DB294" s="801">
        <v>0</v>
      </c>
      <c r="DC294" s="801">
        <v>0</v>
      </c>
      <c r="DD294" s="801" t="s">
        <v>390</v>
      </c>
      <c r="DE294" s="801" t="s">
        <v>397</v>
      </c>
      <c r="DF294" s="801" t="s">
        <v>397</v>
      </c>
      <c r="DG294" s="801" t="s">
        <v>397</v>
      </c>
      <c r="DH294" s="802">
        <v>0</v>
      </c>
      <c r="DI294" s="790" t="s">
        <v>390</v>
      </c>
      <c r="DJ294" s="790" t="s">
        <v>397</v>
      </c>
      <c r="DK294" s="790" t="s">
        <v>390</v>
      </c>
      <c r="DL294" s="790" t="s">
        <v>390</v>
      </c>
      <c r="DM294" s="790" t="s">
        <v>397</v>
      </c>
      <c r="DN294" s="790">
        <v>46282</v>
      </c>
      <c r="DO294" s="803" t="s">
        <v>308</v>
      </c>
      <c r="DP294" s="790">
        <v>46295</v>
      </c>
      <c r="DQ294" s="792">
        <v>46295</v>
      </c>
      <c r="DR294" s="790" t="s">
        <v>308</v>
      </c>
      <c r="DS294" s="802">
        <v>46295</v>
      </c>
      <c r="DT294" s="752">
        <v>46295</v>
      </c>
      <c r="DU294" s="753">
        <v>-6</v>
      </c>
      <c r="DV294" s="753" t="s">
        <v>308</v>
      </c>
      <c r="DW294" s="754">
        <v>46289</v>
      </c>
      <c r="DX294" s="755">
        <v>46289</v>
      </c>
      <c r="DY294" s="754" t="e">
        <v>#VALUE!</v>
      </c>
      <c r="DZ294" s="754" t="e">
        <v>#VALUE!</v>
      </c>
      <c r="EA294" s="754"/>
      <c r="EB294" s="754"/>
      <c r="HA294" s="756" t="s">
        <v>397</v>
      </c>
      <c r="HB294" s="756" t="s">
        <v>397</v>
      </c>
      <c r="HC294" s="756" t="s">
        <v>397</v>
      </c>
      <c r="HD294" s="756" t="s">
        <v>397</v>
      </c>
      <c r="HE294" s="756" t="s">
        <v>397</v>
      </c>
      <c r="HF294" s="756" t="s">
        <v>397</v>
      </c>
      <c r="HG294" s="756" t="s">
        <v>397</v>
      </c>
      <c r="HH294" s="756" t="s">
        <v>397</v>
      </c>
      <c r="HI294" s="756" t="s">
        <v>397</v>
      </c>
      <c r="HJ294" s="756" t="s">
        <v>397</v>
      </c>
      <c r="HK294"/>
      <c r="HL294"/>
      <c r="HM294"/>
      <c r="HN294" s="756" t="str">
        <f t="shared" si="9"/>
        <v>AUTO PRINT</v>
      </c>
      <c r="HO294"/>
      <c r="HP294" s="757" t="s">
        <v>572</v>
      </c>
      <c r="HQ294" s="757" t="s">
        <v>572</v>
      </c>
      <c r="HR294" s="757" t="s">
        <v>572</v>
      </c>
      <c r="HS294"/>
      <c r="HW294" s="758"/>
      <c r="HX294"/>
      <c r="HY294" s="759" t="s">
        <v>572</v>
      </c>
      <c r="HZ294" s="759" t="s">
        <v>572</v>
      </c>
      <c r="IA294" s="759" t="s">
        <v>572</v>
      </c>
      <c r="IC294" s="760" t="s">
        <v>572</v>
      </c>
      <c r="ID294" s="760" t="s">
        <v>572</v>
      </c>
      <c r="IE294" s="760" t="s">
        <v>572</v>
      </c>
      <c r="IF294" s="761" t="s">
        <v>572</v>
      </c>
      <c r="IG294" s="619" t="str">
        <f t="shared" si="10"/>
        <v>IN HOUSE (MANUAL)</v>
      </c>
      <c r="II294" s="761" t="s">
        <v>572</v>
      </c>
      <c r="IK294" s="761" t="str">
        <f>IFERROR(VLOOKUP($M294,#REF!,13,0),"IN HOUSE (MANUAL)")</f>
        <v>IN HOUSE (MANUAL)</v>
      </c>
      <c r="IM294" s="760" t="s">
        <v>572</v>
      </c>
      <c r="IN294" s="760" t="s">
        <v>572</v>
      </c>
      <c r="IO294" s="760" t="s">
        <v>572</v>
      </c>
      <c r="IQ294" s="760" t="s">
        <v>572</v>
      </c>
      <c r="IR294" s="760" t="s">
        <v>572</v>
      </c>
      <c r="IT294" s="760" t="s">
        <v>572</v>
      </c>
      <c r="IV294" s="760" t="s">
        <v>572</v>
      </c>
      <c r="IW294" s="760" t="s">
        <v>572</v>
      </c>
      <c r="IY294" s="760" t="s">
        <v>572</v>
      </c>
      <c r="IZ294" s="760" t="s">
        <v>572</v>
      </c>
      <c r="JB294" s="760" t="s">
        <v>922</v>
      </c>
      <c r="JC294" s="760">
        <v>111</v>
      </c>
      <c r="JE294" s="760" t="s">
        <v>572</v>
      </c>
      <c r="JF294" s="760" t="s">
        <v>572</v>
      </c>
    </row>
    <row r="295" spans="1:266" ht="17.25" customHeight="1" x14ac:dyDescent="0.35">
      <c r="A295" s="618" t="s">
        <v>1119</v>
      </c>
      <c r="B295" s="730">
        <v>121</v>
      </c>
      <c r="C295" s="730" t="s">
        <v>1085</v>
      </c>
      <c r="D295" s="730" t="s">
        <v>1085</v>
      </c>
      <c r="E295" s="730">
        <v>5</v>
      </c>
      <c r="F295" s="731" t="s">
        <v>308</v>
      </c>
      <c r="G295" s="732">
        <v>1</v>
      </c>
      <c r="H295" s="826">
        <v>46220</v>
      </c>
      <c r="I295" s="730">
        <v>39</v>
      </c>
      <c r="J295" s="730" t="s">
        <v>308</v>
      </c>
      <c r="K295" s="730">
        <v>40</v>
      </c>
      <c r="L295" s="730" t="s">
        <v>627</v>
      </c>
      <c r="M295" s="788" t="s">
        <v>1119</v>
      </c>
      <c r="N295" s="788">
        <v>0</v>
      </c>
      <c r="O295" s="788" t="s">
        <v>390</v>
      </c>
      <c r="P295" s="788">
        <v>0</v>
      </c>
      <c r="Q295" s="788" t="s">
        <v>390</v>
      </c>
      <c r="R295" s="788" t="s">
        <v>170</v>
      </c>
      <c r="S295" s="788" t="s">
        <v>308</v>
      </c>
      <c r="T295" s="788" t="s">
        <v>1120</v>
      </c>
      <c r="U295" s="788">
        <v>411</v>
      </c>
      <c r="V295" s="788" t="s">
        <v>308</v>
      </c>
      <c r="W295" s="788"/>
      <c r="X295" s="788"/>
      <c r="Y295" s="788"/>
      <c r="Z295" s="874"/>
      <c r="AA295" s="788" t="s">
        <v>309</v>
      </c>
      <c r="AB295" s="788" t="s">
        <v>750</v>
      </c>
      <c r="AC295" s="788" t="s">
        <v>630</v>
      </c>
      <c r="AD295" s="788">
        <v>714</v>
      </c>
      <c r="AE295" s="875">
        <v>714</v>
      </c>
      <c r="AF295" s="790" t="s">
        <v>390</v>
      </c>
      <c r="AG295" s="793" t="s">
        <v>631</v>
      </c>
      <c r="AH295" s="793"/>
      <c r="AI295" s="793" t="s">
        <v>308</v>
      </c>
      <c r="AJ295" s="794">
        <v>22</v>
      </c>
      <c r="AK295" s="795"/>
      <c r="AL295" s="794"/>
      <c r="AM295" s="796">
        <v>0</v>
      </c>
      <c r="AN295" s="796"/>
      <c r="AO295" s="796"/>
      <c r="AP295" s="796"/>
      <c r="AQ295" s="796"/>
      <c r="AR295" s="796"/>
      <c r="AS295" s="796"/>
      <c r="AT295" s="796"/>
      <c r="AU295" s="796"/>
      <c r="AV295" s="796"/>
      <c r="AW295" s="796"/>
      <c r="AX295" s="796"/>
      <c r="AY295" s="796"/>
      <c r="AZ295" s="796"/>
      <c r="BA295" s="796"/>
      <c r="BB295" s="796">
        <v>0</v>
      </c>
      <c r="BC295" s="796">
        <v>714</v>
      </c>
      <c r="BD295" s="796">
        <v>0</v>
      </c>
      <c r="BE295" s="796">
        <v>0</v>
      </c>
      <c r="BF295" s="796">
        <v>0</v>
      </c>
      <c r="BG295" s="796">
        <v>0</v>
      </c>
      <c r="BH295" s="796">
        <v>0</v>
      </c>
      <c r="BI295" s="796">
        <v>714</v>
      </c>
      <c r="BJ295" s="796"/>
      <c r="BK295" s="796">
        <v>0</v>
      </c>
      <c r="BL295" s="796"/>
      <c r="BM295" s="796"/>
      <c r="BN295" s="796" t="s">
        <v>308</v>
      </c>
      <c r="BO295" s="796" t="s">
        <v>308</v>
      </c>
      <c r="BP295" s="796" t="s">
        <v>308</v>
      </c>
      <c r="BQ295" s="796" t="s">
        <v>308</v>
      </c>
      <c r="BR295" s="796"/>
      <c r="BS295" s="796" t="s">
        <v>397</v>
      </c>
      <c r="BT295" s="796"/>
      <c r="BU295" s="796" t="s">
        <v>579</v>
      </c>
      <c r="BV295" s="796"/>
      <c r="BW295" s="796"/>
      <c r="BX295" s="796"/>
      <c r="BY295" s="796"/>
      <c r="BZ295" s="796"/>
      <c r="CA295" s="796"/>
      <c r="CB295" s="796"/>
      <c r="CC295" s="796"/>
      <c r="CD295" s="796"/>
      <c r="CE295" s="796"/>
      <c r="CF295" s="796"/>
      <c r="CG295" s="796"/>
      <c r="CH295" s="796"/>
      <c r="CI295" s="796"/>
      <c r="CJ295" s="796"/>
      <c r="CK295" s="789"/>
      <c r="CL295" s="789" t="s">
        <v>397</v>
      </c>
      <c r="CM295" s="789">
        <v>0</v>
      </c>
      <c r="CN295" s="789">
        <v>35</v>
      </c>
      <c r="CO295" s="789" t="s">
        <v>397</v>
      </c>
      <c r="CP295" s="789">
        <v>714</v>
      </c>
      <c r="CQ295" s="884">
        <v>714</v>
      </c>
      <c r="CR295" s="788">
        <v>714</v>
      </c>
      <c r="CS295" s="797"/>
      <c r="CT295" s="798" t="s">
        <v>308</v>
      </c>
      <c r="CU295" s="799" t="s">
        <v>308</v>
      </c>
      <c r="CV295" s="790"/>
      <c r="CW295" s="790"/>
      <c r="CX295" s="876">
        <v>46248</v>
      </c>
      <c r="CY295" s="800">
        <v>0</v>
      </c>
      <c r="CZ295" s="800" t="s">
        <v>308</v>
      </c>
      <c r="DA295" s="801">
        <v>0</v>
      </c>
      <c r="DB295" s="801">
        <v>0</v>
      </c>
      <c r="DC295" s="801">
        <v>0</v>
      </c>
      <c r="DD295" s="801" t="s">
        <v>390</v>
      </c>
      <c r="DE295" s="801" t="s">
        <v>397</v>
      </c>
      <c r="DF295" s="801" t="s">
        <v>397</v>
      </c>
      <c r="DG295" s="801" t="s">
        <v>397</v>
      </c>
      <c r="DH295" s="802">
        <v>0</v>
      </c>
      <c r="DI295" s="790" t="s">
        <v>390</v>
      </c>
      <c r="DJ295" s="790" t="s">
        <v>397</v>
      </c>
      <c r="DK295" s="790" t="s">
        <v>390</v>
      </c>
      <c r="DL295" s="790" t="s">
        <v>390</v>
      </c>
      <c r="DM295" s="790" t="s">
        <v>397</v>
      </c>
      <c r="DN295" s="790">
        <v>46283</v>
      </c>
      <c r="DO295" s="803" t="s">
        <v>308</v>
      </c>
      <c r="DP295" s="790">
        <v>46295</v>
      </c>
      <c r="DQ295" s="792">
        <v>46295</v>
      </c>
      <c r="DR295" s="790" t="s">
        <v>308</v>
      </c>
      <c r="DS295" s="802">
        <v>46295</v>
      </c>
      <c r="DT295" s="752">
        <v>46295</v>
      </c>
      <c r="DU295" s="753">
        <v>-5</v>
      </c>
      <c r="DV295" s="753" t="s">
        <v>308</v>
      </c>
      <c r="DW295" s="754">
        <v>46289</v>
      </c>
      <c r="DX295" s="755">
        <v>46290</v>
      </c>
      <c r="DY295" s="754" t="e">
        <v>#VALUE!</v>
      </c>
      <c r="DZ295" s="754" t="e">
        <v>#VALUE!</v>
      </c>
      <c r="EA295" s="754"/>
      <c r="EB295" s="754"/>
      <c r="HA295" s="756" t="s">
        <v>397</v>
      </c>
      <c r="HB295" s="756" t="s">
        <v>397</v>
      </c>
      <c r="HC295" s="756" t="s">
        <v>397</v>
      </c>
      <c r="HD295" s="756" t="s">
        <v>397</v>
      </c>
      <c r="HE295" s="756" t="s">
        <v>397</v>
      </c>
      <c r="HF295" s="756" t="s">
        <v>397</v>
      </c>
      <c r="HG295" s="756" t="s">
        <v>397</v>
      </c>
      <c r="HH295" s="756" t="s">
        <v>397</v>
      </c>
      <c r="HI295" s="756" t="s">
        <v>397</v>
      </c>
      <c r="HJ295" s="756" t="s">
        <v>397</v>
      </c>
      <c r="HK295"/>
      <c r="HL295"/>
      <c r="HM295"/>
      <c r="HN295" s="756" t="str">
        <f t="shared" si="9"/>
        <v>AUTO PRINT</v>
      </c>
      <c r="HO295"/>
      <c r="HP295" s="757" t="s">
        <v>572</v>
      </c>
      <c r="HQ295" s="757" t="s">
        <v>572</v>
      </c>
      <c r="HR295" s="757" t="s">
        <v>572</v>
      </c>
      <c r="HS295"/>
      <c r="HW295" s="758"/>
      <c r="HX295"/>
      <c r="HY295" s="759" t="s">
        <v>572</v>
      </c>
      <c r="HZ295" s="759" t="s">
        <v>572</v>
      </c>
      <c r="IA295" s="759" t="s">
        <v>572</v>
      </c>
      <c r="IC295" s="760" t="s">
        <v>572</v>
      </c>
      <c r="ID295" s="760" t="s">
        <v>572</v>
      </c>
      <c r="IE295" s="760" t="s">
        <v>572</v>
      </c>
      <c r="IF295" s="761" t="s">
        <v>572</v>
      </c>
      <c r="IG295" s="619" t="str">
        <f t="shared" si="10"/>
        <v>IN HOUSE (MANUAL)</v>
      </c>
      <c r="II295" s="761" t="s">
        <v>572</v>
      </c>
      <c r="IK295" s="761" t="str">
        <f>IFERROR(VLOOKUP($M295,#REF!,13,0),"IN HOUSE (MANUAL)")</f>
        <v>IN HOUSE (MANUAL)</v>
      </c>
      <c r="IM295" s="760" t="s">
        <v>572</v>
      </c>
      <c r="IN295" s="760" t="s">
        <v>572</v>
      </c>
      <c r="IO295" s="760" t="s">
        <v>572</v>
      </c>
      <c r="IQ295" s="760" t="s">
        <v>572</v>
      </c>
      <c r="IR295" s="760" t="s">
        <v>572</v>
      </c>
      <c r="IT295" s="760" t="s">
        <v>572</v>
      </c>
      <c r="IV295" s="760" t="s">
        <v>572</v>
      </c>
      <c r="IW295" s="760" t="s">
        <v>572</v>
      </c>
      <c r="IY295" s="760" t="s">
        <v>572</v>
      </c>
      <c r="IZ295" s="760" t="s">
        <v>572</v>
      </c>
      <c r="JB295" s="760" t="s">
        <v>922</v>
      </c>
      <c r="JC295" s="760">
        <v>35</v>
      </c>
      <c r="JE295" s="760" t="s">
        <v>572</v>
      </c>
      <c r="JF295" s="760" t="s">
        <v>572</v>
      </c>
    </row>
    <row r="296" spans="1:266" ht="17.25" customHeight="1" x14ac:dyDescent="0.35">
      <c r="A296" s="618" t="s">
        <v>1121</v>
      </c>
      <c r="B296" s="730">
        <v>122</v>
      </c>
      <c r="C296" s="730" t="s">
        <v>1085</v>
      </c>
      <c r="D296" s="730" t="s">
        <v>1085</v>
      </c>
      <c r="E296" s="730">
        <v>5</v>
      </c>
      <c r="F296" s="731" t="s">
        <v>308</v>
      </c>
      <c r="G296" s="732">
        <v>1</v>
      </c>
      <c r="H296" s="733">
        <v>46220</v>
      </c>
      <c r="I296" s="730">
        <v>40</v>
      </c>
      <c r="J296" s="730" t="s">
        <v>308</v>
      </c>
      <c r="K296" s="730">
        <v>40</v>
      </c>
      <c r="L296" s="730" t="s">
        <v>627</v>
      </c>
      <c r="M296" s="788" t="s">
        <v>1121</v>
      </c>
      <c r="N296" s="788">
        <v>0</v>
      </c>
      <c r="O296" s="788" t="s">
        <v>390</v>
      </c>
      <c r="P296" s="788">
        <v>0</v>
      </c>
      <c r="Q296" s="788" t="s">
        <v>390</v>
      </c>
      <c r="R296" s="788" t="s">
        <v>170</v>
      </c>
      <c r="S296" s="788" t="s">
        <v>308</v>
      </c>
      <c r="T296" s="788" t="s">
        <v>761</v>
      </c>
      <c r="U296" s="788">
        <v>411</v>
      </c>
      <c r="V296" s="788" t="s">
        <v>308</v>
      </c>
      <c r="W296" s="788"/>
      <c r="X296" s="788"/>
      <c r="Y296" s="788"/>
      <c r="Z296" s="874"/>
      <c r="AA296" s="788" t="s">
        <v>309</v>
      </c>
      <c r="AB296" s="788" t="s">
        <v>750</v>
      </c>
      <c r="AC296" s="788" t="s">
        <v>630</v>
      </c>
      <c r="AD296" s="788">
        <v>930</v>
      </c>
      <c r="AE296" s="791">
        <v>930</v>
      </c>
      <c r="AF296" s="792" t="s">
        <v>390</v>
      </c>
      <c r="AG296" s="793" t="s">
        <v>631</v>
      </c>
      <c r="AH296" s="793"/>
      <c r="AI296" s="793" t="s">
        <v>308</v>
      </c>
      <c r="AJ296" s="794">
        <v>23</v>
      </c>
      <c r="AK296" s="795"/>
      <c r="AL296" s="794"/>
      <c r="AM296" s="796">
        <v>0</v>
      </c>
      <c r="AN296" s="796"/>
      <c r="AO296" s="796"/>
      <c r="AP296" s="796"/>
      <c r="AQ296" s="796"/>
      <c r="AR296" s="796"/>
      <c r="AS296" s="796"/>
      <c r="AT296" s="796"/>
      <c r="AU296" s="796"/>
      <c r="AV296" s="796"/>
      <c r="AW296" s="796"/>
      <c r="AX296" s="796"/>
      <c r="AY296" s="796"/>
      <c r="AZ296" s="796"/>
      <c r="BA296" s="796"/>
      <c r="BB296" s="796">
        <v>0</v>
      </c>
      <c r="BC296" s="796">
        <v>930</v>
      </c>
      <c r="BD296" s="796">
        <v>0</v>
      </c>
      <c r="BE296" s="796">
        <v>0</v>
      </c>
      <c r="BF296" s="796">
        <v>0</v>
      </c>
      <c r="BG296" s="796">
        <v>0</v>
      </c>
      <c r="BH296" s="796">
        <v>0</v>
      </c>
      <c r="BI296" s="796">
        <v>930</v>
      </c>
      <c r="BJ296" s="796"/>
      <c r="BK296" s="796">
        <v>0</v>
      </c>
      <c r="BL296" s="796"/>
      <c r="BM296" s="796"/>
      <c r="BN296" s="796" t="s">
        <v>308</v>
      </c>
      <c r="BO296" s="796" t="s">
        <v>308</v>
      </c>
      <c r="BP296" s="796" t="s">
        <v>308</v>
      </c>
      <c r="BQ296" s="796" t="s">
        <v>308</v>
      </c>
      <c r="BR296" s="796"/>
      <c r="BS296" s="796" t="s">
        <v>397</v>
      </c>
      <c r="BT296" s="796"/>
      <c r="BU296" s="796" t="s">
        <v>579</v>
      </c>
      <c r="BV296" s="796"/>
      <c r="BW296" s="796"/>
      <c r="BX296" s="796"/>
      <c r="BY296" s="796"/>
      <c r="BZ296" s="796"/>
      <c r="CA296" s="796"/>
      <c r="CB296" s="796"/>
      <c r="CC296" s="796"/>
      <c r="CD296" s="796"/>
      <c r="CE296" s="796"/>
      <c r="CF296" s="796"/>
      <c r="CG296" s="796"/>
      <c r="CH296" s="796"/>
      <c r="CI296" s="796"/>
      <c r="CJ296" s="796"/>
      <c r="CK296" s="789"/>
      <c r="CL296" s="789" t="s">
        <v>397</v>
      </c>
      <c r="CM296" s="789">
        <v>0</v>
      </c>
      <c r="CN296" s="789">
        <v>0</v>
      </c>
      <c r="CO296" s="789" t="s">
        <v>397</v>
      </c>
      <c r="CP296" s="789">
        <v>930</v>
      </c>
      <c r="CQ296" s="789">
        <v>930</v>
      </c>
      <c r="CR296" s="788">
        <v>930</v>
      </c>
      <c r="CS296" s="797"/>
      <c r="CT296" s="798" t="s">
        <v>308</v>
      </c>
      <c r="CU296" s="799" t="s">
        <v>308</v>
      </c>
      <c r="CV296" s="790"/>
      <c r="CW296" s="790"/>
      <c r="CX296" s="798">
        <v>46248</v>
      </c>
      <c r="CY296" s="800">
        <v>0</v>
      </c>
      <c r="CZ296" s="800" t="s">
        <v>308</v>
      </c>
      <c r="DA296" s="801">
        <v>0</v>
      </c>
      <c r="DB296" s="801">
        <v>0</v>
      </c>
      <c r="DC296" s="801">
        <v>0</v>
      </c>
      <c r="DD296" s="801" t="s">
        <v>390</v>
      </c>
      <c r="DE296" s="801" t="s">
        <v>397</v>
      </c>
      <c r="DF296" s="801" t="s">
        <v>397</v>
      </c>
      <c r="DG296" s="801" t="s">
        <v>397</v>
      </c>
      <c r="DH296" s="802">
        <v>0</v>
      </c>
      <c r="DI296" s="790" t="s">
        <v>390</v>
      </c>
      <c r="DJ296" s="790" t="s">
        <v>397</v>
      </c>
      <c r="DK296" s="790" t="s">
        <v>390</v>
      </c>
      <c r="DL296" s="790" t="s">
        <v>390</v>
      </c>
      <c r="DM296" s="790" t="s">
        <v>397</v>
      </c>
      <c r="DN296" s="790">
        <v>46283</v>
      </c>
      <c r="DO296" s="803" t="s">
        <v>308</v>
      </c>
      <c r="DP296" s="790">
        <v>46295</v>
      </c>
      <c r="DQ296" s="792">
        <v>46295</v>
      </c>
      <c r="DR296" s="790" t="s">
        <v>308</v>
      </c>
      <c r="DS296" s="802">
        <v>46295</v>
      </c>
      <c r="DT296" s="752">
        <v>46295</v>
      </c>
      <c r="DU296" s="753">
        <v>-2</v>
      </c>
      <c r="DV296" s="753" t="s">
        <v>308</v>
      </c>
      <c r="DW296" s="754">
        <v>46290</v>
      </c>
      <c r="DX296" s="755">
        <v>46293</v>
      </c>
      <c r="DY296" s="754" t="e">
        <v>#VALUE!</v>
      </c>
      <c r="DZ296" s="754" t="e">
        <v>#VALUE!</v>
      </c>
      <c r="EA296" s="754"/>
      <c r="EB296" s="754"/>
      <c r="HA296" s="756" t="s">
        <v>397</v>
      </c>
      <c r="HB296" s="756" t="s">
        <v>397</v>
      </c>
      <c r="HC296" s="756" t="s">
        <v>397</v>
      </c>
      <c r="HD296" s="756" t="s">
        <v>397</v>
      </c>
      <c r="HE296" s="756" t="s">
        <v>397</v>
      </c>
      <c r="HF296" s="756" t="s">
        <v>397</v>
      </c>
      <c r="HG296" s="756" t="s">
        <v>397</v>
      </c>
      <c r="HH296" s="756" t="s">
        <v>397</v>
      </c>
      <c r="HI296" s="756" t="s">
        <v>397</v>
      </c>
      <c r="HJ296" s="756" t="s">
        <v>397</v>
      </c>
      <c r="HK296"/>
      <c r="HL296"/>
      <c r="HM296"/>
      <c r="HN296" s="756" t="str">
        <f t="shared" si="9"/>
        <v>AUTO PRINT</v>
      </c>
      <c r="HO296"/>
      <c r="HP296" s="757" t="s">
        <v>572</v>
      </c>
      <c r="HQ296" s="757" t="s">
        <v>572</v>
      </c>
      <c r="HR296" s="757" t="s">
        <v>572</v>
      </c>
      <c r="HS296"/>
      <c r="HW296" s="758"/>
      <c r="HX296"/>
      <c r="HY296" s="759" t="s">
        <v>572</v>
      </c>
      <c r="HZ296" s="759" t="s">
        <v>572</v>
      </c>
      <c r="IA296" s="759" t="s">
        <v>572</v>
      </c>
      <c r="IC296" s="760" t="s">
        <v>572</v>
      </c>
      <c r="ID296" s="760" t="s">
        <v>572</v>
      </c>
      <c r="IE296" s="760" t="s">
        <v>572</v>
      </c>
      <c r="IF296" s="761" t="s">
        <v>572</v>
      </c>
      <c r="IG296" s="619" t="str">
        <f t="shared" si="10"/>
        <v>IN HOUSE (MANUAL)</v>
      </c>
      <c r="II296" s="761" t="s">
        <v>572</v>
      </c>
      <c r="IK296" s="761" t="str">
        <f>IFERROR(VLOOKUP($M296,#REF!,13,0),"IN HOUSE (MANUAL)")</f>
        <v>IN HOUSE (MANUAL)</v>
      </c>
      <c r="IM296" s="760" t="s">
        <v>572</v>
      </c>
      <c r="IN296" s="760" t="s">
        <v>572</v>
      </c>
      <c r="IO296" s="760" t="s">
        <v>572</v>
      </c>
      <c r="IQ296" s="760" t="s">
        <v>572</v>
      </c>
      <c r="IR296" s="760" t="s">
        <v>572</v>
      </c>
      <c r="IT296" s="760" t="s">
        <v>572</v>
      </c>
      <c r="IV296" s="760" t="s">
        <v>572</v>
      </c>
      <c r="IW296" s="760" t="s">
        <v>572</v>
      </c>
      <c r="IY296" s="760" t="s">
        <v>572</v>
      </c>
      <c r="IZ296" s="760" t="s">
        <v>572</v>
      </c>
      <c r="JB296" s="760" t="s">
        <v>922</v>
      </c>
      <c r="JC296" s="760">
        <v>0</v>
      </c>
      <c r="JE296" s="760" t="s">
        <v>572</v>
      </c>
      <c r="JF296" s="760" t="s">
        <v>572</v>
      </c>
    </row>
    <row r="297" spans="1:266" ht="17.25" customHeight="1" x14ac:dyDescent="0.35">
      <c r="A297" s="618" t="s">
        <v>1122</v>
      </c>
      <c r="B297" s="730">
        <v>123</v>
      </c>
      <c r="C297" s="730" t="s">
        <v>1085</v>
      </c>
      <c r="D297" s="730" t="s">
        <v>1085</v>
      </c>
      <c r="E297" s="730">
        <v>5</v>
      </c>
      <c r="F297" s="731" t="s">
        <v>308</v>
      </c>
      <c r="G297" s="732">
        <v>1</v>
      </c>
      <c r="H297" s="826">
        <v>46227</v>
      </c>
      <c r="I297" s="730">
        <v>40</v>
      </c>
      <c r="J297" s="730" t="s">
        <v>308</v>
      </c>
      <c r="K297" s="730">
        <v>40</v>
      </c>
      <c r="L297" s="730" t="s">
        <v>1123</v>
      </c>
      <c r="M297" s="877" t="s">
        <v>1122</v>
      </c>
      <c r="N297" s="877">
        <v>0</v>
      </c>
      <c r="O297" s="877" t="s">
        <v>390</v>
      </c>
      <c r="P297" s="877">
        <v>0</v>
      </c>
      <c r="Q297" s="877" t="s">
        <v>390</v>
      </c>
      <c r="R297" s="877" t="s">
        <v>170</v>
      </c>
      <c r="S297" s="877"/>
      <c r="T297" s="877" t="s">
        <v>764</v>
      </c>
      <c r="U297" s="877">
        <v>411</v>
      </c>
      <c r="V297" s="877" t="s">
        <v>308</v>
      </c>
      <c r="W297" s="877"/>
      <c r="X297" s="877"/>
      <c r="Y297" s="877"/>
      <c r="Z297" s="792"/>
      <c r="AA297" s="877" t="s">
        <v>309</v>
      </c>
      <c r="AB297" s="877" t="s">
        <v>750</v>
      </c>
      <c r="AC297" s="877" t="s">
        <v>630</v>
      </c>
      <c r="AD297" s="877">
        <v>774</v>
      </c>
      <c r="AE297" s="875">
        <v>774</v>
      </c>
      <c r="AF297" s="792" t="s">
        <v>390</v>
      </c>
      <c r="AG297" s="793" t="s">
        <v>631</v>
      </c>
      <c r="AH297" s="793"/>
      <c r="AI297" s="793" t="s">
        <v>308</v>
      </c>
      <c r="AJ297" s="794">
        <v>24</v>
      </c>
      <c r="AK297" s="795"/>
      <c r="AL297" s="794"/>
      <c r="AM297" s="796">
        <v>0</v>
      </c>
      <c r="AN297" s="796"/>
      <c r="AO297" s="796"/>
      <c r="AP297" s="796"/>
      <c r="AQ297" s="796"/>
      <c r="AR297" s="796"/>
      <c r="AS297" s="796"/>
      <c r="AT297" s="796"/>
      <c r="AU297" s="796"/>
      <c r="AV297" s="796"/>
      <c r="AW297" s="796"/>
      <c r="AX297" s="796"/>
      <c r="AY297" s="796"/>
      <c r="AZ297" s="796"/>
      <c r="BA297" s="796"/>
      <c r="BB297" s="796">
        <v>0</v>
      </c>
      <c r="BC297" s="796">
        <v>774</v>
      </c>
      <c r="BD297" s="796">
        <v>0</v>
      </c>
      <c r="BE297" s="796">
        <v>0</v>
      </c>
      <c r="BF297" s="796">
        <v>0</v>
      </c>
      <c r="BG297" s="796">
        <v>0</v>
      </c>
      <c r="BH297" s="796">
        <v>0</v>
      </c>
      <c r="BI297" s="796">
        <v>774</v>
      </c>
      <c r="BJ297" s="796"/>
      <c r="BK297" s="796">
        <v>0</v>
      </c>
      <c r="BL297" s="796"/>
      <c r="BM297" s="796"/>
      <c r="BN297" s="796" t="s">
        <v>308</v>
      </c>
      <c r="BO297" s="796" t="s">
        <v>308</v>
      </c>
      <c r="BP297" s="796" t="s">
        <v>308</v>
      </c>
      <c r="BQ297" s="796" t="s">
        <v>308</v>
      </c>
      <c r="BR297" s="796"/>
      <c r="BS297" s="796" t="s">
        <v>397</v>
      </c>
      <c r="BT297" s="796"/>
      <c r="BU297" s="796" t="s">
        <v>579</v>
      </c>
      <c r="BV297" s="796"/>
      <c r="BW297" s="796"/>
      <c r="BX297" s="796"/>
      <c r="BY297" s="796"/>
      <c r="BZ297" s="796"/>
      <c r="CA297" s="796"/>
      <c r="CB297" s="796"/>
      <c r="CC297" s="796"/>
      <c r="CD297" s="796"/>
      <c r="CE297" s="796"/>
      <c r="CF297" s="796"/>
      <c r="CG297" s="796"/>
      <c r="CH297" s="796"/>
      <c r="CI297" s="796"/>
      <c r="CJ297" s="796"/>
      <c r="CK297" s="789"/>
      <c r="CL297" s="789" t="s">
        <v>397</v>
      </c>
      <c r="CM297" s="789">
        <v>0</v>
      </c>
      <c r="CN297" s="789">
        <v>178</v>
      </c>
      <c r="CO297" s="789" t="s">
        <v>397</v>
      </c>
      <c r="CP297" s="789">
        <v>774</v>
      </c>
      <c r="CQ297" s="789">
        <v>774</v>
      </c>
      <c r="CR297" s="788">
        <v>774</v>
      </c>
      <c r="CS297" s="879"/>
      <c r="CT297" s="798" t="s">
        <v>308</v>
      </c>
      <c r="CU297" s="924" t="s">
        <v>308</v>
      </c>
      <c r="CV297" s="792"/>
      <c r="CW297" s="792"/>
      <c r="CX297" s="798">
        <v>46258</v>
      </c>
      <c r="CY297" s="880">
        <v>0</v>
      </c>
      <c r="CZ297" s="880" t="s">
        <v>308</v>
      </c>
      <c r="DA297" s="881">
        <v>0</v>
      </c>
      <c r="DB297" s="881">
        <v>0</v>
      </c>
      <c r="DC297" s="881">
        <v>0</v>
      </c>
      <c r="DD297" s="881" t="s">
        <v>390</v>
      </c>
      <c r="DE297" s="881" t="s">
        <v>397</v>
      </c>
      <c r="DF297" s="881" t="s">
        <v>397</v>
      </c>
      <c r="DG297" s="881" t="s">
        <v>397</v>
      </c>
      <c r="DH297" s="882">
        <v>0</v>
      </c>
      <c r="DI297" s="792" t="s">
        <v>390</v>
      </c>
      <c r="DJ297" s="792" t="s">
        <v>397</v>
      </c>
      <c r="DK297" s="792" t="s">
        <v>390</v>
      </c>
      <c r="DL297" s="792">
        <v>46272</v>
      </c>
      <c r="DM297" s="792" t="s">
        <v>397</v>
      </c>
      <c r="DN297" s="792">
        <v>46286</v>
      </c>
      <c r="DO297" s="883" t="s">
        <v>308</v>
      </c>
      <c r="DP297" s="790">
        <v>46297</v>
      </c>
      <c r="DQ297" s="792">
        <v>46297</v>
      </c>
      <c r="DR297" s="790" t="s">
        <v>308</v>
      </c>
      <c r="DS297" s="882">
        <v>46297</v>
      </c>
      <c r="DT297" s="752">
        <v>46297</v>
      </c>
      <c r="DU297" s="753">
        <v>-3</v>
      </c>
      <c r="DV297" s="753" t="s">
        <v>308</v>
      </c>
      <c r="DW297" s="754">
        <v>46293</v>
      </c>
      <c r="DX297" s="755">
        <v>46294</v>
      </c>
      <c r="DY297" s="754" t="e">
        <v>#VALUE!</v>
      </c>
      <c r="DZ297" s="754" t="e">
        <v>#VALUE!</v>
      </c>
      <c r="EA297" s="754"/>
      <c r="EB297" s="754"/>
      <c r="HA297" s="756" t="s">
        <v>397</v>
      </c>
      <c r="HB297" s="756" t="s">
        <v>397</v>
      </c>
      <c r="HC297" s="756" t="s">
        <v>397</v>
      </c>
      <c r="HD297" s="756" t="s">
        <v>397</v>
      </c>
      <c r="HE297" s="756" t="s">
        <v>397</v>
      </c>
      <c r="HF297" s="756" t="s">
        <v>397</v>
      </c>
      <c r="HG297" s="756" t="s">
        <v>397</v>
      </c>
      <c r="HH297" s="756" t="s">
        <v>397</v>
      </c>
      <c r="HI297" s="756" t="s">
        <v>397</v>
      </c>
      <c r="HJ297" s="756" t="s">
        <v>397</v>
      </c>
      <c r="HK297"/>
      <c r="HL297"/>
      <c r="HM297"/>
      <c r="HN297" s="756" t="str">
        <f t="shared" si="9"/>
        <v>AUTO PRINT</v>
      </c>
      <c r="HO297"/>
      <c r="HP297" s="757" t="s">
        <v>572</v>
      </c>
      <c r="HQ297" s="757" t="s">
        <v>572</v>
      </c>
      <c r="HR297" s="757" t="s">
        <v>572</v>
      </c>
      <c r="HS297"/>
      <c r="HW297" s="758"/>
      <c r="HX297"/>
      <c r="HY297" s="759" t="s">
        <v>572</v>
      </c>
      <c r="HZ297" s="759" t="s">
        <v>572</v>
      </c>
      <c r="IA297" s="759" t="s">
        <v>572</v>
      </c>
      <c r="IC297" s="760" t="s">
        <v>572</v>
      </c>
      <c r="ID297" s="760" t="s">
        <v>572</v>
      </c>
      <c r="IE297" s="760" t="s">
        <v>572</v>
      </c>
      <c r="IF297" s="761" t="s">
        <v>572</v>
      </c>
      <c r="IG297" s="619" t="str">
        <f t="shared" si="10"/>
        <v>IN HOUSE (MANUAL)</v>
      </c>
      <c r="II297" s="761" t="s">
        <v>572</v>
      </c>
      <c r="IK297" s="761" t="str">
        <f>IFERROR(VLOOKUP($M297,#REF!,13,0),"IN HOUSE (MANUAL)")</f>
        <v>IN HOUSE (MANUAL)</v>
      </c>
      <c r="IM297" s="760" t="s">
        <v>572</v>
      </c>
      <c r="IN297" s="760" t="s">
        <v>572</v>
      </c>
      <c r="IO297" s="760" t="s">
        <v>572</v>
      </c>
      <c r="IQ297" s="760" t="s">
        <v>572</v>
      </c>
      <c r="IR297" s="760" t="s">
        <v>572</v>
      </c>
      <c r="IT297" s="760" t="s">
        <v>572</v>
      </c>
      <c r="IV297" s="760" t="s">
        <v>572</v>
      </c>
      <c r="IW297" s="760" t="s">
        <v>572</v>
      </c>
      <c r="IY297" s="760" t="s">
        <v>572</v>
      </c>
      <c r="IZ297" s="760" t="s">
        <v>572</v>
      </c>
      <c r="JB297" s="760" t="s">
        <v>922</v>
      </c>
      <c r="JC297" s="760">
        <v>178</v>
      </c>
      <c r="JE297" s="760" t="s">
        <v>572</v>
      </c>
      <c r="JF297" s="760" t="s">
        <v>572</v>
      </c>
    </row>
    <row r="298" spans="1:266" ht="17.25" customHeight="1" x14ac:dyDescent="0.35">
      <c r="A298" s="618" t="s">
        <v>1124</v>
      </c>
      <c r="B298" s="730">
        <v>124</v>
      </c>
      <c r="C298" s="730" t="s">
        <v>1085</v>
      </c>
      <c r="D298" s="730" t="s">
        <v>1085</v>
      </c>
      <c r="E298" s="730">
        <v>5</v>
      </c>
      <c r="F298" s="731" t="s">
        <v>574</v>
      </c>
      <c r="G298" s="732">
        <v>1</v>
      </c>
      <c r="H298" s="826">
        <v>46232</v>
      </c>
      <c r="I298" s="730">
        <v>40</v>
      </c>
      <c r="J298" s="730" t="s">
        <v>308</v>
      </c>
      <c r="K298" s="730">
        <v>41</v>
      </c>
      <c r="L298" s="730" t="s">
        <v>1125</v>
      </c>
      <c r="M298" s="868" t="s">
        <v>1124</v>
      </c>
      <c r="N298" s="868">
        <v>0</v>
      </c>
      <c r="O298" s="868" t="s">
        <v>390</v>
      </c>
      <c r="P298" s="868">
        <v>0</v>
      </c>
      <c r="Q298" s="868" t="s">
        <v>390</v>
      </c>
      <c r="R298" s="868" t="s">
        <v>170</v>
      </c>
      <c r="S298" s="868" t="s">
        <v>308</v>
      </c>
      <c r="T298" s="868" t="s">
        <v>761</v>
      </c>
      <c r="U298" s="868">
        <v>411</v>
      </c>
      <c r="V298" s="868" t="s">
        <v>308</v>
      </c>
      <c r="W298" s="868"/>
      <c r="X298" s="868"/>
      <c r="Y298" s="868"/>
      <c r="Z298" s="885"/>
      <c r="AA298" s="868" t="s">
        <v>309</v>
      </c>
      <c r="AB298" s="868" t="s">
        <v>750</v>
      </c>
      <c r="AC298" s="868" t="s">
        <v>802</v>
      </c>
      <c r="AD298" s="868">
        <v>504</v>
      </c>
      <c r="AE298" s="864">
        <v>504</v>
      </c>
      <c r="AF298" s="776">
        <v>46272</v>
      </c>
      <c r="AG298" s="777"/>
      <c r="AH298" s="777"/>
      <c r="AI298" s="777" t="s">
        <v>308</v>
      </c>
      <c r="AJ298" s="778">
        <v>25</v>
      </c>
      <c r="AK298" s="779"/>
      <c r="AL298" s="778"/>
      <c r="AM298" s="780">
        <v>0</v>
      </c>
      <c r="AN298" s="780"/>
      <c r="AO298" s="780"/>
      <c r="AP298" s="780"/>
      <c r="AQ298" s="780"/>
      <c r="AR298" s="780"/>
      <c r="AS298" s="780"/>
      <c r="AT298" s="780"/>
      <c r="AU298" s="780"/>
      <c r="AV298" s="780"/>
      <c r="AW298" s="780"/>
      <c r="AX298" s="780"/>
      <c r="AY298" s="780"/>
      <c r="AZ298" s="780"/>
      <c r="BA298" s="780"/>
      <c r="BB298" s="780">
        <v>0</v>
      </c>
      <c r="BC298" s="780">
        <v>504</v>
      </c>
      <c r="BD298" s="780">
        <v>0</v>
      </c>
      <c r="BE298" s="780">
        <v>0</v>
      </c>
      <c r="BF298" s="780">
        <v>0</v>
      </c>
      <c r="BG298" s="780">
        <v>0</v>
      </c>
      <c r="BH298" s="780">
        <v>0</v>
      </c>
      <c r="BI298" s="780">
        <v>504</v>
      </c>
      <c r="BJ298" s="780"/>
      <c r="BK298" s="780">
        <v>0</v>
      </c>
      <c r="BL298" s="780"/>
      <c r="BM298" s="780"/>
      <c r="BN298" s="780" t="s">
        <v>308</v>
      </c>
      <c r="BO298" s="780" t="s">
        <v>308</v>
      </c>
      <c r="BP298" s="780" t="s">
        <v>308</v>
      </c>
      <c r="BQ298" s="780" t="s">
        <v>308</v>
      </c>
      <c r="BR298" s="780"/>
      <c r="BS298" s="780" t="s">
        <v>397</v>
      </c>
      <c r="BT298" s="780"/>
      <c r="BU298" s="780" t="s">
        <v>579</v>
      </c>
      <c r="BV298" s="780"/>
      <c r="BW298" s="780"/>
      <c r="BX298" s="780"/>
      <c r="BY298" s="780"/>
      <c r="BZ298" s="780"/>
      <c r="CA298" s="780"/>
      <c r="CB298" s="780"/>
      <c r="CC298" s="780"/>
      <c r="CD298" s="780"/>
      <c r="CE298" s="780"/>
      <c r="CF298" s="780"/>
      <c r="CG298" s="780"/>
      <c r="CH298" s="780"/>
      <c r="CI298" s="780"/>
      <c r="CJ298" s="780"/>
      <c r="CK298" s="773"/>
      <c r="CL298" s="773" t="s">
        <v>397</v>
      </c>
      <c r="CM298" s="773">
        <v>0</v>
      </c>
      <c r="CN298" s="773">
        <v>504</v>
      </c>
      <c r="CO298" s="773" t="s">
        <v>397</v>
      </c>
      <c r="CP298" s="773">
        <v>504</v>
      </c>
      <c r="CQ298" s="773">
        <v>504</v>
      </c>
      <c r="CR298" s="772">
        <v>504</v>
      </c>
      <c r="CS298" s="869"/>
      <c r="CT298" s="782" t="s">
        <v>308</v>
      </c>
      <c r="CU298" s="783" t="s">
        <v>308</v>
      </c>
      <c r="CV298" s="776"/>
      <c r="CW298" s="776"/>
      <c r="CX298" s="782">
        <v>46258</v>
      </c>
      <c r="CY298" s="870" t="s">
        <v>1126</v>
      </c>
      <c r="CZ298" s="870">
        <v>0</v>
      </c>
      <c r="DA298" s="871">
        <v>46269</v>
      </c>
      <c r="DB298" s="871" t="s">
        <v>633</v>
      </c>
      <c r="DC298" s="871" t="s">
        <v>634</v>
      </c>
      <c r="DD298" s="871" t="s">
        <v>390</v>
      </c>
      <c r="DE298" s="871" t="s">
        <v>397</v>
      </c>
      <c r="DF298" s="871" t="s">
        <v>397</v>
      </c>
      <c r="DG298" s="871" t="s">
        <v>397</v>
      </c>
      <c r="DH298" s="872">
        <v>0</v>
      </c>
      <c r="DI298" s="776" t="s">
        <v>390</v>
      </c>
      <c r="DJ298" s="776" t="s">
        <v>397</v>
      </c>
      <c r="DK298" s="776" t="s">
        <v>390</v>
      </c>
      <c r="DL298" s="776">
        <v>46286</v>
      </c>
      <c r="DM298" s="776">
        <v>46289</v>
      </c>
      <c r="DN298" s="776">
        <v>46289</v>
      </c>
      <c r="DO298" s="873">
        <v>0</v>
      </c>
      <c r="DP298" s="774">
        <v>46304</v>
      </c>
      <c r="DQ298" s="774">
        <v>46304</v>
      </c>
      <c r="DR298" s="774">
        <v>46304</v>
      </c>
      <c r="DS298" s="872">
        <v>46304</v>
      </c>
      <c r="DT298" s="752">
        <v>46304</v>
      </c>
      <c r="DU298" s="753">
        <v>-9</v>
      </c>
      <c r="DV298" s="753" t="s">
        <v>308</v>
      </c>
      <c r="DW298" s="754">
        <v>46294</v>
      </c>
      <c r="DX298" s="755">
        <v>46295</v>
      </c>
      <c r="DY298" s="754" t="e">
        <v>#VALUE!</v>
      </c>
      <c r="DZ298" s="754" t="e">
        <v>#VALUE!</v>
      </c>
      <c r="EA298" s="754"/>
      <c r="EB298" s="754"/>
      <c r="HA298" s="756" t="s">
        <v>397</v>
      </c>
      <c r="HB298" s="756" t="s">
        <v>397</v>
      </c>
      <c r="HC298" s="756" t="s">
        <v>397</v>
      </c>
      <c r="HD298" s="756" t="s">
        <v>397</v>
      </c>
      <c r="HE298" s="756" t="s">
        <v>397</v>
      </c>
      <c r="HF298" s="756" t="s">
        <v>397</v>
      </c>
      <c r="HG298" s="756" t="s">
        <v>397</v>
      </c>
      <c r="HH298" s="756" t="s">
        <v>397</v>
      </c>
      <c r="HI298" s="756" t="s">
        <v>397</v>
      </c>
      <c r="HJ298" s="756" t="s">
        <v>397</v>
      </c>
      <c r="HK298"/>
      <c r="HL298"/>
      <c r="HM298"/>
      <c r="HN298" s="756" t="str">
        <f t="shared" si="9"/>
        <v>AUTO PRINT</v>
      </c>
      <c r="HO298"/>
      <c r="HP298" s="757" t="s">
        <v>572</v>
      </c>
      <c r="HQ298" s="757" t="s">
        <v>572</v>
      </c>
      <c r="HR298" s="757" t="s">
        <v>572</v>
      </c>
      <c r="HS298"/>
      <c r="HW298" s="758"/>
      <c r="HX298"/>
      <c r="HY298" s="759" t="s">
        <v>572</v>
      </c>
      <c r="HZ298" s="759" t="s">
        <v>572</v>
      </c>
      <c r="IA298" s="759" t="s">
        <v>572</v>
      </c>
      <c r="IC298" s="760" t="s">
        <v>572</v>
      </c>
      <c r="ID298" s="760" t="s">
        <v>572</v>
      </c>
      <c r="IE298" s="760" t="s">
        <v>572</v>
      </c>
      <c r="IF298" s="761" t="s">
        <v>572</v>
      </c>
      <c r="IG298" s="619" t="str">
        <f t="shared" si="10"/>
        <v>IN HOUSE (MANUAL)</v>
      </c>
      <c r="II298" s="761" t="s">
        <v>572</v>
      </c>
      <c r="IK298" s="761" t="str">
        <f>IFERROR(VLOOKUP($M298,#REF!,13,0),"IN HOUSE (MANUAL)")</f>
        <v>IN HOUSE (MANUAL)</v>
      </c>
      <c r="IM298" s="760" t="s">
        <v>572</v>
      </c>
      <c r="IN298" s="760" t="s">
        <v>572</v>
      </c>
      <c r="IO298" s="760" t="s">
        <v>572</v>
      </c>
      <c r="IQ298" s="760" t="s">
        <v>572</v>
      </c>
      <c r="IR298" s="760" t="s">
        <v>572</v>
      </c>
      <c r="IT298" s="760" t="s">
        <v>572</v>
      </c>
      <c r="IV298" s="760" t="s">
        <v>572</v>
      </c>
      <c r="IW298" s="760" t="s">
        <v>572</v>
      </c>
      <c r="IY298" s="760" t="s">
        <v>572</v>
      </c>
      <c r="IZ298" s="760" t="s">
        <v>572</v>
      </c>
      <c r="JB298" s="760" t="s">
        <v>922</v>
      </c>
      <c r="JC298" s="760">
        <v>504</v>
      </c>
      <c r="JE298" s="760" t="s">
        <v>572</v>
      </c>
      <c r="JF298" s="760" t="s">
        <v>572</v>
      </c>
    </row>
    <row r="299" spans="1:266" ht="17.25" customHeight="1" x14ac:dyDescent="0.35">
      <c r="A299" s="618" t="s">
        <v>1127</v>
      </c>
      <c r="B299" s="730">
        <v>125</v>
      </c>
      <c r="C299" s="730" t="s">
        <v>1085</v>
      </c>
      <c r="D299" s="730" t="s">
        <v>1085</v>
      </c>
      <c r="E299" s="730">
        <v>5</v>
      </c>
      <c r="F299" s="731" t="s">
        <v>574</v>
      </c>
      <c r="G299" s="732">
        <v>1</v>
      </c>
      <c r="H299" s="826">
        <v>46232</v>
      </c>
      <c r="I299" s="730">
        <v>40</v>
      </c>
      <c r="J299" s="730" t="s">
        <v>308</v>
      </c>
      <c r="K299" s="730">
        <v>41</v>
      </c>
      <c r="L299" s="730" t="s">
        <v>1128</v>
      </c>
      <c r="M299" s="868" t="s">
        <v>1127</v>
      </c>
      <c r="N299" s="868">
        <v>0</v>
      </c>
      <c r="O299" s="868" t="s">
        <v>390</v>
      </c>
      <c r="P299" s="868">
        <v>0</v>
      </c>
      <c r="Q299" s="868" t="s">
        <v>390</v>
      </c>
      <c r="R299" s="868" t="s">
        <v>170</v>
      </c>
      <c r="S299" s="868" t="s">
        <v>308</v>
      </c>
      <c r="T299" s="868" t="s">
        <v>761</v>
      </c>
      <c r="U299" s="868">
        <v>411</v>
      </c>
      <c r="V299" s="868" t="s">
        <v>308</v>
      </c>
      <c r="W299" s="868"/>
      <c r="X299" s="868"/>
      <c r="Y299" s="868"/>
      <c r="Z299" s="885"/>
      <c r="AA299" s="868" t="s">
        <v>309</v>
      </c>
      <c r="AB299" s="868" t="s">
        <v>750</v>
      </c>
      <c r="AC299" s="868" t="s">
        <v>589</v>
      </c>
      <c r="AD299" s="868">
        <v>1986</v>
      </c>
      <c r="AE299" s="864">
        <v>1986</v>
      </c>
      <c r="AF299" s="776">
        <v>46272</v>
      </c>
      <c r="AG299" s="777"/>
      <c r="AH299" s="777"/>
      <c r="AI299" s="777" t="s">
        <v>308</v>
      </c>
      <c r="AJ299" s="778">
        <v>26</v>
      </c>
      <c r="AK299" s="779"/>
      <c r="AL299" s="778"/>
      <c r="AM299" s="780">
        <v>0</v>
      </c>
      <c r="AN299" s="780"/>
      <c r="AO299" s="780"/>
      <c r="AP299" s="780"/>
      <c r="AQ299" s="780"/>
      <c r="AR299" s="780"/>
      <c r="AS299" s="780"/>
      <c r="AT299" s="780"/>
      <c r="AU299" s="780"/>
      <c r="AV299" s="780"/>
      <c r="AW299" s="780"/>
      <c r="AX299" s="780"/>
      <c r="AY299" s="780"/>
      <c r="AZ299" s="780"/>
      <c r="BA299" s="780"/>
      <c r="BB299" s="780">
        <v>0</v>
      </c>
      <c r="BC299" s="780">
        <v>1986</v>
      </c>
      <c r="BD299" s="780">
        <v>0</v>
      </c>
      <c r="BE299" s="780">
        <v>0</v>
      </c>
      <c r="BF299" s="780">
        <v>0</v>
      </c>
      <c r="BG299" s="780">
        <v>0</v>
      </c>
      <c r="BH299" s="780">
        <v>0</v>
      </c>
      <c r="BI299" s="780">
        <v>1986</v>
      </c>
      <c r="BJ299" s="780"/>
      <c r="BK299" s="780">
        <v>0</v>
      </c>
      <c r="BL299" s="780"/>
      <c r="BM299" s="780"/>
      <c r="BN299" s="780" t="s">
        <v>308</v>
      </c>
      <c r="BO299" s="780" t="s">
        <v>308</v>
      </c>
      <c r="BP299" s="780" t="s">
        <v>308</v>
      </c>
      <c r="BQ299" s="780" t="s">
        <v>308</v>
      </c>
      <c r="BR299" s="780"/>
      <c r="BS299" s="780" t="s">
        <v>397</v>
      </c>
      <c r="BT299" s="780"/>
      <c r="BU299" s="780" t="s">
        <v>579</v>
      </c>
      <c r="BV299" s="780"/>
      <c r="BW299" s="780"/>
      <c r="BX299" s="780"/>
      <c r="BY299" s="780"/>
      <c r="BZ299" s="780"/>
      <c r="CA299" s="780"/>
      <c r="CB299" s="780"/>
      <c r="CC299" s="780"/>
      <c r="CD299" s="780"/>
      <c r="CE299" s="780"/>
      <c r="CF299" s="780"/>
      <c r="CG299" s="780"/>
      <c r="CH299" s="780"/>
      <c r="CI299" s="780"/>
      <c r="CJ299" s="780"/>
      <c r="CK299" s="773"/>
      <c r="CL299" s="773" t="s">
        <v>397</v>
      </c>
      <c r="CM299" s="773">
        <v>0</v>
      </c>
      <c r="CN299" s="773">
        <v>1986</v>
      </c>
      <c r="CO299" s="773" t="s">
        <v>397</v>
      </c>
      <c r="CP299" s="773">
        <v>1986</v>
      </c>
      <c r="CQ299" s="773">
        <v>1986</v>
      </c>
      <c r="CR299" s="772">
        <v>1986</v>
      </c>
      <c r="CS299" s="869"/>
      <c r="CT299" s="782" t="s">
        <v>308</v>
      </c>
      <c r="CU299" s="783" t="s">
        <v>308</v>
      </c>
      <c r="CV299" s="776"/>
      <c r="CW299" s="776"/>
      <c r="CX299" s="782">
        <v>46258</v>
      </c>
      <c r="CY299" s="870" t="s">
        <v>1126</v>
      </c>
      <c r="CZ299" s="870">
        <v>0</v>
      </c>
      <c r="DA299" s="871">
        <v>46269</v>
      </c>
      <c r="DB299" s="871" t="s">
        <v>633</v>
      </c>
      <c r="DC299" s="871" t="s">
        <v>634</v>
      </c>
      <c r="DD299" s="871" t="s">
        <v>390</v>
      </c>
      <c r="DE299" s="871" t="s">
        <v>397</v>
      </c>
      <c r="DF299" s="871" t="s">
        <v>397</v>
      </c>
      <c r="DG299" s="871" t="s">
        <v>397</v>
      </c>
      <c r="DH299" s="872">
        <v>0</v>
      </c>
      <c r="DI299" s="776" t="s">
        <v>390</v>
      </c>
      <c r="DJ299" s="776" t="s">
        <v>397</v>
      </c>
      <c r="DK299" s="776" t="s">
        <v>390</v>
      </c>
      <c r="DL299" s="776">
        <v>46286</v>
      </c>
      <c r="DM299" s="776">
        <v>46289</v>
      </c>
      <c r="DN299" s="776">
        <v>46289</v>
      </c>
      <c r="DO299" s="873">
        <v>0</v>
      </c>
      <c r="DP299" s="774">
        <v>46304</v>
      </c>
      <c r="DQ299" s="774">
        <v>46304</v>
      </c>
      <c r="DR299" s="774">
        <v>46304</v>
      </c>
      <c r="DS299" s="872">
        <v>46304</v>
      </c>
      <c r="DT299" s="752">
        <v>46304</v>
      </c>
      <c r="DU299" s="753">
        <v>-7</v>
      </c>
      <c r="DV299" s="753" t="s">
        <v>308</v>
      </c>
      <c r="DW299" s="754">
        <v>46295</v>
      </c>
      <c r="DX299" s="755">
        <v>46297</v>
      </c>
      <c r="DY299" s="754" t="e">
        <v>#VALUE!</v>
      </c>
      <c r="DZ299" s="754" t="e">
        <v>#VALUE!</v>
      </c>
      <c r="EA299" s="754"/>
      <c r="EB299" s="754"/>
      <c r="HA299" s="756" t="s">
        <v>397</v>
      </c>
      <c r="HB299" s="756" t="s">
        <v>397</v>
      </c>
      <c r="HC299" s="756" t="s">
        <v>397</v>
      </c>
      <c r="HD299" s="756" t="s">
        <v>397</v>
      </c>
      <c r="HE299" s="756" t="s">
        <v>397</v>
      </c>
      <c r="HF299" s="756" t="s">
        <v>397</v>
      </c>
      <c r="HG299" s="756" t="s">
        <v>397</v>
      </c>
      <c r="HH299" s="756" t="s">
        <v>397</v>
      </c>
      <c r="HI299" s="756" t="s">
        <v>397</v>
      </c>
      <c r="HJ299" s="756" t="s">
        <v>397</v>
      </c>
      <c r="HK299"/>
      <c r="HL299"/>
      <c r="HM299"/>
      <c r="HN299" s="756" t="str">
        <f t="shared" si="9"/>
        <v>AUTO PRINT</v>
      </c>
      <c r="HO299"/>
      <c r="HP299" s="757" t="s">
        <v>572</v>
      </c>
      <c r="HQ299" s="757" t="s">
        <v>572</v>
      </c>
      <c r="HR299" s="757" t="s">
        <v>572</v>
      </c>
      <c r="HS299"/>
      <c r="HW299" s="758"/>
      <c r="HX299"/>
      <c r="HY299" s="759" t="s">
        <v>572</v>
      </c>
      <c r="HZ299" s="759" t="s">
        <v>572</v>
      </c>
      <c r="IA299" s="759" t="s">
        <v>572</v>
      </c>
      <c r="IC299" s="760" t="s">
        <v>572</v>
      </c>
      <c r="ID299" s="760" t="s">
        <v>572</v>
      </c>
      <c r="IE299" s="760" t="s">
        <v>572</v>
      </c>
      <c r="IF299" s="761" t="s">
        <v>572</v>
      </c>
      <c r="IG299" s="619" t="str">
        <f t="shared" si="10"/>
        <v>IN HOUSE (MANUAL)</v>
      </c>
      <c r="II299" s="761" t="s">
        <v>572</v>
      </c>
      <c r="IK299" s="761" t="str">
        <f>IFERROR(VLOOKUP($M299,#REF!,13,0),"IN HOUSE (MANUAL)")</f>
        <v>IN HOUSE (MANUAL)</v>
      </c>
      <c r="IM299" s="760" t="s">
        <v>572</v>
      </c>
      <c r="IN299" s="760" t="s">
        <v>572</v>
      </c>
      <c r="IO299" s="760" t="s">
        <v>572</v>
      </c>
      <c r="IQ299" s="760" t="s">
        <v>572</v>
      </c>
      <c r="IR299" s="760" t="s">
        <v>572</v>
      </c>
      <c r="IT299" s="760" t="s">
        <v>572</v>
      </c>
      <c r="IV299" s="760" t="s">
        <v>572</v>
      </c>
      <c r="IW299" s="760" t="s">
        <v>572</v>
      </c>
      <c r="IY299" s="760" t="s">
        <v>572</v>
      </c>
      <c r="IZ299" s="760" t="s">
        <v>572</v>
      </c>
      <c r="JB299" s="760" t="s">
        <v>922</v>
      </c>
      <c r="JC299" s="760">
        <v>1986</v>
      </c>
      <c r="JE299" s="760" t="s">
        <v>572</v>
      </c>
      <c r="JF299" s="760" t="s">
        <v>572</v>
      </c>
    </row>
    <row r="300" spans="1:266" ht="17.25" customHeight="1" x14ac:dyDescent="0.35">
      <c r="A300" s="618" t="s">
        <v>1129</v>
      </c>
      <c r="B300" s="730">
        <v>126</v>
      </c>
      <c r="C300" s="730" t="s">
        <v>1085</v>
      </c>
      <c r="D300" s="730" t="s">
        <v>1085</v>
      </c>
      <c r="E300" s="730">
        <v>5</v>
      </c>
      <c r="F300" s="731" t="s">
        <v>574</v>
      </c>
      <c r="G300" s="732">
        <v>1</v>
      </c>
      <c r="H300" s="826">
        <v>46232</v>
      </c>
      <c r="I300" s="730">
        <v>41</v>
      </c>
      <c r="J300" s="730" t="s">
        <v>308</v>
      </c>
      <c r="K300" s="730">
        <v>41</v>
      </c>
      <c r="L300" s="730" t="s">
        <v>1130</v>
      </c>
      <c r="M300" s="868" t="s">
        <v>1129</v>
      </c>
      <c r="N300" s="868">
        <v>0</v>
      </c>
      <c r="O300" s="868" t="s">
        <v>390</v>
      </c>
      <c r="P300" s="868">
        <v>0</v>
      </c>
      <c r="Q300" s="868" t="s">
        <v>390</v>
      </c>
      <c r="R300" s="868" t="s">
        <v>170</v>
      </c>
      <c r="S300" s="868" t="s">
        <v>308</v>
      </c>
      <c r="T300" s="868" t="s">
        <v>761</v>
      </c>
      <c r="U300" s="868">
        <v>411</v>
      </c>
      <c r="V300" s="868" t="s">
        <v>308</v>
      </c>
      <c r="W300" s="868"/>
      <c r="X300" s="868"/>
      <c r="Y300" s="868"/>
      <c r="Z300" s="885"/>
      <c r="AA300" s="868" t="s">
        <v>309</v>
      </c>
      <c r="AB300" s="868" t="s">
        <v>750</v>
      </c>
      <c r="AC300" s="868" t="s">
        <v>751</v>
      </c>
      <c r="AD300" s="868">
        <v>1134</v>
      </c>
      <c r="AE300" s="864">
        <v>1134</v>
      </c>
      <c r="AF300" s="776">
        <v>46272</v>
      </c>
      <c r="AG300" s="777"/>
      <c r="AH300" s="777"/>
      <c r="AI300" s="777" t="s">
        <v>308</v>
      </c>
      <c r="AJ300" s="778">
        <v>27</v>
      </c>
      <c r="AK300" s="779"/>
      <c r="AL300" s="778"/>
      <c r="AM300" s="780">
        <v>0</v>
      </c>
      <c r="AN300" s="780"/>
      <c r="AO300" s="780"/>
      <c r="AP300" s="780"/>
      <c r="AQ300" s="780"/>
      <c r="AR300" s="780"/>
      <c r="AS300" s="780"/>
      <c r="AT300" s="780"/>
      <c r="AU300" s="780"/>
      <c r="AV300" s="780"/>
      <c r="AW300" s="780"/>
      <c r="AX300" s="780"/>
      <c r="AY300" s="780"/>
      <c r="AZ300" s="780"/>
      <c r="BA300" s="780"/>
      <c r="BB300" s="780">
        <v>0</v>
      </c>
      <c r="BC300" s="780">
        <v>1134</v>
      </c>
      <c r="BD300" s="780">
        <v>0</v>
      </c>
      <c r="BE300" s="780">
        <v>0</v>
      </c>
      <c r="BF300" s="780">
        <v>0</v>
      </c>
      <c r="BG300" s="780">
        <v>0</v>
      </c>
      <c r="BH300" s="780">
        <v>0</v>
      </c>
      <c r="BI300" s="780">
        <v>1134</v>
      </c>
      <c r="BJ300" s="780"/>
      <c r="BK300" s="780">
        <v>0</v>
      </c>
      <c r="BL300" s="780"/>
      <c r="BM300" s="780"/>
      <c r="BN300" s="780" t="s">
        <v>308</v>
      </c>
      <c r="BO300" s="780" t="s">
        <v>308</v>
      </c>
      <c r="BP300" s="780" t="s">
        <v>308</v>
      </c>
      <c r="BQ300" s="780" t="s">
        <v>308</v>
      </c>
      <c r="BR300" s="780"/>
      <c r="BS300" s="780" t="s">
        <v>397</v>
      </c>
      <c r="BT300" s="780"/>
      <c r="BU300" s="780" t="s">
        <v>579</v>
      </c>
      <c r="BV300" s="780"/>
      <c r="BW300" s="780"/>
      <c r="BX300" s="780"/>
      <c r="BY300" s="780"/>
      <c r="BZ300" s="780"/>
      <c r="CA300" s="780"/>
      <c r="CB300" s="780"/>
      <c r="CC300" s="780"/>
      <c r="CD300" s="780"/>
      <c r="CE300" s="780"/>
      <c r="CF300" s="780"/>
      <c r="CG300" s="780"/>
      <c r="CH300" s="780"/>
      <c r="CI300" s="780"/>
      <c r="CJ300" s="780"/>
      <c r="CK300" s="773"/>
      <c r="CL300" s="773" t="s">
        <v>397</v>
      </c>
      <c r="CM300" s="773">
        <v>0</v>
      </c>
      <c r="CN300" s="773">
        <v>1134</v>
      </c>
      <c r="CO300" s="773" t="s">
        <v>397</v>
      </c>
      <c r="CP300" s="773">
        <v>1134</v>
      </c>
      <c r="CQ300" s="773">
        <v>1134</v>
      </c>
      <c r="CR300" s="772">
        <v>1134</v>
      </c>
      <c r="CS300" s="869"/>
      <c r="CT300" s="782" t="s">
        <v>308</v>
      </c>
      <c r="CU300" s="783" t="s">
        <v>308</v>
      </c>
      <c r="CV300" s="776"/>
      <c r="CW300" s="776"/>
      <c r="CX300" s="782">
        <v>46258</v>
      </c>
      <c r="CY300" s="870" t="s">
        <v>1126</v>
      </c>
      <c r="CZ300" s="870">
        <v>0</v>
      </c>
      <c r="DA300" s="871">
        <v>46269</v>
      </c>
      <c r="DB300" s="871" t="s">
        <v>633</v>
      </c>
      <c r="DC300" s="871" t="s">
        <v>634</v>
      </c>
      <c r="DD300" s="871" t="s">
        <v>390</v>
      </c>
      <c r="DE300" s="871" t="s">
        <v>397</v>
      </c>
      <c r="DF300" s="871" t="s">
        <v>397</v>
      </c>
      <c r="DG300" s="871" t="s">
        <v>397</v>
      </c>
      <c r="DH300" s="872">
        <v>0</v>
      </c>
      <c r="DI300" s="776" t="s">
        <v>390</v>
      </c>
      <c r="DJ300" s="776" t="s">
        <v>397</v>
      </c>
      <c r="DK300" s="776" t="s">
        <v>390</v>
      </c>
      <c r="DL300" s="776">
        <v>46290</v>
      </c>
      <c r="DM300" s="776">
        <v>46293</v>
      </c>
      <c r="DN300" s="776">
        <v>46293</v>
      </c>
      <c r="DO300" s="873">
        <v>0</v>
      </c>
      <c r="DP300" s="774">
        <v>46304</v>
      </c>
      <c r="DQ300" s="774">
        <v>46304</v>
      </c>
      <c r="DR300" s="774">
        <v>46304</v>
      </c>
      <c r="DS300" s="872">
        <v>46304</v>
      </c>
      <c r="DT300" s="752">
        <v>46304</v>
      </c>
      <c r="DU300" s="753">
        <v>-4</v>
      </c>
      <c r="DV300" s="753" t="s">
        <v>308</v>
      </c>
      <c r="DW300" s="754">
        <v>46297</v>
      </c>
      <c r="DX300" s="755">
        <v>46300</v>
      </c>
      <c r="DY300" s="754" t="e">
        <v>#VALUE!</v>
      </c>
      <c r="DZ300" s="754" t="e">
        <v>#VALUE!</v>
      </c>
      <c r="EA300" s="754"/>
      <c r="EB300" s="754"/>
      <c r="HA300" s="756" t="s">
        <v>397</v>
      </c>
      <c r="HB300" s="756" t="s">
        <v>397</v>
      </c>
      <c r="HC300" s="756" t="s">
        <v>397</v>
      </c>
      <c r="HD300" s="756" t="s">
        <v>397</v>
      </c>
      <c r="HE300" s="756" t="s">
        <v>397</v>
      </c>
      <c r="HF300" s="756" t="s">
        <v>397</v>
      </c>
      <c r="HG300" s="756" t="s">
        <v>397</v>
      </c>
      <c r="HH300" s="756" t="s">
        <v>397</v>
      </c>
      <c r="HI300" s="756" t="s">
        <v>397</v>
      </c>
      <c r="HJ300" s="756" t="s">
        <v>397</v>
      </c>
      <c r="HK300"/>
      <c r="HL300"/>
      <c r="HM300"/>
      <c r="HN300" s="756" t="str">
        <f t="shared" si="9"/>
        <v>AUTO PRINT</v>
      </c>
      <c r="HO300"/>
      <c r="HP300" s="757" t="s">
        <v>572</v>
      </c>
      <c r="HQ300" s="757" t="s">
        <v>572</v>
      </c>
      <c r="HR300" s="757" t="s">
        <v>572</v>
      </c>
      <c r="HS300"/>
      <c r="HW300" s="758"/>
      <c r="HX300"/>
      <c r="HY300" s="759" t="s">
        <v>572</v>
      </c>
      <c r="HZ300" s="759" t="s">
        <v>572</v>
      </c>
      <c r="IA300" s="759" t="s">
        <v>572</v>
      </c>
      <c r="IC300" s="760" t="s">
        <v>572</v>
      </c>
      <c r="ID300" s="760" t="s">
        <v>572</v>
      </c>
      <c r="IE300" s="760" t="s">
        <v>572</v>
      </c>
      <c r="IF300" s="761" t="s">
        <v>572</v>
      </c>
      <c r="IG300" s="619" t="str">
        <f t="shared" si="10"/>
        <v>IN HOUSE (MANUAL)</v>
      </c>
      <c r="II300" s="761" t="s">
        <v>572</v>
      </c>
      <c r="IK300" s="761" t="str">
        <f>IFERROR(VLOOKUP($M300,#REF!,13,0),"IN HOUSE (MANUAL)")</f>
        <v>IN HOUSE (MANUAL)</v>
      </c>
      <c r="IM300" s="760" t="s">
        <v>572</v>
      </c>
      <c r="IN300" s="760" t="s">
        <v>572</v>
      </c>
      <c r="IO300" s="760" t="s">
        <v>572</v>
      </c>
      <c r="IQ300" s="760" t="s">
        <v>572</v>
      </c>
      <c r="IR300" s="760" t="s">
        <v>572</v>
      </c>
      <c r="IT300" s="760" t="s">
        <v>572</v>
      </c>
      <c r="IV300" s="760" t="s">
        <v>572</v>
      </c>
      <c r="IW300" s="760" t="s">
        <v>572</v>
      </c>
      <c r="IY300" s="760" t="s">
        <v>572</v>
      </c>
      <c r="IZ300" s="760" t="s">
        <v>572</v>
      </c>
      <c r="JB300" s="760" t="s">
        <v>922</v>
      </c>
      <c r="JC300" s="760">
        <v>1134</v>
      </c>
      <c r="JE300" s="760" t="s">
        <v>572</v>
      </c>
      <c r="JF300" s="760" t="s">
        <v>572</v>
      </c>
    </row>
    <row r="301" spans="1:266" ht="17.25" customHeight="1" x14ac:dyDescent="0.35">
      <c r="A301" s="618" t="s">
        <v>1131</v>
      </c>
      <c r="B301" s="730">
        <v>127</v>
      </c>
      <c r="C301" s="730" t="s">
        <v>1085</v>
      </c>
      <c r="D301" s="730" t="s">
        <v>1085</v>
      </c>
      <c r="E301" s="730">
        <v>5</v>
      </c>
      <c r="F301" s="731" t="s">
        <v>574</v>
      </c>
      <c r="G301" s="732">
        <v>1</v>
      </c>
      <c r="H301" s="826">
        <v>46232</v>
      </c>
      <c r="I301" s="730">
        <v>41</v>
      </c>
      <c r="J301" s="730" t="s">
        <v>308</v>
      </c>
      <c r="K301" s="730">
        <v>42</v>
      </c>
      <c r="L301" s="730" t="s">
        <v>1132</v>
      </c>
      <c r="M301" s="868" t="s">
        <v>1131</v>
      </c>
      <c r="N301" s="868">
        <v>0</v>
      </c>
      <c r="O301" s="868" t="s">
        <v>390</v>
      </c>
      <c r="P301" s="868">
        <v>0</v>
      </c>
      <c r="Q301" s="868" t="s">
        <v>390</v>
      </c>
      <c r="R301" s="868" t="s">
        <v>170</v>
      </c>
      <c r="S301" s="868" t="s">
        <v>308</v>
      </c>
      <c r="T301" s="868" t="s">
        <v>819</v>
      </c>
      <c r="U301" s="868">
        <v>411</v>
      </c>
      <c r="V301" s="868" t="s">
        <v>308</v>
      </c>
      <c r="W301" s="868"/>
      <c r="X301" s="868"/>
      <c r="Y301" s="868"/>
      <c r="Z301" s="885"/>
      <c r="AA301" s="868" t="s">
        <v>309</v>
      </c>
      <c r="AB301" s="868" t="s">
        <v>569</v>
      </c>
      <c r="AC301" s="868" t="s">
        <v>885</v>
      </c>
      <c r="AD301" s="868">
        <v>480</v>
      </c>
      <c r="AE301" s="864">
        <v>480</v>
      </c>
      <c r="AF301" s="776">
        <v>46272</v>
      </c>
      <c r="AG301" s="777"/>
      <c r="AH301" s="777"/>
      <c r="AI301" s="777" t="s">
        <v>308</v>
      </c>
      <c r="AJ301" s="778">
        <v>28</v>
      </c>
      <c r="AK301" s="779"/>
      <c r="AL301" s="778"/>
      <c r="AM301" s="780">
        <v>480</v>
      </c>
      <c r="AN301" s="780"/>
      <c r="AO301" s="780"/>
      <c r="AP301" s="780"/>
      <c r="AQ301" s="780"/>
      <c r="AR301" s="780"/>
      <c r="AS301" s="780"/>
      <c r="AT301" s="780"/>
      <c r="AU301" s="780"/>
      <c r="AV301" s="780"/>
      <c r="AW301" s="780"/>
      <c r="AX301" s="780"/>
      <c r="AY301" s="780"/>
      <c r="AZ301" s="780"/>
      <c r="BA301" s="780"/>
      <c r="BB301" s="780">
        <v>0</v>
      </c>
      <c r="BC301" s="780">
        <v>480</v>
      </c>
      <c r="BD301" s="780">
        <v>0</v>
      </c>
      <c r="BE301" s="780">
        <v>0</v>
      </c>
      <c r="BF301" s="780">
        <v>0</v>
      </c>
      <c r="BG301" s="780">
        <v>0</v>
      </c>
      <c r="BH301" s="780">
        <v>0</v>
      </c>
      <c r="BI301" s="780">
        <v>480</v>
      </c>
      <c r="BJ301" s="780"/>
      <c r="BK301" s="780">
        <v>0</v>
      </c>
      <c r="BL301" s="780"/>
      <c r="BM301" s="780"/>
      <c r="BN301" s="780" t="s">
        <v>308</v>
      </c>
      <c r="BO301" s="780" t="s">
        <v>308</v>
      </c>
      <c r="BP301" s="780" t="s">
        <v>308</v>
      </c>
      <c r="BQ301" s="780" t="s">
        <v>308</v>
      </c>
      <c r="BR301" s="780"/>
      <c r="BS301" s="780" t="s">
        <v>397</v>
      </c>
      <c r="BT301" s="780"/>
      <c r="BU301" s="780" t="s">
        <v>579</v>
      </c>
      <c r="BV301" s="780"/>
      <c r="BW301" s="780"/>
      <c r="BX301" s="780"/>
      <c r="BY301" s="780"/>
      <c r="BZ301" s="780"/>
      <c r="CA301" s="780"/>
      <c r="CB301" s="780"/>
      <c r="CC301" s="780"/>
      <c r="CD301" s="780"/>
      <c r="CE301" s="780"/>
      <c r="CF301" s="780"/>
      <c r="CG301" s="780"/>
      <c r="CH301" s="780"/>
      <c r="CI301" s="780"/>
      <c r="CJ301" s="780"/>
      <c r="CK301" s="773"/>
      <c r="CL301" s="773" t="s">
        <v>397</v>
      </c>
      <c r="CM301" s="773">
        <v>480</v>
      </c>
      <c r="CN301" s="773">
        <v>480</v>
      </c>
      <c r="CO301" s="773" t="s">
        <v>397</v>
      </c>
      <c r="CP301" s="773">
        <v>480</v>
      </c>
      <c r="CQ301" s="773">
        <v>480</v>
      </c>
      <c r="CR301" s="772">
        <v>480</v>
      </c>
      <c r="CS301" s="869"/>
      <c r="CT301" s="782" t="s">
        <v>308</v>
      </c>
      <c r="CU301" s="783" t="s">
        <v>308</v>
      </c>
      <c r="CV301" s="776"/>
      <c r="CW301" s="776"/>
      <c r="CX301" s="782">
        <v>46258</v>
      </c>
      <c r="CY301" s="870" t="s">
        <v>797</v>
      </c>
      <c r="CZ301" s="870">
        <v>0</v>
      </c>
      <c r="DA301" s="871">
        <v>46269</v>
      </c>
      <c r="DB301" s="871" t="s">
        <v>633</v>
      </c>
      <c r="DC301" s="871" t="s">
        <v>634</v>
      </c>
      <c r="DD301" s="871" t="s">
        <v>390</v>
      </c>
      <c r="DE301" s="871" t="s">
        <v>397</v>
      </c>
      <c r="DF301" s="871" t="s">
        <v>397</v>
      </c>
      <c r="DG301" s="871" t="s">
        <v>397</v>
      </c>
      <c r="DH301" s="872">
        <v>0</v>
      </c>
      <c r="DI301" s="776" t="s">
        <v>390</v>
      </c>
      <c r="DJ301" s="776" t="s">
        <v>397</v>
      </c>
      <c r="DK301" s="776">
        <v>46272</v>
      </c>
      <c r="DL301" s="776">
        <v>46297</v>
      </c>
      <c r="DM301" s="776">
        <v>46295</v>
      </c>
      <c r="DN301" s="776">
        <v>46295</v>
      </c>
      <c r="DO301" s="873">
        <v>0</v>
      </c>
      <c r="DP301" s="774">
        <v>46311</v>
      </c>
      <c r="DQ301" s="774">
        <v>46311</v>
      </c>
      <c r="DR301" s="774">
        <v>46311</v>
      </c>
      <c r="DS301" s="872">
        <v>46311</v>
      </c>
      <c r="DT301" s="752">
        <v>46311</v>
      </c>
      <c r="DU301" s="753">
        <v>-11</v>
      </c>
      <c r="DV301" s="753" t="s">
        <v>308</v>
      </c>
      <c r="DW301" s="754">
        <v>46300</v>
      </c>
      <c r="DX301" s="755">
        <v>46300</v>
      </c>
      <c r="DY301" s="754" t="e">
        <v>#VALUE!</v>
      </c>
      <c r="DZ301" s="754" t="e">
        <v>#VALUE!</v>
      </c>
      <c r="EA301" s="754"/>
      <c r="EB301" s="754"/>
      <c r="HA301" s="756" t="s">
        <v>397</v>
      </c>
      <c r="HB301" s="756" t="s">
        <v>397</v>
      </c>
      <c r="HC301" s="756" t="s">
        <v>397</v>
      </c>
      <c r="HD301" s="756" t="s">
        <v>397</v>
      </c>
      <c r="HE301" s="756" t="s">
        <v>397</v>
      </c>
      <c r="HF301" s="756" t="s">
        <v>397</v>
      </c>
      <c r="HG301" s="756" t="s">
        <v>397</v>
      </c>
      <c r="HH301" s="756" t="s">
        <v>397</v>
      </c>
      <c r="HI301" s="756" t="s">
        <v>397</v>
      </c>
      <c r="HJ301" s="756" t="s">
        <v>397</v>
      </c>
      <c r="HK301"/>
      <c r="HL301"/>
      <c r="HM301"/>
      <c r="HN301" s="756" t="str">
        <f t="shared" si="9"/>
        <v>AUTO PRINT</v>
      </c>
      <c r="HO301"/>
      <c r="HP301" s="757" t="s">
        <v>572</v>
      </c>
      <c r="HQ301" s="757" t="s">
        <v>572</v>
      </c>
      <c r="HR301" s="757" t="s">
        <v>572</v>
      </c>
      <c r="HS301"/>
      <c r="HW301" s="758"/>
      <c r="HX301"/>
      <c r="HY301" s="759" t="s">
        <v>572</v>
      </c>
      <c r="HZ301" s="759" t="s">
        <v>572</v>
      </c>
      <c r="IA301" s="759" t="s">
        <v>572</v>
      </c>
      <c r="IC301" s="760" t="s">
        <v>572</v>
      </c>
      <c r="ID301" s="760" t="s">
        <v>572</v>
      </c>
      <c r="IE301" s="760" t="s">
        <v>572</v>
      </c>
      <c r="IF301" s="761" t="s">
        <v>572</v>
      </c>
      <c r="IG301" s="619" t="str">
        <f t="shared" si="10"/>
        <v>IN HOUSE (MANUAL)</v>
      </c>
      <c r="II301" s="761" t="s">
        <v>572</v>
      </c>
      <c r="IK301" s="761" t="str">
        <f>IFERROR(VLOOKUP($M301,#REF!,13,0),"IN HOUSE (MANUAL)")</f>
        <v>IN HOUSE (MANUAL)</v>
      </c>
      <c r="IM301" s="760" t="s">
        <v>572</v>
      </c>
      <c r="IN301" s="760" t="s">
        <v>572</v>
      </c>
      <c r="IO301" s="760" t="s">
        <v>572</v>
      </c>
      <c r="IQ301" s="760" t="s">
        <v>572</v>
      </c>
      <c r="IR301" s="760" t="s">
        <v>572</v>
      </c>
      <c r="IT301" s="760" t="s">
        <v>572</v>
      </c>
      <c r="IV301" s="760" t="s">
        <v>572</v>
      </c>
      <c r="IW301" s="760" t="s">
        <v>572</v>
      </c>
      <c r="IY301" s="760" t="s">
        <v>572</v>
      </c>
      <c r="IZ301" s="760" t="s">
        <v>572</v>
      </c>
      <c r="JB301" s="760" t="s">
        <v>922</v>
      </c>
      <c r="JC301" s="760">
        <v>480</v>
      </c>
      <c r="JE301" s="760" t="s">
        <v>572</v>
      </c>
      <c r="JF301" s="760" t="s">
        <v>572</v>
      </c>
    </row>
    <row r="302" spans="1:266" ht="17.25" customHeight="1" x14ac:dyDescent="0.35">
      <c r="A302" s="618" t="s">
        <v>1133</v>
      </c>
      <c r="B302" s="730">
        <v>128</v>
      </c>
      <c r="C302" s="730" t="s">
        <v>1085</v>
      </c>
      <c r="D302" s="730" t="s">
        <v>1085</v>
      </c>
      <c r="E302" s="730">
        <v>5</v>
      </c>
      <c r="F302" s="731" t="s">
        <v>574</v>
      </c>
      <c r="G302" s="732">
        <v>1</v>
      </c>
      <c r="H302" s="826">
        <v>46232</v>
      </c>
      <c r="I302" s="730">
        <v>41</v>
      </c>
      <c r="J302" s="730" t="s">
        <v>308</v>
      </c>
      <c r="K302" s="730">
        <v>42</v>
      </c>
      <c r="L302" s="730" t="s">
        <v>1134</v>
      </c>
      <c r="M302" s="868" t="s">
        <v>1133</v>
      </c>
      <c r="N302" s="868">
        <v>0</v>
      </c>
      <c r="O302" s="868" t="s">
        <v>390</v>
      </c>
      <c r="P302" s="868">
        <v>0</v>
      </c>
      <c r="Q302" s="868" t="s">
        <v>390</v>
      </c>
      <c r="R302" s="868" t="s">
        <v>170</v>
      </c>
      <c r="S302" s="868" t="s">
        <v>308</v>
      </c>
      <c r="T302" s="868" t="s">
        <v>819</v>
      </c>
      <c r="U302" s="868">
        <v>411</v>
      </c>
      <c r="V302" s="868" t="s">
        <v>308</v>
      </c>
      <c r="W302" s="868"/>
      <c r="X302" s="868"/>
      <c r="Y302" s="868"/>
      <c r="Z302" s="885"/>
      <c r="AA302" s="868" t="s">
        <v>309</v>
      </c>
      <c r="AB302" s="868" t="s">
        <v>569</v>
      </c>
      <c r="AC302" s="868" t="s">
        <v>822</v>
      </c>
      <c r="AD302" s="868">
        <v>180</v>
      </c>
      <c r="AE302" s="864">
        <v>180</v>
      </c>
      <c r="AF302" s="776">
        <v>46272</v>
      </c>
      <c r="AG302" s="777"/>
      <c r="AH302" s="777"/>
      <c r="AI302" s="777" t="s">
        <v>308</v>
      </c>
      <c r="AJ302" s="778">
        <v>29</v>
      </c>
      <c r="AK302" s="779"/>
      <c r="AL302" s="778"/>
      <c r="AM302" s="780">
        <v>0</v>
      </c>
      <c r="AN302" s="780"/>
      <c r="AO302" s="780"/>
      <c r="AP302" s="780"/>
      <c r="AQ302" s="780"/>
      <c r="AR302" s="780"/>
      <c r="AS302" s="780"/>
      <c r="AT302" s="780"/>
      <c r="AU302" s="780"/>
      <c r="AV302" s="780"/>
      <c r="AW302" s="780"/>
      <c r="AX302" s="780"/>
      <c r="AY302" s="780"/>
      <c r="AZ302" s="780"/>
      <c r="BA302" s="780"/>
      <c r="BB302" s="780">
        <v>0</v>
      </c>
      <c r="BC302" s="780">
        <v>180</v>
      </c>
      <c r="BD302" s="780">
        <v>0</v>
      </c>
      <c r="BE302" s="780">
        <v>0</v>
      </c>
      <c r="BF302" s="780">
        <v>0</v>
      </c>
      <c r="BG302" s="780">
        <v>0</v>
      </c>
      <c r="BH302" s="780">
        <v>0</v>
      </c>
      <c r="BI302" s="780">
        <v>180</v>
      </c>
      <c r="BJ302" s="780"/>
      <c r="BK302" s="780">
        <v>0</v>
      </c>
      <c r="BL302" s="780"/>
      <c r="BM302" s="780"/>
      <c r="BN302" s="780" t="s">
        <v>308</v>
      </c>
      <c r="BO302" s="780" t="s">
        <v>308</v>
      </c>
      <c r="BP302" s="780" t="s">
        <v>308</v>
      </c>
      <c r="BQ302" s="780" t="s">
        <v>308</v>
      </c>
      <c r="BR302" s="780"/>
      <c r="BS302" s="780" t="s">
        <v>397</v>
      </c>
      <c r="BT302" s="780"/>
      <c r="BU302" s="780" t="s">
        <v>579</v>
      </c>
      <c r="BV302" s="780"/>
      <c r="BW302" s="780"/>
      <c r="BX302" s="780"/>
      <c r="BY302" s="780"/>
      <c r="BZ302" s="780"/>
      <c r="CA302" s="780"/>
      <c r="CB302" s="780"/>
      <c r="CC302" s="780"/>
      <c r="CD302" s="780"/>
      <c r="CE302" s="780"/>
      <c r="CF302" s="780"/>
      <c r="CG302" s="780"/>
      <c r="CH302" s="780"/>
      <c r="CI302" s="780"/>
      <c r="CJ302" s="780"/>
      <c r="CK302" s="773"/>
      <c r="CL302" s="773" t="s">
        <v>397</v>
      </c>
      <c r="CM302" s="773">
        <v>0</v>
      </c>
      <c r="CN302" s="773">
        <v>180</v>
      </c>
      <c r="CO302" s="773" t="s">
        <v>397</v>
      </c>
      <c r="CP302" s="773">
        <v>180</v>
      </c>
      <c r="CQ302" s="773">
        <v>180</v>
      </c>
      <c r="CR302" s="772">
        <v>180</v>
      </c>
      <c r="CS302" s="869"/>
      <c r="CT302" s="782" t="s">
        <v>308</v>
      </c>
      <c r="CU302" s="783" t="s">
        <v>308</v>
      </c>
      <c r="CV302" s="776"/>
      <c r="CW302" s="776"/>
      <c r="CX302" s="782">
        <v>46258</v>
      </c>
      <c r="CY302" s="870" t="s">
        <v>797</v>
      </c>
      <c r="CZ302" s="870">
        <v>0</v>
      </c>
      <c r="DA302" s="871">
        <v>46269</v>
      </c>
      <c r="DB302" s="871" t="s">
        <v>633</v>
      </c>
      <c r="DC302" s="871" t="s">
        <v>634</v>
      </c>
      <c r="DD302" s="871" t="s">
        <v>390</v>
      </c>
      <c r="DE302" s="871" t="s">
        <v>397</v>
      </c>
      <c r="DF302" s="871" t="s">
        <v>397</v>
      </c>
      <c r="DG302" s="871" t="s">
        <v>397</v>
      </c>
      <c r="DH302" s="872">
        <v>0</v>
      </c>
      <c r="DI302" s="776" t="s">
        <v>390</v>
      </c>
      <c r="DJ302" s="776" t="s">
        <v>397</v>
      </c>
      <c r="DK302" s="776">
        <v>46272</v>
      </c>
      <c r="DL302" s="776">
        <v>46297</v>
      </c>
      <c r="DM302" s="776">
        <v>46296</v>
      </c>
      <c r="DN302" s="776">
        <v>46296</v>
      </c>
      <c r="DO302" s="873">
        <v>0</v>
      </c>
      <c r="DP302" s="774">
        <v>46311</v>
      </c>
      <c r="DQ302" s="774">
        <v>46311</v>
      </c>
      <c r="DR302" s="774">
        <v>46311</v>
      </c>
      <c r="DS302" s="872">
        <v>46311</v>
      </c>
      <c r="DT302" s="752">
        <v>46311</v>
      </c>
      <c r="DU302" s="753">
        <v>-11</v>
      </c>
      <c r="DV302" s="753" t="s">
        <v>308</v>
      </c>
      <c r="DW302" s="754">
        <v>46300</v>
      </c>
      <c r="DX302" s="755">
        <v>46300</v>
      </c>
      <c r="DY302" s="754" t="e">
        <v>#VALUE!</v>
      </c>
      <c r="DZ302" s="754" t="e">
        <v>#VALUE!</v>
      </c>
      <c r="EA302" s="754"/>
      <c r="EB302" s="754"/>
      <c r="HA302" s="756" t="s">
        <v>397</v>
      </c>
      <c r="HB302" s="756" t="s">
        <v>397</v>
      </c>
      <c r="HC302" s="756" t="s">
        <v>397</v>
      </c>
      <c r="HD302" s="756" t="s">
        <v>397</v>
      </c>
      <c r="HE302" s="756" t="s">
        <v>397</v>
      </c>
      <c r="HF302" s="756" t="s">
        <v>397</v>
      </c>
      <c r="HG302" s="756" t="s">
        <v>397</v>
      </c>
      <c r="HH302" s="756" t="s">
        <v>397</v>
      </c>
      <c r="HI302" s="756" t="s">
        <v>397</v>
      </c>
      <c r="HJ302" s="756" t="s">
        <v>397</v>
      </c>
      <c r="HK302"/>
      <c r="HL302"/>
      <c r="HM302"/>
      <c r="HN302" s="756" t="str">
        <f t="shared" si="9"/>
        <v>AUTO PRINT</v>
      </c>
      <c r="HO302"/>
      <c r="HP302" s="757" t="s">
        <v>572</v>
      </c>
      <c r="HQ302" s="757" t="s">
        <v>572</v>
      </c>
      <c r="HR302" s="757" t="s">
        <v>572</v>
      </c>
      <c r="HS302"/>
      <c r="HW302" s="758"/>
      <c r="HX302"/>
      <c r="HY302" s="759" t="s">
        <v>572</v>
      </c>
      <c r="HZ302" s="759" t="s">
        <v>572</v>
      </c>
      <c r="IA302" s="759" t="s">
        <v>572</v>
      </c>
      <c r="IC302" s="760" t="s">
        <v>572</v>
      </c>
      <c r="ID302" s="760" t="s">
        <v>572</v>
      </c>
      <c r="IE302" s="760" t="s">
        <v>572</v>
      </c>
      <c r="IF302" s="761" t="s">
        <v>572</v>
      </c>
      <c r="IG302" s="619" t="str">
        <f t="shared" si="10"/>
        <v>IN HOUSE (MANUAL)</v>
      </c>
      <c r="II302" s="761" t="s">
        <v>572</v>
      </c>
      <c r="IK302" s="761" t="str">
        <f>IFERROR(VLOOKUP($M302,#REF!,13,0),"IN HOUSE (MANUAL)")</f>
        <v>IN HOUSE (MANUAL)</v>
      </c>
      <c r="IM302" s="760" t="s">
        <v>572</v>
      </c>
      <c r="IN302" s="760" t="s">
        <v>572</v>
      </c>
      <c r="IO302" s="760" t="s">
        <v>572</v>
      </c>
      <c r="IQ302" s="760" t="s">
        <v>572</v>
      </c>
      <c r="IR302" s="760" t="s">
        <v>572</v>
      </c>
      <c r="IT302" s="760" t="s">
        <v>572</v>
      </c>
      <c r="IV302" s="760" t="s">
        <v>572</v>
      </c>
      <c r="IW302" s="760" t="s">
        <v>572</v>
      </c>
      <c r="IY302" s="760" t="s">
        <v>572</v>
      </c>
      <c r="IZ302" s="760" t="s">
        <v>572</v>
      </c>
      <c r="JB302" s="760" t="s">
        <v>922</v>
      </c>
      <c r="JC302" s="760">
        <v>180</v>
      </c>
      <c r="JE302" s="760" t="s">
        <v>572</v>
      </c>
      <c r="JF302" s="760" t="s">
        <v>572</v>
      </c>
    </row>
    <row r="303" spans="1:266" ht="17.25" customHeight="1" x14ac:dyDescent="0.35">
      <c r="A303" s="618" t="s">
        <v>1135</v>
      </c>
      <c r="B303" s="730">
        <v>129</v>
      </c>
      <c r="C303" s="730" t="s">
        <v>1085</v>
      </c>
      <c r="D303" s="730" t="s">
        <v>1085</v>
      </c>
      <c r="E303" s="730">
        <v>5</v>
      </c>
      <c r="F303" s="731" t="s">
        <v>767</v>
      </c>
      <c r="G303" s="732">
        <v>1</v>
      </c>
      <c r="H303" s="826">
        <v>46196</v>
      </c>
      <c r="I303" s="730">
        <v>41</v>
      </c>
      <c r="J303" s="730" t="s">
        <v>308</v>
      </c>
      <c r="K303" s="730">
        <v>43</v>
      </c>
      <c r="L303" s="730" t="s">
        <v>1136</v>
      </c>
      <c r="M303" s="868" t="s">
        <v>1135</v>
      </c>
      <c r="N303" s="868">
        <v>0</v>
      </c>
      <c r="O303" s="868" t="s">
        <v>390</v>
      </c>
      <c r="P303" s="868">
        <v>0</v>
      </c>
      <c r="Q303" s="868" t="s">
        <v>390</v>
      </c>
      <c r="R303" s="868" t="s">
        <v>170</v>
      </c>
      <c r="S303" s="868" t="s">
        <v>308</v>
      </c>
      <c r="T303" s="868" t="s">
        <v>819</v>
      </c>
      <c r="U303" s="868">
        <v>411</v>
      </c>
      <c r="V303" s="868" t="s">
        <v>308</v>
      </c>
      <c r="W303" s="868"/>
      <c r="X303" s="868"/>
      <c r="Y303" s="868"/>
      <c r="Z303" s="885"/>
      <c r="AA303" s="868" t="s">
        <v>309</v>
      </c>
      <c r="AB303" s="868" t="s">
        <v>750</v>
      </c>
      <c r="AC303" s="868" t="s">
        <v>727</v>
      </c>
      <c r="AD303" s="868">
        <v>6</v>
      </c>
      <c r="AE303" s="864">
        <v>6</v>
      </c>
      <c r="AF303" s="776" t="s">
        <v>390</v>
      </c>
      <c r="AG303" s="777"/>
      <c r="AH303" s="777"/>
      <c r="AI303" s="777" t="s">
        <v>625</v>
      </c>
      <c r="AJ303" s="778">
        <v>30</v>
      </c>
      <c r="AK303" s="779"/>
      <c r="AL303" s="778"/>
      <c r="AM303" s="780">
        <v>6</v>
      </c>
      <c r="AN303" s="780"/>
      <c r="AO303" s="780"/>
      <c r="AP303" s="780"/>
      <c r="AQ303" s="780"/>
      <c r="AR303" s="780"/>
      <c r="AS303" s="780"/>
      <c r="AT303" s="780"/>
      <c r="AU303" s="780"/>
      <c r="AV303" s="780"/>
      <c r="AW303" s="780"/>
      <c r="AX303" s="780"/>
      <c r="AY303" s="780"/>
      <c r="AZ303" s="780"/>
      <c r="BA303" s="780"/>
      <c r="BB303" s="780">
        <v>0</v>
      </c>
      <c r="BC303" s="780">
        <v>6</v>
      </c>
      <c r="BD303" s="780">
        <v>0</v>
      </c>
      <c r="BE303" s="780">
        <v>0</v>
      </c>
      <c r="BF303" s="780">
        <v>0</v>
      </c>
      <c r="BG303" s="780">
        <v>0</v>
      </c>
      <c r="BH303" s="780">
        <v>0</v>
      </c>
      <c r="BI303" s="780">
        <v>6</v>
      </c>
      <c r="BJ303" s="780"/>
      <c r="BK303" s="780">
        <v>0</v>
      </c>
      <c r="BL303" s="780"/>
      <c r="BM303" s="780"/>
      <c r="BN303" s="780" t="s">
        <v>308</v>
      </c>
      <c r="BO303" s="780" t="s">
        <v>308</v>
      </c>
      <c r="BP303" s="780" t="s">
        <v>308</v>
      </c>
      <c r="BQ303" s="780" t="s">
        <v>308</v>
      </c>
      <c r="BR303" s="780"/>
      <c r="BS303" s="780" t="s">
        <v>397</v>
      </c>
      <c r="BT303" s="780"/>
      <c r="BU303" s="780" t="s">
        <v>579</v>
      </c>
      <c r="BV303" s="780"/>
      <c r="BW303" s="780"/>
      <c r="BX303" s="780"/>
      <c r="BY303" s="780"/>
      <c r="BZ303" s="780"/>
      <c r="CA303" s="780"/>
      <c r="CB303" s="780"/>
      <c r="CC303" s="780"/>
      <c r="CD303" s="780"/>
      <c r="CE303" s="780"/>
      <c r="CF303" s="780"/>
      <c r="CG303" s="780"/>
      <c r="CH303" s="780"/>
      <c r="CI303" s="780"/>
      <c r="CJ303" s="780"/>
      <c r="CK303" s="773"/>
      <c r="CL303" s="773" t="s">
        <v>397</v>
      </c>
      <c r="CM303" s="773">
        <v>6</v>
      </c>
      <c r="CN303" s="773">
        <v>6</v>
      </c>
      <c r="CO303" s="773" t="s">
        <v>397</v>
      </c>
      <c r="CP303" s="773">
        <v>6</v>
      </c>
      <c r="CQ303" s="867">
        <v>6</v>
      </c>
      <c r="CR303" s="772">
        <v>6</v>
      </c>
      <c r="CS303" s="869"/>
      <c r="CT303" s="782" t="s">
        <v>308</v>
      </c>
      <c r="CU303" s="783" t="s">
        <v>308</v>
      </c>
      <c r="CV303" s="776"/>
      <c r="CW303" s="776"/>
      <c r="CX303" s="782">
        <v>46252</v>
      </c>
      <c r="CY303" s="870">
        <v>0</v>
      </c>
      <c r="CZ303" s="870">
        <v>0</v>
      </c>
      <c r="DA303" s="871">
        <v>0</v>
      </c>
      <c r="DB303" s="871">
        <v>0</v>
      </c>
      <c r="DC303" s="871">
        <v>0</v>
      </c>
      <c r="DD303" s="871" t="s">
        <v>390</v>
      </c>
      <c r="DE303" s="871" t="s">
        <v>397</v>
      </c>
      <c r="DF303" s="871" t="s">
        <v>397</v>
      </c>
      <c r="DG303" s="871" t="s">
        <v>397</v>
      </c>
      <c r="DH303" s="872">
        <v>0</v>
      </c>
      <c r="DI303" s="776" t="s">
        <v>390</v>
      </c>
      <c r="DJ303" s="776" t="s">
        <v>397</v>
      </c>
      <c r="DK303" s="776" t="s">
        <v>390</v>
      </c>
      <c r="DL303" s="776">
        <v>46300</v>
      </c>
      <c r="DM303" s="776">
        <v>46297</v>
      </c>
      <c r="DN303" s="776">
        <v>46297</v>
      </c>
      <c r="DO303" s="873" t="s">
        <v>308</v>
      </c>
      <c r="DP303" s="774">
        <v>46318</v>
      </c>
      <c r="DQ303" s="774">
        <v>46346</v>
      </c>
      <c r="DR303" s="774">
        <v>46346</v>
      </c>
      <c r="DS303" s="872">
        <v>46318</v>
      </c>
      <c r="DT303" s="752">
        <v>46346</v>
      </c>
      <c r="DU303" s="753">
        <v>-18</v>
      </c>
      <c r="DV303" s="753" t="s">
        <v>308</v>
      </c>
      <c r="DW303" s="754">
        <v>46300</v>
      </c>
      <c r="DX303" s="755">
        <v>46300</v>
      </c>
      <c r="DY303" s="754" t="e">
        <v>#VALUE!</v>
      </c>
      <c r="DZ303" s="754" t="e">
        <v>#VALUE!</v>
      </c>
      <c r="EA303" s="754"/>
      <c r="EB303" s="754"/>
      <c r="HA303" s="756" t="s">
        <v>397</v>
      </c>
      <c r="HB303" s="756" t="s">
        <v>397</v>
      </c>
      <c r="HC303" s="756" t="s">
        <v>397</v>
      </c>
      <c r="HD303" s="756" t="s">
        <v>397</v>
      </c>
      <c r="HE303" s="756" t="s">
        <v>397</v>
      </c>
      <c r="HF303" s="756" t="s">
        <v>397</v>
      </c>
      <c r="HG303" s="756" t="s">
        <v>397</v>
      </c>
      <c r="HH303" s="756" t="s">
        <v>397</v>
      </c>
      <c r="HI303" s="756" t="s">
        <v>397</v>
      </c>
      <c r="HJ303" s="756" t="s">
        <v>397</v>
      </c>
      <c r="HK303"/>
      <c r="HL303"/>
      <c r="HM303"/>
      <c r="HN303" s="756" t="str">
        <f t="shared" si="9"/>
        <v>AUTO PRINT</v>
      </c>
      <c r="HO303"/>
      <c r="HP303" s="757" t="s">
        <v>572</v>
      </c>
      <c r="HQ303" s="757" t="s">
        <v>572</v>
      </c>
      <c r="HR303" s="757" t="s">
        <v>572</v>
      </c>
      <c r="HS303"/>
      <c r="HW303" s="758"/>
      <c r="HX303"/>
      <c r="HY303" s="759" t="s">
        <v>572</v>
      </c>
      <c r="HZ303" s="759" t="s">
        <v>572</v>
      </c>
      <c r="IA303" s="759" t="s">
        <v>572</v>
      </c>
      <c r="IC303" s="760" t="s">
        <v>572</v>
      </c>
      <c r="ID303" s="760" t="s">
        <v>572</v>
      </c>
      <c r="IE303" s="760" t="s">
        <v>572</v>
      </c>
      <c r="IF303" s="761" t="s">
        <v>572</v>
      </c>
      <c r="IG303" s="619" t="str">
        <f t="shared" si="10"/>
        <v>IN HOUSE (MANUAL)</v>
      </c>
      <c r="II303" s="761" t="s">
        <v>572</v>
      </c>
      <c r="IK303" s="761" t="str">
        <f>IFERROR(VLOOKUP($M303,#REF!,13,0),"IN HOUSE (MANUAL)")</f>
        <v>IN HOUSE (MANUAL)</v>
      </c>
      <c r="IM303" s="760" t="s">
        <v>572</v>
      </c>
      <c r="IN303" s="760" t="s">
        <v>572</v>
      </c>
      <c r="IO303" s="760" t="s">
        <v>572</v>
      </c>
      <c r="IQ303" s="760" t="s">
        <v>572</v>
      </c>
      <c r="IR303" s="760" t="s">
        <v>572</v>
      </c>
      <c r="IT303" s="760" t="s">
        <v>572</v>
      </c>
      <c r="IV303" s="760" t="s">
        <v>572</v>
      </c>
      <c r="IW303" s="760" t="s">
        <v>572</v>
      </c>
      <c r="IY303" s="760" t="s">
        <v>572</v>
      </c>
      <c r="IZ303" s="760" t="s">
        <v>572</v>
      </c>
      <c r="JB303" s="760" t="s">
        <v>922</v>
      </c>
      <c r="JC303" s="760">
        <v>6</v>
      </c>
      <c r="JE303" s="760" t="s">
        <v>572</v>
      </c>
      <c r="JF303" s="760" t="s">
        <v>572</v>
      </c>
    </row>
    <row r="304" spans="1:266" ht="17.25" customHeight="1" x14ac:dyDescent="0.35">
      <c r="A304" s="618" t="s">
        <v>1137</v>
      </c>
      <c r="B304" s="730">
        <v>130</v>
      </c>
      <c r="C304" s="730" t="s">
        <v>1085</v>
      </c>
      <c r="D304" s="730" t="s">
        <v>1085</v>
      </c>
      <c r="E304" s="730">
        <v>5</v>
      </c>
      <c r="F304" s="731" t="s">
        <v>566</v>
      </c>
      <c r="G304" s="732">
        <v>1</v>
      </c>
      <c r="H304" s="826">
        <v>46196</v>
      </c>
      <c r="I304" s="730">
        <v>41</v>
      </c>
      <c r="J304" s="730" t="s">
        <v>308</v>
      </c>
      <c r="K304" s="730">
        <v>43</v>
      </c>
      <c r="L304" s="730" t="s">
        <v>1136</v>
      </c>
      <c r="M304" s="868" t="s">
        <v>1137</v>
      </c>
      <c r="N304" s="868">
        <v>0</v>
      </c>
      <c r="O304" s="868" t="s">
        <v>390</v>
      </c>
      <c r="P304" s="868">
        <v>0</v>
      </c>
      <c r="Q304" s="868" t="s">
        <v>390</v>
      </c>
      <c r="R304" s="868" t="s">
        <v>170</v>
      </c>
      <c r="S304" s="868" t="s">
        <v>308</v>
      </c>
      <c r="T304" s="868" t="s">
        <v>819</v>
      </c>
      <c r="U304" s="868">
        <v>411</v>
      </c>
      <c r="V304" s="868" t="s">
        <v>308</v>
      </c>
      <c r="W304" s="868"/>
      <c r="X304" s="868"/>
      <c r="Y304" s="868"/>
      <c r="Z304" s="885"/>
      <c r="AA304" s="868" t="s">
        <v>309</v>
      </c>
      <c r="AB304" s="868" t="s">
        <v>750</v>
      </c>
      <c r="AC304" s="868" t="s">
        <v>727</v>
      </c>
      <c r="AD304" s="868">
        <v>72</v>
      </c>
      <c r="AE304" s="864">
        <v>72</v>
      </c>
      <c r="AF304" s="776" t="s">
        <v>390</v>
      </c>
      <c r="AG304" s="777"/>
      <c r="AH304" s="777"/>
      <c r="AI304" s="777" t="s">
        <v>625</v>
      </c>
      <c r="AJ304" s="778">
        <v>31</v>
      </c>
      <c r="AK304" s="779"/>
      <c r="AL304" s="778"/>
      <c r="AM304" s="780">
        <v>72</v>
      </c>
      <c r="AN304" s="780"/>
      <c r="AO304" s="780"/>
      <c r="AP304" s="780"/>
      <c r="AQ304" s="780"/>
      <c r="AR304" s="780"/>
      <c r="AS304" s="780"/>
      <c r="AT304" s="780"/>
      <c r="AU304" s="780"/>
      <c r="AV304" s="780"/>
      <c r="AW304" s="780"/>
      <c r="AX304" s="780"/>
      <c r="AY304" s="780"/>
      <c r="AZ304" s="780"/>
      <c r="BA304" s="780"/>
      <c r="BB304" s="780">
        <v>0</v>
      </c>
      <c r="BC304" s="780">
        <v>72</v>
      </c>
      <c r="BD304" s="780">
        <v>0</v>
      </c>
      <c r="BE304" s="780">
        <v>0</v>
      </c>
      <c r="BF304" s="780">
        <v>0</v>
      </c>
      <c r="BG304" s="780">
        <v>0</v>
      </c>
      <c r="BH304" s="780">
        <v>0</v>
      </c>
      <c r="BI304" s="780">
        <v>72</v>
      </c>
      <c r="BJ304" s="780"/>
      <c r="BK304" s="780">
        <v>0</v>
      </c>
      <c r="BL304" s="780"/>
      <c r="BM304" s="780"/>
      <c r="BN304" s="780" t="s">
        <v>308</v>
      </c>
      <c r="BO304" s="780" t="s">
        <v>308</v>
      </c>
      <c r="BP304" s="780" t="s">
        <v>308</v>
      </c>
      <c r="BQ304" s="780" t="s">
        <v>308</v>
      </c>
      <c r="BR304" s="780"/>
      <c r="BS304" s="780" t="s">
        <v>397</v>
      </c>
      <c r="BT304" s="780"/>
      <c r="BU304" s="780" t="s">
        <v>579</v>
      </c>
      <c r="BV304" s="780"/>
      <c r="BW304" s="780"/>
      <c r="BX304" s="780"/>
      <c r="BY304" s="780"/>
      <c r="BZ304" s="780"/>
      <c r="CA304" s="780"/>
      <c r="CB304" s="780"/>
      <c r="CC304" s="780"/>
      <c r="CD304" s="780"/>
      <c r="CE304" s="780"/>
      <c r="CF304" s="780"/>
      <c r="CG304" s="780"/>
      <c r="CH304" s="780"/>
      <c r="CI304" s="780"/>
      <c r="CJ304" s="780"/>
      <c r="CK304" s="773"/>
      <c r="CL304" s="773" t="s">
        <v>397</v>
      </c>
      <c r="CM304" s="773">
        <v>72</v>
      </c>
      <c r="CN304" s="773">
        <v>72</v>
      </c>
      <c r="CO304" s="773" t="s">
        <v>397</v>
      </c>
      <c r="CP304" s="773">
        <v>72</v>
      </c>
      <c r="CQ304" s="867">
        <v>72</v>
      </c>
      <c r="CR304" s="772">
        <v>72</v>
      </c>
      <c r="CS304" s="869"/>
      <c r="CT304" s="782" t="s">
        <v>308</v>
      </c>
      <c r="CU304" s="783" t="s">
        <v>308</v>
      </c>
      <c r="CV304" s="776"/>
      <c r="CW304" s="776"/>
      <c r="CX304" s="782">
        <v>46252</v>
      </c>
      <c r="CY304" s="870">
        <v>0</v>
      </c>
      <c r="CZ304" s="870">
        <v>0</v>
      </c>
      <c r="DA304" s="871">
        <v>0</v>
      </c>
      <c r="DB304" s="871">
        <v>0</v>
      </c>
      <c r="DC304" s="871">
        <v>0</v>
      </c>
      <c r="DD304" s="871" t="s">
        <v>390</v>
      </c>
      <c r="DE304" s="871" t="s">
        <v>397</v>
      </c>
      <c r="DF304" s="871" t="s">
        <v>397</v>
      </c>
      <c r="DG304" s="871" t="s">
        <v>397</v>
      </c>
      <c r="DH304" s="872">
        <v>0</v>
      </c>
      <c r="DI304" s="776" t="s">
        <v>390</v>
      </c>
      <c r="DJ304" s="776" t="s">
        <v>397</v>
      </c>
      <c r="DK304" s="776" t="s">
        <v>390</v>
      </c>
      <c r="DL304" s="776">
        <v>46300</v>
      </c>
      <c r="DM304" s="776">
        <v>46297</v>
      </c>
      <c r="DN304" s="776">
        <v>46297</v>
      </c>
      <c r="DO304" s="873" t="s">
        <v>308</v>
      </c>
      <c r="DP304" s="774">
        <v>46318</v>
      </c>
      <c r="DQ304" s="774">
        <v>46346</v>
      </c>
      <c r="DR304" s="774">
        <v>46346</v>
      </c>
      <c r="DS304" s="872">
        <v>46318</v>
      </c>
      <c r="DT304" s="752">
        <v>46346</v>
      </c>
      <c r="DU304" s="753">
        <v>-17</v>
      </c>
      <c r="DV304" s="753" t="s">
        <v>308</v>
      </c>
      <c r="DW304" s="754">
        <v>46300</v>
      </c>
      <c r="DX304" s="755">
        <v>46301</v>
      </c>
      <c r="DY304" s="754" t="e">
        <v>#VALUE!</v>
      </c>
      <c r="DZ304" s="754" t="e">
        <v>#VALUE!</v>
      </c>
      <c r="EA304" s="754"/>
      <c r="EB304" s="754"/>
      <c r="HA304" s="756" t="s">
        <v>397</v>
      </c>
      <c r="HB304" s="756" t="s">
        <v>397</v>
      </c>
      <c r="HC304" s="756" t="s">
        <v>397</v>
      </c>
      <c r="HD304" s="756" t="s">
        <v>397</v>
      </c>
      <c r="HE304" s="756" t="s">
        <v>397</v>
      </c>
      <c r="HF304" s="756" t="s">
        <v>397</v>
      </c>
      <c r="HG304" s="756" t="s">
        <v>397</v>
      </c>
      <c r="HH304" s="756" t="s">
        <v>397</v>
      </c>
      <c r="HI304" s="756" t="s">
        <v>397</v>
      </c>
      <c r="HJ304" s="756" t="s">
        <v>397</v>
      </c>
      <c r="HK304"/>
      <c r="HL304"/>
      <c r="HM304"/>
      <c r="HN304" s="756" t="str">
        <f t="shared" si="9"/>
        <v>AUTO PRINT</v>
      </c>
      <c r="HO304"/>
      <c r="HP304" s="757" t="s">
        <v>572</v>
      </c>
      <c r="HQ304" s="757" t="s">
        <v>572</v>
      </c>
      <c r="HR304" s="757" t="s">
        <v>572</v>
      </c>
      <c r="HS304"/>
      <c r="HW304" s="758"/>
      <c r="HX304"/>
      <c r="HY304" s="759" t="s">
        <v>572</v>
      </c>
      <c r="HZ304" s="759" t="s">
        <v>572</v>
      </c>
      <c r="IA304" s="759" t="s">
        <v>572</v>
      </c>
      <c r="IC304" s="760" t="s">
        <v>572</v>
      </c>
      <c r="ID304" s="760" t="s">
        <v>572</v>
      </c>
      <c r="IE304" s="760" t="s">
        <v>572</v>
      </c>
      <c r="IF304" s="761" t="s">
        <v>572</v>
      </c>
      <c r="IG304" s="619" t="str">
        <f t="shared" si="10"/>
        <v>IN HOUSE (MANUAL)</v>
      </c>
      <c r="II304" s="761" t="s">
        <v>572</v>
      </c>
      <c r="IK304" s="761" t="str">
        <f>IFERROR(VLOOKUP($M304,#REF!,13,0),"IN HOUSE (MANUAL)")</f>
        <v>IN HOUSE (MANUAL)</v>
      </c>
      <c r="IM304" s="760" t="s">
        <v>572</v>
      </c>
      <c r="IN304" s="760" t="s">
        <v>572</v>
      </c>
      <c r="IO304" s="760" t="s">
        <v>572</v>
      </c>
      <c r="IQ304" s="760" t="s">
        <v>572</v>
      </c>
      <c r="IR304" s="760" t="s">
        <v>572</v>
      </c>
      <c r="IT304" s="760" t="s">
        <v>572</v>
      </c>
      <c r="IV304" s="760" t="s">
        <v>572</v>
      </c>
      <c r="IW304" s="760" t="s">
        <v>572</v>
      </c>
      <c r="IY304" s="760" t="s">
        <v>572</v>
      </c>
      <c r="IZ304" s="760" t="s">
        <v>572</v>
      </c>
      <c r="JB304" s="760" t="s">
        <v>922</v>
      </c>
      <c r="JC304" s="760">
        <v>72</v>
      </c>
      <c r="JE304" s="760" t="s">
        <v>572</v>
      </c>
      <c r="JF304" s="760" t="s">
        <v>572</v>
      </c>
    </row>
    <row r="305" spans="1:266" ht="17.25" customHeight="1" x14ac:dyDescent="0.35">
      <c r="A305" s="618" t="s">
        <v>1138</v>
      </c>
      <c r="B305" s="730">
        <v>131</v>
      </c>
      <c r="C305" s="730" t="s">
        <v>1085</v>
      </c>
      <c r="D305" s="730" t="s">
        <v>1085</v>
      </c>
      <c r="E305" s="730">
        <v>5</v>
      </c>
      <c r="F305" s="731" t="s">
        <v>566</v>
      </c>
      <c r="G305" s="732">
        <v>1</v>
      </c>
      <c r="H305" s="826">
        <v>46196</v>
      </c>
      <c r="I305" s="730">
        <v>41</v>
      </c>
      <c r="J305" s="730" t="s">
        <v>308</v>
      </c>
      <c r="K305" s="730">
        <v>43</v>
      </c>
      <c r="L305" s="730" t="s">
        <v>1136</v>
      </c>
      <c r="M305" s="868" t="s">
        <v>1138</v>
      </c>
      <c r="N305" s="868">
        <v>0</v>
      </c>
      <c r="O305" s="868" t="s">
        <v>390</v>
      </c>
      <c r="P305" s="868">
        <v>0</v>
      </c>
      <c r="Q305" s="868" t="s">
        <v>390</v>
      </c>
      <c r="R305" s="868" t="s">
        <v>170</v>
      </c>
      <c r="S305" s="868" t="s">
        <v>308</v>
      </c>
      <c r="T305" s="868" t="s">
        <v>819</v>
      </c>
      <c r="U305" s="868">
        <v>411</v>
      </c>
      <c r="V305" s="868" t="s">
        <v>308</v>
      </c>
      <c r="W305" s="868"/>
      <c r="X305" s="868"/>
      <c r="Y305" s="868"/>
      <c r="Z305" s="885"/>
      <c r="AA305" s="868" t="s">
        <v>309</v>
      </c>
      <c r="AB305" s="868" t="s">
        <v>750</v>
      </c>
      <c r="AC305" s="868" t="s">
        <v>727</v>
      </c>
      <c r="AD305" s="868">
        <v>72</v>
      </c>
      <c r="AE305" s="864">
        <v>72</v>
      </c>
      <c r="AF305" s="776" t="s">
        <v>390</v>
      </c>
      <c r="AG305" s="777"/>
      <c r="AH305" s="777"/>
      <c r="AI305" s="777" t="s">
        <v>625</v>
      </c>
      <c r="AJ305" s="778">
        <v>32</v>
      </c>
      <c r="AK305" s="779"/>
      <c r="AL305" s="778"/>
      <c r="AM305" s="780">
        <v>72</v>
      </c>
      <c r="AN305" s="780"/>
      <c r="AO305" s="780"/>
      <c r="AP305" s="780"/>
      <c r="AQ305" s="780"/>
      <c r="AR305" s="780"/>
      <c r="AS305" s="780"/>
      <c r="AT305" s="780"/>
      <c r="AU305" s="780"/>
      <c r="AV305" s="780"/>
      <c r="AW305" s="780"/>
      <c r="AX305" s="780"/>
      <c r="AY305" s="780"/>
      <c r="AZ305" s="780"/>
      <c r="BA305" s="780"/>
      <c r="BB305" s="780">
        <v>0</v>
      </c>
      <c r="BC305" s="780">
        <v>72</v>
      </c>
      <c r="BD305" s="780">
        <v>0</v>
      </c>
      <c r="BE305" s="780">
        <v>0</v>
      </c>
      <c r="BF305" s="780">
        <v>0</v>
      </c>
      <c r="BG305" s="780">
        <v>0</v>
      </c>
      <c r="BH305" s="780">
        <v>0</v>
      </c>
      <c r="BI305" s="780">
        <v>72</v>
      </c>
      <c r="BJ305" s="780"/>
      <c r="BK305" s="780">
        <v>0</v>
      </c>
      <c r="BL305" s="780"/>
      <c r="BM305" s="780"/>
      <c r="BN305" s="780" t="s">
        <v>308</v>
      </c>
      <c r="BO305" s="780" t="s">
        <v>308</v>
      </c>
      <c r="BP305" s="780" t="s">
        <v>308</v>
      </c>
      <c r="BQ305" s="780" t="s">
        <v>308</v>
      </c>
      <c r="BR305" s="780"/>
      <c r="BS305" s="780" t="s">
        <v>397</v>
      </c>
      <c r="BT305" s="780"/>
      <c r="BU305" s="780" t="s">
        <v>579</v>
      </c>
      <c r="BV305" s="780"/>
      <c r="BW305" s="780"/>
      <c r="BX305" s="780"/>
      <c r="BY305" s="780"/>
      <c r="BZ305" s="780"/>
      <c r="CA305" s="780"/>
      <c r="CB305" s="780"/>
      <c r="CC305" s="780"/>
      <c r="CD305" s="780"/>
      <c r="CE305" s="780"/>
      <c r="CF305" s="780"/>
      <c r="CG305" s="780"/>
      <c r="CH305" s="780"/>
      <c r="CI305" s="780"/>
      <c r="CJ305" s="780"/>
      <c r="CK305" s="773"/>
      <c r="CL305" s="773" t="s">
        <v>397</v>
      </c>
      <c r="CM305" s="773">
        <v>72</v>
      </c>
      <c r="CN305" s="773">
        <v>72</v>
      </c>
      <c r="CO305" s="773" t="s">
        <v>397</v>
      </c>
      <c r="CP305" s="773">
        <v>72</v>
      </c>
      <c r="CQ305" s="773">
        <v>72</v>
      </c>
      <c r="CR305" s="772">
        <v>72</v>
      </c>
      <c r="CS305" s="869"/>
      <c r="CT305" s="782" t="s">
        <v>308</v>
      </c>
      <c r="CU305" s="783" t="s">
        <v>308</v>
      </c>
      <c r="CV305" s="776"/>
      <c r="CW305" s="776"/>
      <c r="CX305" s="782">
        <v>46252</v>
      </c>
      <c r="CY305" s="870">
        <v>0</v>
      </c>
      <c r="CZ305" s="870">
        <v>0</v>
      </c>
      <c r="DA305" s="871">
        <v>0</v>
      </c>
      <c r="DB305" s="871">
        <v>0</v>
      </c>
      <c r="DC305" s="871">
        <v>0</v>
      </c>
      <c r="DD305" s="871" t="s">
        <v>390</v>
      </c>
      <c r="DE305" s="871" t="s">
        <v>397</v>
      </c>
      <c r="DF305" s="871" t="s">
        <v>397</v>
      </c>
      <c r="DG305" s="871" t="s">
        <v>397</v>
      </c>
      <c r="DH305" s="872">
        <v>0</v>
      </c>
      <c r="DI305" s="776" t="s">
        <v>390</v>
      </c>
      <c r="DJ305" s="776" t="s">
        <v>397</v>
      </c>
      <c r="DK305" s="776" t="s">
        <v>390</v>
      </c>
      <c r="DL305" s="776">
        <v>46300</v>
      </c>
      <c r="DM305" s="776">
        <v>46297</v>
      </c>
      <c r="DN305" s="776">
        <v>46297</v>
      </c>
      <c r="DO305" s="873" t="s">
        <v>308</v>
      </c>
      <c r="DP305" s="774">
        <v>46318</v>
      </c>
      <c r="DQ305" s="774">
        <v>46346</v>
      </c>
      <c r="DR305" s="774">
        <v>46346</v>
      </c>
      <c r="DS305" s="872">
        <v>46318</v>
      </c>
      <c r="DT305" s="752">
        <v>46346</v>
      </c>
      <c r="DU305" s="753">
        <v>-17</v>
      </c>
      <c r="DV305" s="753" t="s">
        <v>308</v>
      </c>
      <c r="DW305" s="754">
        <v>46301</v>
      </c>
      <c r="DX305" s="755">
        <v>46301</v>
      </c>
      <c r="DY305" s="754" t="e">
        <v>#VALUE!</v>
      </c>
      <c r="DZ305" s="754" t="e">
        <v>#VALUE!</v>
      </c>
      <c r="EA305" s="754"/>
      <c r="EB305" s="754"/>
      <c r="HA305" s="756" t="s">
        <v>397</v>
      </c>
      <c r="HB305" s="756" t="s">
        <v>397</v>
      </c>
      <c r="HC305" s="756" t="s">
        <v>397</v>
      </c>
      <c r="HD305" s="756" t="s">
        <v>397</v>
      </c>
      <c r="HE305" s="756" t="s">
        <v>397</v>
      </c>
      <c r="HF305" s="756" t="s">
        <v>397</v>
      </c>
      <c r="HG305" s="756" t="s">
        <v>397</v>
      </c>
      <c r="HH305" s="756" t="s">
        <v>397</v>
      </c>
      <c r="HI305" s="756" t="s">
        <v>397</v>
      </c>
      <c r="HJ305" s="756" t="s">
        <v>397</v>
      </c>
      <c r="HK305"/>
      <c r="HL305"/>
      <c r="HM305"/>
      <c r="HN305" s="756" t="str">
        <f t="shared" si="9"/>
        <v>AUTO PRINT</v>
      </c>
      <c r="HO305"/>
      <c r="HP305" s="757" t="s">
        <v>572</v>
      </c>
      <c r="HQ305" s="757" t="s">
        <v>572</v>
      </c>
      <c r="HR305" s="757" t="s">
        <v>572</v>
      </c>
      <c r="HS305"/>
      <c r="HW305" s="758"/>
      <c r="HX305"/>
      <c r="HY305" s="759" t="s">
        <v>572</v>
      </c>
      <c r="HZ305" s="759" t="s">
        <v>572</v>
      </c>
      <c r="IA305" s="759" t="s">
        <v>572</v>
      </c>
      <c r="IC305" s="760" t="s">
        <v>572</v>
      </c>
      <c r="ID305" s="760" t="s">
        <v>572</v>
      </c>
      <c r="IE305" s="760" t="s">
        <v>572</v>
      </c>
      <c r="IF305" s="761" t="s">
        <v>572</v>
      </c>
      <c r="IG305" s="619" t="str">
        <f t="shared" si="10"/>
        <v>IN HOUSE (MANUAL)</v>
      </c>
      <c r="II305" s="761" t="s">
        <v>572</v>
      </c>
      <c r="IK305" s="761" t="str">
        <f>IFERROR(VLOOKUP($M305,#REF!,13,0),"IN HOUSE (MANUAL)")</f>
        <v>IN HOUSE (MANUAL)</v>
      </c>
      <c r="IM305" s="760" t="s">
        <v>572</v>
      </c>
      <c r="IN305" s="760" t="s">
        <v>572</v>
      </c>
      <c r="IO305" s="760" t="s">
        <v>572</v>
      </c>
      <c r="IQ305" s="760" t="s">
        <v>572</v>
      </c>
      <c r="IR305" s="760" t="s">
        <v>572</v>
      </c>
      <c r="IT305" s="760" t="s">
        <v>572</v>
      </c>
      <c r="IV305" s="760" t="s">
        <v>572</v>
      </c>
      <c r="IW305" s="760" t="s">
        <v>572</v>
      </c>
      <c r="IY305" s="760" t="s">
        <v>572</v>
      </c>
      <c r="IZ305" s="760" t="s">
        <v>572</v>
      </c>
      <c r="JB305" s="760" t="s">
        <v>922</v>
      </c>
      <c r="JC305" s="760">
        <v>72</v>
      </c>
      <c r="JE305" s="760" t="s">
        <v>572</v>
      </c>
      <c r="JF305" s="760" t="s">
        <v>572</v>
      </c>
    </row>
    <row r="306" spans="1:266" ht="17.25" customHeight="1" x14ac:dyDescent="0.35">
      <c r="A306" s="618" t="s">
        <v>1139</v>
      </c>
      <c r="B306" s="730">
        <v>132</v>
      </c>
      <c r="C306" s="730" t="s">
        <v>1085</v>
      </c>
      <c r="D306" s="730" t="s">
        <v>1085</v>
      </c>
      <c r="E306" s="730">
        <v>5</v>
      </c>
      <c r="F306" s="731" t="s">
        <v>566</v>
      </c>
      <c r="G306" s="732">
        <v>1</v>
      </c>
      <c r="H306" s="733">
        <v>46196</v>
      </c>
      <c r="I306" s="730">
        <v>41</v>
      </c>
      <c r="J306" s="730" t="s">
        <v>308</v>
      </c>
      <c r="K306" s="730">
        <v>43</v>
      </c>
      <c r="L306" s="730" t="s">
        <v>1136</v>
      </c>
      <c r="M306" s="772" t="s">
        <v>1139</v>
      </c>
      <c r="N306" s="772">
        <v>0</v>
      </c>
      <c r="O306" s="772" t="s">
        <v>390</v>
      </c>
      <c r="P306" s="772">
        <v>0</v>
      </c>
      <c r="Q306" s="772" t="s">
        <v>390</v>
      </c>
      <c r="R306" s="772" t="s">
        <v>170</v>
      </c>
      <c r="S306" s="772" t="s">
        <v>308</v>
      </c>
      <c r="T306" s="772" t="s">
        <v>819</v>
      </c>
      <c r="U306" s="772">
        <v>411</v>
      </c>
      <c r="V306" s="772" t="s">
        <v>308</v>
      </c>
      <c r="W306" s="772"/>
      <c r="X306" s="772"/>
      <c r="Y306" s="772"/>
      <c r="Z306" s="886"/>
      <c r="AA306" s="772" t="s">
        <v>309</v>
      </c>
      <c r="AB306" s="772" t="s">
        <v>750</v>
      </c>
      <c r="AC306" s="772" t="s">
        <v>727</v>
      </c>
      <c r="AD306" s="772">
        <v>12</v>
      </c>
      <c r="AE306" s="864">
        <v>12</v>
      </c>
      <c r="AF306" s="774" t="s">
        <v>390</v>
      </c>
      <c r="AG306" s="777"/>
      <c r="AH306" s="777"/>
      <c r="AI306" s="777" t="s">
        <v>625</v>
      </c>
      <c r="AJ306" s="778">
        <v>33</v>
      </c>
      <c r="AK306" s="779"/>
      <c r="AL306" s="778"/>
      <c r="AM306" s="780">
        <v>12</v>
      </c>
      <c r="AN306" s="780"/>
      <c r="AO306" s="780"/>
      <c r="AP306" s="780"/>
      <c r="AQ306" s="780"/>
      <c r="AR306" s="780"/>
      <c r="AS306" s="780"/>
      <c r="AT306" s="780"/>
      <c r="AU306" s="780"/>
      <c r="AV306" s="780"/>
      <c r="AW306" s="780"/>
      <c r="AX306" s="780"/>
      <c r="AY306" s="780"/>
      <c r="AZ306" s="780"/>
      <c r="BA306" s="780"/>
      <c r="BB306" s="780">
        <v>0</v>
      </c>
      <c r="BC306" s="780">
        <v>12</v>
      </c>
      <c r="BD306" s="780">
        <v>0</v>
      </c>
      <c r="BE306" s="780">
        <v>0</v>
      </c>
      <c r="BF306" s="780">
        <v>0</v>
      </c>
      <c r="BG306" s="780">
        <v>0</v>
      </c>
      <c r="BH306" s="780">
        <v>0</v>
      </c>
      <c r="BI306" s="780">
        <v>12</v>
      </c>
      <c r="BJ306" s="780"/>
      <c r="BK306" s="780">
        <v>0</v>
      </c>
      <c r="BL306" s="780"/>
      <c r="BM306" s="780"/>
      <c r="BN306" s="780" t="s">
        <v>308</v>
      </c>
      <c r="BO306" s="780" t="s">
        <v>308</v>
      </c>
      <c r="BP306" s="780" t="s">
        <v>308</v>
      </c>
      <c r="BQ306" s="780" t="s">
        <v>308</v>
      </c>
      <c r="BR306" s="780"/>
      <c r="BS306" s="780" t="s">
        <v>397</v>
      </c>
      <c r="BT306" s="780"/>
      <c r="BU306" s="780" t="s">
        <v>579</v>
      </c>
      <c r="BV306" s="780"/>
      <c r="BW306" s="780"/>
      <c r="BX306" s="780"/>
      <c r="BY306" s="780"/>
      <c r="BZ306" s="780"/>
      <c r="CA306" s="780"/>
      <c r="CB306" s="780"/>
      <c r="CC306" s="780"/>
      <c r="CD306" s="780"/>
      <c r="CE306" s="780"/>
      <c r="CF306" s="780"/>
      <c r="CG306" s="780"/>
      <c r="CH306" s="780"/>
      <c r="CI306" s="780"/>
      <c r="CJ306" s="780"/>
      <c r="CK306" s="773"/>
      <c r="CL306" s="773" t="s">
        <v>397</v>
      </c>
      <c r="CM306" s="773">
        <v>12</v>
      </c>
      <c r="CN306" s="773">
        <v>12</v>
      </c>
      <c r="CO306" s="773" t="s">
        <v>397</v>
      </c>
      <c r="CP306" s="773">
        <v>12</v>
      </c>
      <c r="CQ306" s="773">
        <v>12</v>
      </c>
      <c r="CR306" s="772">
        <v>12</v>
      </c>
      <c r="CS306" s="781"/>
      <c r="CT306" s="782" t="s">
        <v>308</v>
      </c>
      <c r="CU306" s="783" t="s">
        <v>308</v>
      </c>
      <c r="CV306" s="774"/>
      <c r="CW306" s="774"/>
      <c r="CX306" s="782">
        <v>46252</v>
      </c>
      <c r="CY306" s="784">
        <v>0</v>
      </c>
      <c r="CZ306" s="784">
        <v>0</v>
      </c>
      <c r="DA306" s="785">
        <v>0</v>
      </c>
      <c r="DB306" s="785">
        <v>0</v>
      </c>
      <c r="DC306" s="785">
        <v>0</v>
      </c>
      <c r="DD306" s="785" t="s">
        <v>390</v>
      </c>
      <c r="DE306" s="785" t="s">
        <v>397</v>
      </c>
      <c r="DF306" s="785" t="s">
        <v>397</v>
      </c>
      <c r="DG306" s="785" t="s">
        <v>397</v>
      </c>
      <c r="DH306" s="786">
        <v>0</v>
      </c>
      <c r="DI306" s="774" t="s">
        <v>390</v>
      </c>
      <c r="DJ306" s="774" t="s">
        <v>397</v>
      </c>
      <c r="DK306" s="774" t="s">
        <v>390</v>
      </c>
      <c r="DL306" s="774">
        <v>46300</v>
      </c>
      <c r="DM306" s="774">
        <v>46297</v>
      </c>
      <c r="DN306" s="774">
        <v>46297</v>
      </c>
      <c r="DO306" s="787" t="s">
        <v>308</v>
      </c>
      <c r="DP306" s="774">
        <v>46318</v>
      </c>
      <c r="DQ306" s="774">
        <v>46346</v>
      </c>
      <c r="DR306" s="774">
        <v>46346</v>
      </c>
      <c r="DS306" s="786">
        <v>46318</v>
      </c>
      <c r="DT306" s="752">
        <v>46346</v>
      </c>
      <c r="DU306" s="753">
        <v>-17</v>
      </c>
      <c r="DV306" s="753" t="s">
        <v>308</v>
      </c>
      <c r="DW306" s="754">
        <v>46301</v>
      </c>
      <c r="DX306" s="755">
        <v>46301</v>
      </c>
      <c r="DY306" s="754" t="e">
        <v>#VALUE!</v>
      </c>
      <c r="DZ306" s="754" t="e">
        <v>#VALUE!</v>
      </c>
      <c r="EA306" s="754"/>
      <c r="EB306" s="754"/>
      <c r="HA306" s="756" t="s">
        <v>397</v>
      </c>
      <c r="HB306" s="756" t="s">
        <v>397</v>
      </c>
      <c r="HC306" s="756" t="s">
        <v>397</v>
      </c>
      <c r="HD306" s="756" t="s">
        <v>397</v>
      </c>
      <c r="HE306" s="756" t="s">
        <v>397</v>
      </c>
      <c r="HF306" s="756" t="s">
        <v>397</v>
      </c>
      <c r="HG306" s="756" t="s">
        <v>397</v>
      </c>
      <c r="HH306" s="756" t="s">
        <v>397</v>
      </c>
      <c r="HI306" s="756" t="s">
        <v>397</v>
      </c>
      <c r="HJ306" s="756" t="s">
        <v>397</v>
      </c>
      <c r="HK306"/>
      <c r="HL306"/>
      <c r="HM306"/>
      <c r="HN306" s="756" t="str">
        <f t="shared" si="9"/>
        <v>AUTO PRINT</v>
      </c>
      <c r="HO306"/>
      <c r="HP306" s="757" t="s">
        <v>572</v>
      </c>
      <c r="HQ306" s="757" t="s">
        <v>572</v>
      </c>
      <c r="HR306" s="757" t="s">
        <v>572</v>
      </c>
      <c r="HS306"/>
      <c r="HW306" s="758"/>
      <c r="HX306"/>
      <c r="HY306" s="759" t="s">
        <v>572</v>
      </c>
      <c r="HZ306" s="759" t="s">
        <v>572</v>
      </c>
      <c r="IA306" s="759" t="s">
        <v>572</v>
      </c>
      <c r="IC306" s="760" t="s">
        <v>572</v>
      </c>
      <c r="ID306" s="760" t="s">
        <v>572</v>
      </c>
      <c r="IE306" s="760" t="s">
        <v>572</v>
      </c>
      <c r="IF306" s="761" t="s">
        <v>572</v>
      </c>
      <c r="IG306" s="619" t="str">
        <f t="shared" si="10"/>
        <v>IN HOUSE (MANUAL)</v>
      </c>
      <c r="II306" s="761" t="s">
        <v>572</v>
      </c>
      <c r="IK306" s="761" t="str">
        <f>IFERROR(VLOOKUP($M306,#REF!,13,0),"IN HOUSE (MANUAL)")</f>
        <v>IN HOUSE (MANUAL)</v>
      </c>
      <c r="IM306" s="760" t="s">
        <v>572</v>
      </c>
      <c r="IN306" s="760" t="s">
        <v>572</v>
      </c>
      <c r="IO306" s="760" t="s">
        <v>572</v>
      </c>
      <c r="IQ306" s="760" t="s">
        <v>572</v>
      </c>
      <c r="IR306" s="760" t="s">
        <v>572</v>
      </c>
      <c r="IT306" s="760" t="s">
        <v>572</v>
      </c>
      <c r="IV306" s="760" t="s">
        <v>572</v>
      </c>
      <c r="IW306" s="760" t="s">
        <v>572</v>
      </c>
      <c r="IY306" s="760" t="s">
        <v>572</v>
      </c>
      <c r="IZ306" s="760" t="s">
        <v>572</v>
      </c>
      <c r="JB306" s="760" t="s">
        <v>922</v>
      </c>
      <c r="JC306" s="760">
        <v>12</v>
      </c>
      <c r="JE306" s="760" t="s">
        <v>572</v>
      </c>
      <c r="JF306" s="760" t="s">
        <v>572</v>
      </c>
    </row>
    <row r="307" spans="1:266" ht="17.25" customHeight="1" x14ac:dyDescent="0.35">
      <c r="A307" s="618" t="s">
        <v>1140</v>
      </c>
      <c r="B307" s="730">
        <v>133</v>
      </c>
      <c r="C307" s="730" t="s">
        <v>1085</v>
      </c>
      <c r="D307" s="730" t="s">
        <v>1085</v>
      </c>
      <c r="E307" s="730">
        <v>5</v>
      </c>
      <c r="F307" s="731" t="s">
        <v>767</v>
      </c>
      <c r="G307" s="732">
        <v>1</v>
      </c>
      <c r="H307" s="826">
        <v>46238</v>
      </c>
      <c r="I307" s="730">
        <v>41</v>
      </c>
      <c r="J307" s="730" t="s">
        <v>308</v>
      </c>
      <c r="K307" s="730">
        <v>43</v>
      </c>
      <c r="L307" s="730" t="s">
        <v>1141</v>
      </c>
      <c r="M307" s="868" t="s">
        <v>1140</v>
      </c>
      <c r="N307" s="868">
        <v>0</v>
      </c>
      <c r="O307" s="868" t="s">
        <v>390</v>
      </c>
      <c r="P307" s="868">
        <v>0</v>
      </c>
      <c r="Q307" s="868" t="s">
        <v>390</v>
      </c>
      <c r="R307" s="868" t="s">
        <v>170</v>
      </c>
      <c r="S307" s="868"/>
      <c r="T307" s="868" t="s">
        <v>764</v>
      </c>
      <c r="U307" s="868">
        <v>411</v>
      </c>
      <c r="V307" s="868" t="s">
        <v>308</v>
      </c>
      <c r="W307" s="868"/>
      <c r="X307" s="868"/>
      <c r="Y307" s="868"/>
      <c r="Z307" s="885"/>
      <c r="AA307" s="868" t="s">
        <v>309</v>
      </c>
      <c r="AB307" s="868" t="s">
        <v>750</v>
      </c>
      <c r="AC307" s="868" t="s">
        <v>842</v>
      </c>
      <c r="AD307" s="868">
        <v>3312</v>
      </c>
      <c r="AE307" s="864">
        <v>3312</v>
      </c>
      <c r="AF307" s="776">
        <v>46272</v>
      </c>
      <c r="AG307" s="777"/>
      <c r="AH307" s="777"/>
      <c r="AI307" s="777" t="s">
        <v>308</v>
      </c>
      <c r="AJ307" s="778">
        <v>34</v>
      </c>
      <c r="AK307" s="779"/>
      <c r="AL307" s="778"/>
      <c r="AM307" s="780">
        <v>3312</v>
      </c>
      <c r="AN307" s="780"/>
      <c r="AO307" s="780"/>
      <c r="AP307" s="780"/>
      <c r="AQ307" s="780"/>
      <c r="AR307" s="780"/>
      <c r="AS307" s="780"/>
      <c r="AT307" s="780"/>
      <c r="AU307" s="780"/>
      <c r="AV307" s="780"/>
      <c r="AW307" s="780"/>
      <c r="AX307" s="780"/>
      <c r="AY307" s="780"/>
      <c r="AZ307" s="780"/>
      <c r="BA307" s="780"/>
      <c r="BB307" s="780">
        <v>0</v>
      </c>
      <c r="BC307" s="780">
        <v>3312</v>
      </c>
      <c r="BD307" s="780">
        <v>0</v>
      </c>
      <c r="BE307" s="780">
        <v>0</v>
      </c>
      <c r="BF307" s="780">
        <v>0</v>
      </c>
      <c r="BG307" s="780">
        <v>0</v>
      </c>
      <c r="BH307" s="780">
        <v>0</v>
      </c>
      <c r="BI307" s="780">
        <v>3312</v>
      </c>
      <c r="BJ307" s="780"/>
      <c r="BK307" s="780">
        <v>0</v>
      </c>
      <c r="BL307" s="780"/>
      <c r="BM307" s="780"/>
      <c r="BN307" s="780" t="s">
        <v>308</v>
      </c>
      <c r="BO307" s="780" t="s">
        <v>308</v>
      </c>
      <c r="BP307" s="780" t="s">
        <v>308</v>
      </c>
      <c r="BQ307" s="780" t="s">
        <v>308</v>
      </c>
      <c r="BR307" s="780"/>
      <c r="BS307" s="780" t="s">
        <v>397</v>
      </c>
      <c r="BT307" s="780"/>
      <c r="BU307" s="780" t="s">
        <v>579</v>
      </c>
      <c r="BV307" s="780"/>
      <c r="BW307" s="780"/>
      <c r="BX307" s="780"/>
      <c r="BY307" s="780"/>
      <c r="BZ307" s="780"/>
      <c r="CA307" s="780"/>
      <c r="CB307" s="780"/>
      <c r="CC307" s="780"/>
      <c r="CD307" s="780"/>
      <c r="CE307" s="780"/>
      <c r="CF307" s="780"/>
      <c r="CG307" s="780"/>
      <c r="CH307" s="780"/>
      <c r="CI307" s="780"/>
      <c r="CJ307" s="780"/>
      <c r="CK307" s="773"/>
      <c r="CL307" s="773" t="s">
        <v>397</v>
      </c>
      <c r="CM307" s="773">
        <v>3312</v>
      </c>
      <c r="CN307" s="773">
        <v>3312</v>
      </c>
      <c r="CO307" s="773" t="s">
        <v>397</v>
      </c>
      <c r="CP307" s="773">
        <v>3312</v>
      </c>
      <c r="CQ307" s="867">
        <v>3312</v>
      </c>
      <c r="CR307" s="868">
        <v>3312</v>
      </c>
      <c r="CS307" s="869"/>
      <c r="CT307" s="782" t="s">
        <v>308</v>
      </c>
      <c r="CU307" s="783" t="s">
        <v>308</v>
      </c>
      <c r="CV307" s="776"/>
      <c r="CW307" s="776"/>
      <c r="CX307" s="782">
        <v>46263</v>
      </c>
      <c r="CY307" s="870" t="s">
        <v>797</v>
      </c>
      <c r="CZ307" s="870" t="s">
        <v>308</v>
      </c>
      <c r="DA307" s="871">
        <v>46269</v>
      </c>
      <c r="DB307" s="871" t="s">
        <v>633</v>
      </c>
      <c r="DC307" s="871" t="s">
        <v>634</v>
      </c>
      <c r="DD307" s="871" t="s">
        <v>390</v>
      </c>
      <c r="DE307" s="871" t="s">
        <v>397</v>
      </c>
      <c r="DF307" s="871" t="s">
        <v>397</v>
      </c>
      <c r="DG307" s="871" t="s">
        <v>397</v>
      </c>
      <c r="DH307" s="872">
        <v>0</v>
      </c>
      <c r="DI307" s="776" t="s">
        <v>390</v>
      </c>
      <c r="DJ307" s="776" t="s">
        <v>397</v>
      </c>
      <c r="DK307" s="776">
        <v>46272</v>
      </c>
      <c r="DL307" s="776">
        <v>46304</v>
      </c>
      <c r="DM307" s="776">
        <v>46301</v>
      </c>
      <c r="DN307" s="776">
        <v>46301</v>
      </c>
      <c r="DO307" s="873" t="s">
        <v>308</v>
      </c>
      <c r="DP307" s="774">
        <v>46318</v>
      </c>
      <c r="DQ307" s="774">
        <v>46318</v>
      </c>
      <c r="DR307" s="774">
        <v>46318</v>
      </c>
      <c r="DS307" s="872">
        <v>46318</v>
      </c>
      <c r="DT307" s="752">
        <v>46318</v>
      </c>
      <c r="DU307" s="753">
        <v>-14</v>
      </c>
      <c r="DV307" s="753" t="s">
        <v>308</v>
      </c>
      <c r="DW307" s="754">
        <v>46301</v>
      </c>
      <c r="DX307" s="755">
        <v>46304</v>
      </c>
      <c r="DY307" s="754" t="e">
        <v>#VALUE!</v>
      </c>
      <c r="DZ307" s="754" t="e">
        <v>#VALUE!</v>
      </c>
      <c r="EA307" s="754"/>
      <c r="EB307" s="754"/>
      <c r="HA307" s="756" t="s">
        <v>397</v>
      </c>
      <c r="HB307" s="756" t="s">
        <v>397</v>
      </c>
      <c r="HC307" s="756" t="s">
        <v>397</v>
      </c>
      <c r="HD307" s="756" t="s">
        <v>397</v>
      </c>
      <c r="HE307" s="756" t="s">
        <v>397</v>
      </c>
      <c r="HF307" s="756" t="s">
        <v>397</v>
      </c>
      <c r="HG307" s="756" t="s">
        <v>397</v>
      </c>
      <c r="HH307" s="756" t="s">
        <v>397</v>
      </c>
      <c r="HI307" s="756" t="s">
        <v>397</v>
      </c>
      <c r="HJ307" s="756" t="s">
        <v>397</v>
      </c>
      <c r="HK307"/>
      <c r="HL307"/>
      <c r="HM307"/>
      <c r="HN307" s="756" t="str">
        <f t="shared" si="9"/>
        <v>AUTO PRINT</v>
      </c>
      <c r="HO307"/>
      <c r="HP307" s="757" t="s">
        <v>572</v>
      </c>
      <c r="HQ307" s="757" t="s">
        <v>572</v>
      </c>
      <c r="HR307" s="757" t="s">
        <v>572</v>
      </c>
      <c r="HS307"/>
      <c r="HW307" s="758"/>
      <c r="HX307"/>
      <c r="HY307" s="759" t="s">
        <v>572</v>
      </c>
      <c r="HZ307" s="759" t="s">
        <v>572</v>
      </c>
      <c r="IA307" s="759" t="s">
        <v>572</v>
      </c>
      <c r="IC307" s="760" t="s">
        <v>572</v>
      </c>
      <c r="ID307" s="760" t="s">
        <v>572</v>
      </c>
      <c r="IE307" s="760" t="s">
        <v>572</v>
      </c>
      <c r="IF307" s="761" t="s">
        <v>572</v>
      </c>
      <c r="IG307" s="619" t="str">
        <f t="shared" si="10"/>
        <v>IN HOUSE (MANUAL)</v>
      </c>
      <c r="II307" s="761" t="s">
        <v>572</v>
      </c>
      <c r="IK307" s="761" t="str">
        <f>IFERROR(VLOOKUP($M307,#REF!,13,0),"IN HOUSE (MANUAL)")</f>
        <v>IN HOUSE (MANUAL)</v>
      </c>
      <c r="IM307" s="760" t="s">
        <v>572</v>
      </c>
      <c r="IN307" s="760" t="s">
        <v>572</v>
      </c>
      <c r="IO307" s="760" t="s">
        <v>572</v>
      </c>
      <c r="IQ307" s="760" t="s">
        <v>572</v>
      </c>
      <c r="IR307" s="760" t="s">
        <v>572</v>
      </c>
      <c r="IT307" s="760" t="s">
        <v>572</v>
      </c>
      <c r="IV307" s="760" t="s">
        <v>572</v>
      </c>
      <c r="IW307" s="760" t="s">
        <v>572</v>
      </c>
      <c r="IY307" s="760" t="s">
        <v>572</v>
      </c>
      <c r="IZ307" s="760" t="s">
        <v>572</v>
      </c>
      <c r="JB307" s="760" t="s">
        <v>922</v>
      </c>
      <c r="JC307" s="760">
        <v>3312</v>
      </c>
      <c r="JE307" s="760" t="s">
        <v>572</v>
      </c>
      <c r="JF307" s="760" t="s">
        <v>572</v>
      </c>
    </row>
    <row r="308" spans="1:266" ht="17.25" customHeight="1" x14ac:dyDescent="0.35">
      <c r="A308" s="618" t="s">
        <v>1142</v>
      </c>
      <c r="B308" s="730">
        <v>134</v>
      </c>
      <c r="C308" s="730" t="s">
        <v>1085</v>
      </c>
      <c r="D308" s="730" t="s">
        <v>1085</v>
      </c>
      <c r="E308" s="730">
        <v>5</v>
      </c>
      <c r="F308" s="731" t="s">
        <v>574</v>
      </c>
      <c r="G308" s="732">
        <v>1</v>
      </c>
      <c r="H308" s="826">
        <v>46143</v>
      </c>
      <c r="I308" s="730">
        <v>42</v>
      </c>
      <c r="J308" s="730" t="s">
        <v>308</v>
      </c>
      <c r="K308" s="730">
        <v>43</v>
      </c>
      <c r="L308" s="730" t="s">
        <v>1143</v>
      </c>
      <c r="M308" s="868" t="s">
        <v>1142</v>
      </c>
      <c r="N308" s="868">
        <v>0</v>
      </c>
      <c r="O308" s="868" t="s">
        <v>390</v>
      </c>
      <c r="P308" s="868">
        <v>0</v>
      </c>
      <c r="Q308" s="868" t="s">
        <v>390</v>
      </c>
      <c r="R308" s="868" t="s">
        <v>170</v>
      </c>
      <c r="S308" s="868" t="s">
        <v>308</v>
      </c>
      <c r="T308" s="868" t="s">
        <v>1144</v>
      </c>
      <c r="U308" s="868">
        <v>411</v>
      </c>
      <c r="V308" s="868" t="s">
        <v>308</v>
      </c>
      <c r="W308" s="868"/>
      <c r="X308" s="868"/>
      <c r="Y308" s="868"/>
      <c r="Z308" s="885"/>
      <c r="AA308" s="868" t="s">
        <v>309</v>
      </c>
      <c r="AB308" s="868" t="s">
        <v>750</v>
      </c>
      <c r="AC308" s="868" t="s">
        <v>1145</v>
      </c>
      <c r="AD308" s="868">
        <v>732</v>
      </c>
      <c r="AE308" s="864">
        <v>732</v>
      </c>
      <c r="AF308" s="776" t="s">
        <v>390</v>
      </c>
      <c r="AG308" s="777"/>
      <c r="AH308" s="777"/>
      <c r="AI308" s="777" t="s">
        <v>308</v>
      </c>
      <c r="AJ308" s="778">
        <v>35</v>
      </c>
      <c r="AK308" s="779"/>
      <c r="AL308" s="778"/>
      <c r="AM308" s="780">
        <v>732</v>
      </c>
      <c r="AN308" s="780"/>
      <c r="AO308" s="780"/>
      <c r="AP308" s="780"/>
      <c r="AQ308" s="780"/>
      <c r="AR308" s="780"/>
      <c r="AS308" s="780"/>
      <c r="AT308" s="780"/>
      <c r="AU308" s="780"/>
      <c r="AV308" s="780"/>
      <c r="AW308" s="780"/>
      <c r="AX308" s="780"/>
      <c r="AY308" s="780"/>
      <c r="AZ308" s="780"/>
      <c r="BA308" s="780"/>
      <c r="BB308" s="780">
        <v>0</v>
      </c>
      <c r="BC308" s="780">
        <v>732</v>
      </c>
      <c r="BD308" s="780">
        <v>0</v>
      </c>
      <c r="BE308" s="780">
        <v>0</v>
      </c>
      <c r="BF308" s="780">
        <v>0</v>
      </c>
      <c r="BG308" s="780">
        <v>0</v>
      </c>
      <c r="BH308" s="780">
        <v>0</v>
      </c>
      <c r="BI308" s="780">
        <v>732</v>
      </c>
      <c r="BJ308" s="780"/>
      <c r="BK308" s="780">
        <v>0</v>
      </c>
      <c r="BL308" s="780"/>
      <c r="BM308" s="780"/>
      <c r="BN308" s="780" t="s">
        <v>308</v>
      </c>
      <c r="BO308" s="780" t="s">
        <v>308</v>
      </c>
      <c r="BP308" s="780" t="s">
        <v>308</v>
      </c>
      <c r="BQ308" s="780" t="s">
        <v>308</v>
      </c>
      <c r="BR308" s="780"/>
      <c r="BS308" s="780" t="s">
        <v>397</v>
      </c>
      <c r="BT308" s="780"/>
      <c r="BU308" s="780" t="s">
        <v>579</v>
      </c>
      <c r="BV308" s="780"/>
      <c r="BW308" s="780"/>
      <c r="BX308" s="780"/>
      <c r="BY308" s="780"/>
      <c r="BZ308" s="780"/>
      <c r="CA308" s="780"/>
      <c r="CB308" s="780"/>
      <c r="CC308" s="780"/>
      <c r="CD308" s="780"/>
      <c r="CE308" s="780"/>
      <c r="CF308" s="780"/>
      <c r="CG308" s="780"/>
      <c r="CH308" s="780"/>
      <c r="CI308" s="780"/>
      <c r="CJ308" s="780"/>
      <c r="CK308" s="773"/>
      <c r="CL308" s="773" t="s">
        <v>397</v>
      </c>
      <c r="CM308" s="773">
        <v>732</v>
      </c>
      <c r="CN308" s="773">
        <v>732</v>
      </c>
      <c r="CO308" s="773" t="s">
        <v>397</v>
      </c>
      <c r="CP308" s="773">
        <v>732</v>
      </c>
      <c r="CQ308" s="773">
        <v>732</v>
      </c>
      <c r="CR308" s="772">
        <v>732</v>
      </c>
      <c r="CS308" s="869"/>
      <c r="CT308" s="782" t="s">
        <v>308</v>
      </c>
      <c r="CU308" s="783" t="s">
        <v>308</v>
      </c>
      <c r="CV308" s="776"/>
      <c r="CW308" s="776"/>
      <c r="CX308" s="782">
        <v>46244</v>
      </c>
      <c r="CY308" s="870">
        <v>0</v>
      </c>
      <c r="CZ308" s="870">
        <v>0</v>
      </c>
      <c r="DA308" s="871">
        <v>0</v>
      </c>
      <c r="DB308" s="871">
        <v>0</v>
      </c>
      <c r="DC308" s="871">
        <v>0</v>
      </c>
      <c r="DD308" s="871" t="s">
        <v>390</v>
      </c>
      <c r="DE308" s="871" t="s">
        <v>397</v>
      </c>
      <c r="DF308" s="871" t="s">
        <v>397</v>
      </c>
      <c r="DG308" s="871" t="s">
        <v>397</v>
      </c>
      <c r="DH308" s="872">
        <v>0</v>
      </c>
      <c r="DI308" s="776" t="s">
        <v>390</v>
      </c>
      <c r="DJ308" s="776" t="s">
        <v>397</v>
      </c>
      <c r="DK308" s="776" t="s">
        <v>390</v>
      </c>
      <c r="DL308" s="776">
        <v>46297</v>
      </c>
      <c r="DM308" s="776">
        <v>46296</v>
      </c>
      <c r="DN308" s="776">
        <v>46296</v>
      </c>
      <c r="DO308" s="873" t="s">
        <v>308</v>
      </c>
      <c r="DP308" s="774">
        <v>46318</v>
      </c>
      <c r="DQ308" s="774">
        <v>46318</v>
      </c>
      <c r="DR308" s="774">
        <v>46318</v>
      </c>
      <c r="DS308" s="872">
        <v>46318</v>
      </c>
      <c r="DT308" s="752">
        <v>46318</v>
      </c>
      <c r="DU308" s="753">
        <v>-11</v>
      </c>
      <c r="DV308" s="753" t="s">
        <v>308</v>
      </c>
      <c r="DW308" s="754">
        <v>46304</v>
      </c>
      <c r="DX308" s="755">
        <v>46307</v>
      </c>
      <c r="DY308" s="754" t="e">
        <v>#VALUE!</v>
      </c>
      <c r="DZ308" s="754" t="e">
        <v>#VALUE!</v>
      </c>
      <c r="EA308" s="754"/>
      <c r="EB308" s="754"/>
      <c r="HA308" s="756" t="s">
        <v>397</v>
      </c>
      <c r="HB308" s="756" t="s">
        <v>397</v>
      </c>
      <c r="HC308" s="756" t="s">
        <v>397</v>
      </c>
      <c r="HD308" s="756" t="s">
        <v>397</v>
      </c>
      <c r="HE308" s="756" t="s">
        <v>397</v>
      </c>
      <c r="HF308" s="756" t="s">
        <v>397</v>
      </c>
      <c r="HG308" s="756" t="s">
        <v>397</v>
      </c>
      <c r="HH308" s="756" t="s">
        <v>397</v>
      </c>
      <c r="HI308" s="756" t="s">
        <v>397</v>
      </c>
      <c r="HJ308" s="756" t="s">
        <v>397</v>
      </c>
      <c r="HK308"/>
      <c r="HL308"/>
      <c r="HM308"/>
      <c r="HN308" s="756" t="str">
        <f t="shared" si="9"/>
        <v>AUTO PRINT</v>
      </c>
      <c r="HO308"/>
      <c r="HP308" s="757" t="s">
        <v>572</v>
      </c>
      <c r="HQ308" s="757" t="s">
        <v>572</v>
      </c>
      <c r="HR308" s="757" t="s">
        <v>572</v>
      </c>
      <c r="HS308"/>
      <c r="HW308" s="758"/>
      <c r="HX308"/>
      <c r="HY308" s="759" t="s">
        <v>572</v>
      </c>
      <c r="HZ308" s="759" t="s">
        <v>572</v>
      </c>
      <c r="IA308" s="759" t="s">
        <v>572</v>
      </c>
      <c r="IC308" s="760" t="s">
        <v>572</v>
      </c>
      <c r="ID308" s="760" t="s">
        <v>572</v>
      </c>
      <c r="IE308" s="760" t="s">
        <v>572</v>
      </c>
      <c r="IF308" s="761" t="s">
        <v>572</v>
      </c>
      <c r="IG308" s="619" t="str">
        <f t="shared" si="10"/>
        <v>IN HOUSE (MANUAL)</v>
      </c>
      <c r="II308" s="761" t="s">
        <v>572</v>
      </c>
      <c r="IK308" s="761" t="str">
        <f>IFERROR(VLOOKUP($M308,#REF!,13,0),"IN HOUSE (MANUAL)")</f>
        <v>IN HOUSE (MANUAL)</v>
      </c>
      <c r="IM308" s="760" t="s">
        <v>572</v>
      </c>
      <c r="IN308" s="760" t="s">
        <v>572</v>
      </c>
      <c r="IO308" s="760" t="s">
        <v>572</v>
      </c>
      <c r="IQ308" s="760" t="s">
        <v>572</v>
      </c>
      <c r="IR308" s="760" t="s">
        <v>572</v>
      </c>
      <c r="IT308" s="760" t="s">
        <v>572</v>
      </c>
      <c r="IV308" s="760" t="s">
        <v>572</v>
      </c>
      <c r="IW308" s="760" t="s">
        <v>572</v>
      </c>
      <c r="IY308" s="760" t="s">
        <v>572</v>
      </c>
      <c r="IZ308" s="760" t="s">
        <v>572</v>
      </c>
      <c r="JB308" s="760" t="s">
        <v>922</v>
      </c>
      <c r="JC308" s="760">
        <v>732</v>
      </c>
      <c r="JE308" s="760" t="s">
        <v>572</v>
      </c>
      <c r="JF308" s="760" t="s">
        <v>572</v>
      </c>
    </row>
    <row r="309" spans="1:266" ht="17.25" customHeight="1" x14ac:dyDescent="0.35">
      <c r="A309" s="618" t="s">
        <v>1146</v>
      </c>
      <c r="B309" s="730">
        <v>135</v>
      </c>
      <c r="C309" s="730" t="s">
        <v>1085</v>
      </c>
      <c r="D309" s="730" t="s">
        <v>1085</v>
      </c>
      <c r="E309" s="730">
        <v>5</v>
      </c>
      <c r="F309" s="731" t="s">
        <v>566</v>
      </c>
      <c r="G309" s="732">
        <v>1</v>
      </c>
      <c r="H309" s="826">
        <v>46196</v>
      </c>
      <c r="I309" s="730">
        <v>42</v>
      </c>
      <c r="J309" s="730" t="s">
        <v>308</v>
      </c>
      <c r="K309" s="730">
        <v>43</v>
      </c>
      <c r="L309" s="730" t="s">
        <v>1147</v>
      </c>
      <c r="M309" s="868" t="s">
        <v>1146</v>
      </c>
      <c r="N309" s="868">
        <v>0</v>
      </c>
      <c r="O309" s="868" t="s">
        <v>390</v>
      </c>
      <c r="P309" s="868">
        <v>0</v>
      </c>
      <c r="Q309" s="868" t="s">
        <v>390</v>
      </c>
      <c r="R309" s="868" t="s">
        <v>170</v>
      </c>
      <c r="S309" s="868" t="s">
        <v>308</v>
      </c>
      <c r="T309" s="868" t="s">
        <v>1120</v>
      </c>
      <c r="U309" s="868">
        <v>411</v>
      </c>
      <c r="V309" s="868" t="s">
        <v>308</v>
      </c>
      <c r="W309" s="868"/>
      <c r="X309" s="868"/>
      <c r="Y309" s="868"/>
      <c r="Z309" s="885"/>
      <c r="AA309" s="868" t="s">
        <v>309</v>
      </c>
      <c r="AB309" s="868" t="s">
        <v>750</v>
      </c>
      <c r="AC309" s="868" t="s">
        <v>727</v>
      </c>
      <c r="AD309" s="868">
        <v>72</v>
      </c>
      <c r="AE309" s="864">
        <v>72</v>
      </c>
      <c r="AF309" s="776" t="s">
        <v>390</v>
      </c>
      <c r="AG309" s="777"/>
      <c r="AH309" s="777"/>
      <c r="AI309" s="777" t="s">
        <v>625</v>
      </c>
      <c r="AJ309" s="778">
        <v>36</v>
      </c>
      <c r="AK309" s="779"/>
      <c r="AL309" s="778"/>
      <c r="AM309" s="780">
        <v>72</v>
      </c>
      <c r="AN309" s="780"/>
      <c r="AO309" s="780"/>
      <c r="AP309" s="780"/>
      <c r="AQ309" s="780"/>
      <c r="AR309" s="780"/>
      <c r="AS309" s="780"/>
      <c r="AT309" s="780"/>
      <c r="AU309" s="780"/>
      <c r="AV309" s="780"/>
      <c r="AW309" s="780"/>
      <c r="AX309" s="780"/>
      <c r="AY309" s="780"/>
      <c r="AZ309" s="780"/>
      <c r="BA309" s="780"/>
      <c r="BB309" s="780">
        <v>0</v>
      </c>
      <c r="BC309" s="780">
        <v>72</v>
      </c>
      <c r="BD309" s="780">
        <v>0</v>
      </c>
      <c r="BE309" s="780">
        <v>0</v>
      </c>
      <c r="BF309" s="780">
        <v>0</v>
      </c>
      <c r="BG309" s="780">
        <v>0</v>
      </c>
      <c r="BH309" s="780">
        <v>0</v>
      </c>
      <c r="BI309" s="780">
        <v>72</v>
      </c>
      <c r="BJ309" s="780"/>
      <c r="BK309" s="780">
        <v>0</v>
      </c>
      <c r="BL309" s="780"/>
      <c r="BM309" s="780"/>
      <c r="BN309" s="780" t="s">
        <v>308</v>
      </c>
      <c r="BO309" s="780" t="s">
        <v>308</v>
      </c>
      <c r="BP309" s="780" t="s">
        <v>308</v>
      </c>
      <c r="BQ309" s="780" t="s">
        <v>308</v>
      </c>
      <c r="BR309" s="780"/>
      <c r="BS309" s="780" t="s">
        <v>397</v>
      </c>
      <c r="BT309" s="780"/>
      <c r="BU309" s="780" t="s">
        <v>579</v>
      </c>
      <c r="BV309" s="780"/>
      <c r="BW309" s="780"/>
      <c r="BX309" s="780"/>
      <c r="BY309" s="780"/>
      <c r="BZ309" s="780"/>
      <c r="CA309" s="780"/>
      <c r="CB309" s="780"/>
      <c r="CC309" s="780"/>
      <c r="CD309" s="780"/>
      <c r="CE309" s="780"/>
      <c r="CF309" s="780"/>
      <c r="CG309" s="780"/>
      <c r="CH309" s="780"/>
      <c r="CI309" s="780"/>
      <c r="CJ309" s="780"/>
      <c r="CK309" s="773"/>
      <c r="CL309" s="773" t="s">
        <v>397</v>
      </c>
      <c r="CM309" s="773">
        <v>72</v>
      </c>
      <c r="CN309" s="773">
        <v>72</v>
      </c>
      <c r="CO309" s="773" t="s">
        <v>397</v>
      </c>
      <c r="CP309" s="773">
        <v>72</v>
      </c>
      <c r="CQ309" s="773">
        <v>72</v>
      </c>
      <c r="CR309" s="772">
        <v>72</v>
      </c>
      <c r="CS309" s="869"/>
      <c r="CT309" s="782" t="s">
        <v>308</v>
      </c>
      <c r="CU309" s="783" t="s">
        <v>308</v>
      </c>
      <c r="CV309" s="776"/>
      <c r="CW309" s="776"/>
      <c r="CX309" s="782">
        <v>46252</v>
      </c>
      <c r="CY309" s="870">
        <v>0</v>
      </c>
      <c r="CZ309" s="870">
        <v>0</v>
      </c>
      <c r="DA309" s="871">
        <v>0</v>
      </c>
      <c r="DB309" s="871">
        <v>0</v>
      </c>
      <c r="DC309" s="871">
        <v>0</v>
      </c>
      <c r="DD309" s="871" t="s">
        <v>390</v>
      </c>
      <c r="DE309" s="871" t="s">
        <v>397</v>
      </c>
      <c r="DF309" s="871" t="s">
        <v>397</v>
      </c>
      <c r="DG309" s="871" t="s">
        <v>397</v>
      </c>
      <c r="DH309" s="872">
        <v>0</v>
      </c>
      <c r="DI309" s="776" t="s">
        <v>390</v>
      </c>
      <c r="DJ309" s="776" t="s">
        <v>397</v>
      </c>
      <c r="DK309" s="776" t="s">
        <v>390</v>
      </c>
      <c r="DL309" s="776">
        <v>46300</v>
      </c>
      <c r="DM309" s="776">
        <v>46297</v>
      </c>
      <c r="DN309" s="776">
        <v>46297</v>
      </c>
      <c r="DO309" s="873" t="s">
        <v>308</v>
      </c>
      <c r="DP309" s="774">
        <v>46318</v>
      </c>
      <c r="DQ309" s="774">
        <v>46346</v>
      </c>
      <c r="DR309" s="774">
        <v>46346</v>
      </c>
      <c r="DS309" s="872">
        <v>46318</v>
      </c>
      <c r="DT309" s="752">
        <v>46346</v>
      </c>
      <c r="DU309" s="753">
        <v>-11</v>
      </c>
      <c r="DV309" s="753" t="s">
        <v>308</v>
      </c>
      <c r="DW309" s="754">
        <v>46307</v>
      </c>
      <c r="DX309" s="755">
        <v>46307</v>
      </c>
      <c r="DY309" s="754" t="e">
        <v>#VALUE!</v>
      </c>
      <c r="DZ309" s="754" t="e">
        <v>#VALUE!</v>
      </c>
      <c r="EA309" s="754"/>
      <c r="EB309" s="754"/>
      <c r="HA309" s="756" t="s">
        <v>397</v>
      </c>
      <c r="HB309" s="756" t="s">
        <v>397</v>
      </c>
      <c r="HC309" s="756" t="s">
        <v>397</v>
      </c>
      <c r="HD309" s="756" t="s">
        <v>397</v>
      </c>
      <c r="HE309" s="756" t="s">
        <v>397</v>
      </c>
      <c r="HF309" s="756" t="s">
        <v>397</v>
      </c>
      <c r="HG309" s="756" t="s">
        <v>397</v>
      </c>
      <c r="HH309" s="756" t="s">
        <v>397</v>
      </c>
      <c r="HI309" s="756" t="s">
        <v>397</v>
      </c>
      <c r="HJ309" s="756" t="s">
        <v>397</v>
      </c>
      <c r="HK309"/>
      <c r="HL309"/>
      <c r="HM309"/>
      <c r="HN309" s="756" t="str">
        <f t="shared" si="9"/>
        <v>AUTO PRINT</v>
      </c>
      <c r="HO309"/>
      <c r="HP309" s="757" t="s">
        <v>572</v>
      </c>
      <c r="HQ309" s="757" t="s">
        <v>572</v>
      </c>
      <c r="HR309" s="757" t="s">
        <v>572</v>
      </c>
      <c r="HS309"/>
      <c r="HW309" s="758"/>
      <c r="HX309"/>
      <c r="HY309" s="759" t="s">
        <v>572</v>
      </c>
      <c r="HZ309" s="759" t="s">
        <v>572</v>
      </c>
      <c r="IA309" s="759" t="s">
        <v>572</v>
      </c>
      <c r="IC309" s="760" t="s">
        <v>572</v>
      </c>
      <c r="ID309" s="760" t="s">
        <v>572</v>
      </c>
      <c r="IE309" s="760" t="s">
        <v>572</v>
      </c>
      <c r="IF309" s="761" t="s">
        <v>572</v>
      </c>
      <c r="IG309" s="619" t="str">
        <f t="shared" si="10"/>
        <v>IN HOUSE (MANUAL)</v>
      </c>
      <c r="II309" s="761" t="s">
        <v>572</v>
      </c>
      <c r="IK309" s="761" t="str">
        <f>IFERROR(VLOOKUP($M309,#REF!,13,0),"IN HOUSE (MANUAL)")</f>
        <v>IN HOUSE (MANUAL)</v>
      </c>
      <c r="IM309" s="760" t="s">
        <v>572</v>
      </c>
      <c r="IN309" s="760" t="s">
        <v>572</v>
      </c>
      <c r="IO309" s="760" t="s">
        <v>572</v>
      </c>
      <c r="IQ309" s="760" t="s">
        <v>572</v>
      </c>
      <c r="IR309" s="760" t="s">
        <v>572</v>
      </c>
      <c r="IT309" s="760" t="s">
        <v>572</v>
      </c>
      <c r="IV309" s="760" t="s">
        <v>572</v>
      </c>
      <c r="IW309" s="760" t="s">
        <v>572</v>
      </c>
      <c r="IY309" s="760" t="s">
        <v>572</v>
      </c>
      <c r="IZ309" s="760" t="s">
        <v>572</v>
      </c>
      <c r="JB309" s="760" t="s">
        <v>922</v>
      </c>
      <c r="JC309" s="760">
        <v>72</v>
      </c>
      <c r="JE309" s="760" t="s">
        <v>572</v>
      </c>
      <c r="JF309" s="760" t="s">
        <v>572</v>
      </c>
    </row>
    <row r="310" spans="1:266" ht="17.25" customHeight="1" x14ac:dyDescent="0.35">
      <c r="A310" s="618" t="s">
        <v>1148</v>
      </c>
      <c r="B310" s="730">
        <v>136</v>
      </c>
      <c r="C310" s="730" t="s">
        <v>1085</v>
      </c>
      <c r="D310" s="730" t="s">
        <v>1085</v>
      </c>
      <c r="E310" s="730">
        <v>5</v>
      </c>
      <c r="F310" s="731" t="s">
        <v>566</v>
      </c>
      <c r="G310" s="732">
        <v>1</v>
      </c>
      <c r="H310" s="826">
        <v>46196</v>
      </c>
      <c r="I310" s="730">
        <v>42</v>
      </c>
      <c r="J310" s="730" t="s">
        <v>308</v>
      </c>
      <c r="K310" s="730">
        <v>43</v>
      </c>
      <c r="L310" s="730" t="s">
        <v>1147</v>
      </c>
      <c r="M310" s="868" t="s">
        <v>1148</v>
      </c>
      <c r="N310" s="868">
        <v>0</v>
      </c>
      <c r="O310" s="868" t="s">
        <v>390</v>
      </c>
      <c r="P310" s="868">
        <v>0</v>
      </c>
      <c r="Q310" s="868" t="s">
        <v>390</v>
      </c>
      <c r="R310" s="868" t="s">
        <v>170</v>
      </c>
      <c r="S310" s="868" t="s">
        <v>308</v>
      </c>
      <c r="T310" s="868" t="s">
        <v>1120</v>
      </c>
      <c r="U310" s="868">
        <v>411</v>
      </c>
      <c r="V310" s="868" t="s">
        <v>308</v>
      </c>
      <c r="W310" s="868"/>
      <c r="X310" s="868"/>
      <c r="Y310" s="868"/>
      <c r="Z310" s="885"/>
      <c r="AA310" s="868" t="s">
        <v>309</v>
      </c>
      <c r="AB310" s="868" t="s">
        <v>750</v>
      </c>
      <c r="AC310" s="868" t="s">
        <v>727</v>
      </c>
      <c r="AD310" s="868">
        <v>72</v>
      </c>
      <c r="AE310" s="864">
        <v>72</v>
      </c>
      <c r="AF310" s="776" t="s">
        <v>390</v>
      </c>
      <c r="AG310" s="777"/>
      <c r="AH310" s="777"/>
      <c r="AI310" s="777" t="s">
        <v>625</v>
      </c>
      <c r="AJ310" s="778">
        <v>37</v>
      </c>
      <c r="AK310" s="779"/>
      <c r="AL310" s="778"/>
      <c r="AM310" s="780">
        <v>72</v>
      </c>
      <c r="AN310" s="780"/>
      <c r="AO310" s="780"/>
      <c r="AP310" s="780"/>
      <c r="AQ310" s="780"/>
      <c r="AR310" s="780"/>
      <c r="AS310" s="780"/>
      <c r="AT310" s="780"/>
      <c r="AU310" s="780"/>
      <c r="AV310" s="780"/>
      <c r="AW310" s="780"/>
      <c r="AX310" s="780"/>
      <c r="AY310" s="780"/>
      <c r="AZ310" s="780"/>
      <c r="BA310" s="780"/>
      <c r="BB310" s="780">
        <v>0</v>
      </c>
      <c r="BC310" s="780">
        <v>72</v>
      </c>
      <c r="BD310" s="780">
        <v>0</v>
      </c>
      <c r="BE310" s="780">
        <v>0</v>
      </c>
      <c r="BF310" s="780">
        <v>0</v>
      </c>
      <c r="BG310" s="780">
        <v>0</v>
      </c>
      <c r="BH310" s="780">
        <v>0</v>
      </c>
      <c r="BI310" s="780">
        <v>72</v>
      </c>
      <c r="BJ310" s="780"/>
      <c r="BK310" s="780">
        <v>0</v>
      </c>
      <c r="BL310" s="780"/>
      <c r="BM310" s="780"/>
      <c r="BN310" s="780" t="s">
        <v>308</v>
      </c>
      <c r="BO310" s="780" t="s">
        <v>308</v>
      </c>
      <c r="BP310" s="780" t="s">
        <v>308</v>
      </c>
      <c r="BQ310" s="780" t="s">
        <v>308</v>
      </c>
      <c r="BR310" s="780"/>
      <c r="BS310" s="780" t="s">
        <v>397</v>
      </c>
      <c r="BT310" s="780"/>
      <c r="BU310" s="780" t="s">
        <v>579</v>
      </c>
      <c r="BV310" s="780"/>
      <c r="BW310" s="780"/>
      <c r="BX310" s="780"/>
      <c r="BY310" s="780"/>
      <c r="BZ310" s="780"/>
      <c r="CA310" s="780"/>
      <c r="CB310" s="780"/>
      <c r="CC310" s="780"/>
      <c r="CD310" s="780"/>
      <c r="CE310" s="780"/>
      <c r="CF310" s="780"/>
      <c r="CG310" s="780"/>
      <c r="CH310" s="780"/>
      <c r="CI310" s="780"/>
      <c r="CJ310" s="780"/>
      <c r="CK310" s="773"/>
      <c r="CL310" s="773" t="s">
        <v>397</v>
      </c>
      <c r="CM310" s="773">
        <v>72</v>
      </c>
      <c r="CN310" s="773">
        <v>72</v>
      </c>
      <c r="CO310" s="773" t="s">
        <v>397</v>
      </c>
      <c r="CP310" s="773">
        <v>72</v>
      </c>
      <c r="CQ310" s="773">
        <v>72</v>
      </c>
      <c r="CR310" s="772">
        <v>72</v>
      </c>
      <c r="CS310" s="869"/>
      <c r="CT310" s="782" t="s">
        <v>308</v>
      </c>
      <c r="CU310" s="783" t="s">
        <v>308</v>
      </c>
      <c r="CV310" s="776"/>
      <c r="CW310" s="776"/>
      <c r="CX310" s="782">
        <v>46252</v>
      </c>
      <c r="CY310" s="870">
        <v>0</v>
      </c>
      <c r="CZ310" s="870">
        <v>0</v>
      </c>
      <c r="DA310" s="871">
        <v>0</v>
      </c>
      <c r="DB310" s="871">
        <v>0</v>
      </c>
      <c r="DC310" s="871">
        <v>0</v>
      </c>
      <c r="DD310" s="871" t="s">
        <v>390</v>
      </c>
      <c r="DE310" s="871" t="s">
        <v>397</v>
      </c>
      <c r="DF310" s="871" t="s">
        <v>397</v>
      </c>
      <c r="DG310" s="871" t="s">
        <v>397</v>
      </c>
      <c r="DH310" s="872">
        <v>0</v>
      </c>
      <c r="DI310" s="776" t="s">
        <v>390</v>
      </c>
      <c r="DJ310" s="776" t="s">
        <v>397</v>
      </c>
      <c r="DK310" s="776" t="s">
        <v>390</v>
      </c>
      <c r="DL310" s="776">
        <v>46300</v>
      </c>
      <c r="DM310" s="776">
        <v>46297</v>
      </c>
      <c r="DN310" s="776">
        <v>46297</v>
      </c>
      <c r="DO310" s="873" t="s">
        <v>308</v>
      </c>
      <c r="DP310" s="774">
        <v>46318</v>
      </c>
      <c r="DQ310" s="774">
        <v>46346</v>
      </c>
      <c r="DR310" s="774">
        <v>46346</v>
      </c>
      <c r="DS310" s="872">
        <v>46318</v>
      </c>
      <c r="DT310" s="752">
        <v>46346</v>
      </c>
      <c r="DU310" s="753">
        <v>-11</v>
      </c>
      <c r="DV310" s="753" t="s">
        <v>308</v>
      </c>
      <c r="DW310" s="754">
        <v>46307</v>
      </c>
      <c r="DX310" s="755">
        <v>46307</v>
      </c>
      <c r="DY310" s="754" t="e">
        <v>#VALUE!</v>
      </c>
      <c r="DZ310" s="754" t="e">
        <v>#VALUE!</v>
      </c>
      <c r="EA310" s="754"/>
      <c r="EB310" s="754"/>
      <c r="HA310" s="756" t="s">
        <v>397</v>
      </c>
      <c r="HB310" s="756" t="s">
        <v>397</v>
      </c>
      <c r="HC310" s="756" t="s">
        <v>397</v>
      </c>
      <c r="HD310" s="756" t="s">
        <v>397</v>
      </c>
      <c r="HE310" s="756" t="s">
        <v>397</v>
      </c>
      <c r="HF310" s="756" t="s">
        <v>397</v>
      </c>
      <c r="HG310" s="756" t="s">
        <v>397</v>
      </c>
      <c r="HH310" s="756" t="s">
        <v>397</v>
      </c>
      <c r="HI310" s="756" t="s">
        <v>397</v>
      </c>
      <c r="HJ310" s="756" t="s">
        <v>397</v>
      </c>
      <c r="HK310"/>
      <c r="HL310"/>
      <c r="HM310"/>
      <c r="HN310" s="756" t="str">
        <f t="shared" si="9"/>
        <v>AUTO PRINT</v>
      </c>
      <c r="HO310"/>
      <c r="HP310" s="757" t="s">
        <v>572</v>
      </c>
      <c r="HQ310" s="757" t="s">
        <v>572</v>
      </c>
      <c r="HR310" s="757" t="s">
        <v>572</v>
      </c>
      <c r="HS310"/>
      <c r="HW310" s="758"/>
      <c r="HX310"/>
      <c r="HY310" s="759" t="s">
        <v>572</v>
      </c>
      <c r="HZ310" s="759" t="s">
        <v>572</v>
      </c>
      <c r="IA310" s="759" t="s">
        <v>572</v>
      </c>
      <c r="IC310" s="760" t="s">
        <v>572</v>
      </c>
      <c r="ID310" s="760" t="s">
        <v>572</v>
      </c>
      <c r="IE310" s="760" t="s">
        <v>572</v>
      </c>
      <c r="IF310" s="761" t="s">
        <v>572</v>
      </c>
      <c r="IG310" s="619" t="str">
        <f t="shared" si="10"/>
        <v>IN HOUSE (MANUAL)</v>
      </c>
      <c r="II310" s="761" t="s">
        <v>572</v>
      </c>
      <c r="IK310" s="761" t="str">
        <f>IFERROR(VLOOKUP($M310,#REF!,13,0),"IN HOUSE (MANUAL)")</f>
        <v>IN HOUSE (MANUAL)</v>
      </c>
      <c r="IM310" s="760" t="s">
        <v>572</v>
      </c>
      <c r="IN310" s="760" t="s">
        <v>572</v>
      </c>
      <c r="IO310" s="760" t="s">
        <v>572</v>
      </c>
      <c r="IQ310" s="760" t="s">
        <v>572</v>
      </c>
      <c r="IR310" s="760" t="s">
        <v>572</v>
      </c>
      <c r="IT310" s="760" t="s">
        <v>572</v>
      </c>
      <c r="IV310" s="760" t="s">
        <v>572</v>
      </c>
      <c r="IW310" s="760" t="s">
        <v>572</v>
      </c>
      <c r="IY310" s="760" t="s">
        <v>572</v>
      </c>
      <c r="IZ310" s="760" t="s">
        <v>572</v>
      </c>
      <c r="JB310" s="760" t="s">
        <v>922</v>
      </c>
      <c r="JC310" s="760">
        <v>72</v>
      </c>
      <c r="JE310" s="760" t="s">
        <v>572</v>
      </c>
      <c r="JF310" s="760" t="s">
        <v>572</v>
      </c>
    </row>
    <row r="311" spans="1:266" ht="17.25" customHeight="1" x14ac:dyDescent="0.35">
      <c r="A311" s="618" t="s">
        <v>1149</v>
      </c>
      <c r="B311" s="730">
        <v>137</v>
      </c>
      <c r="C311" s="730" t="s">
        <v>1085</v>
      </c>
      <c r="D311" s="730" t="s">
        <v>1085</v>
      </c>
      <c r="E311" s="730">
        <v>5</v>
      </c>
      <c r="F311" s="731" t="s">
        <v>574</v>
      </c>
      <c r="G311" s="732">
        <v>1</v>
      </c>
      <c r="H311" s="826">
        <v>46196</v>
      </c>
      <c r="I311" s="730">
        <v>42</v>
      </c>
      <c r="J311" s="730" t="s">
        <v>308</v>
      </c>
      <c r="K311" s="730">
        <v>44</v>
      </c>
      <c r="L311" s="730" t="s">
        <v>1150</v>
      </c>
      <c r="M311" s="868" t="s">
        <v>1149</v>
      </c>
      <c r="N311" s="868">
        <v>0</v>
      </c>
      <c r="O311" s="868" t="s">
        <v>390</v>
      </c>
      <c r="P311" s="868">
        <v>0</v>
      </c>
      <c r="Q311" s="868" t="s">
        <v>390</v>
      </c>
      <c r="R311" s="868" t="s">
        <v>170</v>
      </c>
      <c r="S311" s="868" t="s">
        <v>308</v>
      </c>
      <c r="T311" s="868" t="s">
        <v>819</v>
      </c>
      <c r="U311" s="868">
        <v>411</v>
      </c>
      <c r="V311" s="868" t="s">
        <v>308</v>
      </c>
      <c r="W311" s="868"/>
      <c r="X311" s="868"/>
      <c r="Y311" s="868"/>
      <c r="Z311" s="885"/>
      <c r="AA311" s="868" t="s">
        <v>309</v>
      </c>
      <c r="AB311" s="868" t="s">
        <v>750</v>
      </c>
      <c r="AC311" s="868" t="s">
        <v>619</v>
      </c>
      <c r="AD311" s="868">
        <v>246</v>
      </c>
      <c r="AE311" s="864">
        <v>246</v>
      </c>
      <c r="AF311" s="776" t="s">
        <v>390</v>
      </c>
      <c r="AG311" s="777"/>
      <c r="AH311" s="777"/>
      <c r="AI311" s="777" t="s">
        <v>308</v>
      </c>
      <c r="AJ311" s="778">
        <v>38</v>
      </c>
      <c r="AK311" s="779"/>
      <c r="AL311" s="778"/>
      <c r="AM311" s="780">
        <v>246</v>
      </c>
      <c r="AN311" s="780"/>
      <c r="AO311" s="780"/>
      <c r="AP311" s="780"/>
      <c r="AQ311" s="780"/>
      <c r="AR311" s="780"/>
      <c r="AS311" s="780"/>
      <c r="AT311" s="780"/>
      <c r="AU311" s="780"/>
      <c r="AV311" s="780"/>
      <c r="AW311" s="780"/>
      <c r="AX311" s="780"/>
      <c r="AY311" s="780"/>
      <c r="AZ311" s="780"/>
      <c r="BA311" s="780"/>
      <c r="BB311" s="780">
        <v>0</v>
      </c>
      <c r="BC311" s="780">
        <v>246</v>
      </c>
      <c r="BD311" s="780">
        <v>0</v>
      </c>
      <c r="BE311" s="780">
        <v>0</v>
      </c>
      <c r="BF311" s="780">
        <v>0</v>
      </c>
      <c r="BG311" s="780">
        <v>0</v>
      </c>
      <c r="BH311" s="780">
        <v>0</v>
      </c>
      <c r="BI311" s="780">
        <v>246</v>
      </c>
      <c r="BJ311" s="780"/>
      <c r="BK311" s="780">
        <v>0</v>
      </c>
      <c r="BL311" s="780"/>
      <c r="BM311" s="780"/>
      <c r="BN311" s="780" t="s">
        <v>308</v>
      </c>
      <c r="BO311" s="780" t="s">
        <v>308</v>
      </c>
      <c r="BP311" s="780" t="s">
        <v>308</v>
      </c>
      <c r="BQ311" s="780" t="s">
        <v>308</v>
      </c>
      <c r="BR311" s="780"/>
      <c r="BS311" s="780" t="s">
        <v>397</v>
      </c>
      <c r="BT311" s="780"/>
      <c r="BU311" s="780" t="s">
        <v>579</v>
      </c>
      <c r="BV311" s="780"/>
      <c r="BW311" s="780"/>
      <c r="BX311" s="780"/>
      <c r="BY311" s="780"/>
      <c r="BZ311" s="780"/>
      <c r="CA311" s="780"/>
      <c r="CB311" s="780"/>
      <c r="CC311" s="780"/>
      <c r="CD311" s="780"/>
      <c r="CE311" s="780"/>
      <c r="CF311" s="780"/>
      <c r="CG311" s="780"/>
      <c r="CH311" s="780"/>
      <c r="CI311" s="780"/>
      <c r="CJ311" s="780"/>
      <c r="CK311" s="773"/>
      <c r="CL311" s="773" t="s">
        <v>397</v>
      </c>
      <c r="CM311" s="773">
        <v>246</v>
      </c>
      <c r="CN311" s="773">
        <v>246</v>
      </c>
      <c r="CO311" s="773" t="s">
        <v>397</v>
      </c>
      <c r="CP311" s="773">
        <v>246</v>
      </c>
      <c r="CQ311" s="773">
        <v>246</v>
      </c>
      <c r="CR311" s="772">
        <v>246</v>
      </c>
      <c r="CS311" s="869"/>
      <c r="CT311" s="782" t="s">
        <v>308</v>
      </c>
      <c r="CU311" s="783" t="s">
        <v>308</v>
      </c>
      <c r="CV311" s="776"/>
      <c r="CW311" s="776"/>
      <c r="CX311" s="782">
        <v>46252</v>
      </c>
      <c r="CY311" s="870">
        <v>0</v>
      </c>
      <c r="CZ311" s="870">
        <v>0</v>
      </c>
      <c r="DA311" s="871">
        <v>0</v>
      </c>
      <c r="DB311" s="871">
        <v>0</v>
      </c>
      <c r="DC311" s="871">
        <v>0</v>
      </c>
      <c r="DD311" s="871" t="s">
        <v>390</v>
      </c>
      <c r="DE311" s="871" t="s">
        <v>397</v>
      </c>
      <c r="DF311" s="871" t="s">
        <v>397</v>
      </c>
      <c r="DG311" s="871" t="s">
        <v>397</v>
      </c>
      <c r="DH311" s="872">
        <v>0</v>
      </c>
      <c r="DI311" s="776" t="s">
        <v>390</v>
      </c>
      <c r="DJ311" s="776" t="s">
        <v>397</v>
      </c>
      <c r="DK311" s="776" t="s">
        <v>390</v>
      </c>
      <c r="DL311" s="776">
        <v>46300</v>
      </c>
      <c r="DM311" s="776">
        <v>46304</v>
      </c>
      <c r="DN311" s="776">
        <v>46304</v>
      </c>
      <c r="DO311" s="873" t="s">
        <v>308</v>
      </c>
      <c r="DP311" s="774">
        <v>46325</v>
      </c>
      <c r="DQ311" s="774">
        <v>46325</v>
      </c>
      <c r="DR311" s="774">
        <v>46325</v>
      </c>
      <c r="DS311" s="872">
        <v>46325</v>
      </c>
      <c r="DT311" s="752">
        <v>46325</v>
      </c>
      <c r="DU311" s="753">
        <v>-18</v>
      </c>
      <c r="DV311" s="753" t="s">
        <v>308</v>
      </c>
      <c r="DW311" s="754">
        <v>46307</v>
      </c>
      <c r="DX311" s="755">
        <v>46307</v>
      </c>
      <c r="DY311" s="754" t="e">
        <v>#VALUE!</v>
      </c>
      <c r="DZ311" s="754" t="e">
        <v>#VALUE!</v>
      </c>
      <c r="EA311" s="754"/>
      <c r="EB311" s="754"/>
      <c r="HA311" s="756" t="s">
        <v>397</v>
      </c>
      <c r="HB311" s="756" t="s">
        <v>397</v>
      </c>
      <c r="HC311" s="756" t="s">
        <v>397</v>
      </c>
      <c r="HD311" s="756" t="s">
        <v>397</v>
      </c>
      <c r="HE311" s="756" t="s">
        <v>397</v>
      </c>
      <c r="HF311" s="756" t="s">
        <v>397</v>
      </c>
      <c r="HG311" s="756" t="s">
        <v>397</v>
      </c>
      <c r="HH311" s="756" t="s">
        <v>397</v>
      </c>
      <c r="HI311" s="756" t="s">
        <v>397</v>
      </c>
      <c r="HJ311" s="756" t="s">
        <v>397</v>
      </c>
      <c r="HK311"/>
      <c r="HL311"/>
      <c r="HM311"/>
      <c r="HN311" s="756" t="str">
        <f t="shared" si="9"/>
        <v>AUTO PRINT</v>
      </c>
      <c r="HO311"/>
      <c r="HP311" s="757" t="s">
        <v>572</v>
      </c>
      <c r="HQ311" s="757" t="s">
        <v>572</v>
      </c>
      <c r="HR311" s="757" t="s">
        <v>572</v>
      </c>
      <c r="HS311"/>
      <c r="HW311" s="758"/>
      <c r="HX311"/>
      <c r="HY311" s="759" t="s">
        <v>572</v>
      </c>
      <c r="HZ311" s="759" t="s">
        <v>572</v>
      </c>
      <c r="IA311" s="759" t="s">
        <v>572</v>
      </c>
      <c r="IC311" s="760" t="s">
        <v>572</v>
      </c>
      <c r="ID311" s="760" t="s">
        <v>572</v>
      </c>
      <c r="IE311" s="760" t="s">
        <v>572</v>
      </c>
      <c r="IF311" s="761" t="s">
        <v>572</v>
      </c>
      <c r="IG311" s="619" t="str">
        <f t="shared" si="10"/>
        <v>IN HOUSE (MANUAL)</v>
      </c>
      <c r="II311" s="761" t="s">
        <v>572</v>
      </c>
      <c r="IK311" s="761" t="str">
        <f>IFERROR(VLOOKUP($M311,#REF!,13,0),"IN HOUSE (MANUAL)")</f>
        <v>IN HOUSE (MANUAL)</v>
      </c>
      <c r="IM311" s="760" t="s">
        <v>572</v>
      </c>
      <c r="IN311" s="760" t="s">
        <v>572</v>
      </c>
      <c r="IO311" s="760" t="s">
        <v>572</v>
      </c>
      <c r="IQ311" s="760" t="s">
        <v>572</v>
      </c>
      <c r="IR311" s="760" t="s">
        <v>572</v>
      </c>
      <c r="IT311" s="760" t="s">
        <v>572</v>
      </c>
      <c r="IV311" s="760" t="s">
        <v>572</v>
      </c>
      <c r="IW311" s="760" t="s">
        <v>572</v>
      </c>
      <c r="IY311" s="760" t="s">
        <v>572</v>
      </c>
      <c r="IZ311" s="760" t="s">
        <v>572</v>
      </c>
      <c r="JB311" s="760" t="s">
        <v>922</v>
      </c>
      <c r="JC311" s="760">
        <v>246</v>
      </c>
      <c r="JE311" s="760" t="s">
        <v>572</v>
      </c>
      <c r="JF311" s="760" t="s">
        <v>572</v>
      </c>
    </row>
    <row r="312" spans="1:266" ht="17.25" customHeight="1" x14ac:dyDescent="0.35">
      <c r="A312" s="618" t="s">
        <v>1151</v>
      </c>
      <c r="B312" s="730">
        <v>138</v>
      </c>
      <c r="C312" s="730" t="s">
        <v>1085</v>
      </c>
      <c r="D312" s="730" t="s">
        <v>1085</v>
      </c>
      <c r="E312" s="730">
        <v>5</v>
      </c>
      <c r="F312" s="731" t="s">
        <v>574</v>
      </c>
      <c r="G312" s="732">
        <v>1</v>
      </c>
      <c r="H312" s="826">
        <v>46233</v>
      </c>
      <c r="I312" s="730">
        <v>42</v>
      </c>
      <c r="J312" s="730" t="s">
        <v>308</v>
      </c>
      <c r="K312" s="730">
        <v>44</v>
      </c>
      <c r="L312" s="730" t="s">
        <v>1152</v>
      </c>
      <c r="M312" s="868" t="s">
        <v>1151</v>
      </c>
      <c r="N312" s="868">
        <v>0</v>
      </c>
      <c r="O312" s="868" t="s">
        <v>390</v>
      </c>
      <c r="P312" s="868">
        <v>0</v>
      </c>
      <c r="Q312" s="868" t="s">
        <v>390</v>
      </c>
      <c r="R312" s="868" t="s">
        <v>170</v>
      </c>
      <c r="S312" s="868"/>
      <c r="T312" s="868" t="s">
        <v>819</v>
      </c>
      <c r="U312" s="868">
        <v>411</v>
      </c>
      <c r="V312" s="868" t="s">
        <v>308</v>
      </c>
      <c r="W312" s="868"/>
      <c r="X312" s="868"/>
      <c r="Y312" s="868"/>
      <c r="Z312" s="885"/>
      <c r="AA312" s="868" t="s">
        <v>309</v>
      </c>
      <c r="AB312" s="868" t="s">
        <v>750</v>
      </c>
      <c r="AC312" s="868" t="s">
        <v>751</v>
      </c>
      <c r="AD312" s="868">
        <v>1224</v>
      </c>
      <c r="AE312" s="864">
        <v>1224</v>
      </c>
      <c r="AF312" s="776">
        <v>46275</v>
      </c>
      <c r="AG312" s="777"/>
      <c r="AH312" s="777"/>
      <c r="AI312" s="777" t="s">
        <v>613</v>
      </c>
      <c r="AJ312" s="778">
        <v>39</v>
      </c>
      <c r="AK312" s="779"/>
      <c r="AL312" s="778"/>
      <c r="AM312" s="780">
        <v>1224</v>
      </c>
      <c r="AN312" s="780"/>
      <c r="AO312" s="780"/>
      <c r="AP312" s="780"/>
      <c r="AQ312" s="780"/>
      <c r="AR312" s="780"/>
      <c r="AS312" s="780"/>
      <c r="AT312" s="780"/>
      <c r="AU312" s="780"/>
      <c r="AV312" s="780"/>
      <c r="AW312" s="780"/>
      <c r="AX312" s="780"/>
      <c r="AY312" s="780"/>
      <c r="AZ312" s="780"/>
      <c r="BA312" s="780"/>
      <c r="BB312" s="780">
        <v>0</v>
      </c>
      <c r="BC312" s="780">
        <v>1224</v>
      </c>
      <c r="BD312" s="780">
        <v>0</v>
      </c>
      <c r="BE312" s="780">
        <v>0</v>
      </c>
      <c r="BF312" s="780">
        <v>0</v>
      </c>
      <c r="BG312" s="780">
        <v>0</v>
      </c>
      <c r="BH312" s="780">
        <v>0</v>
      </c>
      <c r="BI312" s="780">
        <v>1224</v>
      </c>
      <c r="BJ312" s="780"/>
      <c r="BK312" s="780">
        <v>0</v>
      </c>
      <c r="BL312" s="780"/>
      <c r="BM312" s="780"/>
      <c r="BN312" s="780" t="s">
        <v>308</v>
      </c>
      <c r="BO312" s="780" t="s">
        <v>308</v>
      </c>
      <c r="BP312" s="780" t="s">
        <v>308</v>
      </c>
      <c r="BQ312" s="780" t="s">
        <v>308</v>
      </c>
      <c r="BR312" s="780"/>
      <c r="BS312" s="780" t="s">
        <v>397</v>
      </c>
      <c r="BT312" s="780"/>
      <c r="BU312" s="780" t="s">
        <v>579</v>
      </c>
      <c r="BV312" s="780"/>
      <c r="BW312" s="780"/>
      <c r="BX312" s="780"/>
      <c r="BY312" s="780"/>
      <c r="BZ312" s="780"/>
      <c r="CA312" s="780"/>
      <c r="CB312" s="780"/>
      <c r="CC312" s="780"/>
      <c r="CD312" s="780"/>
      <c r="CE312" s="780"/>
      <c r="CF312" s="780"/>
      <c r="CG312" s="780"/>
      <c r="CH312" s="780"/>
      <c r="CI312" s="780"/>
      <c r="CJ312" s="780"/>
      <c r="CK312" s="773"/>
      <c r="CL312" s="773" t="s">
        <v>397</v>
      </c>
      <c r="CM312" s="773">
        <v>1224</v>
      </c>
      <c r="CN312" s="773">
        <v>1224</v>
      </c>
      <c r="CO312" s="773" t="s">
        <v>397</v>
      </c>
      <c r="CP312" s="773">
        <v>1224</v>
      </c>
      <c r="CQ312" s="773">
        <v>1224</v>
      </c>
      <c r="CR312" s="772">
        <v>1224</v>
      </c>
      <c r="CS312" s="869"/>
      <c r="CT312" s="782" t="s">
        <v>308</v>
      </c>
      <c r="CU312" s="783"/>
      <c r="CV312" s="776"/>
      <c r="CW312" s="776"/>
      <c r="CX312" s="782">
        <v>46275</v>
      </c>
      <c r="CY312" s="870" t="s">
        <v>848</v>
      </c>
      <c r="CZ312" s="870" t="s">
        <v>308</v>
      </c>
      <c r="DA312" s="871">
        <v>46273</v>
      </c>
      <c r="DB312" s="871" t="s">
        <v>633</v>
      </c>
      <c r="DC312" s="871" t="s">
        <v>634</v>
      </c>
      <c r="DD312" s="871">
        <v>46275</v>
      </c>
      <c r="DE312" s="871" t="s">
        <v>397</v>
      </c>
      <c r="DF312" s="871" t="s">
        <v>397</v>
      </c>
      <c r="DG312" s="871" t="s">
        <v>397</v>
      </c>
      <c r="DH312" s="872">
        <v>0</v>
      </c>
      <c r="DI312" s="776">
        <v>46272</v>
      </c>
      <c r="DJ312" s="776" t="s">
        <v>397</v>
      </c>
      <c r="DK312" s="776">
        <v>46276</v>
      </c>
      <c r="DL312" s="776">
        <v>46325</v>
      </c>
      <c r="DM312" s="776">
        <v>46300</v>
      </c>
      <c r="DN312" s="776">
        <v>46300</v>
      </c>
      <c r="DO312" s="873" t="s">
        <v>308</v>
      </c>
      <c r="DP312" s="774">
        <v>46346</v>
      </c>
      <c r="DQ312" s="774">
        <v>46325</v>
      </c>
      <c r="DR312" s="774">
        <v>46325</v>
      </c>
      <c r="DS312" s="872">
        <v>46346</v>
      </c>
      <c r="DT312" s="752">
        <v>46325</v>
      </c>
      <c r="DU312" s="753">
        <v>-16</v>
      </c>
      <c r="DV312" s="753" t="s">
        <v>308</v>
      </c>
      <c r="DW312" s="754">
        <v>46307</v>
      </c>
      <c r="DX312" s="755">
        <v>46309</v>
      </c>
      <c r="DY312" s="754" t="e">
        <v>#VALUE!</v>
      </c>
      <c r="DZ312" s="754" t="e">
        <v>#VALUE!</v>
      </c>
      <c r="EA312" s="754"/>
      <c r="EB312" s="754"/>
      <c r="HA312" s="756" t="s">
        <v>397</v>
      </c>
      <c r="HB312" s="756" t="s">
        <v>397</v>
      </c>
      <c r="HC312" s="756" t="s">
        <v>397</v>
      </c>
      <c r="HD312" s="756" t="s">
        <v>397</v>
      </c>
      <c r="HE312" s="756" t="s">
        <v>397</v>
      </c>
      <c r="HF312" s="756" t="s">
        <v>397</v>
      </c>
      <c r="HG312" s="756" t="s">
        <v>397</v>
      </c>
      <c r="HH312" s="756" t="s">
        <v>397</v>
      </c>
      <c r="HI312" s="756" t="s">
        <v>397</v>
      </c>
      <c r="HJ312" s="756" t="s">
        <v>397</v>
      </c>
      <c r="HK312"/>
      <c r="HL312"/>
      <c r="HM312"/>
      <c r="HN312" s="756" t="str">
        <f t="shared" si="9"/>
        <v>AUTO PRINT</v>
      </c>
      <c r="HO312"/>
      <c r="HP312" s="757" t="s">
        <v>572</v>
      </c>
      <c r="HQ312" s="757" t="s">
        <v>572</v>
      </c>
      <c r="HR312" s="757" t="s">
        <v>572</v>
      </c>
      <c r="HS312"/>
      <c r="HW312" s="758"/>
      <c r="HX312"/>
      <c r="HY312" s="759" t="s">
        <v>572</v>
      </c>
      <c r="HZ312" s="759" t="s">
        <v>572</v>
      </c>
      <c r="IA312" s="759" t="s">
        <v>572</v>
      </c>
      <c r="IC312" s="760" t="s">
        <v>572</v>
      </c>
      <c r="ID312" s="760" t="s">
        <v>572</v>
      </c>
      <c r="IE312" s="760" t="s">
        <v>572</v>
      </c>
      <c r="IF312" s="761" t="s">
        <v>572</v>
      </c>
      <c r="IG312" s="619" t="str">
        <f t="shared" si="10"/>
        <v>IN HOUSE (MANUAL)</v>
      </c>
      <c r="II312" s="761" t="s">
        <v>572</v>
      </c>
      <c r="IK312" s="761" t="str">
        <f>IFERROR(VLOOKUP($M312,#REF!,13,0),"IN HOUSE (MANUAL)")</f>
        <v>IN HOUSE (MANUAL)</v>
      </c>
      <c r="IM312" s="760" t="s">
        <v>572</v>
      </c>
      <c r="IN312" s="760" t="s">
        <v>572</v>
      </c>
      <c r="IO312" s="760" t="s">
        <v>572</v>
      </c>
      <c r="IQ312" s="760" t="s">
        <v>572</v>
      </c>
      <c r="IR312" s="760" t="s">
        <v>572</v>
      </c>
      <c r="IT312" s="760" t="s">
        <v>572</v>
      </c>
      <c r="IV312" s="760" t="s">
        <v>572</v>
      </c>
      <c r="IW312" s="760" t="s">
        <v>572</v>
      </c>
      <c r="IY312" s="760" t="s">
        <v>572</v>
      </c>
      <c r="IZ312" s="760" t="s">
        <v>572</v>
      </c>
      <c r="JB312" s="760" t="s">
        <v>922</v>
      </c>
      <c r="JC312" s="760">
        <v>1224</v>
      </c>
      <c r="JE312" s="760" t="s">
        <v>572</v>
      </c>
      <c r="JF312" s="760" t="s">
        <v>572</v>
      </c>
    </row>
    <row r="313" spans="1:266" ht="17.25" customHeight="1" x14ac:dyDescent="0.35">
      <c r="A313" s="618" t="s">
        <v>1153</v>
      </c>
      <c r="B313" s="730">
        <v>139</v>
      </c>
      <c r="C313" s="730" t="s">
        <v>1085</v>
      </c>
      <c r="D313" s="730" t="s">
        <v>1085</v>
      </c>
      <c r="E313" s="730">
        <v>5</v>
      </c>
      <c r="F313" s="731" t="s">
        <v>767</v>
      </c>
      <c r="G313" s="732">
        <v>1</v>
      </c>
      <c r="H313" s="826">
        <v>46238</v>
      </c>
      <c r="I313" s="730">
        <v>42</v>
      </c>
      <c r="J313" s="730" t="s">
        <v>308</v>
      </c>
      <c r="K313" s="730">
        <v>44</v>
      </c>
      <c r="L313" s="730" t="s">
        <v>1154</v>
      </c>
      <c r="M313" s="868" t="s">
        <v>1153</v>
      </c>
      <c r="N313" s="868">
        <v>0</v>
      </c>
      <c r="O313" s="868" t="s">
        <v>390</v>
      </c>
      <c r="P313" s="868">
        <v>0</v>
      </c>
      <c r="Q313" s="868" t="s">
        <v>390</v>
      </c>
      <c r="R313" s="868" t="s">
        <v>170</v>
      </c>
      <c r="S313" s="868"/>
      <c r="T313" s="868" t="s">
        <v>1120</v>
      </c>
      <c r="U313" s="868">
        <v>411</v>
      </c>
      <c r="V313" s="868" t="s">
        <v>308</v>
      </c>
      <c r="W313" s="868"/>
      <c r="X313" s="868"/>
      <c r="Y313" s="868"/>
      <c r="Z313" s="885"/>
      <c r="AA313" s="868" t="s">
        <v>309</v>
      </c>
      <c r="AB313" s="868" t="s">
        <v>750</v>
      </c>
      <c r="AC313" s="868" t="s">
        <v>842</v>
      </c>
      <c r="AD313" s="868">
        <v>1278</v>
      </c>
      <c r="AE313" s="864">
        <v>1278</v>
      </c>
      <c r="AF313" s="776">
        <v>46272</v>
      </c>
      <c r="AG313" s="777"/>
      <c r="AH313" s="777"/>
      <c r="AI313" s="777" t="s">
        <v>308</v>
      </c>
      <c r="AJ313" s="778">
        <v>40</v>
      </c>
      <c r="AK313" s="779"/>
      <c r="AL313" s="778"/>
      <c r="AM313" s="780">
        <v>1278</v>
      </c>
      <c r="AN313" s="780"/>
      <c r="AO313" s="780"/>
      <c r="AP313" s="780"/>
      <c r="AQ313" s="780"/>
      <c r="AR313" s="780"/>
      <c r="AS313" s="780"/>
      <c r="AT313" s="780"/>
      <c r="AU313" s="780"/>
      <c r="AV313" s="780"/>
      <c r="AW313" s="780"/>
      <c r="AX313" s="780"/>
      <c r="AY313" s="780"/>
      <c r="AZ313" s="780"/>
      <c r="BA313" s="780"/>
      <c r="BB313" s="780">
        <v>0</v>
      </c>
      <c r="BC313" s="780">
        <v>1278</v>
      </c>
      <c r="BD313" s="780">
        <v>0</v>
      </c>
      <c r="BE313" s="780">
        <v>0</v>
      </c>
      <c r="BF313" s="780">
        <v>0</v>
      </c>
      <c r="BG313" s="780">
        <v>0</v>
      </c>
      <c r="BH313" s="780">
        <v>0</v>
      </c>
      <c r="BI313" s="780">
        <v>1278</v>
      </c>
      <c r="BJ313" s="780"/>
      <c r="BK313" s="780">
        <v>0</v>
      </c>
      <c r="BL313" s="780"/>
      <c r="BM313" s="780"/>
      <c r="BN313" s="780" t="s">
        <v>308</v>
      </c>
      <c r="BO313" s="780" t="s">
        <v>308</v>
      </c>
      <c r="BP313" s="780" t="s">
        <v>308</v>
      </c>
      <c r="BQ313" s="780" t="s">
        <v>308</v>
      </c>
      <c r="BR313" s="780"/>
      <c r="BS313" s="780" t="s">
        <v>397</v>
      </c>
      <c r="BT313" s="780"/>
      <c r="BU313" s="780" t="s">
        <v>579</v>
      </c>
      <c r="BV313" s="780"/>
      <c r="BW313" s="780"/>
      <c r="BX313" s="780"/>
      <c r="BY313" s="780"/>
      <c r="BZ313" s="780"/>
      <c r="CA313" s="780"/>
      <c r="CB313" s="780"/>
      <c r="CC313" s="780"/>
      <c r="CD313" s="780"/>
      <c r="CE313" s="780"/>
      <c r="CF313" s="780"/>
      <c r="CG313" s="780"/>
      <c r="CH313" s="780"/>
      <c r="CI313" s="780"/>
      <c r="CJ313" s="780"/>
      <c r="CK313" s="773"/>
      <c r="CL313" s="773" t="s">
        <v>397</v>
      </c>
      <c r="CM313" s="773">
        <v>1278</v>
      </c>
      <c r="CN313" s="773">
        <v>1278</v>
      </c>
      <c r="CO313" s="773" t="s">
        <v>397</v>
      </c>
      <c r="CP313" s="773">
        <v>1278</v>
      </c>
      <c r="CQ313" s="773">
        <v>1278</v>
      </c>
      <c r="CR313" s="772">
        <v>1278</v>
      </c>
      <c r="CS313" s="869"/>
      <c r="CT313" s="782" t="s">
        <v>308</v>
      </c>
      <c r="CU313" s="783"/>
      <c r="CV313" s="776"/>
      <c r="CW313" s="776"/>
      <c r="CX313" s="782">
        <v>46272</v>
      </c>
      <c r="CY313" s="870" t="s">
        <v>1126</v>
      </c>
      <c r="CZ313" s="870" t="s">
        <v>308</v>
      </c>
      <c r="DA313" s="871">
        <v>46269</v>
      </c>
      <c r="DB313" s="871" t="s">
        <v>633</v>
      </c>
      <c r="DC313" s="871" t="s">
        <v>634</v>
      </c>
      <c r="DD313" s="871" t="s">
        <v>390</v>
      </c>
      <c r="DE313" s="871" t="s">
        <v>397</v>
      </c>
      <c r="DF313" s="871" t="s">
        <v>397</v>
      </c>
      <c r="DG313" s="871" t="s">
        <v>397</v>
      </c>
      <c r="DH313" s="872">
        <v>0</v>
      </c>
      <c r="DI313" s="776" t="s">
        <v>390</v>
      </c>
      <c r="DJ313" s="776" t="s">
        <v>397</v>
      </c>
      <c r="DK313" s="776" t="s">
        <v>390</v>
      </c>
      <c r="DL313" s="776">
        <v>46293</v>
      </c>
      <c r="DM313" s="776">
        <v>46302</v>
      </c>
      <c r="DN313" s="776">
        <v>46302</v>
      </c>
      <c r="DO313" s="873" t="s">
        <v>308</v>
      </c>
      <c r="DP313" s="774">
        <v>46325</v>
      </c>
      <c r="DQ313" s="774">
        <v>46325</v>
      </c>
      <c r="DR313" s="774">
        <v>46325</v>
      </c>
      <c r="DS313" s="872">
        <v>46325</v>
      </c>
      <c r="DT313" s="752">
        <v>46325</v>
      </c>
      <c r="DU313" s="753">
        <v>-15</v>
      </c>
      <c r="DV313" s="753" t="s">
        <v>308</v>
      </c>
      <c r="DW313" s="754">
        <v>46309</v>
      </c>
      <c r="DX313" s="755">
        <v>46310</v>
      </c>
      <c r="DY313" s="754" t="e">
        <v>#VALUE!</v>
      </c>
      <c r="DZ313" s="754" t="e">
        <v>#VALUE!</v>
      </c>
      <c r="EA313" s="754"/>
      <c r="EB313" s="754"/>
      <c r="HA313" s="756" t="s">
        <v>397</v>
      </c>
      <c r="HB313" s="756" t="s">
        <v>397</v>
      </c>
      <c r="HC313" s="756" t="s">
        <v>397</v>
      </c>
      <c r="HD313" s="756" t="s">
        <v>397</v>
      </c>
      <c r="HE313" s="756" t="s">
        <v>397</v>
      </c>
      <c r="HF313" s="756" t="s">
        <v>397</v>
      </c>
      <c r="HG313" s="756" t="s">
        <v>397</v>
      </c>
      <c r="HH313" s="756" t="s">
        <v>397</v>
      </c>
      <c r="HI313" s="756" t="s">
        <v>397</v>
      </c>
      <c r="HJ313" s="756" t="s">
        <v>397</v>
      </c>
      <c r="HK313"/>
      <c r="HL313"/>
      <c r="HM313"/>
      <c r="HN313" s="756" t="str">
        <f t="shared" si="9"/>
        <v>AUTO PRINT</v>
      </c>
      <c r="HO313"/>
      <c r="HP313" s="757" t="s">
        <v>572</v>
      </c>
      <c r="HQ313" s="757" t="s">
        <v>572</v>
      </c>
      <c r="HR313" s="757" t="s">
        <v>572</v>
      </c>
      <c r="HS313"/>
      <c r="HW313" s="758"/>
      <c r="HX313"/>
      <c r="HY313" s="759" t="s">
        <v>572</v>
      </c>
      <c r="HZ313" s="759" t="s">
        <v>572</v>
      </c>
      <c r="IA313" s="759" t="s">
        <v>572</v>
      </c>
      <c r="IC313" s="760" t="s">
        <v>572</v>
      </c>
      <c r="ID313" s="760" t="s">
        <v>572</v>
      </c>
      <c r="IE313" s="760" t="s">
        <v>572</v>
      </c>
      <c r="IF313" s="761" t="s">
        <v>572</v>
      </c>
      <c r="IG313" s="619" t="str">
        <f t="shared" si="10"/>
        <v>IN HOUSE (MANUAL)</v>
      </c>
      <c r="II313" s="761" t="s">
        <v>572</v>
      </c>
      <c r="IK313" s="761" t="str">
        <f>IFERROR(VLOOKUP($M313,#REF!,13,0),"IN HOUSE (MANUAL)")</f>
        <v>IN HOUSE (MANUAL)</v>
      </c>
      <c r="IM313" s="760" t="s">
        <v>572</v>
      </c>
      <c r="IN313" s="760" t="s">
        <v>572</v>
      </c>
      <c r="IO313" s="760" t="s">
        <v>572</v>
      </c>
      <c r="IQ313" s="760" t="s">
        <v>572</v>
      </c>
      <c r="IR313" s="760" t="s">
        <v>572</v>
      </c>
      <c r="IT313" s="760" t="s">
        <v>572</v>
      </c>
      <c r="IV313" s="760" t="s">
        <v>572</v>
      </c>
      <c r="IW313" s="760" t="s">
        <v>572</v>
      </c>
      <c r="IY313" s="760" t="s">
        <v>572</v>
      </c>
      <c r="IZ313" s="760" t="s">
        <v>572</v>
      </c>
      <c r="JB313" s="760" t="s">
        <v>922</v>
      </c>
      <c r="JC313" s="760">
        <v>1278</v>
      </c>
      <c r="JE313" s="760" t="s">
        <v>572</v>
      </c>
      <c r="JF313" s="760" t="s">
        <v>572</v>
      </c>
    </row>
    <row r="314" spans="1:266" ht="17.25" customHeight="1" x14ac:dyDescent="0.35">
      <c r="A314" s="618" t="s">
        <v>1155</v>
      </c>
      <c r="B314" s="730">
        <v>140</v>
      </c>
      <c r="C314" s="730" t="s">
        <v>1085</v>
      </c>
      <c r="D314" s="730" t="s">
        <v>1085</v>
      </c>
      <c r="E314" s="730">
        <v>5</v>
      </c>
      <c r="F314" s="731" t="s">
        <v>767</v>
      </c>
      <c r="G314" s="732">
        <v>1</v>
      </c>
      <c r="H314" s="826">
        <v>46238</v>
      </c>
      <c r="I314" s="730">
        <v>42</v>
      </c>
      <c r="J314" s="730" t="s">
        <v>308</v>
      </c>
      <c r="K314" s="730">
        <v>44</v>
      </c>
      <c r="L314" s="730" t="s">
        <v>1156</v>
      </c>
      <c r="M314" s="868" t="s">
        <v>1155</v>
      </c>
      <c r="N314" s="868">
        <v>0</v>
      </c>
      <c r="O314" s="868" t="s">
        <v>390</v>
      </c>
      <c r="P314" s="868">
        <v>0</v>
      </c>
      <c r="Q314" s="868" t="s">
        <v>390</v>
      </c>
      <c r="R314" s="868" t="s">
        <v>170</v>
      </c>
      <c r="S314" s="868"/>
      <c r="T314" s="868" t="s">
        <v>761</v>
      </c>
      <c r="U314" s="868">
        <v>411</v>
      </c>
      <c r="V314" s="868" t="s">
        <v>308</v>
      </c>
      <c r="W314" s="868"/>
      <c r="X314" s="868"/>
      <c r="Y314" s="868"/>
      <c r="Z314" s="885"/>
      <c r="AA314" s="868" t="s">
        <v>309</v>
      </c>
      <c r="AB314" s="868" t="s">
        <v>750</v>
      </c>
      <c r="AC314" s="868" t="s">
        <v>842</v>
      </c>
      <c r="AD314" s="868">
        <v>618</v>
      </c>
      <c r="AE314" s="864">
        <v>618</v>
      </c>
      <c r="AF314" s="776">
        <v>46272</v>
      </c>
      <c r="AG314" s="777"/>
      <c r="AH314" s="777"/>
      <c r="AI314" s="777" t="s">
        <v>308</v>
      </c>
      <c r="AJ314" s="778">
        <v>41</v>
      </c>
      <c r="AK314" s="779"/>
      <c r="AL314" s="778"/>
      <c r="AM314" s="780">
        <v>618</v>
      </c>
      <c r="AN314" s="780"/>
      <c r="AO314" s="780"/>
      <c r="AP314" s="780"/>
      <c r="AQ314" s="780"/>
      <c r="AR314" s="780"/>
      <c r="AS314" s="780"/>
      <c r="AT314" s="780"/>
      <c r="AU314" s="780"/>
      <c r="AV314" s="780"/>
      <c r="AW314" s="780"/>
      <c r="AX314" s="780"/>
      <c r="AY314" s="780"/>
      <c r="AZ314" s="780"/>
      <c r="BA314" s="780"/>
      <c r="BB314" s="780">
        <v>0</v>
      </c>
      <c r="BC314" s="780">
        <v>618</v>
      </c>
      <c r="BD314" s="780">
        <v>0</v>
      </c>
      <c r="BE314" s="780">
        <v>0</v>
      </c>
      <c r="BF314" s="780">
        <v>0</v>
      </c>
      <c r="BG314" s="780">
        <v>0</v>
      </c>
      <c r="BH314" s="780">
        <v>0</v>
      </c>
      <c r="BI314" s="780">
        <v>618</v>
      </c>
      <c r="BJ314" s="780"/>
      <c r="BK314" s="780">
        <v>0</v>
      </c>
      <c r="BL314" s="780"/>
      <c r="BM314" s="780"/>
      <c r="BN314" s="780" t="s">
        <v>308</v>
      </c>
      <c r="BO314" s="780" t="s">
        <v>308</v>
      </c>
      <c r="BP314" s="780" t="s">
        <v>308</v>
      </c>
      <c r="BQ314" s="780" t="s">
        <v>308</v>
      </c>
      <c r="BR314" s="780"/>
      <c r="BS314" s="780" t="s">
        <v>397</v>
      </c>
      <c r="BT314" s="780"/>
      <c r="BU314" s="780" t="s">
        <v>579</v>
      </c>
      <c r="BV314" s="780"/>
      <c r="BW314" s="780"/>
      <c r="BX314" s="780"/>
      <c r="BY314" s="780"/>
      <c r="BZ314" s="780"/>
      <c r="CA314" s="780"/>
      <c r="CB314" s="780"/>
      <c r="CC314" s="780"/>
      <c r="CD314" s="780"/>
      <c r="CE314" s="780"/>
      <c r="CF314" s="780"/>
      <c r="CG314" s="780"/>
      <c r="CH314" s="780"/>
      <c r="CI314" s="780"/>
      <c r="CJ314" s="780"/>
      <c r="CK314" s="773"/>
      <c r="CL314" s="773" t="s">
        <v>397</v>
      </c>
      <c r="CM314" s="773">
        <v>618</v>
      </c>
      <c r="CN314" s="773">
        <v>618</v>
      </c>
      <c r="CO314" s="773" t="s">
        <v>397</v>
      </c>
      <c r="CP314" s="773">
        <v>618</v>
      </c>
      <c r="CQ314" s="773">
        <v>618</v>
      </c>
      <c r="CR314" s="772">
        <v>618</v>
      </c>
      <c r="CS314" s="869"/>
      <c r="CT314" s="782" t="s">
        <v>308</v>
      </c>
      <c r="CU314" s="783"/>
      <c r="CV314" s="776"/>
      <c r="CW314" s="776"/>
      <c r="CX314" s="782">
        <v>46272</v>
      </c>
      <c r="CY314" s="870" t="s">
        <v>1126</v>
      </c>
      <c r="CZ314" s="870" t="s">
        <v>308</v>
      </c>
      <c r="DA314" s="871">
        <v>46269</v>
      </c>
      <c r="DB314" s="871" t="s">
        <v>633</v>
      </c>
      <c r="DC314" s="871" t="s">
        <v>634</v>
      </c>
      <c r="DD314" s="871" t="s">
        <v>390</v>
      </c>
      <c r="DE314" s="871" t="s">
        <v>397</v>
      </c>
      <c r="DF314" s="871" t="s">
        <v>397</v>
      </c>
      <c r="DG314" s="871" t="s">
        <v>397</v>
      </c>
      <c r="DH314" s="872">
        <v>0</v>
      </c>
      <c r="DI314" s="776" t="s">
        <v>390</v>
      </c>
      <c r="DJ314" s="776" t="s">
        <v>397</v>
      </c>
      <c r="DK314" s="776" t="s">
        <v>390</v>
      </c>
      <c r="DL314" s="776">
        <v>46293</v>
      </c>
      <c r="DM314" s="776">
        <v>46303</v>
      </c>
      <c r="DN314" s="776">
        <v>46303</v>
      </c>
      <c r="DO314" s="873" t="s">
        <v>308</v>
      </c>
      <c r="DP314" s="774">
        <v>46325</v>
      </c>
      <c r="DQ314" s="774">
        <v>46325</v>
      </c>
      <c r="DR314" s="774">
        <v>46325</v>
      </c>
      <c r="DS314" s="872">
        <v>46325</v>
      </c>
      <c r="DT314" s="752">
        <v>46325</v>
      </c>
      <c r="DU314" s="753">
        <v>-15</v>
      </c>
      <c r="DV314" s="753" t="s">
        <v>308</v>
      </c>
      <c r="DW314" s="754">
        <v>46310</v>
      </c>
      <c r="DX314" s="755">
        <v>46310</v>
      </c>
      <c r="DY314" s="754" t="e">
        <v>#VALUE!</v>
      </c>
      <c r="DZ314" s="754" t="e">
        <v>#VALUE!</v>
      </c>
      <c r="EA314" s="754"/>
      <c r="EB314" s="754"/>
      <c r="HA314" s="756" t="s">
        <v>397</v>
      </c>
      <c r="HB314" s="756" t="s">
        <v>397</v>
      </c>
      <c r="HC314" s="756" t="s">
        <v>397</v>
      </c>
      <c r="HD314" s="756" t="s">
        <v>397</v>
      </c>
      <c r="HE314" s="756" t="s">
        <v>397</v>
      </c>
      <c r="HF314" s="756" t="s">
        <v>397</v>
      </c>
      <c r="HG314" s="756" t="s">
        <v>397</v>
      </c>
      <c r="HH314" s="756" t="s">
        <v>397</v>
      </c>
      <c r="HI314" s="756" t="s">
        <v>397</v>
      </c>
      <c r="HJ314" s="756" t="s">
        <v>397</v>
      </c>
      <c r="HK314"/>
      <c r="HL314"/>
      <c r="HM314"/>
      <c r="HN314" s="756" t="str">
        <f t="shared" si="9"/>
        <v>AUTO PRINT</v>
      </c>
      <c r="HO314"/>
      <c r="HP314" s="757" t="s">
        <v>572</v>
      </c>
      <c r="HQ314" s="757" t="s">
        <v>572</v>
      </c>
      <c r="HR314" s="757" t="s">
        <v>572</v>
      </c>
      <c r="HS314"/>
      <c r="HW314" s="758"/>
      <c r="HX314"/>
      <c r="HY314" s="759" t="s">
        <v>572</v>
      </c>
      <c r="HZ314" s="759" t="s">
        <v>572</v>
      </c>
      <c r="IA314" s="759" t="s">
        <v>572</v>
      </c>
      <c r="IC314" s="760" t="s">
        <v>572</v>
      </c>
      <c r="ID314" s="760" t="s">
        <v>572</v>
      </c>
      <c r="IE314" s="760" t="s">
        <v>572</v>
      </c>
      <c r="IF314" s="761" t="s">
        <v>572</v>
      </c>
      <c r="IG314" s="619" t="str">
        <f t="shared" si="10"/>
        <v>IN HOUSE (MANUAL)</v>
      </c>
      <c r="II314" s="761" t="s">
        <v>572</v>
      </c>
      <c r="IK314" s="761" t="str">
        <f>IFERROR(VLOOKUP($M314,#REF!,13,0),"IN HOUSE (MANUAL)")</f>
        <v>IN HOUSE (MANUAL)</v>
      </c>
      <c r="IM314" s="760" t="s">
        <v>572</v>
      </c>
      <c r="IN314" s="760" t="s">
        <v>572</v>
      </c>
      <c r="IO314" s="760" t="s">
        <v>572</v>
      </c>
      <c r="IQ314" s="760" t="s">
        <v>572</v>
      </c>
      <c r="IR314" s="760" t="s">
        <v>572</v>
      </c>
      <c r="IT314" s="760" t="s">
        <v>572</v>
      </c>
      <c r="IV314" s="760" t="s">
        <v>572</v>
      </c>
      <c r="IW314" s="760" t="s">
        <v>572</v>
      </c>
      <c r="IY314" s="760" t="s">
        <v>572</v>
      </c>
      <c r="IZ314" s="760" t="s">
        <v>572</v>
      </c>
      <c r="JB314" s="760" t="s">
        <v>922</v>
      </c>
      <c r="JC314" s="760">
        <v>618</v>
      </c>
      <c r="JE314" s="760" t="s">
        <v>572</v>
      </c>
      <c r="JF314" s="760" t="s">
        <v>572</v>
      </c>
    </row>
    <row r="315" spans="1:266" ht="17.25" customHeight="1" x14ac:dyDescent="0.35">
      <c r="A315" s="618" t="s">
        <v>1157</v>
      </c>
      <c r="B315" s="730">
        <v>141</v>
      </c>
      <c r="C315" s="730" t="s">
        <v>1085</v>
      </c>
      <c r="D315" s="730" t="s">
        <v>1085</v>
      </c>
      <c r="E315" s="730">
        <v>5</v>
      </c>
      <c r="F315" s="731" t="s">
        <v>961</v>
      </c>
      <c r="G315" s="732">
        <v>1</v>
      </c>
      <c r="H315" s="826">
        <v>46258</v>
      </c>
      <c r="I315" s="730">
        <v>42</v>
      </c>
      <c r="J315" s="730" t="s">
        <v>308</v>
      </c>
      <c r="K315" s="730">
        <v>44</v>
      </c>
      <c r="L315" s="730" t="s">
        <v>1158</v>
      </c>
      <c r="M315" s="868" t="s">
        <v>1157</v>
      </c>
      <c r="N315" s="868">
        <v>0</v>
      </c>
      <c r="O315" s="868" t="s">
        <v>390</v>
      </c>
      <c r="P315" s="868">
        <v>0</v>
      </c>
      <c r="Q315" s="868" t="s">
        <v>390</v>
      </c>
      <c r="R315" s="868" t="s">
        <v>170</v>
      </c>
      <c r="S315" s="868"/>
      <c r="T315" s="868" t="s">
        <v>1159</v>
      </c>
      <c r="U315" s="868">
        <v>411</v>
      </c>
      <c r="V315" s="868" t="s">
        <v>308</v>
      </c>
      <c r="W315" s="868"/>
      <c r="X315" s="868"/>
      <c r="Y315" s="868"/>
      <c r="Z315" s="885"/>
      <c r="AA315" s="868" t="s">
        <v>309</v>
      </c>
      <c r="AB315" s="868" t="s">
        <v>750</v>
      </c>
      <c r="AC315" s="868" t="s">
        <v>802</v>
      </c>
      <c r="AD315" s="868">
        <v>804</v>
      </c>
      <c r="AE315" s="864">
        <v>804</v>
      </c>
      <c r="AF315" s="776">
        <v>46288</v>
      </c>
      <c r="AG315" s="777"/>
      <c r="AH315" s="777"/>
      <c r="AI315" s="777" t="s">
        <v>308</v>
      </c>
      <c r="AJ315" s="778">
        <v>42</v>
      </c>
      <c r="AK315" s="779"/>
      <c r="AL315" s="778"/>
      <c r="AM315" s="780">
        <v>804</v>
      </c>
      <c r="AN315" s="780"/>
      <c r="AO315" s="780"/>
      <c r="AP315" s="780"/>
      <c r="AQ315" s="780"/>
      <c r="AR315" s="780"/>
      <c r="AS315" s="780"/>
      <c r="AT315" s="780"/>
      <c r="AU315" s="780"/>
      <c r="AV315" s="780"/>
      <c r="AW315" s="780"/>
      <c r="AX315" s="780"/>
      <c r="AY315" s="780"/>
      <c r="AZ315" s="780"/>
      <c r="BA315" s="780"/>
      <c r="BB315" s="780">
        <v>0</v>
      </c>
      <c r="BC315" s="780">
        <v>804</v>
      </c>
      <c r="BD315" s="780">
        <v>0</v>
      </c>
      <c r="BE315" s="780">
        <v>0</v>
      </c>
      <c r="BF315" s="780">
        <v>0</v>
      </c>
      <c r="BG315" s="780">
        <v>0</v>
      </c>
      <c r="BH315" s="780">
        <v>0</v>
      </c>
      <c r="BI315" s="780">
        <v>804</v>
      </c>
      <c r="BJ315" s="780"/>
      <c r="BK315" s="780">
        <v>0</v>
      </c>
      <c r="BL315" s="780"/>
      <c r="BM315" s="780"/>
      <c r="BN315" s="780" t="s">
        <v>308</v>
      </c>
      <c r="BO315" s="780" t="s">
        <v>308</v>
      </c>
      <c r="BP315" s="780" t="s">
        <v>308</v>
      </c>
      <c r="BQ315" s="780" t="s">
        <v>308</v>
      </c>
      <c r="BR315" s="780"/>
      <c r="BS315" s="780" t="s">
        <v>397</v>
      </c>
      <c r="BT315" s="780"/>
      <c r="BU315" s="780" t="s">
        <v>579</v>
      </c>
      <c r="BV315" s="780"/>
      <c r="BW315" s="780"/>
      <c r="BX315" s="780"/>
      <c r="BY315" s="780"/>
      <c r="BZ315" s="780"/>
      <c r="CA315" s="780"/>
      <c r="CB315" s="780"/>
      <c r="CC315" s="780"/>
      <c r="CD315" s="780"/>
      <c r="CE315" s="780"/>
      <c r="CF315" s="780"/>
      <c r="CG315" s="780"/>
      <c r="CH315" s="780"/>
      <c r="CI315" s="780"/>
      <c r="CJ315" s="780"/>
      <c r="CK315" s="773"/>
      <c r="CL315" s="773" t="s">
        <v>397</v>
      </c>
      <c r="CM315" s="773">
        <v>804</v>
      </c>
      <c r="CN315" s="773">
        <v>804</v>
      </c>
      <c r="CO315" s="773" t="s">
        <v>397</v>
      </c>
      <c r="CP315" s="773">
        <v>804</v>
      </c>
      <c r="CQ315" s="773">
        <v>804</v>
      </c>
      <c r="CR315" s="772">
        <v>804</v>
      </c>
      <c r="CS315" s="869"/>
      <c r="CT315" s="782" t="s">
        <v>308</v>
      </c>
      <c r="CU315" s="783"/>
      <c r="CV315" s="776"/>
      <c r="CW315" s="776"/>
      <c r="CX315" s="782">
        <v>46288</v>
      </c>
      <c r="CY315" s="870" t="s">
        <v>848</v>
      </c>
      <c r="CZ315" s="870" t="s">
        <v>308</v>
      </c>
      <c r="DA315" s="871">
        <v>46286</v>
      </c>
      <c r="DB315" s="871" t="s">
        <v>633</v>
      </c>
      <c r="DC315" s="871" t="s">
        <v>634</v>
      </c>
      <c r="DD315" s="871">
        <v>46288</v>
      </c>
      <c r="DE315" s="871" t="s">
        <v>397</v>
      </c>
      <c r="DF315" s="871" t="s">
        <v>397</v>
      </c>
      <c r="DG315" s="871" t="s">
        <v>397</v>
      </c>
      <c r="DH315" s="872" t="s">
        <v>308</v>
      </c>
      <c r="DI315" s="776">
        <v>46286</v>
      </c>
      <c r="DJ315" s="776" t="s">
        <v>397</v>
      </c>
      <c r="DK315" s="776">
        <v>46288</v>
      </c>
      <c r="DL315" s="776">
        <v>46304</v>
      </c>
      <c r="DM315" s="776">
        <v>46304</v>
      </c>
      <c r="DN315" s="776">
        <v>46304</v>
      </c>
      <c r="DO315" s="873" t="s">
        <v>308</v>
      </c>
      <c r="DP315" s="774">
        <v>46325</v>
      </c>
      <c r="DQ315" s="774">
        <v>46325</v>
      </c>
      <c r="DR315" s="774">
        <v>46325</v>
      </c>
      <c r="DS315" s="872">
        <v>46325</v>
      </c>
      <c r="DT315" s="752">
        <v>46325</v>
      </c>
      <c r="DU315" s="753">
        <v>-14</v>
      </c>
      <c r="DV315" s="753" t="s">
        <v>308</v>
      </c>
      <c r="DW315" s="754">
        <v>46310</v>
      </c>
      <c r="DX315" s="755">
        <v>46311</v>
      </c>
      <c r="DY315" s="754" t="e">
        <v>#VALUE!</v>
      </c>
      <c r="DZ315" s="754" t="e">
        <v>#VALUE!</v>
      </c>
      <c r="EA315" s="754"/>
      <c r="EB315" s="754"/>
      <c r="HA315" s="756" t="s">
        <v>397</v>
      </c>
      <c r="HB315" s="756" t="s">
        <v>397</v>
      </c>
      <c r="HC315" s="756" t="s">
        <v>397</v>
      </c>
      <c r="HD315" s="756" t="s">
        <v>397</v>
      </c>
      <c r="HE315" s="756" t="s">
        <v>397</v>
      </c>
      <c r="HF315" s="756" t="s">
        <v>397</v>
      </c>
      <c r="HG315" s="756" t="s">
        <v>397</v>
      </c>
      <c r="HH315" s="756" t="s">
        <v>397</v>
      </c>
      <c r="HI315" s="756" t="s">
        <v>397</v>
      </c>
      <c r="HJ315" s="756" t="s">
        <v>397</v>
      </c>
      <c r="HK315"/>
      <c r="HL315"/>
      <c r="HM315"/>
      <c r="HN315" s="756" t="str">
        <f t="shared" si="9"/>
        <v>AUTO PRINT</v>
      </c>
      <c r="HO315"/>
      <c r="HP315" s="757" t="s">
        <v>572</v>
      </c>
      <c r="HQ315" s="757" t="s">
        <v>572</v>
      </c>
      <c r="HR315" s="757" t="s">
        <v>572</v>
      </c>
      <c r="HS315"/>
      <c r="HW315" s="758"/>
      <c r="HX315"/>
      <c r="HY315" s="759" t="s">
        <v>572</v>
      </c>
      <c r="HZ315" s="759" t="s">
        <v>572</v>
      </c>
      <c r="IA315" s="759" t="s">
        <v>572</v>
      </c>
      <c r="IC315" s="760" t="s">
        <v>572</v>
      </c>
      <c r="ID315" s="760" t="s">
        <v>572</v>
      </c>
      <c r="IE315" s="760" t="s">
        <v>572</v>
      </c>
      <c r="IF315" s="761" t="s">
        <v>572</v>
      </c>
      <c r="IG315" s="619" t="str">
        <f t="shared" si="10"/>
        <v>IN HOUSE (MANUAL)</v>
      </c>
      <c r="II315" s="761" t="s">
        <v>572</v>
      </c>
      <c r="IK315" s="761" t="str">
        <f>IFERROR(VLOOKUP($M315,#REF!,13,0),"IN HOUSE (MANUAL)")</f>
        <v>IN HOUSE (MANUAL)</v>
      </c>
      <c r="IM315" s="760" t="s">
        <v>572</v>
      </c>
      <c r="IN315" s="760" t="s">
        <v>572</v>
      </c>
      <c r="IO315" s="760" t="s">
        <v>572</v>
      </c>
      <c r="IQ315" s="760" t="s">
        <v>572</v>
      </c>
      <c r="IR315" s="760" t="s">
        <v>572</v>
      </c>
      <c r="IT315" s="760" t="s">
        <v>572</v>
      </c>
      <c r="IV315" s="760" t="s">
        <v>572</v>
      </c>
      <c r="IW315" s="760" t="s">
        <v>572</v>
      </c>
      <c r="IY315" s="760" t="s">
        <v>572</v>
      </c>
      <c r="IZ315" s="760" t="s">
        <v>572</v>
      </c>
      <c r="JB315" s="760" t="s">
        <v>572</v>
      </c>
      <c r="JC315" s="760">
        <v>804</v>
      </c>
      <c r="JE315" s="760" t="s">
        <v>572</v>
      </c>
      <c r="JF315" s="760" t="s">
        <v>572</v>
      </c>
    </row>
    <row r="316" spans="1:266" ht="17.25" customHeight="1" x14ac:dyDescent="0.35">
      <c r="A316" s="618" t="s">
        <v>1160</v>
      </c>
      <c r="B316" s="730">
        <v>142</v>
      </c>
      <c r="C316" s="730" t="s">
        <v>1085</v>
      </c>
      <c r="D316" s="730" t="s">
        <v>1085</v>
      </c>
      <c r="E316" s="730">
        <v>5</v>
      </c>
      <c r="F316" s="731" t="s">
        <v>574</v>
      </c>
      <c r="G316" s="732">
        <v>1</v>
      </c>
      <c r="H316" s="826">
        <v>46233</v>
      </c>
      <c r="I316" s="730">
        <v>43</v>
      </c>
      <c r="J316" s="730" t="s">
        <v>308</v>
      </c>
      <c r="K316" s="730">
        <v>44</v>
      </c>
      <c r="L316" s="730" t="s">
        <v>1161</v>
      </c>
      <c r="M316" s="868" t="s">
        <v>1160</v>
      </c>
      <c r="N316" s="868">
        <v>0</v>
      </c>
      <c r="O316" s="868" t="s">
        <v>390</v>
      </c>
      <c r="P316" s="868">
        <v>0</v>
      </c>
      <c r="Q316" s="868" t="s">
        <v>390</v>
      </c>
      <c r="R316" s="868" t="s">
        <v>170</v>
      </c>
      <c r="S316" s="868"/>
      <c r="T316" s="868" t="s">
        <v>764</v>
      </c>
      <c r="U316" s="868">
        <v>411</v>
      </c>
      <c r="V316" s="868" t="s">
        <v>308</v>
      </c>
      <c r="W316" s="868"/>
      <c r="X316" s="868"/>
      <c r="Y316" s="868"/>
      <c r="Z316" s="885"/>
      <c r="AA316" s="868" t="s">
        <v>309</v>
      </c>
      <c r="AB316" s="868" t="s">
        <v>750</v>
      </c>
      <c r="AC316" s="868" t="s">
        <v>751</v>
      </c>
      <c r="AD316" s="868">
        <v>474</v>
      </c>
      <c r="AE316" s="864">
        <v>474</v>
      </c>
      <c r="AF316" s="776">
        <v>46275</v>
      </c>
      <c r="AG316" s="777"/>
      <c r="AH316" s="777"/>
      <c r="AI316" s="777" t="s">
        <v>613</v>
      </c>
      <c r="AJ316" s="778">
        <v>43</v>
      </c>
      <c r="AK316" s="779"/>
      <c r="AL316" s="778"/>
      <c r="AM316" s="780">
        <v>474</v>
      </c>
      <c r="AN316" s="780"/>
      <c r="AO316" s="780"/>
      <c r="AP316" s="780"/>
      <c r="AQ316" s="780"/>
      <c r="AR316" s="780"/>
      <c r="AS316" s="780"/>
      <c r="AT316" s="780"/>
      <c r="AU316" s="780"/>
      <c r="AV316" s="780"/>
      <c r="AW316" s="780"/>
      <c r="AX316" s="780"/>
      <c r="AY316" s="780"/>
      <c r="AZ316" s="780"/>
      <c r="BA316" s="780"/>
      <c r="BB316" s="780">
        <v>0</v>
      </c>
      <c r="BC316" s="780">
        <v>474</v>
      </c>
      <c r="BD316" s="780">
        <v>0</v>
      </c>
      <c r="BE316" s="780">
        <v>0</v>
      </c>
      <c r="BF316" s="780">
        <v>0</v>
      </c>
      <c r="BG316" s="780">
        <v>0</v>
      </c>
      <c r="BH316" s="780">
        <v>0</v>
      </c>
      <c r="BI316" s="780">
        <v>474</v>
      </c>
      <c r="BJ316" s="780"/>
      <c r="BK316" s="780">
        <v>0</v>
      </c>
      <c r="BL316" s="780"/>
      <c r="BM316" s="780"/>
      <c r="BN316" s="780" t="s">
        <v>308</v>
      </c>
      <c r="BO316" s="780" t="s">
        <v>308</v>
      </c>
      <c r="BP316" s="780" t="s">
        <v>308</v>
      </c>
      <c r="BQ316" s="780" t="s">
        <v>308</v>
      </c>
      <c r="BR316" s="780"/>
      <c r="BS316" s="780" t="s">
        <v>397</v>
      </c>
      <c r="BT316" s="780"/>
      <c r="BU316" s="780" t="s">
        <v>579</v>
      </c>
      <c r="BV316" s="780"/>
      <c r="BW316" s="780"/>
      <c r="BX316" s="780"/>
      <c r="BY316" s="780"/>
      <c r="BZ316" s="780"/>
      <c r="CA316" s="780"/>
      <c r="CB316" s="780"/>
      <c r="CC316" s="780"/>
      <c r="CD316" s="780"/>
      <c r="CE316" s="780"/>
      <c r="CF316" s="780"/>
      <c r="CG316" s="780"/>
      <c r="CH316" s="780"/>
      <c r="CI316" s="780"/>
      <c r="CJ316" s="780"/>
      <c r="CK316" s="773"/>
      <c r="CL316" s="773" t="s">
        <v>397</v>
      </c>
      <c r="CM316" s="773">
        <v>474</v>
      </c>
      <c r="CN316" s="773">
        <v>474</v>
      </c>
      <c r="CO316" s="773" t="s">
        <v>397</v>
      </c>
      <c r="CP316" s="773">
        <v>474</v>
      </c>
      <c r="CQ316" s="773">
        <v>474</v>
      </c>
      <c r="CR316" s="772">
        <v>474</v>
      </c>
      <c r="CS316" s="869"/>
      <c r="CT316" s="782" t="s">
        <v>308</v>
      </c>
      <c r="CU316" s="783"/>
      <c r="CV316" s="776"/>
      <c r="CW316" s="776"/>
      <c r="CX316" s="782">
        <v>46275</v>
      </c>
      <c r="CY316" s="870" t="s">
        <v>848</v>
      </c>
      <c r="CZ316" s="870" t="s">
        <v>308</v>
      </c>
      <c r="DA316" s="871">
        <v>46273</v>
      </c>
      <c r="DB316" s="871" t="s">
        <v>633</v>
      </c>
      <c r="DC316" s="871" t="s">
        <v>634</v>
      </c>
      <c r="DD316" s="871">
        <v>46275</v>
      </c>
      <c r="DE316" s="871" t="s">
        <v>397</v>
      </c>
      <c r="DF316" s="871" t="s">
        <v>397</v>
      </c>
      <c r="DG316" s="871" t="s">
        <v>397</v>
      </c>
      <c r="DH316" s="872">
        <v>0</v>
      </c>
      <c r="DI316" s="776">
        <v>46272</v>
      </c>
      <c r="DJ316" s="776" t="s">
        <v>397</v>
      </c>
      <c r="DK316" s="776">
        <v>46276</v>
      </c>
      <c r="DL316" s="776">
        <v>46318</v>
      </c>
      <c r="DM316" s="776">
        <v>46307</v>
      </c>
      <c r="DN316" s="776">
        <v>46307</v>
      </c>
      <c r="DO316" s="873" t="s">
        <v>308</v>
      </c>
      <c r="DP316" s="774">
        <v>46332</v>
      </c>
      <c r="DQ316" s="774">
        <v>46325</v>
      </c>
      <c r="DR316" s="774">
        <v>46325</v>
      </c>
      <c r="DS316" s="872">
        <v>46332</v>
      </c>
      <c r="DT316" s="752">
        <v>46325</v>
      </c>
      <c r="DU316" s="753">
        <v>-11</v>
      </c>
      <c r="DV316" s="753" t="s">
        <v>308</v>
      </c>
      <c r="DW316" s="754">
        <v>46311</v>
      </c>
      <c r="DX316" s="755">
        <v>46314</v>
      </c>
      <c r="DY316" s="754" t="e">
        <v>#VALUE!</v>
      </c>
      <c r="DZ316" s="754" t="e">
        <v>#VALUE!</v>
      </c>
      <c r="EA316" s="754"/>
      <c r="EB316" s="754"/>
      <c r="HA316" s="756" t="s">
        <v>397</v>
      </c>
      <c r="HB316" s="756" t="s">
        <v>397</v>
      </c>
      <c r="HC316" s="756" t="s">
        <v>397</v>
      </c>
      <c r="HD316" s="756" t="s">
        <v>397</v>
      </c>
      <c r="HE316" s="756" t="s">
        <v>397</v>
      </c>
      <c r="HF316" s="756" t="s">
        <v>397</v>
      </c>
      <c r="HG316" s="756" t="s">
        <v>397</v>
      </c>
      <c r="HH316" s="756" t="s">
        <v>397</v>
      </c>
      <c r="HI316" s="756" t="s">
        <v>397</v>
      </c>
      <c r="HJ316" s="756" t="s">
        <v>397</v>
      </c>
      <c r="HK316"/>
      <c r="HL316"/>
      <c r="HM316"/>
      <c r="HN316" s="756" t="str">
        <f t="shared" si="9"/>
        <v>AUTO PRINT</v>
      </c>
      <c r="HO316"/>
      <c r="HP316" s="757" t="s">
        <v>572</v>
      </c>
      <c r="HQ316" s="757" t="s">
        <v>572</v>
      </c>
      <c r="HR316" s="757" t="s">
        <v>572</v>
      </c>
      <c r="HS316"/>
      <c r="HW316" s="758"/>
      <c r="HX316"/>
      <c r="HY316" s="759" t="s">
        <v>572</v>
      </c>
      <c r="HZ316" s="759" t="s">
        <v>572</v>
      </c>
      <c r="IA316" s="759" t="s">
        <v>572</v>
      </c>
      <c r="IC316" s="760" t="s">
        <v>572</v>
      </c>
      <c r="ID316" s="760" t="s">
        <v>572</v>
      </c>
      <c r="IE316" s="760" t="s">
        <v>572</v>
      </c>
      <c r="IF316" s="761" t="s">
        <v>572</v>
      </c>
      <c r="IG316" s="619" t="str">
        <f t="shared" si="10"/>
        <v>IN HOUSE (MANUAL)</v>
      </c>
      <c r="II316" s="761" t="s">
        <v>572</v>
      </c>
      <c r="IK316" s="761" t="str">
        <f>IFERROR(VLOOKUP($M316,#REF!,13,0),"IN HOUSE (MANUAL)")</f>
        <v>IN HOUSE (MANUAL)</v>
      </c>
      <c r="IM316" s="760" t="s">
        <v>572</v>
      </c>
      <c r="IN316" s="760" t="s">
        <v>572</v>
      </c>
      <c r="IO316" s="760" t="s">
        <v>572</v>
      </c>
      <c r="IQ316" s="760" t="s">
        <v>572</v>
      </c>
      <c r="IR316" s="760" t="s">
        <v>572</v>
      </c>
      <c r="IT316" s="760" t="s">
        <v>572</v>
      </c>
      <c r="IV316" s="760" t="s">
        <v>572</v>
      </c>
      <c r="IW316" s="760" t="s">
        <v>572</v>
      </c>
      <c r="IY316" s="760" t="s">
        <v>572</v>
      </c>
      <c r="IZ316" s="760" t="s">
        <v>572</v>
      </c>
      <c r="JB316" s="760" t="s">
        <v>922</v>
      </c>
      <c r="JC316" s="760">
        <v>474</v>
      </c>
      <c r="JE316" s="760" t="s">
        <v>572</v>
      </c>
      <c r="JF316" s="760" t="s">
        <v>572</v>
      </c>
    </row>
    <row r="317" spans="1:266" ht="17.25" customHeight="1" x14ac:dyDescent="0.35">
      <c r="A317" s="618" t="s">
        <v>1162</v>
      </c>
      <c r="B317" s="730">
        <v>143</v>
      </c>
      <c r="C317" s="730" t="s">
        <v>1085</v>
      </c>
      <c r="D317" s="730" t="s">
        <v>1085</v>
      </c>
      <c r="E317" s="730">
        <v>5</v>
      </c>
      <c r="F317" s="731" t="s">
        <v>574</v>
      </c>
      <c r="G317" s="732">
        <v>1</v>
      </c>
      <c r="H317" s="826">
        <v>46261</v>
      </c>
      <c r="I317" s="730">
        <v>43</v>
      </c>
      <c r="J317" s="730" t="s">
        <v>308</v>
      </c>
      <c r="K317" s="730">
        <v>44</v>
      </c>
      <c r="L317" s="730" t="s">
        <v>1163</v>
      </c>
      <c r="M317" s="868" t="s">
        <v>1162</v>
      </c>
      <c r="N317" s="868">
        <v>0</v>
      </c>
      <c r="O317" s="868" t="s">
        <v>390</v>
      </c>
      <c r="P317" s="868">
        <v>0</v>
      </c>
      <c r="Q317" s="868" t="s">
        <v>390</v>
      </c>
      <c r="R317" s="868" t="s">
        <v>170</v>
      </c>
      <c r="S317" s="868"/>
      <c r="T317" s="868" t="s">
        <v>764</v>
      </c>
      <c r="U317" s="868">
        <v>411</v>
      </c>
      <c r="V317" s="868" t="s">
        <v>308</v>
      </c>
      <c r="W317" s="868"/>
      <c r="X317" s="868"/>
      <c r="Y317" s="868"/>
      <c r="Z317" s="885"/>
      <c r="AA317" s="868" t="s">
        <v>309</v>
      </c>
      <c r="AB317" s="868" t="s">
        <v>750</v>
      </c>
      <c r="AC317" s="868" t="s">
        <v>589</v>
      </c>
      <c r="AD317" s="868">
        <v>714</v>
      </c>
      <c r="AE317" s="864">
        <v>714</v>
      </c>
      <c r="AF317" s="776">
        <v>46288</v>
      </c>
      <c r="AG317" s="777"/>
      <c r="AH317" s="777"/>
      <c r="AI317" s="777" t="s">
        <v>308</v>
      </c>
      <c r="AJ317" s="778">
        <v>44</v>
      </c>
      <c r="AK317" s="779"/>
      <c r="AL317" s="778"/>
      <c r="AM317" s="780">
        <v>714</v>
      </c>
      <c r="AN317" s="780"/>
      <c r="AO317" s="780"/>
      <c r="AP317" s="780"/>
      <c r="AQ317" s="780"/>
      <c r="AR317" s="780"/>
      <c r="AS317" s="780"/>
      <c r="AT317" s="780"/>
      <c r="AU317" s="780"/>
      <c r="AV317" s="780"/>
      <c r="AW317" s="780"/>
      <c r="AX317" s="780"/>
      <c r="AY317" s="780"/>
      <c r="AZ317" s="780"/>
      <c r="BA317" s="780"/>
      <c r="BB317" s="780">
        <v>0</v>
      </c>
      <c r="BC317" s="780">
        <v>714</v>
      </c>
      <c r="BD317" s="780">
        <v>0</v>
      </c>
      <c r="BE317" s="780">
        <v>0</v>
      </c>
      <c r="BF317" s="780">
        <v>0</v>
      </c>
      <c r="BG317" s="780">
        <v>0</v>
      </c>
      <c r="BH317" s="780">
        <v>0</v>
      </c>
      <c r="BI317" s="780">
        <v>714</v>
      </c>
      <c r="BJ317" s="780"/>
      <c r="BK317" s="780">
        <v>0</v>
      </c>
      <c r="BL317" s="780"/>
      <c r="BM317" s="780"/>
      <c r="BN317" s="780" t="s">
        <v>308</v>
      </c>
      <c r="BO317" s="780" t="s">
        <v>308</v>
      </c>
      <c r="BP317" s="780" t="s">
        <v>308</v>
      </c>
      <c r="BQ317" s="780" t="s">
        <v>308</v>
      </c>
      <c r="BR317" s="780"/>
      <c r="BS317" s="780" t="s">
        <v>397</v>
      </c>
      <c r="BT317" s="780"/>
      <c r="BU317" s="780" t="s">
        <v>579</v>
      </c>
      <c r="BV317" s="780"/>
      <c r="BW317" s="780"/>
      <c r="BX317" s="780"/>
      <c r="BY317" s="780"/>
      <c r="BZ317" s="780"/>
      <c r="CA317" s="780"/>
      <c r="CB317" s="780"/>
      <c r="CC317" s="780"/>
      <c r="CD317" s="780"/>
      <c r="CE317" s="780"/>
      <c r="CF317" s="780"/>
      <c r="CG317" s="780"/>
      <c r="CH317" s="780"/>
      <c r="CI317" s="780"/>
      <c r="CJ317" s="780"/>
      <c r="CK317" s="773"/>
      <c r="CL317" s="773" t="s">
        <v>397</v>
      </c>
      <c r="CM317" s="773">
        <v>714</v>
      </c>
      <c r="CN317" s="773">
        <v>714</v>
      </c>
      <c r="CO317" s="773" t="s">
        <v>397</v>
      </c>
      <c r="CP317" s="773">
        <v>714</v>
      </c>
      <c r="CQ317" s="773">
        <v>714</v>
      </c>
      <c r="CR317" s="772">
        <v>714</v>
      </c>
      <c r="CS317" s="869"/>
      <c r="CT317" s="782" t="s">
        <v>308</v>
      </c>
      <c r="CU317" s="783"/>
      <c r="CV317" s="776"/>
      <c r="CW317" s="776"/>
      <c r="CX317" s="782">
        <v>46288</v>
      </c>
      <c r="CY317" s="870" t="s">
        <v>848</v>
      </c>
      <c r="CZ317" s="870" t="s">
        <v>308</v>
      </c>
      <c r="DA317" s="871">
        <v>46286</v>
      </c>
      <c r="DB317" s="871" t="s">
        <v>633</v>
      </c>
      <c r="DC317" s="871" t="s">
        <v>634</v>
      </c>
      <c r="DD317" s="871">
        <v>46288</v>
      </c>
      <c r="DE317" s="871" t="s">
        <v>397</v>
      </c>
      <c r="DF317" s="871" t="s">
        <v>397</v>
      </c>
      <c r="DG317" s="871" t="s">
        <v>397</v>
      </c>
      <c r="DH317" s="872" t="s">
        <v>308</v>
      </c>
      <c r="DI317" s="776">
        <v>46288</v>
      </c>
      <c r="DJ317" s="776" t="s">
        <v>397</v>
      </c>
      <c r="DK317" s="776">
        <v>46288</v>
      </c>
      <c r="DL317" s="776">
        <v>46307</v>
      </c>
      <c r="DM317" s="776">
        <v>46307</v>
      </c>
      <c r="DN317" s="776">
        <v>46307</v>
      </c>
      <c r="DO317" s="873" t="s">
        <v>308</v>
      </c>
      <c r="DP317" s="774">
        <v>46325</v>
      </c>
      <c r="DQ317" s="774">
        <v>46325</v>
      </c>
      <c r="DR317" s="774">
        <v>46325</v>
      </c>
      <c r="DS317" s="872">
        <v>46325</v>
      </c>
      <c r="DT317" s="752">
        <v>46325</v>
      </c>
      <c r="DU317" s="753">
        <v>-10</v>
      </c>
      <c r="DV317" s="753" t="s">
        <v>308</v>
      </c>
      <c r="DW317" s="754">
        <v>46314</v>
      </c>
      <c r="DX317" s="755">
        <v>46315</v>
      </c>
      <c r="DY317" s="754" t="e">
        <v>#VALUE!</v>
      </c>
      <c r="DZ317" s="754" t="e">
        <v>#VALUE!</v>
      </c>
      <c r="EA317" s="754"/>
      <c r="EB317" s="754"/>
      <c r="HA317" s="756" t="s">
        <v>397</v>
      </c>
      <c r="HB317" s="756" t="s">
        <v>397</v>
      </c>
      <c r="HC317" s="756" t="s">
        <v>397</v>
      </c>
      <c r="HD317" s="756" t="s">
        <v>397</v>
      </c>
      <c r="HE317" s="756" t="s">
        <v>397</v>
      </c>
      <c r="HF317" s="756" t="s">
        <v>397</v>
      </c>
      <c r="HG317" s="756" t="s">
        <v>397</v>
      </c>
      <c r="HH317" s="756" t="s">
        <v>397</v>
      </c>
      <c r="HI317" s="756" t="s">
        <v>397</v>
      </c>
      <c r="HJ317" s="756" t="s">
        <v>397</v>
      </c>
      <c r="HK317"/>
      <c r="HL317"/>
      <c r="HM317"/>
      <c r="HN317" s="756" t="str">
        <f t="shared" si="9"/>
        <v>AUTO PRINT</v>
      </c>
      <c r="HO317"/>
      <c r="HP317" s="757" t="s">
        <v>572</v>
      </c>
      <c r="HQ317" s="757" t="s">
        <v>572</v>
      </c>
      <c r="HR317" s="757" t="s">
        <v>572</v>
      </c>
      <c r="HS317"/>
      <c r="HW317" s="758"/>
      <c r="HX317"/>
      <c r="HY317" s="759" t="s">
        <v>572</v>
      </c>
      <c r="HZ317" s="759" t="s">
        <v>572</v>
      </c>
      <c r="IA317" s="759" t="s">
        <v>572</v>
      </c>
      <c r="IC317" s="760" t="s">
        <v>572</v>
      </c>
      <c r="ID317" s="760" t="s">
        <v>572</v>
      </c>
      <c r="IE317" s="760" t="s">
        <v>572</v>
      </c>
      <c r="IF317" s="761" t="s">
        <v>572</v>
      </c>
      <c r="IG317" s="619" t="str">
        <f t="shared" si="10"/>
        <v>IN HOUSE (MANUAL)</v>
      </c>
      <c r="II317" s="761" t="s">
        <v>572</v>
      </c>
      <c r="IK317" s="761" t="str">
        <f>IFERROR(VLOOKUP($M317,#REF!,13,0),"IN HOUSE (MANUAL)")</f>
        <v>IN HOUSE (MANUAL)</v>
      </c>
      <c r="IM317" s="760" t="s">
        <v>572</v>
      </c>
      <c r="IN317" s="760" t="s">
        <v>572</v>
      </c>
      <c r="IO317" s="760" t="s">
        <v>572</v>
      </c>
      <c r="IQ317" s="760" t="s">
        <v>572</v>
      </c>
      <c r="IR317" s="760" t="s">
        <v>572</v>
      </c>
      <c r="IT317" s="760" t="s">
        <v>572</v>
      </c>
      <c r="IV317" s="760" t="s">
        <v>572</v>
      </c>
      <c r="IW317" s="760" t="s">
        <v>572</v>
      </c>
      <c r="IY317" s="760" t="s">
        <v>572</v>
      </c>
      <c r="IZ317" s="760" t="s">
        <v>572</v>
      </c>
      <c r="JB317" s="760" t="s">
        <v>572</v>
      </c>
      <c r="JC317" s="760">
        <v>714</v>
      </c>
      <c r="JE317" s="760" t="s">
        <v>572</v>
      </c>
      <c r="JF317" s="760" t="s">
        <v>572</v>
      </c>
    </row>
    <row r="318" spans="1:266" ht="17.25" customHeight="1" x14ac:dyDescent="0.35">
      <c r="A318" s="618" t="s">
        <v>1164</v>
      </c>
      <c r="B318" s="730">
        <v>144</v>
      </c>
      <c r="C318" s="730" t="s">
        <v>1085</v>
      </c>
      <c r="D318" s="730" t="s">
        <v>1085</v>
      </c>
      <c r="E318" s="730">
        <v>5</v>
      </c>
      <c r="F318" s="731" t="s">
        <v>961</v>
      </c>
      <c r="G318" s="732">
        <v>1</v>
      </c>
      <c r="H318" s="826">
        <v>46196</v>
      </c>
      <c r="I318" s="730">
        <v>43</v>
      </c>
      <c r="J318" s="730" t="s">
        <v>308</v>
      </c>
      <c r="K318" s="730">
        <v>44</v>
      </c>
      <c r="L318" s="730" t="s">
        <v>1165</v>
      </c>
      <c r="M318" s="868" t="s">
        <v>1164</v>
      </c>
      <c r="N318" s="868">
        <v>0</v>
      </c>
      <c r="O318" s="868" t="s">
        <v>390</v>
      </c>
      <c r="P318" s="868">
        <v>0</v>
      </c>
      <c r="Q318" s="868" t="s">
        <v>390</v>
      </c>
      <c r="R318" s="868" t="s">
        <v>170</v>
      </c>
      <c r="S318" s="868"/>
      <c r="T318" s="868" t="s">
        <v>819</v>
      </c>
      <c r="U318" s="868">
        <v>411</v>
      </c>
      <c r="V318" s="868" t="s">
        <v>308</v>
      </c>
      <c r="W318" s="868"/>
      <c r="X318" s="868"/>
      <c r="Y318" s="868"/>
      <c r="Z318" s="776"/>
      <c r="AA318" s="868" t="s">
        <v>309</v>
      </c>
      <c r="AB318" s="868" t="s">
        <v>750</v>
      </c>
      <c r="AC318" s="868" t="s">
        <v>700</v>
      </c>
      <c r="AD318" s="868">
        <v>1002</v>
      </c>
      <c r="AE318" s="775">
        <v>1002</v>
      </c>
      <c r="AF318" s="776">
        <v>46275</v>
      </c>
      <c r="AG318" s="918"/>
      <c r="AH318" s="918"/>
      <c r="AI318" s="918" t="s">
        <v>694</v>
      </c>
      <c r="AJ318" s="778">
        <v>45</v>
      </c>
      <c r="AK318" s="894"/>
      <c r="AL318" s="895"/>
      <c r="AM318" s="896">
        <v>1002</v>
      </c>
      <c r="AN318" s="896"/>
      <c r="AO318" s="896"/>
      <c r="AP318" s="896"/>
      <c r="AQ318" s="896"/>
      <c r="AR318" s="896"/>
      <c r="AS318" s="896"/>
      <c r="AT318" s="896"/>
      <c r="AU318" s="896"/>
      <c r="AV318" s="896"/>
      <c r="AW318" s="896"/>
      <c r="AX318" s="896"/>
      <c r="AY318" s="896"/>
      <c r="AZ318" s="896"/>
      <c r="BA318" s="896"/>
      <c r="BB318" s="896">
        <v>0</v>
      </c>
      <c r="BC318" s="896">
        <v>1002</v>
      </c>
      <c r="BD318" s="896">
        <v>0</v>
      </c>
      <c r="BE318" s="896">
        <v>0</v>
      </c>
      <c r="BF318" s="896">
        <v>0</v>
      </c>
      <c r="BG318" s="896">
        <v>0</v>
      </c>
      <c r="BH318" s="896">
        <v>0</v>
      </c>
      <c r="BI318" s="896">
        <v>1002</v>
      </c>
      <c r="BJ318" s="896"/>
      <c r="BK318" s="896">
        <v>0</v>
      </c>
      <c r="BL318" s="896"/>
      <c r="BM318" s="896"/>
      <c r="BN318" s="896" t="s">
        <v>308</v>
      </c>
      <c r="BO318" s="896" t="s">
        <v>308</v>
      </c>
      <c r="BP318" s="896" t="s">
        <v>308</v>
      </c>
      <c r="BQ318" s="896" t="s">
        <v>308</v>
      </c>
      <c r="BR318" s="896"/>
      <c r="BS318" s="896" t="s">
        <v>397</v>
      </c>
      <c r="BT318" s="896"/>
      <c r="BU318" s="896" t="s">
        <v>579</v>
      </c>
      <c r="BV318" s="896"/>
      <c r="BW318" s="896"/>
      <c r="BX318" s="896"/>
      <c r="BY318" s="896"/>
      <c r="BZ318" s="896"/>
      <c r="CA318" s="896"/>
      <c r="CB318" s="896"/>
      <c r="CC318" s="896"/>
      <c r="CD318" s="896"/>
      <c r="CE318" s="896"/>
      <c r="CF318" s="896"/>
      <c r="CG318" s="896"/>
      <c r="CH318" s="896"/>
      <c r="CI318" s="896"/>
      <c r="CJ318" s="896"/>
      <c r="CK318" s="867"/>
      <c r="CL318" s="867" t="s">
        <v>397</v>
      </c>
      <c r="CM318" s="867">
        <v>1002</v>
      </c>
      <c r="CN318" s="867">
        <v>1002</v>
      </c>
      <c r="CO318" s="867" t="s">
        <v>397</v>
      </c>
      <c r="CP318" s="867">
        <v>1002</v>
      </c>
      <c r="CQ318" s="867">
        <v>1002</v>
      </c>
      <c r="CR318" s="868">
        <v>1002</v>
      </c>
      <c r="CS318" s="869"/>
      <c r="CT318" s="782" t="s">
        <v>308</v>
      </c>
      <c r="CU318" s="783"/>
      <c r="CV318" s="776"/>
      <c r="CW318" s="776"/>
      <c r="CX318" s="782">
        <v>46275</v>
      </c>
      <c r="CY318" s="870" t="s">
        <v>848</v>
      </c>
      <c r="CZ318" s="870" t="s">
        <v>308</v>
      </c>
      <c r="DA318" s="871">
        <v>46273</v>
      </c>
      <c r="DB318" s="871" t="s">
        <v>633</v>
      </c>
      <c r="DC318" s="871" t="s">
        <v>634</v>
      </c>
      <c r="DD318" s="871">
        <v>46275</v>
      </c>
      <c r="DE318" s="871" t="s">
        <v>397</v>
      </c>
      <c r="DF318" s="871" t="s">
        <v>397</v>
      </c>
      <c r="DG318" s="871" t="s">
        <v>397</v>
      </c>
      <c r="DH318" s="872">
        <v>0</v>
      </c>
      <c r="DI318" s="776">
        <v>46272</v>
      </c>
      <c r="DJ318" s="776" t="s">
        <v>397</v>
      </c>
      <c r="DK318" s="776">
        <v>46276</v>
      </c>
      <c r="DL318" s="776">
        <v>46307</v>
      </c>
      <c r="DM318" s="776">
        <v>46308</v>
      </c>
      <c r="DN318" s="776">
        <v>46308</v>
      </c>
      <c r="DO318" s="873" t="s">
        <v>308</v>
      </c>
      <c r="DP318" s="776">
        <v>46332</v>
      </c>
      <c r="DQ318" s="776">
        <v>46325</v>
      </c>
      <c r="DR318" s="776">
        <v>46332</v>
      </c>
      <c r="DS318" s="872">
        <v>46332</v>
      </c>
      <c r="DT318" s="752">
        <v>46325</v>
      </c>
      <c r="DU318" s="753">
        <v>-9</v>
      </c>
      <c r="DV318" s="753" t="s">
        <v>308</v>
      </c>
      <c r="DW318" s="754">
        <v>46315</v>
      </c>
      <c r="DX318" s="755">
        <v>46316</v>
      </c>
      <c r="DY318" s="754" t="e">
        <v>#VALUE!</v>
      </c>
      <c r="DZ318" s="754" t="e">
        <v>#VALUE!</v>
      </c>
      <c r="EA318" s="754"/>
      <c r="EB318" s="754"/>
      <c r="HA318" s="756" t="s">
        <v>397</v>
      </c>
      <c r="HB318" s="756" t="s">
        <v>397</v>
      </c>
      <c r="HC318" s="756" t="s">
        <v>397</v>
      </c>
      <c r="HD318" s="756" t="s">
        <v>397</v>
      </c>
      <c r="HE318" s="756" t="s">
        <v>397</v>
      </c>
      <c r="HF318" s="756" t="s">
        <v>397</v>
      </c>
      <c r="HG318" s="756" t="s">
        <v>397</v>
      </c>
      <c r="HH318" s="756" t="s">
        <v>397</v>
      </c>
      <c r="HI318" s="756" t="s">
        <v>397</v>
      </c>
      <c r="HJ318" s="756" t="s">
        <v>397</v>
      </c>
      <c r="HK318"/>
      <c r="HL318"/>
      <c r="HM318"/>
      <c r="HN318" s="756" t="str">
        <f t="shared" si="9"/>
        <v>AUTO PRINT</v>
      </c>
      <c r="HO318"/>
      <c r="HP318" s="757" t="s">
        <v>572</v>
      </c>
      <c r="HQ318" s="757" t="s">
        <v>572</v>
      </c>
      <c r="HR318" s="757" t="s">
        <v>572</v>
      </c>
      <c r="HS318"/>
      <c r="HW318" s="758"/>
      <c r="HX318"/>
      <c r="HY318" s="759" t="s">
        <v>572</v>
      </c>
      <c r="HZ318" s="759" t="s">
        <v>572</v>
      </c>
      <c r="IA318" s="759" t="s">
        <v>572</v>
      </c>
      <c r="IC318" s="760" t="s">
        <v>572</v>
      </c>
      <c r="ID318" s="760" t="s">
        <v>572</v>
      </c>
      <c r="IE318" s="760" t="s">
        <v>572</v>
      </c>
      <c r="IF318" s="761" t="s">
        <v>572</v>
      </c>
      <c r="IG318" s="619" t="str">
        <f t="shared" si="10"/>
        <v>IN HOUSE (MANUAL)</v>
      </c>
      <c r="II318" s="761" t="s">
        <v>572</v>
      </c>
      <c r="IK318" s="761" t="str">
        <f>IFERROR(VLOOKUP($M318,#REF!,13,0),"IN HOUSE (MANUAL)")</f>
        <v>IN HOUSE (MANUAL)</v>
      </c>
      <c r="IM318" s="760" t="s">
        <v>572</v>
      </c>
      <c r="IN318" s="760" t="s">
        <v>572</v>
      </c>
      <c r="IO318" s="760" t="s">
        <v>572</v>
      </c>
      <c r="IQ318" s="760" t="s">
        <v>572</v>
      </c>
      <c r="IR318" s="760" t="s">
        <v>572</v>
      </c>
      <c r="IT318" s="760" t="s">
        <v>572</v>
      </c>
      <c r="IV318" s="760" t="s">
        <v>572</v>
      </c>
      <c r="IW318" s="760" t="s">
        <v>572</v>
      </c>
      <c r="IY318" s="760" t="s">
        <v>572</v>
      </c>
      <c r="IZ318" s="760" t="s">
        <v>572</v>
      </c>
      <c r="JB318" s="760" t="s">
        <v>922</v>
      </c>
      <c r="JC318" s="760">
        <v>1002</v>
      </c>
      <c r="JE318" s="760" t="s">
        <v>572</v>
      </c>
      <c r="JF318" s="760" t="s">
        <v>572</v>
      </c>
    </row>
    <row r="319" spans="1:266" ht="17.25" customHeight="1" x14ac:dyDescent="0.35">
      <c r="A319" s="618" t="s">
        <v>1166</v>
      </c>
      <c r="B319" s="730">
        <v>145</v>
      </c>
      <c r="C319" s="730" t="s">
        <v>1085</v>
      </c>
      <c r="D319" s="730" t="s">
        <v>1085</v>
      </c>
      <c r="E319" s="730">
        <v>5</v>
      </c>
      <c r="F319" s="731" t="s">
        <v>574</v>
      </c>
      <c r="G319" s="732">
        <v>1</v>
      </c>
      <c r="H319" s="826">
        <v>46233</v>
      </c>
      <c r="I319" s="730">
        <v>43</v>
      </c>
      <c r="J319" s="730" t="s">
        <v>308</v>
      </c>
      <c r="K319" s="730">
        <v>44</v>
      </c>
      <c r="L319" s="730" t="s">
        <v>1167</v>
      </c>
      <c r="M319" s="868" t="s">
        <v>1166</v>
      </c>
      <c r="N319" s="868">
        <v>0</v>
      </c>
      <c r="O319" s="868" t="s">
        <v>390</v>
      </c>
      <c r="P319" s="868">
        <v>0</v>
      </c>
      <c r="Q319" s="868" t="s">
        <v>390</v>
      </c>
      <c r="R319" s="868" t="s">
        <v>170</v>
      </c>
      <c r="S319" s="868"/>
      <c r="T319" s="868" t="s">
        <v>819</v>
      </c>
      <c r="U319" s="868">
        <v>411</v>
      </c>
      <c r="V319" s="868" t="s">
        <v>308</v>
      </c>
      <c r="W319" s="868"/>
      <c r="X319" s="868"/>
      <c r="Y319" s="868"/>
      <c r="Z319" s="776"/>
      <c r="AA319" s="868" t="s">
        <v>309</v>
      </c>
      <c r="AB319" s="868" t="s">
        <v>750</v>
      </c>
      <c r="AC319" s="868" t="s">
        <v>589</v>
      </c>
      <c r="AD319" s="868">
        <v>294</v>
      </c>
      <c r="AE319" s="775">
        <v>294</v>
      </c>
      <c r="AF319" s="776">
        <v>46275</v>
      </c>
      <c r="AG319" s="918"/>
      <c r="AH319" s="918"/>
      <c r="AI319" s="918" t="s">
        <v>694</v>
      </c>
      <c r="AJ319" s="778">
        <v>46</v>
      </c>
      <c r="AK319" s="894"/>
      <c r="AL319" s="895"/>
      <c r="AM319" s="896">
        <v>0</v>
      </c>
      <c r="AN319" s="896"/>
      <c r="AO319" s="896"/>
      <c r="AP319" s="896"/>
      <c r="AQ319" s="896"/>
      <c r="AR319" s="896"/>
      <c r="AS319" s="896"/>
      <c r="AT319" s="896"/>
      <c r="AU319" s="896"/>
      <c r="AV319" s="896"/>
      <c r="AW319" s="896"/>
      <c r="AX319" s="896"/>
      <c r="AY319" s="896"/>
      <c r="AZ319" s="896"/>
      <c r="BA319" s="896"/>
      <c r="BB319" s="896">
        <v>0</v>
      </c>
      <c r="BC319" s="896">
        <v>294</v>
      </c>
      <c r="BD319" s="896">
        <v>0</v>
      </c>
      <c r="BE319" s="896">
        <v>0</v>
      </c>
      <c r="BF319" s="896">
        <v>0</v>
      </c>
      <c r="BG319" s="896">
        <v>0</v>
      </c>
      <c r="BH319" s="896">
        <v>0</v>
      </c>
      <c r="BI319" s="896">
        <v>0</v>
      </c>
      <c r="BJ319" s="896"/>
      <c r="BK319" s="896">
        <v>0</v>
      </c>
      <c r="BL319" s="896"/>
      <c r="BM319" s="896"/>
      <c r="BN319" s="896" t="s">
        <v>308</v>
      </c>
      <c r="BO319" s="896" t="s">
        <v>308</v>
      </c>
      <c r="BP319" s="896" t="s">
        <v>308</v>
      </c>
      <c r="BQ319" s="896" t="s">
        <v>308</v>
      </c>
      <c r="BR319" s="896"/>
      <c r="BS319" s="896" t="s">
        <v>397</v>
      </c>
      <c r="BT319" s="896"/>
      <c r="BU319" s="896" t="s">
        <v>579</v>
      </c>
      <c r="BV319" s="896"/>
      <c r="BW319" s="896"/>
      <c r="BX319" s="896"/>
      <c r="BY319" s="896"/>
      <c r="BZ319" s="896"/>
      <c r="CA319" s="896"/>
      <c r="CB319" s="896"/>
      <c r="CC319" s="896"/>
      <c r="CD319" s="896"/>
      <c r="CE319" s="896"/>
      <c r="CF319" s="896"/>
      <c r="CG319" s="896"/>
      <c r="CH319" s="896"/>
      <c r="CI319" s="896"/>
      <c r="CJ319" s="896"/>
      <c r="CK319" s="867"/>
      <c r="CL319" s="867" t="s">
        <v>397</v>
      </c>
      <c r="CM319" s="867">
        <v>294</v>
      </c>
      <c r="CN319" s="867">
        <v>294</v>
      </c>
      <c r="CO319" s="867" t="s">
        <v>397</v>
      </c>
      <c r="CP319" s="867">
        <v>294</v>
      </c>
      <c r="CQ319" s="867">
        <v>294</v>
      </c>
      <c r="CR319" s="868">
        <v>294</v>
      </c>
      <c r="CS319" s="869"/>
      <c r="CT319" s="782" t="s">
        <v>308</v>
      </c>
      <c r="CU319" s="783"/>
      <c r="CV319" s="776"/>
      <c r="CW319" s="776"/>
      <c r="CX319" s="782">
        <v>46275</v>
      </c>
      <c r="CY319" s="870" t="s">
        <v>848</v>
      </c>
      <c r="CZ319" s="870" t="s">
        <v>308</v>
      </c>
      <c r="DA319" s="871">
        <v>46273</v>
      </c>
      <c r="DB319" s="871" t="s">
        <v>633</v>
      </c>
      <c r="DC319" s="871" t="s">
        <v>634</v>
      </c>
      <c r="DD319" s="871">
        <v>46275</v>
      </c>
      <c r="DE319" s="871" t="s">
        <v>397</v>
      </c>
      <c r="DF319" s="871" t="s">
        <v>397</v>
      </c>
      <c r="DG319" s="871" t="s">
        <v>397</v>
      </c>
      <c r="DH319" s="872">
        <v>0</v>
      </c>
      <c r="DI319" s="776">
        <v>46272</v>
      </c>
      <c r="DJ319" s="776" t="s">
        <v>397</v>
      </c>
      <c r="DK319" s="776">
        <v>46276</v>
      </c>
      <c r="DL319" s="776">
        <v>46318</v>
      </c>
      <c r="DM319" s="776">
        <v>46309</v>
      </c>
      <c r="DN319" s="776">
        <v>46309</v>
      </c>
      <c r="DO319" s="873" t="s">
        <v>308</v>
      </c>
      <c r="DP319" s="776">
        <v>46332</v>
      </c>
      <c r="DQ319" s="776">
        <v>46325</v>
      </c>
      <c r="DR319" s="776">
        <v>46332</v>
      </c>
      <c r="DS319" s="872">
        <v>46332</v>
      </c>
      <c r="DT319" s="752">
        <v>46325</v>
      </c>
      <c r="DU319" s="753">
        <v>-9</v>
      </c>
      <c r="DV319" s="753" t="s">
        <v>308</v>
      </c>
      <c r="DW319" s="754">
        <v>46316</v>
      </c>
      <c r="DX319" s="755">
        <v>46316</v>
      </c>
      <c r="DY319" s="754" t="e">
        <v>#VALUE!</v>
      </c>
      <c r="DZ319" s="754" t="e">
        <v>#VALUE!</v>
      </c>
      <c r="EA319" s="754"/>
      <c r="EB319" s="754"/>
      <c r="HA319" s="756" t="s">
        <v>397</v>
      </c>
      <c r="HB319" s="756" t="s">
        <v>397</v>
      </c>
      <c r="HC319" s="756" t="s">
        <v>397</v>
      </c>
      <c r="HD319" s="756" t="s">
        <v>397</v>
      </c>
      <c r="HE319" s="756" t="s">
        <v>397</v>
      </c>
      <c r="HF319" s="756" t="s">
        <v>397</v>
      </c>
      <c r="HG319" s="756" t="s">
        <v>397</v>
      </c>
      <c r="HH319" s="756" t="s">
        <v>397</v>
      </c>
      <c r="HI319" s="756" t="s">
        <v>397</v>
      </c>
      <c r="HJ319" s="756" t="s">
        <v>397</v>
      </c>
      <c r="HK319"/>
      <c r="HL319"/>
      <c r="HM319"/>
      <c r="HN319" s="756" t="str">
        <f t="shared" si="9"/>
        <v>AUTO PRINT</v>
      </c>
      <c r="HO319"/>
      <c r="HP319" s="757" t="s">
        <v>572</v>
      </c>
      <c r="HQ319" s="757" t="s">
        <v>572</v>
      </c>
      <c r="HR319" s="757" t="s">
        <v>572</v>
      </c>
      <c r="HS319"/>
      <c r="HW319" s="758"/>
      <c r="HX319"/>
      <c r="HY319" s="759" t="s">
        <v>572</v>
      </c>
      <c r="HZ319" s="759" t="s">
        <v>572</v>
      </c>
      <c r="IA319" s="759" t="s">
        <v>572</v>
      </c>
      <c r="IC319" s="760" t="s">
        <v>572</v>
      </c>
      <c r="ID319" s="760" t="s">
        <v>572</v>
      </c>
      <c r="IE319" s="760" t="s">
        <v>572</v>
      </c>
      <c r="IF319" s="761" t="s">
        <v>572</v>
      </c>
      <c r="IG319" s="619" t="str">
        <f t="shared" si="10"/>
        <v>IN HOUSE (MANUAL)</v>
      </c>
      <c r="II319" s="761" t="s">
        <v>572</v>
      </c>
      <c r="IK319" s="761" t="str">
        <f>IFERROR(VLOOKUP($M319,#REF!,13,0),"IN HOUSE (MANUAL)")</f>
        <v>IN HOUSE (MANUAL)</v>
      </c>
      <c r="IM319" s="760" t="s">
        <v>572</v>
      </c>
      <c r="IN319" s="760" t="s">
        <v>572</v>
      </c>
      <c r="IO319" s="760" t="s">
        <v>572</v>
      </c>
      <c r="IQ319" s="760" t="s">
        <v>572</v>
      </c>
      <c r="IR319" s="760" t="s">
        <v>572</v>
      </c>
      <c r="IT319" s="760" t="s">
        <v>572</v>
      </c>
      <c r="IV319" s="760" t="s">
        <v>572</v>
      </c>
      <c r="IW319" s="760" t="s">
        <v>572</v>
      </c>
      <c r="IY319" s="760" t="s">
        <v>572</v>
      </c>
      <c r="IZ319" s="760" t="s">
        <v>572</v>
      </c>
      <c r="JB319" s="760" t="s">
        <v>922</v>
      </c>
      <c r="JC319" s="760">
        <v>294</v>
      </c>
      <c r="JE319" s="760" t="s">
        <v>572</v>
      </c>
      <c r="JF319" s="760" t="s">
        <v>572</v>
      </c>
    </row>
    <row r="320" spans="1:266" ht="17.25" customHeight="1" x14ac:dyDescent="0.35">
      <c r="A320" s="618" t="s">
        <v>1168</v>
      </c>
      <c r="B320" s="730">
        <v>146</v>
      </c>
      <c r="C320" s="730" t="s">
        <v>1085</v>
      </c>
      <c r="D320" s="730" t="s">
        <v>1085</v>
      </c>
      <c r="E320" s="730">
        <v>5</v>
      </c>
      <c r="F320" s="731" t="s">
        <v>574</v>
      </c>
      <c r="G320" s="732">
        <v>1</v>
      </c>
      <c r="H320" s="826">
        <v>46233</v>
      </c>
      <c r="I320" s="730">
        <v>43</v>
      </c>
      <c r="J320" s="730" t="s">
        <v>308</v>
      </c>
      <c r="K320" s="730">
        <v>44</v>
      </c>
      <c r="L320" s="730" t="s">
        <v>1169</v>
      </c>
      <c r="M320" s="868" t="s">
        <v>1168</v>
      </c>
      <c r="N320" s="868">
        <v>0</v>
      </c>
      <c r="O320" s="868" t="s">
        <v>390</v>
      </c>
      <c r="P320" s="868">
        <v>0</v>
      </c>
      <c r="Q320" s="868" t="s">
        <v>390</v>
      </c>
      <c r="R320" s="868" t="s">
        <v>170</v>
      </c>
      <c r="S320" s="868"/>
      <c r="T320" s="868" t="s">
        <v>819</v>
      </c>
      <c r="U320" s="868">
        <v>411</v>
      </c>
      <c r="V320" s="868" t="s">
        <v>308</v>
      </c>
      <c r="W320" s="868"/>
      <c r="X320" s="868"/>
      <c r="Y320" s="868"/>
      <c r="Z320" s="776"/>
      <c r="AA320" s="868" t="s">
        <v>309</v>
      </c>
      <c r="AB320" s="868" t="s">
        <v>750</v>
      </c>
      <c r="AC320" s="868" t="s">
        <v>589</v>
      </c>
      <c r="AD320" s="868">
        <v>258</v>
      </c>
      <c r="AE320" s="775">
        <v>258</v>
      </c>
      <c r="AF320" s="776">
        <v>46275</v>
      </c>
      <c r="AG320" s="918"/>
      <c r="AH320" s="918"/>
      <c r="AI320" s="918" t="s">
        <v>855</v>
      </c>
      <c r="AJ320" s="778">
        <v>47</v>
      </c>
      <c r="AK320" s="894"/>
      <c r="AL320" s="895"/>
      <c r="AM320" s="896">
        <v>258</v>
      </c>
      <c r="AN320" s="896"/>
      <c r="AO320" s="896"/>
      <c r="AP320" s="896"/>
      <c r="AQ320" s="896"/>
      <c r="AR320" s="896"/>
      <c r="AS320" s="896"/>
      <c r="AT320" s="896"/>
      <c r="AU320" s="896"/>
      <c r="AV320" s="896"/>
      <c r="AW320" s="896"/>
      <c r="AX320" s="896"/>
      <c r="AY320" s="896"/>
      <c r="AZ320" s="896"/>
      <c r="BA320" s="896"/>
      <c r="BB320" s="896">
        <v>0</v>
      </c>
      <c r="BC320" s="896">
        <v>258</v>
      </c>
      <c r="BD320" s="896">
        <v>0</v>
      </c>
      <c r="BE320" s="896">
        <v>0</v>
      </c>
      <c r="BF320" s="896">
        <v>0</v>
      </c>
      <c r="BG320" s="896">
        <v>0</v>
      </c>
      <c r="BH320" s="896">
        <v>0</v>
      </c>
      <c r="BI320" s="896">
        <v>258</v>
      </c>
      <c r="BJ320" s="896"/>
      <c r="BK320" s="896">
        <v>0</v>
      </c>
      <c r="BL320" s="896"/>
      <c r="BM320" s="896"/>
      <c r="BN320" s="896" t="s">
        <v>308</v>
      </c>
      <c r="BO320" s="896" t="s">
        <v>308</v>
      </c>
      <c r="BP320" s="896" t="s">
        <v>308</v>
      </c>
      <c r="BQ320" s="896" t="s">
        <v>308</v>
      </c>
      <c r="BR320" s="896"/>
      <c r="BS320" s="896" t="s">
        <v>397</v>
      </c>
      <c r="BT320" s="896"/>
      <c r="BU320" s="896" t="s">
        <v>579</v>
      </c>
      <c r="BV320" s="896"/>
      <c r="BW320" s="896"/>
      <c r="BX320" s="896"/>
      <c r="BY320" s="896"/>
      <c r="BZ320" s="896"/>
      <c r="CA320" s="896"/>
      <c r="CB320" s="896"/>
      <c r="CC320" s="896"/>
      <c r="CD320" s="896"/>
      <c r="CE320" s="896"/>
      <c r="CF320" s="896"/>
      <c r="CG320" s="896"/>
      <c r="CH320" s="896"/>
      <c r="CI320" s="896"/>
      <c r="CJ320" s="896"/>
      <c r="CK320" s="867"/>
      <c r="CL320" s="867" t="s">
        <v>397</v>
      </c>
      <c r="CM320" s="867">
        <v>258</v>
      </c>
      <c r="CN320" s="867">
        <v>258</v>
      </c>
      <c r="CO320" s="867" t="s">
        <v>397</v>
      </c>
      <c r="CP320" s="867">
        <v>258</v>
      </c>
      <c r="CQ320" s="867">
        <v>258</v>
      </c>
      <c r="CR320" s="868">
        <v>258</v>
      </c>
      <c r="CS320" s="869"/>
      <c r="CT320" s="782" t="s">
        <v>308</v>
      </c>
      <c r="CU320" s="783"/>
      <c r="CV320" s="776"/>
      <c r="CW320" s="776"/>
      <c r="CX320" s="782">
        <v>46275</v>
      </c>
      <c r="CY320" s="870" t="s">
        <v>848</v>
      </c>
      <c r="CZ320" s="870" t="s">
        <v>308</v>
      </c>
      <c r="DA320" s="871">
        <v>46273</v>
      </c>
      <c r="DB320" s="871" t="s">
        <v>633</v>
      </c>
      <c r="DC320" s="871" t="s">
        <v>634</v>
      </c>
      <c r="DD320" s="871">
        <v>46275</v>
      </c>
      <c r="DE320" s="871" t="s">
        <v>397</v>
      </c>
      <c r="DF320" s="871" t="s">
        <v>397</v>
      </c>
      <c r="DG320" s="871" t="s">
        <v>397</v>
      </c>
      <c r="DH320" s="872">
        <v>0</v>
      </c>
      <c r="DI320" s="776">
        <v>46272</v>
      </c>
      <c r="DJ320" s="776" t="s">
        <v>397</v>
      </c>
      <c r="DK320" s="776">
        <v>46276</v>
      </c>
      <c r="DL320" s="776">
        <v>46325</v>
      </c>
      <c r="DM320" s="776">
        <v>46309</v>
      </c>
      <c r="DN320" s="776">
        <v>46309</v>
      </c>
      <c r="DO320" s="873" t="s">
        <v>308</v>
      </c>
      <c r="DP320" s="776">
        <v>46346</v>
      </c>
      <c r="DQ320" s="776">
        <v>46325</v>
      </c>
      <c r="DR320" s="776">
        <v>46332</v>
      </c>
      <c r="DS320" s="872">
        <v>46346</v>
      </c>
      <c r="DT320" s="752">
        <v>46325</v>
      </c>
      <c r="DU320" s="753">
        <v>-9</v>
      </c>
      <c r="DV320" s="753" t="s">
        <v>308</v>
      </c>
      <c r="DW320" s="754">
        <v>46316</v>
      </c>
      <c r="DX320" s="755">
        <v>46316</v>
      </c>
      <c r="DY320" s="754" t="e">
        <v>#VALUE!</v>
      </c>
      <c r="DZ320" s="754" t="e">
        <v>#VALUE!</v>
      </c>
      <c r="EA320" s="754"/>
      <c r="EB320" s="754"/>
      <c r="HA320" s="756" t="s">
        <v>397</v>
      </c>
      <c r="HB320" s="756" t="s">
        <v>397</v>
      </c>
      <c r="HC320" s="756" t="s">
        <v>397</v>
      </c>
      <c r="HD320" s="756" t="s">
        <v>397</v>
      </c>
      <c r="HE320" s="756" t="s">
        <v>397</v>
      </c>
      <c r="HF320" s="756" t="s">
        <v>397</v>
      </c>
      <c r="HG320" s="756" t="s">
        <v>397</v>
      </c>
      <c r="HH320" s="756" t="s">
        <v>397</v>
      </c>
      <c r="HI320" s="756" t="s">
        <v>397</v>
      </c>
      <c r="HJ320" s="756" t="s">
        <v>397</v>
      </c>
      <c r="HK320"/>
      <c r="HL320"/>
      <c r="HM320"/>
      <c r="HN320" s="756" t="str">
        <f t="shared" si="9"/>
        <v>AUTO PRINT</v>
      </c>
      <c r="HO320"/>
      <c r="HP320" s="757" t="s">
        <v>572</v>
      </c>
      <c r="HQ320" s="757" t="s">
        <v>572</v>
      </c>
      <c r="HR320" s="757" t="s">
        <v>572</v>
      </c>
      <c r="HS320"/>
      <c r="HW320" s="758"/>
      <c r="HX320"/>
      <c r="HY320" s="759" t="s">
        <v>572</v>
      </c>
      <c r="HZ320" s="759" t="s">
        <v>572</v>
      </c>
      <c r="IA320" s="759" t="s">
        <v>572</v>
      </c>
      <c r="IC320" s="760" t="s">
        <v>572</v>
      </c>
      <c r="ID320" s="760" t="s">
        <v>572</v>
      </c>
      <c r="IE320" s="760" t="s">
        <v>572</v>
      </c>
      <c r="IF320" s="761" t="s">
        <v>572</v>
      </c>
      <c r="IG320" s="619" t="str">
        <f t="shared" si="10"/>
        <v>IN HOUSE (MANUAL)</v>
      </c>
      <c r="II320" s="761" t="s">
        <v>572</v>
      </c>
      <c r="IK320" s="761" t="str">
        <f>IFERROR(VLOOKUP($M320,#REF!,13,0),"IN HOUSE (MANUAL)")</f>
        <v>IN HOUSE (MANUAL)</v>
      </c>
      <c r="IM320" s="760" t="s">
        <v>572</v>
      </c>
      <c r="IN320" s="760" t="s">
        <v>572</v>
      </c>
      <c r="IO320" s="760" t="s">
        <v>572</v>
      </c>
      <c r="IQ320" s="760" t="s">
        <v>572</v>
      </c>
      <c r="IR320" s="760" t="s">
        <v>572</v>
      </c>
      <c r="IT320" s="760" t="s">
        <v>572</v>
      </c>
      <c r="IV320" s="760" t="s">
        <v>572</v>
      </c>
      <c r="IW320" s="760" t="s">
        <v>572</v>
      </c>
      <c r="IY320" s="760" t="s">
        <v>572</v>
      </c>
      <c r="IZ320" s="760" t="s">
        <v>572</v>
      </c>
      <c r="JB320" s="760" t="s">
        <v>922</v>
      </c>
      <c r="JC320" s="760">
        <v>258</v>
      </c>
      <c r="JE320" s="760" t="s">
        <v>572</v>
      </c>
      <c r="JF320" s="760" t="s">
        <v>572</v>
      </c>
    </row>
    <row r="321" spans="1:266" ht="17.25" customHeight="1" x14ac:dyDescent="0.35">
      <c r="A321" s="618" t="s">
        <v>1170</v>
      </c>
      <c r="B321" s="730">
        <v>147</v>
      </c>
      <c r="C321" s="730" t="s">
        <v>1085</v>
      </c>
      <c r="D321" s="730" t="s">
        <v>1085</v>
      </c>
      <c r="E321" s="730">
        <v>5</v>
      </c>
      <c r="F321" s="731" t="s">
        <v>574</v>
      </c>
      <c r="G321" s="732">
        <v>1</v>
      </c>
      <c r="H321" s="826">
        <v>46233</v>
      </c>
      <c r="I321" s="730">
        <v>43</v>
      </c>
      <c r="J321" s="730" t="s">
        <v>308</v>
      </c>
      <c r="K321" s="730">
        <v>44</v>
      </c>
      <c r="L321" s="730" t="s">
        <v>1171</v>
      </c>
      <c r="M321" s="868" t="s">
        <v>1170</v>
      </c>
      <c r="N321" s="868">
        <v>0</v>
      </c>
      <c r="O321" s="868" t="s">
        <v>390</v>
      </c>
      <c r="P321" s="868">
        <v>0</v>
      </c>
      <c r="Q321" s="868" t="s">
        <v>390</v>
      </c>
      <c r="R321" s="868" t="s">
        <v>170</v>
      </c>
      <c r="S321" s="868"/>
      <c r="T321" s="868" t="s">
        <v>757</v>
      </c>
      <c r="U321" s="868">
        <v>411</v>
      </c>
      <c r="V321" s="868" t="s">
        <v>308</v>
      </c>
      <c r="W321" s="868"/>
      <c r="X321" s="868"/>
      <c r="Y321" s="868"/>
      <c r="Z321" s="776"/>
      <c r="AA321" s="868" t="s">
        <v>309</v>
      </c>
      <c r="AB321" s="868" t="s">
        <v>750</v>
      </c>
      <c r="AC321" s="868" t="s">
        <v>589</v>
      </c>
      <c r="AD321" s="868">
        <v>276</v>
      </c>
      <c r="AE321" s="775">
        <v>276</v>
      </c>
      <c r="AF321" s="776">
        <v>46275</v>
      </c>
      <c r="AG321" s="918"/>
      <c r="AH321" s="918"/>
      <c r="AI321" s="918" t="s">
        <v>694</v>
      </c>
      <c r="AJ321" s="778">
        <v>48</v>
      </c>
      <c r="AK321" s="894"/>
      <c r="AL321" s="895"/>
      <c r="AM321" s="896">
        <v>276</v>
      </c>
      <c r="AN321" s="896"/>
      <c r="AO321" s="896"/>
      <c r="AP321" s="896"/>
      <c r="AQ321" s="896"/>
      <c r="AR321" s="896"/>
      <c r="AS321" s="896"/>
      <c r="AT321" s="896"/>
      <c r="AU321" s="896"/>
      <c r="AV321" s="896"/>
      <c r="AW321" s="896"/>
      <c r="AX321" s="896"/>
      <c r="AY321" s="896"/>
      <c r="AZ321" s="896"/>
      <c r="BA321" s="896"/>
      <c r="BB321" s="896">
        <v>0</v>
      </c>
      <c r="BC321" s="896">
        <v>276</v>
      </c>
      <c r="BD321" s="896">
        <v>0</v>
      </c>
      <c r="BE321" s="896">
        <v>0</v>
      </c>
      <c r="BF321" s="896">
        <v>0</v>
      </c>
      <c r="BG321" s="896">
        <v>0</v>
      </c>
      <c r="BH321" s="896">
        <v>0</v>
      </c>
      <c r="BI321" s="896">
        <v>276</v>
      </c>
      <c r="BJ321" s="896"/>
      <c r="BK321" s="896">
        <v>0</v>
      </c>
      <c r="BL321" s="896"/>
      <c r="BM321" s="896"/>
      <c r="BN321" s="896" t="s">
        <v>308</v>
      </c>
      <c r="BO321" s="896" t="s">
        <v>308</v>
      </c>
      <c r="BP321" s="896" t="s">
        <v>308</v>
      </c>
      <c r="BQ321" s="896" t="s">
        <v>308</v>
      </c>
      <c r="BR321" s="896"/>
      <c r="BS321" s="896" t="s">
        <v>397</v>
      </c>
      <c r="BT321" s="896"/>
      <c r="BU321" s="896" t="s">
        <v>579</v>
      </c>
      <c r="BV321" s="896"/>
      <c r="BW321" s="896"/>
      <c r="BX321" s="896"/>
      <c r="BY321" s="896"/>
      <c r="BZ321" s="896"/>
      <c r="CA321" s="896"/>
      <c r="CB321" s="896"/>
      <c r="CC321" s="896"/>
      <c r="CD321" s="896"/>
      <c r="CE321" s="896"/>
      <c r="CF321" s="896"/>
      <c r="CG321" s="896"/>
      <c r="CH321" s="896"/>
      <c r="CI321" s="896"/>
      <c r="CJ321" s="896"/>
      <c r="CK321" s="867"/>
      <c r="CL321" s="867" t="s">
        <v>397</v>
      </c>
      <c r="CM321" s="867">
        <v>276</v>
      </c>
      <c r="CN321" s="867">
        <v>276</v>
      </c>
      <c r="CO321" s="867" t="s">
        <v>397</v>
      </c>
      <c r="CP321" s="867">
        <v>276</v>
      </c>
      <c r="CQ321" s="867">
        <v>276</v>
      </c>
      <c r="CR321" s="868">
        <v>276</v>
      </c>
      <c r="CS321" s="869"/>
      <c r="CT321" s="782" t="s">
        <v>308</v>
      </c>
      <c r="CU321" s="783"/>
      <c r="CV321" s="776"/>
      <c r="CW321" s="776"/>
      <c r="CX321" s="782">
        <v>46275</v>
      </c>
      <c r="CY321" s="870" t="s">
        <v>848</v>
      </c>
      <c r="CZ321" s="870" t="s">
        <v>308</v>
      </c>
      <c r="DA321" s="871">
        <v>46273</v>
      </c>
      <c r="DB321" s="871" t="s">
        <v>633</v>
      </c>
      <c r="DC321" s="871" t="s">
        <v>634</v>
      </c>
      <c r="DD321" s="871">
        <v>46275</v>
      </c>
      <c r="DE321" s="871" t="s">
        <v>397</v>
      </c>
      <c r="DF321" s="871" t="s">
        <v>397</v>
      </c>
      <c r="DG321" s="871" t="s">
        <v>397</v>
      </c>
      <c r="DH321" s="872">
        <v>0</v>
      </c>
      <c r="DI321" s="776">
        <v>46272</v>
      </c>
      <c r="DJ321" s="776" t="s">
        <v>397</v>
      </c>
      <c r="DK321" s="776">
        <v>46276</v>
      </c>
      <c r="DL321" s="776">
        <v>46318</v>
      </c>
      <c r="DM321" s="776">
        <v>46309</v>
      </c>
      <c r="DN321" s="776">
        <v>46309</v>
      </c>
      <c r="DO321" s="873" t="s">
        <v>308</v>
      </c>
      <c r="DP321" s="776">
        <v>46332</v>
      </c>
      <c r="DQ321" s="776">
        <v>46325</v>
      </c>
      <c r="DR321" s="776">
        <v>46332</v>
      </c>
      <c r="DS321" s="872">
        <v>46332</v>
      </c>
      <c r="DT321" s="752">
        <v>46325</v>
      </c>
      <c r="DU321" s="753">
        <v>-9</v>
      </c>
      <c r="DV321" s="753" t="s">
        <v>308</v>
      </c>
      <c r="DW321" s="754">
        <v>46316</v>
      </c>
      <c r="DX321" s="755">
        <v>46316</v>
      </c>
      <c r="DY321" s="754" t="e">
        <v>#VALUE!</v>
      </c>
      <c r="DZ321" s="754" t="e">
        <v>#VALUE!</v>
      </c>
      <c r="EA321" s="754"/>
      <c r="EB321" s="754"/>
      <c r="HA321" s="756" t="s">
        <v>397</v>
      </c>
      <c r="HB321" s="756" t="s">
        <v>397</v>
      </c>
      <c r="HC321" s="756" t="s">
        <v>397</v>
      </c>
      <c r="HD321" s="756" t="s">
        <v>397</v>
      </c>
      <c r="HE321" s="756" t="s">
        <v>397</v>
      </c>
      <c r="HF321" s="756" t="s">
        <v>397</v>
      </c>
      <c r="HG321" s="756" t="s">
        <v>397</v>
      </c>
      <c r="HH321" s="756" t="s">
        <v>397</v>
      </c>
      <c r="HI321" s="756" t="s">
        <v>397</v>
      </c>
      <c r="HJ321" s="756" t="s">
        <v>397</v>
      </c>
      <c r="HK321"/>
      <c r="HL321"/>
      <c r="HM321"/>
      <c r="HN321" s="756" t="str">
        <f t="shared" si="9"/>
        <v>AUTO PRINT</v>
      </c>
      <c r="HO321"/>
      <c r="HP321" s="757" t="s">
        <v>572</v>
      </c>
      <c r="HQ321" s="757" t="s">
        <v>572</v>
      </c>
      <c r="HR321" s="757" t="s">
        <v>572</v>
      </c>
      <c r="HS321"/>
      <c r="HW321" s="758"/>
      <c r="HX321"/>
      <c r="HY321" s="759" t="s">
        <v>572</v>
      </c>
      <c r="HZ321" s="759" t="s">
        <v>572</v>
      </c>
      <c r="IA321" s="759" t="s">
        <v>572</v>
      </c>
      <c r="IC321" s="760" t="s">
        <v>572</v>
      </c>
      <c r="ID321" s="760" t="s">
        <v>572</v>
      </c>
      <c r="IE321" s="760" t="s">
        <v>572</v>
      </c>
      <c r="IF321" s="761" t="s">
        <v>572</v>
      </c>
      <c r="IG321" s="619" t="str">
        <f t="shared" si="10"/>
        <v>IN HOUSE (MANUAL)</v>
      </c>
      <c r="II321" s="761" t="s">
        <v>572</v>
      </c>
      <c r="IK321" s="761" t="str">
        <f>IFERROR(VLOOKUP($M321,#REF!,13,0),"IN HOUSE (MANUAL)")</f>
        <v>IN HOUSE (MANUAL)</v>
      </c>
      <c r="IM321" s="760" t="s">
        <v>572</v>
      </c>
      <c r="IN321" s="760" t="s">
        <v>572</v>
      </c>
      <c r="IO321" s="760" t="s">
        <v>572</v>
      </c>
      <c r="IQ321" s="760" t="s">
        <v>572</v>
      </c>
      <c r="IR321" s="760" t="s">
        <v>572</v>
      </c>
      <c r="IT321" s="760" t="s">
        <v>572</v>
      </c>
      <c r="IV321" s="760" t="s">
        <v>572</v>
      </c>
      <c r="IW321" s="760" t="s">
        <v>572</v>
      </c>
      <c r="IY321" s="760" t="s">
        <v>572</v>
      </c>
      <c r="IZ321" s="760" t="s">
        <v>572</v>
      </c>
      <c r="JB321" s="760" t="s">
        <v>922</v>
      </c>
      <c r="JC321" s="760">
        <v>276</v>
      </c>
      <c r="JE321" s="760" t="s">
        <v>572</v>
      </c>
      <c r="JF321" s="760" t="s">
        <v>572</v>
      </c>
    </row>
    <row r="322" spans="1:266" ht="17.25" customHeight="1" x14ac:dyDescent="0.35">
      <c r="A322" s="618" t="s">
        <v>1172</v>
      </c>
      <c r="B322" s="730">
        <v>148</v>
      </c>
      <c r="C322" s="730" t="s">
        <v>1085</v>
      </c>
      <c r="D322" s="730" t="s">
        <v>1085</v>
      </c>
      <c r="E322" s="730">
        <v>5</v>
      </c>
      <c r="F322" s="731" t="s">
        <v>574</v>
      </c>
      <c r="G322" s="732">
        <v>1</v>
      </c>
      <c r="H322" s="826">
        <v>46233</v>
      </c>
      <c r="I322" s="730">
        <v>43</v>
      </c>
      <c r="J322" s="730" t="s">
        <v>308</v>
      </c>
      <c r="K322" s="730">
        <v>44</v>
      </c>
      <c r="L322" s="730" t="s">
        <v>1173</v>
      </c>
      <c r="M322" s="868" t="s">
        <v>1172</v>
      </c>
      <c r="N322" s="868">
        <v>0</v>
      </c>
      <c r="O322" s="868" t="s">
        <v>390</v>
      </c>
      <c r="P322" s="868">
        <v>0</v>
      </c>
      <c r="Q322" s="868" t="s">
        <v>390</v>
      </c>
      <c r="R322" s="868" t="s">
        <v>170</v>
      </c>
      <c r="S322" s="868"/>
      <c r="T322" s="868" t="s">
        <v>754</v>
      </c>
      <c r="U322" s="868">
        <v>411</v>
      </c>
      <c r="V322" s="868" t="s">
        <v>308</v>
      </c>
      <c r="W322" s="868"/>
      <c r="X322" s="868"/>
      <c r="Y322" s="868"/>
      <c r="Z322" s="776"/>
      <c r="AA322" s="868" t="s">
        <v>309</v>
      </c>
      <c r="AB322" s="868" t="s">
        <v>750</v>
      </c>
      <c r="AC322" s="868" t="s">
        <v>589</v>
      </c>
      <c r="AD322" s="868">
        <v>192</v>
      </c>
      <c r="AE322" s="775">
        <v>192</v>
      </c>
      <c r="AF322" s="776">
        <v>46275</v>
      </c>
      <c r="AG322" s="918"/>
      <c r="AH322" s="918"/>
      <c r="AI322" s="918" t="s">
        <v>694</v>
      </c>
      <c r="AJ322" s="778">
        <v>49</v>
      </c>
      <c r="AK322" s="894"/>
      <c r="AL322" s="895"/>
      <c r="AM322" s="896">
        <v>192</v>
      </c>
      <c r="AN322" s="896"/>
      <c r="AO322" s="896"/>
      <c r="AP322" s="896"/>
      <c r="AQ322" s="896"/>
      <c r="AR322" s="896"/>
      <c r="AS322" s="896"/>
      <c r="AT322" s="896"/>
      <c r="AU322" s="896"/>
      <c r="AV322" s="896"/>
      <c r="AW322" s="896"/>
      <c r="AX322" s="896"/>
      <c r="AY322" s="896"/>
      <c r="AZ322" s="896"/>
      <c r="BA322" s="896"/>
      <c r="BB322" s="896">
        <v>0</v>
      </c>
      <c r="BC322" s="896">
        <v>192</v>
      </c>
      <c r="BD322" s="896">
        <v>0</v>
      </c>
      <c r="BE322" s="896">
        <v>0</v>
      </c>
      <c r="BF322" s="896">
        <v>0</v>
      </c>
      <c r="BG322" s="896">
        <v>0</v>
      </c>
      <c r="BH322" s="896">
        <v>0</v>
      </c>
      <c r="BI322" s="896">
        <v>192</v>
      </c>
      <c r="BJ322" s="896"/>
      <c r="BK322" s="896">
        <v>0</v>
      </c>
      <c r="BL322" s="896"/>
      <c r="BM322" s="896"/>
      <c r="BN322" s="896" t="s">
        <v>308</v>
      </c>
      <c r="BO322" s="896" t="s">
        <v>308</v>
      </c>
      <c r="BP322" s="896" t="s">
        <v>308</v>
      </c>
      <c r="BQ322" s="896" t="s">
        <v>308</v>
      </c>
      <c r="BR322" s="896"/>
      <c r="BS322" s="896" t="s">
        <v>397</v>
      </c>
      <c r="BT322" s="896"/>
      <c r="BU322" s="896" t="s">
        <v>579</v>
      </c>
      <c r="BV322" s="896"/>
      <c r="BW322" s="896"/>
      <c r="BX322" s="896"/>
      <c r="BY322" s="896"/>
      <c r="BZ322" s="896"/>
      <c r="CA322" s="896"/>
      <c r="CB322" s="896"/>
      <c r="CC322" s="896"/>
      <c r="CD322" s="896"/>
      <c r="CE322" s="896"/>
      <c r="CF322" s="896"/>
      <c r="CG322" s="896"/>
      <c r="CH322" s="896"/>
      <c r="CI322" s="896"/>
      <c r="CJ322" s="896"/>
      <c r="CK322" s="867"/>
      <c r="CL322" s="867" t="s">
        <v>397</v>
      </c>
      <c r="CM322" s="867">
        <v>192</v>
      </c>
      <c r="CN322" s="867">
        <v>192</v>
      </c>
      <c r="CO322" s="867" t="s">
        <v>397</v>
      </c>
      <c r="CP322" s="867">
        <v>192</v>
      </c>
      <c r="CQ322" s="867">
        <v>192</v>
      </c>
      <c r="CR322" s="868">
        <v>192</v>
      </c>
      <c r="CS322" s="869"/>
      <c r="CT322" s="782" t="s">
        <v>308</v>
      </c>
      <c r="CU322" s="783"/>
      <c r="CV322" s="776"/>
      <c r="CW322" s="776"/>
      <c r="CX322" s="782">
        <v>46275</v>
      </c>
      <c r="CY322" s="870" t="s">
        <v>848</v>
      </c>
      <c r="CZ322" s="870" t="s">
        <v>308</v>
      </c>
      <c r="DA322" s="871">
        <v>46273</v>
      </c>
      <c r="DB322" s="871" t="s">
        <v>633</v>
      </c>
      <c r="DC322" s="871" t="s">
        <v>634</v>
      </c>
      <c r="DD322" s="871">
        <v>46275</v>
      </c>
      <c r="DE322" s="871" t="s">
        <v>397</v>
      </c>
      <c r="DF322" s="871" t="s">
        <v>397</v>
      </c>
      <c r="DG322" s="871" t="s">
        <v>397</v>
      </c>
      <c r="DH322" s="872">
        <v>0</v>
      </c>
      <c r="DI322" s="776">
        <v>46272</v>
      </c>
      <c r="DJ322" s="776" t="s">
        <v>397</v>
      </c>
      <c r="DK322" s="776">
        <v>46276</v>
      </c>
      <c r="DL322" s="776">
        <v>46318</v>
      </c>
      <c r="DM322" s="776">
        <v>46310</v>
      </c>
      <c r="DN322" s="776">
        <v>46310</v>
      </c>
      <c r="DO322" s="873" t="s">
        <v>308</v>
      </c>
      <c r="DP322" s="776">
        <v>46332</v>
      </c>
      <c r="DQ322" s="776">
        <v>46325</v>
      </c>
      <c r="DR322" s="776">
        <v>46332</v>
      </c>
      <c r="DS322" s="872">
        <v>46332</v>
      </c>
      <c r="DT322" s="752">
        <v>46325</v>
      </c>
      <c r="DU322" s="753">
        <v>-8</v>
      </c>
      <c r="DV322" s="753" t="s">
        <v>308</v>
      </c>
      <c r="DW322" s="754">
        <v>46316</v>
      </c>
      <c r="DX322" s="755">
        <v>46317</v>
      </c>
      <c r="DY322" s="754" t="e">
        <v>#VALUE!</v>
      </c>
      <c r="DZ322" s="754" t="e">
        <v>#VALUE!</v>
      </c>
      <c r="EA322" s="754"/>
      <c r="EB322" s="754"/>
      <c r="HA322" s="756" t="s">
        <v>397</v>
      </c>
      <c r="HB322" s="756" t="s">
        <v>397</v>
      </c>
      <c r="HC322" s="756" t="s">
        <v>397</v>
      </c>
      <c r="HD322" s="756" t="s">
        <v>397</v>
      </c>
      <c r="HE322" s="756" t="s">
        <v>397</v>
      </c>
      <c r="HF322" s="756" t="s">
        <v>397</v>
      </c>
      <c r="HG322" s="756" t="s">
        <v>397</v>
      </c>
      <c r="HH322" s="756" t="s">
        <v>397</v>
      </c>
      <c r="HI322" s="756" t="s">
        <v>397</v>
      </c>
      <c r="HJ322" s="756" t="s">
        <v>397</v>
      </c>
      <c r="HK322"/>
      <c r="HL322"/>
      <c r="HM322"/>
      <c r="HN322" s="756" t="str">
        <f t="shared" si="9"/>
        <v>AUTO PRINT</v>
      </c>
      <c r="HO322"/>
      <c r="HP322" s="757" t="s">
        <v>572</v>
      </c>
      <c r="HQ322" s="757" t="s">
        <v>572</v>
      </c>
      <c r="HR322" s="757" t="s">
        <v>572</v>
      </c>
      <c r="HS322"/>
      <c r="HW322" s="758"/>
      <c r="HX322"/>
      <c r="HY322" s="759" t="s">
        <v>572</v>
      </c>
      <c r="HZ322" s="759" t="s">
        <v>572</v>
      </c>
      <c r="IA322" s="759" t="s">
        <v>572</v>
      </c>
      <c r="IC322" s="760" t="s">
        <v>572</v>
      </c>
      <c r="ID322" s="760" t="s">
        <v>572</v>
      </c>
      <c r="IE322" s="760" t="s">
        <v>572</v>
      </c>
      <c r="IF322" s="761" t="s">
        <v>572</v>
      </c>
      <c r="IG322" s="619" t="str">
        <f t="shared" si="10"/>
        <v>IN HOUSE (MANUAL)</v>
      </c>
      <c r="II322" s="761" t="s">
        <v>572</v>
      </c>
      <c r="IK322" s="761" t="str">
        <f>IFERROR(VLOOKUP($M322,#REF!,13,0),"IN HOUSE (MANUAL)")</f>
        <v>IN HOUSE (MANUAL)</v>
      </c>
      <c r="IM322" s="760" t="s">
        <v>572</v>
      </c>
      <c r="IN322" s="760" t="s">
        <v>572</v>
      </c>
      <c r="IO322" s="760" t="s">
        <v>572</v>
      </c>
      <c r="IQ322" s="760" t="s">
        <v>572</v>
      </c>
      <c r="IR322" s="760" t="s">
        <v>572</v>
      </c>
      <c r="IT322" s="760" t="s">
        <v>572</v>
      </c>
      <c r="IV322" s="760" t="s">
        <v>572</v>
      </c>
      <c r="IW322" s="760" t="s">
        <v>572</v>
      </c>
      <c r="IY322" s="760" t="s">
        <v>572</v>
      </c>
      <c r="IZ322" s="760" t="s">
        <v>572</v>
      </c>
      <c r="JB322" s="760" t="s">
        <v>922</v>
      </c>
      <c r="JC322" s="760">
        <v>192</v>
      </c>
      <c r="JE322" s="760" t="s">
        <v>572</v>
      </c>
      <c r="JF322" s="760" t="s">
        <v>572</v>
      </c>
    </row>
    <row r="323" spans="1:266" ht="17.25" customHeight="1" x14ac:dyDescent="0.35">
      <c r="A323" s="618" t="s">
        <v>1174</v>
      </c>
      <c r="B323" s="730">
        <v>149</v>
      </c>
      <c r="C323" s="730" t="s">
        <v>1085</v>
      </c>
      <c r="D323" s="730" t="s">
        <v>1085</v>
      </c>
      <c r="E323" s="730">
        <v>5</v>
      </c>
      <c r="F323" s="731" t="s">
        <v>574</v>
      </c>
      <c r="G323" s="732">
        <v>1</v>
      </c>
      <c r="H323" s="733">
        <v>46198</v>
      </c>
      <c r="I323" s="730">
        <v>43</v>
      </c>
      <c r="J323" s="730" t="s">
        <v>308</v>
      </c>
      <c r="K323" s="730">
        <v>44</v>
      </c>
      <c r="L323" s="730" t="s">
        <v>1175</v>
      </c>
      <c r="M323" s="772" t="s">
        <v>1174</v>
      </c>
      <c r="N323" s="772">
        <v>0</v>
      </c>
      <c r="O323" s="772" t="s">
        <v>390</v>
      </c>
      <c r="P323" s="772">
        <v>0</v>
      </c>
      <c r="Q323" s="772" t="s">
        <v>390</v>
      </c>
      <c r="R323" s="772" t="s">
        <v>170</v>
      </c>
      <c r="S323" s="772" t="s">
        <v>308</v>
      </c>
      <c r="T323" s="772" t="s">
        <v>775</v>
      </c>
      <c r="U323" s="772">
        <v>411</v>
      </c>
      <c r="V323" s="772" t="s">
        <v>308</v>
      </c>
      <c r="W323" s="772"/>
      <c r="X323" s="772"/>
      <c r="Y323" s="772"/>
      <c r="Z323" s="886"/>
      <c r="AA323" s="772" t="s">
        <v>157</v>
      </c>
      <c r="AB323" s="772" t="s">
        <v>569</v>
      </c>
      <c r="AC323" s="772" t="s">
        <v>619</v>
      </c>
      <c r="AD323" s="772">
        <v>306</v>
      </c>
      <c r="AE323" s="775">
        <v>306</v>
      </c>
      <c r="AF323" s="776" t="s">
        <v>390</v>
      </c>
      <c r="AG323" s="777"/>
      <c r="AH323" s="777"/>
      <c r="AI323" s="777" t="s">
        <v>308</v>
      </c>
      <c r="AJ323" s="778">
        <v>50</v>
      </c>
      <c r="AK323" s="779"/>
      <c r="AL323" s="778"/>
      <c r="AM323" s="780">
        <v>306</v>
      </c>
      <c r="AN323" s="780"/>
      <c r="AO323" s="780"/>
      <c r="AP323" s="780"/>
      <c r="AQ323" s="780"/>
      <c r="AR323" s="780"/>
      <c r="AS323" s="780"/>
      <c r="AT323" s="780"/>
      <c r="AU323" s="780"/>
      <c r="AV323" s="780"/>
      <c r="AW323" s="780"/>
      <c r="AX323" s="780"/>
      <c r="AY323" s="780"/>
      <c r="AZ323" s="780"/>
      <c r="BA323" s="780"/>
      <c r="BB323" s="780">
        <v>0</v>
      </c>
      <c r="BC323" s="780">
        <v>306</v>
      </c>
      <c r="BD323" s="780">
        <v>0</v>
      </c>
      <c r="BE323" s="780">
        <v>0</v>
      </c>
      <c r="BF323" s="780">
        <v>0</v>
      </c>
      <c r="BG323" s="780">
        <v>0</v>
      </c>
      <c r="BH323" s="780">
        <v>0</v>
      </c>
      <c r="BI323" s="780">
        <v>306</v>
      </c>
      <c r="BJ323" s="780"/>
      <c r="BK323" s="780">
        <v>0</v>
      </c>
      <c r="BL323" s="780"/>
      <c r="BM323" s="780"/>
      <c r="BN323" s="780" t="s">
        <v>308</v>
      </c>
      <c r="BO323" s="780" t="s">
        <v>308</v>
      </c>
      <c r="BP323" s="780" t="s">
        <v>308</v>
      </c>
      <c r="BQ323" s="780" t="s">
        <v>308</v>
      </c>
      <c r="BR323" s="780"/>
      <c r="BS323" s="780" t="s">
        <v>397</v>
      </c>
      <c r="BT323" s="780"/>
      <c r="BU323" s="780" t="s">
        <v>579</v>
      </c>
      <c r="BV323" s="780"/>
      <c r="BW323" s="780"/>
      <c r="BX323" s="780"/>
      <c r="BY323" s="780"/>
      <c r="BZ323" s="780"/>
      <c r="CA323" s="780"/>
      <c r="CB323" s="780"/>
      <c r="CC323" s="780"/>
      <c r="CD323" s="780"/>
      <c r="CE323" s="780"/>
      <c r="CF323" s="780"/>
      <c r="CG323" s="780"/>
      <c r="CH323" s="780"/>
      <c r="CI323" s="780"/>
      <c r="CJ323" s="780"/>
      <c r="CK323" s="773"/>
      <c r="CL323" s="773" t="s">
        <v>397</v>
      </c>
      <c r="CM323" s="773">
        <v>306</v>
      </c>
      <c r="CN323" s="773">
        <v>306</v>
      </c>
      <c r="CO323" s="773" t="s">
        <v>397</v>
      </c>
      <c r="CP323" s="773">
        <v>306</v>
      </c>
      <c r="CQ323" s="773">
        <v>306</v>
      </c>
      <c r="CR323" s="772">
        <v>306</v>
      </c>
      <c r="CS323" s="781"/>
      <c r="CT323" s="782" t="s">
        <v>308</v>
      </c>
      <c r="CU323" s="783" t="s">
        <v>308</v>
      </c>
      <c r="CV323" s="774"/>
      <c r="CW323" s="774"/>
      <c r="CX323" s="782">
        <v>46252</v>
      </c>
      <c r="CY323" s="784">
        <v>0</v>
      </c>
      <c r="CZ323" s="784">
        <v>0</v>
      </c>
      <c r="DA323" s="785">
        <v>0</v>
      </c>
      <c r="DB323" s="785">
        <v>0</v>
      </c>
      <c r="DC323" s="785">
        <v>0</v>
      </c>
      <c r="DD323" s="785" t="s">
        <v>390</v>
      </c>
      <c r="DE323" s="785" t="s">
        <v>397</v>
      </c>
      <c r="DF323" s="785" t="s">
        <v>397</v>
      </c>
      <c r="DG323" s="785" t="s">
        <v>397</v>
      </c>
      <c r="DH323" s="786">
        <v>0</v>
      </c>
      <c r="DI323" s="774" t="s">
        <v>390</v>
      </c>
      <c r="DJ323" s="774" t="s">
        <v>397</v>
      </c>
      <c r="DK323" s="774" t="s">
        <v>390</v>
      </c>
      <c r="DL323" s="774">
        <v>46300</v>
      </c>
      <c r="DM323" s="774">
        <v>46303</v>
      </c>
      <c r="DN323" s="774">
        <v>46303</v>
      </c>
      <c r="DO323" s="787" t="s">
        <v>308</v>
      </c>
      <c r="DP323" s="774">
        <v>46325</v>
      </c>
      <c r="DQ323" s="776">
        <v>46325</v>
      </c>
      <c r="DR323" s="774">
        <v>46325</v>
      </c>
      <c r="DS323" s="786">
        <v>46325</v>
      </c>
      <c r="DT323" s="752">
        <v>46325</v>
      </c>
      <c r="DU323" s="753">
        <v>-8</v>
      </c>
      <c r="DV323" s="753" t="s">
        <v>308</v>
      </c>
      <c r="DW323" s="754">
        <v>46317</v>
      </c>
      <c r="DX323" s="755">
        <v>46317</v>
      </c>
      <c r="DY323" s="754" t="e">
        <v>#VALUE!</v>
      </c>
      <c r="DZ323" s="754" t="e">
        <v>#VALUE!</v>
      </c>
      <c r="EA323" s="754"/>
      <c r="EB323" s="754"/>
      <c r="HA323" s="756" t="s">
        <v>397</v>
      </c>
      <c r="HB323" s="756" t="s">
        <v>397</v>
      </c>
      <c r="HC323" s="756" t="s">
        <v>397</v>
      </c>
      <c r="HD323" s="756" t="s">
        <v>397</v>
      </c>
      <c r="HE323" s="756" t="s">
        <v>397</v>
      </c>
      <c r="HF323" s="756" t="s">
        <v>397</v>
      </c>
      <c r="HG323" s="756" t="s">
        <v>397</v>
      </c>
      <c r="HH323" s="756" t="s">
        <v>397</v>
      </c>
      <c r="HI323" s="756" t="s">
        <v>397</v>
      </c>
      <c r="HJ323" s="756" t="s">
        <v>397</v>
      </c>
      <c r="HK323"/>
      <c r="HL323"/>
      <c r="HM323"/>
      <c r="HN323" s="756" t="str">
        <f t="shared" si="9"/>
        <v>AUTO PRINT</v>
      </c>
      <c r="HO323"/>
      <c r="HP323" s="757" t="s">
        <v>572</v>
      </c>
      <c r="HQ323" s="757" t="s">
        <v>572</v>
      </c>
      <c r="HR323" s="757" t="s">
        <v>572</v>
      </c>
      <c r="HS323"/>
      <c r="HW323" s="758"/>
      <c r="HX323"/>
      <c r="HY323" s="759" t="s">
        <v>572</v>
      </c>
      <c r="HZ323" s="759" t="s">
        <v>572</v>
      </c>
      <c r="IA323" s="759" t="s">
        <v>572</v>
      </c>
      <c r="IC323" s="760" t="s">
        <v>572</v>
      </c>
      <c r="ID323" s="760" t="s">
        <v>572</v>
      </c>
      <c r="IE323" s="760" t="s">
        <v>572</v>
      </c>
      <c r="IF323" s="761" t="s">
        <v>572</v>
      </c>
      <c r="IG323" s="619" t="str">
        <f t="shared" si="10"/>
        <v>IN HOUSE (MANUAL)</v>
      </c>
      <c r="II323" s="761" t="s">
        <v>572</v>
      </c>
      <c r="IK323" s="761" t="str">
        <f>IFERROR(VLOOKUP($M323,#REF!,13,0),"IN HOUSE (MANUAL)")</f>
        <v>IN HOUSE (MANUAL)</v>
      </c>
      <c r="IM323" s="760" t="s">
        <v>572</v>
      </c>
      <c r="IN323" s="760" t="s">
        <v>572</v>
      </c>
      <c r="IO323" s="760" t="s">
        <v>572</v>
      </c>
      <c r="IQ323" s="760" t="s">
        <v>572</v>
      </c>
      <c r="IR323" s="760" t="s">
        <v>572</v>
      </c>
      <c r="IT323" s="760" t="s">
        <v>572</v>
      </c>
      <c r="IV323" s="760" t="s">
        <v>572</v>
      </c>
      <c r="IW323" s="760" t="s">
        <v>572</v>
      </c>
      <c r="IY323" s="760" t="s">
        <v>572</v>
      </c>
      <c r="IZ323" s="760" t="s">
        <v>572</v>
      </c>
      <c r="JB323" s="760" t="s">
        <v>922</v>
      </c>
      <c r="JC323" s="760">
        <v>306</v>
      </c>
      <c r="JE323" s="760" t="s">
        <v>572</v>
      </c>
      <c r="JF323" s="760" t="s">
        <v>572</v>
      </c>
    </row>
    <row r="324" spans="1:266" ht="17.25" customHeight="1" x14ac:dyDescent="0.35">
      <c r="A324" s="618" t="s">
        <v>1176</v>
      </c>
      <c r="B324" s="730">
        <v>150</v>
      </c>
      <c r="C324" s="730" t="s">
        <v>1085</v>
      </c>
      <c r="D324" s="730" t="s">
        <v>1085</v>
      </c>
      <c r="E324" s="730">
        <v>5</v>
      </c>
      <c r="F324" s="731" t="s">
        <v>574</v>
      </c>
      <c r="G324" s="732">
        <v>1</v>
      </c>
      <c r="H324" s="733">
        <v>46233</v>
      </c>
      <c r="I324" s="730">
        <v>43</v>
      </c>
      <c r="J324" s="730" t="s">
        <v>308</v>
      </c>
      <c r="K324" s="730">
        <v>44</v>
      </c>
      <c r="L324" s="730" t="s">
        <v>1177</v>
      </c>
      <c r="M324" s="772" t="s">
        <v>1176</v>
      </c>
      <c r="N324" s="772">
        <v>0</v>
      </c>
      <c r="O324" s="772" t="s">
        <v>390</v>
      </c>
      <c r="P324" s="772">
        <v>0</v>
      </c>
      <c r="Q324" s="772" t="s">
        <v>390</v>
      </c>
      <c r="R324" s="772" t="s">
        <v>170</v>
      </c>
      <c r="S324" s="772"/>
      <c r="T324" s="772" t="s">
        <v>775</v>
      </c>
      <c r="U324" s="772">
        <v>411</v>
      </c>
      <c r="V324" s="772" t="s">
        <v>308</v>
      </c>
      <c r="W324" s="772"/>
      <c r="X324" s="772"/>
      <c r="Y324" s="772"/>
      <c r="Z324" s="886"/>
      <c r="AA324" s="772" t="s">
        <v>157</v>
      </c>
      <c r="AB324" s="772" t="s">
        <v>569</v>
      </c>
      <c r="AC324" s="772" t="s">
        <v>751</v>
      </c>
      <c r="AD324" s="772">
        <v>1092</v>
      </c>
      <c r="AE324" s="775">
        <v>1092</v>
      </c>
      <c r="AF324" s="776">
        <v>46275</v>
      </c>
      <c r="AG324" s="777"/>
      <c r="AH324" s="777"/>
      <c r="AI324" s="777" t="s">
        <v>613</v>
      </c>
      <c r="AJ324" s="778">
        <v>51</v>
      </c>
      <c r="AK324" s="779"/>
      <c r="AL324" s="778"/>
      <c r="AM324" s="780">
        <v>1092</v>
      </c>
      <c r="AN324" s="780"/>
      <c r="AO324" s="780"/>
      <c r="AP324" s="780"/>
      <c r="AQ324" s="780"/>
      <c r="AR324" s="780"/>
      <c r="AS324" s="780"/>
      <c r="AT324" s="780"/>
      <c r="AU324" s="780"/>
      <c r="AV324" s="780"/>
      <c r="AW324" s="780"/>
      <c r="AX324" s="780"/>
      <c r="AY324" s="780"/>
      <c r="AZ324" s="780"/>
      <c r="BA324" s="780"/>
      <c r="BB324" s="780">
        <v>0</v>
      </c>
      <c r="BC324" s="780">
        <v>1092</v>
      </c>
      <c r="BD324" s="780">
        <v>0</v>
      </c>
      <c r="BE324" s="780">
        <v>0</v>
      </c>
      <c r="BF324" s="780">
        <v>0</v>
      </c>
      <c r="BG324" s="780">
        <v>0</v>
      </c>
      <c r="BH324" s="780">
        <v>0</v>
      </c>
      <c r="BI324" s="780">
        <v>1092</v>
      </c>
      <c r="BJ324" s="780"/>
      <c r="BK324" s="780">
        <v>0</v>
      </c>
      <c r="BL324" s="780"/>
      <c r="BM324" s="780"/>
      <c r="BN324" s="780" t="s">
        <v>308</v>
      </c>
      <c r="BO324" s="780" t="s">
        <v>308</v>
      </c>
      <c r="BP324" s="780" t="s">
        <v>308</v>
      </c>
      <c r="BQ324" s="780" t="s">
        <v>308</v>
      </c>
      <c r="BR324" s="780"/>
      <c r="BS324" s="780" t="s">
        <v>397</v>
      </c>
      <c r="BT324" s="780"/>
      <c r="BU324" s="780" t="s">
        <v>579</v>
      </c>
      <c r="BV324" s="780"/>
      <c r="BW324" s="780"/>
      <c r="BX324" s="780"/>
      <c r="BY324" s="780"/>
      <c r="BZ324" s="780"/>
      <c r="CA324" s="780"/>
      <c r="CB324" s="780"/>
      <c r="CC324" s="780"/>
      <c r="CD324" s="780"/>
      <c r="CE324" s="780"/>
      <c r="CF324" s="780"/>
      <c r="CG324" s="780"/>
      <c r="CH324" s="780"/>
      <c r="CI324" s="780"/>
      <c r="CJ324" s="780"/>
      <c r="CK324" s="773"/>
      <c r="CL324" s="773" t="s">
        <v>397</v>
      </c>
      <c r="CM324" s="773">
        <v>1092</v>
      </c>
      <c r="CN324" s="773">
        <v>1092</v>
      </c>
      <c r="CO324" s="773" t="s">
        <v>397</v>
      </c>
      <c r="CP324" s="773">
        <v>1092</v>
      </c>
      <c r="CQ324" s="773">
        <v>1092</v>
      </c>
      <c r="CR324" s="772">
        <v>1092</v>
      </c>
      <c r="CS324" s="781"/>
      <c r="CT324" s="782" t="s">
        <v>308</v>
      </c>
      <c r="CU324" s="783"/>
      <c r="CV324" s="774"/>
      <c r="CW324" s="774"/>
      <c r="CX324" s="782">
        <v>46275</v>
      </c>
      <c r="CY324" s="784" t="s">
        <v>848</v>
      </c>
      <c r="CZ324" s="784" t="s">
        <v>308</v>
      </c>
      <c r="DA324" s="785">
        <v>46273</v>
      </c>
      <c r="DB324" s="785" t="s">
        <v>633</v>
      </c>
      <c r="DC324" s="785" t="s">
        <v>634</v>
      </c>
      <c r="DD324" s="785">
        <v>46275</v>
      </c>
      <c r="DE324" s="785" t="s">
        <v>397</v>
      </c>
      <c r="DF324" s="785" t="s">
        <v>397</v>
      </c>
      <c r="DG324" s="785" t="s">
        <v>397</v>
      </c>
      <c r="DH324" s="786">
        <v>0</v>
      </c>
      <c r="DI324" s="774">
        <v>46272</v>
      </c>
      <c r="DJ324" s="774" t="s">
        <v>397</v>
      </c>
      <c r="DK324" s="774">
        <v>46276</v>
      </c>
      <c r="DL324" s="774">
        <v>46325</v>
      </c>
      <c r="DM324" s="774">
        <v>46310</v>
      </c>
      <c r="DN324" s="774">
        <v>46310</v>
      </c>
      <c r="DO324" s="787" t="s">
        <v>308</v>
      </c>
      <c r="DP324" s="774">
        <v>46346</v>
      </c>
      <c r="DQ324" s="776">
        <v>46325</v>
      </c>
      <c r="DR324" s="774">
        <v>46325</v>
      </c>
      <c r="DS324" s="786">
        <v>46346</v>
      </c>
      <c r="DT324" s="752">
        <v>46325</v>
      </c>
      <c r="DU324" s="753">
        <v>-7</v>
      </c>
      <c r="DV324" s="753" t="s">
        <v>308</v>
      </c>
      <c r="DW324" s="754">
        <v>46317</v>
      </c>
      <c r="DX324" s="755">
        <v>46318</v>
      </c>
      <c r="DY324" s="754" t="e">
        <v>#VALUE!</v>
      </c>
      <c r="DZ324" s="754" t="e">
        <v>#VALUE!</v>
      </c>
      <c r="EA324" s="754"/>
      <c r="EB324" s="754"/>
      <c r="HA324" s="756" t="s">
        <v>397</v>
      </c>
      <c r="HB324" s="756" t="s">
        <v>397</v>
      </c>
      <c r="HC324" s="756" t="s">
        <v>397</v>
      </c>
      <c r="HD324" s="756" t="s">
        <v>397</v>
      </c>
      <c r="HE324" s="756" t="s">
        <v>397</v>
      </c>
      <c r="HF324" s="756" t="s">
        <v>397</v>
      </c>
      <c r="HG324" s="756" t="s">
        <v>397</v>
      </c>
      <c r="HH324" s="756" t="s">
        <v>397</v>
      </c>
      <c r="HI324" s="756" t="s">
        <v>397</v>
      </c>
      <c r="HJ324" s="756" t="s">
        <v>397</v>
      </c>
      <c r="HK324"/>
      <c r="HL324"/>
      <c r="HM324"/>
      <c r="HN324" s="756" t="str">
        <f t="shared" si="9"/>
        <v>AUTO PRINT</v>
      </c>
      <c r="HO324"/>
      <c r="HP324" s="757" t="s">
        <v>572</v>
      </c>
      <c r="HQ324" s="757" t="s">
        <v>572</v>
      </c>
      <c r="HR324" s="757" t="s">
        <v>572</v>
      </c>
      <c r="HS324"/>
      <c r="HW324" s="758"/>
      <c r="HX324"/>
      <c r="HY324" s="759" t="s">
        <v>572</v>
      </c>
      <c r="HZ324" s="759" t="s">
        <v>572</v>
      </c>
      <c r="IA324" s="759" t="s">
        <v>572</v>
      </c>
      <c r="IC324" s="760" t="s">
        <v>572</v>
      </c>
      <c r="ID324" s="760" t="s">
        <v>572</v>
      </c>
      <c r="IE324" s="760" t="s">
        <v>572</v>
      </c>
      <c r="IF324" s="761" t="s">
        <v>572</v>
      </c>
      <c r="IG324" s="619" t="str">
        <f t="shared" si="10"/>
        <v>IN HOUSE (MANUAL)</v>
      </c>
      <c r="II324" s="761" t="s">
        <v>572</v>
      </c>
      <c r="IK324" s="761" t="str">
        <f>IFERROR(VLOOKUP($M324,#REF!,13,0),"IN HOUSE (MANUAL)")</f>
        <v>IN HOUSE (MANUAL)</v>
      </c>
      <c r="IM324" s="760" t="s">
        <v>572</v>
      </c>
      <c r="IN324" s="760" t="s">
        <v>572</v>
      </c>
      <c r="IO324" s="760" t="s">
        <v>572</v>
      </c>
      <c r="IQ324" s="760" t="s">
        <v>572</v>
      </c>
      <c r="IR324" s="760" t="s">
        <v>572</v>
      </c>
      <c r="IT324" s="760" t="s">
        <v>572</v>
      </c>
      <c r="IV324" s="760" t="s">
        <v>572</v>
      </c>
      <c r="IW324" s="760" t="s">
        <v>572</v>
      </c>
      <c r="IY324" s="760" t="s">
        <v>572</v>
      </c>
      <c r="IZ324" s="760" t="s">
        <v>572</v>
      </c>
      <c r="JB324" s="760" t="s">
        <v>922</v>
      </c>
      <c r="JC324" s="760">
        <v>1092</v>
      </c>
      <c r="JE324" s="760" t="s">
        <v>572</v>
      </c>
      <c r="JF324" s="760" t="s">
        <v>572</v>
      </c>
    </row>
    <row r="325" spans="1:266" ht="17.25" hidden="1" customHeight="1" outlineLevel="1" x14ac:dyDescent="0.35">
      <c r="A325" s="618" t="s">
        <v>308</v>
      </c>
      <c r="B325" s="730">
        <v>151</v>
      </c>
      <c r="C325" s="730" t="s">
        <v>741</v>
      </c>
      <c r="D325" s="730" t="s">
        <v>741</v>
      </c>
      <c r="E325" s="730">
        <v>5</v>
      </c>
      <c r="F325" s="731"/>
      <c r="G325" s="731"/>
      <c r="H325" s="826"/>
      <c r="I325" s="730" t="s">
        <v>308</v>
      </c>
      <c r="J325" s="730" t="s">
        <v>308</v>
      </c>
      <c r="K325" s="730">
        <v>0</v>
      </c>
      <c r="L325" s="730" t="s">
        <v>308</v>
      </c>
      <c r="M325" s="868"/>
      <c r="N325" s="868">
        <v>0</v>
      </c>
      <c r="O325" s="868" t="s">
        <v>742</v>
      </c>
      <c r="P325" s="868" t="b">
        <v>1</v>
      </c>
      <c r="Q325" s="868" t="e">
        <v>#VALUE!</v>
      </c>
      <c r="R325" s="868"/>
      <c r="S325" s="868"/>
      <c r="T325" s="868"/>
      <c r="U325" s="868"/>
      <c r="V325" s="868"/>
      <c r="W325" s="868"/>
      <c r="X325" s="868"/>
      <c r="Y325" s="868"/>
      <c r="Z325" s="885"/>
      <c r="AA325" s="868"/>
      <c r="AB325" s="868"/>
      <c r="AC325" s="868"/>
      <c r="AD325" s="868"/>
      <c r="AE325" s="864"/>
      <c r="AF325" s="776"/>
      <c r="AG325" s="777"/>
      <c r="AH325" s="777"/>
      <c r="AI325" s="777"/>
      <c r="AJ325" s="778"/>
      <c r="AK325" s="779"/>
      <c r="AL325" s="778"/>
      <c r="AM325" s="778"/>
      <c r="AN325" s="778"/>
      <c r="AO325" s="778"/>
      <c r="AP325" s="778"/>
      <c r="AQ325" s="778"/>
      <c r="AR325" s="778"/>
      <c r="AS325" s="778"/>
      <c r="AT325" s="778"/>
      <c r="AU325" s="778"/>
      <c r="AV325" s="778"/>
      <c r="AW325" s="778"/>
      <c r="AX325" s="778"/>
      <c r="AY325" s="778"/>
      <c r="AZ325" s="778"/>
      <c r="BA325" s="778"/>
      <c r="BB325" s="778"/>
      <c r="BC325" s="778"/>
      <c r="BD325" s="778"/>
      <c r="BE325" s="778"/>
      <c r="BF325" s="778"/>
      <c r="BG325" s="778"/>
      <c r="BH325" s="778"/>
      <c r="BI325" s="778"/>
      <c r="BJ325" s="778"/>
      <c r="BK325" s="778"/>
      <c r="BL325" s="778"/>
      <c r="BM325" s="778"/>
      <c r="BN325" s="778"/>
      <c r="BO325" s="778"/>
      <c r="BP325" s="778"/>
      <c r="BQ325" s="778"/>
      <c r="BR325" s="778"/>
      <c r="BS325" s="778"/>
      <c r="BT325" s="778"/>
      <c r="BU325" s="778"/>
      <c r="BV325" s="778"/>
      <c r="BW325" s="778"/>
      <c r="BX325" s="778"/>
      <c r="BY325" s="778"/>
      <c r="BZ325" s="778"/>
      <c r="CA325" s="778"/>
      <c r="CB325" s="778"/>
      <c r="CC325" s="778"/>
      <c r="CD325" s="778"/>
      <c r="CE325" s="778"/>
      <c r="CF325" s="778"/>
      <c r="CG325" s="778"/>
      <c r="CH325" s="778"/>
      <c r="CI325" s="778"/>
      <c r="CJ325" s="778"/>
      <c r="CK325" s="772"/>
      <c r="CL325" s="772"/>
      <c r="CM325" s="772"/>
      <c r="CN325" s="886"/>
      <c r="CO325" s="772"/>
      <c r="CP325" s="772"/>
      <c r="CQ325" s="772"/>
      <c r="CR325" s="772"/>
      <c r="CS325" s="869"/>
      <c r="CT325" s="782"/>
      <c r="CU325" s="783"/>
      <c r="CV325" s="776"/>
      <c r="CW325" s="776"/>
      <c r="CX325" s="782"/>
      <c r="CY325" s="870"/>
      <c r="CZ325" s="870"/>
      <c r="DA325" s="871"/>
      <c r="DB325" s="871"/>
      <c r="DC325" s="871"/>
      <c r="DD325" s="871"/>
      <c r="DE325" s="871"/>
      <c r="DF325" s="871"/>
      <c r="DG325" s="871"/>
      <c r="DH325" s="872"/>
      <c r="DI325" s="776"/>
      <c r="DJ325" s="776"/>
      <c r="DK325" s="776"/>
      <c r="DL325" s="776"/>
      <c r="DM325" s="776"/>
      <c r="DN325" s="776"/>
      <c r="DO325" s="873"/>
      <c r="DP325" s="774"/>
      <c r="DQ325" s="774"/>
      <c r="DR325" s="774"/>
      <c r="DS325" s="872"/>
      <c r="DT325" s="752">
        <v>0</v>
      </c>
      <c r="DU325" s="753" t="s">
        <v>308</v>
      </c>
      <c r="DV325" s="753" t="s">
        <v>308</v>
      </c>
      <c r="DW325" s="754" t="s">
        <v>308</v>
      </c>
      <c r="DX325" s="755" t="s">
        <v>308</v>
      </c>
      <c r="DY325" s="754" t="e">
        <v>#VALUE!</v>
      </c>
      <c r="DZ325" s="754" t="e">
        <v>#VALUE!</v>
      </c>
      <c r="EA325" s="754"/>
      <c r="EB325" s="754"/>
    </row>
    <row r="326" spans="1:266" ht="17.25" hidden="1" customHeight="1" outlineLevel="1" x14ac:dyDescent="0.35">
      <c r="A326" s="618" t="s">
        <v>308</v>
      </c>
      <c r="B326" s="730">
        <v>152</v>
      </c>
      <c r="C326" s="730" t="s">
        <v>741</v>
      </c>
      <c r="D326" s="730" t="s">
        <v>741</v>
      </c>
      <c r="E326" s="730">
        <v>5</v>
      </c>
      <c r="F326" s="731"/>
      <c r="G326" s="731"/>
      <c r="H326" s="826"/>
      <c r="I326" s="730" t="s">
        <v>308</v>
      </c>
      <c r="J326" s="730" t="s">
        <v>308</v>
      </c>
      <c r="K326" s="730">
        <v>0</v>
      </c>
      <c r="L326" s="730" t="s">
        <v>308</v>
      </c>
      <c r="M326" s="868"/>
      <c r="N326" s="868">
        <v>0</v>
      </c>
      <c r="O326" s="868" t="s">
        <v>742</v>
      </c>
      <c r="P326" s="868" t="b">
        <v>1</v>
      </c>
      <c r="Q326" s="868" t="e">
        <v>#VALUE!</v>
      </c>
      <c r="R326" s="868"/>
      <c r="S326" s="868"/>
      <c r="T326" s="868"/>
      <c r="U326" s="868"/>
      <c r="V326" s="868"/>
      <c r="W326" s="868"/>
      <c r="X326" s="868"/>
      <c r="Y326" s="868"/>
      <c r="Z326" s="885"/>
      <c r="AA326" s="868"/>
      <c r="AB326" s="868"/>
      <c r="AC326" s="868"/>
      <c r="AD326" s="868"/>
      <c r="AE326" s="864"/>
      <c r="AF326" s="776"/>
      <c r="AG326" s="777"/>
      <c r="AH326" s="777"/>
      <c r="AI326" s="777"/>
      <c r="AJ326" s="778"/>
      <c r="AK326" s="779"/>
      <c r="AL326" s="778"/>
      <c r="AM326" s="778"/>
      <c r="AN326" s="778"/>
      <c r="AO326" s="778"/>
      <c r="AP326" s="778"/>
      <c r="AQ326" s="778"/>
      <c r="AR326" s="778"/>
      <c r="AS326" s="778"/>
      <c r="AT326" s="778"/>
      <c r="AU326" s="778"/>
      <c r="AV326" s="778"/>
      <c r="AW326" s="778"/>
      <c r="AX326" s="778"/>
      <c r="AY326" s="778"/>
      <c r="AZ326" s="778"/>
      <c r="BA326" s="778"/>
      <c r="BB326" s="778"/>
      <c r="BC326" s="778"/>
      <c r="BD326" s="778"/>
      <c r="BE326" s="778"/>
      <c r="BF326" s="778"/>
      <c r="BG326" s="778"/>
      <c r="BH326" s="778"/>
      <c r="BI326" s="778"/>
      <c r="BJ326" s="778"/>
      <c r="BK326" s="778"/>
      <c r="BL326" s="778"/>
      <c r="BM326" s="778"/>
      <c r="BN326" s="778"/>
      <c r="BO326" s="778"/>
      <c r="BP326" s="778"/>
      <c r="BQ326" s="778"/>
      <c r="BR326" s="778"/>
      <c r="BS326" s="778"/>
      <c r="BT326" s="778"/>
      <c r="BU326" s="778"/>
      <c r="BV326" s="778"/>
      <c r="BW326" s="778"/>
      <c r="BX326" s="778"/>
      <c r="BY326" s="778"/>
      <c r="BZ326" s="778"/>
      <c r="CA326" s="778"/>
      <c r="CB326" s="778"/>
      <c r="CC326" s="778"/>
      <c r="CD326" s="778"/>
      <c r="CE326" s="778"/>
      <c r="CF326" s="778"/>
      <c r="CG326" s="778"/>
      <c r="CH326" s="778"/>
      <c r="CI326" s="778"/>
      <c r="CJ326" s="778"/>
      <c r="CK326" s="772"/>
      <c r="CL326" s="772"/>
      <c r="CM326" s="772"/>
      <c r="CN326" s="886"/>
      <c r="CO326" s="772"/>
      <c r="CP326" s="772"/>
      <c r="CQ326" s="772"/>
      <c r="CR326" s="772"/>
      <c r="CS326" s="869"/>
      <c r="CT326" s="782"/>
      <c r="CU326" s="783"/>
      <c r="CV326" s="776"/>
      <c r="CW326" s="776"/>
      <c r="CX326" s="782"/>
      <c r="CY326" s="870"/>
      <c r="CZ326" s="870"/>
      <c r="DA326" s="871"/>
      <c r="DB326" s="871"/>
      <c r="DC326" s="871"/>
      <c r="DD326" s="871"/>
      <c r="DE326" s="871"/>
      <c r="DF326" s="871"/>
      <c r="DG326" s="871"/>
      <c r="DH326" s="872"/>
      <c r="DI326" s="776"/>
      <c r="DJ326" s="776"/>
      <c r="DK326" s="776"/>
      <c r="DL326" s="776"/>
      <c r="DM326" s="776"/>
      <c r="DN326" s="776"/>
      <c r="DO326" s="873"/>
      <c r="DP326" s="774"/>
      <c r="DQ326" s="774"/>
      <c r="DR326" s="774"/>
      <c r="DS326" s="872"/>
      <c r="DT326" s="752">
        <v>0</v>
      </c>
      <c r="DU326" s="753" t="s">
        <v>308</v>
      </c>
      <c r="DV326" s="753" t="s">
        <v>308</v>
      </c>
      <c r="DW326" s="754" t="s">
        <v>308</v>
      </c>
      <c r="DX326" s="755" t="s">
        <v>308</v>
      </c>
      <c r="DY326" s="754" t="e">
        <v>#VALUE!</v>
      </c>
      <c r="DZ326" s="754" t="e">
        <v>#VALUE!</v>
      </c>
      <c r="EA326" s="754"/>
      <c r="EB326" s="754"/>
    </row>
    <row r="327" spans="1:266" ht="17.25" hidden="1" customHeight="1" outlineLevel="1" x14ac:dyDescent="0.35">
      <c r="A327" s="618" t="s">
        <v>308</v>
      </c>
      <c r="B327" s="730">
        <v>153</v>
      </c>
      <c r="C327" s="730" t="s">
        <v>741</v>
      </c>
      <c r="D327" s="730" t="s">
        <v>741</v>
      </c>
      <c r="E327" s="730">
        <v>5</v>
      </c>
      <c r="F327" s="731"/>
      <c r="G327" s="731"/>
      <c r="H327" s="826"/>
      <c r="I327" s="730" t="s">
        <v>308</v>
      </c>
      <c r="J327" s="730" t="s">
        <v>308</v>
      </c>
      <c r="K327" s="730">
        <v>0</v>
      </c>
      <c r="L327" s="730" t="s">
        <v>308</v>
      </c>
      <c r="M327" s="868"/>
      <c r="N327" s="868">
        <v>0</v>
      </c>
      <c r="O327" s="868" t="s">
        <v>742</v>
      </c>
      <c r="P327" s="868" t="b">
        <v>1</v>
      </c>
      <c r="Q327" s="868" t="e">
        <v>#VALUE!</v>
      </c>
      <c r="R327" s="868"/>
      <c r="S327" s="868"/>
      <c r="T327" s="868"/>
      <c r="U327" s="868"/>
      <c r="V327" s="868"/>
      <c r="W327" s="868"/>
      <c r="X327" s="868"/>
      <c r="Y327" s="868"/>
      <c r="Z327" s="885"/>
      <c r="AA327" s="868"/>
      <c r="AB327" s="868"/>
      <c r="AC327" s="868"/>
      <c r="AD327" s="868"/>
      <c r="AE327" s="864"/>
      <c r="AF327" s="776"/>
      <c r="AG327" s="777"/>
      <c r="AH327" s="777"/>
      <c r="AI327" s="777"/>
      <c r="AJ327" s="778"/>
      <c r="AK327" s="779"/>
      <c r="AL327" s="778"/>
      <c r="AM327" s="778"/>
      <c r="AN327" s="778"/>
      <c r="AO327" s="778"/>
      <c r="AP327" s="778"/>
      <c r="AQ327" s="778"/>
      <c r="AR327" s="778"/>
      <c r="AS327" s="778"/>
      <c r="AT327" s="778"/>
      <c r="AU327" s="778"/>
      <c r="AV327" s="778"/>
      <c r="AW327" s="778"/>
      <c r="AX327" s="778"/>
      <c r="AY327" s="778"/>
      <c r="AZ327" s="778"/>
      <c r="BA327" s="778"/>
      <c r="BB327" s="778"/>
      <c r="BC327" s="778"/>
      <c r="BD327" s="778"/>
      <c r="BE327" s="778"/>
      <c r="BF327" s="778"/>
      <c r="BG327" s="778"/>
      <c r="BH327" s="778"/>
      <c r="BI327" s="778"/>
      <c r="BJ327" s="778"/>
      <c r="BK327" s="778"/>
      <c r="BL327" s="778"/>
      <c r="BM327" s="778"/>
      <c r="BN327" s="778"/>
      <c r="BO327" s="778"/>
      <c r="BP327" s="778"/>
      <c r="BQ327" s="778"/>
      <c r="BR327" s="778"/>
      <c r="BS327" s="778"/>
      <c r="BT327" s="778"/>
      <c r="BU327" s="778"/>
      <c r="BV327" s="778"/>
      <c r="BW327" s="778"/>
      <c r="BX327" s="778"/>
      <c r="BY327" s="778"/>
      <c r="BZ327" s="778"/>
      <c r="CA327" s="778"/>
      <c r="CB327" s="778"/>
      <c r="CC327" s="778"/>
      <c r="CD327" s="778"/>
      <c r="CE327" s="778"/>
      <c r="CF327" s="778"/>
      <c r="CG327" s="778"/>
      <c r="CH327" s="778"/>
      <c r="CI327" s="778"/>
      <c r="CJ327" s="778"/>
      <c r="CK327" s="772"/>
      <c r="CL327" s="772"/>
      <c r="CM327" s="772"/>
      <c r="CN327" s="886"/>
      <c r="CO327" s="772"/>
      <c r="CP327" s="772"/>
      <c r="CQ327" s="772"/>
      <c r="CR327" s="772"/>
      <c r="CS327" s="869"/>
      <c r="CT327" s="782"/>
      <c r="CU327" s="783"/>
      <c r="CV327" s="776"/>
      <c r="CW327" s="776"/>
      <c r="CX327" s="782"/>
      <c r="CY327" s="870"/>
      <c r="CZ327" s="870"/>
      <c r="DA327" s="871"/>
      <c r="DB327" s="871"/>
      <c r="DC327" s="871"/>
      <c r="DD327" s="871"/>
      <c r="DE327" s="871"/>
      <c r="DF327" s="871"/>
      <c r="DG327" s="871"/>
      <c r="DH327" s="872"/>
      <c r="DI327" s="776"/>
      <c r="DJ327" s="776"/>
      <c r="DK327" s="776"/>
      <c r="DL327" s="776"/>
      <c r="DM327" s="776"/>
      <c r="DN327" s="776"/>
      <c r="DO327" s="873"/>
      <c r="DP327" s="774"/>
      <c r="DQ327" s="774"/>
      <c r="DR327" s="774"/>
      <c r="DS327" s="872"/>
      <c r="DT327" s="752">
        <v>0</v>
      </c>
      <c r="DU327" s="753" t="s">
        <v>308</v>
      </c>
      <c r="DV327" s="753" t="s">
        <v>308</v>
      </c>
      <c r="DW327" s="754" t="s">
        <v>308</v>
      </c>
      <c r="DX327" s="755" t="s">
        <v>308</v>
      </c>
      <c r="DY327" s="754" t="e">
        <v>#VALUE!</v>
      </c>
      <c r="DZ327" s="754" t="e">
        <v>#VALUE!</v>
      </c>
      <c r="EA327" s="754"/>
      <c r="EB327" s="754"/>
    </row>
    <row r="328" spans="1:266" ht="17.25" hidden="1" customHeight="1" outlineLevel="1" x14ac:dyDescent="0.35">
      <c r="A328" s="618" t="s">
        <v>308</v>
      </c>
      <c r="B328" s="730">
        <v>154</v>
      </c>
      <c r="C328" s="730" t="s">
        <v>741</v>
      </c>
      <c r="D328" s="730" t="s">
        <v>741</v>
      </c>
      <c r="E328" s="730">
        <v>5</v>
      </c>
      <c r="F328" s="731"/>
      <c r="G328" s="731"/>
      <c r="H328" s="826"/>
      <c r="I328" s="730" t="s">
        <v>308</v>
      </c>
      <c r="J328" s="730" t="s">
        <v>308</v>
      </c>
      <c r="K328" s="730">
        <v>0</v>
      </c>
      <c r="L328" s="730" t="s">
        <v>308</v>
      </c>
      <c r="M328" s="868"/>
      <c r="N328" s="868">
        <v>0</v>
      </c>
      <c r="O328" s="868" t="s">
        <v>742</v>
      </c>
      <c r="P328" s="868" t="b">
        <v>1</v>
      </c>
      <c r="Q328" s="868" t="e">
        <v>#VALUE!</v>
      </c>
      <c r="R328" s="868"/>
      <c r="S328" s="868"/>
      <c r="T328" s="868"/>
      <c r="U328" s="868"/>
      <c r="V328" s="868"/>
      <c r="W328" s="868"/>
      <c r="X328" s="868"/>
      <c r="Y328" s="868"/>
      <c r="Z328" s="885"/>
      <c r="AA328" s="868"/>
      <c r="AB328" s="868"/>
      <c r="AC328" s="868"/>
      <c r="AD328" s="868"/>
      <c r="AE328" s="864"/>
      <c r="AF328" s="776"/>
      <c r="AG328" s="777"/>
      <c r="AH328" s="777"/>
      <c r="AI328" s="777"/>
      <c r="AJ328" s="778"/>
      <c r="AK328" s="779"/>
      <c r="AL328" s="778"/>
      <c r="AM328" s="778"/>
      <c r="AN328" s="778"/>
      <c r="AO328" s="778"/>
      <c r="AP328" s="778"/>
      <c r="AQ328" s="778"/>
      <c r="AR328" s="778"/>
      <c r="AS328" s="778"/>
      <c r="AT328" s="778"/>
      <c r="AU328" s="778"/>
      <c r="AV328" s="778"/>
      <c r="AW328" s="778"/>
      <c r="AX328" s="778"/>
      <c r="AY328" s="778"/>
      <c r="AZ328" s="778"/>
      <c r="BA328" s="778"/>
      <c r="BB328" s="778"/>
      <c r="BC328" s="778"/>
      <c r="BD328" s="778"/>
      <c r="BE328" s="778"/>
      <c r="BF328" s="778"/>
      <c r="BG328" s="778"/>
      <c r="BH328" s="778"/>
      <c r="BI328" s="778"/>
      <c r="BJ328" s="778"/>
      <c r="BK328" s="778"/>
      <c r="BL328" s="778"/>
      <c r="BM328" s="778"/>
      <c r="BN328" s="778"/>
      <c r="BO328" s="778"/>
      <c r="BP328" s="778"/>
      <c r="BQ328" s="778"/>
      <c r="BR328" s="778"/>
      <c r="BS328" s="778"/>
      <c r="BT328" s="778"/>
      <c r="BU328" s="778"/>
      <c r="BV328" s="778"/>
      <c r="BW328" s="778"/>
      <c r="BX328" s="778"/>
      <c r="BY328" s="778"/>
      <c r="BZ328" s="778"/>
      <c r="CA328" s="778"/>
      <c r="CB328" s="778"/>
      <c r="CC328" s="778"/>
      <c r="CD328" s="778"/>
      <c r="CE328" s="778"/>
      <c r="CF328" s="778"/>
      <c r="CG328" s="778"/>
      <c r="CH328" s="778"/>
      <c r="CI328" s="778"/>
      <c r="CJ328" s="778"/>
      <c r="CK328" s="772"/>
      <c r="CL328" s="772"/>
      <c r="CM328" s="772"/>
      <c r="CN328" s="886"/>
      <c r="CO328" s="772"/>
      <c r="CP328" s="772"/>
      <c r="CQ328" s="772"/>
      <c r="CR328" s="772"/>
      <c r="CS328" s="869"/>
      <c r="CT328" s="782"/>
      <c r="CU328" s="783"/>
      <c r="CV328" s="776"/>
      <c r="CW328" s="776"/>
      <c r="CX328" s="782"/>
      <c r="CY328" s="870"/>
      <c r="CZ328" s="870"/>
      <c r="DA328" s="871"/>
      <c r="DB328" s="871"/>
      <c r="DC328" s="871"/>
      <c r="DD328" s="871"/>
      <c r="DE328" s="871"/>
      <c r="DF328" s="871"/>
      <c r="DG328" s="871"/>
      <c r="DH328" s="872"/>
      <c r="DI328" s="776"/>
      <c r="DJ328" s="776"/>
      <c r="DK328" s="776"/>
      <c r="DL328" s="776"/>
      <c r="DM328" s="776"/>
      <c r="DN328" s="776"/>
      <c r="DO328" s="873"/>
      <c r="DP328" s="774"/>
      <c r="DQ328" s="774"/>
      <c r="DR328" s="774"/>
      <c r="DS328" s="872"/>
      <c r="DT328" s="752">
        <v>0</v>
      </c>
      <c r="DU328" s="753" t="s">
        <v>308</v>
      </c>
      <c r="DV328" s="753" t="s">
        <v>308</v>
      </c>
      <c r="DW328" s="754" t="s">
        <v>308</v>
      </c>
      <c r="DX328" s="755" t="s">
        <v>308</v>
      </c>
      <c r="DY328" s="754" t="e">
        <v>#VALUE!</v>
      </c>
      <c r="DZ328" s="754" t="e">
        <v>#VALUE!</v>
      </c>
      <c r="EA328" s="754"/>
      <c r="EB328" s="754"/>
    </row>
    <row r="329" spans="1:266" ht="17.25" hidden="1" customHeight="1" outlineLevel="1" x14ac:dyDescent="0.35">
      <c r="A329" s="618" t="s">
        <v>308</v>
      </c>
      <c r="B329" s="730">
        <v>155</v>
      </c>
      <c r="C329" s="730" t="s">
        <v>741</v>
      </c>
      <c r="D329" s="730" t="s">
        <v>741</v>
      </c>
      <c r="E329" s="730">
        <v>5</v>
      </c>
      <c r="F329" s="731"/>
      <c r="G329" s="731"/>
      <c r="H329" s="826"/>
      <c r="I329" s="730" t="s">
        <v>308</v>
      </c>
      <c r="J329" s="730" t="s">
        <v>308</v>
      </c>
      <c r="K329" s="730">
        <v>0</v>
      </c>
      <c r="L329" s="730" t="s">
        <v>308</v>
      </c>
      <c r="M329" s="868"/>
      <c r="N329" s="868">
        <v>0</v>
      </c>
      <c r="O329" s="868" t="s">
        <v>742</v>
      </c>
      <c r="P329" s="868" t="b">
        <v>1</v>
      </c>
      <c r="Q329" s="868" t="e">
        <v>#VALUE!</v>
      </c>
      <c r="R329" s="868"/>
      <c r="S329" s="868"/>
      <c r="T329" s="868"/>
      <c r="U329" s="868"/>
      <c r="V329" s="868"/>
      <c r="W329" s="868"/>
      <c r="X329" s="868"/>
      <c r="Y329" s="868"/>
      <c r="Z329" s="885"/>
      <c r="AA329" s="868"/>
      <c r="AB329" s="868"/>
      <c r="AC329" s="868"/>
      <c r="AD329" s="868"/>
      <c r="AE329" s="864"/>
      <c r="AF329" s="776"/>
      <c r="AG329" s="777"/>
      <c r="AH329" s="777"/>
      <c r="AI329" s="777"/>
      <c r="AJ329" s="778"/>
      <c r="AK329" s="779"/>
      <c r="AL329" s="778"/>
      <c r="AM329" s="778"/>
      <c r="AN329" s="778"/>
      <c r="AO329" s="778"/>
      <c r="AP329" s="778"/>
      <c r="AQ329" s="778"/>
      <c r="AR329" s="778"/>
      <c r="AS329" s="778"/>
      <c r="AT329" s="778"/>
      <c r="AU329" s="778"/>
      <c r="AV329" s="778"/>
      <c r="AW329" s="778"/>
      <c r="AX329" s="778"/>
      <c r="AY329" s="778"/>
      <c r="AZ329" s="778"/>
      <c r="BA329" s="778"/>
      <c r="BB329" s="778"/>
      <c r="BC329" s="778"/>
      <c r="BD329" s="778"/>
      <c r="BE329" s="778"/>
      <c r="BF329" s="778"/>
      <c r="BG329" s="778"/>
      <c r="BH329" s="778"/>
      <c r="BI329" s="778"/>
      <c r="BJ329" s="778"/>
      <c r="BK329" s="778"/>
      <c r="BL329" s="778"/>
      <c r="BM329" s="778"/>
      <c r="BN329" s="778"/>
      <c r="BO329" s="778"/>
      <c r="BP329" s="778"/>
      <c r="BQ329" s="778"/>
      <c r="BR329" s="778"/>
      <c r="BS329" s="778"/>
      <c r="BT329" s="778"/>
      <c r="BU329" s="778"/>
      <c r="BV329" s="778"/>
      <c r="BW329" s="778"/>
      <c r="BX329" s="778"/>
      <c r="BY329" s="778"/>
      <c r="BZ329" s="778"/>
      <c r="CA329" s="778"/>
      <c r="CB329" s="778"/>
      <c r="CC329" s="778"/>
      <c r="CD329" s="778"/>
      <c r="CE329" s="778"/>
      <c r="CF329" s="778"/>
      <c r="CG329" s="778"/>
      <c r="CH329" s="778"/>
      <c r="CI329" s="778"/>
      <c r="CJ329" s="778"/>
      <c r="CK329" s="772"/>
      <c r="CL329" s="772"/>
      <c r="CM329" s="772"/>
      <c r="CN329" s="886"/>
      <c r="CO329" s="772"/>
      <c r="CP329" s="772"/>
      <c r="CQ329" s="772"/>
      <c r="CR329" s="772"/>
      <c r="CS329" s="869"/>
      <c r="CT329" s="782"/>
      <c r="CU329" s="783"/>
      <c r="CV329" s="776"/>
      <c r="CW329" s="776"/>
      <c r="CX329" s="782"/>
      <c r="CY329" s="870"/>
      <c r="CZ329" s="870"/>
      <c r="DA329" s="871"/>
      <c r="DB329" s="871"/>
      <c r="DC329" s="871"/>
      <c r="DD329" s="871"/>
      <c r="DE329" s="871"/>
      <c r="DF329" s="871"/>
      <c r="DG329" s="871"/>
      <c r="DH329" s="872"/>
      <c r="DI329" s="776"/>
      <c r="DJ329" s="776"/>
      <c r="DK329" s="776"/>
      <c r="DL329" s="776"/>
      <c r="DM329" s="776"/>
      <c r="DN329" s="776"/>
      <c r="DO329" s="873"/>
      <c r="DP329" s="774"/>
      <c r="DQ329" s="774"/>
      <c r="DR329" s="774"/>
      <c r="DS329" s="872"/>
      <c r="DT329" s="752">
        <v>0</v>
      </c>
      <c r="DU329" s="753" t="s">
        <v>308</v>
      </c>
      <c r="DV329" s="753" t="s">
        <v>308</v>
      </c>
      <c r="DW329" s="754" t="s">
        <v>308</v>
      </c>
      <c r="DX329" s="755" t="s">
        <v>308</v>
      </c>
      <c r="DY329" s="754" t="e">
        <v>#VALUE!</v>
      </c>
      <c r="DZ329" s="754" t="e">
        <v>#VALUE!</v>
      </c>
      <c r="EA329" s="754"/>
      <c r="EB329" s="754"/>
    </row>
    <row r="330" spans="1:266" ht="17.25" hidden="1" customHeight="1" outlineLevel="1" x14ac:dyDescent="0.35">
      <c r="A330" s="618" t="s">
        <v>308</v>
      </c>
      <c r="B330" s="730">
        <v>156</v>
      </c>
      <c r="C330" s="730" t="s">
        <v>741</v>
      </c>
      <c r="D330" s="730" t="s">
        <v>741</v>
      </c>
      <c r="E330" s="730">
        <v>5</v>
      </c>
      <c r="F330" s="731"/>
      <c r="G330" s="731"/>
      <c r="H330" s="826"/>
      <c r="I330" s="730" t="s">
        <v>308</v>
      </c>
      <c r="J330" s="730" t="s">
        <v>308</v>
      </c>
      <c r="K330" s="730">
        <v>0</v>
      </c>
      <c r="L330" s="730" t="s">
        <v>308</v>
      </c>
      <c r="M330" s="868"/>
      <c r="N330" s="868">
        <v>0</v>
      </c>
      <c r="O330" s="868" t="s">
        <v>742</v>
      </c>
      <c r="P330" s="868" t="b">
        <v>1</v>
      </c>
      <c r="Q330" s="868" t="e">
        <v>#VALUE!</v>
      </c>
      <c r="R330" s="868"/>
      <c r="S330" s="868"/>
      <c r="T330" s="868"/>
      <c r="U330" s="868"/>
      <c r="V330" s="868"/>
      <c r="W330" s="868"/>
      <c r="X330" s="868"/>
      <c r="Y330" s="868"/>
      <c r="Z330" s="885"/>
      <c r="AA330" s="868"/>
      <c r="AB330" s="868"/>
      <c r="AC330" s="868"/>
      <c r="AD330" s="868"/>
      <c r="AE330" s="864"/>
      <c r="AF330" s="776"/>
      <c r="AG330" s="777"/>
      <c r="AH330" s="777"/>
      <c r="AI330" s="777"/>
      <c r="AJ330" s="778"/>
      <c r="AK330" s="779"/>
      <c r="AL330" s="778"/>
      <c r="AM330" s="778"/>
      <c r="AN330" s="778"/>
      <c r="AO330" s="778"/>
      <c r="AP330" s="778"/>
      <c r="AQ330" s="778"/>
      <c r="AR330" s="778"/>
      <c r="AS330" s="778"/>
      <c r="AT330" s="778"/>
      <c r="AU330" s="778"/>
      <c r="AV330" s="778"/>
      <c r="AW330" s="778"/>
      <c r="AX330" s="778"/>
      <c r="AY330" s="778"/>
      <c r="AZ330" s="778"/>
      <c r="BA330" s="778"/>
      <c r="BB330" s="778"/>
      <c r="BC330" s="778"/>
      <c r="BD330" s="778"/>
      <c r="BE330" s="778"/>
      <c r="BF330" s="778"/>
      <c r="BG330" s="778"/>
      <c r="BH330" s="778"/>
      <c r="BI330" s="778"/>
      <c r="BJ330" s="778"/>
      <c r="BK330" s="778"/>
      <c r="BL330" s="778"/>
      <c r="BM330" s="778"/>
      <c r="BN330" s="778"/>
      <c r="BO330" s="778"/>
      <c r="BP330" s="778"/>
      <c r="BQ330" s="778"/>
      <c r="BR330" s="778"/>
      <c r="BS330" s="778"/>
      <c r="BT330" s="778"/>
      <c r="BU330" s="778"/>
      <c r="BV330" s="778"/>
      <c r="BW330" s="778"/>
      <c r="BX330" s="778"/>
      <c r="BY330" s="778"/>
      <c r="BZ330" s="778"/>
      <c r="CA330" s="778"/>
      <c r="CB330" s="778"/>
      <c r="CC330" s="778"/>
      <c r="CD330" s="778"/>
      <c r="CE330" s="778"/>
      <c r="CF330" s="778"/>
      <c r="CG330" s="778"/>
      <c r="CH330" s="778"/>
      <c r="CI330" s="778"/>
      <c r="CJ330" s="778"/>
      <c r="CK330" s="772"/>
      <c r="CL330" s="772"/>
      <c r="CM330" s="772"/>
      <c r="CN330" s="886"/>
      <c r="CO330" s="772"/>
      <c r="CP330" s="772"/>
      <c r="CQ330" s="772"/>
      <c r="CR330" s="772"/>
      <c r="CS330" s="869"/>
      <c r="CT330" s="782"/>
      <c r="CU330" s="783"/>
      <c r="CV330" s="776"/>
      <c r="CW330" s="776"/>
      <c r="CX330" s="782"/>
      <c r="CY330" s="870"/>
      <c r="CZ330" s="870"/>
      <c r="DA330" s="871"/>
      <c r="DB330" s="871"/>
      <c r="DC330" s="871"/>
      <c r="DD330" s="871"/>
      <c r="DE330" s="871"/>
      <c r="DF330" s="871"/>
      <c r="DG330" s="871"/>
      <c r="DH330" s="872"/>
      <c r="DI330" s="776"/>
      <c r="DJ330" s="776"/>
      <c r="DK330" s="776"/>
      <c r="DL330" s="776"/>
      <c r="DM330" s="776"/>
      <c r="DN330" s="776"/>
      <c r="DO330" s="873"/>
      <c r="DP330" s="774"/>
      <c r="DQ330" s="774"/>
      <c r="DR330" s="774"/>
      <c r="DS330" s="872"/>
      <c r="DT330" s="752">
        <v>0</v>
      </c>
      <c r="DU330" s="753" t="s">
        <v>308</v>
      </c>
      <c r="DV330" s="753" t="s">
        <v>308</v>
      </c>
      <c r="DW330" s="754" t="s">
        <v>308</v>
      </c>
      <c r="DX330" s="755" t="s">
        <v>308</v>
      </c>
      <c r="DY330" s="754" t="e">
        <v>#VALUE!</v>
      </c>
      <c r="DZ330" s="754" t="e">
        <v>#VALUE!</v>
      </c>
      <c r="EA330" s="754"/>
      <c r="EB330" s="754"/>
    </row>
    <row r="331" spans="1:266" ht="17.25" hidden="1" customHeight="1" outlineLevel="1" x14ac:dyDescent="0.35">
      <c r="A331" s="618" t="s">
        <v>308</v>
      </c>
      <c r="B331" s="730">
        <v>157</v>
      </c>
      <c r="C331" s="730" t="s">
        <v>741</v>
      </c>
      <c r="D331" s="730" t="s">
        <v>741</v>
      </c>
      <c r="E331" s="730">
        <v>5</v>
      </c>
      <c r="F331" s="731"/>
      <c r="G331" s="731"/>
      <c r="H331" s="826"/>
      <c r="I331" s="730" t="s">
        <v>308</v>
      </c>
      <c r="J331" s="730" t="s">
        <v>308</v>
      </c>
      <c r="K331" s="730">
        <v>0</v>
      </c>
      <c r="L331" s="730" t="s">
        <v>308</v>
      </c>
      <c r="M331" s="868"/>
      <c r="N331" s="868">
        <v>0</v>
      </c>
      <c r="O331" s="868" t="s">
        <v>742</v>
      </c>
      <c r="P331" s="868" t="b">
        <v>1</v>
      </c>
      <c r="Q331" s="868" t="e">
        <v>#VALUE!</v>
      </c>
      <c r="R331" s="868"/>
      <c r="S331" s="868"/>
      <c r="T331" s="868"/>
      <c r="U331" s="868"/>
      <c r="V331" s="868"/>
      <c r="W331" s="868"/>
      <c r="X331" s="868"/>
      <c r="Y331" s="868"/>
      <c r="Z331" s="885"/>
      <c r="AA331" s="868"/>
      <c r="AB331" s="868"/>
      <c r="AC331" s="868"/>
      <c r="AD331" s="868"/>
      <c r="AE331" s="864"/>
      <c r="AF331" s="776"/>
      <c r="AG331" s="777"/>
      <c r="AH331" s="777"/>
      <c r="AI331" s="777"/>
      <c r="AJ331" s="778"/>
      <c r="AK331" s="779"/>
      <c r="AL331" s="778"/>
      <c r="AM331" s="778"/>
      <c r="AN331" s="778"/>
      <c r="AO331" s="778"/>
      <c r="AP331" s="778"/>
      <c r="AQ331" s="778"/>
      <c r="AR331" s="778"/>
      <c r="AS331" s="778"/>
      <c r="AT331" s="778"/>
      <c r="AU331" s="778"/>
      <c r="AV331" s="778"/>
      <c r="AW331" s="778"/>
      <c r="AX331" s="778"/>
      <c r="AY331" s="778"/>
      <c r="AZ331" s="778"/>
      <c r="BA331" s="778"/>
      <c r="BB331" s="778"/>
      <c r="BC331" s="778"/>
      <c r="BD331" s="778"/>
      <c r="BE331" s="778"/>
      <c r="BF331" s="778"/>
      <c r="BG331" s="778"/>
      <c r="BH331" s="778"/>
      <c r="BI331" s="778"/>
      <c r="BJ331" s="778"/>
      <c r="BK331" s="778"/>
      <c r="BL331" s="778"/>
      <c r="BM331" s="778"/>
      <c r="BN331" s="778"/>
      <c r="BO331" s="778"/>
      <c r="BP331" s="778"/>
      <c r="BQ331" s="778"/>
      <c r="BR331" s="778"/>
      <c r="BS331" s="778"/>
      <c r="BT331" s="778"/>
      <c r="BU331" s="778"/>
      <c r="BV331" s="778"/>
      <c r="BW331" s="778"/>
      <c r="BX331" s="778"/>
      <c r="BY331" s="778"/>
      <c r="BZ331" s="778"/>
      <c r="CA331" s="778"/>
      <c r="CB331" s="778"/>
      <c r="CC331" s="778"/>
      <c r="CD331" s="778"/>
      <c r="CE331" s="778"/>
      <c r="CF331" s="778"/>
      <c r="CG331" s="778"/>
      <c r="CH331" s="778"/>
      <c r="CI331" s="778"/>
      <c r="CJ331" s="778"/>
      <c r="CK331" s="772"/>
      <c r="CL331" s="772"/>
      <c r="CM331" s="772"/>
      <c r="CN331" s="886"/>
      <c r="CO331" s="772"/>
      <c r="CP331" s="772"/>
      <c r="CQ331" s="772"/>
      <c r="CR331" s="772"/>
      <c r="CS331" s="869"/>
      <c r="CT331" s="782"/>
      <c r="CU331" s="783"/>
      <c r="CV331" s="776"/>
      <c r="CW331" s="776"/>
      <c r="CX331" s="782"/>
      <c r="CY331" s="870"/>
      <c r="CZ331" s="870"/>
      <c r="DA331" s="871"/>
      <c r="DB331" s="871"/>
      <c r="DC331" s="871"/>
      <c r="DD331" s="871"/>
      <c r="DE331" s="871"/>
      <c r="DF331" s="871"/>
      <c r="DG331" s="871"/>
      <c r="DH331" s="872"/>
      <c r="DI331" s="776"/>
      <c r="DJ331" s="776"/>
      <c r="DK331" s="776"/>
      <c r="DL331" s="776"/>
      <c r="DM331" s="776"/>
      <c r="DN331" s="776"/>
      <c r="DO331" s="873"/>
      <c r="DP331" s="774"/>
      <c r="DQ331" s="774"/>
      <c r="DR331" s="774"/>
      <c r="DS331" s="872"/>
      <c r="DT331" s="752">
        <v>0</v>
      </c>
      <c r="DU331" s="753" t="s">
        <v>308</v>
      </c>
      <c r="DV331" s="753" t="s">
        <v>308</v>
      </c>
      <c r="DW331" s="754" t="s">
        <v>308</v>
      </c>
      <c r="DX331" s="755" t="s">
        <v>308</v>
      </c>
      <c r="DY331" s="754" t="e">
        <v>#VALUE!</v>
      </c>
      <c r="DZ331" s="754" t="e">
        <v>#VALUE!</v>
      </c>
      <c r="EA331" s="754"/>
      <c r="EB331" s="754"/>
    </row>
    <row r="332" spans="1:266" ht="17.25" hidden="1" customHeight="1" outlineLevel="1" x14ac:dyDescent="0.35">
      <c r="A332" s="618" t="s">
        <v>308</v>
      </c>
      <c r="B332" s="730">
        <v>158</v>
      </c>
      <c r="C332" s="730" t="s">
        <v>741</v>
      </c>
      <c r="D332" s="730" t="s">
        <v>741</v>
      </c>
      <c r="E332" s="730">
        <v>5</v>
      </c>
      <c r="F332" s="731"/>
      <c r="G332" s="731"/>
      <c r="H332" s="826"/>
      <c r="I332" s="730" t="s">
        <v>308</v>
      </c>
      <c r="J332" s="730" t="s">
        <v>308</v>
      </c>
      <c r="K332" s="730">
        <v>0</v>
      </c>
      <c r="L332" s="730" t="s">
        <v>308</v>
      </c>
      <c r="M332" s="868"/>
      <c r="N332" s="868">
        <v>0</v>
      </c>
      <c r="O332" s="868" t="s">
        <v>742</v>
      </c>
      <c r="P332" s="868" t="b">
        <v>1</v>
      </c>
      <c r="Q332" s="868" t="e">
        <v>#VALUE!</v>
      </c>
      <c r="R332" s="868"/>
      <c r="S332" s="868"/>
      <c r="T332" s="868"/>
      <c r="U332" s="868"/>
      <c r="V332" s="868"/>
      <c r="W332" s="868"/>
      <c r="X332" s="868"/>
      <c r="Y332" s="868"/>
      <c r="Z332" s="885"/>
      <c r="AA332" s="868"/>
      <c r="AB332" s="868"/>
      <c r="AC332" s="868"/>
      <c r="AD332" s="868"/>
      <c r="AE332" s="864"/>
      <c r="AF332" s="776"/>
      <c r="AG332" s="777"/>
      <c r="AH332" s="777"/>
      <c r="AI332" s="777"/>
      <c r="AJ332" s="778"/>
      <c r="AK332" s="779"/>
      <c r="AL332" s="778"/>
      <c r="AM332" s="778"/>
      <c r="AN332" s="778"/>
      <c r="AO332" s="778"/>
      <c r="AP332" s="778"/>
      <c r="AQ332" s="778"/>
      <c r="AR332" s="778"/>
      <c r="AS332" s="778"/>
      <c r="AT332" s="778"/>
      <c r="AU332" s="778"/>
      <c r="AV332" s="778"/>
      <c r="AW332" s="778"/>
      <c r="AX332" s="778"/>
      <c r="AY332" s="778"/>
      <c r="AZ332" s="778"/>
      <c r="BA332" s="778"/>
      <c r="BB332" s="778"/>
      <c r="BC332" s="778"/>
      <c r="BD332" s="778"/>
      <c r="BE332" s="778"/>
      <c r="BF332" s="778"/>
      <c r="BG332" s="778"/>
      <c r="BH332" s="778"/>
      <c r="BI332" s="778"/>
      <c r="BJ332" s="778"/>
      <c r="BK332" s="778"/>
      <c r="BL332" s="778"/>
      <c r="BM332" s="778"/>
      <c r="BN332" s="778"/>
      <c r="BO332" s="778"/>
      <c r="BP332" s="778"/>
      <c r="BQ332" s="778"/>
      <c r="BR332" s="778"/>
      <c r="BS332" s="778"/>
      <c r="BT332" s="778"/>
      <c r="BU332" s="778"/>
      <c r="BV332" s="778"/>
      <c r="BW332" s="778"/>
      <c r="BX332" s="778"/>
      <c r="BY332" s="778"/>
      <c r="BZ332" s="778"/>
      <c r="CA332" s="778"/>
      <c r="CB332" s="778"/>
      <c r="CC332" s="778"/>
      <c r="CD332" s="778"/>
      <c r="CE332" s="778"/>
      <c r="CF332" s="778"/>
      <c r="CG332" s="778"/>
      <c r="CH332" s="778"/>
      <c r="CI332" s="778"/>
      <c r="CJ332" s="778"/>
      <c r="CK332" s="772"/>
      <c r="CL332" s="772"/>
      <c r="CM332" s="772"/>
      <c r="CN332" s="886"/>
      <c r="CO332" s="772"/>
      <c r="CP332" s="772"/>
      <c r="CQ332" s="772"/>
      <c r="CR332" s="772"/>
      <c r="CS332" s="869"/>
      <c r="CT332" s="782"/>
      <c r="CU332" s="783"/>
      <c r="CV332" s="776"/>
      <c r="CW332" s="776"/>
      <c r="CX332" s="782"/>
      <c r="CY332" s="870"/>
      <c r="CZ332" s="870"/>
      <c r="DA332" s="871"/>
      <c r="DB332" s="871"/>
      <c r="DC332" s="871"/>
      <c r="DD332" s="871"/>
      <c r="DE332" s="871"/>
      <c r="DF332" s="871"/>
      <c r="DG332" s="871"/>
      <c r="DH332" s="872"/>
      <c r="DI332" s="776"/>
      <c r="DJ332" s="776"/>
      <c r="DK332" s="776"/>
      <c r="DL332" s="776"/>
      <c r="DM332" s="776"/>
      <c r="DN332" s="776"/>
      <c r="DO332" s="873"/>
      <c r="DP332" s="774"/>
      <c r="DQ332" s="774"/>
      <c r="DR332" s="774"/>
      <c r="DS332" s="872"/>
      <c r="DT332" s="752">
        <v>0</v>
      </c>
      <c r="DU332" s="753" t="s">
        <v>308</v>
      </c>
      <c r="DV332" s="753" t="s">
        <v>308</v>
      </c>
      <c r="DW332" s="754" t="s">
        <v>308</v>
      </c>
      <c r="DX332" s="755" t="s">
        <v>308</v>
      </c>
      <c r="DY332" s="754" t="e">
        <v>#VALUE!</v>
      </c>
      <c r="DZ332" s="754" t="e">
        <v>#VALUE!</v>
      </c>
      <c r="EA332" s="754"/>
      <c r="EB332" s="754"/>
    </row>
    <row r="333" spans="1:266" ht="17.25" hidden="1" customHeight="1" outlineLevel="1" x14ac:dyDescent="0.35">
      <c r="A333" s="618" t="s">
        <v>308</v>
      </c>
      <c r="B333" s="730">
        <v>159</v>
      </c>
      <c r="C333" s="730" t="s">
        <v>741</v>
      </c>
      <c r="D333" s="730" t="s">
        <v>741</v>
      </c>
      <c r="E333" s="730">
        <v>5</v>
      </c>
      <c r="F333" s="731"/>
      <c r="G333" s="731"/>
      <c r="H333" s="826"/>
      <c r="I333" s="730" t="s">
        <v>308</v>
      </c>
      <c r="J333" s="730" t="s">
        <v>308</v>
      </c>
      <c r="K333" s="730">
        <v>0</v>
      </c>
      <c r="L333" s="730" t="s">
        <v>308</v>
      </c>
      <c r="M333" s="868"/>
      <c r="N333" s="868">
        <v>0</v>
      </c>
      <c r="O333" s="868" t="s">
        <v>742</v>
      </c>
      <c r="P333" s="868" t="b">
        <v>1</v>
      </c>
      <c r="Q333" s="868" t="e">
        <v>#VALUE!</v>
      </c>
      <c r="R333" s="868"/>
      <c r="S333" s="868"/>
      <c r="T333" s="868"/>
      <c r="U333" s="868"/>
      <c r="V333" s="868"/>
      <c r="W333" s="868"/>
      <c r="X333" s="868"/>
      <c r="Y333" s="868"/>
      <c r="Z333" s="885"/>
      <c r="AA333" s="868"/>
      <c r="AB333" s="868"/>
      <c r="AC333" s="868"/>
      <c r="AD333" s="868"/>
      <c r="AE333" s="864"/>
      <c r="AF333" s="776"/>
      <c r="AG333" s="777"/>
      <c r="AH333" s="777"/>
      <c r="AI333" s="777"/>
      <c r="AJ333" s="778"/>
      <c r="AK333" s="779"/>
      <c r="AL333" s="778"/>
      <c r="AM333" s="778"/>
      <c r="AN333" s="778"/>
      <c r="AO333" s="778"/>
      <c r="AP333" s="778"/>
      <c r="AQ333" s="778"/>
      <c r="AR333" s="778"/>
      <c r="AS333" s="778"/>
      <c r="AT333" s="778"/>
      <c r="AU333" s="778"/>
      <c r="AV333" s="778"/>
      <c r="AW333" s="778"/>
      <c r="AX333" s="778"/>
      <c r="AY333" s="778"/>
      <c r="AZ333" s="778"/>
      <c r="BA333" s="778"/>
      <c r="BB333" s="778"/>
      <c r="BC333" s="778"/>
      <c r="BD333" s="778"/>
      <c r="BE333" s="778"/>
      <c r="BF333" s="778"/>
      <c r="BG333" s="778"/>
      <c r="BH333" s="778"/>
      <c r="BI333" s="778"/>
      <c r="BJ333" s="778"/>
      <c r="BK333" s="778"/>
      <c r="BL333" s="778"/>
      <c r="BM333" s="778"/>
      <c r="BN333" s="778"/>
      <c r="BO333" s="778"/>
      <c r="BP333" s="778"/>
      <c r="BQ333" s="778"/>
      <c r="BR333" s="778"/>
      <c r="BS333" s="778"/>
      <c r="BT333" s="778"/>
      <c r="BU333" s="778"/>
      <c r="BV333" s="778"/>
      <c r="BW333" s="778"/>
      <c r="BX333" s="778"/>
      <c r="BY333" s="778"/>
      <c r="BZ333" s="778"/>
      <c r="CA333" s="778"/>
      <c r="CB333" s="778"/>
      <c r="CC333" s="778"/>
      <c r="CD333" s="778"/>
      <c r="CE333" s="778"/>
      <c r="CF333" s="778"/>
      <c r="CG333" s="778"/>
      <c r="CH333" s="778"/>
      <c r="CI333" s="778"/>
      <c r="CJ333" s="778"/>
      <c r="CK333" s="772"/>
      <c r="CL333" s="772"/>
      <c r="CM333" s="772"/>
      <c r="CN333" s="886"/>
      <c r="CO333" s="772"/>
      <c r="CP333" s="772"/>
      <c r="CQ333" s="772"/>
      <c r="CR333" s="772"/>
      <c r="CS333" s="869"/>
      <c r="CT333" s="782"/>
      <c r="CU333" s="783"/>
      <c r="CV333" s="776"/>
      <c r="CW333" s="776"/>
      <c r="CX333" s="782"/>
      <c r="CY333" s="870"/>
      <c r="CZ333" s="870"/>
      <c r="DA333" s="871"/>
      <c r="DB333" s="871"/>
      <c r="DC333" s="871"/>
      <c r="DD333" s="871"/>
      <c r="DE333" s="871"/>
      <c r="DF333" s="871"/>
      <c r="DG333" s="871"/>
      <c r="DH333" s="872"/>
      <c r="DI333" s="776"/>
      <c r="DJ333" s="776"/>
      <c r="DK333" s="776"/>
      <c r="DL333" s="776"/>
      <c r="DM333" s="776"/>
      <c r="DN333" s="776"/>
      <c r="DO333" s="873"/>
      <c r="DP333" s="774"/>
      <c r="DQ333" s="774"/>
      <c r="DR333" s="774"/>
      <c r="DS333" s="872"/>
      <c r="DT333" s="752">
        <v>0</v>
      </c>
      <c r="DU333" s="753" t="s">
        <v>308</v>
      </c>
      <c r="DV333" s="753" t="s">
        <v>308</v>
      </c>
      <c r="DW333" s="754" t="s">
        <v>308</v>
      </c>
      <c r="DX333" s="755" t="s">
        <v>308</v>
      </c>
      <c r="DY333" s="754" t="e">
        <v>#VALUE!</v>
      </c>
      <c r="DZ333" s="754" t="e">
        <v>#VALUE!</v>
      </c>
      <c r="EA333" s="754"/>
      <c r="EB333" s="754"/>
    </row>
    <row r="334" spans="1:266" ht="17.25" hidden="1" customHeight="1" outlineLevel="1" x14ac:dyDescent="0.35">
      <c r="A334" s="618" t="s">
        <v>308</v>
      </c>
      <c r="B334" s="730">
        <v>160</v>
      </c>
      <c r="C334" s="730" t="s">
        <v>741</v>
      </c>
      <c r="D334" s="730" t="s">
        <v>741</v>
      </c>
      <c r="E334" s="730">
        <v>5</v>
      </c>
      <c r="F334" s="731"/>
      <c r="G334" s="731"/>
      <c r="H334" s="826"/>
      <c r="I334" s="730" t="s">
        <v>308</v>
      </c>
      <c r="J334" s="730" t="s">
        <v>308</v>
      </c>
      <c r="K334" s="730">
        <v>0</v>
      </c>
      <c r="L334" s="730" t="s">
        <v>308</v>
      </c>
      <c r="M334" s="868"/>
      <c r="N334" s="868">
        <v>0</v>
      </c>
      <c r="O334" s="868" t="s">
        <v>742</v>
      </c>
      <c r="P334" s="868" t="b">
        <v>1</v>
      </c>
      <c r="Q334" s="868" t="e">
        <v>#VALUE!</v>
      </c>
      <c r="R334" s="868"/>
      <c r="S334" s="868"/>
      <c r="T334" s="868"/>
      <c r="U334" s="868"/>
      <c r="V334" s="868"/>
      <c r="W334" s="868"/>
      <c r="X334" s="868"/>
      <c r="Y334" s="868"/>
      <c r="Z334" s="885"/>
      <c r="AA334" s="868"/>
      <c r="AB334" s="868"/>
      <c r="AC334" s="868"/>
      <c r="AD334" s="868"/>
      <c r="AE334" s="864"/>
      <c r="AF334" s="776"/>
      <c r="AG334" s="777"/>
      <c r="AH334" s="777"/>
      <c r="AI334" s="777"/>
      <c r="AJ334" s="778"/>
      <c r="AK334" s="779"/>
      <c r="AL334" s="778"/>
      <c r="AM334" s="778"/>
      <c r="AN334" s="778"/>
      <c r="AO334" s="778"/>
      <c r="AP334" s="778"/>
      <c r="AQ334" s="778"/>
      <c r="AR334" s="778"/>
      <c r="AS334" s="778"/>
      <c r="AT334" s="778"/>
      <c r="AU334" s="778"/>
      <c r="AV334" s="778"/>
      <c r="AW334" s="778"/>
      <c r="AX334" s="778"/>
      <c r="AY334" s="778"/>
      <c r="AZ334" s="778"/>
      <c r="BA334" s="778"/>
      <c r="BB334" s="778"/>
      <c r="BC334" s="778"/>
      <c r="BD334" s="778"/>
      <c r="BE334" s="778"/>
      <c r="BF334" s="778"/>
      <c r="BG334" s="778"/>
      <c r="BH334" s="778"/>
      <c r="BI334" s="778"/>
      <c r="BJ334" s="778"/>
      <c r="BK334" s="778"/>
      <c r="BL334" s="778"/>
      <c r="BM334" s="778"/>
      <c r="BN334" s="778"/>
      <c r="BO334" s="778"/>
      <c r="BP334" s="778"/>
      <c r="BQ334" s="778"/>
      <c r="BR334" s="778"/>
      <c r="BS334" s="778"/>
      <c r="BT334" s="778"/>
      <c r="BU334" s="778"/>
      <c r="BV334" s="778"/>
      <c r="BW334" s="778"/>
      <c r="BX334" s="778"/>
      <c r="BY334" s="778"/>
      <c r="BZ334" s="778"/>
      <c r="CA334" s="778"/>
      <c r="CB334" s="778"/>
      <c r="CC334" s="778"/>
      <c r="CD334" s="778"/>
      <c r="CE334" s="778"/>
      <c r="CF334" s="778"/>
      <c r="CG334" s="778"/>
      <c r="CH334" s="778"/>
      <c r="CI334" s="778"/>
      <c r="CJ334" s="778"/>
      <c r="CK334" s="772"/>
      <c r="CL334" s="772"/>
      <c r="CM334" s="772"/>
      <c r="CN334" s="886"/>
      <c r="CO334" s="772"/>
      <c r="CP334" s="772"/>
      <c r="CQ334" s="772"/>
      <c r="CR334" s="772"/>
      <c r="CS334" s="869"/>
      <c r="CT334" s="782"/>
      <c r="CU334" s="783"/>
      <c r="CV334" s="776"/>
      <c r="CW334" s="776"/>
      <c r="CX334" s="782"/>
      <c r="CY334" s="870"/>
      <c r="CZ334" s="870"/>
      <c r="DA334" s="871"/>
      <c r="DB334" s="871"/>
      <c r="DC334" s="871"/>
      <c r="DD334" s="871"/>
      <c r="DE334" s="871"/>
      <c r="DF334" s="871"/>
      <c r="DG334" s="871"/>
      <c r="DH334" s="872"/>
      <c r="DI334" s="776"/>
      <c r="DJ334" s="776"/>
      <c r="DK334" s="776"/>
      <c r="DL334" s="776"/>
      <c r="DM334" s="776"/>
      <c r="DN334" s="776"/>
      <c r="DO334" s="873"/>
      <c r="DP334" s="774"/>
      <c r="DQ334" s="774"/>
      <c r="DR334" s="774"/>
      <c r="DS334" s="872"/>
      <c r="DT334" s="752">
        <v>0</v>
      </c>
      <c r="DU334" s="753" t="s">
        <v>308</v>
      </c>
      <c r="DV334" s="753" t="s">
        <v>308</v>
      </c>
      <c r="DW334" s="754" t="s">
        <v>308</v>
      </c>
      <c r="DX334" s="755" t="s">
        <v>308</v>
      </c>
      <c r="DY334" s="754" t="e">
        <v>#VALUE!</v>
      </c>
      <c r="DZ334" s="754" t="e">
        <v>#VALUE!</v>
      </c>
      <c r="EA334" s="754"/>
      <c r="EB334" s="754"/>
    </row>
    <row r="335" spans="1:266" ht="17.25" hidden="1" customHeight="1" outlineLevel="1" x14ac:dyDescent="0.35">
      <c r="A335" s="618" t="s">
        <v>308</v>
      </c>
      <c r="B335" s="730">
        <v>161</v>
      </c>
      <c r="C335" s="730" t="s">
        <v>741</v>
      </c>
      <c r="D335" s="730" t="s">
        <v>741</v>
      </c>
      <c r="E335" s="730">
        <v>5</v>
      </c>
      <c r="F335" s="731"/>
      <c r="G335" s="731"/>
      <c r="H335" s="826"/>
      <c r="I335" s="730" t="s">
        <v>308</v>
      </c>
      <c r="J335" s="730" t="s">
        <v>308</v>
      </c>
      <c r="K335" s="730">
        <v>0</v>
      </c>
      <c r="L335" s="730" t="s">
        <v>308</v>
      </c>
      <c r="M335" s="868"/>
      <c r="N335" s="868">
        <v>0</v>
      </c>
      <c r="O335" s="868" t="s">
        <v>742</v>
      </c>
      <c r="P335" s="868" t="b">
        <v>1</v>
      </c>
      <c r="Q335" s="868" t="e">
        <v>#VALUE!</v>
      </c>
      <c r="R335" s="868"/>
      <c r="S335" s="868"/>
      <c r="T335" s="868"/>
      <c r="U335" s="868"/>
      <c r="V335" s="868"/>
      <c r="W335" s="868"/>
      <c r="X335" s="868"/>
      <c r="Y335" s="868"/>
      <c r="Z335" s="885"/>
      <c r="AA335" s="868"/>
      <c r="AB335" s="868"/>
      <c r="AC335" s="868"/>
      <c r="AD335" s="868"/>
      <c r="AE335" s="864"/>
      <c r="AF335" s="776"/>
      <c r="AG335" s="777"/>
      <c r="AH335" s="777"/>
      <c r="AI335" s="777"/>
      <c r="AJ335" s="778"/>
      <c r="AK335" s="779"/>
      <c r="AL335" s="778"/>
      <c r="AM335" s="778"/>
      <c r="AN335" s="778"/>
      <c r="AO335" s="778"/>
      <c r="AP335" s="778"/>
      <c r="AQ335" s="778"/>
      <c r="AR335" s="778"/>
      <c r="AS335" s="778"/>
      <c r="AT335" s="778"/>
      <c r="AU335" s="778"/>
      <c r="AV335" s="778"/>
      <c r="AW335" s="778"/>
      <c r="AX335" s="778"/>
      <c r="AY335" s="778"/>
      <c r="AZ335" s="778"/>
      <c r="BA335" s="778"/>
      <c r="BB335" s="778"/>
      <c r="BC335" s="778"/>
      <c r="BD335" s="778"/>
      <c r="BE335" s="778"/>
      <c r="BF335" s="778"/>
      <c r="BG335" s="778"/>
      <c r="BH335" s="778"/>
      <c r="BI335" s="778"/>
      <c r="BJ335" s="778"/>
      <c r="BK335" s="778"/>
      <c r="BL335" s="778"/>
      <c r="BM335" s="778"/>
      <c r="BN335" s="778"/>
      <c r="BO335" s="778"/>
      <c r="BP335" s="778"/>
      <c r="BQ335" s="778"/>
      <c r="BR335" s="778"/>
      <c r="BS335" s="778"/>
      <c r="BT335" s="778"/>
      <c r="BU335" s="778"/>
      <c r="BV335" s="778"/>
      <c r="BW335" s="778"/>
      <c r="BX335" s="778"/>
      <c r="BY335" s="778"/>
      <c r="BZ335" s="778"/>
      <c r="CA335" s="778"/>
      <c r="CB335" s="778"/>
      <c r="CC335" s="778"/>
      <c r="CD335" s="778"/>
      <c r="CE335" s="778"/>
      <c r="CF335" s="778"/>
      <c r="CG335" s="778"/>
      <c r="CH335" s="778"/>
      <c r="CI335" s="778"/>
      <c r="CJ335" s="778"/>
      <c r="CK335" s="772"/>
      <c r="CL335" s="772"/>
      <c r="CM335" s="772"/>
      <c r="CN335" s="886"/>
      <c r="CO335" s="772"/>
      <c r="CP335" s="772"/>
      <c r="CQ335" s="772"/>
      <c r="CR335" s="772"/>
      <c r="CS335" s="869"/>
      <c r="CT335" s="782"/>
      <c r="CU335" s="783"/>
      <c r="CV335" s="776"/>
      <c r="CW335" s="776"/>
      <c r="CX335" s="782"/>
      <c r="CY335" s="870"/>
      <c r="CZ335" s="870"/>
      <c r="DA335" s="871"/>
      <c r="DB335" s="871"/>
      <c r="DC335" s="871"/>
      <c r="DD335" s="871"/>
      <c r="DE335" s="871"/>
      <c r="DF335" s="871"/>
      <c r="DG335" s="871"/>
      <c r="DH335" s="872"/>
      <c r="DI335" s="776"/>
      <c r="DJ335" s="776"/>
      <c r="DK335" s="776"/>
      <c r="DL335" s="776"/>
      <c r="DM335" s="776"/>
      <c r="DN335" s="776"/>
      <c r="DO335" s="873"/>
      <c r="DP335" s="774"/>
      <c r="DQ335" s="774"/>
      <c r="DR335" s="774"/>
      <c r="DS335" s="872"/>
      <c r="DT335" s="752">
        <v>0</v>
      </c>
      <c r="DU335" s="753" t="s">
        <v>308</v>
      </c>
      <c r="DV335" s="753" t="s">
        <v>308</v>
      </c>
      <c r="DW335" s="754" t="s">
        <v>308</v>
      </c>
      <c r="DX335" s="755" t="s">
        <v>308</v>
      </c>
      <c r="DY335" s="754" t="e">
        <v>#VALUE!</v>
      </c>
      <c r="DZ335" s="754" t="e">
        <v>#VALUE!</v>
      </c>
      <c r="EA335" s="754"/>
      <c r="EB335" s="754"/>
    </row>
    <row r="336" spans="1:266" ht="17.25" hidden="1" customHeight="1" outlineLevel="1" x14ac:dyDescent="0.35">
      <c r="A336" s="618" t="s">
        <v>308</v>
      </c>
      <c r="B336" s="730">
        <v>162</v>
      </c>
      <c r="C336" s="730" t="s">
        <v>741</v>
      </c>
      <c r="D336" s="730" t="s">
        <v>741</v>
      </c>
      <c r="E336" s="730">
        <v>5</v>
      </c>
      <c r="F336" s="731"/>
      <c r="G336" s="731"/>
      <c r="H336" s="826"/>
      <c r="I336" s="730" t="s">
        <v>308</v>
      </c>
      <c r="J336" s="730" t="s">
        <v>308</v>
      </c>
      <c r="K336" s="730">
        <v>0</v>
      </c>
      <c r="L336" s="730" t="s">
        <v>308</v>
      </c>
      <c r="M336" s="868"/>
      <c r="N336" s="868">
        <v>0</v>
      </c>
      <c r="O336" s="868" t="s">
        <v>742</v>
      </c>
      <c r="P336" s="868" t="b">
        <v>1</v>
      </c>
      <c r="Q336" s="868" t="e">
        <v>#VALUE!</v>
      </c>
      <c r="R336" s="868"/>
      <c r="S336" s="868"/>
      <c r="T336" s="868"/>
      <c r="U336" s="868"/>
      <c r="V336" s="868"/>
      <c r="W336" s="868"/>
      <c r="X336" s="868"/>
      <c r="Y336" s="868"/>
      <c r="Z336" s="885"/>
      <c r="AA336" s="868"/>
      <c r="AB336" s="868"/>
      <c r="AC336" s="868"/>
      <c r="AD336" s="868"/>
      <c r="AE336" s="864"/>
      <c r="AF336" s="776"/>
      <c r="AG336" s="777"/>
      <c r="AH336" s="777"/>
      <c r="AI336" s="777"/>
      <c r="AJ336" s="778"/>
      <c r="AK336" s="779"/>
      <c r="AL336" s="778"/>
      <c r="AM336" s="778"/>
      <c r="AN336" s="778"/>
      <c r="AO336" s="778"/>
      <c r="AP336" s="778"/>
      <c r="AQ336" s="778"/>
      <c r="AR336" s="778"/>
      <c r="AS336" s="778"/>
      <c r="AT336" s="778"/>
      <c r="AU336" s="778"/>
      <c r="AV336" s="778"/>
      <c r="AW336" s="778"/>
      <c r="AX336" s="778"/>
      <c r="AY336" s="778"/>
      <c r="AZ336" s="778"/>
      <c r="BA336" s="778"/>
      <c r="BB336" s="778"/>
      <c r="BC336" s="778"/>
      <c r="BD336" s="778"/>
      <c r="BE336" s="778"/>
      <c r="BF336" s="778"/>
      <c r="BG336" s="778"/>
      <c r="BH336" s="778"/>
      <c r="BI336" s="778"/>
      <c r="BJ336" s="778"/>
      <c r="BK336" s="778"/>
      <c r="BL336" s="778"/>
      <c r="BM336" s="778"/>
      <c r="BN336" s="778"/>
      <c r="BO336" s="778"/>
      <c r="BP336" s="778"/>
      <c r="BQ336" s="778"/>
      <c r="BR336" s="778"/>
      <c r="BS336" s="778"/>
      <c r="BT336" s="778"/>
      <c r="BU336" s="778"/>
      <c r="BV336" s="778"/>
      <c r="BW336" s="778"/>
      <c r="BX336" s="778"/>
      <c r="BY336" s="778"/>
      <c r="BZ336" s="778"/>
      <c r="CA336" s="778"/>
      <c r="CB336" s="778"/>
      <c r="CC336" s="778"/>
      <c r="CD336" s="778"/>
      <c r="CE336" s="778"/>
      <c r="CF336" s="778"/>
      <c r="CG336" s="778"/>
      <c r="CH336" s="778"/>
      <c r="CI336" s="778"/>
      <c r="CJ336" s="778"/>
      <c r="CK336" s="772"/>
      <c r="CL336" s="772"/>
      <c r="CM336" s="772"/>
      <c r="CN336" s="886"/>
      <c r="CO336" s="772"/>
      <c r="CP336" s="772"/>
      <c r="CQ336" s="772"/>
      <c r="CR336" s="772"/>
      <c r="CS336" s="869"/>
      <c r="CT336" s="782"/>
      <c r="CU336" s="783"/>
      <c r="CV336" s="776"/>
      <c r="CW336" s="776"/>
      <c r="CX336" s="782"/>
      <c r="CY336" s="870"/>
      <c r="CZ336" s="870"/>
      <c r="DA336" s="871"/>
      <c r="DB336" s="871"/>
      <c r="DC336" s="871"/>
      <c r="DD336" s="871"/>
      <c r="DE336" s="871"/>
      <c r="DF336" s="871"/>
      <c r="DG336" s="871"/>
      <c r="DH336" s="872"/>
      <c r="DI336" s="776"/>
      <c r="DJ336" s="776"/>
      <c r="DK336" s="776"/>
      <c r="DL336" s="776"/>
      <c r="DM336" s="776"/>
      <c r="DN336" s="776"/>
      <c r="DO336" s="873"/>
      <c r="DP336" s="774"/>
      <c r="DQ336" s="774"/>
      <c r="DR336" s="774"/>
      <c r="DS336" s="872"/>
      <c r="DT336" s="752">
        <v>0</v>
      </c>
      <c r="DU336" s="753" t="s">
        <v>308</v>
      </c>
      <c r="DV336" s="753" t="s">
        <v>308</v>
      </c>
      <c r="DW336" s="754" t="s">
        <v>308</v>
      </c>
      <c r="DX336" s="755" t="s">
        <v>308</v>
      </c>
      <c r="DY336" s="754" t="e">
        <v>#VALUE!</v>
      </c>
      <c r="DZ336" s="754" t="e">
        <v>#VALUE!</v>
      </c>
      <c r="EA336" s="754"/>
      <c r="EB336" s="754"/>
    </row>
    <row r="337" spans="1:266" ht="17.25" hidden="1" customHeight="1" outlineLevel="1" x14ac:dyDescent="0.35">
      <c r="A337" s="618" t="s">
        <v>308</v>
      </c>
      <c r="B337" s="730">
        <v>163</v>
      </c>
      <c r="C337" s="730" t="s">
        <v>741</v>
      </c>
      <c r="D337" s="730" t="s">
        <v>741</v>
      </c>
      <c r="E337" s="730">
        <v>5</v>
      </c>
      <c r="F337" s="731"/>
      <c r="G337" s="731"/>
      <c r="H337" s="826"/>
      <c r="I337" s="730" t="s">
        <v>308</v>
      </c>
      <c r="J337" s="730" t="s">
        <v>308</v>
      </c>
      <c r="K337" s="730">
        <v>0</v>
      </c>
      <c r="L337" s="730" t="s">
        <v>308</v>
      </c>
      <c r="M337" s="868"/>
      <c r="N337" s="868">
        <v>0</v>
      </c>
      <c r="O337" s="868" t="s">
        <v>742</v>
      </c>
      <c r="P337" s="868" t="b">
        <v>1</v>
      </c>
      <c r="Q337" s="868" t="e">
        <v>#VALUE!</v>
      </c>
      <c r="R337" s="868"/>
      <c r="S337" s="868"/>
      <c r="T337" s="868"/>
      <c r="U337" s="868"/>
      <c r="V337" s="868"/>
      <c r="W337" s="868"/>
      <c r="X337" s="868"/>
      <c r="Y337" s="868"/>
      <c r="Z337" s="885"/>
      <c r="AA337" s="868"/>
      <c r="AB337" s="868"/>
      <c r="AC337" s="868"/>
      <c r="AD337" s="868"/>
      <c r="AE337" s="864"/>
      <c r="AF337" s="776"/>
      <c r="AG337" s="777"/>
      <c r="AH337" s="777"/>
      <c r="AI337" s="777"/>
      <c r="AJ337" s="778"/>
      <c r="AK337" s="779"/>
      <c r="AL337" s="778"/>
      <c r="AM337" s="778"/>
      <c r="AN337" s="778"/>
      <c r="AO337" s="778"/>
      <c r="AP337" s="778"/>
      <c r="AQ337" s="778"/>
      <c r="AR337" s="778"/>
      <c r="AS337" s="778"/>
      <c r="AT337" s="778"/>
      <c r="AU337" s="778"/>
      <c r="AV337" s="778"/>
      <c r="AW337" s="778"/>
      <c r="AX337" s="778"/>
      <c r="AY337" s="778"/>
      <c r="AZ337" s="778"/>
      <c r="BA337" s="778"/>
      <c r="BB337" s="778"/>
      <c r="BC337" s="778"/>
      <c r="BD337" s="778"/>
      <c r="BE337" s="778"/>
      <c r="BF337" s="778"/>
      <c r="BG337" s="778"/>
      <c r="BH337" s="778"/>
      <c r="BI337" s="778"/>
      <c r="BJ337" s="778"/>
      <c r="BK337" s="778"/>
      <c r="BL337" s="778"/>
      <c r="BM337" s="778"/>
      <c r="BN337" s="778"/>
      <c r="BO337" s="778"/>
      <c r="BP337" s="778"/>
      <c r="BQ337" s="778"/>
      <c r="BR337" s="778"/>
      <c r="BS337" s="778"/>
      <c r="BT337" s="778"/>
      <c r="BU337" s="778"/>
      <c r="BV337" s="778"/>
      <c r="BW337" s="778"/>
      <c r="BX337" s="778"/>
      <c r="BY337" s="778"/>
      <c r="BZ337" s="778"/>
      <c r="CA337" s="778"/>
      <c r="CB337" s="778"/>
      <c r="CC337" s="778"/>
      <c r="CD337" s="778"/>
      <c r="CE337" s="778"/>
      <c r="CF337" s="778"/>
      <c r="CG337" s="778"/>
      <c r="CH337" s="778"/>
      <c r="CI337" s="778"/>
      <c r="CJ337" s="778"/>
      <c r="CK337" s="772"/>
      <c r="CL337" s="772"/>
      <c r="CM337" s="772"/>
      <c r="CN337" s="886"/>
      <c r="CO337" s="772"/>
      <c r="CP337" s="772"/>
      <c r="CQ337" s="772"/>
      <c r="CR337" s="772"/>
      <c r="CS337" s="869"/>
      <c r="CT337" s="782"/>
      <c r="CU337" s="783"/>
      <c r="CV337" s="776"/>
      <c r="CW337" s="776"/>
      <c r="CX337" s="782"/>
      <c r="CY337" s="870"/>
      <c r="CZ337" s="870"/>
      <c r="DA337" s="871"/>
      <c r="DB337" s="871"/>
      <c r="DC337" s="871"/>
      <c r="DD337" s="871"/>
      <c r="DE337" s="871"/>
      <c r="DF337" s="871"/>
      <c r="DG337" s="871"/>
      <c r="DH337" s="872"/>
      <c r="DI337" s="776"/>
      <c r="DJ337" s="776"/>
      <c r="DK337" s="776"/>
      <c r="DL337" s="776"/>
      <c r="DM337" s="776"/>
      <c r="DN337" s="776"/>
      <c r="DO337" s="873"/>
      <c r="DP337" s="774"/>
      <c r="DQ337" s="774"/>
      <c r="DR337" s="774"/>
      <c r="DS337" s="872"/>
      <c r="DT337" s="752">
        <v>0</v>
      </c>
      <c r="DU337" s="753" t="s">
        <v>308</v>
      </c>
      <c r="DV337" s="753" t="s">
        <v>308</v>
      </c>
      <c r="DW337" s="754" t="s">
        <v>308</v>
      </c>
      <c r="DX337" s="755" t="s">
        <v>308</v>
      </c>
      <c r="DY337" s="754" t="e">
        <v>#VALUE!</v>
      </c>
      <c r="DZ337" s="754" t="e">
        <v>#VALUE!</v>
      </c>
      <c r="EA337" s="754"/>
      <c r="EB337" s="754"/>
    </row>
    <row r="338" spans="1:266" ht="17.25" hidden="1" customHeight="1" outlineLevel="1" x14ac:dyDescent="0.35">
      <c r="A338" s="618" t="s">
        <v>308</v>
      </c>
      <c r="B338" s="730">
        <v>164</v>
      </c>
      <c r="C338" s="730" t="s">
        <v>741</v>
      </c>
      <c r="D338" s="730" t="s">
        <v>741</v>
      </c>
      <c r="E338" s="730">
        <v>5</v>
      </c>
      <c r="F338" s="731"/>
      <c r="G338" s="731"/>
      <c r="H338" s="826"/>
      <c r="I338" s="730" t="s">
        <v>308</v>
      </c>
      <c r="J338" s="730" t="s">
        <v>308</v>
      </c>
      <c r="K338" s="730">
        <v>0</v>
      </c>
      <c r="L338" s="730" t="s">
        <v>308</v>
      </c>
      <c r="M338" s="868"/>
      <c r="N338" s="868">
        <v>0</v>
      </c>
      <c r="O338" s="868" t="s">
        <v>742</v>
      </c>
      <c r="P338" s="868" t="b">
        <v>1</v>
      </c>
      <c r="Q338" s="868" t="e">
        <v>#VALUE!</v>
      </c>
      <c r="R338" s="868"/>
      <c r="S338" s="868"/>
      <c r="T338" s="868"/>
      <c r="U338" s="868"/>
      <c r="V338" s="868"/>
      <c r="W338" s="868"/>
      <c r="X338" s="868"/>
      <c r="Y338" s="868"/>
      <c r="Z338" s="885"/>
      <c r="AA338" s="868"/>
      <c r="AB338" s="868"/>
      <c r="AC338" s="868"/>
      <c r="AD338" s="868"/>
      <c r="AE338" s="864"/>
      <c r="AF338" s="776"/>
      <c r="AG338" s="777"/>
      <c r="AH338" s="777"/>
      <c r="AI338" s="777"/>
      <c r="AJ338" s="778"/>
      <c r="AK338" s="779"/>
      <c r="AL338" s="778"/>
      <c r="AM338" s="778"/>
      <c r="AN338" s="778"/>
      <c r="AO338" s="778"/>
      <c r="AP338" s="778"/>
      <c r="AQ338" s="778"/>
      <c r="AR338" s="778"/>
      <c r="AS338" s="778"/>
      <c r="AT338" s="778"/>
      <c r="AU338" s="778"/>
      <c r="AV338" s="778"/>
      <c r="AW338" s="778"/>
      <c r="AX338" s="778"/>
      <c r="AY338" s="778"/>
      <c r="AZ338" s="778"/>
      <c r="BA338" s="778"/>
      <c r="BB338" s="778"/>
      <c r="BC338" s="778"/>
      <c r="BD338" s="778"/>
      <c r="BE338" s="778"/>
      <c r="BF338" s="778"/>
      <c r="BG338" s="778"/>
      <c r="BH338" s="778"/>
      <c r="BI338" s="778"/>
      <c r="BJ338" s="778"/>
      <c r="BK338" s="778"/>
      <c r="BL338" s="778"/>
      <c r="BM338" s="778"/>
      <c r="BN338" s="778"/>
      <c r="BO338" s="778"/>
      <c r="BP338" s="778"/>
      <c r="BQ338" s="778"/>
      <c r="BR338" s="778"/>
      <c r="BS338" s="778"/>
      <c r="BT338" s="778"/>
      <c r="BU338" s="778"/>
      <c r="BV338" s="778"/>
      <c r="BW338" s="778"/>
      <c r="BX338" s="778"/>
      <c r="BY338" s="778"/>
      <c r="BZ338" s="778"/>
      <c r="CA338" s="778"/>
      <c r="CB338" s="778"/>
      <c r="CC338" s="778"/>
      <c r="CD338" s="778"/>
      <c r="CE338" s="778"/>
      <c r="CF338" s="778"/>
      <c r="CG338" s="778"/>
      <c r="CH338" s="778"/>
      <c r="CI338" s="778"/>
      <c r="CJ338" s="778"/>
      <c r="CK338" s="772"/>
      <c r="CL338" s="772"/>
      <c r="CM338" s="772"/>
      <c r="CN338" s="886"/>
      <c r="CO338" s="772"/>
      <c r="CP338" s="772"/>
      <c r="CQ338" s="772"/>
      <c r="CR338" s="772"/>
      <c r="CS338" s="869"/>
      <c r="CT338" s="782"/>
      <c r="CU338" s="783"/>
      <c r="CV338" s="776"/>
      <c r="CW338" s="776"/>
      <c r="CX338" s="782"/>
      <c r="CY338" s="870"/>
      <c r="CZ338" s="870"/>
      <c r="DA338" s="871"/>
      <c r="DB338" s="871"/>
      <c r="DC338" s="871"/>
      <c r="DD338" s="871"/>
      <c r="DE338" s="871"/>
      <c r="DF338" s="871"/>
      <c r="DG338" s="871"/>
      <c r="DH338" s="872"/>
      <c r="DI338" s="776"/>
      <c r="DJ338" s="776"/>
      <c r="DK338" s="776"/>
      <c r="DL338" s="776"/>
      <c r="DM338" s="776"/>
      <c r="DN338" s="776"/>
      <c r="DO338" s="873"/>
      <c r="DP338" s="774"/>
      <c r="DQ338" s="774"/>
      <c r="DR338" s="774"/>
      <c r="DS338" s="872"/>
      <c r="DT338" s="752">
        <v>0</v>
      </c>
      <c r="DU338" s="753" t="s">
        <v>308</v>
      </c>
      <c r="DV338" s="753" t="s">
        <v>308</v>
      </c>
      <c r="DW338" s="754" t="s">
        <v>308</v>
      </c>
      <c r="DX338" s="755" t="s">
        <v>308</v>
      </c>
      <c r="DY338" s="754" t="e">
        <v>#VALUE!</v>
      </c>
      <c r="DZ338" s="754" t="e">
        <v>#VALUE!</v>
      </c>
      <c r="EA338" s="754"/>
      <c r="EB338" s="754"/>
    </row>
    <row r="339" spans="1:266" ht="17.25" hidden="1" customHeight="1" outlineLevel="1" x14ac:dyDescent="0.35">
      <c r="A339" s="618" t="s">
        <v>308</v>
      </c>
      <c r="B339" s="730">
        <v>165</v>
      </c>
      <c r="C339" s="730" t="s">
        <v>741</v>
      </c>
      <c r="D339" s="730" t="s">
        <v>741</v>
      </c>
      <c r="E339" s="730">
        <v>5</v>
      </c>
      <c r="F339" s="731"/>
      <c r="G339" s="731"/>
      <c r="H339" s="826"/>
      <c r="I339" s="730" t="s">
        <v>308</v>
      </c>
      <c r="J339" s="730" t="s">
        <v>308</v>
      </c>
      <c r="K339" s="730">
        <v>0</v>
      </c>
      <c r="L339" s="730" t="s">
        <v>308</v>
      </c>
      <c r="M339" s="868"/>
      <c r="N339" s="868">
        <v>0</v>
      </c>
      <c r="O339" s="868" t="s">
        <v>742</v>
      </c>
      <c r="P339" s="868" t="b">
        <v>1</v>
      </c>
      <c r="Q339" s="868" t="e">
        <v>#VALUE!</v>
      </c>
      <c r="R339" s="868"/>
      <c r="S339" s="868"/>
      <c r="T339" s="868"/>
      <c r="U339" s="868"/>
      <c r="V339" s="868"/>
      <c r="W339" s="868"/>
      <c r="X339" s="868"/>
      <c r="Y339" s="868"/>
      <c r="Z339" s="885"/>
      <c r="AA339" s="868"/>
      <c r="AB339" s="868"/>
      <c r="AC339" s="868"/>
      <c r="AD339" s="868"/>
      <c r="AE339" s="864"/>
      <c r="AF339" s="776"/>
      <c r="AG339" s="777"/>
      <c r="AH339" s="777"/>
      <c r="AI339" s="777"/>
      <c r="AJ339" s="778"/>
      <c r="AK339" s="779"/>
      <c r="AL339" s="778"/>
      <c r="AM339" s="778"/>
      <c r="AN339" s="778"/>
      <c r="AO339" s="778"/>
      <c r="AP339" s="778"/>
      <c r="AQ339" s="778"/>
      <c r="AR339" s="778"/>
      <c r="AS339" s="778"/>
      <c r="AT339" s="778"/>
      <c r="AU339" s="778"/>
      <c r="AV339" s="778"/>
      <c r="AW339" s="778"/>
      <c r="AX339" s="778"/>
      <c r="AY339" s="778"/>
      <c r="AZ339" s="778"/>
      <c r="BA339" s="778"/>
      <c r="BB339" s="778"/>
      <c r="BC339" s="778"/>
      <c r="BD339" s="778"/>
      <c r="BE339" s="778"/>
      <c r="BF339" s="778"/>
      <c r="BG339" s="778"/>
      <c r="BH339" s="778"/>
      <c r="BI339" s="778"/>
      <c r="BJ339" s="778"/>
      <c r="BK339" s="778"/>
      <c r="BL339" s="778"/>
      <c r="BM339" s="778"/>
      <c r="BN339" s="778"/>
      <c r="BO339" s="778"/>
      <c r="BP339" s="778"/>
      <c r="BQ339" s="778"/>
      <c r="BR339" s="778"/>
      <c r="BS339" s="778"/>
      <c r="BT339" s="778"/>
      <c r="BU339" s="778"/>
      <c r="BV339" s="778"/>
      <c r="BW339" s="778"/>
      <c r="BX339" s="778"/>
      <c r="BY339" s="778"/>
      <c r="BZ339" s="778"/>
      <c r="CA339" s="778"/>
      <c r="CB339" s="778"/>
      <c r="CC339" s="778"/>
      <c r="CD339" s="778"/>
      <c r="CE339" s="778"/>
      <c r="CF339" s="778"/>
      <c r="CG339" s="778"/>
      <c r="CH339" s="778"/>
      <c r="CI339" s="778"/>
      <c r="CJ339" s="778"/>
      <c r="CK339" s="772"/>
      <c r="CL339" s="772"/>
      <c r="CM339" s="772"/>
      <c r="CN339" s="886"/>
      <c r="CO339" s="772"/>
      <c r="CP339" s="772"/>
      <c r="CQ339" s="772"/>
      <c r="CR339" s="772"/>
      <c r="CS339" s="869"/>
      <c r="CT339" s="782"/>
      <c r="CU339" s="783"/>
      <c r="CV339" s="776"/>
      <c r="CW339" s="776"/>
      <c r="CX339" s="782"/>
      <c r="CY339" s="870"/>
      <c r="CZ339" s="870"/>
      <c r="DA339" s="871"/>
      <c r="DB339" s="871"/>
      <c r="DC339" s="871"/>
      <c r="DD339" s="871"/>
      <c r="DE339" s="871"/>
      <c r="DF339" s="871"/>
      <c r="DG339" s="871"/>
      <c r="DH339" s="872"/>
      <c r="DI339" s="776"/>
      <c r="DJ339" s="776"/>
      <c r="DK339" s="776"/>
      <c r="DL339" s="776"/>
      <c r="DM339" s="776"/>
      <c r="DN339" s="776"/>
      <c r="DO339" s="873"/>
      <c r="DP339" s="774"/>
      <c r="DQ339" s="774"/>
      <c r="DR339" s="774"/>
      <c r="DS339" s="872"/>
      <c r="DT339" s="752">
        <v>0</v>
      </c>
      <c r="DU339" s="753" t="s">
        <v>308</v>
      </c>
      <c r="DV339" s="753" t="s">
        <v>308</v>
      </c>
      <c r="DW339" s="754" t="s">
        <v>308</v>
      </c>
      <c r="DX339" s="755" t="s">
        <v>308</v>
      </c>
      <c r="DY339" s="754" t="e">
        <v>#VALUE!</v>
      </c>
      <c r="DZ339" s="754" t="e">
        <v>#VALUE!</v>
      </c>
      <c r="EA339" s="754"/>
      <c r="EB339" s="754"/>
    </row>
    <row r="340" spans="1:266" ht="17.25" hidden="1" customHeight="1" outlineLevel="1" x14ac:dyDescent="0.35">
      <c r="A340" s="618" t="s">
        <v>308</v>
      </c>
      <c r="B340" s="730">
        <v>166</v>
      </c>
      <c r="C340" s="730" t="s">
        <v>741</v>
      </c>
      <c r="D340" s="730" t="s">
        <v>741</v>
      </c>
      <c r="E340" s="730">
        <v>5</v>
      </c>
      <c r="F340" s="731"/>
      <c r="G340" s="731"/>
      <c r="H340" s="826"/>
      <c r="I340" s="730" t="s">
        <v>308</v>
      </c>
      <c r="J340" s="730" t="s">
        <v>308</v>
      </c>
      <c r="K340" s="730">
        <v>0</v>
      </c>
      <c r="L340" s="730" t="s">
        <v>308</v>
      </c>
      <c r="M340" s="868"/>
      <c r="N340" s="868">
        <v>0</v>
      </c>
      <c r="O340" s="868" t="s">
        <v>742</v>
      </c>
      <c r="P340" s="868" t="b">
        <v>1</v>
      </c>
      <c r="Q340" s="868" t="e">
        <v>#VALUE!</v>
      </c>
      <c r="R340" s="868"/>
      <c r="S340" s="868"/>
      <c r="T340" s="868"/>
      <c r="U340" s="868"/>
      <c r="V340" s="868"/>
      <c r="W340" s="868"/>
      <c r="X340" s="868"/>
      <c r="Y340" s="868"/>
      <c r="Z340" s="885"/>
      <c r="AA340" s="868"/>
      <c r="AB340" s="868"/>
      <c r="AC340" s="868"/>
      <c r="AD340" s="868"/>
      <c r="AE340" s="864"/>
      <c r="AF340" s="776"/>
      <c r="AG340" s="777"/>
      <c r="AH340" s="777"/>
      <c r="AI340" s="777"/>
      <c r="AJ340" s="778"/>
      <c r="AK340" s="779"/>
      <c r="AL340" s="778"/>
      <c r="AM340" s="778"/>
      <c r="AN340" s="778"/>
      <c r="AO340" s="778"/>
      <c r="AP340" s="778"/>
      <c r="AQ340" s="778"/>
      <c r="AR340" s="778"/>
      <c r="AS340" s="778"/>
      <c r="AT340" s="778"/>
      <c r="AU340" s="778"/>
      <c r="AV340" s="778"/>
      <c r="AW340" s="778"/>
      <c r="AX340" s="778"/>
      <c r="AY340" s="778"/>
      <c r="AZ340" s="778"/>
      <c r="BA340" s="778"/>
      <c r="BB340" s="778"/>
      <c r="BC340" s="778"/>
      <c r="BD340" s="778"/>
      <c r="BE340" s="778"/>
      <c r="BF340" s="778"/>
      <c r="BG340" s="778"/>
      <c r="BH340" s="778"/>
      <c r="BI340" s="778"/>
      <c r="BJ340" s="778"/>
      <c r="BK340" s="778"/>
      <c r="BL340" s="778"/>
      <c r="BM340" s="778"/>
      <c r="BN340" s="778"/>
      <c r="BO340" s="778"/>
      <c r="BP340" s="778"/>
      <c r="BQ340" s="778"/>
      <c r="BR340" s="778"/>
      <c r="BS340" s="778"/>
      <c r="BT340" s="778"/>
      <c r="BU340" s="778"/>
      <c r="BV340" s="778"/>
      <c r="BW340" s="778"/>
      <c r="BX340" s="778"/>
      <c r="BY340" s="778"/>
      <c r="BZ340" s="778"/>
      <c r="CA340" s="778"/>
      <c r="CB340" s="778"/>
      <c r="CC340" s="778"/>
      <c r="CD340" s="778"/>
      <c r="CE340" s="778"/>
      <c r="CF340" s="778"/>
      <c r="CG340" s="778"/>
      <c r="CH340" s="778"/>
      <c r="CI340" s="778"/>
      <c r="CJ340" s="778"/>
      <c r="CK340" s="772"/>
      <c r="CL340" s="772"/>
      <c r="CM340" s="772"/>
      <c r="CN340" s="886"/>
      <c r="CO340" s="772"/>
      <c r="CP340" s="772"/>
      <c r="CQ340" s="772"/>
      <c r="CR340" s="772"/>
      <c r="CS340" s="869"/>
      <c r="CT340" s="782"/>
      <c r="CU340" s="783"/>
      <c r="CV340" s="776"/>
      <c r="CW340" s="776"/>
      <c r="CX340" s="782"/>
      <c r="CY340" s="870"/>
      <c r="CZ340" s="870"/>
      <c r="DA340" s="871"/>
      <c r="DB340" s="871"/>
      <c r="DC340" s="871"/>
      <c r="DD340" s="871"/>
      <c r="DE340" s="871"/>
      <c r="DF340" s="871"/>
      <c r="DG340" s="871"/>
      <c r="DH340" s="872"/>
      <c r="DI340" s="776"/>
      <c r="DJ340" s="776"/>
      <c r="DK340" s="776"/>
      <c r="DL340" s="776"/>
      <c r="DM340" s="776"/>
      <c r="DN340" s="776"/>
      <c r="DO340" s="873"/>
      <c r="DP340" s="774"/>
      <c r="DQ340" s="774"/>
      <c r="DR340" s="774"/>
      <c r="DS340" s="872"/>
      <c r="DT340" s="752">
        <v>0</v>
      </c>
      <c r="DU340" s="753" t="s">
        <v>308</v>
      </c>
      <c r="DV340" s="753" t="s">
        <v>308</v>
      </c>
      <c r="DW340" s="754" t="s">
        <v>308</v>
      </c>
      <c r="DX340" s="755" t="s">
        <v>308</v>
      </c>
      <c r="DY340" s="754" t="e">
        <v>#VALUE!</v>
      </c>
      <c r="DZ340" s="754" t="e">
        <v>#VALUE!</v>
      </c>
      <c r="EA340" s="754"/>
      <c r="EB340" s="754"/>
    </row>
    <row r="341" spans="1:266" ht="17.25" hidden="1" customHeight="1" outlineLevel="1" x14ac:dyDescent="0.35">
      <c r="A341" s="618" t="s">
        <v>308</v>
      </c>
      <c r="B341" s="730">
        <v>167</v>
      </c>
      <c r="C341" s="730" t="s">
        <v>741</v>
      </c>
      <c r="D341" s="730" t="s">
        <v>741</v>
      </c>
      <c r="E341" s="730">
        <v>5</v>
      </c>
      <c r="F341" s="731"/>
      <c r="G341" s="731"/>
      <c r="H341" s="826"/>
      <c r="I341" s="730" t="s">
        <v>308</v>
      </c>
      <c r="J341" s="730" t="s">
        <v>308</v>
      </c>
      <c r="K341" s="730">
        <v>0</v>
      </c>
      <c r="L341" s="730" t="s">
        <v>308</v>
      </c>
      <c r="M341" s="868"/>
      <c r="N341" s="868">
        <v>0</v>
      </c>
      <c r="O341" s="868" t="s">
        <v>742</v>
      </c>
      <c r="P341" s="868" t="b">
        <v>1</v>
      </c>
      <c r="Q341" s="868" t="e">
        <v>#VALUE!</v>
      </c>
      <c r="R341" s="868"/>
      <c r="S341" s="868"/>
      <c r="T341" s="868"/>
      <c r="U341" s="868"/>
      <c r="V341" s="868"/>
      <c r="W341" s="868"/>
      <c r="X341" s="868"/>
      <c r="Y341" s="868"/>
      <c r="Z341" s="885"/>
      <c r="AA341" s="868"/>
      <c r="AB341" s="868"/>
      <c r="AC341" s="868"/>
      <c r="AD341" s="868"/>
      <c r="AE341" s="864"/>
      <c r="AF341" s="776"/>
      <c r="AG341" s="777"/>
      <c r="AH341" s="777"/>
      <c r="AI341" s="777"/>
      <c r="AJ341" s="778"/>
      <c r="AK341" s="779"/>
      <c r="AL341" s="778"/>
      <c r="AM341" s="778"/>
      <c r="AN341" s="778"/>
      <c r="AO341" s="778"/>
      <c r="AP341" s="778"/>
      <c r="AQ341" s="778"/>
      <c r="AR341" s="778"/>
      <c r="AS341" s="778"/>
      <c r="AT341" s="778"/>
      <c r="AU341" s="778"/>
      <c r="AV341" s="778"/>
      <c r="AW341" s="778"/>
      <c r="AX341" s="778"/>
      <c r="AY341" s="778"/>
      <c r="AZ341" s="778"/>
      <c r="BA341" s="778"/>
      <c r="BB341" s="778"/>
      <c r="BC341" s="778"/>
      <c r="BD341" s="778"/>
      <c r="BE341" s="778"/>
      <c r="BF341" s="778"/>
      <c r="BG341" s="778"/>
      <c r="BH341" s="778"/>
      <c r="BI341" s="778"/>
      <c r="BJ341" s="778"/>
      <c r="BK341" s="778"/>
      <c r="BL341" s="778"/>
      <c r="BM341" s="778"/>
      <c r="BN341" s="778"/>
      <c r="BO341" s="778"/>
      <c r="BP341" s="778"/>
      <c r="BQ341" s="778"/>
      <c r="BR341" s="778"/>
      <c r="BS341" s="778"/>
      <c r="BT341" s="778"/>
      <c r="BU341" s="778"/>
      <c r="BV341" s="778"/>
      <c r="BW341" s="778"/>
      <c r="BX341" s="778"/>
      <c r="BY341" s="778"/>
      <c r="BZ341" s="778"/>
      <c r="CA341" s="778"/>
      <c r="CB341" s="778"/>
      <c r="CC341" s="778"/>
      <c r="CD341" s="778"/>
      <c r="CE341" s="778"/>
      <c r="CF341" s="778"/>
      <c r="CG341" s="778"/>
      <c r="CH341" s="778"/>
      <c r="CI341" s="778"/>
      <c r="CJ341" s="778"/>
      <c r="CK341" s="772"/>
      <c r="CL341" s="772"/>
      <c r="CM341" s="772"/>
      <c r="CN341" s="886"/>
      <c r="CO341" s="772"/>
      <c r="CP341" s="772"/>
      <c r="CQ341" s="772"/>
      <c r="CR341" s="772"/>
      <c r="CS341" s="869"/>
      <c r="CT341" s="782"/>
      <c r="CU341" s="783"/>
      <c r="CV341" s="776"/>
      <c r="CW341" s="776"/>
      <c r="CX341" s="782"/>
      <c r="CY341" s="870"/>
      <c r="CZ341" s="870"/>
      <c r="DA341" s="871"/>
      <c r="DB341" s="871"/>
      <c r="DC341" s="871"/>
      <c r="DD341" s="871"/>
      <c r="DE341" s="871"/>
      <c r="DF341" s="871"/>
      <c r="DG341" s="871"/>
      <c r="DH341" s="872"/>
      <c r="DI341" s="776"/>
      <c r="DJ341" s="776"/>
      <c r="DK341" s="776"/>
      <c r="DL341" s="776"/>
      <c r="DM341" s="776"/>
      <c r="DN341" s="776"/>
      <c r="DO341" s="873"/>
      <c r="DP341" s="774"/>
      <c r="DQ341" s="774"/>
      <c r="DR341" s="774"/>
      <c r="DS341" s="872"/>
      <c r="DT341" s="752">
        <v>0</v>
      </c>
      <c r="DU341" s="753" t="s">
        <v>308</v>
      </c>
      <c r="DV341" s="753" t="s">
        <v>308</v>
      </c>
      <c r="DW341" s="754" t="s">
        <v>308</v>
      </c>
      <c r="DX341" s="755" t="s">
        <v>308</v>
      </c>
      <c r="DY341" s="754" t="e">
        <v>#VALUE!</v>
      </c>
      <c r="DZ341" s="754" t="e">
        <v>#VALUE!</v>
      </c>
      <c r="EA341" s="754"/>
      <c r="EB341" s="754"/>
    </row>
    <row r="342" spans="1:266" ht="17.25" hidden="1" customHeight="1" outlineLevel="1" x14ac:dyDescent="0.35">
      <c r="A342" s="618" t="s">
        <v>308</v>
      </c>
      <c r="B342" s="730">
        <v>168</v>
      </c>
      <c r="C342" s="730" t="s">
        <v>741</v>
      </c>
      <c r="D342" s="730" t="s">
        <v>741</v>
      </c>
      <c r="E342" s="730">
        <v>5</v>
      </c>
      <c r="F342" s="731"/>
      <c r="G342" s="731"/>
      <c r="H342" s="826"/>
      <c r="I342" s="730" t="s">
        <v>308</v>
      </c>
      <c r="J342" s="730" t="s">
        <v>308</v>
      </c>
      <c r="K342" s="730">
        <v>0</v>
      </c>
      <c r="L342" s="730" t="s">
        <v>308</v>
      </c>
      <c r="M342" s="868"/>
      <c r="N342" s="868">
        <v>0</v>
      </c>
      <c r="O342" s="868" t="s">
        <v>742</v>
      </c>
      <c r="P342" s="868" t="b">
        <v>1</v>
      </c>
      <c r="Q342" s="868" t="e">
        <v>#VALUE!</v>
      </c>
      <c r="R342" s="868"/>
      <c r="S342" s="868"/>
      <c r="T342" s="868"/>
      <c r="U342" s="868"/>
      <c r="V342" s="868"/>
      <c r="W342" s="868"/>
      <c r="X342" s="868"/>
      <c r="Y342" s="868"/>
      <c r="Z342" s="885"/>
      <c r="AA342" s="868"/>
      <c r="AB342" s="868"/>
      <c r="AC342" s="868"/>
      <c r="AD342" s="868"/>
      <c r="AE342" s="864"/>
      <c r="AF342" s="776"/>
      <c r="AG342" s="777"/>
      <c r="AH342" s="777"/>
      <c r="AI342" s="777"/>
      <c r="AJ342" s="778"/>
      <c r="AK342" s="779"/>
      <c r="AL342" s="778"/>
      <c r="AM342" s="778"/>
      <c r="AN342" s="778"/>
      <c r="AO342" s="778"/>
      <c r="AP342" s="778"/>
      <c r="AQ342" s="778"/>
      <c r="AR342" s="778"/>
      <c r="AS342" s="778"/>
      <c r="AT342" s="778"/>
      <c r="AU342" s="778"/>
      <c r="AV342" s="778"/>
      <c r="AW342" s="778"/>
      <c r="AX342" s="778"/>
      <c r="AY342" s="778"/>
      <c r="AZ342" s="778"/>
      <c r="BA342" s="778"/>
      <c r="BB342" s="778"/>
      <c r="BC342" s="778"/>
      <c r="BD342" s="778"/>
      <c r="BE342" s="778"/>
      <c r="BF342" s="778"/>
      <c r="BG342" s="778"/>
      <c r="BH342" s="778"/>
      <c r="BI342" s="778"/>
      <c r="BJ342" s="778"/>
      <c r="BK342" s="778"/>
      <c r="BL342" s="778"/>
      <c r="BM342" s="778"/>
      <c r="BN342" s="778"/>
      <c r="BO342" s="778"/>
      <c r="BP342" s="778"/>
      <c r="BQ342" s="778"/>
      <c r="BR342" s="778"/>
      <c r="BS342" s="778"/>
      <c r="BT342" s="778"/>
      <c r="BU342" s="778"/>
      <c r="BV342" s="778"/>
      <c r="BW342" s="778"/>
      <c r="BX342" s="778"/>
      <c r="BY342" s="778"/>
      <c r="BZ342" s="778"/>
      <c r="CA342" s="778"/>
      <c r="CB342" s="778"/>
      <c r="CC342" s="778"/>
      <c r="CD342" s="778"/>
      <c r="CE342" s="778"/>
      <c r="CF342" s="778"/>
      <c r="CG342" s="778"/>
      <c r="CH342" s="778"/>
      <c r="CI342" s="778"/>
      <c r="CJ342" s="778"/>
      <c r="CK342" s="772"/>
      <c r="CL342" s="772"/>
      <c r="CM342" s="772"/>
      <c r="CN342" s="886"/>
      <c r="CO342" s="772"/>
      <c r="CP342" s="772"/>
      <c r="CQ342" s="772"/>
      <c r="CR342" s="772"/>
      <c r="CS342" s="869"/>
      <c r="CT342" s="782"/>
      <c r="CU342" s="783"/>
      <c r="CV342" s="776"/>
      <c r="CW342" s="776"/>
      <c r="CX342" s="782"/>
      <c r="CY342" s="870"/>
      <c r="CZ342" s="870"/>
      <c r="DA342" s="871"/>
      <c r="DB342" s="871"/>
      <c r="DC342" s="871"/>
      <c r="DD342" s="871"/>
      <c r="DE342" s="871"/>
      <c r="DF342" s="871"/>
      <c r="DG342" s="871"/>
      <c r="DH342" s="872"/>
      <c r="DI342" s="776"/>
      <c r="DJ342" s="776"/>
      <c r="DK342" s="776"/>
      <c r="DL342" s="776"/>
      <c r="DM342" s="776"/>
      <c r="DN342" s="776"/>
      <c r="DO342" s="873"/>
      <c r="DP342" s="774"/>
      <c r="DQ342" s="774"/>
      <c r="DR342" s="774"/>
      <c r="DS342" s="872"/>
      <c r="DT342" s="752">
        <v>0</v>
      </c>
      <c r="DU342" s="753" t="s">
        <v>308</v>
      </c>
      <c r="DV342" s="753" t="s">
        <v>308</v>
      </c>
      <c r="DW342" s="754" t="s">
        <v>308</v>
      </c>
      <c r="DX342" s="755" t="s">
        <v>308</v>
      </c>
      <c r="DY342" s="754" t="e">
        <v>#VALUE!</v>
      </c>
      <c r="DZ342" s="754" t="e">
        <v>#VALUE!</v>
      </c>
      <c r="EA342" s="754"/>
      <c r="EB342" s="754"/>
    </row>
    <row r="343" spans="1:266" ht="17.25" hidden="1" customHeight="1" outlineLevel="1" x14ac:dyDescent="0.35">
      <c r="A343" s="618" t="s">
        <v>308</v>
      </c>
      <c r="B343" s="730">
        <v>169</v>
      </c>
      <c r="C343" s="730" t="s">
        <v>741</v>
      </c>
      <c r="D343" s="730" t="s">
        <v>741</v>
      </c>
      <c r="E343" s="730">
        <v>5</v>
      </c>
      <c r="F343" s="731"/>
      <c r="G343" s="731"/>
      <c r="H343" s="826"/>
      <c r="I343" s="730" t="s">
        <v>308</v>
      </c>
      <c r="J343" s="730" t="s">
        <v>308</v>
      </c>
      <c r="K343" s="730">
        <v>0</v>
      </c>
      <c r="L343" s="730" t="s">
        <v>308</v>
      </c>
      <c r="M343" s="868"/>
      <c r="N343" s="868">
        <v>0</v>
      </c>
      <c r="O343" s="868" t="s">
        <v>742</v>
      </c>
      <c r="P343" s="868" t="b">
        <v>1</v>
      </c>
      <c r="Q343" s="868" t="e">
        <v>#VALUE!</v>
      </c>
      <c r="R343" s="868"/>
      <c r="S343" s="868"/>
      <c r="T343" s="868"/>
      <c r="U343" s="868"/>
      <c r="V343" s="868"/>
      <c r="W343" s="868"/>
      <c r="X343" s="868"/>
      <c r="Y343" s="868"/>
      <c r="Z343" s="885"/>
      <c r="AA343" s="868"/>
      <c r="AB343" s="868"/>
      <c r="AC343" s="868"/>
      <c r="AD343" s="868"/>
      <c r="AE343" s="864"/>
      <c r="AF343" s="776"/>
      <c r="AG343" s="777"/>
      <c r="AH343" s="777"/>
      <c r="AI343" s="777"/>
      <c r="AJ343" s="778"/>
      <c r="AK343" s="779"/>
      <c r="AL343" s="778"/>
      <c r="AM343" s="778"/>
      <c r="AN343" s="778"/>
      <c r="AO343" s="778"/>
      <c r="AP343" s="778"/>
      <c r="AQ343" s="778"/>
      <c r="AR343" s="778"/>
      <c r="AS343" s="778"/>
      <c r="AT343" s="778"/>
      <c r="AU343" s="778"/>
      <c r="AV343" s="778"/>
      <c r="AW343" s="778"/>
      <c r="AX343" s="778"/>
      <c r="AY343" s="778"/>
      <c r="AZ343" s="778"/>
      <c r="BA343" s="778"/>
      <c r="BB343" s="778"/>
      <c r="BC343" s="778"/>
      <c r="BD343" s="778"/>
      <c r="BE343" s="778"/>
      <c r="BF343" s="778"/>
      <c r="BG343" s="778"/>
      <c r="BH343" s="778"/>
      <c r="BI343" s="778"/>
      <c r="BJ343" s="778"/>
      <c r="BK343" s="778"/>
      <c r="BL343" s="778"/>
      <c r="BM343" s="778"/>
      <c r="BN343" s="778"/>
      <c r="BO343" s="778"/>
      <c r="BP343" s="778"/>
      <c r="BQ343" s="778"/>
      <c r="BR343" s="778"/>
      <c r="BS343" s="778"/>
      <c r="BT343" s="778"/>
      <c r="BU343" s="778"/>
      <c r="BV343" s="778"/>
      <c r="BW343" s="778"/>
      <c r="BX343" s="778"/>
      <c r="BY343" s="778"/>
      <c r="BZ343" s="778"/>
      <c r="CA343" s="778"/>
      <c r="CB343" s="778"/>
      <c r="CC343" s="778"/>
      <c r="CD343" s="778"/>
      <c r="CE343" s="778"/>
      <c r="CF343" s="778"/>
      <c r="CG343" s="778"/>
      <c r="CH343" s="778"/>
      <c r="CI343" s="778"/>
      <c r="CJ343" s="778"/>
      <c r="CK343" s="772"/>
      <c r="CL343" s="772"/>
      <c r="CM343" s="772"/>
      <c r="CN343" s="886"/>
      <c r="CO343" s="772"/>
      <c r="CP343" s="772"/>
      <c r="CQ343" s="772"/>
      <c r="CR343" s="772"/>
      <c r="CS343" s="869"/>
      <c r="CT343" s="782"/>
      <c r="CU343" s="783"/>
      <c r="CV343" s="776"/>
      <c r="CW343" s="776"/>
      <c r="CX343" s="782"/>
      <c r="CY343" s="870"/>
      <c r="CZ343" s="870"/>
      <c r="DA343" s="871"/>
      <c r="DB343" s="871"/>
      <c r="DC343" s="871"/>
      <c r="DD343" s="871"/>
      <c r="DE343" s="871"/>
      <c r="DF343" s="871"/>
      <c r="DG343" s="871"/>
      <c r="DH343" s="872"/>
      <c r="DI343" s="776"/>
      <c r="DJ343" s="776"/>
      <c r="DK343" s="776"/>
      <c r="DL343" s="776"/>
      <c r="DM343" s="776"/>
      <c r="DN343" s="776"/>
      <c r="DO343" s="873"/>
      <c r="DP343" s="774"/>
      <c r="DQ343" s="774"/>
      <c r="DR343" s="774"/>
      <c r="DS343" s="872"/>
      <c r="DT343" s="752">
        <v>0</v>
      </c>
      <c r="DU343" s="753" t="s">
        <v>308</v>
      </c>
      <c r="DV343" s="753" t="s">
        <v>308</v>
      </c>
      <c r="DW343" s="754" t="s">
        <v>308</v>
      </c>
      <c r="DX343" s="755" t="s">
        <v>308</v>
      </c>
      <c r="DY343" s="754" t="e">
        <v>#VALUE!</v>
      </c>
      <c r="DZ343" s="754" t="e">
        <v>#VALUE!</v>
      </c>
      <c r="EA343" s="754"/>
      <c r="EB343" s="754"/>
    </row>
    <row r="344" spans="1:266" ht="17.25" hidden="1" customHeight="1" outlineLevel="1" x14ac:dyDescent="0.35">
      <c r="A344" s="618" t="s">
        <v>308</v>
      </c>
      <c r="B344" s="730">
        <v>170</v>
      </c>
      <c r="C344" s="730" t="s">
        <v>741</v>
      </c>
      <c r="D344" s="730" t="s">
        <v>741</v>
      </c>
      <c r="E344" s="730">
        <v>5</v>
      </c>
      <c r="F344" s="731"/>
      <c r="G344" s="731"/>
      <c r="H344" s="826"/>
      <c r="I344" s="730" t="s">
        <v>308</v>
      </c>
      <c r="J344" s="730" t="s">
        <v>308</v>
      </c>
      <c r="K344" s="730">
        <v>0</v>
      </c>
      <c r="L344" s="730" t="s">
        <v>308</v>
      </c>
      <c r="M344" s="868"/>
      <c r="N344" s="868">
        <v>0</v>
      </c>
      <c r="O344" s="868" t="s">
        <v>742</v>
      </c>
      <c r="P344" s="868" t="b">
        <v>1</v>
      </c>
      <c r="Q344" s="868" t="e">
        <v>#VALUE!</v>
      </c>
      <c r="R344" s="868"/>
      <c r="S344" s="868"/>
      <c r="T344" s="868"/>
      <c r="U344" s="868"/>
      <c r="V344" s="868"/>
      <c r="W344" s="868"/>
      <c r="X344" s="868"/>
      <c r="Y344" s="868"/>
      <c r="Z344" s="885"/>
      <c r="AA344" s="868"/>
      <c r="AB344" s="868"/>
      <c r="AC344" s="868"/>
      <c r="AD344" s="868"/>
      <c r="AE344" s="864"/>
      <c r="AF344" s="776"/>
      <c r="AG344" s="777"/>
      <c r="AH344" s="777"/>
      <c r="AI344" s="777"/>
      <c r="AJ344" s="778"/>
      <c r="AK344" s="779"/>
      <c r="AL344" s="778"/>
      <c r="AM344" s="778"/>
      <c r="AN344" s="778"/>
      <c r="AO344" s="778"/>
      <c r="AP344" s="778"/>
      <c r="AQ344" s="778"/>
      <c r="AR344" s="778"/>
      <c r="AS344" s="778"/>
      <c r="AT344" s="778"/>
      <c r="AU344" s="778"/>
      <c r="AV344" s="778"/>
      <c r="AW344" s="778"/>
      <c r="AX344" s="778"/>
      <c r="AY344" s="778"/>
      <c r="AZ344" s="778"/>
      <c r="BA344" s="778"/>
      <c r="BB344" s="778"/>
      <c r="BC344" s="778"/>
      <c r="BD344" s="778"/>
      <c r="BE344" s="778"/>
      <c r="BF344" s="778"/>
      <c r="BG344" s="778"/>
      <c r="BH344" s="778"/>
      <c r="BI344" s="778"/>
      <c r="BJ344" s="778"/>
      <c r="BK344" s="778"/>
      <c r="BL344" s="778"/>
      <c r="BM344" s="778"/>
      <c r="BN344" s="778"/>
      <c r="BO344" s="778"/>
      <c r="BP344" s="778"/>
      <c r="BQ344" s="778"/>
      <c r="BR344" s="778"/>
      <c r="BS344" s="778"/>
      <c r="BT344" s="778"/>
      <c r="BU344" s="778"/>
      <c r="BV344" s="778"/>
      <c r="BW344" s="778"/>
      <c r="BX344" s="778"/>
      <c r="BY344" s="778"/>
      <c r="BZ344" s="778"/>
      <c r="CA344" s="778"/>
      <c r="CB344" s="778"/>
      <c r="CC344" s="778"/>
      <c r="CD344" s="778"/>
      <c r="CE344" s="778"/>
      <c r="CF344" s="778"/>
      <c r="CG344" s="778"/>
      <c r="CH344" s="778"/>
      <c r="CI344" s="778"/>
      <c r="CJ344" s="778"/>
      <c r="CK344" s="772"/>
      <c r="CL344" s="772"/>
      <c r="CM344" s="772"/>
      <c r="CN344" s="886"/>
      <c r="CO344" s="772"/>
      <c r="CP344" s="772"/>
      <c r="CQ344" s="772"/>
      <c r="CR344" s="772"/>
      <c r="CS344" s="869"/>
      <c r="CT344" s="782"/>
      <c r="CU344" s="783"/>
      <c r="CV344" s="776"/>
      <c r="CW344" s="776"/>
      <c r="CX344" s="782"/>
      <c r="CY344" s="870"/>
      <c r="CZ344" s="870"/>
      <c r="DA344" s="871"/>
      <c r="DB344" s="871"/>
      <c r="DC344" s="871"/>
      <c r="DD344" s="871"/>
      <c r="DE344" s="871"/>
      <c r="DF344" s="871"/>
      <c r="DG344" s="871"/>
      <c r="DH344" s="872"/>
      <c r="DI344" s="776"/>
      <c r="DJ344" s="776"/>
      <c r="DK344" s="776"/>
      <c r="DL344" s="776"/>
      <c r="DM344" s="776"/>
      <c r="DN344" s="776"/>
      <c r="DO344" s="873"/>
      <c r="DP344" s="774"/>
      <c r="DQ344" s="774"/>
      <c r="DR344" s="774"/>
      <c r="DS344" s="872"/>
      <c r="DT344" s="752">
        <v>0</v>
      </c>
      <c r="DU344" s="753" t="s">
        <v>308</v>
      </c>
      <c r="DV344" s="753" t="s">
        <v>308</v>
      </c>
      <c r="DW344" s="754" t="s">
        <v>308</v>
      </c>
      <c r="DX344" s="755" t="s">
        <v>308</v>
      </c>
      <c r="DY344" s="754" t="e">
        <v>#VALUE!</v>
      </c>
      <c r="DZ344" s="754" t="e">
        <v>#VALUE!</v>
      </c>
      <c r="EA344" s="754"/>
      <c r="EB344" s="754"/>
    </row>
    <row r="345" spans="1:266" ht="17.25" customHeight="1" collapsed="1" x14ac:dyDescent="0.35">
      <c r="A345" s="618" t="s">
        <v>308</v>
      </c>
      <c r="B345" s="823" t="s">
        <v>1178</v>
      </c>
      <c r="C345" s="824"/>
      <c r="D345" s="824"/>
      <c r="E345" s="824"/>
      <c r="F345" s="717"/>
      <c r="G345" s="717"/>
      <c r="H345" s="717"/>
      <c r="I345" s="717"/>
      <c r="J345" s="717"/>
      <c r="K345" s="717"/>
      <c r="L345" s="717"/>
      <c r="M345" s="730"/>
      <c r="N345" s="730"/>
      <c r="O345" s="730"/>
      <c r="P345" s="730"/>
      <c r="Q345" s="730"/>
      <c r="R345" s="730"/>
      <c r="S345" s="730"/>
      <c r="T345" s="730"/>
      <c r="U345" s="730"/>
      <c r="V345" s="730"/>
      <c r="W345" s="730"/>
      <c r="X345" s="730"/>
      <c r="Y345" s="730"/>
      <c r="Z345" s="826"/>
      <c r="AA345" s="730"/>
      <c r="AB345" s="730"/>
      <c r="AC345" s="730"/>
      <c r="AD345" s="827">
        <v>42954</v>
      </c>
      <c r="AE345" s="827">
        <v>41895</v>
      </c>
      <c r="AF345" s="826">
        <v>0</v>
      </c>
      <c r="AG345" s="828"/>
      <c r="AH345" s="828"/>
      <c r="AI345" s="828"/>
      <c r="AJ345" s="674"/>
      <c r="AK345" s="829"/>
      <c r="AL345" s="674"/>
      <c r="AM345" s="674"/>
      <c r="AN345" s="674"/>
      <c r="AO345" s="674"/>
      <c r="AP345" s="674"/>
      <c r="AQ345" s="674"/>
      <c r="AR345" s="674"/>
      <c r="AS345" s="674"/>
      <c r="AT345" s="674"/>
      <c r="AU345" s="674"/>
      <c r="AV345" s="674"/>
      <c r="AW345" s="674"/>
      <c r="AX345" s="674"/>
      <c r="AY345" s="674"/>
      <c r="AZ345" s="674"/>
      <c r="BA345" s="674"/>
      <c r="BB345" s="674"/>
      <c r="BC345" s="674"/>
      <c r="BD345" s="674"/>
      <c r="BE345" s="674"/>
      <c r="BF345" s="674"/>
      <c r="BG345" s="674"/>
      <c r="BH345" s="674"/>
      <c r="BI345" s="674"/>
      <c r="BJ345" s="674"/>
      <c r="BK345" s="674"/>
      <c r="BL345" s="674"/>
      <c r="BM345" s="674"/>
      <c r="BN345" s="674"/>
      <c r="BO345" s="674"/>
      <c r="BP345" s="674"/>
      <c r="BQ345" s="674"/>
      <c r="BR345" s="674"/>
      <c r="BS345" s="674"/>
      <c r="BT345" s="674"/>
      <c r="BU345" s="674"/>
      <c r="BV345" s="674"/>
      <c r="BW345" s="674"/>
      <c r="BX345" s="674"/>
      <c r="BY345" s="674"/>
      <c r="BZ345" s="674"/>
      <c r="CA345" s="674"/>
      <c r="CB345" s="674"/>
      <c r="CC345" s="674"/>
      <c r="CD345" s="674"/>
      <c r="CE345" s="674"/>
      <c r="CF345" s="674"/>
      <c r="CG345" s="674"/>
      <c r="CH345" s="674"/>
      <c r="CI345" s="674"/>
      <c r="CJ345" s="674"/>
      <c r="CK345" s="827">
        <v>0</v>
      </c>
      <c r="CL345" s="827">
        <v>0</v>
      </c>
      <c r="CM345" s="827">
        <v>0</v>
      </c>
      <c r="CN345" s="675">
        <v>0</v>
      </c>
      <c r="CO345" s="827">
        <v>0</v>
      </c>
      <c r="CP345" s="827">
        <v>732</v>
      </c>
      <c r="CQ345" s="827">
        <v>34203</v>
      </c>
      <c r="CR345" s="827">
        <v>37433</v>
      </c>
      <c r="CS345" s="830"/>
      <c r="CT345" s="831"/>
      <c r="CU345" s="832"/>
      <c r="CV345" s="826"/>
      <c r="CW345" s="826"/>
      <c r="CX345" s="831"/>
      <c r="CY345" s="833">
        <v>0</v>
      </c>
      <c r="CZ345" s="833">
        <v>0</v>
      </c>
      <c r="DA345" s="752">
        <v>0</v>
      </c>
      <c r="DB345" s="752">
        <v>0</v>
      </c>
      <c r="DC345" s="752">
        <v>0</v>
      </c>
      <c r="DD345" s="752">
        <v>0</v>
      </c>
      <c r="DE345" s="752">
        <v>0</v>
      </c>
      <c r="DF345" s="752">
        <v>0</v>
      </c>
      <c r="DG345" s="752">
        <v>0</v>
      </c>
      <c r="DH345" s="834">
        <v>0</v>
      </c>
      <c r="DI345" s="826">
        <v>0</v>
      </c>
      <c r="DJ345" s="826">
        <v>0</v>
      </c>
      <c r="DK345" s="826">
        <v>0</v>
      </c>
      <c r="DL345" s="826">
        <v>0</v>
      </c>
      <c r="DM345" s="826">
        <v>0</v>
      </c>
      <c r="DN345" s="826">
        <v>0</v>
      </c>
      <c r="DO345" s="835">
        <v>0</v>
      </c>
      <c r="DP345" s="826"/>
      <c r="DQ345" s="826"/>
      <c r="DR345" s="826"/>
      <c r="DS345" s="834"/>
      <c r="DT345" s="752"/>
      <c r="DU345" s="836"/>
      <c r="DV345" s="836"/>
      <c r="DW345" s="826"/>
      <c r="DX345" s="837"/>
      <c r="DY345" s="826"/>
      <c r="DZ345" s="837"/>
      <c r="EA345" s="826"/>
      <c r="EB345" s="837"/>
    </row>
    <row r="346" spans="1:266" ht="16.5" customHeight="1" x14ac:dyDescent="0.35">
      <c r="A346" s="625">
        <v>6</v>
      </c>
      <c r="B346" s="838"/>
      <c r="C346" s="839"/>
      <c r="D346" s="839"/>
      <c r="E346" s="839"/>
      <c r="F346" s="917"/>
      <c r="G346" s="917"/>
      <c r="H346" s="841"/>
      <c r="Y346" s="619"/>
      <c r="Z346" s="635"/>
      <c r="AF346" s="635">
        <v>0</v>
      </c>
      <c r="AK346" s="625"/>
      <c r="AL346" s="619"/>
      <c r="AM346" s="619"/>
      <c r="AN346" s="619"/>
      <c r="AO346" s="619"/>
      <c r="AP346" s="619"/>
      <c r="AQ346" s="619"/>
      <c r="AR346" s="619"/>
      <c r="AS346" s="619"/>
      <c r="AT346" s="619"/>
      <c r="AU346" s="619"/>
      <c r="AV346" s="619"/>
      <c r="AW346" s="619"/>
      <c r="AX346" s="619"/>
      <c r="AY346" s="619"/>
      <c r="AZ346" s="619"/>
      <c r="BA346" s="619"/>
      <c r="BB346" s="619"/>
      <c r="BC346" s="619"/>
      <c r="BD346" s="619"/>
      <c r="BE346" s="619"/>
      <c r="BF346" s="619"/>
      <c r="BG346" s="619"/>
      <c r="BH346" s="619"/>
      <c r="BI346" s="619"/>
      <c r="BJ346" s="619"/>
      <c r="BK346" s="619"/>
      <c r="BL346" s="619"/>
      <c r="BM346" s="619"/>
      <c r="BN346" s="619"/>
      <c r="BO346" s="619"/>
      <c r="BP346" s="619"/>
      <c r="BQ346" s="619"/>
      <c r="BR346" s="619"/>
      <c r="BS346" s="619"/>
      <c r="BT346" s="619"/>
      <c r="BU346" s="619"/>
      <c r="BV346" s="619"/>
      <c r="BW346" s="619"/>
      <c r="BX346" s="619"/>
      <c r="BY346" s="619"/>
      <c r="BZ346" s="619"/>
      <c r="CA346" s="619"/>
      <c r="CB346" s="619"/>
      <c r="CC346" s="619"/>
      <c r="CD346" s="619"/>
      <c r="CE346" s="619"/>
      <c r="CF346" s="619"/>
      <c r="CG346" s="619"/>
      <c r="CH346" s="619"/>
      <c r="CI346" s="619"/>
      <c r="CJ346" s="619"/>
      <c r="CV346" s="635"/>
      <c r="CW346" s="635"/>
      <c r="CY346" s="630">
        <v>0</v>
      </c>
      <c r="CZ346" s="630">
        <v>0</v>
      </c>
      <c r="DA346" s="634">
        <v>0</v>
      </c>
      <c r="DB346" s="634">
        <v>0</v>
      </c>
      <c r="DC346" s="634">
        <v>0</v>
      </c>
      <c r="DD346" s="634">
        <v>0</v>
      </c>
      <c r="DE346" s="634">
        <v>0</v>
      </c>
      <c r="DF346" s="634">
        <v>0</v>
      </c>
      <c r="DG346" s="634">
        <v>0</v>
      </c>
      <c r="DH346" s="624">
        <v>0</v>
      </c>
      <c r="DI346" s="635">
        <v>0</v>
      </c>
      <c r="DJ346" s="635">
        <v>0</v>
      </c>
      <c r="DK346" s="635">
        <v>0</v>
      </c>
      <c r="DL346" s="635">
        <v>0</v>
      </c>
      <c r="DM346" s="635">
        <v>0</v>
      </c>
      <c r="DN346" s="635">
        <v>0</v>
      </c>
      <c r="DO346" s="632">
        <v>0</v>
      </c>
    </row>
    <row r="347" spans="1:266" ht="16.5" customHeight="1" x14ac:dyDescent="0.35">
      <c r="A347" s="625">
        <v>6</v>
      </c>
      <c r="B347" s="664" t="s">
        <v>1179</v>
      </c>
      <c r="C347" s="665"/>
      <c r="D347" s="665"/>
      <c r="E347" s="665"/>
      <c r="F347" s="666" t="s">
        <v>409</v>
      </c>
      <c r="G347" s="666"/>
      <c r="H347" s="844"/>
      <c r="I347" s="667"/>
      <c r="J347" s="667"/>
      <c r="K347" s="667"/>
      <c r="Y347" s="619"/>
      <c r="Z347" s="635"/>
      <c r="AF347" s="635">
        <v>0</v>
      </c>
      <c r="AK347" s="625"/>
      <c r="AL347" s="619"/>
      <c r="AM347" s="619"/>
      <c r="AN347" s="619"/>
      <c r="AO347" s="619"/>
      <c r="AP347" s="619"/>
      <c r="AQ347" s="619"/>
      <c r="AR347" s="619"/>
      <c r="AS347" s="619"/>
      <c r="AT347" s="619"/>
      <c r="AU347" s="619"/>
      <c r="AV347" s="619"/>
      <c r="AW347" s="619"/>
      <c r="AX347" s="619"/>
      <c r="AY347" s="619"/>
      <c r="AZ347" s="619"/>
      <c r="BA347" s="619"/>
      <c r="BB347" s="619"/>
      <c r="BC347" s="619"/>
      <c r="BD347" s="619"/>
      <c r="BE347" s="619"/>
      <c r="BF347" s="619"/>
      <c r="BG347" s="619"/>
      <c r="BH347" s="619"/>
      <c r="BI347" s="619"/>
      <c r="BJ347" s="619"/>
      <c r="BK347" s="619"/>
      <c r="BL347" s="619"/>
      <c r="BM347" s="619"/>
      <c r="BN347" s="619"/>
      <c r="BO347" s="619"/>
      <c r="BP347" s="619"/>
      <c r="BQ347" s="619"/>
      <c r="BR347" s="619"/>
      <c r="BS347" s="619"/>
      <c r="BT347" s="619"/>
      <c r="BU347" s="619"/>
      <c r="BV347" s="619"/>
      <c r="BW347" s="619"/>
      <c r="BX347" s="619"/>
      <c r="BY347" s="619"/>
      <c r="BZ347" s="619"/>
      <c r="CA347" s="619"/>
      <c r="CB347" s="619"/>
      <c r="CC347" s="619"/>
      <c r="CD347" s="619"/>
      <c r="CE347" s="619"/>
      <c r="CF347" s="619"/>
      <c r="CG347" s="619"/>
      <c r="CH347" s="619"/>
      <c r="CI347" s="619"/>
      <c r="CJ347" s="619"/>
      <c r="CV347" s="635"/>
      <c r="CW347" s="635"/>
      <c r="CY347" s="630">
        <v>0</v>
      </c>
      <c r="CZ347" s="630">
        <v>0</v>
      </c>
      <c r="DA347" s="634">
        <v>0</v>
      </c>
      <c r="DB347" s="634">
        <v>0</v>
      </c>
      <c r="DC347" s="634">
        <v>0</v>
      </c>
      <c r="DD347" s="634">
        <v>0</v>
      </c>
      <c r="DE347" s="634">
        <v>0</v>
      </c>
      <c r="DF347" s="634">
        <v>0</v>
      </c>
      <c r="DG347" s="634">
        <v>0</v>
      </c>
      <c r="DH347" s="624">
        <v>0</v>
      </c>
      <c r="DI347" s="635">
        <v>0</v>
      </c>
      <c r="DJ347" s="635">
        <v>0</v>
      </c>
      <c r="DK347" s="635">
        <v>0</v>
      </c>
      <c r="DL347" s="635">
        <v>0</v>
      </c>
      <c r="DM347" s="635">
        <v>0</v>
      </c>
      <c r="DN347" s="635">
        <v>0</v>
      </c>
      <c r="DO347" s="632">
        <v>0</v>
      </c>
    </row>
    <row r="348" spans="1:266" s="847" customFormat="1" ht="38.25" customHeight="1" x14ac:dyDescent="0.35">
      <c r="A348" s="618" t="s">
        <v>436</v>
      </c>
      <c r="B348" s="678" t="s">
        <v>426</v>
      </c>
      <c r="C348" s="678" t="s">
        <v>427</v>
      </c>
      <c r="D348" s="679" t="s">
        <v>428</v>
      </c>
      <c r="E348" s="678" t="s">
        <v>429</v>
      </c>
      <c r="F348" s="678" t="s">
        <v>430</v>
      </c>
      <c r="G348" s="680" t="s">
        <v>431</v>
      </c>
      <c r="H348" s="678" t="s">
        <v>432</v>
      </c>
      <c r="I348" s="678" t="s">
        <v>433</v>
      </c>
      <c r="J348" s="678" t="s">
        <v>434</v>
      </c>
      <c r="K348" s="678" t="s">
        <v>18</v>
      </c>
      <c r="L348" s="678" t="s">
        <v>435</v>
      </c>
      <c r="M348" s="678" t="s">
        <v>436</v>
      </c>
      <c r="N348" s="681" t="s">
        <v>437</v>
      </c>
      <c r="O348" s="681" t="s">
        <v>438</v>
      </c>
      <c r="P348" s="681" t="s">
        <v>439</v>
      </c>
      <c r="Q348" s="681" t="s">
        <v>219</v>
      </c>
      <c r="R348" s="678" t="s">
        <v>4</v>
      </c>
      <c r="S348" s="679" t="s">
        <v>440</v>
      </c>
      <c r="T348" s="678" t="s">
        <v>441</v>
      </c>
      <c r="U348" s="682" t="s">
        <v>442</v>
      </c>
      <c r="V348" s="682" t="s">
        <v>443</v>
      </c>
      <c r="W348" s="682" t="s">
        <v>444</v>
      </c>
      <c r="X348" s="682" t="s">
        <v>445</v>
      </c>
      <c r="Y348" s="845" t="s">
        <v>446</v>
      </c>
      <c r="Z348" s="845" t="s">
        <v>447</v>
      </c>
      <c r="AA348" s="678" t="s">
        <v>448</v>
      </c>
      <c r="AB348" s="678" t="s">
        <v>449</v>
      </c>
      <c r="AC348" s="678" t="s">
        <v>450</v>
      </c>
      <c r="AD348" s="678" t="s">
        <v>451</v>
      </c>
      <c r="AE348" s="678" t="s">
        <v>452</v>
      </c>
      <c r="AF348" s="678" t="s">
        <v>453</v>
      </c>
      <c r="AG348" s="678" t="s">
        <v>444</v>
      </c>
      <c r="AH348" s="693" t="s">
        <v>454</v>
      </c>
      <c r="AI348" s="678" t="s">
        <v>455</v>
      </c>
      <c r="AJ348" s="678" t="s">
        <v>456</v>
      </c>
      <c r="AK348" s="678" t="s">
        <v>457</v>
      </c>
      <c r="AL348" s="686" t="s">
        <v>458</v>
      </c>
      <c r="AM348" s="687" t="s">
        <v>459</v>
      </c>
      <c r="AN348" s="688" t="s">
        <v>460</v>
      </c>
      <c r="AO348" s="688" t="s">
        <v>461</v>
      </c>
      <c r="AP348" s="688" t="s">
        <v>462</v>
      </c>
      <c r="AQ348" s="688" t="s">
        <v>463</v>
      </c>
      <c r="AR348" s="688" t="s">
        <v>464</v>
      </c>
      <c r="AS348" s="688" t="s">
        <v>465</v>
      </c>
      <c r="AT348" s="688" t="s">
        <v>466</v>
      </c>
      <c r="AU348" s="688" t="s">
        <v>467</v>
      </c>
      <c r="AV348" s="688" t="s">
        <v>468</v>
      </c>
      <c r="AW348" s="688" t="s">
        <v>469</v>
      </c>
      <c r="AX348" s="688" t="s">
        <v>470</v>
      </c>
      <c r="AY348" s="688" t="s">
        <v>471</v>
      </c>
      <c r="AZ348" s="688" t="s">
        <v>472</v>
      </c>
      <c r="BA348" s="688" t="s">
        <v>473</v>
      </c>
      <c r="BB348" s="689" t="s">
        <v>474</v>
      </c>
      <c r="BC348" s="689" t="s">
        <v>475</v>
      </c>
      <c r="BD348" s="689" t="s">
        <v>476</v>
      </c>
      <c r="BE348" s="689" t="s">
        <v>477</v>
      </c>
      <c r="BF348" s="689" t="s">
        <v>478</v>
      </c>
      <c r="BG348" s="689" t="s">
        <v>479</v>
      </c>
      <c r="BH348" s="689" t="s">
        <v>480</v>
      </c>
      <c r="BI348" s="683" t="s">
        <v>481</v>
      </c>
      <c r="BJ348" s="690" t="s">
        <v>482</v>
      </c>
      <c r="BK348" s="687" t="s">
        <v>483</v>
      </c>
      <c r="BL348" s="683" t="s">
        <v>484</v>
      </c>
      <c r="BM348" s="683" t="s">
        <v>485</v>
      </c>
      <c r="BN348" s="689" t="s">
        <v>486</v>
      </c>
      <c r="BO348" s="689" t="s">
        <v>487</v>
      </c>
      <c r="BP348" s="689" t="s">
        <v>488</v>
      </c>
      <c r="BQ348" s="689" t="s">
        <v>460</v>
      </c>
      <c r="BR348" s="689" t="s">
        <v>489</v>
      </c>
      <c r="BS348" s="683" t="s">
        <v>490</v>
      </c>
      <c r="BT348" s="690" t="s">
        <v>482</v>
      </c>
      <c r="BU348" s="687" t="s">
        <v>491</v>
      </c>
      <c r="BV348" s="691" t="s">
        <v>492</v>
      </c>
      <c r="BW348" s="691" t="s">
        <v>493</v>
      </c>
      <c r="BX348" s="691" t="s">
        <v>494</v>
      </c>
      <c r="BY348" s="691" t="s">
        <v>495</v>
      </c>
      <c r="BZ348" s="691" t="s">
        <v>485</v>
      </c>
      <c r="CA348" s="691" t="s">
        <v>496</v>
      </c>
      <c r="CB348" s="691" t="s">
        <v>497</v>
      </c>
      <c r="CC348" s="691" t="s">
        <v>498</v>
      </c>
      <c r="CD348" s="691" t="s">
        <v>499</v>
      </c>
      <c r="CE348" s="691" t="s">
        <v>500</v>
      </c>
      <c r="CF348" s="691" t="s">
        <v>501</v>
      </c>
      <c r="CG348" s="691" t="s">
        <v>502</v>
      </c>
      <c r="CH348" s="691" t="s">
        <v>503</v>
      </c>
      <c r="CI348" s="691" t="s">
        <v>504</v>
      </c>
      <c r="CJ348" s="691" t="s">
        <v>505</v>
      </c>
      <c r="CK348" s="691" t="s">
        <v>506</v>
      </c>
      <c r="CL348" s="683" t="s">
        <v>507</v>
      </c>
      <c r="CM348" s="687" t="s">
        <v>508</v>
      </c>
      <c r="CN348" s="683" t="s">
        <v>509</v>
      </c>
      <c r="CO348" s="692" t="s">
        <v>510</v>
      </c>
      <c r="CP348" s="683" t="s">
        <v>511</v>
      </c>
      <c r="CQ348" s="681" t="s">
        <v>512</v>
      </c>
      <c r="CR348" s="678" t="s">
        <v>513</v>
      </c>
      <c r="CS348" s="678" t="s">
        <v>514</v>
      </c>
      <c r="CT348" s="679" t="s">
        <v>515</v>
      </c>
      <c r="CU348" s="846" t="s">
        <v>516</v>
      </c>
      <c r="CV348" s="679" t="s">
        <v>517</v>
      </c>
      <c r="CW348" s="678" t="s">
        <v>518</v>
      </c>
      <c r="CX348" s="678" t="s">
        <v>519</v>
      </c>
      <c r="CY348" s="678" t="s">
        <v>520</v>
      </c>
      <c r="CZ348" s="722" t="s">
        <v>444</v>
      </c>
      <c r="DA348" s="695" t="s">
        <v>521</v>
      </c>
      <c r="DB348" s="695" t="s">
        <v>522</v>
      </c>
      <c r="DC348" s="695" t="s">
        <v>523</v>
      </c>
      <c r="DD348" s="695" t="s">
        <v>219</v>
      </c>
      <c r="DE348" s="695" t="s">
        <v>217</v>
      </c>
      <c r="DF348" s="695" t="s">
        <v>437</v>
      </c>
      <c r="DG348" s="695" t="s">
        <v>438</v>
      </c>
      <c r="DH348" s="678" t="s">
        <v>745</v>
      </c>
      <c r="DI348" s="679" t="s">
        <v>525</v>
      </c>
      <c r="DJ348" s="679" t="s">
        <v>526</v>
      </c>
      <c r="DK348" s="679" t="s">
        <v>527</v>
      </c>
      <c r="DL348" s="678" t="s">
        <v>528</v>
      </c>
      <c r="DM348" s="679" t="s">
        <v>529</v>
      </c>
      <c r="DN348" s="679" t="s">
        <v>530</v>
      </c>
      <c r="DO348" s="846" t="s">
        <v>531</v>
      </c>
      <c r="DP348" s="679" t="s">
        <v>532</v>
      </c>
      <c r="DQ348" s="700" t="s">
        <v>533</v>
      </c>
      <c r="DR348" s="679" t="s">
        <v>534</v>
      </c>
      <c r="DS348" s="678" t="s">
        <v>535</v>
      </c>
      <c r="DT348" s="678" t="s">
        <v>536</v>
      </c>
      <c r="DU348" s="701" t="s">
        <v>537</v>
      </c>
      <c r="DV348" s="702" t="s">
        <v>538</v>
      </c>
      <c r="DW348" s="701" t="s">
        <v>539</v>
      </c>
      <c r="DX348" s="703" t="s">
        <v>540</v>
      </c>
      <c r="DY348" s="701" t="s">
        <v>539</v>
      </c>
      <c r="DZ348" s="703" t="s">
        <v>540</v>
      </c>
      <c r="EA348" s="702" t="s">
        <v>539</v>
      </c>
      <c r="EB348" s="704" t="s">
        <v>540</v>
      </c>
    </row>
    <row r="349" spans="1:266" s="705" customFormat="1" ht="17.25" customHeight="1" x14ac:dyDescent="0.35">
      <c r="A349" s="618" t="s">
        <v>308</v>
      </c>
      <c r="B349" s="678"/>
      <c r="C349" s="848"/>
      <c r="D349" s="848"/>
      <c r="E349" s="848"/>
      <c r="F349" s="890" t="s">
        <v>563</v>
      </c>
      <c r="G349" s="890"/>
      <c r="H349" s="849"/>
      <c r="I349" s="848"/>
      <c r="J349" s="848"/>
      <c r="K349" s="848"/>
      <c r="L349" s="848"/>
      <c r="M349" s="848"/>
      <c r="N349" s="848"/>
      <c r="O349" s="848"/>
      <c r="P349" s="848"/>
      <c r="Q349" s="848"/>
      <c r="R349" s="848"/>
      <c r="S349" s="848"/>
      <c r="T349" s="848"/>
      <c r="U349" s="848"/>
      <c r="V349" s="848"/>
      <c r="W349" s="848"/>
      <c r="X349" s="848"/>
      <c r="Y349" s="848"/>
      <c r="Z349" s="849"/>
      <c r="AA349" s="848"/>
      <c r="AB349" s="848"/>
      <c r="AC349" s="848"/>
      <c r="AD349" s="848"/>
      <c r="AE349" s="850"/>
      <c r="AF349" s="849">
        <v>0</v>
      </c>
      <c r="AG349" s="851"/>
      <c r="AH349" s="851"/>
      <c r="AI349" s="851"/>
      <c r="AJ349" s="850"/>
      <c r="AK349" s="850"/>
      <c r="AL349" s="850"/>
      <c r="AM349" s="850"/>
      <c r="AN349" s="850"/>
      <c r="AO349" s="850"/>
      <c r="AP349" s="850"/>
      <c r="AQ349" s="850"/>
      <c r="AR349" s="850"/>
      <c r="AS349" s="850"/>
      <c r="AT349" s="850"/>
      <c r="AU349" s="850"/>
      <c r="AV349" s="850"/>
      <c r="AW349" s="850"/>
      <c r="AX349" s="850"/>
      <c r="AY349" s="850"/>
      <c r="AZ349" s="850"/>
      <c r="BA349" s="850"/>
      <c r="BB349" s="850"/>
      <c r="BC349" s="850"/>
      <c r="BD349" s="850"/>
      <c r="BE349" s="850"/>
      <c r="BF349" s="850"/>
      <c r="BG349" s="850"/>
      <c r="BH349" s="850"/>
      <c r="BI349" s="850"/>
      <c r="BJ349" s="850"/>
      <c r="BK349" s="850"/>
      <c r="BL349" s="850"/>
      <c r="BM349" s="850"/>
      <c r="BN349" s="850"/>
      <c r="BO349" s="850"/>
      <c r="BP349" s="850"/>
      <c r="BQ349" s="850"/>
      <c r="BR349" s="850"/>
      <c r="BS349" s="850"/>
      <c r="BT349" s="850"/>
      <c r="BU349" s="850"/>
      <c r="BV349" s="850"/>
      <c r="BW349" s="850"/>
      <c r="BX349" s="850"/>
      <c r="BY349" s="850"/>
      <c r="BZ349" s="850"/>
      <c r="CA349" s="850"/>
      <c r="CB349" s="850"/>
      <c r="CC349" s="850"/>
      <c r="CD349" s="850"/>
      <c r="CE349" s="850"/>
      <c r="CF349" s="850"/>
      <c r="CG349" s="850"/>
      <c r="CH349" s="850"/>
      <c r="CI349" s="850"/>
      <c r="CJ349" s="850"/>
      <c r="CK349" s="850"/>
      <c r="CL349" s="850"/>
      <c r="CM349" s="850"/>
      <c r="CN349" s="925"/>
      <c r="CO349" s="850"/>
      <c r="CP349" s="850"/>
      <c r="CQ349" s="850"/>
      <c r="CR349" s="850"/>
      <c r="CS349" s="853"/>
      <c r="CT349" s="854"/>
      <c r="CU349" s="855"/>
      <c r="CV349" s="849"/>
      <c r="CW349" s="849"/>
      <c r="CX349" s="854"/>
      <c r="CY349" s="856">
        <v>0</v>
      </c>
      <c r="CZ349" s="856">
        <v>0</v>
      </c>
      <c r="DA349" s="854">
        <v>0</v>
      </c>
      <c r="DB349" s="854">
        <v>0</v>
      </c>
      <c r="DC349" s="854">
        <v>0</v>
      </c>
      <c r="DD349" s="854">
        <v>0</v>
      </c>
      <c r="DE349" s="854">
        <v>0</v>
      </c>
      <c r="DF349" s="854">
        <v>0</v>
      </c>
      <c r="DG349" s="854">
        <v>0</v>
      </c>
      <c r="DH349" s="849">
        <v>0</v>
      </c>
      <c r="DI349" s="849">
        <v>0</v>
      </c>
      <c r="DJ349" s="849">
        <v>0</v>
      </c>
      <c r="DK349" s="849">
        <v>0</v>
      </c>
      <c r="DL349" s="849">
        <v>0</v>
      </c>
      <c r="DM349" s="849">
        <v>0</v>
      </c>
      <c r="DN349" s="849">
        <v>0</v>
      </c>
      <c r="DO349" s="857">
        <v>0</v>
      </c>
      <c r="DP349" s="849"/>
      <c r="DQ349" s="849"/>
      <c r="DR349" s="849"/>
      <c r="DS349" s="849"/>
      <c r="DT349" s="854"/>
      <c r="DU349" s="850"/>
      <c r="DV349" s="850"/>
      <c r="DW349" s="849"/>
      <c r="DX349" s="858"/>
      <c r="DY349" s="849" t="s">
        <v>308</v>
      </c>
      <c r="DZ349" s="858" t="s">
        <v>308</v>
      </c>
      <c r="EA349" s="849"/>
      <c r="EB349" s="858"/>
    </row>
    <row r="350" spans="1:266" ht="17.25" customHeight="1" x14ac:dyDescent="0.35">
      <c r="A350" s="618" t="s">
        <v>1180</v>
      </c>
      <c r="B350" s="730">
        <v>103</v>
      </c>
      <c r="C350" s="730" t="s">
        <v>1181</v>
      </c>
      <c r="D350" s="730" t="s">
        <v>1181</v>
      </c>
      <c r="E350" s="730">
        <v>6</v>
      </c>
      <c r="F350" s="731" t="s">
        <v>574</v>
      </c>
      <c r="G350" s="732">
        <v>1</v>
      </c>
      <c r="H350" s="826">
        <v>46198</v>
      </c>
      <c r="I350" s="730">
        <v>36</v>
      </c>
      <c r="J350" s="730" t="s">
        <v>308</v>
      </c>
      <c r="K350" s="730">
        <v>36</v>
      </c>
      <c r="L350" s="730" t="s">
        <v>1182</v>
      </c>
      <c r="M350" s="735" t="s">
        <v>1180</v>
      </c>
      <c r="N350" s="735">
        <v>0</v>
      </c>
      <c r="O350" s="735" t="s">
        <v>390</v>
      </c>
      <c r="P350" s="735">
        <v>0</v>
      </c>
      <c r="Q350" s="735" t="s">
        <v>390</v>
      </c>
      <c r="R350" s="735" t="s">
        <v>170</v>
      </c>
      <c r="S350" s="735" t="s">
        <v>308</v>
      </c>
      <c r="T350" s="735" t="s">
        <v>764</v>
      </c>
      <c r="U350" s="735">
        <v>411</v>
      </c>
      <c r="V350" s="735" t="s">
        <v>308</v>
      </c>
      <c r="W350" s="735"/>
      <c r="X350" s="735"/>
      <c r="Y350" s="735"/>
      <c r="Z350" s="763"/>
      <c r="AA350" s="735" t="s">
        <v>309</v>
      </c>
      <c r="AB350" s="735" t="s">
        <v>750</v>
      </c>
      <c r="AC350" s="735" t="s">
        <v>589</v>
      </c>
      <c r="AD350" s="735">
        <v>1944</v>
      </c>
      <c r="AE350" s="738">
        <v>1944</v>
      </c>
      <c r="AF350" s="763" t="s">
        <v>390</v>
      </c>
      <c r="AG350" s="765"/>
      <c r="AH350" s="765"/>
      <c r="AI350" s="765" t="s">
        <v>308</v>
      </c>
      <c r="AJ350" s="740">
        <v>7</v>
      </c>
      <c r="AK350" s="766"/>
      <c r="AL350" s="740"/>
      <c r="AM350" s="767">
        <v>0</v>
      </c>
      <c r="AN350" s="767"/>
      <c r="AO350" s="767"/>
      <c r="AP350" s="767"/>
      <c r="AQ350" s="767"/>
      <c r="AR350" s="767"/>
      <c r="AS350" s="767"/>
      <c r="AT350" s="767"/>
      <c r="AU350" s="767"/>
      <c r="AV350" s="767"/>
      <c r="AW350" s="767"/>
      <c r="AX350" s="767"/>
      <c r="AY350" s="767"/>
      <c r="AZ350" s="767"/>
      <c r="BA350" s="767"/>
      <c r="BB350" s="767">
        <v>0</v>
      </c>
      <c r="BC350" s="767">
        <v>0</v>
      </c>
      <c r="BD350" s="767">
        <v>0</v>
      </c>
      <c r="BE350" s="767">
        <v>0</v>
      </c>
      <c r="BF350" s="767">
        <v>0</v>
      </c>
      <c r="BG350" s="767">
        <v>0</v>
      </c>
      <c r="BH350" s="767">
        <v>0</v>
      </c>
      <c r="BI350" s="767">
        <v>0</v>
      </c>
      <c r="BJ350" s="767"/>
      <c r="BK350" s="767">
        <v>0</v>
      </c>
      <c r="BL350" s="767"/>
      <c r="BM350" s="767"/>
      <c r="BN350" s="767" t="s">
        <v>308</v>
      </c>
      <c r="BO350" s="767" t="s">
        <v>308</v>
      </c>
      <c r="BP350" s="767" t="s">
        <v>308</v>
      </c>
      <c r="BQ350" s="767" t="s">
        <v>308</v>
      </c>
      <c r="BR350" s="767"/>
      <c r="BS350" s="767" t="s">
        <v>397</v>
      </c>
      <c r="BT350" s="767"/>
      <c r="BU350" s="767" t="s">
        <v>579</v>
      </c>
      <c r="BV350" s="767"/>
      <c r="BW350" s="767"/>
      <c r="BX350" s="767"/>
      <c r="BY350" s="767"/>
      <c r="BZ350" s="767"/>
      <c r="CA350" s="767"/>
      <c r="CB350" s="767"/>
      <c r="CC350" s="767"/>
      <c r="CD350" s="767"/>
      <c r="CE350" s="767"/>
      <c r="CF350" s="767"/>
      <c r="CG350" s="767"/>
      <c r="CH350" s="767"/>
      <c r="CI350" s="767"/>
      <c r="CJ350" s="767"/>
      <c r="CK350" s="736"/>
      <c r="CL350" s="736" t="s">
        <v>397</v>
      </c>
      <c r="CM350" s="736">
        <v>0</v>
      </c>
      <c r="CN350" s="736">
        <v>0</v>
      </c>
      <c r="CO350" s="736" t="s">
        <v>397</v>
      </c>
      <c r="CP350" s="736">
        <v>0</v>
      </c>
      <c r="CQ350" s="736">
        <v>0</v>
      </c>
      <c r="CR350" s="734">
        <v>60</v>
      </c>
      <c r="CS350" s="769"/>
      <c r="CT350" s="745">
        <v>46273</v>
      </c>
      <c r="CU350" s="746" t="s">
        <v>571</v>
      </c>
      <c r="CV350" s="763"/>
      <c r="CW350" s="763"/>
      <c r="CX350" s="860">
        <v>46223</v>
      </c>
      <c r="CY350" s="747">
        <v>0</v>
      </c>
      <c r="CZ350" s="747">
        <v>0</v>
      </c>
      <c r="DA350" s="748">
        <v>0</v>
      </c>
      <c r="DB350" s="748">
        <v>0</v>
      </c>
      <c r="DC350" s="748">
        <v>0</v>
      </c>
      <c r="DD350" s="748" t="s">
        <v>390</v>
      </c>
      <c r="DE350" s="748" t="s">
        <v>397</v>
      </c>
      <c r="DF350" s="748" t="s">
        <v>397</v>
      </c>
      <c r="DG350" s="748" t="s">
        <v>397</v>
      </c>
      <c r="DH350" s="770">
        <v>0</v>
      </c>
      <c r="DI350" s="763" t="s">
        <v>390</v>
      </c>
      <c r="DJ350" s="763" t="s">
        <v>397</v>
      </c>
      <c r="DK350" s="763" t="s">
        <v>390</v>
      </c>
      <c r="DL350" s="763" t="s">
        <v>390</v>
      </c>
      <c r="DM350" s="763" t="s">
        <v>390</v>
      </c>
      <c r="DN350" s="763" t="s">
        <v>390</v>
      </c>
      <c r="DO350" s="771">
        <v>0</v>
      </c>
      <c r="DP350" s="737">
        <v>46269</v>
      </c>
      <c r="DQ350" s="737">
        <v>46269</v>
      </c>
      <c r="DR350" s="737">
        <v>46269</v>
      </c>
      <c r="DS350" s="770">
        <v>46269</v>
      </c>
      <c r="DT350" s="752">
        <v>46269</v>
      </c>
      <c r="DU350" s="753">
        <v>0</v>
      </c>
      <c r="DV350" s="753" t="s">
        <v>308</v>
      </c>
      <c r="DW350" s="754">
        <v>46269</v>
      </c>
      <c r="DX350" s="755">
        <v>46269</v>
      </c>
      <c r="DY350" s="754" t="e">
        <v>#VALUE!</v>
      </c>
      <c r="DZ350" s="754" t="e">
        <v>#VALUE!</v>
      </c>
      <c r="EA350" s="754"/>
      <c r="EB350" s="754"/>
      <c r="HA350" s="756" t="s">
        <v>397</v>
      </c>
      <c r="HB350" s="756" t="s">
        <v>397</v>
      </c>
      <c r="HC350" s="756" t="s">
        <v>397</v>
      </c>
      <c r="HD350" s="756" t="s">
        <v>397</v>
      </c>
      <c r="HE350" s="756" t="s">
        <v>397</v>
      </c>
      <c r="HF350" s="756" t="s">
        <v>397</v>
      </c>
      <c r="HG350" s="756" t="s">
        <v>397</v>
      </c>
      <c r="HH350" s="756" t="s">
        <v>397</v>
      </c>
      <c r="HI350" s="756" t="s">
        <v>397</v>
      </c>
      <c r="HJ350" s="756" t="s">
        <v>397</v>
      </c>
      <c r="HK350"/>
      <c r="HL350"/>
      <c r="HM350"/>
      <c r="HN350" s="756" t="str">
        <f t="shared" ref="HN350:HN401" si="11">IF(HA350&lt;&gt;"X","SDI",IF(HE350&lt;&gt;"X","CBMJ",IF(HK350&lt;&gt;"X","AUTO PRINT","INHOUSE")))</f>
        <v>AUTO PRINT</v>
      </c>
      <c r="HO350"/>
      <c r="HP350" s="757" t="s">
        <v>572</v>
      </c>
      <c r="HQ350" s="757" t="s">
        <v>572</v>
      </c>
      <c r="HR350" s="757" t="s">
        <v>572</v>
      </c>
      <c r="HS350"/>
      <c r="HW350" s="758"/>
      <c r="HX350"/>
      <c r="HY350" s="759" t="s">
        <v>572</v>
      </c>
      <c r="HZ350" s="759" t="s">
        <v>572</v>
      </c>
      <c r="IA350" s="759" t="s">
        <v>572</v>
      </c>
      <c r="IC350" s="760" t="s">
        <v>572</v>
      </c>
      <c r="ID350" s="760" t="s">
        <v>572</v>
      </c>
      <c r="IE350" s="760" t="s">
        <v>572</v>
      </c>
      <c r="IF350" s="761" t="s">
        <v>572</v>
      </c>
      <c r="IG350" s="619" t="str">
        <f t="shared" ref="IG350:IG401" si="12">IF(COUNTIF(IC350:IF350,"AUTO PRINTING*")&gt;0,"AUTO PRINTING","IN HOUSE (MANUAL)")</f>
        <v>IN HOUSE (MANUAL)</v>
      </c>
      <c r="II350" s="761" t="s">
        <v>572</v>
      </c>
      <c r="IK350" s="761" t="str">
        <f>IFERROR(VLOOKUP($M350,#REF!,13,0),"IN HOUSE (MANUAL)")</f>
        <v>IN HOUSE (MANUAL)</v>
      </c>
      <c r="IM350" s="760" t="s">
        <v>572</v>
      </c>
      <c r="IN350" s="760" t="s">
        <v>572</v>
      </c>
      <c r="IO350" s="760" t="s">
        <v>572</v>
      </c>
      <c r="IQ350" s="760" t="s">
        <v>572</v>
      </c>
      <c r="IR350" s="760" t="s">
        <v>572</v>
      </c>
      <c r="IT350" s="760" t="s">
        <v>572</v>
      </c>
      <c r="IV350" s="760" t="s">
        <v>572</v>
      </c>
      <c r="IW350" s="760" t="s">
        <v>572</v>
      </c>
      <c r="IY350" s="760" t="s">
        <v>572</v>
      </c>
      <c r="IZ350" s="760" t="s">
        <v>572</v>
      </c>
      <c r="JB350" s="760" t="s">
        <v>922</v>
      </c>
      <c r="JC350" s="760">
        <v>0</v>
      </c>
      <c r="JE350" s="760" t="s">
        <v>572</v>
      </c>
      <c r="JF350" s="760" t="s">
        <v>572</v>
      </c>
    </row>
    <row r="351" spans="1:266" ht="17.25" customHeight="1" x14ac:dyDescent="0.35">
      <c r="A351" s="618" t="s">
        <v>1183</v>
      </c>
      <c r="B351" s="730">
        <v>104</v>
      </c>
      <c r="C351" s="730" t="s">
        <v>1181</v>
      </c>
      <c r="D351" s="730" t="s">
        <v>1181</v>
      </c>
      <c r="E351" s="730">
        <v>6</v>
      </c>
      <c r="F351" s="731" t="s">
        <v>574</v>
      </c>
      <c r="G351" s="732">
        <v>1</v>
      </c>
      <c r="H351" s="826">
        <v>46196</v>
      </c>
      <c r="I351" s="730">
        <v>36</v>
      </c>
      <c r="J351" s="730" t="s">
        <v>308</v>
      </c>
      <c r="K351" s="730">
        <v>37</v>
      </c>
      <c r="L351" s="730" t="s">
        <v>1184</v>
      </c>
      <c r="M351" s="735" t="s">
        <v>1183</v>
      </c>
      <c r="N351" s="735">
        <v>0</v>
      </c>
      <c r="O351" s="735" t="s">
        <v>390</v>
      </c>
      <c r="P351" s="735">
        <v>0</v>
      </c>
      <c r="Q351" s="735" t="s">
        <v>390</v>
      </c>
      <c r="R351" s="735" t="s">
        <v>170</v>
      </c>
      <c r="S351" s="735" t="s">
        <v>308</v>
      </c>
      <c r="T351" s="735" t="s">
        <v>757</v>
      </c>
      <c r="U351" s="735">
        <v>411</v>
      </c>
      <c r="V351" s="735" t="s">
        <v>308</v>
      </c>
      <c r="W351" s="735"/>
      <c r="X351" s="735"/>
      <c r="Y351" s="735"/>
      <c r="Z351" s="763"/>
      <c r="AA351" s="735" t="s">
        <v>309</v>
      </c>
      <c r="AB351" s="735" t="s">
        <v>750</v>
      </c>
      <c r="AC351" s="735" t="s">
        <v>589</v>
      </c>
      <c r="AD351" s="735">
        <v>180</v>
      </c>
      <c r="AE351" s="738">
        <v>180</v>
      </c>
      <c r="AF351" s="763" t="s">
        <v>390</v>
      </c>
      <c r="AG351" s="765"/>
      <c r="AH351" s="765"/>
      <c r="AI351" s="765" t="s">
        <v>308</v>
      </c>
      <c r="AJ351" s="740">
        <v>8</v>
      </c>
      <c r="AK351" s="766"/>
      <c r="AL351" s="740"/>
      <c r="AM351" s="767">
        <v>0</v>
      </c>
      <c r="AN351" s="767"/>
      <c r="AO351" s="767"/>
      <c r="AP351" s="767"/>
      <c r="AQ351" s="767"/>
      <c r="AR351" s="767"/>
      <c r="AS351" s="767"/>
      <c r="AT351" s="767"/>
      <c r="AU351" s="767"/>
      <c r="AV351" s="767"/>
      <c r="AW351" s="767"/>
      <c r="AX351" s="767"/>
      <c r="AY351" s="767"/>
      <c r="AZ351" s="767"/>
      <c r="BA351" s="767"/>
      <c r="BB351" s="767">
        <v>0</v>
      </c>
      <c r="BC351" s="767">
        <v>0</v>
      </c>
      <c r="BD351" s="767">
        <v>0</v>
      </c>
      <c r="BE351" s="767">
        <v>0</v>
      </c>
      <c r="BF351" s="767">
        <v>0</v>
      </c>
      <c r="BG351" s="767">
        <v>0</v>
      </c>
      <c r="BH351" s="767">
        <v>0</v>
      </c>
      <c r="BI351" s="767">
        <v>0</v>
      </c>
      <c r="BJ351" s="767"/>
      <c r="BK351" s="767">
        <v>0</v>
      </c>
      <c r="BL351" s="767"/>
      <c r="BM351" s="767"/>
      <c r="BN351" s="767" t="s">
        <v>308</v>
      </c>
      <c r="BO351" s="767" t="s">
        <v>308</v>
      </c>
      <c r="BP351" s="767" t="s">
        <v>308</v>
      </c>
      <c r="BQ351" s="767" t="s">
        <v>308</v>
      </c>
      <c r="BR351" s="767"/>
      <c r="BS351" s="767" t="s">
        <v>397</v>
      </c>
      <c r="BT351" s="767"/>
      <c r="BU351" s="767" t="s">
        <v>579</v>
      </c>
      <c r="BV351" s="767"/>
      <c r="BW351" s="767"/>
      <c r="BX351" s="767"/>
      <c r="BY351" s="767"/>
      <c r="BZ351" s="767"/>
      <c r="CA351" s="767"/>
      <c r="CB351" s="767"/>
      <c r="CC351" s="767"/>
      <c r="CD351" s="767"/>
      <c r="CE351" s="767"/>
      <c r="CF351" s="767"/>
      <c r="CG351" s="767"/>
      <c r="CH351" s="767"/>
      <c r="CI351" s="767"/>
      <c r="CJ351" s="767"/>
      <c r="CK351" s="736"/>
      <c r="CL351" s="736" t="s">
        <v>397</v>
      </c>
      <c r="CM351" s="736">
        <v>0</v>
      </c>
      <c r="CN351" s="736">
        <v>0</v>
      </c>
      <c r="CO351" s="736" t="s">
        <v>397</v>
      </c>
      <c r="CP351" s="736">
        <v>0</v>
      </c>
      <c r="CQ351" s="736">
        <v>0</v>
      </c>
      <c r="CR351" s="734">
        <v>180</v>
      </c>
      <c r="CS351" s="769"/>
      <c r="CT351" s="745">
        <v>46279</v>
      </c>
      <c r="CU351" s="746" t="s">
        <v>590</v>
      </c>
      <c r="CV351" s="763"/>
      <c r="CW351" s="763"/>
      <c r="CX351" s="860">
        <v>46223</v>
      </c>
      <c r="CY351" s="747">
        <v>0</v>
      </c>
      <c r="CZ351" s="747">
        <v>0</v>
      </c>
      <c r="DA351" s="748">
        <v>0</v>
      </c>
      <c r="DB351" s="748">
        <v>0</v>
      </c>
      <c r="DC351" s="748">
        <v>0</v>
      </c>
      <c r="DD351" s="748" t="s">
        <v>390</v>
      </c>
      <c r="DE351" s="748" t="s">
        <v>397</v>
      </c>
      <c r="DF351" s="748" t="s">
        <v>397</v>
      </c>
      <c r="DG351" s="748" t="s">
        <v>397</v>
      </c>
      <c r="DH351" s="770">
        <v>0</v>
      </c>
      <c r="DI351" s="763" t="s">
        <v>390</v>
      </c>
      <c r="DJ351" s="763" t="s">
        <v>397</v>
      </c>
      <c r="DK351" s="763" t="s">
        <v>390</v>
      </c>
      <c r="DL351" s="763" t="s">
        <v>390</v>
      </c>
      <c r="DM351" s="763" t="s">
        <v>390</v>
      </c>
      <c r="DN351" s="763" t="s">
        <v>390</v>
      </c>
      <c r="DO351" s="771">
        <v>0</v>
      </c>
      <c r="DP351" s="737">
        <v>46276</v>
      </c>
      <c r="DQ351" s="737">
        <v>46276</v>
      </c>
      <c r="DR351" s="737">
        <v>46276</v>
      </c>
      <c r="DS351" s="770">
        <v>46276</v>
      </c>
      <c r="DT351" s="752">
        <v>46276</v>
      </c>
      <c r="DU351" s="753">
        <v>-7</v>
      </c>
      <c r="DV351" s="753" t="s">
        <v>308</v>
      </c>
      <c r="DW351" s="754">
        <v>46269</v>
      </c>
      <c r="DX351" s="755">
        <v>46269</v>
      </c>
      <c r="DY351" s="754" t="e">
        <v>#VALUE!</v>
      </c>
      <c r="DZ351" s="754" t="e">
        <v>#VALUE!</v>
      </c>
      <c r="EA351" s="754"/>
      <c r="EB351" s="754"/>
      <c r="HA351" s="756" t="s">
        <v>397</v>
      </c>
      <c r="HB351" s="756" t="s">
        <v>397</v>
      </c>
      <c r="HC351" s="756" t="s">
        <v>397</v>
      </c>
      <c r="HD351" s="756" t="s">
        <v>397</v>
      </c>
      <c r="HE351" s="756" t="s">
        <v>397</v>
      </c>
      <c r="HF351" s="756" t="s">
        <v>397</v>
      </c>
      <c r="HG351" s="756" t="s">
        <v>397</v>
      </c>
      <c r="HH351" s="756" t="s">
        <v>397</v>
      </c>
      <c r="HI351" s="756" t="s">
        <v>397</v>
      </c>
      <c r="HJ351" s="756" t="s">
        <v>397</v>
      </c>
      <c r="HK351"/>
      <c r="HL351"/>
      <c r="HM351"/>
      <c r="HN351" s="756" t="str">
        <f t="shared" si="11"/>
        <v>AUTO PRINT</v>
      </c>
      <c r="HO351"/>
      <c r="HP351" s="757" t="s">
        <v>572</v>
      </c>
      <c r="HQ351" s="757" t="s">
        <v>572</v>
      </c>
      <c r="HR351" s="757" t="s">
        <v>572</v>
      </c>
      <c r="HS351"/>
      <c r="HW351" s="758"/>
      <c r="HX351"/>
      <c r="HY351" s="759" t="s">
        <v>572</v>
      </c>
      <c r="HZ351" s="759" t="s">
        <v>572</v>
      </c>
      <c r="IA351" s="759" t="s">
        <v>572</v>
      </c>
      <c r="IC351" s="760" t="s">
        <v>572</v>
      </c>
      <c r="ID351" s="760" t="s">
        <v>572</v>
      </c>
      <c r="IE351" s="760" t="s">
        <v>572</v>
      </c>
      <c r="IF351" s="761" t="s">
        <v>572</v>
      </c>
      <c r="IG351" s="619" t="str">
        <f t="shared" si="12"/>
        <v>IN HOUSE (MANUAL)</v>
      </c>
      <c r="II351" s="761" t="s">
        <v>572</v>
      </c>
      <c r="IK351" s="761" t="str">
        <f>IFERROR(VLOOKUP($M351,#REF!,13,0),"IN HOUSE (MANUAL)")</f>
        <v>IN HOUSE (MANUAL)</v>
      </c>
      <c r="IM351" s="760" t="s">
        <v>572</v>
      </c>
      <c r="IN351" s="760" t="s">
        <v>572</v>
      </c>
      <c r="IO351" s="760" t="s">
        <v>572</v>
      </c>
      <c r="IQ351" s="760" t="s">
        <v>572</v>
      </c>
      <c r="IR351" s="760" t="s">
        <v>572</v>
      </c>
      <c r="IT351" s="760" t="s">
        <v>572</v>
      </c>
      <c r="IV351" s="760" t="s">
        <v>572</v>
      </c>
      <c r="IW351" s="760" t="s">
        <v>572</v>
      </c>
      <c r="IY351" s="760" t="s">
        <v>572</v>
      </c>
      <c r="IZ351" s="760" t="s">
        <v>572</v>
      </c>
      <c r="JB351" s="760" t="s">
        <v>922</v>
      </c>
      <c r="JC351" s="760">
        <v>0</v>
      </c>
      <c r="JE351" s="760" t="s">
        <v>572</v>
      </c>
      <c r="JF351" s="760" t="s">
        <v>572</v>
      </c>
    </row>
    <row r="352" spans="1:266" ht="17.25" customHeight="1" x14ac:dyDescent="0.35">
      <c r="A352" s="618" t="s">
        <v>1185</v>
      </c>
      <c r="B352" s="730">
        <v>105</v>
      </c>
      <c r="C352" s="730" t="s">
        <v>1181</v>
      </c>
      <c r="D352" s="730" t="s">
        <v>1181</v>
      </c>
      <c r="E352" s="730">
        <v>6</v>
      </c>
      <c r="F352" s="731" t="s">
        <v>574</v>
      </c>
      <c r="G352" s="732">
        <v>1</v>
      </c>
      <c r="H352" s="826">
        <v>46196</v>
      </c>
      <c r="I352" s="730">
        <v>36</v>
      </c>
      <c r="J352" s="730" t="s">
        <v>308</v>
      </c>
      <c r="K352" s="730">
        <v>37</v>
      </c>
      <c r="L352" s="730" t="s">
        <v>1186</v>
      </c>
      <c r="M352" s="735" t="s">
        <v>1185</v>
      </c>
      <c r="N352" s="735">
        <v>0</v>
      </c>
      <c r="O352" s="735" t="s">
        <v>390</v>
      </c>
      <c r="P352" s="735">
        <v>0</v>
      </c>
      <c r="Q352" s="735" t="s">
        <v>390</v>
      </c>
      <c r="R352" s="735" t="s">
        <v>170</v>
      </c>
      <c r="S352" s="735" t="s">
        <v>308</v>
      </c>
      <c r="T352" s="735" t="s">
        <v>757</v>
      </c>
      <c r="U352" s="735">
        <v>411</v>
      </c>
      <c r="V352" s="735" t="s">
        <v>308</v>
      </c>
      <c r="W352" s="735"/>
      <c r="X352" s="735"/>
      <c r="Y352" s="735"/>
      <c r="Z352" s="763"/>
      <c r="AA352" s="735" t="s">
        <v>309</v>
      </c>
      <c r="AB352" s="735" t="s">
        <v>750</v>
      </c>
      <c r="AC352" s="735" t="s">
        <v>751</v>
      </c>
      <c r="AD352" s="735">
        <v>1206</v>
      </c>
      <c r="AE352" s="738">
        <v>1206</v>
      </c>
      <c r="AF352" s="763" t="s">
        <v>390</v>
      </c>
      <c r="AG352" s="765"/>
      <c r="AH352" s="765"/>
      <c r="AI352" s="765" t="s">
        <v>308</v>
      </c>
      <c r="AJ352" s="740">
        <v>9</v>
      </c>
      <c r="AK352" s="766"/>
      <c r="AL352" s="740"/>
      <c r="AM352" s="767">
        <v>0</v>
      </c>
      <c r="AN352" s="767"/>
      <c r="AO352" s="767"/>
      <c r="AP352" s="767"/>
      <c r="AQ352" s="767"/>
      <c r="AR352" s="767"/>
      <c r="AS352" s="767"/>
      <c r="AT352" s="767"/>
      <c r="AU352" s="767"/>
      <c r="AV352" s="767"/>
      <c r="AW352" s="767"/>
      <c r="AX352" s="767"/>
      <c r="AY352" s="767"/>
      <c r="AZ352" s="767"/>
      <c r="BA352" s="767"/>
      <c r="BB352" s="767">
        <v>0</v>
      </c>
      <c r="BC352" s="767">
        <v>0</v>
      </c>
      <c r="BD352" s="767">
        <v>0</v>
      </c>
      <c r="BE352" s="767">
        <v>0</v>
      </c>
      <c r="BF352" s="767">
        <v>0</v>
      </c>
      <c r="BG352" s="767">
        <v>0</v>
      </c>
      <c r="BH352" s="767">
        <v>0</v>
      </c>
      <c r="BI352" s="767">
        <v>0</v>
      </c>
      <c r="BJ352" s="767"/>
      <c r="BK352" s="767">
        <v>0</v>
      </c>
      <c r="BL352" s="767"/>
      <c r="BM352" s="767"/>
      <c r="BN352" s="767" t="s">
        <v>308</v>
      </c>
      <c r="BO352" s="767" t="s">
        <v>308</v>
      </c>
      <c r="BP352" s="767" t="s">
        <v>308</v>
      </c>
      <c r="BQ352" s="767" t="s">
        <v>308</v>
      </c>
      <c r="BR352" s="767"/>
      <c r="BS352" s="767" t="s">
        <v>397</v>
      </c>
      <c r="BT352" s="767"/>
      <c r="BU352" s="767" t="s">
        <v>579</v>
      </c>
      <c r="BV352" s="767"/>
      <c r="BW352" s="767"/>
      <c r="BX352" s="767"/>
      <c r="BY352" s="767"/>
      <c r="BZ352" s="767"/>
      <c r="CA352" s="767"/>
      <c r="CB352" s="767"/>
      <c r="CC352" s="767"/>
      <c r="CD352" s="767"/>
      <c r="CE352" s="767"/>
      <c r="CF352" s="767"/>
      <c r="CG352" s="767"/>
      <c r="CH352" s="767"/>
      <c r="CI352" s="767"/>
      <c r="CJ352" s="767"/>
      <c r="CK352" s="736"/>
      <c r="CL352" s="736" t="s">
        <v>397</v>
      </c>
      <c r="CM352" s="736">
        <v>0</v>
      </c>
      <c r="CN352" s="736">
        <v>0</v>
      </c>
      <c r="CO352" s="736" t="s">
        <v>397</v>
      </c>
      <c r="CP352" s="736">
        <v>0</v>
      </c>
      <c r="CQ352" s="736">
        <v>0</v>
      </c>
      <c r="CR352" s="734">
        <v>702</v>
      </c>
      <c r="CS352" s="769"/>
      <c r="CT352" s="745">
        <v>46279</v>
      </c>
      <c r="CU352" s="746" t="s">
        <v>590</v>
      </c>
      <c r="CV352" s="763"/>
      <c r="CW352" s="763"/>
      <c r="CX352" s="860">
        <v>46223</v>
      </c>
      <c r="CY352" s="747">
        <v>0</v>
      </c>
      <c r="CZ352" s="747">
        <v>0</v>
      </c>
      <c r="DA352" s="748">
        <v>0</v>
      </c>
      <c r="DB352" s="748">
        <v>0</v>
      </c>
      <c r="DC352" s="748">
        <v>0</v>
      </c>
      <c r="DD352" s="748" t="s">
        <v>390</v>
      </c>
      <c r="DE352" s="748" t="s">
        <v>397</v>
      </c>
      <c r="DF352" s="748" t="s">
        <v>397</v>
      </c>
      <c r="DG352" s="748" t="s">
        <v>397</v>
      </c>
      <c r="DH352" s="770">
        <v>0</v>
      </c>
      <c r="DI352" s="763" t="s">
        <v>390</v>
      </c>
      <c r="DJ352" s="763" t="s">
        <v>397</v>
      </c>
      <c r="DK352" s="763" t="s">
        <v>390</v>
      </c>
      <c r="DL352" s="763" t="s">
        <v>390</v>
      </c>
      <c r="DM352" s="763" t="s">
        <v>390</v>
      </c>
      <c r="DN352" s="763" t="s">
        <v>390</v>
      </c>
      <c r="DO352" s="771">
        <v>0</v>
      </c>
      <c r="DP352" s="737">
        <v>46276</v>
      </c>
      <c r="DQ352" s="737">
        <v>46276</v>
      </c>
      <c r="DR352" s="737">
        <v>46276</v>
      </c>
      <c r="DS352" s="770">
        <v>46276</v>
      </c>
      <c r="DT352" s="752">
        <v>46276</v>
      </c>
      <c r="DU352" s="753">
        <v>-7</v>
      </c>
      <c r="DV352" s="753" t="s">
        <v>308</v>
      </c>
      <c r="DW352" s="754">
        <v>46269</v>
      </c>
      <c r="DX352" s="755">
        <v>46269</v>
      </c>
      <c r="DY352" s="754" t="e">
        <v>#VALUE!</v>
      </c>
      <c r="DZ352" s="754" t="e">
        <v>#VALUE!</v>
      </c>
      <c r="EA352" s="754"/>
      <c r="EB352" s="754"/>
      <c r="HA352" s="756" t="s">
        <v>397</v>
      </c>
      <c r="HB352" s="756" t="s">
        <v>397</v>
      </c>
      <c r="HC352" s="756" t="s">
        <v>397</v>
      </c>
      <c r="HD352" s="756" t="s">
        <v>397</v>
      </c>
      <c r="HE352" s="756" t="s">
        <v>397</v>
      </c>
      <c r="HF352" s="756" t="s">
        <v>397</v>
      </c>
      <c r="HG352" s="756" t="s">
        <v>397</v>
      </c>
      <c r="HH352" s="756" t="s">
        <v>397</v>
      </c>
      <c r="HI352" s="756" t="s">
        <v>397</v>
      </c>
      <c r="HJ352" s="756" t="s">
        <v>397</v>
      </c>
      <c r="HK352"/>
      <c r="HL352"/>
      <c r="HM352"/>
      <c r="HN352" s="756" t="str">
        <f t="shared" si="11"/>
        <v>AUTO PRINT</v>
      </c>
      <c r="HO352"/>
      <c r="HP352" s="757" t="s">
        <v>572</v>
      </c>
      <c r="HQ352" s="757" t="s">
        <v>572</v>
      </c>
      <c r="HR352" s="757" t="s">
        <v>572</v>
      </c>
      <c r="HS352"/>
      <c r="HW352" s="758"/>
      <c r="HX352"/>
      <c r="HY352" s="759" t="s">
        <v>572</v>
      </c>
      <c r="HZ352" s="759" t="s">
        <v>572</v>
      </c>
      <c r="IA352" s="759" t="s">
        <v>572</v>
      </c>
      <c r="IC352" s="760" t="s">
        <v>572</v>
      </c>
      <c r="ID352" s="760" t="s">
        <v>572</v>
      </c>
      <c r="IE352" s="760" t="s">
        <v>572</v>
      </c>
      <c r="IF352" s="761" t="s">
        <v>572</v>
      </c>
      <c r="IG352" s="619" t="str">
        <f t="shared" si="12"/>
        <v>IN HOUSE (MANUAL)</v>
      </c>
      <c r="II352" s="761" t="s">
        <v>572</v>
      </c>
      <c r="IK352" s="761" t="str">
        <f>IFERROR(VLOOKUP($M352,#REF!,13,0),"IN HOUSE (MANUAL)")</f>
        <v>IN HOUSE (MANUAL)</v>
      </c>
      <c r="IM352" s="760" t="s">
        <v>572</v>
      </c>
      <c r="IN352" s="760" t="s">
        <v>572</v>
      </c>
      <c r="IO352" s="760" t="s">
        <v>572</v>
      </c>
      <c r="IQ352" s="760" t="s">
        <v>572</v>
      </c>
      <c r="IR352" s="760" t="s">
        <v>572</v>
      </c>
      <c r="IT352" s="760" t="s">
        <v>572</v>
      </c>
      <c r="IV352" s="760" t="s">
        <v>572</v>
      </c>
      <c r="IW352" s="760" t="s">
        <v>572</v>
      </c>
      <c r="IY352" s="760" t="s">
        <v>572</v>
      </c>
      <c r="IZ352" s="760" t="s">
        <v>572</v>
      </c>
      <c r="JB352" s="760" t="s">
        <v>922</v>
      </c>
      <c r="JC352" s="760">
        <v>0</v>
      </c>
      <c r="JE352" s="760" t="s">
        <v>572</v>
      </c>
      <c r="JF352" s="760" t="s">
        <v>572</v>
      </c>
    </row>
    <row r="353" spans="1:266" ht="17.25" customHeight="1" x14ac:dyDescent="0.35">
      <c r="A353" s="618" t="s">
        <v>1187</v>
      </c>
      <c r="B353" s="730">
        <v>106</v>
      </c>
      <c r="C353" s="730" t="s">
        <v>1181</v>
      </c>
      <c r="D353" s="730" t="s">
        <v>1181</v>
      </c>
      <c r="E353" s="730">
        <v>6</v>
      </c>
      <c r="F353" s="731" t="s">
        <v>574</v>
      </c>
      <c r="G353" s="732">
        <v>1</v>
      </c>
      <c r="H353" s="826">
        <v>46196</v>
      </c>
      <c r="I353" s="730">
        <v>36</v>
      </c>
      <c r="J353" s="730" t="s">
        <v>308</v>
      </c>
      <c r="K353" s="730">
        <v>37</v>
      </c>
      <c r="L353" s="730" t="s">
        <v>1188</v>
      </c>
      <c r="M353" s="735" t="s">
        <v>1187</v>
      </c>
      <c r="N353" s="735">
        <v>0</v>
      </c>
      <c r="O353" s="735" t="s">
        <v>390</v>
      </c>
      <c r="P353" s="735">
        <v>0</v>
      </c>
      <c r="Q353" s="735" t="s">
        <v>390</v>
      </c>
      <c r="R353" s="735" t="s">
        <v>170</v>
      </c>
      <c r="S353" s="735" t="s">
        <v>308</v>
      </c>
      <c r="T353" s="735" t="s">
        <v>757</v>
      </c>
      <c r="U353" s="735">
        <v>411</v>
      </c>
      <c r="V353" s="735" t="s">
        <v>308</v>
      </c>
      <c r="W353" s="735"/>
      <c r="X353" s="735"/>
      <c r="Y353" s="735"/>
      <c r="Z353" s="763"/>
      <c r="AA353" s="735" t="s">
        <v>309</v>
      </c>
      <c r="AB353" s="735" t="s">
        <v>750</v>
      </c>
      <c r="AC353" s="735" t="s">
        <v>589</v>
      </c>
      <c r="AD353" s="735">
        <v>774</v>
      </c>
      <c r="AE353" s="738">
        <v>774</v>
      </c>
      <c r="AF353" s="763" t="s">
        <v>390</v>
      </c>
      <c r="AG353" s="765"/>
      <c r="AH353" s="765"/>
      <c r="AI353" s="765" t="s">
        <v>308</v>
      </c>
      <c r="AJ353" s="740">
        <v>10</v>
      </c>
      <c r="AK353" s="766"/>
      <c r="AL353" s="740"/>
      <c r="AM353" s="767">
        <v>0</v>
      </c>
      <c r="AN353" s="767"/>
      <c r="AO353" s="767"/>
      <c r="AP353" s="767"/>
      <c r="AQ353" s="767"/>
      <c r="AR353" s="767"/>
      <c r="AS353" s="767"/>
      <c r="AT353" s="767"/>
      <c r="AU353" s="767"/>
      <c r="AV353" s="767"/>
      <c r="AW353" s="767"/>
      <c r="AX353" s="767"/>
      <c r="AY353" s="767"/>
      <c r="AZ353" s="767"/>
      <c r="BA353" s="767"/>
      <c r="BB353" s="767">
        <v>0</v>
      </c>
      <c r="BC353" s="767">
        <v>0</v>
      </c>
      <c r="BD353" s="767">
        <v>0</v>
      </c>
      <c r="BE353" s="767">
        <v>0</v>
      </c>
      <c r="BF353" s="767">
        <v>0</v>
      </c>
      <c r="BG353" s="767">
        <v>0</v>
      </c>
      <c r="BH353" s="767">
        <v>0</v>
      </c>
      <c r="BI353" s="767">
        <v>0</v>
      </c>
      <c r="BJ353" s="767"/>
      <c r="BK353" s="767">
        <v>0</v>
      </c>
      <c r="BL353" s="767"/>
      <c r="BM353" s="767"/>
      <c r="BN353" s="767" t="s">
        <v>308</v>
      </c>
      <c r="BO353" s="767" t="s">
        <v>308</v>
      </c>
      <c r="BP353" s="767" t="s">
        <v>308</v>
      </c>
      <c r="BQ353" s="767" t="s">
        <v>308</v>
      </c>
      <c r="BR353" s="767"/>
      <c r="BS353" s="767" t="s">
        <v>397</v>
      </c>
      <c r="BT353" s="767"/>
      <c r="BU353" s="767" t="s">
        <v>579</v>
      </c>
      <c r="BV353" s="767"/>
      <c r="BW353" s="767"/>
      <c r="BX353" s="767"/>
      <c r="BY353" s="767"/>
      <c r="BZ353" s="767"/>
      <c r="CA353" s="767"/>
      <c r="CB353" s="767"/>
      <c r="CC353" s="767"/>
      <c r="CD353" s="767"/>
      <c r="CE353" s="767"/>
      <c r="CF353" s="767"/>
      <c r="CG353" s="767"/>
      <c r="CH353" s="767"/>
      <c r="CI353" s="767"/>
      <c r="CJ353" s="767"/>
      <c r="CK353" s="736"/>
      <c r="CL353" s="736" t="s">
        <v>397</v>
      </c>
      <c r="CM353" s="736">
        <v>0</v>
      </c>
      <c r="CN353" s="736">
        <v>0</v>
      </c>
      <c r="CO353" s="736" t="s">
        <v>397</v>
      </c>
      <c r="CP353" s="736">
        <v>0</v>
      </c>
      <c r="CQ353" s="736">
        <v>0</v>
      </c>
      <c r="CR353" s="734">
        <v>774</v>
      </c>
      <c r="CS353" s="769"/>
      <c r="CT353" s="745">
        <v>46279</v>
      </c>
      <c r="CU353" s="746" t="s">
        <v>590</v>
      </c>
      <c r="CV353" s="763"/>
      <c r="CW353" s="763"/>
      <c r="CX353" s="860">
        <v>46223</v>
      </c>
      <c r="CY353" s="747">
        <v>0</v>
      </c>
      <c r="CZ353" s="747">
        <v>0</v>
      </c>
      <c r="DA353" s="748">
        <v>0</v>
      </c>
      <c r="DB353" s="748">
        <v>0</v>
      </c>
      <c r="DC353" s="748">
        <v>0</v>
      </c>
      <c r="DD353" s="748" t="s">
        <v>390</v>
      </c>
      <c r="DE353" s="748" t="s">
        <v>397</v>
      </c>
      <c r="DF353" s="748" t="s">
        <v>397</v>
      </c>
      <c r="DG353" s="748" t="s">
        <v>397</v>
      </c>
      <c r="DH353" s="770">
        <v>0</v>
      </c>
      <c r="DI353" s="763" t="s">
        <v>390</v>
      </c>
      <c r="DJ353" s="763" t="s">
        <v>397</v>
      </c>
      <c r="DK353" s="763" t="s">
        <v>390</v>
      </c>
      <c r="DL353" s="763" t="s">
        <v>390</v>
      </c>
      <c r="DM353" s="763" t="s">
        <v>390</v>
      </c>
      <c r="DN353" s="763" t="s">
        <v>390</v>
      </c>
      <c r="DO353" s="771">
        <v>0</v>
      </c>
      <c r="DP353" s="737">
        <v>46276</v>
      </c>
      <c r="DQ353" s="737">
        <v>46276</v>
      </c>
      <c r="DR353" s="737">
        <v>46276</v>
      </c>
      <c r="DS353" s="770">
        <v>46276</v>
      </c>
      <c r="DT353" s="752">
        <v>46276</v>
      </c>
      <c r="DU353" s="753">
        <v>-7</v>
      </c>
      <c r="DV353" s="753" t="s">
        <v>308</v>
      </c>
      <c r="DW353" s="754">
        <v>46269</v>
      </c>
      <c r="DX353" s="755">
        <v>46269</v>
      </c>
      <c r="DY353" s="754" t="e">
        <v>#VALUE!</v>
      </c>
      <c r="DZ353" s="754" t="e">
        <v>#VALUE!</v>
      </c>
      <c r="EA353" s="754"/>
      <c r="EB353" s="754"/>
      <c r="HA353" s="756" t="s">
        <v>397</v>
      </c>
      <c r="HB353" s="756" t="s">
        <v>397</v>
      </c>
      <c r="HC353" s="756" t="s">
        <v>397</v>
      </c>
      <c r="HD353" s="756" t="s">
        <v>397</v>
      </c>
      <c r="HE353" s="756" t="s">
        <v>397</v>
      </c>
      <c r="HF353" s="756" t="s">
        <v>397</v>
      </c>
      <c r="HG353" s="756" t="s">
        <v>397</v>
      </c>
      <c r="HH353" s="756" t="s">
        <v>397</v>
      </c>
      <c r="HI353" s="756" t="s">
        <v>397</v>
      </c>
      <c r="HJ353" s="756" t="s">
        <v>397</v>
      </c>
      <c r="HK353"/>
      <c r="HL353"/>
      <c r="HM353"/>
      <c r="HN353" s="756" t="str">
        <f t="shared" si="11"/>
        <v>AUTO PRINT</v>
      </c>
      <c r="HO353"/>
      <c r="HP353" s="757" t="s">
        <v>572</v>
      </c>
      <c r="HQ353" s="757" t="s">
        <v>572</v>
      </c>
      <c r="HR353" s="757" t="s">
        <v>572</v>
      </c>
      <c r="HS353"/>
      <c r="HW353" s="758"/>
      <c r="HX353"/>
      <c r="HY353" s="759" t="s">
        <v>572</v>
      </c>
      <c r="HZ353" s="759" t="s">
        <v>572</v>
      </c>
      <c r="IA353" s="759" t="s">
        <v>572</v>
      </c>
      <c r="IC353" s="760" t="s">
        <v>572</v>
      </c>
      <c r="ID353" s="760" t="s">
        <v>572</v>
      </c>
      <c r="IE353" s="760" t="s">
        <v>572</v>
      </c>
      <c r="IF353" s="761" t="s">
        <v>572</v>
      </c>
      <c r="IG353" s="619" t="str">
        <f t="shared" si="12"/>
        <v>IN HOUSE (MANUAL)</v>
      </c>
      <c r="II353" s="761" t="s">
        <v>572</v>
      </c>
      <c r="IK353" s="761" t="str">
        <f>IFERROR(VLOOKUP($M353,#REF!,13,0),"IN HOUSE (MANUAL)")</f>
        <v>IN HOUSE (MANUAL)</v>
      </c>
      <c r="IM353" s="760" t="s">
        <v>572</v>
      </c>
      <c r="IN353" s="760" t="s">
        <v>572</v>
      </c>
      <c r="IO353" s="760" t="s">
        <v>572</v>
      </c>
      <c r="IQ353" s="760" t="s">
        <v>572</v>
      </c>
      <c r="IR353" s="760" t="s">
        <v>572</v>
      </c>
      <c r="IT353" s="760" t="s">
        <v>572</v>
      </c>
      <c r="IV353" s="760" t="s">
        <v>572</v>
      </c>
      <c r="IW353" s="760" t="s">
        <v>572</v>
      </c>
      <c r="IY353" s="760" t="s">
        <v>572</v>
      </c>
      <c r="IZ353" s="760" t="s">
        <v>572</v>
      </c>
      <c r="JB353" s="760" t="s">
        <v>922</v>
      </c>
      <c r="JC353" s="760">
        <v>0</v>
      </c>
      <c r="JE353" s="760" t="s">
        <v>572</v>
      </c>
      <c r="JF353" s="760" t="s">
        <v>572</v>
      </c>
    </row>
    <row r="354" spans="1:266" ht="17.25" customHeight="1" x14ac:dyDescent="0.35">
      <c r="A354" s="618" t="s">
        <v>1189</v>
      </c>
      <c r="B354" s="730">
        <v>107</v>
      </c>
      <c r="C354" s="730" t="s">
        <v>1181</v>
      </c>
      <c r="D354" s="730" t="s">
        <v>1181</v>
      </c>
      <c r="E354" s="730">
        <v>6</v>
      </c>
      <c r="F354" s="731" t="s">
        <v>574</v>
      </c>
      <c r="G354" s="732">
        <v>1</v>
      </c>
      <c r="H354" s="826">
        <v>46196</v>
      </c>
      <c r="I354" s="730">
        <v>36</v>
      </c>
      <c r="J354" s="730" t="s">
        <v>308</v>
      </c>
      <c r="K354" s="730">
        <v>37</v>
      </c>
      <c r="L354" s="730" t="s">
        <v>1190</v>
      </c>
      <c r="M354" s="735" t="s">
        <v>1189</v>
      </c>
      <c r="N354" s="735">
        <v>0</v>
      </c>
      <c r="O354" s="735" t="s">
        <v>390</v>
      </c>
      <c r="P354" s="735">
        <v>0</v>
      </c>
      <c r="Q354" s="735" t="s">
        <v>390</v>
      </c>
      <c r="R354" s="735" t="s">
        <v>170</v>
      </c>
      <c r="S354" s="735" t="s">
        <v>308</v>
      </c>
      <c r="T354" s="735" t="s">
        <v>761</v>
      </c>
      <c r="U354" s="735">
        <v>411</v>
      </c>
      <c r="V354" s="735" t="s">
        <v>308</v>
      </c>
      <c r="W354" s="735"/>
      <c r="X354" s="735"/>
      <c r="Y354" s="735"/>
      <c r="Z354" s="763"/>
      <c r="AA354" s="735" t="s">
        <v>309</v>
      </c>
      <c r="AB354" s="735" t="s">
        <v>750</v>
      </c>
      <c r="AC354" s="735" t="s">
        <v>597</v>
      </c>
      <c r="AD354" s="735">
        <v>1764</v>
      </c>
      <c r="AE354" s="738">
        <v>1764</v>
      </c>
      <c r="AF354" s="763" t="s">
        <v>390</v>
      </c>
      <c r="AG354" s="765"/>
      <c r="AH354" s="765"/>
      <c r="AI354" s="765" t="s">
        <v>308</v>
      </c>
      <c r="AJ354" s="740">
        <v>11</v>
      </c>
      <c r="AK354" s="766"/>
      <c r="AL354" s="740"/>
      <c r="AM354" s="767">
        <v>0</v>
      </c>
      <c r="AN354" s="767"/>
      <c r="AO354" s="767"/>
      <c r="AP354" s="767"/>
      <c r="AQ354" s="767"/>
      <c r="AR354" s="767"/>
      <c r="AS354" s="767"/>
      <c r="AT354" s="767"/>
      <c r="AU354" s="767"/>
      <c r="AV354" s="767"/>
      <c r="AW354" s="767"/>
      <c r="AX354" s="767"/>
      <c r="AY354" s="767"/>
      <c r="AZ354" s="767"/>
      <c r="BA354" s="767"/>
      <c r="BB354" s="767">
        <v>0</v>
      </c>
      <c r="BC354" s="767">
        <v>0</v>
      </c>
      <c r="BD354" s="767">
        <v>0</v>
      </c>
      <c r="BE354" s="767">
        <v>0</v>
      </c>
      <c r="BF354" s="767">
        <v>0</v>
      </c>
      <c r="BG354" s="767">
        <v>0</v>
      </c>
      <c r="BH354" s="767">
        <v>0</v>
      </c>
      <c r="BI354" s="767">
        <v>0</v>
      </c>
      <c r="BJ354" s="767"/>
      <c r="BK354" s="767">
        <v>0</v>
      </c>
      <c r="BL354" s="767"/>
      <c r="BM354" s="767"/>
      <c r="BN354" s="767" t="s">
        <v>308</v>
      </c>
      <c r="BO354" s="767" t="s">
        <v>308</v>
      </c>
      <c r="BP354" s="767" t="s">
        <v>308</v>
      </c>
      <c r="BQ354" s="767" t="s">
        <v>308</v>
      </c>
      <c r="BR354" s="767"/>
      <c r="BS354" s="767" t="s">
        <v>397</v>
      </c>
      <c r="BT354" s="767"/>
      <c r="BU354" s="767" t="s">
        <v>579</v>
      </c>
      <c r="BV354" s="767"/>
      <c r="BW354" s="767"/>
      <c r="BX354" s="767"/>
      <c r="BY354" s="767"/>
      <c r="BZ354" s="767"/>
      <c r="CA354" s="767"/>
      <c r="CB354" s="767"/>
      <c r="CC354" s="767"/>
      <c r="CD354" s="767"/>
      <c r="CE354" s="767"/>
      <c r="CF354" s="767"/>
      <c r="CG354" s="767"/>
      <c r="CH354" s="767"/>
      <c r="CI354" s="767"/>
      <c r="CJ354" s="767"/>
      <c r="CK354" s="736"/>
      <c r="CL354" s="736" t="s">
        <v>397</v>
      </c>
      <c r="CM354" s="736">
        <v>0</v>
      </c>
      <c r="CN354" s="736">
        <v>0</v>
      </c>
      <c r="CO354" s="736" t="s">
        <v>397</v>
      </c>
      <c r="CP354" s="736">
        <v>0</v>
      </c>
      <c r="CQ354" s="736">
        <v>0</v>
      </c>
      <c r="CR354" s="734">
        <v>1764</v>
      </c>
      <c r="CS354" s="769"/>
      <c r="CT354" s="745">
        <v>46279</v>
      </c>
      <c r="CU354" s="746" t="s">
        <v>590</v>
      </c>
      <c r="CV354" s="763"/>
      <c r="CW354" s="763"/>
      <c r="CX354" s="860">
        <v>46223</v>
      </c>
      <c r="CY354" s="747">
        <v>0</v>
      </c>
      <c r="CZ354" s="747">
        <v>0</v>
      </c>
      <c r="DA354" s="748">
        <v>0</v>
      </c>
      <c r="DB354" s="748">
        <v>0</v>
      </c>
      <c r="DC354" s="748">
        <v>0</v>
      </c>
      <c r="DD354" s="748" t="s">
        <v>390</v>
      </c>
      <c r="DE354" s="748" t="s">
        <v>397</v>
      </c>
      <c r="DF354" s="748" t="s">
        <v>397</v>
      </c>
      <c r="DG354" s="748" t="s">
        <v>397</v>
      </c>
      <c r="DH354" s="770">
        <v>0</v>
      </c>
      <c r="DI354" s="763" t="s">
        <v>390</v>
      </c>
      <c r="DJ354" s="763" t="s">
        <v>397</v>
      </c>
      <c r="DK354" s="763" t="s">
        <v>390</v>
      </c>
      <c r="DL354" s="763" t="s">
        <v>390</v>
      </c>
      <c r="DM354" s="763" t="s">
        <v>390</v>
      </c>
      <c r="DN354" s="763" t="s">
        <v>390</v>
      </c>
      <c r="DO354" s="771">
        <v>0</v>
      </c>
      <c r="DP354" s="737">
        <v>46276</v>
      </c>
      <c r="DQ354" s="737">
        <v>46276</v>
      </c>
      <c r="DR354" s="737">
        <v>46276</v>
      </c>
      <c r="DS354" s="770">
        <v>46276</v>
      </c>
      <c r="DT354" s="752">
        <v>46276</v>
      </c>
      <c r="DU354" s="753">
        <v>-7</v>
      </c>
      <c r="DV354" s="753" t="s">
        <v>308</v>
      </c>
      <c r="DW354" s="754">
        <v>46269</v>
      </c>
      <c r="DX354" s="755">
        <v>46269</v>
      </c>
      <c r="DY354" s="754" t="e">
        <v>#VALUE!</v>
      </c>
      <c r="DZ354" s="754" t="e">
        <v>#VALUE!</v>
      </c>
      <c r="EA354" s="754"/>
      <c r="EB354" s="754"/>
      <c r="HA354" s="756" t="s">
        <v>397</v>
      </c>
      <c r="HB354" s="756" t="s">
        <v>397</v>
      </c>
      <c r="HC354" s="756" t="s">
        <v>397</v>
      </c>
      <c r="HD354" s="756" t="s">
        <v>397</v>
      </c>
      <c r="HE354" s="756" t="s">
        <v>397</v>
      </c>
      <c r="HF354" s="756" t="s">
        <v>397</v>
      </c>
      <c r="HG354" s="756" t="s">
        <v>397</v>
      </c>
      <c r="HH354" s="756" t="s">
        <v>397</v>
      </c>
      <c r="HI354" s="756" t="s">
        <v>397</v>
      </c>
      <c r="HJ354" s="756" t="s">
        <v>397</v>
      </c>
      <c r="HK354"/>
      <c r="HL354"/>
      <c r="HM354"/>
      <c r="HN354" s="756" t="str">
        <f t="shared" si="11"/>
        <v>AUTO PRINT</v>
      </c>
      <c r="HO354"/>
      <c r="HP354" s="757" t="s">
        <v>572</v>
      </c>
      <c r="HQ354" s="757" t="s">
        <v>572</v>
      </c>
      <c r="HR354" s="757" t="s">
        <v>572</v>
      </c>
      <c r="HS354"/>
      <c r="HW354" s="758"/>
      <c r="HX354"/>
      <c r="HY354" s="759" t="s">
        <v>572</v>
      </c>
      <c r="HZ354" s="759" t="s">
        <v>572</v>
      </c>
      <c r="IA354" s="759" t="s">
        <v>572</v>
      </c>
      <c r="IC354" s="760" t="s">
        <v>572</v>
      </c>
      <c r="ID354" s="760" t="s">
        <v>572</v>
      </c>
      <c r="IE354" s="760" t="s">
        <v>572</v>
      </c>
      <c r="IF354" s="761" t="s">
        <v>572</v>
      </c>
      <c r="IG354" s="619" t="str">
        <f t="shared" si="12"/>
        <v>IN HOUSE (MANUAL)</v>
      </c>
      <c r="II354" s="761" t="s">
        <v>572</v>
      </c>
      <c r="IK354" s="761" t="str">
        <f>IFERROR(VLOOKUP($M354,#REF!,13,0),"IN HOUSE (MANUAL)")</f>
        <v>IN HOUSE (MANUAL)</v>
      </c>
      <c r="IM354" s="760" t="s">
        <v>572</v>
      </c>
      <c r="IN354" s="760" t="s">
        <v>572</v>
      </c>
      <c r="IO354" s="760" t="s">
        <v>572</v>
      </c>
      <c r="IQ354" s="760" t="s">
        <v>572</v>
      </c>
      <c r="IR354" s="760" t="s">
        <v>572</v>
      </c>
      <c r="IT354" s="760" t="s">
        <v>572</v>
      </c>
      <c r="IV354" s="760" t="s">
        <v>572</v>
      </c>
      <c r="IW354" s="760" t="s">
        <v>572</v>
      </c>
      <c r="IY354" s="760" t="s">
        <v>572</v>
      </c>
      <c r="IZ354" s="760" t="s">
        <v>572</v>
      </c>
      <c r="JB354" s="760" t="s">
        <v>922</v>
      </c>
      <c r="JC354" s="760">
        <v>0</v>
      </c>
      <c r="JE354" s="760" t="s">
        <v>572</v>
      </c>
      <c r="JF354" s="760" t="s">
        <v>572</v>
      </c>
    </row>
    <row r="355" spans="1:266" ht="17.25" customHeight="1" x14ac:dyDescent="0.35">
      <c r="A355" s="618" t="s">
        <v>1191</v>
      </c>
      <c r="B355" s="730">
        <v>108</v>
      </c>
      <c r="C355" s="730" t="s">
        <v>1181</v>
      </c>
      <c r="D355" s="730" t="s">
        <v>1181</v>
      </c>
      <c r="E355" s="730">
        <v>6</v>
      </c>
      <c r="F355" s="731" t="s">
        <v>574</v>
      </c>
      <c r="G355" s="732">
        <v>1</v>
      </c>
      <c r="H355" s="826">
        <v>46196</v>
      </c>
      <c r="I355" s="730">
        <v>36</v>
      </c>
      <c r="J355" s="730" t="s">
        <v>308</v>
      </c>
      <c r="K355" s="730">
        <v>37</v>
      </c>
      <c r="L355" s="730" t="s">
        <v>1192</v>
      </c>
      <c r="M355" s="735" t="s">
        <v>1191</v>
      </c>
      <c r="N355" s="735">
        <v>0</v>
      </c>
      <c r="O355" s="735" t="s">
        <v>390</v>
      </c>
      <c r="P355" s="735">
        <v>0</v>
      </c>
      <c r="Q355" s="735" t="s">
        <v>390</v>
      </c>
      <c r="R355" s="735" t="s">
        <v>170</v>
      </c>
      <c r="S355" s="735" t="s">
        <v>308</v>
      </c>
      <c r="T355" s="735" t="s">
        <v>761</v>
      </c>
      <c r="U355" s="735">
        <v>411</v>
      </c>
      <c r="V355" s="735" t="s">
        <v>308</v>
      </c>
      <c r="W355" s="735"/>
      <c r="X355" s="735"/>
      <c r="Y355" s="735"/>
      <c r="Z355" s="763"/>
      <c r="AA355" s="735" t="s">
        <v>309</v>
      </c>
      <c r="AB355" s="735" t="s">
        <v>750</v>
      </c>
      <c r="AC355" s="735" t="s">
        <v>656</v>
      </c>
      <c r="AD355" s="735">
        <v>288</v>
      </c>
      <c r="AE355" s="738">
        <v>288</v>
      </c>
      <c r="AF355" s="763" t="s">
        <v>390</v>
      </c>
      <c r="AG355" s="765"/>
      <c r="AH355" s="765"/>
      <c r="AI355" s="765" t="s">
        <v>625</v>
      </c>
      <c r="AJ355" s="740">
        <v>12</v>
      </c>
      <c r="AK355" s="766"/>
      <c r="AL355" s="740"/>
      <c r="AM355" s="767">
        <v>0</v>
      </c>
      <c r="AN355" s="767"/>
      <c r="AO355" s="767"/>
      <c r="AP355" s="767"/>
      <c r="AQ355" s="767"/>
      <c r="AR355" s="767"/>
      <c r="AS355" s="767"/>
      <c r="AT355" s="767"/>
      <c r="AU355" s="767"/>
      <c r="AV355" s="767"/>
      <c r="AW355" s="767"/>
      <c r="AX355" s="767"/>
      <c r="AY355" s="767"/>
      <c r="AZ355" s="767"/>
      <c r="BA355" s="767"/>
      <c r="BB355" s="767">
        <v>0</v>
      </c>
      <c r="BC355" s="767">
        <v>0</v>
      </c>
      <c r="BD355" s="767">
        <v>0</v>
      </c>
      <c r="BE355" s="767">
        <v>0</v>
      </c>
      <c r="BF355" s="767">
        <v>0</v>
      </c>
      <c r="BG355" s="767">
        <v>0</v>
      </c>
      <c r="BH355" s="767">
        <v>0</v>
      </c>
      <c r="BI355" s="767">
        <v>0</v>
      </c>
      <c r="BJ355" s="767"/>
      <c r="BK355" s="767">
        <v>0</v>
      </c>
      <c r="BL355" s="767"/>
      <c r="BM355" s="767"/>
      <c r="BN355" s="767" t="s">
        <v>308</v>
      </c>
      <c r="BO355" s="767" t="s">
        <v>308</v>
      </c>
      <c r="BP355" s="767" t="s">
        <v>308</v>
      </c>
      <c r="BQ355" s="767" t="s">
        <v>308</v>
      </c>
      <c r="BR355" s="767"/>
      <c r="BS355" s="767" t="s">
        <v>397</v>
      </c>
      <c r="BT355" s="767"/>
      <c r="BU355" s="767" t="s">
        <v>579</v>
      </c>
      <c r="BV355" s="767"/>
      <c r="BW355" s="767"/>
      <c r="BX355" s="767"/>
      <c r="BY355" s="767"/>
      <c r="BZ355" s="767"/>
      <c r="CA355" s="767"/>
      <c r="CB355" s="767"/>
      <c r="CC355" s="767"/>
      <c r="CD355" s="767"/>
      <c r="CE355" s="767"/>
      <c r="CF355" s="767"/>
      <c r="CG355" s="767"/>
      <c r="CH355" s="767"/>
      <c r="CI355" s="767"/>
      <c r="CJ355" s="767"/>
      <c r="CK355" s="768"/>
      <c r="CL355" s="768" t="s">
        <v>397</v>
      </c>
      <c r="CM355" s="768">
        <v>0</v>
      </c>
      <c r="CN355" s="768">
        <v>0</v>
      </c>
      <c r="CO355" s="768" t="s">
        <v>397</v>
      </c>
      <c r="CP355" s="768">
        <v>0</v>
      </c>
      <c r="CQ355" s="768">
        <v>0</v>
      </c>
      <c r="CR355" s="735">
        <v>288</v>
      </c>
      <c r="CS355" s="769"/>
      <c r="CT355" s="745" t="s">
        <v>308</v>
      </c>
      <c r="CU355" s="746" t="s">
        <v>308</v>
      </c>
      <c r="CV355" s="763"/>
      <c r="CW355" s="763"/>
      <c r="CX355" s="860">
        <v>46223</v>
      </c>
      <c r="CY355" s="747">
        <v>0</v>
      </c>
      <c r="CZ355" s="747">
        <v>0</v>
      </c>
      <c r="DA355" s="748">
        <v>0</v>
      </c>
      <c r="DB355" s="748">
        <v>0</v>
      </c>
      <c r="DC355" s="748">
        <v>0</v>
      </c>
      <c r="DD355" s="748" t="s">
        <v>390</v>
      </c>
      <c r="DE355" s="748" t="s">
        <v>397</v>
      </c>
      <c r="DF355" s="748" t="s">
        <v>397</v>
      </c>
      <c r="DG355" s="748" t="s">
        <v>397</v>
      </c>
      <c r="DH355" s="770">
        <v>0</v>
      </c>
      <c r="DI355" s="763" t="s">
        <v>390</v>
      </c>
      <c r="DJ355" s="763" t="s">
        <v>397</v>
      </c>
      <c r="DK355" s="763" t="s">
        <v>390</v>
      </c>
      <c r="DL355" s="763" t="s">
        <v>390</v>
      </c>
      <c r="DM355" s="763" t="s">
        <v>390</v>
      </c>
      <c r="DN355" s="763" t="s">
        <v>390</v>
      </c>
      <c r="DO355" s="771">
        <v>0</v>
      </c>
      <c r="DP355" s="763">
        <v>46276</v>
      </c>
      <c r="DQ355" s="763">
        <v>46297</v>
      </c>
      <c r="DR355" s="763">
        <v>46297</v>
      </c>
      <c r="DS355" s="770">
        <v>46276</v>
      </c>
      <c r="DT355" s="752">
        <v>46297</v>
      </c>
      <c r="DU355" s="753">
        <v>-7</v>
      </c>
      <c r="DV355" s="753" t="s">
        <v>308</v>
      </c>
      <c r="DW355" s="754">
        <v>46269</v>
      </c>
      <c r="DX355" s="755">
        <v>46269</v>
      </c>
      <c r="DY355" s="754" t="e">
        <v>#VALUE!</v>
      </c>
      <c r="DZ355" s="754" t="e">
        <v>#VALUE!</v>
      </c>
      <c r="EA355" s="754"/>
      <c r="EB355" s="754"/>
      <c r="HA355" s="756" t="s">
        <v>397</v>
      </c>
      <c r="HB355" s="756" t="s">
        <v>397</v>
      </c>
      <c r="HC355" s="756" t="s">
        <v>397</v>
      </c>
      <c r="HD355" s="756" t="s">
        <v>397</v>
      </c>
      <c r="HE355" s="756" t="s">
        <v>397</v>
      </c>
      <c r="HF355" s="756" t="s">
        <v>397</v>
      </c>
      <c r="HG355" s="756" t="s">
        <v>397</v>
      </c>
      <c r="HH355" s="756" t="s">
        <v>397</v>
      </c>
      <c r="HI355" s="756" t="s">
        <v>397</v>
      </c>
      <c r="HJ355" s="756" t="s">
        <v>397</v>
      </c>
      <c r="HK355"/>
      <c r="HL355"/>
      <c r="HM355"/>
      <c r="HN355" s="756" t="str">
        <f t="shared" si="11"/>
        <v>AUTO PRINT</v>
      </c>
      <c r="HO355"/>
      <c r="HP355" s="757" t="s">
        <v>572</v>
      </c>
      <c r="HQ355" s="757" t="s">
        <v>572</v>
      </c>
      <c r="HR355" s="757" t="s">
        <v>572</v>
      </c>
      <c r="HS355"/>
      <c r="HW355" s="758"/>
      <c r="HX355"/>
      <c r="HY355" s="759" t="s">
        <v>572</v>
      </c>
      <c r="HZ355" s="759" t="s">
        <v>572</v>
      </c>
      <c r="IA355" s="759" t="s">
        <v>572</v>
      </c>
      <c r="IC355" s="760" t="s">
        <v>572</v>
      </c>
      <c r="ID355" s="760" t="s">
        <v>572</v>
      </c>
      <c r="IE355" s="760" t="s">
        <v>572</v>
      </c>
      <c r="IF355" s="761" t="s">
        <v>572</v>
      </c>
      <c r="IG355" s="619" t="str">
        <f t="shared" si="12"/>
        <v>IN HOUSE (MANUAL)</v>
      </c>
      <c r="II355" s="761" t="s">
        <v>572</v>
      </c>
      <c r="IK355" s="761" t="str">
        <f>IFERROR(VLOOKUP($M355,#REF!,13,0),"IN HOUSE (MANUAL)")</f>
        <v>IN HOUSE (MANUAL)</v>
      </c>
      <c r="IM355" s="760" t="s">
        <v>572</v>
      </c>
      <c r="IN355" s="760" t="s">
        <v>572</v>
      </c>
      <c r="IO355" s="760" t="s">
        <v>572</v>
      </c>
      <c r="IQ355" s="760" t="s">
        <v>572</v>
      </c>
      <c r="IR355" s="760" t="s">
        <v>572</v>
      </c>
      <c r="IT355" s="760" t="s">
        <v>572</v>
      </c>
      <c r="IV355" s="760" t="s">
        <v>572</v>
      </c>
      <c r="IW355" s="760" t="s">
        <v>572</v>
      </c>
      <c r="IY355" s="760" t="s">
        <v>572</v>
      </c>
      <c r="IZ355" s="760" t="s">
        <v>572</v>
      </c>
      <c r="JB355" s="760" t="s">
        <v>922</v>
      </c>
      <c r="JC355" s="760">
        <v>0</v>
      </c>
      <c r="JE355" s="760" t="s">
        <v>572</v>
      </c>
      <c r="JF355" s="760" t="s">
        <v>572</v>
      </c>
    </row>
    <row r="356" spans="1:266" ht="17.25" customHeight="1" x14ac:dyDescent="0.35">
      <c r="A356" s="618" t="s">
        <v>1193</v>
      </c>
      <c r="B356" s="730">
        <v>109</v>
      </c>
      <c r="C356" s="730" t="s">
        <v>1181</v>
      </c>
      <c r="D356" s="730" t="s">
        <v>1181</v>
      </c>
      <c r="E356" s="730">
        <v>6</v>
      </c>
      <c r="F356" s="731" t="s">
        <v>574</v>
      </c>
      <c r="G356" s="732">
        <v>1</v>
      </c>
      <c r="H356" s="826">
        <v>46196</v>
      </c>
      <c r="I356" s="730">
        <v>37</v>
      </c>
      <c r="J356" s="730" t="s">
        <v>308</v>
      </c>
      <c r="K356" s="730">
        <v>37</v>
      </c>
      <c r="L356" s="730" t="s">
        <v>1194</v>
      </c>
      <c r="M356" s="735" t="s">
        <v>1193</v>
      </c>
      <c r="N356" s="735">
        <v>0</v>
      </c>
      <c r="O356" s="735" t="s">
        <v>390</v>
      </c>
      <c r="P356" s="735">
        <v>0</v>
      </c>
      <c r="Q356" s="735" t="s">
        <v>390</v>
      </c>
      <c r="R356" s="735" t="s">
        <v>170</v>
      </c>
      <c r="S356" s="735" t="s">
        <v>308</v>
      </c>
      <c r="T356" s="735" t="s">
        <v>761</v>
      </c>
      <c r="U356" s="735">
        <v>411</v>
      </c>
      <c r="V356" s="735" t="s">
        <v>308</v>
      </c>
      <c r="W356" s="735"/>
      <c r="X356" s="735"/>
      <c r="Y356" s="735"/>
      <c r="Z356" s="763"/>
      <c r="AA356" s="735" t="s">
        <v>309</v>
      </c>
      <c r="AB356" s="735" t="s">
        <v>750</v>
      </c>
      <c r="AC356" s="735" t="s">
        <v>751</v>
      </c>
      <c r="AD356" s="735">
        <v>696</v>
      </c>
      <c r="AE356" s="738">
        <v>696</v>
      </c>
      <c r="AF356" s="763" t="s">
        <v>390</v>
      </c>
      <c r="AG356" s="765"/>
      <c r="AH356" s="765"/>
      <c r="AI356" s="765" t="s">
        <v>308</v>
      </c>
      <c r="AJ356" s="740">
        <v>13</v>
      </c>
      <c r="AK356" s="766"/>
      <c r="AL356" s="740"/>
      <c r="AM356" s="767">
        <v>0</v>
      </c>
      <c r="AN356" s="767"/>
      <c r="AO356" s="767"/>
      <c r="AP356" s="767"/>
      <c r="AQ356" s="767"/>
      <c r="AR356" s="767"/>
      <c r="AS356" s="767"/>
      <c r="AT356" s="767"/>
      <c r="AU356" s="767"/>
      <c r="AV356" s="767"/>
      <c r="AW356" s="767"/>
      <c r="AX356" s="767"/>
      <c r="AY356" s="767"/>
      <c r="AZ356" s="767"/>
      <c r="BA356" s="767"/>
      <c r="BB356" s="767">
        <v>0</v>
      </c>
      <c r="BC356" s="767">
        <v>0</v>
      </c>
      <c r="BD356" s="767">
        <v>0</v>
      </c>
      <c r="BE356" s="767">
        <v>0</v>
      </c>
      <c r="BF356" s="767">
        <v>0</v>
      </c>
      <c r="BG356" s="767">
        <v>0</v>
      </c>
      <c r="BH356" s="767">
        <v>0</v>
      </c>
      <c r="BI356" s="767">
        <v>0</v>
      </c>
      <c r="BJ356" s="767"/>
      <c r="BK356" s="767">
        <v>0</v>
      </c>
      <c r="BL356" s="767"/>
      <c r="BM356" s="767"/>
      <c r="BN356" s="767" t="s">
        <v>308</v>
      </c>
      <c r="BO356" s="767" t="s">
        <v>308</v>
      </c>
      <c r="BP356" s="767" t="s">
        <v>308</v>
      </c>
      <c r="BQ356" s="767" t="s">
        <v>308</v>
      </c>
      <c r="BR356" s="767"/>
      <c r="BS356" s="767" t="s">
        <v>397</v>
      </c>
      <c r="BT356" s="767"/>
      <c r="BU356" s="767" t="s">
        <v>579</v>
      </c>
      <c r="BV356" s="767"/>
      <c r="BW356" s="767"/>
      <c r="BX356" s="767"/>
      <c r="BY356" s="767"/>
      <c r="BZ356" s="767"/>
      <c r="CA356" s="767"/>
      <c r="CB356" s="767"/>
      <c r="CC356" s="767"/>
      <c r="CD356" s="767"/>
      <c r="CE356" s="767"/>
      <c r="CF356" s="767"/>
      <c r="CG356" s="767"/>
      <c r="CH356" s="767"/>
      <c r="CI356" s="767"/>
      <c r="CJ356" s="767"/>
      <c r="CK356" s="768"/>
      <c r="CL356" s="768" t="s">
        <v>397</v>
      </c>
      <c r="CM356" s="768">
        <v>0</v>
      </c>
      <c r="CN356" s="768">
        <v>0</v>
      </c>
      <c r="CO356" s="768" t="s">
        <v>397</v>
      </c>
      <c r="CP356" s="768">
        <v>0</v>
      </c>
      <c r="CQ356" s="768">
        <v>0</v>
      </c>
      <c r="CR356" s="735">
        <v>696</v>
      </c>
      <c r="CS356" s="769"/>
      <c r="CT356" s="745">
        <v>46279</v>
      </c>
      <c r="CU356" s="746" t="s">
        <v>590</v>
      </c>
      <c r="CV356" s="763"/>
      <c r="CW356" s="763"/>
      <c r="CX356" s="860">
        <v>46223</v>
      </c>
      <c r="CY356" s="747">
        <v>0</v>
      </c>
      <c r="CZ356" s="747">
        <v>0</v>
      </c>
      <c r="DA356" s="748">
        <v>0</v>
      </c>
      <c r="DB356" s="748">
        <v>0</v>
      </c>
      <c r="DC356" s="748">
        <v>0</v>
      </c>
      <c r="DD356" s="748" t="s">
        <v>390</v>
      </c>
      <c r="DE356" s="748" t="s">
        <v>397</v>
      </c>
      <c r="DF356" s="748" t="s">
        <v>397</v>
      </c>
      <c r="DG356" s="748" t="s">
        <v>397</v>
      </c>
      <c r="DH356" s="770">
        <v>0</v>
      </c>
      <c r="DI356" s="763" t="s">
        <v>390</v>
      </c>
      <c r="DJ356" s="763" t="s">
        <v>397</v>
      </c>
      <c r="DK356" s="763" t="s">
        <v>390</v>
      </c>
      <c r="DL356" s="763" t="s">
        <v>390</v>
      </c>
      <c r="DM356" s="763" t="s">
        <v>390</v>
      </c>
      <c r="DN356" s="763" t="s">
        <v>390</v>
      </c>
      <c r="DO356" s="771">
        <v>0</v>
      </c>
      <c r="DP356" s="763">
        <v>46276</v>
      </c>
      <c r="DQ356" s="763">
        <v>46276</v>
      </c>
      <c r="DR356" s="763">
        <v>46276</v>
      </c>
      <c r="DS356" s="770">
        <v>46276</v>
      </c>
      <c r="DT356" s="752">
        <v>46276</v>
      </c>
      <c r="DU356" s="753">
        <v>-4</v>
      </c>
      <c r="DV356" s="753" t="s">
        <v>308</v>
      </c>
      <c r="DW356" s="754">
        <v>46269</v>
      </c>
      <c r="DX356" s="755">
        <v>46272</v>
      </c>
      <c r="DY356" s="754" t="e">
        <v>#VALUE!</v>
      </c>
      <c r="DZ356" s="754" t="e">
        <v>#VALUE!</v>
      </c>
      <c r="EA356" s="754"/>
      <c r="EB356" s="754"/>
      <c r="HA356" s="756" t="s">
        <v>397</v>
      </c>
      <c r="HB356" s="756" t="s">
        <v>397</v>
      </c>
      <c r="HC356" s="756" t="s">
        <v>397</v>
      </c>
      <c r="HD356" s="756" t="s">
        <v>397</v>
      </c>
      <c r="HE356" s="756" t="s">
        <v>397</v>
      </c>
      <c r="HF356" s="756" t="s">
        <v>397</v>
      </c>
      <c r="HG356" s="756" t="s">
        <v>397</v>
      </c>
      <c r="HH356" s="756" t="s">
        <v>397</v>
      </c>
      <c r="HI356" s="756" t="s">
        <v>397</v>
      </c>
      <c r="HJ356" s="756" t="s">
        <v>397</v>
      </c>
      <c r="HK356"/>
      <c r="HL356"/>
      <c r="HM356"/>
      <c r="HN356" s="756" t="str">
        <f t="shared" si="11"/>
        <v>AUTO PRINT</v>
      </c>
      <c r="HO356"/>
      <c r="HP356" s="757" t="s">
        <v>572</v>
      </c>
      <c r="HQ356" s="757" t="s">
        <v>572</v>
      </c>
      <c r="HR356" s="757" t="s">
        <v>572</v>
      </c>
      <c r="HS356"/>
      <c r="HW356" s="758"/>
      <c r="HX356"/>
      <c r="HY356" s="759" t="s">
        <v>572</v>
      </c>
      <c r="HZ356" s="759" t="s">
        <v>572</v>
      </c>
      <c r="IA356" s="759" t="s">
        <v>572</v>
      </c>
      <c r="IC356" s="760" t="s">
        <v>572</v>
      </c>
      <c r="ID356" s="760" t="s">
        <v>572</v>
      </c>
      <c r="IE356" s="760" t="s">
        <v>572</v>
      </c>
      <c r="IF356" s="761" t="s">
        <v>572</v>
      </c>
      <c r="IG356" s="619" t="str">
        <f t="shared" si="12"/>
        <v>IN HOUSE (MANUAL)</v>
      </c>
      <c r="II356" s="761" t="s">
        <v>572</v>
      </c>
      <c r="IK356" s="761" t="str">
        <f>IFERROR(VLOOKUP($M356,#REF!,13,0),"IN HOUSE (MANUAL)")</f>
        <v>IN HOUSE (MANUAL)</v>
      </c>
      <c r="IM356" s="760" t="s">
        <v>572</v>
      </c>
      <c r="IN356" s="760" t="s">
        <v>572</v>
      </c>
      <c r="IO356" s="760" t="s">
        <v>572</v>
      </c>
      <c r="IQ356" s="760" t="s">
        <v>572</v>
      </c>
      <c r="IR356" s="760" t="s">
        <v>572</v>
      </c>
      <c r="IT356" s="760" t="s">
        <v>572</v>
      </c>
      <c r="IV356" s="760" t="s">
        <v>572</v>
      </c>
      <c r="IW356" s="760" t="s">
        <v>572</v>
      </c>
      <c r="IY356" s="760" t="s">
        <v>572</v>
      </c>
      <c r="IZ356" s="760" t="s">
        <v>572</v>
      </c>
      <c r="JB356" s="760" t="s">
        <v>922</v>
      </c>
      <c r="JC356" s="760">
        <v>0</v>
      </c>
      <c r="JE356" s="760" t="s">
        <v>572</v>
      </c>
      <c r="JF356" s="760" t="s">
        <v>572</v>
      </c>
    </row>
    <row r="357" spans="1:266" ht="17.25" customHeight="1" x14ac:dyDescent="0.35">
      <c r="A357" s="618" t="s">
        <v>1195</v>
      </c>
      <c r="B357" s="730">
        <v>110</v>
      </c>
      <c r="C357" s="730" t="s">
        <v>1181</v>
      </c>
      <c r="D357" s="730" t="s">
        <v>1181</v>
      </c>
      <c r="E357" s="730">
        <v>6</v>
      </c>
      <c r="F357" s="731" t="s">
        <v>574</v>
      </c>
      <c r="G357" s="732">
        <v>1</v>
      </c>
      <c r="H357" s="826">
        <v>46196</v>
      </c>
      <c r="I357" s="730">
        <v>37</v>
      </c>
      <c r="J357" s="730" t="s">
        <v>308</v>
      </c>
      <c r="K357" s="730">
        <v>37</v>
      </c>
      <c r="L357" s="730" t="s">
        <v>1196</v>
      </c>
      <c r="M357" s="735" t="s">
        <v>1195</v>
      </c>
      <c r="N357" s="735">
        <v>0</v>
      </c>
      <c r="O357" s="735" t="s">
        <v>390</v>
      </c>
      <c r="P357" s="735">
        <v>0</v>
      </c>
      <c r="Q357" s="735" t="s">
        <v>390</v>
      </c>
      <c r="R357" s="735" t="s">
        <v>170</v>
      </c>
      <c r="S357" s="735" t="s">
        <v>308</v>
      </c>
      <c r="T357" s="735" t="s">
        <v>790</v>
      </c>
      <c r="U357" s="735">
        <v>411</v>
      </c>
      <c r="V357" s="735" t="s">
        <v>308</v>
      </c>
      <c r="W357" s="735"/>
      <c r="X357" s="735"/>
      <c r="Y357" s="735"/>
      <c r="Z357" s="763"/>
      <c r="AA357" s="735" t="s">
        <v>157</v>
      </c>
      <c r="AB357" s="735" t="s">
        <v>1197</v>
      </c>
      <c r="AC357" s="735" t="s">
        <v>751</v>
      </c>
      <c r="AD357" s="735">
        <v>186</v>
      </c>
      <c r="AE357" s="738">
        <v>186</v>
      </c>
      <c r="AF357" s="763" t="s">
        <v>390</v>
      </c>
      <c r="AG357" s="765"/>
      <c r="AH357" s="765"/>
      <c r="AI357" s="765" t="s">
        <v>308</v>
      </c>
      <c r="AJ357" s="740">
        <v>14</v>
      </c>
      <c r="AK357" s="766"/>
      <c r="AL357" s="740"/>
      <c r="AM357" s="767">
        <v>0</v>
      </c>
      <c r="AN357" s="767"/>
      <c r="AO357" s="767"/>
      <c r="AP357" s="767"/>
      <c r="AQ357" s="767"/>
      <c r="AR357" s="767"/>
      <c r="AS357" s="767"/>
      <c r="AT357" s="767"/>
      <c r="AU357" s="767"/>
      <c r="AV357" s="767"/>
      <c r="AW357" s="767"/>
      <c r="AX357" s="767"/>
      <c r="AY357" s="767"/>
      <c r="AZ357" s="767"/>
      <c r="BA357" s="767"/>
      <c r="BB357" s="767">
        <v>0</v>
      </c>
      <c r="BC357" s="767">
        <v>0</v>
      </c>
      <c r="BD357" s="767">
        <v>0</v>
      </c>
      <c r="BE357" s="767">
        <v>0</v>
      </c>
      <c r="BF357" s="767">
        <v>0</v>
      </c>
      <c r="BG357" s="767">
        <v>0</v>
      </c>
      <c r="BH357" s="767">
        <v>0</v>
      </c>
      <c r="BI357" s="767">
        <v>0</v>
      </c>
      <c r="BJ357" s="767"/>
      <c r="BK357" s="767">
        <v>0</v>
      </c>
      <c r="BL357" s="767"/>
      <c r="BM357" s="767"/>
      <c r="BN357" s="767" t="s">
        <v>308</v>
      </c>
      <c r="BO357" s="767" t="s">
        <v>308</v>
      </c>
      <c r="BP357" s="767" t="s">
        <v>308</v>
      </c>
      <c r="BQ357" s="767" t="s">
        <v>308</v>
      </c>
      <c r="BR357" s="767"/>
      <c r="BS357" s="767" t="s">
        <v>397</v>
      </c>
      <c r="BT357" s="767"/>
      <c r="BU357" s="767" t="s">
        <v>579</v>
      </c>
      <c r="BV357" s="767"/>
      <c r="BW357" s="767"/>
      <c r="BX357" s="767"/>
      <c r="BY357" s="767"/>
      <c r="BZ357" s="767"/>
      <c r="CA357" s="767"/>
      <c r="CB357" s="767"/>
      <c r="CC357" s="767"/>
      <c r="CD357" s="767"/>
      <c r="CE357" s="767"/>
      <c r="CF357" s="767"/>
      <c r="CG357" s="767"/>
      <c r="CH357" s="767"/>
      <c r="CI357" s="767"/>
      <c r="CJ357" s="767"/>
      <c r="CK357" s="768"/>
      <c r="CL357" s="768" t="s">
        <v>397</v>
      </c>
      <c r="CM357" s="768">
        <v>0</v>
      </c>
      <c r="CN357" s="768">
        <v>0</v>
      </c>
      <c r="CO357" s="768" t="s">
        <v>397</v>
      </c>
      <c r="CP357" s="768">
        <v>0</v>
      </c>
      <c r="CQ357" s="768">
        <v>0</v>
      </c>
      <c r="CR357" s="735">
        <v>186</v>
      </c>
      <c r="CS357" s="769"/>
      <c r="CT357" s="745">
        <v>46279</v>
      </c>
      <c r="CU357" s="746" t="s">
        <v>590</v>
      </c>
      <c r="CV357" s="763"/>
      <c r="CW357" s="763"/>
      <c r="CX357" s="860">
        <v>46223</v>
      </c>
      <c r="CY357" s="747">
        <v>0</v>
      </c>
      <c r="CZ357" s="747">
        <v>0</v>
      </c>
      <c r="DA357" s="748">
        <v>0</v>
      </c>
      <c r="DB357" s="748">
        <v>0</v>
      </c>
      <c r="DC357" s="748">
        <v>0</v>
      </c>
      <c r="DD357" s="748" t="s">
        <v>390</v>
      </c>
      <c r="DE357" s="748" t="s">
        <v>397</v>
      </c>
      <c r="DF357" s="748" t="s">
        <v>397</v>
      </c>
      <c r="DG357" s="748" t="s">
        <v>397</v>
      </c>
      <c r="DH357" s="770">
        <v>0</v>
      </c>
      <c r="DI357" s="763" t="s">
        <v>390</v>
      </c>
      <c r="DJ357" s="763" t="s">
        <v>397</v>
      </c>
      <c r="DK357" s="763" t="s">
        <v>390</v>
      </c>
      <c r="DL357" s="763" t="s">
        <v>390</v>
      </c>
      <c r="DM357" s="763" t="s">
        <v>390</v>
      </c>
      <c r="DN357" s="763" t="s">
        <v>390</v>
      </c>
      <c r="DO357" s="771">
        <v>0</v>
      </c>
      <c r="DP357" s="763">
        <v>46276</v>
      </c>
      <c r="DQ357" s="763">
        <v>46276</v>
      </c>
      <c r="DR357" s="763">
        <v>46276</v>
      </c>
      <c r="DS357" s="770">
        <v>46276</v>
      </c>
      <c r="DT357" s="752">
        <v>46276</v>
      </c>
      <c r="DU357" s="753">
        <v>-4</v>
      </c>
      <c r="DV357" s="753" t="s">
        <v>308</v>
      </c>
      <c r="DW357" s="754">
        <v>46272</v>
      </c>
      <c r="DX357" s="755">
        <v>46272</v>
      </c>
      <c r="DY357" s="754" t="e">
        <v>#VALUE!</v>
      </c>
      <c r="DZ357" s="754" t="e">
        <v>#VALUE!</v>
      </c>
      <c r="EA357" s="754"/>
      <c r="EB357" s="754"/>
      <c r="HA357" s="756" t="s">
        <v>397</v>
      </c>
      <c r="HB357" s="756" t="s">
        <v>397</v>
      </c>
      <c r="HC357" s="756" t="s">
        <v>397</v>
      </c>
      <c r="HD357" s="756" t="s">
        <v>397</v>
      </c>
      <c r="HE357" s="756" t="s">
        <v>397</v>
      </c>
      <c r="HF357" s="756" t="s">
        <v>397</v>
      </c>
      <c r="HG357" s="756" t="s">
        <v>397</v>
      </c>
      <c r="HH357" s="756" t="s">
        <v>397</v>
      </c>
      <c r="HI357" s="756" t="s">
        <v>397</v>
      </c>
      <c r="HJ357" s="756" t="s">
        <v>397</v>
      </c>
      <c r="HK357"/>
      <c r="HL357"/>
      <c r="HM357"/>
      <c r="HN357" s="756" t="str">
        <f t="shared" si="11"/>
        <v>AUTO PRINT</v>
      </c>
      <c r="HO357"/>
      <c r="HP357" s="757" t="s">
        <v>572</v>
      </c>
      <c r="HQ357" s="757" t="s">
        <v>572</v>
      </c>
      <c r="HR357" s="757" t="s">
        <v>572</v>
      </c>
      <c r="HS357"/>
      <c r="HW357" s="758"/>
      <c r="HX357"/>
      <c r="HY357" s="759" t="s">
        <v>572</v>
      </c>
      <c r="HZ357" s="759" t="s">
        <v>572</v>
      </c>
      <c r="IA357" s="759" t="s">
        <v>572</v>
      </c>
      <c r="IC357" s="760" t="s">
        <v>572</v>
      </c>
      <c r="ID357" s="760" t="s">
        <v>572</v>
      </c>
      <c r="IE357" s="760" t="s">
        <v>572</v>
      </c>
      <c r="IF357" s="761" t="s">
        <v>572</v>
      </c>
      <c r="IG357" s="619" t="str">
        <f t="shared" si="12"/>
        <v>IN HOUSE (MANUAL)</v>
      </c>
      <c r="II357" s="761" t="s">
        <v>572</v>
      </c>
      <c r="IK357" s="761" t="str">
        <f>IFERROR(VLOOKUP($M357,#REF!,13,0),"IN HOUSE (MANUAL)")</f>
        <v>IN HOUSE (MANUAL)</v>
      </c>
      <c r="IM357" s="760" t="s">
        <v>572</v>
      </c>
      <c r="IN357" s="760" t="s">
        <v>572</v>
      </c>
      <c r="IO357" s="760" t="s">
        <v>572</v>
      </c>
      <c r="IQ357" s="760" t="s">
        <v>572</v>
      </c>
      <c r="IR357" s="760" t="s">
        <v>572</v>
      </c>
      <c r="IT357" s="760" t="s">
        <v>572</v>
      </c>
      <c r="IV357" s="760" t="s">
        <v>572</v>
      </c>
      <c r="IW357" s="760" t="s">
        <v>572</v>
      </c>
      <c r="IY357" s="760" t="s">
        <v>572</v>
      </c>
      <c r="IZ357" s="760" t="s">
        <v>572</v>
      </c>
      <c r="JB357" s="760" t="s">
        <v>922</v>
      </c>
      <c r="JC357" s="760">
        <v>0</v>
      </c>
      <c r="JE357" s="760" t="s">
        <v>572</v>
      </c>
      <c r="JF357" s="760" t="s">
        <v>572</v>
      </c>
    </row>
    <row r="358" spans="1:266" ht="17.25" customHeight="1" x14ac:dyDescent="0.35">
      <c r="A358" s="618" t="s">
        <v>1198</v>
      </c>
      <c r="B358" s="730">
        <v>111</v>
      </c>
      <c r="C358" s="730" t="s">
        <v>1181</v>
      </c>
      <c r="D358" s="730" t="s">
        <v>1181</v>
      </c>
      <c r="E358" s="730">
        <v>6</v>
      </c>
      <c r="F358" s="731" t="s">
        <v>574</v>
      </c>
      <c r="G358" s="732">
        <v>1</v>
      </c>
      <c r="H358" s="733">
        <v>46196</v>
      </c>
      <c r="I358" s="730">
        <v>37</v>
      </c>
      <c r="J358" s="730" t="s">
        <v>308</v>
      </c>
      <c r="K358" s="730">
        <v>37</v>
      </c>
      <c r="L358" s="730" t="s">
        <v>1199</v>
      </c>
      <c r="M358" s="735" t="s">
        <v>1198</v>
      </c>
      <c r="N358" s="735">
        <v>0</v>
      </c>
      <c r="O358" s="735" t="s">
        <v>390</v>
      </c>
      <c r="P358" s="735">
        <v>0</v>
      </c>
      <c r="Q358" s="735" t="s">
        <v>390</v>
      </c>
      <c r="R358" s="735" t="s">
        <v>170</v>
      </c>
      <c r="S358" s="735" t="s">
        <v>308</v>
      </c>
      <c r="T358" s="735" t="s">
        <v>809</v>
      </c>
      <c r="U358" s="735">
        <v>411</v>
      </c>
      <c r="V358" s="735" t="s">
        <v>308</v>
      </c>
      <c r="W358" s="735"/>
      <c r="X358" s="735"/>
      <c r="Y358" s="735"/>
      <c r="Z358" s="763"/>
      <c r="AA358" s="735" t="s">
        <v>157</v>
      </c>
      <c r="AB358" s="735" t="s">
        <v>1197</v>
      </c>
      <c r="AC358" s="735" t="s">
        <v>751</v>
      </c>
      <c r="AD358" s="735">
        <v>222</v>
      </c>
      <c r="AE358" s="764">
        <v>222</v>
      </c>
      <c r="AF358" s="737" t="s">
        <v>390</v>
      </c>
      <c r="AG358" s="765"/>
      <c r="AH358" s="765"/>
      <c r="AI358" s="765" t="s">
        <v>308</v>
      </c>
      <c r="AJ358" s="740">
        <v>15</v>
      </c>
      <c r="AK358" s="766"/>
      <c r="AL358" s="740"/>
      <c r="AM358" s="767">
        <v>0</v>
      </c>
      <c r="AN358" s="767"/>
      <c r="AO358" s="767"/>
      <c r="AP358" s="767"/>
      <c r="AQ358" s="767"/>
      <c r="AR358" s="767"/>
      <c r="AS358" s="767"/>
      <c r="AT358" s="767"/>
      <c r="AU358" s="767"/>
      <c r="AV358" s="767"/>
      <c r="AW358" s="767"/>
      <c r="AX358" s="767"/>
      <c r="AY358" s="767"/>
      <c r="AZ358" s="767"/>
      <c r="BA358" s="767"/>
      <c r="BB358" s="767">
        <v>0</v>
      </c>
      <c r="BC358" s="767">
        <v>0</v>
      </c>
      <c r="BD358" s="767">
        <v>0</v>
      </c>
      <c r="BE358" s="767">
        <v>0</v>
      </c>
      <c r="BF358" s="767">
        <v>0</v>
      </c>
      <c r="BG358" s="767">
        <v>0</v>
      </c>
      <c r="BH358" s="767">
        <v>0</v>
      </c>
      <c r="BI358" s="767">
        <v>0</v>
      </c>
      <c r="BJ358" s="767"/>
      <c r="BK358" s="767">
        <v>0</v>
      </c>
      <c r="BL358" s="767"/>
      <c r="BM358" s="767"/>
      <c r="BN358" s="767" t="s">
        <v>308</v>
      </c>
      <c r="BO358" s="767" t="s">
        <v>308</v>
      </c>
      <c r="BP358" s="767" t="s">
        <v>308</v>
      </c>
      <c r="BQ358" s="767" t="s">
        <v>308</v>
      </c>
      <c r="BR358" s="767"/>
      <c r="BS358" s="767" t="s">
        <v>397</v>
      </c>
      <c r="BT358" s="767"/>
      <c r="BU358" s="767" t="s">
        <v>579</v>
      </c>
      <c r="BV358" s="767"/>
      <c r="BW358" s="767"/>
      <c r="BX358" s="767"/>
      <c r="BY358" s="767"/>
      <c r="BZ358" s="767"/>
      <c r="CA358" s="767"/>
      <c r="CB358" s="767"/>
      <c r="CC358" s="767"/>
      <c r="CD358" s="767"/>
      <c r="CE358" s="767"/>
      <c r="CF358" s="767"/>
      <c r="CG358" s="767"/>
      <c r="CH358" s="767"/>
      <c r="CI358" s="767"/>
      <c r="CJ358" s="767"/>
      <c r="CK358" s="768"/>
      <c r="CL358" s="768" t="s">
        <v>397</v>
      </c>
      <c r="CM358" s="768">
        <v>0</v>
      </c>
      <c r="CN358" s="768">
        <v>0</v>
      </c>
      <c r="CO358" s="768" t="s">
        <v>397</v>
      </c>
      <c r="CP358" s="768">
        <v>0</v>
      </c>
      <c r="CQ358" s="768">
        <v>0</v>
      </c>
      <c r="CR358" s="735">
        <v>222</v>
      </c>
      <c r="CS358" s="769"/>
      <c r="CT358" s="745">
        <v>46279</v>
      </c>
      <c r="CU358" s="746" t="s">
        <v>590</v>
      </c>
      <c r="CV358" s="763"/>
      <c r="CW358" s="763"/>
      <c r="CX358" s="745">
        <v>46223</v>
      </c>
      <c r="CY358" s="747">
        <v>0</v>
      </c>
      <c r="CZ358" s="747">
        <v>0</v>
      </c>
      <c r="DA358" s="748">
        <v>0</v>
      </c>
      <c r="DB358" s="748">
        <v>0</v>
      </c>
      <c r="DC358" s="748">
        <v>0</v>
      </c>
      <c r="DD358" s="748" t="s">
        <v>390</v>
      </c>
      <c r="DE358" s="748" t="s">
        <v>397</v>
      </c>
      <c r="DF358" s="748" t="s">
        <v>397</v>
      </c>
      <c r="DG358" s="748" t="s">
        <v>397</v>
      </c>
      <c r="DH358" s="770">
        <v>0</v>
      </c>
      <c r="DI358" s="763" t="s">
        <v>390</v>
      </c>
      <c r="DJ358" s="763" t="s">
        <v>397</v>
      </c>
      <c r="DK358" s="763" t="s">
        <v>390</v>
      </c>
      <c r="DL358" s="763" t="s">
        <v>390</v>
      </c>
      <c r="DM358" s="763" t="s">
        <v>390</v>
      </c>
      <c r="DN358" s="763" t="s">
        <v>390</v>
      </c>
      <c r="DO358" s="771">
        <v>0</v>
      </c>
      <c r="DP358" s="763">
        <v>46276</v>
      </c>
      <c r="DQ358" s="737">
        <v>46276</v>
      </c>
      <c r="DR358" s="763">
        <v>46276</v>
      </c>
      <c r="DS358" s="770">
        <v>46276</v>
      </c>
      <c r="DT358" s="752">
        <v>46276</v>
      </c>
      <c r="DU358" s="753">
        <v>-4</v>
      </c>
      <c r="DV358" s="753" t="s">
        <v>308</v>
      </c>
      <c r="DW358" s="754">
        <v>46272</v>
      </c>
      <c r="DX358" s="755">
        <v>46272</v>
      </c>
      <c r="DY358" s="754" t="e">
        <v>#VALUE!</v>
      </c>
      <c r="DZ358" s="754" t="e">
        <v>#VALUE!</v>
      </c>
      <c r="EA358" s="754"/>
      <c r="EB358" s="754"/>
      <c r="HA358" s="756" t="s">
        <v>397</v>
      </c>
      <c r="HB358" s="756" t="s">
        <v>397</v>
      </c>
      <c r="HC358" s="756" t="s">
        <v>397</v>
      </c>
      <c r="HD358" s="756" t="s">
        <v>397</v>
      </c>
      <c r="HE358" s="756" t="s">
        <v>397</v>
      </c>
      <c r="HF358" s="756" t="s">
        <v>397</v>
      </c>
      <c r="HG358" s="756" t="s">
        <v>397</v>
      </c>
      <c r="HH358" s="756" t="s">
        <v>397</v>
      </c>
      <c r="HI358" s="756" t="s">
        <v>397</v>
      </c>
      <c r="HJ358" s="756" t="s">
        <v>397</v>
      </c>
      <c r="HK358"/>
      <c r="HL358"/>
      <c r="HM358"/>
      <c r="HN358" s="756" t="str">
        <f t="shared" si="11"/>
        <v>AUTO PRINT</v>
      </c>
      <c r="HO358"/>
      <c r="HP358" s="757" t="s">
        <v>572</v>
      </c>
      <c r="HQ358" s="757" t="s">
        <v>572</v>
      </c>
      <c r="HR358" s="757" t="s">
        <v>572</v>
      </c>
      <c r="HS358"/>
      <c r="HW358" s="758"/>
      <c r="HX358"/>
      <c r="HY358" s="759" t="s">
        <v>572</v>
      </c>
      <c r="HZ358" s="759" t="s">
        <v>572</v>
      </c>
      <c r="IA358" s="759" t="s">
        <v>572</v>
      </c>
      <c r="IC358" s="760" t="s">
        <v>572</v>
      </c>
      <c r="ID358" s="760" t="s">
        <v>572</v>
      </c>
      <c r="IE358" s="760" t="s">
        <v>572</v>
      </c>
      <c r="IF358" s="761" t="s">
        <v>572</v>
      </c>
      <c r="IG358" s="619" t="str">
        <f t="shared" si="12"/>
        <v>IN HOUSE (MANUAL)</v>
      </c>
      <c r="II358" s="761" t="s">
        <v>572</v>
      </c>
      <c r="IK358" s="761" t="str">
        <f>IFERROR(VLOOKUP($M358,#REF!,13,0),"IN HOUSE (MANUAL)")</f>
        <v>IN HOUSE (MANUAL)</v>
      </c>
      <c r="IM358" s="760" t="s">
        <v>572</v>
      </c>
      <c r="IN358" s="760" t="s">
        <v>572</v>
      </c>
      <c r="IO358" s="760" t="s">
        <v>572</v>
      </c>
      <c r="IQ358" s="760" t="s">
        <v>572</v>
      </c>
      <c r="IR358" s="760" t="s">
        <v>572</v>
      </c>
      <c r="IT358" s="760" t="s">
        <v>572</v>
      </c>
      <c r="IV358" s="760" t="s">
        <v>572</v>
      </c>
      <c r="IW358" s="760" t="s">
        <v>572</v>
      </c>
      <c r="IY358" s="760" t="s">
        <v>572</v>
      </c>
      <c r="IZ358" s="760" t="s">
        <v>572</v>
      </c>
      <c r="JB358" s="760" t="s">
        <v>922</v>
      </c>
      <c r="JC358" s="760">
        <v>0</v>
      </c>
      <c r="JE358" s="760" t="s">
        <v>572</v>
      </c>
      <c r="JF358" s="760" t="s">
        <v>572</v>
      </c>
    </row>
    <row r="359" spans="1:266" ht="17.25" customHeight="1" x14ac:dyDescent="0.35">
      <c r="A359" s="618" t="s">
        <v>1200</v>
      </c>
      <c r="B359" s="730">
        <v>112</v>
      </c>
      <c r="C359" s="730" t="s">
        <v>1181</v>
      </c>
      <c r="D359" s="730" t="s">
        <v>1181</v>
      </c>
      <c r="E359" s="730">
        <v>6</v>
      </c>
      <c r="F359" s="731" t="s">
        <v>574</v>
      </c>
      <c r="G359" s="732">
        <v>1</v>
      </c>
      <c r="H359" s="826">
        <v>46196</v>
      </c>
      <c r="I359" s="730">
        <v>37</v>
      </c>
      <c r="J359" s="730" t="s">
        <v>308</v>
      </c>
      <c r="K359" s="730">
        <v>37</v>
      </c>
      <c r="L359" s="730" t="s">
        <v>1201</v>
      </c>
      <c r="M359" s="735" t="s">
        <v>1200</v>
      </c>
      <c r="N359" s="735">
        <v>0</v>
      </c>
      <c r="O359" s="735" t="s">
        <v>390</v>
      </c>
      <c r="P359" s="735">
        <v>0</v>
      </c>
      <c r="Q359" s="735" t="s">
        <v>390</v>
      </c>
      <c r="R359" s="735" t="s">
        <v>170</v>
      </c>
      <c r="S359" s="735" t="s">
        <v>308</v>
      </c>
      <c r="T359" s="735" t="s">
        <v>785</v>
      </c>
      <c r="U359" s="735">
        <v>411</v>
      </c>
      <c r="V359" s="735" t="s">
        <v>308</v>
      </c>
      <c r="W359" s="735"/>
      <c r="X359" s="735"/>
      <c r="Y359" s="735"/>
      <c r="Z359" s="862"/>
      <c r="AA359" s="735" t="s">
        <v>157</v>
      </c>
      <c r="AB359" s="735" t="s">
        <v>569</v>
      </c>
      <c r="AC359" s="735" t="s">
        <v>751</v>
      </c>
      <c r="AD359" s="735">
        <v>414</v>
      </c>
      <c r="AE359" s="738">
        <v>414</v>
      </c>
      <c r="AF359" s="763" t="s">
        <v>390</v>
      </c>
      <c r="AG359" s="765"/>
      <c r="AH359" s="765"/>
      <c r="AI359" s="765" t="s">
        <v>308</v>
      </c>
      <c r="AJ359" s="740">
        <v>16</v>
      </c>
      <c r="AK359" s="766"/>
      <c r="AL359" s="740"/>
      <c r="AM359" s="767">
        <v>0</v>
      </c>
      <c r="AN359" s="767"/>
      <c r="AO359" s="767"/>
      <c r="AP359" s="767"/>
      <c r="AQ359" s="767"/>
      <c r="AR359" s="767"/>
      <c r="AS359" s="767"/>
      <c r="AT359" s="767"/>
      <c r="AU359" s="767"/>
      <c r="AV359" s="767"/>
      <c r="AW359" s="767"/>
      <c r="AX359" s="767"/>
      <c r="AY359" s="767"/>
      <c r="AZ359" s="767"/>
      <c r="BA359" s="767"/>
      <c r="BB359" s="767">
        <v>0</v>
      </c>
      <c r="BC359" s="767">
        <v>0</v>
      </c>
      <c r="BD359" s="767">
        <v>0</v>
      </c>
      <c r="BE359" s="767">
        <v>0</v>
      </c>
      <c r="BF359" s="767">
        <v>0</v>
      </c>
      <c r="BG359" s="767">
        <v>0</v>
      </c>
      <c r="BH359" s="767">
        <v>0</v>
      </c>
      <c r="BI359" s="767">
        <v>0</v>
      </c>
      <c r="BJ359" s="767"/>
      <c r="BK359" s="767">
        <v>0</v>
      </c>
      <c r="BL359" s="767"/>
      <c r="BM359" s="767"/>
      <c r="BN359" s="767" t="s">
        <v>308</v>
      </c>
      <c r="BO359" s="767" t="s">
        <v>308</v>
      </c>
      <c r="BP359" s="767" t="s">
        <v>308</v>
      </c>
      <c r="BQ359" s="767" t="s">
        <v>308</v>
      </c>
      <c r="BR359" s="767"/>
      <c r="BS359" s="767" t="s">
        <v>397</v>
      </c>
      <c r="BT359" s="767"/>
      <c r="BU359" s="767" t="s">
        <v>579</v>
      </c>
      <c r="BV359" s="767"/>
      <c r="BW359" s="767"/>
      <c r="BX359" s="767"/>
      <c r="BY359" s="767"/>
      <c r="BZ359" s="767"/>
      <c r="CA359" s="767"/>
      <c r="CB359" s="767"/>
      <c r="CC359" s="767"/>
      <c r="CD359" s="767"/>
      <c r="CE359" s="767"/>
      <c r="CF359" s="767"/>
      <c r="CG359" s="767"/>
      <c r="CH359" s="767"/>
      <c r="CI359" s="767"/>
      <c r="CJ359" s="767"/>
      <c r="CK359" s="768"/>
      <c r="CL359" s="768" t="s">
        <v>397</v>
      </c>
      <c r="CM359" s="768">
        <v>0</v>
      </c>
      <c r="CN359" s="768">
        <v>0</v>
      </c>
      <c r="CO359" s="768" t="s">
        <v>397</v>
      </c>
      <c r="CP359" s="768">
        <v>0</v>
      </c>
      <c r="CQ359" s="768">
        <v>0</v>
      </c>
      <c r="CR359" s="735">
        <v>414</v>
      </c>
      <c r="CS359" s="863"/>
      <c r="CT359" s="745">
        <v>46279</v>
      </c>
      <c r="CU359" s="746" t="s">
        <v>590</v>
      </c>
      <c r="CV359" s="763"/>
      <c r="CW359" s="763"/>
      <c r="CX359" s="860">
        <v>46223</v>
      </c>
      <c r="CY359" s="747">
        <v>0</v>
      </c>
      <c r="CZ359" s="747">
        <v>0</v>
      </c>
      <c r="DA359" s="748">
        <v>0</v>
      </c>
      <c r="DB359" s="748">
        <v>0</v>
      </c>
      <c r="DC359" s="748">
        <v>0</v>
      </c>
      <c r="DD359" s="748" t="s">
        <v>390</v>
      </c>
      <c r="DE359" s="748" t="s">
        <v>397</v>
      </c>
      <c r="DF359" s="748" t="s">
        <v>397</v>
      </c>
      <c r="DG359" s="748" t="s">
        <v>397</v>
      </c>
      <c r="DH359" s="770">
        <v>0</v>
      </c>
      <c r="DI359" s="763" t="s">
        <v>390</v>
      </c>
      <c r="DJ359" s="763" t="s">
        <v>397</v>
      </c>
      <c r="DK359" s="763" t="s">
        <v>390</v>
      </c>
      <c r="DL359" s="763" t="s">
        <v>390</v>
      </c>
      <c r="DM359" s="763" t="s">
        <v>390</v>
      </c>
      <c r="DN359" s="763" t="s">
        <v>390</v>
      </c>
      <c r="DO359" s="771">
        <v>0</v>
      </c>
      <c r="DP359" s="763">
        <v>46276</v>
      </c>
      <c r="DQ359" s="763">
        <v>46276</v>
      </c>
      <c r="DR359" s="763">
        <v>46276</v>
      </c>
      <c r="DS359" s="770">
        <v>46276</v>
      </c>
      <c r="DT359" s="752">
        <v>46276</v>
      </c>
      <c r="DU359" s="753">
        <v>-4</v>
      </c>
      <c r="DV359" s="753" t="s">
        <v>308</v>
      </c>
      <c r="DW359" s="754">
        <v>46272</v>
      </c>
      <c r="DX359" s="755">
        <v>46272</v>
      </c>
      <c r="DY359" s="754" t="e">
        <v>#VALUE!</v>
      </c>
      <c r="DZ359" s="754" t="e">
        <v>#VALUE!</v>
      </c>
      <c r="EA359" s="754"/>
      <c r="EB359" s="754"/>
      <c r="HA359" s="756" t="s">
        <v>397</v>
      </c>
      <c r="HB359" s="756" t="s">
        <v>397</v>
      </c>
      <c r="HC359" s="756" t="s">
        <v>397</v>
      </c>
      <c r="HD359" s="756" t="s">
        <v>397</v>
      </c>
      <c r="HE359" s="756" t="s">
        <v>397</v>
      </c>
      <c r="HF359" s="756" t="s">
        <v>397</v>
      </c>
      <c r="HG359" s="756" t="s">
        <v>397</v>
      </c>
      <c r="HH359" s="756" t="s">
        <v>397</v>
      </c>
      <c r="HI359" s="756" t="s">
        <v>397</v>
      </c>
      <c r="HJ359" s="756" t="s">
        <v>397</v>
      </c>
      <c r="HK359"/>
      <c r="HL359"/>
      <c r="HM359"/>
      <c r="HN359" s="756" t="str">
        <f t="shared" si="11"/>
        <v>AUTO PRINT</v>
      </c>
      <c r="HO359"/>
      <c r="HP359" s="757" t="s">
        <v>572</v>
      </c>
      <c r="HQ359" s="757" t="s">
        <v>572</v>
      </c>
      <c r="HR359" s="757" t="s">
        <v>572</v>
      </c>
      <c r="HS359"/>
      <c r="HW359" s="758"/>
      <c r="HX359"/>
      <c r="HY359" s="759" t="s">
        <v>572</v>
      </c>
      <c r="HZ359" s="759" t="s">
        <v>572</v>
      </c>
      <c r="IA359" s="759" t="s">
        <v>572</v>
      </c>
      <c r="IC359" s="760" t="s">
        <v>572</v>
      </c>
      <c r="ID359" s="760" t="s">
        <v>572</v>
      </c>
      <c r="IE359" s="760" t="s">
        <v>572</v>
      </c>
      <c r="IF359" s="761" t="s">
        <v>572</v>
      </c>
      <c r="IG359" s="619" t="str">
        <f t="shared" si="12"/>
        <v>IN HOUSE (MANUAL)</v>
      </c>
      <c r="II359" s="761" t="s">
        <v>572</v>
      </c>
      <c r="IK359" s="761" t="str">
        <f>IFERROR(VLOOKUP($M359,#REF!,13,0),"IN HOUSE (MANUAL)")</f>
        <v>IN HOUSE (MANUAL)</v>
      </c>
      <c r="IM359" s="760" t="s">
        <v>572</v>
      </c>
      <c r="IN359" s="760" t="s">
        <v>572</v>
      </c>
      <c r="IO359" s="760" t="s">
        <v>572</v>
      </c>
      <c r="IQ359" s="760" t="s">
        <v>572</v>
      </c>
      <c r="IR359" s="760" t="s">
        <v>572</v>
      </c>
      <c r="IT359" s="760" t="s">
        <v>572</v>
      </c>
      <c r="IV359" s="760" t="s">
        <v>572</v>
      </c>
      <c r="IW359" s="760" t="s">
        <v>572</v>
      </c>
      <c r="IY359" s="760" t="s">
        <v>572</v>
      </c>
      <c r="IZ359" s="760" t="s">
        <v>572</v>
      </c>
      <c r="JB359" s="760" t="s">
        <v>922</v>
      </c>
      <c r="JC359" s="760">
        <v>0</v>
      </c>
      <c r="JE359" s="760" t="s">
        <v>572</v>
      </c>
      <c r="JF359" s="760" t="s">
        <v>572</v>
      </c>
    </row>
    <row r="360" spans="1:266" ht="17.25" customHeight="1" x14ac:dyDescent="0.35">
      <c r="A360" s="618" t="s">
        <v>1202</v>
      </c>
      <c r="B360" s="730">
        <v>113</v>
      </c>
      <c r="C360" s="730" t="s">
        <v>1181</v>
      </c>
      <c r="D360" s="730" t="s">
        <v>1181</v>
      </c>
      <c r="E360" s="730">
        <v>6</v>
      </c>
      <c r="F360" s="731" t="s">
        <v>574</v>
      </c>
      <c r="G360" s="732">
        <v>1</v>
      </c>
      <c r="H360" s="826">
        <v>46196</v>
      </c>
      <c r="I360" s="730">
        <v>37</v>
      </c>
      <c r="J360" s="730" t="s">
        <v>308</v>
      </c>
      <c r="K360" s="730">
        <v>37</v>
      </c>
      <c r="L360" s="730" t="s">
        <v>1203</v>
      </c>
      <c r="M360" s="735" t="s">
        <v>1202</v>
      </c>
      <c r="N360" s="735">
        <v>0</v>
      </c>
      <c r="O360" s="735" t="s">
        <v>390</v>
      </c>
      <c r="P360" s="735">
        <v>0</v>
      </c>
      <c r="Q360" s="735" t="s">
        <v>390</v>
      </c>
      <c r="R360" s="735" t="s">
        <v>170</v>
      </c>
      <c r="S360" s="735" t="s">
        <v>308</v>
      </c>
      <c r="T360" s="735" t="s">
        <v>785</v>
      </c>
      <c r="U360" s="735">
        <v>411</v>
      </c>
      <c r="V360" s="735" t="s">
        <v>308</v>
      </c>
      <c r="W360" s="735"/>
      <c r="X360" s="735"/>
      <c r="Y360" s="735"/>
      <c r="Z360" s="862"/>
      <c r="AA360" s="735" t="s">
        <v>157</v>
      </c>
      <c r="AB360" s="735" t="s">
        <v>569</v>
      </c>
      <c r="AC360" s="735" t="s">
        <v>656</v>
      </c>
      <c r="AD360" s="735">
        <v>144</v>
      </c>
      <c r="AE360" s="738">
        <v>144</v>
      </c>
      <c r="AF360" s="763" t="s">
        <v>390</v>
      </c>
      <c r="AG360" s="765"/>
      <c r="AH360" s="765"/>
      <c r="AI360" s="765" t="s">
        <v>625</v>
      </c>
      <c r="AJ360" s="740">
        <v>17</v>
      </c>
      <c r="AK360" s="766"/>
      <c r="AL360" s="740"/>
      <c r="AM360" s="767">
        <v>0</v>
      </c>
      <c r="AN360" s="767"/>
      <c r="AO360" s="767"/>
      <c r="AP360" s="767"/>
      <c r="AQ360" s="767"/>
      <c r="AR360" s="767"/>
      <c r="AS360" s="767"/>
      <c r="AT360" s="767"/>
      <c r="AU360" s="767"/>
      <c r="AV360" s="767"/>
      <c r="AW360" s="767"/>
      <c r="AX360" s="767"/>
      <c r="AY360" s="767"/>
      <c r="AZ360" s="767"/>
      <c r="BA360" s="767"/>
      <c r="BB360" s="767">
        <v>0</v>
      </c>
      <c r="BC360" s="767">
        <v>0</v>
      </c>
      <c r="BD360" s="767">
        <v>0</v>
      </c>
      <c r="BE360" s="767">
        <v>0</v>
      </c>
      <c r="BF360" s="767">
        <v>0</v>
      </c>
      <c r="BG360" s="767">
        <v>0</v>
      </c>
      <c r="BH360" s="767">
        <v>0</v>
      </c>
      <c r="BI360" s="767">
        <v>0</v>
      </c>
      <c r="BJ360" s="767"/>
      <c r="BK360" s="767">
        <v>0</v>
      </c>
      <c r="BL360" s="767"/>
      <c r="BM360" s="767"/>
      <c r="BN360" s="767" t="s">
        <v>308</v>
      </c>
      <c r="BO360" s="767" t="s">
        <v>308</v>
      </c>
      <c r="BP360" s="767" t="s">
        <v>308</v>
      </c>
      <c r="BQ360" s="767" t="s">
        <v>308</v>
      </c>
      <c r="BR360" s="767"/>
      <c r="BS360" s="767" t="s">
        <v>397</v>
      </c>
      <c r="BT360" s="767"/>
      <c r="BU360" s="767" t="s">
        <v>579</v>
      </c>
      <c r="BV360" s="767"/>
      <c r="BW360" s="767"/>
      <c r="BX360" s="767"/>
      <c r="BY360" s="767"/>
      <c r="BZ360" s="767"/>
      <c r="CA360" s="767"/>
      <c r="CB360" s="767"/>
      <c r="CC360" s="767"/>
      <c r="CD360" s="767"/>
      <c r="CE360" s="767"/>
      <c r="CF360" s="767"/>
      <c r="CG360" s="767"/>
      <c r="CH360" s="767"/>
      <c r="CI360" s="767"/>
      <c r="CJ360" s="767"/>
      <c r="CK360" s="768"/>
      <c r="CL360" s="768" t="s">
        <v>397</v>
      </c>
      <c r="CM360" s="768">
        <v>0</v>
      </c>
      <c r="CN360" s="768">
        <v>0</v>
      </c>
      <c r="CO360" s="768" t="s">
        <v>397</v>
      </c>
      <c r="CP360" s="768">
        <v>0</v>
      </c>
      <c r="CQ360" s="768">
        <v>0</v>
      </c>
      <c r="CR360" s="735">
        <v>144</v>
      </c>
      <c r="CS360" s="863"/>
      <c r="CT360" s="745" t="s">
        <v>308</v>
      </c>
      <c r="CU360" s="746" t="s">
        <v>308</v>
      </c>
      <c r="CV360" s="763"/>
      <c r="CW360" s="763"/>
      <c r="CX360" s="860">
        <v>46223</v>
      </c>
      <c r="CY360" s="747">
        <v>0</v>
      </c>
      <c r="CZ360" s="747">
        <v>0</v>
      </c>
      <c r="DA360" s="748">
        <v>0</v>
      </c>
      <c r="DB360" s="748">
        <v>0</v>
      </c>
      <c r="DC360" s="748">
        <v>0</v>
      </c>
      <c r="DD360" s="748" t="s">
        <v>390</v>
      </c>
      <c r="DE360" s="748" t="s">
        <v>397</v>
      </c>
      <c r="DF360" s="748" t="s">
        <v>397</v>
      </c>
      <c r="DG360" s="748" t="s">
        <v>397</v>
      </c>
      <c r="DH360" s="770">
        <v>0</v>
      </c>
      <c r="DI360" s="763" t="s">
        <v>390</v>
      </c>
      <c r="DJ360" s="763" t="s">
        <v>397</v>
      </c>
      <c r="DK360" s="763" t="s">
        <v>390</v>
      </c>
      <c r="DL360" s="763" t="s">
        <v>390</v>
      </c>
      <c r="DM360" s="763" t="s">
        <v>390</v>
      </c>
      <c r="DN360" s="763" t="s">
        <v>390</v>
      </c>
      <c r="DO360" s="771">
        <v>0</v>
      </c>
      <c r="DP360" s="763">
        <v>46276</v>
      </c>
      <c r="DQ360" s="763">
        <v>46297</v>
      </c>
      <c r="DR360" s="763">
        <v>46297</v>
      </c>
      <c r="DS360" s="770">
        <v>46276</v>
      </c>
      <c r="DT360" s="752">
        <v>46297</v>
      </c>
      <c r="DU360" s="753">
        <v>-4</v>
      </c>
      <c r="DV360" s="753" t="s">
        <v>308</v>
      </c>
      <c r="DW360" s="754">
        <v>46272</v>
      </c>
      <c r="DX360" s="755">
        <v>46272</v>
      </c>
      <c r="DY360" s="754" t="e">
        <v>#VALUE!</v>
      </c>
      <c r="DZ360" s="754" t="e">
        <v>#VALUE!</v>
      </c>
      <c r="EA360" s="754"/>
      <c r="EB360" s="754"/>
      <c r="HA360" s="756" t="s">
        <v>397</v>
      </c>
      <c r="HB360" s="756" t="s">
        <v>397</v>
      </c>
      <c r="HC360" s="756" t="s">
        <v>397</v>
      </c>
      <c r="HD360" s="756" t="s">
        <v>397</v>
      </c>
      <c r="HE360" s="756" t="s">
        <v>397</v>
      </c>
      <c r="HF360" s="756" t="s">
        <v>397</v>
      </c>
      <c r="HG360" s="756" t="s">
        <v>397</v>
      </c>
      <c r="HH360" s="756" t="s">
        <v>397</v>
      </c>
      <c r="HI360" s="756" t="s">
        <v>397</v>
      </c>
      <c r="HJ360" s="756" t="s">
        <v>397</v>
      </c>
      <c r="HK360"/>
      <c r="HL360"/>
      <c r="HM360"/>
      <c r="HN360" s="756" t="str">
        <f t="shared" si="11"/>
        <v>AUTO PRINT</v>
      </c>
      <c r="HO360"/>
      <c r="HP360" s="757" t="s">
        <v>572</v>
      </c>
      <c r="HQ360" s="757" t="s">
        <v>572</v>
      </c>
      <c r="HR360" s="757" t="s">
        <v>572</v>
      </c>
      <c r="HS360"/>
      <c r="HW360" s="758"/>
      <c r="HX360"/>
      <c r="HY360" s="759" t="s">
        <v>572</v>
      </c>
      <c r="HZ360" s="759" t="s">
        <v>572</v>
      </c>
      <c r="IA360" s="759" t="s">
        <v>572</v>
      </c>
      <c r="IC360" s="760" t="s">
        <v>572</v>
      </c>
      <c r="ID360" s="760" t="s">
        <v>572</v>
      </c>
      <c r="IE360" s="760" t="s">
        <v>572</v>
      </c>
      <c r="IF360" s="761" t="s">
        <v>572</v>
      </c>
      <c r="IG360" s="619" t="str">
        <f t="shared" si="12"/>
        <v>IN HOUSE (MANUAL)</v>
      </c>
      <c r="II360" s="761" t="s">
        <v>572</v>
      </c>
      <c r="IK360" s="761" t="str">
        <f>IFERROR(VLOOKUP($M360,#REF!,13,0),"IN HOUSE (MANUAL)")</f>
        <v>IN HOUSE (MANUAL)</v>
      </c>
      <c r="IM360" s="760" t="s">
        <v>572</v>
      </c>
      <c r="IN360" s="760" t="s">
        <v>572</v>
      </c>
      <c r="IO360" s="760" t="s">
        <v>572</v>
      </c>
      <c r="IQ360" s="760" t="s">
        <v>572</v>
      </c>
      <c r="IR360" s="760" t="s">
        <v>572</v>
      </c>
      <c r="IT360" s="760" t="s">
        <v>572</v>
      </c>
      <c r="IV360" s="760" t="s">
        <v>572</v>
      </c>
      <c r="IW360" s="760" t="s">
        <v>572</v>
      </c>
      <c r="IY360" s="760" t="s">
        <v>572</v>
      </c>
      <c r="IZ360" s="760" t="s">
        <v>572</v>
      </c>
      <c r="JB360" s="760" t="s">
        <v>922</v>
      </c>
      <c r="JC360" s="760">
        <v>0</v>
      </c>
      <c r="JE360" s="760" t="s">
        <v>572</v>
      </c>
      <c r="JF360" s="760" t="s">
        <v>572</v>
      </c>
    </row>
    <row r="361" spans="1:266" ht="17.25" customHeight="1" x14ac:dyDescent="0.35">
      <c r="A361" s="618" t="s">
        <v>1204</v>
      </c>
      <c r="B361" s="730">
        <v>114</v>
      </c>
      <c r="C361" s="730" t="s">
        <v>1181</v>
      </c>
      <c r="D361" s="730" t="s">
        <v>1181</v>
      </c>
      <c r="E361" s="730">
        <v>6</v>
      </c>
      <c r="F361" s="731" t="s">
        <v>574</v>
      </c>
      <c r="G361" s="732">
        <v>1</v>
      </c>
      <c r="H361" s="826">
        <v>46196</v>
      </c>
      <c r="I361" s="730">
        <v>37</v>
      </c>
      <c r="J361" s="730" t="s">
        <v>308</v>
      </c>
      <c r="K361" s="730">
        <v>37</v>
      </c>
      <c r="L361" s="730" t="s">
        <v>1199</v>
      </c>
      <c r="M361" s="734" t="s">
        <v>1204</v>
      </c>
      <c r="N361" s="734">
        <v>0</v>
      </c>
      <c r="O361" s="734" t="s">
        <v>390</v>
      </c>
      <c r="P361" s="734">
        <v>0</v>
      </c>
      <c r="Q361" s="734" t="s">
        <v>390</v>
      </c>
      <c r="R361" s="734" t="s">
        <v>170</v>
      </c>
      <c r="S361" s="734" t="s">
        <v>308</v>
      </c>
      <c r="T361" s="734" t="s">
        <v>809</v>
      </c>
      <c r="U361" s="734">
        <v>411</v>
      </c>
      <c r="V361" s="734" t="s">
        <v>308</v>
      </c>
      <c r="W361" s="734"/>
      <c r="X361" s="734"/>
      <c r="Y361" s="734"/>
      <c r="Z361" s="926"/>
      <c r="AA361" s="734" t="s">
        <v>157</v>
      </c>
      <c r="AB361" s="734" t="s">
        <v>569</v>
      </c>
      <c r="AC361" s="734" t="s">
        <v>751</v>
      </c>
      <c r="AD361" s="734">
        <v>516</v>
      </c>
      <c r="AE361" s="764">
        <v>516</v>
      </c>
      <c r="AF361" s="737" t="s">
        <v>390</v>
      </c>
      <c r="AG361" s="765"/>
      <c r="AH361" s="765"/>
      <c r="AI361" s="765" t="s">
        <v>308</v>
      </c>
      <c r="AJ361" s="740">
        <v>18</v>
      </c>
      <c r="AK361" s="741"/>
      <c r="AL361" s="742"/>
      <c r="AM361" s="743">
        <v>0</v>
      </c>
      <c r="AN361" s="743"/>
      <c r="AO361" s="743"/>
      <c r="AP361" s="743"/>
      <c r="AQ361" s="743"/>
      <c r="AR361" s="743"/>
      <c r="AS361" s="743"/>
      <c r="AT361" s="743"/>
      <c r="AU361" s="743"/>
      <c r="AV361" s="743"/>
      <c r="AW361" s="743"/>
      <c r="AX361" s="743"/>
      <c r="AY361" s="743"/>
      <c r="AZ361" s="743"/>
      <c r="BA361" s="743"/>
      <c r="BB361" s="743">
        <v>0</v>
      </c>
      <c r="BC361" s="743">
        <v>0</v>
      </c>
      <c r="BD361" s="743">
        <v>0</v>
      </c>
      <c r="BE361" s="743">
        <v>0</v>
      </c>
      <c r="BF361" s="743">
        <v>0</v>
      </c>
      <c r="BG361" s="743">
        <v>0</v>
      </c>
      <c r="BH361" s="743">
        <v>0</v>
      </c>
      <c r="BI361" s="743">
        <v>0</v>
      </c>
      <c r="BJ361" s="743"/>
      <c r="BK361" s="743">
        <v>0</v>
      </c>
      <c r="BL361" s="743"/>
      <c r="BM361" s="743"/>
      <c r="BN361" s="743" t="s">
        <v>308</v>
      </c>
      <c r="BO361" s="743" t="s">
        <v>308</v>
      </c>
      <c r="BP361" s="743" t="s">
        <v>308</v>
      </c>
      <c r="BQ361" s="743" t="s">
        <v>308</v>
      </c>
      <c r="BR361" s="743"/>
      <c r="BS361" s="743" t="s">
        <v>397</v>
      </c>
      <c r="BT361" s="743"/>
      <c r="BU361" s="743" t="s">
        <v>579</v>
      </c>
      <c r="BV361" s="743"/>
      <c r="BW361" s="743"/>
      <c r="BX361" s="743"/>
      <c r="BY361" s="743"/>
      <c r="BZ361" s="743"/>
      <c r="CA361" s="743"/>
      <c r="CB361" s="743"/>
      <c r="CC361" s="743"/>
      <c r="CD361" s="743"/>
      <c r="CE361" s="743"/>
      <c r="CF361" s="743"/>
      <c r="CG361" s="743"/>
      <c r="CH361" s="743"/>
      <c r="CI361" s="743"/>
      <c r="CJ361" s="743"/>
      <c r="CK361" s="736"/>
      <c r="CL361" s="736" t="s">
        <v>397</v>
      </c>
      <c r="CM361" s="736">
        <v>0</v>
      </c>
      <c r="CN361" s="736">
        <v>0</v>
      </c>
      <c r="CO361" s="736" t="s">
        <v>397</v>
      </c>
      <c r="CP361" s="736">
        <v>0</v>
      </c>
      <c r="CQ361" s="736">
        <v>0</v>
      </c>
      <c r="CR361" s="734">
        <v>516</v>
      </c>
      <c r="CS361" s="892"/>
      <c r="CT361" s="745">
        <v>46279</v>
      </c>
      <c r="CU361" s="746" t="s">
        <v>590</v>
      </c>
      <c r="CV361" s="737"/>
      <c r="CW361" s="737"/>
      <c r="CX361" s="745">
        <v>46223</v>
      </c>
      <c r="CY361" s="747">
        <v>0</v>
      </c>
      <c r="CZ361" s="747">
        <v>0</v>
      </c>
      <c r="DA361" s="748">
        <v>0</v>
      </c>
      <c r="DB361" s="748">
        <v>0</v>
      </c>
      <c r="DC361" s="748">
        <v>0</v>
      </c>
      <c r="DD361" s="748" t="s">
        <v>390</v>
      </c>
      <c r="DE361" s="749" t="s">
        <v>397</v>
      </c>
      <c r="DF361" s="749" t="s">
        <v>397</v>
      </c>
      <c r="DG361" s="749" t="s">
        <v>397</v>
      </c>
      <c r="DH361" s="750">
        <v>0</v>
      </c>
      <c r="DI361" s="737" t="s">
        <v>390</v>
      </c>
      <c r="DJ361" s="737" t="s">
        <v>397</v>
      </c>
      <c r="DK361" s="737" t="s">
        <v>390</v>
      </c>
      <c r="DL361" s="737" t="s">
        <v>390</v>
      </c>
      <c r="DM361" s="737" t="s">
        <v>390</v>
      </c>
      <c r="DN361" s="737" t="s">
        <v>390</v>
      </c>
      <c r="DO361" s="762">
        <v>0</v>
      </c>
      <c r="DP361" s="737">
        <v>46276</v>
      </c>
      <c r="DQ361" s="737">
        <v>46276</v>
      </c>
      <c r="DR361" s="737">
        <v>46276</v>
      </c>
      <c r="DS361" s="750">
        <v>46276</v>
      </c>
      <c r="DT361" s="752">
        <v>46276</v>
      </c>
      <c r="DU361" s="753">
        <v>-3</v>
      </c>
      <c r="DV361" s="753" t="s">
        <v>308</v>
      </c>
      <c r="DW361" s="754">
        <v>46272</v>
      </c>
      <c r="DX361" s="755">
        <v>46273</v>
      </c>
      <c r="DY361" s="754" t="e">
        <v>#VALUE!</v>
      </c>
      <c r="DZ361" s="754" t="e">
        <v>#VALUE!</v>
      </c>
      <c r="EA361" s="754"/>
      <c r="EB361" s="754"/>
      <c r="HA361" s="756" t="s">
        <v>397</v>
      </c>
      <c r="HB361" s="756" t="s">
        <v>397</v>
      </c>
      <c r="HC361" s="756" t="s">
        <v>397</v>
      </c>
      <c r="HD361" s="756" t="s">
        <v>397</v>
      </c>
      <c r="HE361" s="756" t="s">
        <v>397</v>
      </c>
      <c r="HF361" s="756" t="s">
        <v>397</v>
      </c>
      <c r="HG361" s="756" t="s">
        <v>397</v>
      </c>
      <c r="HH361" s="756" t="s">
        <v>397</v>
      </c>
      <c r="HI361" s="756" t="s">
        <v>397</v>
      </c>
      <c r="HJ361" s="756" t="s">
        <v>397</v>
      </c>
      <c r="HK361"/>
      <c r="HL361"/>
      <c r="HM361"/>
      <c r="HN361" s="756" t="str">
        <f t="shared" si="11"/>
        <v>AUTO PRINT</v>
      </c>
      <c r="HO361"/>
      <c r="HP361" s="757" t="s">
        <v>572</v>
      </c>
      <c r="HQ361" s="757" t="s">
        <v>572</v>
      </c>
      <c r="HR361" s="757" t="s">
        <v>572</v>
      </c>
      <c r="HS361"/>
      <c r="HW361" s="758"/>
      <c r="HX361"/>
      <c r="HY361" s="759" t="s">
        <v>572</v>
      </c>
      <c r="HZ361" s="759" t="s">
        <v>572</v>
      </c>
      <c r="IA361" s="759" t="s">
        <v>572</v>
      </c>
      <c r="IC361" s="760" t="s">
        <v>572</v>
      </c>
      <c r="ID361" s="760" t="s">
        <v>572</v>
      </c>
      <c r="IE361" s="760" t="s">
        <v>572</v>
      </c>
      <c r="IF361" s="761" t="s">
        <v>572</v>
      </c>
      <c r="IG361" s="619" t="str">
        <f t="shared" si="12"/>
        <v>IN HOUSE (MANUAL)</v>
      </c>
      <c r="II361" s="761" t="s">
        <v>572</v>
      </c>
      <c r="IK361" s="761" t="str">
        <f>IFERROR(VLOOKUP($M361,#REF!,13,0),"IN HOUSE (MANUAL)")</f>
        <v>IN HOUSE (MANUAL)</v>
      </c>
      <c r="IM361" s="760" t="s">
        <v>572</v>
      </c>
      <c r="IN361" s="760" t="s">
        <v>572</v>
      </c>
      <c r="IO361" s="760" t="s">
        <v>572</v>
      </c>
      <c r="IQ361" s="760" t="s">
        <v>572</v>
      </c>
      <c r="IR361" s="760" t="s">
        <v>572</v>
      </c>
      <c r="IT361" s="760" t="s">
        <v>572</v>
      </c>
      <c r="IV361" s="760" t="s">
        <v>572</v>
      </c>
      <c r="IW361" s="760" t="s">
        <v>572</v>
      </c>
      <c r="IY361" s="760" t="s">
        <v>572</v>
      </c>
      <c r="IZ361" s="760" t="s">
        <v>572</v>
      </c>
      <c r="JB361" s="760" t="s">
        <v>922</v>
      </c>
      <c r="JC361" s="760">
        <v>0</v>
      </c>
      <c r="JE361" s="760" t="s">
        <v>572</v>
      </c>
      <c r="JF361" s="760" t="s">
        <v>572</v>
      </c>
    </row>
    <row r="362" spans="1:266" ht="17.25" customHeight="1" x14ac:dyDescent="0.35">
      <c r="A362" s="618" t="s">
        <v>1205</v>
      </c>
      <c r="B362" s="730">
        <v>115</v>
      </c>
      <c r="C362" s="730" t="s">
        <v>1181</v>
      </c>
      <c r="D362" s="730" t="s">
        <v>1181</v>
      </c>
      <c r="E362" s="730">
        <v>6</v>
      </c>
      <c r="F362" s="731" t="s">
        <v>574</v>
      </c>
      <c r="G362" s="732">
        <v>1</v>
      </c>
      <c r="H362" s="826">
        <v>46196</v>
      </c>
      <c r="I362" s="730">
        <v>37</v>
      </c>
      <c r="J362" s="730" t="s">
        <v>308</v>
      </c>
      <c r="K362" s="730">
        <v>37</v>
      </c>
      <c r="L362" s="730" t="s">
        <v>1206</v>
      </c>
      <c r="M362" s="734" t="s">
        <v>1205</v>
      </c>
      <c r="N362" s="734">
        <v>0</v>
      </c>
      <c r="O362" s="734" t="s">
        <v>390</v>
      </c>
      <c r="P362" s="734">
        <v>0</v>
      </c>
      <c r="Q362" s="734" t="s">
        <v>390</v>
      </c>
      <c r="R362" s="734" t="s">
        <v>170</v>
      </c>
      <c r="S362" s="734" t="s">
        <v>308</v>
      </c>
      <c r="T362" s="734" t="s">
        <v>809</v>
      </c>
      <c r="U362" s="734">
        <v>411</v>
      </c>
      <c r="V362" s="734" t="s">
        <v>308</v>
      </c>
      <c r="W362" s="734"/>
      <c r="X362" s="734"/>
      <c r="Y362" s="734"/>
      <c r="Z362" s="926"/>
      <c r="AA362" s="734" t="s">
        <v>157</v>
      </c>
      <c r="AB362" s="734" t="s">
        <v>569</v>
      </c>
      <c r="AC362" s="734" t="s">
        <v>656</v>
      </c>
      <c r="AD362" s="734">
        <v>156</v>
      </c>
      <c r="AE362" s="738">
        <v>156</v>
      </c>
      <c r="AF362" s="737" t="s">
        <v>390</v>
      </c>
      <c r="AG362" s="765"/>
      <c r="AH362" s="765"/>
      <c r="AI362" s="765" t="s">
        <v>625</v>
      </c>
      <c r="AJ362" s="740">
        <v>19</v>
      </c>
      <c r="AK362" s="766"/>
      <c r="AL362" s="740"/>
      <c r="AM362" s="767">
        <v>0</v>
      </c>
      <c r="AN362" s="767"/>
      <c r="AO362" s="767"/>
      <c r="AP362" s="767"/>
      <c r="AQ362" s="767"/>
      <c r="AR362" s="767"/>
      <c r="AS362" s="767"/>
      <c r="AT362" s="767"/>
      <c r="AU362" s="767"/>
      <c r="AV362" s="767"/>
      <c r="AW362" s="767"/>
      <c r="AX362" s="767"/>
      <c r="AY362" s="767"/>
      <c r="AZ362" s="767"/>
      <c r="BA362" s="767"/>
      <c r="BB362" s="767">
        <v>0</v>
      </c>
      <c r="BC362" s="767">
        <v>0</v>
      </c>
      <c r="BD362" s="767">
        <v>0</v>
      </c>
      <c r="BE362" s="767">
        <v>0</v>
      </c>
      <c r="BF362" s="767">
        <v>0</v>
      </c>
      <c r="BG362" s="767">
        <v>0</v>
      </c>
      <c r="BH362" s="767">
        <v>0</v>
      </c>
      <c r="BI362" s="767">
        <v>0</v>
      </c>
      <c r="BJ362" s="767"/>
      <c r="BK362" s="767">
        <v>0</v>
      </c>
      <c r="BL362" s="767"/>
      <c r="BM362" s="767"/>
      <c r="BN362" s="767" t="s">
        <v>308</v>
      </c>
      <c r="BO362" s="767" t="s">
        <v>308</v>
      </c>
      <c r="BP362" s="767" t="s">
        <v>308</v>
      </c>
      <c r="BQ362" s="767" t="s">
        <v>308</v>
      </c>
      <c r="BR362" s="767"/>
      <c r="BS362" s="767" t="s">
        <v>397</v>
      </c>
      <c r="BT362" s="767"/>
      <c r="BU362" s="767" t="s">
        <v>579</v>
      </c>
      <c r="BV362" s="767"/>
      <c r="BW362" s="767"/>
      <c r="BX362" s="767"/>
      <c r="BY362" s="767"/>
      <c r="BZ362" s="767"/>
      <c r="CA362" s="767"/>
      <c r="CB362" s="767"/>
      <c r="CC362" s="767"/>
      <c r="CD362" s="767"/>
      <c r="CE362" s="767"/>
      <c r="CF362" s="767"/>
      <c r="CG362" s="767"/>
      <c r="CH362" s="767"/>
      <c r="CI362" s="767"/>
      <c r="CJ362" s="767"/>
      <c r="CK362" s="768"/>
      <c r="CL362" s="768" t="s">
        <v>397</v>
      </c>
      <c r="CM362" s="768">
        <v>0</v>
      </c>
      <c r="CN362" s="768">
        <v>0</v>
      </c>
      <c r="CO362" s="768" t="s">
        <v>397</v>
      </c>
      <c r="CP362" s="768">
        <v>0</v>
      </c>
      <c r="CQ362" s="768">
        <v>0</v>
      </c>
      <c r="CR362" s="735">
        <v>156</v>
      </c>
      <c r="CS362" s="892"/>
      <c r="CT362" s="745" t="s">
        <v>308</v>
      </c>
      <c r="CU362" s="746" t="s">
        <v>308</v>
      </c>
      <c r="CV362" s="737"/>
      <c r="CW362" s="737"/>
      <c r="CX362" s="745">
        <v>46223</v>
      </c>
      <c r="CY362" s="861">
        <v>0</v>
      </c>
      <c r="CZ362" s="861">
        <v>0</v>
      </c>
      <c r="DA362" s="749">
        <v>0</v>
      </c>
      <c r="DB362" s="749">
        <v>0</v>
      </c>
      <c r="DC362" s="749">
        <v>0</v>
      </c>
      <c r="DD362" s="749" t="s">
        <v>390</v>
      </c>
      <c r="DE362" s="749" t="s">
        <v>397</v>
      </c>
      <c r="DF362" s="749" t="s">
        <v>397</v>
      </c>
      <c r="DG362" s="749" t="s">
        <v>397</v>
      </c>
      <c r="DH362" s="750">
        <v>0</v>
      </c>
      <c r="DI362" s="737" t="s">
        <v>390</v>
      </c>
      <c r="DJ362" s="737" t="s">
        <v>397</v>
      </c>
      <c r="DK362" s="737" t="s">
        <v>390</v>
      </c>
      <c r="DL362" s="737" t="s">
        <v>390</v>
      </c>
      <c r="DM362" s="737" t="s">
        <v>390</v>
      </c>
      <c r="DN362" s="737" t="s">
        <v>390</v>
      </c>
      <c r="DO362" s="762">
        <v>0</v>
      </c>
      <c r="DP362" s="763">
        <v>46276</v>
      </c>
      <c r="DQ362" s="763">
        <v>46297</v>
      </c>
      <c r="DR362" s="763">
        <v>46297</v>
      </c>
      <c r="DS362" s="750">
        <v>46276</v>
      </c>
      <c r="DT362" s="752">
        <v>46297</v>
      </c>
      <c r="DU362" s="753">
        <v>-3</v>
      </c>
      <c r="DV362" s="753" t="s">
        <v>308</v>
      </c>
      <c r="DW362" s="754">
        <v>46273</v>
      </c>
      <c r="DX362" s="755">
        <v>46273</v>
      </c>
      <c r="DY362" s="754" t="e">
        <v>#VALUE!</v>
      </c>
      <c r="DZ362" s="754" t="e">
        <v>#VALUE!</v>
      </c>
      <c r="EA362" s="754"/>
      <c r="EB362" s="754"/>
      <c r="HA362" s="756" t="s">
        <v>397</v>
      </c>
      <c r="HB362" s="756" t="s">
        <v>397</v>
      </c>
      <c r="HC362" s="756" t="s">
        <v>397</v>
      </c>
      <c r="HD362" s="756" t="s">
        <v>397</v>
      </c>
      <c r="HE362" s="756" t="s">
        <v>397</v>
      </c>
      <c r="HF362" s="756" t="s">
        <v>397</v>
      </c>
      <c r="HG362" s="756" t="s">
        <v>397</v>
      </c>
      <c r="HH362" s="756" t="s">
        <v>397</v>
      </c>
      <c r="HI362" s="756" t="s">
        <v>397</v>
      </c>
      <c r="HJ362" s="756" t="s">
        <v>397</v>
      </c>
      <c r="HK362"/>
      <c r="HL362"/>
      <c r="HM362"/>
      <c r="HN362" s="756" t="str">
        <f t="shared" si="11"/>
        <v>AUTO PRINT</v>
      </c>
      <c r="HO362"/>
      <c r="HP362" s="757" t="s">
        <v>572</v>
      </c>
      <c r="HQ362" s="757" t="s">
        <v>572</v>
      </c>
      <c r="HR362" s="757" t="s">
        <v>572</v>
      </c>
      <c r="HS362"/>
      <c r="HW362" s="758"/>
      <c r="HX362"/>
      <c r="HY362" s="759" t="s">
        <v>572</v>
      </c>
      <c r="HZ362" s="759" t="s">
        <v>572</v>
      </c>
      <c r="IA362" s="759" t="s">
        <v>572</v>
      </c>
      <c r="IC362" s="760" t="s">
        <v>572</v>
      </c>
      <c r="ID362" s="760" t="s">
        <v>572</v>
      </c>
      <c r="IE362" s="760" t="s">
        <v>572</v>
      </c>
      <c r="IF362" s="761" t="s">
        <v>572</v>
      </c>
      <c r="IG362" s="619" t="str">
        <f t="shared" si="12"/>
        <v>IN HOUSE (MANUAL)</v>
      </c>
      <c r="II362" s="761" t="s">
        <v>572</v>
      </c>
      <c r="IK362" s="761" t="str">
        <f>IFERROR(VLOOKUP($M362,#REF!,13,0),"IN HOUSE (MANUAL)")</f>
        <v>IN HOUSE (MANUAL)</v>
      </c>
      <c r="IM362" s="760" t="s">
        <v>572</v>
      </c>
      <c r="IN362" s="760" t="s">
        <v>572</v>
      </c>
      <c r="IO362" s="760" t="s">
        <v>572</v>
      </c>
      <c r="IQ362" s="760" t="s">
        <v>572</v>
      </c>
      <c r="IR362" s="760" t="s">
        <v>572</v>
      </c>
      <c r="IT362" s="760" t="s">
        <v>572</v>
      </c>
      <c r="IV362" s="760" t="s">
        <v>572</v>
      </c>
      <c r="IW362" s="760" t="s">
        <v>572</v>
      </c>
      <c r="IY362" s="760" t="s">
        <v>572</v>
      </c>
      <c r="IZ362" s="760" t="s">
        <v>572</v>
      </c>
      <c r="JB362" s="760" t="s">
        <v>922</v>
      </c>
      <c r="JC362" s="760">
        <v>0</v>
      </c>
      <c r="JE362" s="760" t="s">
        <v>572</v>
      </c>
      <c r="JF362" s="760" t="s">
        <v>572</v>
      </c>
    </row>
    <row r="363" spans="1:266" ht="17.25" customHeight="1" x14ac:dyDescent="0.35">
      <c r="A363" s="618" t="s">
        <v>1207</v>
      </c>
      <c r="B363" s="730">
        <v>116</v>
      </c>
      <c r="C363" s="730" t="s">
        <v>1181</v>
      </c>
      <c r="D363" s="730" t="s">
        <v>1181</v>
      </c>
      <c r="E363" s="730">
        <v>6</v>
      </c>
      <c r="F363" s="731" t="s">
        <v>1094</v>
      </c>
      <c r="G363" s="732">
        <v>1</v>
      </c>
      <c r="H363" s="826">
        <v>46196</v>
      </c>
      <c r="I363" s="730">
        <v>38</v>
      </c>
      <c r="J363" s="730" t="s">
        <v>308</v>
      </c>
      <c r="K363" s="730">
        <v>38</v>
      </c>
      <c r="L363" s="730" t="s">
        <v>1208</v>
      </c>
      <c r="M363" s="735" t="s">
        <v>1207</v>
      </c>
      <c r="N363" s="735">
        <v>0</v>
      </c>
      <c r="O363" s="735" t="s">
        <v>390</v>
      </c>
      <c r="P363" s="735">
        <v>0</v>
      </c>
      <c r="Q363" s="735" t="s">
        <v>390</v>
      </c>
      <c r="R363" s="735" t="s">
        <v>170</v>
      </c>
      <c r="S363" s="735" t="s">
        <v>308</v>
      </c>
      <c r="T363" s="735" t="s">
        <v>819</v>
      </c>
      <c r="U363" s="735">
        <v>411</v>
      </c>
      <c r="V363" s="735" t="s">
        <v>308</v>
      </c>
      <c r="W363" s="735"/>
      <c r="X363" s="735"/>
      <c r="Y363" s="735"/>
      <c r="Z363" s="763"/>
      <c r="AA363" s="735" t="s">
        <v>309</v>
      </c>
      <c r="AB363" s="735" t="s">
        <v>750</v>
      </c>
      <c r="AC363" s="735" t="s">
        <v>656</v>
      </c>
      <c r="AD363" s="735">
        <v>5040</v>
      </c>
      <c r="AE363" s="738">
        <v>5040</v>
      </c>
      <c r="AF363" s="763" t="s">
        <v>390</v>
      </c>
      <c r="AG363" s="765"/>
      <c r="AH363" s="765"/>
      <c r="AI363" s="765" t="s">
        <v>308</v>
      </c>
      <c r="AJ363" s="740">
        <v>20</v>
      </c>
      <c r="AK363" s="766"/>
      <c r="AL363" s="740"/>
      <c r="AM363" s="767">
        <v>0</v>
      </c>
      <c r="AN363" s="767"/>
      <c r="AO363" s="767"/>
      <c r="AP363" s="767"/>
      <c r="AQ363" s="767"/>
      <c r="AR363" s="767"/>
      <c r="AS363" s="767"/>
      <c r="AT363" s="767"/>
      <c r="AU363" s="767"/>
      <c r="AV363" s="767"/>
      <c r="AW363" s="767"/>
      <c r="AX363" s="767"/>
      <c r="AY363" s="767"/>
      <c r="AZ363" s="767"/>
      <c r="BA363" s="767"/>
      <c r="BB363" s="767">
        <v>0</v>
      </c>
      <c r="BC363" s="767">
        <v>0</v>
      </c>
      <c r="BD363" s="767">
        <v>0</v>
      </c>
      <c r="BE363" s="767">
        <v>0</v>
      </c>
      <c r="BF363" s="767">
        <v>0</v>
      </c>
      <c r="BG363" s="767">
        <v>0</v>
      </c>
      <c r="BH363" s="767">
        <v>0</v>
      </c>
      <c r="BI363" s="767">
        <v>0</v>
      </c>
      <c r="BJ363" s="767"/>
      <c r="BK363" s="767">
        <v>0</v>
      </c>
      <c r="BL363" s="767"/>
      <c r="BM363" s="767"/>
      <c r="BN363" s="767" t="s">
        <v>308</v>
      </c>
      <c r="BO363" s="767" t="s">
        <v>308</v>
      </c>
      <c r="BP363" s="767" t="s">
        <v>308</v>
      </c>
      <c r="BQ363" s="767" t="s">
        <v>308</v>
      </c>
      <c r="BR363" s="767"/>
      <c r="BS363" s="767" t="s">
        <v>397</v>
      </c>
      <c r="BT363" s="767"/>
      <c r="BU363" s="767" t="s">
        <v>579</v>
      </c>
      <c r="BV363" s="767"/>
      <c r="BW363" s="767"/>
      <c r="BX363" s="767"/>
      <c r="BY363" s="767"/>
      <c r="BZ363" s="767"/>
      <c r="CA363" s="767"/>
      <c r="CB363" s="767"/>
      <c r="CC363" s="767"/>
      <c r="CD363" s="767"/>
      <c r="CE363" s="767"/>
      <c r="CF363" s="767"/>
      <c r="CG363" s="767"/>
      <c r="CH363" s="767"/>
      <c r="CI363" s="767"/>
      <c r="CJ363" s="767"/>
      <c r="CK363" s="768"/>
      <c r="CL363" s="768" t="s">
        <v>397</v>
      </c>
      <c r="CM363" s="768">
        <v>0</v>
      </c>
      <c r="CN363" s="768">
        <v>39</v>
      </c>
      <c r="CO363" s="768" t="s">
        <v>397</v>
      </c>
      <c r="CP363" s="768">
        <v>39</v>
      </c>
      <c r="CQ363" s="768">
        <v>1352</v>
      </c>
      <c r="CR363" s="735">
        <v>5040</v>
      </c>
      <c r="CS363" s="769"/>
      <c r="CT363" s="745">
        <v>46286</v>
      </c>
      <c r="CU363" s="746" t="s">
        <v>598</v>
      </c>
      <c r="CV363" s="763"/>
      <c r="CW363" s="763"/>
      <c r="CX363" s="860">
        <v>46223</v>
      </c>
      <c r="CY363" s="747">
        <v>0</v>
      </c>
      <c r="CZ363" s="747">
        <v>0</v>
      </c>
      <c r="DA363" s="748">
        <v>0</v>
      </c>
      <c r="DB363" s="748">
        <v>0</v>
      </c>
      <c r="DC363" s="748">
        <v>0</v>
      </c>
      <c r="DD363" s="748" t="s">
        <v>390</v>
      </c>
      <c r="DE363" s="748" t="s">
        <v>397</v>
      </c>
      <c r="DF363" s="748" t="s">
        <v>397</v>
      </c>
      <c r="DG363" s="748" t="s">
        <v>397</v>
      </c>
      <c r="DH363" s="770">
        <v>0</v>
      </c>
      <c r="DI363" s="763" t="s">
        <v>390</v>
      </c>
      <c r="DJ363" s="763" t="s">
        <v>397</v>
      </c>
      <c r="DK363" s="763" t="s">
        <v>390</v>
      </c>
      <c r="DL363" s="763" t="s">
        <v>390</v>
      </c>
      <c r="DM363" s="763">
        <v>46272</v>
      </c>
      <c r="DN363" s="763">
        <v>46272</v>
      </c>
      <c r="DO363" s="771">
        <v>0</v>
      </c>
      <c r="DP363" s="763">
        <v>46283</v>
      </c>
      <c r="DQ363" s="763">
        <v>46283</v>
      </c>
      <c r="DR363" s="763">
        <v>46283</v>
      </c>
      <c r="DS363" s="770">
        <v>46283</v>
      </c>
      <c r="DT363" s="752">
        <v>46283</v>
      </c>
      <c r="DU363" s="753">
        <v>-3</v>
      </c>
      <c r="DV363" s="753" t="s">
        <v>308</v>
      </c>
      <c r="DW363" s="754">
        <v>46273</v>
      </c>
      <c r="DX363" s="755">
        <v>46280</v>
      </c>
      <c r="DY363" s="754" t="e">
        <v>#VALUE!</v>
      </c>
      <c r="DZ363" s="754" t="e">
        <v>#VALUE!</v>
      </c>
      <c r="EA363" s="754"/>
      <c r="EB363" s="754"/>
      <c r="HA363" s="756" t="s">
        <v>397</v>
      </c>
      <c r="HB363" s="756" t="s">
        <v>397</v>
      </c>
      <c r="HC363" s="756" t="s">
        <v>397</v>
      </c>
      <c r="HD363" s="756" t="s">
        <v>397</v>
      </c>
      <c r="HE363" s="756" t="s">
        <v>397</v>
      </c>
      <c r="HF363" s="756" t="s">
        <v>397</v>
      </c>
      <c r="HG363" s="756" t="s">
        <v>397</v>
      </c>
      <c r="HH363" s="756" t="s">
        <v>397</v>
      </c>
      <c r="HI363" s="756" t="s">
        <v>397</v>
      </c>
      <c r="HJ363" s="756" t="s">
        <v>397</v>
      </c>
      <c r="HK363"/>
      <c r="HL363"/>
      <c r="HM363"/>
      <c r="HN363" s="756" t="str">
        <f t="shared" si="11"/>
        <v>AUTO PRINT</v>
      </c>
      <c r="HO363"/>
      <c r="HP363" s="757" t="s">
        <v>572</v>
      </c>
      <c r="HQ363" s="757" t="s">
        <v>572</v>
      </c>
      <c r="HR363" s="757" t="s">
        <v>572</v>
      </c>
      <c r="HS363"/>
      <c r="HW363" s="758"/>
      <c r="HX363"/>
      <c r="HY363" s="759" t="s">
        <v>572</v>
      </c>
      <c r="HZ363" s="759" t="s">
        <v>572</v>
      </c>
      <c r="IA363" s="759" t="s">
        <v>572</v>
      </c>
      <c r="IC363" s="760" t="s">
        <v>572</v>
      </c>
      <c r="ID363" s="760" t="s">
        <v>572</v>
      </c>
      <c r="IE363" s="760" t="s">
        <v>572</v>
      </c>
      <c r="IF363" s="761" t="s">
        <v>572</v>
      </c>
      <c r="IG363" s="619" t="str">
        <f t="shared" si="12"/>
        <v>IN HOUSE (MANUAL)</v>
      </c>
      <c r="II363" s="761" t="s">
        <v>572</v>
      </c>
      <c r="IK363" s="761" t="str">
        <f>IFERROR(VLOOKUP($M363,#REF!,13,0),"IN HOUSE (MANUAL)")</f>
        <v>IN HOUSE (MANUAL)</v>
      </c>
      <c r="IM363" s="760" t="s">
        <v>572</v>
      </c>
      <c r="IN363" s="760" t="s">
        <v>572</v>
      </c>
      <c r="IO363" s="760" t="s">
        <v>572</v>
      </c>
      <c r="IQ363" s="760" t="s">
        <v>572</v>
      </c>
      <c r="IR363" s="760" t="s">
        <v>572</v>
      </c>
      <c r="IT363" s="760" t="s">
        <v>572</v>
      </c>
      <c r="IV363" s="760" t="s">
        <v>572</v>
      </c>
      <c r="IW363" s="760" t="s">
        <v>572</v>
      </c>
      <c r="IY363" s="760" t="s">
        <v>572</v>
      </c>
      <c r="IZ363" s="760" t="s">
        <v>572</v>
      </c>
      <c r="JB363" s="760" t="s">
        <v>922</v>
      </c>
      <c r="JC363" s="760">
        <v>0</v>
      </c>
      <c r="JE363" s="760" t="s">
        <v>572</v>
      </c>
      <c r="JF363" s="760" t="s">
        <v>572</v>
      </c>
    </row>
    <row r="364" spans="1:266" ht="17.25" customHeight="1" x14ac:dyDescent="0.35">
      <c r="A364" s="618" t="s">
        <v>1209</v>
      </c>
      <c r="B364" s="730">
        <v>117</v>
      </c>
      <c r="C364" s="730" t="s">
        <v>1181</v>
      </c>
      <c r="D364" s="730" t="s">
        <v>1181</v>
      </c>
      <c r="E364" s="730">
        <v>6</v>
      </c>
      <c r="F364" s="731" t="s">
        <v>574</v>
      </c>
      <c r="G364" s="732">
        <v>1</v>
      </c>
      <c r="H364" s="826">
        <v>46231</v>
      </c>
      <c r="I364" s="730">
        <v>38</v>
      </c>
      <c r="J364" s="730" t="s">
        <v>308</v>
      </c>
      <c r="K364" s="730">
        <v>39</v>
      </c>
      <c r="L364" s="730" t="s">
        <v>1210</v>
      </c>
      <c r="M364" s="735" t="s">
        <v>1209</v>
      </c>
      <c r="N364" s="735">
        <v>0</v>
      </c>
      <c r="O364" s="735" t="s">
        <v>390</v>
      </c>
      <c r="P364" s="735">
        <v>0</v>
      </c>
      <c r="Q364" s="735" t="s">
        <v>390</v>
      </c>
      <c r="R364" s="735" t="s">
        <v>170</v>
      </c>
      <c r="S364" s="735" t="s">
        <v>308</v>
      </c>
      <c r="T364" s="735" t="s">
        <v>754</v>
      </c>
      <c r="U364" s="735">
        <v>411</v>
      </c>
      <c r="V364" s="735" t="s">
        <v>308</v>
      </c>
      <c r="W364" s="735"/>
      <c r="X364" s="735"/>
      <c r="Y364" s="735"/>
      <c r="Z364" s="862"/>
      <c r="AA364" s="735" t="s">
        <v>309</v>
      </c>
      <c r="AB364" s="735" t="s">
        <v>750</v>
      </c>
      <c r="AC364" s="735" t="s">
        <v>831</v>
      </c>
      <c r="AD364" s="735">
        <v>504</v>
      </c>
      <c r="AE364" s="738">
        <v>504</v>
      </c>
      <c r="AF364" s="763" t="s">
        <v>390</v>
      </c>
      <c r="AG364" s="765"/>
      <c r="AH364" s="765"/>
      <c r="AI364" s="765" t="s">
        <v>308</v>
      </c>
      <c r="AJ364" s="740">
        <v>21</v>
      </c>
      <c r="AK364" s="766"/>
      <c r="AL364" s="740"/>
      <c r="AM364" s="767">
        <v>0</v>
      </c>
      <c r="AN364" s="767"/>
      <c r="AO364" s="767"/>
      <c r="AP364" s="767"/>
      <c r="AQ364" s="767"/>
      <c r="AR364" s="767"/>
      <c r="AS364" s="767"/>
      <c r="AT364" s="767"/>
      <c r="AU364" s="767"/>
      <c r="AV364" s="767"/>
      <c r="AW364" s="767"/>
      <c r="AX364" s="767"/>
      <c r="AY364" s="767"/>
      <c r="AZ364" s="767"/>
      <c r="BA364" s="767"/>
      <c r="BB364" s="767">
        <v>0</v>
      </c>
      <c r="BC364" s="767">
        <v>72</v>
      </c>
      <c r="BD364" s="767">
        <v>0</v>
      </c>
      <c r="BE364" s="767">
        <v>0</v>
      </c>
      <c r="BF364" s="767">
        <v>0</v>
      </c>
      <c r="BG364" s="767">
        <v>0</v>
      </c>
      <c r="BH364" s="767">
        <v>0</v>
      </c>
      <c r="BI364" s="767">
        <v>72</v>
      </c>
      <c r="BJ364" s="767"/>
      <c r="BK364" s="767">
        <v>0</v>
      </c>
      <c r="BL364" s="767"/>
      <c r="BM364" s="767"/>
      <c r="BN364" s="767" t="s">
        <v>308</v>
      </c>
      <c r="BO364" s="767" t="s">
        <v>308</v>
      </c>
      <c r="BP364" s="767" t="s">
        <v>308</v>
      </c>
      <c r="BQ364" s="767" t="s">
        <v>308</v>
      </c>
      <c r="BR364" s="767"/>
      <c r="BS364" s="767" t="s">
        <v>397</v>
      </c>
      <c r="BT364" s="767"/>
      <c r="BU364" s="767" t="s">
        <v>579</v>
      </c>
      <c r="BV364" s="767"/>
      <c r="BW364" s="767"/>
      <c r="BX364" s="767"/>
      <c r="BY364" s="767"/>
      <c r="BZ364" s="767"/>
      <c r="CA364" s="767"/>
      <c r="CB364" s="767"/>
      <c r="CC364" s="767"/>
      <c r="CD364" s="767"/>
      <c r="CE364" s="767"/>
      <c r="CF364" s="767"/>
      <c r="CG364" s="767"/>
      <c r="CH364" s="767"/>
      <c r="CI364" s="767"/>
      <c r="CJ364" s="767"/>
      <c r="CK364" s="768"/>
      <c r="CL364" s="768" t="s">
        <v>397</v>
      </c>
      <c r="CM364" s="768">
        <v>0</v>
      </c>
      <c r="CN364" s="768">
        <v>10</v>
      </c>
      <c r="CO364" s="768" t="s">
        <v>397</v>
      </c>
      <c r="CP364" s="768">
        <v>72</v>
      </c>
      <c r="CQ364" s="768">
        <v>504</v>
      </c>
      <c r="CR364" s="735">
        <v>504</v>
      </c>
      <c r="CS364" s="769"/>
      <c r="CT364" s="745" t="s">
        <v>308</v>
      </c>
      <c r="CU364" s="746" t="s">
        <v>308</v>
      </c>
      <c r="CV364" s="763"/>
      <c r="CW364" s="763"/>
      <c r="CX364" s="860">
        <v>46255</v>
      </c>
      <c r="CY364" s="747">
        <v>0</v>
      </c>
      <c r="CZ364" s="747">
        <v>0</v>
      </c>
      <c r="DA364" s="748">
        <v>0</v>
      </c>
      <c r="DB364" s="748">
        <v>0</v>
      </c>
      <c r="DC364" s="748">
        <v>0</v>
      </c>
      <c r="DD364" s="748" t="s">
        <v>390</v>
      </c>
      <c r="DE364" s="748" t="s">
        <v>397</v>
      </c>
      <c r="DF364" s="748" t="s">
        <v>397</v>
      </c>
      <c r="DG364" s="748" t="s">
        <v>397</v>
      </c>
      <c r="DH364" s="770">
        <v>0</v>
      </c>
      <c r="DI364" s="763" t="s">
        <v>390</v>
      </c>
      <c r="DJ364" s="763" t="s">
        <v>397</v>
      </c>
      <c r="DK364" s="763" t="s">
        <v>390</v>
      </c>
      <c r="DL364" s="763" t="s">
        <v>390</v>
      </c>
      <c r="DM364" s="763">
        <v>46273</v>
      </c>
      <c r="DN364" s="763">
        <v>46273</v>
      </c>
      <c r="DO364" s="771">
        <v>0</v>
      </c>
      <c r="DP364" s="763">
        <v>46290</v>
      </c>
      <c r="DQ364" s="763">
        <v>46290</v>
      </c>
      <c r="DR364" s="763">
        <v>46290</v>
      </c>
      <c r="DS364" s="770">
        <v>46290</v>
      </c>
      <c r="DT364" s="752">
        <v>46290</v>
      </c>
      <c r="DU364" s="753">
        <v>-10</v>
      </c>
      <c r="DV364" s="753" t="s">
        <v>308</v>
      </c>
      <c r="DW364" s="754">
        <v>46280</v>
      </c>
      <c r="DX364" s="755">
        <v>46280</v>
      </c>
      <c r="DY364" s="754" t="e">
        <v>#VALUE!</v>
      </c>
      <c r="DZ364" s="754" t="e">
        <v>#VALUE!</v>
      </c>
      <c r="EA364" s="754"/>
      <c r="EB364" s="754"/>
      <c r="HA364" s="756" t="s">
        <v>397</v>
      </c>
      <c r="HB364" s="756" t="s">
        <v>397</v>
      </c>
      <c r="HC364" s="756" t="s">
        <v>397</v>
      </c>
      <c r="HD364" s="756" t="s">
        <v>397</v>
      </c>
      <c r="HE364" s="756" t="s">
        <v>397</v>
      </c>
      <c r="HF364" s="756" t="s">
        <v>397</v>
      </c>
      <c r="HG364" s="756" t="s">
        <v>397</v>
      </c>
      <c r="HH364" s="756" t="s">
        <v>397</v>
      </c>
      <c r="HI364" s="756" t="s">
        <v>397</v>
      </c>
      <c r="HJ364" s="756" t="s">
        <v>397</v>
      </c>
      <c r="HK364"/>
      <c r="HL364"/>
      <c r="HM364"/>
      <c r="HN364" s="756" t="str">
        <f t="shared" si="11"/>
        <v>AUTO PRINT</v>
      </c>
      <c r="HO364"/>
      <c r="HP364" s="757" t="s">
        <v>572</v>
      </c>
      <c r="HQ364" s="757" t="s">
        <v>572</v>
      </c>
      <c r="HR364" s="757" t="s">
        <v>572</v>
      </c>
      <c r="HS364"/>
      <c r="HW364" s="758"/>
      <c r="HX364"/>
      <c r="HY364" s="759" t="s">
        <v>572</v>
      </c>
      <c r="HZ364" s="759" t="s">
        <v>572</v>
      </c>
      <c r="IA364" s="759" t="s">
        <v>572</v>
      </c>
      <c r="IC364" s="760" t="s">
        <v>572</v>
      </c>
      <c r="ID364" s="760" t="s">
        <v>572</v>
      </c>
      <c r="IE364" s="760" t="s">
        <v>572</v>
      </c>
      <c r="IF364" s="761" t="s">
        <v>572</v>
      </c>
      <c r="IG364" s="619" t="str">
        <f t="shared" si="12"/>
        <v>IN HOUSE (MANUAL)</v>
      </c>
      <c r="II364" s="761" t="s">
        <v>572</v>
      </c>
      <c r="IK364" s="761" t="str">
        <f>IFERROR(VLOOKUP($M364,#REF!,13,0),"IN HOUSE (MANUAL)")</f>
        <v>IN HOUSE (MANUAL)</v>
      </c>
      <c r="IM364" s="760" t="s">
        <v>572</v>
      </c>
      <c r="IN364" s="760" t="s">
        <v>572</v>
      </c>
      <c r="IO364" s="760" t="s">
        <v>572</v>
      </c>
      <c r="IQ364" s="760" t="s">
        <v>572</v>
      </c>
      <c r="IR364" s="760" t="s">
        <v>572</v>
      </c>
      <c r="IT364" s="760" t="s">
        <v>572</v>
      </c>
      <c r="IV364" s="760" t="s">
        <v>572</v>
      </c>
      <c r="IW364" s="760" t="s">
        <v>572</v>
      </c>
      <c r="IY364" s="760" t="s">
        <v>572</v>
      </c>
      <c r="IZ364" s="760" t="s">
        <v>572</v>
      </c>
      <c r="JB364" s="760" t="s">
        <v>922</v>
      </c>
      <c r="JC364" s="760">
        <v>10</v>
      </c>
      <c r="JE364" s="760" t="s">
        <v>572</v>
      </c>
      <c r="JF364" s="760" t="s">
        <v>572</v>
      </c>
    </row>
    <row r="365" spans="1:266" ht="17.25" customHeight="1" x14ac:dyDescent="0.35">
      <c r="A365" s="618" t="s">
        <v>1211</v>
      </c>
      <c r="B365" s="730">
        <v>118</v>
      </c>
      <c r="C365" s="730" t="s">
        <v>1181</v>
      </c>
      <c r="D365" s="730" t="s">
        <v>1181</v>
      </c>
      <c r="E365" s="730">
        <v>6</v>
      </c>
      <c r="F365" s="731" t="s">
        <v>574</v>
      </c>
      <c r="G365" s="732">
        <v>1</v>
      </c>
      <c r="H365" s="733">
        <v>46238</v>
      </c>
      <c r="I365" s="730">
        <v>38</v>
      </c>
      <c r="J365" s="730" t="s">
        <v>308</v>
      </c>
      <c r="K365" s="730">
        <v>40</v>
      </c>
      <c r="L365" s="730" t="s">
        <v>1212</v>
      </c>
      <c r="M365" s="772" t="s">
        <v>1211</v>
      </c>
      <c r="N365" s="772">
        <v>0</v>
      </c>
      <c r="O365" s="772" t="s">
        <v>390</v>
      </c>
      <c r="P365" s="772">
        <v>0</v>
      </c>
      <c r="Q365" s="772" t="s">
        <v>390</v>
      </c>
      <c r="R365" s="772" t="s">
        <v>170</v>
      </c>
      <c r="S365" s="772" t="s">
        <v>308</v>
      </c>
      <c r="T365" s="772" t="s">
        <v>775</v>
      </c>
      <c r="U365" s="772">
        <v>411</v>
      </c>
      <c r="V365" s="772" t="s">
        <v>308</v>
      </c>
      <c r="W365" s="772"/>
      <c r="X365" s="772"/>
      <c r="Y365" s="772"/>
      <c r="Z365" s="886"/>
      <c r="AA365" s="772" t="s">
        <v>157</v>
      </c>
      <c r="AB365" s="772" t="s">
        <v>1197</v>
      </c>
      <c r="AC365" s="772" t="s">
        <v>885</v>
      </c>
      <c r="AD365" s="772">
        <v>480</v>
      </c>
      <c r="AE365" s="775">
        <v>480</v>
      </c>
      <c r="AF365" s="776">
        <v>46272</v>
      </c>
      <c r="AG365" s="777"/>
      <c r="AH365" s="777"/>
      <c r="AI365" s="777" t="s">
        <v>308</v>
      </c>
      <c r="AJ365" s="778">
        <v>22</v>
      </c>
      <c r="AK365" s="779"/>
      <c r="AL365" s="778"/>
      <c r="AM365" s="780">
        <v>0</v>
      </c>
      <c r="AN365" s="780"/>
      <c r="AO365" s="780"/>
      <c r="AP365" s="780"/>
      <c r="AQ365" s="780"/>
      <c r="AR365" s="780"/>
      <c r="AS365" s="780"/>
      <c r="AT365" s="780"/>
      <c r="AU365" s="780"/>
      <c r="AV365" s="780"/>
      <c r="AW365" s="780"/>
      <c r="AX365" s="780"/>
      <c r="AY365" s="780"/>
      <c r="AZ365" s="780"/>
      <c r="BA365" s="780"/>
      <c r="BB365" s="780">
        <v>0</v>
      </c>
      <c r="BC365" s="780">
        <v>138</v>
      </c>
      <c r="BD365" s="780">
        <v>0</v>
      </c>
      <c r="BE365" s="780">
        <v>0</v>
      </c>
      <c r="BF365" s="780">
        <v>0</v>
      </c>
      <c r="BG365" s="780">
        <v>0</v>
      </c>
      <c r="BH365" s="780">
        <v>0</v>
      </c>
      <c r="BI365" s="780">
        <v>138</v>
      </c>
      <c r="BJ365" s="780"/>
      <c r="BK365" s="780">
        <v>0</v>
      </c>
      <c r="BL365" s="780"/>
      <c r="BM365" s="780"/>
      <c r="BN365" s="780" t="s">
        <v>308</v>
      </c>
      <c r="BO365" s="780" t="s">
        <v>308</v>
      </c>
      <c r="BP365" s="780" t="s">
        <v>308</v>
      </c>
      <c r="BQ365" s="780" t="s">
        <v>308</v>
      </c>
      <c r="BR365" s="780"/>
      <c r="BS365" s="780" t="s">
        <v>397</v>
      </c>
      <c r="BT365" s="780"/>
      <c r="BU365" s="780" t="s">
        <v>579</v>
      </c>
      <c r="BV365" s="780"/>
      <c r="BW365" s="780"/>
      <c r="BX365" s="780"/>
      <c r="BY365" s="780"/>
      <c r="BZ365" s="780"/>
      <c r="CA365" s="780"/>
      <c r="CB365" s="780"/>
      <c r="CC365" s="780"/>
      <c r="CD365" s="780"/>
      <c r="CE365" s="780"/>
      <c r="CF365" s="780"/>
      <c r="CG365" s="780"/>
      <c r="CH365" s="780"/>
      <c r="CI365" s="780"/>
      <c r="CJ365" s="780"/>
      <c r="CK365" s="773"/>
      <c r="CL365" s="773" t="s">
        <v>397</v>
      </c>
      <c r="CM365" s="773">
        <v>0</v>
      </c>
      <c r="CN365" s="773">
        <v>480</v>
      </c>
      <c r="CO365" s="773" t="s">
        <v>397</v>
      </c>
      <c r="CP365" s="773">
        <v>480</v>
      </c>
      <c r="CQ365" s="773">
        <v>480</v>
      </c>
      <c r="CR365" s="772">
        <v>480</v>
      </c>
      <c r="CS365" s="781"/>
      <c r="CT365" s="782" t="s">
        <v>308</v>
      </c>
      <c r="CU365" s="783" t="s">
        <v>308</v>
      </c>
      <c r="CV365" s="774"/>
      <c r="CW365" s="774"/>
      <c r="CX365" s="782">
        <v>46263</v>
      </c>
      <c r="CY365" s="784" t="s">
        <v>797</v>
      </c>
      <c r="CZ365" s="784" t="s">
        <v>308</v>
      </c>
      <c r="DA365" s="785">
        <v>46269</v>
      </c>
      <c r="DB365" s="785" t="s">
        <v>633</v>
      </c>
      <c r="DC365" s="785" t="s">
        <v>634</v>
      </c>
      <c r="DD365" s="785" t="s">
        <v>390</v>
      </c>
      <c r="DE365" s="785" t="s">
        <v>397</v>
      </c>
      <c r="DF365" s="785" t="s">
        <v>397</v>
      </c>
      <c r="DG365" s="785" t="s">
        <v>397</v>
      </c>
      <c r="DH365" s="786">
        <v>0</v>
      </c>
      <c r="DI365" s="774" t="s">
        <v>390</v>
      </c>
      <c r="DJ365" s="774" t="s">
        <v>397</v>
      </c>
      <c r="DK365" s="774">
        <v>46272</v>
      </c>
      <c r="DL365" s="774" t="s">
        <v>390</v>
      </c>
      <c r="DM365" s="774">
        <v>46274</v>
      </c>
      <c r="DN365" s="774">
        <v>46274</v>
      </c>
      <c r="DO365" s="787" t="s">
        <v>308</v>
      </c>
      <c r="DP365" s="774">
        <v>46297</v>
      </c>
      <c r="DQ365" s="776">
        <v>46297</v>
      </c>
      <c r="DR365" s="774">
        <v>46297</v>
      </c>
      <c r="DS365" s="786">
        <v>46297</v>
      </c>
      <c r="DT365" s="752">
        <v>46297</v>
      </c>
      <c r="DU365" s="753">
        <v>-16</v>
      </c>
      <c r="DV365" s="753" t="s">
        <v>308</v>
      </c>
      <c r="DW365" s="754">
        <v>46280</v>
      </c>
      <c r="DX365" s="755">
        <v>46281</v>
      </c>
      <c r="DY365" s="754" t="e">
        <v>#VALUE!</v>
      </c>
      <c r="DZ365" s="754" t="e">
        <v>#VALUE!</v>
      </c>
      <c r="EA365" s="754"/>
      <c r="EB365" s="754"/>
      <c r="HA365" s="756" t="s">
        <v>397</v>
      </c>
      <c r="HB365" s="756" t="s">
        <v>397</v>
      </c>
      <c r="HC365" s="756" t="s">
        <v>397</v>
      </c>
      <c r="HD365" s="756" t="s">
        <v>397</v>
      </c>
      <c r="HE365" s="756" t="s">
        <v>397</v>
      </c>
      <c r="HF365" s="756" t="s">
        <v>397</v>
      </c>
      <c r="HG365" s="756" t="s">
        <v>397</v>
      </c>
      <c r="HH365" s="756" t="s">
        <v>397</v>
      </c>
      <c r="HI365" s="756" t="s">
        <v>397</v>
      </c>
      <c r="HJ365" s="756" t="s">
        <v>397</v>
      </c>
      <c r="HK365"/>
      <c r="HL365"/>
      <c r="HM365"/>
      <c r="HN365" s="756" t="str">
        <f t="shared" si="11"/>
        <v>AUTO PRINT</v>
      </c>
      <c r="HO365"/>
      <c r="HP365" s="757" t="s">
        <v>572</v>
      </c>
      <c r="HQ365" s="757" t="s">
        <v>572</v>
      </c>
      <c r="HR365" s="757" t="s">
        <v>572</v>
      </c>
      <c r="HS365"/>
      <c r="HW365" s="758"/>
      <c r="HX365"/>
      <c r="HY365" s="759" t="s">
        <v>572</v>
      </c>
      <c r="HZ365" s="759" t="s">
        <v>572</v>
      </c>
      <c r="IA365" s="759" t="s">
        <v>572</v>
      </c>
      <c r="IC365" s="760" t="s">
        <v>572</v>
      </c>
      <c r="ID365" s="760" t="s">
        <v>572</v>
      </c>
      <c r="IE365" s="760" t="s">
        <v>572</v>
      </c>
      <c r="IF365" s="761" t="s">
        <v>572</v>
      </c>
      <c r="IG365" s="619" t="str">
        <f t="shared" si="12"/>
        <v>IN HOUSE (MANUAL)</v>
      </c>
      <c r="II365" s="761" t="s">
        <v>572</v>
      </c>
      <c r="IK365" s="761" t="str">
        <f>IFERROR(VLOOKUP($M365,#REF!,13,0),"IN HOUSE (MANUAL)")</f>
        <v>IN HOUSE (MANUAL)</v>
      </c>
      <c r="IM365" s="760" t="s">
        <v>572</v>
      </c>
      <c r="IN365" s="760" t="s">
        <v>572</v>
      </c>
      <c r="IO365" s="760" t="s">
        <v>572</v>
      </c>
      <c r="IQ365" s="760" t="s">
        <v>572</v>
      </c>
      <c r="IR365" s="760" t="s">
        <v>572</v>
      </c>
      <c r="IT365" s="760" t="s">
        <v>572</v>
      </c>
      <c r="IV365" s="760" t="s">
        <v>572</v>
      </c>
      <c r="IW365" s="760" t="s">
        <v>572</v>
      </c>
      <c r="IY365" s="760" t="s">
        <v>572</v>
      </c>
      <c r="IZ365" s="760" t="s">
        <v>572</v>
      </c>
      <c r="JB365" s="760" t="s">
        <v>922</v>
      </c>
      <c r="JC365" s="760">
        <v>480</v>
      </c>
      <c r="JE365" s="760" t="s">
        <v>572</v>
      </c>
      <c r="JF365" s="760" t="s">
        <v>572</v>
      </c>
    </row>
    <row r="366" spans="1:266" ht="17.25" customHeight="1" x14ac:dyDescent="0.35">
      <c r="A366" s="618" t="s">
        <v>1213</v>
      </c>
      <c r="B366" s="730">
        <v>119</v>
      </c>
      <c r="C366" s="730" t="s">
        <v>1181</v>
      </c>
      <c r="D366" s="730" t="s">
        <v>1181</v>
      </c>
      <c r="E366" s="730">
        <v>6</v>
      </c>
      <c r="F366" s="731" t="s">
        <v>574</v>
      </c>
      <c r="G366" s="732">
        <v>1</v>
      </c>
      <c r="H366" s="826">
        <v>46238</v>
      </c>
      <c r="I366" s="730">
        <v>38</v>
      </c>
      <c r="J366" s="730" t="s">
        <v>308</v>
      </c>
      <c r="K366" s="730">
        <v>40</v>
      </c>
      <c r="L366" s="730" t="s">
        <v>1214</v>
      </c>
      <c r="M366" s="772" t="s">
        <v>1213</v>
      </c>
      <c r="N366" s="772">
        <v>0</v>
      </c>
      <c r="O366" s="772" t="s">
        <v>390</v>
      </c>
      <c r="P366" s="772">
        <v>0</v>
      </c>
      <c r="Q366" s="772" t="s">
        <v>390</v>
      </c>
      <c r="R366" s="772" t="s">
        <v>170</v>
      </c>
      <c r="S366" s="772" t="s">
        <v>308</v>
      </c>
      <c r="T366" s="772" t="s">
        <v>775</v>
      </c>
      <c r="U366" s="772">
        <v>411</v>
      </c>
      <c r="V366" s="772" t="s">
        <v>308</v>
      </c>
      <c r="W366" s="772"/>
      <c r="X366" s="772"/>
      <c r="Y366" s="772"/>
      <c r="Z366" s="886"/>
      <c r="AA366" s="772" t="s">
        <v>157</v>
      </c>
      <c r="AB366" s="772" t="s">
        <v>1197</v>
      </c>
      <c r="AC366" s="772" t="s">
        <v>822</v>
      </c>
      <c r="AD366" s="772">
        <v>240</v>
      </c>
      <c r="AE366" s="864">
        <v>240</v>
      </c>
      <c r="AF366" s="774">
        <v>46272</v>
      </c>
      <c r="AG366" s="777"/>
      <c r="AH366" s="777"/>
      <c r="AI366" s="777" t="s">
        <v>308</v>
      </c>
      <c r="AJ366" s="778">
        <v>23</v>
      </c>
      <c r="AK366" s="779"/>
      <c r="AL366" s="778"/>
      <c r="AM366" s="780">
        <v>0</v>
      </c>
      <c r="AN366" s="780"/>
      <c r="AO366" s="780"/>
      <c r="AP366" s="780"/>
      <c r="AQ366" s="780"/>
      <c r="AR366" s="780"/>
      <c r="AS366" s="780"/>
      <c r="AT366" s="780"/>
      <c r="AU366" s="780"/>
      <c r="AV366" s="780"/>
      <c r="AW366" s="780"/>
      <c r="AX366" s="780"/>
      <c r="AY366" s="780"/>
      <c r="AZ366" s="780"/>
      <c r="BA366" s="780"/>
      <c r="BB366" s="780">
        <v>0</v>
      </c>
      <c r="BC366" s="780">
        <v>18</v>
      </c>
      <c r="BD366" s="780">
        <v>0</v>
      </c>
      <c r="BE366" s="780">
        <v>0</v>
      </c>
      <c r="BF366" s="780">
        <v>0</v>
      </c>
      <c r="BG366" s="780">
        <v>0</v>
      </c>
      <c r="BH366" s="780">
        <v>0</v>
      </c>
      <c r="BI366" s="780">
        <v>18</v>
      </c>
      <c r="BJ366" s="780"/>
      <c r="BK366" s="780">
        <v>0</v>
      </c>
      <c r="BL366" s="780"/>
      <c r="BM366" s="780"/>
      <c r="BN366" s="780" t="s">
        <v>308</v>
      </c>
      <c r="BO366" s="780" t="s">
        <v>308</v>
      </c>
      <c r="BP366" s="780" t="s">
        <v>308</v>
      </c>
      <c r="BQ366" s="780" t="s">
        <v>308</v>
      </c>
      <c r="BR366" s="780"/>
      <c r="BS366" s="780" t="s">
        <v>397</v>
      </c>
      <c r="BT366" s="780"/>
      <c r="BU366" s="780" t="s">
        <v>579</v>
      </c>
      <c r="BV366" s="780"/>
      <c r="BW366" s="780"/>
      <c r="BX366" s="780"/>
      <c r="BY366" s="780"/>
      <c r="BZ366" s="780"/>
      <c r="CA366" s="780"/>
      <c r="CB366" s="780"/>
      <c r="CC366" s="780"/>
      <c r="CD366" s="780"/>
      <c r="CE366" s="780"/>
      <c r="CF366" s="780"/>
      <c r="CG366" s="780"/>
      <c r="CH366" s="780"/>
      <c r="CI366" s="780"/>
      <c r="CJ366" s="780"/>
      <c r="CK366" s="867"/>
      <c r="CL366" s="867" t="s">
        <v>397</v>
      </c>
      <c r="CM366" s="867">
        <v>0</v>
      </c>
      <c r="CN366" s="867">
        <v>240</v>
      </c>
      <c r="CO366" s="867" t="s">
        <v>397</v>
      </c>
      <c r="CP366" s="867">
        <v>240</v>
      </c>
      <c r="CQ366" s="867">
        <v>240</v>
      </c>
      <c r="CR366" s="868">
        <v>240</v>
      </c>
      <c r="CS366" s="781"/>
      <c r="CT366" s="782" t="s">
        <v>308</v>
      </c>
      <c r="CU366" s="783" t="s">
        <v>308</v>
      </c>
      <c r="CV366" s="774"/>
      <c r="CW366" s="774"/>
      <c r="CX366" s="865">
        <v>46263</v>
      </c>
      <c r="CY366" s="784" t="s">
        <v>797</v>
      </c>
      <c r="CZ366" s="784" t="s">
        <v>308</v>
      </c>
      <c r="DA366" s="785">
        <v>46269</v>
      </c>
      <c r="DB366" s="785" t="s">
        <v>633</v>
      </c>
      <c r="DC366" s="785" t="s">
        <v>634</v>
      </c>
      <c r="DD366" s="785" t="s">
        <v>390</v>
      </c>
      <c r="DE366" s="785" t="s">
        <v>397</v>
      </c>
      <c r="DF366" s="785" t="s">
        <v>397</v>
      </c>
      <c r="DG366" s="785" t="s">
        <v>397</v>
      </c>
      <c r="DH366" s="786">
        <v>0</v>
      </c>
      <c r="DI366" s="774" t="s">
        <v>390</v>
      </c>
      <c r="DJ366" s="774" t="s">
        <v>397</v>
      </c>
      <c r="DK366" s="774">
        <v>46272</v>
      </c>
      <c r="DL366" s="774">
        <v>46272</v>
      </c>
      <c r="DM366" s="774">
        <v>46275</v>
      </c>
      <c r="DN366" s="774">
        <v>46275</v>
      </c>
      <c r="DO366" s="787" t="s">
        <v>308</v>
      </c>
      <c r="DP366" s="776">
        <v>46297</v>
      </c>
      <c r="DQ366" s="776">
        <v>46297</v>
      </c>
      <c r="DR366" s="776">
        <v>46297</v>
      </c>
      <c r="DS366" s="786">
        <v>46297</v>
      </c>
      <c r="DT366" s="752">
        <v>46297</v>
      </c>
      <c r="DU366" s="753">
        <v>-16</v>
      </c>
      <c r="DV366" s="753" t="s">
        <v>308</v>
      </c>
      <c r="DW366" s="754">
        <v>46281</v>
      </c>
      <c r="DX366" s="755">
        <v>46281</v>
      </c>
      <c r="DY366" s="754" t="e">
        <v>#VALUE!</v>
      </c>
      <c r="DZ366" s="754" t="e">
        <v>#VALUE!</v>
      </c>
      <c r="EA366" s="754"/>
      <c r="EB366" s="754"/>
      <c r="HA366" s="756" t="s">
        <v>397</v>
      </c>
      <c r="HB366" s="756" t="s">
        <v>397</v>
      </c>
      <c r="HC366" s="756" t="s">
        <v>397</v>
      </c>
      <c r="HD366" s="756" t="s">
        <v>397</v>
      </c>
      <c r="HE366" s="756" t="s">
        <v>397</v>
      </c>
      <c r="HF366" s="756" t="s">
        <v>397</v>
      </c>
      <c r="HG366" s="756" t="s">
        <v>397</v>
      </c>
      <c r="HH366" s="756" t="s">
        <v>397</v>
      </c>
      <c r="HI366" s="756" t="s">
        <v>397</v>
      </c>
      <c r="HJ366" s="756" t="s">
        <v>397</v>
      </c>
      <c r="HK366"/>
      <c r="HL366"/>
      <c r="HM366"/>
      <c r="HN366" s="756" t="str">
        <f t="shared" si="11"/>
        <v>AUTO PRINT</v>
      </c>
      <c r="HO366"/>
      <c r="HP366" s="757" t="s">
        <v>572</v>
      </c>
      <c r="HQ366" s="757" t="s">
        <v>572</v>
      </c>
      <c r="HR366" s="757" t="s">
        <v>572</v>
      </c>
      <c r="HS366"/>
      <c r="HW366" s="758"/>
      <c r="HX366"/>
      <c r="HY366" s="759" t="s">
        <v>572</v>
      </c>
      <c r="HZ366" s="759" t="s">
        <v>572</v>
      </c>
      <c r="IA366" s="759" t="s">
        <v>572</v>
      </c>
      <c r="IC366" s="760" t="s">
        <v>572</v>
      </c>
      <c r="ID366" s="760" t="s">
        <v>572</v>
      </c>
      <c r="IE366" s="760" t="s">
        <v>572</v>
      </c>
      <c r="IF366" s="761" t="s">
        <v>572</v>
      </c>
      <c r="IG366" s="619" t="str">
        <f t="shared" si="12"/>
        <v>IN HOUSE (MANUAL)</v>
      </c>
      <c r="II366" s="761" t="s">
        <v>572</v>
      </c>
      <c r="IK366" s="761" t="str">
        <f>IFERROR(VLOOKUP($M366,#REF!,13,0),"IN HOUSE (MANUAL)")</f>
        <v>IN HOUSE (MANUAL)</v>
      </c>
      <c r="IM366" s="760" t="s">
        <v>572</v>
      </c>
      <c r="IN366" s="760" t="s">
        <v>572</v>
      </c>
      <c r="IO366" s="760" t="s">
        <v>572</v>
      </c>
      <c r="IQ366" s="760" t="s">
        <v>572</v>
      </c>
      <c r="IR366" s="760" t="s">
        <v>572</v>
      </c>
      <c r="IT366" s="760" t="s">
        <v>572</v>
      </c>
      <c r="IV366" s="760" t="s">
        <v>572</v>
      </c>
      <c r="IW366" s="760" t="s">
        <v>572</v>
      </c>
      <c r="IY366" s="760" t="s">
        <v>572</v>
      </c>
      <c r="IZ366" s="760" t="s">
        <v>572</v>
      </c>
      <c r="JB366" s="760" t="s">
        <v>922</v>
      </c>
      <c r="JC366" s="760">
        <v>240</v>
      </c>
      <c r="JE366" s="760" t="s">
        <v>572</v>
      </c>
      <c r="JF366" s="760" t="s">
        <v>572</v>
      </c>
    </row>
    <row r="367" spans="1:266" ht="17.25" customHeight="1" x14ac:dyDescent="0.35">
      <c r="A367" s="618" t="s">
        <v>1215</v>
      </c>
      <c r="B367" s="730">
        <v>120</v>
      </c>
      <c r="C367" s="730" t="s">
        <v>1181</v>
      </c>
      <c r="D367" s="730" t="s">
        <v>1181</v>
      </c>
      <c r="E367" s="730">
        <v>6</v>
      </c>
      <c r="F367" s="731" t="s">
        <v>574</v>
      </c>
      <c r="G367" s="732">
        <v>1</v>
      </c>
      <c r="H367" s="826">
        <v>46238</v>
      </c>
      <c r="I367" s="730">
        <v>38</v>
      </c>
      <c r="J367" s="730" t="s">
        <v>308</v>
      </c>
      <c r="K367" s="730">
        <v>40</v>
      </c>
      <c r="L367" s="730" t="s">
        <v>1216</v>
      </c>
      <c r="M367" s="772" t="s">
        <v>1215</v>
      </c>
      <c r="N367" s="772">
        <v>0</v>
      </c>
      <c r="O367" s="772" t="s">
        <v>390</v>
      </c>
      <c r="P367" s="772">
        <v>0</v>
      </c>
      <c r="Q367" s="772" t="s">
        <v>390</v>
      </c>
      <c r="R367" s="772" t="s">
        <v>170</v>
      </c>
      <c r="S367" s="772" t="s">
        <v>308</v>
      </c>
      <c r="T367" s="772" t="s">
        <v>772</v>
      </c>
      <c r="U367" s="772">
        <v>411</v>
      </c>
      <c r="V367" s="772" t="s">
        <v>308</v>
      </c>
      <c r="W367" s="772"/>
      <c r="X367" s="772"/>
      <c r="Y367" s="772"/>
      <c r="Z367" s="886"/>
      <c r="AA367" s="772" t="s">
        <v>157</v>
      </c>
      <c r="AB367" s="772" t="s">
        <v>1197</v>
      </c>
      <c r="AC367" s="772" t="s">
        <v>751</v>
      </c>
      <c r="AD367" s="772">
        <v>222</v>
      </c>
      <c r="AE367" s="864">
        <v>222</v>
      </c>
      <c r="AF367" s="774">
        <v>46272</v>
      </c>
      <c r="AG367" s="777"/>
      <c r="AH367" s="777"/>
      <c r="AI367" s="777" t="s">
        <v>625</v>
      </c>
      <c r="AJ367" s="778">
        <v>24</v>
      </c>
      <c r="AK367" s="779"/>
      <c r="AL367" s="778"/>
      <c r="AM367" s="780">
        <v>0</v>
      </c>
      <c r="AN367" s="780"/>
      <c r="AO367" s="780"/>
      <c r="AP367" s="780"/>
      <c r="AQ367" s="780"/>
      <c r="AR367" s="780"/>
      <c r="AS367" s="780"/>
      <c r="AT367" s="780"/>
      <c r="AU367" s="780"/>
      <c r="AV367" s="780"/>
      <c r="AW367" s="780"/>
      <c r="AX367" s="780"/>
      <c r="AY367" s="780"/>
      <c r="AZ367" s="780"/>
      <c r="BA367" s="780"/>
      <c r="BB367" s="780">
        <v>0</v>
      </c>
      <c r="BC367" s="780">
        <v>30</v>
      </c>
      <c r="BD367" s="780">
        <v>0</v>
      </c>
      <c r="BE367" s="780">
        <v>0</v>
      </c>
      <c r="BF367" s="780">
        <v>0</v>
      </c>
      <c r="BG367" s="780">
        <v>0</v>
      </c>
      <c r="BH367" s="780">
        <v>0</v>
      </c>
      <c r="BI367" s="780">
        <v>30</v>
      </c>
      <c r="BJ367" s="780"/>
      <c r="BK367" s="780">
        <v>0</v>
      </c>
      <c r="BL367" s="780"/>
      <c r="BM367" s="780"/>
      <c r="BN367" s="780" t="s">
        <v>308</v>
      </c>
      <c r="BO367" s="780" t="s">
        <v>308</v>
      </c>
      <c r="BP367" s="780" t="s">
        <v>308</v>
      </c>
      <c r="BQ367" s="780" t="s">
        <v>308</v>
      </c>
      <c r="BR367" s="780"/>
      <c r="BS367" s="780" t="s">
        <v>397</v>
      </c>
      <c r="BT367" s="780"/>
      <c r="BU367" s="780" t="s">
        <v>579</v>
      </c>
      <c r="BV367" s="780"/>
      <c r="BW367" s="780"/>
      <c r="BX367" s="780"/>
      <c r="BY367" s="780"/>
      <c r="BZ367" s="780"/>
      <c r="CA367" s="780"/>
      <c r="CB367" s="780"/>
      <c r="CC367" s="780"/>
      <c r="CD367" s="780"/>
      <c r="CE367" s="780"/>
      <c r="CF367" s="780"/>
      <c r="CG367" s="780"/>
      <c r="CH367" s="780"/>
      <c r="CI367" s="780"/>
      <c r="CJ367" s="780"/>
      <c r="CK367" s="773"/>
      <c r="CL367" s="773" t="s">
        <v>397</v>
      </c>
      <c r="CM367" s="773">
        <v>0</v>
      </c>
      <c r="CN367" s="773">
        <v>222</v>
      </c>
      <c r="CO367" s="773" t="s">
        <v>397</v>
      </c>
      <c r="CP367" s="773">
        <v>222</v>
      </c>
      <c r="CQ367" s="867">
        <v>222</v>
      </c>
      <c r="CR367" s="868">
        <v>222</v>
      </c>
      <c r="CS367" s="781"/>
      <c r="CT367" s="782" t="s">
        <v>308</v>
      </c>
      <c r="CU367" s="783" t="s">
        <v>308</v>
      </c>
      <c r="CV367" s="774"/>
      <c r="CW367" s="774"/>
      <c r="CX367" s="865">
        <v>46263</v>
      </c>
      <c r="CY367" s="784" t="s">
        <v>797</v>
      </c>
      <c r="CZ367" s="784" t="s">
        <v>308</v>
      </c>
      <c r="DA367" s="785">
        <v>46269</v>
      </c>
      <c r="DB367" s="785" t="s">
        <v>633</v>
      </c>
      <c r="DC367" s="785" t="s">
        <v>634</v>
      </c>
      <c r="DD367" s="785" t="s">
        <v>390</v>
      </c>
      <c r="DE367" s="785" t="s">
        <v>397</v>
      </c>
      <c r="DF367" s="785" t="s">
        <v>397</v>
      </c>
      <c r="DG367" s="785" t="s">
        <v>397</v>
      </c>
      <c r="DH367" s="786">
        <v>0</v>
      </c>
      <c r="DI367" s="774" t="s">
        <v>390</v>
      </c>
      <c r="DJ367" s="774" t="s">
        <v>397</v>
      </c>
      <c r="DK367" s="774">
        <v>46272</v>
      </c>
      <c r="DL367" s="774" t="s">
        <v>390</v>
      </c>
      <c r="DM367" s="774">
        <v>46275</v>
      </c>
      <c r="DN367" s="774">
        <v>46275</v>
      </c>
      <c r="DO367" s="787" t="s">
        <v>308</v>
      </c>
      <c r="DP367" s="774">
        <v>46297</v>
      </c>
      <c r="DQ367" s="774">
        <v>46315</v>
      </c>
      <c r="DR367" s="774">
        <v>46315</v>
      </c>
      <c r="DS367" s="786">
        <v>46297</v>
      </c>
      <c r="DT367" s="752">
        <v>46315</v>
      </c>
      <c r="DU367" s="753">
        <v>-16</v>
      </c>
      <c r="DV367" s="753" t="s">
        <v>308</v>
      </c>
      <c r="DW367" s="754">
        <v>46281</v>
      </c>
      <c r="DX367" s="755">
        <v>46281</v>
      </c>
      <c r="DY367" s="754" t="e">
        <v>#VALUE!</v>
      </c>
      <c r="DZ367" s="754" t="e">
        <v>#VALUE!</v>
      </c>
      <c r="EA367" s="754"/>
      <c r="EB367" s="754"/>
      <c r="HA367" s="756" t="s">
        <v>397</v>
      </c>
      <c r="HB367" s="756" t="s">
        <v>397</v>
      </c>
      <c r="HC367" s="756" t="s">
        <v>397</v>
      </c>
      <c r="HD367" s="756" t="s">
        <v>397</v>
      </c>
      <c r="HE367" s="756" t="s">
        <v>397</v>
      </c>
      <c r="HF367" s="756" t="s">
        <v>397</v>
      </c>
      <c r="HG367" s="756" t="s">
        <v>397</v>
      </c>
      <c r="HH367" s="756" t="s">
        <v>397</v>
      </c>
      <c r="HI367" s="756" t="s">
        <v>397</v>
      </c>
      <c r="HJ367" s="756" t="s">
        <v>397</v>
      </c>
      <c r="HK367"/>
      <c r="HL367"/>
      <c r="HM367"/>
      <c r="HN367" s="756" t="str">
        <f t="shared" si="11"/>
        <v>AUTO PRINT</v>
      </c>
      <c r="HO367"/>
      <c r="HP367" s="757" t="s">
        <v>572</v>
      </c>
      <c r="HQ367" s="757" t="s">
        <v>572</v>
      </c>
      <c r="HR367" s="757" t="s">
        <v>572</v>
      </c>
      <c r="HS367"/>
      <c r="HW367" s="758"/>
      <c r="HX367"/>
      <c r="HY367" s="759" t="s">
        <v>572</v>
      </c>
      <c r="HZ367" s="759" t="s">
        <v>572</v>
      </c>
      <c r="IA367" s="759" t="s">
        <v>572</v>
      </c>
      <c r="IC367" s="760" t="s">
        <v>572</v>
      </c>
      <c r="ID367" s="760" t="s">
        <v>572</v>
      </c>
      <c r="IE367" s="760" t="s">
        <v>572</v>
      </c>
      <c r="IF367" s="761" t="s">
        <v>572</v>
      </c>
      <c r="IG367" s="619" t="str">
        <f t="shared" si="12"/>
        <v>IN HOUSE (MANUAL)</v>
      </c>
      <c r="II367" s="761" t="s">
        <v>572</v>
      </c>
      <c r="IK367" s="761" t="str">
        <f>IFERROR(VLOOKUP($M367,#REF!,13,0),"IN HOUSE (MANUAL)")</f>
        <v>IN HOUSE (MANUAL)</v>
      </c>
      <c r="IM367" s="760" t="s">
        <v>572</v>
      </c>
      <c r="IN367" s="760" t="s">
        <v>572</v>
      </c>
      <c r="IO367" s="760" t="s">
        <v>572</v>
      </c>
      <c r="IQ367" s="760" t="s">
        <v>572</v>
      </c>
      <c r="IR367" s="760" t="s">
        <v>572</v>
      </c>
      <c r="IT367" s="760" t="s">
        <v>572</v>
      </c>
      <c r="IV367" s="760" t="s">
        <v>572</v>
      </c>
      <c r="IW367" s="760" t="s">
        <v>572</v>
      </c>
      <c r="IY367" s="760" t="s">
        <v>572</v>
      </c>
      <c r="IZ367" s="760" t="s">
        <v>572</v>
      </c>
      <c r="JB367" s="760" t="s">
        <v>922</v>
      </c>
      <c r="JC367" s="760">
        <v>222</v>
      </c>
      <c r="JE367" s="760" t="s">
        <v>572</v>
      </c>
      <c r="JF367" s="760" t="s">
        <v>572</v>
      </c>
    </row>
    <row r="368" spans="1:266" ht="17.25" customHeight="1" x14ac:dyDescent="0.35">
      <c r="A368" s="618" t="s">
        <v>1217</v>
      </c>
      <c r="B368" s="730">
        <v>121</v>
      </c>
      <c r="C368" s="730" t="s">
        <v>1181</v>
      </c>
      <c r="D368" s="730" t="s">
        <v>1181</v>
      </c>
      <c r="E368" s="730">
        <v>6</v>
      </c>
      <c r="F368" s="731" t="s">
        <v>574</v>
      </c>
      <c r="G368" s="732">
        <v>1</v>
      </c>
      <c r="H368" s="826">
        <v>46238</v>
      </c>
      <c r="I368" s="730">
        <v>38</v>
      </c>
      <c r="J368" s="730" t="s">
        <v>308</v>
      </c>
      <c r="K368" s="730">
        <v>40</v>
      </c>
      <c r="L368" s="730" t="s">
        <v>1216</v>
      </c>
      <c r="M368" s="772" t="s">
        <v>1217</v>
      </c>
      <c r="N368" s="772">
        <v>0</v>
      </c>
      <c r="O368" s="772" t="s">
        <v>390</v>
      </c>
      <c r="P368" s="772">
        <v>0</v>
      </c>
      <c r="Q368" s="772" t="s">
        <v>390</v>
      </c>
      <c r="R368" s="772" t="s">
        <v>170</v>
      </c>
      <c r="S368" s="772" t="s">
        <v>308</v>
      </c>
      <c r="T368" s="772" t="s">
        <v>772</v>
      </c>
      <c r="U368" s="772">
        <v>411</v>
      </c>
      <c r="V368" s="772" t="s">
        <v>308</v>
      </c>
      <c r="W368" s="772"/>
      <c r="X368" s="772"/>
      <c r="Y368" s="772"/>
      <c r="Z368" s="886"/>
      <c r="AA368" s="772" t="s">
        <v>157</v>
      </c>
      <c r="AB368" s="772" t="s">
        <v>1218</v>
      </c>
      <c r="AC368" s="772" t="s">
        <v>751</v>
      </c>
      <c r="AD368" s="772">
        <v>156</v>
      </c>
      <c r="AE368" s="864">
        <v>156</v>
      </c>
      <c r="AF368" s="774">
        <v>46272</v>
      </c>
      <c r="AG368" s="777"/>
      <c r="AH368" s="777"/>
      <c r="AI368" s="777" t="s">
        <v>625</v>
      </c>
      <c r="AJ368" s="778">
        <v>25</v>
      </c>
      <c r="AK368" s="779"/>
      <c r="AL368" s="778"/>
      <c r="AM368" s="780">
        <v>0</v>
      </c>
      <c r="AN368" s="780"/>
      <c r="AO368" s="780"/>
      <c r="AP368" s="780"/>
      <c r="AQ368" s="780"/>
      <c r="AR368" s="780"/>
      <c r="AS368" s="780"/>
      <c r="AT368" s="780"/>
      <c r="AU368" s="780"/>
      <c r="AV368" s="780"/>
      <c r="AW368" s="780"/>
      <c r="AX368" s="780"/>
      <c r="AY368" s="780"/>
      <c r="AZ368" s="780"/>
      <c r="BA368" s="780"/>
      <c r="BB368" s="780">
        <v>0</v>
      </c>
      <c r="BC368" s="780">
        <v>72</v>
      </c>
      <c r="BD368" s="780">
        <v>0</v>
      </c>
      <c r="BE368" s="780">
        <v>0</v>
      </c>
      <c r="BF368" s="780">
        <v>0</v>
      </c>
      <c r="BG368" s="780">
        <v>0</v>
      </c>
      <c r="BH368" s="780">
        <v>0</v>
      </c>
      <c r="BI368" s="780">
        <v>72</v>
      </c>
      <c r="BJ368" s="780"/>
      <c r="BK368" s="780">
        <v>0</v>
      </c>
      <c r="BL368" s="780"/>
      <c r="BM368" s="780"/>
      <c r="BN368" s="780" t="s">
        <v>308</v>
      </c>
      <c r="BO368" s="780" t="s">
        <v>308</v>
      </c>
      <c r="BP368" s="780" t="s">
        <v>308</v>
      </c>
      <c r="BQ368" s="780" t="s">
        <v>308</v>
      </c>
      <c r="BR368" s="780"/>
      <c r="BS368" s="780" t="s">
        <v>397</v>
      </c>
      <c r="BT368" s="780"/>
      <c r="BU368" s="780" t="s">
        <v>579</v>
      </c>
      <c r="BV368" s="780"/>
      <c r="BW368" s="780"/>
      <c r="BX368" s="780"/>
      <c r="BY368" s="780"/>
      <c r="BZ368" s="780"/>
      <c r="CA368" s="780"/>
      <c r="CB368" s="780"/>
      <c r="CC368" s="780"/>
      <c r="CD368" s="780"/>
      <c r="CE368" s="780"/>
      <c r="CF368" s="780"/>
      <c r="CG368" s="780"/>
      <c r="CH368" s="780"/>
      <c r="CI368" s="780"/>
      <c r="CJ368" s="780"/>
      <c r="CK368" s="773"/>
      <c r="CL368" s="773" t="s">
        <v>397</v>
      </c>
      <c r="CM368" s="773">
        <v>0</v>
      </c>
      <c r="CN368" s="773">
        <v>156</v>
      </c>
      <c r="CO368" s="773" t="s">
        <v>397</v>
      </c>
      <c r="CP368" s="773">
        <v>156</v>
      </c>
      <c r="CQ368" s="867">
        <v>156</v>
      </c>
      <c r="CR368" s="868">
        <v>156</v>
      </c>
      <c r="CS368" s="781"/>
      <c r="CT368" s="782" t="s">
        <v>308</v>
      </c>
      <c r="CU368" s="783" t="s">
        <v>308</v>
      </c>
      <c r="CV368" s="774"/>
      <c r="CW368" s="774"/>
      <c r="CX368" s="865">
        <v>46263</v>
      </c>
      <c r="CY368" s="784" t="s">
        <v>797</v>
      </c>
      <c r="CZ368" s="784" t="s">
        <v>308</v>
      </c>
      <c r="DA368" s="785">
        <v>46269</v>
      </c>
      <c r="DB368" s="785" t="s">
        <v>633</v>
      </c>
      <c r="DC368" s="785" t="s">
        <v>634</v>
      </c>
      <c r="DD368" s="785" t="s">
        <v>390</v>
      </c>
      <c r="DE368" s="785" t="s">
        <v>397</v>
      </c>
      <c r="DF368" s="785" t="s">
        <v>397</v>
      </c>
      <c r="DG368" s="785" t="s">
        <v>397</v>
      </c>
      <c r="DH368" s="786">
        <v>0</v>
      </c>
      <c r="DI368" s="774" t="s">
        <v>390</v>
      </c>
      <c r="DJ368" s="774" t="s">
        <v>397</v>
      </c>
      <c r="DK368" s="774">
        <v>46272</v>
      </c>
      <c r="DL368" s="774" t="s">
        <v>390</v>
      </c>
      <c r="DM368" s="774">
        <v>46275</v>
      </c>
      <c r="DN368" s="774">
        <v>46275</v>
      </c>
      <c r="DO368" s="787" t="s">
        <v>308</v>
      </c>
      <c r="DP368" s="774">
        <v>46297</v>
      </c>
      <c r="DQ368" s="774">
        <v>46315</v>
      </c>
      <c r="DR368" s="774">
        <v>46315</v>
      </c>
      <c r="DS368" s="786">
        <v>46297</v>
      </c>
      <c r="DT368" s="752">
        <v>46315</v>
      </c>
      <c r="DU368" s="753">
        <v>-15</v>
      </c>
      <c r="DV368" s="753" t="s">
        <v>308</v>
      </c>
      <c r="DW368" s="754">
        <v>46281</v>
      </c>
      <c r="DX368" s="755">
        <v>46282</v>
      </c>
      <c r="DY368" s="754" t="e">
        <v>#VALUE!</v>
      </c>
      <c r="DZ368" s="754" t="e">
        <v>#VALUE!</v>
      </c>
      <c r="EA368" s="754"/>
      <c r="EB368" s="754"/>
      <c r="HA368" s="756" t="s">
        <v>397</v>
      </c>
      <c r="HB368" s="756" t="s">
        <v>397</v>
      </c>
      <c r="HC368" s="756" t="s">
        <v>397</v>
      </c>
      <c r="HD368" s="756" t="s">
        <v>397</v>
      </c>
      <c r="HE368" s="756" t="s">
        <v>397</v>
      </c>
      <c r="HF368" s="756" t="s">
        <v>397</v>
      </c>
      <c r="HG368" s="756" t="s">
        <v>397</v>
      </c>
      <c r="HH368" s="756" t="s">
        <v>397</v>
      </c>
      <c r="HI368" s="756" t="s">
        <v>397</v>
      </c>
      <c r="HJ368" s="756" t="s">
        <v>397</v>
      </c>
      <c r="HK368"/>
      <c r="HL368"/>
      <c r="HM368"/>
      <c r="HN368" s="756" t="str">
        <f t="shared" si="11"/>
        <v>AUTO PRINT</v>
      </c>
      <c r="HO368"/>
      <c r="HP368" s="757" t="s">
        <v>572</v>
      </c>
      <c r="HQ368" s="757" t="s">
        <v>572</v>
      </c>
      <c r="HR368" s="757" t="s">
        <v>572</v>
      </c>
      <c r="HS368"/>
      <c r="HW368" s="758"/>
      <c r="HX368"/>
      <c r="HY368" s="759" t="s">
        <v>572</v>
      </c>
      <c r="HZ368" s="759" t="s">
        <v>572</v>
      </c>
      <c r="IA368" s="759" t="s">
        <v>572</v>
      </c>
      <c r="IC368" s="760" t="s">
        <v>572</v>
      </c>
      <c r="ID368" s="760" t="s">
        <v>572</v>
      </c>
      <c r="IE368" s="760" t="s">
        <v>572</v>
      </c>
      <c r="IF368" s="761" t="s">
        <v>572</v>
      </c>
      <c r="IG368" s="619" t="str">
        <f t="shared" si="12"/>
        <v>IN HOUSE (MANUAL)</v>
      </c>
      <c r="II368" s="761" t="s">
        <v>572</v>
      </c>
      <c r="IK368" s="761" t="str">
        <f>IFERROR(VLOOKUP($M368,#REF!,13,0),"IN HOUSE (MANUAL)")</f>
        <v>IN HOUSE (MANUAL)</v>
      </c>
      <c r="IM368" s="760" t="s">
        <v>572</v>
      </c>
      <c r="IN368" s="760" t="s">
        <v>572</v>
      </c>
      <c r="IO368" s="760" t="s">
        <v>572</v>
      </c>
      <c r="IQ368" s="760" t="s">
        <v>572</v>
      </c>
      <c r="IR368" s="760" t="s">
        <v>572</v>
      </c>
      <c r="IT368" s="760" t="s">
        <v>572</v>
      </c>
      <c r="IV368" s="760" t="s">
        <v>572</v>
      </c>
      <c r="IW368" s="760" t="s">
        <v>572</v>
      </c>
      <c r="IY368" s="760" t="s">
        <v>572</v>
      </c>
      <c r="IZ368" s="760" t="s">
        <v>572</v>
      </c>
      <c r="JB368" s="760" t="s">
        <v>922</v>
      </c>
      <c r="JC368" s="760">
        <v>156</v>
      </c>
      <c r="JE368" s="760" t="s">
        <v>572</v>
      </c>
      <c r="JF368" s="760" t="s">
        <v>572</v>
      </c>
    </row>
    <row r="369" spans="1:266" ht="17.25" customHeight="1" x14ac:dyDescent="0.35">
      <c r="A369" s="618" t="s">
        <v>1219</v>
      </c>
      <c r="B369" s="730">
        <v>122</v>
      </c>
      <c r="C369" s="730" t="s">
        <v>1181</v>
      </c>
      <c r="D369" s="730" t="s">
        <v>1181</v>
      </c>
      <c r="E369" s="730">
        <v>6</v>
      </c>
      <c r="F369" s="731" t="s">
        <v>574</v>
      </c>
      <c r="G369" s="732">
        <v>1</v>
      </c>
      <c r="H369" s="826">
        <v>46238</v>
      </c>
      <c r="I369" s="730">
        <v>38</v>
      </c>
      <c r="J369" s="730" t="s">
        <v>308</v>
      </c>
      <c r="K369" s="730">
        <v>40</v>
      </c>
      <c r="L369" s="730" t="s">
        <v>1212</v>
      </c>
      <c r="M369" s="772" t="s">
        <v>1219</v>
      </c>
      <c r="N369" s="772">
        <v>0</v>
      </c>
      <c r="O369" s="772" t="s">
        <v>390</v>
      </c>
      <c r="P369" s="772">
        <v>0</v>
      </c>
      <c r="Q369" s="772" t="s">
        <v>390</v>
      </c>
      <c r="R369" s="772" t="s">
        <v>170</v>
      </c>
      <c r="S369" s="772" t="s">
        <v>308</v>
      </c>
      <c r="T369" s="772" t="s">
        <v>775</v>
      </c>
      <c r="U369" s="772">
        <v>411</v>
      </c>
      <c r="V369" s="772" t="s">
        <v>308</v>
      </c>
      <c r="W369" s="772"/>
      <c r="X369" s="772"/>
      <c r="Y369" s="772"/>
      <c r="Z369" s="886"/>
      <c r="AA369" s="772" t="s">
        <v>157</v>
      </c>
      <c r="AB369" s="772" t="s">
        <v>1218</v>
      </c>
      <c r="AC369" s="772" t="s">
        <v>885</v>
      </c>
      <c r="AD369" s="772">
        <v>270</v>
      </c>
      <c r="AE369" s="864">
        <v>270</v>
      </c>
      <c r="AF369" s="774">
        <v>46272</v>
      </c>
      <c r="AG369" s="777"/>
      <c r="AH369" s="777"/>
      <c r="AI369" s="777" t="s">
        <v>308</v>
      </c>
      <c r="AJ369" s="778">
        <v>26</v>
      </c>
      <c r="AK369" s="779"/>
      <c r="AL369" s="778"/>
      <c r="AM369" s="780">
        <v>0</v>
      </c>
      <c r="AN369" s="780"/>
      <c r="AO369" s="780"/>
      <c r="AP369" s="780"/>
      <c r="AQ369" s="780"/>
      <c r="AR369" s="780"/>
      <c r="AS369" s="780"/>
      <c r="AT369" s="780"/>
      <c r="AU369" s="780"/>
      <c r="AV369" s="780"/>
      <c r="AW369" s="780"/>
      <c r="AX369" s="780"/>
      <c r="AY369" s="780"/>
      <c r="AZ369" s="780"/>
      <c r="BA369" s="780"/>
      <c r="BB369" s="780">
        <v>0</v>
      </c>
      <c r="BC369" s="780">
        <v>30</v>
      </c>
      <c r="BD369" s="780">
        <v>0</v>
      </c>
      <c r="BE369" s="780">
        <v>0</v>
      </c>
      <c r="BF369" s="780">
        <v>0</v>
      </c>
      <c r="BG369" s="780">
        <v>0</v>
      </c>
      <c r="BH369" s="780">
        <v>0</v>
      </c>
      <c r="BI369" s="780">
        <v>30</v>
      </c>
      <c r="BJ369" s="780"/>
      <c r="BK369" s="780">
        <v>0</v>
      </c>
      <c r="BL369" s="780"/>
      <c r="BM369" s="780"/>
      <c r="BN369" s="780" t="s">
        <v>308</v>
      </c>
      <c r="BO369" s="780" t="s">
        <v>308</v>
      </c>
      <c r="BP369" s="780" t="s">
        <v>308</v>
      </c>
      <c r="BQ369" s="780" t="s">
        <v>308</v>
      </c>
      <c r="BR369" s="780"/>
      <c r="BS369" s="780" t="s">
        <v>397</v>
      </c>
      <c r="BT369" s="780"/>
      <c r="BU369" s="780" t="s">
        <v>579</v>
      </c>
      <c r="BV369" s="780"/>
      <c r="BW369" s="780"/>
      <c r="BX369" s="780"/>
      <c r="BY369" s="780"/>
      <c r="BZ369" s="780"/>
      <c r="CA369" s="780"/>
      <c r="CB369" s="780"/>
      <c r="CC369" s="780"/>
      <c r="CD369" s="780"/>
      <c r="CE369" s="780"/>
      <c r="CF369" s="780"/>
      <c r="CG369" s="780"/>
      <c r="CH369" s="780"/>
      <c r="CI369" s="780"/>
      <c r="CJ369" s="780"/>
      <c r="CK369" s="773"/>
      <c r="CL369" s="773" t="s">
        <v>397</v>
      </c>
      <c r="CM369" s="773">
        <v>0</v>
      </c>
      <c r="CN369" s="773">
        <v>270</v>
      </c>
      <c r="CO369" s="773" t="s">
        <v>397</v>
      </c>
      <c r="CP369" s="773">
        <v>270</v>
      </c>
      <c r="CQ369" s="867">
        <v>270</v>
      </c>
      <c r="CR369" s="868">
        <v>270</v>
      </c>
      <c r="CS369" s="781"/>
      <c r="CT369" s="782" t="s">
        <v>308</v>
      </c>
      <c r="CU369" s="783" t="s">
        <v>308</v>
      </c>
      <c r="CV369" s="774"/>
      <c r="CW369" s="774"/>
      <c r="CX369" s="865">
        <v>46263</v>
      </c>
      <c r="CY369" s="784" t="s">
        <v>797</v>
      </c>
      <c r="CZ369" s="784" t="s">
        <v>308</v>
      </c>
      <c r="DA369" s="785">
        <v>46269</v>
      </c>
      <c r="DB369" s="785" t="s">
        <v>633</v>
      </c>
      <c r="DC369" s="785" t="s">
        <v>634</v>
      </c>
      <c r="DD369" s="785" t="s">
        <v>390</v>
      </c>
      <c r="DE369" s="785" t="s">
        <v>397</v>
      </c>
      <c r="DF369" s="785" t="s">
        <v>397</v>
      </c>
      <c r="DG369" s="785" t="s">
        <v>397</v>
      </c>
      <c r="DH369" s="786">
        <v>0</v>
      </c>
      <c r="DI369" s="774" t="s">
        <v>390</v>
      </c>
      <c r="DJ369" s="774" t="s">
        <v>397</v>
      </c>
      <c r="DK369" s="774">
        <v>46272</v>
      </c>
      <c r="DL369" s="774" t="s">
        <v>390</v>
      </c>
      <c r="DM369" s="774">
        <v>46275</v>
      </c>
      <c r="DN369" s="774">
        <v>46275</v>
      </c>
      <c r="DO369" s="787" t="s">
        <v>308</v>
      </c>
      <c r="DP369" s="774">
        <v>46297</v>
      </c>
      <c r="DQ369" s="774">
        <v>46297</v>
      </c>
      <c r="DR369" s="774">
        <v>46297</v>
      </c>
      <c r="DS369" s="786">
        <v>46297</v>
      </c>
      <c r="DT369" s="752">
        <v>46297</v>
      </c>
      <c r="DU369" s="753">
        <v>-15</v>
      </c>
      <c r="DV369" s="753" t="s">
        <v>308</v>
      </c>
      <c r="DW369" s="754">
        <v>46282</v>
      </c>
      <c r="DX369" s="755">
        <v>46282</v>
      </c>
      <c r="DY369" s="754" t="e">
        <v>#VALUE!</v>
      </c>
      <c r="DZ369" s="754" t="e">
        <v>#VALUE!</v>
      </c>
      <c r="EA369" s="754"/>
      <c r="EB369" s="754"/>
      <c r="HA369" s="756" t="s">
        <v>397</v>
      </c>
      <c r="HB369" s="756" t="s">
        <v>397</v>
      </c>
      <c r="HC369" s="756" t="s">
        <v>397</v>
      </c>
      <c r="HD369" s="756" t="s">
        <v>397</v>
      </c>
      <c r="HE369" s="756" t="s">
        <v>397</v>
      </c>
      <c r="HF369" s="756" t="s">
        <v>397</v>
      </c>
      <c r="HG369" s="756" t="s">
        <v>397</v>
      </c>
      <c r="HH369" s="756" t="s">
        <v>397</v>
      </c>
      <c r="HI369" s="756" t="s">
        <v>397</v>
      </c>
      <c r="HJ369" s="756" t="s">
        <v>397</v>
      </c>
      <c r="HK369"/>
      <c r="HL369"/>
      <c r="HM369"/>
      <c r="HN369" s="756" t="str">
        <f t="shared" si="11"/>
        <v>AUTO PRINT</v>
      </c>
      <c r="HO369"/>
      <c r="HP369" s="757" t="s">
        <v>572</v>
      </c>
      <c r="HQ369" s="757" t="s">
        <v>572</v>
      </c>
      <c r="HR369" s="757" t="s">
        <v>572</v>
      </c>
      <c r="HS369"/>
      <c r="HW369" s="758"/>
      <c r="HX369"/>
      <c r="HY369" s="759" t="s">
        <v>572</v>
      </c>
      <c r="HZ369" s="759" t="s">
        <v>572</v>
      </c>
      <c r="IA369" s="759" t="s">
        <v>572</v>
      </c>
      <c r="IC369" s="760" t="s">
        <v>572</v>
      </c>
      <c r="ID369" s="760" t="s">
        <v>572</v>
      </c>
      <c r="IE369" s="760" t="s">
        <v>572</v>
      </c>
      <c r="IF369" s="761" t="s">
        <v>572</v>
      </c>
      <c r="IG369" s="619" t="str">
        <f t="shared" si="12"/>
        <v>IN HOUSE (MANUAL)</v>
      </c>
      <c r="II369" s="761" t="s">
        <v>572</v>
      </c>
      <c r="IK369" s="761" t="str">
        <f>IFERROR(VLOOKUP($M369,#REF!,13,0),"IN HOUSE (MANUAL)")</f>
        <v>IN HOUSE (MANUAL)</v>
      </c>
      <c r="IM369" s="760" t="s">
        <v>572</v>
      </c>
      <c r="IN369" s="760" t="s">
        <v>572</v>
      </c>
      <c r="IO369" s="760" t="s">
        <v>572</v>
      </c>
      <c r="IQ369" s="760" t="s">
        <v>572</v>
      </c>
      <c r="IR369" s="760" t="s">
        <v>572</v>
      </c>
      <c r="IT369" s="760" t="s">
        <v>572</v>
      </c>
      <c r="IV369" s="760" t="s">
        <v>572</v>
      </c>
      <c r="IW369" s="760" t="s">
        <v>572</v>
      </c>
      <c r="IY369" s="760" t="s">
        <v>572</v>
      </c>
      <c r="IZ369" s="760" t="s">
        <v>572</v>
      </c>
      <c r="JB369" s="760" t="s">
        <v>922</v>
      </c>
      <c r="JC369" s="760">
        <v>270</v>
      </c>
      <c r="JE369" s="760" t="s">
        <v>572</v>
      </c>
      <c r="JF369" s="760" t="s">
        <v>572</v>
      </c>
    </row>
    <row r="370" spans="1:266" ht="17.25" customHeight="1" x14ac:dyDescent="0.35">
      <c r="A370" s="618" t="s">
        <v>1220</v>
      </c>
      <c r="B370" s="730">
        <v>123</v>
      </c>
      <c r="C370" s="730" t="s">
        <v>1181</v>
      </c>
      <c r="D370" s="730" t="s">
        <v>1181</v>
      </c>
      <c r="E370" s="730">
        <v>6</v>
      </c>
      <c r="F370" s="731" t="s">
        <v>574</v>
      </c>
      <c r="G370" s="732">
        <v>1</v>
      </c>
      <c r="H370" s="733">
        <v>46238</v>
      </c>
      <c r="I370" s="730">
        <v>38</v>
      </c>
      <c r="J370" s="730" t="s">
        <v>308</v>
      </c>
      <c r="K370" s="730">
        <v>40</v>
      </c>
      <c r="L370" s="730" t="s">
        <v>1214</v>
      </c>
      <c r="M370" s="772" t="s">
        <v>1220</v>
      </c>
      <c r="N370" s="772">
        <v>0</v>
      </c>
      <c r="O370" s="772" t="s">
        <v>390</v>
      </c>
      <c r="P370" s="772">
        <v>0</v>
      </c>
      <c r="Q370" s="772" t="s">
        <v>390</v>
      </c>
      <c r="R370" s="772" t="s">
        <v>170</v>
      </c>
      <c r="S370" s="772" t="s">
        <v>308</v>
      </c>
      <c r="T370" s="772" t="s">
        <v>775</v>
      </c>
      <c r="U370" s="772">
        <v>411</v>
      </c>
      <c r="V370" s="772" t="s">
        <v>308</v>
      </c>
      <c r="W370" s="772"/>
      <c r="X370" s="772"/>
      <c r="Y370" s="772"/>
      <c r="Z370" s="886"/>
      <c r="AA370" s="772" t="s">
        <v>157</v>
      </c>
      <c r="AB370" s="772" t="s">
        <v>1218</v>
      </c>
      <c r="AC370" s="772" t="s">
        <v>822</v>
      </c>
      <c r="AD370" s="772">
        <v>120</v>
      </c>
      <c r="AE370" s="775">
        <v>120</v>
      </c>
      <c r="AF370" s="776">
        <v>46272</v>
      </c>
      <c r="AG370" s="777"/>
      <c r="AH370" s="777"/>
      <c r="AI370" s="777" t="s">
        <v>308</v>
      </c>
      <c r="AJ370" s="778">
        <v>27</v>
      </c>
      <c r="AK370" s="779"/>
      <c r="AL370" s="778"/>
      <c r="AM370" s="780">
        <v>0</v>
      </c>
      <c r="AN370" s="780"/>
      <c r="AO370" s="780"/>
      <c r="AP370" s="780"/>
      <c r="AQ370" s="780"/>
      <c r="AR370" s="780"/>
      <c r="AS370" s="780"/>
      <c r="AT370" s="780"/>
      <c r="AU370" s="780"/>
      <c r="AV370" s="780"/>
      <c r="AW370" s="780"/>
      <c r="AX370" s="780"/>
      <c r="AY370" s="780"/>
      <c r="AZ370" s="780"/>
      <c r="BA370" s="780"/>
      <c r="BB370" s="780">
        <v>0</v>
      </c>
      <c r="BC370" s="780">
        <v>0</v>
      </c>
      <c r="BD370" s="780">
        <v>0</v>
      </c>
      <c r="BE370" s="780">
        <v>0</v>
      </c>
      <c r="BF370" s="780">
        <v>0</v>
      </c>
      <c r="BG370" s="780">
        <v>0</v>
      </c>
      <c r="BH370" s="780">
        <v>0</v>
      </c>
      <c r="BI370" s="780">
        <v>0</v>
      </c>
      <c r="BJ370" s="780"/>
      <c r="BK370" s="780">
        <v>0</v>
      </c>
      <c r="BL370" s="780"/>
      <c r="BM370" s="780"/>
      <c r="BN370" s="780" t="s">
        <v>308</v>
      </c>
      <c r="BO370" s="780" t="s">
        <v>308</v>
      </c>
      <c r="BP370" s="780" t="s">
        <v>308</v>
      </c>
      <c r="BQ370" s="780" t="s">
        <v>308</v>
      </c>
      <c r="BR370" s="780"/>
      <c r="BS370" s="780" t="s">
        <v>397</v>
      </c>
      <c r="BT370" s="780"/>
      <c r="BU370" s="780" t="s">
        <v>579</v>
      </c>
      <c r="BV370" s="780"/>
      <c r="BW370" s="780"/>
      <c r="BX370" s="780"/>
      <c r="BY370" s="780"/>
      <c r="BZ370" s="780"/>
      <c r="CA370" s="780"/>
      <c r="CB370" s="780"/>
      <c r="CC370" s="780"/>
      <c r="CD370" s="780"/>
      <c r="CE370" s="780"/>
      <c r="CF370" s="780"/>
      <c r="CG370" s="780"/>
      <c r="CH370" s="780"/>
      <c r="CI370" s="780"/>
      <c r="CJ370" s="780"/>
      <c r="CK370" s="773"/>
      <c r="CL370" s="773" t="s">
        <v>397</v>
      </c>
      <c r="CM370" s="773">
        <v>0</v>
      </c>
      <c r="CN370" s="773">
        <v>120</v>
      </c>
      <c r="CO370" s="773" t="s">
        <v>397</v>
      </c>
      <c r="CP370" s="867">
        <v>120</v>
      </c>
      <c r="CQ370" s="867">
        <v>120</v>
      </c>
      <c r="CR370" s="868">
        <v>120</v>
      </c>
      <c r="CS370" s="781"/>
      <c r="CT370" s="782" t="s">
        <v>308</v>
      </c>
      <c r="CU370" s="783" t="s">
        <v>308</v>
      </c>
      <c r="CV370" s="774"/>
      <c r="CW370" s="774"/>
      <c r="CX370" s="782">
        <v>46263</v>
      </c>
      <c r="CY370" s="784" t="s">
        <v>797</v>
      </c>
      <c r="CZ370" s="784" t="s">
        <v>308</v>
      </c>
      <c r="DA370" s="785">
        <v>46269</v>
      </c>
      <c r="DB370" s="785" t="s">
        <v>633</v>
      </c>
      <c r="DC370" s="785" t="s">
        <v>634</v>
      </c>
      <c r="DD370" s="785" t="s">
        <v>390</v>
      </c>
      <c r="DE370" s="785" t="s">
        <v>397</v>
      </c>
      <c r="DF370" s="785" t="s">
        <v>397</v>
      </c>
      <c r="DG370" s="785" t="s">
        <v>397</v>
      </c>
      <c r="DH370" s="786">
        <v>0</v>
      </c>
      <c r="DI370" s="774" t="s">
        <v>390</v>
      </c>
      <c r="DJ370" s="774" t="s">
        <v>397</v>
      </c>
      <c r="DK370" s="774">
        <v>46272</v>
      </c>
      <c r="DL370" s="774" t="s">
        <v>390</v>
      </c>
      <c r="DM370" s="774">
        <v>46275</v>
      </c>
      <c r="DN370" s="774">
        <v>46275</v>
      </c>
      <c r="DO370" s="787" t="s">
        <v>308</v>
      </c>
      <c r="DP370" s="774">
        <v>46297</v>
      </c>
      <c r="DQ370" s="776">
        <v>46297</v>
      </c>
      <c r="DR370" s="774">
        <v>46297</v>
      </c>
      <c r="DS370" s="786">
        <v>46297</v>
      </c>
      <c r="DT370" s="752">
        <v>46297</v>
      </c>
      <c r="DU370" s="753">
        <v>-15</v>
      </c>
      <c r="DV370" s="753" t="s">
        <v>308</v>
      </c>
      <c r="DW370" s="754">
        <v>46282</v>
      </c>
      <c r="DX370" s="755">
        <v>46282</v>
      </c>
      <c r="DY370" s="754" t="e">
        <v>#VALUE!</v>
      </c>
      <c r="DZ370" s="754" t="e">
        <v>#VALUE!</v>
      </c>
      <c r="EA370" s="754"/>
      <c r="EB370" s="754"/>
      <c r="HA370" s="756" t="s">
        <v>397</v>
      </c>
      <c r="HB370" s="756" t="s">
        <v>397</v>
      </c>
      <c r="HC370" s="756" t="s">
        <v>397</v>
      </c>
      <c r="HD370" s="756" t="s">
        <v>397</v>
      </c>
      <c r="HE370" s="756" t="s">
        <v>397</v>
      </c>
      <c r="HF370" s="756" t="s">
        <v>397</v>
      </c>
      <c r="HG370" s="756" t="s">
        <v>397</v>
      </c>
      <c r="HH370" s="756" t="s">
        <v>397</v>
      </c>
      <c r="HI370" s="756" t="s">
        <v>397</v>
      </c>
      <c r="HJ370" s="756" t="s">
        <v>397</v>
      </c>
      <c r="HK370"/>
      <c r="HL370"/>
      <c r="HM370"/>
      <c r="HN370" s="756" t="str">
        <f t="shared" si="11"/>
        <v>AUTO PRINT</v>
      </c>
      <c r="HO370"/>
      <c r="HP370" s="757" t="s">
        <v>572</v>
      </c>
      <c r="HQ370" s="757" t="s">
        <v>572</v>
      </c>
      <c r="HR370" s="757" t="s">
        <v>572</v>
      </c>
      <c r="HS370"/>
      <c r="HW370" s="758"/>
      <c r="HX370"/>
      <c r="HY370" s="759" t="s">
        <v>572</v>
      </c>
      <c r="HZ370" s="759" t="s">
        <v>572</v>
      </c>
      <c r="IA370" s="759" t="s">
        <v>572</v>
      </c>
      <c r="IC370" s="760" t="s">
        <v>572</v>
      </c>
      <c r="ID370" s="760" t="s">
        <v>572</v>
      </c>
      <c r="IE370" s="760" t="s">
        <v>572</v>
      </c>
      <c r="IF370" s="761" t="s">
        <v>572</v>
      </c>
      <c r="IG370" s="619" t="str">
        <f t="shared" si="12"/>
        <v>IN HOUSE (MANUAL)</v>
      </c>
      <c r="II370" s="761" t="s">
        <v>572</v>
      </c>
      <c r="IK370" s="761" t="str">
        <f>IFERROR(VLOOKUP($M370,#REF!,13,0),"IN HOUSE (MANUAL)")</f>
        <v>IN HOUSE (MANUAL)</v>
      </c>
      <c r="IM370" s="760" t="s">
        <v>572</v>
      </c>
      <c r="IN370" s="760" t="s">
        <v>572</v>
      </c>
      <c r="IO370" s="760" t="s">
        <v>572</v>
      </c>
      <c r="IQ370" s="760" t="s">
        <v>572</v>
      </c>
      <c r="IR370" s="760" t="s">
        <v>572</v>
      </c>
      <c r="IT370" s="760" t="s">
        <v>572</v>
      </c>
      <c r="IV370" s="760" t="s">
        <v>572</v>
      </c>
      <c r="IW370" s="760" t="s">
        <v>572</v>
      </c>
      <c r="IY370" s="760" t="s">
        <v>572</v>
      </c>
      <c r="IZ370" s="760" t="s">
        <v>572</v>
      </c>
      <c r="JB370" s="760" t="s">
        <v>922</v>
      </c>
      <c r="JC370" s="760">
        <v>120</v>
      </c>
      <c r="JE370" s="760" t="s">
        <v>572</v>
      </c>
      <c r="JF370" s="760" t="s">
        <v>572</v>
      </c>
    </row>
    <row r="371" spans="1:266" ht="17.25" customHeight="1" x14ac:dyDescent="0.35">
      <c r="A371" s="618" t="s">
        <v>1221</v>
      </c>
      <c r="B371" s="730">
        <v>124</v>
      </c>
      <c r="C371" s="730" t="s">
        <v>1181</v>
      </c>
      <c r="D371" s="730" t="s">
        <v>1181</v>
      </c>
      <c r="E371" s="730">
        <v>6</v>
      </c>
      <c r="F371" s="731" t="s">
        <v>574</v>
      </c>
      <c r="G371" s="732">
        <v>1</v>
      </c>
      <c r="H371" s="826">
        <v>46238</v>
      </c>
      <c r="I371" s="730">
        <v>39</v>
      </c>
      <c r="J371" s="730" t="s">
        <v>308</v>
      </c>
      <c r="K371" s="730">
        <v>40</v>
      </c>
      <c r="L371" s="730" t="s">
        <v>1222</v>
      </c>
      <c r="M371" s="868" t="s">
        <v>1221</v>
      </c>
      <c r="N371" s="868">
        <v>0</v>
      </c>
      <c r="O371" s="868" t="s">
        <v>390</v>
      </c>
      <c r="P371" s="868">
        <v>0</v>
      </c>
      <c r="Q371" s="868" t="s">
        <v>390</v>
      </c>
      <c r="R371" s="868" t="s">
        <v>170</v>
      </c>
      <c r="S371" s="868" t="s">
        <v>308</v>
      </c>
      <c r="T371" s="868" t="s">
        <v>775</v>
      </c>
      <c r="U371" s="868">
        <v>411</v>
      </c>
      <c r="V371" s="868" t="s">
        <v>308</v>
      </c>
      <c r="W371" s="868"/>
      <c r="X371" s="868"/>
      <c r="Y371" s="868"/>
      <c r="Z371" s="776"/>
      <c r="AA371" s="868" t="s">
        <v>157</v>
      </c>
      <c r="AB371" s="868" t="s">
        <v>569</v>
      </c>
      <c r="AC371" s="868" t="s">
        <v>589</v>
      </c>
      <c r="AD371" s="868">
        <v>1836</v>
      </c>
      <c r="AE371" s="864">
        <v>1836</v>
      </c>
      <c r="AF371" s="776">
        <v>46272</v>
      </c>
      <c r="AG371" s="777"/>
      <c r="AH371" s="777"/>
      <c r="AI371" s="777" t="s">
        <v>625</v>
      </c>
      <c r="AJ371" s="778">
        <v>28</v>
      </c>
      <c r="AK371" s="779"/>
      <c r="AL371" s="778"/>
      <c r="AM371" s="780">
        <v>0</v>
      </c>
      <c r="AN371" s="780"/>
      <c r="AO371" s="780"/>
      <c r="AP371" s="780"/>
      <c r="AQ371" s="780"/>
      <c r="AR371" s="780"/>
      <c r="AS371" s="780"/>
      <c r="AT371" s="780"/>
      <c r="AU371" s="780"/>
      <c r="AV371" s="780"/>
      <c r="AW371" s="780"/>
      <c r="AX371" s="780"/>
      <c r="AY371" s="780"/>
      <c r="AZ371" s="780"/>
      <c r="BA371" s="780"/>
      <c r="BB371" s="780">
        <v>0</v>
      </c>
      <c r="BC371" s="780">
        <v>811</v>
      </c>
      <c r="BD371" s="780">
        <v>0</v>
      </c>
      <c r="BE371" s="780">
        <v>0</v>
      </c>
      <c r="BF371" s="780">
        <v>0</v>
      </c>
      <c r="BG371" s="780">
        <v>0</v>
      </c>
      <c r="BH371" s="780">
        <v>0</v>
      </c>
      <c r="BI371" s="780">
        <v>811</v>
      </c>
      <c r="BJ371" s="780"/>
      <c r="BK371" s="780">
        <v>0</v>
      </c>
      <c r="BL371" s="780"/>
      <c r="BM371" s="780"/>
      <c r="BN371" s="780" t="s">
        <v>308</v>
      </c>
      <c r="BO371" s="780" t="s">
        <v>308</v>
      </c>
      <c r="BP371" s="780" t="s">
        <v>308</v>
      </c>
      <c r="BQ371" s="780" t="s">
        <v>308</v>
      </c>
      <c r="BR371" s="780"/>
      <c r="BS371" s="780" t="s">
        <v>397</v>
      </c>
      <c r="BT371" s="780"/>
      <c r="BU371" s="780" t="s">
        <v>579</v>
      </c>
      <c r="BV371" s="780"/>
      <c r="BW371" s="780"/>
      <c r="BX371" s="780"/>
      <c r="BY371" s="780"/>
      <c r="BZ371" s="780"/>
      <c r="CA371" s="780"/>
      <c r="CB371" s="780"/>
      <c r="CC371" s="780"/>
      <c r="CD371" s="780"/>
      <c r="CE371" s="780"/>
      <c r="CF371" s="780"/>
      <c r="CG371" s="780"/>
      <c r="CH371" s="780"/>
      <c r="CI371" s="780"/>
      <c r="CJ371" s="780"/>
      <c r="CK371" s="773"/>
      <c r="CL371" s="773" t="s">
        <v>397</v>
      </c>
      <c r="CM371" s="773">
        <v>0</v>
      </c>
      <c r="CN371" s="773">
        <v>1836</v>
      </c>
      <c r="CO371" s="773" t="s">
        <v>397</v>
      </c>
      <c r="CP371" s="773">
        <v>1836</v>
      </c>
      <c r="CQ371" s="867">
        <v>1836</v>
      </c>
      <c r="CR371" s="868">
        <v>1836</v>
      </c>
      <c r="CS371" s="869"/>
      <c r="CT371" s="782" t="s">
        <v>308</v>
      </c>
      <c r="CU371" s="866" t="s">
        <v>308</v>
      </c>
      <c r="CV371" s="776"/>
      <c r="CW371" s="776"/>
      <c r="CX371" s="782">
        <v>46263</v>
      </c>
      <c r="CY371" s="870" t="s">
        <v>797</v>
      </c>
      <c r="CZ371" s="870" t="s">
        <v>308</v>
      </c>
      <c r="DA371" s="871">
        <v>46269</v>
      </c>
      <c r="DB371" s="871" t="s">
        <v>633</v>
      </c>
      <c r="DC371" s="871" t="s">
        <v>634</v>
      </c>
      <c r="DD371" s="871" t="s">
        <v>390</v>
      </c>
      <c r="DE371" s="871" t="s">
        <v>397</v>
      </c>
      <c r="DF371" s="871" t="s">
        <v>397</v>
      </c>
      <c r="DG371" s="871" t="s">
        <v>397</v>
      </c>
      <c r="DH371" s="872">
        <v>0</v>
      </c>
      <c r="DI371" s="776" t="s">
        <v>390</v>
      </c>
      <c r="DJ371" s="776" t="s">
        <v>397</v>
      </c>
      <c r="DK371" s="776">
        <v>46272</v>
      </c>
      <c r="DL371" s="776" t="s">
        <v>390</v>
      </c>
      <c r="DM371" s="776">
        <v>46276</v>
      </c>
      <c r="DN371" s="776">
        <v>46276</v>
      </c>
      <c r="DO371" s="873" t="s">
        <v>308</v>
      </c>
      <c r="DP371" s="774">
        <v>46297</v>
      </c>
      <c r="DQ371" s="774">
        <v>46319</v>
      </c>
      <c r="DR371" s="774">
        <v>46319</v>
      </c>
      <c r="DS371" s="872">
        <v>46297</v>
      </c>
      <c r="DT371" s="752">
        <v>46319</v>
      </c>
      <c r="DU371" s="753">
        <v>-11</v>
      </c>
      <c r="DV371" s="753" t="s">
        <v>308</v>
      </c>
      <c r="DW371" s="754">
        <v>46282</v>
      </c>
      <c r="DX371" s="755">
        <v>46286</v>
      </c>
      <c r="DY371" s="754" t="e">
        <v>#VALUE!</v>
      </c>
      <c r="DZ371" s="754" t="e">
        <v>#VALUE!</v>
      </c>
      <c r="EA371" s="754"/>
      <c r="EB371" s="754"/>
      <c r="HA371" s="756" t="s">
        <v>397</v>
      </c>
      <c r="HB371" s="756" t="s">
        <v>397</v>
      </c>
      <c r="HC371" s="756" t="s">
        <v>397</v>
      </c>
      <c r="HD371" s="756" t="s">
        <v>397</v>
      </c>
      <c r="HE371" s="756" t="s">
        <v>397</v>
      </c>
      <c r="HF371" s="756" t="s">
        <v>397</v>
      </c>
      <c r="HG371" s="756" t="s">
        <v>397</v>
      </c>
      <c r="HH371" s="756" t="s">
        <v>397</v>
      </c>
      <c r="HI371" s="756" t="s">
        <v>397</v>
      </c>
      <c r="HJ371" s="756" t="s">
        <v>397</v>
      </c>
      <c r="HK371"/>
      <c r="HL371"/>
      <c r="HM371"/>
      <c r="HN371" s="756" t="str">
        <f t="shared" si="11"/>
        <v>AUTO PRINT</v>
      </c>
      <c r="HO371"/>
      <c r="HP371" s="757" t="s">
        <v>572</v>
      </c>
      <c r="HQ371" s="757" t="s">
        <v>572</v>
      </c>
      <c r="HR371" s="757" t="s">
        <v>572</v>
      </c>
      <c r="HS371"/>
      <c r="HW371" s="758"/>
      <c r="HX371"/>
      <c r="HY371" s="759" t="s">
        <v>572</v>
      </c>
      <c r="HZ371" s="759" t="s">
        <v>572</v>
      </c>
      <c r="IA371" s="759" t="s">
        <v>572</v>
      </c>
      <c r="IC371" s="760" t="s">
        <v>572</v>
      </c>
      <c r="ID371" s="760" t="s">
        <v>572</v>
      </c>
      <c r="IE371" s="760" t="s">
        <v>572</v>
      </c>
      <c r="IF371" s="761" t="s">
        <v>572</v>
      </c>
      <c r="IG371" s="619" t="str">
        <f t="shared" si="12"/>
        <v>IN HOUSE (MANUAL)</v>
      </c>
      <c r="II371" s="761" t="s">
        <v>572</v>
      </c>
      <c r="IK371" s="761" t="str">
        <f>IFERROR(VLOOKUP($M371,#REF!,13,0),"IN HOUSE (MANUAL)")</f>
        <v>IN HOUSE (MANUAL)</v>
      </c>
      <c r="IM371" s="760" t="s">
        <v>572</v>
      </c>
      <c r="IN371" s="760" t="s">
        <v>572</v>
      </c>
      <c r="IO371" s="760" t="s">
        <v>572</v>
      </c>
      <c r="IQ371" s="760" t="s">
        <v>572</v>
      </c>
      <c r="IR371" s="760" t="s">
        <v>572</v>
      </c>
      <c r="IT371" s="760" t="s">
        <v>572</v>
      </c>
      <c r="IV371" s="760" t="s">
        <v>572</v>
      </c>
      <c r="IW371" s="760" t="s">
        <v>572</v>
      </c>
      <c r="IY371" s="760" t="s">
        <v>572</v>
      </c>
      <c r="IZ371" s="760" t="s">
        <v>572</v>
      </c>
      <c r="JB371" s="760" t="s">
        <v>922</v>
      </c>
      <c r="JC371" s="760">
        <v>1836</v>
      </c>
      <c r="JE371" s="760" t="s">
        <v>572</v>
      </c>
      <c r="JF371" s="760" t="s">
        <v>572</v>
      </c>
    </row>
    <row r="372" spans="1:266" ht="17.25" customHeight="1" x14ac:dyDescent="0.35">
      <c r="A372" s="618" t="s">
        <v>1223</v>
      </c>
      <c r="B372" s="730">
        <v>125</v>
      </c>
      <c r="C372" s="730" t="s">
        <v>1181</v>
      </c>
      <c r="D372" s="730" t="s">
        <v>1181</v>
      </c>
      <c r="E372" s="730">
        <v>6</v>
      </c>
      <c r="F372" s="731" t="s">
        <v>574</v>
      </c>
      <c r="G372" s="732">
        <v>1</v>
      </c>
      <c r="H372" s="826">
        <v>46238</v>
      </c>
      <c r="I372" s="730">
        <v>39</v>
      </c>
      <c r="J372" s="730" t="s">
        <v>308</v>
      </c>
      <c r="K372" s="730">
        <v>40</v>
      </c>
      <c r="L372" s="730" t="s">
        <v>1224</v>
      </c>
      <c r="M372" s="868" t="s">
        <v>1223</v>
      </c>
      <c r="N372" s="868">
        <v>0</v>
      </c>
      <c r="O372" s="868" t="s">
        <v>390</v>
      </c>
      <c r="P372" s="868">
        <v>0</v>
      </c>
      <c r="Q372" s="868" t="s">
        <v>390</v>
      </c>
      <c r="R372" s="868" t="s">
        <v>170</v>
      </c>
      <c r="S372" s="868" t="s">
        <v>308</v>
      </c>
      <c r="T372" s="868" t="s">
        <v>775</v>
      </c>
      <c r="U372" s="868">
        <v>411</v>
      </c>
      <c r="V372" s="868" t="s">
        <v>308</v>
      </c>
      <c r="W372" s="868"/>
      <c r="X372" s="868"/>
      <c r="Y372" s="868"/>
      <c r="Z372" s="885"/>
      <c r="AA372" s="868" t="s">
        <v>157</v>
      </c>
      <c r="AB372" s="868" t="s">
        <v>569</v>
      </c>
      <c r="AC372" s="868" t="s">
        <v>1225</v>
      </c>
      <c r="AD372" s="868">
        <v>252</v>
      </c>
      <c r="AE372" s="864">
        <v>252</v>
      </c>
      <c r="AF372" s="776">
        <v>46272</v>
      </c>
      <c r="AG372" s="777"/>
      <c r="AH372" s="777"/>
      <c r="AI372" s="777" t="s">
        <v>625</v>
      </c>
      <c r="AJ372" s="778">
        <v>29</v>
      </c>
      <c r="AK372" s="779"/>
      <c r="AL372" s="778"/>
      <c r="AM372" s="780">
        <v>0</v>
      </c>
      <c r="AN372" s="780"/>
      <c r="AO372" s="780"/>
      <c r="AP372" s="780"/>
      <c r="AQ372" s="780"/>
      <c r="AR372" s="780"/>
      <c r="AS372" s="780"/>
      <c r="AT372" s="780"/>
      <c r="AU372" s="780"/>
      <c r="AV372" s="780"/>
      <c r="AW372" s="780"/>
      <c r="AX372" s="780"/>
      <c r="AY372" s="780"/>
      <c r="AZ372" s="780"/>
      <c r="BA372" s="780"/>
      <c r="BB372" s="780">
        <v>0</v>
      </c>
      <c r="BC372" s="780">
        <v>252</v>
      </c>
      <c r="BD372" s="780">
        <v>0</v>
      </c>
      <c r="BE372" s="780">
        <v>0</v>
      </c>
      <c r="BF372" s="780">
        <v>0</v>
      </c>
      <c r="BG372" s="780">
        <v>0</v>
      </c>
      <c r="BH372" s="780">
        <v>0</v>
      </c>
      <c r="BI372" s="780">
        <v>252</v>
      </c>
      <c r="BJ372" s="780"/>
      <c r="BK372" s="780">
        <v>0</v>
      </c>
      <c r="BL372" s="780"/>
      <c r="BM372" s="780"/>
      <c r="BN372" s="780" t="s">
        <v>308</v>
      </c>
      <c r="BO372" s="780" t="s">
        <v>308</v>
      </c>
      <c r="BP372" s="780" t="s">
        <v>308</v>
      </c>
      <c r="BQ372" s="780" t="s">
        <v>308</v>
      </c>
      <c r="BR372" s="780"/>
      <c r="BS372" s="780" t="s">
        <v>397</v>
      </c>
      <c r="BT372" s="780"/>
      <c r="BU372" s="780" t="s">
        <v>579</v>
      </c>
      <c r="BV372" s="780"/>
      <c r="BW372" s="780"/>
      <c r="BX372" s="780"/>
      <c r="BY372" s="780"/>
      <c r="BZ372" s="780"/>
      <c r="CA372" s="780"/>
      <c r="CB372" s="780"/>
      <c r="CC372" s="780"/>
      <c r="CD372" s="780"/>
      <c r="CE372" s="780"/>
      <c r="CF372" s="780"/>
      <c r="CG372" s="780"/>
      <c r="CH372" s="780"/>
      <c r="CI372" s="780"/>
      <c r="CJ372" s="780"/>
      <c r="CK372" s="773"/>
      <c r="CL372" s="773" t="s">
        <v>397</v>
      </c>
      <c r="CM372" s="773">
        <v>0</v>
      </c>
      <c r="CN372" s="773">
        <v>252</v>
      </c>
      <c r="CO372" s="773" t="s">
        <v>397</v>
      </c>
      <c r="CP372" s="773">
        <v>252</v>
      </c>
      <c r="CQ372" s="867">
        <v>252</v>
      </c>
      <c r="CR372" s="868">
        <v>252</v>
      </c>
      <c r="CS372" s="893"/>
      <c r="CT372" s="782" t="s">
        <v>308</v>
      </c>
      <c r="CU372" s="783" t="s">
        <v>308</v>
      </c>
      <c r="CV372" s="776"/>
      <c r="CW372" s="776"/>
      <c r="CX372" s="782">
        <v>46263</v>
      </c>
      <c r="CY372" s="870" t="s">
        <v>797</v>
      </c>
      <c r="CZ372" s="870" t="s">
        <v>308</v>
      </c>
      <c r="DA372" s="871">
        <v>46269</v>
      </c>
      <c r="DB372" s="871" t="s">
        <v>633</v>
      </c>
      <c r="DC372" s="871" t="s">
        <v>634</v>
      </c>
      <c r="DD372" s="871" t="s">
        <v>390</v>
      </c>
      <c r="DE372" s="871" t="s">
        <v>397</v>
      </c>
      <c r="DF372" s="871" t="s">
        <v>397</v>
      </c>
      <c r="DG372" s="871" t="s">
        <v>397</v>
      </c>
      <c r="DH372" s="872">
        <v>0</v>
      </c>
      <c r="DI372" s="776" t="s">
        <v>390</v>
      </c>
      <c r="DJ372" s="776" t="s">
        <v>397</v>
      </c>
      <c r="DK372" s="776">
        <v>46272</v>
      </c>
      <c r="DL372" s="776" t="s">
        <v>390</v>
      </c>
      <c r="DM372" s="776">
        <v>46279</v>
      </c>
      <c r="DN372" s="776">
        <v>46279</v>
      </c>
      <c r="DO372" s="873" t="s">
        <v>308</v>
      </c>
      <c r="DP372" s="774">
        <v>46297</v>
      </c>
      <c r="DQ372" s="774">
        <v>46302</v>
      </c>
      <c r="DR372" s="774">
        <v>46302</v>
      </c>
      <c r="DS372" s="872">
        <v>46297</v>
      </c>
      <c r="DT372" s="752">
        <v>46302</v>
      </c>
      <c r="DU372" s="753">
        <v>-11</v>
      </c>
      <c r="DV372" s="753" t="s">
        <v>308</v>
      </c>
      <c r="DW372" s="754">
        <v>46286</v>
      </c>
      <c r="DX372" s="755">
        <v>46286</v>
      </c>
      <c r="DY372" s="754" t="e">
        <v>#VALUE!</v>
      </c>
      <c r="DZ372" s="754" t="e">
        <v>#VALUE!</v>
      </c>
      <c r="EA372" s="754"/>
      <c r="EB372" s="754"/>
      <c r="HA372" s="756" t="s">
        <v>397</v>
      </c>
      <c r="HB372" s="756" t="s">
        <v>397</v>
      </c>
      <c r="HC372" s="756" t="s">
        <v>397</v>
      </c>
      <c r="HD372" s="756" t="s">
        <v>397</v>
      </c>
      <c r="HE372" s="756" t="s">
        <v>397</v>
      </c>
      <c r="HF372" s="756" t="s">
        <v>397</v>
      </c>
      <c r="HG372" s="756" t="s">
        <v>397</v>
      </c>
      <c r="HH372" s="756" t="s">
        <v>397</v>
      </c>
      <c r="HI372" s="756" t="s">
        <v>397</v>
      </c>
      <c r="HJ372" s="756" t="s">
        <v>397</v>
      </c>
      <c r="HK372"/>
      <c r="HL372"/>
      <c r="HM372"/>
      <c r="HN372" s="756" t="str">
        <f t="shared" si="11"/>
        <v>AUTO PRINT</v>
      </c>
      <c r="HO372"/>
      <c r="HP372" s="757" t="s">
        <v>572</v>
      </c>
      <c r="HQ372" s="757" t="s">
        <v>572</v>
      </c>
      <c r="HR372" s="757" t="s">
        <v>572</v>
      </c>
      <c r="HS372"/>
      <c r="HW372" s="758"/>
      <c r="HX372"/>
      <c r="HY372" s="759" t="s">
        <v>572</v>
      </c>
      <c r="HZ372" s="759" t="s">
        <v>572</v>
      </c>
      <c r="IA372" s="759" t="s">
        <v>572</v>
      </c>
      <c r="IC372" s="760" t="s">
        <v>572</v>
      </c>
      <c r="ID372" s="760" t="s">
        <v>572</v>
      </c>
      <c r="IE372" s="760" t="s">
        <v>572</v>
      </c>
      <c r="IF372" s="761" t="s">
        <v>572</v>
      </c>
      <c r="IG372" s="619" t="str">
        <f t="shared" si="12"/>
        <v>IN HOUSE (MANUAL)</v>
      </c>
      <c r="II372" s="761" t="s">
        <v>572</v>
      </c>
      <c r="IK372" s="761" t="str">
        <f>IFERROR(VLOOKUP($M372,#REF!,13,0),"IN HOUSE (MANUAL)")</f>
        <v>IN HOUSE (MANUAL)</v>
      </c>
      <c r="IM372" s="760" t="s">
        <v>572</v>
      </c>
      <c r="IN372" s="760" t="s">
        <v>572</v>
      </c>
      <c r="IO372" s="760" t="s">
        <v>572</v>
      </c>
      <c r="IQ372" s="760" t="s">
        <v>572</v>
      </c>
      <c r="IR372" s="760" t="s">
        <v>572</v>
      </c>
      <c r="IT372" s="760" t="s">
        <v>572</v>
      </c>
      <c r="IV372" s="760" t="s">
        <v>572</v>
      </c>
      <c r="IW372" s="760" t="s">
        <v>572</v>
      </c>
      <c r="IY372" s="760" t="s">
        <v>572</v>
      </c>
      <c r="IZ372" s="760" t="s">
        <v>572</v>
      </c>
      <c r="JB372" s="760" t="s">
        <v>922</v>
      </c>
      <c r="JC372" s="760">
        <v>252</v>
      </c>
      <c r="JE372" s="760" t="s">
        <v>572</v>
      </c>
      <c r="JF372" s="760" t="s">
        <v>572</v>
      </c>
    </row>
    <row r="373" spans="1:266" ht="17.25" customHeight="1" x14ac:dyDescent="0.35">
      <c r="A373" s="618" t="s">
        <v>1226</v>
      </c>
      <c r="B373" s="730">
        <v>126</v>
      </c>
      <c r="C373" s="730" t="s">
        <v>1181</v>
      </c>
      <c r="D373" s="730" t="s">
        <v>1181</v>
      </c>
      <c r="E373" s="730">
        <v>6</v>
      </c>
      <c r="F373" s="731" t="s">
        <v>574</v>
      </c>
      <c r="G373" s="732">
        <v>1</v>
      </c>
      <c r="H373" s="826">
        <v>46238</v>
      </c>
      <c r="I373" s="730">
        <v>39</v>
      </c>
      <c r="J373" s="730" t="s">
        <v>308</v>
      </c>
      <c r="K373" s="730">
        <v>40</v>
      </c>
      <c r="L373" s="730" t="s">
        <v>1227</v>
      </c>
      <c r="M373" s="772" t="s">
        <v>1226</v>
      </c>
      <c r="N373" s="772">
        <v>0</v>
      </c>
      <c r="O373" s="772" t="s">
        <v>390</v>
      </c>
      <c r="P373" s="772">
        <v>0</v>
      </c>
      <c r="Q373" s="772" t="s">
        <v>390</v>
      </c>
      <c r="R373" s="772" t="s">
        <v>170</v>
      </c>
      <c r="S373" s="772" t="s">
        <v>308</v>
      </c>
      <c r="T373" s="772" t="s">
        <v>775</v>
      </c>
      <c r="U373" s="772">
        <v>411</v>
      </c>
      <c r="V373" s="772" t="s">
        <v>308</v>
      </c>
      <c r="W373" s="772"/>
      <c r="X373" s="772"/>
      <c r="Y373" s="772"/>
      <c r="Z373" s="886"/>
      <c r="AA373" s="772" t="s">
        <v>157</v>
      </c>
      <c r="AB373" s="772" t="s">
        <v>569</v>
      </c>
      <c r="AC373" s="772" t="s">
        <v>751</v>
      </c>
      <c r="AD373" s="772">
        <v>168</v>
      </c>
      <c r="AE373" s="864">
        <v>168</v>
      </c>
      <c r="AF373" s="774">
        <v>46272</v>
      </c>
      <c r="AG373" s="777"/>
      <c r="AH373" s="777"/>
      <c r="AI373" s="777" t="s">
        <v>625</v>
      </c>
      <c r="AJ373" s="778">
        <v>30</v>
      </c>
      <c r="AK373" s="779"/>
      <c r="AL373" s="778"/>
      <c r="AM373" s="780">
        <v>0</v>
      </c>
      <c r="AN373" s="780"/>
      <c r="AO373" s="780"/>
      <c r="AP373" s="780"/>
      <c r="AQ373" s="780"/>
      <c r="AR373" s="780"/>
      <c r="AS373" s="780"/>
      <c r="AT373" s="780"/>
      <c r="AU373" s="780"/>
      <c r="AV373" s="780"/>
      <c r="AW373" s="780"/>
      <c r="AX373" s="780"/>
      <c r="AY373" s="780"/>
      <c r="AZ373" s="780"/>
      <c r="BA373" s="780"/>
      <c r="BB373" s="780">
        <v>0</v>
      </c>
      <c r="BC373" s="780">
        <v>168</v>
      </c>
      <c r="BD373" s="780">
        <v>0</v>
      </c>
      <c r="BE373" s="780">
        <v>0</v>
      </c>
      <c r="BF373" s="780">
        <v>0</v>
      </c>
      <c r="BG373" s="780">
        <v>0</v>
      </c>
      <c r="BH373" s="780">
        <v>0</v>
      </c>
      <c r="BI373" s="780">
        <v>168</v>
      </c>
      <c r="BJ373" s="780"/>
      <c r="BK373" s="780">
        <v>0</v>
      </c>
      <c r="BL373" s="780"/>
      <c r="BM373" s="780"/>
      <c r="BN373" s="780" t="s">
        <v>308</v>
      </c>
      <c r="BO373" s="780" t="s">
        <v>308</v>
      </c>
      <c r="BP373" s="780" t="s">
        <v>308</v>
      </c>
      <c r="BQ373" s="780" t="s">
        <v>308</v>
      </c>
      <c r="BR373" s="780"/>
      <c r="BS373" s="780" t="s">
        <v>397</v>
      </c>
      <c r="BT373" s="780"/>
      <c r="BU373" s="780" t="s">
        <v>579</v>
      </c>
      <c r="BV373" s="780"/>
      <c r="BW373" s="780"/>
      <c r="BX373" s="780"/>
      <c r="BY373" s="780"/>
      <c r="BZ373" s="780"/>
      <c r="CA373" s="780"/>
      <c r="CB373" s="780"/>
      <c r="CC373" s="780"/>
      <c r="CD373" s="780"/>
      <c r="CE373" s="780"/>
      <c r="CF373" s="780"/>
      <c r="CG373" s="780"/>
      <c r="CH373" s="780"/>
      <c r="CI373" s="780"/>
      <c r="CJ373" s="780"/>
      <c r="CK373" s="773"/>
      <c r="CL373" s="773" t="s">
        <v>397</v>
      </c>
      <c r="CM373" s="773">
        <v>0</v>
      </c>
      <c r="CN373" s="773">
        <v>168</v>
      </c>
      <c r="CO373" s="773" t="s">
        <v>397</v>
      </c>
      <c r="CP373" s="773">
        <v>168</v>
      </c>
      <c r="CQ373" s="867">
        <v>168</v>
      </c>
      <c r="CR373" s="868">
        <v>168</v>
      </c>
      <c r="CS373" s="898"/>
      <c r="CT373" s="782" t="s">
        <v>308</v>
      </c>
      <c r="CU373" s="783" t="s">
        <v>308</v>
      </c>
      <c r="CV373" s="774"/>
      <c r="CW373" s="774"/>
      <c r="CX373" s="865">
        <v>46263</v>
      </c>
      <c r="CY373" s="784" t="s">
        <v>797</v>
      </c>
      <c r="CZ373" s="784" t="s">
        <v>308</v>
      </c>
      <c r="DA373" s="785">
        <v>46269</v>
      </c>
      <c r="DB373" s="785" t="s">
        <v>633</v>
      </c>
      <c r="DC373" s="785" t="s">
        <v>634</v>
      </c>
      <c r="DD373" s="785" t="s">
        <v>390</v>
      </c>
      <c r="DE373" s="785" t="s">
        <v>397</v>
      </c>
      <c r="DF373" s="785" t="s">
        <v>397</v>
      </c>
      <c r="DG373" s="785" t="s">
        <v>397</v>
      </c>
      <c r="DH373" s="786">
        <v>0</v>
      </c>
      <c r="DI373" s="774" t="s">
        <v>390</v>
      </c>
      <c r="DJ373" s="774" t="s">
        <v>397</v>
      </c>
      <c r="DK373" s="774">
        <v>46272</v>
      </c>
      <c r="DL373" s="774" t="s">
        <v>390</v>
      </c>
      <c r="DM373" s="774">
        <v>46280</v>
      </c>
      <c r="DN373" s="774">
        <v>46280</v>
      </c>
      <c r="DO373" s="787" t="s">
        <v>308</v>
      </c>
      <c r="DP373" s="774">
        <v>46297</v>
      </c>
      <c r="DQ373" s="774">
        <v>46315</v>
      </c>
      <c r="DR373" s="774">
        <v>46315</v>
      </c>
      <c r="DS373" s="786">
        <v>46297</v>
      </c>
      <c r="DT373" s="752">
        <v>46315</v>
      </c>
      <c r="DU373" s="753">
        <v>-11</v>
      </c>
      <c r="DV373" s="753" t="s">
        <v>308</v>
      </c>
      <c r="DW373" s="754">
        <v>46286</v>
      </c>
      <c r="DX373" s="755">
        <v>46286</v>
      </c>
      <c r="DY373" s="754" t="e">
        <v>#VALUE!</v>
      </c>
      <c r="DZ373" s="754" t="e">
        <v>#VALUE!</v>
      </c>
      <c r="EA373" s="754" t="e">
        <v>#VALUE!</v>
      </c>
      <c r="EB373" s="754" t="e">
        <v>#VALUE!</v>
      </c>
      <c r="HA373" s="756" t="s">
        <v>397</v>
      </c>
      <c r="HB373" s="756" t="s">
        <v>397</v>
      </c>
      <c r="HC373" s="756" t="s">
        <v>397</v>
      </c>
      <c r="HD373" s="756" t="s">
        <v>397</v>
      </c>
      <c r="HE373" s="756" t="s">
        <v>397</v>
      </c>
      <c r="HF373" s="756" t="s">
        <v>397</v>
      </c>
      <c r="HG373" s="756" t="s">
        <v>397</v>
      </c>
      <c r="HH373" s="756" t="s">
        <v>397</v>
      </c>
      <c r="HI373" s="756" t="s">
        <v>397</v>
      </c>
      <c r="HJ373" s="756" t="s">
        <v>397</v>
      </c>
      <c r="HK373"/>
      <c r="HL373"/>
      <c r="HM373"/>
      <c r="HN373" s="756" t="str">
        <f t="shared" si="11"/>
        <v>AUTO PRINT</v>
      </c>
      <c r="HO373"/>
      <c r="HP373" s="757" t="s">
        <v>572</v>
      </c>
      <c r="HQ373" s="757" t="s">
        <v>572</v>
      </c>
      <c r="HR373" s="757" t="s">
        <v>572</v>
      </c>
      <c r="HS373"/>
      <c r="HW373" s="758"/>
      <c r="HX373"/>
      <c r="HY373" s="759" t="s">
        <v>572</v>
      </c>
      <c r="HZ373" s="759" t="s">
        <v>572</v>
      </c>
      <c r="IA373" s="759" t="s">
        <v>572</v>
      </c>
      <c r="IC373" s="760" t="s">
        <v>572</v>
      </c>
      <c r="ID373" s="760" t="s">
        <v>572</v>
      </c>
      <c r="IE373" s="760" t="s">
        <v>572</v>
      </c>
      <c r="IF373" s="761" t="s">
        <v>572</v>
      </c>
      <c r="IG373" s="619" t="str">
        <f t="shared" si="12"/>
        <v>IN HOUSE (MANUAL)</v>
      </c>
      <c r="II373" s="761" t="s">
        <v>572</v>
      </c>
      <c r="IK373" s="761" t="str">
        <f>IFERROR(VLOOKUP($M373,#REF!,13,0),"IN HOUSE (MANUAL)")</f>
        <v>IN HOUSE (MANUAL)</v>
      </c>
      <c r="IM373" s="760" t="s">
        <v>572</v>
      </c>
      <c r="IN373" s="760" t="s">
        <v>572</v>
      </c>
      <c r="IO373" s="760" t="s">
        <v>572</v>
      </c>
      <c r="IQ373" s="760" t="s">
        <v>572</v>
      </c>
      <c r="IR373" s="760" t="s">
        <v>572</v>
      </c>
      <c r="IT373" s="760" t="s">
        <v>572</v>
      </c>
      <c r="IV373" s="760" t="s">
        <v>572</v>
      </c>
      <c r="IW373" s="760" t="s">
        <v>572</v>
      </c>
      <c r="IY373" s="760" t="s">
        <v>572</v>
      </c>
      <c r="IZ373" s="760" t="s">
        <v>572</v>
      </c>
      <c r="JB373" s="760" t="s">
        <v>922</v>
      </c>
      <c r="JC373" s="760">
        <v>168</v>
      </c>
      <c r="JE373" s="760" t="s">
        <v>572</v>
      </c>
      <c r="JF373" s="760" t="s">
        <v>572</v>
      </c>
    </row>
    <row r="374" spans="1:266" ht="17.25" customHeight="1" x14ac:dyDescent="0.35">
      <c r="A374" s="618" t="s">
        <v>1113</v>
      </c>
      <c r="B374" s="730">
        <v>127</v>
      </c>
      <c r="C374" s="730" t="s">
        <v>1114</v>
      </c>
      <c r="D374" s="730" t="s">
        <v>1114</v>
      </c>
      <c r="E374" s="730">
        <v>6</v>
      </c>
      <c r="F374" s="731" t="s">
        <v>574</v>
      </c>
      <c r="G374" s="732">
        <v>2</v>
      </c>
      <c r="H374" s="826">
        <v>46238</v>
      </c>
      <c r="I374" s="730">
        <v>39</v>
      </c>
      <c r="J374" s="730" t="s">
        <v>308</v>
      </c>
      <c r="K374" s="730">
        <v>40</v>
      </c>
      <c r="L374" s="730" t="s">
        <v>1115</v>
      </c>
      <c r="M374" s="772" t="s">
        <v>1113</v>
      </c>
      <c r="N374" s="772">
        <v>0</v>
      </c>
      <c r="O374" s="772" t="s">
        <v>390</v>
      </c>
      <c r="P374" s="772">
        <v>0</v>
      </c>
      <c r="Q374" s="772" t="s">
        <v>390</v>
      </c>
      <c r="R374" s="772" t="s">
        <v>170</v>
      </c>
      <c r="S374" s="772" t="s">
        <v>308</v>
      </c>
      <c r="T374" s="772" t="s">
        <v>769</v>
      </c>
      <c r="U374" s="772">
        <v>411</v>
      </c>
      <c r="V374" s="772" t="s">
        <v>308</v>
      </c>
      <c r="W374" s="772"/>
      <c r="X374" s="772"/>
      <c r="Y374" s="772"/>
      <c r="Z374" s="886"/>
      <c r="AA374" s="772" t="s">
        <v>157</v>
      </c>
      <c r="AB374" s="772" t="s">
        <v>569</v>
      </c>
      <c r="AC374" s="772" t="s">
        <v>589</v>
      </c>
      <c r="AD374" s="772">
        <v>2118</v>
      </c>
      <c r="AE374" s="864">
        <v>1059</v>
      </c>
      <c r="AF374" s="774">
        <v>46272</v>
      </c>
      <c r="AG374" s="777"/>
      <c r="AH374" s="777"/>
      <c r="AI374" s="777" t="s">
        <v>625</v>
      </c>
      <c r="AJ374" s="778">
        <v>31</v>
      </c>
      <c r="AK374" s="779"/>
      <c r="AL374" s="778"/>
      <c r="AM374" s="780">
        <v>0</v>
      </c>
      <c r="AN374" s="780"/>
      <c r="AO374" s="780"/>
      <c r="AP374" s="780"/>
      <c r="AQ374" s="780"/>
      <c r="AR374" s="780"/>
      <c r="AS374" s="780"/>
      <c r="AT374" s="780"/>
      <c r="AU374" s="780"/>
      <c r="AV374" s="780"/>
      <c r="AW374" s="780"/>
      <c r="AX374" s="780"/>
      <c r="AY374" s="780"/>
      <c r="AZ374" s="780"/>
      <c r="BA374" s="780"/>
      <c r="BB374" s="780">
        <v>0</v>
      </c>
      <c r="BC374" s="887">
        <v>1059</v>
      </c>
      <c r="BD374" s="780">
        <v>0</v>
      </c>
      <c r="BE374" s="780">
        <v>0</v>
      </c>
      <c r="BF374" s="780">
        <v>0</v>
      </c>
      <c r="BG374" s="780">
        <v>0</v>
      </c>
      <c r="BH374" s="780">
        <v>0</v>
      </c>
      <c r="BI374" s="780">
        <v>1059</v>
      </c>
      <c r="BJ374" s="780"/>
      <c r="BK374" s="780">
        <v>0</v>
      </c>
      <c r="BL374" s="780"/>
      <c r="BM374" s="780"/>
      <c r="BN374" s="780" t="s">
        <v>308</v>
      </c>
      <c r="BO374" s="780" t="s">
        <v>308</v>
      </c>
      <c r="BP374" s="780" t="s">
        <v>308</v>
      </c>
      <c r="BQ374" s="780" t="s">
        <v>308</v>
      </c>
      <c r="BR374" s="780"/>
      <c r="BS374" s="780" t="s">
        <v>397</v>
      </c>
      <c r="BT374" s="780"/>
      <c r="BU374" s="780" t="s">
        <v>579</v>
      </c>
      <c r="BV374" s="780"/>
      <c r="BW374" s="780"/>
      <c r="BX374" s="780"/>
      <c r="BY374" s="780"/>
      <c r="BZ374" s="780"/>
      <c r="CA374" s="780"/>
      <c r="CB374" s="780"/>
      <c r="CC374" s="780"/>
      <c r="CD374" s="780"/>
      <c r="CE374" s="780"/>
      <c r="CF374" s="780"/>
      <c r="CG374" s="780"/>
      <c r="CH374" s="780"/>
      <c r="CI374" s="780"/>
      <c r="CJ374" s="780"/>
      <c r="CK374" s="773"/>
      <c r="CL374" s="773" t="s">
        <v>397</v>
      </c>
      <c r="CM374" s="773">
        <v>0</v>
      </c>
      <c r="CN374" s="773">
        <v>1059</v>
      </c>
      <c r="CO374" s="773" t="s">
        <v>397</v>
      </c>
      <c r="CP374" s="773">
        <v>1059</v>
      </c>
      <c r="CQ374" s="867">
        <v>2118</v>
      </c>
      <c r="CR374" s="868">
        <v>1059</v>
      </c>
      <c r="CS374" s="898"/>
      <c r="CT374" s="782" t="s">
        <v>308</v>
      </c>
      <c r="CU374" s="783" t="s">
        <v>308</v>
      </c>
      <c r="CV374" s="774"/>
      <c r="CW374" s="774"/>
      <c r="CX374" s="865">
        <v>46263</v>
      </c>
      <c r="CY374" s="784" t="s">
        <v>797</v>
      </c>
      <c r="CZ374" s="784" t="s">
        <v>308</v>
      </c>
      <c r="DA374" s="785">
        <v>46269</v>
      </c>
      <c r="DB374" s="785" t="s">
        <v>633</v>
      </c>
      <c r="DC374" s="785" t="s">
        <v>634</v>
      </c>
      <c r="DD374" s="785" t="s">
        <v>390</v>
      </c>
      <c r="DE374" s="785" t="s">
        <v>397</v>
      </c>
      <c r="DF374" s="785" t="s">
        <v>397</v>
      </c>
      <c r="DG374" s="785" t="s">
        <v>397</v>
      </c>
      <c r="DH374" s="786">
        <v>0</v>
      </c>
      <c r="DI374" s="774" t="s">
        <v>390</v>
      </c>
      <c r="DJ374" s="774" t="s">
        <v>397</v>
      </c>
      <c r="DK374" s="774">
        <v>46272</v>
      </c>
      <c r="DL374" s="774" t="s">
        <v>390</v>
      </c>
      <c r="DM374" s="774">
        <v>46280</v>
      </c>
      <c r="DN374" s="774">
        <v>46280</v>
      </c>
      <c r="DO374" s="787" t="s">
        <v>308</v>
      </c>
      <c r="DP374" s="774">
        <v>46297</v>
      </c>
      <c r="DQ374" s="774">
        <v>46319</v>
      </c>
      <c r="DR374" s="774">
        <v>46319</v>
      </c>
      <c r="DS374" s="786">
        <v>46297</v>
      </c>
      <c r="DT374" s="752">
        <v>46319</v>
      </c>
      <c r="DU374" s="753">
        <v>-10</v>
      </c>
      <c r="DV374" s="753" t="s">
        <v>308</v>
      </c>
      <c r="DW374" s="754">
        <v>46286</v>
      </c>
      <c r="DX374" s="755">
        <v>46287</v>
      </c>
      <c r="DY374" s="754" t="e">
        <v>#VALUE!</v>
      </c>
      <c r="DZ374" s="754" t="e">
        <v>#VALUE!</v>
      </c>
      <c r="EA374" s="754" t="e">
        <v>#VALUE!</v>
      </c>
      <c r="EB374" s="754" t="e">
        <v>#VALUE!</v>
      </c>
      <c r="HA374" s="756" t="s">
        <v>397</v>
      </c>
      <c r="HB374" s="756" t="s">
        <v>397</v>
      </c>
      <c r="HC374" s="756" t="s">
        <v>397</v>
      </c>
      <c r="HD374" s="756" t="s">
        <v>397</v>
      </c>
      <c r="HE374" s="756" t="s">
        <v>397</v>
      </c>
      <c r="HF374" s="756" t="s">
        <v>397</v>
      </c>
      <c r="HG374" s="756" t="s">
        <v>397</v>
      </c>
      <c r="HH374" s="756" t="s">
        <v>397</v>
      </c>
      <c r="HI374" s="756" t="s">
        <v>397</v>
      </c>
      <c r="HJ374" s="756" t="s">
        <v>397</v>
      </c>
      <c r="HK374"/>
      <c r="HL374"/>
      <c r="HM374"/>
      <c r="HN374" s="756" t="str">
        <f t="shared" si="11"/>
        <v>AUTO PRINT</v>
      </c>
      <c r="HO374"/>
      <c r="HP374" s="757" t="s">
        <v>572</v>
      </c>
      <c r="HQ374" s="757" t="s">
        <v>572</v>
      </c>
      <c r="HR374" s="757" t="s">
        <v>572</v>
      </c>
      <c r="HS374"/>
      <c r="HW374" s="758"/>
      <c r="HX374"/>
      <c r="HY374" s="759" t="s">
        <v>572</v>
      </c>
      <c r="HZ374" s="759" t="s">
        <v>572</v>
      </c>
      <c r="IA374" s="759" t="s">
        <v>572</v>
      </c>
      <c r="IC374" s="760" t="s">
        <v>572</v>
      </c>
      <c r="ID374" s="760" t="s">
        <v>572</v>
      </c>
      <c r="IE374" s="760" t="s">
        <v>572</v>
      </c>
      <c r="IF374" s="761" t="s">
        <v>572</v>
      </c>
      <c r="IG374" s="619" t="str">
        <f t="shared" si="12"/>
        <v>IN HOUSE (MANUAL)</v>
      </c>
      <c r="II374" s="761" t="s">
        <v>572</v>
      </c>
      <c r="IK374" s="761" t="str">
        <f>IFERROR(VLOOKUP($M374,#REF!,13,0),"IN HOUSE (MANUAL)")</f>
        <v>IN HOUSE (MANUAL)</v>
      </c>
      <c r="IM374" s="760" t="s">
        <v>572</v>
      </c>
      <c r="IN374" s="760" t="s">
        <v>572</v>
      </c>
      <c r="IO374" s="760" t="s">
        <v>572</v>
      </c>
      <c r="IQ374" s="760" t="s">
        <v>572</v>
      </c>
      <c r="IR374" s="760" t="s">
        <v>572</v>
      </c>
      <c r="IT374" s="760" t="s">
        <v>572</v>
      </c>
      <c r="IV374" s="760" t="s">
        <v>572</v>
      </c>
      <c r="IW374" s="760" t="s">
        <v>572</v>
      </c>
      <c r="IY374" s="760" t="s">
        <v>572</v>
      </c>
      <c r="IZ374" s="760" t="s">
        <v>572</v>
      </c>
      <c r="JB374" s="760" t="s">
        <v>922</v>
      </c>
      <c r="JC374" s="760">
        <v>1059</v>
      </c>
      <c r="JE374" s="760" t="s">
        <v>572</v>
      </c>
      <c r="JF374" s="760" t="s">
        <v>572</v>
      </c>
    </row>
    <row r="375" spans="1:266" ht="17.25" customHeight="1" x14ac:dyDescent="0.35">
      <c r="A375" s="618" t="s">
        <v>1228</v>
      </c>
      <c r="B375" s="730">
        <v>128</v>
      </c>
      <c r="C375" s="730" t="s">
        <v>1181</v>
      </c>
      <c r="D375" s="730" t="s">
        <v>1181</v>
      </c>
      <c r="E375" s="730">
        <v>6</v>
      </c>
      <c r="F375" s="731" t="s">
        <v>574</v>
      </c>
      <c r="G375" s="732">
        <v>1</v>
      </c>
      <c r="H375" s="733">
        <v>46238</v>
      </c>
      <c r="I375" s="730">
        <v>39</v>
      </c>
      <c r="J375" s="730" t="s">
        <v>308</v>
      </c>
      <c r="K375" s="730">
        <v>40</v>
      </c>
      <c r="L375" s="730" t="s">
        <v>1229</v>
      </c>
      <c r="M375" s="772" t="s">
        <v>1228</v>
      </c>
      <c r="N375" s="772">
        <v>0</v>
      </c>
      <c r="O375" s="772" t="s">
        <v>390</v>
      </c>
      <c r="P375" s="772">
        <v>0</v>
      </c>
      <c r="Q375" s="772" t="s">
        <v>390</v>
      </c>
      <c r="R375" s="772" t="s">
        <v>170</v>
      </c>
      <c r="S375" s="772" t="s">
        <v>308</v>
      </c>
      <c r="T375" s="772" t="s">
        <v>772</v>
      </c>
      <c r="U375" s="772">
        <v>411</v>
      </c>
      <c r="V375" s="772" t="s">
        <v>308</v>
      </c>
      <c r="W375" s="772"/>
      <c r="X375" s="772"/>
      <c r="Y375" s="772"/>
      <c r="Z375" s="774"/>
      <c r="AA375" s="772" t="s">
        <v>157</v>
      </c>
      <c r="AB375" s="772" t="s">
        <v>569</v>
      </c>
      <c r="AC375" s="772" t="s">
        <v>597</v>
      </c>
      <c r="AD375" s="772">
        <v>2262</v>
      </c>
      <c r="AE375" s="775">
        <v>2262</v>
      </c>
      <c r="AF375" s="776">
        <v>46272</v>
      </c>
      <c r="AG375" s="777"/>
      <c r="AH375" s="777"/>
      <c r="AI375" s="777" t="s">
        <v>308</v>
      </c>
      <c r="AJ375" s="778">
        <v>32</v>
      </c>
      <c r="AK375" s="779"/>
      <c r="AL375" s="778"/>
      <c r="AM375" s="780">
        <v>0</v>
      </c>
      <c r="AN375" s="780"/>
      <c r="AO375" s="780"/>
      <c r="AP375" s="780"/>
      <c r="AQ375" s="780"/>
      <c r="AR375" s="780"/>
      <c r="AS375" s="780"/>
      <c r="AT375" s="780"/>
      <c r="AU375" s="780"/>
      <c r="AV375" s="780"/>
      <c r="AW375" s="780"/>
      <c r="AX375" s="780"/>
      <c r="AY375" s="780"/>
      <c r="AZ375" s="780"/>
      <c r="BA375" s="780"/>
      <c r="BB375" s="780">
        <v>0</v>
      </c>
      <c r="BC375" s="780">
        <v>2262</v>
      </c>
      <c r="BD375" s="780">
        <v>0</v>
      </c>
      <c r="BE375" s="780">
        <v>0</v>
      </c>
      <c r="BF375" s="780">
        <v>0</v>
      </c>
      <c r="BG375" s="780">
        <v>0</v>
      </c>
      <c r="BH375" s="780">
        <v>0</v>
      </c>
      <c r="BI375" s="780">
        <v>2262</v>
      </c>
      <c r="BJ375" s="780"/>
      <c r="BK375" s="780">
        <v>0</v>
      </c>
      <c r="BL375" s="780"/>
      <c r="BM375" s="780"/>
      <c r="BN375" s="780" t="s">
        <v>308</v>
      </c>
      <c r="BO375" s="780" t="s">
        <v>308</v>
      </c>
      <c r="BP375" s="780" t="s">
        <v>308</v>
      </c>
      <c r="BQ375" s="780" t="s">
        <v>308</v>
      </c>
      <c r="BR375" s="780"/>
      <c r="BS375" s="780" t="s">
        <v>397</v>
      </c>
      <c r="BT375" s="780"/>
      <c r="BU375" s="780" t="s">
        <v>579</v>
      </c>
      <c r="BV375" s="780"/>
      <c r="BW375" s="780"/>
      <c r="BX375" s="780"/>
      <c r="BY375" s="780"/>
      <c r="BZ375" s="780"/>
      <c r="CA375" s="780"/>
      <c r="CB375" s="780"/>
      <c r="CC375" s="780"/>
      <c r="CD375" s="780"/>
      <c r="CE375" s="780"/>
      <c r="CF375" s="780"/>
      <c r="CG375" s="780"/>
      <c r="CH375" s="780"/>
      <c r="CI375" s="780"/>
      <c r="CJ375" s="780"/>
      <c r="CK375" s="773"/>
      <c r="CL375" s="773" t="s">
        <v>397</v>
      </c>
      <c r="CM375" s="773">
        <v>0</v>
      </c>
      <c r="CN375" s="773">
        <v>2262</v>
      </c>
      <c r="CO375" s="773" t="s">
        <v>397</v>
      </c>
      <c r="CP375" s="773">
        <v>2262</v>
      </c>
      <c r="CQ375" s="773">
        <v>2262</v>
      </c>
      <c r="CR375" s="772">
        <v>2262</v>
      </c>
      <c r="CS375" s="781"/>
      <c r="CT375" s="782" t="s">
        <v>308</v>
      </c>
      <c r="CU375" s="783" t="s">
        <v>308</v>
      </c>
      <c r="CV375" s="774"/>
      <c r="CW375" s="774"/>
      <c r="CX375" s="782">
        <v>46263</v>
      </c>
      <c r="CY375" s="784" t="s">
        <v>797</v>
      </c>
      <c r="CZ375" s="784" t="s">
        <v>308</v>
      </c>
      <c r="DA375" s="785">
        <v>46269</v>
      </c>
      <c r="DB375" s="785" t="s">
        <v>633</v>
      </c>
      <c r="DC375" s="785" t="s">
        <v>634</v>
      </c>
      <c r="DD375" s="785" t="s">
        <v>390</v>
      </c>
      <c r="DE375" s="785" t="s">
        <v>397</v>
      </c>
      <c r="DF375" s="785" t="s">
        <v>397</v>
      </c>
      <c r="DG375" s="785" t="s">
        <v>397</v>
      </c>
      <c r="DH375" s="786">
        <v>0</v>
      </c>
      <c r="DI375" s="774" t="s">
        <v>390</v>
      </c>
      <c r="DJ375" s="774" t="s">
        <v>397</v>
      </c>
      <c r="DK375" s="774">
        <v>46272</v>
      </c>
      <c r="DL375" s="774" t="s">
        <v>390</v>
      </c>
      <c r="DM375" s="774">
        <v>46275</v>
      </c>
      <c r="DN375" s="774">
        <v>46275</v>
      </c>
      <c r="DO375" s="787" t="s">
        <v>308</v>
      </c>
      <c r="DP375" s="774">
        <v>46297</v>
      </c>
      <c r="DQ375" s="776">
        <v>46297</v>
      </c>
      <c r="DR375" s="774">
        <v>46297</v>
      </c>
      <c r="DS375" s="786">
        <v>46297</v>
      </c>
      <c r="DT375" s="752">
        <v>46297</v>
      </c>
      <c r="DU375" s="753">
        <v>-7</v>
      </c>
      <c r="DV375" s="753" t="s">
        <v>308</v>
      </c>
      <c r="DW375" s="754">
        <v>46287</v>
      </c>
      <c r="DX375" s="755">
        <v>46290</v>
      </c>
      <c r="DY375" s="754" t="e">
        <v>#VALUE!</v>
      </c>
      <c r="DZ375" s="754" t="e">
        <v>#VALUE!</v>
      </c>
      <c r="EA375" s="754"/>
      <c r="EB375" s="754"/>
      <c r="HA375" s="756" t="s">
        <v>397</v>
      </c>
      <c r="HB375" s="756" t="s">
        <v>397</v>
      </c>
      <c r="HC375" s="756" t="s">
        <v>397</v>
      </c>
      <c r="HD375" s="756" t="s">
        <v>397</v>
      </c>
      <c r="HE375" s="756" t="s">
        <v>397</v>
      </c>
      <c r="HF375" s="756" t="s">
        <v>397</v>
      </c>
      <c r="HG375" s="756" t="s">
        <v>397</v>
      </c>
      <c r="HH375" s="756" t="s">
        <v>397</v>
      </c>
      <c r="HI375" s="756" t="s">
        <v>397</v>
      </c>
      <c r="HJ375" s="756" t="s">
        <v>397</v>
      </c>
      <c r="HK375"/>
      <c r="HL375"/>
      <c r="HM375"/>
      <c r="HN375" s="756" t="str">
        <f t="shared" si="11"/>
        <v>AUTO PRINT</v>
      </c>
      <c r="HO375"/>
      <c r="HP375" s="757" t="s">
        <v>572</v>
      </c>
      <c r="HQ375" s="757" t="s">
        <v>572</v>
      </c>
      <c r="HR375" s="757" t="s">
        <v>572</v>
      </c>
      <c r="HS375"/>
      <c r="HW375" s="758"/>
      <c r="HX375"/>
      <c r="HY375" s="759" t="s">
        <v>572</v>
      </c>
      <c r="HZ375" s="759" t="s">
        <v>572</v>
      </c>
      <c r="IA375" s="759" t="s">
        <v>572</v>
      </c>
      <c r="IC375" s="760" t="s">
        <v>572</v>
      </c>
      <c r="ID375" s="760" t="s">
        <v>572</v>
      </c>
      <c r="IE375" s="760" t="s">
        <v>572</v>
      </c>
      <c r="IF375" s="761" t="s">
        <v>572</v>
      </c>
      <c r="IG375" s="619" t="str">
        <f t="shared" si="12"/>
        <v>IN HOUSE (MANUAL)</v>
      </c>
      <c r="II375" s="761" t="s">
        <v>572</v>
      </c>
      <c r="IK375" s="761" t="str">
        <f>IFERROR(VLOOKUP($M375,#REF!,13,0),"IN HOUSE (MANUAL)")</f>
        <v>IN HOUSE (MANUAL)</v>
      </c>
      <c r="IM375" s="760" t="s">
        <v>572</v>
      </c>
      <c r="IN375" s="760" t="s">
        <v>572</v>
      </c>
      <c r="IO375" s="760" t="s">
        <v>572</v>
      </c>
      <c r="IQ375" s="760" t="s">
        <v>572</v>
      </c>
      <c r="IR375" s="760" t="s">
        <v>572</v>
      </c>
      <c r="IT375" s="760" t="s">
        <v>572</v>
      </c>
      <c r="IV375" s="760" t="s">
        <v>572</v>
      </c>
      <c r="IW375" s="760" t="s">
        <v>572</v>
      </c>
      <c r="IY375" s="760" t="s">
        <v>572</v>
      </c>
      <c r="IZ375" s="760" t="s">
        <v>572</v>
      </c>
      <c r="JB375" s="760" t="s">
        <v>922</v>
      </c>
      <c r="JC375" s="760">
        <v>2262</v>
      </c>
      <c r="JE375" s="760" t="s">
        <v>572</v>
      </c>
      <c r="JF375" s="760" t="s">
        <v>572</v>
      </c>
    </row>
    <row r="376" spans="1:266" ht="17.25" customHeight="1" x14ac:dyDescent="0.35">
      <c r="A376" s="618" t="s">
        <v>1230</v>
      </c>
      <c r="B376" s="730">
        <v>129</v>
      </c>
      <c r="C376" s="730" t="s">
        <v>1181</v>
      </c>
      <c r="D376" s="730" t="s">
        <v>1181</v>
      </c>
      <c r="E376" s="730">
        <v>6</v>
      </c>
      <c r="F376" s="731" t="s">
        <v>308</v>
      </c>
      <c r="G376" s="732">
        <v>1</v>
      </c>
      <c r="H376" s="826">
        <v>46227</v>
      </c>
      <c r="I376" s="730">
        <v>40</v>
      </c>
      <c r="J376" s="730" t="s">
        <v>308</v>
      </c>
      <c r="K376" s="730">
        <v>40</v>
      </c>
      <c r="L376" s="730" t="s">
        <v>1123</v>
      </c>
      <c r="M376" s="788" t="s">
        <v>1230</v>
      </c>
      <c r="N376" s="788">
        <v>0</v>
      </c>
      <c r="O376" s="788" t="s">
        <v>390</v>
      </c>
      <c r="P376" s="788">
        <v>0</v>
      </c>
      <c r="Q376" s="788" t="s">
        <v>390</v>
      </c>
      <c r="R376" s="788" t="s">
        <v>170</v>
      </c>
      <c r="S376" s="788"/>
      <c r="T376" s="788" t="s">
        <v>772</v>
      </c>
      <c r="U376" s="788">
        <v>411</v>
      </c>
      <c r="V376" s="788" t="s">
        <v>308</v>
      </c>
      <c r="W376" s="788"/>
      <c r="X376" s="788"/>
      <c r="Y376" s="788"/>
      <c r="Z376" s="790"/>
      <c r="AA376" s="788" t="s">
        <v>157</v>
      </c>
      <c r="AB376" s="788" t="s">
        <v>569</v>
      </c>
      <c r="AC376" s="788" t="s">
        <v>630</v>
      </c>
      <c r="AD376" s="927">
        <v>1260</v>
      </c>
      <c r="AE376" s="928">
        <v>1260</v>
      </c>
      <c r="AF376" s="790" t="s">
        <v>390</v>
      </c>
      <c r="AG376" s="793" t="s">
        <v>631</v>
      </c>
      <c r="AH376" s="793"/>
      <c r="AI376" s="793" t="s">
        <v>308</v>
      </c>
      <c r="AJ376" s="794">
        <v>33</v>
      </c>
      <c r="AK376" s="795"/>
      <c r="AL376" s="794"/>
      <c r="AM376" s="796">
        <v>0</v>
      </c>
      <c r="AN376" s="796"/>
      <c r="AO376" s="796"/>
      <c r="AP376" s="796"/>
      <c r="AQ376" s="796"/>
      <c r="AR376" s="796"/>
      <c r="AS376" s="796"/>
      <c r="AT376" s="796"/>
      <c r="AU376" s="796"/>
      <c r="AV376" s="796"/>
      <c r="AW376" s="796"/>
      <c r="AX376" s="796"/>
      <c r="AY376" s="796"/>
      <c r="AZ376" s="796"/>
      <c r="BA376" s="796"/>
      <c r="BB376" s="796">
        <v>0</v>
      </c>
      <c r="BC376" s="796">
        <v>1260</v>
      </c>
      <c r="BD376" s="796">
        <v>0</v>
      </c>
      <c r="BE376" s="796">
        <v>0</v>
      </c>
      <c r="BF376" s="796">
        <v>0</v>
      </c>
      <c r="BG376" s="796">
        <v>0</v>
      </c>
      <c r="BH376" s="796">
        <v>0</v>
      </c>
      <c r="BI376" s="796">
        <v>1260</v>
      </c>
      <c r="BJ376" s="796"/>
      <c r="BK376" s="796">
        <v>0</v>
      </c>
      <c r="BL376" s="796"/>
      <c r="BM376" s="796"/>
      <c r="BN376" s="796" t="s">
        <v>308</v>
      </c>
      <c r="BO376" s="796" t="s">
        <v>308</v>
      </c>
      <c r="BP376" s="796" t="s">
        <v>308</v>
      </c>
      <c r="BQ376" s="796" t="s">
        <v>308</v>
      </c>
      <c r="BR376" s="796"/>
      <c r="BS376" s="796" t="s">
        <v>397</v>
      </c>
      <c r="BT376" s="796"/>
      <c r="BU376" s="796" t="s">
        <v>579</v>
      </c>
      <c r="BV376" s="796"/>
      <c r="BW376" s="796"/>
      <c r="BX376" s="796"/>
      <c r="BY376" s="796"/>
      <c r="BZ376" s="796"/>
      <c r="CA376" s="796"/>
      <c r="CB376" s="796"/>
      <c r="CC376" s="796"/>
      <c r="CD376" s="796"/>
      <c r="CE376" s="796"/>
      <c r="CF376" s="796"/>
      <c r="CG376" s="796"/>
      <c r="CH376" s="796"/>
      <c r="CI376" s="796"/>
      <c r="CJ376" s="796"/>
      <c r="CK376" s="789"/>
      <c r="CL376" s="789" t="s">
        <v>397</v>
      </c>
      <c r="CM376" s="789">
        <v>0</v>
      </c>
      <c r="CN376" s="789">
        <v>183</v>
      </c>
      <c r="CO376" s="789" t="s">
        <v>397</v>
      </c>
      <c r="CP376" s="789">
        <v>1260</v>
      </c>
      <c r="CQ376" s="789">
        <v>1260</v>
      </c>
      <c r="CR376" s="927">
        <v>1260</v>
      </c>
      <c r="CS376" s="797"/>
      <c r="CT376" s="798" t="s">
        <v>308</v>
      </c>
      <c r="CU376" s="924" t="s">
        <v>308</v>
      </c>
      <c r="CV376" s="790"/>
      <c r="CW376" s="790"/>
      <c r="CX376" s="876">
        <v>46258</v>
      </c>
      <c r="CY376" s="800">
        <v>0</v>
      </c>
      <c r="CZ376" s="800" t="s">
        <v>308</v>
      </c>
      <c r="DA376" s="801">
        <v>0</v>
      </c>
      <c r="DB376" s="801">
        <v>0</v>
      </c>
      <c r="DC376" s="801">
        <v>0</v>
      </c>
      <c r="DD376" s="801" t="s">
        <v>390</v>
      </c>
      <c r="DE376" s="801" t="s">
        <v>397</v>
      </c>
      <c r="DF376" s="801" t="s">
        <v>397</v>
      </c>
      <c r="DG376" s="801" t="s">
        <v>397</v>
      </c>
      <c r="DH376" s="802">
        <v>0</v>
      </c>
      <c r="DI376" s="790" t="s">
        <v>390</v>
      </c>
      <c r="DJ376" s="790" t="s">
        <v>397</v>
      </c>
      <c r="DK376" s="790" t="s">
        <v>390</v>
      </c>
      <c r="DL376" s="790">
        <v>46279</v>
      </c>
      <c r="DM376" s="790" t="s">
        <v>397</v>
      </c>
      <c r="DN376" s="790">
        <v>46287</v>
      </c>
      <c r="DO376" s="803" t="s">
        <v>308</v>
      </c>
      <c r="DP376" s="790">
        <v>46297</v>
      </c>
      <c r="DQ376" s="792">
        <v>46297</v>
      </c>
      <c r="DR376" s="790" t="s">
        <v>308</v>
      </c>
      <c r="DS376" s="802">
        <v>46297</v>
      </c>
      <c r="DT376" s="752">
        <v>46297</v>
      </c>
      <c r="DU376" s="753">
        <v>-4</v>
      </c>
      <c r="DV376" s="753" t="s">
        <v>308</v>
      </c>
      <c r="DW376" s="754">
        <v>46290</v>
      </c>
      <c r="DX376" s="755">
        <v>46293</v>
      </c>
      <c r="DY376" s="754" t="e">
        <v>#VALUE!</v>
      </c>
      <c r="DZ376" s="754" t="e">
        <v>#VALUE!</v>
      </c>
      <c r="EA376" s="754"/>
      <c r="EB376" s="754"/>
      <c r="HA376" s="756" t="s">
        <v>397</v>
      </c>
      <c r="HB376" s="756" t="s">
        <v>397</v>
      </c>
      <c r="HC376" s="756" t="s">
        <v>397</v>
      </c>
      <c r="HD376" s="756" t="s">
        <v>397</v>
      </c>
      <c r="HE376" s="756" t="s">
        <v>397</v>
      </c>
      <c r="HF376" s="756" t="s">
        <v>397</v>
      </c>
      <c r="HG376" s="756" t="s">
        <v>397</v>
      </c>
      <c r="HH376" s="756" t="s">
        <v>397</v>
      </c>
      <c r="HI376" s="756" t="s">
        <v>397</v>
      </c>
      <c r="HJ376" s="756" t="s">
        <v>397</v>
      </c>
      <c r="HK376"/>
      <c r="HL376"/>
      <c r="HM376"/>
      <c r="HN376" s="756" t="str">
        <f t="shared" si="11"/>
        <v>AUTO PRINT</v>
      </c>
      <c r="HO376"/>
      <c r="HP376" s="757" t="s">
        <v>572</v>
      </c>
      <c r="HQ376" s="757" t="s">
        <v>572</v>
      </c>
      <c r="HR376" s="757" t="s">
        <v>572</v>
      </c>
      <c r="HS376"/>
      <c r="HW376" s="758"/>
      <c r="HX376"/>
      <c r="HY376" s="759" t="s">
        <v>572</v>
      </c>
      <c r="HZ376" s="759" t="s">
        <v>572</v>
      </c>
      <c r="IA376" s="759" t="s">
        <v>572</v>
      </c>
      <c r="IC376" s="760" t="s">
        <v>572</v>
      </c>
      <c r="ID376" s="760" t="s">
        <v>572</v>
      </c>
      <c r="IE376" s="760" t="s">
        <v>572</v>
      </c>
      <c r="IF376" s="761" t="s">
        <v>572</v>
      </c>
      <c r="IG376" s="619" t="str">
        <f t="shared" si="12"/>
        <v>IN HOUSE (MANUAL)</v>
      </c>
      <c r="II376" s="761" t="s">
        <v>572</v>
      </c>
      <c r="IK376" s="761" t="str">
        <f>IFERROR(VLOOKUP($M376,#REF!,13,0),"IN HOUSE (MANUAL)")</f>
        <v>IN HOUSE (MANUAL)</v>
      </c>
      <c r="IM376" s="760" t="s">
        <v>572</v>
      </c>
      <c r="IN376" s="760" t="s">
        <v>572</v>
      </c>
      <c r="IO376" s="760" t="s">
        <v>572</v>
      </c>
      <c r="IQ376" s="760" t="s">
        <v>572</v>
      </c>
      <c r="IR376" s="760" t="s">
        <v>572</v>
      </c>
      <c r="IT376" s="760" t="s">
        <v>572</v>
      </c>
      <c r="IV376" s="760" t="s">
        <v>572</v>
      </c>
      <c r="IW376" s="760" t="s">
        <v>572</v>
      </c>
      <c r="IY376" s="760" t="s">
        <v>572</v>
      </c>
      <c r="IZ376" s="760" t="s">
        <v>572</v>
      </c>
      <c r="JB376" s="760" t="s">
        <v>922</v>
      </c>
      <c r="JC376" s="760">
        <v>183</v>
      </c>
      <c r="JE376" s="760" t="s">
        <v>572</v>
      </c>
      <c r="JF376" s="760" t="s">
        <v>572</v>
      </c>
    </row>
    <row r="377" spans="1:266" ht="17.25" customHeight="1" x14ac:dyDescent="0.35">
      <c r="A377" s="618" t="s">
        <v>1231</v>
      </c>
      <c r="B377" s="730">
        <v>130</v>
      </c>
      <c r="C377" s="730" t="s">
        <v>1181</v>
      </c>
      <c r="D377" s="730" t="s">
        <v>1181</v>
      </c>
      <c r="E377" s="730">
        <v>6</v>
      </c>
      <c r="F377" s="731" t="s">
        <v>308</v>
      </c>
      <c r="G377" s="732">
        <v>1</v>
      </c>
      <c r="H377" s="826">
        <v>46227</v>
      </c>
      <c r="I377" s="730">
        <v>40</v>
      </c>
      <c r="J377" s="730" t="s">
        <v>308</v>
      </c>
      <c r="K377" s="730">
        <v>40</v>
      </c>
      <c r="L377" s="730" t="s">
        <v>1123</v>
      </c>
      <c r="M377" s="788" t="s">
        <v>1231</v>
      </c>
      <c r="N377" s="788">
        <v>0</v>
      </c>
      <c r="O377" s="788" t="s">
        <v>390</v>
      </c>
      <c r="P377" s="788">
        <v>0</v>
      </c>
      <c r="Q377" s="788" t="s">
        <v>390</v>
      </c>
      <c r="R377" s="788" t="s">
        <v>170</v>
      </c>
      <c r="S377" s="788"/>
      <c r="T377" s="788" t="s">
        <v>775</v>
      </c>
      <c r="U377" s="788">
        <v>411</v>
      </c>
      <c r="V377" s="788" t="s">
        <v>308</v>
      </c>
      <c r="W377" s="788"/>
      <c r="X377" s="788"/>
      <c r="Y377" s="788"/>
      <c r="Z377" s="790"/>
      <c r="AA377" s="788" t="s">
        <v>157</v>
      </c>
      <c r="AB377" s="788" t="s">
        <v>569</v>
      </c>
      <c r="AC377" s="788" t="s">
        <v>630</v>
      </c>
      <c r="AD377" s="788">
        <v>840</v>
      </c>
      <c r="AE377" s="875">
        <v>840</v>
      </c>
      <c r="AF377" s="790" t="s">
        <v>390</v>
      </c>
      <c r="AG377" s="793" t="s">
        <v>631</v>
      </c>
      <c r="AH377" s="793"/>
      <c r="AI377" s="793" t="s">
        <v>308</v>
      </c>
      <c r="AJ377" s="794">
        <v>34</v>
      </c>
      <c r="AK377" s="795"/>
      <c r="AL377" s="794"/>
      <c r="AM377" s="796">
        <v>0</v>
      </c>
      <c r="AN377" s="796"/>
      <c r="AO377" s="796"/>
      <c r="AP377" s="796"/>
      <c r="AQ377" s="796"/>
      <c r="AR377" s="796"/>
      <c r="AS377" s="796"/>
      <c r="AT377" s="796"/>
      <c r="AU377" s="796"/>
      <c r="AV377" s="796"/>
      <c r="AW377" s="796"/>
      <c r="AX377" s="796"/>
      <c r="AY377" s="796"/>
      <c r="AZ377" s="796"/>
      <c r="BA377" s="796"/>
      <c r="BB377" s="796">
        <v>0</v>
      </c>
      <c r="BC377" s="796">
        <v>840</v>
      </c>
      <c r="BD377" s="796">
        <v>0</v>
      </c>
      <c r="BE377" s="796">
        <v>0</v>
      </c>
      <c r="BF377" s="796">
        <v>0</v>
      </c>
      <c r="BG377" s="796">
        <v>0</v>
      </c>
      <c r="BH377" s="796">
        <v>0</v>
      </c>
      <c r="BI377" s="796">
        <v>840</v>
      </c>
      <c r="BJ377" s="796"/>
      <c r="BK377" s="796">
        <v>0</v>
      </c>
      <c r="BL377" s="796"/>
      <c r="BM377" s="796"/>
      <c r="BN377" s="796" t="s">
        <v>308</v>
      </c>
      <c r="BO377" s="796" t="s">
        <v>308</v>
      </c>
      <c r="BP377" s="796" t="s">
        <v>308</v>
      </c>
      <c r="BQ377" s="796" t="s">
        <v>308</v>
      </c>
      <c r="BR377" s="796"/>
      <c r="BS377" s="796" t="s">
        <v>397</v>
      </c>
      <c r="BT377" s="796"/>
      <c r="BU377" s="796" t="s">
        <v>579</v>
      </c>
      <c r="BV377" s="796"/>
      <c r="BW377" s="796"/>
      <c r="BX377" s="796"/>
      <c r="BY377" s="796"/>
      <c r="BZ377" s="796"/>
      <c r="CA377" s="796"/>
      <c r="CB377" s="796"/>
      <c r="CC377" s="796"/>
      <c r="CD377" s="796"/>
      <c r="CE377" s="796"/>
      <c r="CF377" s="796"/>
      <c r="CG377" s="796"/>
      <c r="CH377" s="796"/>
      <c r="CI377" s="796"/>
      <c r="CJ377" s="796"/>
      <c r="CK377" s="789"/>
      <c r="CL377" s="789" t="s">
        <v>397</v>
      </c>
      <c r="CM377" s="789">
        <v>0</v>
      </c>
      <c r="CN377" s="789">
        <v>295</v>
      </c>
      <c r="CO377" s="789" t="s">
        <v>397</v>
      </c>
      <c r="CP377" s="789">
        <v>840</v>
      </c>
      <c r="CQ377" s="884">
        <v>840</v>
      </c>
      <c r="CR377" s="788">
        <v>840</v>
      </c>
      <c r="CS377" s="797"/>
      <c r="CT377" s="798" t="s">
        <v>308</v>
      </c>
      <c r="CU377" s="924" t="s">
        <v>308</v>
      </c>
      <c r="CV377" s="790"/>
      <c r="CW377" s="790"/>
      <c r="CX377" s="876">
        <v>46258</v>
      </c>
      <c r="CY377" s="800">
        <v>0</v>
      </c>
      <c r="CZ377" s="800" t="s">
        <v>308</v>
      </c>
      <c r="DA377" s="801">
        <v>0</v>
      </c>
      <c r="DB377" s="801">
        <v>0</v>
      </c>
      <c r="DC377" s="801">
        <v>0</v>
      </c>
      <c r="DD377" s="801" t="s">
        <v>390</v>
      </c>
      <c r="DE377" s="801" t="s">
        <v>397</v>
      </c>
      <c r="DF377" s="801" t="s">
        <v>397</v>
      </c>
      <c r="DG377" s="801" t="s">
        <v>397</v>
      </c>
      <c r="DH377" s="802">
        <v>0</v>
      </c>
      <c r="DI377" s="790" t="s">
        <v>390</v>
      </c>
      <c r="DJ377" s="790" t="s">
        <v>397</v>
      </c>
      <c r="DK377" s="790" t="s">
        <v>390</v>
      </c>
      <c r="DL377" s="790">
        <v>46272</v>
      </c>
      <c r="DM377" s="790" t="s">
        <v>397</v>
      </c>
      <c r="DN377" s="790">
        <v>46288</v>
      </c>
      <c r="DO377" s="803" t="s">
        <v>308</v>
      </c>
      <c r="DP377" s="790">
        <v>46297</v>
      </c>
      <c r="DQ377" s="792">
        <v>46297</v>
      </c>
      <c r="DR377" s="790" t="s">
        <v>308</v>
      </c>
      <c r="DS377" s="802">
        <v>46297</v>
      </c>
      <c r="DT377" s="752">
        <v>46297</v>
      </c>
      <c r="DU377" s="753">
        <v>-3</v>
      </c>
      <c r="DV377" s="753" t="s">
        <v>308</v>
      </c>
      <c r="DW377" s="754">
        <v>46293</v>
      </c>
      <c r="DX377" s="755">
        <v>46294</v>
      </c>
      <c r="DY377" s="754" t="e">
        <v>#VALUE!</v>
      </c>
      <c r="DZ377" s="754" t="e">
        <v>#VALUE!</v>
      </c>
      <c r="EA377" s="754"/>
      <c r="EB377" s="754"/>
      <c r="HA377" s="756" t="s">
        <v>397</v>
      </c>
      <c r="HB377" s="756" t="s">
        <v>397</v>
      </c>
      <c r="HC377" s="756" t="s">
        <v>397</v>
      </c>
      <c r="HD377" s="756" t="s">
        <v>397</v>
      </c>
      <c r="HE377" s="756" t="s">
        <v>397</v>
      </c>
      <c r="HF377" s="756" t="s">
        <v>397</v>
      </c>
      <c r="HG377" s="756" t="s">
        <v>397</v>
      </c>
      <c r="HH377" s="756" t="s">
        <v>397</v>
      </c>
      <c r="HI377" s="756" t="s">
        <v>397</v>
      </c>
      <c r="HJ377" s="756" t="s">
        <v>397</v>
      </c>
      <c r="HK377"/>
      <c r="HL377"/>
      <c r="HM377"/>
      <c r="HN377" s="756" t="str">
        <f t="shared" si="11"/>
        <v>AUTO PRINT</v>
      </c>
      <c r="HO377"/>
      <c r="HP377" s="757" t="s">
        <v>572</v>
      </c>
      <c r="HQ377" s="757" t="s">
        <v>572</v>
      </c>
      <c r="HR377" s="757" t="s">
        <v>572</v>
      </c>
      <c r="HS377"/>
      <c r="HW377" s="758"/>
      <c r="HX377"/>
      <c r="HY377" s="759" t="s">
        <v>572</v>
      </c>
      <c r="HZ377" s="759" t="s">
        <v>572</v>
      </c>
      <c r="IA377" s="759" t="s">
        <v>572</v>
      </c>
      <c r="IC377" s="760" t="s">
        <v>572</v>
      </c>
      <c r="ID377" s="760" t="s">
        <v>572</v>
      </c>
      <c r="IE377" s="760" t="s">
        <v>572</v>
      </c>
      <c r="IF377" s="761" t="s">
        <v>572</v>
      </c>
      <c r="IG377" s="619" t="str">
        <f t="shared" si="12"/>
        <v>IN HOUSE (MANUAL)</v>
      </c>
      <c r="II377" s="761" t="s">
        <v>572</v>
      </c>
      <c r="IK377" s="761" t="str">
        <f>IFERROR(VLOOKUP($M377,#REF!,13,0),"IN HOUSE (MANUAL)")</f>
        <v>IN HOUSE (MANUAL)</v>
      </c>
      <c r="IM377" s="760" t="s">
        <v>572</v>
      </c>
      <c r="IN377" s="760" t="s">
        <v>572</v>
      </c>
      <c r="IO377" s="760" t="s">
        <v>572</v>
      </c>
      <c r="IQ377" s="760" t="s">
        <v>572</v>
      </c>
      <c r="IR377" s="760" t="s">
        <v>572</v>
      </c>
      <c r="IT377" s="760" t="s">
        <v>572</v>
      </c>
      <c r="IV377" s="760" t="s">
        <v>572</v>
      </c>
      <c r="IW377" s="760" t="s">
        <v>572</v>
      </c>
      <c r="IY377" s="760" t="s">
        <v>572</v>
      </c>
      <c r="IZ377" s="760" t="s">
        <v>572</v>
      </c>
      <c r="JB377" s="760" t="s">
        <v>922</v>
      </c>
      <c r="JC377" s="760">
        <v>295</v>
      </c>
      <c r="JE377" s="760" t="s">
        <v>572</v>
      </c>
      <c r="JF377" s="760" t="s">
        <v>572</v>
      </c>
    </row>
    <row r="378" spans="1:266" ht="17.25" customHeight="1" x14ac:dyDescent="0.35">
      <c r="A378" s="618" t="s">
        <v>1232</v>
      </c>
      <c r="B378" s="730">
        <v>131</v>
      </c>
      <c r="C378" s="730" t="s">
        <v>1181</v>
      </c>
      <c r="D378" s="730" t="s">
        <v>1181</v>
      </c>
      <c r="E378" s="730">
        <v>6</v>
      </c>
      <c r="F378" s="731" t="s">
        <v>574</v>
      </c>
      <c r="G378" s="732">
        <v>1</v>
      </c>
      <c r="H378" s="733">
        <v>46232</v>
      </c>
      <c r="I378" s="730">
        <v>40</v>
      </c>
      <c r="J378" s="730" t="s">
        <v>308</v>
      </c>
      <c r="K378" s="730">
        <v>41</v>
      </c>
      <c r="L378" s="730" t="s">
        <v>1233</v>
      </c>
      <c r="M378" s="772" t="s">
        <v>1232</v>
      </c>
      <c r="N378" s="772">
        <v>0</v>
      </c>
      <c r="O378" s="772" t="s">
        <v>390</v>
      </c>
      <c r="P378" s="772">
        <v>0</v>
      </c>
      <c r="Q378" s="772" t="s">
        <v>390</v>
      </c>
      <c r="R378" s="772" t="s">
        <v>170</v>
      </c>
      <c r="S378" s="772" t="s">
        <v>308</v>
      </c>
      <c r="T378" s="772" t="s">
        <v>1120</v>
      </c>
      <c r="U378" s="772">
        <v>411</v>
      </c>
      <c r="V378" s="772" t="s">
        <v>308</v>
      </c>
      <c r="W378" s="772"/>
      <c r="X378" s="772"/>
      <c r="Y378" s="772"/>
      <c r="Z378" s="886"/>
      <c r="AA378" s="772" t="s">
        <v>309</v>
      </c>
      <c r="AB378" s="772" t="s">
        <v>750</v>
      </c>
      <c r="AC378" s="772" t="s">
        <v>589</v>
      </c>
      <c r="AD378" s="772">
        <v>462</v>
      </c>
      <c r="AE378" s="775">
        <v>462</v>
      </c>
      <c r="AF378" s="776">
        <v>46272</v>
      </c>
      <c r="AG378" s="777"/>
      <c r="AH378" s="777"/>
      <c r="AI378" s="777" t="s">
        <v>308</v>
      </c>
      <c r="AJ378" s="778">
        <v>35</v>
      </c>
      <c r="AK378" s="779"/>
      <c r="AL378" s="778"/>
      <c r="AM378" s="780">
        <v>0</v>
      </c>
      <c r="AN378" s="780"/>
      <c r="AO378" s="780"/>
      <c r="AP378" s="780"/>
      <c r="AQ378" s="780"/>
      <c r="AR378" s="780"/>
      <c r="AS378" s="780"/>
      <c r="AT378" s="780"/>
      <c r="AU378" s="780"/>
      <c r="AV378" s="780"/>
      <c r="AW378" s="780"/>
      <c r="AX378" s="780"/>
      <c r="AY378" s="780"/>
      <c r="AZ378" s="780"/>
      <c r="BA378" s="780"/>
      <c r="BB378" s="780">
        <v>0</v>
      </c>
      <c r="BC378" s="780">
        <v>462</v>
      </c>
      <c r="BD378" s="780">
        <v>0</v>
      </c>
      <c r="BE378" s="780">
        <v>0</v>
      </c>
      <c r="BF378" s="780">
        <v>0</v>
      </c>
      <c r="BG378" s="780">
        <v>0</v>
      </c>
      <c r="BH378" s="780">
        <v>0</v>
      </c>
      <c r="BI378" s="780">
        <v>462</v>
      </c>
      <c r="BJ378" s="780"/>
      <c r="BK378" s="780">
        <v>0</v>
      </c>
      <c r="BL378" s="780"/>
      <c r="BM378" s="780"/>
      <c r="BN378" s="780" t="s">
        <v>308</v>
      </c>
      <c r="BO378" s="780" t="s">
        <v>308</v>
      </c>
      <c r="BP378" s="780" t="s">
        <v>308</v>
      </c>
      <c r="BQ378" s="780" t="s">
        <v>308</v>
      </c>
      <c r="BR378" s="780"/>
      <c r="BS378" s="780" t="s">
        <v>397</v>
      </c>
      <c r="BT378" s="780"/>
      <c r="BU378" s="780" t="s">
        <v>579</v>
      </c>
      <c r="BV378" s="780"/>
      <c r="BW378" s="780"/>
      <c r="BX378" s="780"/>
      <c r="BY378" s="780"/>
      <c r="BZ378" s="780"/>
      <c r="CA378" s="780"/>
      <c r="CB378" s="780"/>
      <c r="CC378" s="780"/>
      <c r="CD378" s="780"/>
      <c r="CE378" s="780"/>
      <c r="CF378" s="780"/>
      <c r="CG378" s="780"/>
      <c r="CH378" s="780"/>
      <c r="CI378" s="780"/>
      <c r="CJ378" s="780"/>
      <c r="CK378" s="773"/>
      <c r="CL378" s="773" t="s">
        <v>397</v>
      </c>
      <c r="CM378" s="773">
        <v>0</v>
      </c>
      <c r="CN378" s="773">
        <v>462</v>
      </c>
      <c r="CO378" s="773" t="s">
        <v>397</v>
      </c>
      <c r="CP378" s="773">
        <v>462</v>
      </c>
      <c r="CQ378" s="773">
        <v>462</v>
      </c>
      <c r="CR378" s="772">
        <v>462</v>
      </c>
      <c r="CS378" s="781"/>
      <c r="CT378" s="782" t="s">
        <v>308</v>
      </c>
      <c r="CU378" s="783" t="s">
        <v>308</v>
      </c>
      <c r="CV378" s="774"/>
      <c r="CW378" s="774"/>
      <c r="CX378" s="782">
        <v>46258</v>
      </c>
      <c r="CY378" s="784" t="s">
        <v>1126</v>
      </c>
      <c r="CZ378" s="784">
        <v>0</v>
      </c>
      <c r="DA378" s="785">
        <v>46269</v>
      </c>
      <c r="DB378" s="785" t="s">
        <v>633</v>
      </c>
      <c r="DC378" s="785" t="s">
        <v>634</v>
      </c>
      <c r="DD378" s="785" t="s">
        <v>390</v>
      </c>
      <c r="DE378" s="785" t="s">
        <v>397</v>
      </c>
      <c r="DF378" s="785" t="s">
        <v>397</v>
      </c>
      <c r="DG378" s="785" t="s">
        <v>397</v>
      </c>
      <c r="DH378" s="786">
        <v>0</v>
      </c>
      <c r="DI378" s="774" t="s">
        <v>390</v>
      </c>
      <c r="DJ378" s="774" t="s">
        <v>397</v>
      </c>
      <c r="DK378" s="774" t="s">
        <v>390</v>
      </c>
      <c r="DL378" s="774">
        <v>46279</v>
      </c>
      <c r="DM378" s="774">
        <v>46287</v>
      </c>
      <c r="DN378" s="774">
        <v>46287</v>
      </c>
      <c r="DO378" s="787">
        <v>0</v>
      </c>
      <c r="DP378" s="774">
        <v>46304</v>
      </c>
      <c r="DQ378" s="776">
        <v>46304</v>
      </c>
      <c r="DR378" s="774">
        <v>46304</v>
      </c>
      <c r="DS378" s="786">
        <v>46304</v>
      </c>
      <c r="DT378" s="752">
        <v>46304</v>
      </c>
      <c r="DU378" s="753">
        <v>-9</v>
      </c>
      <c r="DV378" s="753" t="s">
        <v>308</v>
      </c>
      <c r="DW378" s="754">
        <v>46294</v>
      </c>
      <c r="DX378" s="755">
        <v>46295</v>
      </c>
      <c r="DY378" s="754" t="e">
        <v>#VALUE!</v>
      </c>
      <c r="DZ378" s="754" t="e">
        <v>#VALUE!</v>
      </c>
      <c r="EA378" s="754"/>
      <c r="EB378" s="754"/>
      <c r="HA378" s="756" t="s">
        <v>397</v>
      </c>
      <c r="HB378" s="756" t="s">
        <v>397</v>
      </c>
      <c r="HC378" s="756" t="s">
        <v>397</v>
      </c>
      <c r="HD378" s="756" t="s">
        <v>397</v>
      </c>
      <c r="HE378" s="756" t="s">
        <v>397</v>
      </c>
      <c r="HF378" s="756" t="s">
        <v>397</v>
      </c>
      <c r="HG378" s="756" t="s">
        <v>397</v>
      </c>
      <c r="HH378" s="756" t="s">
        <v>397</v>
      </c>
      <c r="HI378" s="756" t="s">
        <v>397</v>
      </c>
      <c r="HJ378" s="756" t="s">
        <v>397</v>
      </c>
      <c r="HK378"/>
      <c r="HL378"/>
      <c r="HM378"/>
      <c r="HN378" s="756" t="str">
        <f t="shared" si="11"/>
        <v>AUTO PRINT</v>
      </c>
      <c r="HO378"/>
      <c r="HP378" s="757" t="s">
        <v>572</v>
      </c>
      <c r="HQ378" s="757" t="s">
        <v>572</v>
      </c>
      <c r="HR378" s="757" t="s">
        <v>572</v>
      </c>
      <c r="HS378"/>
      <c r="HW378" s="758"/>
      <c r="HX378"/>
      <c r="HY378" s="759" t="s">
        <v>572</v>
      </c>
      <c r="HZ378" s="759" t="s">
        <v>572</v>
      </c>
      <c r="IA378" s="759" t="s">
        <v>572</v>
      </c>
      <c r="IC378" s="760" t="s">
        <v>572</v>
      </c>
      <c r="ID378" s="760" t="s">
        <v>572</v>
      </c>
      <c r="IE378" s="760" t="s">
        <v>572</v>
      </c>
      <c r="IF378" s="761" t="s">
        <v>572</v>
      </c>
      <c r="IG378" s="619" t="str">
        <f t="shared" si="12"/>
        <v>IN HOUSE (MANUAL)</v>
      </c>
      <c r="II378" s="761" t="s">
        <v>572</v>
      </c>
      <c r="IK378" s="761" t="str">
        <f>IFERROR(VLOOKUP($M378,#REF!,13,0),"IN HOUSE (MANUAL)")</f>
        <v>IN HOUSE (MANUAL)</v>
      </c>
      <c r="IM378" s="760" t="s">
        <v>572</v>
      </c>
      <c r="IN378" s="760" t="s">
        <v>572</v>
      </c>
      <c r="IO378" s="760" t="s">
        <v>572</v>
      </c>
      <c r="IQ378" s="760" t="s">
        <v>572</v>
      </c>
      <c r="IR378" s="760" t="s">
        <v>572</v>
      </c>
      <c r="IT378" s="760" t="s">
        <v>572</v>
      </c>
      <c r="IV378" s="760" t="s">
        <v>572</v>
      </c>
      <c r="IW378" s="760" t="s">
        <v>572</v>
      </c>
      <c r="IY378" s="760" t="s">
        <v>572</v>
      </c>
      <c r="IZ378" s="760" t="s">
        <v>572</v>
      </c>
      <c r="JB378" s="760" t="s">
        <v>922</v>
      </c>
      <c r="JC378" s="760">
        <v>462</v>
      </c>
      <c r="JE378" s="760" t="s">
        <v>572</v>
      </c>
      <c r="JF378" s="760" t="s">
        <v>572</v>
      </c>
    </row>
    <row r="379" spans="1:266" ht="17.25" customHeight="1" x14ac:dyDescent="0.35">
      <c r="A379" s="618" t="s">
        <v>1234</v>
      </c>
      <c r="B379" s="730">
        <v>132</v>
      </c>
      <c r="C379" s="730" t="s">
        <v>1181</v>
      </c>
      <c r="D379" s="730" t="s">
        <v>1181</v>
      </c>
      <c r="E379" s="730">
        <v>6</v>
      </c>
      <c r="F379" s="731" t="s">
        <v>574</v>
      </c>
      <c r="G379" s="732">
        <v>1</v>
      </c>
      <c r="H379" s="733">
        <v>46232</v>
      </c>
      <c r="I379" s="730">
        <v>40</v>
      </c>
      <c r="J379" s="730" t="s">
        <v>308</v>
      </c>
      <c r="K379" s="730">
        <v>41</v>
      </c>
      <c r="L379" s="730" t="s">
        <v>1235</v>
      </c>
      <c r="M379" s="772" t="s">
        <v>1234</v>
      </c>
      <c r="N379" s="772">
        <v>0</v>
      </c>
      <c r="O379" s="772" t="s">
        <v>390</v>
      </c>
      <c r="P379" s="772">
        <v>0</v>
      </c>
      <c r="Q379" s="772" t="s">
        <v>390</v>
      </c>
      <c r="R379" s="772" t="s">
        <v>170</v>
      </c>
      <c r="S379" s="772" t="s">
        <v>308</v>
      </c>
      <c r="T379" s="772" t="s">
        <v>1120</v>
      </c>
      <c r="U379" s="772">
        <v>411</v>
      </c>
      <c r="V379" s="772" t="s">
        <v>308</v>
      </c>
      <c r="W379" s="772"/>
      <c r="X379" s="772"/>
      <c r="Y379" s="772"/>
      <c r="Z379" s="886"/>
      <c r="AA379" s="772" t="s">
        <v>309</v>
      </c>
      <c r="AB379" s="772" t="s">
        <v>750</v>
      </c>
      <c r="AC379" s="772" t="s">
        <v>751</v>
      </c>
      <c r="AD379" s="772">
        <v>540</v>
      </c>
      <c r="AE379" s="775">
        <v>540</v>
      </c>
      <c r="AF379" s="776">
        <v>46272</v>
      </c>
      <c r="AG379" s="777"/>
      <c r="AH379" s="777"/>
      <c r="AI379" s="777" t="s">
        <v>308</v>
      </c>
      <c r="AJ379" s="778">
        <v>36</v>
      </c>
      <c r="AK379" s="779"/>
      <c r="AL379" s="778"/>
      <c r="AM379" s="780">
        <v>0</v>
      </c>
      <c r="AN379" s="780"/>
      <c r="AO379" s="780"/>
      <c r="AP379" s="780"/>
      <c r="AQ379" s="780"/>
      <c r="AR379" s="780"/>
      <c r="AS379" s="780"/>
      <c r="AT379" s="780"/>
      <c r="AU379" s="780"/>
      <c r="AV379" s="780"/>
      <c r="AW379" s="780"/>
      <c r="AX379" s="780"/>
      <c r="AY379" s="780"/>
      <c r="AZ379" s="780"/>
      <c r="BA379" s="780"/>
      <c r="BB379" s="780">
        <v>0</v>
      </c>
      <c r="BC379" s="780">
        <v>540</v>
      </c>
      <c r="BD379" s="780">
        <v>0</v>
      </c>
      <c r="BE379" s="780">
        <v>0</v>
      </c>
      <c r="BF379" s="780">
        <v>0</v>
      </c>
      <c r="BG379" s="780">
        <v>0</v>
      </c>
      <c r="BH379" s="780">
        <v>0</v>
      </c>
      <c r="BI379" s="780">
        <v>540</v>
      </c>
      <c r="BJ379" s="780"/>
      <c r="BK379" s="780">
        <v>0</v>
      </c>
      <c r="BL379" s="780"/>
      <c r="BM379" s="780"/>
      <c r="BN379" s="780" t="s">
        <v>308</v>
      </c>
      <c r="BO379" s="780" t="s">
        <v>308</v>
      </c>
      <c r="BP379" s="780" t="s">
        <v>308</v>
      </c>
      <c r="BQ379" s="780" t="s">
        <v>308</v>
      </c>
      <c r="BR379" s="780"/>
      <c r="BS379" s="780" t="s">
        <v>397</v>
      </c>
      <c r="BT379" s="780"/>
      <c r="BU379" s="780" t="s">
        <v>579</v>
      </c>
      <c r="BV379" s="780"/>
      <c r="BW379" s="780"/>
      <c r="BX379" s="780"/>
      <c r="BY379" s="780"/>
      <c r="BZ379" s="780"/>
      <c r="CA379" s="780"/>
      <c r="CB379" s="780"/>
      <c r="CC379" s="780"/>
      <c r="CD379" s="780"/>
      <c r="CE379" s="780"/>
      <c r="CF379" s="780"/>
      <c r="CG379" s="780"/>
      <c r="CH379" s="780"/>
      <c r="CI379" s="780"/>
      <c r="CJ379" s="780"/>
      <c r="CK379" s="773"/>
      <c r="CL379" s="773" t="s">
        <v>397</v>
      </c>
      <c r="CM379" s="773">
        <v>0</v>
      </c>
      <c r="CN379" s="773">
        <v>540</v>
      </c>
      <c r="CO379" s="773" t="s">
        <v>397</v>
      </c>
      <c r="CP379" s="773">
        <v>540</v>
      </c>
      <c r="CQ379" s="773">
        <v>540</v>
      </c>
      <c r="CR379" s="772">
        <v>540</v>
      </c>
      <c r="CS379" s="781"/>
      <c r="CT379" s="782" t="s">
        <v>308</v>
      </c>
      <c r="CU379" s="783" t="s">
        <v>308</v>
      </c>
      <c r="CV379" s="774"/>
      <c r="CW379" s="774"/>
      <c r="CX379" s="782">
        <v>46258</v>
      </c>
      <c r="CY379" s="784" t="s">
        <v>1126</v>
      </c>
      <c r="CZ379" s="784">
        <v>0</v>
      </c>
      <c r="DA379" s="785">
        <v>46269</v>
      </c>
      <c r="DB379" s="785" t="s">
        <v>633</v>
      </c>
      <c r="DC379" s="785" t="s">
        <v>634</v>
      </c>
      <c r="DD379" s="785" t="s">
        <v>390</v>
      </c>
      <c r="DE379" s="785" t="s">
        <v>397</v>
      </c>
      <c r="DF379" s="785" t="s">
        <v>397</v>
      </c>
      <c r="DG379" s="785" t="s">
        <v>397</v>
      </c>
      <c r="DH379" s="786">
        <v>0</v>
      </c>
      <c r="DI379" s="774" t="s">
        <v>390</v>
      </c>
      <c r="DJ379" s="774" t="s">
        <v>397</v>
      </c>
      <c r="DK379" s="774" t="s">
        <v>390</v>
      </c>
      <c r="DL379" s="774">
        <v>46279</v>
      </c>
      <c r="DM379" s="774">
        <v>46288</v>
      </c>
      <c r="DN379" s="774">
        <v>46288</v>
      </c>
      <c r="DO379" s="787">
        <v>0</v>
      </c>
      <c r="DP379" s="774">
        <v>46304</v>
      </c>
      <c r="DQ379" s="776">
        <v>46304</v>
      </c>
      <c r="DR379" s="774">
        <v>46304</v>
      </c>
      <c r="DS379" s="786">
        <v>46304</v>
      </c>
      <c r="DT379" s="752">
        <v>46304</v>
      </c>
      <c r="DU379" s="753">
        <v>-9</v>
      </c>
      <c r="DV379" s="753" t="s">
        <v>308</v>
      </c>
      <c r="DW379" s="754">
        <v>46295</v>
      </c>
      <c r="DX379" s="755">
        <v>46295</v>
      </c>
      <c r="DY379" s="754" t="e">
        <v>#VALUE!</v>
      </c>
      <c r="DZ379" s="754" t="e">
        <v>#VALUE!</v>
      </c>
      <c r="EA379" s="754"/>
      <c r="EB379" s="754"/>
      <c r="HA379" s="756" t="s">
        <v>397</v>
      </c>
      <c r="HB379" s="756" t="s">
        <v>397</v>
      </c>
      <c r="HC379" s="756" t="s">
        <v>397</v>
      </c>
      <c r="HD379" s="756" t="s">
        <v>397</v>
      </c>
      <c r="HE379" s="756" t="s">
        <v>397</v>
      </c>
      <c r="HF379" s="756" t="s">
        <v>397</v>
      </c>
      <c r="HG379" s="756" t="s">
        <v>397</v>
      </c>
      <c r="HH379" s="756" t="s">
        <v>397</v>
      </c>
      <c r="HI379" s="756" t="s">
        <v>397</v>
      </c>
      <c r="HJ379" s="756" t="s">
        <v>397</v>
      </c>
      <c r="HK379"/>
      <c r="HL379"/>
      <c r="HM379"/>
      <c r="HN379" s="756" t="str">
        <f t="shared" si="11"/>
        <v>AUTO PRINT</v>
      </c>
      <c r="HO379"/>
      <c r="HP379" s="757" t="s">
        <v>572</v>
      </c>
      <c r="HQ379" s="757" t="s">
        <v>572</v>
      </c>
      <c r="HR379" s="757" t="s">
        <v>572</v>
      </c>
      <c r="HS379"/>
      <c r="HW379" s="758"/>
      <c r="HX379"/>
      <c r="HY379" s="759" t="s">
        <v>572</v>
      </c>
      <c r="HZ379" s="759" t="s">
        <v>572</v>
      </c>
      <c r="IA379" s="759" t="s">
        <v>572</v>
      </c>
      <c r="IC379" s="760" t="s">
        <v>572</v>
      </c>
      <c r="ID379" s="760" t="s">
        <v>572</v>
      </c>
      <c r="IE379" s="760" t="s">
        <v>572</v>
      </c>
      <c r="IF379" s="761" t="s">
        <v>572</v>
      </c>
      <c r="IG379" s="619" t="str">
        <f t="shared" si="12"/>
        <v>IN HOUSE (MANUAL)</v>
      </c>
      <c r="II379" s="761" t="s">
        <v>572</v>
      </c>
      <c r="IK379" s="761" t="str">
        <f>IFERROR(VLOOKUP($M379,#REF!,13,0),"IN HOUSE (MANUAL)")</f>
        <v>IN HOUSE (MANUAL)</v>
      </c>
      <c r="IM379" s="760" t="s">
        <v>572</v>
      </c>
      <c r="IN379" s="760" t="s">
        <v>572</v>
      </c>
      <c r="IO379" s="760" t="s">
        <v>572</v>
      </c>
      <c r="IQ379" s="760" t="s">
        <v>572</v>
      </c>
      <c r="IR379" s="760" t="s">
        <v>572</v>
      </c>
      <c r="IT379" s="760" t="s">
        <v>572</v>
      </c>
      <c r="IV379" s="760" t="s">
        <v>572</v>
      </c>
      <c r="IW379" s="760" t="s">
        <v>572</v>
      </c>
      <c r="IY379" s="760" t="s">
        <v>572</v>
      </c>
      <c r="IZ379" s="760" t="s">
        <v>572</v>
      </c>
      <c r="JB379" s="760" t="s">
        <v>922</v>
      </c>
      <c r="JC379" s="760">
        <v>540</v>
      </c>
      <c r="JE379" s="760" t="s">
        <v>572</v>
      </c>
      <c r="JF379" s="760" t="s">
        <v>572</v>
      </c>
    </row>
    <row r="380" spans="1:266" ht="17.25" customHeight="1" x14ac:dyDescent="0.35">
      <c r="A380" s="618" t="s">
        <v>1236</v>
      </c>
      <c r="B380" s="730">
        <v>133</v>
      </c>
      <c r="C380" s="730" t="s">
        <v>1181</v>
      </c>
      <c r="D380" s="730" t="s">
        <v>1181</v>
      </c>
      <c r="E380" s="730">
        <v>6</v>
      </c>
      <c r="F380" s="731" t="s">
        <v>574</v>
      </c>
      <c r="G380" s="732">
        <v>1</v>
      </c>
      <c r="H380" s="733">
        <v>46232</v>
      </c>
      <c r="I380" s="730">
        <v>40</v>
      </c>
      <c r="J380" s="730" t="s">
        <v>308</v>
      </c>
      <c r="K380" s="730">
        <v>41</v>
      </c>
      <c r="L380" s="730" t="s">
        <v>1237</v>
      </c>
      <c r="M380" s="772" t="s">
        <v>1236</v>
      </c>
      <c r="N380" s="772">
        <v>0</v>
      </c>
      <c r="O380" s="772" t="s">
        <v>390</v>
      </c>
      <c r="P380" s="772">
        <v>0</v>
      </c>
      <c r="Q380" s="772" t="s">
        <v>390</v>
      </c>
      <c r="R380" s="772" t="s">
        <v>170</v>
      </c>
      <c r="S380" s="772" t="s">
        <v>308</v>
      </c>
      <c r="T380" s="772" t="s">
        <v>1120</v>
      </c>
      <c r="U380" s="772">
        <v>411</v>
      </c>
      <c r="V380" s="772" t="s">
        <v>308</v>
      </c>
      <c r="W380" s="772"/>
      <c r="X380" s="772"/>
      <c r="Y380" s="772"/>
      <c r="Z380" s="886"/>
      <c r="AA380" s="772" t="s">
        <v>309</v>
      </c>
      <c r="AB380" s="772" t="s">
        <v>750</v>
      </c>
      <c r="AC380" s="772" t="s">
        <v>802</v>
      </c>
      <c r="AD380" s="772">
        <v>504</v>
      </c>
      <c r="AE380" s="775">
        <v>504</v>
      </c>
      <c r="AF380" s="776">
        <v>46272</v>
      </c>
      <c r="AG380" s="777"/>
      <c r="AH380" s="777"/>
      <c r="AI380" s="777" t="s">
        <v>308</v>
      </c>
      <c r="AJ380" s="778">
        <v>37</v>
      </c>
      <c r="AK380" s="779"/>
      <c r="AL380" s="778"/>
      <c r="AM380" s="780">
        <v>0</v>
      </c>
      <c r="AN380" s="780"/>
      <c r="AO380" s="780"/>
      <c r="AP380" s="780"/>
      <c r="AQ380" s="780"/>
      <c r="AR380" s="780"/>
      <c r="AS380" s="780"/>
      <c r="AT380" s="780"/>
      <c r="AU380" s="780"/>
      <c r="AV380" s="780"/>
      <c r="AW380" s="780"/>
      <c r="AX380" s="780"/>
      <c r="AY380" s="780"/>
      <c r="AZ380" s="780"/>
      <c r="BA380" s="780"/>
      <c r="BB380" s="780">
        <v>0</v>
      </c>
      <c r="BC380" s="780">
        <v>504</v>
      </c>
      <c r="BD380" s="780">
        <v>0</v>
      </c>
      <c r="BE380" s="780">
        <v>0</v>
      </c>
      <c r="BF380" s="780">
        <v>0</v>
      </c>
      <c r="BG380" s="780">
        <v>0</v>
      </c>
      <c r="BH380" s="780">
        <v>0</v>
      </c>
      <c r="BI380" s="780">
        <v>504</v>
      </c>
      <c r="BJ380" s="780"/>
      <c r="BK380" s="780">
        <v>0</v>
      </c>
      <c r="BL380" s="780"/>
      <c r="BM380" s="780"/>
      <c r="BN380" s="780" t="s">
        <v>308</v>
      </c>
      <c r="BO380" s="780" t="s">
        <v>308</v>
      </c>
      <c r="BP380" s="780" t="s">
        <v>308</v>
      </c>
      <c r="BQ380" s="780" t="s">
        <v>308</v>
      </c>
      <c r="BR380" s="780"/>
      <c r="BS380" s="780" t="s">
        <v>397</v>
      </c>
      <c r="BT380" s="780"/>
      <c r="BU380" s="780" t="s">
        <v>579</v>
      </c>
      <c r="BV380" s="780"/>
      <c r="BW380" s="780"/>
      <c r="BX380" s="780"/>
      <c r="BY380" s="780"/>
      <c r="BZ380" s="780"/>
      <c r="CA380" s="780"/>
      <c r="CB380" s="780"/>
      <c r="CC380" s="780"/>
      <c r="CD380" s="780"/>
      <c r="CE380" s="780"/>
      <c r="CF380" s="780"/>
      <c r="CG380" s="780"/>
      <c r="CH380" s="780"/>
      <c r="CI380" s="780"/>
      <c r="CJ380" s="780"/>
      <c r="CK380" s="773"/>
      <c r="CL380" s="773" t="s">
        <v>397</v>
      </c>
      <c r="CM380" s="773">
        <v>0</v>
      </c>
      <c r="CN380" s="773">
        <v>504</v>
      </c>
      <c r="CO380" s="773" t="s">
        <v>397</v>
      </c>
      <c r="CP380" s="773">
        <v>504</v>
      </c>
      <c r="CQ380" s="773">
        <v>504</v>
      </c>
      <c r="CR380" s="772">
        <v>504</v>
      </c>
      <c r="CS380" s="781"/>
      <c r="CT380" s="782" t="s">
        <v>308</v>
      </c>
      <c r="CU380" s="783" t="s">
        <v>308</v>
      </c>
      <c r="CV380" s="774"/>
      <c r="CW380" s="774"/>
      <c r="CX380" s="782">
        <v>46258</v>
      </c>
      <c r="CY380" s="784" t="s">
        <v>1126</v>
      </c>
      <c r="CZ380" s="784">
        <v>0</v>
      </c>
      <c r="DA380" s="785">
        <v>46269</v>
      </c>
      <c r="DB380" s="785" t="s">
        <v>633</v>
      </c>
      <c r="DC380" s="785" t="s">
        <v>634</v>
      </c>
      <c r="DD380" s="785" t="s">
        <v>390</v>
      </c>
      <c r="DE380" s="785" t="s">
        <v>397</v>
      </c>
      <c r="DF380" s="785" t="s">
        <v>397</v>
      </c>
      <c r="DG380" s="785" t="s">
        <v>397</v>
      </c>
      <c r="DH380" s="786">
        <v>0</v>
      </c>
      <c r="DI380" s="774" t="s">
        <v>390</v>
      </c>
      <c r="DJ380" s="774" t="s">
        <v>397</v>
      </c>
      <c r="DK380" s="774" t="s">
        <v>390</v>
      </c>
      <c r="DL380" s="774">
        <v>46279</v>
      </c>
      <c r="DM380" s="774">
        <v>46288</v>
      </c>
      <c r="DN380" s="774">
        <v>46288</v>
      </c>
      <c r="DO380" s="787">
        <v>0</v>
      </c>
      <c r="DP380" s="774">
        <v>46304</v>
      </c>
      <c r="DQ380" s="776">
        <v>46304</v>
      </c>
      <c r="DR380" s="774">
        <v>46304</v>
      </c>
      <c r="DS380" s="786">
        <v>46304</v>
      </c>
      <c r="DT380" s="752">
        <v>46304</v>
      </c>
      <c r="DU380" s="753">
        <v>-8</v>
      </c>
      <c r="DV380" s="753" t="s">
        <v>308</v>
      </c>
      <c r="DW380" s="754">
        <v>46295</v>
      </c>
      <c r="DX380" s="755">
        <v>46296</v>
      </c>
      <c r="DY380" s="754" t="e">
        <v>#VALUE!</v>
      </c>
      <c r="DZ380" s="754" t="e">
        <v>#VALUE!</v>
      </c>
      <c r="EA380" s="754"/>
      <c r="EB380" s="754"/>
      <c r="HA380" s="756" t="s">
        <v>397</v>
      </c>
      <c r="HB380" s="756" t="s">
        <v>397</v>
      </c>
      <c r="HC380" s="756" t="s">
        <v>397</v>
      </c>
      <c r="HD380" s="756" t="s">
        <v>397</v>
      </c>
      <c r="HE380" s="756" t="s">
        <v>397</v>
      </c>
      <c r="HF380" s="756" t="s">
        <v>397</v>
      </c>
      <c r="HG380" s="756" t="s">
        <v>397</v>
      </c>
      <c r="HH380" s="756" t="s">
        <v>397</v>
      </c>
      <c r="HI380" s="756" t="s">
        <v>397</v>
      </c>
      <c r="HJ380" s="756" t="s">
        <v>397</v>
      </c>
      <c r="HK380"/>
      <c r="HL380"/>
      <c r="HM380"/>
      <c r="HN380" s="756" t="str">
        <f t="shared" si="11"/>
        <v>AUTO PRINT</v>
      </c>
      <c r="HO380"/>
      <c r="HP380" s="757" t="s">
        <v>572</v>
      </c>
      <c r="HQ380" s="757" t="s">
        <v>572</v>
      </c>
      <c r="HR380" s="757" t="s">
        <v>572</v>
      </c>
      <c r="HS380"/>
      <c r="HW380" s="758"/>
      <c r="HX380"/>
      <c r="HY380" s="759" t="s">
        <v>572</v>
      </c>
      <c r="HZ380" s="759" t="s">
        <v>572</v>
      </c>
      <c r="IA380" s="759" t="s">
        <v>572</v>
      </c>
      <c r="IC380" s="760" t="s">
        <v>572</v>
      </c>
      <c r="ID380" s="760" t="s">
        <v>572</v>
      </c>
      <c r="IE380" s="760" t="s">
        <v>572</v>
      </c>
      <c r="IF380" s="761" t="s">
        <v>572</v>
      </c>
      <c r="IG380" s="619" t="str">
        <f t="shared" si="12"/>
        <v>IN HOUSE (MANUAL)</v>
      </c>
      <c r="II380" s="761" t="s">
        <v>572</v>
      </c>
      <c r="IK380" s="761" t="str">
        <f>IFERROR(VLOOKUP($M380,#REF!,13,0),"IN HOUSE (MANUAL)")</f>
        <v>IN HOUSE (MANUAL)</v>
      </c>
      <c r="IM380" s="760" t="s">
        <v>572</v>
      </c>
      <c r="IN380" s="760" t="s">
        <v>572</v>
      </c>
      <c r="IO380" s="760" t="s">
        <v>572</v>
      </c>
      <c r="IQ380" s="760" t="s">
        <v>572</v>
      </c>
      <c r="IR380" s="760" t="s">
        <v>572</v>
      </c>
      <c r="IT380" s="760" t="s">
        <v>572</v>
      </c>
      <c r="IV380" s="760" t="s">
        <v>572</v>
      </c>
      <c r="IW380" s="760" t="s">
        <v>572</v>
      </c>
      <c r="IY380" s="760" t="s">
        <v>572</v>
      </c>
      <c r="IZ380" s="760" t="s">
        <v>572</v>
      </c>
      <c r="JB380" s="760" t="s">
        <v>922</v>
      </c>
      <c r="JC380" s="760">
        <v>504</v>
      </c>
      <c r="JE380" s="760" t="s">
        <v>572</v>
      </c>
      <c r="JF380" s="760" t="s">
        <v>572</v>
      </c>
    </row>
    <row r="381" spans="1:266" ht="17.25" customHeight="1" x14ac:dyDescent="0.35">
      <c r="A381" s="618" t="s">
        <v>1238</v>
      </c>
      <c r="B381" s="730">
        <v>134</v>
      </c>
      <c r="C381" s="730" t="s">
        <v>1181</v>
      </c>
      <c r="D381" s="730" t="s">
        <v>1181</v>
      </c>
      <c r="E381" s="730">
        <v>6</v>
      </c>
      <c r="F381" s="731" t="s">
        <v>574</v>
      </c>
      <c r="G381" s="732">
        <v>1</v>
      </c>
      <c r="H381" s="733">
        <v>46232</v>
      </c>
      <c r="I381" s="730">
        <v>40</v>
      </c>
      <c r="J381" s="730" t="s">
        <v>308</v>
      </c>
      <c r="K381" s="730">
        <v>41</v>
      </c>
      <c r="L381" s="730" t="s">
        <v>1239</v>
      </c>
      <c r="M381" s="772" t="s">
        <v>1238</v>
      </c>
      <c r="N381" s="772">
        <v>0</v>
      </c>
      <c r="O381" s="772" t="s">
        <v>390</v>
      </c>
      <c r="P381" s="772">
        <v>0</v>
      </c>
      <c r="Q381" s="772" t="s">
        <v>390</v>
      </c>
      <c r="R381" s="772" t="s">
        <v>170</v>
      </c>
      <c r="S381" s="772" t="s">
        <v>308</v>
      </c>
      <c r="T381" s="772" t="s">
        <v>754</v>
      </c>
      <c r="U381" s="772">
        <v>411</v>
      </c>
      <c r="V381" s="772" t="s">
        <v>308</v>
      </c>
      <c r="W381" s="772"/>
      <c r="X381" s="772"/>
      <c r="Y381" s="772"/>
      <c r="Z381" s="886"/>
      <c r="AA381" s="772" t="s">
        <v>309</v>
      </c>
      <c r="AB381" s="772" t="s">
        <v>569</v>
      </c>
      <c r="AC381" s="772" t="s">
        <v>822</v>
      </c>
      <c r="AD381" s="772">
        <v>648</v>
      </c>
      <c r="AE381" s="775">
        <v>648</v>
      </c>
      <c r="AF381" s="776" t="s">
        <v>390</v>
      </c>
      <c r="AG381" s="777"/>
      <c r="AH381" s="777"/>
      <c r="AI381" s="777" t="s">
        <v>308</v>
      </c>
      <c r="AJ381" s="778">
        <v>38</v>
      </c>
      <c r="AK381" s="779"/>
      <c r="AL381" s="778"/>
      <c r="AM381" s="780">
        <v>0</v>
      </c>
      <c r="AN381" s="780"/>
      <c r="AO381" s="780"/>
      <c r="AP381" s="780"/>
      <c r="AQ381" s="780"/>
      <c r="AR381" s="780"/>
      <c r="AS381" s="780"/>
      <c r="AT381" s="780"/>
      <c r="AU381" s="780"/>
      <c r="AV381" s="780"/>
      <c r="AW381" s="780"/>
      <c r="AX381" s="780"/>
      <c r="AY381" s="780"/>
      <c r="AZ381" s="780"/>
      <c r="BA381" s="780"/>
      <c r="BB381" s="780">
        <v>0</v>
      </c>
      <c r="BC381" s="780">
        <v>648</v>
      </c>
      <c r="BD381" s="780">
        <v>0</v>
      </c>
      <c r="BE381" s="780">
        <v>0</v>
      </c>
      <c r="BF381" s="780">
        <v>0</v>
      </c>
      <c r="BG381" s="780">
        <v>0</v>
      </c>
      <c r="BH381" s="780">
        <v>0</v>
      </c>
      <c r="BI381" s="780">
        <v>648</v>
      </c>
      <c r="BJ381" s="780"/>
      <c r="BK381" s="780">
        <v>0</v>
      </c>
      <c r="BL381" s="780"/>
      <c r="BM381" s="780"/>
      <c r="BN381" s="780" t="s">
        <v>308</v>
      </c>
      <c r="BO381" s="780" t="s">
        <v>308</v>
      </c>
      <c r="BP381" s="780" t="s">
        <v>308</v>
      </c>
      <c r="BQ381" s="780" t="s">
        <v>308</v>
      </c>
      <c r="BR381" s="780"/>
      <c r="BS381" s="780" t="s">
        <v>397</v>
      </c>
      <c r="BT381" s="780"/>
      <c r="BU381" s="780" t="s">
        <v>579</v>
      </c>
      <c r="BV381" s="780"/>
      <c r="BW381" s="780"/>
      <c r="BX381" s="780"/>
      <c r="BY381" s="780"/>
      <c r="BZ381" s="780"/>
      <c r="CA381" s="780"/>
      <c r="CB381" s="780"/>
      <c r="CC381" s="780"/>
      <c r="CD381" s="780"/>
      <c r="CE381" s="780"/>
      <c r="CF381" s="780"/>
      <c r="CG381" s="780"/>
      <c r="CH381" s="780"/>
      <c r="CI381" s="780"/>
      <c r="CJ381" s="780"/>
      <c r="CK381" s="773"/>
      <c r="CL381" s="773" t="s">
        <v>397</v>
      </c>
      <c r="CM381" s="773">
        <v>0</v>
      </c>
      <c r="CN381" s="773">
        <v>648</v>
      </c>
      <c r="CO381" s="773" t="s">
        <v>397</v>
      </c>
      <c r="CP381" s="773">
        <v>648</v>
      </c>
      <c r="CQ381" s="773">
        <v>648</v>
      </c>
      <c r="CR381" s="772">
        <v>648</v>
      </c>
      <c r="CS381" s="781"/>
      <c r="CT381" s="782" t="s">
        <v>308</v>
      </c>
      <c r="CU381" s="783" t="s">
        <v>308</v>
      </c>
      <c r="CV381" s="774"/>
      <c r="CW381" s="774"/>
      <c r="CX381" s="782">
        <v>46258</v>
      </c>
      <c r="CY381" s="784">
        <v>0</v>
      </c>
      <c r="CZ381" s="784">
        <v>0</v>
      </c>
      <c r="DA381" s="785">
        <v>0</v>
      </c>
      <c r="DB381" s="785">
        <v>0</v>
      </c>
      <c r="DC381" s="785">
        <v>0</v>
      </c>
      <c r="DD381" s="785" t="s">
        <v>390</v>
      </c>
      <c r="DE381" s="785" t="s">
        <v>397</v>
      </c>
      <c r="DF381" s="785" t="s">
        <v>397</v>
      </c>
      <c r="DG381" s="785" t="s">
        <v>397</v>
      </c>
      <c r="DH381" s="786">
        <v>0</v>
      </c>
      <c r="DI381" s="774" t="s">
        <v>390</v>
      </c>
      <c r="DJ381" s="774" t="s">
        <v>397</v>
      </c>
      <c r="DK381" s="774" t="s">
        <v>390</v>
      </c>
      <c r="DL381" s="774">
        <v>46276</v>
      </c>
      <c r="DM381" s="774">
        <v>46295</v>
      </c>
      <c r="DN381" s="774">
        <v>46295</v>
      </c>
      <c r="DO381" s="787">
        <v>0</v>
      </c>
      <c r="DP381" s="774">
        <v>46304</v>
      </c>
      <c r="DQ381" s="776">
        <v>46304</v>
      </c>
      <c r="DR381" s="774">
        <v>46304</v>
      </c>
      <c r="DS381" s="786">
        <v>46304</v>
      </c>
      <c r="DT381" s="752">
        <v>46304</v>
      </c>
      <c r="DU381" s="753">
        <v>-8</v>
      </c>
      <c r="DV381" s="753" t="s">
        <v>308</v>
      </c>
      <c r="DW381" s="754">
        <v>46296</v>
      </c>
      <c r="DX381" s="755">
        <v>46296</v>
      </c>
      <c r="DY381" s="754" t="e">
        <v>#VALUE!</v>
      </c>
      <c r="DZ381" s="754" t="e">
        <v>#VALUE!</v>
      </c>
      <c r="EA381" s="754"/>
      <c r="EB381" s="754"/>
      <c r="HA381" s="756" t="s">
        <v>397</v>
      </c>
      <c r="HB381" s="756" t="s">
        <v>397</v>
      </c>
      <c r="HC381" s="756" t="s">
        <v>397</v>
      </c>
      <c r="HD381" s="756" t="s">
        <v>397</v>
      </c>
      <c r="HE381" s="756" t="s">
        <v>397</v>
      </c>
      <c r="HF381" s="756" t="s">
        <v>397</v>
      </c>
      <c r="HG381" s="756" t="s">
        <v>397</v>
      </c>
      <c r="HH381" s="756" t="s">
        <v>397</v>
      </c>
      <c r="HI381" s="756" t="s">
        <v>397</v>
      </c>
      <c r="HJ381" s="756" t="s">
        <v>397</v>
      </c>
      <c r="HK381"/>
      <c r="HL381"/>
      <c r="HM381"/>
      <c r="HN381" s="756" t="str">
        <f t="shared" si="11"/>
        <v>AUTO PRINT</v>
      </c>
      <c r="HO381"/>
      <c r="HP381" s="757" t="s">
        <v>572</v>
      </c>
      <c r="HQ381" s="757" t="s">
        <v>572</v>
      </c>
      <c r="HR381" s="757" t="s">
        <v>572</v>
      </c>
      <c r="HS381"/>
      <c r="HW381" s="758"/>
      <c r="HX381"/>
      <c r="HY381" s="759" t="s">
        <v>572</v>
      </c>
      <c r="HZ381" s="759" t="s">
        <v>572</v>
      </c>
      <c r="IA381" s="759" t="s">
        <v>572</v>
      </c>
      <c r="IC381" s="760" t="s">
        <v>572</v>
      </c>
      <c r="ID381" s="760" t="s">
        <v>572</v>
      </c>
      <c r="IE381" s="760" t="s">
        <v>572</v>
      </c>
      <c r="IF381" s="761" t="s">
        <v>572</v>
      </c>
      <c r="IG381" s="619" t="str">
        <f t="shared" si="12"/>
        <v>IN HOUSE (MANUAL)</v>
      </c>
      <c r="II381" s="761" t="s">
        <v>572</v>
      </c>
      <c r="IK381" s="761" t="str">
        <f>IFERROR(VLOOKUP($M381,#REF!,13,0),"IN HOUSE (MANUAL)")</f>
        <v>IN HOUSE (MANUAL)</v>
      </c>
      <c r="IM381" s="760" t="s">
        <v>572</v>
      </c>
      <c r="IN381" s="760" t="s">
        <v>572</v>
      </c>
      <c r="IO381" s="760" t="s">
        <v>572</v>
      </c>
      <c r="IQ381" s="760" t="s">
        <v>572</v>
      </c>
      <c r="IR381" s="760" t="s">
        <v>572</v>
      </c>
      <c r="IT381" s="760" t="s">
        <v>572</v>
      </c>
      <c r="IV381" s="760" t="s">
        <v>572</v>
      </c>
      <c r="IW381" s="760" t="s">
        <v>572</v>
      </c>
      <c r="IY381" s="760" t="s">
        <v>572</v>
      </c>
      <c r="IZ381" s="760" t="s">
        <v>572</v>
      </c>
      <c r="JB381" s="760" t="s">
        <v>922</v>
      </c>
      <c r="JC381" s="760">
        <v>648</v>
      </c>
      <c r="JE381" s="760" t="s">
        <v>572</v>
      </c>
      <c r="JF381" s="760" t="s">
        <v>572</v>
      </c>
    </row>
    <row r="382" spans="1:266" ht="17.25" customHeight="1" x14ac:dyDescent="0.35">
      <c r="A382" s="618" t="s">
        <v>1240</v>
      </c>
      <c r="B382" s="730">
        <v>135</v>
      </c>
      <c r="C382" s="730" t="s">
        <v>1181</v>
      </c>
      <c r="D382" s="730" t="s">
        <v>1181</v>
      </c>
      <c r="E382" s="730">
        <v>6</v>
      </c>
      <c r="F382" s="731" t="s">
        <v>574</v>
      </c>
      <c r="G382" s="732">
        <v>1</v>
      </c>
      <c r="H382" s="826">
        <v>46232</v>
      </c>
      <c r="I382" s="730">
        <v>40</v>
      </c>
      <c r="J382" s="730" t="s">
        <v>308</v>
      </c>
      <c r="K382" s="730">
        <v>41</v>
      </c>
      <c r="L382" s="730" t="s">
        <v>1241</v>
      </c>
      <c r="M382" s="772" t="s">
        <v>1240</v>
      </c>
      <c r="N382" s="772">
        <v>0</v>
      </c>
      <c r="O382" s="772" t="s">
        <v>390</v>
      </c>
      <c r="P382" s="772">
        <v>0</v>
      </c>
      <c r="Q382" s="772" t="s">
        <v>390</v>
      </c>
      <c r="R382" s="772" t="s">
        <v>170</v>
      </c>
      <c r="S382" s="772" t="s">
        <v>308</v>
      </c>
      <c r="T382" s="772" t="s">
        <v>790</v>
      </c>
      <c r="U382" s="772">
        <v>411</v>
      </c>
      <c r="V382" s="772" t="s">
        <v>308</v>
      </c>
      <c r="W382" s="772"/>
      <c r="X382" s="772"/>
      <c r="Y382" s="772"/>
      <c r="Z382" s="886"/>
      <c r="AA382" s="772" t="s">
        <v>157</v>
      </c>
      <c r="AB382" s="772" t="s">
        <v>1197</v>
      </c>
      <c r="AC382" s="772" t="s">
        <v>822</v>
      </c>
      <c r="AD382" s="772">
        <v>828</v>
      </c>
      <c r="AE382" s="864">
        <v>828</v>
      </c>
      <c r="AF382" s="774">
        <v>46272</v>
      </c>
      <c r="AG382" s="777"/>
      <c r="AH382" s="777"/>
      <c r="AI382" s="777" t="s">
        <v>308</v>
      </c>
      <c r="AJ382" s="778">
        <v>39</v>
      </c>
      <c r="AK382" s="779"/>
      <c r="AL382" s="778"/>
      <c r="AM382" s="780">
        <v>0</v>
      </c>
      <c r="AN382" s="780"/>
      <c r="AO382" s="780"/>
      <c r="AP382" s="780"/>
      <c r="AQ382" s="780"/>
      <c r="AR382" s="780"/>
      <c r="AS382" s="780"/>
      <c r="AT382" s="780"/>
      <c r="AU382" s="780"/>
      <c r="AV382" s="780"/>
      <c r="AW382" s="780"/>
      <c r="AX382" s="780"/>
      <c r="AY382" s="780"/>
      <c r="AZ382" s="780"/>
      <c r="BA382" s="780"/>
      <c r="BB382" s="780">
        <v>0</v>
      </c>
      <c r="BC382" s="780">
        <v>828</v>
      </c>
      <c r="BD382" s="780">
        <v>0</v>
      </c>
      <c r="BE382" s="780">
        <v>0</v>
      </c>
      <c r="BF382" s="780">
        <v>0</v>
      </c>
      <c r="BG382" s="780">
        <v>0</v>
      </c>
      <c r="BH382" s="780">
        <v>0</v>
      </c>
      <c r="BI382" s="780">
        <v>828</v>
      </c>
      <c r="BJ382" s="780"/>
      <c r="BK382" s="780">
        <v>0</v>
      </c>
      <c r="BL382" s="780"/>
      <c r="BM382" s="780"/>
      <c r="BN382" s="780" t="s">
        <v>308</v>
      </c>
      <c r="BO382" s="780" t="s">
        <v>308</v>
      </c>
      <c r="BP382" s="780" t="s">
        <v>308</v>
      </c>
      <c r="BQ382" s="780" t="s">
        <v>308</v>
      </c>
      <c r="BR382" s="780"/>
      <c r="BS382" s="780" t="s">
        <v>397</v>
      </c>
      <c r="BT382" s="780"/>
      <c r="BU382" s="780" t="s">
        <v>579</v>
      </c>
      <c r="BV382" s="780"/>
      <c r="BW382" s="780"/>
      <c r="BX382" s="780"/>
      <c r="BY382" s="780"/>
      <c r="BZ382" s="780"/>
      <c r="CA382" s="780"/>
      <c r="CB382" s="780"/>
      <c r="CC382" s="780"/>
      <c r="CD382" s="780"/>
      <c r="CE382" s="780"/>
      <c r="CF382" s="780"/>
      <c r="CG382" s="780"/>
      <c r="CH382" s="780"/>
      <c r="CI382" s="780"/>
      <c r="CJ382" s="780"/>
      <c r="CK382" s="773"/>
      <c r="CL382" s="773" t="s">
        <v>397</v>
      </c>
      <c r="CM382" s="773">
        <v>0</v>
      </c>
      <c r="CN382" s="773">
        <v>828</v>
      </c>
      <c r="CO382" s="773" t="s">
        <v>397</v>
      </c>
      <c r="CP382" s="773">
        <v>828</v>
      </c>
      <c r="CQ382" s="867">
        <v>828</v>
      </c>
      <c r="CR382" s="772">
        <v>828</v>
      </c>
      <c r="CS382" s="781"/>
      <c r="CT382" s="782" t="s">
        <v>308</v>
      </c>
      <c r="CU382" s="783" t="s">
        <v>308</v>
      </c>
      <c r="CV382" s="774"/>
      <c r="CW382" s="774"/>
      <c r="CX382" s="865">
        <v>46258</v>
      </c>
      <c r="CY382" s="784" t="s">
        <v>797</v>
      </c>
      <c r="CZ382" s="784">
        <v>0</v>
      </c>
      <c r="DA382" s="785">
        <v>46269</v>
      </c>
      <c r="DB382" s="785" t="s">
        <v>633</v>
      </c>
      <c r="DC382" s="785" t="s">
        <v>634</v>
      </c>
      <c r="DD382" s="785" t="s">
        <v>390</v>
      </c>
      <c r="DE382" s="785" t="s">
        <v>397</v>
      </c>
      <c r="DF382" s="785" t="s">
        <v>397</v>
      </c>
      <c r="DG382" s="785" t="s">
        <v>397</v>
      </c>
      <c r="DH382" s="786">
        <v>0</v>
      </c>
      <c r="DI382" s="774" t="s">
        <v>390</v>
      </c>
      <c r="DJ382" s="774" t="s">
        <v>397</v>
      </c>
      <c r="DK382" s="774">
        <v>46272</v>
      </c>
      <c r="DL382" s="774">
        <v>46290</v>
      </c>
      <c r="DM382" s="774">
        <v>46289</v>
      </c>
      <c r="DN382" s="774">
        <v>46289</v>
      </c>
      <c r="DO382" s="787">
        <v>0</v>
      </c>
      <c r="DP382" s="774">
        <v>46304</v>
      </c>
      <c r="DQ382" s="774">
        <v>46304</v>
      </c>
      <c r="DR382" s="774">
        <v>46304</v>
      </c>
      <c r="DS382" s="786">
        <v>46304</v>
      </c>
      <c r="DT382" s="752">
        <v>46304</v>
      </c>
      <c r="DU382" s="753">
        <v>-7</v>
      </c>
      <c r="DV382" s="753" t="s">
        <v>308</v>
      </c>
      <c r="DW382" s="754">
        <v>46296</v>
      </c>
      <c r="DX382" s="755">
        <v>46297</v>
      </c>
      <c r="DY382" s="754" t="e">
        <v>#VALUE!</v>
      </c>
      <c r="DZ382" s="754" t="e">
        <v>#VALUE!</v>
      </c>
      <c r="EA382" s="754"/>
      <c r="EB382" s="754"/>
      <c r="HA382" s="756" t="s">
        <v>397</v>
      </c>
      <c r="HB382" s="756" t="s">
        <v>397</v>
      </c>
      <c r="HC382" s="756" t="s">
        <v>397</v>
      </c>
      <c r="HD382" s="756" t="s">
        <v>397</v>
      </c>
      <c r="HE382" s="756" t="s">
        <v>397</v>
      </c>
      <c r="HF382" s="756" t="s">
        <v>397</v>
      </c>
      <c r="HG382" s="756" t="s">
        <v>397</v>
      </c>
      <c r="HH382" s="756" t="s">
        <v>397</v>
      </c>
      <c r="HI382" s="756" t="s">
        <v>397</v>
      </c>
      <c r="HJ382" s="756" t="s">
        <v>397</v>
      </c>
      <c r="HK382"/>
      <c r="HL382"/>
      <c r="HM382"/>
      <c r="HN382" s="756" t="str">
        <f t="shared" si="11"/>
        <v>AUTO PRINT</v>
      </c>
      <c r="HO382"/>
      <c r="HP382" s="757" t="s">
        <v>572</v>
      </c>
      <c r="HQ382" s="757" t="s">
        <v>572</v>
      </c>
      <c r="HR382" s="757" t="s">
        <v>572</v>
      </c>
      <c r="HS382"/>
      <c r="HW382" s="758"/>
      <c r="HX382"/>
      <c r="HY382" s="759" t="s">
        <v>572</v>
      </c>
      <c r="HZ382" s="759" t="s">
        <v>572</v>
      </c>
      <c r="IA382" s="759" t="s">
        <v>572</v>
      </c>
      <c r="IC382" s="760" t="s">
        <v>572</v>
      </c>
      <c r="ID382" s="760" t="s">
        <v>572</v>
      </c>
      <c r="IE382" s="760" t="s">
        <v>572</v>
      </c>
      <c r="IF382" s="761" t="s">
        <v>572</v>
      </c>
      <c r="IG382" s="619" t="str">
        <f t="shared" si="12"/>
        <v>IN HOUSE (MANUAL)</v>
      </c>
      <c r="II382" s="761" t="s">
        <v>572</v>
      </c>
      <c r="IK382" s="761" t="str">
        <f>IFERROR(VLOOKUP($M382,#REF!,13,0),"IN HOUSE (MANUAL)")</f>
        <v>IN HOUSE (MANUAL)</v>
      </c>
      <c r="IM382" s="760" t="s">
        <v>572</v>
      </c>
      <c r="IN382" s="760" t="s">
        <v>572</v>
      </c>
      <c r="IO382" s="760" t="s">
        <v>572</v>
      </c>
      <c r="IQ382" s="760" t="s">
        <v>572</v>
      </c>
      <c r="IR382" s="760" t="s">
        <v>572</v>
      </c>
      <c r="IT382" s="760" t="s">
        <v>572</v>
      </c>
      <c r="IV382" s="760" t="s">
        <v>572</v>
      </c>
      <c r="IW382" s="760" t="s">
        <v>572</v>
      </c>
      <c r="IY382" s="760" t="s">
        <v>572</v>
      </c>
      <c r="IZ382" s="760" t="s">
        <v>572</v>
      </c>
      <c r="JB382" s="760" t="s">
        <v>922</v>
      </c>
      <c r="JC382" s="760">
        <v>828</v>
      </c>
      <c r="JE382" s="760" t="s">
        <v>572</v>
      </c>
      <c r="JF382" s="760" t="s">
        <v>572</v>
      </c>
    </row>
    <row r="383" spans="1:266" ht="17.25" customHeight="1" x14ac:dyDescent="0.35">
      <c r="A383" s="618" t="s">
        <v>1242</v>
      </c>
      <c r="B383" s="730">
        <v>136</v>
      </c>
      <c r="C383" s="730" t="s">
        <v>1181</v>
      </c>
      <c r="D383" s="730" t="s">
        <v>1181</v>
      </c>
      <c r="E383" s="730">
        <v>6</v>
      </c>
      <c r="F383" s="731" t="s">
        <v>574</v>
      </c>
      <c r="G383" s="732">
        <v>1</v>
      </c>
      <c r="H383" s="826">
        <v>46232</v>
      </c>
      <c r="I383" s="730">
        <v>41</v>
      </c>
      <c r="J383" s="730" t="s">
        <v>308</v>
      </c>
      <c r="K383" s="730">
        <v>41</v>
      </c>
      <c r="L383" s="730" t="s">
        <v>1243</v>
      </c>
      <c r="M383" s="772" t="s">
        <v>1242</v>
      </c>
      <c r="N383" s="772">
        <v>0</v>
      </c>
      <c r="O383" s="772" t="s">
        <v>390</v>
      </c>
      <c r="P383" s="772">
        <v>0</v>
      </c>
      <c r="Q383" s="772" t="s">
        <v>390</v>
      </c>
      <c r="R383" s="772" t="s">
        <v>170</v>
      </c>
      <c r="S383" s="772" t="s">
        <v>308</v>
      </c>
      <c r="T383" s="772" t="s">
        <v>790</v>
      </c>
      <c r="U383" s="772">
        <v>411</v>
      </c>
      <c r="V383" s="772" t="s">
        <v>308</v>
      </c>
      <c r="W383" s="772"/>
      <c r="X383" s="772"/>
      <c r="Y383" s="772"/>
      <c r="Z383" s="886"/>
      <c r="AA383" s="772" t="s">
        <v>157</v>
      </c>
      <c r="AB383" s="772" t="s">
        <v>569</v>
      </c>
      <c r="AC383" s="772" t="s">
        <v>751</v>
      </c>
      <c r="AD383" s="772">
        <v>654</v>
      </c>
      <c r="AE383" s="864">
        <v>654</v>
      </c>
      <c r="AF383" s="774">
        <v>46272</v>
      </c>
      <c r="AG383" s="777"/>
      <c r="AH383" s="777"/>
      <c r="AI383" s="777" t="s">
        <v>308</v>
      </c>
      <c r="AJ383" s="778">
        <v>40</v>
      </c>
      <c r="AK383" s="779"/>
      <c r="AL383" s="778"/>
      <c r="AM383" s="780">
        <v>654</v>
      </c>
      <c r="AN383" s="780"/>
      <c r="AO383" s="780"/>
      <c r="AP383" s="780"/>
      <c r="AQ383" s="780"/>
      <c r="AR383" s="780"/>
      <c r="AS383" s="780"/>
      <c r="AT383" s="780"/>
      <c r="AU383" s="780"/>
      <c r="AV383" s="780"/>
      <c r="AW383" s="780"/>
      <c r="AX383" s="780"/>
      <c r="AY383" s="780"/>
      <c r="AZ383" s="780"/>
      <c r="BA383" s="780"/>
      <c r="BB383" s="780">
        <v>0</v>
      </c>
      <c r="BC383" s="780">
        <v>654</v>
      </c>
      <c r="BD383" s="780">
        <v>0</v>
      </c>
      <c r="BE383" s="780">
        <v>0</v>
      </c>
      <c r="BF383" s="780">
        <v>0</v>
      </c>
      <c r="BG383" s="780">
        <v>0</v>
      </c>
      <c r="BH383" s="780">
        <v>0</v>
      </c>
      <c r="BI383" s="780">
        <v>654</v>
      </c>
      <c r="BJ383" s="780"/>
      <c r="BK383" s="780">
        <v>0</v>
      </c>
      <c r="BL383" s="780"/>
      <c r="BM383" s="780"/>
      <c r="BN383" s="780" t="s">
        <v>308</v>
      </c>
      <c r="BO383" s="780" t="s">
        <v>308</v>
      </c>
      <c r="BP383" s="780" t="s">
        <v>308</v>
      </c>
      <c r="BQ383" s="780" t="s">
        <v>308</v>
      </c>
      <c r="BR383" s="780"/>
      <c r="BS383" s="780" t="s">
        <v>397</v>
      </c>
      <c r="BT383" s="780"/>
      <c r="BU383" s="780" t="s">
        <v>579</v>
      </c>
      <c r="BV383" s="780"/>
      <c r="BW383" s="780"/>
      <c r="BX383" s="780"/>
      <c r="BY383" s="780"/>
      <c r="BZ383" s="780"/>
      <c r="CA383" s="780"/>
      <c r="CB383" s="780"/>
      <c r="CC383" s="780"/>
      <c r="CD383" s="780"/>
      <c r="CE383" s="780"/>
      <c r="CF383" s="780"/>
      <c r="CG383" s="780"/>
      <c r="CH383" s="780"/>
      <c r="CI383" s="780"/>
      <c r="CJ383" s="780"/>
      <c r="CK383" s="773"/>
      <c r="CL383" s="773" t="s">
        <v>397</v>
      </c>
      <c r="CM383" s="773">
        <v>654</v>
      </c>
      <c r="CN383" s="773">
        <v>654</v>
      </c>
      <c r="CO383" s="773" t="s">
        <v>397</v>
      </c>
      <c r="CP383" s="773">
        <v>654</v>
      </c>
      <c r="CQ383" s="867">
        <v>654</v>
      </c>
      <c r="CR383" s="772">
        <v>654</v>
      </c>
      <c r="CS383" s="781"/>
      <c r="CT383" s="782" t="s">
        <v>308</v>
      </c>
      <c r="CU383" s="783" t="s">
        <v>308</v>
      </c>
      <c r="CV383" s="774"/>
      <c r="CW383" s="774"/>
      <c r="CX383" s="865">
        <v>46258</v>
      </c>
      <c r="CY383" s="784" t="s">
        <v>797</v>
      </c>
      <c r="CZ383" s="784">
        <v>0</v>
      </c>
      <c r="DA383" s="785">
        <v>46269</v>
      </c>
      <c r="DB383" s="785" t="s">
        <v>633</v>
      </c>
      <c r="DC383" s="785" t="s">
        <v>634</v>
      </c>
      <c r="DD383" s="785" t="s">
        <v>390</v>
      </c>
      <c r="DE383" s="785" t="s">
        <v>397</v>
      </c>
      <c r="DF383" s="785" t="s">
        <v>397</v>
      </c>
      <c r="DG383" s="785" t="s">
        <v>397</v>
      </c>
      <c r="DH383" s="786">
        <v>0</v>
      </c>
      <c r="DI383" s="774" t="s">
        <v>390</v>
      </c>
      <c r="DJ383" s="774" t="s">
        <v>397</v>
      </c>
      <c r="DK383" s="774">
        <v>46272</v>
      </c>
      <c r="DL383" s="774">
        <v>46290</v>
      </c>
      <c r="DM383" s="774">
        <v>46290</v>
      </c>
      <c r="DN383" s="774">
        <v>46290</v>
      </c>
      <c r="DO383" s="787">
        <v>0</v>
      </c>
      <c r="DP383" s="774">
        <v>46304</v>
      </c>
      <c r="DQ383" s="774">
        <v>46304</v>
      </c>
      <c r="DR383" s="774">
        <v>46304</v>
      </c>
      <c r="DS383" s="786">
        <v>46304</v>
      </c>
      <c r="DT383" s="752">
        <v>46304</v>
      </c>
      <c r="DU383" s="753">
        <v>-4</v>
      </c>
      <c r="DV383" s="753" t="s">
        <v>308</v>
      </c>
      <c r="DW383" s="754">
        <v>46297</v>
      </c>
      <c r="DX383" s="755">
        <v>46300</v>
      </c>
      <c r="DY383" s="754" t="e">
        <v>#VALUE!</v>
      </c>
      <c r="DZ383" s="754" t="e">
        <v>#VALUE!</v>
      </c>
      <c r="EA383" s="754"/>
      <c r="EB383" s="754"/>
      <c r="HA383" s="756" t="s">
        <v>397</v>
      </c>
      <c r="HB383" s="756" t="s">
        <v>397</v>
      </c>
      <c r="HC383" s="756" t="s">
        <v>397</v>
      </c>
      <c r="HD383" s="756" t="s">
        <v>397</v>
      </c>
      <c r="HE383" s="756" t="s">
        <v>397</v>
      </c>
      <c r="HF383" s="756" t="s">
        <v>397</v>
      </c>
      <c r="HG383" s="756" t="s">
        <v>397</v>
      </c>
      <c r="HH383" s="756" t="s">
        <v>397</v>
      </c>
      <c r="HI383" s="756" t="s">
        <v>397</v>
      </c>
      <c r="HJ383" s="756" t="s">
        <v>397</v>
      </c>
      <c r="HK383"/>
      <c r="HL383"/>
      <c r="HM383"/>
      <c r="HN383" s="756" t="str">
        <f t="shared" si="11"/>
        <v>AUTO PRINT</v>
      </c>
      <c r="HO383"/>
      <c r="HP383" s="757" t="s">
        <v>572</v>
      </c>
      <c r="HQ383" s="757" t="s">
        <v>572</v>
      </c>
      <c r="HR383" s="757" t="s">
        <v>572</v>
      </c>
      <c r="HS383"/>
      <c r="HW383" s="758"/>
      <c r="HX383"/>
      <c r="HY383" s="759" t="s">
        <v>572</v>
      </c>
      <c r="HZ383" s="759" t="s">
        <v>572</v>
      </c>
      <c r="IA383" s="759" t="s">
        <v>572</v>
      </c>
      <c r="IC383" s="760" t="s">
        <v>572</v>
      </c>
      <c r="ID383" s="760" t="s">
        <v>572</v>
      </c>
      <c r="IE383" s="760" t="s">
        <v>572</v>
      </c>
      <c r="IF383" s="761" t="s">
        <v>572</v>
      </c>
      <c r="IG383" s="619" t="str">
        <f t="shared" si="12"/>
        <v>IN HOUSE (MANUAL)</v>
      </c>
      <c r="II383" s="761" t="s">
        <v>572</v>
      </c>
      <c r="IK383" s="761" t="str">
        <f>IFERROR(VLOOKUP($M383,#REF!,13,0),"IN HOUSE (MANUAL)")</f>
        <v>IN HOUSE (MANUAL)</v>
      </c>
      <c r="IM383" s="760" t="s">
        <v>572</v>
      </c>
      <c r="IN383" s="760" t="s">
        <v>572</v>
      </c>
      <c r="IO383" s="760" t="s">
        <v>572</v>
      </c>
      <c r="IQ383" s="760" t="s">
        <v>572</v>
      </c>
      <c r="IR383" s="760" t="s">
        <v>572</v>
      </c>
      <c r="IT383" s="760" t="s">
        <v>572</v>
      </c>
      <c r="IV383" s="760" t="s">
        <v>572</v>
      </c>
      <c r="IW383" s="760" t="s">
        <v>572</v>
      </c>
      <c r="IY383" s="760" t="s">
        <v>572</v>
      </c>
      <c r="IZ383" s="760" t="s">
        <v>572</v>
      </c>
      <c r="JB383" s="760" t="s">
        <v>922</v>
      </c>
      <c r="JC383" s="760">
        <v>654</v>
      </c>
      <c r="JE383" s="760" t="s">
        <v>572</v>
      </c>
      <c r="JF383" s="760" t="s">
        <v>572</v>
      </c>
    </row>
    <row r="384" spans="1:266" ht="17.25" customHeight="1" x14ac:dyDescent="0.35">
      <c r="A384" s="618" t="s">
        <v>1244</v>
      </c>
      <c r="B384" s="730">
        <v>137</v>
      </c>
      <c r="C384" s="730" t="s">
        <v>1181</v>
      </c>
      <c r="D384" s="730" t="s">
        <v>1181</v>
      </c>
      <c r="E384" s="730">
        <v>6</v>
      </c>
      <c r="F384" s="731" t="s">
        <v>574</v>
      </c>
      <c r="G384" s="732">
        <v>1</v>
      </c>
      <c r="H384" s="826">
        <v>46232</v>
      </c>
      <c r="I384" s="730">
        <v>41</v>
      </c>
      <c r="J384" s="730" t="s">
        <v>308</v>
      </c>
      <c r="K384" s="730">
        <v>42</v>
      </c>
      <c r="L384" s="730" t="s">
        <v>1245</v>
      </c>
      <c r="M384" s="772" t="s">
        <v>1244</v>
      </c>
      <c r="N384" s="772">
        <v>0</v>
      </c>
      <c r="O384" s="772" t="s">
        <v>390</v>
      </c>
      <c r="P384" s="772">
        <v>0</v>
      </c>
      <c r="Q384" s="772" t="s">
        <v>390</v>
      </c>
      <c r="R384" s="772" t="s">
        <v>170</v>
      </c>
      <c r="S384" s="772" t="s">
        <v>308</v>
      </c>
      <c r="T384" s="772" t="s">
        <v>790</v>
      </c>
      <c r="U384" s="772">
        <v>411</v>
      </c>
      <c r="V384" s="772" t="s">
        <v>308</v>
      </c>
      <c r="W384" s="772"/>
      <c r="X384" s="772"/>
      <c r="Y384" s="772"/>
      <c r="Z384" s="886"/>
      <c r="AA384" s="772" t="s">
        <v>157</v>
      </c>
      <c r="AB384" s="772" t="s">
        <v>569</v>
      </c>
      <c r="AC384" s="772" t="s">
        <v>589</v>
      </c>
      <c r="AD384" s="772">
        <v>1206</v>
      </c>
      <c r="AE384" s="864">
        <v>1206</v>
      </c>
      <c r="AF384" s="774">
        <v>46272</v>
      </c>
      <c r="AG384" s="777"/>
      <c r="AH384" s="777"/>
      <c r="AI384" s="777" t="s">
        <v>308</v>
      </c>
      <c r="AJ384" s="778">
        <v>41</v>
      </c>
      <c r="AK384" s="779"/>
      <c r="AL384" s="778"/>
      <c r="AM384" s="780">
        <v>1206</v>
      </c>
      <c r="AN384" s="780"/>
      <c r="AO384" s="780"/>
      <c r="AP384" s="780"/>
      <c r="AQ384" s="780"/>
      <c r="AR384" s="780"/>
      <c r="AS384" s="780"/>
      <c r="AT384" s="780"/>
      <c r="AU384" s="780"/>
      <c r="AV384" s="780"/>
      <c r="AW384" s="780"/>
      <c r="AX384" s="780"/>
      <c r="AY384" s="780"/>
      <c r="AZ384" s="780"/>
      <c r="BA384" s="780"/>
      <c r="BB384" s="780">
        <v>0</v>
      </c>
      <c r="BC384" s="780">
        <v>1206</v>
      </c>
      <c r="BD384" s="780">
        <v>0</v>
      </c>
      <c r="BE384" s="780">
        <v>0</v>
      </c>
      <c r="BF384" s="780">
        <v>0</v>
      </c>
      <c r="BG384" s="780">
        <v>0</v>
      </c>
      <c r="BH384" s="780">
        <v>0</v>
      </c>
      <c r="BI384" s="780">
        <v>1206</v>
      </c>
      <c r="BJ384" s="780"/>
      <c r="BK384" s="780">
        <v>0</v>
      </c>
      <c r="BL384" s="780"/>
      <c r="BM384" s="780"/>
      <c r="BN384" s="780" t="s">
        <v>308</v>
      </c>
      <c r="BO384" s="780" t="s">
        <v>308</v>
      </c>
      <c r="BP384" s="780" t="s">
        <v>308</v>
      </c>
      <c r="BQ384" s="780" t="s">
        <v>308</v>
      </c>
      <c r="BR384" s="780"/>
      <c r="BS384" s="780" t="s">
        <v>397</v>
      </c>
      <c r="BT384" s="780"/>
      <c r="BU384" s="780" t="s">
        <v>579</v>
      </c>
      <c r="BV384" s="780"/>
      <c r="BW384" s="780"/>
      <c r="BX384" s="780"/>
      <c r="BY384" s="780"/>
      <c r="BZ384" s="780"/>
      <c r="CA384" s="780"/>
      <c r="CB384" s="780"/>
      <c r="CC384" s="780"/>
      <c r="CD384" s="780"/>
      <c r="CE384" s="780"/>
      <c r="CF384" s="780"/>
      <c r="CG384" s="780"/>
      <c r="CH384" s="780"/>
      <c r="CI384" s="780"/>
      <c r="CJ384" s="780"/>
      <c r="CK384" s="773"/>
      <c r="CL384" s="773" t="s">
        <v>397</v>
      </c>
      <c r="CM384" s="773">
        <v>1206</v>
      </c>
      <c r="CN384" s="773">
        <v>1206</v>
      </c>
      <c r="CO384" s="773" t="s">
        <v>397</v>
      </c>
      <c r="CP384" s="773">
        <v>1206</v>
      </c>
      <c r="CQ384" s="867">
        <v>1206</v>
      </c>
      <c r="CR384" s="772">
        <v>1206</v>
      </c>
      <c r="CS384" s="781"/>
      <c r="CT384" s="782" t="s">
        <v>308</v>
      </c>
      <c r="CU384" s="783" t="s">
        <v>308</v>
      </c>
      <c r="CV384" s="774"/>
      <c r="CW384" s="774"/>
      <c r="CX384" s="782">
        <v>46258</v>
      </c>
      <c r="CY384" s="784" t="s">
        <v>797</v>
      </c>
      <c r="CZ384" s="784">
        <v>0</v>
      </c>
      <c r="DA384" s="785">
        <v>46269</v>
      </c>
      <c r="DB384" s="785" t="s">
        <v>633</v>
      </c>
      <c r="DC384" s="785" t="s">
        <v>634</v>
      </c>
      <c r="DD384" s="785" t="s">
        <v>390</v>
      </c>
      <c r="DE384" s="785" t="s">
        <v>397</v>
      </c>
      <c r="DF384" s="785" t="s">
        <v>397</v>
      </c>
      <c r="DG384" s="785" t="s">
        <v>397</v>
      </c>
      <c r="DH384" s="786">
        <v>0</v>
      </c>
      <c r="DI384" s="774" t="s">
        <v>390</v>
      </c>
      <c r="DJ384" s="774" t="s">
        <v>397</v>
      </c>
      <c r="DK384" s="774">
        <v>46272</v>
      </c>
      <c r="DL384" s="774">
        <v>46297</v>
      </c>
      <c r="DM384" s="774">
        <v>46290</v>
      </c>
      <c r="DN384" s="774">
        <v>46290</v>
      </c>
      <c r="DO384" s="787">
        <v>0</v>
      </c>
      <c r="DP384" s="774">
        <v>46311</v>
      </c>
      <c r="DQ384" s="774">
        <v>46311</v>
      </c>
      <c r="DR384" s="774">
        <v>46311</v>
      </c>
      <c r="DS384" s="786">
        <v>46311</v>
      </c>
      <c r="DT384" s="752">
        <v>46311</v>
      </c>
      <c r="DU384" s="753">
        <v>-10</v>
      </c>
      <c r="DV384" s="753" t="s">
        <v>308</v>
      </c>
      <c r="DW384" s="754">
        <v>46300</v>
      </c>
      <c r="DX384" s="755">
        <v>46301</v>
      </c>
      <c r="DY384" s="754" t="e">
        <v>#VALUE!</v>
      </c>
      <c r="DZ384" s="754" t="e">
        <v>#VALUE!</v>
      </c>
      <c r="EA384" s="754"/>
      <c r="EB384" s="754"/>
      <c r="HA384" s="756" t="s">
        <v>397</v>
      </c>
      <c r="HB384" s="756" t="s">
        <v>397</v>
      </c>
      <c r="HC384" s="756" t="s">
        <v>397</v>
      </c>
      <c r="HD384" s="756" t="s">
        <v>397</v>
      </c>
      <c r="HE384" s="756" t="s">
        <v>397</v>
      </c>
      <c r="HF384" s="756" t="s">
        <v>397</v>
      </c>
      <c r="HG384" s="756" t="s">
        <v>397</v>
      </c>
      <c r="HH384" s="756" t="s">
        <v>397</v>
      </c>
      <c r="HI384" s="756" t="s">
        <v>397</v>
      </c>
      <c r="HJ384" s="756" t="s">
        <v>397</v>
      </c>
      <c r="HK384"/>
      <c r="HL384"/>
      <c r="HM384"/>
      <c r="HN384" s="756" t="str">
        <f t="shared" si="11"/>
        <v>AUTO PRINT</v>
      </c>
      <c r="HO384"/>
      <c r="HP384" s="757" t="s">
        <v>572</v>
      </c>
      <c r="HQ384" s="757" t="s">
        <v>572</v>
      </c>
      <c r="HR384" s="757" t="s">
        <v>572</v>
      </c>
      <c r="HS384"/>
      <c r="HW384" s="758"/>
      <c r="HX384"/>
      <c r="HY384" s="759" t="s">
        <v>572</v>
      </c>
      <c r="HZ384" s="759" t="s">
        <v>572</v>
      </c>
      <c r="IA384" s="759" t="s">
        <v>572</v>
      </c>
      <c r="IC384" s="760" t="s">
        <v>572</v>
      </c>
      <c r="ID384" s="760" t="s">
        <v>572</v>
      </c>
      <c r="IE384" s="760" t="s">
        <v>572</v>
      </c>
      <c r="IF384" s="761" t="s">
        <v>572</v>
      </c>
      <c r="IG384" s="619" t="str">
        <f t="shared" si="12"/>
        <v>IN HOUSE (MANUAL)</v>
      </c>
      <c r="II384" s="761" t="s">
        <v>572</v>
      </c>
      <c r="IK384" s="761" t="str">
        <f>IFERROR(VLOOKUP($M384,#REF!,13,0),"IN HOUSE (MANUAL)")</f>
        <v>IN HOUSE (MANUAL)</v>
      </c>
      <c r="IM384" s="760" t="s">
        <v>572</v>
      </c>
      <c r="IN384" s="760" t="s">
        <v>572</v>
      </c>
      <c r="IO384" s="760" t="s">
        <v>572</v>
      </c>
      <c r="IQ384" s="760" t="s">
        <v>572</v>
      </c>
      <c r="IR384" s="760" t="s">
        <v>572</v>
      </c>
      <c r="IT384" s="760" t="s">
        <v>572</v>
      </c>
      <c r="IV384" s="760" t="s">
        <v>572</v>
      </c>
      <c r="IW384" s="760" t="s">
        <v>572</v>
      </c>
      <c r="IY384" s="760" t="s">
        <v>572</v>
      </c>
      <c r="IZ384" s="760" t="s">
        <v>572</v>
      </c>
      <c r="JB384" s="760" t="s">
        <v>922</v>
      </c>
      <c r="JC384" s="760">
        <v>1206</v>
      </c>
      <c r="JE384" s="760" t="s">
        <v>572</v>
      </c>
      <c r="JF384" s="760" t="s">
        <v>572</v>
      </c>
    </row>
    <row r="385" spans="1:266" ht="17.25" customHeight="1" x14ac:dyDescent="0.35">
      <c r="A385" s="618" t="s">
        <v>1246</v>
      </c>
      <c r="B385" s="730">
        <v>138</v>
      </c>
      <c r="C385" s="730" t="s">
        <v>1181</v>
      </c>
      <c r="D385" s="730" t="s">
        <v>1181</v>
      </c>
      <c r="E385" s="730">
        <v>6</v>
      </c>
      <c r="F385" s="731" t="s">
        <v>574</v>
      </c>
      <c r="G385" s="732">
        <v>1</v>
      </c>
      <c r="H385" s="733">
        <v>46212</v>
      </c>
      <c r="I385" s="730">
        <v>41</v>
      </c>
      <c r="J385" s="730" t="s">
        <v>308</v>
      </c>
      <c r="K385" s="730">
        <v>42</v>
      </c>
      <c r="L385" s="730" t="s">
        <v>1247</v>
      </c>
      <c r="M385" s="772" t="s">
        <v>1246</v>
      </c>
      <c r="N385" s="772">
        <v>0</v>
      </c>
      <c r="O385" s="772" t="s">
        <v>390</v>
      </c>
      <c r="P385" s="772">
        <v>0</v>
      </c>
      <c r="Q385" s="772" t="s">
        <v>390</v>
      </c>
      <c r="R385" s="772" t="s">
        <v>170</v>
      </c>
      <c r="S385" s="772" t="s">
        <v>308</v>
      </c>
      <c r="T385" s="772" t="s">
        <v>769</v>
      </c>
      <c r="U385" s="772">
        <v>411</v>
      </c>
      <c r="V385" s="772" t="s">
        <v>308</v>
      </c>
      <c r="W385" s="772"/>
      <c r="X385" s="772"/>
      <c r="Y385" s="772"/>
      <c r="Z385" s="886"/>
      <c r="AA385" s="772" t="s">
        <v>157</v>
      </c>
      <c r="AB385" s="772" t="s">
        <v>569</v>
      </c>
      <c r="AC385" s="772" t="s">
        <v>831</v>
      </c>
      <c r="AD385" s="772">
        <v>1818</v>
      </c>
      <c r="AE385" s="775">
        <v>1818</v>
      </c>
      <c r="AF385" s="776" t="s">
        <v>390</v>
      </c>
      <c r="AG385" s="777"/>
      <c r="AH385" s="777"/>
      <c r="AI385" s="777" t="s">
        <v>308</v>
      </c>
      <c r="AJ385" s="778">
        <v>42</v>
      </c>
      <c r="AK385" s="779"/>
      <c r="AL385" s="778"/>
      <c r="AM385" s="780">
        <v>1818</v>
      </c>
      <c r="AN385" s="780"/>
      <c r="AO385" s="780"/>
      <c r="AP385" s="780"/>
      <c r="AQ385" s="780"/>
      <c r="AR385" s="780"/>
      <c r="AS385" s="780"/>
      <c r="AT385" s="780"/>
      <c r="AU385" s="780"/>
      <c r="AV385" s="780"/>
      <c r="AW385" s="780"/>
      <c r="AX385" s="780"/>
      <c r="AY385" s="780"/>
      <c r="AZ385" s="780"/>
      <c r="BA385" s="780"/>
      <c r="BB385" s="780">
        <v>0</v>
      </c>
      <c r="BC385" s="780">
        <v>1818</v>
      </c>
      <c r="BD385" s="780">
        <v>0</v>
      </c>
      <c r="BE385" s="780">
        <v>0</v>
      </c>
      <c r="BF385" s="780">
        <v>0</v>
      </c>
      <c r="BG385" s="780">
        <v>0</v>
      </c>
      <c r="BH385" s="780">
        <v>0</v>
      </c>
      <c r="BI385" s="780">
        <v>1818</v>
      </c>
      <c r="BJ385" s="780"/>
      <c r="BK385" s="780">
        <v>0</v>
      </c>
      <c r="BL385" s="780"/>
      <c r="BM385" s="780"/>
      <c r="BN385" s="780" t="s">
        <v>308</v>
      </c>
      <c r="BO385" s="780" t="s">
        <v>308</v>
      </c>
      <c r="BP385" s="780" t="s">
        <v>308</v>
      </c>
      <c r="BQ385" s="780" t="s">
        <v>308</v>
      </c>
      <c r="BR385" s="780"/>
      <c r="BS385" s="780" t="s">
        <v>397</v>
      </c>
      <c r="BT385" s="780"/>
      <c r="BU385" s="780" t="s">
        <v>579</v>
      </c>
      <c r="BV385" s="780"/>
      <c r="BW385" s="780"/>
      <c r="BX385" s="780"/>
      <c r="BY385" s="780"/>
      <c r="BZ385" s="780"/>
      <c r="CA385" s="780"/>
      <c r="CB385" s="780"/>
      <c r="CC385" s="780"/>
      <c r="CD385" s="780"/>
      <c r="CE385" s="780"/>
      <c r="CF385" s="780"/>
      <c r="CG385" s="780"/>
      <c r="CH385" s="780"/>
      <c r="CI385" s="780"/>
      <c r="CJ385" s="780"/>
      <c r="CK385" s="773"/>
      <c r="CL385" s="773" t="s">
        <v>397</v>
      </c>
      <c r="CM385" s="773">
        <v>1818</v>
      </c>
      <c r="CN385" s="773">
        <v>1818</v>
      </c>
      <c r="CO385" s="773" t="s">
        <v>397</v>
      </c>
      <c r="CP385" s="773">
        <v>1818</v>
      </c>
      <c r="CQ385" s="773">
        <v>1818</v>
      </c>
      <c r="CR385" s="772">
        <v>1818</v>
      </c>
      <c r="CS385" s="781"/>
      <c r="CT385" s="782" t="s">
        <v>308</v>
      </c>
      <c r="CU385" s="783" t="s">
        <v>308</v>
      </c>
      <c r="CV385" s="774"/>
      <c r="CW385" s="774"/>
      <c r="CX385" s="782">
        <v>46258</v>
      </c>
      <c r="CY385" s="784">
        <v>0</v>
      </c>
      <c r="CZ385" s="784">
        <v>0</v>
      </c>
      <c r="DA385" s="785">
        <v>0</v>
      </c>
      <c r="DB385" s="785">
        <v>0</v>
      </c>
      <c r="DC385" s="785">
        <v>0</v>
      </c>
      <c r="DD385" s="785" t="s">
        <v>390</v>
      </c>
      <c r="DE385" s="785" t="s">
        <v>397</v>
      </c>
      <c r="DF385" s="785" t="s">
        <v>397</v>
      </c>
      <c r="DG385" s="785" t="s">
        <v>397</v>
      </c>
      <c r="DH385" s="786">
        <v>0</v>
      </c>
      <c r="DI385" s="774" t="s">
        <v>390</v>
      </c>
      <c r="DJ385" s="774" t="s">
        <v>397</v>
      </c>
      <c r="DK385" s="774" t="s">
        <v>390</v>
      </c>
      <c r="DL385" s="774">
        <v>46293</v>
      </c>
      <c r="DM385" s="774">
        <v>46294</v>
      </c>
      <c r="DN385" s="774">
        <v>46294</v>
      </c>
      <c r="DO385" s="787">
        <v>0</v>
      </c>
      <c r="DP385" s="774">
        <v>46311</v>
      </c>
      <c r="DQ385" s="774">
        <v>46311</v>
      </c>
      <c r="DR385" s="774">
        <v>46311</v>
      </c>
      <c r="DS385" s="786">
        <v>46311</v>
      </c>
      <c r="DT385" s="752">
        <v>46311</v>
      </c>
      <c r="DU385" s="753">
        <v>-8</v>
      </c>
      <c r="DV385" s="753" t="s">
        <v>308</v>
      </c>
      <c r="DW385" s="754">
        <v>46301</v>
      </c>
      <c r="DX385" s="755">
        <v>46303</v>
      </c>
      <c r="DY385" s="754" t="e">
        <v>#VALUE!</v>
      </c>
      <c r="DZ385" s="754" t="e">
        <v>#VALUE!</v>
      </c>
      <c r="EA385" s="754"/>
      <c r="EB385" s="754"/>
      <c r="HA385" s="756" t="s">
        <v>397</v>
      </c>
      <c r="HB385" s="756" t="s">
        <v>397</v>
      </c>
      <c r="HC385" s="756" t="s">
        <v>397</v>
      </c>
      <c r="HD385" s="756" t="s">
        <v>397</v>
      </c>
      <c r="HE385" s="756" t="s">
        <v>397</v>
      </c>
      <c r="HF385" s="756" t="s">
        <v>397</v>
      </c>
      <c r="HG385" s="756" t="s">
        <v>397</v>
      </c>
      <c r="HH385" s="756" t="s">
        <v>397</v>
      </c>
      <c r="HI385" s="756" t="s">
        <v>397</v>
      </c>
      <c r="HJ385" s="756" t="s">
        <v>397</v>
      </c>
      <c r="HK385"/>
      <c r="HL385"/>
      <c r="HM385"/>
      <c r="HN385" s="756" t="str">
        <f t="shared" si="11"/>
        <v>AUTO PRINT</v>
      </c>
      <c r="HO385"/>
      <c r="HP385" s="757" t="s">
        <v>572</v>
      </c>
      <c r="HQ385" s="757" t="s">
        <v>572</v>
      </c>
      <c r="HR385" s="757" t="s">
        <v>572</v>
      </c>
      <c r="HS385"/>
      <c r="HW385" s="758"/>
      <c r="HX385"/>
      <c r="HY385" s="759" t="s">
        <v>572</v>
      </c>
      <c r="HZ385" s="759" t="s">
        <v>572</v>
      </c>
      <c r="IA385" s="759" t="s">
        <v>572</v>
      </c>
      <c r="IC385" s="760" t="s">
        <v>572</v>
      </c>
      <c r="ID385" s="760" t="s">
        <v>572</v>
      </c>
      <c r="IE385" s="760" t="s">
        <v>572</v>
      </c>
      <c r="IF385" s="761" t="s">
        <v>572</v>
      </c>
      <c r="IG385" s="619" t="str">
        <f t="shared" si="12"/>
        <v>IN HOUSE (MANUAL)</v>
      </c>
      <c r="II385" s="761" t="s">
        <v>572</v>
      </c>
      <c r="IK385" s="761" t="str">
        <f>IFERROR(VLOOKUP($M385,#REF!,13,0),"IN HOUSE (MANUAL)")</f>
        <v>IN HOUSE (MANUAL)</v>
      </c>
      <c r="IM385" s="760" t="s">
        <v>572</v>
      </c>
      <c r="IN385" s="760" t="s">
        <v>572</v>
      </c>
      <c r="IO385" s="760" t="s">
        <v>572</v>
      </c>
      <c r="IQ385" s="760" t="s">
        <v>572</v>
      </c>
      <c r="IR385" s="760" t="s">
        <v>572</v>
      </c>
      <c r="IT385" s="760" t="s">
        <v>572</v>
      </c>
      <c r="IV385" s="760" t="s">
        <v>572</v>
      </c>
      <c r="IW385" s="760" t="s">
        <v>572</v>
      </c>
      <c r="IY385" s="760" t="s">
        <v>572</v>
      </c>
      <c r="IZ385" s="760" t="s">
        <v>572</v>
      </c>
      <c r="JB385" s="760" t="s">
        <v>922</v>
      </c>
      <c r="JC385" s="760">
        <v>1818</v>
      </c>
      <c r="JE385" s="760" t="s">
        <v>572</v>
      </c>
      <c r="JF385" s="760" t="s">
        <v>572</v>
      </c>
    </row>
    <row r="386" spans="1:266" ht="17.25" customHeight="1" x14ac:dyDescent="0.35">
      <c r="A386" s="618" t="s">
        <v>1248</v>
      </c>
      <c r="B386" s="730">
        <v>139</v>
      </c>
      <c r="C386" s="730" t="s">
        <v>1181</v>
      </c>
      <c r="D386" s="730" t="s">
        <v>1181</v>
      </c>
      <c r="E386" s="730">
        <v>6</v>
      </c>
      <c r="F386" s="731" t="s">
        <v>566</v>
      </c>
      <c r="G386" s="732">
        <v>1</v>
      </c>
      <c r="H386" s="733">
        <v>46196</v>
      </c>
      <c r="I386" s="730">
        <v>41</v>
      </c>
      <c r="J386" s="730" t="s">
        <v>308</v>
      </c>
      <c r="K386" s="730">
        <v>43</v>
      </c>
      <c r="L386" s="730" t="s">
        <v>1249</v>
      </c>
      <c r="M386" s="772" t="s">
        <v>1248</v>
      </c>
      <c r="N386" s="772">
        <v>0</v>
      </c>
      <c r="O386" s="772" t="s">
        <v>390</v>
      </c>
      <c r="P386" s="772">
        <v>0</v>
      </c>
      <c r="Q386" s="772" t="s">
        <v>390</v>
      </c>
      <c r="R386" s="772" t="s">
        <v>170</v>
      </c>
      <c r="S386" s="772" t="s">
        <v>308</v>
      </c>
      <c r="T386" s="772" t="s">
        <v>807</v>
      </c>
      <c r="U386" s="772">
        <v>411</v>
      </c>
      <c r="V386" s="772" t="s">
        <v>308</v>
      </c>
      <c r="W386" s="772"/>
      <c r="X386" s="772"/>
      <c r="Y386" s="772"/>
      <c r="Z386" s="886"/>
      <c r="AA386" s="772" t="s">
        <v>157</v>
      </c>
      <c r="AB386" s="772" t="s">
        <v>569</v>
      </c>
      <c r="AC386" s="772" t="s">
        <v>727</v>
      </c>
      <c r="AD386" s="772">
        <v>72</v>
      </c>
      <c r="AE386" s="775">
        <v>72</v>
      </c>
      <c r="AF386" s="776" t="s">
        <v>390</v>
      </c>
      <c r="AG386" s="777"/>
      <c r="AH386" s="777"/>
      <c r="AI386" s="777" t="s">
        <v>625</v>
      </c>
      <c r="AJ386" s="778">
        <v>43</v>
      </c>
      <c r="AK386" s="779"/>
      <c r="AL386" s="778"/>
      <c r="AM386" s="780">
        <v>72</v>
      </c>
      <c r="AN386" s="780"/>
      <c r="AO386" s="780"/>
      <c r="AP386" s="780"/>
      <c r="AQ386" s="780"/>
      <c r="AR386" s="780"/>
      <c r="AS386" s="780"/>
      <c r="AT386" s="780"/>
      <c r="AU386" s="780"/>
      <c r="AV386" s="780"/>
      <c r="AW386" s="780"/>
      <c r="AX386" s="780"/>
      <c r="AY386" s="780"/>
      <c r="AZ386" s="780"/>
      <c r="BA386" s="780"/>
      <c r="BB386" s="780">
        <v>0</v>
      </c>
      <c r="BC386" s="780">
        <v>72</v>
      </c>
      <c r="BD386" s="780">
        <v>0</v>
      </c>
      <c r="BE386" s="780">
        <v>0</v>
      </c>
      <c r="BF386" s="780">
        <v>0</v>
      </c>
      <c r="BG386" s="780">
        <v>0</v>
      </c>
      <c r="BH386" s="780">
        <v>0</v>
      </c>
      <c r="BI386" s="780">
        <v>72</v>
      </c>
      <c r="BJ386" s="780"/>
      <c r="BK386" s="780">
        <v>0</v>
      </c>
      <c r="BL386" s="780"/>
      <c r="BM386" s="780"/>
      <c r="BN386" s="780" t="s">
        <v>308</v>
      </c>
      <c r="BO386" s="780" t="s">
        <v>308</v>
      </c>
      <c r="BP386" s="780" t="s">
        <v>308</v>
      </c>
      <c r="BQ386" s="780" t="s">
        <v>308</v>
      </c>
      <c r="BR386" s="780"/>
      <c r="BS386" s="780" t="s">
        <v>397</v>
      </c>
      <c r="BT386" s="780"/>
      <c r="BU386" s="780" t="s">
        <v>579</v>
      </c>
      <c r="BV386" s="780"/>
      <c r="BW386" s="780"/>
      <c r="BX386" s="780"/>
      <c r="BY386" s="780"/>
      <c r="BZ386" s="780"/>
      <c r="CA386" s="780"/>
      <c r="CB386" s="780"/>
      <c r="CC386" s="780"/>
      <c r="CD386" s="780"/>
      <c r="CE386" s="780"/>
      <c r="CF386" s="780"/>
      <c r="CG386" s="780"/>
      <c r="CH386" s="780"/>
      <c r="CI386" s="780"/>
      <c r="CJ386" s="780"/>
      <c r="CK386" s="773"/>
      <c r="CL386" s="773" t="s">
        <v>397</v>
      </c>
      <c r="CM386" s="773">
        <v>72</v>
      </c>
      <c r="CN386" s="773">
        <v>72</v>
      </c>
      <c r="CO386" s="773" t="s">
        <v>397</v>
      </c>
      <c r="CP386" s="773">
        <v>72</v>
      </c>
      <c r="CQ386" s="773">
        <v>72</v>
      </c>
      <c r="CR386" s="772">
        <v>72</v>
      </c>
      <c r="CS386" s="781"/>
      <c r="CT386" s="782" t="s">
        <v>308</v>
      </c>
      <c r="CU386" s="783" t="s">
        <v>308</v>
      </c>
      <c r="CV386" s="774"/>
      <c r="CW386" s="774"/>
      <c r="CX386" s="782">
        <v>46252</v>
      </c>
      <c r="CY386" s="784">
        <v>0</v>
      </c>
      <c r="CZ386" s="784">
        <v>0</v>
      </c>
      <c r="DA386" s="785">
        <v>0</v>
      </c>
      <c r="DB386" s="785">
        <v>0</v>
      </c>
      <c r="DC386" s="785">
        <v>0</v>
      </c>
      <c r="DD386" s="785" t="s">
        <v>390</v>
      </c>
      <c r="DE386" s="785" t="s">
        <v>397</v>
      </c>
      <c r="DF386" s="785" t="s">
        <v>397</v>
      </c>
      <c r="DG386" s="785" t="s">
        <v>397</v>
      </c>
      <c r="DH386" s="786">
        <v>0</v>
      </c>
      <c r="DI386" s="774" t="s">
        <v>390</v>
      </c>
      <c r="DJ386" s="774" t="s">
        <v>397</v>
      </c>
      <c r="DK386" s="774" t="s">
        <v>390</v>
      </c>
      <c r="DL386" s="774">
        <v>46297</v>
      </c>
      <c r="DM386" s="774">
        <v>46296</v>
      </c>
      <c r="DN386" s="774">
        <v>46296</v>
      </c>
      <c r="DO386" s="787" t="s">
        <v>308</v>
      </c>
      <c r="DP386" s="774">
        <v>46318</v>
      </c>
      <c r="DQ386" s="774">
        <v>46346</v>
      </c>
      <c r="DR386" s="774">
        <v>46346</v>
      </c>
      <c r="DS386" s="786">
        <v>46318</v>
      </c>
      <c r="DT386" s="752">
        <v>46346</v>
      </c>
      <c r="DU386" s="753">
        <v>-15</v>
      </c>
      <c r="DV386" s="753" t="s">
        <v>308</v>
      </c>
      <c r="DW386" s="754">
        <v>46303</v>
      </c>
      <c r="DX386" s="755">
        <v>46303</v>
      </c>
      <c r="DY386" s="754" t="e">
        <v>#VALUE!</v>
      </c>
      <c r="DZ386" s="754" t="e">
        <v>#VALUE!</v>
      </c>
      <c r="EA386" s="754"/>
      <c r="EB386" s="754"/>
      <c r="HA386" s="756" t="s">
        <v>397</v>
      </c>
      <c r="HB386" s="756" t="s">
        <v>397</v>
      </c>
      <c r="HC386" s="756" t="s">
        <v>397</v>
      </c>
      <c r="HD386" s="756" t="s">
        <v>397</v>
      </c>
      <c r="HE386" s="756" t="s">
        <v>397</v>
      </c>
      <c r="HF386" s="756" t="s">
        <v>397</v>
      </c>
      <c r="HG386" s="756" t="s">
        <v>397</v>
      </c>
      <c r="HH386" s="756" t="s">
        <v>397</v>
      </c>
      <c r="HI386" s="756" t="s">
        <v>397</v>
      </c>
      <c r="HJ386" s="756" t="s">
        <v>397</v>
      </c>
      <c r="HK386"/>
      <c r="HL386"/>
      <c r="HM386"/>
      <c r="HN386" s="756" t="str">
        <f t="shared" si="11"/>
        <v>AUTO PRINT</v>
      </c>
      <c r="HO386"/>
      <c r="HP386" s="757" t="s">
        <v>572</v>
      </c>
      <c r="HQ386" s="757" t="s">
        <v>572</v>
      </c>
      <c r="HR386" s="757" t="s">
        <v>572</v>
      </c>
      <c r="HS386"/>
      <c r="HW386" s="758"/>
      <c r="HX386"/>
      <c r="HY386" s="759" t="s">
        <v>572</v>
      </c>
      <c r="HZ386" s="759" t="s">
        <v>572</v>
      </c>
      <c r="IA386" s="759" t="s">
        <v>572</v>
      </c>
      <c r="IC386" s="760" t="s">
        <v>572</v>
      </c>
      <c r="ID386" s="760" t="s">
        <v>572</v>
      </c>
      <c r="IE386" s="760" t="s">
        <v>572</v>
      </c>
      <c r="IF386" s="761" t="s">
        <v>572</v>
      </c>
      <c r="IG386" s="619" t="str">
        <f t="shared" si="12"/>
        <v>IN HOUSE (MANUAL)</v>
      </c>
      <c r="II386" s="761" t="s">
        <v>572</v>
      </c>
      <c r="IK386" s="761" t="str">
        <f>IFERROR(VLOOKUP($M386,#REF!,13,0),"IN HOUSE (MANUAL)")</f>
        <v>IN HOUSE (MANUAL)</v>
      </c>
      <c r="IM386" s="760" t="s">
        <v>572</v>
      </c>
      <c r="IN386" s="760" t="s">
        <v>572</v>
      </c>
      <c r="IO386" s="760" t="s">
        <v>572</v>
      </c>
      <c r="IQ386" s="760" t="s">
        <v>572</v>
      </c>
      <c r="IR386" s="760" t="s">
        <v>572</v>
      </c>
      <c r="IT386" s="760" t="s">
        <v>572</v>
      </c>
      <c r="IV386" s="760" t="s">
        <v>572</v>
      </c>
      <c r="IW386" s="760" t="s">
        <v>572</v>
      </c>
      <c r="IY386" s="760" t="s">
        <v>572</v>
      </c>
      <c r="IZ386" s="760" t="s">
        <v>572</v>
      </c>
      <c r="JB386" s="760" t="s">
        <v>922</v>
      </c>
      <c r="JC386" s="760">
        <v>72</v>
      </c>
      <c r="JE386" s="760" t="s">
        <v>572</v>
      </c>
      <c r="JF386" s="760" t="s">
        <v>572</v>
      </c>
    </row>
    <row r="387" spans="1:266" ht="17.25" customHeight="1" x14ac:dyDescent="0.35">
      <c r="A387" s="618" t="s">
        <v>1250</v>
      </c>
      <c r="B387" s="730">
        <v>140</v>
      </c>
      <c r="C387" s="730" t="s">
        <v>1181</v>
      </c>
      <c r="D387" s="730" t="s">
        <v>1181</v>
      </c>
      <c r="E387" s="730">
        <v>6</v>
      </c>
      <c r="F387" s="731" t="s">
        <v>566</v>
      </c>
      <c r="G387" s="732">
        <v>1</v>
      </c>
      <c r="H387" s="826">
        <v>46196</v>
      </c>
      <c r="I387" s="730">
        <v>41</v>
      </c>
      <c r="J387" s="730" t="s">
        <v>308</v>
      </c>
      <c r="K387" s="730">
        <v>43</v>
      </c>
      <c r="L387" s="730" t="s">
        <v>1249</v>
      </c>
      <c r="M387" s="868" t="s">
        <v>1250</v>
      </c>
      <c r="N387" s="868">
        <v>0</v>
      </c>
      <c r="O387" s="868" t="s">
        <v>390</v>
      </c>
      <c r="P387" s="868">
        <v>0</v>
      </c>
      <c r="Q387" s="868" t="s">
        <v>390</v>
      </c>
      <c r="R387" s="868" t="s">
        <v>170</v>
      </c>
      <c r="S387" s="868" t="s">
        <v>308</v>
      </c>
      <c r="T387" s="868" t="s">
        <v>807</v>
      </c>
      <c r="U387" s="868">
        <v>411</v>
      </c>
      <c r="V387" s="868" t="s">
        <v>308</v>
      </c>
      <c r="W387" s="868"/>
      <c r="X387" s="868"/>
      <c r="Y387" s="868"/>
      <c r="Z387" s="885"/>
      <c r="AA387" s="868" t="s">
        <v>157</v>
      </c>
      <c r="AB387" s="868" t="s">
        <v>569</v>
      </c>
      <c r="AC387" s="868" t="s">
        <v>727</v>
      </c>
      <c r="AD387" s="868">
        <v>72</v>
      </c>
      <c r="AE387" s="864">
        <v>72</v>
      </c>
      <c r="AF387" s="776" t="s">
        <v>390</v>
      </c>
      <c r="AG387" s="777"/>
      <c r="AH387" s="777"/>
      <c r="AI387" s="777" t="s">
        <v>625</v>
      </c>
      <c r="AJ387" s="778">
        <v>44</v>
      </c>
      <c r="AK387" s="779"/>
      <c r="AL387" s="778"/>
      <c r="AM387" s="780">
        <v>72</v>
      </c>
      <c r="AN387" s="780"/>
      <c r="AO387" s="780"/>
      <c r="AP387" s="780"/>
      <c r="AQ387" s="780"/>
      <c r="AR387" s="780"/>
      <c r="AS387" s="780"/>
      <c r="AT387" s="780"/>
      <c r="AU387" s="780"/>
      <c r="AV387" s="780"/>
      <c r="AW387" s="780"/>
      <c r="AX387" s="780"/>
      <c r="AY387" s="780"/>
      <c r="AZ387" s="780"/>
      <c r="BA387" s="780"/>
      <c r="BB387" s="780">
        <v>0</v>
      </c>
      <c r="BC387" s="780">
        <v>72</v>
      </c>
      <c r="BD387" s="780">
        <v>0</v>
      </c>
      <c r="BE387" s="780">
        <v>0</v>
      </c>
      <c r="BF387" s="780">
        <v>0</v>
      </c>
      <c r="BG387" s="780">
        <v>0</v>
      </c>
      <c r="BH387" s="780">
        <v>0</v>
      </c>
      <c r="BI387" s="780">
        <v>72</v>
      </c>
      <c r="BJ387" s="780"/>
      <c r="BK387" s="780">
        <v>0</v>
      </c>
      <c r="BL387" s="780"/>
      <c r="BM387" s="780"/>
      <c r="BN387" s="780" t="s">
        <v>308</v>
      </c>
      <c r="BO387" s="780" t="s">
        <v>308</v>
      </c>
      <c r="BP387" s="780" t="s">
        <v>308</v>
      </c>
      <c r="BQ387" s="780" t="s">
        <v>308</v>
      </c>
      <c r="BR387" s="780"/>
      <c r="BS387" s="780" t="s">
        <v>397</v>
      </c>
      <c r="BT387" s="780"/>
      <c r="BU387" s="780" t="s">
        <v>579</v>
      </c>
      <c r="BV387" s="780"/>
      <c r="BW387" s="780"/>
      <c r="BX387" s="780"/>
      <c r="BY387" s="780"/>
      <c r="BZ387" s="780"/>
      <c r="CA387" s="780"/>
      <c r="CB387" s="780"/>
      <c r="CC387" s="780"/>
      <c r="CD387" s="780"/>
      <c r="CE387" s="780"/>
      <c r="CF387" s="780"/>
      <c r="CG387" s="780"/>
      <c r="CH387" s="780"/>
      <c r="CI387" s="780"/>
      <c r="CJ387" s="780"/>
      <c r="CK387" s="773"/>
      <c r="CL387" s="773" t="s">
        <v>397</v>
      </c>
      <c r="CM387" s="773">
        <v>72</v>
      </c>
      <c r="CN387" s="773">
        <v>72</v>
      </c>
      <c r="CO387" s="773" t="s">
        <v>397</v>
      </c>
      <c r="CP387" s="773">
        <v>72</v>
      </c>
      <c r="CQ387" s="773">
        <v>72</v>
      </c>
      <c r="CR387" s="772">
        <v>72</v>
      </c>
      <c r="CS387" s="869"/>
      <c r="CT387" s="782" t="s">
        <v>308</v>
      </c>
      <c r="CU387" s="783" t="s">
        <v>308</v>
      </c>
      <c r="CV387" s="776"/>
      <c r="CW387" s="776"/>
      <c r="CX387" s="782">
        <v>46252</v>
      </c>
      <c r="CY387" s="870">
        <v>0</v>
      </c>
      <c r="CZ387" s="870">
        <v>0</v>
      </c>
      <c r="DA387" s="871">
        <v>0</v>
      </c>
      <c r="DB387" s="871">
        <v>0</v>
      </c>
      <c r="DC387" s="871">
        <v>0</v>
      </c>
      <c r="DD387" s="871" t="s">
        <v>390</v>
      </c>
      <c r="DE387" s="871" t="s">
        <v>397</v>
      </c>
      <c r="DF387" s="871" t="s">
        <v>397</v>
      </c>
      <c r="DG387" s="871" t="s">
        <v>397</v>
      </c>
      <c r="DH387" s="872">
        <v>0</v>
      </c>
      <c r="DI387" s="776" t="s">
        <v>390</v>
      </c>
      <c r="DJ387" s="776" t="s">
        <v>397</v>
      </c>
      <c r="DK387" s="776" t="s">
        <v>390</v>
      </c>
      <c r="DL387" s="776">
        <v>46297</v>
      </c>
      <c r="DM387" s="776">
        <v>46296</v>
      </c>
      <c r="DN387" s="776">
        <v>46296</v>
      </c>
      <c r="DO387" s="873" t="s">
        <v>308</v>
      </c>
      <c r="DP387" s="774">
        <v>46318</v>
      </c>
      <c r="DQ387" s="774">
        <v>46346</v>
      </c>
      <c r="DR387" s="774">
        <v>46346</v>
      </c>
      <c r="DS387" s="872">
        <v>46318</v>
      </c>
      <c r="DT387" s="752">
        <v>46346</v>
      </c>
      <c r="DU387" s="753">
        <v>-15</v>
      </c>
      <c r="DV387" s="753" t="s">
        <v>308</v>
      </c>
      <c r="DW387" s="754">
        <v>46303</v>
      </c>
      <c r="DX387" s="755">
        <v>46303</v>
      </c>
      <c r="DY387" s="754" t="e">
        <v>#VALUE!</v>
      </c>
      <c r="DZ387" s="754" t="e">
        <v>#VALUE!</v>
      </c>
      <c r="EA387" s="754"/>
      <c r="EB387" s="754"/>
      <c r="HA387" s="756" t="s">
        <v>397</v>
      </c>
      <c r="HB387" s="756" t="s">
        <v>397</v>
      </c>
      <c r="HC387" s="756" t="s">
        <v>397</v>
      </c>
      <c r="HD387" s="756" t="s">
        <v>397</v>
      </c>
      <c r="HE387" s="756" t="s">
        <v>397</v>
      </c>
      <c r="HF387" s="756" t="s">
        <v>397</v>
      </c>
      <c r="HG387" s="756" t="s">
        <v>397</v>
      </c>
      <c r="HH387" s="756" t="s">
        <v>397</v>
      </c>
      <c r="HI387" s="756" t="s">
        <v>397</v>
      </c>
      <c r="HJ387" s="756" t="s">
        <v>397</v>
      </c>
      <c r="HK387"/>
      <c r="HL387"/>
      <c r="HM387"/>
      <c r="HN387" s="756" t="str">
        <f t="shared" si="11"/>
        <v>AUTO PRINT</v>
      </c>
      <c r="HO387"/>
      <c r="HP387" s="757" t="s">
        <v>572</v>
      </c>
      <c r="HQ387" s="757" t="s">
        <v>572</v>
      </c>
      <c r="HR387" s="757" t="s">
        <v>572</v>
      </c>
      <c r="HS387"/>
      <c r="HW387" s="758"/>
      <c r="HX387"/>
      <c r="HY387" s="759" t="s">
        <v>572</v>
      </c>
      <c r="HZ387" s="759" t="s">
        <v>572</v>
      </c>
      <c r="IA387" s="759" t="s">
        <v>572</v>
      </c>
      <c r="IC387" s="760" t="s">
        <v>572</v>
      </c>
      <c r="ID387" s="760" t="s">
        <v>572</v>
      </c>
      <c r="IE387" s="760" t="s">
        <v>572</v>
      </c>
      <c r="IF387" s="761" t="s">
        <v>572</v>
      </c>
      <c r="IG387" s="619" t="str">
        <f t="shared" si="12"/>
        <v>IN HOUSE (MANUAL)</v>
      </c>
      <c r="II387" s="761" t="s">
        <v>572</v>
      </c>
      <c r="IK387" s="761" t="str">
        <f>IFERROR(VLOOKUP($M387,#REF!,13,0),"IN HOUSE (MANUAL)")</f>
        <v>IN HOUSE (MANUAL)</v>
      </c>
      <c r="IM387" s="760" t="s">
        <v>572</v>
      </c>
      <c r="IN387" s="760" t="s">
        <v>572</v>
      </c>
      <c r="IO387" s="760" t="s">
        <v>572</v>
      </c>
      <c r="IQ387" s="760" t="s">
        <v>572</v>
      </c>
      <c r="IR387" s="760" t="s">
        <v>572</v>
      </c>
      <c r="IT387" s="760" t="s">
        <v>572</v>
      </c>
      <c r="IV387" s="760" t="s">
        <v>572</v>
      </c>
      <c r="IW387" s="760" t="s">
        <v>572</v>
      </c>
      <c r="IY387" s="760" t="s">
        <v>572</v>
      </c>
      <c r="IZ387" s="760" t="s">
        <v>572</v>
      </c>
      <c r="JB387" s="760" t="s">
        <v>922</v>
      </c>
      <c r="JC387" s="760">
        <v>72</v>
      </c>
      <c r="JE387" s="760" t="s">
        <v>572</v>
      </c>
      <c r="JF387" s="760" t="s">
        <v>572</v>
      </c>
    </row>
    <row r="388" spans="1:266" ht="17.25" customHeight="1" x14ac:dyDescent="0.35">
      <c r="A388" s="618" t="s">
        <v>1251</v>
      </c>
      <c r="B388" s="730">
        <v>141</v>
      </c>
      <c r="C388" s="730" t="s">
        <v>1181</v>
      </c>
      <c r="D388" s="730" t="s">
        <v>1181</v>
      </c>
      <c r="E388" s="730">
        <v>6</v>
      </c>
      <c r="F388" s="731" t="s">
        <v>574</v>
      </c>
      <c r="G388" s="732">
        <v>1</v>
      </c>
      <c r="H388" s="733">
        <v>46238</v>
      </c>
      <c r="I388" s="730">
        <v>42</v>
      </c>
      <c r="J388" s="730" t="s">
        <v>308</v>
      </c>
      <c r="K388" s="730">
        <v>43</v>
      </c>
      <c r="L388" s="730" t="s">
        <v>1252</v>
      </c>
      <c r="M388" s="772" t="s">
        <v>1251</v>
      </c>
      <c r="N388" s="772">
        <v>0</v>
      </c>
      <c r="O388" s="772" t="s">
        <v>390</v>
      </c>
      <c r="P388" s="772">
        <v>0</v>
      </c>
      <c r="Q388" s="772" t="s">
        <v>390</v>
      </c>
      <c r="R388" s="868" t="s">
        <v>170</v>
      </c>
      <c r="S388" s="772"/>
      <c r="T388" s="772" t="s">
        <v>775</v>
      </c>
      <c r="U388" s="772">
        <v>411</v>
      </c>
      <c r="V388" s="772" t="s">
        <v>308</v>
      </c>
      <c r="W388" s="772"/>
      <c r="X388" s="772"/>
      <c r="Y388" s="772"/>
      <c r="Z388" s="774"/>
      <c r="AA388" s="772" t="s">
        <v>157</v>
      </c>
      <c r="AB388" s="772" t="s">
        <v>1218</v>
      </c>
      <c r="AC388" s="772" t="s">
        <v>822</v>
      </c>
      <c r="AD388" s="772">
        <v>2700</v>
      </c>
      <c r="AE388" s="864">
        <v>2700</v>
      </c>
      <c r="AF388" s="774">
        <v>46272</v>
      </c>
      <c r="AG388" s="777"/>
      <c r="AH388" s="777"/>
      <c r="AI388" s="777" t="s">
        <v>308</v>
      </c>
      <c r="AJ388" s="778">
        <v>45</v>
      </c>
      <c r="AK388" s="779"/>
      <c r="AL388" s="778"/>
      <c r="AM388" s="780">
        <v>2700</v>
      </c>
      <c r="AN388" s="780"/>
      <c r="AO388" s="780"/>
      <c r="AP388" s="780"/>
      <c r="AQ388" s="780"/>
      <c r="AR388" s="780"/>
      <c r="AS388" s="780"/>
      <c r="AT388" s="780"/>
      <c r="AU388" s="780"/>
      <c r="AV388" s="780"/>
      <c r="AW388" s="780"/>
      <c r="AX388" s="780"/>
      <c r="AY388" s="780"/>
      <c r="AZ388" s="780"/>
      <c r="BA388" s="780"/>
      <c r="BB388" s="780">
        <v>0</v>
      </c>
      <c r="BC388" s="780">
        <v>2700</v>
      </c>
      <c r="BD388" s="780">
        <v>0</v>
      </c>
      <c r="BE388" s="780">
        <v>0</v>
      </c>
      <c r="BF388" s="780">
        <v>0</v>
      </c>
      <c r="BG388" s="780">
        <v>0</v>
      </c>
      <c r="BH388" s="780">
        <v>0</v>
      </c>
      <c r="BI388" s="780">
        <v>2700</v>
      </c>
      <c r="BJ388" s="780"/>
      <c r="BK388" s="780">
        <v>0</v>
      </c>
      <c r="BL388" s="780"/>
      <c r="BM388" s="780"/>
      <c r="BN388" s="780" t="s">
        <v>308</v>
      </c>
      <c r="BO388" s="780" t="s">
        <v>308</v>
      </c>
      <c r="BP388" s="780" t="s">
        <v>308</v>
      </c>
      <c r="BQ388" s="780" t="s">
        <v>308</v>
      </c>
      <c r="BR388" s="780"/>
      <c r="BS388" s="780" t="s">
        <v>397</v>
      </c>
      <c r="BT388" s="780"/>
      <c r="BU388" s="780" t="s">
        <v>579</v>
      </c>
      <c r="BV388" s="780"/>
      <c r="BW388" s="780"/>
      <c r="BX388" s="780"/>
      <c r="BY388" s="780"/>
      <c r="BZ388" s="780"/>
      <c r="CA388" s="780"/>
      <c r="CB388" s="780"/>
      <c r="CC388" s="780"/>
      <c r="CD388" s="780"/>
      <c r="CE388" s="780"/>
      <c r="CF388" s="780"/>
      <c r="CG388" s="780"/>
      <c r="CH388" s="780"/>
      <c r="CI388" s="780"/>
      <c r="CJ388" s="780"/>
      <c r="CK388" s="773"/>
      <c r="CL388" s="773" t="s">
        <v>397</v>
      </c>
      <c r="CM388" s="773">
        <v>2700</v>
      </c>
      <c r="CN388" s="773">
        <v>2700</v>
      </c>
      <c r="CO388" s="773" t="s">
        <v>397</v>
      </c>
      <c r="CP388" s="773">
        <v>2700</v>
      </c>
      <c r="CQ388" s="773">
        <v>2700</v>
      </c>
      <c r="CR388" s="772">
        <v>2700</v>
      </c>
      <c r="CS388" s="781"/>
      <c r="CT388" s="782" t="s">
        <v>308</v>
      </c>
      <c r="CU388" s="866" t="s">
        <v>308</v>
      </c>
      <c r="CV388" s="774"/>
      <c r="CW388" s="774"/>
      <c r="CX388" s="865">
        <v>46263</v>
      </c>
      <c r="CY388" s="784" t="s">
        <v>797</v>
      </c>
      <c r="CZ388" s="784" t="s">
        <v>308</v>
      </c>
      <c r="DA388" s="785">
        <v>46269</v>
      </c>
      <c r="DB388" s="785" t="s">
        <v>633</v>
      </c>
      <c r="DC388" s="785" t="s">
        <v>634</v>
      </c>
      <c r="DD388" s="785" t="s">
        <v>390</v>
      </c>
      <c r="DE388" s="785" t="s">
        <v>397</v>
      </c>
      <c r="DF388" s="785" t="s">
        <v>397</v>
      </c>
      <c r="DG388" s="785" t="s">
        <v>397</v>
      </c>
      <c r="DH388" s="786">
        <v>0</v>
      </c>
      <c r="DI388" s="774" t="s">
        <v>390</v>
      </c>
      <c r="DJ388" s="774" t="s">
        <v>397</v>
      </c>
      <c r="DK388" s="774">
        <v>46272</v>
      </c>
      <c r="DL388" s="774">
        <v>46304</v>
      </c>
      <c r="DM388" s="774">
        <v>46296</v>
      </c>
      <c r="DN388" s="774">
        <v>46296</v>
      </c>
      <c r="DO388" s="787" t="s">
        <v>308</v>
      </c>
      <c r="DP388" s="774">
        <v>46318</v>
      </c>
      <c r="DQ388" s="774">
        <v>46318</v>
      </c>
      <c r="DR388" s="774">
        <v>46318</v>
      </c>
      <c r="DS388" s="786">
        <v>46318</v>
      </c>
      <c r="DT388" s="752">
        <v>46318</v>
      </c>
      <c r="DU388" s="753">
        <v>-10</v>
      </c>
      <c r="DV388" s="753" t="s">
        <v>308</v>
      </c>
      <c r="DW388" s="754">
        <v>46303</v>
      </c>
      <c r="DX388" s="755">
        <v>46308</v>
      </c>
      <c r="DY388" s="754" t="e">
        <v>#VALUE!</v>
      </c>
      <c r="DZ388" s="754" t="e">
        <v>#VALUE!</v>
      </c>
      <c r="EA388" s="754"/>
      <c r="EB388" s="754"/>
      <c r="HA388" s="756" t="s">
        <v>397</v>
      </c>
      <c r="HB388" s="756" t="s">
        <v>397</v>
      </c>
      <c r="HC388" s="756" t="s">
        <v>397</v>
      </c>
      <c r="HD388" s="756" t="s">
        <v>397</v>
      </c>
      <c r="HE388" s="756" t="s">
        <v>397</v>
      </c>
      <c r="HF388" s="756" t="s">
        <v>397</v>
      </c>
      <c r="HG388" s="756" t="s">
        <v>397</v>
      </c>
      <c r="HH388" s="756" t="s">
        <v>397</v>
      </c>
      <c r="HI388" s="756" t="s">
        <v>397</v>
      </c>
      <c r="HJ388" s="756" t="s">
        <v>397</v>
      </c>
      <c r="HK388"/>
      <c r="HL388"/>
      <c r="HM388"/>
      <c r="HN388" s="756" t="str">
        <f t="shared" si="11"/>
        <v>AUTO PRINT</v>
      </c>
      <c r="HO388"/>
      <c r="HP388" s="757" t="s">
        <v>572</v>
      </c>
      <c r="HQ388" s="757" t="s">
        <v>572</v>
      </c>
      <c r="HR388" s="757" t="s">
        <v>572</v>
      </c>
      <c r="HS388"/>
      <c r="HW388" s="758"/>
      <c r="HX388"/>
      <c r="HY388" s="759" t="s">
        <v>572</v>
      </c>
      <c r="HZ388" s="759" t="s">
        <v>572</v>
      </c>
      <c r="IA388" s="759" t="s">
        <v>572</v>
      </c>
      <c r="IC388" s="760" t="s">
        <v>572</v>
      </c>
      <c r="ID388" s="760" t="s">
        <v>572</v>
      </c>
      <c r="IE388" s="760" t="s">
        <v>572</v>
      </c>
      <c r="IF388" s="761" t="s">
        <v>572</v>
      </c>
      <c r="IG388" s="619" t="str">
        <f t="shared" si="12"/>
        <v>IN HOUSE (MANUAL)</v>
      </c>
      <c r="II388" s="761" t="s">
        <v>572</v>
      </c>
      <c r="IK388" s="761" t="str">
        <f>IFERROR(VLOOKUP($M388,#REF!,13,0),"IN HOUSE (MANUAL)")</f>
        <v>IN HOUSE (MANUAL)</v>
      </c>
      <c r="IM388" s="760" t="s">
        <v>572</v>
      </c>
      <c r="IN388" s="760" t="s">
        <v>572</v>
      </c>
      <c r="IO388" s="760" t="s">
        <v>572</v>
      </c>
      <c r="IQ388" s="760" t="s">
        <v>572</v>
      </c>
      <c r="IR388" s="760" t="s">
        <v>572</v>
      </c>
      <c r="IT388" s="760" t="s">
        <v>572</v>
      </c>
      <c r="IV388" s="760" t="s">
        <v>572</v>
      </c>
      <c r="IW388" s="760" t="s">
        <v>572</v>
      </c>
      <c r="IY388" s="760" t="s">
        <v>572</v>
      </c>
      <c r="IZ388" s="760" t="s">
        <v>572</v>
      </c>
      <c r="JB388" s="760" t="s">
        <v>922</v>
      </c>
      <c r="JC388" s="760">
        <v>2700</v>
      </c>
      <c r="JE388" s="760" t="s">
        <v>572</v>
      </c>
      <c r="JF388" s="760" t="s">
        <v>572</v>
      </c>
    </row>
    <row r="389" spans="1:266" ht="15.75" customHeight="1" x14ac:dyDescent="0.35">
      <c r="A389" s="618" t="s">
        <v>1253</v>
      </c>
      <c r="B389" s="730">
        <v>142</v>
      </c>
      <c r="C389" s="730" t="s">
        <v>1181</v>
      </c>
      <c r="D389" s="730" t="s">
        <v>1181</v>
      </c>
      <c r="E389" s="730">
        <v>6</v>
      </c>
      <c r="F389" s="731" t="s">
        <v>574</v>
      </c>
      <c r="G389" s="732">
        <v>1</v>
      </c>
      <c r="H389" s="733">
        <v>46198</v>
      </c>
      <c r="I389" s="730">
        <v>42</v>
      </c>
      <c r="J389" s="730" t="s">
        <v>308</v>
      </c>
      <c r="K389" s="730">
        <v>43</v>
      </c>
      <c r="L389" s="730" t="s">
        <v>1254</v>
      </c>
      <c r="M389" s="772" t="s">
        <v>1253</v>
      </c>
      <c r="N389" s="772">
        <v>0</v>
      </c>
      <c r="O389" s="772" t="s">
        <v>390</v>
      </c>
      <c r="P389" s="772">
        <v>0</v>
      </c>
      <c r="Q389" s="772" t="s">
        <v>390</v>
      </c>
      <c r="R389" s="868" t="s">
        <v>170</v>
      </c>
      <c r="S389" s="772" t="s">
        <v>308</v>
      </c>
      <c r="T389" s="772" t="s">
        <v>775</v>
      </c>
      <c r="U389" s="772">
        <v>411</v>
      </c>
      <c r="V389" s="772" t="s">
        <v>308</v>
      </c>
      <c r="W389" s="772"/>
      <c r="X389" s="772"/>
      <c r="Y389" s="772"/>
      <c r="Z389" s="886"/>
      <c r="AA389" s="772" t="s">
        <v>157</v>
      </c>
      <c r="AB389" s="772" t="s">
        <v>569</v>
      </c>
      <c r="AC389" s="772" t="s">
        <v>727</v>
      </c>
      <c r="AD389" s="772">
        <v>24</v>
      </c>
      <c r="AE389" s="864">
        <v>24</v>
      </c>
      <c r="AF389" s="774" t="s">
        <v>390</v>
      </c>
      <c r="AG389" s="777"/>
      <c r="AH389" s="777"/>
      <c r="AI389" s="777" t="s">
        <v>625</v>
      </c>
      <c r="AJ389" s="778">
        <v>46</v>
      </c>
      <c r="AK389" s="779"/>
      <c r="AL389" s="778"/>
      <c r="AM389" s="780">
        <v>24</v>
      </c>
      <c r="AN389" s="780"/>
      <c r="AO389" s="780"/>
      <c r="AP389" s="780"/>
      <c r="AQ389" s="780"/>
      <c r="AR389" s="780"/>
      <c r="AS389" s="780"/>
      <c r="AT389" s="780"/>
      <c r="AU389" s="780"/>
      <c r="AV389" s="780"/>
      <c r="AW389" s="780"/>
      <c r="AX389" s="780"/>
      <c r="AY389" s="780"/>
      <c r="AZ389" s="780"/>
      <c r="BA389" s="780"/>
      <c r="BB389" s="780">
        <v>0</v>
      </c>
      <c r="BC389" s="780">
        <v>24</v>
      </c>
      <c r="BD389" s="780">
        <v>0</v>
      </c>
      <c r="BE389" s="780">
        <v>0</v>
      </c>
      <c r="BF389" s="780">
        <v>0</v>
      </c>
      <c r="BG389" s="780">
        <v>0</v>
      </c>
      <c r="BH389" s="780">
        <v>0</v>
      </c>
      <c r="BI389" s="780">
        <v>24</v>
      </c>
      <c r="BJ389" s="780"/>
      <c r="BK389" s="780">
        <v>0</v>
      </c>
      <c r="BL389" s="780"/>
      <c r="BM389" s="780"/>
      <c r="BN389" s="780" t="s">
        <v>308</v>
      </c>
      <c r="BO389" s="780" t="s">
        <v>308</v>
      </c>
      <c r="BP389" s="780" t="s">
        <v>308</v>
      </c>
      <c r="BQ389" s="780" t="s">
        <v>308</v>
      </c>
      <c r="BR389" s="780"/>
      <c r="BS389" s="780" t="s">
        <v>397</v>
      </c>
      <c r="BT389" s="780"/>
      <c r="BU389" s="780" t="s">
        <v>579</v>
      </c>
      <c r="BV389" s="780"/>
      <c r="BW389" s="780"/>
      <c r="BX389" s="780"/>
      <c r="BY389" s="780"/>
      <c r="BZ389" s="780"/>
      <c r="CA389" s="780"/>
      <c r="CB389" s="780"/>
      <c r="CC389" s="780"/>
      <c r="CD389" s="780"/>
      <c r="CE389" s="780"/>
      <c r="CF389" s="780"/>
      <c r="CG389" s="780"/>
      <c r="CH389" s="780"/>
      <c r="CI389" s="780"/>
      <c r="CJ389" s="780"/>
      <c r="CK389" s="773"/>
      <c r="CL389" s="773" t="s">
        <v>397</v>
      </c>
      <c r="CM389" s="773">
        <v>24</v>
      </c>
      <c r="CN389" s="773">
        <v>24</v>
      </c>
      <c r="CO389" s="773" t="s">
        <v>397</v>
      </c>
      <c r="CP389" s="773">
        <v>24</v>
      </c>
      <c r="CQ389" s="773">
        <v>24</v>
      </c>
      <c r="CR389" s="772">
        <v>24</v>
      </c>
      <c r="CS389" s="781"/>
      <c r="CT389" s="782" t="s">
        <v>308</v>
      </c>
      <c r="CU389" s="783" t="s">
        <v>308</v>
      </c>
      <c r="CV389" s="774"/>
      <c r="CW389" s="774"/>
      <c r="CX389" s="782">
        <v>46252</v>
      </c>
      <c r="CY389" s="784">
        <v>0</v>
      </c>
      <c r="CZ389" s="784">
        <v>0</v>
      </c>
      <c r="DA389" s="785">
        <v>0</v>
      </c>
      <c r="DB389" s="785">
        <v>0</v>
      </c>
      <c r="DC389" s="785">
        <v>0</v>
      </c>
      <c r="DD389" s="785" t="s">
        <v>390</v>
      </c>
      <c r="DE389" s="785" t="s">
        <v>397</v>
      </c>
      <c r="DF389" s="785" t="s">
        <v>397</v>
      </c>
      <c r="DG389" s="785" t="s">
        <v>397</v>
      </c>
      <c r="DH389" s="786">
        <v>0</v>
      </c>
      <c r="DI389" s="774" t="s">
        <v>390</v>
      </c>
      <c r="DJ389" s="774" t="s">
        <v>397</v>
      </c>
      <c r="DK389" s="774" t="s">
        <v>390</v>
      </c>
      <c r="DL389" s="774">
        <v>46300</v>
      </c>
      <c r="DM389" s="774">
        <v>46300</v>
      </c>
      <c r="DN389" s="774">
        <v>46300</v>
      </c>
      <c r="DO389" s="787" t="s">
        <v>308</v>
      </c>
      <c r="DP389" s="774">
        <v>46318</v>
      </c>
      <c r="DQ389" s="774">
        <v>46346</v>
      </c>
      <c r="DR389" s="774">
        <v>46346</v>
      </c>
      <c r="DS389" s="786">
        <v>46318</v>
      </c>
      <c r="DT389" s="752">
        <v>46346</v>
      </c>
      <c r="DU389" s="753">
        <v>-10</v>
      </c>
      <c r="DV389" s="753" t="s">
        <v>308</v>
      </c>
      <c r="DW389" s="754">
        <v>46308</v>
      </c>
      <c r="DX389" s="755">
        <v>46308</v>
      </c>
      <c r="DY389" s="754" t="e">
        <v>#VALUE!</v>
      </c>
      <c r="DZ389" s="754" t="e">
        <v>#VALUE!</v>
      </c>
      <c r="EA389" s="754"/>
      <c r="EB389" s="754"/>
      <c r="HA389" s="756" t="s">
        <v>397</v>
      </c>
      <c r="HB389" s="756" t="s">
        <v>397</v>
      </c>
      <c r="HC389" s="756" t="s">
        <v>397</v>
      </c>
      <c r="HD389" s="756" t="s">
        <v>397</v>
      </c>
      <c r="HE389" s="756" t="s">
        <v>397</v>
      </c>
      <c r="HF389" s="756" t="s">
        <v>397</v>
      </c>
      <c r="HG389" s="756" t="s">
        <v>397</v>
      </c>
      <c r="HH389" s="756" t="s">
        <v>397</v>
      </c>
      <c r="HI389" s="756" t="s">
        <v>397</v>
      </c>
      <c r="HJ389" s="756" t="s">
        <v>397</v>
      </c>
      <c r="HK389"/>
      <c r="HL389"/>
      <c r="HM389"/>
      <c r="HN389" s="756" t="str">
        <f t="shared" si="11"/>
        <v>AUTO PRINT</v>
      </c>
      <c r="HO389"/>
      <c r="HP389" s="757" t="s">
        <v>572</v>
      </c>
      <c r="HQ389" s="757" t="s">
        <v>572</v>
      </c>
      <c r="HR389" s="757" t="s">
        <v>572</v>
      </c>
      <c r="HS389"/>
      <c r="HW389" s="758"/>
      <c r="HX389"/>
      <c r="HY389" s="759" t="s">
        <v>572</v>
      </c>
      <c r="HZ389" s="759" t="s">
        <v>572</v>
      </c>
      <c r="IA389" s="759" t="s">
        <v>572</v>
      </c>
      <c r="IC389" s="760" t="s">
        <v>572</v>
      </c>
      <c r="ID389" s="760" t="s">
        <v>572</v>
      </c>
      <c r="IE389" s="760" t="s">
        <v>572</v>
      </c>
      <c r="IF389" s="761" t="s">
        <v>572</v>
      </c>
      <c r="IG389" s="619" t="str">
        <f t="shared" si="12"/>
        <v>IN HOUSE (MANUAL)</v>
      </c>
      <c r="II389" s="761" t="s">
        <v>572</v>
      </c>
      <c r="IK389" s="761" t="str">
        <f>IFERROR(VLOOKUP($M389,#REF!,13,0),"IN HOUSE (MANUAL)")</f>
        <v>IN HOUSE (MANUAL)</v>
      </c>
      <c r="IM389" s="760" t="s">
        <v>572</v>
      </c>
      <c r="IN389" s="760" t="s">
        <v>572</v>
      </c>
      <c r="IO389" s="760" t="s">
        <v>572</v>
      </c>
      <c r="IQ389" s="760" t="s">
        <v>572</v>
      </c>
      <c r="IR389" s="760" t="s">
        <v>572</v>
      </c>
      <c r="IT389" s="760" t="s">
        <v>572</v>
      </c>
      <c r="IV389" s="760" t="s">
        <v>572</v>
      </c>
      <c r="IW389" s="760" t="s">
        <v>572</v>
      </c>
      <c r="IY389" s="760" t="s">
        <v>572</v>
      </c>
      <c r="IZ389" s="760" t="s">
        <v>572</v>
      </c>
      <c r="JB389" s="760" t="s">
        <v>922</v>
      </c>
      <c r="JC389" s="760">
        <v>24</v>
      </c>
      <c r="JE389" s="760" t="s">
        <v>572</v>
      </c>
      <c r="JF389" s="760" t="s">
        <v>572</v>
      </c>
    </row>
    <row r="390" spans="1:266" ht="17.25" customHeight="1" x14ac:dyDescent="0.35">
      <c r="A390" s="618" t="s">
        <v>1255</v>
      </c>
      <c r="B390" s="730">
        <v>143</v>
      </c>
      <c r="C390" s="730" t="s">
        <v>1181</v>
      </c>
      <c r="D390" s="730" t="s">
        <v>1181</v>
      </c>
      <c r="E390" s="730">
        <v>6</v>
      </c>
      <c r="F390" s="731" t="s">
        <v>566</v>
      </c>
      <c r="G390" s="732">
        <v>1</v>
      </c>
      <c r="H390" s="733">
        <v>46198</v>
      </c>
      <c r="I390" s="730">
        <v>42</v>
      </c>
      <c r="J390" s="730" t="s">
        <v>308</v>
      </c>
      <c r="K390" s="730">
        <v>43</v>
      </c>
      <c r="L390" s="730" t="s">
        <v>1254</v>
      </c>
      <c r="M390" s="772" t="s">
        <v>1255</v>
      </c>
      <c r="N390" s="772">
        <v>0</v>
      </c>
      <c r="O390" s="772" t="s">
        <v>390</v>
      </c>
      <c r="P390" s="772">
        <v>0</v>
      </c>
      <c r="Q390" s="772" t="s">
        <v>390</v>
      </c>
      <c r="R390" s="868" t="s">
        <v>170</v>
      </c>
      <c r="S390" s="772" t="s">
        <v>308</v>
      </c>
      <c r="T390" s="772" t="s">
        <v>775</v>
      </c>
      <c r="U390" s="772">
        <v>411</v>
      </c>
      <c r="V390" s="772" t="s">
        <v>308</v>
      </c>
      <c r="W390" s="772"/>
      <c r="X390" s="772"/>
      <c r="Y390" s="772"/>
      <c r="Z390" s="886"/>
      <c r="AA390" s="772" t="s">
        <v>157</v>
      </c>
      <c r="AB390" s="772" t="s">
        <v>569</v>
      </c>
      <c r="AC390" s="772" t="s">
        <v>727</v>
      </c>
      <c r="AD390" s="772">
        <v>156</v>
      </c>
      <c r="AE390" s="864">
        <v>156</v>
      </c>
      <c r="AF390" s="774" t="s">
        <v>390</v>
      </c>
      <c r="AG390" s="777"/>
      <c r="AH390" s="777"/>
      <c r="AI390" s="777" t="s">
        <v>625</v>
      </c>
      <c r="AJ390" s="778">
        <v>47</v>
      </c>
      <c r="AK390" s="779"/>
      <c r="AL390" s="778"/>
      <c r="AM390" s="780">
        <v>156</v>
      </c>
      <c r="AN390" s="780"/>
      <c r="AO390" s="780"/>
      <c r="AP390" s="780"/>
      <c r="AQ390" s="780"/>
      <c r="AR390" s="780"/>
      <c r="AS390" s="780"/>
      <c r="AT390" s="780"/>
      <c r="AU390" s="780"/>
      <c r="AV390" s="780"/>
      <c r="AW390" s="780"/>
      <c r="AX390" s="780"/>
      <c r="AY390" s="780"/>
      <c r="AZ390" s="780"/>
      <c r="BA390" s="780"/>
      <c r="BB390" s="780">
        <v>0</v>
      </c>
      <c r="BC390" s="780">
        <v>156</v>
      </c>
      <c r="BD390" s="780">
        <v>0</v>
      </c>
      <c r="BE390" s="780">
        <v>0</v>
      </c>
      <c r="BF390" s="780">
        <v>0</v>
      </c>
      <c r="BG390" s="780">
        <v>0</v>
      </c>
      <c r="BH390" s="780">
        <v>0</v>
      </c>
      <c r="BI390" s="780">
        <v>156</v>
      </c>
      <c r="BJ390" s="780"/>
      <c r="BK390" s="780">
        <v>0</v>
      </c>
      <c r="BL390" s="780"/>
      <c r="BM390" s="780"/>
      <c r="BN390" s="780" t="s">
        <v>308</v>
      </c>
      <c r="BO390" s="780" t="s">
        <v>308</v>
      </c>
      <c r="BP390" s="780" t="s">
        <v>308</v>
      </c>
      <c r="BQ390" s="780" t="s">
        <v>308</v>
      </c>
      <c r="BR390" s="780"/>
      <c r="BS390" s="780" t="s">
        <v>397</v>
      </c>
      <c r="BT390" s="780"/>
      <c r="BU390" s="780" t="s">
        <v>579</v>
      </c>
      <c r="BV390" s="780"/>
      <c r="BW390" s="780"/>
      <c r="BX390" s="780"/>
      <c r="BY390" s="780"/>
      <c r="BZ390" s="780"/>
      <c r="CA390" s="780"/>
      <c r="CB390" s="780"/>
      <c r="CC390" s="780"/>
      <c r="CD390" s="780"/>
      <c r="CE390" s="780"/>
      <c r="CF390" s="780"/>
      <c r="CG390" s="780"/>
      <c r="CH390" s="780"/>
      <c r="CI390" s="780"/>
      <c r="CJ390" s="780"/>
      <c r="CK390" s="773"/>
      <c r="CL390" s="773" t="s">
        <v>397</v>
      </c>
      <c r="CM390" s="773">
        <v>156</v>
      </c>
      <c r="CN390" s="773">
        <v>156</v>
      </c>
      <c r="CO390" s="773" t="s">
        <v>397</v>
      </c>
      <c r="CP390" s="773">
        <v>156</v>
      </c>
      <c r="CQ390" s="773">
        <v>156</v>
      </c>
      <c r="CR390" s="772">
        <v>156</v>
      </c>
      <c r="CS390" s="781"/>
      <c r="CT390" s="782" t="s">
        <v>308</v>
      </c>
      <c r="CU390" s="783" t="s">
        <v>308</v>
      </c>
      <c r="CV390" s="774"/>
      <c r="CW390" s="774"/>
      <c r="CX390" s="865">
        <v>46252</v>
      </c>
      <c r="CY390" s="784">
        <v>0</v>
      </c>
      <c r="CZ390" s="784">
        <v>0</v>
      </c>
      <c r="DA390" s="785">
        <v>0</v>
      </c>
      <c r="DB390" s="785">
        <v>0</v>
      </c>
      <c r="DC390" s="785">
        <v>0</v>
      </c>
      <c r="DD390" s="785" t="s">
        <v>390</v>
      </c>
      <c r="DE390" s="785" t="s">
        <v>397</v>
      </c>
      <c r="DF390" s="785" t="s">
        <v>397</v>
      </c>
      <c r="DG390" s="785" t="s">
        <v>397</v>
      </c>
      <c r="DH390" s="786">
        <v>0</v>
      </c>
      <c r="DI390" s="774" t="s">
        <v>390</v>
      </c>
      <c r="DJ390" s="774" t="s">
        <v>397</v>
      </c>
      <c r="DK390" s="774" t="s">
        <v>390</v>
      </c>
      <c r="DL390" s="774">
        <v>46300</v>
      </c>
      <c r="DM390" s="774">
        <v>46301</v>
      </c>
      <c r="DN390" s="774">
        <v>46301</v>
      </c>
      <c r="DO390" s="787" t="s">
        <v>308</v>
      </c>
      <c r="DP390" s="774">
        <v>46318</v>
      </c>
      <c r="DQ390" s="774">
        <v>46346</v>
      </c>
      <c r="DR390" s="774">
        <v>46346</v>
      </c>
      <c r="DS390" s="786">
        <v>46318</v>
      </c>
      <c r="DT390" s="752">
        <v>46346</v>
      </c>
      <c r="DU390" s="753">
        <v>-10</v>
      </c>
      <c r="DV390" s="753" t="s">
        <v>308</v>
      </c>
      <c r="DW390" s="754">
        <v>46308</v>
      </c>
      <c r="DX390" s="755">
        <v>46308</v>
      </c>
      <c r="DY390" s="754" t="e">
        <v>#VALUE!</v>
      </c>
      <c r="DZ390" s="754" t="e">
        <v>#VALUE!</v>
      </c>
      <c r="EA390" s="754"/>
      <c r="EB390" s="754"/>
      <c r="HA390" s="756" t="s">
        <v>397</v>
      </c>
      <c r="HB390" s="756" t="s">
        <v>397</v>
      </c>
      <c r="HC390" s="756" t="s">
        <v>397</v>
      </c>
      <c r="HD390" s="756" t="s">
        <v>397</v>
      </c>
      <c r="HE390" s="756" t="s">
        <v>397</v>
      </c>
      <c r="HF390" s="756" t="s">
        <v>397</v>
      </c>
      <c r="HG390" s="756" t="s">
        <v>397</v>
      </c>
      <c r="HH390" s="756" t="s">
        <v>397</v>
      </c>
      <c r="HI390" s="756" t="s">
        <v>397</v>
      </c>
      <c r="HJ390" s="756" t="s">
        <v>397</v>
      </c>
      <c r="HK390"/>
      <c r="HL390"/>
      <c r="HM390"/>
      <c r="HN390" s="756" t="str">
        <f t="shared" si="11"/>
        <v>AUTO PRINT</v>
      </c>
      <c r="HO390"/>
      <c r="HP390" s="757" t="s">
        <v>572</v>
      </c>
      <c r="HQ390" s="757" t="s">
        <v>572</v>
      </c>
      <c r="HR390" s="757" t="s">
        <v>572</v>
      </c>
      <c r="HS390"/>
      <c r="HW390" s="758"/>
      <c r="HX390"/>
      <c r="HY390" s="759" t="s">
        <v>572</v>
      </c>
      <c r="HZ390" s="759" t="s">
        <v>572</v>
      </c>
      <c r="IA390" s="759" t="s">
        <v>572</v>
      </c>
      <c r="IC390" s="760" t="s">
        <v>572</v>
      </c>
      <c r="ID390" s="760" t="s">
        <v>572</v>
      </c>
      <c r="IE390" s="760" t="s">
        <v>572</v>
      </c>
      <c r="IF390" s="761" t="s">
        <v>572</v>
      </c>
      <c r="IG390" s="619" t="str">
        <f t="shared" si="12"/>
        <v>IN HOUSE (MANUAL)</v>
      </c>
      <c r="II390" s="761" t="s">
        <v>572</v>
      </c>
      <c r="IK390" s="761" t="str">
        <f>IFERROR(VLOOKUP($M390,#REF!,13,0),"IN HOUSE (MANUAL)")</f>
        <v>IN HOUSE (MANUAL)</v>
      </c>
      <c r="IM390" s="760" t="s">
        <v>572</v>
      </c>
      <c r="IN390" s="760" t="s">
        <v>572</v>
      </c>
      <c r="IO390" s="760" t="s">
        <v>572</v>
      </c>
      <c r="IQ390" s="760" t="s">
        <v>572</v>
      </c>
      <c r="IR390" s="760" t="s">
        <v>572</v>
      </c>
      <c r="IT390" s="760" t="s">
        <v>572</v>
      </c>
      <c r="IV390" s="760" t="s">
        <v>572</v>
      </c>
      <c r="IW390" s="760" t="s">
        <v>572</v>
      </c>
      <c r="IY390" s="760" t="s">
        <v>572</v>
      </c>
      <c r="IZ390" s="760" t="s">
        <v>572</v>
      </c>
      <c r="JB390" s="760" t="s">
        <v>922</v>
      </c>
      <c r="JC390" s="760">
        <v>156</v>
      </c>
      <c r="JE390" s="760" t="s">
        <v>572</v>
      </c>
      <c r="JF390" s="760" t="s">
        <v>572</v>
      </c>
    </row>
    <row r="391" spans="1:266" ht="17.25" customHeight="1" x14ac:dyDescent="0.35">
      <c r="A391" s="618" t="s">
        <v>1256</v>
      </c>
      <c r="B391" s="730">
        <v>144</v>
      </c>
      <c r="C391" s="730" t="s">
        <v>1181</v>
      </c>
      <c r="D391" s="730" t="s">
        <v>1181</v>
      </c>
      <c r="E391" s="730">
        <v>6</v>
      </c>
      <c r="F391" s="731" t="s">
        <v>566</v>
      </c>
      <c r="G391" s="732">
        <v>1</v>
      </c>
      <c r="H391" s="733">
        <v>46198</v>
      </c>
      <c r="I391" s="730">
        <v>42</v>
      </c>
      <c r="J391" s="730" t="s">
        <v>308</v>
      </c>
      <c r="K391" s="730">
        <v>43</v>
      </c>
      <c r="L391" s="730" t="s">
        <v>1254</v>
      </c>
      <c r="M391" s="772" t="s">
        <v>1256</v>
      </c>
      <c r="N391" s="772">
        <v>0</v>
      </c>
      <c r="O391" s="772" t="s">
        <v>390</v>
      </c>
      <c r="P391" s="772">
        <v>0</v>
      </c>
      <c r="Q391" s="772" t="s">
        <v>390</v>
      </c>
      <c r="R391" s="772" t="s">
        <v>170</v>
      </c>
      <c r="S391" s="772" t="s">
        <v>308</v>
      </c>
      <c r="T391" s="772" t="s">
        <v>775</v>
      </c>
      <c r="U391" s="772">
        <v>411</v>
      </c>
      <c r="V391" s="772" t="s">
        <v>308</v>
      </c>
      <c r="W391" s="772"/>
      <c r="X391" s="772"/>
      <c r="Y391" s="772"/>
      <c r="Z391" s="886"/>
      <c r="AA391" s="772" t="s">
        <v>157</v>
      </c>
      <c r="AB391" s="772" t="s">
        <v>569</v>
      </c>
      <c r="AC391" s="772" t="s">
        <v>727</v>
      </c>
      <c r="AD391" s="772">
        <v>96</v>
      </c>
      <c r="AE391" s="775">
        <v>96</v>
      </c>
      <c r="AF391" s="776" t="s">
        <v>390</v>
      </c>
      <c r="AG391" s="777"/>
      <c r="AH391" s="777"/>
      <c r="AI391" s="777" t="s">
        <v>625</v>
      </c>
      <c r="AJ391" s="778">
        <v>48</v>
      </c>
      <c r="AK391" s="779"/>
      <c r="AL391" s="778"/>
      <c r="AM391" s="780">
        <v>96</v>
      </c>
      <c r="AN391" s="780"/>
      <c r="AO391" s="780"/>
      <c r="AP391" s="780"/>
      <c r="AQ391" s="780"/>
      <c r="AR391" s="780"/>
      <c r="AS391" s="780"/>
      <c r="AT391" s="780"/>
      <c r="AU391" s="780"/>
      <c r="AV391" s="780"/>
      <c r="AW391" s="780"/>
      <c r="AX391" s="780"/>
      <c r="AY391" s="780"/>
      <c r="AZ391" s="780"/>
      <c r="BA391" s="780"/>
      <c r="BB391" s="780">
        <v>0</v>
      </c>
      <c r="BC391" s="780">
        <v>96</v>
      </c>
      <c r="BD391" s="780">
        <v>0</v>
      </c>
      <c r="BE391" s="780">
        <v>0</v>
      </c>
      <c r="BF391" s="780">
        <v>0</v>
      </c>
      <c r="BG391" s="780">
        <v>0</v>
      </c>
      <c r="BH391" s="780">
        <v>0</v>
      </c>
      <c r="BI391" s="780">
        <v>96</v>
      </c>
      <c r="BJ391" s="780"/>
      <c r="BK391" s="780">
        <v>0</v>
      </c>
      <c r="BL391" s="780"/>
      <c r="BM391" s="780"/>
      <c r="BN391" s="780" t="s">
        <v>308</v>
      </c>
      <c r="BO391" s="780" t="s">
        <v>308</v>
      </c>
      <c r="BP391" s="780" t="s">
        <v>308</v>
      </c>
      <c r="BQ391" s="780" t="s">
        <v>308</v>
      </c>
      <c r="BR391" s="780"/>
      <c r="BS391" s="780" t="s">
        <v>397</v>
      </c>
      <c r="BT391" s="780"/>
      <c r="BU391" s="780" t="s">
        <v>579</v>
      </c>
      <c r="BV391" s="780"/>
      <c r="BW391" s="780"/>
      <c r="BX391" s="780"/>
      <c r="BY391" s="780"/>
      <c r="BZ391" s="780"/>
      <c r="CA391" s="780"/>
      <c r="CB391" s="780"/>
      <c r="CC391" s="780"/>
      <c r="CD391" s="780"/>
      <c r="CE391" s="780"/>
      <c r="CF391" s="780"/>
      <c r="CG391" s="780"/>
      <c r="CH391" s="780"/>
      <c r="CI391" s="780"/>
      <c r="CJ391" s="780"/>
      <c r="CK391" s="773"/>
      <c r="CL391" s="773" t="s">
        <v>397</v>
      </c>
      <c r="CM391" s="773">
        <v>96</v>
      </c>
      <c r="CN391" s="773">
        <v>96</v>
      </c>
      <c r="CO391" s="773" t="s">
        <v>397</v>
      </c>
      <c r="CP391" s="773">
        <v>96</v>
      </c>
      <c r="CQ391" s="773">
        <v>96</v>
      </c>
      <c r="CR391" s="772">
        <v>96</v>
      </c>
      <c r="CS391" s="781"/>
      <c r="CT391" s="782" t="s">
        <v>308</v>
      </c>
      <c r="CU391" s="783" t="s">
        <v>308</v>
      </c>
      <c r="CV391" s="774"/>
      <c r="CW391" s="774"/>
      <c r="CX391" s="782">
        <v>46252</v>
      </c>
      <c r="CY391" s="784">
        <v>0</v>
      </c>
      <c r="CZ391" s="784">
        <v>0</v>
      </c>
      <c r="DA391" s="785">
        <v>0</v>
      </c>
      <c r="DB391" s="785">
        <v>0</v>
      </c>
      <c r="DC391" s="785">
        <v>0</v>
      </c>
      <c r="DD391" s="785" t="s">
        <v>390</v>
      </c>
      <c r="DE391" s="785" t="s">
        <v>397</v>
      </c>
      <c r="DF391" s="785" t="s">
        <v>397</v>
      </c>
      <c r="DG391" s="785" t="s">
        <v>397</v>
      </c>
      <c r="DH391" s="786">
        <v>0</v>
      </c>
      <c r="DI391" s="774" t="s">
        <v>390</v>
      </c>
      <c r="DJ391" s="774" t="s">
        <v>397</v>
      </c>
      <c r="DK391" s="774" t="s">
        <v>390</v>
      </c>
      <c r="DL391" s="774">
        <v>46300</v>
      </c>
      <c r="DM391" s="774">
        <v>46301</v>
      </c>
      <c r="DN391" s="774">
        <v>46301</v>
      </c>
      <c r="DO391" s="787" t="s">
        <v>308</v>
      </c>
      <c r="DP391" s="774">
        <v>46318</v>
      </c>
      <c r="DQ391" s="774">
        <v>46346</v>
      </c>
      <c r="DR391" s="774">
        <v>46346</v>
      </c>
      <c r="DS391" s="786">
        <v>46318</v>
      </c>
      <c r="DT391" s="752">
        <v>46346</v>
      </c>
      <c r="DU391" s="753">
        <v>-10</v>
      </c>
      <c r="DV391" s="753" t="s">
        <v>308</v>
      </c>
      <c r="DW391" s="754">
        <v>46308</v>
      </c>
      <c r="DX391" s="755">
        <v>46308</v>
      </c>
      <c r="DY391" s="754" t="e">
        <v>#VALUE!</v>
      </c>
      <c r="DZ391" s="754" t="e">
        <v>#VALUE!</v>
      </c>
      <c r="EA391" s="754"/>
      <c r="EB391" s="754"/>
      <c r="HA391" s="756" t="s">
        <v>397</v>
      </c>
      <c r="HB391" s="756" t="s">
        <v>397</v>
      </c>
      <c r="HC391" s="756" t="s">
        <v>397</v>
      </c>
      <c r="HD391" s="756" t="s">
        <v>397</v>
      </c>
      <c r="HE391" s="756" t="s">
        <v>397</v>
      </c>
      <c r="HF391" s="756" t="s">
        <v>397</v>
      </c>
      <c r="HG391" s="756" t="s">
        <v>397</v>
      </c>
      <c r="HH391" s="756" t="s">
        <v>397</v>
      </c>
      <c r="HI391" s="756" t="s">
        <v>397</v>
      </c>
      <c r="HJ391" s="756" t="s">
        <v>397</v>
      </c>
      <c r="HK391"/>
      <c r="HL391"/>
      <c r="HM391"/>
      <c r="HN391" s="756" t="str">
        <f t="shared" si="11"/>
        <v>AUTO PRINT</v>
      </c>
      <c r="HO391"/>
      <c r="HP391" s="757" t="s">
        <v>572</v>
      </c>
      <c r="HQ391" s="757" t="s">
        <v>572</v>
      </c>
      <c r="HR391" s="757" t="s">
        <v>572</v>
      </c>
      <c r="HS391"/>
      <c r="HW391" s="758"/>
      <c r="HX391"/>
      <c r="HY391" s="759" t="s">
        <v>572</v>
      </c>
      <c r="HZ391" s="759" t="s">
        <v>572</v>
      </c>
      <c r="IA391" s="759" t="s">
        <v>572</v>
      </c>
      <c r="IC391" s="760" t="s">
        <v>572</v>
      </c>
      <c r="ID391" s="760" t="s">
        <v>572</v>
      </c>
      <c r="IE391" s="760" t="s">
        <v>572</v>
      </c>
      <c r="IF391" s="761" t="s">
        <v>572</v>
      </c>
      <c r="IG391" s="619" t="str">
        <f t="shared" si="12"/>
        <v>IN HOUSE (MANUAL)</v>
      </c>
      <c r="II391" s="761" t="s">
        <v>572</v>
      </c>
      <c r="IK391" s="761" t="str">
        <f>IFERROR(VLOOKUP($M391,#REF!,13,0),"IN HOUSE (MANUAL)")</f>
        <v>IN HOUSE (MANUAL)</v>
      </c>
      <c r="IM391" s="760" t="s">
        <v>572</v>
      </c>
      <c r="IN391" s="760" t="s">
        <v>572</v>
      </c>
      <c r="IO391" s="760" t="s">
        <v>572</v>
      </c>
      <c r="IQ391" s="760" t="s">
        <v>572</v>
      </c>
      <c r="IR391" s="760" t="s">
        <v>572</v>
      </c>
      <c r="IT391" s="760" t="s">
        <v>572</v>
      </c>
      <c r="IV391" s="760" t="s">
        <v>572</v>
      </c>
      <c r="IW391" s="760" t="s">
        <v>572</v>
      </c>
      <c r="IY391" s="760" t="s">
        <v>572</v>
      </c>
      <c r="IZ391" s="760" t="s">
        <v>572</v>
      </c>
      <c r="JB391" s="760" t="s">
        <v>922</v>
      </c>
      <c r="JC391" s="760">
        <v>96</v>
      </c>
      <c r="JE391" s="760" t="s">
        <v>572</v>
      </c>
      <c r="JF391" s="760" t="s">
        <v>572</v>
      </c>
    </row>
    <row r="392" spans="1:266" ht="17.25" customHeight="1" x14ac:dyDescent="0.35">
      <c r="A392" s="618" t="s">
        <v>1257</v>
      </c>
      <c r="B392" s="730">
        <v>145</v>
      </c>
      <c r="C392" s="730" t="s">
        <v>1181</v>
      </c>
      <c r="D392" s="730" t="s">
        <v>1181</v>
      </c>
      <c r="E392" s="730">
        <v>6</v>
      </c>
      <c r="F392" s="731" t="s">
        <v>566</v>
      </c>
      <c r="G392" s="732">
        <v>1</v>
      </c>
      <c r="H392" s="826">
        <v>46198</v>
      </c>
      <c r="I392" s="730">
        <v>42</v>
      </c>
      <c r="J392" s="730" t="s">
        <v>308</v>
      </c>
      <c r="K392" s="730">
        <v>43</v>
      </c>
      <c r="L392" s="730" t="s">
        <v>1254</v>
      </c>
      <c r="M392" s="868" t="s">
        <v>1257</v>
      </c>
      <c r="N392" s="868">
        <v>0</v>
      </c>
      <c r="O392" s="868" t="s">
        <v>390</v>
      </c>
      <c r="P392" s="868">
        <v>0</v>
      </c>
      <c r="Q392" s="868" t="s">
        <v>390</v>
      </c>
      <c r="R392" s="868" t="s">
        <v>170</v>
      </c>
      <c r="S392" s="868" t="s">
        <v>308</v>
      </c>
      <c r="T392" s="868" t="s">
        <v>775</v>
      </c>
      <c r="U392" s="868">
        <v>411</v>
      </c>
      <c r="V392" s="868" t="s">
        <v>308</v>
      </c>
      <c r="W392" s="868"/>
      <c r="X392" s="868"/>
      <c r="Y392" s="868"/>
      <c r="Z392" s="885"/>
      <c r="AA392" s="868" t="s">
        <v>157</v>
      </c>
      <c r="AB392" s="868" t="s">
        <v>569</v>
      </c>
      <c r="AC392" s="868" t="s">
        <v>727</v>
      </c>
      <c r="AD392" s="868">
        <v>36</v>
      </c>
      <c r="AE392" s="864">
        <v>36</v>
      </c>
      <c r="AF392" s="776" t="s">
        <v>390</v>
      </c>
      <c r="AG392" s="777"/>
      <c r="AH392" s="777"/>
      <c r="AI392" s="777" t="s">
        <v>625</v>
      </c>
      <c r="AJ392" s="778">
        <v>49</v>
      </c>
      <c r="AK392" s="779"/>
      <c r="AL392" s="778"/>
      <c r="AM392" s="780">
        <v>36</v>
      </c>
      <c r="AN392" s="780"/>
      <c r="AO392" s="780"/>
      <c r="AP392" s="780"/>
      <c r="AQ392" s="780"/>
      <c r="AR392" s="780"/>
      <c r="AS392" s="780"/>
      <c r="AT392" s="780"/>
      <c r="AU392" s="780"/>
      <c r="AV392" s="780"/>
      <c r="AW392" s="780"/>
      <c r="AX392" s="780"/>
      <c r="AY392" s="780"/>
      <c r="AZ392" s="780"/>
      <c r="BA392" s="780"/>
      <c r="BB392" s="780">
        <v>0</v>
      </c>
      <c r="BC392" s="780">
        <v>36</v>
      </c>
      <c r="BD392" s="780">
        <v>0</v>
      </c>
      <c r="BE392" s="780">
        <v>0</v>
      </c>
      <c r="BF392" s="780">
        <v>0</v>
      </c>
      <c r="BG392" s="780">
        <v>0</v>
      </c>
      <c r="BH392" s="780">
        <v>0</v>
      </c>
      <c r="BI392" s="780">
        <v>36</v>
      </c>
      <c r="BJ392" s="780"/>
      <c r="BK392" s="780">
        <v>0</v>
      </c>
      <c r="BL392" s="780"/>
      <c r="BM392" s="780"/>
      <c r="BN392" s="780" t="s">
        <v>308</v>
      </c>
      <c r="BO392" s="780" t="s">
        <v>308</v>
      </c>
      <c r="BP392" s="780" t="s">
        <v>308</v>
      </c>
      <c r="BQ392" s="780" t="s">
        <v>308</v>
      </c>
      <c r="BR392" s="780"/>
      <c r="BS392" s="780" t="s">
        <v>397</v>
      </c>
      <c r="BT392" s="780"/>
      <c r="BU392" s="780" t="s">
        <v>579</v>
      </c>
      <c r="BV392" s="780"/>
      <c r="BW392" s="780"/>
      <c r="BX392" s="780"/>
      <c r="BY392" s="780"/>
      <c r="BZ392" s="780"/>
      <c r="CA392" s="780"/>
      <c r="CB392" s="780"/>
      <c r="CC392" s="780"/>
      <c r="CD392" s="780"/>
      <c r="CE392" s="780"/>
      <c r="CF392" s="780"/>
      <c r="CG392" s="780"/>
      <c r="CH392" s="780"/>
      <c r="CI392" s="780"/>
      <c r="CJ392" s="780"/>
      <c r="CK392" s="773"/>
      <c r="CL392" s="773" t="s">
        <v>397</v>
      </c>
      <c r="CM392" s="773">
        <v>36</v>
      </c>
      <c r="CN392" s="773">
        <v>36</v>
      </c>
      <c r="CO392" s="773" t="s">
        <v>397</v>
      </c>
      <c r="CP392" s="773">
        <v>36</v>
      </c>
      <c r="CQ392" s="867">
        <v>36</v>
      </c>
      <c r="CR392" s="772">
        <v>36</v>
      </c>
      <c r="CS392" s="869"/>
      <c r="CT392" s="782" t="s">
        <v>308</v>
      </c>
      <c r="CU392" s="783" t="s">
        <v>308</v>
      </c>
      <c r="CV392" s="776"/>
      <c r="CW392" s="776"/>
      <c r="CX392" s="782">
        <v>46252</v>
      </c>
      <c r="CY392" s="870">
        <v>0</v>
      </c>
      <c r="CZ392" s="870">
        <v>0</v>
      </c>
      <c r="DA392" s="871">
        <v>0</v>
      </c>
      <c r="DB392" s="871">
        <v>0</v>
      </c>
      <c r="DC392" s="871">
        <v>0</v>
      </c>
      <c r="DD392" s="871" t="s">
        <v>390</v>
      </c>
      <c r="DE392" s="871" t="s">
        <v>397</v>
      </c>
      <c r="DF392" s="871" t="s">
        <v>397</v>
      </c>
      <c r="DG392" s="871" t="s">
        <v>397</v>
      </c>
      <c r="DH392" s="872">
        <v>0</v>
      </c>
      <c r="DI392" s="776" t="s">
        <v>390</v>
      </c>
      <c r="DJ392" s="776" t="s">
        <v>397</v>
      </c>
      <c r="DK392" s="776" t="s">
        <v>390</v>
      </c>
      <c r="DL392" s="776">
        <v>46300</v>
      </c>
      <c r="DM392" s="776">
        <v>46301</v>
      </c>
      <c r="DN392" s="776">
        <v>46301</v>
      </c>
      <c r="DO392" s="873" t="s">
        <v>308</v>
      </c>
      <c r="DP392" s="774">
        <v>46318</v>
      </c>
      <c r="DQ392" s="774">
        <v>46346</v>
      </c>
      <c r="DR392" s="774">
        <v>46346</v>
      </c>
      <c r="DS392" s="872">
        <v>46318</v>
      </c>
      <c r="DT392" s="752">
        <v>46346</v>
      </c>
      <c r="DU392" s="753">
        <v>-10</v>
      </c>
      <c r="DV392" s="753" t="s">
        <v>308</v>
      </c>
      <c r="DW392" s="754">
        <v>46308</v>
      </c>
      <c r="DX392" s="755">
        <v>46308</v>
      </c>
      <c r="DY392" s="754" t="e">
        <v>#VALUE!</v>
      </c>
      <c r="DZ392" s="754" t="e">
        <v>#VALUE!</v>
      </c>
      <c r="EA392" s="754"/>
      <c r="EB392" s="754"/>
      <c r="HA392" s="756" t="s">
        <v>397</v>
      </c>
      <c r="HB392" s="756" t="s">
        <v>397</v>
      </c>
      <c r="HC392" s="756" t="s">
        <v>397</v>
      </c>
      <c r="HD392" s="756" t="s">
        <v>397</v>
      </c>
      <c r="HE392" s="756" t="s">
        <v>397</v>
      </c>
      <c r="HF392" s="756" t="s">
        <v>397</v>
      </c>
      <c r="HG392" s="756" t="s">
        <v>397</v>
      </c>
      <c r="HH392" s="756" t="s">
        <v>397</v>
      </c>
      <c r="HI392" s="756" t="s">
        <v>397</v>
      </c>
      <c r="HJ392" s="756" t="s">
        <v>397</v>
      </c>
      <c r="HK392"/>
      <c r="HL392"/>
      <c r="HM392"/>
      <c r="HN392" s="756" t="str">
        <f t="shared" si="11"/>
        <v>AUTO PRINT</v>
      </c>
      <c r="HO392"/>
      <c r="HP392" s="757" t="s">
        <v>572</v>
      </c>
      <c r="HQ392" s="757" t="s">
        <v>572</v>
      </c>
      <c r="HR392" s="757" t="s">
        <v>572</v>
      </c>
      <c r="HS392"/>
      <c r="HW392" s="758"/>
      <c r="HX392"/>
      <c r="HY392" s="759" t="s">
        <v>572</v>
      </c>
      <c r="HZ392" s="759" t="s">
        <v>572</v>
      </c>
      <c r="IA392" s="759" t="s">
        <v>572</v>
      </c>
      <c r="IC392" s="760" t="s">
        <v>572</v>
      </c>
      <c r="ID392" s="760" t="s">
        <v>572</v>
      </c>
      <c r="IE392" s="760" t="s">
        <v>572</v>
      </c>
      <c r="IF392" s="761" t="s">
        <v>572</v>
      </c>
      <c r="IG392" s="619" t="str">
        <f t="shared" si="12"/>
        <v>IN HOUSE (MANUAL)</v>
      </c>
      <c r="II392" s="761" t="s">
        <v>572</v>
      </c>
      <c r="IK392" s="761" t="str">
        <f>IFERROR(VLOOKUP($M392,#REF!,13,0),"IN HOUSE (MANUAL)")</f>
        <v>IN HOUSE (MANUAL)</v>
      </c>
      <c r="IM392" s="760" t="s">
        <v>572</v>
      </c>
      <c r="IN392" s="760" t="s">
        <v>572</v>
      </c>
      <c r="IO392" s="760" t="s">
        <v>572</v>
      </c>
      <c r="IQ392" s="760" t="s">
        <v>572</v>
      </c>
      <c r="IR392" s="760" t="s">
        <v>572</v>
      </c>
      <c r="IT392" s="760" t="s">
        <v>572</v>
      </c>
      <c r="IV392" s="760" t="s">
        <v>572</v>
      </c>
      <c r="IW392" s="760" t="s">
        <v>572</v>
      </c>
      <c r="IY392" s="760" t="s">
        <v>572</v>
      </c>
      <c r="IZ392" s="760" t="s">
        <v>572</v>
      </c>
      <c r="JB392" s="760" t="s">
        <v>922</v>
      </c>
      <c r="JC392" s="760">
        <v>36</v>
      </c>
      <c r="JE392" s="760" t="s">
        <v>572</v>
      </c>
      <c r="JF392" s="760" t="s">
        <v>572</v>
      </c>
    </row>
    <row r="393" spans="1:266" ht="17.25" customHeight="1" x14ac:dyDescent="0.35">
      <c r="A393" s="618" t="s">
        <v>843</v>
      </c>
      <c r="B393" s="730">
        <v>146</v>
      </c>
      <c r="C393" s="730" t="s">
        <v>844</v>
      </c>
      <c r="D393" s="730" t="s">
        <v>844</v>
      </c>
      <c r="E393" s="730">
        <v>6</v>
      </c>
      <c r="F393" s="731" t="s">
        <v>767</v>
      </c>
      <c r="G393" s="732">
        <v>2</v>
      </c>
      <c r="H393" s="733">
        <v>46238</v>
      </c>
      <c r="I393" s="730">
        <v>42</v>
      </c>
      <c r="J393" s="730" t="s">
        <v>308</v>
      </c>
      <c r="K393" s="730">
        <v>43</v>
      </c>
      <c r="L393" s="730" t="s">
        <v>845</v>
      </c>
      <c r="M393" s="772" t="s">
        <v>843</v>
      </c>
      <c r="N393" s="772">
        <v>0</v>
      </c>
      <c r="O393" s="772" t="s">
        <v>390</v>
      </c>
      <c r="P393" s="772">
        <v>0</v>
      </c>
      <c r="Q393" s="772" t="s">
        <v>390</v>
      </c>
      <c r="R393" s="772" t="s">
        <v>170</v>
      </c>
      <c r="S393" s="772"/>
      <c r="T393" s="772" t="s">
        <v>772</v>
      </c>
      <c r="U393" s="772">
        <v>411</v>
      </c>
      <c r="V393" s="772" t="s">
        <v>308</v>
      </c>
      <c r="W393" s="772"/>
      <c r="X393" s="772"/>
      <c r="Y393" s="772"/>
      <c r="Z393" s="774"/>
      <c r="AA393" s="772" t="s">
        <v>157</v>
      </c>
      <c r="AB393" s="772" t="s">
        <v>569</v>
      </c>
      <c r="AC393" s="772" t="s">
        <v>842</v>
      </c>
      <c r="AD393" s="772">
        <v>3384</v>
      </c>
      <c r="AE393" s="775">
        <v>1137</v>
      </c>
      <c r="AF393" s="776">
        <v>46272</v>
      </c>
      <c r="AG393" s="777"/>
      <c r="AH393" s="777"/>
      <c r="AI393" s="777" t="s">
        <v>308</v>
      </c>
      <c r="AJ393" s="778">
        <v>50</v>
      </c>
      <c r="AK393" s="779"/>
      <c r="AL393" s="778"/>
      <c r="AM393" s="780">
        <v>1692</v>
      </c>
      <c r="AN393" s="780"/>
      <c r="AO393" s="780"/>
      <c r="AP393" s="780"/>
      <c r="AQ393" s="780"/>
      <c r="AR393" s="780"/>
      <c r="AS393" s="780"/>
      <c r="AT393" s="780"/>
      <c r="AU393" s="780"/>
      <c r="AV393" s="780"/>
      <c r="AW393" s="780"/>
      <c r="AX393" s="780"/>
      <c r="AY393" s="780"/>
      <c r="AZ393" s="780"/>
      <c r="BA393" s="780"/>
      <c r="BB393" s="780">
        <v>0</v>
      </c>
      <c r="BC393" s="887">
        <v>1692</v>
      </c>
      <c r="BD393" s="780">
        <v>0</v>
      </c>
      <c r="BE393" s="780">
        <v>0</v>
      </c>
      <c r="BF393" s="780">
        <v>0</v>
      </c>
      <c r="BG393" s="780">
        <v>0</v>
      </c>
      <c r="BH393" s="780">
        <v>0</v>
      </c>
      <c r="BI393" s="780">
        <v>1692</v>
      </c>
      <c r="BJ393" s="780"/>
      <c r="BK393" s="780">
        <v>0</v>
      </c>
      <c r="BL393" s="780"/>
      <c r="BM393" s="780"/>
      <c r="BN393" s="780" t="s">
        <v>308</v>
      </c>
      <c r="BO393" s="780" t="s">
        <v>308</v>
      </c>
      <c r="BP393" s="780" t="s">
        <v>308</v>
      </c>
      <c r="BQ393" s="780" t="s">
        <v>308</v>
      </c>
      <c r="BR393" s="780"/>
      <c r="BS393" s="780" t="s">
        <v>397</v>
      </c>
      <c r="BT393" s="780"/>
      <c r="BU393" s="780" t="s">
        <v>579</v>
      </c>
      <c r="BV393" s="780"/>
      <c r="BW393" s="780"/>
      <c r="BX393" s="780"/>
      <c r="BY393" s="780"/>
      <c r="BZ393" s="780"/>
      <c r="CA393" s="780"/>
      <c r="CB393" s="780"/>
      <c r="CC393" s="780"/>
      <c r="CD393" s="780"/>
      <c r="CE393" s="780"/>
      <c r="CF393" s="780"/>
      <c r="CG393" s="780"/>
      <c r="CH393" s="780"/>
      <c r="CI393" s="780"/>
      <c r="CJ393" s="780"/>
      <c r="CK393" s="773"/>
      <c r="CL393" s="773" t="s">
        <v>397</v>
      </c>
      <c r="CM393" s="773">
        <v>1692</v>
      </c>
      <c r="CN393" s="773">
        <v>1692</v>
      </c>
      <c r="CO393" s="773" t="s">
        <v>397</v>
      </c>
      <c r="CP393" s="773">
        <v>1692</v>
      </c>
      <c r="CQ393" s="773">
        <v>3384</v>
      </c>
      <c r="CR393" s="772">
        <v>1137</v>
      </c>
      <c r="CS393" s="781"/>
      <c r="CT393" s="782" t="s">
        <v>308</v>
      </c>
      <c r="CU393" s="866" t="s">
        <v>308</v>
      </c>
      <c r="CV393" s="774"/>
      <c r="CW393" s="774"/>
      <c r="CX393" s="782">
        <v>46263</v>
      </c>
      <c r="CY393" s="784" t="s">
        <v>797</v>
      </c>
      <c r="CZ393" s="784" t="s">
        <v>308</v>
      </c>
      <c r="DA393" s="785">
        <v>46269</v>
      </c>
      <c r="DB393" s="785" t="s">
        <v>633</v>
      </c>
      <c r="DC393" s="785" t="s">
        <v>634</v>
      </c>
      <c r="DD393" s="785" t="s">
        <v>390</v>
      </c>
      <c r="DE393" s="785" t="s">
        <v>397</v>
      </c>
      <c r="DF393" s="785" t="s">
        <v>397</v>
      </c>
      <c r="DG393" s="785" t="s">
        <v>397</v>
      </c>
      <c r="DH393" s="786">
        <v>0</v>
      </c>
      <c r="DI393" s="774" t="s">
        <v>390</v>
      </c>
      <c r="DJ393" s="774" t="s">
        <v>397</v>
      </c>
      <c r="DK393" s="774">
        <v>46272</v>
      </c>
      <c r="DL393" s="774">
        <v>46300</v>
      </c>
      <c r="DM393" s="774">
        <v>46301</v>
      </c>
      <c r="DN393" s="774">
        <v>46301</v>
      </c>
      <c r="DO393" s="787" t="s">
        <v>308</v>
      </c>
      <c r="DP393" s="774">
        <v>46318</v>
      </c>
      <c r="DQ393" s="774">
        <v>46318</v>
      </c>
      <c r="DR393" s="774">
        <v>46318</v>
      </c>
      <c r="DS393" s="786">
        <v>46318</v>
      </c>
      <c r="DT393" s="752">
        <v>46318</v>
      </c>
      <c r="DU393" s="753">
        <v>-9</v>
      </c>
      <c r="DV393" s="753" t="s">
        <v>308</v>
      </c>
      <c r="DW393" s="754">
        <v>46308</v>
      </c>
      <c r="DX393" s="755">
        <v>46309</v>
      </c>
      <c r="DY393" s="754" t="e">
        <v>#VALUE!</v>
      </c>
      <c r="DZ393" s="754" t="e">
        <v>#VALUE!</v>
      </c>
      <c r="EA393" s="754"/>
      <c r="EB393" s="754"/>
      <c r="HA393" s="756" t="s">
        <v>397</v>
      </c>
      <c r="HB393" s="756" t="s">
        <v>397</v>
      </c>
      <c r="HC393" s="756" t="s">
        <v>397</v>
      </c>
      <c r="HD393" s="756" t="s">
        <v>397</v>
      </c>
      <c r="HE393" s="756" t="s">
        <v>397</v>
      </c>
      <c r="HF393" s="756" t="s">
        <v>397</v>
      </c>
      <c r="HG393" s="756" t="s">
        <v>397</v>
      </c>
      <c r="HH393" s="756" t="s">
        <v>397</v>
      </c>
      <c r="HI393" s="756" t="s">
        <v>397</v>
      </c>
      <c r="HJ393" s="756" t="s">
        <v>397</v>
      </c>
      <c r="HK393"/>
      <c r="HL393"/>
      <c r="HM393"/>
      <c r="HN393" s="756" t="str">
        <f t="shared" si="11"/>
        <v>AUTO PRINT</v>
      </c>
      <c r="HO393"/>
      <c r="HP393" s="757" t="s">
        <v>572</v>
      </c>
      <c r="HQ393" s="757" t="s">
        <v>572</v>
      </c>
      <c r="HR393" s="757" t="s">
        <v>572</v>
      </c>
      <c r="HS393"/>
      <c r="HW393" s="758"/>
      <c r="HX393"/>
      <c r="HY393" s="759" t="s">
        <v>572</v>
      </c>
      <c r="HZ393" s="759" t="s">
        <v>572</v>
      </c>
      <c r="IA393" s="759" t="s">
        <v>572</v>
      </c>
      <c r="IC393" s="760" t="s">
        <v>572</v>
      </c>
      <c r="ID393" s="760" t="s">
        <v>572</v>
      </c>
      <c r="IE393" s="760" t="s">
        <v>572</v>
      </c>
      <c r="IF393" s="761" t="s">
        <v>572</v>
      </c>
      <c r="IG393" s="619" t="str">
        <f t="shared" si="12"/>
        <v>IN HOUSE (MANUAL)</v>
      </c>
      <c r="II393" s="761" t="s">
        <v>572</v>
      </c>
      <c r="IK393" s="761" t="str">
        <f>IFERROR(VLOOKUP($M393,#REF!,13,0),"IN HOUSE (MANUAL)")</f>
        <v>IN HOUSE (MANUAL)</v>
      </c>
      <c r="IM393" s="760" t="s">
        <v>572</v>
      </c>
      <c r="IN393" s="760" t="s">
        <v>572</v>
      </c>
      <c r="IO393" s="760" t="s">
        <v>572</v>
      </c>
      <c r="IQ393" s="760" t="s">
        <v>572</v>
      </c>
      <c r="IR393" s="760" t="s">
        <v>572</v>
      </c>
      <c r="IT393" s="760" t="s">
        <v>572</v>
      </c>
      <c r="IV393" s="760" t="s">
        <v>572</v>
      </c>
      <c r="IW393" s="760" t="s">
        <v>572</v>
      </c>
      <c r="IY393" s="760" t="s">
        <v>572</v>
      </c>
      <c r="IZ393" s="760" t="s">
        <v>572</v>
      </c>
      <c r="JB393" s="760" t="s">
        <v>922</v>
      </c>
      <c r="JC393" s="760">
        <v>1692</v>
      </c>
      <c r="JE393" s="760" t="s">
        <v>572</v>
      </c>
      <c r="JF393" s="760" t="s">
        <v>572</v>
      </c>
    </row>
    <row r="394" spans="1:266" ht="17.25" customHeight="1" x14ac:dyDescent="0.35">
      <c r="A394" s="618" t="s">
        <v>1258</v>
      </c>
      <c r="B394" s="730">
        <v>147</v>
      </c>
      <c r="C394" s="730" t="s">
        <v>1181</v>
      </c>
      <c r="D394" s="730" t="s">
        <v>1181</v>
      </c>
      <c r="E394" s="730">
        <v>6</v>
      </c>
      <c r="F394" s="731" t="s">
        <v>574</v>
      </c>
      <c r="G394" s="732">
        <v>1</v>
      </c>
      <c r="H394" s="733">
        <v>46233</v>
      </c>
      <c r="I394" s="730">
        <v>42</v>
      </c>
      <c r="J394" s="730" t="s">
        <v>308</v>
      </c>
      <c r="K394" s="730">
        <v>44</v>
      </c>
      <c r="L394" s="730" t="s">
        <v>1177</v>
      </c>
      <c r="M394" s="772" t="s">
        <v>1258</v>
      </c>
      <c r="N394" s="772">
        <v>0</v>
      </c>
      <c r="O394" s="772" t="s">
        <v>390</v>
      </c>
      <c r="P394" s="772">
        <v>0</v>
      </c>
      <c r="Q394" s="772" t="s">
        <v>390</v>
      </c>
      <c r="R394" s="772" t="s">
        <v>170</v>
      </c>
      <c r="S394" s="772"/>
      <c r="T394" s="772" t="s">
        <v>775</v>
      </c>
      <c r="U394" s="772">
        <v>411</v>
      </c>
      <c r="V394" s="772" t="s">
        <v>308</v>
      </c>
      <c r="W394" s="772"/>
      <c r="X394" s="772"/>
      <c r="Y394" s="772"/>
      <c r="Z394" s="886"/>
      <c r="AA394" s="772" t="s">
        <v>157</v>
      </c>
      <c r="AB394" s="772" t="s">
        <v>1197</v>
      </c>
      <c r="AC394" s="772" t="s">
        <v>751</v>
      </c>
      <c r="AD394" s="772">
        <v>318</v>
      </c>
      <c r="AE394" s="775">
        <v>318</v>
      </c>
      <c r="AF394" s="776">
        <v>46275</v>
      </c>
      <c r="AG394" s="777"/>
      <c r="AH394" s="777"/>
      <c r="AI394" s="777" t="s">
        <v>613</v>
      </c>
      <c r="AJ394" s="778">
        <v>51</v>
      </c>
      <c r="AK394" s="779"/>
      <c r="AL394" s="778"/>
      <c r="AM394" s="780">
        <v>318</v>
      </c>
      <c r="AN394" s="780"/>
      <c r="AO394" s="780"/>
      <c r="AP394" s="780"/>
      <c r="AQ394" s="780"/>
      <c r="AR394" s="780"/>
      <c r="AS394" s="780"/>
      <c r="AT394" s="780"/>
      <c r="AU394" s="780"/>
      <c r="AV394" s="780"/>
      <c r="AW394" s="780"/>
      <c r="AX394" s="780"/>
      <c r="AY394" s="780"/>
      <c r="AZ394" s="780"/>
      <c r="BA394" s="780"/>
      <c r="BB394" s="780">
        <v>0</v>
      </c>
      <c r="BC394" s="780">
        <v>318</v>
      </c>
      <c r="BD394" s="780">
        <v>0</v>
      </c>
      <c r="BE394" s="780">
        <v>0</v>
      </c>
      <c r="BF394" s="780">
        <v>0</v>
      </c>
      <c r="BG394" s="780">
        <v>0</v>
      </c>
      <c r="BH394" s="780">
        <v>0</v>
      </c>
      <c r="BI394" s="780">
        <v>318</v>
      </c>
      <c r="BJ394" s="780"/>
      <c r="BK394" s="780">
        <v>0</v>
      </c>
      <c r="BL394" s="780"/>
      <c r="BM394" s="780"/>
      <c r="BN394" s="780" t="s">
        <v>308</v>
      </c>
      <c r="BO394" s="780" t="s">
        <v>308</v>
      </c>
      <c r="BP394" s="780" t="s">
        <v>308</v>
      </c>
      <c r="BQ394" s="780" t="s">
        <v>308</v>
      </c>
      <c r="BR394" s="780"/>
      <c r="BS394" s="780" t="s">
        <v>397</v>
      </c>
      <c r="BT394" s="780"/>
      <c r="BU394" s="780" t="s">
        <v>579</v>
      </c>
      <c r="BV394" s="780"/>
      <c r="BW394" s="780"/>
      <c r="BX394" s="780"/>
      <c r="BY394" s="780"/>
      <c r="BZ394" s="780"/>
      <c r="CA394" s="780"/>
      <c r="CB394" s="780"/>
      <c r="CC394" s="780"/>
      <c r="CD394" s="780"/>
      <c r="CE394" s="780"/>
      <c r="CF394" s="780"/>
      <c r="CG394" s="780"/>
      <c r="CH394" s="780"/>
      <c r="CI394" s="780"/>
      <c r="CJ394" s="780"/>
      <c r="CK394" s="773"/>
      <c r="CL394" s="773" t="s">
        <v>397</v>
      </c>
      <c r="CM394" s="773">
        <v>318</v>
      </c>
      <c r="CN394" s="773">
        <v>318</v>
      </c>
      <c r="CO394" s="773" t="s">
        <v>397</v>
      </c>
      <c r="CP394" s="773">
        <v>318</v>
      </c>
      <c r="CQ394" s="773">
        <v>318</v>
      </c>
      <c r="CR394" s="772">
        <v>318</v>
      </c>
      <c r="CS394" s="781"/>
      <c r="CT394" s="782" t="s">
        <v>308</v>
      </c>
      <c r="CU394" s="783"/>
      <c r="CV394" s="774"/>
      <c r="CW394" s="774"/>
      <c r="CX394" s="782">
        <v>46275</v>
      </c>
      <c r="CY394" s="784" t="s">
        <v>848</v>
      </c>
      <c r="CZ394" s="784" t="s">
        <v>308</v>
      </c>
      <c r="DA394" s="785">
        <v>46273</v>
      </c>
      <c r="DB394" s="785" t="s">
        <v>633</v>
      </c>
      <c r="DC394" s="785" t="s">
        <v>634</v>
      </c>
      <c r="DD394" s="785">
        <v>46275</v>
      </c>
      <c r="DE394" s="785" t="s">
        <v>397</v>
      </c>
      <c r="DF394" s="785" t="s">
        <v>397</v>
      </c>
      <c r="DG394" s="785" t="s">
        <v>397</v>
      </c>
      <c r="DH394" s="786">
        <v>0</v>
      </c>
      <c r="DI394" s="774">
        <v>46272</v>
      </c>
      <c r="DJ394" s="774" t="s">
        <v>397</v>
      </c>
      <c r="DK394" s="774">
        <v>46276</v>
      </c>
      <c r="DL394" s="774">
        <v>46325</v>
      </c>
      <c r="DM394" s="774">
        <v>46303</v>
      </c>
      <c r="DN394" s="774">
        <v>46303</v>
      </c>
      <c r="DO394" s="787" t="s">
        <v>308</v>
      </c>
      <c r="DP394" s="774">
        <v>46346</v>
      </c>
      <c r="DQ394" s="774">
        <v>46325</v>
      </c>
      <c r="DR394" s="774">
        <v>46325</v>
      </c>
      <c r="DS394" s="786">
        <v>46346</v>
      </c>
      <c r="DT394" s="752">
        <v>46325</v>
      </c>
      <c r="DU394" s="753">
        <v>-15</v>
      </c>
      <c r="DV394" s="753" t="s">
        <v>308</v>
      </c>
      <c r="DW394" s="754">
        <v>46309</v>
      </c>
      <c r="DX394" s="755">
        <v>46310</v>
      </c>
      <c r="DY394" s="754" t="e">
        <v>#VALUE!</v>
      </c>
      <c r="DZ394" s="754" t="e">
        <v>#VALUE!</v>
      </c>
      <c r="EA394" s="754"/>
      <c r="EB394" s="754"/>
      <c r="HA394" s="756" t="s">
        <v>397</v>
      </c>
      <c r="HB394" s="756" t="s">
        <v>397</v>
      </c>
      <c r="HC394" s="756" t="s">
        <v>397</v>
      </c>
      <c r="HD394" s="756" t="s">
        <v>397</v>
      </c>
      <c r="HE394" s="756" t="s">
        <v>397</v>
      </c>
      <c r="HF394" s="756" t="s">
        <v>397</v>
      </c>
      <c r="HG394" s="756" t="s">
        <v>397</v>
      </c>
      <c r="HH394" s="756" t="s">
        <v>397</v>
      </c>
      <c r="HI394" s="756" t="s">
        <v>397</v>
      </c>
      <c r="HJ394" s="756" t="s">
        <v>397</v>
      </c>
      <c r="HK394"/>
      <c r="HL394"/>
      <c r="HM394"/>
      <c r="HN394" s="756" t="str">
        <f t="shared" si="11"/>
        <v>AUTO PRINT</v>
      </c>
      <c r="HO394"/>
      <c r="HP394" s="757" t="s">
        <v>572</v>
      </c>
      <c r="HQ394" s="757" t="s">
        <v>572</v>
      </c>
      <c r="HR394" s="757" t="s">
        <v>572</v>
      </c>
      <c r="HS394"/>
      <c r="HW394" s="758"/>
      <c r="HX394"/>
      <c r="HY394" s="759" t="s">
        <v>572</v>
      </c>
      <c r="HZ394" s="759" t="s">
        <v>572</v>
      </c>
      <c r="IA394" s="759" t="s">
        <v>572</v>
      </c>
      <c r="IC394" s="760" t="s">
        <v>572</v>
      </c>
      <c r="ID394" s="760" t="s">
        <v>572</v>
      </c>
      <c r="IE394" s="760" t="s">
        <v>572</v>
      </c>
      <c r="IF394" s="761" t="s">
        <v>572</v>
      </c>
      <c r="IG394" s="619" t="str">
        <f t="shared" si="12"/>
        <v>IN HOUSE (MANUAL)</v>
      </c>
      <c r="II394" s="761" t="s">
        <v>572</v>
      </c>
      <c r="IK394" s="761" t="str">
        <f>IFERROR(VLOOKUP($M394,#REF!,13,0),"IN HOUSE (MANUAL)")</f>
        <v>IN HOUSE (MANUAL)</v>
      </c>
      <c r="IM394" s="760" t="s">
        <v>572</v>
      </c>
      <c r="IN394" s="760" t="s">
        <v>572</v>
      </c>
      <c r="IO394" s="760" t="s">
        <v>572</v>
      </c>
      <c r="IQ394" s="760" t="s">
        <v>572</v>
      </c>
      <c r="IR394" s="760" t="s">
        <v>572</v>
      </c>
      <c r="IT394" s="760" t="s">
        <v>572</v>
      </c>
      <c r="IV394" s="760" t="s">
        <v>572</v>
      </c>
      <c r="IW394" s="760" t="s">
        <v>572</v>
      </c>
      <c r="IY394" s="760" t="s">
        <v>572</v>
      </c>
      <c r="IZ394" s="760" t="s">
        <v>572</v>
      </c>
      <c r="JB394" s="760" t="s">
        <v>922</v>
      </c>
      <c r="JC394" s="760">
        <v>318</v>
      </c>
      <c r="JE394" s="760" t="s">
        <v>572</v>
      </c>
      <c r="JF394" s="760" t="s">
        <v>572</v>
      </c>
    </row>
    <row r="395" spans="1:266" ht="17.25" customHeight="1" x14ac:dyDescent="0.35">
      <c r="A395" s="618" t="s">
        <v>1259</v>
      </c>
      <c r="B395" s="730">
        <v>148</v>
      </c>
      <c r="C395" s="730" t="s">
        <v>1181</v>
      </c>
      <c r="D395" s="730" t="s">
        <v>1181</v>
      </c>
      <c r="E395" s="730">
        <v>6</v>
      </c>
      <c r="F395" s="731" t="s">
        <v>574</v>
      </c>
      <c r="G395" s="732">
        <v>1</v>
      </c>
      <c r="H395" s="826">
        <v>46233</v>
      </c>
      <c r="I395" s="730">
        <v>42</v>
      </c>
      <c r="J395" s="730" t="s">
        <v>308</v>
      </c>
      <c r="K395" s="730">
        <v>44</v>
      </c>
      <c r="L395" s="730" t="s">
        <v>1260</v>
      </c>
      <c r="M395" s="868" t="s">
        <v>1259</v>
      </c>
      <c r="N395" s="868">
        <v>0</v>
      </c>
      <c r="O395" s="868" t="s">
        <v>390</v>
      </c>
      <c r="P395" s="868">
        <v>0</v>
      </c>
      <c r="Q395" s="868" t="s">
        <v>390</v>
      </c>
      <c r="R395" s="868" t="s">
        <v>170</v>
      </c>
      <c r="S395" s="868"/>
      <c r="T395" s="868" t="s">
        <v>790</v>
      </c>
      <c r="U395" s="868">
        <v>411</v>
      </c>
      <c r="V395" s="868" t="s">
        <v>308</v>
      </c>
      <c r="W395" s="868"/>
      <c r="X395" s="868"/>
      <c r="Y395" s="868"/>
      <c r="Z395" s="885"/>
      <c r="AA395" s="868" t="s">
        <v>157</v>
      </c>
      <c r="AB395" s="868" t="s">
        <v>1197</v>
      </c>
      <c r="AC395" s="868" t="s">
        <v>751</v>
      </c>
      <c r="AD395" s="868">
        <v>270</v>
      </c>
      <c r="AE395" s="864">
        <v>270</v>
      </c>
      <c r="AF395" s="776">
        <v>46275</v>
      </c>
      <c r="AG395" s="777"/>
      <c r="AH395" s="777"/>
      <c r="AI395" s="777" t="s">
        <v>613</v>
      </c>
      <c r="AJ395" s="778">
        <v>52</v>
      </c>
      <c r="AK395" s="779"/>
      <c r="AL395" s="778"/>
      <c r="AM395" s="780">
        <v>270</v>
      </c>
      <c r="AN395" s="780"/>
      <c r="AO395" s="780"/>
      <c r="AP395" s="780"/>
      <c r="AQ395" s="780"/>
      <c r="AR395" s="780"/>
      <c r="AS395" s="780"/>
      <c r="AT395" s="780"/>
      <c r="AU395" s="780"/>
      <c r="AV395" s="780"/>
      <c r="AW395" s="780"/>
      <c r="AX395" s="780"/>
      <c r="AY395" s="780"/>
      <c r="AZ395" s="780"/>
      <c r="BA395" s="780"/>
      <c r="BB395" s="780">
        <v>0</v>
      </c>
      <c r="BC395" s="780">
        <v>270</v>
      </c>
      <c r="BD395" s="780">
        <v>0</v>
      </c>
      <c r="BE395" s="780">
        <v>0</v>
      </c>
      <c r="BF395" s="780">
        <v>0</v>
      </c>
      <c r="BG395" s="780">
        <v>0</v>
      </c>
      <c r="BH395" s="780">
        <v>0</v>
      </c>
      <c r="BI395" s="780">
        <v>270</v>
      </c>
      <c r="BJ395" s="780"/>
      <c r="BK395" s="780">
        <v>0</v>
      </c>
      <c r="BL395" s="780"/>
      <c r="BM395" s="780"/>
      <c r="BN395" s="780" t="s">
        <v>308</v>
      </c>
      <c r="BO395" s="780" t="s">
        <v>308</v>
      </c>
      <c r="BP395" s="780" t="s">
        <v>308</v>
      </c>
      <c r="BQ395" s="780" t="s">
        <v>308</v>
      </c>
      <c r="BR395" s="780"/>
      <c r="BS395" s="780" t="s">
        <v>397</v>
      </c>
      <c r="BT395" s="780"/>
      <c r="BU395" s="780" t="s">
        <v>579</v>
      </c>
      <c r="BV395" s="780"/>
      <c r="BW395" s="780"/>
      <c r="BX395" s="780"/>
      <c r="BY395" s="780"/>
      <c r="BZ395" s="780"/>
      <c r="CA395" s="780"/>
      <c r="CB395" s="780"/>
      <c r="CC395" s="780"/>
      <c r="CD395" s="780"/>
      <c r="CE395" s="780"/>
      <c r="CF395" s="780"/>
      <c r="CG395" s="780"/>
      <c r="CH395" s="780"/>
      <c r="CI395" s="780"/>
      <c r="CJ395" s="780"/>
      <c r="CK395" s="773"/>
      <c r="CL395" s="773" t="s">
        <v>397</v>
      </c>
      <c r="CM395" s="773">
        <v>270</v>
      </c>
      <c r="CN395" s="773">
        <v>270</v>
      </c>
      <c r="CO395" s="773" t="s">
        <v>397</v>
      </c>
      <c r="CP395" s="773">
        <v>270</v>
      </c>
      <c r="CQ395" s="867">
        <v>270</v>
      </c>
      <c r="CR395" s="772">
        <v>270</v>
      </c>
      <c r="CS395" s="869"/>
      <c r="CT395" s="782" t="s">
        <v>308</v>
      </c>
      <c r="CU395" s="783"/>
      <c r="CV395" s="776"/>
      <c r="CW395" s="776"/>
      <c r="CX395" s="782">
        <v>46275</v>
      </c>
      <c r="CY395" s="870" t="s">
        <v>848</v>
      </c>
      <c r="CZ395" s="870" t="s">
        <v>308</v>
      </c>
      <c r="DA395" s="871">
        <v>46273</v>
      </c>
      <c r="DB395" s="871" t="s">
        <v>633</v>
      </c>
      <c r="DC395" s="871" t="s">
        <v>634</v>
      </c>
      <c r="DD395" s="871">
        <v>46275</v>
      </c>
      <c r="DE395" s="871" t="s">
        <v>397</v>
      </c>
      <c r="DF395" s="871" t="s">
        <v>397</v>
      </c>
      <c r="DG395" s="871" t="s">
        <v>397</v>
      </c>
      <c r="DH395" s="872">
        <v>0</v>
      </c>
      <c r="DI395" s="776">
        <v>46272</v>
      </c>
      <c r="DJ395" s="776" t="s">
        <v>397</v>
      </c>
      <c r="DK395" s="776">
        <v>46276</v>
      </c>
      <c r="DL395" s="776">
        <v>46325</v>
      </c>
      <c r="DM395" s="776">
        <v>46303</v>
      </c>
      <c r="DN395" s="776">
        <v>46303</v>
      </c>
      <c r="DO395" s="873" t="s">
        <v>308</v>
      </c>
      <c r="DP395" s="774">
        <v>46346</v>
      </c>
      <c r="DQ395" s="774">
        <v>46325</v>
      </c>
      <c r="DR395" s="774">
        <v>46325</v>
      </c>
      <c r="DS395" s="872">
        <v>46346</v>
      </c>
      <c r="DT395" s="752">
        <v>46325</v>
      </c>
      <c r="DU395" s="753">
        <v>-15</v>
      </c>
      <c r="DV395" s="753" t="s">
        <v>308</v>
      </c>
      <c r="DW395" s="754">
        <v>46310</v>
      </c>
      <c r="DX395" s="755">
        <v>46310</v>
      </c>
      <c r="DY395" s="754" t="e">
        <v>#VALUE!</v>
      </c>
      <c r="DZ395" s="754" t="e">
        <v>#VALUE!</v>
      </c>
      <c r="EA395" s="754"/>
      <c r="EB395" s="754"/>
      <c r="HA395" s="756" t="s">
        <v>397</v>
      </c>
      <c r="HB395" s="756" t="s">
        <v>397</v>
      </c>
      <c r="HC395" s="756" t="s">
        <v>397</v>
      </c>
      <c r="HD395" s="756" t="s">
        <v>397</v>
      </c>
      <c r="HE395" s="756" t="s">
        <v>397</v>
      </c>
      <c r="HF395" s="756" t="s">
        <v>397</v>
      </c>
      <c r="HG395" s="756" t="s">
        <v>397</v>
      </c>
      <c r="HH395" s="756" t="s">
        <v>397</v>
      </c>
      <c r="HI395" s="756" t="s">
        <v>397</v>
      </c>
      <c r="HJ395" s="756" t="s">
        <v>397</v>
      </c>
      <c r="HK395"/>
      <c r="HL395"/>
      <c r="HM395"/>
      <c r="HN395" s="756" t="str">
        <f t="shared" si="11"/>
        <v>AUTO PRINT</v>
      </c>
      <c r="HO395"/>
      <c r="HP395" s="757" t="s">
        <v>572</v>
      </c>
      <c r="HQ395" s="757" t="s">
        <v>572</v>
      </c>
      <c r="HR395" s="757" t="s">
        <v>572</v>
      </c>
      <c r="HS395"/>
      <c r="HW395" s="758"/>
      <c r="HX395"/>
      <c r="HY395" s="759" t="s">
        <v>572</v>
      </c>
      <c r="HZ395" s="759" t="s">
        <v>572</v>
      </c>
      <c r="IA395" s="759" t="s">
        <v>572</v>
      </c>
      <c r="IC395" s="760" t="s">
        <v>572</v>
      </c>
      <c r="ID395" s="760" t="s">
        <v>572</v>
      </c>
      <c r="IE395" s="760" t="s">
        <v>572</v>
      </c>
      <c r="IF395" s="761" t="s">
        <v>572</v>
      </c>
      <c r="IG395" s="619" t="str">
        <f t="shared" si="12"/>
        <v>IN HOUSE (MANUAL)</v>
      </c>
      <c r="II395" s="761" t="s">
        <v>572</v>
      </c>
      <c r="IK395" s="761" t="str">
        <f>IFERROR(VLOOKUP($M395,#REF!,13,0),"IN HOUSE (MANUAL)")</f>
        <v>IN HOUSE (MANUAL)</v>
      </c>
      <c r="IM395" s="760" t="s">
        <v>572</v>
      </c>
      <c r="IN395" s="760" t="s">
        <v>572</v>
      </c>
      <c r="IO395" s="760" t="s">
        <v>572</v>
      </c>
      <c r="IQ395" s="760" t="s">
        <v>572</v>
      </c>
      <c r="IR395" s="760" t="s">
        <v>572</v>
      </c>
      <c r="IT395" s="760" t="s">
        <v>572</v>
      </c>
      <c r="IV395" s="760" t="s">
        <v>572</v>
      </c>
      <c r="IW395" s="760" t="s">
        <v>572</v>
      </c>
      <c r="IY395" s="760" t="s">
        <v>572</v>
      </c>
      <c r="IZ395" s="760" t="s">
        <v>572</v>
      </c>
      <c r="JB395" s="760" t="s">
        <v>922</v>
      </c>
      <c r="JC395" s="760">
        <v>270</v>
      </c>
      <c r="JE395" s="760" t="s">
        <v>572</v>
      </c>
      <c r="JF395" s="760" t="s">
        <v>572</v>
      </c>
    </row>
    <row r="396" spans="1:266" ht="17.25" customHeight="1" x14ac:dyDescent="0.35">
      <c r="A396" s="618" t="s">
        <v>1261</v>
      </c>
      <c r="B396" s="730">
        <v>149</v>
      </c>
      <c r="C396" s="730" t="s">
        <v>1181</v>
      </c>
      <c r="D396" s="730" t="s">
        <v>1181</v>
      </c>
      <c r="E396" s="730">
        <v>6</v>
      </c>
      <c r="F396" s="731" t="s">
        <v>961</v>
      </c>
      <c r="G396" s="732">
        <v>1</v>
      </c>
      <c r="H396" s="733">
        <v>46196</v>
      </c>
      <c r="I396" s="730">
        <v>43</v>
      </c>
      <c r="J396" s="730" t="s">
        <v>308</v>
      </c>
      <c r="K396" s="730">
        <v>44</v>
      </c>
      <c r="L396" s="730" t="s">
        <v>1262</v>
      </c>
      <c r="M396" s="772" t="s">
        <v>1261</v>
      </c>
      <c r="N396" s="772">
        <v>0</v>
      </c>
      <c r="O396" s="772" t="s">
        <v>390</v>
      </c>
      <c r="P396" s="772">
        <v>0</v>
      </c>
      <c r="Q396" s="772" t="s">
        <v>390</v>
      </c>
      <c r="R396" s="772" t="s">
        <v>170</v>
      </c>
      <c r="S396" s="772"/>
      <c r="T396" s="772" t="s">
        <v>807</v>
      </c>
      <c r="U396" s="772">
        <v>411</v>
      </c>
      <c r="V396" s="772" t="s">
        <v>308</v>
      </c>
      <c r="W396" s="772"/>
      <c r="X396" s="772"/>
      <c r="Y396" s="772"/>
      <c r="Z396" s="886"/>
      <c r="AA396" s="772" t="s">
        <v>157</v>
      </c>
      <c r="AB396" s="772" t="s">
        <v>1197</v>
      </c>
      <c r="AC396" s="772" t="s">
        <v>899</v>
      </c>
      <c r="AD396" s="772">
        <v>2520</v>
      </c>
      <c r="AE396" s="775">
        <v>2520</v>
      </c>
      <c r="AF396" s="776">
        <v>46275</v>
      </c>
      <c r="AG396" s="777"/>
      <c r="AH396" s="777"/>
      <c r="AI396" s="777" t="s">
        <v>694</v>
      </c>
      <c r="AJ396" s="778">
        <v>53</v>
      </c>
      <c r="AK396" s="779"/>
      <c r="AL396" s="778"/>
      <c r="AM396" s="780">
        <v>2520</v>
      </c>
      <c r="AN396" s="780"/>
      <c r="AO396" s="780"/>
      <c r="AP396" s="780"/>
      <c r="AQ396" s="780"/>
      <c r="AR396" s="780"/>
      <c r="AS396" s="780"/>
      <c r="AT396" s="780"/>
      <c r="AU396" s="780"/>
      <c r="AV396" s="780"/>
      <c r="AW396" s="780"/>
      <c r="AX396" s="780"/>
      <c r="AY396" s="780"/>
      <c r="AZ396" s="780"/>
      <c r="BA396" s="780"/>
      <c r="BB396" s="780">
        <v>0</v>
      </c>
      <c r="BC396" s="780">
        <v>2520</v>
      </c>
      <c r="BD396" s="780">
        <v>0</v>
      </c>
      <c r="BE396" s="780">
        <v>0</v>
      </c>
      <c r="BF396" s="780">
        <v>0</v>
      </c>
      <c r="BG396" s="780">
        <v>0</v>
      </c>
      <c r="BH396" s="780">
        <v>0</v>
      </c>
      <c r="BI396" s="780">
        <v>2520</v>
      </c>
      <c r="BJ396" s="780"/>
      <c r="BK396" s="780">
        <v>0</v>
      </c>
      <c r="BL396" s="780"/>
      <c r="BM396" s="780"/>
      <c r="BN396" s="780" t="s">
        <v>308</v>
      </c>
      <c r="BO396" s="780" t="s">
        <v>308</v>
      </c>
      <c r="BP396" s="780" t="s">
        <v>308</v>
      </c>
      <c r="BQ396" s="780" t="s">
        <v>308</v>
      </c>
      <c r="BR396" s="780"/>
      <c r="BS396" s="780" t="s">
        <v>397</v>
      </c>
      <c r="BT396" s="780"/>
      <c r="BU396" s="780" t="s">
        <v>579</v>
      </c>
      <c r="BV396" s="780"/>
      <c r="BW396" s="780"/>
      <c r="BX396" s="780"/>
      <c r="BY396" s="780"/>
      <c r="BZ396" s="780"/>
      <c r="CA396" s="780"/>
      <c r="CB396" s="780"/>
      <c r="CC396" s="780"/>
      <c r="CD396" s="780"/>
      <c r="CE396" s="780"/>
      <c r="CF396" s="780"/>
      <c r="CG396" s="780"/>
      <c r="CH396" s="780"/>
      <c r="CI396" s="780"/>
      <c r="CJ396" s="780"/>
      <c r="CK396" s="773"/>
      <c r="CL396" s="773" t="s">
        <v>397</v>
      </c>
      <c r="CM396" s="773">
        <v>2520</v>
      </c>
      <c r="CN396" s="773">
        <v>2520</v>
      </c>
      <c r="CO396" s="773" t="s">
        <v>397</v>
      </c>
      <c r="CP396" s="773">
        <v>2520</v>
      </c>
      <c r="CQ396" s="773">
        <v>2520</v>
      </c>
      <c r="CR396" s="772">
        <v>2520</v>
      </c>
      <c r="CS396" s="781"/>
      <c r="CT396" s="782" t="s">
        <v>308</v>
      </c>
      <c r="CU396" s="783"/>
      <c r="CV396" s="774"/>
      <c r="CW396" s="774"/>
      <c r="CX396" s="782">
        <v>46275</v>
      </c>
      <c r="CY396" s="784" t="s">
        <v>848</v>
      </c>
      <c r="CZ396" s="784" t="s">
        <v>308</v>
      </c>
      <c r="DA396" s="785">
        <v>46273</v>
      </c>
      <c r="DB396" s="785" t="s">
        <v>633</v>
      </c>
      <c r="DC396" s="785" t="s">
        <v>634</v>
      </c>
      <c r="DD396" s="785">
        <v>46275</v>
      </c>
      <c r="DE396" s="785" t="s">
        <v>397</v>
      </c>
      <c r="DF396" s="785" t="s">
        <v>397</v>
      </c>
      <c r="DG396" s="785" t="s">
        <v>397</v>
      </c>
      <c r="DH396" s="786">
        <v>0</v>
      </c>
      <c r="DI396" s="774">
        <v>46272</v>
      </c>
      <c r="DJ396" s="774" t="s">
        <v>397</v>
      </c>
      <c r="DK396" s="774">
        <v>46276</v>
      </c>
      <c r="DL396" s="774">
        <v>46307</v>
      </c>
      <c r="DM396" s="774">
        <v>46303</v>
      </c>
      <c r="DN396" s="774">
        <v>46303</v>
      </c>
      <c r="DO396" s="787" t="s">
        <v>308</v>
      </c>
      <c r="DP396" s="774">
        <v>46339</v>
      </c>
      <c r="DQ396" s="774">
        <v>46325</v>
      </c>
      <c r="DR396" s="774">
        <v>46339</v>
      </c>
      <c r="DS396" s="786">
        <v>46339</v>
      </c>
      <c r="DT396" s="752">
        <v>46325</v>
      </c>
      <c r="DU396" s="753">
        <v>-10</v>
      </c>
      <c r="DV396" s="753" t="s">
        <v>308</v>
      </c>
      <c r="DW396" s="754">
        <v>46310</v>
      </c>
      <c r="DX396" s="755">
        <v>46315</v>
      </c>
      <c r="DY396" s="754" t="e">
        <v>#VALUE!</v>
      </c>
      <c r="DZ396" s="754" t="e">
        <v>#VALUE!</v>
      </c>
      <c r="EA396" s="754"/>
      <c r="EB396" s="754"/>
      <c r="HA396" s="756" t="s">
        <v>397</v>
      </c>
      <c r="HB396" s="756" t="s">
        <v>397</v>
      </c>
      <c r="HC396" s="756" t="s">
        <v>397</v>
      </c>
      <c r="HD396" s="756" t="s">
        <v>397</v>
      </c>
      <c r="HE396" s="756" t="s">
        <v>397</v>
      </c>
      <c r="HF396" s="756" t="s">
        <v>397</v>
      </c>
      <c r="HG396" s="756" t="s">
        <v>397</v>
      </c>
      <c r="HH396" s="756" t="s">
        <v>397</v>
      </c>
      <c r="HI396" s="756" t="s">
        <v>397</v>
      </c>
      <c r="HJ396" s="756" t="s">
        <v>397</v>
      </c>
      <c r="HK396"/>
      <c r="HL396"/>
      <c r="HM396"/>
      <c r="HN396" s="756" t="str">
        <f t="shared" si="11"/>
        <v>AUTO PRINT</v>
      </c>
      <c r="HO396"/>
      <c r="HP396" s="757" t="s">
        <v>572</v>
      </c>
      <c r="HQ396" s="757" t="s">
        <v>572</v>
      </c>
      <c r="HR396" s="757" t="s">
        <v>572</v>
      </c>
      <c r="HS396"/>
      <c r="HW396" s="758"/>
      <c r="HX396"/>
      <c r="HY396" s="759" t="s">
        <v>572</v>
      </c>
      <c r="HZ396" s="759" t="s">
        <v>572</v>
      </c>
      <c r="IA396" s="759" t="s">
        <v>572</v>
      </c>
      <c r="IC396" s="760" t="s">
        <v>572</v>
      </c>
      <c r="ID396" s="760" t="s">
        <v>572</v>
      </c>
      <c r="IE396" s="760" t="s">
        <v>572</v>
      </c>
      <c r="IF396" s="761" t="s">
        <v>572</v>
      </c>
      <c r="IG396" s="619" t="str">
        <f t="shared" si="12"/>
        <v>IN HOUSE (MANUAL)</v>
      </c>
      <c r="II396" s="761" t="s">
        <v>572</v>
      </c>
      <c r="IK396" s="761" t="str">
        <f>IFERROR(VLOOKUP($M396,#REF!,13,0),"IN HOUSE (MANUAL)")</f>
        <v>IN HOUSE (MANUAL)</v>
      </c>
      <c r="IM396" s="760" t="s">
        <v>572</v>
      </c>
      <c r="IN396" s="760" t="s">
        <v>572</v>
      </c>
      <c r="IO396" s="760" t="s">
        <v>572</v>
      </c>
      <c r="IQ396" s="760" t="s">
        <v>572</v>
      </c>
      <c r="IR396" s="760" t="s">
        <v>572</v>
      </c>
      <c r="IT396" s="760" t="s">
        <v>572</v>
      </c>
      <c r="IV396" s="760" t="s">
        <v>572</v>
      </c>
      <c r="IW396" s="760" t="s">
        <v>572</v>
      </c>
      <c r="IY396" s="760" t="s">
        <v>572</v>
      </c>
      <c r="IZ396" s="760" t="s">
        <v>572</v>
      </c>
      <c r="JB396" s="760" t="s">
        <v>922</v>
      </c>
      <c r="JC396" s="760">
        <v>2520</v>
      </c>
      <c r="JE396" s="760" t="s">
        <v>572</v>
      </c>
      <c r="JF396" s="760" t="s">
        <v>572</v>
      </c>
    </row>
    <row r="397" spans="1:266" ht="17.25" customHeight="1" x14ac:dyDescent="0.35">
      <c r="A397" s="618" t="s">
        <v>1263</v>
      </c>
      <c r="B397" s="730">
        <v>150</v>
      </c>
      <c r="C397" s="730" t="s">
        <v>1181</v>
      </c>
      <c r="D397" s="730" t="s">
        <v>1181</v>
      </c>
      <c r="E397" s="730">
        <v>6</v>
      </c>
      <c r="F397" s="731" t="s">
        <v>961</v>
      </c>
      <c r="G397" s="732">
        <v>1</v>
      </c>
      <c r="H397" s="733">
        <v>46196</v>
      </c>
      <c r="I397" s="730">
        <v>43</v>
      </c>
      <c r="J397" s="730" t="s">
        <v>308</v>
      </c>
      <c r="K397" s="730">
        <v>44</v>
      </c>
      <c r="L397" s="730" t="s">
        <v>1264</v>
      </c>
      <c r="M397" s="772" t="s">
        <v>1263</v>
      </c>
      <c r="N397" s="772">
        <v>0</v>
      </c>
      <c r="O397" s="772" t="s">
        <v>390</v>
      </c>
      <c r="P397" s="772">
        <v>0</v>
      </c>
      <c r="Q397" s="772" t="s">
        <v>390</v>
      </c>
      <c r="R397" s="772" t="s">
        <v>170</v>
      </c>
      <c r="S397" s="772"/>
      <c r="T397" s="772" t="s">
        <v>807</v>
      </c>
      <c r="U397" s="772">
        <v>411</v>
      </c>
      <c r="V397" s="772" t="s">
        <v>308</v>
      </c>
      <c r="W397" s="772"/>
      <c r="X397" s="772"/>
      <c r="Y397" s="772"/>
      <c r="Z397" s="886"/>
      <c r="AA397" s="772" t="s">
        <v>157</v>
      </c>
      <c r="AB397" s="772" t="s">
        <v>1197</v>
      </c>
      <c r="AC397" s="772" t="s">
        <v>899</v>
      </c>
      <c r="AD397" s="772">
        <v>2508</v>
      </c>
      <c r="AE397" s="775">
        <v>2508</v>
      </c>
      <c r="AF397" s="776">
        <v>46275</v>
      </c>
      <c r="AG397" s="777"/>
      <c r="AH397" s="777"/>
      <c r="AI397" s="777" t="s">
        <v>694</v>
      </c>
      <c r="AJ397" s="778">
        <v>54</v>
      </c>
      <c r="AK397" s="779"/>
      <c r="AL397" s="778"/>
      <c r="AM397" s="780">
        <v>2508</v>
      </c>
      <c r="AN397" s="780"/>
      <c r="AO397" s="780"/>
      <c r="AP397" s="780"/>
      <c r="AQ397" s="780"/>
      <c r="AR397" s="780"/>
      <c r="AS397" s="780"/>
      <c r="AT397" s="780"/>
      <c r="AU397" s="780"/>
      <c r="AV397" s="780"/>
      <c r="AW397" s="780"/>
      <c r="AX397" s="780"/>
      <c r="AY397" s="780"/>
      <c r="AZ397" s="780"/>
      <c r="BA397" s="780"/>
      <c r="BB397" s="780">
        <v>0</v>
      </c>
      <c r="BC397" s="780">
        <v>2508</v>
      </c>
      <c r="BD397" s="780">
        <v>0</v>
      </c>
      <c r="BE397" s="780">
        <v>0</v>
      </c>
      <c r="BF397" s="780">
        <v>0</v>
      </c>
      <c r="BG397" s="780">
        <v>0</v>
      </c>
      <c r="BH397" s="780">
        <v>0</v>
      </c>
      <c r="BI397" s="780">
        <v>2508</v>
      </c>
      <c r="BJ397" s="780"/>
      <c r="BK397" s="780">
        <v>0</v>
      </c>
      <c r="BL397" s="780"/>
      <c r="BM397" s="780"/>
      <c r="BN397" s="780" t="s">
        <v>308</v>
      </c>
      <c r="BO397" s="780" t="s">
        <v>308</v>
      </c>
      <c r="BP397" s="780" t="s">
        <v>308</v>
      </c>
      <c r="BQ397" s="780" t="s">
        <v>308</v>
      </c>
      <c r="BR397" s="780"/>
      <c r="BS397" s="780" t="s">
        <v>397</v>
      </c>
      <c r="BT397" s="780"/>
      <c r="BU397" s="780" t="s">
        <v>579</v>
      </c>
      <c r="BV397" s="780"/>
      <c r="BW397" s="780"/>
      <c r="BX397" s="780"/>
      <c r="BY397" s="780"/>
      <c r="BZ397" s="780"/>
      <c r="CA397" s="780"/>
      <c r="CB397" s="780"/>
      <c r="CC397" s="780"/>
      <c r="CD397" s="780"/>
      <c r="CE397" s="780"/>
      <c r="CF397" s="780"/>
      <c r="CG397" s="780"/>
      <c r="CH397" s="780"/>
      <c r="CI397" s="780"/>
      <c r="CJ397" s="780"/>
      <c r="CK397" s="773"/>
      <c r="CL397" s="773" t="s">
        <v>397</v>
      </c>
      <c r="CM397" s="773">
        <v>2508</v>
      </c>
      <c r="CN397" s="773">
        <v>2508</v>
      </c>
      <c r="CO397" s="773" t="s">
        <v>397</v>
      </c>
      <c r="CP397" s="773">
        <v>2508</v>
      </c>
      <c r="CQ397" s="773">
        <v>2508</v>
      </c>
      <c r="CR397" s="772">
        <v>2508</v>
      </c>
      <c r="CS397" s="781"/>
      <c r="CT397" s="782" t="s">
        <v>308</v>
      </c>
      <c r="CU397" s="783"/>
      <c r="CV397" s="774"/>
      <c r="CW397" s="774"/>
      <c r="CX397" s="782">
        <v>46275</v>
      </c>
      <c r="CY397" s="784" t="s">
        <v>848</v>
      </c>
      <c r="CZ397" s="784" t="s">
        <v>308</v>
      </c>
      <c r="DA397" s="785">
        <v>46273</v>
      </c>
      <c r="DB397" s="785" t="s">
        <v>633</v>
      </c>
      <c r="DC397" s="785" t="s">
        <v>634</v>
      </c>
      <c r="DD397" s="785">
        <v>46275</v>
      </c>
      <c r="DE397" s="785" t="s">
        <v>397</v>
      </c>
      <c r="DF397" s="785" t="s">
        <v>397</v>
      </c>
      <c r="DG397" s="785" t="s">
        <v>397</v>
      </c>
      <c r="DH397" s="786">
        <v>0</v>
      </c>
      <c r="DI397" s="774">
        <v>46272</v>
      </c>
      <c r="DJ397" s="774" t="s">
        <v>397</v>
      </c>
      <c r="DK397" s="774">
        <v>46276</v>
      </c>
      <c r="DL397" s="774">
        <v>46307</v>
      </c>
      <c r="DM397" s="774">
        <v>46308</v>
      </c>
      <c r="DN397" s="774">
        <v>46308</v>
      </c>
      <c r="DO397" s="787" t="s">
        <v>308</v>
      </c>
      <c r="DP397" s="774">
        <v>46339</v>
      </c>
      <c r="DQ397" s="774">
        <v>46325</v>
      </c>
      <c r="DR397" s="774">
        <v>46339</v>
      </c>
      <c r="DS397" s="786">
        <v>46339</v>
      </c>
      <c r="DT397" s="752">
        <v>46325</v>
      </c>
      <c r="DU397" s="753">
        <v>-8</v>
      </c>
      <c r="DV397" s="753" t="s">
        <v>308</v>
      </c>
      <c r="DW397" s="754">
        <v>46315</v>
      </c>
      <c r="DX397" s="755">
        <v>46317</v>
      </c>
      <c r="DY397" s="754" t="e">
        <v>#VALUE!</v>
      </c>
      <c r="DZ397" s="754" t="e">
        <v>#VALUE!</v>
      </c>
      <c r="EA397" s="754"/>
      <c r="EB397" s="754"/>
      <c r="HA397" s="756" t="s">
        <v>397</v>
      </c>
      <c r="HB397" s="756" t="s">
        <v>397</v>
      </c>
      <c r="HC397" s="756" t="s">
        <v>397</v>
      </c>
      <c r="HD397" s="756" t="s">
        <v>397</v>
      </c>
      <c r="HE397" s="756" t="s">
        <v>397</v>
      </c>
      <c r="HF397" s="756" t="s">
        <v>397</v>
      </c>
      <c r="HG397" s="756" t="s">
        <v>397</v>
      </c>
      <c r="HH397" s="756" t="s">
        <v>397</v>
      </c>
      <c r="HI397" s="756" t="s">
        <v>397</v>
      </c>
      <c r="HJ397" s="756" t="s">
        <v>397</v>
      </c>
      <c r="HK397"/>
      <c r="HL397"/>
      <c r="HM397"/>
      <c r="HN397" s="756" t="str">
        <f t="shared" si="11"/>
        <v>AUTO PRINT</v>
      </c>
      <c r="HO397"/>
      <c r="HP397" s="757" t="s">
        <v>572</v>
      </c>
      <c r="HQ397" s="757" t="s">
        <v>572</v>
      </c>
      <c r="HR397" s="757" t="s">
        <v>572</v>
      </c>
      <c r="HS397"/>
      <c r="HW397" s="758"/>
      <c r="HX397"/>
      <c r="HY397" s="759" t="s">
        <v>572</v>
      </c>
      <c r="HZ397" s="759" t="s">
        <v>572</v>
      </c>
      <c r="IA397" s="759" t="s">
        <v>572</v>
      </c>
      <c r="IC397" s="760" t="s">
        <v>572</v>
      </c>
      <c r="ID397" s="760" t="s">
        <v>572</v>
      </c>
      <c r="IE397" s="760" t="s">
        <v>572</v>
      </c>
      <c r="IF397" s="761" t="s">
        <v>572</v>
      </c>
      <c r="IG397" s="619" t="str">
        <f t="shared" si="12"/>
        <v>IN HOUSE (MANUAL)</v>
      </c>
      <c r="II397" s="761" t="s">
        <v>572</v>
      </c>
      <c r="IK397" s="761" t="str">
        <f>IFERROR(VLOOKUP($M397,#REF!,13,0),"IN HOUSE (MANUAL)")</f>
        <v>IN HOUSE (MANUAL)</v>
      </c>
      <c r="IM397" s="760" t="s">
        <v>572</v>
      </c>
      <c r="IN397" s="760" t="s">
        <v>572</v>
      </c>
      <c r="IO397" s="760" t="s">
        <v>572</v>
      </c>
      <c r="IQ397" s="760" t="s">
        <v>572</v>
      </c>
      <c r="IR397" s="760" t="s">
        <v>572</v>
      </c>
      <c r="IT397" s="760" t="s">
        <v>572</v>
      </c>
      <c r="IV397" s="760" t="s">
        <v>572</v>
      </c>
      <c r="IW397" s="760" t="s">
        <v>572</v>
      </c>
      <c r="IY397" s="760" t="s">
        <v>572</v>
      </c>
      <c r="IZ397" s="760" t="s">
        <v>572</v>
      </c>
      <c r="JB397" s="760" t="s">
        <v>922</v>
      </c>
      <c r="JC397" s="760">
        <v>2508</v>
      </c>
      <c r="JE397" s="760" t="s">
        <v>572</v>
      </c>
      <c r="JF397" s="760" t="s">
        <v>572</v>
      </c>
    </row>
    <row r="398" spans="1:266" ht="17.25" customHeight="1" x14ac:dyDescent="0.35">
      <c r="A398" s="618" t="s">
        <v>1265</v>
      </c>
      <c r="B398" s="730">
        <v>151</v>
      </c>
      <c r="C398" s="730" t="s">
        <v>1181</v>
      </c>
      <c r="D398" s="730" t="s">
        <v>1181</v>
      </c>
      <c r="E398" s="730">
        <v>6</v>
      </c>
      <c r="F398" s="731" t="s">
        <v>574</v>
      </c>
      <c r="G398" s="732">
        <v>1</v>
      </c>
      <c r="H398" s="826">
        <v>46233</v>
      </c>
      <c r="I398" s="730">
        <v>43</v>
      </c>
      <c r="J398" s="730" t="s">
        <v>308</v>
      </c>
      <c r="K398" s="730">
        <v>44</v>
      </c>
      <c r="L398" s="730" t="s">
        <v>1266</v>
      </c>
      <c r="M398" s="868" t="s">
        <v>1265</v>
      </c>
      <c r="N398" s="868">
        <v>0</v>
      </c>
      <c r="O398" s="868" t="s">
        <v>390</v>
      </c>
      <c r="P398" s="868">
        <v>0</v>
      </c>
      <c r="Q398" s="868" t="s">
        <v>390</v>
      </c>
      <c r="R398" s="868" t="s">
        <v>170</v>
      </c>
      <c r="S398" s="868"/>
      <c r="T398" s="868" t="s">
        <v>769</v>
      </c>
      <c r="U398" s="868">
        <v>411</v>
      </c>
      <c r="V398" s="868" t="s">
        <v>308</v>
      </c>
      <c r="W398" s="868"/>
      <c r="X398" s="868"/>
      <c r="Y398" s="868"/>
      <c r="Z398" s="885"/>
      <c r="AA398" s="868" t="s">
        <v>157</v>
      </c>
      <c r="AB398" s="868" t="s">
        <v>1197</v>
      </c>
      <c r="AC398" s="868" t="s">
        <v>751</v>
      </c>
      <c r="AD398" s="868">
        <v>204</v>
      </c>
      <c r="AE398" s="864">
        <v>204</v>
      </c>
      <c r="AF398" s="776">
        <v>46275</v>
      </c>
      <c r="AG398" s="777"/>
      <c r="AH398" s="777"/>
      <c r="AI398" s="777" t="s">
        <v>613</v>
      </c>
      <c r="AJ398" s="778">
        <v>55</v>
      </c>
      <c r="AK398" s="779"/>
      <c r="AL398" s="778"/>
      <c r="AM398" s="780">
        <v>204</v>
      </c>
      <c r="AN398" s="780"/>
      <c r="AO398" s="780"/>
      <c r="AP398" s="780"/>
      <c r="AQ398" s="780"/>
      <c r="AR398" s="780"/>
      <c r="AS398" s="780"/>
      <c r="AT398" s="780"/>
      <c r="AU398" s="780"/>
      <c r="AV398" s="780"/>
      <c r="AW398" s="780"/>
      <c r="AX398" s="780"/>
      <c r="AY398" s="780"/>
      <c r="AZ398" s="780"/>
      <c r="BA398" s="780"/>
      <c r="BB398" s="780">
        <v>0</v>
      </c>
      <c r="BC398" s="780">
        <v>204</v>
      </c>
      <c r="BD398" s="780">
        <v>0</v>
      </c>
      <c r="BE398" s="780">
        <v>0</v>
      </c>
      <c r="BF398" s="780">
        <v>0</v>
      </c>
      <c r="BG398" s="780">
        <v>0</v>
      </c>
      <c r="BH398" s="780">
        <v>0</v>
      </c>
      <c r="BI398" s="780">
        <v>204</v>
      </c>
      <c r="BJ398" s="780"/>
      <c r="BK398" s="780">
        <v>0</v>
      </c>
      <c r="BL398" s="780"/>
      <c r="BM398" s="780"/>
      <c r="BN398" s="780" t="s">
        <v>308</v>
      </c>
      <c r="BO398" s="780" t="s">
        <v>308</v>
      </c>
      <c r="BP398" s="780" t="s">
        <v>308</v>
      </c>
      <c r="BQ398" s="780" t="s">
        <v>308</v>
      </c>
      <c r="BR398" s="780"/>
      <c r="BS398" s="780" t="s">
        <v>397</v>
      </c>
      <c r="BT398" s="780"/>
      <c r="BU398" s="780" t="s">
        <v>579</v>
      </c>
      <c r="BV398" s="780"/>
      <c r="BW398" s="780"/>
      <c r="BX398" s="780"/>
      <c r="BY398" s="780"/>
      <c r="BZ398" s="780"/>
      <c r="CA398" s="780"/>
      <c r="CB398" s="780"/>
      <c r="CC398" s="780"/>
      <c r="CD398" s="780"/>
      <c r="CE398" s="780"/>
      <c r="CF398" s="780"/>
      <c r="CG398" s="780"/>
      <c r="CH398" s="780"/>
      <c r="CI398" s="780"/>
      <c r="CJ398" s="780"/>
      <c r="CK398" s="773"/>
      <c r="CL398" s="773" t="s">
        <v>397</v>
      </c>
      <c r="CM398" s="773">
        <v>204</v>
      </c>
      <c r="CN398" s="773">
        <v>204</v>
      </c>
      <c r="CO398" s="773" t="s">
        <v>397</v>
      </c>
      <c r="CP398" s="773">
        <v>204</v>
      </c>
      <c r="CQ398" s="773">
        <v>204</v>
      </c>
      <c r="CR398" s="772">
        <v>204</v>
      </c>
      <c r="CS398" s="869"/>
      <c r="CT398" s="782" t="s">
        <v>308</v>
      </c>
      <c r="CU398" s="783"/>
      <c r="CV398" s="776"/>
      <c r="CW398" s="776"/>
      <c r="CX398" s="782">
        <v>46275</v>
      </c>
      <c r="CY398" s="870" t="s">
        <v>848</v>
      </c>
      <c r="CZ398" s="870" t="s">
        <v>308</v>
      </c>
      <c r="DA398" s="871">
        <v>46273</v>
      </c>
      <c r="DB398" s="871" t="s">
        <v>633</v>
      </c>
      <c r="DC398" s="871" t="s">
        <v>634</v>
      </c>
      <c r="DD398" s="871">
        <v>46275</v>
      </c>
      <c r="DE398" s="871" t="s">
        <v>397</v>
      </c>
      <c r="DF398" s="871" t="s">
        <v>397</v>
      </c>
      <c r="DG398" s="871" t="s">
        <v>397</v>
      </c>
      <c r="DH398" s="872">
        <v>0</v>
      </c>
      <c r="DI398" s="776">
        <v>46272</v>
      </c>
      <c r="DJ398" s="776" t="s">
        <v>397</v>
      </c>
      <c r="DK398" s="776">
        <v>46276</v>
      </c>
      <c r="DL398" s="776">
        <v>46325</v>
      </c>
      <c r="DM398" s="776">
        <v>46311</v>
      </c>
      <c r="DN398" s="776">
        <v>46311</v>
      </c>
      <c r="DO398" s="873" t="s">
        <v>308</v>
      </c>
      <c r="DP398" s="774">
        <v>46346</v>
      </c>
      <c r="DQ398" s="774">
        <v>46325</v>
      </c>
      <c r="DR398" s="774">
        <v>46325</v>
      </c>
      <c r="DS398" s="872">
        <v>46346</v>
      </c>
      <c r="DT398" s="752">
        <v>46325</v>
      </c>
      <c r="DU398" s="753">
        <v>-8</v>
      </c>
      <c r="DV398" s="753" t="s">
        <v>308</v>
      </c>
      <c r="DW398" s="754">
        <v>46317</v>
      </c>
      <c r="DX398" s="755">
        <v>46317</v>
      </c>
      <c r="DY398" s="754" t="e">
        <v>#VALUE!</v>
      </c>
      <c r="DZ398" s="754" t="e">
        <v>#VALUE!</v>
      </c>
      <c r="EA398" s="754"/>
      <c r="EB398" s="754"/>
      <c r="HA398" s="756" t="s">
        <v>397</v>
      </c>
      <c r="HB398" s="756" t="s">
        <v>397</v>
      </c>
      <c r="HC398" s="756" t="s">
        <v>397</v>
      </c>
      <c r="HD398" s="756" t="s">
        <v>397</v>
      </c>
      <c r="HE398" s="756" t="s">
        <v>397</v>
      </c>
      <c r="HF398" s="756" t="s">
        <v>397</v>
      </c>
      <c r="HG398" s="756" t="s">
        <v>397</v>
      </c>
      <c r="HH398" s="756" t="s">
        <v>397</v>
      </c>
      <c r="HI398" s="756" t="s">
        <v>397</v>
      </c>
      <c r="HJ398" s="756" t="s">
        <v>397</v>
      </c>
      <c r="HK398"/>
      <c r="HL398"/>
      <c r="HM398"/>
      <c r="HN398" s="756" t="str">
        <f t="shared" si="11"/>
        <v>AUTO PRINT</v>
      </c>
      <c r="HO398"/>
      <c r="HP398" s="757" t="s">
        <v>572</v>
      </c>
      <c r="HQ398" s="757" t="s">
        <v>572</v>
      </c>
      <c r="HR398" s="757" t="s">
        <v>572</v>
      </c>
      <c r="HS398"/>
      <c r="HW398" s="758"/>
      <c r="HX398"/>
      <c r="HY398" s="759" t="s">
        <v>572</v>
      </c>
      <c r="HZ398" s="759" t="s">
        <v>572</v>
      </c>
      <c r="IA398" s="759" t="s">
        <v>572</v>
      </c>
      <c r="IC398" s="760" t="s">
        <v>572</v>
      </c>
      <c r="ID398" s="760" t="s">
        <v>572</v>
      </c>
      <c r="IE398" s="760" t="s">
        <v>572</v>
      </c>
      <c r="IF398" s="761" t="s">
        <v>572</v>
      </c>
      <c r="IG398" s="619" t="str">
        <f t="shared" si="12"/>
        <v>IN HOUSE (MANUAL)</v>
      </c>
      <c r="II398" s="761" t="s">
        <v>572</v>
      </c>
      <c r="IK398" s="761" t="str">
        <f>IFERROR(VLOOKUP($M398,#REF!,13,0),"IN HOUSE (MANUAL)")</f>
        <v>IN HOUSE (MANUAL)</v>
      </c>
      <c r="IM398" s="760" t="s">
        <v>572</v>
      </c>
      <c r="IN398" s="760" t="s">
        <v>572</v>
      </c>
      <c r="IO398" s="760" t="s">
        <v>572</v>
      </c>
      <c r="IQ398" s="760" t="s">
        <v>572</v>
      </c>
      <c r="IR398" s="760" t="s">
        <v>572</v>
      </c>
      <c r="IT398" s="760" t="s">
        <v>572</v>
      </c>
      <c r="IV398" s="760" t="s">
        <v>572</v>
      </c>
      <c r="IW398" s="760" t="s">
        <v>572</v>
      </c>
      <c r="IY398" s="760" t="s">
        <v>572</v>
      </c>
      <c r="IZ398" s="760" t="s">
        <v>572</v>
      </c>
      <c r="JB398" s="760" t="s">
        <v>922</v>
      </c>
      <c r="JC398" s="760">
        <v>204</v>
      </c>
      <c r="JE398" s="760" t="s">
        <v>572</v>
      </c>
      <c r="JF398" s="760" t="s">
        <v>572</v>
      </c>
    </row>
    <row r="399" spans="1:266" ht="17.25" customHeight="1" x14ac:dyDescent="0.35">
      <c r="A399" s="618" t="s">
        <v>1267</v>
      </c>
      <c r="B399" s="730">
        <v>152</v>
      </c>
      <c r="C399" s="730" t="s">
        <v>1181</v>
      </c>
      <c r="D399" s="730" t="s">
        <v>1181</v>
      </c>
      <c r="E399" s="730">
        <v>6</v>
      </c>
      <c r="F399" s="731" t="s">
        <v>574</v>
      </c>
      <c r="G399" s="732">
        <v>1</v>
      </c>
      <c r="H399" s="826">
        <v>46233</v>
      </c>
      <c r="I399" s="730">
        <v>43</v>
      </c>
      <c r="J399" s="730" t="s">
        <v>308</v>
      </c>
      <c r="K399" s="730">
        <v>44</v>
      </c>
      <c r="L399" s="730" t="s">
        <v>1266</v>
      </c>
      <c r="M399" s="868" t="s">
        <v>1267</v>
      </c>
      <c r="N399" s="868">
        <v>0</v>
      </c>
      <c r="O399" s="868" t="s">
        <v>390</v>
      </c>
      <c r="P399" s="868">
        <v>0</v>
      </c>
      <c r="Q399" s="868" t="s">
        <v>390</v>
      </c>
      <c r="R399" s="868" t="s">
        <v>170</v>
      </c>
      <c r="S399" s="868"/>
      <c r="T399" s="868" t="s">
        <v>769</v>
      </c>
      <c r="U399" s="868">
        <v>411</v>
      </c>
      <c r="V399" s="868" t="s">
        <v>308</v>
      </c>
      <c r="W399" s="868"/>
      <c r="X399" s="868"/>
      <c r="Y399" s="868"/>
      <c r="Z399" s="885"/>
      <c r="AA399" s="868" t="s">
        <v>157</v>
      </c>
      <c r="AB399" s="868" t="s">
        <v>1218</v>
      </c>
      <c r="AC399" s="868" t="s">
        <v>751</v>
      </c>
      <c r="AD399" s="868">
        <v>156</v>
      </c>
      <c r="AE399" s="864">
        <v>156</v>
      </c>
      <c r="AF399" s="776">
        <v>46275</v>
      </c>
      <c r="AG399" s="777"/>
      <c r="AH399" s="777"/>
      <c r="AI399" s="777" t="s">
        <v>613</v>
      </c>
      <c r="AJ399" s="778">
        <v>56</v>
      </c>
      <c r="AK399" s="779"/>
      <c r="AL399" s="778"/>
      <c r="AM399" s="780">
        <v>156</v>
      </c>
      <c r="AN399" s="780"/>
      <c r="AO399" s="780"/>
      <c r="AP399" s="780"/>
      <c r="AQ399" s="780"/>
      <c r="AR399" s="780"/>
      <c r="AS399" s="780"/>
      <c r="AT399" s="780"/>
      <c r="AU399" s="780"/>
      <c r="AV399" s="780"/>
      <c r="AW399" s="780"/>
      <c r="AX399" s="780"/>
      <c r="AY399" s="780"/>
      <c r="AZ399" s="780"/>
      <c r="BA399" s="780"/>
      <c r="BB399" s="780">
        <v>0</v>
      </c>
      <c r="BC399" s="780">
        <v>156</v>
      </c>
      <c r="BD399" s="780">
        <v>0</v>
      </c>
      <c r="BE399" s="780">
        <v>0</v>
      </c>
      <c r="BF399" s="780">
        <v>0</v>
      </c>
      <c r="BG399" s="780">
        <v>0</v>
      </c>
      <c r="BH399" s="780">
        <v>0</v>
      </c>
      <c r="BI399" s="780">
        <v>156</v>
      </c>
      <c r="BJ399" s="780"/>
      <c r="BK399" s="780">
        <v>0</v>
      </c>
      <c r="BL399" s="780"/>
      <c r="BM399" s="780"/>
      <c r="BN399" s="780" t="s">
        <v>308</v>
      </c>
      <c r="BO399" s="780" t="s">
        <v>308</v>
      </c>
      <c r="BP399" s="780" t="s">
        <v>308</v>
      </c>
      <c r="BQ399" s="780" t="s">
        <v>308</v>
      </c>
      <c r="BR399" s="780"/>
      <c r="BS399" s="780" t="s">
        <v>397</v>
      </c>
      <c r="BT399" s="780"/>
      <c r="BU399" s="780" t="s">
        <v>579</v>
      </c>
      <c r="BV399" s="780"/>
      <c r="BW399" s="780"/>
      <c r="BX399" s="780"/>
      <c r="BY399" s="780"/>
      <c r="BZ399" s="780"/>
      <c r="CA399" s="780"/>
      <c r="CB399" s="780"/>
      <c r="CC399" s="780"/>
      <c r="CD399" s="780"/>
      <c r="CE399" s="780"/>
      <c r="CF399" s="780"/>
      <c r="CG399" s="780"/>
      <c r="CH399" s="780"/>
      <c r="CI399" s="780"/>
      <c r="CJ399" s="780"/>
      <c r="CK399" s="773"/>
      <c r="CL399" s="773" t="s">
        <v>397</v>
      </c>
      <c r="CM399" s="773">
        <v>156</v>
      </c>
      <c r="CN399" s="773">
        <v>156</v>
      </c>
      <c r="CO399" s="773" t="s">
        <v>397</v>
      </c>
      <c r="CP399" s="773">
        <v>156</v>
      </c>
      <c r="CQ399" s="773">
        <v>156</v>
      </c>
      <c r="CR399" s="772">
        <v>156</v>
      </c>
      <c r="CS399" s="869"/>
      <c r="CT399" s="782" t="s">
        <v>308</v>
      </c>
      <c r="CU399" s="783"/>
      <c r="CV399" s="776"/>
      <c r="CW399" s="776"/>
      <c r="CX399" s="782">
        <v>46275</v>
      </c>
      <c r="CY399" s="870" t="s">
        <v>848</v>
      </c>
      <c r="CZ399" s="870" t="s">
        <v>308</v>
      </c>
      <c r="DA399" s="871">
        <v>46273</v>
      </c>
      <c r="DB399" s="871" t="s">
        <v>633</v>
      </c>
      <c r="DC399" s="871" t="s">
        <v>634</v>
      </c>
      <c r="DD399" s="871">
        <v>46275</v>
      </c>
      <c r="DE399" s="871" t="s">
        <v>397</v>
      </c>
      <c r="DF399" s="871" t="s">
        <v>397</v>
      </c>
      <c r="DG399" s="871" t="s">
        <v>397</v>
      </c>
      <c r="DH399" s="872">
        <v>0</v>
      </c>
      <c r="DI399" s="776">
        <v>46272</v>
      </c>
      <c r="DJ399" s="776" t="s">
        <v>397</v>
      </c>
      <c r="DK399" s="776">
        <v>46276</v>
      </c>
      <c r="DL399" s="776">
        <v>46325</v>
      </c>
      <c r="DM399" s="776">
        <v>46311</v>
      </c>
      <c r="DN399" s="776">
        <v>46311</v>
      </c>
      <c r="DO399" s="873" t="s">
        <v>308</v>
      </c>
      <c r="DP399" s="774">
        <v>46346</v>
      </c>
      <c r="DQ399" s="774">
        <v>46325</v>
      </c>
      <c r="DR399" s="774">
        <v>46325</v>
      </c>
      <c r="DS399" s="872">
        <v>46346</v>
      </c>
      <c r="DT399" s="752">
        <v>46325</v>
      </c>
      <c r="DU399" s="753">
        <v>-7</v>
      </c>
      <c r="DV399" s="753" t="s">
        <v>308</v>
      </c>
      <c r="DW399" s="754">
        <v>46317</v>
      </c>
      <c r="DX399" s="755">
        <v>46318</v>
      </c>
      <c r="DY399" s="754" t="e">
        <v>#VALUE!</v>
      </c>
      <c r="DZ399" s="754" t="e">
        <v>#VALUE!</v>
      </c>
      <c r="EA399" s="754"/>
      <c r="EB399" s="754"/>
      <c r="HA399" s="756" t="s">
        <v>397</v>
      </c>
      <c r="HB399" s="756" t="s">
        <v>397</v>
      </c>
      <c r="HC399" s="756" t="s">
        <v>397</v>
      </c>
      <c r="HD399" s="756" t="s">
        <v>397</v>
      </c>
      <c r="HE399" s="756" t="s">
        <v>397</v>
      </c>
      <c r="HF399" s="756" t="s">
        <v>397</v>
      </c>
      <c r="HG399" s="756" t="s">
        <v>397</v>
      </c>
      <c r="HH399" s="756" t="s">
        <v>397</v>
      </c>
      <c r="HI399" s="756" t="s">
        <v>397</v>
      </c>
      <c r="HJ399" s="756" t="s">
        <v>397</v>
      </c>
      <c r="HK399"/>
      <c r="HL399"/>
      <c r="HM399"/>
      <c r="HN399" s="756" t="str">
        <f t="shared" si="11"/>
        <v>AUTO PRINT</v>
      </c>
      <c r="HO399"/>
      <c r="HP399" s="757" t="s">
        <v>572</v>
      </c>
      <c r="HQ399" s="757" t="s">
        <v>572</v>
      </c>
      <c r="HR399" s="757" t="s">
        <v>572</v>
      </c>
      <c r="HS399"/>
      <c r="HW399" s="758"/>
      <c r="HX399"/>
      <c r="HY399" s="759" t="s">
        <v>572</v>
      </c>
      <c r="HZ399" s="759" t="s">
        <v>572</v>
      </c>
      <c r="IA399" s="759" t="s">
        <v>572</v>
      </c>
      <c r="IC399" s="760" t="s">
        <v>572</v>
      </c>
      <c r="ID399" s="760" t="s">
        <v>572</v>
      </c>
      <c r="IE399" s="760" t="s">
        <v>572</v>
      </c>
      <c r="IF399" s="761" t="s">
        <v>572</v>
      </c>
      <c r="IG399" s="619" t="str">
        <f t="shared" si="12"/>
        <v>IN HOUSE (MANUAL)</v>
      </c>
      <c r="II399" s="761" t="s">
        <v>572</v>
      </c>
      <c r="IK399" s="761" t="str">
        <f>IFERROR(VLOOKUP($M399,#REF!,13,0),"IN HOUSE (MANUAL)")</f>
        <v>IN HOUSE (MANUAL)</v>
      </c>
      <c r="IM399" s="760" t="s">
        <v>572</v>
      </c>
      <c r="IN399" s="760" t="s">
        <v>572</v>
      </c>
      <c r="IO399" s="760" t="s">
        <v>572</v>
      </c>
      <c r="IQ399" s="760" t="s">
        <v>572</v>
      </c>
      <c r="IR399" s="760" t="s">
        <v>572</v>
      </c>
      <c r="IT399" s="760" t="s">
        <v>572</v>
      </c>
      <c r="IV399" s="760" t="s">
        <v>572</v>
      </c>
      <c r="IW399" s="760" t="s">
        <v>572</v>
      </c>
      <c r="IY399" s="760" t="s">
        <v>572</v>
      </c>
      <c r="IZ399" s="760" t="s">
        <v>572</v>
      </c>
      <c r="JB399" s="760" t="s">
        <v>922</v>
      </c>
      <c r="JC399" s="760">
        <v>156</v>
      </c>
      <c r="JE399" s="760" t="s">
        <v>572</v>
      </c>
      <c r="JF399" s="760" t="s">
        <v>572</v>
      </c>
    </row>
    <row r="400" spans="1:266" ht="17.25" customHeight="1" x14ac:dyDescent="0.35">
      <c r="A400" s="618" t="s">
        <v>1268</v>
      </c>
      <c r="B400" s="730">
        <v>153</v>
      </c>
      <c r="C400" s="730" t="s">
        <v>1181</v>
      </c>
      <c r="D400" s="730" t="s">
        <v>1181</v>
      </c>
      <c r="E400" s="730">
        <v>6</v>
      </c>
      <c r="F400" s="731" t="s">
        <v>574</v>
      </c>
      <c r="G400" s="732">
        <v>1</v>
      </c>
      <c r="H400" s="826">
        <v>46233</v>
      </c>
      <c r="I400" s="730">
        <v>43</v>
      </c>
      <c r="J400" s="730" t="s">
        <v>308</v>
      </c>
      <c r="K400" s="730">
        <v>44</v>
      </c>
      <c r="L400" s="730" t="s">
        <v>1177</v>
      </c>
      <c r="M400" s="868" t="s">
        <v>1268</v>
      </c>
      <c r="N400" s="868">
        <v>0</v>
      </c>
      <c r="O400" s="868" t="s">
        <v>390</v>
      </c>
      <c r="P400" s="868">
        <v>0</v>
      </c>
      <c r="Q400" s="868" t="s">
        <v>390</v>
      </c>
      <c r="R400" s="868" t="s">
        <v>170</v>
      </c>
      <c r="S400" s="868"/>
      <c r="T400" s="868" t="s">
        <v>775</v>
      </c>
      <c r="U400" s="868">
        <v>411</v>
      </c>
      <c r="V400" s="868" t="s">
        <v>308</v>
      </c>
      <c r="W400" s="868"/>
      <c r="X400" s="868"/>
      <c r="Y400" s="868"/>
      <c r="Z400" s="885"/>
      <c r="AA400" s="868" t="s">
        <v>157</v>
      </c>
      <c r="AB400" s="868" t="s">
        <v>1218</v>
      </c>
      <c r="AC400" s="868" t="s">
        <v>751</v>
      </c>
      <c r="AD400" s="868">
        <v>252</v>
      </c>
      <c r="AE400" s="864">
        <v>252</v>
      </c>
      <c r="AF400" s="776">
        <v>46275</v>
      </c>
      <c r="AG400" s="777"/>
      <c r="AH400" s="777"/>
      <c r="AI400" s="777" t="s">
        <v>613</v>
      </c>
      <c r="AJ400" s="778">
        <v>57</v>
      </c>
      <c r="AK400" s="779"/>
      <c r="AL400" s="778"/>
      <c r="AM400" s="780">
        <v>252</v>
      </c>
      <c r="AN400" s="780"/>
      <c r="AO400" s="780"/>
      <c r="AP400" s="780"/>
      <c r="AQ400" s="780"/>
      <c r="AR400" s="780"/>
      <c r="AS400" s="780"/>
      <c r="AT400" s="780"/>
      <c r="AU400" s="780"/>
      <c r="AV400" s="780"/>
      <c r="AW400" s="780"/>
      <c r="AX400" s="780"/>
      <c r="AY400" s="780"/>
      <c r="AZ400" s="780"/>
      <c r="BA400" s="780"/>
      <c r="BB400" s="780">
        <v>0</v>
      </c>
      <c r="BC400" s="780">
        <v>252</v>
      </c>
      <c r="BD400" s="780">
        <v>0</v>
      </c>
      <c r="BE400" s="780">
        <v>0</v>
      </c>
      <c r="BF400" s="780">
        <v>0</v>
      </c>
      <c r="BG400" s="780">
        <v>0</v>
      </c>
      <c r="BH400" s="780">
        <v>0</v>
      </c>
      <c r="BI400" s="780">
        <v>252</v>
      </c>
      <c r="BJ400" s="780"/>
      <c r="BK400" s="780">
        <v>0</v>
      </c>
      <c r="BL400" s="780"/>
      <c r="BM400" s="780"/>
      <c r="BN400" s="780" t="s">
        <v>308</v>
      </c>
      <c r="BO400" s="780" t="s">
        <v>308</v>
      </c>
      <c r="BP400" s="780" t="s">
        <v>308</v>
      </c>
      <c r="BQ400" s="780" t="s">
        <v>308</v>
      </c>
      <c r="BR400" s="780"/>
      <c r="BS400" s="780" t="s">
        <v>397</v>
      </c>
      <c r="BT400" s="780"/>
      <c r="BU400" s="780" t="s">
        <v>579</v>
      </c>
      <c r="BV400" s="780"/>
      <c r="BW400" s="780"/>
      <c r="BX400" s="780"/>
      <c r="BY400" s="780"/>
      <c r="BZ400" s="780"/>
      <c r="CA400" s="780"/>
      <c r="CB400" s="780"/>
      <c r="CC400" s="780"/>
      <c r="CD400" s="780"/>
      <c r="CE400" s="780"/>
      <c r="CF400" s="780"/>
      <c r="CG400" s="780"/>
      <c r="CH400" s="780"/>
      <c r="CI400" s="780"/>
      <c r="CJ400" s="780"/>
      <c r="CK400" s="773"/>
      <c r="CL400" s="773" t="s">
        <v>397</v>
      </c>
      <c r="CM400" s="773">
        <v>252</v>
      </c>
      <c r="CN400" s="773">
        <v>252</v>
      </c>
      <c r="CO400" s="773" t="s">
        <v>397</v>
      </c>
      <c r="CP400" s="773">
        <v>252</v>
      </c>
      <c r="CQ400" s="773">
        <v>252</v>
      </c>
      <c r="CR400" s="772">
        <v>252</v>
      </c>
      <c r="CS400" s="869"/>
      <c r="CT400" s="782" t="s">
        <v>308</v>
      </c>
      <c r="CU400" s="783"/>
      <c r="CV400" s="776"/>
      <c r="CW400" s="776"/>
      <c r="CX400" s="782">
        <v>46275</v>
      </c>
      <c r="CY400" s="870" t="s">
        <v>848</v>
      </c>
      <c r="CZ400" s="870" t="s">
        <v>308</v>
      </c>
      <c r="DA400" s="871">
        <v>46273</v>
      </c>
      <c r="DB400" s="871" t="s">
        <v>633</v>
      </c>
      <c r="DC400" s="871" t="s">
        <v>634</v>
      </c>
      <c r="DD400" s="871">
        <v>46275</v>
      </c>
      <c r="DE400" s="871" t="s">
        <v>397</v>
      </c>
      <c r="DF400" s="871" t="s">
        <v>397</v>
      </c>
      <c r="DG400" s="871" t="s">
        <v>397</v>
      </c>
      <c r="DH400" s="872">
        <v>0</v>
      </c>
      <c r="DI400" s="776">
        <v>46272</v>
      </c>
      <c r="DJ400" s="776" t="s">
        <v>397</v>
      </c>
      <c r="DK400" s="776">
        <v>46276</v>
      </c>
      <c r="DL400" s="776">
        <v>46325</v>
      </c>
      <c r="DM400" s="776">
        <v>46311</v>
      </c>
      <c r="DN400" s="776">
        <v>46311</v>
      </c>
      <c r="DO400" s="873" t="s">
        <v>308</v>
      </c>
      <c r="DP400" s="774">
        <v>46346</v>
      </c>
      <c r="DQ400" s="774">
        <v>46325</v>
      </c>
      <c r="DR400" s="774">
        <v>46325</v>
      </c>
      <c r="DS400" s="872">
        <v>46346</v>
      </c>
      <c r="DT400" s="752">
        <v>46325</v>
      </c>
      <c r="DU400" s="753">
        <v>-7</v>
      </c>
      <c r="DV400" s="753" t="s">
        <v>308</v>
      </c>
      <c r="DW400" s="754">
        <v>46318</v>
      </c>
      <c r="DX400" s="755">
        <v>46318</v>
      </c>
      <c r="DY400" s="754" t="e">
        <v>#VALUE!</v>
      </c>
      <c r="DZ400" s="754" t="e">
        <v>#VALUE!</v>
      </c>
      <c r="EA400" s="754"/>
      <c r="EB400" s="754"/>
      <c r="HA400" s="756" t="s">
        <v>397</v>
      </c>
      <c r="HB400" s="756" t="s">
        <v>397</v>
      </c>
      <c r="HC400" s="756" t="s">
        <v>397</v>
      </c>
      <c r="HD400" s="756" t="s">
        <v>397</v>
      </c>
      <c r="HE400" s="756" t="s">
        <v>397</v>
      </c>
      <c r="HF400" s="756" t="s">
        <v>397</v>
      </c>
      <c r="HG400" s="756" t="s">
        <v>397</v>
      </c>
      <c r="HH400" s="756" t="s">
        <v>397</v>
      </c>
      <c r="HI400" s="756" t="s">
        <v>397</v>
      </c>
      <c r="HJ400" s="756" t="s">
        <v>397</v>
      </c>
      <c r="HK400"/>
      <c r="HL400"/>
      <c r="HM400"/>
      <c r="HN400" s="756" t="str">
        <f t="shared" si="11"/>
        <v>AUTO PRINT</v>
      </c>
      <c r="HO400"/>
      <c r="HP400" s="757" t="s">
        <v>572</v>
      </c>
      <c r="HQ400" s="757" t="s">
        <v>572</v>
      </c>
      <c r="HR400" s="757" t="s">
        <v>572</v>
      </c>
      <c r="HS400"/>
      <c r="HW400" s="758"/>
      <c r="HX400"/>
      <c r="HY400" s="759" t="s">
        <v>572</v>
      </c>
      <c r="HZ400" s="759" t="s">
        <v>572</v>
      </c>
      <c r="IA400" s="759" t="s">
        <v>572</v>
      </c>
      <c r="IC400" s="760" t="s">
        <v>572</v>
      </c>
      <c r="ID400" s="760" t="s">
        <v>572</v>
      </c>
      <c r="IE400" s="760" t="s">
        <v>572</v>
      </c>
      <c r="IF400" s="761" t="s">
        <v>572</v>
      </c>
      <c r="IG400" s="619" t="str">
        <f t="shared" si="12"/>
        <v>IN HOUSE (MANUAL)</v>
      </c>
      <c r="II400" s="761" t="s">
        <v>572</v>
      </c>
      <c r="IK400" s="761" t="str">
        <f>IFERROR(VLOOKUP($M400,#REF!,13,0),"IN HOUSE (MANUAL)")</f>
        <v>IN HOUSE (MANUAL)</v>
      </c>
      <c r="IM400" s="760" t="s">
        <v>572</v>
      </c>
      <c r="IN400" s="760" t="s">
        <v>572</v>
      </c>
      <c r="IO400" s="760" t="s">
        <v>572</v>
      </c>
      <c r="IQ400" s="760" t="s">
        <v>572</v>
      </c>
      <c r="IR400" s="760" t="s">
        <v>572</v>
      </c>
      <c r="IT400" s="760" t="s">
        <v>572</v>
      </c>
      <c r="IV400" s="760" t="s">
        <v>572</v>
      </c>
      <c r="IW400" s="760" t="s">
        <v>572</v>
      </c>
      <c r="IY400" s="760" t="s">
        <v>572</v>
      </c>
      <c r="IZ400" s="760" t="s">
        <v>572</v>
      </c>
      <c r="JB400" s="760" t="s">
        <v>922</v>
      </c>
      <c r="JC400" s="760">
        <v>252</v>
      </c>
      <c r="JE400" s="760" t="s">
        <v>572</v>
      </c>
      <c r="JF400" s="760" t="s">
        <v>572</v>
      </c>
    </row>
    <row r="401" spans="1:266" ht="17.25" customHeight="1" x14ac:dyDescent="0.35">
      <c r="A401" s="618" t="s">
        <v>1269</v>
      </c>
      <c r="B401" s="730">
        <v>154</v>
      </c>
      <c r="C401" s="730" t="s">
        <v>1181</v>
      </c>
      <c r="D401" s="730" t="s">
        <v>1181</v>
      </c>
      <c r="E401" s="730">
        <v>6</v>
      </c>
      <c r="F401" s="731" t="s">
        <v>574</v>
      </c>
      <c r="G401" s="732">
        <v>1</v>
      </c>
      <c r="H401" s="826">
        <v>46233</v>
      </c>
      <c r="I401" s="730">
        <v>44</v>
      </c>
      <c r="J401" s="730" t="s">
        <v>308</v>
      </c>
      <c r="K401" s="730">
        <v>44</v>
      </c>
      <c r="L401" s="730" t="s">
        <v>1270</v>
      </c>
      <c r="M401" s="868" t="s">
        <v>1269</v>
      </c>
      <c r="N401" s="868">
        <v>0</v>
      </c>
      <c r="O401" s="868" t="s">
        <v>390</v>
      </c>
      <c r="P401" s="868">
        <v>0</v>
      </c>
      <c r="Q401" s="868" t="s">
        <v>390</v>
      </c>
      <c r="R401" s="868" t="s">
        <v>170</v>
      </c>
      <c r="S401" s="868"/>
      <c r="T401" s="868" t="s">
        <v>807</v>
      </c>
      <c r="U401" s="868">
        <v>411</v>
      </c>
      <c r="V401" s="868" t="s">
        <v>308</v>
      </c>
      <c r="W401" s="868"/>
      <c r="X401" s="868"/>
      <c r="Y401" s="868"/>
      <c r="Z401" s="885"/>
      <c r="AA401" s="868" t="s">
        <v>157</v>
      </c>
      <c r="AB401" s="868" t="s">
        <v>1218</v>
      </c>
      <c r="AC401" s="868" t="s">
        <v>971</v>
      </c>
      <c r="AD401" s="868">
        <v>1260</v>
      </c>
      <c r="AE401" s="864">
        <v>1260</v>
      </c>
      <c r="AF401" s="776">
        <v>46275</v>
      </c>
      <c r="AG401" s="777"/>
      <c r="AH401" s="777"/>
      <c r="AI401" s="777" t="s">
        <v>694</v>
      </c>
      <c r="AJ401" s="778">
        <v>58</v>
      </c>
      <c r="AK401" s="779"/>
      <c r="AL401" s="778"/>
      <c r="AM401" s="780">
        <v>1260</v>
      </c>
      <c r="AN401" s="780"/>
      <c r="AO401" s="780"/>
      <c r="AP401" s="780"/>
      <c r="AQ401" s="780"/>
      <c r="AR401" s="780"/>
      <c r="AS401" s="780"/>
      <c r="AT401" s="780"/>
      <c r="AU401" s="780"/>
      <c r="AV401" s="780"/>
      <c r="AW401" s="780"/>
      <c r="AX401" s="780"/>
      <c r="AY401" s="780"/>
      <c r="AZ401" s="780"/>
      <c r="BA401" s="780"/>
      <c r="BB401" s="780">
        <v>0</v>
      </c>
      <c r="BC401" s="780">
        <v>1260</v>
      </c>
      <c r="BD401" s="780">
        <v>0</v>
      </c>
      <c r="BE401" s="780">
        <v>0</v>
      </c>
      <c r="BF401" s="780">
        <v>0</v>
      </c>
      <c r="BG401" s="780">
        <v>0</v>
      </c>
      <c r="BH401" s="780">
        <v>0</v>
      </c>
      <c r="BI401" s="780">
        <v>1260</v>
      </c>
      <c r="BJ401" s="780"/>
      <c r="BK401" s="780">
        <v>0</v>
      </c>
      <c r="BL401" s="780"/>
      <c r="BM401" s="780"/>
      <c r="BN401" s="780" t="s">
        <v>308</v>
      </c>
      <c r="BO401" s="780" t="s">
        <v>308</v>
      </c>
      <c r="BP401" s="780" t="s">
        <v>308</v>
      </c>
      <c r="BQ401" s="780" t="s">
        <v>308</v>
      </c>
      <c r="BR401" s="780"/>
      <c r="BS401" s="780" t="s">
        <v>397</v>
      </c>
      <c r="BT401" s="780"/>
      <c r="BU401" s="780" t="s">
        <v>579</v>
      </c>
      <c r="BV401" s="780"/>
      <c r="BW401" s="780"/>
      <c r="BX401" s="780"/>
      <c r="BY401" s="780"/>
      <c r="BZ401" s="780"/>
      <c r="CA401" s="780"/>
      <c r="CB401" s="780"/>
      <c r="CC401" s="780"/>
      <c r="CD401" s="780"/>
      <c r="CE401" s="780"/>
      <c r="CF401" s="780"/>
      <c r="CG401" s="780"/>
      <c r="CH401" s="780"/>
      <c r="CI401" s="780"/>
      <c r="CJ401" s="780"/>
      <c r="CK401" s="773"/>
      <c r="CL401" s="773" t="s">
        <v>397</v>
      </c>
      <c r="CM401" s="773">
        <v>1260</v>
      </c>
      <c r="CN401" s="773">
        <v>1260</v>
      </c>
      <c r="CO401" s="773" t="s">
        <v>397</v>
      </c>
      <c r="CP401" s="773">
        <v>1260</v>
      </c>
      <c r="CQ401" s="773">
        <v>1260</v>
      </c>
      <c r="CR401" s="772">
        <v>1260</v>
      </c>
      <c r="CS401" s="869"/>
      <c r="CT401" s="782" t="s">
        <v>308</v>
      </c>
      <c r="CU401" s="783"/>
      <c r="CV401" s="776"/>
      <c r="CW401" s="776"/>
      <c r="CX401" s="782">
        <v>46275</v>
      </c>
      <c r="CY401" s="870" t="s">
        <v>848</v>
      </c>
      <c r="CZ401" s="870" t="s">
        <v>308</v>
      </c>
      <c r="DA401" s="871">
        <v>46273</v>
      </c>
      <c r="DB401" s="871" t="s">
        <v>633</v>
      </c>
      <c r="DC401" s="871" t="s">
        <v>634</v>
      </c>
      <c r="DD401" s="871">
        <v>46275</v>
      </c>
      <c r="DE401" s="871" t="s">
        <v>397</v>
      </c>
      <c r="DF401" s="871" t="s">
        <v>397</v>
      </c>
      <c r="DG401" s="871" t="s">
        <v>397</v>
      </c>
      <c r="DH401" s="872">
        <v>0</v>
      </c>
      <c r="DI401" s="776">
        <v>46272</v>
      </c>
      <c r="DJ401" s="776" t="s">
        <v>397</v>
      </c>
      <c r="DK401" s="776">
        <v>46276</v>
      </c>
      <c r="DL401" s="776">
        <v>46318</v>
      </c>
      <c r="DM401" s="776">
        <v>46311</v>
      </c>
      <c r="DN401" s="776">
        <v>46311</v>
      </c>
      <c r="DO401" s="873" t="s">
        <v>308</v>
      </c>
      <c r="DP401" s="774">
        <v>46332</v>
      </c>
      <c r="DQ401" s="774">
        <v>46325</v>
      </c>
      <c r="DR401" s="774">
        <v>46332</v>
      </c>
      <c r="DS401" s="872">
        <v>46332</v>
      </c>
      <c r="DT401" s="752">
        <v>46325</v>
      </c>
      <c r="DU401" s="753">
        <v>-4</v>
      </c>
      <c r="DV401" s="753" t="s">
        <v>308</v>
      </c>
      <c r="DW401" s="754">
        <v>46318</v>
      </c>
      <c r="DX401" s="755">
        <v>46321</v>
      </c>
      <c r="DY401" s="754" t="e">
        <v>#VALUE!</v>
      </c>
      <c r="DZ401" s="754" t="e">
        <v>#VALUE!</v>
      </c>
      <c r="EA401" s="754"/>
      <c r="EB401" s="754"/>
      <c r="HA401" s="756" t="s">
        <v>397</v>
      </c>
      <c r="HB401" s="756" t="s">
        <v>397</v>
      </c>
      <c r="HC401" s="756" t="s">
        <v>397</v>
      </c>
      <c r="HD401" s="756" t="s">
        <v>397</v>
      </c>
      <c r="HE401" s="756" t="s">
        <v>397</v>
      </c>
      <c r="HF401" s="756" t="s">
        <v>397</v>
      </c>
      <c r="HG401" s="756" t="s">
        <v>397</v>
      </c>
      <c r="HH401" s="756" t="s">
        <v>397</v>
      </c>
      <c r="HI401" s="756" t="s">
        <v>397</v>
      </c>
      <c r="HJ401" s="756" t="s">
        <v>397</v>
      </c>
      <c r="HK401"/>
      <c r="HL401"/>
      <c r="HM401"/>
      <c r="HN401" s="756" t="str">
        <f t="shared" si="11"/>
        <v>AUTO PRINT</v>
      </c>
      <c r="HO401"/>
      <c r="HP401" s="757" t="s">
        <v>572</v>
      </c>
      <c r="HQ401" s="757" t="s">
        <v>572</v>
      </c>
      <c r="HR401" s="757" t="s">
        <v>572</v>
      </c>
      <c r="HS401"/>
      <c r="HW401" s="758"/>
      <c r="HX401"/>
      <c r="HY401" s="759" t="s">
        <v>572</v>
      </c>
      <c r="HZ401" s="759" t="s">
        <v>572</v>
      </c>
      <c r="IA401" s="759" t="s">
        <v>572</v>
      </c>
      <c r="IC401" s="760" t="s">
        <v>572</v>
      </c>
      <c r="ID401" s="760" t="s">
        <v>572</v>
      </c>
      <c r="IE401" s="760" t="s">
        <v>572</v>
      </c>
      <c r="IF401" s="761" t="s">
        <v>572</v>
      </c>
      <c r="IG401" s="619" t="str">
        <f t="shared" si="12"/>
        <v>IN HOUSE (MANUAL)</v>
      </c>
      <c r="II401" s="761" t="s">
        <v>572</v>
      </c>
      <c r="IK401" s="761" t="str">
        <f>IFERROR(VLOOKUP($M401,#REF!,13,0),"IN HOUSE (MANUAL)")</f>
        <v>IN HOUSE (MANUAL)</v>
      </c>
      <c r="IM401" s="760" t="s">
        <v>572</v>
      </c>
      <c r="IN401" s="760" t="s">
        <v>572</v>
      </c>
      <c r="IO401" s="760" t="s">
        <v>572</v>
      </c>
      <c r="IQ401" s="760" t="s">
        <v>572</v>
      </c>
      <c r="IR401" s="760" t="s">
        <v>572</v>
      </c>
      <c r="IT401" s="760" t="s">
        <v>572</v>
      </c>
      <c r="IV401" s="760" t="s">
        <v>572</v>
      </c>
      <c r="IW401" s="760" t="s">
        <v>572</v>
      </c>
      <c r="IY401" s="760" t="s">
        <v>572</v>
      </c>
      <c r="IZ401" s="760" t="s">
        <v>572</v>
      </c>
      <c r="JB401" s="760" t="s">
        <v>922</v>
      </c>
      <c r="JC401" s="760">
        <v>1260</v>
      </c>
      <c r="JE401" s="760" t="s">
        <v>572</v>
      </c>
      <c r="JF401" s="760" t="s">
        <v>572</v>
      </c>
    </row>
    <row r="402" spans="1:266" ht="17.25" hidden="1" customHeight="1" outlineLevel="1" x14ac:dyDescent="0.35">
      <c r="A402" s="618" t="s">
        <v>308</v>
      </c>
      <c r="B402" s="730">
        <v>155</v>
      </c>
      <c r="C402" s="730" t="s">
        <v>741</v>
      </c>
      <c r="D402" s="730" t="s">
        <v>741</v>
      </c>
      <c r="E402" s="730">
        <v>6</v>
      </c>
      <c r="F402" s="731"/>
      <c r="G402" s="821"/>
      <c r="H402" s="733"/>
      <c r="I402" s="730" t="s">
        <v>308</v>
      </c>
      <c r="J402" s="730" t="s">
        <v>308</v>
      </c>
      <c r="K402" s="730">
        <v>0</v>
      </c>
      <c r="L402" s="730" t="s">
        <v>308</v>
      </c>
      <c r="M402" s="772"/>
      <c r="N402" s="772">
        <v>0</v>
      </c>
      <c r="O402" s="772" t="s">
        <v>742</v>
      </c>
      <c r="P402" s="772" t="b">
        <v>1</v>
      </c>
      <c r="Q402" s="772" t="e">
        <v>#VALUE!</v>
      </c>
      <c r="R402" s="772"/>
      <c r="S402" s="772"/>
      <c r="T402" s="772"/>
      <c r="U402" s="772"/>
      <c r="V402" s="772"/>
      <c r="W402" s="772"/>
      <c r="X402" s="772"/>
      <c r="Y402" s="772"/>
      <c r="Z402" s="886"/>
      <c r="AA402" s="772"/>
      <c r="AB402" s="772"/>
      <c r="AC402" s="772"/>
      <c r="AD402" s="772"/>
      <c r="AE402" s="775"/>
      <c r="AF402" s="776"/>
      <c r="AG402" s="777"/>
      <c r="AH402" s="777"/>
      <c r="AI402" s="777"/>
      <c r="AJ402" s="778"/>
      <c r="AK402" s="779"/>
      <c r="AL402" s="778"/>
      <c r="AM402" s="778"/>
      <c r="AN402" s="778"/>
      <c r="AO402" s="778"/>
      <c r="AP402" s="778"/>
      <c r="AQ402" s="778"/>
      <c r="AR402" s="778"/>
      <c r="AS402" s="778"/>
      <c r="AT402" s="778"/>
      <c r="AU402" s="778"/>
      <c r="AV402" s="778"/>
      <c r="AW402" s="778"/>
      <c r="AX402" s="778"/>
      <c r="AY402" s="778"/>
      <c r="AZ402" s="778"/>
      <c r="BA402" s="778"/>
      <c r="BB402" s="778"/>
      <c r="BC402" s="778"/>
      <c r="BD402" s="778"/>
      <c r="BE402" s="778"/>
      <c r="BF402" s="778"/>
      <c r="BG402" s="778"/>
      <c r="BH402" s="778"/>
      <c r="BI402" s="778"/>
      <c r="BJ402" s="778"/>
      <c r="BK402" s="778"/>
      <c r="BL402" s="778"/>
      <c r="BM402" s="778"/>
      <c r="BN402" s="778"/>
      <c r="BO402" s="778"/>
      <c r="BP402" s="778"/>
      <c r="BQ402" s="778"/>
      <c r="BR402" s="778"/>
      <c r="BS402" s="778"/>
      <c r="BT402" s="778"/>
      <c r="BU402" s="778"/>
      <c r="BV402" s="778"/>
      <c r="BW402" s="778"/>
      <c r="BX402" s="778"/>
      <c r="BY402" s="778"/>
      <c r="BZ402" s="778"/>
      <c r="CA402" s="778"/>
      <c r="CB402" s="778"/>
      <c r="CC402" s="778"/>
      <c r="CD402" s="778"/>
      <c r="CE402" s="778"/>
      <c r="CF402" s="778"/>
      <c r="CG402" s="778"/>
      <c r="CH402" s="778"/>
      <c r="CI402" s="778"/>
      <c r="CJ402" s="778"/>
      <c r="CK402" s="772"/>
      <c r="CL402" s="772"/>
      <c r="CM402" s="772"/>
      <c r="CN402" s="886"/>
      <c r="CO402" s="772"/>
      <c r="CP402" s="772"/>
      <c r="CQ402" s="772"/>
      <c r="CR402" s="772"/>
      <c r="CS402" s="781"/>
      <c r="CT402" s="782"/>
      <c r="CU402" s="783"/>
      <c r="CV402" s="774"/>
      <c r="CW402" s="774"/>
      <c r="CX402" s="782"/>
      <c r="CY402" s="784"/>
      <c r="CZ402" s="784"/>
      <c r="DA402" s="785"/>
      <c r="DB402" s="785"/>
      <c r="DC402" s="785"/>
      <c r="DD402" s="785"/>
      <c r="DE402" s="785"/>
      <c r="DF402" s="785"/>
      <c r="DG402" s="785"/>
      <c r="DH402" s="786"/>
      <c r="DI402" s="774"/>
      <c r="DJ402" s="774"/>
      <c r="DK402" s="774"/>
      <c r="DL402" s="774"/>
      <c r="DM402" s="774"/>
      <c r="DN402" s="774"/>
      <c r="DO402" s="787"/>
      <c r="DP402" s="774"/>
      <c r="DQ402" s="776"/>
      <c r="DR402" s="774"/>
      <c r="DS402" s="786"/>
      <c r="DT402" s="752">
        <v>0</v>
      </c>
      <c r="DU402" s="753" t="s">
        <v>308</v>
      </c>
      <c r="DV402" s="753" t="s">
        <v>308</v>
      </c>
      <c r="DW402" s="754" t="s">
        <v>308</v>
      </c>
      <c r="DX402" s="755" t="s">
        <v>308</v>
      </c>
      <c r="DY402" s="754" t="e">
        <v>#VALUE!</v>
      </c>
      <c r="DZ402" s="754" t="e">
        <v>#VALUE!</v>
      </c>
      <c r="EA402" s="754"/>
      <c r="EB402" s="754"/>
    </row>
    <row r="403" spans="1:266" ht="17.25" hidden="1" customHeight="1" outlineLevel="1" x14ac:dyDescent="0.35">
      <c r="A403" s="618" t="s">
        <v>308</v>
      </c>
      <c r="B403" s="730">
        <v>156</v>
      </c>
      <c r="C403" s="730" t="s">
        <v>741</v>
      </c>
      <c r="D403" s="730" t="s">
        <v>741</v>
      </c>
      <c r="E403" s="730">
        <v>6</v>
      </c>
      <c r="F403" s="731"/>
      <c r="G403" s="821"/>
      <c r="H403" s="733"/>
      <c r="I403" s="730" t="s">
        <v>308</v>
      </c>
      <c r="J403" s="730" t="s">
        <v>308</v>
      </c>
      <c r="K403" s="730">
        <v>0</v>
      </c>
      <c r="L403" s="730" t="s">
        <v>308</v>
      </c>
      <c r="M403" s="772"/>
      <c r="N403" s="772">
        <v>0</v>
      </c>
      <c r="O403" s="772" t="s">
        <v>742</v>
      </c>
      <c r="P403" s="772" t="b">
        <v>1</v>
      </c>
      <c r="Q403" s="772" t="e">
        <v>#VALUE!</v>
      </c>
      <c r="R403" s="772"/>
      <c r="S403" s="772"/>
      <c r="T403" s="772"/>
      <c r="U403" s="772"/>
      <c r="V403" s="772"/>
      <c r="W403" s="772"/>
      <c r="X403" s="772"/>
      <c r="Y403" s="772"/>
      <c r="Z403" s="886"/>
      <c r="AA403" s="772"/>
      <c r="AB403" s="772"/>
      <c r="AC403" s="772"/>
      <c r="AD403" s="772"/>
      <c r="AE403" s="775"/>
      <c r="AF403" s="776"/>
      <c r="AG403" s="777"/>
      <c r="AH403" s="777"/>
      <c r="AI403" s="777"/>
      <c r="AJ403" s="778"/>
      <c r="AK403" s="779"/>
      <c r="AL403" s="778"/>
      <c r="AM403" s="778"/>
      <c r="AN403" s="778"/>
      <c r="AO403" s="778"/>
      <c r="AP403" s="778"/>
      <c r="AQ403" s="778"/>
      <c r="AR403" s="778"/>
      <c r="AS403" s="778"/>
      <c r="AT403" s="778"/>
      <c r="AU403" s="778"/>
      <c r="AV403" s="778"/>
      <c r="AW403" s="778"/>
      <c r="AX403" s="778"/>
      <c r="AY403" s="778"/>
      <c r="AZ403" s="778"/>
      <c r="BA403" s="778"/>
      <c r="BB403" s="778"/>
      <c r="BC403" s="778"/>
      <c r="BD403" s="778"/>
      <c r="BE403" s="778"/>
      <c r="BF403" s="778"/>
      <c r="BG403" s="778"/>
      <c r="BH403" s="778"/>
      <c r="BI403" s="778"/>
      <c r="BJ403" s="778"/>
      <c r="BK403" s="778"/>
      <c r="BL403" s="778"/>
      <c r="BM403" s="778"/>
      <c r="BN403" s="778"/>
      <c r="BO403" s="778"/>
      <c r="BP403" s="778"/>
      <c r="BQ403" s="778"/>
      <c r="BR403" s="778"/>
      <c r="BS403" s="778"/>
      <c r="BT403" s="778"/>
      <c r="BU403" s="778"/>
      <c r="BV403" s="778"/>
      <c r="BW403" s="778"/>
      <c r="BX403" s="778"/>
      <c r="BY403" s="778"/>
      <c r="BZ403" s="778"/>
      <c r="CA403" s="778"/>
      <c r="CB403" s="778"/>
      <c r="CC403" s="778"/>
      <c r="CD403" s="778"/>
      <c r="CE403" s="778"/>
      <c r="CF403" s="778"/>
      <c r="CG403" s="778"/>
      <c r="CH403" s="778"/>
      <c r="CI403" s="778"/>
      <c r="CJ403" s="778"/>
      <c r="CK403" s="772"/>
      <c r="CL403" s="772"/>
      <c r="CM403" s="772"/>
      <c r="CN403" s="886"/>
      <c r="CO403" s="772"/>
      <c r="CP403" s="772"/>
      <c r="CQ403" s="772"/>
      <c r="CR403" s="772"/>
      <c r="CS403" s="781"/>
      <c r="CT403" s="782"/>
      <c r="CU403" s="783"/>
      <c r="CV403" s="774"/>
      <c r="CW403" s="774"/>
      <c r="CX403" s="782"/>
      <c r="CY403" s="784"/>
      <c r="CZ403" s="784"/>
      <c r="DA403" s="785"/>
      <c r="DB403" s="785"/>
      <c r="DC403" s="785"/>
      <c r="DD403" s="785"/>
      <c r="DE403" s="785"/>
      <c r="DF403" s="785"/>
      <c r="DG403" s="785"/>
      <c r="DH403" s="786"/>
      <c r="DI403" s="774"/>
      <c r="DJ403" s="774"/>
      <c r="DK403" s="774"/>
      <c r="DL403" s="774"/>
      <c r="DM403" s="774"/>
      <c r="DN403" s="774"/>
      <c r="DO403" s="787"/>
      <c r="DP403" s="774"/>
      <c r="DQ403" s="776"/>
      <c r="DR403" s="774"/>
      <c r="DS403" s="786"/>
      <c r="DT403" s="752">
        <v>0</v>
      </c>
      <c r="DU403" s="753" t="s">
        <v>308</v>
      </c>
      <c r="DV403" s="753" t="s">
        <v>308</v>
      </c>
      <c r="DW403" s="754" t="s">
        <v>308</v>
      </c>
      <c r="DX403" s="755" t="s">
        <v>308</v>
      </c>
      <c r="DY403" s="754" t="e">
        <v>#VALUE!</v>
      </c>
      <c r="DZ403" s="754" t="e">
        <v>#VALUE!</v>
      </c>
      <c r="EA403" s="754"/>
      <c r="EB403" s="754"/>
    </row>
    <row r="404" spans="1:266" ht="17.25" hidden="1" customHeight="1" outlineLevel="1" x14ac:dyDescent="0.35">
      <c r="A404" s="618" t="s">
        <v>308</v>
      </c>
      <c r="B404" s="730">
        <v>157</v>
      </c>
      <c r="C404" s="730" t="s">
        <v>741</v>
      </c>
      <c r="D404" s="730" t="s">
        <v>741</v>
      </c>
      <c r="E404" s="730">
        <v>6</v>
      </c>
      <c r="F404" s="731"/>
      <c r="G404" s="821"/>
      <c r="H404" s="733"/>
      <c r="I404" s="730" t="s">
        <v>308</v>
      </c>
      <c r="J404" s="730" t="s">
        <v>308</v>
      </c>
      <c r="K404" s="730">
        <v>0</v>
      </c>
      <c r="L404" s="730" t="s">
        <v>308</v>
      </c>
      <c r="M404" s="772"/>
      <c r="N404" s="772">
        <v>0</v>
      </c>
      <c r="O404" s="772" t="s">
        <v>742</v>
      </c>
      <c r="P404" s="772" t="b">
        <v>1</v>
      </c>
      <c r="Q404" s="772" t="e">
        <v>#VALUE!</v>
      </c>
      <c r="R404" s="772"/>
      <c r="S404" s="772"/>
      <c r="T404" s="772"/>
      <c r="U404" s="772"/>
      <c r="V404" s="772"/>
      <c r="W404" s="772"/>
      <c r="X404" s="772"/>
      <c r="Y404" s="772"/>
      <c r="Z404" s="886"/>
      <c r="AA404" s="772"/>
      <c r="AB404" s="772"/>
      <c r="AC404" s="772"/>
      <c r="AD404" s="772"/>
      <c r="AE404" s="775"/>
      <c r="AF404" s="776"/>
      <c r="AG404" s="777"/>
      <c r="AH404" s="777"/>
      <c r="AI404" s="777"/>
      <c r="AJ404" s="778"/>
      <c r="AK404" s="779"/>
      <c r="AL404" s="778"/>
      <c r="AM404" s="778"/>
      <c r="AN404" s="778"/>
      <c r="AO404" s="778"/>
      <c r="AP404" s="778"/>
      <c r="AQ404" s="778"/>
      <c r="AR404" s="778"/>
      <c r="AS404" s="778"/>
      <c r="AT404" s="778"/>
      <c r="AU404" s="778"/>
      <c r="AV404" s="778"/>
      <c r="AW404" s="778"/>
      <c r="AX404" s="778"/>
      <c r="AY404" s="778"/>
      <c r="AZ404" s="778"/>
      <c r="BA404" s="778"/>
      <c r="BB404" s="778"/>
      <c r="BC404" s="778"/>
      <c r="BD404" s="778"/>
      <c r="BE404" s="778"/>
      <c r="BF404" s="778"/>
      <c r="BG404" s="778"/>
      <c r="BH404" s="778"/>
      <c r="BI404" s="778"/>
      <c r="BJ404" s="778"/>
      <c r="BK404" s="778"/>
      <c r="BL404" s="778"/>
      <c r="BM404" s="778"/>
      <c r="BN404" s="778"/>
      <c r="BO404" s="778"/>
      <c r="BP404" s="778"/>
      <c r="BQ404" s="778"/>
      <c r="BR404" s="778"/>
      <c r="BS404" s="778"/>
      <c r="BT404" s="778"/>
      <c r="BU404" s="778"/>
      <c r="BV404" s="778"/>
      <c r="BW404" s="778"/>
      <c r="BX404" s="778"/>
      <c r="BY404" s="778"/>
      <c r="BZ404" s="778"/>
      <c r="CA404" s="778"/>
      <c r="CB404" s="778"/>
      <c r="CC404" s="778"/>
      <c r="CD404" s="778"/>
      <c r="CE404" s="778"/>
      <c r="CF404" s="778"/>
      <c r="CG404" s="778"/>
      <c r="CH404" s="778"/>
      <c r="CI404" s="778"/>
      <c r="CJ404" s="778"/>
      <c r="CK404" s="772"/>
      <c r="CL404" s="772"/>
      <c r="CM404" s="772"/>
      <c r="CN404" s="886"/>
      <c r="CO404" s="772"/>
      <c r="CP404" s="772"/>
      <c r="CQ404" s="772"/>
      <c r="CR404" s="772"/>
      <c r="CS404" s="781"/>
      <c r="CT404" s="782"/>
      <c r="CU404" s="783"/>
      <c r="CV404" s="774"/>
      <c r="CW404" s="774"/>
      <c r="CX404" s="782"/>
      <c r="CY404" s="784"/>
      <c r="CZ404" s="784"/>
      <c r="DA404" s="785"/>
      <c r="DB404" s="785"/>
      <c r="DC404" s="785"/>
      <c r="DD404" s="785"/>
      <c r="DE404" s="785"/>
      <c r="DF404" s="785"/>
      <c r="DG404" s="785"/>
      <c r="DH404" s="786"/>
      <c r="DI404" s="774"/>
      <c r="DJ404" s="774"/>
      <c r="DK404" s="774"/>
      <c r="DL404" s="774"/>
      <c r="DM404" s="774"/>
      <c r="DN404" s="774"/>
      <c r="DO404" s="787"/>
      <c r="DP404" s="774"/>
      <c r="DQ404" s="776"/>
      <c r="DR404" s="774"/>
      <c r="DS404" s="786"/>
      <c r="DT404" s="752">
        <v>0</v>
      </c>
      <c r="DU404" s="753" t="s">
        <v>308</v>
      </c>
      <c r="DV404" s="753" t="s">
        <v>308</v>
      </c>
      <c r="DW404" s="754" t="s">
        <v>308</v>
      </c>
      <c r="DX404" s="755" t="s">
        <v>308</v>
      </c>
      <c r="DY404" s="754" t="e">
        <v>#VALUE!</v>
      </c>
      <c r="DZ404" s="754" t="e">
        <v>#VALUE!</v>
      </c>
      <c r="EA404" s="754"/>
      <c r="EB404" s="754"/>
    </row>
    <row r="405" spans="1:266" ht="15.75" hidden="1" customHeight="1" outlineLevel="1" x14ac:dyDescent="0.35">
      <c r="A405" s="618" t="s">
        <v>308</v>
      </c>
      <c r="B405" s="730">
        <v>158</v>
      </c>
      <c r="C405" s="730" t="s">
        <v>741</v>
      </c>
      <c r="D405" s="730" t="s">
        <v>741</v>
      </c>
      <c r="E405" s="730">
        <v>6</v>
      </c>
      <c r="F405" s="731"/>
      <c r="G405" s="821"/>
      <c r="H405" s="733"/>
      <c r="I405" s="730" t="s">
        <v>308</v>
      </c>
      <c r="J405" s="730" t="s">
        <v>308</v>
      </c>
      <c r="K405" s="730">
        <v>0</v>
      </c>
      <c r="L405" s="730" t="s">
        <v>308</v>
      </c>
      <c r="M405" s="772"/>
      <c r="N405" s="772">
        <v>0</v>
      </c>
      <c r="O405" s="772" t="s">
        <v>742</v>
      </c>
      <c r="P405" s="772" t="b">
        <v>1</v>
      </c>
      <c r="Q405" s="772" t="e">
        <v>#VALUE!</v>
      </c>
      <c r="R405" s="772"/>
      <c r="S405" s="772"/>
      <c r="T405" s="772"/>
      <c r="U405" s="772"/>
      <c r="V405" s="772"/>
      <c r="W405" s="772"/>
      <c r="X405" s="772"/>
      <c r="Y405" s="772"/>
      <c r="Z405" s="886"/>
      <c r="AA405" s="772"/>
      <c r="AB405" s="772"/>
      <c r="AC405" s="772"/>
      <c r="AD405" s="772"/>
      <c r="AE405" s="775"/>
      <c r="AF405" s="776"/>
      <c r="AG405" s="777"/>
      <c r="AH405" s="777"/>
      <c r="AI405" s="777"/>
      <c r="AJ405" s="778"/>
      <c r="AK405" s="779"/>
      <c r="AL405" s="778"/>
      <c r="AM405" s="778"/>
      <c r="AN405" s="778"/>
      <c r="AO405" s="778"/>
      <c r="AP405" s="778"/>
      <c r="AQ405" s="778"/>
      <c r="AR405" s="778"/>
      <c r="AS405" s="778"/>
      <c r="AT405" s="778"/>
      <c r="AU405" s="778"/>
      <c r="AV405" s="778"/>
      <c r="AW405" s="778"/>
      <c r="AX405" s="778"/>
      <c r="AY405" s="778"/>
      <c r="AZ405" s="778"/>
      <c r="BA405" s="778"/>
      <c r="BB405" s="778"/>
      <c r="BC405" s="778"/>
      <c r="BD405" s="778"/>
      <c r="BE405" s="778"/>
      <c r="BF405" s="778"/>
      <c r="BG405" s="778"/>
      <c r="BH405" s="778"/>
      <c r="BI405" s="778"/>
      <c r="BJ405" s="778"/>
      <c r="BK405" s="778"/>
      <c r="BL405" s="778"/>
      <c r="BM405" s="778"/>
      <c r="BN405" s="778"/>
      <c r="BO405" s="778"/>
      <c r="BP405" s="778"/>
      <c r="BQ405" s="778"/>
      <c r="BR405" s="778"/>
      <c r="BS405" s="778"/>
      <c r="BT405" s="778"/>
      <c r="BU405" s="778"/>
      <c r="BV405" s="778"/>
      <c r="BW405" s="778"/>
      <c r="BX405" s="778"/>
      <c r="BY405" s="778"/>
      <c r="BZ405" s="778"/>
      <c r="CA405" s="778"/>
      <c r="CB405" s="778"/>
      <c r="CC405" s="778"/>
      <c r="CD405" s="778"/>
      <c r="CE405" s="778"/>
      <c r="CF405" s="778"/>
      <c r="CG405" s="778"/>
      <c r="CH405" s="778"/>
      <c r="CI405" s="778"/>
      <c r="CJ405" s="778"/>
      <c r="CK405" s="772"/>
      <c r="CL405" s="772"/>
      <c r="CM405" s="772"/>
      <c r="CN405" s="886"/>
      <c r="CO405" s="772"/>
      <c r="CP405" s="772"/>
      <c r="CQ405" s="772"/>
      <c r="CR405" s="772"/>
      <c r="CS405" s="781"/>
      <c r="CT405" s="782"/>
      <c r="CU405" s="783"/>
      <c r="CV405" s="774"/>
      <c r="CW405" s="774"/>
      <c r="CX405" s="782"/>
      <c r="CY405" s="784"/>
      <c r="CZ405" s="784"/>
      <c r="DA405" s="785"/>
      <c r="DB405" s="785"/>
      <c r="DC405" s="785"/>
      <c r="DD405" s="785"/>
      <c r="DE405" s="785"/>
      <c r="DF405" s="785"/>
      <c r="DG405" s="785"/>
      <c r="DH405" s="786"/>
      <c r="DI405" s="774"/>
      <c r="DJ405" s="774"/>
      <c r="DK405" s="774"/>
      <c r="DL405" s="774"/>
      <c r="DM405" s="774"/>
      <c r="DN405" s="774"/>
      <c r="DO405" s="787"/>
      <c r="DP405" s="774"/>
      <c r="DQ405" s="776"/>
      <c r="DR405" s="774"/>
      <c r="DS405" s="786"/>
      <c r="DT405" s="752">
        <v>0</v>
      </c>
      <c r="DU405" s="753" t="s">
        <v>308</v>
      </c>
      <c r="DV405" s="753" t="s">
        <v>308</v>
      </c>
      <c r="DW405" s="754" t="s">
        <v>308</v>
      </c>
      <c r="DX405" s="755" t="s">
        <v>308</v>
      </c>
      <c r="DY405" s="754" t="e">
        <v>#VALUE!</v>
      </c>
      <c r="DZ405" s="754" t="e">
        <v>#VALUE!</v>
      </c>
      <c r="EA405" s="754"/>
      <c r="EB405" s="754"/>
    </row>
    <row r="406" spans="1:266" ht="17.25" hidden="1" customHeight="1" outlineLevel="1" x14ac:dyDescent="0.35">
      <c r="A406" s="618" t="s">
        <v>308</v>
      </c>
      <c r="B406" s="730">
        <v>159</v>
      </c>
      <c r="C406" s="730" t="s">
        <v>741</v>
      </c>
      <c r="D406" s="730" t="s">
        <v>741</v>
      </c>
      <c r="E406" s="730">
        <v>6</v>
      </c>
      <c r="F406" s="731"/>
      <c r="G406" s="821"/>
      <c r="H406" s="733"/>
      <c r="I406" s="730" t="s">
        <v>308</v>
      </c>
      <c r="J406" s="730" t="s">
        <v>308</v>
      </c>
      <c r="K406" s="730">
        <v>0</v>
      </c>
      <c r="L406" s="730" t="s">
        <v>308</v>
      </c>
      <c r="M406" s="772"/>
      <c r="N406" s="772">
        <v>0</v>
      </c>
      <c r="O406" s="772" t="s">
        <v>742</v>
      </c>
      <c r="P406" s="772" t="b">
        <v>1</v>
      </c>
      <c r="Q406" s="772" t="e">
        <v>#VALUE!</v>
      </c>
      <c r="R406" s="772"/>
      <c r="S406" s="772"/>
      <c r="T406" s="772"/>
      <c r="U406" s="772"/>
      <c r="V406" s="772"/>
      <c r="W406" s="772"/>
      <c r="X406" s="772"/>
      <c r="Y406" s="772"/>
      <c r="Z406" s="886"/>
      <c r="AA406" s="772"/>
      <c r="AB406" s="772"/>
      <c r="AC406" s="772"/>
      <c r="AD406" s="772"/>
      <c r="AE406" s="775"/>
      <c r="AF406" s="776"/>
      <c r="AG406" s="777"/>
      <c r="AH406" s="777"/>
      <c r="AI406" s="777"/>
      <c r="AJ406" s="778"/>
      <c r="AK406" s="779"/>
      <c r="AL406" s="778"/>
      <c r="AM406" s="778"/>
      <c r="AN406" s="778"/>
      <c r="AO406" s="778"/>
      <c r="AP406" s="778"/>
      <c r="AQ406" s="778"/>
      <c r="AR406" s="778"/>
      <c r="AS406" s="778"/>
      <c r="AT406" s="778"/>
      <c r="AU406" s="778"/>
      <c r="AV406" s="778"/>
      <c r="AW406" s="778"/>
      <c r="AX406" s="778"/>
      <c r="AY406" s="778"/>
      <c r="AZ406" s="778"/>
      <c r="BA406" s="778"/>
      <c r="BB406" s="778"/>
      <c r="BC406" s="778"/>
      <c r="BD406" s="778"/>
      <c r="BE406" s="778"/>
      <c r="BF406" s="778"/>
      <c r="BG406" s="778"/>
      <c r="BH406" s="778"/>
      <c r="BI406" s="778"/>
      <c r="BJ406" s="778"/>
      <c r="BK406" s="778"/>
      <c r="BL406" s="778"/>
      <c r="BM406" s="778"/>
      <c r="BN406" s="778"/>
      <c r="BO406" s="778"/>
      <c r="BP406" s="778"/>
      <c r="BQ406" s="778"/>
      <c r="BR406" s="778"/>
      <c r="BS406" s="778"/>
      <c r="BT406" s="778"/>
      <c r="BU406" s="778"/>
      <c r="BV406" s="778"/>
      <c r="BW406" s="778"/>
      <c r="BX406" s="778"/>
      <c r="BY406" s="778"/>
      <c r="BZ406" s="778"/>
      <c r="CA406" s="778"/>
      <c r="CB406" s="778"/>
      <c r="CC406" s="778"/>
      <c r="CD406" s="778"/>
      <c r="CE406" s="778"/>
      <c r="CF406" s="778"/>
      <c r="CG406" s="778"/>
      <c r="CH406" s="778"/>
      <c r="CI406" s="778"/>
      <c r="CJ406" s="778"/>
      <c r="CK406" s="772"/>
      <c r="CL406" s="772"/>
      <c r="CM406" s="772"/>
      <c r="CN406" s="886"/>
      <c r="CO406" s="772"/>
      <c r="CP406" s="772"/>
      <c r="CQ406" s="772"/>
      <c r="CR406" s="772"/>
      <c r="CS406" s="781"/>
      <c r="CT406" s="782"/>
      <c r="CU406" s="783"/>
      <c r="CV406" s="774"/>
      <c r="CW406" s="774"/>
      <c r="CX406" s="782"/>
      <c r="CY406" s="784"/>
      <c r="CZ406" s="784"/>
      <c r="DA406" s="785"/>
      <c r="DB406" s="785"/>
      <c r="DC406" s="785"/>
      <c r="DD406" s="785"/>
      <c r="DE406" s="785"/>
      <c r="DF406" s="785"/>
      <c r="DG406" s="785"/>
      <c r="DH406" s="786"/>
      <c r="DI406" s="774"/>
      <c r="DJ406" s="774"/>
      <c r="DK406" s="774"/>
      <c r="DL406" s="774"/>
      <c r="DM406" s="774"/>
      <c r="DN406" s="774"/>
      <c r="DO406" s="787"/>
      <c r="DP406" s="774"/>
      <c r="DQ406" s="776"/>
      <c r="DR406" s="774"/>
      <c r="DS406" s="786"/>
      <c r="DT406" s="752">
        <v>0</v>
      </c>
      <c r="DU406" s="753" t="s">
        <v>308</v>
      </c>
      <c r="DV406" s="753" t="s">
        <v>308</v>
      </c>
      <c r="DW406" s="754" t="s">
        <v>308</v>
      </c>
      <c r="DX406" s="755" t="s">
        <v>308</v>
      </c>
      <c r="DY406" s="754" t="e">
        <v>#VALUE!</v>
      </c>
      <c r="DZ406" s="754" t="e">
        <v>#VALUE!</v>
      </c>
      <c r="EA406" s="754"/>
      <c r="EB406" s="754"/>
    </row>
    <row r="407" spans="1:266" ht="17.25" hidden="1" customHeight="1" outlineLevel="1" x14ac:dyDescent="0.35">
      <c r="A407" s="618" t="s">
        <v>308</v>
      </c>
      <c r="B407" s="730">
        <v>160</v>
      </c>
      <c r="C407" s="730" t="s">
        <v>741</v>
      </c>
      <c r="D407" s="730" t="s">
        <v>741</v>
      </c>
      <c r="E407" s="730">
        <v>6</v>
      </c>
      <c r="F407" s="731"/>
      <c r="G407" s="821"/>
      <c r="H407" s="733"/>
      <c r="I407" s="730" t="s">
        <v>308</v>
      </c>
      <c r="J407" s="730" t="s">
        <v>308</v>
      </c>
      <c r="K407" s="730">
        <v>0</v>
      </c>
      <c r="L407" s="730" t="s">
        <v>308</v>
      </c>
      <c r="M407" s="772"/>
      <c r="N407" s="772">
        <v>0</v>
      </c>
      <c r="O407" s="772" t="s">
        <v>742</v>
      </c>
      <c r="P407" s="772" t="b">
        <v>1</v>
      </c>
      <c r="Q407" s="772" t="e">
        <v>#VALUE!</v>
      </c>
      <c r="R407" s="772"/>
      <c r="S407" s="772"/>
      <c r="T407" s="772"/>
      <c r="U407" s="772"/>
      <c r="V407" s="772"/>
      <c r="W407" s="772"/>
      <c r="X407" s="772"/>
      <c r="Y407" s="772"/>
      <c r="Z407" s="886"/>
      <c r="AA407" s="772"/>
      <c r="AB407" s="772"/>
      <c r="AC407" s="772"/>
      <c r="AD407" s="772"/>
      <c r="AE407" s="775"/>
      <c r="AF407" s="776"/>
      <c r="AG407" s="777"/>
      <c r="AH407" s="777"/>
      <c r="AI407" s="777"/>
      <c r="AJ407" s="778"/>
      <c r="AK407" s="779"/>
      <c r="AL407" s="778"/>
      <c r="AM407" s="778"/>
      <c r="AN407" s="778"/>
      <c r="AO407" s="778"/>
      <c r="AP407" s="778"/>
      <c r="AQ407" s="778"/>
      <c r="AR407" s="778"/>
      <c r="AS407" s="778"/>
      <c r="AT407" s="778"/>
      <c r="AU407" s="778"/>
      <c r="AV407" s="778"/>
      <c r="AW407" s="778"/>
      <c r="AX407" s="778"/>
      <c r="AY407" s="778"/>
      <c r="AZ407" s="778"/>
      <c r="BA407" s="778"/>
      <c r="BB407" s="778"/>
      <c r="BC407" s="778"/>
      <c r="BD407" s="778"/>
      <c r="BE407" s="778"/>
      <c r="BF407" s="778"/>
      <c r="BG407" s="778"/>
      <c r="BH407" s="778"/>
      <c r="BI407" s="778"/>
      <c r="BJ407" s="778"/>
      <c r="BK407" s="778"/>
      <c r="BL407" s="778"/>
      <c r="BM407" s="778"/>
      <c r="BN407" s="778"/>
      <c r="BO407" s="778"/>
      <c r="BP407" s="778"/>
      <c r="BQ407" s="778"/>
      <c r="BR407" s="778"/>
      <c r="BS407" s="778"/>
      <c r="BT407" s="778"/>
      <c r="BU407" s="778"/>
      <c r="BV407" s="778"/>
      <c r="BW407" s="778"/>
      <c r="BX407" s="778"/>
      <c r="BY407" s="778"/>
      <c r="BZ407" s="778"/>
      <c r="CA407" s="778"/>
      <c r="CB407" s="778"/>
      <c r="CC407" s="778"/>
      <c r="CD407" s="778"/>
      <c r="CE407" s="778"/>
      <c r="CF407" s="778"/>
      <c r="CG407" s="778"/>
      <c r="CH407" s="778"/>
      <c r="CI407" s="778"/>
      <c r="CJ407" s="778"/>
      <c r="CK407" s="772"/>
      <c r="CL407" s="772"/>
      <c r="CM407" s="772"/>
      <c r="CN407" s="886"/>
      <c r="CO407" s="772"/>
      <c r="CP407" s="772"/>
      <c r="CQ407" s="772"/>
      <c r="CR407" s="772"/>
      <c r="CS407" s="781"/>
      <c r="CT407" s="782"/>
      <c r="CU407" s="783"/>
      <c r="CV407" s="774"/>
      <c r="CW407" s="774"/>
      <c r="CX407" s="782"/>
      <c r="CY407" s="784"/>
      <c r="CZ407" s="784"/>
      <c r="DA407" s="785"/>
      <c r="DB407" s="785"/>
      <c r="DC407" s="785"/>
      <c r="DD407" s="785"/>
      <c r="DE407" s="785"/>
      <c r="DF407" s="785"/>
      <c r="DG407" s="785"/>
      <c r="DH407" s="786"/>
      <c r="DI407" s="774"/>
      <c r="DJ407" s="774"/>
      <c r="DK407" s="774"/>
      <c r="DL407" s="774"/>
      <c r="DM407" s="774"/>
      <c r="DN407" s="774"/>
      <c r="DO407" s="787"/>
      <c r="DP407" s="774"/>
      <c r="DQ407" s="776"/>
      <c r="DR407" s="774"/>
      <c r="DS407" s="786"/>
      <c r="DT407" s="752">
        <v>0</v>
      </c>
      <c r="DU407" s="753" t="s">
        <v>308</v>
      </c>
      <c r="DV407" s="753" t="s">
        <v>308</v>
      </c>
      <c r="DW407" s="754" t="s">
        <v>308</v>
      </c>
      <c r="DX407" s="755" t="s">
        <v>308</v>
      </c>
      <c r="DY407" s="754" t="e">
        <v>#VALUE!</v>
      </c>
      <c r="DZ407" s="754" t="e">
        <v>#VALUE!</v>
      </c>
      <c r="EA407" s="754"/>
      <c r="EB407" s="754"/>
    </row>
    <row r="408" spans="1:266" ht="17.25" hidden="1" customHeight="1" outlineLevel="1" x14ac:dyDescent="0.35">
      <c r="A408" s="618" t="s">
        <v>308</v>
      </c>
      <c r="B408" s="730">
        <v>161</v>
      </c>
      <c r="C408" s="730" t="s">
        <v>741</v>
      </c>
      <c r="D408" s="730" t="s">
        <v>741</v>
      </c>
      <c r="E408" s="730">
        <v>6</v>
      </c>
      <c r="F408" s="731"/>
      <c r="G408" s="821"/>
      <c r="H408" s="733"/>
      <c r="I408" s="730" t="s">
        <v>308</v>
      </c>
      <c r="J408" s="730" t="s">
        <v>308</v>
      </c>
      <c r="K408" s="730">
        <v>0</v>
      </c>
      <c r="L408" s="730" t="s">
        <v>308</v>
      </c>
      <c r="M408" s="772"/>
      <c r="N408" s="772">
        <v>0</v>
      </c>
      <c r="O408" s="772" t="s">
        <v>742</v>
      </c>
      <c r="P408" s="772" t="b">
        <v>1</v>
      </c>
      <c r="Q408" s="772" t="e">
        <v>#VALUE!</v>
      </c>
      <c r="R408" s="772"/>
      <c r="S408" s="772"/>
      <c r="T408" s="772"/>
      <c r="U408" s="772"/>
      <c r="V408" s="772"/>
      <c r="W408" s="772"/>
      <c r="X408" s="772"/>
      <c r="Y408" s="772"/>
      <c r="Z408" s="886"/>
      <c r="AA408" s="772"/>
      <c r="AB408" s="772"/>
      <c r="AC408" s="772"/>
      <c r="AD408" s="772"/>
      <c r="AE408" s="775"/>
      <c r="AF408" s="776"/>
      <c r="AG408" s="777"/>
      <c r="AH408" s="777"/>
      <c r="AI408" s="777"/>
      <c r="AJ408" s="778"/>
      <c r="AK408" s="779"/>
      <c r="AL408" s="778"/>
      <c r="AM408" s="778"/>
      <c r="AN408" s="778"/>
      <c r="AO408" s="778"/>
      <c r="AP408" s="778"/>
      <c r="AQ408" s="778"/>
      <c r="AR408" s="778"/>
      <c r="AS408" s="778"/>
      <c r="AT408" s="778"/>
      <c r="AU408" s="778"/>
      <c r="AV408" s="778"/>
      <c r="AW408" s="778"/>
      <c r="AX408" s="778"/>
      <c r="AY408" s="778"/>
      <c r="AZ408" s="778"/>
      <c r="BA408" s="778"/>
      <c r="BB408" s="778"/>
      <c r="BC408" s="778"/>
      <c r="BD408" s="778"/>
      <c r="BE408" s="778"/>
      <c r="BF408" s="778"/>
      <c r="BG408" s="778"/>
      <c r="BH408" s="778"/>
      <c r="BI408" s="778"/>
      <c r="BJ408" s="778"/>
      <c r="BK408" s="778"/>
      <c r="BL408" s="778"/>
      <c r="BM408" s="778"/>
      <c r="BN408" s="778"/>
      <c r="BO408" s="778"/>
      <c r="BP408" s="778"/>
      <c r="BQ408" s="778"/>
      <c r="BR408" s="778"/>
      <c r="BS408" s="778"/>
      <c r="BT408" s="778"/>
      <c r="BU408" s="778"/>
      <c r="BV408" s="778"/>
      <c r="BW408" s="778"/>
      <c r="BX408" s="778"/>
      <c r="BY408" s="778"/>
      <c r="BZ408" s="778"/>
      <c r="CA408" s="778"/>
      <c r="CB408" s="778"/>
      <c r="CC408" s="778"/>
      <c r="CD408" s="778"/>
      <c r="CE408" s="778"/>
      <c r="CF408" s="778"/>
      <c r="CG408" s="778"/>
      <c r="CH408" s="778"/>
      <c r="CI408" s="778"/>
      <c r="CJ408" s="778"/>
      <c r="CK408" s="772"/>
      <c r="CL408" s="772"/>
      <c r="CM408" s="772"/>
      <c r="CN408" s="886"/>
      <c r="CO408" s="772"/>
      <c r="CP408" s="772"/>
      <c r="CQ408" s="772"/>
      <c r="CR408" s="772"/>
      <c r="CS408" s="781"/>
      <c r="CT408" s="782"/>
      <c r="CU408" s="783"/>
      <c r="CV408" s="774"/>
      <c r="CW408" s="774"/>
      <c r="CX408" s="782"/>
      <c r="CY408" s="784"/>
      <c r="CZ408" s="784"/>
      <c r="DA408" s="785"/>
      <c r="DB408" s="785"/>
      <c r="DC408" s="785"/>
      <c r="DD408" s="785"/>
      <c r="DE408" s="785"/>
      <c r="DF408" s="785"/>
      <c r="DG408" s="785"/>
      <c r="DH408" s="786"/>
      <c r="DI408" s="774"/>
      <c r="DJ408" s="774"/>
      <c r="DK408" s="774"/>
      <c r="DL408" s="774"/>
      <c r="DM408" s="774"/>
      <c r="DN408" s="774"/>
      <c r="DO408" s="787"/>
      <c r="DP408" s="774"/>
      <c r="DQ408" s="776"/>
      <c r="DR408" s="774"/>
      <c r="DS408" s="786"/>
      <c r="DT408" s="752">
        <v>0</v>
      </c>
      <c r="DU408" s="753" t="s">
        <v>308</v>
      </c>
      <c r="DV408" s="753" t="s">
        <v>308</v>
      </c>
      <c r="DW408" s="754" t="s">
        <v>308</v>
      </c>
      <c r="DX408" s="755" t="s">
        <v>308</v>
      </c>
      <c r="DY408" s="754" t="e">
        <v>#VALUE!</v>
      </c>
      <c r="DZ408" s="754" t="e">
        <v>#VALUE!</v>
      </c>
      <c r="EA408" s="754"/>
      <c r="EB408" s="754"/>
    </row>
    <row r="409" spans="1:266" ht="17.25" hidden="1" customHeight="1" outlineLevel="1" x14ac:dyDescent="0.35">
      <c r="A409" s="618" t="s">
        <v>308</v>
      </c>
      <c r="B409" s="730">
        <v>162</v>
      </c>
      <c r="C409" s="730" t="s">
        <v>741</v>
      </c>
      <c r="D409" s="730" t="s">
        <v>741</v>
      </c>
      <c r="E409" s="730">
        <v>6</v>
      </c>
      <c r="F409" s="731"/>
      <c r="G409" s="821"/>
      <c r="H409" s="733"/>
      <c r="I409" s="730" t="s">
        <v>308</v>
      </c>
      <c r="J409" s="730" t="s">
        <v>308</v>
      </c>
      <c r="K409" s="730">
        <v>0</v>
      </c>
      <c r="L409" s="730" t="s">
        <v>308</v>
      </c>
      <c r="M409" s="772"/>
      <c r="N409" s="772">
        <v>0</v>
      </c>
      <c r="O409" s="772" t="s">
        <v>742</v>
      </c>
      <c r="P409" s="772" t="b">
        <v>1</v>
      </c>
      <c r="Q409" s="772" t="e">
        <v>#VALUE!</v>
      </c>
      <c r="R409" s="772"/>
      <c r="S409" s="772"/>
      <c r="T409" s="772"/>
      <c r="U409" s="772"/>
      <c r="V409" s="772"/>
      <c r="W409" s="772"/>
      <c r="X409" s="772"/>
      <c r="Y409" s="772"/>
      <c r="Z409" s="886"/>
      <c r="AA409" s="772"/>
      <c r="AB409" s="772"/>
      <c r="AC409" s="772"/>
      <c r="AD409" s="772"/>
      <c r="AE409" s="775"/>
      <c r="AF409" s="776"/>
      <c r="AG409" s="777"/>
      <c r="AH409" s="777"/>
      <c r="AI409" s="777"/>
      <c r="AJ409" s="778"/>
      <c r="AK409" s="779"/>
      <c r="AL409" s="778"/>
      <c r="AM409" s="778"/>
      <c r="AN409" s="778"/>
      <c r="AO409" s="778"/>
      <c r="AP409" s="778"/>
      <c r="AQ409" s="778"/>
      <c r="AR409" s="778"/>
      <c r="AS409" s="778"/>
      <c r="AT409" s="778"/>
      <c r="AU409" s="778"/>
      <c r="AV409" s="778"/>
      <c r="AW409" s="778"/>
      <c r="AX409" s="778"/>
      <c r="AY409" s="778"/>
      <c r="AZ409" s="778"/>
      <c r="BA409" s="778"/>
      <c r="BB409" s="778"/>
      <c r="BC409" s="778"/>
      <c r="BD409" s="778"/>
      <c r="BE409" s="778"/>
      <c r="BF409" s="778"/>
      <c r="BG409" s="778"/>
      <c r="BH409" s="778"/>
      <c r="BI409" s="778"/>
      <c r="BJ409" s="778"/>
      <c r="BK409" s="778"/>
      <c r="BL409" s="778"/>
      <c r="BM409" s="778"/>
      <c r="BN409" s="778"/>
      <c r="BO409" s="778"/>
      <c r="BP409" s="778"/>
      <c r="BQ409" s="778"/>
      <c r="BR409" s="778"/>
      <c r="BS409" s="778"/>
      <c r="BT409" s="778"/>
      <c r="BU409" s="778"/>
      <c r="BV409" s="778"/>
      <c r="BW409" s="778"/>
      <c r="BX409" s="778"/>
      <c r="BY409" s="778"/>
      <c r="BZ409" s="778"/>
      <c r="CA409" s="778"/>
      <c r="CB409" s="778"/>
      <c r="CC409" s="778"/>
      <c r="CD409" s="778"/>
      <c r="CE409" s="778"/>
      <c r="CF409" s="778"/>
      <c r="CG409" s="778"/>
      <c r="CH409" s="778"/>
      <c r="CI409" s="778"/>
      <c r="CJ409" s="778"/>
      <c r="CK409" s="772"/>
      <c r="CL409" s="772"/>
      <c r="CM409" s="772"/>
      <c r="CN409" s="886"/>
      <c r="CO409" s="772"/>
      <c r="CP409" s="772"/>
      <c r="CQ409" s="772"/>
      <c r="CR409" s="772"/>
      <c r="CS409" s="781"/>
      <c r="CT409" s="782"/>
      <c r="CU409" s="783"/>
      <c r="CV409" s="774"/>
      <c r="CW409" s="774"/>
      <c r="CX409" s="782"/>
      <c r="CY409" s="784"/>
      <c r="CZ409" s="784"/>
      <c r="DA409" s="785"/>
      <c r="DB409" s="785"/>
      <c r="DC409" s="785"/>
      <c r="DD409" s="785"/>
      <c r="DE409" s="785"/>
      <c r="DF409" s="785"/>
      <c r="DG409" s="785"/>
      <c r="DH409" s="786"/>
      <c r="DI409" s="774"/>
      <c r="DJ409" s="774"/>
      <c r="DK409" s="774"/>
      <c r="DL409" s="774"/>
      <c r="DM409" s="774"/>
      <c r="DN409" s="774"/>
      <c r="DO409" s="787"/>
      <c r="DP409" s="774"/>
      <c r="DQ409" s="776"/>
      <c r="DR409" s="774"/>
      <c r="DS409" s="786"/>
      <c r="DT409" s="752">
        <v>0</v>
      </c>
      <c r="DU409" s="753" t="s">
        <v>308</v>
      </c>
      <c r="DV409" s="753" t="s">
        <v>308</v>
      </c>
      <c r="DW409" s="754" t="s">
        <v>308</v>
      </c>
      <c r="DX409" s="755" t="s">
        <v>308</v>
      </c>
      <c r="DY409" s="754" t="e">
        <v>#VALUE!</v>
      </c>
      <c r="DZ409" s="754" t="e">
        <v>#VALUE!</v>
      </c>
      <c r="EA409" s="754"/>
      <c r="EB409" s="754"/>
    </row>
    <row r="410" spans="1:266" ht="17.25" hidden="1" customHeight="1" outlineLevel="1" x14ac:dyDescent="0.35">
      <c r="A410" s="618" t="s">
        <v>308</v>
      </c>
      <c r="B410" s="730">
        <v>163</v>
      </c>
      <c r="C410" s="730" t="s">
        <v>741</v>
      </c>
      <c r="D410" s="730" t="s">
        <v>741</v>
      </c>
      <c r="E410" s="730">
        <v>6</v>
      </c>
      <c r="F410" s="731"/>
      <c r="G410" s="821"/>
      <c r="H410" s="733"/>
      <c r="I410" s="730" t="s">
        <v>308</v>
      </c>
      <c r="J410" s="730" t="s">
        <v>308</v>
      </c>
      <c r="K410" s="730">
        <v>0</v>
      </c>
      <c r="L410" s="730" t="s">
        <v>308</v>
      </c>
      <c r="M410" s="772"/>
      <c r="N410" s="772">
        <v>0</v>
      </c>
      <c r="O410" s="772" t="s">
        <v>742</v>
      </c>
      <c r="P410" s="772" t="b">
        <v>1</v>
      </c>
      <c r="Q410" s="772" t="e">
        <v>#VALUE!</v>
      </c>
      <c r="R410" s="772"/>
      <c r="S410" s="772"/>
      <c r="T410" s="772"/>
      <c r="U410" s="772"/>
      <c r="V410" s="772"/>
      <c r="W410" s="772"/>
      <c r="X410" s="772"/>
      <c r="Y410" s="772"/>
      <c r="Z410" s="886"/>
      <c r="AA410" s="772"/>
      <c r="AB410" s="772"/>
      <c r="AC410" s="772"/>
      <c r="AD410" s="772"/>
      <c r="AE410" s="775"/>
      <c r="AF410" s="776"/>
      <c r="AG410" s="777"/>
      <c r="AH410" s="777"/>
      <c r="AI410" s="777"/>
      <c r="AJ410" s="778"/>
      <c r="AK410" s="779"/>
      <c r="AL410" s="778"/>
      <c r="AM410" s="778"/>
      <c r="AN410" s="778"/>
      <c r="AO410" s="778"/>
      <c r="AP410" s="778"/>
      <c r="AQ410" s="778"/>
      <c r="AR410" s="778"/>
      <c r="AS410" s="778"/>
      <c r="AT410" s="778"/>
      <c r="AU410" s="778"/>
      <c r="AV410" s="778"/>
      <c r="AW410" s="778"/>
      <c r="AX410" s="778"/>
      <c r="AY410" s="778"/>
      <c r="AZ410" s="778"/>
      <c r="BA410" s="778"/>
      <c r="BB410" s="778"/>
      <c r="BC410" s="778"/>
      <c r="BD410" s="778"/>
      <c r="BE410" s="778"/>
      <c r="BF410" s="778"/>
      <c r="BG410" s="778"/>
      <c r="BH410" s="778"/>
      <c r="BI410" s="778"/>
      <c r="BJ410" s="778"/>
      <c r="BK410" s="778"/>
      <c r="BL410" s="778"/>
      <c r="BM410" s="778"/>
      <c r="BN410" s="778"/>
      <c r="BO410" s="778"/>
      <c r="BP410" s="778"/>
      <c r="BQ410" s="778"/>
      <c r="BR410" s="778"/>
      <c r="BS410" s="778"/>
      <c r="BT410" s="778"/>
      <c r="BU410" s="778"/>
      <c r="BV410" s="778"/>
      <c r="BW410" s="778"/>
      <c r="BX410" s="778"/>
      <c r="BY410" s="778"/>
      <c r="BZ410" s="778"/>
      <c r="CA410" s="778"/>
      <c r="CB410" s="778"/>
      <c r="CC410" s="778"/>
      <c r="CD410" s="778"/>
      <c r="CE410" s="778"/>
      <c r="CF410" s="778"/>
      <c r="CG410" s="778"/>
      <c r="CH410" s="778"/>
      <c r="CI410" s="778"/>
      <c r="CJ410" s="778"/>
      <c r="CK410" s="772"/>
      <c r="CL410" s="772"/>
      <c r="CM410" s="772"/>
      <c r="CN410" s="886"/>
      <c r="CO410" s="772"/>
      <c r="CP410" s="772"/>
      <c r="CQ410" s="772"/>
      <c r="CR410" s="772"/>
      <c r="CS410" s="781"/>
      <c r="CT410" s="782"/>
      <c r="CU410" s="783"/>
      <c r="CV410" s="774"/>
      <c r="CW410" s="774"/>
      <c r="CX410" s="782"/>
      <c r="CY410" s="784"/>
      <c r="CZ410" s="784"/>
      <c r="DA410" s="785"/>
      <c r="DB410" s="785"/>
      <c r="DC410" s="785"/>
      <c r="DD410" s="785"/>
      <c r="DE410" s="785"/>
      <c r="DF410" s="785"/>
      <c r="DG410" s="785"/>
      <c r="DH410" s="786"/>
      <c r="DI410" s="774"/>
      <c r="DJ410" s="774"/>
      <c r="DK410" s="774"/>
      <c r="DL410" s="774"/>
      <c r="DM410" s="774"/>
      <c r="DN410" s="774"/>
      <c r="DO410" s="787"/>
      <c r="DP410" s="774"/>
      <c r="DQ410" s="776"/>
      <c r="DR410" s="774"/>
      <c r="DS410" s="786"/>
      <c r="DT410" s="752">
        <v>0</v>
      </c>
      <c r="DU410" s="753" t="s">
        <v>308</v>
      </c>
      <c r="DV410" s="753" t="s">
        <v>308</v>
      </c>
      <c r="DW410" s="754" t="s">
        <v>308</v>
      </c>
      <c r="DX410" s="755" t="s">
        <v>308</v>
      </c>
      <c r="DY410" s="754" t="e">
        <v>#VALUE!</v>
      </c>
      <c r="DZ410" s="754" t="e">
        <v>#VALUE!</v>
      </c>
      <c r="EA410" s="754"/>
      <c r="EB410" s="754"/>
    </row>
    <row r="411" spans="1:266" ht="17.25" hidden="1" customHeight="1" outlineLevel="1" x14ac:dyDescent="0.35">
      <c r="A411" s="618" t="s">
        <v>308</v>
      </c>
      <c r="B411" s="730">
        <v>164</v>
      </c>
      <c r="C411" s="730" t="s">
        <v>741</v>
      </c>
      <c r="D411" s="730" t="s">
        <v>741</v>
      </c>
      <c r="E411" s="730">
        <v>6</v>
      </c>
      <c r="F411" s="731"/>
      <c r="G411" s="821"/>
      <c r="H411" s="733"/>
      <c r="I411" s="730" t="s">
        <v>308</v>
      </c>
      <c r="J411" s="730" t="s">
        <v>308</v>
      </c>
      <c r="K411" s="730">
        <v>0</v>
      </c>
      <c r="L411" s="730" t="s">
        <v>308</v>
      </c>
      <c r="M411" s="772"/>
      <c r="N411" s="772">
        <v>0</v>
      </c>
      <c r="O411" s="772" t="s">
        <v>742</v>
      </c>
      <c r="P411" s="772" t="b">
        <v>1</v>
      </c>
      <c r="Q411" s="772" t="e">
        <v>#VALUE!</v>
      </c>
      <c r="R411" s="772"/>
      <c r="S411" s="772"/>
      <c r="T411" s="772"/>
      <c r="U411" s="772"/>
      <c r="V411" s="772"/>
      <c r="W411" s="772"/>
      <c r="X411" s="772"/>
      <c r="Y411" s="772"/>
      <c r="Z411" s="886"/>
      <c r="AA411" s="772"/>
      <c r="AB411" s="772"/>
      <c r="AC411" s="772"/>
      <c r="AD411" s="772"/>
      <c r="AE411" s="775"/>
      <c r="AF411" s="776"/>
      <c r="AG411" s="777"/>
      <c r="AH411" s="777"/>
      <c r="AI411" s="777"/>
      <c r="AJ411" s="778"/>
      <c r="AK411" s="779"/>
      <c r="AL411" s="778"/>
      <c r="AM411" s="778"/>
      <c r="AN411" s="778"/>
      <c r="AO411" s="778"/>
      <c r="AP411" s="778"/>
      <c r="AQ411" s="778"/>
      <c r="AR411" s="778"/>
      <c r="AS411" s="778"/>
      <c r="AT411" s="778"/>
      <c r="AU411" s="778"/>
      <c r="AV411" s="778"/>
      <c r="AW411" s="778"/>
      <c r="AX411" s="778"/>
      <c r="AY411" s="778"/>
      <c r="AZ411" s="778"/>
      <c r="BA411" s="778"/>
      <c r="BB411" s="778"/>
      <c r="BC411" s="778"/>
      <c r="BD411" s="778"/>
      <c r="BE411" s="778"/>
      <c r="BF411" s="778"/>
      <c r="BG411" s="778"/>
      <c r="BH411" s="778"/>
      <c r="BI411" s="778"/>
      <c r="BJ411" s="778"/>
      <c r="BK411" s="778"/>
      <c r="BL411" s="778"/>
      <c r="BM411" s="778"/>
      <c r="BN411" s="778"/>
      <c r="BO411" s="778"/>
      <c r="BP411" s="778"/>
      <c r="BQ411" s="778"/>
      <c r="BR411" s="778"/>
      <c r="BS411" s="778"/>
      <c r="BT411" s="778"/>
      <c r="BU411" s="778"/>
      <c r="BV411" s="778"/>
      <c r="BW411" s="778"/>
      <c r="BX411" s="778"/>
      <c r="BY411" s="778"/>
      <c r="BZ411" s="778"/>
      <c r="CA411" s="778"/>
      <c r="CB411" s="778"/>
      <c r="CC411" s="778"/>
      <c r="CD411" s="778"/>
      <c r="CE411" s="778"/>
      <c r="CF411" s="778"/>
      <c r="CG411" s="778"/>
      <c r="CH411" s="778"/>
      <c r="CI411" s="778"/>
      <c r="CJ411" s="778"/>
      <c r="CK411" s="772"/>
      <c r="CL411" s="772"/>
      <c r="CM411" s="772"/>
      <c r="CN411" s="886"/>
      <c r="CO411" s="772"/>
      <c r="CP411" s="772"/>
      <c r="CQ411" s="772"/>
      <c r="CR411" s="772"/>
      <c r="CS411" s="781"/>
      <c r="CT411" s="782"/>
      <c r="CU411" s="783"/>
      <c r="CV411" s="774"/>
      <c r="CW411" s="774"/>
      <c r="CX411" s="782"/>
      <c r="CY411" s="784"/>
      <c r="CZ411" s="784"/>
      <c r="DA411" s="785"/>
      <c r="DB411" s="785"/>
      <c r="DC411" s="785"/>
      <c r="DD411" s="785"/>
      <c r="DE411" s="785"/>
      <c r="DF411" s="785"/>
      <c r="DG411" s="785"/>
      <c r="DH411" s="786"/>
      <c r="DI411" s="774"/>
      <c r="DJ411" s="774"/>
      <c r="DK411" s="774"/>
      <c r="DL411" s="774"/>
      <c r="DM411" s="774"/>
      <c r="DN411" s="774"/>
      <c r="DO411" s="787"/>
      <c r="DP411" s="774"/>
      <c r="DQ411" s="776"/>
      <c r="DR411" s="774"/>
      <c r="DS411" s="786"/>
      <c r="DT411" s="752">
        <v>0</v>
      </c>
      <c r="DU411" s="753" t="s">
        <v>308</v>
      </c>
      <c r="DV411" s="753" t="s">
        <v>308</v>
      </c>
      <c r="DW411" s="754" t="s">
        <v>308</v>
      </c>
      <c r="DX411" s="755" t="s">
        <v>308</v>
      </c>
      <c r="DY411" s="754" t="e">
        <v>#VALUE!</v>
      </c>
      <c r="DZ411" s="754" t="e">
        <v>#VALUE!</v>
      </c>
      <c r="EA411" s="754"/>
      <c r="EB411" s="754"/>
    </row>
    <row r="412" spans="1:266" ht="17.25" hidden="1" customHeight="1" outlineLevel="1" x14ac:dyDescent="0.35">
      <c r="A412" s="618" t="s">
        <v>308</v>
      </c>
      <c r="B412" s="730">
        <v>165</v>
      </c>
      <c r="C412" s="730" t="s">
        <v>741</v>
      </c>
      <c r="D412" s="730" t="s">
        <v>741</v>
      </c>
      <c r="E412" s="730">
        <v>6</v>
      </c>
      <c r="F412" s="731"/>
      <c r="G412" s="821"/>
      <c r="H412" s="733"/>
      <c r="I412" s="730" t="s">
        <v>308</v>
      </c>
      <c r="J412" s="730" t="s">
        <v>308</v>
      </c>
      <c r="K412" s="730">
        <v>0</v>
      </c>
      <c r="L412" s="730" t="s">
        <v>308</v>
      </c>
      <c r="M412" s="772"/>
      <c r="N412" s="772">
        <v>0</v>
      </c>
      <c r="O412" s="772" t="s">
        <v>742</v>
      </c>
      <c r="P412" s="772" t="b">
        <v>1</v>
      </c>
      <c r="Q412" s="772" t="e">
        <v>#VALUE!</v>
      </c>
      <c r="R412" s="772"/>
      <c r="S412" s="772"/>
      <c r="T412" s="772"/>
      <c r="U412" s="772"/>
      <c r="V412" s="772"/>
      <c r="W412" s="772"/>
      <c r="X412" s="772"/>
      <c r="Y412" s="772"/>
      <c r="Z412" s="886"/>
      <c r="AA412" s="772"/>
      <c r="AB412" s="772"/>
      <c r="AC412" s="772"/>
      <c r="AD412" s="772"/>
      <c r="AE412" s="775"/>
      <c r="AF412" s="776"/>
      <c r="AG412" s="777"/>
      <c r="AH412" s="777"/>
      <c r="AI412" s="777"/>
      <c r="AJ412" s="778"/>
      <c r="AK412" s="779"/>
      <c r="AL412" s="778"/>
      <c r="AM412" s="778"/>
      <c r="AN412" s="778"/>
      <c r="AO412" s="778"/>
      <c r="AP412" s="778"/>
      <c r="AQ412" s="778"/>
      <c r="AR412" s="778"/>
      <c r="AS412" s="778"/>
      <c r="AT412" s="778"/>
      <c r="AU412" s="778"/>
      <c r="AV412" s="778"/>
      <c r="AW412" s="778"/>
      <c r="AX412" s="778"/>
      <c r="AY412" s="778"/>
      <c r="AZ412" s="778"/>
      <c r="BA412" s="778"/>
      <c r="BB412" s="778"/>
      <c r="BC412" s="778"/>
      <c r="BD412" s="778"/>
      <c r="BE412" s="778"/>
      <c r="BF412" s="778"/>
      <c r="BG412" s="778"/>
      <c r="BH412" s="778"/>
      <c r="BI412" s="778"/>
      <c r="BJ412" s="778"/>
      <c r="BK412" s="778"/>
      <c r="BL412" s="778"/>
      <c r="BM412" s="778"/>
      <c r="BN412" s="778"/>
      <c r="BO412" s="778"/>
      <c r="BP412" s="778"/>
      <c r="BQ412" s="778"/>
      <c r="BR412" s="778"/>
      <c r="BS412" s="778"/>
      <c r="BT412" s="778"/>
      <c r="BU412" s="778"/>
      <c r="BV412" s="778"/>
      <c r="BW412" s="778"/>
      <c r="BX412" s="778"/>
      <c r="BY412" s="778"/>
      <c r="BZ412" s="778"/>
      <c r="CA412" s="778"/>
      <c r="CB412" s="778"/>
      <c r="CC412" s="778"/>
      <c r="CD412" s="778"/>
      <c r="CE412" s="778"/>
      <c r="CF412" s="778"/>
      <c r="CG412" s="778"/>
      <c r="CH412" s="778"/>
      <c r="CI412" s="778"/>
      <c r="CJ412" s="778"/>
      <c r="CK412" s="772"/>
      <c r="CL412" s="772"/>
      <c r="CM412" s="772"/>
      <c r="CN412" s="886"/>
      <c r="CO412" s="772"/>
      <c r="CP412" s="772"/>
      <c r="CQ412" s="772"/>
      <c r="CR412" s="772"/>
      <c r="CS412" s="781"/>
      <c r="CT412" s="782"/>
      <c r="CU412" s="783"/>
      <c r="CV412" s="774"/>
      <c r="CW412" s="774"/>
      <c r="CX412" s="782"/>
      <c r="CY412" s="784"/>
      <c r="CZ412" s="784"/>
      <c r="DA412" s="785"/>
      <c r="DB412" s="785"/>
      <c r="DC412" s="785"/>
      <c r="DD412" s="785"/>
      <c r="DE412" s="785"/>
      <c r="DF412" s="785"/>
      <c r="DG412" s="785"/>
      <c r="DH412" s="786"/>
      <c r="DI412" s="774"/>
      <c r="DJ412" s="774"/>
      <c r="DK412" s="774"/>
      <c r="DL412" s="774"/>
      <c r="DM412" s="774"/>
      <c r="DN412" s="774"/>
      <c r="DO412" s="787"/>
      <c r="DP412" s="774"/>
      <c r="DQ412" s="776"/>
      <c r="DR412" s="774"/>
      <c r="DS412" s="786"/>
      <c r="DT412" s="752">
        <v>0</v>
      </c>
      <c r="DU412" s="753" t="s">
        <v>308</v>
      </c>
      <c r="DV412" s="753" t="s">
        <v>308</v>
      </c>
      <c r="DW412" s="754" t="s">
        <v>308</v>
      </c>
      <c r="DX412" s="755" t="s">
        <v>308</v>
      </c>
      <c r="DY412" s="754" t="e">
        <v>#VALUE!</v>
      </c>
      <c r="DZ412" s="754" t="e">
        <v>#VALUE!</v>
      </c>
      <c r="EA412" s="754"/>
      <c r="EB412" s="754"/>
    </row>
    <row r="413" spans="1:266" ht="17.25" hidden="1" customHeight="1" outlineLevel="1" x14ac:dyDescent="0.35">
      <c r="A413" s="618" t="s">
        <v>308</v>
      </c>
      <c r="B413" s="730">
        <v>166</v>
      </c>
      <c r="C413" s="730" t="s">
        <v>741</v>
      </c>
      <c r="D413" s="730" t="s">
        <v>741</v>
      </c>
      <c r="E413" s="730">
        <v>6</v>
      </c>
      <c r="F413" s="731"/>
      <c r="G413" s="821"/>
      <c r="H413" s="733"/>
      <c r="I413" s="730" t="s">
        <v>308</v>
      </c>
      <c r="J413" s="730" t="s">
        <v>308</v>
      </c>
      <c r="K413" s="730">
        <v>0</v>
      </c>
      <c r="L413" s="730" t="s">
        <v>308</v>
      </c>
      <c r="M413" s="772"/>
      <c r="N413" s="772">
        <v>0</v>
      </c>
      <c r="O413" s="772" t="s">
        <v>742</v>
      </c>
      <c r="P413" s="772" t="b">
        <v>1</v>
      </c>
      <c r="Q413" s="772" t="e">
        <v>#VALUE!</v>
      </c>
      <c r="R413" s="772"/>
      <c r="S413" s="772"/>
      <c r="T413" s="772"/>
      <c r="U413" s="772"/>
      <c r="V413" s="772"/>
      <c r="W413" s="772"/>
      <c r="X413" s="772"/>
      <c r="Y413" s="772"/>
      <c r="Z413" s="886"/>
      <c r="AA413" s="772"/>
      <c r="AB413" s="772"/>
      <c r="AC413" s="772"/>
      <c r="AD413" s="772"/>
      <c r="AE413" s="775"/>
      <c r="AF413" s="776"/>
      <c r="AG413" s="777"/>
      <c r="AH413" s="777"/>
      <c r="AI413" s="777"/>
      <c r="AJ413" s="778"/>
      <c r="AK413" s="779"/>
      <c r="AL413" s="778"/>
      <c r="AM413" s="778"/>
      <c r="AN413" s="778"/>
      <c r="AO413" s="778"/>
      <c r="AP413" s="778"/>
      <c r="AQ413" s="778"/>
      <c r="AR413" s="778"/>
      <c r="AS413" s="778"/>
      <c r="AT413" s="778"/>
      <c r="AU413" s="778"/>
      <c r="AV413" s="778"/>
      <c r="AW413" s="778"/>
      <c r="AX413" s="778"/>
      <c r="AY413" s="778"/>
      <c r="AZ413" s="778"/>
      <c r="BA413" s="778"/>
      <c r="BB413" s="778"/>
      <c r="BC413" s="778"/>
      <c r="BD413" s="778"/>
      <c r="BE413" s="778"/>
      <c r="BF413" s="778"/>
      <c r="BG413" s="778"/>
      <c r="BH413" s="778"/>
      <c r="BI413" s="778"/>
      <c r="BJ413" s="778"/>
      <c r="BK413" s="778"/>
      <c r="BL413" s="778"/>
      <c r="BM413" s="778"/>
      <c r="BN413" s="778"/>
      <c r="BO413" s="778"/>
      <c r="BP413" s="778"/>
      <c r="BQ413" s="778"/>
      <c r="BR413" s="778"/>
      <c r="BS413" s="778"/>
      <c r="BT413" s="778"/>
      <c r="BU413" s="778"/>
      <c r="BV413" s="778"/>
      <c r="BW413" s="778"/>
      <c r="BX413" s="778"/>
      <c r="BY413" s="778"/>
      <c r="BZ413" s="778"/>
      <c r="CA413" s="778"/>
      <c r="CB413" s="778"/>
      <c r="CC413" s="778"/>
      <c r="CD413" s="778"/>
      <c r="CE413" s="778"/>
      <c r="CF413" s="778"/>
      <c r="CG413" s="778"/>
      <c r="CH413" s="778"/>
      <c r="CI413" s="778"/>
      <c r="CJ413" s="778"/>
      <c r="CK413" s="772"/>
      <c r="CL413" s="772"/>
      <c r="CM413" s="772"/>
      <c r="CN413" s="886"/>
      <c r="CO413" s="772"/>
      <c r="CP413" s="772"/>
      <c r="CQ413" s="772"/>
      <c r="CR413" s="772"/>
      <c r="CS413" s="781"/>
      <c r="CT413" s="782"/>
      <c r="CU413" s="783"/>
      <c r="CV413" s="774"/>
      <c r="CW413" s="774"/>
      <c r="CX413" s="782"/>
      <c r="CY413" s="784"/>
      <c r="CZ413" s="784"/>
      <c r="DA413" s="785"/>
      <c r="DB413" s="785"/>
      <c r="DC413" s="785"/>
      <c r="DD413" s="785"/>
      <c r="DE413" s="785"/>
      <c r="DF413" s="785"/>
      <c r="DG413" s="785"/>
      <c r="DH413" s="786"/>
      <c r="DI413" s="774"/>
      <c r="DJ413" s="774"/>
      <c r="DK413" s="774"/>
      <c r="DL413" s="774"/>
      <c r="DM413" s="774"/>
      <c r="DN413" s="774"/>
      <c r="DO413" s="787"/>
      <c r="DP413" s="774"/>
      <c r="DQ413" s="776"/>
      <c r="DR413" s="774"/>
      <c r="DS413" s="786"/>
      <c r="DT413" s="752">
        <v>0</v>
      </c>
      <c r="DU413" s="753" t="s">
        <v>308</v>
      </c>
      <c r="DV413" s="753" t="s">
        <v>308</v>
      </c>
      <c r="DW413" s="754" t="s">
        <v>308</v>
      </c>
      <c r="DX413" s="755" t="s">
        <v>308</v>
      </c>
      <c r="DY413" s="754" t="e">
        <v>#VALUE!</v>
      </c>
      <c r="DZ413" s="754" t="e">
        <v>#VALUE!</v>
      </c>
      <c r="EA413" s="754"/>
      <c r="EB413" s="754"/>
    </row>
    <row r="414" spans="1:266" ht="17.25" hidden="1" customHeight="1" outlineLevel="1" x14ac:dyDescent="0.35">
      <c r="A414" s="618" t="s">
        <v>308</v>
      </c>
      <c r="B414" s="730">
        <v>167</v>
      </c>
      <c r="C414" s="730" t="s">
        <v>741</v>
      </c>
      <c r="D414" s="730" t="s">
        <v>741</v>
      </c>
      <c r="E414" s="730">
        <v>6</v>
      </c>
      <c r="F414" s="731"/>
      <c r="G414" s="821"/>
      <c r="H414" s="733"/>
      <c r="I414" s="730" t="s">
        <v>308</v>
      </c>
      <c r="J414" s="730" t="s">
        <v>308</v>
      </c>
      <c r="K414" s="730">
        <v>0</v>
      </c>
      <c r="L414" s="730" t="s">
        <v>308</v>
      </c>
      <c r="M414" s="772"/>
      <c r="N414" s="772">
        <v>0</v>
      </c>
      <c r="O414" s="772" t="s">
        <v>742</v>
      </c>
      <c r="P414" s="772" t="b">
        <v>1</v>
      </c>
      <c r="Q414" s="772" t="e">
        <v>#VALUE!</v>
      </c>
      <c r="R414" s="772"/>
      <c r="S414" s="772"/>
      <c r="T414" s="772"/>
      <c r="U414" s="772"/>
      <c r="V414" s="772"/>
      <c r="W414" s="772"/>
      <c r="X414" s="772"/>
      <c r="Y414" s="772"/>
      <c r="Z414" s="886"/>
      <c r="AA414" s="772"/>
      <c r="AB414" s="772"/>
      <c r="AC414" s="772"/>
      <c r="AD414" s="772"/>
      <c r="AE414" s="775"/>
      <c r="AF414" s="776"/>
      <c r="AG414" s="777"/>
      <c r="AH414" s="777"/>
      <c r="AI414" s="777"/>
      <c r="AJ414" s="778"/>
      <c r="AK414" s="779"/>
      <c r="AL414" s="778"/>
      <c r="AM414" s="778"/>
      <c r="AN414" s="778"/>
      <c r="AO414" s="778"/>
      <c r="AP414" s="778"/>
      <c r="AQ414" s="778"/>
      <c r="AR414" s="778"/>
      <c r="AS414" s="778"/>
      <c r="AT414" s="778"/>
      <c r="AU414" s="778"/>
      <c r="AV414" s="778"/>
      <c r="AW414" s="778"/>
      <c r="AX414" s="778"/>
      <c r="AY414" s="778"/>
      <c r="AZ414" s="778"/>
      <c r="BA414" s="778"/>
      <c r="BB414" s="778"/>
      <c r="BC414" s="778"/>
      <c r="BD414" s="778"/>
      <c r="BE414" s="778"/>
      <c r="BF414" s="778"/>
      <c r="BG414" s="778"/>
      <c r="BH414" s="778"/>
      <c r="BI414" s="778"/>
      <c r="BJ414" s="778"/>
      <c r="BK414" s="778"/>
      <c r="BL414" s="778"/>
      <c r="BM414" s="778"/>
      <c r="BN414" s="778"/>
      <c r="BO414" s="778"/>
      <c r="BP414" s="778"/>
      <c r="BQ414" s="778"/>
      <c r="BR414" s="778"/>
      <c r="BS414" s="778"/>
      <c r="BT414" s="778"/>
      <c r="BU414" s="778"/>
      <c r="BV414" s="778"/>
      <c r="BW414" s="778"/>
      <c r="BX414" s="778"/>
      <c r="BY414" s="778"/>
      <c r="BZ414" s="778"/>
      <c r="CA414" s="778"/>
      <c r="CB414" s="778"/>
      <c r="CC414" s="778"/>
      <c r="CD414" s="778"/>
      <c r="CE414" s="778"/>
      <c r="CF414" s="778"/>
      <c r="CG414" s="778"/>
      <c r="CH414" s="778"/>
      <c r="CI414" s="778"/>
      <c r="CJ414" s="778"/>
      <c r="CK414" s="772"/>
      <c r="CL414" s="772"/>
      <c r="CM414" s="772"/>
      <c r="CN414" s="886"/>
      <c r="CO414" s="772"/>
      <c r="CP414" s="772"/>
      <c r="CQ414" s="772"/>
      <c r="CR414" s="772"/>
      <c r="CS414" s="781"/>
      <c r="CT414" s="782"/>
      <c r="CU414" s="783"/>
      <c r="CV414" s="774"/>
      <c r="CW414" s="774"/>
      <c r="CX414" s="782"/>
      <c r="CY414" s="784"/>
      <c r="CZ414" s="784"/>
      <c r="DA414" s="785"/>
      <c r="DB414" s="785"/>
      <c r="DC414" s="785"/>
      <c r="DD414" s="785"/>
      <c r="DE414" s="785"/>
      <c r="DF414" s="785"/>
      <c r="DG414" s="785"/>
      <c r="DH414" s="786"/>
      <c r="DI414" s="774"/>
      <c r="DJ414" s="774"/>
      <c r="DK414" s="774"/>
      <c r="DL414" s="774"/>
      <c r="DM414" s="774"/>
      <c r="DN414" s="774"/>
      <c r="DO414" s="787"/>
      <c r="DP414" s="774"/>
      <c r="DQ414" s="776"/>
      <c r="DR414" s="774"/>
      <c r="DS414" s="786"/>
      <c r="DT414" s="752">
        <v>0</v>
      </c>
      <c r="DU414" s="753" t="s">
        <v>308</v>
      </c>
      <c r="DV414" s="753" t="s">
        <v>308</v>
      </c>
      <c r="DW414" s="754" t="s">
        <v>308</v>
      </c>
      <c r="DX414" s="755" t="s">
        <v>308</v>
      </c>
      <c r="DY414" s="754" t="e">
        <v>#VALUE!</v>
      </c>
      <c r="DZ414" s="754" t="e">
        <v>#VALUE!</v>
      </c>
      <c r="EA414" s="754"/>
      <c r="EB414" s="754"/>
    </row>
    <row r="415" spans="1:266" ht="17.25" hidden="1" customHeight="1" outlineLevel="1" x14ac:dyDescent="0.35">
      <c r="A415" s="618" t="s">
        <v>308</v>
      </c>
      <c r="B415" s="730">
        <v>168</v>
      </c>
      <c r="C415" s="730" t="s">
        <v>741</v>
      </c>
      <c r="D415" s="730" t="s">
        <v>741</v>
      </c>
      <c r="E415" s="730">
        <v>6</v>
      </c>
      <c r="F415" s="731"/>
      <c r="G415" s="821"/>
      <c r="H415" s="733"/>
      <c r="I415" s="730" t="s">
        <v>308</v>
      </c>
      <c r="J415" s="730" t="s">
        <v>308</v>
      </c>
      <c r="K415" s="730">
        <v>0</v>
      </c>
      <c r="L415" s="730" t="s">
        <v>308</v>
      </c>
      <c r="M415" s="772"/>
      <c r="N415" s="772">
        <v>0</v>
      </c>
      <c r="O415" s="772" t="s">
        <v>742</v>
      </c>
      <c r="P415" s="772" t="b">
        <v>1</v>
      </c>
      <c r="Q415" s="772" t="e">
        <v>#VALUE!</v>
      </c>
      <c r="R415" s="772"/>
      <c r="S415" s="772"/>
      <c r="T415" s="772"/>
      <c r="U415" s="772"/>
      <c r="V415" s="772"/>
      <c r="W415" s="772"/>
      <c r="X415" s="772"/>
      <c r="Y415" s="772"/>
      <c r="Z415" s="886"/>
      <c r="AA415" s="772"/>
      <c r="AB415" s="772"/>
      <c r="AC415" s="772"/>
      <c r="AD415" s="772"/>
      <c r="AE415" s="775"/>
      <c r="AF415" s="776"/>
      <c r="AG415" s="777"/>
      <c r="AH415" s="777"/>
      <c r="AI415" s="777"/>
      <c r="AJ415" s="778"/>
      <c r="AK415" s="779"/>
      <c r="AL415" s="778"/>
      <c r="AM415" s="778"/>
      <c r="AN415" s="778"/>
      <c r="AO415" s="778"/>
      <c r="AP415" s="778"/>
      <c r="AQ415" s="778"/>
      <c r="AR415" s="778"/>
      <c r="AS415" s="778"/>
      <c r="AT415" s="778"/>
      <c r="AU415" s="778"/>
      <c r="AV415" s="778"/>
      <c r="AW415" s="778"/>
      <c r="AX415" s="778"/>
      <c r="AY415" s="778"/>
      <c r="AZ415" s="778"/>
      <c r="BA415" s="778"/>
      <c r="BB415" s="778"/>
      <c r="BC415" s="778"/>
      <c r="BD415" s="778"/>
      <c r="BE415" s="778"/>
      <c r="BF415" s="778"/>
      <c r="BG415" s="778"/>
      <c r="BH415" s="778"/>
      <c r="BI415" s="778"/>
      <c r="BJ415" s="778"/>
      <c r="BK415" s="778"/>
      <c r="BL415" s="778"/>
      <c r="BM415" s="778"/>
      <c r="BN415" s="778"/>
      <c r="BO415" s="778"/>
      <c r="BP415" s="778"/>
      <c r="BQ415" s="778"/>
      <c r="BR415" s="778"/>
      <c r="BS415" s="778"/>
      <c r="BT415" s="778"/>
      <c r="BU415" s="778"/>
      <c r="BV415" s="778"/>
      <c r="BW415" s="778"/>
      <c r="BX415" s="778"/>
      <c r="BY415" s="778"/>
      <c r="BZ415" s="778"/>
      <c r="CA415" s="778"/>
      <c r="CB415" s="778"/>
      <c r="CC415" s="778"/>
      <c r="CD415" s="778"/>
      <c r="CE415" s="778"/>
      <c r="CF415" s="778"/>
      <c r="CG415" s="778"/>
      <c r="CH415" s="778"/>
      <c r="CI415" s="778"/>
      <c r="CJ415" s="778"/>
      <c r="CK415" s="772"/>
      <c r="CL415" s="772"/>
      <c r="CM415" s="772"/>
      <c r="CN415" s="886"/>
      <c r="CO415" s="772"/>
      <c r="CP415" s="772"/>
      <c r="CQ415" s="772"/>
      <c r="CR415" s="772"/>
      <c r="CS415" s="781"/>
      <c r="CT415" s="782"/>
      <c r="CU415" s="783"/>
      <c r="CV415" s="774"/>
      <c r="CW415" s="774"/>
      <c r="CX415" s="782"/>
      <c r="CY415" s="784"/>
      <c r="CZ415" s="784"/>
      <c r="DA415" s="785"/>
      <c r="DB415" s="785"/>
      <c r="DC415" s="785"/>
      <c r="DD415" s="785"/>
      <c r="DE415" s="785"/>
      <c r="DF415" s="785"/>
      <c r="DG415" s="785"/>
      <c r="DH415" s="786"/>
      <c r="DI415" s="774"/>
      <c r="DJ415" s="774"/>
      <c r="DK415" s="774"/>
      <c r="DL415" s="774"/>
      <c r="DM415" s="774"/>
      <c r="DN415" s="774"/>
      <c r="DO415" s="787"/>
      <c r="DP415" s="774"/>
      <c r="DQ415" s="776"/>
      <c r="DR415" s="774"/>
      <c r="DS415" s="786"/>
      <c r="DT415" s="752">
        <v>0</v>
      </c>
      <c r="DU415" s="753" t="s">
        <v>308</v>
      </c>
      <c r="DV415" s="753" t="s">
        <v>308</v>
      </c>
      <c r="DW415" s="754" t="s">
        <v>308</v>
      </c>
      <c r="DX415" s="755" t="s">
        <v>308</v>
      </c>
      <c r="DY415" s="754" t="e">
        <v>#VALUE!</v>
      </c>
      <c r="DZ415" s="754" t="e">
        <v>#VALUE!</v>
      </c>
      <c r="EA415" s="754"/>
      <c r="EB415" s="754"/>
    </row>
    <row r="416" spans="1:266" ht="17.25" hidden="1" customHeight="1" outlineLevel="1" x14ac:dyDescent="0.35">
      <c r="A416" s="618" t="s">
        <v>308</v>
      </c>
      <c r="B416" s="730">
        <v>169</v>
      </c>
      <c r="C416" s="730" t="s">
        <v>741</v>
      </c>
      <c r="D416" s="730" t="s">
        <v>741</v>
      </c>
      <c r="E416" s="730">
        <v>6</v>
      </c>
      <c r="F416" s="731"/>
      <c r="G416" s="821"/>
      <c r="H416" s="733"/>
      <c r="I416" s="730" t="s">
        <v>308</v>
      </c>
      <c r="J416" s="730" t="s">
        <v>308</v>
      </c>
      <c r="K416" s="730">
        <v>0</v>
      </c>
      <c r="L416" s="730" t="s">
        <v>308</v>
      </c>
      <c r="M416" s="772"/>
      <c r="N416" s="772">
        <v>0</v>
      </c>
      <c r="O416" s="772" t="s">
        <v>742</v>
      </c>
      <c r="P416" s="772" t="b">
        <v>1</v>
      </c>
      <c r="Q416" s="772" t="e">
        <v>#VALUE!</v>
      </c>
      <c r="R416" s="772"/>
      <c r="S416" s="772"/>
      <c r="T416" s="772"/>
      <c r="U416" s="772"/>
      <c r="V416" s="772"/>
      <c r="W416" s="772"/>
      <c r="X416" s="772"/>
      <c r="Y416" s="772"/>
      <c r="Z416" s="886"/>
      <c r="AA416" s="772"/>
      <c r="AB416" s="772"/>
      <c r="AC416" s="772"/>
      <c r="AD416" s="772"/>
      <c r="AE416" s="775"/>
      <c r="AF416" s="776"/>
      <c r="AG416" s="777"/>
      <c r="AH416" s="777"/>
      <c r="AI416" s="777"/>
      <c r="AJ416" s="778"/>
      <c r="AK416" s="779"/>
      <c r="AL416" s="778"/>
      <c r="AM416" s="778"/>
      <c r="AN416" s="778"/>
      <c r="AO416" s="778"/>
      <c r="AP416" s="778"/>
      <c r="AQ416" s="778"/>
      <c r="AR416" s="778"/>
      <c r="AS416" s="778"/>
      <c r="AT416" s="778"/>
      <c r="AU416" s="778"/>
      <c r="AV416" s="778"/>
      <c r="AW416" s="778"/>
      <c r="AX416" s="778"/>
      <c r="AY416" s="778"/>
      <c r="AZ416" s="778"/>
      <c r="BA416" s="778"/>
      <c r="BB416" s="778"/>
      <c r="BC416" s="778"/>
      <c r="BD416" s="778"/>
      <c r="BE416" s="778"/>
      <c r="BF416" s="778"/>
      <c r="BG416" s="778"/>
      <c r="BH416" s="778"/>
      <c r="BI416" s="778"/>
      <c r="BJ416" s="778"/>
      <c r="BK416" s="778"/>
      <c r="BL416" s="778"/>
      <c r="BM416" s="778"/>
      <c r="BN416" s="778"/>
      <c r="BO416" s="778"/>
      <c r="BP416" s="778"/>
      <c r="BQ416" s="778"/>
      <c r="BR416" s="778"/>
      <c r="BS416" s="778"/>
      <c r="BT416" s="778"/>
      <c r="BU416" s="778"/>
      <c r="BV416" s="778"/>
      <c r="BW416" s="778"/>
      <c r="BX416" s="778"/>
      <c r="BY416" s="778"/>
      <c r="BZ416" s="778"/>
      <c r="CA416" s="778"/>
      <c r="CB416" s="778"/>
      <c r="CC416" s="778"/>
      <c r="CD416" s="778"/>
      <c r="CE416" s="778"/>
      <c r="CF416" s="778"/>
      <c r="CG416" s="778"/>
      <c r="CH416" s="778"/>
      <c r="CI416" s="778"/>
      <c r="CJ416" s="778"/>
      <c r="CK416" s="772"/>
      <c r="CL416" s="772"/>
      <c r="CM416" s="772"/>
      <c r="CN416" s="886"/>
      <c r="CO416" s="772"/>
      <c r="CP416" s="772"/>
      <c r="CQ416" s="772"/>
      <c r="CR416" s="772"/>
      <c r="CS416" s="781"/>
      <c r="CT416" s="782"/>
      <c r="CU416" s="783"/>
      <c r="CV416" s="774"/>
      <c r="CW416" s="774"/>
      <c r="CX416" s="782"/>
      <c r="CY416" s="784"/>
      <c r="CZ416" s="784"/>
      <c r="DA416" s="785"/>
      <c r="DB416" s="785"/>
      <c r="DC416" s="785"/>
      <c r="DD416" s="785"/>
      <c r="DE416" s="785"/>
      <c r="DF416" s="785"/>
      <c r="DG416" s="785"/>
      <c r="DH416" s="786"/>
      <c r="DI416" s="774"/>
      <c r="DJ416" s="774"/>
      <c r="DK416" s="774"/>
      <c r="DL416" s="774"/>
      <c r="DM416" s="774"/>
      <c r="DN416" s="774"/>
      <c r="DO416" s="787"/>
      <c r="DP416" s="774"/>
      <c r="DQ416" s="776"/>
      <c r="DR416" s="774"/>
      <c r="DS416" s="786"/>
      <c r="DT416" s="752">
        <v>0</v>
      </c>
      <c r="DU416" s="753" t="s">
        <v>308</v>
      </c>
      <c r="DV416" s="753" t="s">
        <v>308</v>
      </c>
      <c r="DW416" s="754" t="s">
        <v>308</v>
      </c>
      <c r="DX416" s="755" t="s">
        <v>308</v>
      </c>
      <c r="DY416" s="754" t="e">
        <v>#VALUE!</v>
      </c>
      <c r="DZ416" s="754" t="e">
        <v>#VALUE!</v>
      </c>
      <c r="EA416" s="754"/>
      <c r="EB416" s="754"/>
    </row>
    <row r="417" spans="1:266" ht="15.75" hidden="1" customHeight="1" outlineLevel="1" x14ac:dyDescent="0.35">
      <c r="A417" s="618" t="s">
        <v>308</v>
      </c>
      <c r="B417" s="730">
        <v>170</v>
      </c>
      <c r="C417" s="730" t="s">
        <v>741</v>
      </c>
      <c r="D417" s="730" t="s">
        <v>741</v>
      </c>
      <c r="E417" s="730">
        <v>6</v>
      </c>
      <c r="F417" s="731"/>
      <c r="G417" s="821"/>
      <c r="H417" s="733"/>
      <c r="I417" s="730" t="s">
        <v>308</v>
      </c>
      <c r="J417" s="730" t="s">
        <v>308</v>
      </c>
      <c r="K417" s="730">
        <v>0</v>
      </c>
      <c r="L417" s="730" t="s">
        <v>308</v>
      </c>
      <c r="M417" s="772"/>
      <c r="N417" s="772">
        <v>0</v>
      </c>
      <c r="O417" s="772" t="s">
        <v>742</v>
      </c>
      <c r="P417" s="772" t="b">
        <v>1</v>
      </c>
      <c r="Q417" s="772" t="e">
        <v>#VALUE!</v>
      </c>
      <c r="R417" s="772"/>
      <c r="S417" s="772"/>
      <c r="T417" s="772"/>
      <c r="U417" s="772"/>
      <c r="V417" s="772"/>
      <c r="W417" s="772"/>
      <c r="X417" s="772"/>
      <c r="Y417" s="772"/>
      <c r="Z417" s="886"/>
      <c r="AA417" s="772"/>
      <c r="AB417" s="772"/>
      <c r="AC417" s="772"/>
      <c r="AD417" s="772"/>
      <c r="AE417" s="775"/>
      <c r="AF417" s="776"/>
      <c r="AG417" s="777"/>
      <c r="AH417" s="777"/>
      <c r="AI417" s="777"/>
      <c r="AJ417" s="778"/>
      <c r="AK417" s="779"/>
      <c r="AL417" s="778"/>
      <c r="AM417" s="778"/>
      <c r="AN417" s="778"/>
      <c r="AO417" s="778"/>
      <c r="AP417" s="778"/>
      <c r="AQ417" s="778"/>
      <c r="AR417" s="778"/>
      <c r="AS417" s="778"/>
      <c r="AT417" s="778"/>
      <c r="AU417" s="778"/>
      <c r="AV417" s="778"/>
      <c r="AW417" s="778"/>
      <c r="AX417" s="778"/>
      <c r="AY417" s="778"/>
      <c r="AZ417" s="778"/>
      <c r="BA417" s="778"/>
      <c r="BB417" s="778"/>
      <c r="BC417" s="778"/>
      <c r="BD417" s="778"/>
      <c r="BE417" s="778"/>
      <c r="BF417" s="778"/>
      <c r="BG417" s="778"/>
      <c r="BH417" s="778"/>
      <c r="BI417" s="778"/>
      <c r="BJ417" s="778"/>
      <c r="BK417" s="778"/>
      <c r="BL417" s="778"/>
      <c r="BM417" s="778"/>
      <c r="BN417" s="778"/>
      <c r="BO417" s="778"/>
      <c r="BP417" s="778"/>
      <c r="BQ417" s="778"/>
      <c r="BR417" s="778"/>
      <c r="BS417" s="778"/>
      <c r="BT417" s="778"/>
      <c r="BU417" s="778"/>
      <c r="BV417" s="778"/>
      <c r="BW417" s="778"/>
      <c r="BX417" s="778"/>
      <c r="BY417" s="778"/>
      <c r="BZ417" s="778"/>
      <c r="CA417" s="778"/>
      <c r="CB417" s="778"/>
      <c r="CC417" s="778"/>
      <c r="CD417" s="778"/>
      <c r="CE417" s="778"/>
      <c r="CF417" s="778"/>
      <c r="CG417" s="778"/>
      <c r="CH417" s="778"/>
      <c r="CI417" s="778"/>
      <c r="CJ417" s="778"/>
      <c r="CK417" s="772"/>
      <c r="CL417" s="772"/>
      <c r="CM417" s="772"/>
      <c r="CN417" s="886"/>
      <c r="CO417" s="772"/>
      <c r="CP417" s="772"/>
      <c r="CQ417" s="772"/>
      <c r="CR417" s="772"/>
      <c r="CS417" s="781"/>
      <c r="CT417" s="782"/>
      <c r="CU417" s="783"/>
      <c r="CV417" s="774"/>
      <c r="CW417" s="774"/>
      <c r="CX417" s="782"/>
      <c r="CY417" s="784"/>
      <c r="CZ417" s="784"/>
      <c r="DA417" s="785"/>
      <c r="DB417" s="785"/>
      <c r="DC417" s="785"/>
      <c r="DD417" s="785"/>
      <c r="DE417" s="785"/>
      <c r="DF417" s="785"/>
      <c r="DG417" s="785"/>
      <c r="DH417" s="786"/>
      <c r="DI417" s="774"/>
      <c r="DJ417" s="774"/>
      <c r="DK417" s="774"/>
      <c r="DL417" s="774"/>
      <c r="DM417" s="774"/>
      <c r="DN417" s="774"/>
      <c r="DO417" s="787"/>
      <c r="DP417" s="774"/>
      <c r="DQ417" s="776"/>
      <c r="DR417" s="774"/>
      <c r="DS417" s="786"/>
      <c r="DT417" s="752">
        <v>0</v>
      </c>
      <c r="DU417" s="753" t="s">
        <v>308</v>
      </c>
      <c r="DV417" s="753" t="s">
        <v>308</v>
      </c>
      <c r="DW417" s="754" t="s">
        <v>308</v>
      </c>
      <c r="DX417" s="755" t="s">
        <v>308</v>
      </c>
      <c r="DY417" s="754" t="e">
        <v>#VALUE!</v>
      </c>
      <c r="DZ417" s="754" t="e">
        <v>#VALUE!</v>
      </c>
      <c r="EA417" s="754"/>
      <c r="EB417" s="754"/>
    </row>
    <row r="418" spans="1:266" ht="17.25" customHeight="1" collapsed="1" x14ac:dyDescent="0.35">
      <c r="A418" s="618" t="s">
        <v>308</v>
      </c>
      <c r="B418" s="823" t="s">
        <v>1271</v>
      </c>
      <c r="C418" s="824"/>
      <c r="D418" s="824"/>
      <c r="E418" s="824"/>
      <c r="F418" s="717"/>
      <c r="G418" s="717"/>
      <c r="H418" s="730"/>
      <c r="I418" s="730"/>
      <c r="J418" s="730"/>
      <c r="K418" s="730"/>
      <c r="L418" s="730"/>
      <c r="M418" s="730"/>
      <c r="N418" s="730"/>
      <c r="O418" s="730"/>
      <c r="P418" s="730"/>
      <c r="Q418" s="730"/>
      <c r="R418" s="730"/>
      <c r="S418" s="730"/>
      <c r="T418" s="730"/>
      <c r="U418" s="730"/>
      <c r="V418" s="730"/>
      <c r="W418" s="730"/>
      <c r="X418" s="730"/>
      <c r="Y418" s="730"/>
      <c r="Z418" s="826"/>
      <c r="AA418" s="730"/>
      <c r="AB418" s="730"/>
      <c r="AC418" s="730"/>
      <c r="AD418" s="827">
        <v>48186</v>
      </c>
      <c r="AE418" s="827">
        <v>44880</v>
      </c>
      <c r="AF418" s="826">
        <v>0</v>
      </c>
      <c r="AG418" s="828"/>
      <c r="AH418" s="828"/>
      <c r="AI418" s="828"/>
      <c r="AJ418" s="674"/>
      <c r="AK418" s="829"/>
      <c r="AL418" s="674"/>
      <c r="AM418" s="674"/>
      <c r="AN418" s="674"/>
      <c r="AO418" s="674"/>
      <c r="AP418" s="674"/>
      <c r="AQ418" s="674"/>
      <c r="AR418" s="674"/>
      <c r="AS418" s="674"/>
      <c r="AT418" s="674"/>
      <c r="AU418" s="674"/>
      <c r="AV418" s="674"/>
      <c r="AW418" s="674"/>
      <c r="AX418" s="674"/>
      <c r="AY418" s="674"/>
      <c r="AZ418" s="674"/>
      <c r="BA418" s="674"/>
      <c r="BB418" s="674"/>
      <c r="BC418" s="674"/>
      <c r="BD418" s="674"/>
      <c r="BE418" s="674"/>
      <c r="BF418" s="674"/>
      <c r="BG418" s="674"/>
      <c r="BH418" s="674"/>
      <c r="BI418" s="674"/>
      <c r="BJ418" s="674"/>
      <c r="BK418" s="674"/>
      <c r="BL418" s="674"/>
      <c r="BM418" s="674"/>
      <c r="BN418" s="674"/>
      <c r="BO418" s="674"/>
      <c r="BP418" s="674"/>
      <c r="BQ418" s="674"/>
      <c r="BR418" s="674"/>
      <c r="BS418" s="674"/>
      <c r="BT418" s="674"/>
      <c r="BU418" s="674"/>
      <c r="BV418" s="674"/>
      <c r="BW418" s="674"/>
      <c r="BX418" s="674"/>
      <c r="BY418" s="674"/>
      <c r="BZ418" s="674"/>
      <c r="CA418" s="674"/>
      <c r="CB418" s="674"/>
      <c r="CC418" s="674"/>
      <c r="CD418" s="674"/>
      <c r="CE418" s="674"/>
      <c r="CF418" s="674"/>
      <c r="CG418" s="674"/>
      <c r="CH418" s="674"/>
      <c r="CI418" s="674"/>
      <c r="CJ418" s="674"/>
      <c r="CK418" s="827"/>
      <c r="CL418" s="827">
        <v>0</v>
      </c>
      <c r="CM418" s="827"/>
      <c r="CN418" s="675">
        <v>0</v>
      </c>
      <c r="CO418" s="827">
        <v>0</v>
      </c>
      <c r="CP418" s="827">
        <v>0</v>
      </c>
      <c r="CQ418" s="827">
        <v>35262</v>
      </c>
      <c r="CR418" s="827">
        <v>39658</v>
      </c>
      <c r="CS418" s="830"/>
      <c r="CT418" s="831"/>
      <c r="CU418" s="832"/>
      <c r="CV418" s="826"/>
      <c r="CW418" s="826"/>
      <c r="CX418" s="831"/>
      <c r="CY418" s="833">
        <v>0</v>
      </c>
      <c r="CZ418" s="833">
        <v>0</v>
      </c>
      <c r="DA418" s="752">
        <v>0</v>
      </c>
      <c r="DB418" s="752">
        <v>0</v>
      </c>
      <c r="DC418" s="752">
        <v>0</v>
      </c>
      <c r="DD418" s="752">
        <v>0</v>
      </c>
      <c r="DE418" s="752">
        <v>0</v>
      </c>
      <c r="DF418" s="752">
        <v>0</v>
      </c>
      <c r="DG418" s="752">
        <v>0</v>
      </c>
      <c r="DH418" s="834">
        <v>0</v>
      </c>
      <c r="DI418" s="826">
        <v>0</v>
      </c>
      <c r="DJ418" s="826">
        <v>0</v>
      </c>
      <c r="DK418" s="826">
        <v>0</v>
      </c>
      <c r="DL418" s="826">
        <v>0</v>
      </c>
      <c r="DM418" s="826">
        <v>0</v>
      </c>
      <c r="DN418" s="826">
        <v>0</v>
      </c>
      <c r="DO418" s="835">
        <v>0</v>
      </c>
      <c r="DP418" s="826"/>
      <c r="DQ418" s="826"/>
      <c r="DR418" s="826"/>
      <c r="DS418" s="834"/>
      <c r="DT418" s="752"/>
      <c r="DU418" s="836"/>
      <c r="DV418" s="836"/>
      <c r="DW418" s="826"/>
      <c r="DX418" s="837"/>
      <c r="DY418" s="826" t="s">
        <v>308</v>
      </c>
      <c r="DZ418" s="837" t="s">
        <v>308</v>
      </c>
      <c r="EA418" s="826"/>
      <c r="EB418" s="837"/>
    </row>
    <row r="419" spans="1:266" ht="16.5" customHeight="1" x14ac:dyDescent="0.35">
      <c r="A419" s="625">
        <v>7</v>
      </c>
      <c r="B419" s="838"/>
      <c r="C419" s="839"/>
      <c r="D419" s="839"/>
      <c r="E419" s="839"/>
      <c r="F419" s="917"/>
      <c r="G419" s="917"/>
      <c r="H419" s="841"/>
      <c r="Y419" s="619"/>
      <c r="Z419" s="635"/>
      <c r="AF419" s="635">
        <v>0</v>
      </c>
      <c r="AK419" s="625"/>
      <c r="AL419" s="619"/>
      <c r="AM419" s="619"/>
      <c r="AN419" s="619"/>
      <c r="AO419" s="619"/>
      <c r="AP419" s="619"/>
      <c r="AQ419" s="619"/>
      <c r="AR419" s="619"/>
      <c r="AS419" s="619"/>
      <c r="AT419" s="619"/>
      <c r="AU419" s="619"/>
      <c r="AV419" s="619"/>
      <c r="AW419" s="619"/>
      <c r="AX419" s="619"/>
      <c r="AY419" s="619"/>
      <c r="AZ419" s="619"/>
      <c r="BA419" s="619"/>
      <c r="BB419" s="619"/>
      <c r="BC419" s="619"/>
      <c r="BD419" s="619"/>
      <c r="BE419" s="619"/>
      <c r="BF419" s="619"/>
      <c r="BG419" s="619"/>
      <c r="BH419" s="619"/>
      <c r="BI419" s="619"/>
      <c r="BJ419" s="619"/>
      <c r="BK419" s="619"/>
      <c r="BL419" s="619"/>
      <c r="BM419" s="619"/>
      <c r="BN419" s="619"/>
      <c r="BO419" s="619"/>
      <c r="BP419" s="619"/>
      <c r="BQ419" s="619"/>
      <c r="BR419" s="619"/>
      <c r="BS419" s="619"/>
      <c r="BT419" s="619"/>
      <c r="BU419" s="619"/>
      <c r="BV419" s="619"/>
      <c r="BW419" s="619"/>
      <c r="BX419" s="619"/>
      <c r="BY419" s="619"/>
      <c r="BZ419" s="619"/>
      <c r="CA419" s="619"/>
      <c r="CB419" s="619"/>
      <c r="CC419" s="619"/>
      <c r="CD419" s="619"/>
      <c r="CE419" s="619"/>
      <c r="CF419" s="619"/>
      <c r="CG419" s="619"/>
      <c r="CH419" s="619"/>
      <c r="CI419" s="619"/>
      <c r="CJ419" s="619"/>
      <c r="CV419" s="635"/>
      <c r="CW419" s="635"/>
      <c r="CY419" s="630">
        <v>0</v>
      </c>
      <c r="CZ419" s="630">
        <v>0</v>
      </c>
      <c r="DA419" s="634">
        <v>0</v>
      </c>
      <c r="DB419" s="634">
        <v>0</v>
      </c>
      <c r="DC419" s="634">
        <v>0</v>
      </c>
      <c r="DD419" s="634">
        <v>0</v>
      </c>
      <c r="DE419" s="634">
        <v>0</v>
      </c>
      <c r="DF419" s="634">
        <v>0</v>
      </c>
      <c r="DG419" s="634">
        <v>0</v>
      </c>
      <c r="DH419" s="624">
        <v>0</v>
      </c>
      <c r="DI419" s="635">
        <v>0</v>
      </c>
      <c r="DJ419" s="635">
        <v>0</v>
      </c>
      <c r="DK419" s="635">
        <v>0</v>
      </c>
      <c r="DL419" s="635">
        <v>0</v>
      </c>
      <c r="DM419" s="635">
        <v>0</v>
      </c>
      <c r="DN419" s="635">
        <v>0</v>
      </c>
      <c r="DO419" s="632">
        <v>0</v>
      </c>
    </row>
    <row r="420" spans="1:266" ht="16.5" customHeight="1" x14ac:dyDescent="0.35">
      <c r="A420" s="625">
        <v>7</v>
      </c>
      <c r="B420" s="664" t="s">
        <v>1272</v>
      </c>
      <c r="C420" s="665"/>
      <c r="D420" s="665"/>
      <c r="E420" s="665"/>
      <c r="F420" s="666" t="s">
        <v>409</v>
      </c>
      <c r="G420" s="666"/>
      <c r="H420" s="844"/>
      <c r="I420" s="667"/>
      <c r="J420" s="667"/>
      <c r="K420" s="667"/>
      <c r="L420" s="667"/>
      <c r="Y420" s="619"/>
      <c r="Z420" s="635"/>
      <c r="AF420" s="635">
        <v>0</v>
      </c>
      <c r="AK420" s="625"/>
      <c r="AL420" s="619"/>
      <c r="AM420" s="619"/>
      <c r="AN420" s="619"/>
      <c r="AO420" s="619"/>
      <c r="AP420" s="619"/>
      <c r="AQ420" s="619"/>
      <c r="AR420" s="619"/>
      <c r="AS420" s="619"/>
      <c r="AT420" s="619"/>
      <c r="AU420" s="619"/>
      <c r="AV420" s="619"/>
      <c r="AW420" s="619"/>
      <c r="AX420" s="619"/>
      <c r="AY420" s="619"/>
      <c r="AZ420" s="619"/>
      <c r="BA420" s="619"/>
      <c r="BB420" s="619"/>
      <c r="BC420" s="619"/>
      <c r="BD420" s="619"/>
      <c r="BE420" s="619"/>
      <c r="BF420" s="619"/>
      <c r="BG420" s="619"/>
      <c r="BH420" s="619"/>
      <c r="BI420" s="619"/>
      <c r="BJ420" s="619"/>
      <c r="BK420" s="619"/>
      <c r="BL420" s="619"/>
      <c r="BM420" s="619"/>
      <c r="BN420" s="619"/>
      <c r="BO420" s="619"/>
      <c r="BP420" s="619"/>
      <c r="BQ420" s="619"/>
      <c r="BR420" s="619"/>
      <c r="BS420" s="619"/>
      <c r="BT420" s="619"/>
      <c r="BU420" s="619"/>
      <c r="BV420" s="619"/>
      <c r="BW420" s="619"/>
      <c r="BX420" s="619"/>
      <c r="BY420" s="619"/>
      <c r="BZ420" s="619"/>
      <c r="CA420" s="619"/>
      <c r="CB420" s="619"/>
      <c r="CC420" s="619"/>
      <c r="CD420" s="619"/>
      <c r="CE420" s="619"/>
      <c r="CF420" s="619"/>
      <c r="CG420" s="619"/>
      <c r="CH420" s="619"/>
      <c r="CI420" s="619"/>
      <c r="CJ420" s="619"/>
      <c r="CV420" s="635"/>
      <c r="CW420" s="635"/>
      <c r="CY420" s="630">
        <v>0</v>
      </c>
      <c r="CZ420" s="630">
        <v>0</v>
      </c>
      <c r="DA420" s="634">
        <v>0</v>
      </c>
      <c r="DB420" s="634">
        <v>0</v>
      </c>
      <c r="DC420" s="634">
        <v>0</v>
      </c>
      <c r="DD420" s="634">
        <v>0</v>
      </c>
      <c r="DE420" s="634">
        <v>0</v>
      </c>
      <c r="DF420" s="634">
        <v>0</v>
      </c>
      <c r="DG420" s="634">
        <v>0</v>
      </c>
      <c r="DH420" s="624">
        <v>0</v>
      </c>
      <c r="DI420" s="635">
        <v>0</v>
      </c>
      <c r="DJ420" s="635">
        <v>0</v>
      </c>
      <c r="DK420" s="635">
        <v>0</v>
      </c>
      <c r="DL420" s="635">
        <v>0</v>
      </c>
      <c r="DM420" s="635">
        <v>0</v>
      </c>
      <c r="DN420" s="635">
        <v>0</v>
      </c>
      <c r="DO420" s="632">
        <v>0</v>
      </c>
    </row>
    <row r="421" spans="1:266" s="847" customFormat="1" ht="38.25" customHeight="1" x14ac:dyDescent="0.35">
      <c r="A421" s="618" t="s">
        <v>436</v>
      </c>
      <c r="B421" s="678" t="s">
        <v>426</v>
      </c>
      <c r="C421" s="678" t="s">
        <v>427</v>
      </c>
      <c r="D421" s="679" t="s">
        <v>428</v>
      </c>
      <c r="E421" s="678" t="s">
        <v>429</v>
      </c>
      <c r="F421" s="678" t="s">
        <v>430</v>
      </c>
      <c r="G421" s="680" t="s">
        <v>431</v>
      </c>
      <c r="H421" s="678" t="s">
        <v>432</v>
      </c>
      <c r="I421" s="678" t="s">
        <v>433</v>
      </c>
      <c r="J421" s="678" t="s">
        <v>434</v>
      </c>
      <c r="K421" s="678" t="s">
        <v>18</v>
      </c>
      <c r="L421" s="678" t="s">
        <v>435</v>
      </c>
      <c r="M421" s="678" t="s">
        <v>436</v>
      </c>
      <c r="N421" s="681" t="s">
        <v>437</v>
      </c>
      <c r="O421" s="681" t="s">
        <v>438</v>
      </c>
      <c r="P421" s="681" t="s">
        <v>439</v>
      </c>
      <c r="Q421" s="681" t="s">
        <v>219</v>
      </c>
      <c r="R421" s="678" t="s">
        <v>4</v>
      </c>
      <c r="S421" s="679" t="s">
        <v>440</v>
      </c>
      <c r="T421" s="678" t="s">
        <v>441</v>
      </c>
      <c r="U421" s="682" t="s">
        <v>442</v>
      </c>
      <c r="V421" s="682" t="s">
        <v>443</v>
      </c>
      <c r="W421" s="682" t="s">
        <v>444</v>
      </c>
      <c r="X421" s="682" t="s">
        <v>445</v>
      </c>
      <c r="Y421" s="845" t="s">
        <v>446</v>
      </c>
      <c r="Z421" s="845" t="s">
        <v>447</v>
      </c>
      <c r="AA421" s="678" t="s">
        <v>448</v>
      </c>
      <c r="AB421" s="678" t="s">
        <v>449</v>
      </c>
      <c r="AC421" s="678" t="s">
        <v>450</v>
      </c>
      <c r="AD421" s="678" t="s">
        <v>451</v>
      </c>
      <c r="AE421" s="678" t="s">
        <v>452</v>
      </c>
      <c r="AF421" s="678" t="s">
        <v>453</v>
      </c>
      <c r="AG421" s="678" t="s">
        <v>444</v>
      </c>
      <c r="AH421" s="693" t="s">
        <v>454</v>
      </c>
      <c r="AI421" s="678" t="s">
        <v>455</v>
      </c>
      <c r="AJ421" s="678" t="s">
        <v>456</v>
      </c>
      <c r="AK421" s="678" t="s">
        <v>457</v>
      </c>
      <c r="AL421" s="686" t="s">
        <v>458</v>
      </c>
      <c r="AM421" s="687" t="s">
        <v>459</v>
      </c>
      <c r="AN421" s="688" t="s">
        <v>460</v>
      </c>
      <c r="AO421" s="688" t="s">
        <v>461</v>
      </c>
      <c r="AP421" s="688" t="s">
        <v>462</v>
      </c>
      <c r="AQ421" s="688" t="s">
        <v>463</v>
      </c>
      <c r="AR421" s="688" t="s">
        <v>464</v>
      </c>
      <c r="AS421" s="688" t="s">
        <v>465</v>
      </c>
      <c r="AT421" s="688" t="s">
        <v>466</v>
      </c>
      <c r="AU421" s="688" t="s">
        <v>467</v>
      </c>
      <c r="AV421" s="688" t="s">
        <v>468</v>
      </c>
      <c r="AW421" s="688" t="s">
        <v>469</v>
      </c>
      <c r="AX421" s="688" t="s">
        <v>470</v>
      </c>
      <c r="AY421" s="688" t="s">
        <v>471</v>
      </c>
      <c r="AZ421" s="688" t="s">
        <v>472</v>
      </c>
      <c r="BA421" s="688" t="s">
        <v>473</v>
      </c>
      <c r="BB421" s="689" t="s">
        <v>474</v>
      </c>
      <c r="BC421" s="689" t="s">
        <v>475</v>
      </c>
      <c r="BD421" s="689" t="s">
        <v>476</v>
      </c>
      <c r="BE421" s="689" t="s">
        <v>477</v>
      </c>
      <c r="BF421" s="689" t="s">
        <v>478</v>
      </c>
      <c r="BG421" s="689" t="s">
        <v>479</v>
      </c>
      <c r="BH421" s="689" t="s">
        <v>480</v>
      </c>
      <c r="BI421" s="683" t="s">
        <v>481</v>
      </c>
      <c r="BJ421" s="690" t="s">
        <v>482</v>
      </c>
      <c r="BK421" s="687" t="s">
        <v>483</v>
      </c>
      <c r="BL421" s="683" t="s">
        <v>484</v>
      </c>
      <c r="BM421" s="683" t="s">
        <v>485</v>
      </c>
      <c r="BN421" s="689" t="s">
        <v>486</v>
      </c>
      <c r="BO421" s="689" t="s">
        <v>487</v>
      </c>
      <c r="BP421" s="689" t="s">
        <v>488</v>
      </c>
      <c r="BQ421" s="689" t="s">
        <v>460</v>
      </c>
      <c r="BR421" s="689" t="s">
        <v>489</v>
      </c>
      <c r="BS421" s="683" t="s">
        <v>490</v>
      </c>
      <c r="BT421" s="690" t="s">
        <v>482</v>
      </c>
      <c r="BU421" s="687" t="s">
        <v>491</v>
      </c>
      <c r="BV421" s="691" t="s">
        <v>492</v>
      </c>
      <c r="BW421" s="691" t="s">
        <v>493</v>
      </c>
      <c r="BX421" s="691" t="s">
        <v>494</v>
      </c>
      <c r="BY421" s="691" t="s">
        <v>495</v>
      </c>
      <c r="BZ421" s="691" t="s">
        <v>485</v>
      </c>
      <c r="CA421" s="691" t="s">
        <v>496</v>
      </c>
      <c r="CB421" s="691" t="s">
        <v>497</v>
      </c>
      <c r="CC421" s="691" t="s">
        <v>498</v>
      </c>
      <c r="CD421" s="691" t="s">
        <v>499</v>
      </c>
      <c r="CE421" s="691" t="s">
        <v>500</v>
      </c>
      <c r="CF421" s="691" t="s">
        <v>501</v>
      </c>
      <c r="CG421" s="691" t="s">
        <v>502</v>
      </c>
      <c r="CH421" s="691" t="s">
        <v>503</v>
      </c>
      <c r="CI421" s="691" t="s">
        <v>504</v>
      </c>
      <c r="CJ421" s="691" t="s">
        <v>505</v>
      </c>
      <c r="CK421" s="691" t="s">
        <v>506</v>
      </c>
      <c r="CL421" s="683" t="s">
        <v>507</v>
      </c>
      <c r="CM421" s="687" t="s">
        <v>508</v>
      </c>
      <c r="CN421" s="683" t="s">
        <v>509</v>
      </c>
      <c r="CO421" s="692" t="s">
        <v>510</v>
      </c>
      <c r="CP421" s="683" t="s">
        <v>511</v>
      </c>
      <c r="CQ421" s="681" t="s">
        <v>512</v>
      </c>
      <c r="CR421" s="678" t="s">
        <v>513</v>
      </c>
      <c r="CS421" s="678" t="s">
        <v>514</v>
      </c>
      <c r="CT421" s="679" t="s">
        <v>515</v>
      </c>
      <c r="CU421" s="846" t="s">
        <v>516</v>
      </c>
      <c r="CV421" s="679" t="s">
        <v>517</v>
      </c>
      <c r="CW421" s="678" t="s">
        <v>518</v>
      </c>
      <c r="CX421" s="678" t="s">
        <v>519</v>
      </c>
      <c r="CY421" s="678" t="s">
        <v>520</v>
      </c>
      <c r="CZ421" s="722" t="s">
        <v>444</v>
      </c>
      <c r="DA421" s="695" t="s">
        <v>521</v>
      </c>
      <c r="DB421" s="695" t="s">
        <v>522</v>
      </c>
      <c r="DC421" s="695" t="s">
        <v>523</v>
      </c>
      <c r="DD421" s="695" t="s">
        <v>219</v>
      </c>
      <c r="DE421" s="695" t="s">
        <v>217</v>
      </c>
      <c r="DF421" s="695" t="s">
        <v>437</v>
      </c>
      <c r="DG421" s="695" t="s">
        <v>438</v>
      </c>
      <c r="DH421" s="678" t="s">
        <v>745</v>
      </c>
      <c r="DI421" s="679" t="s">
        <v>525</v>
      </c>
      <c r="DJ421" s="679" t="s">
        <v>526</v>
      </c>
      <c r="DK421" s="679" t="s">
        <v>527</v>
      </c>
      <c r="DL421" s="678" t="s">
        <v>528</v>
      </c>
      <c r="DM421" s="679" t="s">
        <v>529</v>
      </c>
      <c r="DN421" s="679" t="s">
        <v>530</v>
      </c>
      <c r="DO421" s="846" t="s">
        <v>531</v>
      </c>
      <c r="DP421" s="679" t="s">
        <v>532</v>
      </c>
      <c r="DQ421" s="700" t="s">
        <v>533</v>
      </c>
      <c r="DR421" s="679" t="s">
        <v>534</v>
      </c>
      <c r="DS421" s="678" t="s">
        <v>535</v>
      </c>
      <c r="DT421" s="678" t="s">
        <v>536</v>
      </c>
      <c r="DU421" s="701" t="s">
        <v>537</v>
      </c>
      <c r="DV421" s="702" t="s">
        <v>538</v>
      </c>
      <c r="DW421" s="701" t="s">
        <v>539</v>
      </c>
      <c r="DX421" s="703" t="s">
        <v>540</v>
      </c>
      <c r="DY421" s="701" t="s">
        <v>539</v>
      </c>
      <c r="DZ421" s="703" t="s">
        <v>540</v>
      </c>
      <c r="EA421" s="702" t="s">
        <v>539</v>
      </c>
      <c r="EB421" s="704" t="s">
        <v>540</v>
      </c>
    </row>
    <row r="422" spans="1:266" s="705" customFormat="1" ht="17.25" customHeight="1" x14ac:dyDescent="0.35">
      <c r="A422" s="618" t="s">
        <v>308</v>
      </c>
      <c r="B422" s="678"/>
      <c r="C422" s="678"/>
      <c r="D422" s="678"/>
      <c r="E422" s="678"/>
      <c r="F422" s="717" t="s">
        <v>563</v>
      </c>
      <c r="G422" s="717"/>
      <c r="H422" s="679"/>
      <c r="I422" s="678"/>
      <c r="J422" s="678"/>
      <c r="K422" s="678"/>
      <c r="L422" s="678"/>
      <c r="M422" s="678"/>
      <c r="N422" s="678"/>
      <c r="O422" s="678"/>
      <c r="P422" s="678"/>
      <c r="Q422" s="678"/>
      <c r="R422" s="678"/>
      <c r="S422" s="678"/>
      <c r="T422" s="678"/>
      <c r="U422" s="678"/>
      <c r="V422" s="678"/>
      <c r="W422" s="678"/>
      <c r="X422" s="678"/>
      <c r="Y422" s="678"/>
      <c r="Z422" s="679"/>
      <c r="AA422" s="678"/>
      <c r="AB422" s="678"/>
      <c r="AC422" s="678"/>
      <c r="AD422" s="678"/>
      <c r="AE422" s="684"/>
      <c r="AF422" s="679">
        <v>0</v>
      </c>
      <c r="AG422" s="685"/>
      <c r="AH422" s="685"/>
      <c r="AI422" s="685"/>
      <c r="AJ422" s="678"/>
      <c r="AK422" s="684"/>
      <c r="AL422" s="678"/>
      <c r="AM422" s="678"/>
      <c r="AN422" s="678"/>
      <c r="AO422" s="678"/>
      <c r="AP422" s="678"/>
      <c r="AQ422" s="678"/>
      <c r="AR422" s="678"/>
      <c r="AS422" s="678"/>
      <c r="AT422" s="678"/>
      <c r="AU422" s="678"/>
      <c r="AV422" s="678"/>
      <c r="AW422" s="678"/>
      <c r="AX422" s="678"/>
      <c r="AY422" s="678"/>
      <c r="AZ422" s="678"/>
      <c r="BA422" s="678"/>
      <c r="BB422" s="678"/>
      <c r="BC422" s="678"/>
      <c r="BD422" s="678"/>
      <c r="BE422" s="678"/>
      <c r="BF422" s="678"/>
      <c r="BG422" s="678"/>
      <c r="BH422" s="678"/>
      <c r="BI422" s="678"/>
      <c r="BJ422" s="678"/>
      <c r="BK422" s="678"/>
      <c r="BL422" s="678"/>
      <c r="BM422" s="678"/>
      <c r="BN422" s="678"/>
      <c r="BO422" s="678"/>
      <c r="BP422" s="678"/>
      <c r="BQ422" s="678"/>
      <c r="BR422" s="678"/>
      <c r="BS422" s="678"/>
      <c r="BT422" s="678"/>
      <c r="BU422" s="678"/>
      <c r="BV422" s="678"/>
      <c r="BW422" s="678"/>
      <c r="BX422" s="678"/>
      <c r="BY422" s="678"/>
      <c r="BZ422" s="678"/>
      <c r="CA422" s="678"/>
      <c r="CB422" s="678"/>
      <c r="CC422" s="678"/>
      <c r="CD422" s="678"/>
      <c r="CE422" s="678"/>
      <c r="CF422" s="678"/>
      <c r="CG422" s="678"/>
      <c r="CH422" s="678"/>
      <c r="CI422" s="678"/>
      <c r="CJ422" s="678"/>
      <c r="CK422" s="678"/>
      <c r="CL422" s="678" t="s">
        <v>308</v>
      </c>
      <c r="CM422" s="678"/>
      <c r="CN422" s="929"/>
      <c r="CO422" s="678"/>
      <c r="CP422" s="678"/>
      <c r="CQ422" s="678" t="s">
        <v>308</v>
      </c>
      <c r="CR422" s="678" t="s">
        <v>308</v>
      </c>
      <c r="CS422" s="693"/>
      <c r="CT422" s="695"/>
      <c r="CU422" s="721"/>
      <c r="CV422" s="679"/>
      <c r="CW422" s="679"/>
      <c r="CX422" s="695"/>
      <c r="CY422" s="722">
        <v>0</v>
      </c>
      <c r="CZ422" s="722">
        <v>0</v>
      </c>
      <c r="DA422" s="695">
        <v>0</v>
      </c>
      <c r="DB422" s="695">
        <v>0</v>
      </c>
      <c r="DC422" s="695">
        <v>0</v>
      </c>
      <c r="DD422" s="695">
        <v>0</v>
      </c>
      <c r="DE422" s="695">
        <v>0</v>
      </c>
      <c r="DF422" s="695">
        <v>0</v>
      </c>
      <c r="DG422" s="695">
        <v>0</v>
      </c>
      <c r="DH422" s="679">
        <v>0</v>
      </c>
      <c r="DI422" s="679">
        <v>0</v>
      </c>
      <c r="DJ422" s="679">
        <v>0</v>
      </c>
      <c r="DK422" s="679">
        <v>0</v>
      </c>
      <c r="DL422" s="679">
        <v>0</v>
      </c>
      <c r="DM422" s="679">
        <v>0</v>
      </c>
      <c r="DN422" s="679">
        <v>0</v>
      </c>
      <c r="DO422" s="846">
        <v>0</v>
      </c>
      <c r="DP422" s="679"/>
      <c r="DQ422" s="679"/>
      <c r="DR422" s="679"/>
      <c r="DS422" s="679"/>
      <c r="DT422" s="695"/>
      <c r="DU422" s="684"/>
      <c r="DV422" s="684"/>
      <c r="DW422" s="679"/>
      <c r="DX422" s="724"/>
      <c r="DY422" s="679" t="s">
        <v>308</v>
      </c>
      <c r="DZ422" s="724" t="s">
        <v>308</v>
      </c>
      <c r="EA422" s="679"/>
      <c r="EB422" s="724"/>
    </row>
    <row r="423" spans="1:266" ht="17.25" customHeight="1" x14ac:dyDescent="0.35">
      <c r="A423" s="618" t="s">
        <v>1273</v>
      </c>
      <c r="B423" s="730">
        <v>131</v>
      </c>
      <c r="C423" s="730" t="s">
        <v>1274</v>
      </c>
      <c r="D423" s="730" t="s">
        <v>1274</v>
      </c>
      <c r="E423" s="730">
        <v>7</v>
      </c>
      <c r="F423" s="731" t="s">
        <v>574</v>
      </c>
      <c r="G423" s="732">
        <v>1</v>
      </c>
      <c r="H423" s="826">
        <v>46196</v>
      </c>
      <c r="I423" s="730">
        <v>36</v>
      </c>
      <c r="J423" s="730" t="s">
        <v>308</v>
      </c>
      <c r="K423" s="730">
        <v>37</v>
      </c>
      <c r="L423" s="730" t="s">
        <v>1275</v>
      </c>
      <c r="M423" s="735" t="s">
        <v>1273</v>
      </c>
      <c r="N423" s="735">
        <v>0</v>
      </c>
      <c r="O423" s="735" t="s">
        <v>390</v>
      </c>
      <c r="P423" s="735">
        <v>0</v>
      </c>
      <c r="Q423" s="735" t="s">
        <v>390</v>
      </c>
      <c r="R423" s="735" t="s">
        <v>861</v>
      </c>
      <c r="S423" s="735" t="s">
        <v>308</v>
      </c>
      <c r="T423" s="735" t="s">
        <v>911</v>
      </c>
      <c r="U423" s="735">
        <v>578</v>
      </c>
      <c r="V423" s="735" t="s">
        <v>308</v>
      </c>
      <c r="W423" s="735"/>
      <c r="X423" s="735"/>
      <c r="Y423" s="735"/>
      <c r="Z423" s="768"/>
      <c r="AA423" s="735" t="s">
        <v>45</v>
      </c>
      <c r="AB423" s="735" t="s">
        <v>863</v>
      </c>
      <c r="AC423" s="735" t="s">
        <v>589</v>
      </c>
      <c r="AD423" s="735">
        <v>1668</v>
      </c>
      <c r="AE423" s="738">
        <v>1668</v>
      </c>
      <c r="AF423" s="763" t="s">
        <v>390</v>
      </c>
      <c r="AG423" s="765"/>
      <c r="AH423" s="765"/>
      <c r="AI423" s="765" t="s">
        <v>625</v>
      </c>
      <c r="AJ423" s="740">
        <v>5</v>
      </c>
      <c r="AK423" s="766"/>
      <c r="AL423" s="740"/>
      <c r="AM423" s="767">
        <v>0</v>
      </c>
      <c r="AN423" s="767"/>
      <c r="AO423" s="767"/>
      <c r="AP423" s="767"/>
      <c r="AQ423" s="767"/>
      <c r="AR423" s="767"/>
      <c r="AS423" s="767"/>
      <c r="AT423" s="767"/>
      <c r="AU423" s="767"/>
      <c r="AV423" s="767"/>
      <c r="AW423" s="767"/>
      <c r="AX423" s="767"/>
      <c r="AY423" s="767"/>
      <c r="AZ423" s="767"/>
      <c r="BA423" s="767"/>
      <c r="BB423" s="767">
        <v>0</v>
      </c>
      <c r="BC423" s="767">
        <v>0</v>
      </c>
      <c r="BD423" s="767">
        <v>0</v>
      </c>
      <c r="BE423" s="767">
        <v>0</v>
      </c>
      <c r="BF423" s="767">
        <v>0</v>
      </c>
      <c r="BG423" s="767">
        <v>0</v>
      </c>
      <c r="BH423" s="767">
        <v>0</v>
      </c>
      <c r="BI423" s="767">
        <v>0</v>
      </c>
      <c r="BJ423" s="767"/>
      <c r="BK423" s="767">
        <v>0</v>
      </c>
      <c r="BL423" s="767"/>
      <c r="BM423" s="767"/>
      <c r="BN423" s="767" t="s">
        <v>308</v>
      </c>
      <c r="BO423" s="767" t="s">
        <v>308</v>
      </c>
      <c r="BP423" s="767" t="s">
        <v>308</v>
      </c>
      <c r="BQ423" s="767" t="s">
        <v>308</v>
      </c>
      <c r="BR423" s="767"/>
      <c r="BS423" s="767" t="s">
        <v>397</v>
      </c>
      <c r="BT423" s="767"/>
      <c r="BU423" s="767" t="s">
        <v>579</v>
      </c>
      <c r="BV423" s="767"/>
      <c r="BW423" s="767"/>
      <c r="BX423" s="767"/>
      <c r="BY423" s="767"/>
      <c r="BZ423" s="767"/>
      <c r="CA423" s="767">
        <v>0</v>
      </c>
      <c r="CB423" s="767"/>
      <c r="CC423" s="767"/>
      <c r="CD423" s="767"/>
      <c r="CE423" s="767"/>
      <c r="CF423" s="767"/>
      <c r="CG423" s="767"/>
      <c r="CH423" s="767"/>
      <c r="CI423" s="767"/>
      <c r="CJ423" s="767"/>
      <c r="CK423" s="768"/>
      <c r="CL423" s="768" t="s">
        <v>397</v>
      </c>
      <c r="CM423" s="768">
        <v>0</v>
      </c>
      <c r="CN423" s="768">
        <v>0</v>
      </c>
      <c r="CO423" s="768" t="s">
        <v>397</v>
      </c>
      <c r="CP423" s="768">
        <v>0</v>
      </c>
      <c r="CQ423" s="768">
        <v>0</v>
      </c>
      <c r="CR423" s="735">
        <v>555</v>
      </c>
      <c r="CS423" s="863"/>
      <c r="CT423" s="860" t="s">
        <v>308</v>
      </c>
      <c r="CU423" s="891" t="s">
        <v>308</v>
      </c>
      <c r="CV423" s="763"/>
      <c r="CW423" s="763"/>
      <c r="CX423" s="860">
        <v>46242</v>
      </c>
      <c r="CY423" s="747">
        <v>0</v>
      </c>
      <c r="CZ423" s="747" t="s">
        <v>308</v>
      </c>
      <c r="DA423" s="748">
        <v>0</v>
      </c>
      <c r="DB423" s="748">
        <v>0</v>
      </c>
      <c r="DC423" s="748">
        <v>0</v>
      </c>
      <c r="DD423" s="748" t="s">
        <v>390</v>
      </c>
      <c r="DE423" s="748" t="s">
        <v>397</v>
      </c>
      <c r="DF423" s="748" t="s">
        <v>397</v>
      </c>
      <c r="DG423" s="748" t="s">
        <v>397</v>
      </c>
      <c r="DH423" s="770">
        <v>0</v>
      </c>
      <c r="DI423" s="763" t="s">
        <v>397</v>
      </c>
      <c r="DJ423" s="763" t="s">
        <v>390</v>
      </c>
      <c r="DK423" s="763" t="s">
        <v>390</v>
      </c>
      <c r="DL423" s="763" t="s">
        <v>390</v>
      </c>
      <c r="DM423" s="763" t="s">
        <v>390</v>
      </c>
      <c r="DN423" s="763" t="s">
        <v>390</v>
      </c>
      <c r="DO423" s="771">
        <v>0</v>
      </c>
      <c r="DP423" s="763">
        <v>46276</v>
      </c>
      <c r="DQ423" s="763">
        <v>46302</v>
      </c>
      <c r="DR423" s="763">
        <v>46302</v>
      </c>
      <c r="DS423" s="770">
        <v>46276</v>
      </c>
      <c r="DT423" s="752">
        <v>46302</v>
      </c>
      <c r="DU423" s="753">
        <v>-7</v>
      </c>
      <c r="DV423" s="753" t="s">
        <v>308</v>
      </c>
      <c r="DW423" s="754">
        <v>46269</v>
      </c>
      <c r="DX423" s="755">
        <v>46269</v>
      </c>
      <c r="DY423" s="754" t="e">
        <v>#VALUE!</v>
      </c>
      <c r="DZ423" s="754" t="e">
        <v>#VALUE!</v>
      </c>
      <c r="EA423" s="754" t="e">
        <v>#VALUE!</v>
      </c>
      <c r="EB423" s="754" t="e">
        <v>#VALUE!</v>
      </c>
      <c r="HA423" s="756" t="s">
        <v>397</v>
      </c>
      <c r="HB423" s="756" t="s">
        <v>397</v>
      </c>
      <c r="HC423" s="756" t="s">
        <v>397</v>
      </c>
      <c r="HD423" s="756" t="s">
        <v>397</v>
      </c>
      <c r="HE423" s="756" t="s">
        <v>397</v>
      </c>
      <c r="HF423" s="756" t="s">
        <v>397</v>
      </c>
      <c r="HG423" s="756" t="s">
        <v>397</v>
      </c>
      <c r="HH423" s="756" t="s">
        <v>397</v>
      </c>
      <c r="HI423" s="756" t="s">
        <v>397</v>
      </c>
      <c r="HJ423" s="756" t="s">
        <v>397</v>
      </c>
      <c r="HK423"/>
      <c r="HL423"/>
      <c r="HM423"/>
      <c r="HN423" s="756" t="str">
        <f t="shared" ref="HN423:HN474" si="13">IF(HA423&lt;&gt;"X","SDI",IF(HE423&lt;&gt;"X","CBMJ",IF(HK423&lt;&gt;"X","AUTO PRINT","INHOUSE")))</f>
        <v>AUTO PRINT</v>
      </c>
      <c r="HO423"/>
      <c r="HP423" s="757" t="s">
        <v>572</v>
      </c>
      <c r="HQ423" s="757" t="s">
        <v>572</v>
      </c>
      <c r="HR423" s="757" t="s">
        <v>572</v>
      </c>
      <c r="HS423"/>
      <c r="HW423" s="758"/>
      <c r="HX423"/>
      <c r="HY423" s="759" t="s">
        <v>572</v>
      </c>
      <c r="HZ423" s="759" t="s">
        <v>572</v>
      </c>
      <c r="IA423" s="759" t="s">
        <v>572</v>
      </c>
      <c r="IC423" s="760" t="s">
        <v>572</v>
      </c>
      <c r="ID423" s="760" t="s">
        <v>572</v>
      </c>
      <c r="IE423" s="760" t="s">
        <v>572</v>
      </c>
      <c r="IF423" s="761" t="s">
        <v>572</v>
      </c>
      <c r="IG423" s="619" t="str">
        <f t="shared" ref="IG423:IG474" si="14">IF(COUNTIF(IC423:IF423,"AUTO PRINTING*")&gt;0,"AUTO PRINTING","IN HOUSE (MANUAL)")</f>
        <v>IN HOUSE (MANUAL)</v>
      </c>
      <c r="II423" s="761" t="s">
        <v>572</v>
      </c>
      <c r="IK423" s="761" t="str">
        <f>IFERROR(VLOOKUP($M423,#REF!,13,0),"IN HOUSE (MANUAL)")</f>
        <v>IN HOUSE (MANUAL)</v>
      </c>
      <c r="IM423" s="760" t="s">
        <v>572</v>
      </c>
      <c r="IN423" s="760" t="s">
        <v>572</v>
      </c>
      <c r="IO423" s="760" t="s">
        <v>572</v>
      </c>
      <c r="IQ423" s="760" t="s">
        <v>572</v>
      </c>
      <c r="IR423" s="760" t="s">
        <v>572</v>
      </c>
      <c r="IT423" s="760" t="s">
        <v>572</v>
      </c>
      <c r="IV423" s="760" t="s">
        <v>572</v>
      </c>
      <c r="IW423" s="760" t="s">
        <v>572</v>
      </c>
      <c r="IY423" s="760" t="s">
        <v>572</v>
      </c>
      <c r="IZ423" s="760" t="s">
        <v>572</v>
      </c>
      <c r="JB423" s="760" t="s">
        <v>572</v>
      </c>
      <c r="JC423" s="760" t="s">
        <v>572</v>
      </c>
      <c r="JE423" s="760" t="s">
        <v>572</v>
      </c>
      <c r="JF423" s="760" t="s">
        <v>572</v>
      </c>
    </row>
    <row r="424" spans="1:266" ht="17.25" customHeight="1" x14ac:dyDescent="0.35">
      <c r="A424" s="618" t="s">
        <v>1276</v>
      </c>
      <c r="B424" s="730">
        <v>132</v>
      </c>
      <c r="C424" s="730" t="s">
        <v>1274</v>
      </c>
      <c r="D424" s="730" t="s">
        <v>1274</v>
      </c>
      <c r="E424" s="730">
        <v>7</v>
      </c>
      <c r="F424" s="731" t="s">
        <v>574</v>
      </c>
      <c r="G424" s="732">
        <v>1</v>
      </c>
      <c r="H424" s="826">
        <v>46196</v>
      </c>
      <c r="I424" s="730">
        <v>36</v>
      </c>
      <c r="J424" s="730" t="s">
        <v>308</v>
      </c>
      <c r="K424" s="730">
        <v>37</v>
      </c>
      <c r="L424" s="730" t="s">
        <v>1277</v>
      </c>
      <c r="M424" s="734" t="s">
        <v>1276</v>
      </c>
      <c r="N424" s="734">
        <v>0</v>
      </c>
      <c r="O424" s="734" t="s">
        <v>390</v>
      </c>
      <c r="P424" s="734">
        <v>0</v>
      </c>
      <c r="Q424" s="734" t="s">
        <v>390</v>
      </c>
      <c r="R424" s="734" t="s">
        <v>1278</v>
      </c>
      <c r="S424" s="734" t="s">
        <v>308</v>
      </c>
      <c r="T424" s="734" t="s">
        <v>1279</v>
      </c>
      <c r="U424" s="734">
        <v>578</v>
      </c>
      <c r="V424" s="734" t="s">
        <v>308</v>
      </c>
      <c r="W424" s="734"/>
      <c r="X424" s="734"/>
      <c r="Y424" s="734"/>
      <c r="Z424" s="736"/>
      <c r="AA424" s="734" t="s">
        <v>40</v>
      </c>
      <c r="AB424" s="734" t="s">
        <v>863</v>
      </c>
      <c r="AC424" s="734" t="s">
        <v>589</v>
      </c>
      <c r="AD424" s="734">
        <v>276</v>
      </c>
      <c r="AE424" s="738">
        <v>276</v>
      </c>
      <c r="AF424" s="737" t="s">
        <v>390</v>
      </c>
      <c r="AG424" s="765"/>
      <c r="AH424" s="765"/>
      <c r="AI424" s="765" t="s">
        <v>625</v>
      </c>
      <c r="AJ424" s="740">
        <v>6</v>
      </c>
      <c r="AK424" s="766"/>
      <c r="AL424" s="740"/>
      <c r="AM424" s="767">
        <v>0</v>
      </c>
      <c r="AN424" s="767"/>
      <c r="AO424" s="767"/>
      <c r="AP424" s="767"/>
      <c r="AQ424" s="767"/>
      <c r="AR424" s="767"/>
      <c r="AS424" s="767"/>
      <c r="AT424" s="767"/>
      <c r="AU424" s="767"/>
      <c r="AV424" s="767"/>
      <c r="AW424" s="767"/>
      <c r="AX424" s="767"/>
      <c r="AY424" s="767"/>
      <c r="AZ424" s="767"/>
      <c r="BA424" s="767"/>
      <c r="BB424" s="767">
        <v>0</v>
      </c>
      <c r="BC424" s="767">
        <v>0</v>
      </c>
      <c r="BD424" s="767">
        <v>0</v>
      </c>
      <c r="BE424" s="767">
        <v>0</v>
      </c>
      <c r="BF424" s="767">
        <v>0</v>
      </c>
      <c r="BG424" s="767">
        <v>0</v>
      </c>
      <c r="BH424" s="767">
        <v>0</v>
      </c>
      <c r="BI424" s="767">
        <v>0</v>
      </c>
      <c r="BJ424" s="767"/>
      <c r="BK424" s="767">
        <v>0</v>
      </c>
      <c r="BL424" s="767"/>
      <c r="BM424" s="767"/>
      <c r="BN424" s="767" t="s">
        <v>308</v>
      </c>
      <c r="BO424" s="767" t="s">
        <v>308</v>
      </c>
      <c r="BP424" s="767" t="s">
        <v>308</v>
      </c>
      <c r="BQ424" s="767" t="s">
        <v>308</v>
      </c>
      <c r="BR424" s="767"/>
      <c r="BS424" s="767" t="s">
        <v>397</v>
      </c>
      <c r="BT424" s="767"/>
      <c r="BU424" s="767" t="s">
        <v>579</v>
      </c>
      <c r="BV424" s="767"/>
      <c r="BW424" s="767"/>
      <c r="BX424" s="767"/>
      <c r="BY424" s="767"/>
      <c r="BZ424" s="767"/>
      <c r="CA424" s="767">
        <v>0</v>
      </c>
      <c r="CB424" s="767"/>
      <c r="CC424" s="767"/>
      <c r="CD424" s="767"/>
      <c r="CE424" s="767"/>
      <c r="CF424" s="767"/>
      <c r="CG424" s="767"/>
      <c r="CH424" s="767"/>
      <c r="CI424" s="767"/>
      <c r="CJ424" s="767"/>
      <c r="CK424" s="768"/>
      <c r="CL424" s="768" t="s">
        <v>397</v>
      </c>
      <c r="CM424" s="768">
        <v>0</v>
      </c>
      <c r="CN424" s="768">
        <v>0</v>
      </c>
      <c r="CO424" s="768" t="s">
        <v>397</v>
      </c>
      <c r="CP424" s="768">
        <v>0</v>
      </c>
      <c r="CQ424" s="768">
        <v>0</v>
      </c>
      <c r="CR424" s="735">
        <v>276</v>
      </c>
      <c r="CS424" s="892"/>
      <c r="CT424" s="745" t="s">
        <v>308</v>
      </c>
      <c r="CU424" s="746" t="s">
        <v>308</v>
      </c>
      <c r="CV424" s="737"/>
      <c r="CW424" s="737"/>
      <c r="CX424" s="745">
        <v>46242</v>
      </c>
      <c r="CY424" s="861">
        <v>0</v>
      </c>
      <c r="CZ424" s="861">
        <v>0</v>
      </c>
      <c r="DA424" s="749">
        <v>0</v>
      </c>
      <c r="DB424" s="749">
        <v>0</v>
      </c>
      <c r="DC424" s="749">
        <v>0</v>
      </c>
      <c r="DD424" s="749" t="s">
        <v>390</v>
      </c>
      <c r="DE424" s="749" t="s">
        <v>397</v>
      </c>
      <c r="DF424" s="749" t="s">
        <v>397</v>
      </c>
      <c r="DG424" s="749" t="s">
        <v>397</v>
      </c>
      <c r="DH424" s="750">
        <v>0</v>
      </c>
      <c r="DI424" s="737" t="s">
        <v>397</v>
      </c>
      <c r="DJ424" s="737" t="s">
        <v>390</v>
      </c>
      <c r="DK424" s="737" t="s">
        <v>390</v>
      </c>
      <c r="DL424" s="737" t="s">
        <v>390</v>
      </c>
      <c r="DM424" s="737" t="s">
        <v>390</v>
      </c>
      <c r="DN424" s="737" t="s">
        <v>390</v>
      </c>
      <c r="DO424" s="762">
        <v>0</v>
      </c>
      <c r="DP424" s="763">
        <v>46276</v>
      </c>
      <c r="DQ424" s="763">
        <v>46302</v>
      </c>
      <c r="DR424" s="763">
        <v>46302</v>
      </c>
      <c r="DS424" s="750">
        <v>46276</v>
      </c>
      <c r="DT424" s="752">
        <v>46302</v>
      </c>
      <c r="DU424" s="753">
        <v>-7</v>
      </c>
      <c r="DV424" s="753" t="s">
        <v>308</v>
      </c>
      <c r="DW424" s="754">
        <v>46269</v>
      </c>
      <c r="DX424" s="755">
        <v>46269</v>
      </c>
      <c r="DY424" s="754" t="e">
        <v>#VALUE!</v>
      </c>
      <c r="DZ424" s="754" t="e">
        <v>#VALUE!</v>
      </c>
      <c r="EA424" s="754" t="e">
        <v>#VALUE!</v>
      </c>
      <c r="EB424" s="754" t="e">
        <v>#VALUE!</v>
      </c>
      <c r="HA424" s="756" t="s">
        <v>397</v>
      </c>
      <c r="HB424" s="756" t="s">
        <v>397</v>
      </c>
      <c r="HC424" s="756" t="s">
        <v>397</v>
      </c>
      <c r="HD424" s="756" t="s">
        <v>397</v>
      </c>
      <c r="HE424" s="756" t="s">
        <v>397</v>
      </c>
      <c r="HF424" s="756" t="s">
        <v>397</v>
      </c>
      <c r="HG424" s="756" t="s">
        <v>397</v>
      </c>
      <c r="HH424" s="756" t="s">
        <v>397</v>
      </c>
      <c r="HI424" s="756" t="s">
        <v>397</v>
      </c>
      <c r="HJ424" s="756" t="s">
        <v>397</v>
      </c>
      <c r="HK424"/>
      <c r="HL424"/>
      <c r="HM424"/>
      <c r="HN424" s="756" t="str">
        <f t="shared" si="13"/>
        <v>AUTO PRINT</v>
      </c>
      <c r="HO424"/>
      <c r="HP424" s="757" t="s">
        <v>572</v>
      </c>
      <c r="HQ424" s="757" t="s">
        <v>572</v>
      </c>
      <c r="HR424" s="757" t="s">
        <v>572</v>
      </c>
      <c r="HS424"/>
      <c r="HW424" s="758"/>
      <c r="HX424"/>
      <c r="HY424" s="759" t="s">
        <v>572</v>
      </c>
      <c r="HZ424" s="759" t="s">
        <v>572</v>
      </c>
      <c r="IA424" s="759" t="s">
        <v>572</v>
      </c>
      <c r="IC424" s="760" t="s">
        <v>572</v>
      </c>
      <c r="ID424" s="760" t="s">
        <v>572</v>
      </c>
      <c r="IE424" s="760" t="s">
        <v>572</v>
      </c>
      <c r="IF424" s="761" t="s">
        <v>572</v>
      </c>
      <c r="IG424" s="619" t="str">
        <f t="shared" si="14"/>
        <v>IN HOUSE (MANUAL)</v>
      </c>
      <c r="II424" s="761" t="s">
        <v>572</v>
      </c>
      <c r="IK424" s="761" t="str">
        <f>IFERROR(VLOOKUP($M424,#REF!,13,0),"IN HOUSE (MANUAL)")</f>
        <v>IN HOUSE (MANUAL)</v>
      </c>
      <c r="IM424" s="760" t="s">
        <v>572</v>
      </c>
      <c r="IN424" s="760" t="s">
        <v>572</v>
      </c>
      <c r="IO424" s="760" t="s">
        <v>572</v>
      </c>
      <c r="IQ424" s="760" t="s">
        <v>572</v>
      </c>
      <c r="IR424" s="760" t="s">
        <v>572</v>
      </c>
      <c r="IT424" s="760" t="s">
        <v>572</v>
      </c>
      <c r="IV424" s="760" t="s">
        <v>572</v>
      </c>
      <c r="IW424" s="760" t="s">
        <v>572</v>
      </c>
      <c r="IY424" s="760" t="s">
        <v>572</v>
      </c>
      <c r="IZ424" s="760" t="s">
        <v>572</v>
      </c>
      <c r="JB424" s="760" t="s">
        <v>572</v>
      </c>
      <c r="JC424" s="760" t="s">
        <v>572</v>
      </c>
      <c r="JE424" s="760" t="s">
        <v>572</v>
      </c>
      <c r="JF424" s="760" t="s">
        <v>572</v>
      </c>
    </row>
    <row r="425" spans="1:266" ht="17.25" customHeight="1" x14ac:dyDescent="0.35">
      <c r="A425" s="618" t="s">
        <v>1280</v>
      </c>
      <c r="B425" s="730">
        <v>133</v>
      </c>
      <c r="C425" s="730" t="s">
        <v>1274</v>
      </c>
      <c r="D425" s="730" t="s">
        <v>1274</v>
      </c>
      <c r="E425" s="730">
        <v>7</v>
      </c>
      <c r="F425" s="731" t="s">
        <v>574</v>
      </c>
      <c r="G425" s="732">
        <v>1</v>
      </c>
      <c r="H425" s="826">
        <v>46196</v>
      </c>
      <c r="I425" s="730">
        <v>37</v>
      </c>
      <c r="J425" s="730" t="s">
        <v>308</v>
      </c>
      <c r="K425" s="730">
        <v>38</v>
      </c>
      <c r="L425" s="730" t="s">
        <v>1281</v>
      </c>
      <c r="M425" s="734" t="s">
        <v>1280</v>
      </c>
      <c r="N425" s="734">
        <v>0</v>
      </c>
      <c r="O425" s="734" t="s">
        <v>390</v>
      </c>
      <c r="P425" s="734">
        <v>0</v>
      </c>
      <c r="Q425" s="734" t="s">
        <v>390</v>
      </c>
      <c r="R425" s="734" t="s">
        <v>1278</v>
      </c>
      <c r="S425" s="734" t="s">
        <v>308</v>
      </c>
      <c r="T425" s="734" t="s">
        <v>1279</v>
      </c>
      <c r="U425" s="734">
        <v>578</v>
      </c>
      <c r="V425" s="734" t="s">
        <v>308</v>
      </c>
      <c r="W425" s="734"/>
      <c r="X425" s="734"/>
      <c r="Y425" s="734"/>
      <c r="Z425" s="736"/>
      <c r="AA425" s="734" t="s">
        <v>40</v>
      </c>
      <c r="AB425" s="734" t="s">
        <v>863</v>
      </c>
      <c r="AC425" s="734" t="s">
        <v>597</v>
      </c>
      <c r="AD425" s="734">
        <v>498</v>
      </c>
      <c r="AE425" s="764">
        <v>498</v>
      </c>
      <c r="AF425" s="737" t="s">
        <v>390</v>
      </c>
      <c r="AG425" s="765"/>
      <c r="AH425" s="739"/>
      <c r="AI425" s="739" t="s">
        <v>308</v>
      </c>
      <c r="AJ425" s="740">
        <v>7</v>
      </c>
      <c r="AK425" s="764"/>
      <c r="AL425" s="764"/>
      <c r="AM425" s="930">
        <v>0</v>
      </c>
      <c r="AN425" s="930"/>
      <c r="AO425" s="930"/>
      <c r="AP425" s="930"/>
      <c r="AQ425" s="930"/>
      <c r="AR425" s="930"/>
      <c r="AS425" s="930"/>
      <c r="AT425" s="930"/>
      <c r="AU425" s="930"/>
      <c r="AV425" s="930"/>
      <c r="AW425" s="930"/>
      <c r="AX425" s="930"/>
      <c r="AY425" s="930"/>
      <c r="AZ425" s="930"/>
      <c r="BA425" s="930"/>
      <c r="BB425" s="930">
        <v>0</v>
      </c>
      <c r="BC425" s="930">
        <v>0</v>
      </c>
      <c r="BD425" s="930">
        <v>0</v>
      </c>
      <c r="BE425" s="930">
        <v>0</v>
      </c>
      <c r="BF425" s="930">
        <v>0</v>
      </c>
      <c r="BG425" s="930">
        <v>0</v>
      </c>
      <c r="BH425" s="930">
        <v>0</v>
      </c>
      <c r="BI425" s="930">
        <v>0</v>
      </c>
      <c r="BJ425" s="930"/>
      <c r="BK425" s="930">
        <v>0</v>
      </c>
      <c r="BL425" s="930"/>
      <c r="BM425" s="930"/>
      <c r="BN425" s="930" t="s">
        <v>308</v>
      </c>
      <c r="BO425" s="930" t="s">
        <v>308</v>
      </c>
      <c r="BP425" s="930" t="s">
        <v>308</v>
      </c>
      <c r="BQ425" s="930" t="s">
        <v>308</v>
      </c>
      <c r="BR425" s="930"/>
      <c r="BS425" s="930" t="s">
        <v>397</v>
      </c>
      <c r="BT425" s="930"/>
      <c r="BU425" s="930" t="s">
        <v>579</v>
      </c>
      <c r="BV425" s="930"/>
      <c r="BW425" s="930"/>
      <c r="BX425" s="930"/>
      <c r="BY425" s="930"/>
      <c r="BZ425" s="930"/>
      <c r="CA425" s="930">
        <v>0</v>
      </c>
      <c r="CB425" s="930"/>
      <c r="CC425" s="930"/>
      <c r="CD425" s="930"/>
      <c r="CE425" s="930"/>
      <c r="CF425" s="930"/>
      <c r="CG425" s="930"/>
      <c r="CH425" s="930"/>
      <c r="CI425" s="930"/>
      <c r="CJ425" s="930"/>
      <c r="CK425" s="736"/>
      <c r="CL425" s="736" t="s">
        <v>397</v>
      </c>
      <c r="CM425" s="736">
        <v>0</v>
      </c>
      <c r="CN425" s="736">
        <v>0</v>
      </c>
      <c r="CO425" s="736" t="s">
        <v>397</v>
      </c>
      <c r="CP425" s="736">
        <v>0</v>
      </c>
      <c r="CQ425" s="768">
        <v>90</v>
      </c>
      <c r="CR425" s="735">
        <v>498</v>
      </c>
      <c r="CS425" s="744"/>
      <c r="CT425" s="745">
        <v>46286</v>
      </c>
      <c r="CU425" s="746" t="s">
        <v>598</v>
      </c>
      <c r="CV425" s="737"/>
      <c r="CW425" s="737"/>
      <c r="CX425" s="745">
        <v>46242</v>
      </c>
      <c r="CY425" s="861">
        <v>0</v>
      </c>
      <c r="CZ425" s="861" t="s">
        <v>308</v>
      </c>
      <c r="DA425" s="749">
        <v>0</v>
      </c>
      <c r="DB425" s="749">
        <v>0</v>
      </c>
      <c r="DC425" s="749">
        <v>0</v>
      </c>
      <c r="DD425" s="749" t="s">
        <v>390</v>
      </c>
      <c r="DE425" s="749" t="s">
        <v>397</v>
      </c>
      <c r="DF425" s="749" t="s">
        <v>397</v>
      </c>
      <c r="DG425" s="749" t="s">
        <v>397</v>
      </c>
      <c r="DH425" s="750">
        <v>0</v>
      </c>
      <c r="DI425" s="737" t="s">
        <v>397</v>
      </c>
      <c r="DJ425" s="737" t="s">
        <v>390</v>
      </c>
      <c r="DK425" s="737" t="s">
        <v>390</v>
      </c>
      <c r="DL425" s="737" t="s">
        <v>390</v>
      </c>
      <c r="DM425" s="737" t="s">
        <v>390</v>
      </c>
      <c r="DN425" s="737" t="s">
        <v>390</v>
      </c>
      <c r="DO425" s="762">
        <v>0</v>
      </c>
      <c r="DP425" s="737">
        <v>46283</v>
      </c>
      <c r="DQ425" s="737">
        <v>46283</v>
      </c>
      <c r="DR425" s="737">
        <v>46283</v>
      </c>
      <c r="DS425" s="750">
        <v>46283</v>
      </c>
      <c r="DT425" s="752">
        <v>46283</v>
      </c>
      <c r="DU425" s="753">
        <v>-11</v>
      </c>
      <c r="DV425" s="753" t="s">
        <v>308</v>
      </c>
      <c r="DW425" s="754">
        <v>46269</v>
      </c>
      <c r="DX425" s="755">
        <v>46272</v>
      </c>
      <c r="DY425" s="754" t="e">
        <v>#VALUE!</v>
      </c>
      <c r="DZ425" s="754" t="e">
        <v>#VALUE!</v>
      </c>
      <c r="EA425" s="754" t="e">
        <v>#VALUE!</v>
      </c>
      <c r="EB425" s="754" t="e">
        <v>#VALUE!</v>
      </c>
      <c r="HA425" s="756" t="s">
        <v>397</v>
      </c>
      <c r="HB425" s="756" t="s">
        <v>397</v>
      </c>
      <c r="HC425" s="756" t="s">
        <v>397</v>
      </c>
      <c r="HD425" s="756" t="s">
        <v>397</v>
      </c>
      <c r="HE425" s="756" t="s">
        <v>397</v>
      </c>
      <c r="HF425" s="756" t="s">
        <v>397</v>
      </c>
      <c r="HG425" s="756" t="s">
        <v>397</v>
      </c>
      <c r="HH425" s="756" t="s">
        <v>397</v>
      </c>
      <c r="HI425" s="756" t="s">
        <v>397</v>
      </c>
      <c r="HJ425" s="756" t="s">
        <v>397</v>
      </c>
      <c r="HK425"/>
      <c r="HL425"/>
      <c r="HM425"/>
      <c r="HN425" s="756" t="str">
        <f t="shared" si="13"/>
        <v>AUTO PRINT</v>
      </c>
      <c r="HO425"/>
      <c r="HP425" s="757" t="s">
        <v>572</v>
      </c>
      <c r="HQ425" s="757" t="s">
        <v>572</v>
      </c>
      <c r="HR425" s="757" t="s">
        <v>572</v>
      </c>
      <c r="HS425"/>
      <c r="HW425" s="758"/>
      <c r="HX425"/>
      <c r="HY425" s="759" t="s">
        <v>572</v>
      </c>
      <c r="HZ425" s="759" t="s">
        <v>572</v>
      </c>
      <c r="IA425" s="759" t="s">
        <v>572</v>
      </c>
      <c r="IC425" s="760" t="s">
        <v>572</v>
      </c>
      <c r="ID425" s="760" t="s">
        <v>572</v>
      </c>
      <c r="IE425" s="760" t="s">
        <v>572</v>
      </c>
      <c r="IF425" s="761" t="s">
        <v>572</v>
      </c>
      <c r="IG425" s="619" t="str">
        <f t="shared" si="14"/>
        <v>IN HOUSE (MANUAL)</v>
      </c>
      <c r="II425" s="761" t="s">
        <v>572</v>
      </c>
      <c r="IK425" s="761" t="str">
        <f>IFERROR(VLOOKUP($M425,#REF!,13,0),"IN HOUSE (MANUAL)")</f>
        <v>IN HOUSE (MANUAL)</v>
      </c>
      <c r="IM425" s="760" t="s">
        <v>572</v>
      </c>
      <c r="IN425" s="760" t="s">
        <v>572</v>
      </c>
      <c r="IO425" s="760" t="s">
        <v>572</v>
      </c>
      <c r="IQ425" s="760" t="s">
        <v>572</v>
      </c>
      <c r="IR425" s="760" t="s">
        <v>572</v>
      </c>
      <c r="IT425" s="760" t="s">
        <v>572</v>
      </c>
      <c r="IV425" s="760" t="s">
        <v>572</v>
      </c>
      <c r="IW425" s="760" t="s">
        <v>572</v>
      </c>
      <c r="IY425" s="760" t="s">
        <v>572</v>
      </c>
      <c r="IZ425" s="760" t="s">
        <v>572</v>
      </c>
      <c r="JB425" s="760" t="s">
        <v>572</v>
      </c>
      <c r="JC425" s="760" t="s">
        <v>572</v>
      </c>
      <c r="JE425" s="760" t="s">
        <v>572</v>
      </c>
      <c r="JF425" s="760" t="s">
        <v>572</v>
      </c>
    </row>
    <row r="426" spans="1:266" ht="17.25" customHeight="1" x14ac:dyDescent="0.35">
      <c r="A426" s="618" t="s">
        <v>1282</v>
      </c>
      <c r="B426" s="730">
        <v>134</v>
      </c>
      <c r="C426" s="730" t="s">
        <v>1274</v>
      </c>
      <c r="D426" s="730" t="s">
        <v>1274</v>
      </c>
      <c r="E426" s="730">
        <v>7</v>
      </c>
      <c r="F426" s="731" t="s">
        <v>574</v>
      </c>
      <c r="G426" s="732">
        <v>1</v>
      </c>
      <c r="H426" s="826">
        <v>46196</v>
      </c>
      <c r="I426" s="730">
        <v>37</v>
      </c>
      <c r="J426" s="730" t="s">
        <v>308</v>
      </c>
      <c r="K426" s="730">
        <v>38</v>
      </c>
      <c r="L426" s="730" t="s">
        <v>1283</v>
      </c>
      <c r="M426" s="734" t="s">
        <v>1282</v>
      </c>
      <c r="N426" s="734">
        <v>0</v>
      </c>
      <c r="O426" s="734" t="s">
        <v>390</v>
      </c>
      <c r="P426" s="734">
        <v>0</v>
      </c>
      <c r="Q426" s="734" t="s">
        <v>390</v>
      </c>
      <c r="R426" s="734" t="s">
        <v>1278</v>
      </c>
      <c r="S426" s="734" t="s">
        <v>308</v>
      </c>
      <c r="T426" s="734" t="s">
        <v>1284</v>
      </c>
      <c r="U426" s="734">
        <v>578</v>
      </c>
      <c r="V426" s="734" t="s">
        <v>308</v>
      </c>
      <c r="W426" s="734"/>
      <c r="X426" s="734"/>
      <c r="Y426" s="734"/>
      <c r="Z426" s="736"/>
      <c r="AA426" s="734" t="s">
        <v>40</v>
      </c>
      <c r="AB426" s="734" t="s">
        <v>863</v>
      </c>
      <c r="AC426" s="734" t="s">
        <v>597</v>
      </c>
      <c r="AD426" s="734">
        <v>2160</v>
      </c>
      <c r="AE426" s="764">
        <v>2160</v>
      </c>
      <c r="AF426" s="737" t="s">
        <v>390</v>
      </c>
      <c r="AG426" s="765"/>
      <c r="AH426" s="739"/>
      <c r="AI426" s="739" t="s">
        <v>308</v>
      </c>
      <c r="AJ426" s="740">
        <v>8</v>
      </c>
      <c r="AK426" s="764"/>
      <c r="AL426" s="764"/>
      <c r="AM426" s="930">
        <v>0</v>
      </c>
      <c r="AN426" s="930"/>
      <c r="AO426" s="930"/>
      <c r="AP426" s="930"/>
      <c r="AQ426" s="930"/>
      <c r="AR426" s="930"/>
      <c r="AS426" s="930"/>
      <c r="AT426" s="930"/>
      <c r="AU426" s="930"/>
      <c r="AV426" s="930"/>
      <c r="AW426" s="930"/>
      <c r="AX426" s="930"/>
      <c r="AY426" s="930"/>
      <c r="AZ426" s="930"/>
      <c r="BA426" s="930"/>
      <c r="BB426" s="930">
        <v>0</v>
      </c>
      <c r="BC426" s="930">
        <v>0</v>
      </c>
      <c r="BD426" s="930">
        <v>0</v>
      </c>
      <c r="BE426" s="930">
        <v>0</v>
      </c>
      <c r="BF426" s="930">
        <v>0</v>
      </c>
      <c r="BG426" s="930">
        <v>0</v>
      </c>
      <c r="BH426" s="930">
        <v>0</v>
      </c>
      <c r="BI426" s="930">
        <v>0</v>
      </c>
      <c r="BJ426" s="930"/>
      <c r="BK426" s="930">
        <v>0</v>
      </c>
      <c r="BL426" s="930"/>
      <c r="BM426" s="930"/>
      <c r="BN426" s="930" t="s">
        <v>308</v>
      </c>
      <c r="BO426" s="930" t="s">
        <v>308</v>
      </c>
      <c r="BP426" s="930" t="s">
        <v>308</v>
      </c>
      <c r="BQ426" s="930" t="s">
        <v>308</v>
      </c>
      <c r="BR426" s="930"/>
      <c r="BS426" s="930" t="s">
        <v>397</v>
      </c>
      <c r="BT426" s="930"/>
      <c r="BU426" s="930" t="s">
        <v>579</v>
      </c>
      <c r="BV426" s="930"/>
      <c r="BW426" s="930"/>
      <c r="BX426" s="930"/>
      <c r="BY426" s="930"/>
      <c r="BZ426" s="930"/>
      <c r="CA426" s="930">
        <v>0</v>
      </c>
      <c r="CB426" s="930"/>
      <c r="CC426" s="930"/>
      <c r="CD426" s="930"/>
      <c r="CE426" s="930"/>
      <c r="CF426" s="930"/>
      <c r="CG426" s="930"/>
      <c r="CH426" s="930"/>
      <c r="CI426" s="930"/>
      <c r="CJ426" s="930"/>
      <c r="CK426" s="736"/>
      <c r="CL426" s="736" t="s">
        <v>397</v>
      </c>
      <c r="CM426" s="736">
        <v>0</v>
      </c>
      <c r="CN426" s="736">
        <v>0</v>
      </c>
      <c r="CO426" s="736" t="s">
        <v>397</v>
      </c>
      <c r="CP426" s="736">
        <v>0</v>
      </c>
      <c r="CQ426" s="768">
        <v>366</v>
      </c>
      <c r="CR426" s="735">
        <v>2160</v>
      </c>
      <c r="CS426" s="744"/>
      <c r="CT426" s="745">
        <v>46286</v>
      </c>
      <c r="CU426" s="746" t="s">
        <v>598</v>
      </c>
      <c r="CV426" s="737"/>
      <c r="CW426" s="737"/>
      <c r="CX426" s="745">
        <v>46242</v>
      </c>
      <c r="CY426" s="861">
        <v>0</v>
      </c>
      <c r="CZ426" s="861" t="s">
        <v>308</v>
      </c>
      <c r="DA426" s="749">
        <v>0</v>
      </c>
      <c r="DB426" s="749">
        <v>0</v>
      </c>
      <c r="DC426" s="749">
        <v>0</v>
      </c>
      <c r="DD426" s="749" t="s">
        <v>390</v>
      </c>
      <c r="DE426" s="749" t="s">
        <v>397</v>
      </c>
      <c r="DF426" s="749" t="s">
        <v>397</v>
      </c>
      <c r="DG426" s="749" t="s">
        <v>397</v>
      </c>
      <c r="DH426" s="750">
        <v>0</v>
      </c>
      <c r="DI426" s="737" t="s">
        <v>397</v>
      </c>
      <c r="DJ426" s="737" t="s">
        <v>390</v>
      </c>
      <c r="DK426" s="737" t="s">
        <v>390</v>
      </c>
      <c r="DL426" s="737" t="s">
        <v>390</v>
      </c>
      <c r="DM426" s="737" t="s">
        <v>390</v>
      </c>
      <c r="DN426" s="737" t="s">
        <v>390</v>
      </c>
      <c r="DO426" s="762">
        <v>0</v>
      </c>
      <c r="DP426" s="737">
        <v>46283</v>
      </c>
      <c r="DQ426" s="737">
        <v>46283</v>
      </c>
      <c r="DR426" s="737">
        <v>46283</v>
      </c>
      <c r="DS426" s="750">
        <v>46283</v>
      </c>
      <c r="DT426" s="752">
        <v>46283</v>
      </c>
      <c r="DU426" s="753">
        <v>-9</v>
      </c>
      <c r="DV426" s="753" t="s">
        <v>308</v>
      </c>
      <c r="DW426" s="754">
        <v>46272</v>
      </c>
      <c r="DX426" s="755">
        <v>46274</v>
      </c>
      <c r="DY426" s="754" t="e">
        <v>#VALUE!</v>
      </c>
      <c r="DZ426" s="754" t="e">
        <v>#VALUE!</v>
      </c>
      <c r="EA426" s="754" t="e">
        <v>#VALUE!</v>
      </c>
      <c r="EB426" s="754" t="e">
        <v>#VALUE!</v>
      </c>
      <c r="HA426" s="756" t="s">
        <v>397</v>
      </c>
      <c r="HB426" s="756" t="s">
        <v>397</v>
      </c>
      <c r="HC426" s="756" t="s">
        <v>397</v>
      </c>
      <c r="HD426" s="756" t="s">
        <v>397</v>
      </c>
      <c r="HE426" s="756" t="s">
        <v>397</v>
      </c>
      <c r="HF426" s="756" t="s">
        <v>397</v>
      </c>
      <c r="HG426" s="756" t="s">
        <v>397</v>
      </c>
      <c r="HH426" s="756" t="s">
        <v>397</v>
      </c>
      <c r="HI426" s="756" t="s">
        <v>397</v>
      </c>
      <c r="HJ426" s="756" t="s">
        <v>397</v>
      </c>
      <c r="HK426"/>
      <c r="HL426"/>
      <c r="HM426"/>
      <c r="HN426" s="756" t="str">
        <f t="shared" si="13"/>
        <v>AUTO PRINT</v>
      </c>
      <c r="HO426"/>
      <c r="HP426" s="757" t="s">
        <v>572</v>
      </c>
      <c r="HQ426" s="757" t="s">
        <v>572</v>
      </c>
      <c r="HR426" s="757" t="s">
        <v>572</v>
      </c>
      <c r="HS426"/>
      <c r="HW426" s="758"/>
      <c r="HX426"/>
      <c r="HY426" s="759" t="s">
        <v>572</v>
      </c>
      <c r="HZ426" s="759" t="s">
        <v>572</v>
      </c>
      <c r="IA426" s="759" t="s">
        <v>572</v>
      </c>
      <c r="IC426" s="760" t="s">
        <v>572</v>
      </c>
      <c r="ID426" s="760" t="s">
        <v>572</v>
      </c>
      <c r="IE426" s="760" t="s">
        <v>572</v>
      </c>
      <c r="IF426" s="761" t="s">
        <v>572</v>
      </c>
      <c r="IG426" s="619" t="str">
        <f t="shared" si="14"/>
        <v>IN HOUSE (MANUAL)</v>
      </c>
      <c r="II426" s="761" t="s">
        <v>572</v>
      </c>
      <c r="IK426" s="761" t="str">
        <f>IFERROR(VLOOKUP($M426,#REF!,13,0),"IN HOUSE (MANUAL)")</f>
        <v>IN HOUSE (MANUAL)</v>
      </c>
      <c r="IM426" s="760" t="s">
        <v>572</v>
      </c>
      <c r="IN426" s="760" t="s">
        <v>572</v>
      </c>
      <c r="IO426" s="760" t="s">
        <v>572</v>
      </c>
      <c r="IQ426" s="760" t="s">
        <v>572</v>
      </c>
      <c r="IR426" s="760" t="s">
        <v>572</v>
      </c>
      <c r="IT426" s="760" t="s">
        <v>572</v>
      </c>
      <c r="IV426" s="760" t="s">
        <v>572</v>
      </c>
      <c r="IW426" s="760" t="s">
        <v>572</v>
      </c>
      <c r="IY426" s="760" t="s">
        <v>572</v>
      </c>
      <c r="IZ426" s="760" t="s">
        <v>572</v>
      </c>
      <c r="JB426" s="760" t="s">
        <v>572</v>
      </c>
      <c r="JC426" s="760" t="s">
        <v>572</v>
      </c>
      <c r="JE426" s="760" t="s">
        <v>572</v>
      </c>
      <c r="JF426" s="760" t="s">
        <v>572</v>
      </c>
    </row>
    <row r="427" spans="1:266" ht="17.25" customHeight="1" x14ac:dyDescent="0.35">
      <c r="A427" s="618" t="s">
        <v>1285</v>
      </c>
      <c r="B427" s="730">
        <v>135</v>
      </c>
      <c r="C427" s="730" t="s">
        <v>1274</v>
      </c>
      <c r="D427" s="730" t="s">
        <v>1274</v>
      </c>
      <c r="E427" s="730">
        <v>7</v>
      </c>
      <c r="F427" s="731" t="s">
        <v>574</v>
      </c>
      <c r="G427" s="732">
        <v>1</v>
      </c>
      <c r="H427" s="826">
        <v>46196</v>
      </c>
      <c r="I427" s="730">
        <v>37</v>
      </c>
      <c r="J427" s="730" t="s">
        <v>308</v>
      </c>
      <c r="K427" s="730">
        <v>38</v>
      </c>
      <c r="L427" s="730" t="s">
        <v>1286</v>
      </c>
      <c r="M427" s="734" t="s">
        <v>1285</v>
      </c>
      <c r="N427" s="734" t="s">
        <v>390</v>
      </c>
      <c r="O427" s="734" t="s">
        <v>390</v>
      </c>
      <c r="P427" s="734">
        <v>0</v>
      </c>
      <c r="Q427" s="734" t="s">
        <v>390</v>
      </c>
      <c r="R427" s="734" t="s">
        <v>1287</v>
      </c>
      <c r="S427" s="734" t="s">
        <v>308</v>
      </c>
      <c r="T427" s="734" t="s">
        <v>1288</v>
      </c>
      <c r="U427" s="734">
        <v>468</v>
      </c>
      <c r="V427" s="734" t="s">
        <v>308</v>
      </c>
      <c r="W427" s="734"/>
      <c r="X427" s="734"/>
      <c r="Y427" s="734"/>
      <c r="Z427" s="737"/>
      <c r="AA427" s="734" t="s">
        <v>40</v>
      </c>
      <c r="AB427" s="734" t="s">
        <v>890</v>
      </c>
      <c r="AC427" s="734" t="s">
        <v>608</v>
      </c>
      <c r="AD427" s="734">
        <v>900</v>
      </c>
      <c r="AE427" s="764">
        <v>900</v>
      </c>
      <c r="AF427" s="737" t="s">
        <v>390</v>
      </c>
      <c r="AG427" s="765"/>
      <c r="AH427" s="739"/>
      <c r="AI427" s="739" t="s">
        <v>308</v>
      </c>
      <c r="AJ427" s="740">
        <v>9</v>
      </c>
      <c r="AK427" s="741"/>
      <c r="AL427" s="742"/>
      <c r="AM427" s="743">
        <v>0</v>
      </c>
      <c r="AN427" s="743"/>
      <c r="AO427" s="743"/>
      <c r="AP427" s="743"/>
      <c r="AQ427" s="743"/>
      <c r="AR427" s="743"/>
      <c r="AS427" s="743"/>
      <c r="AT427" s="743"/>
      <c r="AU427" s="743"/>
      <c r="AV427" s="743">
        <v>0</v>
      </c>
      <c r="AW427" s="743">
        <v>0</v>
      </c>
      <c r="AX427" s="743"/>
      <c r="AY427" s="743"/>
      <c r="AZ427" s="743"/>
      <c r="BA427" s="743"/>
      <c r="BB427" s="743">
        <v>0</v>
      </c>
      <c r="BC427" s="743">
        <v>0</v>
      </c>
      <c r="BD427" s="743">
        <v>0</v>
      </c>
      <c r="BE427" s="743">
        <v>0</v>
      </c>
      <c r="BF427" s="743">
        <v>0</v>
      </c>
      <c r="BG427" s="743">
        <v>0</v>
      </c>
      <c r="BH427" s="743">
        <v>0</v>
      </c>
      <c r="BI427" s="743">
        <v>0</v>
      </c>
      <c r="BJ427" s="743"/>
      <c r="BK427" s="743">
        <v>0</v>
      </c>
      <c r="BL427" s="743"/>
      <c r="BM427" s="743"/>
      <c r="BN427" s="743" t="s">
        <v>308</v>
      </c>
      <c r="BO427" s="743" t="s">
        <v>308</v>
      </c>
      <c r="BP427" s="743" t="s">
        <v>308</v>
      </c>
      <c r="BQ427" s="743" t="s">
        <v>308</v>
      </c>
      <c r="BR427" s="743"/>
      <c r="BS427" s="743" t="s">
        <v>397</v>
      </c>
      <c r="BT427" s="743"/>
      <c r="BU427" s="743" t="s">
        <v>579</v>
      </c>
      <c r="BV427" s="743"/>
      <c r="BW427" s="743"/>
      <c r="BX427" s="743"/>
      <c r="BY427" s="743"/>
      <c r="BZ427" s="743"/>
      <c r="CA427" s="743">
        <v>0</v>
      </c>
      <c r="CB427" s="743"/>
      <c r="CC427" s="743"/>
      <c r="CD427" s="743"/>
      <c r="CE427" s="743"/>
      <c r="CF427" s="743"/>
      <c r="CG427" s="743"/>
      <c r="CH427" s="743"/>
      <c r="CI427" s="743"/>
      <c r="CJ427" s="743"/>
      <c r="CK427" s="736"/>
      <c r="CL427" s="736" t="s">
        <v>397</v>
      </c>
      <c r="CM427" s="736">
        <v>0</v>
      </c>
      <c r="CN427" s="736">
        <v>0</v>
      </c>
      <c r="CO427" s="736" t="s">
        <v>397</v>
      </c>
      <c r="CP427" s="736">
        <v>0</v>
      </c>
      <c r="CQ427" s="768">
        <v>0</v>
      </c>
      <c r="CR427" s="735">
        <v>764</v>
      </c>
      <c r="CS427" s="744"/>
      <c r="CT427" s="745">
        <v>46288</v>
      </c>
      <c r="CU427" s="859" t="s">
        <v>1289</v>
      </c>
      <c r="CV427" s="737"/>
      <c r="CW427" s="737"/>
      <c r="CX427" s="745">
        <v>46223</v>
      </c>
      <c r="CY427" s="861">
        <v>0</v>
      </c>
      <c r="CZ427" s="861">
        <v>0</v>
      </c>
      <c r="DA427" s="749">
        <v>0</v>
      </c>
      <c r="DB427" s="749">
        <v>0</v>
      </c>
      <c r="DC427" s="749">
        <v>0</v>
      </c>
      <c r="DD427" s="749" t="s">
        <v>390</v>
      </c>
      <c r="DE427" s="749" t="s">
        <v>397</v>
      </c>
      <c r="DF427" s="749" t="s">
        <v>397</v>
      </c>
      <c r="DG427" s="749" t="s">
        <v>397</v>
      </c>
      <c r="DH427" s="750">
        <v>0</v>
      </c>
      <c r="DI427" s="737" t="s">
        <v>397</v>
      </c>
      <c r="DJ427" s="737" t="s">
        <v>390</v>
      </c>
      <c r="DK427" s="737" t="s">
        <v>397</v>
      </c>
      <c r="DL427" s="737" t="s">
        <v>390</v>
      </c>
      <c r="DM427" s="737" t="s">
        <v>390</v>
      </c>
      <c r="DN427" s="737" t="s">
        <v>390</v>
      </c>
      <c r="DO427" s="762">
        <v>0</v>
      </c>
      <c r="DP427" s="737">
        <v>46283</v>
      </c>
      <c r="DQ427" s="737">
        <v>46283</v>
      </c>
      <c r="DR427" s="737">
        <v>46283</v>
      </c>
      <c r="DS427" s="750">
        <v>46283</v>
      </c>
      <c r="DT427" s="752">
        <v>46283</v>
      </c>
      <c r="DU427" s="753">
        <v>-9</v>
      </c>
      <c r="DV427" s="753" t="s">
        <v>308</v>
      </c>
      <c r="DW427" s="754">
        <v>46274</v>
      </c>
      <c r="DX427" s="755">
        <v>46274</v>
      </c>
      <c r="DY427" s="754" t="e">
        <v>#VALUE!</v>
      </c>
      <c r="DZ427" s="754" t="e">
        <v>#VALUE!</v>
      </c>
      <c r="EA427" s="754"/>
      <c r="EB427" s="754"/>
      <c r="HA427" s="756" t="s">
        <v>397</v>
      </c>
      <c r="HB427" s="756" t="s">
        <v>397</v>
      </c>
      <c r="HC427" s="756" t="s">
        <v>397</v>
      </c>
      <c r="HD427" s="756" t="s">
        <v>397</v>
      </c>
      <c r="HE427" s="756" t="s">
        <v>397</v>
      </c>
      <c r="HF427" s="756" t="s">
        <v>397</v>
      </c>
      <c r="HG427" s="756" t="s">
        <v>397</v>
      </c>
      <c r="HH427" s="756" t="s">
        <v>397</v>
      </c>
      <c r="HI427" s="756" t="s">
        <v>397</v>
      </c>
      <c r="HJ427" s="756" t="s">
        <v>397</v>
      </c>
      <c r="HK427"/>
      <c r="HL427"/>
      <c r="HM427"/>
      <c r="HN427" s="756" t="str">
        <f t="shared" si="13"/>
        <v>AUTO PRINT</v>
      </c>
      <c r="HO427"/>
      <c r="HP427" s="757" t="s">
        <v>572</v>
      </c>
      <c r="HQ427" s="757" t="s">
        <v>572</v>
      </c>
      <c r="HR427" s="757" t="s">
        <v>572</v>
      </c>
      <c r="HS427"/>
      <c r="HW427" s="758"/>
      <c r="HX427"/>
      <c r="HY427" s="759" t="s">
        <v>572</v>
      </c>
      <c r="HZ427" s="759" t="s">
        <v>572</v>
      </c>
      <c r="IA427" s="759" t="s">
        <v>572</v>
      </c>
      <c r="IC427" s="760" t="s">
        <v>572</v>
      </c>
      <c r="ID427" s="760" t="s">
        <v>572</v>
      </c>
      <c r="IE427" s="760" t="s">
        <v>572</v>
      </c>
      <c r="IF427" s="761" t="s">
        <v>572</v>
      </c>
      <c r="IG427" s="619" t="str">
        <f t="shared" si="14"/>
        <v>IN HOUSE (MANUAL)</v>
      </c>
      <c r="II427" s="761" t="s">
        <v>572</v>
      </c>
      <c r="IK427" s="761" t="str">
        <f>IFERROR(VLOOKUP($M427,#REF!,13,0),"IN HOUSE (MANUAL)")</f>
        <v>IN HOUSE (MANUAL)</v>
      </c>
      <c r="IM427" s="760" t="s">
        <v>572</v>
      </c>
      <c r="IN427" s="760" t="s">
        <v>572</v>
      </c>
      <c r="IO427" s="760" t="s">
        <v>572</v>
      </c>
      <c r="IQ427" s="760" t="s">
        <v>572</v>
      </c>
      <c r="IR427" s="760" t="s">
        <v>572</v>
      </c>
      <c r="IT427" s="760" t="s">
        <v>572</v>
      </c>
      <c r="IV427" s="760" t="s">
        <v>572</v>
      </c>
      <c r="IW427" s="760" t="s">
        <v>572</v>
      </c>
      <c r="IY427" s="760" t="s">
        <v>572</v>
      </c>
      <c r="IZ427" s="760" t="s">
        <v>572</v>
      </c>
      <c r="JB427" s="760" t="s">
        <v>572</v>
      </c>
      <c r="JC427" s="760" t="s">
        <v>572</v>
      </c>
      <c r="JE427" s="760" t="s">
        <v>572</v>
      </c>
      <c r="JF427" s="760" t="s">
        <v>572</v>
      </c>
    </row>
    <row r="428" spans="1:266" ht="17.25" customHeight="1" collapsed="1" x14ac:dyDescent="0.35">
      <c r="A428" s="618" t="s">
        <v>1290</v>
      </c>
      <c r="B428" s="730">
        <v>136</v>
      </c>
      <c r="C428" s="730" t="s">
        <v>1274</v>
      </c>
      <c r="D428" s="730" t="s">
        <v>1274</v>
      </c>
      <c r="E428" s="730">
        <v>7</v>
      </c>
      <c r="F428" s="731" t="s">
        <v>574</v>
      </c>
      <c r="G428" s="732">
        <v>1</v>
      </c>
      <c r="H428" s="826">
        <v>46231</v>
      </c>
      <c r="I428" s="730">
        <v>37</v>
      </c>
      <c r="J428" s="730" t="s">
        <v>308</v>
      </c>
      <c r="K428" s="730">
        <v>39</v>
      </c>
      <c r="L428" s="730" t="s">
        <v>1291</v>
      </c>
      <c r="M428" s="734" t="s">
        <v>1290</v>
      </c>
      <c r="N428" s="734" t="s">
        <v>390</v>
      </c>
      <c r="O428" s="734" t="s">
        <v>390</v>
      </c>
      <c r="P428" s="734">
        <v>0</v>
      </c>
      <c r="Q428" s="734" t="s">
        <v>390</v>
      </c>
      <c r="R428" s="734" t="s">
        <v>1287</v>
      </c>
      <c r="S428" s="734"/>
      <c r="T428" s="734" t="s">
        <v>1288</v>
      </c>
      <c r="U428" s="734">
        <v>468</v>
      </c>
      <c r="V428" s="734" t="s">
        <v>308</v>
      </c>
      <c r="W428" s="734"/>
      <c r="X428" s="734"/>
      <c r="Y428" s="734"/>
      <c r="Z428" s="737"/>
      <c r="AA428" s="734" t="s">
        <v>40</v>
      </c>
      <c r="AB428" s="734" t="s">
        <v>890</v>
      </c>
      <c r="AC428" s="734" t="s">
        <v>608</v>
      </c>
      <c r="AD428" s="734">
        <v>270</v>
      </c>
      <c r="AE428" s="764">
        <v>270</v>
      </c>
      <c r="AF428" s="737" t="s">
        <v>390</v>
      </c>
      <c r="AG428" s="765"/>
      <c r="AH428" s="765"/>
      <c r="AI428" s="765" t="s">
        <v>308</v>
      </c>
      <c r="AJ428" s="740">
        <v>10</v>
      </c>
      <c r="AK428" s="741"/>
      <c r="AL428" s="742"/>
      <c r="AM428" s="743">
        <v>0</v>
      </c>
      <c r="AN428" s="743"/>
      <c r="AO428" s="743"/>
      <c r="AP428" s="743"/>
      <c r="AQ428" s="743"/>
      <c r="AR428" s="743"/>
      <c r="AS428" s="743"/>
      <c r="AT428" s="743"/>
      <c r="AU428" s="743"/>
      <c r="AV428" s="743">
        <v>0</v>
      </c>
      <c r="AW428" s="743">
        <v>0</v>
      </c>
      <c r="AX428" s="743"/>
      <c r="AY428" s="743"/>
      <c r="AZ428" s="743"/>
      <c r="BA428" s="743"/>
      <c r="BB428" s="743">
        <v>0</v>
      </c>
      <c r="BC428" s="743">
        <v>0</v>
      </c>
      <c r="BD428" s="743">
        <v>0</v>
      </c>
      <c r="BE428" s="743">
        <v>0</v>
      </c>
      <c r="BF428" s="743">
        <v>0</v>
      </c>
      <c r="BG428" s="743">
        <v>0</v>
      </c>
      <c r="BH428" s="743">
        <v>0</v>
      </c>
      <c r="BI428" s="743">
        <v>0</v>
      </c>
      <c r="BJ428" s="743"/>
      <c r="BK428" s="743">
        <v>0</v>
      </c>
      <c r="BL428" s="743"/>
      <c r="BM428" s="743"/>
      <c r="BN428" s="743" t="s">
        <v>308</v>
      </c>
      <c r="BO428" s="743" t="s">
        <v>308</v>
      </c>
      <c r="BP428" s="743" t="s">
        <v>308</v>
      </c>
      <c r="BQ428" s="743" t="s">
        <v>308</v>
      </c>
      <c r="BR428" s="743"/>
      <c r="BS428" s="743" t="s">
        <v>397</v>
      </c>
      <c r="BT428" s="743"/>
      <c r="BU428" s="743" t="s">
        <v>579</v>
      </c>
      <c r="BV428" s="743"/>
      <c r="BW428" s="743"/>
      <c r="BX428" s="743"/>
      <c r="BY428" s="743"/>
      <c r="BZ428" s="743"/>
      <c r="CA428" s="743">
        <v>27</v>
      </c>
      <c r="CB428" s="743"/>
      <c r="CC428" s="743"/>
      <c r="CD428" s="743"/>
      <c r="CE428" s="743"/>
      <c r="CF428" s="743"/>
      <c r="CG428" s="743"/>
      <c r="CH428" s="743"/>
      <c r="CI428" s="743"/>
      <c r="CJ428" s="743"/>
      <c r="CK428" s="736"/>
      <c r="CL428" s="736" t="s">
        <v>397</v>
      </c>
      <c r="CM428" s="736">
        <v>0</v>
      </c>
      <c r="CN428" s="736">
        <v>27</v>
      </c>
      <c r="CO428" s="736" t="s">
        <v>397</v>
      </c>
      <c r="CP428" s="736">
        <v>27</v>
      </c>
      <c r="CQ428" s="768">
        <v>132</v>
      </c>
      <c r="CR428" s="735">
        <v>270</v>
      </c>
      <c r="CS428" s="744"/>
      <c r="CT428" s="745">
        <v>46294</v>
      </c>
      <c r="CU428" s="746" t="s">
        <v>1292</v>
      </c>
      <c r="CV428" s="737"/>
      <c r="CW428" s="737"/>
      <c r="CX428" s="745">
        <v>46260</v>
      </c>
      <c r="CY428" s="747">
        <v>0</v>
      </c>
      <c r="CZ428" s="747" t="s">
        <v>308</v>
      </c>
      <c r="DA428" s="748">
        <v>0</v>
      </c>
      <c r="DB428" s="748">
        <v>0</v>
      </c>
      <c r="DC428" s="748">
        <v>0</v>
      </c>
      <c r="DD428" s="748" t="s">
        <v>390</v>
      </c>
      <c r="DE428" s="749" t="s">
        <v>397</v>
      </c>
      <c r="DF428" s="749" t="s">
        <v>397</v>
      </c>
      <c r="DG428" s="749" t="s">
        <v>397</v>
      </c>
      <c r="DH428" s="750">
        <v>0</v>
      </c>
      <c r="DI428" s="737" t="s">
        <v>397</v>
      </c>
      <c r="DJ428" s="737" t="s">
        <v>390</v>
      </c>
      <c r="DK428" s="737" t="s">
        <v>397</v>
      </c>
      <c r="DL428" s="737" t="s">
        <v>390</v>
      </c>
      <c r="DM428" s="737" t="s">
        <v>390</v>
      </c>
      <c r="DN428" s="737" t="s">
        <v>390</v>
      </c>
      <c r="DO428" s="762" t="s">
        <v>308</v>
      </c>
      <c r="DP428" s="737">
        <v>46290</v>
      </c>
      <c r="DQ428" s="737">
        <v>46290</v>
      </c>
      <c r="DR428" s="737">
        <v>46290</v>
      </c>
      <c r="DS428" s="750">
        <v>46290</v>
      </c>
      <c r="DT428" s="752">
        <v>46290</v>
      </c>
      <c r="DU428" s="753">
        <v>-16</v>
      </c>
      <c r="DV428" s="753" t="s">
        <v>308</v>
      </c>
      <c r="DW428" s="754">
        <v>46274</v>
      </c>
      <c r="DX428" s="755">
        <v>46274</v>
      </c>
      <c r="DY428" s="754" t="e">
        <v>#VALUE!</v>
      </c>
      <c r="DZ428" s="754" t="e">
        <v>#VALUE!</v>
      </c>
      <c r="EA428" s="754"/>
      <c r="EB428" s="754"/>
      <c r="HA428" s="756" t="s">
        <v>397</v>
      </c>
      <c r="HB428" s="756" t="s">
        <v>397</v>
      </c>
      <c r="HC428" s="756" t="s">
        <v>397</v>
      </c>
      <c r="HD428" s="756" t="s">
        <v>397</v>
      </c>
      <c r="HE428" s="756" t="s">
        <v>397</v>
      </c>
      <c r="HF428" s="756" t="s">
        <v>397</v>
      </c>
      <c r="HG428" s="756" t="s">
        <v>397</v>
      </c>
      <c r="HH428" s="756" t="s">
        <v>397</v>
      </c>
      <c r="HI428" s="756" t="s">
        <v>397</v>
      </c>
      <c r="HJ428" s="756" t="s">
        <v>397</v>
      </c>
      <c r="HK428"/>
      <c r="HL428"/>
      <c r="HM428"/>
      <c r="HN428" s="756" t="str">
        <f t="shared" si="13"/>
        <v>AUTO PRINT</v>
      </c>
      <c r="HO428"/>
      <c r="HP428" s="757" t="s">
        <v>572</v>
      </c>
      <c r="HQ428" s="757" t="s">
        <v>572</v>
      </c>
      <c r="HR428" s="757" t="s">
        <v>572</v>
      </c>
      <c r="HS428"/>
      <c r="HW428" s="758"/>
      <c r="HX428"/>
      <c r="HY428" s="759" t="s">
        <v>572</v>
      </c>
      <c r="HZ428" s="759" t="s">
        <v>572</v>
      </c>
      <c r="IA428" s="759" t="s">
        <v>572</v>
      </c>
      <c r="IC428" s="760" t="s">
        <v>572</v>
      </c>
      <c r="ID428" s="760" t="s">
        <v>572</v>
      </c>
      <c r="IE428" s="760" t="s">
        <v>572</v>
      </c>
      <c r="IF428" s="761" t="s">
        <v>572</v>
      </c>
      <c r="IG428" s="619" t="str">
        <f t="shared" si="14"/>
        <v>IN HOUSE (MANUAL)</v>
      </c>
      <c r="II428" s="761" t="s">
        <v>572</v>
      </c>
      <c r="IK428" s="761" t="str">
        <f>IFERROR(VLOOKUP($M428,#REF!,13,0),"IN HOUSE (MANUAL)")</f>
        <v>IN HOUSE (MANUAL)</v>
      </c>
      <c r="IM428" s="760" t="s">
        <v>572</v>
      </c>
      <c r="IN428" s="760" t="s">
        <v>572</v>
      </c>
      <c r="IO428" s="760" t="s">
        <v>572</v>
      </c>
      <c r="IQ428" s="760" t="s">
        <v>572</v>
      </c>
      <c r="IR428" s="760" t="s">
        <v>572</v>
      </c>
      <c r="IT428" s="760" t="s">
        <v>572</v>
      </c>
      <c r="IV428" s="760" t="s">
        <v>572</v>
      </c>
      <c r="IW428" s="760" t="s">
        <v>572</v>
      </c>
      <c r="IY428" s="760" t="s">
        <v>572</v>
      </c>
      <c r="IZ428" s="760" t="s">
        <v>572</v>
      </c>
      <c r="JB428" s="760" t="s">
        <v>572</v>
      </c>
      <c r="JC428" s="760" t="s">
        <v>572</v>
      </c>
      <c r="JE428" s="760" t="s">
        <v>572</v>
      </c>
      <c r="JF428" s="760" t="s">
        <v>572</v>
      </c>
    </row>
    <row r="429" spans="1:266" ht="17.25" customHeight="1" x14ac:dyDescent="0.35">
      <c r="A429" s="618" t="s">
        <v>1293</v>
      </c>
      <c r="B429" s="730">
        <v>137</v>
      </c>
      <c r="C429" s="730" t="s">
        <v>1274</v>
      </c>
      <c r="D429" s="730" t="s">
        <v>1274</v>
      </c>
      <c r="E429" s="730">
        <v>7</v>
      </c>
      <c r="F429" s="731" t="s">
        <v>574</v>
      </c>
      <c r="G429" s="732">
        <v>1</v>
      </c>
      <c r="H429" s="826">
        <v>46231</v>
      </c>
      <c r="I429" s="730">
        <v>37</v>
      </c>
      <c r="J429" s="730" t="s">
        <v>308</v>
      </c>
      <c r="K429" s="730">
        <v>39</v>
      </c>
      <c r="L429" s="730" t="s">
        <v>1291</v>
      </c>
      <c r="M429" s="734" t="s">
        <v>1293</v>
      </c>
      <c r="N429" s="734" t="s">
        <v>390</v>
      </c>
      <c r="O429" s="734" t="s">
        <v>390</v>
      </c>
      <c r="P429" s="734">
        <v>0</v>
      </c>
      <c r="Q429" s="734" t="s">
        <v>390</v>
      </c>
      <c r="R429" s="734" t="s">
        <v>1287</v>
      </c>
      <c r="S429" s="734"/>
      <c r="T429" s="734" t="s">
        <v>1288</v>
      </c>
      <c r="U429" s="734">
        <v>468</v>
      </c>
      <c r="V429" s="734" t="s">
        <v>308</v>
      </c>
      <c r="W429" s="734"/>
      <c r="X429" s="734"/>
      <c r="Y429" s="734"/>
      <c r="Z429" s="737"/>
      <c r="AA429" s="734" t="s">
        <v>40</v>
      </c>
      <c r="AB429" s="734" t="s">
        <v>863</v>
      </c>
      <c r="AC429" s="734" t="s">
        <v>608</v>
      </c>
      <c r="AD429" s="734">
        <v>468</v>
      </c>
      <c r="AE429" s="764">
        <v>468</v>
      </c>
      <c r="AF429" s="737" t="s">
        <v>390</v>
      </c>
      <c r="AG429" s="765"/>
      <c r="AH429" s="765"/>
      <c r="AI429" s="765" t="s">
        <v>308</v>
      </c>
      <c r="AJ429" s="740">
        <v>11</v>
      </c>
      <c r="AK429" s="741"/>
      <c r="AL429" s="742"/>
      <c r="AM429" s="743">
        <v>0</v>
      </c>
      <c r="AN429" s="743"/>
      <c r="AO429" s="743"/>
      <c r="AP429" s="743"/>
      <c r="AQ429" s="743"/>
      <c r="AR429" s="743"/>
      <c r="AS429" s="743"/>
      <c r="AT429" s="743"/>
      <c r="AU429" s="743"/>
      <c r="AV429" s="743">
        <v>0</v>
      </c>
      <c r="AW429" s="743">
        <v>0</v>
      </c>
      <c r="AX429" s="743"/>
      <c r="AY429" s="743"/>
      <c r="AZ429" s="743"/>
      <c r="BA429" s="743"/>
      <c r="BB429" s="743">
        <v>0</v>
      </c>
      <c r="BC429" s="743">
        <v>0</v>
      </c>
      <c r="BD429" s="743">
        <v>0</v>
      </c>
      <c r="BE429" s="743">
        <v>0</v>
      </c>
      <c r="BF429" s="743">
        <v>0</v>
      </c>
      <c r="BG429" s="743">
        <v>0</v>
      </c>
      <c r="BH429" s="743">
        <v>0</v>
      </c>
      <c r="BI429" s="743">
        <v>0</v>
      </c>
      <c r="BJ429" s="743"/>
      <c r="BK429" s="743">
        <v>0</v>
      </c>
      <c r="BL429" s="743"/>
      <c r="BM429" s="743"/>
      <c r="BN429" s="743" t="s">
        <v>308</v>
      </c>
      <c r="BO429" s="743" t="s">
        <v>308</v>
      </c>
      <c r="BP429" s="743" t="s">
        <v>308</v>
      </c>
      <c r="BQ429" s="743" t="s">
        <v>308</v>
      </c>
      <c r="BR429" s="743"/>
      <c r="BS429" s="743" t="s">
        <v>397</v>
      </c>
      <c r="BT429" s="743"/>
      <c r="BU429" s="743" t="s">
        <v>579</v>
      </c>
      <c r="BV429" s="743"/>
      <c r="BW429" s="743"/>
      <c r="BX429" s="743"/>
      <c r="BY429" s="743"/>
      <c r="BZ429" s="743"/>
      <c r="CA429" s="743">
        <v>0</v>
      </c>
      <c r="CB429" s="743"/>
      <c r="CC429" s="743"/>
      <c r="CD429" s="743"/>
      <c r="CE429" s="743"/>
      <c r="CF429" s="743"/>
      <c r="CG429" s="743"/>
      <c r="CH429" s="743"/>
      <c r="CI429" s="743"/>
      <c r="CJ429" s="743"/>
      <c r="CK429" s="736"/>
      <c r="CL429" s="736" t="s">
        <v>397</v>
      </c>
      <c r="CM429" s="736">
        <v>0</v>
      </c>
      <c r="CN429" s="736">
        <v>0</v>
      </c>
      <c r="CO429" s="736" t="s">
        <v>397</v>
      </c>
      <c r="CP429" s="736">
        <v>0</v>
      </c>
      <c r="CQ429" s="768">
        <v>6</v>
      </c>
      <c r="CR429" s="735">
        <v>468</v>
      </c>
      <c r="CS429" s="744"/>
      <c r="CT429" s="745">
        <v>46294</v>
      </c>
      <c r="CU429" s="746" t="s">
        <v>1292</v>
      </c>
      <c r="CV429" s="737"/>
      <c r="CW429" s="737"/>
      <c r="CX429" s="745">
        <v>46260</v>
      </c>
      <c r="CY429" s="747">
        <v>0</v>
      </c>
      <c r="CZ429" s="747" t="s">
        <v>308</v>
      </c>
      <c r="DA429" s="748">
        <v>0</v>
      </c>
      <c r="DB429" s="748">
        <v>0</v>
      </c>
      <c r="DC429" s="748">
        <v>0</v>
      </c>
      <c r="DD429" s="748" t="s">
        <v>390</v>
      </c>
      <c r="DE429" s="749" t="s">
        <v>397</v>
      </c>
      <c r="DF429" s="749" t="s">
        <v>397</v>
      </c>
      <c r="DG429" s="749" t="s">
        <v>397</v>
      </c>
      <c r="DH429" s="750">
        <v>0</v>
      </c>
      <c r="DI429" s="737" t="s">
        <v>397</v>
      </c>
      <c r="DJ429" s="737" t="s">
        <v>390</v>
      </c>
      <c r="DK429" s="737" t="s">
        <v>397</v>
      </c>
      <c r="DL429" s="737" t="s">
        <v>390</v>
      </c>
      <c r="DM429" s="737" t="s">
        <v>390</v>
      </c>
      <c r="DN429" s="737" t="s">
        <v>390</v>
      </c>
      <c r="DO429" s="762" t="s">
        <v>308</v>
      </c>
      <c r="DP429" s="737">
        <v>46290</v>
      </c>
      <c r="DQ429" s="737">
        <v>46290</v>
      </c>
      <c r="DR429" s="737">
        <v>46290</v>
      </c>
      <c r="DS429" s="750">
        <v>46290</v>
      </c>
      <c r="DT429" s="752">
        <v>46290</v>
      </c>
      <c r="DU429" s="753">
        <v>-15</v>
      </c>
      <c r="DV429" s="753" t="s">
        <v>308</v>
      </c>
      <c r="DW429" s="754">
        <v>46274</v>
      </c>
      <c r="DX429" s="755">
        <v>46275</v>
      </c>
      <c r="DY429" s="754" t="e">
        <v>#VALUE!</v>
      </c>
      <c r="DZ429" s="754" t="e">
        <v>#VALUE!</v>
      </c>
      <c r="EA429" s="754"/>
      <c r="EB429" s="754"/>
      <c r="HA429" s="756" t="s">
        <v>397</v>
      </c>
      <c r="HB429" s="756" t="s">
        <v>397</v>
      </c>
      <c r="HC429" s="756" t="s">
        <v>397</v>
      </c>
      <c r="HD429" s="756" t="s">
        <v>397</v>
      </c>
      <c r="HE429" s="756" t="s">
        <v>397</v>
      </c>
      <c r="HF429" s="756" t="s">
        <v>397</v>
      </c>
      <c r="HG429" s="756" t="s">
        <v>397</v>
      </c>
      <c r="HH429" s="756" t="s">
        <v>397</v>
      </c>
      <c r="HI429" s="756" t="s">
        <v>397</v>
      </c>
      <c r="HJ429" s="756" t="s">
        <v>397</v>
      </c>
      <c r="HK429"/>
      <c r="HL429"/>
      <c r="HM429"/>
      <c r="HN429" s="756" t="str">
        <f t="shared" si="13"/>
        <v>AUTO PRINT</v>
      </c>
      <c r="HO429"/>
      <c r="HP429" s="757" t="s">
        <v>572</v>
      </c>
      <c r="HQ429" s="757" t="s">
        <v>572</v>
      </c>
      <c r="HR429" s="757" t="s">
        <v>572</v>
      </c>
      <c r="HS429"/>
      <c r="HW429" s="758"/>
      <c r="HX429"/>
      <c r="HY429" s="759" t="s">
        <v>572</v>
      </c>
      <c r="HZ429" s="759" t="s">
        <v>572</v>
      </c>
      <c r="IA429" s="759" t="s">
        <v>572</v>
      </c>
      <c r="IC429" s="760" t="s">
        <v>572</v>
      </c>
      <c r="ID429" s="760" t="s">
        <v>572</v>
      </c>
      <c r="IE429" s="760" t="s">
        <v>572</v>
      </c>
      <c r="IF429" s="761" t="s">
        <v>572</v>
      </c>
      <c r="IG429" s="619" t="str">
        <f t="shared" si="14"/>
        <v>IN HOUSE (MANUAL)</v>
      </c>
      <c r="II429" s="761" t="s">
        <v>572</v>
      </c>
      <c r="IK429" s="761" t="str">
        <f>IFERROR(VLOOKUP($M429,#REF!,13,0),"IN HOUSE (MANUAL)")</f>
        <v>IN HOUSE (MANUAL)</v>
      </c>
      <c r="IM429" s="760" t="s">
        <v>572</v>
      </c>
      <c r="IN429" s="760" t="s">
        <v>572</v>
      </c>
      <c r="IO429" s="760" t="s">
        <v>572</v>
      </c>
      <c r="IQ429" s="760" t="s">
        <v>572</v>
      </c>
      <c r="IR429" s="760" t="s">
        <v>572</v>
      </c>
      <c r="IT429" s="760" t="s">
        <v>572</v>
      </c>
      <c r="IV429" s="760" t="s">
        <v>572</v>
      </c>
      <c r="IW429" s="760" t="s">
        <v>572</v>
      </c>
      <c r="IY429" s="760" t="s">
        <v>572</v>
      </c>
      <c r="IZ429" s="760" t="s">
        <v>572</v>
      </c>
      <c r="JB429" s="760" t="s">
        <v>572</v>
      </c>
      <c r="JC429" s="760" t="s">
        <v>572</v>
      </c>
      <c r="JE429" s="760" t="s">
        <v>572</v>
      </c>
      <c r="JF429" s="760" t="s">
        <v>572</v>
      </c>
    </row>
    <row r="430" spans="1:266" ht="17.25" customHeight="1" x14ac:dyDescent="0.35">
      <c r="A430" s="618" t="s">
        <v>1294</v>
      </c>
      <c r="B430" s="730">
        <v>138</v>
      </c>
      <c r="C430" s="730" t="s">
        <v>1274</v>
      </c>
      <c r="D430" s="730" t="s">
        <v>1274</v>
      </c>
      <c r="E430" s="730">
        <v>7</v>
      </c>
      <c r="F430" s="731" t="s">
        <v>574</v>
      </c>
      <c r="G430" s="732">
        <v>1</v>
      </c>
      <c r="H430" s="826">
        <v>46231</v>
      </c>
      <c r="I430" s="730">
        <v>37</v>
      </c>
      <c r="J430" s="730" t="s">
        <v>308</v>
      </c>
      <c r="K430" s="730">
        <v>39</v>
      </c>
      <c r="L430" s="730" t="s">
        <v>1295</v>
      </c>
      <c r="M430" s="735" t="s">
        <v>1294</v>
      </c>
      <c r="N430" s="735" t="s">
        <v>390</v>
      </c>
      <c r="O430" s="735" t="s">
        <v>390</v>
      </c>
      <c r="P430" s="735">
        <v>0</v>
      </c>
      <c r="Q430" s="735" t="s">
        <v>390</v>
      </c>
      <c r="R430" s="735" t="s">
        <v>1287</v>
      </c>
      <c r="S430" s="735"/>
      <c r="T430" s="735" t="s">
        <v>1296</v>
      </c>
      <c r="U430" s="735">
        <v>468</v>
      </c>
      <c r="V430" s="735" t="s">
        <v>308</v>
      </c>
      <c r="W430" s="735"/>
      <c r="X430" s="735"/>
      <c r="Y430" s="735"/>
      <c r="Z430" s="862"/>
      <c r="AA430" s="735" t="s">
        <v>40</v>
      </c>
      <c r="AB430" s="735" t="s">
        <v>890</v>
      </c>
      <c r="AC430" s="735" t="s">
        <v>608</v>
      </c>
      <c r="AD430" s="735">
        <v>288</v>
      </c>
      <c r="AE430" s="738">
        <v>288</v>
      </c>
      <c r="AF430" s="763" t="s">
        <v>390</v>
      </c>
      <c r="AG430" s="765"/>
      <c r="AH430" s="765"/>
      <c r="AI430" s="765" t="s">
        <v>308</v>
      </c>
      <c r="AJ430" s="740">
        <v>12</v>
      </c>
      <c r="AK430" s="766"/>
      <c r="AL430" s="740"/>
      <c r="AM430" s="767">
        <v>0</v>
      </c>
      <c r="AN430" s="767"/>
      <c r="AO430" s="767"/>
      <c r="AP430" s="767"/>
      <c r="AQ430" s="767"/>
      <c r="AR430" s="767"/>
      <c r="AS430" s="767"/>
      <c r="AT430" s="767"/>
      <c r="AU430" s="767"/>
      <c r="AV430" s="767">
        <v>0</v>
      </c>
      <c r="AW430" s="767">
        <v>0</v>
      </c>
      <c r="AX430" s="767"/>
      <c r="AY430" s="767"/>
      <c r="AZ430" s="767"/>
      <c r="BA430" s="767"/>
      <c r="BB430" s="767">
        <v>0</v>
      </c>
      <c r="BC430" s="767">
        <v>0</v>
      </c>
      <c r="BD430" s="767">
        <v>0</v>
      </c>
      <c r="BE430" s="767">
        <v>0</v>
      </c>
      <c r="BF430" s="767">
        <v>0</v>
      </c>
      <c r="BG430" s="767">
        <v>0</v>
      </c>
      <c r="BH430" s="767">
        <v>0</v>
      </c>
      <c r="BI430" s="767">
        <v>0</v>
      </c>
      <c r="BJ430" s="767"/>
      <c r="BK430" s="767">
        <v>0</v>
      </c>
      <c r="BL430" s="767"/>
      <c r="BM430" s="767"/>
      <c r="BN430" s="767" t="s">
        <v>308</v>
      </c>
      <c r="BO430" s="767" t="s">
        <v>308</v>
      </c>
      <c r="BP430" s="767" t="s">
        <v>308</v>
      </c>
      <c r="BQ430" s="767" t="s">
        <v>308</v>
      </c>
      <c r="BR430" s="767"/>
      <c r="BS430" s="767" t="s">
        <v>397</v>
      </c>
      <c r="BT430" s="767"/>
      <c r="BU430" s="767" t="s">
        <v>579</v>
      </c>
      <c r="BV430" s="767"/>
      <c r="BW430" s="767"/>
      <c r="BX430" s="767"/>
      <c r="BY430" s="767"/>
      <c r="BZ430" s="767"/>
      <c r="CA430" s="767">
        <v>42</v>
      </c>
      <c r="CB430" s="767"/>
      <c r="CC430" s="767"/>
      <c r="CD430" s="767"/>
      <c r="CE430" s="767"/>
      <c r="CF430" s="767"/>
      <c r="CG430" s="767"/>
      <c r="CH430" s="767"/>
      <c r="CI430" s="767"/>
      <c r="CJ430" s="767"/>
      <c r="CK430" s="768"/>
      <c r="CL430" s="768" t="s">
        <v>397</v>
      </c>
      <c r="CM430" s="768">
        <v>0</v>
      </c>
      <c r="CN430" s="768">
        <v>42</v>
      </c>
      <c r="CO430" s="768" t="s">
        <v>397</v>
      </c>
      <c r="CP430" s="768">
        <v>42</v>
      </c>
      <c r="CQ430" s="768">
        <v>288</v>
      </c>
      <c r="CR430" s="735">
        <v>288</v>
      </c>
      <c r="CS430" s="769"/>
      <c r="CT430" s="860">
        <v>46294</v>
      </c>
      <c r="CU430" s="891" t="s">
        <v>1292</v>
      </c>
      <c r="CV430" s="763"/>
      <c r="CW430" s="763"/>
      <c r="CX430" s="860">
        <v>46260</v>
      </c>
      <c r="CY430" s="747">
        <v>0</v>
      </c>
      <c r="CZ430" s="747" t="s">
        <v>308</v>
      </c>
      <c r="DA430" s="748">
        <v>0</v>
      </c>
      <c r="DB430" s="748">
        <v>0</v>
      </c>
      <c r="DC430" s="748">
        <v>0</v>
      </c>
      <c r="DD430" s="748" t="s">
        <v>390</v>
      </c>
      <c r="DE430" s="748" t="s">
        <v>397</v>
      </c>
      <c r="DF430" s="748" t="s">
        <v>397</v>
      </c>
      <c r="DG430" s="748" t="s">
        <v>397</v>
      </c>
      <c r="DH430" s="770">
        <v>0</v>
      </c>
      <c r="DI430" s="763" t="s">
        <v>397</v>
      </c>
      <c r="DJ430" s="763" t="s">
        <v>390</v>
      </c>
      <c r="DK430" s="763" t="s">
        <v>397</v>
      </c>
      <c r="DL430" s="763" t="s">
        <v>390</v>
      </c>
      <c r="DM430" s="763" t="s">
        <v>390</v>
      </c>
      <c r="DN430" s="763" t="s">
        <v>390</v>
      </c>
      <c r="DO430" s="931" t="s">
        <v>308</v>
      </c>
      <c r="DP430" s="763">
        <v>46290</v>
      </c>
      <c r="DQ430" s="763">
        <v>46290</v>
      </c>
      <c r="DR430" s="763">
        <v>46290</v>
      </c>
      <c r="DS430" s="770">
        <v>46290</v>
      </c>
      <c r="DT430" s="752">
        <v>46290</v>
      </c>
      <c r="DU430" s="753">
        <v>-15</v>
      </c>
      <c r="DV430" s="753" t="s">
        <v>308</v>
      </c>
      <c r="DW430" s="754">
        <v>46275</v>
      </c>
      <c r="DX430" s="755">
        <v>46275</v>
      </c>
      <c r="DY430" s="754" t="e">
        <v>#VALUE!</v>
      </c>
      <c r="DZ430" s="754" t="e">
        <v>#VALUE!</v>
      </c>
      <c r="EA430" s="754"/>
      <c r="EB430" s="754"/>
      <c r="HA430" s="756" t="s">
        <v>397</v>
      </c>
      <c r="HB430" s="756" t="s">
        <v>397</v>
      </c>
      <c r="HC430" s="756" t="s">
        <v>397</v>
      </c>
      <c r="HD430" s="756" t="s">
        <v>397</v>
      </c>
      <c r="HE430" s="756" t="s">
        <v>397</v>
      </c>
      <c r="HF430" s="756" t="s">
        <v>397</v>
      </c>
      <c r="HG430" s="756" t="s">
        <v>397</v>
      </c>
      <c r="HH430" s="756" t="s">
        <v>397</v>
      </c>
      <c r="HI430" s="756" t="s">
        <v>397</v>
      </c>
      <c r="HJ430" s="756" t="s">
        <v>397</v>
      </c>
      <c r="HK430"/>
      <c r="HL430"/>
      <c r="HM430"/>
      <c r="HN430" s="756" t="str">
        <f t="shared" si="13"/>
        <v>AUTO PRINT</v>
      </c>
      <c r="HO430"/>
      <c r="HP430" s="757" t="s">
        <v>572</v>
      </c>
      <c r="HQ430" s="757" t="s">
        <v>572</v>
      </c>
      <c r="HR430" s="757" t="s">
        <v>572</v>
      </c>
      <c r="HS430"/>
      <c r="HW430" s="758"/>
      <c r="HX430"/>
      <c r="HY430" s="759" t="s">
        <v>572</v>
      </c>
      <c r="HZ430" s="759" t="s">
        <v>572</v>
      </c>
      <c r="IA430" s="759" t="s">
        <v>572</v>
      </c>
      <c r="IC430" s="760" t="s">
        <v>572</v>
      </c>
      <c r="ID430" s="760" t="s">
        <v>572</v>
      </c>
      <c r="IE430" s="760" t="s">
        <v>572</v>
      </c>
      <c r="IF430" s="761" t="s">
        <v>572</v>
      </c>
      <c r="IG430" s="619" t="str">
        <f t="shared" si="14"/>
        <v>IN HOUSE (MANUAL)</v>
      </c>
      <c r="II430" s="761" t="s">
        <v>572</v>
      </c>
      <c r="IK430" s="761" t="str">
        <f>IFERROR(VLOOKUP($M430,#REF!,13,0),"IN HOUSE (MANUAL)")</f>
        <v>IN HOUSE (MANUAL)</v>
      </c>
      <c r="IM430" s="760" t="s">
        <v>572</v>
      </c>
      <c r="IN430" s="760" t="s">
        <v>572</v>
      </c>
      <c r="IO430" s="760" t="s">
        <v>572</v>
      </c>
      <c r="IQ430" s="760" t="s">
        <v>572</v>
      </c>
      <c r="IR430" s="760" t="s">
        <v>572</v>
      </c>
      <c r="IT430" s="760" t="s">
        <v>572</v>
      </c>
      <c r="IV430" s="760" t="s">
        <v>572</v>
      </c>
      <c r="IW430" s="760" t="s">
        <v>572</v>
      </c>
      <c r="IY430" s="760" t="s">
        <v>572</v>
      </c>
      <c r="IZ430" s="760" t="s">
        <v>572</v>
      </c>
      <c r="JB430" s="760" t="s">
        <v>572</v>
      </c>
      <c r="JC430" s="760" t="s">
        <v>572</v>
      </c>
      <c r="JE430" s="760" t="s">
        <v>572</v>
      </c>
      <c r="JF430" s="760" t="s">
        <v>572</v>
      </c>
    </row>
    <row r="431" spans="1:266" ht="17.25" customHeight="1" collapsed="1" x14ac:dyDescent="0.35">
      <c r="A431" s="618" t="s">
        <v>1297</v>
      </c>
      <c r="B431" s="730">
        <v>139</v>
      </c>
      <c r="C431" s="730" t="s">
        <v>1274</v>
      </c>
      <c r="D431" s="730" t="s">
        <v>1274</v>
      </c>
      <c r="E431" s="730">
        <v>7</v>
      </c>
      <c r="F431" s="731" t="s">
        <v>574</v>
      </c>
      <c r="G431" s="732">
        <v>1</v>
      </c>
      <c r="H431" s="826">
        <v>46231</v>
      </c>
      <c r="I431" s="730">
        <v>37</v>
      </c>
      <c r="J431" s="730" t="s">
        <v>308</v>
      </c>
      <c r="K431" s="730">
        <v>39</v>
      </c>
      <c r="L431" s="730" t="s">
        <v>1295</v>
      </c>
      <c r="M431" s="734" t="s">
        <v>1297</v>
      </c>
      <c r="N431" s="734" t="s">
        <v>390</v>
      </c>
      <c r="O431" s="734" t="s">
        <v>390</v>
      </c>
      <c r="P431" s="734">
        <v>0</v>
      </c>
      <c r="Q431" s="734" t="s">
        <v>390</v>
      </c>
      <c r="R431" s="734" t="s">
        <v>1287</v>
      </c>
      <c r="S431" s="734"/>
      <c r="T431" s="734" t="s">
        <v>1296</v>
      </c>
      <c r="U431" s="734">
        <v>468</v>
      </c>
      <c r="V431" s="734" t="s">
        <v>308</v>
      </c>
      <c r="W431" s="734"/>
      <c r="X431" s="734"/>
      <c r="Y431" s="734"/>
      <c r="Z431" s="737"/>
      <c r="AA431" s="734" t="s">
        <v>40</v>
      </c>
      <c r="AB431" s="734" t="s">
        <v>863</v>
      </c>
      <c r="AC431" s="734" t="s">
        <v>608</v>
      </c>
      <c r="AD431" s="734">
        <v>216</v>
      </c>
      <c r="AE431" s="764">
        <v>216</v>
      </c>
      <c r="AF431" s="737" t="s">
        <v>390</v>
      </c>
      <c r="AG431" s="765"/>
      <c r="AH431" s="765"/>
      <c r="AI431" s="765" t="s">
        <v>308</v>
      </c>
      <c r="AJ431" s="740">
        <v>13</v>
      </c>
      <c r="AK431" s="741"/>
      <c r="AL431" s="742"/>
      <c r="AM431" s="743">
        <v>0</v>
      </c>
      <c r="AN431" s="743"/>
      <c r="AO431" s="743"/>
      <c r="AP431" s="743"/>
      <c r="AQ431" s="743"/>
      <c r="AR431" s="743"/>
      <c r="AS431" s="743"/>
      <c r="AT431" s="743"/>
      <c r="AU431" s="743"/>
      <c r="AV431" s="743">
        <v>0</v>
      </c>
      <c r="AW431" s="743">
        <v>0</v>
      </c>
      <c r="AX431" s="743"/>
      <c r="AY431" s="743"/>
      <c r="AZ431" s="743"/>
      <c r="BA431" s="743"/>
      <c r="BB431" s="743">
        <v>0</v>
      </c>
      <c r="BC431" s="743">
        <v>0</v>
      </c>
      <c r="BD431" s="743">
        <v>0</v>
      </c>
      <c r="BE431" s="743">
        <v>0</v>
      </c>
      <c r="BF431" s="743">
        <v>0</v>
      </c>
      <c r="BG431" s="743">
        <v>0</v>
      </c>
      <c r="BH431" s="743">
        <v>0</v>
      </c>
      <c r="BI431" s="743">
        <v>0</v>
      </c>
      <c r="BJ431" s="743"/>
      <c r="BK431" s="743">
        <v>0</v>
      </c>
      <c r="BL431" s="743"/>
      <c r="BM431" s="743"/>
      <c r="BN431" s="743" t="s">
        <v>308</v>
      </c>
      <c r="BO431" s="743" t="s">
        <v>308</v>
      </c>
      <c r="BP431" s="743" t="s">
        <v>308</v>
      </c>
      <c r="BQ431" s="743" t="s">
        <v>308</v>
      </c>
      <c r="BR431" s="743"/>
      <c r="BS431" s="743" t="s">
        <v>397</v>
      </c>
      <c r="BT431" s="743"/>
      <c r="BU431" s="743" t="s">
        <v>579</v>
      </c>
      <c r="BV431" s="743"/>
      <c r="BW431" s="743"/>
      <c r="BX431" s="743"/>
      <c r="BY431" s="743"/>
      <c r="BZ431" s="743"/>
      <c r="CA431" s="743">
        <v>64</v>
      </c>
      <c r="CB431" s="743"/>
      <c r="CC431" s="743"/>
      <c r="CD431" s="743"/>
      <c r="CE431" s="743"/>
      <c r="CF431" s="743"/>
      <c r="CG431" s="743"/>
      <c r="CH431" s="743"/>
      <c r="CI431" s="743"/>
      <c r="CJ431" s="743"/>
      <c r="CK431" s="736"/>
      <c r="CL431" s="736" t="s">
        <v>397</v>
      </c>
      <c r="CM431" s="736">
        <v>0</v>
      </c>
      <c r="CN431" s="736">
        <v>64</v>
      </c>
      <c r="CO431" s="736" t="s">
        <v>397</v>
      </c>
      <c r="CP431" s="736">
        <v>64</v>
      </c>
      <c r="CQ431" s="768">
        <v>78</v>
      </c>
      <c r="CR431" s="735">
        <v>216</v>
      </c>
      <c r="CS431" s="744"/>
      <c r="CT431" s="745">
        <v>46294</v>
      </c>
      <c r="CU431" s="746" t="s">
        <v>1292</v>
      </c>
      <c r="CV431" s="737"/>
      <c r="CW431" s="737"/>
      <c r="CX431" s="745">
        <v>46260</v>
      </c>
      <c r="CY431" s="747">
        <v>0</v>
      </c>
      <c r="CZ431" s="747" t="s">
        <v>308</v>
      </c>
      <c r="DA431" s="748">
        <v>0</v>
      </c>
      <c r="DB431" s="748">
        <v>0</v>
      </c>
      <c r="DC431" s="748">
        <v>0</v>
      </c>
      <c r="DD431" s="748" t="s">
        <v>390</v>
      </c>
      <c r="DE431" s="749" t="s">
        <v>397</v>
      </c>
      <c r="DF431" s="749" t="s">
        <v>397</v>
      </c>
      <c r="DG431" s="749" t="s">
        <v>397</v>
      </c>
      <c r="DH431" s="750">
        <v>0</v>
      </c>
      <c r="DI431" s="737" t="s">
        <v>397</v>
      </c>
      <c r="DJ431" s="737" t="s">
        <v>390</v>
      </c>
      <c r="DK431" s="737" t="s">
        <v>397</v>
      </c>
      <c r="DL431" s="737" t="s">
        <v>390</v>
      </c>
      <c r="DM431" s="737" t="s">
        <v>390</v>
      </c>
      <c r="DN431" s="737" t="s">
        <v>390</v>
      </c>
      <c r="DO431" s="762" t="s">
        <v>308</v>
      </c>
      <c r="DP431" s="737">
        <v>46290</v>
      </c>
      <c r="DQ431" s="737">
        <v>46290</v>
      </c>
      <c r="DR431" s="737">
        <v>46290</v>
      </c>
      <c r="DS431" s="750">
        <v>46290</v>
      </c>
      <c r="DT431" s="752">
        <v>46290</v>
      </c>
      <c r="DU431" s="753">
        <v>-14</v>
      </c>
      <c r="DV431" s="753" t="s">
        <v>308</v>
      </c>
      <c r="DW431" s="754">
        <v>46275</v>
      </c>
      <c r="DX431" s="755">
        <v>46276</v>
      </c>
      <c r="DY431" s="754" t="e">
        <v>#VALUE!</v>
      </c>
      <c r="DZ431" s="754" t="e">
        <v>#VALUE!</v>
      </c>
      <c r="EA431" s="754" t="e">
        <v>#VALUE!</v>
      </c>
      <c r="EB431" s="754" t="e">
        <v>#VALUE!</v>
      </c>
      <c r="HA431" s="756" t="s">
        <v>397</v>
      </c>
      <c r="HB431" s="756" t="s">
        <v>397</v>
      </c>
      <c r="HC431" s="756" t="s">
        <v>397</v>
      </c>
      <c r="HD431" s="756" t="s">
        <v>397</v>
      </c>
      <c r="HE431" s="756" t="s">
        <v>397</v>
      </c>
      <c r="HF431" s="756" t="s">
        <v>397</v>
      </c>
      <c r="HG431" s="756" t="s">
        <v>397</v>
      </c>
      <c r="HH431" s="756" t="s">
        <v>397</v>
      </c>
      <c r="HI431" s="756" t="s">
        <v>397</v>
      </c>
      <c r="HJ431" s="756" t="s">
        <v>397</v>
      </c>
      <c r="HK431"/>
      <c r="HL431"/>
      <c r="HM431"/>
      <c r="HN431" s="756" t="str">
        <f t="shared" si="13"/>
        <v>AUTO PRINT</v>
      </c>
      <c r="HO431"/>
      <c r="HP431" s="757" t="s">
        <v>572</v>
      </c>
      <c r="HQ431" s="757" t="s">
        <v>572</v>
      </c>
      <c r="HR431" s="757" t="s">
        <v>572</v>
      </c>
      <c r="HS431"/>
      <c r="HW431" s="758"/>
      <c r="HX431"/>
      <c r="HY431" s="759" t="s">
        <v>572</v>
      </c>
      <c r="HZ431" s="759" t="s">
        <v>572</v>
      </c>
      <c r="IA431" s="759" t="s">
        <v>572</v>
      </c>
      <c r="IC431" s="760" t="s">
        <v>572</v>
      </c>
      <c r="ID431" s="760" t="s">
        <v>572</v>
      </c>
      <c r="IE431" s="760" t="s">
        <v>572</v>
      </c>
      <c r="IF431" s="761" t="s">
        <v>572</v>
      </c>
      <c r="IG431" s="619" t="str">
        <f t="shared" si="14"/>
        <v>IN HOUSE (MANUAL)</v>
      </c>
      <c r="II431" s="761" t="s">
        <v>572</v>
      </c>
      <c r="IK431" s="761" t="str">
        <f>IFERROR(VLOOKUP($M431,#REF!,13,0),"IN HOUSE (MANUAL)")</f>
        <v>IN HOUSE (MANUAL)</v>
      </c>
      <c r="IM431" s="760" t="s">
        <v>572</v>
      </c>
      <c r="IN431" s="760" t="s">
        <v>572</v>
      </c>
      <c r="IO431" s="760" t="s">
        <v>572</v>
      </c>
      <c r="IQ431" s="760" t="s">
        <v>572</v>
      </c>
      <c r="IR431" s="760" t="s">
        <v>572</v>
      </c>
      <c r="IT431" s="760" t="s">
        <v>572</v>
      </c>
      <c r="IV431" s="760" t="s">
        <v>572</v>
      </c>
      <c r="IW431" s="760" t="s">
        <v>572</v>
      </c>
      <c r="IY431" s="760" t="s">
        <v>572</v>
      </c>
      <c r="IZ431" s="760" t="s">
        <v>572</v>
      </c>
      <c r="JB431" s="760" t="s">
        <v>572</v>
      </c>
      <c r="JC431" s="760" t="s">
        <v>572</v>
      </c>
      <c r="JE431" s="760" t="s">
        <v>572</v>
      </c>
      <c r="JF431" s="760" t="s">
        <v>572</v>
      </c>
    </row>
    <row r="432" spans="1:266" ht="17.25" customHeight="1" x14ac:dyDescent="0.35">
      <c r="A432" s="618" t="s">
        <v>1298</v>
      </c>
      <c r="B432" s="730">
        <v>140</v>
      </c>
      <c r="C432" s="730" t="s">
        <v>1274</v>
      </c>
      <c r="D432" s="730" t="s">
        <v>1274</v>
      </c>
      <c r="E432" s="730">
        <v>7</v>
      </c>
      <c r="F432" s="731" t="s">
        <v>574</v>
      </c>
      <c r="G432" s="732">
        <v>1</v>
      </c>
      <c r="H432" s="826">
        <v>46231</v>
      </c>
      <c r="I432" s="730">
        <v>37</v>
      </c>
      <c r="J432" s="730" t="s">
        <v>308</v>
      </c>
      <c r="K432" s="730">
        <v>39</v>
      </c>
      <c r="L432" s="730" t="s">
        <v>1299</v>
      </c>
      <c r="M432" s="734" t="s">
        <v>1298</v>
      </c>
      <c r="N432" s="734" t="s">
        <v>390</v>
      </c>
      <c r="O432" s="734" t="s">
        <v>390</v>
      </c>
      <c r="P432" s="734">
        <v>0</v>
      </c>
      <c r="Q432" s="734" t="s">
        <v>390</v>
      </c>
      <c r="R432" s="734" t="s">
        <v>1300</v>
      </c>
      <c r="S432" s="734"/>
      <c r="T432" s="734" t="s">
        <v>1301</v>
      </c>
      <c r="U432" s="734">
        <v>468</v>
      </c>
      <c r="V432" s="734" t="s">
        <v>308</v>
      </c>
      <c r="W432" s="734"/>
      <c r="X432" s="734"/>
      <c r="Y432" s="734"/>
      <c r="Z432" s="737"/>
      <c r="AA432" s="734" t="s">
        <v>45</v>
      </c>
      <c r="AB432" s="734" t="s">
        <v>863</v>
      </c>
      <c r="AC432" s="734" t="s">
        <v>608</v>
      </c>
      <c r="AD432" s="734">
        <v>432</v>
      </c>
      <c r="AE432" s="764">
        <v>432</v>
      </c>
      <c r="AF432" s="737" t="s">
        <v>390</v>
      </c>
      <c r="AG432" s="765"/>
      <c r="AH432" s="739"/>
      <c r="AI432" s="739" t="s">
        <v>308</v>
      </c>
      <c r="AJ432" s="740">
        <v>14</v>
      </c>
      <c r="AK432" s="741"/>
      <c r="AL432" s="742"/>
      <c r="AM432" s="743">
        <v>0</v>
      </c>
      <c r="AN432" s="743"/>
      <c r="AO432" s="743"/>
      <c r="AP432" s="743"/>
      <c r="AQ432" s="743"/>
      <c r="AR432" s="743"/>
      <c r="AS432" s="743"/>
      <c r="AT432" s="743"/>
      <c r="AU432" s="743"/>
      <c r="AV432" s="743">
        <v>0</v>
      </c>
      <c r="AW432" s="743">
        <v>0</v>
      </c>
      <c r="AX432" s="743"/>
      <c r="AY432" s="743"/>
      <c r="AZ432" s="743"/>
      <c r="BA432" s="743"/>
      <c r="BB432" s="743">
        <v>0</v>
      </c>
      <c r="BC432" s="743">
        <v>0</v>
      </c>
      <c r="BD432" s="743">
        <v>0</v>
      </c>
      <c r="BE432" s="743">
        <v>0</v>
      </c>
      <c r="BF432" s="743">
        <v>0</v>
      </c>
      <c r="BG432" s="743">
        <v>0</v>
      </c>
      <c r="BH432" s="743">
        <v>0</v>
      </c>
      <c r="BI432" s="743">
        <v>0</v>
      </c>
      <c r="BJ432" s="743"/>
      <c r="BK432" s="743">
        <v>0</v>
      </c>
      <c r="BL432" s="743"/>
      <c r="BM432" s="743"/>
      <c r="BN432" s="743" t="s">
        <v>308</v>
      </c>
      <c r="BO432" s="743" t="s">
        <v>308</v>
      </c>
      <c r="BP432" s="743" t="s">
        <v>308</v>
      </c>
      <c r="BQ432" s="743" t="s">
        <v>308</v>
      </c>
      <c r="BR432" s="743"/>
      <c r="BS432" s="743" t="s">
        <v>397</v>
      </c>
      <c r="BT432" s="743"/>
      <c r="BU432" s="743" t="s">
        <v>579</v>
      </c>
      <c r="BV432" s="743"/>
      <c r="BW432" s="743"/>
      <c r="BX432" s="743"/>
      <c r="BY432" s="743"/>
      <c r="BZ432" s="743"/>
      <c r="CA432" s="743">
        <v>11</v>
      </c>
      <c r="CB432" s="743"/>
      <c r="CC432" s="743"/>
      <c r="CD432" s="743"/>
      <c r="CE432" s="743"/>
      <c r="CF432" s="743"/>
      <c r="CG432" s="743"/>
      <c r="CH432" s="743"/>
      <c r="CI432" s="743"/>
      <c r="CJ432" s="743"/>
      <c r="CK432" s="736"/>
      <c r="CL432" s="736" t="s">
        <v>397</v>
      </c>
      <c r="CM432" s="736">
        <v>0</v>
      </c>
      <c r="CN432" s="736">
        <v>11</v>
      </c>
      <c r="CO432" s="736" t="s">
        <v>397</v>
      </c>
      <c r="CP432" s="736">
        <v>11</v>
      </c>
      <c r="CQ432" s="768">
        <v>432</v>
      </c>
      <c r="CR432" s="735">
        <v>432</v>
      </c>
      <c r="CS432" s="892"/>
      <c r="CT432" s="745">
        <v>46295</v>
      </c>
      <c r="CU432" s="746" t="s">
        <v>1302</v>
      </c>
      <c r="CV432" s="737"/>
      <c r="CW432" s="737"/>
      <c r="CX432" s="745">
        <v>46260</v>
      </c>
      <c r="CY432" s="861">
        <v>0</v>
      </c>
      <c r="CZ432" s="861" t="s">
        <v>308</v>
      </c>
      <c r="DA432" s="749">
        <v>0</v>
      </c>
      <c r="DB432" s="749">
        <v>0</v>
      </c>
      <c r="DC432" s="749">
        <v>0</v>
      </c>
      <c r="DD432" s="749" t="s">
        <v>390</v>
      </c>
      <c r="DE432" s="749" t="s">
        <v>397</v>
      </c>
      <c r="DF432" s="749" t="s">
        <v>397</v>
      </c>
      <c r="DG432" s="749" t="s">
        <v>397</v>
      </c>
      <c r="DH432" s="750">
        <v>0</v>
      </c>
      <c r="DI432" s="737" t="s">
        <v>397</v>
      </c>
      <c r="DJ432" s="737" t="s">
        <v>390</v>
      </c>
      <c r="DK432" s="737" t="s">
        <v>390</v>
      </c>
      <c r="DL432" s="737" t="s">
        <v>390</v>
      </c>
      <c r="DM432" s="737" t="s">
        <v>390</v>
      </c>
      <c r="DN432" s="737" t="s">
        <v>390</v>
      </c>
      <c r="DO432" s="762" t="s">
        <v>308</v>
      </c>
      <c r="DP432" s="737">
        <v>46290</v>
      </c>
      <c r="DQ432" s="737">
        <v>46290</v>
      </c>
      <c r="DR432" s="737">
        <v>46290</v>
      </c>
      <c r="DS432" s="750">
        <v>46290</v>
      </c>
      <c r="DT432" s="752">
        <v>46290</v>
      </c>
      <c r="DU432" s="753">
        <v>-14</v>
      </c>
      <c r="DV432" s="753" t="s">
        <v>308</v>
      </c>
      <c r="DW432" s="754">
        <v>46276</v>
      </c>
      <c r="DX432" s="755">
        <v>46276</v>
      </c>
      <c r="DY432" s="754" t="e">
        <v>#VALUE!</v>
      </c>
      <c r="DZ432" s="754" t="e">
        <v>#VALUE!</v>
      </c>
      <c r="EA432" s="754" t="e">
        <v>#VALUE!</v>
      </c>
      <c r="EB432" s="754" t="e">
        <v>#VALUE!</v>
      </c>
      <c r="HA432" s="756" t="s">
        <v>397</v>
      </c>
      <c r="HB432" s="756" t="s">
        <v>397</v>
      </c>
      <c r="HC432" s="756" t="s">
        <v>397</v>
      </c>
      <c r="HD432" s="756" t="s">
        <v>397</v>
      </c>
      <c r="HE432" s="756" t="s">
        <v>397</v>
      </c>
      <c r="HF432" s="756" t="s">
        <v>397</v>
      </c>
      <c r="HG432" s="756" t="s">
        <v>397</v>
      </c>
      <c r="HH432" s="756" t="s">
        <v>397</v>
      </c>
      <c r="HI432" s="756" t="s">
        <v>397</v>
      </c>
      <c r="HJ432" s="756" t="s">
        <v>397</v>
      </c>
      <c r="HK432"/>
      <c r="HL432"/>
      <c r="HM432"/>
      <c r="HN432" s="756" t="str">
        <f t="shared" si="13"/>
        <v>AUTO PRINT</v>
      </c>
      <c r="HO432"/>
      <c r="HP432" s="757" t="s">
        <v>572</v>
      </c>
      <c r="HQ432" s="757" t="s">
        <v>572</v>
      </c>
      <c r="HR432" s="757" t="s">
        <v>572</v>
      </c>
      <c r="HS432"/>
      <c r="HW432" s="758"/>
      <c r="HX432"/>
      <c r="HY432" s="759" t="s">
        <v>572</v>
      </c>
      <c r="HZ432" s="759" t="s">
        <v>572</v>
      </c>
      <c r="IA432" s="759" t="s">
        <v>572</v>
      </c>
      <c r="IC432" s="760" t="s">
        <v>572</v>
      </c>
      <c r="ID432" s="760" t="s">
        <v>572</v>
      </c>
      <c r="IE432" s="760" t="s">
        <v>572</v>
      </c>
      <c r="IF432" s="761" t="s">
        <v>572</v>
      </c>
      <c r="IG432" s="619" t="str">
        <f t="shared" si="14"/>
        <v>IN HOUSE (MANUAL)</v>
      </c>
      <c r="II432" s="761" t="s">
        <v>572</v>
      </c>
      <c r="IK432" s="761" t="str">
        <f>IFERROR(VLOOKUP($M432,#REF!,13,0),"IN HOUSE (MANUAL)")</f>
        <v>IN HOUSE (MANUAL)</v>
      </c>
      <c r="IM432" s="760" t="s">
        <v>572</v>
      </c>
      <c r="IN432" s="760" t="s">
        <v>572</v>
      </c>
      <c r="IO432" s="760" t="s">
        <v>572</v>
      </c>
      <c r="IQ432" s="760" t="s">
        <v>572</v>
      </c>
      <c r="IR432" s="760" t="s">
        <v>572</v>
      </c>
      <c r="IT432" s="760" t="s">
        <v>572</v>
      </c>
      <c r="IV432" s="760" t="s">
        <v>572</v>
      </c>
      <c r="IW432" s="760" t="s">
        <v>572</v>
      </c>
      <c r="IY432" s="760" t="s">
        <v>572</v>
      </c>
      <c r="IZ432" s="760" t="s">
        <v>572</v>
      </c>
      <c r="JB432" s="760" t="s">
        <v>572</v>
      </c>
      <c r="JC432" s="760" t="s">
        <v>572</v>
      </c>
      <c r="JE432" s="760" t="s">
        <v>572</v>
      </c>
      <c r="JF432" s="760" t="s">
        <v>572</v>
      </c>
    </row>
    <row r="433" spans="1:266" ht="17.25" customHeight="1" x14ac:dyDescent="0.35">
      <c r="A433" s="618" t="s">
        <v>1303</v>
      </c>
      <c r="B433" s="730">
        <v>141</v>
      </c>
      <c r="C433" s="730" t="s">
        <v>1274</v>
      </c>
      <c r="D433" s="730" t="s">
        <v>1274</v>
      </c>
      <c r="E433" s="730">
        <v>7</v>
      </c>
      <c r="F433" s="731" t="s">
        <v>574</v>
      </c>
      <c r="G433" s="732">
        <v>1</v>
      </c>
      <c r="H433" s="826">
        <v>46231</v>
      </c>
      <c r="I433" s="730">
        <v>37</v>
      </c>
      <c r="J433" s="730" t="s">
        <v>308</v>
      </c>
      <c r="K433" s="730">
        <v>39</v>
      </c>
      <c r="L433" s="730" t="s">
        <v>1299</v>
      </c>
      <c r="M433" s="735" t="s">
        <v>1303</v>
      </c>
      <c r="N433" s="735" t="s">
        <v>390</v>
      </c>
      <c r="O433" s="735" t="s">
        <v>390</v>
      </c>
      <c r="P433" s="735">
        <v>0</v>
      </c>
      <c r="Q433" s="735" t="s">
        <v>390</v>
      </c>
      <c r="R433" s="735" t="s">
        <v>1300</v>
      </c>
      <c r="S433" s="735"/>
      <c r="T433" s="735" t="s">
        <v>1301</v>
      </c>
      <c r="U433" s="735">
        <v>468</v>
      </c>
      <c r="V433" s="735" t="s">
        <v>308</v>
      </c>
      <c r="W433" s="735"/>
      <c r="X433" s="735"/>
      <c r="Y433" s="735"/>
      <c r="Z433" s="763"/>
      <c r="AA433" s="735" t="s">
        <v>45</v>
      </c>
      <c r="AB433" s="735" t="s">
        <v>890</v>
      </c>
      <c r="AC433" s="735" t="s">
        <v>608</v>
      </c>
      <c r="AD433" s="735">
        <v>252</v>
      </c>
      <c r="AE433" s="738">
        <v>252</v>
      </c>
      <c r="AF433" s="763" t="s">
        <v>390</v>
      </c>
      <c r="AG433" s="765"/>
      <c r="AH433" s="765"/>
      <c r="AI433" s="765" t="s">
        <v>308</v>
      </c>
      <c r="AJ433" s="740">
        <v>15</v>
      </c>
      <c r="AK433" s="766"/>
      <c r="AL433" s="740"/>
      <c r="AM433" s="767">
        <v>0</v>
      </c>
      <c r="AN433" s="767"/>
      <c r="AO433" s="767"/>
      <c r="AP433" s="767"/>
      <c r="AQ433" s="767"/>
      <c r="AR433" s="767"/>
      <c r="AS433" s="767"/>
      <c r="AT433" s="767"/>
      <c r="AU433" s="767"/>
      <c r="AV433" s="767">
        <v>0</v>
      </c>
      <c r="AW433" s="767">
        <v>0</v>
      </c>
      <c r="AX433" s="767"/>
      <c r="AY433" s="767"/>
      <c r="AZ433" s="767"/>
      <c r="BA433" s="767"/>
      <c r="BB433" s="767">
        <v>0</v>
      </c>
      <c r="BC433" s="767">
        <v>0</v>
      </c>
      <c r="BD433" s="767">
        <v>0</v>
      </c>
      <c r="BE433" s="767">
        <v>0</v>
      </c>
      <c r="BF433" s="767">
        <v>0</v>
      </c>
      <c r="BG433" s="767">
        <v>0</v>
      </c>
      <c r="BH433" s="767">
        <v>0</v>
      </c>
      <c r="BI433" s="767">
        <v>0</v>
      </c>
      <c r="BJ433" s="767"/>
      <c r="BK433" s="767">
        <v>0</v>
      </c>
      <c r="BL433" s="767"/>
      <c r="BM433" s="767"/>
      <c r="BN433" s="767" t="s">
        <v>308</v>
      </c>
      <c r="BO433" s="767" t="s">
        <v>308</v>
      </c>
      <c r="BP433" s="767" t="s">
        <v>308</v>
      </c>
      <c r="BQ433" s="767" t="s">
        <v>308</v>
      </c>
      <c r="BR433" s="767"/>
      <c r="BS433" s="767" t="s">
        <v>397</v>
      </c>
      <c r="BT433" s="767"/>
      <c r="BU433" s="767" t="s">
        <v>579</v>
      </c>
      <c r="BV433" s="767"/>
      <c r="BW433" s="767"/>
      <c r="BX433" s="767"/>
      <c r="BY433" s="767"/>
      <c r="BZ433" s="767"/>
      <c r="CA433" s="767">
        <v>38</v>
      </c>
      <c r="CB433" s="767"/>
      <c r="CC433" s="767"/>
      <c r="CD433" s="767"/>
      <c r="CE433" s="767"/>
      <c r="CF433" s="767"/>
      <c r="CG433" s="767"/>
      <c r="CH433" s="767"/>
      <c r="CI433" s="767"/>
      <c r="CJ433" s="767"/>
      <c r="CK433" s="768"/>
      <c r="CL433" s="768" t="s">
        <v>397</v>
      </c>
      <c r="CM433" s="768">
        <v>0</v>
      </c>
      <c r="CN433" s="768">
        <v>38</v>
      </c>
      <c r="CO433" s="768" t="s">
        <v>397</v>
      </c>
      <c r="CP433" s="768">
        <v>38</v>
      </c>
      <c r="CQ433" s="768">
        <v>120</v>
      </c>
      <c r="CR433" s="735">
        <v>252</v>
      </c>
      <c r="CS433" s="863"/>
      <c r="CT433" s="860">
        <v>46295</v>
      </c>
      <c r="CU433" s="891" t="s">
        <v>1302</v>
      </c>
      <c r="CV433" s="763"/>
      <c r="CW433" s="763"/>
      <c r="CX433" s="860">
        <v>46260</v>
      </c>
      <c r="CY433" s="747">
        <v>0</v>
      </c>
      <c r="CZ433" s="747" t="s">
        <v>308</v>
      </c>
      <c r="DA433" s="748">
        <v>0</v>
      </c>
      <c r="DB433" s="748">
        <v>0</v>
      </c>
      <c r="DC433" s="748">
        <v>0</v>
      </c>
      <c r="DD433" s="748" t="s">
        <v>390</v>
      </c>
      <c r="DE433" s="748" t="s">
        <v>397</v>
      </c>
      <c r="DF433" s="748" t="s">
        <v>397</v>
      </c>
      <c r="DG433" s="748" t="s">
        <v>397</v>
      </c>
      <c r="DH433" s="770">
        <v>0</v>
      </c>
      <c r="DI433" s="763" t="s">
        <v>397</v>
      </c>
      <c r="DJ433" s="763" t="s">
        <v>390</v>
      </c>
      <c r="DK433" s="763" t="s">
        <v>390</v>
      </c>
      <c r="DL433" s="763" t="s">
        <v>390</v>
      </c>
      <c r="DM433" s="763" t="s">
        <v>390</v>
      </c>
      <c r="DN433" s="763" t="s">
        <v>390</v>
      </c>
      <c r="DO433" s="771" t="s">
        <v>308</v>
      </c>
      <c r="DP433" s="763">
        <v>46290</v>
      </c>
      <c r="DQ433" s="763">
        <v>46290</v>
      </c>
      <c r="DR433" s="763">
        <v>46290</v>
      </c>
      <c r="DS433" s="770">
        <v>46290</v>
      </c>
      <c r="DT433" s="752">
        <v>46290</v>
      </c>
      <c r="DU433" s="753">
        <v>-14</v>
      </c>
      <c r="DV433" s="753" t="s">
        <v>308</v>
      </c>
      <c r="DW433" s="754">
        <v>46276</v>
      </c>
      <c r="DX433" s="755">
        <v>46276</v>
      </c>
      <c r="DY433" s="754" t="e">
        <v>#VALUE!</v>
      </c>
      <c r="DZ433" s="754" t="e">
        <v>#VALUE!</v>
      </c>
      <c r="EA433" s="754" t="e">
        <v>#VALUE!</v>
      </c>
      <c r="EB433" s="754" t="e">
        <v>#VALUE!</v>
      </c>
      <c r="HA433" s="756" t="s">
        <v>397</v>
      </c>
      <c r="HB433" s="756" t="s">
        <v>397</v>
      </c>
      <c r="HC433" s="756" t="s">
        <v>397</v>
      </c>
      <c r="HD433" s="756" t="s">
        <v>397</v>
      </c>
      <c r="HE433" s="756" t="s">
        <v>397</v>
      </c>
      <c r="HF433" s="756" t="s">
        <v>397</v>
      </c>
      <c r="HG433" s="756" t="s">
        <v>397</v>
      </c>
      <c r="HH433" s="756" t="s">
        <v>397</v>
      </c>
      <c r="HI433" s="756" t="s">
        <v>397</v>
      </c>
      <c r="HJ433" s="756" t="s">
        <v>397</v>
      </c>
      <c r="HK433"/>
      <c r="HL433"/>
      <c r="HM433"/>
      <c r="HN433" s="756" t="str">
        <f t="shared" si="13"/>
        <v>AUTO PRINT</v>
      </c>
      <c r="HO433"/>
      <c r="HP433" s="757" t="s">
        <v>572</v>
      </c>
      <c r="HQ433" s="757" t="s">
        <v>572</v>
      </c>
      <c r="HR433" s="757" t="s">
        <v>572</v>
      </c>
      <c r="HS433"/>
      <c r="HW433" s="758"/>
      <c r="HX433"/>
      <c r="HY433" s="759" t="s">
        <v>572</v>
      </c>
      <c r="HZ433" s="759" t="s">
        <v>572</v>
      </c>
      <c r="IA433" s="759" t="s">
        <v>572</v>
      </c>
      <c r="IC433" s="760" t="s">
        <v>572</v>
      </c>
      <c r="ID433" s="760" t="s">
        <v>572</v>
      </c>
      <c r="IE433" s="760" t="s">
        <v>572</v>
      </c>
      <c r="IF433" s="761" t="s">
        <v>572</v>
      </c>
      <c r="IG433" s="619" t="str">
        <f t="shared" si="14"/>
        <v>IN HOUSE (MANUAL)</v>
      </c>
      <c r="II433" s="761" t="s">
        <v>572</v>
      </c>
      <c r="IK433" s="761" t="str">
        <f>IFERROR(VLOOKUP($M433,#REF!,13,0),"IN HOUSE (MANUAL)")</f>
        <v>IN HOUSE (MANUAL)</v>
      </c>
      <c r="IM433" s="760" t="s">
        <v>572</v>
      </c>
      <c r="IN433" s="760" t="s">
        <v>572</v>
      </c>
      <c r="IO433" s="760" t="s">
        <v>572</v>
      </c>
      <c r="IQ433" s="760" t="s">
        <v>572</v>
      </c>
      <c r="IR433" s="760" t="s">
        <v>572</v>
      </c>
      <c r="IT433" s="760" t="s">
        <v>572</v>
      </c>
      <c r="IV433" s="760" t="s">
        <v>572</v>
      </c>
      <c r="IW433" s="760" t="s">
        <v>572</v>
      </c>
      <c r="IY433" s="760" t="s">
        <v>572</v>
      </c>
      <c r="IZ433" s="760" t="s">
        <v>572</v>
      </c>
      <c r="JB433" s="760" t="s">
        <v>572</v>
      </c>
      <c r="JC433" s="760" t="s">
        <v>572</v>
      </c>
      <c r="JE433" s="760" t="s">
        <v>572</v>
      </c>
      <c r="JF433" s="760" t="s">
        <v>572</v>
      </c>
    </row>
    <row r="434" spans="1:266" ht="17.25" customHeight="1" x14ac:dyDescent="0.35">
      <c r="A434" s="618" t="s">
        <v>1304</v>
      </c>
      <c r="B434" s="730">
        <v>142</v>
      </c>
      <c r="C434" s="730" t="s">
        <v>1274</v>
      </c>
      <c r="D434" s="730" t="s">
        <v>1274</v>
      </c>
      <c r="E434" s="730">
        <v>7</v>
      </c>
      <c r="F434" s="731" t="s">
        <v>574</v>
      </c>
      <c r="G434" s="732">
        <v>1</v>
      </c>
      <c r="H434" s="826">
        <v>46231</v>
      </c>
      <c r="I434" s="730">
        <v>38</v>
      </c>
      <c r="J434" s="730" t="s">
        <v>308</v>
      </c>
      <c r="K434" s="730">
        <v>39</v>
      </c>
      <c r="L434" s="730" t="s">
        <v>1305</v>
      </c>
      <c r="M434" s="735" t="s">
        <v>1304</v>
      </c>
      <c r="N434" s="735" t="s">
        <v>390</v>
      </c>
      <c r="O434" s="735" t="s">
        <v>390</v>
      </c>
      <c r="P434" s="735" t="s">
        <v>390</v>
      </c>
      <c r="Q434" s="735" t="s">
        <v>390</v>
      </c>
      <c r="R434" s="735" t="s">
        <v>1300</v>
      </c>
      <c r="S434" s="735"/>
      <c r="T434" s="735" t="s">
        <v>1306</v>
      </c>
      <c r="U434" s="735">
        <v>468</v>
      </c>
      <c r="V434" s="735" t="s">
        <v>308</v>
      </c>
      <c r="W434" s="735"/>
      <c r="X434" s="735"/>
      <c r="Y434" s="735"/>
      <c r="Z434" s="763"/>
      <c r="AA434" s="735" t="s">
        <v>45</v>
      </c>
      <c r="AB434" s="735" t="s">
        <v>890</v>
      </c>
      <c r="AC434" s="735" t="s">
        <v>608</v>
      </c>
      <c r="AD434" s="735">
        <v>126</v>
      </c>
      <c r="AE434" s="738">
        <v>126</v>
      </c>
      <c r="AF434" s="763" t="s">
        <v>390</v>
      </c>
      <c r="AG434" s="765"/>
      <c r="AH434" s="765"/>
      <c r="AI434" s="765" t="s">
        <v>308</v>
      </c>
      <c r="AJ434" s="740">
        <v>16</v>
      </c>
      <c r="AK434" s="766"/>
      <c r="AL434" s="740"/>
      <c r="AM434" s="767">
        <v>0</v>
      </c>
      <c r="AN434" s="767"/>
      <c r="AO434" s="767"/>
      <c r="AP434" s="767"/>
      <c r="AQ434" s="767"/>
      <c r="AR434" s="767"/>
      <c r="AS434" s="767"/>
      <c r="AT434" s="767"/>
      <c r="AU434" s="767"/>
      <c r="AV434" s="767">
        <v>0</v>
      </c>
      <c r="AW434" s="767">
        <v>0</v>
      </c>
      <c r="AX434" s="767"/>
      <c r="AY434" s="767"/>
      <c r="AZ434" s="767"/>
      <c r="BA434" s="767"/>
      <c r="BB434" s="767">
        <v>0</v>
      </c>
      <c r="BC434" s="767">
        <v>0</v>
      </c>
      <c r="BD434" s="767">
        <v>0</v>
      </c>
      <c r="BE434" s="767">
        <v>0</v>
      </c>
      <c r="BF434" s="767">
        <v>0</v>
      </c>
      <c r="BG434" s="767">
        <v>0</v>
      </c>
      <c r="BH434" s="767">
        <v>0</v>
      </c>
      <c r="BI434" s="767">
        <v>0</v>
      </c>
      <c r="BJ434" s="767"/>
      <c r="BK434" s="767">
        <v>0</v>
      </c>
      <c r="BL434" s="767"/>
      <c r="BM434" s="767"/>
      <c r="BN434" s="767" t="s">
        <v>308</v>
      </c>
      <c r="BO434" s="767" t="s">
        <v>308</v>
      </c>
      <c r="BP434" s="767" t="s">
        <v>308</v>
      </c>
      <c r="BQ434" s="767" t="s">
        <v>308</v>
      </c>
      <c r="BR434" s="767"/>
      <c r="BS434" s="767" t="s">
        <v>397</v>
      </c>
      <c r="BT434" s="767"/>
      <c r="BU434" s="767">
        <v>0</v>
      </c>
      <c r="BV434" s="767"/>
      <c r="BW434" s="767"/>
      <c r="BX434" s="767"/>
      <c r="BY434" s="767"/>
      <c r="BZ434" s="767"/>
      <c r="CA434" s="767">
        <v>34</v>
      </c>
      <c r="CB434" s="767"/>
      <c r="CC434" s="767"/>
      <c r="CD434" s="767"/>
      <c r="CE434" s="767"/>
      <c r="CF434" s="767"/>
      <c r="CG434" s="767"/>
      <c r="CH434" s="767"/>
      <c r="CI434" s="767"/>
      <c r="CJ434" s="767">
        <v>65</v>
      </c>
      <c r="CK434" s="768"/>
      <c r="CL434" s="768">
        <v>94</v>
      </c>
      <c r="CM434" s="768">
        <v>0</v>
      </c>
      <c r="CN434" s="768">
        <v>34</v>
      </c>
      <c r="CO434" s="768">
        <v>0</v>
      </c>
      <c r="CP434" s="768">
        <v>94</v>
      </c>
      <c r="CQ434" s="768">
        <v>126</v>
      </c>
      <c r="CR434" s="735">
        <v>126</v>
      </c>
      <c r="CS434" s="863"/>
      <c r="CT434" s="860">
        <v>46294</v>
      </c>
      <c r="CU434" s="891" t="s">
        <v>1292</v>
      </c>
      <c r="CV434" s="763"/>
      <c r="CW434" s="763"/>
      <c r="CX434" s="860">
        <v>46260</v>
      </c>
      <c r="CY434" s="747">
        <v>0</v>
      </c>
      <c r="CZ434" s="747" t="s">
        <v>308</v>
      </c>
      <c r="DA434" s="748">
        <v>0</v>
      </c>
      <c r="DB434" s="748">
        <v>0</v>
      </c>
      <c r="DC434" s="748">
        <v>0</v>
      </c>
      <c r="DD434" s="748" t="s">
        <v>390</v>
      </c>
      <c r="DE434" s="748" t="s">
        <v>397</v>
      </c>
      <c r="DF434" s="748" t="s">
        <v>397</v>
      </c>
      <c r="DG434" s="748" t="s">
        <v>397</v>
      </c>
      <c r="DH434" s="770">
        <v>0</v>
      </c>
      <c r="DI434" s="763" t="s">
        <v>397</v>
      </c>
      <c r="DJ434" s="763" t="s">
        <v>390</v>
      </c>
      <c r="DK434" s="763" t="s">
        <v>390</v>
      </c>
      <c r="DL434" s="763" t="s">
        <v>390</v>
      </c>
      <c r="DM434" s="763" t="s">
        <v>390</v>
      </c>
      <c r="DN434" s="763" t="s">
        <v>390</v>
      </c>
      <c r="DO434" s="771" t="s">
        <v>308</v>
      </c>
      <c r="DP434" s="763">
        <v>46290</v>
      </c>
      <c r="DQ434" s="763">
        <v>46290</v>
      </c>
      <c r="DR434" s="763">
        <v>46290</v>
      </c>
      <c r="DS434" s="770">
        <v>46290</v>
      </c>
      <c r="DT434" s="752">
        <v>46290</v>
      </c>
      <c r="DU434" s="753">
        <v>-11</v>
      </c>
      <c r="DV434" s="753" t="s">
        <v>308</v>
      </c>
      <c r="DW434" s="754">
        <v>46276</v>
      </c>
      <c r="DX434" s="755">
        <v>46279</v>
      </c>
      <c r="DY434" s="754" t="e">
        <v>#VALUE!</v>
      </c>
      <c r="DZ434" s="754" t="e">
        <v>#VALUE!</v>
      </c>
      <c r="EA434" s="754" t="e">
        <v>#VALUE!</v>
      </c>
      <c r="EB434" s="754" t="e">
        <v>#VALUE!</v>
      </c>
      <c r="HA434" s="756" t="s">
        <v>397</v>
      </c>
      <c r="HB434" s="756" t="s">
        <v>397</v>
      </c>
      <c r="HC434" s="756" t="s">
        <v>397</v>
      </c>
      <c r="HD434" s="756" t="s">
        <v>397</v>
      </c>
      <c r="HE434" s="756" t="s">
        <v>397</v>
      </c>
      <c r="HF434" s="756" t="s">
        <v>397</v>
      </c>
      <c r="HG434" s="756" t="s">
        <v>397</v>
      </c>
      <c r="HH434" s="756" t="s">
        <v>397</v>
      </c>
      <c r="HI434" s="756" t="s">
        <v>397</v>
      </c>
      <c r="HJ434" s="756" t="s">
        <v>397</v>
      </c>
      <c r="HK434"/>
      <c r="HL434"/>
      <c r="HM434"/>
      <c r="HN434" s="756" t="str">
        <f t="shared" si="13"/>
        <v>AUTO PRINT</v>
      </c>
      <c r="HO434"/>
      <c r="HP434" s="757" t="s">
        <v>572</v>
      </c>
      <c r="HQ434" s="757" t="s">
        <v>572</v>
      </c>
      <c r="HR434" s="757" t="s">
        <v>572</v>
      </c>
      <c r="HS434"/>
      <c r="HW434" s="758"/>
      <c r="HX434"/>
      <c r="HY434" s="759" t="s">
        <v>572</v>
      </c>
      <c r="HZ434" s="759" t="s">
        <v>572</v>
      </c>
      <c r="IA434" s="759" t="s">
        <v>572</v>
      </c>
      <c r="IC434" s="760" t="s">
        <v>572</v>
      </c>
      <c r="ID434" s="760" t="s">
        <v>572</v>
      </c>
      <c r="IE434" s="760" t="s">
        <v>572</v>
      </c>
      <c r="IF434" s="761" t="s">
        <v>572</v>
      </c>
      <c r="IG434" s="619" t="str">
        <f t="shared" si="14"/>
        <v>IN HOUSE (MANUAL)</v>
      </c>
      <c r="II434" s="761" t="s">
        <v>572</v>
      </c>
      <c r="IK434" s="761" t="str">
        <f>IFERROR(VLOOKUP($M434,#REF!,13,0),"IN HOUSE (MANUAL)")</f>
        <v>IN HOUSE (MANUAL)</v>
      </c>
      <c r="IM434" s="760" t="s">
        <v>572</v>
      </c>
      <c r="IN434" s="760" t="s">
        <v>572</v>
      </c>
      <c r="IO434" s="760" t="s">
        <v>572</v>
      </c>
      <c r="IQ434" s="760" t="s">
        <v>572</v>
      </c>
      <c r="IR434" s="760" t="s">
        <v>572</v>
      </c>
      <c r="IT434" s="760" t="s">
        <v>572</v>
      </c>
      <c r="IV434" s="760" t="s">
        <v>572</v>
      </c>
      <c r="IW434" s="760" t="s">
        <v>572</v>
      </c>
      <c r="IY434" s="760" t="s">
        <v>572</v>
      </c>
      <c r="IZ434" s="760" t="s">
        <v>572</v>
      </c>
      <c r="JB434" s="760" t="s">
        <v>572</v>
      </c>
      <c r="JC434" s="760" t="s">
        <v>572</v>
      </c>
      <c r="JE434" s="760" t="s">
        <v>572</v>
      </c>
      <c r="JF434" s="760" t="s">
        <v>572</v>
      </c>
    </row>
    <row r="435" spans="1:266" ht="17.25" customHeight="1" x14ac:dyDescent="0.35">
      <c r="A435" s="618" t="s">
        <v>1307</v>
      </c>
      <c r="B435" s="730">
        <v>143</v>
      </c>
      <c r="C435" s="730" t="s">
        <v>1274</v>
      </c>
      <c r="D435" s="730" t="s">
        <v>1274</v>
      </c>
      <c r="E435" s="730">
        <v>7</v>
      </c>
      <c r="F435" s="731" t="s">
        <v>574</v>
      </c>
      <c r="G435" s="732">
        <v>1</v>
      </c>
      <c r="H435" s="826">
        <v>46231</v>
      </c>
      <c r="I435" s="730">
        <v>38</v>
      </c>
      <c r="J435" s="730" t="s">
        <v>308</v>
      </c>
      <c r="K435" s="730">
        <v>39</v>
      </c>
      <c r="L435" s="730" t="s">
        <v>1305</v>
      </c>
      <c r="M435" s="735" t="s">
        <v>1307</v>
      </c>
      <c r="N435" s="735" t="s">
        <v>390</v>
      </c>
      <c r="O435" s="735" t="s">
        <v>390</v>
      </c>
      <c r="P435" s="735" t="s">
        <v>390</v>
      </c>
      <c r="Q435" s="735" t="s">
        <v>390</v>
      </c>
      <c r="R435" s="735" t="s">
        <v>1300</v>
      </c>
      <c r="S435" s="735"/>
      <c r="T435" s="735" t="s">
        <v>1306</v>
      </c>
      <c r="U435" s="735">
        <v>468</v>
      </c>
      <c r="V435" s="735" t="s">
        <v>308</v>
      </c>
      <c r="W435" s="735"/>
      <c r="X435" s="735"/>
      <c r="Y435" s="735"/>
      <c r="Z435" s="763"/>
      <c r="AA435" s="735" t="s">
        <v>45</v>
      </c>
      <c r="AB435" s="735" t="s">
        <v>863</v>
      </c>
      <c r="AC435" s="735" t="s">
        <v>608</v>
      </c>
      <c r="AD435" s="735">
        <v>396</v>
      </c>
      <c r="AE435" s="738">
        <v>396</v>
      </c>
      <c r="AF435" s="763" t="s">
        <v>390</v>
      </c>
      <c r="AG435" s="765"/>
      <c r="AH435" s="765"/>
      <c r="AI435" s="765" t="s">
        <v>308</v>
      </c>
      <c r="AJ435" s="740">
        <v>17</v>
      </c>
      <c r="AK435" s="766"/>
      <c r="AL435" s="740"/>
      <c r="AM435" s="767">
        <v>0</v>
      </c>
      <c r="AN435" s="767"/>
      <c r="AO435" s="767"/>
      <c r="AP435" s="767"/>
      <c r="AQ435" s="767"/>
      <c r="AR435" s="767"/>
      <c r="AS435" s="767"/>
      <c r="AT435" s="767"/>
      <c r="AU435" s="767"/>
      <c r="AV435" s="767">
        <v>216</v>
      </c>
      <c r="AW435" s="767">
        <v>216</v>
      </c>
      <c r="AX435" s="767"/>
      <c r="AY435" s="767"/>
      <c r="AZ435" s="767"/>
      <c r="BA435" s="767"/>
      <c r="BB435" s="767">
        <v>0</v>
      </c>
      <c r="BC435" s="767">
        <v>0</v>
      </c>
      <c r="BD435" s="767">
        <v>0</v>
      </c>
      <c r="BE435" s="767">
        <v>0</v>
      </c>
      <c r="BF435" s="767">
        <v>0</v>
      </c>
      <c r="BG435" s="767">
        <v>0</v>
      </c>
      <c r="BH435" s="767">
        <v>0</v>
      </c>
      <c r="BI435" s="767">
        <v>216</v>
      </c>
      <c r="BJ435" s="767"/>
      <c r="BK435" s="767">
        <v>0</v>
      </c>
      <c r="BL435" s="767"/>
      <c r="BM435" s="767"/>
      <c r="BN435" s="767" t="s">
        <v>308</v>
      </c>
      <c r="BO435" s="767" t="s">
        <v>308</v>
      </c>
      <c r="BP435" s="767" t="s">
        <v>308</v>
      </c>
      <c r="BQ435" s="767" t="s">
        <v>308</v>
      </c>
      <c r="BR435" s="767"/>
      <c r="BS435" s="767" t="s">
        <v>397</v>
      </c>
      <c r="BT435" s="767"/>
      <c r="BU435" s="767">
        <v>0</v>
      </c>
      <c r="BV435" s="767"/>
      <c r="BW435" s="767"/>
      <c r="BX435" s="767"/>
      <c r="BY435" s="767"/>
      <c r="BZ435" s="767"/>
      <c r="CA435" s="767">
        <v>228</v>
      </c>
      <c r="CB435" s="767"/>
      <c r="CC435" s="767"/>
      <c r="CD435" s="767"/>
      <c r="CE435" s="767"/>
      <c r="CF435" s="767"/>
      <c r="CG435" s="767"/>
      <c r="CH435" s="767"/>
      <c r="CI435" s="767"/>
      <c r="CJ435" s="767">
        <v>0</v>
      </c>
      <c r="CK435" s="768"/>
      <c r="CL435" s="768">
        <v>82</v>
      </c>
      <c r="CM435" s="768">
        <v>0</v>
      </c>
      <c r="CN435" s="768">
        <v>228</v>
      </c>
      <c r="CO435" s="768">
        <v>82</v>
      </c>
      <c r="CP435" s="768">
        <v>228</v>
      </c>
      <c r="CQ435" s="768">
        <v>396</v>
      </c>
      <c r="CR435" s="735">
        <v>396</v>
      </c>
      <c r="CS435" s="863"/>
      <c r="CT435" s="860">
        <v>46294</v>
      </c>
      <c r="CU435" s="891" t="s">
        <v>1292</v>
      </c>
      <c r="CV435" s="763"/>
      <c r="CW435" s="763"/>
      <c r="CX435" s="860">
        <v>46260</v>
      </c>
      <c r="CY435" s="747">
        <v>0</v>
      </c>
      <c r="CZ435" s="747" t="s">
        <v>308</v>
      </c>
      <c r="DA435" s="748">
        <v>0</v>
      </c>
      <c r="DB435" s="748">
        <v>0</v>
      </c>
      <c r="DC435" s="748">
        <v>0</v>
      </c>
      <c r="DD435" s="748" t="s">
        <v>390</v>
      </c>
      <c r="DE435" s="748" t="s">
        <v>397</v>
      </c>
      <c r="DF435" s="748" t="s">
        <v>397</v>
      </c>
      <c r="DG435" s="748" t="s">
        <v>397</v>
      </c>
      <c r="DH435" s="770">
        <v>0</v>
      </c>
      <c r="DI435" s="763" t="s">
        <v>397</v>
      </c>
      <c r="DJ435" s="763" t="s">
        <v>390</v>
      </c>
      <c r="DK435" s="763" t="s">
        <v>390</v>
      </c>
      <c r="DL435" s="763" t="s">
        <v>390</v>
      </c>
      <c r="DM435" s="763" t="s">
        <v>390</v>
      </c>
      <c r="DN435" s="763" t="s">
        <v>390</v>
      </c>
      <c r="DO435" s="771" t="s">
        <v>308</v>
      </c>
      <c r="DP435" s="763">
        <v>46290</v>
      </c>
      <c r="DQ435" s="763">
        <v>46290</v>
      </c>
      <c r="DR435" s="763">
        <v>46290</v>
      </c>
      <c r="DS435" s="770">
        <v>46290</v>
      </c>
      <c r="DT435" s="752">
        <v>46290</v>
      </c>
      <c r="DU435" s="753">
        <v>-11</v>
      </c>
      <c r="DV435" s="753" t="s">
        <v>308</v>
      </c>
      <c r="DW435" s="754">
        <v>46279</v>
      </c>
      <c r="DX435" s="755">
        <v>46279</v>
      </c>
      <c r="DY435" s="754" t="e">
        <v>#VALUE!</v>
      </c>
      <c r="DZ435" s="754" t="e">
        <v>#VALUE!</v>
      </c>
      <c r="EA435" s="754" t="e">
        <v>#VALUE!</v>
      </c>
      <c r="EB435" s="754" t="e">
        <v>#VALUE!</v>
      </c>
      <c r="HA435" s="756" t="s">
        <v>397</v>
      </c>
      <c r="HB435" s="756" t="s">
        <v>397</v>
      </c>
      <c r="HC435" s="756" t="s">
        <v>397</v>
      </c>
      <c r="HD435" s="756" t="s">
        <v>397</v>
      </c>
      <c r="HE435" s="756" t="s">
        <v>397</v>
      </c>
      <c r="HF435" s="756" t="s">
        <v>397</v>
      </c>
      <c r="HG435" s="756" t="s">
        <v>397</v>
      </c>
      <c r="HH435" s="756" t="s">
        <v>397</v>
      </c>
      <c r="HI435" s="756" t="s">
        <v>397</v>
      </c>
      <c r="HJ435" s="756" t="s">
        <v>397</v>
      </c>
      <c r="HK435"/>
      <c r="HL435"/>
      <c r="HM435"/>
      <c r="HN435" s="756" t="str">
        <f t="shared" si="13"/>
        <v>AUTO PRINT</v>
      </c>
      <c r="HO435"/>
      <c r="HP435" s="757" t="s">
        <v>572</v>
      </c>
      <c r="HQ435" s="757" t="s">
        <v>572</v>
      </c>
      <c r="HR435" s="757" t="s">
        <v>572</v>
      </c>
      <c r="HS435"/>
      <c r="HW435" s="758"/>
      <c r="HX435"/>
      <c r="HY435" s="759" t="s">
        <v>572</v>
      </c>
      <c r="HZ435" s="759" t="s">
        <v>572</v>
      </c>
      <c r="IA435" s="759" t="s">
        <v>572</v>
      </c>
      <c r="IC435" s="760" t="s">
        <v>572</v>
      </c>
      <c r="ID435" s="760" t="s">
        <v>572</v>
      </c>
      <c r="IE435" s="760" t="s">
        <v>572</v>
      </c>
      <c r="IF435" s="761" t="s">
        <v>572</v>
      </c>
      <c r="IG435" s="619" t="str">
        <f t="shared" si="14"/>
        <v>IN HOUSE (MANUAL)</v>
      </c>
      <c r="II435" s="761" t="s">
        <v>572</v>
      </c>
      <c r="IK435" s="761" t="str">
        <f>IFERROR(VLOOKUP($M435,#REF!,13,0),"IN HOUSE (MANUAL)")</f>
        <v>IN HOUSE (MANUAL)</v>
      </c>
      <c r="IM435" s="760" t="s">
        <v>572</v>
      </c>
      <c r="IN435" s="760" t="s">
        <v>572</v>
      </c>
      <c r="IO435" s="760" t="s">
        <v>572</v>
      </c>
      <c r="IQ435" s="760" t="s">
        <v>572</v>
      </c>
      <c r="IR435" s="760" t="s">
        <v>572</v>
      </c>
      <c r="IT435" s="760" t="s">
        <v>572</v>
      </c>
      <c r="IV435" s="760" t="s">
        <v>572</v>
      </c>
      <c r="IW435" s="760" t="s">
        <v>572</v>
      </c>
      <c r="IY435" s="760" t="s">
        <v>572</v>
      </c>
      <c r="IZ435" s="760" t="s">
        <v>572</v>
      </c>
      <c r="JB435" s="760" t="s">
        <v>572</v>
      </c>
      <c r="JC435" s="760" t="s">
        <v>572</v>
      </c>
      <c r="JE435" s="760" t="s">
        <v>572</v>
      </c>
      <c r="JF435" s="760" t="s">
        <v>572</v>
      </c>
    </row>
    <row r="436" spans="1:266" ht="17.25" customHeight="1" x14ac:dyDescent="0.35">
      <c r="A436" s="618" t="s">
        <v>1308</v>
      </c>
      <c r="B436" s="730">
        <v>144</v>
      </c>
      <c r="C436" s="730" t="s">
        <v>1274</v>
      </c>
      <c r="D436" s="730" t="s">
        <v>1274</v>
      </c>
      <c r="E436" s="730">
        <v>7</v>
      </c>
      <c r="F436" s="731" t="s">
        <v>574</v>
      </c>
      <c r="G436" s="732">
        <v>1</v>
      </c>
      <c r="H436" s="826">
        <v>46196</v>
      </c>
      <c r="I436" s="730">
        <v>38</v>
      </c>
      <c r="J436" s="730" t="s">
        <v>308</v>
      </c>
      <c r="K436" s="730">
        <v>40</v>
      </c>
      <c r="L436" s="730" t="s">
        <v>1309</v>
      </c>
      <c r="M436" s="772" t="s">
        <v>1308</v>
      </c>
      <c r="N436" s="772" t="s">
        <v>390</v>
      </c>
      <c r="O436" s="772" t="s">
        <v>390</v>
      </c>
      <c r="P436" s="772" t="s">
        <v>390</v>
      </c>
      <c r="Q436" s="772" t="s">
        <v>390</v>
      </c>
      <c r="R436" s="772" t="s">
        <v>1287</v>
      </c>
      <c r="S436" s="772" t="s">
        <v>308</v>
      </c>
      <c r="T436" s="772" t="s">
        <v>1310</v>
      </c>
      <c r="U436" s="772">
        <v>468</v>
      </c>
      <c r="V436" s="772" t="s">
        <v>308</v>
      </c>
      <c r="W436" s="772"/>
      <c r="X436" s="772"/>
      <c r="Y436" s="772"/>
      <c r="Z436" s="774"/>
      <c r="AA436" s="772" t="s">
        <v>40</v>
      </c>
      <c r="AB436" s="772" t="s">
        <v>890</v>
      </c>
      <c r="AC436" s="772" t="s">
        <v>608</v>
      </c>
      <c r="AD436" s="772">
        <v>180</v>
      </c>
      <c r="AE436" s="864">
        <v>180</v>
      </c>
      <c r="AF436" s="774" t="s">
        <v>390</v>
      </c>
      <c r="AG436" s="777"/>
      <c r="AH436" s="777"/>
      <c r="AI436" s="777" t="s">
        <v>308</v>
      </c>
      <c r="AJ436" s="778">
        <v>18</v>
      </c>
      <c r="AK436" s="779"/>
      <c r="AL436" s="778"/>
      <c r="AM436" s="780">
        <v>0</v>
      </c>
      <c r="AN436" s="780"/>
      <c r="AO436" s="780"/>
      <c r="AP436" s="780"/>
      <c r="AQ436" s="780"/>
      <c r="AR436" s="780"/>
      <c r="AS436" s="780"/>
      <c r="AT436" s="780"/>
      <c r="AU436" s="780"/>
      <c r="AV436" s="780">
        <v>0</v>
      </c>
      <c r="AW436" s="780">
        <v>0</v>
      </c>
      <c r="AX436" s="780"/>
      <c r="AY436" s="780"/>
      <c r="AZ436" s="780"/>
      <c r="BA436" s="780"/>
      <c r="BB436" s="780">
        <v>0</v>
      </c>
      <c r="BC436" s="780">
        <v>0</v>
      </c>
      <c r="BD436" s="780">
        <v>0</v>
      </c>
      <c r="BE436" s="780">
        <v>0</v>
      </c>
      <c r="BF436" s="780">
        <v>0</v>
      </c>
      <c r="BG436" s="780">
        <v>0</v>
      </c>
      <c r="BH436" s="780">
        <v>0</v>
      </c>
      <c r="BI436" s="780">
        <v>0</v>
      </c>
      <c r="BJ436" s="780"/>
      <c r="BK436" s="780">
        <v>0</v>
      </c>
      <c r="BL436" s="780"/>
      <c r="BM436" s="780"/>
      <c r="BN436" s="780" t="s">
        <v>308</v>
      </c>
      <c r="BO436" s="780" t="s">
        <v>308</v>
      </c>
      <c r="BP436" s="780" t="s">
        <v>308</v>
      </c>
      <c r="BQ436" s="780" t="s">
        <v>308</v>
      </c>
      <c r="BR436" s="780"/>
      <c r="BS436" s="780" t="s">
        <v>397</v>
      </c>
      <c r="BT436" s="780"/>
      <c r="BU436" s="780">
        <v>0</v>
      </c>
      <c r="BV436" s="780"/>
      <c r="BW436" s="780"/>
      <c r="BX436" s="780"/>
      <c r="BY436" s="780"/>
      <c r="BZ436" s="780"/>
      <c r="CA436" s="780">
        <v>180</v>
      </c>
      <c r="CB436" s="780"/>
      <c r="CC436" s="780"/>
      <c r="CD436" s="780"/>
      <c r="CE436" s="780"/>
      <c r="CF436" s="780"/>
      <c r="CG436" s="780"/>
      <c r="CH436" s="780"/>
      <c r="CI436" s="780"/>
      <c r="CJ436" s="780">
        <v>1</v>
      </c>
      <c r="CK436" s="773"/>
      <c r="CL436" s="773">
        <v>2</v>
      </c>
      <c r="CM436" s="773">
        <v>0</v>
      </c>
      <c r="CN436" s="773">
        <v>180</v>
      </c>
      <c r="CO436" s="773">
        <v>0</v>
      </c>
      <c r="CP436" s="773">
        <v>180</v>
      </c>
      <c r="CQ436" s="773">
        <v>180</v>
      </c>
      <c r="CR436" s="772">
        <v>180</v>
      </c>
      <c r="CS436" s="898"/>
      <c r="CT436" s="865" t="s">
        <v>308</v>
      </c>
      <c r="CU436" s="899" t="s">
        <v>308</v>
      </c>
      <c r="CV436" s="774"/>
      <c r="CW436" s="774"/>
      <c r="CX436" s="865">
        <v>46223</v>
      </c>
      <c r="CY436" s="784">
        <v>0</v>
      </c>
      <c r="CZ436" s="784">
        <v>0</v>
      </c>
      <c r="DA436" s="785">
        <v>0</v>
      </c>
      <c r="DB436" s="785">
        <v>0</v>
      </c>
      <c r="DC436" s="785">
        <v>0</v>
      </c>
      <c r="DD436" s="785" t="s">
        <v>390</v>
      </c>
      <c r="DE436" s="785" t="s">
        <v>397</v>
      </c>
      <c r="DF436" s="785" t="s">
        <v>397</v>
      </c>
      <c r="DG436" s="785" t="s">
        <v>397</v>
      </c>
      <c r="DH436" s="786">
        <v>0</v>
      </c>
      <c r="DI436" s="774" t="s">
        <v>397</v>
      </c>
      <c r="DJ436" s="774" t="s">
        <v>390</v>
      </c>
      <c r="DK436" s="774" t="s">
        <v>390</v>
      </c>
      <c r="DL436" s="774" t="s">
        <v>390</v>
      </c>
      <c r="DM436" s="774" t="s">
        <v>390</v>
      </c>
      <c r="DN436" s="774" t="s">
        <v>390</v>
      </c>
      <c r="DO436" s="787">
        <v>0</v>
      </c>
      <c r="DP436" s="774">
        <v>46297</v>
      </c>
      <c r="DQ436" s="774">
        <v>46297</v>
      </c>
      <c r="DR436" s="774">
        <v>46297</v>
      </c>
      <c r="DS436" s="786">
        <v>46297</v>
      </c>
      <c r="DT436" s="752">
        <v>46297</v>
      </c>
      <c r="DU436" s="753">
        <v>-18</v>
      </c>
      <c r="DV436" s="753" t="s">
        <v>308</v>
      </c>
      <c r="DW436" s="754">
        <v>46279</v>
      </c>
      <c r="DX436" s="755">
        <v>46279</v>
      </c>
      <c r="DY436" s="754" t="e">
        <v>#VALUE!</v>
      </c>
      <c r="DZ436" s="754" t="e">
        <v>#VALUE!</v>
      </c>
      <c r="EA436" s="754" t="e">
        <v>#VALUE!</v>
      </c>
      <c r="EB436" s="754" t="e">
        <v>#VALUE!</v>
      </c>
      <c r="HA436" s="756" t="s">
        <v>397</v>
      </c>
      <c r="HB436" s="756" t="s">
        <v>397</v>
      </c>
      <c r="HC436" s="756" t="s">
        <v>397</v>
      </c>
      <c r="HD436" s="756" t="s">
        <v>397</v>
      </c>
      <c r="HE436" s="756" t="s">
        <v>397</v>
      </c>
      <c r="HF436" s="756" t="s">
        <v>397</v>
      </c>
      <c r="HG436" s="756" t="s">
        <v>397</v>
      </c>
      <c r="HH436" s="756" t="s">
        <v>397</v>
      </c>
      <c r="HI436" s="756" t="s">
        <v>397</v>
      </c>
      <c r="HJ436" s="756" t="s">
        <v>397</v>
      </c>
      <c r="HK436"/>
      <c r="HL436"/>
      <c r="HM436"/>
      <c r="HN436" s="756" t="str">
        <f t="shared" si="13"/>
        <v>AUTO PRINT</v>
      </c>
      <c r="HO436"/>
      <c r="HP436" s="757" t="s">
        <v>572</v>
      </c>
      <c r="HQ436" s="757" t="s">
        <v>572</v>
      </c>
      <c r="HR436" s="757" t="s">
        <v>572</v>
      </c>
      <c r="HS436"/>
      <c r="HW436" s="758"/>
      <c r="HX436"/>
      <c r="HY436" s="759" t="s">
        <v>572</v>
      </c>
      <c r="HZ436" s="759" t="s">
        <v>572</v>
      </c>
      <c r="IA436" s="759" t="s">
        <v>572</v>
      </c>
      <c r="IC436" s="760" t="s">
        <v>572</v>
      </c>
      <c r="ID436" s="760" t="s">
        <v>572</v>
      </c>
      <c r="IE436" s="760" t="s">
        <v>572</v>
      </c>
      <c r="IF436" s="761" t="s">
        <v>572</v>
      </c>
      <c r="IG436" s="619" t="str">
        <f t="shared" si="14"/>
        <v>IN HOUSE (MANUAL)</v>
      </c>
      <c r="II436" s="761" t="s">
        <v>572</v>
      </c>
      <c r="IK436" s="761" t="str">
        <f>IFERROR(VLOOKUP($M436,#REF!,13,0),"IN HOUSE (MANUAL)")</f>
        <v>IN HOUSE (MANUAL)</v>
      </c>
      <c r="IM436" s="760" t="s">
        <v>572</v>
      </c>
      <c r="IN436" s="760" t="s">
        <v>572</v>
      </c>
      <c r="IO436" s="760" t="s">
        <v>572</v>
      </c>
      <c r="IQ436" s="760" t="s">
        <v>572</v>
      </c>
      <c r="IR436" s="760" t="s">
        <v>572</v>
      </c>
      <c r="IT436" s="760" t="s">
        <v>572</v>
      </c>
      <c r="IV436" s="760" t="s">
        <v>572</v>
      </c>
      <c r="IW436" s="760" t="s">
        <v>572</v>
      </c>
      <c r="IY436" s="760" t="s">
        <v>572</v>
      </c>
      <c r="IZ436" s="760" t="s">
        <v>572</v>
      </c>
      <c r="JB436" s="760" t="s">
        <v>572</v>
      </c>
      <c r="JC436" s="760" t="s">
        <v>572</v>
      </c>
      <c r="JE436" s="760" t="s">
        <v>572</v>
      </c>
      <c r="JF436" s="760" t="s">
        <v>572</v>
      </c>
    </row>
    <row r="437" spans="1:266" ht="17.25" customHeight="1" x14ac:dyDescent="0.35">
      <c r="A437" s="618" t="s">
        <v>1311</v>
      </c>
      <c r="B437" s="730">
        <v>145</v>
      </c>
      <c r="C437" s="730" t="s">
        <v>1274</v>
      </c>
      <c r="D437" s="730" t="s">
        <v>1274</v>
      </c>
      <c r="E437" s="730">
        <v>7</v>
      </c>
      <c r="F437" s="731" t="s">
        <v>1312</v>
      </c>
      <c r="G437" s="732">
        <v>1</v>
      </c>
      <c r="H437" s="826">
        <v>46196</v>
      </c>
      <c r="I437" s="730">
        <v>38</v>
      </c>
      <c r="J437" s="730" t="s">
        <v>308</v>
      </c>
      <c r="K437" s="730">
        <v>40</v>
      </c>
      <c r="L437" s="730" t="s">
        <v>1309</v>
      </c>
      <c r="M437" s="868" t="s">
        <v>1311</v>
      </c>
      <c r="N437" s="868" t="s">
        <v>390</v>
      </c>
      <c r="O437" s="868" t="s">
        <v>390</v>
      </c>
      <c r="P437" s="868" t="s">
        <v>390</v>
      </c>
      <c r="Q437" s="868" t="s">
        <v>390</v>
      </c>
      <c r="R437" s="868" t="s">
        <v>1287</v>
      </c>
      <c r="S437" s="868" t="s">
        <v>308</v>
      </c>
      <c r="T437" s="868" t="s">
        <v>1310</v>
      </c>
      <c r="U437" s="868">
        <v>468</v>
      </c>
      <c r="V437" s="868" t="s">
        <v>308</v>
      </c>
      <c r="W437" s="868"/>
      <c r="X437" s="868"/>
      <c r="Y437" s="868"/>
      <c r="Z437" s="776"/>
      <c r="AA437" s="868" t="s">
        <v>40</v>
      </c>
      <c r="AB437" s="868" t="s">
        <v>890</v>
      </c>
      <c r="AC437" s="868" t="s">
        <v>608</v>
      </c>
      <c r="AD437" s="868">
        <v>450</v>
      </c>
      <c r="AE437" s="775">
        <v>450</v>
      </c>
      <c r="AF437" s="776" t="s">
        <v>390</v>
      </c>
      <c r="AG437" s="777"/>
      <c r="AH437" s="777"/>
      <c r="AI437" s="777" t="s">
        <v>308</v>
      </c>
      <c r="AJ437" s="778">
        <v>19</v>
      </c>
      <c r="AK437" s="894"/>
      <c r="AL437" s="895"/>
      <c r="AM437" s="896">
        <v>0</v>
      </c>
      <c r="AN437" s="896"/>
      <c r="AO437" s="896"/>
      <c r="AP437" s="896"/>
      <c r="AQ437" s="896"/>
      <c r="AR437" s="896"/>
      <c r="AS437" s="896"/>
      <c r="AT437" s="896"/>
      <c r="AU437" s="896"/>
      <c r="AV437" s="896">
        <v>300</v>
      </c>
      <c r="AW437" s="896">
        <v>0</v>
      </c>
      <c r="AX437" s="896"/>
      <c r="AY437" s="896"/>
      <c r="AZ437" s="896"/>
      <c r="BA437" s="896"/>
      <c r="BB437" s="896">
        <v>0</v>
      </c>
      <c r="BC437" s="896">
        <v>0</v>
      </c>
      <c r="BD437" s="896">
        <v>0</v>
      </c>
      <c r="BE437" s="896">
        <v>0</v>
      </c>
      <c r="BF437" s="896">
        <v>0</v>
      </c>
      <c r="BG437" s="896">
        <v>0</v>
      </c>
      <c r="BH437" s="896">
        <v>0</v>
      </c>
      <c r="BI437" s="896">
        <v>300</v>
      </c>
      <c r="BJ437" s="896"/>
      <c r="BK437" s="896">
        <v>0</v>
      </c>
      <c r="BL437" s="896"/>
      <c r="BM437" s="896"/>
      <c r="BN437" s="896" t="s">
        <v>308</v>
      </c>
      <c r="BO437" s="896" t="s">
        <v>308</v>
      </c>
      <c r="BP437" s="896" t="s">
        <v>308</v>
      </c>
      <c r="BQ437" s="896" t="s">
        <v>308</v>
      </c>
      <c r="BR437" s="896"/>
      <c r="BS437" s="896" t="s">
        <v>397</v>
      </c>
      <c r="BT437" s="896"/>
      <c r="BU437" s="896">
        <v>0</v>
      </c>
      <c r="BV437" s="896"/>
      <c r="BW437" s="896"/>
      <c r="BX437" s="896"/>
      <c r="BY437" s="896"/>
      <c r="BZ437" s="896"/>
      <c r="CA437" s="896">
        <v>450</v>
      </c>
      <c r="CB437" s="896"/>
      <c r="CC437" s="896"/>
      <c r="CD437" s="896"/>
      <c r="CE437" s="896"/>
      <c r="CF437" s="896"/>
      <c r="CG437" s="896"/>
      <c r="CH437" s="896"/>
      <c r="CI437" s="896"/>
      <c r="CJ437" s="896">
        <v>17</v>
      </c>
      <c r="CK437" s="867"/>
      <c r="CL437" s="867">
        <v>17</v>
      </c>
      <c r="CM437" s="867">
        <v>0</v>
      </c>
      <c r="CN437" s="867">
        <v>450</v>
      </c>
      <c r="CO437" s="867">
        <v>17</v>
      </c>
      <c r="CP437" s="867">
        <v>450</v>
      </c>
      <c r="CQ437" s="773">
        <v>450</v>
      </c>
      <c r="CR437" s="772">
        <v>450</v>
      </c>
      <c r="CS437" s="893"/>
      <c r="CT437" s="782" t="s">
        <v>308</v>
      </c>
      <c r="CU437" s="783" t="s">
        <v>308</v>
      </c>
      <c r="CV437" s="776"/>
      <c r="CW437" s="776"/>
      <c r="CX437" s="782">
        <v>46223</v>
      </c>
      <c r="CY437" s="784">
        <v>0</v>
      </c>
      <c r="CZ437" s="784">
        <v>0</v>
      </c>
      <c r="DA437" s="785">
        <v>0</v>
      </c>
      <c r="DB437" s="785">
        <v>0</v>
      </c>
      <c r="DC437" s="785">
        <v>0</v>
      </c>
      <c r="DD437" s="785" t="s">
        <v>390</v>
      </c>
      <c r="DE437" s="871" t="s">
        <v>397</v>
      </c>
      <c r="DF437" s="871" t="s">
        <v>397</v>
      </c>
      <c r="DG437" s="871" t="s">
        <v>397</v>
      </c>
      <c r="DH437" s="872">
        <v>0</v>
      </c>
      <c r="DI437" s="776" t="s">
        <v>397</v>
      </c>
      <c r="DJ437" s="776" t="s">
        <v>390</v>
      </c>
      <c r="DK437" s="776" t="s">
        <v>390</v>
      </c>
      <c r="DL437" s="776" t="s">
        <v>390</v>
      </c>
      <c r="DM437" s="776" t="s">
        <v>390</v>
      </c>
      <c r="DN437" s="776" t="s">
        <v>390</v>
      </c>
      <c r="DO437" s="873">
        <v>0</v>
      </c>
      <c r="DP437" s="776">
        <v>46297</v>
      </c>
      <c r="DQ437" s="776">
        <v>46297</v>
      </c>
      <c r="DR437" s="776">
        <v>46297</v>
      </c>
      <c r="DS437" s="872">
        <v>46297</v>
      </c>
      <c r="DT437" s="752">
        <v>46297</v>
      </c>
      <c r="DU437" s="753">
        <v>-17</v>
      </c>
      <c r="DV437" s="753" t="s">
        <v>308</v>
      </c>
      <c r="DW437" s="754">
        <v>46279</v>
      </c>
      <c r="DX437" s="755">
        <v>46280</v>
      </c>
      <c r="DY437" s="754" t="e">
        <v>#VALUE!</v>
      </c>
      <c r="DZ437" s="754" t="e">
        <v>#VALUE!</v>
      </c>
      <c r="EA437" s="754" t="e">
        <v>#VALUE!</v>
      </c>
      <c r="EB437" s="754" t="e">
        <v>#VALUE!</v>
      </c>
      <c r="HA437" s="756" t="s">
        <v>397</v>
      </c>
      <c r="HB437" s="756" t="s">
        <v>397</v>
      </c>
      <c r="HC437" s="756" t="s">
        <v>397</v>
      </c>
      <c r="HD437" s="756" t="s">
        <v>397</v>
      </c>
      <c r="HE437" s="756" t="s">
        <v>397</v>
      </c>
      <c r="HF437" s="756" t="s">
        <v>397</v>
      </c>
      <c r="HG437" s="756" t="s">
        <v>397</v>
      </c>
      <c r="HH437" s="756" t="s">
        <v>397</v>
      </c>
      <c r="HI437" s="756" t="s">
        <v>397</v>
      </c>
      <c r="HJ437" s="756" t="s">
        <v>397</v>
      </c>
      <c r="HK437"/>
      <c r="HL437"/>
      <c r="HM437"/>
      <c r="HN437" s="756" t="str">
        <f t="shared" si="13"/>
        <v>AUTO PRINT</v>
      </c>
      <c r="HO437"/>
      <c r="HP437" s="757" t="s">
        <v>572</v>
      </c>
      <c r="HQ437" s="757" t="s">
        <v>572</v>
      </c>
      <c r="HR437" s="757" t="s">
        <v>572</v>
      </c>
      <c r="HS437"/>
      <c r="HW437" s="758"/>
      <c r="HX437"/>
      <c r="HY437" s="759" t="s">
        <v>572</v>
      </c>
      <c r="HZ437" s="759" t="s">
        <v>572</v>
      </c>
      <c r="IA437" s="759" t="s">
        <v>572</v>
      </c>
      <c r="IC437" s="760" t="s">
        <v>572</v>
      </c>
      <c r="ID437" s="760" t="s">
        <v>572</v>
      </c>
      <c r="IE437" s="760" t="s">
        <v>572</v>
      </c>
      <c r="IF437" s="761" t="s">
        <v>572</v>
      </c>
      <c r="IG437" s="619" t="str">
        <f t="shared" si="14"/>
        <v>IN HOUSE (MANUAL)</v>
      </c>
      <c r="II437" s="761" t="s">
        <v>572</v>
      </c>
      <c r="IK437" s="761" t="str">
        <f>IFERROR(VLOOKUP($M437,#REF!,13,0),"IN HOUSE (MANUAL)")</f>
        <v>IN HOUSE (MANUAL)</v>
      </c>
      <c r="IM437" s="760" t="s">
        <v>572</v>
      </c>
      <c r="IN437" s="760" t="s">
        <v>572</v>
      </c>
      <c r="IO437" s="760" t="s">
        <v>572</v>
      </c>
      <c r="IQ437" s="760" t="s">
        <v>572</v>
      </c>
      <c r="IR437" s="760" t="s">
        <v>572</v>
      </c>
      <c r="IT437" s="760" t="s">
        <v>572</v>
      </c>
      <c r="IV437" s="760" t="s">
        <v>572</v>
      </c>
      <c r="IW437" s="760" t="s">
        <v>572</v>
      </c>
      <c r="IY437" s="760" t="s">
        <v>572</v>
      </c>
      <c r="IZ437" s="760" t="s">
        <v>572</v>
      </c>
      <c r="JB437" s="760" t="s">
        <v>572</v>
      </c>
      <c r="JC437" s="760" t="s">
        <v>572</v>
      </c>
      <c r="JE437" s="760" t="s">
        <v>572</v>
      </c>
      <c r="JF437" s="760" t="s">
        <v>572</v>
      </c>
    </row>
    <row r="438" spans="1:266" ht="17.25" customHeight="1" x14ac:dyDescent="0.35">
      <c r="A438" s="618" t="s">
        <v>1313</v>
      </c>
      <c r="B438" s="730">
        <v>146</v>
      </c>
      <c r="C438" s="730" t="s">
        <v>1314</v>
      </c>
      <c r="D438" s="730" t="s">
        <v>1314</v>
      </c>
      <c r="E438" s="730">
        <v>7</v>
      </c>
      <c r="F438" s="731" t="s">
        <v>574</v>
      </c>
      <c r="G438" s="732">
        <v>2</v>
      </c>
      <c r="H438" s="826">
        <v>46210</v>
      </c>
      <c r="I438" s="730">
        <v>38</v>
      </c>
      <c r="J438" s="730" t="s">
        <v>308</v>
      </c>
      <c r="K438" s="730">
        <v>40</v>
      </c>
      <c r="L438" s="730" t="s">
        <v>1315</v>
      </c>
      <c r="M438" s="868" t="s">
        <v>1313</v>
      </c>
      <c r="N438" s="868">
        <v>0</v>
      </c>
      <c r="O438" s="868" t="s">
        <v>390</v>
      </c>
      <c r="P438" s="868">
        <v>0</v>
      </c>
      <c r="Q438" s="868" t="s">
        <v>390</v>
      </c>
      <c r="R438" s="868" t="s">
        <v>861</v>
      </c>
      <c r="S438" s="868"/>
      <c r="T438" s="868" t="s">
        <v>862</v>
      </c>
      <c r="U438" s="868">
        <v>578</v>
      </c>
      <c r="V438" s="868" t="s">
        <v>308</v>
      </c>
      <c r="W438" s="868"/>
      <c r="X438" s="868"/>
      <c r="Y438" s="868"/>
      <c r="Z438" s="867">
        <v>0</v>
      </c>
      <c r="AA438" s="868" t="s">
        <v>45</v>
      </c>
      <c r="AB438" s="868" t="s">
        <v>890</v>
      </c>
      <c r="AC438" s="868" t="s">
        <v>899</v>
      </c>
      <c r="AD438" s="868">
        <v>3672</v>
      </c>
      <c r="AE438" s="775">
        <v>1836</v>
      </c>
      <c r="AF438" s="776" t="s">
        <v>390</v>
      </c>
      <c r="AG438" s="777"/>
      <c r="AH438" s="918"/>
      <c r="AI438" s="918" t="s">
        <v>308</v>
      </c>
      <c r="AJ438" s="778">
        <v>20</v>
      </c>
      <c r="AK438" s="894"/>
      <c r="AL438" s="895"/>
      <c r="AM438" s="896">
        <v>0</v>
      </c>
      <c r="AN438" s="896"/>
      <c r="AO438" s="896"/>
      <c r="AP438" s="896"/>
      <c r="AQ438" s="896"/>
      <c r="AR438" s="896"/>
      <c r="AS438" s="896"/>
      <c r="AT438" s="896"/>
      <c r="AU438" s="896"/>
      <c r="AV438" s="896"/>
      <c r="AW438" s="896"/>
      <c r="AX438" s="896"/>
      <c r="AY438" s="896"/>
      <c r="AZ438" s="896"/>
      <c r="BA438" s="896"/>
      <c r="BB438" s="896">
        <v>0</v>
      </c>
      <c r="BC438" s="896" t="s">
        <v>397</v>
      </c>
      <c r="BD438" s="896">
        <v>0</v>
      </c>
      <c r="BE438" s="896">
        <v>0</v>
      </c>
      <c r="BF438" s="896">
        <v>0</v>
      </c>
      <c r="BG438" s="896">
        <v>0</v>
      </c>
      <c r="BH438" s="896">
        <v>0</v>
      </c>
      <c r="BI438" s="896">
        <v>0</v>
      </c>
      <c r="BJ438" s="896" t="s">
        <v>902</v>
      </c>
      <c r="BK438" s="896">
        <v>0</v>
      </c>
      <c r="BL438" s="896"/>
      <c r="BM438" s="896"/>
      <c r="BN438" s="896" t="s">
        <v>308</v>
      </c>
      <c r="BO438" s="896" t="s">
        <v>308</v>
      </c>
      <c r="BP438" s="896" t="s">
        <v>308</v>
      </c>
      <c r="BQ438" s="896" t="s">
        <v>308</v>
      </c>
      <c r="BR438" s="896"/>
      <c r="BS438" s="896" t="s">
        <v>397</v>
      </c>
      <c r="BT438" s="896"/>
      <c r="BU438" s="896" t="s">
        <v>579</v>
      </c>
      <c r="BV438" s="896"/>
      <c r="BW438" s="896"/>
      <c r="BX438" s="896"/>
      <c r="BY438" s="896"/>
      <c r="BZ438" s="896"/>
      <c r="CA438" s="897">
        <v>248</v>
      </c>
      <c r="CB438" s="896"/>
      <c r="CC438" s="896"/>
      <c r="CD438" s="896"/>
      <c r="CE438" s="896"/>
      <c r="CF438" s="896"/>
      <c r="CG438" s="896"/>
      <c r="CH438" s="896"/>
      <c r="CI438" s="896"/>
      <c r="CJ438" s="896"/>
      <c r="CK438" s="867"/>
      <c r="CL438" s="867" t="s">
        <v>397</v>
      </c>
      <c r="CM438" s="867">
        <v>0</v>
      </c>
      <c r="CN438" s="867">
        <v>248</v>
      </c>
      <c r="CO438" s="867" t="s">
        <v>397</v>
      </c>
      <c r="CP438" s="867">
        <v>248</v>
      </c>
      <c r="CQ438" s="773">
        <v>3504</v>
      </c>
      <c r="CR438" s="772">
        <v>1836</v>
      </c>
      <c r="CS438" s="893"/>
      <c r="CT438" s="782" t="s">
        <v>308</v>
      </c>
      <c r="CU438" s="783" t="s">
        <v>308</v>
      </c>
      <c r="CV438" s="776"/>
      <c r="CW438" s="776"/>
      <c r="CX438" s="782">
        <v>46255</v>
      </c>
      <c r="CY438" s="870">
        <v>0</v>
      </c>
      <c r="CZ438" s="870" t="s">
        <v>308</v>
      </c>
      <c r="DA438" s="871">
        <v>0</v>
      </c>
      <c r="DB438" s="871">
        <v>0</v>
      </c>
      <c r="DC438" s="871">
        <v>0</v>
      </c>
      <c r="DD438" s="871" t="s">
        <v>390</v>
      </c>
      <c r="DE438" s="871" t="s">
        <v>397</v>
      </c>
      <c r="DF438" s="871" t="s">
        <v>397</v>
      </c>
      <c r="DG438" s="871" t="s">
        <v>397</v>
      </c>
      <c r="DH438" s="872">
        <v>0</v>
      </c>
      <c r="DI438" s="776" t="s">
        <v>397</v>
      </c>
      <c r="DJ438" s="776" t="s">
        <v>390</v>
      </c>
      <c r="DK438" s="776" t="s">
        <v>390</v>
      </c>
      <c r="DL438" s="776" t="s">
        <v>390</v>
      </c>
      <c r="DM438" s="776" t="s">
        <v>390</v>
      </c>
      <c r="DN438" s="776" t="s">
        <v>390</v>
      </c>
      <c r="DO438" s="873">
        <v>0</v>
      </c>
      <c r="DP438" s="776">
        <v>46297</v>
      </c>
      <c r="DQ438" s="776">
        <v>46297</v>
      </c>
      <c r="DR438" s="776">
        <v>46297</v>
      </c>
      <c r="DS438" s="872">
        <v>46297</v>
      </c>
      <c r="DT438" s="752">
        <v>46297</v>
      </c>
      <c r="DU438" s="753">
        <v>-15</v>
      </c>
      <c r="DV438" s="753" t="s">
        <v>308</v>
      </c>
      <c r="DW438" s="754">
        <v>46280</v>
      </c>
      <c r="DX438" s="755">
        <v>46282</v>
      </c>
      <c r="DY438" s="754" t="e">
        <v>#VALUE!</v>
      </c>
      <c r="DZ438" s="754" t="e">
        <v>#VALUE!</v>
      </c>
      <c r="EA438" s="754"/>
      <c r="EB438" s="754"/>
      <c r="HA438" s="756" t="s">
        <v>397</v>
      </c>
      <c r="HB438" s="756" t="s">
        <v>397</v>
      </c>
      <c r="HC438" s="756" t="s">
        <v>397</v>
      </c>
      <c r="HD438" s="756" t="s">
        <v>397</v>
      </c>
      <c r="HE438" s="756" t="s">
        <v>397</v>
      </c>
      <c r="HF438" s="756" t="s">
        <v>397</v>
      </c>
      <c r="HG438" s="756" t="s">
        <v>397</v>
      </c>
      <c r="HH438" s="756" t="s">
        <v>397</v>
      </c>
      <c r="HI438" s="756" t="s">
        <v>397</v>
      </c>
      <c r="HJ438" s="756" t="s">
        <v>397</v>
      </c>
      <c r="HK438"/>
      <c r="HL438"/>
      <c r="HM438"/>
      <c r="HN438" s="756" t="str">
        <f t="shared" si="13"/>
        <v>AUTO PRINT</v>
      </c>
      <c r="HO438"/>
      <c r="HP438" s="757" t="s">
        <v>572</v>
      </c>
      <c r="HQ438" s="757" t="s">
        <v>572</v>
      </c>
      <c r="HR438" s="757" t="s">
        <v>572</v>
      </c>
      <c r="HS438"/>
      <c r="HW438" s="758"/>
      <c r="HX438"/>
      <c r="HY438" s="759" t="s">
        <v>572</v>
      </c>
      <c r="HZ438" s="759" t="s">
        <v>572</v>
      </c>
      <c r="IA438" s="759" t="s">
        <v>572</v>
      </c>
      <c r="IC438" s="760" t="s">
        <v>572</v>
      </c>
      <c r="ID438" s="760" t="s">
        <v>572</v>
      </c>
      <c r="IE438" s="760" t="s">
        <v>572</v>
      </c>
      <c r="IF438" s="761" t="s">
        <v>572</v>
      </c>
      <c r="IG438" s="619" t="str">
        <f t="shared" si="14"/>
        <v>IN HOUSE (MANUAL)</v>
      </c>
      <c r="II438" s="761" t="s">
        <v>572</v>
      </c>
      <c r="IK438" s="761" t="str">
        <f>IFERROR(VLOOKUP($M438,#REF!,13,0),"IN HOUSE (MANUAL)")</f>
        <v>IN HOUSE (MANUAL)</v>
      </c>
      <c r="IM438" s="760" t="s">
        <v>572</v>
      </c>
      <c r="IN438" s="760" t="s">
        <v>572</v>
      </c>
      <c r="IO438" s="760" t="s">
        <v>572</v>
      </c>
      <c r="IQ438" s="760" t="s">
        <v>572</v>
      </c>
      <c r="IR438" s="760" t="s">
        <v>572</v>
      </c>
      <c r="IT438" s="760" t="s">
        <v>572</v>
      </c>
      <c r="IV438" s="760" t="s">
        <v>572</v>
      </c>
      <c r="IW438" s="760" t="s">
        <v>239</v>
      </c>
      <c r="IY438" s="760">
        <v>0</v>
      </c>
      <c r="IZ438" s="760">
        <v>0</v>
      </c>
      <c r="JB438" s="760" t="s">
        <v>572</v>
      </c>
      <c r="JC438" s="760" t="s">
        <v>572</v>
      </c>
      <c r="JE438" s="760" t="s">
        <v>572</v>
      </c>
      <c r="JF438" s="760" t="s">
        <v>572</v>
      </c>
    </row>
    <row r="439" spans="1:266" ht="17.25" customHeight="1" x14ac:dyDescent="0.35">
      <c r="A439" s="618" t="s">
        <v>1316</v>
      </c>
      <c r="B439" s="730">
        <v>147</v>
      </c>
      <c r="C439" s="730" t="s">
        <v>1314</v>
      </c>
      <c r="D439" s="730" t="s">
        <v>1314</v>
      </c>
      <c r="E439" s="730">
        <v>7</v>
      </c>
      <c r="F439" s="731" t="s">
        <v>574</v>
      </c>
      <c r="G439" s="732">
        <v>2</v>
      </c>
      <c r="H439" s="826">
        <v>46210</v>
      </c>
      <c r="I439" s="730">
        <v>39</v>
      </c>
      <c r="J439" s="730" t="s">
        <v>308</v>
      </c>
      <c r="K439" s="730">
        <v>40</v>
      </c>
      <c r="L439" s="730" t="s">
        <v>1317</v>
      </c>
      <c r="M439" s="772" t="s">
        <v>1316</v>
      </c>
      <c r="N439" s="772">
        <v>0</v>
      </c>
      <c r="O439" s="772" t="s">
        <v>390</v>
      </c>
      <c r="P439" s="772">
        <v>0</v>
      </c>
      <c r="Q439" s="772" t="s">
        <v>390</v>
      </c>
      <c r="R439" s="772" t="s">
        <v>861</v>
      </c>
      <c r="S439" s="772"/>
      <c r="T439" s="772" t="s">
        <v>862</v>
      </c>
      <c r="U439" s="772">
        <v>578</v>
      </c>
      <c r="V439" s="772" t="s">
        <v>308</v>
      </c>
      <c r="W439" s="772"/>
      <c r="X439" s="772"/>
      <c r="Y439" s="772"/>
      <c r="Z439" s="932">
        <v>1194</v>
      </c>
      <c r="AA439" s="772" t="s">
        <v>45</v>
      </c>
      <c r="AB439" s="772" t="s">
        <v>890</v>
      </c>
      <c r="AC439" s="772" t="s">
        <v>899</v>
      </c>
      <c r="AD439" s="772">
        <v>3672</v>
      </c>
      <c r="AE439" s="864">
        <v>1836</v>
      </c>
      <c r="AF439" s="774">
        <v>46272</v>
      </c>
      <c r="AG439" s="777"/>
      <c r="AH439" s="777"/>
      <c r="AI439" s="777" t="s">
        <v>308</v>
      </c>
      <c r="AJ439" s="778">
        <v>21</v>
      </c>
      <c r="AK439" s="779"/>
      <c r="AL439" s="778"/>
      <c r="AM439" s="780">
        <v>0</v>
      </c>
      <c r="AN439" s="780"/>
      <c r="AO439" s="780"/>
      <c r="AP439" s="780"/>
      <c r="AQ439" s="780"/>
      <c r="AR439" s="780"/>
      <c r="AS439" s="780"/>
      <c r="AT439" s="780"/>
      <c r="AU439" s="780"/>
      <c r="AV439" s="780"/>
      <c r="AW439" s="780"/>
      <c r="AX439" s="780"/>
      <c r="AY439" s="780"/>
      <c r="AZ439" s="780"/>
      <c r="BA439" s="780"/>
      <c r="BB439" s="780">
        <v>0</v>
      </c>
      <c r="BC439" s="780" t="s">
        <v>397</v>
      </c>
      <c r="BD439" s="780">
        <v>0</v>
      </c>
      <c r="BE439" s="780">
        <v>0</v>
      </c>
      <c r="BF439" s="780">
        <v>0</v>
      </c>
      <c r="BG439" s="780">
        <v>0</v>
      </c>
      <c r="BH439" s="780">
        <v>0</v>
      </c>
      <c r="BI439" s="780">
        <v>1194</v>
      </c>
      <c r="BJ439" s="896" t="s">
        <v>902</v>
      </c>
      <c r="BK439" s="780">
        <v>0</v>
      </c>
      <c r="BL439" s="780"/>
      <c r="BM439" s="780"/>
      <c r="BN439" s="780" t="s">
        <v>308</v>
      </c>
      <c r="BO439" s="780" t="s">
        <v>308</v>
      </c>
      <c r="BP439" s="780" t="s">
        <v>308</v>
      </c>
      <c r="BQ439" s="780" t="s">
        <v>308</v>
      </c>
      <c r="BR439" s="780"/>
      <c r="BS439" s="780" t="s">
        <v>397</v>
      </c>
      <c r="BT439" s="780"/>
      <c r="BU439" s="780" t="s">
        <v>579</v>
      </c>
      <c r="BV439" s="780"/>
      <c r="BW439" s="780"/>
      <c r="BX439" s="780"/>
      <c r="BY439" s="780"/>
      <c r="BZ439" s="780"/>
      <c r="CA439" s="887">
        <v>466</v>
      </c>
      <c r="CB439" s="780"/>
      <c r="CC439" s="780"/>
      <c r="CD439" s="780"/>
      <c r="CE439" s="780"/>
      <c r="CF439" s="780"/>
      <c r="CG439" s="780"/>
      <c r="CH439" s="780"/>
      <c r="CI439" s="780"/>
      <c r="CJ439" s="780"/>
      <c r="CK439" s="773"/>
      <c r="CL439" s="773" t="s">
        <v>397</v>
      </c>
      <c r="CM439" s="773">
        <v>0</v>
      </c>
      <c r="CN439" s="773">
        <v>466.5</v>
      </c>
      <c r="CO439" s="773" t="s">
        <v>397</v>
      </c>
      <c r="CP439" s="773">
        <v>1194</v>
      </c>
      <c r="CQ439" s="773">
        <v>3672</v>
      </c>
      <c r="CR439" s="772">
        <v>1836</v>
      </c>
      <c r="CS439" s="898"/>
      <c r="CT439" s="865" t="s">
        <v>308</v>
      </c>
      <c r="CU439" s="899" t="s">
        <v>308</v>
      </c>
      <c r="CV439" s="774"/>
      <c r="CW439" s="774"/>
      <c r="CX439" s="865">
        <v>46255</v>
      </c>
      <c r="CY439" s="784" t="s">
        <v>682</v>
      </c>
      <c r="CZ439" s="784" t="s">
        <v>308</v>
      </c>
      <c r="DA439" s="785">
        <v>46269</v>
      </c>
      <c r="DB439" s="785" t="s">
        <v>633</v>
      </c>
      <c r="DC439" s="785" t="s">
        <v>634</v>
      </c>
      <c r="DD439" s="785" t="s">
        <v>390</v>
      </c>
      <c r="DE439" s="785" t="s">
        <v>397</v>
      </c>
      <c r="DF439" s="785" t="s">
        <v>397</v>
      </c>
      <c r="DG439" s="785" t="s">
        <v>397</v>
      </c>
      <c r="DH439" s="786">
        <v>0</v>
      </c>
      <c r="DI439" s="774" t="s">
        <v>397</v>
      </c>
      <c r="DJ439" s="774">
        <v>46272</v>
      </c>
      <c r="DK439" s="774" t="s">
        <v>390</v>
      </c>
      <c r="DL439" s="774" t="s">
        <v>390</v>
      </c>
      <c r="DM439" s="774">
        <v>46273</v>
      </c>
      <c r="DN439" s="774">
        <v>46273</v>
      </c>
      <c r="DO439" s="787">
        <v>0</v>
      </c>
      <c r="DP439" s="774">
        <v>46297</v>
      </c>
      <c r="DQ439" s="774">
        <v>46297</v>
      </c>
      <c r="DR439" s="774">
        <v>46297</v>
      </c>
      <c r="DS439" s="786">
        <v>46297</v>
      </c>
      <c r="DT439" s="752">
        <v>46297</v>
      </c>
      <c r="DU439" s="753">
        <v>-11</v>
      </c>
      <c r="DV439" s="753" t="s">
        <v>308</v>
      </c>
      <c r="DW439" s="754">
        <v>46282</v>
      </c>
      <c r="DX439" s="755">
        <v>46286</v>
      </c>
      <c r="DY439" s="754" t="e">
        <v>#VALUE!</v>
      </c>
      <c r="DZ439" s="754" t="e">
        <v>#VALUE!</v>
      </c>
      <c r="EA439" s="754"/>
      <c r="EB439" s="754"/>
      <c r="HA439" s="756" t="s">
        <v>397</v>
      </c>
      <c r="HB439" s="756" t="s">
        <v>397</v>
      </c>
      <c r="HC439" s="756" t="s">
        <v>397</v>
      </c>
      <c r="HD439" s="756" t="s">
        <v>397</v>
      </c>
      <c r="HE439" s="756" t="s">
        <v>397</v>
      </c>
      <c r="HF439" s="756" t="s">
        <v>397</v>
      </c>
      <c r="HG439" s="756" t="s">
        <v>397</v>
      </c>
      <c r="HH439" s="756" t="s">
        <v>397</v>
      </c>
      <c r="HI439" s="756" t="s">
        <v>397</v>
      </c>
      <c r="HJ439" s="756" t="s">
        <v>397</v>
      </c>
      <c r="HK439"/>
      <c r="HL439"/>
      <c r="HM439"/>
      <c r="HN439" s="756" t="str">
        <f t="shared" si="13"/>
        <v>AUTO PRINT</v>
      </c>
      <c r="HO439"/>
      <c r="HP439" s="757" t="s">
        <v>572</v>
      </c>
      <c r="HQ439" s="757" t="s">
        <v>572</v>
      </c>
      <c r="HR439" s="757" t="s">
        <v>572</v>
      </c>
      <c r="HS439"/>
      <c r="HW439" s="758"/>
      <c r="HX439"/>
      <c r="HY439" s="759" t="s">
        <v>572</v>
      </c>
      <c r="HZ439" s="759" t="s">
        <v>572</v>
      </c>
      <c r="IA439" s="759" t="s">
        <v>572</v>
      </c>
      <c r="IC439" s="760" t="s">
        <v>572</v>
      </c>
      <c r="ID439" s="760" t="s">
        <v>572</v>
      </c>
      <c r="IE439" s="760" t="s">
        <v>572</v>
      </c>
      <c r="IF439" s="761" t="s">
        <v>572</v>
      </c>
      <c r="IG439" s="619" t="str">
        <f t="shared" si="14"/>
        <v>IN HOUSE (MANUAL)</v>
      </c>
      <c r="II439" s="761" t="s">
        <v>572</v>
      </c>
      <c r="IK439" s="761" t="str">
        <f>IFERROR(VLOOKUP($M439,#REF!,13,0),"IN HOUSE (MANUAL)")</f>
        <v>IN HOUSE (MANUAL)</v>
      </c>
      <c r="IM439" s="760" t="s">
        <v>572</v>
      </c>
      <c r="IN439" s="760" t="s">
        <v>572</v>
      </c>
      <c r="IO439" s="760" t="s">
        <v>572</v>
      </c>
      <c r="IQ439" s="760" t="s">
        <v>572</v>
      </c>
      <c r="IR439" s="760" t="s">
        <v>572</v>
      </c>
      <c r="IT439" s="760" t="s">
        <v>572</v>
      </c>
      <c r="IV439" s="760" t="s">
        <v>572</v>
      </c>
      <c r="IW439" s="760" t="s">
        <v>239</v>
      </c>
      <c r="IY439" s="760">
        <v>1194</v>
      </c>
      <c r="IZ439" s="760">
        <v>1194</v>
      </c>
      <c r="JB439" s="760" t="s">
        <v>572</v>
      </c>
      <c r="JC439" s="760" t="s">
        <v>572</v>
      </c>
      <c r="JE439" s="760" t="s">
        <v>572</v>
      </c>
      <c r="JF439" s="760" t="s">
        <v>572</v>
      </c>
    </row>
    <row r="440" spans="1:266" ht="17.25" customHeight="1" x14ac:dyDescent="0.35">
      <c r="A440" s="618" t="s">
        <v>1318</v>
      </c>
      <c r="B440" s="730">
        <v>148</v>
      </c>
      <c r="C440" s="730" t="s">
        <v>1274</v>
      </c>
      <c r="D440" s="730" t="s">
        <v>1274</v>
      </c>
      <c r="E440" s="730">
        <v>7</v>
      </c>
      <c r="F440" s="731" t="s">
        <v>574</v>
      </c>
      <c r="G440" s="732">
        <v>1</v>
      </c>
      <c r="H440" s="826">
        <v>46196</v>
      </c>
      <c r="I440" s="730">
        <v>39</v>
      </c>
      <c r="J440" s="730" t="s">
        <v>308</v>
      </c>
      <c r="K440" s="730">
        <v>40</v>
      </c>
      <c r="L440" s="730" t="s">
        <v>1319</v>
      </c>
      <c r="M440" s="772" t="s">
        <v>1318</v>
      </c>
      <c r="N440" s="772">
        <v>0</v>
      </c>
      <c r="O440" s="772" t="s">
        <v>390</v>
      </c>
      <c r="P440" s="772">
        <v>0</v>
      </c>
      <c r="Q440" s="772" t="s">
        <v>390</v>
      </c>
      <c r="R440" s="772" t="s">
        <v>861</v>
      </c>
      <c r="S440" s="772"/>
      <c r="T440" s="772" t="s">
        <v>882</v>
      </c>
      <c r="U440" s="772">
        <v>578</v>
      </c>
      <c r="V440" s="772" t="s">
        <v>308</v>
      </c>
      <c r="W440" s="772"/>
      <c r="X440" s="772"/>
      <c r="Y440" s="772"/>
      <c r="Z440" s="773">
        <v>618</v>
      </c>
      <c r="AA440" s="772" t="s">
        <v>45</v>
      </c>
      <c r="AB440" s="772" t="s">
        <v>863</v>
      </c>
      <c r="AC440" s="772" t="s">
        <v>647</v>
      </c>
      <c r="AD440" s="772">
        <v>618</v>
      </c>
      <c r="AE440" s="864">
        <v>618</v>
      </c>
      <c r="AF440" s="774">
        <v>46272</v>
      </c>
      <c r="AG440" s="777"/>
      <c r="AH440" s="777"/>
      <c r="AI440" s="777" t="s">
        <v>308</v>
      </c>
      <c r="AJ440" s="778">
        <v>22</v>
      </c>
      <c r="AK440" s="779"/>
      <c r="AL440" s="778"/>
      <c r="AM440" s="780">
        <v>0</v>
      </c>
      <c r="AN440" s="780"/>
      <c r="AO440" s="780"/>
      <c r="AP440" s="780"/>
      <c r="AQ440" s="780"/>
      <c r="AR440" s="780"/>
      <c r="AS440" s="780"/>
      <c r="AT440" s="780"/>
      <c r="AU440" s="780"/>
      <c r="AV440" s="780"/>
      <c r="AW440" s="780"/>
      <c r="AX440" s="780"/>
      <c r="AY440" s="780"/>
      <c r="AZ440" s="780"/>
      <c r="BA440" s="780"/>
      <c r="BB440" s="780">
        <v>0</v>
      </c>
      <c r="BC440" s="780" t="s">
        <v>397</v>
      </c>
      <c r="BD440" s="780">
        <v>0</v>
      </c>
      <c r="BE440" s="780">
        <v>0</v>
      </c>
      <c r="BF440" s="780">
        <v>0</v>
      </c>
      <c r="BG440" s="780">
        <v>0</v>
      </c>
      <c r="BH440" s="780">
        <v>0</v>
      </c>
      <c r="BI440" s="780">
        <v>618</v>
      </c>
      <c r="BJ440" s="896" t="s">
        <v>902</v>
      </c>
      <c r="BK440" s="780">
        <v>0</v>
      </c>
      <c r="BL440" s="780"/>
      <c r="BM440" s="780"/>
      <c r="BN440" s="780" t="s">
        <v>308</v>
      </c>
      <c r="BO440" s="780" t="s">
        <v>308</v>
      </c>
      <c r="BP440" s="780" t="s">
        <v>308</v>
      </c>
      <c r="BQ440" s="780" t="s">
        <v>308</v>
      </c>
      <c r="BR440" s="780"/>
      <c r="BS440" s="780" t="s">
        <v>397</v>
      </c>
      <c r="BT440" s="780"/>
      <c r="BU440" s="780" t="s">
        <v>579</v>
      </c>
      <c r="BV440" s="780"/>
      <c r="BW440" s="780"/>
      <c r="BX440" s="780"/>
      <c r="BY440" s="780"/>
      <c r="BZ440" s="780"/>
      <c r="CA440" s="780">
        <v>75</v>
      </c>
      <c r="CB440" s="780"/>
      <c r="CC440" s="780"/>
      <c r="CD440" s="780"/>
      <c r="CE440" s="780"/>
      <c r="CF440" s="780"/>
      <c r="CG440" s="780"/>
      <c r="CH440" s="780"/>
      <c r="CI440" s="780"/>
      <c r="CJ440" s="780"/>
      <c r="CK440" s="773"/>
      <c r="CL440" s="773" t="s">
        <v>397</v>
      </c>
      <c r="CM440" s="773">
        <v>0</v>
      </c>
      <c r="CN440" s="773">
        <v>75</v>
      </c>
      <c r="CO440" s="773" t="s">
        <v>397</v>
      </c>
      <c r="CP440" s="773">
        <v>618</v>
      </c>
      <c r="CQ440" s="773">
        <v>618</v>
      </c>
      <c r="CR440" s="772">
        <v>618</v>
      </c>
      <c r="CS440" s="781"/>
      <c r="CT440" s="865" t="s">
        <v>308</v>
      </c>
      <c r="CU440" s="899" t="s">
        <v>308</v>
      </c>
      <c r="CV440" s="774"/>
      <c r="CW440" s="774"/>
      <c r="CX440" s="865">
        <v>46255</v>
      </c>
      <c r="CY440" s="784" t="s">
        <v>682</v>
      </c>
      <c r="CZ440" s="784" t="s">
        <v>308</v>
      </c>
      <c r="DA440" s="785">
        <v>46269</v>
      </c>
      <c r="DB440" s="785" t="s">
        <v>633</v>
      </c>
      <c r="DC440" s="785" t="s">
        <v>634</v>
      </c>
      <c r="DD440" s="785" t="s">
        <v>390</v>
      </c>
      <c r="DE440" s="785" t="s">
        <v>397</v>
      </c>
      <c r="DF440" s="785" t="s">
        <v>397</v>
      </c>
      <c r="DG440" s="785" t="s">
        <v>397</v>
      </c>
      <c r="DH440" s="786">
        <v>0</v>
      </c>
      <c r="DI440" s="774" t="s">
        <v>397</v>
      </c>
      <c r="DJ440" s="774">
        <v>46272</v>
      </c>
      <c r="DK440" s="774" t="s">
        <v>390</v>
      </c>
      <c r="DL440" s="774" t="s">
        <v>390</v>
      </c>
      <c r="DM440" s="774">
        <v>46275</v>
      </c>
      <c r="DN440" s="774">
        <v>46275</v>
      </c>
      <c r="DO440" s="787">
        <v>0</v>
      </c>
      <c r="DP440" s="774">
        <v>46297</v>
      </c>
      <c r="DQ440" s="774">
        <v>46297</v>
      </c>
      <c r="DR440" s="774">
        <v>46297</v>
      </c>
      <c r="DS440" s="786">
        <v>46297</v>
      </c>
      <c r="DT440" s="752">
        <v>46297</v>
      </c>
      <c r="DU440" s="753">
        <v>-10</v>
      </c>
      <c r="DV440" s="753" t="s">
        <v>308</v>
      </c>
      <c r="DW440" s="754">
        <v>46286</v>
      </c>
      <c r="DX440" s="755">
        <v>46287</v>
      </c>
      <c r="DY440" s="754" t="e">
        <v>#VALUE!</v>
      </c>
      <c r="DZ440" s="754" t="e">
        <v>#VALUE!</v>
      </c>
      <c r="EA440" s="754"/>
      <c r="EB440" s="754"/>
      <c r="HA440" s="756" t="s">
        <v>397</v>
      </c>
      <c r="HB440" s="756" t="s">
        <v>397</v>
      </c>
      <c r="HC440" s="756" t="s">
        <v>397</v>
      </c>
      <c r="HD440" s="756" t="s">
        <v>397</v>
      </c>
      <c r="HE440" s="756" t="s">
        <v>397</v>
      </c>
      <c r="HF440" s="756" t="s">
        <v>397</v>
      </c>
      <c r="HG440" s="756" t="s">
        <v>397</v>
      </c>
      <c r="HH440" s="756" t="s">
        <v>397</v>
      </c>
      <c r="HI440" s="756" t="s">
        <v>397</v>
      </c>
      <c r="HJ440" s="756" t="s">
        <v>397</v>
      </c>
      <c r="HK440"/>
      <c r="HL440"/>
      <c r="HM440"/>
      <c r="HN440" s="756" t="str">
        <f t="shared" si="13"/>
        <v>AUTO PRINT</v>
      </c>
      <c r="HO440"/>
      <c r="HP440" s="757" t="s">
        <v>572</v>
      </c>
      <c r="HQ440" s="757" t="s">
        <v>572</v>
      </c>
      <c r="HR440" s="757" t="s">
        <v>572</v>
      </c>
      <c r="HS440"/>
      <c r="HW440" s="758"/>
      <c r="HX440"/>
      <c r="HY440" s="759" t="s">
        <v>572</v>
      </c>
      <c r="HZ440" s="759" t="s">
        <v>572</v>
      </c>
      <c r="IA440" s="759" t="s">
        <v>572</v>
      </c>
      <c r="IC440" s="760" t="s">
        <v>572</v>
      </c>
      <c r="ID440" s="760" t="s">
        <v>572</v>
      </c>
      <c r="IE440" s="760" t="s">
        <v>572</v>
      </c>
      <c r="IF440" s="761" t="s">
        <v>572</v>
      </c>
      <c r="IG440" s="619" t="str">
        <f t="shared" si="14"/>
        <v>IN HOUSE (MANUAL)</v>
      </c>
      <c r="II440" s="761" t="s">
        <v>572</v>
      </c>
      <c r="IK440" s="761" t="str">
        <f>IFERROR(VLOOKUP($M440,#REF!,13,0),"IN HOUSE (MANUAL)")</f>
        <v>IN HOUSE (MANUAL)</v>
      </c>
      <c r="IM440" s="760" t="s">
        <v>572</v>
      </c>
      <c r="IN440" s="760" t="s">
        <v>572</v>
      </c>
      <c r="IO440" s="760" t="s">
        <v>572</v>
      </c>
      <c r="IQ440" s="760" t="s">
        <v>572</v>
      </c>
      <c r="IR440" s="760" t="s">
        <v>572</v>
      </c>
      <c r="IT440" s="760" t="s">
        <v>572</v>
      </c>
      <c r="IV440" s="760" t="s">
        <v>572</v>
      </c>
      <c r="IW440" s="760" t="s">
        <v>239</v>
      </c>
      <c r="IY440" s="760">
        <v>618</v>
      </c>
      <c r="IZ440" s="760">
        <v>618</v>
      </c>
      <c r="JB440" s="760" t="s">
        <v>572</v>
      </c>
      <c r="JC440" s="760" t="s">
        <v>572</v>
      </c>
      <c r="JE440" s="760" t="s">
        <v>572</v>
      </c>
      <c r="JF440" s="760" t="s">
        <v>572</v>
      </c>
    </row>
    <row r="441" spans="1:266" ht="17.25" customHeight="1" x14ac:dyDescent="0.35">
      <c r="A441" s="618" t="s">
        <v>1320</v>
      </c>
      <c r="B441" s="730">
        <v>149</v>
      </c>
      <c r="C441" s="730" t="s">
        <v>1274</v>
      </c>
      <c r="D441" s="730" t="s">
        <v>1274</v>
      </c>
      <c r="E441" s="730">
        <v>7</v>
      </c>
      <c r="F441" s="731" t="s">
        <v>574</v>
      </c>
      <c r="G441" s="732">
        <v>1</v>
      </c>
      <c r="H441" s="826">
        <v>46232</v>
      </c>
      <c r="I441" s="730">
        <v>39</v>
      </c>
      <c r="J441" s="730" t="s">
        <v>308</v>
      </c>
      <c r="K441" s="730">
        <v>40</v>
      </c>
      <c r="L441" s="730" t="s">
        <v>1321</v>
      </c>
      <c r="M441" s="772" t="s">
        <v>1320</v>
      </c>
      <c r="N441" s="772">
        <v>0</v>
      </c>
      <c r="O441" s="772" t="s">
        <v>390</v>
      </c>
      <c r="P441" s="772">
        <v>0</v>
      </c>
      <c r="Q441" s="772" t="s">
        <v>390</v>
      </c>
      <c r="R441" s="772" t="s">
        <v>861</v>
      </c>
      <c r="S441" s="772"/>
      <c r="T441" s="772" t="s">
        <v>882</v>
      </c>
      <c r="U441" s="772">
        <v>578</v>
      </c>
      <c r="V441" s="772" t="s">
        <v>308</v>
      </c>
      <c r="W441" s="772"/>
      <c r="X441" s="772"/>
      <c r="Y441" s="772"/>
      <c r="Z441" s="773">
        <v>144</v>
      </c>
      <c r="AA441" s="772" t="s">
        <v>45</v>
      </c>
      <c r="AB441" s="772" t="s">
        <v>863</v>
      </c>
      <c r="AC441" s="772" t="s">
        <v>597</v>
      </c>
      <c r="AD441" s="772">
        <v>144</v>
      </c>
      <c r="AE441" s="864">
        <v>144</v>
      </c>
      <c r="AF441" s="774">
        <v>46277</v>
      </c>
      <c r="AG441" s="777"/>
      <c r="AH441" s="777"/>
      <c r="AI441" s="777" t="s">
        <v>308</v>
      </c>
      <c r="AJ441" s="778">
        <v>23</v>
      </c>
      <c r="AK441" s="779"/>
      <c r="AL441" s="778"/>
      <c r="AM441" s="780">
        <v>0</v>
      </c>
      <c r="AN441" s="780"/>
      <c r="AO441" s="780"/>
      <c r="AP441" s="780"/>
      <c r="AQ441" s="780"/>
      <c r="AR441" s="780"/>
      <c r="AS441" s="780"/>
      <c r="AT441" s="780"/>
      <c r="AU441" s="780"/>
      <c r="AV441" s="780"/>
      <c r="AW441" s="780"/>
      <c r="AX441" s="780"/>
      <c r="AY441" s="780"/>
      <c r="AZ441" s="780"/>
      <c r="BA441" s="780"/>
      <c r="BB441" s="780">
        <v>0</v>
      </c>
      <c r="BC441" s="780" t="s">
        <v>397</v>
      </c>
      <c r="BD441" s="780">
        <v>0</v>
      </c>
      <c r="BE441" s="780">
        <v>0</v>
      </c>
      <c r="BF441" s="780">
        <v>0</v>
      </c>
      <c r="BG441" s="780">
        <v>0</v>
      </c>
      <c r="BH441" s="780">
        <v>0</v>
      </c>
      <c r="BI441" s="780">
        <v>144</v>
      </c>
      <c r="BJ441" s="896" t="s">
        <v>902</v>
      </c>
      <c r="BK441" s="780">
        <v>0</v>
      </c>
      <c r="BL441" s="780"/>
      <c r="BM441" s="780"/>
      <c r="BN441" s="780" t="s">
        <v>308</v>
      </c>
      <c r="BO441" s="780" t="s">
        <v>308</v>
      </c>
      <c r="BP441" s="780" t="s">
        <v>308</v>
      </c>
      <c r="BQ441" s="780" t="s">
        <v>308</v>
      </c>
      <c r="BR441" s="780"/>
      <c r="BS441" s="780" t="s">
        <v>397</v>
      </c>
      <c r="BT441" s="780"/>
      <c r="BU441" s="780" t="s">
        <v>579</v>
      </c>
      <c r="BV441" s="780"/>
      <c r="BW441" s="780"/>
      <c r="BX441" s="780"/>
      <c r="BY441" s="780"/>
      <c r="BZ441" s="780"/>
      <c r="CA441" s="780">
        <v>0</v>
      </c>
      <c r="CB441" s="780"/>
      <c r="CC441" s="780"/>
      <c r="CD441" s="780"/>
      <c r="CE441" s="780"/>
      <c r="CF441" s="780"/>
      <c r="CG441" s="780"/>
      <c r="CH441" s="780"/>
      <c r="CI441" s="780"/>
      <c r="CJ441" s="780"/>
      <c r="CK441" s="773"/>
      <c r="CL441" s="773" t="s">
        <v>397</v>
      </c>
      <c r="CM441" s="773">
        <v>0</v>
      </c>
      <c r="CN441" s="773">
        <v>0</v>
      </c>
      <c r="CO441" s="773" t="s">
        <v>397</v>
      </c>
      <c r="CP441" s="773">
        <v>144</v>
      </c>
      <c r="CQ441" s="773">
        <v>144</v>
      </c>
      <c r="CR441" s="772">
        <v>144</v>
      </c>
      <c r="CS441" s="898"/>
      <c r="CT441" s="865" t="s">
        <v>308</v>
      </c>
      <c r="CU441" s="900" t="s">
        <v>308</v>
      </c>
      <c r="CV441" s="774"/>
      <c r="CW441" s="774"/>
      <c r="CX441" s="865">
        <v>46277</v>
      </c>
      <c r="CY441" s="784" t="s">
        <v>887</v>
      </c>
      <c r="CZ441" s="784" t="s">
        <v>308</v>
      </c>
      <c r="DA441" s="785">
        <v>46254</v>
      </c>
      <c r="DB441" s="785" t="s">
        <v>615</v>
      </c>
      <c r="DC441" s="785" t="s">
        <v>616</v>
      </c>
      <c r="DD441" s="785">
        <v>46276</v>
      </c>
      <c r="DE441" s="785" t="s">
        <v>397</v>
      </c>
      <c r="DF441" s="785" t="s">
        <v>397</v>
      </c>
      <c r="DG441" s="785" t="s">
        <v>397</v>
      </c>
      <c r="DH441" s="786">
        <v>0</v>
      </c>
      <c r="DI441" s="774" t="s">
        <v>397</v>
      </c>
      <c r="DJ441" s="774">
        <v>46273</v>
      </c>
      <c r="DK441" s="774" t="s">
        <v>390</v>
      </c>
      <c r="DL441" s="774" t="s">
        <v>390</v>
      </c>
      <c r="DM441" s="774">
        <v>46276</v>
      </c>
      <c r="DN441" s="774">
        <v>46276</v>
      </c>
      <c r="DO441" s="787" t="s">
        <v>308</v>
      </c>
      <c r="DP441" s="774">
        <v>46297</v>
      </c>
      <c r="DQ441" s="774">
        <v>46297</v>
      </c>
      <c r="DR441" s="774">
        <v>46297</v>
      </c>
      <c r="DS441" s="786">
        <v>46297</v>
      </c>
      <c r="DT441" s="752">
        <v>46297</v>
      </c>
      <c r="DU441" s="753">
        <v>-10</v>
      </c>
      <c r="DV441" s="753" t="s">
        <v>308</v>
      </c>
      <c r="DW441" s="754">
        <v>46287</v>
      </c>
      <c r="DX441" s="755">
        <v>46287</v>
      </c>
      <c r="DY441" s="754" t="e">
        <v>#VALUE!</v>
      </c>
      <c r="DZ441" s="754" t="e">
        <v>#VALUE!</v>
      </c>
      <c r="EA441" s="754"/>
      <c r="EB441" s="754"/>
      <c r="HA441" s="756" t="s">
        <v>397</v>
      </c>
      <c r="HB441" s="756" t="s">
        <v>397</v>
      </c>
      <c r="HC441" s="756" t="s">
        <v>397</v>
      </c>
      <c r="HD441" s="756" t="s">
        <v>397</v>
      </c>
      <c r="HE441" s="756" t="s">
        <v>397</v>
      </c>
      <c r="HF441" s="756" t="s">
        <v>397</v>
      </c>
      <c r="HG441" s="756" t="s">
        <v>397</v>
      </c>
      <c r="HH441" s="756" t="s">
        <v>397</v>
      </c>
      <c r="HI441" s="756" t="s">
        <v>397</v>
      </c>
      <c r="HJ441" s="756" t="s">
        <v>397</v>
      </c>
      <c r="HK441"/>
      <c r="HL441"/>
      <c r="HM441"/>
      <c r="HN441" s="756" t="str">
        <f t="shared" si="13"/>
        <v>AUTO PRINT</v>
      </c>
      <c r="HO441"/>
      <c r="HP441" s="757" t="s">
        <v>572</v>
      </c>
      <c r="HQ441" s="757" t="s">
        <v>572</v>
      </c>
      <c r="HR441" s="757" t="s">
        <v>572</v>
      </c>
      <c r="HS441"/>
      <c r="HW441" s="758"/>
      <c r="HX441"/>
      <c r="HY441" s="759" t="s">
        <v>572</v>
      </c>
      <c r="HZ441" s="759" t="s">
        <v>572</v>
      </c>
      <c r="IA441" s="759" t="s">
        <v>572</v>
      </c>
      <c r="IC441" s="760" t="s">
        <v>572</v>
      </c>
      <c r="ID441" s="760" t="s">
        <v>572</v>
      </c>
      <c r="IE441" s="760" t="s">
        <v>572</v>
      </c>
      <c r="IF441" s="761" t="s">
        <v>572</v>
      </c>
      <c r="IG441" s="619" t="str">
        <f t="shared" si="14"/>
        <v>IN HOUSE (MANUAL)</v>
      </c>
      <c r="II441" s="761" t="s">
        <v>572</v>
      </c>
      <c r="IK441" s="761" t="str">
        <f>IFERROR(VLOOKUP($M441,#REF!,13,0),"IN HOUSE (MANUAL)")</f>
        <v>IN HOUSE (MANUAL)</v>
      </c>
      <c r="IM441" s="760" t="s">
        <v>572</v>
      </c>
      <c r="IN441" s="760" t="s">
        <v>572</v>
      </c>
      <c r="IO441" s="760" t="s">
        <v>572</v>
      </c>
      <c r="IQ441" s="760" t="s">
        <v>572</v>
      </c>
      <c r="IR441" s="760" t="s">
        <v>572</v>
      </c>
      <c r="IT441" s="760" t="s">
        <v>572</v>
      </c>
      <c r="IV441" s="760" t="s">
        <v>572</v>
      </c>
      <c r="IW441" s="760" t="s">
        <v>239</v>
      </c>
      <c r="IY441" s="760">
        <v>144</v>
      </c>
      <c r="IZ441" s="760">
        <v>144</v>
      </c>
      <c r="JB441" s="760" t="s">
        <v>572</v>
      </c>
      <c r="JC441" s="760" t="s">
        <v>572</v>
      </c>
      <c r="JE441" s="760" t="s">
        <v>572</v>
      </c>
      <c r="JF441" s="760" t="s">
        <v>572</v>
      </c>
    </row>
    <row r="442" spans="1:266" ht="17.25" customHeight="1" x14ac:dyDescent="0.35">
      <c r="A442" s="618" t="s">
        <v>1322</v>
      </c>
      <c r="B442" s="730">
        <v>150</v>
      </c>
      <c r="C442" s="730" t="s">
        <v>1274</v>
      </c>
      <c r="D442" s="730" t="s">
        <v>1274</v>
      </c>
      <c r="E442" s="730">
        <v>7</v>
      </c>
      <c r="F442" s="731" t="s">
        <v>574</v>
      </c>
      <c r="G442" s="732">
        <v>1</v>
      </c>
      <c r="H442" s="826">
        <v>46232</v>
      </c>
      <c r="I442" s="730">
        <v>39</v>
      </c>
      <c r="J442" s="730" t="s">
        <v>308</v>
      </c>
      <c r="K442" s="730">
        <v>40</v>
      </c>
      <c r="L442" s="730" t="s">
        <v>1323</v>
      </c>
      <c r="M442" s="772" t="s">
        <v>1322</v>
      </c>
      <c r="N442" s="772">
        <v>0</v>
      </c>
      <c r="O442" s="772" t="s">
        <v>390</v>
      </c>
      <c r="P442" s="772">
        <v>0</v>
      </c>
      <c r="Q442" s="772" t="s">
        <v>390</v>
      </c>
      <c r="R442" s="772" t="s">
        <v>861</v>
      </c>
      <c r="S442" s="772"/>
      <c r="T442" s="772" t="s">
        <v>879</v>
      </c>
      <c r="U442" s="772">
        <v>578</v>
      </c>
      <c r="V442" s="772" t="s">
        <v>308</v>
      </c>
      <c r="W442" s="772"/>
      <c r="X442" s="772"/>
      <c r="Y442" s="772"/>
      <c r="Z442" s="773">
        <v>282</v>
      </c>
      <c r="AA442" s="772" t="s">
        <v>45</v>
      </c>
      <c r="AB442" s="772" t="s">
        <v>863</v>
      </c>
      <c r="AC442" s="772" t="s">
        <v>597</v>
      </c>
      <c r="AD442" s="772">
        <v>282</v>
      </c>
      <c r="AE442" s="864">
        <v>282</v>
      </c>
      <c r="AF442" s="774">
        <v>46277</v>
      </c>
      <c r="AG442" s="777"/>
      <c r="AH442" s="777"/>
      <c r="AI442" s="777" t="s">
        <v>308</v>
      </c>
      <c r="AJ442" s="778">
        <v>24</v>
      </c>
      <c r="AK442" s="779"/>
      <c r="AL442" s="778"/>
      <c r="AM442" s="780">
        <v>0</v>
      </c>
      <c r="AN442" s="780"/>
      <c r="AO442" s="780"/>
      <c r="AP442" s="780"/>
      <c r="AQ442" s="780"/>
      <c r="AR442" s="780"/>
      <c r="AS442" s="780"/>
      <c r="AT442" s="780"/>
      <c r="AU442" s="780"/>
      <c r="AV442" s="780"/>
      <c r="AW442" s="780"/>
      <c r="AX442" s="780"/>
      <c r="AY442" s="780"/>
      <c r="AZ442" s="780"/>
      <c r="BA442" s="780"/>
      <c r="BB442" s="780">
        <v>0</v>
      </c>
      <c r="BC442" s="780" t="s">
        <v>397</v>
      </c>
      <c r="BD442" s="780">
        <v>0</v>
      </c>
      <c r="BE442" s="780">
        <v>0</v>
      </c>
      <c r="BF442" s="780">
        <v>0</v>
      </c>
      <c r="BG442" s="780">
        <v>0</v>
      </c>
      <c r="BH442" s="780">
        <v>0</v>
      </c>
      <c r="BI442" s="780">
        <v>282</v>
      </c>
      <c r="BJ442" s="896" t="s">
        <v>902</v>
      </c>
      <c r="BK442" s="780">
        <v>0</v>
      </c>
      <c r="BL442" s="780"/>
      <c r="BM442" s="780"/>
      <c r="BN442" s="780" t="s">
        <v>308</v>
      </c>
      <c r="BO442" s="780" t="s">
        <v>308</v>
      </c>
      <c r="BP442" s="780" t="s">
        <v>308</v>
      </c>
      <c r="BQ442" s="780" t="s">
        <v>308</v>
      </c>
      <c r="BR442" s="780"/>
      <c r="BS442" s="780" t="s">
        <v>397</v>
      </c>
      <c r="BT442" s="780"/>
      <c r="BU442" s="780" t="s">
        <v>579</v>
      </c>
      <c r="BV442" s="780"/>
      <c r="BW442" s="780"/>
      <c r="BX442" s="780"/>
      <c r="BY442" s="780"/>
      <c r="BZ442" s="780"/>
      <c r="CA442" s="780">
        <v>78</v>
      </c>
      <c r="CB442" s="780"/>
      <c r="CC442" s="780"/>
      <c r="CD442" s="780"/>
      <c r="CE442" s="780"/>
      <c r="CF442" s="780"/>
      <c r="CG442" s="780"/>
      <c r="CH442" s="780"/>
      <c r="CI442" s="780"/>
      <c r="CJ442" s="780"/>
      <c r="CK442" s="773"/>
      <c r="CL442" s="773" t="s">
        <v>397</v>
      </c>
      <c r="CM442" s="773">
        <v>0</v>
      </c>
      <c r="CN442" s="773">
        <v>78</v>
      </c>
      <c r="CO442" s="773" t="s">
        <v>397</v>
      </c>
      <c r="CP442" s="773">
        <v>282</v>
      </c>
      <c r="CQ442" s="773">
        <v>282</v>
      </c>
      <c r="CR442" s="772">
        <v>282</v>
      </c>
      <c r="CS442" s="898"/>
      <c r="CT442" s="865" t="s">
        <v>308</v>
      </c>
      <c r="CU442" s="900" t="s">
        <v>308</v>
      </c>
      <c r="CV442" s="774"/>
      <c r="CW442" s="774"/>
      <c r="CX442" s="865">
        <v>46277</v>
      </c>
      <c r="CY442" s="784" t="s">
        <v>887</v>
      </c>
      <c r="CZ442" s="784" t="s">
        <v>308</v>
      </c>
      <c r="DA442" s="785">
        <v>46254</v>
      </c>
      <c r="DB442" s="785" t="s">
        <v>615</v>
      </c>
      <c r="DC442" s="785" t="s">
        <v>616</v>
      </c>
      <c r="DD442" s="785">
        <v>46276</v>
      </c>
      <c r="DE442" s="785" t="s">
        <v>397</v>
      </c>
      <c r="DF442" s="785" t="s">
        <v>397</v>
      </c>
      <c r="DG442" s="785" t="s">
        <v>397</v>
      </c>
      <c r="DH442" s="786">
        <v>0</v>
      </c>
      <c r="DI442" s="774" t="s">
        <v>397</v>
      </c>
      <c r="DJ442" s="774">
        <v>46273</v>
      </c>
      <c r="DK442" s="774" t="s">
        <v>390</v>
      </c>
      <c r="DL442" s="774" t="s">
        <v>390</v>
      </c>
      <c r="DM442" s="774">
        <v>46276</v>
      </c>
      <c r="DN442" s="774">
        <v>46276</v>
      </c>
      <c r="DO442" s="787" t="s">
        <v>308</v>
      </c>
      <c r="DP442" s="774">
        <v>46297</v>
      </c>
      <c r="DQ442" s="774">
        <v>46297</v>
      </c>
      <c r="DR442" s="774">
        <v>46297</v>
      </c>
      <c r="DS442" s="786">
        <v>46297</v>
      </c>
      <c r="DT442" s="752">
        <v>46297</v>
      </c>
      <c r="DU442" s="753">
        <v>-10</v>
      </c>
      <c r="DV442" s="753" t="s">
        <v>308</v>
      </c>
      <c r="DW442" s="754">
        <v>46287</v>
      </c>
      <c r="DX442" s="755">
        <v>46287</v>
      </c>
      <c r="DY442" s="754" t="e">
        <v>#VALUE!</v>
      </c>
      <c r="DZ442" s="754" t="e">
        <v>#VALUE!</v>
      </c>
      <c r="EA442" s="754"/>
      <c r="EB442" s="754"/>
      <c r="HA442" s="756" t="s">
        <v>397</v>
      </c>
      <c r="HB442" s="756" t="s">
        <v>397</v>
      </c>
      <c r="HC442" s="756" t="s">
        <v>397</v>
      </c>
      <c r="HD442" s="756" t="s">
        <v>397</v>
      </c>
      <c r="HE442" s="756" t="s">
        <v>397</v>
      </c>
      <c r="HF442" s="756" t="s">
        <v>397</v>
      </c>
      <c r="HG442" s="756" t="s">
        <v>397</v>
      </c>
      <c r="HH442" s="756" t="s">
        <v>397</v>
      </c>
      <c r="HI442" s="756" t="s">
        <v>397</v>
      </c>
      <c r="HJ442" s="756" t="s">
        <v>397</v>
      </c>
      <c r="HK442"/>
      <c r="HL442"/>
      <c r="HM442"/>
      <c r="HN442" s="756" t="str">
        <f t="shared" si="13"/>
        <v>AUTO PRINT</v>
      </c>
      <c r="HO442"/>
      <c r="HP442" s="757" t="s">
        <v>572</v>
      </c>
      <c r="HQ442" s="757" t="s">
        <v>572</v>
      </c>
      <c r="HR442" s="757" t="s">
        <v>572</v>
      </c>
      <c r="HS442"/>
      <c r="HW442" s="758"/>
      <c r="HX442"/>
      <c r="HY442" s="759" t="s">
        <v>572</v>
      </c>
      <c r="HZ442" s="759" t="s">
        <v>572</v>
      </c>
      <c r="IA442" s="759" t="s">
        <v>572</v>
      </c>
      <c r="IC442" s="760" t="s">
        <v>572</v>
      </c>
      <c r="ID442" s="760" t="s">
        <v>572</v>
      </c>
      <c r="IE442" s="760" t="s">
        <v>572</v>
      </c>
      <c r="IF442" s="761" t="s">
        <v>572</v>
      </c>
      <c r="IG442" s="619" t="str">
        <f t="shared" si="14"/>
        <v>IN HOUSE (MANUAL)</v>
      </c>
      <c r="II442" s="761" t="s">
        <v>572</v>
      </c>
      <c r="IK442" s="761" t="str">
        <f>IFERROR(VLOOKUP($M442,#REF!,13,0),"IN HOUSE (MANUAL)")</f>
        <v>IN HOUSE (MANUAL)</v>
      </c>
      <c r="IM442" s="760" t="s">
        <v>572</v>
      </c>
      <c r="IN442" s="760" t="s">
        <v>572</v>
      </c>
      <c r="IO442" s="760" t="s">
        <v>572</v>
      </c>
      <c r="IQ442" s="760" t="s">
        <v>572</v>
      </c>
      <c r="IR442" s="760" t="s">
        <v>572</v>
      </c>
      <c r="IT442" s="760" t="s">
        <v>572</v>
      </c>
      <c r="IV442" s="760" t="s">
        <v>572</v>
      </c>
      <c r="IW442" s="760" t="s">
        <v>239</v>
      </c>
      <c r="IY442" s="760">
        <v>282</v>
      </c>
      <c r="IZ442" s="760">
        <v>282</v>
      </c>
      <c r="JB442" s="760" t="s">
        <v>572</v>
      </c>
      <c r="JC442" s="760" t="s">
        <v>572</v>
      </c>
      <c r="JE442" s="760" t="s">
        <v>572</v>
      </c>
      <c r="JF442" s="760" t="s">
        <v>572</v>
      </c>
    </row>
    <row r="443" spans="1:266" ht="17.25" customHeight="1" x14ac:dyDescent="0.35">
      <c r="A443" s="618" t="s">
        <v>1324</v>
      </c>
      <c r="B443" s="730">
        <v>151</v>
      </c>
      <c r="C443" s="730" t="s">
        <v>1274</v>
      </c>
      <c r="D443" s="730" t="s">
        <v>1274</v>
      </c>
      <c r="E443" s="730">
        <v>7</v>
      </c>
      <c r="F443" s="731" t="s">
        <v>574</v>
      </c>
      <c r="G443" s="732">
        <v>1</v>
      </c>
      <c r="H443" s="826">
        <v>46210</v>
      </c>
      <c r="I443" s="730">
        <v>39</v>
      </c>
      <c r="J443" s="730" t="s">
        <v>308</v>
      </c>
      <c r="K443" s="730">
        <v>41</v>
      </c>
      <c r="L443" s="730" t="s">
        <v>1325</v>
      </c>
      <c r="M443" s="772" t="s">
        <v>1324</v>
      </c>
      <c r="N443" s="772">
        <v>0</v>
      </c>
      <c r="O443" s="772" t="s">
        <v>390</v>
      </c>
      <c r="P443" s="772">
        <v>0</v>
      </c>
      <c r="Q443" s="772" t="s">
        <v>390</v>
      </c>
      <c r="R443" s="772" t="s">
        <v>861</v>
      </c>
      <c r="S443" s="772"/>
      <c r="T443" s="772" t="s">
        <v>862</v>
      </c>
      <c r="U443" s="772">
        <v>578</v>
      </c>
      <c r="V443" s="772" t="s">
        <v>308</v>
      </c>
      <c r="W443" s="772" t="s">
        <v>922</v>
      </c>
      <c r="X443" s="772"/>
      <c r="Y443" s="772"/>
      <c r="Z443" s="773">
        <v>1200</v>
      </c>
      <c r="AA443" s="772" t="s">
        <v>45</v>
      </c>
      <c r="AB443" s="772" t="s">
        <v>890</v>
      </c>
      <c r="AC443" s="772" t="s">
        <v>899</v>
      </c>
      <c r="AD443" s="772">
        <v>1200</v>
      </c>
      <c r="AE443" s="864">
        <v>1200</v>
      </c>
      <c r="AF443" s="774" t="s">
        <v>390</v>
      </c>
      <c r="AG443" s="777"/>
      <c r="AH443" s="777"/>
      <c r="AI443" s="777" t="s">
        <v>308</v>
      </c>
      <c r="AJ443" s="778">
        <v>25</v>
      </c>
      <c r="AK443" s="779"/>
      <c r="AL443" s="778"/>
      <c r="AM443" s="780">
        <v>0</v>
      </c>
      <c r="AN443" s="780"/>
      <c r="AO443" s="780"/>
      <c r="AP443" s="780"/>
      <c r="AQ443" s="780"/>
      <c r="AR443" s="780"/>
      <c r="AS443" s="780"/>
      <c r="AT443" s="780"/>
      <c r="AU443" s="780"/>
      <c r="AV443" s="780"/>
      <c r="AW443" s="780"/>
      <c r="AX443" s="780"/>
      <c r="AY443" s="780"/>
      <c r="AZ443" s="780"/>
      <c r="BA443" s="780"/>
      <c r="BB443" s="780">
        <v>0</v>
      </c>
      <c r="BC443" s="780">
        <v>1200</v>
      </c>
      <c r="BD443" s="780">
        <v>0</v>
      </c>
      <c r="BE443" s="780">
        <v>0</v>
      </c>
      <c r="BF443" s="780">
        <v>0</v>
      </c>
      <c r="BG443" s="780">
        <v>0</v>
      </c>
      <c r="BH443" s="780">
        <v>0</v>
      </c>
      <c r="BI443" s="780">
        <v>1200</v>
      </c>
      <c r="BJ443" s="896" t="s">
        <v>902</v>
      </c>
      <c r="BK443" s="780">
        <v>0</v>
      </c>
      <c r="BL443" s="780"/>
      <c r="BM443" s="780"/>
      <c r="BN443" s="780" t="s">
        <v>308</v>
      </c>
      <c r="BO443" s="780" t="s">
        <v>308</v>
      </c>
      <c r="BP443" s="780" t="s">
        <v>308</v>
      </c>
      <c r="BQ443" s="780" t="s">
        <v>308</v>
      </c>
      <c r="BR443" s="780"/>
      <c r="BS443" s="780" t="s">
        <v>397</v>
      </c>
      <c r="BT443" s="780"/>
      <c r="BU443" s="780" t="s">
        <v>579</v>
      </c>
      <c r="BV443" s="780"/>
      <c r="BW443" s="780"/>
      <c r="BX443" s="780"/>
      <c r="BY443" s="780"/>
      <c r="BZ443" s="780"/>
      <c r="CA443" s="780">
        <v>1200</v>
      </c>
      <c r="CB443" s="780"/>
      <c r="CC443" s="780"/>
      <c r="CD443" s="780"/>
      <c r="CE443" s="780"/>
      <c r="CF443" s="780"/>
      <c r="CG443" s="780"/>
      <c r="CH443" s="780"/>
      <c r="CI443" s="780"/>
      <c r="CJ443" s="780"/>
      <c r="CK443" s="773"/>
      <c r="CL443" s="773" t="s">
        <v>397</v>
      </c>
      <c r="CM443" s="773">
        <v>0</v>
      </c>
      <c r="CN443" s="773">
        <v>1200</v>
      </c>
      <c r="CO443" s="773" t="s">
        <v>397</v>
      </c>
      <c r="CP443" s="773">
        <v>1200</v>
      </c>
      <c r="CQ443" s="773">
        <v>1200</v>
      </c>
      <c r="CR443" s="772">
        <v>1200</v>
      </c>
      <c r="CS443" s="781"/>
      <c r="CT443" s="865" t="s">
        <v>308</v>
      </c>
      <c r="CU443" s="899" t="s">
        <v>308</v>
      </c>
      <c r="CV443" s="774"/>
      <c r="CW443" s="774"/>
      <c r="CX443" s="865">
        <v>46255</v>
      </c>
      <c r="CY443" s="784">
        <v>0</v>
      </c>
      <c r="CZ443" s="784" t="s">
        <v>308</v>
      </c>
      <c r="DA443" s="785">
        <v>0</v>
      </c>
      <c r="DB443" s="785">
        <v>0</v>
      </c>
      <c r="DC443" s="785">
        <v>0</v>
      </c>
      <c r="DD443" s="785" t="s">
        <v>390</v>
      </c>
      <c r="DE443" s="785" t="s">
        <v>397</v>
      </c>
      <c r="DF443" s="785" t="s">
        <v>397</v>
      </c>
      <c r="DG443" s="785" t="s">
        <v>397</v>
      </c>
      <c r="DH443" s="786">
        <v>0</v>
      </c>
      <c r="DI443" s="774" t="s">
        <v>397</v>
      </c>
      <c r="DJ443" s="774" t="s">
        <v>390</v>
      </c>
      <c r="DK443" s="774" t="s">
        <v>390</v>
      </c>
      <c r="DL443" s="774" t="s">
        <v>390</v>
      </c>
      <c r="DM443" s="774">
        <v>46276</v>
      </c>
      <c r="DN443" s="774">
        <v>46276</v>
      </c>
      <c r="DO443" s="787">
        <v>0</v>
      </c>
      <c r="DP443" s="774">
        <v>46304</v>
      </c>
      <c r="DQ443" s="774">
        <v>46304</v>
      </c>
      <c r="DR443" s="774">
        <v>46304</v>
      </c>
      <c r="DS443" s="786">
        <v>46304</v>
      </c>
      <c r="DT443" s="752">
        <v>46304</v>
      </c>
      <c r="DU443" s="753">
        <v>-15</v>
      </c>
      <c r="DV443" s="753" t="s">
        <v>308</v>
      </c>
      <c r="DW443" s="754">
        <v>46287</v>
      </c>
      <c r="DX443" s="755">
        <v>46289</v>
      </c>
      <c r="DY443" s="754" t="e">
        <v>#VALUE!</v>
      </c>
      <c r="DZ443" s="754" t="e">
        <v>#VALUE!</v>
      </c>
      <c r="EA443" s="754"/>
      <c r="EB443" s="754"/>
      <c r="HA443" s="756" t="s">
        <v>397</v>
      </c>
      <c r="HB443" s="756" t="s">
        <v>397</v>
      </c>
      <c r="HC443" s="756" t="s">
        <v>397</v>
      </c>
      <c r="HD443" s="756" t="s">
        <v>397</v>
      </c>
      <c r="HE443" s="756" t="s">
        <v>397</v>
      </c>
      <c r="HF443" s="756" t="s">
        <v>397</v>
      </c>
      <c r="HG443" s="756" t="s">
        <v>397</v>
      </c>
      <c r="HH443" s="756" t="s">
        <v>397</v>
      </c>
      <c r="HI443" s="756" t="s">
        <v>397</v>
      </c>
      <c r="HJ443" s="756" t="s">
        <v>397</v>
      </c>
      <c r="HK443"/>
      <c r="HL443"/>
      <c r="HM443"/>
      <c r="HN443" s="756" t="str">
        <f t="shared" si="13"/>
        <v>AUTO PRINT</v>
      </c>
      <c r="HO443"/>
      <c r="HP443" s="757" t="s">
        <v>572</v>
      </c>
      <c r="HQ443" s="757" t="s">
        <v>572</v>
      </c>
      <c r="HR443" s="757" t="s">
        <v>572</v>
      </c>
      <c r="HS443"/>
      <c r="HW443" s="758"/>
      <c r="HX443"/>
      <c r="HY443" s="759" t="s">
        <v>572</v>
      </c>
      <c r="HZ443" s="759" t="s">
        <v>572</v>
      </c>
      <c r="IA443" s="759" t="s">
        <v>572</v>
      </c>
      <c r="IC443" s="760" t="s">
        <v>572</v>
      </c>
      <c r="ID443" s="760" t="s">
        <v>572</v>
      </c>
      <c r="IE443" s="760" t="s">
        <v>572</v>
      </c>
      <c r="IF443" s="761" t="s">
        <v>572</v>
      </c>
      <c r="IG443" s="619" t="str">
        <f t="shared" si="14"/>
        <v>IN HOUSE (MANUAL)</v>
      </c>
      <c r="II443" s="761" t="s">
        <v>572</v>
      </c>
      <c r="IK443" s="761" t="str">
        <f>IFERROR(VLOOKUP($M443,#REF!,13,0),"IN HOUSE (MANUAL)")</f>
        <v>IN HOUSE (MANUAL)</v>
      </c>
      <c r="IM443" s="760" t="s">
        <v>572</v>
      </c>
      <c r="IN443" s="760" t="s">
        <v>572</v>
      </c>
      <c r="IO443" s="760" t="s">
        <v>572</v>
      </c>
      <c r="IQ443" s="760" t="s">
        <v>572</v>
      </c>
      <c r="IR443" s="760" t="s">
        <v>572</v>
      </c>
      <c r="IT443" s="760" t="s">
        <v>572</v>
      </c>
      <c r="IV443" s="760" t="s">
        <v>922</v>
      </c>
      <c r="IW443" s="760" t="s">
        <v>239</v>
      </c>
      <c r="IY443" s="760">
        <v>1200</v>
      </c>
      <c r="IZ443" s="760">
        <v>1200</v>
      </c>
      <c r="JB443" s="760" t="s">
        <v>572</v>
      </c>
      <c r="JC443" s="760" t="s">
        <v>572</v>
      </c>
      <c r="JE443" s="760" t="s">
        <v>572</v>
      </c>
      <c r="JF443" s="760" t="s">
        <v>572</v>
      </c>
    </row>
    <row r="444" spans="1:266" ht="17.25" customHeight="1" collapsed="1" x14ac:dyDescent="0.35">
      <c r="A444" s="618" t="s">
        <v>1326</v>
      </c>
      <c r="B444" s="730">
        <v>152</v>
      </c>
      <c r="C444" s="730" t="s">
        <v>1274</v>
      </c>
      <c r="D444" s="730" t="s">
        <v>1274</v>
      </c>
      <c r="E444" s="730">
        <v>7</v>
      </c>
      <c r="F444" s="731" t="s">
        <v>574</v>
      </c>
      <c r="G444" s="732">
        <v>1</v>
      </c>
      <c r="H444" s="826">
        <v>46210</v>
      </c>
      <c r="I444" s="730">
        <v>40</v>
      </c>
      <c r="J444" s="730" t="s">
        <v>308</v>
      </c>
      <c r="K444" s="730">
        <v>41</v>
      </c>
      <c r="L444" s="730" t="s">
        <v>1327</v>
      </c>
      <c r="M444" s="772" t="s">
        <v>1326</v>
      </c>
      <c r="N444" s="772">
        <v>0</v>
      </c>
      <c r="O444" s="772" t="s">
        <v>390</v>
      </c>
      <c r="P444" s="772">
        <v>0</v>
      </c>
      <c r="Q444" s="772" t="s">
        <v>390</v>
      </c>
      <c r="R444" s="772" t="s">
        <v>861</v>
      </c>
      <c r="S444" s="772"/>
      <c r="T444" s="772" t="s">
        <v>898</v>
      </c>
      <c r="U444" s="772">
        <v>578</v>
      </c>
      <c r="V444" s="772" t="s">
        <v>308</v>
      </c>
      <c r="W444" s="772" t="s">
        <v>922</v>
      </c>
      <c r="X444" s="772"/>
      <c r="Y444" s="772"/>
      <c r="Z444" s="773">
        <v>1764</v>
      </c>
      <c r="AA444" s="772" t="s">
        <v>45</v>
      </c>
      <c r="AB444" s="772" t="s">
        <v>890</v>
      </c>
      <c r="AC444" s="772" t="s">
        <v>899</v>
      </c>
      <c r="AD444" s="772">
        <v>1764</v>
      </c>
      <c r="AE444" s="864">
        <v>1764</v>
      </c>
      <c r="AF444" s="774" t="s">
        <v>390</v>
      </c>
      <c r="AG444" s="777"/>
      <c r="AH444" s="777"/>
      <c r="AI444" s="777" t="s">
        <v>308</v>
      </c>
      <c r="AJ444" s="778">
        <v>26</v>
      </c>
      <c r="AK444" s="779"/>
      <c r="AL444" s="778"/>
      <c r="AM444" s="780">
        <v>0</v>
      </c>
      <c r="AN444" s="780"/>
      <c r="AO444" s="780"/>
      <c r="AP444" s="780"/>
      <c r="AQ444" s="780"/>
      <c r="AR444" s="780"/>
      <c r="AS444" s="780"/>
      <c r="AT444" s="780"/>
      <c r="AU444" s="780"/>
      <c r="AV444" s="780"/>
      <c r="AW444" s="780"/>
      <c r="AX444" s="780"/>
      <c r="AY444" s="780"/>
      <c r="AZ444" s="780"/>
      <c r="BA444" s="780"/>
      <c r="BB444" s="780">
        <v>0</v>
      </c>
      <c r="BC444" s="780">
        <v>1764</v>
      </c>
      <c r="BD444" s="780">
        <v>0</v>
      </c>
      <c r="BE444" s="780">
        <v>0</v>
      </c>
      <c r="BF444" s="780">
        <v>0</v>
      </c>
      <c r="BG444" s="780">
        <v>0</v>
      </c>
      <c r="BH444" s="780">
        <v>0</v>
      </c>
      <c r="BI444" s="780">
        <v>1764</v>
      </c>
      <c r="BJ444" s="896" t="s">
        <v>902</v>
      </c>
      <c r="BK444" s="780">
        <v>0</v>
      </c>
      <c r="BL444" s="780"/>
      <c r="BM444" s="780"/>
      <c r="BN444" s="780" t="s">
        <v>308</v>
      </c>
      <c r="BO444" s="780" t="s">
        <v>308</v>
      </c>
      <c r="BP444" s="780" t="s">
        <v>308</v>
      </c>
      <c r="BQ444" s="780" t="s">
        <v>308</v>
      </c>
      <c r="BR444" s="780"/>
      <c r="BS444" s="780" t="s">
        <v>397</v>
      </c>
      <c r="BT444" s="780"/>
      <c r="BU444" s="780" t="s">
        <v>579</v>
      </c>
      <c r="BV444" s="780"/>
      <c r="BW444" s="780"/>
      <c r="BX444" s="780"/>
      <c r="BY444" s="780"/>
      <c r="BZ444" s="780"/>
      <c r="CA444" s="780">
        <v>1764</v>
      </c>
      <c r="CB444" s="780"/>
      <c r="CC444" s="780"/>
      <c r="CD444" s="780"/>
      <c r="CE444" s="780"/>
      <c r="CF444" s="780"/>
      <c r="CG444" s="780"/>
      <c r="CH444" s="780"/>
      <c r="CI444" s="780"/>
      <c r="CJ444" s="780"/>
      <c r="CK444" s="773"/>
      <c r="CL444" s="773" t="s">
        <v>397</v>
      </c>
      <c r="CM444" s="773">
        <v>0</v>
      </c>
      <c r="CN444" s="773">
        <v>1764</v>
      </c>
      <c r="CO444" s="773" t="s">
        <v>397</v>
      </c>
      <c r="CP444" s="773">
        <v>1764</v>
      </c>
      <c r="CQ444" s="773">
        <v>1764</v>
      </c>
      <c r="CR444" s="772">
        <v>1764</v>
      </c>
      <c r="CS444" s="781"/>
      <c r="CT444" s="865" t="s">
        <v>308</v>
      </c>
      <c r="CU444" s="899" t="s">
        <v>308</v>
      </c>
      <c r="CV444" s="774"/>
      <c r="CW444" s="774"/>
      <c r="CX444" s="865">
        <v>46255</v>
      </c>
      <c r="CY444" s="784">
        <v>0</v>
      </c>
      <c r="CZ444" s="784" t="s">
        <v>308</v>
      </c>
      <c r="DA444" s="785">
        <v>0</v>
      </c>
      <c r="DB444" s="785">
        <v>0</v>
      </c>
      <c r="DC444" s="785">
        <v>0</v>
      </c>
      <c r="DD444" s="785" t="s">
        <v>390</v>
      </c>
      <c r="DE444" s="785" t="s">
        <v>397</v>
      </c>
      <c r="DF444" s="785" t="s">
        <v>397</v>
      </c>
      <c r="DG444" s="785" t="s">
        <v>397</v>
      </c>
      <c r="DH444" s="786">
        <v>0</v>
      </c>
      <c r="DI444" s="774" t="s">
        <v>397</v>
      </c>
      <c r="DJ444" s="774" t="s">
        <v>390</v>
      </c>
      <c r="DK444" s="774" t="s">
        <v>390</v>
      </c>
      <c r="DL444" s="774">
        <v>46286</v>
      </c>
      <c r="DM444" s="774">
        <v>46280</v>
      </c>
      <c r="DN444" s="774">
        <v>46280</v>
      </c>
      <c r="DO444" s="787">
        <v>0</v>
      </c>
      <c r="DP444" s="774">
        <v>46304</v>
      </c>
      <c r="DQ444" s="774">
        <v>46304</v>
      </c>
      <c r="DR444" s="774">
        <v>46304</v>
      </c>
      <c r="DS444" s="786">
        <v>46304</v>
      </c>
      <c r="DT444" s="752">
        <v>46304</v>
      </c>
      <c r="DU444" s="753">
        <v>-11</v>
      </c>
      <c r="DV444" s="753" t="s">
        <v>308</v>
      </c>
      <c r="DW444" s="754">
        <v>46289</v>
      </c>
      <c r="DX444" s="755">
        <v>46293</v>
      </c>
      <c r="DY444" s="754" t="e">
        <v>#VALUE!</v>
      </c>
      <c r="DZ444" s="754" t="e">
        <v>#VALUE!</v>
      </c>
      <c r="EA444" s="754"/>
      <c r="EB444" s="754"/>
      <c r="HA444" s="756" t="s">
        <v>397</v>
      </c>
      <c r="HB444" s="756" t="s">
        <v>397</v>
      </c>
      <c r="HC444" s="756" t="s">
        <v>397</v>
      </c>
      <c r="HD444" s="756" t="s">
        <v>397</v>
      </c>
      <c r="HE444" s="756" t="s">
        <v>397</v>
      </c>
      <c r="HF444" s="756" t="s">
        <v>397</v>
      </c>
      <c r="HG444" s="756" t="s">
        <v>397</v>
      </c>
      <c r="HH444" s="756" t="s">
        <v>397</v>
      </c>
      <c r="HI444" s="756" t="s">
        <v>397</v>
      </c>
      <c r="HJ444" s="756" t="s">
        <v>397</v>
      </c>
      <c r="HK444"/>
      <c r="HL444"/>
      <c r="HM444"/>
      <c r="HN444" s="756" t="str">
        <f t="shared" si="13"/>
        <v>AUTO PRINT</v>
      </c>
      <c r="HO444"/>
      <c r="HP444" s="757" t="s">
        <v>572</v>
      </c>
      <c r="HQ444" s="757" t="s">
        <v>572</v>
      </c>
      <c r="HR444" s="757" t="s">
        <v>572</v>
      </c>
      <c r="HS444"/>
      <c r="HW444" s="758"/>
      <c r="HX444"/>
      <c r="HY444" s="759" t="s">
        <v>572</v>
      </c>
      <c r="HZ444" s="759" t="s">
        <v>572</v>
      </c>
      <c r="IA444" s="759" t="s">
        <v>572</v>
      </c>
      <c r="IC444" s="760" t="s">
        <v>572</v>
      </c>
      <c r="ID444" s="760" t="s">
        <v>572</v>
      </c>
      <c r="IE444" s="760" t="s">
        <v>572</v>
      </c>
      <c r="IF444" s="761" t="s">
        <v>572</v>
      </c>
      <c r="IG444" s="619" t="str">
        <f t="shared" si="14"/>
        <v>IN HOUSE (MANUAL)</v>
      </c>
      <c r="II444" s="761" t="s">
        <v>572</v>
      </c>
      <c r="IK444" s="761" t="str">
        <f>IFERROR(VLOOKUP($M444,#REF!,13,0),"IN HOUSE (MANUAL)")</f>
        <v>IN HOUSE (MANUAL)</v>
      </c>
      <c r="IM444" s="760" t="s">
        <v>572</v>
      </c>
      <c r="IN444" s="760" t="s">
        <v>572</v>
      </c>
      <c r="IO444" s="760" t="s">
        <v>572</v>
      </c>
      <c r="IQ444" s="760" t="s">
        <v>572</v>
      </c>
      <c r="IR444" s="760" t="s">
        <v>572</v>
      </c>
      <c r="IT444" s="760" t="s">
        <v>572</v>
      </c>
      <c r="IV444" s="760" t="s">
        <v>922</v>
      </c>
      <c r="IW444" s="760" t="s">
        <v>239</v>
      </c>
      <c r="IY444" s="760">
        <v>1764</v>
      </c>
      <c r="IZ444" s="760">
        <v>1764</v>
      </c>
      <c r="JB444" s="760" t="s">
        <v>572</v>
      </c>
      <c r="JC444" s="760" t="s">
        <v>572</v>
      </c>
      <c r="JE444" s="760" t="s">
        <v>572</v>
      </c>
      <c r="JF444" s="760" t="s">
        <v>572</v>
      </c>
    </row>
    <row r="445" spans="1:266" ht="17.25" customHeight="1" x14ac:dyDescent="0.35">
      <c r="A445" s="618" t="s">
        <v>1328</v>
      </c>
      <c r="B445" s="730">
        <v>153</v>
      </c>
      <c r="C445" s="730" t="s">
        <v>1274</v>
      </c>
      <c r="D445" s="730" t="s">
        <v>1274</v>
      </c>
      <c r="E445" s="730">
        <v>7</v>
      </c>
      <c r="F445" s="731" t="s">
        <v>574</v>
      </c>
      <c r="G445" s="732">
        <v>1</v>
      </c>
      <c r="H445" s="826">
        <v>46232</v>
      </c>
      <c r="I445" s="730">
        <v>40</v>
      </c>
      <c r="J445" s="730" t="s">
        <v>308</v>
      </c>
      <c r="K445" s="730">
        <v>41</v>
      </c>
      <c r="L445" s="730" t="s">
        <v>1329</v>
      </c>
      <c r="M445" s="772" t="s">
        <v>1328</v>
      </c>
      <c r="N445" s="772">
        <v>0</v>
      </c>
      <c r="O445" s="772" t="s">
        <v>390</v>
      </c>
      <c r="P445" s="772">
        <v>0</v>
      </c>
      <c r="Q445" s="772" t="s">
        <v>390</v>
      </c>
      <c r="R445" s="772" t="s">
        <v>861</v>
      </c>
      <c r="S445" s="772"/>
      <c r="T445" s="772" t="s">
        <v>898</v>
      </c>
      <c r="U445" s="772">
        <v>578</v>
      </c>
      <c r="V445" s="772" t="s">
        <v>308</v>
      </c>
      <c r="W445" s="772" t="s">
        <v>922</v>
      </c>
      <c r="X445" s="772"/>
      <c r="Y445" s="772"/>
      <c r="Z445" s="773">
        <v>1356</v>
      </c>
      <c r="AA445" s="772" t="s">
        <v>45</v>
      </c>
      <c r="AB445" s="772" t="s">
        <v>863</v>
      </c>
      <c r="AC445" s="772" t="s">
        <v>589</v>
      </c>
      <c r="AD445" s="772">
        <v>1356</v>
      </c>
      <c r="AE445" s="864">
        <v>1356</v>
      </c>
      <c r="AF445" s="774">
        <v>46277</v>
      </c>
      <c r="AG445" s="777"/>
      <c r="AH445" s="777"/>
      <c r="AI445" s="777" t="s">
        <v>308</v>
      </c>
      <c r="AJ445" s="778">
        <v>27</v>
      </c>
      <c r="AK445" s="779"/>
      <c r="AL445" s="778"/>
      <c r="AM445" s="780">
        <v>0</v>
      </c>
      <c r="AN445" s="780"/>
      <c r="AO445" s="780"/>
      <c r="AP445" s="780"/>
      <c r="AQ445" s="780"/>
      <c r="AR445" s="780"/>
      <c r="AS445" s="780"/>
      <c r="AT445" s="780"/>
      <c r="AU445" s="780"/>
      <c r="AV445" s="780"/>
      <c r="AW445" s="780"/>
      <c r="AX445" s="780"/>
      <c r="AY445" s="780"/>
      <c r="AZ445" s="780"/>
      <c r="BA445" s="780"/>
      <c r="BB445" s="780">
        <v>0</v>
      </c>
      <c r="BC445" s="780">
        <v>1356</v>
      </c>
      <c r="BD445" s="780">
        <v>0</v>
      </c>
      <c r="BE445" s="780">
        <v>0</v>
      </c>
      <c r="BF445" s="780">
        <v>0</v>
      </c>
      <c r="BG445" s="780">
        <v>0</v>
      </c>
      <c r="BH445" s="780">
        <v>0</v>
      </c>
      <c r="BI445" s="780">
        <v>1356</v>
      </c>
      <c r="BJ445" s="896" t="s">
        <v>902</v>
      </c>
      <c r="BK445" s="780">
        <v>0</v>
      </c>
      <c r="BL445" s="780"/>
      <c r="BM445" s="780"/>
      <c r="BN445" s="780" t="s">
        <v>308</v>
      </c>
      <c r="BO445" s="780" t="s">
        <v>308</v>
      </c>
      <c r="BP445" s="780" t="s">
        <v>308</v>
      </c>
      <c r="BQ445" s="780" t="s">
        <v>308</v>
      </c>
      <c r="BR445" s="780"/>
      <c r="BS445" s="780" t="s">
        <v>397</v>
      </c>
      <c r="BT445" s="780"/>
      <c r="BU445" s="780" t="s">
        <v>579</v>
      </c>
      <c r="BV445" s="780"/>
      <c r="BW445" s="780"/>
      <c r="BX445" s="780"/>
      <c r="BY445" s="780"/>
      <c r="BZ445" s="780"/>
      <c r="CA445" s="780">
        <v>1356</v>
      </c>
      <c r="CB445" s="780"/>
      <c r="CC445" s="780"/>
      <c r="CD445" s="780"/>
      <c r="CE445" s="780"/>
      <c r="CF445" s="780"/>
      <c r="CG445" s="780"/>
      <c r="CH445" s="780"/>
      <c r="CI445" s="780"/>
      <c r="CJ445" s="780"/>
      <c r="CK445" s="773"/>
      <c r="CL445" s="773" t="s">
        <v>397</v>
      </c>
      <c r="CM445" s="773">
        <v>0</v>
      </c>
      <c r="CN445" s="773">
        <v>1356</v>
      </c>
      <c r="CO445" s="773" t="s">
        <v>397</v>
      </c>
      <c r="CP445" s="773">
        <v>1356</v>
      </c>
      <c r="CQ445" s="773">
        <v>1356</v>
      </c>
      <c r="CR445" s="772">
        <v>1356</v>
      </c>
      <c r="CS445" s="781"/>
      <c r="CT445" s="865" t="s">
        <v>308</v>
      </c>
      <c r="CU445" s="899" t="s">
        <v>308</v>
      </c>
      <c r="CV445" s="774"/>
      <c r="CW445" s="774"/>
      <c r="CX445" s="865">
        <v>46277</v>
      </c>
      <c r="CY445" s="784" t="s">
        <v>887</v>
      </c>
      <c r="CZ445" s="784" t="s">
        <v>308</v>
      </c>
      <c r="DA445" s="785">
        <v>46254</v>
      </c>
      <c r="DB445" s="785" t="s">
        <v>615</v>
      </c>
      <c r="DC445" s="785" t="s">
        <v>616</v>
      </c>
      <c r="DD445" s="785">
        <v>46276</v>
      </c>
      <c r="DE445" s="785" t="s">
        <v>397</v>
      </c>
      <c r="DF445" s="785" t="s">
        <v>397</v>
      </c>
      <c r="DG445" s="785" t="s">
        <v>397</v>
      </c>
      <c r="DH445" s="786">
        <v>0</v>
      </c>
      <c r="DI445" s="774" t="s">
        <v>397</v>
      </c>
      <c r="DJ445" s="774">
        <v>46273</v>
      </c>
      <c r="DK445" s="774" t="s">
        <v>390</v>
      </c>
      <c r="DL445" s="774" t="s">
        <v>390</v>
      </c>
      <c r="DM445" s="774">
        <v>46282</v>
      </c>
      <c r="DN445" s="774">
        <v>46282</v>
      </c>
      <c r="DO445" s="787" t="s">
        <v>308</v>
      </c>
      <c r="DP445" s="774">
        <v>46304</v>
      </c>
      <c r="DQ445" s="774">
        <v>46304</v>
      </c>
      <c r="DR445" s="774">
        <v>46304</v>
      </c>
      <c r="DS445" s="786">
        <v>46304</v>
      </c>
      <c r="DT445" s="752">
        <v>46304</v>
      </c>
      <c r="DU445" s="753">
        <v>-10</v>
      </c>
      <c r="DV445" s="753" t="s">
        <v>308</v>
      </c>
      <c r="DW445" s="754">
        <v>46293</v>
      </c>
      <c r="DX445" s="755">
        <v>46294</v>
      </c>
      <c r="DY445" s="754" t="e">
        <v>#VALUE!</v>
      </c>
      <c r="DZ445" s="754" t="e">
        <v>#VALUE!</v>
      </c>
      <c r="EA445" s="754"/>
      <c r="EB445" s="754"/>
      <c r="HA445" s="756" t="s">
        <v>397</v>
      </c>
      <c r="HB445" s="756" t="s">
        <v>397</v>
      </c>
      <c r="HC445" s="756" t="s">
        <v>397</v>
      </c>
      <c r="HD445" s="756" t="s">
        <v>397</v>
      </c>
      <c r="HE445" s="756" t="s">
        <v>397</v>
      </c>
      <c r="HF445" s="756" t="s">
        <v>397</v>
      </c>
      <c r="HG445" s="756" t="s">
        <v>397</v>
      </c>
      <c r="HH445" s="756" t="s">
        <v>397</v>
      </c>
      <c r="HI445" s="756" t="s">
        <v>397</v>
      </c>
      <c r="HJ445" s="756" t="s">
        <v>397</v>
      </c>
      <c r="HK445"/>
      <c r="HL445"/>
      <c r="HM445"/>
      <c r="HN445" s="756" t="str">
        <f t="shared" si="13"/>
        <v>AUTO PRINT</v>
      </c>
      <c r="HO445"/>
      <c r="HP445" s="757" t="s">
        <v>572</v>
      </c>
      <c r="HQ445" s="757" t="s">
        <v>572</v>
      </c>
      <c r="HR445" s="757" t="s">
        <v>572</v>
      </c>
      <c r="HS445"/>
      <c r="HW445" s="758"/>
      <c r="HX445"/>
      <c r="HY445" s="759" t="s">
        <v>572</v>
      </c>
      <c r="HZ445" s="759" t="s">
        <v>572</v>
      </c>
      <c r="IA445" s="759" t="s">
        <v>572</v>
      </c>
      <c r="IC445" s="760" t="s">
        <v>572</v>
      </c>
      <c r="ID445" s="760" t="s">
        <v>572</v>
      </c>
      <c r="IE445" s="760" t="s">
        <v>572</v>
      </c>
      <c r="IF445" s="761" t="s">
        <v>572</v>
      </c>
      <c r="IG445" s="619" t="str">
        <f t="shared" si="14"/>
        <v>IN HOUSE (MANUAL)</v>
      </c>
      <c r="II445" s="761" t="s">
        <v>572</v>
      </c>
      <c r="IK445" s="761" t="str">
        <f>IFERROR(VLOOKUP($M445,#REF!,13,0),"IN HOUSE (MANUAL)")</f>
        <v>IN HOUSE (MANUAL)</v>
      </c>
      <c r="IM445" s="760" t="s">
        <v>572</v>
      </c>
      <c r="IN445" s="760" t="s">
        <v>572</v>
      </c>
      <c r="IO445" s="760" t="s">
        <v>572</v>
      </c>
      <c r="IQ445" s="760" t="s">
        <v>572</v>
      </c>
      <c r="IR445" s="760" t="s">
        <v>572</v>
      </c>
      <c r="IT445" s="760" t="s">
        <v>572</v>
      </c>
      <c r="IV445" s="760" t="s">
        <v>922</v>
      </c>
      <c r="IW445" s="760" t="s">
        <v>239</v>
      </c>
      <c r="IY445" s="760">
        <v>1356</v>
      </c>
      <c r="IZ445" s="760">
        <v>1356</v>
      </c>
      <c r="JB445" s="760" t="s">
        <v>572</v>
      </c>
      <c r="JC445" s="760" t="s">
        <v>572</v>
      </c>
      <c r="JE445" s="760" t="s">
        <v>572</v>
      </c>
      <c r="JF445" s="760" t="s">
        <v>572</v>
      </c>
    </row>
    <row r="446" spans="1:266" ht="17.25" customHeight="1" collapsed="1" x14ac:dyDescent="0.35">
      <c r="A446" s="618" t="s">
        <v>1330</v>
      </c>
      <c r="B446" s="730">
        <v>154</v>
      </c>
      <c r="C446" s="730" t="s">
        <v>1274</v>
      </c>
      <c r="D446" s="730" t="s">
        <v>1274</v>
      </c>
      <c r="E446" s="730">
        <v>7</v>
      </c>
      <c r="F446" s="731" t="s">
        <v>574</v>
      </c>
      <c r="G446" s="732">
        <v>1</v>
      </c>
      <c r="H446" s="826">
        <v>46232</v>
      </c>
      <c r="I446" s="730">
        <v>40</v>
      </c>
      <c r="J446" s="730" t="s">
        <v>308</v>
      </c>
      <c r="K446" s="730">
        <v>41</v>
      </c>
      <c r="L446" s="730" t="s">
        <v>1331</v>
      </c>
      <c r="M446" s="772" t="s">
        <v>1330</v>
      </c>
      <c r="N446" s="772">
        <v>0</v>
      </c>
      <c r="O446" s="772" t="s">
        <v>390</v>
      </c>
      <c r="P446" s="772">
        <v>0</v>
      </c>
      <c r="Q446" s="772" t="s">
        <v>390</v>
      </c>
      <c r="R446" s="772" t="s">
        <v>861</v>
      </c>
      <c r="S446" s="772"/>
      <c r="T446" s="772" t="s">
        <v>926</v>
      </c>
      <c r="U446" s="772">
        <v>578</v>
      </c>
      <c r="V446" s="772" t="s">
        <v>308</v>
      </c>
      <c r="W446" s="772" t="s">
        <v>922</v>
      </c>
      <c r="X446" s="772"/>
      <c r="Y446" s="772"/>
      <c r="Z446" s="773"/>
      <c r="AA446" s="772" t="s">
        <v>45</v>
      </c>
      <c r="AB446" s="772" t="s">
        <v>863</v>
      </c>
      <c r="AC446" s="772" t="s">
        <v>589</v>
      </c>
      <c r="AD446" s="772">
        <v>1200</v>
      </c>
      <c r="AE446" s="864">
        <v>1200</v>
      </c>
      <c r="AF446" s="774">
        <v>46277</v>
      </c>
      <c r="AG446" s="777"/>
      <c r="AH446" s="777"/>
      <c r="AI446" s="777" t="s">
        <v>308</v>
      </c>
      <c r="AJ446" s="778">
        <v>28</v>
      </c>
      <c r="AK446" s="779"/>
      <c r="AL446" s="778"/>
      <c r="AM446" s="780">
        <v>0</v>
      </c>
      <c r="AN446" s="780"/>
      <c r="AO446" s="780"/>
      <c r="AP446" s="780"/>
      <c r="AQ446" s="780"/>
      <c r="AR446" s="780"/>
      <c r="AS446" s="780"/>
      <c r="AT446" s="780"/>
      <c r="AU446" s="780"/>
      <c r="AV446" s="780"/>
      <c r="AW446" s="780"/>
      <c r="AX446" s="780"/>
      <c r="AY446" s="780"/>
      <c r="AZ446" s="780"/>
      <c r="BA446" s="780"/>
      <c r="BB446" s="780">
        <v>0</v>
      </c>
      <c r="BC446" s="780">
        <v>1200</v>
      </c>
      <c r="BD446" s="780">
        <v>0</v>
      </c>
      <c r="BE446" s="780">
        <v>0</v>
      </c>
      <c r="BF446" s="780">
        <v>0</v>
      </c>
      <c r="BG446" s="780">
        <v>0</v>
      </c>
      <c r="BH446" s="780">
        <v>0</v>
      </c>
      <c r="BI446" s="780">
        <v>1200</v>
      </c>
      <c r="BJ446" s="780"/>
      <c r="BK446" s="780">
        <v>0</v>
      </c>
      <c r="BL446" s="780"/>
      <c r="BM446" s="780"/>
      <c r="BN446" s="780" t="s">
        <v>308</v>
      </c>
      <c r="BO446" s="780" t="s">
        <v>308</v>
      </c>
      <c r="BP446" s="780" t="s">
        <v>308</v>
      </c>
      <c r="BQ446" s="780" t="s">
        <v>308</v>
      </c>
      <c r="BR446" s="780"/>
      <c r="BS446" s="780" t="s">
        <v>397</v>
      </c>
      <c r="BT446" s="780"/>
      <c r="BU446" s="780" t="s">
        <v>579</v>
      </c>
      <c r="BV446" s="780"/>
      <c r="BW446" s="780"/>
      <c r="BX446" s="780"/>
      <c r="BY446" s="780"/>
      <c r="BZ446" s="780"/>
      <c r="CA446" s="780">
        <v>1200</v>
      </c>
      <c r="CB446" s="780"/>
      <c r="CC446" s="780"/>
      <c r="CD446" s="780"/>
      <c r="CE446" s="780"/>
      <c r="CF446" s="780"/>
      <c r="CG446" s="780"/>
      <c r="CH446" s="780"/>
      <c r="CI446" s="780"/>
      <c r="CJ446" s="780"/>
      <c r="CK446" s="773"/>
      <c r="CL446" s="773" t="s">
        <v>397</v>
      </c>
      <c r="CM446" s="773">
        <v>0</v>
      </c>
      <c r="CN446" s="773">
        <v>1200</v>
      </c>
      <c r="CO446" s="773" t="s">
        <v>397</v>
      </c>
      <c r="CP446" s="773">
        <v>1200</v>
      </c>
      <c r="CQ446" s="773">
        <v>1200</v>
      </c>
      <c r="CR446" s="772">
        <v>1200</v>
      </c>
      <c r="CS446" s="781"/>
      <c r="CT446" s="865" t="s">
        <v>308</v>
      </c>
      <c r="CU446" s="899" t="s">
        <v>308</v>
      </c>
      <c r="CV446" s="774"/>
      <c r="CW446" s="774"/>
      <c r="CX446" s="865">
        <v>46277</v>
      </c>
      <c r="CY446" s="784" t="s">
        <v>887</v>
      </c>
      <c r="CZ446" s="784" t="s">
        <v>308</v>
      </c>
      <c r="DA446" s="785">
        <v>46254</v>
      </c>
      <c r="DB446" s="785" t="s">
        <v>615</v>
      </c>
      <c r="DC446" s="785" t="s">
        <v>616</v>
      </c>
      <c r="DD446" s="785">
        <v>46276</v>
      </c>
      <c r="DE446" s="785" t="s">
        <v>397</v>
      </c>
      <c r="DF446" s="785" t="s">
        <v>397</v>
      </c>
      <c r="DG446" s="785" t="s">
        <v>397</v>
      </c>
      <c r="DH446" s="786">
        <v>0</v>
      </c>
      <c r="DI446" s="774" t="s">
        <v>397</v>
      </c>
      <c r="DJ446" s="774">
        <v>46273</v>
      </c>
      <c r="DK446" s="774" t="s">
        <v>390</v>
      </c>
      <c r="DL446" s="774" t="s">
        <v>390</v>
      </c>
      <c r="DM446" s="774">
        <v>46283</v>
      </c>
      <c r="DN446" s="774">
        <v>46283</v>
      </c>
      <c r="DO446" s="787" t="s">
        <v>308</v>
      </c>
      <c r="DP446" s="774">
        <v>46304</v>
      </c>
      <c r="DQ446" s="774">
        <v>46304</v>
      </c>
      <c r="DR446" s="774">
        <v>46304</v>
      </c>
      <c r="DS446" s="786">
        <v>46304</v>
      </c>
      <c r="DT446" s="752">
        <v>46304</v>
      </c>
      <c r="DU446" s="753">
        <v>-8</v>
      </c>
      <c r="DV446" s="753" t="s">
        <v>308</v>
      </c>
      <c r="DW446" s="754">
        <v>46294</v>
      </c>
      <c r="DX446" s="755">
        <v>46296</v>
      </c>
      <c r="DY446" s="754" t="e">
        <v>#VALUE!</v>
      </c>
      <c r="DZ446" s="754" t="e">
        <v>#VALUE!</v>
      </c>
      <c r="EA446" s="754"/>
      <c r="EB446" s="754"/>
      <c r="HA446" s="756" t="s">
        <v>397</v>
      </c>
      <c r="HB446" s="756" t="s">
        <v>397</v>
      </c>
      <c r="HC446" s="756" t="s">
        <v>397</v>
      </c>
      <c r="HD446" s="756" t="s">
        <v>397</v>
      </c>
      <c r="HE446" s="756" t="s">
        <v>397</v>
      </c>
      <c r="HF446" s="756" t="s">
        <v>397</v>
      </c>
      <c r="HG446" s="756" t="s">
        <v>397</v>
      </c>
      <c r="HH446" s="756" t="s">
        <v>397</v>
      </c>
      <c r="HI446" s="756" t="s">
        <v>397</v>
      </c>
      <c r="HJ446" s="756" t="s">
        <v>397</v>
      </c>
      <c r="HK446"/>
      <c r="HL446"/>
      <c r="HM446"/>
      <c r="HN446" s="756" t="str">
        <f t="shared" si="13"/>
        <v>AUTO PRINT</v>
      </c>
      <c r="HO446"/>
      <c r="HP446" s="757" t="s">
        <v>572</v>
      </c>
      <c r="HQ446" s="757" t="s">
        <v>572</v>
      </c>
      <c r="HR446" s="757" t="s">
        <v>572</v>
      </c>
      <c r="HS446"/>
      <c r="HW446" s="758"/>
      <c r="HX446"/>
      <c r="HY446" s="759" t="s">
        <v>572</v>
      </c>
      <c r="HZ446" s="759" t="s">
        <v>572</v>
      </c>
      <c r="IA446" s="759" t="s">
        <v>572</v>
      </c>
      <c r="IC446" s="760" t="s">
        <v>572</v>
      </c>
      <c r="ID446" s="760" t="s">
        <v>572</v>
      </c>
      <c r="IE446" s="760" t="s">
        <v>572</v>
      </c>
      <c r="IF446" s="761" t="s">
        <v>572</v>
      </c>
      <c r="IG446" s="619" t="str">
        <f t="shared" si="14"/>
        <v>IN HOUSE (MANUAL)</v>
      </c>
      <c r="II446" s="761" t="s">
        <v>572</v>
      </c>
      <c r="IK446" s="761" t="str">
        <f>IFERROR(VLOOKUP($M446,#REF!,13,0),"IN HOUSE (MANUAL)")</f>
        <v>IN HOUSE (MANUAL)</v>
      </c>
      <c r="IM446" s="760" t="s">
        <v>572</v>
      </c>
      <c r="IN446" s="760" t="s">
        <v>572</v>
      </c>
      <c r="IO446" s="760" t="s">
        <v>572</v>
      </c>
      <c r="IQ446" s="760" t="s">
        <v>572</v>
      </c>
      <c r="IR446" s="760" t="s">
        <v>572</v>
      </c>
      <c r="IT446" s="760" t="s">
        <v>572</v>
      </c>
      <c r="IV446" s="760" t="s">
        <v>922</v>
      </c>
      <c r="IW446" s="760" t="s">
        <v>572</v>
      </c>
      <c r="IY446" s="760" t="s">
        <v>572</v>
      </c>
      <c r="IZ446" s="760" t="s">
        <v>572</v>
      </c>
      <c r="JB446" s="760" t="s">
        <v>572</v>
      </c>
      <c r="JC446" s="760" t="s">
        <v>572</v>
      </c>
      <c r="JE446" s="760" t="s">
        <v>572</v>
      </c>
      <c r="JF446" s="760" t="s">
        <v>572</v>
      </c>
    </row>
    <row r="447" spans="1:266" ht="17.25" customHeight="1" x14ac:dyDescent="0.35">
      <c r="A447" s="618" t="s">
        <v>1332</v>
      </c>
      <c r="B447" s="730">
        <v>155</v>
      </c>
      <c r="C447" s="730" t="s">
        <v>1274</v>
      </c>
      <c r="D447" s="730" t="s">
        <v>1274</v>
      </c>
      <c r="E447" s="730">
        <v>7</v>
      </c>
      <c r="F447" s="731" t="s">
        <v>574</v>
      </c>
      <c r="G447" s="732">
        <v>1</v>
      </c>
      <c r="H447" s="826">
        <v>46232</v>
      </c>
      <c r="I447" s="730">
        <v>40</v>
      </c>
      <c r="J447" s="730" t="s">
        <v>308</v>
      </c>
      <c r="K447" s="730">
        <v>41</v>
      </c>
      <c r="L447" s="730" t="s">
        <v>1333</v>
      </c>
      <c r="M447" s="868" t="s">
        <v>1332</v>
      </c>
      <c r="N447" s="868">
        <v>0</v>
      </c>
      <c r="O447" s="868" t="s">
        <v>390</v>
      </c>
      <c r="P447" s="868">
        <v>0</v>
      </c>
      <c r="Q447" s="868" t="s">
        <v>390</v>
      </c>
      <c r="R447" s="868" t="s">
        <v>861</v>
      </c>
      <c r="S447" s="868"/>
      <c r="T447" s="868" t="s">
        <v>926</v>
      </c>
      <c r="U447" s="868">
        <v>578</v>
      </c>
      <c r="V447" s="868" t="s">
        <v>308</v>
      </c>
      <c r="W447" s="868" t="s">
        <v>922</v>
      </c>
      <c r="X447" s="868"/>
      <c r="Y447" s="868"/>
      <c r="Z447" s="867"/>
      <c r="AA447" s="868" t="s">
        <v>45</v>
      </c>
      <c r="AB447" s="868" t="s">
        <v>863</v>
      </c>
      <c r="AC447" s="868" t="s">
        <v>751</v>
      </c>
      <c r="AD447" s="868">
        <v>222</v>
      </c>
      <c r="AE447" s="864">
        <v>222</v>
      </c>
      <c r="AF447" s="776">
        <v>46277</v>
      </c>
      <c r="AG447" s="777"/>
      <c r="AH447" s="777"/>
      <c r="AI447" s="777" t="s">
        <v>308</v>
      </c>
      <c r="AJ447" s="778">
        <v>29</v>
      </c>
      <c r="AK447" s="779"/>
      <c r="AL447" s="778"/>
      <c r="AM447" s="780">
        <v>0</v>
      </c>
      <c r="AN447" s="780"/>
      <c r="AO447" s="780"/>
      <c r="AP447" s="780"/>
      <c r="AQ447" s="780"/>
      <c r="AR447" s="780"/>
      <c r="AS447" s="780"/>
      <c r="AT447" s="780"/>
      <c r="AU447" s="780"/>
      <c r="AV447" s="780"/>
      <c r="AW447" s="780"/>
      <c r="AX447" s="780"/>
      <c r="AY447" s="780"/>
      <c r="AZ447" s="780"/>
      <c r="BA447" s="780"/>
      <c r="BB447" s="780">
        <v>0</v>
      </c>
      <c r="BC447" s="780">
        <v>222</v>
      </c>
      <c r="BD447" s="780">
        <v>0</v>
      </c>
      <c r="BE447" s="780">
        <v>0</v>
      </c>
      <c r="BF447" s="780">
        <v>0</v>
      </c>
      <c r="BG447" s="780">
        <v>0</v>
      </c>
      <c r="BH447" s="780">
        <v>0</v>
      </c>
      <c r="BI447" s="780">
        <v>222</v>
      </c>
      <c r="BJ447" s="780"/>
      <c r="BK447" s="780">
        <v>0</v>
      </c>
      <c r="BL447" s="780"/>
      <c r="BM447" s="780"/>
      <c r="BN447" s="780" t="s">
        <v>308</v>
      </c>
      <c r="BO447" s="780" t="s">
        <v>308</v>
      </c>
      <c r="BP447" s="780" t="s">
        <v>308</v>
      </c>
      <c r="BQ447" s="780" t="s">
        <v>308</v>
      </c>
      <c r="BR447" s="780"/>
      <c r="BS447" s="780" t="s">
        <v>397</v>
      </c>
      <c r="BT447" s="780"/>
      <c r="BU447" s="780" t="s">
        <v>579</v>
      </c>
      <c r="BV447" s="780"/>
      <c r="BW447" s="780"/>
      <c r="BX447" s="780"/>
      <c r="BY447" s="780"/>
      <c r="BZ447" s="780"/>
      <c r="CA447" s="780">
        <v>222</v>
      </c>
      <c r="CB447" s="780"/>
      <c r="CC447" s="780"/>
      <c r="CD447" s="780"/>
      <c r="CE447" s="780"/>
      <c r="CF447" s="780"/>
      <c r="CG447" s="780"/>
      <c r="CH447" s="780"/>
      <c r="CI447" s="780"/>
      <c r="CJ447" s="780"/>
      <c r="CK447" s="773"/>
      <c r="CL447" s="773" t="s">
        <v>397</v>
      </c>
      <c r="CM447" s="773">
        <v>0</v>
      </c>
      <c r="CN447" s="773">
        <v>222</v>
      </c>
      <c r="CO447" s="773" t="s">
        <v>397</v>
      </c>
      <c r="CP447" s="773">
        <v>222</v>
      </c>
      <c r="CQ447" s="773">
        <v>222</v>
      </c>
      <c r="CR447" s="772">
        <v>222</v>
      </c>
      <c r="CS447" s="869"/>
      <c r="CT447" s="782" t="s">
        <v>308</v>
      </c>
      <c r="CU447" s="783" t="s">
        <v>308</v>
      </c>
      <c r="CV447" s="776"/>
      <c r="CW447" s="776"/>
      <c r="CX447" s="782">
        <v>46277</v>
      </c>
      <c r="CY447" s="870" t="s">
        <v>887</v>
      </c>
      <c r="CZ447" s="870" t="s">
        <v>308</v>
      </c>
      <c r="DA447" s="871">
        <v>46254</v>
      </c>
      <c r="DB447" s="871" t="s">
        <v>615</v>
      </c>
      <c r="DC447" s="871" t="s">
        <v>616</v>
      </c>
      <c r="DD447" s="871">
        <v>46276</v>
      </c>
      <c r="DE447" s="871" t="s">
        <v>397</v>
      </c>
      <c r="DF447" s="871" t="s">
        <v>397</v>
      </c>
      <c r="DG447" s="871" t="s">
        <v>397</v>
      </c>
      <c r="DH447" s="872">
        <v>0</v>
      </c>
      <c r="DI447" s="776" t="s">
        <v>397</v>
      </c>
      <c r="DJ447" s="776">
        <v>46273</v>
      </c>
      <c r="DK447" s="776" t="s">
        <v>390</v>
      </c>
      <c r="DL447" s="776">
        <v>46279</v>
      </c>
      <c r="DM447" s="776">
        <v>46287</v>
      </c>
      <c r="DN447" s="776">
        <v>46287</v>
      </c>
      <c r="DO447" s="873" t="s">
        <v>308</v>
      </c>
      <c r="DP447" s="774">
        <v>46304</v>
      </c>
      <c r="DQ447" s="774">
        <v>46304</v>
      </c>
      <c r="DR447" s="774">
        <v>46304</v>
      </c>
      <c r="DS447" s="872">
        <v>46304</v>
      </c>
      <c r="DT447" s="752">
        <v>46304</v>
      </c>
      <c r="DU447" s="753">
        <v>-8</v>
      </c>
      <c r="DV447" s="753" t="s">
        <v>308</v>
      </c>
      <c r="DW447" s="754">
        <v>46296</v>
      </c>
      <c r="DX447" s="755">
        <v>46296</v>
      </c>
      <c r="DY447" s="754" t="e">
        <v>#VALUE!</v>
      </c>
      <c r="DZ447" s="754" t="e">
        <v>#VALUE!</v>
      </c>
      <c r="EA447" s="754"/>
      <c r="EB447" s="754"/>
      <c r="HA447" s="756" t="s">
        <v>397</v>
      </c>
      <c r="HB447" s="756" t="s">
        <v>397</v>
      </c>
      <c r="HC447" s="756" t="s">
        <v>397</v>
      </c>
      <c r="HD447" s="756" t="s">
        <v>397</v>
      </c>
      <c r="HE447" s="756" t="s">
        <v>397</v>
      </c>
      <c r="HF447" s="756" t="s">
        <v>397</v>
      </c>
      <c r="HG447" s="756" t="s">
        <v>397</v>
      </c>
      <c r="HH447" s="756" t="s">
        <v>397</v>
      </c>
      <c r="HI447" s="756" t="s">
        <v>397</v>
      </c>
      <c r="HJ447" s="756" t="s">
        <v>397</v>
      </c>
      <c r="HK447"/>
      <c r="HL447"/>
      <c r="HM447"/>
      <c r="HN447" s="756" t="str">
        <f t="shared" si="13"/>
        <v>AUTO PRINT</v>
      </c>
      <c r="HO447"/>
      <c r="HP447" s="757" t="s">
        <v>572</v>
      </c>
      <c r="HQ447" s="757" t="s">
        <v>572</v>
      </c>
      <c r="HR447" s="757" t="s">
        <v>572</v>
      </c>
      <c r="HS447"/>
      <c r="HW447" s="758"/>
      <c r="HX447"/>
      <c r="HY447" s="759" t="s">
        <v>572</v>
      </c>
      <c r="HZ447" s="759" t="s">
        <v>572</v>
      </c>
      <c r="IA447" s="759" t="s">
        <v>572</v>
      </c>
      <c r="IC447" s="760" t="s">
        <v>572</v>
      </c>
      <c r="ID447" s="760" t="s">
        <v>572</v>
      </c>
      <c r="IE447" s="760" t="s">
        <v>572</v>
      </c>
      <c r="IF447" s="761" t="s">
        <v>572</v>
      </c>
      <c r="IG447" s="619" t="str">
        <f t="shared" si="14"/>
        <v>IN HOUSE (MANUAL)</v>
      </c>
      <c r="II447" s="761" t="s">
        <v>572</v>
      </c>
      <c r="IK447" s="761" t="str">
        <f>IFERROR(VLOOKUP($M447,#REF!,13,0),"IN HOUSE (MANUAL)")</f>
        <v>IN HOUSE (MANUAL)</v>
      </c>
      <c r="IM447" s="760" t="s">
        <v>572</v>
      </c>
      <c r="IN447" s="760" t="s">
        <v>572</v>
      </c>
      <c r="IO447" s="760" t="s">
        <v>572</v>
      </c>
      <c r="IQ447" s="760" t="s">
        <v>572</v>
      </c>
      <c r="IR447" s="760" t="s">
        <v>572</v>
      </c>
      <c r="IT447" s="760" t="s">
        <v>572</v>
      </c>
      <c r="IV447" s="760" t="s">
        <v>922</v>
      </c>
      <c r="IW447" s="760" t="s">
        <v>572</v>
      </c>
      <c r="IY447" s="760" t="s">
        <v>572</v>
      </c>
      <c r="IZ447" s="760" t="s">
        <v>572</v>
      </c>
      <c r="JB447" s="760" t="s">
        <v>572</v>
      </c>
      <c r="JC447" s="760" t="s">
        <v>572</v>
      </c>
      <c r="JE447" s="760" t="s">
        <v>572</v>
      </c>
      <c r="JF447" s="760" t="s">
        <v>572</v>
      </c>
    </row>
    <row r="448" spans="1:266" ht="17.25" customHeight="1" x14ac:dyDescent="0.35">
      <c r="A448" s="618" t="s">
        <v>1334</v>
      </c>
      <c r="B448" s="730">
        <v>156</v>
      </c>
      <c r="C448" s="730" t="s">
        <v>1274</v>
      </c>
      <c r="D448" s="730" t="s">
        <v>1274</v>
      </c>
      <c r="E448" s="730">
        <v>7</v>
      </c>
      <c r="F448" s="731" t="s">
        <v>767</v>
      </c>
      <c r="G448" s="732">
        <v>1</v>
      </c>
      <c r="H448" s="826">
        <v>46232</v>
      </c>
      <c r="I448" s="730">
        <v>40</v>
      </c>
      <c r="J448" s="730" t="s">
        <v>308</v>
      </c>
      <c r="K448" s="730">
        <v>41</v>
      </c>
      <c r="L448" s="730" t="s">
        <v>1331</v>
      </c>
      <c r="M448" s="772" t="s">
        <v>1334</v>
      </c>
      <c r="N448" s="772">
        <v>0</v>
      </c>
      <c r="O448" s="772" t="s">
        <v>390</v>
      </c>
      <c r="P448" s="772">
        <v>0</v>
      </c>
      <c r="Q448" s="772" t="s">
        <v>390</v>
      </c>
      <c r="R448" s="772" t="s">
        <v>861</v>
      </c>
      <c r="S448" s="772"/>
      <c r="T448" s="772" t="s">
        <v>926</v>
      </c>
      <c r="U448" s="772">
        <v>578</v>
      </c>
      <c r="V448" s="772" t="s">
        <v>308</v>
      </c>
      <c r="W448" s="772" t="s">
        <v>922</v>
      </c>
      <c r="X448" s="772"/>
      <c r="Y448" s="772"/>
      <c r="Z448" s="773"/>
      <c r="AA448" s="772" t="s">
        <v>45</v>
      </c>
      <c r="AB448" s="772" t="s">
        <v>890</v>
      </c>
      <c r="AC448" s="772" t="s">
        <v>589</v>
      </c>
      <c r="AD448" s="772">
        <v>48</v>
      </c>
      <c r="AE448" s="864">
        <v>48</v>
      </c>
      <c r="AF448" s="774">
        <v>46277</v>
      </c>
      <c r="AG448" s="777"/>
      <c r="AH448" s="777"/>
      <c r="AI448" s="777" t="s">
        <v>308</v>
      </c>
      <c r="AJ448" s="778">
        <v>30</v>
      </c>
      <c r="AK448" s="779"/>
      <c r="AL448" s="778"/>
      <c r="AM448" s="780">
        <v>0</v>
      </c>
      <c r="AN448" s="780"/>
      <c r="AO448" s="780"/>
      <c r="AP448" s="780"/>
      <c r="AQ448" s="780"/>
      <c r="AR448" s="780"/>
      <c r="AS448" s="780"/>
      <c r="AT448" s="780"/>
      <c r="AU448" s="780"/>
      <c r="AV448" s="780"/>
      <c r="AW448" s="780"/>
      <c r="AX448" s="780"/>
      <c r="AY448" s="780"/>
      <c r="AZ448" s="780"/>
      <c r="BA448" s="780"/>
      <c r="BB448" s="780">
        <v>0</v>
      </c>
      <c r="BC448" s="780">
        <v>48</v>
      </c>
      <c r="BD448" s="780">
        <v>0</v>
      </c>
      <c r="BE448" s="780">
        <v>0</v>
      </c>
      <c r="BF448" s="780">
        <v>0</v>
      </c>
      <c r="BG448" s="780">
        <v>0</v>
      </c>
      <c r="BH448" s="780">
        <v>0</v>
      </c>
      <c r="BI448" s="780">
        <v>48</v>
      </c>
      <c r="BJ448" s="780"/>
      <c r="BK448" s="780">
        <v>0</v>
      </c>
      <c r="BL448" s="780"/>
      <c r="BM448" s="780"/>
      <c r="BN448" s="780" t="s">
        <v>308</v>
      </c>
      <c r="BO448" s="780" t="s">
        <v>308</v>
      </c>
      <c r="BP448" s="780" t="s">
        <v>308</v>
      </c>
      <c r="BQ448" s="780" t="s">
        <v>308</v>
      </c>
      <c r="BR448" s="780"/>
      <c r="BS448" s="780" t="s">
        <v>397</v>
      </c>
      <c r="BT448" s="780"/>
      <c r="BU448" s="780" t="s">
        <v>579</v>
      </c>
      <c r="BV448" s="780"/>
      <c r="BW448" s="780"/>
      <c r="BX448" s="780"/>
      <c r="BY448" s="780"/>
      <c r="BZ448" s="780"/>
      <c r="CA448" s="780">
        <v>48</v>
      </c>
      <c r="CB448" s="780"/>
      <c r="CC448" s="780"/>
      <c r="CD448" s="780"/>
      <c r="CE448" s="780"/>
      <c r="CF448" s="780"/>
      <c r="CG448" s="780"/>
      <c r="CH448" s="780"/>
      <c r="CI448" s="780"/>
      <c r="CJ448" s="780"/>
      <c r="CK448" s="773"/>
      <c r="CL448" s="773" t="s">
        <v>397</v>
      </c>
      <c r="CM448" s="773">
        <v>0</v>
      </c>
      <c r="CN448" s="773">
        <v>48</v>
      </c>
      <c r="CO448" s="773" t="s">
        <v>397</v>
      </c>
      <c r="CP448" s="773">
        <v>48</v>
      </c>
      <c r="CQ448" s="773">
        <v>48</v>
      </c>
      <c r="CR448" s="772">
        <v>48</v>
      </c>
      <c r="CS448" s="781"/>
      <c r="CT448" s="865" t="s">
        <v>308</v>
      </c>
      <c r="CU448" s="899" t="s">
        <v>308</v>
      </c>
      <c r="CV448" s="774"/>
      <c r="CW448" s="774"/>
      <c r="CX448" s="865">
        <v>46277</v>
      </c>
      <c r="CY448" s="784" t="s">
        <v>887</v>
      </c>
      <c r="CZ448" s="784" t="s">
        <v>308</v>
      </c>
      <c r="DA448" s="785">
        <v>46254</v>
      </c>
      <c r="DB448" s="785" t="s">
        <v>615</v>
      </c>
      <c r="DC448" s="785" t="s">
        <v>616</v>
      </c>
      <c r="DD448" s="785">
        <v>46276</v>
      </c>
      <c r="DE448" s="785" t="s">
        <v>397</v>
      </c>
      <c r="DF448" s="785" t="s">
        <v>397</v>
      </c>
      <c r="DG448" s="785" t="s">
        <v>397</v>
      </c>
      <c r="DH448" s="786">
        <v>0</v>
      </c>
      <c r="DI448" s="774" t="s">
        <v>397</v>
      </c>
      <c r="DJ448" s="774">
        <v>46273</v>
      </c>
      <c r="DK448" s="774" t="s">
        <v>390</v>
      </c>
      <c r="DL448" s="774">
        <v>46279</v>
      </c>
      <c r="DM448" s="774">
        <v>46287</v>
      </c>
      <c r="DN448" s="774">
        <v>46287</v>
      </c>
      <c r="DO448" s="787" t="s">
        <v>308</v>
      </c>
      <c r="DP448" s="774">
        <v>46304</v>
      </c>
      <c r="DQ448" s="776">
        <v>46304</v>
      </c>
      <c r="DR448" s="774">
        <v>46304</v>
      </c>
      <c r="DS448" s="786">
        <v>46304</v>
      </c>
      <c r="DT448" s="752">
        <v>46304</v>
      </c>
      <c r="DU448" s="753">
        <v>-8</v>
      </c>
      <c r="DV448" s="753" t="s">
        <v>308</v>
      </c>
      <c r="DW448" s="754">
        <v>46296</v>
      </c>
      <c r="DX448" s="755">
        <v>46296</v>
      </c>
      <c r="DY448" s="754" t="e">
        <v>#VALUE!</v>
      </c>
      <c r="DZ448" s="754" t="e">
        <v>#VALUE!</v>
      </c>
      <c r="EA448" s="754"/>
      <c r="EB448" s="754"/>
      <c r="HA448" s="756" t="s">
        <v>397</v>
      </c>
      <c r="HB448" s="756" t="s">
        <v>397</v>
      </c>
      <c r="HC448" s="756" t="s">
        <v>397</v>
      </c>
      <c r="HD448" s="756" t="s">
        <v>397</v>
      </c>
      <c r="HE448" s="756" t="s">
        <v>397</v>
      </c>
      <c r="HF448" s="756" t="s">
        <v>397</v>
      </c>
      <c r="HG448" s="756" t="s">
        <v>397</v>
      </c>
      <c r="HH448" s="756" t="s">
        <v>397</v>
      </c>
      <c r="HI448" s="756" t="s">
        <v>397</v>
      </c>
      <c r="HJ448" s="756" t="s">
        <v>397</v>
      </c>
      <c r="HK448"/>
      <c r="HL448"/>
      <c r="HM448"/>
      <c r="HN448" s="756" t="str">
        <f t="shared" si="13"/>
        <v>AUTO PRINT</v>
      </c>
      <c r="HO448"/>
      <c r="HP448" s="757" t="s">
        <v>572</v>
      </c>
      <c r="HQ448" s="757" t="s">
        <v>572</v>
      </c>
      <c r="HR448" s="757" t="s">
        <v>572</v>
      </c>
      <c r="HS448"/>
      <c r="HW448" s="758"/>
      <c r="HX448"/>
      <c r="HY448" s="759" t="s">
        <v>572</v>
      </c>
      <c r="HZ448" s="759" t="s">
        <v>572</v>
      </c>
      <c r="IA448" s="759" t="s">
        <v>572</v>
      </c>
      <c r="IC448" s="760" t="s">
        <v>572</v>
      </c>
      <c r="ID448" s="760" t="s">
        <v>572</v>
      </c>
      <c r="IE448" s="760" t="s">
        <v>572</v>
      </c>
      <c r="IF448" s="761" t="s">
        <v>572</v>
      </c>
      <c r="IG448" s="619" t="str">
        <f t="shared" si="14"/>
        <v>IN HOUSE (MANUAL)</v>
      </c>
      <c r="II448" s="761" t="s">
        <v>572</v>
      </c>
      <c r="IK448" s="761" t="str">
        <f>IFERROR(VLOOKUP($M448,#REF!,13,0),"IN HOUSE (MANUAL)")</f>
        <v>IN HOUSE (MANUAL)</v>
      </c>
      <c r="IM448" s="760" t="s">
        <v>572</v>
      </c>
      <c r="IN448" s="760" t="s">
        <v>572</v>
      </c>
      <c r="IO448" s="760" t="s">
        <v>572</v>
      </c>
      <c r="IQ448" s="760" t="s">
        <v>572</v>
      </c>
      <c r="IR448" s="760" t="s">
        <v>572</v>
      </c>
      <c r="IT448" s="760" t="s">
        <v>572</v>
      </c>
      <c r="IV448" s="760" t="s">
        <v>922</v>
      </c>
      <c r="IW448" s="760" t="s">
        <v>572</v>
      </c>
      <c r="IY448" s="760" t="s">
        <v>572</v>
      </c>
      <c r="IZ448" s="760" t="s">
        <v>572</v>
      </c>
      <c r="JB448" s="760" t="s">
        <v>572</v>
      </c>
      <c r="JC448" s="760" t="s">
        <v>572</v>
      </c>
      <c r="JE448" s="760" t="s">
        <v>572</v>
      </c>
      <c r="JF448" s="760" t="s">
        <v>572</v>
      </c>
    </row>
    <row r="449" spans="1:266" ht="17.25" customHeight="1" x14ac:dyDescent="0.35">
      <c r="A449" s="618" t="s">
        <v>1335</v>
      </c>
      <c r="B449" s="730">
        <v>157</v>
      </c>
      <c r="C449" s="730" t="s">
        <v>1274</v>
      </c>
      <c r="D449" s="730" t="s">
        <v>1274</v>
      </c>
      <c r="E449" s="730">
        <v>7</v>
      </c>
      <c r="F449" s="731" t="s">
        <v>574</v>
      </c>
      <c r="G449" s="732">
        <v>1</v>
      </c>
      <c r="H449" s="826">
        <v>46232</v>
      </c>
      <c r="I449" s="730">
        <v>40</v>
      </c>
      <c r="J449" s="730" t="s">
        <v>308</v>
      </c>
      <c r="K449" s="730">
        <v>41</v>
      </c>
      <c r="L449" s="730" t="s">
        <v>1336</v>
      </c>
      <c r="M449" s="772" t="s">
        <v>1335</v>
      </c>
      <c r="N449" s="772" t="s">
        <v>390</v>
      </c>
      <c r="O449" s="772" t="s">
        <v>390</v>
      </c>
      <c r="P449" s="772" t="s">
        <v>390</v>
      </c>
      <c r="Q449" s="772" t="s">
        <v>390</v>
      </c>
      <c r="R449" s="772" t="s">
        <v>1300</v>
      </c>
      <c r="S449" s="772"/>
      <c r="T449" s="772" t="s">
        <v>1337</v>
      </c>
      <c r="U449" s="772">
        <v>468</v>
      </c>
      <c r="V449" s="772" t="s">
        <v>308</v>
      </c>
      <c r="W449" s="772"/>
      <c r="X449" s="772"/>
      <c r="Y449" s="772"/>
      <c r="Z449" s="774"/>
      <c r="AA449" s="772" t="s">
        <v>45</v>
      </c>
      <c r="AB449" s="772" t="s">
        <v>863</v>
      </c>
      <c r="AC449" s="772" t="s">
        <v>802</v>
      </c>
      <c r="AD449" s="772">
        <v>504</v>
      </c>
      <c r="AE449" s="864">
        <v>504</v>
      </c>
      <c r="AF449" s="774">
        <v>46273</v>
      </c>
      <c r="AG449" s="777"/>
      <c r="AH449" s="777"/>
      <c r="AI449" s="777" t="s">
        <v>308</v>
      </c>
      <c r="AJ449" s="778">
        <v>31</v>
      </c>
      <c r="AK449" s="779"/>
      <c r="AL449" s="778"/>
      <c r="AM449" s="780">
        <v>0</v>
      </c>
      <c r="AN449" s="780"/>
      <c r="AO449" s="780"/>
      <c r="AP449" s="780"/>
      <c r="AQ449" s="780"/>
      <c r="AR449" s="780"/>
      <c r="AS449" s="780"/>
      <c r="AT449" s="780"/>
      <c r="AU449" s="780"/>
      <c r="AV449" s="780">
        <v>504</v>
      </c>
      <c r="AW449" s="780">
        <v>504</v>
      </c>
      <c r="AX449" s="780"/>
      <c r="AY449" s="780"/>
      <c r="AZ449" s="780"/>
      <c r="BA449" s="780"/>
      <c r="BB449" s="780">
        <v>0</v>
      </c>
      <c r="BC449" s="780">
        <v>0</v>
      </c>
      <c r="BD449" s="780">
        <v>0</v>
      </c>
      <c r="BE449" s="780">
        <v>0</v>
      </c>
      <c r="BF449" s="780">
        <v>504</v>
      </c>
      <c r="BG449" s="780">
        <v>0</v>
      </c>
      <c r="BH449" s="780">
        <v>0</v>
      </c>
      <c r="BI449" s="780">
        <v>504</v>
      </c>
      <c r="BJ449" s="780"/>
      <c r="BK449" s="780">
        <v>0</v>
      </c>
      <c r="BL449" s="780"/>
      <c r="BM449" s="780"/>
      <c r="BN449" s="780" t="s">
        <v>308</v>
      </c>
      <c r="BO449" s="780" t="s">
        <v>308</v>
      </c>
      <c r="BP449" s="780" t="s">
        <v>308</v>
      </c>
      <c r="BQ449" s="780" t="s">
        <v>308</v>
      </c>
      <c r="BR449" s="780"/>
      <c r="BS449" s="780" t="s">
        <v>397</v>
      </c>
      <c r="BT449" s="780"/>
      <c r="BU449" s="780">
        <v>0</v>
      </c>
      <c r="BV449" s="780"/>
      <c r="BW449" s="780"/>
      <c r="BX449" s="780"/>
      <c r="BY449" s="780"/>
      <c r="BZ449" s="780"/>
      <c r="CA449" s="780">
        <v>504</v>
      </c>
      <c r="CB449" s="780"/>
      <c r="CC449" s="780"/>
      <c r="CD449" s="780"/>
      <c r="CE449" s="780"/>
      <c r="CF449" s="780"/>
      <c r="CG449" s="780"/>
      <c r="CH449" s="780"/>
      <c r="CI449" s="780"/>
      <c r="CJ449" s="780">
        <v>504</v>
      </c>
      <c r="CK449" s="773"/>
      <c r="CL449" s="773">
        <v>504</v>
      </c>
      <c r="CM449" s="773">
        <v>0</v>
      </c>
      <c r="CN449" s="773">
        <v>504</v>
      </c>
      <c r="CO449" s="773">
        <v>504</v>
      </c>
      <c r="CP449" s="773">
        <v>504</v>
      </c>
      <c r="CQ449" s="773">
        <v>504</v>
      </c>
      <c r="CR449" s="772">
        <v>504</v>
      </c>
      <c r="CS449" s="898"/>
      <c r="CT449" s="865" t="s">
        <v>308</v>
      </c>
      <c r="CU449" s="899" t="s">
        <v>308</v>
      </c>
      <c r="CV449" s="774"/>
      <c r="CW449" s="774"/>
      <c r="CX449" s="865">
        <v>46258</v>
      </c>
      <c r="CY449" s="784" t="s">
        <v>682</v>
      </c>
      <c r="CZ449" s="784" t="s">
        <v>308</v>
      </c>
      <c r="DA449" s="785">
        <v>46272</v>
      </c>
      <c r="DB449" s="785" t="s">
        <v>633</v>
      </c>
      <c r="DC449" s="785" t="s">
        <v>634</v>
      </c>
      <c r="DD449" s="785" t="s">
        <v>390</v>
      </c>
      <c r="DE449" s="785" t="s">
        <v>397</v>
      </c>
      <c r="DF449" s="785" t="s">
        <v>397</v>
      </c>
      <c r="DG449" s="785" t="s">
        <v>397</v>
      </c>
      <c r="DH449" s="786">
        <v>0</v>
      </c>
      <c r="DI449" s="774" t="s">
        <v>397</v>
      </c>
      <c r="DJ449" s="774">
        <v>46273</v>
      </c>
      <c r="DK449" s="774">
        <v>46273</v>
      </c>
      <c r="DL449" s="774">
        <v>46279</v>
      </c>
      <c r="DM449" s="774">
        <v>46287</v>
      </c>
      <c r="DN449" s="774">
        <v>46287</v>
      </c>
      <c r="DO449" s="787" t="s">
        <v>308</v>
      </c>
      <c r="DP449" s="774">
        <v>46304</v>
      </c>
      <c r="DQ449" s="776">
        <v>46304</v>
      </c>
      <c r="DR449" s="774">
        <v>46304</v>
      </c>
      <c r="DS449" s="786">
        <v>46304</v>
      </c>
      <c r="DT449" s="752">
        <v>46304</v>
      </c>
      <c r="DU449" s="753">
        <v>-8</v>
      </c>
      <c r="DV449" s="753" t="s">
        <v>308</v>
      </c>
      <c r="DW449" s="754">
        <v>46296</v>
      </c>
      <c r="DX449" s="755">
        <v>46296</v>
      </c>
      <c r="DY449" s="754" t="e">
        <v>#VALUE!</v>
      </c>
      <c r="DZ449" s="754" t="e">
        <v>#VALUE!</v>
      </c>
      <c r="EA449" s="754"/>
      <c r="EB449" s="754"/>
      <c r="HA449" s="756" t="s">
        <v>397</v>
      </c>
      <c r="HB449" s="756" t="s">
        <v>397</v>
      </c>
      <c r="HC449" s="756" t="s">
        <v>397</v>
      </c>
      <c r="HD449" s="756" t="s">
        <v>397</v>
      </c>
      <c r="HE449" s="756" t="s">
        <v>397</v>
      </c>
      <c r="HF449" s="756" t="s">
        <v>397</v>
      </c>
      <c r="HG449" s="756" t="s">
        <v>397</v>
      </c>
      <c r="HH449" s="756" t="s">
        <v>397</v>
      </c>
      <c r="HI449" s="756" t="s">
        <v>397</v>
      </c>
      <c r="HJ449" s="756" t="s">
        <v>397</v>
      </c>
      <c r="HK449"/>
      <c r="HL449"/>
      <c r="HM449"/>
      <c r="HN449" s="756" t="str">
        <f t="shared" si="13"/>
        <v>AUTO PRINT</v>
      </c>
      <c r="HO449"/>
      <c r="HP449" s="757" t="s">
        <v>572</v>
      </c>
      <c r="HQ449" s="757" t="s">
        <v>572</v>
      </c>
      <c r="HR449" s="757" t="s">
        <v>572</v>
      </c>
      <c r="HS449"/>
      <c r="HW449" s="758"/>
      <c r="HX449"/>
      <c r="HY449" s="759" t="s">
        <v>572</v>
      </c>
      <c r="HZ449" s="759" t="s">
        <v>572</v>
      </c>
      <c r="IA449" s="759" t="s">
        <v>572</v>
      </c>
      <c r="IC449" s="760" t="s">
        <v>572</v>
      </c>
      <c r="ID449" s="760" t="s">
        <v>572</v>
      </c>
      <c r="IE449" s="760" t="s">
        <v>572</v>
      </c>
      <c r="IF449" s="761" t="s">
        <v>572</v>
      </c>
      <c r="IG449" s="619" t="str">
        <f t="shared" si="14"/>
        <v>IN HOUSE (MANUAL)</v>
      </c>
      <c r="II449" s="761" t="s">
        <v>572</v>
      </c>
      <c r="IK449" s="761" t="str">
        <f>IFERROR(VLOOKUP($M449,#REF!,13,0),"IN HOUSE (MANUAL)")</f>
        <v>IN HOUSE (MANUAL)</v>
      </c>
      <c r="IM449" s="760" t="s">
        <v>572</v>
      </c>
      <c r="IN449" s="760" t="s">
        <v>572</v>
      </c>
      <c r="IO449" s="760" t="s">
        <v>572</v>
      </c>
      <c r="IQ449" s="760" t="s">
        <v>572</v>
      </c>
      <c r="IR449" s="760" t="s">
        <v>572</v>
      </c>
      <c r="IT449" s="760" t="s">
        <v>572</v>
      </c>
      <c r="IV449" s="760" t="s">
        <v>572</v>
      </c>
      <c r="IW449" s="760" t="s">
        <v>572</v>
      </c>
      <c r="IY449" s="760" t="s">
        <v>572</v>
      </c>
      <c r="IZ449" s="760" t="s">
        <v>572</v>
      </c>
      <c r="JB449" s="760" t="s">
        <v>572</v>
      </c>
      <c r="JC449" s="760" t="s">
        <v>572</v>
      </c>
      <c r="JE449" s="760" t="s">
        <v>572</v>
      </c>
      <c r="JF449" s="760" t="s">
        <v>572</v>
      </c>
    </row>
    <row r="450" spans="1:266" ht="17.25" customHeight="1" collapsed="1" x14ac:dyDescent="0.35">
      <c r="A450" s="618" t="s">
        <v>1338</v>
      </c>
      <c r="B450" s="730">
        <v>158</v>
      </c>
      <c r="C450" s="730" t="s">
        <v>1274</v>
      </c>
      <c r="D450" s="730" t="s">
        <v>1274</v>
      </c>
      <c r="E450" s="730">
        <v>7</v>
      </c>
      <c r="F450" s="731" t="s">
        <v>574</v>
      </c>
      <c r="G450" s="732">
        <v>1</v>
      </c>
      <c r="H450" s="826">
        <v>46232</v>
      </c>
      <c r="I450" s="730">
        <v>40</v>
      </c>
      <c r="J450" s="730" t="s">
        <v>308</v>
      </c>
      <c r="K450" s="730">
        <v>41</v>
      </c>
      <c r="L450" s="730" t="s">
        <v>1339</v>
      </c>
      <c r="M450" s="772" t="s">
        <v>1338</v>
      </c>
      <c r="N450" s="772" t="s">
        <v>390</v>
      </c>
      <c r="O450" s="772" t="s">
        <v>390</v>
      </c>
      <c r="P450" s="772">
        <v>0</v>
      </c>
      <c r="Q450" s="772" t="s">
        <v>390</v>
      </c>
      <c r="R450" s="772" t="s">
        <v>1300</v>
      </c>
      <c r="S450" s="772"/>
      <c r="T450" s="772" t="s">
        <v>1301</v>
      </c>
      <c r="U450" s="772">
        <v>468</v>
      </c>
      <c r="V450" s="772" t="s">
        <v>308</v>
      </c>
      <c r="W450" s="772"/>
      <c r="X450" s="772"/>
      <c r="Y450" s="772"/>
      <c r="Z450" s="774"/>
      <c r="AA450" s="772" t="s">
        <v>45</v>
      </c>
      <c r="AB450" s="772" t="s">
        <v>863</v>
      </c>
      <c r="AC450" s="772" t="s">
        <v>802</v>
      </c>
      <c r="AD450" s="772">
        <v>564</v>
      </c>
      <c r="AE450" s="864">
        <v>564</v>
      </c>
      <c r="AF450" s="774">
        <v>46273</v>
      </c>
      <c r="AG450" s="777"/>
      <c r="AH450" s="777"/>
      <c r="AI450" s="777" t="s">
        <v>308</v>
      </c>
      <c r="AJ450" s="778">
        <v>32</v>
      </c>
      <c r="AK450" s="779"/>
      <c r="AL450" s="778"/>
      <c r="AM450" s="780">
        <v>0</v>
      </c>
      <c r="AN450" s="780"/>
      <c r="AO450" s="780"/>
      <c r="AP450" s="780"/>
      <c r="AQ450" s="780"/>
      <c r="AR450" s="780"/>
      <c r="AS450" s="780"/>
      <c r="AT450" s="780"/>
      <c r="AU450" s="780"/>
      <c r="AV450" s="780">
        <v>564</v>
      </c>
      <c r="AW450" s="780">
        <v>564</v>
      </c>
      <c r="AX450" s="780"/>
      <c r="AY450" s="780"/>
      <c r="AZ450" s="780"/>
      <c r="BA450" s="780"/>
      <c r="BB450" s="780">
        <v>0</v>
      </c>
      <c r="BC450" s="780">
        <v>0</v>
      </c>
      <c r="BD450" s="780">
        <v>0</v>
      </c>
      <c r="BE450" s="780">
        <v>0</v>
      </c>
      <c r="BF450" s="780">
        <v>564</v>
      </c>
      <c r="BG450" s="780">
        <v>0</v>
      </c>
      <c r="BH450" s="780">
        <v>0</v>
      </c>
      <c r="BI450" s="780">
        <v>564</v>
      </c>
      <c r="BJ450" s="780"/>
      <c r="BK450" s="780">
        <v>0</v>
      </c>
      <c r="BL450" s="780"/>
      <c r="BM450" s="780"/>
      <c r="BN450" s="780" t="s">
        <v>308</v>
      </c>
      <c r="BO450" s="780" t="s">
        <v>308</v>
      </c>
      <c r="BP450" s="780" t="s">
        <v>308</v>
      </c>
      <c r="BQ450" s="780" t="s">
        <v>308</v>
      </c>
      <c r="BR450" s="780"/>
      <c r="BS450" s="780" t="s">
        <v>397</v>
      </c>
      <c r="BT450" s="780"/>
      <c r="BU450" s="780" t="s">
        <v>579</v>
      </c>
      <c r="BV450" s="780"/>
      <c r="BW450" s="780"/>
      <c r="BX450" s="780"/>
      <c r="BY450" s="780"/>
      <c r="BZ450" s="780"/>
      <c r="CA450" s="780">
        <v>564</v>
      </c>
      <c r="CB450" s="780"/>
      <c r="CC450" s="780"/>
      <c r="CD450" s="780"/>
      <c r="CE450" s="780"/>
      <c r="CF450" s="780"/>
      <c r="CG450" s="780"/>
      <c r="CH450" s="780"/>
      <c r="CI450" s="780"/>
      <c r="CJ450" s="780"/>
      <c r="CK450" s="773"/>
      <c r="CL450" s="773" t="s">
        <v>397</v>
      </c>
      <c r="CM450" s="773">
        <v>0</v>
      </c>
      <c r="CN450" s="773">
        <v>564</v>
      </c>
      <c r="CO450" s="773" t="s">
        <v>397</v>
      </c>
      <c r="CP450" s="773">
        <v>564</v>
      </c>
      <c r="CQ450" s="773">
        <v>564</v>
      </c>
      <c r="CR450" s="772">
        <v>564</v>
      </c>
      <c r="CS450" s="898"/>
      <c r="CT450" s="865" t="s">
        <v>308</v>
      </c>
      <c r="CU450" s="899" t="s">
        <v>308</v>
      </c>
      <c r="CV450" s="774"/>
      <c r="CW450" s="774"/>
      <c r="CX450" s="865">
        <v>46258</v>
      </c>
      <c r="CY450" s="784" t="s">
        <v>682</v>
      </c>
      <c r="CZ450" s="784" t="s">
        <v>308</v>
      </c>
      <c r="DA450" s="785">
        <v>46272</v>
      </c>
      <c r="DB450" s="785" t="s">
        <v>633</v>
      </c>
      <c r="DC450" s="785" t="s">
        <v>634</v>
      </c>
      <c r="DD450" s="785" t="s">
        <v>390</v>
      </c>
      <c r="DE450" s="785" t="s">
        <v>397</v>
      </c>
      <c r="DF450" s="785" t="s">
        <v>397</v>
      </c>
      <c r="DG450" s="785" t="s">
        <v>397</v>
      </c>
      <c r="DH450" s="786">
        <v>0</v>
      </c>
      <c r="DI450" s="774" t="s">
        <v>397</v>
      </c>
      <c r="DJ450" s="774">
        <v>46273</v>
      </c>
      <c r="DK450" s="774">
        <v>46273</v>
      </c>
      <c r="DL450" s="774">
        <v>46286</v>
      </c>
      <c r="DM450" s="774">
        <v>46288</v>
      </c>
      <c r="DN450" s="774">
        <v>46288</v>
      </c>
      <c r="DO450" s="787" t="s">
        <v>308</v>
      </c>
      <c r="DP450" s="774">
        <v>46304</v>
      </c>
      <c r="DQ450" s="776">
        <v>46304</v>
      </c>
      <c r="DR450" s="774">
        <v>46304</v>
      </c>
      <c r="DS450" s="786">
        <v>46304</v>
      </c>
      <c r="DT450" s="752">
        <v>46304</v>
      </c>
      <c r="DU450" s="753">
        <v>-7</v>
      </c>
      <c r="DV450" s="753" t="s">
        <v>308</v>
      </c>
      <c r="DW450" s="754">
        <v>46296</v>
      </c>
      <c r="DX450" s="755">
        <v>46297</v>
      </c>
      <c r="DY450" s="754" t="e">
        <v>#VALUE!</v>
      </c>
      <c r="DZ450" s="754" t="e">
        <v>#VALUE!</v>
      </c>
      <c r="EA450" s="754"/>
      <c r="EB450" s="754"/>
      <c r="HA450" s="756" t="s">
        <v>397</v>
      </c>
      <c r="HB450" s="756" t="s">
        <v>397</v>
      </c>
      <c r="HC450" s="756" t="s">
        <v>397</v>
      </c>
      <c r="HD450" s="756" t="s">
        <v>397</v>
      </c>
      <c r="HE450" s="756" t="s">
        <v>397</v>
      </c>
      <c r="HF450" s="756" t="s">
        <v>397</v>
      </c>
      <c r="HG450" s="756" t="s">
        <v>397</v>
      </c>
      <c r="HH450" s="756" t="s">
        <v>397</v>
      </c>
      <c r="HI450" s="756" t="s">
        <v>397</v>
      </c>
      <c r="HJ450" s="756" t="s">
        <v>397</v>
      </c>
      <c r="HK450"/>
      <c r="HL450"/>
      <c r="HM450"/>
      <c r="HN450" s="756" t="str">
        <f t="shared" si="13"/>
        <v>AUTO PRINT</v>
      </c>
      <c r="HO450"/>
      <c r="HP450" s="757" t="s">
        <v>572</v>
      </c>
      <c r="HQ450" s="757" t="s">
        <v>572</v>
      </c>
      <c r="HR450" s="757" t="s">
        <v>572</v>
      </c>
      <c r="HS450"/>
      <c r="HW450" s="758"/>
      <c r="HX450"/>
      <c r="HY450" s="759" t="s">
        <v>572</v>
      </c>
      <c r="HZ450" s="759" t="s">
        <v>572</v>
      </c>
      <c r="IA450" s="759" t="s">
        <v>572</v>
      </c>
      <c r="IC450" s="760" t="s">
        <v>572</v>
      </c>
      <c r="ID450" s="760" t="s">
        <v>572</v>
      </c>
      <c r="IE450" s="760" t="s">
        <v>572</v>
      </c>
      <c r="IF450" s="761" t="s">
        <v>572</v>
      </c>
      <c r="IG450" s="619" t="str">
        <f t="shared" si="14"/>
        <v>IN HOUSE (MANUAL)</v>
      </c>
      <c r="II450" s="761" t="s">
        <v>572</v>
      </c>
      <c r="IK450" s="761" t="str">
        <f>IFERROR(VLOOKUP($M450,#REF!,13,0),"IN HOUSE (MANUAL)")</f>
        <v>IN HOUSE (MANUAL)</v>
      </c>
      <c r="IM450" s="760" t="s">
        <v>572</v>
      </c>
      <c r="IN450" s="760" t="s">
        <v>572</v>
      </c>
      <c r="IO450" s="760" t="s">
        <v>572</v>
      </c>
      <c r="IQ450" s="760" t="s">
        <v>572</v>
      </c>
      <c r="IR450" s="760" t="s">
        <v>572</v>
      </c>
      <c r="IT450" s="760" t="s">
        <v>572</v>
      </c>
      <c r="IV450" s="760" t="s">
        <v>572</v>
      </c>
      <c r="IW450" s="760" t="s">
        <v>572</v>
      </c>
      <c r="IY450" s="760" t="s">
        <v>572</v>
      </c>
      <c r="IZ450" s="760" t="s">
        <v>572</v>
      </c>
      <c r="JB450" s="760" t="s">
        <v>572</v>
      </c>
      <c r="JC450" s="760" t="s">
        <v>572</v>
      </c>
      <c r="JE450" s="760" t="s">
        <v>572</v>
      </c>
      <c r="JF450" s="760" t="s">
        <v>572</v>
      </c>
    </row>
    <row r="451" spans="1:266" ht="17.25" customHeight="1" x14ac:dyDescent="0.35">
      <c r="A451" s="618" t="s">
        <v>1340</v>
      </c>
      <c r="B451" s="730">
        <v>159</v>
      </c>
      <c r="C451" s="730" t="s">
        <v>1274</v>
      </c>
      <c r="D451" s="730" t="s">
        <v>1274</v>
      </c>
      <c r="E451" s="730">
        <v>7</v>
      </c>
      <c r="F451" s="731" t="s">
        <v>574</v>
      </c>
      <c r="G451" s="732">
        <v>1</v>
      </c>
      <c r="H451" s="826">
        <v>46232</v>
      </c>
      <c r="I451" s="730">
        <v>40</v>
      </c>
      <c r="J451" s="730" t="s">
        <v>308</v>
      </c>
      <c r="K451" s="730">
        <v>41</v>
      </c>
      <c r="L451" s="730" t="s">
        <v>1341</v>
      </c>
      <c r="M451" s="772" t="s">
        <v>1340</v>
      </c>
      <c r="N451" s="772" t="s">
        <v>390</v>
      </c>
      <c r="O451" s="772" t="s">
        <v>390</v>
      </c>
      <c r="P451" s="772" t="s">
        <v>390</v>
      </c>
      <c r="Q451" s="772" t="s">
        <v>390</v>
      </c>
      <c r="R451" s="772" t="s">
        <v>1300</v>
      </c>
      <c r="S451" s="772"/>
      <c r="T451" s="772" t="s">
        <v>1306</v>
      </c>
      <c r="U451" s="772">
        <v>468</v>
      </c>
      <c r="V451" s="772" t="s">
        <v>308</v>
      </c>
      <c r="W451" s="772"/>
      <c r="X451" s="772"/>
      <c r="Y451" s="772"/>
      <c r="Z451" s="774"/>
      <c r="AA451" s="772" t="s">
        <v>45</v>
      </c>
      <c r="AB451" s="772" t="s">
        <v>863</v>
      </c>
      <c r="AC451" s="772" t="s">
        <v>647</v>
      </c>
      <c r="AD451" s="772">
        <v>144</v>
      </c>
      <c r="AE451" s="864">
        <v>144</v>
      </c>
      <c r="AF451" s="774">
        <v>46273</v>
      </c>
      <c r="AG451" s="777"/>
      <c r="AH451" s="777"/>
      <c r="AI451" s="777" t="s">
        <v>308</v>
      </c>
      <c r="AJ451" s="778">
        <v>33</v>
      </c>
      <c r="AK451" s="779"/>
      <c r="AL451" s="778"/>
      <c r="AM451" s="780">
        <v>0</v>
      </c>
      <c r="AN451" s="780"/>
      <c r="AO451" s="780"/>
      <c r="AP451" s="780"/>
      <c r="AQ451" s="780"/>
      <c r="AR451" s="780"/>
      <c r="AS451" s="780"/>
      <c r="AT451" s="780"/>
      <c r="AU451" s="780"/>
      <c r="AV451" s="780">
        <v>144</v>
      </c>
      <c r="AW451" s="780">
        <v>144</v>
      </c>
      <c r="AX451" s="780"/>
      <c r="AY451" s="780"/>
      <c r="AZ451" s="780"/>
      <c r="BA451" s="780"/>
      <c r="BB451" s="780">
        <v>0</v>
      </c>
      <c r="BC451" s="780">
        <v>0</v>
      </c>
      <c r="BD451" s="780">
        <v>0</v>
      </c>
      <c r="BE451" s="780">
        <v>0</v>
      </c>
      <c r="BF451" s="780">
        <v>144</v>
      </c>
      <c r="BG451" s="780">
        <v>0</v>
      </c>
      <c r="BH451" s="780">
        <v>0</v>
      </c>
      <c r="BI451" s="780">
        <v>144</v>
      </c>
      <c r="BJ451" s="780"/>
      <c r="BK451" s="780">
        <v>0</v>
      </c>
      <c r="BL451" s="780"/>
      <c r="BM451" s="780"/>
      <c r="BN451" s="780" t="s">
        <v>308</v>
      </c>
      <c r="BO451" s="780" t="s">
        <v>308</v>
      </c>
      <c r="BP451" s="780" t="s">
        <v>308</v>
      </c>
      <c r="BQ451" s="780" t="s">
        <v>308</v>
      </c>
      <c r="BR451" s="780"/>
      <c r="BS451" s="780" t="s">
        <v>397</v>
      </c>
      <c r="BT451" s="780"/>
      <c r="BU451" s="780">
        <v>0</v>
      </c>
      <c r="BV451" s="780"/>
      <c r="BW451" s="780"/>
      <c r="BX451" s="780"/>
      <c r="BY451" s="780"/>
      <c r="BZ451" s="780"/>
      <c r="CA451" s="780">
        <v>144</v>
      </c>
      <c r="CB451" s="780"/>
      <c r="CC451" s="780"/>
      <c r="CD451" s="780"/>
      <c r="CE451" s="780"/>
      <c r="CF451" s="780"/>
      <c r="CG451" s="780"/>
      <c r="CH451" s="780"/>
      <c r="CI451" s="780"/>
      <c r="CJ451" s="780">
        <v>144</v>
      </c>
      <c r="CK451" s="773"/>
      <c r="CL451" s="773">
        <v>144</v>
      </c>
      <c r="CM451" s="773">
        <v>0</v>
      </c>
      <c r="CN451" s="773">
        <v>144</v>
      </c>
      <c r="CO451" s="773">
        <v>144</v>
      </c>
      <c r="CP451" s="773">
        <v>144</v>
      </c>
      <c r="CQ451" s="773">
        <v>144</v>
      </c>
      <c r="CR451" s="772">
        <v>144</v>
      </c>
      <c r="CS451" s="898"/>
      <c r="CT451" s="865" t="s">
        <v>308</v>
      </c>
      <c r="CU451" s="899" t="s">
        <v>308</v>
      </c>
      <c r="CV451" s="774"/>
      <c r="CW451" s="774"/>
      <c r="CX451" s="865">
        <v>46258</v>
      </c>
      <c r="CY451" s="784" t="s">
        <v>682</v>
      </c>
      <c r="CZ451" s="784" t="s">
        <v>308</v>
      </c>
      <c r="DA451" s="785">
        <v>46272</v>
      </c>
      <c r="DB451" s="785" t="s">
        <v>633</v>
      </c>
      <c r="DC451" s="785" t="s">
        <v>634</v>
      </c>
      <c r="DD451" s="785" t="s">
        <v>390</v>
      </c>
      <c r="DE451" s="785" t="s">
        <v>397</v>
      </c>
      <c r="DF451" s="785" t="s">
        <v>397</v>
      </c>
      <c r="DG451" s="785" t="s">
        <v>397</v>
      </c>
      <c r="DH451" s="786">
        <v>0</v>
      </c>
      <c r="DI451" s="774" t="s">
        <v>397</v>
      </c>
      <c r="DJ451" s="774">
        <v>46273</v>
      </c>
      <c r="DK451" s="774">
        <v>46273</v>
      </c>
      <c r="DL451" s="774">
        <v>46286</v>
      </c>
      <c r="DM451" s="774">
        <v>46288</v>
      </c>
      <c r="DN451" s="774">
        <v>46288</v>
      </c>
      <c r="DO451" s="787" t="s">
        <v>308</v>
      </c>
      <c r="DP451" s="774">
        <v>46304</v>
      </c>
      <c r="DQ451" s="776">
        <v>46304</v>
      </c>
      <c r="DR451" s="774">
        <v>46304</v>
      </c>
      <c r="DS451" s="786">
        <v>46304</v>
      </c>
      <c r="DT451" s="752">
        <v>46304</v>
      </c>
      <c r="DU451" s="753">
        <v>-7</v>
      </c>
      <c r="DV451" s="753" t="s">
        <v>308</v>
      </c>
      <c r="DW451" s="754">
        <v>46297</v>
      </c>
      <c r="DX451" s="755">
        <v>46297</v>
      </c>
      <c r="DY451" s="754" t="e">
        <v>#VALUE!</v>
      </c>
      <c r="DZ451" s="754" t="e">
        <v>#VALUE!</v>
      </c>
      <c r="EA451" s="754"/>
      <c r="EB451" s="754"/>
      <c r="HA451" s="756" t="s">
        <v>397</v>
      </c>
      <c r="HB451" s="756" t="s">
        <v>397</v>
      </c>
      <c r="HC451" s="756" t="s">
        <v>397</v>
      </c>
      <c r="HD451" s="756" t="s">
        <v>397</v>
      </c>
      <c r="HE451" s="756" t="s">
        <v>397</v>
      </c>
      <c r="HF451" s="756" t="s">
        <v>397</v>
      </c>
      <c r="HG451" s="756" t="s">
        <v>397</v>
      </c>
      <c r="HH451" s="756" t="s">
        <v>397</v>
      </c>
      <c r="HI451" s="756" t="s">
        <v>397</v>
      </c>
      <c r="HJ451" s="756" t="s">
        <v>397</v>
      </c>
      <c r="HK451"/>
      <c r="HL451"/>
      <c r="HM451"/>
      <c r="HN451" s="756" t="str">
        <f t="shared" si="13"/>
        <v>AUTO PRINT</v>
      </c>
      <c r="HO451"/>
      <c r="HP451" s="757" t="s">
        <v>572</v>
      </c>
      <c r="HQ451" s="757" t="s">
        <v>572</v>
      </c>
      <c r="HR451" s="757" t="s">
        <v>572</v>
      </c>
      <c r="HS451"/>
      <c r="HW451" s="758"/>
      <c r="HX451"/>
      <c r="HY451" s="759" t="s">
        <v>572</v>
      </c>
      <c r="HZ451" s="759" t="s">
        <v>572</v>
      </c>
      <c r="IA451" s="759" t="s">
        <v>572</v>
      </c>
      <c r="IC451" s="760" t="s">
        <v>572</v>
      </c>
      <c r="ID451" s="760" t="s">
        <v>572</v>
      </c>
      <c r="IE451" s="760" t="s">
        <v>572</v>
      </c>
      <c r="IF451" s="761" t="s">
        <v>572</v>
      </c>
      <c r="IG451" s="619" t="str">
        <f t="shared" si="14"/>
        <v>IN HOUSE (MANUAL)</v>
      </c>
      <c r="II451" s="761" t="s">
        <v>572</v>
      </c>
      <c r="IK451" s="761" t="str">
        <f>IFERROR(VLOOKUP($M451,#REF!,13,0),"IN HOUSE (MANUAL)")</f>
        <v>IN HOUSE (MANUAL)</v>
      </c>
      <c r="IM451" s="760" t="s">
        <v>572</v>
      </c>
      <c r="IN451" s="760" t="s">
        <v>572</v>
      </c>
      <c r="IO451" s="760" t="s">
        <v>572</v>
      </c>
      <c r="IQ451" s="760" t="s">
        <v>572</v>
      </c>
      <c r="IR451" s="760" t="s">
        <v>572</v>
      </c>
      <c r="IT451" s="760" t="s">
        <v>572</v>
      </c>
      <c r="IV451" s="760" t="s">
        <v>572</v>
      </c>
      <c r="IW451" s="760" t="s">
        <v>572</v>
      </c>
      <c r="IY451" s="760" t="s">
        <v>572</v>
      </c>
      <c r="IZ451" s="760" t="s">
        <v>572</v>
      </c>
      <c r="JB451" s="760" t="s">
        <v>572</v>
      </c>
      <c r="JC451" s="760" t="s">
        <v>572</v>
      </c>
      <c r="JE451" s="760" t="s">
        <v>572</v>
      </c>
      <c r="JF451" s="760" t="s">
        <v>572</v>
      </c>
    </row>
    <row r="452" spans="1:266" ht="17.25" customHeight="1" x14ac:dyDescent="0.35">
      <c r="A452" s="618" t="s">
        <v>1342</v>
      </c>
      <c r="B452" s="730">
        <v>160</v>
      </c>
      <c r="C452" s="730" t="s">
        <v>1274</v>
      </c>
      <c r="D452" s="730" t="s">
        <v>1274</v>
      </c>
      <c r="E452" s="730">
        <v>7</v>
      </c>
      <c r="F452" s="731" t="s">
        <v>574</v>
      </c>
      <c r="G452" s="732">
        <v>1</v>
      </c>
      <c r="H452" s="826">
        <v>46232</v>
      </c>
      <c r="I452" s="730">
        <v>41</v>
      </c>
      <c r="J452" s="730" t="s">
        <v>308</v>
      </c>
      <c r="K452" s="730">
        <v>42</v>
      </c>
      <c r="L452" s="730" t="s">
        <v>1343</v>
      </c>
      <c r="M452" s="772" t="s">
        <v>1342</v>
      </c>
      <c r="N452" s="772" t="s">
        <v>390</v>
      </c>
      <c r="O452" s="772" t="s">
        <v>390</v>
      </c>
      <c r="P452" s="772">
        <v>0</v>
      </c>
      <c r="Q452" s="772" t="s">
        <v>390</v>
      </c>
      <c r="R452" s="772" t="s">
        <v>1287</v>
      </c>
      <c r="S452" s="772"/>
      <c r="T452" s="772" t="s">
        <v>1288</v>
      </c>
      <c r="U452" s="772">
        <v>468</v>
      </c>
      <c r="V452" s="772" t="s">
        <v>308</v>
      </c>
      <c r="W452" s="772"/>
      <c r="X452" s="772"/>
      <c r="Y452" s="772"/>
      <c r="Z452" s="774"/>
      <c r="AA452" s="772" t="s">
        <v>40</v>
      </c>
      <c r="AB452" s="772" t="s">
        <v>890</v>
      </c>
      <c r="AC452" s="772" t="s">
        <v>608</v>
      </c>
      <c r="AD452" s="772">
        <v>900</v>
      </c>
      <c r="AE452" s="775">
        <v>900</v>
      </c>
      <c r="AF452" s="774">
        <v>46273</v>
      </c>
      <c r="AG452" s="777"/>
      <c r="AH452" s="777"/>
      <c r="AI452" s="777" t="s">
        <v>308</v>
      </c>
      <c r="AJ452" s="778">
        <v>34</v>
      </c>
      <c r="AK452" s="779"/>
      <c r="AL452" s="778"/>
      <c r="AM452" s="780">
        <v>900</v>
      </c>
      <c r="AN452" s="780"/>
      <c r="AO452" s="780"/>
      <c r="AP452" s="780"/>
      <c r="AQ452" s="780"/>
      <c r="AR452" s="780"/>
      <c r="AS452" s="780"/>
      <c r="AT452" s="780"/>
      <c r="AU452" s="780"/>
      <c r="AV452" s="780">
        <v>900</v>
      </c>
      <c r="AW452" s="780">
        <v>900</v>
      </c>
      <c r="AX452" s="780"/>
      <c r="AY452" s="780"/>
      <c r="AZ452" s="780"/>
      <c r="BA452" s="780"/>
      <c r="BB452" s="780">
        <v>0</v>
      </c>
      <c r="BC452" s="780">
        <v>0</v>
      </c>
      <c r="BD452" s="780">
        <v>0</v>
      </c>
      <c r="BE452" s="780">
        <v>0</v>
      </c>
      <c r="BF452" s="780">
        <v>900</v>
      </c>
      <c r="BG452" s="780">
        <v>0</v>
      </c>
      <c r="BH452" s="780">
        <v>0</v>
      </c>
      <c r="BI452" s="780">
        <v>900</v>
      </c>
      <c r="BJ452" s="780"/>
      <c r="BK452" s="780">
        <v>0</v>
      </c>
      <c r="BL452" s="780"/>
      <c r="BM452" s="780"/>
      <c r="BN452" s="780" t="s">
        <v>308</v>
      </c>
      <c r="BO452" s="780" t="s">
        <v>308</v>
      </c>
      <c r="BP452" s="780" t="s">
        <v>308</v>
      </c>
      <c r="BQ452" s="780" t="s">
        <v>308</v>
      </c>
      <c r="BR452" s="780"/>
      <c r="BS452" s="780" t="s">
        <v>397</v>
      </c>
      <c r="BT452" s="780"/>
      <c r="BU452" s="780" t="s">
        <v>579</v>
      </c>
      <c r="BV452" s="780"/>
      <c r="BW452" s="780"/>
      <c r="BX452" s="780"/>
      <c r="BY452" s="780"/>
      <c r="BZ452" s="780"/>
      <c r="CA452" s="780">
        <v>900</v>
      </c>
      <c r="CB452" s="780"/>
      <c r="CC452" s="780"/>
      <c r="CD452" s="780"/>
      <c r="CE452" s="780"/>
      <c r="CF452" s="780"/>
      <c r="CG452" s="780"/>
      <c r="CH452" s="780"/>
      <c r="CI452" s="780"/>
      <c r="CJ452" s="780"/>
      <c r="CK452" s="773"/>
      <c r="CL452" s="773" t="s">
        <v>397</v>
      </c>
      <c r="CM452" s="773">
        <v>900</v>
      </c>
      <c r="CN452" s="773">
        <v>900</v>
      </c>
      <c r="CO452" s="773" t="s">
        <v>397</v>
      </c>
      <c r="CP452" s="773">
        <v>900</v>
      </c>
      <c r="CQ452" s="773">
        <v>900</v>
      </c>
      <c r="CR452" s="772">
        <v>900</v>
      </c>
      <c r="CS452" s="898"/>
      <c r="CT452" s="865" t="s">
        <v>308</v>
      </c>
      <c r="CU452" s="899" t="s">
        <v>308</v>
      </c>
      <c r="CV452" s="774"/>
      <c r="CW452" s="774"/>
      <c r="CX452" s="865">
        <v>46258</v>
      </c>
      <c r="CY452" s="784" t="s">
        <v>682</v>
      </c>
      <c r="CZ452" s="784" t="s">
        <v>308</v>
      </c>
      <c r="DA452" s="785">
        <v>46272</v>
      </c>
      <c r="DB452" s="785" t="s">
        <v>633</v>
      </c>
      <c r="DC452" s="785" t="s">
        <v>634</v>
      </c>
      <c r="DD452" s="785" t="s">
        <v>390</v>
      </c>
      <c r="DE452" s="785" t="s">
        <v>397</v>
      </c>
      <c r="DF452" s="785" t="s">
        <v>397</v>
      </c>
      <c r="DG452" s="785" t="s">
        <v>397</v>
      </c>
      <c r="DH452" s="786">
        <v>0</v>
      </c>
      <c r="DI452" s="774" t="s">
        <v>397</v>
      </c>
      <c r="DJ452" s="774">
        <v>46273</v>
      </c>
      <c r="DK452" s="774">
        <v>46273</v>
      </c>
      <c r="DL452" s="774">
        <v>46300</v>
      </c>
      <c r="DM452" s="774">
        <v>46296</v>
      </c>
      <c r="DN452" s="774">
        <v>46296</v>
      </c>
      <c r="DO452" s="787" t="s">
        <v>308</v>
      </c>
      <c r="DP452" s="774">
        <v>46311</v>
      </c>
      <c r="DQ452" s="774">
        <v>46311</v>
      </c>
      <c r="DR452" s="774">
        <v>46311</v>
      </c>
      <c r="DS452" s="786">
        <v>46311</v>
      </c>
      <c r="DT452" s="752">
        <v>46311</v>
      </c>
      <c r="DU452" s="753">
        <v>-11</v>
      </c>
      <c r="DV452" s="753" t="s">
        <v>308</v>
      </c>
      <c r="DW452" s="754">
        <v>46297</v>
      </c>
      <c r="DX452" s="755">
        <v>46300</v>
      </c>
      <c r="DY452" s="754" t="e">
        <v>#VALUE!</v>
      </c>
      <c r="DZ452" s="754" t="e">
        <v>#VALUE!</v>
      </c>
      <c r="EA452" s="754"/>
      <c r="EB452" s="754"/>
      <c r="HA452" s="756" t="s">
        <v>397</v>
      </c>
      <c r="HB452" s="756" t="s">
        <v>397</v>
      </c>
      <c r="HC452" s="756" t="s">
        <v>397</v>
      </c>
      <c r="HD452" s="756" t="s">
        <v>397</v>
      </c>
      <c r="HE452" s="756" t="s">
        <v>397</v>
      </c>
      <c r="HF452" s="756" t="s">
        <v>397</v>
      </c>
      <c r="HG452" s="756" t="s">
        <v>397</v>
      </c>
      <c r="HH452" s="756" t="s">
        <v>397</v>
      </c>
      <c r="HI452" s="756" t="s">
        <v>397</v>
      </c>
      <c r="HJ452" s="756" t="s">
        <v>397</v>
      </c>
      <c r="HK452"/>
      <c r="HL452"/>
      <c r="HM452"/>
      <c r="HN452" s="756" t="str">
        <f t="shared" si="13"/>
        <v>AUTO PRINT</v>
      </c>
      <c r="HO452"/>
      <c r="HP452" s="757" t="s">
        <v>572</v>
      </c>
      <c r="HQ452" s="757" t="s">
        <v>572</v>
      </c>
      <c r="HR452" s="757" t="s">
        <v>572</v>
      </c>
      <c r="HS452"/>
      <c r="HW452" s="758"/>
      <c r="HX452"/>
      <c r="HY452" s="759" t="s">
        <v>572</v>
      </c>
      <c r="HZ452" s="759" t="s">
        <v>572</v>
      </c>
      <c r="IA452" s="759" t="s">
        <v>572</v>
      </c>
      <c r="IC452" s="760" t="s">
        <v>572</v>
      </c>
      <c r="ID452" s="760" t="s">
        <v>572</v>
      </c>
      <c r="IE452" s="760" t="s">
        <v>572</v>
      </c>
      <c r="IF452" s="761" t="s">
        <v>572</v>
      </c>
      <c r="IG452" s="619" t="str">
        <f t="shared" si="14"/>
        <v>IN HOUSE (MANUAL)</v>
      </c>
      <c r="II452" s="761" t="s">
        <v>572</v>
      </c>
      <c r="IK452" s="761" t="str">
        <f>IFERROR(VLOOKUP($M452,#REF!,13,0),"IN HOUSE (MANUAL)")</f>
        <v>IN HOUSE (MANUAL)</v>
      </c>
      <c r="IM452" s="760" t="s">
        <v>572</v>
      </c>
      <c r="IN452" s="760" t="s">
        <v>572</v>
      </c>
      <c r="IO452" s="760" t="s">
        <v>572</v>
      </c>
      <c r="IQ452" s="760" t="s">
        <v>572</v>
      </c>
      <c r="IR452" s="760" t="s">
        <v>572</v>
      </c>
      <c r="IT452" s="760" t="s">
        <v>572</v>
      </c>
      <c r="IV452" s="760" t="s">
        <v>572</v>
      </c>
      <c r="IW452" s="760" t="s">
        <v>572</v>
      </c>
      <c r="IY452" s="760" t="s">
        <v>572</v>
      </c>
      <c r="IZ452" s="760" t="s">
        <v>572</v>
      </c>
      <c r="JB452" s="760" t="s">
        <v>572</v>
      </c>
      <c r="JC452" s="760" t="s">
        <v>572</v>
      </c>
      <c r="JE452" s="760" t="s">
        <v>572</v>
      </c>
      <c r="JF452" s="760" t="s">
        <v>572</v>
      </c>
    </row>
    <row r="453" spans="1:266" ht="16.5" customHeight="1" collapsed="1" x14ac:dyDescent="0.35">
      <c r="A453" s="618" t="s">
        <v>1344</v>
      </c>
      <c r="B453" s="730">
        <v>161</v>
      </c>
      <c r="C453" s="730" t="s">
        <v>1274</v>
      </c>
      <c r="D453" s="730" t="s">
        <v>1274</v>
      </c>
      <c r="E453" s="730">
        <v>7</v>
      </c>
      <c r="F453" s="731" t="s">
        <v>961</v>
      </c>
      <c r="G453" s="732">
        <v>1</v>
      </c>
      <c r="H453" s="826">
        <v>46258</v>
      </c>
      <c r="I453" s="730">
        <v>41</v>
      </c>
      <c r="J453" s="730" t="s">
        <v>308</v>
      </c>
      <c r="K453" s="730">
        <v>43</v>
      </c>
      <c r="L453" s="730" t="s">
        <v>1345</v>
      </c>
      <c r="M453" s="868" t="s">
        <v>1344</v>
      </c>
      <c r="N453" s="868" t="s">
        <v>390</v>
      </c>
      <c r="O453" s="868" t="s">
        <v>390</v>
      </c>
      <c r="P453" s="868">
        <v>0</v>
      </c>
      <c r="Q453" s="868" t="s">
        <v>390</v>
      </c>
      <c r="R453" s="868" t="s">
        <v>1287</v>
      </c>
      <c r="S453" s="868"/>
      <c r="T453" s="868" t="s">
        <v>1288</v>
      </c>
      <c r="U453" s="868">
        <v>468</v>
      </c>
      <c r="V453" s="868" t="s">
        <v>308</v>
      </c>
      <c r="W453" s="868"/>
      <c r="X453" s="868"/>
      <c r="Y453" s="868"/>
      <c r="Z453" s="885"/>
      <c r="AA453" s="868" t="s">
        <v>40</v>
      </c>
      <c r="AB453" s="868" t="s">
        <v>863</v>
      </c>
      <c r="AC453" s="868" t="s">
        <v>608</v>
      </c>
      <c r="AD453" s="868">
        <v>306</v>
      </c>
      <c r="AE453" s="775">
        <v>306</v>
      </c>
      <c r="AF453" s="776">
        <v>46288</v>
      </c>
      <c r="AG453" s="777"/>
      <c r="AH453" s="777"/>
      <c r="AI453" s="777" t="s">
        <v>308</v>
      </c>
      <c r="AJ453" s="778">
        <v>35</v>
      </c>
      <c r="AK453" s="894"/>
      <c r="AL453" s="895"/>
      <c r="AM453" s="896">
        <v>306</v>
      </c>
      <c r="AN453" s="896"/>
      <c r="AO453" s="896"/>
      <c r="AP453" s="896"/>
      <c r="AQ453" s="896"/>
      <c r="AR453" s="896"/>
      <c r="AS453" s="896"/>
      <c r="AT453" s="896"/>
      <c r="AU453" s="896"/>
      <c r="AV453" s="896">
        <v>306</v>
      </c>
      <c r="AW453" s="896">
        <v>306</v>
      </c>
      <c r="AX453" s="896"/>
      <c r="AY453" s="896"/>
      <c r="AZ453" s="896"/>
      <c r="BA453" s="896"/>
      <c r="BB453" s="896">
        <v>0</v>
      </c>
      <c r="BC453" s="896">
        <v>0</v>
      </c>
      <c r="BD453" s="896">
        <v>0</v>
      </c>
      <c r="BE453" s="896">
        <v>0</v>
      </c>
      <c r="BF453" s="896">
        <v>306</v>
      </c>
      <c r="BG453" s="896">
        <v>0</v>
      </c>
      <c r="BH453" s="896">
        <v>0</v>
      </c>
      <c r="BI453" s="896">
        <v>306</v>
      </c>
      <c r="BJ453" s="896"/>
      <c r="BK453" s="896">
        <v>0</v>
      </c>
      <c r="BL453" s="896"/>
      <c r="BM453" s="896"/>
      <c r="BN453" s="896" t="s">
        <v>308</v>
      </c>
      <c r="BO453" s="896" t="s">
        <v>308</v>
      </c>
      <c r="BP453" s="896" t="s">
        <v>308</v>
      </c>
      <c r="BQ453" s="896" t="s">
        <v>308</v>
      </c>
      <c r="BR453" s="896"/>
      <c r="BS453" s="896" t="s">
        <v>397</v>
      </c>
      <c r="BT453" s="896"/>
      <c r="BU453" s="896" t="s">
        <v>579</v>
      </c>
      <c r="BV453" s="896"/>
      <c r="BW453" s="896"/>
      <c r="BX453" s="896"/>
      <c r="BY453" s="896"/>
      <c r="BZ453" s="896"/>
      <c r="CA453" s="896">
        <v>306</v>
      </c>
      <c r="CB453" s="896"/>
      <c r="CC453" s="896"/>
      <c r="CD453" s="896"/>
      <c r="CE453" s="896"/>
      <c r="CF453" s="896"/>
      <c r="CG453" s="896"/>
      <c r="CH453" s="896"/>
      <c r="CI453" s="896"/>
      <c r="CJ453" s="896"/>
      <c r="CK453" s="867"/>
      <c r="CL453" s="867" t="s">
        <v>397</v>
      </c>
      <c r="CM453" s="867">
        <v>306</v>
      </c>
      <c r="CN453" s="867">
        <v>306</v>
      </c>
      <c r="CO453" s="867" t="s">
        <v>397</v>
      </c>
      <c r="CP453" s="867">
        <v>306</v>
      </c>
      <c r="CQ453" s="867">
        <v>306</v>
      </c>
      <c r="CR453" s="868">
        <v>306</v>
      </c>
      <c r="CS453" s="869"/>
      <c r="CT453" s="782" t="s">
        <v>308</v>
      </c>
      <c r="CU453" s="783"/>
      <c r="CV453" s="776"/>
      <c r="CW453" s="776"/>
      <c r="CX453" s="782">
        <v>46288</v>
      </c>
      <c r="CY453" s="784" t="s">
        <v>1346</v>
      </c>
      <c r="CZ453" s="784" t="s">
        <v>308</v>
      </c>
      <c r="DA453" s="785">
        <v>46286</v>
      </c>
      <c r="DB453" s="785" t="s">
        <v>633</v>
      </c>
      <c r="DC453" s="785" t="s">
        <v>634</v>
      </c>
      <c r="DD453" s="785">
        <v>46288</v>
      </c>
      <c r="DE453" s="871" t="s">
        <v>397</v>
      </c>
      <c r="DF453" s="871" t="s">
        <v>397</v>
      </c>
      <c r="DG453" s="871" t="s">
        <v>397</v>
      </c>
      <c r="DH453" s="872">
        <v>0</v>
      </c>
      <c r="DI453" s="776" t="s">
        <v>397</v>
      </c>
      <c r="DJ453" s="776">
        <v>46288</v>
      </c>
      <c r="DK453" s="776">
        <v>46288</v>
      </c>
      <c r="DL453" s="776">
        <v>46294</v>
      </c>
      <c r="DM453" s="776">
        <v>46294</v>
      </c>
      <c r="DN453" s="776">
        <v>46294</v>
      </c>
      <c r="DO453" s="873" t="s">
        <v>308</v>
      </c>
      <c r="DP453" s="776">
        <v>46318</v>
      </c>
      <c r="DQ453" s="776">
        <v>46318</v>
      </c>
      <c r="DR453" s="776">
        <v>46318</v>
      </c>
      <c r="DS453" s="872">
        <v>46318</v>
      </c>
      <c r="DT453" s="752">
        <v>46318</v>
      </c>
      <c r="DU453" s="753">
        <v>-17</v>
      </c>
      <c r="DV453" s="753" t="s">
        <v>308</v>
      </c>
      <c r="DW453" s="754">
        <v>46300</v>
      </c>
      <c r="DX453" s="755">
        <v>46301</v>
      </c>
      <c r="DY453" s="754" t="e">
        <v>#VALUE!</v>
      </c>
      <c r="DZ453" s="754" t="e">
        <v>#VALUE!</v>
      </c>
      <c r="EA453" s="754"/>
      <c r="EB453" s="754"/>
      <c r="HA453" s="756" t="s">
        <v>397</v>
      </c>
      <c r="HB453" s="756" t="s">
        <v>397</v>
      </c>
      <c r="HC453" s="756" t="s">
        <v>397</v>
      </c>
      <c r="HD453" s="756" t="s">
        <v>397</v>
      </c>
      <c r="HE453" s="756" t="s">
        <v>397</v>
      </c>
      <c r="HF453" s="756" t="s">
        <v>397</v>
      </c>
      <c r="HG453" s="756" t="s">
        <v>397</v>
      </c>
      <c r="HH453" s="756" t="s">
        <v>397</v>
      </c>
      <c r="HI453" s="756" t="s">
        <v>397</v>
      </c>
      <c r="HJ453" s="756" t="s">
        <v>397</v>
      </c>
      <c r="HK453"/>
      <c r="HL453"/>
      <c r="HM453"/>
      <c r="HN453" s="756" t="str">
        <f t="shared" si="13"/>
        <v>AUTO PRINT</v>
      </c>
      <c r="HO453"/>
      <c r="HP453" s="757" t="s">
        <v>572</v>
      </c>
      <c r="HQ453" s="757" t="s">
        <v>572</v>
      </c>
      <c r="HR453" s="757" t="s">
        <v>572</v>
      </c>
      <c r="HS453"/>
      <c r="HW453" s="758"/>
      <c r="HX453"/>
      <c r="HY453" s="759" t="s">
        <v>572</v>
      </c>
      <c r="HZ453" s="759" t="s">
        <v>572</v>
      </c>
      <c r="IA453" s="759" t="s">
        <v>572</v>
      </c>
      <c r="IC453" s="760" t="s">
        <v>572</v>
      </c>
      <c r="ID453" s="760" t="s">
        <v>572</v>
      </c>
      <c r="IE453" s="760" t="s">
        <v>572</v>
      </c>
      <c r="IF453" s="761" t="s">
        <v>572</v>
      </c>
      <c r="IG453" s="619" t="str">
        <f t="shared" si="14"/>
        <v>IN HOUSE (MANUAL)</v>
      </c>
      <c r="II453" s="761" t="s">
        <v>572</v>
      </c>
      <c r="IK453" s="761" t="str">
        <f>IFERROR(VLOOKUP($M453,#REF!,13,0),"IN HOUSE (MANUAL)")</f>
        <v>IN HOUSE (MANUAL)</v>
      </c>
      <c r="IM453" s="760" t="s">
        <v>572</v>
      </c>
      <c r="IN453" s="760" t="s">
        <v>572</v>
      </c>
      <c r="IO453" s="760" t="s">
        <v>572</v>
      </c>
      <c r="IQ453" s="760" t="s">
        <v>572</v>
      </c>
      <c r="IR453" s="760" t="s">
        <v>572</v>
      </c>
      <c r="IT453" s="760" t="s">
        <v>572</v>
      </c>
      <c r="IV453" s="760" t="s">
        <v>572</v>
      </c>
      <c r="IW453" s="760" t="s">
        <v>572</v>
      </c>
      <c r="IY453" s="760" t="s">
        <v>572</v>
      </c>
      <c r="IZ453" s="760" t="s">
        <v>572</v>
      </c>
      <c r="JB453" s="760" t="s">
        <v>572</v>
      </c>
      <c r="JC453" s="760" t="s">
        <v>572</v>
      </c>
      <c r="JE453" s="760" t="s">
        <v>572</v>
      </c>
      <c r="JF453" s="760" t="s">
        <v>572</v>
      </c>
    </row>
    <row r="454" spans="1:266" ht="17.25" customHeight="1" collapsed="1" x14ac:dyDescent="0.35">
      <c r="A454" s="618" t="s">
        <v>1347</v>
      </c>
      <c r="B454" s="730">
        <v>162</v>
      </c>
      <c r="C454" s="730" t="s">
        <v>1274</v>
      </c>
      <c r="D454" s="730" t="s">
        <v>1274</v>
      </c>
      <c r="E454" s="730">
        <v>7</v>
      </c>
      <c r="F454" s="731" t="s">
        <v>961</v>
      </c>
      <c r="G454" s="732">
        <v>1</v>
      </c>
      <c r="H454" s="826">
        <v>46258</v>
      </c>
      <c r="I454" s="730">
        <v>41</v>
      </c>
      <c r="J454" s="730" t="s">
        <v>308</v>
      </c>
      <c r="K454" s="730">
        <v>43</v>
      </c>
      <c r="L454" s="730" t="s">
        <v>1345</v>
      </c>
      <c r="M454" s="868" t="s">
        <v>1347</v>
      </c>
      <c r="N454" s="868" t="s">
        <v>390</v>
      </c>
      <c r="O454" s="868" t="s">
        <v>390</v>
      </c>
      <c r="P454" s="868">
        <v>0</v>
      </c>
      <c r="Q454" s="868" t="s">
        <v>390</v>
      </c>
      <c r="R454" s="868" t="s">
        <v>1287</v>
      </c>
      <c r="S454" s="868"/>
      <c r="T454" s="868" t="s">
        <v>1288</v>
      </c>
      <c r="U454" s="868">
        <v>468</v>
      </c>
      <c r="V454" s="868" t="s">
        <v>308</v>
      </c>
      <c r="W454" s="868"/>
      <c r="X454" s="868"/>
      <c r="Y454" s="868"/>
      <c r="Z454" s="776"/>
      <c r="AA454" s="868" t="s">
        <v>40</v>
      </c>
      <c r="AB454" s="868" t="s">
        <v>890</v>
      </c>
      <c r="AC454" s="868" t="s">
        <v>608</v>
      </c>
      <c r="AD454" s="868">
        <v>246</v>
      </c>
      <c r="AE454" s="864">
        <v>246</v>
      </c>
      <c r="AF454" s="776">
        <v>46288</v>
      </c>
      <c r="AG454" s="777"/>
      <c r="AH454" s="918"/>
      <c r="AI454" s="918" t="s">
        <v>308</v>
      </c>
      <c r="AJ454" s="778">
        <v>36</v>
      </c>
      <c r="AK454" s="894"/>
      <c r="AL454" s="895"/>
      <c r="AM454" s="896">
        <v>246</v>
      </c>
      <c r="AN454" s="896"/>
      <c r="AO454" s="896"/>
      <c r="AP454" s="896"/>
      <c r="AQ454" s="896"/>
      <c r="AR454" s="896"/>
      <c r="AS454" s="896"/>
      <c r="AT454" s="896"/>
      <c r="AU454" s="896"/>
      <c r="AV454" s="896">
        <v>246</v>
      </c>
      <c r="AW454" s="896">
        <v>246</v>
      </c>
      <c r="AX454" s="896"/>
      <c r="AY454" s="896"/>
      <c r="AZ454" s="896"/>
      <c r="BA454" s="896"/>
      <c r="BB454" s="896">
        <v>0</v>
      </c>
      <c r="BC454" s="896">
        <v>0</v>
      </c>
      <c r="BD454" s="896">
        <v>0</v>
      </c>
      <c r="BE454" s="896">
        <v>0</v>
      </c>
      <c r="BF454" s="896">
        <v>246</v>
      </c>
      <c r="BG454" s="896">
        <v>0</v>
      </c>
      <c r="BH454" s="896">
        <v>0</v>
      </c>
      <c r="BI454" s="896">
        <v>246</v>
      </c>
      <c r="BJ454" s="896"/>
      <c r="BK454" s="896">
        <v>0</v>
      </c>
      <c r="BL454" s="896"/>
      <c r="BM454" s="896"/>
      <c r="BN454" s="896" t="s">
        <v>308</v>
      </c>
      <c r="BO454" s="896" t="s">
        <v>308</v>
      </c>
      <c r="BP454" s="896" t="s">
        <v>308</v>
      </c>
      <c r="BQ454" s="896" t="s">
        <v>308</v>
      </c>
      <c r="BR454" s="896"/>
      <c r="BS454" s="896" t="s">
        <v>397</v>
      </c>
      <c r="BT454" s="896"/>
      <c r="BU454" s="896" t="s">
        <v>579</v>
      </c>
      <c r="BV454" s="896"/>
      <c r="BW454" s="896"/>
      <c r="BX454" s="896"/>
      <c r="BY454" s="896"/>
      <c r="BZ454" s="896"/>
      <c r="CA454" s="896">
        <v>246</v>
      </c>
      <c r="CB454" s="896"/>
      <c r="CC454" s="896"/>
      <c r="CD454" s="896"/>
      <c r="CE454" s="896"/>
      <c r="CF454" s="896"/>
      <c r="CG454" s="896"/>
      <c r="CH454" s="896"/>
      <c r="CI454" s="896"/>
      <c r="CJ454" s="896"/>
      <c r="CK454" s="867"/>
      <c r="CL454" s="867" t="s">
        <v>397</v>
      </c>
      <c r="CM454" s="867">
        <v>246</v>
      </c>
      <c r="CN454" s="867">
        <v>246</v>
      </c>
      <c r="CO454" s="867" t="s">
        <v>397</v>
      </c>
      <c r="CP454" s="867">
        <v>246</v>
      </c>
      <c r="CQ454" s="773">
        <v>246</v>
      </c>
      <c r="CR454" s="772">
        <v>246</v>
      </c>
      <c r="CS454" s="893"/>
      <c r="CT454" s="782" t="s">
        <v>308</v>
      </c>
      <c r="CU454" s="783"/>
      <c r="CV454" s="776"/>
      <c r="CW454" s="776"/>
      <c r="CX454" s="782">
        <v>46288</v>
      </c>
      <c r="CY454" s="870" t="s">
        <v>1346</v>
      </c>
      <c r="CZ454" s="870" t="s">
        <v>308</v>
      </c>
      <c r="DA454" s="871">
        <v>46286</v>
      </c>
      <c r="DB454" s="871" t="s">
        <v>633</v>
      </c>
      <c r="DC454" s="871" t="s">
        <v>634</v>
      </c>
      <c r="DD454" s="871">
        <v>46288</v>
      </c>
      <c r="DE454" s="871" t="s">
        <v>397</v>
      </c>
      <c r="DF454" s="871" t="s">
        <v>397</v>
      </c>
      <c r="DG454" s="871" t="s">
        <v>397</v>
      </c>
      <c r="DH454" s="872" t="s">
        <v>308</v>
      </c>
      <c r="DI454" s="776" t="s">
        <v>397</v>
      </c>
      <c r="DJ454" s="776">
        <v>46288</v>
      </c>
      <c r="DK454" s="776">
        <v>46288</v>
      </c>
      <c r="DL454" s="776">
        <v>46294</v>
      </c>
      <c r="DM454" s="776">
        <v>46294</v>
      </c>
      <c r="DN454" s="776">
        <v>46294</v>
      </c>
      <c r="DO454" s="873" t="s">
        <v>308</v>
      </c>
      <c r="DP454" s="776">
        <v>46318</v>
      </c>
      <c r="DQ454" s="776">
        <v>46318</v>
      </c>
      <c r="DR454" s="776">
        <v>46318</v>
      </c>
      <c r="DS454" s="872">
        <v>46318</v>
      </c>
      <c r="DT454" s="752">
        <v>46318</v>
      </c>
      <c r="DU454" s="753">
        <v>-17</v>
      </c>
      <c r="DV454" s="753" t="s">
        <v>308</v>
      </c>
      <c r="DW454" s="754">
        <v>46301</v>
      </c>
      <c r="DX454" s="755">
        <v>46301</v>
      </c>
      <c r="DY454" s="754" t="e">
        <v>#VALUE!</v>
      </c>
      <c r="DZ454" s="754" t="e">
        <v>#VALUE!</v>
      </c>
      <c r="EA454" s="754"/>
      <c r="EB454" s="754"/>
      <c r="HA454" s="756" t="s">
        <v>397</v>
      </c>
      <c r="HB454" s="756" t="s">
        <v>397</v>
      </c>
      <c r="HC454" s="756" t="s">
        <v>397</v>
      </c>
      <c r="HD454" s="756" t="s">
        <v>397</v>
      </c>
      <c r="HE454" s="756" t="s">
        <v>397</v>
      </c>
      <c r="HF454" s="756" t="s">
        <v>397</v>
      </c>
      <c r="HG454" s="756" t="s">
        <v>397</v>
      </c>
      <c r="HH454" s="756" t="s">
        <v>397</v>
      </c>
      <c r="HI454" s="756" t="s">
        <v>397</v>
      </c>
      <c r="HJ454" s="756" t="s">
        <v>397</v>
      </c>
      <c r="HK454"/>
      <c r="HL454"/>
      <c r="HM454"/>
      <c r="HN454" s="756" t="str">
        <f t="shared" si="13"/>
        <v>AUTO PRINT</v>
      </c>
      <c r="HO454"/>
      <c r="HP454" s="757" t="s">
        <v>572</v>
      </c>
      <c r="HQ454" s="757" t="s">
        <v>572</v>
      </c>
      <c r="HR454" s="757" t="s">
        <v>572</v>
      </c>
      <c r="HS454"/>
      <c r="HW454" s="758"/>
      <c r="HX454"/>
      <c r="HY454" s="759" t="s">
        <v>572</v>
      </c>
      <c r="HZ454" s="759" t="s">
        <v>572</v>
      </c>
      <c r="IA454" s="759" t="s">
        <v>572</v>
      </c>
      <c r="IC454" s="760" t="s">
        <v>572</v>
      </c>
      <c r="ID454" s="760" t="s">
        <v>572</v>
      </c>
      <c r="IE454" s="760" t="s">
        <v>572</v>
      </c>
      <c r="IF454" s="761" t="s">
        <v>572</v>
      </c>
      <c r="IG454" s="619" t="str">
        <f t="shared" si="14"/>
        <v>IN HOUSE (MANUAL)</v>
      </c>
      <c r="II454" s="761" t="s">
        <v>572</v>
      </c>
      <c r="IK454" s="761" t="str">
        <f>IFERROR(VLOOKUP($M454,#REF!,13,0),"IN HOUSE (MANUAL)")</f>
        <v>IN HOUSE (MANUAL)</v>
      </c>
      <c r="IM454" s="760" t="s">
        <v>572</v>
      </c>
      <c r="IN454" s="760" t="s">
        <v>572</v>
      </c>
      <c r="IO454" s="760" t="s">
        <v>572</v>
      </c>
      <c r="IQ454" s="760" t="s">
        <v>572</v>
      </c>
      <c r="IR454" s="760" t="s">
        <v>572</v>
      </c>
      <c r="IT454" s="760" t="s">
        <v>572</v>
      </c>
      <c r="IV454" s="760" t="s">
        <v>572</v>
      </c>
      <c r="IW454" s="760" t="s">
        <v>572</v>
      </c>
      <c r="IY454" s="760" t="s">
        <v>572</v>
      </c>
      <c r="IZ454" s="760" t="s">
        <v>572</v>
      </c>
      <c r="JB454" s="760" t="s">
        <v>572</v>
      </c>
      <c r="JC454" s="760" t="s">
        <v>572</v>
      </c>
      <c r="JE454" s="760" t="s">
        <v>572</v>
      </c>
      <c r="JF454" s="760" t="s">
        <v>572</v>
      </c>
    </row>
    <row r="455" spans="1:266" ht="17.25" customHeight="1" collapsed="1" x14ac:dyDescent="0.35">
      <c r="A455" s="618" t="s">
        <v>1348</v>
      </c>
      <c r="B455" s="730">
        <v>163</v>
      </c>
      <c r="C455" s="730" t="s">
        <v>1274</v>
      </c>
      <c r="D455" s="730" t="s">
        <v>1274</v>
      </c>
      <c r="E455" s="730">
        <v>7</v>
      </c>
      <c r="F455" s="731" t="s">
        <v>961</v>
      </c>
      <c r="G455" s="732">
        <v>1</v>
      </c>
      <c r="H455" s="826">
        <v>46258</v>
      </c>
      <c r="I455" s="730">
        <v>41</v>
      </c>
      <c r="J455" s="730" t="s">
        <v>308</v>
      </c>
      <c r="K455" s="730">
        <v>43</v>
      </c>
      <c r="L455" s="730" t="s">
        <v>1349</v>
      </c>
      <c r="M455" s="772" t="s">
        <v>1348</v>
      </c>
      <c r="N455" s="772" t="s">
        <v>390</v>
      </c>
      <c r="O455" s="772" t="s">
        <v>390</v>
      </c>
      <c r="P455" s="772" t="s">
        <v>390</v>
      </c>
      <c r="Q455" s="772" t="s">
        <v>390</v>
      </c>
      <c r="R455" s="772" t="s">
        <v>1287</v>
      </c>
      <c r="S455" s="772"/>
      <c r="T455" s="772" t="s">
        <v>1350</v>
      </c>
      <c r="U455" s="772">
        <v>468</v>
      </c>
      <c r="V455" s="772" t="s">
        <v>308</v>
      </c>
      <c r="W455" s="772"/>
      <c r="X455" s="772"/>
      <c r="Y455" s="772"/>
      <c r="Z455" s="886"/>
      <c r="AA455" s="772" t="s">
        <v>40</v>
      </c>
      <c r="AB455" s="772" t="s">
        <v>863</v>
      </c>
      <c r="AC455" s="772" t="s">
        <v>608</v>
      </c>
      <c r="AD455" s="772">
        <v>300</v>
      </c>
      <c r="AE455" s="775">
        <v>300</v>
      </c>
      <c r="AF455" s="774">
        <v>46288</v>
      </c>
      <c r="AG455" s="777"/>
      <c r="AH455" s="777"/>
      <c r="AI455" s="777" t="s">
        <v>308</v>
      </c>
      <c r="AJ455" s="778">
        <v>37</v>
      </c>
      <c r="AK455" s="779"/>
      <c r="AL455" s="778"/>
      <c r="AM455" s="780">
        <v>300</v>
      </c>
      <c r="AN455" s="780"/>
      <c r="AO455" s="780"/>
      <c r="AP455" s="780"/>
      <c r="AQ455" s="780"/>
      <c r="AR455" s="780"/>
      <c r="AS455" s="780"/>
      <c r="AT455" s="780"/>
      <c r="AU455" s="780"/>
      <c r="AV455" s="780">
        <v>300</v>
      </c>
      <c r="AW455" s="780">
        <v>300</v>
      </c>
      <c r="AX455" s="780"/>
      <c r="AY455" s="780"/>
      <c r="AZ455" s="780"/>
      <c r="BA455" s="780"/>
      <c r="BB455" s="780">
        <v>0</v>
      </c>
      <c r="BC455" s="780">
        <v>0</v>
      </c>
      <c r="BD455" s="780">
        <v>0</v>
      </c>
      <c r="BE455" s="780">
        <v>0</v>
      </c>
      <c r="BF455" s="780">
        <v>300</v>
      </c>
      <c r="BG455" s="780">
        <v>0</v>
      </c>
      <c r="BH455" s="780">
        <v>0</v>
      </c>
      <c r="BI455" s="780">
        <v>300</v>
      </c>
      <c r="BJ455" s="780"/>
      <c r="BK455" s="780">
        <v>0</v>
      </c>
      <c r="BL455" s="780"/>
      <c r="BM455" s="780"/>
      <c r="BN455" s="780" t="s">
        <v>308</v>
      </c>
      <c r="BO455" s="780" t="s">
        <v>308</v>
      </c>
      <c r="BP455" s="780" t="s">
        <v>308</v>
      </c>
      <c r="BQ455" s="780" t="s">
        <v>308</v>
      </c>
      <c r="BR455" s="780"/>
      <c r="BS455" s="780" t="s">
        <v>397</v>
      </c>
      <c r="BT455" s="780"/>
      <c r="BU455" s="780">
        <v>300</v>
      </c>
      <c r="BV455" s="780"/>
      <c r="BW455" s="780"/>
      <c r="BX455" s="780"/>
      <c r="BY455" s="780"/>
      <c r="BZ455" s="780"/>
      <c r="CA455" s="780">
        <v>300</v>
      </c>
      <c r="CB455" s="780"/>
      <c r="CC455" s="780"/>
      <c r="CD455" s="780"/>
      <c r="CE455" s="780"/>
      <c r="CF455" s="780"/>
      <c r="CG455" s="780"/>
      <c r="CH455" s="780"/>
      <c r="CI455" s="780"/>
      <c r="CJ455" s="780">
        <v>300</v>
      </c>
      <c r="CK455" s="773"/>
      <c r="CL455" s="773">
        <v>300</v>
      </c>
      <c r="CM455" s="773">
        <v>300</v>
      </c>
      <c r="CN455" s="773">
        <v>300</v>
      </c>
      <c r="CO455" s="773">
        <v>300</v>
      </c>
      <c r="CP455" s="773">
        <v>300</v>
      </c>
      <c r="CQ455" s="773">
        <v>300</v>
      </c>
      <c r="CR455" s="772">
        <v>300</v>
      </c>
      <c r="CS455" s="781"/>
      <c r="CT455" s="865" t="s">
        <v>308</v>
      </c>
      <c r="CU455" s="899"/>
      <c r="CV455" s="774"/>
      <c r="CW455" s="774"/>
      <c r="CX455" s="865">
        <v>46288</v>
      </c>
      <c r="CY455" s="784" t="s">
        <v>1346</v>
      </c>
      <c r="CZ455" s="784" t="s">
        <v>308</v>
      </c>
      <c r="DA455" s="785">
        <v>46286</v>
      </c>
      <c r="DB455" s="785" t="s">
        <v>633</v>
      </c>
      <c r="DC455" s="785" t="s">
        <v>634</v>
      </c>
      <c r="DD455" s="785">
        <v>46288</v>
      </c>
      <c r="DE455" s="785" t="s">
        <v>397</v>
      </c>
      <c r="DF455" s="785" t="s">
        <v>397</v>
      </c>
      <c r="DG455" s="785" t="s">
        <v>397</v>
      </c>
      <c r="DH455" s="786" t="s">
        <v>308</v>
      </c>
      <c r="DI455" s="774" t="s">
        <v>397</v>
      </c>
      <c r="DJ455" s="774">
        <v>46288</v>
      </c>
      <c r="DK455" s="774">
        <v>46288</v>
      </c>
      <c r="DL455" s="774">
        <v>46295</v>
      </c>
      <c r="DM455" s="774">
        <v>46295</v>
      </c>
      <c r="DN455" s="774">
        <v>46295</v>
      </c>
      <c r="DO455" s="787" t="s">
        <v>308</v>
      </c>
      <c r="DP455" s="774">
        <v>46318</v>
      </c>
      <c r="DQ455" s="774">
        <v>46318</v>
      </c>
      <c r="DR455" s="774">
        <v>46318</v>
      </c>
      <c r="DS455" s="786">
        <v>46318</v>
      </c>
      <c r="DT455" s="752">
        <v>46318</v>
      </c>
      <c r="DU455" s="753">
        <v>-16</v>
      </c>
      <c r="DV455" s="753" t="s">
        <v>308</v>
      </c>
      <c r="DW455" s="754">
        <v>46301</v>
      </c>
      <c r="DX455" s="755">
        <v>46302</v>
      </c>
      <c r="DY455" s="754" t="e">
        <v>#VALUE!</v>
      </c>
      <c r="DZ455" s="754" t="e">
        <v>#VALUE!</v>
      </c>
      <c r="EA455" s="754"/>
      <c r="EB455" s="754"/>
      <c r="HA455" s="756" t="s">
        <v>397</v>
      </c>
      <c r="HB455" s="756" t="s">
        <v>397</v>
      </c>
      <c r="HC455" s="756" t="s">
        <v>397</v>
      </c>
      <c r="HD455" s="756" t="s">
        <v>397</v>
      </c>
      <c r="HE455" s="756" t="s">
        <v>397</v>
      </c>
      <c r="HF455" s="756" t="s">
        <v>397</v>
      </c>
      <c r="HG455" s="756" t="s">
        <v>397</v>
      </c>
      <c r="HH455" s="756" t="s">
        <v>397</v>
      </c>
      <c r="HI455" s="756" t="s">
        <v>397</v>
      </c>
      <c r="HJ455" s="756" t="s">
        <v>397</v>
      </c>
      <c r="HK455"/>
      <c r="HL455"/>
      <c r="HM455"/>
      <c r="HN455" s="756" t="str">
        <f t="shared" si="13"/>
        <v>AUTO PRINT</v>
      </c>
      <c r="HO455"/>
      <c r="HP455" s="757" t="s">
        <v>572</v>
      </c>
      <c r="HQ455" s="757" t="s">
        <v>572</v>
      </c>
      <c r="HR455" s="757" t="s">
        <v>572</v>
      </c>
      <c r="HS455"/>
      <c r="HW455" s="758"/>
      <c r="HX455"/>
      <c r="HY455" s="759" t="s">
        <v>572</v>
      </c>
      <c r="HZ455" s="759" t="s">
        <v>572</v>
      </c>
      <c r="IA455" s="759" t="s">
        <v>572</v>
      </c>
      <c r="IC455" s="760" t="s">
        <v>572</v>
      </c>
      <c r="ID455" s="760" t="s">
        <v>572</v>
      </c>
      <c r="IE455" s="760" t="s">
        <v>572</v>
      </c>
      <c r="IF455" s="761" t="s">
        <v>572</v>
      </c>
      <c r="IG455" s="619" t="str">
        <f t="shared" si="14"/>
        <v>IN HOUSE (MANUAL)</v>
      </c>
      <c r="II455" s="761" t="s">
        <v>572</v>
      </c>
      <c r="IK455" s="761" t="str">
        <f>IFERROR(VLOOKUP($M455,#REF!,13,0),"IN HOUSE (MANUAL)")</f>
        <v>IN HOUSE (MANUAL)</v>
      </c>
      <c r="IM455" s="760" t="s">
        <v>572</v>
      </c>
      <c r="IN455" s="760" t="s">
        <v>572</v>
      </c>
      <c r="IO455" s="760" t="s">
        <v>572</v>
      </c>
      <c r="IQ455" s="760" t="s">
        <v>572</v>
      </c>
      <c r="IR455" s="760" t="s">
        <v>572</v>
      </c>
      <c r="IT455" s="760" t="s">
        <v>572</v>
      </c>
      <c r="IV455" s="760" t="s">
        <v>572</v>
      </c>
      <c r="IW455" s="760" t="s">
        <v>572</v>
      </c>
      <c r="IY455" s="760" t="s">
        <v>572</v>
      </c>
      <c r="IZ455" s="760" t="s">
        <v>572</v>
      </c>
      <c r="JB455" s="760" t="s">
        <v>572</v>
      </c>
      <c r="JC455" s="760" t="s">
        <v>572</v>
      </c>
      <c r="JE455" s="760" t="s">
        <v>572</v>
      </c>
      <c r="JF455" s="760" t="s">
        <v>572</v>
      </c>
    </row>
    <row r="456" spans="1:266" ht="17.25" customHeight="1" collapsed="1" x14ac:dyDescent="0.35">
      <c r="A456" s="618" t="s">
        <v>1351</v>
      </c>
      <c r="B456" s="730">
        <v>164</v>
      </c>
      <c r="C456" s="730" t="s">
        <v>1274</v>
      </c>
      <c r="D456" s="730" t="s">
        <v>1274</v>
      </c>
      <c r="E456" s="730">
        <v>7</v>
      </c>
      <c r="F456" s="731" t="s">
        <v>961</v>
      </c>
      <c r="G456" s="732">
        <v>1</v>
      </c>
      <c r="H456" s="826">
        <v>46258</v>
      </c>
      <c r="I456" s="730">
        <v>41</v>
      </c>
      <c r="J456" s="730" t="s">
        <v>308</v>
      </c>
      <c r="K456" s="730">
        <v>43</v>
      </c>
      <c r="L456" s="730" t="s">
        <v>1349</v>
      </c>
      <c r="M456" s="772" t="s">
        <v>1351</v>
      </c>
      <c r="N456" s="772" t="s">
        <v>390</v>
      </c>
      <c r="O456" s="772" t="s">
        <v>390</v>
      </c>
      <c r="P456" s="772" t="s">
        <v>390</v>
      </c>
      <c r="Q456" s="772" t="s">
        <v>390</v>
      </c>
      <c r="R456" s="772" t="s">
        <v>1287</v>
      </c>
      <c r="S456" s="772"/>
      <c r="T456" s="772" t="s">
        <v>1350</v>
      </c>
      <c r="U456" s="772">
        <v>468</v>
      </c>
      <c r="V456" s="772" t="s">
        <v>308</v>
      </c>
      <c r="W456" s="772"/>
      <c r="X456" s="772"/>
      <c r="Y456" s="772"/>
      <c r="Z456" s="774"/>
      <c r="AA456" s="772" t="s">
        <v>40</v>
      </c>
      <c r="AB456" s="772" t="s">
        <v>890</v>
      </c>
      <c r="AC456" s="772" t="s">
        <v>608</v>
      </c>
      <c r="AD456" s="772">
        <v>204</v>
      </c>
      <c r="AE456" s="864">
        <v>204</v>
      </c>
      <c r="AF456" s="774">
        <v>46288</v>
      </c>
      <c r="AG456" s="777"/>
      <c r="AH456" s="777"/>
      <c r="AI456" s="777" t="s">
        <v>308</v>
      </c>
      <c r="AJ456" s="778">
        <v>38</v>
      </c>
      <c r="AK456" s="779"/>
      <c r="AL456" s="778"/>
      <c r="AM456" s="780">
        <v>204</v>
      </c>
      <c r="AN456" s="780"/>
      <c r="AO456" s="780"/>
      <c r="AP456" s="780"/>
      <c r="AQ456" s="780"/>
      <c r="AR456" s="780"/>
      <c r="AS456" s="780"/>
      <c r="AT456" s="780"/>
      <c r="AU456" s="780"/>
      <c r="AV456" s="780">
        <v>204</v>
      </c>
      <c r="AW456" s="780">
        <v>204</v>
      </c>
      <c r="AX456" s="780"/>
      <c r="AY456" s="780"/>
      <c r="AZ456" s="780"/>
      <c r="BA456" s="780"/>
      <c r="BB456" s="780">
        <v>0</v>
      </c>
      <c r="BC456" s="780">
        <v>0</v>
      </c>
      <c r="BD456" s="780">
        <v>0</v>
      </c>
      <c r="BE456" s="780">
        <v>0</v>
      </c>
      <c r="BF456" s="780">
        <v>204</v>
      </c>
      <c r="BG456" s="780">
        <v>0</v>
      </c>
      <c r="BH456" s="780">
        <v>0</v>
      </c>
      <c r="BI456" s="780">
        <v>204</v>
      </c>
      <c r="BJ456" s="780"/>
      <c r="BK456" s="780">
        <v>0</v>
      </c>
      <c r="BL456" s="780"/>
      <c r="BM456" s="780"/>
      <c r="BN456" s="780" t="s">
        <v>308</v>
      </c>
      <c r="BO456" s="780" t="s">
        <v>308</v>
      </c>
      <c r="BP456" s="780" t="s">
        <v>308</v>
      </c>
      <c r="BQ456" s="780" t="s">
        <v>308</v>
      </c>
      <c r="BR456" s="780"/>
      <c r="BS456" s="780" t="s">
        <v>397</v>
      </c>
      <c r="BT456" s="780"/>
      <c r="BU456" s="780">
        <v>204</v>
      </c>
      <c r="BV456" s="780"/>
      <c r="BW456" s="780"/>
      <c r="BX456" s="780"/>
      <c r="BY456" s="780"/>
      <c r="BZ456" s="780"/>
      <c r="CA456" s="780">
        <v>204</v>
      </c>
      <c r="CB456" s="780"/>
      <c r="CC456" s="780"/>
      <c r="CD456" s="780"/>
      <c r="CE456" s="780"/>
      <c r="CF456" s="780"/>
      <c r="CG456" s="780"/>
      <c r="CH456" s="780"/>
      <c r="CI456" s="780"/>
      <c r="CJ456" s="780">
        <v>204</v>
      </c>
      <c r="CK456" s="773"/>
      <c r="CL456" s="773">
        <v>204</v>
      </c>
      <c r="CM456" s="773">
        <v>204</v>
      </c>
      <c r="CN456" s="773">
        <v>204</v>
      </c>
      <c r="CO456" s="773">
        <v>204</v>
      </c>
      <c r="CP456" s="773">
        <v>204</v>
      </c>
      <c r="CQ456" s="773">
        <v>204</v>
      </c>
      <c r="CR456" s="772">
        <v>204</v>
      </c>
      <c r="CS456" s="898"/>
      <c r="CT456" s="865" t="s">
        <v>308</v>
      </c>
      <c r="CU456" s="899"/>
      <c r="CV456" s="774"/>
      <c r="CW456" s="774"/>
      <c r="CX456" s="865">
        <v>46288</v>
      </c>
      <c r="CY456" s="784" t="s">
        <v>1346</v>
      </c>
      <c r="CZ456" s="784" t="s">
        <v>308</v>
      </c>
      <c r="DA456" s="785">
        <v>46286</v>
      </c>
      <c r="DB456" s="785" t="s">
        <v>633</v>
      </c>
      <c r="DC456" s="785" t="s">
        <v>634</v>
      </c>
      <c r="DD456" s="785">
        <v>46288</v>
      </c>
      <c r="DE456" s="785" t="s">
        <v>397</v>
      </c>
      <c r="DF456" s="785" t="s">
        <v>397</v>
      </c>
      <c r="DG456" s="785" t="s">
        <v>397</v>
      </c>
      <c r="DH456" s="786" t="s">
        <v>308</v>
      </c>
      <c r="DI456" s="774" t="s">
        <v>397</v>
      </c>
      <c r="DJ456" s="774">
        <v>46288</v>
      </c>
      <c r="DK456" s="774">
        <v>46288</v>
      </c>
      <c r="DL456" s="774">
        <v>46295</v>
      </c>
      <c r="DM456" s="774">
        <v>46295</v>
      </c>
      <c r="DN456" s="774">
        <v>46295</v>
      </c>
      <c r="DO456" s="787" t="s">
        <v>308</v>
      </c>
      <c r="DP456" s="774">
        <v>46318</v>
      </c>
      <c r="DQ456" s="774">
        <v>46318</v>
      </c>
      <c r="DR456" s="774">
        <v>46318</v>
      </c>
      <c r="DS456" s="786">
        <v>46318</v>
      </c>
      <c r="DT456" s="752">
        <v>46318</v>
      </c>
      <c r="DU456" s="753">
        <v>-16</v>
      </c>
      <c r="DV456" s="753" t="s">
        <v>308</v>
      </c>
      <c r="DW456" s="754">
        <v>46302</v>
      </c>
      <c r="DX456" s="755">
        <v>46302</v>
      </c>
      <c r="DY456" s="754" t="e">
        <v>#VALUE!</v>
      </c>
      <c r="DZ456" s="754" t="e">
        <v>#VALUE!</v>
      </c>
      <c r="EA456" s="754"/>
      <c r="EB456" s="754"/>
      <c r="HA456" s="756" t="s">
        <v>397</v>
      </c>
      <c r="HB456" s="756" t="s">
        <v>397</v>
      </c>
      <c r="HC456" s="756" t="s">
        <v>397</v>
      </c>
      <c r="HD456" s="756" t="s">
        <v>397</v>
      </c>
      <c r="HE456" s="756" t="s">
        <v>397</v>
      </c>
      <c r="HF456" s="756" t="s">
        <v>397</v>
      </c>
      <c r="HG456" s="756" t="s">
        <v>397</v>
      </c>
      <c r="HH456" s="756" t="s">
        <v>397</v>
      </c>
      <c r="HI456" s="756" t="s">
        <v>397</v>
      </c>
      <c r="HJ456" s="756" t="s">
        <v>397</v>
      </c>
      <c r="HK456"/>
      <c r="HL456"/>
      <c r="HM456"/>
      <c r="HN456" s="756" t="str">
        <f t="shared" si="13"/>
        <v>AUTO PRINT</v>
      </c>
      <c r="HO456"/>
      <c r="HP456" s="757" t="s">
        <v>572</v>
      </c>
      <c r="HQ456" s="757" t="s">
        <v>572</v>
      </c>
      <c r="HR456" s="757" t="s">
        <v>572</v>
      </c>
      <c r="HS456"/>
      <c r="HW456" s="758"/>
      <c r="HX456"/>
      <c r="HY456" s="759" t="s">
        <v>572</v>
      </c>
      <c r="HZ456" s="759" t="s">
        <v>572</v>
      </c>
      <c r="IA456" s="759" t="s">
        <v>572</v>
      </c>
      <c r="IC456" s="760" t="s">
        <v>572</v>
      </c>
      <c r="ID456" s="760" t="s">
        <v>572</v>
      </c>
      <c r="IE456" s="760" t="s">
        <v>572</v>
      </c>
      <c r="IF456" s="761" t="s">
        <v>572</v>
      </c>
      <c r="IG456" s="619" t="str">
        <f t="shared" si="14"/>
        <v>IN HOUSE (MANUAL)</v>
      </c>
      <c r="II456" s="761" t="s">
        <v>572</v>
      </c>
      <c r="IK456" s="761" t="str">
        <f>IFERROR(VLOOKUP($M456,#REF!,13,0),"IN HOUSE (MANUAL)")</f>
        <v>IN HOUSE (MANUAL)</v>
      </c>
      <c r="IM456" s="760" t="s">
        <v>572</v>
      </c>
      <c r="IN456" s="760" t="s">
        <v>572</v>
      </c>
      <c r="IO456" s="760" t="s">
        <v>572</v>
      </c>
      <c r="IQ456" s="760" t="s">
        <v>572</v>
      </c>
      <c r="IR456" s="760" t="s">
        <v>572</v>
      </c>
      <c r="IT456" s="760" t="s">
        <v>572</v>
      </c>
      <c r="IV456" s="760" t="s">
        <v>572</v>
      </c>
      <c r="IW456" s="760" t="s">
        <v>572</v>
      </c>
      <c r="IY456" s="760" t="s">
        <v>572</v>
      </c>
      <c r="IZ456" s="760" t="s">
        <v>572</v>
      </c>
      <c r="JB456" s="760" t="s">
        <v>572</v>
      </c>
      <c r="JC456" s="760" t="s">
        <v>572</v>
      </c>
      <c r="JE456" s="760" t="s">
        <v>572</v>
      </c>
      <c r="JF456" s="760" t="s">
        <v>572</v>
      </c>
    </row>
    <row r="457" spans="1:266" ht="17.25" customHeight="1" x14ac:dyDescent="0.35">
      <c r="A457" s="618" t="s">
        <v>1352</v>
      </c>
      <c r="B457" s="730">
        <v>165</v>
      </c>
      <c r="C457" s="730" t="s">
        <v>1274</v>
      </c>
      <c r="D457" s="730" t="s">
        <v>1274</v>
      </c>
      <c r="E457" s="730">
        <v>7</v>
      </c>
      <c r="F457" s="731" t="s">
        <v>961</v>
      </c>
      <c r="G457" s="732">
        <v>1</v>
      </c>
      <c r="H457" s="826">
        <v>46258</v>
      </c>
      <c r="I457" s="730">
        <v>41</v>
      </c>
      <c r="J457" s="730" t="s">
        <v>308</v>
      </c>
      <c r="K457" s="730">
        <v>43</v>
      </c>
      <c r="L457" s="730" t="s">
        <v>1353</v>
      </c>
      <c r="M457" s="772" t="s">
        <v>1352</v>
      </c>
      <c r="N457" s="772" t="s">
        <v>390</v>
      </c>
      <c r="O457" s="772" t="s">
        <v>390</v>
      </c>
      <c r="P457" s="772">
        <v>0</v>
      </c>
      <c r="Q457" s="772" t="s">
        <v>390</v>
      </c>
      <c r="R457" s="772" t="s">
        <v>1287</v>
      </c>
      <c r="S457" s="772"/>
      <c r="T457" s="772" t="s">
        <v>1354</v>
      </c>
      <c r="U457" s="772">
        <v>468</v>
      </c>
      <c r="V457" s="772" t="s">
        <v>308</v>
      </c>
      <c r="W457" s="772"/>
      <c r="X457" s="772"/>
      <c r="Y457" s="772"/>
      <c r="Z457" s="774"/>
      <c r="AA457" s="772" t="s">
        <v>40</v>
      </c>
      <c r="AB457" s="772" t="s">
        <v>863</v>
      </c>
      <c r="AC457" s="772" t="s">
        <v>608</v>
      </c>
      <c r="AD457" s="772">
        <v>264</v>
      </c>
      <c r="AE457" s="864">
        <v>264</v>
      </c>
      <c r="AF457" s="774">
        <v>46288</v>
      </c>
      <c r="AG457" s="777"/>
      <c r="AH457" s="777"/>
      <c r="AI457" s="777" t="s">
        <v>308</v>
      </c>
      <c r="AJ457" s="778">
        <v>39</v>
      </c>
      <c r="AK457" s="779"/>
      <c r="AL457" s="778"/>
      <c r="AM457" s="780">
        <v>264</v>
      </c>
      <c r="AN457" s="780"/>
      <c r="AO457" s="780"/>
      <c r="AP457" s="780"/>
      <c r="AQ457" s="780"/>
      <c r="AR457" s="780"/>
      <c r="AS457" s="780"/>
      <c r="AT457" s="780"/>
      <c r="AU457" s="780"/>
      <c r="AV457" s="780">
        <v>264</v>
      </c>
      <c r="AW457" s="780">
        <v>264</v>
      </c>
      <c r="AX457" s="780"/>
      <c r="AY457" s="780"/>
      <c r="AZ457" s="780"/>
      <c r="BA457" s="780"/>
      <c r="BB457" s="780">
        <v>0</v>
      </c>
      <c r="BC457" s="780">
        <v>0</v>
      </c>
      <c r="BD457" s="780">
        <v>0</v>
      </c>
      <c r="BE457" s="780">
        <v>0</v>
      </c>
      <c r="BF457" s="780">
        <v>264</v>
      </c>
      <c r="BG457" s="780">
        <v>0</v>
      </c>
      <c r="BH457" s="780">
        <v>0</v>
      </c>
      <c r="BI457" s="780">
        <v>264</v>
      </c>
      <c r="BJ457" s="780"/>
      <c r="BK457" s="780">
        <v>0</v>
      </c>
      <c r="BL457" s="780"/>
      <c r="BM457" s="780"/>
      <c r="BN457" s="780" t="s">
        <v>308</v>
      </c>
      <c r="BO457" s="780" t="s">
        <v>308</v>
      </c>
      <c r="BP457" s="780" t="s">
        <v>308</v>
      </c>
      <c r="BQ457" s="780" t="s">
        <v>308</v>
      </c>
      <c r="BR457" s="780"/>
      <c r="BS457" s="780" t="s">
        <v>397</v>
      </c>
      <c r="BT457" s="780"/>
      <c r="BU457" s="780" t="s">
        <v>579</v>
      </c>
      <c r="BV457" s="780"/>
      <c r="BW457" s="780"/>
      <c r="BX457" s="780"/>
      <c r="BY457" s="780"/>
      <c r="BZ457" s="780"/>
      <c r="CA457" s="780">
        <v>264</v>
      </c>
      <c r="CB457" s="780"/>
      <c r="CC457" s="780"/>
      <c r="CD457" s="780"/>
      <c r="CE457" s="780"/>
      <c r="CF457" s="780"/>
      <c r="CG457" s="780"/>
      <c r="CH457" s="780"/>
      <c r="CI457" s="780"/>
      <c r="CJ457" s="780"/>
      <c r="CK457" s="773"/>
      <c r="CL457" s="773" t="s">
        <v>397</v>
      </c>
      <c r="CM457" s="773">
        <v>264</v>
      </c>
      <c r="CN457" s="773">
        <v>264</v>
      </c>
      <c r="CO457" s="773" t="s">
        <v>397</v>
      </c>
      <c r="CP457" s="773">
        <v>264</v>
      </c>
      <c r="CQ457" s="773">
        <v>264</v>
      </c>
      <c r="CR457" s="772">
        <v>264</v>
      </c>
      <c r="CS457" s="898"/>
      <c r="CT457" s="865" t="s">
        <v>308</v>
      </c>
      <c r="CU457" s="899"/>
      <c r="CV457" s="774"/>
      <c r="CW457" s="774"/>
      <c r="CX457" s="865">
        <v>46288</v>
      </c>
      <c r="CY457" s="784" t="s">
        <v>1346</v>
      </c>
      <c r="CZ457" s="784" t="s">
        <v>308</v>
      </c>
      <c r="DA457" s="785">
        <v>46286</v>
      </c>
      <c r="DB457" s="785" t="s">
        <v>633</v>
      </c>
      <c r="DC457" s="785" t="s">
        <v>634</v>
      </c>
      <c r="DD457" s="785">
        <v>46288</v>
      </c>
      <c r="DE457" s="785" t="s">
        <v>397</v>
      </c>
      <c r="DF457" s="785" t="s">
        <v>397</v>
      </c>
      <c r="DG457" s="785" t="s">
        <v>397</v>
      </c>
      <c r="DH457" s="786" t="s">
        <v>308</v>
      </c>
      <c r="DI457" s="774" t="s">
        <v>397</v>
      </c>
      <c r="DJ457" s="774">
        <v>46288</v>
      </c>
      <c r="DK457" s="774">
        <v>46288</v>
      </c>
      <c r="DL457" s="774">
        <v>46295</v>
      </c>
      <c r="DM457" s="774">
        <v>46295</v>
      </c>
      <c r="DN457" s="774">
        <v>46295</v>
      </c>
      <c r="DO457" s="787" t="s">
        <v>308</v>
      </c>
      <c r="DP457" s="774">
        <v>46318</v>
      </c>
      <c r="DQ457" s="774">
        <v>46318</v>
      </c>
      <c r="DR457" s="774">
        <v>46318</v>
      </c>
      <c r="DS457" s="786">
        <v>46318</v>
      </c>
      <c r="DT457" s="752">
        <v>46318</v>
      </c>
      <c r="DU457" s="753">
        <v>-16</v>
      </c>
      <c r="DV457" s="753" t="s">
        <v>308</v>
      </c>
      <c r="DW457" s="754">
        <v>46302</v>
      </c>
      <c r="DX457" s="755">
        <v>46302</v>
      </c>
      <c r="DY457" s="754" t="e">
        <v>#VALUE!</v>
      </c>
      <c r="DZ457" s="754" t="e">
        <v>#VALUE!</v>
      </c>
      <c r="EA457" s="754"/>
      <c r="EB457" s="754"/>
      <c r="HA457" s="756" t="s">
        <v>397</v>
      </c>
      <c r="HB457" s="756" t="s">
        <v>397</v>
      </c>
      <c r="HC457" s="756" t="s">
        <v>397</v>
      </c>
      <c r="HD457" s="756" t="s">
        <v>397</v>
      </c>
      <c r="HE457" s="756" t="s">
        <v>397</v>
      </c>
      <c r="HF457" s="756" t="s">
        <v>397</v>
      </c>
      <c r="HG457" s="756" t="s">
        <v>397</v>
      </c>
      <c r="HH457" s="756" t="s">
        <v>397</v>
      </c>
      <c r="HI457" s="756" t="s">
        <v>397</v>
      </c>
      <c r="HJ457" s="756" t="s">
        <v>397</v>
      </c>
      <c r="HK457"/>
      <c r="HL457"/>
      <c r="HM457"/>
      <c r="HN457" s="756" t="str">
        <f t="shared" si="13"/>
        <v>AUTO PRINT</v>
      </c>
      <c r="HO457"/>
      <c r="HP457" s="757" t="s">
        <v>572</v>
      </c>
      <c r="HQ457" s="757" t="s">
        <v>572</v>
      </c>
      <c r="HR457" s="757" t="s">
        <v>572</v>
      </c>
      <c r="HS457"/>
      <c r="HW457" s="758"/>
      <c r="HX457"/>
      <c r="HY457" s="759" t="s">
        <v>572</v>
      </c>
      <c r="HZ457" s="759" t="s">
        <v>572</v>
      </c>
      <c r="IA457" s="759" t="s">
        <v>572</v>
      </c>
      <c r="IC457" s="760" t="s">
        <v>572</v>
      </c>
      <c r="ID457" s="760" t="s">
        <v>572</v>
      </c>
      <c r="IE457" s="760" t="s">
        <v>572</v>
      </c>
      <c r="IF457" s="761" t="s">
        <v>572</v>
      </c>
      <c r="IG457" s="619" t="str">
        <f t="shared" si="14"/>
        <v>IN HOUSE (MANUAL)</v>
      </c>
      <c r="II457" s="761" t="s">
        <v>572</v>
      </c>
      <c r="IK457" s="761" t="str">
        <f>IFERROR(VLOOKUP($M457,#REF!,13,0),"IN HOUSE (MANUAL)")</f>
        <v>IN HOUSE (MANUAL)</v>
      </c>
      <c r="IM457" s="760" t="s">
        <v>572</v>
      </c>
      <c r="IN457" s="760" t="s">
        <v>572</v>
      </c>
      <c r="IO457" s="760" t="s">
        <v>572</v>
      </c>
      <c r="IQ457" s="760" t="s">
        <v>572</v>
      </c>
      <c r="IR457" s="760" t="s">
        <v>572</v>
      </c>
      <c r="IT457" s="760" t="s">
        <v>572</v>
      </c>
      <c r="IV457" s="760" t="s">
        <v>572</v>
      </c>
      <c r="IW457" s="760" t="s">
        <v>572</v>
      </c>
      <c r="IY457" s="760" t="s">
        <v>572</v>
      </c>
      <c r="IZ457" s="760" t="s">
        <v>572</v>
      </c>
      <c r="JB457" s="760" t="s">
        <v>572</v>
      </c>
      <c r="JC457" s="760" t="s">
        <v>572</v>
      </c>
      <c r="JE457" s="760" t="s">
        <v>572</v>
      </c>
      <c r="JF457" s="760" t="s">
        <v>572</v>
      </c>
    </row>
    <row r="458" spans="1:266" ht="16.5" customHeight="1" collapsed="1" x14ac:dyDescent="0.35">
      <c r="A458" s="618" t="s">
        <v>1355</v>
      </c>
      <c r="B458" s="730">
        <v>166</v>
      </c>
      <c r="C458" s="730" t="s">
        <v>1274</v>
      </c>
      <c r="D458" s="730" t="s">
        <v>1274</v>
      </c>
      <c r="E458" s="730">
        <v>7</v>
      </c>
      <c r="F458" s="731" t="s">
        <v>961</v>
      </c>
      <c r="G458" s="732">
        <v>1</v>
      </c>
      <c r="H458" s="826">
        <v>46258</v>
      </c>
      <c r="I458" s="730">
        <v>41</v>
      </c>
      <c r="J458" s="730" t="s">
        <v>308</v>
      </c>
      <c r="K458" s="730">
        <v>43</v>
      </c>
      <c r="L458" s="730" t="s">
        <v>1353</v>
      </c>
      <c r="M458" s="772" t="s">
        <v>1355</v>
      </c>
      <c r="N458" s="772" t="s">
        <v>390</v>
      </c>
      <c r="O458" s="772" t="s">
        <v>390</v>
      </c>
      <c r="P458" s="772">
        <v>0</v>
      </c>
      <c r="Q458" s="772" t="s">
        <v>390</v>
      </c>
      <c r="R458" s="772" t="s">
        <v>1287</v>
      </c>
      <c r="S458" s="772"/>
      <c r="T458" s="772" t="s">
        <v>1354</v>
      </c>
      <c r="U458" s="772">
        <v>468</v>
      </c>
      <c r="V458" s="772" t="s">
        <v>308</v>
      </c>
      <c r="W458" s="772"/>
      <c r="X458" s="772"/>
      <c r="Y458" s="772"/>
      <c r="Z458" s="774"/>
      <c r="AA458" s="772" t="s">
        <v>40</v>
      </c>
      <c r="AB458" s="772" t="s">
        <v>890</v>
      </c>
      <c r="AC458" s="772" t="s">
        <v>608</v>
      </c>
      <c r="AD458" s="772">
        <v>312</v>
      </c>
      <c r="AE458" s="864">
        <v>312</v>
      </c>
      <c r="AF458" s="774">
        <v>46288</v>
      </c>
      <c r="AG458" s="777"/>
      <c r="AH458" s="777"/>
      <c r="AI458" s="777" t="s">
        <v>308</v>
      </c>
      <c r="AJ458" s="778">
        <v>40</v>
      </c>
      <c r="AK458" s="779"/>
      <c r="AL458" s="778"/>
      <c r="AM458" s="780">
        <v>312</v>
      </c>
      <c r="AN458" s="780"/>
      <c r="AO458" s="780"/>
      <c r="AP458" s="780"/>
      <c r="AQ458" s="780"/>
      <c r="AR458" s="780"/>
      <c r="AS458" s="780"/>
      <c r="AT458" s="780"/>
      <c r="AU458" s="780"/>
      <c r="AV458" s="780">
        <v>312</v>
      </c>
      <c r="AW458" s="780">
        <v>312</v>
      </c>
      <c r="AX458" s="780"/>
      <c r="AY458" s="780"/>
      <c r="AZ458" s="780"/>
      <c r="BA458" s="780"/>
      <c r="BB458" s="780">
        <v>0</v>
      </c>
      <c r="BC458" s="780">
        <v>0</v>
      </c>
      <c r="BD458" s="780">
        <v>0</v>
      </c>
      <c r="BE458" s="780">
        <v>0</v>
      </c>
      <c r="BF458" s="780">
        <v>312</v>
      </c>
      <c r="BG458" s="780">
        <v>0</v>
      </c>
      <c r="BH458" s="780">
        <v>0</v>
      </c>
      <c r="BI458" s="780">
        <v>312</v>
      </c>
      <c r="BJ458" s="780"/>
      <c r="BK458" s="780">
        <v>0</v>
      </c>
      <c r="BL458" s="780"/>
      <c r="BM458" s="780"/>
      <c r="BN458" s="780" t="s">
        <v>308</v>
      </c>
      <c r="BO458" s="780" t="s">
        <v>308</v>
      </c>
      <c r="BP458" s="780" t="s">
        <v>308</v>
      </c>
      <c r="BQ458" s="780" t="s">
        <v>308</v>
      </c>
      <c r="BR458" s="780"/>
      <c r="BS458" s="780" t="s">
        <v>397</v>
      </c>
      <c r="BT458" s="780"/>
      <c r="BU458" s="780" t="s">
        <v>579</v>
      </c>
      <c r="BV458" s="780"/>
      <c r="BW458" s="780"/>
      <c r="BX458" s="780"/>
      <c r="BY458" s="780"/>
      <c r="BZ458" s="780"/>
      <c r="CA458" s="780">
        <v>312</v>
      </c>
      <c r="CB458" s="780"/>
      <c r="CC458" s="780"/>
      <c r="CD458" s="780"/>
      <c r="CE458" s="780"/>
      <c r="CF458" s="780"/>
      <c r="CG458" s="780"/>
      <c r="CH458" s="780"/>
      <c r="CI458" s="780"/>
      <c r="CJ458" s="780"/>
      <c r="CK458" s="773"/>
      <c r="CL458" s="773" t="s">
        <v>397</v>
      </c>
      <c r="CM458" s="773">
        <v>312</v>
      </c>
      <c r="CN458" s="773">
        <v>312</v>
      </c>
      <c r="CO458" s="773" t="s">
        <v>397</v>
      </c>
      <c r="CP458" s="773">
        <v>312</v>
      </c>
      <c r="CQ458" s="773">
        <v>312</v>
      </c>
      <c r="CR458" s="772">
        <v>312</v>
      </c>
      <c r="CS458" s="898"/>
      <c r="CT458" s="865" t="s">
        <v>308</v>
      </c>
      <c r="CU458" s="899"/>
      <c r="CV458" s="774"/>
      <c r="CW458" s="774"/>
      <c r="CX458" s="865">
        <v>46288</v>
      </c>
      <c r="CY458" s="784" t="s">
        <v>1346</v>
      </c>
      <c r="CZ458" s="784" t="s">
        <v>308</v>
      </c>
      <c r="DA458" s="785">
        <v>46286</v>
      </c>
      <c r="DB458" s="785" t="s">
        <v>633</v>
      </c>
      <c r="DC458" s="785" t="s">
        <v>634</v>
      </c>
      <c r="DD458" s="785">
        <v>46288</v>
      </c>
      <c r="DE458" s="785" t="s">
        <v>397</v>
      </c>
      <c r="DF458" s="785" t="s">
        <v>397</v>
      </c>
      <c r="DG458" s="785" t="s">
        <v>397</v>
      </c>
      <c r="DH458" s="786" t="s">
        <v>308</v>
      </c>
      <c r="DI458" s="774" t="s">
        <v>397</v>
      </c>
      <c r="DJ458" s="774">
        <v>46288</v>
      </c>
      <c r="DK458" s="774">
        <v>46288</v>
      </c>
      <c r="DL458" s="774">
        <v>46296</v>
      </c>
      <c r="DM458" s="774">
        <v>46296</v>
      </c>
      <c r="DN458" s="774">
        <v>46296</v>
      </c>
      <c r="DO458" s="787" t="s">
        <v>308</v>
      </c>
      <c r="DP458" s="774">
        <v>46318</v>
      </c>
      <c r="DQ458" s="774">
        <v>46318</v>
      </c>
      <c r="DR458" s="774">
        <v>46318</v>
      </c>
      <c r="DS458" s="786">
        <v>46318</v>
      </c>
      <c r="DT458" s="752">
        <v>46318</v>
      </c>
      <c r="DU458" s="753">
        <v>-15</v>
      </c>
      <c r="DV458" s="753" t="s">
        <v>308</v>
      </c>
      <c r="DW458" s="754">
        <v>46302</v>
      </c>
      <c r="DX458" s="755">
        <v>46303</v>
      </c>
      <c r="DY458" s="754" t="e">
        <v>#VALUE!</v>
      </c>
      <c r="DZ458" s="754" t="e">
        <v>#VALUE!</v>
      </c>
      <c r="EA458" s="754"/>
      <c r="EB458" s="754"/>
      <c r="HA458" s="756" t="s">
        <v>397</v>
      </c>
      <c r="HB458" s="756" t="s">
        <v>397</v>
      </c>
      <c r="HC458" s="756" t="s">
        <v>397</v>
      </c>
      <c r="HD458" s="756" t="s">
        <v>397</v>
      </c>
      <c r="HE458" s="756" t="s">
        <v>397</v>
      </c>
      <c r="HF458" s="756" t="s">
        <v>397</v>
      </c>
      <c r="HG458" s="756" t="s">
        <v>397</v>
      </c>
      <c r="HH458" s="756" t="s">
        <v>397</v>
      </c>
      <c r="HI458" s="756" t="s">
        <v>397</v>
      </c>
      <c r="HJ458" s="756" t="s">
        <v>397</v>
      </c>
      <c r="HK458"/>
      <c r="HL458"/>
      <c r="HM458"/>
      <c r="HN458" s="756" t="str">
        <f t="shared" si="13"/>
        <v>AUTO PRINT</v>
      </c>
      <c r="HO458"/>
      <c r="HP458" s="757" t="s">
        <v>572</v>
      </c>
      <c r="HQ458" s="757" t="s">
        <v>572</v>
      </c>
      <c r="HR458" s="757" t="s">
        <v>572</v>
      </c>
      <c r="HS458"/>
      <c r="HW458" s="758"/>
      <c r="HX458"/>
      <c r="HY458" s="759" t="s">
        <v>572</v>
      </c>
      <c r="HZ458" s="759" t="s">
        <v>572</v>
      </c>
      <c r="IA458" s="759" t="s">
        <v>572</v>
      </c>
      <c r="IC458" s="760" t="s">
        <v>572</v>
      </c>
      <c r="ID458" s="760" t="s">
        <v>572</v>
      </c>
      <c r="IE458" s="760" t="s">
        <v>572</v>
      </c>
      <c r="IF458" s="761" t="s">
        <v>572</v>
      </c>
      <c r="IG458" s="619" t="str">
        <f t="shared" si="14"/>
        <v>IN HOUSE (MANUAL)</v>
      </c>
      <c r="II458" s="761" t="s">
        <v>572</v>
      </c>
      <c r="IK458" s="761" t="str">
        <f>IFERROR(VLOOKUP($M458,#REF!,13,0),"IN HOUSE (MANUAL)")</f>
        <v>IN HOUSE (MANUAL)</v>
      </c>
      <c r="IM458" s="760" t="s">
        <v>572</v>
      </c>
      <c r="IN458" s="760" t="s">
        <v>572</v>
      </c>
      <c r="IO458" s="760" t="s">
        <v>572</v>
      </c>
      <c r="IQ458" s="760" t="s">
        <v>572</v>
      </c>
      <c r="IR458" s="760" t="s">
        <v>572</v>
      </c>
      <c r="IT458" s="760" t="s">
        <v>572</v>
      </c>
      <c r="IV458" s="760" t="s">
        <v>572</v>
      </c>
      <c r="IW458" s="760" t="s">
        <v>572</v>
      </c>
      <c r="IY458" s="760" t="s">
        <v>572</v>
      </c>
      <c r="IZ458" s="760" t="s">
        <v>572</v>
      </c>
      <c r="JB458" s="760" t="s">
        <v>572</v>
      </c>
      <c r="JC458" s="760" t="s">
        <v>572</v>
      </c>
      <c r="JE458" s="760" t="s">
        <v>572</v>
      </c>
      <c r="JF458" s="760" t="s">
        <v>572</v>
      </c>
    </row>
    <row r="459" spans="1:266" ht="17.25" customHeight="1" collapsed="1" x14ac:dyDescent="0.35">
      <c r="A459" s="618" t="s">
        <v>1356</v>
      </c>
      <c r="B459" s="730">
        <v>167</v>
      </c>
      <c r="C459" s="730" t="s">
        <v>1274</v>
      </c>
      <c r="D459" s="730" t="s">
        <v>1274</v>
      </c>
      <c r="E459" s="730">
        <v>7</v>
      </c>
      <c r="F459" s="731" t="s">
        <v>961</v>
      </c>
      <c r="G459" s="732">
        <v>1</v>
      </c>
      <c r="H459" s="826">
        <v>46258</v>
      </c>
      <c r="I459" s="730">
        <v>41</v>
      </c>
      <c r="J459" s="730" t="s">
        <v>308</v>
      </c>
      <c r="K459" s="730">
        <v>43</v>
      </c>
      <c r="L459" s="730" t="s">
        <v>1357</v>
      </c>
      <c r="M459" s="772" t="s">
        <v>1356</v>
      </c>
      <c r="N459" s="772" t="s">
        <v>390</v>
      </c>
      <c r="O459" s="772" t="s">
        <v>390</v>
      </c>
      <c r="P459" s="772">
        <v>0</v>
      </c>
      <c r="Q459" s="772" t="s">
        <v>390</v>
      </c>
      <c r="R459" s="772" t="s">
        <v>1300</v>
      </c>
      <c r="S459" s="772"/>
      <c r="T459" s="772" t="s">
        <v>1358</v>
      </c>
      <c r="U459" s="772">
        <v>468</v>
      </c>
      <c r="V459" s="772" t="s">
        <v>308</v>
      </c>
      <c r="W459" s="772"/>
      <c r="X459" s="772"/>
      <c r="Y459" s="772"/>
      <c r="Z459" s="774"/>
      <c r="AA459" s="772" t="s">
        <v>45</v>
      </c>
      <c r="AB459" s="772" t="s">
        <v>863</v>
      </c>
      <c r="AC459" s="772" t="s">
        <v>608</v>
      </c>
      <c r="AD459" s="772">
        <v>444</v>
      </c>
      <c r="AE459" s="864">
        <v>444</v>
      </c>
      <c r="AF459" s="774">
        <v>46288</v>
      </c>
      <c r="AG459" s="777"/>
      <c r="AH459" s="777"/>
      <c r="AI459" s="777" t="s">
        <v>308</v>
      </c>
      <c r="AJ459" s="778">
        <v>41</v>
      </c>
      <c r="AK459" s="779"/>
      <c r="AL459" s="778"/>
      <c r="AM459" s="780">
        <v>444</v>
      </c>
      <c r="AN459" s="780"/>
      <c r="AO459" s="780"/>
      <c r="AP459" s="780"/>
      <c r="AQ459" s="780"/>
      <c r="AR459" s="780"/>
      <c r="AS459" s="780"/>
      <c r="AT459" s="780"/>
      <c r="AU459" s="780"/>
      <c r="AV459" s="780">
        <v>444</v>
      </c>
      <c r="AW459" s="780">
        <v>444</v>
      </c>
      <c r="AX459" s="780"/>
      <c r="AY459" s="780"/>
      <c r="AZ459" s="780"/>
      <c r="BA459" s="780"/>
      <c r="BB459" s="780">
        <v>0</v>
      </c>
      <c r="BC459" s="780">
        <v>0</v>
      </c>
      <c r="BD459" s="780">
        <v>0</v>
      </c>
      <c r="BE459" s="780">
        <v>0</v>
      </c>
      <c r="BF459" s="780">
        <v>444</v>
      </c>
      <c r="BG459" s="780">
        <v>0</v>
      </c>
      <c r="BH459" s="780">
        <v>0</v>
      </c>
      <c r="BI459" s="780">
        <v>444</v>
      </c>
      <c r="BJ459" s="780"/>
      <c r="BK459" s="780">
        <v>0</v>
      </c>
      <c r="BL459" s="780"/>
      <c r="BM459" s="780"/>
      <c r="BN459" s="780" t="s">
        <v>308</v>
      </c>
      <c r="BO459" s="780" t="s">
        <v>308</v>
      </c>
      <c r="BP459" s="780" t="s">
        <v>308</v>
      </c>
      <c r="BQ459" s="780" t="s">
        <v>308</v>
      </c>
      <c r="BR459" s="780"/>
      <c r="BS459" s="780" t="s">
        <v>397</v>
      </c>
      <c r="BT459" s="780"/>
      <c r="BU459" s="780" t="s">
        <v>579</v>
      </c>
      <c r="BV459" s="780"/>
      <c r="BW459" s="780"/>
      <c r="BX459" s="780"/>
      <c r="BY459" s="780"/>
      <c r="BZ459" s="780"/>
      <c r="CA459" s="780">
        <v>444</v>
      </c>
      <c r="CB459" s="780"/>
      <c r="CC459" s="780"/>
      <c r="CD459" s="780"/>
      <c r="CE459" s="780"/>
      <c r="CF459" s="780"/>
      <c r="CG459" s="780"/>
      <c r="CH459" s="780"/>
      <c r="CI459" s="780"/>
      <c r="CJ459" s="780"/>
      <c r="CK459" s="773"/>
      <c r="CL459" s="773" t="s">
        <v>397</v>
      </c>
      <c r="CM459" s="773">
        <v>444</v>
      </c>
      <c r="CN459" s="773">
        <v>444</v>
      </c>
      <c r="CO459" s="773" t="s">
        <v>397</v>
      </c>
      <c r="CP459" s="773">
        <v>444</v>
      </c>
      <c r="CQ459" s="773">
        <v>444</v>
      </c>
      <c r="CR459" s="772">
        <v>444</v>
      </c>
      <c r="CS459" s="898"/>
      <c r="CT459" s="865" t="s">
        <v>308</v>
      </c>
      <c r="CU459" s="899"/>
      <c r="CV459" s="774"/>
      <c r="CW459" s="774"/>
      <c r="CX459" s="865">
        <v>46288</v>
      </c>
      <c r="CY459" s="784" t="s">
        <v>1346</v>
      </c>
      <c r="CZ459" s="784" t="s">
        <v>308</v>
      </c>
      <c r="DA459" s="785">
        <v>46286</v>
      </c>
      <c r="DB459" s="785" t="s">
        <v>633</v>
      </c>
      <c r="DC459" s="785" t="s">
        <v>634</v>
      </c>
      <c r="DD459" s="785">
        <v>46288</v>
      </c>
      <c r="DE459" s="785" t="s">
        <v>397</v>
      </c>
      <c r="DF459" s="785" t="s">
        <v>397</v>
      </c>
      <c r="DG459" s="785" t="s">
        <v>397</v>
      </c>
      <c r="DH459" s="786" t="s">
        <v>308</v>
      </c>
      <c r="DI459" s="774" t="s">
        <v>397</v>
      </c>
      <c r="DJ459" s="774">
        <v>46288</v>
      </c>
      <c r="DK459" s="774">
        <v>46288</v>
      </c>
      <c r="DL459" s="774">
        <v>46296</v>
      </c>
      <c r="DM459" s="774">
        <v>46296</v>
      </c>
      <c r="DN459" s="774">
        <v>46296</v>
      </c>
      <c r="DO459" s="787" t="s">
        <v>308</v>
      </c>
      <c r="DP459" s="774">
        <v>46318</v>
      </c>
      <c r="DQ459" s="774">
        <v>46318</v>
      </c>
      <c r="DR459" s="774">
        <v>46318</v>
      </c>
      <c r="DS459" s="786">
        <v>46318</v>
      </c>
      <c r="DT459" s="752">
        <v>46318</v>
      </c>
      <c r="DU459" s="753">
        <v>-15</v>
      </c>
      <c r="DV459" s="753" t="s">
        <v>308</v>
      </c>
      <c r="DW459" s="754">
        <v>46303</v>
      </c>
      <c r="DX459" s="755">
        <v>46303</v>
      </c>
      <c r="DY459" s="754" t="e">
        <v>#VALUE!</v>
      </c>
      <c r="DZ459" s="754" t="e">
        <v>#VALUE!</v>
      </c>
      <c r="EA459" s="754"/>
      <c r="EB459" s="754"/>
      <c r="HA459" s="756" t="s">
        <v>397</v>
      </c>
      <c r="HB459" s="756" t="s">
        <v>397</v>
      </c>
      <c r="HC459" s="756" t="s">
        <v>397</v>
      </c>
      <c r="HD459" s="756" t="s">
        <v>397</v>
      </c>
      <c r="HE459" s="756" t="s">
        <v>397</v>
      </c>
      <c r="HF459" s="756" t="s">
        <v>397</v>
      </c>
      <c r="HG459" s="756" t="s">
        <v>397</v>
      </c>
      <c r="HH459" s="756" t="s">
        <v>397</v>
      </c>
      <c r="HI459" s="756" t="s">
        <v>397</v>
      </c>
      <c r="HJ459" s="756" t="s">
        <v>397</v>
      </c>
      <c r="HK459"/>
      <c r="HL459"/>
      <c r="HM459"/>
      <c r="HN459" s="756" t="str">
        <f t="shared" si="13"/>
        <v>AUTO PRINT</v>
      </c>
      <c r="HO459"/>
      <c r="HP459" s="757" t="s">
        <v>572</v>
      </c>
      <c r="HQ459" s="757" t="s">
        <v>572</v>
      </c>
      <c r="HR459" s="757" t="s">
        <v>572</v>
      </c>
      <c r="HS459"/>
      <c r="HW459" s="758"/>
      <c r="HX459"/>
      <c r="HY459" s="759" t="s">
        <v>572</v>
      </c>
      <c r="HZ459" s="759" t="s">
        <v>572</v>
      </c>
      <c r="IA459" s="759" t="s">
        <v>572</v>
      </c>
      <c r="IC459" s="760" t="s">
        <v>572</v>
      </c>
      <c r="ID459" s="760" t="s">
        <v>572</v>
      </c>
      <c r="IE459" s="760" t="s">
        <v>572</v>
      </c>
      <c r="IF459" s="761" t="s">
        <v>572</v>
      </c>
      <c r="IG459" s="619" t="str">
        <f t="shared" si="14"/>
        <v>IN HOUSE (MANUAL)</v>
      </c>
      <c r="II459" s="761" t="s">
        <v>572</v>
      </c>
      <c r="IK459" s="761" t="str">
        <f>IFERROR(VLOOKUP($M459,#REF!,13,0),"IN HOUSE (MANUAL)")</f>
        <v>IN HOUSE (MANUAL)</v>
      </c>
      <c r="IM459" s="760" t="s">
        <v>572</v>
      </c>
      <c r="IN459" s="760" t="s">
        <v>572</v>
      </c>
      <c r="IO459" s="760" t="s">
        <v>572</v>
      </c>
      <c r="IQ459" s="760" t="s">
        <v>572</v>
      </c>
      <c r="IR459" s="760" t="s">
        <v>572</v>
      </c>
      <c r="IT459" s="760" t="s">
        <v>572</v>
      </c>
      <c r="IV459" s="760" t="s">
        <v>572</v>
      </c>
      <c r="IW459" s="760" t="s">
        <v>572</v>
      </c>
      <c r="IY459" s="760" t="s">
        <v>572</v>
      </c>
      <c r="IZ459" s="760" t="s">
        <v>572</v>
      </c>
      <c r="JB459" s="760" t="s">
        <v>572</v>
      </c>
      <c r="JC459" s="760" t="s">
        <v>572</v>
      </c>
      <c r="JE459" s="760" t="s">
        <v>572</v>
      </c>
      <c r="JF459" s="760" t="s">
        <v>572</v>
      </c>
    </row>
    <row r="460" spans="1:266" ht="17.25" customHeight="1" x14ac:dyDescent="0.35">
      <c r="A460" s="618" t="s">
        <v>1359</v>
      </c>
      <c r="B460" s="730">
        <v>168</v>
      </c>
      <c r="C460" s="730" t="s">
        <v>1274</v>
      </c>
      <c r="D460" s="730" t="s">
        <v>1274</v>
      </c>
      <c r="E460" s="730">
        <v>7</v>
      </c>
      <c r="F460" s="731" t="s">
        <v>961</v>
      </c>
      <c r="G460" s="732">
        <v>1</v>
      </c>
      <c r="H460" s="826">
        <v>46258</v>
      </c>
      <c r="I460" s="730">
        <v>41</v>
      </c>
      <c r="J460" s="730" t="s">
        <v>308</v>
      </c>
      <c r="K460" s="730">
        <v>43</v>
      </c>
      <c r="L460" s="730" t="s">
        <v>1357</v>
      </c>
      <c r="M460" s="772" t="s">
        <v>1359</v>
      </c>
      <c r="N460" s="772" t="s">
        <v>390</v>
      </c>
      <c r="O460" s="772" t="s">
        <v>390</v>
      </c>
      <c r="P460" s="772">
        <v>0</v>
      </c>
      <c r="Q460" s="772" t="s">
        <v>390</v>
      </c>
      <c r="R460" s="772" t="s">
        <v>1300</v>
      </c>
      <c r="S460" s="772"/>
      <c r="T460" s="772" t="s">
        <v>1358</v>
      </c>
      <c r="U460" s="772">
        <v>468</v>
      </c>
      <c r="V460" s="772" t="s">
        <v>308</v>
      </c>
      <c r="W460" s="772"/>
      <c r="X460" s="772"/>
      <c r="Y460" s="772"/>
      <c r="Z460" s="774"/>
      <c r="AA460" s="772" t="s">
        <v>45</v>
      </c>
      <c r="AB460" s="772" t="s">
        <v>890</v>
      </c>
      <c r="AC460" s="772" t="s">
        <v>608</v>
      </c>
      <c r="AD460" s="772">
        <v>126</v>
      </c>
      <c r="AE460" s="864">
        <v>126</v>
      </c>
      <c r="AF460" s="774">
        <v>46288</v>
      </c>
      <c r="AG460" s="777"/>
      <c r="AH460" s="777"/>
      <c r="AI460" s="777" t="s">
        <v>308</v>
      </c>
      <c r="AJ460" s="778">
        <v>42</v>
      </c>
      <c r="AK460" s="779"/>
      <c r="AL460" s="778"/>
      <c r="AM460" s="780">
        <v>126</v>
      </c>
      <c r="AN460" s="780"/>
      <c r="AO460" s="780"/>
      <c r="AP460" s="780"/>
      <c r="AQ460" s="780"/>
      <c r="AR460" s="780"/>
      <c r="AS460" s="780"/>
      <c r="AT460" s="780"/>
      <c r="AU460" s="780"/>
      <c r="AV460" s="780">
        <v>126</v>
      </c>
      <c r="AW460" s="780">
        <v>126</v>
      </c>
      <c r="AX460" s="780"/>
      <c r="AY460" s="780"/>
      <c r="AZ460" s="780"/>
      <c r="BA460" s="780"/>
      <c r="BB460" s="780">
        <v>0</v>
      </c>
      <c r="BC460" s="780">
        <v>0</v>
      </c>
      <c r="BD460" s="780">
        <v>0</v>
      </c>
      <c r="BE460" s="780">
        <v>0</v>
      </c>
      <c r="BF460" s="780">
        <v>126</v>
      </c>
      <c r="BG460" s="780">
        <v>0</v>
      </c>
      <c r="BH460" s="780">
        <v>0</v>
      </c>
      <c r="BI460" s="780">
        <v>126</v>
      </c>
      <c r="BJ460" s="780"/>
      <c r="BK460" s="780">
        <v>0</v>
      </c>
      <c r="BL460" s="780"/>
      <c r="BM460" s="780"/>
      <c r="BN460" s="780" t="s">
        <v>308</v>
      </c>
      <c r="BO460" s="780" t="s">
        <v>308</v>
      </c>
      <c r="BP460" s="780" t="s">
        <v>308</v>
      </c>
      <c r="BQ460" s="780" t="s">
        <v>308</v>
      </c>
      <c r="BR460" s="780"/>
      <c r="BS460" s="780" t="s">
        <v>397</v>
      </c>
      <c r="BT460" s="780"/>
      <c r="BU460" s="780" t="s">
        <v>579</v>
      </c>
      <c r="BV460" s="780"/>
      <c r="BW460" s="780"/>
      <c r="BX460" s="780"/>
      <c r="BY460" s="780"/>
      <c r="BZ460" s="780"/>
      <c r="CA460" s="780">
        <v>126</v>
      </c>
      <c r="CB460" s="780"/>
      <c r="CC460" s="780"/>
      <c r="CD460" s="780"/>
      <c r="CE460" s="780"/>
      <c r="CF460" s="780"/>
      <c r="CG460" s="780"/>
      <c r="CH460" s="780"/>
      <c r="CI460" s="780"/>
      <c r="CJ460" s="780"/>
      <c r="CK460" s="773"/>
      <c r="CL460" s="773" t="s">
        <v>397</v>
      </c>
      <c r="CM460" s="773">
        <v>126</v>
      </c>
      <c r="CN460" s="773">
        <v>126</v>
      </c>
      <c r="CO460" s="773" t="s">
        <v>397</v>
      </c>
      <c r="CP460" s="773">
        <v>126</v>
      </c>
      <c r="CQ460" s="773">
        <v>126</v>
      </c>
      <c r="CR460" s="772">
        <v>126</v>
      </c>
      <c r="CS460" s="898"/>
      <c r="CT460" s="865" t="s">
        <v>308</v>
      </c>
      <c r="CU460" s="899"/>
      <c r="CV460" s="774"/>
      <c r="CW460" s="774"/>
      <c r="CX460" s="865">
        <v>46288</v>
      </c>
      <c r="CY460" s="784" t="s">
        <v>1346</v>
      </c>
      <c r="CZ460" s="784" t="s">
        <v>308</v>
      </c>
      <c r="DA460" s="785">
        <v>46286</v>
      </c>
      <c r="DB460" s="785" t="s">
        <v>633</v>
      </c>
      <c r="DC460" s="785" t="s">
        <v>634</v>
      </c>
      <c r="DD460" s="785">
        <v>46288</v>
      </c>
      <c r="DE460" s="785" t="s">
        <v>397</v>
      </c>
      <c r="DF460" s="785" t="s">
        <v>397</v>
      </c>
      <c r="DG460" s="785" t="s">
        <v>397</v>
      </c>
      <c r="DH460" s="786" t="s">
        <v>308</v>
      </c>
      <c r="DI460" s="774" t="s">
        <v>397</v>
      </c>
      <c r="DJ460" s="774">
        <v>46288</v>
      </c>
      <c r="DK460" s="774">
        <v>46288</v>
      </c>
      <c r="DL460" s="774">
        <v>46297</v>
      </c>
      <c r="DM460" s="774">
        <v>46297</v>
      </c>
      <c r="DN460" s="774">
        <v>46297</v>
      </c>
      <c r="DO460" s="787" t="s">
        <v>308</v>
      </c>
      <c r="DP460" s="774">
        <v>46318</v>
      </c>
      <c r="DQ460" s="774">
        <v>46318</v>
      </c>
      <c r="DR460" s="774">
        <v>46318</v>
      </c>
      <c r="DS460" s="786">
        <v>46318</v>
      </c>
      <c r="DT460" s="752">
        <v>46318</v>
      </c>
      <c r="DU460" s="753">
        <v>-15</v>
      </c>
      <c r="DV460" s="753" t="s">
        <v>308</v>
      </c>
      <c r="DW460" s="754">
        <v>46303</v>
      </c>
      <c r="DX460" s="755">
        <v>46303</v>
      </c>
      <c r="DY460" s="754" t="e">
        <v>#VALUE!</v>
      </c>
      <c r="DZ460" s="754" t="e">
        <v>#VALUE!</v>
      </c>
      <c r="EA460" s="754"/>
      <c r="EB460" s="754"/>
      <c r="HA460" s="756" t="s">
        <v>397</v>
      </c>
      <c r="HB460" s="756" t="s">
        <v>397</v>
      </c>
      <c r="HC460" s="756" t="s">
        <v>397</v>
      </c>
      <c r="HD460" s="756" t="s">
        <v>397</v>
      </c>
      <c r="HE460" s="756" t="s">
        <v>397</v>
      </c>
      <c r="HF460" s="756" t="s">
        <v>397</v>
      </c>
      <c r="HG460" s="756" t="s">
        <v>397</v>
      </c>
      <c r="HH460" s="756" t="s">
        <v>397</v>
      </c>
      <c r="HI460" s="756" t="s">
        <v>397</v>
      </c>
      <c r="HJ460" s="756" t="s">
        <v>397</v>
      </c>
      <c r="HK460"/>
      <c r="HL460"/>
      <c r="HM460"/>
      <c r="HN460" s="756" t="str">
        <f t="shared" si="13"/>
        <v>AUTO PRINT</v>
      </c>
      <c r="HO460"/>
      <c r="HP460" s="757" t="s">
        <v>572</v>
      </c>
      <c r="HQ460" s="757" t="s">
        <v>572</v>
      </c>
      <c r="HR460" s="757" t="s">
        <v>572</v>
      </c>
      <c r="HS460"/>
      <c r="HW460" s="758"/>
      <c r="HX460"/>
      <c r="HY460" s="759" t="s">
        <v>572</v>
      </c>
      <c r="HZ460" s="759" t="s">
        <v>572</v>
      </c>
      <c r="IA460" s="759" t="s">
        <v>572</v>
      </c>
      <c r="IC460" s="760" t="s">
        <v>572</v>
      </c>
      <c r="ID460" s="760" t="s">
        <v>572</v>
      </c>
      <c r="IE460" s="760" t="s">
        <v>572</v>
      </c>
      <c r="IF460" s="761" t="s">
        <v>572</v>
      </c>
      <c r="IG460" s="619" t="str">
        <f t="shared" si="14"/>
        <v>IN HOUSE (MANUAL)</v>
      </c>
      <c r="II460" s="761" t="s">
        <v>572</v>
      </c>
      <c r="IK460" s="761" t="str">
        <f>IFERROR(VLOOKUP($M460,#REF!,13,0),"IN HOUSE (MANUAL)")</f>
        <v>IN HOUSE (MANUAL)</v>
      </c>
      <c r="IM460" s="760" t="s">
        <v>572</v>
      </c>
      <c r="IN460" s="760" t="s">
        <v>572</v>
      </c>
      <c r="IO460" s="760" t="s">
        <v>572</v>
      </c>
      <c r="IQ460" s="760" t="s">
        <v>572</v>
      </c>
      <c r="IR460" s="760" t="s">
        <v>572</v>
      </c>
      <c r="IT460" s="760" t="s">
        <v>572</v>
      </c>
      <c r="IV460" s="760" t="s">
        <v>572</v>
      </c>
      <c r="IW460" s="760" t="s">
        <v>572</v>
      </c>
      <c r="IY460" s="760" t="s">
        <v>572</v>
      </c>
      <c r="IZ460" s="760" t="s">
        <v>572</v>
      </c>
      <c r="JB460" s="760" t="s">
        <v>572</v>
      </c>
      <c r="JC460" s="760" t="s">
        <v>572</v>
      </c>
      <c r="JE460" s="760" t="s">
        <v>572</v>
      </c>
      <c r="JF460" s="760" t="s">
        <v>572</v>
      </c>
    </row>
    <row r="461" spans="1:266" ht="17.25" customHeight="1" x14ac:dyDescent="0.35">
      <c r="A461" s="618" t="s">
        <v>1360</v>
      </c>
      <c r="B461" s="730">
        <v>169</v>
      </c>
      <c r="C461" s="730" t="s">
        <v>1274</v>
      </c>
      <c r="D461" s="730" t="s">
        <v>1274</v>
      </c>
      <c r="E461" s="730">
        <v>7</v>
      </c>
      <c r="F461" s="731" t="s">
        <v>961</v>
      </c>
      <c r="G461" s="732">
        <v>1</v>
      </c>
      <c r="H461" s="826">
        <v>46258</v>
      </c>
      <c r="I461" s="730">
        <v>41</v>
      </c>
      <c r="J461" s="730" t="s">
        <v>308</v>
      </c>
      <c r="K461" s="730">
        <v>43</v>
      </c>
      <c r="L461" s="730" t="s">
        <v>1361</v>
      </c>
      <c r="M461" s="772" t="s">
        <v>1360</v>
      </c>
      <c r="N461" s="772" t="s">
        <v>390</v>
      </c>
      <c r="O461" s="772" t="s">
        <v>390</v>
      </c>
      <c r="P461" s="772" t="s">
        <v>390</v>
      </c>
      <c r="Q461" s="772" t="s">
        <v>390</v>
      </c>
      <c r="R461" s="772" t="s">
        <v>1300</v>
      </c>
      <c r="S461" s="772"/>
      <c r="T461" s="772" t="s">
        <v>1337</v>
      </c>
      <c r="U461" s="772">
        <v>468</v>
      </c>
      <c r="V461" s="772" t="s">
        <v>308</v>
      </c>
      <c r="W461" s="772"/>
      <c r="X461" s="772"/>
      <c r="Y461" s="772"/>
      <c r="Z461" s="774"/>
      <c r="AA461" s="772" t="s">
        <v>45</v>
      </c>
      <c r="AB461" s="772" t="s">
        <v>863</v>
      </c>
      <c r="AC461" s="772" t="s">
        <v>608</v>
      </c>
      <c r="AD461" s="772">
        <v>870</v>
      </c>
      <c r="AE461" s="864">
        <v>870</v>
      </c>
      <c r="AF461" s="774">
        <v>46288</v>
      </c>
      <c r="AG461" s="777"/>
      <c r="AH461" s="777"/>
      <c r="AI461" s="777" t="s">
        <v>308</v>
      </c>
      <c r="AJ461" s="778">
        <v>43</v>
      </c>
      <c r="AK461" s="779"/>
      <c r="AL461" s="778"/>
      <c r="AM461" s="780">
        <v>870</v>
      </c>
      <c r="AN461" s="780"/>
      <c r="AO461" s="780"/>
      <c r="AP461" s="780"/>
      <c r="AQ461" s="780"/>
      <c r="AR461" s="780"/>
      <c r="AS461" s="780"/>
      <c r="AT461" s="780"/>
      <c r="AU461" s="780"/>
      <c r="AV461" s="780">
        <v>870</v>
      </c>
      <c r="AW461" s="780">
        <v>870</v>
      </c>
      <c r="AX461" s="780"/>
      <c r="AY461" s="780"/>
      <c r="AZ461" s="780"/>
      <c r="BA461" s="780"/>
      <c r="BB461" s="780">
        <v>0</v>
      </c>
      <c r="BC461" s="780">
        <v>0</v>
      </c>
      <c r="BD461" s="780">
        <v>0</v>
      </c>
      <c r="BE461" s="780">
        <v>0</v>
      </c>
      <c r="BF461" s="780">
        <v>870</v>
      </c>
      <c r="BG461" s="780">
        <v>0</v>
      </c>
      <c r="BH461" s="780">
        <v>0</v>
      </c>
      <c r="BI461" s="780">
        <v>870</v>
      </c>
      <c r="BJ461" s="780"/>
      <c r="BK461" s="780">
        <v>0</v>
      </c>
      <c r="BL461" s="780"/>
      <c r="BM461" s="780"/>
      <c r="BN461" s="780" t="s">
        <v>308</v>
      </c>
      <c r="BO461" s="780" t="s">
        <v>308</v>
      </c>
      <c r="BP461" s="780" t="s">
        <v>308</v>
      </c>
      <c r="BQ461" s="780" t="s">
        <v>308</v>
      </c>
      <c r="BR461" s="780"/>
      <c r="BS461" s="780" t="s">
        <v>397</v>
      </c>
      <c r="BT461" s="780"/>
      <c r="BU461" s="780">
        <v>870</v>
      </c>
      <c r="BV461" s="780"/>
      <c r="BW461" s="780"/>
      <c r="BX461" s="780"/>
      <c r="BY461" s="780"/>
      <c r="BZ461" s="780"/>
      <c r="CA461" s="780">
        <v>870</v>
      </c>
      <c r="CB461" s="780"/>
      <c r="CC461" s="780"/>
      <c r="CD461" s="780"/>
      <c r="CE461" s="780"/>
      <c r="CF461" s="780"/>
      <c r="CG461" s="780"/>
      <c r="CH461" s="780"/>
      <c r="CI461" s="780"/>
      <c r="CJ461" s="780">
        <v>870</v>
      </c>
      <c r="CK461" s="773"/>
      <c r="CL461" s="773">
        <v>870</v>
      </c>
      <c r="CM461" s="773">
        <v>870</v>
      </c>
      <c r="CN461" s="773">
        <v>870</v>
      </c>
      <c r="CO461" s="773">
        <v>870</v>
      </c>
      <c r="CP461" s="773">
        <v>870</v>
      </c>
      <c r="CQ461" s="773">
        <v>870</v>
      </c>
      <c r="CR461" s="772">
        <v>870</v>
      </c>
      <c r="CS461" s="898"/>
      <c r="CT461" s="865" t="s">
        <v>308</v>
      </c>
      <c r="CU461" s="899"/>
      <c r="CV461" s="774"/>
      <c r="CW461" s="774"/>
      <c r="CX461" s="865">
        <v>46288</v>
      </c>
      <c r="CY461" s="784" t="s">
        <v>1346</v>
      </c>
      <c r="CZ461" s="784" t="s">
        <v>308</v>
      </c>
      <c r="DA461" s="785">
        <v>46286</v>
      </c>
      <c r="DB461" s="785" t="s">
        <v>633</v>
      </c>
      <c r="DC461" s="785" t="s">
        <v>634</v>
      </c>
      <c r="DD461" s="785">
        <v>46288</v>
      </c>
      <c r="DE461" s="785" t="s">
        <v>397</v>
      </c>
      <c r="DF461" s="785" t="s">
        <v>397</v>
      </c>
      <c r="DG461" s="785" t="s">
        <v>397</v>
      </c>
      <c r="DH461" s="786" t="s">
        <v>308</v>
      </c>
      <c r="DI461" s="774" t="s">
        <v>397</v>
      </c>
      <c r="DJ461" s="774">
        <v>46288</v>
      </c>
      <c r="DK461" s="774">
        <v>46288</v>
      </c>
      <c r="DL461" s="774">
        <v>46297</v>
      </c>
      <c r="DM461" s="774">
        <v>46297</v>
      </c>
      <c r="DN461" s="774">
        <v>46297</v>
      </c>
      <c r="DO461" s="787" t="s">
        <v>308</v>
      </c>
      <c r="DP461" s="774">
        <v>46318</v>
      </c>
      <c r="DQ461" s="774">
        <v>46318</v>
      </c>
      <c r="DR461" s="774">
        <v>46318</v>
      </c>
      <c r="DS461" s="786">
        <v>46318</v>
      </c>
      <c r="DT461" s="752">
        <v>46318</v>
      </c>
      <c r="DU461" s="753">
        <v>-14</v>
      </c>
      <c r="DV461" s="753" t="s">
        <v>308</v>
      </c>
      <c r="DW461" s="754">
        <v>46303</v>
      </c>
      <c r="DX461" s="755">
        <v>46304</v>
      </c>
      <c r="DY461" s="754" t="e">
        <v>#VALUE!</v>
      </c>
      <c r="DZ461" s="754" t="e">
        <v>#VALUE!</v>
      </c>
      <c r="EA461" s="754"/>
      <c r="EB461" s="754"/>
      <c r="HA461" s="756" t="s">
        <v>397</v>
      </c>
      <c r="HB461" s="756" t="s">
        <v>397</v>
      </c>
      <c r="HC461" s="756" t="s">
        <v>397</v>
      </c>
      <c r="HD461" s="756" t="s">
        <v>397</v>
      </c>
      <c r="HE461" s="756" t="s">
        <v>397</v>
      </c>
      <c r="HF461" s="756" t="s">
        <v>397</v>
      </c>
      <c r="HG461" s="756" t="s">
        <v>397</v>
      </c>
      <c r="HH461" s="756" t="s">
        <v>397</v>
      </c>
      <c r="HI461" s="756" t="s">
        <v>397</v>
      </c>
      <c r="HJ461" s="756" t="s">
        <v>397</v>
      </c>
      <c r="HK461"/>
      <c r="HL461"/>
      <c r="HM461"/>
      <c r="HN461" s="756" t="str">
        <f t="shared" si="13"/>
        <v>AUTO PRINT</v>
      </c>
      <c r="HO461"/>
      <c r="HP461" s="757" t="s">
        <v>572</v>
      </c>
      <c r="HQ461" s="757" t="s">
        <v>572</v>
      </c>
      <c r="HR461" s="757" t="s">
        <v>572</v>
      </c>
      <c r="HS461"/>
      <c r="HW461" s="758"/>
      <c r="HX461"/>
      <c r="HY461" s="759" t="s">
        <v>572</v>
      </c>
      <c r="HZ461" s="759" t="s">
        <v>572</v>
      </c>
      <c r="IA461" s="759" t="s">
        <v>572</v>
      </c>
      <c r="IC461" s="760" t="s">
        <v>572</v>
      </c>
      <c r="ID461" s="760" t="s">
        <v>572</v>
      </c>
      <c r="IE461" s="760" t="s">
        <v>572</v>
      </c>
      <c r="IF461" s="761" t="s">
        <v>572</v>
      </c>
      <c r="IG461" s="619" t="str">
        <f t="shared" si="14"/>
        <v>IN HOUSE (MANUAL)</v>
      </c>
      <c r="II461" s="761" t="s">
        <v>572</v>
      </c>
      <c r="IK461" s="761" t="str">
        <f>IFERROR(VLOOKUP($M461,#REF!,13,0),"IN HOUSE (MANUAL)")</f>
        <v>IN HOUSE (MANUAL)</v>
      </c>
      <c r="IM461" s="760" t="s">
        <v>572</v>
      </c>
      <c r="IN461" s="760" t="s">
        <v>572</v>
      </c>
      <c r="IO461" s="760" t="s">
        <v>572</v>
      </c>
      <c r="IQ461" s="760" t="s">
        <v>572</v>
      </c>
      <c r="IR461" s="760" t="s">
        <v>572</v>
      </c>
      <c r="IT461" s="760" t="s">
        <v>572</v>
      </c>
      <c r="IV461" s="760" t="s">
        <v>572</v>
      </c>
      <c r="IW461" s="760" t="s">
        <v>572</v>
      </c>
      <c r="IY461" s="760" t="s">
        <v>572</v>
      </c>
      <c r="IZ461" s="760" t="s">
        <v>572</v>
      </c>
      <c r="JB461" s="760" t="s">
        <v>572</v>
      </c>
      <c r="JC461" s="760" t="s">
        <v>572</v>
      </c>
      <c r="JE461" s="760" t="s">
        <v>572</v>
      </c>
      <c r="JF461" s="760" t="s">
        <v>572</v>
      </c>
    </row>
    <row r="462" spans="1:266" ht="17.25" customHeight="1" collapsed="1" x14ac:dyDescent="0.35">
      <c r="A462" s="618" t="s">
        <v>1362</v>
      </c>
      <c r="B462" s="730">
        <v>170</v>
      </c>
      <c r="C462" s="730" t="s">
        <v>1274</v>
      </c>
      <c r="D462" s="730" t="s">
        <v>1274</v>
      </c>
      <c r="E462" s="730">
        <v>7</v>
      </c>
      <c r="F462" s="731" t="s">
        <v>961</v>
      </c>
      <c r="G462" s="732">
        <v>1</v>
      </c>
      <c r="H462" s="826">
        <v>46258</v>
      </c>
      <c r="I462" s="730">
        <v>42</v>
      </c>
      <c r="J462" s="730" t="s">
        <v>308</v>
      </c>
      <c r="K462" s="730">
        <v>43</v>
      </c>
      <c r="L462" s="730" t="s">
        <v>1361</v>
      </c>
      <c r="M462" s="772" t="s">
        <v>1362</v>
      </c>
      <c r="N462" s="772" t="s">
        <v>390</v>
      </c>
      <c r="O462" s="772" t="s">
        <v>390</v>
      </c>
      <c r="P462" s="772" t="s">
        <v>390</v>
      </c>
      <c r="Q462" s="772" t="s">
        <v>390</v>
      </c>
      <c r="R462" s="772" t="s">
        <v>1300</v>
      </c>
      <c r="S462" s="772"/>
      <c r="T462" s="772" t="s">
        <v>1337</v>
      </c>
      <c r="U462" s="772">
        <v>468</v>
      </c>
      <c r="V462" s="772" t="s">
        <v>308</v>
      </c>
      <c r="W462" s="772"/>
      <c r="X462" s="772"/>
      <c r="Y462" s="772"/>
      <c r="Z462" s="774"/>
      <c r="AA462" s="772" t="s">
        <v>45</v>
      </c>
      <c r="AB462" s="772" t="s">
        <v>890</v>
      </c>
      <c r="AC462" s="772" t="s">
        <v>608</v>
      </c>
      <c r="AD462" s="772">
        <v>246</v>
      </c>
      <c r="AE462" s="864">
        <v>246</v>
      </c>
      <c r="AF462" s="774">
        <v>46288</v>
      </c>
      <c r="AG462" s="777"/>
      <c r="AH462" s="777"/>
      <c r="AI462" s="777" t="s">
        <v>308</v>
      </c>
      <c r="AJ462" s="778">
        <v>44</v>
      </c>
      <c r="AK462" s="779"/>
      <c r="AL462" s="778"/>
      <c r="AM462" s="780">
        <v>246</v>
      </c>
      <c r="AN462" s="780"/>
      <c r="AO462" s="780"/>
      <c r="AP462" s="780"/>
      <c r="AQ462" s="780"/>
      <c r="AR462" s="780"/>
      <c r="AS462" s="780"/>
      <c r="AT462" s="780"/>
      <c r="AU462" s="780"/>
      <c r="AV462" s="780">
        <v>246</v>
      </c>
      <c r="AW462" s="780">
        <v>246</v>
      </c>
      <c r="AX462" s="780"/>
      <c r="AY462" s="780"/>
      <c r="AZ462" s="780"/>
      <c r="BA462" s="780"/>
      <c r="BB462" s="780">
        <v>0</v>
      </c>
      <c r="BC462" s="780">
        <v>0</v>
      </c>
      <c r="BD462" s="780">
        <v>0</v>
      </c>
      <c r="BE462" s="780">
        <v>0</v>
      </c>
      <c r="BF462" s="780">
        <v>246</v>
      </c>
      <c r="BG462" s="780">
        <v>0</v>
      </c>
      <c r="BH462" s="780">
        <v>0</v>
      </c>
      <c r="BI462" s="780">
        <v>246</v>
      </c>
      <c r="BJ462" s="780"/>
      <c r="BK462" s="780">
        <v>0</v>
      </c>
      <c r="BL462" s="780"/>
      <c r="BM462" s="780"/>
      <c r="BN462" s="780" t="s">
        <v>308</v>
      </c>
      <c r="BO462" s="780" t="s">
        <v>308</v>
      </c>
      <c r="BP462" s="780" t="s">
        <v>308</v>
      </c>
      <c r="BQ462" s="780" t="s">
        <v>308</v>
      </c>
      <c r="BR462" s="780"/>
      <c r="BS462" s="780" t="s">
        <v>397</v>
      </c>
      <c r="BT462" s="780"/>
      <c r="BU462" s="780">
        <v>246</v>
      </c>
      <c r="BV462" s="780"/>
      <c r="BW462" s="780"/>
      <c r="BX462" s="780"/>
      <c r="BY462" s="780"/>
      <c r="BZ462" s="780"/>
      <c r="CA462" s="780">
        <v>246</v>
      </c>
      <c r="CB462" s="780"/>
      <c r="CC462" s="780"/>
      <c r="CD462" s="780"/>
      <c r="CE462" s="780"/>
      <c r="CF462" s="780"/>
      <c r="CG462" s="780"/>
      <c r="CH462" s="780"/>
      <c r="CI462" s="780"/>
      <c r="CJ462" s="780">
        <v>246</v>
      </c>
      <c r="CK462" s="773"/>
      <c r="CL462" s="773">
        <v>246</v>
      </c>
      <c r="CM462" s="773">
        <v>246</v>
      </c>
      <c r="CN462" s="773">
        <v>246</v>
      </c>
      <c r="CO462" s="773">
        <v>246</v>
      </c>
      <c r="CP462" s="773">
        <v>246</v>
      </c>
      <c r="CQ462" s="773">
        <v>246</v>
      </c>
      <c r="CR462" s="772">
        <v>246</v>
      </c>
      <c r="CS462" s="898"/>
      <c r="CT462" s="865" t="s">
        <v>308</v>
      </c>
      <c r="CU462" s="899"/>
      <c r="CV462" s="774"/>
      <c r="CW462" s="774"/>
      <c r="CX462" s="865">
        <v>46288</v>
      </c>
      <c r="CY462" s="784" t="s">
        <v>1346</v>
      </c>
      <c r="CZ462" s="784" t="s">
        <v>308</v>
      </c>
      <c r="DA462" s="785">
        <v>46286</v>
      </c>
      <c r="DB462" s="785" t="s">
        <v>633</v>
      </c>
      <c r="DC462" s="785" t="s">
        <v>634</v>
      </c>
      <c r="DD462" s="785">
        <v>46288</v>
      </c>
      <c r="DE462" s="785" t="s">
        <v>397</v>
      </c>
      <c r="DF462" s="785" t="s">
        <v>397</v>
      </c>
      <c r="DG462" s="785" t="s">
        <v>397</v>
      </c>
      <c r="DH462" s="786" t="s">
        <v>308</v>
      </c>
      <c r="DI462" s="774" t="s">
        <v>397</v>
      </c>
      <c r="DJ462" s="774">
        <v>46288</v>
      </c>
      <c r="DK462" s="774">
        <v>46288</v>
      </c>
      <c r="DL462" s="774">
        <v>46300</v>
      </c>
      <c r="DM462" s="774">
        <v>46300</v>
      </c>
      <c r="DN462" s="774">
        <v>46300</v>
      </c>
      <c r="DO462" s="787" t="s">
        <v>308</v>
      </c>
      <c r="DP462" s="774">
        <v>46318</v>
      </c>
      <c r="DQ462" s="774">
        <v>46318</v>
      </c>
      <c r="DR462" s="774">
        <v>46318</v>
      </c>
      <c r="DS462" s="786">
        <v>46318</v>
      </c>
      <c r="DT462" s="752">
        <v>46318</v>
      </c>
      <c r="DU462" s="753">
        <v>-11</v>
      </c>
      <c r="DV462" s="753" t="s">
        <v>308</v>
      </c>
      <c r="DW462" s="754">
        <v>46304</v>
      </c>
      <c r="DX462" s="755">
        <v>46307</v>
      </c>
      <c r="DY462" s="754" t="e">
        <v>#VALUE!</v>
      </c>
      <c r="DZ462" s="754" t="e">
        <v>#VALUE!</v>
      </c>
      <c r="EA462" s="754"/>
      <c r="EB462" s="754"/>
      <c r="HA462" s="756" t="s">
        <v>397</v>
      </c>
      <c r="HB462" s="756" t="s">
        <v>397</v>
      </c>
      <c r="HC462" s="756" t="s">
        <v>397</v>
      </c>
      <c r="HD462" s="756" t="s">
        <v>397</v>
      </c>
      <c r="HE462" s="756" t="s">
        <v>397</v>
      </c>
      <c r="HF462" s="756" t="s">
        <v>397</v>
      </c>
      <c r="HG462" s="756" t="s">
        <v>397</v>
      </c>
      <c r="HH462" s="756" t="s">
        <v>397</v>
      </c>
      <c r="HI462" s="756" t="s">
        <v>397</v>
      </c>
      <c r="HJ462" s="756" t="s">
        <v>397</v>
      </c>
      <c r="HK462"/>
      <c r="HL462"/>
      <c r="HM462"/>
      <c r="HN462" s="756" t="str">
        <f t="shared" si="13"/>
        <v>AUTO PRINT</v>
      </c>
      <c r="HO462"/>
      <c r="HP462" s="757" t="s">
        <v>572</v>
      </c>
      <c r="HQ462" s="757" t="s">
        <v>572</v>
      </c>
      <c r="HR462" s="757" t="s">
        <v>572</v>
      </c>
      <c r="HS462"/>
      <c r="HW462" s="758"/>
      <c r="HX462"/>
      <c r="HY462" s="759" t="s">
        <v>572</v>
      </c>
      <c r="HZ462" s="759" t="s">
        <v>572</v>
      </c>
      <c r="IA462" s="759" t="s">
        <v>572</v>
      </c>
      <c r="IC462" s="760" t="s">
        <v>572</v>
      </c>
      <c r="ID462" s="760" t="s">
        <v>572</v>
      </c>
      <c r="IE462" s="760" t="s">
        <v>572</v>
      </c>
      <c r="IF462" s="761" t="s">
        <v>572</v>
      </c>
      <c r="IG462" s="619" t="str">
        <f t="shared" si="14"/>
        <v>IN HOUSE (MANUAL)</v>
      </c>
      <c r="II462" s="761" t="s">
        <v>572</v>
      </c>
      <c r="IK462" s="761" t="str">
        <f>IFERROR(VLOOKUP($M462,#REF!,13,0),"IN HOUSE (MANUAL)")</f>
        <v>IN HOUSE (MANUAL)</v>
      </c>
      <c r="IM462" s="760" t="s">
        <v>572</v>
      </c>
      <c r="IN462" s="760" t="s">
        <v>572</v>
      </c>
      <c r="IO462" s="760" t="s">
        <v>572</v>
      </c>
      <c r="IQ462" s="760" t="s">
        <v>572</v>
      </c>
      <c r="IR462" s="760" t="s">
        <v>572</v>
      </c>
      <c r="IT462" s="760" t="s">
        <v>572</v>
      </c>
      <c r="IV462" s="760" t="s">
        <v>572</v>
      </c>
      <c r="IW462" s="760" t="s">
        <v>572</v>
      </c>
      <c r="IY462" s="760" t="s">
        <v>572</v>
      </c>
      <c r="IZ462" s="760" t="s">
        <v>572</v>
      </c>
      <c r="JB462" s="760" t="s">
        <v>572</v>
      </c>
      <c r="JC462" s="760" t="s">
        <v>572</v>
      </c>
      <c r="JE462" s="760" t="s">
        <v>572</v>
      </c>
      <c r="JF462" s="760" t="s">
        <v>572</v>
      </c>
    </row>
    <row r="463" spans="1:266" ht="17.25" customHeight="1" x14ac:dyDescent="0.35">
      <c r="A463" s="618" t="s">
        <v>1363</v>
      </c>
      <c r="B463" s="730">
        <v>171</v>
      </c>
      <c r="C463" s="730" t="s">
        <v>1274</v>
      </c>
      <c r="D463" s="730" t="s">
        <v>1274</v>
      </c>
      <c r="E463" s="730">
        <v>7</v>
      </c>
      <c r="F463" s="731" t="s">
        <v>961</v>
      </c>
      <c r="G463" s="732">
        <v>1</v>
      </c>
      <c r="H463" s="826">
        <v>46258</v>
      </c>
      <c r="I463" s="730">
        <v>42</v>
      </c>
      <c r="J463" s="730" t="s">
        <v>308</v>
      </c>
      <c r="K463" s="730">
        <v>43</v>
      </c>
      <c r="L463" s="730" t="s">
        <v>1364</v>
      </c>
      <c r="M463" s="868" t="s">
        <v>1363</v>
      </c>
      <c r="N463" s="868" t="s">
        <v>390</v>
      </c>
      <c r="O463" s="868" t="s">
        <v>390</v>
      </c>
      <c r="P463" s="868">
        <v>0</v>
      </c>
      <c r="Q463" s="868" t="s">
        <v>390</v>
      </c>
      <c r="R463" s="868" t="s">
        <v>1300</v>
      </c>
      <c r="S463" s="868"/>
      <c r="T463" s="868" t="s">
        <v>1301</v>
      </c>
      <c r="U463" s="868">
        <v>468</v>
      </c>
      <c r="V463" s="868" t="s">
        <v>308</v>
      </c>
      <c r="W463" s="868"/>
      <c r="X463" s="868"/>
      <c r="Y463" s="868"/>
      <c r="Z463" s="776"/>
      <c r="AA463" s="868" t="s">
        <v>45</v>
      </c>
      <c r="AB463" s="868" t="s">
        <v>863</v>
      </c>
      <c r="AC463" s="868" t="s">
        <v>608</v>
      </c>
      <c r="AD463" s="868">
        <v>390</v>
      </c>
      <c r="AE463" s="775">
        <v>390</v>
      </c>
      <c r="AF463" s="776">
        <v>46288</v>
      </c>
      <c r="AG463" s="777"/>
      <c r="AH463" s="777"/>
      <c r="AI463" s="777" t="s">
        <v>308</v>
      </c>
      <c r="AJ463" s="778">
        <v>45</v>
      </c>
      <c r="AK463" s="894"/>
      <c r="AL463" s="895"/>
      <c r="AM463" s="896">
        <v>390</v>
      </c>
      <c r="AN463" s="896"/>
      <c r="AO463" s="896"/>
      <c r="AP463" s="896"/>
      <c r="AQ463" s="896"/>
      <c r="AR463" s="896"/>
      <c r="AS463" s="896"/>
      <c r="AT463" s="896"/>
      <c r="AU463" s="896"/>
      <c r="AV463" s="896">
        <v>390</v>
      </c>
      <c r="AW463" s="896">
        <v>390</v>
      </c>
      <c r="AX463" s="896"/>
      <c r="AY463" s="896"/>
      <c r="AZ463" s="896"/>
      <c r="BA463" s="896"/>
      <c r="BB463" s="896">
        <v>0</v>
      </c>
      <c r="BC463" s="896">
        <v>0</v>
      </c>
      <c r="BD463" s="896">
        <v>0</v>
      </c>
      <c r="BE463" s="896">
        <v>0</v>
      </c>
      <c r="BF463" s="896">
        <v>390</v>
      </c>
      <c r="BG463" s="896">
        <v>0</v>
      </c>
      <c r="BH463" s="896">
        <v>0</v>
      </c>
      <c r="BI463" s="896">
        <v>390</v>
      </c>
      <c r="BJ463" s="896"/>
      <c r="BK463" s="896">
        <v>0</v>
      </c>
      <c r="BL463" s="896"/>
      <c r="BM463" s="896"/>
      <c r="BN463" s="896" t="s">
        <v>308</v>
      </c>
      <c r="BO463" s="896" t="s">
        <v>308</v>
      </c>
      <c r="BP463" s="896" t="s">
        <v>308</v>
      </c>
      <c r="BQ463" s="896" t="s">
        <v>308</v>
      </c>
      <c r="BR463" s="896"/>
      <c r="BS463" s="896" t="s">
        <v>397</v>
      </c>
      <c r="BT463" s="896"/>
      <c r="BU463" s="896" t="s">
        <v>579</v>
      </c>
      <c r="BV463" s="896"/>
      <c r="BW463" s="896"/>
      <c r="BX463" s="896"/>
      <c r="BY463" s="896"/>
      <c r="BZ463" s="896"/>
      <c r="CA463" s="896">
        <v>390</v>
      </c>
      <c r="CB463" s="896"/>
      <c r="CC463" s="896"/>
      <c r="CD463" s="896"/>
      <c r="CE463" s="896"/>
      <c r="CF463" s="896"/>
      <c r="CG463" s="896"/>
      <c r="CH463" s="896"/>
      <c r="CI463" s="896"/>
      <c r="CJ463" s="896"/>
      <c r="CK463" s="867"/>
      <c r="CL463" s="867" t="s">
        <v>397</v>
      </c>
      <c r="CM463" s="867">
        <v>390</v>
      </c>
      <c r="CN463" s="867">
        <v>390</v>
      </c>
      <c r="CO463" s="867" t="s">
        <v>397</v>
      </c>
      <c r="CP463" s="867">
        <v>390</v>
      </c>
      <c r="CQ463" s="867">
        <v>390</v>
      </c>
      <c r="CR463" s="868">
        <v>390</v>
      </c>
      <c r="CS463" s="893"/>
      <c r="CT463" s="782" t="s">
        <v>308</v>
      </c>
      <c r="CU463" s="783"/>
      <c r="CV463" s="776"/>
      <c r="CW463" s="776"/>
      <c r="CX463" s="782">
        <v>46288</v>
      </c>
      <c r="CY463" s="784" t="s">
        <v>1346</v>
      </c>
      <c r="CZ463" s="784" t="s">
        <v>308</v>
      </c>
      <c r="DA463" s="785">
        <v>46286</v>
      </c>
      <c r="DB463" s="785" t="s">
        <v>633</v>
      </c>
      <c r="DC463" s="785" t="s">
        <v>634</v>
      </c>
      <c r="DD463" s="785">
        <v>46288</v>
      </c>
      <c r="DE463" s="871" t="s">
        <v>397</v>
      </c>
      <c r="DF463" s="871" t="s">
        <v>397</v>
      </c>
      <c r="DG463" s="871" t="s">
        <v>397</v>
      </c>
      <c r="DH463" s="872" t="s">
        <v>308</v>
      </c>
      <c r="DI463" s="776" t="s">
        <v>397</v>
      </c>
      <c r="DJ463" s="776">
        <v>46288</v>
      </c>
      <c r="DK463" s="776">
        <v>46288</v>
      </c>
      <c r="DL463" s="776">
        <v>46300</v>
      </c>
      <c r="DM463" s="776">
        <v>46300</v>
      </c>
      <c r="DN463" s="776">
        <v>46300</v>
      </c>
      <c r="DO463" s="873" t="s">
        <v>308</v>
      </c>
      <c r="DP463" s="776">
        <v>46318</v>
      </c>
      <c r="DQ463" s="776">
        <v>46318</v>
      </c>
      <c r="DR463" s="776">
        <v>46318</v>
      </c>
      <c r="DS463" s="872">
        <v>46318</v>
      </c>
      <c r="DT463" s="752">
        <v>46318</v>
      </c>
      <c r="DU463" s="753">
        <v>-11</v>
      </c>
      <c r="DV463" s="753" t="s">
        <v>308</v>
      </c>
      <c r="DW463" s="754">
        <v>46307</v>
      </c>
      <c r="DX463" s="755">
        <v>46307</v>
      </c>
      <c r="DY463" s="754" t="e">
        <v>#VALUE!</v>
      </c>
      <c r="DZ463" s="754" t="e">
        <v>#VALUE!</v>
      </c>
      <c r="EA463" s="754"/>
      <c r="EB463" s="754"/>
      <c r="HA463" s="756" t="s">
        <v>397</v>
      </c>
      <c r="HB463" s="756" t="s">
        <v>397</v>
      </c>
      <c r="HC463" s="756" t="s">
        <v>397</v>
      </c>
      <c r="HD463" s="756" t="s">
        <v>397</v>
      </c>
      <c r="HE463" s="756" t="s">
        <v>397</v>
      </c>
      <c r="HF463" s="756" t="s">
        <v>397</v>
      </c>
      <c r="HG463" s="756" t="s">
        <v>397</v>
      </c>
      <c r="HH463" s="756" t="s">
        <v>397</v>
      </c>
      <c r="HI463" s="756" t="s">
        <v>397</v>
      </c>
      <c r="HJ463" s="756" t="s">
        <v>397</v>
      </c>
      <c r="HK463"/>
      <c r="HL463"/>
      <c r="HM463"/>
      <c r="HN463" s="756" t="str">
        <f t="shared" si="13"/>
        <v>AUTO PRINT</v>
      </c>
      <c r="HO463"/>
      <c r="HP463" s="757" t="s">
        <v>572</v>
      </c>
      <c r="HQ463" s="757" t="s">
        <v>572</v>
      </c>
      <c r="HR463" s="757" t="s">
        <v>572</v>
      </c>
      <c r="HS463"/>
      <c r="HW463" s="758"/>
      <c r="HX463"/>
      <c r="HY463" s="759" t="s">
        <v>572</v>
      </c>
      <c r="HZ463" s="759" t="s">
        <v>572</v>
      </c>
      <c r="IA463" s="759" t="s">
        <v>572</v>
      </c>
      <c r="IC463" s="760" t="s">
        <v>572</v>
      </c>
      <c r="ID463" s="760" t="s">
        <v>572</v>
      </c>
      <c r="IE463" s="760" t="s">
        <v>572</v>
      </c>
      <c r="IF463" s="761" t="s">
        <v>572</v>
      </c>
      <c r="IG463" s="619" t="str">
        <f t="shared" si="14"/>
        <v>IN HOUSE (MANUAL)</v>
      </c>
      <c r="II463" s="761" t="s">
        <v>572</v>
      </c>
      <c r="IK463" s="761" t="str">
        <f>IFERROR(VLOOKUP($M463,#REF!,13,0),"IN HOUSE (MANUAL)")</f>
        <v>IN HOUSE (MANUAL)</v>
      </c>
      <c r="IM463" s="760" t="s">
        <v>572</v>
      </c>
      <c r="IN463" s="760" t="s">
        <v>572</v>
      </c>
      <c r="IO463" s="760" t="s">
        <v>572</v>
      </c>
      <c r="IQ463" s="760" t="s">
        <v>572</v>
      </c>
      <c r="IR463" s="760" t="s">
        <v>572</v>
      </c>
      <c r="IT463" s="760" t="s">
        <v>572</v>
      </c>
      <c r="IV463" s="760" t="s">
        <v>572</v>
      </c>
      <c r="IW463" s="760" t="s">
        <v>572</v>
      </c>
      <c r="IY463" s="760" t="s">
        <v>572</v>
      </c>
      <c r="IZ463" s="760" t="s">
        <v>572</v>
      </c>
      <c r="JB463" s="760" t="s">
        <v>572</v>
      </c>
      <c r="JC463" s="760" t="s">
        <v>572</v>
      </c>
      <c r="JE463" s="760" t="s">
        <v>572</v>
      </c>
      <c r="JF463" s="760" t="s">
        <v>572</v>
      </c>
    </row>
    <row r="464" spans="1:266" ht="17.25" customHeight="1" x14ac:dyDescent="0.35">
      <c r="A464" s="618" t="s">
        <v>1365</v>
      </c>
      <c r="B464" s="730">
        <v>172</v>
      </c>
      <c r="C464" s="730" t="s">
        <v>1274</v>
      </c>
      <c r="D464" s="730" t="s">
        <v>1274</v>
      </c>
      <c r="E464" s="730">
        <v>7</v>
      </c>
      <c r="F464" s="731" t="s">
        <v>961</v>
      </c>
      <c r="G464" s="732">
        <v>1</v>
      </c>
      <c r="H464" s="826">
        <v>46258</v>
      </c>
      <c r="I464" s="730">
        <v>42</v>
      </c>
      <c r="J464" s="730" t="s">
        <v>308</v>
      </c>
      <c r="K464" s="730">
        <v>43</v>
      </c>
      <c r="L464" s="730" t="s">
        <v>1364</v>
      </c>
      <c r="M464" s="772" t="s">
        <v>1365</v>
      </c>
      <c r="N464" s="772" t="s">
        <v>390</v>
      </c>
      <c r="O464" s="772" t="s">
        <v>390</v>
      </c>
      <c r="P464" s="772">
        <v>0</v>
      </c>
      <c r="Q464" s="772" t="s">
        <v>390</v>
      </c>
      <c r="R464" s="772" t="s">
        <v>1300</v>
      </c>
      <c r="S464" s="772"/>
      <c r="T464" s="772" t="s">
        <v>1301</v>
      </c>
      <c r="U464" s="772">
        <v>468</v>
      </c>
      <c r="V464" s="772" t="s">
        <v>308</v>
      </c>
      <c r="W464" s="772"/>
      <c r="X464" s="772"/>
      <c r="Y464" s="772"/>
      <c r="Z464" s="774"/>
      <c r="AA464" s="772" t="s">
        <v>45</v>
      </c>
      <c r="AB464" s="772" t="s">
        <v>890</v>
      </c>
      <c r="AC464" s="772" t="s">
        <v>608</v>
      </c>
      <c r="AD464" s="772">
        <v>174</v>
      </c>
      <c r="AE464" s="864">
        <v>174</v>
      </c>
      <c r="AF464" s="774">
        <v>46288</v>
      </c>
      <c r="AG464" s="777"/>
      <c r="AH464" s="777"/>
      <c r="AI464" s="777" t="s">
        <v>308</v>
      </c>
      <c r="AJ464" s="778">
        <v>46</v>
      </c>
      <c r="AK464" s="779"/>
      <c r="AL464" s="778"/>
      <c r="AM464" s="780">
        <v>174</v>
      </c>
      <c r="AN464" s="780"/>
      <c r="AO464" s="780"/>
      <c r="AP464" s="780"/>
      <c r="AQ464" s="780"/>
      <c r="AR464" s="780"/>
      <c r="AS464" s="780"/>
      <c r="AT464" s="780"/>
      <c r="AU464" s="780"/>
      <c r="AV464" s="780">
        <v>174</v>
      </c>
      <c r="AW464" s="780">
        <v>174</v>
      </c>
      <c r="AX464" s="780"/>
      <c r="AY464" s="780"/>
      <c r="AZ464" s="780"/>
      <c r="BA464" s="780"/>
      <c r="BB464" s="780">
        <v>0</v>
      </c>
      <c r="BC464" s="780">
        <v>0</v>
      </c>
      <c r="BD464" s="780">
        <v>0</v>
      </c>
      <c r="BE464" s="780">
        <v>0</v>
      </c>
      <c r="BF464" s="780">
        <v>174</v>
      </c>
      <c r="BG464" s="780">
        <v>0</v>
      </c>
      <c r="BH464" s="780">
        <v>0</v>
      </c>
      <c r="BI464" s="780">
        <v>174</v>
      </c>
      <c r="BJ464" s="780"/>
      <c r="BK464" s="780">
        <v>0</v>
      </c>
      <c r="BL464" s="780"/>
      <c r="BM464" s="780"/>
      <c r="BN464" s="780" t="s">
        <v>308</v>
      </c>
      <c r="BO464" s="780" t="s">
        <v>308</v>
      </c>
      <c r="BP464" s="780" t="s">
        <v>308</v>
      </c>
      <c r="BQ464" s="780" t="s">
        <v>308</v>
      </c>
      <c r="BR464" s="780"/>
      <c r="BS464" s="780" t="s">
        <v>397</v>
      </c>
      <c r="BT464" s="780"/>
      <c r="BU464" s="780" t="s">
        <v>579</v>
      </c>
      <c r="BV464" s="780"/>
      <c r="BW464" s="780"/>
      <c r="BX464" s="780"/>
      <c r="BY464" s="780"/>
      <c r="BZ464" s="780"/>
      <c r="CA464" s="780">
        <v>174</v>
      </c>
      <c r="CB464" s="780"/>
      <c r="CC464" s="780"/>
      <c r="CD464" s="780"/>
      <c r="CE464" s="780"/>
      <c r="CF464" s="780"/>
      <c r="CG464" s="780"/>
      <c r="CH464" s="780"/>
      <c r="CI464" s="780"/>
      <c r="CJ464" s="780"/>
      <c r="CK464" s="773"/>
      <c r="CL464" s="773" t="s">
        <v>397</v>
      </c>
      <c r="CM464" s="773">
        <v>174</v>
      </c>
      <c r="CN464" s="773">
        <v>174</v>
      </c>
      <c r="CO464" s="773" t="s">
        <v>397</v>
      </c>
      <c r="CP464" s="773">
        <v>174</v>
      </c>
      <c r="CQ464" s="773">
        <v>174</v>
      </c>
      <c r="CR464" s="772">
        <v>174</v>
      </c>
      <c r="CS464" s="898"/>
      <c r="CT464" s="865" t="s">
        <v>308</v>
      </c>
      <c r="CU464" s="899"/>
      <c r="CV464" s="774"/>
      <c r="CW464" s="774"/>
      <c r="CX464" s="865">
        <v>46288</v>
      </c>
      <c r="CY464" s="784" t="s">
        <v>1346</v>
      </c>
      <c r="CZ464" s="784" t="s">
        <v>308</v>
      </c>
      <c r="DA464" s="785">
        <v>46286</v>
      </c>
      <c r="DB464" s="785" t="s">
        <v>633</v>
      </c>
      <c r="DC464" s="785" t="s">
        <v>634</v>
      </c>
      <c r="DD464" s="785">
        <v>46288</v>
      </c>
      <c r="DE464" s="785" t="s">
        <v>397</v>
      </c>
      <c r="DF464" s="785" t="s">
        <v>397</v>
      </c>
      <c r="DG464" s="785" t="s">
        <v>397</v>
      </c>
      <c r="DH464" s="786" t="s">
        <v>308</v>
      </c>
      <c r="DI464" s="774" t="s">
        <v>397</v>
      </c>
      <c r="DJ464" s="774">
        <v>46288</v>
      </c>
      <c r="DK464" s="774">
        <v>46288</v>
      </c>
      <c r="DL464" s="774">
        <v>46301</v>
      </c>
      <c r="DM464" s="774">
        <v>46301</v>
      </c>
      <c r="DN464" s="774">
        <v>46301</v>
      </c>
      <c r="DO464" s="787" t="s">
        <v>308</v>
      </c>
      <c r="DP464" s="774">
        <v>46318</v>
      </c>
      <c r="DQ464" s="774">
        <v>46318</v>
      </c>
      <c r="DR464" s="774">
        <v>46318</v>
      </c>
      <c r="DS464" s="786">
        <v>46318</v>
      </c>
      <c r="DT464" s="752">
        <v>46318</v>
      </c>
      <c r="DU464" s="753">
        <v>-10</v>
      </c>
      <c r="DV464" s="753" t="s">
        <v>308</v>
      </c>
      <c r="DW464" s="754">
        <v>46307</v>
      </c>
      <c r="DX464" s="755">
        <v>46308</v>
      </c>
      <c r="DY464" s="754" t="e">
        <v>#VALUE!</v>
      </c>
      <c r="DZ464" s="754" t="e">
        <v>#VALUE!</v>
      </c>
      <c r="EA464" s="754"/>
      <c r="EB464" s="754"/>
      <c r="HA464" s="756" t="s">
        <v>397</v>
      </c>
      <c r="HB464" s="756" t="s">
        <v>397</v>
      </c>
      <c r="HC464" s="756" t="s">
        <v>397</v>
      </c>
      <c r="HD464" s="756" t="s">
        <v>397</v>
      </c>
      <c r="HE464" s="756" t="s">
        <v>397</v>
      </c>
      <c r="HF464" s="756" t="s">
        <v>397</v>
      </c>
      <c r="HG464" s="756" t="s">
        <v>397</v>
      </c>
      <c r="HH464" s="756" t="s">
        <v>397</v>
      </c>
      <c r="HI464" s="756" t="s">
        <v>397</v>
      </c>
      <c r="HJ464" s="756" t="s">
        <v>397</v>
      </c>
      <c r="HK464"/>
      <c r="HL464"/>
      <c r="HM464"/>
      <c r="HN464" s="756" t="str">
        <f t="shared" si="13"/>
        <v>AUTO PRINT</v>
      </c>
      <c r="HO464"/>
      <c r="HP464" s="757" t="s">
        <v>572</v>
      </c>
      <c r="HQ464" s="757" t="s">
        <v>572</v>
      </c>
      <c r="HR464" s="757" t="s">
        <v>572</v>
      </c>
      <c r="HS464"/>
      <c r="HW464" s="758"/>
      <c r="HX464"/>
      <c r="HY464" s="759" t="s">
        <v>572</v>
      </c>
      <c r="HZ464" s="759" t="s">
        <v>572</v>
      </c>
      <c r="IA464" s="759" t="s">
        <v>572</v>
      </c>
      <c r="IC464" s="760" t="s">
        <v>572</v>
      </c>
      <c r="ID464" s="760" t="s">
        <v>572</v>
      </c>
      <c r="IE464" s="760" t="s">
        <v>572</v>
      </c>
      <c r="IF464" s="761" t="s">
        <v>572</v>
      </c>
      <c r="IG464" s="619" t="str">
        <f t="shared" si="14"/>
        <v>IN HOUSE (MANUAL)</v>
      </c>
      <c r="II464" s="761" t="s">
        <v>572</v>
      </c>
      <c r="IK464" s="761" t="str">
        <f>IFERROR(VLOOKUP($M464,#REF!,13,0),"IN HOUSE (MANUAL)")</f>
        <v>IN HOUSE (MANUAL)</v>
      </c>
      <c r="IM464" s="760" t="s">
        <v>572</v>
      </c>
      <c r="IN464" s="760" t="s">
        <v>572</v>
      </c>
      <c r="IO464" s="760" t="s">
        <v>572</v>
      </c>
      <c r="IQ464" s="760" t="s">
        <v>572</v>
      </c>
      <c r="IR464" s="760" t="s">
        <v>572</v>
      </c>
      <c r="IT464" s="760" t="s">
        <v>572</v>
      </c>
      <c r="IV464" s="760" t="s">
        <v>572</v>
      </c>
      <c r="IW464" s="760" t="s">
        <v>572</v>
      </c>
      <c r="IY464" s="760" t="s">
        <v>572</v>
      </c>
      <c r="IZ464" s="760" t="s">
        <v>572</v>
      </c>
      <c r="JB464" s="760" t="s">
        <v>572</v>
      </c>
      <c r="JC464" s="760" t="s">
        <v>572</v>
      </c>
      <c r="JE464" s="760" t="s">
        <v>572</v>
      </c>
      <c r="JF464" s="760" t="s">
        <v>572</v>
      </c>
    </row>
    <row r="465" spans="1:266" ht="17.25" customHeight="1" x14ac:dyDescent="0.35">
      <c r="A465" s="618" t="s">
        <v>1366</v>
      </c>
      <c r="B465" s="730">
        <v>173</v>
      </c>
      <c r="C465" s="730" t="s">
        <v>1274</v>
      </c>
      <c r="D465" s="730" t="s">
        <v>1274</v>
      </c>
      <c r="E465" s="730">
        <v>7</v>
      </c>
      <c r="F465" s="731" t="s">
        <v>961</v>
      </c>
      <c r="G465" s="732">
        <v>1</v>
      </c>
      <c r="H465" s="826">
        <v>46258</v>
      </c>
      <c r="I465" s="730">
        <v>42</v>
      </c>
      <c r="J465" s="730" t="s">
        <v>308</v>
      </c>
      <c r="K465" s="730">
        <v>43</v>
      </c>
      <c r="L465" s="730" t="s">
        <v>1367</v>
      </c>
      <c r="M465" s="772" t="s">
        <v>1366</v>
      </c>
      <c r="N465" s="772" t="s">
        <v>390</v>
      </c>
      <c r="O465" s="772" t="s">
        <v>390</v>
      </c>
      <c r="P465" s="772" t="s">
        <v>390</v>
      </c>
      <c r="Q465" s="772" t="s">
        <v>390</v>
      </c>
      <c r="R465" s="772" t="s">
        <v>1300</v>
      </c>
      <c r="S465" s="772"/>
      <c r="T465" s="772" t="s">
        <v>1306</v>
      </c>
      <c r="U465" s="772">
        <v>468</v>
      </c>
      <c r="V465" s="772" t="s">
        <v>308</v>
      </c>
      <c r="W465" s="772"/>
      <c r="X465" s="772"/>
      <c r="Y465" s="772"/>
      <c r="Z465" s="774"/>
      <c r="AA465" s="772" t="s">
        <v>45</v>
      </c>
      <c r="AB465" s="772" t="s">
        <v>863</v>
      </c>
      <c r="AC465" s="772" t="s">
        <v>608</v>
      </c>
      <c r="AD465" s="772">
        <v>726</v>
      </c>
      <c r="AE465" s="864">
        <v>726</v>
      </c>
      <c r="AF465" s="774">
        <v>46288</v>
      </c>
      <c r="AG465" s="777"/>
      <c r="AH465" s="777"/>
      <c r="AI465" s="777" t="s">
        <v>308</v>
      </c>
      <c r="AJ465" s="778">
        <v>47</v>
      </c>
      <c r="AK465" s="779"/>
      <c r="AL465" s="778"/>
      <c r="AM465" s="780">
        <v>726</v>
      </c>
      <c r="AN465" s="780"/>
      <c r="AO465" s="780"/>
      <c r="AP465" s="780"/>
      <c r="AQ465" s="780"/>
      <c r="AR465" s="780"/>
      <c r="AS465" s="780"/>
      <c r="AT465" s="780"/>
      <c r="AU465" s="780"/>
      <c r="AV465" s="780">
        <v>726</v>
      </c>
      <c r="AW465" s="780">
        <v>726</v>
      </c>
      <c r="AX465" s="780"/>
      <c r="AY465" s="780"/>
      <c r="AZ465" s="780"/>
      <c r="BA465" s="780"/>
      <c r="BB465" s="780">
        <v>0</v>
      </c>
      <c r="BC465" s="780">
        <v>0</v>
      </c>
      <c r="BD465" s="780">
        <v>0</v>
      </c>
      <c r="BE465" s="780">
        <v>0</v>
      </c>
      <c r="BF465" s="780">
        <v>726</v>
      </c>
      <c r="BG465" s="780">
        <v>0</v>
      </c>
      <c r="BH465" s="780">
        <v>0</v>
      </c>
      <c r="BI465" s="780">
        <v>726</v>
      </c>
      <c r="BJ465" s="780"/>
      <c r="BK465" s="780">
        <v>0</v>
      </c>
      <c r="BL465" s="780"/>
      <c r="BM465" s="780"/>
      <c r="BN465" s="780" t="s">
        <v>308</v>
      </c>
      <c r="BO465" s="780" t="s">
        <v>308</v>
      </c>
      <c r="BP465" s="780" t="s">
        <v>308</v>
      </c>
      <c r="BQ465" s="780" t="s">
        <v>308</v>
      </c>
      <c r="BR465" s="780"/>
      <c r="BS465" s="780" t="s">
        <v>397</v>
      </c>
      <c r="BT465" s="780"/>
      <c r="BU465" s="780">
        <v>726</v>
      </c>
      <c r="BV465" s="780"/>
      <c r="BW465" s="780"/>
      <c r="BX465" s="780"/>
      <c r="BY465" s="780"/>
      <c r="BZ465" s="780"/>
      <c r="CA465" s="780">
        <v>726</v>
      </c>
      <c r="CB465" s="780"/>
      <c r="CC465" s="780"/>
      <c r="CD465" s="780"/>
      <c r="CE465" s="780"/>
      <c r="CF465" s="780"/>
      <c r="CG465" s="780"/>
      <c r="CH465" s="780"/>
      <c r="CI465" s="780"/>
      <c r="CJ465" s="780">
        <v>726</v>
      </c>
      <c r="CK465" s="773"/>
      <c r="CL465" s="773">
        <v>726</v>
      </c>
      <c r="CM465" s="773">
        <v>726</v>
      </c>
      <c r="CN465" s="773">
        <v>726</v>
      </c>
      <c r="CO465" s="773">
        <v>726</v>
      </c>
      <c r="CP465" s="773">
        <v>726</v>
      </c>
      <c r="CQ465" s="773">
        <v>726</v>
      </c>
      <c r="CR465" s="772">
        <v>726</v>
      </c>
      <c r="CS465" s="898"/>
      <c r="CT465" s="865" t="s">
        <v>308</v>
      </c>
      <c r="CU465" s="899"/>
      <c r="CV465" s="774"/>
      <c r="CW465" s="774"/>
      <c r="CX465" s="865">
        <v>46288</v>
      </c>
      <c r="CY465" s="784" t="s">
        <v>1346</v>
      </c>
      <c r="CZ465" s="784" t="s">
        <v>308</v>
      </c>
      <c r="DA465" s="785">
        <v>46286</v>
      </c>
      <c r="DB465" s="785" t="s">
        <v>633</v>
      </c>
      <c r="DC465" s="785" t="s">
        <v>634</v>
      </c>
      <c r="DD465" s="785">
        <v>46288</v>
      </c>
      <c r="DE465" s="785" t="s">
        <v>397</v>
      </c>
      <c r="DF465" s="785" t="s">
        <v>397</v>
      </c>
      <c r="DG465" s="785" t="s">
        <v>397</v>
      </c>
      <c r="DH465" s="786" t="s">
        <v>308</v>
      </c>
      <c r="DI465" s="774" t="s">
        <v>397</v>
      </c>
      <c r="DJ465" s="774">
        <v>46288</v>
      </c>
      <c r="DK465" s="774">
        <v>46288</v>
      </c>
      <c r="DL465" s="774">
        <v>46301</v>
      </c>
      <c r="DM465" s="774">
        <v>46301</v>
      </c>
      <c r="DN465" s="774">
        <v>46301</v>
      </c>
      <c r="DO465" s="787" t="s">
        <v>308</v>
      </c>
      <c r="DP465" s="774">
        <v>46318</v>
      </c>
      <c r="DQ465" s="774">
        <v>46318</v>
      </c>
      <c r="DR465" s="774">
        <v>46318</v>
      </c>
      <c r="DS465" s="786">
        <v>46318</v>
      </c>
      <c r="DT465" s="752">
        <v>46318</v>
      </c>
      <c r="DU465" s="753">
        <v>-10</v>
      </c>
      <c r="DV465" s="753" t="s">
        <v>308</v>
      </c>
      <c r="DW465" s="754">
        <v>46308</v>
      </c>
      <c r="DX465" s="755">
        <v>46308</v>
      </c>
      <c r="DY465" s="754" t="e">
        <v>#VALUE!</v>
      </c>
      <c r="DZ465" s="754" t="e">
        <v>#VALUE!</v>
      </c>
      <c r="EA465" s="754"/>
      <c r="EB465" s="754"/>
      <c r="HA465" s="756" t="s">
        <v>397</v>
      </c>
      <c r="HB465" s="756" t="s">
        <v>397</v>
      </c>
      <c r="HC465" s="756" t="s">
        <v>397</v>
      </c>
      <c r="HD465" s="756" t="s">
        <v>397</v>
      </c>
      <c r="HE465" s="756" t="s">
        <v>397</v>
      </c>
      <c r="HF465" s="756" t="s">
        <v>397</v>
      </c>
      <c r="HG465" s="756" t="s">
        <v>397</v>
      </c>
      <c r="HH465" s="756" t="s">
        <v>397</v>
      </c>
      <c r="HI465" s="756" t="s">
        <v>397</v>
      </c>
      <c r="HJ465" s="756" t="s">
        <v>397</v>
      </c>
      <c r="HK465"/>
      <c r="HL465"/>
      <c r="HM465"/>
      <c r="HN465" s="756" t="str">
        <f t="shared" si="13"/>
        <v>AUTO PRINT</v>
      </c>
      <c r="HO465"/>
      <c r="HP465" s="757" t="s">
        <v>572</v>
      </c>
      <c r="HQ465" s="757" t="s">
        <v>572</v>
      </c>
      <c r="HR465" s="757" t="s">
        <v>572</v>
      </c>
      <c r="HS465"/>
      <c r="HW465" s="758"/>
      <c r="HX465"/>
      <c r="HY465" s="759" t="s">
        <v>572</v>
      </c>
      <c r="HZ465" s="759" t="s">
        <v>572</v>
      </c>
      <c r="IA465" s="759" t="s">
        <v>572</v>
      </c>
      <c r="IC465" s="760" t="s">
        <v>572</v>
      </c>
      <c r="ID465" s="760" t="s">
        <v>572</v>
      </c>
      <c r="IE465" s="760" t="s">
        <v>572</v>
      </c>
      <c r="IF465" s="761" t="s">
        <v>572</v>
      </c>
      <c r="IG465" s="619" t="str">
        <f t="shared" si="14"/>
        <v>IN HOUSE (MANUAL)</v>
      </c>
      <c r="II465" s="761" t="s">
        <v>572</v>
      </c>
      <c r="IK465" s="761" t="str">
        <f>IFERROR(VLOOKUP($M465,#REF!,13,0),"IN HOUSE (MANUAL)")</f>
        <v>IN HOUSE (MANUAL)</v>
      </c>
      <c r="IM465" s="760" t="s">
        <v>572</v>
      </c>
      <c r="IN465" s="760" t="s">
        <v>572</v>
      </c>
      <c r="IO465" s="760" t="s">
        <v>572</v>
      </c>
      <c r="IQ465" s="760" t="s">
        <v>572</v>
      </c>
      <c r="IR465" s="760" t="s">
        <v>572</v>
      </c>
      <c r="IT465" s="760" t="s">
        <v>572</v>
      </c>
      <c r="IV465" s="760" t="s">
        <v>572</v>
      </c>
      <c r="IW465" s="760" t="s">
        <v>572</v>
      </c>
      <c r="IY465" s="760" t="s">
        <v>572</v>
      </c>
      <c r="IZ465" s="760" t="s">
        <v>572</v>
      </c>
      <c r="JB465" s="760" t="s">
        <v>572</v>
      </c>
      <c r="JC465" s="760" t="s">
        <v>572</v>
      </c>
      <c r="JE465" s="760" t="s">
        <v>572</v>
      </c>
      <c r="JF465" s="760" t="s">
        <v>572</v>
      </c>
    </row>
    <row r="466" spans="1:266" ht="17.25" customHeight="1" x14ac:dyDescent="0.35">
      <c r="A466" s="618" t="s">
        <v>1368</v>
      </c>
      <c r="B466" s="730">
        <v>174</v>
      </c>
      <c r="C466" s="730" t="s">
        <v>1274</v>
      </c>
      <c r="D466" s="730" t="s">
        <v>1274</v>
      </c>
      <c r="E466" s="730">
        <v>7</v>
      </c>
      <c r="F466" s="731" t="s">
        <v>961</v>
      </c>
      <c r="G466" s="732">
        <v>1</v>
      </c>
      <c r="H466" s="826">
        <v>46258</v>
      </c>
      <c r="I466" s="730">
        <v>42</v>
      </c>
      <c r="J466" s="730" t="s">
        <v>308</v>
      </c>
      <c r="K466" s="730">
        <v>43</v>
      </c>
      <c r="L466" s="730" t="s">
        <v>1367</v>
      </c>
      <c r="M466" s="868" t="s">
        <v>1368</v>
      </c>
      <c r="N466" s="868" t="s">
        <v>390</v>
      </c>
      <c r="O466" s="868" t="s">
        <v>390</v>
      </c>
      <c r="P466" s="868" t="s">
        <v>390</v>
      </c>
      <c r="Q466" s="868" t="s">
        <v>390</v>
      </c>
      <c r="R466" s="868" t="s">
        <v>1300</v>
      </c>
      <c r="S466" s="868"/>
      <c r="T466" s="868" t="s">
        <v>1306</v>
      </c>
      <c r="U466" s="868">
        <v>468</v>
      </c>
      <c r="V466" s="868" t="s">
        <v>308</v>
      </c>
      <c r="W466" s="868"/>
      <c r="X466" s="868"/>
      <c r="Y466" s="868"/>
      <c r="Z466" s="776"/>
      <c r="AA466" s="868" t="s">
        <v>45</v>
      </c>
      <c r="AB466" s="868" t="s">
        <v>890</v>
      </c>
      <c r="AC466" s="868" t="s">
        <v>608</v>
      </c>
      <c r="AD466" s="868">
        <v>66</v>
      </c>
      <c r="AE466" s="775">
        <v>66</v>
      </c>
      <c r="AF466" s="776">
        <v>46288</v>
      </c>
      <c r="AG466" s="777"/>
      <c r="AH466" s="777"/>
      <c r="AI466" s="777" t="s">
        <v>308</v>
      </c>
      <c r="AJ466" s="778">
        <v>48</v>
      </c>
      <c r="AK466" s="894"/>
      <c r="AL466" s="895"/>
      <c r="AM466" s="896">
        <v>66</v>
      </c>
      <c r="AN466" s="896"/>
      <c r="AO466" s="896"/>
      <c r="AP466" s="896"/>
      <c r="AQ466" s="896"/>
      <c r="AR466" s="896"/>
      <c r="AS466" s="896"/>
      <c r="AT466" s="896"/>
      <c r="AU466" s="896"/>
      <c r="AV466" s="896">
        <v>66</v>
      </c>
      <c r="AW466" s="896">
        <v>66</v>
      </c>
      <c r="AX466" s="896"/>
      <c r="AY466" s="896"/>
      <c r="AZ466" s="896"/>
      <c r="BA466" s="896"/>
      <c r="BB466" s="896">
        <v>0</v>
      </c>
      <c r="BC466" s="896">
        <v>0</v>
      </c>
      <c r="BD466" s="896">
        <v>0</v>
      </c>
      <c r="BE466" s="896">
        <v>0</v>
      </c>
      <c r="BF466" s="896">
        <v>66</v>
      </c>
      <c r="BG466" s="896">
        <v>0</v>
      </c>
      <c r="BH466" s="896">
        <v>0</v>
      </c>
      <c r="BI466" s="896">
        <v>66</v>
      </c>
      <c r="BJ466" s="896"/>
      <c r="BK466" s="896">
        <v>0</v>
      </c>
      <c r="BL466" s="896"/>
      <c r="BM466" s="896"/>
      <c r="BN466" s="896" t="s">
        <v>308</v>
      </c>
      <c r="BO466" s="896" t="s">
        <v>308</v>
      </c>
      <c r="BP466" s="896" t="s">
        <v>308</v>
      </c>
      <c r="BQ466" s="896" t="s">
        <v>308</v>
      </c>
      <c r="BR466" s="896"/>
      <c r="BS466" s="896" t="s">
        <v>397</v>
      </c>
      <c r="BT466" s="896"/>
      <c r="BU466" s="896">
        <v>66</v>
      </c>
      <c r="BV466" s="896"/>
      <c r="BW466" s="896"/>
      <c r="BX466" s="896"/>
      <c r="BY466" s="896"/>
      <c r="BZ466" s="896"/>
      <c r="CA466" s="896">
        <v>66</v>
      </c>
      <c r="CB466" s="896"/>
      <c r="CC466" s="896"/>
      <c r="CD466" s="896"/>
      <c r="CE466" s="896"/>
      <c r="CF466" s="896"/>
      <c r="CG466" s="896"/>
      <c r="CH466" s="896"/>
      <c r="CI466" s="896"/>
      <c r="CJ466" s="896">
        <v>66</v>
      </c>
      <c r="CK466" s="867"/>
      <c r="CL466" s="867">
        <v>66</v>
      </c>
      <c r="CM466" s="867">
        <v>66</v>
      </c>
      <c r="CN466" s="867">
        <v>66</v>
      </c>
      <c r="CO466" s="867">
        <v>66</v>
      </c>
      <c r="CP466" s="867">
        <v>66</v>
      </c>
      <c r="CQ466" s="867">
        <v>66</v>
      </c>
      <c r="CR466" s="868">
        <v>66</v>
      </c>
      <c r="CS466" s="893"/>
      <c r="CT466" s="782" t="s">
        <v>308</v>
      </c>
      <c r="CU466" s="783"/>
      <c r="CV466" s="776"/>
      <c r="CW466" s="776"/>
      <c r="CX466" s="782">
        <v>46288</v>
      </c>
      <c r="CY466" s="784" t="s">
        <v>1346</v>
      </c>
      <c r="CZ466" s="784" t="s">
        <v>308</v>
      </c>
      <c r="DA466" s="785">
        <v>46286</v>
      </c>
      <c r="DB466" s="785" t="s">
        <v>633</v>
      </c>
      <c r="DC466" s="785" t="s">
        <v>634</v>
      </c>
      <c r="DD466" s="785">
        <v>46288</v>
      </c>
      <c r="DE466" s="871" t="s">
        <v>397</v>
      </c>
      <c r="DF466" s="871" t="s">
        <v>397</v>
      </c>
      <c r="DG466" s="871" t="s">
        <v>397</v>
      </c>
      <c r="DH466" s="872" t="s">
        <v>308</v>
      </c>
      <c r="DI466" s="776" t="s">
        <v>397</v>
      </c>
      <c r="DJ466" s="776">
        <v>46288</v>
      </c>
      <c r="DK466" s="776">
        <v>46288</v>
      </c>
      <c r="DL466" s="776">
        <v>46302</v>
      </c>
      <c r="DM466" s="776">
        <v>46302</v>
      </c>
      <c r="DN466" s="776">
        <v>46302</v>
      </c>
      <c r="DO466" s="873" t="s">
        <v>308</v>
      </c>
      <c r="DP466" s="776">
        <v>46318</v>
      </c>
      <c r="DQ466" s="776">
        <v>46318</v>
      </c>
      <c r="DR466" s="776">
        <v>46318</v>
      </c>
      <c r="DS466" s="872">
        <v>46318</v>
      </c>
      <c r="DT466" s="752">
        <v>46318</v>
      </c>
      <c r="DU466" s="753">
        <v>-9</v>
      </c>
      <c r="DV466" s="753" t="s">
        <v>308</v>
      </c>
      <c r="DW466" s="754">
        <v>46308</v>
      </c>
      <c r="DX466" s="755">
        <v>46309</v>
      </c>
      <c r="DY466" s="754" t="e">
        <v>#VALUE!</v>
      </c>
      <c r="DZ466" s="754" t="e">
        <v>#VALUE!</v>
      </c>
      <c r="EA466" s="754"/>
      <c r="EB466" s="754"/>
      <c r="HA466" s="756" t="s">
        <v>397</v>
      </c>
      <c r="HB466" s="756" t="s">
        <v>397</v>
      </c>
      <c r="HC466" s="756" t="s">
        <v>397</v>
      </c>
      <c r="HD466" s="756" t="s">
        <v>397</v>
      </c>
      <c r="HE466" s="756" t="s">
        <v>397</v>
      </c>
      <c r="HF466" s="756" t="s">
        <v>397</v>
      </c>
      <c r="HG466" s="756" t="s">
        <v>397</v>
      </c>
      <c r="HH466" s="756" t="s">
        <v>397</v>
      </c>
      <c r="HI466" s="756" t="s">
        <v>397</v>
      </c>
      <c r="HJ466" s="756" t="s">
        <v>397</v>
      </c>
      <c r="HK466"/>
      <c r="HL466"/>
      <c r="HM466"/>
      <c r="HN466" s="756" t="str">
        <f t="shared" si="13"/>
        <v>AUTO PRINT</v>
      </c>
      <c r="HO466"/>
      <c r="HP466" s="757" t="s">
        <v>572</v>
      </c>
      <c r="HQ466" s="757" t="s">
        <v>572</v>
      </c>
      <c r="HR466" s="757" t="s">
        <v>572</v>
      </c>
      <c r="HS466"/>
      <c r="HW466" s="758"/>
      <c r="HX466"/>
      <c r="HY466" s="759" t="s">
        <v>572</v>
      </c>
      <c r="HZ466" s="759" t="s">
        <v>572</v>
      </c>
      <c r="IA466" s="759" t="s">
        <v>572</v>
      </c>
      <c r="IC466" s="760" t="s">
        <v>572</v>
      </c>
      <c r="ID466" s="760" t="s">
        <v>572</v>
      </c>
      <c r="IE466" s="760" t="s">
        <v>572</v>
      </c>
      <c r="IF466" s="761" t="s">
        <v>572</v>
      </c>
      <c r="IG466" s="619" t="str">
        <f t="shared" si="14"/>
        <v>IN HOUSE (MANUAL)</v>
      </c>
      <c r="II466" s="761" t="s">
        <v>572</v>
      </c>
      <c r="IK466" s="761" t="str">
        <f>IFERROR(VLOOKUP($M466,#REF!,13,0),"IN HOUSE (MANUAL)")</f>
        <v>IN HOUSE (MANUAL)</v>
      </c>
      <c r="IM466" s="760" t="s">
        <v>572</v>
      </c>
      <c r="IN466" s="760" t="s">
        <v>572</v>
      </c>
      <c r="IO466" s="760" t="s">
        <v>572</v>
      </c>
      <c r="IQ466" s="760" t="s">
        <v>572</v>
      </c>
      <c r="IR466" s="760" t="s">
        <v>572</v>
      </c>
      <c r="IT466" s="760" t="s">
        <v>572</v>
      </c>
      <c r="IV466" s="760" t="s">
        <v>572</v>
      </c>
      <c r="IW466" s="760" t="s">
        <v>572</v>
      </c>
      <c r="IY466" s="760" t="s">
        <v>572</v>
      </c>
      <c r="IZ466" s="760" t="s">
        <v>572</v>
      </c>
      <c r="JB466" s="760" t="s">
        <v>572</v>
      </c>
      <c r="JC466" s="760" t="s">
        <v>572</v>
      </c>
      <c r="JE466" s="760" t="s">
        <v>572</v>
      </c>
      <c r="JF466" s="760" t="s">
        <v>572</v>
      </c>
    </row>
    <row r="467" spans="1:266" ht="17.25" customHeight="1" x14ac:dyDescent="0.35">
      <c r="A467" s="618" t="s">
        <v>1369</v>
      </c>
      <c r="B467" s="730">
        <v>175</v>
      </c>
      <c r="C467" s="730" t="s">
        <v>1274</v>
      </c>
      <c r="D467" s="730" t="s">
        <v>1274</v>
      </c>
      <c r="E467" s="730">
        <v>7</v>
      </c>
      <c r="F467" s="731" t="s">
        <v>961</v>
      </c>
      <c r="G467" s="732">
        <v>1</v>
      </c>
      <c r="H467" s="826">
        <v>46258</v>
      </c>
      <c r="I467" s="730">
        <v>42</v>
      </c>
      <c r="J467" s="730" t="s">
        <v>308</v>
      </c>
      <c r="K467" s="730">
        <v>43</v>
      </c>
      <c r="L467" s="730" t="s">
        <v>1370</v>
      </c>
      <c r="M467" s="772" t="s">
        <v>1369</v>
      </c>
      <c r="N467" s="772" t="s">
        <v>390</v>
      </c>
      <c r="O467" s="772" t="s">
        <v>390</v>
      </c>
      <c r="P467" s="772">
        <v>0</v>
      </c>
      <c r="Q467" s="772" t="s">
        <v>390</v>
      </c>
      <c r="R467" s="772" t="s">
        <v>1300</v>
      </c>
      <c r="S467" s="772"/>
      <c r="T467" s="772" t="s">
        <v>1371</v>
      </c>
      <c r="U467" s="772">
        <v>468</v>
      </c>
      <c r="V467" s="772" t="s">
        <v>308</v>
      </c>
      <c r="W467" s="772"/>
      <c r="X467" s="772"/>
      <c r="Y467" s="772"/>
      <c r="Z467" s="774"/>
      <c r="AA467" s="772" t="s">
        <v>45</v>
      </c>
      <c r="AB467" s="772" t="s">
        <v>863</v>
      </c>
      <c r="AC467" s="772" t="s">
        <v>608</v>
      </c>
      <c r="AD467" s="772">
        <v>282</v>
      </c>
      <c r="AE467" s="864">
        <v>282</v>
      </c>
      <c r="AF467" s="774">
        <v>46288</v>
      </c>
      <c r="AG467" s="777"/>
      <c r="AH467" s="777"/>
      <c r="AI467" s="777" t="s">
        <v>308</v>
      </c>
      <c r="AJ467" s="778">
        <v>49</v>
      </c>
      <c r="AK467" s="779"/>
      <c r="AL467" s="778"/>
      <c r="AM467" s="780">
        <v>282</v>
      </c>
      <c r="AN467" s="780"/>
      <c r="AO467" s="780"/>
      <c r="AP467" s="780"/>
      <c r="AQ467" s="780"/>
      <c r="AR467" s="780"/>
      <c r="AS467" s="780"/>
      <c r="AT467" s="780"/>
      <c r="AU467" s="780"/>
      <c r="AV467" s="780">
        <v>282</v>
      </c>
      <c r="AW467" s="780">
        <v>282</v>
      </c>
      <c r="AX467" s="780"/>
      <c r="AY467" s="780"/>
      <c r="AZ467" s="780"/>
      <c r="BA467" s="780"/>
      <c r="BB467" s="780">
        <v>0</v>
      </c>
      <c r="BC467" s="780">
        <v>0</v>
      </c>
      <c r="BD467" s="780">
        <v>0</v>
      </c>
      <c r="BE467" s="780">
        <v>0</v>
      </c>
      <c r="BF467" s="780">
        <v>282</v>
      </c>
      <c r="BG467" s="780">
        <v>0</v>
      </c>
      <c r="BH467" s="780">
        <v>0</v>
      </c>
      <c r="BI467" s="780">
        <v>282</v>
      </c>
      <c r="BJ467" s="780"/>
      <c r="BK467" s="780">
        <v>0</v>
      </c>
      <c r="BL467" s="780"/>
      <c r="BM467" s="780"/>
      <c r="BN467" s="780" t="s">
        <v>308</v>
      </c>
      <c r="BO467" s="780" t="s">
        <v>308</v>
      </c>
      <c r="BP467" s="780" t="s">
        <v>308</v>
      </c>
      <c r="BQ467" s="780" t="s">
        <v>308</v>
      </c>
      <c r="BR467" s="780"/>
      <c r="BS467" s="780" t="s">
        <v>397</v>
      </c>
      <c r="BT467" s="780"/>
      <c r="BU467" s="780" t="s">
        <v>579</v>
      </c>
      <c r="BV467" s="780"/>
      <c r="BW467" s="780"/>
      <c r="BX467" s="780"/>
      <c r="BY467" s="780"/>
      <c r="BZ467" s="780"/>
      <c r="CA467" s="780">
        <v>282</v>
      </c>
      <c r="CB467" s="780"/>
      <c r="CC467" s="780"/>
      <c r="CD467" s="780"/>
      <c r="CE467" s="780"/>
      <c r="CF467" s="780"/>
      <c r="CG467" s="780"/>
      <c r="CH467" s="780"/>
      <c r="CI467" s="780"/>
      <c r="CJ467" s="780"/>
      <c r="CK467" s="773"/>
      <c r="CL467" s="773" t="s">
        <v>397</v>
      </c>
      <c r="CM467" s="773">
        <v>282</v>
      </c>
      <c r="CN467" s="773">
        <v>282</v>
      </c>
      <c r="CO467" s="773" t="s">
        <v>397</v>
      </c>
      <c r="CP467" s="773">
        <v>282</v>
      </c>
      <c r="CQ467" s="773">
        <v>282</v>
      </c>
      <c r="CR467" s="772">
        <v>282</v>
      </c>
      <c r="CS467" s="898"/>
      <c r="CT467" s="865" t="s">
        <v>308</v>
      </c>
      <c r="CU467" s="899"/>
      <c r="CV467" s="774"/>
      <c r="CW467" s="774"/>
      <c r="CX467" s="865">
        <v>46288</v>
      </c>
      <c r="CY467" s="784" t="s">
        <v>1346</v>
      </c>
      <c r="CZ467" s="784" t="s">
        <v>308</v>
      </c>
      <c r="DA467" s="785">
        <v>46286</v>
      </c>
      <c r="DB467" s="785" t="s">
        <v>633</v>
      </c>
      <c r="DC467" s="785" t="s">
        <v>634</v>
      </c>
      <c r="DD467" s="785">
        <v>46288</v>
      </c>
      <c r="DE467" s="785" t="s">
        <v>397</v>
      </c>
      <c r="DF467" s="785" t="s">
        <v>397</v>
      </c>
      <c r="DG467" s="785" t="s">
        <v>397</v>
      </c>
      <c r="DH467" s="786" t="s">
        <v>308</v>
      </c>
      <c r="DI467" s="774" t="s">
        <v>397</v>
      </c>
      <c r="DJ467" s="774">
        <v>46288</v>
      </c>
      <c r="DK467" s="774">
        <v>46288</v>
      </c>
      <c r="DL467" s="774">
        <v>46302</v>
      </c>
      <c r="DM467" s="774">
        <v>46302</v>
      </c>
      <c r="DN467" s="774">
        <v>46302</v>
      </c>
      <c r="DO467" s="787" t="s">
        <v>308</v>
      </c>
      <c r="DP467" s="774">
        <v>46318</v>
      </c>
      <c r="DQ467" s="774">
        <v>46318</v>
      </c>
      <c r="DR467" s="774">
        <v>46318</v>
      </c>
      <c r="DS467" s="786">
        <v>46318</v>
      </c>
      <c r="DT467" s="752">
        <v>46318</v>
      </c>
      <c r="DU467" s="753">
        <v>-9</v>
      </c>
      <c r="DV467" s="753" t="s">
        <v>308</v>
      </c>
      <c r="DW467" s="754">
        <v>46309</v>
      </c>
      <c r="DX467" s="755">
        <v>46309</v>
      </c>
      <c r="DY467" s="754" t="e">
        <v>#VALUE!</v>
      </c>
      <c r="DZ467" s="754" t="e">
        <v>#VALUE!</v>
      </c>
      <c r="EA467" s="754"/>
      <c r="EB467" s="754"/>
      <c r="HA467" s="756" t="s">
        <v>397</v>
      </c>
      <c r="HB467" s="756" t="s">
        <v>397</v>
      </c>
      <c r="HC467" s="756" t="s">
        <v>397</v>
      </c>
      <c r="HD467" s="756" t="s">
        <v>397</v>
      </c>
      <c r="HE467" s="756" t="s">
        <v>397</v>
      </c>
      <c r="HF467" s="756" t="s">
        <v>397</v>
      </c>
      <c r="HG467" s="756" t="s">
        <v>397</v>
      </c>
      <c r="HH467" s="756" t="s">
        <v>397</v>
      </c>
      <c r="HI467" s="756" t="s">
        <v>397</v>
      </c>
      <c r="HJ467" s="756" t="s">
        <v>397</v>
      </c>
      <c r="HK467"/>
      <c r="HL467"/>
      <c r="HM467"/>
      <c r="HN467" s="756" t="str">
        <f t="shared" si="13"/>
        <v>AUTO PRINT</v>
      </c>
      <c r="HO467"/>
      <c r="HP467" s="757" t="s">
        <v>572</v>
      </c>
      <c r="HQ467" s="757" t="s">
        <v>572</v>
      </c>
      <c r="HR467" s="757" t="s">
        <v>572</v>
      </c>
      <c r="HS467"/>
      <c r="HW467" s="758"/>
      <c r="HX467"/>
      <c r="HY467" s="759" t="s">
        <v>572</v>
      </c>
      <c r="HZ467" s="759" t="s">
        <v>572</v>
      </c>
      <c r="IA467" s="759" t="s">
        <v>572</v>
      </c>
      <c r="IC467" s="760" t="s">
        <v>572</v>
      </c>
      <c r="ID467" s="760" t="s">
        <v>572</v>
      </c>
      <c r="IE467" s="760" t="s">
        <v>572</v>
      </c>
      <c r="IF467" s="761" t="s">
        <v>572</v>
      </c>
      <c r="IG467" s="619" t="str">
        <f t="shared" si="14"/>
        <v>IN HOUSE (MANUAL)</v>
      </c>
      <c r="II467" s="761" t="s">
        <v>572</v>
      </c>
      <c r="IK467" s="761" t="str">
        <f>IFERROR(VLOOKUP($M467,#REF!,13,0),"IN HOUSE (MANUAL)")</f>
        <v>IN HOUSE (MANUAL)</v>
      </c>
      <c r="IM467" s="760" t="s">
        <v>572</v>
      </c>
      <c r="IN467" s="760" t="s">
        <v>572</v>
      </c>
      <c r="IO467" s="760" t="s">
        <v>572</v>
      </c>
      <c r="IQ467" s="760" t="s">
        <v>572</v>
      </c>
      <c r="IR467" s="760" t="s">
        <v>572</v>
      </c>
      <c r="IT467" s="760" t="s">
        <v>572</v>
      </c>
      <c r="IV467" s="760" t="s">
        <v>572</v>
      </c>
      <c r="IW467" s="760" t="s">
        <v>572</v>
      </c>
      <c r="IY467" s="760" t="s">
        <v>572</v>
      </c>
      <c r="IZ467" s="760" t="s">
        <v>572</v>
      </c>
      <c r="JB467" s="760" t="s">
        <v>572</v>
      </c>
      <c r="JC467" s="760" t="s">
        <v>572</v>
      </c>
      <c r="JE467" s="760" t="s">
        <v>572</v>
      </c>
      <c r="JF467" s="760" t="s">
        <v>572</v>
      </c>
    </row>
    <row r="468" spans="1:266" ht="17.25" customHeight="1" x14ac:dyDescent="0.35">
      <c r="A468" s="618" t="s">
        <v>1372</v>
      </c>
      <c r="B468" s="730">
        <v>176</v>
      </c>
      <c r="C468" s="730" t="s">
        <v>1274</v>
      </c>
      <c r="D468" s="730" t="s">
        <v>1274</v>
      </c>
      <c r="E468" s="730">
        <v>7</v>
      </c>
      <c r="F468" s="731" t="s">
        <v>961</v>
      </c>
      <c r="G468" s="732">
        <v>1</v>
      </c>
      <c r="H468" s="826">
        <v>46258</v>
      </c>
      <c r="I468" s="730">
        <v>42</v>
      </c>
      <c r="J468" s="730" t="s">
        <v>308</v>
      </c>
      <c r="K468" s="730">
        <v>43</v>
      </c>
      <c r="L468" s="730" t="s">
        <v>1370</v>
      </c>
      <c r="M468" s="772" t="s">
        <v>1372</v>
      </c>
      <c r="N468" s="772" t="s">
        <v>390</v>
      </c>
      <c r="O468" s="772" t="s">
        <v>390</v>
      </c>
      <c r="P468" s="772">
        <v>0</v>
      </c>
      <c r="Q468" s="772" t="s">
        <v>390</v>
      </c>
      <c r="R468" s="772" t="s">
        <v>1300</v>
      </c>
      <c r="S468" s="772"/>
      <c r="T468" s="772" t="s">
        <v>1371</v>
      </c>
      <c r="U468" s="772">
        <v>468</v>
      </c>
      <c r="V468" s="772" t="s">
        <v>308</v>
      </c>
      <c r="W468" s="772"/>
      <c r="X468" s="772"/>
      <c r="Y468" s="772"/>
      <c r="Z468" s="774"/>
      <c r="AA468" s="772" t="s">
        <v>45</v>
      </c>
      <c r="AB468" s="772" t="s">
        <v>890</v>
      </c>
      <c r="AC468" s="772" t="s">
        <v>608</v>
      </c>
      <c r="AD468" s="772">
        <v>234</v>
      </c>
      <c r="AE468" s="864">
        <v>234</v>
      </c>
      <c r="AF468" s="774">
        <v>46288</v>
      </c>
      <c r="AG468" s="777"/>
      <c r="AH468" s="777"/>
      <c r="AI468" s="777" t="s">
        <v>308</v>
      </c>
      <c r="AJ468" s="778">
        <v>50</v>
      </c>
      <c r="AK468" s="779"/>
      <c r="AL468" s="778"/>
      <c r="AM468" s="780">
        <v>234</v>
      </c>
      <c r="AN468" s="780"/>
      <c r="AO468" s="780"/>
      <c r="AP468" s="780"/>
      <c r="AQ468" s="780"/>
      <c r="AR468" s="780"/>
      <c r="AS468" s="780"/>
      <c r="AT468" s="780"/>
      <c r="AU468" s="780"/>
      <c r="AV468" s="780">
        <v>234</v>
      </c>
      <c r="AW468" s="780">
        <v>234</v>
      </c>
      <c r="AX468" s="780"/>
      <c r="AY468" s="780"/>
      <c r="AZ468" s="780"/>
      <c r="BA468" s="780"/>
      <c r="BB468" s="780">
        <v>0</v>
      </c>
      <c r="BC468" s="780">
        <v>0</v>
      </c>
      <c r="BD468" s="780">
        <v>0</v>
      </c>
      <c r="BE468" s="780">
        <v>0</v>
      </c>
      <c r="BF468" s="780">
        <v>234</v>
      </c>
      <c r="BG468" s="780">
        <v>0</v>
      </c>
      <c r="BH468" s="780">
        <v>0</v>
      </c>
      <c r="BI468" s="780">
        <v>234</v>
      </c>
      <c r="BJ468" s="780"/>
      <c r="BK468" s="780">
        <v>0</v>
      </c>
      <c r="BL468" s="780"/>
      <c r="BM468" s="780"/>
      <c r="BN468" s="780" t="s">
        <v>308</v>
      </c>
      <c r="BO468" s="780" t="s">
        <v>308</v>
      </c>
      <c r="BP468" s="780" t="s">
        <v>308</v>
      </c>
      <c r="BQ468" s="780" t="s">
        <v>308</v>
      </c>
      <c r="BR468" s="780"/>
      <c r="BS468" s="780" t="s">
        <v>397</v>
      </c>
      <c r="BT468" s="780"/>
      <c r="BU468" s="780" t="s">
        <v>579</v>
      </c>
      <c r="BV468" s="780"/>
      <c r="BW468" s="780"/>
      <c r="BX468" s="780"/>
      <c r="BY468" s="780"/>
      <c r="BZ468" s="780"/>
      <c r="CA468" s="780">
        <v>234</v>
      </c>
      <c r="CB468" s="780"/>
      <c r="CC468" s="780"/>
      <c r="CD468" s="780"/>
      <c r="CE468" s="780"/>
      <c r="CF468" s="780"/>
      <c r="CG468" s="780"/>
      <c r="CH468" s="780"/>
      <c r="CI468" s="780"/>
      <c r="CJ468" s="780"/>
      <c r="CK468" s="773"/>
      <c r="CL468" s="773" t="s">
        <v>397</v>
      </c>
      <c r="CM468" s="773">
        <v>234</v>
      </c>
      <c r="CN468" s="773">
        <v>234</v>
      </c>
      <c r="CO468" s="773" t="s">
        <v>397</v>
      </c>
      <c r="CP468" s="773">
        <v>234</v>
      </c>
      <c r="CQ468" s="773">
        <v>234</v>
      </c>
      <c r="CR468" s="772">
        <v>234</v>
      </c>
      <c r="CS468" s="898"/>
      <c r="CT468" s="865" t="s">
        <v>308</v>
      </c>
      <c r="CU468" s="899"/>
      <c r="CV468" s="774"/>
      <c r="CW468" s="774"/>
      <c r="CX468" s="865">
        <v>46288</v>
      </c>
      <c r="CY468" s="784" t="s">
        <v>1346</v>
      </c>
      <c r="CZ468" s="784" t="s">
        <v>308</v>
      </c>
      <c r="DA468" s="785">
        <v>46286</v>
      </c>
      <c r="DB468" s="785" t="s">
        <v>633</v>
      </c>
      <c r="DC468" s="785" t="s">
        <v>634</v>
      </c>
      <c r="DD468" s="785">
        <v>46288</v>
      </c>
      <c r="DE468" s="785" t="s">
        <v>397</v>
      </c>
      <c r="DF468" s="785" t="s">
        <v>397</v>
      </c>
      <c r="DG468" s="785" t="s">
        <v>397</v>
      </c>
      <c r="DH468" s="786" t="s">
        <v>308</v>
      </c>
      <c r="DI468" s="774" t="s">
        <v>397</v>
      </c>
      <c r="DJ468" s="774">
        <v>46288</v>
      </c>
      <c r="DK468" s="774">
        <v>46288</v>
      </c>
      <c r="DL468" s="774">
        <v>46303</v>
      </c>
      <c r="DM468" s="774">
        <v>46303</v>
      </c>
      <c r="DN468" s="774">
        <v>46303</v>
      </c>
      <c r="DO468" s="787" t="s">
        <v>308</v>
      </c>
      <c r="DP468" s="774">
        <v>46318</v>
      </c>
      <c r="DQ468" s="774">
        <v>46318</v>
      </c>
      <c r="DR468" s="774">
        <v>46318</v>
      </c>
      <c r="DS468" s="786">
        <v>46318</v>
      </c>
      <c r="DT468" s="752">
        <v>46318</v>
      </c>
      <c r="DU468" s="753">
        <v>-9</v>
      </c>
      <c r="DV468" s="753" t="s">
        <v>308</v>
      </c>
      <c r="DW468" s="754">
        <v>46309</v>
      </c>
      <c r="DX468" s="755">
        <v>46309</v>
      </c>
      <c r="DY468" s="754" t="e">
        <v>#VALUE!</v>
      </c>
      <c r="DZ468" s="754" t="e">
        <v>#VALUE!</v>
      </c>
      <c r="EA468" s="754"/>
      <c r="EB468" s="754"/>
      <c r="HA468" s="756" t="s">
        <v>397</v>
      </c>
      <c r="HB468" s="756" t="s">
        <v>397</v>
      </c>
      <c r="HC468" s="756" t="s">
        <v>397</v>
      </c>
      <c r="HD468" s="756" t="s">
        <v>397</v>
      </c>
      <c r="HE468" s="756" t="s">
        <v>397</v>
      </c>
      <c r="HF468" s="756" t="s">
        <v>397</v>
      </c>
      <c r="HG468" s="756" t="s">
        <v>397</v>
      </c>
      <c r="HH468" s="756" t="s">
        <v>397</v>
      </c>
      <c r="HI468" s="756" t="s">
        <v>397</v>
      </c>
      <c r="HJ468" s="756" t="s">
        <v>397</v>
      </c>
      <c r="HK468"/>
      <c r="HL468"/>
      <c r="HM468"/>
      <c r="HN468" s="756" t="str">
        <f t="shared" si="13"/>
        <v>AUTO PRINT</v>
      </c>
      <c r="HO468"/>
      <c r="HP468" s="757" t="s">
        <v>572</v>
      </c>
      <c r="HQ468" s="757" t="s">
        <v>572</v>
      </c>
      <c r="HR468" s="757" t="s">
        <v>572</v>
      </c>
      <c r="HS468"/>
      <c r="HW468" s="758"/>
      <c r="HX468"/>
      <c r="HY468" s="759" t="s">
        <v>572</v>
      </c>
      <c r="HZ468" s="759" t="s">
        <v>572</v>
      </c>
      <c r="IA468" s="759" t="s">
        <v>572</v>
      </c>
      <c r="IC468" s="760" t="s">
        <v>572</v>
      </c>
      <c r="ID468" s="760" t="s">
        <v>572</v>
      </c>
      <c r="IE468" s="760" t="s">
        <v>572</v>
      </c>
      <c r="IF468" s="761" t="s">
        <v>572</v>
      </c>
      <c r="IG468" s="619" t="str">
        <f t="shared" si="14"/>
        <v>IN HOUSE (MANUAL)</v>
      </c>
      <c r="II468" s="761" t="s">
        <v>572</v>
      </c>
      <c r="IK468" s="761" t="str">
        <f>IFERROR(VLOOKUP($M468,#REF!,13,0),"IN HOUSE (MANUAL)")</f>
        <v>IN HOUSE (MANUAL)</v>
      </c>
      <c r="IM468" s="760" t="s">
        <v>572</v>
      </c>
      <c r="IN468" s="760" t="s">
        <v>572</v>
      </c>
      <c r="IO468" s="760" t="s">
        <v>572</v>
      </c>
      <c r="IQ468" s="760" t="s">
        <v>572</v>
      </c>
      <c r="IR468" s="760" t="s">
        <v>572</v>
      </c>
      <c r="IT468" s="760" t="s">
        <v>572</v>
      </c>
      <c r="IV468" s="760" t="s">
        <v>572</v>
      </c>
      <c r="IW468" s="760" t="s">
        <v>572</v>
      </c>
      <c r="IY468" s="760" t="s">
        <v>572</v>
      </c>
      <c r="IZ468" s="760" t="s">
        <v>572</v>
      </c>
      <c r="JB468" s="760" t="s">
        <v>572</v>
      </c>
      <c r="JC468" s="760" t="s">
        <v>572</v>
      </c>
      <c r="JE468" s="760" t="s">
        <v>572</v>
      </c>
      <c r="JF468" s="760" t="s">
        <v>572</v>
      </c>
    </row>
    <row r="469" spans="1:266" ht="17.25" customHeight="1" x14ac:dyDescent="0.35">
      <c r="A469" s="618" t="s">
        <v>1373</v>
      </c>
      <c r="B469" s="730">
        <v>177</v>
      </c>
      <c r="C469" s="730" t="s">
        <v>1274</v>
      </c>
      <c r="D469" s="730" t="s">
        <v>1274</v>
      </c>
      <c r="E469" s="730">
        <v>7</v>
      </c>
      <c r="F469" s="731" t="s">
        <v>574</v>
      </c>
      <c r="G469" s="732">
        <v>1</v>
      </c>
      <c r="H469" s="826">
        <v>46246</v>
      </c>
      <c r="I469" s="730">
        <v>42</v>
      </c>
      <c r="J469" s="730" t="s">
        <v>308</v>
      </c>
      <c r="K469" s="730">
        <v>44</v>
      </c>
      <c r="L469" s="730" t="s">
        <v>1374</v>
      </c>
      <c r="M469" s="772" t="s">
        <v>1373</v>
      </c>
      <c r="N469" s="772" t="s">
        <v>390</v>
      </c>
      <c r="O469" s="772" t="s">
        <v>390</v>
      </c>
      <c r="P469" s="772">
        <v>0</v>
      </c>
      <c r="Q469" s="772" t="s">
        <v>390</v>
      </c>
      <c r="R469" s="772" t="s">
        <v>1287</v>
      </c>
      <c r="S469" s="772"/>
      <c r="T469" s="772" t="s">
        <v>1288</v>
      </c>
      <c r="U469" s="772">
        <v>468</v>
      </c>
      <c r="V469" s="772" t="s">
        <v>308</v>
      </c>
      <c r="W469" s="772"/>
      <c r="X469" s="772"/>
      <c r="Y469" s="772"/>
      <c r="Z469" s="774"/>
      <c r="AA469" s="772" t="s">
        <v>40</v>
      </c>
      <c r="AB469" s="772" t="s">
        <v>890</v>
      </c>
      <c r="AC469" s="772" t="s">
        <v>608</v>
      </c>
      <c r="AD469" s="772">
        <v>564</v>
      </c>
      <c r="AE469" s="864">
        <v>564</v>
      </c>
      <c r="AF469" s="774">
        <v>46276</v>
      </c>
      <c r="AG469" s="777"/>
      <c r="AH469" s="777"/>
      <c r="AI469" s="777" t="s">
        <v>308</v>
      </c>
      <c r="AJ469" s="778">
        <v>51</v>
      </c>
      <c r="AK469" s="779"/>
      <c r="AL469" s="778"/>
      <c r="AM469" s="780">
        <v>564</v>
      </c>
      <c r="AN469" s="780"/>
      <c r="AO469" s="780"/>
      <c r="AP469" s="780"/>
      <c r="AQ469" s="780"/>
      <c r="AR469" s="780"/>
      <c r="AS469" s="780"/>
      <c r="AT469" s="780"/>
      <c r="AU469" s="780"/>
      <c r="AV469" s="780">
        <v>564</v>
      </c>
      <c r="AW469" s="780">
        <v>564</v>
      </c>
      <c r="AX469" s="780"/>
      <c r="AY469" s="780"/>
      <c r="AZ469" s="780"/>
      <c r="BA469" s="780"/>
      <c r="BB469" s="780">
        <v>0</v>
      </c>
      <c r="BC469" s="780">
        <v>0</v>
      </c>
      <c r="BD469" s="780">
        <v>0</v>
      </c>
      <c r="BE469" s="780">
        <v>0</v>
      </c>
      <c r="BF469" s="780">
        <v>564</v>
      </c>
      <c r="BG469" s="780">
        <v>0</v>
      </c>
      <c r="BH469" s="780">
        <v>0</v>
      </c>
      <c r="BI469" s="780">
        <v>564</v>
      </c>
      <c r="BJ469" s="780"/>
      <c r="BK469" s="780">
        <v>0</v>
      </c>
      <c r="BL469" s="780"/>
      <c r="BM469" s="780"/>
      <c r="BN469" s="780" t="s">
        <v>308</v>
      </c>
      <c r="BO469" s="780" t="s">
        <v>308</v>
      </c>
      <c r="BP469" s="780" t="s">
        <v>308</v>
      </c>
      <c r="BQ469" s="780" t="s">
        <v>308</v>
      </c>
      <c r="BR469" s="780"/>
      <c r="BS469" s="780" t="s">
        <v>397</v>
      </c>
      <c r="BT469" s="780"/>
      <c r="BU469" s="780" t="s">
        <v>579</v>
      </c>
      <c r="BV469" s="780"/>
      <c r="BW469" s="780"/>
      <c r="BX469" s="780"/>
      <c r="BY469" s="780"/>
      <c r="BZ469" s="780"/>
      <c r="CA469" s="780">
        <v>564</v>
      </c>
      <c r="CB469" s="780"/>
      <c r="CC469" s="780"/>
      <c r="CD469" s="780"/>
      <c r="CE469" s="780"/>
      <c r="CF469" s="780"/>
      <c r="CG469" s="780"/>
      <c r="CH469" s="780"/>
      <c r="CI469" s="780"/>
      <c r="CJ469" s="780"/>
      <c r="CK469" s="773"/>
      <c r="CL469" s="773" t="s">
        <v>397</v>
      </c>
      <c r="CM469" s="773">
        <v>564</v>
      </c>
      <c r="CN469" s="773">
        <v>564</v>
      </c>
      <c r="CO469" s="773" t="s">
        <v>397</v>
      </c>
      <c r="CP469" s="773">
        <v>564</v>
      </c>
      <c r="CQ469" s="773">
        <v>564</v>
      </c>
      <c r="CR469" s="772">
        <v>564</v>
      </c>
      <c r="CS469" s="898"/>
      <c r="CT469" s="865" t="s">
        <v>308</v>
      </c>
      <c r="CU469" s="899"/>
      <c r="CV469" s="774"/>
      <c r="CW469" s="774"/>
      <c r="CX469" s="865">
        <v>46276</v>
      </c>
      <c r="CY469" s="784" t="s">
        <v>1346</v>
      </c>
      <c r="CZ469" s="784" t="s">
        <v>308</v>
      </c>
      <c r="DA469" s="785">
        <v>46274</v>
      </c>
      <c r="DB469" s="785" t="s">
        <v>633</v>
      </c>
      <c r="DC469" s="785" t="s">
        <v>634</v>
      </c>
      <c r="DD469" s="785">
        <v>46276</v>
      </c>
      <c r="DE469" s="785" t="s">
        <v>397</v>
      </c>
      <c r="DF469" s="785" t="s">
        <v>397</v>
      </c>
      <c r="DG469" s="785" t="s">
        <v>397</v>
      </c>
      <c r="DH469" s="786">
        <v>0</v>
      </c>
      <c r="DI469" s="774" t="s">
        <v>397</v>
      </c>
      <c r="DJ469" s="774">
        <v>46277</v>
      </c>
      <c r="DK469" s="774">
        <v>46277</v>
      </c>
      <c r="DL469" s="774">
        <v>46297</v>
      </c>
      <c r="DM469" s="774">
        <v>46303</v>
      </c>
      <c r="DN469" s="774">
        <v>46303</v>
      </c>
      <c r="DO469" s="787" t="s">
        <v>308</v>
      </c>
      <c r="DP469" s="774">
        <v>46325</v>
      </c>
      <c r="DQ469" s="774">
        <v>46325</v>
      </c>
      <c r="DR469" s="774">
        <v>46325</v>
      </c>
      <c r="DS469" s="786">
        <v>46325</v>
      </c>
      <c r="DT469" s="752">
        <v>46325</v>
      </c>
      <c r="DU469" s="753">
        <v>-15</v>
      </c>
      <c r="DV469" s="753" t="s">
        <v>308</v>
      </c>
      <c r="DW469" s="754">
        <v>46309</v>
      </c>
      <c r="DX469" s="755">
        <v>46310</v>
      </c>
      <c r="DY469" s="754" t="e">
        <v>#VALUE!</v>
      </c>
      <c r="DZ469" s="754" t="e">
        <v>#VALUE!</v>
      </c>
      <c r="EA469" s="754"/>
      <c r="EB469" s="754"/>
      <c r="HA469" s="756" t="s">
        <v>397</v>
      </c>
      <c r="HB469" s="756" t="s">
        <v>397</v>
      </c>
      <c r="HC469" s="756" t="s">
        <v>397</v>
      </c>
      <c r="HD469" s="756" t="s">
        <v>397</v>
      </c>
      <c r="HE469" s="756" t="s">
        <v>397</v>
      </c>
      <c r="HF469" s="756" t="s">
        <v>397</v>
      </c>
      <c r="HG469" s="756" t="s">
        <v>397</v>
      </c>
      <c r="HH469" s="756" t="s">
        <v>397</v>
      </c>
      <c r="HI469" s="756" t="s">
        <v>397</v>
      </c>
      <c r="HJ469" s="756" t="s">
        <v>397</v>
      </c>
      <c r="HK469"/>
      <c r="HL469"/>
      <c r="HM469"/>
      <c r="HN469" s="756" t="str">
        <f t="shared" si="13"/>
        <v>AUTO PRINT</v>
      </c>
      <c r="HO469"/>
      <c r="HP469" s="757" t="s">
        <v>572</v>
      </c>
      <c r="HQ469" s="757" t="s">
        <v>572</v>
      </c>
      <c r="HR469" s="757" t="s">
        <v>572</v>
      </c>
      <c r="HS469"/>
      <c r="HW469" s="758"/>
      <c r="HX469"/>
      <c r="HY469" s="759" t="s">
        <v>572</v>
      </c>
      <c r="HZ469" s="759" t="s">
        <v>572</v>
      </c>
      <c r="IA469" s="759" t="s">
        <v>572</v>
      </c>
      <c r="IC469" s="760" t="s">
        <v>572</v>
      </c>
      <c r="ID469" s="760" t="s">
        <v>572</v>
      </c>
      <c r="IE469" s="760" t="s">
        <v>572</v>
      </c>
      <c r="IF469" s="761" t="s">
        <v>572</v>
      </c>
      <c r="IG469" s="619" t="str">
        <f t="shared" si="14"/>
        <v>IN HOUSE (MANUAL)</v>
      </c>
      <c r="II469" s="761" t="s">
        <v>572</v>
      </c>
      <c r="IK469" s="761" t="str">
        <f>IFERROR(VLOOKUP($M469,#REF!,13,0),"IN HOUSE (MANUAL)")</f>
        <v>IN HOUSE (MANUAL)</v>
      </c>
      <c r="IM469" s="760" t="s">
        <v>572</v>
      </c>
      <c r="IN469" s="760" t="s">
        <v>572</v>
      </c>
      <c r="IO469" s="760" t="s">
        <v>572</v>
      </c>
      <c r="IQ469" s="760" t="s">
        <v>572</v>
      </c>
      <c r="IR469" s="760" t="s">
        <v>572</v>
      </c>
      <c r="IT469" s="760" t="s">
        <v>572</v>
      </c>
      <c r="IV469" s="760" t="s">
        <v>572</v>
      </c>
      <c r="IW469" s="760" t="s">
        <v>572</v>
      </c>
      <c r="IY469" s="760" t="s">
        <v>572</v>
      </c>
      <c r="IZ469" s="760" t="s">
        <v>572</v>
      </c>
      <c r="JB469" s="760" t="s">
        <v>572</v>
      </c>
      <c r="JC469" s="760" t="s">
        <v>572</v>
      </c>
      <c r="JE469" s="760" t="s">
        <v>572</v>
      </c>
      <c r="JF469" s="760" t="s">
        <v>572</v>
      </c>
    </row>
    <row r="470" spans="1:266" ht="17.25" customHeight="1" x14ac:dyDescent="0.35">
      <c r="A470" s="618" t="s">
        <v>1375</v>
      </c>
      <c r="B470" s="730">
        <v>178</v>
      </c>
      <c r="C470" s="730" t="s">
        <v>1274</v>
      </c>
      <c r="D470" s="730" t="s">
        <v>1274</v>
      </c>
      <c r="E470" s="730">
        <v>7</v>
      </c>
      <c r="F470" s="731" t="s">
        <v>574</v>
      </c>
      <c r="G470" s="732">
        <v>1</v>
      </c>
      <c r="H470" s="826">
        <v>46238</v>
      </c>
      <c r="I470" s="730">
        <v>42</v>
      </c>
      <c r="J470" s="730" t="s">
        <v>308</v>
      </c>
      <c r="K470" s="730">
        <v>44</v>
      </c>
      <c r="L470" s="730" t="s">
        <v>1376</v>
      </c>
      <c r="M470" s="868" t="s">
        <v>1375</v>
      </c>
      <c r="N470" s="868" t="s">
        <v>390</v>
      </c>
      <c r="O470" s="868" t="s">
        <v>390</v>
      </c>
      <c r="P470" s="868">
        <v>0</v>
      </c>
      <c r="Q470" s="868" t="s">
        <v>390</v>
      </c>
      <c r="R470" s="868" t="s">
        <v>1377</v>
      </c>
      <c r="S470" s="868"/>
      <c r="T470" s="868" t="s">
        <v>1378</v>
      </c>
      <c r="U470" s="868">
        <v>468</v>
      </c>
      <c r="V470" s="868" t="s">
        <v>308</v>
      </c>
      <c r="W470" s="868"/>
      <c r="X470" s="868"/>
      <c r="Y470" s="868"/>
      <c r="Z470" s="776"/>
      <c r="AA470" s="868" t="s">
        <v>53</v>
      </c>
      <c r="AB470" s="868" t="s">
        <v>890</v>
      </c>
      <c r="AC470" s="868" t="s">
        <v>671</v>
      </c>
      <c r="AD470" s="868">
        <v>1002</v>
      </c>
      <c r="AE470" s="775">
        <v>1002</v>
      </c>
      <c r="AF470" s="776">
        <v>46273</v>
      </c>
      <c r="AG470" s="777"/>
      <c r="AH470" s="777"/>
      <c r="AI470" s="777" t="s">
        <v>308</v>
      </c>
      <c r="AJ470" s="778">
        <v>52</v>
      </c>
      <c r="AK470" s="894"/>
      <c r="AL470" s="895"/>
      <c r="AM470" s="896">
        <v>1002</v>
      </c>
      <c r="AN470" s="896"/>
      <c r="AO470" s="896"/>
      <c r="AP470" s="896"/>
      <c r="AQ470" s="896"/>
      <c r="AR470" s="896"/>
      <c r="AS470" s="896"/>
      <c r="AT470" s="896"/>
      <c r="AU470" s="896"/>
      <c r="AV470" s="896">
        <v>1002</v>
      </c>
      <c r="AW470" s="896">
        <v>1002</v>
      </c>
      <c r="AX470" s="896"/>
      <c r="AY470" s="896"/>
      <c r="AZ470" s="896"/>
      <c r="BA470" s="896"/>
      <c r="BB470" s="896">
        <v>0</v>
      </c>
      <c r="BC470" s="896">
        <v>0</v>
      </c>
      <c r="BD470" s="896">
        <v>0</v>
      </c>
      <c r="BE470" s="896">
        <v>0</v>
      </c>
      <c r="BF470" s="896">
        <v>1002</v>
      </c>
      <c r="BG470" s="896">
        <v>0</v>
      </c>
      <c r="BH470" s="896">
        <v>0</v>
      </c>
      <c r="BI470" s="896">
        <v>1002</v>
      </c>
      <c r="BJ470" s="896"/>
      <c r="BK470" s="896">
        <v>0</v>
      </c>
      <c r="BL470" s="896"/>
      <c r="BM470" s="896"/>
      <c r="BN470" s="896" t="s">
        <v>308</v>
      </c>
      <c r="BO470" s="896" t="s">
        <v>308</v>
      </c>
      <c r="BP470" s="896" t="s">
        <v>308</v>
      </c>
      <c r="BQ470" s="896" t="s">
        <v>308</v>
      </c>
      <c r="BR470" s="896"/>
      <c r="BS470" s="896" t="s">
        <v>397</v>
      </c>
      <c r="BT470" s="896"/>
      <c r="BU470" s="896" t="s">
        <v>579</v>
      </c>
      <c r="BV470" s="896"/>
      <c r="BW470" s="896"/>
      <c r="BX470" s="896"/>
      <c r="BY470" s="896"/>
      <c r="BZ470" s="896"/>
      <c r="CA470" s="896">
        <v>1002</v>
      </c>
      <c r="CB470" s="896"/>
      <c r="CC470" s="896"/>
      <c r="CD470" s="896"/>
      <c r="CE470" s="896"/>
      <c r="CF470" s="896"/>
      <c r="CG470" s="896"/>
      <c r="CH470" s="896"/>
      <c r="CI470" s="896"/>
      <c r="CJ470" s="896"/>
      <c r="CK470" s="867"/>
      <c r="CL470" s="867" t="s">
        <v>397</v>
      </c>
      <c r="CM470" s="867">
        <v>1002</v>
      </c>
      <c r="CN470" s="867">
        <v>1002</v>
      </c>
      <c r="CO470" s="867" t="s">
        <v>397</v>
      </c>
      <c r="CP470" s="867">
        <v>1002</v>
      </c>
      <c r="CQ470" s="867">
        <v>1002</v>
      </c>
      <c r="CR470" s="868">
        <v>1002</v>
      </c>
      <c r="CS470" s="893"/>
      <c r="CT470" s="782" t="s">
        <v>308</v>
      </c>
      <c r="CU470" s="783"/>
      <c r="CV470" s="776"/>
      <c r="CW470" s="776"/>
      <c r="CX470" s="782">
        <v>46273</v>
      </c>
      <c r="CY470" s="784" t="s">
        <v>682</v>
      </c>
      <c r="CZ470" s="784" t="s">
        <v>308</v>
      </c>
      <c r="DA470" s="785">
        <v>46272</v>
      </c>
      <c r="DB470" s="785" t="s">
        <v>633</v>
      </c>
      <c r="DC470" s="785" t="s">
        <v>634</v>
      </c>
      <c r="DD470" s="785">
        <v>46273</v>
      </c>
      <c r="DE470" s="871" t="s">
        <v>397</v>
      </c>
      <c r="DF470" s="871" t="s">
        <v>397</v>
      </c>
      <c r="DG470" s="871" t="s">
        <v>397</v>
      </c>
      <c r="DH470" s="872">
        <v>0</v>
      </c>
      <c r="DI470" s="776" t="s">
        <v>397</v>
      </c>
      <c r="DJ470" s="776">
        <v>46273</v>
      </c>
      <c r="DK470" s="776">
        <v>46273</v>
      </c>
      <c r="DL470" s="776">
        <v>46293</v>
      </c>
      <c r="DM470" s="776">
        <v>46304</v>
      </c>
      <c r="DN470" s="776">
        <v>46304</v>
      </c>
      <c r="DO470" s="873" t="s">
        <v>308</v>
      </c>
      <c r="DP470" s="776">
        <v>46325</v>
      </c>
      <c r="DQ470" s="776">
        <v>46325</v>
      </c>
      <c r="DR470" s="776">
        <v>46325</v>
      </c>
      <c r="DS470" s="872">
        <v>46325</v>
      </c>
      <c r="DT470" s="752">
        <v>46325</v>
      </c>
      <c r="DU470" s="753">
        <v>-14</v>
      </c>
      <c r="DV470" s="753" t="s">
        <v>308</v>
      </c>
      <c r="DW470" s="754">
        <v>46310</v>
      </c>
      <c r="DX470" s="755">
        <v>46311</v>
      </c>
      <c r="DY470" s="754" t="e">
        <v>#VALUE!</v>
      </c>
      <c r="DZ470" s="754" t="e">
        <v>#VALUE!</v>
      </c>
      <c r="EA470" s="754"/>
      <c r="EB470" s="754"/>
      <c r="HA470" s="756" t="s">
        <v>397</v>
      </c>
      <c r="HB470" s="756" t="s">
        <v>397</v>
      </c>
      <c r="HC470" s="756" t="s">
        <v>397</v>
      </c>
      <c r="HD470" s="756" t="s">
        <v>397</v>
      </c>
      <c r="HE470" s="756" t="s">
        <v>397</v>
      </c>
      <c r="HF470" s="756" t="s">
        <v>397</v>
      </c>
      <c r="HG470" s="756" t="s">
        <v>397</v>
      </c>
      <c r="HH470" s="756" t="s">
        <v>397</v>
      </c>
      <c r="HI470" s="756" t="s">
        <v>397</v>
      </c>
      <c r="HJ470" s="756" t="s">
        <v>397</v>
      </c>
      <c r="HK470"/>
      <c r="HL470"/>
      <c r="HM470"/>
      <c r="HN470" s="756" t="str">
        <f t="shared" si="13"/>
        <v>AUTO PRINT</v>
      </c>
      <c r="HO470"/>
      <c r="HP470" s="757" t="s">
        <v>572</v>
      </c>
      <c r="HQ470" s="757" t="s">
        <v>572</v>
      </c>
      <c r="HR470" s="757" t="s">
        <v>572</v>
      </c>
      <c r="HS470"/>
      <c r="HW470" s="758"/>
      <c r="HX470"/>
      <c r="HY470" s="759" t="s">
        <v>572</v>
      </c>
      <c r="HZ470" s="759" t="s">
        <v>572</v>
      </c>
      <c r="IA470" s="759" t="s">
        <v>572</v>
      </c>
      <c r="IC470" s="760" t="s">
        <v>572</v>
      </c>
      <c r="ID470" s="760" t="s">
        <v>572</v>
      </c>
      <c r="IE470" s="760" t="s">
        <v>572</v>
      </c>
      <c r="IF470" s="761" t="s">
        <v>572</v>
      </c>
      <c r="IG470" s="619" t="str">
        <f t="shared" si="14"/>
        <v>IN HOUSE (MANUAL)</v>
      </c>
      <c r="II470" s="761" t="s">
        <v>572</v>
      </c>
      <c r="IK470" s="761" t="str">
        <f>IFERROR(VLOOKUP($M470,#REF!,13,0),"IN HOUSE (MANUAL)")</f>
        <v>IN HOUSE (MANUAL)</v>
      </c>
      <c r="IM470" s="760" t="s">
        <v>572</v>
      </c>
      <c r="IN470" s="760" t="s">
        <v>572</v>
      </c>
      <c r="IO470" s="760" t="s">
        <v>572</v>
      </c>
      <c r="IQ470" s="760" t="s">
        <v>572</v>
      </c>
      <c r="IR470" s="760" t="s">
        <v>572</v>
      </c>
      <c r="IT470" s="760" t="s">
        <v>572</v>
      </c>
      <c r="IV470" s="760" t="s">
        <v>572</v>
      </c>
      <c r="IW470" s="760" t="s">
        <v>572</v>
      </c>
      <c r="IY470" s="760" t="s">
        <v>572</v>
      </c>
      <c r="IZ470" s="760" t="s">
        <v>572</v>
      </c>
      <c r="JB470" s="760" t="s">
        <v>572</v>
      </c>
      <c r="JC470" s="760" t="s">
        <v>572</v>
      </c>
      <c r="JE470" s="760" t="s">
        <v>572</v>
      </c>
      <c r="JF470" s="760" t="s">
        <v>572</v>
      </c>
    </row>
    <row r="471" spans="1:266" ht="17.25" customHeight="1" x14ac:dyDescent="0.35">
      <c r="A471" s="618" t="s">
        <v>1379</v>
      </c>
      <c r="B471" s="730">
        <v>179</v>
      </c>
      <c r="C471" s="730" t="s">
        <v>1274</v>
      </c>
      <c r="D471" s="730" t="s">
        <v>1274</v>
      </c>
      <c r="E471" s="730">
        <v>7</v>
      </c>
      <c r="F471" s="731" t="s">
        <v>961</v>
      </c>
      <c r="G471" s="732">
        <v>1</v>
      </c>
      <c r="H471" s="826">
        <v>46258</v>
      </c>
      <c r="I471" s="730">
        <v>43</v>
      </c>
      <c r="J471" s="730" t="s">
        <v>308</v>
      </c>
      <c r="K471" s="730">
        <v>45</v>
      </c>
      <c r="L471" s="730" t="s">
        <v>1380</v>
      </c>
      <c r="M471" s="907" t="s">
        <v>1379</v>
      </c>
      <c r="N471" s="907" t="s">
        <v>390</v>
      </c>
      <c r="O471" s="907" t="s">
        <v>390</v>
      </c>
      <c r="P471" s="907" t="s">
        <v>390</v>
      </c>
      <c r="Q471" s="907" t="s">
        <v>390</v>
      </c>
      <c r="R471" s="907" t="s">
        <v>1377</v>
      </c>
      <c r="S471" s="907"/>
      <c r="T471" s="907" t="s">
        <v>1381</v>
      </c>
      <c r="U471" s="907">
        <v>468</v>
      </c>
      <c r="V471" s="907" t="s">
        <v>308</v>
      </c>
      <c r="W471" s="907"/>
      <c r="X471" s="907"/>
      <c r="Y471" s="907"/>
      <c r="Z471" s="809"/>
      <c r="AA471" s="907" t="s">
        <v>53</v>
      </c>
      <c r="AB471" s="907" t="s">
        <v>863</v>
      </c>
      <c r="AC471" s="907" t="s">
        <v>612</v>
      </c>
      <c r="AD471" s="907">
        <v>504</v>
      </c>
      <c r="AE471" s="808">
        <v>504</v>
      </c>
      <c r="AF471" s="809">
        <v>46288</v>
      </c>
      <c r="AG471" s="810"/>
      <c r="AH471" s="810"/>
      <c r="AI471" s="810" t="s">
        <v>308</v>
      </c>
      <c r="AJ471" s="811">
        <v>53</v>
      </c>
      <c r="AK471" s="909"/>
      <c r="AL471" s="910"/>
      <c r="AM471" s="911">
        <v>504</v>
      </c>
      <c r="AN471" s="911"/>
      <c r="AO471" s="911"/>
      <c r="AP471" s="911"/>
      <c r="AQ471" s="911"/>
      <c r="AR471" s="911"/>
      <c r="AS471" s="911"/>
      <c r="AT471" s="911"/>
      <c r="AU471" s="911"/>
      <c r="AV471" s="911">
        <v>504</v>
      </c>
      <c r="AW471" s="911">
        <v>504</v>
      </c>
      <c r="AX471" s="911"/>
      <c r="AY471" s="911"/>
      <c r="AZ471" s="911"/>
      <c r="BA471" s="911"/>
      <c r="BB471" s="911">
        <v>0</v>
      </c>
      <c r="BC471" s="911">
        <v>0</v>
      </c>
      <c r="BD471" s="911">
        <v>0</v>
      </c>
      <c r="BE471" s="911">
        <v>0</v>
      </c>
      <c r="BF471" s="911">
        <v>504</v>
      </c>
      <c r="BG471" s="911">
        <v>0</v>
      </c>
      <c r="BH471" s="911">
        <v>0</v>
      </c>
      <c r="BI471" s="911">
        <v>504</v>
      </c>
      <c r="BJ471" s="911"/>
      <c r="BK471" s="911">
        <v>0</v>
      </c>
      <c r="BL471" s="911"/>
      <c r="BM471" s="911"/>
      <c r="BN471" s="911" t="s">
        <v>308</v>
      </c>
      <c r="BO471" s="911" t="s">
        <v>308</v>
      </c>
      <c r="BP471" s="911" t="s">
        <v>308</v>
      </c>
      <c r="BQ471" s="911" t="s">
        <v>308</v>
      </c>
      <c r="BR471" s="911"/>
      <c r="BS471" s="911" t="s">
        <v>397</v>
      </c>
      <c r="BT471" s="911"/>
      <c r="BU471" s="911">
        <v>504</v>
      </c>
      <c r="BV471" s="911"/>
      <c r="BW471" s="911"/>
      <c r="BX471" s="911"/>
      <c r="BY471" s="911"/>
      <c r="BZ471" s="911"/>
      <c r="CA471" s="911">
        <v>504</v>
      </c>
      <c r="CB471" s="911"/>
      <c r="CC471" s="911"/>
      <c r="CD471" s="911"/>
      <c r="CE471" s="911"/>
      <c r="CF471" s="911"/>
      <c r="CG471" s="911"/>
      <c r="CH471" s="911"/>
      <c r="CI471" s="911"/>
      <c r="CJ471" s="911">
        <v>504</v>
      </c>
      <c r="CK471" s="908"/>
      <c r="CL471" s="908" t="s">
        <v>397</v>
      </c>
      <c r="CM471" s="908">
        <v>504</v>
      </c>
      <c r="CN471" s="908">
        <v>504</v>
      </c>
      <c r="CO471" s="908">
        <v>504</v>
      </c>
      <c r="CP471" s="908">
        <v>504</v>
      </c>
      <c r="CQ471" s="908">
        <v>504</v>
      </c>
      <c r="CR471" s="907">
        <v>504</v>
      </c>
      <c r="CS471" s="912"/>
      <c r="CT471" s="815" t="s">
        <v>308</v>
      </c>
      <c r="CU471" s="816"/>
      <c r="CV471" s="809"/>
      <c r="CW471" s="809"/>
      <c r="CX471" s="815">
        <v>46288</v>
      </c>
      <c r="CY471" s="817" t="s">
        <v>1382</v>
      </c>
      <c r="CZ471" s="817" t="s">
        <v>308</v>
      </c>
      <c r="DA471" s="818">
        <v>46286</v>
      </c>
      <c r="DB471" s="818" t="s">
        <v>633</v>
      </c>
      <c r="DC471" s="818" t="s">
        <v>634</v>
      </c>
      <c r="DD471" s="818">
        <v>46288</v>
      </c>
      <c r="DE471" s="913" t="s">
        <v>397</v>
      </c>
      <c r="DF471" s="913" t="s">
        <v>397</v>
      </c>
      <c r="DG471" s="913" t="s">
        <v>397</v>
      </c>
      <c r="DH471" s="914" t="s">
        <v>308</v>
      </c>
      <c r="DI471" s="809" t="s">
        <v>397</v>
      </c>
      <c r="DJ471" s="809">
        <v>46288</v>
      </c>
      <c r="DK471" s="809">
        <v>46288</v>
      </c>
      <c r="DL471" s="809">
        <v>46307</v>
      </c>
      <c r="DM471" s="809">
        <v>46307</v>
      </c>
      <c r="DN471" s="809">
        <v>46307</v>
      </c>
      <c r="DO471" s="915" t="s">
        <v>308</v>
      </c>
      <c r="DP471" s="809">
        <v>46332</v>
      </c>
      <c r="DQ471" s="809">
        <v>46332</v>
      </c>
      <c r="DR471" s="809">
        <v>46332</v>
      </c>
      <c r="DS471" s="914">
        <v>46332</v>
      </c>
      <c r="DT471" s="752">
        <v>46332</v>
      </c>
      <c r="DU471" s="753">
        <v>-18</v>
      </c>
      <c r="DV471" s="753" t="s">
        <v>308</v>
      </c>
      <c r="DW471" s="754">
        <v>46311</v>
      </c>
      <c r="DX471" s="755">
        <v>46314</v>
      </c>
      <c r="DY471" s="754" t="e">
        <v>#VALUE!</v>
      </c>
      <c r="DZ471" s="754" t="e">
        <v>#VALUE!</v>
      </c>
      <c r="EA471" s="754"/>
      <c r="EB471" s="754"/>
      <c r="HA471" s="756" t="s">
        <v>397</v>
      </c>
      <c r="HB471" s="756" t="s">
        <v>397</v>
      </c>
      <c r="HC471" s="756" t="s">
        <v>397</v>
      </c>
      <c r="HD471" s="756" t="s">
        <v>397</v>
      </c>
      <c r="HE471" s="756" t="s">
        <v>397</v>
      </c>
      <c r="HF471" s="756" t="s">
        <v>397</v>
      </c>
      <c r="HG471" s="756" t="s">
        <v>397</v>
      </c>
      <c r="HH471" s="756" t="s">
        <v>397</v>
      </c>
      <c r="HI471" s="756" t="s">
        <v>397</v>
      </c>
      <c r="HJ471" s="756" t="s">
        <v>397</v>
      </c>
      <c r="HK471"/>
      <c r="HL471"/>
      <c r="HM471"/>
      <c r="HN471" s="756" t="str">
        <f t="shared" si="13"/>
        <v>AUTO PRINT</v>
      </c>
      <c r="HO471"/>
      <c r="HP471" s="757" t="s">
        <v>572</v>
      </c>
      <c r="HQ471" s="757" t="s">
        <v>572</v>
      </c>
      <c r="HR471" s="757" t="s">
        <v>572</v>
      </c>
      <c r="HS471"/>
      <c r="HW471" s="758"/>
      <c r="HX471"/>
      <c r="HY471" s="759" t="s">
        <v>572</v>
      </c>
      <c r="HZ471" s="759" t="s">
        <v>572</v>
      </c>
      <c r="IA471" s="759" t="s">
        <v>572</v>
      </c>
      <c r="IC471" s="760" t="s">
        <v>572</v>
      </c>
      <c r="ID471" s="760" t="s">
        <v>572</v>
      </c>
      <c r="IE471" s="760" t="s">
        <v>572</v>
      </c>
      <c r="IF471" s="761" t="s">
        <v>572</v>
      </c>
      <c r="IG471" s="619" t="str">
        <f t="shared" si="14"/>
        <v>IN HOUSE (MANUAL)</v>
      </c>
      <c r="II471" s="761" t="s">
        <v>572</v>
      </c>
      <c r="IK471" s="761" t="str">
        <f>IFERROR(VLOOKUP($M471,#REF!,13,0),"IN HOUSE (MANUAL)")</f>
        <v>IN HOUSE (MANUAL)</v>
      </c>
      <c r="IM471" s="760" t="s">
        <v>572</v>
      </c>
      <c r="IN471" s="760" t="s">
        <v>572</v>
      </c>
      <c r="IO471" s="760" t="s">
        <v>572</v>
      </c>
      <c r="IQ471" s="760" t="s">
        <v>572</v>
      </c>
      <c r="IR471" s="760" t="s">
        <v>572</v>
      </c>
      <c r="IT471" s="760" t="s">
        <v>572</v>
      </c>
      <c r="IV471" s="760" t="s">
        <v>572</v>
      </c>
      <c r="IW471" s="760" t="s">
        <v>572</v>
      </c>
      <c r="IY471" s="760" t="s">
        <v>572</v>
      </c>
      <c r="IZ471" s="760" t="s">
        <v>572</v>
      </c>
      <c r="JB471" s="760" t="s">
        <v>572</v>
      </c>
      <c r="JC471" s="760" t="s">
        <v>572</v>
      </c>
      <c r="JE471" s="760" t="s">
        <v>572</v>
      </c>
      <c r="JF471" s="760" t="s">
        <v>572</v>
      </c>
    </row>
    <row r="472" spans="1:266" ht="17.25" customHeight="1" x14ac:dyDescent="0.35">
      <c r="A472" s="618" t="s">
        <v>1383</v>
      </c>
      <c r="B472" s="730">
        <v>180</v>
      </c>
      <c r="C472" s="730" t="s">
        <v>1274</v>
      </c>
      <c r="D472" s="730" t="s">
        <v>1274</v>
      </c>
      <c r="E472" s="730">
        <v>7</v>
      </c>
      <c r="F472" s="731" t="s">
        <v>961</v>
      </c>
      <c r="G472" s="732">
        <v>1</v>
      </c>
      <c r="H472" s="826">
        <v>46258</v>
      </c>
      <c r="I472" s="730">
        <v>43</v>
      </c>
      <c r="J472" s="730" t="s">
        <v>308</v>
      </c>
      <c r="K472" s="730">
        <v>45</v>
      </c>
      <c r="L472" s="730" t="s">
        <v>1384</v>
      </c>
      <c r="M472" s="805" t="s">
        <v>1383</v>
      </c>
      <c r="N472" s="805" t="s">
        <v>390</v>
      </c>
      <c r="O472" s="805" t="s">
        <v>390</v>
      </c>
      <c r="P472" s="805" t="s">
        <v>390</v>
      </c>
      <c r="Q472" s="805" t="s">
        <v>390</v>
      </c>
      <c r="R472" s="805" t="s">
        <v>1377</v>
      </c>
      <c r="S472" s="805"/>
      <c r="T472" s="805" t="s">
        <v>1381</v>
      </c>
      <c r="U472" s="805">
        <v>468</v>
      </c>
      <c r="V472" s="805" t="s">
        <v>308</v>
      </c>
      <c r="W472" s="805"/>
      <c r="X472" s="805"/>
      <c r="Y472" s="805"/>
      <c r="Z472" s="807"/>
      <c r="AA472" s="805" t="s">
        <v>53</v>
      </c>
      <c r="AB472" s="805" t="s">
        <v>863</v>
      </c>
      <c r="AC472" s="805" t="s">
        <v>647</v>
      </c>
      <c r="AD472" s="805">
        <v>234</v>
      </c>
      <c r="AE472" s="903">
        <v>234</v>
      </c>
      <c r="AF472" s="807">
        <v>46288</v>
      </c>
      <c r="AG472" s="810"/>
      <c r="AH472" s="810"/>
      <c r="AI472" s="810" t="s">
        <v>308</v>
      </c>
      <c r="AJ472" s="811">
        <v>54</v>
      </c>
      <c r="AK472" s="812"/>
      <c r="AL472" s="811"/>
      <c r="AM472" s="813">
        <v>234</v>
      </c>
      <c r="AN472" s="813"/>
      <c r="AO472" s="813"/>
      <c r="AP472" s="813"/>
      <c r="AQ472" s="813"/>
      <c r="AR472" s="813"/>
      <c r="AS472" s="813"/>
      <c r="AT472" s="813"/>
      <c r="AU472" s="813"/>
      <c r="AV472" s="813">
        <v>234</v>
      </c>
      <c r="AW472" s="911">
        <v>234</v>
      </c>
      <c r="AX472" s="813"/>
      <c r="AY472" s="813"/>
      <c r="AZ472" s="813"/>
      <c r="BA472" s="813"/>
      <c r="BB472" s="813">
        <v>0</v>
      </c>
      <c r="BC472" s="813">
        <v>0</v>
      </c>
      <c r="BD472" s="813">
        <v>0</v>
      </c>
      <c r="BE472" s="813">
        <v>0</v>
      </c>
      <c r="BF472" s="813">
        <v>234</v>
      </c>
      <c r="BG472" s="813">
        <v>0</v>
      </c>
      <c r="BH472" s="813">
        <v>0</v>
      </c>
      <c r="BI472" s="813">
        <v>234</v>
      </c>
      <c r="BJ472" s="813"/>
      <c r="BK472" s="813">
        <v>0</v>
      </c>
      <c r="BL472" s="813"/>
      <c r="BM472" s="813"/>
      <c r="BN472" s="813" t="s">
        <v>308</v>
      </c>
      <c r="BO472" s="813" t="s">
        <v>308</v>
      </c>
      <c r="BP472" s="813" t="s">
        <v>308</v>
      </c>
      <c r="BQ472" s="813" t="s">
        <v>308</v>
      </c>
      <c r="BR472" s="813"/>
      <c r="BS472" s="813" t="s">
        <v>397</v>
      </c>
      <c r="BT472" s="813"/>
      <c r="BU472" s="813">
        <v>234</v>
      </c>
      <c r="BV472" s="813"/>
      <c r="BW472" s="813"/>
      <c r="BX472" s="813"/>
      <c r="BY472" s="813"/>
      <c r="BZ472" s="813"/>
      <c r="CA472" s="911">
        <v>234</v>
      </c>
      <c r="CB472" s="813"/>
      <c r="CC472" s="813"/>
      <c r="CD472" s="813"/>
      <c r="CE472" s="813"/>
      <c r="CF472" s="813"/>
      <c r="CG472" s="813"/>
      <c r="CH472" s="813"/>
      <c r="CI472" s="813"/>
      <c r="CJ472" s="911">
        <v>234</v>
      </c>
      <c r="CK472" s="806"/>
      <c r="CL472" s="806" t="s">
        <v>397</v>
      </c>
      <c r="CM472" s="806">
        <v>234</v>
      </c>
      <c r="CN472" s="806">
        <v>234</v>
      </c>
      <c r="CO472" s="806">
        <v>234</v>
      </c>
      <c r="CP472" s="806">
        <v>234</v>
      </c>
      <c r="CQ472" s="806">
        <v>234</v>
      </c>
      <c r="CR472" s="805">
        <v>234</v>
      </c>
      <c r="CS472" s="904"/>
      <c r="CT472" s="905" t="s">
        <v>308</v>
      </c>
      <c r="CU472" s="906"/>
      <c r="CV472" s="807"/>
      <c r="CW472" s="807"/>
      <c r="CX472" s="905">
        <v>46288</v>
      </c>
      <c r="CY472" s="817" t="s">
        <v>1382</v>
      </c>
      <c r="CZ472" s="817" t="s">
        <v>308</v>
      </c>
      <c r="DA472" s="818">
        <v>46286</v>
      </c>
      <c r="DB472" s="818" t="s">
        <v>633</v>
      </c>
      <c r="DC472" s="818" t="s">
        <v>634</v>
      </c>
      <c r="DD472" s="818">
        <v>46288</v>
      </c>
      <c r="DE472" s="818" t="s">
        <v>397</v>
      </c>
      <c r="DF472" s="818" t="s">
        <v>397</v>
      </c>
      <c r="DG472" s="818" t="s">
        <v>397</v>
      </c>
      <c r="DH472" s="819" t="s">
        <v>308</v>
      </c>
      <c r="DI472" s="807" t="s">
        <v>397</v>
      </c>
      <c r="DJ472" s="807">
        <v>46288</v>
      </c>
      <c r="DK472" s="807">
        <v>46288</v>
      </c>
      <c r="DL472" s="807">
        <v>46308</v>
      </c>
      <c r="DM472" s="807">
        <v>46308</v>
      </c>
      <c r="DN472" s="807">
        <v>46308</v>
      </c>
      <c r="DO472" s="820" t="s">
        <v>308</v>
      </c>
      <c r="DP472" s="807">
        <v>46332</v>
      </c>
      <c r="DQ472" s="807">
        <v>46332</v>
      </c>
      <c r="DR472" s="807">
        <v>46332</v>
      </c>
      <c r="DS472" s="819">
        <v>46332</v>
      </c>
      <c r="DT472" s="752">
        <v>46332</v>
      </c>
      <c r="DU472" s="753">
        <v>-18</v>
      </c>
      <c r="DV472" s="753" t="s">
        <v>308</v>
      </c>
      <c r="DW472" s="754">
        <v>46314</v>
      </c>
      <c r="DX472" s="755">
        <v>46314</v>
      </c>
      <c r="DY472" s="754" t="e">
        <v>#VALUE!</v>
      </c>
      <c r="DZ472" s="754" t="e">
        <v>#VALUE!</v>
      </c>
      <c r="EA472" s="754"/>
      <c r="EB472" s="754"/>
      <c r="HA472" s="756" t="s">
        <v>397</v>
      </c>
      <c r="HB472" s="756" t="s">
        <v>397</v>
      </c>
      <c r="HC472" s="756" t="s">
        <v>397</v>
      </c>
      <c r="HD472" s="756" t="s">
        <v>397</v>
      </c>
      <c r="HE472" s="756" t="s">
        <v>397</v>
      </c>
      <c r="HF472" s="756" t="s">
        <v>397</v>
      </c>
      <c r="HG472" s="756" t="s">
        <v>397</v>
      </c>
      <c r="HH472" s="756" t="s">
        <v>397</v>
      </c>
      <c r="HI472" s="756" t="s">
        <v>397</v>
      </c>
      <c r="HJ472" s="756" t="s">
        <v>397</v>
      </c>
      <c r="HK472"/>
      <c r="HL472"/>
      <c r="HM472"/>
      <c r="HN472" s="756" t="str">
        <f t="shared" si="13"/>
        <v>AUTO PRINT</v>
      </c>
      <c r="HO472"/>
      <c r="HP472" s="757" t="s">
        <v>572</v>
      </c>
      <c r="HQ472" s="757" t="s">
        <v>572</v>
      </c>
      <c r="HR472" s="757" t="s">
        <v>572</v>
      </c>
      <c r="HS472"/>
      <c r="HW472" s="758"/>
      <c r="HX472"/>
      <c r="HY472" s="759" t="s">
        <v>572</v>
      </c>
      <c r="HZ472" s="759" t="s">
        <v>572</v>
      </c>
      <c r="IA472" s="759" t="s">
        <v>572</v>
      </c>
      <c r="IC472" s="760" t="s">
        <v>572</v>
      </c>
      <c r="ID472" s="760" t="s">
        <v>572</v>
      </c>
      <c r="IE472" s="760" t="s">
        <v>572</v>
      </c>
      <c r="IF472" s="761" t="s">
        <v>572</v>
      </c>
      <c r="IG472" s="619" t="str">
        <f t="shared" si="14"/>
        <v>IN HOUSE (MANUAL)</v>
      </c>
      <c r="II472" s="761" t="s">
        <v>572</v>
      </c>
      <c r="IK472" s="761" t="str">
        <f>IFERROR(VLOOKUP($M472,#REF!,13,0),"IN HOUSE (MANUAL)")</f>
        <v>IN HOUSE (MANUAL)</v>
      </c>
      <c r="IM472" s="760" t="s">
        <v>572</v>
      </c>
      <c r="IN472" s="760" t="s">
        <v>572</v>
      </c>
      <c r="IO472" s="760" t="s">
        <v>572</v>
      </c>
      <c r="IQ472" s="760" t="s">
        <v>572</v>
      </c>
      <c r="IR472" s="760" t="s">
        <v>572</v>
      </c>
      <c r="IT472" s="760" t="s">
        <v>572</v>
      </c>
      <c r="IV472" s="760" t="s">
        <v>572</v>
      </c>
      <c r="IW472" s="760" t="s">
        <v>572</v>
      </c>
      <c r="IY472" s="760" t="s">
        <v>572</v>
      </c>
      <c r="IZ472" s="760" t="s">
        <v>572</v>
      </c>
      <c r="JB472" s="760" t="s">
        <v>572</v>
      </c>
      <c r="JC472" s="760" t="s">
        <v>572</v>
      </c>
      <c r="JE472" s="760" t="s">
        <v>572</v>
      </c>
      <c r="JF472" s="760" t="s">
        <v>572</v>
      </c>
    </row>
    <row r="473" spans="1:266" ht="17.25" customHeight="1" x14ac:dyDescent="0.35">
      <c r="A473" s="618" t="s">
        <v>1385</v>
      </c>
      <c r="B473" s="730">
        <v>181</v>
      </c>
      <c r="C473" s="730" t="s">
        <v>1274</v>
      </c>
      <c r="D473" s="730" t="s">
        <v>1274</v>
      </c>
      <c r="E473" s="730">
        <v>7</v>
      </c>
      <c r="F473" s="731" t="s">
        <v>961</v>
      </c>
      <c r="G473" s="732">
        <v>1</v>
      </c>
      <c r="H473" s="826">
        <v>46258</v>
      </c>
      <c r="I473" s="730">
        <v>43</v>
      </c>
      <c r="J473" s="730" t="s">
        <v>308</v>
      </c>
      <c r="K473" s="730">
        <v>45</v>
      </c>
      <c r="L473" s="730" t="s">
        <v>1386</v>
      </c>
      <c r="M473" s="805" t="s">
        <v>1385</v>
      </c>
      <c r="N473" s="805" t="s">
        <v>390</v>
      </c>
      <c r="O473" s="805" t="s">
        <v>390</v>
      </c>
      <c r="P473" s="805" t="s">
        <v>390</v>
      </c>
      <c r="Q473" s="805" t="s">
        <v>390</v>
      </c>
      <c r="R473" s="805" t="s">
        <v>1377</v>
      </c>
      <c r="S473" s="805"/>
      <c r="T473" s="805" t="s">
        <v>1387</v>
      </c>
      <c r="U473" s="805">
        <v>468</v>
      </c>
      <c r="V473" s="805" t="s">
        <v>308</v>
      </c>
      <c r="W473" s="805"/>
      <c r="X473" s="805"/>
      <c r="Y473" s="805"/>
      <c r="Z473" s="807"/>
      <c r="AA473" s="805" t="s">
        <v>53</v>
      </c>
      <c r="AB473" s="805" t="s">
        <v>863</v>
      </c>
      <c r="AC473" s="805" t="s">
        <v>612</v>
      </c>
      <c r="AD473" s="805">
        <v>504</v>
      </c>
      <c r="AE473" s="903">
        <v>504</v>
      </c>
      <c r="AF473" s="807">
        <v>46288</v>
      </c>
      <c r="AG473" s="810"/>
      <c r="AH473" s="810"/>
      <c r="AI473" s="810" t="s">
        <v>308</v>
      </c>
      <c r="AJ473" s="811">
        <v>55</v>
      </c>
      <c r="AK473" s="812"/>
      <c r="AL473" s="811"/>
      <c r="AM473" s="813">
        <v>504</v>
      </c>
      <c r="AN473" s="813"/>
      <c r="AO473" s="813"/>
      <c r="AP473" s="813"/>
      <c r="AQ473" s="813"/>
      <c r="AR473" s="813"/>
      <c r="AS473" s="813"/>
      <c r="AT473" s="813"/>
      <c r="AU473" s="813"/>
      <c r="AV473" s="813">
        <v>504</v>
      </c>
      <c r="AW473" s="911">
        <v>504</v>
      </c>
      <c r="AX473" s="813"/>
      <c r="AY473" s="813"/>
      <c r="AZ473" s="813"/>
      <c r="BA473" s="813"/>
      <c r="BB473" s="813">
        <v>0</v>
      </c>
      <c r="BC473" s="813">
        <v>0</v>
      </c>
      <c r="BD473" s="813">
        <v>0</v>
      </c>
      <c r="BE473" s="813">
        <v>0</v>
      </c>
      <c r="BF473" s="813">
        <v>504</v>
      </c>
      <c r="BG473" s="813">
        <v>0</v>
      </c>
      <c r="BH473" s="813">
        <v>0</v>
      </c>
      <c r="BI473" s="813">
        <v>504</v>
      </c>
      <c r="BJ473" s="813"/>
      <c r="BK473" s="813">
        <v>0</v>
      </c>
      <c r="BL473" s="813"/>
      <c r="BM473" s="813"/>
      <c r="BN473" s="813" t="s">
        <v>308</v>
      </c>
      <c r="BO473" s="813" t="s">
        <v>308</v>
      </c>
      <c r="BP473" s="813" t="s">
        <v>308</v>
      </c>
      <c r="BQ473" s="813" t="s">
        <v>308</v>
      </c>
      <c r="BR473" s="813"/>
      <c r="BS473" s="813" t="s">
        <v>397</v>
      </c>
      <c r="BT473" s="813"/>
      <c r="BU473" s="813">
        <v>504</v>
      </c>
      <c r="BV473" s="813"/>
      <c r="BW473" s="813"/>
      <c r="BX473" s="813"/>
      <c r="BY473" s="813"/>
      <c r="BZ473" s="813"/>
      <c r="CA473" s="911">
        <v>504</v>
      </c>
      <c r="CB473" s="813"/>
      <c r="CC473" s="813"/>
      <c r="CD473" s="813"/>
      <c r="CE473" s="813"/>
      <c r="CF473" s="813"/>
      <c r="CG473" s="813"/>
      <c r="CH473" s="813"/>
      <c r="CI473" s="813"/>
      <c r="CJ473" s="813">
        <v>504</v>
      </c>
      <c r="CK473" s="806"/>
      <c r="CL473" s="806" t="s">
        <v>397</v>
      </c>
      <c r="CM473" s="806">
        <v>504</v>
      </c>
      <c r="CN473" s="806">
        <v>504</v>
      </c>
      <c r="CO473" s="806">
        <v>504</v>
      </c>
      <c r="CP473" s="806">
        <v>504</v>
      </c>
      <c r="CQ473" s="806">
        <v>504</v>
      </c>
      <c r="CR473" s="805">
        <v>504</v>
      </c>
      <c r="CS473" s="904"/>
      <c r="CT473" s="905" t="s">
        <v>308</v>
      </c>
      <c r="CU473" s="906"/>
      <c r="CV473" s="807"/>
      <c r="CW473" s="807"/>
      <c r="CX473" s="905">
        <v>46288</v>
      </c>
      <c r="CY473" s="817" t="s">
        <v>1382</v>
      </c>
      <c r="CZ473" s="817" t="s">
        <v>308</v>
      </c>
      <c r="DA473" s="818">
        <v>46286</v>
      </c>
      <c r="DB473" s="818" t="s">
        <v>633</v>
      </c>
      <c r="DC473" s="818" t="s">
        <v>634</v>
      </c>
      <c r="DD473" s="818">
        <v>46288</v>
      </c>
      <c r="DE473" s="818" t="s">
        <v>397</v>
      </c>
      <c r="DF473" s="818" t="s">
        <v>397</v>
      </c>
      <c r="DG473" s="818" t="s">
        <v>397</v>
      </c>
      <c r="DH473" s="819" t="s">
        <v>308</v>
      </c>
      <c r="DI473" s="807" t="s">
        <v>397</v>
      </c>
      <c r="DJ473" s="807">
        <v>46288</v>
      </c>
      <c r="DK473" s="807">
        <v>46288</v>
      </c>
      <c r="DL473" s="807">
        <v>46308</v>
      </c>
      <c r="DM473" s="807">
        <v>46308</v>
      </c>
      <c r="DN473" s="807">
        <v>46308</v>
      </c>
      <c r="DO473" s="820" t="s">
        <v>308</v>
      </c>
      <c r="DP473" s="807">
        <v>46332</v>
      </c>
      <c r="DQ473" s="807">
        <v>46332</v>
      </c>
      <c r="DR473" s="807">
        <v>46332</v>
      </c>
      <c r="DS473" s="819">
        <v>46332</v>
      </c>
      <c r="DT473" s="752">
        <v>46332</v>
      </c>
      <c r="DU473" s="753">
        <v>-17</v>
      </c>
      <c r="DV473" s="753" t="s">
        <v>308</v>
      </c>
      <c r="DW473" s="754">
        <v>46314</v>
      </c>
      <c r="DX473" s="755">
        <v>46315</v>
      </c>
      <c r="DY473" s="754" t="e">
        <v>#VALUE!</v>
      </c>
      <c r="DZ473" s="754" t="e">
        <v>#VALUE!</v>
      </c>
      <c r="EA473" s="754"/>
      <c r="EB473" s="754"/>
      <c r="HA473" s="756" t="s">
        <v>397</v>
      </c>
      <c r="HB473" s="756" t="s">
        <v>397</v>
      </c>
      <c r="HC473" s="756" t="s">
        <v>397</v>
      </c>
      <c r="HD473" s="756" t="s">
        <v>397</v>
      </c>
      <c r="HE473" s="756" t="s">
        <v>397</v>
      </c>
      <c r="HF473" s="756" t="s">
        <v>397</v>
      </c>
      <c r="HG473" s="756" t="s">
        <v>397</v>
      </c>
      <c r="HH473" s="756" t="s">
        <v>397</v>
      </c>
      <c r="HI473" s="756" t="s">
        <v>397</v>
      </c>
      <c r="HJ473" s="756" t="s">
        <v>397</v>
      </c>
      <c r="HK473"/>
      <c r="HL473"/>
      <c r="HM473"/>
      <c r="HN473" s="756" t="str">
        <f t="shared" si="13"/>
        <v>AUTO PRINT</v>
      </c>
      <c r="HO473"/>
      <c r="HP473" s="757" t="s">
        <v>572</v>
      </c>
      <c r="HQ473" s="757" t="s">
        <v>572</v>
      </c>
      <c r="HR473" s="757" t="s">
        <v>572</v>
      </c>
      <c r="HS473"/>
      <c r="HW473" s="758"/>
      <c r="HX473"/>
      <c r="HY473" s="759" t="s">
        <v>572</v>
      </c>
      <c r="HZ473" s="759" t="s">
        <v>572</v>
      </c>
      <c r="IA473" s="759" t="s">
        <v>572</v>
      </c>
      <c r="IC473" s="760" t="s">
        <v>572</v>
      </c>
      <c r="ID473" s="760" t="s">
        <v>572</v>
      </c>
      <c r="IE473" s="760" t="s">
        <v>572</v>
      </c>
      <c r="IF473" s="761" t="s">
        <v>572</v>
      </c>
      <c r="IG473" s="619" t="str">
        <f t="shared" si="14"/>
        <v>IN HOUSE (MANUAL)</v>
      </c>
      <c r="II473" s="761" t="s">
        <v>572</v>
      </c>
      <c r="IK473" s="761" t="str">
        <f>IFERROR(VLOOKUP($M473,#REF!,13,0),"IN HOUSE (MANUAL)")</f>
        <v>IN HOUSE (MANUAL)</v>
      </c>
      <c r="IM473" s="760" t="s">
        <v>572</v>
      </c>
      <c r="IN473" s="760" t="s">
        <v>572</v>
      </c>
      <c r="IO473" s="760" t="s">
        <v>572</v>
      </c>
      <c r="IQ473" s="760" t="s">
        <v>572</v>
      </c>
      <c r="IR473" s="760" t="s">
        <v>572</v>
      </c>
      <c r="IT473" s="760" t="s">
        <v>572</v>
      </c>
      <c r="IV473" s="760" t="s">
        <v>572</v>
      </c>
      <c r="IW473" s="760" t="s">
        <v>572</v>
      </c>
      <c r="IY473" s="760" t="s">
        <v>572</v>
      </c>
      <c r="IZ473" s="760" t="s">
        <v>572</v>
      </c>
      <c r="JB473" s="760" t="s">
        <v>572</v>
      </c>
      <c r="JC473" s="760" t="s">
        <v>572</v>
      </c>
      <c r="JE473" s="760" t="s">
        <v>572</v>
      </c>
      <c r="JF473" s="760" t="s">
        <v>572</v>
      </c>
    </row>
    <row r="474" spans="1:266" ht="17.25" customHeight="1" collapsed="1" x14ac:dyDescent="0.35">
      <c r="A474" s="618" t="s">
        <v>1388</v>
      </c>
      <c r="B474" s="730">
        <v>182</v>
      </c>
      <c r="C474" s="730" t="s">
        <v>1274</v>
      </c>
      <c r="D474" s="730" t="s">
        <v>1274</v>
      </c>
      <c r="E474" s="730">
        <v>7</v>
      </c>
      <c r="F474" s="731" t="s">
        <v>574</v>
      </c>
      <c r="G474" s="732">
        <v>1</v>
      </c>
      <c r="H474" s="826">
        <v>46233</v>
      </c>
      <c r="I474" s="730">
        <v>43</v>
      </c>
      <c r="J474" s="730" t="s">
        <v>308</v>
      </c>
      <c r="K474" s="730">
        <v>45</v>
      </c>
      <c r="L474" s="730" t="s">
        <v>1389</v>
      </c>
      <c r="M474" s="805" t="s">
        <v>1388</v>
      </c>
      <c r="N474" s="805" t="s">
        <v>390</v>
      </c>
      <c r="O474" s="805" t="s">
        <v>390</v>
      </c>
      <c r="P474" s="805" t="s">
        <v>390</v>
      </c>
      <c r="Q474" s="805" t="s">
        <v>390</v>
      </c>
      <c r="R474" s="805" t="s">
        <v>1300</v>
      </c>
      <c r="S474" s="805"/>
      <c r="T474" s="805" t="s">
        <v>1306</v>
      </c>
      <c r="U474" s="805">
        <v>468</v>
      </c>
      <c r="V474" s="805" t="s">
        <v>308</v>
      </c>
      <c r="W474" s="805"/>
      <c r="X474" s="805"/>
      <c r="Y474" s="805"/>
      <c r="Z474" s="807"/>
      <c r="AA474" s="805" t="s">
        <v>45</v>
      </c>
      <c r="AB474" s="805" t="s">
        <v>863</v>
      </c>
      <c r="AC474" s="805" t="s">
        <v>612</v>
      </c>
      <c r="AD474" s="805">
        <v>198</v>
      </c>
      <c r="AE474" s="903">
        <v>198</v>
      </c>
      <c r="AF474" s="807">
        <v>46275</v>
      </c>
      <c r="AG474" s="810"/>
      <c r="AH474" s="810"/>
      <c r="AI474" s="810" t="s">
        <v>308</v>
      </c>
      <c r="AJ474" s="811">
        <v>56</v>
      </c>
      <c r="AK474" s="812"/>
      <c r="AL474" s="811"/>
      <c r="AM474" s="813">
        <v>198</v>
      </c>
      <c r="AN474" s="813"/>
      <c r="AO474" s="813"/>
      <c r="AP474" s="813"/>
      <c r="AQ474" s="813"/>
      <c r="AR474" s="813"/>
      <c r="AS474" s="813"/>
      <c r="AT474" s="813"/>
      <c r="AU474" s="813"/>
      <c r="AV474" s="813">
        <v>198</v>
      </c>
      <c r="AW474" s="911">
        <v>198</v>
      </c>
      <c r="AX474" s="813"/>
      <c r="AY474" s="813"/>
      <c r="AZ474" s="813"/>
      <c r="BA474" s="813"/>
      <c r="BB474" s="813">
        <v>0</v>
      </c>
      <c r="BC474" s="813">
        <v>0</v>
      </c>
      <c r="BD474" s="813">
        <v>0</v>
      </c>
      <c r="BE474" s="813">
        <v>0</v>
      </c>
      <c r="BF474" s="813">
        <v>198</v>
      </c>
      <c r="BG474" s="813">
        <v>0</v>
      </c>
      <c r="BH474" s="813">
        <v>0</v>
      </c>
      <c r="BI474" s="813">
        <v>198</v>
      </c>
      <c r="BJ474" s="813"/>
      <c r="BK474" s="813">
        <v>0</v>
      </c>
      <c r="BL474" s="813"/>
      <c r="BM474" s="813"/>
      <c r="BN474" s="813" t="s">
        <v>308</v>
      </c>
      <c r="BO474" s="813" t="s">
        <v>308</v>
      </c>
      <c r="BP474" s="813" t="s">
        <v>308</v>
      </c>
      <c r="BQ474" s="813" t="s">
        <v>308</v>
      </c>
      <c r="BR474" s="813"/>
      <c r="BS474" s="813" t="s">
        <v>397</v>
      </c>
      <c r="BT474" s="813"/>
      <c r="BU474" s="813">
        <v>198</v>
      </c>
      <c r="BV474" s="813"/>
      <c r="BW474" s="813"/>
      <c r="BX474" s="813"/>
      <c r="BY474" s="813"/>
      <c r="BZ474" s="813"/>
      <c r="CA474" s="911">
        <v>198</v>
      </c>
      <c r="CB474" s="813"/>
      <c r="CC474" s="813"/>
      <c r="CD474" s="813"/>
      <c r="CE474" s="813"/>
      <c r="CF474" s="813"/>
      <c r="CG474" s="813"/>
      <c r="CH474" s="813"/>
      <c r="CI474" s="813"/>
      <c r="CJ474" s="813">
        <v>198</v>
      </c>
      <c r="CK474" s="806"/>
      <c r="CL474" s="806" t="s">
        <v>397</v>
      </c>
      <c r="CM474" s="806">
        <v>198</v>
      </c>
      <c r="CN474" s="806">
        <v>198</v>
      </c>
      <c r="CO474" s="806">
        <v>198</v>
      </c>
      <c r="CP474" s="806">
        <v>198</v>
      </c>
      <c r="CQ474" s="806">
        <v>198</v>
      </c>
      <c r="CR474" s="805">
        <v>198</v>
      </c>
      <c r="CS474" s="904"/>
      <c r="CT474" s="905" t="s">
        <v>308</v>
      </c>
      <c r="CU474" s="906"/>
      <c r="CV474" s="807"/>
      <c r="CW474" s="807"/>
      <c r="CX474" s="905">
        <v>46275</v>
      </c>
      <c r="CY474" s="817" t="s">
        <v>1382</v>
      </c>
      <c r="CZ474" s="817" t="s">
        <v>308</v>
      </c>
      <c r="DA474" s="818">
        <v>46267</v>
      </c>
      <c r="DB474" s="818" t="s">
        <v>633</v>
      </c>
      <c r="DC474" s="818" t="s">
        <v>634</v>
      </c>
      <c r="DD474" s="818">
        <v>46275</v>
      </c>
      <c r="DE474" s="818" t="s">
        <v>397</v>
      </c>
      <c r="DF474" s="818" t="s">
        <v>397</v>
      </c>
      <c r="DG474" s="818" t="s">
        <v>397</v>
      </c>
      <c r="DH474" s="819">
        <v>0</v>
      </c>
      <c r="DI474" s="807" t="s">
        <v>397</v>
      </c>
      <c r="DJ474" s="807">
        <v>46276</v>
      </c>
      <c r="DK474" s="807">
        <v>46276</v>
      </c>
      <c r="DL474" s="807">
        <v>46318</v>
      </c>
      <c r="DM474" s="807">
        <v>46308</v>
      </c>
      <c r="DN474" s="807">
        <v>46308</v>
      </c>
      <c r="DO474" s="820" t="s">
        <v>308</v>
      </c>
      <c r="DP474" s="807">
        <v>46332</v>
      </c>
      <c r="DQ474" s="807">
        <v>46332</v>
      </c>
      <c r="DR474" s="807">
        <v>46332</v>
      </c>
      <c r="DS474" s="819">
        <v>46332</v>
      </c>
      <c r="DT474" s="752">
        <v>46332</v>
      </c>
      <c r="DU474" s="753">
        <v>-17</v>
      </c>
      <c r="DV474" s="753" t="s">
        <v>308</v>
      </c>
      <c r="DW474" s="754">
        <v>46315</v>
      </c>
      <c r="DX474" s="755">
        <v>46315</v>
      </c>
      <c r="DY474" s="754" t="e">
        <v>#VALUE!</v>
      </c>
      <c r="DZ474" s="754" t="e">
        <v>#VALUE!</v>
      </c>
      <c r="EA474" s="754"/>
      <c r="EB474" s="754"/>
      <c r="HA474" s="756" t="s">
        <v>397</v>
      </c>
      <c r="HB474" s="756" t="s">
        <v>397</v>
      </c>
      <c r="HC474" s="756" t="s">
        <v>397</v>
      </c>
      <c r="HD474" s="756" t="s">
        <v>397</v>
      </c>
      <c r="HE474" s="756" t="s">
        <v>397</v>
      </c>
      <c r="HF474" s="756" t="s">
        <v>397</v>
      </c>
      <c r="HG474" s="756" t="s">
        <v>397</v>
      </c>
      <c r="HH474" s="756" t="s">
        <v>397</v>
      </c>
      <c r="HI474" s="756" t="s">
        <v>397</v>
      </c>
      <c r="HJ474" s="756" t="s">
        <v>397</v>
      </c>
      <c r="HK474"/>
      <c r="HL474"/>
      <c r="HM474"/>
      <c r="HN474" s="756" t="str">
        <f t="shared" si="13"/>
        <v>AUTO PRINT</v>
      </c>
      <c r="HO474"/>
      <c r="HP474" s="757" t="s">
        <v>572</v>
      </c>
      <c r="HQ474" s="757" t="s">
        <v>572</v>
      </c>
      <c r="HR474" s="757" t="s">
        <v>572</v>
      </c>
      <c r="HS474"/>
      <c r="HW474" s="758"/>
      <c r="HX474"/>
      <c r="HY474" s="759" t="s">
        <v>572</v>
      </c>
      <c r="HZ474" s="759" t="s">
        <v>572</v>
      </c>
      <c r="IA474" s="759" t="s">
        <v>572</v>
      </c>
      <c r="IC474" s="760" t="s">
        <v>572</v>
      </c>
      <c r="ID474" s="760" t="s">
        <v>572</v>
      </c>
      <c r="IE474" s="760" t="s">
        <v>572</v>
      </c>
      <c r="IF474" s="761" t="s">
        <v>572</v>
      </c>
      <c r="IG474" s="619" t="str">
        <f t="shared" si="14"/>
        <v>IN HOUSE (MANUAL)</v>
      </c>
      <c r="II474" s="761" t="s">
        <v>572</v>
      </c>
      <c r="IK474" s="761" t="str">
        <f>IFERROR(VLOOKUP($M474,#REF!,13,0),"IN HOUSE (MANUAL)")</f>
        <v>IN HOUSE (MANUAL)</v>
      </c>
      <c r="IM474" s="760" t="s">
        <v>572</v>
      </c>
      <c r="IN474" s="760" t="s">
        <v>572</v>
      </c>
      <c r="IO474" s="760" t="s">
        <v>572</v>
      </c>
      <c r="IQ474" s="760" t="s">
        <v>572</v>
      </c>
      <c r="IR474" s="760" t="s">
        <v>572</v>
      </c>
      <c r="IT474" s="760" t="s">
        <v>572</v>
      </c>
      <c r="IV474" s="760" t="s">
        <v>572</v>
      </c>
      <c r="IW474" s="760" t="s">
        <v>572</v>
      </c>
      <c r="IY474" s="760" t="s">
        <v>572</v>
      </c>
      <c r="IZ474" s="760" t="s">
        <v>572</v>
      </c>
      <c r="JB474" s="760" t="s">
        <v>572</v>
      </c>
      <c r="JC474" s="760" t="s">
        <v>572</v>
      </c>
      <c r="JE474" s="760" t="s">
        <v>572</v>
      </c>
      <c r="JF474" s="760" t="s">
        <v>572</v>
      </c>
    </row>
    <row r="475" spans="1:266" ht="17.25" hidden="1" customHeight="1" outlineLevel="1" x14ac:dyDescent="0.35">
      <c r="A475" s="618" t="s">
        <v>308</v>
      </c>
      <c r="B475" s="730">
        <v>183</v>
      </c>
      <c r="C475" s="730" t="s">
        <v>741</v>
      </c>
      <c r="D475" s="730" t="s">
        <v>741</v>
      </c>
      <c r="E475" s="730">
        <v>7</v>
      </c>
      <c r="F475" s="731"/>
      <c r="G475" s="731"/>
      <c r="H475" s="826"/>
      <c r="I475" s="730" t="s">
        <v>308</v>
      </c>
      <c r="J475" s="730" t="s">
        <v>308</v>
      </c>
      <c r="K475" s="730">
        <v>0</v>
      </c>
      <c r="L475" s="730" t="s">
        <v>308</v>
      </c>
      <c r="M475" s="805"/>
      <c r="N475" s="805"/>
      <c r="O475" s="805"/>
      <c r="P475" s="805"/>
      <c r="Q475" s="805"/>
      <c r="R475" s="805"/>
      <c r="S475" s="805"/>
      <c r="T475" s="805"/>
      <c r="U475" s="805"/>
      <c r="V475" s="805"/>
      <c r="W475" s="805"/>
      <c r="X475" s="805"/>
      <c r="Y475" s="805"/>
      <c r="Z475" s="807"/>
      <c r="AA475" s="805"/>
      <c r="AB475" s="805"/>
      <c r="AC475" s="805"/>
      <c r="AD475" s="805"/>
      <c r="AE475" s="903"/>
      <c r="AF475" s="807"/>
      <c r="AG475" s="810"/>
      <c r="AH475" s="810"/>
      <c r="AI475" s="810"/>
      <c r="AJ475" s="811"/>
      <c r="AK475" s="812"/>
      <c r="AL475" s="811"/>
      <c r="AM475" s="811"/>
      <c r="AN475" s="811"/>
      <c r="AO475" s="811"/>
      <c r="AP475" s="811"/>
      <c r="AQ475" s="811"/>
      <c r="AR475" s="811"/>
      <c r="AS475" s="811"/>
      <c r="AT475" s="811"/>
      <c r="AU475" s="811"/>
      <c r="AV475" s="811"/>
      <c r="AW475" s="811"/>
      <c r="AX475" s="811"/>
      <c r="AY475" s="811"/>
      <c r="AZ475" s="811"/>
      <c r="BA475" s="811"/>
      <c r="BB475" s="811"/>
      <c r="BC475" s="811"/>
      <c r="BD475" s="811"/>
      <c r="BE475" s="811"/>
      <c r="BF475" s="811"/>
      <c r="BG475" s="811"/>
      <c r="BH475" s="811"/>
      <c r="BI475" s="811"/>
      <c r="BJ475" s="811"/>
      <c r="BK475" s="811"/>
      <c r="BL475" s="811"/>
      <c r="BM475" s="811"/>
      <c r="BN475" s="811"/>
      <c r="BO475" s="811"/>
      <c r="BP475" s="811"/>
      <c r="BQ475" s="811"/>
      <c r="BR475" s="811"/>
      <c r="BS475" s="811"/>
      <c r="BT475" s="811"/>
      <c r="BU475" s="811"/>
      <c r="BV475" s="811"/>
      <c r="BW475" s="811"/>
      <c r="BX475" s="811"/>
      <c r="BY475" s="811"/>
      <c r="BZ475" s="811"/>
      <c r="CA475" s="811"/>
      <c r="CB475" s="811"/>
      <c r="CC475" s="811"/>
      <c r="CD475" s="811"/>
      <c r="CE475" s="811"/>
      <c r="CF475" s="811"/>
      <c r="CG475" s="811"/>
      <c r="CH475" s="811"/>
      <c r="CI475" s="811"/>
      <c r="CJ475" s="811"/>
      <c r="CK475" s="805"/>
      <c r="CL475" s="805"/>
      <c r="CM475" s="805"/>
      <c r="CN475" s="822"/>
      <c r="CO475" s="805"/>
      <c r="CP475" s="805"/>
      <c r="CQ475" s="805"/>
      <c r="CR475" s="805"/>
      <c r="CS475" s="904"/>
      <c r="CT475" s="905"/>
      <c r="CU475" s="906"/>
      <c r="CV475" s="807"/>
      <c r="CW475" s="807"/>
      <c r="CX475" s="905"/>
      <c r="CY475" s="817"/>
      <c r="CZ475" s="817"/>
      <c r="DA475" s="818"/>
      <c r="DB475" s="818"/>
      <c r="DC475" s="818"/>
      <c r="DD475" s="818"/>
      <c r="DE475" s="818"/>
      <c r="DF475" s="818"/>
      <c r="DG475" s="818"/>
      <c r="DH475" s="819"/>
      <c r="DI475" s="807"/>
      <c r="DJ475" s="807"/>
      <c r="DK475" s="807"/>
      <c r="DL475" s="807"/>
      <c r="DM475" s="807"/>
      <c r="DN475" s="807"/>
      <c r="DO475" s="820"/>
      <c r="DP475" s="807"/>
      <c r="DQ475" s="807"/>
      <c r="DR475" s="807"/>
      <c r="DS475" s="819"/>
      <c r="DT475" s="752">
        <v>0</v>
      </c>
      <c r="DU475" s="753" t="s">
        <v>308</v>
      </c>
      <c r="DV475" s="753" t="s">
        <v>308</v>
      </c>
      <c r="DW475" s="754" t="s">
        <v>308</v>
      </c>
      <c r="DX475" s="755" t="s">
        <v>308</v>
      </c>
      <c r="DY475" s="754" t="e">
        <v>#VALUE!</v>
      </c>
      <c r="DZ475" s="754" t="e">
        <v>#VALUE!</v>
      </c>
      <c r="EA475" s="754"/>
      <c r="EB475" s="754"/>
    </row>
    <row r="476" spans="1:266" ht="17.25" hidden="1" customHeight="1" outlineLevel="1" collapsed="1" x14ac:dyDescent="0.35">
      <c r="A476" s="618" t="s">
        <v>308</v>
      </c>
      <c r="B476" s="730">
        <v>184</v>
      </c>
      <c r="C476" s="730" t="s">
        <v>741</v>
      </c>
      <c r="D476" s="730" t="s">
        <v>741</v>
      </c>
      <c r="E476" s="730">
        <v>7</v>
      </c>
      <c r="F476" s="731"/>
      <c r="G476" s="731"/>
      <c r="H476" s="826"/>
      <c r="I476" s="730" t="s">
        <v>308</v>
      </c>
      <c r="J476" s="730" t="s">
        <v>308</v>
      </c>
      <c r="K476" s="730">
        <v>0</v>
      </c>
      <c r="L476" s="730" t="s">
        <v>308</v>
      </c>
      <c r="M476" s="805"/>
      <c r="N476" s="805"/>
      <c r="O476" s="805"/>
      <c r="P476" s="805"/>
      <c r="Q476" s="805"/>
      <c r="R476" s="805"/>
      <c r="S476" s="805"/>
      <c r="T476" s="805"/>
      <c r="U476" s="805"/>
      <c r="V476" s="805"/>
      <c r="W476" s="805"/>
      <c r="X476" s="805"/>
      <c r="Y476" s="805"/>
      <c r="Z476" s="807"/>
      <c r="AA476" s="805"/>
      <c r="AB476" s="805"/>
      <c r="AC476" s="805"/>
      <c r="AD476" s="805"/>
      <c r="AE476" s="903"/>
      <c r="AF476" s="807"/>
      <c r="AG476" s="810"/>
      <c r="AH476" s="810"/>
      <c r="AI476" s="810"/>
      <c r="AJ476" s="811"/>
      <c r="AK476" s="812"/>
      <c r="AL476" s="811"/>
      <c r="AM476" s="811"/>
      <c r="AN476" s="811"/>
      <c r="AO476" s="811"/>
      <c r="AP476" s="811"/>
      <c r="AQ476" s="811"/>
      <c r="AR476" s="811"/>
      <c r="AS476" s="811"/>
      <c r="AT476" s="811"/>
      <c r="AU476" s="811"/>
      <c r="AV476" s="811"/>
      <c r="AW476" s="811"/>
      <c r="AX476" s="811"/>
      <c r="AY476" s="811"/>
      <c r="AZ476" s="811"/>
      <c r="BA476" s="811"/>
      <c r="BB476" s="811"/>
      <c r="BC476" s="811"/>
      <c r="BD476" s="811"/>
      <c r="BE476" s="811"/>
      <c r="BF476" s="811"/>
      <c r="BG476" s="811"/>
      <c r="BH476" s="811"/>
      <c r="BI476" s="811"/>
      <c r="BJ476" s="811"/>
      <c r="BK476" s="811"/>
      <c r="BL476" s="811"/>
      <c r="BM476" s="811"/>
      <c r="BN476" s="811"/>
      <c r="BO476" s="811"/>
      <c r="BP476" s="811"/>
      <c r="BQ476" s="811"/>
      <c r="BR476" s="811"/>
      <c r="BS476" s="811"/>
      <c r="BT476" s="811"/>
      <c r="BU476" s="811"/>
      <c r="BV476" s="811"/>
      <c r="BW476" s="811"/>
      <c r="BX476" s="811"/>
      <c r="BY476" s="811"/>
      <c r="BZ476" s="811"/>
      <c r="CA476" s="811"/>
      <c r="CB476" s="811"/>
      <c r="CC476" s="811"/>
      <c r="CD476" s="811"/>
      <c r="CE476" s="811"/>
      <c r="CF476" s="811"/>
      <c r="CG476" s="811"/>
      <c r="CH476" s="811"/>
      <c r="CI476" s="811"/>
      <c r="CJ476" s="811"/>
      <c r="CK476" s="805"/>
      <c r="CL476" s="805"/>
      <c r="CM476" s="805"/>
      <c r="CN476" s="822"/>
      <c r="CO476" s="805"/>
      <c r="CP476" s="805"/>
      <c r="CQ476" s="805"/>
      <c r="CR476" s="805"/>
      <c r="CS476" s="904"/>
      <c r="CT476" s="905"/>
      <c r="CU476" s="906"/>
      <c r="CV476" s="807"/>
      <c r="CW476" s="807"/>
      <c r="CX476" s="905"/>
      <c r="CY476" s="817"/>
      <c r="CZ476" s="817"/>
      <c r="DA476" s="818"/>
      <c r="DB476" s="818"/>
      <c r="DC476" s="818"/>
      <c r="DD476" s="818"/>
      <c r="DE476" s="818"/>
      <c r="DF476" s="818"/>
      <c r="DG476" s="818"/>
      <c r="DH476" s="819"/>
      <c r="DI476" s="807"/>
      <c r="DJ476" s="807"/>
      <c r="DK476" s="807"/>
      <c r="DL476" s="807"/>
      <c r="DM476" s="807"/>
      <c r="DN476" s="807"/>
      <c r="DO476" s="820"/>
      <c r="DP476" s="807"/>
      <c r="DQ476" s="807"/>
      <c r="DR476" s="807"/>
      <c r="DS476" s="819"/>
      <c r="DT476" s="752">
        <v>0</v>
      </c>
      <c r="DU476" s="753" t="s">
        <v>308</v>
      </c>
      <c r="DV476" s="753" t="s">
        <v>308</v>
      </c>
      <c r="DW476" s="754" t="s">
        <v>308</v>
      </c>
      <c r="DX476" s="755" t="s">
        <v>308</v>
      </c>
      <c r="DY476" s="754" t="e">
        <v>#VALUE!</v>
      </c>
      <c r="DZ476" s="754" t="e">
        <v>#VALUE!</v>
      </c>
      <c r="EA476" s="754"/>
      <c r="EB476" s="754"/>
    </row>
    <row r="477" spans="1:266" ht="17.25" hidden="1" customHeight="1" outlineLevel="1" x14ac:dyDescent="0.35">
      <c r="A477" s="618" t="s">
        <v>308</v>
      </c>
      <c r="B477" s="730">
        <v>185</v>
      </c>
      <c r="C477" s="730" t="s">
        <v>741</v>
      </c>
      <c r="D477" s="730" t="s">
        <v>741</v>
      </c>
      <c r="E477" s="730">
        <v>7</v>
      </c>
      <c r="F477" s="731"/>
      <c r="G477" s="731"/>
      <c r="H477" s="826"/>
      <c r="I477" s="730" t="s">
        <v>308</v>
      </c>
      <c r="J477" s="730" t="s">
        <v>308</v>
      </c>
      <c r="K477" s="730">
        <v>0</v>
      </c>
      <c r="L477" s="730" t="s">
        <v>308</v>
      </c>
      <c r="M477" s="805"/>
      <c r="N477" s="805"/>
      <c r="O477" s="805"/>
      <c r="P477" s="805"/>
      <c r="Q477" s="805"/>
      <c r="R477" s="805"/>
      <c r="S477" s="805"/>
      <c r="T477" s="805"/>
      <c r="U477" s="805"/>
      <c r="V477" s="805"/>
      <c r="W477" s="805"/>
      <c r="X477" s="805"/>
      <c r="Y477" s="805"/>
      <c r="Z477" s="807"/>
      <c r="AA477" s="805"/>
      <c r="AB477" s="805"/>
      <c r="AC477" s="805"/>
      <c r="AD477" s="805"/>
      <c r="AE477" s="903"/>
      <c r="AF477" s="807"/>
      <c r="AG477" s="810"/>
      <c r="AH477" s="810"/>
      <c r="AI477" s="810"/>
      <c r="AJ477" s="811"/>
      <c r="AK477" s="812"/>
      <c r="AL477" s="811"/>
      <c r="AM477" s="811"/>
      <c r="AN477" s="811"/>
      <c r="AO477" s="811"/>
      <c r="AP477" s="811"/>
      <c r="AQ477" s="811"/>
      <c r="AR477" s="811"/>
      <c r="AS477" s="811"/>
      <c r="AT477" s="811"/>
      <c r="AU477" s="811"/>
      <c r="AV477" s="811"/>
      <c r="AW477" s="811"/>
      <c r="AX477" s="811"/>
      <c r="AY477" s="811"/>
      <c r="AZ477" s="811"/>
      <c r="BA477" s="811"/>
      <c r="BB477" s="811"/>
      <c r="BC477" s="811"/>
      <c r="BD477" s="811"/>
      <c r="BE477" s="811"/>
      <c r="BF477" s="811"/>
      <c r="BG477" s="811"/>
      <c r="BH477" s="811"/>
      <c r="BI477" s="811"/>
      <c r="BJ477" s="811"/>
      <c r="BK477" s="811"/>
      <c r="BL477" s="811"/>
      <c r="BM477" s="811"/>
      <c r="BN477" s="811"/>
      <c r="BO477" s="811"/>
      <c r="BP477" s="811"/>
      <c r="BQ477" s="811"/>
      <c r="BR477" s="811"/>
      <c r="BS477" s="811"/>
      <c r="BT477" s="811"/>
      <c r="BU477" s="811"/>
      <c r="BV477" s="811"/>
      <c r="BW477" s="811"/>
      <c r="BX477" s="811"/>
      <c r="BY477" s="811"/>
      <c r="BZ477" s="811"/>
      <c r="CA477" s="811"/>
      <c r="CB477" s="811"/>
      <c r="CC477" s="811"/>
      <c r="CD477" s="811"/>
      <c r="CE477" s="811"/>
      <c r="CF477" s="811"/>
      <c r="CG477" s="811"/>
      <c r="CH477" s="811"/>
      <c r="CI477" s="811"/>
      <c r="CJ477" s="811"/>
      <c r="CK477" s="805"/>
      <c r="CL477" s="805"/>
      <c r="CM477" s="805"/>
      <c r="CN477" s="822"/>
      <c r="CO477" s="805"/>
      <c r="CP477" s="805"/>
      <c r="CQ477" s="805"/>
      <c r="CR477" s="805"/>
      <c r="CS477" s="904"/>
      <c r="CT477" s="905"/>
      <c r="CU477" s="906"/>
      <c r="CV477" s="807"/>
      <c r="CW477" s="807"/>
      <c r="CX477" s="905"/>
      <c r="CY477" s="817"/>
      <c r="CZ477" s="817"/>
      <c r="DA477" s="818"/>
      <c r="DB477" s="818"/>
      <c r="DC477" s="818"/>
      <c r="DD477" s="818"/>
      <c r="DE477" s="818"/>
      <c r="DF477" s="818"/>
      <c r="DG477" s="818"/>
      <c r="DH477" s="819"/>
      <c r="DI477" s="807"/>
      <c r="DJ477" s="807"/>
      <c r="DK477" s="807"/>
      <c r="DL477" s="807"/>
      <c r="DM477" s="807"/>
      <c r="DN477" s="807"/>
      <c r="DO477" s="820"/>
      <c r="DP477" s="807"/>
      <c r="DQ477" s="807"/>
      <c r="DR477" s="807"/>
      <c r="DS477" s="819"/>
      <c r="DT477" s="752">
        <v>0</v>
      </c>
      <c r="DU477" s="753" t="s">
        <v>308</v>
      </c>
      <c r="DV477" s="753" t="s">
        <v>308</v>
      </c>
      <c r="DW477" s="754" t="s">
        <v>308</v>
      </c>
      <c r="DX477" s="755" t="s">
        <v>308</v>
      </c>
      <c r="DY477" s="754" t="e">
        <v>#VALUE!</v>
      </c>
      <c r="DZ477" s="754" t="e">
        <v>#VALUE!</v>
      </c>
      <c r="EA477" s="754"/>
      <c r="EB477" s="754"/>
    </row>
    <row r="478" spans="1:266" ht="17.25" hidden="1" customHeight="1" outlineLevel="1" x14ac:dyDescent="0.35">
      <c r="A478" s="618" t="s">
        <v>308</v>
      </c>
      <c r="B478" s="730">
        <v>186</v>
      </c>
      <c r="C478" s="730" t="s">
        <v>741</v>
      </c>
      <c r="D478" s="730" t="s">
        <v>741</v>
      </c>
      <c r="E478" s="730">
        <v>7</v>
      </c>
      <c r="F478" s="731"/>
      <c r="G478" s="731"/>
      <c r="H478" s="826"/>
      <c r="I478" s="730" t="s">
        <v>308</v>
      </c>
      <c r="J478" s="730" t="s">
        <v>308</v>
      </c>
      <c r="K478" s="730">
        <v>0</v>
      </c>
      <c r="L478" s="730" t="s">
        <v>308</v>
      </c>
      <c r="M478" s="907"/>
      <c r="N478" s="907">
        <v>0</v>
      </c>
      <c r="O478" s="907" t="s">
        <v>742</v>
      </c>
      <c r="P478" s="907" t="b">
        <v>1</v>
      </c>
      <c r="Q478" s="907" t="e">
        <v>#VALUE!</v>
      </c>
      <c r="R478" s="907"/>
      <c r="S478" s="907"/>
      <c r="T478" s="907"/>
      <c r="U478" s="907"/>
      <c r="V478" s="907"/>
      <c r="W478" s="907"/>
      <c r="X478" s="907"/>
      <c r="Y478" s="907"/>
      <c r="Z478" s="809"/>
      <c r="AA478" s="907"/>
      <c r="AB478" s="907"/>
      <c r="AC478" s="907"/>
      <c r="AD478" s="907"/>
      <c r="AE478" s="808"/>
      <c r="AF478" s="809"/>
      <c r="AG478" s="810"/>
      <c r="AH478" s="810"/>
      <c r="AI478" s="810"/>
      <c r="AJ478" s="811"/>
      <c r="AK478" s="909"/>
      <c r="AL478" s="910"/>
      <c r="AM478" s="910"/>
      <c r="AN478" s="910"/>
      <c r="AO478" s="910"/>
      <c r="AP478" s="910"/>
      <c r="AQ478" s="910"/>
      <c r="AR478" s="910"/>
      <c r="AS478" s="910"/>
      <c r="AT478" s="910"/>
      <c r="AU478" s="910"/>
      <c r="AV478" s="910"/>
      <c r="AW478" s="910"/>
      <c r="AX478" s="910"/>
      <c r="AY478" s="910"/>
      <c r="AZ478" s="910"/>
      <c r="BA478" s="910"/>
      <c r="BB478" s="910"/>
      <c r="BC478" s="910"/>
      <c r="BD478" s="910"/>
      <c r="BE478" s="910"/>
      <c r="BF478" s="910"/>
      <c r="BG478" s="910"/>
      <c r="BH478" s="910"/>
      <c r="BI478" s="910"/>
      <c r="BJ478" s="910"/>
      <c r="BK478" s="910"/>
      <c r="BL478" s="910"/>
      <c r="BM478" s="910"/>
      <c r="BN478" s="910"/>
      <c r="BO478" s="910"/>
      <c r="BP478" s="910"/>
      <c r="BQ478" s="910"/>
      <c r="BR478" s="910"/>
      <c r="BS478" s="910"/>
      <c r="BT478" s="910"/>
      <c r="BU478" s="910"/>
      <c r="BV478" s="910"/>
      <c r="BW478" s="910"/>
      <c r="BX478" s="910"/>
      <c r="BY478" s="910"/>
      <c r="BZ478" s="910"/>
      <c r="CA478" s="910"/>
      <c r="CB478" s="910"/>
      <c r="CC478" s="910"/>
      <c r="CD478" s="910"/>
      <c r="CE478" s="910"/>
      <c r="CF478" s="910"/>
      <c r="CG478" s="910"/>
      <c r="CH478" s="910"/>
      <c r="CI478" s="910"/>
      <c r="CJ478" s="910"/>
      <c r="CK478" s="907"/>
      <c r="CL478" s="907"/>
      <c r="CM478" s="907"/>
      <c r="CN478" s="921"/>
      <c r="CO478" s="907"/>
      <c r="CP478" s="907"/>
      <c r="CQ478" s="907"/>
      <c r="CR478" s="907"/>
      <c r="CS478" s="912"/>
      <c r="CT478" s="815"/>
      <c r="CU478" s="816"/>
      <c r="CV478" s="809"/>
      <c r="CW478" s="809"/>
      <c r="CX478" s="815"/>
      <c r="CY478" s="817">
        <v>0</v>
      </c>
      <c r="CZ478" s="817"/>
      <c r="DA478" s="818"/>
      <c r="DB478" s="818"/>
      <c r="DC478" s="818"/>
      <c r="DD478" s="818"/>
      <c r="DE478" s="913"/>
      <c r="DF478" s="913"/>
      <c r="DG478" s="913"/>
      <c r="DH478" s="914"/>
      <c r="DI478" s="809"/>
      <c r="DJ478" s="809"/>
      <c r="DK478" s="809"/>
      <c r="DL478" s="809"/>
      <c r="DM478" s="809"/>
      <c r="DN478" s="809"/>
      <c r="DO478" s="915"/>
      <c r="DP478" s="809"/>
      <c r="DQ478" s="809"/>
      <c r="DR478" s="809"/>
      <c r="DS478" s="914"/>
      <c r="DT478" s="752">
        <v>0</v>
      </c>
      <c r="DU478" s="753" t="s">
        <v>308</v>
      </c>
      <c r="DV478" s="753" t="s">
        <v>308</v>
      </c>
      <c r="DW478" s="754" t="s">
        <v>308</v>
      </c>
      <c r="DX478" s="755" t="s">
        <v>308</v>
      </c>
      <c r="DY478" s="754" t="e">
        <v>#VALUE!</v>
      </c>
      <c r="DZ478" s="754" t="e">
        <v>#VALUE!</v>
      </c>
      <c r="EA478" s="754"/>
      <c r="EB478" s="754"/>
    </row>
    <row r="479" spans="1:266" ht="16.5" hidden="1" customHeight="1" outlineLevel="1" x14ac:dyDescent="0.35">
      <c r="A479" s="618" t="s">
        <v>308</v>
      </c>
      <c r="B479" s="730">
        <v>187</v>
      </c>
      <c r="C479" s="730" t="s">
        <v>741</v>
      </c>
      <c r="D479" s="730" t="s">
        <v>741</v>
      </c>
      <c r="E479" s="730">
        <v>7</v>
      </c>
      <c r="F479" s="731"/>
      <c r="G479" s="731"/>
      <c r="H479" s="826"/>
      <c r="I479" s="730" t="s">
        <v>308</v>
      </c>
      <c r="J479" s="730" t="s">
        <v>308</v>
      </c>
      <c r="K479" s="730">
        <v>0</v>
      </c>
      <c r="L479" s="730" t="s">
        <v>308</v>
      </c>
      <c r="M479" s="805"/>
      <c r="N479" s="805">
        <v>0</v>
      </c>
      <c r="O479" s="805" t="s">
        <v>742</v>
      </c>
      <c r="P479" s="805" t="b">
        <v>1</v>
      </c>
      <c r="Q479" s="805" t="e">
        <v>#VALUE!</v>
      </c>
      <c r="R479" s="805"/>
      <c r="S479" s="805"/>
      <c r="T479" s="805"/>
      <c r="U479" s="805"/>
      <c r="V479" s="805"/>
      <c r="W479" s="805"/>
      <c r="X479" s="805"/>
      <c r="Y479" s="805"/>
      <c r="Z479" s="807"/>
      <c r="AA479" s="805"/>
      <c r="AB479" s="805"/>
      <c r="AC479" s="805"/>
      <c r="AD479" s="805"/>
      <c r="AE479" s="903"/>
      <c r="AF479" s="807"/>
      <c r="AG479" s="810"/>
      <c r="AH479" s="810"/>
      <c r="AI479" s="810"/>
      <c r="AJ479" s="811"/>
      <c r="AK479" s="812"/>
      <c r="AL479" s="811"/>
      <c r="AM479" s="811"/>
      <c r="AN479" s="811"/>
      <c r="AO479" s="811"/>
      <c r="AP479" s="811"/>
      <c r="AQ479" s="811"/>
      <c r="AR479" s="811"/>
      <c r="AS479" s="811"/>
      <c r="AT479" s="811"/>
      <c r="AU479" s="811"/>
      <c r="AV479" s="811"/>
      <c r="AW479" s="811"/>
      <c r="AX479" s="811"/>
      <c r="AY479" s="811"/>
      <c r="AZ479" s="811"/>
      <c r="BA479" s="811"/>
      <c r="BB479" s="811"/>
      <c r="BC479" s="811"/>
      <c r="BD479" s="811"/>
      <c r="BE479" s="811"/>
      <c r="BF479" s="811"/>
      <c r="BG479" s="811"/>
      <c r="BH479" s="811"/>
      <c r="BI479" s="811"/>
      <c r="BJ479" s="811"/>
      <c r="BK479" s="811"/>
      <c r="BL479" s="811"/>
      <c r="BM479" s="811"/>
      <c r="BN479" s="811"/>
      <c r="BO479" s="811"/>
      <c r="BP479" s="811"/>
      <c r="BQ479" s="811"/>
      <c r="BR479" s="811"/>
      <c r="BS479" s="811"/>
      <c r="BT479" s="811"/>
      <c r="BU479" s="811"/>
      <c r="BV479" s="811"/>
      <c r="BW479" s="811"/>
      <c r="BX479" s="811"/>
      <c r="BY479" s="811"/>
      <c r="BZ479" s="811"/>
      <c r="CA479" s="811"/>
      <c r="CB479" s="811"/>
      <c r="CC479" s="811"/>
      <c r="CD479" s="811"/>
      <c r="CE479" s="811"/>
      <c r="CF479" s="811"/>
      <c r="CG479" s="811"/>
      <c r="CH479" s="811"/>
      <c r="CI479" s="811"/>
      <c r="CJ479" s="811"/>
      <c r="CK479" s="805"/>
      <c r="CL479" s="805"/>
      <c r="CM479" s="805"/>
      <c r="CN479" s="822"/>
      <c r="CO479" s="805"/>
      <c r="CP479" s="805"/>
      <c r="CQ479" s="805"/>
      <c r="CR479" s="805"/>
      <c r="CS479" s="904"/>
      <c r="CT479" s="905"/>
      <c r="CU479" s="906"/>
      <c r="CV479" s="807"/>
      <c r="CW479" s="807"/>
      <c r="CX479" s="905"/>
      <c r="CY479" s="817">
        <v>0</v>
      </c>
      <c r="CZ479" s="817"/>
      <c r="DA479" s="818"/>
      <c r="DB479" s="818"/>
      <c r="DC479" s="818"/>
      <c r="DD479" s="818"/>
      <c r="DE479" s="818"/>
      <c r="DF479" s="818"/>
      <c r="DG479" s="818"/>
      <c r="DH479" s="819"/>
      <c r="DI479" s="807"/>
      <c r="DJ479" s="807"/>
      <c r="DK479" s="807"/>
      <c r="DL479" s="807"/>
      <c r="DM479" s="807"/>
      <c r="DN479" s="807"/>
      <c r="DO479" s="820"/>
      <c r="DP479" s="807"/>
      <c r="DQ479" s="807"/>
      <c r="DR479" s="807"/>
      <c r="DS479" s="819"/>
      <c r="DT479" s="752">
        <v>0</v>
      </c>
      <c r="DU479" s="753" t="s">
        <v>308</v>
      </c>
      <c r="DV479" s="753" t="s">
        <v>308</v>
      </c>
      <c r="DW479" s="754" t="s">
        <v>308</v>
      </c>
      <c r="DX479" s="755" t="s">
        <v>308</v>
      </c>
      <c r="DY479" s="754" t="e">
        <v>#VALUE!</v>
      </c>
      <c r="DZ479" s="754" t="e">
        <v>#VALUE!</v>
      </c>
      <c r="EA479" s="754" t="e">
        <v>#VALUE!</v>
      </c>
      <c r="EB479" s="754" t="e">
        <v>#VALUE!</v>
      </c>
    </row>
    <row r="480" spans="1:266" ht="17.149999999999999" hidden="1" customHeight="1" outlineLevel="1" x14ac:dyDescent="0.35">
      <c r="A480" s="618" t="s">
        <v>308</v>
      </c>
      <c r="B480" s="730">
        <v>188</v>
      </c>
      <c r="C480" s="730" t="s">
        <v>741</v>
      </c>
      <c r="D480" s="730" t="s">
        <v>741</v>
      </c>
      <c r="E480" s="730">
        <v>7</v>
      </c>
      <c r="F480" s="731"/>
      <c r="G480" s="731"/>
      <c r="H480" s="826"/>
      <c r="I480" s="730" t="s">
        <v>308</v>
      </c>
      <c r="J480" s="730" t="s">
        <v>308</v>
      </c>
      <c r="K480" s="730">
        <v>0</v>
      </c>
      <c r="L480" s="730" t="s">
        <v>308</v>
      </c>
      <c r="M480" s="805"/>
      <c r="N480" s="805">
        <v>0</v>
      </c>
      <c r="O480" s="805" t="s">
        <v>742</v>
      </c>
      <c r="P480" s="805" t="b">
        <v>1</v>
      </c>
      <c r="Q480" s="805" t="e">
        <v>#VALUE!</v>
      </c>
      <c r="R480" s="805"/>
      <c r="S480" s="805"/>
      <c r="T480" s="805"/>
      <c r="U480" s="805"/>
      <c r="V480" s="805"/>
      <c r="W480" s="805"/>
      <c r="X480" s="805"/>
      <c r="Y480" s="805"/>
      <c r="Z480" s="807"/>
      <c r="AA480" s="805"/>
      <c r="AB480" s="805"/>
      <c r="AC480" s="805"/>
      <c r="AD480" s="805"/>
      <c r="AE480" s="903"/>
      <c r="AF480" s="807"/>
      <c r="AG480" s="810"/>
      <c r="AH480" s="810"/>
      <c r="AI480" s="810"/>
      <c r="AJ480" s="811"/>
      <c r="AK480" s="812"/>
      <c r="AL480" s="811"/>
      <c r="AM480" s="811"/>
      <c r="AN480" s="811"/>
      <c r="AO480" s="811"/>
      <c r="AP480" s="811"/>
      <c r="AQ480" s="811"/>
      <c r="AR480" s="811"/>
      <c r="AS480" s="811"/>
      <c r="AT480" s="811"/>
      <c r="AU480" s="811"/>
      <c r="AV480" s="811"/>
      <c r="AW480" s="811"/>
      <c r="AX480" s="811"/>
      <c r="AY480" s="811"/>
      <c r="AZ480" s="811"/>
      <c r="BA480" s="811"/>
      <c r="BB480" s="811"/>
      <c r="BC480" s="811"/>
      <c r="BD480" s="811"/>
      <c r="BE480" s="811"/>
      <c r="BF480" s="811"/>
      <c r="BG480" s="811"/>
      <c r="BH480" s="811"/>
      <c r="BI480" s="811"/>
      <c r="BJ480" s="811"/>
      <c r="BK480" s="811"/>
      <c r="BL480" s="811"/>
      <c r="BM480" s="811"/>
      <c r="BN480" s="811"/>
      <c r="BO480" s="811"/>
      <c r="BP480" s="811"/>
      <c r="BQ480" s="811"/>
      <c r="BR480" s="811"/>
      <c r="BS480" s="811"/>
      <c r="BT480" s="811"/>
      <c r="BU480" s="811"/>
      <c r="BV480" s="811"/>
      <c r="BW480" s="811"/>
      <c r="BX480" s="811"/>
      <c r="BY480" s="811"/>
      <c r="BZ480" s="811"/>
      <c r="CA480" s="811"/>
      <c r="CB480" s="811"/>
      <c r="CC480" s="811"/>
      <c r="CD480" s="811"/>
      <c r="CE480" s="811"/>
      <c r="CF480" s="811"/>
      <c r="CG480" s="811"/>
      <c r="CH480" s="811"/>
      <c r="CI480" s="811"/>
      <c r="CJ480" s="811"/>
      <c r="CK480" s="805"/>
      <c r="CL480" s="805"/>
      <c r="CM480" s="805"/>
      <c r="CN480" s="822"/>
      <c r="CO480" s="805"/>
      <c r="CP480" s="805"/>
      <c r="CQ480" s="805"/>
      <c r="CR480" s="805"/>
      <c r="CS480" s="904"/>
      <c r="CT480" s="905"/>
      <c r="CU480" s="906"/>
      <c r="CV480" s="807"/>
      <c r="CW480" s="807"/>
      <c r="CX480" s="905"/>
      <c r="CY480" s="817">
        <v>0</v>
      </c>
      <c r="CZ480" s="817"/>
      <c r="DA480" s="818"/>
      <c r="DB480" s="818"/>
      <c r="DC480" s="818"/>
      <c r="DD480" s="818"/>
      <c r="DE480" s="818"/>
      <c r="DF480" s="818"/>
      <c r="DG480" s="818"/>
      <c r="DH480" s="819"/>
      <c r="DI480" s="807"/>
      <c r="DJ480" s="807"/>
      <c r="DK480" s="807"/>
      <c r="DL480" s="807"/>
      <c r="DM480" s="807"/>
      <c r="DN480" s="807"/>
      <c r="DO480" s="820"/>
      <c r="DP480" s="807"/>
      <c r="DQ480" s="807"/>
      <c r="DR480" s="807"/>
      <c r="DS480" s="819"/>
      <c r="DT480" s="752">
        <v>0</v>
      </c>
      <c r="DU480" s="753" t="s">
        <v>308</v>
      </c>
      <c r="DV480" s="753" t="s">
        <v>308</v>
      </c>
      <c r="DW480" s="754" t="s">
        <v>308</v>
      </c>
      <c r="DX480" s="755" t="s">
        <v>308</v>
      </c>
      <c r="DY480" s="754" t="e">
        <v>#VALUE!</v>
      </c>
      <c r="DZ480" s="754" t="e">
        <v>#VALUE!</v>
      </c>
      <c r="EA480" s="754" t="e">
        <v>#VALUE!</v>
      </c>
      <c r="EB480" s="754" t="e">
        <v>#VALUE!</v>
      </c>
    </row>
    <row r="481" spans="1:266" ht="17.149999999999999" hidden="1" customHeight="1" outlineLevel="1" x14ac:dyDescent="0.35">
      <c r="A481" s="618" t="s">
        <v>308</v>
      </c>
      <c r="B481" s="730">
        <v>189</v>
      </c>
      <c r="C481" s="730" t="s">
        <v>741</v>
      </c>
      <c r="D481" s="730" t="s">
        <v>741</v>
      </c>
      <c r="E481" s="730">
        <v>7</v>
      </c>
      <c r="F481" s="731"/>
      <c r="G481" s="731"/>
      <c r="H481" s="826"/>
      <c r="I481" s="730" t="s">
        <v>308</v>
      </c>
      <c r="J481" s="730" t="s">
        <v>308</v>
      </c>
      <c r="K481" s="730">
        <v>0</v>
      </c>
      <c r="L481" s="730" t="s">
        <v>308</v>
      </c>
      <c r="M481" s="805"/>
      <c r="N481" s="805">
        <v>0</v>
      </c>
      <c r="O481" s="805" t="s">
        <v>742</v>
      </c>
      <c r="P481" s="805" t="b">
        <v>1</v>
      </c>
      <c r="Q481" s="805" t="e">
        <v>#VALUE!</v>
      </c>
      <c r="R481" s="805"/>
      <c r="S481" s="805"/>
      <c r="T481" s="805"/>
      <c r="U481" s="805"/>
      <c r="V481" s="805"/>
      <c r="W481" s="805"/>
      <c r="X481" s="805"/>
      <c r="Y481" s="805"/>
      <c r="Z481" s="807"/>
      <c r="AA481" s="805"/>
      <c r="AB481" s="805"/>
      <c r="AC481" s="805"/>
      <c r="AD481" s="805"/>
      <c r="AE481" s="903"/>
      <c r="AF481" s="807"/>
      <c r="AG481" s="810"/>
      <c r="AH481" s="810"/>
      <c r="AI481" s="810"/>
      <c r="AJ481" s="811"/>
      <c r="AK481" s="812"/>
      <c r="AL481" s="811"/>
      <c r="AM481" s="811"/>
      <c r="AN481" s="811"/>
      <c r="AO481" s="811"/>
      <c r="AP481" s="811"/>
      <c r="AQ481" s="811"/>
      <c r="AR481" s="811"/>
      <c r="AS481" s="811"/>
      <c r="AT481" s="811"/>
      <c r="AU481" s="811"/>
      <c r="AV481" s="811"/>
      <c r="AW481" s="811"/>
      <c r="AX481" s="811"/>
      <c r="AY481" s="811"/>
      <c r="AZ481" s="811"/>
      <c r="BA481" s="811"/>
      <c r="BB481" s="811"/>
      <c r="BC481" s="811"/>
      <c r="BD481" s="811"/>
      <c r="BE481" s="811"/>
      <c r="BF481" s="811"/>
      <c r="BG481" s="811"/>
      <c r="BH481" s="811"/>
      <c r="BI481" s="811"/>
      <c r="BJ481" s="811"/>
      <c r="BK481" s="811"/>
      <c r="BL481" s="811"/>
      <c r="BM481" s="811"/>
      <c r="BN481" s="811"/>
      <c r="BO481" s="811"/>
      <c r="BP481" s="811"/>
      <c r="BQ481" s="811"/>
      <c r="BR481" s="811"/>
      <c r="BS481" s="811"/>
      <c r="BT481" s="811"/>
      <c r="BU481" s="811"/>
      <c r="BV481" s="811"/>
      <c r="BW481" s="811"/>
      <c r="BX481" s="811"/>
      <c r="BY481" s="811"/>
      <c r="BZ481" s="811"/>
      <c r="CA481" s="811"/>
      <c r="CB481" s="811"/>
      <c r="CC481" s="811"/>
      <c r="CD481" s="811"/>
      <c r="CE481" s="811"/>
      <c r="CF481" s="811"/>
      <c r="CG481" s="811"/>
      <c r="CH481" s="811"/>
      <c r="CI481" s="811"/>
      <c r="CJ481" s="811"/>
      <c r="CK481" s="805"/>
      <c r="CL481" s="805"/>
      <c r="CM481" s="805"/>
      <c r="CN481" s="822"/>
      <c r="CO481" s="805"/>
      <c r="CP481" s="805"/>
      <c r="CQ481" s="805"/>
      <c r="CR481" s="805"/>
      <c r="CS481" s="904"/>
      <c r="CT481" s="905"/>
      <c r="CU481" s="906"/>
      <c r="CV481" s="807"/>
      <c r="CW481" s="807"/>
      <c r="CX481" s="905"/>
      <c r="CY481" s="817">
        <v>0</v>
      </c>
      <c r="CZ481" s="817"/>
      <c r="DA481" s="818"/>
      <c r="DB481" s="818"/>
      <c r="DC481" s="818"/>
      <c r="DD481" s="818"/>
      <c r="DE481" s="818"/>
      <c r="DF481" s="818"/>
      <c r="DG481" s="818"/>
      <c r="DH481" s="819"/>
      <c r="DI481" s="807"/>
      <c r="DJ481" s="807"/>
      <c r="DK481" s="807"/>
      <c r="DL481" s="807"/>
      <c r="DM481" s="807"/>
      <c r="DN481" s="807"/>
      <c r="DO481" s="820"/>
      <c r="DP481" s="807"/>
      <c r="DQ481" s="807"/>
      <c r="DR481" s="807"/>
      <c r="DS481" s="819"/>
      <c r="DT481" s="752">
        <v>0</v>
      </c>
      <c r="DU481" s="753" t="s">
        <v>308</v>
      </c>
      <c r="DV481" s="753" t="s">
        <v>308</v>
      </c>
      <c r="DW481" s="754" t="s">
        <v>308</v>
      </c>
      <c r="DX481" s="755" t="s">
        <v>308</v>
      </c>
      <c r="DY481" s="754" t="e">
        <v>#VALUE!</v>
      </c>
      <c r="DZ481" s="754" t="e">
        <v>#VALUE!</v>
      </c>
      <c r="EA481" s="754" t="e">
        <v>#VALUE!</v>
      </c>
      <c r="EB481" s="754" t="e">
        <v>#VALUE!</v>
      </c>
    </row>
    <row r="482" spans="1:266" ht="17.149999999999999" hidden="1" customHeight="1" outlineLevel="1" x14ac:dyDescent="0.35">
      <c r="A482" s="618" t="s">
        <v>308</v>
      </c>
      <c r="B482" s="730">
        <v>190</v>
      </c>
      <c r="C482" s="730" t="s">
        <v>741</v>
      </c>
      <c r="D482" s="730" t="s">
        <v>741</v>
      </c>
      <c r="E482" s="730">
        <v>7</v>
      </c>
      <c r="F482" s="731"/>
      <c r="G482" s="731"/>
      <c r="H482" s="826"/>
      <c r="I482" s="730" t="s">
        <v>308</v>
      </c>
      <c r="J482" s="730" t="s">
        <v>308</v>
      </c>
      <c r="K482" s="730">
        <v>0</v>
      </c>
      <c r="L482" s="730" t="s">
        <v>308</v>
      </c>
      <c r="M482" s="907"/>
      <c r="N482" s="907">
        <v>0</v>
      </c>
      <c r="O482" s="907" t="s">
        <v>742</v>
      </c>
      <c r="P482" s="907" t="b">
        <v>1</v>
      </c>
      <c r="Q482" s="907" t="e">
        <v>#VALUE!</v>
      </c>
      <c r="R482" s="907"/>
      <c r="S482" s="907"/>
      <c r="T482" s="907"/>
      <c r="U482" s="907"/>
      <c r="V482" s="907"/>
      <c r="W482" s="907"/>
      <c r="X482" s="907"/>
      <c r="Y482" s="907"/>
      <c r="Z482" s="809"/>
      <c r="AA482" s="907"/>
      <c r="AB482" s="907"/>
      <c r="AC482" s="907"/>
      <c r="AD482" s="907"/>
      <c r="AE482" s="808"/>
      <c r="AF482" s="809"/>
      <c r="AG482" s="810"/>
      <c r="AH482" s="810"/>
      <c r="AI482" s="810"/>
      <c r="AJ482" s="811"/>
      <c r="AK482" s="909"/>
      <c r="AL482" s="910"/>
      <c r="AM482" s="910"/>
      <c r="AN482" s="910"/>
      <c r="AO482" s="910"/>
      <c r="AP482" s="910"/>
      <c r="AQ482" s="910"/>
      <c r="AR482" s="910"/>
      <c r="AS482" s="910"/>
      <c r="AT482" s="910"/>
      <c r="AU482" s="910"/>
      <c r="AV482" s="910"/>
      <c r="AW482" s="910"/>
      <c r="AX482" s="910"/>
      <c r="AY482" s="910"/>
      <c r="AZ482" s="910"/>
      <c r="BA482" s="910"/>
      <c r="BB482" s="910"/>
      <c r="BC482" s="910"/>
      <c r="BD482" s="910"/>
      <c r="BE482" s="910"/>
      <c r="BF482" s="910"/>
      <c r="BG482" s="910"/>
      <c r="BH482" s="910"/>
      <c r="BI482" s="910"/>
      <c r="BJ482" s="910"/>
      <c r="BK482" s="910"/>
      <c r="BL482" s="910"/>
      <c r="BM482" s="910"/>
      <c r="BN482" s="910"/>
      <c r="BO482" s="910"/>
      <c r="BP482" s="910"/>
      <c r="BQ482" s="910"/>
      <c r="BR482" s="910"/>
      <c r="BS482" s="910"/>
      <c r="BT482" s="910"/>
      <c r="BU482" s="910"/>
      <c r="BV482" s="910"/>
      <c r="BW482" s="910"/>
      <c r="BX482" s="910"/>
      <c r="BY482" s="910"/>
      <c r="BZ482" s="910"/>
      <c r="CA482" s="910"/>
      <c r="CB482" s="910"/>
      <c r="CC482" s="910"/>
      <c r="CD482" s="910"/>
      <c r="CE482" s="910"/>
      <c r="CF482" s="910"/>
      <c r="CG482" s="910"/>
      <c r="CH482" s="910"/>
      <c r="CI482" s="910"/>
      <c r="CJ482" s="910"/>
      <c r="CK482" s="907"/>
      <c r="CL482" s="907"/>
      <c r="CM482" s="907"/>
      <c r="CN482" s="921"/>
      <c r="CO482" s="907"/>
      <c r="CP482" s="907"/>
      <c r="CQ482" s="907"/>
      <c r="CR482" s="907"/>
      <c r="CS482" s="912"/>
      <c r="CT482" s="815"/>
      <c r="CU482" s="816"/>
      <c r="CV482" s="809"/>
      <c r="CW482" s="809"/>
      <c r="CX482" s="815"/>
      <c r="CY482" s="817">
        <v>0</v>
      </c>
      <c r="CZ482" s="817"/>
      <c r="DA482" s="818"/>
      <c r="DB482" s="818"/>
      <c r="DC482" s="818"/>
      <c r="DD482" s="818"/>
      <c r="DE482" s="913"/>
      <c r="DF482" s="913"/>
      <c r="DG482" s="913"/>
      <c r="DH482" s="914"/>
      <c r="DI482" s="809"/>
      <c r="DJ482" s="809"/>
      <c r="DK482" s="809"/>
      <c r="DL482" s="809"/>
      <c r="DM482" s="809"/>
      <c r="DN482" s="809"/>
      <c r="DO482" s="915"/>
      <c r="DP482" s="809"/>
      <c r="DQ482" s="809"/>
      <c r="DR482" s="809"/>
      <c r="DS482" s="914"/>
      <c r="DT482" s="752">
        <v>0</v>
      </c>
      <c r="DU482" s="753" t="s">
        <v>308</v>
      </c>
      <c r="DV482" s="753" t="s">
        <v>308</v>
      </c>
      <c r="DW482" s="754" t="s">
        <v>308</v>
      </c>
      <c r="DX482" s="755" t="s">
        <v>308</v>
      </c>
      <c r="DY482" s="754" t="e">
        <v>#VALUE!</v>
      </c>
      <c r="DZ482" s="754" t="e">
        <v>#VALUE!</v>
      </c>
      <c r="EA482" s="754" t="e">
        <v>#VALUE!</v>
      </c>
      <c r="EB482" s="754" t="e">
        <v>#VALUE!</v>
      </c>
    </row>
    <row r="483" spans="1:266" ht="17.149999999999999" hidden="1" customHeight="1" outlineLevel="1" x14ac:dyDescent="0.35">
      <c r="A483" s="618" t="s">
        <v>308</v>
      </c>
      <c r="B483" s="730">
        <v>191</v>
      </c>
      <c r="C483" s="730" t="s">
        <v>741</v>
      </c>
      <c r="D483" s="730" t="s">
        <v>741</v>
      </c>
      <c r="E483" s="730">
        <v>7</v>
      </c>
      <c r="F483" s="731"/>
      <c r="G483" s="731"/>
      <c r="H483" s="826"/>
      <c r="I483" s="730" t="s">
        <v>308</v>
      </c>
      <c r="J483" s="730" t="s">
        <v>308</v>
      </c>
      <c r="K483" s="730">
        <v>0</v>
      </c>
      <c r="L483" s="730" t="s">
        <v>308</v>
      </c>
      <c r="M483" s="907"/>
      <c r="N483" s="907">
        <v>0</v>
      </c>
      <c r="O483" s="907" t="s">
        <v>742</v>
      </c>
      <c r="P483" s="907" t="b">
        <v>1</v>
      </c>
      <c r="Q483" s="907" t="e">
        <v>#VALUE!</v>
      </c>
      <c r="R483" s="907"/>
      <c r="S483" s="907"/>
      <c r="T483" s="907"/>
      <c r="U483" s="907"/>
      <c r="V483" s="907"/>
      <c r="W483" s="907"/>
      <c r="X483" s="907"/>
      <c r="Y483" s="907"/>
      <c r="Z483" s="809"/>
      <c r="AA483" s="907"/>
      <c r="AB483" s="907"/>
      <c r="AC483" s="907"/>
      <c r="AD483" s="907"/>
      <c r="AE483" s="808"/>
      <c r="AF483" s="809"/>
      <c r="AG483" s="810"/>
      <c r="AH483" s="810"/>
      <c r="AI483" s="810"/>
      <c r="AJ483" s="811"/>
      <c r="AK483" s="909"/>
      <c r="AL483" s="910"/>
      <c r="AM483" s="910"/>
      <c r="AN483" s="910"/>
      <c r="AO483" s="910"/>
      <c r="AP483" s="910"/>
      <c r="AQ483" s="910"/>
      <c r="AR483" s="910"/>
      <c r="AS483" s="910"/>
      <c r="AT483" s="910"/>
      <c r="AU483" s="910"/>
      <c r="AV483" s="910"/>
      <c r="AW483" s="910"/>
      <c r="AX483" s="910"/>
      <c r="AY483" s="910"/>
      <c r="AZ483" s="910"/>
      <c r="BA483" s="910"/>
      <c r="BB483" s="910"/>
      <c r="BC483" s="910"/>
      <c r="BD483" s="910"/>
      <c r="BE483" s="910"/>
      <c r="BF483" s="910"/>
      <c r="BG483" s="910"/>
      <c r="BH483" s="910"/>
      <c r="BI483" s="910"/>
      <c r="BJ483" s="910"/>
      <c r="BK483" s="910"/>
      <c r="BL483" s="910"/>
      <c r="BM483" s="910"/>
      <c r="BN483" s="910"/>
      <c r="BO483" s="910"/>
      <c r="BP483" s="910"/>
      <c r="BQ483" s="910"/>
      <c r="BR483" s="910"/>
      <c r="BS483" s="910"/>
      <c r="BT483" s="910"/>
      <c r="BU483" s="910"/>
      <c r="BV483" s="910"/>
      <c r="BW483" s="910"/>
      <c r="BX483" s="910"/>
      <c r="BY483" s="910"/>
      <c r="BZ483" s="910"/>
      <c r="CA483" s="910"/>
      <c r="CB483" s="910"/>
      <c r="CC483" s="910"/>
      <c r="CD483" s="910"/>
      <c r="CE483" s="910"/>
      <c r="CF483" s="910"/>
      <c r="CG483" s="910"/>
      <c r="CH483" s="910"/>
      <c r="CI483" s="910"/>
      <c r="CJ483" s="910"/>
      <c r="CK483" s="907"/>
      <c r="CL483" s="907"/>
      <c r="CM483" s="907"/>
      <c r="CN483" s="921"/>
      <c r="CO483" s="907"/>
      <c r="CP483" s="907"/>
      <c r="CQ483" s="907"/>
      <c r="CR483" s="907"/>
      <c r="CS483" s="912"/>
      <c r="CT483" s="815"/>
      <c r="CU483" s="816"/>
      <c r="CV483" s="809"/>
      <c r="CW483" s="809"/>
      <c r="CX483" s="815"/>
      <c r="CY483" s="817">
        <v>0</v>
      </c>
      <c r="CZ483" s="817"/>
      <c r="DA483" s="818"/>
      <c r="DB483" s="818"/>
      <c r="DC483" s="818"/>
      <c r="DD483" s="818"/>
      <c r="DE483" s="913"/>
      <c r="DF483" s="913"/>
      <c r="DG483" s="913"/>
      <c r="DH483" s="914"/>
      <c r="DI483" s="809"/>
      <c r="DJ483" s="809"/>
      <c r="DK483" s="809"/>
      <c r="DL483" s="809"/>
      <c r="DM483" s="809"/>
      <c r="DN483" s="809"/>
      <c r="DO483" s="915"/>
      <c r="DP483" s="809"/>
      <c r="DQ483" s="809"/>
      <c r="DR483" s="809"/>
      <c r="DS483" s="914"/>
      <c r="DT483" s="752">
        <v>0</v>
      </c>
      <c r="DU483" s="753" t="s">
        <v>308</v>
      </c>
      <c r="DV483" s="753" t="s">
        <v>308</v>
      </c>
      <c r="DW483" s="754" t="s">
        <v>308</v>
      </c>
      <c r="DX483" s="755" t="s">
        <v>308</v>
      </c>
      <c r="DY483" s="754" t="e">
        <v>#VALUE!</v>
      </c>
      <c r="DZ483" s="754" t="e">
        <v>#VALUE!</v>
      </c>
      <c r="EA483" s="754" t="e">
        <v>#VALUE!</v>
      </c>
      <c r="EB483" s="754" t="e">
        <v>#VALUE!</v>
      </c>
    </row>
    <row r="484" spans="1:266" ht="17.149999999999999" hidden="1" customHeight="1" outlineLevel="1" x14ac:dyDescent="0.35">
      <c r="A484" s="618" t="s">
        <v>308</v>
      </c>
      <c r="B484" s="730">
        <v>192</v>
      </c>
      <c r="C484" s="730" t="s">
        <v>741</v>
      </c>
      <c r="D484" s="730" t="s">
        <v>741</v>
      </c>
      <c r="E484" s="730">
        <v>7</v>
      </c>
      <c r="F484" s="731"/>
      <c r="G484" s="731"/>
      <c r="H484" s="826"/>
      <c r="I484" s="730" t="s">
        <v>308</v>
      </c>
      <c r="J484" s="730" t="s">
        <v>308</v>
      </c>
      <c r="K484" s="730">
        <v>0</v>
      </c>
      <c r="L484" s="730" t="s">
        <v>308</v>
      </c>
      <c r="M484" s="907"/>
      <c r="N484" s="907">
        <v>0</v>
      </c>
      <c r="O484" s="907" t="s">
        <v>742</v>
      </c>
      <c r="P484" s="907" t="b">
        <v>1</v>
      </c>
      <c r="Q484" s="907" t="e">
        <v>#VALUE!</v>
      </c>
      <c r="R484" s="907"/>
      <c r="S484" s="907"/>
      <c r="T484" s="907"/>
      <c r="U484" s="907"/>
      <c r="V484" s="907"/>
      <c r="W484" s="907"/>
      <c r="X484" s="907"/>
      <c r="Y484" s="907"/>
      <c r="Z484" s="809"/>
      <c r="AA484" s="907"/>
      <c r="AB484" s="907"/>
      <c r="AC484" s="907"/>
      <c r="AD484" s="907"/>
      <c r="AE484" s="808"/>
      <c r="AF484" s="809"/>
      <c r="AG484" s="810"/>
      <c r="AH484" s="810"/>
      <c r="AI484" s="810"/>
      <c r="AJ484" s="811"/>
      <c r="AK484" s="909"/>
      <c r="AL484" s="910"/>
      <c r="AM484" s="910"/>
      <c r="AN484" s="910"/>
      <c r="AO484" s="910"/>
      <c r="AP484" s="910"/>
      <c r="AQ484" s="910"/>
      <c r="AR484" s="910"/>
      <c r="AS484" s="910"/>
      <c r="AT484" s="910"/>
      <c r="AU484" s="910"/>
      <c r="AV484" s="910"/>
      <c r="AW484" s="910"/>
      <c r="AX484" s="910"/>
      <c r="AY484" s="910"/>
      <c r="AZ484" s="910"/>
      <c r="BA484" s="910"/>
      <c r="BB484" s="910"/>
      <c r="BC484" s="910"/>
      <c r="BD484" s="910"/>
      <c r="BE484" s="910"/>
      <c r="BF484" s="910"/>
      <c r="BG484" s="910"/>
      <c r="BH484" s="910"/>
      <c r="BI484" s="910"/>
      <c r="BJ484" s="910"/>
      <c r="BK484" s="910"/>
      <c r="BL484" s="910"/>
      <c r="BM484" s="910"/>
      <c r="BN484" s="910"/>
      <c r="BO484" s="910"/>
      <c r="BP484" s="910"/>
      <c r="BQ484" s="910"/>
      <c r="BR484" s="910"/>
      <c r="BS484" s="910"/>
      <c r="BT484" s="910"/>
      <c r="BU484" s="910"/>
      <c r="BV484" s="910"/>
      <c r="BW484" s="910"/>
      <c r="BX484" s="910"/>
      <c r="BY484" s="910"/>
      <c r="BZ484" s="910"/>
      <c r="CA484" s="910"/>
      <c r="CB484" s="910"/>
      <c r="CC484" s="910"/>
      <c r="CD484" s="910"/>
      <c r="CE484" s="910"/>
      <c r="CF484" s="910"/>
      <c r="CG484" s="910"/>
      <c r="CH484" s="910"/>
      <c r="CI484" s="910"/>
      <c r="CJ484" s="910"/>
      <c r="CK484" s="907"/>
      <c r="CL484" s="907"/>
      <c r="CM484" s="907"/>
      <c r="CN484" s="921"/>
      <c r="CO484" s="907"/>
      <c r="CP484" s="907"/>
      <c r="CQ484" s="907"/>
      <c r="CR484" s="907"/>
      <c r="CS484" s="912"/>
      <c r="CT484" s="815"/>
      <c r="CU484" s="816"/>
      <c r="CV484" s="809"/>
      <c r="CW484" s="809"/>
      <c r="CX484" s="815"/>
      <c r="CY484" s="817">
        <v>0</v>
      </c>
      <c r="CZ484" s="817"/>
      <c r="DA484" s="818"/>
      <c r="DB484" s="818"/>
      <c r="DC484" s="818"/>
      <c r="DD484" s="818"/>
      <c r="DE484" s="913"/>
      <c r="DF484" s="913"/>
      <c r="DG484" s="913"/>
      <c r="DH484" s="914"/>
      <c r="DI484" s="809"/>
      <c r="DJ484" s="809"/>
      <c r="DK484" s="809"/>
      <c r="DL484" s="809"/>
      <c r="DM484" s="809"/>
      <c r="DN484" s="809"/>
      <c r="DO484" s="915"/>
      <c r="DP484" s="809"/>
      <c r="DQ484" s="809"/>
      <c r="DR484" s="809"/>
      <c r="DS484" s="914"/>
      <c r="DT484" s="752">
        <v>0</v>
      </c>
      <c r="DU484" s="753" t="s">
        <v>308</v>
      </c>
      <c r="DV484" s="753" t="s">
        <v>308</v>
      </c>
      <c r="DW484" s="754" t="s">
        <v>308</v>
      </c>
      <c r="DX484" s="755" t="s">
        <v>308</v>
      </c>
      <c r="DY484" s="754" t="e">
        <v>#VALUE!</v>
      </c>
      <c r="DZ484" s="754" t="e">
        <v>#VALUE!</v>
      </c>
      <c r="EA484" s="754" t="e">
        <v>#VALUE!</v>
      </c>
      <c r="EB484" s="754" t="e">
        <v>#VALUE!</v>
      </c>
    </row>
    <row r="485" spans="1:266" ht="17.149999999999999" hidden="1" customHeight="1" outlineLevel="1" x14ac:dyDescent="0.35">
      <c r="A485" s="618" t="s">
        <v>308</v>
      </c>
      <c r="B485" s="730">
        <v>193</v>
      </c>
      <c r="C485" s="730" t="s">
        <v>741</v>
      </c>
      <c r="D485" s="730" t="s">
        <v>741</v>
      </c>
      <c r="E485" s="730">
        <v>7</v>
      </c>
      <c r="F485" s="731"/>
      <c r="G485" s="731"/>
      <c r="H485" s="826"/>
      <c r="I485" s="730" t="s">
        <v>308</v>
      </c>
      <c r="J485" s="730" t="s">
        <v>308</v>
      </c>
      <c r="K485" s="730">
        <v>0</v>
      </c>
      <c r="L485" s="730" t="s">
        <v>308</v>
      </c>
      <c r="M485" s="805"/>
      <c r="N485" s="805">
        <v>0</v>
      </c>
      <c r="O485" s="805" t="s">
        <v>742</v>
      </c>
      <c r="P485" s="805" t="b">
        <v>1</v>
      </c>
      <c r="Q485" s="805" t="e">
        <v>#VALUE!</v>
      </c>
      <c r="R485" s="805"/>
      <c r="S485" s="805"/>
      <c r="T485" s="805"/>
      <c r="U485" s="805"/>
      <c r="V485" s="805"/>
      <c r="W485" s="805"/>
      <c r="X485" s="805"/>
      <c r="Y485" s="805"/>
      <c r="Z485" s="807"/>
      <c r="AA485" s="805"/>
      <c r="AB485" s="805"/>
      <c r="AC485" s="805"/>
      <c r="AD485" s="805"/>
      <c r="AE485" s="903"/>
      <c r="AF485" s="807"/>
      <c r="AG485" s="810"/>
      <c r="AH485" s="810"/>
      <c r="AI485" s="810"/>
      <c r="AJ485" s="811"/>
      <c r="AK485" s="812"/>
      <c r="AL485" s="811"/>
      <c r="AM485" s="811"/>
      <c r="AN485" s="811"/>
      <c r="AO485" s="811"/>
      <c r="AP485" s="811"/>
      <c r="AQ485" s="811"/>
      <c r="AR485" s="811"/>
      <c r="AS485" s="811"/>
      <c r="AT485" s="811"/>
      <c r="AU485" s="811"/>
      <c r="AV485" s="811"/>
      <c r="AW485" s="811"/>
      <c r="AX485" s="811"/>
      <c r="AY485" s="811"/>
      <c r="AZ485" s="811"/>
      <c r="BA485" s="811"/>
      <c r="BB485" s="811"/>
      <c r="BC485" s="811"/>
      <c r="BD485" s="811"/>
      <c r="BE485" s="811"/>
      <c r="BF485" s="811"/>
      <c r="BG485" s="811"/>
      <c r="BH485" s="811"/>
      <c r="BI485" s="811"/>
      <c r="BJ485" s="811"/>
      <c r="BK485" s="811"/>
      <c r="BL485" s="811"/>
      <c r="BM485" s="811"/>
      <c r="BN485" s="811"/>
      <c r="BO485" s="811"/>
      <c r="BP485" s="811"/>
      <c r="BQ485" s="811"/>
      <c r="BR485" s="811"/>
      <c r="BS485" s="811"/>
      <c r="BT485" s="811"/>
      <c r="BU485" s="811"/>
      <c r="BV485" s="811"/>
      <c r="BW485" s="811"/>
      <c r="BX485" s="811"/>
      <c r="BY485" s="811"/>
      <c r="BZ485" s="811"/>
      <c r="CA485" s="811"/>
      <c r="CB485" s="811"/>
      <c r="CC485" s="811"/>
      <c r="CD485" s="811"/>
      <c r="CE485" s="811"/>
      <c r="CF485" s="811"/>
      <c r="CG485" s="811"/>
      <c r="CH485" s="811"/>
      <c r="CI485" s="811"/>
      <c r="CJ485" s="811"/>
      <c r="CK485" s="805"/>
      <c r="CL485" s="805"/>
      <c r="CM485" s="805"/>
      <c r="CN485" s="822"/>
      <c r="CO485" s="805"/>
      <c r="CP485" s="805"/>
      <c r="CQ485" s="805"/>
      <c r="CR485" s="805"/>
      <c r="CS485" s="904"/>
      <c r="CT485" s="905"/>
      <c r="CU485" s="906"/>
      <c r="CV485" s="807"/>
      <c r="CW485" s="807"/>
      <c r="CX485" s="905"/>
      <c r="CY485" s="817">
        <v>0</v>
      </c>
      <c r="CZ485" s="817"/>
      <c r="DA485" s="818"/>
      <c r="DB485" s="818"/>
      <c r="DC485" s="818"/>
      <c r="DD485" s="818"/>
      <c r="DE485" s="818"/>
      <c r="DF485" s="818"/>
      <c r="DG485" s="818"/>
      <c r="DH485" s="819"/>
      <c r="DI485" s="807"/>
      <c r="DJ485" s="807"/>
      <c r="DK485" s="807"/>
      <c r="DL485" s="807"/>
      <c r="DM485" s="807"/>
      <c r="DN485" s="807"/>
      <c r="DO485" s="820"/>
      <c r="DP485" s="807"/>
      <c r="DQ485" s="807"/>
      <c r="DR485" s="807"/>
      <c r="DS485" s="819"/>
      <c r="DT485" s="752">
        <v>0</v>
      </c>
      <c r="DU485" s="753" t="s">
        <v>308</v>
      </c>
      <c r="DV485" s="753" t="s">
        <v>308</v>
      </c>
      <c r="DW485" s="754" t="s">
        <v>308</v>
      </c>
      <c r="DX485" s="755" t="s">
        <v>308</v>
      </c>
      <c r="DY485" s="754" t="e">
        <v>#VALUE!</v>
      </c>
      <c r="DZ485" s="754" t="e">
        <v>#VALUE!</v>
      </c>
      <c r="EA485" s="754" t="e">
        <v>#VALUE!</v>
      </c>
      <c r="EB485" s="754" t="e">
        <v>#VALUE!</v>
      </c>
    </row>
    <row r="486" spans="1:266" ht="17.25" customHeight="1" collapsed="1" x14ac:dyDescent="0.35">
      <c r="A486" s="618" t="s">
        <v>308</v>
      </c>
      <c r="B486" s="823" t="s">
        <v>1390</v>
      </c>
      <c r="C486" s="824"/>
      <c r="D486" s="824"/>
      <c r="E486" s="824"/>
      <c r="F486" s="717"/>
      <c r="G486" s="717"/>
      <c r="H486" s="730"/>
      <c r="I486" s="730"/>
      <c r="J486" s="730"/>
      <c r="K486" s="730"/>
      <c r="L486" s="730"/>
      <c r="M486" s="730"/>
      <c r="N486" s="730"/>
      <c r="O486" s="730"/>
      <c r="P486" s="730"/>
      <c r="Q486" s="730"/>
      <c r="R486" s="730"/>
      <c r="S486" s="730"/>
      <c r="T486" s="730"/>
      <c r="U486" s="730"/>
      <c r="V486" s="730"/>
      <c r="W486" s="730"/>
      <c r="X486" s="730"/>
      <c r="Y486" s="730"/>
      <c r="Z486" s="826"/>
      <c r="AA486" s="730"/>
      <c r="AB486" s="730"/>
      <c r="AC486" s="730"/>
      <c r="AD486" s="827">
        <v>35430</v>
      </c>
      <c r="AE486" s="827">
        <v>31758</v>
      </c>
      <c r="AF486" s="826">
        <v>0</v>
      </c>
      <c r="AG486" s="828"/>
      <c r="AH486" s="828"/>
      <c r="AI486" s="828"/>
      <c r="AJ486" s="674"/>
      <c r="AK486" s="829"/>
      <c r="AL486" s="674"/>
      <c r="AM486" s="674"/>
      <c r="AN486" s="674"/>
      <c r="AO486" s="674"/>
      <c r="AP486" s="674"/>
      <c r="AQ486" s="674"/>
      <c r="AR486" s="674"/>
      <c r="AS486" s="674"/>
      <c r="AT486" s="674"/>
      <c r="AU486" s="674"/>
      <c r="AV486" s="674"/>
      <c r="AW486" s="674"/>
      <c r="AX486" s="674"/>
      <c r="AY486" s="674"/>
      <c r="AZ486" s="674"/>
      <c r="BA486" s="674"/>
      <c r="BB486" s="674"/>
      <c r="BC486" s="674"/>
      <c r="BD486" s="674"/>
      <c r="BE486" s="674"/>
      <c r="BF486" s="674"/>
      <c r="BG486" s="674"/>
      <c r="BH486" s="674"/>
      <c r="BI486" s="674"/>
      <c r="BJ486" s="674"/>
      <c r="BK486" s="674"/>
      <c r="BL486" s="674"/>
      <c r="BM486" s="674"/>
      <c r="BN486" s="674"/>
      <c r="BO486" s="674"/>
      <c r="BP486" s="674"/>
      <c r="BQ486" s="674"/>
      <c r="BR486" s="674"/>
      <c r="BS486" s="674"/>
      <c r="BT486" s="674"/>
      <c r="BU486" s="674"/>
      <c r="BV486" s="674"/>
      <c r="BW486" s="674"/>
      <c r="BX486" s="674"/>
      <c r="BY486" s="674"/>
      <c r="BZ486" s="674"/>
      <c r="CA486" s="674"/>
      <c r="CB486" s="674"/>
      <c r="CC486" s="674"/>
      <c r="CD486" s="674"/>
      <c r="CE486" s="674"/>
      <c r="CF486" s="674"/>
      <c r="CG486" s="674"/>
      <c r="CH486" s="674"/>
      <c r="CI486" s="674"/>
      <c r="CJ486" s="674"/>
      <c r="CK486" s="827"/>
      <c r="CL486" s="827">
        <v>0</v>
      </c>
      <c r="CM486" s="827"/>
      <c r="CN486" s="675">
        <v>0</v>
      </c>
      <c r="CO486" s="827">
        <v>0</v>
      </c>
      <c r="CP486" s="827">
        <v>0</v>
      </c>
      <c r="CQ486" s="827">
        <v>27072</v>
      </c>
      <c r="CR486" s="827">
        <v>28233</v>
      </c>
      <c r="CS486" s="830"/>
      <c r="CT486" s="831"/>
      <c r="CU486" s="832"/>
      <c r="CV486" s="826"/>
      <c r="CW486" s="826"/>
      <c r="CX486" s="831"/>
      <c r="CY486" s="833">
        <v>0</v>
      </c>
      <c r="CZ486" s="833">
        <v>0</v>
      </c>
      <c r="DA486" s="752">
        <v>0</v>
      </c>
      <c r="DB486" s="752">
        <v>0</v>
      </c>
      <c r="DC486" s="752">
        <v>0</v>
      </c>
      <c r="DD486" s="752">
        <v>0</v>
      </c>
      <c r="DE486" s="752">
        <v>0</v>
      </c>
      <c r="DF486" s="752">
        <v>0</v>
      </c>
      <c r="DG486" s="752">
        <v>0</v>
      </c>
      <c r="DH486" s="834">
        <v>0</v>
      </c>
      <c r="DI486" s="826">
        <v>0</v>
      </c>
      <c r="DJ486" s="826">
        <v>0</v>
      </c>
      <c r="DK486" s="826">
        <v>0</v>
      </c>
      <c r="DL486" s="826">
        <v>0</v>
      </c>
      <c r="DM486" s="826">
        <v>0</v>
      </c>
      <c r="DN486" s="826">
        <v>0</v>
      </c>
      <c r="DO486" s="835">
        <v>0</v>
      </c>
      <c r="DP486" s="826"/>
      <c r="DQ486" s="826"/>
      <c r="DR486" s="826"/>
      <c r="DS486" s="834"/>
      <c r="DT486" s="752"/>
      <c r="DU486" s="836"/>
      <c r="DV486" s="836"/>
      <c r="DW486" s="826"/>
      <c r="DX486" s="837"/>
      <c r="DY486" s="826" t="s">
        <v>308</v>
      </c>
      <c r="DZ486" s="837" t="s">
        <v>308</v>
      </c>
      <c r="EA486" s="826"/>
      <c r="EB486" s="837"/>
    </row>
    <row r="487" spans="1:266" ht="16.5" customHeight="1" x14ac:dyDescent="0.35">
      <c r="A487" s="625">
        <v>8</v>
      </c>
      <c r="B487" s="838"/>
      <c r="C487" s="839"/>
      <c r="D487" s="839"/>
      <c r="E487" s="839"/>
      <c r="F487" s="917"/>
      <c r="G487" s="917"/>
      <c r="H487" s="841"/>
      <c r="Y487" s="619"/>
      <c r="Z487" s="635"/>
      <c r="AF487" s="635">
        <v>0</v>
      </c>
      <c r="AK487" s="625"/>
      <c r="AL487" s="619"/>
      <c r="AM487" s="619"/>
      <c r="AN487" s="619"/>
      <c r="AO487" s="619"/>
      <c r="AP487" s="619"/>
      <c r="AQ487" s="619"/>
      <c r="AR487" s="619"/>
      <c r="AS487" s="619"/>
      <c r="AT487" s="619"/>
      <c r="AU487" s="619"/>
      <c r="AV487" s="619"/>
      <c r="AW487" s="619"/>
      <c r="AX487" s="619"/>
      <c r="AY487" s="619"/>
      <c r="AZ487" s="619"/>
      <c r="BA487" s="619"/>
      <c r="BB487" s="619"/>
      <c r="BC487" s="619"/>
      <c r="BD487" s="619"/>
      <c r="BE487" s="619"/>
      <c r="BF487" s="619"/>
      <c r="BG487" s="619"/>
      <c r="BH487" s="619"/>
      <c r="BI487" s="619"/>
      <c r="BJ487" s="619"/>
      <c r="BK487" s="619"/>
      <c r="BL487" s="619"/>
      <c r="BM487" s="619"/>
      <c r="BN487" s="619"/>
      <c r="BO487" s="619"/>
      <c r="BP487" s="619"/>
      <c r="BQ487" s="619"/>
      <c r="BR487" s="619"/>
      <c r="BS487" s="619"/>
      <c r="BT487" s="619"/>
      <c r="BU487" s="619"/>
      <c r="BV487" s="619"/>
      <c r="BW487" s="619"/>
      <c r="BX487" s="619"/>
      <c r="BY487" s="619"/>
      <c r="BZ487" s="619"/>
      <c r="CA487" s="619"/>
      <c r="CB487" s="619"/>
      <c r="CC487" s="619"/>
      <c r="CD487" s="619"/>
      <c r="CE487" s="619"/>
      <c r="CF487" s="619"/>
      <c r="CG487" s="619"/>
      <c r="CH487" s="619"/>
      <c r="CI487" s="619"/>
      <c r="CJ487" s="619"/>
      <c r="CV487" s="635"/>
      <c r="CW487" s="635"/>
      <c r="CX487" s="633" t="s">
        <v>308</v>
      </c>
      <c r="CY487" s="630">
        <v>0</v>
      </c>
      <c r="CZ487" s="630">
        <v>0</v>
      </c>
      <c r="DA487" s="634">
        <v>0</v>
      </c>
      <c r="DB487" s="634">
        <v>0</v>
      </c>
      <c r="DC487" s="634">
        <v>0</v>
      </c>
      <c r="DD487" s="634">
        <v>0</v>
      </c>
      <c r="DE487" s="634">
        <v>0</v>
      </c>
      <c r="DF487" s="634">
        <v>0</v>
      </c>
      <c r="DG487" s="634">
        <v>0</v>
      </c>
      <c r="DH487" s="624">
        <v>0</v>
      </c>
      <c r="DI487" s="635">
        <v>0</v>
      </c>
      <c r="DJ487" s="635">
        <v>0</v>
      </c>
      <c r="DK487" s="635">
        <v>0</v>
      </c>
      <c r="DL487" s="635">
        <v>0</v>
      </c>
      <c r="DM487" s="635">
        <v>0</v>
      </c>
      <c r="DN487" s="635">
        <v>0</v>
      </c>
      <c r="DO487" s="632">
        <v>0</v>
      </c>
    </row>
    <row r="488" spans="1:266" ht="16.5" customHeight="1" x14ac:dyDescent="0.35">
      <c r="A488" s="625">
        <v>8</v>
      </c>
      <c r="B488" s="664" t="s">
        <v>1391</v>
      </c>
      <c r="C488" s="665"/>
      <c r="D488" s="665"/>
      <c r="E488" s="665"/>
      <c r="F488" s="666" t="s">
        <v>409</v>
      </c>
      <c r="G488" s="666"/>
      <c r="H488" s="844"/>
      <c r="I488" s="667"/>
      <c r="J488" s="667"/>
      <c r="K488" s="667"/>
      <c r="Y488" s="619"/>
      <c r="Z488" s="635"/>
      <c r="AF488" s="635">
        <v>0</v>
      </c>
      <c r="AK488" s="625"/>
      <c r="AL488" s="619"/>
      <c r="AM488" s="619"/>
      <c r="AN488" s="619"/>
      <c r="AO488" s="619"/>
      <c r="AP488" s="619"/>
      <c r="AQ488" s="619"/>
      <c r="AR488" s="619"/>
      <c r="AS488" s="619"/>
      <c r="AT488" s="619"/>
      <c r="AU488" s="619"/>
      <c r="AV488" s="619"/>
      <c r="AW488" s="619"/>
      <c r="AX488" s="619"/>
      <c r="AY488" s="619"/>
      <c r="AZ488" s="619"/>
      <c r="BA488" s="619"/>
      <c r="BB488" s="619"/>
      <c r="BC488" s="619"/>
      <c r="BD488" s="619"/>
      <c r="BE488" s="619"/>
      <c r="BF488" s="619"/>
      <c r="BG488" s="619"/>
      <c r="BH488" s="619"/>
      <c r="BI488" s="619"/>
      <c r="BJ488" s="619"/>
      <c r="BK488" s="619"/>
      <c r="BL488" s="619"/>
      <c r="BM488" s="619"/>
      <c r="BN488" s="619"/>
      <c r="BO488" s="619"/>
      <c r="BP488" s="619"/>
      <c r="BQ488" s="619"/>
      <c r="BR488" s="619"/>
      <c r="BS488" s="619"/>
      <c r="BT488" s="619"/>
      <c r="BU488" s="619"/>
      <c r="BV488" s="619"/>
      <c r="BW488" s="619"/>
      <c r="BX488" s="619"/>
      <c r="BY488" s="619"/>
      <c r="BZ488" s="619"/>
      <c r="CA488" s="619"/>
      <c r="CB488" s="619"/>
      <c r="CC488" s="619"/>
      <c r="CD488" s="619"/>
      <c r="CE488" s="619"/>
      <c r="CF488" s="619"/>
      <c r="CG488" s="619"/>
      <c r="CH488" s="619"/>
      <c r="CI488" s="619"/>
      <c r="CJ488" s="619"/>
      <c r="CV488" s="635"/>
      <c r="CW488" s="635"/>
      <c r="CX488" s="633" t="s">
        <v>308</v>
      </c>
      <c r="CY488" s="630">
        <v>0</v>
      </c>
      <c r="CZ488" s="630">
        <v>0</v>
      </c>
      <c r="DA488" s="634">
        <v>0</v>
      </c>
      <c r="DB488" s="634">
        <v>0</v>
      </c>
      <c r="DC488" s="634">
        <v>0</v>
      </c>
      <c r="DD488" s="634">
        <v>0</v>
      </c>
      <c r="DE488" s="634">
        <v>0</v>
      </c>
      <c r="DF488" s="634">
        <v>0</v>
      </c>
      <c r="DG488" s="634">
        <v>0</v>
      </c>
      <c r="DH488" s="624">
        <v>0</v>
      </c>
      <c r="DI488" s="635">
        <v>0</v>
      </c>
      <c r="DJ488" s="635">
        <v>0</v>
      </c>
      <c r="DK488" s="635">
        <v>0</v>
      </c>
      <c r="DL488" s="635">
        <v>0</v>
      </c>
      <c r="DM488" s="635">
        <v>0</v>
      </c>
      <c r="DN488" s="635">
        <v>0</v>
      </c>
      <c r="DO488" s="632">
        <v>0</v>
      </c>
    </row>
    <row r="489" spans="1:266" s="847" customFormat="1" ht="33.75" customHeight="1" x14ac:dyDescent="0.35">
      <c r="A489" s="618" t="s">
        <v>436</v>
      </c>
      <c r="B489" s="678" t="s">
        <v>426</v>
      </c>
      <c r="C489" s="678" t="s">
        <v>427</v>
      </c>
      <c r="D489" s="679" t="s">
        <v>428</v>
      </c>
      <c r="E489" s="678" t="s">
        <v>429</v>
      </c>
      <c r="F489" s="678" t="s">
        <v>430</v>
      </c>
      <c r="G489" s="680" t="s">
        <v>431</v>
      </c>
      <c r="H489" s="678" t="s">
        <v>432</v>
      </c>
      <c r="I489" s="678" t="s">
        <v>433</v>
      </c>
      <c r="J489" s="678" t="s">
        <v>434</v>
      </c>
      <c r="K489" s="678" t="s">
        <v>18</v>
      </c>
      <c r="L489" s="678" t="s">
        <v>435</v>
      </c>
      <c r="M489" s="678" t="s">
        <v>436</v>
      </c>
      <c r="N489" s="681" t="s">
        <v>437</v>
      </c>
      <c r="O489" s="681" t="s">
        <v>438</v>
      </c>
      <c r="P489" s="681" t="s">
        <v>439</v>
      </c>
      <c r="Q489" s="681" t="s">
        <v>219</v>
      </c>
      <c r="R489" s="678" t="s">
        <v>4</v>
      </c>
      <c r="S489" s="679" t="s">
        <v>440</v>
      </c>
      <c r="T489" s="678" t="s">
        <v>441</v>
      </c>
      <c r="U489" s="682" t="s">
        <v>442</v>
      </c>
      <c r="V489" s="682" t="s">
        <v>443</v>
      </c>
      <c r="W489" s="682" t="s">
        <v>444</v>
      </c>
      <c r="X489" s="682" t="s">
        <v>445</v>
      </c>
      <c r="Y489" s="845" t="s">
        <v>446</v>
      </c>
      <c r="Z489" s="845" t="s">
        <v>447</v>
      </c>
      <c r="AA489" s="678" t="s">
        <v>448</v>
      </c>
      <c r="AB489" s="678" t="s">
        <v>449</v>
      </c>
      <c r="AC489" s="678" t="s">
        <v>450</v>
      </c>
      <c r="AD489" s="678" t="s">
        <v>451</v>
      </c>
      <c r="AE489" s="678" t="s">
        <v>452</v>
      </c>
      <c r="AF489" s="678" t="s">
        <v>453</v>
      </c>
      <c r="AG489" s="678" t="s">
        <v>444</v>
      </c>
      <c r="AH489" s="693" t="s">
        <v>454</v>
      </c>
      <c r="AI489" s="678" t="s">
        <v>455</v>
      </c>
      <c r="AJ489" s="678" t="s">
        <v>456</v>
      </c>
      <c r="AK489" s="678" t="s">
        <v>457</v>
      </c>
      <c r="AL489" s="686" t="s">
        <v>458</v>
      </c>
      <c r="AM489" s="687" t="s">
        <v>459</v>
      </c>
      <c r="AN489" s="688" t="s">
        <v>460</v>
      </c>
      <c r="AO489" s="688" t="s">
        <v>461</v>
      </c>
      <c r="AP489" s="688" t="s">
        <v>462</v>
      </c>
      <c r="AQ489" s="688" t="s">
        <v>463</v>
      </c>
      <c r="AR489" s="688" t="s">
        <v>464</v>
      </c>
      <c r="AS489" s="688" t="s">
        <v>465</v>
      </c>
      <c r="AT489" s="688" t="s">
        <v>466</v>
      </c>
      <c r="AU489" s="688" t="s">
        <v>467</v>
      </c>
      <c r="AV489" s="688" t="s">
        <v>468</v>
      </c>
      <c r="AW489" s="688" t="s">
        <v>469</v>
      </c>
      <c r="AX489" s="688" t="s">
        <v>470</v>
      </c>
      <c r="AY489" s="688" t="s">
        <v>471</v>
      </c>
      <c r="AZ489" s="688" t="s">
        <v>472</v>
      </c>
      <c r="BA489" s="688" t="s">
        <v>473</v>
      </c>
      <c r="BB489" s="689" t="s">
        <v>474</v>
      </c>
      <c r="BC489" s="689" t="s">
        <v>475</v>
      </c>
      <c r="BD489" s="689" t="s">
        <v>476</v>
      </c>
      <c r="BE489" s="689" t="s">
        <v>477</v>
      </c>
      <c r="BF489" s="689" t="s">
        <v>478</v>
      </c>
      <c r="BG489" s="689" t="s">
        <v>479</v>
      </c>
      <c r="BH489" s="689" t="s">
        <v>480</v>
      </c>
      <c r="BI489" s="683" t="s">
        <v>481</v>
      </c>
      <c r="BJ489" s="690" t="s">
        <v>482</v>
      </c>
      <c r="BK489" s="687" t="s">
        <v>483</v>
      </c>
      <c r="BL489" s="683" t="s">
        <v>484</v>
      </c>
      <c r="BM489" s="683" t="s">
        <v>485</v>
      </c>
      <c r="BN489" s="689" t="s">
        <v>486</v>
      </c>
      <c r="BO489" s="689" t="s">
        <v>487</v>
      </c>
      <c r="BP489" s="689" t="s">
        <v>488</v>
      </c>
      <c r="BQ489" s="689" t="s">
        <v>460</v>
      </c>
      <c r="BR489" s="689" t="s">
        <v>489</v>
      </c>
      <c r="BS489" s="683" t="s">
        <v>490</v>
      </c>
      <c r="BT489" s="690" t="s">
        <v>482</v>
      </c>
      <c r="BU489" s="687" t="s">
        <v>491</v>
      </c>
      <c r="BV489" s="691" t="s">
        <v>492</v>
      </c>
      <c r="BW489" s="691" t="s">
        <v>493</v>
      </c>
      <c r="BX489" s="691" t="s">
        <v>494</v>
      </c>
      <c r="BY489" s="691" t="s">
        <v>495</v>
      </c>
      <c r="BZ489" s="691" t="s">
        <v>485</v>
      </c>
      <c r="CA489" s="691" t="s">
        <v>496</v>
      </c>
      <c r="CB489" s="691" t="s">
        <v>497</v>
      </c>
      <c r="CC489" s="691" t="s">
        <v>498</v>
      </c>
      <c r="CD489" s="691" t="s">
        <v>499</v>
      </c>
      <c r="CE489" s="691" t="s">
        <v>500</v>
      </c>
      <c r="CF489" s="691" t="s">
        <v>501</v>
      </c>
      <c r="CG489" s="691" t="s">
        <v>502</v>
      </c>
      <c r="CH489" s="691" t="s">
        <v>503</v>
      </c>
      <c r="CI489" s="691" t="s">
        <v>504</v>
      </c>
      <c r="CJ489" s="691" t="s">
        <v>505</v>
      </c>
      <c r="CK489" s="691" t="s">
        <v>506</v>
      </c>
      <c r="CL489" s="683" t="s">
        <v>507</v>
      </c>
      <c r="CM489" s="687" t="s">
        <v>508</v>
      </c>
      <c r="CN489" s="683" t="s">
        <v>509</v>
      </c>
      <c r="CO489" s="692" t="s">
        <v>510</v>
      </c>
      <c r="CP489" s="683" t="s">
        <v>511</v>
      </c>
      <c r="CQ489" s="681" t="s">
        <v>512</v>
      </c>
      <c r="CR489" s="678" t="s">
        <v>513</v>
      </c>
      <c r="CS489" s="678" t="s">
        <v>514</v>
      </c>
      <c r="CT489" s="679" t="s">
        <v>515</v>
      </c>
      <c r="CU489" s="846" t="s">
        <v>516</v>
      </c>
      <c r="CV489" s="679" t="s">
        <v>517</v>
      </c>
      <c r="CW489" s="678" t="s">
        <v>518</v>
      </c>
      <c r="CX489" s="678" t="s">
        <v>519</v>
      </c>
      <c r="CY489" s="678" t="s">
        <v>520</v>
      </c>
      <c r="CZ489" s="722" t="s">
        <v>444</v>
      </c>
      <c r="DA489" s="695" t="s">
        <v>521</v>
      </c>
      <c r="DB489" s="695" t="s">
        <v>522</v>
      </c>
      <c r="DC489" s="695" t="s">
        <v>523</v>
      </c>
      <c r="DD489" s="695" t="s">
        <v>219</v>
      </c>
      <c r="DE489" s="695" t="s">
        <v>217</v>
      </c>
      <c r="DF489" s="695" t="s">
        <v>437</v>
      </c>
      <c r="DG489" s="695" t="s">
        <v>438</v>
      </c>
      <c r="DH489" s="678" t="s">
        <v>745</v>
      </c>
      <c r="DI489" s="679" t="s">
        <v>525</v>
      </c>
      <c r="DJ489" s="679" t="s">
        <v>526</v>
      </c>
      <c r="DK489" s="679" t="s">
        <v>527</v>
      </c>
      <c r="DL489" s="678" t="s">
        <v>528</v>
      </c>
      <c r="DM489" s="679" t="s">
        <v>529</v>
      </c>
      <c r="DN489" s="679" t="s">
        <v>530</v>
      </c>
      <c r="DO489" s="846" t="s">
        <v>531</v>
      </c>
      <c r="DP489" s="679" t="s">
        <v>532</v>
      </c>
      <c r="DQ489" s="700" t="s">
        <v>533</v>
      </c>
      <c r="DR489" s="679" t="s">
        <v>534</v>
      </c>
      <c r="DS489" s="678" t="s">
        <v>535</v>
      </c>
      <c r="DT489" s="678" t="s">
        <v>536</v>
      </c>
      <c r="DU489" s="701" t="s">
        <v>537</v>
      </c>
      <c r="DV489" s="702" t="s">
        <v>538</v>
      </c>
      <c r="DW489" s="701" t="s">
        <v>539</v>
      </c>
      <c r="DX489" s="703" t="s">
        <v>540</v>
      </c>
      <c r="DY489" s="701" t="s">
        <v>539</v>
      </c>
      <c r="DZ489" s="703" t="s">
        <v>540</v>
      </c>
      <c r="EA489" s="702" t="s">
        <v>539</v>
      </c>
      <c r="EB489" s="704" t="s">
        <v>540</v>
      </c>
    </row>
    <row r="490" spans="1:266" s="705" customFormat="1" ht="17.25" customHeight="1" x14ac:dyDescent="0.35">
      <c r="A490" s="618" t="s">
        <v>308</v>
      </c>
      <c r="B490" s="678"/>
      <c r="C490" s="678"/>
      <c r="D490" s="678"/>
      <c r="E490" s="678"/>
      <c r="F490" s="717" t="s">
        <v>563</v>
      </c>
      <c r="G490" s="717"/>
      <c r="H490" s="679"/>
      <c r="I490" s="678"/>
      <c r="J490" s="678"/>
      <c r="K490" s="678"/>
      <c r="L490" s="678"/>
      <c r="M490" s="678"/>
      <c r="N490" s="678"/>
      <c r="O490" s="678"/>
      <c r="P490" s="678"/>
      <c r="Q490" s="678"/>
      <c r="R490" s="678"/>
      <c r="S490" s="678"/>
      <c r="T490" s="678"/>
      <c r="U490" s="678"/>
      <c r="V490" s="678"/>
      <c r="W490" s="678"/>
      <c r="X490" s="678"/>
      <c r="Y490" s="678"/>
      <c r="Z490" s="679"/>
      <c r="AA490" s="678"/>
      <c r="AB490" s="678"/>
      <c r="AC490" s="678"/>
      <c r="AD490" s="678"/>
      <c r="AE490" s="684"/>
      <c r="AF490" s="679">
        <v>0</v>
      </c>
      <c r="AG490" s="685"/>
      <c r="AH490" s="685"/>
      <c r="AI490" s="685"/>
      <c r="AJ490" s="678"/>
      <c r="AK490" s="684"/>
      <c r="AL490" s="678"/>
      <c r="AM490" s="678"/>
      <c r="AN490" s="678"/>
      <c r="AO490" s="678"/>
      <c r="AP490" s="678"/>
      <c r="AQ490" s="678"/>
      <c r="AR490" s="678"/>
      <c r="AS490" s="678"/>
      <c r="AT490" s="678"/>
      <c r="AU490" s="678"/>
      <c r="AV490" s="678"/>
      <c r="AW490" s="678"/>
      <c r="AX490" s="678"/>
      <c r="AY490" s="678"/>
      <c r="AZ490" s="678"/>
      <c r="BA490" s="678"/>
      <c r="BB490" s="678"/>
      <c r="BC490" s="678"/>
      <c r="BD490" s="678"/>
      <c r="BE490" s="678"/>
      <c r="BF490" s="678"/>
      <c r="BG490" s="678"/>
      <c r="BH490" s="678"/>
      <c r="BI490" s="678"/>
      <c r="BJ490" s="678"/>
      <c r="BK490" s="678"/>
      <c r="BL490" s="678"/>
      <c r="BM490" s="678"/>
      <c r="BN490" s="678"/>
      <c r="BO490" s="678"/>
      <c r="BP490" s="678"/>
      <c r="BQ490" s="678"/>
      <c r="BR490" s="678"/>
      <c r="BS490" s="678"/>
      <c r="BT490" s="678"/>
      <c r="BU490" s="678"/>
      <c r="BV490" s="678"/>
      <c r="BW490" s="678"/>
      <c r="BX490" s="678"/>
      <c r="BY490" s="678"/>
      <c r="BZ490" s="678"/>
      <c r="CA490" s="678"/>
      <c r="CB490" s="678"/>
      <c r="CC490" s="678"/>
      <c r="CD490" s="678"/>
      <c r="CE490" s="678"/>
      <c r="CF490" s="678"/>
      <c r="CG490" s="678"/>
      <c r="CH490" s="678"/>
      <c r="CI490" s="678"/>
      <c r="CJ490" s="678"/>
      <c r="CK490" s="678"/>
      <c r="CL490" s="678" t="s">
        <v>308</v>
      </c>
      <c r="CM490" s="678"/>
      <c r="CN490" s="929"/>
      <c r="CO490" s="678"/>
      <c r="CP490" s="678"/>
      <c r="CQ490" s="678" t="s">
        <v>308</v>
      </c>
      <c r="CR490" s="678" t="s">
        <v>308</v>
      </c>
      <c r="CS490" s="693"/>
      <c r="CT490" s="695"/>
      <c r="CU490" s="721"/>
      <c r="CV490" s="679"/>
      <c r="CW490" s="679"/>
      <c r="CX490" s="695" t="s">
        <v>308</v>
      </c>
      <c r="CY490" s="722">
        <v>0</v>
      </c>
      <c r="CZ490" s="722">
        <v>0</v>
      </c>
      <c r="DA490" s="695">
        <v>0</v>
      </c>
      <c r="DB490" s="695">
        <v>0</v>
      </c>
      <c r="DC490" s="695">
        <v>0</v>
      </c>
      <c r="DD490" s="695">
        <v>0</v>
      </c>
      <c r="DE490" s="695">
        <v>0</v>
      </c>
      <c r="DF490" s="695">
        <v>0</v>
      </c>
      <c r="DG490" s="695">
        <v>0</v>
      </c>
      <c r="DH490" s="679">
        <v>0</v>
      </c>
      <c r="DI490" s="679">
        <v>0</v>
      </c>
      <c r="DJ490" s="679">
        <v>0</v>
      </c>
      <c r="DK490" s="679">
        <v>0</v>
      </c>
      <c r="DL490" s="679">
        <v>0</v>
      </c>
      <c r="DM490" s="679">
        <v>0</v>
      </c>
      <c r="DN490" s="679">
        <v>0</v>
      </c>
      <c r="DO490" s="846">
        <v>0</v>
      </c>
      <c r="DP490" s="679"/>
      <c r="DQ490" s="679"/>
      <c r="DR490" s="679"/>
      <c r="DS490" s="679"/>
      <c r="DT490" s="695"/>
      <c r="DU490" s="684"/>
      <c r="DV490" s="684"/>
      <c r="DW490" s="679"/>
      <c r="DX490" s="724"/>
      <c r="DY490" s="679" t="s">
        <v>308</v>
      </c>
      <c r="DZ490" s="724" t="s">
        <v>308</v>
      </c>
      <c r="EA490" s="679"/>
      <c r="EB490" s="724"/>
    </row>
    <row r="491" spans="1:266" ht="17.25" customHeight="1" x14ac:dyDescent="0.35">
      <c r="A491" s="618" t="s">
        <v>1392</v>
      </c>
      <c r="B491" s="730">
        <v>67</v>
      </c>
      <c r="C491" s="730" t="s">
        <v>1393</v>
      </c>
      <c r="D491" s="730" t="s">
        <v>1393</v>
      </c>
      <c r="E491" s="730">
        <v>8</v>
      </c>
      <c r="F491" s="731" t="s">
        <v>574</v>
      </c>
      <c r="G491" s="732">
        <v>1</v>
      </c>
      <c r="H491" s="826">
        <v>46196</v>
      </c>
      <c r="I491" s="730">
        <v>36</v>
      </c>
      <c r="J491" s="730" t="s">
        <v>308</v>
      </c>
      <c r="K491" s="730">
        <v>37</v>
      </c>
      <c r="L491" s="730" t="s">
        <v>1394</v>
      </c>
      <c r="M491" s="734" t="s">
        <v>1392</v>
      </c>
      <c r="N491" s="734">
        <v>0</v>
      </c>
      <c r="O491" s="734" t="s">
        <v>390</v>
      </c>
      <c r="P491" s="734">
        <v>0</v>
      </c>
      <c r="Q491" s="734" t="s">
        <v>390</v>
      </c>
      <c r="R491" s="734" t="s">
        <v>861</v>
      </c>
      <c r="S491" s="734" t="s">
        <v>308</v>
      </c>
      <c r="T491" s="734" t="s">
        <v>879</v>
      </c>
      <c r="U491" s="734">
        <v>578</v>
      </c>
      <c r="V491" s="734" t="s">
        <v>308</v>
      </c>
      <c r="W491" s="734"/>
      <c r="X491" s="734"/>
      <c r="Y491" s="734"/>
      <c r="Z491" s="736"/>
      <c r="AA491" s="734" t="s">
        <v>45</v>
      </c>
      <c r="AB491" s="734" t="s">
        <v>863</v>
      </c>
      <c r="AC491" s="734" t="s">
        <v>589</v>
      </c>
      <c r="AD491" s="734">
        <v>642</v>
      </c>
      <c r="AE491" s="764">
        <v>642</v>
      </c>
      <c r="AF491" s="737" t="s">
        <v>390</v>
      </c>
      <c r="AG491" s="765"/>
      <c r="AH491" s="765"/>
      <c r="AI491" s="765" t="s">
        <v>625</v>
      </c>
      <c r="AJ491" s="740">
        <v>1</v>
      </c>
      <c r="AK491" s="741"/>
      <c r="AL491" s="742"/>
      <c r="AM491" s="743">
        <v>0</v>
      </c>
      <c r="AN491" s="743"/>
      <c r="AO491" s="743"/>
      <c r="AP491" s="743"/>
      <c r="AQ491" s="743"/>
      <c r="AR491" s="743"/>
      <c r="AS491" s="743"/>
      <c r="AT491" s="743"/>
      <c r="AU491" s="743"/>
      <c r="AV491" s="743"/>
      <c r="AW491" s="743"/>
      <c r="AX491" s="743"/>
      <c r="AY491" s="743"/>
      <c r="AZ491" s="743"/>
      <c r="BA491" s="743"/>
      <c r="BB491" s="743">
        <v>0</v>
      </c>
      <c r="BC491" s="743">
        <v>0</v>
      </c>
      <c r="BD491" s="743">
        <v>0</v>
      </c>
      <c r="BE491" s="743">
        <v>0</v>
      </c>
      <c r="BF491" s="743">
        <v>0</v>
      </c>
      <c r="BG491" s="743">
        <v>0</v>
      </c>
      <c r="BH491" s="743">
        <v>0</v>
      </c>
      <c r="BI491" s="743">
        <v>0</v>
      </c>
      <c r="BJ491" s="743"/>
      <c r="BK491" s="743">
        <v>0</v>
      </c>
      <c r="BL491" s="743"/>
      <c r="BM491" s="743"/>
      <c r="BN491" s="743" t="s">
        <v>308</v>
      </c>
      <c r="BO491" s="743" t="s">
        <v>308</v>
      </c>
      <c r="BP491" s="743" t="s">
        <v>308</v>
      </c>
      <c r="BQ491" s="743" t="s">
        <v>308</v>
      </c>
      <c r="BR491" s="743"/>
      <c r="BS491" s="743" t="s">
        <v>397</v>
      </c>
      <c r="BT491" s="743"/>
      <c r="BU491" s="743" t="s">
        <v>579</v>
      </c>
      <c r="BV491" s="743"/>
      <c r="BW491" s="743"/>
      <c r="BX491" s="743"/>
      <c r="BY491" s="743"/>
      <c r="BZ491" s="743"/>
      <c r="CA491" s="743">
        <v>0</v>
      </c>
      <c r="CB491" s="743"/>
      <c r="CC491" s="743"/>
      <c r="CD491" s="743"/>
      <c r="CE491" s="743"/>
      <c r="CF491" s="743"/>
      <c r="CG491" s="743"/>
      <c r="CH491" s="743"/>
      <c r="CI491" s="743"/>
      <c r="CJ491" s="743"/>
      <c r="CK491" s="736"/>
      <c r="CL491" s="736" t="s">
        <v>397</v>
      </c>
      <c r="CM491" s="736">
        <v>0</v>
      </c>
      <c r="CN491" s="736">
        <v>0</v>
      </c>
      <c r="CO491" s="736" t="s">
        <v>397</v>
      </c>
      <c r="CP491" s="736">
        <v>0</v>
      </c>
      <c r="CQ491" s="768">
        <v>0</v>
      </c>
      <c r="CR491" s="735">
        <v>115</v>
      </c>
      <c r="CS491" s="892"/>
      <c r="CT491" s="745" t="s">
        <v>308</v>
      </c>
      <c r="CU491" s="746" t="s">
        <v>308</v>
      </c>
      <c r="CV491" s="737"/>
      <c r="CW491" s="737"/>
      <c r="CX491" s="745">
        <v>46242</v>
      </c>
      <c r="CY491" s="747">
        <v>0</v>
      </c>
      <c r="CZ491" s="747" t="s">
        <v>308</v>
      </c>
      <c r="DA491" s="748">
        <v>0</v>
      </c>
      <c r="DB491" s="748">
        <v>0</v>
      </c>
      <c r="DC491" s="748">
        <v>0</v>
      </c>
      <c r="DD491" s="748" t="s">
        <v>390</v>
      </c>
      <c r="DE491" s="749" t="s">
        <v>397</v>
      </c>
      <c r="DF491" s="749" t="s">
        <v>397</v>
      </c>
      <c r="DG491" s="749" t="s">
        <v>397</v>
      </c>
      <c r="DH491" s="750">
        <v>0</v>
      </c>
      <c r="DI491" s="737" t="s">
        <v>397</v>
      </c>
      <c r="DJ491" s="737" t="s">
        <v>390</v>
      </c>
      <c r="DK491" s="737" t="s">
        <v>390</v>
      </c>
      <c r="DL491" s="737" t="s">
        <v>390</v>
      </c>
      <c r="DM491" s="737" t="s">
        <v>390</v>
      </c>
      <c r="DN491" s="737" t="s">
        <v>390</v>
      </c>
      <c r="DO491" s="762">
        <v>0</v>
      </c>
      <c r="DP491" s="737">
        <v>46276</v>
      </c>
      <c r="DQ491" s="737">
        <v>46302</v>
      </c>
      <c r="DR491" s="737">
        <v>46302</v>
      </c>
      <c r="DS491" s="750">
        <v>46276</v>
      </c>
      <c r="DT491" s="752">
        <v>46302</v>
      </c>
      <c r="DU491" s="753">
        <v>-7</v>
      </c>
      <c r="DV491" s="753" t="s">
        <v>308</v>
      </c>
      <c r="DW491" s="754">
        <v>46269</v>
      </c>
      <c r="DX491" s="755">
        <v>46269</v>
      </c>
      <c r="DY491" s="754" t="e">
        <v>#VALUE!</v>
      </c>
      <c r="DZ491" s="754" t="e">
        <v>#VALUE!</v>
      </c>
      <c r="EA491" s="754" t="e">
        <v>#VALUE!</v>
      </c>
      <c r="EB491" s="754" t="e">
        <v>#VALUE!</v>
      </c>
      <c r="HA491" s="756" t="s">
        <v>397</v>
      </c>
      <c r="HB491" s="756" t="s">
        <v>397</v>
      </c>
      <c r="HC491" s="756" t="s">
        <v>397</v>
      </c>
      <c r="HD491" s="756" t="s">
        <v>397</v>
      </c>
      <c r="HE491" s="756" t="s">
        <v>397</v>
      </c>
      <c r="HF491" s="756" t="s">
        <v>397</v>
      </c>
      <c r="HG491" s="756" t="s">
        <v>397</v>
      </c>
      <c r="HH491" s="756" t="s">
        <v>397</v>
      </c>
      <c r="HI491" s="756" t="s">
        <v>397</v>
      </c>
      <c r="HJ491" s="756" t="s">
        <v>397</v>
      </c>
      <c r="HK491"/>
      <c r="HL491"/>
      <c r="HM491"/>
      <c r="HN491" s="756" t="str">
        <f t="shared" ref="HN491:HN525" si="15">IF(HA491&lt;&gt;"X","SDI",IF(HE491&lt;&gt;"X","CBMJ",IF(HK491&lt;&gt;"X","AUTO PRINT","INHOUSE")))</f>
        <v>AUTO PRINT</v>
      </c>
      <c r="HO491"/>
      <c r="HP491" s="757" t="s">
        <v>572</v>
      </c>
      <c r="HQ491" s="757" t="s">
        <v>572</v>
      </c>
      <c r="HR491" s="757" t="s">
        <v>572</v>
      </c>
      <c r="HS491"/>
      <c r="HW491" s="758"/>
      <c r="HX491"/>
      <c r="HY491" s="759" t="s">
        <v>572</v>
      </c>
      <c r="HZ491" s="759" t="s">
        <v>572</v>
      </c>
      <c r="IA491" s="759" t="s">
        <v>572</v>
      </c>
      <c r="IC491" s="760" t="s">
        <v>572</v>
      </c>
      <c r="ID491" s="760" t="s">
        <v>572</v>
      </c>
      <c r="IE491" s="760" t="s">
        <v>572</v>
      </c>
      <c r="IF491" s="761" t="s">
        <v>572</v>
      </c>
      <c r="IG491" s="619" t="str">
        <f t="shared" ref="IG491:IG525" si="16">IF(COUNTIF(IC491:IF491,"AUTO PRINTING*")&gt;0,"AUTO PRINTING","IN HOUSE (MANUAL)")</f>
        <v>IN HOUSE (MANUAL)</v>
      </c>
      <c r="II491" s="761" t="s">
        <v>572</v>
      </c>
      <c r="IK491" s="761" t="str">
        <f>IFERROR(VLOOKUP($M491,#REF!,13,0),"IN HOUSE (MANUAL)")</f>
        <v>IN HOUSE (MANUAL)</v>
      </c>
      <c r="IM491" s="760" t="s">
        <v>572</v>
      </c>
      <c r="IN491" s="760" t="s">
        <v>572</v>
      </c>
      <c r="IO491" s="760" t="s">
        <v>572</v>
      </c>
      <c r="IQ491" s="760" t="s">
        <v>572</v>
      </c>
      <c r="IR491" s="760" t="s">
        <v>572</v>
      </c>
      <c r="IT491" s="760" t="s">
        <v>572</v>
      </c>
      <c r="IV491" s="760" t="s">
        <v>572</v>
      </c>
      <c r="IW491" s="760" t="s">
        <v>572</v>
      </c>
      <c r="IY491" s="760" t="s">
        <v>572</v>
      </c>
      <c r="IZ491" s="760" t="s">
        <v>572</v>
      </c>
      <c r="JB491" s="760" t="s">
        <v>572</v>
      </c>
      <c r="JC491" s="760" t="s">
        <v>572</v>
      </c>
      <c r="JE491" s="760" t="s">
        <v>572</v>
      </c>
      <c r="JF491" s="760" t="s">
        <v>572</v>
      </c>
    </row>
    <row r="492" spans="1:266" ht="16.5" customHeight="1" x14ac:dyDescent="0.35">
      <c r="A492" s="618" t="s">
        <v>1395</v>
      </c>
      <c r="B492" s="730">
        <v>69</v>
      </c>
      <c r="C492" s="730" t="s">
        <v>1393</v>
      </c>
      <c r="D492" s="730" t="s">
        <v>1393</v>
      </c>
      <c r="E492" s="730">
        <v>8</v>
      </c>
      <c r="F492" s="731" t="s">
        <v>574</v>
      </c>
      <c r="G492" s="732">
        <v>1</v>
      </c>
      <c r="H492" s="826">
        <v>46196</v>
      </c>
      <c r="I492" s="730">
        <v>36</v>
      </c>
      <c r="J492" s="730" t="s">
        <v>308</v>
      </c>
      <c r="K492" s="730">
        <v>37</v>
      </c>
      <c r="L492" s="730" t="s">
        <v>1396</v>
      </c>
      <c r="M492" s="735" t="s">
        <v>1395</v>
      </c>
      <c r="N492" s="735">
        <v>0</v>
      </c>
      <c r="O492" s="735" t="s">
        <v>390</v>
      </c>
      <c r="P492" s="735">
        <v>0</v>
      </c>
      <c r="Q492" s="735" t="s">
        <v>390</v>
      </c>
      <c r="R492" s="735" t="s">
        <v>861</v>
      </c>
      <c r="S492" s="735" t="s">
        <v>308</v>
      </c>
      <c r="T492" s="735" t="s">
        <v>898</v>
      </c>
      <c r="U492" s="735">
        <v>578</v>
      </c>
      <c r="V492" s="735" t="s">
        <v>308</v>
      </c>
      <c r="W492" s="735"/>
      <c r="X492" s="735"/>
      <c r="Y492" s="735"/>
      <c r="Z492" s="768"/>
      <c r="AA492" s="735" t="s">
        <v>45</v>
      </c>
      <c r="AB492" s="735" t="s">
        <v>863</v>
      </c>
      <c r="AC492" s="735" t="s">
        <v>589</v>
      </c>
      <c r="AD492" s="735">
        <v>540</v>
      </c>
      <c r="AE492" s="738">
        <v>540</v>
      </c>
      <c r="AF492" s="763" t="s">
        <v>390</v>
      </c>
      <c r="AG492" s="765"/>
      <c r="AH492" s="765"/>
      <c r="AI492" s="765" t="s">
        <v>625</v>
      </c>
      <c r="AJ492" s="740">
        <v>3</v>
      </c>
      <c r="AK492" s="766"/>
      <c r="AL492" s="740"/>
      <c r="AM492" s="767">
        <v>0</v>
      </c>
      <c r="AN492" s="767"/>
      <c r="AO492" s="767"/>
      <c r="AP492" s="767"/>
      <c r="AQ492" s="767"/>
      <c r="AR492" s="767"/>
      <c r="AS492" s="767"/>
      <c r="AT492" s="767"/>
      <c r="AU492" s="767"/>
      <c r="AV492" s="767"/>
      <c r="AW492" s="767"/>
      <c r="AX492" s="767"/>
      <c r="AY492" s="767"/>
      <c r="AZ492" s="767"/>
      <c r="BA492" s="767"/>
      <c r="BB492" s="767">
        <v>0</v>
      </c>
      <c r="BC492" s="767">
        <v>0</v>
      </c>
      <c r="BD492" s="767">
        <v>0</v>
      </c>
      <c r="BE492" s="767">
        <v>0</v>
      </c>
      <c r="BF492" s="767">
        <v>0</v>
      </c>
      <c r="BG492" s="767">
        <v>0</v>
      </c>
      <c r="BH492" s="767">
        <v>0</v>
      </c>
      <c r="BI492" s="767">
        <v>0</v>
      </c>
      <c r="BJ492" s="767"/>
      <c r="BK492" s="767">
        <v>0</v>
      </c>
      <c r="BL492" s="767"/>
      <c r="BM492" s="767"/>
      <c r="BN492" s="767" t="s">
        <v>308</v>
      </c>
      <c r="BO492" s="767" t="s">
        <v>308</v>
      </c>
      <c r="BP492" s="767" t="s">
        <v>308</v>
      </c>
      <c r="BQ492" s="767" t="s">
        <v>308</v>
      </c>
      <c r="BR492" s="767"/>
      <c r="BS492" s="767" t="s">
        <v>397</v>
      </c>
      <c r="BT492" s="767"/>
      <c r="BU492" s="767" t="s">
        <v>579</v>
      </c>
      <c r="BV492" s="767"/>
      <c r="BW492" s="767"/>
      <c r="BX492" s="767"/>
      <c r="BY492" s="767"/>
      <c r="BZ492" s="767"/>
      <c r="CA492" s="767">
        <v>0</v>
      </c>
      <c r="CB492" s="767"/>
      <c r="CC492" s="767"/>
      <c r="CD492" s="767"/>
      <c r="CE492" s="767"/>
      <c r="CF492" s="767"/>
      <c r="CG492" s="767"/>
      <c r="CH492" s="767"/>
      <c r="CI492" s="767"/>
      <c r="CJ492" s="767"/>
      <c r="CK492" s="768"/>
      <c r="CL492" s="768" t="s">
        <v>397</v>
      </c>
      <c r="CM492" s="768">
        <v>0</v>
      </c>
      <c r="CN492" s="768">
        <v>0</v>
      </c>
      <c r="CO492" s="768" t="s">
        <v>397</v>
      </c>
      <c r="CP492" s="768">
        <v>0</v>
      </c>
      <c r="CQ492" s="768">
        <v>0</v>
      </c>
      <c r="CR492" s="735">
        <v>168</v>
      </c>
      <c r="CS492" s="863"/>
      <c r="CT492" s="860" t="s">
        <v>308</v>
      </c>
      <c r="CU492" s="891" t="s">
        <v>308</v>
      </c>
      <c r="CV492" s="763"/>
      <c r="CW492" s="763"/>
      <c r="CX492" s="860">
        <v>46242</v>
      </c>
      <c r="CY492" s="747">
        <v>0</v>
      </c>
      <c r="CZ492" s="747" t="s">
        <v>308</v>
      </c>
      <c r="DA492" s="748">
        <v>0</v>
      </c>
      <c r="DB492" s="748">
        <v>0</v>
      </c>
      <c r="DC492" s="748">
        <v>0</v>
      </c>
      <c r="DD492" s="748" t="s">
        <v>390</v>
      </c>
      <c r="DE492" s="748" t="s">
        <v>397</v>
      </c>
      <c r="DF492" s="748" t="s">
        <v>397</v>
      </c>
      <c r="DG492" s="748" t="s">
        <v>397</v>
      </c>
      <c r="DH492" s="770">
        <v>0</v>
      </c>
      <c r="DI492" s="763" t="s">
        <v>397</v>
      </c>
      <c r="DJ492" s="763" t="s">
        <v>390</v>
      </c>
      <c r="DK492" s="763" t="s">
        <v>390</v>
      </c>
      <c r="DL492" s="763" t="s">
        <v>390</v>
      </c>
      <c r="DM492" s="763" t="s">
        <v>390</v>
      </c>
      <c r="DN492" s="763" t="s">
        <v>390</v>
      </c>
      <c r="DO492" s="771">
        <v>0</v>
      </c>
      <c r="DP492" s="763">
        <v>46276</v>
      </c>
      <c r="DQ492" s="763">
        <v>46302</v>
      </c>
      <c r="DR492" s="763">
        <v>46302</v>
      </c>
      <c r="DS492" s="770">
        <v>46276</v>
      </c>
      <c r="DT492" s="752">
        <v>46302</v>
      </c>
      <c r="DU492" s="753">
        <v>-7</v>
      </c>
      <c r="DV492" s="753" t="s">
        <v>308</v>
      </c>
      <c r="DW492" s="754">
        <v>46269</v>
      </c>
      <c r="DX492" s="755">
        <v>46269</v>
      </c>
      <c r="DY492" s="754" t="e">
        <v>#VALUE!</v>
      </c>
      <c r="DZ492" s="754" t="e">
        <v>#VALUE!</v>
      </c>
      <c r="EA492" s="754" t="e">
        <v>#VALUE!</v>
      </c>
      <c r="EB492" s="754" t="e">
        <v>#VALUE!</v>
      </c>
      <c r="HA492" s="756" t="s">
        <v>397</v>
      </c>
      <c r="HB492" s="756" t="s">
        <v>397</v>
      </c>
      <c r="HC492" s="756" t="s">
        <v>397</v>
      </c>
      <c r="HD492" s="756" t="s">
        <v>397</v>
      </c>
      <c r="HE492" s="756" t="s">
        <v>397</v>
      </c>
      <c r="HF492" s="756" t="s">
        <v>397</v>
      </c>
      <c r="HG492" s="756" t="s">
        <v>397</v>
      </c>
      <c r="HH492" s="756" t="s">
        <v>397</v>
      </c>
      <c r="HI492" s="756" t="s">
        <v>397</v>
      </c>
      <c r="HJ492" s="756" t="s">
        <v>397</v>
      </c>
      <c r="HK492"/>
      <c r="HL492"/>
      <c r="HM492"/>
      <c r="HN492" s="756" t="str">
        <f t="shared" si="15"/>
        <v>AUTO PRINT</v>
      </c>
      <c r="HO492"/>
      <c r="HP492" s="757" t="s">
        <v>572</v>
      </c>
      <c r="HQ492" s="757" t="s">
        <v>572</v>
      </c>
      <c r="HR492" s="757" t="s">
        <v>572</v>
      </c>
      <c r="HS492"/>
      <c r="HW492" s="758"/>
      <c r="HX492"/>
      <c r="HY492" s="759" t="s">
        <v>572</v>
      </c>
      <c r="HZ492" s="759" t="s">
        <v>572</v>
      </c>
      <c r="IA492" s="759" t="s">
        <v>572</v>
      </c>
      <c r="IC492" s="760" t="s">
        <v>572</v>
      </c>
      <c r="ID492" s="760" t="s">
        <v>572</v>
      </c>
      <c r="IE492" s="760" t="s">
        <v>572</v>
      </c>
      <c r="IF492" s="761" t="s">
        <v>572</v>
      </c>
      <c r="IG492" s="619" t="str">
        <f t="shared" si="16"/>
        <v>IN HOUSE (MANUAL)</v>
      </c>
      <c r="II492" s="761" t="s">
        <v>572</v>
      </c>
      <c r="IK492" s="761" t="str">
        <f>IFERROR(VLOOKUP($M492,#REF!,13,0),"IN HOUSE (MANUAL)")</f>
        <v>IN HOUSE (MANUAL)</v>
      </c>
      <c r="IM492" s="760" t="s">
        <v>572</v>
      </c>
      <c r="IN492" s="760" t="s">
        <v>572</v>
      </c>
      <c r="IO492" s="760" t="s">
        <v>572</v>
      </c>
      <c r="IQ492" s="760" t="s">
        <v>572</v>
      </c>
      <c r="IR492" s="760" t="s">
        <v>572</v>
      </c>
      <c r="IT492" s="760" t="s">
        <v>572</v>
      </c>
      <c r="IV492" s="760" t="s">
        <v>572</v>
      </c>
      <c r="IW492" s="760" t="s">
        <v>572</v>
      </c>
      <c r="IY492" s="760" t="s">
        <v>572</v>
      </c>
      <c r="IZ492" s="760" t="s">
        <v>572</v>
      </c>
      <c r="JB492" s="760" t="s">
        <v>572</v>
      </c>
      <c r="JC492" s="760" t="s">
        <v>572</v>
      </c>
      <c r="JE492" s="760" t="s">
        <v>572</v>
      </c>
      <c r="JF492" s="760" t="s">
        <v>572</v>
      </c>
    </row>
    <row r="493" spans="1:266" ht="17.25" customHeight="1" x14ac:dyDescent="0.35">
      <c r="A493" s="618" t="s">
        <v>1397</v>
      </c>
      <c r="B493" s="730">
        <v>70</v>
      </c>
      <c r="C493" s="730" t="s">
        <v>1393</v>
      </c>
      <c r="D493" s="730" t="s">
        <v>1393</v>
      </c>
      <c r="E493" s="730">
        <v>8</v>
      </c>
      <c r="F493" s="731" t="s">
        <v>574</v>
      </c>
      <c r="G493" s="732">
        <v>1</v>
      </c>
      <c r="H493" s="826">
        <v>46196</v>
      </c>
      <c r="I493" s="730">
        <v>36</v>
      </c>
      <c r="J493" s="730" t="s">
        <v>308</v>
      </c>
      <c r="K493" s="730">
        <v>37</v>
      </c>
      <c r="L493" s="730" t="s">
        <v>1398</v>
      </c>
      <c r="M493" s="735" t="s">
        <v>1397</v>
      </c>
      <c r="N493" s="735">
        <v>0</v>
      </c>
      <c r="O493" s="735" t="s">
        <v>390</v>
      </c>
      <c r="P493" s="735">
        <v>0</v>
      </c>
      <c r="Q493" s="735" t="s">
        <v>390</v>
      </c>
      <c r="R493" s="735" t="s">
        <v>861</v>
      </c>
      <c r="S493" s="735" t="s">
        <v>308</v>
      </c>
      <c r="T493" s="735" t="s">
        <v>882</v>
      </c>
      <c r="U493" s="735">
        <v>578</v>
      </c>
      <c r="V493" s="735" t="s">
        <v>308</v>
      </c>
      <c r="W493" s="735"/>
      <c r="X493" s="735"/>
      <c r="Y493" s="735"/>
      <c r="Z493" s="768"/>
      <c r="AA493" s="735" t="s">
        <v>45</v>
      </c>
      <c r="AB493" s="735" t="s">
        <v>863</v>
      </c>
      <c r="AC493" s="735" t="s">
        <v>589</v>
      </c>
      <c r="AD493" s="735">
        <v>708</v>
      </c>
      <c r="AE493" s="738">
        <v>708</v>
      </c>
      <c r="AF493" s="763" t="s">
        <v>390</v>
      </c>
      <c r="AG493" s="765"/>
      <c r="AH493" s="765"/>
      <c r="AI493" s="765" t="s">
        <v>625</v>
      </c>
      <c r="AJ493" s="740">
        <v>4</v>
      </c>
      <c r="AK493" s="766"/>
      <c r="AL493" s="740"/>
      <c r="AM493" s="767">
        <v>0</v>
      </c>
      <c r="AN493" s="767"/>
      <c r="AO493" s="767"/>
      <c r="AP493" s="767"/>
      <c r="AQ493" s="767"/>
      <c r="AR493" s="767"/>
      <c r="AS493" s="767"/>
      <c r="AT493" s="767"/>
      <c r="AU493" s="767"/>
      <c r="AV493" s="767"/>
      <c r="AW493" s="767"/>
      <c r="AX493" s="767"/>
      <c r="AY493" s="767"/>
      <c r="AZ493" s="767"/>
      <c r="BA493" s="767"/>
      <c r="BB493" s="767">
        <v>0</v>
      </c>
      <c r="BC493" s="767">
        <v>0</v>
      </c>
      <c r="BD493" s="767">
        <v>0</v>
      </c>
      <c r="BE493" s="767">
        <v>0</v>
      </c>
      <c r="BF493" s="767">
        <v>0</v>
      </c>
      <c r="BG493" s="767">
        <v>0</v>
      </c>
      <c r="BH493" s="767">
        <v>0</v>
      </c>
      <c r="BI493" s="767">
        <v>0</v>
      </c>
      <c r="BJ493" s="767"/>
      <c r="BK493" s="767">
        <v>0</v>
      </c>
      <c r="BL493" s="767"/>
      <c r="BM493" s="767"/>
      <c r="BN493" s="767" t="s">
        <v>308</v>
      </c>
      <c r="BO493" s="767" t="s">
        <v>308</v>
      </c>
      <c r="BP493" s="767" t="s">
        <v>308</v>
      </c>
      <c r="BQ493" s="767" t="s">
        <v>308</v>
      </c>
      <c r="BR493" s="767"/>
      <c r="BS493" s="767" t="s">
        <v>397</v>
      </c>
      <c r="BT493" s="767"/>
      <c r="BU493" s="767" t="s">
        <v>579</v>
      </c>
      <c r="BV493" s="767"/>
      <c r="BW493" s="767"/>
      <c r="BX493" s="767"/>
      <c r="BY493" s="767"/>
      <c r="BZ493" s="767"/>
      <c r="CA493" s="767">
        <v>0</v>
      </c>
      <c r="CB493" s="767"/>
      <c r="CC493" s="767"/>
      <c r="CD493" s="767"/>
      <c r="CE493" s="767"/>
      <c r="CF493" s="767"/>
      <c r="CG493" s="767"/>
      <c r="CH493" s="767"/>
      <c r="CI493" s="767"/>
      <c r="CJ493" s="767"/>
      <c r="CK493" s="768"/>
      <c r="CL493" s="768" t="s">
        <v>397</v>
      </c>
      <c r="CM493" s="768">
        <v>0</v>
      </c>
      <c r="CN493" s="768">
        <v>0</v>
      </c>
      <c r="CO493" s="768" t="s">
        <v>397</v>
      </c>
      <c r="CP493" s="768">
        <v>0</v>
      </c>
      <c r="CQ493" s="768">
        <v>0</v>
      </c>
      <c r="CR493" s="735">
        <v>64</v>
      </c>
      <c r="CS493" s="863"/>
      <c r="CT493" s="860" t="s">
        <v>308</v>
      </c>
      <c r="CU493" s="891" t="s">
        <v>308</v>
      </c>
      <c r="CV493" s="763"/>
      <c r="CW493" s="763"/>
      <c r="CX493" s="860">
        <v>46242</v>
      </c>
      <c r="CY493" s="747">
        <v>0</v>
      </c>
      <c r="CZ493" s="747" t="s">
        <v>308</v>
      </c>
      <c r="DA493" s="748">
        <v>0</v>
      </c>
      <c r="DB493" s="748">
        <v>0</v>
      </c>
      <c r="DC493" s="748">
        <v>0</v>
      </c>
      <c r="DD493" s="748" t="s">
        <v>390</v>
      </c>
      <c r="DE493" s="748" t="s">
        <v>397</v>
      </c>
      <c r="DF493" s="748" t="s">
        <v>397</v>
      </c>
      <c r="DG493" s="748" t="s">
        <v>397</v>
      </c>
      <c r="DH493" s="770">
        <v>0</v>
      </c>
      <c r="DI493" s="763" t="s">
        <v>397</v>
      </c>
      <c r="DJ493" s="763" t="s">
        <v>390</v>
      </c>
      <c r="DK493" s="763" t="s">
        <v>390</v>
      </c>
      <c r="DL493" s="763" t="s">
        <v>390</v>
      </c>
      <c r="DM493" s="763" t="s">
        <v>390</v>
      </c>
      <c r="DN493" s="763" t="s">
        <v>390</v>
      </c>
      <c r="DO493" s="771">
        <v>0</v>
      </c>
      <c r="DP493" s="763">
        <v>46276</v>
      </c>
      <c r="DQ493" s="763">
        <v>46302</v>
      </c>
      <c r="DR493" s="763">
        <v>46302</v>
      </c>
      <c r="DS493" s="770">
        <v>46276</v>
      </c>
      <c r="DT493" s="752">
        <v>46302</v>
      </c>
      <c r="DU493" s="753">
        <v>-7</v>
      </c>
      <c r="DV493" s="753" t="s">
        <v>308</v>
      </c>
      <c r="DW493" s="754">
        <v>46269</v>
      </c>
      <c r="DX493" s="755">
        <v>46269</v>
      </c>
      <c r="DY493" s="754" t="e">
        <v>#VALUE!</v>
      </c>
      <c r="DZ493" s="754" t="e">
        <v>#VALUE!</v>
      </c>
      <c r="EA493" s="754" t="e">
        <v>#VALUE!</v>
      </c>
      <c r="EB493" s="754" t="e">
        <v>#VALUE!</v>
      </c>
      <c r="HA493" s="756" t="s">
        <v>397</v>
      </c>
      <c r="HB493" s="756" t="s">
        <v>397</v>
      </c>
      <c r="HC493" s="756" t="s">
        <v>397</v>
      </c>
      <c r="HD493" s="756" t="s">
        <v>397</v>
      </c>
      <c r="HE493" s="756" t="s">
        <v>397</v>
      </c>
      <c r="HF493" s="756" t="s">
        <v>397</v>
      </c>
      <c r="HG493" s="756" t="s">
        <v>397</v>
      </c>
      <c r="HH493" s="756" t="s">
        <v>397</v>
      </c>
      <c r="HI493" s="756" t="s">
        <v>397</v>
      </c>
      <c r="HJ493" s="756" t="s">
        <v>397</v>
      </c>
      <c r="HK493"/>
      <c r="HL493"/>
      <c r="HM493"/>
      <c r="HN493" s="756" t="str">
        <f t="shared" si="15"/>
        <v>AUTO PRINT</v>
      </c>
      <c r="HO493"/>
      <c r="HP493" s="757" t="s">
        <v>572</v>
      </c>
      <c r="HQ493" s="757" t="s">
        <v>572</v>
      </c>
      <c r="HR493" s="757" t="s">
        <v>572</v>
      </c>
      <c r="HS493"/>
      <c r="HW493" s="758"/>
      <c r="HX493"/>
      <c r="HY493" s="759" t="s">
        <v>572</v>
      </c>
      <c r="HZ493" s="759" t="s">
        <v>572</v>
      </c>
      <c r="IA493" s="759" t="s">
        <v>572</v>
      </c>
      <c r="IC493" s="760" t="s">
        <v>572</v>
      </c>
      <c r="ID493" s="760" t="s">
        <v>572</v>
      </c>
      <c r="IE493" s="760" t="s">
        <v>572</v>
      </c>
      <c r="IF493" s="761" t="s">
        <v>572</v>
      </c>
      <c r="IG493" s="619" t="str">
        <f t="shared" si="16"/>
        <v>IN HOUSE (MANUAL)</v>
      </c>
      <c r="II493" s="761" t="s">
        <v>572</v>
      </c>
      <c r="IK493" s="761" t="str">
        <f>IFERROR(VLOOKUP($M493,#REF!,13,0),"IN HOUSE (MANUAL)")</f>
        <v>IN HOUSE (MANUAL)</v>
      </c>
      <c r="IM493" s="760" t="s">
        <v>572</v>
      </c>
      <c r="IN493" s="760" t="s">
        <v>572</v>
      </c>
      <c r="IO493" s="760" t="s">
        <v>572</v>
      </c>
      <c r="IQ493" s="760" t="s">
        <v>572</v>
      </c>
      <c r="IR493" s="760" t="s">
        <v>572</v>
      </c>
      <c r="IT493" s="760" t="s">
        <v>572</v>
      </c>
      <c r="IV493" s="760" t="s">
        <v>572</v>
      </c>
      <c r="IW493" s="760" t="s">
        <v>572</v>
      </c>
      <c r="IY493" s="760" t="s">
        <v>572</v>
      </c>
      <c r="IZ493" s="760" t="s">
        <v>572</v>
      </c>
      <c r="JB493" s="760" t="s">
        <v>572</v>
      </c>
      <c r="JC493" s="760" t="s">
        <v>572</v>
      </c>
      <c r="JE493" s="760" t="s">
        <v>572</v>
      </c>
      <c r="JF493" s="760" t="s">
        <v>572</v>
      </c>
    </row>
    <row r="494" spans="1:266" ht="16.5" customHeight="1" x14ac:dyDescent="0.35">
      <c r="A494" s="618" t="s">
        <v>1399</v>
      </c>
      <c r="B494" s="730">
        <v>71</v>
      </c>
      <c r="C494" s="730" t="s">
        <v>1393</v>
      </c>
      <c r="D494" s="730" t="s">
        <v>1393</v>
      </c>
      <c r="E494" s="730">
        <v>8</v>
      </c>
      <c r="F494" s="731" t="s">
        <v>574</v>
      </c>
      <c r="G494" s="732">
        <v>1</v>
      </c>
      <c r="H494" s="826">
        <v>46196</v>
      </c>
      <c r="I494" s="730">
        <v>36</v>
      </c>
      <c r="J494" s="730" t="s">
        <v>308</v>
      </c>
      <c r="K494" s="730">
        <v>37</v>
      </c>
      <c r="L494" s="730" t="s">
        <v>1400</v>
      </c>
      <c r="M494" s="735" t="s">
        <v>1399</v>
      </c>
      <c r="N494" s="735">
        <v>0</v>
      </c>
      <c r="O494" s="735" t="s">
        <v>390</v>
      </c>
      <c r="P494" s="735">
        <v>0</v>
      </c>
      <c r="Q494" s="735" t="s">
        <v>390</v>
      </c>
      <c r="R494" s="735" t="s">
        <v>861</v>
      </c>
      <c r="S494" s="735" t="s">
        <v>308</v>
      </c>
      <c r="T494" s="735" t="s">
        <v>882</v>
      </c>
      <c r="U494" s="735">
        <v>578</v>
      </c>
      <c r="V494" s="735" t="s">
        <v>308</v>
      </c>
      <c r="W494" s="735"/>
      <c r="X494" s="735"/>
      <c r="Y494" s="735"/>
      <c r="Z494" s="768"/>
      <c r="AA494" s="735" t="s">
        <v>45</v>
      </c>
      <c r="AB494" s="735" t="s">
        <v>863</v>
      </c>
      <c r="AC494" s="735" t="s">
        <v>751</v>
      </c>
      <c r="AD494" s="735">
        <v>234</v>
      </c>
      <c r="AE494" s="738">
        <v>234</v>
      </c>
      <c r="AF494" s="763" t="s">
        <v>390</v>
      </c>
      <c r="AG494" s="765"/>
      <c r="AH494" s="765"/>
      <c r="AI494" s="765" t="s">
        <v>625</v>
      </c>
      <c r="AJ494" s="740">
        <v>5</v>
      </c>
      <c r="AK494" s="766"/>
      <c r="AL494" s="740"/>
      <c r="AM494" s="767">
        <v>0</v>
      </c>
      <c r="AN494" s="767"/>
      <c r="AO494" s="767"/>
      <c r="AP494" s="767"/>
      <c r="AQ494" s="767"/>
      <c r="AR494" s="767"/>
      <c r="AS494" s="767"/>
      <c r="AT494" s="767"/>
      <c r="AU494" s="767"/>
      <c r="AV494" s="767"/>
      <c r="AW494" s="767"/>
      <c r="AX494" s="767"/>
      <c r="AY494" s="767"/>
      <c r="AZ494" s="767"/>
      <c r="BA494" s="767"/>
      <c r="BB494" s="767">
        <v>0</v>
      </c>
      <c r="BC494" s="767">
        <v>0</v>
      </c>
      <c r="BD494" s="767">
        <v>0</v>
      </c>
      <c r="BE494" s="767">
        <v>0</v>
      </c>
      <c r="BF494" s="767">
        <v>0</v>
      </c>
      <c r="BG494" s="767">
        <v>0</v>
      </c>
      <c r="BH494" s="767">
        <v>0</v>
      </c>
      <c r="BI494" s="767">
        <v>0</v>
      </c>
      <c r="BJ494" s="767"/>
      <c r="BK494" s="767">
        <v>0</v>
      </c>
      <c r="BL494" s="767"/>
      <c r="BM494" s="767"/>
      <c r="BN494" s="767" t="s">
        <v>308</v>
      </c>
      <c r="BO494" s="767" t="s">
        <v>308</v>
      </c>
      <c r="BP494" s="767" t="s">
        <v>308</v>
      </c>
      <c r="BQ494" s="767" t="s">
        <v>308</v>
      </c>
      <c r="BR494" s="767"/>
      <c r="BS494" s="767" t="s">
        <v>397</v>
      </c>
      <c r="BT494" s="767"/>
      <c r="BU494" s="767" t="s">
        <v>579</v>
      </c>
      <c r="BV494" s="767"/>
      <c r="BW494" s="767"/>
      <c r="BX494" s="767"/>
      <c r="BY494" s="767"/>
      <c r="BZ494" s="767"/>
      <c r="CA494" s="767">
        <v>0</v>
      </c>
      <c r="CB494" s="767"/>
      <c r="CC494" s="767"/>
      <c r="CD494" s="767"/>
      <c r="CE494" s="767"/>
      <c r="CF494" s="767"/>
      <c r="CG494" s="767"/>
      <c r="CH494" s="767"/>
      <c r="CI494" s="767"/>
      <c r="CJ494" s="767"/>
      <c r="CK494" s="768"/>
      <c r="CL494" s="768" t="s">
        <v>397</v>
      </c>
      <c r="CM494" s="768">
        <v>0</v>
      </c>
      <c r="CN494" s="768">
        <v>0</v>
      </c>
      <c r="CO494" s="768" t="s">
        <v>397</v>
      </c>
      <c r="CP494" s="768">
        <v>0</v>
      </c>
      <c r="CQ494" s="768">
        <v>0</v>
      </c>
      <c r="CR494" s="735">
        <v>59</v>
      </c>
      <c r="CS494" s="863"/>
      <c r="CT494" s="860" t="s">
        <v>308</v>
      </c>
      <c r="CU494" s="891" t="s">
        <v>308</v>
      </c>
      <c r="CV494" s="763"/>
      <c r="CW494" s="763"/>
      <c r="CX494" s="860">
        <v>46242</v>
      </c>
      <c r="CY494" s="747">
        <v>0</v>
      </c>
      <c r="CZ494" s="747" t="s">
        <v>308</v>
      </c>
      <c r="DA494" s="748">
        <v>0</v>
      </c>
      <c r="DB494" s="748">
        <v>0</v>
      </c>
      <c r="DC494" s="748">
        <v>0</v>
      </c>
      <c r="DD494" s="748" t="s">
        <v>390</v>
      </c>
      <c r="DE494" s="748" t="s">
        <v>397</v>
      </c>
      <c r="DF494" s="748" t="s">
        <v>397</v>
      </c>
      <c r="DG494" s="748" t="s">
        <v>397</v>
      </c>
      <c r="DH494" s="770">
        <v>0</v>
      </c>
      <c r="DI494" s="763" t="s">
        <v>397</v>
      </c>
      <c r="DJ494" s="763" t="s">
        <v>390</v>
      </c>
      <c r="DK494" s="763" t="s">
        <v>390</v>
      </c>
      <c r="DL494" s="763" t="s">
        <v>390</v>
      </c>
      <c r="DM494" s="763" t="s">
        <v>390</v>
      </c>
      <c r="DN494" s="763" t="s">
        <v>390</v>
      </c>
      <c r="DO494" s="771">
        <v>0</v>
      </c>
      <c r="DP494" s="763">
        <v>46276</v>
      </c>
      <c r="DQ494" s="763">
        <v>46297</v>
      </c>
      <c r="DR494" s="763">
        <v>46297</v>
      </c>
      <c r="DS494" s="770">
        <v>46276</v>
      </c>
      <c r="DT494" s="752">
        <v>46297</v>
      </c>
      <c r="DU494" s="753">
        <v>-7</v>
      </c>
      <c r="DV494" s="753" t="s">
        <v>308</v>
      </c>
      <c r="DW494" s="754">
        <v>46269</v>
      </c>
      <c r="DX494" s="755">
        <v>46269</v>
      </c>
      <c r="DY494" s="754" t="e">
        <v>#VALUE!</v>
      </c>
      <c r="DZ494" s="754" t="e">
        <v>#VALUE!</v>
      </c>
      <c r="EA494" s="754" t="e">
        <v>#VALUE!</v>
      </c>
      <c r="EB494" s="754" t="e">
        <v>#VALUE!</v>
      </c>
      <c r="HA494" s="756" t="s">
        <v>397</v>
      </c>
      <c r="HB494" s="756" t="s">
        <v>397</v>
      </c>
      <c r="HC494" s="756" t="s">
        <v>397</v>
      </c>
      <c r="HD494" s="756" t="s">
        <v>397</v>
      </c>
      <c r="HE494" s="756" t="s">
        <v>397</v>
      </c>
      <c r="HF494" s="756" t="s">
        <v>397</v>
      </c>
      <c r="HG494" s="756" t="s">
        <v>397</v>
      </c>
      <c r="HH494" s="756" t="s">
        <v>397</v>
      </c>
      <c r="HI494" s="756" t="s">
        <v>397</v>
      </c>
      <c r="HJ494" s="756" t="s">
        <v>397</v>
      </c>
      <c r="HK494"/>
      <c r="HL494"/>
      <c r="HM494"/>
      <c r="HN494" s="756" t="str">
        <f t="shared" si="15"/>
        <v>AUTO PRINT</v>
      </c>
      <c r="HO494"/>
      <c r="HP494" s="757" t="s">
        <v>572</v>
      </c>
      <c r="HQ494" s="757" t="s">
        <v>572</v>
      </c>
      <c r="HR494" s="757" t="s">
        <v>572</v>
      </c>
      <c r="HS494"/>
      <c r="HW494" s="758"/>
      <c r="HX494"/>
      <c r="HY494" s="759" t="s">
        <v>572</v>
      </c>
      <c r="HZ494" s="759" t="s">
        <v>572</v>
      </c>
      <c r="IA494" s="759" t="s">
        <v>572</v>
      </c>
      <c r="IC494" s="760" t="s">
        <v>572</v>
      </c>
      <c r="ID494" s="760" t="s">
        <v>572</v>
      </c>
      <c r="IE494" s="760" t="s">
        <v>572</v>
      </c>
      <c r="IF494" s="761" t="s">
        <v>572</v>
      </c>
      <c r="IG494" s="619" t="str">
        <f t="shared" si="16"/>
        <v>IN HOUSE (MANUAL)</v>
      </c>
      <c r="II494" s="761" t="s">
        <v>572</v>
      </c>
      <c r="IK494" s="761" t="str">
        <f>IFERROR(VLOOKUP($M494,#REF!,13,0),"IN HOUSE (MANUAL)")</f>
        <v>IN HOUSE (MANUAL)</v>
      </c>
      <c r="IM494" s="760" t="s">
        <v>572</v>
      </c>
      <c r="IN494" s="760" t="s">
        <v>572</v>
      </c>
      <c r="IO494" s="760" t="s">
        <v>572</v>
      </c>
      <c r="IQ494" s="760" t="s">
        <v>572</v>
      </c>
      <c r="IR494" s="760" t="s">
        <v>572</v>
      </c>
      <c r="IT494" s="760" t="s">
        <v>572</v>
      </c>
      <c r="IV494" s="760" t="s">
        <v>572</v>
      </c>
      <c r="IW494" s="760" t="s">
        <v>572</v>
      </c>
      <c r="IY494" s="760" t="s">
        <v>572</v>
      </c>
      <c r="IZ494" s="760" t="s">
        <v>572</v>
      </c>
      <c r="JB494" s="760" t="s">
        <v>572</v>
      </c>
      <c r="JC494" s="760" t="s">
        <v>572</v>
      </c>
      <c r="JE494" s="760" t="s">
        <v>572</v>
      </c>
      <c r="JF494" s="760" t="s">
        <v>572</v>
      </c>
    </row>
    <row r="495" spans="1:266" ht="17.25" customHeight="1" x14ac:dyDescent="0.35">
      <c r="A495" s="618" t="s">
        <v>1401</v>
      </c>
      <c r="B495" s="730">
        <v>72</v>
      </c>
      <c r="C495" s="730" t="s">
        <v>1393</v>
      </c>
      <c r="D495" s="730" t="s">
        <v>1393</v>
      </c>
      <c r="E495" s="730">
        <v>8</v>
      </c>
      <c r="F495" s="731" t="s">
        <v>574</v>
      </c>
      <c r="G495" s="732">
        <v>1</v>
      </c>
      <c r="H495" s="826">
        <v>46196</v>
      </c>
      <c r="I495" s="730">
        <v>36</v>
      </c>
      <c r="J495" s="730" t="s">
        <v>308</v>
      </c>
      <c r="K495" s="730">
        <v>37</v>
      </c>
      <c r="L495" s="730" t="s">
        <v>1402</v>
      </c>
      <c r="M495" s="735" t="s">
        <v>1401</v>
      </c>
      <c r="N495" s="735">
        <v>0</v>
      </c>
      <c r="O495" s="735" t="s">
        <v>390</v>
      </c>
      <c r="P495" s="735">
        <v>0</v>
      </c>
      <c r="Q495" s="735" t="s">
        <v>390</v>
      </c>
      <c r="R495" s="735" t="s">
        <v>861</v>
      </c>
      <c r="S495" s="735" t="s">
        <v>308</v>
      </c>
      <c r="T495" s="735" t="s">
        <v>921</v>
      </c>
      <c r="U495" s="735">
        <v>578</v>
      </c>
      <c r="V495" s="735" t="s">
        <v>308</v>
      </c>
      <c r="W495" s="735"/>
      <c r="X495" s="735"/>
      <c r="Y495" s="735"/>
      <c r="Z495" s="768"/>
      <c r="AA495" s="735" t="s">
        <v>45</v>
      </c>
      <c r="AB495" s="735" t="s">
        <v>863</v>
      </c>
      <c r="AC495" s="735" t="s">
        <v>589</v>
      </c>
      <c r="AD495" s="735">
        <v>534</v>
      </c>
      <c r="AE495" s="738">
        <v>534</v>
      </c>
      <c r="AF495" s="763" t="s">
        <v>390</v>
      </c>
      <c r="AG495" s="765"/>
      <c r="AH495" s="765"/>
      <c r="AI495" s="765" t="s">
        <v>625</v>
      </c>
      <c r="AJ495" s="740">
        <v>6</v>
      </c>
      <c r="AK495" s="766"/>
      <c r="AL495" s="740"/>
      <c r="AM495" s="767">
        <v>0</v>
      </c>
      <c r="AN495" s="767"/>
      <c r="AO495" s="767"/>
      <c r="AP495" s="767"/>
      <c r="AQ495" s="767"/>
      <c r="AR495" s="767"/>
      <c r="AS495" s="767"/>
      <c r="AT495" s="767"/>
      <c r="AU495" s="767"/>
      <c r="AV495" s="767"/>
      <c r="AW495" s="767"/>
      <c r="AX495" s="767"/>
      <c r="AY495" s="767"/>
      <c r="AZ495" s="767"/>
      <c r="BA495" s="767"/>
      <c r="BB495" s="767">
        <v>0</v>
      </c>
      <c r="BC495" s="767">
        <v>0</v>
      </c>
      <c r="BD495" s="767">
        <v>0</v>
      </c>
      <c r="BE495" s="767">
        <v>0</v>
      </c>
      <c r="BF495" s="767">
        <v>0</v>
      </c>
      <c r="BG495" s="767">
        <v>0</v>
      </c>
      <c r="BH495" s="767">
        <v>0</v>
      </c>
      <c r="BI495" s="767">
        <v>0</v>
      </c>
      <c r="BJ495" s="767"/>
      <c r="BK495" s="767">
        <v>0</v>
      </c>
      <c r="BL495" s="767"/>
      <c r="BM495" s="767"/>
      <c r="BN495" s="767" t="s">
        <v>308</v>
      </c>
      <c r="BO495" s="767" t="s">
        <v>308</v>
      </c>
      <c r="BP495" s="767" t="s">
        <v>308</v>
      </c>
      <c r="BQ495" s="767" t="s">
        <v>308</v>
      </c>
      <c r="BR495" s="767"/>
      <c r="BS495" s="767" t="s">
        <v>397</v>
      </c>
      <c r="BT495" s="767"/>
      <c r="BU495" s="767" t="s">
        <v>579</v>
      </c>
      <c r="BV495" s="767"/>
      <c r="BW495" s="767"/>
      <c r="BX495" s="767"/>
      <c r="BY495" s="767"/>
      <c r="BZ495" s="767"/>
      <c r="CA495" s="767">
        <v>0</v>
      </c>
      <c r="CB495" s="767"/>
      <c r="CC495" s="767"/>
      <c r="CD495" s="767"/>
      <c r="CE495" s="767"/>
      <c r="CF495" s="767"/>
      <c r="CG495" s="767"/>
      <c r="CH495" s="767"/>
      <c r="CI495" s="767"/>
      <c r="CJ495" s="767"/>
      <c r="CK495" s="768"/>
      <c r="CL495" s="768" t="s">
        <v>397</v>
      </c>
      <c r="CM495" s="768">
        <v>0</v>
      </c>
      <c r="CN495" s="768">
        <v>0</v>
      </c>
      <c r="CO495" s="768" t="s">
        <v>397</v>
      </c>
      <c r="CP495" s="768">
        <v>0</v>
      </c>
      <c r="CQ495" s="768">
        <v>0</v>
      </c>
      <c r="CR495" s="735">
        <v>126</v>
      </c>
      <c r="CS495" s="863"/>
      <c r="CT495" s="860" t="s">
        <v>308</v>
      </c>
      <c r="CU495" s="891" t="s">
        <v>308</v>
      </c>
      <c r="CV495" s="763"/>
      <c r="CW495" s="763"/>
      <c r="CX495" s="860">
        <v>46242</v>
      </c>
      <c r="CY495" s="747">
        <v>0</v>
      </c>
      <c r="CZ495" s="747" t="s">
        <v>308</v>
      </c>
      <c r="DA495" s="748">
        <v>0</v>
      </c>
      <c r="DB495" s="748">
        <v>0</v>
      </c>
      <c r="DC495" s="748">
        <v>0</v>
      </c>
      <c r="DD495" s="748" t="s">
        <v>390</v>
      </c>
      <c r="DE495" s="748" t="s">
        <v>397</v>
      </c>
      <c r="DF495" s="748" t="s">
        <v>397</v>
      </c>
      <c r="DG495" s="748" t="s">
        <v>397</v>
      </c>
      <c r="DH495" s="770">
        <v>0</v>
      </c>
      <c r="DI495" s="763" t="s">
        <v>397</v>
      </c>
      <c r="DJ495" s="763" t="s">
        <v>390</v>
      </c>
      <c r="DK495" s="763" t="s">
        <v>390</v>
      </c>
      <c r="DL495" s="763" t="s">
        <v>390</v>
      </c>
      <c r="DM495" s="763" t="s">
        <v>390</v>
      </c>
      <c r="DN495" s="763" t="s">
        <v>390</v>
      </c>
      <c r="DO495" s="771">
        <v>0</v>
      </c>
      <c r="DP495" s="763">
        <v>46276</v>
      </c>
      <c r="DQ495" s="763">
        <v>46302</v>
      </c>
      <c r="DR495" s="763">
        <v>46302</v>
      </c>
      <c r="DS495" s="770">
        <v>46276</v>
      </c>
      <c r="DT495" s="752">
        <v>46302</v>
      </c>
      <c r="DU495" s="753">
        <v>-7</v>
      </c>
      <c r="DV495" s="753" t="s">
        <v>308</v>
      </c>
      <c r="DW495" s="754">
        <v>46269</v>
      </c>
      <c r="DX495" s="755">
        <v>46269</v>
      </c>
      <c r="DY495" s="754" t="e">
        <v>#VALUE!</v>
      </c>
      <c r="DZ495" s="754" t="e">
        <v>#VALUE!</v>
      </c>
      <c r="EA495" s="754" t="e">
        <v>#VALUE!</v>
      </c>
      <c r="EB495" s="754" t="e">
        <v>#VALUE!</v>
      </c>
      <c r="HA495" s="756" t="s">
        <v>397</v>
      </c>
      <c r="HB495" s="756" t="s">
        <v>397</v>
      </c>
      <c r="HC495" s="756" t="s">
        <v>397</v>
      </c>
      <c r="HD495" s="756" t="s">
        <v>397</v>
      </c>
      <c r="HE495" s="756" t="s">
        <v>397</v>
      </c>
      <c r="HF495" s="756" t="s">
        <v>397</v>
      </c>
      <c r="HG495" s="756" t="s">
        <v>397</v>
      </c>
      <c r="HH495" s="756" t="s">
        <v>397</v>
      </c>
      <c r="HI495" s="756" t="s">
        <v>397</v>
      </c>
      <c r="HJ495" s="756" t="s">
        <v>397</v>
      </c>
      <c r="HK495"/>
      <c r="HL495"/>
      <c r="HM495"/>
      <c r="HN495" s="756" t="str">
        <f t="shared" si="15"/>
        <v>AUTO PRINT</v>
      </c>
      <c r="HO495"/>
      <c r="HP495" s="757" t="s">
        <v>572</v>
      </c>
      <c r="HQ495" s="757" t="s">
        <v>572</v>
      </c>
      <c r="HR495" s="757" t="s">
        <v>572</v>
      </c>
      <c r="HS495"/>
      <c r="HW495" s="758"/>
      <c r="HX495"/>
      <c r="HY495" s="759" t="s">
        <v>572</v>
      </c>
      <c r="HZ495" s="759" t="s">
        <v>572</v>
      </c>
      <c r="IA495" s="759" t="s">
        <v>572</v>
      </c>
      <c r="IC495" s="760" t="s">
        <v>572</v>
      </c>
      <c r="ID495" s="760" t="s">
        <v>572</v>
      </c>
      <c r="IE495" s="760" t="s">
        <v>572</v>
      </c>
      <c r="IF495" s="761" t="s">
        <v>572</v>
      </c>
      <c r="IG495" s="619" t="str">
        <f t="shared" si="16"/>
        <v>IN HOUSE (MANUAL)</v>
      </c>
      <c r="II495" s="761" t="s">
        <v>572</v>
      </c>
      <c r="IK495" s="761" t="str">
        <f>IFERROR(VLOOKUP($M495,#REF!,13,0),"IN HOUSE (MANUAL)")</f>
        <v>IN HOUSE (MANUAL)</v>
      </c>
      <c r="IM495" s="760" t="s">
        <v>572</v>
      </c>
      <c r="IN495" s="760" t="s">
        <v>572</v>
      </c>
      <c r="IO495" s="760" t="s">
        <v>572</v>
      </c>
      <c r="IQ495" s="760" t="s">
        <v>572</v>
      </c>
      <c r="IR495" s="760" t="s">
        <v>572</v>
      </c>
      <c r="IT495" s="760" t="s">
        <v>572</v>
      </c>
      <c r="IV495" s="760" t="s">
        <v>572</v>
      </c>
      <c r="IW495" s="760" t="s">
        <v>572</v>
      </c>
      <c r="IY495" s="760" t="s">
        <v>572</v>
      </c>
      <c r="IZ495" s="760" t="s">
        <v>572</v>
      </c>
      <c r="JB495" s="760" t="s">
        <v>572</v>
      </c>
      <c r="JC495" s="760" t="s">
        <v>572</v>
      </c>
      <c r="JE495" s="760" t="s">
        <v>572</v>
      </c>
      <c r="JF495" s="760" t="s">
        <v>572</v>
      </c>
    </row>
    <row r="496" spans="1:266" ht="16.5" customHeight="1" x14ac:dyDescent="0.35">
      <c r="A496" s="618" t="s">
        <v>1403</v>
      </c>
      <c r="B496" s="730">
        <v>73</v>
      </c>
      <c r="C496" s="730" t="s">
        <v>1393</v>
      </c>
      <c r="D496" s="730" t="s">
        <v>1393</v>
      </c>
      <c r="E496" s="730">
        <v>8</v>
      </c>
      <c r="F496" s="731" t="s">
        <v>574</v>
      </c>
      <c r="G496" s="732">
        <v>1</v>
      </c>
      <c r="H496" s="826">
        <v>46196</v>
      </c>
      <c r="I496" s="730">
        <v>36</v>
      </c>
      <c r="J496" s="730" t="s">
        <v>308</v>
      </c>
      <c r="K496" s="730">
        <v>37</v>
      </c>
      <c r="L496" s="730" t="s">
        <v>1404</v>
      </c>
      <c r="M496" s="735" t="s">
        <v>1403</v>
      </c>
      <c r="N496" s="735">
        <v>0</v>
      </c>
      <c r="O496" s="735" t="s">
        <v>390</v>
      </c>
      <c r="P496" s="735">
        <v>0</v>
      </c>
      <c r="Q496" s="735" t="s">
        <v>390</v>
      </c>
      <c r="R496" s="735" t="s">
        <v>861</v>
      </c>
      <c r="S496" s="735" t="s">
        <v>308</v>
      </c>
      <c r="T496" s="735" t="s">
        <v>926</v>
      </c>
      <c r="U496" s="735">
        <v>578</v>
      </c>
      <c r="V496" s="735" t="s">
        <v>308</v>
      </c>
      <c r="W496" s="735"/>
      <c r="X496" s="735"/>
      <c r="Y496" s="735"/>
      <c r="Z496" s="768"/>
      <c r="AA496" s="735" t="s">
        <v>45</v>
      </c>
      <c r="AB496" s="735" t="s">
        <v>863</v>
      </c>
      <c r="AC496" s="735" t="s">
        <v>589</v>
      </c>
      <c r="AD496" s="735">
        <v>744</v>
      </c>
      <c r="AE496" s="738">
        <v>744</v>
      </c>
      <c r="AF496" s="763" t="s">
        <v>390</v>
      </c>
      <c r="AG496" s="765"/>
      <c r="AH496" s="765"/>
      <c r="AI496" s="765" t="s">
        <v>625</v>
      </c>
      <c r="AJ496" s="740">
        <v>7</v>
      </c>
      <c r="AK496" s="766"/>
      <c r="AL496" s="740"/>
      <c r="AM496" s="767">
        <v>0</v>
      </c>
      <c r="AN496" s="767"/>
      <c r="AO496" s="767"/>
      <c r="AP496" s="767"/>
      <c r="AQ496" s="767"/>
      <c r="AR496" s="767"/>
      <c r="AS496" s="767"/>
      <c r="AT496" s="767"/>
      <c r="AU496" s="767"/>
      <c r="AV496" s="767"/>
      <c r="AW496" s="767"/>
      <c r="AX496" s="767"/>
      <c r="AY496" s="767"/>
      <c r="AZ496" s="767"/>
      <c r="BA496" s="767"/>
      <c r="BB496" s="767">
        <v>0</v>
      </c>
      <c r="BC496" s="767">
        <v>0</v>
      </c>
      <c r="BD496" s="767">
        <v>0</v>
      </c>
      <c r="BE496" s="767">
        <v>0</v>
      </c>
      <c r="BF496" s="767">
        <v>0</v>
      </c>
      <c r="BG496" s="767">
        <v>0</v>
      </c>
      <c r="BH496" s="767">
        <v>0</v>
      </c>
      <c r="BI496" s="767">
        <v>0</v>
      </c>
      <c r="BJ496" s="767"/>
      <c r="BK496" s="767">
        <v>0</v>
      </c>
      <c r="BL496" s="767"/>
      <c r="BM496" s="767"/>
      <c r="BN496" s="767" t="s">
        <v>308</v>
      </c>
      <c r="BO496" s="767" t="s">
        <v>308</v>
      </c>
      <c r="BP496" s="767" t="s">
        <v>308</v>
      </c>
      <c r="BQ496" s="767" t="s">
        <v>308</v>
      </c>
      <c r="BR496" s="767"/>
      <c r="BS496" s="767" t="s">
        <v>397</v>
      </c>
      <c r="BT496" s="767"/>
      <c r="BU496" s="767" t="s">
        <v>579</v>
      </c>
      <c r="BV496" s="767"/>
      <c r="BW496" s="767"/>
      <c r="BX496" s="767"/>
      <c r="BY496" s="767"/>
      <c r="BZ496" s="767"/>
      <c r="CA496" s="767">
        <v>0</v>
      </c>
      <c r="CB496" s="767"/>
      <c r="CC496" s="767"/>
      <c r="CD496" s="767"/>
      <c r="CE496" s="767"/>
      <c r="CF496" s="767"/>
      <c r="CG496" s="767"/>
      <c r="CH496" s="767"/>
      <c r="CI496" s="767"/>
      <c r="CJ496" s="767"/>
      <c r="CK496" s="768"/>
      <c r="CL496" s="768" t="s">
        <v>397</v>
      </c>
      <c r="CM496" s="768">
        <v>0</v>
      </c>
      <c r="CN496" s="768">
        <v>0</v>
      </c>
      <c r="CO496" s="768" t="s">
        <v>397</v>
      </c>
      <c r="CP496" s="768">
        <v>0</v>
      </c>
      <c r="CQ496" s="768">
        <v>0</v>
      </c>
      <c r="CR496" s="735">
        <v>267</v>
      </c>
      <c r="CS496" s="863"/>
      <c r="CT496" s="860" t="s">
        <v>308</v>
      </c>
      <c r="CU496" s="891" t="s">
        <v>308</v>
      </c>
      <c r="CV496" s="763"/>
      <c r="CW496" s="763"/>
      <c r="CX496" s="860">
        <v>46242</v>
      </c>
      <c r="CY496" s="747">
        <v>0</v>
      </c>
      <c r="CZ496" s="747" t="s">
        <v>308</v>
      </c>
      <c r="DA496" s="748">
        <v>0</v>
      </c>
      <c r="DB496" s="748">
        <v>0</v>
      </c>
      <c r="DC496" s="748">
        <v>0</v>
      </c>
      <c r="DD496" s="748" t="s">
        <v>390</v>
      </c>
      <c r="DE496" s="748" t="s">
        <v>397</v>
      </c>
      <c r="DF496" s="748" t="s">
        <v>397</v>
      </c>
      <c r="DG496" s="748" t="s">
        <v>397</v>
      </c>
      <c r="DH496" s="770">
        <v>0</v>
      </c>
      <c r="DI496" s="763" t="s">
        <v>397</v>
      </c>
      <c r="DJ496" s="763" t="s">
        <v>390</v>
      </c>
      <c r="DK496" s="763" t="s">
        <v>390</v>
      </c>
      <c r="DL496" s="763" t="s">
        <v>390</v>
      </c>
      <c r="DM496" s="763" t="s">
        <v>390</v>
      </c>
      <c r="DN496" s="763" t="s">
        <v>390</v>
      </c>
      <c r="DO496" s="771">
        <v>0</v>
      </c>
      <c r="DP496" s="763">
        <v>46276</v>
      </c>
      <c r="DQ496" s="763">
        <v>46302</v>
      </c>
      <c r="DR496" s="763">
        <v>46302</v>
      </c>
      <c r="DS496" s="770">
        <v>46276</v>
      </c>
      <c r="DT496" s="752">
        <v>46302</v>
      </c>
      <c r="DU496" s="753">
        <v>-7</v>
      </c>
      <c r="DV496" s="753" t="s">
        <v>308</v>
      </c>
      <c r="DW496" s="754">
        <v>46269</v>
      </c>
      <c r="DX496" s="755">
        <v>46269</v>
      </c>
      <c r="DY496" s="754" t="e">
        <v>#VALUE!</v>
      </c>
      <c r="DZ496" s="754" t="e">
        <v>#VALUE!</v>
      </c>
      <c r="EA496" s="754" t="e">
        <v>#VALUE!</v>
      </c>
      <c r="EB496" s="754" t="e">
        <v>#VALUE!</v>
      </c>
      <c r="HA496" s="756" t="s">
        <v>397</v>
      </c>
      <c r="HB496" s="756" t="s">
        <v>397</v>
      </c>
      <c r="HC496" s="756" t="s">
        <v>397</v>
      </c>
      <c r="HD496" s="756" t="s">
        <v>397</v>
      </c>
      <c r="HE496" s="756" t="s">
        <v>397</v>
      </c>
      <c r="HF496" s="756" t="s">
        <v>397</v>
      </c>
      <c r="HG496" s="756" t="s">
        <v>397</v>
      </c>
      <c r="HH496" s="756" t="s">
        <v>397</v>
      </c>
      <c r="HI496" s="756" t="s">
        <v>397</v>
      </c>
      <c r="HJ496" s="756" t="s">
        <v>397</v>
      </c>
      <c r="HK496"/>
      <c r="HL496"/>
      <c r="HM496"/>
      <c r="HN496" s="756" t="str">
        <f t="shared" si="15"/>
        <v>AUTO PRINT</v>
      </c>
      <c r="HO496"/>
      <c r="HP496" s="757" t="s">
        <v>572</v>
      </c>
      <c r="HQ496" s="757" t="s">
        <v>572</v>
      </c>
      <c r="HR496" s="757" t="s">
        <v>572</v>
      </c>
      <c r="HS496"/>
      <c r="HW496" s="758"/>
      <c r="HX496"/>
      <c r="HY496" s="759" t="s">
        <v>572</v>
      </c>
      <c r="HZ496" s="759" t="s">
        <v>572</v>
      </c>
      <c r="IA496" s="759" t="s">
        <v>572</v>
      </c>
      <c r="IC496" s="760" t="s">
        <v>572</v>
      </c>
      <c r="ID496" s="760" t="s">
        <v>572</v>
      </c>
      <c r="IE496" s="760" t="s">
        <v>572</v>
      </c>
      <c r="IF496" s="761" t="s">
        <v>572</v>
      </c>
      <c r="IG496" s="619" t="str">
        <f t="shared" si="16"/>
        <v>IN HOUSE (MANUAL)</v>
      </c>
      <c r="II496" s="761" t="s">
        <v>572</v>
      </c>
      <c r="IK496" s="761" t="str">
        <f>IFERROR(VLOOKUP($M496,#REF!,13,0),"IN HOUSE (MANUAL)")</f>
        <v>IN HOUSE (MANUAL)</v>
      </c>
      <c r="IM496" s="760" t="s">
        <v>572</v>
      </c>
      <c r="IN496" s="760" t="s">
        <v>572</v>
      </c>
      <c r="IO496" s="760" t="s">
        <v>572</v>
      </c>
      <c r="IQ496" s="760" t="s">
        <v>572</v>
      </c>
      <c r="IR496" s="760" t="s">
        <v>572</v>
      </c>
      <c r="IT496" s="760" t="s">
        <v>572</v>
      </c>
      <c r="IV496" s="760" t="s">
        <v>572</v>
      </c>
      <c r="IW496" s="760" t="s">
        <v>572</v>
      </c>
      <c r="IY496" s="760" t="s">
        <v>572</v>
      </c>
      <c r="IZ496" s="760" t="s">
        <v>572</v>
      </c>
      <c r="JB496" s="760" t="s">
        <v>572</v>
      </c>
      <c r="JC496" s="760" t="s">
        <v>572</v>
      </c>
      <c r="JE496" s="760" t="s">
        <v>572</v>
      </c>
      <c r="JF496" s="760" t="s">
        <v>572</v>
      </c>
    </row>
    <row r="497" spans="1:266" ht="17.25" customHeight="1" x14ac:dyDescent="0.35">
      <c r="A497" s="618" t="s">
        <v>1405</v>
      </c>
      <c r="B497" s="730">
        <v>74</v>
      </c>
      <c r="C497" s="730" t="s">
        <v>1393</v>
      </c>
      <c r="D497" s="730" t="s">
        <v>1393</v>
      </c>
      <c r="E497" s="730">
        <v>8</v>
      </c>
      <c r="F497" s="731" t="s">
        <v>574</v>
      </c>
      <c r="G497" s="732">
        <v>1</v>
      </c>
      <c r="H497" s="826">
        <v>46196</v>
      </c>
      <c r="I497" s="730">
        <v>36</v>
      </c>
      <c r="J497" s="730" t="s">
        <v>308</v>
      </c>
      <c r="K497" s="730">
        <v>37</v>
      </c>
      <c r="L497" s="730" t="s">
        <v>1406</v>
      </c>
      <c r="M497" s="735" t="s">
        <v>1405</v>
      </c>
      <c r="N497" s="735">
        <v>0</v>
      </c>
      <c r="O497" s="735" t="s">
        <v>390</v>
      </c>
      <c r="P497" s="735">
        <v>0</v>
      </c>
      <c r="Q497" s="735" t="s">
        <v>390</v>
      </c>
      <c r="R497" s="735" t="s">
        <v>861</v>
      </c>
      <c r="S497" s="735" t="s">
        <v>308</v>
      </c>
      <c r="T497" s="735" t="s">
        <v>874</v>
      </c>
      <c r="U497" s="735">
        <v>578</v>
      </c>
      <c r="V497" s="735" t="s">
        <v>308</v>
      </c>
      <c r="W497" s="735"/>
      <c r="X497" s="735"/>
      <c r="Y497" s="735"/>
      <c r="Z497" s="768"/>
      <c r="AA497" s="735" t="s">
        <v>45</v>
      </c>
      <c r="AB497" s="735" t="s">
        <v>863</v>
      </c>
      <c r="AC497" s="735" t="s">
        <v>589</v>
      </c>
      <c r="AD497" s="735">
        <v>708</v>
      </c>
      <c r="AE497" s="738">
        <v>708</v>
      </c>
      <c r="AF497" s="763" t="s">
        <v>390</v>
      </c>
      <c r="AG497" s="765"/>
      <c r="AH497" s="765"/>
      <c r="AI497" s="765" t="s">
        <v>625</v>
      </c>
      <c r="AJ497" s="740">
        <v>8</v>
      </c>
      <c r="AK497" s="766"/>
      <c r="AL497" s="740"/>
      <c r="AM497" s="767">
        <v>0</v>
      </c>
      <c r="AN497" s="767"/>
      <c r="AO497" s="767"/>
      <c r="AP497" s="767"/>
      <c r="AQ497" s="767"/>
      <c r="AR497" s="767"/>
      <c r="AS497" s="767"/>
      <c r="AT497" s="767"/>
      <c r="AU497" s="767"/>
      <c r="AV497" s="767"/>
      <c r="AW497" s="767"/>
      <c r="AX497" s="767"/>
      <c r="AY497" s="767"/>
      <c r="AZ497" s="767"/>
      <c r="BA497" s="767"/>
      <c r="BB497" s="767">
        <v>0</v>
      </c>
      <c r="BC497" s="767">
        <v>0</v>
      </c>
      <c r="BD497" s="767">
        <v>0</v>
      </c>
      <c r="BE497" s="767">
        <v>0</v>
      </c>
      <c r="BF497" s="767">
        <v>0</v>
      </c>
      <c r="BG497" s="767">
        <v>0</v>
      </c>
      <c r="BH497" s="767">
        <v>0</v>
      </c>
      <c r="BI497" s="767">
        <v>0</v>
      </c>
      <c r="BJ497" s="767"/>
      <c r="BK497" s="767">
        <v>0</v>
      </c>
      <c r="BL497" s="767"/>
      <c r="BM497" s="767"/>
      <c r="BN497" s="767" t="s">
        <v>308</v>
      </c>
      <c r="BO497" s="767" t="s">
        <v>308</v>
      </c>
      <c r="BP497" s="767" t="s">
        <v>308</v>
      </c>
      <c r="BQ497" s="767" t="s">
        <v>308</v>
      </c>
      <c r="BR497" s="767"/>
      <c r="BS497" s="767" t="s">
        <v>397</v>
      </c>
      <c r="BT497" s="767"/>
      <c r="BU497" s="767" t="s">
        <v>579</v>
      </c>
      <c r="BV497" s="767"/>
      <c r="BW497" s="767"/>
      <c r="BX497" s="767"/>
      <c r="BY497" s="767"/>
      <c r="BZ497" s="767"/>
      <c r="CA497" s="767">
        <v>0</v>
      </c>
      <c r="CB497" s="767"/>
      <c r="CC497" s="767"/>
      <c r="CD497" s="767"/>
      <c r="CE497" s="767"/>
      <c r="CF497" s="767"/>
      <c r="CG497" s="767"/>
      <c r="CH497" s="767"/>
      <c r="CI497" s="767"/>
      <c r="CJ497" s="767"/>
      <c r="CK497" s="768"/>
      <c r="CL497" s="768" t="s">
        <v>397</v>
      </c>
      <c r="CM497" s="768">
        <v>0</v>
      </c>
      <c r="CN497" s="768">
        <v>0</v>
      </c>
      <c r="CO497" s="768" t="s">
        <v>397</v>
      </c>
      <c r="CP497" s="768">
        <v>0</v>
      </c>
      <c r="CQ497" s="768">
        <v>0</v>
      </c>
      <c r="CR497" s="735">
        <v>636</v>
      </c>
      <c r="CS497" s="863"/>
      <c r="CT497" s="860" t="s">
        <v>308</v>
      </c>
      <c r="CU497" s="891" t="s">
        <v>308</v>
      </c>
      <c r="CV497" s="763"/>
      <c r="CW497" s="763"/>
      <c r="CX497" s="860">
        <v>46242</v>
      </c>
      <c r="CY497" s="747">
        <v>0</v>
      </c>
      <c r="CZ497" s="747" t="s">
        <v>308</v>
      </c>
      <c r="DA497" s="748">
        <v>0</v>
      </c>
      <c r="DB497" s="748">
        <v>0</v>
      </c>
      <c r="DC497" s="748">
        <v>0</v>
      </c>
      <c r="DD497" s="748" t="s">
        <v>390</v>
      </c>
      <c r="DE497" s="748" t="s">
        <v>397</v>
      </c>
      <c r="DF497" s="748" t="s">
        <v>397</v>
      </c>
      <c r="DG497" s="748" t="s">
        <v>397</v>
      </c>
      <c r="DH497" s="770">
        <v>0</v>
      </c>
      <c r="DI497" s="763" t="s">
        <v>397</v>
      </c>
      <c r="DJ497" s="763" t="s">
        <v>390</v>
      </c>
      <c r="DK497" s="763" t="s">
        <v>390</v>
      </c>
      <c r="DL497" s="763" t="s">
        <v>390</v>
      </c>
      <c r="DM497" s="763" t="s">
        <v>390</v>
      </c>
      <c r="DN497" s="763" t="s">
        <v>390</v>
      </c>
      <c r="DO497" s="771">
        <v>0</v>
      </c>
      <c r="DP497" s="763">
        <v>46276</v>
      </c>
      <c r="DQ497" s="763">
        <v>46302</v>
      </c>
      <c r="DR497" s="763">
        <v>46302</v>
      </c>
      <c r="DS497" s="770">
        <v>46276</v>
      </c>
      <c r="DT497" s="752">
        <v>46302</v>
      </c>
      <c r="DU497" s="753">
        <v>-7</v>
      </c>
      <c r="DV497" s="753" t="s">
        <v>308</v>
      </c>
      <c r="DW497" s="754">
        <v>46269</v>
      </c>
      <c r="DX497" s="755">
        <v>46269</v>
      </c>
      <c r="DY497" s="754" t="e">
        <v>#VALUE!</v>
      </c>
      <c r="DZ497" s="754" t="e">
        <v>#VALUE!</v>
      </c>
      <c r="EA497" s="754" t="e">
        <v>#VALUE!</v>
      </c>
      <c r="EB497" s="754" t="e">
        <v>#VALUE!</v>
      </c>
      <c r="HA497" s="756" t="s">
        <v>397</v>
      </c>
      <c r="HB497" s="756" t="s">
        <v>397</v>
      </c>
      <c r="HC497" s="756" t="s">
        <v>397</v>
      </c>
      <c r="HD497" s="756" t="s">
        <v>397</v>
      </c>
      <c r="HE497" s="756" t="s">
        <v>397</v>
      </c>
      <c r="HF497" s="756" t="s">
        <v>397</v>
      </c>
      <c r="HG497" s="756" t="s">
        <v>397</v>
      </c>
      <c r="HH497" s="756" t="s">
        <v>397</v>
      </c>
      <c r="HI497" s="756" t="s">
        <v>397</v>
      </c>
      <c r="HJ497" s="756" t="s">
        <v>397</v>
      </c>
      <c r="HK497"/>
      <c r="HL497"/>
      <c r="HM497"/>
      <c r="HN497" s="756" t="str">
        <f t="shared" si="15"/>
        <v>AUTO PRINT</v>
      </c>
      <c r="HO497"/>
      <c r="HP497" s="757" t="s">
        <v>572</v>
      </c>
      <c r="HQ497" s="757" t="s">
        <v>572</v>
      </c>
      <c r="HR497" s="757" t="s">
        <v>572</v>
      </c>
      <c r="HS497"/>
      <c r="HW497" s="758"/>
      <c r="HX497"/>
      <c r="HY497" s="759" t="s">
        <v>572</v>
      </c>
      <c r="HZ497" s="759" t="s">
        <v>572</v>
      </c>
      <c r="IA497" s="759" t="s">
        <v>572</v>
      </c>
      <c r="IC497" s="760" t="s">
        <v>572</v>
      </c>
      <c r="ID497" s="760" t="s">
        <v>572</v>
      </c>
      <c r="IE497" s="760" t="s">
        <v>572</v>
      </c>
      <c r="IF497" s="761" t="s">
        <v>572</v>
      </c>
      <c r="IG497" s="619" t="str">
        <f t="shared" si="16"/>
        <v>IN HOUSE (MANUAL)</v>
      </c>
      <c r="II497" s="761" t="s">
        <v>572</v>
      </c>
      <c r="IK497" s="761" t="str">
        <f>IFERROR(VLOOKUP($M497,#REF!,13,0),"IN HOUSE (MANUAL)")</f>
        <v>IN HOUSE (MANUAL)</v>
      </c>
      <c r="IM497" s="760" t="s">
        <v>572</v>
      </c>
      <c r="IN497" s="760" t="s">
        <v>572</v>
      </c>
      <c r="IO497" s="760" t="s">
        <v>572</v>
      </c>
      <c r="IQ497" s="760" t="s">
        <v>572</v>
      </c>
      <c r="IR497" s="760" t="s">
        <v>572</v>
      </c>
      <c r="IT497" s="760" t="s">
        <v>572</v>
      </c>
      <c r="IV497" s="760" t="s">
        <v>572</v>
      </c>
      <c r="IW497" s="760" t="s">
        <v>572</v>
      </c>
      <c r="IY497" s="760" t="s">
        <v>572</v>
      </c>
      <c r="IZ497" s="760" t="s">
        <v>572</v>
      </c>
      <c r="JB497" s="760" t="s">
        <v>572</v>
      </c>
      <c r="JC497" s="760" t="s">
        <v>572</v>
      </c>
      <c r="JE497" s="760" t="s">
        <v>572</v>
      </c>
      <c r="JF497" s="760" t="s">
        <v>572</v>
      </c>
    </row>
    <row r="498" spans="1:266" ht="17.25" customHeight="1" x14ac:dyDescent="0.35">
      <c r="A498" s="618" t="s">
        <v>1407</v>
      </c>
      <c r="B498" s="730">
        <v>75</v>
      </c>
      <c r="C498" s="730" t="s">
        <v>1393</v>
      </c>
      <c r="D498" s="730" t="s">
        <v>1393</v>
      </c>
      <c r="E498" s="730">
        <v>8</v>
      </c>
      <c r="F498" s="731" t="s">
        <v>574</v>
      </c>
      <c r="G498" s="732">
        <v>1</v>
      </c>
      <c r="H498" s="826">
        <v>46196</v>
      </c>
      <c r="I498" s="730">
        <v>37</v>
      </c>
      <c r="J498" s="730" t="s">
        <v>308</v>
      </c>
      <c r="K498" s="730">
        <v>38</v>
      </c>
      <c r="L498" s="730" t="s">
        <v>1408</v>
      </c>
      <c r="M498" s="735" t="s">
        <v>1407</v>
      </c>
      <c r="N498" s="735">
        <v>0</v>
      </c>
      <c r="O498" s="735" t="s">
        <v>390</v>
      </c>
      <c r="P498" s="735">
        <v>0</v>
      </c>
      <c r="Q498" s="735" t="s">
        <v>390</v>
      </c>
      <c r="R498" s="735" t="s">
        <v>861</v>
      </c>
      <c r="S498" s="735" t="s">
        <v>308</v>
      </c>
      <c r="T498" s="735" t="s">
        <v>874</v>
      </c>
      <c r="U498" s="735">
        <v>578</v>
      </c>
      <c r="V498" s="735" t="s">
        <v>308</v>
      </c>
      <c r="W498" s="735"/>
      <c r="X498" s="735"/>
      <c r="Y498" s="735"/>
      <c r="Z498" s="768"/>
      <c r="AA498" s="735" t="s">
        <v>45</v>
      </c>
      <c r="AB498" s="735" t="s">
        <v>863</v>
      </c>
      <c r="AC498" s="735" t="s">
        <v>597</v>
      </c>
      <c r="AD498" s="735">
        <v>2604</v>
      </c>
      <c r="AE498" s="738">
        <v>2604</v>
      </c>
      <c r="AF498" s="763" t="s">
        <v>390</v>
      </c>
      <c r="AG498" s="765"/>
      <c r="AH498" s="765"/>
      <c r="AI498" s="765" t="s">
        <v>308</v>
      </c>
      <c r="AJ498" s="740">
        <v>9</v>
      </c>
      <c r="AK498" s="766"/>
      <c r="AL498" s="740"/>
      <c r="AM498" s="767">
        <v>0</v>
      </c>
      <c r="AN498" s="767"/>
      <c r="AO498" s="767"/>
      <c r="AP498" s="767"/>
      <c r="AQ498" s="767"/>
      <c r="AR498" s="767"/>
      <c r="AS498" s="767"/>
      <c r="AT498" s="767"/>
      <c r="AU498" s="767"/>
      <c r="AV498" s="767"/>
      <c r="AW498" s="767"/>
      <c r="AX498" s="767"/>
      <c r="AY498" s="767"/>
      <c r="AZ498" s="767"/>
      <c r="BA498" s="767"/>
      <c r="BB498" s="767">
        <v>0</v>
      </c>
      <c r="BC498" s="767">
        <v>0</v>
      </c>
      <c r="BD498" s="767">
        <v>0</v>
      </c>
      <c r="BE498" s="767">
        <v>0</v>
      </c>
      <c r="BF498" s="767">
        <v>0</v>
      </c>
      <c r="BG498" s="767">
        <v>0</v>
      </c>
      <c r="BH498" s="767">
        <v>0</v>
      </c>
      <c r="BI498" s="767">
        <v>0</v>
      </c>
      <c r="BJ498" s="767"/>
      <c r="BK498" s="767">
        <v>0</v>
      </c>
      <c r="BL498" s="767"/>
      <c r="BM498" s="767"/>
      <c r="BN498" s="767" t="s">
        <v>308</v>
      </c>
      <c r="BO498" s="767" t="s">
        <v>308</v>
      </c>
      <c r="BP498" s="767" t="s">
        <v>308</v>
      </c>
      <c r="BQ498" s="767" t="s">
        <v>308</v>
      </c>
      <c r="BR498" s="767"/>
      <c r="BS498" s="767" t="s">
        <v>397</v>
      </c>
      <c r="BT498" s="767"/>
      <c r="BU498" s="767" t="s">
        <v>579</v>
      </c>
      <c r="BV498" s="767"/>
      <c r="BW498" s="767"/>
      <c r="BX498" s="767"/>
      <c r="BY498" s="767"/>
      <c r="BZ498" s="767"/>
      <c r="CA498" s="767">
        <v>49</v>
      </c>
      <c r="CB498" s="767"/>
      <c r="CC498" s="767"/>
      <c r="CD498" s="767"/>
      <c r="CE498" s="767"/>
      <c r="CF498" s="767"/>
      <c r="CG498" s="767"/>
      <c r="CH498" s="767"/>
      <c r="CI498" s="767"/>
      <c r="CJ498" s="767"/>
      <c r="CK498" s="768"/>
      <c r="CL498" s="768" t="s">
        <v>397</v>
      </c>
      <c r="CM498" s="768">
        <v>0</v>
      </c>
      <c r="CN498" s="768">
        <v>49</v>
      </c>
      <c r="CO498" s="768" t="s">
        <v>397</v>
      </c>
      <c r="CP498" s="768">
        <v>49</v>
      </c>
      <c r="CQ498" s="768">
        <v>158</v>
      </c>
      <c r="CR498" s="735">
        <v>565</v>
      </c>
      <c r="CS498" s="863"/>
      <c r="CT498" s="860">
        <v>46286</v>
      </c>
      <c r="CU498" s="891" t="s">
        <v>598</v>
      </c>
      <c r="CV498" s="763"/>
      <c r="CW498" s="763"/>
      <c r="CX498" s="860">
        <v>46242</v>
      </c>
      <c r="CY498" s="747">
        <v>0</v>
      </c>
      <c r="CZ498" s="747" t="s">
        <v>308</v>
      </c>
      <c r="DA498" s="748">
        <v>0</v>
      </c>
      <c r="DB498" s="748">
        <v>0</v>
      </c>
      <c r="DC498" s="748">
        <v>0</v>
      </c>
      <c r="DD498" s="748" t="s">
        <v>390</v>
      </c>
      <c r="DE498" s="748" t="s">
        <v>397</v>
      </c>
      <c r="DF498" s="748" t="s">
        <v>397</v>
      </c>
      <c r="DG498" s="748" t="s">
        <v>397</v>
      </c>
      <c r="DH498" s="770">
        <v>0</v>
      </c>
      <c r="DI498" s="763" t="s">
        <v>397</v>
      </c>
      <c r="DJ498" s="763" t="s">
        <v>390</v>
      </c>
      <c r="DK498" s="763" t="s">
        <v>390</v>
      </c>
      <c r="DL498" s="763" t="s">
        <v>390</v>
      </c>
      <c r="DM498" s="763" t="s">
        <v>390</v>
      </c>
      <c r="DN498" s="763" t="s">
        <v>390</v>
      </c>
      <c r="DO498" s="771">
        <v>0</v>
      </c>
      <c r="DP498" s="763">
        <v>46283</v>
      </c>
      <c r="DQ498" s="763">
        <v>46283</v>
      </c>
      <c r="DR498" s="763">
        <v>46283</v>
      </c>
      <c r="DS498" s="770">
        <v>46283</v>
      </c>
      <c r="DT498" s="752">
        <v>46283</v>
      </c>
      <c r="DU498" s="753">
        <v>-11</v>
      </c>
      <c r="DV498" s="753" t="s">
        <v>308</v>
      </c>
      <c r="DW498" s="754">
        <v>46269</v>
      </c>
      <c r="DX498" s="755">
        <v>46272</v>
      </c>
      <c r="DY498" s="754" t="e">
        <v>#VALUE!</v>
      </c>
      <c r="DZ498" s="754" t="e">
        <v>#VALUE!</v>
      </c>
      <c r="EA498" s="754" t="e">
        <v>#VALUE!</v>
      </c>
      <c r="EB498" s="754" t="e">
        <v>#VALUE!</v>
      </c>
      <c r="HA498" s="756" t="s">
        <v>397</v>
      </c>
      <c r="HB498" s="756" t="s">
        <v>397</v>
      </c>
      <c r="HC498" s="756" t="s">
        <v>397</v>
      </c>
      <c r="HD498" s="756" t="s">
        <v>397</v>
      </c>
      <c r="HE498" s="756" t="s">
        <v>397</v>
      </c>
      <c r="HF498" s="756" t="s">
        <v>397</v>
      </c>
      <c r="HG498" s="756" t="s">
        <v>397</v>
      </c>
      <c r="HH498" s="756" t="s">
        <v>397</v>
      </c>
      <c r="HI498" s="756" t="s">
        <v>397</v>
      </c>
      <c r="HJ498" s="756" t="s">
        <v>397</v>
      </c>
      <c r="HK498"/>
      <c r="HL498"/>
      <c r="HM498"/>
      <c r="HN498" s="756" t="str">
        <f t="shared" si="15"/>
        <v>AUTO PRINT</v>
      </c>
      <c r="HO498"/>
      <c r="HP498" s="757" t="s">
        <v>572</v>
      </c>
      <c r="HQ498" s="757" t="s">
        <v>572</v>
      </c>
      <c r="HR498" s="757" t="s">
        <v>572</v>
      </c>
      <c r="HS498"/>
      <c r="HW498" s="758"/>
      <c r="HX498"/>
      <c r="HY498" s="759" t="s">
        <v>572</v>
      </c>
      <c r="HZ498" s="759" t="s">
        <v>572</v>
      </c>
      <c r="IA498" s="759" t="s">
        <v>572</v>
      </c>
      <c r="IC498" s="760" t="s">
        <v>572</v>
      </c>
      <c r="ID498" s="760" t="s">
        <v>572</v>
      </c>
      <c r="IE498" s="760" t="s">
        <v>572</v>
      </c>
      <c r="IF498" s="761" t="s">
        <v>572</v>
      </c>
      <c r="IG498" s="619" t="str">
        <f t="shared" si="16"/>
        <v>IN HOUSE (MANUAL)</v>
      </c>
      <c r="II498" s="761" t="s">
        <v>572</v>
      </c>
      <c r="IK498" s="761" t="str">
        <f>IFERROR(VLOOKUP($M498,#REF!,13,0),"IN HOUSE (MANUAL)")</f>
        <v>IN HOUSE (MANUAL)</v>
      </c>
      <c r="IM498" s="760" t="s">
        <v>572</v>
      </c>
      <c r="IN498" s="760" t="s">
        <v>572</v>
      </c>
      <c r="IO498" s="760" t="s">
        <v>572</v>
      </c>
      <c r="IQ498" s="760" t="s">
        <v>572</v>
      </c>
      <c r="IR498" s="760" t="s">
        <v>572</v>
      </c>
      <c r="IT498" s="760" t="s">
        <v>572</v>
      </c>
      <c r="IV498" s="760" t="s">
        <v>572</v>
      </c>
      <c r="IW498" s="760" t="s">
        <v>572</v>
      </c>
      <c r="IY498" s="760" t="s">
        <v>572</v>
      </c>
      <c r="IZ498" s="760" t="s">
        <v>572</v>
      </c>
      <c r="JB498" s="760" t="s">
        <v>572</v>
      </c>
      <c r="JC498" s="760" t="s">
        <v>572</v>
      </c>
      <c r="JE498" s="760" t="s">
        <v>572</v>
      </c>
      <c r="JF498" s="760" t="s">
        <v>572</v>
      </c>
    </row>
    <row r="499" spans="1:266" ht="17.25" customHeight="1" x14ac:dyDescent="0.35">
      <c r="A499" s="618" t="s">
        <v>1409</v>
      </c>
      <c r="B499" s="730">
        <v>76</v>
      </c>
      <c r="C499" s="730" t="s">
        <v>1393</v>
      </c>
      <c r="D499" s="730" t="s">
        <v>1393</v>
      </c>
      <c r="E499" s="730">
        <v>8</v>
      </c>
      <c r="F499" s="731" t="s">
        <v>574</v>
      </c>
      <c r="G499" s="732">
        <v>1</v>
      </c>
      <c r="H499" s="826">
        <v>46196</v>
      </c>
      <c r="I499" s="730">
        <v>37</v>
      </c>
      <c r="J499" s="730" t="s">
        <v>308</v>
      </c>
      <c r="K499" s="730">
        <v>38</v>
      </c>
      <c r="L499" s="730" t="s">
        <v>1410</v>
      </c>
      <c r="M499" s="735" t="s">
        <v>1409</v>
      </c>
      <c r="N499" s="735">
        <v>0</v>
      </c>
      <c r="O499" s="735" t="s">
        <v>390</v>
      </c>
      <c r="P499" s="735">
        <v>0</v>
      </c>
      <c r="Q499" s="735" t="s">
        <v>390</v>
      </c>
      <c r="R499" s="735" t="s">
        <v>861</v>
      </c>
      <c r="S499" s="735" t="s">
        <v>308</v>
      </c>
      <c r="T499" s="735" t="s">
        <v>911</v>
      </c>
      <c r="U499" s="735">
        <v>578</v>
      </c>
      <c r="V499" s="735" t="s">
        <v>308</v>
      </c>
      <c r="W499" s="735"/>
      <c r="X499" s="735"/>
      <c r="Y499" s="735"/>
      <c r="Z499" s="768"/>
      <c r="AA499" s="735" t="s">
        <v>45</v>
      </c>
      <c r="AB499" s="735" t="s">
        <v>863</v>
      </c>
      <c r="AC499" s="735" t="s">
        <v>597</v>
      </c>
      <c r="AD499" s="735">
        <v>702</v>
      </c>
      <c r="AE499" s="738">
        <v>702</v>
      </c>
      <c r="AF499" s="763" t="s">
        <v>390</v>
      </c>
      <c r="AG499" s="765"/>
      <c r="AH499" s="765"/>
      <c r="AI499" s="765" t="s">
        <v>308</v>
      </c>
      <c r="AJ499" s="740">
        <v>10</v>
      </c>
      <c r="AK499" s="766"/>
      <c r="AL499" s="740"/>
      <c r="AM499" s="767">
        <v>0</v>
      </c>
      <c r="AN499" s="767"/>
      <c r="AO499" s="767"/>
      <c r="AP499" s="767"/>
      <c r="AQ499" s="767"/>
      <c r="AR499" s="767"/>
      <c r="AS499" s="767"/>
      <c r="AT499" s="767"/>
      <c r="AU499" s="767"/>
      <c r="AV499" s="767"/>
      <c r="AW499" s="767"/>
      <c r="AX499" s="767"/>
      <c r="AY499" s="767"/>
      <c r="AZ499" s="767"/>
      <c r="BA499" s="767"/>
      <c r="BB499" s="767">
        <v>0</v>
      </c>
      <c r="BC499" s="767">
        <v>0</v>
      </c>
      <c r="BD499" s="767">
        <v>0</v>
      </c>
      <c r="BE499" s="767">
        <v>0</v>
      </c>
      <c r="BF499" s="767">
        <v>0</v>
      </c>
      <c r="BG499" s="767">
        <v>0</v>
      </c>
      <c r="BH499" s="767">
        <v>0</v>
      </c>
      <c r="BI499" s="767">
        <v>0</v>
      </c>
      <c r="BJ499" s="767"/>
      <c r="BK499" s="767">
        <v>0</v>
      </c>
      <c r="BL499" s="767"/>
      <c r="BM499" s="767"/>
      <c r="BN499" s="767" t="s">
        <v>308</v>
      </c>
      <c r="BO499" s="767" t="s">
        <v>308</v>
      </c>
      <c r="BP499" s="767" t="s">
        <v>308</v>
      </c>
      <c r="BQ499" s="767" t="s">
        <v>308</v>
      </c>
      <c r="BR499" s="767"/>
      <c r="BS499" s="767" t="s">
        <v>397</v>
      </c>
      <c r="BT499" s="767"/>
      <c r="BU499" s="767" t="s">
        <v>579</v>
      </c>
      <c r="BV499" s="767"/>
      <c r="BW499" s="767"/>
      <c r="BX499" s="767"/>
      <c r="BY499" s="767"/>
      <c r="BZ499" s="767"/>
      <c r="CA499" s="767">
        <v>0</v>
      </c>
      <c r="CB499" s="767"/>
      <c r="CC499" s="767"/>
      <c r="CD499" s="767"/>
      <c r="CE499" s="767"/>
      <c r="CF499" s="767"/>
      <c r="CG499" s="767"/>
      <c r="CH499" s="767"/>
      <c r="CI499" s="767"/>
      <c r="CJ499" s="767"/>
      <c r="CK499" s="768"/>
      <c r="CL499" s="768" t="s">
        <v>397</v>
      </c>
      <c r="CM499" s="768">
        <v>0</v>
      </c>
      <c r="CN499" s="768">
        <v>0</v>
      </c>
      <c r="CO499" s="768" t="s">
        <v>397</v>
      </c>
      <c r="CP499" s="768">
        <v>0</v>
      </c>
      <c r="CQ499" s="768">
        <v>0</v>
      </c>
      <c r="CR499" s="735">
        <v>702</v>
      </c>
      <c r="CS499" s="863"/>
      <c r="CT499" s="860">
        <v>46286</v>
      </c>
      <c r="CU499" s="891" t="s">
        <v>598</v>
      </c>
      <c r="CV499" s="763"/>
      <c r="CW499" s="763"/>
      <c r="CX499" s="860">
        <v>46242</v>
      </c>
      <c r="CY499" s="747">
        <v>0</v>
      </c>
      <c r="CZ499" s="747">
        <v>0</v>
      </c>
      <c r="DA499" s="748">
        <v>0</v>
      </c>
      <c r="DB499" s="748">
        <v>0</v>
      </c>
      <c r="DC499" s="748">
        <v>0</v>
      </c>
      <c r="DD499" s="748" t="s">
        <v>390</v>
      </c>
      <c r="DE499" s="748" t="s">
        <v>397</v>
      </c>
      <c r="DF499" s="748" t="s">
        <v>397</v>
      </c>
      <c r="DG499" s="748" t="s">
        <v>397</v>
      </c>
      <c r="DH499" s="770">
        <v>0</v>
      </c>
      <c r="DI499" s="763" t="s">
        <v>397</v>
      </c>
      <c r="DJ499" s="763" t="s">
        <v>390</v>
      </c>
      <c r="DK499" s="763" t="s">
        <v>390</v>
      </c>
      <c r="DL499" s="763" t="s">
        <v>390</v>
      </c>
      <c r="DM499" s="763" t="s">
        <v>390</v>
      </c>
      <c r="DN499" s="763" t="s">
        <v>390</v>
      </c>
      <c r="DO499" s="771">
        <v>0</v>
      </c>
      <c r="DP499" s="763">
        <v>46283</v>
      </c>
      <c r="DQ499" s="763">
        <v>46283</v>
      </c>
      <c r="DR499" s="763">
        <v>46283</v>
      </c>
      <c r="DS499" s="770">
        <v>46283</v>
      </c>
      <c r="DT499" s="752">
        <v>46283</v>
      </c>
      <c r="DU499" s="753">
        <v>-11</v>
      </c>
      <c r="DV499" s="753" t="s">
        <v>308</v>
      </c>
      <c r="DW499" s="754">
        <v>46272</v>
      </c>
      <c r="DX499" s="755">
        <v>46272</v>
      </c>
      <c r="DY499" s="754" t="e">
        <v>#VALUE!</v>
      </c>
      <c r="DZ499" s="754" t="e">
        <v>#VALUE!</v>
      </c>
      <c r="EA499" s="754" t="e">
        <v>#VALUE!</v>
      </c>
      <c r="EB499" s="754" t="e">
        <v>#VALUE!</v>
      </c>
      <c r="HA499" s="756" t="s">
        <v>397</v>
      </c>
      <c r="HB499" s="756" t="s">
        <v>397</v>
      </c>
      <c r="HC499" s="756" t="s">
        <v>397</v>
      </c>
      <c r="HD499" s="756" t="s">
        <v>397</v>
      </c>
      <c r="HE499" s="756" t="s">
        <v>397</v>
      </c>
      <c r="HF499" s="756" t="s">
        <v>397</v>
      </c>
      <c r="HG499" s="756" t="s">
        <v>397</v>
      </c>
      <c r="HH499" s="756" t="s">
        <v>397</v>
      </c>
      <c r="HI499" s="756" t="s">
        <v>397</v>
      </c>
      <c r="HJ499" s="756" t="s">
        <v>397</v>
      </c>
      <c r="HK499"/>
      <c r="HL499"/>
      <c r="HM499"/>
      <c r="HN499" s="756" t="str">
        <f t="shared" si="15"/>
        <v>AUTO PRINT</v>
      </c>
      <c r="HO499"/>
      <c r="HP499" s="757" t="s">
        <v>572</v>
      </c>
      <c r="HQ499" s="757" t="s">
        <v>572</v>
      </c>
      <c r="HR499" s="757" t="s">
        <v>572</v>
      </c>
      <c r="HS499"/>
      <c r="HW499" s="758"/>
      <c r="HX499"/>
      <c r="HY499" s="759" t="s">
        <v>572</v>
      </c>
      <c r="HZ499" s="759" t="s">
        <v>572</v>
      </c>
      <c r="IA499" s="759" t="s">
        <v>572</v>
      </c>
      <c r="IC499" s="760" t="s">
        <v>572</v>
      </c>
      <c r="ID499" s="760" t="s">
        <v>572</v>
      </c>
      <c r="IE499" s="760" t="s">
        <v>572</v>
      </c>
      <c r="IF499" s="761" t="s">
        <v>572</v>
      </c>
      <c r="IG499" s="619" t="str">
        <f t="shared" si="16"/>
        <v>IN HOUSE (MANUAL)</v>
      </c>
      <c r="II499" s="761" t="s">
        <v>572</v>
      </c>
      <c r="IK499" s="761" t="str">
        <f>IFERROR(VLOOKUP($M499,#REF!,13,0),"IN HOUSE (MANUAL)")</f>
        <v>IN HOUSE (MANUAL)</v>
      </c>
      <c r="IM499" s="760" t="s">
        <v>572</v>
      </c>
      <c r="IN499" s="760" t="s">
        <v>572</v>
      </c>
      <c r="IO499" s="760" t="s">
        <v>572</v>
      </c>
      <c r="IQ499" s="760" t="s">
        <v>572</v>
      </c>
      <c r="IR499" s="760" t="s">
        <v>572</v>
      </c>
      <c r="IT499" s="760" t="s">
        <v>572</v>
      </c>
      <c r="IV499" s="760" t="s">
        <v>572</v>
      </c>
      <c r="IW499" s="760" t="s">
        <v>572</v>
      </c>
      <c r="IY499" s="760" t="s">
        <v>572</v>
      </c>
      <c r="IZ499" s="760" t="s">
        <v>572</v>
      </c>
      <c r="JB499" s="760" t="s">
        <v>572</v>
      </c>
      <c r="JC499" s="760" t="s">
        <v>572</v>
      </c>
      <c r="JE499" s="760" t="s">
        <v>572</v>
      </c>
      <c r="JF499" s="760" t="s">
        <v>572</v>
      </c>
    </row>
    <row r="500" spans="1:266" ht="17.25" customHeight="1" x14ac:dyDescent="0.35">
      <c r="A500" s="618" t="s">
        <v>1411</v>
      </c>
      <c r="B500" s="730">
        <v>77</v>
      </c>
      <c r="C500" s="730" t="s">
        <v>1393</v>
      </c>
      <c r="D500" s="730" t="s">
        <v>1393</v>
      </c>
      <c r="E500" s="730">
        <v>8</v>
      </c>
      <c r="F500" s="731" t="s">
        <v>574</v>
      </c>
      <c r="G500" s="732">
        <v>1</v>
      </c>
      <c r="H500" s="826">
        <v>46196</v>
      </c>
      <c r="I500" s="730">
        <v>37</v>
      </c>
      <c r="J500" s="730" t="s">
        <v>308</v>
      </c>
      <c r="K500" s="730">
        <v>38</v>
      </c>
      <c r="L500" s="730" t="s">
        <v>1412</v>
      </c>
      <c r="M500" s="735" t="s">
        <v>1411</v>
      </c>
      <c r="N500" s="735">
        <v>0</v>
      </c>
      <c r="O500" s="735" t="s">
        <v>390</v>
      </c>
      <c r="P500" s="735">
        <v>0</v>
      </c>
      <c r="Q500" s="735" t="s">
        <v>390</v>
      </c>
      <c r="R500" s="735" t="s">
        <v>861</v>
      </c>
      <c r="S500" s="735" t="s">
        <v>308</v>
      </c>
      <c r="T500" s="735" t="s">
        <v>898</v>
      </c>
      <c r="U500" s="735">
        <v>578</v>
      </c>
      <c r="V500" s="735" t="s">
        <v>308</v>
      </c>
      <c r="W500" s="735"/>
      <c r="X500" s="735"/>
      <c r="Y500" s="735"/>
      <c r="Z500" s="768"/>
      <c r="AA500" s="735" t="s">
        <v>45</v>
      </c>
      <c r="AB500" s="735" t="s">
        <v>863</v>
      </c>
      <c r="AC500" s="735" t="s">
        <v>597</v>
      </c>
      <c r="AD500" s="735">
        <v>648</v>
      </c>
      <c r="AE500" s="738">
        <v>648</v>
      </c>
      <c r="AF500" s="763" t="s">
        <v>390</v>
      </c>
      <c r="AG500" s="765"/>
      <c r="AH500" s="765"/>
      <c r="AI500" s="765" t="s">
        <v>308</v>
      </c>
      <c r="AJ500" s="740">
        <v>11</v>
      </c>
      <c r="AK500" s="766"/>
      <c r="AL500" s="740"/>
      <c r="AM500" s="767">
        <v>0</v>
      </c>
      <c r="AN500" s="767"/>
      <c r="AO500" s="767"/>
      <c r="AP500" s="767"/>
      <c r="AQ500" s="767"/>
      <c r="AR500" s="767"/>
      <c r="AS500" s="767"/>
      <c r="AT500" s="767"/>
      <c r="AU500" s="767"/>
      <c r="AV500" s="767"/>
      <c r="AW500" s="767"/>
      <c r="AX500" s="767"/>
      <c r="AY500" s="767"/>
      <c r="AZ500" s="767"/>
      <c r="BA500" s="767"/>
      <c r="BB500" s="767">
        <v>0</v>
      </c>
      <c r="BC500" s="767">
        <v>0</v>
      </c>
      <c r="BD500" s="767">
        <v>0</v>
      </c>
      <c r="BE500" s="767">
        <v>0</v>
      </c>
      <c r="BF500" s="767">
        <v>0</v>
      </c>
      <c r="BG500" s="767">
        <v>0</v>
      </c>
      <c r="BH500" s="767">
        <v>0</v>
      </c>
      <c r="BI500" s="767">
        <v>0</v>
      </c>
      <c r="BJ500" s="767"/>
      <c r="BK500" s="767">
        <v>0</v>
      </c>
      <c r="BL500" s="767"/>
      <c r="BM500" s="767"/>
      <c r="BN500" s="767" t="s">
        <v>308</v>
      </c>
      <c r="BO500" s="767" t="s">
        <v>308</v>
      </c>
      <c r="BP500" s="767" t="s">
        <v>308</v>
      </c>
      <c r="BQ500" s="767" t="s">
        <v>308</v>
      </c>
      <c r="BR500" s="767"/>
      <c r="BS500" s="767" t="s">
        <v>397</v>
      </c>
      <c r="BT500" s="767"/>
      <c r="BU500" s="767" t="s">
        <v>579</v>
      </c>
      <c r="BV500" s="767"/>
      <c r="BW500" s="767"/>
      <c r="BX500" s="767"/>
      <c r="BY500" s="767"/>
      <c r="BZ500" s="767"/>
      <c r="CA500" s="767">
        <v>0</v>
      </c>
      <c r="CB500" s="767"/>
      <c r="CC500" s="767"/>
      <c r="CD500" s="767"/>
      <c r="CE500" s="767"/>
      <c r="CF500" s="767"/>
      <c r="CG500" s="767"/>
      <c r="CH500" s="767"/>
      <c r="CI500" s="767"/>
      <c r="CJ500" s="767"/>
      <c r="CK500" s="768"/>
      <c r="CL500" s="768" t="s">
        <v>397</v>
      </c>
      <c r="CM500" s="768">
        <v>0</v>
      </c>
      <c r="CN500" s="768">
        <v>0</v>
      </c>
      <c r="CO500" s="768" t="s">
        <v>397</v>
      </c>
      <c r="CP500" s="768">
        <v>0</v>
      </c>
      <c r="CQ500" s="768">
        <v>18</v>
      </c>
      <c r="CR500" s="735">
        <v>648</v>
      </c>
      <c r="CS500" s="863"/>
      <c r="CT500" s="860">
        <v>46286</v>
      </c>
      <c r="CU500" s="891" t="s">
        <v>598</v>
      </c>
      <c r="CV500" s="763"/>
      <c r="CW500" s="763"/>
      <c r="CX500" s="860">
        <v>46242</v>
      </c>
      <c r="CY500" s="747">
        <v>0</v>
      </c>
      <c r="CZ500" s="747" t="s">
        <v>308</v>
      </c>
      <c r="DA500" s="748">
        <v>0</v>
      </c>
      <c r="DB500" s="748">
        <v>0</v>
      </c>
      <c r="DC500" s="748">
        <v>0</v>
      </c>
      <c r="DD500" s="748" t="s">
        <v>390</v>
      </c>
      <c r="DE500" s="748" t="s">
        <v>397</v>
      </c>
      <c r="DF500" s="748" t="s">
        <v>397</v>
      </c>
      <c r="DG500" s="748" t="s">
        <v>397</v>
      </c>
      <c r="DH500" s="770">
        <v>0</v>
      </c>
      <c r="DI500" s="763" t="s">
        <v>397</v>
      </c>
      <c r="DJ500" s="763" t="s">
        <v>390</v>
      </c>
      <c r="DK500" s="763" t="s">
        <v>390</v>
      </c>
      <c r="DL500" s="763" t="s">
        <v>390</v>
      </c>
      <c r="DM500" s="763" t="s">
        <v>390</v>
      </c>
      <c r="DN500" s="763" t="s">
        <v>390</v>
      </c>
      <c r="DO500" s="771">
        <v>0</v>
      </c>
      <c r="DP500" s="763">
        <v>46283</v>
      </c>
      <c r="DQ500" s="763">
        <v>46283</v>
      </c>
      <c r="DR500" s="763">
        <v>46283</v>
      </c>
      <c r="DS500" s="770">
        <v>46283</v>
      </c>
      <c r="DT500" s="752">
        <v>46283</v>
      </c>
      <c r="DU500" s="753">
        <v>-10</v>
      </c>
      <c r="DV500" s="753" t="s">
        <v>308</v>
      </c>
      <c r="DW500" s="754">
        <v>46272</v>
      </c>
      <c r="DX500" s="755">
        <v>46273</v>
      </c>
      <c r="DY500" s="754" t="e">
        <v>#VALUE!</v>
      </c>
      <c r="DZ500" s="754" t="e">
        <v>#VALUE!</v>
      </c>
      <c r="EA500" s="754" t="e">
        <v>#VALUE!</v>
      </c>
      <c r="EB500" s="754" t="e">
        <v>#VALUE!</v>
      </c>
      <c r="HA500" s="756" t="s">
        <v>397</v>
      </c>
      <c r="HB500" s="756" t="s">
        <v>397</v>
      </c>
      <c r="HC500" s="756" t="s">
        <v>397</v>
      </c>
      <c r="HD500" s="756" t="s">
        <v>397</v>
      </c>
      <c r="HE500" s="756" t="s">
        <v>397</v>
      </c>
      <c r="HF500" s="756" t="s">
        <v>397</v>
      </c>
      <c r="HG500" s="756" t="s">
        <v>397</v>
      </c>
      <c r="HH500" s="756" t="s">
        <v>397</v>
      </c>
      <c r="HI500" s="756" t="s">
        <v>397</v>
      </c>
      <c r="HJ500" s="756" t="s">
        <v>397</v>
      </c>
      <c r="HK500"/>
      <c r="HL500"/>
      <c r="HM500"/>
      <c r="HN500" s="756" t="str">
        <f t="shared" si="15"/>
        <v>AUTO PRINT</v>
      </c>
      <c r="HO500"/>
      <c r="HP500" s="757" t="s">
        <v>572</v>
      </c>
      <c r="HQ500" s="757" t="s">
        <v>572</v>
      </c>
      <c r="HR500" s="757" t="s">
        <v>572</v>
      </c>
      <c r="HS500"/>
      <c r="HW500" s="758"/>
      <c r="HX500"/>
      <c r="HY500" s="759" t="s">
        <v>572</v>
      </c>
      <c r="HZ500" s="759" t="s">
        <v>572</v>
      </c>
      <c r="IA500" s="759" t="s">
        <v>572</v>
      </c>
      <c r="IC500" s="760" t="s">
        <v>572</v>
      </c>
      <c r="ID500" s="760" t="s">
        <v>572</v>
      </c>
      <c r="IE500" s="760" t="s">
        <v>572</v>
      </c>
      <c r="IF500" s="761" t="s">
        <v>572</v>
      </c>
      <c r="IG500" s="619" t="str">
        <f t="shared" si="16"/>
        <v>IN HOUSE (MANUAL)</v>
      </c>
      <c r="II500" s="761" t="s">
        <v>572</v>
      </c>
      <c r="IK500" s="761" t="str">
        <f>IFERROR(VLOOKUP($M500,#REF!,13,0),"IN HOUSE (MANUAL)")</f>
        <v>IN HOUSE (MANUAL)</v>
      </c>
      <c r="IM500" s="760" t="s">
        <v>572</v>
      </c>
      <c r="IN500" s="760" t="s">
        <v>572</v>
      </c>
      <c r="IO500" s="760" t="s">
        <v>572</v>
      </c>
      <c r="IQ500" s="760" t="s">
        <v>572</v>
      </c>
      <c r="IR500" s="760" t="s">
        <v>572</v>
      </c>
      <c r="IT500" s="760" t="s">
        <v>572</v>
      </c>
      <c r="IV500" s="760" t="s">
        <v>572</v>
      </c>
      <c r="IW500" s="760" t="s">
        <v>572</v>
      </c>
      <c r="IY500" s="760" t="s">
        <v>572</v>
      </c>
      <c r="IZ500" s="760" t="s">
        <v>572</v>
      </c>
      <c r="JB500" s="760" t="s">
        <v>572</v>
      </c>
      <c r="JC500" s="760" t="s">
        <v>572</v>
      </c>
      <c r="JE500" s="760" t="s">
        <v>572</v>
      </c>
      <c r="JF500" s="760" t="s">
        <v>572</v>
      </c>
    </row>
    <row r="501" spans="1:266" ht="16.5" customHeight="1" x14ac:dyDescent="0.35">
      <c r="A501" s="618" t="s">
        <v>895</v>
      </c>
      <c r="B501" s="730">
        <v>78</v>
      </c>
      <c r="C501" s="730" t="s">
        <v>896</v>
      </c>
      <c r="D501" s="730" t="s">
        <v>896</v>
      </c>
      <c r="E501" s="730">
        <v>8</v>
      </c>
      <c r="F501" s="731" t="s">
        <v>574</v>
      </c>
      <c r="G501" s="732">
        <v>2</v>
      </c>
      <c r="H501" s="826">
        <v>46210</v>
      </c>
      <c r="I501" s="730">
        <v>37</v>
      </c>
      <c r="J501" s="730" t="s">
        <v>308</v>
      </c>
      <c r="K501" s="730">
        <v>40</v>
      </c>
      <c r="L501" s="730" t="s">
        <v>897</v>
      </c>
      <c r="M501" s="772" t="s">
        <v>895</v>
      </c>
      <c r="N501" s="772">
        <v>0</v>
      </c>
      <c r="O501" s="772" t="s">
        <v>390</v>
      </c>
      <c r="P501" s="772">
        <v>0</v>
      </c>
      <c r="Q501" s="772" t="s">
        <v>390</v>
      </c>
      <c r="R501" s="772" t="s">
        <v>861</v>
      </c>
      <c r="S501" s="772"/>
      <c r="T501" s="772" t="s">
        <v>898</v>
      </c>
      <c r="U501" s="772">
        <v>578</v>
      </c>
      <c r="V501" s="772" t="s">
        <v>308</v>
      </c>
      <c r="W501" s="772"/>
      <c r="X501" s="772"/>
      <c r="Y501" s="772"/>
      <c r="Z501" s="773"/>
      <c r="AA501" s="772" t="s">
        <v>45</v>
      </c>
      <c r="AB501" s="772" t="s">
        <v>890</v>
      </c>
      <c r="AC501" s="772" t="s">
        <v>899</v>
      </c>
      <c r="AD501" s="772">
        <v>3396</v>
      </c>
      <c r="AE501" s="864">
        <v>1698</v>
      </c>
      <c r="AF501" s="774">
        <v>46272</v>
      </c>
      <c r="AG501" s="777"/>
      <c r="AH501" s="777"/>
      <c r="AI501" s="777" t="s">
        <v>308</v>
      </c>
      <c r="AJ501" s="778">
        <v>12</v>
      </c>
      <c r="AK501" s="779"/>
      <c r="AL501" s="778"/>
      <c r="AM501" s="780">
        <v>0</v>
      </c>
      <c r="AN501" s="780"/>
      <c r="AO501" s="780"/>
      <c r="AP501" s="780"/>
      <c r="AQ501" s="780"/>
      <c r="AR501" s="780"/>
      <c r="AS501" s="780"/>
      <c r="AT501" s="780"/>
      <c r="AU501" s="780"/>
      <c r="AV501" s="780"/>
      <c r="AW501" s="780"/>
      <c r="AX501" s="780"/>
      <c r="AY501" s="780"/>
      <c r="AZ501" s="780"/>
      <c r="BA501" s="780"/>
      <c r="BB501" s="780">
        <v>0</v>
      </c>
      <c r="BC501" s="780">
        <v>1698</v>
      </c>
      <c r="BD501" s="780">
        <v>0</v>
      </c>
      <c r="BE501" s="780">
        <v>0</v>
      </c>
      <c r="BF501" s="780">
        <v>0</v>
      </c>
      <c r="BG501" s="780">
        <v>0</v>
      </c>
      <c r="BH501" s="780">
        <v>0</v>
      </c>
      <c r="BI501" s="780">
        <v>216</v>
      </c>
      <c r="BJ501" s="780"/>
      <c r="BK501" s="780">
        <v>0</v>
      </c>
      <c r="BL501" s="780"/>
      <c r="BM501" s="780"/>
      <c r="BN501" s="780" t="s">
        <v>308</v>
      </c>
      <c r="BO501" s="780" t="s">
        <v>308</v>
      </c>
      <c r="BP501" s="780" t="s">
        <v>308</v>
      </c>
      <c r="BQ501" s="780" t="s">
        <v>308</v>
      </c>
      <c r="BR501" s="780"/>
      <c r="BS501" s="780" t="s">
        <v>397</v>
      </c>
      <c r="BT501" s="780"/>
      <c r="BU501" s="780" t="s">
        <v>579</v>
      </c>
      <c r="BV501" s="780"/>
      <c r="BW501" s="780"/>
      <c r="BX501" s="780"/>
      <c r="BY501" s="780"/>
      <c r="BZ501" s="780"/>
      <c r="CA501" s="887">
        <v>187</v>
      </c>
      <c r="CB501" s="780"/>
      <c r="CC501" s="780"/>
      <c r="CD501" s="780"/>
      <c r="CE501" s="780"/>
      <c r="CF501" s="780"/>
      <c r="CG501" s="780"/>
      <c r="CH501" s="780"/>
      <c r="CI501" s="780"/>
      <c r="CJ501" s="780"/>
      <c r="CK501" s="773"/>
      <c r="CL501" s="773" t="s">
        <v>397</v>
      </c>
      <c r="CM501" s="773">
        <v>0</v>
      </c>
      <c r="CN501" s="773">
        <v>186.5</v>
      </c>
      <c r="CO501" s="773" t="s">
        <v>397</v>
      </c>
      <c r="CP501" s="773">
        <v>216</v>
      </c>
      <c r="CQ501" s="773">
        <v>432</v>
      </c>
      <c r="CR501" s="772">
        <v>1698</v>
      </c>
      <c r="CS501" s="898"/>
      <c r="CT501" s="865" t="s">
        <v>308</v>
      </c>
      <c r="CU501" s="899" t="s">
        <v>308</v>
      </c>
      <c r="CV501" s="774"/>
      <c r="CW501" s="774"/>
      <c r="CX501" s="865">
        <v>46255</v>
      </c>
      <c r="CY501" s="784" t="s">
        <v>682</v>
      </c>
      <c r="CZ501" s="784" t="s">
        <v>308</v>
      </c>
      <c r="DA501" s="785">
        <v>46269</v>
      </c>
      <c r="DB501" s="785" t="s">
        <v>633</v>
      </c>
      <c r="DC501" s="785" t="s">
        <v>634</v>
      </c>
      <c r="DD501" s="785" t="s">
        <v>390</v>
      </c>
      <c r="DE501" s="785" t="s">
        <v>397</v>
      </c>
      <c r="DF501" s="785" t="s">
        <v>397</v>
      </c>
      <c r="DG501" s="785" t="s">
        <v>397</v>
      </c>
      <c r="DH501" s="786">
        <v>0</v>
      </c>
      <c r="DI501" s="774" t="s">
        <v>397</v>
      </c>
      <c r="DJ501" s="774">
        <v>46272</v>
      </c>
      <c r="DK501" s="774" t="s">
        <v>390</v>
      </c>
      <c r="DL501" s="774" t="s">
        <v>390</v>
      </c>
      <c r="DM501" s="774" t="s">
        <v>390</v>
      </c>
      <c r="DN501" s="774" t="s">
        <v>390</v>
      </c>
      <c r="DO501" s="787">
        <v>0</v>
      </c>
      <c r="DP501" s="774">
        <v>46297</v>
      </c>
      <c r="DQ501" s="774">
        <v>46297</v>
      </c>
      <c r="DR501" s="774">
        <v>46297</v>
      </c>
      <c r="DS501" s="786">
        <v>46297</v>
      </c>
      <c r="DT501" s="752">
        <v>46297</v>
      </c>
      <c r="DU501" s="753">
        <v>-22</v>
      </c>
      <c r="DV501" s="753" t="s">
        <v>308</v>
      </c>
      <c r="DW501" s="754">
        <v>46273</v>
      </c>
      <c r="DX501" s="755">
        <v>46275</v>
      </c>
      <c r="DY501" s="754" t="e">
        <v>#VALUE!</v>
      </c>
      <c r="DZ501" s="754" t="e">
        <v>#VALUE!</v>
      </c>
      <c r="EA501" s="754" t="e">
        <v>#VALUE!</v>
      </c>
      <c r="EB501" s="754" t="e">
        <v>#VALUE!</v>
      </c>
      <c r="HA501" s="756" t="s">
        <v>397</v>
      </c>
      <c r="HB501" s="756" t="s">
        <v>397</v>
      </c>
      <c r="HC501" s="756" t="s">
        <v>397</v>
      </c>
      <c r="HD501" s="756" t="s">
        <v>397</v>
      </c>
      <c r="HE501" s="756" t="s">
        <v>397</v>
      </c>
      <c r="HF501" s="756" t="s">
        <v>397</v>
      </c>
      <c r="HG501" s="756" t="s">
        <v>397</v>
      </c>
      <c r="HH501" s="756" t="s">
        <v>397</v>
      </c>
      <c r="HI501" s="756" t="s">
        <v>397</v>
      </c>
      <c r="HJ501" s="756" t="s">
        <v>397</v>
      </c>
      <c r="HK501"/>
      <c r="HL501"/>
      <c r="HM501"/>
      <c r="HN501" s="756" t="str">
        <f t="shared" si="15"/>
        <v>AUTO PRINT</v>
      </c>
      <c r="HO501"/>
      <c r="HP501" s="757" t="s">
        <v>572</v>
      </c>
      <c r="HQ501" s="757" t="s">
        <v>572</v>
      </c>
      <c r="HR501" s="757" t="s">
        <v>572</v>
      </c>
      <c r="HS501"/>
      <c r="HW501" s="758"/>
      <c r="HX501"/>
      <c r="HY501" s="759" t="s">
        <v>572</v>
      </c>
      <c r="HZ501" s="759" t="s">
        <v>572</v>
      </c>
      <c r="IA501" s="759" t="s">
        <v>572</v>
      </c>
      <c r="IC501" s="760" t="s">
        <v>572</v>
      </c>
      <c r="ID501" s="760" t="s">
        <v>572</v>
      </c>
      <c r="IE501" s="760" t="s">
        <v>572</v>
      </c>
      <c r="IF501" s="761" t="s">
        <v>572</v>
      </c>
      <c r="IG501" s="619" t="str">
        <f t="shared" si="16"/>
        <v>IN HOUSE (MANUAL)</v>
      </c>
      <c r="II501" s="761" t="s">
        <v>572</v>
      </c>
      <c r="IK501" s="761" t="str">
        <f>IFERROR(VLOOKUP($M501,#REF!,13,0),"IN HOUSE (MANUAL)")</f>
        <v>IN HOUSE (MANUAL)</v>
      </c>
      <c r="IM501" s="760" t="s">
        <v>572</v>
      </c>
      <c r="IN501" s="760" t="s">
        <v>572</v>
      </c>
      <c r="IO501" s="760" t="s">
        <v>572</v>
      </c>
      <c r="IQ501" s="760" t="s">
        <v>572</v>
      </c>
      <c r="IR501" s="760" t="s">
        <v>572</v>
      </c>
      <c r="IT501" s="760" t="s">
        <v>572</v>
      </c>
      <c r="IV501" s="760" t="s">
        <v>572</v>
      </c>
      <c r="IW501" s="760" t="s">
        <v>572</v>
      </c>
      <c r="IY501" s="760" t="s">
        <v>572</v>
      </c>
      <c r="IZ501" s="760" t="s">
        <v>572</v>
      </c>
      <c r="JB501" s="760" t="s">
        <v>572</v>
      </c>
      <c r="JC501" s="760" t="s">
        <v>572</v>
      </c>
      <c r="JE501" s="760" t="s">
        <v>572</v>
      </c>
      <c r="JF501" s="760" t="s">
        <v>572</v>
      </c>
    </row>
    <row r="502" spans="1:266" ht="17.25" customHeight="1" x14ac:dyDescent="0.35">
      <c r="A502" s="618" t="s">
        <v>900</v>
      </c>
      <c r="B502" s="730">
        <v>79</v>
      </c>
      <c r="C502" s="730" t="s">
        <v>896</v>
      </c>
      <c r="D502" s="730" t="s">
        <v>896</v>
      </c>
      <c r="E502" s="730">
        <v>8</v>
      </c>
      <c r="F502" s="731" t="s">
        <v>574</v>
      </c>
      <c r="G502" s="732">
        <v>2</v>
      </c>
      <c r="H502" s="826">
        <v>46210</v>
      </c>
      <c r="I502" s="730">
        <v>38</v>
      </c>
      <c r="J502" s="730" t="s">
        <v>308</v>
      </c>
      <c r="K502" s="730">
        <v>40</v>
      </c>
      <c r="L502" s="730" t="s">
        <v>901</v>
      </c>
      <c r="M502" s="772" t="s">
        <v>900</v>
      </c>
      <c r="N502" s="772">
        <v>0</v>
      </c>
      <c r="O502" s="772" t="s">
        <v>390</v>
      </c>
      <c r="P502" s="772">
        <v>0</v>
      </c>
      <c r="Q502" s="772" t="s">
        <v>390</v>
      </c>
      <c r="R502" s="772" t="s">
        <v>861</v>
      </c>
      <c r="S502" s="772"/>
      <c r="T502" s="772" t="s">
        <v>898</v>
      </c>
      <c r="U502" s="772">
        <v>578</v>
      </c>
      <c r="V502" s="772" t="s">
        <v>308</v>
      </c>
      <c r="W502" s="772"/>
      <c r="X502" s="772"/>
      <c r="Y502" s="772"/>
      <c r="Z502" s="773">
        <v>0</v>
      </c>
      <c r="AA502" s="772" t="s">
        <v>45</v>
      </c>
      <c r="AB502" s="772" t="s">
        <v>890</v>
      </c>
      <c r="AC502" s="772" t="s">
        <v>899</v>
      </c>
      <c r="AD502" s="772">
        <v>3408</v>
      </c>
      <c r="AE502" s="864">
        <v>1704</v>
      </c>
      <c r="AF502" s="774">
        <v>46272</v>
      </c>
      <c r="AG502" s="777"/>
      <c r="AH502" s="777"/>
      <c r="AI502" s="777" t="s">
        <v>308</v>
      </c>
      <c r="AJ502" s="778">
        <v>13</v>
      </c>
      <c r="AK502" s="779"/>
      <c r="AL502" s="778"/>
      <c r="AM502" s="780">
        <v>0</v>
      </c>
      <c r="AN502" s="780"/>
      <c r="AO502" s="780"/>
      <c r="AP502" s="780"/>
      <c r="AQ502" s="780"/>
      <c r="AR502" s="780"/>
      <c r="AS502" s="780"/>
      <c r="AT502" s="780"/>
      <c r="AU502" s="780"/>
      <c r="AV502" s="780"/>
      <c r="AW502" s="780"/>
      <c r="AX502" s="780"/>
      <c r="AY502" s="780"/>
      <c r="AZ502" s="780"/>
      <c r="BA502" s="780"/>
      <c r="BB502" s="780">
        <v>0</v>
      </c>
      <c r="BC502" s="780" t="s">
        <v>397</v>
      </c>
      <c r="BD502" s="780">
        <v>0</v>
      </c>
      <c r="BE502" s="780">
        <v>0</v>
      </c>
      <c r="BF502" s="780">
        <v>0</v>
      </c>
      <c r="BG502" s="780">
        <v>0</v>
      </c>
      <c r="BH502" s="780">
        <v>0</v>
      </c>
      <c r="BI502" s="780">
        <v>0</v>
      </c>
      <c r="BJ502" s="896" t="s">
        <v>902</v>
      </c>
      <c r="BK502" s="780">
        <v>0</v>
      </c>
      <c r="BL502" s="780"/>
      <c r="BM502" s="780"/>
      <c r="BN502" s="780" t="s">
        <v>308</v>
      </c>
      <c r="BO502" s="780" t="s">
        <v>308</v>
      </c>
      <c r="BP502" s="780" t="s">
        <v>308</v>
      </c>
      <c r="BQ502" s="780" t="s">
        <v>308</v>
      </c>
      <c r="BR502" s="780"/>
      <c r="BS502" s="780" t="s">
        <v>397</v>
      </c>
      <c r="BT502" s="780"/>
      <c r="BU502" s="780" t="s">
        <v>579</v>
      </c>
      <c r="BV502" s="780"/>
      <c r="BW502" s="780"/>
      <c r="BX502" s="780"/>
      <c r="BY502" s="780"/>
      <c r="BZ502" s="780"/>
      <c r="CA502" s="780">
        <v>150</v>
      </c>
      <c r="CB502" s="780"/>
      <c r="CC502" s="780"/>
      <c r="CD502" s="780"/>
      <c r="CE502" s="780"/>
      <c r="CF502" s="780"/>
      <c r="CG502" s="780"/>
      <c r="CH502" s="780"/>
      <c r="CI502" s="780"/>
      <c r="CJ502" s="780"/>
      <c r="CK502" s="773"/>
      <c r="CL502" s="773" t="s">
        <v>397</v>
      </c>
      <c r="CM502" s="773">
        <v>0</v>
      </c>
      <c r="CN502" s="773">
        <v>150</v>
      </c>
      <c r="CO502" s="773" t="s">
        <v>397</v>
      </c>
      <c r="CP502" s="773">
        <v>150</v>
      </c>
      <c r="CQ502" s="773">
        <v>3408</v>
      </c>
      <c r="CR502" s="772">
        <v>1704</v>
      </c>
      <c r="CS502" s="898"/>
      <c r="CT502" s="865" t="s">
        <v>308</v>
      </c>
      <c r="CU502" s="899" t="s">
        <v>308</v>
      </c>
      <c r="CV502" s="774"/>
      <c r="CW502" s="774"/>
      <c r="CX502" s="865">
        <v>46255</v>
      </c>
      <c r="CY502" s="784" t="s">
        <v>682</v>
      </c>
      <c r="CZ502" s="784" t="s">
        <v>308</v>
      </c>
      <c r="DA502" s="785">
        <v>46269</v>
      </c>
      <c r="DB502" s="785" t="s">
        <v>633</v>
      </c>
      <c r="DC502" s="785" t="s">
        <v>634</v>
      </c>
      <c r="DD502" s="785" t="s">
        <v>390</v>
      </c>
      <c r="DE502" s="785" t="s">
        <v>397</v>
      </c>
      <c r="DF502" s="785" t="s">
        <v>397</v>
      </c>
      <c r="DG502" s="785" t="s">
        <v>397</v>
      </c>
      <c r="DH502" s="786">
        <v>0</v>
      </c>
      <c r="DI502" s="774" t="s">
        <v>397</v>
      </c>
      <c r="DJ502" s="774">
        <v>46272</v>
      </c>
      <c r="DK502" s="774" t="s">
        <v>390</v>
      </c>
      <c r="DL502" s="774" t="s">
        <v>390</v>
      </c>
      <c r="DM502" s="774" t="s">
        <v>390</v>
      </c>
      <c r="DN502" s="774" t="s">
        <v>390</v>
      </c>
      <c r="DO502" s="787">
        <v>0</v>
      </c>
      <c r="DP502" s="774">
        <v>46297</v>
      </c>
      <c r="DQ502" s="774">
        <v>46297</v>
      </c>
      <c r="DR502" s="774">
        <v>46297</v>
      </c>
      <c r="DS502" s="786">
        <v>46297</v>
      </c>
      <c r="DT502" s="752">
        <v>46297</v>
      </c>
      <c r="DU502" s="753">
        <v>-18</v>
      </c>
      <c r="DV502" s="753" t="s">
        <v>308</v>
      </c>
      <c r="DW502" s="754">
        <v>46275</v>
      </c>
      <c r="DX502" s="755">
        <v>46279</v>
      </c>
      <c r="DY502" s="754" t="e">
        <v>#VALUE!</v>
      </c>
      <c r="DZ502" s="754" t="e">
        <v>#VALUE!</v>
      </c>
      <c r="EA502" s="754" t="e">
        <v>#VALUE!</v>
      </c>
      <c r="EB502" s="754" t="e">
        <v>#VALUE!</v>
      </c>
      <c r="HA502" s="756" t="s">
        <v>397</v>
      </c>
      <c r="HB502" s="756" t="s">
        <v>397</v>
      </c>
      <c r="HC502" s="756" t="s">
        <v>397</v>
      </c>
      <c r="HD502" s="756" t="s">
        <v>397</v>
      </c>
      <c r="HE502" s="756" t="s">
        <v>397</v>
      </c>
      <c r="HF502" s="756" t="s">
        <v>397</v>
      </c>
      <c r="HG502" s="756" t="s">
        <v>397</v>
      </c>
      <c r="HH502" s="756" t="s">
        <v>397</v>
      </c>
      <c r="HI502" s="756" t="s">
        <v>397</v>
      </c>
      <c r="HJ502" s="756" t="s">
        <v>397</v>
      </c>
      <c r="HK502"/>
      <c r="HL502"/>
      <c r="HM502"/>
      <c r="HN502" s="756" t="str">
        <f t="shared" si="15"/>
        <v>AUTO PRINT</v>
      </c>
      <c r="HO502"/>
      <c r="HP502" s="757" t="s">
        <v>572</v>
      </c>
      <c r="HQ502" s="757" t="s">
        <v>572</v>
      </c>
      <c r="HR502" s="757" t="s">
        <v>572</v>
      </c>
      <c r="HS502"/>
      <c r="HW502" s="758"/>
      <c r="HX502"/>
      <c r="HY502" s="759" t="s">
        <v>572</v>
      </c>
      <c r="HZ502" s="759" t="s">
        <v>572</v>
      </c>
      <c r="IA502" s="759" t="s">
        <v>572</v>
      </c>
      <c r="IC502" s="760" t="s">
        <v>572</v>
      </c>
      <c r="ID502" s="760" t="s">
        <v>572</v>
      </c>
      <c r="IE502" s="760" t="s">
        <v>572</v>
      </c>
      <c r="IF502" s="761" t="s">
        <v>572</v>
      </c>
      <c r="IG502" s="619" t="str">
        <f t="shared" si="16"/>
        <v>IN HOUSE (MANUAL)</v>
      </c>
      <c r="II502" s="761" t="s">
        <v>572</v>
      </c>
      <c r="IK502" s="761" t="str">
        <f>IFERROR(VLOOKUP($M502,#REF!,13,0),"IN HOUSE (MANUAL)")</f>
        <v>IN HOUSE (MANUAL)</v>
      </c>
      <c r="IM502" s="760" t="s">
        <v>572</v>
      </c>
      <c r="IN502" s="760" t="s">
        <v>572</v>
      </c>
      <c r="IO502" s="760" t="s">
        <v>572</v>
      </c>
      <c r="IQ502" s="760" t="s">
        <v>572</v>
      </c>
      <c r="IR502" s="760" t="s">
        <v>572</v>
      </c>
      <c r="IT502" s="760" t="s">
        <v>572</v>
      </c>
      <c r="IV502" s="760" t="s">
        <v>572</v>
      </c>
      <c r="IW502" s="760" t="s">
        <v>239</v>
      </c>
      <c r="IY502" s="760">
        <v>0</v>
      </c>
      <c r="IZ502" s="760">
        <v>0</v>
      </c>
      <c r="JB502" s="760" t="s">
        <v>572</v>
      </c>
      <c r="JC502" s="760" t="s">
        <v>572</v>
      </c>
      <c r="JE502" s="760" t="s">
        <v>572</v>
      </c>
      <c r="JF502" s="760" t="s">
        <v>572</v>
      </c>
    </row>
    <row r="503" spans="1:266" ht="17.25" customHeight="1" x14ac:dyDescent="0.35">
      <c r="A503" s="618" t="s">
        <v>903</v>
      </c>
      <c r="B503" s="730">
        <v>80</v>
      </c>
      <c r="C503" s="730" t="s">
        <v>896</v>
      </c>
      <c r="D503" s="730" t="s">
        <v>896</v>
      </c>
      <c r="E503" s="730">
        <v>8</v>
      </c>
      <c r="F503" s="731" t="s">
        <v>574</v>
      </c>
      <c r="G503" s="732">
        <v>2</v>
      </c>
      <c r="H503" s="826">
        <v>46210</v>
      </c>
      <c r="I503" s="730">
        <v>38</v>
      </c>
      <c r="J503" s="730" t="s">
        <v>308</v>
      </c>
      <c r="K503" s="730">
        <v>40</v>
      </c>
      <c r="L503" s="730" t="s">
        <v>904</v>
      </c>
      <c r="M503" s="868" t="s">
        <v>903</v>
      </c>
      <c r="N503" s="868">
        <v>0</v>
      </c>
      <c r="O503" s="868" t="s">
        <v>390</v>
      </c>
      <c r="P503" s="868">
        <v>0</v>
      </c>
      <c r="Q503" s="868" t="s">
        <v>390</v>
      </c>
      <c r="R503" s="868" t="s">
        <v>861</v>
      </c>
      <c r="S503" s="868"/>
      <c r="T503" s="868" t="s">
        <v>898</v>
      </c>
      <c r="U503" s="868">
        <v>578</v>
      </c>
      <c r="V503" s="868" t="s">
        <v>308</v>
      </c>
      <c r="W503" s="868"/>
      <c r="X503" s="868"/>
      <c r="Y503" s="868"/>
      <c r="Z503" s="867">
        <v>0</v>
      </c>
      <c r="AA503" s="868" t="s">
        <v>45</v>
      </c>
      <c r="AB503" s="868" t="s">
        <v>890</v>
      </c>
      <c r="AC503" s="868" t="s">
        <v>899</v>
      </c>
      <c r="AD503" s="868">
        <v>3396</v>
      </c>
      <c r="AE503" s="775">
        <v>1698</v>
      </c>
      <c r="AF503" s="776" t="s">
        <v>390</v>
      </c>
      <c r="AG503" s="918"/>
      <c r="AH503" s="918"/>
      <c r="AI503" s="918" t="s">
        <v>308</v>
      </c>
      <c r="AJ503" s="778">
        <v>14</v>
      </c>
      <c r="AK503" s="894"/>
      <c r="AL503" s="895"/>
      <c r="AM503" s="896">
        <v>0</v>
      </c>
      <c r="AN503" s="896"/>
      <c r="AO503" s="896"/>
      <c r="AP503" s="896"/>
      <c r="AQ503" s="896"/>
      <c r="AR503" s="896"/>
      <c r="AS503" s="896"/>
      <c r="AT503" s="896"/>
      <c r="AU503" s="896"/>
      <c r="AV503" s="896"/>
      <c r="AW503" s="896"/>
      <c r="AX503" s="896"/>
      <c r="AY503" s="896"/>
      <c r="AZ503" s="896"/>
      <c r="BA503" s="896"/>
      <c r="BB503" s="896">
        <v>0</v>
      </c>
      <c r="BC503" s="896" t="s">
        <v>397</v>
      </c>
      <c r="BD503" s="896">
        <v>0</v>
      </c>
      <c r="BE503" s="896">
        <v>0</v>
      </c>
      <c r="BF503" s="896">
        <v>0</v>
      </c>
      <c r="BG503" s="896">
        <v>0</v>
      </c>
      <c r="BH503" s="896">
        <v>0</v>
      </c>
      <c r="BI503" s="896">
        <v>0</v>
      </c>
      <c r="BJ503" s="896" t="s">
        <v>902</v>
      </c>
      <c r="BK503" s="896">
        <v>0</v>
      </c>
      <c r="BL503" s="896"/>
      <c r="BM503" s="896"/>
      <c r="BN503" s="896" t="s">
        <v>308</v>
      </c>
      <c r="BO503" s="896" t="s">
        <v>308</v>
      </c>
      <c r="BP503" s="896" t="s">
        <v>308</v>
      </c>
      <c r="BQ503" s="896" t="s">
        <v>308</v>
      </c>
      <c r="BR503" s="896"/>
      <c r="BS503" s="896" t="s">
        <v>397</v>
      </c>
      <c r="BT503" s="896"/>
      <c r="BU503" s="896" t="s">
        <v>579</v>
      </c>
      <c r="BV503" s="896"/>
      <c r="BW503" s="896"/>
      <c r="BX503" s="896"/>
      <c r="BY503" s="896"/>
      <c r="BZ503" s="896"/>
      <c r="CA503" s="897">
        <v>149</v>
      </c>
      <c r="CB503" s="896"/>
      <c r="CC503" s="896"/>
      <c r="CD503" s="896"/>
      <c r="CE503" s="896"/>
      <c r="CF503" s="896"/>
      <c r="CG503" s="896"/>
      <c r="CH503" s="896"/>
      <c r="CI503" s="896"/>
      <c r="CJ503" s="896"/>
      <c r="CK503" s="867"/>
      <c r="CL503" s="867" t="s">
        <v>397</v>
      </c>
      <c r="CM503" s="867">
        <v>0</v>
      </c>
      <c r="CN503" s="867">
        <v>149</v>
      </c>
      <c r="CO503" s="867" t="s">
        <v>397</v>
      </c>
      <c r="CP503" s="867">
        <v>149</v>
      </c>
      <c r="CQ503" s="867">
        <v>3396</v>
      </c>
      <c r="CR503" s="868">
        <v>1698</v>
      </c>
      <c r="CS503" s="893"/>
      <c r="CT503" s="782" t="s">
        <v>308</v>
      </c>
      <c r="CU503" s="783" t="s">
        <v>308</v>
      </c>
      <c r="CV503" s="776"/>
      <c r="CW503" s="776"/>
      <c r="CX503" s="782">
        <v>46255</v>
      </c>
      <c r="CY503" s="870">
        <v>0</v>
      </c>
      <c r="CZ503" s="870" t="s">
        <v>308</v>
      </c>
      <c r="DA503" s="871">
        <v>0</v>
      </c>
      <c r="DB503" s="871">
        <v>0</v>
      </c>
      <c r="DC503" s="871">
        <v>0</v>
      </c>
      <c r="DD503" s="871" t="s">
        <v>390</v>
      </c>
      <c r="DE503" s="871" t="s">
        <v>397</v>
      </c>
      <c r="DF503" s="871" t="s">
        <v>397</v>
      </c>
      <c r="DG503" s="871" t="s">
        <v>397</v>
      </c>
      <c r="DH503" s="872">
        <v>0</v>
      </c>
      <c r="DI503" s="776" t="s">
        <v>397</v>
      </c>
      <c r="DJ503" s="776" t="s">
        <v>390</v>
      </c>
      <c r="DK503" s="776" t="s">
        <v>390</v>
      </c>
      <c r="DL503" s="776" t="s">
        <v>390</v>
      </c>
      <c r="DM503" s="776" t="s">
        <v>390</v>
      </c>
      <c r="DN503" s="776" t="s">
        <v>390</v>
      </c>
      <c r="DO503" s="873">
        <v>0</v>
      </c>
      <c r="DP503" s="776">
        <v>46297</v>
      </c>
      <c r="DQ503" s="776">
        <v>46297</v>
      </c>
      <c r="DR503" s="776">
        <v>46297</v>
      </c>
      <c r="DS503" s="872">
        <v>46297</v>
      </c>
      <c r="DT503" s="752">
        <v>46297</v>
      </c>
      <c r="DU503" s="753">
        <v>-16</v>
      </c>
      <c r="DV503" s="753" t="s">
        <v>308</v>
      </c>
      <c r="DW503" s="754">
        <v>46279</v>
      </c>
      <c r="DX503" s="755">
        <v>46281</v>
      </c>
      <c r="DY503" s="754" t="e">
        <v>#VALUE!</v>
      </c>
      <c r="DZ503" s="754" t="e">
        <v>#VALUE!</v>
      </c>
      <c r="EA503" s="754" t="e">
        <v>#VALUE!</v>
      </c>
      <c r="EB503" s="754" t="e">
        <v>#VALUE!</v>
      </c>
      <c r="HA503" s="756" t="s">
        <v>397</v>
      </c>
      <c r="HB503" s="756" t="s">
        <v>397</v>
      </c>
      <c r="HC503" s="756" t="s">
        <v>397</v>
      </c>
      <c r="HD503" s="756" t="s">
        <v>397</v>
      </c>
      <c r="HE503" s="756" t="s">
        <v>397</v>
      </c>
      <c r="HF503" s="756" t="s">
        <v>397</v>
      </c>
      <c r="HG503" s="756" t="s">
        <v>397</v>
      </c>
      <c r="HH503" s="756" t="s">
        <v>397</v>
      </c>
      <c r="HI503" s="756" t="s">
        <v>397</v>
      </c>
      <c r="HJ503" s="756" t="s">
        <v>397</v>
      </c>
      <c r="HK503"/>
      <c r="HL503"/>
      <c r="HM503"/>
      <c r="HN503" s="756" t="str">
        <f t="shared" si="15"/>
        <v>AUTO PRINT</v>
      </c>
      <c r="HO503"/>
      <c r="HP503" s="757" t="s">
        <v>572</v>
      </c>
      <c r="HQ503" s="757" t="s">
        <v>572</v>
      </c>
      <c r="HR503" s="757" t="s">
        <v>572</v>
      </c>
      <c r="HS503"/>
      <c r="HW503" s="758"/>
      <c r="HX503"/>
      <c r="HY503" s="759" t="s">
        <v>572</v>
      </c>
      <c r="HZ503" s="759" t="s">
        <v>572</v>
      </c>
      <c r="IA503" s="759" t="s">
        <v>572</v>
      </c>
      <c r="IC503" s="760" t="s">
        <v>572</v>
      </c>
      <c r="ID503" s="760" t="s">
        <v>572</v>
      </c>
      <c r="IE503" s="760" t="s">
        <v>572</v>
      </c>
      <c r="IF503" s="761" t="s">
        <v>572</v>
      </c>
      <c r="IG503" s="619" t="str">
        <f t="shared" si="16"/>
        <v>IN HOUSE (MANUAL)</v>
      </c>
      <c r="II503" s="761" t="s">
        <v>572</v>
      </c>
      <c r="IK503" s="761" t="str">
        <f>IFERROR(VLOOKUP($M503,#REF!,13,0),"IN HOUSE (MANUAL)")</f>
        <v>IN HOUSE (MANUAL)</v>
      </c>
      <c r="IM503" s="760" t="s">
        <v>572</v>
      </c>
      <c r="IN503" s="760" t="s">
        <v>572</v>
      </c>
      <c r="IO503" s="760" t="s">
        <v>572</v>
      </c>
      <c r="IQ503" s="760" t="s">
        <v>572</v>
      </c>
      <c r="IR503" s="760" t="s">
        <v>572</v>
      </c>
      <c r="IT503" s="760" t="s">
        <v>572</v>
      </c>
      <c r="IV503" s="760" t="s">
        <v>572</v>
      </c>
      <c r="IW503" s="760" t="s">
        <v>239</v>
      </c>
      <c r="IY503" s="760">
        <v>0</v>
      </c>
      <c r="IZ503" s="760">
        <v>0</v>
      </c>
      <c r="JB503" s="760" t="s">
        <v>572</v>
      </c>
      <c r="JC503" s="760" t="s">
        <v>572</v>
      </c>
      <c r="JE503" s="760" t="s">
        <v>572</v>
      </c>
      <c r="JF503" s="760" t="s">
        <v>572</v>
      </c>
    </row>
    <row r="504" spans="1:266" ht="17.25" customHeight="1" x14ac:dyDescent="0.35">
      <c r="A504" s="618" t="s">
        <v>1313</v>
      </c>
      <c r="B504" s="730">
        <v>81</v>
      </c>
      <c r="C504" s="730" t="s">
        <v>1314</v>
      </c>
      <c r="D504" s="730" t="s">
        <v>1314</v>
      </c>
      <c r="E504" s="730">
        <v>8</v>
      </c>
      <c r="F504" s="731" t="s">
        <v>574</v>
      </c>
      <c r="G504" s="732">
        <v>2</v>
      </c>
      <c r="H504" s="826">
        <v>46210</v>
      </c>
      <c r="I504" s="730">
        <v>38</v>
      </c>
      <c r="J504" s="730" t="s">
        <v>308</v>
      </c>
      <c r="K504" s="730">
        <v>40</v>
      </c>
      <c r="L504" s="730" t="s">
        <v>1315</v>
      </c>
      <c r="M504" s="868" t="s">
        <v>1313</v>
      </c>
      <c r="N504" s="868">
        <v>0</v>
      </c>
      <c r="O504" s="868" t="s">
        <v>390</v>
      </c>
      <c r="P504" s="868">
        <v>0</v>
      </c>
      <c r="Q504" s="868" t="s">
        <v>390</v>
      </c>
      <c r="R504" s="868" t="s">
        <v>861</v>
      </c>
      <c r="S504" s="868"/>
      <c r="T504" s="868" t="s">
        <v>862</v>
      </c>
      <c r="U504" s="868">
        <v>578</v>
      </c>
      <c r="V504" s="868" t="s">
        <v>308</v>
      </c>
      <c r="W504" s="868"/>
      <c r="X504" s="868"/>
      <c r="Y504" s="868"/>
      <c r="Z504" s="867">
        <v>0</v>
      </c>
      <c r="AA504" s="868" t="s">
        <v>45</v>
      </c>
      <c r="AB504" s="868" t="s">
        <v>890</v>
      </c>
      <c r="AC504" s="868" t="s">
        <v>899</v>
      </c>
      <c r="AD504" s="868">
        <v>3672</v>
      </c>
      <c r="AE504" s="775">
        <v>1836</v>
      </c>
      <c r="AF504" s="776" t="s">
        <v>390</v>
      </c>
      <c r="AG504" s="918"/>
      <c r="AH504" s="918"/>
      <c r="AI504" s="918" t="s">
        <v>308</v>
      </c>
      <c r="AJ504" s="778">
        <v>15</v>
      </c>
      <c r="AK504" s="894"/>
      <c r="AL504" s="895"/>
      <c r="AM504" s="896">
        <v>0</v>
      </c>
      <c r="AN504" s="896"/>
      <c r="AO504" s="896"/>
      <c r="AP504" s="896"/>
      <c r="AQ504" s="896"/>
      <c r="AR504" s="896"/>
      <c r="AS504" s="896"/>
      <c r="AT504" s="896"/>
      <c r="AU504" s="896"/>
      <c r="AV504" s="896"/>
      <c r="AW504" s="896"/>
      <c r="AX504" s="896"/>
      <c r="AY504" s="896"/>
      <c r="AZ504" s="896"/>
      <c r="BA504" s="896"/>
      <c r="BB504" s="896">
        <v>0</v>
      </c>
      <c r="BC504" s="896" t="s">
        <v>397</v>
      </c>
      <c r="BD504" s="896">
        <v>0</v>
      </c>
      <c r="BE504" s="896">
        <v>0</v>
      </c>
      <c r="BF504" s="896">
        <v>0</v>
      </c>
      <c r="BG504" s="896">
        <v>0</v>
      </c>
      <c r="BH504" s="896">
        <v>0</v>
      </c>
      <c r="BI504" s="896">
        <v>0</v>
      </c>
      <c r="BJ504" s="896" t="s">
        <v>902</v>
      </c>
      <c r="BK504" s="896">
        <v>0</v>
      </c>
      <c r="BL504" s="896"/>
      <c r="BM504" s="896"/>
      <c r="BN504" s="896" t="s">
        <v>308</v>
      </c>
      <c r="BO504" s="896" t="s">
        <v>308</v>
      </c>
      <c r="BP504" s="896" t="s">
        <v>308</v>
      </c>
      <c r="BQ504" s="896" t="s">
        <v>308</v>
      </c>
      <c r="BR504" s="896"/>
      <c r="BS504" s="896" t="s">
        <v>397</v>
      </c>
      <c r="BT504" s="896"/>
      <c r="BU504" s="896" t="s">
        <v>579</v>
      </c>
      <c r="BV504" s="896"/>
      <c r="BW504" s="896"/>
      <c r="BX504" s="896"/>
      <c r="BY504" s="896"/>
      <c r="BZ504" s="896"/>
      <c r="CA504" s="897">
        <v>248</v>
      </c>
      <c r="CB504" s="896"/>
      <c r="CC504" s="896"/>
      <c r="CD504" s="896"/>
      <c r="CE504" s="896"/>
      <c r="CF504" s="896"/>
      <c r="CG504" s="896"/>
      <c r="CH504" s="896"/>
      <c r="CI504" s="896"/>
      <c r="CJ504" s="896"/>
      <c r="CK504" s="867"/>
      <c r="CL504" s="867" t="s">
        <v>397</v>
      </c>
      <c r="CM504" s="867">
        <v>0</v>
      </c>
      <c r="CN504" s="867">
        <v>248</v>
      </c>
      <c r="CO504" s="867" t="s">
        <v>397</v>
      </c>
      <c r="CP504" s="867">
        <v>248</v>
      </c>
      <c r="CQ504" s="867">
        <v>3504</v>
      </c>
      <c r="CR504" s="868">
        <v>1836</v>
      </c>
      <c r="CS504" s="893"/>
      <c r="CT504" s="782" t="s">
        <v>308</v>
      </c>
      <c r="CU504" s="783" t="s">
        <v>308</v>
      </c>
      <c r="CV504" s="776"/>
      <c r="CW504" s="776"/>
      <c r="CX504" s="782">
        <v>46255</v>
      </c>
      <c r="CY504" s="870">
        <v>0</v>
      </c>
      <c r="CZ504" s="870" t="s">
        <v>308</v>
      </c>
      <c r="DA504" s="871">
        <v>0</v>
      </c>
      <c r="DB504" s="871">
        <v>0</v>
      </c>
      <c r="DC504" s="871">
        <v>0</v>
      </c>
      <c r="DD504" s="871" t="s">
        <v>390</v>
      </c>
      <c r="DE504" s="871" t="s">
        <v>397</v>
      </c>
      <c r="DF504" s="871" t="s">
        <v>397</v>
      </c>
      <c r="DG504" s="871" t="s">
        <v>397</v>
      </c>
      <c r="DH504" s="872">
        <v>0</v>
      </c>
      <c r="DI504" s="776" t="s">
        <v>397</v>
      </c>
      <c r="DJ504" s="776" t="s">
        <v>390</v>
      </c>
      <c r="DK504" s="776" t="s">
        <v>390</v>
      </c>
      <c r="DL504" s="776" t="s">
        <v>390</v>
      </c>
      <c r="DM504" s="776">
        <v>46272</v>
      </c>
      <c r="DN504" s="776">
        <v>46272</v>
      </c>
      <c r="DO504" s="873">
        <v>0</v>
      </c>
      <c r="DP504" s="776">
        <v>46297</v>
      </c>
      <c r="DQ504" s="776">
        <v>46297</v>
      </c>
      <c r="DR504" s="776">
        <v>46297</v>
      </c>
      <c r="DS504" s="872">
        <v>46297</v>
      </c>
      <c r="DT504" s="752">
        <v>46297</v>
      </c>
      <c r="DU504" s="753">
        <v>-14</v>
      </c>
      <c r="DV504" s="753" t="s">
        <v>308</v>
      </c>
      <c r="DW504" s="754">
        <v>46281</v>
      </c>
      <c r="DX504" s="755">
        <v>46283</v>
      </c>
      <c r="DY504" s="754" t="e">
        <v>#VALUE!</v>
      </c>
      <c r="DZ504" s="754" t="e">
        <v>#VALUE!</v>
      </c>
      <c r="EA504" s="754" t="e">
        <v>#VALUE!</v>
      </c>
      <c r="EB504" s="754" t="e">
        <v>#VALUE!</v>
      </c>
      <c r="HA504" s="756" t="s">
        <v>397</v>
      </c>
      <c r="HB504" s="756" t="s">
        <v>397</v>
      </c>
      <c r="HC504" s="756" t="s">
        <v>397</v>
      </c>
      <c r="HD504" s="756" t="s">
        <v>397</v>
      </c>
      <c r="HE504" s="756" t="s">
        <v>397</v>
      </c>
      <c r="HF504" s="756" t="s">
        <v>397</v>
      </c>
      <c r="HG504" s="756" t="s">
        <v>397</v>
      </c>
      <c r="HH504" s="756" t="s">
        <v>397</v>
      </c>
      <c r="HI504" s="756" t="s">
        <v>397</v>
      </c>
      <c r="HJ504" s="756" t="s">
        <v>397</v>
      </c>
      <c r="HK504"/>
      <c r="HL504"/>
      <c r="HM504"/>
      <c r="HN504" s="756" t="str">
        <f t="shared" si="15"/>
        <v>AUTO PRINT</v>
      </c>
      <c r="HO504"/>
      <c r="HP504" s="757" t="s">
        <v>572</v>
      </c>
      <c r="HQ504" s="757" t="s">
        <v>572</v>
      </c>
      <c r="HR504" s="757" t="s">
        <v>572</v>
      </c>
      <c r="HS504"/>
      <c r="HW504" s="758"/>
      <c r="HX504"/>
      <c r="HY504" s="759" t="s">
        <v>572</v>
      </c>
      <c r="HZ504" s="759" t="s">
        <v>572</v>
      </c>
      <c r="IA504" s="759" t="s">
        <v>572</v>
      </c>
      <c r="IC504" s="760" t="s">
        <v>572</v>
      </c>
      <c r="ID504" s="760" t="s">
        <v>572</v>
      </c>
      <c r="IE504" s="760" t="s">
        <v>572</v>
      </c>
      <c r="IF504" s="761" t="s">
        <v>572</v>
      </c>
      <c r="IG504" s="619" t="str">
        <f t="shared" si="16"/>
        <v>IN HOUSE (MANUAL)</v>
      </c>
      <c r="II504" s="761" t="s">
        <v>572</v>
      </c>
      <c r="IK504" s="761" t="str">
        <f>IFERROR(VLOOKUP($M504,#REF!,13,0),"IN HOUSE (MANUAL)")</f>
        <v>IN HOUSE (MANUAL)</v>
      </c>
      <c r="IM504" s="760" t="s">
        <v>572</v>
      </c>
      <c r="IN504" s="760" t="s">
        <v>572</v>
      </c>
      <c r="IO504" s="760" t="s">
        <v>572</v>
      </c>
      <c r="IQ504" s="760" t="s">
        <v>572</v>
      </c>
      <c r="IR504" s="760" t="s">
        <v>572</v>
      </c>
      <c r="IT504" s="760" t="s">
        <v>572</v>
      </c>
      <c r="IV504" s="760" t="s">
        <v>572</v>
      </c>
      <c r="IW504" s="760" t="s">
        <v>239</v>
      </c>
      <c r="IY504" s="760">
        <v>0</v>
      </c>
      <c r="IZ504" s="760">
        <v>0</v>
      </c>
      <c r="JB504" s="760" t="s">
        <v>572</v>
      </c>
      <c r="JC504" s="760" t="s">
        <v>572</v>
      </c>
      <c r="JE504" s="760" t="s">
        <v>572</v>
      </c>
      <c r="JF504" s="760" t="s">
        <v>572</v>
      </c>
    </row>
    <row r="505" spans="1:266" ht="17.25" customHeight="1" x14ac:dyDescent="0.35">
      <c r="A505" s="618" t="s">
        <v>1316</v>
      </c>
      <c r="B505" s="730">
        <v>82</v>
      </c>
      <c r="C505" s="730" t="s">
        <v>1314</v>
      </c>
      <c r="D505" s="730" t="s">
        <v>1314</v>
      </c>
      <c r="E505" s="730">
        <v>8</v>
      </c>
      <c r="F505" s="731" t="s">
        <v>574</v>
      </c>
      <c r="G505" s="732">
        <v>2</v>
      </c>
      <c r="H505" s="826">
        <v>46210</v>
      </c>
      <c r="I505" s="730">
        <v>39</v>
      </c>
      <c r="J505" s="730" t="s">
        <v>308</v>
      </c>
      <c r="K505" s="730">
        <v>40</v>
      </c>
      <c r="L505" s="730" t="s">
        <v>1317</v>
      </c>
      <c r="M505" s="772" t="s">
        <v>1316</v>
      </c>
      <c r="N505" s="772">
        <v>0</v>
      </c>
      <c r="O505" s="772" t="s">
        <v>390</v>
      </c>
      <c r="P505" s="772">
        <v>0</v>
      </c>
      <c r="Q505" s="772" t="s">
        <v>390</v>
      </c>
      <c r="R505" s="772" t="s">
        <v>861</v>
      </c>
      <c r="S505" s="772"/>
      <c r="T505" s="772" t="s">
        <v>862</v>
      </c>
      <c r="U505" s="772">
        <v>578</v>
      </c>
      <c r="V505" s="772" t="s">
        <v>308</v>
      </c>
      <c r="W505" s="772"/>
      <c r="X505" s="772"/>
      <c r="Y505" s="772"/>
      <c r="Z505" s="932">
        <v>1194</v>
      </c>
      <c r="AA505" s="772" t="s">
        <v>45</v>
      </c>
      <c r="AB505" s="772" t="s">
        <v>890</v>
      </c>
      <c r="AC505" s="772" t="s">
        <v>899</v>
      </c>
      <c r="AD505" s="772">
        <v>3672</v>
      </c>
      <c r="AE505" s="864">
        <v>1836</v>
      </c>
      <c r="AF505" s="774">
        <v>46272</v>
      </c>
      <c r="AG505" s="777"/>
      <c r="AH505" s="777"/>
      <c r="AI505" s="777" t="s">
        <v>308</v>
      </c>
      <c r="AJ505" s="778">
        <v>16</v>
      </c>
      <c r="AK505" s="779"/>
      <c r="AL505" s="778"/>
      <c r="AM505" s="780">
        <v>0</v>
      </c>
      <c r="AN505" s="780"/>
      <c r="AO505" s="780"/>
      <c r="AP505" s="780"/>
      <c r="AQ505" s="780"/>
      <c r="AR505" s="780"/>
      <c r="AS505" s="780"/>
      <c r="AT505" s="780"/>
      <c r="AU505" s="780"/>
      <c r="AV505" s="780"/>
      <c r="AW505" s="780"/>
      <c r="AX505" s="780"/>
      <c r="AY505" s="780"/>
      <c r="AZ505" s="780"/>
      <c r="BA505" s="780"/>
      <c r="BB505" s="780">
        <v>0</v>
      </c>
      <c r="BC505" s="780" t="s">
        <v>397</v>
      </c>
      <c r="BD505" s="780">
        <v>0</v>
      </c>
      <c r="BE505" s="780">
        <v>0</v>
      </c>
      <c r="BF505" s="780">
        <v>0</v>
      </c>
      <c r="BG505" s="780">
        <v>0</v>
      </c>
      <c r="BH505" s="780">
        <v>0</v>
      </c>
      <c r="BI505" s="780">
        <v>1194</v>
      </c>
      <c r="BJ505" s="896" t="s">
        <v>902</v>
      </c>
      <c r="BK505" s="780">
        <v>0</v>
      </c>
      <c r="BL505" s="780"/>
      <c r="BM505" s="780"/>
      <c r="BN505" s="780" t="s">
        <v>308</v>
      </c>
      <c r="BO505" s="780" t="s">
        <v>308</v>
      </c>
      <c r="BP505" s="780" t="s">
        <v>308</v>
      </c>
      <c r="BQ505" s="780" t="s">
        <v>308</v>
      </c>
      <c r="BR505" s="780"/>
      <c r="BS505" s="780" t="s">
        <v>397</v>
      </c>
      <c r="BT505" s="780"/>
      <c r="BU505" s="780" t="s">
        <v>579</v>
      </c>
      <c r="BV505" s="780"/>
      <c r="BW505" s="780"/>
      <c r="BX505" s="780"/>
      <c r="BY505" s="780"/>
      <c r="BZ505" s="780"/>
      <c r="CA505" s="887">
        <v>467</v>
      </c>
      <c r="CB505" s="780"/>
      <c r="CC505" s="780"/>
      <c r="CD505" s="780"/>
      <c r="CE505" s="780"/>
      <c r="CF505" s="780"/>
      <c r="CG505" s="780"/>
      <c r="CH505" s="780"/>
      <c r="CI505" s="780"/>
      <c r="CJ505" s="780"/>
      <c r="CK505" s="773"/>
      <c r="CL505" s="773" t="s">
        <v>397</v>
      </c>
      <c r="CM505" s="773">
        <v>0</v>
      </c>
      <c r="CN505" s="773">
        <v>466.5</v>
      </c>
      <c r="CO505" s="773" t="s">
        <v>397</v>
      </c>
      <c r="CP505" s="773">
        <v>1194</v>
      </c>
      <c r="CQ505" s="773">
        <v>3672</v>
      </c>
      <c r="CR505" s="772">
        <v>1836</v>
      </c>
      <c r="CS505" s="898"/>
      <c r="CT505" s="865" t="s">
        <v>308</v>
      </c>
      <c r="CU505" s="899" t="s">
        <v>308</v>
      </c>
      <c r="CV505" s="774"/>
      <c r="CW505" s="774"/>
      <c r="CX505" s="865">
        <v>46255</v>
      </c>
      <c r="CY505" s="784" t="s">
        <v>682</v>
      </c>
      <c r="CZ505" s="784" t="s">
        <v>308</v>
      </c>
      <c r="DA505" s="785">
        <v>46269</v>
      </c>
      <c r="DB505" s="785" t="s">
        <v>633</v>
      </c>
      <c r="DC505" s="785" t="s">
        <v>634</v>
      </c>
      <c r="DD505" s="785" t="s">
        <v>390</v>
      </c>
      <c r="DE505" s="785" t="s">
        <v>397</v>
      </c>
      <c r="DF505" s="785" t="s">
        <v>397</v>
      </c>
      <c r="DG505" s="785" t="s">
        <v>397</v>
      </c>
      <c r="DH505" s="786">
        <v>0</v>
      </c>
      <c r="DI505" s="774" t="s">
        <v>397</v>
      </c>
      <c r="DJ505" s="774">
        <v>46272</v>
      </c>
      <c r="DK505" s="774" t="s">
        <v>390</v>
      </c>
      <c r="DL505" s="774" t="s">
        <v>390</v>
      </c>
      <c r="DM505" s="774">
        <v>46274</v>
      </c>
      <c r="DN505" s="774">
        <v>46274</v>
      </c>
      <c r="DO505" s="787">
        <v>0</v>
      </c>
      <c r="DP505" s="774">
        <v>46297</v>
      </c>
      <c r="DQ505" s="774">
        <v>46297</v>
      </c>
      <c r="DR505" s="774">
        <v>46297</v>
      </c>
      <c r="DS505" s="786">
        <v>46297</v>
      </c>
      <c r="DT505" s="752">
        <v>46297</v>
      </c>
      <c r="DU505" s="753">
        <v>-10</v>
      </c>
      <c r="DV505" s="753" t="s">
        <v>308</v>
      </c>
      <c r="DW505" s="754">
        <v>46283</v>
      </c>
      <c r="DX505" s="755">
        <v>46287</v>
      </c>
      <c r="DY505" s="754" t="e">
        <v>#VALUE!</v>
      </c>
      <c r="DZ505" s="754" t="e">
        <v>#VALUE!</v>
      </c>
      <c r="EA505" s="754" t="e">
        <v>#VALUE!</v>
      </c>
      <c r="EB505" s="754" t="e">
        <v>#VALUE!</v>
      </c>
      <c r="HA505" s="756" t="s">
        <v>397</v>
      </c>
      <c r="HB505" s="756" t="s">
        <v>397</v>
      </c>
      <c r="HC505" s="756" t="s">
        <v>397</v>
      </c>
      <c r="HD505" s="756" t="s">
        <v>397</v>
      </c>
      <c r="HE505" s="756" t="s">
        <v>397</v>
      </c>
      <c r="HF505" s="756" t="s">
        <v>397</v>
      </c>
      <c r="HG505" s="756" t="s">
        <v>397</v>
      </c>
      <c r="HH505" s="756" t="s">
        <v>397</v>
      </c>
      <c r="HI505" s="756" t="s">
        <v>397</v>
      </c>
      <c r="HJ505" s="756" t="s">
        <v>397</v>
      </c>
      <c r="HK505"/>
      <c r="HL505"/>
      <c r="HM505"/>
      <c r="HN505" s="756" t="str">
        <f t="shared" si="15"/>
        <v>AUTO PRINT</v>
      </c>
      <c r="HO505"/>
      <c r="HP505" s="757" t="s">
        <v>572</v>
      </c>
      <c r="HQ505" s="757" t="s">
        <v>572</v>
      </c>
      <c r="HR505" s="757" t="s">
        <v>572</v>
      </c>
      <c r="HS505"/>
      <c r="HW505" s="758"/>
      <c r="HX505"/>
      <c r="HY505" s="759" t="s">
        <v>572</v>
      </c>
      <c r="HZ505" s="759" t="s">
        <v>572</v>
      </c>
      <c r="IA505" s="759" t="s">
        <v>572</v>
      </c>
      <c r="IC505" s="760" t="s">
        <v>572</v>
      </c>
      <c r="ID505" s="760" t="s">
        <v>572</v>
      </c>
      <c r="IE505" s="760" t="s">
        <v>572</v>
      </c>
      <c r="IF505" s="761" t="s">
        <v>572</v>
      </c>
      <c r="IG505" s="619" t="str">
        <f t="shared" si="16"/>
        <v>IN HOUSE (MANUAL)</v>
      </c>
      <c r="II505" s="761" t="s">
        <v>572</v>
      </c>
      <c r="IK505" s="761" t="str">
        <f>IFERROR(VLOOKUP($M505,#REF!,13,0),"IN HOUSE (MANUAL)")</f>
        <v>IN HOUSE (MANUAL)</v>
      </c>
      <c r="IM505" s="760" t="s">
        <v>572</v>
      </c>
      <c r="IN505" s="760" t="s">
        <v>572</v>
      </c>
      <c r="IO505" s="760" t="s">
        <v>572</v>
      </c>
      <c r="IQ505" s="760" t="s">
        <v>572</v>
      </c>
      <c r="IR505" s="760" t="s">
        <v>572</v>
      </c>
      <c r="IT505" s="760" t="s">
        <v>572</v>
      </c>
      <c r="IV505" s="760" t="s">
        <v>572</v>
      </c>
      <c r="IW505" s="760" t="s">
        <v>239</v>
      </c>
      <c r="IY505" s="760">
        <v>1194</v>
      </c>
      <c r="IZ505" s="760">
        <v>1194</v>
      </c>
      <c r="JB505" s="760" t="s">
        <v>572</v>
      </c>
      <c r="JC505" s="760" t="s">
        <v>572</v>
      </c>
      <c r="JE505" s="760" t="s">
        <v>572</v>
      </c>
      <c r="JF505" s="760" t="s">
        <v>572</v>
      </c>
    </row>
    <row r="506" spans="1:266" ht="16.5" customHeight="1" x14ac:dyDescent="0.35">
      <c r="A506" s="618" t="s">
        <v>1413</v>
      </c>
      <c r="B506" s="730">
        <v>83</v>
      </c>
      <c r="C506" s="730" t="s">
        <v>1393</v>
      </c>
      <c r="D506" s="730" t="s">
        <v>1393</v>
      </c>
      <c r="E506" s="730">
        <v>8</v>
      </c>
      <c r="F506" s="731" t="s">
        <v>574</v>
      </c>
      <c r="G506" s="732">
        <v>1</v>
      </c>
      <c r="H506" s="826">
        <v>46196</v>
      </c>
      <c r="I506" s="730">
        <v>39</v>
      </c>
      <c r="J506" s="730" t="s">
        <v>308</v>
      </c>
      <c r="K506" s="730">
        <v>40</v>
      </c>
      <c r="L506" s="730" t="s">
        <v>1414</v>
      </c>
      <c r="M506" s="772" t="s">
        <v>1413</v>
      </c>
      <c r="N506" s="772">
        <v>0</v>
      </c>
      <c r="O506" s="772" t="s">
        <v>390</v>
      </c>
      <c r="P506" s="772">
        <v>0</v>
      </c>
      <c r="Q506" s="772" t="s">
        <v>390</v>
      </c>
      <c r="R506" s="772" t="s">
        <v>861</v>
      </c>
      <c r="S506" s="772"/>
      <c r="T506" s="772" t="s">
        <v>868</v>
      </c>
      <c r="U506" s="772">
        <v>578</v>
      </c>
      <c r="V506" s="772" t="s">
        <v>308</v>
      </c>
      <c r="W506" s="772"/>
      <c r="X506" s="772"/>
      <c r="Y506" s="772"/>
      <c r="Z506" s="773">
        <v>444</v>
      </c>
      <c r="AA506" s="772" t="s">
        <v>45</v>
      </c>
      <c r="AB506" s="772" t="s">
        <v>863</v>
      </c>
      <c r="AC506" s="772" t="s">
        <v>647</v>
      </c>
      <c r="AD506" s="772">
        <v>444</v>
      </c>
      <c r="AE506" s="864">
        <v>444</v>
      </c>
      <c r="AF506" s="774" t="s">
        <v>390</v>
      </c>
      <c r="AG506" s="777"/>
      <c r="AH506" s="777"/>
      <c r="AI506" s="777" t="s">
        <v>308</v>
      </c>
      <c r="AJ506" s="778">
        <v>17</v>
      </c>
      <c r="AK506" s="779"/>
      <c r="AL506" s="778"/>
      <c r="AM506" s="780">
        <v>0</v>
      </c>
      <c r="AN506" s="780"/>
      <c r="AO506" s="780"/>
      <c r="AP506" s="780"/>
      <c r="AQ506" s="780"/>
      <c r="AR506" s="780"/>
      <c r="AS506" s="780"/>
      <c r="AT506" s="780"/>
      <c r="AU506" s="780"/>
      <c r="AV506" s="780"/>
      <c r="AW506" s="780"/>
      <c r="AX506" s="780"/>
      <c r="AY506" s="780"/>
      <c r="AZ506" s="780"/>
      <c r="BA506" s="780"/>
      <c r="BB506" s="780">
        <v>0</v>
      </c>
      <c r="BC506" s="780" t="s">
        <v>397</v>
      </c>
      <c r="BD506" s="780">
        <v>0</v>
      </c>
      <c r="BE506" s="780">
        <v>0</v>
      </c>
      <c r="BF506" s="780">
        <v>0</v>
      </c>
      <c r="BG506" s="780">
        <v>0</v>
      </c>
      <c r="BH506" s="780">
        <v>0</v>
      </c>
      <c r="BI506" s="780">
        <v>444</v>
      </c>
      <c r="BJ506" s="896" t="s">
        <v>902</v>
      </c>
      <c r="BK506" s="780">
        <v>0</v>
      </c>
      <c r="BL506" s="780"/>
      <c r="BM506" s="780"/>
      <c r="BN506" s="780" t="s">
        <v>308</v>
      </c>
      <c r="BO506" s="780" t="s">
        <v>308</v>
      </c>
      <c r="BP506" s="780" t="s">
        <v>308</v>
      </c>
      <c r="BQ506" s="780" t="s">
        <v>308</v>
      </c>
      <c r="BR506" s="780"/>
      <c r="BS506" s="780" t="s">
        <v>397</v>
      </c>
      <c r="BT506" s="780"/>
      <c r="BU506" s="780" t="s">
        <v>579</v>
      </c>
      <c r="BV506" s="780"/>
      <c r="BW506" s="780"/>
      <c r="BX506" s="780"/>
      <c r="BY506" s="780"/>
      <c r="BZ506" s="780"/>
      <c r="CA506" s="780">
        <v>444</v>
      </c>
      <c r="CB506" s="780"/>
      <c r="CC506" s="780"/>
      <c r="CD506" s="780"/>
      <c r="CE506" s="780"/>
      <c r="CF506" s="780"/>
      <c r="CG506" s="780"/>
      <c r="CH506" s="780"/>
      <c r="CI506" s="780"/>
      <c r="CJ506" s="780"/>
      <c r="CK506" s="773"/>
      <c r="CL506" s="773" t="s">
        <v>397</v>
      </c>
      <c r="CM506" s="773">
        <v>0</v>
      </c>
      <c r="CN506" s="773">
        <v>444</v>
      </c>
      <c r="CO506" s="773" t="s">
        <v>397</v>
      </c>
      <c r="CP506" s="773">
        <v>444</v>
      </c>
      <c r="CQ506" s="773">
        <v>444</v>
      </c>
      <c r="CR506" s="772">
        <v>444</v>
      </c>
      <c r="CS506" s="898"/>
      <c r="CT506" s="865" t="s">
        <v>308</v>
      </c>
      <c r="CU506" s="900" t="s">
        <v>308</v>
      </c>
      <c r="CV506" s="774"/>
      <c r="CW506" s="774"/>
      <c r="CX506" s="865">
        <v>46255</v>
      </c>
      <c r="CY506" s="784">
        <v>0</v>
      </c>
      <c r="CZ506" s="784" t="s">
        <v>308</v>
      </c>
      <c r="DA506" s="785">
        <v>0</v>
      </c>
      <c r="DB506" s="785">
        <v>0</v>
      </c>
      <c r="DC506" s="785">
        <v>0</v>
      </c>
      <c r="DD506" s="785" t="s">
        <v>390</v>
      </c>
      <c r="DE506" s="785" t="s">
        <v>397</v>
      </c>
      <c r="DF506" s="785" t="s">
        <v>397</v>
      </c>
      <c r="DG506" s="785" t="s">
        <v>397</v>
      </c>
      <c r="DH506" s="786">
        <v>0</v>
      </c>
      <c r="DI506" s="774" t="s">
        <v>397</v>
      </c>
      <c r="DJ506" s="774" t="s">
        <v>390</v>
      </c>
      <c r="DK506" s="774" t="s">
        <v>390</v>
      </c>
      <c r="DL506" s="774" t="s">
        <v>390</v>
      </c>
      <c r="DM506" s="774">
        <v>46273</v>
      </c>
      <c r="DN506" s="774">
        <v>46273</v>
      </c>
      <c r="DO506" s="787">
        <v>0</v>
      </c>
      <c r="DP506" s="774">
        <v>46297</v>
      </c>
      <c r="DQ506" s="776">
        <v>46297</v>
      </c>
      <c r="DR506" s="774">
        <v>46297</v>
      </c>
      <c r="DS506" s="786">
        <v>46297</v>
      </c>
      <c r="DT506" s="752">
        <v>46297</v>
      </c>
      <c r="DU506" s="753">
        <v>-9</v>
      </c>
      <c r="DV506" s="753" t="s">
        <v>308</v>
      </c>
      <c r="DW506" s="754">
        <v>46287</v>
      </c>
      <c r="DX506" s="755">
        <v>46288</v>
      </c>
      <c r="DY506" s="754" t="e">
        <v>#VALUE!</v>
      </c>
      <c r="DZ506" s="754" t="e">
        <v>#VALUE!</v>
      </c>
      <c r="EA506" s="754" t="e">
        <v>#VALUE!</v>
      </c>
      <c r="EB506" s="754" t="e">
        <v>#VALUE!</v>
      </c>
      <c r="HA506" s="756" t="s">
        <v>397</v>
      </c>
      <c r="HB506" s="756" t="s">
        <v>397</v>
      </c>
      <c r="HC506" s="756" t="s">
        <v>397</v>
      </c>
      <c r="HD506" s="756" t="s">
        <v>397</v>
      </c>
      <c r="HE506" s="756" t="s">
        <v>397</v>
      </c>
      <c r="HF506" s="756" t="s">
        <v>397</v>
      </c>
      <c r="HG506" s="756" t="s">
        <v>397</v>
      </c>
      <c r="HH506" s="756" t="s">
        <v>397</v>
      </c>
      <c r="HI506" s="756" t="s">
        <v>397</v>
      </c>
      <c r="HJ506" s="756" t="s">
        <v>397</v>
      </c>
      <c r="HK506"/>
      <c r="HL506"/>
      <c r="HM506"/>
      <c r="HN506" s="756" t="str">
        <f t="shared" si="15"/>
        <v>AUTO PRINT</v>
      </c>
      <c r="HO506"/>
      <c r="HP506" s="757" t="s">
        <v>572</v>
      </c>
      <c r="HQ506" s="757" t="s">
        <v>572</v>
      </c>
      <c r="HR506" s="757" t="s">
        <v>572</v>
      </c>
      <c r="HS506"/>
      <c r="HW506" s="758"/>
      <c r="HX506"/>
      <c r="HY506" s="759" t="s">
        <v>572</v>
      </c>
      <c r="HZ506" s="759" t="s">
        <v>572</v>
      </c>
      <c r="IA506" s="759" t="s">
        <v>572</v>
      </c>
      <c r="IC506" s="760" t="s">
        <v>572</v>
      </c>
      <c r="ID506" s="760" t="s">
        <v>572</v>
      </c>
      <c r="IE506" s="760" t="s">
        <v>572</v>
      </c>
      <c r="IF506" s="761" t="s">
        <v>572</v>
      </c>
      <c r="IG506" s="619" t="str">
        <f t="shared" si="16"/>
        <v>IN HOUSE (MANUAL)</v>
      </c>
      <c r="II506" s="761" t="s">
        <v>572</v>
      </c>
      <c r="IK506" s="761" t="str">
        <f>IFERROR(VLOOKUP($M506,#REF!,13,0),"IN HOUSE (MANUAL)")</f>
        <v>IN HOUSE (MANUAL)</v>
      </c>
      <c r="IM506" s="760" t="s">
        <v>572</v>
      </c>
      <c r="IN506" s="760" t="s">
        <v>572</v>
      </c>
      <c r="IO506" s="760" t="s">
        <v>572</v>
      </c>
      <c r="IQ506" s="760" t="s">
        <v>572</v>
      </c>
      <c r="IR506" s="760" t="s">
        <v>572</v>
      </c>
      <c r="IT506" s="760" t="s">
        <v>572</v>
      </c>
      <c r="IV506" s="760" t="s">
        <v>572</v>
      </c>
      <c r="IW506" s="760" t="s">
        <v>239</v>
      </c>
      <c r="IY506" s="760">
        <v>444</v>
      </c>
      <c r="IZ506" s="760">
        <v>444</v>
      </c>
      <c r="JB506" s="760" t="s">
        <v>572</v>
      </c>
      <c r="JC506" s="760" t="s">
        <v>572</v>
      </c>
      <c r="JE506" s="760" t="s">
        <v>572</v>
      </c>
      <c r="JF506" s="760" t="s">
        <v>572</v>
      </c>
    </row>
    <row r="507" spans="1:266" ht="17.25" customHeight="1" x14ac:dyDescent="0.35">
      <c r="A507" s="618" t="s">
        <v>1415</v>
      </c>
      <c r="B507" s="730">
        <v>84</v>
      </c>
      <c r="C507" s="730" t="s">
        <v>1393</v>
      </c>
      <c r="D507" s="730" t="s">
        <v>1393</v>
      </c>
      <c r="E507" s="730">
        <v>8</v>
      </c>
      <c r="F507" s="731" t="s">
        <v>574</v>
      </c>
      <c r="G507" s="732">
        <v>1</v>
      </c>
      <c r="H507" s="826">
        <v>46232</v>
      </c>
      <c r="I507" s="730">
        <v>39</v>
      </c>
      <c r="J507" s="730" t="s">
        <v>308</v>
      </c>
      <c r="K507" s="730">
        <v>40</v>
      </c>
      <c r="L507" s="730" t="s">
        <v>1416</v>
      </c>
      <c r="M507" s="772" t="s">
        <v>1415</v>
      </c>
      <c r="N507" s="772">
        <v>0</v>
      </c>
      <c r="O507" s="772" t="s">
        <v>390</v>
      </c>
      <c r="P507" s="772">
        <v>0</v>
      </c>
      <c r="Q507" s="772" t="s">
        <v>390</v>
      </c>
      <c r="R507" s="772" t="s">
        <v>861</v>
      </c>
      <c r="S507" s="772"/>
      <c r="T507" s="772" t="s">
        <v>926</v>
      </c>
      <c r="U507" s="772">
        <v>578</v>
      </c>
      <c r="V507" s="772" t="s">
        <v>308</v>
      </c>
      <c r="W507" s="772"/>
      <c r="X507" s="772"/>
      <c r="Y507" s="772"/>
      <c r="Z507" s="773">
        <v>642</v>
      </c>
      <c r="AA507" s="772" t="s">
        <v>45</v>
      </c>
      <c r="AB507" s="772" t="s">
        <v>863</v>
      </c>
      <c r="AC507" s="772" t="s">
        <v>597</v>
      </c>
      <c r="AD507" s="772">
        <v>642</v>
      </c>
      <c r="AE507" s="864">
        <v>642</v>
      </c>
      <c r="AF507" s="774">
        <v>46277</v>
      </c>
      <c r="AG507" s="777"/>
      <c r="AH507" s="777"/>
      <c r="AI507" s="777" t="s">
        <v>308</v>
      </c>
      <c r="AJ507" s="778">
        <v>18</v>
      </c>
      <c r="AK507" s="779"/>
      <c r="AL507" s="778"/>
      <c r="AM507" s="780">
        <v>0</v>
      </c>
      <c r="AN507" s="780"/>
      <c r="AO507" s="780"/>
      <c r="AP507" s="780"/>
      <c r="AQ507" s="780"/>
      <c r="AR507" s="780"/>
      <c r="AS507" s="780"/>
      <c r="AT507" s="780"/>
      <c r="AU507" s="780"/>
      <c r="AV507" s="780"/>
      <c r="AW507" s="780"/>
      <c r="AX507" s="780"/>
      <c r="AY507" s="780"/>
      <c r="AZ507" s="780"/>
      <c r="BA507" s="780"/>
      <c r="BB507" s="780">
        <v>0</v>
      </c>
      <c r="BC507" s="780" t="s">
        <v>397</v>
      </c>
      <c r="BD507" s="780">
        <v>0</v>
      </c>
      <c r="BE507" s="780">
        <v>0</v>
      </c>
      <c r="BF507" s="780">
        <v>0</v>
      </c>
      <c r="BG507" s="780">
        <v>0</v>
      </c>
      <c r="BH507" s="780">
        <v>0</v>
      </c>
      <c r="BI507" s="780">
        <v>642</v>
      </c>
      <c r="BJ507" s="896" t="s">
        <v>902</v>
      </c>
      <c r="BK507" s="780">
        <v>0</v>
      </c>
      <c r="BL507" s="780"/>
      <c r="BM507" s="780"/>
      <c r="BN507" s="780" t="s">
        <v>308</v>
      </c>
      <c r="BO507" s="780" t="s">
        <v>308</v>
      </c>
      <c r="BP507" s="780" t="s">
        <v>308</v>
      </c>
      <c r="BQ507" s="780" t="s">
        <v>308</v>
      </c>
      <c r="BR507" s="780"/>
      <c r="BS507" s="780" t="s">
        <v>397</v>
      </c>
      <c r="BT507" s="780"/>
      <c r="BU507" s="780" t="s">
        <v>579</v>
      </c>
      <c r="BV507" s="780"/>
      <c r="BW507" s="780"/>
      <c r="BX507" s="780"/>
      <c r="BY507" s="780"/>
      <c r="BZ507" s="780"/>
      <c r="CA507" s="780">
        <v>642</v>
      </c>
      <c r="CB507" s="780"/>
      <c r="CC507" s="780"/>
      <c r="CD507" s="780"/>
      <c r="CE507" s="780"/>
      <c r="CF507" s="780"/>
      <c r="CG507" s="780"/>
      <c r="CH507" s="780"/>
      <c r="CI507" s="780"/>
      <c r="CJ507" s="780"/>
      <c r="CK507" s="773"/>
      <c r="CL507" s="773" t="s">
        <v>397</v>
      </c>
      <c r="CM507" s="773">
        <v>0</v>
      </c>
      <c r="CN507" s="773">
        <v>642</v>
      </c>
      <c r="CO507" s="773" t="s">
        <v>397</v>
      </c>
      <c r="CP507" s="773">
        <v>642</v>
      </c>
      <c r="CQ507" s="773">
        <v>642</v>
      </c>
      <c r="CR507" s="772">
        <v>642</v>
      </c>
      <c r="CS507" s="781"/>
      <c r="CT507" s="865" t="s">
        <v>308</v>
      </c>
      <c r="CU507" s="899" t="s">
        <v>308</v>
      </c>
      <c r="CV507" s="774"/>
      <c r="CW507" s="774"/>
      <c r="CX507" s="865">
        <v>46277</v>
      </c>
      <c r="CY507" s="784" t="s">
        <v>887</v>
      </c>
      <c r="CZ507" s="784" t="s">
        <v>308</v>
      </c>
      <c r="DA507" s="785">
        <v>46254</v>
      </c>
      <c r="DB507" s="785" t="s">
        <v>615</v>
      </c>
      <c r="DC507" s="785" t="s">
        <v>616</v>
      </c>
      <c r="DD507" s="785">
        <v>46276</v>
      </c>
      <c r="DE507" s="785" t="s">
        <v>397</v>
      </c>
      <c r="DF507" s="785" t="s">
        <v>397</v>
      </c>
      <c r="DG507" s="785" t="s">
        <v>397</v>
      </c>
      <c r="DH507" s="786">
        <v>0</v>
      </c>
      <c r="DI507" s="774" t="s">
        <v>397</v>
      </c>
      <c r="DJ507" s="774">
        <v>46273</v>
      </c>
      <c r="DK507" s="774" t="s">
        <v>390</v>
      </c>
      <c r="DL507" s="774" t="s">
        <v>390</v>
      </c>
      <c r="DM507" s="774">
        <v>46273</v>
      </c>
      <c r="DN507" s="774">
        <v>46273</v>
      </c>
      <c r="DO507" s="787" t="s">
        <v>308</v>
      </c>
      <c r="DP507" s="774">
        <v>46297</v>
      </c>
      <c r="DQ507" s="776">
        <v>46297</v>
      </c>
      <c r="DR507" s="774">
        <v>46297</v>
      </c>
      <c r="DS507" s="786">
        <v>46297</v>
      </c>
      <c r="DT507" s="752">
        <v>46297</v>
      </c>
      <c r="DU507" s="753">
        <v>-9</v>
      </c>
      <c r="DV507" s="753" t="s">
        <v>308</v>
      </c>
      <c r="DW507" s="754">
        <v>46288</v>
      </c>
      <c r="DX507" s="755">
        <v>46288</v>
      </c>
      <c r="DY507" s="754" t="e">
        <v>#VALUE!</v>
      </c>
      <c r="DZ507" s="754" t="e">
        <v>#VALUE!</v>
      </c>
      <c r="EA507" s="754" t="e">
        <v>#VALUE!</v>
      </c>
      <c r="EB507" s="754" t="e">
        <v>#VALUE!</v>
      </c>
      <c r="HA507" s="756" t="s">
        <v>397</v>
      </c>
      <c r="HB507" s="756" t="s">
        <v>397</v>
      </c>
      <c r="HC507" s="756" t="s">
        <v>397</v>
      </c>
      <c r="HD507" s="756" t="s">
        <v>397</v>
      </c>
      <c r="HE507" s="756" t="s">
        <v>397</v>
      </c>
      <c r="HF507" s="756" t="s">
        <v>397</v>
      </c>
      <c r="HG507" s="756" t="s">
        <v>397</v>
      </c>
      <c r="HH507" s="756" t="s">
        <v>397</v>
      </c>
      <c r="HI507" s="756" t="s">
        <v>397</v>
      </c>
      <c r="HJ507" s="756" t="s">
        <v>397</v>
      </c>
      <c r="HK507"/>
      <c r="HL507"/>
      <c r="HM507"/>
      <c r="HN507" s="756" t="str">
        <f t="shared" si="15"/>
        <v>AUTO PRINT</v>
      </c>
      <c r="HO507"/>
      <c r="HP507" s="757" t="s">
        <v>572</v>
      </c>
      <c r="HQ507" s="757" t="s">
        <v>572</v>
      </c>
      <c r="HR507" s="757" t="s">
        <v>572</v>
      </c>
      <c r="HS507"/>
      <c r="HW507" s="758"/>
      <c r="HX507"/>
      <c r="HY507" s="759" t="s">
        <v>572</v>
      </c>
      <c r="HZ507" s="759" t="s">
        <v>572</v>
      </c>
      <c r="IA507" s="759" t="s">
        <v>572</v>
      </c>
      <c r="IC507" s="760" t="s">
        <v>572</v>
      </c>
      <c r="ID507" s="760" t="s">
        <v>572</v>
      </c>
      <c r="IE507" s="760" t="s">
        <v>572</v>
      </c>
      <c r="IF507" s="761" t="s">
        <v>572</v>
      </c>
      <c r="IG507" s="619" t="str">
        <f t="shared" si="16"/>
        <v>IN HOUSE (MANUAL)</v>
      </c>
      <c r="II507" s="761" t="s">
        <v>572</v>
      </c>
      <c r="IK507" s="761" t="str">
        <f>IFERROR(VLOOKUP($M507,#REF!,13,0),"IN HOUSE (MANUAL)")</f>
        <v>IN HOUSE (MANUAL)</v>
      </c>
      <c r="IM507" s="760" t="s">
        <v>572</v>
      </c>
      <c r="IN507" s="760" t="s">
        <v>572</v>
      </c>
      <c r="IO507" s="760" t="s">
        <v>572</v>
      </c>
      <c r="IQ507" s="760" t="s">
        <v>572</v>
      </c>
      <c r="IR507" s="760" t="s">
        <v>572</v>
      </c>
      <c r="IT507" s="760" t="s">
        <v>572</v>
      </c>
      <c r="IV507" s="760" t="s">
        <v>572</v>
      </c>
      <c r="IW507" s="760" t="s">
        <v>239</v>
      </c>
      <c r="IY507" s="760">
        <v>642</v>
      </c>
      <c r="IZ507" s="760">
        <v>642</v>
      </c>
      <c r="JB507" s="760" t="s">
        <v>572</v>
      </c>
      <c r="JC507" s="760" t="s">
        <v>572</v>
      </c>
      <c r="JE507" s="760" t="s">
        <v>572</v>
      </c>
      <c r="JF507" s="760" t="s">
        <v>572</v>
      </c>
    </row>
    <row r="508" spans="1:266" ht="17.25" customHeight="1" x14ac:dyDescent="0.35">
      <c r="A508" s="618" t="s">
        <v>924</v>
      </c>
      <c r="B508" s="730">
        <v>85</v>
      </c>
      <c r="C508" s="730" t="s">
        <v>896</v>
      </c>
      <c r="D508" s="730" t="s">
        <v>896</v>
      </c>
      <c r="E508" s="730">
        <v>8</v>
      </c>
      <c r="F508" s="731" t="s">
        <v>574</v>
      </c>
      <c r="G508" s="732">
        <v>2</v>
      </c>
      <c r="H508" s="826">
        <v>46196</v>
      </c>
      <c r="I508" s="730">
        <v>39</v>
      </c>
      <c r="J508" s="730" t="s">
        <v>308</v>
      </c>
      <c r="K508" s="730">
        <v>41</v>
      </c>
      <c r="L508" s="730" t="s">
        <v>925</v>
      </c>
      <c r="M508" s="772" t="s">
        <v>924</v>
      </c>
      <c r="N508" s="772">
        <v>0</v>
      </c>
      <c r="O508" s="772" t="s">
        <v>390</v>
      </c>
      <c r="P508" s="772">
        <v>0</v>
      </c>
      <c r="Q508" s="772" t="s">
        <v>390</v>
      </c>
      <c r="R508" s="772" t="s">
        <v>861</v>
      </c>
      <c r="S508" s="772"/>
      <c r="T508" s="772" t="s">
        <v>926</v>
      </c>
      <c r="U508" s="772">
        <v>578</v>
      </c>
      <c r="V508" s="772" t="s">
        <v>308</v>
      </c>
      <c r="W508" s="772" t="s">
        <v>922</v>
      </c>
      <c r="X508" s="772"/>
      <c r="Y508" s="772"/>
      <c r="Z508" s="773">
        <v>1680</v>
      </c>
      <c r="AA508" s="772" t="s">
        <v>45</v>
      </c>
      <c r="AB508" s="772" t="s">
        <v>890</v>
      </c>
      <c r="AC508" s="772" t="s">
        <v>899</v>
      </c>
      <c r="AD508" s="772">
        <v>3360</v>
      </c>
      <c r="AE508" s="864">
        <v>1680</v>
      </c>
      <c r="AF508" s="774" t="s">
        <v>390</v>
      </c>
      <c r="AG508" s="777"/>
      <c r="AH508" s="777"/>
      <c r="AI508" s="777" t="s">
        <v>308</v>
      </c>
      <c r="AJ508" s="778">
        <v>19</v>
      </c>
      <c r="AK508" s="864"/>
      <c r="AL508" s="864"/>
      <c r="AM508" s="901">
        <v>0</v>
      </c>
      <c r="AN508" s="901"/>
      <c r="AO508" s="901"/>
      <c r="AP508" s="901"/>
      <c r="AQ508" s="901"/>
      <c r="AR508" s="901"/>
      <c r="AS508" s="901"/>
      <c r="AT508" s="901"/>
      <c r="AU508" s="901"/>
      <c r="AV508" s="901"/>
      <c r="AW508" s="901"/>
      <c r="AX508" s="901"/>
      <c r="AY508" s="901"/>
      <c r="AZ508" s="901"/>
      <c r="BA508" s="901"/>
      <c r="BB508" s="901">
        <v>0</v>
      </c>
      <c r="BC508" s="901">
        <v>1680</v>
      </c>
      <c r="BD508" s="901">
        <v>0</v>
      </c>
      <c r="BE508" s="901">
        <v>0</v>
      </c>
      <c r="BF508" s="901">
        <v>0</v>
      </c>
      <c r="BG508" s="901">
        <v>0</v>
      </c>
      <c r="BH508" s="901">
        <v>0</v>
      </c>
      <c r="BI508" s="901">
        <v>1680</v>
      </c>
      <c r="BJ508" s="896" t="s">
        <v>902</v>
      </c>
      <c r="BK508" s="901">
        <v>0</v>
      </c>
      <c r="BL508" s="901"/>
      <c r="BM508" s="901"/>
      <c r="BN508" s="901" t="s">
        <v>308</v>
      </c>
      <c r="BO508" s="901" t="s">
        <v>308</v>
      </c>
      <c r="BP508" s="901" t="s">
        <v>308</v>
      </c>
      <c r="BQ508" s="901" t="s">
        <v>308</v>
      </c>
      <c r="BR508" s="901"/>
      <c r="BS508" s="901" t="s">
        <v>397</v>
      </c>
      <c r="BT508" s="901"/>
      <c r="BU508" s="901" t="s">
        <v>579</v>
      </c>
      <c r="BV508" s="901"/>
      <c r="BW508" s="901"/>
      <c r="BX508" s="901"/>
      <c r="BY508" s="901"/>
      <c r="BZ508" s="901"/>
      <c r="CA508" s="902">
        <v>1680</v>
      </c>
      <c r="CB508" s="901"/>
      <c r="CC508" s="901"/>
      <c r="CD508" s="901"/>
      <c r="CE508" s="901"/>
      <c r="CF508" s="901"/>
      <c r="CG508" s="901"/>
      <c r="CH508" s="901"/>
      <c r="CI508" s="901"/>
      <c r="CJ508" s="901"/>
      <c r="CK508" s="773"/>
      <c r="CL508" s="773" t="s">
        <v>397</v>
      </c>
      <c r="CM508" s="773">
        <v>0</v>
      </c>
      <c r="CN508" s="773">
        <v>1680</v>
      </c>
      <c r="CO508" s="773" t="s">
        <v>397</v>
      </c>
      <c r="CP508" s="773">
        <v>1680</v>
      </c>
      <c r="CQ508" s="773">
        <v>3360</v>
      </c>
      <c r="CR508" s="772">
        <v>1680</v>
      </c>
      <c r="CS508" s="781"/>
      <c r="CT508" s="865" t="s">
        <v>308</v>
      </c>
      <c r="CU508" s="899" t="s">
        <v>308</v>
      </c>
      <c r="CV508" s="774"/>
      <c r="CW508" s="774"/>
      <c r="CX508" s="865">
        <v>46255</v>
      </c>
      <c r="CY508" s="784">
        <v>0</v>
      </c>
      <c r="CZ508" s="784" t="s">
        <v>308</v>
      </c>
      <c r="DA508" s="785">
        <v>0</v>
      </c>
      <c r="DB508" s="785">
        <v>0</v>
      </c>
      <c r="DC508" s="785">
        <v>0</v>
      </c>
      <c r="DD508" s="785" t="s">
        <v>390</v>
      </c>
      <c r="DE508" s="785" t="s">
        <v>397</v>
      </c>
      <c r="DF508" s="785" t="s">
        <v>397</v>
      </c>
      <c r="DG508" s="785" t="s">
        <v>397</v>
      </c>
      <c r="DH508" s="786">
        <v>0</v>
      </c>
      <c r="DI508" s="774" t="s">
        <v>397</v>
      </c>
      <c r="DJ508" s="774" t="s">
        <v>390</v>
      </c>
      <c r="DK508" s="774" t="s">
        <v>390</v>
      </c>
      <c r="DL508" s="774" t="s">
        <v>390</v>
      </c>
      <c r="DM508" s="774">
        <v>46276</v>
      </c>
      <c r="DN508" s="774">
        <v>46276</v>
      </c>
      <c r="DO508" s="787">
        <v>0</v>
      </c>
      <c r="DP508" s="774">
        <v>46304</v>
      </c>
      <c r="DQ508" s="774">
        <v>46304</v>
      </c>
      <c r="DR508" s="774">
        <v>46304</v>
      </c>
      <c r="DS508" s="786">
        <v>46304</v>
      </c>
      <c r="DT508" s="752">
        <v>46304</v>
      </c>
      <c r="DU508" s="753">
        <v>-14</v>
      </c>
      <c r="DV508" s="753" t="s">
        <v>308</v>
      </c>
      <c r="DW508" s="754">
        <v>46288</v>
      </c>
      <c r="DX508" s="755">
        <v>46290</v>
      </c>
      <c r="DY508" s="754" t="e">
        <v>#VALUE!</v>
      </c>
      <c r="DZ508" s="754" t="e">
        <v>#VALUE!</v>
      </c>
      <c r="EA508" s="754" t="e">
        <v>#VALUE!</v>
      </c>
      <c r="EB508" s="754" t="e">
        <v>#VALUE!</v>
      </c>
      <c r="HA508" s="756" t="s">
        <v>397</v>
      </c>
      <c r="HB508" s="756" t="s">
        <v>397</v>
      </c>
      <c r="HC508" s="756" t="s">
        <v>397</v>
      </c>
      <c r="HD508" s="756" t="s">
        <v>397</v>
      </c>
      <c r="HE508" s="756" t="s">
        <v>397</v>
      </c>
      <c r="HF508" s="756" t="s">
        <v>397</v>
      </c>
      <c r="HG508" s="756" t="s">
        <v>397</v>
      </c>
      <c r="HH508" s="756" t="s">
        <v>397</v>
      </c>
      <c r="HI508" s="756" t="s">
        <v>397</v>
      </c>
      <c r="HJ508" s="756" t="s">
        <v>397</v>
      </c>
      <c r="HK508"/>
      <c r="HL508"/>
      <c r="HM508"/>
      <c r="HN508" s="756" t="str">
        <f t="shared" si="15"/>
        <v>AUTO PRINT</v>
      </c>
      <c r="HO508"/>
      <c r="HP508" s="757" t="s">
        <v>572</v>
      </c>
      <c r="HQ508" s="757" t="s">
        <v>572</v>
      </c>
      <c r="HR508" s="757" t="s">
        <v>572</v>
      </c>
      <c r="HS508"/>
      <c r="HW508" s="758"/>
      <c r="HX508"/>
      <c r="HY508" s="759" t="s">
        <v>572</v>
      </c>
      <c r="HZ508" s="759" t="s">
        <v>572</v>
      </c>
      <c r="IA508" s="759" t="s">
        <v>572</v>
      </c>
      <c r="IC508" s="760" t="s">
        <v>572</v>
      </c>
      <c r="ID508" s="760" t="s">
        <v>572</v>
      </c>
      <c r="IE508" s="760" t="s">
        <v>572</v>
      </c>
      <c r="IF508" s="761" t="s">
        <v>572</v>
      </c>
      <c r="IG508" s="619" t="str">
        <f t="shared" si="16"/>
        <v>IN HOUSE (MANUAL)</v>
      </c>
      <c r="II508" s="761" t="s">
        <v>572</v>
      </c>
      <c r="IK508" s="761" t="str">
        <f>IFERROR(VLOOKUP($M508,#REF!,13,0),"IN HOUSE (MANUAL)")</f>
        <v>IN HOUSE (MANUAL)</v>
      </c>
      <c r="IM508" s="760" t="s">
        <v>572</v>
      </c>
      <c r="IN508" s="760" t="s">
        <v>572</v>
      </c>
      <c r="IO508" s="760" t="s">
        <v>572</v>
      </c>
      <c r="IQ508" s="760" t="s">
        <v>572</v>
      </c>
      <c r="IR508" s="760" t="s">
        <v>572</v>
      </c>
      <c r="IT508" s="760" t="s">
        <v>572</v>
      </c>
      <c r="IV508" s="760" t="s">
        <v>922</v>
      </c>
      <c r="IW508" s="760" t="s">
        <v>239</v>
      </c>
      <c r="IY508" s="760">
        <v>1680</v>
      </c>
      <c r="IZ508" s="760">
        <v>1680</v>
      </c>
      <c r="JB508" s="760" t="s">
        <v>572</v>
      </c>
      <c r="JC508" s="760" t="s">
        <v>572</v>
      </c>
      <c r="JE508" s="760" t="s">
        <v>572</v>
      </c>
      <c r="JF508" s="760" t="s">
        <v>572</v>
      </c>
    </row>
    <row r="509" spans="1:266" ht="17.25" customHeight="1" x14ac:dyDescent="0.35">
      <c r="A509" s="618" t="s">
        <v>927</v>
      </c>
      <c r="B509" s="730">
        <v>86</v>
      </c>
      <c r="C509" s="730" t="s">
        <v>896</v>
      </c>
      <c r="D509" s="730" t="s">
        <v>896</v>
      </c>
      <c r="E509" s="730">
        <v>8</v>
      </c>
      <c r="F509" s="731" t="s">
        <v>574</v>
      </c>
      <c r="G509" s="732">
        <v>2</v>
      </c>
      <c r="H509" s="826">
        <v>46196</v>
      </c>
      <c r="I509" s="730">
        <v>40</v>
      </c>
      <c r="J509" s="730" t="s">
        <v>308</v>
      </c>
      <c r="K509" s="730">
        <v>41</v>
      </c>
      <c r="L509" s="730" t="s">
        <v>928</v>
      </c>
      <c r="M509" s="772" t="s">
        <v>927</v>
      </c>
      <c r="N509" s="772">
        <v>0</v>
      </c>
      <c r="O509" s="772" t="s">
        <v>390</v>
      </c>
      <c r="P509" s="772">
        <v>0</v>
      </c>
      <c r="Q509" s="772" t="s">
        <v>390</v>
      </c>
      <c r="R509" s="772" t="s">
        <v>861</v>
      </c>
      <c r="S509" s="772"/>
      <c r="T509" s="772" t="s">
        <v>926</v>
      </c>
      <c r="U509" s="772">
        <v>578</v>
      </c>
      <c r="V509" s="772" t="s">
        <v>308</v>
      </c>
      <c r="W509" s="772" t="s">
        <v>922</v>
      </c>
      <c r="X509" s="772"/>
      <c r="Y509" s="772"/>
      <c r="Z509" s="773"/>
      <c r="AA509" s="772" t="s">
        <v>45</v>
      </c>
      <c r="AB509" s="772" t="s">
        <v>890</v>
      </c>
      <c r="AC509" s="772" t="s">
        <v>899</v>
      </c>
      <c r="AD509" s="772">
        <v>3348</v>
      </c>
      <c r="AE509" s="864">
        <v>1674</v>
      </c>
      <c r="AF509" s="774">
        <v>46272</v>
      </c>
      <c r="AG509" s="777"/>
      <c r="AH509" s="777"/>
      <c r="AI509" s="777" t="s">
        <v>308</v>
      </c>
      <c r="AJ509" s="778">
        <v>20</v>
      </c>
      <c r="AK509" s="864"/>
      <c r="AL509" s="864"/>
      <c r="AM509" s="901">
        <v>0</v>
      </c>
      <c r="AN509" s="901"/>
      <c r="AO509" s="901"/>
      <c r="AP509" s="901"/>
      <c r="AQ509" s="901"/>
      <c r="AR509" s="901"/>
      <c r="AS509" s="901"/>
      <c r="AT509" s="901"/>
      <c r="AU509" s="901"/>
      <c r="AV509" s="901"/>
      <c r="AW509" s="901"/>
      <c r="AX509" s="901"/>
      <c r="AY509" s="901"/>
      <c r="AZ509" s="901"/>
      <c r="BA509" s="901"/>
      <c r="BB509" s="901">
        <v>0</v>
      </c>
      <c r="BC509" s="901">
        <v>1062</v>
      </c>
      <c r="BD509" s="901">
        <v>0</v>
      </c>
      <c r="BE509" s="901">
        <v>0</v>
      </c>
      <c r="BF509" s="901">
        <v>0</v>
      </c>
      <c r="BG509" s="901">
        <v>0</v>
      </c>
      <c r="BH509" s="901">
        <v>0</v>
      </c>
      <c r="BI509" s="901">
        <v>1062</v>
      </c>
      <c r="BJ509" s="901"/>
      <c r="BK509" s="901">
        <v>0</v>
      </c>
      <c r="BL509" s="901"/>
      <c r="BM509" s="901"/>
      <c r="BN509" s="901" t="s">
        <v>308</v>
      </c>
      <c r="BO509" s="901" t="s">
        <v>308</v>
      </c>
      <c r="BP509" s="901" t="s">
        <v>308</v>
      </c>
      <c r="BQ509" s="901" t="s">
        <v>308</v>
      </c>
      <c r="BR509" s="901"/>
      <c r="BS509" s="901" t="s">
        <v>397</v>
      </c>
      <c r="BT509" s="901"/>
      <c r="BU509" s="901" t="s">
        <v>579</v>
      </c>
      <c r="BV509" s="901"/>
      <c r="BW509" s="901"/>
      <c r="BX509" s="901"/>
      <c r="BY509" s="901"/>
      <c r="BZ509" s="901"/>
      <c r="CA509" s="902">
        <v>1674</v>
      </c>
      <c r="CB509" s="901"/>
      <c r="CC509" s="901"/>
      <c r="CD509" s="901"/>
      <c r="CE509" s="901"/>
      <c r="CF509" s="901"/>
      <c r="CG509" s="901"/>
      <c r="CH509" s="901"/>
      <c r="CI509" s="901"/>
      <c r="CJ509" s="901"/>
      <c r="CK509" s="773"/>
      <c r="CL509" s="773" t="s">
        <v>397</v>
      </c>
      <c r="CM509" s="773">
        <v>0</v>
      </c>
      <c r="CN509" s="773">
        <v>1674</v>
      </c>
      <c r="CO509" s="773" t="s">
        <v>397</v>
      </c>
      <c r="CP509" s="773">
        <v>1674</v>
      </c>
      <c r="CQ509" s="773">
        <v>3348</v>
      </c>
      <c r="CR509" s="772">
        <v>1674</v>
      </c>
      <c r="CS509" s="781"/>
      <c r="CT509" s="865" t="s">
        <v>308</v>
      </c>
      <c r="CU509" s="899" t="s">
        <v>308</v>
      </c>
      <c r="CV509" s="774"/>
      <c r="CW509" s="774"/>
      <c r="CX509" s="865">
        <v>46255</v>
      </c>
      <c r="CY509" s="784" t="s">
        <v>923</v>
      </c>
      <c r="CZ509" s="784" t="s">
        <v>308</v>
      </c>
      <c r="DA509" s="785">
        <v>46269</v>
      </c>
      <c r="DB509" s="785" t="s">
        <v>633</v>
      </c>
      <c r="DC509" s="785" t="s">
        <v>634</v>
      </c>
      <c r="DD509" s="785" t="s">
        <v>390</v>
      </c>
      <c r="DE509" s="785" t="s">
        <v>397</v>
      </c>
      <c r="DF509" s="785" t="s">
        <v>397</v>
      </c>
      <c r="DG509" s="785" t="s">
        <v>397</v>
      </c>
      <c r="DH509" s="786">
        <v>0</v>
      </c>
      <c r="DI509" s="774" t="s">
        <v>397</v>
      </c>
      <c r="DJ509" s="774">
        <v>46272</v>
      </c>
      <c r="DK509" s="774" t="s">
        <v>390</v>
      </c>
      <c r="DL509" s="774" t="s">
        <v>390</v>
      </c>
      <c r="DM509" s="774">
        <v>46280</v>
      </c>
      <c r="DN509" s="774">
        <v>46280</v>
      </c>
      <c r="DO509" s="787">
        <v>0</v>
      </c>
      <c r="DP509" s="774">
        <v>46304</v>
      </c>
      <c r="DQ509" s="774">
        <v>46304</v>
      </c>
      <c r="DR509" s="774">
        <v>46304</v>
      </c>
      <c r="DS509" s="786">
        <v>46304</v>
      </c>
      <c r="DT509" s="752">
        <v>46304</v>
      </c>
      <c r="DU509" s="753">
        <v>-10</v>
      </c>
      <c r="DV509" s="753" t="s">
        <v>308</v>
      </c>
      <c r="DW509" s="754">
        <v>46290</v>
      </c>
      <c r="DX509" s="755">
        <v>46294</v>
      </c>
      <c r="DY509" s="754" t="e">
        <v>#VALUE!</v>
      </c>
      <c r="DZ509" s="754" t="e">
        <v>#VALUE!</v>
      </c>
      <c r="EA509" s="754" t="e">
        <v>#VALUE!</v>
      </c>
      <c r="EB509" s="754" t="e">
        <v>#VALUE!</v>
      </c>
      <c r="HA509" s="756" t="s">
        <v>397</v>
      </c>
      <c r="HB509" s="756" t="s">
        <v>397</v>
      </c>
      <c r="HC509" s="756" t="s">
        <v>397</v>
      </c>
      <c r="HD509" s="756" t="s">
        <v>397</v>
      </c>
      <c r="HE509" s="756" t="s">
        <v>397</v>
      </c>
      <c r="HF509" s="756" t="s">
        <v>397</v>
      </c>
      <c r="HG509" s="756" t="s">
        <v>397</v>
      </c>
      <c r="HH509" s="756" t="s">
        <v>397</v>
      </c>
      <c r="HI509" s="756" t="s">
        <v>397</v>
      </c>
      <c r="HJ509" s="756" t="s">
        <v>397</v>
      </c>
      <c r="HK509"/>
      <c r="HL509"/>
      <c r="HM509"/>
      <c r="HN509" s="756" t="str">
        <f t="shared" si="15"/>
        <v>AUTO PRINT</v>
      </c>
      <c r="HO509"/>
      <c r="HP509" s="757" t="s">
        <v>572</v>
      </c>
      <c r="HQ509" s="757" t="s">
        <v>572</v>
      </c>
      <c r="HR509" s="757" t="s">
        <v>572</v>
      </c>
      <c r="HS509"/>
      <c r="HW509" s="758"/>
      <c r="HX509"/>
      <c r="HY509" s="759" t="s">
        <v>572</v>
      </c>
      <c r="HZ509" s="759" t="s">
        <v>572</v>
      </c>
      <c r="IA509" s="759" t="s">
        <v>572</v>
      </c>
      <c r="IC509" s="760" t="s">
        <v>572</v>
      </c>
      <c r="ID509" s="760" t="s">
        <v>572</v>
      </c>
      <c r="IE509" s="760" t="s">
        <v>572</v>
      </c>
      <c r="IF509" s="761" t="s">
        <v>572</v>
      </c>
      <c r="IG509" s="619" t="str">
        <f t="shared" si="16"/>
        <v>IN HOUSE (MANUAL)</v>
      </c>
      <c r="II509" s="761" t="s">
        <v>572</v>
      </c>
      <c r="IK509" s="761" t="str">
        <f>IFERROR(VLOOKUP($M509,#REF!,13,0),"IN HOUSE (MANUAL)")</f>
        <v>IN HOUSE (MANUAL)</v>
      </c>
      <c r="IM509" s="760" t="s">
        <v>572</v>
      </c>
      <c r="IN509" s="760" t="s">
        <v>572</v>
      </c>
      <c r="IO509" s="760" t="s">
        <v>572</v>
      </c>
      <c r="IQ509" s="760" t="s">
        <v>572</v>
      </c>
      <c r="IR509" s="760" t="s">
        <v>572</v>
      </c>
      <c r="IT509" s="760" t="s">
        <v>572</v>
      </c>
      <c r="IV509" s="760" t="s">
        <v>922</v>
      </c>
      <c r="IW509" s="760" t="s">
        <v>572</v>
      </c>
      <c r="IY509" s="760" t="s">
        <v>572</v>
      </c>
      <c r="IZ509" s="760" t="s">
        <v>572</v>
      </c>
      <c r="JB509" s="760" t="s">
        <v>572</v>
      </c>
      <c r="JC509" s="760" t="s">
        <v>572</v>
      </c>
      <c r="JE509" s="760" t="s">
        <v>572</v>
      </c>
      <c r="JF509" s="760" t="s">
        <v>572</v>
      </c>
    </row>
    <row r="510" spans="1:266" ht="17.25" customHeight="1" x14ac:dyDescent="0.35">
      <c r="A510" s="618" t="s">
        <v>1417</v>
      </c>
      <c r="B510" s="730">
        <v>87</v>
      </c>
      <c r="C510" s="730" t="s">
        <v>1418</v>
      </c>
      <c r="D510" s="730" t="s">
        <v>1418</v>
      </c>
      <c r="E510" s="730">
        <v>8</v>
      </c>
      <c r="F510" s="731" t="s">
        <v>574</v>
      </c>
      <c r="G510" s="732">
        <v>2</v>
      </c>
      <c r="H510" s="826">
        <v>46196</v>
      </c>
      <c r="I510" s="730">
        <v>40</v>
      </c>
      <c r="J510" s="730" t="s">
        <v>308</v>
      </c>
      <c r="K510" s="730">
        <v>41</v>
      </c>
      <c r="L510" s="730" t="s">
        <v>1419</v>
      </c>
      <c r="M510" s="868" t="s">
        <v>1417</v>
      </c>
      <c r="N510" s="868">
        <v>0</v>
      </c>
      <c r="O510" s="868" t="s">
        <v>390</v>
      </c>
      <c r="P510" s="868">
        <v>0</v>
      </c>
      <c r="Q510" s="868" t="s">
        <v>390</v>
      </c>
      <c r="R510" s="868" t="s">
        <v>1278</v>
      </c>
      <c r="S510" s="868" t="s">
        <v>308</v>
      </c>
      <c r="T510" s="868" t="s">
        <v>1284</v>
      </c>
      <c r="U510" s="868">
        <v>578</v>
      </c>
      <c r="V510" s="868" t="s">
        <v>308</v>
      </c>
      <c r="W510" s="868"/>
      <c r="X510" s="868"/>
      <c r="Y510" s="868"/>
      <c r="Z510" s="867"/>
      <c r="AA510" s="868" t="s">
        <v>40</v>
      </c>
      <c r="AB510" s="868" t="s">
        <v>890</v>
      </c>
      <c r="AC510" s="868" t="s">
        <v>899</v>
      </c>
      <c r="AD510" s="868">
        <v>4296</v>
      </c>
      <c r="AE510" s="864">
        <v>2148</v>
      </c>
      <c r="AF510" s="776">
        <v>46272</v>
      </c>
      <c r="AG510" s="777"/>
      <c r="AH510" s="777"/>
      <c r="AI510" s="777" t="s">
        <v>308</v>
      </c>
      <c r="AJ510" s="778">
        <v>21</v>
      </c>
      <c r="AK510" s="894"/>
      <c r="AL510" s="895"/>
      <c r="AM510" s="896">
        <v>2148</v>
      </c>
      <c r="AN510" s="896"/>
      <c r="AO510" s="896"/>
      <c r="AP510" s="896"/>
      <c r="AQ510" s="896"/>
      <c r="AR510" s="896"/>
      <c r="AS510" s="896"/>
      <c r="AT510" s="896"/>
      <c r="AU510" s="896"/>
      <c r="AV510" s="896"/>
      <c r="AW510" s="896"/>
      <c r="AX510" s="896"/>
      <c r="AY510" s="896"/>
      <c r="AZ510" s="896"/>
      <c r="BA510" s="896"/>
      <c r="BB510" s="896">
        <v>0</v>
      </c>
      <c r="BC510" s="896">
        <v>2148</v>
      </c>
      <c r="BD510" s="896">
        <v>0</v>
      </c>
      <c r="BE510" s="896">
        <v>0</v>
      </c>
      <c r="BF510" s="896">
        <v>0</v>
      </c>
      <c r="BG510" s="896">
        <v>0</v>
      </c>
      <c r="BH510" s="896">
        <v>0</v>
      </c>
      <c r="BI510" s="896">
        <v>2148</v>
      </c>
      <c r="BJ510" s="896"/>
      <c r="BK510" s="896">
        <v>0</v>
      </c>
      <c r="BL510" s="896"/>
      <c r="BM510" s="896"/>
      <c r="BN510" s="896" t="s">
        <v>308</v>
      </c>
      <c r="BO510" s="896" t="s">
        <v>308</v>
      </c>
      <c r="BP510" s="896" t="s">
        <v>308</v>
      </c>
      <c r="BQ510" s="896" t="s">
        <v>308</v>
      </c>
      <c r="BR510" s="896"/>
      <c r="BS510" s="896" t="s">
        <v>397</v>
      </c>
      <c r="BT510" s="896"/>
      <c r="BU510" s="896" t="s">
        <v>579</v>
      </c>
      <c r="BV510" s="896"/>
      <c r="BW510" s="896"/>
      <c r="BX510" s="896"/>
      <c r="BY510" s="896"/>
      <c r="BZ510" s="896"/>
      <c r="CA510" s="897">
        <v>1928</v>
      </c>
      <c r="CB510" s="896"/>
      <c r="CC510" s="896"/>
      <c r="CD510" s="896"/>
      <c r="CE510" s="896"/>
      <c r="CF510" s="896"/>
      <c r="CG510" s="896"/>
      <c r="CH510" s="896"/>
      <c r="CI510" s="896"/>
      <c r="CJ510" s="896"/>
      <c r="CK510" s="867"/>
      <c r="CL510" s="867" t="s">
        <v>397</v>
      </c>
      <c r="CM510" s="867">
        <v>2148</v>
      </c>
      <c r="CN510" s="867">
        <v>1928.5</v>
      </c>
      <c r="CO510" s="867" t="s">
        <v>397</v>
      </c>
      <c r="CP510" s="867">
        <v>2148</v>
      </c>
      <c r="CQ510" s="773">
        <v>4296</v>
      </c>
      <c r="CR510" s="772">
        <v>2148</v>
      </c>
      <c r="CS510" s="869"/>
      <c r="CT510" s="782" t="s">
        <v>308</v>
      </c>
      <c r="CU510" s="783" t="s">
        <v>308</v>
      </c>
      <c r="CV510" s="776"/>
      <c r="CW510" s="776"/>
      <c r="CX510" s="782">
        <v>46249</v>
      </c>
      <c r="CY510" s="784" t="s">
        <v>923</v>
      </c>
      <c r="CZ510" s="784" t="s">
        <v>308</v>
      </c>
      <c r="DA510" s="785">
        <v>46269</v>
      </c>
      <c r="DB510" s="785" t="s">
        <v>633</v>
      </c>
      <c r="DC510" s="785" t="s">
        <v>634</v>
      </c>
      <c r="DD510" s="785" t="s">
        <v>390</v>
      </c>
      <c r="DE510" s="871" t="s">
        <v>397</v>
      </c>
      <c r="DF510" s="871" t="s">
        <v>397</v>
      </c>
      <c r="DG510" s="871" t="s">
        <v>397</v>
      </c>
      <c r="DH510" s="872">
        <v>0</v>
      </c>
      <c r="DI510" s="776" t="s">
        <v>397</v>
      </c>
      <c r="DJ510" s="776">
        <v>46272</v>
      </c>
      <c r="DK510" s="776" t="s">
        <v>390</v>
      </c>
      <c r="DL510" s="776">
        <v>46279</v>
      </c>
      <c r="DM510" s="776">
        <v>46282</v>
      </c>
      <c r="DN510" s="776">
        <v>46282</v>
      </c>
      <c r="DO510" s="873">
        <v>0</v>
      </c>
      <c r="DP510" s="776">
        <v>46304</v>
      </c>
      <c r="DQ510" s="776">
        <v>46304</v>
      </c>
      <c r="DR510" s="776">
        <v>46304</v>
      </c>
      <c r="DS510" s="872">
        <v>46304</v>
      </c>
      <c r="DT510" s="752">
        <v>46304</v>
      </c>
      <c r="DU510" s="753">
        <v>-7</v>
      </c>
      <c r="DV510" s="753" t="s">
        <v>308</v>
      </c>
      <c r="DW510" s="754">
        <v>46294</v>
      </c>
      <c r="DX510" s="755">
        <v>46297</v>
      </c>
      <c r="DY510" s="754" t="e">
        <v>#VALUE!</v>
      </c>
      <c r="DZ510" s="754" t="e">
        <v>#VALUE!</v>
      </c>
      <c r="EA510" s="754" t="e">
        <v>#VALUE!</v>
      </c>
      <c r="EB510" s="754" t="e">
        <v>#VALUE!</v>
      </c>
      <c r="HA510" s="756" t="s">
        <v>397</v>
      </c>
      <c r="HB510" s="756" t="s">
        <v>397</v>
      </c>
      <c r="HC510" s="756" t="s">
        <v>397</v>
      </c>
      <c r="HD510" s="756" t="s">
        <v>397</v>
      </c>
      <c r="HE510" s="756" t="s">
        <v>397</v>
      </c>
      <c r="HF510" s="756" t="s">
        <v>397</v>
      </c>
      <c r="HG510" s="756" t="s">
        <v>397</v>
      </c>
      <c r="HH510" s="756" t="s">
        <v>397</v>
      </c>
      <c r="HI510" s="756" t="s">
        <v>397</v>
      </c>
      <c r="HJ510" s="756" t="s">
        <v>397</v>
      </c>
      <c r="HK510"/>
      <c r="HL510"/>
      <c r="HM510"/>
      <c r="HN510" s="756" t="str">
        <f t="shared" si="15"/>
        <v>AUTO PRINT</v>
      </c>
      <c r="HO510"/>
      <c r="HP510" s="757" t="s">
        <v>572</v>
      </c>
      <c r="HQ510" s="757" t="s">
        <v>572</v>
      </c>
      <c r="HR510" s="757" t="s">
        <v>572</v>
      </c>
      <c r="HS510"/>
      <c r="HW510" s="758"/>
      <c r="HX510"/>
      <c r="HY510" s="759" t="s">
        <v>572</v>
      </c>
      <c r="HZ510" s="759" t="s">
        <v>572</v>
      </c>
      <c r="IA510" s="759" t="s">
        <v>572</v>
      </c>
      <c r="IC510" s="760" t="s">
        <v>572</v>
      </c>
      <c r="ID510" s="760" t="s">
        <v>572</v>
      </c>
      <c r="IE510" s="760" t="s">
        <v>572</v>
      </c>
      <c r="IF510" s="761" t="s">
        <v>572</v>
      </c>
      <c r="IG510" s="619" t="str">
        <f t="shared" si="16"/>
        <v>IN HOUSE (MANUAL)</v>
      </c>
      <c r="II510" s="761" t="s">
        <v>572</v>
      </c>
      <c r="IK510" s="761" t="str">
        <f>IFERROR(VLOOKUP($M510,#REF!,13,0),"IN HOUSE (MANUAL)")</f>
        <v>IN HOUSE (MANUAL)</v>
      </c>
      <c r="IM510" s="760" t="s">
        <v>572</v>
      </c>
      <c r="IN510" s="760" t="s">
        <v>572</v>
      </c>
      <c r="IO510" s="760" t="s">
        <v>572</v>
      </c>
      <c r="IQ510" s="760" t="s">
        <v>572</v>
      </c>
      <c r="IR510" s="760" t="s">
        <v>572</v>
      </c>
      <c r="IT510" s="760" t="s">
        <v>572</v>
      </c>
      <c r="IV510" s="760" t="s">
        <v>572</v>
      </c>
      <c r="IW510" s="760" t="s">
        <v>572</v>
      </c>
      <c r="IY510" s="760" t="s">
        <v>572</v>
      </c>
      <c r="IZ510" s="760" t="s">
        <v>572</v>
      </c>
      <c r="JB510" s="760" t="s">
        <v>572</v>
      </c>
      <c r="JC510" s="760" t="s">
        <v>572</v>
      </c>
      <c r="JE510" s="760" t="s">
        <v>572</v>
      </c>
      <c r="JF510" s="760" t="s">
        <v>572</v>
      </c>
    </row>
    <row r="511" spans="1:266" ht="16.5" customHeight="1" x14ac:dyDescent="0.35">
      <c r="A511" s="618" t="s">
        <v>1420</v>
      </c>
      <c r="B511" s="730">
        <v>88</v>
      </c>
      <c r="C511" s="730" t="s">
        <v>1418</v>
      </c>
      <c r="D511" s="730" t="s">
        <v>1418</v>
      </c>
      <c r="E511" s="730">
        <v>8</v>
      </c>
      <c r="F511" s="731" t="s">
        <v>574</v>
      </c>
      <c r="G511" s="732">
        <v>2</v>
      </c>
      <c r="H511" s="826">
        <v>46196</v>
      </c>
      <c r="I511" s="730">
        <v>41</v>
      </c>
      <c r="J511" s="730" t="s">
        <v>308</v>
      </c>
      <c r="K511" s="730">
        <v>41</v>
      </c>
      <c r="L511" s="730" t="s">
        <v>1421</v>
      </c>
      <c r="M511" s="868" t="s">
        <v>1420</v>
      </c>
      <c r="N511" s="868">
        <v>0</v>
      </c>
      <c r="O511" s="868" t="s">
        <v>390</v>
      </c>
      <c r="P511" s="868">
        <v>0</v>
      </c>
      <c r="Q511" s="868" t="s">
        <v>390</v>
      </c>
      <c r="R511" s="868" t="s">
        <v>1278</v>
      </c>
      <c r="S511" s="868" t="s">
        <v>308</v>
      </c>
      <c r="T511" s="868" t="s">
        <v>1422</v>
      </c>
      <c r="U511" s="868">
        <v>578</v>
      </c>
      <c r="V511" s="868" t="s">
        <v>308</v>
      </c>
      <c r="W511" s="868"/>
      <c r="X511" s="868"/>
      <c r="Y511" s="868"/>
      <c r="Z511" s="867"/>
      <c r="AA511" s="868" t="s">
        <v>40</v>
      </c>
      <c r="AB511" s="868" t="s">
        <v>890</v>
      </c>
      <c r="AC511" s="868" t="s">
        <v>899</v>
      </c>
      <c r="AD511" s="868">
        <v>4728</v>
      </c>
      <c r="AE511" s="775">
        <v>2364</v>
      </c>
      <c r="AF511" s="776">
        <v>46272</v>
      </c>
      <c r="AG511" s="777"/>
      <c r="AH511" s="918"/>
      <c r="AI511" s="918" t="s">
        <v>308</v>
      </c>
      <c r="AJ511" s="778">
        <v>22</v>
      </c>
      <c r="AK511" s="894"/>
      <c r="AL511" s="895"/>
      <c r="AM511" s="896">
        <v>2364</v>
      </c>
      <c r="AN511" s="896"/>
      <c r="AO511" s="896"/>
      <c r="AP511" s="896"/>
      <c r="AQ511" s="896"/>
      <c r="AR511" s="896"/>
      <c r="AS511" s="896"/>
      <c r="AT511" s="896"/>
      <c r="AU511" s="896"/>
      <c r="AV511" s="896"/>
      <c r="AW511" s="896"/>
      <c r="AX511" s="896"/>
      <c r="AY511" s="896"/>
      <c r="AZ511" s="896"/>
      <c r="BA511" s="896"/>
      <c r="BB511" s="896">
        <v>0</v>
      </c>
      <c r="BC511" s="896">
        <v>2364</v>
      </c>
      <c r="BD511" s="896">
        <v>0</v>
      </c>
      <c r="BE511" s="896">
        <v>0</v>
      </c>
      <c r="BF511" s="896">
        <v>0</v>
      </c>
      <c r="BG511" s="896">
        <v>0</v>
      </c>
      <c r="BH511" s="896">
        <v>0</v>
      </c>
      <c r="BI511" s="896">
        <v>2364</v>
      </c>
      <c r="BJ511" s="896"/>
      <c r="BK511" s="896">
        <v>0</v>
      </c>
      <c r="BL511" s="896"/>
      <c r="BM511" s="896"/>
      <c r="BN511" s="896" t="s">
        <v>308</v>
      </c>
      <c r="BO511" s="896" t="s">
        <v>308</v>
      </c>
      <c r="BP511" s="896" t="s">
        <v>308</v>
      </c>
      <c r="BQ511" s="896" t="s">
        <v>308</v>
      </c>
      <c r="BR511" s="896"/>
      <c r="BS511" s="896" t="s">
        <v>397</v>
      </c>
      <c r="BT511" s="896"/>
      <c r="BU511" s="896" t="s">
        <v>579</v>
      </c>
      <c r="BV511" s="896"/>
      <c r="BW511" s="896"/>
      <c r="BX511" s="896"/>
      <c r="BY511" s="896"/>
      <c r="BZ511" s="896"/>
      <c r="CA511" s="897">
        <v>2364</v>
      </c>
      <c r="CB511" s="896"/>
      <c r="CC511" s="896"/>
      <c r="CD511" s="896"/>
      <c r="CE511" s="896"/>
      <c r="CF511" s="896"/>
      <c r="CG511" s="896"/>
      <c r="CH511" s="896"/>
      <c r="CI511" s="896"/>
      <c r="CJ511" s="896"/>
      <c r="CK511" s="867"/>
      <c r="CL511" s="867" t="s">
        <v>397</v>
      </c>
      <c r="CM511" s="867">
        <v>2364</v>
      </c>
      <c r="CN511" s="867">
        <v>2364</v>
      </c>
      <c r="CO511" s="867" t="s">
        <v>397</v>
      </c>
      <c r="CP511" s="867">
        <v>2364</v>
      </c>
      <c r="CQ511" s="773">
        <v>4728</v>
      </c>
      <c r="CR511" s="772">
        <v>2364</v>
      </c>
      <c r="CS511" s="869"/>
      <c r="CT511" s="782" t="s">
        <v>308</v>
      </c>
      <c r="CU511" s="783" t="s">
        <v>308</v>
      </c>
      <c r="CV511" s="776"/>
      <c r="CW511" s="776"/>
      <c r="CX511" s="782">
        <v>46249</v>
      </c>
      <c r="CY511" s="870" t="s">
        <v>923</v>
      </c>
      <c r="CZ511" s="870" t="s">
        <v>308</v>
      </c>
      <c r="DA511" s="871">
        <v>46269</v>
      </c>
      <c r="DB511" s="871" t="s">
        <v>633</v>
      </c>
      <c r="DC511" s="871" t="s">
        <v>634</v>
      </c>
      <c r="DD511" s="871" t="s">
        <v>390</v>
      </c>
      <c r="DE511" s="871" t="s">
        <v>397</v>
      </c>
      <c r="DF511" s="871" t="s">
        <v>397</v>
      </c>
      <c r="DG511" s="871" t="s">
        <v>397</v>
      </c>
      <c r="DH511" s="872">
        <v>0</v>
      </c>
      <c r="DI511" s="776" t="s">
        <v>397</v>
      </c>
      <c r="DJ511" s="776">
        <v>46272</v>
      </c>
      <c r="DK511" s="776" t="s">
        <v>390</v>
      </c>
      <c r="DL511" s="776">
        <v>46286</v>
      </c>
      <c r="DM511" s="776">
        <v>46286</v>
      </c>
      <c r="DN511" s="776">
        <v>46286</v>
      </c>
      <c r="DO511" s="873">
        <v>0</v>
      </c>
      <c r="DP511" s="776">
        <v>46304</v>
      </c>
      <c r="DQ511" s="776">
        <v>46304</v>
      </c>
      <c r="DR511" s="776">
        <v>46304</v>
      </c>
      <c r="DS511" s="872">
        <v>46304</v>
      </c>
      <c r="DT511" s="752">
        <v>46304</v>
      </c>
      <c r="DU511" s="753">
        <v>-2</v>
      </c>
      <c r="DV511" s="753" t="s">
        <v>308</v>
      </c>
      <c r="DW511" s="754">
        <v>46297</v>
      </c>
      <c r="DX511" s="755">
        <v>46302</v>
      </c>
      <c r="DY511" s="754" t="e">
        <v>#VALUE!</v>
      </c>
      <c r="DZ511" s="754" t="e">
        <v>#VALUE!</v>
      </c>
      <c r="EA511" s="754" t="e">
        <v>#VALUE!</v>
      </c>
      <c r="EB511" s="754" t="e">
        <v>#VALUE!</v>
      </c>
      <c r="HA511" s="756" t="s">
        <v>397</v>
      </c>
      <c r="HB511" s="756" t="s">
        <v>397</v>
      </c>
      <c r="HC511" s="756" t="s">
        <v>397</v>
      </c>
      <c r="HD511" s="756" t="s">
        <v>397</v>
      </c>
      <c r="HE511" s="756" t="s">
        <v>397</v>
      </c>
      <c r="HF511" s="756" t="s">
        <v>397</v>
      </c>
      <c r="HG511" s="756" t="s">
        <v>397</v>
      </c>
      <c r="HH511" s="756" t="s">
        <v>397</v>
      </c>
      <c r="HI511" s="756" t="s">
        <v>397</v>
      </c>
      <c r="HJ511" s="756" t="s">
        <v>397</v>
      </c>
      <c r="HK511"/>
      <c r="HL511"/>
      <c r="HM511"/>
      <c r="HN511" s="756" t="str">
        <f t="shared" si="15"/>
        <v>AUTO PRINT</v>
      </c>
      <c r="HO511"/>
      <c r="HP511" s="757" t="s">
        <v>572</v>
      </c>
      <c r="HQ511" s="757" t="s">
        <v>572</v>
      </c>
      <c r="HR511" s="757" t="s">
        <v>572</v>
      </c>
      <c r="HS511"/>
      <c r="HW511" s="758"/>
      <c r="HX511"/>
      <c r="HY511" s="759" t="s">
        <v>572</v>
      </c>
      <c r="HZ511" s="759" t="s">
        <v>572</v>
      </c>
      <c r="IA511" s="759" t="s">
        <v>572</v>
      </c>
      <c r="IC511" s="760" t="s">
        <v>572</v>
      </c>
      <c r="ID511" s="760" t="s">
        <v>572</v>
      </c>
      <c r="IE511" s="760" t="s">
        <v>572</v>
      </c>
      <c r="IF511" s="761" t="s">
        <v>572</v>
      </c>
      <c r="IG511" s="619" t="str">
        <f t="shared" si="16"/>
        <v>IN HOUSE (MANUAL)</v>
      </c>
      <c r="II511" s="761" t="s">
        <v>572</v>
      </c>
      <c r="IK511" s="761" t="str">
        <f>IFERROR(VLOOKUP($M511,#REF!,13,0),"IN HOUSE (MANUAL)")</f>
        <v>IN HOUSE (MANUAL)</v>
      </c>
      <c r="IM511" s="760" t="s">
        <v>572</v>
      </c>
      <c r="IN511" s="760" t="s">
        <v>572</v>
      </c>
      <c r="IO511" s="760" t="s">
        <v>572</v>
      </c>
      <c r="IQ511" s="760" t="s">
        <v>572</v>
      </c>
      <c r="IR511" s="760" t="s">
        <v>572</v>
      </c>
      <c r="IT511" s="760" t="s">
        <v>572</v>
      </c>
      <c r="IV511" s="760" t="s">
        <v>572</v>
      </c>
      <c r="IW511" s="760" t="s">
        <v>572</v>
      </c>
      <c r="IY511" s="760" t="s">
        <v>572</v>
      </c>
      <c r="IZ511" s="760" t="s">
        <v>572</v>
      </c>
      <c r="JB511" s="760" t="s">
        <v>572</v>
      </c>
      <c r="JC511" s="760" t="s">
        <v>572</v>
      </c>
      <c r="JE511" s="760" t="s">
        <v>572</v>
      </c>
      <c r="JF511" s="760" t="s">
        <v>572</v>
      </c>
    </row>
    <row r="512" spans="1:266" ht="17.25" customHeight="1" x14ac:dyDescent="0.35">
      <c r="A512" s="618" t="s">
        <v>1423</v>
      </c>
      <c r="B512" s="730">
        <v>89</v>
      </c>
      <c r="C512" s="730" t="s">
        <v>1393</v>
      </c>
      <c r="D512" s="730" t="s">
        <v>1393</v>
      </c>
      <c r="E512" s="730">
        <v>8</v>
      </c>
      <c r="F512" s="731" t="s">
        <v>574</v>
      </c>
      <c r="G512" s="732">
        <v>1</v>
      </c>
      <c r="H512" s="826">
        <v>46196</v>
      </c>
      <c r="I512" s="730">
        <v>41</v>
      </c>
      <c r="J512" s="730" t="s">
        <v>308</v>
      </c>
      <c r="K512" s="730">
        <v>42</v>
      </c>
      <c r="L512" s="730" t="s">
        <v>1424</v>
      </c>
      <c r="M512" s="868" t="s">
        <v>1423</v>
      </c>
      <c r="N512" s="868">
        <v>0</v>
      </c>
      <c r="O512" s="868" t="s">
        <v>390</v>
      </c>
      <c r="P512" s="868">
        <v>0</v>
      </c>
      <c r="Q512" s="868" t="s">
        <v>390</v>
      </c>
      <c r="R512" s="868" t="s">
        <v>1278</v>
      </c>
      <c r="S512" s="868" t="s">
        <v>308</v>
      </c>
      <c r="T512" s="868" t="s">
        <v>1284</v>
      </c>
      <c r="U512" s="868">
        <v>578</v>
      </c>
      <c r="V512" s="868" t="s">
        <v>308</v>
      </c>
      <c r="W512" s="868"/>
      <c r="X512" s="868"/>
      <c r="Y512" s="868"/>
      <c r="Z512" s="867"/>
      <c r="AA512" s="868" t="s">
        <v>40</v>
      </c>
      <c r="AB512" s="868" t="s">
        <v>890</v>
      </c>
      <c r="AC512" s="868" t="s">
        <v>899</v>
      </c>
      <c r="AD512" s="868">
        <v>1188</v>
      </c>
      <c r="AE512" s="775">
        <v>1188</v>
      </c>
      <c r="AF512" s="776">
        <v>46272</v>
      </c>
      <c r="AG512" s="918"/>
      <c r="AH512" s="918"/>
      <c r="AI512" s="918" t="s">
        <v>308</v>
      </c>
      <c r="AJ512" s="778">
        <v>23</v>
      </c>
      <c r="AK512" s="894"/>
      <c r="AL512" s="895"/>
      <c r="AM512" s="896">
        <v>1188</v>
      </c>
      <c r="AN512" s="896"/>
      <c r="AO512" s="896"/>
      <c r="AP512" s="896"/>
      <c r="AQ512" s="896"/>
      <c r="AR512" s="896"/>
      <c r="AS512" s="896"/>
      <c r="AT512" s="896"/>
      <c r="AU512" s="896"/>
      <c r="AV512" s="896"/>
      <c r="AW512" s="896"/>
      <c r="AX512" s="896"/>
      <c r="AY512" s="896"/>
      <c r="AZ512" s="896"/>
      <c r="BA512" s="896"/>
      <c r="BB512" s="896">
        <v>0</v>
      </c>
      <c r="BC512" s="896">
        <v>1188</v>
      </c>
      <c r="BD512" s="896">
        <v>0</v>
      </c>
      <c r="BE512" s="896">
        <v>0</v>
      </c>
      <c r="BF512" s="896">
        <v>0</v>
      </c>
      <c r="BG512" s="896">
        <v>0</v>
      </c>
      <c r="BH512" s="896">
        <v>0</v>
      </c>
      <c r="BI512" s="896">
        <v>1188</v>
      </c>
      <c r="BJ512" s="896"/>
      <c r="BK512" s="896">
        <v>0</v>
      </c>
      <c r="BL512" s="896"/>
      <c r="BM512" s="896"/>
      <c r="BN512" s="896" t="s">
        <v>308</v>
      </c>
      <c r="BO512" s="896" t="s">
        <v>308</v>
      </c>
      <c r="BP512" s="896" t="s">
        <v>308</v>
      </c>
      <c r="BQ512" s="896" t="s">
        <v>308</v>
      </c>
      <c r="BR512" s="896"/>
      <c r="BS512" s="896" t="s">
        <v>397</v>
      </c>
      <c r="BT512" s="896"/>
      <c r="BU512" s="896" t="s">
        <v>579</v>
      </c>
      <c r="BV512" s="896"/>
      <c r="BW512" s="896"/>
      <c r="BX512" s="896"/>
      <c r="BY512" s="896"/>
      <c r="BZ512" s="896"/>
      <c r="CA512" s="896">
        <v>1188</v>
      </c>
      <c r="CB512" s="896"/>
      <c r="CC512" s="896"/>
      <c r="CD512" s="896"/>
      <c r="CE512" s="896"/>
      <c r="CF512" s="896"/>
      <c r="CG512" s="896"/>
      <c r="CH512" s="896"/>
      <c r="CI512" s="896"/>
      <c r="CJ512" s="896"/>
      <c r="CK512" s="867"/>
      <c r="CL512" s="867" t="s">
        <v>397</v>
      </c>
      <c r="CM512" s="867">
        <v>1188</v>
      </c>
      <c r="CN512" s="867">
        <v>1188</v>
      </c>
      <c r="CO512" s="867" t="s">
        <v>397</v>
      </c>
      <c r="CP512" s="867">
        <v>1188</v>
      </c>
      <c r="CQ512" s="867">
        <v>1188</v>
      </c>
      <c r="CR512" s="868">
        <v>1188</v>
      </c>
      <c r="CS512" s="869"/>
      <c r="CT512" s="782" t="s">
        <v>308</v>
      </c>
      <c r="CU512" s="783" t="s">
        <v>308</v>
      </c>
      <c r="CV512" s="776"/>
      <c r="CW512" s="776"/>
      <c r="CX512" s="782">
        <v>46249</v>
      </c>
      <c r="CY512" s="870" t="s">
        <v>923</v>
      </c>
      <c r="CZ512" s="870" t="s">
        <v>308</v>
      </c>
      <c r="DA512" s="871">
        <v>46269</v>
      </c>
      <c r="DB512" s="871" t="s">
        <v>633</v>
      </c>
      <c r="DC512" s="871" t="s">
        <v>634</v>
      </c>
      <c r="DD512" s="871" t="s">
        <v>390</v>
      </c>
      <c r="DE512" s="871" t="s">
        <v>397</v>
      </c>
      <c r="DF512" s="871" t="s">
        <v>397</v>
      </c>
      <c r="DG512" s="871" t="s">
        <v>397</v>
      </c>
      <c r="DH512" s="872">
        <v>0</v>
      </c>
      <c r="DI512" s="776" t="s">
        <v>397</v>
      </c>
      <c r="DJ512" s="776">
        <v>46272</v>
      </c>
      <c r="DK512" s="776" t="s">
        <v>390</v>
      </c>
      <c r="DL512" s="776">
        <v>46290</v>
      </c>
      <c r="DM512" s="776">
        <v>46296</v>
      </c>
      <c r="DN512" s="776">
        <v>46296</v>
      </c>
      <c r="DO512" s="873">
        <v>0</v>
      </c>
      <c r="DP512" s="776">
        <v>46311</v>
      </c>
      <c r="DQ512" s="776">
        <v>46311</v>
      </c>
      <c r="DR512" s="776">
        <v>46311</v>
      </c>
      <c r="DS512" s="872">
        <v>46311</v>
      </c>
      <c r="DT512" s="752">
        <v>46311</v>
      </c>
      <c r="DU512" s="753">
        <v>-8</v>
      </c>
      <c r="DV512" s="753" t="s">
        <v>308</v>
      </c>
      <c r="DW512" s="754">
        <v>46302</v>
      </c>
      <c r="DX512" s="755">
        <v>46303</v>
      </c>
      <c r="DY512" s="754" t="e">
        <v>#VALUE!</v>
      </c>
      <c r="DZ512" s="754" t="e">
        <v>#VALUE!</v>
      </c>
      <c r="EA512" s="754" t="e">
        <v>#VALUE!</v>
      </c>
      <c r="EB512" s="754" t="e">
        <v>#VALUE!</v>
      </c>
      <c r="HA512" s="756" t="s">
        <v>397</v>
      </c>
      <c r="HB512" s="756" t="s">
        <v>397</v>
      </c>
      <c r="HC512" s="756" t="s">
        <v>397</v>
      </c>
      <c r="HD512" s="756" t="s">
        <v>397</v>
      </c>
      <c r="HE512" s="756" t="s">
        <v>397</v>
      </c>
      <c r="HF512" s="756" t="s">
        <v>397</v>
      </c>
      <c r="HG512" s="756" t="s">
        <v>397</v>
      </c>
      <c r="HH512" s="756" t="s">
        <v>397</v>
      </c>
      <c r="HI512" s="756" t="s">
        <v>397</v>
      </c>
      <c r="HJ512" s="756" t="s">
        <v>397</v>
      </c>
      <c r="HK512"/>
      <c r="HL512"/>
      <c r="HM512"/>
      <c r="HN512" s="756" t="str">
        <f t="shared" si="15"/>
        <v>AUTO PRINT</v>
      </c>
      <c r="HO512"/>
      <c r="HP512" s="757" t="s">
        <v>572</v>
      </c>
      <c r="HQ512" s="757" t="s">
        <v>572</v>
      </c>
      <c r="HR512" s="757" t="s">
        <v>572</v>
      </c>
      <c r="HS512"/>
      <c r="HW512" s="758"/>
      <c r="HX512"/>
      <c r="HY512" s="759" t="s">
        <v>572</v>
      </c>
      <c r="HZ512" s="759" t="s">
        <v>572</v>
      </c>
      <c r="IA512" s="759" t="s">
        <v>572</v>
      </c>
      <c r="IC512" s="760" t="s">
        <v>572</v>
      </c>
      <c r="ID512" s="760" t="s">
        <v>572</v>
      </c>
      <c r="IE512" s="760" t="s">
        <v>572</v>
      </c>
      <c r="IF512" s="761" t="s">
        <v>572</v>
      </c>
      <c r="IG512" s="619" t="str">
        <f t="shared" si="16"/>
        <v>IN HOUSE (MANUAL)</v>
      </c>
      <c r="II512" s="761" t="s">
        <v>572</v>
      </c>
      <c r="IK512" s="761" t="str">
        <f>IFERROR(VLOOKUP($M512,#REF!,13,0),"IN HOUSE (MANUAL)")</f>
        <v>IN HOUSE (MANUAL)</v>
      </c>
      <c r="IM512" s="760" t="s">
        <v>572</v>
      </c>
      <c r="IN512" s="760" t="s">
        <v>572</v>
      </c>
      <c r="IO512" s="760" t="s">
        <v>572</v>
      </c>
      <c r="IQ512" s="760" t="s">
        <v>572</v>
      </c>
      <c r="IR512" s="760" t="s">
        <v>572</v>
      </c>
      <c r="IT512" s="760" t="s">
        <v>572</v>
      </c>
      <c r="IV512" s="760" t="s">
        <v>572</v>
      </c>
      <c r="IW512" s="760" t="s">
        <v>572</v>
      </c>
      <c r="IY512" s="760" t="s">
        <v>572</v>
      </c>
      <c r="IZ512" s="760" t="s">
        <v>572</v>
      </c>
      <c r="JB512" s="760" t="s">
        <v>572</v>
      </c>
      <c r="JC512" s="760" t="s">
        <v>572</v>
      </c>
      <c r="JE512" s="760" t="s">
        <v>572</v>
      </c>
      <c r="JF512" s="760" t="s">
        <v>572</v>
      </c>
    </row>
    <row r="513" spans="1:266" ht="16.5" customHeight="1" x14ac:dyDescent="0.35">
      <c r="A513" s="618" t="s">
        <v>1425</v>
      </c>
      <c r="B513" s="730">
        <v>90</v>
      </c>
      <c r="C513" s="730" t="s">
        <v>1393</v>
      </c>
      <c r="D513" s="730" t="s">
        <v>1393</v>
      </c>
      <c r="E513" s="730">
        <v>8</v>
      </c>
      <c r="F513" s="731" t="s">
        <v>574</v>
      </c>
      <c r="G513" s="732">
        <v>1</v>
      </c>
      <c r="H513" s="826">
        <v>46196</v>
      </c>
      <c r="I513" s="730">
        <v>42</v>
      </c>
      <c r="J513" s="730" t="s">
        <v>308</v>
      </c>
      <c r="K513" s="730">
        <v>42</v>
      </c>
      <c r="L513" s="730" t="s">
        <v>1426</v>
      </c>
      <c r="M513" s="868" t="s">
        <v>1425</v>
      </c>
      <c r="N513" s="868">
        <v>0</v>
      </c>
      <c r="O513" s="868" t="s">
        <v>390</v>
      </c>
      <c r="P513" s="868">
        <v>0</v>
      </c>
      <c r="Q513" s="868" t="s">
        <v>390</v>
      </c>
      <c r="R513" s="868" t="s">
        <v>1278</v>
      </c>
      <c r="S513" s="868" t="s">
        <v>308</v>
      </c>
      <c r="T513" s="868" t="s">
        <v>1427</v>
      </c>
      <c r="U513" s="868">
        <v>578</v>
      </c>
      <c r="V513" s="868" t="s">
        <v>308</v>
      </c>
      <c r="W513" s="868"/>
      <c r="X513" s="868"/>
      <c r="Y513" s="868"/>
      <c r="Z513" s="867"/>
      <c r="AA513" s="868" t="s">
        <v>40</v>
      </c>
      <c r="AB513" s="868" t="s">
        <v>890</v>
      </c>
      <c r="AC513" s="868" t="s">
        <v>899</v>
      </c>
      <c r="AD513" s="868">
        <v>1224</v>
      </c>
      <c r="AE513" s="775">
        <v>1224</v>
      </c>
      <c r="AF513" s="776">
        <v>46272</v>
      </c>
      <c r="AG513" s="918"/>
      <c r="AH513" s="918"/>
      <c r="AI513" s="918" t="s">
        <v>308</v>
      </c>
      <c r="AJ513" s="778">
        <v>24</v>
      </c>
      <c r="AK513" s="894"/>
      <c r="AL513" s="895"/>
      <c r="AM513" s="896">
        <v>1224</v>
      </c>
      <c r="AN513" s="896"/>
      <c r="AO513" s="896"/>
      <c r="AP513" s="896"/>
      <c r="AQ513" s="896"/>
      <c r="AR513" s="896"/>
      <c r="AS513" s="896"/>
      <c r="AT513" s="896"/>
      <c r="AU513" s="896"/>
      <c r="AV513" s="896"/>
      <c r="AW513" s="896"/>
      <c r="AX513" s="896"/>
      <c r="AY513" s="896"/>
      <c r="AZ513" s="896"/>
      <c r="BA513" s="896"/>
      <c r="BB513" s="896">
        <v>0</v>
      </c>
      <c r="BC513" s="896">
        <v>1224</v>
      </c>
      <c r="BD513" s="896">
        <v>0</v>
      </c>
      <c r="BE513" s="896">
        <v>0</v>
      </c>
      <c r="BF513" s="896">
        <v>0</v>
      </c>
      <c r="BG513" s="896">
        <v>0</v>
      </c>
      <c r="BH513" s="896">
        <v>0</v>
      </c>
      <c r="BI513" s="896">
        <v>1224</v>
      </c>
      <c r="BJ513" s="896"/>
      <c r="BK513" s="896">
        <v>0</v>
      </c>
      <c r="BL513" s="896"/>
      <c r="BM513" s="896"/>
      <c r="BN513" s="896" t="s">
        <v>308</v>
      </c>
      <c r="BO513" s="896" t="s">
        <v>308</v>
      </c>
      <c r="BP513" s="896" t="s">
        <v>308</v>
      </c>
      <c r="BQ513" s="896" t="s">
        <v>308</v>
      </c>
      <c r="BR513" s="896"/>
      <c r="BS513" s="896" t="s">
        <v>397</v>
      </c>
      <c r="BT513" s="896"/>
      <c r="BU513" s="896" t="s">
        <v>579</v>
      </c>
      <c r="BV513" s="896"/>
      <c r="BW513" s="896"/>
      <c r="BX513" s="896"/>
      <c r="BY513" s="896"/>
      <c r="BZ513" s="896"/>
      <c r="CA513" s="896">
        <v>1224</v>
      </c>
      <c r="CB513" s="896"/>
      <c r="CC513" s="896"/>
      <c r="CD513" s="896"/>
      <c r="CE513" s="896"/>
      <c r="CF513" s="896"/>
      <c r="CG513" s="896"/>
      <c r="CH513" s="896"/>
      <c r="CI513" s="896"/>
      <c r="CJ513" s="896"/>
      <c r="CK513" s="867"/>
      <c r="CL513" s="867" t="s">
        <v>397</v>
      </c>
      <c r="CM513" s="867">
        <v>1224</v>
      </c>
      <c r="CN513" s="867">
        <v>1224</v>
      </c>
      <c r="CO513" s="867" t="s">
        <v>397</v>
      </c>
      <c r="CP513" s="867">
        <v>1224</v>
      </c>
      <c r="CQ513" s="867">
        <v>1224</v>
      </c>
      <c r="CR513" s="868">
        <v>1224</v>
      </c>
      <c r="CS513" s="869"/>
      <c r="CT513" s="782" t="s">
        <v>308</v>
      </c>
      <c r="CU513" s="783" t="s">
        <v>308</v>
      </c>
      <c r="CV513" s="776"/>
      <c r="CW513" s="776"/>
      <c r="CX513" s="782">
        <v>46249</v>
      </c>
      <c r="CY513" s="870" t="s">
        <v>923</v>
      </c>
      <c r="CZ513" s="870" t="s">
        <v>308</v>
      </c>
      <c r="DA513" s="871">
        <v>46269</v>
      </c>
      <c r="DB513" s="871" t="s">
        <v>633</v>
      </c>
      <c r="DC513" s="871" t="s">
        <v>634</v>
      </c>
      <c r="DD513" s="871" t="s">
        <v>390</v>
      </c>
      <c r="DE513" s="871" t="s">
        <v>397</v>
      </c>
      <c r="DF513" s="871" t="s">
        <v>397</v>
      </c>
      <c r="DG513" s="871" t="s">
        <v>397</v>
      </c>
      <c r="DH513" s="872">
        <v>0</v>
      </c>
      <c r="DI513" s="776" t="s">
        <v>397</v>
      </c>
      <c r="DJ513" s="776">
        <v>46272</v>
      </c>
      <c r="DK513" s="776" t="s">
        <v>390</v>
      </c>
      <c r="DL513" s="776">
        <v>46290</v>
      </c>
      <c r="DM513" s="776">
        <v>46293</v>
      </c>
      <c r="DN513" s="776">
        <v>46293</v>
      </c>
      <c r="DO513" s="873">
        <v>0</v>
      </c>
      <c r="DP513" s="776">
        <v>46311</v>
      </c>
      <c r="DQ513" s="776">
        <v>46311</v>
      </c>
      <c r="DR513" s="776">
        <v>46311</v>
      </c>
      <c r="DS513" s="872">
        <v>46311</v>
      </c>
      <c r="DT513" s="752">
        <v>46311</v>
      </c>
      <c r="DU513" s="753">
        <v>-4</v>
      </c>
      <c r="DV513" s="753" t="s">
        <v>308</v>
      </c>
      <c r="DW513" s="754">
        <v>46303</v>
      </c>
      <c r="DX513" s="755">
        <v>46307</v>
      </c>
      <c r="DY513" s="754" t="e">
        <v>#VALUE!</v>
      </c>
      <c r="DZ513" s="754" t="e">
        <v>#VALUE!</v>
      </c>
      <c r="EA513" s="754" t="e">
        <v>#VALUE!</v>
      </c>
      <c r="EB513" s="754" t="e">
        <v>#VALUE!</v>
      </c>
      <c r="HA513" s="756" t="s">
        <v>397</v>
      </c>
      <c r="HB513" s="756" t="s">
        <v>397</v>
      </c>
      <c r="HC513" s="756" t="s">
        <v>397</v>
      </c>
      <c r="HD513" s="756" t="s">
        <v>397</v>
      </c>
      <c r="HE513" s="756" t="s">
        <v>397</v>
      </c>
      <c r="HF513" s="756" t="s">
        <v>397</v>
      </c>
      <c r="HG513" s="756" t="s">
        <v>397</v>
      </c>
      <c r="HH513" s="756" t="s">
        <v>397</v>
      </c>
      <c r="HI513" s="756" t="s">
        <v>397</v>
      </c>
      <c r="HJ513" s="756" t="s">
        <v>397</v>
      </c>
      <c r="HK513"/>
      <c r="HL513"/>
      <c r="HM513"/>
      <c r="HN513" s="756" t="str">
        <f t="shared" si="15"/>
        <v>AUTO PRINT</v>
      </c>
      <c r="HO513"/>
      <c r="HP513" s="757" t="s">
        <v>572</v>
      </c>
      <c r="HQ513" s="757" t="s">
        <v>572</v>
      </c>
      <c r="HR513" s="757" t="s">
        <v>572</v>
      </c>
      <c r="HS513"/>
      <c r="HW513" s="758"/>
      <c r="HX513"/>
      <c r="HY513" s="759" t="s">
        <v>572</v>
      </c>
      <c r="HZ513" s="759" t="s">
        <v>572</v>
      </c>
      <c r="IA513" s="759" t="s">
        <v>572</v>
      </c>
      <c r="IC513" s="760" t="s">
        <v>572</v>
      </c>
      <c r="ID513" s="760" t="s">
        <v>572</v>
      </c>
      <c r="IE513" s="760" t="s">
        <v>572</v>
      </c>
      <c r="IF513" s="761" t="s">
        <v>572</v>
      </c>
      <c r="IG513" s="619" t="str">
        <f t="shared" si="16"/>
        <v>IN HOUSE (MANUAL)</v>
      </c>
      <c r="II513" s="761" t="s">
        <v>572</v>
      </c>
      <c r="IK513" s="761" t="str">
        <f>IFERROR(VLOOKUP($M513,#REF!,13,0),"IN HOUSE (MANUAL)")</f>
        <v>IN HOUSE (MANUAL)</v>
      </c>
      <c r="IM513" s="760" t="s">
        <v>572</v>
      </c>
      <c r="IN513" s="760" t="s">
        <v>572</v>
      </c>
      <c r="IO513" s="760" t="s">
        <v>572</v>
      </c>
      <c r="IQ513" s="760" t="s">
        <v>572</v>
      </c>
      <c r="IR513" s="760" t="s">
        <v>572</v>
      </c>
      <c r="IT513" s="760" t="s">
        <v>572</v>
      </c>
      <c r="IV513" s="760" t="s">
        <v>572</v>
      </c>
      <c r="IW513" s="760" t="s">
        <v>572</v>
      </c>
      <c r="IY513" s="760" t="s">
        <v>572</v>
      </c>
      <c r="IZ513" s="760" t="s">
        <v>572</v>
      </c>
      <c r="JB513" s="760" t="s">
        <v>572</v>
      </c>
      <c r="JC513" s="760" t="s">
        <v>572</v>
      </c>
      <c r="JE513" s="760" t="s">
        <v>572</v>
      </c>
      <c r="JF513" s="760" t="s">
        <v>572</v>
      </c>
    </row>
    <row r="514" spans="1:266" ht="17.25" customHeight="1" x14ac:dyDescent="0.35">
      <c r="A514" s="618" t="s">
        <v>1428</v>
      </c>
      <c r="B514" s="730">
        <v>91</v>
      </c>
      <c r="C514" s="730" t="s">
        <v>1393</v>
      </c>
      <c r="D514" s="730" t="s">
        <v>1393</v>
      </c>
      <c r="E514" s="730">
        <v>8</v>
      </c>
      <c r="F514" s="731" t="s">
        <v>566</v>
      </c>
      <c r="G514" s="732">
        <v>1</v>
      </c>
      <c r="H514" s="826">
        <v>46196</v>
      </c>
      <c r="I514" s="730">
        <v>42</v>
      </c>
      <c r="J514" s="730" t="s">
        <v>308</v>
      </c>
      <c r="K514" s="730">
        <v>42</v>
      </c>
      <c r="L514" s="730" t="s">
        <v>1429</v>
      </c>
      <c r="M514" s="772" t="s">
        <v>1428</v>
      </c>
      <c r="N514" s="772">
        <v>0</v>
      </c>
      <c r="O514" s="772" t="s">
        <v>390</v>
      </c>
      <c r="P514" s="772">
        <v>0</v>
      </c>
      <c r="Q514" s="772" t="s">
        <v>390</v>
      </c>
      <c r="R514" s="772" t="s">
        <v>1278</v>
      </c>
      <c r="S514" s="772" t="s">
        <v>308</v>
      </c>
      <c r="T514" s="772" t="s">
        <v>1430</v>
      </c>
      <c r="U514" s="772">
        <v>578</v>
      </c>
      <c r="V514" s="772" t="s">
        <v>308</v>
      </c>
      <c r="W514" s="772"/>
      <c r="X514" s="772"/>
      <c r="Y514" s="772"/>
      <c r="Z514" s="773"/>
      <c r="AA514" s="772" t="s">
        <v>40</v>
      </c>
      <c r="AB514" s="772" t="s">
        <v>890</v>
      </c>
      <c r="AC514" s="772" t="s">
        <v>584</v>
      </c>
      <c r="AD514" s="772">
        <v>1008</v>
      </c>
      <c r="AE514" s="864">
        <v>1008</v>
      </c>
      <c r="AF514" s="774">
        <v>46272</v>
      </c>
      <c r="AG514" s="777"/>
      <c r="AH514" s="777"/>
      <c r="AI514" s="777" t="s">
        <v>613</v>
      </c>
      <c r="AJ514" s="778">
        <v>25</v>
      </c>
      <c r="AK514" s="779"/>
      <c r="AL514" s="778"/>
      <c r="AM514" s="780">
        <v>1008</v>
      </c>
      <c r="AN514" s="780"/>
      <c r="AO514" s="780"/>
      <c r="AP514" s="780"/>
      <c r="AQ514" s="780"/>
      <c r="AR514" s="780"/>
      <c r="AS514" s="780"/>
      <c r="AT514" s="780"/>
      <c r="AU514" s="780"/>
      <c r="AV514" s="780"/>
      <c r="AW514" s="780"/>
      <c r="AX514" s="780"/>
      <c r="AY514" s="780"/>
      <c r="AZ514" s="780"/>
      <c r="BA514" s="780"/>
      <c r="BB514" s="780">
        <v>0</v>
      </c>
      <c r="BC514" s="780">
        <v>1008</v>
      </c>
      <c r="BD514" s="780">
        <v>0</v>
      </c>
      <c r="BE514" s="780">
        <v>0</v>
      </c>
      <c r="BF514" s="780">
        <v>0</v>
      </c>
      <c r="BG514" s="780">
        <v>0</v>
      </c>
      <c r="BH514" s="780">
        <v>0</v>
      </c>
      <c r="BI514" s="780">
        <v>1008</v>
      </c>
      <c r="BJ514" s="780"/>
      <c r="BK514" s="780">
        <v>0</v>
      </c>
      <c r="BL514" s="780"/>
      <c r="BM514" s="780"/>
      <c r="BN514" s="780" t="s">
        <v>308</v>
      </c>
      <c r="BO514" s="780" t="s">
        <v>308</v>
      </c>
      <c r="BP514" s="780" t="s">
        <v>308</v>
      </c>
      <c r="BQ514" s="780" t="s">
        <v>308</v>
      </c>
      <c r="BR514" s="780"/>
      <c r="BS514" s="780" t="s">
        <v>397</v>
      </c>
      <c r="BT514" s="780"/>
      <c r="BU514" s="780" t="s">
        <v>579</v>
      </c>
      <c r="BV514" s="780"/>
      <c r="BW514" s="780"/>
      <c r="BX514" s="780"/>
      <c r="BY514" s="780"/>
      <c r="BZ514" s="780"/>
      <c r="CA514" s="780">
        <v>1008</v>
      </c>
      <c r="CB514" s="780"/>
      <c r="CC514" s="780"/>
      <c r="CD514" s="780"/>
      <c r="CE514" s="780"/>
      <c r="CF514" s="780"/>
      <c r="CG514" s="780"/>
      <c r="CH514" s="780"/>
      <c r="CI514" s="780"/>
      <c r="CJ514" s="780"/>
      <c r="CK514" s="773"/>
      <c r="CL514" s="773" t="s">
        <v>397</v>
      </c>
      <c r="CM514" s="773">
        <v>1008</v>
      </c>
      <c r="CN514" s="773">
        <v>1008</v>
      </c>
      <c r="CO514" s="773" t="s">
        <v>397</v>
      </c>
      <c r="CP514" s="773">
        <v>1008</v>
      </c>
      <c r="CQ514" s="773">
        <v>1008</v>
      </c>
      <c r="CR514" s="772">
        <v>1008</v>
      </c>
      <c r="CS514" s="898"/>
      <c r="CT514" s="865" t="s">
        <v>308</v>
      </c>
      <c r="CU514" s="899" t="s">
        <v>308</v>
      </c>
      <c r="CV514" s="774"/>
      <c r="CW514" s="774"/>
      <c r="CX514" s="865">
        <v>46249</v>
      </c>
      <c r="CY514" s="784" t="s">
        <v>923</v>
      </c>
      <c r="CZ514" s="784" t="s">
        <v>308</v>
      </c>
      <c r="DA514" s="785">
        <v>46269</v>
      </c>
      <c r="DB514" s="785" t="s">
        <v>633</v>
      </c>
      <c r="DC514" s="785" t="s">
        <v>634</v>
      </c>
      <c r="DD514" s="785" t="s">
        <v>390</v>
      </c>
      <c r="DE514" s="785" t="s">
        <v>397</v>
      </c>
      <c r="DF514" s="785" t="s">
        <v>397</v>
      </c>
      <c r="DG514" s="785" t="s">
        <v>397</v>
      </c>
      <c r="DH514" s="786">
        <v>0</v>
      </c>
      <c r="DI514" s="774" t="s">
        <v>397</v>
      </c>
      <c r="DJ514" s="774">
        <v>46272</v>
      </c>
      <c r="DK514" s="774" t="s">
        <v>390</v>
      </c>
      <c r="DL514" s="774">
        <v>46297</v>
      </c>
      <c r="DM514" s="774">
        <v>46295</v>
      </c>
      <c r="DN514" s="774">
        <v>46295</v>
      </c>
      <c r="DO514" s="787" t="s">
        <v>308</v>
      </c>
      <c r="DP514" s="774">
        <v>46318</v>
      </c>
      <c r="DQ514" s="774">
        <v>46311</v>
      </c>
      <c r="DR514" s="774">
        <v>46311</v>
      </c>
      <c r="DS514" s="786">
        <v>46318</v>
      </c>
      <c r="DT514" s="752">
        <v>46311</v>
      </c>
      <c r="DU514" s="753">
        <v>-3</v>
      </c>
      <c r="DV514" s="753" t="s">
        <v>308</v>
      </c>
      <c r="DW514" s="754">
        <v>46307</v>
      </c>
      <c r="DX514" s="755">
        <v>46308</v>
      </c>
      <c r="DY514" s="754" t="e">
        <v>#VALUE!</v>
      </c>
      <c r="DZ514" s="754" t="e">
        <v>#VALUE!</v>
      </c>
      <c r="EA514" s="754" t="e">
        <v>#VALUE!</v>
      </c>
      <c r="EB514" s="754" t="e">
        <v>#VALUE!</v>
      </c>
      <c r="HA514" s="756" t="s">
        <v>397</v>
      </c>
      <c r="HB514" s="756" t="s">
        <v>397</v>
      </c>
      <c r="HC514" s="756" t="s">
        <v>397</v>
      </c>
      <c r="HD514" s="756" t="s">
        <v>397</v>
      </c>
      <c r="HE514" s="756" t="s">
        <v>397</v>
      </c>
      <c r="HF514" s="756" t="s">
        <v>397</v>
      </c>
      <c r="HG514" s="756" t="s">
        <v>397</v>
      </c>
      <c r="HH514" s="756" t="s">
        <v>397</v>
      </c>
      <c r="HI514" s="756" t="s">
        <v>397</v>
      </c>
      <c r="HJ514" s="756" t="s">
        <v>397</v>
      </c>
      <c r="HK514"/>
      <c r="HL514"/>
      <c r="HM514"/>
      <c r="HN514" s="756" t="str">
        <f t="shared" si="15"/>
        <v>AUTO PRINT</v>
      </c>
      <c r="HO514"/>
      <c r="HP514" s="757" t="s">
        <v>572</v>
      </c>
      <c r="HQ514" s="757" t="s">
        <v>572</v>
      </c>
      <c r="HR514" s="757" t="s">
        <v>572</v>
      </c>
      <c r="HS514"/>
      <c r="HW514" s="758"/>
      <c r="HX514"/>
      <c r="HY514" s="759" t="s">
        <v>572</v>
      </c>
      <c r="HZ514" s="759" t="s">
        <v>572</v>
      </c>
      <c r="IA514" s="759" t="s">
        <v>572</v>
      </c>
      <c r="IC514" s="760" t="s">
        <v>572</v>
      </c>
      <c r="ID514" s="760" t="s">
        <v>572</v>
      </c>
      <c r="IE514" s="760" t="s">
        <v>572</v>
      </c>
      <c r="IF514" s="761" t="s">
        <v>572</v>
      </c>
      <c r="IG514" s="619" t="str">
        <f t="shared" si="16"/>
        <v>IN HOUSE (MANUAL)</v>
      </c>
      <c r="II514" s="761" t="s">
        <v>572</v>
      </c>
      <c r="IK514" s="761" t="str">
        <f>IFERROR(VLOOKUP($M514,#REF!,13,0),"IN HOUSE (MANUAL)")</f>
        <v>IN HOUSE (MANUAL)</v>
      </c>
      <c r="IM514" s="760" t="s">
        <v>572</v>
      </c>
      <c r="IN514" s="760" t="s">
        <v>572</v>
      </c>
      <c r="IO514" s="760" t="s">
        <v>572</v>
      </c>
      <c r="IQ514" s="760" t="s">
        <v>572</v>
      </c>
      <c r="IR514" s="760" t="s">
        <v>572</v>
      </c>
      <c r="IT514" s="760" t="s">
        <v>572</v>
      </c>
      <c r="IV514" s="760" t="s">
        <v>572</v>
      </c>
      <c r="IW514" s="760" t="s">
        <v>572</v>
      </c>
      <c r="IY514" s="760" t="s">
        <v>572</v>
      </c>
      <c r="IZ514" s="760" t="s">
        <v>572</v>
      </c>
      <c r="JB514" s="760" t="s">
        <v>572</v>
      </c>
      <c r="JC514" s="760" t="s">
        <v>572</v>
      </c>
      <c r="JE514" s="760" t="s">
        <v>572</v>
      </c>
      <c r="JF514" s="760" t="s">
        <v>572</v>
      </c>
    </row>
    <row r="515" spans="1:266" ht="16.5" customHeight="1" x14ac:dyDescent="0.35">
      <c r="A515" s="618" t="s">
        <v>1431</v>
      </c>
      <c r="B515" s="730">
        <v>92</v>
      </c>
      <c r="C515" s="730" t="s">
        <v>1393</v>
      </c>
      <c r="D515" s="730" t="s">
        <v>1393</v>
      </c>
      <c r="E515" s="730">
        <v>8</v>
      </c>
      <c r="F515" s="731" t="s">
        <v>574</v>
      </c>
      <c r="G515" s="732">
        <v>1</v>
      </c>
      <c r="H515" s="826">
        <v>46196</v>
      </c>
      <c r="I515" s="730">
        <v>42</v>
      </c>
      <c r="J515" s="730" t="s">
        <v>308</v>
      </c>
      <c r="K515" s="730">
        <v>44</v>
      </c>
      <c r="L515" s="730" t="s">
        <v>1432</v>
      </c>
      <c r="M515" s="772" t="s">
        <v>1431</v>
      </c>
      <c r="N515" s="772">
        <v>0</v>
      </c>
      <c r="O515" s="772" t="s">
        <v>390</v>
      </c>
      <c r="P515" s="772">
        <v>0</v>
      </c>
      <c r="Q515" s="772" t="s">
        <v>390</v>
      </c>
      <c r="R515" s="772" t="s">
        <v>1278</v>
      </c>
      <c r="S515" s="772" t="s">
        <v>308</v>
      </c>
      <c r="T515" s="772" t="s">
        <v>1279</v>
      </c>
      <c r="U515" s="772">
        <v>578</v>
      </c>
      <c r="V515" s="772" t="s">
        <v>308</v>
      </c>
      <c r="W515" s="772"/>
      <c r="X515" s="772"/>
      <c r="Y515" s="772"/>
      <c r="Z515" s="773"/>
      <c r="AA515" s="772" t="s">
        <v>40</v>
      </c>
      <c r="AB515" s="772" t="s">
        <v>890</v>
      </c>
      <c r="AC515" s="772" t="s">
        <v>689</v>
      </c>
      <c r="AD515" s="772">
        <v>366</v>
      </c>
      <c r="AE515" s="864">
        <v>366</v>
      </c>
      <c r="AF515" s="774" t="s">
        <v>390</v>
      </c>
      <c r="AG515" s="777"/>
      <c r="AH515" s="777"/>
      <c r="AI515" s="777" t="s">
        <v>308</v>
      </c>
      <c r="AJ515" s="778">
        <v>26</v>
      </c>
      <c r="AK515" s="779"/>
      <c r="AL515" s="778"/>
      <c r="AM515" s="780">
        <v>366</v>
      </c>
      <c r="AN515" s="780"/>
      <c r="AO515" s="780"/>
      <c r="AP515" s="780"/>
      <c r="AQ515" s="780"/>
      <c r="AR515" s="780"/>
      <c r="AS515" s="780"/>
      <c r="AT515" s="780"/>
      <c r="AU515" s="780"/>
      <c r="AV515" s="780"/>
      <c r="AW515" s="780"/>
      <c r="AX515" s="780"/>
      <c r="AY515" s="780"/>
      <c r="AZ515" s="780"/>
      <c r="BA515" s="780"/>
      <c r="BB515" s="780">
        <v>0</v>
      </c>
      <c r="BC515" s="780">
        <v>366</v>
      </c>
      <c r="BD515" s="780">
        <v>0</v>
      </c>
      <c r="BE515" s="780">
        <v>0</v>
      </c>
      <c r="BF515" s="780">
        <v>0</v>
      </c>
      <c r="BG515" s="780">
        <v>0</v>
      </c>
      <c r="BH515" s="780">
        <v>0</v>
      </c>
      <c r="BI515" s="780">
        <v>366</v>
      </c>
      <c r="BJ515" s="780"/>
      <c r="BK515" s="780">
        <v>0</v>
      </c>
      <c r="BL515" s="780"/>
      <c r="BM515" s="780"/>
      <c r="BN515" s="780" t="s">
        <v>308</v>
      </c>
      <c r="BO515" s="780" t="s">
        <v>308</v>
      </c>
      <c r="BP515" s="780" t="s">
        <v>308</v>
      </c>
      <c r="BQ515" s="780" t="s">
        <v>308</v>
      </c>
      <c r="BR515" s="780"/>
      <c r="BS515" s="780" t="s">
        <v>397</v>
      </c>
      <c r="BT515" s="780"/>
      <c r="BU515" s="780" t="s">
        <v>579</v>
      </c>
      <c r="BV515" s="780"/>
      <c r="BW515" s="780"/>
      <c r="BX515" s="780"/>
      <c r="BY515" s="780"/>
      <c r="BZ515" s="780"/>
      <c r="CA515" s="780">
        <v>366</v>
      </c>
      <c r="CB515" s="780"/>
      <c r="CC515" s="780"/>
      <c r="CD515" s="780"/>
      <c r="CE515" s="780"/>
      <c r="CF515" s="780"/>
      <c r="CG515" s="780"/>
      <c r="CH515" s="780"/>
      <c r="CI515" s="780"/>
      <c r="CJ515" s="780"/>
      <c r="CK515" s="773"/>
      <c r="CL515" s="773" t="s">
        <v>397</v>
      </c>
      <c r="CM515" s="773">
        <v>366</v>
      </c>
      <c r="CN515" s="773">
        <v>366</v>
      </c>
      <c r="CO515" s="773" t="s">
        <v>397</v>
      </c>
      <c r="CP515" s="773">
        <v>366</v>
      </c>
      <c r="CQ515" s="773">
        <v>366</v>
      </c>
      <c r="CR515" s="772">
        <v>366</v>
      </c>
      <c r="CS515" s="898"/>
      <c r="CT515" s="865" t="s">
        <v>308</v>
      </c>
      <c r="CU515" s="899" t="s">
        <v>308</v>
      </c>
      <c r="CV515" s="774"/>
      <c r="CW515" s="774"/>
      <c r="CX515" s="865">
        <v>46249</v>
      </c>
      <c r="CY515" s="784">
        <v>0</v>
      </c>
      <c r="CZ515" s="784" t="s">
        <v>308</v>
      </c>
      <c r="DA515" s="785">
        <v>0</v>
      </c>
      <c r="DB515" s="785">
        <v>0</v>
      </c>
      <c r="DC515" s="785">
        <v>0</v>
      </c>
      <c r="DD515" s="785" t="s">
        <v>390</v>
      </c>
      <c r="DE515" s="785" t="s">
        <v>397</v>
      </c>
      <c r="DF515" s="785" t="s">
        <v>397</v>
      </c>
      <c r="DG515" s="785" t="s">
        <v>397</v>
      </c>
      <c r="DH515" s="786">
        <v>0</v>
      </c>
      <c r="DI515" s="774" t="s">
        <v>397</v>
      </c>
      <c r="DJ515" s="774" t="s">
        <v>390</v>
      </c>
      <c r="DK515" s="774" t="s">
        <v>390</v>
      </c>
      <c r="DL515" s="774">
        <v>46300</v>
      </c>
      <c r="DM515" s="774">
        <v>46297</v>
      </c>
      <c r="DN515" s="774">
        <v>46297</v>
      </c>
      <c r="DO515" s="787" t="s">
        <v>308</v>
      </c>
      <c r="DP515" s="774">
        <v>46325</v>
      </c>
      <c r="DQ515" s="774">
        <v>46325</v>
      </c>
      <c r="DR515" s="774">
        <v>46325</v>
      </c>
      <c r="DS515" s="786">
        <v>46325</v>
      </c>
      <c r="DT515" s="752">
        <v>46325</v>
      </c>
      <c r="DU515" s="753">
        <v>-16</v>
      </c>
      <c r="DV515" s="753" t="s">
        <v>308</v>
      </c>
      <c r="DW515" s="754">
        <v>46308</v>
      </c>
      <c r="DX515" s="755">
        <v>46309</v>
      </c>
      <c r="DY515" s="754" t="e">
        <v>#VALUE!</v>
      </c>
      <c r="DZ515" s="754" t="e">
        <v>#VALUE!</v>
      </c>
      <c r="EA515" s="754" t="e">
        <v>#VALUE!</v>
      </c>
      <c r="EB515" s="754" t="e">
        <v>#VALUE!</v>
      </c>
      <c r="HA515" s="756" t="s">
        <v>397</v>
      </c>
      <c r="HB515" s="756" t="s">
        <v>397</v>
      </c>
      <c r="HC515" s="756" t="s">
        <v>397</v>
      </c>
      <c r="HD515" s="756" t="s">
        <v>397</v>
      </c>
      <c r="HE515" s="756" t="s">
        <v>397</v>
      </c>
      <c r="HF515" s="756" t="s">
        <v>397</v>
      </c>
      <c r="HG515" s="756" t="s">
        <v>397</v>
      </c>
      <c r="HH515" s="756" t="s">
        <v>397</v>
      </c>
      <c r="HI515" s="756" t="s">
        <v>397</v>
      </c>
      <c r="HJ515" s="756" t="s">
        <v>397</v>
      </c>
      <c r="HK515"/>
      <c r="HL515"/>
      <c r="HM515"/>
      <c r="HN515" s="756" t="str">
        <f t="shared" si="15"/>
        <v>AUTO PRINT</v>
      </c>
      <c r="HO515"/>
      <c r="HP515" s="757" t="s">
        <v>572</v>
      </c>
      <c r="HQ515" s="757" t="s">
        <v>572</v>
      </c>
      <c r="HR515" s="757" t="s">
        <v>572</v>
      </c>
      <c r="HS515"/>
      <c r="HW515" s="758"/>
      <c r="HX515"/>
      <c r="HY515" s="759" t="s">
        <v>572</v>
      </c>
      <c r="HZ515" s="759" t="s">
        <v>572</v>
      </c>
      <c r="IA515" s="759" t="s">
        <v>572</v>
      </c>
      <c r="IC515" s="760" t="s">
        <v>572</v>
      </c>
      <c r="ID515" s="760" t="s">
        <v>572</v>
      </c>
      <c r="IE515" s="760" t="s">
        <v>572</v>
      </c>
      <c r="IF515" s="761" t="s">
        <v>572</v>
      </c>
      <c r="IG515" s="619" t="str">
        <f t="shared" si="16"/>
        <v>IN HOUSE (MANUAL)</v>
      </c>
      <c r="II515" s="761" t="s">
        <v>572</v>
      </c>
      <c r="IK515" s="761" t="str">
        <f>IFERROR(VLOOKUP($M515,#REF!,13,0),"IN HOUSE (MANUAL)")</f>
        <v>IN HOUSE (MANUAL)</v>
      </c>
      <c r="IM515" s="760" t="s">
        <v>572</v>
      </c>
      <c r="IN515" s="760" t="s">
        <v>572</v>
      </c>
      <c r="IO515" s="760" t="s">
        <v>572</v>
      </c>
      <c r="IQ515" s="760" t="s">
        <v>572</v>
      </c>
      <c r="IR515" s="760" t="s">
        <v>572</v>
      </c>
      <c r="IT515" s="760" t="s">
        <v>572</v>
      </c>
      <c r="IV515" s="760" t="s">
        <v>572</v>
      </c>
      <c r="IW515" s="760" t="s">
        <v>572</v>
      </c>
      <c r="IY515" s="760" t="s">
        <v>572</v>
      </c>
      <c r="IZ515" s="760" t="s">
        <v>572</v>
      </c>
      <c r="JB515" s="760" t="s">
        <v>572</v>
      </c>
      <c r="JC515" s="760" t="s">
        <v>572</v>
      </c>
      <c r="JE515" s="760" t="s">
        <v>572</v>
      </c>
      <c r="JF515" s="760" t="s">
        <v>572</v>
      </c>
    </row>
    <row r="516" spans="1:266" ht="17.25" customHeight="1" x14ac:dyDescent="0.35">
      <c r="A516" s="618" t="s">
        <v>1433</v>
      </c>
      <c r="B516" s="730">
        <v>93</v>
      </c>
      <c r="C516" s="730" t="s">
        <v>1393</v>
      </c>
      <c r="D516" s="730" t="s">
        <v>1393</v>
      </c>
      <c r="E516" s="730">
        <v>8</v>
      </c>
      <c r="F516" s="731" t="s">
        <v>574</v>
      </c>
      <c r="G516" s="732">
        <v>1</v>
      </c>
      <c r="H516" s="826">
        <v>46246</v>
      </c>
      <c r="I516" s="730">
        <v>42</v>
      </c>
      <c r="J516" s="730" t="s">
        <v>308</v>
      </c>
      <c r="K516" s="730">
        <v>44</v>
      </c>
      <c r="L516" s="730" t="s">
        <v>1434</v>
      </c>
      <c r="M516" s="772" t="s">
        <v>1433</v>
      </c>
      <c r="N516" s="772">
        <v>0</v>
      </c>
      <c r="O516" s="772" t="s">
        <v>390</v>
      </c>
      <c r="P516" s="772">
        <v>0</v>
      </c>
      <c r="Q516" s="772" t="s">
        <v>390</v>
      </c>
      <c r="R516" s="772" t="s">
        <v>1278</v>
      </c>
      <c r="S516" s="772"/>
      <c r="T516" s="772" t="s">
        <v>1430</v>
      </c>
      <c r="U516" s="772">
        <v>578</v>
      </c>
      <c r="V516" s="772" t="s">
        <v>308</v>
      </c>
      <c r="W516" s="772"/>
      <c r="X516" s="772"/>
      <c r="Y516" s="772"/>
      <c r="Z516" s="773"/>
      <c r="AA516" s="772" t="s">
        <v>40</v>
      </c>
      <c r="AB516" s="772" t="s">
        <v>890</v>
      </c>
      <c r="AC516" s="772" t="s">
        <v>689</v>
      </c>
      <c r="AD516" s="772">
        <v>264</v>
      </c>
      <c r="AE516" s="864">
        <v>264</v>
      </c>
      <c r="AF516" s="774">
        <v>46291</v>
      </c>
      <c r="AG516" s="777"/>
      <c r="AH516" s="777"/>
      <c r="AI516" s="777" t="s">
        <v>308</v>
      </c>
      <c r="AJ516" s="778">
        <v>27</v>
      </c>
      <c r="AK516" s="779"/>
      <c r="AL516" s="778"/>
      <c r="AM516" s="780">
        <v>264</v>
      </c>
      <c r="AN516" s="780"/>
      <c r="AO516" s="780"/>
      <c r="AP516" s="780"/>
      <c r="AQ516" s="780"/>
      <c r="AR516" s="780"/>
      <c r="AS516" s="780"/>
      <c r="AT516" s="780"/>
      <c r="AU516" s="780"/>
      <c r="AV516" s="780"/>
      <c r="AW516" s="780"/>
      <c r="AX516" s="780"/>
      <c r="AY516" s="780"/>
      <c r="AZ516" s="780"/>
      <c r="BA516" s="780"/>
      <c r="BB516" s="780">
        <v>0</v>
      </c>
      <c r="BC516" s="780">
        <v>264</v>
      </c>
      <c r="BD516" s="780">
        <v>0</v>
      </c>
      <c r="BE516" s="780">
        <v>0</v>
      </c>
      <c r="BF516" s="780">
        <v>0</v>
      </c>
      <c r="BG516" s="780">
        <v>0</v>
      </c>
      <c r="BH516" s="780">
        <v>0</v>
      </c>
      <c r="BI516" s="780">
        <v>264</v>
      </c>
      <c r="BJ516" s="780"/>
      <c r="BK516" s="780">
        <v>0</v>
      </c>
      <c r="BL516" s="780"/>
      <c r="BM516" s="780"/>
      <c r="BN516" s="780" t="s">
        <v>308</v>
      </c>
      <c r="BO516" s="780" t="s">
        <v>308</v>
      </c>
      <c r="BP516" s="780" t="s">
        <v>308</v>
      </c>
      <c r="BQ516" s="780" t="s">
        <v>308</v>
      </c>
      <c r="BR516" s="780"/>
      <c r="BS516" s="780" t="s">
        <v>397</v>
      </c>
      <c r="BT516" s="780"/>
      <c r="BU516" s="780" t="s">
        <v>579</v>
      </c>
      <c r="BV516" s="780"/>
      <c r="BW516" s="780"/>
      <c r="BX516" s="780"/>
      <c r="BY516" s="780"/>
      <c r="BZ516" s="780"/>
      <c r="CA516" s="780">
        <v>264</v>
      </c>
      <c r="CB516" s="780"/>
      <c r="CC516" s="780"/>
      <c r="CD516" s="780"/>
      <c r="CE516" s="780"/>
      <c r="CF516" s="780"/>
      <c r="CG516" s="780"/>
      <c r="CH516" s="780"/>
      <c r="CI516" s="780"/>
      <c r="CJ516" s="780"/>
      <c r="CK516" s="773"/>
      <c r="CL516" s="773" t="s">
        <v>397</v>
      </c>
      <c r="CM516" s="773">
        <v>264</v>
      </c>
      <c r="CN516" s="773">
        <v>264</v>
      </c>
      <c r="CO516" s="773" t="s">
        <v>397</v>
      </c>
      <c r="CP516" s="773">
        <v>264</v>
      </c>
      <c r="CQ516" s="773">
        <v>264</v>
      </c>
      <c r="CR516" s="772">
        <v>264</v>
      </c>
      <c r="CS516" s="898"/>
      <c r="CT516" s="865" t="s">
        <v>308</v>
      </c>
      <c r="CU516" s="900"/>
      <c r="CV516" s="774"/>
      <c r="CW516" s="774"/>
      <c r="CX516" s="865">
        <v>46291</v>
      </c>
      <c r="CY516" s="784" t="s">
        <v>887</v>
      </c>
      <c r="CZ516" s="784" t="s">
        <v>308</v>
      </c>
      <c r="DA516" s="785">
        <v>46268</v>
      </c>
      <c r="DB516" s="785" t="s">
        <v>615</v>
      </c>
      <c r="DC516" s="785" t="s">
        <v>957</v>
      </c>
      <c r="DD516" s="785">
        <v>46291</v>
      </c>
      <c r="DE516" s="785" t="s">
        <v>397</v>
      </c>
      <c r="DF516" s="785" t="s">
        <v>397</v>
      </c>
      <c r="DG516" s="785" t="s">
        <v>397</v>
      </c>
      <c r="DH516" s="786">
        <v>0</v>
      </c>
      <c r="DI516" s="774" t="s">
        <v>397</v>
      </c>
      <c r="DJ516" s="774">
        <v>46277</v>
      </c>
      <c r="DK516" s="774" t="s">
        <v>390</v>
      </c>
      <c r="DL516" s="774">
        <v>46297</v>
      </c>
      <c r="DM516" s="774">
        <v>46301</v>
      </c>
      <c r="DN516" s="774">
        <v>46301</v>
      </c>
      <c r="DO516" s="787" t="s">
        <v>308</v>
      </c>
      <c r="DP516" s="774">
        <v>46325</v>
      </c>
      <c r="DQ516" s="776">
        <v>46325</v>
      </c>
      <c r="DR516" s="774">
        <v>46325</v>
      </c>
      <c r="DS516" s="786">
        <v>46325</v>
      </c>
      <c r="DT516" s="752">
        <v>46325</v>
      </c>
      <c r="DU516" s="753">
        <v>-16</v>
      </c>
      <c r="DV516" s="753" t="s">
        <v>308</v>
      </c>
      <c r="DW516" s="754">
        <v>46309</v>
      </c>
      <c r="DX516" s="755">
        <v>46309</v>
      </c>
      <c r="DY516" s="754" t="e">
        <v>#VALUE!</v>
      </c>
      <c r="DZ516" s="754" t="e">
        <v>#VALUE!</v>
      </c>
      <c r="EA516" s="754" t="e">
        <v>#VALUE!</v>
      </c>
      <c r="EB516" s="754" t="e">
        <v>#VALUE!</v>
      </c>
      <c r="HA516" s="756" t="s">
        <v>397</v>
      </c>
      <c r="HB516" s="756" t="s">
        <v>397</v>
      </c>
      <c r="HC516" s="756" t="s">
        <v>397</v>
      </c>
      <c r="HD516" s="756" t="s">
        <v>397</v>
      </c>
      <c r="HE516" s="756" t="s">
        <v>397</v>
      </c>
      <c r="HF516" s="756" t="s">
        <v>397</v>
      </c>
      <c r="HG516" s="756" t="s">
        <v>397</v>
      </c>
      <c r="HH516" s="756" t="s">
        <v>397</v>
      </c>
      <c r="HI516" s="756" t="s">
        <v>397</v>
      </c>
      <c r="HJ516" s="756" t="s">
        <v>397</v>
      </c>
      <c r="HK516"/>
      <c r="HL516"/>
      <c r="HM516"/>
      <c r="HN516" s="756" t="str">
        <f t="shared" si="15"/>
        <v>AUTO PRINT</v>
      </c>
      <c r="HO516"/>
      <c r="HP516" s="757" t="s">
        <v>572</v>
      </c>
      <c r="HQ516" s="757" t="s">
        <v>572</v>
      </c>
      <c r="HR516" s="757" t="s">
        <v>572</v>
      </c>
      <c r="HS516"/>
      <c r="HW516" s="758"/>
      <c r="HX516"/>
      <c r="HY516" s="759" t="s">
        <v>572</v>
      </c>
      <c r="HZ516" s="759" t="s">
        <v>572</v>
      </c>
      <c r="IA516" s="759" t="s">
        <v>572</v>
      </c>
      <c r="IC516" s="760" t="s">
        <v>572</v>
      </c>
      <c r="ID516" s="760" t="s">
        <v>572</v>
      </c>
      <c r="IE516" s="760" t="s">
        <v>572</v>
      </c>
      <c r="IF516" s="761" t="s">
        <v>572</v>
      </c>
      <c r="IG516" s="619" t="str">
        <f t="shared" si="16"/>
        <v>IN HOUSE (MANUAL)</v>
      </c>
      <c r="II516" s="761" t="s">
        <v>572</v>
      </c>
      <c r="IK516" s="761" t="str">
        <f>IFERROR(VLOOKUP($M516,#REF!,13,0),"IN HOUSE (MANUAL)")</f>
        <v>IN HOUSE (MANUAL)</v>
      </c>
      <c r="IM516" s="760" t="s">
        <v>572</v>
      </c>
      <c r="IN516" s="760" t="s">
        <v>572</v>
      </c>
      <c r="IO516" s="760" t="s">
        <v>572</v>
      </c>
      <c r="IQ516" s="760" t="s">
        <v>572</v>
      </c>
      <c r="IR516" s="760" t="s">
        <v>572</v>
      </c>
      <c r="IT516" s="760" t="s">
        <v>572</v>
      </c>
      <c r="IV516" s="760" t="s">
        <v>572</v>
      </c>
      <c r="IW516" s="760" t="s">
        <v>572</v>
      </c>
      <c r="IY516" s="760" t="s">
        <v>572</v>
      </c>
      <c r="IZ516" s="760" t="s">
        <v>572</v>
      </c>
      <c r="JB516" s="760" t="s">
        <v>572</v>
      </c>
      <c r="JC516" s="760" t="s">
        <v>572</v>
      </c>
      <c r="JE516" s="760" t="s">
        <v>572</v>
      </c>
      <c r="JF516" s="760" t="s">
        <v>572</v>
      </c>
    </row>
    <row r="517" spans="1:266" ht="17.25" customHeight="1" x14ac:dyDescent="0.35">
      <c r="A517" s="618" t="s">
        <v>1435</v>
      </c>
      <c r="B517" s="730">
        <v>94</v>
      </c>
      <c r="C517" s="730" t="s">
        <v>1393</v>
      </c>
      <c r="D517" s="730" t="s">
        <v>1393</v>
      </c>
      <c r="E517" s="730">
        <v>8</v>
      </c>
      <c r="F517" s="731" t="s">
        <v>574</v>
      </c>
      <c r="G517" s="732">
        <v>1</v>
      </c>
      <c r="H517" s="826">
        <v>46233</v>
      </c>
      <c r="I517" s="730">
        <v>42</v>
      </c>
      <c r="J517" s="730" t="s">
        <v>308</v>
      </c>
      <c r="K517" s="730">
        <v>45</v>
      </c>
      <c r="L517" s="730" t="s">
        <v>1436</v>
      </c>
      <c r="M517" s="805" t="s">
        <v>1435</v>
      </c>
      <c r="N517" s="805">
        <v>0</v>
      </c>
      <c r="O517" s="805" t="s">
        <v>390</v>
      </c>
      <c r="P517" s="805">
        <v>0</v>
      </c>
      <c r="Q517" s="805" t="s">
        <v>390</v>
      </c>
      <c r="R517" s="805" t="s">
        <v>1278</v>
      </c>
      <c r="S517" s="805"/>
      <c r="T517" s="805" t="s">
        <v>1430</v>
      </c>
      <c r="U517" s="805">
        <v>578</v>
      </c>
      <c r="V517" s="805" t="s">
        <v>308</v>
      </c>
      <c r="W517" s="805"/>
      <c r="X517" s="805"/>
      <c r="Y517" s="805"/>
      <c r="Z517" s="806"/>
      <c r="AA517" s="805" t="s">
        <v>40</v>
      </c>
      <c r="AB517" s="805" t="s">
        <v>863</v>
      </c>
      <c r="AC517" s="805" t="s">
        <v>885</v>
      </c>
      <c r="AD517" s="805">
        <v>954</v>
      </c>
      <c r="AE517" s="903">
        <v>954</v>
      </c>
      <c r="AF517" s="807">
        <v>46277</v>
      </c>
      <c r="AG517" s="810"/>
      <c r="AH517" s="810"/>
      <c r="AI517" s="810" t="s">
        <v>308</v>
      </c>
      <c r="AJ517" s="811">
        <v>28</v>
      </c>
      <c r="AK517" s="812"/>
      <c r="AL517" s="811"/>
      <c r="AM517" s="813">
        <v>954</v>
      </c>
      <c r="AN517" s="813"/>
      <c r="AO517" s="813"/>
      <c r="AP517" s="813"/>
      <c r="AQ517" s="813"/>
      <c r="AR517" s="813"/>
      <c r="AS517" s="813"/>
      <c r="AT517" s="813"/>
      <c r="AU517" s="813"/>
      <c r="AV517" s="813"/>
      <c r="AW517" s="813"/>
      <c r="AX517" s="813"/>
      <c r="AY517" s="813"/>
      <c r="AZ517" s="813"/>
      <c r="BA517" s="813"/>
      <c r="BB517" s="813">
        <v>0</v>
      </c>
      <c r="BC517" s="813">
        <v>954</v>
      </c>
      <c r="BD517" s="813">
        <v>0</v>
      </c>
      <c r="BE517" s="813">
        <v>0</v>
      </c>
      <c r="BF517" s="813">
        <v>0</v>
      </c>
      <c r="BG517" s="813">
        <v>0</v>
      </c>
      <c r="BH517" s="813">
        <v>0</v>
      </c>
      <c r="BI517" s="813">
        <v>954</v>
      </c>
      <c r="BJ517" s="813"/>
      <c r="BK517" s="813">
        <v>0</v>
      </c>
      <c r="BL517" s="813"/>
      <c r="BM517" s="813"/>
      <c r="BN517" s="813" t="s">
        <v>308</v>
      </c>
      <c r="BO517" s="813" t="s">
        <v>308</v>
      </c>
      <c r="BP517" s="813" t="s">
        <v>308</v>
      </c>
      <c r="BQ517" s="813" t="s">
        <v>308</v>
      </c>
      <c r="BR517" s="813"/>
      <c r="BS517" s="813" t="s">
        <v>397</v>
      </c>
      <c r="BT517" s="813"/>
      <c r="BU517" s="813" t="s">
        <v>579</v>
      </c>
      <c r="BV517" s="813"/>
      <c r="BW517" s="813"/>
      <c r="BX517" s="813"/>
      <c r="BY517" s="813"/>
      <c r="BZ517" s="813"/>
      <c r="CA517" s="813">
        <v>954</v>
      </c>
      <c r="CB517" s="813"/>
      <c r="CC517" s="813"/>
      <c r="CD517" s="813"/>
      <c r="CE517" s="813"/>
      <c r="CF517" s="813"/>
      <c r="CG517" s="813"/>
      <c r="CH517" s="813"/>
      <c r="CI517" s="813"/>
      <c r="CJ517" s="813"/>
      <c r="CK517" s="806"/>
      <c r="CL517" s="806" t="s">
        <v>397</v>
      </c>
      <c r="CM517" s="806">
        <v>954</v>
      </c>
      <c r="CN517" s="806">
        <v>954</v>
      </c>
      <c r="CO517" s="806" t="s">
        <v>397</v>
      </c>
      <c r="CP517" s="806">
        <v>954</v>
      </c>
      <c r="CQ517" s="806">
        <v>954</v>
      </c>
      <c r="CR517" s="805">
        <v>954</v>
      </c>
      <c r="CS517" s="904"/>
      <c r="CT517" s="815" t="s">
        <v>308</v>
      </c>
      <c r="CU517" s="923"/>
      <c r="CV517" s="807"/>
      <c r="CW517" s="807"/>
      <c r="CX517" s="905">
        <v>46277</v>
      </c>
      <c r="CY517" s="817" t="s">
        <v>887</v>
      </c>
      <c r="CZ517" s="817" t="s">
        <v>308</v>
      </c>
      <c r="DA517" s="818">
        <v>46254</v>
      </c>
      <c r="DB517" s="818" t="s">
        <v>615</v>
      </c>
      <c r="DC517" s="818" t="s">
        <v>1066</v>
      </c>
      <c r="DD517" s="818">
        <v>46277</v>
      </c>
      <c r="DE517" s="818" t="s">
        <v>397</v>
      </c>
      <c r="DF517" s="818" t="s">
        <v>397</v>
      </c>
      <c r="DG517" s="818" t="s">
        <v>397</v>
      </c>
      <c r="DH517" s="819">
        <v>0</v>
      </c>
      <c r="DI517" s="807" t="s">
        <v>397</v>
      </c>
      <c r="DJ517" s="807">
        <v>46276</v>
      </c>
      <c r="DK517" s="807" t="s">
        <v>390</v>
      </c>
      <c r="DL517" s="807">
        <v>46318</v>
      </c>
      <c r="DM517" s="807">
        <v>46310</v>
      </c>
      <c r="DN517" s="807">
        <v>46310</v>
      </c>
      <c r="DO517" s="820" t="s">
        <v>308</v>
      </c>
      <c r="DP517" s="807">
        <v>46332</v>
      </c>
      <c r="DQ517" s="807">
        <v>46332</v>
      </c>
      <c r="DR517" s="807">
        <v>46332</v>
      </c>
      <c r="DS517" s="819">
        <v>46332</v>
      </c>
      <c r="DT517" s="752">
        <v>46332</v>
      </c>
      <c r="DU517" s="753">
        <v>-22</v>
      </c>
      <c r="DV517" s="753" t="s">
        <v>308</v>
      </c>
      <c r="DW517" s="754">
        <v>46309</v>
      </c>
      <c r="DX517" s="755">
        <v>46310</v>
      </c>
      <c r="DY517" s="754" t="e">
        <v>#VALUE!</v>
      </c>
      <c r="DZ517" s="754" t="e">
        <v>#VALUE!</v>
      </c>
      <c r="EA517" s="754" t="e">
        <v>#VALUE!</v>
      </c>
      <c r="EB517" s="754" t="e">
        <v>#VALUE!</v>
      </c>
      <c r="HA517" s="756" t="s">
        <v>397</v>
      </c>
      <c r="HB517" s="756" t="s">
        <v>397</v>
      </c>
      <c r="HC517" s="756" t="s">
        <v>397</v>
      </c>
      <c r="HD517" s="756" t="s">
        <v>397</v>
      </c>
      <c r="HE517" s="756" t="s">
        <v>397</v>
      </c>
      <c r="HF517" s="756" t="s">
        <v>397</v>
      </c>
      <c r="HG517" s="756" t="s">
        <v>397</v>
      </c>
      <c r="HH517" s="756" t="s">
        <v>397</v>
      </c>
      <c r="HI517" s="756" t="s">
        <v>397</v>
      </c>
      <c r="HJ517" s="756" t="s">
        <v>397</v>
      </c>
      <c r="HK517"/>
      <c r="HL517"/>
      <c r="HM517"/>
      <c r="HN517" s="756" t="str">
        <f t="shared" si="15"/>
        <v>AUTO PRINT</v>
      </c>
      <c r="HO517"/>
      <c r="HP517" s="757" t="s">
        <v>572</v>
      </c>
      <c r="HQ517" s="757" t="s">
        <v>572</v>
      </c>
      <c r="HR517" s="757" t="s">
        <v>572</v>
      </c>
      <c r="HS517"/>
      <c r="HW517" s="758"/>
      <c r="HX517"/>
      <c r="HY517" s="759" t="s">
        <v>572</v>
      </c>
      <c r="HZ517" s="759" t="s">
        <v>572</v>
      </c>
      <c r="IA517" s="759" t="s">
        <v>572</v>
      </c>
      <c r="IC517" s="760" t="s">
        <v>572</v>
      </c>
      <c r="ID517" s="760" t="s">
        <v>572</v>
      </c>
      <c r="IE517" s="760" t="s">
        <v>572</v>
      </c>
      <c r="IF517" s="761" t="s">
        <v>572</v>
      </c>
      <c r="IG517" s="619" t="str">
        <f t="shared" si="16"/>
        <v>IN HOUSE (MANUAL)</v>
      </c>
      <c r="II517" s="761" t="s">
        <v>572</v>
      </c>
      <c r="IK517" s="761" t="str">
        <f>IFERROR(VLOOKUP($M517,#REF!,13,0),"IN HOUSE (MANUAL)")</f>
        <v>IN HOUSE (MANUAL)</v>
      </c>
      <c r="IM517" s="760" t="s">
        <v>572</v>
      </c>
      <c r="IN517" s="760" t="s">
        <v>572</v>
      </c>
      <c r="IO517" s="760" t="s">
        <v>572</v>
      </c>
      <c r="IQ517" s="760" t="s">
        <v>572</v>
      </c>
      <c r="IR517" s="760" t="s">
        <v>572</v>
      </c>
      <c r="IT517" s="760" t="s">
        <v>572</v>
      </c>
      <c r="IV517" s="760" t="s">
        <v>572</v>
      </c>
      <c r="IW517" s="760" t="s">
        <v>572</v>
      </c>
      <c r="IY517" s="760" t="s">
        <v>572</v>
      </c>
      <c r="IZ517" s="760" t="s">
        <v>572</v>
      </c>
      <c r="JB517" s="760" t="s">
        <v>572</v>
      </c>
      <c r="JC517" s="760" t="s">
        <v>572</v>
      </c>
      <c r="JE517" s="760" t="s">
        <v>572</v>
      </c>
      <c r="JF517" s="760" t="s">
        <v>572</v>
      </c>
    </row>
    <row r="518" spans="1:266" ht="17.25" customHeight="1" x14ac:dyDescent="0.35">
      <c r="A518" s="618" t="s">
        <v>1437</v>
      </c>
      <c r="B518" s="730">
        <v>95</v>
      </c>
      <c r="C518" s="730" t="s">
        <v>1393</v>
      </c>
      <c r="D518" s="730" t="s">
        <v>1393</v>
      </c>
      <c r="E518" s="730">
        <v>8</v>
      </c>
      <c r="F518" s="731" t="s">
        <v>574</v>
      </c>
      <c r="G518" s="732">
        <v>1</v>
      </c>
      <c r="H518" s="826">
        <v>46233</v>
      </c>
      <c r="I518" s="730">
        <v>43</v>
      </c>
      <c r="J518" s="730" t="s">
        <v>308</v>
      </c>
      <c r="K518" s="730">
        <v>45</v>
      </c>
      <c r="L518" s="730" t="s">
        <v>1438</v>
      </c>
      <c r="M518" s="805" t="s">
        <v>1437</v>
      </c>
      <c r="N518" s="805">
        <v>0</v>
      </c>
      <c r="O518" s="805" t="s">
        <v>390</v>
      </c>
      <c r="P518" s="805">
        <v>0</v>
      </c>
      <c r="Q518" s="805" t="s">
        <v>390</v>
      </c>
      <c r="R518" s="805" t="s">
        <v>1278</v>
      </c>
      <c r="S518" s="805"/>
      <c r="T518" s="805" t="s">
        <v>1439</v>
      </c>
      <c r="U518" s="805">
        <v>578</v>
      </c>
      <c r="V518" s="805" t="s">
        <v>308</v>
      </c>
      <c r="W518" s="805"/>
      <c r="X518" s="805"/>
      <c r="Y518" s="805"/>
      <c r="Z518" s="806"/>
      <c r="AA518" s="805" t="s">
        <v>40</v>
      </c>
      <c r="AB518" s="805" t="s">
        <v>863</v>
      </c>
      <c r="AC518" s="805" t="s">
        <v>885</v>
      </c>
      <c r="AD518" s="805">
        <v>1992</v>
      </c>
      <c r="AE518" s="903">
        <v>1992</v>
      </c>
      <c r="AF518" s="807">
        <v>46277</v>
      </c>
      <c r="AG518" s="810"/>
      <c r="AH518" s="810"/>
      <c r="AI518" s="810" t="s">
        <v>308</v>
      </c>
      <c r="AJ518" s="811">
        <v>29</v>
      </c>
      <c r="AK518" s="812"/>
      <c r="AL518" s="811"/>
      <c r="AM518" s="813">
        <v>1992</v>
      </c>
      <c r="AN518" s="813"/>
      <c r="AO518" s="813"/>
      <c r="AP518" s="813"/>
      <c r="AQ518" s="813"/>
      <c r="AR518" s="813"/>
      <c r="AS518" s="813"/>
      <c r="AT518" s="813"/>
      <c r="AU518" s="813"/>
      <c r="AV518" s="813"/>
      <c r="AW518" s="813"/>
      <c r="AX518" s="813"/>
      <c r="AY518" s="813"/>
      <c r="AZ518" s="813"/>
      <c r="BA518" s="813"/>
      <c r="BB518" s="813">
        <v>0</v>
      </c>
      <c r="BC518" s="813">
        <v>1992</v>
      </c>
      <c r="BD518" s="813">
        <v>0</v>
      </c>
      <c r="BE518" s="813">
        <v>0</v>
      </c>
      <c r="BF518" s="813">
        <v>0</v>
      </c>
      <c r="BG518" s="813">
        <v>0</v>
      </c>
      <c r="BH518" s="813">
        <v>0</v>
      </c>
      <c r="BI518" s="813">
        <v>1992</v>
      </c>
      <c r="BJ518" s="813"/>
      <c r="BK518" s="813">
        <v>0</v>
      </c>
      <c r="BL518" s="813"/>
      <c r="BM518" s="813"/>
      <c r="BN518" s="813" t="s">
        <v>308</v>
      </c>
      <c r="BO518" s="813" t="s">
        <v>308</v>
      </c>
      <c r="BP518" s="813" t="s">
        <v>308</v>
      </c>
      <c r="BQ518" s="813" t="s">
        <v>308</v>
      </c>
      <c r="BR518" s="813"/>
      <c r="BS518" s="813" t="s">
        <v>397</v>
      </c>
      <c r="BT518" s="813"/>
      <c r="BU518" s="813" t="s">
        <v>579</v>
      </c>
      <c r="BV518" s="813"/>
      <c r="BW518" s="813"/>
      <c r="BX518" s="813"/>
      <c r="BY518" s="813"/>
      <c r="BZ518" s="813"/>
      <c r="CA518" s="813">
        <v>1992</v>
      </c>
      <c r="CB518" s="813"/>
      <c r="CC518" s="813"/>
      <c r="CD518" s="813"/>
      <c r="CE518" s="813"/>
      <c r="CF518" s="813"/>
      <c r="CG518" s="813"/>
      <c r="CH518" s="813"/>
      <c r="CI518" s="813"/>
      <c r="CJ518" s="813"/>
      <c r="CK518" s="806"/>
      <c r="CL518" s="806" t="s">
        <v>397</v>
      </c>
      <c r="CM518" s="806">
        <v>1992</v>
      </c>
      <c r="CN518" s="806">
        <v>1992</v>
      </c>
      <c r="CO518" s="806" t="s">
        <v>397</v>
      </c>
      <c r="CP518" s="806">
        <v>1992</v>
      </c>
      <c r="CQ518" s="806">
        <v>1992</v>
      </c>
      <c r="CR518" s="805">
        <v>1992</v>
      </c>
      <c r="CS518" s="904"/>
      <c r="CT518" s="905" t="s">
        <v>308</v>
      </c>
      <c r="CU518" s="916"/>
      <c r="CV518" s="807"/>
      <c r="CW518" s="807"/>
      <c r="CX518" s="905">
        <v>46277</v>
      </c>
      <c r="CY518" s="817" t="s">
        <v>887</v>
      </c>
      <c r="CZ518" s="817" t="s">
        <v>308</v>
      </c>
      <c r="DA518" s="818">
        <v>46254</v>
      </c>
      <c r="DB518" s="818" t="s">
        <v>615</v>
      </c>
      <c r="DC518" s="818" t="s">
        <v>1066</v>
      </c>
      <c r="DD518" s="818">
        <v>46277</v>
      </c>
      <c r="DE518" s="818" t="s">
        <v>397</v>
      </c>
      <c r="DF518" s="818" t="s">
        <v>397</v>
      </c>
      <c r="DG518" s="818" t="s">
        <v>397</v>
      </c>
      <c r="DH518" s="819">
        <v>0</v>
      </c>
      <c r="DI518" s="807" t="s">
        <v>397</v>
      </c>
      <c r="DJ518" s="807">
        <v>46276</v>
      </c>
      <c r="DK518" s="807">
        <v>46274</v>
      </c>
      <c r="DL518" s="807">
        <v>46318</v>
      </c>
      <c r="DM518" s="807">
        <v>46311</v>
      </c>
      <c r="DN518" s="807">
        <v>46311</v>
      </c>
      <c r="DO518" s="820" t="s">
        <v>308</v>
      </c>
      <c r="DP518" s="807">
        <v>46332</v>
      </c>
      <c r="DQ518" s="807">
        <v>46332</v>
      </c>
      <c r="DR518" s="807">
        <v>46332</v>
      </c>
      <c r="DS518" s="819">
        <v>46332</v>
      </c>
      <c r="DT518" s="752">
        <v>46332</v>
      </c>
      <c r="DU518" s="753">
        <v>-17</v>
      </c>
      <c r="DV518" s="753" t="s">
        <v>308</v>
      </c>
      <c r="DW518" s="754">
        <v>46310</v>
      </c>
      <c r="DX518" s="755">
        <v>46315</v>
      </c>
      <c r="DY518" s="754" t="e">
        <v>#VALUE!</v>
      </c>
      <c r="DZ518" s="754" t="e">
        <v>#VALUE!</v>
      </c>
      <c r="EA518" s="754" t="e">
        <v>#VALUE!</v>
      </c>
      <c r="EB518" s="754" t="e">
        <v>#VALUE!</v>
      </c>
      <c r="HA518" s="756" t="s">
        <v>397</v>
      </c>
      <c r="HB518" s="756" t="s">
        <v>397</v>
      </c>
      <c r="HC518" s="756" t="s">
        <v>397</v>
      </c>
      <c r="HD518" s="756" t="s">
        <v>397</v>
      </c>
      <c r="HE518" s="756" t="s">
        <v>397</v>
      </c>
      <c r="HF518" s="756" t="s">
        <v>397</v>
      </c>
      <c r="HG518" s="756" t="s">
        <v>397</v>
      </c>
      <c r="HH518" s="756" t="s">
        <v>397</v>
      </c>
      <c r="HI518" s="756" t="s">
        <v>397</v>
      </c>
      <c r="HJ518" s="756" t="s">
        <v>397</v>
      </c>
      <c r="HK518"/>
      <c r="HL518"/>
      <c r="HM518"/>
      <c r="HN518" s="756" t="str">
        <f t="shared" si="15"/>
        <v>AUTO PRINT</v>
      </c>
      <c r="HO518"/>
      <c r="HP518" s="757" t="s">
        <v>572</v>
      </c>
      <c r="HQ518" s="757" t="s">
        <v>572</v>
      </c>
      <c r="HR518" s="757" t="s">
        <v>572</v>
      </c>
      <c r="HS518"/>
      <c r="HW518" s="758"/>
      <c r="HX518"/>
      <c r="HY518" s="759" t="s">
        <v>572</v>
      </c>
      <c r="HZ518" s="759" t="s">
        <v>572</v>
      </c>
      <c r="IA518" s="759" t="s">
        <v>572</v>
      </c>
      <c r="IC518" s="760" t="s">
        <v>572</v>
      </c>
      <c r="ID518" s="760" t="s">
        <v>572</v>
      </c>
      <c r="IE518" s="760" t="s">
        <v>572</v>
      </c>
      <c r="IF518" s="761" t="s">
        <v>572</v>
      </c>
      <c r="IG518" s="619" t="str">
        <f t="shared" si="16"/>
        <v>IN HOUSE (MANUAL)</v>
      </c>
      <c r="II518" s="761" t="s">
        <v>572</v>
      </c>
      <c r="IK518" s="761" t="str">
        <f>IFERROR(VLOOKUP($M518,#REF!,13,0),"IN HOUSE (MANUAL)")</f>
        <v>IN HOUSE (MANUAL)</v>
      </c>
      <c r="IM518" s="760" t="s">
        <v>572</v>
      </c>
      <c r="IN518" s="760" t="s">
        <v>572</v>
      </c>
      <c r="IO518" s="760" t="s">
        <v>572</v>
      </c>
      <c r="IQ518" s="760" t="s">
        <v>572</v>
      </c>
      <c r="IR518" s="760" t="s">
        <v>572</v>
      </c>
      <c r="IT518" s="760" t="s">
        <v>572</v>
      </c>
      <c r="IV518" s="760" t="s">
        <v>572</v>
      </c>
      <c r="IW518" s="760" t="s">
        <v>572</v>
      </c>
      <c r="IY518" s="760" t="s">
        <v>572</v>
      </c>
      <c r="IZ518" s="760" t="s">
        <v>572</v>
      </c>
      <c r="JB518" s="760" t="s">
        <v>572</v>
      </c>
      <c r="JC518" s="760" t="s">
        <v>572</v>
      </c>
      <c r="JE518" s="760" t="s">
        <v>572</v>
      </c>
      <c r="JF518" s="760" t="s">
        <v>572</v>
      </c>
    </row>
    <row r="519" spans="1:266" ht="17.25" customHeight="1" x14ac:dyDescent="0.35">
      <c r="A519" s="618" t="s">
        <v>1440</v>
      </c>
      <c r="B519" s="730">
        <v>96</v>
      </c>
      <c r="C519" s="730" t="s">
        <v>1393</v>
      </c>
      <c r="D519" s="730" t="s">
        <v>1393</v>
      </c>
      <c r="E519" s="730">
        <v>8</v>
      </c>
      <c r="F519" s="731" t="s">
        <v>566</v>
      </c>
      <c r="G519" s="732">
        <v>1</v>
      </c>
      <c r="H519" s="826">
        <v>46233</v>
      </c>
      <c r="I519" s="730">
        <v>43</v>
      </c>
      <c r="J519" s="730" t="s">
        <v>308</v>
      </c>
      <c r="K519" s="730">
        <v>45</v>
      </c>
      <c r="L519" s="730" t="s">
        <v>1441</v>
      </c>
      <c r="M519" s="907" t="s">
        <v>1440</v>
      </c>
      <c r="N519" s="907">
        <v>0</v>
      </c>
      <c r="O519" s="907" t="s">
        <v>390</v>
      </c>
      <c r="P519" s="907">
        <v>0</v>
      </c>
      <c r="Q519" s="907" t="s">
        <v>390</v>
      </c>
      <c r="R519" s="907" t="s">
        <v>1278</v>
      </c>
      <c r="S519" s="907"/>
      <c r="T519" s="907" t="s">
        <v>1439</v>
      </c>
      <c r="U519" s="907">
        <v>578</v>
      </c>
      <c r="V519" s="907" t="s">
        <v>308</v>
      </c>
      <c r="W519" s="907"/>
      <c r="X519" s="907"/>
      <c r="Y519" s="907"/>
      <c r="Z519" s="908"/>
      <c r="AA519" s="907" t="s">
        <v>40</v>
      </c>
      <c r="AB519" s="907" t="s">
        <v>890</v>
      </c>
      <c r="AC519" s="907" t="s">
        <v>584</v>
      </c>
      <c r="AD519" s="907">
        <v>1008</v>
      </c>
      <c r="AE519" s="903">
        <v>1008</v>
      </c>
      <c r="AF519" s="809">
        <v>46277</v>
      </c>
      <c r="AG519" s="810"/>
      <c r="AH519" s="810"/>
      <c r="AI519" s="810" t="s">
        <v>613</v>
      </c>
      <c r="AJ519" s="811">
        <v>30</v>
      </c>
      <c r="AK519" s="812"/>
      <c r="AL519" s="811"/>
      <c r="AM519" s="813">
        <v>1008</v>
      </c>
      <c r="AN519" s="813"/>
      <c r="AO519" s="813"/>
      <c r="AP519" s="813"/>
      <c r="AQ519" s="813"/>
      <c r="AR519" s="813"/>
      <c r="AS519" s="813"/>
      <c r="AT519" s="813"/>
      <c r="AU519" s="813"/>
      <c r="AV519" s="813"/>
      <c r="AW519" s="813"/>
      <c r="AX519" s="813"/>
      <c r="AY519" s="813"/>
      <c r="AZ519" s="813"/>
      <c r="BA519" s="813"/>
      <c r="BB519" s="813">
        <v>0</v>
      </c>
      <c r="BC519" s="813">
        <v>1008</v>
      </c>
      <c r="BD519" s="813">
        <v>0</v>
      </c>
      <c r="BE519" s="813">
        <v>0</v>
      </c>
      <c r="BF519" s="813">
        <v>0</v>
      </c>
      <c r="BG519" s="813">
        <v>0</v>
      </c>
      <c r="BH519" s="813">
        <v>0</v>
      </c>
      <c r="BI519" s="813">
        <v>1008</v>
      </c>
      <c r="BJ519" s="813"/>
      <c r="BK519" s="813">
        <v>0</v>
      </c>
      <c r="BL519" s="813"/>
      <c r="BM519" s="813"/>
      <c r="BN519" s="813" t="s">
        <v>308</v>
      </c>
      <c r="BO519" s="813" t="s">
        <v>308</v>
      </c>
      <c r="BP519" s="813" t="s">
        <v>308</v>
      </c>
      <c r="BQ519" s="813" t="s">
        <v>308</v>
      </c>
      <c r="BR519" s="813"/>
      <c r="BS519" s="813" t="s">
        <v>397</v>
      </c>
      <c r="BT519" s="813"/>
      <c r="BU519" s="813" t="s">
        <v>579</v>
      </c>
      <c r="BV519" s="813"/>
      <c r="BW519" s="813"/>
      <c r="BX519" s="813"/>
      <c r="BY519" s="813"/>
      <c r="BZ519" s="813"/>
      <c r="CA519" s="813">
        <v>1008</v>
      </c>
      <c r="CB519" s="813"/>
      <c r="CC519" s="813"/>
      <c r="CD519" s="813"/>
      <c r="CE519" s="813"/>
      <c r="CF519" s="813"/>
      <c r="CG519" s="813"/>
      <c r="CH519" s="813"/>
      <c r="CI519" s="813"/>
      <c r="CJ519" s="813"/>
      <c r="CK519" s="806"/>
      <c r="CL519" s="806" t="s">
        <v>397</v>
      </c>
      <c r="CM519" s="806">
        <v>1008</v>
      </c>
      <c r="CN519" s="806">
        <v>1008</v>
      </c>
      <c r="CO519" s="806" t="s">
        <v>397</v>
      </c>
      <c r="CP519" s="806">
        <v>1008</v>
      </c>
      <c r="CQ519" s="806">
        <v>1008</v>
      </c>
      <c r="CR519" s="805">
        <v>1008</v>
      </c>
      <c r="CS519" s="912"/>
      <c r="CT519" s="815"/>
      <c r="CU519" s="923"/>
      <c r="CV519" s="809"/>
      <c r="CW519" s="809"/>
      <c r="CX519" s="815">
        <v>46277</v>
      </c>
      <c r="CY519" s="920" t="s">
        <v>887</v>
      </c>
      <c r="CZ519" s="920" t="s">
        <v>308</v>
      </c>
      <c r="DA519" s="913">
        <v>46254</v>
      </c>
      <c r="DB519" s="913" t="s">
        <v>615</v>
      </c>
      <c r="DC519" s="913" t="s">
        <v>1066</v>
      </c>
      <c r="DD519" s="913">
        <v>46277</v>
      </c>
      <c r="DE519" s="913" t="s">
        <v>397</v>
      </c>
      <c r="DF519" s="913" t="s">
        <v>397</v>
      </c>
      <c r="DG519" s="913" t="s">
        <v>397</v>
      </c>
      <c r="DH519" s="914">
        <v>0</v>
      </c>
      <c r="DI519" s="809" t="s">
        <v>397</v>
      </c>
      <c r="DJ519" s="809">
        <v>46276</v>
      </c>
      <c r="DK519" s="809">
        <v>46274</v>
      </c>
      <c r="DL519" s="809">
        <v>46321</v>
      </c>
      <c r="DM519" s="809">
        <v>46316</v>
      </c>
      <c r="DN519" s="809">
        <v>46316</v>
      </c>
      <c r="DO519" s="915" t="s">
        <v>308</v>
      </c>
      <c r="DP519" s="807">
        <v>46346</v>
      </c>
      <c r="DQ519" s="807">
        <v>46332</v>
      </c>
      <c r="DR519" s="807">
        <v>46332</v>
      </c>
      <c r="DS519" s="914">
        <v>46346</v>
      </c>
      <c r="DT519" s="752">
        <v>46332</v>
      </c>
      <c r="DU519" s="753">
        <v>-16</v>
      </c>
      <c r="DV519" s="753" t="s">
        <v>308</v>
      </c>
      <c r="DW519" s="754">
        <v>46315</v>
      </c>
      <c r="DX519" s="755">
        <v>46316</v>
      </c>
      <c r="DY519" s="754" t="e">
        <v>#VALUE!</v>
      </c>
      <c r="DZ519" s="754" t="e">
        <v>#VALUE!</v>
      </c>
      <c r="EA519" s="754" t="e">
        <v>#VALUE!</v>
      </c>
      <c r="EB519" s="754" t="e">
        <v>#VALUE!</v>
      </c>
      <c r="HA519" s="756" t="s">
        <v>397</v>
      </c>
      <c r="HB519" s="756" t="s">
        <v>397</v>
      </c>
      <c r="HC519" s="756" t="s">
        <v>397</v>
      </c>
      <c r="HD519" s="756" t="s">
        <v>397</v>
      </c>
      <c r="HE519" s="756" t="s">
        <v>397</v>
      </c>
      <c r="HF519" s="756" t="s">
        <v>397</v>
      </c>
      <c r="HG519" s="756" t="s">
        <v>397</v>
      </c>
      <c r="HH519" s="756" t="s">
        <v>397</v>
      </c>
      <c r="HI519" s="756" t="s">
        <v>397</v>
      </c>
      <c r="HJ519" s="756" t="s">
        <v>397</v>
      </c>
      <c r="HK519"/>
      <c r="HL519"/>
      <c r="HM519"/>
      <c r="HN519" s="756" t="str">
        <f t="shared" si="15"/>
        <v>AUTO PRINT</v>
      </c>
      <c r="HO519"/>
      <c r="HP519" s="757" t="s">
        <v>572</v>
      </c>
      <c r="HQ519" s="757" t="s">
        <v>572</v>
      </c>
      <c r="HR519" s="757" t="s">
        <v>572</v>
      </c>
      <c r="HS519"/>
      <c r="HW519" s="758"/>
      <c r="HX519"/>
      <c r="HY519" s="759" t="s">
        <v>572</v>
      </c>
      <c r="HZ519" s="759" t="s">
        <v>572</v>
      </c>
      <c r="IA519" s="759" t="s">
        <v>572</v>
      </c>
      <c r="IC519" s="760" t="s">
        <v>572</v>
      </c>
      <c r="ID519" s="760" t="s">
        <v>572</v>
      </c>
      <c r="IE519" s="760" t="s">
        <v>572</v>
      </c>
      <c r="IF519" s="761" t="s">
        <v>572</v>
      </c>
      <c r="IG519" s="619" t="str">
        <f t="shared" si="16"/>
        <v>IN HOUSE (MANUAL)</v>
      </c>
      <c r="II519" s="761" t="s">
        <v>572</v>
      </c>
      <c r="IK519" s="761" t="str">
        <f>IFERROR(VLOOKUP($M519,#REF!,13,0),"IN HOUSE (MANUAL)")</f>
        <v>IN HOUSE (MANUAL)</v>
      </c>
      <c r="IM519" s="760" t="s">
        <v>572</v>
      </c>
      <c r="IN519" s="760" t="s">
        <v>572</v>
      </c>
      <c r="IO519" s="760" t="s">
        <v>572</v>
      </c>
      <c r="IQ519" s="760" t="s">
        <v>572</v>
      </c>
      <c r="IR519" s="760" t="s">
        <v>572</v>
      </c>
      <c r="IT519" s="760" t="s">
        <v>572</v>
      </c>
      <c r="IV519" s="760" t="s">
        <v>572</v>
      </c>
      <c r="IW519" s="760" t="s">
        <v>572</v>
      </c>
      <c r="IY519" s="760" t="s">
        <v>572</v>
      </c>
      <c r="IZ519" s="760" t="s">
        <v>572</v>
      </c>
      <c r="JB519" s="760" t="s">
        <v>572</v>
      </c>
      <c r="JC519" s="760" t="s">
        <v>572</v>
      </c>
      <c r="JE519" s="760" t="s">
        <v>572</v>
      </c>
      <c r="JF519" s="760" t="s">
        <v>572</v>
      </c>
    </row>
    <row r="520" spans="1:266" ht="16.5" customHeight="1" x14ac:dyDescent="0.35">
      <c r="A520" s="618" t="s">
        <v>1442</v>
      </c>
      <c r="B520" s="730">
        <v>97</v>
      </c>
      <c r="C520" s="730" t="s">
        <v>1393</v>
      </c>
      <c r="D520" s="730" t="s">
        <v>1393</v>
      </c>
      <c r="E520" s="730">
        <v>8</v>
      </c>
      <c r="F520" s="731" t="s">
        <v>574</v>
      </c>
      <c r="G520" s="732">
        <v>1</v>
      </c>
      <c r="H520" s="826">
        <v>46233</v>
      </c>
      <c r="I520" s="730">
        <v>43</v>
      </c>
      <c r="J520" s="730" t="s">
        <v>308</v>
      </c>
      <c r="K520" s="730">
        <v>45</v>
      </c>
      <c r="L520" s="730" t="s">
        <v>1443</v>
      </c>
      <c r="M520" s="907" t="s">
        <v>1442</v>
      </c>
      <c r="N520" s="907">
        <v>0</v>
      </c>
      <c r="O520" s="907" t="s">
        <v>390</v>
      </c>
      <c r="P520" s="907">
        <v>0</v>
      </c>
      <c r="Q520" s="907" t="s">
        <v>390</v>
      </c>
      <c r="R520" s="907" t="s">
        <v>1278</v>
      </c>
      <c r="S520" s="907"/>
      <c r="T520" s="907" t="s">
        <v>1444</v>
      </c>
      <c r="U520" s="907">
        <v>578</v>
      </c>
      <c r="V520" s="907" t="s">
        <v>308</v>
      </c>
      <c r="W520" s="907"/>
      <c r="X520" s="907"/>
      <c r="Y520" s="907"/>
      <c r="Z520" s="908"/>
      <c r="AA520" s="907" t="s">
        <v>40</v>
      </c>
      <c r="AB520" s="907" t="s">
        <v>890</v>
      </c>
      <c r="AC520" s="907" t="s">
        <v>971</v>
      </c>
      <c r="AD520" s="907">
        <v>432</v>
      </c>
      <c r="AE520" s="808">
        <v>432</v>
      </c>
      <c r="AF520" s="809">
        <v>46277</v>
      </c>
      <c r="AG520" s="810"/>
      <c r="AH520" s="919"/>
      <c r="AI520" s="919" t="s">
        <v>308</v>
      </c>
      <c r="AJ520" s="811">
        <v>31</v>
      </c>
      <c r="AK520" s="909"/>
      <c r="AL520" s="910"/>
      <c r="AM520" s="911">
        <v>432</v>
      </c>
      <c r="AN520" s="911"/>
      <c r="AO520" s="911"/>
      <c r="AP520" s="911"/>
      <c r="AQ520" s="911"/>
      <c r="AR520" s="911"/>
      <c r="AS520" s="911"/>
      <c r="AT520" s="911"/>
      <c r="AU520" s="911"/>
      <c r="AV520" s="911"/>
      <c r="AW520" s="911"/>
      <c r="AX520" s="911"/>
      <c r="AY520" s="911"/>
      <c r="AZ520" s="911"/>
      <c r="BA520" s="911"/>
      <c r="BB520" s="911">
        <v>0</v>
      </c>
      <c r="BC520" s="911">
        <v>432</v>
      </c>
      <c r="BD520" s="911">
        <v>0</v>
      </c>
      <c r="BE520" s="911">
        <v>0</v>
      </c>
      <c r="BF520" s="911">
        <v>0</v>
      </c>
      <c r="BG520" s="911">
        <v>0</v>
      </c>
      <c r="BH520" s="911">
        <v>0</v>
      </c>
      <c r="BI520" s="911">
        <v>432</v>
      </c>
      <c r="BJ520" s="911"/>
      <c r="BK520" s="911">
        <v>0</v>
      </c>
      <c r="BL520" s="911"/>
      <c r="BM520" s="911"/>
      <c r="BN520" s="911" t="s">
        <v>308</v>
      </c>
      <c r="BO520" s="911" t="s">
        <v>308</v>
      </c>
      <c r="BP520" s="911" t="s">
        <v>308</v>
      </c>
      <c r="BQ520" s="911" t="s">
        <v>308</v>
      </c>
      <c r="BR520" s="911"/>
      <c r="BS520" s="911" t="s">
        <v>397</v>
      </c>
      <c r="BT520" s="911"/>
      <c r="BU520" s="911" t="s">
        <v>579</v>
      </c>
      <c r="BV520" s="911"/>
      <c r="BW520" s="911"/>
      <c r="BX520" s="911"/>
      <c r="BY520" s="911"/>
      <c r="BZ520" s="911"/>
      <c r="CA520" s="911">
        <v>432</v>
      </c>
      <c r="CB520" s="911"/>
      <c r="CC520" s="911"/>
      <c r="CD520" s="911"/>
      <c r="CE520" s="911"/>
      <c r="CF520" s="911"/>
      <c r="CG520" s="911"/>
      <c r="CH520" s="911"/>
      <c r="CI520" s="911"/>
      <c r="CJ520" s="911"/>
      <c r="CK520" s="908"/>
      <c r="CL520" s="908" t="s">
        <v>397</v>
      </c>
      <c r="CM520" s="908">
        <v>432</v>
      </c>
      <c r="CN520" s="908">
        <v>432</v>
      </c>
      <c r="CO520" s="908" t="s">
        <v>397</v>
      </c>
      <c r="CP520" s="908">
        <v>432</v>
      </c>
      <c r="CQ520" s="806">
        <v>432</v>
      </c>
      <c r="CR520" s="805">
        <v>432</v>
      </c>
      <c r="CS520" s="912"/>
      <c r="CT520" s="815" t="s">
        <v>308</v>
      </c>
      <c r="CU520" s="923"/>
      <c r="CV520" s="809"/>
      <c r="CW520" s="809"/>
      <c r="CX520" s="815">
        <v>46277</v>
      </c>
      <c r="CY520" s="920" t="s">
        <v>887</v>
      </c>
      <c r="CZ520" s="920" t="s">
        <v>308</v>
      </c>
      <c r="DA520" s="913">
        <v>46254</v>
      </c>
      <c r="DB520" s="913" t="s">
        <v>615</v>
      </c>
      <c r="DC520" s="913" t="s">
        <v>1066</v>
      </c>
      <c r="DD520" s="913">
        <v>46277</v>
      </c>
      <c r="DE520" s="913" t="s">
        <v>397</v>
      </c>
      <c r="DF520" s="913" t="s">
        <v>397</v>
      </c>
      <c r="DG520" s="913" t="s">
        <v>397</v>
      </c>
      <c r="DH520" s="914">
        <v>0</v>
      </c>
      <c r="DI520" s="809" t="s">
        <v>397</v>
      </c>
      <c r="DJ520" s="809">
        <v>46276</v>
      </c>
      <c r="DK520" s="809" t="s">
        <v>390</v>
      </c>
      <c r="DL520" s="809">
        <v>46318</v>
      </c>
      <c r="DM520" s="809">
        <v>46309</v>
      </c>
      <c r="DN520" s="809">
        <v>46309</v>
      </c>
      <c r="DO520" s="915" t="s">
        <v>308</v>
      </c>
      <c r="DP520" s="809">
        <v>46332</v>
      </c>
      <c r="DQ520" s="809">
        <v>46332</v>
      </c>
      <c r="DR520" s="809">
        <v>46332</v>
      </c>
      <c r="DS520" s="914">
        <v>46332</v>
      </c>
      <c r="DT520" s="752">
        <v>46332</v>
      </c>
      <c r="DU520" s="753">
        <v>-15</v>
      </c>
      <c r="DV520" s="753" t="s">
        <v>308</v>
      </c>
      <c r="DW520" s="754">
        <v>46316</v>
      </c>
      <c r="DX520" s="755">
        <v>46317</v>
      </c>
      <c r="DY520" s="754" t="e">
        <v>#VALUE!</v>
      </c>
      <c r="DZ520" s="754" t="e">
        <v>#VALUE!</v>
      </c>
      <c r="EA520" s="754" t="e">
        <v>#VALUE!</v>
      </c>
      <c r="EB520" s="754" t="e">
        <v>#VALUE!</v>
      </c>
      <c r="HA520" s="756" t="s">
        <v>397</v>
      </c>
      <c r="HB520" s="756" t="s">
        <v>397</v>
      </c>
      <c r="HC520" s="756" t="s">
        <v>397</v>
      </c>
      <c r="HD520" s="756" t="s">
        <v>397</v>
      </c>
      <c r="HE520" s="756" t="s">
        <v>397</v>
      </c>
      <c r="HF520" s="756" t="s">
        <v>397</v>
      </c>
      <c r="HG520" s="756" t="s">
        <v>397</v>
      </c>
      <c r="HH520" s="756" t="s">
        <v>397</v>
      </c>
      <c r="HI520" s="756" t="s">
        <v>397</v>
      </c>
      <c r="HJ520" s="756" t="s">
        <v>397</v>
      </c>
      <c r="HK520"/>
      <c r="HL520"/>
      <c r="HM520"/>
      <c r="HN520" s="756" t="str">
        <f t="shared" si="15"/>
        <v>AUTO PRINT</v>
      </c>
      <c r="HO520"/>
      <c r="HP520" s="757" t="s">
        <v>572</v>
      </c>
      <c r="HQ520" s="757" t="s">
        <v>572</v>
      </c>
      <c r="HR520" s="757" t="s">
        <v>572</v>
      </c>
      <c r="HS520"/>
      <c r="HW520" s="758"/>
      <c r="HX520"/>
      <c r="HY520" s="759" t="s">
        <v>572</v>
      </c>
      <c r="HZ520" s="759" t="s">
        <v>572</v>
      </c>
      <c r="IA520" s="759" t="s">
        <v>572</v>
      </c>
      <c r="IC520" s="760" t="s">
        <v>572</v>
      </c>
      <c r="ID520" s="760" t="s">
        <v>572</v>
      </c>
      <c r="IE520" s="760" t="s">
        <v>572</v>
      </c>
      <c r="IF520" s="761" t="s">
        <v>572</v>
      </c>
      <c r="IG520" s="619" t="str">
        <f t="shared" si="16"/>
        <v>IN HOUSE (MANUAL)</v>
      </c>
      <c r="II520" s="761" t="s">
        <v>572</v>
      </c>
      <c r="IK520" s="761" t="str">
        <f>IFERROR(VLOOKUP($M520,#REF!,13,0),"IN HOUSE (MANUAL)")</f>
        <v>IN HOUSE (MANUAL)</v>
      </c>
      <c r="IM520" s="760" t="s">
        <v>572</v>
      </c>
      <c r="IN520" s="760" t="s">
        <v>572</v>
      </c>
      <c r="IO520" s="760" t="s">
        <v>572</v>
      </c>
      <c r="IQ520" s="760" t="s">
        <v>572</v>
      </c>
      <c r="IR520" s="760" t="s">
        <v>572</v>
      </c>
      <c r="IT520" s="760" t="s">
        <v>572</v>
      </c>
      <c r="IV520" s="760" t="s">
        <v>572</v>
      </c>
      <c r="IW520" s="760" t="s">
        <v>572</v>
      </c>
      <c r="IY520" s="760" t="s">
        <v>572</v>
      </c>
      <c r="IZ520" s="760" t="s">
        <v>572</v>
      </c>
      <c r="JB520" s="760" t="s">
        <v>572</v>
      </c>
      <c r="JC520" s="760" t="s">
        <v>572</v>
      </c>
      <c r="JE520" s="760" t="s">
        <v>572</v>
      </c>
      <c r="JF520" s="760" t="s">
        <v>572</v>
      </c>
    </row>
    <row r="521" spans="1:266" ht="17.25" customHeight="1" x14ac:dyDescent="0.35">
      <c r="A521" s="618" t="s">
        <v>1445</v>
      </c>
      <c r="B521" s="730">
        <v>98</v>
      </c>
      <c r="C521" s="730" t="s">
        <v>1393</v>
      </c>
      <c r="D521" s="730" t="s">
        <v>1393</v>
      </c>
      <c r="E521" s="730">
        <v>8</v>
      </c>
      <c r="F521" s="731" t="s">
        <v>574</v>
      </c>
      <c r="G521" s="732">
        <v>1</v>
      </c>
      <c r="H521" s="826">
        <v>46233</v>
      </c>
      <c r="I521" s="730">
        <v>43</v>
      </c>
      <c r="J521" s="730" t="s">
        <v>308</v>
      </c>
      <c r="K521" s="730">
        <v>45</v>
      </c>
      <c r="L521" s="730" t="s">
        <v>1446</v>
      </c>
      <c r="M521" s="907" t="s">
        <v>1445</v>
      </c>
      <c r="N521" s="907">
        <v>0</v>
      </c>
      <c r="O521" s="907" t="s">
        <v>390</v>
      </c>
      <c r="P521" s="907">
        <v>0</v>
      </c>
      <c r="Q521" s="907" t="s">
        <v>390</v>
      </c>
      <c r="R521" s="907" t="s">
        <v>1278</v>
      </c>
      <c r="S521" s="907"/>
      <c r="T521" s="907" t="s">
        <v>1427</v>
      </c>
      <c r="U521" s="907">
        <v>578</v>
      </c>
      <c r="V521" s="907" t="s">
        <v>308</v>
      </c>
      <c r="W521" s="907"/>
      <c r="X521" s="907"/>
      <c r="Y521" s="907"/>
      <c r="Z521" s="908"/>
      <c r="AA521" s="907" t="s">
        <v>40</v>
      </c>
      <c r="AB521" s="907" t="s">
        <v>890</v>
      </c>
      <c r="AC521" s="907" t="s">
        <v>971</v>
      </c>
      <c r="AD521" s="907">
        <v>342</v>
      </c>
      <c r="AE521" s="808">
        <v>342</v>
      </c>
      <c r="AF521" s="809">
        <v>46277</v>
      </c>
      <c r="AG521" s="810"/>
      <c r="AH521" s="919"/>
      <c r="AI521" s="919" t="s">
        <v>308</v>
      </c>
      <c r="AJ521" s="811">
        <v>32</v>
      </c>
      <c r="AK521" s="909"/>
      <c r="AL521" s="910"/>
      <c r="AM521" s="911">
        <v>342</v>
      </c>
      <c r="AN521" s="911"/>
      <c r="AO521" s="911"/>
      <c r="AP521" s="911"/>
      <c r="AQ521" s="911"/>
      <c r="AR521" s="911"/>
      <c r="AS521" s="911"/>
      <c r="AT521" s="911"/>
      <c r="AU521" s="911"/>
      <c r="AV521" s="911"/>
      <c r="AW521" s="911"/>
      <c r="AX521" s="911"/>
      <c r="AY521" s="911"/>
      <c r="AZ521" s="911"/>
      <c r="BA521" s="911"/>
      <c r="BB521" s="911">
        <v>0</v>
      </c>
      <c r="BC521" s="911">
        <v>342</v>
      </c>
      <c r="BD521" s="911">
        <v>0</v>
      </c>
      <c r="BE521" s="911">
        <v>0</v>
      </c>
      <c r="BF521" s="911">
        <v>0</v>
      </c>
      <c r="BG521" s="911">
        <v>0</v>
      </c>
      <c r="BH521" s="911">
        <v>0</v>
      </c>
      <c r="BI521" s="911">
        <v>342</v>
      </c>
      <c r="BJ521" s="911"/>
      <c r="BK521" s="911">
        <v>0</v>
      </c>
      <c r="BL521" s="911"/>
      <c r="BM521" s="911"/>
      <c r="BN521" s="911" t="s">
        <v>308</v>
      </c>
      <c r="BO521" s="911" t="s">
        <v>308</v>
      </c>
      <c r="BP521" s="911" t="s">
        <v>308</v>
      </c>
      <c r="BQ521" s="911" t="s">
        <v>308</v>
      </c>
      <c r="BR521" s="911"/>
      <c r="BS521" s="911" t="s">
        <v>397</v>
      </c>
      <c r="BT521" s="911"/>
      <c r="BU521" s="911" t="s">
        <v>579</v>
      </c>
      <c r="BV521" s="911"/>
      <c r="BW521" s="911"/>
      <c r="BX521" s="911"/>
      <c r="BY521" s="911"/>
      <c r="BZ521" s="911"/>
      <c r="CA521" s="911">
        <v>342</v>
      </c>
      <c r="CB521" s="911"/>
      <c r="CC521" s="911"/>
      <c r="CD521" s="911"/>
      <c r="CE521" s="911"/>
      <c r="CF521" s="911"/>
      <c r="CG521" s="911"/>
      <c r="CH521" s="911"/>
      <c r="CI521" s="911"/>
      <c r="CJ521" s="911"/>
      <c r="CK521" s="908"/>
      <c r="CL521" s="908" t="s">
        <v>397</v>
      </c>
      <c r="CM521" s="908">
        <v>342</v>
      </c>
      <c r="CN521" s="908">
        <v>342</v>
      </c>
      <c r="CO521" s="908" t="s">
        <v>397</v>
      </c>
      <c r="CP521" s="908">
        <v>342</v>
      </c>
      <c r="CQ521" s="806">
        <v>342</v>
      </c>
      <c r="CR521" s="805">
        <v>342</v>
      </c>
      <c r="CS521" s="912"/>
      <c r="CT521" s="815" t="s">
        <v>308</v>
      </c>
      <c r="CU521" s="923"/>
      <c r="CV521" s="809"/>
      <c r="CW521" s="809"/>
      <c r="CX521" s="815">
        <v>46277</v>
      </c>
      <c r="CY521" s="920" t="s">
        <v>887</v>
      </c>
      <c r="CZ521" s="920" t="s">
        <v>308</v>
      </c>
      <c r="DA521" s="913">
        <v>46254</v>
      </c>
      <c r="DB521" s="913" t="s">
        <v>615</v>
      </c>
      <c r="DC521" s="913" t="s">
        <v>1066</v>
      </c>
      <c r="DD521" s="913">
        <v>46277</v>
      </c>
      <c r="DE521" s="913" t="s">
        <v>397</v>
      </c>
      <c r="DF521" s="913" t="s">
        <v>397</v>
      </c>
      <c r="DG521" s="913" t="s">
        <v>397</v>
      </c>
      <c r="DH521" s="914">
        <v>0</v>
      </c>
      <c r="DI521" s="809" t="s">
        <v>397</v>
      </c>
      <c r="DJ521" s="809">
        <v>46276</v>
      </c>
      <c r="DK521" s="809" t="s">
        <v>390</v>
      </c>
      <c r="DL521" s="809">
        <v>46318</v>
      </c>
      <c r="DM521" s="809">
        <v>46309</v>
      </c>
      <c r="DN521" s="809">
        <v>46309</v>
      </c>
      <c r="DO521" s="915" t="s">
        <v>308</v>
      </c>
      <c r="DP521" s="809">
        <v>46332</v>
      </c>
      <c r="DQ521" s="809">
        <v>46332</v>
      </c>
      <c r="DR521" s="809">
        <v>46332</v>
      </c>
      <c r="DS521" s="914">
        <v>46332</v>
      </c>
      <c r="DT521" s="752">
        <v>46332</v>
      </c>
      <c r="DU521" s="753">
        <v>-15</v>
      </c>
      <c r="DV521" s="753" t="s">
        <v>308</v>
      </c>
      <c r="DW521" s="754">
        <v>46317</v>
      </c>
      <c r="DX521" s="755">
        <v>46317</v>
      </c>
      <c r="DY521" s="754" t="e">
        <v>#VALUE!</v>
      </c>
      <c r="DZ521" s="754" t="e">
        <v>#VALUE!</v>
      </c>
      <c r="EA521" s="754" t="e">
        <v>#VALUE!</v>
      </c>
      <c r="EB521" s="754" t="e">
        <v>#VALUE!</v>
      </c>
      <c r="HA521" s="756" t="s">
        <v>397</v>
      </c>
      <c r="HB521" s="756" t="s">
        <v>397</v>
      </c>
      <c r="HC521" s="756" t="s">
        <v>397</v>
      </c>
      <c r="HD521" s="756" t="s">
        <v>397</v>
      </c>
      <c r="HE521" s="756" t="s">
        <v>397</v>
      </c>
      <c r="HF521" s="756" t="s">
        <v>397</v>
      </c>
      <c r="HG521" s="756" t="s">
        <v>397</v>
      </c>
      <c r="HH521" s="756" t="s">
        <v>397</v>
      </c>
      <c r="HI521" s="756" t="s">
        <v>397</v>
      </c>
      <c r="HJ521" s="756" t="s">
        <v>397</v>
      </c>
      <c r="HK521"/>
      <c r="HL521"/>
      <c r="HM521"/>
      <c r="HN521" s="756" t="str">
        <f t="shared" si="15"/>
        <v>AUTO PRINT</v>
      </c>
      <c r="HO521"/>
      <c r="HP521" s="757" t="s">
        <v>572</v>
      </c>
      <c r="HQ521" s="757" t="s">
        <v>572</v>
      </c>
      <c r="HR521" s="757" t="s">
        <v>572</v>
      </c>
      <c r="HS521"/>
      <c r="HW521" s="758"/>
      <c r="HX521"/>
      <c r="HY521" s="759" t="s">
        <v>572</v>
      </c>
      <c r="HZ521" s="759" t="s">
        <v>572</v>
      </c>
      <c r="IA521" s="759" t="s">
        <v>572</v>
      </c>
      <c r="IC521" s="760" t="s">
        <v>572</v>
      </c>
      <c r="ID521" s="760" t="s">
        <v>572</v>
      </c>
      <c r="IE521" s="760" t="s">
        <v>572</v>
      </c>
      <c r="IF521" s="761" t="s">
        <v>572</v>
      </c>
      <c r="IG521" s="619" t="str">
        <f t="shared" si="16"/>
        <v>IN HOUSE (MANUAL)</v>
      </c>
      <c r="II521" s="761" t="s">
        <v>572</v>
      </c>
      <c r="IK521" s="761" t="str">
        <f>IFERROR(VLOOKUP($M521,#REF!,13,0),"IN HOUSE (MANUAL)")</f>
        <v>IN HOUSE (MANUAL)</v>
      </c>
      <c r="IM521" s="760" t="s">
        <v>572</v>
      </c>
      <c r="IN521" s="760" t="s">
        <v>572</v>
      </c>
      <c r="IO521" s="760" t="s">
        <v>572</v>
      </c>
      <c r="IQ521" s="760" t="s">
        <v>572</v>
      </c>
      <c r="IR521" s="760" t="s">
        <v>572</v>
      </c>
      <c r="IT521" s="760" t="s">
        <v>572</v>
      </c>
      <c r="IV521" s="760" t="s">
        <v>572</v>
      </c>
      <c r="IW521" s="760" t="s">
        <v>572</v>
      </c>
      <c r="IY521" s="760" t="s">
        <v>572</v>
      </c>
      <c r="IZ521" s="760" t="s">
        <v>572</v>
      </c>
      <c r="JB521" s="760" t="s">
        <v>572</v>
      </c>
      <c r="JC521" s="760" t="s">
        <v>572</v>
      </c>
      <c r="JE521" s="760" t="s">
        <v>572</v>
      </c>
      <c r="JF521" s="760" t="s">
        <v>572</v>
      </c>
    </row>
    <row r="522" spans="1:266" ht="16.5" customHeight="1" x14ac:dyDescent="0.35">
      <c r="A522" s="618" t="s">
        <v>1447</v>
      </c>
      <c r="B522" s="730">
        <v>99</v>
      </c>
      <c r="C522" s="730" t="s">
        <v>1393</v>
      </c>
      <c r="D522" s="730" t="s">
        <v>1393</v>
      </c>
      <c r="E522" s="730">
        <v>8</v>
      </c>
      <c r="F522" s="731" t="s">
        <v>961</v>
      </c>
      <c r="G522" s="732">
        <v>1</v>
      </c>
      <c r="H522" s="826">
        <v>46196</v>
      </c>
      <c r="I522" s="730">
        <v>43</v>
      </c>
      <c r="J522" s="730" t="s">
        <v>308</v>
      </c>
      <c r="K522" s="730">
        <v>46</v>
      </c>
      <c r="L522" s="730" t="s">
        <v>1448</v>
      </c>
      <c r="M522" s="907" t="s">
        <v>1447</v>
      </c>
      <c r="N522" s="907">
        <v>0</v>
      </c>
      <c r="O522" s="907" t="s">
        <v>390</v>
      </c>
      <c r="P522" s="907">
        <v>0</v>
      </c>
      <c r="Q522" s="907" t="s">
        <v>390</v>
      </c>
      <c r="R522" s="907" t="s">
        <v>1278</v>
      </c>
      <c r="S522" s="907"/>
      <c r="T522" s="907" t="s">
        <v>1427</v>
      </c>
      <c r="U522" s="907">
        <v>578</v>
      </c>
      <c r="V522" s="907" t="s">
        <v>308</v>
      </c>
      <c r="W522" s="907"/>
      <c r="X522" s="907"/>
      <c r="Y522" s="907"/>
      <c r="Z522" s="908"/>
      <c r="AA522" s="907" t="s">
        <v>40</v>
      </c>
      <c r="AB522" s="907" t="s">
        <v>890</v>
      </c>
      <c r="AC522" s="907" t="s">
        <v>899</v>
      </c>
      <c r="AD522" s="907">
        <v>612</v>
      </c>
      <c r="AE522" s="808">
        <v>612</v>
      </c>
      <c r="AF522" s="809">
        <v>46276</v>
      </c>
      <c r="AG522" s="810"/>
      <c r="AH522" s="919"/>
      <c r="AI522" s="919" t="s">
        <v>728</v>
      </c>
      <c r="AJ522" s="811">
        <v>33</v>
      </c>
      <c r="AK522" s="909"/>
      <c r="AL522" s="910"/>
      <c r="AM522" s="911">
        <v>612</v>
      </c>
      <c r="AN522" s="911"/>
      <c r="AO522" s="911"/>
      <c r="AP522" s="911"/>
      <c r="AQ522" s="911"/>
      <c r="AR522" s="911"/>
      <c r="AS522" s="911"/>
      <c r="AT522" s="911"/>
      <c r="AU522" s="911"/>
      <c r="AV522" s="911"/>
      <c r="AW522" s="911"/>
      <c r="AX522" s="911"/>
      <c r="AY522" s="911"/>
      <c r="AZ522" s="911"/>
      <c r="BA522" s="911"/>
      <c r="BB522" s="911">
        <v>0</v>
      </c>
      <c r="BC522" s="911">
        <v>612</v>
      </c>
      <c r="BD522" s="911">
        <v>0</v>
      </c>
      <c r="BE522" s="911">
        <v>0</v>
      </c>
      <c r="BF522" s="911">
        <v>0</v>
      </c>
      <c r="BG522" s="911">
        <v>0</v>
      </c>
      <c r="BH522" s="911">
        <v>0</v>
      </c>
      <c r="BI522" s="911">
        <v>612</v>
      </c>
      <c r="BJ522" s="911"/>
      <c r="BK522" s="911">
        <v>0</v>
      </c>
      <c r="BL522" s="911"/>
      <c r="BM522" s="911"/>
      <c r="BN522" s="911" t="s">
        <v>308</v>
      </c>
      <c r="BO522" s="911" t="s">
        <v>308</v>
      </c>
      <c r="BP522" s="911" t="s">
        <v>308</v>
      </c>
      <c r="BQ522" s="911" t="s">
        <v>308</v>
      </c>
      <c r="BR522" s="911"/>
      <c r="BS522" s="911" t="s">
        <v>397</v>
      </c>
      <c r="BT522" s="911"/>
      <c r="BU522" s="911" t="s">
        <v>579</v>
      </c>
      <c r="BV522" s="911"/>
      <c r="BW522" s="911"/>
      <c r="BX522" s="911"/>
      <c r="BY522" s="911"/>
      <c r="BZ522" s="911"/>
      <c r="CA522" s="911">
        <v>612</v>
      </c>
      <c r="CB522" s="911"/>
      <c r="CC522" s="911"/>
      <c r="CD522" s="911"/>
      <c r="CE522" s="911"/>
      <c r="CF522" s="911"/>
      <c r="CG522" s="911"/>
      <c r="CH522" s="911"/>
      <c r="CI522" s="911"/>
      <c r="CJ522" s="911"/>
      <c r="CK522" s="908"/>
      <c r="CL522" s="908" t="s">
        <v>397</v>
      </c>
      <c r="CM522" s="908">
        <v>612</v>
      </c>
      <c r="CN522" s="908">
        <v>612</v>
      </c>
      <c r="CO522" s="908" t="s">
        <v>397</v>
      </c>
      <c r="CP522" s="908">
        <v>612</v>
      </c>
      <c r="CQ522" s="806">
        <v>612</v>
      </c>
      <c r="CR522" s="805">
        <v>612</v>
      </c>
      <c r="CS522" s="912"/>
      <c r="CT522" s="815" t="s">
        <v>308</v>
      </c>
      <c r="CU522" s="923"/>
      <c r="CV522" s="809"/>
      <c r="CW522" s="809"/>
      <c r="CX522" s="815">
        <v>46276</v>
      </c>
      <c r="CY522" s="920" t="s">
        <v>682</v>
      </c>
      <c r="CZ522" s="920" t="s">
        <v>308</v>
      </c>
      <c r="DA522" s="913">
        <v>46274</v>
      </c>
      <c r="DB522" s="913" t="s">
        <v>633</v>
      </c>
      <c r="DC522" s="913" t="s">
        <v>634</v>
      </c>
      <c r="DD522" s="913">
        <v>46276</v>
      </c>
      <c r="DE522" s="913" t="s">
        <v>397</v>
      </c>
      <c r="DF522" s="913" t="s">
        <v>397</v>
      </c>
      <c r="DG522" s="913" t="s">
        <v>397</v>
      </c>
      <c r="DH522" s="914">
        <v>0</v>
      </c>
      <c r="DI522" s="809" t="s">
        <v>397</v>
      </c>
      <c r="DJ522" s="809">
        <v>46276</v>
      </c>
      <c r="DK522" s="809" t="s">
        <v>390</v>
      </c>
      <c r="DL522" s="809">
        <v>46304</v>
      </c>
      <c r="DM522" s="809">
        <v>46301</v>
      </c>
      <c r="DN522" s="809">
        <v>46301</v>
      </c>
      <c r="DO522" s="915" t="s">
        <v>308</v>
      </c>
      <c r="DP522" s="809">
        <v>46332</v>
      </c>
      <c r="DQ522" s="809">
        <v>46339</v>
      </c>
      <c r="DR522" s="809">
        <v>46339</v>
      </c>
      <c r="DS522" s="914">
        <v>46332</v>
      </c>
      <c r="DT522" s="752">
        <v>46339</v>
      </c>
      <c r="DU522" s="753">
        <v>-21</v>
      </c>
      <c r="DV522" s="753" t="s">
        <v>308</v>
      </c>
      <c r="DW522" s="754">
        <v>46317</v>
      </c>
      <c r="DX522" s="755">
        <v>46318</v>
      </c>
      <c r="DY522" s="754" t="e">
        <v>#VALUE!</v>
      </c>
      <c r="DZ522" s="754" t="e">
        <v>#VALUE!</v>
      </c>
      <c r="EA522" s="754" t="e">
        <v>#VALUE!</v>
      </c>
      <c r="EB522" s="754" t="e">
        <v>#VALUE!</v>
      </c>
      <c r="HA522" s="756" t="s">
        <v>397</v>
      </c>
      <c r="HB522" s="756" t="s">
        <v>397</v>
      </c>
      <c r="HC522" s="756" t="s">
        <v>397</v>
      </c>
      <c r="HD522" s="756" t="s">
        <v>397</v>
      </c>
      <c r="HE522" s="756" t="s">
        <v>397</v>
      </c>
      <c r="HF522" s="756" t="s">
        <v>397</v>
      </c>
      <c r="HG522" s="756" t="s">
        <v>397</v>
      </c>
      <c r="HH522" s="756" t="s">
        <v>397</v>
      </c>
      <c r="HI522" s="756" t="s">
        <v>397</v>
      </c>
      <c r="HJ522" s="756" t="s">
        <v>397</v>
      </c>
      <c r="HK522"/>
      <c r="HL522"/>
      <c r="HM522"/>
      <c r="HN522" s="756" t="str">
        <f t="shared" si="15"/>
        <v>AUTO PRINT</v>
      </c>
      <c r="HO522"/>
      <c r="HP522" s="757" t="s">
        <v>572</v>
      </c>
      <c r="HQ522" s="757" t="s">
        <v>572</v>
      </c>
      <c r="HR522" s="757" t="s">
        <v>572</v>
      </c>
      <c r="HS522"/>
      <c r="HW522" s="758"/>
      <c r="HX522"/>
      <c r="HY522" s="759" t="s">
        <v>572</v>
      </c>
      <c r="HZ522" s="759" t="s">
        <v>572</v>
      </c>
      <c r="IA522" s="759" t="s">
        <v>572</v>
      </c>
      <c r="IC522" s="760" t="s">
        <v>572</v>
      </c>
      <c r="ID522" s="760" t="s">
        <v>572</v>
      </c>
      <c r="IE522" s="760" t="s">
        <v>572</v>
      </c>
      <c r="IF522" s="761" t="s">
        <v>572</v>
      </c>
      <c r="IG522" s="619" t="str">
        <f t="shared" si="16"/>
        <v>IN HOUSE (MANUAL)</v>
      </c>
      <c r="II522" s="761" t="s">
        <v>572</v>
      </c>
      <c r="IK522" s="761" t="str">
        <f>IFERROR(VLOOKUP($M522,#REF!,13,0),"IN HOUSE (MANUAL)")</f>
        <v>IN HOUSE (MANUAL)</v>
      </c>
      <c r="IM522" s="760" t="s">
        <v>572</v>
      </c>
      <c r="IN522" s="760" t="s">
        <v>572</v>
      </c>
      <c r="IO522" s="760" t="s">
        <v>572</v>
      </c>
      <c r="IQ522" s="760" t="s">
        <v>572</v>
      </c>
      <c r="IR522" s="760" t="s">
        <v>572</v>
      </c>
      <c r="IT522" s="760" t="s">
        <v>572</v>
      </c>
      <c r="IV522" s="760" t="s">
        <v>572</v>
      </c>
      <c r="IW522" s="760" t="s">
        <v>572</v>
      </c>
      <c r="IY522" s="760" t="s">
        <v>572</v>
      </c>
      <c r="IZ522" s="760" t="s">
        <v>572</v>
      </c>
      <c r="JB522" s="760" t="s">
        <v>572</v>
      </c>
      <c r="JC522" s="760" t="s">
        <v>572</v>
      </c>
      <c r="JE522" s="760" t="s">
        <v>572</v>
      </c>
      <c r="JF522" s="760" t="s">
        <v>572</v>
      </c>
    </row>
    <row r="523" spans="1:266" ht="17.25" customHeight="1" x14ac:dyDescent="0.35">
      <c r="A523" s="618" t="s">
        <v>1449</v>
      </c>
      <c r="B523" s="730">
        <v>100</v>
      </c>
      <c r="C523" s="730" t="s">
        <v>1393</v>
      </c>
      <c r="D523" s="730" t="s">
        <v>1393</v>
      </c>
      <c r="E523" s="730">
        <v>8</v>
      </c>
      <c r="F523" s="731" t="s">
        <v>961</v>
      </c>
      <c r="G523" s="732">
        <v>1</v>
      </c>
      <c r="H523" s="826">
        <v>46196</v>
      </c>
      <c r="I523" s="730">
        <v>44</v>
      </c>
      <c r="J523" s="730" t="s">
        <v>308</v>
      </c>
      <c r="K523" s="730">
        <v>46</v>
      </c>
      <c r="L523" s="730" t="s">
        <v>1450</v>
      </c>
      <c r="M523" s="805" t="s">
        <v>1449</v>
      </c>
      <c r="N523" s="805">
        <v>0</v>
      </c>
      <c r="O523" s="805" t="s">
        <v>390</v>
      </c>
      <c r="P523" s="805">
        <v>0</v>
      </c>
      <c r="Q523" s="805" t="s">
        <v>390</v>
      </c>
      <c r="R523" s="805" t="s">
        <v>1278</v>
      </c>
      <c r="S523" s="805"/>
      <c r="T523" s="805" t="s">
        <v>1284</v>
      </c>
      <c r="U523" s="805">
        <v>578</v>
      </c>
      <c r="V523" s="805" t="s">
        <v>308</v>
      </c>
      <c r="W523" s="805"/>
      <c r="X523" s="805"/>
      <c r="Y523" s="805"/>
      <c r="Z523" s="806"/>
      <c r="AA523" s="805" t="s">
        <v>40</v>
      </c>
      <c r="AB523" s="805" t="s">
        <v>890</v>
      </c>
      <c r="AC523" s="805" t="s">
        <v>899</v>
      </c>
      <c r="AD523" s="805">
        <v>600</v>
      </c>
      <c r="AE523" s="903">
        <v>600</v>
      </c>
      <c r="AF523" s="807">
        <v>46276</v>
      </c>
      <c r="AG523" s="810"/>
      <c r="AH523" s="810"/>
      <c r="AI523" s="810" t="s">
        <v>728</v>
      </c>
      <c r="AJ523" s="811">
        <v>34</v>
      </c>
      <c r="AK523" s="812"/>
      <c r="AL523" s="811"/>
      <c r="AM523" s="813">
        <v>600</v>
      </c>
      <c r="AN523" s="813"/>
      <c r="AO523" s="813"/>
      <c r="AP523" s="813"/>
      <c r="AQ523" s="813"/>
      <c r="AR523" s="813"/>
      <c r="AS523" s="813"/>
      <c r="AT523" s="813"/>
      <c r="AU523" s="813"/>
      <c r="AV523" s="813"/>
      <c r="AW523" s="813"/>
      <c r="AX523" s="813"/>
      <c r="AY523" s="813"/>
      <c r="AZ523" s="813"/>
      <c r="BA523" s="813"/>
      <c r="BB523" s="813">
        <v>0</v>
      </c>
      <c r="BC523" s="813">
        <v>600</v>
      </c>
      <c r="BD523" s="813">
        <v>0</v>
      </c>
      <c r="BE523" s="813">
        <v>0</v>
      </c>
      <c r="BF523" s="813">
        <v>0</v>
      </c>
      <c r="BG523" s="813">
        <v>0</v>
      </c>
      <c r="BH523" s="813">
        <v>0</v>
      </c>
      <c r="BI523" s="813">
        <v>600</v>
      </c>
      <c r="BJ523" s="813"/>
      <c r="BK523" s="813">
        <v>0</v>
      </c>
      <c r="BL523" s="813"/>
      <c r="BM523" s="813"/>
      <c r="BN523" s="813" t="s">
        <v>308</v>
      </c>
      <c r="BO523" s="813" t="s">
        <v>308</v>
      </c>
      <c r="BP523" s="813" t="s">
        <v>308</v>
      </c>
      <c r="BQ523" s="813" t="s">
        <v>308</v>
      </c>
      <c r="BR523" s="813"/>
      <c r="BS523" s="813" t="s">
        <v>397</v>
      </c>
      <c r="BT523" s="813"/>
      <c r="BU523" s="813" t="s">
        <v>579</v>
      </c>
      <c r="BV523" s="813"/>
      <c r="BW523" s="813"/>
      <c r="BX523" s="813"/>
      <c r="BY523" s="813"/>
      <c r="BZ523" s="813"/>
      <c r="CA523" s="813">
        <v>600</v>
      </c>
      <c r="CB523" s="813"/>
      <c r="CC523" s="813"/>
      <c r="CD523" s="813"/>
      <c r="CE523" s="813"/>
      <c r="CF523" s="813"/>
      <c r="CG523" s="813"/>
      <c r="CH523" s="813"/>
      <c r="CI523" s="813"/>
      <c r="CJ523" s="813"/>
      <c r="CK523" s="806"/>
      <c r="CL523" s="806" t="s">
        <v>397</v>
      </c>
      <c r="CM523" s="806">
        <v>600</v>
      </c>
      <c r="CN523" s="806">
        <v>600</v>
      </c>
      <c r="CO523" s="806" t="s">
        <v>397</v>
      </c>
      <c r="CP523" s="806">
        <v>600</v>
      </c>
      <c r="CQ523" s="806">
        <v>600</v>
      </c>
      <c r="CR523" s="805">
        <v>600</v>
      </c>
      <c r="CS523" s="904"/>
      <c r="CT523" s="905" t="s">
        <v>308</v>
      </c>
      <c r="CU523" s="916"/>
      <c r="CV523" s="807"/>
      <c r="CW523" s="807"/>
      <c r="CX523" s="905">
        <v>46276</v>
      </c>
      <c r="CY523" s="817" t="s">
        <v>682</v>
      </c>
      <c r="CZ523" s="817" t="s">
        <v>308</v>
      </c>
      <c r="DA523" s="818">
        <v>46274</v>
      </c>
      <c r="DB523" s="818" t="s">
        <v>633</v>
      </c>
      <c r="DC523" s="818" t="s">
        <v>634</v>
      </c>
      <c r="DD523" s="818">
        <v>46276</v>
      </c>
      <c r="DE523" s="818" t="s">
        <v>397</v>
      </c>
      <c r="DF523" s="818" t="s">
        <v>397</v>
      </c>
      <c r="DG523" s="818" t="s">
        <v>397</v>
      </c>
      <c r="DH523" s="819">
        <v>0</v>
      </c>
      <c r="DI523" s="807" t="s">
        <v>397</v>
      </c>
      <c r="DJ523" s="807">
        <v>46276</v>
      </c>
      <c r="DK523" s="807">
        <v>46274</v>
      </c>
      <c r="DL523" s="807">
        <v>46304</v>
      </c>
      <c r="DM523" s="807">
        <v>46302</v>
      </c>
      <c r="DN523" s="807">
        <v>46302</v>
      </c>
      <c r="DO523" s="820" t="s">
        <v>308</v>
      </c>
      <c r="DP523" s="807">
        <v>46332</v>
      </c>
      <c r="DQ523" s="807">
        <v>46339</v>
      </c>
      <c r="DR523" s="807">
        <v>46339</v>
      </c>
      <c r="DS523" s="819">
        <v>46332</v>
      </c>
      <c r="DT523" s="752">
        <v>46339</v>
      </c>
      <c r="DU523" s="753">
        <v>-18</v>
      </c>
      <c r="DV523" s="753" t="s">
        <v>308</v>
      </c>
      <c r="DW523" s="754">
        <v>46318</v>
      </c>
      <c r="DX523" s="755">
        <v>46321</v>
      </c>
      <c r="DY523" s="754" t="e">
        <v>#VALUE!</v>
      </c>
      <c r="DZ523" s="754" t="e">
        <v>#VALUE!</v>
      </c>
      <c r="EA523" s="754" t="e">
        <v>#VALUE!</v>
      </c>
      <c r="EB523" s="754" t="e">
        <v>#VALUE!</v>
      </c>
      <c r="HA523" s="756" t="s">
        <v>397</v>
      </c>
      <c r="HB523" s="756" t="s">
        <v>397</v>
      </c>
      <c r="HC523" s="756" t="s">
        <v>397</v>
      </c>
      <c r="HD523" s="756" t="s">
        <v>397</v>
      </c>
      <c r="HE523" s="756" t="s">
        <v>397</v>
      </c>
      <c r="HF523" s="756" t="s">
        <v>397</v>
      </c>
      <c r="HG523" s="756" t="s">
        <v>397</v>
      </c>
      <c r="HH523" s="756" t="s">
        <v>397</v>
      </c>
      <c r="HI523" s="756" t="s">
        <v>397</v>
      </c>
      <c r="HJ523" s="756" t="s">
        <v>397</v>
      </c>
      <c r="HK523"/>
      <c r="HL523"/>
      <c r="HM523"/>
      <c r="HN523" s="756" t="str">
        <f t="shared" si="15"/>
        <v>AUTO PRINT</v>
      </c>
      <c r="HO523"/>
      <c r="HP523" s="757" t="s">
        <v>572</v>
      </c>
      <c r="HQ523" s="757" t="s">
        <v>572</v>
      </c>
      <c r="HR523" s="757" t="s">
        <v>572</v>
      </c>
      <c r="HS523"/>
      <c r="HW523" s="758"/>
      <c r="HX523"/>
      <c r="HY523" s="759" t="s">
        <v>572</v>
      </c>
      <c r="HZ523" s="759" t="s">
        <v>572</v>
      </c>
      <c r="IA523" s="759" t="s">
        <v>572</v>
      </c>
      <c r="IC523" s="760" t="s">
        <v>572</v>
      </c>
      <c r="ID523" s="760" t="s">
        <v>572</v>
      </c>
      <c r="IE523" s="760" t="s">
        <v>572</v>
      </c>
      <c r="IF523" s="761" t="s">
        <v>572</v>
      </c>
      <c r="IG523" s="619" t="str">
        <f t="shared" si="16"/>
        <v>IN HOUSE (MANUAL)</v>
      </c>
      <c r="II523" s="761" t="s">
        <v>572</v>
      </c>
      <c r="IK523" s="761" t="str">
        <f>IFERROR(VLOOKUP($M523,#REF!,13,0),"IN HOUSE (MANUAL)")</f>
        <v>IN HOUSE (MANUAL)</v>
      </c>
      <c r="IM523" s="760" t="s">
        <v>572</v>
      </c>
      <c r="IN523" s="760" t="s">
        <v>572</v>
      </c>
      <c r="IO523" s="760" t="s">
        <v>572</v>
      </c>
      <c r="IQ523" s="760" t="s">
        <v>572</v>
      </c>
      <c r="IR523" s="760" t="s">
        <v>572</v>
      </c>
      <c r="IT523" s="760" t="s">
        <v>572</v>
      </c>
      <c r="IV523" s="760" t="s">
        <v>572</v>
      </c>
      <c r="IW523" s="760" t="s">
        <v>572</v>
      </c>
      <c r="IY523" s="760" t="s">
        <v>572</v>
      </c>
      <c r="IZ523" s="760" t="s">
        <v>572</v>
      </c>
      <c r="JB523" s="760" t="s">
        <v>572</v>
      </c>
      <c r="JC523" s="760" t="s">
        <v>572</v>
      </c>
      <c r="JE523" s="760" t="s">
        <v>572</v>
      </c>
      <c r="JF523" s="760" t="s">
        <v>572</v>
      </c>
    </row>
    <row r="524" spans="1:266" ht="17.25" customHeight="1" x14ac:dyDescent="0.35">
      <c r="A524" s="618" t="s">
        <v>1451</v>
      </c>
      <c r="B524" s="730">
        <v>101</v>
      </c>
      <c r="C524" s="730" t="s">
        <v>1393</v>
      </c>
      <c r="D524" s="730" t="s">
        <v>1393</v>
      </c>
      <c r="E524" s="730">
        <v>8</v>
      </c>
      <c r="F524" s="731" t="s">
        <v>961</v>
      </c>
      <c r="G524" s="732">
        <v>1</v>
      </c>
      <c r="H524" s="826">
        <v>46196</v>
      </c>
      <c r="I524" s="730">
        <v>44</v>
      </c>
      <c r="J524" s="730" t="s">
        <v>308</v>
      </c>
      <c r="K524" s="730">
        <v>46</v>
      </c>
      <c r="L524" s="730" t="s">
        <v>1452</v>
      </c>
      <c r="M524" s="805" t="s">
        <v>1451</v>
      </c>
      <c r="N524" s="805">
        <v>0</v>
      </c>
      <c r="O524" s="805" t="s">
        <v>390</v>
      </c>
      <c r="P524" s="805">
        <v>0</v>
      </c>
      <c r="Q524" s="805" t="s">
        <v>390</v>
      </c>
      <c r="R524" s="805" t="s">
        <v>1278</v>
      </c>
      <c r="S524" s="805"/>
      <c r="T524" s="805" t="s">
        <v>1422</v>
      </c>
      <c r="U524" s="805">
        <v>578</v>
      </c>
      <c r="V524" s="805" t="s">
        <v>308</v>
      </c>
      <c r="W524" s="805"/>
      <c r="X524" s="805"/>
      <c r="Y524" s="805"/>
      <c r="Z524" s="806"/>
      <c r="AA524" s="805" t="s">
        <v>40</v>
      </c>
      <c r="AB524" s="805" t="s">
        <v>890</v>
      </c>
      <c r="AC524" s="805" t="s">
        <v>899</v>
      </c>
      <c r="AD524" s="805">
        <v>1548</v>
      </c>
      <c r="AE524" s="903">
        <v>1548</v>
      </c>
      <c r="AF524" s="807">
        <v>46276</v>
      </c>
      <c r="AG524" s="810"/>
      <c r="AH524" s="810"/>
      <c r="AI524" s="810" t="s">
        <v>728</v>
      </c>
      <c r="AJ524" s="811">
        <v>35</v>
      </c>
      <c r="AK524" s="812"/>
      <c r="AL524" s="811"/>
      <c r="AM524" s="813">
        <v>1548</v>
      </c>
      <c r="AN524" s="813"/>
      <c r="AO524" s="813"/>
      <c r="AP524" s="813"/>
      <c r="AQ524" s="813"/>
      <c r="AR524" s="813"/>
      <c r="AS524" s="813"/>
      <c r="AT524" s="813"/>
      <c r="AU524" s="813"/>
      <c r="AV524" s="813"/>
      <c r="AW524" s="813"/>
      <c r="AX524" s="813"/>
      <c r="AY524" s="813"/>
      <c r="AZ524" s="813"/>
      <c r="BA524" s="813"/>
      <c r="BB524" s="813">
        <v>0</v>
      </c>
      <c r="BC524" s="813">
        <v>1548</v>
      </c>
      <c r="BD524" s="813">
        <v>0</v>
      </c>
      <c r="BE524" s="813">
        <v>0</v>
      </c>
      <c r="BF524" s="813">
        <v>0</v>
      </c>
      <c r="BG524" s="813">
        <v>0</v>
      </c>
      <c r="BH524" s="813">
        <v>0</v>
      </c>
      <c r="BI524" s="813">
        <v>1548</v>
      </c>
      <c r="BJ524" s="813"/>
      <c r="BK524" s="813">
        <v>0</v>
      </c>
      <c r="BL524" s="813"/>
      <c r="BM524" s="813"/>
      <c r="BN524" s="813" t="s">
        <v>308</v>
      </c>
      <c r="BO524" s="813" t="s">
        <v>308</v>
      </c>
      <c r="BP524" s="813" t="s">
        <v>308</v>
      </c>
      <c r="BQ524" s="813" t="s">
        <v>308</v>
      </c>
      <c r="BR524" s="813"/>
      <c r="BS524" s="813" t="s">
        <v>397</v>
      </c>
      <c r="BT524" s="813"/>
      <c r="BU524" s="813" t="s">
        <v>579</v>
      </c>
      <c r="BV524" s="813"/>
      <c r="BW524" s="813"/>
      <c r="BX524" s="813"/>
      <c r="BY524" s="813"/>
      <c r="BZ524" s="813"/>
      <c r="CA524" s="813">
        <v>1548</v>
      </c>
      <c r="CB524" s="813"/>
      <c r="CC524" s="813"/>
      <c r="CD524" s="813"/>
      <c r="CE524" s="813"/>
      <c r="CF524" s="813"/>
      <c r="CG524" s="813"/>
      <c r="CH524" s="813"/>
      <c r="CI524" s="813"/>
      <c r="CJ524" s="813"/>
      <c r="CK524" s="806"/>
      <c r="CL524" s="806" t="s">
        <v>397</v>
      </c>
      <c r="CM524" s="806">
        <v>1548</v>
      </c>
      <c r="CN524" s="806">
        <v>1548</v>
      </c>
      <c r="CO524" s="806" t="s">
        <v>397</v>
      </c>
      <c r="CP524" s="806">
        <v>1548</v>
      </c>
      <c r="CQ524" s="806">
        <v>1548</v>
      </c>
      <c r="CR524" s="805">
        <v>1548</v>
      </c>
      <c r="CS524" s="904"/>
      <c r="CT524" s="905" t="s">
        <v>308</v>
      </c>
      <c r="CU524" s="916"/>
      <c r="CV524" s="807"/>
      <c r="CW524" s="807"/>
      <c r="CX524" s="905">
        <v>46276</v>
      </c>
      <c r="CY524" s="817" t="s">
        <v>682</v>
      </c>
      <c r="CZ524" s="817" t="s">
        <v>308</v>
      </c>
      <c r="DA524" s="818">
        <v>46274</v>
      </c>
      <c r="DB524" s="818" t="s">
        <v>633</v>
      </c>
      <c r="DC524" s="818" t="s">
        <v>634</v>
      </c>
      <c r="DD524" s="818">
        <v>46276</v>
      </c>
      <c r="DE524" s="818" t="s">
        <v>397</v>
      </c>
      <c r="DF524" s="818" t="s">
        <v>397</v>
      </c>
      <c r="DG524" s="818" t="s">
        <v>397</v>
      </c>
      <c r="DH524" s="819">
        <v>0</v>
      </c>
      <c r="DI524" s="807" t="s">
        <v>397</v>
      </c>
      <c r="DJ524" s="807">
        <v>46276</v>
      </c>
      <c r="DK524" s="807">
        <v>46274</v>
      </c>
      <c r="DL524" s="807">
        <v>46304</v>
      </c>
      <c r="DM524" s="807">
        <v>46303</v>
      </c>
      <c r="DN524" s="807">
        <v>46303</v>
      </c>
      <c r="DO524" s="820" t="s">
        <v>308</v>
      </c>
      <c r="DP524" s="807">
        <v>46332</v>
      </c>
      <c r="DQ524" s="807">
        <v>46339</v>
      </c>
      <c r="DR524" s="807">
        <v>46339</v>
      </c>
      <c r="DS524" s="819">
        <v>46332</v>
      </c>
      <c r="DT524" s="752">
        <v>46339</v>
      </c>
      <c r="DU524" s="753">
        <v>-16</v>
      </c>
      <c r="DV524" s="753" t="s">
        <v>308</v>
      </c>
      <c r="DW524" s="754">
        <v>46321</v>
      </c>
      <c r="DX524" s="755">
        <v>46323</v>
      </c>
      <c r="DY524" s="754" t="e">
        <v>#VALUE!</v>
      </c>
      <c r="DZ524" s="754" t="e">
        <v>#VALUE!</v>
      </c>
      <c r="EA524" s="754" t="e">
        <v>#VALUE!</v>
      </c>
      <c r="EB524" s="754" t="e">
        <v>#VALUE!</v>
      </c>
      <c r="HA524" s="756" t="s">
        <v>397</v>
      </c>
      <c r="HB524" s="756" t="s">
        <v>397</v>
      </c>
      <c r="HC524" s="756" t="s">
        <v>397</v>
      </c>
      <c r="HD524" s="756" t="s">
        <v>397</v>
      </c>
      <c r="HE524" s="756" t="s">
        <v>397</v>
      </c>
      <c r="HF524" s="756" t="s">
        <v>397</v>
      </c>
      <c r="HG524" s="756" t="s">
        <v>397</v>
      </c>
      <c r="HH524" s="756" t="s">
        <v>397</v>
      </c>
      <c r="HI524" s="756" t="s">
        <v>397</v>
      </c>
      <c r="HJ524" s="756" t="s">
        <v>397</v>
      </c>
      <c r="HK524"/>
      <c r="HL524"/>
      <c r="HM524"/>
      <c r="HN524" s="756" t="str">
        <f t="shared" si="15"/>
        <v>AUTO PRINT</v>
      </c>
      <c r="HO524"/>
      <c r="HP524" s="757" t="s">
        <v>572</v>
      </c>
      <c r="HQ524" s="757" t="s">
        <v>572</v>
      </c>
      <c r="HR524" s="757" t="s">
        <v>572</v>
      </c>
      <c r="HS524"/>
      <c r="HW524" s="758"/>
      <c r="HX524"/>
      <c r="HY524" s="759" t="s">
        <v>572</v>
      </c>
      <c r="HZ524" s="759" t="s">
        <v>572</v>
      </c>
      <c r="IA524" s="759" t="s">
        <v>572</v>
      </c>
      <c r="IC524" s="760" t="s">
        <v>572</v>
      </c>
      <c r="ID524" s="760" t="s">
        <v>572</v>
      </c>
      <c r="IE524" s="760" t="s">
        <v>572</v>
      </c>
      <c r="IF524" s="761" t="s">
        <v>572</v>
      </c>
      <c r="IG524" s="619" t="str">
        <f t="shared" si="16"/>
        <v>IN HOUSE (MANUAL)</v>
      </c>
      <c r="II524" s="761" t="s">
        <v>572</v>
      </c>
      <c r="IK524" s="761" t="str">
        <f>IFERROR(VLOOKUP($M524,#REF!,13,0),"IN HOUSE (MANUAL)")</f>
        <v>IN HOUSE (MANUAL)</v>
      </c>
      <c r="IM524" s="760" t="s">
        <v>572</v>
      </c>
      <c r="IN524" s="760" t="s">
        <v>572</v>
      </c>
      <c r="IO524" s="760" t="s">
        <v>572</v>
      </c>
      <c r="IQ524" s="760" t="s">
        <v>572</v>
      </c>
      <c r="IR524" s="760" t="s">
        <v>572</v>
      </c>
      <c r="IT524" s="760" t="s">
        <v>572</v>
      </c>
      <c r="IV524" s="760" t="s">
        <v>572</v>
      </c>
      <c r="IW524" s="760" t="s">
        <v>572</v>
      </c>
      <c r="IY524" s="760" t="s">
        <v>572</v>
      </c>
      <c r="IZ524" s="760" t="s">
        <v>572</v>
      </c>
      <c r="JB524" s="760" t="s">
        <v>572</v>
      </c>
      <c r="JC524" s="760" t="s">
        <v>572</v>
      </c>
      <c r="JE524" s="760" t="s">
        <v>572</v>
      </c>
      <c r="JF524" s="760" t="s">
        <v>572</v>
      </c>
    </row>
    <row r="525" spans="1:266" ht="17.25" customHeight="1" x14ac:dyDescent="0.35">
      <c r="A525" s="618" t="s">
        <v>1453</v>
      </c>
      <c r="B525" s="730">
        <v>102</v>
      </c>
      <c r="C525" s="730" t="s">
        <v>1393</v>
      </c>
      <c r="D525" s="730" t="s">
        <v>1393</v>
      </c>
      <c r="E525" s="730">
        <v>8</v>
      </c>
      <c r="F525" s="731" t="s">
        <v>961</v>
      </c>
      <c r="G525" s="732">
        <v>1</v>
      </c>
      <c r="H525" s="826">
        <v>46196</v>
      </c>
      <c r="I525" s="730">
        <v>44</v>
      </c>
      <c r="J525" s="730" t="s">
        <v>308</v>
      </c>
      <c r="K525" s="730">
        <v>46</v>
      </c>
      <c r="L525" s="730" t="s">
        <v>1454</v>
      </c>
      <c r="M525" s="907" t="s">
        <v>1453</v>
      </c>
      <c r="N525" s="907">
        <v>0</v>
      </c>
      <c r="O525" s="907" t="s">
        <v>390</v>
      </c>
      <c r="P525" s="907">
        <v>0</v>
      </c>
      <c r="Q525" s="907" t="s">
        <v>390</v>
      </c>
      <c r="R525" s="907" t="s">
        <v>1278</v>
      </c>
      <c r="S525" s="907"/>
      <c r="T525" s="907" t="s">
        <v>1444</v>
      </c>
      <c r="U525" s="907">
        <v>578</v>
      </c>
      <c r="V525" s="907" t="s">
        <v>308</v>
      </c>
      <c r="W525" s="907"/>
      <c r="X525" s="907"/>
      <c r="Y525" s="907"/>
      <c r="Z525" s="908"/>
      <c r="AA525" s="907" t="s">
        <v>40</v>
      </c>
      <c r="AB525" s="907" t="s">
        <v>890</v>
      </c>
      <c r="AC525" s="907" t="s">
        <v>899</v>
      </c>
      <c r="AD525" s="907">
        <v>1428</v>
      </c>
      <c r="AE525" s="808">
        <v>1428</v>
      </c>
      <c r="AF525" s="809">
        <v>46276</v>
      </c>
      <c r="AG525" s="810"/>
      <c r="AH525" s="919"/>
      <c r="AI525" s="919" t="s">
        <v>728</v>
      </c>
      <c r="AJ525" s="811">
        <v>36</v>
      </c>
      <c r="AK525" s="909"/>
      <c r="AL525" s="910"/>
      <c r="AM525" s="911">
        <v>1428</v>
      </c>
      <c r="AN525" s="911"/>
      <c r="AO525" s="911"/>
      <c r="AP525" s="911"/>
      <c r="AQ525" s="911"/>
      <c r="AR525" s="911"/>
      <c r="AS525" s="911"/>
      <c r="AT525" s="911"/>
      <c r="AU525" s="911"/>
      <c r="AV525" s="911"/>
      <c r="AW525" s="911"/>
      <c r="AX525" s="911"/>
      <c r="AY525" s="911"/>
      <c r="AZ525" s="911"/>
      <c r="BA525" s="911"/>
      <c r="BB525" s="911">
        <v>0</v>
      </c>
      <c r="BC525" s="911">
        <v>1428</v>
      </c>
      <c r="BD525" s="911">
        <v>0</v>
      </c>
      <c r="BE525" s="911">
        <v>0</v>
      </c>
      <c r="BF525" s="911">
        <v>0</v>
      </c>
      <c r="BG525" s="911">
        <v>0</v>
      </c>
      <c r="BH525" s="911">
        <v>0</v>
      </c>
      <c r="BI525" s="911">
        <v>1428</v>
      </c>
      <c r="BJ525" s="911"/>
      <c r="BK525" s="911">
        <v>0</v>
      </c>
      <c r="BL525" s="911"/>
      <c r="BM525" s="911"/>
      <c r="BN525" s="911" t="s">
        <v>308</v>
      </c>
      <c r="BO525" s="911" t="s">
        <v>308</v>
      </c>
      <c r="BP525" s="911" t="s">
        <v>308</v>
      </c>
      <c r="BQ525" s="911" t="s">
        <v>308</v>
      </c>
      <c r="BR525" s="911"/>
      <c r="BS525" s="911" t="s">
        <v>397</v>
      </c>
      <c r="BT525" s="911"/>
      <c r="BU525" s="911" t="s">
        <v>579</v>
      </c>
      <c r="BV525" s="911"/>
      <c r="BW525" s="911"/>
      <c r="BX525" s="911"/>
      <c r="BY525" s="911"/>
      <c r="BZ525" s="911"/>
      <c r="CA525" s="911">
        <v>1428</v>
      </c>
      <c r="CB525" s="911"/>
      <c r="CC525" s="911"/>
      <c r="CD525" s="911"/>
      <c r="CE525" s="911"/>
      <c r="CF525" s="911"/>
      <c r="CG525" s="911"/>
      <c r="CH525" s="911"/>
      <c r="CI525" s="911"/>
      <c r="CJ525" s="911"/>
      <c r="CK525" s="908"/>
      <c r="CL525" s="908" t="s">
        <v>397</v>
      </c>
      <c r="CM525" s="908">
        <v>1428</v>
      </c>
      <c r="CN525" s="908">
        <v>1428</v>
      </c>
      <c r="CO525" s="908" t="s">
        <v>397</v>
      </c>
      <c r="CP525" s="908">
        <v>1428</v>
      </c>
      <c r="CQ525" s="806">
        <v>1428</v>
      </c>
      <c r="CR525" s="805">
        <v>1428</v>
      </c>
      <c r="CS525" s="912"/>
      <c r="CT525" s="815" t="s">
        <v>308</v>
      </c>
      <c r="CU525" s="923"/>
      <c r="CV525" s="809"/>
      <c r="CW525" s="809"/>
      <c r="CX525" s="815">
        <v>46276</v>
      </c>
      <c r="CY525" s="920" t="s">
        <v>682</v>
      </c>
      <c r="CZ525" s="920" t="s">
        <v>308</v>
      </c>
      <c r="DA525" s="913">
        <v>46274</v>
      </c>
      <c r="DB525" s="913" t="s">
        <v>633</v>
      </c>
      <c r="DC525" s="913" t="s">
        <v>634</v>
      </c>
      <c r="DD525" s="913">
        <v>46276</v>
      </c>
      <c r="DE525" s="913" t="s">
        <v>397</v>
      </c>
      <c r="DF525" s="913" t="s">
        <v>397</v>
      </c>
      <c r="DG525" s="913" t="s">
        <v>397</v>
      </c>
      <c r="DH525" s="914">
        <v>0</v>
      </c>
      <c r="DI525" s="809" t="s">
        <v>397</v>
      </c>
      <c r="DJ525" s="809">
        <v>46276</v>
      </c>
      <c r="DK525" s="809" t="s">
        <v>390</v>
      </c>
      <c r="DL525" s="809">
        <v>46304</v>
      </c>
      <c r="DM525" s="809">
        <v>46307</v>
      </c>
      <c r="DN525" s="809">
        <v>46307</v>
      </c>
      <c r="DO525" s="915" t="s">
        <v>308</v>
      </c>
      <c r="DP525" s="809">
        <v>46332</v>
      </c>
      <c r="DQ525" s="809">
        <v>46339</v>
      </c>
      <c r="DR525" s="809">
        <v>46339</v>
      </c>
      <c r="DS525" s="914">
        <v>46332</v>
      </c>
      <c r="DT525" s="752">
        <v>46339</v>
      </c>
      <c r="DU525" s="753">
        <v>-15</v>
      </c>
      <c r="DV525" s="753" t="s">
        <v>308</v>
      </c>
      <c r="DW525" s="754">
        <v>46323</v>
      </c>
      <c r="DX525" s="755">
        <v>46324</v>
      </c>
      <c r="DY525" s="754" t="e">
        <v>#VALUE!</v>
      </c>
      <c r="DZ525" s="754" t="e">
        <v>#VALUE!</v>
      </c>
      <c r="EA525" s="754" t="e">
        <v>#VALUE!</v>
      </c>
      <c r="EB525" s="754" t="e">
        <v>#VALUE!</v>
      </c>
      <c r="HA525" s="756" t="s">
        <v>397</v>
      </c>
      <c r="HB525" s="756" t="s">
        <v>397</v>
      </c>
      <c r="HC525" s="756" t="s">
        <v>397</v>
      </c>
      <c r="HD525" s="756" t="s">
        <v>397</v>
      </c>
      <c r="HE525" s="756" t="s">
        <v>397</v>
      </c>
      <c r="HF525" s="756" t="s">
        <v>397</v>
      </c>
      <c r="HG525" s="756" t="s">
        <v>397</v>
      </c>
      <c r="HH525" s="756" t="s">
        <v>397</v>
      </c>
      <c r="HI525" s="756" t="s">
        <v>397</v>
      </c>
      <c r="HJ525" s="756" t="s">
        <v>397</v>
      </c>
      <c r="HK525"/>
      <c r="HL525"/>
      <c r="HM525"/>
      <c r="HN525" s="756" t="str">
        <f t="shared" si="15"/>
        <v>AUTO PRINT</v>
      </c>
      <c r="HO525"/>
      <c r="HP525" s="757" t="s">
        <v>572</v>
      </c>
      <c r="HQ525" s="757" t="s">
        <v>572</v>
      </c>
      <c r="HR525" s="757" t="s">
        <v>572</v>
      </c>
      <c r="HS525"/>
      <c r="HW525" s="758"/>
      <c r="HX525"/>
      <c r="HY525" s="759" t="s">
        <v>572</v>
      </c>
      <c r="HZ525" s="759" t="s">
        <v>572</v>
      </c>
      <c r="IA525" s="759" t="s">
        <v>572</v>
      </c>
      <c r="IC525" s="760" t="s">
        <v>572</v>
      </c>
      <c r="ID525" s="760" t="s">
        <v>572</v>
      </c>
      <c r="IE525" s="760" t="s">
        <v>572</v>
      </c>
      <c r="IF525" s="761" t="s">
        <v>572</v>
      </c>
      <c r="IG525" s="619" t="str">
        <f t="shared" si="16"/>
        <v>IN HOUSE (MANUAL)</v>
      </c>
      <c r="II525" s="761" t="s">
        <v>572</v>
      </c>
      <c r="IK525" s="761" t="str">
        <f>IFERROR(VLOOKUP($M525,#REF!,13,0),"IN HOUSE (MANUAL)")</f>
        <v>IN HOUSE (MANUAL)</v>
      </c>
      <c r="IM525" s="760" t="s">
        <v>572</v>
      </c>
      <c r="IN525" s="760" t="s">
        <v>572</v>
      </c>
      <c r="IO525" s="760" t="s">
        <v>572</v>
      </c>
      <c r="IQ525" s="760" t="s">
        <v>572</v>
      </c>
      <c r="IR525" s="760" t="s">
        <v>572</v>
      </c>
      <c r="IT525" s="760" t="s">
        <v>572</v>
      </c>
      <c r="IV525" s="760" t="s">
        <v>572</v>
      </c>
      <c r="IW525" s="760" t="s">
        <v>572</v>
      </c>
      <c r="IY525" s="760" t="s">
        <v>572</v>
      </c>
      <c r="IZ525" s="760" t="s">
        <v>572</v>
      </c>
      <c r="JB525" s="760" t="s">
        <v>572</v>
      </c>
      <c r="JC525" s="760" t="s">
        <v>572</v>
      </c>
      <c r="JE525" s="760" t="s">
        <v>572</v>
      </c>
      <c r="JF525" s="760" t="s">
        <v>572</v>
      </c>
    </row>
    <row r="526" spans="1:266" ht="16.5" hidden="1" customHeight="1" outlineLevel="1" x14ac:dyDescent="0.35">
      <c r="A526" s="618" t="s">
        <v>308</v>
      </c>
      <c r="B526" s="730">
        <v>103</v>
      </c>
      <c r="C526" s="730" t="s">
        <v>741</v>
      </c>
      <c r="D526" s="730" t="s">
        <v>741</v>
      </c>
      <c r="E526" s="730">
        <v>8</v>
      </c>
      <c r="F526" s="731"/>
      <c r="G526" s="731"/>
      <c r="H526" s="826"/>
      <c r="I526" s="730" t="s">
        <v>308</v>
      </c>
      <c r="J526" s="730" t="s">
        <v>308</v>
      </c>
      <c r="K526" s="730">
        <v>0</v>
      </c>
      <c r="L526" s="730" t="s">
        <v>308</v>
      </c>
      <c r="M526" s="868"/>
      <c r="N526" s="868">
        <v>0</v>
      </c>
      <c r="O526" s="868" t="s">
        <v>742</v>
      </c>
      <c r="P526" s="868" t="b">
        <v>1</v>
      </c>
      <c r="Q526" s="868" t="e">
        <v>#VALUE!</v>
      </c>
      <c r="R526" s="868"/>
      <c r="S526" s="868"/>
      <c r="T526" s="868"/>
      <c r="U526" s="868"/>
      <c r="V526" s="868"/>
      <c r="W526" s="868"/>
      <c r="X526" s="868"/>
      <c r="Y526" s="868"/>
      <c r="Z526" s="776"/>
      <c r="AA526" s="868"/>
      <c r="AB526" s="868"/>
      <c r="AC526" s="868"/>
      <c r="AD526" s="868"/>
      <c r="AE526" s="775"/>
      <c r="AF526" s="776">
        <v>0</v>
      </c>
      <c r="AG526" s="777"/>
      <c r="AH526" s="777"/>
      <c r="AI526" s="777"/>
      <c r="AJ526" s="778"/>
      <c r="AK526" s="775"/>
      <c r="AL526" s="775"/>
      <c r="AM526" s="775"/>
      <c r="AN526" s="775"/>
      <c r="AO526" s="775"/>
      <c r="AP526" s="775"/>
      <c r="AQ526" s="775"/>
      <c r="AR526" s="775"/>
      <c r="AS526" s="775"/>
      <c r="AT526" s="775"/>
      <c r="AU526" s="775"/>
      <c r="AV526" s="775"/>
      <c r="AW526" s="775"/>
      <c r="AX526" s="775"/>
      <c r="AY526" s="775"/>
      <c r="AZ526" s="775"/>
      <c r="BA526" s="775"/>
      <c r="BB526" s="775"/>
      <c r="BC526" s="775"/>
      <c r="BD526" s="775"/>
      <c r="BE526" s="775"/>
      <c r="BF526" s="775"/>
      <c r="BG526" s="775"/>
      <c r="BH526" s="775"/>
      <c r="BI526" s="775"/>
      <c r="BJ526" s="775"/>
      <c r="BK526" s="775"/>
      <c r="BL526" s="775"/>
      <c r="BM526" s="775"/>
      <c r="BN526" s="775"/>
      <c r="BO526" s="775"/>
      <c r="BP526" s="775"/>
      <c r="BQ526" s="775"/>
      <c r="BR526" s="775"/>
      <c r="BS526" s="775"/>
      <c r="BT526" s="775"/>
      <c r="BU526" s="775"/>
      <c r="BV526" s="775"/>
      <c r="BW526" s="775"/>
      <c r="BX526" s="775"/>
      <c r="BY526" s="775"/>
      <c r="BZ526" s="775"/>
      <c r="CA526" s="775"/>
      <c r="CB526" s="775"/>
      <c r="CC526" s="775"/>
      <c r="CD526" s="775"/>
      <c r="CE526" s="775"/>
      <c r="CF526" s="775"/>
      <c r="CG526" s="775"/>
      <c r="CH526" s="775"/>
      <c r="CI526" s="775"/>
      <c r="CJ526" s="775"/>
      <c r="CK526" s="868"/>
      <c r="CL526" s="868"/>
      <c r="CM526" s="868"/>
      <c r="CN526" s="885"/>
      <c r="CO526" s="868"/>
      <c r="CP526" s="868"/>
      <c r="CQ526" s="868"/>
      <c r="CR526" s="868"/>
      <c r="CS526" s="869"/>
      <c r="CT526" s="782"/>
      <c r="CU526" s="783"/>
      <c r="CV526" s="776"/>
      <c r="CW526" s="776"/>
      <c r="CX526" s="782"/>
      <c r="CY526" s="784">
        <v>0</v>
      </c>
      <c r="CZ526" s="784">
        <v>0</v>
      </c>
      <c r="DA526" s="785">
        <v>0</v>
      </c>
      <c r="DB526" s="785">
        <v>0</v>
      </c>
      <c r="DC526" s="785">
        <v>0</v>
      </c>
      <c r="DD526" s="785">
        <v>0</v>
      </c>
      <c r="DE526" s="871">
        <v>0</v>
      </c>
      <c r="DF526" s="871">
        <v>0</v>
      </c>
      <c r="DG526" s="871">
        <v>0</v>
      </c>
      <c r="DH526" s="872">
        <v>0</v>
      </c>
      <c r="DI526" s="776">
        <v>0</v>
      </c>
      <c r="DJ526" s="776">
        <v>0</v>
      </c>
      <c r="DK526" s="776">
        <v>0</v>
      </c>
      <c r="DL526" s="776">
        <v>0</v>
      </c>
      <c r="DM526" s="776">
        <v>0</v>
      </c>
      <c r="DN526" s="776">
        <v>0</v>
      </c>
      <c r="DO526" s="873">
        <v>0</v>
      </c>
      <c r="DP526" s="776"/>
      <c r="DQ526" s="776"/>
      <c r="DR526" s="776"/>
      <c r="DS526" s="872"/>
      <c r="DT526" s="752">
        <v>0</v>
      </c>
      <c r="DU526" s="753" t="s">
        <v>308</v>
      </c>
      <c r="DV526" s="753" t="s">
        <v>308</v>
      </c>
      <c r="DW526" s="754" t="s">
        <v>308</v>
      </c>
      <c r="DX526" s="755" t="s">
        <v>308</v>
      </c>
      <c r="DY526" s="754" t="e">
        <v>#VALUE!</v>
      </c>
      <c r="DZ526" s="754" t="e">
        <v>#VALUE!</v>
      </c>
      <c r="EA526" s="754" t="e">
        <v>#VALUE!</v>
      </c>
      <c r="EB526" s="754" t="e">
        <v>#VALUE!</v>
      </c>
    </row>
    <row r="527" spans="1:266" ht="17.25" hidden="1" customHeight="1" outlineLevel="1" x14ac:dyDescent="0.35">
      <c r="A527" s="618" t="s">
        <v>308</v>
      </c>
      <c r="B527" s="730">
        <v>104</v>
      </c>
      <c r="C527" s="730" t="s">
        <v>741</v>
      </c>
      <c r="D527" s="730" t="s">
        <v>741</v>
      </c>
      <c r="E527" s="730">
        <v>8</v>
      </c>
      <c r="F527" s="731"/>
      <c r="G527" s="731"/>
      <c r="H527" s="826"/>
      <c r="I527" s="730" t="s">
        <v>308</v>
      </c>
      <c r="J527" s="730" t="s">
        <v>308</v>
      </c>
      <c r="K527" s="730">
        <v>0</v>
      </c>
      <c r="L527" s="730" t="s">
        <v>308</v>
      </c>
      <c r="M527" s="868"/>
      <c r="N527" s="868">
        <v>0</v>
      </c>
      <c r="O527" s="868" t="s">
        <v>742</v>
      </c>
      <c r="P527" s="868" t="b">
        <v>1</v>
      </c>
      <c r="Q527" s="868" t="e">
        <v>#VALUE!</v>
      </c>
      <c r="R527" s="868"/>
      <c r="S527" s="868"/>
      <c r="T527" s="868"/>
      <c r="U527" s="868"/>
      <c r="V527" s="868"/>
      <c r="W527" s="868"/>
      <c r="X527" s="868"/>
      <c r="Y527" s="868"/>
      <c r="Z527" s="776"/>
      <c r="AA527" s="868"/>
      <c r="AB527" s="868"/>
      <c r="AC527" s="868"/>
      <c r="AD527" s="868"/>
      <c r="AE527" s="775"/>
      <c r="AF527" s="776">
        <v>0</v>
      </c>
      <c r="AG527" s="777"/>
      <c r="AH527" s="777"/>
      <c r="AI527" s="777"/>
      <c r="AJ527" s="778"/>
      <c r="AK527" s="775"/>
      <c r="AL527" s="775"/>
      <c r="AM527" s="775"/>
      <c r="AN527" s="775"/>
      <c r="AO527" s="775"/>
      <c r="AP527" s="775"/>
      <c r="AQ527" s="775"/>
      <c r="AR527" s="775"/>
      <c r="AS527" s="775"/>
      <c r="AT527" s="775"/>
      <c r="AU527" s="775"/>
      <c r="AV527" s="775"/>
      <c r="AW527" s="775"/>
      <c r="AX527" s="775"/>
      <c r="AY527" s="775"/>
      <c r="AZ527" s="775"/>
      <c r="BA527" s="775"/>
      <c r="BB527" s="775"/>
      <c r="BC527" s="775"/>
      <c r="BD527" s="775"/>
      <c r="BE527" s="775"/>
      <c r="BF527" s="775"/>
      <c r="BG527" s="775"/>
      <c r="BH527" s="775"/>
      <c r="BI527" s="775"/>
      <c r="BJ527" s="775"/>
      <c r="BK527" s="775"/>
      <c r="BL527" s="775"/>
      <c r="BM527" s="775"/>
      <c r="BN527" s="775"/>
      <c r="BO527" s="775"/>
      <c r="BP527" s="775"/>
      <c r="BQ527" s="775"/>
      <c r="BR527" s="775"/>
      <c r="BS527" s="775"/>
      <c r="BT527" s="775"/>
      <c r="BU527" s="775"/>
      <c r="BV527" s="775"/>
      <c r="BW527" s="775"/>
      <c r="BX527" s="775"/>
      <c r="BY527" s="775"/>
      <c r="BZ527" s="775"/>
      <c r="CA527" s="775"/>
      <c r="CB527" s="775"/>
      <c r="CC527" s="775"/>
      <c r="CD527" s="775"/>
      <c r="CE527" s="775"/>
      <c r="CF527" s="775"/>
      <c r="CG527" s="775"/>
      <c r="CH527" s="775"/>
      <c r="CI527" s="775"/>
      <c r="CJ527" s="775"/>
      <c r="CK527" s="868"/>
      <c r="CL527" s="868"/>
      <c r="CM527" s="868"/>
      <c r="CN527" s="885"/>
      <c r="CO527" s="868"/>
      <c r="CP527" s="868"/>
      <c r="CQ527" s="868"/>
      <c r="CR527" s="868"/>
      <c r="CS527" s="869"/>
      <c r="CT527" s="782"/>
      <c r="CU527" s="783"/>
      <c r="CV527" s="776"/>
      <c r="CW527" s="776"/>
      <c r="CX527" s="782"/>
      <c r="CY527" s="784">
        <v>0</v>
      </c>
      <c r="CZ527" s="784">
        <v>0</v>
      </c>
      <c r="DA527" s="785">
        <v>0</v>
      </c>
      <c r="DB527" s="785">
        <v>0</v>
      </c>
      <c r="DC527" s="785">
        <v>0</v>
      </c>
      <c r="DD527" s="785">
        <v>0</v>
      </c>
      <c r="DE527" s="871">
        <v>0</v>
      </c>
      <c r="DF527" s="871">
        <v>0</v>
      </c>
      <c r="DG527" s="871">
        <v>0</v>
      </c>
      <c r="DH527" s="872">
        <v>0</v>
      </c>
      <c r="DI527" s="776">
        <v>0</v>
      </c>
      <c r="DJ527" s="776">
        <v>0</v>
      </c>
      <c r="DK527" s="776">
        <v>0</v>
      </c>
      <c r="DL527" s="776">
        <v>0</v>
      </c>
      <c r="DM527" s="776">
        <v>0</v>
      </c>
      <c r="DN527" s="776">
        <v>0</v>
      </c>
      <c r="DO527" s="873">
        <v>0</v>
      </c>
      <c r="DP527" s="776"/>
      <c r="DQ527" s="776"/>
      <c r="DR527" s="776"/>
      <c r="DS527" s="872"/>
      <c r="DT527" s="752">
        <v>0</v>
      </c>
      <c r="DU527" s="753" t="s">
        <v>308</v>
      </c>
      <c r="DV527" s="753" t="s">
        <v>308</v>
      </c>
      <c r="DW527" s="754" t="s">
        <v>308</v>
      </c>
      <c r="DX527" s="755" t="s">
        <v>308</v>
      </c>
      <c r="DY527" s="754" t="e">
        <v>#VALUE!</v>
      </c>
      <c r="DZ527" s="754" t="e">
        <v>#VALUE!</v>
      </c>
      <c r="EA527" s="754" t="e">
        <v>#VALUE!</v>
      </c>
      <c r="EB527" s="754" t="e">
        <v>#VALUE!</v>
      </c>
    </row>
    <row r="528" spans="1:266" ht="16.5" hidden="1" customHeight="1" outlineLevel="1" x14ac:dyDescent="0.35">
      <c r="A528" s="618" t="s">
        <v>308</v>
      </c>
      <c r="B528" s="730">
        <v>105</v>
      </c>
      <c r="C528" s="730" t="s">
        <v>741</v>
      </c>
      <c r="D528" s="730" t="s">
        <v>741</v>
      </c>
      <c r="E528" s="730">
        <v>8</v>
      </c>
      <c r="F528" s="731"/>
      <c r="G528" s="731"/>
      <c r="H528" s="826"/>
      <c r="I528" s="730" t="s">
        <v>308</v>
      </c>
      <c r="J528" s="730" t="s">
        <v>308</v>
      </c>
      <c r="K528" s="730">
        <v>0</v>
      </c>
      <c r="L528" s="730" t="s">
        <v>308</v>
      </c>
      <c r="M528" s="868"/>
      <c r="N528" s="868">
        <v>0</v>
      </c>
      <c r="O528" s="868" t="s">
        <v>742</v>
      </c>
      <c r="P528" s="868" t="b">
        <v>1</v>
      </c>
      <c r="Q528" s="868" t="e">
        <v>#VALUE!</v>
      </c>
      <c r="R528" s="868"/>
      <c r="S528" s="868"/>
      <c r="T528" s="868"/>
      <c r="U528" s="868"/>
      <c r="V528" s="868"/>
      <c r="W528" s="868"/>
      <c r="X528" s="868"/>
      <c r="Y528" s="868"/>
      <c r="Z528" s="776"/>
      <c r="AA528" s="868"/>
      <c r="AB528" s="868"/>
      <c r="AC528" s="868"/>
      <c r="AD528" s="868"/>
      <c r="AE528" s="775"/>
      <c r="AF528" s="776">
        <v>0</v>
      </c>
      <c r="AG528" s="777"/>
      <c r="AH528" s="777"/>
      <c r="AI528" s="777"/>
      <c r="AJ528" s="778"/>
      <c r="AK528" s="775"/>
      <c r="AL528" s="775"/>
      <c r="AM528" s="775"/>
      <c r="AN528" s="775"/>
      <c r="AO528" s="775"/>
      <c r="AP528" s="775"/>
      <c r="AQ528" s="775"/>
      <c r="AR528" s="775"/>
      <c r="AS528" s="775"/>
      <c r="AT528" s="775"/>
      <c r="AU528" s="775"/>
      <c r="AV528" s="775"/>
      <c r="AW528" s="775"/>
      <c r="AX528" s="775"/>
      <c r="AY528" s="775"/>
      <c r="AZ528" s="775"/>
      <c r="BA528" s="775"/>
      <c r="BB528" s="775"/>
      <c r="BC528" s="775"/>
      <c r="BD528" s="775"/>
      <c r="BE528" s="775"/>
      <c r="BF528" s="775"/>
      <c r="BG528" s="775"/>
      <c r="BH528" s="775"/>
      <c r="BI528" s="775"/>
      <c r="BJ528" s="775"/>
      <c r="BK528" s="775"/>
      <c r="BL528" s="775"/>
      <c r="BM528" s="775"/>
      <c r="BN528" s="775"/>
      <c r="BO528" s="775"/>
      <c r="BP528" s="775"/>
      <c r="BQ528" s="775"/>
      <c r="BR528" s="775"/>
      <c r="BS528" s="775"/>
      <c r="BT528" s="775"/>
      <c r="BU528" s="775"/>
      <c r="BV528" s="775"/>
      <c r="BW528" s="775"/>
      <c r="BX528" s="775"/>
      <c r="BY528" s="775"/>
      <c r="BZ528" s="775"/>
      <c r="CA528" s="775"/>
      <c r="CB528" s="775"/>
      <c r="CC528" s="775"/>
      <c r="CD528" s="775"/>
      <c r="CE528" s="775"/>
      <c r="CF528" s="775"/>
      <c r="CG528" s="775"/>
      <c r="CH528" s="775"/>
      <c r="CI528" s="775"/>
      <c r="CJ528" s="775"/>
      <c r="CK528" s="868"/>
      <c r="CL528" s="868"/>
      <c r="CM528" s="868"/>
      <c r="CN528" s="885"/>
      <c r="CO528" s="868"/>
      <c r="CP528" s="868"/>
      <c r="CQ528" s="868"/>
      <c r="CR528" s="868"/>
      <c r="CS528" s="869"/>
      <c r="CT528" s="782"/>
      <c r="CU528" s="783"/>
      <c r="CV528" s="776"/>
      <c r="CW528" s="776"/>
      <c r="CX528" s="782"/>
      <c r="CY528" s="784">
        <v>0</v>
      </c>
      <c r="CZ528" s="784">
        <v>0</v>
      </c>
      <c r="DA528" s="785">
        <v>0</v>
      </c>
      <c r="DB528" s="785">
        <v>0</v>
      </c>
      <c r="DC528" s="785">
        <v>0</v>
      </c>
      <c r="DD528" s="785">
        <v>0</v>
      </c>
      <c r="DE528" s="871">
        <v>0</v>
      </c>
      <c r="DF528" s="871">
        <v>0</v>
      </c>
      <c r="DG528" s="871">
        <v>0</v>
      </c>
      <c r="DH528" s="872">
        <v>0</v>
      </c>
      <c r="DI528" s="776">
        <v>0</v>
      </c>
      <c r="DJ528" s="776">
        <v>0</v>
      </c>
      <c r="DK528" s="776">
        <v>0</v>
      </c>
      <c r="DL528" s="776">
        <v>0</v>
      </c>
      <c r="DM528" s="776">
        <v>0</v>
      </c>
      <c r="DN528" s="776">
        <v>0</v>
      </c>
      <c r="DO528" s="873">
        <v>0</v>
      </c>
      <c r="DP528" s="776"/>
      <c r="DQ528" s="776"/>
      <c r="DR528" s="776"/>
      <c r="DS528" s="872"/>
      <c r="DT528" s="752">
        <v>0</v>
      </c>
      <c r="DU528" s="753" t="s">
        <v>308</v>
      </c>
      <c r="DV528" s="753" t="s">
        <v>308</v>
      </c>
      <c r="DW528" s="754" t="s">
        <v>308</v>
      </c>
      <c r="DX528" s="755" t="s">
        <v>308</v>
      </c>
      <c r="DY528" s="754" t="e">
        <v>#VALUE!</v>
      </c>
      <c r="DZ528" s="754" t="e">
        <v>#VALUE!</v>
      </c>
      <c r="EA528" s="754" t="e">
        <v>#VALUE!</v>
      </c>
      <c r="EB528" s="754" t="e">
        <v>#VALUE!</v>
      </c>
    </row>
    <row r="529" spans="1:266" ht="17.25" hidden="1" customHeight="1" outlineLevel="1" x14ac:dyDescent="0.35">
      <c r="A529" s="618" t="s">
        <v>308</v>
      </c>
      <c r="B529" s="730">
        <v>106</v>
      </c>
      <c r="C529" s="730" t="s">
        <v>741</v>
      </c>
      <c r="D529" s="730" t="s">
        <v>741</v>
      </c>
      <c r="E529" s="730">
        <v>8</v>
      </c>
      <c r="F529" s="731"/>
      <c r="G529" s="731"/>
      <c r="H529" s="826"/>
      <c r="I529" s="730" t="s">
        <v>308</v>
      </c>
      <c r="J529" s="730" t="s">
        <v>308</v>
      </c>
      <c r="K529" s="730">
        <v>0</v>
      </c>
      <c r="L529" s="730" t="s">
        <v>308</v>
      </c>
      <c r="M529" s="868"/>
      <c r="N529" s="868">
        <v>0</v>
      </c>
      <c r="O529" s="868" t="s">
        <v>742</v>
      </c>
      <c r="P529" s="868" t="b">
        <v>1</v>
      </c>
      <c r="Q529" s="868" t="e">
        <v>#VALUE!</v>
      </c>
      <c r="R529" s="868"/>
      <c r="S529" s="868"/>
      <c r="T529" s="868"/>
      <c r="U529" s="868"/>
      <c r="V529" s="868"/>
      <c r="W529" s="868"/>
      <c r="X529" s="868"/>
      <c r="Y529" s="868"/>
      <c r="Z529" s="776"/>
      <c r="AA529" s="868"/>
      <c r="AB529" s="868"/>
      <c r="AC529" s="868"/>
      <c r="AD529" s="868"/>
      <c r="AE529" s="775"/>
      <c r="AF529" s="776">
        <v>0</v>
      </c>
      <c r="AG529" s="777"/>
      <c r="AH529" s="777"/>
      <c r="AI529" s="777"/>
      <c r="AJ529" s="778"/>
      <c r="AK529" s="775"/>
      <c r="AL529" s="775"/>
      <c r="AM529" s="775"/>
      <c r="AN529" s="775"/>
      <c r="AO529" s="775"/>
      <c r="AP529" s="775"/>
      <c r="AQ529" s="775"/>
      <c r="AR529" s="775"/>
      <c r="AS529" s="775"/>
      <c r="AT529" s="775"/>
      <c r="AU529" s="775"/>
      <c r="AV529" s="775"/>
      <c r="AW529" s="775"/>
      <c r="AX529" s="775"/>
      <c r="AY529" s="775"/>
      <c r="AZ529" s="775"/>
      <c r="BA529" s="775"/>
      <c r="BB529" s="775"/>
      <c r="BC529" s="775"/>
      <c r="BD529" s="775"/>
      <c r="BE529" s="775"/>
      <c r="BF529" s="775"/>
      <c r="BG529" s="775"/>
      <c r="BH529" s="775"/>
      <c r="BI529" s="775"/>
      <c r="BJ529" s="775"/>
      <c r="BK529" s="775"/>
      <c r="BL529" s="775"/>
      <c r="BM529" s="775"/>
      <c r="BN529" s="775"/>
      <c r="BO529" s="775"/>
      <c r="BP529" s="775"/>
      <c r="BQ529" s="775"/>
      <c r="BR529" s="775"/>
      <c r="BS529" s="775"/>
      <c r="BT529" s="775"/>
      <c r="BU529" s="775"/>
      <c r="BV529" s="775"/>
      <c r="BW529" s="775"/>
      <c r="BX529" s="775"/>
      <c r="BY529" s="775"/>
      <c r="BZ529" s="775"/>
      <c r="CA529" s="775"/>
      <c r="CB529" s="775"/>
      <c r="CC529" s="775"/>
      <c r="CD529" s="775"/>
      <c r="CE529" s="775"/>
      <c r="CF529" s="775"/>
      <c r="CG529" s="775"/>
      <c r="CH529" s="775"/>
      <c r="CI529" s="775"/>
      <c r="CJ529" s="775"/>
      <c r="CK529" s="868"/>
      <c r="CL529" s="868"/>
      <c r="CM529" s="868"/>
      <c r="CN529" s="885"/>
      <c r="CO529" s="868"/>
      <c r="CP529" s="868"/>
      <c r="CQ529" s="868"/>
      <c r="CR529" s="868"/>
      <c r="CS529" s="869"/>
      <c r="CT529" s="782"/>
      <c r="CU529" s="783"/>
      <c r="CV529" s="776"/>
      <c r="CW529" s="776"/>
      <c r="CX529" s="782"/>
      <c r="CY529" s="784">
        <v>0</v>
      </c>
      <c r="CZ529" s="784">
        <v>0</v>
      </c>
      <c r="DA529" s="785">
        <v>0</v>
      </c>
      <c r="DB529" s="785">
        <v>0</v>
      </c>
      <c r="DC529" s="785">
        <v>0</v>
      </c>
      <c r="DD529" s="785">
        <v>0</v>
      </c>
      <c r="DE529" s="871">
        <v>0</v>
      </c>
      <c r="DF529" s="871">
        <v>0</v>
      </c>
      <c r="DG529" s="871">
        <v>0</v>
      </c>
      <c r="DH529" s="872">
        <v>0</v>
      </c>
      <c r="DI529" s="776">
        <v>0</v>
      </c>
      <c r="DJ529" s="776">
        <v>0</v>
      </c>
      <c r="DK529" s="776">
        <v>0</v>
      </c>
      <c r="DL529" s="776">
        <v>0</v>
      </c>
      <c r="DM529" s="776">
        <v>0</v>
      </c>
      <c r="DN529" s="776">
        <v>0</v>
      </c>
      <c r="DO529" s="873">
        <v>0</v>
      </c>
      <c r="DP529" s="776"/>
      <c r="DQ529" s="776"/>
      <c r="DR529" s="776"/>
      <c r="DS529" s="872"/>
      <c r="DT529" s="752">
        <v>0</v>
      </c>
      <c r="DU529" s="753" t="s">
        <v>308</v>
      </c>
      <c r="DV529" s="753" t="s">
        <v>308</v>
      </c>
      <c r="DW529" s="754" t="s">
        <v>308</v>
      </c>
      <c r="DX529" s="755" t="s">
        <v>308</v>
      </c>
      <c r="DY529" s="754" t="e">
        <v>#VALUE!</v>
      </c>
      <c r="DZ529" s="754" t="e">
        <v>#VALUE!</v>
      </c>
      <c r="EA529" s="754" t="e">
        <v>#VALUE!</v>
      </c>
      <c r="EB529" s="754" t="e">
        <v>#VALUE!</v>
      </c>
    </row>
    <row r="530" spans="1:266" ht="16.5" hidden="1" customHeight="1" outlineLevel="1" x14ac:dyDescent="0.35">
      <c r="A530" s="618" t="s">
        <v>308</v>
      </c>
      <c r="B530" s="730">
        <v>107</v>
      </c>
      <c r="C530" s="730" t="s">
        <v>741</v>
      </c>
      <c r="D530" s="730" t="s">
        <v>741</v>
      </c>
      <c r="E530" s="730">
        <v>8</v>
      </c>
      <c r="F530" s="731"/>
      <c r="G530" s="731"/>
      <c r="H530" s="826"/>
      <c r="I530" s="730" t="s">
        <v>308</v>
      </c>
      <c r="J530" s="730" t="s">
        <v>308</v>
      </c>
      <c r="K530" s="730">
        <v>0</v>
      </c>
      <c r="L530" s="730" t="s">
        <v>308</v>
      </c>
      <c r="M530" s="868"/>
      <c r="N530" s="868">
        <v>0</v>
      </c>
      <c r="O530" s="868" t="s">
        <v>742</v>
      </c>
      <c r="P530" s="868" t="b">
        <v>1</v>
      </c>
      <c r="Q530" s="868" t="e">
        <v>#VALUE!</v>
      </c>
      <c r="R530" s="868"/>
      <c r="S530" s="868"/>
      <c r="T530" s="868"/>
      <c r="U530" s="868"/>
      <c r="V530" s="868"/>
      <c r="W530" s="868"/>
      <c r="X530" s="868"/>
      <c r="Y530" s="868"/>
      <c r="Z530" s="776"/>
      <c r="AA530" s="868"/>
      <c r="AB530" s="868"/>
      <c r="AC530" s="868"/>
      <c r="AD530" s="868"/>
      <c r="AE530" s="775"/>
      <c r="AF530" s="776">
        <v>0</v>
      </c>
      <c r="AG530" s="777"/>
      <c r="AH530" s="777"/>
      <c r="AI530" s="777"/>
      <c r="AJ530" s="778"/>
      <c r="AK530" s="775"/>
      <c r="AL530" s="775"/>
      <c r="AM530" s="775"/>
      <c r="AN530" s="775"/>
      <c r="AO530" s="775"/>
      <c r="AP530" s="775"/>
      <c r="AQ530" s="775"/>
      <c r="AR530" s="775"/>
      <c r="AS530" s="775"/>
      <c r="AT530" s="775"/>
      <c r="AU530" s="775"/>
      <c r="AV530" s="775"/>
      <c r="AW530" s="775"/>
      <c r="AX530" s="775"/>
      <c r="AY530" s="775"/>
      <c r="AZ530" s="775"/>
      <c r="BA530" s="775"/>
      <c r="BB530" s="775"/>
      <c r="BC530" s="775"/>
      <c r="BD530" s="775"/>
      <c r="BE530" s="775"/>
      <c r="BF530" s="775"/>
      <c r="BG530" s="775"/>
      <c r="BH530" s="775"/>
      <c r="BI530" s="775"/>
      <c r="BJ530" s="775"/>
      <c r="BK530" s="775"/>
      <c r="BL530" s="775"/>
      <c r="BM530" s="775"/>
      <c r="BN530" s="775"/>
      <c r="BO530" s="775"/>
      <c r="BP530" s="775"/>
      <c r="BQ530" s="775"/>
      <c r="BR530" s="775"/>
      <c r="BS530" s="775"/>
      <c r="BT530" s="775"/>
      <c r="BU530" s="775"/>
      <c r="BV530" s="775"/>
      <c r="BW530" s="775"/>
      <c r="BX530" s="775"/>
      <c r="BY530" s="775"/>
      <c r="BZ530" s="775"/>
      <c r="CA530" s="775"/>
      <c r="CB530" s="775"/>
      <c r="CC530" s="775"/>
      <c r="CD530" s="775"/>
      <c r="CE530" s="775"/>
      <c r="CF530" s="775"/>
      <c r="CG530" s="775"/>
      <c r="CH530" s="775"/>
      <c r="CI530" s="775"/>
      <c r="CJ530" s="775"/>
      <c r="CK530" s="868"/>
      <c r="CL530" s="868"/>
      <c r="CM530" s="868"/>
      <c r="CN530" s="885"/>
      <c r="CO530" s="868"/>
      <c r="CP530" s="868"/>
      <c r="CQ530" s="868"/>
      <c r="CR530" s="868"/>
      <c r="CS530" s="869"/>
      <c r="CT530" s="782"/>
      <c r="CU530" s="783"/>
      <c r="CV530" s="776"/>
      <c r="CW530" s="776"/>
      <c r="CX530" s="782"/>
      <c r="CY530" s="784">
        <v>0</v>
      </c>
      <c r="CZ530" s="784">
        <v>0</v>
      </c>
      <c r="DA530" s="785">
        <v>0</v>
      </c>
      <c r="DB530" s="785">
        <v>0</v>
      </c>
      <c r="DC530" s="785">
        <v>0</v>
      </c>
      <c r="DD530" s="785">
        <v>0</v>
      </c>
      <c r="DE530" s="871">
        <v>0</v>
      </c>
      <c r="DF530" s="871">
        <v>0</v>
      </c>
      <c r="DG530" s="871">
        <v>0</v>
      </c>
      <c r="DH530" s="872">
        <v>0</v>
      </c>
      <c r="DI530" s="776">
        <v>0</v>
      </c>
      <c r="DJ530" s="776">
        <v>0</v>
      </c>
      <c r="DK530" s="776">
        <v>0</v>
      </c>
      <c r="DL530" s="776">
        <v>0</v>
      </c>
      <c r="DM530" s="776">
        <v>0</v>
      </c>
      <c r="DN530" s="776">
        <v>0</v>
      </c>
      <c r="DO530" s="873">
        <v>0</v>
      </c>
      <c r="DP530" s="776"/>
      <c r="DQ530" s="776"/>
      <c r="DR530" s="776"/>
      <c r="DS530" s="872"/>
      <c r="DT530" s="752">
        <v>0</v>
      </c>
      <c r="DU530" s="753" t="s">
        <v>308</v>
      </c>
      <c r="DV530" s="753" t="s">
        <v>308</v>
      </c>
      <c r="DW530" s="754" t="s">
        <v>308</v>
      </c>
      <c r="DX530" s="755" t="s">
        <v>308</v>
      </c>
      <c r="DY530" s="754" t="e">
        <v>#VALUE!</v>
      </c>
      <c r="DZ530" s="754" t="e">
        <v>#VALUE!</v>
      </c>
      <c r="EA530" s="754" t="e">
        <v>#VALUE!</v>
      </c>
      <c r="EB530" s="754" t="e">
        <v>#VALUE!</v>
      </c>
    </row>
    <row r="531" spans="1:266" ht="17.25" hidden="1" customHeight="1" outlineLevel="1" x14ac:dyDescent="0.35">
      <c r="A531" s="618" t="s">
        <v>308</v>
      </c>
      <c r="B531" s="730">
        <v>108</v>
      </c>
      <c r="C531" s="730" t="s">
        <v>741</v>
      </c>
      <c r="D531" s="730" t="s">
        <v>741</v>
      </c>
      <c r="E531" s="730">
        <v>8</v>
      </c>
      <c r="F531" s="731"/>
      <c r="G531" s="731"/>
      <c r="H531" s="826"/>
      <c r="I531" s="730" t="s">
        <v>308</v>
      </c>
      <c r="J531" s="730" t="s">
        <v>308</v>
      </c>
      <c r="K531" s="730">
        <v>0</v>
      </c>
      <c r="L531" s="730" t="s">
        <v>308</v>
      </c>
      <c r="M531" s="868"/>
      <c r="N531" s="868">
        <v>0</v>
      </c>
      <c r="O531" s="868" t="s">
        <v>742</v>
      </c>
      <c r="P531" s="868" t="b">
        <v>1</v>
      </c>
      <c r="Q531" s="868" t="e">
        <v>#VALUE!</v>
      </c>
      <c r="R531" s="868"/>
      <c r="S531" s="868"/>
      <c r="T531" s="868"/>
      <c r="U531" s="868"/>
      <c r="V531" s="868"/>
      <c r="W531" s="868"/>
      <c r="X531" s="868"/>
      <c r="Y531" s="868"/>
      <c r="Z531" s="776"/>
      <c r="AA531" s="868"/>
      <c r="AB531" s="868"/>
      <c r="AC531" s="868"/>
      <c r="AD531" s="868"/>
      <c r="AE531" s="775"/>
      <c r="AF531" s="776">
        <v>0</v>
      </c>
      <c r="AG531" s="777"/>
      <c r="AH531" s="777"/>
      <c r="AI531" s="777"/>
      <c r="AJ531" s="778"/>
      <c r="AK531" s="775"/>
      <c r="AL531" s="775"/>
      <c r="AM531" s="775"/>
      <c r="AN531" s="775"/>
      <c r="AO531" s="775"/>
      <c r="AP531" s="775"/>
      <c r="AQ531" s="775"/>
      <c r="AR531" s="775"/>
      <c r="AS531" s="775"/>
      <c r="AT531" s="775"/>
      <c r="AU531" s="775"/>
      <c r="AV531" s="775"/>
      <c r="AW531" s="775"/>
      <c r="AX531" s="775"/>
      <c r="AY531" s="775"/>
      <c r="AZ531" s="775"/>
      <c r="BA531" s="775"/>
      <c r="BB531" s="775"/>
      <c r="BC531" s="775"/>
      <c r="BD531" s="775"/>
      <c r="BE531" s="775"/>
      <c r="BF531" s="775"/>
      <c r="BG531" s="775"/>
      <c r="BH531" s="775"/>
      <c r="BI531" s="775"/>
      <c r="BJ531" s="775"/>
      <c r="BK531" s="775"/>
      <c r="BL531" s="775"/>
      <c r="BM531" s="775"/>
      <c r="BN531" s="775"/>
      <c r="BO531" s="775"/>
      <c r="BP531" s="775"/>
      <c r="BQ531" s="775"/>
      <c r="BR531" s="775"/>
      <c r="BS531" s="775"/>
      <c r="BT531" s="775"/>
      <c r="BU531" s="775"/>
      <c r="BV531" s="775"/>
      <c r="BW531" s="775"/>
      <c r="BX531" s="775"/>
      <c r="BY531" s="775"/>
      <c r="BZ531" s="775"/>
      <c r="CA531" s="775"/>
      <c r="CB531" s="775"/>
      <c r="CC531" s="775"/>
      <c r="CD531" s="775"/>
      <c r="CE531" s="775"/>
      <c r="CF531" s="775"/>
      <c r="CG531" s="775"/>
      <c r="CH531" s="775"/>
      <c r="CI531" s="775"/>
      <c r="CJ531" s="775"/>
      <c r="CK531" s="868"/>
      <c r="CL531" s="868"/>
      <c r="CM531" s="868"/>
      <c r="CN531" s="885"/>
      <c r="CO531" s="868"/>
      <c r="CP531" s="868"/>
      <c r="CQ531" s="868"/>
      <c r="CR531" s="868"/>
      <c r="CS531" s="869"/>
      <c r="CT531" s="782"/>
      <c r="CU531" s="783"/>
      <c r="CV531" s="776"/>
      <c r="CW531" s="776"/>
      <c r="CX531" s="782"/>
      <c r="CY531" s="784">
        <v>0</v>
      </c>
      <c r="CZ531" s="784">
        <v>0</v>
      </c>
      <c r="DA531" s="785">
        <v>0</v>
      </c>
      <c r="DB531" s="785">
        <v>0</v>
      </c>
      <c r="DC531" s="785">
        <v>0</v>
      </c>
      <c r="DD531" s="785">
        <v>0</v>
      </c>
      <c r="DE531" s="871">
        <v>0</v>
      </c>
      <c r="DF531" s="871">
        <v>0</v>
      </c>
      <c r="DG531" s="871">
        <v>0</v>
      </c>
      <c r="DH531" s="872">
        <v>0</v>
      </c>
      <c r="DI531" s="776">
        <v>0</v>
      </c>
      <c r="DJ531" s="776">
        <v>0</v>
      </c>
      <c r="DK531" s="776">
        <v>0</v>
      </c>
      <c r="DL531" s="776">
        <v>0</v>
      </c>
      <c r="DM531" s="776">
        <v>0</v>
      </c>
      <c r="DN531" s="776">
        <v>0</v>
      </c>
      <c r="DO531" s="873">
        <v>0</v>
      </c>
      <c r="DP531" s="776"/>
      <c r="DQ531" s="776"/>
      <c r="DR531" s="776"/>
      <c r="DS531" s="872"/>
      <c r="DT531" s="752">
        <v>0</v>
      </c>
      <c r="DU531" s="753" t="s">
        <v>308</v>
      </c>
      <c r="DV531" s="753" t="s">
        <v>308</v>
      </c>
      <c r="DW531" s="754" t="s">
        <v>308</v>
      </c>
      <c r="DX531" s="755" t="s">
        <v>308</v>
      </c>
      <c r="DY531" s="754" t="e">
        <v>#VALUE!</v>
      </c>
      <c r="DZ531" s="754" t="e">
        <v>#VALUE!</v>
      </c>
      <c r="EA531" s="754" t="e">
        <v>#VALUE!</v>
      </c>
      <c r="EB531" s="754" t="e">
        <v>#VALUE!</v>
      </c>
    </row>
    <row r="532" spans="1:266" ht="17.25" hidden="1" customHeight="1" outlineLevel="1" x14ac:dyDescent="0.35">
      <c r="A532" s="618" t="s">
        <v>308</v>
      </c>
      <c r="B532" s="730">
        <v>109</v>
      </c>
      <c r="C532" s="730" t="s">
        <v>741</v>
      </c>
      <c r="D532" s="730" t="s">
        <v>741</v>
      </c>
      <c r="E532" s="730">
        <v>8</v>
      </c>
      <c r="F532" s="731"/>
      <c r="G532" s="731"/>
      <c r="H532" s="826"/>
      <c r="I532" s="730" t="s">
        <v>308</v>
      </c>
      <c r="J532" s="730" t="s">
        <v>308</v>
      </c>
      <c r="K532" s="730">
        <v>0</v>
      </c>
      <c r="L532" s="730" t="s">
        <v>308</v>
      </c>
      <c r="M532" s="868"/>
      <c r="N532" s="868">
        <v>0</v>
      </c>
      <c r="O532" s="868" t="s">
        <v>742</v>
      </c>
      <c r="P532" s="868" t="b">
        <v>1</v>
      </c>
      <c r="Q532" s="868" t="e">
        <v>#VALUE!</v>
      </c>
      <c r="R532" s="868"/>
      <c r="S532" s="868"/>
      <c r="T532" s="868"/>
      <c r="U532" s="868"/>
      <c r="V532" s="868"/>
      <c r="W532" s="868"/>
      <c r="X532" s="868"/>
      <c r="Y532" s="868"/>
      <c r="Z532" s="776"/>
      <c r="AA532" s="868"/>
      <c r="AB532" s="868"/>
      <c r="AC532" s="868"/>
      <c r="AD532" s="868"/>
      <c r="AE532" s="775"/>
      <c r="AF532" s="776">
        <v>0</v>
      </c>
      <c r="AG532" s="777"/>
      <c r="AH532" s="777"/>
      <c r="AI532" s="777"/>
      <c r="AJ532" s="778"/>
      <c r="AK532" s="775"/>
      <c r="AL532" s="775"/>
      <c r="AM532" s="775"/>
      <c r="AN532" s="775"/>
      <c r="AO532" s="775"/>
      <c r="AP532" s="775"/>
      <c r="AQ532" s="775"/>
      <c r="AR532" s="775"/>
      <c r="AS532" s="775"/>
      <c r="AT532" s="775"/>
      <c r="AU532" s="775"/>
      <c r="AV532" s="775"/>
      <c r="AW532" s="775"/>
      <c r="AX532" s="775"/>
      <c r="AY532" s="775"/>
      <c r="AZ532" s="775"/>
      <c r="BA532" s="775"/>
      <c r="BB532" s="775"/>
      <c r="BC532" s="775"/>
      <c r="BD532" s="775"/>
      <c r="BE532" s="775"/>
      <c r="BF532" s="775"/>
      <c r="BG532" s="775"/>
      <c r="BH532" s="775"/>
      <c r="BI532" s="775"/>
      <c r="BJ532" s="775"/>
      <c r="BK532" s="775"/>
      <c r="BL532" s="775"/>
      <c r="BM532" s="775"/>
      <c r="BN532" s="775"/>
      <c r="BO532" s="775"/>
      <c r="BP532" s="775"/>
      <c r="BQ532" s="775"/>
      <c r="BR532" s="775"/>
      <c r="BS532" s="775"/>
      <c r="BT532" s="775"/>
      <c r="BU532" s="775"/>
      <c r="BV532" s="775"/>
      <c r="BW532" s="775"/>
      <c r="BX532" s="775"/>
      <c r="BY532" s="775"/>
      <c r="BZ532" s="775"/>
      <c r="CA532" s="775"/>
      <c r="CB532" s="775"/>
      <c r="CC532" s="775"/>
      <c r="CD532" s="775"/>
      <c r="CE532" s="775"/>
      <c r="CF532" s="775"/>
      <c r="CG532" s="775"/>
      <c r="CH532" s="775"/>
      <c r="CI532" s="775"/>
      <c r="CJ532" s="775"/>
      <c r="CK532" s="868"/>
      <c r="CL532" s="868"/>
      <c r="CM532" s="868"/>
      <c r="CN532" s="885"/>
      <c r="CO532" s="868"/>
      <c r="CP532" s="868"/>
      <c r="CQ532" s="868"/>
      <c r="CR532" s="868"/>
      <c r="CS532" s="869"/>
      <c r="CT532" s="782"/>
      <c r="CU532" s="783"/>
      <c r="CV532" s="776"/>
      <c r="CW532" s="776"/>
      <c r="CX532" s="782"/>
      <c r="CY532" s="784">
        <v>0</v>
      </c>
      <c r="CZ532" s="784">
        <v>0</v>
      </c>
      <c r="DA532" s="785">
        <v>0</v>
      </c>
      <c r="DB532" s="785">
        <v>0</v>
      </c>
      <c r="DC532" s="785">
        <v>0</v>
      </c>
      <c r="DD532" s="785">
        <v>0</v>
      </c>
      <c r="DE532" s="871">
        <v>0</v>
      </c>
      <c r="DF532" s="871">
        <v>0</v>
      </c>
      <c r="DG532" s="871">
        <v>0</v>
      </c>
      <c r="DH532" s="872">
        <v>0</v>
      </c>
      <c r="DI532" s="776">
        <v>0</v>
      </c>
      <c r="DJ532" s="776">
        <v>0</v>
      </c>
      <c r="DK532" s="776">
        <v>0</v>
      </c>
      <c r="DL532" s="776">
        <v>0</v>
      </c>
      <c r="DM532" s="776">
        <v>0</v>
      </c>
      <c r="DN532" s="776">
        <v>0</v>
      </c>
      <c r="DO532" s="873">
        <v>0</v>
      </c>
      <c r="DP532" s="776"/>
      <c r="DQ532" s="776"/>
      <c r="DR532" s="776"/>
      <c r="DS532" s="872"/>
      <c r="DT532" s="752">
        <v>0</v>
      </c>
      <c r="DU532" s="753" t="s">
        <v>308</v>
      </c>
      <c r="DV532" s="753" t="s">
        <v>308</v>
      </c>
      <c r="DW532" s="754" t="s">
        <v>308</v>
      </c>
      <c r="DX532" s="755" t="s">
        <v>308</v>
      </c>
      <c r="DY532" s="754" t="e">
        <v>#VALUE!</v>
      </c>
      <c r="DZ532" s="754" t="e">
        <v>#VALUE!</v>
      </c>
      <c r="EA532" s="754" t="e">
        <v>#VALUE!</v>
      </c>
      <c r="EB532" s="754" t="e">
        <v>#VALUE!</v>
      </c>
    </row>
    <row r="533" spans="1:266" ht="17.25" hidden="1" customHeight="1" outlineLevel="1" x14ac:dyDescent="0.35">
      <c r="A533" s="618" t="s">
        <v>308</v>
      </c>
      <c r="B533" s="730">
        <v>110</v>
      </c>
      <c r="C533" s="730" t="s">
        <v>741</v>
      </c>
      <c r="D533" s="730" t="s">
        <v>741</v>
      </c>
      <c r="E533" s="730">
        <v>8</v>
      </c>
      <c r="F533" s="731"/>
      <c r="G533" s="731"/>
      <c r="H533" s="826"/>
      <c r="I533" s="730" t="s">
        <v>308</v>
      </c>
      <c r="J533" s="730" t="s">
        <v>308</v>
      </c>
      <c r="K533" s="730">
        <v>0</v>
      </c>
      <c r="L533" s="730" t="s">
        <v>308</v>
      </c>
      <c r="M533" s="868"/>
      <c r="N533" s="868">
        <v>0</v>
      </c>
      <c r="O533" s="868" t="s">
        <v>742</v>
      </c>
      <c r="P533" s="868" t="b">
        <v>1</v>
      </c>
      <c r="Q533" s="868" t="e">
        <v>#VALUE!</v>
      </c>
      <c r="R533" s="868"/>
      <c r="S533" s="868"/>
      <c r="T533" s="868"/>
      <c r="U533" s="868"/>
      <c r="V533" s="868"/>
      <c r="W533" s="868"/>
      <c r="X533" s="868"/>
      <c r="Y533" s="868"/>
      <c r="Z533" s="776"/>
      <c r="AA533" s="868"/>
      <c r="AB533" s="868"/>
      <c r="AC533" s="868"/>
      <c r="AD533" s="868"/>
      <c r="AE533" s="775"/>
      <c r="AF533" s="776">
        <v>0</v>
      </c>
      <c r="AG533" s="777"/>
      <c r="AH533" s="777"/>
      <c r="AI533" s="777"/>
      <c r="AJ533" s="778"/>
      <c r="AK533" s="775"/>
      <c r="AL533" s="775"/>
      <c r="AM533" s="775"/>
      <c r="AN533" s="775"/>
      <c r="AO533" s="775"/>
      <c r="AP533" s="775"/>
      <c r="AQ533" s="775"/>
      <c r="AR533" s="775"/>
      <c r="AS533" s="775"/>
      <c r="AT533" s="775"/>
      <c r="AU533" s="775"/>
      <c r="AV533" s="775"/>
      <c r="AW533" s="775"/>
      <c r="AX533" s="775"/>
      <c r="AY533" s="775"/>
      <c r="AZ533" s="775"/>
      <c r="BA533" s="775"/>
      <c r="BB533" s="775"/>
      <c r="BC533" s="775"/>
      <c r="BD533" s="775"/>
      <c r="BE533" s="775"/>
      <c r="BF533" s="775"/>
      <c r="BG533" s="775"/>
      <c r="BH533" s="775"/>
      <c r="BI533" s="775"/>
      <c r="BJ533" s="775"/>
      <c r="BK533" s="775"/>
      <c r="BL533" s="775"/>
      <c r="BM533" s="775"/>
      <c r="BN533" s="775"/>
      <c r="BO533" s="775"/>
      <c r="BP533" s="775"/>
      <c r="BQ533" s="775"/>
      <c r="BR533" s="775"/>
      <c r="BS533" s="775"/>
      <c r="BT533" s="775"/>
      <c r="BU533" s="775"/>
      <c r="BV533" s="775"/>
      <c r="BW533" s="775"/>
      <c r="BX533" s="775"/>
      <c r="BY533" s="775"/>
      <c r="BZ533" s="775"/>
      <c r="CA533" s="775"/>
      <c r="CB533" s="775"/>
      <c r="CC533" s="775"/>
      <c r="CD533" s="775"/>
      <c r="CE533" s="775"/>
      <c r="CF533" s="775"/>
      <c r="CG533" s="775"/>
      <c r="CH533" s="775"/>
      <c r="CI533" s="775"/>
      <c r="CJ533" s="775"/>
      <c r="CK533" s="868"/>
      <c r="CL533" s="868"/>
      <c r="CM533" s="868"/>
      <c r="CN533" s="885"/>
      <c r="CO533" s="868"/>
      <c r="CP533" s="868"/>
      <c r="CQ533" s="868"/>
      <c r="CR533" s="868"/>
      <c r="CS533" s="869"/>
      <c r="CT533" s="782"/>
      <c r="CU533" s="783"/>
      <c r="CV533" s="776"/>
      <c r="CW533" s="776"/>
      <c r="CX533" s="782"/>
      <c r="CY533" s="784">
        <v>0</v>
      </c>
      <c r="CZ533" s="784">
        <v>0</v>
      </c>
      <c r="DA533" s="785">
        <v>0</v>
      </c>
      <c r="DB533" s="785">
        <v>0</v>
      </c>
      <c r="DC533" s="785">
        <v>0</v>
      </c>
      <c r="DD533" s="785">
        <v>0</v>
      </c>
      <c r="DE533" s="871">
        <v>0</v>
      </c>
      <c r="DF533" s="871">
        <v>0</v>
      </c>
      <c r="DG533" s="871">
        <v>0</v>
      </c>
      <c r="DH533" s="872">
        <v>0</v>
      </c>
      <c r="DI533" s="776">
        <v>0</v>
      </c>
      <c r="DJ533" s="776">
        <v>0</v>
      </c>
      <c r="DK533" s="776">
        <v>0</v>
      </c>
      <c r="DL533" s="776">
        <v>0</v>
      </c>
      <c r="DM533" s="776">
        <v>0</v>
      </c>
      <c r="DN533" s="776">
        <v>0</v>
      </c>
      <c r="DO533" s="873">
        <v>0</v>
      </c>
      <c r="DP533" s="776"/>
      <c r="DQ533" s="776"/>
      <c r="DR533" s="776"/>
      <c r="DS533" s="872"/>
      <c r="DT533" s="752">
        <v>0</v>
      </c>
      <c r="DU533" s="753" t="s">
        <v>308</v>
      </c>
      <c r="DV533" s="753" t="s">
        <v>308</v>
      </c>
      <c r="DW533" s="754" t="s">
        <v>308</v>
      </c>
      <c r="DX533" s="755" t="s">
        <v>308</v>
      </c>
      <c r="DY533" s="754" t="e">
        <v>#VALUE!</v>
      </c>
      <c r="DZ533" s="754" t="e">
        <v>#VALUE!</v>
      </c>
      <c r="EA533" s="754" t="e">
        <v>#VALUE!</v>
      </c>
      <c r="EB533" s="754" t="e">
        <v>#VALUE!</v>
      </c>
    </row>
    <row r="534" spans="1:266" ht="17.25" hidden="1" customHeight="1" outlineLevel="1" x14ac:dyDescent="0.35">
      <c r="A534" s="618" t="s">
        <v>308</v>
      </c>
      <c r="B534" s="730">
        <v>111</v>
      </c>
      <c r="C534" s="730" t="s">
        <v>741</v>
      </c>
      <c r="D534" s="730" t="s">
        <v>741</v>
      </c>
      <c r="E534" s="730">
        <v>8</v>
      </c>
      <c r="F534" s="731"/>
      <c r="G534" s="731"/>
      <c r="H534" s="826"/>
      <c r="I534" s="730" t="s">
        <v>308</v>
      </c>
      <c r="J534" s="730" t="s">
        <v>308</v>
      </c>
      <c r="K534" s="730">
        <v>0</v>
      </c>
      <c r="L534" s="730" t="s">
        <v>308</v>
      </c>
      <c r="M534" s="868"/>
      <c r="N534" s="868">
        <v>0</v>
      </c>
      <c r="O534" s="868" t="s">
        <v>742</v>
      </c>
      <c r="P534" s="868" t="b">
        <v>1</v>
      </c>
      <c r="Q534" s="868" t="e">
        <v>#VALUE!</v>
      </c>
      <c r="R534" s="868"/>
      <c r="S534" s="868"/>
      <c r="T534" s="868"/>
      <c r="U534" s="868"/>
      <c r="V534" s="868"/>
      <c r="W534" s="868"/>
      <c r="X534" s="868"/>
      <c r="Y534" s="868"/>
      <c r="Z534" s="776"/>
      <c r="AA534" s="868"/>
      <c r="AB534" s="868"/>
      <c r="AC534" s="868"/>
      <c r="AD534" s="868"/>
      <c r="AE534" s="775"/>
      <c r="AF534" s="776">
        <v>0</v>
      </c>
      <c r="AG534" s="777"/>
      <c r="AH534" s="777"/>
      <c r="AI534" s="777"/>
      <c r="AJ534" s="778"/>
      <c r="AK534" s="775"/>
      <c r="AL534" s="775"/>
      <c r="AM534" s="775"/>
      <c r="AN534" s="775"/>
      <c r="AO534" s="775"/>
      <c r="AP534" s="775"/>
      <c r="AQ534" s="775"/>
      <c r="AR534" s="775"/>
      <c r="AS534" s="775"/>
      <c r="AT534" s="775"/>
      <c r="AU534" s="775"/>
      <c r="AV534" s="775"/>
      <c r="AW534" s="775"/>
      <c r="AX534" s="775"/>
      <c r="AY534" s="775"/>
      <c r="AZ534" s="775"/>
      <c r="BA534" s="775"/>
      <c r="BB534" s="775"/>
      <c r="BC534" s="775"/>
      <c r="BD534" s="775"/>
      <c r="BE534" s="775"/>
      <c r="BF534" s="775"/>
      <c r="BG534" s="775"/>
      <c r="BH534" s="775"/>
      <c r="BI534" s="775"/>
      <c r="BJ534" s="775"/>
      <c r="BK534" s="775"/>
      <c r="BL534" s="775"/>
      <c r="BM534" s="775"/>
      <c r="BN534" s="775"/>
      <c r="BO534" s="775"/>
      <c r="BP534" s="775"/>
      <c r="BQ534" s="775"/>
      <c r="BR534" s="775"/>
      <c r="BS534" s="775"/>
      <c r="BT534" s="775"/>
      <c r="BU534" s="775"/>
      <c r="BV534" s="775"/>
      <c r="BW534" s="775"/>
      <c r="BX534" s="775"/>
      <c r="BY534" s="775"/>
      <c r="BZ534" s="775"/>
      <c r="CA534" s="775"/>
      <c r="CB534" s="775"/>
      <c r="CC534" s="775"/>
      <c r="CD534" s="775"/>
      <c r="CE534" s="775"/>
      <c r="CF534" s="775"/>
      <c r="CG534" s="775"/>
      <c r="CH534" s="775"/>
      <c r="CI534" s="775"/>
      <c r="CJ534" s="775"/>
      <c r="CK534" s="868"/>
      <c r="CL534" s="868"/>
      <c r="CM534" s="868"/>
      <c r="CN534" s="885"/>
      <c r="CO534" s="868"/>
      <c r="CP534" s="868"/>
      <c r="CQ534" s="868"/>
      <c r="CR534" s="868"/>
      <c r="CS534" s="869"/>
      <c r="CT534" s="782"/>
      <c r="CU534" s="783"/>
      <c r="CV534" s="776"/>
      <c r="CW534" s="776"/>
      <c r="CX534" s="782"/>
      <c r="CY534" s="784">
        <v>0</v>
      </c>
      <c r="CZ534" s="784">
        <v>0</v>
      </c>
      <c r="DA534" s="785">
        <v>0</v>
      </c>
      <c r="DB534" s="785">
        <v>0</v>
      </c>
      <c r="DC534" s="785">
        <v>0</v>
      </c>
      <c r="DD534" s="785">
        <v>0</v>
      </c>
      <c r="DE534" s="871">
        <v>0</v>
      </c>
      <c r="DF534" s="871">
        <v>0</v>
      </c>
      <c r="DG534" s="871">
        <v>0</v>
      </c>
      <c r="DH534" s="872">
        <v>0</v>
      </c>
      <c r="DI534" s="776">
        <v>0</v>
      </c>
      <c r="DJ534" s="776">
        <v>0</v>
      </c>
      <c r="DK534" s="776">
        <v>0</v>
      </c>
      <c r="DL534" s="776">
        <v>0</v>
      </c>
      <c r="DM534" s="776">
        <v>0</v>
      </c>
      <c r="DN534" s="776">
        <v>0</v>
      </c>
      <c r="DO534" s="873">
        <v>0</v>
      </c>
      <c r="DP534" s="776"/>
      <c r="DQ534" s="776"/>
      <c r="DR534" s="776"/>
      <c r="DS534" s="872"/>
      <c r="DT534" s="752">
        <v>0</v>
      </c>
      <c r="DU534" s="753" t="s">
        <v>308</v>
      </c>
      <c r="DV534" s="753" t="s">
        <v>308</v>
      </c>
      <c r="DW534" s="754" t="s">
        <v>308</v>
      </c>
      <c r="DX534" s="755" t="s">
        <v>308</v>
      </c>
      <c r="DY534" s="754" t="e">
        <v>#VALUE!</v>
      </c>
      <c r="DZ534" s="754" t="e">
        <v>#VALUE!</v>
      </c>
      <c r="EA534" s="754" t="e">
        <v>#VALUE!</v>
      </c>
      <c r="EB534" s="754" t="e">
        <v>#VALUE!</v>
      </c>
    </row>
    <row r="535" spans="1:266" ht="16.5" hidden="1" customHeight="1" outlineLevel="1" x14ac:dyDescent="0.35">
      <c r="A535" s="618" t="s">
        <v>308</v>
      </c>
      <c r="B535" s="730">
        <v>112</v>
      </c>
      <c r="C535" s="730" t="s">
        <v>741</v>
      </c>
      <c r="D535" s="730" t="s">
        <v>741</v>
      </c>
      <c r="E535" s="730">
        <v>8</v>
      </c>
      <c r="F535" s="731"/>
      <c r="G535" s="731"/>
      <c r="H535" s="826"/>
      <c r="I535" s="730" t="s">
        <v>308</v>
      </c>
      <c r="J535" s="730" t="s">
        <v>308</v>
      </c>
      <c r="K535" s="730">
        <v>0</v>
      </c>
      <c r="L535" s="730" t="s">
        <v>308</v>
      </c>
      <c r="M535" s="868"/>
      <c r="N535" s="868">
        <v>0</v>
      </c>
      <c r="O535" s="868" t="s">
        <v>742</v>
      </c>
      <c r="P535" s="868" t="b">
        <v>1</v>
      </c>
      <c r="Q535" s="868" t="e">
        <v>#VALUE!</v>
      </c>
      <c r="R535" s="868"/>
      <c r="S535" s="868"/>
      <c r="T535" s="868"/>
      <c r="U535" s="868"/>
      <c r="V535" s="868"/>
      <c r="W535" s="868"/>
      <c r="X535" s="868"/>
      <c r="Y535" s="868"/>
      <c r="Z535" s="776"/>
      <c r="AA535" s="868"/>
      <c r="AB535" s="868"/>
      <c r="AC535" s="868"/>
      <c r="AD535" s="868"/>
      <c r="AE535" s="775"/>
      <c r="AF535" s="776">
        <v>0</v>
      </c>
      <c r="AG535" s="777"/>
      <c r="AH535" s="777"/>
      <c r="AI535" s="777"/>
      <c r="AJ535" s="778"/>
      <c r="AK535" s="775"/>
      <c r="AL535" s="775"/>
      <c r="AM535" s="775"/>
      <c r="AN535" s="775"/>
      <c r="AO535" s="775"/>
      <c r="AP535" s="775"/>
      <c r="AQ535" s="775"/>
      <c r="AR535" s="775"/>
      <c r="AS535" s="775"/>
      <c r="AT535" s="775"/>
      <c r="AU535" s="775"/>
      <c r="AV535" s="775"/>
      <c r="AW535" s="775"/>
      <c r="AX535" s="775"/>
      <c r="AY535" s="775"/>
      <c r="AZ535" s="775"/>
      <c r="BA535" s="775"/>
      <c r="BB535" s="775"/>
      <c r="BC535" s="775"/>
      <c r="BD535" s="775"/>
      <c r="BE535" s="775"/>
      <c r="BF535" s="775"/>
      <c r="BG535" s="775"/>
      <c r="BH535" s="775"/>
      <c r="BI535" s="775"/>
      <c r="BJ535" s="775"/>
      <c r="BK535" s="775"/>
      <c r="BL535" s="775"/>
      <c r="BM535" s="775"/>
      <c r="BN535" s="775"/>
      <c r="BO535" s="775"/>
      <c r="BP535" s="775"/>
      <c r="BQ535" s="775"/>
      <c r="BR535" s="775"/>
      <c r="BS535" s="775"/>
      <c r="BT535" s="775"/>
      <c r="BU535" s="775"/>
      <c r="BV535" s="775"/>
      <c r="BW535" s="775"/>
      <c r="BX535" s="775"/>
      <c r="BY535" s="775"/>
      <c r="BZ535" s="775"/>
      <c r="CA535" s="775"/>
      <c r="CB535" s="775"/>
      <c r="CC535" s="775"/>
      <c r="CD535" s="775"/>
      <c r="CE535" s="775"/>
      <c r="CF535" s="775"/>
      <c r="CG535" s="775"/>
      <c r="CH535" s="775"/>
      <c r="CI535" s="775"/>
      <c r="CJ535" s="775"/>
      <c r="CK535" s="868"/>
      <c r="CL535" s="868"/>
      <c r="CM535" s="868"/>
      <c r="CN535" s="885"/>
      <c r="CO535" s="868"/>
      <c r="CP535" s="868"/>
      <c r="CQ535" s="868"/>
      <c r="CR535" s="868"/>
      <c r="CS535" s="869"/>
      <c r="CT535" s="782"/>
      <c r="CU535" s="783"/>
      <c r="CV535" s="776"/>
      <c r="CW535" s="776"/>
      <c r="CX535" s="782"/>
      <c r="CY535" s="784">
        <v>0</v>
      </c>
      <c r="CZ535" s="784">
        <v>0</v>
      </c>
      <c r="DA535" s="785">
        <v>0</v>
      </c>
      <c r="DB535" s="785">
        <v>0</v>
      </c>
      <c r="DC535" s="785">
        <v>0</v>
      </c>
      <c r="DD535" s="785">
        <v>0</v>
      </c>
      <c r="DE535" s="871">
        <v>0</v>
      </c>
      <c r="DF535" s="871">
        <v>0</v>
      </c>
      <c r="DG535" s="871">
        <v>0</v>
      </c>
      <c r="DH535" s="872">
        <v>0</v>
      </c>
      <c r="DI535" s="776">
        <v>0</v>
      </c>
      <c r="DJ535" s="776">
        <v>0</v>
      </c>
      <c r="DK535" s="776">
        <v>0</v>
      </c>
      <c r="DL535" s="776">
        <v>0</v>
      </c>
      <c r="DM535" s="776">
        <v>0</v>
      </c>
      <c r="DN535" s="776">
        <v>0</v>
      </c>
      <c r="DO535" s="873">
        <v>0</v>
      </c>
      <c r="DP535" s="776"/>
      <c r="DQ535" s="776"/>
      <c r="DR535" s="776"/>
      <c r="DS535" s="872"/>
      <c r="DT535" s="752">
        <v>0</v>
      </c>
      <c r="DU535" s="753" t="s">
        <v>308</v>
      </c>
      <c r="DV535" s="753" t="s">
        <v>308</v>
      </c>
      <c r="DW535" s="754" t="s">
        <v>308</v>
      </c>
      <c r="DX535" s="755" t="s">
        <v>308</v>
      </c>
      <c r="DY535" s="754" t="e">
        <v>#VALUE!</v>
      </c>
      <c r="DZ535" s="754" t="e">
        <v>#VALUE!</v>
      </c>
      <c r="EA535" s="754" t="e">
        <v>#VALUE!</v>
      </c>
      <c r="EB535" s="754" t="e">
        <v>#VALUE!</v>
      </c>
    </row>
    <row r="536" spans="1:266" ht="17.25" hidden="1" customHeight="1" outlineLevel="1" x14ac:dyDescent="0.35">
      <c r="A536" s="618" t="s">
        <v>308</v>
      </c>
      <c r="B536" s="730">
        <v>113</v>
      </c>
      <c r="C536" s="730" t="s">
        <v>741</v>
      </c>
      <c r="D536" s="730" t="s">
        <v>741</v>
      </c>
      <c r="E536" s="730">
        <v>8</v>
      </c>
      <c r="F536" s="731"/>
      <c r="G536" s="731"/>
      <c r="H536" s="826"/>
      <c r="I536" s="730" t="s">
        <v>308</v>
      </c>
      <c r="J536" s="730" t="s">
        <v>308</v>
      </c>
      <c r="K536" s="730">
        <v>0</v>
      </c>
      <c r="L536" s="730" t="s">
        <v>308</v>
      </c>
      <c r="M536" s="868"/>
      <c r="N536" s="868">
        <v>0</v>
      </c>
      <c r="O536" s="868" t="s">
        <v>742</v>
      </c>
      <c r="P536" s="868" t="b">
        <v>1</v>
      </c>
      <c r="Q536" s="868" t="e">
        <v>#VALUE!</v>
      </c>
      <c r="R536" s="868"/>
      <c r="S536" s="868"/>
      <c r="T536" s="868"/>
      <c r="U536" s="868"/>
      <c r="V536" s="868"/>
      <c r="W536" s="868"/>
      <c r="X536" s="868"/>
      <c r="Y536" s="868"/>
      <c r="Z536" s="776"/>
      <c r="AA536" s="868"/>
      <c r="AB536" s="868"/>
      <c r="AC536" s="868"/>
      <c r="AD536" s="868"/>
      <c r="AE536" s="775"/>
      <c r="AF536" s="776">
        <v>0</v>
      </c>
      <c r="AG536" s="777"/>
      <c r="AH536" s="777"/>
      <c r="AI536" s="777"/>
      <c r="AJ536" s="778"/>
      <c r="AK536" s="775"/>
      <c r="AL536" s="775"/>
      <c r="AM536" s="775"/>
      <c r="AN536" s="775"/>
      <c r="AO536" s="775"/>
      <c r="AP536" s="775"/>
      <c r="AQ536" s="775"/>
      <c r="AR536" s="775"/>
      <c r="AS536" s="775"/>
      <c r="AT536" s="775"/>
      <c r="AU536" s="775"/>
      <c r="AV536" s="775"/>
      <c r="AW536" s="775"/>
      <c r="AX536" s="775"/>
      <c r="AY536" s="775"/>
      <c r="AZ536" s="775"/>
      <c r="BA536" s="775"/>
      <c r="BB536" s="775"/>
      <c r="BC536" s="775"/>
      <c r="BD536" s="775"/>
      <c r="BE536" s="775"/>
      <c r="BF536" s="775"/>
      <c r="BG536" s="775"/>
      <c r="BH536" s="775"/>
      <c r="BI536" s="775"/>
      <c r="BJ536" s="775"/>
      <c r="BK536" s="775"/>
      <c r="BL536" s="775"/>
      <c r="BM536" s="775"/>
      <c r="BN536" s="775"/>
      <c r="BO536" s="775"/>
      <c r="BP536" s="775"/>
      <c r="BQ536" s="775"/>
      <c r="BR536" s="775"/>
      <c r="BS536" s="775"/>
      <c r="BT536" s="775"/>
      <c r="BU536" s="775"/>
      <c r="BV536" s="775"/>
      <c r="BW536" s="775"/>
      <c r="BX536" s="775"/>
      <c r="BY536" s="775"/>
      <c r="BZ536" s="775"/>
      <c r="CA536" s="775"/>
      <c r="CB536" s="775"/>
      <c r="CC536" s="775"/>
      <c r="CD536" s="775"/>
      <c r="CE536" s="775"/>
      <c r="CF536" s="775"/>
      <c r="CG536" s="775"/>
      <c r="CH536" s="775"/>
      <c r="CI536" s="775"/>
      <c r="CJ536" s="775"/>
      <c r="CK536" s="868"/>
      <c r="CL536" s="868"/>
      <c r="CM536" s="868"/>
      <c r="CN536" s="885"/>
      <c r="CO536" s="868"/>
      <c r="CP536" s="868"/>
      <c r="CQ536" s="868"/>
      <c r="CR536" s="868"/>
      <c r="CS536" s="869"/>
      <c r="CT536" s="782"/>
      <c r="CU536" s="783"/>
      <c r="CV536" s="776"/>
      <c r="CW536" s="776"/>
      <c r="CX536" s="782"/>
      <c r="CY536" s="784">
        <v>0</v>
      </c>
      <c r="CZ536" s="784">
        <v>0</v>
      </c>
      <c r="DA536" s="785">
        <v>0</v>
      </c>
      <c r="DB536" s="785">
        <v>0</v>
      </c>
      <c r="DC536" s="785">
        <v>0</v>
      </c>
      <c r="DD536" s="785">
        <v>0</v>
      </c>
      <c r="DE536" s="871">
        <v>0</v>
      </c>
      <c r="DF536" s="871">
        <v>0</v>
      </c>
      <c r="DG536" s="871">
        <v>0</v>
      </c>
      <c r="DH536" s="872">
        <v>0</v>
      </c>
      <c r="DI536" s="776">
        <v>0</v>
      </c>
      <c r="DJ536" s="776">
        <v>0</v>
      </c>
      <c r="DK536" s="776">
        <v>0</v>
      </c>
      <c r="DL536" s="776">
        <v>0</v>
      </c>
      <c r="DM536" s="776">
        <v>0</v>
      </c>
      <c r="DN536" s="776">
        <v>0</v>
      </c>
      <c r="DO536" s="873">
        <v>0</v>
      </c>
      <c r="DP536" s="776"/>
      <c r="DQ536" s="776"/>
      <c r="DR536" s="776"/>
      <c r="DS536" s="872"/>
      <c r="DT536" s="752">
        <v>0</v>
      </c>
      <c r="DU536" s="753" t="s">
        <v>308</v>
      </c>
      <c r="DV536" s="753" t="s">
        <v>308</v>
      </c>
      <c r="DW536" s="754" t="s">
        <v>308</v>
      </c>
      <c r="DX536" s="755" t="s">
        <v>308</v>
      </c>
      <c r="DY536" s="754" t="e">
        <v>#VALUE!</v>
      </c>
      <c r="DZ536" s="754" t="e">
        <v>#VALUE!</v>
      </c>
      <c r="EA536" s="754" t="e">
        <v>#VALUE!</v>
      </c>
      <c r="EB536" s="754" t="e">
        <v>#VALUE!</v>
      </c>
    </row>
    <row r="537" spans="1:266" ht="16.5" hidden="1" customHeight="1" outlineLevel="1" x14ac:dyDescent="0.35">
      <c r="A537" s="618" t="s">
        <v>308</v>
      </c>
      <c r="B537" s="730">
        <v>114</v>
      </c>
      <c r="C537" s="730" t="s">
        <v>741</v>
      </c>
      <c r="D537" s="730" t="s">
        <v>741</v>
      </c>
      <c r="E537" s="730">
        <v>8</v>
      </c>
      <c r="F537" s="731"/>
      <c r="G537" s="731"/>
      <c r="H537" s="826"/>
      <c r="I537" s="730" t="s">
        <v>308</v>
      </c>
      <c r="J537" s="730" t="s">
        <v>308</v>
      </c>
      <c r="K537" s="730">
        <v>0</v>
      </c>
      <c r="L537" s="730" t="s">
        <v>308</v>
      </c>
      <c r="M537" s="868"/>
      <c r="N537" s="868">
        <v>0</v>
      </c>
      <c r="O537" s="868" t="s">
        <v>742</v>
      </c>
      <c r="P537" s="868" t="b">
        <v>1</v>
      </c>
      <c r="Q537" s="868" t="e">
        <v>#VALUE!</v>
      </c>
      <c r="R537" s="868"/>
      <c r="S537" s="868"/>
      <c r="T537" s="868"/>
      <c r="U537" s="868"/>
      <c r="V537" s="868"/>
      <c r="W537" s="868"/>
      <c r="X537" s="868"/>
      <c r="Y537" s="868"/>
      <c r="Z537" s="776"/>
      <c r="AA537" s="868"/>
      <c r="AB537" s="868"/>
      <c r="AC537" s="868"/>
      <c r="AD537" s="868"/>
      <c r="AE537" s="775"/>
      <c r="AF537" s="776">
        <v>0</v>
      </c>
      <c r="AG537" s="777"/>
      <c r="AH537" s="777"/>
      <c r="AI537" s="777"/>
      <c r="AJ537" s="778"/>
      <c r="AK537" s="775"/>
      <c r="AL537" s="775"/>
      <c r="AM537" s="775"/>
      <c r="AN537" s="775"/>
      <c r="AO537" s="775"/>
      <c r="AP537" s="775"/>
      <c r="AQ537" s="775"/>
      <c r="AR537" s="775"/>
      <c r="AS537" s="775"/>
      <c r="AT537" s="775"/>
      <c r="AU537" s="775"/>
      <c r="AV537" s="775"/>
      <c r="AW537" s="775"/>
      <c r="AX537" s="775"/>
      <c r="AY537" s="775"/>
      <c r="AZ537" s="775"/>
      <c r="BA537" s="775"/>
      <c r="BB537" s="775"/>
      <c r="BC537" s="775"/>
      <c r="BD537" s="775"/>
      <c r="BE537" s="775"/>
      <c r="BF537" s="775"/>
      <c r="BG537" s="775"/>
      <c r="BH537" s="775"/>
      <c r="BI537" s="775"/>
      <c r="BJ537" s="775"/>
      <c r="BK537" s="775"/>
      <c r="BL537" s="775"/>
      <c r="BM537" s="775"/>
      <c r="BN537" s="775"/>
      <c r="BO537" s="775"/>
      <c r="BP537" s="775"/>
      <c r="BQ537" s="775"/>
      <c r="BR537" s="775"/>
      <c r="BS537" s="775"/>
      <c r="BT537" s="775"/>
      <c r="BU537" s="775"/>
      <c r="BV537" s="775"/>
      <c r="BW537" s="775"/>
      <c r="BX537" s="775"/>
      <c r="BY537" s="775"/>
      <c r="BZ537" s="775"/>
      <c r="CA537" s="775"/>
      <c r="CB537" s="775"/>
      <c r="CC537" s="775"/>
      <c r="CD537" s="775"/>
      <c r="CE537" s="775"/>
      <c r="CF537" s="775"/>
      <c r="CG537" s="775"/>
      <c r="CH537" s="775"/>
      <c r="CI537" s="775"/>
      <c r="CJ537" s="775"/>
      <c r="CK537" s="868"/>
      <c r="CL537" s="868"/>
      <c r="CM537" s="868"/>
      <c r="CN537" s="885"/>
      <c r="CO537" s="868"/>
      <c r="CP537" s="868"/>
      <c r="CQ537" s="868"/>
      <c r="CR537" s="868"/>
      <c r="CS537" s="869"/>
      <c r="CT537" s="782"/>
      <c r="CU537" s="783"/>
      <c r="CV537" s="776"/>
      <c r="CW537" s="776"/>
      <c r="CX537" s="782"/>
      <c r="CY537" s="784">
        <v>0</v>
      </c>
      <c r="CZ537" s="784">
        <v>0</v>
      </c>
      <c r="DA537" s="785">
        <v>0</v>
      </c>
      <c r="DB537" s="785">
        <v>0</v>
      </c>
      <c r="DC537" s="785">
        <v>0</v>
      </c>
      <c r="DD537" s="785">
        <v>0</v>
      </c>
      <c r="DE537" s="871">
        <v>0</v>
      </c>
      <c r="DF537" s="871">
        <v>0</v>
      </c>
      <c r="DG537" s="871">
        <v>0</v>
      </c>
      <c r="DH537" s="872">
        <v>0</v>
      </c>
      <c r="DI537" s="776">
        <v>0</v>
      </c>
      <c r="DJ537" s="776">
        <v>0</v>
      </c>
      <c r="DK537" s="776">
        <v>0</v>
      </c>
      <c r="DL537" s="776">
        <v>0</v>
      </c>
      <c r="DM537" s="776">
        <v>0</v>
      </c>
      <c r="DN537" s="776">
        <v>0</v>
      </c>
      <c r="DO537" s="873">
        <v>0</v>
      </c>
      <c r="DP537" s="776"/>
      <c r="DQ537" s="776"/>
      <c r="DR537" s="776"/>
      <c r="DS537" s="872"/>
      <c r="DT537" s="752">
        <v>0</v>
      </c>
      <c r="DU537" s="753" t="s">
        <v>308</v>
      </c>
      <c r="DV537" s="753" t="s">
        <v>308</v>
      </c>
      <c r="DW537" s="754" t="s">
        <v>308</v>
      </c>
      <c r="DX537" s="755" t="s">
        <v>308</v>
      </c>
      <c r="DY537" s="754" t="e">
        <v>#VALUE!</v>
      </c>
      <c r="DZ537" s="754" t="e">
        <v>#VALUE!</v>
      </c>
      <c r="EA537" s="754" t="e">
        <v>#VALUE!</v>
      </c>
      <c r="EB537" s="754" t="e">
        <v>#VALUE!</v>
      </c>
    </row>
    <row r="538" spans="1:266" ht="17.25" hidden="1" customHeight="1" outlineLevel="1" x14ac:dyDescent="0.35">
      <c r="A538" s="618" t="s">
        <v>308</v>
      </c>
      <c r="B538" s="730">
        <v>115</v>
      </c>
      <c r="C538" s="730" t="s">
        <v>741</v>
      </c>
      <c r="D538" s="730" t="s">
        <v>741</v>
      </c>
      <c r="E538" s="730">
        <v>8</v>
      </c>
      <c r="F538" s="731"/>
      <c r="G538" s="731"/>
      <c r="H538" s="826"/>
      <c r="I538" s="730" t="s">
        <v>308</v>
      </c>
      <c r="J538" s="730" t="s">
        <v>308</v>
      </c>
      <c r="K538" s="730">
        <v>0</v>
      </c>
      <c r="L538" s="730" t="s">
        <v>308</v>
      </c>
      <c r="M538" s="868"/>
      <c r="N538" s="868">
        <v>0</v>
      </c>
      <c r="O538" s="868" t="s">
        <v>742</v>
      </c>
      <c r="P538" s="868" t="b">
        <v>1</v>
      </c>
      <c r="Q538" s="868" t="e">
        <v>#VALUE!</v>
      </c>
      <c r="R538" s="868"/>
      <c r="S538" s="868"/>
      <c r="T538" s="868"/>
      <c r="U538" s="868"/>
      <c r="V538" s="868"/>
      <c r="W538" s="868"/>
      <c r="X538" s="868"/>
      <c r="Y538" s="868"/>
      <c r="Z538" s="776"/>
      <c r="AA538" s="868"/>
      <c r="AB538" s="868"/>
      <c r="AC538" s="868"/>
      <c r="AD538" s="868"/>
      <c r="AE538" s="775"/>
      <c r="AF538" s="776">
        <v>0</v>
      </c>
      <c r="AG538" s="777"/>
      <c r="AH538" s="777"/>
      <c r="AI538" s="777"/>
      <c r="AJ538" s="778"/>
      <c r="AK538" s="775"/>
      <c r="AL538" s="775"/>
      <c r="AM538" s="775"/>
      <c r="AN538" s="775"/>
      <c r="AO538" s="775"/>
      <c r="AP538" s="775"/>
      <c r="AQ538" s="775"/>
      <c r="AR538" s="775"/>
      <c r="AS538" s="775"/>
      <c r="AT538" s="775"/>
      <c r="AU538" s="775"/>
      <c r="AV538" s="775"/>
      <c r="AW538" s="775"/>
      <c r="AX538" s="775"/>
      <c r="AY538" s="775"/>
      <c r="AZ538" s="775"/>
      <c r="BA538" s="775"/>
      <c r="BB538" s="775"/>
      <c r="BC538" s="775"/>
      <c r="BD538" s="775"/>
      <c r="BE538" s="775"/>
      <c r="BF538" s="775"/>
      <c r="BG538" s="775"/>
      <c r="BH538" s="775"/>
      <c r="BI538" s="775"/>
      <c r="BJ538" s="775"/>
      <c r="BK538" s="775"/>
      <c r="BL538" s="775"/>
      <c r="BM538" s="775"/>
      <c r="BN538" s="775"/>
      <c r="BO538" s="775"/>
      <c r="BP538" s="775"/>
      <c r="BQ538" s="775"/>
      <c r="BR538" s="775"/>
      <c r="BS538" s="775"/>
      <c r="BT538" s="775"/>
      <c r="BU538" s="775"/>
      <c r="BV538" s="775"/>
      <c r="BW538" s="775"/>
      <c r="BX538" s="775"/>
      <c r="BY538" s="775"/>
      <c r="BZ538" s="775"/>
      <c r="CA538" s="775"/>
      <c r="CB538" s="775"/>
      <c r="CC538" s="775"/>
      <c r="CD538" s="775"/>
      <c r="CE538" s="775"/>
      <c r="CF538" s="775"/>
      <c r="CG538" s="775"/>
      <c r="CH538" s="775"/>
      <c r="CI538" s="775"/>
      <c r="CJ538" s="775"/>
      <c r="CK538" s="868"/>
      <c r="CL538" s="868"/>
      <c r="CM538" s="868"/>
      <c r="CN538" s="885"/>
      <c r="CO538" s="868"/>
      <c r="CP538" s="868"/>
      <c r="CQ538" s="868"/>
      <c r="CR538" s="868"/>
      <c r="CS538" s="869"/>
      <c r="CT538" s="782"/>
      <c r="CU538" s="783"/>
      <c r="CV538" s="776"/>
      <c r="CW538" s="776"/>
      <c r="CX538" s="782"/>
      <c r="CY538" s="784">
        <v>0</v>
      </c>
      <c r="CZ538" s="784">
        <v>0</v>
      </c>
      <c r="DA538" s="785">
        <v>0</v>
      </c>
      <c r="DB538" s="785">
        <v>0</v>
      </c>
      <c r="DC538" s="785">
        <v>0</v>
      </c>
      <c r="DD538" s="785">
        <v>0</v>
      </c>
      <c r="DE538" s="871">
        <v>0</v>
      </c>
      <c r="DF538" s="871">
        <v>0</v>
      </c>
      <c r="DG538" s="871">
        <v>0</v>
      </c>
      <c r="DH538" s="872">
        <v>0</v>
      </c>
      <c r="DI538" s="776">
        <v>0</v>
      </c>
      <c r="DJ538" s="776">
        <v>0</v>
      </c>
      <c r="DK538" s="776">
        <v>0</v>
      </c>
      <c r="DL538" s="776">
        <v>0</v>
      </c>
      <c r="DM538" s="776">
        <v>0</v>
      </c>
      <c r="DN538" s="776">
        <v>0</v>
      </c>
      <c r="DO538" s="873">
        <v>0</v>
      </c>
      <c r="DP538" s="776"/>
      <c r="DQ538" s="776"/>
      <c r="DR538" s="776"/>
      <c r="DS538" s="872"/>
      <c r="DT538" s="752">
        <v>0</v>
      </c>
      <c r="DU538" s="753" t="s">
        <v>308</v>
      </c>
      <c r="DV538" s="753" t="s">
        <v>308</v>
      </c>
      <c r="DW538" s="754" t="s">
        <v>308</v>
      </c>
      <c r="DX538" s="755" t="s">
        <v>308</v>
      </c>
      <c r="DY538" s="754" t="e">
        <v>#VALUE!</v>
      </c>
      <c r="DZ538" s="754" t="e">
        <v>#VALUE!</v>
      </c>
      <c r="EA538" s="754" t="e">
        <v>#VALUE!</v>
      </c>
      <c r="EB538" s="754" t="e">
        <v>#VALUE!</v>
      </c>
    </row>
    <row r="539" spans="1:266" ht="17.25" customHeight="1" collapsed="1" x14ac:dyDescent="0.35">
      <c r="A539" s="618" t="s">
        <v>308</v>
      </c>
      <c r="B539" s="823" t="s">
        <v>1455</v>
      </c>
      <c r="C539" s="824"/>
      <c r="D539" s="824"/>
      <c r="E539" s="824"/>
      <c r="F539" s="717"/>
      <c r="G539" s="825"/>
      <c r="H539" s="733"/>
      <c r="I539" s="824"/>
      <c r="J539" s="824"/>
      <c r="K539" s="824"/>
      <c r="L539" s="730"/>
      <c r="M539" s="730"/>
      <c r="N539" s="730"/>
      <c r="O539" s="730"/>
      <c r="P539" s="730"/>
      <c r="Q539" s="730"/>
      <c r="R539" s="730"/>
      <c r="S539" s="730"/>
      <c r="T539" s="730"/>
      <c r="U539" s="730"/>
      <c r="V539" s="730"/>
      <c r="W539" s="730"/>
      <c r="X539" s="730"/>
      <c r="Y539" s="730"/>
      <c r="Z539" s="826"/>
      <c r="AA539" s="730"/>
      <c r="AB539" s="730"/>
      <c r="AC539" s="730"/>
      <c r="AD539" s="827">
        <v>55974</v>
      </c>
      <c r="AE539" s="827">
        <v>39336</v>
      </c>
      <c r="AF539" s="826">
        <v>0</v>
      </c>
      <c r="AG539" s="828"/>
      <c r="AH539" s="828"/>
      <c r="AI539" s="828"/>
      <c r="AJ539" s="674"/>
      <c r="AK539" s="829"/>
      <c r="AL539" s="674"/>
      <c r="AM539" s="674"/>
      <c r="AN539" s="674"/>
      <c r="AO539" s="674"/>
      <c r="AP539" s="674"/>
      <c r="AQ539" s="674"/>
      <c r="AR539" s="674"/>
      <c r="AS539" s="674"/>
      <c r="AT539" s="674"/>
      <c r="AU539" s="674"/>
      <c r="AV539" s="674"/>
      <c r="AW539" s="674"/>
      <c r="AX539" s="674"/>
      <c r="AY539" s="674"/>
      <c r="AZ539" s="674"/>
      <c r="BA539" s="674"/>
      <c r="BB539" s="674"/>
      <c r="BC539" s="674"/>
      <c r="BD539" s="674"/>
      <c r="BE539" s="674"/>
      <c r="BF539" s="674"/>
      <c r="BG539" s="674"/>
      <c r="BH539" s="674"/>
      <c r="BI539" s="674"/>
      <c r="BJ539" s="674"/>
      <c r="BK539" s="674"/>
      <c r="BL539" s="674"/>
      <c r="BM539" s="674"/>
      <c r="BN539" s="674"/>
      <c r="BO539" s="674"/>
      <c r="BP539" s="674"/>
      <c r="BQ539" s="674"/>
      <c r="BR539" s="674"/>
      <c r="BS539" s="674"/>
      <c r="BT539" s="674"/>
      <c r="BU539" s="674"/>
      <c r="BV539" s="674"/>
      <c r="BW539" s="674"/>
      <c r="BX539" s="674"/>
      <c r="BY539" s="674"/>
      <c r="BZ539" s="674"/>
      <c r="CA539" s="674"/>
      <c r="CB539" s="674"/>
      <c r="CC539" s="674"/>
      <c r="CD539" s="674"/>
      <c r="CE539" s="674"/>
      <c r="CF539" s="674"/>
      <c r="CG539" s="674"/>
      <c r="CH539" s="674"/>
      <c r="CI539" s="674"/>
      <c r="CJ539" s="674"/>
      <c r="CK539" s="827"/>
      <c r="CL539" s="827">
        <v>0</v>
      </c>
      <c r="CM539" s="827"/>
      <c r="CN539" s="675">
        <v>0</v>
      </c>
      <c r="CO539" s="827">
        <v>0</v>
      </c>
      <c r="CP539" s="827">
        <v>0</v>
      </c>
      <c r="CQ539" s="827">
        <v>32708</v>
      </c>
      <c r="CR539" s="827">
        <v>34065</v>
      </c>
      <c r="CS539" s="830"/>
      <c r="CT539" s="831"/>
      <c r="CU539" s="832"/>
      <c r="CV539" s="826"/>
      <c r="CW539" s="826"/>
      <c r="CX539" s="831"/>
      <c r="CY539" s="833">
        <v>0</v>
      </c>
      <c r="CZ539" s="833">
        <v>0</v>
      </c>
      <c r="DA539" s="752">
        <v>0</v>
      </c>
      <c r="DB539" s="752">
        <v>0</v>
      </c>
      <c r="DC539" s="752">
        <v>0</v>
      </c>
      <c r="DD539" s="752">
        <v>0</v>
      </c>
      <c r="DE539" s="752">
        <v>0</v>
      </c>
      <c r="DF539" s="752">
        <v>0</v>
      </c>
      <c r="DG539" s="752">
        <v>0</v>
      </c>
      <c r="DH539" s="834">
        <v>0</v>
      </c>
      <c r="DI539" s="826">
        <v>0</v>
      </c>
      <c r="DJ539" s="826">
        <v>0</v>
      </c>
      <c r="DK539" s="826">
        <v>0</v>
      </c>
      <c r="DL539" s="826">
        <v>0</v>
      </c>
      <c r="DM539" s="826">
        <v>0</v>
      </c>
      <c r="DN539" s="826">
        <v>0</v>
      </c>
      <c r="DO539" s="835">
        <v>0</v>
      </c>
      <c r="DP539" s="826"/>
      <c r="DQ539" s="826"/>
      <c r="DR539" s="826"/>
      <c r="DS539" s="834"/>
      <c r="DT539" s="752"/>
      <c r="DU539" s="836"/>
      <c r="DV539" s="836"/>
      <c r="DW539" s="826"/>
      <c r="DX539" s="837"/>
      <c r="DY539" s="826" t="s">
        <v>308</v>
      </c>
      <c r="DZ539" s="837" t="s">
        <v>308</v>
      </c>
      <c r="EA539" s="826"/>
      <c r="EB539" s="837"/>
    </row>
    <row r="540" spans="1:266" ht="17.25" customHeight="1" x14ac:dyDescent="0.35">
      <c r="A540" s="625">
        <v>9</v>
      </c>
      <c r="B540" s="838"/>
      <c r="C540" s="839"/>
      <c r="D540" s="839"/>
      <c r="E540" s="839"/>
      <c r="F540" s="917"/>
      <c r="G540" s="917"/>
      <c r="H540" s="841"/>
      <c r="Y540" s="619"/>
      <c r="Z540" s="635"/>
      <c r="AF540" s="635">
        <v>0</v>
      </c>
      <c r="AK540" s="625"/>
      <c r="AL540" s="619"/>
      <c r="AM540" s="619"/>
      <c r="AN540" s="619"/>
      <c r="AO540" s="619"/>
      <c r="AP540" s="619"/>
      <c r="AQ540" s="619"/>
      <c r="AR540" s="619"/>
      <c r="AS540" s="619"/>
      <c r="AT540" s="619"/>
      <c r="AU540" s="619"/>
      <c r="AV540" s="619"/>
      <c r="AW540" s="619"/>
      <c r="AX540" s="619"/>
      <c r="AY540" s="619"/>
      <c r="AZ540" s="619"/>
      <c r="BA540" s="619"/>
      <c r="BB540" s="619"/>
      <c r="BC540" s="619"/>
      <c r="BD540" s="619"/>
      <c r="BE540" s="619"/>
      <c r="BF540" s="619"/>
      <c r="BG540" s="619"/>
      <c r="BH540" s="619"/>
      <c r="BI540" s="619"/>
      <c r="BJ540" s="619"/>
      <c r="BK540" s="619"/>
      <c r="BL540" s="619"/>
      <c r="BM540" s="619"/>
      <c r="BN540" s="619"/>
      <c r="BO540" s="619"/>
      <c r="BP540" s="619"/>
      <c r="BQ540" s="619"/>
      <c r="BR540" s="619"/>
      <c r="BS540" s="619"/>
      <c r="BT540" s="619"/>
      <c r="BU540" s="619"/>
      <c r="BV540" s="619"/>
      <c r="BW540" s="619"/>
      <c r="BX540" s="619"/>
      <c r="BY540" s="619"/>
      <c r="BZ540" s="619"/>
      <c r="CA540" s="619"/>
      <c r="CB540" s="619"/>
      <c r="CC540" s="619"/>
      <c r="CD540" s="619"/>
      <c r="CE540" s="619"/>
      <c r="CF540" s="619"/>
      <c r="CG540" s="619"/>
      <c r="CH540" s="619"/>
      <c r="CI540" s="619"/>
      <c r="CJ540" s="619"/>
      <c r="CV540" s="635"/>
      <c r="CW540" s="635"/>
      <c r="CX540" s="633" t="s">
        <v>308</v>
      </c>
      <c r="CY540" s="630">
        <v>0</v>
      </c>
      <c r="CZ540" s="630">
        <v>0</v>
      </c>
      <c r="DA540" s="634">
        <v>0</v>
      </c>
      <c r="DB540" s="634">
        <v>0</v>
      </c>
      <c r="DC540" s="634">
        <v>0</v>
      </c>
      <c r="DD540" s="634">
        <v>0</v>
      </c>
      <c r="DE540" s="634">
        <v>0</v>
      </c>
      <c r="DF540" s="634">
        <v>0</v>
      </c>
      <c r="DG540" s="634">
        <v>0</v>
      </c>
      <c r="DH540" s="624">
        <v>0</v>
      </c>
      <c r="DI540" s="635">
        <v>0</v>
      </c>
      <c r="DJ540" s="635">
        <v>0</v>
      </c>
      <c r="DK540" s="635">
        <v>0</v>
      </c>
      <c r="DL540" s="635">
        <v>0</v>
      </c>
      <c r="DM540" s="635">
        <v>0</v>
      </c>
      <c r="DN540" s="635">
        <v>0</v>
      </c>
      <c r="DO540" s="632">
        <v>0</v>
      </c>
    </row>
    <row r="541" spans="1:266" ht="17.25" customHeight="1" x14ac:dyDescent="0.35">
      <c r="A541" s="625">
        <v>9</v>
      </c>
      <c r="B541" s="664" t="s">
        <v>1456</v>
      </c>
      <c r="C541" s="665">
        <v>72</v>
      </c>
      <c r="D541" s="665"/>
      <c r="E541" s="665"/>
      <c r="F541" s="666" t="s">
        <v>409</v>
      </c>
      <c r="G541" s="666"/>
      <c r="H541" s="844"/>
      <c r="I541" s="667"/>
      <c r="J541" s="667"/>
      <c r="K541" s="667"/>
      <c r="L541" s="933"/>
      <c r="N541" s="934"/>
      <c r="O541" s="934"/>
      <c r="P541" s="934"/>
      <c r="Q541" s="934"/>
      <c r="R541" s="934"/>
      <c r="Y541" s="619"/>
      <c r="Z541" s="635"/>
      <c r="AF541" s="635">
        <v>0</v>
      </c>
      <c r="AK541" s="625"/>
      <c r="AL541" s="619"/>
      <c r="AM541" s="619"/>
      <c r="AN541" s="619"/>
      <c r="AO541" s="619"/>
      <c r="AP541" s="619"/>
      <c r="AQ541" s="619"/>
      <c r="AR541" s="619"/>
      <c r="AS541" s="619"/>
      <c r="AT541" s="619"/>
      <c r="AU541" s="619"/>
      <c r="AV541" s="619"/>
      <c r="AW541" s="619"/>
      <c r="AX541" s="619"/>
      <c r="AY541" s="619"/>
      <c r="AZ541" s="619"/>
      <c r="BA541" s="619"/>
      <c r="BB541" s="619"/>
      <c r="BC541" s="619"/>
      <c r="BD541" s="619"/>
      <c r="BE541" s="619"/>
      <c r="BF541" s="619"/>
      <c r="BG541" s="619"/>
      <c r="BH541" s="619"/>
      <c r="BI541" s="619"/>
      <c r="BJ541" s="619"/>
      <c r="BK541" s="619"/>
      <c r="BL541" s="619"/>
      <c r="BM541" s="619"/>
      <c r="BN541" s="619"/>
      <c r="BO541" s="619"/>
      <c r="BP541" s="619"/>
      <c r="BQ541" s="619"/>
      <c r="BR541" s="619"/>
      <c r="BS541" s="619"/>
      <c r="BT541" s="619"/>
      <c r="BU541" s="619"/>
      <c r="BV541" s="619"/>
      <c r="BW541" s="619"/>
      <c r="BX541" s="619"/>
      <c r="BY541" s="619"/>
      <c r="BZ541" s="619"/>
      <c r="CA541" s="619"/>
      <c r="CB541" s="619"/>
      <c r="CC541" s="619"/>
      <c r="CD541" s="619"/>
      <c r="CE541" s="619"/>
      <c r="CF541" s="619"/>
      <c r="CG541" s="619"/>
      <c r="CH541" s="619"/>
      <c r="CI541" s="619"/>
      <c r="CJ541" s="619"/>
      <c r="CV541" s="635"/>
      <c r="CW541" s="635"/>
      <c r="CX541" s="633" t="s">
        <v>308</v>
      </c>
      <c r="CY541" s="630">
        <v>0</v>
      </c>
      <c r="CZ541" s="630">
        <v>0</v>
      </c>
      <c r="DA541" s="634">
        <v>0</v>
      </c>
      <c r="DB541" s="634">
        <v>0</v>
      </c>
      <c r="DC541" s="634">
        <v>0</v>
      </c>
      <c r="DD541" s="634">
        <v>0</v>
      </c>
      <c r="DE541" s="634">
        <v>0</v>
      </c>
      <c r="DF541" s="634">
        <v>0</v>
      </c>
      <c r="DG541" s="634">
        <v>0</v>
      </c>
      <c r="DH541" s="624">
        <v>0</v>
      </c>
      <c r="DI541" s="635">
        <v>0</v>
      </c>
      <c r="DJ541" s="635">
        <v>0</v>
      </c>
      <c r="DK541" s="635">
        <v>0</v>
      </c>
      <c r="DL541" s="635">
        <v>0</v>
      </c>
      <c r="DM541" s="635">
        <v>0</v>
      </c>
      <c r="DN541" s="635">
        <v>0</v>
      </c>
      <c r="DO541" s="632">
        <v>0</v>
      </c>
      <c r="DW541" s="619"/>
      <c r="DY541" s="619"/>
      <c r="EA541" s="619"/>
    </row>
    <row r="542" spans="1:266" s="847" customFormat="1" ht="40.5" customHeight="1" x14ac:dyDescent="0.35">
      <c r="A542" s="618" t="s">
        <v>436</v>
      </c>
      <c r="B542" s="678" t="s">
        <v>426</v>
      </c>
      <c r="C542" s="678" t="s">
        <v>427</v>
      </c>
      <c r="D542" s="679" t="s">
        <v>428</v>
      </c>
      <c r="E542" s="678" t="s">
        <v>429</v>
      </c>
      <c r="F542" s="678" t="s">
        <v>430</v>
      </c>
      <c r="G542" s="680" t="s">
        <v>431</v>
      </c>
      <c r="H542" s="678" t="s">
        <v>432</v>
      </c>
      <c r="I542" s="678" t="s">
        <v>433</v>
      </c>
      <c r="J542" s="678" t="s">
        <v>434</v>
      </c>
      <c r="K542" s="678" t="s">
        <v>18</v>
      </c>
      <c r="L542" s="678" t="s">
        <v>435</v>
      </c>
      <c r="M542" s="678" t="s">
        <v>436</v>
      </c>
      <c r="N542" s="681" t="s">
        <v>437</v>
      </c>
      <c r="O542" s="681" t="s">
        <v>438</v>
      </c>
      <c r="P542" s="681" t="s">
        <v>439</v>
      </c>
      <c r="Q542" s="681" t="s">
        <v>219</v>
      </c>
      <c r="R542" s="678" t="s">
        <v>4</v>
      </c>
      <c r="S542" s="679" t="s">
        <v>440</v>
      </c>
      <c r="T542" s="678" t="s">
        <v>441</v>
      </c>
      <c r="U542" s="682" t="s">
        <v>442</v>
      </c>
      <c r="V542" s="682" t="s">
        <v>443</v>
      </c>
      <c r="W542" s="682" t="s">
        <v>444</v>
      </c>
      <c r="X542" s="682" t="s">
        <v>445</v>
      </c>
      <c r="Y542" s="845" t="s">
        <v>446</v>
      </c>
      <c r="Z542" s="845" t="s">
        <v>447</v>
      </c>
      <c r="AA542" s="678" t="s">
        <v>448</v>
      </c>
      <c r="AB542" s="678" t="s">
        <v>449</v>
      </c>
      <c r="AC542" s="678" t="s">
        <v>450</v>
      </c>
      <c r="AD542" s="678" t="s">
        <v>451</v>
      </c>
      <c r="AE542" s="678" t="s">
        <v>452</v>
      </c>
      <c r="AF542" s="678" t="s">
        <v>453</v>
      </c>
      <c r="AG542" s="678" t="s">
        <v>444</v>
      </c>
      <c r="AH542" s="693" t="s">
        <v>454</v>
      </c>
      <c r="AI542" s="678" t="s">
        <v>455</v>
      </c>
      <c r="AJ542" s="678" t="s">
        <v>456</v>
      </c>
      <c r="AK542" s="678" t="s">
        <v>457</v>
      </c>
      <c r="AL542" s="686" t="s">
        <v>458</v>
      </c>
      <c r="AM542" s="687" t="s">
        <v>459</v>
      </c>
      <c r="AN542" s="688" t="s">
        <v>460</v>
      </c>
      <c r="AO542" s="688" t="s">
        <v>461</v>
      </c>
      <c r="AP542" s="688" t="s">
        <v>462</v>
      </c>
      <c r="AQ542" s="688" t="s">
        <v>463</v>
      </c>
      <c r="AR542" s="688" t="s">
        <v>464</v>
      </c>
      <c r="AS542" s="688" t="s">
        <v>465</v>
      </c>
      <c r="AT542" s="688" t="s">
        <v>466</v>
      </c>
      <c r="AU542" s="688" t="s">
        <v>467</v>
      </c>
      <c r="AV542" s="688" t="s">
        <v>468</v>
      </c>
      <c r="AW542" s="688" t="s">
        <v>469</v>
      </c>
      <c r="AX542" s="688" t="s">
        <v>470</v>
      </c>
      <c r="AY542" s="688" t="s">
        <v>471</v>
      </c>
      <c r="AZ542" s="688" t="s">
        <v>472</v>
      </c>
      <c r="BA542" s="688" t="s">
        <v>473</v>
      </c>
      <c r="BB542" s="689" t="s">
        <v>474</v>
      </c>
      <c r="BC542" s="689" t="s">
        <v>475</v>
      </c>
      <c r="BD542" s="689" t="s">
        <v>476</v>
      </c>
      <c r="BE542" s="689" t="s">
        <v>477</v>
      </c>
      <c r="BF542" s="689" t="s">
        <v>478</v>
      </c>
      <c r="BG542" s="689" t="s">
        <v>479</v>
      </c>
      <c r="BH542" s="689" t="s">
        <v>480</v>
      </c>
      <c r="BI542" s="683" t="s">
        <v>481</v>
      </c>
      <c r="BJ542" s="690" t="s">
        <v>482</v>
      </c>
      <c r="BK542" s="687" t="s">
        <v>483</v>
      </c>
      <c r="BL542" s="683" t="s">
        <v>484</v>
      </c>
      <c r="BM542" s="683" t="s">
        <v>485</v>
      </c>
      <c r="BN542" s="689" t="s">
        <v>486</v>
      </c>
      <c r="BO542" s="689" t="s">
        <v>487</v>
      </c>
      <c r="BP542" s="689" t="s">
        <v>488</v>
      </c>
      <c r="BQ542" s="689" t="s">
        <v>460</v>
      </c>
      <c r="BR542" s="689" t="s">
        <v>489</v>
      </c>
      <c r="BS542" s="683" t="s">
        <v>490</v>
      </c>
      <c r="BT542" s="690" t="s">
        <v>482</v>
      </c>
      <c r="BU542" s="687" t="s">
        <v>491</v>
      </c>
      <c r="BV542" s="691" t="s">
        <v>492</v>
      </c>
      <c r="BW542" s="691" t="s">
        <v>493</v>
      </c>
      <c r="BX542" s="691" t="s">
        <v>494</v>
      </c>
      <c r="BY542" s="691" t="s">
        <v>495</v>
      </c>
      <c r="BZ542" s="691" t="s">
        <v>485</v>
      </c>
      <c r="CA542" s="691" t="s">
        <v>496</v>
      </c>
      <c r="CB542" s="691" t="s">
        <v>497</v>
      </c>
      <c r="CC542" s="691" t="s">
        <v>498</v>
      </c>
      <c r="CD542" s="691" t="s">
        <v>499</v>
      </c>
      <c r="CE542" s="691" t="s">
        <v>500</v>
      </c>
      <c r="CF542" s="691" t="s">
        <v>501</v>
      </c>
      <c r="CG542" s="691" t="s">
        <v>502</v>
      </c>
      <c r="CH542" s="691" t="s">
        <v>503</v>
      </c>
      <c r="CI542" s="691" t="s">
        <v>504</v>
      </c>
      <c r="CJ542" s="691" t="s">
        <v>505</v>
      </c>
      <c r="CK542" s="691" t="s">
        <v>506</v>
      </c>
      <c r="CL542" s="683" t="s">
        <v>507</v>
      </c>
      <c r="CM542" s="687" t="s">
        <v>508</v>
      </c>
      <c r="CN542" s="683" t="s">
        <v>509</v>
      </c>
      <c r="CO542" s="692" t="s">
        <v>510</v>
      </c>
      <c r="CP542" s="683" t="s">
        <v>511</v>
      </c>
      <c r="CQ542" s="681" t="s">
        <v>512</v>
      </c>
      <c r="CR542" s="678" t="s">
        <v>513</v>
      </c>
      <c r="CS542" s="678" t="s">
        <v>514</v>
      </c>
      <c r="CT542" s="679" t="s">
        <v>515</v>
      </c>
      <c r="CU542" s="846" t="s">
        <v>516</v>
      </c>
      <c r="CV542" s="679" t="s">
        <v>517</v>
      </c>
      <c r="CW542" s="678" t="s">
        <v>518</v>
      </c>
      <c r="CX542" s="678" t="s">
        <v>519</v>
      </c>
      <c r="CY542" s="678" t="s">
        <v>520</v>
      </c>
      <c r="CZ542" s="722" t="s">
        <v>444</v>
      </c>
      <c r="DA542" s="695" t="s">
        <v>521</v>
      </c>
      <c r="DB542" s="695" t="s">
        <v>522</v>
      </c>
      <c r="DC542" s="695" t="s">
        <v>523</v>
      </c>
      <c r="DD542" s="695" t="s">
        <v>219</v>
      </c>
      <c r="DE542" s="695" t="s">
        <v>217</v>
      </c>
      <c r="DF542" s="695" t="s">
        <v>437</v>
      </c>
      <c r="DG542" s="695" t="s">
        <v>438</v>
      </c>
      <c r="DH542" s="678" t="s">
        <v>745</v>
      </c>
      <c r="DI542" s="679" t="s">
        <v>525</v>
      </c>
      <c r="DJ542" s="679" t="s">
        <v>526</v>
      </c>
      <c r="DK542" s="679" t="s">
        <v>527</v>
      </c>
      <c r="DL542" s="678" t="s">
        <v>528</v>
      </c>
      <c r="DM542" s="679" t="s">
        <v>529</v>
      </c>
      <c r="DN542" s="679" t="s">
        <v>530</v>
      </c>
      <c r="DO542" s="846" t="s">
        <v>531</v>
      </c>
      <c r="DP542" s="679" t="s">
        <v>532</v>
      </c>
      <c r="DQ542" s="700" t="s">
        <v>533</v>
      </c>
      <c r="DR542" s="679" t="s">
        <v>534</v>
      </c>
      <c r="DS542" s="678" t="s">
        <v>535</v>
      </c>
      <c r="DT542" s="678" t="s">
        <v>536</v>
      </c>
      <c r="DU542" s="701" t="s">
        <v>537</v>
      </c>
      <c r="DV542" s="702" t="s">
        <v>538</v>
      </c>
      <c r="DW542" s="701" t="s">
        <v>539</v>
      </c>
      <c r="DX542" s="703" t="s">
        <v>540</v>
      </c>
      <c r="DY542" s="701" t="s">
        <v>539</v>
      </c>
      <c r="DZ542" s="703" t="s">
        <v>540</v>
      </c>
      <c r="EA542" s="702" t="s">
        <v>539</v>
      </c>
      <c r="EB542" s="704" t="s">
        <v>540</v>
      </c>
    </row>
    <row r="543" spans="1:266" s="705" customFormat="1" ht="17.25" customHeight="1" x14ac:dyDescent="0.35">
      <c r="A543" s="618" t="s">
        <v>308</v>
      </c>
      <c r="B543" s="678"/>
      <c r="C543" s="678"/>
      <c r="D543" s="678"/>
      <c r="E543" s="678"/>
      <c r="F543" s="717" t="s">
        <v>563</v>
      </c>
      <c r="G543" s="717"/>
      <c r="H543" s="679"/>
      <c r="I543" s="678"/>
      <c r="J543" s="678"/>
      <c r="K543" s="678"/>
      <c r="L543" s="678"/>
      <c r="M543" s="678"/>
      <c r="N543" s="678"/>
      <c r="O543" s="678"/>
      <c r="P543" s="678">
        <v>16480</v>
      </c>
      <c r="Q543" s="678"/>
      <c r="R543" s="678"/>
      <c r="S543" s="678"/>
      <c r="T543" s="678"/>
      <c r="U543" s="678"/>
      <c r="V543" s="678"/>
      <c r="W543" s="678"/>
      <c r="X543" s="678"/>
      <c r="Y543" s="678"/>
      <c r="Z543" s="679"/>
      <c r="AA543" s="678"/>
      <c r="AB543" s="678"/>
      <c r="AC543" s="678"/>
      <c r="AD543" s="678"/>
      <c r="AE543" s="684"/>
      <c r="AF543" s="679">
        <v>0</v>
      </c>
      <c r="AG543" s="685"/>
      <c r="AH543" s="685"/>
      <c r="AI543" s="685"/>
      <c r="AJ543" s="678"/>
      <c r="AK543" s="684"/>
      <c r="AL543" s="678"/>
      <c r="AM543" s="678"/>
      <c r="AN543" s="678"/>
      <c r="AO543" s="678"/>
      <c r="AP543" s="678"/>
      <c r="AQ543" s="678"/>
      <c r="AR543" s="678"/>
      <c r="AS543" s="678"/>
      <c r="AT543" s="678"/>
      <c r="AU543" s="678"/>
      <c r="AV543" s="678"/>
      <c r="AW543" s="678"/>
      <c r="AX543" s="678"/>
      <c r="AY543" s="678"/>
      <c r="AZ543" s="678"/>
      <c r="BA543" s="678"/>
      <c r="BB543" s="678"/>
      <c r="BC543" s="678"/>
      <c r="BD543" s="678"/>
      <c r="BE543" s="678"/>
      <c r="BF543" s="678"/>
      <c r="BG543" s="678"/>
      <c r="BH543" s="678"/>
      <c r="BI543" s="678"/>
      <c r="BJ543" s="678"/>
      <c r="BK543" s="678"/>
      <c r="BL543" s="678"/>
      <c r="BM543" s="678"/>
      <c r="BN543" s="678"/>
      <c r="BO543" s="678"/>
      <c r="BP543" s="678"/>
      <c r="BQ543" s="678"/>
      <c r="BR543" s="678"/>
      <c r="BS543" s="678"/>
      <c r="BT543" s="678"/>
      <c r="BU543" s="678"/>
      <c r="BV543" s="678"/>
      <c r="BW543" s="678"/>
      <c r="BX543" s="678"/>
      <c r="BY543" s="678"/>
      <c r="BZ543" s="678"/>
      <c r="CA543" s="678"/>
      <c r="CB543" s="678"/>
      <c r="CC543" s="678"/>
      <c r="CD543" s="678"/>
      <c r="CE543" s="678"/>
      <c r="CF543" s="678"/>
      <c r="CG543" s="678"/>
      <c r="CH543" s="678"/>
      <c r="CI543" s="678"/>
      <c r="CJ543" s="678"/>
      <c r="CK543" s="678"/>
      <c r="CL543" s="678" t="s">
        <v>308</v>
      </c>
      <c r="CM543" s="678"/>
      <c r="CN543" s="929"/>
      <c r="CO543" s="678"/>
      <c r="CP543" s="678"/>
      <c r="CQ543" s="678" t="s">
        <v>308</v>
      </c>
      <c r="CR543" s="678" t="s">
        <v>308</v>
      </c>
      <c r="CS543" s="693"/>
      <c r="CT543" s="695"/>
      <c r="CU543" s="721"/>
      <c r="CV543" s="679"/>
      <c r="CW543" s="679"/>
      <c r="CX543" s="695" t="s">
        <v>308</v>
      </c>
      <c r="CY543" s="722">
        <v>0</v>
      </c>
      <c r="CZ543" s="722">
        <v>0</v>
      </c>
      <c r="DA543" s="695">
        <v>0</v>
      </c>
      <c r="DB543" s="695">
        <v>0</v>
      </c>
      <c r="DC543" s="695">
        <v>0</v>
      </c>
      <c r="DD543" s="695">
        <v>0</v>
      </c>
      <c r="DE543" s="695">
        <v>0</v>
      </c>
      <c r="DF543" s="695">
        <v>0</v>
      </c>
      <c r="DG543" s="695">
        <v>0</v>
      </c>
      <c r="DH543" s="679">
        <v>0</v>
      </c>
      <c r="DI543" s="679">
        <v>0</v>
      </c>
      <c r="DJ543" s="679">
        <v>0</v>
      </c>
      <c r="DK543" s="679">
        <v>0</v>
      </c>
      <c r="DL543" s="679">
        <v>0</v>
      </c>
      <c r="DM543" s="679">
        <v>0</v>
      </c>
      <c r="DN543" s="679">
        <v>0</v>
      </c>
      <c r="DO543" s="846">
        <v>0</v>
      </c>
      <c r="DP543" s="679"/>
      <c r="DQ543" s="679"/>
      <c r="DR543" s="679"/>
      <c r="DS543" s="679"/>
      <c r="DT543" s="695"/>
      <c r="DU543" s="684"/>
      <c r="DV543" s="684"/>
      <c r="DW543" s="679"/>
      <c r="DX543" s="724"/>
      <c r="DY543" s="679" t="s">
        <v>308</v>
      </c>
      <c r="DZ543" s="724" t="s">
        <v>308</v>
      </c>
      <c r="EA543" s="679"/>
      <c r="EB543" s="724"/>
    </row>
    <row r="544" spans="1:266" ht="17.25" customHeight="1" x14ac:dyDescent="0.35">
      <c r="A544" s="618" t="s">
        <v>1457</v>
      </c>
      <c r="B544" s="730">
        <v>74</v>
      </c>
      <c r="C544" s="730" t="s">
        <v>1458</v>
      </c>
      <c r="D544" s="730" t="s">
        <v>1458</v>
      </c>
      <c r="E544" s="730">
        <v>9</v>
      </c>
      <c r="F544" s="731" t="s">
        <v>574</v>
      </c>
      <c r="G544" s="732">
        <v>2</v>
      </c>
      <c r="H544" s="826">
        <v>46196</v>
      </c>
      <c r="I544" s="730">
        <v>36</v>
      </c>
      <c r="J544" s="730" t="s">
        <v>308</v>
      </c>
      <c r="K544" s="730">
        <v>37</v>
      </c>
      <c r="L544" s="730" t="s">
        <v>1459</v>
      </c>
      <c r="M544" s="735" t="s">
        <v>1457</v>
      </c>
      <c r="N544" s="735" t="s">
        <v>390</v>
      </c>
      <c r="O544" s="735" t="s">
        <v>390</v>
      </c>
      <c r="P544" s="735" t="s">
        <v>390</v>
      </c>
      <c r="Q544" s="735">
        <v>0</v>
      </c>
      <c r="R544" s="735" t="s">
        <v>1460</v>
      </c>
      <c r="S544" s="735" t="s">
        <v>308</v>
      </c>
      <c r="T544" s="735" t="s">
        <v>1461</v>
      </c>
      <c r="U544" s="735">
        <v>878</v>
      </c>
      <c r="V544" s="735" t="s">
        <v>308</v>
      </c>
      <c r="W544" s="735"/>
      <c r="X544" s="735"/>
      <c r="Y544" s="735"/>
      <c r="Z544" s="763"/>
      <c r="AA544" s="735" t="s">
        <v>157</v>
      </c>
      <c r="AB544" s="735" t="s">
        <v>569</v>
      </c>
      <c r="AC544" s="735" t="s">
        <v>656</v>
      </c>
      <c r="AD544" s="735">
        <v>2136</v>
      </c>
      <c r="AE544" s="738">
        <v>1284</v>
      </c>
      <c r="AF544" s="737" t="s">
        <v>390</v>
      </c>
      <c r="AG544" s="765" t="s">
        <v>1462</v>
      </c>
      <c r="AH544" s="765"/>
      <c r="AI544" s="765" t="s">
        <v>625</v>
      </c>
      <c r="AJ544" s="740">
        <v>3</v>
      </c>
      <c r="AK544" s="766"/>
      <c r="AL544" s="740"/>
      <c r="AM544" s="767">
        <v>0</v>
      </c>
      <c r="AN544" s="767"/>
      <c r="AO544" s="767"/>
      <c r="AP544" s="767"/>
      <c r="AQ544" s="767"/>
      <c r="AR544" s="767"/>
      <c r="AS544" s="767"/>
      <c r="AT544" s="767"/>
      <c r="AU544" s="767"/>
      <c r="AV544" s="767"/>
      <c r="AW544" s="767"/>
      <c r="AX544" s="767"/>
      <c r="AY544" s="767"/>
      <c r="AZ544" s="767"/>
      <c r="BA544" s="767"/>
      <c r="BB544" s="767">
        <v>0</v>
      </c>
      <c r="BC544" s="767">
        <v>0</v>
      </c>
      <c r="BD544" s="767">
        <v>0</v>
      </c>
      <c r="BE544" s="767">
        <v>0</v>
      </c>
      <c r="BF544" s="767">
        <v>0</v>
      </c>
      <c r="BG544" s="767">
        <v>0</v>
      </c>
      <c r="BH544" s="767">
        <v>0</v>
      </c>
      <c r="BI544" s="767">
        <v>0</v>
      </c>
      <c r="BJ544" s="767"/>
      <c r="BK544" s="767">
        <v>0</v>
      </c>
      <c r="BL544" s="767"/>
      <c r="BM544" s="767"/>
      <c r="BN544" s="767">
        <v>0</v>
      </c>
      <c r="BO544" s="767">
        <v>0</v>
      </c>
      <c r="BP544" s="767">
        <v>0</v>
      </c>
      <c r="BQ544" s="767">
        <v>0</v>
      </c>
      <c r="BR544" s="767"/>
      <c r="BS544" s="767">
        <v>0</v>
      </c>
      <c r="BT544" s="767"/>
      <c r="BU544" s="767">
        <v>0</v>
      </c>
      <c r="BV544" s="767"/>
      <c r="BW544" s="767"/>
      <c r="BX544" s="767"/>
      <c r="BY544" s="767"/>
      <c r="BZ544" s="767"/>
      <c r="CA544" s="767"/>
      <c r="CB544" s="767"/>
      <c r="CC544" s="767"/>
      <c r="CD544" s="767"/>
      <c r="CE544" s="767"/>
      <c r="CF544" s="767"/>
      <c r="CG544" s="767"/>
      <c r="CH544" s="767"/>
      <c r="CI544" s="767">
        <v>0</v>
      </c>
      <c r="CJ544" s="767">
        <v>0</v>
      </c>
      <c r="CK544" s="935">
        <v>181</v>
      </c>
      <c r="CL544" s="768">
        <v>0</v>
      </c>
      <c r="CM544" s="768" t="s">
        <v>397</v>
      </c>
      <c r="CN544" s="768" t="s">
        <v>397</v>
      </c>
      <c r="CO544" s="768">
        <v>0</v>
      </c>
      <c r="CP544" s="768">
        <v>0</v>
      </c>
      <c r="CQ544" s="768">
        <v>0</v>
      </c>
      <c r="CR544" s="735">
        <v>1102</v>
      </c>
      <c r="CS544" s="769"/>
      <c r="CT544" s="745" t="s">
        <v>308</v>
      </c>
      <c r="CU544" s="859" t="s">
        <v>308</v>
      </c>
      <c r="CV544" s="763"/>
      <c r="CW544" s="763"/>
      <c r="CX544" s="745">
        <v>46246</v>
      </c>
      <c r="CY544" s="747">
        <v>0</v>
      </c>
      <c r="CZ544" s="747">
        <v>0</v>
      </c>
      <c r="DA544" s="748">
        <v>0</v>
      </c>
      <c r="DB544" s="748">
        <v>0</v>
      </c>
      <c r="DC544" s="748">
        <v>0</v>
      </c>
      <c r="DD544" s="748">
        <v>0</v>
      </c>
      <c r="DE544" s="748">
        <v>0</v>
      </c>
      <c r="DF544" s="748">
        <v>0</v>
      </c>
      <c r="DG544" s="748">
        <v>0</v>
      </c>
      <c r="DH544" s="770">
        <v>0</v>
      </c>
      <c r="DI544" s="763" t="s">
        <v>397</v>
      </c>
      <c r="DJ544" s="763" t="s">
        <v>390</v>
      </c>
      <c r="DK544" s="763" t="s">
        <v>390</v>
      </c>
      <c r="DL544" s="763" t="s">
        <v>390</v>
      </c>
      <c r="DM544" s="763" t="s">
        <v>390</v>
      </c>
      <c r="DN544" s="763" t="s">
        <v>390</v>
      </c>
      <c r="DO544" s="771">
        <v>0</v>
      </c>
      <c r="DP544" s="763">
        <v>46276</v>
      </c>
      <c r="DQ544" s="763">
        <v>46297</v>
      </c>
      <c r="DR544" s="763">
        <v>46297</v>
      </c>
      <c r="DS544" s="770">
        <v>46276</v>
      </c>
      <c r="DT544" s="752">
        <v>46297</v>
      </c>
      <c r="DU544" s="753">
        <v>-7</v>
      </c>
      <c r="DV544" s="753" t="s">
        <v>308</v>
      </c>
      <c r="DW544" s="754">
        <v>46269</v>
      </c>
      <c r="DX544" s="755">
        <v>46269</v>
      </c>
      <c r="DY544" s="754" t="e">
        <v>#VALUE!</v>
      </c>
      <c r="DZ544" s="754" t="e">
        <v>#VALUE!</v>
      </c>
      <c r="EA544" s="754" t="e">
        <v>#VALUE!</v>
      </c>
      <c r="EB544" s="754" t="e">
        <v>#VALUE!</v>
      </c>
      <c r="HA544" s="756" t="s">
        <v>397</v>
      </c>
      <c r="HB544" s="756" t="s">
        <v>397</v>
      </c>
      <c r="HC544" s="756" t="s">
        <v>397</v>
      </c>
      <c r="HD544" s="756" t="s">
        <v>397</v>
      </c>
      <c r="HE544" s="756" t="s">
        <v>397</v>
      </c>
      <c r="HF544" s="756" t="s">
        <v>397</v>
      </c>
      <c r="HG544" s="756" t="s">
        <v>397</v>
      </c>
      <c r="HH544" s="756" t="s">
        <v>397</v>
      </c>
      <c r="HI544" s="756" t="s">
        <v>397</v>
      </c>
      <c r="HJ544" s="756" t="s">
        <v>397</v>
      </c>
      <c r="HK544"/>
      <c r="HL544"/>
      <c r="HM544"/>
      <c r="HN544" s="756" t="str">
        <f t="shared" ref="HN544:HN574" si="17">IF(HA544&lt;&gt;"X","SDI",IF(HE544&lt;&gt;"X","CBMJ",IF(HK544&lt;&gt;"X","AUTO PRINT","INHOUSE")))</f>
        <v>AUTO PRINT</v>
      </c>
      <c r="HO544"/>
      <c r="HP544" s="757" t="s">
        <v>572</v>
      </c>
      <c r="HQ544" s="757" t="s">
        <v>572</v>
      </c>
      <c r="HR544" s="757" t="s">
        <v>572</v>
      </c>
      <c r="HS544"/>
      <c r="HW544" s="758"/>
      <c r="HX544"/>
      <c r="HY544" s="759" t="s">
        <v>572</v>
      </c>
      <c r="HZ544" s="759" t="s">
        <v>572</v>
      </c>
      <c r="IA544" s="759" t="s">
        <v>572</v>
      </c>
      <c r="IC544" s="760" t="s">
        <v>572</v>
      </c>
      <c r="ID544" s="760" t="s">
        <v>572</v>
      </c>
      <c r="IE544" s="760" t="s">
        <v>572</v>
      </c>
      <c r="IF544" s="761" t="s">
        <v>572</v>
      </c>
      <c r="IG544" s="619" t="str">
        <f t="shared" ref="IG544:IG574" si="18">IF(COUNTIF(IC544:IF544,"AUTO PRINTING*")&gt;0,"AUTO PRINTING","IN HOUSE (MANUAL)")</f>
        <v>IN HOUSE (MANUAL)</v>
      </c>
      <c r="II544" s="761" t="s">
        <v>572</v>
      </c>
      <c r="IK544" s="761" t="str">
        <f>IFERROR(VLOOKUP($M544,#REF!,13,0),"IN HOUSE (MANUAL)")</f>
        <v>IN HOUSE (MANUAL)</v>
      </c>
      <c r="IM544" s="760" t="s">
        <v>572</v>
      </c>
      <c r="IN544" s="760" t="s">
        <v>572</v>
      </c>
      <c r="IO544" s="760" t="s">
        <v>572</v>
      </c>
      <c r="IQ544" s="760" t="s">
        <v>572</v>
      </c>
      <c r="IR544" s="760" t="s">
        <v>572</v>
      </c>
      <c r="IT544" s="760" t="s">
        <v>572</v>
      </c>
      <c r="IV544" s="760" t="s">
        <v>572</v>
      </c>
      <c r="IW544" s="760" t="s">
        <v>572</v>
      </c>
      <c r="IY544" s="760" t="s">
        <v>572</v>
      </c>
      <c r="IZ544" s="760" t="s">
        <v>572</v>
      </c>
      <c r="JB544" s="760" t="s">
        <v>572</v>
      </c>
      <c r="JC544" s="760" t="s">
        <v>572</v>
      </c>
      <c r="JE544" s="760" t="s">
        <v>572</v>
      </c>
      <c r="JF544" s="760" t="s">
        <v>572</v>
      </c>
    </row>
    <row r="545" spans="1:266" ht="17.25" customHeight="1" x14ac:dyDescent="0.35">
      <c r="A545" s="618" t="s">
        <v>1463</v>
      </c>
      <c r="B545" s="730">
        <v>75</v>
      </c>
      <c r="C545" s="730" t="s">
        <v>1464</v>
      </c>
      <c r="D545" s="730" t="s">
        <v>1464</v>
      </c>
      <c r="E545" s="730">
        <v>9</v>
      </c>
      <c r="F545" s="731" t="s">
        <v>574</v>
      </c>
      <c r="G545" s="732">
        <v>1</v>
      </c>
      <c r="H545" s="826">
        <v>46196</v>
      </c>
      <c r="I545" s="730">
        <v>36</v>
      </c>
      <c r="J545" s="730" t="s">
        <v>308</v>
      </c>
      <c r="K545" s="730">
        <v>38</v>
      </c>
      <c r="L545" s="730" t="s">
        <v>1465</v>
      </c>
      <c r="M545" s="735" t="s">
        <v>1463</v>
      </c>
      <c r="N545" s="735" t="s">
        <v>390</v>
      </c>
      <c r="O545" s="735" t="s">
        <v>390</v>
      </c>
      <c r="P545" s="735" t="s">
        <v>390</v>
      </c>
      <c r="Q545" s="735">
        <v>0</v>
      </c>
      <c r="R545" s="735" t="s">
        <v>1460</v>
      </c>
      <c r="S545" s="735" t="s">
        <v>308</v>
      </c>
      <c r="T545" s="735" t="s">
        <v>1461</v>
      </c>
      <c r="U545" s="735">
        <v>878</v>
      </c>
      <c r="V545" s="735" t="s">
        <v>308</v>
      </c>
      <c r="W545" s="735"/>
      <c r="X545" s="735"/>
      <c r="Y545" s="735"/>
      <c r="Z545" s="763"/>
      <c r="AA545" s="735" t="s">
        <v>157</v>
      </c>
      <c r="AB545" s="735" t="s">
        <v>569</v>
      </c>
      <c r="AC545" s="735" t="s">
        <v>751</v>
      </c>
      <c r="AD545" s="735">
        <v>558</v>
      </c>
      <c r="AE545" s="738">
        <v>558</v>
      </c>
      <c r="AF545" s="737" t="s">
        <v>390</v>
      </c>
      <c r="AG545" s="765"/>
      <c r="AH545" s="765"/>
      <c r="AI545" s="765" t="s">
        <v>308</v>
      </c>
      <c r="AJ545" s="740">
        <v>4</v>
      </c>
      <c r="AK545" s="766"/>
      <c r="AL545" s="740"/>
      <c r="AM545" s="767">
        <v>0</v>
      </c>
      <c r="AN545" s="767"/>
      <c r="AO545" s="767"/>
      <c r="AP545" s="767"/>
      <c r="AQ545" s="767"/>
      <c r="AR545" s="767"/>
      <c r="AS545" s="767"/>
      <c r="AT545" s="767"/>
      <c r="AU545" s="767"/>
      <c r="AV545" s="767"/>
      <c r="AW545" s="767"/>
      <c r="AX545" s="767"/>
      <c r="AY545" s="767"/>
      <c r="AZ545" s="767"/>
      <c r="BA545" s="767"/>
      <c r="BB545" s="767">
        <v>0</v>
      </c>
      <c r="BC545" s="767">
        <v>0</v>
      </c>
      <c r="BD545" s="767">
        <v>0</v>
      </c>
      <c r="BE545" s="767">
        <v>0</v>
      </c>
      <c r="BF545" s="767">
        <v>0</v>
      </c>
      <c r="BG545" s="767">
        <v>0</v>
      </c>
      <c r="BH545" s="767">
        <v>0</v>
      </c>
      <c r="BI545" s="767">
        <v>0</v>
      </c>
      <c r="BJ545" s="767"/>
      <c r="BK545" s="767">
        <v>0</v>
      </c>
      <c r="BL545" s="767"/>
      <c r="BM545" s="767"/>
      <c r="BN545" s="767">
        <v>0</v>
      </c>
      <c r="BO545" s="767">
        <v>0</v>
      </c>
      <c r="BP545" s="767">
        <v>0</v>
      </c>
      <c r="BQ545" s="767">
        <v>0</v>
      </c>
      <c r="BR545" s="767"/>
      <c r="BS545" s="767">
        <v>0</v>
      </c>
      <c r="BT545" s="767"/>
      <c r="BU545" s="767">
        <v>0</v>
      </c>
      <c r="BV545" s="767"/>
      <c r="BW545" s="767"/>
      <c r="BX545" s="767"/>
      <c r="BY545" s="767"/>
      <c r="BZ545" s="767"/>
      <c r="CA545" s="767"/>
      <c r="CB545" s="767"/>
      <c r="CC545" s="767"/>
      <c r="CD545" s="767"/>
      <c r="CE545" s="767"/>
      <c r="CF545" s="767"/>
      <c r="CG545" s="767"/>
      <c r="CH545" s="767"/>
      <c r="CI545" s="767">
        <v>0</v>
      </c>
      <c r="CJ545" s="767">
        <v>0</v>
      </c>
      <c r="CK545" s="768">
        <v>48</v>
      </c>
      <c r="CL545" s="768">
        <v>0</v>
      </c>
      <c r="CM545" s="768" t="s">
        <v>397</v>
      </c>
      <c r="CN545" s="768" t="s">
        <v>397</v>
      </c>
      <c r="CO545" s="768">
        <v>0</v>
      </c>
      <c r="CP545" s="768">
        <v>0</v>
      </c>
      <c r="CQ545" s="768">
        <v>0</v>
      </c>
      <c r="CR545" s="735">
        <v>558</v>
      </c>
      <c r="CS545" s="769"/>
      <c r="CT545" s="745">
        <v>46286</v>
      </c>
      <c r="CU545" s="859" t="s">
        <v>598</v>
      </c>
      <c r="CV545" s="763"/>
      <c r="CW545" s="763"/>
      <c r="CX545" s="745">
        <v>46246</v>
      </c>
      <c r="CY545" s="747">
        <v>0</v>
      </c>
      <c r="CZ545" s="747">
        <v>0</v>
      </c>
      <c r="DA545" s="748">
        <v>0</v>
      </c>
      <c r="DB545" s="748">
        <v>0</v>
      </c>
      <c r="DC545" s="748">
        <v>0</v>
      </c>
      <c r="DD545" s="748">
        <v>0</v>
      </c>
      <c r="DE545" s="748">
        <v>0</v>
      </c>
      <c r="DF545" s="748">
        <v>0</v>
      </c>
      <c r="DG545" s="748">
        <v>0</v>
      </c>
      <c r="DH545" s="770">
        <v>0</v>
      </c>
      <c r="DI545" s="763" t="s">
        <v>397</v>
      </c>
      <c r="DJ545" s="763" t="s">
        <v>390</v>
      </c>
      <c r="DK545" s="763" t="s">
        <v>390</v>
      </c>
      <c r="DL545" s="763" t="s">
        <v>390</v>
      </c>
      <c r="DM545" s="763" t="s">
        <v>390</v>
      </c>
      <c r="DN545" s="763" t="s">
        <v>390</v>
      </c>
      <c r="DO545" s="771">
        <v>0</v>
      </c>
      <c r="DP545" s="763">
        <v>46283</v>
      </c>
      <c r="DQ545" s="763">
        <v>46283</v>
      </c>
      <c r="DR545" s="763">
        <v>46283</v>
      </c>
      <c r="DS545" s="770">
        <v>46283</v>
      </c>
      <c r="DT545" s="752">
        <v>46283</v>
      </c>
      <c r="DU545" s="753">
        <v>-14</v>
      </c>
      <c r="DV545" s="753" t="s">
        <v>308</v>
      </c>
      <c r="DW545" s="754">
        <v>46269</v>
      </c>
      <c r="DX545" s="755">
        <v>46269</v>
      </c>
      <c r="DY545" s="754" t="e">
        <v>#VALUE!</v>
      </c>
      <c r="DZ545" s="754" t="e">
        <v>#VALUE!</v>
      </c>
      <c r="EA545" s="754"/>
      <c r="EB545" s="754"/>
      <c r="HA545" s="756" t="s">
        <v>397</v>
      </c>
      <c r="HB545" s="756" t="s">
        <v>397</v>
      </c>
      <c r="HC545" s="756" t="s">
        <v>397</v>
      </c>
      <c r="HD545" s="756" t="s">
        <v>397</v>
      </c>
      <c r="HE545" s="756" t="s">
        <v>397</v>
      </c>
      <c r="HF545" s="756" t="s">
        <v>397</v>
      </c>
      <c r="HG545" s="756" t="s">
        <v>397</v>
      </c>
      <c r="HH545" s="756" t="s">
        <v>397</v>
      </c>
      <c r="HI545" s="756" t="s">
        <v>397</v>
      </c>
      <c r="HJ545" s="756" t="s">
        <v>397</v>
      </c>
      <c r="HK545"/>
      <c r="HL545"/>
      <c r="HM545"/>
      <c r="HN545" s="756" t="str">
        <f t="shared" si="17"/>
        <v>AUTO PRINT</v>
      </c>
      <c r="HO545"/>
      <c r="HP545" s="757" t="s">
        <v>572</v>
      </c>
      <c r="HQ545" s="757" t="s">
        <v>572</v>
      </c>
      <c r="HR545" s="757" t="s">
        <v>572</v>
      </c>
      <c r="HS545"/>
      <c r="HW545" s="758"/>
      <c r="HX545"/>
      <c r="HY545" s="759" t="s">
        <v>572</v>
      </c>
      <c r="HZ545" s="759" t="s">
        <v>572</v>
      </c>
      <c r="IA545" s="759" t="s">
        <v>572</v>
      </c>
      <c r="IC545" s="760" t="s">
        <v>572</v>
      </c>
      <c r="ID545" s="760" t="s">
        <v>572</v>
      </c>
      <c r="IE545" s="760" t="s">
        <v>572</v>
      </c>
      <c r="IF545" s="761" t="s">
        <v>572</v>
      </c>
      <c r="IG545" s="619" t="str">
        <f t="shared" si="18"/>
        <v>IN HOUSE (MANUAL)</v>
      </c>
      <c r="II545" s="761" t="s">
        <v>572</v>
      </c>
      <c r="IK545" s="761" t="str">
        <f>IFERROR(VLOOKUP($M545,#REF!,13,0),"IN HOUSE (MANUAL)")</f>
        <v>IN HOUSE (MANUAL)</v>
      </c>
      <c r="IM545" s="760" t="s">
        <v>572</v>
      </c>
      <c r="IN545" s="760" t="s">
        <v>572</v>
      </c>
      <c r="IO545" s="760" t="s">
        <v>572</v>
      </c>
      <c r="IQ545" s="760" t="s">
        <v>572</v>
      </c>
      <c r="IR545" s="760" t="s">
        <v>572</v>
      </c>
      <c r="IT545" s="760" t="s">
        <v>572</v>
      </c>
      <c r="IV545" s="760" t="s">
        <v>572</v>
      </c>
      <c r="IW545" s="760" t="s">
        <v>572</v>
      </c>
      <c r="IY545" s="760" t="s">
        <v>572</v>
      </c>
      <c r="IZ545" s="760" t="s">
        <v>572</v>
      </c>
      <c r="JB545" s="760" t="s">
        <v>572</v>
      </c>
      <c r="JC545" s="760" t="s">
        <v>572</v>
      </c>
      <c r="JE545" s="760" t="s">
        <v>572</v>
      </c>
      <c r="JF545" s="760" t="s">
        <v>572</v>
      </c>
    </row>
    <row r="546" spans="1:266" ht="17.25" customHeight="1" x14ac:dyDescent="0.35">
      <c r="A546" s="618" t="s">
        <v>1466</v>
      </c>
      <c r="B546" s="730">
        <v>76</v>
      </c>
      <c r="C546" s="730" t="s">
        <v>1458</v>
      </c>
      <c r="D546" s="730" t="s">
        <v>1458</v>
      </c>
      <c r="E546" s="730">
        <v>9</v>
      </c>
      <c r="F546" s="731" t="s">
        <v>574</v>
      </c>
      <c r="G546" s="732">
        <v>2</v>
      </c>
      <c r="H546" s="826">
        <v>46196</v>
      </c>
      <c r="I546" s="730">
        <v>37</v>
      </c>
      <c r="J546" s="730" t="s">
        <v>308</v>
      </c>
      <c r="K546" s="730">
        <v>38</v>
      </c>
      <c r="L546" s="730" t="s">
        <v>1467</v>
      </c>
      <c r="M546" s="735" t="s">
        <v>1466</v>
      </c>
      <c r="N546" s="735" t="s">
        <v>390</v>
      </c>
      <c r="O546" s="735" t="s">
        <v>390</v>
      </c>
      <c r="P546" s="735" t="s">
        <v>390</v>
      </c>
      <c r="Q546" s="735">
        <v>0</v>
      </c>
      <c r="R546" s="735" t="s">
        <v>1460</v>
      </c>
      <c r="S546" s="735" t="s">
        <v>308</v>
      </c>
      <c r="T546" s="735" t="s">
        <v>1461</v>
      </c>
      <c r="U546" s="735">
        <v>878</v>
      </c>
      <c r="V546" s="735" t="s">
        <v>308</v>
      </c>
      <c r="W546" s="735"/>
      <c r="X546" s="735"/>
      <c r="Y546" s="735"/>
      <c r="Z546" s="763"/>
      <c r="AA546" s="735" t="s">
        <v>157</v>
      </c>
      <c r="AB546" s="735" t="s">
        <v>569</v>
      </c>
      <c r="AC546" s="735" t="s">
        <v>589</v>
      </c>
      <c r="AD546" s="735">
        <v>2196</v>
      </c>
      <c r="AE546" s="738">
        <v>852</v>
      </c>
      <c r="AF546" s="737" t="s">
        <v>390</v>
      </c>
      <c r="AG546" s="765" t="s">
        <v>1468</v>
      </c>
      <c r="AH546" s="765"/>
      <c r="AI546" s="765" t="s">
        <v>308</v>
      </c>
      <c r="AJ546" s="740">
        <v>5</v>
      </c>
      <c r="AK546" s="766"/>
      <c r="AL546" s="740"/>
      <c r="AM546" s="767">
        <v>0</v>
      </c>
      <c r="AN546" s="767"/>
      <c r="AO546" s="767"/>
      <c r="AP546" s="767"/>
      <c r="AQ546" s="767"/>
      <c r="AR546" s="767"/>
      <c r="AS546" s="767"/>
      <c r="AT546" s="767"/>
      <c r="AU546" s="767"/>
      <c r="AV546" s="767"/>
      <c r="AW546" s="767"/>
      <c r="AX546" s="767"/>
      <c r="AY546" s="767"/>
      <c r="AZ546" s="767"/>
      <c r="BA546" s="767"/>
      <c r="BB546" s="767">
        <v>0</v>
      </c>
      <c r="BC546" s="767">
        <v>0</v>
      </c>
      <c r="BD546" s="767">
        <v>0</v>
      </c>
      <c r="BE546" s="767">
        <v>0</v>
      </c>
      <c r="BF546" s="767">
        <v>0</v>
      </c>
      <c r="BG546" s="767">
        <v>0</v>
      </c>
      <c r="BH546" s="767">
        <v>0</v>
      </c>
      <c r="BI546" s="767">
        <v>0</v>
      </c>
      <c r="BJ546" s="767"/>
      <c r="BK546" s="767">
        <v>0</v>
      </c>
      <c r="BL546" s="767"/>
      <c r="BM546" s="767"/>
      <c r="BN546" s="767">
        <v>0</v>
      </c>
      <c r="BO546" s="767">
        <v>0</v>
      </c>
      <c r="BP546" s="767">
        <v>0</v>
      </c>
      <c r="BQ546" s="767">
        <v>0</v>
      </c>
      <c r="BR546" s="767"/>
      <c r="BS546" s="767">
        <v>0</v>
      </c>
      <c r="BT546" s="767"/>
      <c r="BU546" s="767">
        <v>0</v>
      </c>
      <c r="BV546" s="767"/>
      <c r="BW546" s="767"/>
      <c r="BX546" s="767"/>
      <c r="BY546" s="767"/>
      <c r="BZ546" s="767"/>
      <c r="CA546" s="767"/>
      <c r="CB546" s="767"/>
      <c r="CC546" s="767"/>
      <c r="CD546" s="767"/>
      <c r="CE546" s="767"/>
      <c r="CF546" s="767"/>
      <c r="CG546" s="767"/>
      <c r="CH546" s="767"/>
      <c r="CI546" s="767">
        <v>0</v>
      </c>
      <c r="CJ546" s="767">
        <v>0</v>
      </c>
      <c r="CK546" s="935">
        <v>88</v>
      </c>
      <c r="CL546" s="768">
        <v>0</v>
      </c>
      <c r="CM546" s="768" t="s">
        <v>397</v>
      </c>
      <c r="CN546" s="768" t="s">
        <v>397</v>
      </c>
      <c r="CO546" s="768">
        <v>0</v>
      </c>
      <c r="CP546" s="768">
        <v>0</v>
      </c>
      <c r="CQ546" s="768">
        <v>24</v>
      </c>
      <c r="CR546" s="735">
        <v>852</v>
      </c>
      <c r="CS546" s="769"/>
      <c r="CT546" s="745">
        <v>46286</v>
      </c>
      <c r="CU546" s="859" t="s">
        <v>598</v>
      </c>
      <c r="CV546" s="763"/>
      <c r="CW546" s="763"/>
      <c r="CX546" s="745">
        <v>46246</v>
      </c>
      <c r="CY546" s="747">
        <v>0</v>
      </c>
      <c r="CZ546" s="747">
        <v>0</v>
      </c>
      <c r="DA546" s="748">
        <v>0</v>
      </c>
      <c r="DB546" s="748">
        <v>0</v>
      </c>
      <c r="DC546" s="748">
        <v>0</v>
      </c>
      <c r="DD546" s="748">
        <v>0</v>
      </c>
      <c r="DE546" s="748">
        <v>0</v>
      </c>
      <c r="DF546" s="748">
        <v>0</v>
      </c>
      <c r="DG546" s="748">
        <v>0</v>
      </c>
      <c r="DH546" s="770">
        <v>0</v>
      </c>
      <c r="DI546" s="763" t="s">
        <v>397</v>
      </c>
      <c r="DJ546" s="763" t="s">
        <v>390</v>
      </c>
      <c r="DK546" s="763" t="s">
        <v>390</v>
      </c>
      <c r="DL546" s="763" t="s">
        <v>390</v>
      </c>
      <c r="DM546" s="763" t="s">
        <v>390</v>
      </c>
      <c r="DN546" s="763" t="s">
        <v>390</v>
      </c>
      <c r="DO546" s="771">
        <v>0</v>
      </c>
      <c r="DP546" s="763">
        <v>46283</v>
      </c>
      <c r="DQ546" s="763">
        <v>46283</v>
      </c>
      <c r="DR546" s="763">
        <v>46283</v>
      </c>
      <c r="DS546" s="770">
        <v>46283</v>
      </c>
      <c r="DT546" s="752">
        <v>46283</v>
      </c>
      <c r="DU546" s="753">
        <v>-11</v>
      </c>
      <c r="DV546" s="753" t="s">
        <v>308</v>
      </c>
      <c r="DW546" s="754">
        <v>46269</v>
      </c>
      <c r="DX546" s="755">
        <v>46272</v>
      </c>
      <c r="DY546" s="754" t="e">
        <v>#VALUE!</v>
      </c>
      <c r="DZ546" s="754" t="e">
        <v>#VALUE!</v>
      </c>
      <c r="EA546" s="754" t="e">
        <v>#VALUE!</v>
      </c>
      <c r="EB546" s="754" t="e">
        <v>#VALUE!</v>
      </c>
      <c r="HA546" s="756" t="s">
        <v>397</v>
      </c>
      <c r="HB546" s="756" t="s">
        <v>397</v>
      </c>
      <c r="HC546" s="756" t="s">
        <v>397</v>
      </c>
      <c r="HD546" s="756" t="s">
        <v>397</v>
      </c>
      <c r="HE546" s="756" t="s">
        <v>397</v>
      </c>
      <c r="HF546" s="756" t="s">
        <v>397</v>
      </c>
      <c r="HG546" s="756" t="s">
        <v>397</v>
      </c>
      <c r="HH546" s="756" t="s">
        <v>397</v>
      </c>
      <c r="HI546" s="756" t="s">
        <v>397</v>
      </c>
      <c r="HJ546" s="756" t="s">
        <v>397</v>
      </c>
      <c r="HK546"/>
      <c r="HL546"/>
      <c r="HM546"/>
      <c r="HN546" s="756" t="str">
        <f t="shared" si="17"/>
        <v>AUTO PRINT</v>
      </c>
      <c r="HO546"/>
      <c r="HP546" s="757" t="s">
        <v>572</v>
      </c>
      <c r="HQ546" s="757" t="s">
        <v>572</v>
      </c>
      <c r="HR546" s="757" t="s">
        <v>572</v>
      </c>
      <c r="HS546"/>
      <c r="HW546" s="758"/>
      <c r="HX546"/>
      <c r="HY546" s="759" t="s">
        <v>572</v>
      </c>
      <c r="HZ546" s="759" t="s">
        <v>572</v>
      </c>
      <c r="IA546" s="759" t="s">
        <v>572</v>
      </c>
      <c r="IC546" s="760" t="s">
        <v>572</v>
      </c>
      <c r="ID546" s="760" t="s">
        <v>572</v>
      </c>
      <c r="IE546" s="760" t="s">
        <v>572</v>
      </c>
      <c r="IF546" s="761" t="s">
        <v>572</v>
      </c>
      <c r="IG546" s="619" t="str">
        <f t="shared" si="18"/>
        <v>IN HOUSE (MANUAL)</v>
      </c>
      <c r="II546" s="761" t="s">
        <v>572</v>
      </c>
      <c r="IK546" s="761" t="str">
        <f>IFERROR(VLOOKUP($M546,#REF!,13,0),"IN HOUSE (MANUAL)")</f>
        <v>IN HOUSE (MANUAL)</v>
      </c>
      <c r="IM546" s="760" t="s">
        <v>572</v>
      </c>
      <c r="IN546" s="760" t="s">
        <v>572</v>
      </c>
      <c r="IO546" s="760" t="s">
        <v>572</v>
      </c>
      <c r="IQ546" s="760" t="s">
        <v>572</v>
      </c>
      <c r="IR546" s="760" t="s">
        <v>572</v>
      </c>
      <c r="IT546" s="760" t="s">
        <v>572</v>
      </c>
      <c r="IV546" s="760" t="s">
        <v>572</v>
      </c>
      <c r="IW546" s="760" t="s">
        <v>572</v>
      </c>
      <c r="IY546" s="760" t="s">
        <v>572</v>
      </c>
      <c r="IZ546" s="760" t="s">
        <v>572</v>
      </c>
      <c r="JB546" s="760" t="s">
        <v>572</v>
      </c>
      <c r="JC546" s="760" t="s">
        <v>572</v>
      </c>
      <c r="JE546" s="760" t="s">
        <v>572</v>
      </c>
      <c r="JF546" s="760" t="s">
        <v>572</v>
      </c>
    </row>
    <row r="547" spans="1:266" ht="17.25" customHeight="1" x14ac:dyDescent="0.35">
      <c r="A547" s="618" t="s">
        <v>1469</v>
      </c>
      <c r="B547" s="730">
        <v>77</v>
      </c>
      <c r="C547" s="730" t="s">
        <v>1464</v>
      </c>
      <c r="D547" s="730" t="s">
        <v>1464</v>
      </c>
      <c r="E547" s="730">
        <v>9</v>
      </c>
      <c r="F547" s="731" t="s">
        <v>574</v>
      </c>
      <c r="G547" s="732">
        <v>1</v>
      </c>
      <c r="H547" s="826">
        <v>46196</v>
      </c>
      <c r="I547" s="730">
        <v>37</v>
      </c>
      <c r="J547" s="730" t="s">
        <v>308</v>
      </c>
      <c r="K547" s="730">
        <v>38</v>
      </c>
      <c r="L547" s="730" t="s">
        <v>1470</v>
      </c>
      <c r="M547" s="734" t="s">
        <v>1469</v>
      </c>
      <c r="N547" s="734">
        <v>0</v>
      </c>
      <c r="O547" s="734" t="s">
        <v>390</v>
      </c>
      <c r="P547" s="734" t="s">
        <v>390</v>
      </c>
      <c r="Q547" s="734">
        <v>0</v>
      </c>
      <c r="R547" s="734" t="s">
        <v>1471</v>
      </c>
      <c r="S547" s="734" t="s">
        <v>308</v>
      </c>
      <c r="T547" s="734" t="s">
        <v>1472</v>
      </c>
      <c r="U547" s="734">
        <v>878</v>
      </c>
      <c r="V547" s="734" t="s">
        <v>308</v>
      </c>
      <c r="W547" s="734"/>
      <c r="X547" s="734"/>
      <c r="Y547" s="734"/>
      <c r="Z547" s="737"/>
      <c r="AA547" s="734" t="s">
        <v>45</v>
      </c>
      <c r="AB547" s="734" t="s">
        <v>863</v>
      </c>
      <c r="AC547" s="734" t="s">
        <v>597</v>
      </c>
      <c r="AD547" s="734">
        <v>1590</v>
      </c>
      <c r="AE547" s="738">
        <v>1590</v>
      </c>
      <c r="AF547" s="737" t="s">
        <v>390</v>
      </c>
      <c r="AG547" s="765"/>
      <c r="AH547" s="765"/>
      <c r="AI547" s="765" t="s">
        <v>308</v>
      </c>
      <c r="AJ547" s="740">
        <v>6</v>
      </c>
      <c r="AK547" s="766"/>
      <c r="AL547" s="740"/>
      <c r="AM547" s="767">
        <v>0</v>
      </c>
      <c r="AN547" s="767"/>
      <c r="AO547" s="767"/>
      <c r="AP547" s="767"/>
      <c r="AQ547" s="767"/>
      <c r="AR547" s="767"/>
      <c r="AS547" s="767"/>
      <c r="AT547" s="767"/>
      <c r="AU547" s="767"/>
      <c r="AV547" s="767"/>
      <c r="AW547" s="767"/>
      <c r="AX547" s="767"/>
      <c r="AY547" s="767"/>
      <c r="AZ547" s="767"/>
      <c r="BA547" s="767"/>
      <c r="BB547" s="767">
        <v>0</v>
      </c>
      <c r="BC547" s="767">
        <v>0</v>
      </c>
      <c r="BD547" s="767">
        <v>0</v>
      </c>
      <c r="BE547" s="767">
        <v>0</v>
      </c>
      <c r="BF547" s="767">
        <v>0</v>
      </c>
      <c r="BG547" s="767">
        <v>0</v>
      </c>
      <c r="BH547" s="767">
        <v>0</v>
      </c>
      <c r="BI547" s="767">
        <v>0</v>
      </c>
      <c r="BJ547" s="767"/>
      <c r="BK547" s="767">
        <v>0</v>
      </c>
      <c r="BL547" s="767"/>
      <c r="BM547" s="767"/>
      <c r="BN547" s="767" t="s">
        <v>308</v>
      </c>
      <c r="BO547" s="767" t="s">
        <v>308</v>
      </c>
      <c r="BP547" s="767" t="s">
        <v>308</v>
      </c>
      <c r="BQ547" s="767" t="s">
        <v>308</v>
      </c>
      <c r="BR547" s="767"/>
      <c r="BS547" s="767" t="s">
        <v>397</v>
      </c>
      <c r="BT547" s="767"/>
      <c r="BU547" s="767">
        <v>0</v>
      </c>
      <c r="BV547" s="767"/>
      <c r="BW547" s="767"/>
      <c r="BX547" s="767"/>
      <c r="BY547" s="767"/>
      <c r="BZ547" s="767"/>
      <c r="CA547" s="767"/>
      <c r="CB547" s="767"/>
      <c r="CC547" s="767"/>
      <c r="CD547" s="767"/>
      <c r="CE547" s="767"/>
      <c r="CF547" s="767"/>
      <c r="CG547" s="767"/>
      <c r="CH547" s="767"/>
      <c r="CI547" s="767">
        <v>0</v>
      </c>
      <c r="CJ547" s="767">
        <v>0</v>
      </c>
      <c r="CK547" s="768"/>
      <c r="CL547" s="768">
        <v>0</v>
      </c>
      <c r="CM547" s="768" t="s">
        <v>397</v>
      </c>
      <c r="CN547" s="768" t="s">
        <v>397</v>
      </c>
      <c r="CO547" s="768">
        <v>0</v>
      </c>
      <c r="CP547" s="768">
        <v>0</v>
      </c>
      <c r="CQ547" s="768">
        <v>0</v>
      </c>
      <c r="CR547" s="735">
        <v>306</v>
      </c>
      <c r="CS547" s="744"/>
      <c r="CT547" s="745">
        <v>46286</v>
      </c>
      <c r="CU547" s="859" t="s">
        <v>598</v>
      </c>
      <c r="CV547" s="737"/>
      <c r="CW547" s="737"/>
      <c r="CX547" s="745">
        <v>46248</v>
      </c>
      <c r="CY547" s="861">
        <v>0</v>
      </c>
      <c r="CZ547" s="861" t="s">
        <v>308</v>
      </c>
      <c r="DA547" s="749">
        <v>0</v>
      </c>
      <c r="DB547" s="749">
        <v>0</v>
      </c>
      <c r="DC547" s="749">
        <v>0</v>
      </c>
      <c r="DD547" s="749" t="s">
        <v>308</v>
      </c>
      <c r="DE547" s="749" t="s">
        <v>308</v>
      </c>
      <c r="DF547" s="749" t="s">
        <v>308</v>
      </c>
      <c r="DG547" s="749" t="s">
        <v>308</v>
      </c>
      <c r="DH547" s="750">
        <v>0</v>
      </c>
      <c r="DI547" s="737" t="s">
        <v>390</v>
      </c>
      <c r="DJ547" s="737" t="s">
        <v>390</v>
      </c>
      <c r="DK547" s="737" t="s">
        <v>390</v>
      </c>
      <c r="DL547" s="737" t="s">
        <v>390</v>
      </c>
      <c r="DM547" s="737" t="s">
        <v>390</v>
      </c>
      <c r="DN547" s="737" t="s">
        <v>390</v>
      </c>
      <c r="DO547" s="762">
        <v>0</v>
      </c>
      <c r="DP547" s="763">
        <v>46283</v>
      </c>
      <c r="DQ547" s="763">
        <v>46283</v>
      </c>
      <c r="DR547" s="763">
        <v>46283</v>
      </c>
      <c r="DS547" s="750">
        <v>46283</v>
      </c>
      <c r="DT547" s="752">
        <v>46283</v>
      </c>
      <c r="DU547" s="753">
        <v>-10</v>
      </c>
      <c r="DV547" s="753" t="s">
        <v>308</v>
      </c>
      <c r="DW547" s="754">
        <v>46272</v>
      </c>
      <c r="DX547" s="755">
        <v>46273</v>
      </c>
      <c r="DY547" s="754" t="e">
        <v>#VALUE!</v>
      </c>
      <c r="DZ547" s="754" t="e">
        <v>#VALUE!</v>
      </c>
      <c r="EA547" s="754"/>
      <c r="EB547" s="754"/>
      <c r="HA547" s="756" t="s">
        <v>397</v>
      </c>
      <c r="HB547" s="756" t="s">
        <v>397</v>
      </c>
      <c r="HC547" s="756" t="s">
        <v>397</v>
      </c>
      <c r="HD547" s="756" t="s">
        <v>397</v>
      </c>
      <c r="HE547" s="756" t="s">
        <v>397</v>
      </c>
      <c r="HF547" s="756" t="s">
        <v>397</v>
      </c>
      <c r="HG547" s="756" t="s">
        <v>397</v>
      </c>
      <c r="HH547" s="756" t="s">
        <v>397</v>
      </c>
      <c r="HI547" s="756" t="s">
        <v>397</v>
      </c>
      <c r="HJ547" s="756" t="s">
        <v>397</v>
      </c>
      <c r="HK547"/>
      <c r="HL547"/>
      <c r="HM547"/>
      <c r="HN547" s="756" t="str">
        <f t="shared" si="17"/>
        <v>AUTO PRINT</v>
      </c>
      <c r="HO547"/>
      <c r="HP547" s="757" t="s">
        <v>572</v>
      </c>
      <c r="HQ547" s="757" t="s">
        <v>572</v>
      </c>
      <c r="HR547" s="757" t="s">
        <v>572</v>
      </c>
      <c r="HS547"/>
      <c r="HW547" s="758"/>
      <c r="HX547"/>
      <c r="HY547" s="759" t="s">
        <v>572</v>
      </c>
      <c r="HZ547" s="759" t="s">
        <v>572</v>
      </c>
      <c r="IA547" s="759" t="s">
        <v>572</v>
      </c>
      <c r="IC547" s="760" t="s">
        <v>572</v>
      </c>
      <c r="ID547" s="760" t="s">
        <v>572</v>
      </c>
      <c r="IE547" s="760" t="s">
        <v>572</v>
      </c>
      <c r="IF547" s="761" t="s">
        <v>572</v>
      </c>
      <c r="IG547" s="619" t="str">
        <f t="shared" si="18"/>
        <v>IN HOUSE (MANUAL)</v>
      </c>
      <c r="II547" s="761" t="s">
        <v>572</v>
      </c>
      <c r="IK547" s="761" t="str">
        <f>IFERROR(VLOOKUP($M547,#REF!,13,0),"IN HOUSE (MANUAL)")</f>
        <v>IN HOUSE (MANUAL)</v>
      </c>
      <c r="IM547" s="760" t="s">
        <v>572</v>
      </c>
      <c r="IN547" s="760" t="s">
        <v>572</v>
      </c>
      <c r="IO547" s="760" t="s">
        <v>572</v>
      </c>
      <c r="IQ547" s="760" t="s">
        <v>572</v>
      </c>
      <c r="IR547" s="760" t="s">
        <v>572</v>
      </c>
      <c r="IT547" s="760" t="s">
        <v>572</v>
      </c>
      <c r="IV547" s="760" t="s">
        <v>572</v>
      </c>
      <c r="IW547" s="760" t="s">
        <v>572</v>
      </c>
      <c r="IY547" s="760" t="s">
        <v>572</v>
      </c>
      <c r="IZ547" s="760" t="s">
        <v>572</v>
      </c>
      <c r="JB547" s="760" t="s">
        <v>572</v>
      </c>
      <c r="JC547" s="760" t="s">
        <v>572</v>
      </c>
      <c r="JE547" s="760" t="s">
        <v>572</v>
      </c>
      <c r="JF547" s="760" t="s">
        <v>572</v>
      </c>
    </row>
    <row r="548" spans="1:266" ht="16.5" customHeight="1" collapsed="1" x14ac:dyDescent="0.35">
      <c r="A548" s="618" t="s">
        <v>1473</v>
      </c>
      <c r="B548" s="730">
        <v>78</v>
      </c>
      <c r="C548" s="730" t="s">
        <v>1464</v>
      </c>
      <c r="D548" s="730" t="s">
        <v>1464</v>
      </c>
      <c r="E548" s="730">
        <v>9</v>
      </c>
      <c r="F548" s="731" t="s">
        <v>574</v>
      </c>
      <c r="G548" s="732">
        <v>1</v>
      </c>
      <c r="H548" s="826">
        <v>46196</v>
      </c>
      <c r="I548" s="730">
        <v>37</v>
      </c>
      <c r="J548" s="730" t="s">
        <v>308</v>
      </c>
      <c r="K548" s="730">
        <v>38</v>
      </c>
      <c r="L548" s="730" t="s">
        <v>1474</v>
      </c>
      <c r="M548" s="734" t="s">
        <v>1473</v>
      </c>
      <c r="N548" s="734">
        <v>0</v>
      </c>
      <c r="O548" s="734" t="s">
        <v>390</v>
      </c>
      <c r="P548" s="734" t="s">
        <v>390</v>
      </c>
      <c r="Q548" s="734">
        <v>0</v>
      </c>
      <c r="R548" s="734" t="s">
        <v>1471</v>
      </c>
      <c r="S548" s="734" t="s">
        <v>308</v>
      </c>
      <c r="T548" s="734" t="s">
        <v>1475</v>
      </c>
      <c r="U548" s="734">
        <v>878</v>
      </c>
      <c r="V548" s="734" t="s">
        <v>308</v>
      </c>
      <c r="W548" s="734"/>
      <c r="X548" s="734"/>
      <c r="Y548" s="734"/>
      <c r="Z548" s="737"/>
      <c r="AA548" s="734" t="s">
        <v>45</v>
      </c>
      <c r="AB548" s="734" t="s">
        <v>863</v>
      </c>
      <c r="AC548" s="734" t="s">
        <v>597</v>
      </c>
      <c r="AD548" s="734">
        <v>1974</v>
      </c>
      <c r="AE548" s="738">
        <v>1974</v>
      </c>
      <c r="AF548" s="737" t="s">
        <v>390</v>
      </c>
      <c r="AG548" s="765"/>
      <c r="AH548" s="765"/>
      <c r="AI548" s="765" t="s">
        <v>308</v>
      </c>
      <c r="AJ548" s="740">
        <v>7</v>
      </c>
      <c r="AK548" s="766"/>
      <c r="AL548" s="740"/>
      <c r="AM548" s="767">
        <v>0</v>
      </c>
      <c r="AN548" s="767"/>
      <c r="AO548" s="767"/>
      <c r="AP548" s="767"/>
      <c r="AQ548" s="767"/>
      <c r="AR548" s="767"/>
      <c r="AS548" s="767"/>
      <c r="AT548" s="767"/>
      <c r="AU548" s="767"/>
      <c r="AV548" s="767"/>
      <c r="AW548" s="767"/>
      <c r="AX548" s="767"/>
      <c r="AY548" s="767"/>
      <c r="AZ548" s="767"/>
      <c r="BA548" s="767"/>
      <c r="BB548" s="767">
        <v>0</v>
      </c>
      <c r="BC548" s="767">
        <v>0</v>
      </c>
      <c r="BD548" s="767">
        <v>0</v>
      </c>
      <c r="BE548" s="767">
        <v>0</v>
      </c>
      <c r="BF548" s="767">
        <v>0</v>
      </c>
      <c r="BG548" s="767">
        <v>0</v>
      </c>
      <c r="BH548" s="767">
        <v>0</v>
      </c>
      <c r="BI548" s="767">
        <v>0</v>
      </c>
      <c r="BJ548" s="767"/>
      <c r="BK548" s="767">
        <v>0</v>
      </c>
      <c r="BL548" s="767"/>
      <c r="BM548" s="767"/>
      <c r="BN548" s="767" t="s">
        <v>308</v>
      </c>
      <c r="BO548" s="767" t="s">
        <v>308</v>
      </c>
      <c r="BP548" s="767" t="s">
        <v>308</v>
      </c>
      <c r="BQ548" s="767" t="s">
        <v>308</v>
      </c>
      <c r="BR548" s="767"/>
      <c r="BS548" s="767" t="s">
        <v>397</v>
      </c>
      <c r="BT548" s="767"/>
      <c r="BU548" s="767">
        <v>0</v>
      </c>
      <c r="BV548" s="767"/>
      <c r="BW548" s="767"/>
      <c r="BX548" s="767"/>
      <c r="BY548" s="767"/>
      <c r="BZ548" s="767"/>
      <c r="CA548" s="767"/>
      <c r="CB548" s="767"/>
      <c r="CC548" s="767"/>
      <c r="CD548" s="767"/>
      <c r="CE548" s="767"/>
      <c r="CF548" s="767"/>
      <c r="CG548" s="767"/>
      <c r="CH548" s="767"/>
      <c r="CI548" s="767">
        <v>0</v>
      </c>
      <c r="CJ548" s="767">
        <v>0</v>
      </c>
      <c r="CK548" s="768"/>
      <c r="CL548" s="768">
        <v>0</v>
      </c>
      <c r="CM548" s="768" t="s">
        <v>397</v>
      </c>
      <c r="CN548" s="768" t="s">
        <v>397</v>
      </c>
      <c r="CO548" s="768">
        <v>0</v>
      </c>
      <c r="CP548" s="768">
        <v>0</v>
      </c>
      <c r="CQ548" s="768">
        <v>246</v>
      </c>
      <c r="CR548" s="735">
        <v>1974</v>
      </c>
      <c r="CS548" s="744"/>
      <c r="CT548" s="745">
        <v>46286</v>
      </c>
      <c r="CU548" s="859" t="s">
        <v>598</v>
      </c>
      <c r="CV548" s="737"/>
      <c r="CW548" s="737"/>
      <c r="CX548" s="745">
        <v>46248</v>
      </c>
      <c r="CY548" s="861">
        <v>0</v>
      </c>
      <c r="CZ548" s="861" t="s">
        <v>308</v>
      </c>
      <c r="DA548" s="749">
        <v>0</v>
      </c>
      <c r="DB548" s="749">
        <v>0</v>
      </c>
      <c r="DC548" s="749">
        <v>0</v>
      </c>
      <c r="DD548" s="749" t="s">
        <v>308</v>
      </c>
      <c r="DE548" s="749" t="s">
        <v>308</v>
      </c>
      <c r="DF548" s="749" t="s">
        <v>308</v>
      </c>
      <c r="DG548" s="749" t="s">
        <v>308</v>
      </c>
      <c r="DH548" s="750">
        <v>0</v>
      </c>
      <c r="DI548" s="737" t="s">
        <v>390</v>
      </c>
      <c r="DJ548" s="737" t="s">
        <v>390</v>
      </c>
      <c r="DK548" s="737" t="s">
        <v>390</v>
      </c>
      <c r="DL548" s="737" t="s">
        <v>390</v>
      </c>
      <c r="DM548" s="737" t="s">
        <v>390</v>
      </c>
      <c r="DN548" s="737" t="s">
        <v>390</v>
      </c>
      <c r="DO548" s="762">
        <v>0</v>
      </c>
      <c r="DP548" s="763">
        <v>46283</v>
      </c>
      <c r="DQ548" s="763">
        <v>46283</v>
      </c>
      <c r="DR548" s="763">
        <v>46283</v>
      </c>
      <c r="DS548" s="750">
        <v>46283</v>
      </c>
      <c r="DT548" s="752">
        <v>46283</v>
      </c>
      <c r="DU548" s="753">
        <v>-8</v>
      </c>
      <c r="DV548" s="753" t="s">
        <v>308</v>
      </c>
      <c r="DW548" s="754">
        <v>46273</v>
      </c>
      <c r="DX548" s="755">
        <v>46275</v>
      </c>
      <c r="DY548" s="754" t="e">
        <v>#VALUE!</v>
      </c>
      <c r="DZ548" s="754" t="e">
        <v>#VALUE!</v>
      </c>
      <c r="EA548" s="754"/>
      <c r="EB548" s="754"/>
      <c r="HA548" s="756" t="s">
        <v>397</v>
      </c>
      <c r="HB548" s="756" t="s">
        <v>397</v>
      </c>
      <c r="HC548" s="756" t="s">
        <v>397</v>
      </c>
      <c r="HD548" s="756" t="s">
        <v>397</v>
      </c>
      <c r="HE548" s="756" t="s">
        <v>397</v>
      </c>
      <c r="HF548" s="756" t="s">
        <v>397</v>
      </c>
      <c r="HG548" s="756" t="s">
        <v>397</v>
      </c>
      <c r="HH548" s="756" t="s">
        <v>397</v>
      </c>
      <c r="HI548" s="756" t="s">
        <v>397</v>
      </c>
      <c r="HJ548" s="756" t="s">
        <v>397</v>
      </c>
      <c r="HK548"/>
      <c r="HL548"/>
      <c r="HM548"/>
      <c r="HN548" s="756" t="str">
        <f t="shared" si="17"/>
        <v>AUTO PRINT</v>
      </c>
      <c r="HO548"/>
      <c r="HP548" s="757" t="s">
        <v>572</v>
      </c>
      <c r="HQ548" s="757" t="s">
        <v>572</v>
      </c>
      <c r="HR548" s="757" t="s">
        <v>572</v>
      </c>
      <c r="HS548"/>
      <c r="HW548" s="758"/>
      <c r="HX548"/>
      <c r="HY548" s="759" t="s">
        <v>572</v>
      </c>
      <c r="HZ548" s="759" t="s">
        <v>572</v>
      </c>
      <c r="IA548" s="759" t="s">
        <v>572</v>
      </c>
      <c r="IC548" s="760" t="s">
        <v>572</v>
      </c>
      <c r="ID548" s="760" t="s">
        <v>572</v>
      </c>
      <c r="IE548" s="760" t="s">
        <v>572</v>
      </c>
      <c r="IF548" s="761" t="s">
        <v>572</v>
      </c>
      <c r="IG548" s="619" t="str">
        <f t="shared" si="18"/>
        <v>IN HOUSE (MANUAL)</v>
      </c>
      <c r="II548" s="761" t="s">
        <v>572</v>
      </c>
      <c r="IK548" s="761" t="str">
        <f>IFERROR(VLOOKUP($M548,#REF!,13,0),"IN HOUSE (MANUAL)")</f>
        <v>IN HOUSE (MANUAL)</v>
      </c>
      <c r="IM548" s="760" t="s">
        <v>572</v>
      </c>
      <c r="IN548" s="760" t="s">
        <v>572</v>
      </c>
      <c r="IO548" s="760" t="s">
        <v>572</v>
      </c>
      <c r="IQ548" s="760" t="s">
        <v>572</v>
      </c>
      <c r="IR548" s="760" t="s">
        <v>572</v>
      </c>
      <c r="IT548" s="760" t="s">
        <v>572</v>
      </c>
      <c r="IV548" s="760" t="s">
        <v>572</v>
      </c>
      <c r="IW548" s="760" t="s">
        <v>572</v>
      </c>
      <c r="IY548" s="760" t="s">
        <v>572</v>
      </c>
      <c r="IZ548" s="760" t="s">
        <v>572</v>
      </c>
      <c r="JB548" s="760" t="s">
        <v>572</v>
      </c>
      <c r="JC548" s="760" t="s">
        <v>572</v>
      </c>
      <c r="JE548" s="760" t="s">
        <v>572</v>
      </c>
      <c r="JF548" s="760" t="s">
        <v>572</v>
      </c>
    </row>
    <row r="549" spans="1:266" ht="16.5" customHeight="1" collapsed="1" x14ac:dyDescent="0.35">
      <c r="A549" s="618" t="s">
        <v>1476</v>
      </c>
      <c r="B549" s="730">
        <v>79</v>
      </c>
      <c r="C549" s="730" t="s">
        <v>1464</v>
      </c>
      <c r="D549" s="730" t="s">
        <v>1464</v>
      </c>
      <c r="E549" s="730">
        <v>9</v>
      </c>
      <c r="F549" s="731" t="s">
        <v>574</v>
      </c>
      <c r="G549" s="732">
        <v>1</v>
      </c>
      <c r="H549" s="826">
        <v>46196</v>
      </c>
      <c r="I549" s="730">
        <v>38</v>
      </c>
      <c r="J549" s="730" t="s">
        <v>308</v>
      </c>
      <c r="K549" s="730">
        <v>38</v>
      </c>
      <c r="L549" s="730" t="s">
        <v>1477</v>
      </c>
      <c r="M549" s="734" t="s">
        <v>1476</v>
      </c>
      <c r="N549" s="734">
        <v>0</v>
      </c>
      <c r="O549" s="734" t="s">
        <v>390</v>
      </c>
      <c r="P549" s="734" t="s">
        <v>390</v>
      </c>
      <c r="Q549" s="734">
        <v>0</v>
      </c>
      <c r="R549" s="734" t="s">
        <v>1471</v>
      </c>
      <c r="S549" s="734" t="s">
        <v>308</v>
      </c>
      <c r="T549" s="734" t="s">
        <v>1478</v>
      </c>
      <c r="U549" s="734">
        <v>878</v>
      </c>
      <c r="V549" s="734" t="s">
        <v>308</v>
      </c>
      <c r="W549" s="734"/>
      <c r="X549" s="734"/>
      <c r="Y549" s="734"/>
      <c r="Z549" s="737"/>
      <c r="AA549" s="734" t="s">
        <v>45</v>
      </c>
      <c r="AB549" s="734" t="s">
        <v>863</v>
      </c>
      <c r="AC549" s="734" t="s">
        <v>597</v>
      </c>
      <c r="AD549" s="734">
        <v>1608</v>
      </c>
      <c r="AE549" s="738">
        <v>1608</v>
      </c>
      <c r="AF549" s="737" t="s">
        <v>390</v>
      </c>
      <c r="AG549" s="765"/>
      <c r="AH549" s="765"/>
      <c r="AI549" s="765" t="s">
        <v>308</v>
      </c>
      <c r="AJ549" s="740">
        <v>8</v>
      </c>
      <c r="AK549" s="766"/>
      <c r="AL549" s="740"/>
      <c r="AM549" s="767">
        <v>0</v>
      </c>
      <c r="AN549" s="767"/>
      <c r="AO549" s="767"/>
      <c r="AP549" s="767"/>
      <c r="AQ549" s="767"/>
      <c r="AR549" s="767"/>
      <c r="AS549" s="767"/>
      <c r="AT549" s="767"/>
      <c r="AU549" s="767"/>
      <c r="AV549" s="767"/>
      <c r="AW549" s="767"/>
      <c r="AX549" s="767"/>
      <c r="AY549" s="767"/>
      <c r="AZ549" s="767"/>
      <c r="BA549" s="767"/>
      <c r="BB549" s="767">
        <v>0</v>
      </c>
      <c r="BC549" s="767">
        <v>0</v>
      </c>
      <c r="BD549" s="767">
        <v>0</v>
      </c>
      <c r="BE549" s="767">
        <v>0</v>
      </c>
      <c r="BF549" s="767">
        <v>0</v>
      </c>
      <c r="BG549" s="767">
        <v>0</v>
      </c>
      <c r="BH549" s="767">
        <v>0</v>
      </c>
      <c r="BI549" s="767">
        <v>0</v>
      </c>
      <c r="BJ549" s="767"/>
      <c r="BK549" s="767">
        <v>0</v>
      </c>
      <c r="BL549" s="767"/>
      <c r="BM549" s="767"/>
      <c r="BN549" s="767" t="s">
        <v>308</v>
      </c>
      <c r="BO549" s="767" t="s">
        <v>308</v>
      </c>
      <c r="BP549" s="767" t="s">
        <v>308</v>
      </c>
      <c r="BQ549" s="767" t="s">
        <v>308</v>
      </c>
      <c r="BR549" s="767"/>
      <c r="BS549" s="767" t="s">
        <v>397</v>
      </c>
      <c r="BT549" s="767"/>
      <c r="BU549" s="767">
        <v>0</v>
      </c>
      <c r="BV549" s="767"/>
      <c r="BW549" s="767"/>
      <c r="BX549" s="767"/>
      <c r="BY549" s="767"/>
      <c r="BZ549" s="767"/>
      <c r="CA549" s="767"/>
      <c r="CB549" s="767"/>
      <c r="CC549" s="767"/>
      <c r="CD549" s="767"/>
      <c r="CE549" s="767"/>
      <c r="CF549" s="767"/>
      <c r="CG549" s="767"/>
      <c r="CH549" s="767"/>
      <c r="CI549" s="767">
        <v>0</v>
      </c>
      <c r="CJ549" s="767">
        <v>0</v>
      </c>
      <c r="CK549" s="768"/>
      <c r="CL549" s="768">
        <v>0</v>
      </c>
      <c r="CM549" s="768" t="s">
        <v>397</v>
      </c>
      <c r="CN549" s="768" t="s">
        <v>397</v>
      </c>
      <c r="CO549" s="768">
        <v>0</v>
      </c>
      <c r="CP549" s="768">
        <v>0</v>
      </c>
      <c r="CQ549" s="768">
        <v>306</v>
      </c>
      <c r="CR549" s="735">
        <v>1608</v>
      </c>
      <c r="CS549" s="744"/>
      <c r="CT549" s="745">
        <v>46286</v>
      </c>
      <c r="CU549" s="859" t="s">
        <v>598</v>
      </c>
      <c r="CV549" s="737"/>
      <c r="CW549" s="737"/>
      <c r="CX549" s="745">
        <v>46248</v>
      </c>
      <c r="CY549" s="861">
        <v>0</v>
      </c>
      <c r="CZ549" s="861" t="s">
        <v>308</v>
      </c>
      <c r="DA549" s="749">
        <v>0</v>
      </c>
      <c r="DB549" s="749">
        <v>0</v>
      </c>
      <c r="DC549" s="749">
        <v>0</v>
      </c>
      <c r="DD549" s="749" t="s">
        <v>308</v>
      </c>
      <c r="DE549" s="749" t="s">
        <v>308</v>
      </c>
      <c r="DF549" s="749" t="s">
        <v>308</v>
      </c>
      <c r="DG549" s="749" t="s">
        <v>308</v>
      </c>
      <c r="DH549" s="750">
        <v>0</v>
      </c>
      <c r="DI549" s="737" t="s">
        <v>390</v>
      </c>
      <c r="DJ549" s="737" t="s">
        <v>390</v>
      </c>
      <c r="DK549" s="737" t="s">
        <v>390</v>
      </c>
      <c r="DL549" s="737" t="s">
        <v>390</v>
      </c>
      <c r="DM549" s="737" t="s">
        <v>390</v>
      </c>
      <c r="DN549" s="737" t="s">
        <v>390</v>
      </c>
      <c r="DO549" s="762">
        <v>0</v>
      </c>
      <c r="DP549" s="763">
        <v>46283</v>
      </c>
      <c r="DQ549" s="763">
        <v>46283</v>
      </c>
      <c r="DR549" s="763">
        <v>46283</v>
      </c>
      <c r="DS549" s="750">
        <v>46283</v>
      </c>
      <c r="DT549" s="752">
        <v>46283</v>
      </c>
      <c r="DU549" s="753">
        <v>-4</v>
      </c>
      <c r="DV549" s="753" t="s">
        <v>308</v>
      </c>
      <c r="DW549" s="754">
        <v>46275</v>
      </c>
      <c r="DX549" s="755">
        <v>46279</v>
      </c>
      <c r="DY549" s="754" t="e">
        <v>#VALUE!</v>
      </c>
      <c r="DZ549" s="754" t="e">
        <v>#VALUE!</v>
      </c>
      <c r="EA549" s="754"/>
      <c r="EB549" s="754"/>
      <c r="HA549" s="756" t="s">
        <v>397</v>
      </c>
      <c r="HB549" s="756" t="s">
        <v>397</v>
      </c>
      <c r="HC549" s="756" t="s">
        <v>397</v>
      </c>
      <c r="HD549" s="756" t="s">
        <v>397</v>
      </c>
      <c r="HE549" s="756" t="s">
        <v>397</v>
      </c>
      <c r="HF549" s="756" t="s">
        <v>397</v>
      </c>
      <c r="HG549" s="756" t="s">
        <v>397</v>
      </c>
      <c r="HH549" s="756" t="s">
        <v>397</v>
      </c>
      <c r="HI549" s="756" t="s">
        <v>397</v>
      </c>
      <c r="HJ549" s="756" t="s">
        <v>397</v>
      </c>
      <c r="HK549"/>
      <c r="HL549"/>
      <c r="HM549"/>
      <c r="HN549" s="756" t="str">
        <f t="shared" si="17"/>
        <v>AUTO PRINT</v>
      </c>
      <c r="HO549"/>
      <c r="HP549" s="757" t="s">
        <v>572</v>
      </c>
      <c r="HQ549" s="757" t="s">
        <v>572</v>
      </c>
      <c r="HR549" s="757" t="s">
        <v>572</v>
      </c>
      <c r="HS549"/>
      <c r="HW549" s="758"/>
      <c r="HX549"/>
      <c r="HY549" s="759" t="s">
        <v>572</v>
      </c>
      <c r="HZ549" s="759" t="s">
        <v>572</v>
      </c>
      <c r="IA549" s="759" t="s">
        <v>572</v>
      </c>
      <c r="IC549" s="760" t="s">
        <v>572</v>
      </c>
      <c r="ID549" s="760" t="s">
        <v>572</v>
      </c>
      <c r="IE549" s="760" t="s">
        <v>572</v>
      </c>
      <c r="IF549" s="761" t="s">
        <v>572</v>
      </c>
      <c r="IG549" s="619" t="str">
        <f t="shared" si="18"/>
        <v>IN HOUSE (MANUAL)</v>
      </c>
      <c r="II549" s="761" t="s">
        <v>572</v>
      </c>
      <c r="IK549" s="761" t="str">
        <f>IFERROR(VLOOKUP($M549,#REF!,13,0),"IN HOUSE (MANUAL)")</f>
        <v>IN HOUSE (MANUAL)</v>
      </c>
      <c r="IM549" s="760" t="s">
        <v>572</v>
      </c>
      <c r="IN549" s="760" t="s">
        <v>572</v>
      </c>
      <c r="IO549" s="760" t="s">
        <v>572</v>
      </c>
      <c r="IQ549" s="760" t="s">
        <v>572</v>
      </c>
      <c r="IR549" s="760" t="s">
        <v>572</v>
      </c>
      <c r="IT549" s="760" t="s">
        <v>572</v>
      </c>
      <c r="IV549" s="760" t="s">
        <v>572</v>
      </c>
      <c r="IW549" s="760" t="s">
        <v>572</v>
      </c>
      <c r="IY549" s="760" t="s">
        <v>572</v>
      </c>
      <c r="IZ549" s="760" t="s">
        <v>572</v>
      </c>
      <c r="JB549" s="760" t="s">
        <v>572</v>
      </c>
      <c r="JC549" s="760" t="s">
        <v>572</v>
      </c>
      <c r="JE549" s="760" t="s">
        <v>572</v>
      </c>
      <c r="JF549" s="760" t="s">
        <v>572</v>
      </c>
    </row>
    <row r="550" spans="1:266" ht="17.25" customHeight="1" x14ac:dyDescent="0.35">
      <c r="A550" s="618" t="s">
        <v>1479</v>
      </c>
      <c r="B550" s="730">
        <v>80</v>
      </c>
      <c r="C550" s="730" t="s">
        <v>1464</v>
      </c>
      <c r="D550" s="730" t="s">
        <v>1464</v>
      </c>
      <c r="E550" s="730">
        <v>9</v>
      </c>
      <c r="F550" s="731" t="s">
        <v>574</v>
      </c>
      <c r="G550" s="732">
        <v>1</v>
      </c>
      <c r="H550" s="826">
        <v>46196</v>
      </c>
      <c r="I550" s="730">
        <v>38</v>
      </c>
      <c r="J550" s="730" t="s">
        <v>308</v>
      </c>
      <c r="K550" s="730">
        <v>38</v>
      </c>
      <c r="L550" s="730" t="s">
        <v>1480</v>
      </c>
      <c r="M550" s="734" t="s">
        <v>1479</v>
      </c>
      <c r="N550" s="734">
        <v>0</v>
      </c>
      <c r="O550" s="734" t="s">
        <v>390</v>
      </c>
      <c r="P550" s="734" t="s">
        <v>390</v>
      </c>
      <c r="Q550" s="734">
        <v>0</v>
      </c>
      <c r="R550" s="734" t="s">
        <v>1471</v>
      </c>
      <c r="S550" s="734" t="s">
        <v>308</v>
      </c>
      <c r="T550" s="734" t="s">
        <v>1481</v>
      </c>
      <c r="U550" s="734">
        <v>878</v>
      </c>
      <c r="V550" s="734" t="s">
        <v>308</v>
      </c>
      <c r="W550" s="734"/>
      <c r="X550" s="734"/>
      <c r="Y550" s="734"/>
      <c r="Z550" s="737"/>
      <c r="AA550" s="734" t="s">
        <v>45</v>
      </c>
      <c r="AB550" s="734" t="s">
        <v>863</v>
      </c>
      <c r="AC550" s="734" t="s">
        <v>597</v>
      </c>
      <c r="AD550" s="734">
        <v>1728</v>
      </c>
      <c r="AE550" s="738">
        <v>1728</v>
      </c>
      <c r="AF550" s="737" t="s">
        <v>390</v>
      </c>
      <c r="AG550" s="765"/>
      <c r="AH550" s="765"/>
      <c r="AI550" s="765" t="s">
        <v>308</v>
      </c>
      <c r="AJ550" s="740">
        <v>9</v>
      </c>
      <c r="AK550" s="766"/>
      <c r="AL550" s="740"/>
      <c r="AM550" s="767">
        <v>0</v>
      </c>
      <c r="AN550" s="767"/>
      <c r="AO550" s="767"/>
      <c r="AP550" s="767"/>
      <c r="AQ550" s="767"/>
      <c r="AR550" s="767"/>
      <c r="AS550" s="767"/>
      <c r="AT550" s="767"/>
      <c r="AU550" s="767"/>
      <c r="AV550" s="767"/>
      <c r="AW550" s="767"/>
      <c r="AX550" s="767"/>
      <c r="AY550" s="767"/>
      <c r="AZ550" s="767"/>
      <c r="BA550" s="767"/>
      <c r="BB550" s="767">
        <v>0</v>
      </c>
      <c r="BC550" s="767">
        <v>0</v>
      </c>
      <c r="BD550" s="767">
        <v>0</v>
      </c>
      <c r="BE550" s="767">
        <v>0</v>
      </c>
      <c r="BF550" s="767">
        <v>0</v>
      </c>
      <c r="BG550" s="767">
        <v>0</v>
      </c>
      <c r="BH550" s="767">
        <v>0</v>
      </c>
      <c r="BI550" s="767">
        <v>0</v>
      </c>
      <c r="BJ550" s="767"/>
      <c r="BK550" s="767">
        <v>0</v>
      </c>
      <c r="BL550" s="767"/>
      <c r="BM550" s="767"/>
      <c r="BN550" s="767" t="s">
        <v>308</v>
      </c>
      <c r="BO550" s="767" t="s">
        <v>308</v>
      </c>
      <c r="BP550" s="767" t="s">
        <v>308</v>
      </c>
      <c r="BQ550" s="767" t="s">
        <v>308</v>
      </c>
      <c r="BR550" s="767"/>
      <c r="BS550" s="767" t="s">
        <v>397</v>
      </c>
      <c r="BT550" s="767"/>
      <c r="BU550" s="767">
        <v>0</v>
      </c>
      <c r="BV550" s="767"/>
      <c r="BW550" s="767"/>
      <c r="BX550" s="767"/>
      <c r="BY550" s="767"/>
      <c r="BZ550" s="767"/>
      <c r="CA550" s="767"/>
      <c r="CB550" s="767"/>
      <c r="CC550" s="767"/>
      <c r="CD550" s="767"/>
      <c r="CE550" s="767"/>
      <c r="CF550" s="767"/>
      <c r="CG550" s="767"/>
      <c r="CH550" s="767"/>
      <c r="CI550" s="767">
        <v>0</v>
      </c>
      <c r="CJ550" s="767">
        <v>0</v>
      </c>
      <c r="CK550" s="768"/>
      <c r="CL550" s="768">
        <v>0</v>
      </c>
      <c r="CM550" s="768" t="s">
        <v>397</v>
      </c>
      <c r="CN550" s="768" t="s">
        <v>397</v>
      </c>
      <c r="CO550" s="768">
        <v>0</v>
      </c>
      <c r="CP550" s="768">
        <v>0</v>
      </c>
      <c r="CQ550" s="768">
        <v>960</v>
      </c>
      <c r="CR550" s="735">
        <v>1728</v>
      </c>
      <c r="CS550" s="744"/>
      <c r="CT550" s="745">
        <v>46286</v>
      </c>
      <c r="CU550" s="859" t="s">
        <v>598</v>
      </c>
      <c r="CV550" s="737"/>
      <c r="CW550" s="737"/>
      <c r="CX550" s="745">
        <v>46248</v>
      </c>
      <c r="CY550" s="861">
        <v>0</v>
      </c>
      <c r="CZ550" s="861" t="s">
        <v>308</v>
      </c>
      <c r="DA550" s="749">
        <v>0</v>
      </c>
      <c r="DB550" s="749">
        <v>0</v>
      </c>
      <c r="DC550" s="749">
        <v>0</v>
      </c>
      <c r="DD550" s="749" t="s">
        <v>308</v>
      </c>
      <c r="DE550" s="749" t="s">
        <v>308</v>
      </c>
      <c r="DF550" s="749" t="s">
        <v>308</v>
      </c>
      <c r="DG550" s="749" t="s">
        <v>308</v>
      </c>
      <c r="DH550" s="750">
        <v>0</v>
      </c>
      <c r="DI550" s="737" t="s">
        <v>390</v>
      </c>
      <c r="DJ550" s="737" t="s">
        <v>390</v>
      </c>
      <c r="DK550" s="737" t="s">
        <v>390</v>
      </c>
      <c r="DL550" s="737" t="s">
        <v>390</v>
      </c>
      <c r="DM550" s="737" t="s">
        <v>390</v>
      </c>
      <c r="DN550" s="737" t="s">
        <v>390</v>
      </c>
      <c r="DO550" s="762">
        <v>0</v>
      </c>
      <c r="DP550" s="763">
        <v>46283</v>
      </c>
      <c r="DQ550" s="763">
        <v>46283</v>
      </c>
      <c r="DR550" s="763">
        <v>46283</v>
      </c>
      <c r="DS550" s="750">
        <v>46283</v>
      </c>
      <c r="DT550" s="752">
        <v>46283</v>
      </c>
      <c r="DU550" s="753">
        <v>-2</v>
      </c>
      <c r="DV550" s="753" t="s">
        <v>308</v>
      </c>
      <c r="DW550" s="754">
        <v>46279</v>
      </c>
      <c r="DX550" s="755">
        <v>46281</v>
      </c>
      <c r="DY550" s="754" t="e">
        <v>#VALUE!</v>
      </c>
      <c r="DZ550" s="754" t="e">
        <v>#VALUE!</v>
      </c>
      <c r="EA550" s="754"/>
      <c r="EB550" s="754"/>
      <c r="HA550" s="756" t="s">
        <v>397</v>
      </c>
      <c r="HB550" s="756" t="s">
        <v>397</v>
      </c>
      <c r="HC550" s="756" t="s">
        <v>397</v>
      </c>
      <c r="HD550" s="756" t="s">
        <v>397</v>
      </c>
      <c r="HE550" s="756" t="s">
        <v>397</v>
      </c>
      <c r="HF550" s="756" t="s">
        <v>397</v>
      </c>
      <c r="HG550" s="756" t="s">
        <v>397</v>
      </c>
      <c r="HH550" s="756" t="s">
        <v>397</v>
      </c>
      <c r="HI550" s="756" t="s">
        <v>397</v>
      </c>
      <c r="HJ550" s="756" t="s">
        <v>397</v>
      </c>
      <c r="HK550"/>
      <c r="HL550"/>
      <c r="HM550"/>
      <c r="HN550" s="756" t="str">
        <f t="shared" si="17"/>
        <v>AUTO PRINT</v>
      </c>
      <c r="HO550"/>
      <c r="HP550" s="757" t="s">
        <v>572</v>
      </c>
      <c r="HQ550" s="757" t="s">
        <v>572</v>
      </c>
      <c r="HR550" s="757" t="s">
        <v>572</v>
      </c>
      <c r="HS550"/>
      <c r="HW550" s="758"/>
      <c r="HX550"/>
      <c r="HY550" s="759" t="s">
        <v>572</v>
      </c>
      <c r="HZ550" s="759" t="s">
        <v>572</v>
      </c>
      <c r="IA550" s="759" t="s">
        <v>572</v>
      </c>
      <c r="IC550" s="760" t="s">
        <v>572</v>
      </c>
      <c r="ID550" s="760" t="s">
        <v>572</v>
      </c>
      <c r="IE550" s="760" t="s">
        <v>572</v>
      </c>
      <c r="IF550" s="761" t="s">
        <v>572</v>
      </c>
      <c r="IG550" s="619" t="str">
        <f t="shared" si="18"/>
        <v>IN HOUSE (MANUAL)</v>
      </c>
      <c r="II550" s="761" t="s">
        <v>572</v>
      </c>
      <c r="IK550" s="761" t="str">
        <f>IFERROR(VLOOKUP($M550,#REF!,13,0),"IN HOUSE (MANUAL)")</f>
        <v>IN HOUSE (MANUAL)</v>
      </c>
      <c r="IM550" s="760" t="s">
        <v>572</v>
      </c>
      <c r="IN550" s="760" t="s">
        <v>572</v>
      </c>
      <c r="IO550" s="760" t="s">
        <v>572</v>
      </c>
      <c r="IQ550" s="760" t="s">
        <v>572</v>
      </c>
      <c r="IR550" s="760" t="s">
        <v>572</v>
      </c>
      <c r="IT550" s="760" t="s">
        <v>572</v>
      </c>
      <c r="IV550" s="760" t="s">
        <v>572</v>
      </c>
      <c r="IW550" s="760" t="s">
        <v>572</v>
      </c>
      <c r="IY550" s="760" t="s">
        <v>572</v>
      </c>
      <c r="IZ550" s="760" t="s">
        <v>572</v>
      </c>
      <c r="JB550" s="760" t="s">
        <v>572</v>
      </c>
      <c r="JC550" s="760" t="s">
        <v>572</v>
      </c>
      <c r="JE550" s="760" t="s">
        <v>572</v>
      </c>
      <c r="JF550" s="760" t="s">
        <v>572</v>
      </c>
    </row>
    <row r="551" spans="1:266" ht="17.25" customHeight="1" x14ac:dyDescent="0.35">
      <c r="A551" s="618" t="s">
        <v>1482</v>
      </c>
      <c r="B551" s="730">
        <v>81</v>
      </c>
      <c r="C551" s="730" t="s">
        <v>1464</v>
      </c>
      <c r="D551" s="730" t="s">
        <v>1464</v>
      </c>
      <c r="E551" s="730">
        <v>9</v>
      </c>
      <c r="F551" s="731" t="s">
        <v>574</v>
      </c>
      <c r="G551" s="732">
        <v>1</v>
      </c>
      <c r="H551" s="826">
        <v>46231</v>
      </c>
      <c r="I551" s="730">
        <v>38</v>
      </c>
      <c r="J551" s="730" t="s">
        <v>308</v>
      </c>
      <c r="K551" s="730">
        <v>39</v>
      </c>
      <c r="L551" s="730" t="s">
        <v>1483</v>
      </c>
      <c r="M551" s="734" t="s">
        <v>1482</v>
      </c>
      <c r="N551" s="734">
        <v>0</v>
      </c>
      <c r="O551" s="734" t="s">
        <v>390</v>
      </c>
      <c r="P551" s="734" t="s">
        <v>390</v>
      </c>
      <c r="Q551" s="734">
        <v>0</v>
      </c>
      <c r="R551" s="734" t="s">
        <v>1471</v>
      </c>
      <c r="S551" s="734"/>
      <c r="T551" s="734" t="s">
        <v>1478</v>
      </c>
      <c r="U551" s="734">
        <v>878</v>
      </c>
      <c r="V551" s="734" t="s">
        <v>308</v>
      </c>
      <c r="W551" s="734"/>
      <c r="X551" s="734"/>
      <c r="Y551" s="734"/>
      <c r="Z551" s="926"/>
      <c r="AA551" s="734" t="s">
        <v>45</v>
      </c>
      <c r="AB551" s="734" t="s">
        <v>863</v>
      </c>
      <c r="AC551" s="734" t="s">
        <v>597</v>
      </c>
      <c r="AD551" s="734">
        <v>144</v>
      </c>
      <c r="AE551" s="764">
        <v>144</v>
      </c>
      <c r="AF551" s="737" t="s">
        <v>390</v>
      </c>
      <c r="AG551" s="765"/>
      <c r="AH551" s="739"/>
      <c r="AI551" s="739" t="s">
        <v>308</v>
      </c>
      <c r="AJ551" s="740">
        <v>10</v>
      </c>
      <c r="AK551" s="741"/>
      <c r="AL551" s="742"/>
      <c r="AM551" s="743">
        <v>0</v>
      </c>
      <c r="AN551" s="743"/>
      <c r="AO551" s="743"/>
      <c r="AP551" s="743"/>
      <c r="AQ551" s="743"/>
      <c r="AR551" s="743"/>
      <c r="AS551" s="743"/>
      <c r="AT551" s="743"/>
      <c r="AU551" s="743"/>
      <c r="AV551" s="743"/>
      <c r="AW551" s="743"/>
      <c r="AX551" s="743"/>
      <c r="AY551" s="743"/>
      <c r="AZ551" s="743"/>
      <c r="BA551" s="743"/>
      <c r="BB551" s="743">
        <v>0</v>
      </c>
      <c r="BC551" s="743">
        <v>0</v>
      </c>
      <c r="BD551" s="743">
        <v>0</v>
      </c>
      <c r="BE551" s="743">
        <v>0</v>
      </c>
      <c r="BF551" s="743">
        <v>0</v>
      </c>
      <c r="BG551" s="743">
        <v>0</v>
      </c>
      <c r="BH551" s="743">
        <v>0</v>
      </c>
      <c r="BI551" s="743">
        <v>0</v>
      </c>
      <c r="BJ551" s="743"/>
      <c r="BK551" s="743">
        <v>0</v>
      </c>
      <c r="BL551" s="743"/>
      <c r="BM551" s="743"/>
      <c r="BN551" s="743" t="s">
        <v>308</v>
      </c>
      <c r="BO551" s="743" t="s">
        <v>308</v>
      </c>
      <c r="BP551" s="743" t="s">
        <v>308</v>
      </c>
      <c r="BQ551" s="743" t="s">
        <v>308</v>
      </c>
      <c r="BR551" s="743"/>
      <c r="BS551" s="743" t="s">
        <v>397</v>
      </c>
      <c r="BT551" s="743"/>
      <c r="BU551" s="743">
        <v>0</v>
      </c>
      <c r="BV551" s="743"/>
      <c r="BW551" s="743"/>
      <c r="BX551" s="743"/>
      <c r="BY551" s="743"/>
      <c r="BZ551" s="743"/>
      <c r="CA551" s="743"/>
      <c r="CB551" s="743"/>
      <c r="CC551" s="743"/>
      <c r="CD551" s="743"/>
      <c r="CE551" s="743"/>
      <c r="CF551" s="743"/>
      <c r="CG551" s="743"/>
      <c r="CH551" s="743"/>
      <c r="CI551" s="743">
        <v>7</v>
      </c>
      <c r="CJ551" s="743">
        <v>0</v>
      </c>
      <c r="CK551" s="736"/>
      <c r="CL551" s="736">
        <v>7</v>
      </c>
      <c r="CM551" s="736" t="s">
        <v>397</v>
      </c>
      <c r="CN551" s="736" t="s">
        <v>397</v>
      </c>
      <c r="CO551" s="736">
        <v>0</v>
      </c>
      <c r="CP551" s="736">
        <v>7</v>
      </c>
      <c r="CQ551" s="768">
        <v>144</v>
      </c>
      <c r="CR551" s="735">
        <v>144</v>
      </c>
      <c r="CS551" s="744"/>
      <c r="CT551" s="745">
        <v>46293</v>
      </c>
      <c r="CU551" s="746" t="s">
        <v>782</v>
      </c>
      <c r="CV551" s="737"/>
      <c r="CW551" s="737"/>
      <c r="CX551" s="745">
        <v>46270</v>
      </c>
      <c r="CY551" s="861">
        <v>0</v>
      </c>
      <c r="CZ551" s="861" t="s">
        <v>308</v>
      </c>
      <c r="DA551" s="749">
        <v>0</v>
      </c>
      <c r="DB551" s="749">
        <v>0</v>
      </c>
      <c r="DC551" s="749">
        <v>0</v>
      </c>
      <c r="DD551" s="749" t="s">
        <v>308</v>
      </c>
      <c r="DE551" s="749" t="s">
        <v>308</v>
      </c>
      <c r="DF551" s="749" t="s">
        <v>308</v>
      </c>
      <c r="DG551" s="749" t="s">
        <v>308</v>
      </c>
      <c r="DH551" s="750">
        <v>0</v>
      </c>
      <c r="DI551" s="737" t="s">
        <v>390</v>
      </c>
      <c r="DJ551" s="737" t="s">
        <v>390</v>
      </c>
      <c r="DK551" s="737" t="s">
        <v>390</v>
      </c>
      <c r="DL551" s="737" t="s">
        <v>390</v>
      </c>
      <c r="DM551" s="737">
        <v>46272</v>
      </c>
      <c r="DN551" s="737">
        <v>46272</v>
      </c>
      <c r="DO551" s="751" t="s">
        <v>308</v>
      </c>
      <c r="DP551" s="737">
        <v>46290</v>
      </c>
      <c r="DQ551" s="737">
        <v>46290</v>
      </c>
      <c r="DR551" s="737">
        <v>46290</v>
      </c>
      <c r="DS551" s="750">
        <v>46290</v>
      </c>
      <c r="DT551" s="752">
        <v>46290</v>
      </c>
      <c r="DU551" s="753">
        <v>-9</v>
      </c>
      <c r="DV551" s="753" t="s">
        <v>308</v>
      </c>
      <c r="DW551" s="754">
        <v>46281</v>
      </c>
      <c r="DX551" s="755">
        <v>46281</v>
      </c>
      <c r="DY551" s="754" t="e">
        <v>#VALUE!</v>
      </c>
      <c r="DZ551" s="754" t="e">
        <v>#VALUE!</v>
      </c>
      <c r="EA551" s="754"/>
      <c r="EB551" s="754"/>
      <c r="HA551" s="756" t="s">
        <v>397</v>
      </c>
      <c r="HB551" s="756" t="s">
        <v>397</v>
      </c>
      <c r="HC551" s="756" t="s">
        <v>397</v>
      </c>
      <c r="HD551" s="756" t="s">
        <v>397</v>
      </c>
      <c r="HE551" s="756" t="s">
        <v>397</v>
      </c>
      <c r="HF551" s="756" t="s">
        <v>397</v>
      </c>
      <c r="HG551" s="756" t="s">
        <v>397</v>
      </c>
      <c r="HH551" s="756" t="s">
        <v>397</v>
      </c>
      <c r="HI551" s="756" t="s">
        <v>397</v>
      </c>
      <c r="HJ551" s="756" t="s">
        <v>397</v>
      </c>
      <c r="HK551"/>
      <c r="HL551"/>
      <c r="HM551"/>
      <c r="HN551" s="756" t="str">
        <f t="shared" si="17"/>
        <v>AUTO PRINT</v>
      </c>
      <c r="HO551"/>
      <c r="HP551" s="757" t="s">
        <v>572</v>
      </c>
      <c r="HQ551" s="757" t="s">
        <v>572</v>
      </c>
      <c r="HR551" s="757" t="s">
        <v>572</v>
      </c>
      <c r="HS551"/>
      <c r="HW551" s="758"/>
      <c r="HX551"/>
      <c r="HY551" s="759" t="s">
        <v>572</v>
      </c>
      <c r="HZ551" s="759" t="s">
        <v>572</v>
      </c>
      <c r="IA551" s="759" t="s">
        <v>572</v>
      </c>
      <c r="IC551" s="760" t="s">
        <v>572</v>
      </c>
      <c r="ID551" s="760" t="s">
        <v>572</v>
      </c>
      <c r="IE551" s="760" t="s">
        <v>572</v>
      </c>
      <c r="IF551" s="761" t="s">
        <v>572</v>
      </c>
      <c r="IG551" s="619" t="str">
        <f t="shared" si="18"/>
        <v>IN HOUSE (MANUAL)</v>
      </c>
      <c r="II551" s="761" t="s">
        <v>572</v>
      </c>
      <c r="IK551" s="761" t="str">
        <f>IFERROR(VLOOKUP($M551,#REF!,13,0),"IN HOUSE (MANUAL)")</f>
        <v>IN HOUSE (MANUAL)</v>
      </c>
      <c r="IM551" s="760" t="s">
        <v>572</v>
      </c>
      <c r="IN551" s="760" t="s">
        <v>572</v>
      </c>
      <c r="IO551" s="760" t="s">
        <v>572</v>
      </c>
      <c r="IQ551" s="760" t="s">
        <v>572</v>
      </c>
      <c r="IR551" s="760" t="s">
        <v>572</v>
      </c>
      <c r="IT551" s="760" t="s">
        <v>572</v>
      </c>
      <c r="IV551" s="760" t="s">
        <v>572</v>
      </c>
      <c r="IW551" s="760" t="s">
        <v>572</v>
      </c>
      <c r="IY551" s="760" t="s">
        <v>572</v>
      </c>
      <c r="IZ551" s="760" t="s">
        <v>572</v>
      </c>
      <c r="JB551" s="760" t="s">
        <v>572</v>
      </c>
      <c r="JC551" s="760" t="s">
        <v>572</v>
      </c>
      <c r="JE551" s="760" t="s">
        <v>572</v>
      </c>
      <c r="JF551" s="760" t="s">
        <v>572</v>
      </c>
    </row>
    <row r="552" spans="1:266" ht="17.25" customHeight="1" x14ac:dyDescent="0.35">
      <c r="A552" s="618" t="s">
        <v>1484</v>
      </c>
      <c r="B552" s="730">
        <v>82</v>
      </c>
      <c r="C552" s="730" t="s">
        <v>1464</v>
      </c>
      <c r="D552" s="730" t="s">
        <v>1464</v>
      </c>
      <c r="E552" s="730">
        <v>9</v>
      </c>
      <c r="F552" s="731" t="s">
        <v>574</v>
      </c>
      <c r="G552" s="732">
        <v>1</v>
      </c>
      <c r="H552" s="826">
        <v>46231</v>
      </c>
      <c r="I552" s="730">
        <v>38</v>
      </c>
      <c r="J552" s="730" t="s">
        <v>308</v>
      </c>
      <c r="K552" s="730">
        <v>39</v>
      </c>
      <c r="L552" s="730" t="s">
        <v>1485</v>
      </c>
      <c r="M552" s="734" t="s">
        <v>1484</v>
      </c>
      <c r="N552" s="734">
        <v>0</v>
      </c>
      <c r="O552" s="734" t="s">
        <v>390</v>
      </c>
      <c r="P552" s="734" t="s">
        <v>390</v>
      </c>
      <c r="Q552" s="734">
        <v>0</v>
      </c>
      <c r="R552" s="734" t="s">
        <v>1471</v>
      </c>
      <c r="S552" s="734"/>
      <c r="T552" s="734" t="s">
        <v>1475</v>
      </c>
      <c r="U552" s="734">
        <v>878</v>
      </c>
      <c r="V552" s="734" t="s">
        <v>308</v>
      </c>
      <c r="W552" s="734"/>
      <c r="X552" s="734"/>
      <c r="Y552" s="734"/>
      <c r="Z552" s="926"/>
      <c r="AA552" s="734" t="s">
        <v>45</v>
      </c>
      <c r="AB552" s="734" t="s">
        <v>863</v>
      </c>
      <c r="AC552" s="734" t="s">
        <v>597</v>
      </c>
      <c r="AD552" s="734">
        <v>234</v>
      </c>
      <c r="AE552" s="738">
        <v>234</v>
      </c>
      <c r="AF552" s="737">
        <v>46274</v>
      </c>
      <c r="AG552" s="765"/>
      <c r="AH552" s="765"/>
      <c r="AI552" s="765" t="s">
        <v>308</v>
      </c>
      <c r="AJ552" s="740">
        <v>11</v>
      </c>
      <c r="AK552" s="766"/>
      <c r="AL552" s="740"/>
      <c r="AM552" s="767">
        <v>0</v>
      </c>
      <c r="AN552" s="767"/>
      <c r="AO552" s="767"/>
      <c r="AP552" s="767"/>
      <c r="AQ552" s="767"/>
      <c r="AR552" s="767"/>
      <c r="AS552" s="767"/>
      <c r="AT552" s="767"/>
      <c r="AU552" s="767"/>
      <c r="AV552" s="767"/>
      <c r="AW552" s="767"/>
      <c r="AX552" s="767"/>
      <c r="AY552" s="767"/>
      <c r="AZ552" s="767"/>
      <c r="BA552" s="767"/>
      <c r="BB552" s="767">
        <v>0</v>
      </c>
      <c r="BC552" s="767">
        <v>0</v>
      </c>
      <c r="BD552" s="767">
        <v>0</v>
      </c>
      <c r="BE552" s="767">
        <v>0</v>
      </c>
      <c r="BF552" s="767">
        <v>0</v>
      </c>
      <c r="BG552" s="767">
        <v>0</v>
      </c>
      <c r="BH552" s="767">
        <v>0</v>
      </c>
      <c r="BI552" s="767">
        <v>0</v>
      </c>
      <c r="BJ552" s="767"/>
      <c r="BK552" s="767">
        <v>0</v>
      </c>
      <c r="BL552" s="767"/>
      <c r="BM552" s="767"/>
      <c r="BN552" s="767" t="s">
        <v>308</v>
      </c>
      <c r="BO552" s="767" t="s">
        <v>308</v>
      </c>
      <c r="BP552" s="767" t="s">
        <v>308</v>
      </c>
      <c r="BQ552" s="767" t="s">
        <v>308</v>
      </c>
      <c r="BR552" s="767"/>
      <c r="BS552" s="767" t="s">
        <v>397</v>
      </c>
      <c r="BT552" s="767"/>
      <c r="BU552" s="767">
        <v>0</v>
      </c>
      <c r="BV552" s="767"/>
      <c r="BW552" s="767"/>
      <c r="BX552" s="767"/>
      <c r="BY552" s="767"/>
      <c r="BZ552" s="767"/>
      <c r="CA552" s="767"/>
      <c r="CB552" s="767"/>
      <c r="CC552" s="767"/>
      <c r="CD552" s="767"/>
      <c r="CE552" s="767"/>
      <c r="CF552" s="767"/>
      <c r="CG552" s="767"/>
      <c r="CH552" s="767"/>
      <c r="CI552" s="767">
        <v>0</v>
      </c>
      <c r="CJ552" s="767">
        <v>0</v>
      </c>
      <c r="CK552" s="768"/>
      <c r="CL552" s="768">
        <v>0</v>
      </c>
      <c r="CM552" s="768" t="s">
        <v>397</v>
      </c>
      <c r="CN552" s="768" t="s">
        <v>397</v>
      </c>
      <c r="CO552" s="768">
        <v>0</v>
      </c>
      <c r="CP552" s="768">
        <v>0</v>
      </c>
      <c r="CQ552" s="768">
        <v>234</v>
      </c>
      <c r="CR552" s="735">
        <v>234</v>
      </c>
      <c r="CS552" s="744"/>
      <c r="CT552" s="745">
        <v>46293</v>
      </c>
      <c r="CU552" s="746" t="s">
        <v>782</v>
      </c>
      <c r="CV552" s="737"/>
      <c r="CW552" s="737"/>
      <c r="CX552" s="745">
        <v>46274</v>
      </c>
      <c r="CY552" s="861" t="s">
        <v>1486</v>
      </c>
      <c r="CZ552" s="861" t="s">
        <v>308</v>
      </c>
      <c r="DA552" s="749">
        <v>46247</v>
      </c>
      <c r="DB552" s="749" t="s">
        <v>615</v>
      </c>
      <c r="DC552" s="749" t="s">
        <v>888</v>
      </c>
      <c r="DD552" s="749" t="s">
        <v>308</v>
      </c>
      <c r="DE552" s="749" t="s">
        <v>308</v>
      </c>
      <c r="DF552" s="749" t="s">
        <v>308</v>
      </c>
      <c r="DG552" s="749" t="s">
        <v>308</v>
      </c>
      <c r="DH552" s="750">
        <v>0</v>
      </c>
      <c r="DI552" s="737" t="s">
        <v>390</v>
      </c>
      <c r="DJ552" s="737" t="s">
        <v>390</v>
      </c>
      <c r="DK552" s="737" t="s">
        <v>390</v>
      </c>
      <c r="DL552" s="737" t="s">
        <v>390</v>
      </c>
      <c r="DM552" s="737">
        <v>46272</v>
      </c>
      <c r="DN552" s="737">
        <v>46272</v>
      </c>
      <c r="DO552" s="751" t="s">
        <v>308</v>
      </c>
      <c r="DP552" s="763">
        <v>46290</v>
      </c>
      <c r="DQ552" s="763">
        <v>46290</v>
      </c>
      <c r="DR552" s="763">
        <v>46290</v>
      </c>
      <c r="DS552" s="750">
        <v>46290</v>
      </c>
      <c r="DT552" s="752">
        <v>46290</v>
      </c>
      <c r="DU552" s="753">
        <v>-9</v>
      </c>
      <c r="DV552" s="753" t="s">
        <v>308</v>
      </c>
      <c r="DW552" s="754">
        <v>46281</v>
      </c>
      <c r="DX552" s="755">
        <v>46281</v>
      </c>
      <c r="DY552" s="754" t="e">
        <v>#VALUE!</v>
      </c>
      <c r="DZ552" s="754" t="e">
        <v>#VALUE!</v>
      </c>
      <c r="EA552" s="754"/>
      <c r="EB552" s="754"/>
      <c r="HA552" s="756" t="s">
        <v>397</v>
      </c>
      <c r="HB552" s="756" t="s">
        <v>397</v>
      </c>
      <c r="HC552" s="756" t="s">
        <v>397</v>
      </c>
      <c r="HD552" s="756" t="s">
        <v>397</v>
      </c>
      <c r="HE552" s="756" t="s">
        <v>397</v>
      </c>
      <c r="HF552" s="756" t="s">
        <v>397</v>
      </c>
      <c r="HG552" s="756" t="s">
        <v>397</v>
      </c>
      <c r="HH552" s="756" t="s">
        <v>397</v>
      </c>
      <c r="HI552" s="756" t="s">
        <v>397</v>
      </c>
      <c r="HJ552" s="756" t="s">
        <v>397</v>
      </c>
      <c r="HK552"/>
      <c r="HL552"/>
      <c r="HM552"/>
      <c r="HN552" s="756" t="str">
        <f t="shared" si="17"/>
        <v>AUTO PRINT</v>
      </c>
      <c r="HO552"/>
      <c r="HP552" s="757" t="s">
        <v>572</v>
      </c>
      <c r="HQ552" s="757" t="s">
        <v>572</v>
      </c>
      <c r="HR552" s="757" t="s">
        <v>572</v>
      </c>
      <c r="HS552"/>
      <c r="HW552" s="758"/>
      <c r="HX552"/>
      <c r="HY552" s="759" t="s">
        <v>572</v>
      </c>
      <c r="HZ552" s="759" t="s">
        <v>572</v>
      </c>
      <c r="IA552" s="759" t="s">
        <v>572</v>
      </c>
      <c r="IC552" s="760" t="s">
        <v>572</v>
      </c>
      <c r="ID552" s="760" t="s">
        <v>572</v>
      </c>
      <c r="IE552" s="760" t="s">
        <v>572</v>
      </c>
      <c r="IF552" s="761" t="s">
        <v>572</v>
      </c>
      <c r="IG552" s="619" t="str">
        <f t="shared" si="18"/>
        <v>IN HOUSE (MANUAL)</v>
      </c>
      <c r="II552" s="761" t="s">
        <v>572</v>
      </c>
      <c r="IK552" s="761" t="str">
        <f>IFERROR(VLOOKUP($M552,#REF!,13,0),"IN HOUSE (MANUAL)")</f>
        <v>IN HOUSE (MANUAL)</v>
      </c>
      <c r="IM552" s="760" t="s">
        <v>572</v>
      </c>
      <c r="IN552" s="760" t="s">
        <v>572</v>
      </c>
      <c r="IO552" s="760" t="s">
        <v>572</v>
      </c>
      <c r="IQ552" s="760" t="s">
        <v>572</v>
      </c>
      <c r="IR552" s="760" t="s">
        <v>572</v>
      </c>
      <c r="IT552" s="760" t="s">
        <v>572</v>
      </c>
      <c r="IV552" s="760" t="s">
        <v>572</v>
      </c>
      <c r="IW552" s="760" t="s">
        <v>572</v>
      </c>
      <c r="IY552" s="760" t="s">
        <v>572</v>
      </c>
      <c r="IZ552" s="760" t="s">
        <v>572</v>
      </c>
      <c r="JB552" s="760" t="s">
        <v>572</v>
      </c>
      <c r="JC552" s="760" t="s">
        <v>572</v>
      </c>
      <c r="JE552" s="760" t="s">
        <v>572</v>
      </c>
      <c r="JF552" s="760" t="s">
        <v>572</v>
      </c>
    </row>
    <row r="553" spans="1:266" ht="17.25" customHeight="1" x14ac:dyDescent="0.35">
      <c r="A553" s="618" t="s">
        <v>1487</v>
      </c>
      <c r="B553" s="730">
        <v>83</v>
      </c>
      <c r="C553" s="730" t="s">
        <v>1464</v>
      </c>
      <c r="D553" s="730" t="s">
        <v>1464</v>
      </c>
      <c r="E553" s="730">
        <v>9</v>
      </c>
      <c r="F553" s="731" t="s">
        <v>574</v>
      </c>
      <c r="G553" s="732">
        <v>1</v>
      </c>
      <c r="H553" s="826">
        <v>46231</v>
      </c>
      <c r="I553" s="730">
        <v>38</v>
      </c>
      <c r="J553" s="730" t="s">
        <v>308</v>
      </c>
      <c r="K553" s="730">
        <v>39</v>
      </c>
      <c r="L553" s="730" t="s">
        <v>1488</v>
      </c>
      <c r="M553" s="735" t="s">
        <v>1487</v>
      </c>
      <c r="N553" s="735">
        <v>0</v>
      </c>
      <c r="O553" s="735" t="s">
        <v>390</v>
      </c>
      <c r="P553" s="735" t="s">
        <v>390</v>
      </c>
      <c r="Q553" s="735">
        <v>0</v>
      </c>
      <c r="R553" s="735" t="s">
        <v>1471</v>
      </c>
      <c r="S553" s="735"/>
      <c r="T553" s="735" t="s">
        <v>1481</v>
      </c>
      <c r="U553" s="735">
        <v>878</v>
      </c>
      <c r="V553" s="735" t="s">
        <v>308</v>
      </c>
      <c r="W553" s="735"/>
      <c r="X553" s="735"/>
      <c r="Y553" s="735"/>
      <c r="Z553" s="862"/>
      <c r="AA553" s="735" t="s">
        <v>45</v>
      </c>
      <c r="AB553" s="735" t="s">
        <v>863</v>
      </c>
      <c r="AC553" s="735" t="s">
        <v>597</v>
      </c>
      <c r="AD553" s="735">
        <v>204</v>
      </c>
      <c r="AE553" s="738">
        <v>204</v>
      </c>
      <c r="AF553" s="763" t="s">
        <v>390</v>
      </c>
      <c r="AG553" s="765"/>
      <c r="AH553" s="765"/>
      <c r="AI553" s="765" t="s">
        <v>308</v>
      </c>
      <c r="AJ553" s="740">
        <v>12</v>
      </c>
      <c r="AK553" s="766"/>
      <c r="AL553" s="740"/>
      <c r="AM553" s="767">
        <v>0</v>
      </c>
      <c r="AN553" s="767"/>
      <c r="AO553" s="767"/>
      <c r="AP553" s="767"/>
      <c r="AQ553" s="767"/>
      <c r="AR553" s="767"/>
      <c r="AS553" s="767"/>
      <c r="AT553" s="767"/>
      <c r="AU553" s="767"/>
      <c r="AV553" s="767"/>
      <c r="AW553" s="767"/>
      <c r="AX553" s="767"/>
      <c r="AY553" s="767"/>
      <c r="AZ553" s="767"/>
      <c r="BA553" s="767"/>
      <c r="BB553" s="767">
        <v>0</v>
      </c>
      <c r="BC553" s="767">
        <v>0</v>
      </c>
      <c r="BD553" s="767">
        <v>0</v>
      </c>
      <c r="BE553" s="767">
        <v>0</v>
      </c>
      <c r="BF553" s="767">
        <v>0</v>
      </c>
      <c r="BG553" s="767">
        <v>0</v>
      </c>
      <c r="BH553" s="767">
        <v>0</v>
      </c>
      <c r="BI553" s="767">
        <v>0</v>
      </c>
      <c r="BJ553" s="767"/>
      <c r="BK553" s="767">
        <v>0</v>
      </c>
      <c r="BL553" s="767"/>
      <c r="BM553" s="767"/>
      <c r="BN553" s="767" t="s">
        <v>308</v>
      </c>
      <c r="BO553" s="767" t="s">
        <v>308</v>
      </c>
      <c r="BP553" s="767" t="s">
        <v>308</v>
      </c>
      <c r="BQ553" s="767" t="s">
        <v>308</v>
      </c>
      <c r="BR553" s="767"/>
      <c r="BS553" s="767" t="s">
        <v>397</v>
      </c>
      <c r="BT553" s="767"/>
      <c r="BU553" s="767">
        <v>0</v>
      </c>
      <c r="BV553" s="767"/>
      <c r="BW553" s="767"/>
      <c r="BX553" s="767"/>
      <c r="BY553" s="767"/>
      <c r="BZ553" s="767"/>
      <c r="CA553" s="767"/>
      <c r="CB553" s="767"/>
      <c r="CC553" s="767"/>
      <c r="CD553" s="767"/>
      <c r="CE553" s="767"/>
      <c r="CF553" s="767"/>
      <c r="CG553" s="767"/>
      <c r="CH553" s="767"/>
      <c r="CI553" s="767">
        <v>14</v>
      </c>
      <c r="CJ553" s="767">
        <v>0</v>
      </c>
      <c r="CK553" s="768"/>
      <c r="CL553" s="768">
        <v>14</v>
      </c>
      <c r="CM553" s="768" t="s">
        <v>397</v>
      </c>
      <c r="CN553" s="768" t="s">
        <v>397</v>
      </c>
      <c r="CO553" s="768">
        <v>0</v>
      </c>
      <c r="CP553" s="768">
        <v>14</v>
      </c>
      <c r="CQ553" s="768">
        <v>204</v>
      </c>
      <c r="CR553" s="735">
        <v>204</v>
      </c>
      <c r="CS553" s="769"/>
      <c r="CT553" s="745">
        <v>46293</v>
      </c>
      <c r="CU553" s="746" t="s">
        <v>782</v>
      </c>
      <c r="CV553" s="763"/>
      <c r="CW553" s="763"/>
      <c r="CX553" s="860">
        <v>46258</v>
      </c>
      <c r="CY553" s="747">
        <v>0</v>
      </c>
      <c r="CZ553" s="747" t="s">
        <v>308</v>
      </c>
      <c r="DA553" s="748">
        <v>0</v>
      </c>
      <c r="DB553" s="748">
        <v>0</v>
      </c>
      <c r="DC553" s="748">
        <v>0</v>
      </c>
      <c r="DD553" s="748" t="s">
        <v>308</v>
      </c>
      <c r="DE553" s="748" t="s">
        <v>308</v>
      </c>
      <c r="DF553" s="748" t="s">
        <v>308</v>
      </c>
      <c r="DG553" s="748" t="s">
        <v>308</v>
      </c>
      <c r="DH553" s="770">
        <v>0</v>
      </c>
      <c r="DI553" s="763" t="s">
        <v>390</v>
      </c>
      <c r="DJ553" s="763" t="s">
        <v>390</v>
      </c>
      <c r="DK553" s="763" t="s">
        <v>390</v>
      </c>
      <c r="DL553" s="763" t="s">
        <v>390</v>
      </c>
      <c r="DM553" s="763">
        <v>46272</v>
      </c>
      <c r="DN553" s="763">
        <v>46272</v>
      </c>
      <c r="DO553" s="931" t="s">
        <v>308</v>
      </c>
      <c r="DP553" s="763">
        <v>46290</v>
      </c>
      <c r="DQ553" s="763">
        <v>46290</v>
      </c>
      <c r="DR553" s="763">
        <v>46290</v>
      </c>
      <c r="DS553" s="770">
        <v>46290</v>
      </c>
      <c r="DT553" s="752">
        <v>46290</v>
      </c>
      <c r="DU553" s="753">
        <v>-9</v>
      </c>
      <c r="DV553" s="753" t="s">
        <v>308</v>
      </c>
      <c r="DW553" s="754">
        <v>46281</v>
      </c>
      <c r="DX553" s="755">
        <v>46281</v>
      </c>
      <c r="DY553" s="754" t="e">
        <v>#VALUE!</v>
      </c>
      <c r="DZ553" s="754" t="e">
        <v>#VALUE!</v>
      </c>
      <c r="EA553" s="754"/>
      <c r="EB553" s="754"/>
      <c r="HA553" s="756" t="s">
        <v>397</v>
      </c>
      <c r="HB553" s="756" t="s">
        <v>397</v>
      </c>
      <c r="HC553" s="756" t="s">
        <v>397</v>
      </c>
      <c r="HD553" s="756" t="s">
        <v>397</v>
      </c>
      <c r="HE553" s="756" t="s">
        <v>397</v>
      </c>
      <c r="HF553" s="756" t="s">
        <v>397</v>
      </c>
      <c r="HG553" s="756" t="s">
        <v>397</v>
      </c>
      <c r="HH553" s="756" t="s">
        <v>397</v>
      </c>
      <c r="HI553" s="756" t="s">
        <v>397</v>
      </c>
      <c r="HJ553" s="756" t="s">
        <v>397</v>
      </c>
      <c r="HK553"/>
      <c r="HL553"/>
      <c r="HM553"/>
      <c r="HN553" s="756" t="str">
        <f t="shared" si="17"/>
        <v>AUTO PRINT</v>
      </c>
      <c r="HO553"/>
      <c r="HP553" s="757" t="s">
        <v>572</v>
      </c>
      <c r="HQ553" s="757" t="s">
        <v>572</v>
      </c>
      <c r="HR553" s="757" t="s">
        <v>572</v>
      </c>
      <c r="HS553"/>
      <c r="HW553" s="758"/>
      <c r="HX553"/>
      <c r="HY553" s="759" t="s">
        <v>572</v>
      </c>
      <c r="HZ553" s="759" t="s">
        <v>572</v>
      </c>
      <c r="IA553" s="759" t="s">
        <v>572</v>
      </c>
      <c r="IC553" s="760" t="s">
        <v>572</v>
      </c>
      <c r="ID553" s="760" t="s">
        <v>572</v>
      </c>
      <c r="IE553" s="760" t="s">
        <v>572</v>
      </c>
      <c r="IF553" s="761" t="s">
        <v>572</v>
      </c>
      <c r="IG553" s="619" t="str">
        <f t="shared" si="18"/>
        <v>IN HOUSE (MANUAL)</v>
      </c>
      <c r="II553" s="761" t="s">
        <v>572</v>
      </c>
      <c r="IK553" s="761" t="str">
        <f>IFERROR(VLOOKUP($M553,#REF!,13,0),"IN HOUSE (MANUAL)")</f>
        <v>IN HOUSE (MANUAL)</v>
      </c>
      <c r="IM553" s="760" t="s">
        <v>572</v>
      </c>
      <c r="IN553" s="760" t="s">
        <v>572</v>
      </c>
      <c r="IO553" s="760" t="s">
        <v>572</v>
      </c>
      <c r="IQ553" s="760" t="s">
        <v>572</v>
      </c>
      <c r="IR553" s="760" t="s">
        <v>572</v>
      </c>
      <c r="IT553" s="760" t="s">
        <v>572</v>
      </c>
      <c r="IV553" s="760" t="s">
        <v>572</v>
      </c>
      <c r="IW553" s="760" t="s">
        <v>572</v>
      </c>
      <c r="IY553" s="760" t="s">
        <v>572</v>
      </c>
      <c r="IZ553" s="760" t="s">
        <v>572</v>
      </c>
      <c r="JB553" s="760" t="s">
        <v>572</v>
      </c>
      <c r="JC553" s="760" t="s">
        <v>572</v>
      </c>
      <c r="JE553" s="760" t="s">
        <v>572</v>
      </c>
      <c r="JF553" s="760" t="s">
        <v>572</v>
      </c>
    </row>
    <row r="554" spans="1:266" ht="16.5" customHeight="1" x14ac:dyDescent="0.35">
      <c r="A554" s="618" t="s">
        <v>1489</v>
      </c>
      <c r="B554" s="730">
        <v>84</v>
      </c>
      <c r="C554" s="730" t="s">
        <v>1464</v>
      </c>
      <c r="D554" s="730" t="s">
        <v>1464</v>
      </c>
      <c r="E554" s="730">
        <v>9</v>
      </c>
      <c r="F554" s="731" t="s">
        <v>574</v>
      </c>
      <c r="G554" s="732">
        <v>1</v>
      </c>
      <c r="H554" s="826">
        <v>46232</v>
      </c>
      <c r="I554" s="730">
        <v>38</v>
      </c>
      <c r="J554" s="730" t="s">
        <v>308</v>
      </c>
      <c r="K554" s="730">
        <v>40</v>
      </c>
      <c r="L554" s="730" t="s">
        <v>1490</v>
      </c>
      <c r="M554" s="772" t="s">
        <v>1489</v>
      </c>
      <c r="N554" s="772">
        <v>0</v>
      </c>
      <c r="O554" s="772" t="s">
        <v>390</v>
      </c>
      <c r="P554" s="772" t="s">
        <v>390</v>
      </c>
      <c r="Q554" s="772">
        <v>0</v>
      </c>
      <c r="R554" s="772" t="s">
        <v>1471</v>
      </c>
      <c r="S554" s="772"/>
      <c r="T554" s="772" t="s">
        <v>1481</v>
      </c>
      <c r="U554" s="772">
        <v>878</v>
      </c>
      <c r="V554" s="772" t="s">
        <v>308</v>
      </c>
      <c r="W554" s="772"/>
      <c r="X554" s="772"/>
      <c r="Y554" s="772"/>
      <c r="Z554" s="886"/>
      <c r="AA554" s="772" t="s">
        <v>45</v>
      </c>
      <c r="AB554" s="772" t="s">
        <v>863</v>
      </c>
      <c r="AC554" s="772" t="s">
        <v>751</v>
      </c>
      <c r="AD554" s="772">
        <v>510</v>
      </c>
      <c r="AE554" s="864">
        <v>510</v>
      </c>
      <c r="AF554" s="774" t="s">
        <v>390</v>
      </c>
      <c r="AG554" s="777"/>
      <c r="AH554" s="777"/>
      <c r="AI554" s="777" t="s">
        <v>308</v>
      </c>
      <c r="AJ554" s="778">
        <v>13</v>
      </c>
      <c r="AK554" s="779"/>
      <c r="AL554" s="778"/>
      <c r="AM554" s="780">
        <v>0</v>
      </c>
      <c r="AN554" s="780"/>
      <c r="AO554" s="780"/>
      <c r="AP554" s="780"/>
      <c r="AQ554" s="780"/>
      <c r="AR554" s="780"/>
      <c r="AS554" s="780"/>
      <c r="AT554" s="780"/>
      <c r="AU554" s="780"/>
      <c r="AV554" s="780"/>
      <c r="AW554" s="780"/>
      <c r="AX554" s="780"/>
      <c r="AY554" s="780"/>
      <c r="AZ554" s="780"/>
      <c r="BA554" s="780"/>
      <c r="BB554" s="780">
        <v>0</v>
      </c>
      <c r="BC554" s="780">
        <v>0</v>
      </c>
      <c r="BD554" s="780">
        <v>0</v>
      </c>
      <c r="BE554" s="780">
        <v>0</v>
      </c>
      <c r="BF554" s="780">
        <v>0</v>
      </c>
      <c r="BG554" s="780">
        <v>0</v>
      </c>
      <c r="BH554" s="780">
        <v>0</v>
      </c>
      <c r="BI554" s="780">
        <v>0</v>
      </c>
      <c r="BJ554" s="780"/>
      <c r="BK554" s="780">
        <v>0</v>
      </c>
      <c r="BL554" s="780"/>
      <c r="BM554" s="780"/>
      <c r="BN554" s="780" t="s">
        <v>308</v>
      </c>
      <c r="BO554" s="780" t="s">
        <v>308</v>
      </c>
      <c r="BP554" s="780" t="s">
        <v>308</v>
      </c>
      <c r="BQ554" s="780" t="s">
        <v>308</v>
      </c>
      <c r="BR554" s="780"/>
      <c r="BS554" s="780" t="s">
        <v>397</v>
      </c>
      <c r="BT554" s="780"/>
      <c r="BU554" s="780">
        <v>0</v>
      </c>
      <c r="BV554" s="780"/>
      <c r="BW554" s="780"/>
      <c r="BX554" s="780"/>
      <c r="BY554" s="780"/>
      <c r="BZ554" s="780"/>
      <c r="CA554" s="780"/>
      <c r="CB554" s="780"/>
      <c r="CC554" s="780"/>
      <c r="CD554" s="780"/>
      <c r="CE554" s="780"/>
      <c r="CF554" s="780"/>
      <c r="CG554" s="780"/>
      <c r="CH554" s="780"/>
      <c r="CI554" s="780">
        <v>0</v>
      </c>
      <c r="CJ554" s="780">
        <v>0</v>
      </c>
      <c r="CK554" s="773"/>
      <c r="CL554" s="773">
        <v>0</v>
      </c>
      <c r="CM554" s="773" t="s">
        <v>397</v>
      </c>
      <c r="CN554" s="773" t="s">
        <v>397</v>
      </c>
      <c r="CO554" s="773">
        <v>0</v>
      </c>
      <c r="CP554" s="773">
        <v>0</v>
      </c>
      <c r="CQ554" s="773">
        <v>510</v>
      </c>
      <c r="CR554" s="772">
        <v>510</v>
      </c>
      <c r="CS554" s="781"/>
      <c r="CT554" s="782" t="s">
        <v>308</v>
      </c>
      <c r="CU554" s="783" t="s">
        <v>308</v>
      </c>
      <c r="CV554" s="774"/>
      <c r="CW554" s="774"/>
      <c r="CX554" s="865">
        <v>46262</v>
      </c>
      <c r="CY554" s="784">
        <v>0</v>
      </c>
      <c r="CZ554" s="784" t="s">
        <v>308</v>
      </c>
      <c r="DA554" s="785">
        <v>0</v>
      </c>
      <c r="DB554" s="785">
        <v>0</v>
      </c>
      <c r="DC554" s="785">
        <v>0</v>
      </c>
      <c r="DD554" s="785">
        <v>0</v>
      </c>
      <c r="DE554" s="785">
        <v>0</v>
      </c>
      <c r="DF554" s="785">
        <v>0</v>
      </c>
      <c r="DG554" s="785">
        <v>0</v>
      </c>
      <c r="DH554" s="786">
        <v>0</v>
      </c>
      <c r="DI554" s="774" t="s">
        <v>390</v>
      </c>
      <c r="DJ554" s="774" t="s">
        <v>390</v>
      </c>
      <c r="DK554" s="774" t="s">
        <v>390</v>
      </c>
      <c r="DL554" s="774" t="s">
        <v>390</v>
      </c>
      <c r="DM554" s="774">
        <v>46272</v>
      </c>
      <c r="DN554" s="774">
        <v>46272</v>
      </c>
      <c r="DO554" s="804" t="s">
        <v>308</v>
      </c>
      <c r="DP554" s="774">
        <v>46297</v>
      </c>
      <c r="DQ554" s="774">
        <v>46297</v>
      </c>
      <c r="DR554" s="774">
        <v>46297</v>
      </c>
      <c r="DS554" s="786">
        <v>46297</v>
      </c>
      <c r="DT554" s="752">
        <v>46297</v>
      </c>
      <c r="DU554" s="753">
        <v>-15</v>
      </c>
      <c r="DV554" s="753" t="s">
        <v>308</v>
      </c>
      <c r="DW554" s="754">
        <v>46281</v>
      </c>
      <c r="DX554" s="755">
        <v>46282</v>
      </c>
      <c r="DY554" s="754" t="e">
        <v>#VALUE!</v>
      </c>
      <c r="DZ554" s="754" t="e">
        <v>#VALUE!</v>
      </c>
      <c r="EA554" s="754"/>
      <c r="EB554" s="754"/>
      <c r="HA554" s="756" t="s">
        <v>397</v>
      </c>
      <c r="HB554" s="756" t="s">
        <v>397</v>
      </c>
      <c r="HC554" s="756" t="s">
        <v>397</v>
      </c>
      <c r="HD554" s="756" t="s">
        <v>397</v>
      </c>
      <c r="HE554" s="756" t="s">
        <v>397</v>
      </c>
      <c r="HF554" s="756" t="s">
        <v>397</v>
      </c>
      <c r="HG554" s="756" t="s">
        <v>397</v>
      </c>
      <c r="HH554" s="756" t="s">
        <v>397</v>
      </c>
      <c r="HI554" s="756" t="s">
        <v>397</v>
      </c>
      <c r="HJ554" s="756" t="s">
        <v>397</v>
      </c>
      <c r="HK554"/>
      <c r="HL554"/>
      <c r="HM554"/>
      <c r="HN554" s="756" t="str">
        <f t="shared" si="17"/>
        <v>AUTO PRINT</v>
      </c>
      <c r="HO554"/>
      <c r="HP554" s="757" t="s">
        <v>572</v>
      </c>
      <c r="HQ554" s="757" t="s">
        <v>572</v>
      </c>
      <c r="HR554" s="757" t="s">
        <v>572</v>
      </c>
      <c r="HS554"/>
      <c r="HW554" s="758"/>
      <c r="HX554"/>
      <c r="HY554" s="759" t="s">
        <v>572</v>
      </c>
      <c r="HZ554" s="759" t="s">
        <v>572</v>
      </c>
      <c r="IA554" s="759" t="s">
        <v>572</v>
      </c>
      <c r="IC554" s="760" t="s">
        <v>572</v>
      </c>
      <c r="ID554" s="760" t="s">
        <v>572</v>
      </c>
      <c r="IE554" s="760" t="s">
        <v>572</v>
      </c>
      <c r="IF554" s="761" t="s">
        <v>572</v>
      </c>
      <c r="IG554" s="619" t="str">
        <f t="shared" si="18"/>
        <v>IN HOUSE (MANUAL)</v>
      </c>
      <c r="II554" s="761" t="s">
        <v>572</v>
      </c>
      <c r="IK554" s="761" t="str">
        <f>IFERROR(VLOOKUP($M554,#REF!,13,0),"IN HOUSE (MANUAL)")</f>
        <v>IN HOUSE (MANUAL)</v>
      </c>
      <c r="IM554" s="760" t="s">
        <v>572</v>
      </c>
      <c r="IN554" s="760" t="s">
        <v>572</v>
      </c>
      <c r="IO554" s="760" t="s">
        <v>572</v>
      </c>
      <c r="IQ554" s="760" t="s">
        <v>572</v>
      </c>
      <c r="IR554" s="760" t="s">
        <v>572</v>
      </c>
      <c r="IT554" s="760" t="s">
        <v>572</v>
      </c>
      <c r="IV554" s="760" t="s">
        <v>572</v>
      </c>
      <c r="IW554" s="760" t="s">
        <v>572</v>
      </c>
      <c r="IY554" s="760" t="s">
        <v>572</v>
      </c>
      <c r="IZ554" s="760" t="s">
        <v>572</v>
      </c>
      <c r="JB554" s="760" t="s">
        <v>572</v>
      </c>
      <c r="JC554" s="760" t="s">
        <v>572</v>
      </c>
      <c r="JE554" s="760" t="s">
        <v>572</v>
      </c>
      <c r="JF554" s="760" t="s">
        <v>572</v>
      </c>
    </row>
    <row r="555" spans="1:266" ht="17.25" customHeight="1" x14ac:dyDescent="0.35">
      <c r="A555" s="618" t="s">
        <v>1491</v>
      </c>
      <c r="B555" s="730">
        <v>85</v>
      </c>
      <c r="C555" s="730" t="s">
        <v>1464</v>
      </c>
      <c r="D555" s="730" t="s">
        <v>1464</v>
      </c>
      <c r="E555" s="730">
        <v>9</v>
      </c>
      <c r="F555" s="731" t="s">
        <v>574</v>
      </c>
      <c r="G555" s="732">
        <v>1</v>
      </c>
      <c r="H555" s="826">
        <v>46232</v>
      </c>
      <c r="I555" s="730">
        <v>39</v>
      </c>
      <c r="J555" s="730" t="s">
        <v>308</v>
      </c>
      <c r="K555" s="730">
        <v>40</v>
      </c>
      <c r="L555" s="730" t="s">
        <v>1492</v>
      </c>
      <c r="M555" s="772" t="s">
        <v>1491</v>
      </c>
      <c r="N555" s="772">
        <v>0</v>
      </c>
      <c r="O555" s="772" t="s">
        <v>390</v>
      </c>
      <c r="P555" s="772" t="s">
        <v>390</v>
      </c>
      <c r="Q555" s="772">
        <v>0</v>
      </c>
      <c r="R555" s="772" t="s">
        <v>1471</v>
      </c>
      <c r="S555" s="772"/>
      <c r="T555" s="772" t="s">
        <v>1478</v>
      </c>
      <c r="U555" s="772">
        <v>878</v>
      </c>
      <c r="V555" s="772" t="s">
        <v>308</v>
      </c>
      <c r="W555" s="772"/>
      <c r="X555" s="772"/>
      <c r="Y555" s="772"/>
      <c r="Z555" s="886"/>
      <c r="AA555" s="772" t="s">
        <v>45</v>
      </c>
      <c r="AB555" s="772" t="s">
        <v>863</v>
      </c>
      <c r="AC555" s="772" t="s">
        <v>589</v>
      </c>
      <c r="AD555" s="772">
        <v>1326</v>
      </c>
      <c r="AE555" s="864">
        <v>1326</v>
      </c>
      <c r="AF555" s="774">
        <v>46274</v>
      </c>
      <c r="AG555" s="777"/>
      <c r="AH555" s="641" t="s">
        <v>389</v>
      </c>
      <c r="AI555" s="777" t="s">
        <v>308</v>
      </c>
      <c r="AJ555" s="778">
        <v>14</v>
      </c>
      <c r="AK555" s="779"/>
      <c r="AL555" s="778"/>
      <c r="AM555" s="780">
        <v>0</v>
      </c>
      <c r="AN555" s="780"/>
      <c r="AO555" s="780"/>
      <c r="AP555" s="780"/>
      <c r="AQ555" s="780"/>
      <c r="AR555" s="780"/>
      <c r="AS555" s="780"/>
      <c r="AT555" s="780"/>
      <c r="AU555" s="780"/>
      <c r="AV555" s="780"/>
      <c r="AW555" s="780"/>
      <c r="AX555" s="780"/>
      <c r="AY555" s="780"/>
      <c r="AZ555" s="780"/>
      <c r="BA555" s="780"/>
      <c r="BB555" s="780">
        <v>0</v>
      </c>
      <c r="BC555" s="780">
        <v>50</v>
      </c>
      <c r="BD555" s="780">
        <v>0</v>
      </c>
      <c r="BE555" s="780">
        <v>1326</v>
      </c>
      <c r="BF555" s="780">
        <v>1326</v>
      </c>
      <c r="BG555" s="780">
        <v>0</v>
      </c>
      <c r="BH555" s="780">
        <v>1326</v>
      </c>
      <c r="BI555" s="780">
        <v>1326</v>
      </c>
      <c r="BJ555" s="780"/>
      <c r="BK555" s="780">
        <v>0</v>
      </c>
      <c r="BL555" s="780"/>
      <c r="BM555" s="780"/>
      <c r="BN555" s="780" t="s">
        <v>308</v>
      </c>
      <c r="BO555" s="780" t="s">
        <v>308</v>
      </c>
      <c r="BP555" s="780" t="s">
        <v>308</v>
      </c>
      <c r="BQ555" s="780" t="s">
        <v>308</v>
      </c>
      <c r="BR555" s="780"/>
      <c r="BS555" s="780" t="s">
        <v>397</v>
      </c>
      <c r="BT555" s="780"/>
      <c r="BU555" s="780">
        <v>0</v>
      </c>
      <c r="BV555" s="780"/>
      <c r="BW555" s="780"/>
      <c r="BX555" s="780"/>
      <c r="BY555" s="780"/>
      <c r="BZ555" s="780"/>
      <c r="CA555" s="780"/>
      <c r="CB555" s="780"/>
      <c r="CC555" s="780"/>
      <c r="CD555" s="780"/>
      <c r="CE555" s="780"/>
      <c r="CF555" s="780"/>
      <c r="CG555" s="780"/>
      <c r="CH555" s="780"/>
      <c r="CI555" s="780">
        <v>1326</v>
      </c>
      <c r="CJ555" s="780">
        <v>1326</v>
      </c>
      <c r="CK555" s="773"/>
      <c r="CL555" s="773">
        <v>1326</v>
      </c>
      <c r="CM555" s="773" t="s">
        <v>397</v>
      </c>
      <c r="CN555" s="773" t="s">
        <v>397</v>
      </c>
      <c r="CO555" s="773">
        <v>1326</v>
      </c>
      <c r="CP555" s="773">
        <v>1326</v>
      </c>
      <c r="CQ555" s="773">
        <v>1326</v>
      </c>
      <c r="CR555" s="772">
        <v>1326</v>
      </c>
      <c r="CS555" s="781"/>
      <c r="CT555" s="782" t="s">
        <v>308</v>
      </c>
      <c r="CU555" s="783" t="s">
        <v>308</v>
      </c>
      <c r="CV555" s="774"/>
      <c r="CW555" s="774"/>
      <c r="CX555" s="865">
        <v>46281</v>
      </c>
      <c r="CY555" s="784" t="s">
        <v>1493</v>
      </c>
      <c r="CZ555" s="784" t="s">
        <v>308</v>
      </c>
      <c r="DA555" s="785">
        <v>46253</v>
      </c>
      <c r="DB555" s="785" t="s">
        <v>615</v>
      </c>
      <c r="DC555" s="785" t="s">
        <v>1494</v>
      </c>
      <c r="DD555" s="785" t="s">
        <v>308</v>
      </c>
      <c r="DE555" s="785" t="s">
        <v>308</v>
      </c>
      <c r="DF555" s="785" t="s">
        <v>308</v>
      </c>
      <c r="DG555" s="785" t="s">
        <v>308</v>
      </c>
      <c r="DH555" s="786">
        <v>0</v>
      </c>
      <c r="DI555" s="774" t="s">
        <v>390</v>
      </c>
      <c r="DJ555" s="774" t="s">
        <v>390</v>
      </c>
      <c r="DK555" s="774" t="s">
        <v>390</v>
      </c>
      <c r="DL555" s="774" t="s">
        <v>390</v>
      </c>
      <c r="DM555" s="774">
        <v>46273</v>
      </c>
      <c r="DN555" s="774">
        <v>46273</v>
      </c>
      <c r="DO555" s="804" t="s">
        <v>308</v>
      </c>
      <c r="DP555" s="774">
        <v>46297</v>
      </c>
      <c r="DQ555" s="774">
        <v>46297</v>
      </c>
      <c r="DR555" s="774">
        <v>46297</v>
      </c>
      <c r="DS555" s="786">
        <v>46297</v>
      </c>
      <c r="DT555" s="752">
        <v>46297</v>
      </c>
      <c r="DU555" s="753">
        <v>-11</v>
      </c>
      <c r="DV555" s="753" t="s">
        <v>308</v>
      </c>
      <c r="DW555" s="754">
        <v>46282</v>
      </c>
      <c r="DX555" s="755">
        <v>46286</v>
      </c>
      <c r="DY555" s="754" t="e">
        <v>#VALUE!</v>
      </c>
      <c r="DZ555" s="754" t="e">
        <v>#VALUE!</v>
      </c>
      <c r="EA555" s="754"/>
      <c r="EB555" s="754"/>
      <c r="HA555" s="756" t="s">
        <v>397</v>
      </c>
      <c r="HB555" s="756" t="s">
        <v>397</v>
      </c>
      <c r="HC555" s="756" t="s">
        <v>397</v>
      </c>
      <c r="HD555" s="756" t="s">
        <v>397</v>
      </c>
      <c r="HE555" s="756" t="s">
        <v>397</v>
      </c>
      <c r="HF555" s="756" t="s">
        <v>397</v>
      </c>
      <c r="HG555" s="756" t="s">
        <v>397</v>
      </c>
      <c r="HH555" s="756" t="s">
        <v>397</v>
      </c>
      <c r="HI555" s="756" t="s">
        <v>397</v>
      </c>
      <c r="HJ555" s="756" t="s">
        <v>397</v>
      </c>
      <c r="HK555"/>
      <c r="HL555"/>
      <c r="HM555"/>
      <c r="HN555" s="756" t="str">
        <f t="shared" si="17"/>
        <v>AUTO PRINT</v>
      </c>
      <c r="HO555"/>
      <c r="HP555" s="757" t="s">
        <v>572</v>
      </c>
      <c r="HQ555" s="757" t="s">
        <v>572</v>
      </c>
      <c r="HR555" s="757" t="s">
        <v>572</v>
      </c>
      <c r="HS555"/>
      <c r="HW555" s="758"/>
      <c r="HX555"/>
      <c r="HY555" s="759" t="s">
        <v>572</v>
      </c>
      <c r="HZ555" s="759" t="s">
        <v>572</v>
      </c>
      <c r="IA555" s="759" t="s">
        <v>572</v>
      </c>
      <c r="IC555" s="760" t="s">
        <v>572</v>
      </c>
      <c r="ID555" s="760" t="s">
        <v>572</v>
      </c>
      <c r="IE555" s="760" t="s">
        <v>572</v>
      </c>
      <c r="IF555" s="761" t="s">
        <v>572</v>
      </c>
      <c r="IG555" s="619" t="str">
        <f t="shared" si="18"/>
        <v>IN HOUSE (MANUAL)</v>
      </c>
      <c r="II555" s="761" t="s">
        <v>572</v>
      </c>
      <c r="IK555" s="761" t="str">
        <f>IFERROR(VLOOKUP($M555,#REF!,13,0),"IN HOUSE (MANUAL)")</f>
        <v>IN HOUSE (MANUAL)</v>
      </c>
      <c r="IM555" s="760" t="s">
        <v>572</v>
      </c>
      <c r="IN555" s="760" t="s">
        <v>572</v>
      </c>
      <c r="IO555" s="760" t="s">
        <v>572</v>
      </c>
      <c r="IQ555" s="760" t="s">
        <v>572</v>
      </c>
      <c r="IR555" s="760" t="s">
        <v>572</v>
      </c>
      <c r="IT555" s="760" t="s">
        <v>572</v>
      </c>
      <c r="IV555" s="760" t="s">
        <v>572</v>
      </c>
      <c r="IW555" s="760" t="s">
        <v>572</v>
      </c>
      <c r="IY555" s="760" t="s">
        <v>572</v>
      </c>
      <c r="IZ555" s="760" t="s">
        <v>572</v>
      </c>
      <c r="JB555" s="760" t="s">
        <v>572</v>
      </c>
      <c r="JC555" s="760" t="s">
        <v>572</v>
      </c>
      <c r="JE555" s="760" t="s">
        <v>572</v>
      </c>
      <c r="JF555" s="760" t="s">
        <v>572</v>
      </c>
    </row>
    <row r="556" spans="1:266" ht="17.25" customHeight="1" x14ac:dyDescent="0.35">
      <c r="A556" s="618" t="s">
        <v>1495</v>
      </c>
      <c r="B556" s="730">
        <v>86</v>
      </c>
      <c r="C556" s="730" t="s">
        <v>1464</v>
      </c>
      <c r="D556" s="730" t="s">
        <v>1464</v>
      </c>
      <c r="E556" s="730">
        <v>9</v>
      </c>
      <c r="F556" s="731" t="s">
        <v>574</v>
      </c>
      <c r="G556" s="732">
        <v>1</v>
      </c>
      <c r="H556" s="826">
        <v>46232</v>
      </c>
      <c r="I556" s="730">
        <v>39</v>
      </c>
      <c r="J556" s="730" t="s">
        <v>308</v>
      </c>
      <c r="K556" s="730">
        <v>40</v>
      </c>
      <c r="L556" s="730" t="s">
        <v>1496</v>
      </c>
      <c r="M556" s="868" t="s">
        <v>1495</v>
      </c>
      <c r="N556" s="868">
        <v>0</v>
      </c>
      <c r="O556" s="868" t="s">
        <v>390</v>
      </c>
      <c r="P556" s="868" t="s">
        <v>390</v>
      </c>
      <c r="Q556" s="868">
        <v>0</v>
      </c>
      <c r="R556" s="868" t="s">
        <v>1471</v>
      </c>
      <c r="S556" s="868"/>
      <c r="T556" s="868" t="s">
        <v>1478</v>
      </c>
      <c r="U556" s="868">
        <v>878</v>
      </c>
      <c r="V556" s="868" t="s">
        <v>308</v>
      </c>
      <c r="W556" s="868"/>
      <c r="X556" s="868"/>
      <c r="Y556" s="868"/>
      <c r="Z556" s="885"/>
      <c r="AA556" s="868" t="s">
        <v>45</v>
      </c>
      <c r="AB556" s="868" t="s">
        <v>863</v>
      </c>
      <c r="AC556" s="868" t="s">
        <v>751</v>
      </c>
      <c r="AD556" s="868">
        <v>468</v>
      </c>
      <c r="AE556" s="864">
        <v>468</v>
      </c>
      <c r="AF556" s="776">
        <v>46274</v>
      </c>
      <c r="AG556" s="777"/>
      <c r="AH556" s="641" t="s">
        <v>389</v>
      </c>
      <c r="AI556" s="777" t="s">
        <v>308</v>
      </c>
      <c r="AJ556" s="778">
        <v>15</v>
      </c>
      <c r="AK556" s="779"/>
      <c r="AL556" s="778"/>
      <c r="AM556" s="780">
        <v>468</v>
      </c>
      <c r="AN556" s="780"/>
      <c r="AO556" s="780"/>
      <c r="AP556" s="780"/>
      <c r="AQ556" s="780"/>
      <c r="AR556" s="780"/>
      <c r="AS556" s="780"/>
      <c r="AT556" s="780"/>
      <c r="AU556" s="780"/>
      <c r="AV556" s="780"/>
      <c r="AW556" s="780"/>
      <c r="AX556" s="780"/>
      <c r="AY556" s="780"/>
      <c r="AZ556" s="780"/>
      <c r="BA556" s="780"/>
      <c r="BB556" s="780">
        <v>0</v>
      </c>
      <c r="BC556" s="780">
        <v>468</v>
      </c>
      <c r="BD556" s="780">
        <v>0</v>
      </c>
      <c r="BE556" s="780">
        <v>468</v>
      </c>
      <c r="BF556" s="780">
        <v>468</v>
      </c>
      <c r="BG556" s="780">
        <v>0</v>
      </c>
      <c r="BH556" s="780">
        <v>468</v>
      </c>
      <c r="BI556" s="780">
        <v>468</v>
      </c>
      <c r="BJ556" s="780"/>
      <c r="BK556" s="780">
        <v>0</v>
      </c>
      <c r="BL556" s="780"/>
      <c r="BM556" s="780"/>
      <c r="BN556" s="780" t="s">
        <v>308</v>
      </c>
      <c r="BO556" s="780" t="s">
        <v>308</v>
      </c>
      <c r="BP556" s="780" t="s">
        <v>308</v>
      </c>
      <c r="BQ556" s="780" t="s">
        <v>308</v>
      </c>
      <c r="BR556" s="780"/>
      <c r="BS556" s="780" t="s">
        <v>397</v>
      </c>
      <c r="BT556" s="780"/>
      <c r="BU556" s="780">
        <v>468</v>
      </c>
      <c r="BV556" s="780"/>
      <c r="BW556" s="780"/>
      <c r="BX556" s="780"/>
      <c r="BY556" s="780"/>
      <c r="BZ556" s="780"/>
      <c r="CA556" s="780"/>
      <c r="CB556" s="780"/>
      <c r="CC556" s="780"/>
      <c r="CD556" s="780"/>
      <c r="CE556" s="780"/>
      <c r="CF556" s="780"/>
      <c r="CG556" s="780"/>
      <c r="CH556" s="780"/>
      <c r="CI556" s="780">
        <v>468</v>
      </c>
      <c r="CJ556" s="780">
        <v>468</v>
      </c>
      <c r="CK556" s="773"/>
      <c r="CL556" s="773">
        <v>468</v>
      </c>
      <c r="CM556" s="773" t="s">
        <v>397</v>
      </c>
      <c r="CN556" s="773" t="s">
        <v>397</v>
      </c>
      <c r="CO556" s="773">
        <v>468</v>
      </c>
      <c r="CP556" s="773">
        <v>468</v>
      </c>
      <c r="CQ556" s="773">
        <v>468</v>
      </c>
      <c r="CR556" s="772">
        <v>468</v>
      </c>
      <c r="CS556" s="869"/>
      <c r="CT556" s="782" t="s">
        <v>308</v>
      </c>
      <c r="CU556" s="783" t="s">
        <v>308</v>
      </c>
      <c r="CV556" s="776"/>
      <c r="CW556" s="776"/>
      <c r="CX556" s="782">
        <v>46281</v>
      </c>
      <c r="CY556" s="870" t="s">
        <v>1493</v>
      </c>
      <c r="CZ556" s="870" t="s">
        <v>308</v>
      </c>
      <c r="DA556" s="871">
        <v>46253</v>
      </c>
      <c r="DB556" s="871" t="s">
        <v>615</v>
      </c>
      <c r="DC556" s="871" t="s">
        <v>1494</v>
      </c>
      <c r="DD556" s="871" t="s">
        <v>308</v>
      </c>
      <c r="DE556" s="871" t="s">
        <v>308</v>
      </c>
      <c r="DF556" s="871" t="s">
        <v>308</v>
      </c>
      <c r="DG556" s="871" t="s">
        <v>308</v>
      </c>
      <c r="DH556" s="872">
        <v>0</v>
      </c>
      <c r="DI556" s="776" t="s">
        <v>390</v>
      </c>
      <c r="DJ556" s="776" t="s">
        <v>390</v>
      </c>
      <c r="DK556" s="776" t="s">
        <v>390</v>
      </c>
      <c r="DL556" s="776" t="s">
        <v>390</v>
      </c>
      <c r="DM556" s="776">
        <v>46274</v>
      </c>
      <c r="DN556" s="776">
        <v>46274</v>
      </c>
      <c r="DO556" s="936" t="s">
        <v>308</v>
      </c>
      <c r="DP556" s="774">
        <v>46297</v>
      </c>
      <c r="DQ556" s="774">
        <v>46297</v>
      </c>
      <c r="DR556" s="774">
        <v>46297</v>
      </c>
      <c r="DS556" s="872">
        <v>46297</v>
      </c>
      <c r="DT556" s="752">
        <v>46297</v>
      </c>
      <c r="DU556" s="753">
        <v>-11</v>
      </c>
      <c r="DV556" s="753" t="s">
        <v>308</v>
      </c>
      <c r="DW556" s="754">
        <v>46286</v>
      </c>
      <c r="DX556" s="755">
        <v>46286</v>
      </c>
      <c r="DY556" s="754" t="e">
        <v>#VALUE!</v>
      </c>
      <c r="DZ556" s="754" t="e">
        <v>#VALUE!</v>
      </c>
      <c r="EA556" s="754"/>
      <c r="EB556" s="754"/>
      <c r="HA556" s="756" t="s">
        <v>397</v>
      </c>
      <c r="HB556" s="756" t="s">
        <v>397</v>
      </c>
      <c r="HC556" s="756" t="s">
        <v>397</v>
      </c>
      <c r="HD556" s="756" t="s">
        <v>397</v>
      </c>
      <c r="HE556" s="756" t="s">
        <v>397</v>
      </c>
      <c r="HF556" s="756" t="s">
        <v>397</v>
      </c>
      <c r="HG556" s="756" t="s">
        <v>397</v>
      </c>
      <c r="HH556" s="756" t="s">
        <v>397</v>
      </c>
      <c r="HI556" s="756" t="s">
        <v>397</v>
      </c>
      <c r="HJ556" s="756" t="s">
        <v>397</v>
      </c>
      <c r="HK556"/>
      <c r="HL556"/>
      <c r="HM556"/>
      <c r="HN556" s="756" t="str">
        <f t="shared" si="17"/>
        <v>AUTO PRINT</v>
      </c>
      <c r="HO556"/>
      <c r="HP556" s="757" t="s">
        <v>572</v>
      </c>
      <c r="HQ556" s="757" t="s">
        <v>572</v>
      </c>
      <c r="HR556" s="757" t="s">
        <v>572</v>
      </c>
      <c r="HS556"/>
      <c r="HW556" s="758"/>
      <c r="HX556"/>
      <c r="HY556" s="759" t="s">
        <v>572</v>
      </c>
      <c r="HZ556" s="759" t="s">
        <v>572</v>
      </c>
      <c r="IA556" s="759" t="s">
        <v>572</v>
      </c>
      <c r="IC556" s="760" t="s">
        <v>572</v>
      </c>
      <c r="ID556" s="760" t="s">
        <v>572</v>
      </c>
      <c r="IE556" s="760" t="s">
        <v>572</v>
      </c>
      <c r="IF556" s="761" t="s">
        <v>572</v>
      </c>
      <c r="IG556" s="619" t="str">
        <f t="shared" si="18"/>
        <v>IN HOUSE (MANUAL)</v>
      </c>
      <c r="II556" s="761" t="s">
        <v>572</v>
      </c>
      <c r="IK556" s="761" t="str">
        <f>IFERROR(VLOOKUP($M556,#REF!,13,0),"IN HOUSE (MANUAL)")</f>
        <v>IN HOUSE (MANUAL)</v>
      </c>
      <c r="IM556" s="760" t="s">
        <v>572</v>
      </c>
      <c r="IN556" s="760" t="s">
        <v>572</v>
      </c>
      <c r="IO556" s="760" t="s">
        <v>572</v>
      </c>
      <c r="IQ556" s="760" t="s">
        <v>572</v>
      </c>
      <c r="IR556" s="760" t="s">
        <v>572</v>
      </c>
      <c r="IT556" s="760" t="s">
        <v>572</v>
      </c>
      <c r="IV556" s="760" t="s">
        <v>572</v>
      </c>
      <c r="IW556" s="760" t="s">
        <v>572</v>
      </c>
      <c r="IY556" s="760" t="s">
        <v>572</v>
      </c>
      <c r="IZ556" s="760" t="s">
        <v>572</v>
      </c>
      <c r="JB556" s="760" t="s">
        <v>572</v>
      </c>
      <c r="JC556" s="760" t="s">
        <v>572</v>
      </c>
      <c r="JE556" s="760" t="s">
        <v>572</v>
      </c>
      <c r="JF556" s="760" t="s">
        <v>572</v>
      </c>
    </row>
    <row r="557" spans="1:266" ht="17.25" customHeight="1" x14ac:dyDescent="0.35">
      <c r="A557" s="618" t="s">
        <v>1497</v>
      </c>
      <c r="B557" s="730">
        <v>87</v>
      </c>
      <c r="C557" s="730" t="s">
        <v>1464</v>
      </c>
      <c r="D557" s="730" t="s">
        <v>1464</v>
      </c>
      <c r="E557" s="730">
        <v>9</v>
      </c>
      <c r="F557" s="731" t="s">
        <v>574</v>
      </c>
      <c r="G557" s="732">
        <v>1</v>
      </c>
      <c r="H557" s="826">
        <v>46232</v>
      </c>
      <c r="I557" s="730">
        <v>39</v>
      </c>
      <c r="J557" s="730" t="s">
        <v>308</v>
      </c>
      <c r="K557" s="730">
        <v>40</v>
      </c>
      <c r="L557" s="730" t="s">
        <v>1498</v>
      </c>
      <c r="M557" s="868" t="s">
        <v>1497</v>
      </c>
      <c r="N557" s="868">
        <v>0</v>
      </c>
      <c r="O557" s="868" t="s">
        <v>390</v>
      </c>
      <c r="P557" s="868" t="s">
        <v>390</v>
      </c>
      <c r="Q557" s="868">
        <v>0</v>
      </c>
      <c r="R557" s="868" t="s">
        <v>1471</v>
      </c>
      <c r="S557" s="868"/>
      <c r="T557" s="868" t="s">
        <v>1475</v>
      </c>
      <c r="U557" s="868">
        <v>878</v>
      </c>
      <c r="V557" s="868" t="s">
        <v>308</v>
      </c>
      <c r="W557" s="868"/>
      <c r="X557" s="868"/>
      <c r="Y557" s="868"/>
      <c r="Z557" s="885"/>
      <c r="AA557" s="868" t="s">
        <v>45</v>
      </c>
      <c r="AB557" s="868" t="s">
        <v>863</v>
      </c>
      <c r="AC557" s="868" t="s">
        <v>751</v>
      </c>
      <c r="AD557" s="868">
        <v>378</v>
      </c>
      <c r="AE557" s="864">
        <v>378</v>
      </c>
      <c r="AF557" s="776" t="s">
        <v>390</v>
      </c>
      <c r="AG557" s="777"/>
      <c r="AH557" s="641" t="s">
        <v>389</v>
      </c>
      <c r="AI557" s="777" t="s">
        <v>308</v>
      </c>
      <c r="AJ557" s="778">
        <v>16</v>
      </c>
      <c r="AK557" s="779"/>
      <c r="AL557" s="778"/>
      <c r="AM557" s="780">
        <v>294</v>
      </c>
      <c r="AN557" s="780"/>
      <c r="AO557" s="780"/>
      <c r="AP557" s="780"/>
      <c r="AQ557" s="780"/>
      <c r="AR557" s="780"/>
      <c r="AS557" s="780"/>
      <c r="AT557" s="780"/>
      <c r="AU557" s="780"/>
      <c r="AV557" s="780"/>
      <c r="AW557" s="780"/>
      <c r="AX557" s="780"/>
      <c r="AY557" s="780"/>
      <c r="AZ557" s="780"/>
      <c r="BA557" s="780"/>
      <c r="BB557" s="780">
        <v>0</v>
      </c>
      <c r="BC557" s="780">
        <v>294</v>
      </c>
      <c r="BD557" s="780">
        <v>0</v>
      </c>
      <c r="BE557" s="780">
        <v>108</v>
      </c>
      <c r="BF557" s="780">
        <v>84</v>
      </c>
      <c r="BG557" s="780">
        <v>0</v>
      </c>
      <c r="BH557" s="780">
        <v>24</v>
      </c>
      <c r="BI557" s="780">
        <v>294</v>
      </c>
      <c r="BJ557" s="780"/>
      <c r="BK557" s="780">
        <v>0</v>
      </c>
      <c r="BL557" s="780"/>
      <c r="BM557" s="780"/>
      <c r="BN557" s="780" t="s">
        <v>308</v>
      </c>
      <c r="BO557" s="780" t="s">
        <v>308</v>
      </c>
      <c r="BP557" s="780" t="s">
        <v>308</v>
      </c>
      <c r="BQ557" s="780" t="s">
        <v>308</v>
      </c>
      <c r="BR557" s="780"/>
      <c r="BS557" s="780" t="s">
        <v>397</v>
      </c>
      <c r="BT557" s="780"/>
      <c r="BU557" s="780">
        <v>294</v>
      </c>
      <c r="BV557" s="780"/>
      <c r="BW557" s="780"/>
      <c r="BX557" s="780"/>
      <c r="BY557" s="780"/>
      <c r="BZ557" s="780"/>
      <c r="CA557" s="780"/>
      <c r="CB557" s="780"/>
      <c r="CC557" s="780"/>
      <c r="CD557" s="780"/>
      <c r="CE557" s="780"/>
      <c r="CF557" s="780"/>
      <c r="CG557" s="780"/>
      <c r="CH557" s="780"/>
      <c r="CI557" s="780">
        <v>3</v>
      </c>
      <c r="CJ557" s="780">
        <v>378</v>
      </c>
      <c r="CK557" s="773"/>
      <c r="CL557" s="773">
        <v>378</v>
      </c>
      <c r="CM557" s="773" t="s">
        <v>397</v>
      </c>
      <c r="CN557" s="773" t="s">
        <v>397</v>
      </c>
      <c r="CO557" s="773">
        <v>294</v>
      </c>
      <c r="CP557" s="773">
        <v>378</v>
      </c>
      <c r="CQ557" s="773">
        <v>378</v>
      </c>
      <c r="CR557" s="772">
        <v>378</v>
      </c>
      <c r="CS557" s="869"/>
      <c r="CT557" s="782" t="s">
        <v>308</v>
      </c>
      <c r="CU557" s="783" t="s">
        <v>308</v>
      </c>
      <c r="CV557" s="776"/>
      <c r="CW557" s="776"/>
      <c r="CX557" s="782">
        <v>46281</v>
      </c>
      <c r="CY557" s="870">
        <v>0</v>
      </c>
      <c r="CZ557" s="870" t="s">
        <v>308</v>
      </c>
      <c r="DA557" s="871">
        <v>0</v>
      </c>
      <c r="DB557" s="871">
        <v>0</v>
      </c>
      <c r="DC557" s="871">
        <v>0</v>
      </c>
      <c r="DD557" s="871" t="s">
        <v>308</v>
      </c>
      <c r="DE557" s="871" t="s">
        <v>308</v>
      </c>
      <c r="DF557" s="871" t="s">
        <v>308</v>
      </c>
      <c r="DG557" s="871" t="s">
        <v>308</v>
      </c>
      <c r="DH557" s="872">
        <v>0</v>
      </c>
      <c r="DI557" s="776" t="s">
        <v>390</v>
      </c>
      <c r="DJ557" s="776" t="s">
        <v>390</v>
      </c>
      <c r="DK557" s="776" t="s">
        <v>390</v>
      </c>
      <c r="DL557" s="776" t="s">
        <v>390</v>
      </c>
      <c r="DM557" s="776">
        <v>46275</v>
      </c>
      <c r="DN557" s="776">
        <v>46275</v>
      </c>
      <c r="DO557" s="936" t="s">
        <v>308</v>
      </c>
      <c r="DP557" s="774">
        <v>46297</v>
      </c>
      <c r="DQ557" s="774">
        <v>46297</v>
      </c>
      <c r="DR557" s="774">
        <v>46297</v>
      </c>
      <c r="DS557" s="872">
        <v>46297</v>
      </c>
      <c r="DT557" s="752">
        <v>46297</v>
      </c>
      <c r="DU557" s="753">
        <v>-10</v>
      </c>
      <c r="DV557" s="753" t="s">
        <v>308</v>
      </c>
      <c r="DW557" s="754">
        <v>46286</v>
      </c>
      <c r="DX557" s="755">
        <v>46287</v>
      </c>
      <c r="DY557" s="754" t="e">
        <v>#VALUE!</v>
      </c>
      <c r="DZ557" s="754" t="e">
        <v>#VALUE!</v>
      </c>
      <c r="EA557" s="754"/>
      <c r="EB557" s="754"/>
      <c r="HA557" s="756" t="s">
        <v>397</v>
      </c>
      <c r="HB557" s="756" t="s">
        <v>397</v>
      </c>
      <c r="HC557" s="756" t="s">
        <v>397</v>
      </c>
      <c r="HD557" s="756" t="s">
        <v>397</v>
      </c>
      <c r="HE557" s="756" t="s">
        <v>397</v>
      </c>
      <c r="HF557" s="756" t="s">
        <v>397</v>
      </c>
      <c r="HG557" s="756" t="s">
        <v>397</v>
      </c>
      <c r="HH557" s="756" t="s">
        <v>397</v>
      </c>
      <c r="HI557" s="756" t="s">
        <v>397</v>
      </c>
      <c r="HJ557" s="756" t="s">
        <v>397</v>
      </c>
      <c r="HK557"/>
      <c r="HL557"/>
      <c r="HM557"/>
      <c r="HN557" s="756" t="str">
        <f t="shared" si="17"/>
        <v>AUTO PRINT</v>
      </c>
      <c r="HO557"/>
      <c r="HP557" s="757" t="s">
        <v>572</v>
      </c>
      <c r="HQ557" s="757" t="s">
        <v>572</v>
      </c>
      <c r="HR557" s="757" t="s">
        <v>572</v>
      </c>
      <c r="HS557"/>
      <c r="HW557" s="758"/>
      <c r="HX557"/>
      <c r="HY557" s="759" t="s">
        <v>572</v>
      </c>
      <c r="HZ557" s="759" t="s">
        <v>572</v>
      </c>
      <c r="IA557" s="759" t="s">
        <v>572</v>
      </c>
      <c r="IC557" s="760" t="s">
        <v>572</v>
      </c>
      <c r="ID557" s="760" t="s">
        <v>572</v>
      </c>
      <c r="IE557" s="760" t="s">
        <v>572</v>
      </c>
      <c r="IF557" s="761" t="s">
        <v>572</v>
      </c>
      <c r="IG557" s="619" t="str">
        <f t="shared" si="18"/>
        <v>IN HOUSE (MANUAL)</v>
      </c>
      <c r="II557" s="761" t="s">
        <v>572</v>
      </c>
      <c r="IK557" s="761" t="str">
        <f>IFERROR(VLOOKUP($M557,#REF!,13,0),"IN HOUSE (MANUAL)")</f>
        <v>IN HOUSE (MANUAL)</v>
      </c>
      <c r="IM557" s="760" t="s">
        <v>572</v>
      </c>
      <c r="IN557" s="760" t="s">
        <v>572</v>
      </c>
      <c r="IO557" s="760" t="s">
        <v>572</v>
      </c>
      <c r="IQ557" s="760" t="s">
        <v>572</v>
      </c>
      <c r="IR557" s="760" t="s">
        <v>572</v>
      </c>
      <c r="IT557" s="760" t="s">
        <v>572</v>
      </c>
      <c r="IV557" s="760" t="s">
        <v>572</v>
      </c>
      <c r="IW557" s="760" t="s">
        <v>572</v>
      </c>
      <c r="IY557" s="760" t="s">
        <v>572</v>
      </c>
      <c r="IZ557" s="760" t="s">
        <v>572</v>
      </c>
      <c r="JB557" s="760" t="s">
        <v>572</v>
      </c>
      <c r="JC557" s="760" t="s">
        <v>572</v>
      </c>
      <c r="JE557" s="760" t="s">
        <v>572</v>
      </c>
      <c r="JF557" s="760" t="s">
        <v>572</v>
      </c>
    </row>
    <row r="558" spans="1:266" ht="17.25" customHeight="1" x14ac:dyDescent="0.35">
      <c r="A558" s="618" t="s">
        <v>1499</v>
      </c>
      <c r="B558" s="730">
        <v>88</v>
      </c>
      <c r="C558" s="730" t="s">
        <v>1464</v>
      </c>
      <c r="D558" s="730" t="s">
        <v>1464</v>
      </c>
      <c r="E558" s="730">
        <v>9</v>
      </c>
      <c r="F558" s="731" t="s">
        <v>574</v>
      </c>
      <c r="G558" s="732">
        <v>1</v>
      </c>
      <c r="H558" s="733">
        <v>46232</v>
      </c>
      <c r="I558" s="730">
        <v>39</v>
      </c>
      <c r="J558" s="730" t="s">
        <v>308</v>
      </c>
      <c r="K558" s="730">
        <v>40</v>
      </c>
      <c r="L558" s="730" t="s">
        <v>1500</v>
      </c>
      <c r="M558" s="868" t="s">
        <v>1499</v>
      </c>
      <c r="N558" s="868">
        <v>0</v>
      </c>
      <c r="O558" s="868" t="s">
        <v>390</v>
      </c>
      <c r="P558" s="868" t="s">
        <v>390</v>
      </c>
      <c r="Q558" s="868">
        <v>0</v>
      </c>
      <c r="R558" s="868" t="s">
        <v>1471</v>
      </c>
      <c r="S558" s="868"/>
      <c r="T558" s="868" t="s">
        <v>1472</v>
      </c>
      <c r="U558" s="868">
        <v>878</v>
      </c>
      <c r="V558" s="868" t="s">
        <v>308</v>
      </c>
      <c r="W558" s="868"/>
      <c r="X558" s="868"/>
      <c r="Y558" s="868"/>
      <c r="Z558" s="885"/>
      <c r="AA558" s="868" t="s">
        <v>45</v>
      </c>
      <c r="AB558" s="868" t="s">
        <v>863</v>
      </c>
      <c r="AC558" s="868" t="s">
        <v>751</v>
      </c>
      <c r="AD558" s="868">
        <v>372</v>
      </c>
      <c r="AE558" s="775">
        <v>372</v>
      </c>
      <c r="AF558" s="776">
        <v>46274</v>
      </c>
      <c r="AG558" s="918"/>
      <c r="AH558" s="641" t="s">
        <v>389</v>
      </c>
      <c r="AI558" s="777" t="s">
        <v>308</v>
      </c>
      <c r="AJ558" s="778">
        <v>17</v>
      </c>
      <c r="AK558" s="894"/>
      <c r="AL558" s="895"/>
      <c r="AM558" s="896">
        <v>0</v>
      </c>
      <c r="AN558" s="896"/>
      <c r="AO558" s="896"/>
      <c r="AP558" s="896"/>
      <c r="AQ558" s="896"/>
      <c r="AR558" s="896"/>
      <c r="AS558" s="896"/>
      <c r="AT558" s="896"/>
      <c r="AU558" s="896"/>
      <c r="AV558" s="896"/>
      <c r="AW558" s="896"/>
      <c r="AX558" s="896"/>
      <c r="AY558" s="896"/>
      <c r="AZ558" s="896"/>
      <c r="BA558" s="896"/>
      <c r="BB558" s="896">
        <v>0</v>
      </c>
      <c r="BC558" s="896">
        <v>372</v>
      </c>
      <c r="BD558" s="896">
        <v>0</v>
      </c>
      <c r="BE558" s="896">
        <v>372</v>
      </c>
      <c r="BF558" s="896">
        <v>372</v>
      </c>
      <c r="BG558" s="896">
        <v>0</v>
      </c>
      <c r="BH558" s="896">
        <v>372</v>
      </c>
      <c r="BI558" s="896">
        <v>372</v>
      </c>
      <c r="BJ558" s="896"/>
      <c r="BK558" s="896">
        <v>0</v>
      </c>
      <c r="BL558" s="896"/>
      <c r="BM558" s="896"/>
      <c r="BN558" s="896" t="s">
        <v>308</v>
      </c>
      <c r="BO558" s="896" t="s">
        <v>308</v>
      </c>
      <c r="BP558" s="896" t="s">
        <v>308</v>
      </c>
      <c r="BQ558" s="896" t="s">
        <v>308</v>
      </c>
      <c r="BR558" s="896"/>
      <c r="BS558" s="896" t="s">
        <v>397</v>
      </c>
      <c r="BT558" s="896"/>
      <c r="BU558" s="896">
        <v>0</v>
      </c>
      <c r="BV558" s="896"/>
      <c r="BW558" s="896"/>
      <c r="BX558" s="896"/>
      <c r="BY558" s="896"/>
      <c r="BZ558" s="896"/>
      <c r="CA558" s="896"/>
      <c r="CB558" s="896"/>
      <c r="CC558" s="896"/>
      <c r="CD558" s="896"/>
      <c r="CE558" s="896"/>
      <c r="CF558" s="896"/>
      <c r="CG558" s="896"/>
      <c r="CH558" s="896"/>
      <c r="CI558" s="896">
        <v>342</v>
      </c>
      <c r="CJ558" s="896">
        <v>372</v>
      </c>
      <c r="CK558" s="773"/>
      <c r="CL558" s="773">
        <v>372</v>
      </c>
      <c r="CM558" s="773" t="s">
        <v>397</v>
      </c>
      <c r="CN558" s="773" t="s">
        <v>397</v>
      </c>
      <c r="CO558" s="773">
        <v>372</v>
      </c>
      <c r="CP558" s="773">
        <v>372</v>
      </c>
      <c r="CQ558" s="773">
        <v>372</v>
      </c>
      <c r="CR558" s="772">
        <v>372</v>
      </c>
      <c r="CS558" s="869"/>
      <c r="CT558" s="782" t="s">
        <v>308</v>
      </c>
      <c r="CU558" s="783" t="s">
        <v>308</v>
      </c>
      <c r="CV558" s="776"/>
      <c r="CW558" s="776"/>
      <c r="CX558" s="782">
        <v>46281</v>
      </c>
      <c r="CY558" s="784" t="s">
        <v>1493</v>
      </c>
      <c r="CZ558" s="784" t="s">
        <v>308</v>
      </c>
      <c r="DA558" s="785">
        <v>46253</v>
      </c>
      <c r="DB558" s="785" t="s">
        <v>615</v>
      </c>
      <c r="DC558" s="785" t="s">
        <v>1494</v>
      </c>
      <c r="DD558" s="785" t="s">
        <v>308</v>
      </c>
      <c r="DE558" s="871" t="s">
        <v>308</v>
      </c>
      <c r="DF558" s="871" t="s">
        <v>308</v>
      </c>
      <c r="DG558" s="871" t="s">
        <v>308</v>
      </c>
      <c r="DH558" s="872">
        <v>0</v>
      </c>
      <c r="DI558" s="776" t="s">
        <v>390</v>
      </c>
      <c r="DJ558" s="776" t="s">
        <v>390</v>
      </c>
      <c r="DK558" s="776" t="s">
        <v>390</v>
      </c>
      <c r="DL558" s="776" t="s">
        <v>390</v>
      </c>
      <c r="DM558" s="776">
        <v>46275</v>
      </c>
      <c r="DN558" s="776">
        <v>46275</v>
      </c>
      <c r="DO558" s="936" t="s">
        <v>308</v>
      </c>
      <c r="DP558" s="776">
        <v>46297</v>
      </c>
      <c r="DQ558" s="776">
        <v>46297</v>
      </c>
      <c r="DR558" s="776">
        <v>46297</v>
      </c>
      <c r="DS558" s="872">
        <v>46297</v>
      </c>
      <c r="DT558" s="752">
        <v>46297</v>
      </c>
      <c r="DU558" s="753">
        <v>-10</v>
      </c>
      <c r="DV558" s="753" t="s">
        <v>308</v>
      </c>
      <c r="DW558" s="754">
        <v>46287</v>
      </c>
      <c r="DX558" s="755">
        <v>46287</v>
      </c>
      <c r="DY558" s="754" t="e">
        <v>#VALUE!</v>
      </c>
      <c r="DZ558" s="754" t="e">
        <v>#VALUE!</v>
      </c>
      <c r="EA558" s="754"/>
      <c r="EB558" s="754"/>
      <c r="HA558" s="756" t="s">
        <v>397</v>
      </c>
      <c r="HB558" s="756" t="s">
        <v>397</v>
      </c>
      <c r="HC558" s="756" t="s">
        <v>397</v>
      </c>
      <c r="HD558" s="756" t="s">
        <v>397</v>
      </c>
      <c r="HE558" s="756" t="s">
        <v>397</v>
      </c>
      <c r="HF558" s="756" t="s">
        <v>397</v>
      </c>
      <c r="HG558" s="756" t="s">
        <v>397</v>
      </c>
      <c r="HH558" s="756" t="s">
        <v>397</v>
      </c>
      <c r="HI558" s="756" t="s">
        <v>397</v>
      </c>
      <c r="HJ558" s="756" t="s">
        <v>397</v>
      </c>
      <c r="HK558"/>
      <c r="HL558"/>
      <c r="HM558"/>
      <c r="HN558" s="756" t="str">
        <f t="shared" si="17"/>
        <v>AUTO PRINT</v>
      </c>
      <c r="HO558"/>
      <c r="HP558" s="757" t="s">
        <v>572</v>
      </c>
      <c r="HQ558" s="757" t="s">
        <v>572</v>
      </c>
      <c r="HR558" s="757" t="s">
        <v>572</v>
      </c>
      <c r="HS558"/>
      <c r="HW558" s="758"/>
      <c r="HX558"/>
      <c r="HY558" s="759" t="s">
        <v>572</v>
      </c>
      <c r="HZ558" s="759" t="s">
        <v>572</v>
      </c>
      <c r="IA558" s="759" t="s">
        <v>572</v>
      </c>
      <c r="IC558" s="760" t="s">
        <v>572</v>
      </c>
      <c r="ID558" s="760" t="s">
        <v>572</v>
      </c>
      <c r="IE558" s="760" t="s">
        <v>572</v>
      </c>
      <c r="IF558" s="761" t="s">
        <v>572</v>
      </c>
      <c r="IG558" s="619" t="str">
        <f t="shared" si="18"/>
        <v>IN HOUSE (MANUAL)</v>
      </c>
      <c r="II558" s="761" t="s">
        <v>572</v>
      </c>
      <c r="IK558" s="761" t="str">
        <f>IFERROR(VLOOKUP($M558,#REF!,13,0),"IN HOUSE (MANUAL)")</f>
        <v>IN HOUSE (MANUAL)</v>
      </c>
      <c r="IM558" s="760" t="s">
        <v>572</v>
      </c>
      <c r="IN558" s="760" t="s">
        <v>572</v>
      </c>
      <c r="IO558" s="760" t="s">
        <v>572</v>
      </c>
      <c r="IQ558" s="760" t="s">
        <v>572</v>
      </c>
      <c r="IR558" s="760" t="s">
        <v>572</v>
      </c>
      <c r="IT558" s="760" t="s">
        <v>572</v>
      </c>
      <c r="IV558" s="760" t="s">
        <v>572</v>
      </c>
      <c r="IW558" s="760" t="s">
        <v>572</v>
      </c>
      <c r="IY558" s="760" t="s">
        <v>572</v>
      </c>
      <c r="IZ558" s="760" t="s">
        <v>572</v>
      </c>
      <c r="JB558" s="760" t="s">
        <v>572</v>
      </c>
      <c r="JC558" s="760" t="s">
        <v>572</v>
      </c>
      <c r="JE558" s="760" t="s">
        <v>572</v>
      </c>
      <c r="JF558" s="760" t="s">
        <v>572</v>
      </c>
    </row>
    <row r="559" spans="1:266" ht="17.25" customHeight="1" x14ac:dyDescent="0.35">
      <c r="A559" s="618" t="s">
        <v>1501</v>
      </c>
      <c r="B559" s="730">
        <v>89</v>
      </c>
      <c r="C559" s="730" t="s">
        <v>1464</v>
      </c>
      <c r="D559" s="730" t="s">
        <v>1464</v>
      </c>
      <c r="E559" s="730">
        <v>9</v>
      </c>
      <c r="F559" s="731" t="s">
        <v>574</v>
      </c>
      <c r="G559" s="732">
        <v>1</v>
      </c>
      <c r="H559" s="733">
        <v>46238</v>
      </c>
      <c r="I559" s="730">
        <v>39</v>
      </c>
      <c r="J559" s="730" t="s">
        <v>308</v>
      </c>
      <c r="K559" s="730">
        <v>40</v>
      </c>
      <c r="L559" s="730" t="s">
        <v>1502</v>
      </c>
      <c r="M559" s="868" t="s">
        <v>1501</v>
      </c>
      <c r="N559" s="868" t="s">
        <v>390</v>
      </c>
      <c r="O559" s="868" t="s">
        <v>390</v>
      </c>
      <c r="P559" s="868" t="s">
        <v>390</v>
      </c>
      <c r="Q559" s="868">
        <v>0</v>
      </c>
      <c r="R559" s="868" t="s">
        <v>1460</v>
      </c>
      <c r="S559" s="868"/>
      <c r="T559" s="868" t="s">
        <v>1503</v>
      </c>
      <c r="U559" s="868">
        <v>878</v>
      </c>
      <c r="V559" s="868" t="s">
        <v>308</v>
      </c>
      <c r="W559" s="868"/>
      <c r="X559" s="868"/>
      <c r="Y559" s="868"/>
      <c r="Z559" s="885"/>
      <c r="AA559" s="868" t="s">
        <v>157</v>
      </c>
      <c r="AB559" s="868" t="s">
        <v>569</v>
      </c>
      <c r="AC559" s="868" t="s">
        <v>597</v>
      </c>
      <c r="AD559" s="868">
        <v>432</v>
      </c>
      <c r="AE559" s="775">
        <v>432</v>
      </c>
      <c r="AF559" s="776">
        <v>46274</v>
      </c>
      <c r="AG559" s="918"/>
      <c r="AH559" s="641" t="s">
        <v>389</v>
      </c>
      <c r="AI559" s="777" t="s">
        <v>308</v>
      </c>
      <c r="AJ559" s="778">
        <v>18</v>
      </c>
      <c r="AK559" s="894"/>
      <c r="AL559" s="895"/>
      <c r="AM559" s="896">
        <v>0</v>
      </c>
      <c r="AN559" s="896"/>
      <c r="AO559" s="896"/>
      <c r="AP559" s="896"/>
      <c r="AQ559" s="896"/>
      <c r="AR559" s="896"/>
      <c r="AS559" s="896"/>
      <c r="AT559" s="896"/>
      <c r="AU559" s="896"/>
      <c r="AV559" s="896"/>
      <c r="AW559" s="896"/>
      <c r="AX559" s="896"/>
      <c r="AY559" s="896"/>
      <c r="AZ559" s="896"/>
      <c r="BA559" s="896"/>
      <c r="BB559" s="896">
        <v>0</v>
      </c>
      <c r="BC559" s="896">
        <v>0</v>
      </c>
      <c r="BD559" s="896">
        <v>0</v>
      </c>
      <c r="BE559" s="896">
        <v>0</v>
      </c>
      <c r="BF559" s="896">
        <v>0</v>
      </c>
      <c r="BG559" s="896">
        <v>0</v>
      </c>
      <c r="BH559" s="896">
        <v>0</v>
      </c>
      <c r="BI559" s="896">
        <v>0</v>
      </c>
      <c r="BJ559" s="896"/>
      <c r="BK559" s="896">
        <v>0</v>
      </c>
      <c r="BL559" s="896"/>
      <c r="BM559" s="896"/>
      <c r="BN559" s="896">
        <v>0</v>
      </c>
      <c r="BO559" s="896">
        <v>2</v>
      </c>
      <c r="BP559" s="896">
        <v>8</v>
      </c>
      <c r="BQ559" s="896">
        <v>8</v>
      </c>
      <c r="BR559" s="896"/>
      <c r="BS559" s="896">
        <v>18</v>
      </c>
      <c r="BT559" s="896"/>
      <c r="BU559" s="896">
        <v>0</v>
      </c>
      <c r="BV559" s="896"/>
      <c r="BW559" s="896"/>
      <c r="BX559" s="896"/>
      <c r="BY559" s="896"/>
      <c r="BZ559" s="896"/>
      <c r="CA559" s="896"/>
      <c r="CB559" s="896"/>
      <c r="CC559" s="896"/>
      <c r="CD559" s="896"/>
      <c r="CE559" s="896"/>
      <c r="CF559" s="896"/>
      <c r="CG559" s="896"/>
      <c r="CH559" s="896"/>
      <c r="CI559" s="896">
        <v>0</v>
      </c>
      <c r="CJ559" s="896">
        <v>0</v>
      </c>
      <c r="CK559" s="773">
        <v>432</v>
      </c>
      <c r="CL559" s="773">
        <v>0</v>
      </c>
      <c r="CM559" s="773" t="s">
        <v>397</v>
      </c>
      <c r="CN559" s="773" t="s">
        <v>397</v>
      </c>
      <c r="CO559" s="773">
        <v>0</v>
      </c>
      <c r="CP559" s="773">
        <v>18</v>
      </c>
      <c r="CQ559" s="773">
        <v>432</v>
      </c>
      <c r="CR559" s="772">
        <v>432</v>
      </c>
      <c r="CS559" s="869"/>
      <c r="CT559" s="782" t="s">
        <v>308</v>
      </c>
      <c r="CU559" s="783" t="s">
        <v>308</v>
      </c>
      <c r="CV559" s="776"/>
      <c r="CW559" s="776"/>
      <c r="CX559" s="782">
        <v>46282</v>
      </c>
      <c r="CY559" s="784" t="s">
        <v>1493</v>
      </c>
      <c r="CZ559" s="784" t="s">
        <v>308</v>
      </c>
      <c r="DA559" s="785">
        <v>46253</v>
      </c>
      <c r="DB559" s="785" t="s">
        <v>615</v>
      </c>
      <c r="DC559" s="785" t="s">
        <v>1494</v>
      </c>
      <c r="DD559" s="785">
        <v>0</v>
      </c>
      <c r="DE559" s="871" t="s">
        <v>308</v>
      </c>
      <c r="DF559" s="871" t="s">
        <v>308</v>
      </c>
      <c r="DG559" s="871" t="s">
        <v>308</v>
      </c>
      <c r="DH559" s="872">
        <v>0</v>
      </c>
      <c r="DI559" s="776" t="s">
        <v>397</v>
      </c>
      <c r="DJ559" s="776" t="s">
        <v>390</v>
      </c>
      <c r="DK559" s="776" t="s">
        <v>390</v>
      </c>
      <c r="DL559" s="776" t="s">
        <v>390</v>
      </c>
      <c r="DM559" s="776">
        <v>46276</v>
      </c>
      <c r="DN559" s="776">
        <v>46276</v>
      </c>
      <c r="DO559" s="936" t="s">
        <v>308</v>
      </c>
      <c r="DP559" s="776">
        <v>46297</v>
      </c>
      <c r="DQ559" s="776">
        <v>46297</v>
      </c>
      <c r="DR559" s="776">
        <v>46297</v>
      </c>
      <c r="DS559" s="872">
        <v>46297</v>
      </c>
      <c r="DT559" s="752">
        <v>46297</v>
      </c>
      <c r="DU559" s="753">
        <v>-10</v>
      </c>
      <c r="DV559" s="753" t="s">
        <v>308</v>
      </c>
      <c r="DW559" s="754">
        <v>46287</v>
      </c>
      <c r="DX559" s="755">
        <v>46287</v>
      </c>
      <c r="DY559" s="754" t="e">
        <v>#VALUE!</v>
      </c>
      <c r="DZ559" s="754" t="e">
        <v>#VALUE!</v>
      </c>
      <c r="EA559" s="754"/>
      <c r="EB559" s="754"/>
      <c r="HA559" s="756" t="s">
        <v>397</v>
      </c>
      <c r="HB559" s="756" t="s">
        <v>397</v>
      </c>
      <c r="HC559" s="756" t="s">
        <v>397</v>
      </c>
      <c r="HD559" s="756" t="s">
        <v>397</v>
      </c>
      <c r="HE559" s="756" t="s">
        <v>397</v>
      </c>
      <c r="HF559" s="756" t="s">
        <v>397</v>
      </c>
      <c r="HG559" s="756" t="s">
        <v>397</v>
      </c>
      <c r="HH559" s="756" t="s">
        <v>397</v>
      </c>
      <c r="HI559" s="756" t="s">
        <v>397</v>
      </c>
      <c r="HJ559" s="756" t="s">
        <v>397</v>
      </c>
      <c r="HK559"/>
      <c r="HL559"/>
      <c r="HM559"/>
      <c r="HN559" s="756" t="str">
        <f t="shared" si="17"/>
        <v>AUTO PRINT</v>
      </c>
      <c r="HO559"/>
      <c r="HP559" s="757" t="s">
        <v>572</v>
      </c>
      <c r="HQ559" s="757" t="s">
        <v>572</v>
      </c>
      <c r="HR559" s="757" t="s">
        <v>572</v>
      </c>
      <c r="HS559"/>
      <c r="HW559" s="758"/>
      <c r="HX559"/>
      <c r="HY559" s="759" t="s">
        <v>572</v>
      </c>
      <c r="HZ559" s="759" t="s">
        <v>572</v>
      </c>
      <c r="IA559" s="759" t="s">
        <v>572</v>
      </c>
      <c r="IC559" s="760" t="s">
        <v>572</v>
      </c>
      <c r="ID559" s="760" t="s">
        <v>572</v>
      </c>
      <c r="IE559" s="760" t="s">
        <v>572</v>
      </c>
      <c r="IF559" s="761" t="s">
        <v>572</v>
      </c>
      <c r="IG559" s="619" t="str">
        <f t="shared" si="18"/>
        <v>IN HOUSE (MANUAL)</v>
      </c>
      <c r="II559" s="761" t="s">
        <v>572</v>
      </c>
      <c r="IK559" s="761" t="str">
        <f>IFERROR(VLOOKUP($M559,#REF!,13,0),"IN HOUSE (MANUAL)")</f>
        <v>IN HOUSE (MANUAL)</v>
      </c>
      <c r="IM559" s="760" t="s">
        <v>572</v>
      </c>
      <c r="IN559" s="760" t="s">
        <v>572</v>
      </c>
      <c r="IO559" s="760" t="s">
        <v>572</v>
      </c>
      <c r="IQ559" s="760" t="s">
        <v>572</v>
      </c>
      <c r="IR559" s="760" t="s">
        <v>572</v>
      </c>
      <c r="IT559" s="760" t="s">
        <v>572</v>
      </c>
      <c r="IV559" s="760" t="s">
        <v>572</v>
      </c>
      <c r="IW559" s="760" t="s">
        <v>572</v>
      </c>
      <c r="IY559" s="760" t="s">
        <v>572</v>
      </c>
      <c r="IZ559" s="760" t="s">
        <v>572</v>
      </c>
      <c r="JB559" s="760" t="s">
        <v>572</v>
      </c>
      <c r="JC559" s="760" t="s">
        <v>572</v>
      </c>
      <c r="JE559" s="760" t="s">
        <v>572</v>
      </c>
      <c r="JF559" s="760" t="s">
        <v>572</v>
      </c>
    </row>
    <row r="560" spans="1:266" ht="16.5" customHeight="1" collapsed="1" x14ac:dyDescent="0.35">
      <c r="A560" s="618" t="s">
        <v>1504</v>
      </c>
      <c r="B560" s="730">
        <v>90</v>
      </c>
      <c r="C560" s="730" t="s">
        <v>1464</v>
      </c>
      <c r="D560" s="730" t="s">
        <v>1464</v>
      </c>
      <c r="E560" s="730">
        <v>9</v>
      </c>
      <c r="F560" s="731" t="s">
        <v>574</v>
      </c>
      <c r="G560" s="732">
        <v>1</v>
      </c>
      <c r="H560" s="733">
        <v>46238</v>
      </c>
      <c r="I560" s="730">
        <v>39</v>
      </c>
      <c r="J560" s="730" t="s">
        <v>308</v>
      </c>
      <c r="K560" s="730">
        <v>40</v>
      </c>
      <c r="L560" s="730" t="s">
        <v>1505</v>
      </c>
      <c r="M560" s="868" t="s">
        <v>1504</v>
      </c>
      <c r="N560" s="868" t="s">
        <v>390</v>
      </c>
      <c r="O560" s="868" t="s">
        <v>390</v>
      </c>
      <c r="P560" s="868" t="s">
        <v>390</v>
      </c>
      <c r="Q560" s="868">
        <v>0</v>
      </c>
      <c r="R560" s="868" t="s">
        <v>1460</v>
      </c>
      <c r="S560" s="868"/>
      <c r="T560" s="868" t="s">
        <v>1503</v>
      </c>
      <c r="U560" s="868">
        <v>878</v>
      </c>
      <c r="V560" s="868" t="s">
        <v>308</v>
      </c>
      <c r="W560" s="868"/>
      <c r="X560" s="868"/>
      <c r="Y560" s="868"/>
      <c r="Z560" s="885"/>
      <c r="AA560" s="868" t="s">
        <v>157</v>
      </c>
      <c r="AB560" s="868" t="s">
        <v>569</v>
      </c>
      <c r="AC560" s="868" t="s">
        <v>589</v>
      </c>
      <c r="AD560" s="868">
        <v>546</v>
      </c>
      <c r="AE560" s="775">
        <v>546</v>
      </c>
      <c r="AF560" s="776">
        <v>46274</v>
      </c>
      <c r="AG560" s="918"/>
      <c r="AH560" s="641" t="s">
        <v>389</v>
      </c>
      <c r="AI560" s="777" t="s">
        <v>625</v>
      </c>
      <c r="AJ560" s="778">
        <v>19</v>
      </c>
      <c r="AK560" s="894"/>
      <c r="AL560" s="895"/>
      <c r="AM560" s="896">
        <v>0</v>
      </c>
      <c r="AN560" s="896"/>
      <c r="AO560" s="896"/>
      <c r="AP560" s="896"/>
      <c r="AQ560" s="896"/>
      <c r="AR560" s="896"/>
      <c r="AS560" s="896"/>
      <c r="AT560" s="896"/>
      <c r="AU560" s="896"/>
      <c r="AV560" s="896"/>
      <c r="AW560" s="896"/>
      <c r="AX560" s="896"/>
      <c r="AY560" s="896"/>
      <c r="AZ560" s="896"/>
      <c r="BA560" s="896"/>
      <c r="BB560" s="896">
        <v>0</v>
      </c>
      <c r="BC560" s="896">
        <v>0</v>
      </c>
      <c r="BD560" s="896">
        <v>0</v>
      </c>
      <c r="BE560" s="896">
        <v>0</v>
      </c>
      <c r="BF560" s="896">
        <v>0</v>
      </c>
      <c r="BG560" s="896">
        <v>0</v>
      </c>
      <c r="BH560" s="896">
        <v>0</v>
      </c>
      <c r="BI560" s="896">
        <v>0</v>
      </c>
      <c r="BJ560" s="896"/>
      <c r="BK560" s="896">
        <v>0</v>
      </c>
      <c r="BL560" s="896"/>
      <c r="BM560" s="896"/>
      <c r="BN560" s="896">
        <v>0</v>
      </c>
      <c r="BO560" s="896">
        <v>40</v>
      </c>
      <c r="BP560" s="896">
        <v>0</v>
      </c>
      <c r="BQ560" s="896">
        <v>12</v>
      </c>
      <c r="BR560" s="896"/>
      <c r="BS560" s="896">
        <v>40</v>
      </c>
      <c r="BT560" s="896"/>
      <c r="BU560" s="896">
        <v>0</v>
      </c>
      <c r="BV560" s="896"/>
      <c r="BW560" s="896"/>
      <c r="BX560" s="896"/>
      <c r="BY560" s="896"/>
      <c r="BZ560" s="896"/>
      <c r="CA560" s="896"/>
      <c r="CB560" s="896"/>
      <c r="CC560" s="896"/>
      <c r="CD560" s="896"/>
      <c r="CE560" s="896"/>
      <c r="CF560" s="896"/>
      <c r="CG560" s="896"/>
      <c r="CH560" s="896"/>
      <c r="CI560" s="896">
        <v>0</v>
      </c>
      <c r="CJ560" s="896">
        <v>0</v>
      </c>
      <c r="CK560" s="773">
        <v>546</v>
      </c>
      <c r="CL560" s="773">
        <v>0</v>
      </c>
      <c r="CM560" s="773" t="s">
        <v>397</v>
      </c>
      <c r="CN560" s="773" t="s">
        <v>397</v>
      </c>
      <c r="CO560" s="773">
        <v>0</v>
      </c>
      <c r="CP560" s="773">
        <v>40</v>
      </c>
      <c r="CQ560" s="773">
        <v>546</v>
      </c>
      <c r="CR560" s="772">
        <v>546</v>
      </c>
      <c r="CS560" s="869"/>
      <c r="CT560" s="782" t="s">
        <v>308</v>
      </c>
      <c r="CU560" s="783" t="s">
        <v>308</v>
      </c>
      <c r="CV560" s="776"/>
      <c r="CW560" s="776"/>
      <c r="CX560" s="782">
        <v>46282</v>
      </c>
      <c r="CY560" s="784" t="s">
        <v>1493</v>
      </c>
      <c r="CZ560" s="784" t="s">
        <v>308</v>
      </c>
      <c r="DA560" s="785">
        <v>46253</v>
      </c>
      <c r="DB560" s="785" t="s">
        <v>615</v>
      </c>
      <c r="DC560" s="785" t="s">
        <v>1494</v>
      </c>
      <c r="DD560" s="785">
        <v>0</v>
      </c>
      <c r="DE560" s="871" t="s">
        <v>308</v>
      </c>
      <c r="DF560" s="871" t="s">
        <v>308</v>
      </c>
      <c r="DG560" s="871" t="s">
        <v>308</v>
      </c>
      <c r="DH560" s="872">
        <v>0</v>
      </c>
      <c r="DI560" s="776" t="s">
        <v>397</v>
      </c>
      <c r="DJ560" s="776" t="s">
        <v>390</v>
      </c>
      <c r="DK560" s="776" t="s">
        <v>390</v>
      </c>
      <c r="DL560" s="776" t="s">
        <v>390</v>
      </c>
      <c r="DM560" s="776">
        <v>46276</v>
      </c>
      <c r="DN560" s="776">
        <v>46276</v>
      </c>
      <c r="DO560" s="936" t="s">
        <v>308</v>
      </c>
      <c r="DP560" s="776">
        <v>46297</v>
      </c>
      <c r="DQ560" s="776">
        <v>46319</v>
      </c>
      <c r="DR560" s="776">
        <v>46319</v>
      </c>
      <c r="DS560" s="872">
        <v>46297</v>
      </c>
      <c r="DT560" s="752">
        <v>46319</v>
      </c>
      <c r="DU560" s="753">
        <v>-9</v>
      </c>
      <c r="DV560" s="753" t="s">
        <v>308</v>
      </c>
      <c r="DW560" s="754">
        <v>46287</v>
      </c>
      <c r="DX560" s="755">
        <v>46288</v>
      </c>
      <c r="DY560" s="754" t="e">
        <v>#VALUE!</v>
      </c>
      <c r="DZ560" s="754" t="e">
        <v>#VALUE!</v>
      </c>
      <c r="EA560" s="754"/>
      <c r="EB560" s="754"/>
      <c r="HA560" s="756" t="s">
        <v>397</v>
      </c>
      <c r="HB560" s="756" t="s">
        <v>397</v>
      </c>
      <c r="HC560" s="756" t="s">
        <v>397</v>
      </c>
      <c r="HD560" s="756" t="s">
        <v>397</v>
      </c>
      <c r="HE560" s="756" t="s">
        <v>397</v>
      </c>
      <c r="HF560" s="756" t="s">
        <v>397</v>
      </c>
      <c r="HG560" s="756" t="s">
        <v>397</v>
      </c>
      <c r="HH560" s="756" t="s">
        <v>397</v>
      </c>
      <c r="HI560" s="756" t="s">
        <v>397</v>
      </c>
      <c r="HJ560" s="756" t="s">
        <v>397</v>
      </c>
      <c r="HK560"/>
      <c r="HL560"/>
      <c r="HM560"/>
      <c r="HN560" s="756" t="str">
        <f t="shared" si="17"/>
        <v>AUTO PRINT</v>
      </c>
      <c r="HO560"/>
      <c r="HP560" s="757" t="s">
        <v>572</v>
      </c>
      <c r="HQ560" s="757" t="s">
        <v>572</v>
      </c>
      <c r="HR560" s="757" t="s">
        <v>572</v>
      </c>
      <c r="HS560"/>
      <c r="HW560" s="758"/>
      <c r="HX560"/>
      <c r="HY560" s="759" t="s">
        <v>572</v>
      </c>
      <c r="HZ560" s="759" t="s">
        <v>572</v>
      </c>
      <c r="IA560" s="759" t="s">
        <v>572</v>
      </c>
      <c r="IC560" s="760" t="s">
        <v>572</v>
      </c>
      <c r="ID560" s="760" t="s">
        <v>572</v>
      </c>
      <c r="IE560" s="760" t="s">
        <v>572</v>
      </c>
      <c r="IF560" s="761" t="s">
        <v>572</v>
      </c>
      <c r="IG560" s="619" t="str">
        <f t="shared" si="18"/>
        <v>IN HOUSE (MANUAL)</v>
      </c>
      <c r="II560" s="761" t="s">
        <v>572</v>
      </c>
      <c r="IK560" s="761" t="str">
        <f>IFERROR(VLOOKUP($M560,#REF!,13,0),"IN HOUSE (MANUAL)")</f>
        <v>IN HOUSE (MANUAL)</v>
      </c>
      <c r="IM560" s="760" t="s">
        <v>572</v>
      </c>
      <c r="IN560" s="760" t="s">
        <v>572</v>
      </c>
      <c r="IO560" s="760" t="s">
        <v>572</v>
      </c>
      <c r="IQ560" s="760" t="s">
        <v>572</v>
      </c>
      <c r="IR560" s="760" t="s">
        <v>572</v>
      </c>
      <c r="IT560" s="760" t="s">
        <v>572</v>
      </c>
      <c r="IV560" s="760" t="s">
        <v>572</v>
      </c>
      <c r="IW560" s="760" t="s">
        <v>572</v>
      </c>
      <c r="IY560" s="760" t="s">
        <v>572</v>
      </c>
      <c r="IZ560" s="760" t="s">
        <v>572</v>
      </c>
      <c r="JB560" s="760" t="s">
        <v>572</v>
      </c>
      <c r="JC560" s="760" t="s">
        <v>572</v>
      </c>
      <c r="JE560" s="760" t="s">
        <v>572</v>
      </c>
      <c r="JF560" s="760" t="s">
        <v>572</v>
      </c>
    </row>
    <row r="561" spans="1:266" ht="16.5" customHeight="1" collapsed="1" x14ac:dyDescent="0.35">
      <c r="A561" s="618" t="s">
        <v>1506</v>
      </c>
      <c r="B561" s="730">
        <v>91</v>
      </c>
      <c r="C561" s="730" t="s">
        <v>1458</v>
      </c>
      <c r="D561" s="730" t="s">
        <v>1458</v>
      </c>
      <c r="E561" s="730">
        <v>9</v>
      </c>
      <c r="F561" s="731" t="s">
        <v>574</v>
      </c>
      <c r="G561" s="732">
        <v>2</v>
      </c>
      <c r="H561" s="733">
        <v>46238</v>
      </c>
      <c r="I561" s="730">
        <v>39</v>
      </c>
      <c r="J561" s="730" t="s">
        <v>308</v>
      </c>
      <c r="K561" s="730">
        <v>40</v>
      </c>
      <c r="L561" s="730" t="s">
        <v>1507</v>
      </c>
      <c r="M561" s="868" t="s">
        <v>1506</v>
      </c>
      <c r="N561" s="868" t="s">
        <v>390</v>
      </c>
      <c r="O561" s="868" t="s">
        <v>390</v>
      </c>
      <c r="P561" s="868" t="s">
        <v>390</v>
      </c>
      <c r="Q561" s="868">
        <v>0</v>
      </c>
      <c r="R561" s="868" t="s">
        <v>1460</v>
      </c>
      <c r="S561" s="868"/>
      <c r="T561" s="868" t="s">
        <v>1503</v>
      </c>
      <c r="U561" s="868">
        <v>878</v>
      </c>
      <c r="V561" s="868" t="s">
        <v>308</v>
      </c>
      <c r="W561" s="868"/>
      <c r="X561" s="868"/>
      <c r="Y561" s="868"/>
      <c r="Z561" s="885"/>
      <c r="AA561" s="868" t="s">
        <v>157</v>
      </c>
      <c r="AB561" s="868" t="s">
        <v>569</v>
      </c>
      <c r="AC561" s="868" t="s">
        <v>597</v>
      </c>
      <c r="AD561" s="868">
        <v>3648</v>
      </c>
      <c r="AE561" s="775">
        <v>1824</v>
      </c>
      <c r="AF561" s="776">
        <v>46274</v>
      </c>
      <c r="AG561" s="918"/>
      <c r="AH561" s="777"/>
      <c r="AI561" s="777" t="s">
        <v>308</v>
      </c>
      <c r="AJ561" s="778">
        <v>20</v>
      </c>
      <c r="AK561" s="894"/>
      <c r="AL561" s="895"/>
      <c r="AM561" s="896">
        <v>0</v>
      </c>
      <c r="AN561" s="896"/>
      <c r="AO561" s="896"/>
      <c r="AP561" s="896"/>
      <c r="AQ561" s="896"/>
      <c r="AR561" s="896"/>
      <c r="AS561" s="896"/>
      <c r="AT561" s="896"/>
      <c r="AU561" s="896"/>
      <c r="AV561" s="896"/>
      <c r="AW561" s="896"/>
      <c r="AX561" s="896"/>
      <c r="AY561" s="896"/>
      <c r="AZ561" s="896"/>
      <c r="BA561" s="896"/>
      <c r="BB561" s="896">
        <v>0</v>
      </c>
      <c r="BC561" s="896">
        <v>0</v>
      </c>
      <c r="BD561" s="896">
        <v>0</v>
      </c>
      <c r="BE561" s="896">
        <v>0</v>
      </c>
      <c r="BF561" s="897">
        <v>423</v>
      </c>
      <c r="BG561" s="896">
        <v>0</v>
      </c>
      <c r="BH561" s="896">
        <v>0</v>
      </c>
      <c r="BI561" s="896">
        <v>423</v>
      </c>
      <c r="BJ561" s="896"/>
      <c r="BK561" s="896">
        <v>0</v>
      </c>
      <c r="BL561" s="896"/>
      <c r="BM561" s="896"/>
      <c r="BN561" s="897">
        <v>196</v>
      </c>
      <c r="BO561" s="897">
        <v>124</v>
      </c>
      <c r="BP561" s="896">
        <v>50</v>
      </c>
      <c r="BQ561" s="897">
        <v>154</v>
      </c>
      <c r="BR561" s="896"/>
      <c r="BS561" s="896">
        <v>359</v>
      </c>
      <c r="BT561" s="896"/>
      <c r="BU561" s="896">
        <v>0</v>
      </c>
      <c r="BV561" s="896"/>
      <c r="BW561" s="896"/>
      <c r="BX561" s="896"/>
      <c r="BY561" s="896"/>
      <c r="BZ561" s="896"/>
      <c r="CA561" s="896"/>
      <c r="CB561" s="896"/>
      <c r="CC561" s="896"/>
      <c r="CD561" s="896"/>
      <c r="CE561" s="896"/>
      <c r="CF561" s="896"/>
      <c r="CG561" s="896"/>
      <c r="CH561" s="896"/>
      <c r="CI561" s="896">
        <v>0</v>
      </c>
      <c r="CJ561" s="896">
        <v>200</v>
      </c>
      <c r="CK561" s="932">
        <v>934</v>
      </c>
      <c r="CL561" s="773">
        <v>262</v>
      </c>
      <c r="CM561" s="773" t="s">
        <v>397</v>
      </c>
      <c r="CN561" s="773" t="s">
        <v>397</v>
      </c>
      <c r="CO561" s="773">
        <v>359</v>
      </c>
      <c r="CP561" s="773">
        <v>423</v>
      </c>
      <c r="CQ561" s="773">
        <v>3648</v>
      </c>
      <c r="CR561" s="772">
        <v>1824</v>
      </c>
      <c r="CS561" s="869"/>
      <c r="CT561" s="782" t="s">
        <v>308</v>
      </c>
      <c r="CU561" s="783" t="s">
        <v>308</v>
      </c>
      <c r="CV561" s="776"/>
      <c r="CW561" s="776"/>
      <c r="CX561" s="782">
        <v>46282</v>
      </c>
      <c r="CY561" s="784" t="s">
        <v>1493</v>
      </c>
      <c r="CZ561" s="784" t="s">
        <v>308</v>
      </c>
      <c r="DA561" s="785">
        <v>46253</v>
      </c>
      <c r="DB561" s="785" t="s">
        <v>615</v>
      </c>
      <c r="DC561" s="785" t="s">
        <v>1494</v>
      </c>
      <c r="DD561" s="785">
        <v>0</v>
      </c>
      <c r="DE561" s="871" t="s">
        <v>308</v>
      </c>
      <c r="DF561" s="871" t="s">
        <v>308</v>
      </c>
      <c r="DG561" s="871" t="s">
        <v>308</v>
      </c>
      <c r="DH561" s="872">
        <v>0</v>
      </c>
      <c r="DI561" s="776" t="s">
        <v>397</v>
      </c>
      <c r="DJ561" s="776" t="s">
        <v>390</v>
      </c>
      <c r="DK561" s="776" t="s">
        <v>390</v>
      </c>
      <c r="DL561" s="776">
        <v>46272</v>
      </c>
      <c r="DM561" s="776">
        <v>46279</v>
      </c>
      <c r="DN561" s="776">
        <v>46279</v>
      </c>
      <c r="DO561" s="936" t="s">
        <v>308</v>
      </c>
      <c r="DP561" s="776">
        <v>46297</v>
      </c>
      <c r="DQ561" s="776">
        <v>46297</v>
      </c>
      <c r="DR561" s="776">
        <v>46297</v>
      </c>
      <c r="DS561" s="872">
        <v>46297</v>
      </c>
      <c r="DT561" s="752">
        <v>46297</v>
      </c>
      <c r="DU561" s="753">
        <v>-7</v>
      </c>
      <c r="DV561" s="753" t="s">
        <v>308</v>
      </c>
      <c r="DW561" s="754">
        <v>46288</v>
      </c>
      <c r="DX561" s="755">
        <v>46290</v>
      </c>
      <c r="DY561" s="754" t="e">
        <v>#VALUE!</v>
      </c>
      <c r="DZ561" s="754" t="e">
        <v>#VALUE!</v>
      </c>
      <c r="EA561" s="754"/>
      <c r="EB561" s="754"/>
      <c r="HA561" s="756" t="s">
        <v>397</v>
      </c>
      <c r="HB561" s="756" t="s">
        <v>397</v>
      </c>
      <c r="HC561" s="756" t="s">
        <v>397</v>
      </c>
      <c r="HD561" s="756" t="s">
        <v>397</v>
      </c>
      <c r="HE561" s="756" t="s">
        <v>397</v>
      </c>
      <c r="HF561" s="756" t="s">
        <v>397</v>
      </c>
      <c r="HG561" s="756" t="s">
        <v>397</v>
      </c>
      <c r="HH561" s="756" t="s">
        <v>397</v>
      </c>
      <c r="HI561" s="756" t="s">
        <v>397</v>
      </c>
      <c r="HJ561" s="756" t="s">
        <v>397</v>
      </c>
      <c r="HK561"/>
      <c r="HL561"/>
      <c r="HM561"/>
      <c r="HN561" s="756" t="str">
        <f t="shared" si="17"/>
        <v>AUTO PRINT</v>
      </c>
      <c r="HO561"/>
      <c r="HP561" s="757" t="s">
        <v>572</v>
      </c>
      <c r="HQ561" s="757" t="s">
        <v>572</v>
      </c>
      <c r="HR561" s="757" t="s">
        <v>572</v>
      </c>
      <c r="HS561"/>
      <c r="HW561" s="758"/>
      <c r="HX561"/>
      <c r="HY561" s="759" t="s">
        <v>572</v>
      </c>
      <c r="HZ561" s="759" t="s">
        <v>572</v>
      </c>
      <c r="IA561" s="759" t="s">
        <v>572</v>
      </c>
      <c r="IC561" s="760" t="s">
        <v>572</v>
      </c>
      <c r="ID561" s="760" t="s">
        <v>572</v>
      </c>
      <c r="IE561" s="760" t="s">
        <v>572</v>
      </c>
      <c r="IF561" s="761" t="s">
        <v>572</v>
      </c>
      <c r="IG561" s="619" t="str">
        <f t="shared" si="18"/>
        <v>IN HOUSE (MANUAL)</v>
      </c>
      <c r="II561" s="761" t="s">
        <v>572</v>
      </c>
      <c r="IK561" s="761" t="str">
        <f>IFERROR(VLOOKUP($M561,#REF!,13,0),"IN HOUSE (MANUAL)")</f>
        <v>IN HOUSE (MANUAL)</v>
      </c>
      <c r="IM561" s="760" t="s">
        <v>572</v>
      </c>
      <c r="IN561" s="760" t="s">
        <v>572</v>
      </c>
      <c r="IO561" s="760" t="s">
        <v>572</v>
      </c>
      <c r="IQ561" s="760" t="s">
        <v>572</v>
      </c>
      <c r="IR561" s="760" t="s">
        <v>572</v>
      </c>
      <c r="IT561" s="760" t="s">
        <v>572</v>
      </c>
      <c r="IV561" s="760" t="s">
        <v>572</v>
      </c>
      <c r="IW561" s="760" t="s">
        <v>572</v>
      </c>
      <c r="IY561" s="760" t="s">
        <v>572</v>
      </c>
      <c r="IZ561" s="760" t="s">
        <v>572</v>
      </c>
      <c r="JB561" s="760" t="s">
        <v>572</v>
      </c>
      <c r="JC561" s="760" t="s">
        <v>572</v>
      </c>
      <c r="JE561" s="760" t="s">
        <v>572</v>
      </c>
      <c r="JF561" s="760" t="s">
        <v>572</v>
      </c>
    </row>
    <row r="562" spans="1:266" ht="17.25" customHeight="1" x14ac:dyDescent="0.35">
      <c r="A562" s="618" t="s">
        <v>1508</v>
      </c>
      <c r="B562" s="730">
        <v>92</v>
      </c>
      <c r="C562" s="730" t="s">
        <v>1458</v>
      </c>
      <c r="D562" s="730" t="s">
        <v>1458</v>
      </c>
      <c r="E562" s="730">
        <v>9</v>
      </c>
      <c r="F562" s="731" t="s">
        <v>574</v>
      </c>
      <c r="G562" s="732">
        <v>2</v>
      </c>
      <c r="H562" s="733">
        <v>46238</v>
      </c>
      <c r="I562" s="730">
        <v>40</v>
      </c>
      <c r="J562" s="730" t="s">
        <v>308</v>
      </c>
      <c r="K562" s="730">
        <v>40</v>
      </c>
      <c r="L562" s="730" t="s">
        <v>1509</v>
      </c>
      <c r="M562" s="868" t="s">
        <v>1508</v>
      </c>
      <c r="N562" s="868" t="s">
        <v>390</v>
      </c>
      <c r="O562" s="868" t="s">
        <v>390</v>
      </c>
      <c r="P562" s="868" t="s">
        <v>390</v>
      </c>
      <c r="Q562" s="868">
        <v>0</v>
      </c>
      <c r="R562" s="868" t="s">
        <v>1460</v>
      </c>
      <c r="S562" s="868"/>
      <c r="T562" s="868" t="s">
        <v>1503</v>
      </c>
      <c r="U562" s="868">
        <v>878</v>
      </c>
      <c r="V562" s="868" t="s">
        <v>308</v>
      </c>
      <c r="W562" s="868"/>
      <c r="X562" s="868"/>
      <c r="Y562" s="868"/>
      <c r="Z562" s="885"/>
      <c r="AA562" s="868" t="s">
        <v>157</v>
      </c>
      <c r="AB562" s="868" t="s">
        <v>569</v>
      </c>
      <c r="AC562" s="868" t="s">
        <v>589</v>
      </c>
      <c r="AD562" s="868">
        <v>3186</v>
      </c>
      <c r="AE562" s="775">
        <v>1593</v>
      </c>
      <c r="AF562" s="776">
        <v>46274</v>
      </c>
      <c r="AG562" s="918"/>
      <c r="AH562" s="777"/>
      <c r="AI562" s="777" t="s">
        <v>625</v>
      </c>
      <c r="AJ562" s="778">
        <v>21</v>
      </c>
      <c r="AK562" s="894"/>
      <c r="AL562" s="895"/>
      <c r="AM562" s="896">
        <v>1593</v>
      </c>
      <c r="AN562" s="896"/>
      <c r="AO562" s="896"/>
      <c r="AP562" s="896"/>
      <c r="AQ562" s="896"/>
      <c r="AR562" s="896"/>
      <c r="AS562" s="896"/>
      <c r="AT562" s="896"/>
      <c r="AU562" s="896"/>
      <c r="AV562" s="896"/>
      <c r="AW562" s="896"/>
      <c r="AX562" s="896"/>
      <c r="AY562" s="896"/>
      <c r="AZ562" s="896"/>
      <c r="BA562" s="896"/>
      <c r="BB562" s="896">
        <v>0</v>
      </c>
      <c r="BC562" s="896">
        <v>0</v>
      </c>
      <c r="BD562" s="896">
        <v>0</v>
      </c>
      <c r="BE562" s="896">
        <v>0</v>
      </c>
      <c r="BF562" s="897">
        <v>1593</v>
      </c>
      <c r="BG562" s="896">
        <v>0</v>
      </c>
      <c r="BH562" s="896">
        <v>0</v>
      </c>
      <c r="BI562" s="896">
        <v>1593</v>
      </c>
      <c r="BJ562" s="896"/>
      <c r="BK562" s="896">
        <v>1593</v>
      </c>
      <c r="BL562" s="896"/>
      <c r="BM562" s="896"/>
      <c r="BN562" s="897">
        <v>1443</v>
      </c>
      <c r="BO562" s="897">
        <v>1593</v>
      </c>
      <c r="BP562" s="897">
        <v>1593</v>
      </c>
      <c r="BQ562" s="897">
        <v>1593</v>
      </c>
      <c r="BR562" s="896"/>
      <c r="BS562" s="896">
        <v>1593</v>
      </c>
      <c r="BT562" s="896"/>
      <c r="BU562" s="896">
        <v>1593</v>
      </c>
      <c r="BV562" s="896"/>
      <c r="BW562" s="896"/>
      <c r="BX562" s="896"/>
      <c r="BY562" s="896"/>
      <c r="BZ562" s="896"/>
      <c r="CA562" s="896"/>
      <c r="CB562" s="896"/>
      <c r="CC562" s="896"/>
      <c r="CD562" s="896"/>
      <c r="CE562" s="896"/>
      <c r="CF562" s="896"/>
      <c r="CG562" s="896"/>
      <c r="CH562" s="896"/>
      <c r="CI562" s="897">
        <v>1593</v>
      </c>
      <c r="CJ562" s="897">
        <v>1593</v>
      </c>
      <c r="CK562" s="932">
        <v>1593</v>
      </c>
      <c r="CL562" s="773">
        <v>1593</v>
      </c>
      <c r="CM562" s="773" t="s">
        <v>397</v>
      </c>
      <c r="CN562" s="773" t="s">
        <v>397</v>
      </c>
      <c r="CO562" s="773">
        <v>1593</v>
      </c>
      <c r="CP562" s="773">
        <v>1593</v>
      </c>
      <c r="CQ562" s="773">
        <v>1593</v>
      </c>
      <c r="CR562" s="772">
        <v>1593</v>
      </c>
      <c r="CS562" s="869"/>
      <c r="CT562" s="782" t="s">
        <v>308</v>
      </c>
      <c r="CU562" s="783" t="s">
        <v>308</v>
      </c>
      <c r="CV562" s="776"/>
      <c r="CW562" s="776"/>
      <c r="CX562" s="782">
        <v>46282</v>
      </c>
      <c r="CY562" s="784" t="s">
        <v>1493</v>
      </c>
      <c r="CZ562" s="784" t="s">
        <v>308</v>
      </c>
      <c r="DA562" s="785">
        <v>46253</v>
      </c>
      <c r="DB562" s="785" t="s">
        <v>615</v>
      </c>
      <c r="DC562" s="785" t="s">
        <v>1494</v>
      </c>
      <c r="DD562" s="785">
        <v>0</v>
      </c>
      <c r="DE562" s="871" t="s">
        <v>308</v>
      </c>
      <c r="DF562" s="871" t="s">
        <v>308</v>
      </c>
      <c r="DG562" s="871" t="s">
        <v>308</v>
      </c>
      <c r="DH562" s="872">
        <v>0</v>
      </c>
      <c r="DI562" s="776" t="s">
        <v>397</v>
      </c>
      <c r="DJ562" s="776" t="s">
        <v>390</v>
      </c>
      <c r="DK562" s="776" t="s">
        <v>390</v>
      </c>
      <c r="DL562" s="776">
        <v>46272</v>
      </c>
      <c r="DM562" s="776">
        <v>46281</v>
      </c>
      <c r="DN562" s="776">
        <v>46281</v>
      </c>
      <c r="DO562" s="936" t="s">
        <v>308</v>
      </c>
      <c r="DP562" s="776">
        <v>46297</v>
      </c>
      <c r="DQ562" s="776">
        <v>46347</v>
      </c>
      <c r="DR562" s="776">
        <v>46347</v>
      </c>
      <c r="DS562" s="872">
        <v>46297</v>
      </c>
      <c r="DT562" s="752">
        <v>46347</v>
      </c>
      <c r="DU562" s="753">
        <v>-3</v>
      </c>
      <c r="DV562" s="753" t="s">
        <v>308</v>
      </c>
      <c r="DW562" s="754">
        <v>46290</v>
      </c>
      <c r="DX562" s="755">
        <v>46294</v>
      </c>
      <c r="DY562" s="754" t="e">
        <v>#VALUE!</v>
      </c>
      <c r="DZ562" s="754" t="e">
        <v>#VALUE!</v>
      </c>
      <c r="EA562" s="754"/>
      <c r="EB562" s="754"/>
      <c r="HA562" s="756" t="s">
        <v>397</v>
      </c>
      <c r="HB562" s="756" t="s">
        <v>397</v>
      </c>
      <c r="HC562" s="756" t="s">
        <v>397</v>
      </c>
      <c r="HD562" s="756" t="s">
        <v>397</v>
      </c>
      <c r="HE562" s="756" t="s">
        <v>397</v>
      </c>
      <c r="HF562" s="756" t="s">
        <v>397</v>
      </c>
      <c r="HG562" s="756" t="s">
        <v>397</v>
      </c>
      <c r="HH562" s="756" t="s">
        <v>397</v>
      </c>
      <c r="HI562" s="756" t="s">
        <v>397</v>
      </c>
      <c r="HJ562" s="756" t="s">
        <v>397</v>
      </c>
      <c r="HK562"/>
      <c r="HL562"/>
      <c r="HM562"/>
      <c r="HN562" s="756" t="str">
        <f t="shared" si="17"/>
        <v>AUTO PRINT</v>
      </c>
      <c r="HO562"/>
      <c r="HP562" s="757" t="s">
        <v>572</v>
      </c>
      <c r="HQ562" s="757" t="s">
        <v>572</v>
      </c>
      <c r="HR562" s="757" t="s">
        <v>572</v>
      </c>
      <c r="HS562"/>
      <c r="HW562" s="758"/>
      <c r="HX562"/>
      <c r="HY562" s="759" t="s">
        <v>572</v>
      </c>
      <c r="HZ562" s="759" t="s">
        <v>572</v>
      </c>
      <c r="IA562" s="759" t="s">
        <v>572</v>
      </c>
      <c r="IC562" s="760" t="s">
        <v>572</v>
      </c>
      <c r="ID562" s="760" t="s">
        <v>572</v>
      </c>
      <c r="IE562" s="760" t="s">
        <v>572</v>
      </c>
      <c r="IF562" s="761" t="s">
        <v>572</v>
      </c>
      <c r="IG562" s="619" t="str">
        <f t="shared" si="18"/>
        <v>IN HOUSE (MANUAL)</v>
      </c>
      <c r="II562" s="761" t="s">
        <v>572</v>
      </c>
      <c r="IK562" s="761" t="str">
        <f>IFERROR(VLOOKUP($M562,#REF!,13,0),"IN HOUSE (MANUAL)")</f>
        <v>IN HOUSE (MANUAL)</v>
      </c>
      <c r="IM562" s="760" t="s">
        <v>572</v>
      </c>
      <c r="IN562" s="760" t="s">
        <v>572</v>
      </c>
      <c r="IO562" s="760" t="s">
        <v>572</v>
      </c>
      <c r="IQ562" s="760" t="s">
        <v>572</v>
      </c>
      <c r="IR562" s="760" t="s">
        <v>572</v>
      </c>
      <c r="IT562" s="760" t="s">
        <v>572</v>
      </c>
      <c r="IV562" s="760" t="s">
        <v>572</v>
      </c>
      <c r="IW562" s="760" t="s">
        <v>572</v>
      </c>
      <c r="IY562" s="760" t="s">
        <v>572</v>
      </c>
      <c r="IZ562" s="760" t="s">
        <v>572</v>
      </c>
      <c r="JB562" s="760" t="s">
        <v>572</v>
      </c>
      <c r="JC562" s="760" t="s">
        <v>572</v>
      </c>
      <c r="JE562" s="760" t="s">
        <v>572</v>
      </c>
      <c r="JF562" s="760" t="s">
        <v>572</v>
      </c>
    </row>
    <row r="563" spans="1:266" ht="17.25" customHeight="1" x14ac:dyDescent="0.35">
      <c r="A563" s="618" t="s">
        <v>1510</v>
      </c>
      <c r="B563" s="730">
        <v>93</v>
      </c>
      <c r="C563" s="730" t="s">
        <v>1458</v>
      </c>
      <c r="D563" s="730" t="s">
        <v>1458</v>
      </c>
      <c r="E563" s="730">
        <v>9</v>
      </c>
      <c r="F563" s="731" t="s">
        <v>574</v>
      </c>
      <c r="G563" s="732">
        <v>2</v>
      </c>
      <c r="H563" s="733">
        <v>46232</v>
      </c>
      <c r="I563" s="730">
        <v>40</v>
      </c>
      <c r="J563" s="730" t="s">
        <v>308</v>
      </c>
      <c r="K563" s="730">
        <v>40</v>
      </c>
      <c r="L563" s="730" t="s">
        <v>1511</v>
      </c>
      <c r="M563" s="868" t="s">
        <v>1510</v>
      </c>
      <c r="N563" s="868" t="s">
        <v>390</v>
      </c>
      <c r="O563" s="868" t="s">
        <v>390</v>
      </c>
      <c r="P563" s="868" t="s">
        <v>390</v>
      </c>
      <c r="Q563" s="868">
        <v>0</v>
      </c>
      <c r="R563" s="868" t="s">
        <v>1460</v>
      </c>
      <c r="S563" s="868"/>
      <c r="T563" s="868" t="s">
        <v>1461</v>
      </c>
      <c r="U563" s="868">
        <v>878</v>
      </c>
      <c r="V563" s="868" t="s">
        <v>308</v>
      </c>
      <c r="W563" s="868"/>
      <c r="X563" s="868"/>
      <c r="Y563" s="868"/>
      <c r="Z563" s="885"/>
      <c r="AA563" s="868" t="s">
        <v>157</v>
      </c>
      <c r="AB563" s="868" t="s">
        <v>569</v>
      </c>
      <c r="AC563" s="868" t="s">
        <v>597</v>
      </c>
      <c r="AD563" s="868">
        <v>3156</v>
      </c>
      <c r="AE563" s="775">
        <v>1578</v>
      </c>
      <c r="AF563" s="776">
        <v>46287</v>
      </c>
      <c r="AG563" s="918"/>
      <c r="AH563" s="777"/>
      <c r="AI563" s="777" t="s">
        <v>308</v>
      </c>
      <c r="AJ563" s="778">
        <v>22</v>
      </c>
      <c r="AK563" s="894"/>
      <c r="AL563" s="895"/>
      <c r="AM563" s="896">
        <v>0</v>
      </c>
      <c r="AN563" s="896"/>
      <c r="AO563" s="896"/>
      <c r="AP563" s="896"/>
      <c r="AQ563" s="896"/>
      <c r="AR563" s="896"/>
      <c r="AS563" s="896"/>
      <c r="AT563" s="896"/>
      <c r="AU563" s="896"/>
      <c r="AV563" s="896"/>
      <c r="AW563" s="896"/>
      <c r="AX563" s="896"/>
      <c r="AY563" s="896"/>
      <c r="AZ563" s="896"/>
      <c r="BA563" s="896"/>
      <c r="BB563" s="896">
        <v>0</v>
      </c>
      <c r="BC563" s="896">
        <v>0</v>
      </c>
      <c r="BD563" s="896">
        <v>0</v>
      </c>
      <c r="BE563" s="896">
        <v>0</v>
      </c>
      <c r="BF563" s="897">
        <v>109</v>
      </c>
      <c r="BG563" s="896">
        <v>0</v>
      </c>
      <c r="BH563" s="896">
        <v>0</v>
      </c>
      <c r="BI563" s="896">
        <v>109</v>
      </c>
      <c r="BJ563" s="896"/>
      <c r="BK563" s="896">
        <v>1578</v>
      </c>
      <c r="BL563" s="896"/>
      <c r="BM563" s="896"/>
      <c r="BN563" s="897">
        <v>782</v>
      </c>
      <c r="BO563" s="897">
        <v>800</v>
      </c>
      <c r="BP563" s="897">
        <v>934</v>
      </c>
      <c r="BQ563" s="897">
        <v>1578</v>
      </c>
      <c r="BR563" s="896"/>
      <c r="BS563" s="896">
        <v>1578</v>
      </c>
      <c r="BT563" s="896"/>
      <c r="BU563" s="896">
        <v>0</v>
      </c>
      <c r="BV563" s="896"/>
      <c r="BW563" s="896"/>
      <c r="BX563" s="896"/>
      <c r="BY563" s="896"/>
      <c r="BZ563" s="896"/>
      <c r="CA563" s="896"/>
      <c r="CB563" s="896"/>
      <c r="CC563" s="896"/>
      <c r="CD563" s="896"/>
      <c r="CE563" s="896"/>
      <c r="CF563" s="896"/>
      <c r="CG563" s="896"/>
      <c r="CH563" s="896"/>
      <c r="CI563" s="897">
        <v>1578</v>
      </c>
      <c r="CJ563" s="897">
        <v>925</v>
      </c>
      <c r="CK563" s="932">
        <v>375</v>
      </c>
      <c r="CL563" s="773">
        <v>1578</v>
      </c>
      <c r="CM563" s="773" t="s">
        <v>397</v>
      </c>
      <c r="CN563" s="773" t="s">
        <v>397</v>
      </c>
      <c r="CO563" s="773">
        <v>109</v>
      </c>
      <c r="CP563" s="773">
        <v>1578</v>
      </c>
      <c r="CQ563" s="773">
        <v>3156</v>
      </c>
      <c r="CR563" s="772">
        <v>1578</v>
      </c>
      <c r="CS563" s="869"/>
      <c r="CT563" s="782" t="s">
        <v>308</v>
      </c>
      <c r="CU563" s="783" t="s">
        <v>308</v>
      </c>
      <c r="CV563" s="776"/>
      <c r="CW563" s="776"/>
      <c r="CX563" s="782">
        <v>46282</v>
      </c>
      <c r="CY563" s="784" t="s">
        <v>1512</v>
      </c>
      <c r="CZ563" s="784" t="s">
        <v>308</v>
      </c>
      <c r="DA563" s="785">
        <v>46261</v>
      </c>
      <c r="DB563" s="785" t="s">
        <v>615</v>
      </c>
      <c r="DC563" s="785" t="s">
        <v>1513</v>
      </c>
      <c r="DD563" s="785">
        <v>0</v>
      </c>
      <c r="DE563" s="871">
        <v>0</v>
      </c>
      <c r="DF563" s="871">
        <v>0</v>
      </c>
      <c r="DG563" s="871">
        <v>0</v>
      </c>
      <c r="DH563" s="872">
        <v>0</v>
      </c>
      <c r="DI563" s="776" t="s">
        <v>397</v>
      </c>
      <c r="DJ563" s="776" t="s">
        <v>390</v>
      </c>
      <c r="DK563" s="776" t="s">
        <v>390</v>
      </c>
      <c r="DL563" s="776">
        <v>46276</v>
      </c>
      <c r="DM563" s="776">
        <v>46283</v>
      </c>
      <c r="DN563" s="776">
        <v>46283</v>
      </c>
      <c r="DO563" s="936" t="s">
        <v>308</v>
      </c>
      <c r="DP563" s="776">
        <v>46297</v>
      </c>
      <c r="DQ563" s="776">
        <v>46297</v>
      </c>
      <c r="DR563" s="776">
        <v>46297</v>
      </c>
      <c r="DS563" s="872">
        <v>46297</v>
      </c>
      <c r="DT563" s="752">
        <v>46297</v>
      </c>
      <c r="DU563" s="753">
        <v>-1</v>
      </c>
      <c r="DV563" s="753" t="s">
        <v>308</v>
      </c>
      <c r="DW563" s="754">
        <v>46294</v>
      </c>
      <c r="DX563" s="755">
        <v>46296</v>
      </c>
      <c r="DY563" s="754" t="e">
        <v>#VALUE!</v>
      </c>
      <c r="DZ563" s="754" t="e">
        <v>#VALUE!</v>
      </c>
      <c r="EA563" s="754"/>
      <c r="EB563" s="754"/>
      <c r="HA563" s="756" t="s">
        <v>397</v>
      </c>
      <c r="HB563" s="756" t="s">
        <v>397</v>
      </c>
      <c r="HC563" s="756" t="s">
        <v>397</v>
      </c>
      <c r="HD563" s="756" t="s">
        <v>397</v>
      </c>
      <c r="HE563" s="756" t="s">
        <v>397</v>
      </c>
      <c r="HF563" s="756" t="s">
        <v>397</v>
      </c>
      <c r="HG563" s="756" t="s">
        <v>397</v>
      </c>
      <c r="HH563" s="756" t="s">
        <v>397</v>
      </c>
      <c r="HI563" s="756" t="s">
        <v>397</v>
      </c>
      <c r="HJ563" s="756" t="s">
        <v>397</v>
      </c>
      <c r="HK563"/>
      <c r="HL563"/>
      <c r="HM563"/>
      <c r="HN563" s="756" t="str">
        <f t="shared" si="17"/>
        <v>AUTO PRINT</v>
      </c>
      <c r="HO563"/>
      <c r="HP563" s="757" t="s">
        <v>572</v>
      </c>
      <c r="HQ563" s="757" t="s">
        <v>572</v>
      </c>
      <c r="HR563" s="757" t="s">
        <v>572</v>
      </c>
      <c r="HS563"/>
      <c r="HW563" s="758"/>
      <c r="HX563"/>
      <c r="HY563" s="759" t="s">
        <v>572</v>
      </c>
      <c r="HZ563" s="759" t="s">
        <v>572</v>
      </c>
      <c r="IA563" s="759" t="s">
        <v>572</v>
      </c>
      <c r="IC563" s="760" t="s">
        <v>572</v>
      </c>
      <c r="ID563" s="760" t="s">
        <v>572</v>
      </c>
      <c r="IE563" s="760" t="s">
        <v>572</v>
      </c>
      <c r="IF563" s="761" t="s">
        <v>572</v>
      </c>
      <c r="IG563" s="619" t="str">
        <f t="shared" si="18"/>
        <v>IN HOUSE (MANUAL)</v>
      </c>
      <c r="II563" s="761" t="s">
        <v>572</v>
      </c>
      <c r="IK563" s="761" t="str">
        <f>IFERROR(VLOOKUP($M563,#REF!,13,0),"IN HOUSE (MANUAL)")</f>
        <v>IN HOUSE (MANUAL)</v>
      </c>
      <c r="IM563" s="760" t="s">
        <v>572</v>
      </c>
      <c r="IN563" s="760" t="s">
        <v>572</v>
      </c>
      <c r="IO563" s="760" t="s">
        <v>572</v>
      </c>
      <c r="IQ563" s="760" t="s">
        <v>572</v>
      </c>
      <c r="IR563" s="760" t="s">
        <v>572</v>
      </c>
      <c r="IT563" s="760" t="s">
        <v>572</v>
      </c>
      <c r="IV563" s="760" t="s">
        <v>572</v>
      </c>
      <c r="IW563" s="760" t="s">
        <v>572</v>
      </c>
      <c r="IY563" s="760" t="s">
        <v>572</v>
      </c>
      <c r="IZ563" s="760" t="s">
        <v>572</v>
      </c>
      <c r="JB563" s="760" t="s">
        <v>572</v>
      </c>
      <c r="JC563" s="760" t="s">
        <v>572</v>
      </c>
      <c r="JE563" s="760" t="s">
        <v>572</v>
      </c>
      <c r="JF563" s="760" t="s">
        <v>572</v>
      </c>
    </row>
    <row r="564" spans="1:266" ht="17.25" customHeight="1" x14ac:dyDescent="0.35">
      <c r="A564" s="618" t="s">
        <v>1514</v>
      </c>
      <c r="B564" s="730">
        <v>94</v>
      </c>
      <c r="C564" s="730" t="s">
        <v>1464</v>
      </c>
      <c r="D564" s="730" t="s">
        <v>1464</v>
      </c>
      <c r="E564" s="730">
        <v>9</v>
      </c>
      <c r="F564" s="731" t="s">
        <v>574</v>
      </c>
      <c r="G564" s="732">
        <v>1</v>
      </c>
      <c r="H564" s="733">
        <v>46238</v>
      </c>
      <c r="I564" s="730">
        <v>40</v>
      </c>
      <c r="J564" s="730" t="s">
        <v>308</v>
      </c>
      <c r="K564" s="730">
        <v>40</v>
      </c>
      <c r="L564" s="730" t="s">
        <v>1515</v>
      </c>
      <c r="M564" s="868" t="s">
        <v>1514</v>
      </c>
      <c r="N564" s="868" t="s">
        <v>390</v>
      </c>
      <c r="O564" s="868" t="s">
        <v>390</v>
      </c>
      <c r="P564" s="868" t="s">
        <v>390</v>
      </c>
      <c r="Q564" s="868">
        <v>0</v>
      </c>
      <c r="R564" s="868" t="s">
        <v>1460</v>
      </c>
      <c r="S564" s="868"/>
      <c r="T564" s="868" t="s">
        <v>1503</v>
      </c>
      <c r="U564" s="868">
        <v>878</v>
      </c>
      <c r="V564" s="868" t="s">
        <v>308</v>
      </c>
      <c r="W564" s="868"/>
      <c r="X564" s="868"/>
      <c r="Y564" s="868"/>
      <c r="Z564" s="885"/>
      <c r="AA564" s="868" t="s">
        <v>157</v>
      </c>
      <c r="AB564" s="868" t="s">
        <v>569</v>
      </c>
      <c r="AC564" s="868" t="s">
        <v>589</v>
      </c>
      <c r="AD564" s="868">
        <v>612</v>
      </c>
      <c r="AE564" s="775">
        <v>612</v>
      </c>
      <c r="AF564" s="776">
        <v>46287</v>
      </c>
      <c r="AG564" s="918"/>
      <c r="AH564" s="777"/>
      <c r="AI564" s="777" t="s">
        <v>625</v>
      </c>
      <c r="AJ564" s="778">
        <v>23</v>
      </c>
      <c r="AK564" s="894"/>
      <c r="AL564" s="895"/>
      <c r="AM564" s="896">
        <v>0</v>
      </c>
      <c r="AN564" s="896"/>
      <c r="AO564" s="896"/>
      <c r="AP564" s="896"/>
      <c r="AQ564" s="896"/>
      <c r="AR564" s="896"/>
      <c r="AS564" s="896"/>
      <c r="AT564" s="896"/>
      <c r="AU564" s="896"/>
      <c r="AV564" s="896"/>
      <c r="AW564" s="896"/>
      <c r="AX564" s="896"/>
      <c r="AY564" s="896"/>
      <c r="AZ564" s="896"/>
      <c r="BA564" s="896"/>
      <c r="BB564" s="896">
        <v>0</v>
      </c>
      <c r="BC564" s="896">
        <v>0</v>
      </c>
      <c r="BD564" s="896">
        <v>0</v>
      </c>
      <c r="BE564" s="896">
        <v>0</v>
      </c>
      <c r="BF564" s="896">
        <v>612</v>
      </c>
      <c r="BG564" s="896">
        <v>0</v>
      </c>
      <c r="BH564" s="896">
        <v>0</v>
      </c>
      <c r="BI564" s="896">
        <v>612</v>
      </c>
      <c r="BJ564" s="896"/>
      <c r="BK564" s="896">
        <v>612</v>
      </c>
      <c r="BL564" s="896"/>
      <c r="BM564" s="896"/>
      <c r="BN564" s="896">
        <v>3</v>
      </c>
      <c r="BO564" s="896">
        <v>38</v>
      </c>
      <c r="BP564" s="896">
        <v>24</v>
      </c>
      <c r="BQ564" s="896">
        <v>612</v>
      </c>
      <c r="BR564" s="896"/>
      <c r="BS564" s="896">
        <v>612</v>
      </c>
      <c r="BT564" s="896"/>
      <c r="BU564" s="896">
        <v>0</v>
      </c>
      <c r="BV564" s="896"/>
      <c r="BW564" s="896"/>
      <c r="BX564" s="896"/>
      <c r="BY564" s="896"/>
      <c r="BZ564" s="896"/>
      <c r="CA564" s="896"/>
      <c r="CB564" s="896"/>
      <c r="CC564" s="896"/>
      <c r="CD564" s="896"/>
      <c r="CE564" s="896"/>
      <c r="CF564" s="896"/>
      <c r="CG564" s="896"/>
      <c r="CH564" s="896"/>
      <c r="CI564" s="896">
        <v>612</v>
      </c>
      <c r="CJ564" s="896">
        <v>612</v>
      </c>
      <c r="CK564" s="773">
        <v>612</v>
      </c>
      <c r="CL564" s="773">
        <v>612</v>
      </c>
      <c r="CM564" s="773" t="s">
        <v>397</v>
      </c>
      <c r="CN564" s="773" t="s">
        <v>397</v>
      </c>
      <c r="CO564" s="773">
        <v>612</v>
      </c>
      <c r="CP564" s="773">
        <v>612</v>
      </c>
      <c r="CQ564" s="773">
        <v>612</v>
      </c>
      <c r="CR564" s="772">
        <v>612</v>
      </c>
      <c r="CS564" s="869"/>
      <c r="CT564" s="782" t="s">
        <v>308</v>
      </c>
      <c r="CU564" s="783" t="s">
        <v>308</v>
      </c>
      <c r="CV564" s="776"/>
      <c r="CW564" s="776"/>
      <c r="CX564" s="782">
        <v>46282</v>
      </c>
      <c r="CY564" s="784" t="s">
        <v>1516</v>
      </c>
      <c r="CZ564" s="784" t="s">
        <v>308</v>
      </c>
      <c r="DA564" s="785">
        <v>46261</v>
      </c>
      <c r="DB564" s="785" t="s">
        <v>615</v>
      </c>
      <c r="DC564" s="785" t="s">
        <v>1513</v>
      </c>
      <c r="DD564" s="785">
        <v>0</v>
      </c>
      <c r="DE564" s="871" t="s">
        <v>308</v>
      </c>
      <c r="DF564" s="871" t="s">
        <v>308</v>
      </c>
      <c r="DG564" s="871" t="s">
        <v>308</v>
      </c>
      <c r="DH564" s="872">
        <v>0</v>
      </c>
      <c r="DI564" s="776" t="s">
        <v>397</v>
      </c>
      <c r="DJ564" s="776" t="s">
        <v>390</v>
      </c>
      <c r="DK564" s="776" t="s">
        <v>390</v>
      </c>
      <c r="DL564" s="776">
        <v>46279</v>
      </c>
      <c r="DM564" s="776">
        <v>46287</v>
      </c>
      <c r="DN564" s="776">
        <v>46287</v>
      </c>
      <c r="DO564" s="936" t="s">
        <v>308</v>
      </c>
      <c r="DP564" s="776">
        <v>46297</v>
      </c>
      <c r="DQ564" s="776">
        <v>46319</v>
      </c>
      <c r="DR564" s="776">
        <v>46319</v>
      </c>
      <c r="DS564" s="872">
        <v>46297</v>
      </c>
      <c r="DT564" s="752">
        <v>46319</v>
      </c>
      <c r="DU564" s="753">
        <v>0</v>
      </c>
      <c r="DV564" s="753" t="s">
        <v>308</v>
      </c>
      <c r="DW564" s="754">
        <v>46296</v>
      </c>
      <c r="DX564" s="755">
        <v>46297</v>
      </c>
      <c r="DY564" s="754" t="e">
        <v>#VALUE!</v>
      </c>
      <c r="DZ564" s="754" t="e">
        <v>#VALUE!</v>
      </c>
      <c r="EA564" s="754"/>
      <c r="EB564" s="754"/>
      <c r="HA564" s="756" t="s">
        <v>397</v>
      </c>
      <c r="HB564" s="756" t="s">
        <v>397</v>
      </c>
      <c r="HC564" s="756" t="s">
        <v>397</v>
      </c>
      <c r="HD564" s="756" t="s">
        <v>397</v>
      </c>
      <c r="HE564" s="756" t="s">
        <v>397</v>
      </c>
      <c r="HF564" s="756" t="s">
        <v>397</v>
      </c>
      <c r="HG564" s="756" t="s">
        <v>397</v>
      </c>
      <c r="HH564" s="756" t="s">
        <v>397</v>
      </c>
      <c r="HI564" s="756" t="s">
        <v>397</v>
      </c>
      <c r="HJ564" s="756" t="s">
        <v>397</v>
      </c>
      <c r="HK564"/>
      <c r="HL564"/>
      <c r="HM564"/>
      <c r="HN564" s="756" t="str">
        <f t="shared" si="17"/>
        <v>AUTO PRINT</v>
      </c>
      <c r="HO564"/>
      <c r="HP564" s="757" t="s">
        <v>572</v>
      </c>
      <c r="HQ564" s="757" t="s">
        <v>572</v>
      </c>
      <c r="HR564" s="757" t="s">
        <v>572</v>
      </c>
      <c r="HS564"/>
      <c r="HW564" s="758"/>
      <c r="HX564"/>
      <c r="HY564" s="759" t="s">
        <v>572</v>
      </c>
      <c r="HZ564" s="759" t="s">
        <v>572</v>
      </c>
      <c r="IA564" s="759" t="s">
        <v>572</v>
      </c>
      <c r="IC564" s="760" t="s">
        <v>572</v>
      </c>
      <c r="ID564" s="760" t="s">
        <v>572</v>
      </c>
      <c r="IE564" s="760" t="s">
        <v>572</v>
      </c>
      <c r="IF564" s="761" t="s">
        <v>572</v>
      </c>
      <c r="IG564" s="619" t="str">
        <f t="shared" si="18"/>
        <v>IN HOUSE (MANUAL)</v>
      </c>
      <c r="II564" s="761" t="s">
        <v>572</v>
      </c>
      <c r="IK564" s="761" t="str">
        <f>IFERROR(VLOOKUP($M564,#REF!,13,0),"IN HOUSE (MANUAL)")</f>
        <v>IN HOUSE (MANUAL)</v>
      </c>
      <c r="IM564" s="760" t="s">
        <v>572</v>
      </c>
      <c r="IN564" s="760" t="s">
        <v>572</v>
      </c>
      <c r="IO564" s="760" t="s">
        <v>572</v>
      </c>
      <c r="IQ564" s="760" t="s">
        <v>572</v>
      </c>
      <c r="IR564" s="760" t="s">
        <v>572</v>
      </c>
      <c r="IT564" s="760" t="s">
        <v>572</v>
      </c>
      <c r="IV564" s="760" t="s">
        <v>572</v>
      </c>
      <c r="IW564" s="760" t="s">
        <v>572</v>
      </c>
      <c r="IY564" s="760" t="s">
        <v>572</v>
      </c>
      <c r="IZ564" s="760" t="s">
        <v>572</v>
      </c>
      <c r="JB564" s="760" t="s">
        <v>572</v>
      </c>
      <c r="JC564" s="760" t="s">
        <v>572</v>
      </c>
      <c r="JE564" s="760" t="s">
        <v>572</v>
      </c>
      <c r="JF564" s="760" t="s">
        <v>572</v>
      </c>
    </row>
    <row r="565" spans="1:266" ht="17.25" customHeight="1" x14ac:dyDescent="0.35">
      <c r="A565" s="618" t="s">
        <v>1517</v>
      </c>
      <c r="B565" s="730">
        <v>95</v>
      </c>
      <c r="C565" s="730" t="s">
        <v>1464</v>
      </c>
      <c r="D565" s="730" t="s">
        <v>1464</v>
      </c>
      <c r="E565" s="730">
        <v>9</v>
      </c>
      <c r="F565" s="731" t="s">
        <v>574</v>
      </c>
      <c r="G565" s="732">
        <v>1</v>
      </c>
      <c r="H565" s="733">
        <v>46238</v>
      </c>
      <c r="I565" s="730">
        <v>41</v>
      </c>
      <c r="J565" s="730" t="s">
        <v>308</v>
      </c>
      <c r="K565" s="730">
        <v>41</v>
      </c>
      <c r="L565" s="730" t="s">
        <v>1518</v>
      </c>
      <c r="M565" s="868" t="s">
        <v>1517</v>
      </c>
      <c r="N565" s="868" t="s">
        <v>390</v>
      </c>
      <c r="O565" s="868" t="s">
        <v>390</v>
      </c>
      <c r="P565" s="868" t="s">
        <v>390</v>
      </c>
      <c r="Q565" s="868">
        <v>0</v>
      </c>
      <c r="R565" s="868" t="s">
        <v>1460</v>
      </c>
      <c r="S565" s="868"/>
      <c r="T565" s="868" t="s">
        <v>1519</v>
      </c>
      <c r="U565" s="868">
        <v>878</v>
      </c>
      <c r="V565" s="868" t="s">
        <v>308</v>
      </c>
      <c r="W565" s="868"/>
      <c r="X565" s="868"/>
      <c r="Y565" s="868"/>
      <c r="Z565" s="885"/>
      <c r="AA565" s="868" t="s">
        <v>157</v>
      </c>
      <c r="AB565" s="868" t="s">
        <v>569</v>
      </c>
      <c r="AC565" s="868" t="s">
        <v>589</v>
      </c>
      <c r="AD565" s="868">
        <v>1188</v>
      </c>
      <c r="AE565" s="775">
        <v>1188</v>
      </c>
      <c r="AF565" s="776" t="s">
        <v>390</v>
      </c>
      <c r="AG565" s="918"/>
      <c r="AH565" s="777"/>
      <c r="AI565" s="777" t="s">
        <v>625</v>
      </c>
      <c r="AJ565" s="778">
        <v>24</v>
      </c>
      <c r="AK565" s="894"/>
      <c r="AL565" s="895"/>
      <c r="AM565" s="896">
        <v>1188</v>
      </c>
      <c r="AN565" s="896"/>
      <c r="AO565" s="896"/>
      <c r="AP565" s="896"/>
      <c r="AQ565" s="896"/>
      <c r="AR565" s="896"/>
      <c r="AS565" s="896"/>
      <c r="AT565" s="896"/>
      <c r="AU565" s="896"/>
      <c r="AV565" s="896"/>
      <c r="AW565" s="896"/>
      <c r="AX565" s="896"/>
      <c r="AY565" s="896"/>
      <c r="AZ565" s="896"/>
      <c r="BA565" s="896"/>
      <c r="BB565" s="896">
        <v>0</v>
      </c>
      <c r="BC565" s="896">
        <v>0</v>
      </c>
      <c r="BD565" s="896">
        <v>0</v>
      </c>
      <c r="BE565" s="896">
        <v>0</v>
      </c>
      <c r="BF565" s="896">
        <v>1188</v>
      </c>
      <c r="BG565" s="896">
        <v>0</v>
      </c>
      <c r="BH565" s="896">
        <v>0</v>
      </c>
      <c r="BI565" s="896">
        <v>1188</v>
      </c>
      <c r="BJ565" s="896"/>
      <c r="BK565" s="896">
        <v>1188</v>
      </c>
      <c r="BL565" s="896"/>
      <c r="BM565" s="896"/>
      <c r="BN565" s="896">
        <v>1188</v>
      </c>
      <c r="BO565" s="896">
        <v>1188</v>
      </c>
      <c r="BP565" s="896">
        <v>1188</v>
      </c>
      <c r="BQ565" s="896">
        <v>838</v>
      </c>
      <c r="BR565" s="896"/>
      <c r="BS565" s="896">
        <v>1188</v>
      </c>
      <c r="BT565" s="896"/>
      <c r="BU565" s="896">
        <v>1188</v>
      </c>
      <c r="BV565" s="896"/>
      <c r="BW565" s="896"/>
      <c r="BX565" s="896"/>
      <c r="BY565" s="896"/>
      <c r="BZ565" s="896"/>
      <c r="CA565" s="896"/>
      <c r="CB565" s="896"/>
      <c r="CC565" s="896"/>
      <c r="CD565" s="896"/>
      <c r="CE565" s="896"/>
      <c r="CF565" s="896"/>
      <c r="CG565" s="896"/>
      <c r="CH565" s="896"/>
      <c r="CI565" s="896">
        <v>71</v>
      </c>
      <c r="CJ565" s="896">
        <v>1188</v>
      </c>
      <c r="CK565" s="773">
        <v>1188</v>
      </c>
      <c r="CL565" s="773">
        <v>1188</v>
      </c>
      <c r="CM565" s="773" t="s">
        <v>397</v>
      </c>
      <c r="CN565" s="773" t="s">
        <v>397</v>
      </c>
      <c r="CO565" s="773">
        <v>1188</v>
      </c>
      <c r="CP565" s="773">
        <v>1188</v>
      </c>
      <c r="CQ565" s="867">
        <v>1188</v>
      </c>
      <c r="CR565" s="772">
        <v>1188</v>
      </c>
      <c r="CS565" s="869"/>
      <c r="CT565" s="782" t="s">
        <v>308</v>
      </c>
      <c r="CU565" s="783" t="s">
        <v>308</v>
      </c>
      <c r="CV565" s="776"/>
      <c r="CW565" s="776"/>
      <c r="CX565" s="782">
        <v>46269</v>
      </c>
      <c r="CY565" s="784">
        <v>0</v>
      </c>
      <c r="CZ565" s="784" t="s">
        <v>308</v>
      </c>
      <c r="DA565" s="785">
        <v>0</v>
      </c>
      <c r="DB565" s="785">
        <v>0</v>
      </c>
      <c r="DC565" s="785">
        <v>0</v>
      </c>
      <c r="DD565" s="785">
        <v>0</v>
      </c>
      <c r="DE565" s="871" t="s">
        <v>308</v>
      </c>
      <c r="DF565" s="871" t="s">
        <v>308</v>
      </c>
      <c r="DG565" s="871" t="s">
        <v>308</v>
      </c>
      <c r="DH565" s="872">
        <v>0</v>
      </c>
      <c r="DI565" s="776" t="s">
        <v>397</v>
      </c>
      <c r="DJ565" s="776" t="s">
        <v>390</v>
      </c>
      <c r="DK565" s="776" t="s">
        <v>390</v>
      </c>
      <c r="DL565" s="776">
        <v>46286</v>
      </c>
      <c r="DM565" s="776">
        <v>46287</v>
      </c>
      <c r="DN565" s="776">
        <v>46287</v>
      </c>
      <c r="DO565" s="936" t="s">
        <v>308</v>
      </c>
      <c r="DP565" s="776">
        <v>46304</v>
      </c>
      <c r="DQ565" s="776">
        <v>46319</v>
      </c>
      <c r="DR565" s="776">
        <v>46319</v>
      </c>
      <c r="DS565" s="872">
        <v>46304</v>
      </c>
      <c r="DT565" s="752">
        <v>46319</v>
      </c>
      <c r="DU565" s="753">
        <v>-4</v>
      </c>
      <c r="DV565" s="753" t="s">
        <v>308</v>
      </c>
      <c r="DW565" s="754">
        <v>46297</v>
      </c>
      <c r="DX565" s="755">
        <v>46300</v>
      </c>
      <c r="DY565" s="754" t="e">
        <v>#VALUE!</v>
      </c>
      <c r="DZ565" s="754" t="e">
        <v>#VALUE!</v>
      </c>
      <c r="EA565" s="754"/>
      <c r="EB565" s="754"/>
      <c r="HA565" s="756" t="s">
        <v>397</v>
      </c>
      <c r="HB565" s="756" t="s">
        <v>397</v>
      </c>
      <c r="HC565" s="756" t="s">
        <v>397</v>
      </c>
      <c r="HD565" s="756" t="s">
        <v>397</v>
      </c>
      <c r="HE565" s="756" t="s">
        <v>397</v>
      </c>
      <c r="HF565" s="756" t="s">
        <v>397</v>
      </c>
      <c r="HG565" s="756" t="s">
        <v>397</v>
      </c>
      <c r="HH565" s="756" t="s">
        <v>397</v>
      </c>
      <c r="HI565" s="756" t="s">
        <v>397</v>
      </c>
      <c r="HJ565" s="756" t="s">
        <v>397</v>
      </c>
      <c r="HK565"/>
      <c r="HL565"/>
      <c r="HM565"/>
      <c r="HN565" s="756" t="str">
        <f t="shared" si="17"/>
        <v>AUTO PRINT</v>
      </c>
      <c r="HO565"/>
      <c r="HP565" s="757" t="s">
        <v>572</v>
      </c>
      <c r="HQ565" s="757" t="s">
        <v>572</v>
      </c>
      <c r="HR565" s="757" t="s">
        <v>572</v>
      </c>
      <c r="HS565"/>
      <c r="HW565" s="758"/>
      <c r="HX565"/>
      <c r="HY565" s="759" t="s">
        <v>572</v>
      </c>
      <c r="HZ565" s="759" t="s">
        <v>572</v>
      </c>
      <c r="IA565" s="759" t="s">
        <v>572</v>
      </c>
      <c r="IC565" s="760" t="s">
        <v>572</v>
      </c>
      <c r="ID565" s="760" t="s">
        <v>572</v>
      </c>
      <c r="IE565" s="760" t="s">
        <v>572</v>
      </c>
      <c r="IF565" s="761" t="s">
        <v>572</v>
      </c>
      <c r="IG565" s="619" t="str">
        <f t="shared" si="18"/>
        <v>IN HOUSE (MANUAL)</v>
      </c>
      <c r="II565" s="761" t="s">
        <v>572</v>
      </c>
      <c r="IK565" s="761" t="str">
        <f>IFERROR(VLOOKUP($M565,#REF!,13,0),"IN HOUSE (MANUAL)")</f>
        <v>IN HOUSE (MANUAL)</v>
      </c>
      <c r="IM565" s="760" t="s">
        <v>572</v>
      </c>
      <c r="IN565" s="760" t="s">
        <v>572</v>
      </c>
      <c r="IO565" s="760" t="s">
        <v>572</v>
      </c>
      <c r="IQ565" s="760" t="s">
        <v>572</v>
      </c>
      <c r="IR565" s="760" t="s">
        <v>572</v>
      </c>
      <c r="IT565" s="760" t="s">
        <v>572</v>
      </c>
      <c r="IV565" s="760" t="s">
        <v>572</v>
      </c>
      <c r="IW565" s="760" t="s">
        <v>572</v>
      </c>
      <c r="IY565" s="760" t="s">
        <v>572</v>
      </c>
      <c r="IZ565" s="760" t="s">
        <v>572</v>
      </c>
      <c r="JB565" s="760" t="s">
        <v>572</v>
      </c>
      <c r="JC565" s="760" t="s">
        <v>572</v>
      </c>
      <c r="JE565" s="760" t="s">
        <v>572</v>
      </c>
      <c r="JF565" s="760" t="s">
        <v>572</v>
      </c>
    </row>
    <row r="566" spans="1:266" ht="16.5" customHeight="1" collapsed="1" x14ac:dyDescent="0.35">
      <c r="A566" s="618" t="s">
        <v>1520</v>
      </c>
      <c r="B566" s="730">
        <v>96</v>
      </c>
      <c r="C566" s="730" t="s">
        <v>1464</v>
      </c>
      <c r="D566" s="730" t="s">
        <v>1464</v>
      </c>
      <c r="E566" s="730">
        <v>9</v>
      </c>
      <c r="F566" s="731" t="s">
        <v>574</v>
      </c>
      <c r="G566" s="732">
        <v>1</v>
      </c>
      <c r="H566" s="733">
        <v>46232</v>
      </c>
      <c r="I566" s="730">
        <v>41</v>
      </c>
      <c r="J566" s="730" t="s">
        <v>308</v>
      </c>
      <c r="K566" s="730">
        <v>41</v>
      </c>
      <c r="L566" s="730" t="s">
        <v>1521</v>
      </c>
      <c r="M566" s="868" t="s">
        <v>1520</v>
      </c>
      <c r="N566" s="868">
        <v>0</v>
      </c>
      <c r="O566" s="868" t="s">
        <v>390</v>
      </c>
      <c r="P566" s="868" t="s">
        <v>390</v>
      </c>
      <c r="Q566" s="868">
        <v>0</v>
      </c>
      <c r="R566" s="868" t="s">
        <v>1471</v>
      </c>
      <c r="S566" s="868"/>
      <c r="T566" s="868" t="s">
        <v>1475</v>
      </c>
      <c r="U566" s="868">
        <v>878</v>
      </c>
      <c r="V566" s="868" t="s">
        <v>308</v>
      </c>
      <c r="W566" s="868"/>
      <c r="X566" s="868"/>
      <c r="Y566" s="868"/>
      <c r="Z566" s="885"/>
      <c r="AA566" s="868" t="s">
        <v>45</v>
      </c>
      <c r="AB566" s="868" t="s">
        <v>863</v>
      </c>
      <c r="AC566" s="868" t="s">
        <v>589</v>
      </c>
      <c r="AD566" s="868">
        <v>360</v>
      </c>
      <c r="AE566" s="775">
        <v>360</v>
      </c>
      <c r="AF566" s="776">
        <v>46281</v>
      </c>
      <c r="AG566" s="918"/>
      <c r="AH566" s="777"/>
      <c r="AI566" s="777" t="s">
        <v>625</v>
      </c>
      <c r="AJ566" s="778">
        <v>25</v>
      </c>
      <c r="AK566" s="894"/>
      <c r="AL566" s="895"/>
      <c r="AM566" s="896">
        <v>360</v>
      </c>
      <c r="AN566" s="896"/>
      <c r="AO566" s="896"/>
      <c r="AP566" s="896"/>
      <c r="AQ566" s="896"/>
      <c r="AR566" s="896"/>
      <c r="AS566" s="896"/>
      <c r="AT566" s="896"/>
      <c r="AU566" s="896"/>
      <c r="AV566" s="896"/>
      <c r="AW566" s="896"/>
      <c r="AX566" s="896"/>
      <c r="AY566" s="896"/>
      <c r="AZ566" s="896"/>
      <c r="BA566" s="896"/>
      <c r="BB566" s="896">
        <v>0</v>
      </c>
      <c r="BC566" s="896">
        <v>360</v>
      </c>
      <c r="BD566" s="896">
        <v>0</v>
      </c>
      <c r="BE566" s="896">
        <v>360</v>
      </c>
      <c r="BF566" s="896">
        <v>360</v>
      </c>
      <c r="BG566" s="896">
        <v>0</v>
      </c>
      <c r="BH566" s="896">
        <v>360</v>
      </c>
      <c r="BI566" s="896">
        <v>360</v>
      </c>
      <c r="BJ566" s="896"/>
      <c r="BK566" s="896">
        <v>0</v>
      </c>
      <c r="BL566" s="896"/>
      <c r="BM566" s="896"/>
      <c r="BN566" s="896" t="s">
        <v>308</v>
      </c>
      <c r="BO566" s="896" t="s">
        <v>308</v>
      </c>
      <c r="BP566" s="896" t="s">
        <v>308</v>
      </c>
      <c r="BQ566" s="896" t="s">
        <v>308</v>
      </c>
      <c r="BR566" s="896"/>
      <c r="BS566" s="896" t="s">
        <v>397</v>
      </c>
      <c r="BT566" s="896"/>
      <c r="BU566" s="896">
        <v>360</v>
      </c>
      <c r="BV566" s="896"/>
      <c r="BW566" s="896"/>
      <c r="BX566" s="896"/>
      <c r="BY566" s="896"/>
      <c r="BZ566" s="896"/>
      <c r="CA566" s="896"/>
      <c r="CB566" s="896"/>
      <c r="CC566" s="896"/>
      <c r="CD566" s="896"/>
      <c r="CE566" s="896"/>
      <c r="CF566" s="896"/>
      <c r="CG566" s="896"/>
      <c r="CH566" s="896"/>
      <c r="CI566" s="896">
        <v>360</v>
      </c>
      <c r="CJ566" s="896">
        <v>360</v>
      </c>
      <c r="CK566" s="773"/>
      <c r="CL566" s="773">
        <v>360</v>
      </c>
      <c r="CM566" s="773" t="s">
        <v>397</v>
      </c>
      <c r="CN566" s="773" t="s">
        <v>397</v>
      </c>
      <c r="CO566" s="773">
        <v>360</v>
      </c>
      <c r="CP566" s="773">
        <v>360</v>
      </c>
      <c r="CQ566" s="867">
        <v>360</v>
      </c>
      <c r="CR566" s="772">
        <v>360</v>
      </c>
      <c r="CS566" s="869"/>
      <c r="CT566" s="782" t="s">
        <v>308</v>
      </c>
      <c r="CU566" s="783" t="s">
        <v>308</v>
      </c>
      <c r="CV566" s="776"/>
      <c r="CW566" s="776"/>
      <c r="CX566" s="782">
        <v>46281</v>
      </c>
      <c r="CY566" s="784" t="s">
        <v>1493</v>
      </c>
      <c r="CZ566" s="784" t="s">
        <v>308</v>
      </c>
      <c r="DA566" s="785">
        <v>46254</v>
      </c>
      <c r="DB566" s="785" t="s">
        <v>615</v>
      </c>
      <c r="DC566" s="785" t="s">
        <v>1522</v>
      </c>
      <c r="DD566" s="785" t="s">
        <v>308</v>
      </c>
      <c r="DE566" s="871" t="s">
        <v>308</v>
      </c>
      <c r="DF566" s="871" t="s">
        <v>308</v>
      </c>
      <c r="DG566" s="871" t="s">
        <v>308</v>
      </c>
      <c r="DH566" s="872">
        <v>0</v>
      </c>
      <c r="DI566" s="776" t="s">
        <v>390</v>
      </c>
      <c r="DJ566" s="776" t="s">
        <v>390</v>
      </c>
      <c r="DK566" s="776" t="s">
        <v>390</v>
      </c>
      <c r="DL566" s="776">
        <v>46286</v>
      </c>
      <c r="DM566" s="776">
        <v>46289</v>
      </c>
      <c r="DN566" s="776">
        <v>46289</v>
      </c>
      <c r="DO566" s="936" t="s">
        <v>308</v>
      </c>
      <c r="DP566" s="776">
        <v>46304</v>
      </c>
      <c r="DQ566" s="776">
        <v>46319</v>
      </c>
      <c r="DR566" s="776">
        <v>46319</v>
      </c>
      <c r="DS566" s="872">
        <v>46304</v>
      </c>
      <c r="DT566" s="752">
        <v>46319</v>
      </c>
      <c r="DU566" s="753">
        <v>-4</v>
      </c>
      <c r="DV566" s="753" t="s">
        <v>308</v>
      </c>
      <c r="DW566" s="754">
        <v>46300</v>
      </c>
      <c r="DX566" s="755">
        <v>46300</v>
      </c>
      <c r="DY566" s="754" t="e">
        <v>#VALUE!</v>
      </c>
      <c r="DZ566" s="754" t="e">
        <v>#VALUE!</v>
      </c>
      <c r="EA566" s="754"/>
      <c r="EB566" s="754"/>
      <c r="HA566" s="756" t="s">
        <v>397</v>
      </c>
      <c r="HB566" s="756" t="s">
        <v>397</v>
      </c>
      <c r="HC566" s="756" t="s">
        <v>397</v>
      </c>
      <c r="HD566" s="756" t="s">
        <v>397</v>
      </c>
      <c r="HE566" s="756" t="s">
        <v>397</v>
      </c>
      <c r="HF566" s="756" t="s">
        <v>397</v>
      </c>
      <c r="HG566" s="756" t="s">
        <v>397</v>
      </c>
      <c r="HH566" s="756" t="s">
        <v>397</v>
      </c>
      <c r="HI566" s="756" t="s">
        <v>397</v>
      </c>
      <c r="HJ566" s="756" t="s">
        <v>397</v>
      </c>
      <c r="HK566"/>
      <c r="HL566"/>
      <c r="HM566"/>
      <c r="HN566" s="756" t="str">
        <f t="shared" si="17"/>
        <v>AUTO PRINT</v>
      </c>
      <c r="HO566"/>
      <c r="HP566" s="757" t="s">
        <v>572</v>
      </c>
      <c r="HQ566" s="757" t="s">
        <v>572</v>
      </c>
      <c r="HR566" s="757" t="s">
        <v>572</v>
      </c>
      <c r="HS566"/>
      <c r="HW566" s="758"/>
      <c r="HX566"/>
      <c r="HY566" s="759" t="s">
        <v>572</v>
      </c>
      <c r="HZ566" s="759" t="s">
        <v>572</v>
      </c>
      <c r="IA566" s="759" t="s">
        <v>572</v>
      </c>
      <c r="IC566" s="760" t="s">
        <v>572</v>
      </c>
      <c r="ID566" s="760" t="s">
        <v>572</v>
      </c>
      <c r="IE566" s="760" t="s">
        <v>572</v>
      </c>
      <c r="IF566" s="761" t="s">
        <v>572</v>
      </c>
      <c r="IG566" s="619" t="str">
        <f t="shared" si="18"/>
        <v>IN HOUSE (MANUAL)</v>
      </c>
      <c r="II566" s="761" t="s">
        <v>572</v>
      </c>
      <c r="IK566" s="761" t="str">
        <f>IFERROR(VLOOKUP($M566,#REF!,13,0),"IN HOUSE (MANUAL)")</f>
        <v>IN HOUSE (MANUAL)</v>
      </c>
      <c r="IM566" s="760" t="s">
        <v>572</v>
      </c>
      <c r="IN566" s="760" t="s">
        <v>572</v>
      </c>
      <c r="IO566" s="760" t="s">
        <v>572</v>
      </c>
      <c r="IQ566" s="760" t="s">
        <v>572</v>
      </c>
      <c r="IR566" s="760" t="s">
        <v>572</v>
      </c>
      <c r="IT566" s="760" t="s">
        <v>572</v>
      </c>
      <c r="IV566" s="760" t="s">
        <v>572</v>
      </c>
      <c r="IW566" s="760" t="s">
        <v>572</v>
      </c>
      <c r="IY566" s="760" t="s">
        <v>572</v>
      </c>
      <c r="IZ566" s="760" t="s">
        <v>572</v>
      </c>
      <c r="JB566" s="760" t="s">
        <v>572</v>
      </c>
      <c r="JC566" s="760" t="s">
        <v>572</v>
      </c>
      <c r="JE566" s="760" t="s">
        <v>572</v>
      </c>
      <c r="JF566" s="760" t="s">
        <v>572</v>
      </c>
    </row>
    <row r="567" spans="1:266" ht="16.5" customHeight="1" collapsed="1" x14ac:dyDescent="0.35">
      <c r="A567" s="618" t="s">
        <v>1523</v>
      </c>
      <c r="B567" s="730">
        <v>97</v>
      </c>
      <c r="C567" s="730" t="s">
        <v>1464</v>
      </c>
      <c r="D567" s="730" t="s">
        <v>1464</v>
      </c>
      <c r="E567" s="730">
        <v>9</v>
      </c>
      <c r="F567" s="731" t="s">
        <v>574</v>
      </c>
      <c r="G567" s="732">
        <v>1</v>
      </c>
      <c r="H567" s="733">
        <v>46232</v>
      </c>
      <c r="I567" s="730">
        <v>41</v>
      </c>
      <c r="J567" s="730" t="s">
        <v>308</v>
      </c>
      <c r="K567" s="730">
        <v>41</v>
      </c>
      <c r="L567" s="730" t="s">
        <v>1524</v>
      </c>
      <c r="M567" s="868" t="s">
        <v>1523</v>
      </c>
      <c r="N567" s="868">
        <v>0</v>
      </c>
      <c r="O567" s="868" t="s">
        <v>390</v>
      </c>
      <c r="P567" s="868" t="s">
        <v>390</v>
      </c>
      <c r="Q567" s="868">
        <v>0</v>
      </c>
      <c r="R567" s="868" t="s">
        <v>1471</v>
      </c>
      <c r="S567" s="868"/>
      <c r="T567" s="868" t="s">
        <v>1472</v>
      </c>
      <c r="U567" s="868">
        <v>878</v>
      </c>
      <c r="V567" s="868" t="s">
        <v>308</v>
      </c>
      <c r="W567" s="868"/>
      <c r="X567" s="868"/>
      <c r="Y567" s="868"/>
      <c r="Z567" s="885"/>
      <c r="AA567" s="868" t="s">
        <v>45</v>
      </c>
      <c r="AB567" s="868" t="s">
        <v>863</v>
      </c>
      <c r="AC567" s="868" t="s">
        <v>589</v>
      </c>
      <c r="AD567" s="868">
        <v>174</v>
      </c>
      <c r="AE567" s="775">
        <v>174</v>
      </c>
      <c r="AF567" s="776">
        <v>46281</v>
      </c>
      <c r="AG567" s="918"/>
      <c r="AH567" s="777"/>
      <c r="AI567" s="777" t="s">
        <v>625</v>
      </c>
      <c r="AJ567" s="778">
        <v>26</v>
      </c>
      <c r="AK567" s="894"/>
      <c r="AL567" s="895"/>
      <c r="AM567" s="896">
        <v>174</v>
      </c>
      <c r="AN567" s="896"/>
      <c r="AO567" s="896"/>
      <c r="AP567" s="896"/>
      <c r="AQ567" s="896"/>
      <c r="AR567" s="896"/>
      <c r="AS567" s="896"/>
      <c r="AT567" s="896"/>
      <c r="AU567" s="896"/>
      <c r="AV567" s="896"/>
      <c r="AW567" s="896"/>
      <c r="AX567" s="896"/>
      <c r="AY567" s="896"/>
      <c r="AZ567" s="896"/>
      <c r="BA567" s="896"/>
      <c r="BB567" s="896">
        <v>0</v>
      </c>
      <c r="BC567" s="896">
        <v>174</v>
      </c>
      <c r="BD567" s="896">
        <v>0</v>
      </c>
      <c r="BE567" s="896">
        <v>174</v>
      </c>
      <c r="BF567" s="896">
        <v>174</v>
      </c>
      <c r="BG567" s="896">
        <v>0</v>
      </c>
      <c r="BH567" s="896">
        <v>174</v>
      </c>
      <c r="BI567" s="896">
        <v>174</v>
      </c>
      <c r="BJ567" s="896"/>
      <c r="BK567" s="896">
        <v>0</v>
      </c>
      <c r="BL567" s="896"/>
      <c r="BM567" s="896"/>
      <c r="BN567" s="896" t="s">
        <v>308</v>
      </c>
      <c r="BO567" s="896" t="s">
        <v>308</v>
      </c>
      <c r="BP567" s="896" t="s">
        <v>308</v>
      </c>
      <c r="BQ567" s="896" t="s">
        <v>308</v>
      </c>
      <c r="BR567" s="896"/>
      <c r="BS567" s="896" t="s">
        <v>397</v>
      </c>
      <c r="BT567" s="896"/>
      <c r="BU567" s="896">
        <v>174</v>
      </c>
      <c r="BV567" s="896"/>
      <c r="BW567" s="896"/>
      <c r="BX567" s="896"/>
      <c r="BY567" s="896"/>
      <c r="BZ567" s="896"/>
      <c r="CA567" s="896"/>
      <c r="CB567" s="896"/>
      <c r="CC567" s="896"/>
      <c r="CD567" s="896"/>
      <c r="CE567" s="896"/>
      <c r="CF567" s="896"/>
      <c r="CG567" s="896"/>
      <c r="CH567" s="896"/>
      <c r="CI567" s="896">
        <v>174</v>
      </c>
      <c r="CJ567" s="896">
        <v>174</v>
      </c>
      <c r="CK567" s="773"/>
      <c r="CL567" s="773">
        <v>174</v>
      </c>
      <c r="CM567" s="773" t="s">
        <v>397</v>
      </c>
      <c r="CN567" s="773" t="s">
        <v>397</v>
      </c>
      <c r="CO567" s="773">
        <v>174</v>
      </c>
      <c r="CP567" s="773">
        <v>174</v>
      </c>
      <c r="CQ567" s="867">
        <v>174</v>
      </c>
      <c r="CR567" s="772">
        <v>174</v>
      </c>
      <c r="CS567" s="869"/>
      <c r="CT567" s="782" t="s">
        <v>308</v>
      </c>
      <c r="CU567" s="783" t="s">
        <v>308</v>
      </c>
      <c r="CV567" s="776"/>
      <c r="CW567" s="776"/>
      <c r="CX567" s="782">
        <v>46281</v>
      </c>
      <c r="CY567" s="784" t="s">
        <v>1493</v>
      </c>
      <c r="CZ567" s="784" t="s">
        <v>308</v>
      </c>
      <c r="DA567" s="785">
        <v>46254</v>
      </c>
      <c r="DB567" s="785" t="s">
        <v>615</v>
      </c>
      <c r="DC567" s="785" t="s">
        <v>1522</v>
      </c>
      <c r="DD567" s="785" t="s">
        <v>308</v>
      </c>
      <c r="DE567" s="871" t="s">
        <v>308</v>
      </c>
      <c r="DF567" s="871" t="s">
        <v>308</v>
      </c>
      <c r="DG567" s="871" t="s">
        <v>308</v>
      </c>
      <c r="DH567" s="872">
        <v>0</v>
      </c>
      <c r="DI567" s="776" t="s">
        <v>390</v>
      </c>
      <c r="DJ567" s="776" t="s">
        <v>390</v>
      </c>
      <c r="DK567" s="776" t="s">
        <v>390</v>
      </c>
      <c r="DL567" s="776">
        <v>46286</v>
      </c>
      <c r="DM567" s="776">
        <v>46289</v>
      </c>
      <c r="DN567" s="776">
        <v>46289</v>
      </c>
      <c r="DO567" s="936" t="s">
        <v>308</v>
      </c>
      <c r="DP567" s="776">
        <v>46304</v>
      </c>
      <c r="DQ567" s="776">
        <v>46319</v>
      </c>
      <c r="DR567" s="776">
        <v>46319</v>
      </c>
      <c r="DS567" s="872">
        <v>46304</v>
      </c>
      <c r="DT567" s="752">
        <v>46319</v>
      </c>
      <c r="DU567" s="753">
        <v>-3</v>
      </c>
      <c r="DV567" s="753" t="s">
        <v>308</v>
      </c>
      <c r="DW567" s="754">
        <v>46300</v>
      </c>
      <c r="DX567" s="755">
        <v>46301</v>
      </c>
      <c r="DY567" s="754" t="e">
        <v>#VALUE!</v>
      </c>
      <c r="DZ567" s="754" t="e">
        <v>#VALUE!</v>
      </c>
      <c r="EA567" s="754"/>
      <c r="EB567" s="754"/>
      <c r="HA567" s="756" t="s">
        <v>397</v>
      </c>
      <c r="HB567" s="756" t="s">
        <v>397</v>
      </c>
      <c r="HC567" s="756" t="s">
        <v>397</v>
      </c>
      <c r="HD567" s="756" t="s">
        <v>397</v>
      </c>
      <c r="HE567" s="756" t="s">
        <v>397</v>
      </c>
      <c r="HF567" s="756" t="s">
        <v>397</v>
      </c>
      <c r="HG567" s="756" t="s">
        <v>397</v>
      </c>
      <c r="HH567" s="756" t="s">
        <v>397</v>
      </c>
      <c r="HI567" s="756" t="s">
        <v>397</v>
      </c>
      <c r="HJ567" s="756" t="s">
        <v>397</v>
      </c>
      <c r="HK567"/>
      <c r="HL567"/>
      <c r="HM567"/>
      <c r="HN567" s="756" t="str">
        <f t="shared" si="17"/>
        <v>AUTO PRINT</v>
      </c>
      <c r="HO567"/>
      <c r="HP567" s="757" t="s">
        <v>572</v>
      </c>
      <c r="HQ567" s="757" t="s">
        <v>572</v>
      </c>
      <c r="HR567" s="757" t="s">
        <v>572</v>
      </c>
      <c r="HS567"/>
      <c r="HW567" s="758"/>
      <c r="HX567"/>
      <c r="HY567" s="759" t="s">
        <v>572</v>
      </c>
      <c r="HZ567" s="759" t="s">
        <v>572</v>
      </c>
      <c r="IA567" s="759" t="s">
        <v>572</v>
      </c>
      <c r="IC567" s="760" t="s">
        <v>572</v>
      </c>
      <c r="ID567" s="760" t="s">
        <v>572</v>
      </c>
      <c r="IE567" s="760" t="s">
        <v>572</v>
      </c>
      <c r="IF567" s="761" t="s">
        <v>572</v>
      </c>
      <c r="IG567" s="619" t="str">
        <f t="shared" si="18"/>
        <v>IN HOUSE (MANUAL)</v>
      </c>
      <c r="II567" s="761" t="s">
        <v>572</v>
      </c>
      <c r="IK567" s="761" t="str">
        <f>IFERROR(VLOOKUP($M567,#REF!,13,0),"IN HOUSE (MANUAL)")</f>
        <v>IN HOUSE (MANUAL)</v>
      </c>
      <c r="IM567" s="760" t="s">
        <v>572</v>
      </c>
      <c r="IN567" s="760" t="s">
        <v>572</v>
      </c>
      <c r="IO567" s="760" t="s">
        <v>572</v>
      </c>
      <c r="IQ567" s="760" t="s">
        <v>572</v>
      </c>
      <c r="IR567" s="760" t="s">
        <v>572</v>
      </c>
      <c r="IT567" s="760" t="s">
        <v>572</v>
      </c>
      <c r="IV567" s="760" t="s">
        <v>572</v>
      </c>
      <c r="IW567" s="760" t="s">
        <v>572</v>
      </c>
      <c r="IY567" s="760" t="s">
        <v>572</v>
      </c>
      <c r="IZ567" s="760" t="s">
        <v>572</v>
      </c>
      <c r="JB567" s="760" t="s">
        <v>572</v>
      </c>
      <c r="JC567" s="760" t="s">
        <v>572</v>
      </c>
      <c r="JE567" s="760" t="s">
        <v>572</v>
      </c>
      <c r="JF567" s="760" t="s">
        <v>572</v>
      </c>
    </row>
    <row r="568" spans="1:266" ht="17.25" customHeight="1" x14ac:dyDescent="0.35">
      <c r="A568" s="618" t="s">
        <v>1525</v>
      </c>
      <c r="B568" s="730">
        <v>98</v>
      </c>
      <c r="C568" s="730" t="s">
        <v>1464</v>
      </c>
      <c r="D568" s="730" t="s">
        <v>1464</v>
      </c>
      <c r="E568" s="730">
        <v>9</v>
      </c>
      <c r="F568" s="731" t="s">
        <v>574</v>
      </c>
      <c r="G568" s="732">
        <v>1</v>
      </c>
      <c r="H568" s="733">
        <v>46232</v>
      </c>
      <c r="I568" s="730">
        <v>41</v>
      </c>
      <c r="J568" s="730" t="s">
        <v>308</v>
      </c>
      <c r="K568" s="730">
        <v>41</v>
      </c>
      <c r="L568" s="730" t="s">
        <v>1526</v>
      </c>
      <c r="M568" s="868" t="s">
        <v>1525</v>
      </c>
      <c r="N568" s="868">
        <v>0</v>
      </c>
      <c r="O568" s="868" t="s">
        <v>390</v>
      </c>
      <c r="P568" s="868" t="s">
        <v>390</v>
      </c>
      <c r="Q568" s="868">
        <v>0</v>
      </c>
      <c r="R568" s="868" t="s">
        <v>1471</v>
      </c>
      <c r="S568" s="868"/>
      <c r="T568" s="868" t="s">
        <v>1481</v>
      </c>
      <c r="U568" s="868">
        <v>878</v>
      </c>
      <c r="V568" s="868" t="s">
        <v>308</v>
      </c>
      <c r="W568" s="868"/>
      <c r="X568" s="868"/>
      <c r="Y568" s="868"/>
      <c r="Z568" s="885"/>
      <c r="AA568" s="868" t="s">
        <v>45</v>
      </c>
      <c r="AB568" s="868" t="s">
        <v>863</v>
      </c>
      <c r="AC568" s="868" t="s">
        <v>589</v>
      </c>
      <c r="AD568" s="868">
        <v>210</v>
      </c>
      <c r="AE568" s="775">
        <v>210</v>
      </c>
      <c r="AF568" s="776" t="s">
        <v>390</v>
      </c>
      <c r="AG568" s="918"/>
      <c r="AH568" s="777"/>
      <c r="AI568" s="777" t="s">
        <v>625</v>
      </c>
      <c r="AJ568" s="778">
        <v>27</v>
      </c>
      <c r="AK568" s="894"/>
      <c r="AL568" s="895"/>
      <c r="AM568" s="896">
        <v>210</v>
      </c>
      <c r="AN568" s="896"/>
      <c r="AO568" s="896"/>
      <c r="AP568" s="896"/>
      <c r="AQ568" s="896"/>
      <c r="AR568" s="896"/>
      <c r="AS568" s="896"/>
      <c r="AT568" s="896"/>
      <c r="AU568" s="896"/>
      <c r="AV568" s="896"/>
      <c r="AW568" s="896"/>
      <c r="AX568" s="896"/>
      <c r="AY568" s="896"/>
      <c r="AZ568" s="896"/>
      <c r="BA568" s="896"/>
      <c r="BB568" s="896">
        <v>0</v>
      </c>
      <c r="BC568" s="896">
        <v>210</v>
      </c>
      <c r="BD568" s="896">
        <v>0</v>
      </c>
      <c r="BE568" s="896">
        <v>210</v>
      </c>
      <c r="BF568" s="896">
        <v>210</v>
      </c>
      <c r="BG568" s="896">
        <v>0</v>
      </c>
      <c r="BH568" s="896">
        <v>210</v>
      </c>
      <c r="BI568" s="896">
        <v>210</v>
      </c>
      <c r="BJ568" s="896"/>
      <c r="BK568" s="896">
        <v>0</v>
      </c>
      <c r="BL568" s="896"/>
      <c r="BM568" s="896"/>
      <c r="BN568" s="896" t="s">
        <v>308</v>
      </c>
      <c r="BO568" s="896" t="s">
        <v>308</v>
      </c>
      <c r="BP568" s="896" t="s">
        <v>308</v>
      </c>
      <c r="BQ568" s="896" t="s">
        <v>308</v>
      </c>
      <c r="BR568" s="896"/>
      <c r="BS568" s="896" t="s">
        <v>397</v>
      </c>
      <c r="BT568" s="896"/>
      <c r="BU568" s="896">
        <v>210</v>
      </c>
      <c r="BV568" s="896"/>
      <c r="BW568" s="896"/>
      <c r="BX568" s="896"/>
      <c r="BY568" s="896"/>
      <c r="BZ568" s="896"/>
      <c r="CA568" s="896"/>
      <c r="CB568" s="896"/>
      <c r="CC568" s="896"/>
      <c r="CD568" s="896"/>
      <c r="CE568" s="896"/>
      <c r="CF568" s="896"/>
      <c r="CG568" s="896"/>
      <c r="CH568" s="896"/>
      <c r="CI568" s="896">
        <v>210</v>
      </c>
      <c r="CJ568" s="896">
        <v>210</v>
      </c>
      <c r="CK568" s="773"/>
      <c r="CL568" s="773">
        <v>210</v>
      </c>
      <c r="CM568" s="773" t="s">
        <v>397</v>
      </c>
      <c r="CN568" s="773" t="s">
        <v>397</v>
      </c>
      <c r="CO568" s="773">
        <v>210</v>
      </c>
      <c r="CP568" s="773">
        <v>210</v>
      </c>
      <c r="CQ568" s="867">
        <v>210</v>
      </c>
      <c r="CR568" s="772">
        <v>210</v>
      </c>
      <c r="CS568" s="869"/>
      <c r="CT568" s="782" t="s">
        <v>308</v>
      </c>
      <c r="CU568" s="783" t="s">
        <v>308</v>
      </c>
      <c r="CV568" s="776"/>
      <c r="CW568" s="776"/>
      <c r="CX568" s="782">
        <v>46262</v>
      </c>
      <c r="CY568" s="784">
        <v>0</v>
      </c>
      <c r="CZ568" s="784" t="s">
        <v>308</v>
      </c>
      <c r="DA568" s="785">
        <v>0</v>
      </c>
      <c r="DB568" s="785">
        <v>0</v>
      </c>
      <c r="DC568" s="785">
        <v>0</v>
      </c>
      <c r="DD568" s="785" t="s">
        <v>308</v>
      </c>
      <c r="DE568" s="871" t="s">
        <v>308</v>
      </c>
      <c r="DF568" s="871" t="s">
        <v>308</v>
      </c>
      <c r="DG568" s="871" t="s">
        <v>308</v>
      </c>
      <c r="DH568" s="872">
        <v>0</v>
      </c>
      <c r="DI568" s="776" t="s">
        <v>390</v>
      </c>
      <c r="DJ568" s="776" t="s">
        <v>390</v>
      </c>
      <c r="DK568" s="776" t="s">
        <v>390</v>
      </c>
      <c r="DL568" s="776">
        <v>46286</v>
      </c>
      <c r="DM568" s="776">
        <v>46289</v>
      </c>
      <c r="DN568" s="776">
        <v>46289</v>
      </c>
      <c r="DO568" s="936" t="s">
        <v>308</v>
      </c>
      <c r="DP568" s="776">
        <v>46304</v>
      </c>
      <c r="DQ568" s="776">
        <v>46319</v>
      </c>
      <c r="DR568" s="776">
        <v>46319</v>
      </c>
      <c r="DS568" s="872">
        <v>46304</v>
      </c>
      <c r="DT568" s="752">
        <v>46319</v>
      </c>
      <c r="DU568" s="753">
        <v>-3</v>
      </c>
      <c r="DV568" s="753" t="s">
        <v>308</v>
      </c>
      <c r="DW568" s="754">
        <v>46301</v>
      </c>
      <c r="DX568" s="755">
        <v>46301</v>
      </c>
      <c r="DY568" s="754" t="e">
        <v>#VALUE!</v>
      </c>
      <c r="DZ568" s="754" t="e">
        <v>#VALUE!</v>
      </c>
      <c r="EA568" s="754"/>
      <c r="EB568" s="754"/>
      <c r="HA568" s="756" t="s">
        <v>397</v>
      </c>
      <c r="HB568" s="756" t="s">
        <v>397</v>
      </c>
      <c r="HC568" s="756" t="s">
        <v>397</v>
      </c>
      <c r="HD568" s="756" t="s">
        <v>397</v>
      </c>
      <c r="HE568" s="756" t="s">
        <v>397</v>
      </c>
      <c r="HF568" s="756" t="s">
        <v>397</v>
      </c>
      <c r="HG568" s="756" t="s">
        <v>397</v>
      </c>
      <c r="HH568" s="756" t="s">
        <v>397</v>
      </c>
      <c r="HI568" s="756" t="s">
        <v>397</v>
      </c>
      <c r="HJ568" s="756" t="s">
        <v>397</v>
      </c>
      <c r="HK568"/>
      <c r="HL568"/>
      <c r="HM568"/>
      <c r="HN568" s="756" t="str">
        <f t="shared" si="17"/>
        <v>AUTO PRINT</v>
      </c>
      <c r="HO568"/>
      <c r="HP568" s="757" t="s">
        <v>572</v>
      </c>
      <c r="HQ568" s="757" t="s">
        <v>572</v>
      </c>
      <c r="HR568" s="757" t="s">
        <v>572</v>
      </c>
      <c r="HS568"/>
      <c r="HW568" s="758"/>
      <c r="HX568"/>
      <c r="HY568" s="759" t="s">
        <v>572</v>
      </c>
      <c r="HZ568" s="759" t="s">
        <v>572</v>
      </c>
      <c r="IA568" s="759" t="s">
        <v>572</v>
      </c>
      <c r="IC568" s="760" t="s">
        <v>572</v>
      </c>
      <c r="ID568" s="760" t="s">
        <v>572</v>
      </c>
      <c r="IE568" s="760" t="s">
        <v>572</v>
      </c>
      <c r="IF568" s="761" t="s">
        <v>572</v>
      </c>
      <c r="IG568" s="619" t="str">
        <f t="shared" si="18"/>
        <v>IN HOUSE (MANUAL)</v>
      </c>
      <c r="II568" s="761" t="s">
        <v>572</v>
      </c>
      <c r="IK568" s="761" t="str">
        <f>IFERROR(VLOOKUP($M568,#REF!,13,0),"IN HOUSE (MANUAL)")</f>
        <v>IN HOUSE (MANUAL)</v>
      </c>
      <c r="IM568" s="760" t="s">
        <v>572</v>
      </c>
      <c r="IN568" s="760" t="s">
        <v>572</v>
      </c>
      <c r="IO568" s="760" t="s">
        <v>572</v>
      </c>
      <c r="IQ568" s="760" t="s">
        <v>572</v>
      </c>
      <c r="IR568" s="760" t="s">
        <v>572</v>
      </c>
      <c r="IT568" s="760" t="s">
        <v>572</v>
      </c>
      <c r="IV568" s="760" t="s">
        <v>572</v>
      </c>
      <c r="IW568" s="760" t="s">
        <v>572</v>
      </c>
      <c r="IY568" s="760" t="s">
        <v>572</v>
      </c>
      <c r="IZ568" s="760" t="s">
        <v>572</v>
      </c>
      <c r="JB568" s="760" t="s">
        <v>572</v>
      </c>
      <c r="JC568" s="760" t="s">
        <v>572</v>
      </c>
      <c r="JE568" s="760" t="s">
        <v>572</v>
      </c>
      <c r="JF568" s="760" t="s">
        <v>572</v>
      </c>
    </row>
    <row r="569" spans="1:266" ht="17.25" customHeight="1" x14ac:dyDescent="0.35">
      <c r="A569" s="618" t="s">
        <v>1527</v>
      </c>
      <c r="B569" s="730">
        <v>99</v>
      </c>
      <c r="C569" s="730" t="s">
        <v>1464</v>
      </c>
      <c r="D569" s="730" t="s">
        <v>1464</v>
      </c>
      <c r="E569" s="730">
        <v>9</v>
      </c>
      <c r="F569" s="731" t="s">
        <v>574</v>
      </c>
      <c r="G569" s="732">
        <v>1</v>
      </c>
      <c r="H569" s="733">
        <v>46232</v>
      </c>
      <c r="I569" s="730">
        <v>41</v>
      </c>
      <c r="J569" s="730" t="s">
        <v>308</v>
      </c>
      <c r="K569" s="730">
        <v>42</v>
      </c>
      <c r="L569" s="730" t="s">
        <v>1528</v>
      </c>
      <c r="M569" s="868" t="s">
        <v>1527</v>
      </c>
      <c r="N569" s="868">
        <v>0</v>
      </c>
      <c r="O569" s="868" t="s">
        <v>390</v>
      </c>
      <c r="P569" s="868" t="s">
        <v>390</v>
      </c>
      <c r="Q569" s="868">
        <v>0</v>
      </c>
      <c r="R569" s="868" t="s">
        <v>1471</v>
      </c>
      <c r="S569" s="868"/>
      <c r="T569" s="868" t="s">
        <v>1481</v>
      </c>
      <c r="U569" s="868">
        <v>878</v>
      </c>
      <c r="V569" s="868" t="s">
        <v>308</v>
      </c>
      <c r="W569" s="868"/>
      <c r="X569" s="868"/>
      <c r="Y569" s="868"/>
      <c r="Z569" s="885"/>
      <c r="AA569" s="868" t="s">
        <v>45</v>
      </c>
      <c r="AB569" s="868" t="s">
        <v>863</v>
      </c>
      <c r="AC569" s="868" t="s">
        <v>589</v>
      </c>
      <c r="AD569" s="868">
        <v>1686</v>
      </c>
      <c r="AE569" s="775">
        <v>1686</v>
      </c>
      <c r="AF569" s="776" t="s">
        <v>390</v>
      </c>
      <c r="AG569" s="918"/>
      <c r="AH569" s="777"/>
      <c r="AI569" s="777" t="s">
        <v>308</v>
      </c>
      <c r="AJ569" s="778">
        <v>28</v>
      </c>
      <c r="AK569" s="894"/>
      <c r="AL569" s="895"/>
      <c r="AM569" s="896">
        <v>1686</v>
      </c>
      <c r="AN569" s="896"/>
      <c r="AO569" s="896"/>
      <c r="AP569" s="896"/>
      <c r="AQ569" s="896"/>
      <c r="AR569" s="896"/>
      <c r="AS569" s="896"/>
      <c r="AT569" s="896"/>
      <c r="AU569" s="896"/>
      <c r="AV569" s="896"/>
      <c r="AW569" s="896"/>
      <c r="AX569" s="896"/>
      <c r="AY569" s="896"/>
      <c r="AZ569" s="896"/>
      <c r="BA569" s="896"/>
      <c r="BB569" s="896">
        <v>0</v>
      </c>
      <c r="BC569" s="896">
        <v>1686</v>
      </c>
      <c r="BD569" s="896">
        <v>0</v>
      </c>
      <c r="BE569" s="896">
        <v>1686</v>
      </c>
      <c r="BF569" s="896">
        <v>1686</v>
      </c>
      <c r="BG569" s="896">
        <v>0</v>
      </c>
      <c r="BH569" s="896">
        <v>1686</v>
      </c>
      <c r="BI569" s="896">
        <v>1686</v>
      </c>
      <c r="BJ569" s="896"/>
      <c r="BK569" s="896">
        <v>0</v>
      </c>
      <c r="BL569" s="896"/>
      <c r="BM569" s="896"/>
      <c r="BN569" s="896" t="s">
        <v>308</v>
      </c>
      <c r="BO569" s="896" t="s">
        <v>308</v>
      </c>
      <c r="BP569" s="896" t="s">
        <v>308</v>
      </c>
      <c r="BQ569" s="896" t="s">
        <v>308</v>
      </c>
      <c r="BR569" s="896"/>
      <c r="BS569" s="896" t="s">
        <v>397</v>
      </c>
      <c r="BT569" s="896"/>
      <c r="BU569" s="896">
        <v>1686</v>
      </c>
      <c r="BV569" s="896"/>
      <c r="BW569" s="896"/>
      <c r="BX569" s="896"/>
      <c r="BY569" s="896"/>
      <c r="BZ569" s="896"/>
      <c r="CA569" s="896"/>
      <c r="CB569" s="896"/>
      <c r="CC569" s="896"/>
      <c r="CD569" s="896"/>
      <c r="CE569" s="896"/>
      <c r="CF569" s="896"/>
      <c r="CG569" s="896"/>
      <c r="CH569" s="896"/>
      <c r="CI569" s="896">
        <v>1686</v>
      </c>
      <c r="CJ569" s="896">
        <v>1686</v>
      </c>
      <c r="CK569" s="773"/>
      <c r="CL569" s="773">
        <v>1686</v>
      </c>
      <c r="CM569" s="773" t="s">
        <v>397</v>
      </c>
      <c r="CN569" s="773" t="s">
        <v>397</v>
      </c>
      <c r="CO569" s="773">
        <v>1686</v>
      </c>
      <c r="CP569" s="773">
        <v>1686</v>
      </c>
      <c r="CQ569" s="867">
        <v>1686</v>
      </c>
      <c r="CR569" s="772">
        <v>1686</v>
      </c>
      <c r="CS569" s="869"/>
      <c r="CT569" s="782" t="s">
        <v>308</v>
      </c>
      <c r="CU569" s="783" t="s">
        <v>308</v>
      </c>
      <c r="CV569" s="776"/>
      <c r="CW569" s="776"/>
      <c r="CX569" s="782">
        <v>46262</v>
      </c>
      <c r="CY569" s="784">
        <v>0</v>
      </c>
      <c r="CZ569" s="784" t="s">
        <v>308</v>
      </c>
      <c r="DA569" s="785">
        <v>0</v>
      </c>
      <c r="DB569" s="785">
        <v>0</v>
      </c>
      <c r="DC569" s="785">
        <v>0</v>
      </c>
      <c r="DD569" s="785" t="s">
        <v>308</v>
      </c>
      <c r="DE569" s="871" t="s">
        <v>308</v>
      </c>
      <c r="DF569" s="871" t="s">
        <v>308</v>
      </c>
      <c r="DG569" s="871" t="s">
        <v>308</v>
      </c>
      <c r="DH569" s="872">
        <v>0</v>
      </c>
      <c r="DI569" s="776" t="s">
        <v>390</v>
      </c>
      <c r="DJ569" s="776" t="s">
        <v>390</v>
      </c>
      <c r="DK569" s="776" t="s">
        <v>390</v>
      </c>
      <c r="DL569" s="776">
        <v>46293</v>
      </c>
      <c r="DM569" s="776">
        <v>46290</v>
      </c>
      <c r="DN569" s="776">
        <v>46290</v>
      </c>
      <c r="DO569" s="873" t="s">
        <v>308</v>
      </c>
      <c r="DP569" s="776">
        <v>46311</v>
      </c>
      <c r="DQ569" s="776">
        <v>46311</v>
      </c>
      <c r="DR569" s="776">
        <v>46311</v>
      </c>
      <c r="DS569" s="872">
        <v>46311</v>
      </c>
      <c r="DT569" s="752">
        <v>46311</v>
      </c>
      <c r="DU569" s="753">
        <v>-8</v>
      </c>
      <c r="DV569" s="753" t="s">
        <v>308</v>
      </c>
      <c r="DW569" s="754">
        <v>46301</v>
      </c>
      <c r="DX569" s="755">
        <v>46303</v>
      </c>
      <c r="DY569" s="754" t="e">
        <v>#VALUE!</v>
      </c>
      <c r="DZ569" s="754" t="e">
        <v>#VALUE!</v>
      </c>
      <c r="EA569" s="754"/>
      <c r="EB569" s="754"/>
      <c r="HA569" s="756" t="s">
        <v>397</v>
      </c>
      <c r="HB569" s="756" t="s">
        <v>397</v>
      </c>
      <c r="HC569" s="756" t="s">
        <v>397</v>
      </c>
      <c r="HD569" s="756" t="s">
        <v>397</v>
      </c>
      <c r="HE569" s="756" t="s">
        <v>397</v>
      </c>
      <c r="HF569" s="756" t="s">
        <v>397</v>
      </c>
      <c r="HG569" s="756" t="s">
        <v>397</v>
      </c>
      <c r="HH569" s="756" t="s">
        <v>397</v>
      </c>
      <c r="HI569" s="756" t="s">
        <v>397</v>
      </c>
      <c r="HJ569" s="756" t="s">
        <v>397</v>
      </c>
      <c r="HK569"/>
      <c r="HL569"/>
      <c r="HM569"/>
      <c r="HN569" s="756" t="str">
        <f t="shared" si="17"/>
        <v>AUTO PRINT</v>
      </c>
      <c r="HO569"/>
      <c r="HP569" s="757" t="s">
        <v>572</v>
      </c>
      <c r="HQ569" s="757" t="s">
        <v>572</v>
      </c>
      <c r="HR569" s="757" t="s">
        <v>572</v>
      </c>
      <c r="HS569"/>
      <c r="HW569" s="758"/>
      <c r="HX569"/>
      <c r="HY569" s="759" t="s">
        <v>572</v>
      </c>
      <c r="HZ569" s="759" t="s">
        <v>572</v>
      </c>
      <c r="IA569" s="759" t="s">
        <v>572</v>
      </c>
      <c r="IC569" s="760" t="s">
        <v>572</v>
      </c>
      <c r="ID569" s="760" t="s">
        <v>572</v>
      </c>
      <c r="IE569" s="760" t="s">
        <v>572</v>
      </c>
      <c r="IF569" s="761" t="s">
        <v>572</v>
      </c>
      <c r="IG569" s="619" t="str">
        <f t="shared" si="18"/>
        <v>IN HOUSE (MANUAL)</v>
      </c>
      <c r="II569" s="761" t="s">
        <v>572</v>
      </c>
      <c r="IK569" s="761" t="str">
        <f>IFERROR(VLOOKUP($M569,#REF!,13,0),"IN HOUSE (MANUAL)")</f>
        <v>IN HOUSE (MANUAL)</v>
      </c>
      <c r="IM569" s="760" t="s">
        <v>572</v>
      </c>
      <c r="IN569" s="760" t="s">
        <v>572</v>
      </c>
      <c r="IO569" s="760" t="s">
        <v>572</v>
      </c>
      <c r="IQ569" s="760" t="s">
        <v>572</v>
      </c>
      <c r="IR569" s="760" t="s">
        <v>572</v>
      </c>
      <c r="IT569" s="760" t="s">
        <v>572</v>
      </c>
      <c r="IV569" s="760" t="s">
        <v>572</v>
      </c>
      <c r="IW569" s="760" t="s">
        <v>572</v>
      </c>
      <c r="IY569" s="760" t="s">
        <v>572</v>
      </c>
      <c r="IZ569" s="760" t="s">
        <v>572</v>
      </c>
      <c r="JB569" s="760" t="s">
        <v>572</v>
      </c>
      <c r="JC569" s="760" t="s">
        <v>572</v>
      </c>
      <c r="JE569" s="760" t="s">
        <v>572</v>
      </c>
      <c r="JF569" s="760" t="s">
        <v>572</v>
      </c>
    </row>
    <row r="570" spans="1:266" ht="17.25" customHeight="1" x14ac:dyDescent="0.35">
      <c r="A570" s="618" t="s">
        <v>1529</v>
      </c>
      <c r="B570" s="730">
        <v>100</v>
      </c>
      <c r="C570" s="730" t="s">
        <v>1464</v>
      </c>
      <c r="D570" s="730" t="s">
        <v>1464</v>
      </c>
      <c r="E570" s="730">
        <v>9</v>
      </c>
      <c r="F570" s="731" t="s">
        <v>574</v>
      </c>
      <c r="G570" s="732">
        <v>1</v>
      </c>
      <c r="H570" s="733">
        <v>46232</v>
      </c>
      <c r="I570" s="730">
        <v>41</v>
      </c>
      <c r="J570" s="730" t="s">
        <v>308</v>
      </c>
      <c r="K570" s="730">
        <v>42</v>
      </c>
      <c r="L570" s="730" t="s">
        <v>1530</v>
      </c>
      <c r="M570" s="868" t="s">
        <v>1529</v>
      </c>
      <c r="N570" s="868">
        <v>0</v>
      </c>
      <c r="O570" s="868" t="s">
        <v>390</v>
      </c>
      <c r="P570" s="868" t="s">
        <v>390</v>
      </c>
      <c r="Q570" s="868">
        <v>0</v>
      </c>
      <c r="R570" s="868" t="s">
        <v>1471</v>
      </c>
      <c r="S570" s="868"/>
      <c r="T570" s="868" t="s">
        <v>1472</v>
      </c>
      <c r="U570" s="868">
        <v>878</v>
      </c>
      <c r="V570" s="868" t="s">
        <v>308</v>
      </c>
      <c r="W570" s="868"/>
      <c r="X570" s="868"/>
      <c r="Y570" s="868"/>
      <c r="Z570" s="885"/>
      <c r="AA570" s="868" t="s">
        <v>45</v>
      </c>
      <c r="AB570" s="868" t="s">
        <v>863</v>
      </c>
      <c r="AC570" s="868" t="s">
        <v>589</v>
      </c>
      <c r="AD570" s="868">
        <v>1440</v>
      </c>
      <c r="AE570" s="775">
        <v>1440</v>
      </c>
      <c r="AF570" s="776">
        <v>46281</v>
      </c>
      <c r="AG570" s="918"/>
      <c r="AH570" s="777"/>
      <c r="AI570" s="777" t="s">
        <v>308</v>
      </c>
      <c r="AJ570" s="778">
        <v>29</v>
      </c>
      <c r="AK570" s="894"/>
      <c r="AL570" s="895"/>
      <c r="AM570" s="896">
        <v>1440</v>
      </c>
      <c r="AN570" s="896"/>
      <c r="AO570" s="896"/>
      <c r="AP570" s="896"/>
      <c r="AQ570" s="896"/>
      <c r="AR570" s="896"/>
      <c r="AS570" s="896"/>
      <c r="AT570" s="896"/>
      <c r="AU570" s="896"/>
      <c r="AV570" s="896"/>
      <c r="AW570" s="896"/>
      <c r="AX570" s="896"/>
      <c r="AY570" s="896"/>
      <c r="AZ570" s="896"/>
      <c r="BA570" s="896"/>
      <c r="BB570" s="896">
        <v>0</v>
      </c>
      <c r="BC570" s="896">
        <v>1440</v>
      </c>
      <c r="BD570" s="896">
        <v>0</v>
      </c>
      <c r="BE570" s="896">
        <v>1440</v>
      </c>
      <c r="BF570" s="896">
        <v>1440</v>
      </c>
      <c r="BG570" s="896">
        <v>0</v>
      </c>
      <c r="BH570" s="896">
        <v>1440</v>
      </c>
      <c r="BI570" s="896">
        <v>1440</v>
      </c>
      <c r="BJ570" s="896"/>
      <c r="BK570" s="896">
        <v>0</v>
      </c>
      <c r="BL570" s="896"/>
      <c r="BM570" s="896"/>
      <c r="BN570" s="896" t="s">
        <v>308</v>
      </c>
      <c r="BO570" s="896" t="s">
        <v>308</v>
      </c>
      <c r="BP570" s="896" t="s">
        <v>308</v>
      </c>
      <c r="BQ570" s="896" t="s">
        <v>308</v>
      </c>
      <c r="BR570" s="896"/>
      <c r="BS570" s="896" t="s">
        <v>397</v>
      </c>
      <c r="BT570" s="896"/>
      <c r="BU570" s="896">
        <v>1440</v>
      </c>
      <c r="BV570" s="896"/>
      <c r="BW570" s="896"/>
      <c r="BX570" s="896"/>
      <c r="BY570" s="896"/>
      <c r="BZ570" s="896"/>
      <c r="CA570" s="896"/>
      <c r="CB570" s="896"/>
      <c r="CC570" s="896"/>
      <c r="CD570" s="896"/>
      <c r="CE570" s="896"/>
      <c r="CF570" s="896"/>
      <c r="CG570" s="896"/>
      <c r="CH570" s="896"/>
      <c r="CI570" s="896">
        <v>1440</v>
      </c>
      <c r="CJ570" s="896">
        <v>1440</v>
      </c>
      <c r="CK570" s="773"/>
      <c r="CL570" s="773">
        <v>1440</v>
      </c>
      <c r="CM570" s="773" t="s">
        <v>397</v>
      </c>
      <c r="CN570" s="773" t="s">
        <v>397</v>
      </c>
      <c r="CO570" s="773">
        <v>1440</v>
      </c>
      <c r="CP570" s="773">
        <v>1440</v>
      </c>
      <c r="CQ570" s="867">
        <v>1440</v>
      </c>
      <c r="CR570" s="772">
        <v>1440</v>
      </c>
      <c r="CS570" s="869"/>
      <c r="CT570" s="782" t="s">
        <v>308</v>
      </c>
      <c r="CU570" s="783" t="s">
        <v>308</v>
      </c>
      <c r="CV570" s="776"/>
      <c r="CW570" s="776"/>
      <c r="CX570" s="782">
        <v>46281</v>
      </c>
      <c r="CY570" s="784" t="s">
        <v>1493</v>
      </c>
      <c r="CZ570" s="784" t="s">
        <v>308</v>
      </c>
      <c r="DA570" s="785">
        <v>46254</v>
      </c>
      <c r="DB570" s="785" t="s">
        <v>615</v>
      </c>
      <c r="DC570" s="785" t="s">
        <v>1522</v>
      </c>
      <c r="DD570" s="785" t="s">
        <v>308</v>
      </c>
      <c r="DE570" s="871" t="s">
        <v>308</v>
      </c>
      <c r="DF570" s="871" t="s">
        <v>308</v>
      </c>
      <c r="DG570" s="871" t="s">
        <v>308</v>
      </c>
      <c r="DH570" s="872">
        <v>0</v>
      </c>
      <c r="DI570" s="776" t="s">
        <v>390</v>
      </c>
      <c r="DJ570" s="776" t="s">
        <v>390</v>
      </c>
      <c r="DK570" s="776" t="s">
        <v>390</v>
      </c>
      <c r="DL570" s="776">
        <v>46300</v>
      </c>
      <c r="DM570" s="776">
        <v>46301</v>
      </c>
      <c r="DN570" s="776">
        <v>46301</v>
      </c>
      <c r="DO570" s="873" t="s">
        <v>308</v>
      </c>
      <c r="DP570" s="776">
        <v>46311</v>
      </c>
      <c r="DQ570" s="776">
        <v>46311</v>
      </c>
      <c r="DR570" s="776">
        <v>46311</v>
      </c>
      <c r="DS570" s="872">
        <v>46311</v>
      </c>
      <c r="DT570" s="752">
        <v>46311</v>
      </c>
      <c r="DU570" s="753">
        <v>-7</v>
      </c>
      <c r="DV570" s="753" t="s">
        <v>308</v>
      </c>
      <c r="DW570" s="754">
        <v>46303</v>
      </c>
      <c r="DX570" s="755">
        <v>46304</v>
      </c>
      <c r="DY570" s="754" t="e">
        <v>#VALUE!</v>
      </c>
      <c r="DZ570" s="754" t="e">
        <v>#VALUE!</v>
      </c>
      <c r="EA570" s="754"/>
      <c r="EB570" s="754"/>
      <c r="HA570" s="756" t="s">
        <v>397</v>
      </c>
      <c r="HB570" s="756" t="s">
        <v>397</v>
      </c>
      <c r="HC570" s="756" t="s">
        <v>397</v>
      </c>
      <c r="HD570" s="756" t="s">
        <v>397</v>
      </c>
      <c r="HE570" s="756" t="s">
        <v>397</v>
      </c>
      <c r="HF570" s="756" t="s">
        <v>397</v>
      </c>
      <c r="HG570" s="756" t="s">
        <v>397</v>
      </c>
      <c r="HH570" s="756" t="s">
        <v>397</v>
      </c>
      <c r="HI570" s="756" t="s">
        <v>397</v>
      </c>
      <c r="HJ570" s="756" t="s">
        <v>397</v>
      </c>
      <c r="HK570"/>
      <c r="HL570"/>
      <c r="HM570"/>
      <c r="HN570" s="756" t="str">
        <f t="shared" si="17"/>
        <v>AUTO PRINT</v>
      </c>
      <c r="HO570"/>
      <c r="HP570" s="757" t="s">
        <v>572</v>
      </c>
      <c r="HQ570" s="757" t="s">
        <v>572</v>
      </c>
      <c r="HR570" s="757" t="s">
        <v>572</v>
      </c>
      <c r="HS570"/>
      <c r="HW570" s="758"/>
      <c r="HX570"/>
      <c r="HY570" s="759" t="s">
        <v>572</v>
      </c>
      <c r="HZ570" s="759" t="s">
        <v>572</v>
      </c>
      <c r="IA570" s="759" t="s">
        <v>572</v>
      </c>
      <c r="IC570" s="760" t="s">
        <v>572</v>
      </c>
      <c r="ID570" s="760" t="s">
        <v>572</v>
      </c>
      <c r="IE570" s="760" t="s">
        <v>572</v>
      </c>
      <c r="IF570" s="761" t="s">
        <v>572</v>
      </c>
      <c r="IG570" s="619" t="str">
        <f t="shared" si="18"/>
        <v>IN HOUSE (MANUAL)</v>
      </c>
      <c r="II570" s="761" t="s">
        <v>572</v>
      </c>
      <c r="IK570" s="761" t="str">
        <f>IFERROR(VLOOKUP($M570,#REF!,13,0),"IN HOUSE (MANUAL)")</f>
        <v>IN HOUSE (MANUAL)</v>
      </c>
      <c r="IM570" s="760" t="s">
        <v>572</v>
      </c>
      <c r="IN570" s="760" t="s">
        <v>572</v>
      </c>
      <c r="IO570" s="760" t="s">
        <v>572</v>
      </c>
      <c r="IQ570" s="760" t="s">
        <v>572</v>
      </c>
      <c r="IR570" s="760" t="s">
        <v>572</v>
      </c>
      <c r="IT570" s="760" t="s">
        <v>572</v>
      </c>
      <c r="IV570" s="760" t="s">
        <v>572</v>
      </c>
      <c r="IW570" s="760" t="s">
        <v>572</v>
      </c>
      <c r="IY570" s="760" t="s">
        <v>572</v>
      </c>
      <c r="IZ570" s="760" t="s">
        <v>572</v>
      </c>
      <c r="JB570" s="760" t="s">
        <v>572</v>
      </c>
      <c r="JC570" s="760" t="s">
        <v>572</v>
      </c>
      <c r="JE570" s="760" t="s">
        <v>572</v>
      </c>
      <c r="JF570" s="760" t="s">
        <v>572</v>
      </c>
    </row>
    <row r="571" spans="1:266" ht="17.25" customHeight="1" x14ac:dyDescent="0.35">
      <c r="A571" s="618" t="s">
        <v>1531</v>
      </c>
      <c r="B571" s="730">
        <v>101</v>
      </c>
      <c r="C571" s="730" t="s">
        <v>1464</v>
      </c>
      <c r="D571" s="730" t="s">
        <v>1464</v>
      </c>
      <c r="E571" s="730">
        <v>9</v>
      </c>
      <c r="F571" s="731" t="s">
        <v>574</v>
      </c>
      <c r="G571" s="732">
        <v>1</v>
      </c>
      <c r="H571" s="826">
        <v>46232</v>
      </c>
      <c r="I571" s="730">
        <v>42</v>
      </c>
      <c r="J571" s="730" t="s">
        <v>308</v>
      </c>
      <c r="K571" s="730">
        <v>42</v>
      </c>
      <c r="L571" s="730" t="s">
        <v>1532</v>
      </c>
      <c r="M571" s="772" t="s">
        <v>1531</v>
      </c>
      <c r="N571" s="772">
        <v>0</v>
      </c>
      <c r="O571" s="772" t="s">
        <v>390</v>
      </c>
      <c r="P571" s="772" t="s">
        <v>390</v>
      </c>
      <c r="Q571" s="772">
        <v>0</v>
      </c>
      <c r="R571" s="772" t="s">
        <v>1471</v>
      </c>
      <c r="S571" s="772"/>
      <c r="T571" s="772" t="s">
        <v>1475</v>
      </c>
      <c r="U571" s="772">
        <v>878</v>
      </c>
      <c r="V571" s="772" t="s">
        <v>308</v>
      </c>
      <c r="W571" s="772"/>
      <c r="X571" s="772"/>
      <c r="Y571" s="772"/>
      <c r="Z571" s="886"/>
      <c r="AA571" s="772" t="s">
        <v>45</v>
      </c>
      <c r="AB571" s="772" t="s">
        <v>863</v>
      </c>
      <c r="AC571" s="772" t="s">
        <v>589</v>
      </c>
      <c r="AD571" s="772">
        <v>1776</v>
      </c>
      <c r="AE571" s="864">
        <v>1776</v>
      </c>
      <c r="AF571" s="774">
        <v>46281</v>
      </c>
      <c r="AG571" s="777"/>
      <c r="AH571" s="777"/>
      <c r="AI571" s="777" t="s">
        <v>308</v>
      </c>
      <c r="AJ571" s="778">
        <v>30</v>
      </c>
      <c r="AK571" s="779"/>
      <c r="AL571" s="778"/>
      <c r="AM571" s="780">
        <v>1440</v>
      </c>
      <c r="AN571" s="780"/>
      <c r="AO571" s="780"/>
      <c r="AP571" s="780"/>
      <c r="AQ571" s="780"/>
      <c r="AR571" s="780"/>
      <c r="AS571" s="780"/>
      <c r="AT571" s="780"/>
      <c r="AU571" s="780"/>
      <c r="AV571" s="780"/>
      <c r="AW571" s="780"/>
      <c r="AX571" s="780"/>
      <c r="AY571" s="780"/>
      <c r="AZ571" s="780"/>
      <c r="BA571" s="780"/>
      <c r="BB571" s="780">
        <v>0</v>
      </c>
      <c r="BC571" s="780">
        <v>1776</v>
      </c>
      <c r="BD571" s="780">
        <v>0</v>
      </c>
      <c r="BE571" s="780">
        <v>1776</v>
      </c>
      <c r="BF571" s="780">
        <v>1776</v>
      </c>
      <c r="BG571" s="780">
        <v>0</v>
      </c>
      <c r="BH571" s="780">
        <v>1776</v>
      </c>
      <c r="BI571" s="780">
        <v>1776</v>
      </c>
      <c r="BJ571" s="780"/>
      <c r="BK571" s="780">
        <v>0</v>
      </c>
      <c r="BL571" s="780"/>
      <c r="BM571" s="780"/>
      <c r="BN571" s="780" t="s">
        <v>308</v>
      </c>
      <c r="BO571" s="780" t="s">
        <v>308</v>
      </c>
      <c r="BP571" s="780" t="s">
        <v>308</v>
      </c>
      <c r="BQ571" s="780" t="s">
        <v>308</v>
      </c>
      <c r="BR571" s="780"/>
      <c r="BS571" s="780" t="s">
        <v>397</v>
      </c>
      <c r="BT571" s="780"/>
      <c r="BU571" s="780">
        <v>1440</v>
      </c>
      <c r="BV571" s="780"/>
      <c r="BW571" s="780"/>
      <c r="BX571" s="780"/>
      <c r="BY571" s="780"/>
      <c r="BZ571" s="780"/>
      <c r="CA571" s="780"/>
      <c r="CB571" s="780"/>
      <c r="CC571" s="780"/>
      <c r="CD571" s="780"/>
      <c r="CE571" s="780"/>
      <c r="CF571" s="780"/>
      <c r="CG571" s="780"/>
      <c r="CH571" s="780"/>
      <c r="CI571" s="780">
        <v>1776</v>
      </c>
      <c r="CJ571" s="780">
        <v>1776</v>
      </c>
      <c r="CK571" s="773"/>
      <c r="CL571" s="773">
        <v>1776</v>
      </c>
      <c r="CM571" s="773" t="s">
        <v>397</v>
      </c>
      <c r="CN571" s="773" t="s">
        <v>397</v>
      </c>
      <c r="CO571" s="773">
        <v>1776</v>
      </c>
      <c r="CP571" s="773">
        <v>1776</v>
      </c>
      <c r="CQ571" s="773">
        <v>1776</v>
      </c>
      <c r="CR571" s="772">
        <v>1776</v>
      </c>
      <c r="CS571" s="781"/>
      <c r="CT571" s="782" t="s">
        <v>308</v>
      </c>
      <c r="CU571" s="783" t="s">
        <v>308</v>
      </c>
      <c r="CV571" s="774"/>
      <c r="CW571" s="774"/>
      <c r="CX571" s="865">
        <v>46281</v>
      </c>
      <c r="CY571" s="784" t="s">
        <v>1493</v>
      </c>
      <c r="CZ571" s="784" t="s">
        <v>308</v>
      </c>
      <c r="DA571" s="785">
        <v>46254</v>
      </c>
      <c r="DB571" s="785" t="s">
        <v>615</v>
      </c>
      <c r="DC571" s="785" t="s">
        <v>1522</v>
      </c>
      <c r="DD571" s="785" t="s">
        <v>308</v>
      </c>
      <c r="DE571" s="785" t="s">
        <v>308</v>
      </c>
      <c r="DF571" s="785" t="s">
        <v>308</v>
      </c>
      <c r="DG571" s="785" t="s">
        <v>308</v>
      </c>
      <c r="DH571" s="786">
        <v>0</v>
      </c>
      <c r="DI571" s="774" t="s">
        <v>390</v>
      </c>
      <c r="DJ571" s="774" t="s">
        <v>390</v>
      </c>
      <c r="DK571" s="774" t="s">
        <v>390</v>
      </c>
      <c r="DL571" s="774">
        <v>46297</v>
      </c>
      <c r="DM571" s="774">
        <v>46296</v>
      </c>
      <c r="DN571" s="774">
        <v>46296</v>
      </c>
      <c r="DO571" s="787" t="s">
        <v>308</v>
      </c>
      <c r="DP571" s="774">
        <v>46311</v>
      </c>
      <c r="DQ571" s="774">
        <v>46311</v>
      </c>
      <c r="DR571" s="774">
        <v>46311</v>
      </c>
      <c r="DS571" s="786">
        <v>46311</v>
      </c>
      <c r="DT571" s="752">
        <v>46311</v>
      </c>
      <c r="DU571" s="753">
        <v>-2</v>
      </c>
      <c r="DV571" s="753" t="s">
        <v>308</v>
      </c>
      <c r="DW571" s="754">
        <v>46304</v>
      </c>
      <c r="DX571" s="755">
        <v>46309</v>
      </c>
      <c r="DY571" s="754" t="e">
        <v>#VALUE!</v>
      </c>
      <c r="DZ571" s="754" t="e">
        <v>#VALUE!</v>
      </c>
      <c r="EA571" s="754"/>
      <c r="EB571" s="754"/>
      <c r="HA571" s="756" t="s">
        <v>397</v>
      </c>
      <c r="HB571" s="756" t="s">
        <v>397</v>
      </c>
      <c r="HC571" s="756" t="s">
        <v>397</v>
      </c>
      <c r="HD571" s="756" t="s">
        <v>397</v>
      </c>
      <c r="HE571" s="756" t="s">
        <v>397</v>
      </c>
      <c r="HF571" s="756" t="s">
        <v>397</v>
      </c>
      <c r="HG571" s="756" t="s">
        <v>397</v>
      </c>
      <c r="HH571" s="756" t="s">
        <v>397</v>
      </c>
      <c r="HI571" s="756" t="s">
        <v>397</v>
      </c>
      <c r="HJ571" s="756" t="s">
        <v>397</v>
      </c>
      <c r="HK571"/>
      <c r="HL571"/>
      <c r="HM571"/>
      <c r="HN571" s="756" t="str">
        <f t="shared" si="17"/>
        <v>AUTO PRINT</v>
      </c>
      <c r="HO571"/>
      <c r="HP571" s="757" t="s">
        <v>572</v>
      </c>
      <c r="HQ571" s="757" t="s">
        <v>572</v>
      </c>
      <c r="HR571" s="757" t="s">
        <v>572</v>
      </c>
      <c r="HS571"/>
      <c r="HW571" s="758"/>
      <c r="HX571"/>
      <c r="HY571" s="759" t="s">
        <v>572</v>
      </c>
      <c r="HZ571" s="759" t="s">
        <v>572</v>
      </c>
      <c r="IA571" s="759" t="s">
        <v>572</v>
      </c>
      <c r="IC571" s="760" t="s">
        <v>572</v>
      </c>
      <c r="ID571" s="760" t="s">
        <v>572</v>
      </c>
      <c r="IE571" s="760" t="s">
        <v>572</v>
      </c>
      <c r="IF571" s="761" t="s">
        <v>572</v>
      </c>
      <c r="IG571" s="619" t="str">
        <f t="shared" si="18"/>
        <v>IN HOUSE (MANUAL)</v>
      </c>
      <c r="II571" s="761" t="s">
        <v>572</v>
      </c>
      <c r="IK571" s="761" t="str">
        <f>IFERROR(VLOOKUP($M571,#REF!,13,0),"IN HOUSE (MANUAL)")</f>
        <v>IN HOUSE (MANUAL)</v>
      </c>
      <c r="IM571" s="760" t="s">
        <v>572</v>
      </c>
      <c r="IN571" s="760" t="s">
        <v>572</v>
      </c>
      <c r="IO571" s="760" t="s">
        <v>572</v>
      </c>
      <c r="IQ571" s="760" t="s">
        <v>572</v>
      </c>
      <c r="IR571" s="760" t="s">
        <v>572</v>
      </c>
      <c r="IT571" s="760" t="s">
        <v>572</v>
      </c>
      <c r="IV571" s="760" t="s">
        <v>572</v>
      </c>
      <c r="IW571" s="760" t="s">
        <v>572</v>
      </c>
      <c r="IY571" s="760" t="s">
        <v>572</v>
      </c>
      <c r="IZ571" s="760" t="s">
        <v>572</v>
      </c>
      <c r="JB571" s="760" t="s">
        <v>572</v>
      </c>
      <c r="JC571" s="760" t="s">
        <v>572</v>
      </c>
      <c r="JE571" s="760" t="s">
        <v>572</v>
      </c>
      <c r="JF571" s="760" t="s">
        <v>572</v>
      </c>
    </row>
    <row r="572" spans="1:266" ht="16.5" customHeight="1" x14ac:dyDescent="0.35">
      <c r="A572" s="618" t="s">
        <v>1533</v>
      </c>
      <c r="B572" s="730">
        <v>102</v>
      </c>
      <c r="C572" s="730" t="s">
        <v>1464</v>
      </c>
      <c r="D572" s="730" t="s">
        <v>1464</v>
      </c>
      <c r="E572" s="730">
        <v>9</v>
      </c>
      <c r="F572" s="731" t="s">
        <v>961</v>
      </c>
      <c r="G572" s="732">
        <v>1</v>
      </c>
      <c r="H572" s="733">
        <v>46258</v>
      </c>
      <c r="I572" s="730">
        <v>42</v>
      </c>
      <c r="J572" s="730" t="s">
        <v>308</v>
      </c>
      <c r="K572" s="730">
        <v>44</v>
      </c>
      <c r="L572" s="730" t="s">
        <v>1534</v>
      </c>
      <c r="M572" s="868" t="s">
        <v>1533</v>
      </c>
      <c r="N572" s="868">
        <v>0</v>
      </c>
      <c r="O572" s="868" t="s">
        <v>390</v>
      </c>
      <c r="P572" s="868" t="s">
        <v>390</v>
      </c>
      <c r="Q572" s="868">
        <v>0</v>
      </c>
      <c r="R572" s="868" t="s">
        <v>1471</v>
      </c>
      <c r="S572" s="868"/>
      <c r="T572" s="868" t="s">
        <v>1475</v>
      </c>
      <c r="U572" s="868">
        <v>878</v>
      </c>
      <c r="V572" s="868" t="s">
        <v>308</v>
      </c>
      <c r="W572" s="868"/>
      <c r="X572" s="868"/>
      <c r="Y572" s="868"/>
      <c r="Z572" s="885"/>
      <c r="AA572" s="868" t="s">
        <v>45</v>
      </c>
      <c r="AB572" s="868" t="s">
        <v>863</v>
      </c>
      <c r="AC572" s="868" t="s">
        <v>597</v>
      </c>
      <c r="AD572" s="868">
        <v>402</v>
      </c>
      <c r="AE572" s="775">
        <v>402</v>
      </c>
      <c r="AF572" s="776">
        <v>46314</v>
      </c>
      <c r="AG572" s="918"/>
      <c r="AH572" s="777"/>
      <c r="AI572" s="777" t="s">
        <v>694</v>
      </c>
      <c r="AJ572" s="778">
        <v>31</v>
      </c>
      <c r="AK572" s="894"/>
      <c r="AL572" s="895"/>
      <c r="AM572" s="896">
        <v>402</v>
      </c>
      <c r="AN572" s="896"/>
      <c r="AO572" s="896"/>
      <c r="AP572" s="896"/>
      <c r="AQ572" s="896"/>
      <c r="AR572" s="896"/>
      <c r="AS572" s="896"/>
      <c r="AT572" s="896"/>
      <c r="AU572" s="896"/>
      <c r="AV572" s="896"/>
      <c r="AW572" s="896"/>
      <c r="AX572" s="896"/>
      <c r="AY572" s="896"/>
      <c r="AZ572" s="896"/>
      <c r="BA572" s="896"/>
      <c r="BB572" s="896">
        <v>0</v>
      </c>
      <c r="BC572" s="896">
        <v>402</v>
      </c>
      <c r="BD572" s="896">
        <v>0</v>
      </c>
      <c r="BE572" s="896">
        <v>402</v>
      </c>
      <c r="BF572" s="896">
        <v>402</v>
      </c>
      <c r="BG572" s="896">
        <v>0</v>
      </c>
      <c r="BH572" s="896">
        <v>402</v>
      </c>
      <c r="BI572" s="896">
        <v>402</v>
      </c>
      <c r="BJ572" s="896"/>
      <c r="BK572" s="896">
        <v>0</v>
      </c>
      <c r="BL572" s="896"/>
      <c r="BM572" s="896"/>
      <c r="BN572" s="896" t="s">
        <v>308</v>
      </c>
      <c r="BO572" s="896" t="s">
        <v>308</v>
      </c>
      <c r="BP572" s="896" t="s">
        <v>308</v>
      </c>
      <c r="BQ572" s="896" t="s">
        <v>308</v>
      </c>
      <c r="BR572" s="896"/>
      <c r="BS572" s="896" t="s">
        <v>397</v>
      </c>
      <c r="BT572" s="896"/>
      <c r="BU572" s="896">
        <v>402</v>
      </c>
      <c r="BV572" s="896"/>
      <c r="BW572" s="896"/>
      <c r="BX572" s="896"/>
      <c r="BY572" s="896"/>
      <c r="BZ572" s="896"/>
      <c r="CA572" s="896"/>
      <c r="CB572" s="896"/>
      <c r="CC572" s="896"/>
      <c r="CD572" s="896"/>
      <c r="CE572" s="896"/>
      <c r="CF572" s="896"/>
      <c r="CG572" s="896"/>
      <c r="CH572" s="896"/>
      <c r="CI572" s="896">
        <v>402</v>
      </c>
      <c r="CJ572" s="896">
        <v>402</v>
      </c>
      <c r="CK572" s="773"/>
      <c r="CL572" s="773">
        <v>402</v>
      </c>
      <c r="CM572" s="773" t="s">
        <v>397</v>
      </c>
      <c r="CN572" s="773" t="s">
        <v>397</v>
      </c>
      <c r="CO572" s="773">
        <v>402</v>
      </c>
      <c r="CP572" s="773">
        <v>402</v>
      </c>
      <c r="CQ572" s="867">
        <v>402</v>
      </c>
      <c r="CR572" s="772">
        <v>402</v>
      </c>
      <c r="CS572" s="869"/>
      <c r="CT572" s="782" t="s">
        <v>308</v>
      </c>
      <c r="CU572" s="783"/>
      <c r="CV572" s="776"/>
      <c r="CW572" s="776"/>
      <c r="CX572" s="782">
        <v>46314</v>
      </c>
      <c r="CY572" s="784" t="s">
        <v>1493</v>
      </c>
      <c r="CZ572" s="784" t="s">
        <v>308</v>
      </c>
      <c r="DA572" s="785">
        <v>46287</v>
      </c>
      <c r="DB572" s="785" t="s">
        <v>615</v>
      </c>
      <c r="DC572" s="785" t="s">
        <v>1535</v>
      </c>
      <c r="DD572" s="785" t="s">
        <v>308</v>
      </c>
      <c r="DE572" s="871" t="s">
        <v>308</v>
      </c>
      <c r="DF572" s="871" t="s">
        <v>308</v>
      </c>
      <c r="DG572" s="871" t="s">
        <v>308</v>
      </c>
      <c r="DH572" s="872" t="s">
        <v>308</v>
      </c>
      <c r="DI572" s="776">
        <v>46288</v>
      </c>
      <c r="DJ572" s="776" t="s">
        <v>390</v>
      </c>
      <c r="DK572" s="776">
        <v>46288</v>
      </c>
      <c r="DL572" s="776">
        <v>46302</v>
      </c>
      <c r="DM572" s="776">
        <v>46302</v>
      </c>
      <c r="DN572" s="776">
        <v>46302</v>
      </c>
      <c r="DO572" s="873" t="s">
        <v>308</v>
      </c>
      <c r="DP572" s="776">
        <v>46332</v>
      </c>
      <c r="DQ572" s="776">
        <v>46325</v>
      </c>
      <c r="DR572" s="776">
        <v>46332</v>
      </c>
      <c r="DS572" s="872">
        <v>46332</v>
      </c>
      <c r="DT572" s="752">
        <v>46325</v>
      </c>
      <c r="DU572" s="753">
        <v>-16</v>
      </c>
      <c r="DV572" s="753" t="s">
        <v>308</v>
      </c>
      <c r="DW572" s="754">
        <v>46309</v>
      </c>
      <c r="DX572" s="755">
        <v>46309</v>
      </c>
      <c r="DY572" s="754" t="e">
        <v>#VALUE!</v>
      </c>
      <c r="DZ572" s="754" t="e">
        <v>#VALUE!</v>
      </c>
      <c r="EA572" s="754"/>
      <c r="EB572" s="754"/>
      <c r="HA572" s="756" t="s">
        <v>397</v>
      </c>
      <c r="HB572" s="756" t="s">
        <v>397</v>
      </c>
      <c r="HC572" s="756" t="s">
        <v>397</v>
      </c>
      <c r="HD572" s="756" t="s">
        <v>397</v>
      </c>
      <c r="HE572" s="756" t="s">
        <v>397</v>
      </c>
      <c r="HF572" s="756" t="s">
        <v>397</v>
      </c>
      <c r="HG572" s="756" t="s">
        <v>397</v>
      </c>
      <c r="HH572" s="756" t="s">
        <v>397</v>
      </c>
      <c r="HI572" s="756" t="s">
        <v>397</v>
      </c>
      <c r="HJ572" s="756" t="s">
        <v>397</v>
      </c>
      <c r="HK572"/>
      <c r="HL572"/>
      <c r="HM572"/>
      <c r="HN572" s="756" t="str">
        <f t="shared" si="17"/>
        <v>AUTO PRINT</v>
      </c>
      <c r="HO572"/>
      <c r="HP572" s="757" t="s">
        <v>572</v>
      </c>
      <c r="HQ572" s="757" t="s">
        <v>572</v>
      </c>
      <c r="HR572" s="757" t="s">
        <v>572</v>
      </c>
      <c r="HS572"/>
      <c r="HW572" s="758"/>
      <c r="HX572"/>
      <c r="HY572" s="759" t="s">
        <v>572</v>
      </c>
      <c r="HZ572" s="759" t="s">
        <v>572</v>
      </c>
      <c r="IA572" s="759" t="s">
        <v>572</v>
      </c>
      <c r="IC572" s="760" t="s">
        <v>572</v>
      </c>
      <c r="ID572" s="760" t="s">
        <v>572</v>
      </c>
      <c r="IE572" s="760" t="s">
        <v>572</v>
      </c>
      <c r="IF572" s="761" t="s">
        <v>572</v>
      </c>
      <c r="IG572" s="619" t="str">
        <f t="shared" si="18"/>
        <v>IN HOUSE (MANUAL)</v>
      </c>
      <c r="II572" s="761" t="s">
        <v>572</v>
      </c>
      <c r="IK572" s="761" t="str">
        <f>IFERROR(VLOOKUP($M572,#REF!,13,0),"IN HOUSE (MANUAL)")</f>
        <v>IN HOUSE (MANUAL)</v>
      </c>
      <c r="IM572" s="760" t="s">
        <v>572</v>
      </c>
      <c r="IN572" s="760" t="s">
        <v>572</v>
      </c>
      <c r="IO572" s="760" t="s">
        <v>572</v>
      </c>
      <c r="IQ572" s="760" t="s">
        <v>572</v>
      </c>
      <c r="IR572" s="760" t="s">
        <v>572</v>
      </c>
      <c r="IT572" s="760" t="s">
        <v>572</v>
      </c>
      <c r="IV572" s="760" t="s">
        <v>572</v>
      </c>
      <c r="IW572" s="760" t="s">
        <v>572</v>
      </c>
      <c r="IY572" s="760" t="s">
        <v>572</v>
      </c>
      <c r="IZ572" s="760" t="s">
        <v>572</v>
      </c>
      <c r="JB572" s="760" t="s">
        <v>572</v>
      </c>
      <c r="JC572" s="760" t="s">
        <v>572</v>
      </c>
      <c r="JE572" s="760" t="s">
        <v>572</v>
      </c>
      <c r="JF572" s="760" t="s">
        <v>572</v>
      </c>
    </row>
    <row r="573" spans="1:266" ht="17.25" customHeight="1" x14ac:dyDescent="0.35">
      <c r="A573" s="618" t="s">
        <v>1536</v>
      </c>
      <c r="B573" s="730">
        <v>103</v>
      </c>
      <c r="C573" s="730" t="s">
        <v>1464</v>
      </c>
      <c r="D573" s="730" t="s">
        <v>1464</v>
      </c>
      <c r="E573" s="730">
        <v>9</v>
      </c>
      <c r="F573" s="731" t="s">
        <v>574</v>
      </c>
      <c r="G573" s="732">
        <v>1</v>
      </c>
      <c r="H573" s="733">
        <v>46238</v>
      </c>
      <c r="I573" s="730">
        <v>42</v>
      </c>
      <c r="J573" s="730" t="s">
        <v>308</v>
      </c>
      <c r="K573" s="730">
        <v>44</v>
      </c>
      <c r="L573" s="730" t="s">
        <v>1537</v>
      </c>
      <c r="M573" s="868" t="s">
        <v>1536</v>
      </c>
      <c r="N573" s="868">
        <v>0</v>
      </c>
      <c r="O573" s="868" t="s">
        <v>390</v>
      </c>
      <c r="P573" s="868" t="s">
        <v>390</v>
      </c>
      <c r="Q573" s="868">
        <v>0</v>
      </c>
      <c r="R573" s="868" t="s">
        <v>1471</v>
      </c>
      <c r="S573" s="868"/>
      <c r="T573" s="868" t="s">
        <v>1538</v>
      </c>
      <c r="U573" s="868">
        <v>878</v>
      </c>
      <c r="V573" s="868" t="s">
        <v>308</v>
      </c>
      <c r="W573" s="868"/>
      <c r="X573" s="868"/>
      <c r="Y573" s="868"/>
      <c r="Z573" s="885"/>
      <c r="AA573" s="868" t="s">
        <v>45</v>
      </c>
      <c r="AB573" s="868" t="s">
        <v>890</v>
      </c>
      <c r="AC573" s="868" t="s">
        <v>1539</v>
      </c>
      <c r="AD573" s="868">
        <v>1002</v>
      </c>
      <c r="AE573" s="775">
        <v>1002</v>
      </c>
      <c r="AF573" s="776">
        <v>46283</v>
      </c>
      <c r="AG573" s="918"/>
      <c r="AH573" s="777"/>
      <c r="AI573" s="777" t="s">
        <v>308</v>
      </c>
      <c r="AJ573" s="778">
        <v>32</v>
      </c>
      <c r="AK573" s="894"/>
      <c r="AL573" s="895"/>
      <c r="AM573" s="896">
        <v>1002</v>
      </c>
      <c r="AN573" s="896"/>
      <c r="AO573" s="896"/>
      <c r="AP573" s="896"/>
      <c r="AQ573" s="896"/>
      <c r="AR573" s="896"/>
      <c r="AS573" s="896"/>
      <c r="AT573" s="896"/>
      <c r="AU573" s="896"/>
      <c r="AV573" s="896"/>
      <c r="AW573" s="896"/>
      <c r="AX573" s="896"/>
      <c r="AY573" s="896"/>
      <c r="AZ573" s="896"/>
      <c r="BA573" s="896"/>
      <c r="BB573" s="896">
        <v>0</v>
      </c>
      <c r="BC573" s="896">
        <v>1002</v>
      </c>
      <c r="BD573" s="896">
        <v>0</v>
      </c>
      <c r="BE573" s="896">
        <v>1002</v>
      </c>
      <c r="BF573" s="896">
        <v>1002</v>
      </c>
      <c r="BG573" s="896">
        <v>0</v>
      </c>
      <c r="BH573" s="896">
        <v>1002</v>
      </c>
      <c r="BI573" s="896">
        <v>1002</v>
      </c>
      <c r="BJ573" s="896"/>
      <c r="BK573" s="896">
        <v>0</v>
      </c>
      <c r="BL573" s="896"/>
      <c r="BM573" s="896"/>
      <c r="BN573" s="896" t="s">
        <v>308</v>
      </c>
      <c r="BO573" s="896" t="s">
        <v>308</v>
      </c>
      <c r="BP573" s="896" t="s">
        <v>308</v>
      </c>
      <c r="BQ573" s="896" t="s">
        <v>308</v>
      </c>
      <c r="BR573" s="896"/>
      <c r="BS573" s="896" t="s">
        <v>397</v>
      </c>
      <c r="BT573" s="896"/>
      <c r="BU573" s="896">
        <v>1002</v>
      </c>
      <c r="BV573" s="896"/>
      <c r="BW573" s="896"/>
      <c r="BX573" s="896"/>
      <c r="BY573" s="896"/>
      <c r="BZ573" s="896"/>
      <c r="CA573" s="896"/>
      <c r="CB573" s="896"/>
      <c r="CC573" s="896"/>
      <c r="CD573" s="896"/>
      <c r="CE573" s="896"/>
      <c r="CF573" s="896"/>
      <c r="CG573" s="896"/>
      <c r="CH573" s="896"/>
      <c r="CI573" s="896">
        <v>1002</v>
      </c>
      <c r="CJ573" s="896">
        <v>1002</v>
      </c>
      <c r="CK573" s="773"/>
      <c r="CL573" s="773">
        <v>1002</v>
      </c>
      <c r="CM573" s="773" t="s">
        <v>397</v>
      </c>
      <c r="CN573" s="773" t="s">
        <v>397</v>
      </c>
      <c r="CO573" s="773">
        <v>1002</v>
      </c>
      <c r="CP573" s="773">
        <v>1002</v>
      </c>
      <c r="CQ573" s="867">
        <v>1002</v>
      </c>
      <c r="CR573" s="772">
        <v>1002</v>
      </c>
      <c r="CS573" s="869"/>
      <c r="CT573" s="782" t="s">
        <v>308</v>
      </c>
      <c r="CU573" s="783"/>
      <c r="CV573" s="776"/>
      <c r="CW573" s="776"/>
      <c r="CX573" s="782">
        <v>46283</v>
      </c>
      <c r="CY573" s="784" t="s">
        <v>1486</v>
      </c>
      <c r="CZ573" s="784" t="s">
        <v>308</v>
      </c>
      <c r="DA573" s="785">
        <v>46254</v>
      </c>
      <c r="DB573" s="785" t="s">
        <v>615</v>
      </c>
      <c r="DC573" s="785" t="s">
        <v>1540</v>
      </c>
      <c r="DD573" s="785" t="s">
        <v>308</v>
      </c>
      <c r="DE573" s="871" t="s">
        <v>308</v>
      </c>
      <c r="DF573" s="871" t="s">
        <v>308</v>
      </c>
      <c r="DG573" s="871" t="s">
        <v>308</v>
      </c>
      <c r="DH573" s="872">
        <v>0</v>
      </c>
      <c r="DI573" s="776" t="s">
        <v>390</v>
      </c>
      <c r="DJ573" s="776">
        <v>46272</v>
      </c>
      <c r="DK573" s="776">
        <v>46272</v>
      </c>
      <c r="DL573" s="776">
        <v>46293</v>
      </c>
      <c r="DM573" s="776">
        <v>46302</v>
      </c>
      <c r="DN573" s="776">
        <v>46302</v>
      </c>
      <c r="DO573" s="873" t="s">
        <v>308</v>
      </c>
      <c r="DP573" s="776">
        <v>46325</v>
      </c>
      <c r="DQ573" s="776">
        <v>46325</v>
      </c>
      <c r="DR573" s="776">
        <v>46325</v>
      </c>
      <c r="DS573" s="872">
        <v>46325</v>
      </c>
      <c r="DT573" s="752">
        <v>46325</v>
      </c>
      <c r="DU573" s="753">
        <v>-15</v>
      </c>
      <c r="DV573" s="753" t="s">
        <v>308</v>
      </c>
      <c r="DW573" s="754">
        <v>46309</v>
      </c>
      <c r="DX573" s="755">
        <v>46310</v>
      </c>
      <c r="DY573" s="754" t="e">
        <v>#VALUE!</v>
      </c>
      <c r="DZ573" s="754" t="e">
        <v>#VALUE!</v>
      </c>
      <c r="EA573" s="754"/>
      <c r="EB573" s="754"/>
      <c r="HA573" s="756" t="s">
        <v>397</v>
      </c>
      <c r="HB573" s="756" t="s">
        <v>397</v>
      </c>
      <c r="HC573" s="756" t="s">
        <v>397</v>
      </c>
      <c r="HD573" s="756" t="s">
        <v>397</v>
      </c>
      <c r="HE573" s="756" t="s">
        <v>397</v>
      </c>
      <c r="HF573" s="756" t="s">
        <v>397</v>
      </c>
      <c r="HG573" s="756" t="s">
        <v>397</v>
      </c>
      <c r="HH573" s="756" t="s">
        <v>397</v>
      </c>
      <c r="HI573" s="756" t="s">
        <v>397</v>
      </c>
      <c r="HJ573" s="756" t="s">
        <v>397</v>
      </c>
      <c r="HK573"/>
      <c r="HL573"/>
      <c r="HM573"/>
      <c r="HN573" s="756" t="str">
        <f t="shared" si="17"/>
        <v>AUTO PRINT</v>
      </c>
      <c r="HO573"/>
      <c r="HP573" s="757" t="s">
        <v>572</v>
      </c>
      <c r="HQ573" s="757" t="s">
        <v>572</v>
      </c>
      <c r="HR573" s="757" t="s">
        <v>572</v>
      </c>
      <c r="HS573"/>
      <c r="HW573" s="758"/>
      <c r="HX573"/>
      <c r="HY573" s="759" t="s">
        <v>572</v>
      </c>
      <c r="HZ573" s="759" t="s">
        <v>572</v>
      </c>
      <c r="IA573" s="759" t="s">
        <v>572</v>
      </c>
      <c r="IC573" s="760" t="s">
        <v>572</v>
      </c>
      <c r="ID573" s="760" t="s">
        <v>572</v>
      </c>
      <c r="IE573" s="760" t="s">
        <v>572</v>
      </c>
      <c r="IF573" s="761" t="s">
        <v>572</v>
      </c>
      <c r="IG573" s="619" t="str">
        <f t="shared" si="18"/>
        <v>IN HOUSE (MANUAL)</v>
      </c>
      <c r="II573" s="761" t="s">
        <v>572</v>
      </c>
      <c r="IK573" s="761" t="str">
        <f>IFERROR(VLOOKUP($M573,#REF!,13,0),"IN HOUSE (MANUAL)")</f>
        <v>IN HOUSE (MANUAL)</v>
      </c>
      <c r="IM573" s="760" t="s">
        <v>572</v>
      </c>
      <c r="IN573" s="760" t="s">
        <v>572</v>
      </c>
      <c r="IO573" s="760" t="s">
        <v>572</v>
      </c>
      <c r="IQ573" s="760" t="s">
        <v>572</v>
      </c>
      <c r="IR573" s="760" t="s">
        <v>572</v>
      </c>
      <c r="IT573" s="760" t="s">
        <v>572</v>
      </c>
      <c r="IV573" s="760" t="s">
        <v>572</v>
      </c>
      <c r="IW573" s="760" t="s">
        <v>572</v>
      </c>
      <c r="IY573" s="760" t="s">
        <v>572</v>
      </c>
      <c r="IZ573" s="760" t="s">
        <v>572</v>
      </c>
      <c r="JB573" s="760" t="s">
        <v>572</v>
      </c>
      <c r="JC573" s="760" t="s">
        <v>572</v>
      </c>
      <c r="JE573" s="760" t="s">
        <v>572</v>
      </c>
      <c r="JF573" s="760" t="s">
        <v>572</v>
      </c>
    </row>
    <row r="574" spans="1:266" ht="17.25" customHeight="1" x14ac:dyDescent="0.35">
      <c r="A574" s="618" t="s">
        <v>1541</v>
      </c>
      <c r="B574" s="730">
        <v>104</v>
      </c>
      <c r="C574" s="730" t="s">
        <v>1464</v>
      </c>
      <c r="D574" s="730" t="s">
        <v>1464</v>
      </c>
      <c r="E574" s="730">
        <v>9</v>
      </c>
      <c r="F574" s="731" t="s">
        <v>961</v>
      </c>
      <c r="G574" s="732">
        <v>1</v>
      </c>
      <c r="H574" s="733">
        <v>46258</v>
      </c>
      <c r="I574" s="730">
        <v>42</v>
      </c>
      <c r="J574" s="730" t="s">
        <v>308</v>
      </c>
      <c r="K574" s="730">
        <v>46</v>
      </c>
      <c r="L574" s="730" t="s">
        <v>1542</v>
      </c>
      <c r="M574" s="868" t="s">
        <v>1541</v>
      </c>
      <c r="N574" s="868">
        <v>0</v>
      </c>
      <c r="O574" s="868" t="s">
        <v>390</v>
      </c>
      <c r="P574" s="868" t="s">
        <v>390</v>
      </c>
      <c r="Q574" s="868">
        <v>0</v>
      </c>
      <c r="R574" s="868" t="s">
        <v>1471</v>
      </c>
      <c r="S574" s="868"/>
      <c r="T574" s="868" t="s">
        <v>1475</v>
      </c>
      <c r="U574" s="868">
        <v>878</v>
      </c>
      <c r="V574" s="868" t="s">
        <v>308</v>
      </c>
      <c r="W574" s="868"/>
      <c r="X574" s="868"/>
      <c r="Y574" s="868"/>
      <c r="Z574" s="885"/>
      <c r="AA574" s="868" t="s">
        <v>45</v>
      </c>
      <c r="AB574" s="868" t="s">
        <v>863</v>
      </c>
      <c r="AC574" s="868" t="s">
        <v>589</v>
      </c>
      <c r="AD574" s="868">
        <v>168</v>
      </c>
      <c r="AE574" s="775">
        <v>168</v>
      </c>
      <c r="AF574" s="776">
        <v>46314</v>
      </c>
      <c r="AG574" s="918"/>
      <c r="AH574" s="777"/>
      <c r="AI574" s="777" t="s">
        <v>308</v>
      </c>
      <c r="AJ574" s="778"/>
      <c r="AK574" s="894"/>
      <c r="AL574" s="895"/>
      <c r="AM574" s="896">
        <v>168</v>
      </c>
      <c r="AN574" s="896"/>
      <c r="AO574" s="896"/>
      <c r="AP574" s="896"/>
      <c r="AQ574" s="896"/>
      <c r="AR574" s="896"/>
      <c r="AS574" s="896"/>
      <c r="AT574" s="896"/>
      <c r="AU574" s="896"/>
      <c r="AV574" s="896"/>
      <c r="AW574" s="896"/>
      <c r="AX574" s="896"/>
      <c r="AY574" s="896"/>
      <c r="AZ574" s="896"/>
      <c r="BA574" s="896"/>
      <c r="BB574" s="896">
        <v>0</v>
      </c>
      <c r="BC574" s="896">
        <v>168</v>
      </c>
      <c r="BD574" s="896">
        <v>0</v>
      </c>
      <c r="BE574" s="896">
        <v>168</v>
      </c>
      <c r="BF574" s="896">
        <v>168</v>
      </c>
      <c r="BG574" s="896">
        <v>0</v>
      </c>
      <c r="BH574" s="896">
        <v>168</v>
      </c>
      <c r="BI574" s="896">
        <v>168</v>
      </c>
      <c r="BJ574" s="896"/>
      <c r="BK574" s="896">
        <v>0</v>
      </c>
      <c r="BL574" s="896"/>
      <c r="BM574" s="896"/>
      <c r="BN574" s="896" t="s">
        <v>308</v>
      </c>
      <c r="BO574" s="896" t="s">
        <v>308</v>
      </c>
      <c r="BP574" s="896" t="s">
        <v>308</v>
      </c>
      <c r="BQ574" s="896" t="s">
        <v>308</v>
      </c>
      <c r="BR574" s="896"/>
      <c r="BS574" s="896" t="s">
        <v>397</v>
      </c>
      <c r="BT574" s="896"/>
      <c r="BU574" s="896">
        <v>168</v>
      </c>
      <c r="BV574" s="896"/>
      <c r="BW574" s="896"/>
      <c r="BX574" s="896"/>
      <c r="BY574" s="896"/>
      <c r="BZ574" s="896"/>
      <c r="CA574" s="896"/>
      <c r="CB574" s="896"/>
      <c r="CC574" s="896"/>
      <c r="CD574" s="896"/>
      <c r="CE574" s="896"/>
      <c r="CF574" s="896"/>
      <c r="CG574" s="896"/>
      <c r="CH574" s="896"/>
      <c r="CI574" s="896">
        <v>168</v>
      </c>
      <c r="CJ574" s="896">
        <v>168</v>
      </c>
      <c r="CK574" s="773"/>
      <c r="CL574" s="773">
        <v>168</v>
      </c>
      <c r="CM574" s="773" t="s">
        <v>397</v>
      </c>
      <c r="CN574" s="773" t="s">
        <v>397</v>
      </c>
      <c r="CO574" s="773">
        <v>168</v>
      </c>
      <c r="CP574" s="773">
        <v>168</v>
      </c>
      <c r="CQ574" s="867">
        <v>168</v>
      </c>
      <c r="CR574" s="772">
        <v>168</v>
      </c>
      <c r="CS574" s="869"/>
      <c r="CT574" s="782" t="s">
        <v>308</v>
      </c>
      <c r="CU574" s="783"/>
      <c r="CV574" s="776"/>
      <c r="CW574" s="776"/>
      <c r="CX574" s="782">
        <v>46314</v>
      </c>
      <c r="CY574" s="784" t="s">
        <v>1493</v>
      </c>
      <c r="CZ574" s="784" t="s">
        <v>308</v>
      </c>
      <c r="DA574" s="785">
        <v>46287</v>
      </c>
      <c r="DB574" s="785" t="s">
        <v>615</v>
      </c>
      <c r="DC574" s="785" t="s">
        <v>1535</v>
      </c>
      <c r="DD574" s="785" t="s">
        <v>308</v>
      </c>
      <c r="DE574" s="871" t="s">
        <v>308</v>
      </c>
      <c r="DF574" s="871" t="s">
        <v>308</v>
      </c>
      <c r="DG574" s="871" t="s">
        <v>308</v>
      </c>
      <c r="DH574" s="872" t="s">
        <v>308</v>
      </c>
      <c r="DI574" s="776">
        <v>46288</v>
      </c>
      <c r="DJ574" s="776" t="s">
        <v>390</v>
      </c>
      <c r="DK574" s="776">
        <v>46288</v>
      </c>
      <c r="DL574" s="776">
        <v>46303</v>
      </c>
      <c r="DM574" s="776">
        <v>46303</v>
      </c>
      <c r="DN574" s="776">
        <v>46303</v>
      </c>
      <c r="DO574" s="873" t="s">
        <v>308</v>
      </c>
      <c r="DP574" s="776">
        <v>46339</v>
      </c>
      <c r="DQ574" s="776">
        <v>46339</v>
      </c>
      <c r="DR574" s="776">
        <v>46339</v>
      </c>
      <c r="DS574" s="872">
        <v>46339</v>
      </c>
      <c r="DT574" s="752">
        <v>46339</v>
      </c>
      <c r="DU574" s="753">
        <v>-29</v>
      </c>
      <c r="DV574" s="753" t="s">
        <v>308</v>
      </c>
      <c r="DW574" s="754">
        <v>46310</v>
      </c>
      <c r="DX574" s="755">
        <v>46310</v>
      </c>
      <c r="DY574" s="754" t="e">
        <v>#VALUE!</v>
      </c>
      <c r="DZ574" s="754" t="e">
        <v>#VALUE!</v>
      </c>
      <c r="EA574" s="754"/>
      <c r="EB574" s="754"/>
      <c r="HA574" s="756" t="s">
        <v>397</v>
      </c>
      <c r="HB574" s="756" t="s">
        <v>397</v>
      </c>
      <c r="HC574" s="756" t="s">
        <v>397</v>
      </c>
      <c r="HD574" s="756" t="s">
        <v>397</v>
      </c>
      <c r="HE574" s="756" t="s">
        <v>397</v>
      </c>
      <c r="HF574" s="756" t="s">
        <v>397</v>
      </c>
      <c r="HG574" s="756" t="s">
        <v>397</v>
      </c>
      <c r="HH574" s="756" t="s">
        <v>397</v>
      </c>
      <c r="HI574" s="756" t="s">
        <v>397</v>
      </c>
      <c r="HJ574" s="756" t="s">
        <v>397</v>
      </c>
      <c r="HK574"/>
      <c r="HL574"/>
      <c r="HM574"/>
      <c r="HN574" s="756" t="str">
        <f t="shared" si="17"/>
        <v>AUTO PRINT</v>
      </c>
      <c r="HO574"/>
      <c r="HP574" s="757" t="s">
        <v>572</v>
      </c>
      <c r="HQ574" s="757" t="s">
        <v>572</v>
      </c>
      <c r="HR574" s="757" t="s">
        <v>572</v>
      </c>
      <c r="HS574"/>
      <c r="HW574" s="758"/>
      <c r="HX574"/>
      <c r="HY574" s="759" t="s">
        <v>572</v>
      </c>
      <c r="HZ574" s="759" t="s">
        <v>572</v>
      </c>
      <c r="IA574" s="759" t="s">
        <v>572</v>
      </c>
      <c r="IC574" s="760" t="s">
        <v>572</v>
      </c>
      <c r="ID574" s="760" t="s">
        <v>572</v>
      </c>
      <c r="IE574" s="760" t="s">
        <v>572</v>
      </c>
      <c r="IF574" s="761" t="s">
        <v>572</v>
      </c>
      <c r="IG574" s="619" t="str">
        <f t="shared" si="18"/>
        <v>IN HOUSE (MANUAL)</v>
      </c>
      <c r="II574" s="761" t="s">
        <v>572</v>
      </c>
      <c r="IK574" s="761" t="str">
        <f>IFERROR(VLOOKUP($M574,#REF!,13,0),"IN HOUSE (MANUAL)")</f>
        <v>IN HOUSE (MANUAL)</v>
      </c>
      <c r="IM574" s="760" t="s">
        <v>572</v>
      </c>
      <c r="IN574" s="760" t="s">
        <v>572</v>
      </c>
      <c r="IO574" s="760" t="s">
        <v>572</v>
      </c>
      <c r="IQ574" s="760" t="s">
        <v>572</v>
      </c>
      <c r="IR574" s="760" t="s">
        <v>572</v>
      </c>
      <c r="IT574" s="760" t="s">
        <v>572</v>
      </c>
      <c r="IV574" s="760" t="s">
        <v>572</v>
      </c>
      <c r="IW574" s="760" t="s">
        <v>572</v>
      </c>
      <c r="IY574" s="760" t="s">
        <v>572</v>
      </c>
      <c r="IZ574" s="760" t="s">
        <v>572</v>
      </c>
      <c r="JB574" s="760" t="s">
        <v>572</v>
      </c>
      <c r="JC574" s="760" t="s">
        <v>572</v>
      </c>
      <c r="JE574" s="760" t="s">
        <v>572</v>
      </c>
      <c r="JF574" s="760" t="s">
        <v>572</v>
      </c>
    </row>
    <row r="575" spans="1:266" ht="17.25" hidden="1" customHeight="1" outlineLevel="1" x14ac:dyDescent="0.35">
      <c r="A575" s="618" t="s">
        <v>308</v>
      </c>
      <c r="B575" s="730">
        <v>105</v>
      </c>
      <c r="C575" s="730" t="s">
        <v>741</v>
      </c>
      <c r="D575" s="730" t="s">
        <v>741</v>
      </c>
      <c r="E575" s="730">
        <v>9</v>
      </c>
      <c r="F575" s="731"/>
      <c r="G575" s="821"/>
      <c r="H575" s="733"/>
      <c r="I575" s="730" t="s">
        <v>308</v>
      </c>
      <c r="J575" s="730" t="s">
        <v>308</v>
      </c>
      <c r="K575" s="730">
        <v>0</v>
      </c>
      <c r="L575" s="730" t="s">
        <v>308</v>
      </c>
      <c r="M575" s="868"/>
      <c r="N575" s="868">
        <v>0</v>
      </c>
      <c r="O575" s="868" t="s">
        <v>742</v>
      </c>
      <c r="P575" s="868" t="b">
        <v>1</v>
      </c>
      <c r="Q575" s="868" t="e">
        <v>#VALUE!</v>
      </c>
      <c r="R575" s="868"/>
      <c r="S575" s="868"/>
      <c r="T575" s="868"/>
      <c r="U575" s="868"/>
      <c r="V575" s="868"/>
      <c r="W575" s="868"/>
      <c r="X575" s="868"/>
      <c r="Y575" s="868"/>
      <c r="Z575" s="885"/>
      <c r="AA575" s="868"/>
      <c r="AB575" s="868"/>
      <c r="AC575" s="868"/>
      <c r="AD575" s="868"/>
      <c r="AE575" s="775"/>
      <c r="AF575" s="776"/>
      <c r="AG575" s="918"/>
      <c r="AH575" s="777"/>
      <c r="AI575" s="777"/>
      <c r="AJ575" s="778"/>
      <c r="AK575" s="894"/>
      <c r="AL575" s="895"/>
      <c r="AM575" s="895"/>
      <c r="AN575" s="895"/>
      <c r="AO575" s="895"/>
      <c r="AP575" s="895"/>
      <c r="AQ575" s="895"/>
      <c r="AR575" s="895"/>
      <c r="AS575" s="895"/>
      <c r="AT575" s="895"/>
      <c r="AU575" s="895"/>
      <c r="AV575" s="895"/>
      <c r="AW575" s="895"/>
      <c r="AX575" s="895"/>
      <c r="AY575" s="895"/>
      <c r="AZ575" s="895"/>
      <c r="BA575" s="895"/>
      <c r="BB575" s="895"/>
      <c r="BC575" s="895"/>
      <c r="BD575" s="895"/>
      <c r="BE575" s="895"/>
      <c r="BF575" s="895"/>
      <c r="BG575" s="895"/>
      <c r="BH575" s="895"/>
      <c r="BI575" s="895"/>
      <c r="BJ575" s="895"/>
      <c r="BK575" s="895"/>
      <c r="BL575" s="895"/>
      <c r="BM575" s="895"/>
      <c r="BN575" s="895"/>
      <c r="BO575" s="895"/>
      <c r="BP575" s="895"/>
      <c r="BQ575" s="895"/>
      <c r="BR575" s="895"/>
      <c r="BS575" s="895"/>
      <c r="BT575" s="895"/>
      <c r="BU575" s="895"/>
      <c r="BV575" s="895"/>
      <c r="BW575" s="895"/>
      <c r="BX575" s="895"/>
      <c r="BY575" s="895"/>
      <c r="BZ575" s="895"/>
      <c r="CA575" s="895"/>
      <c r="CB575" s="895"/>
      <c r="CC575" s="895"/>
      <c r="CD575" s="895"/>
      <c r="CE575" s="895"/>
      <c r="CF575" s="895"/>
      <c r="CG575" s="895"/>
      <c r="CH575" s="895"/>
      <c r="CI575" s="895"/>
      <c r="CJ575" s="895"/>
      <c r="CK575" s="772"/>
      <c r="CL575" s="772"/>
      <c r="CM575" s="772"/>
      <c r="CN575" s="886"/>
      <c r="CO575" s="772"/>
      <c r="CP575" s="772"/>
      <c r="CQ575" s="868"/>
      <c r="CR575" s="772"/>
      <c r="CS575" s="869"/>
      <c r="CT575" s="782"/>
      <c r="CU575" s="783"/>
      <c r="CV575" s="776"/>
      <c r="CW575" s="776"/>
      <c r="CX575" s="782"/>
      <c r="CY575" s="784"/>
      <c r="CZ575" s="784"/>
      <c r="DA575" s="785"/>
      <c r="DB575" s="785"/>
      <c r="DC575" s="785"/>
      <c r="DD575" s="785"/>
      <c r="DE575" s="871"/>
      <c r="DF575" s="871"/>
      <c r="DG575" s="871"/>
      <c r="DH575" s="872"/>
      <c r="DI575" s="776"/>
      <c r="DJ575" s="776"/>
      <c r="DK575" s="776"/>
      <c r="DL575" s="776"/>
      <c r="DM575" s="776"/>
      <c r="DN575" s="776"/>
      <c r="DO575" s="873"/>
      <c r="DP575" s="776"/>
      <c r="DQ575" s="776"/>
      <c r="DR575" s="776"/>
      <c r="DS575" s="872"/>
      <c r="DT575" s="752">
        <v>0</v>
      </c>
      <c r="DU575" s="753" t="s">
        <v>308</v>
      </c>
      <c r="DV575" s="753" t="s">
        <v>308</v>
      </c>
      <c r="DW575" s="754" t="s">
        <v>308</v>
      </c>
      <c r="DX575" s="755" t="s">
        <v>308</v>
      </c>
      <c r="DY575" s="754" t="e">
        <v>#VALUE!</v>
      </c>
      <c r="DZ575" s="754" t="e">
        <v>#VALUE!</v>
      </c>
      <c r="EA575" s="754"/>
      <c r="EB575" s="754"/>
    </row>
    <row r="576" spans="1:266" ht="17.25" hidden="1" customHeight="1" outlineLevel="1" x14ac:dyDescent="0.35">
      <c r="A576" s="618" t="s">
        <v>308</v>
      </c>
      <c r="B576" s="730">
        <v>106</v>
      </c>
      <c r="C576" s="730" t="s">
        <v>741</v>
      </c>
      <c r="D576" s="730" t="s">
        <v>741</v>
      </c>
      <c r="E576" s="730">
        <v>9</v>
      </c>
      <c r="F576" s="731"/>
      <c r="G576" s="821"/>
      <c r="H576" s="733"/>
      <c r="I576" s="730" t="s">
        <v>308</v>
      </c>
      <c r="J576" s="730" t="s">
        <v>308</v>
      </c>
      <c r="K576" s="730">
        <v>0</v>
      </c>
      <c r="L576" s="730" t="s">
        <v>308</v>
      </c>
      <c r="M576" s="868"/>
      <c r="N576" s="868">
        <v>0</v>
      </c>
      <c r="O576" s="868" t="s">
        <v>742</v>
      </c>
      <c r="P576" s="868" t="b">
        <v>1</v>
      </c>
      <c r="Q576" s="868" t="e">
        <v>#VALUE!</v>
      </c>
      <c r="R576" s="868"/>
      <c r="S576" s="868"/>
      <c r="T576" s="868"/>
      <c r="U576" s="868"/>
      <c r="V576" s="868"/>
      <c r="W576" s="868"/>
      <c r="X576" s="868"/>
      <c r="Y576" s="868"/>
      <c r="Z576" s="885"/>
      <c r="AA576" s="868"/>
      <c r="AB576" s="868"/>
      <c r="AC576" s="868"/>
      <c r="AD576" s="868"/>
      <c r="AE576" s="775"/>
      <c r="AF576" s="776"/>
      <c r="AG576" s="918"/>
      <c r="AH576" s="777"/>
      <c r="AI576" s="777"/>
      <c r="AJ576" s="778"/>
      <c r="AK576" s="894"/>
      <c r="AL576" s="895"/>
      <c r="AM576" s="895"/>
      <c r="AN576" s="895"/>
      <c r="AO576" s="895"/>
      <c r="AP576" s="895"/>
      <c r="AQ576" s="895"/>
      <c r="AR576" s="895"/>
      <c r="AS576" s="895"/>
      <c r="AT576" s="895"/>
      <c r="AU576" s="895"/>
      <c r="AV576" s="895"/>
      <c r="AW576" s="895"/>
      <c r="AX576" s="895"/>
      <c r="AY576" s="895"/>
      <c r="AZ576" s="895"/>
      <c r="BA576" s="895"/>
      <c r="BB576" s="895"/>
      <c r="BC576" s="895"/>
      <c r="BD576" s="895"/>
      <c r="BE576" s="895"/>
      <c r="BF576" s="895"/>
      <c r="BG576" s="895"/>
      <c r="BH576" s="895"/>
      <c r="BI576" s="895"/>
      <c r="BJ576" s="895"/>
      <c r="BK576" s="895"/>
      <c r="BL576" s="895"/>
      <c r="BM576" s="895"/>
      <c r="BN576" s="895"/>
      <c r="BO576" s="895"/>
      <c r="BP576" s="895"/>
      <c r="BQ576" s="895"/>
      <c r="BR576" s="895"/>
      <c r="BS576" s="895"/>
      <c r="BT576" s="895"/>
      <c r="BU576" s="895"/>
      <c r="BV576" s="895"/>
      <c r="BW576" s="895"/>
      <c r="BX576" s="895"/>
      <c r="BY576" s="895"/>
      <c r="BZ576" s="895"/>
      <c r="CA576" s="895"/>
      <c r="CB576" s="895"/>
      <c r="CC576" s="895"/>
      <c r="CD576" s="895"/>
      <c r="CE576" s="895"/>
      <c r="CF576" s="895"/>
      <c r="CG576" s="895"/>
      <c r="CH576" s="895"/>
      <c r="CI576" s="895"/>
      <c r="CJ576" s="895"/>
      <c r="CK576" s="772"/>
      <c r="CL576" s="772"/>
      <c r="CM576" s="772"/>
      <c r="CN576" s="886"/>
      <c r="CO576" s="772"/>
      <c r="CP576" s="772"/>
      <c r="CQ576" s="868"/>
      <c r="CR576" s="772"/>
      <c r="CS576" s="869"/>
      <c r="CT576" s="782"/>
      <c r="CU576" s="783"/>
      <c r="CV576" s="776"/>
      <c r="CW576" s="776"/>
      <c r="CX576" s="782"/>
      <c r="CY576" s="784"/>
      <c r="CZ576" s="784"/>
      <c r="DA576" s="785"/>
      <c r="DB576" s="785"/>
      <c r="DC576" s="785"/>
      <c r="DD576" s="785"/>
      <c r="DE576" s="871"/>
      <c r="DF576" s="871"/>
      <c r="DG576" s="871"/>
      <c r="DH576" s="872"/>
      <c r="DI576" s="776"/>
      <c r="DJ576" s="776"/>
      <c r="DK576" s="776"/>
      <c r="DL576" s="776"/>
      <c r="DM576" s="776"/>
      <c r="DN576" s="776"/>
      <c r="DO576" s="873"/>
      <c r="DP576" s="776"/>
      <c r="DQ576" s="776"/>
      <c r="DR576" s="776"/>
      <c r="DS576" s="872"/>
      <c r="DT576" s="752">
        <v>0</v>
      </c>
      <c r="DU576" s="753" t="s">
        <v>308</v>
      </c>
      <c r="DV576" s="753" t="s">
        <v>308</v>
      </c>
      <c r="DW576" s="754" t="s">
        <v>308</v>
      </c>
      <c r="DX576" s="755" t="s">
        <v>308</v>
      </c>
      <c r="DY576" s="754" t="e">
        <v>#VALUE!</v>
      </c>
      <c r="DZ576" s="754" t="e">
        <v>#VALUE!</v>
      </c>
      <c r="EA576" s="754"/>
      <c r="EB576" s="754"/>
    </row>
    <row r="577" spans="1:266" ht="17.25" hidden="1" customHeight="1" outlineLevel="1" x14ac:dyDescent="0.35">
      <c r="A577" s="618" t="s">
        <v>308</v>
      </c>
      <c r="B577" s="730">
        <v>107</v>
      </c>
      <c r="C577" s="730" t="s">
        <v>741</v>
      </c>
      <c r="D577" s="730" t="s">
        <v>741</v>
      </c>
      <c r="E577" s="730">
        <v>9</v>
      </c>
      <c r="F577" s="731"/>
      <c r="G577" s="821"/>
      <c r="H577" s="733"/>
      <c r="I577" s="730" t="s">
        <v>308</v>
      </c>
      <c r="J577" s="730" t="s">
        <v>308</v>
      </c>
      <c r="K577" s="730">
        <v>0</v>
      </c>
      <c r="L577" s="730" t="s">
        <v>308</v>
      </c>
      <c r="M577" s="868"/>
      <c r="N577" s="868">
        <v>0</v>
      </c>
      <c r="O577" s="868" t="s">
        <v>742</v>
      </c>
      <c r="P577" s="868" t="b">
        <v>1</v>
      </c>
      <c r="Q577" s="868" t="e">
        <v>#VALUE!</v>
      </c>
      <c r="R577" s="868"/>
      <c r="S577" s="868"/>
      <c r="T577" s="868"/>
      <c r="U577" s="868"/>
      <c r="V577" s="868"/>
      <c r="W577" s="868"/>
      <c r="X577" s="868"/>
      <c r="Y577" s="868"/>
      <c r="Z577" s="885"/>
      <c r="AA577" s="868"/>
      <c r="AB577" s="868"/>
      <c r="AC577" s="868"/>
      <c r="AD577" s="868"/>
      <c r="AE577" s="775"/>
      <c r="AF577" s="776">
        <v>0</v>
      </c>
      <c r="AG577" s="918"/>
      <c r="AH577" s="777"/>
      <c r="AI577" s="777"/>
      <c r="AJ577" s="778"/>
      <c r="AK577" s="894"/>
      <c r="AL577" s="895"/>
      <c r="AM577" s="895"/>
      <c r="AN577" s="895"/>
      <c r="AO577" s="895"/>
      <c r="AP577" s="895"/>
      <c r="AQ577" s="895"/>
      <c r="AR577" s="895"/>
      <c r="AS577" s="895"/>
      <c r="AT577" s="895"/>
      <c r="AU577" s="895"/>
      <c r="AV577" s="895"/>
      <c r="AW577" s="895"/>
      <c r="AX577" s="895"/>
      <c r="AY577" s="895"/>
      <c r="AZ577" s="895"/>
      <c r="BA577" s="895"/>
      <c r="BB577" s="895"/>
      <c r="BC577" s="895"/>
      <c r="BD577" s="895"/>
      <c r="BE577" s="895"/>
      <c r="BF577" s="895"/>
      <c r="BG577" s="895"/>
      <c r="BH577" s="895"/>
      <c r="BI577" s="895"/>
      <c r="BJ577" s="895"/>
      <c r="BK577" s="895"/>
      <c r="BL577" s="895"/>
      <c r="BM577" s="895"/>
      <c r="BN577" s="895"/>
      <c r="BO577" s="895"/>
      <c r="BP577" s="895"/>
      <c r="BQ577" s="895"/>
      <c r="BR577" s="895"/>
      <c r="BS577" s="895"/>
      <c r="BT577" s="895"/>
      <c r="BU577" s="895"/>
      <c r="BV577" s="895"/>
      <c r="BW577" s="895"/>
      <c r="BX577" s="895"/>
      <c r="BY577" s="895"/>
      <c r="BZ577" s="895"/>
      <c r="CA577" s="895"/>
      <c r="CB577" s="895"/>
      <c r="CC577" s="895"/>
      <c r="CD577" s="895"/>
      <c r="CE577" s="895"/>
      <c r="CF577" s="895"/>
      <c r="CG577" s="895"/>
      <c r="CH577" s="895"/>
      <c r="CI577" s="895"/>
      <c r="CJ577" s="895"/>
      <c r="CK577" s="772"/>
      <c r="CL577" s="772"/>
      <c r="CM577" s="772"/>
      <c r="CN577" s="886"/>
      <c r="CO577" s="772"/>
      <c r="CP577" s="772"/>
      <c r="CQ577" s="868"/>
      <c r="CR577" s="772"/>
      <c r="CS577" s="869"/>
      <c r="CT577" s="782"/>
      <c r="CU577" s="783"/>
      <c r="CV577" s="776"/>
      <c r="CW577" s="776"/>
      <c r="CX577" s="782"/>
      <c r="CY577" s="784">
        <v>0</v>
      </c>
      <c r="CZ577" s="784">
        <v>0</v>
      </c>
      <c r="DA577" s="785">
        <v>0</v>
      </c>
      <c r="DB577" s="785">
        <v>0</v>
      </c>
      <c r="DC577" s="785">
        <v>0</v>
      </c>
      <c r="DD577" s="785">
        <v>0</v>
      </c>
      <c r="DE577" s="871">
        <v>0</v>
      </c>
      <c r="DF577" s="871">
        <v>0</v>
      </c>
      <c r="DG577" s="871">
        <v>0</v>
      </c>
      <c r="DH577" s="872">
        <v>0</v>
      </c>
      <c r="DI577" s="776">
        <v>0</v>
      </c>
      <c r="DJ577" s="776">
        <v>0</v>
      </c>
      <c r="DK577" s="776">
        <v>0</v>
      </c>
      <c r="DL577" s="776">
        <v>0</v>
      </c>
      <c r="DM577" s="776">
        <v>0</v>
      </c>
      <c r="DN577" s="776">
        <v>0</v>
      </c>
      <c r="DO577" s="936">
        <v>0</v>
      </c>
      <c r="DP577" s="776"/>
      <c r="DQ577" s="776"/>
      <c r="DR577" s="776"/>
      <c r="DS577" s="872"/>
      <c r="DT577" s="752">
        <v>0</v>
      </c>
      <c r="DU577" s="753" t="s">
        <v>308</v>
      </c>
      <c r="DV577" s="753" t="s">
        <v>308</v>
      </c>
      <c r="DW577" s="754" t="s">
        <v>308</v>
      </c>
      <c r="DX577" s="755" t="s">
        <v>308</v>
      </c>
      <c r="DY577" s="754" t="e">
        <v>#VALUE!</v>
      </c>
      <c r="DZ577" s="754" t="e">
        <v>#VALUE!</v>
      </c>
      <c r="EA577" s="754"/>
      <c r="EB577" s="754"/>
    </row>
    <row r="578" spans="1:266" ht="16.5" hidden="1" customHeight="1" outlineLevel="1" collapsed="1" x14ac:dyDescent="0.35">
      <c r="A578" s="618" t="s">
        <v>308</v>
      </c>
      <c r="B578" s="730">
        <v>108</v>
      </c>
      <c r="C578" s="730" t="s">
        <v>741</v>
      </c>
      <c r="D578" s="730" t="s">
        <v>741</v>
      </c>
      <c r="E578" s="730">
        <v>9</v>
      </c>
      <c r="F578" s="731"/>
      <c r="G578" s="821"/>
      <c r="H578" s="733"/>
      <c r="I578" s="730" t="s">
        <v>308</v>
      </c>
      <c r="J578" s="730" t="s">
        <v>308</v>
      </c>
      <c r="K578" s="730">
        <v>0</v>
      </c>
      <c r="L578" s="730" t="s">
        <v>308</v>
      </c>
      <c r="M578" s="868"/>
      <c r="N578" s="868">
        <v>0</v>
      </c>
      <c r="O578" s="868" t="s">
        <v>742</v>
      </c>
      <c r="P578" s="868" t="b">
        <v>1</v>
      </c>
      <c r="Q578" s="868" t="e">
        <v>#VALUE!</v>
      </c>
      <c r="R578" s="868"/>
      <c r="S578" s="868"/>
      <c r="T578" s="868"/>
      <c r="U578" s="868"/>
      <c r="V578" s="868"/>
      <c r="W578" s="868"/>
      <c r="X578" s="868"/>
      <c r="Y578" s="868"/>
      <c r="Z578" s="885"/>
      <c r="AA578" s="868"/>
      <c r="AB578" s="868"/>
      <c r="AC578" s="868"/>
      <c r="AD578" s="868"/>
      <c r="AE578" s="775"/>
      <c r="AF578" s="776">
        <v>0</v>
      </c>
      <c r="AG578" s="918"/>
      <c r="AH578" s="777"/>
      <c r="AI578" s="777"/>
      <c r="AJ578" s="778"/>
      <c r="AK578" s="894"/>
      <c r="AL578" s="895"/>
      <c r="AM578" s="895"/>
      <c r="AN578" s="895"/>
      <c r="AO578" s="895"/>
      <c r="AP578" s="895"/>
      <c r="AQ578" s="895"/>
      <c r="AR578" s="895"/>
      <c r="AS578" s="895"/>
      <c r="AT578" s="895"/>
      <c r="AU578" s="895"/>
      <c r="AV578" s="895"/>
      <c r="AW578" s="895"/>
      <c r="AX578" s="895"/>
      <c r="AY578" s="895"/>
      <c r="AZ578" s="895"/>
      <c r="BA578" s="895"/>
      <c r="BB578" s="895"/>
      <c r="BC578" s="895"/>
      <c r="BD578" s="895"/>
      <c r="BE578" s="895"/>
      <c r="BF578" s="895"/>
      <c r="BG578" s="895"/>
      <c r="BH578" s="895"/>
      <c r="BI578" s="895"/>
      <c r="BJ578" s="895"/>
      <c r="BK578" s="895"/>
      <c r="BL578" s="895"/>
      <c r="BM578" s="895"/>
      <c r="BN578" s="895"/>
      <c r="BO578" s="895"/>
      <c r="BP578" s="895"/>
      <c r="BQ578" s="895"/>
      <c r="BR578" s="895"/>
      <c r="BS578" s="895"/>
      <c r="BT578" s="895"/>
      <c r="BU578" s="895"/>
      <c r="BV578" s="895"/>
      <c r="BW578" s="895"/>
      <c r="BX578" s="895"/>
      <c r="BY578" s="895"/>
      <c r="BZ578" s="895"/>
      <c r="CA578" s="895"/>
      <c r="CB578" s="895"/>
      <c r="CC578" s="895"/>
      <c r="CD578" s="895"/>
      <c r="CE578" s="895"/>
      <c r="CF578" s="895"/>
      <c r="CG578" s="895"/>
      <c r="CH578" s="895"/>
      <c r="CI578" s="895"/>
      <c r="CJ578" s="895"/>
      <c r="CK578" s="772"/>
      <c r="CL578" s="772"/>
      <c r="CM578" s="772"/>
      <c r="CN578" s="886"/>
      <c r="CO578" s="772"/>
      <c r="CP578" s="772"/>
      <c r="CQ578" s="868"/>
      <c r="CR578" s="772"/>
      <c r="CS578" s="869"/>
      <c r="CT578" s="782"/>
      <c r="CU578" s="783"/>
      <c r="CV578" s="776"/>
      <c r="CW578" s="776"/>
      <c r="CX578" s="782"/>
      <c r="CY578" s="784">
        <v>0</v>
      </c>
      <c r="CZ578" s="784">
        <v>0</v>
      </c>
      <c r="DA578" s="785">
        <v>0</v>
      </c>
      <c r="DB578" s="785">
        <v>0</v>
      </c>
      <c r="DC578" s="785">
        <v>0</v>
      </c>
      <c r="DD578" s="785">
        <v>0</v>
      </c>
      <c r="DE578" s="871">
        <v>0</v>
      </c>
      <c r="DF578" s="871">
        <v>0</v>
      </c>
      <c r="DG578" s="871">
        <v>0</v>
      </c>
      <c r="DH578" s="872">
        <v>0</v>
      </c>
      <c r="DI578" s="776">
        <v>0</v>
      </c>
      <c r="DJ578" s="776">
        <v>0</v>
      </c>
      <c r="DK578" s="776">
        <v>0</v>
      </c>
      <c r="DL578" s="776">
        <v>0</v>
      </c>
      <c r="DM578" s="776">
        <v>0</v>
      </c>
      <c r="DN578" s="776">
        <v>0</v>
      </c>
      <c r="DO578" s="936">
        <v>0</v>
      </c>
      <c r="DP578" s="776"/>
      <c r="DQ578" s="776"/>
      <c r="DR578" s="776"/>
      <c r="DS578" s="872"/>
      <c r="DT578" s="752">
        <v>0</v>
      </c>
      <c r="DU578" s="753" t="s">
        <v>308</v>
      </c>
      <c r="DV578" s="753" t="s">
        <v>308</v>
      </c>
      <c r="DW578" s="754" t="s">
        <v>308</v>
      </c>
      <c r="DX578" s="755" t="s">
        <v>308</v>
      </c>
      <c r="DY578" s="754" t="e">
        <v>#VALUE!</v>
      </c>
      <c r="DZ578" s="754" t="e">
        <v>#VALUE!</v>
      </c>
      <c r="EA578" s="754"/>
      <c r="EB578" s="754"/>
    </row>
    <row r="579" spans="1:266" ht="16.5" hidden="1" customHeight="1" outlineLevel="1" collapsed="1" x14ac:dyDescent="0.35">
      <c r="A579" s="618" t="s">
        <v>308</v>
      </c>
      <c r="B579" s="730">
        <v>109</v>
      </c>
      <c r="C579" s="730" t="s">
        <v>741</v>
      </c>
      <c r="D579" s="730" t="s">
        <v>741</v>
      </c>
      <c r="E579" s="730">
        <v>9</v>
      </c>
      <c r="F579" s="731"/>
      <c r="G579" s="821"/>
      <c r="H579" s="733"/>
      <c r="I579" s="730" t="s">
        <v>308</v>
      </c>
      <c r="J579" s="730" t="s">
        <v>308</v>
      </c>
      <c r="K579" s="730">
        <v>0</v>
      </c>
      <c r="L579" s="730" t="s">
        <v>308</v>
      </c>
      <c r="M579" s="868"/>
      <c r="N579" s="868">
        <v>0</v>
      </c>
      <c r="O579" s="868" t="s">
        <v>742</v>
      </c>
      <c r="P579" s="868" t="b">
        <v>1</v>
      </c>
      <c r="Q579" s="868" t="e">
        <v>#VALUE!</v>
      </c>
      <c r="R579" s="868"/>
      <c r="S579" s="868"/>
      <c r="T579" s="868"/>
      <c r="U579" s="868"/>
      <c r="V579" s="868"/>
      <c r="W579" s="868"/>
      <c r="X579" s="868"/>
      <c r="Y579" s="868"/>
      <c r="Z579" s="885"/>
      <c r="AA579" s="868"/>
      <c r="AB579" s="868"/>
      <c r="AC579" s="868"/>
      <c r="AD579" s="868"/>
      <c r="AE579" s="775"/>
      <c r="AF579" s="776">
        <v>0</v>
      </c>
      <c r="AG579" s="918"/>
      <c r="AH579" s="777"/>
      <c r="AI579" s="777"/>
      <c r="AJ579" s="778"/>
      <c r="AK579" s="894"/>
      <c r="AL579" s="895"/>
      <c r="AM579" s="895"/>
      <c r="AN579" s="895"/>
      <c r="AO579" s="895"/>
      <c r="AP579" s="895"/>
      <c r="AQ579" s="895"/>
      <c r="AR579" s="895"/>
      <c r="AS579" s="895"/>
      <c r="AT579" s="895"/>
      <c r="AU579" s="895"/>
      <c r="AV579" s="895"/>
      <c r="AW579" s="895"/>
      <c r="AX579" s="895"/>
      <c r="AY579" s="895"/>
      <c r="AZ579" s="895"/>
      <c r="BA579" s="895"/>
      <c r="BB579" s="895"/>
      <c r="BC579" s="895"/>
      <c r="BD579" s="895"/>
      <c r="BE579" s="895"/>
      <c r="BF579" s="895"/>
      <c r="BG579" s="895"/>
      <c r="BH579" s="895"/>
      <c r="BI579" s="895"/>
      <c r="BJ579" s="895"/>
      <c r="BK579" s="895"/>
      <c r="BL579" s="895"/>
      <c r="BM579" s="895"/>
      <c r="BN579" s="895"/>
      <c r="BO579" s="895"/>
      <c r="BP579" s="895"/>
      <c r="BQ579" s="895"/>
      <c r="BR579" s="895"/>
      <c r="BS579" s="895"/>
      <c r="BT579" s="895"/>
      <c r="BU579" s="895"/>
      <c r="BV579" s="895"/>
      <c r="BW579" s="895"/>
      <c r="BX579" s="895"/>
      <c r="BY579" s="895"/>
      <c r="BZ579" s="895"/>
      <c r="CA579" s="895"/>
      <c r="CB579" s="895"/>
      <c r="CC579" s="895"/>
      <c r="CD579" s="895"/>
      <c r="CE579" s="895"/>
      <c r="CF579" s="895"/>
      <c r="CG579" s="895"/>
      <c r="CH579" s="895"/>
      <c r="CI579" s="895"/>
      <c r="CJ579" s="895"/>
      <c r="CK579" s="772"/>
      <c r="CL579" s="772"/>
      <c r="CM579" s="772"/>
      <c r="CN579" s="886"/>
      <c r="CO579" s="772"/>
      <c r="CP579" s="772"/>
      <c r="CQ579" s="868"/>
      <c r="CR579" s="772"/>
      <c r="CS579" s="869"/>
      <c r="CT579" s="782"/>
      <c r="CU579" s="783"/>
      <c r="CV579" s="776"/>
      <c r="CW579" s="776"/>
      <c r="CX579" s="782"/>
      <c r="CY579" s="784">
        <v>0</v>
      </c>
      <c r="CZ579" s="784">
        <v>0</v>
      </c>
      <c r="DA579" s="785">
        <v>0</v>
      </c>
      <c r="DB579" s="785">
        <v>0</v>
      </c>
      <c r="DC579" s="785">
        <v>0</v>
      </c>
      <c r="DD579" s="785">
        <v>0</v>
      </c>
      <c r="DE579" s="871">
        <v>0</v>
      </c>
      <c r="DF579" s="871">
        <v>0</v>
      </c>
      <c r="DG579" s="871">
        <v>0</v>
      </c>
      <c r="DH579" s="872">
        <v>0</v>
      </c>
      <c r="DI579" s="776">
        <v>0</v>
      </c>
      <c r="DJ579" s="776">
        <v>0</v>
      </c>
      <c r="DK579" s="776">
        <v>0</v>
      </c>
      <c r="DL579" s="776">
        <v>0</v>
      </c>
      <c r="DM579" s="776">
        <v>0</v>
      </c>
      <c r="DN579" s="776">
        <v>0</v>
      </c>
      <c r="DO579" s="936">
        <v>0</v>
      </c>
      <c r="DP579" s="776"/>
      <c r="DQ579" s="776"/>
      <c r="DR579" s="776"/>
      <c r="DS579" s="872"/>
      <c r="DT579" s="752">
        <v>0</v>
      </c>
      <c r="DU579" s="753" t="s">
        <v>308</v>
      </c>
      <c r="DV579" s="753" t="s">
        <v>308</v>
      </c>
      <c r="DW579" s="754" t="s">
        <v>308</v>
      </c>
      <c r="DX579" s="755" t="s">
        <v>308</v>
      </c>
      <c r="DY579" s="754" t="e">
        <v>#VALUE!</v>
      </c>
      <c r="DZ579" s="754" t="e">
        <v>#VALUE!</v>
      </c>
      <c r="EA579" s="754"/>
      <c r="EB579" s="754"/>
    </row>
    <row r="580" spans="1:266" ht="17.25" hidden="1" customHeight="1" outlineLevel="1" x14ac:dyDescent="0.35">
      <c r="A580" s="618" t="s">
        <v>308</v>
      </c>
      <c r="B580" s="730">
        <v>110</v>
      </c>
      <c r="C580" s="730" t="s">
        <v>741</v>
      </c>
      <c r="D580" s="730" t="s">
        <v>741</v>
      </c>
      <c r="E580" s="730">
        <v>9</v>
      </c>
      <c r="F580" s="731"/>
      <c r="G580" s="821"/>
      <c r="H580" s="733"/>
      <c r="I580" s="730" t="s">
        <v>308</v>
      </c>
      <c r="J580" s="730" t="s">
        <v>308</v>
      </c>
      <c r="K580" s="730">
        <v>0</v>
      </c>
      <c r="L580" s="730" t="s">
        <v>308</v>
      </c>
      <c r="M580" s="868"/>
      <c r="N580" s="868">
        <v>0</v>
      </c>
      <c r="O580" s="868" t="s">
        <v>742</v>
      </c>
      <c r="P580" s="868" t="b">
        <v>1</v>
      </c>
      <c r="Q580" s="868" t="e">
        <v>#VALUE!</v>
      </c>
      <c r="R580" s="868"/>
      <c r="S580" s="868"/>
      <c r="T580" s="868"/>
      <c r="U580" s="868"/>
      <c r="V580" s="868"/>
      <c r="W580" s="868"/>
      <c r="X580" s="868"/>
      <c r="Y580" s="868"/>
      <c r="Z580" s="885"/>
      <c r="AA580" s="868"/>
      <c r="AB580" s="868"/>
      <c r="AC580" s="868"/>
      <c r="AD580" s="868"/>
      <c r="AE580" s="775"/>
      <c r="AF580" s="776">
        <v>0</v>
      </c>
      <c r="AG580" s="918"/>
      <c r="AH580" s="777"/>
      <c r="AI580" s="777"/>
      <c r="AJ580" s="778"/>
      <c r="AK580" s="894"/>
      <c r="AL580" s="895"/>
      <c r="AM580" s="895"/>
      <c r="AN580" s="895"/>
      <c r="AO580" s="895"/>
      <c r="AP580" s="895"/>
      <c r="AQ580" s="895"/>
      <c r="AR580" s="895"/>
      <c r="AS580" s="895"/>
      <c r="AT580" s="895"/>
      <c r="AU580" s="895"/>
      <c r="AV580" s="895"/>
      <c r="AW580" s="895"/>
      <c r="AX580" s="895"/>
      <c r="AY580" s="895"/>
      <c r="AZ580" s="895"/>
      <c r="BA580" s="895"/>
      <c r="BB580" s="895"/>
      <c r="BC580" s="895"/>
      <c r="BD580" s="895"/>
      <c r="BE580" s="895"/>
      <c r="BF580" s="895"/>
      <c r="BG580" s="895"/>
      <c r="BH580" s="895"/>
      <c r="BI580" s="895"/>
      <c r="BJ580" s="895"/>
      <c r="BK580" s="895"/>
      <c r="BL580" s="895"/>
      <c r="BM580" s="895"/>
      <c r="BN580" s="895"/>
      <c r="BO580" s="895"/>
      <c r="BP580" s="895"/>
      <c r="BQ580" s="895"/>
      <c r="BR580" s="895"/>
      <c r="BS580" s="895"/>
      <c r="BT580" s="895"/>
      <c r="BU580" s="895"/>
      <c r="BV580" s="895"/>
      <c r="BW580" s="895"/>
      <c r="BX580" s="895"/>
      <c r="BY580" s="895"/>
      <c r="BZ580" s="895"/>
      <c r="CA580" s="895"/>
      <c r="CB580" s="895"/>
      <c r="CC580" s="895"/>
      <c r="CD580" s="895"/>
      <c r="CE580" s="895"/>
      <c r="CF580" s="895"/>
      <c r="CG580" s="895"/>
      <c r="CH580" s="895"/>
      <c r="CI580" s="895"/>
      <c r="CJ580" s="895"/>
      <c r="CK580" s="772"/>
      <c r="CL580" s="772"/>
      <c r="CM580" s="772"/>
      <c r="CN580" s="886"/>
      <c r="CO580" s="772"/>
      <c r="CP580" s="772"/>
      <c r="CQ580" s="868"/>
      <c r="CR580" s="772"/>
      <c r="CS580" s="869"/>
      <c r="CT580" s="782"/>
      <c r="CU580" s="783"/>
      <c r="CV580" s="776"/>
      <c r="CW580" s="776"/>
      <c r="CX580" s="782"/>
      <c r="CY580" s="784">
        <v>0</v>
      </c>
      <c r="CZ580" s="784">
        <v>0</v>
      </c>
      <c r="DA580" s="785">
        <v>0</v>
      </c>
      <c r="DB580" s="785">
        <v>0</v>
      </c>
      <c r="DC580" s="785">
        <v>0</v>
      </c>
      <c r="DD580" s="785">
        <v>0</v>
      </c>
      <c r="DE580" s="871">
        <v>0</v>
      </c>
      <c r="DF580" s="871">
        <v>0</v>
      </c>
      <c r="DG580" s="871">
        <v>0</v>
      </c>
      <c r="DH580" s="872">
        <v>0</v>
      </c>
      <c r="DI580" s="776">
        <v>0</v>
      </c>
      <c r="DJ580" s="776">
        <v>0</v>
      </c>
      <c r="DK580" s="776">
        <v>0</v>
      </c>
      <c r="DL580" s="776">
        <v>0</v>
      </c>
      <c r="DM580" s="776">
        <v>0</v>
      </c>
      <c r="DN580" s="776">
        <v>0</v>
      </c>
      <c r="DO580" s="936">
        <v>0</v>
      </c>
      <c r="DP580" s="776"/>
      <c r="DQ580" s="776"/>
      <c r="DR580" s="776"/>
      <c r="DS580" s="872"/>
      <c r="DT580" s="752">
        <v>0</v>
      </c>
      <c r="DU580" s="753" t="s">
        <v>308</v>
      </c>
      <c r="DV580" s="753" t="s">
        <v>308</v>
      </c>
      <c r="DW580" s="754" t="s">
        <v>308</v>
      </c>
      <c r="DX580" s="755" t="s">
        <v>308</v>
      </c>
      <c r="DY580" s="754" t="e">
        <v>#VALUE!</v>
      </c>
      <c r="DZ580" s="754" t="e">
        <v>#VALUE!</v>
      </c>
      <c r="EA580" s="754"/>
      <c r="EB580" s="754"/>
    </row>
    <row r="581" spans="1:266" ht="17.25" hidden="1" customHeight="1" outlineLevel="1" x14ac:dyDescent="0.35">
      <c r="A581" s="618" t="s">
        <v>308</v>
      </c>
      <c r="B581" s="730">
        <v>111</v>
      </c>
      <c r="C581" s="730" t="s">
        <v>741</v>
      </c>
      <c r="D581" s="730" t="s">
        <v>741</v>
      </c>
      <c r="E581" s="730">
        <v>9</v>
      </c>
      <c r="F581" s="731"/>
      <c r="G581" s="821"/>
      <c r="H581" s="733"/>
      <c r="I581" s="730" t="s">
        <v>308</v>
      </c>
      <c r="J581" s="730" t="s">
        <v>308</v>
      </c>
      <c r="K581" s="730">
        <v>0</v>
      </c>
      <c r="L581" s="730" t="s">
        <v>308</v>
      </c>
      <c r="M581" s="868"/>
      <c r="N581" s="868">
        <v>0</v>
      </c>
      <c r="O581" s="868" t="s">
        <v>742</v>
      </c>
      <c r="P581" s="868" t="b">
        <v>1</v>
      </c>
      <c r="Q581" s="868" t="e">
        <v>#VALUE!</v>
      </c>
      <c r="R581" s="868"/>
      <c r="S581" s="868"/>
      <c r="T581" s="868"/>
      <c r="U581" s="868"/>
      <c r="V581" s="868"/>
      <c r="W581" s="868"/>
      <c r="X581" s="868"/>
      <c r="Y581" s="868"/>
      <c r="Z581" s="885"/>
      <c r="AA581" s="868"/>
      <c r="AB581" s="868"/>
      <c r="AC581" s="868"/>
      <c r="AD581" s="868"/>
      <c r="AE581" s="775"/>
      <c r="AF581" s="776">
        <v>0</v>
      </c>
      <c r="AG581" s="918"/>
      <c r="AH581" s="777"/>
      <c r="AI581" s="777"/>
      <c r="AJ581" s="778"/>
      <c r="AK581" s="894"/>
      <c r="AL581" s="895"/>
      <c r="AM581" s="895"/>
      <c r="AN581" s="895"/>
      <c r="AO581" s="895"/>
      <c r="AP581" s="895"/>
      <c r="AQ581" s="895"/>
      <c r="AR581" s="895"/>
      <c r="AS581" s="895"/>
      <c r="AT581" s="895"/>
      <c r="AU581" s="895"/>
      <c r="AV581" s="895"/>
      <c r="AW581" s="895"/>
      <c r="AX581" s="895"/>
      <c r="AY581" s="895"/>
      <c r="AZ581" s="895"/>
      <c r="BA581" s="895"/>
      <c r="BB581" s="895"/>
      <c r="BC581" s="895"/>
      <c r="BD581" s="895"/>
      <c r="BE581" s="895"/>
      <c r="BF581" s="895"/>
      <c r="BG581" s="895"/>
      <c r="BH581" s="895"/>
      <c r="BI581" s="895"/>
      <c r="BJ581" s="895"/>
      <c r="BK581" s="895"/>
      <c r="BL581" s="895"/>
      <c r="BM581" s="895"/>
      <c r="BN581" s="895"/>
      <c r="BO581" s="895"/>
      <c r="BP581" s="895"/>
      <c r="BQ581" s="895"/>
      <c r="BR581" s="895"/>
      <c r="BS581" s="895"/>
      <c r="BT581" s="895"/>
      <c r="BU581" s="895"/>
      <c r="BV581" s="895"/>
      <c r="BW581" s="895"/>
      <c r="BX581" s="895"/>
      <c r="BY581" s="895"/>
      <c r="BZ581" s="895"/>
      <c r="CA581" s="895"/>
      <c r="CB581" s="895"/>
      <c r="CC581" s="895"/>
      <c r="CD581" s="895"/>
      <c r="CE581" s="895"/>
      <c r="CF581" s="895"/>
      <c r="CG581" s="895"/>
      <c r="CH581" s="895"/>
      <c r="CI581" s="895"/>
      <c r="CJ581" s="895"/>
      <c r="CK581" s="772"/>
      <c r="CL581" s="772"/>
      <c r="CM581" s="772"/>
      <c r="CN581" s="886"/>
      <c r="CO581" s="772"/>
      <c r="CP581" s="772"/>
      <c r="CQ581" s="868"/>
      <c r="CR581" s="772"/>
      <c r="CS581" s="869"/>
      <c r="CT581" s="782"/>
      <c r="CU581" s="783"/>
      <c r="CV581" s="776"/>
      <c r="CW581" s="776"/>
      <c r="CX581" s="782"/>
      <c r="CY581" s="784">
        <v>0</v>
      </c>
      <c r="CZ581" s="784">
        <v>0</v>
      </c>
      <c r="DA581" s="785">
        <v>0</v>
      </c>
      <c r="DB581" s="785">
        <v>0</v>
      </c>
      <c r="DC581" s="785">
        <v>0</v>
      </c>
      <c r="DD581" s="785">
        <v>0</v>
      </c>
      <c r="DE581" s="871">
        <v>0</v>
      </c>
      <c r="DF581" s="871">
        <v>0</v>
      </c>
      <c r="DG581" s="871">
        <v>0</v>
      </c>
      <c r="DH581" s="872">
        <v>0</v>
      </c>
      <c r="DI581" s="776">
        <v>0</v>
      </c>
      <c r="DJ581" s="776">
        <v>0</v>
      </c>
      <c r="DK581" s="776">
        <v>0</v>
      </c>
      <c r="DL581" s="776">
        <v>0</v>
      </c>
      <c r="DM581" s="776">
        <v>0</v>
      </c>
      <c r="DN581" s="776">
        <v>0</v>
      </c>
      <c r="DO581" s="936">
        <v>0</v>
      </c>
      <c r="DP581" s="776"/>
      <c r="DQ581" s="776"/>
      <c r="DR581" s="776"/>
      <c r="DS581" s="872"/>
      <c r="DT581" s="752">
        <v>0</v>
      </c>
      <c r="DU581" s="753" t="s">
        <v>308</v>
      </c>
      <c r="DV581" s="753" t="s">
        <v>308</v>
      </c>
      <c r="DW581" s="754" t="s">
        <v>308</v>
      </c>
      <c r="DX581" s="755" t="s">
        <v>308</v>
      </c>
      <c r="DY581" s="754" t="e">
        <v>#VALUE!</v>
      </c>
      <c r="DZ581" s="754" t="e">
        <v>#VALUE!</v>
      </c>
      <c r="EA581" s="754"/>
      <c r="EB581" s="754"/>
    </row>
    <row r="582" spans="1:266" ht="17.25" customHeight="1" collapsed="1" x14ac:dyDescent="0.35">
      <c r="A582" s="618" t="s">
        <v>308</v>
      </c>
      <c r="B582" s="823" t="s">
        <v>1543</v>
      </c>
      <c r="C582" s="824"/>
      <c r="D582" s="824"/>
      <c r="E582" s="824"/>
      <c r="F582" s="717"/>
      <c r="G582" s="825"/>
      <c r="H582" s="733"/>
      <c r="I582" s="824"/>
      <c r="J582" s="824"/>
      <c r="K582" s="824"/>
      <c r="L582" s="730"/>
      <c r="M582" s="730"/>
      <c r="N582" s="730"/>
      <c r="O582" s="730"/>
      <c r="P582" s="730"/>
      <c r="Q582" s="730"/>
      <c r="R582" s="730"/>
      <c r="S582" s="730"/>
      <c r="T582" s="730"/>
      <c r="U582" s="730"/>
      <c r="V582" s="730"/>
      <c r="W582" s="730"/>
      <c r="X582" s="730"/>
      <c r="Y582" s="730"/>
      <c r="Z582" s="826"/>
      <c r="AA582" s="730"/>
      <c r="AB582" s="730"/>
      <c r="AC582" s="730"/>
      <c r="AD582" s="827">
        <v>36246</v>
      </c>
      <c r="AE582" s="827">
        <v>29055</v>
      </c>
      <c r="AF582" s="826">
        <v>0</v>
      </c>
      <c r="AG582" s="828"/>
      <c r="AH582" s="828"/>
      <c r="AI582" s="828"/>
      <c r="AJ582" s="674"/>
      <c r="AK582" s="829"/>
      <c r="AL582" s="674"/>
      <c r="AM582" s="674"/>
      <c r="AN582" s="674"/>
      <c r="AO582" s="674"/>
      <c r="AP582" s="674"/>
      <c r="AQ582" s="674"/>
      <c r="AR582" s="674"/>
      <c r="AS582" s="674"/>
      <c r="AT582" s="674"/>
      <c r="AU582" s="674"/>
      <c r="AV582" s="674"/>
      <c r="AW582" s="674"/>
      <c r="AX582" s="674"/>
      <c r="AY582" s="674"/>
      <c r="AZ582" s="674"/>
      <c r="BA582" s="674"/>
      <c r="BB582" s="674"/>
      <c r="BC582" s="674"/>
      <c r="BD582" s="674"/>
      <c r="BE582" s="674"/>
      <c r="BF582" s="674"/>
      <c r="BG582" s="674"/>
      <c r="BH582" s="674"/>
      <c r="BI582" s="674"/>
      <c r="BJ582" s="674"/>
      <c r="BK582" s="674"/>
      <c r="BL582" s="674"/>
      <c r="BM582" s="674"/>
      <c r="BN582" s="674"/>
      <c r="BO582" s="674"/>
      <c r="BP582" s="674"/>
      <c r="BQ582" s="674"/>
      <c r="BR582" s="674"/>
      <c r="BS582" s="674"/>
      <c r="BT582" s="674"/>
      <c r="BU582" s="674"/>
      <c r="BV582" s="674"/>
      <c r="BW582" s="674"/>
      <c r="BX582" s="674"/>
      <c r="BY582" s="674"/>
      <c r="BZ582" s="674"/>
      <c r="CA582" s="674"/>
      <c r="CB582" s="674"/>
      <c r="CC582" s="674"/>
      <c r="CD582" s="674"/>
      <c r="CE582" s="674"/>
      <c r="CF582" s="674"/>
      <c r="CG582" s="674"/>
      <c r="CH582" s="674"/>
      <c r="CI582" s="674"/>
      <c r="CJ582" s="674"/>
      <c r="CK582" s="827"/>
      <c r="CL582" s="827">
        <v>0</v>
      </c>
      <c r="CM582" s="827"/>
      <c r="CN582" s="675">
        <v>0</v>
      </c>
      <c r="CO582" s="827">
        <v>0</v>
      </c>
      <c r="CP582" s="827">
        <v>0</v>
      </c>
      <c r="CQ582" s="827">
        <v>25785</v>
      </c>
      <c r="CR582" s="827">
        <v>26857</v>
      </c>
      <c r="CS582" s="830"/>
      <c r="CT582" s="831"/>
      <c r="CU582" s="832"/>
      <c r="CV582" s="826"/>
      <c r="CW582" s="826"/>
      <c r="CX582" s="831"/>
      <c r="CY582" s="833">
        <v>0</v>
      </c>
      <c r="CZ582" s="833">
        <v>0</v>
      </c>
      <c r="DA582" s="752">
        <v>0</v>
      </c>
      <c r="DB582" s="752">
        <v>0</v>
      </c>
      <c r="DC582" s="752">
        <v>0</v>
      </c>
      <c r="DD582" s="752">
        <v>0</v>
      </c>
      <c r="DE582" s="752">
        <v>0</v>
      </c>
      <c r="DF582" s="752">
        <v>0</v>
      </c>
      <c r="DG582" s="752">
        <v>0</v>
      </c>
      <c r="DH582" s="834">
        <v>0</v>
      </c>
      <c r="DI582" s="826">
        <v>0</v>
      </c>
      <c r="DJ582" s="826">
        <v>0</v>
      </c>
      <c r="DK582" s="826">
        <v>0</v>
      </c>
      <c r="DL582" s="826">
        <v>0</v>
      </c>
      <c r="DM582" s="826">
        <v>0</v>
      </c>
      <c r="DN582" s="826">
        <v>0</v>
      </c>
      <c r="DO582" s="835">
        <v>0</v>
      </c>
      <c r="DP582" s="826"/>
      <c r="DQ582" s="826"/>
      <c r="DR582" s="826"/>
      <c r="DS582" s="834"/>
      <c r="DT582" s="752"/>
      <c r="DU582" s="836"/>
      <c r="DV582" s="836"/>
      <c r="DW582" s="826"/>
      <c r="DX582" s="837"/>
      <c r="DY582" s="826" t="s">
        <v>308</v>
      </c>
      <c r="DZ582" s="837" t="s">
        <v>308</v>
      </c>
      <c r="EA582" s="826"/>
      <c r="EB582" s="837"/>
    </row>
    <row r="583" spans="1:266" ht="21" customHeight="1" x14ac:dyDescent="0.35">
      <c r="A583" s="625">
        <v>10</v>
      </c>
      <c r="B583" s="838" t="s">
        <v>1544</v>
      </c>
      <c r="C583" s="839"/>
      <c r="D583" s="839"/>
      <c r="E583" s="839"/>
      <c r="F583" s="917"/>
      <c r="G583" s="917"/>
      <c r="H583" s="841"/>
      <c r="Y583" s="619"/>
      <c r="Z583" s="635"/>
      <c r="AF583" s="635">
        <v>0</v>
      </c>
      <c r="AK583" s="625"/>
      <c r="AL583" s="619"/>
      <c r="AM583" s="619"/>
      <c r="AN583" s="619"/>
      <c r="AO583" s="619"/>
      <c r="AP583" s="619"/>
      <c r="AQ583" s="619"/>
      <c r="AR583" s="619"/>
      <c r="AS583" s="619"/>
      <c r="AT583" s="619"/>
      <c r="AU583" s="619"/>
      <c r="AV583" s="619"/>
      <c r="AW583" s="619"/>
      <c r="AX583" s="619"/>
      <c r="AY583" s="619"/>
      <c r="AZ583" s="619"/>
      <c r="BA583" s="619"/>
      <c r="BB583" s="619"/>
      <c r="BC583" s="619"/>
      <c r="BD583" s="619"/>
      <c r="BE583" s="619"/>
      <c r="BF583" s="619"/>
      <c r="BG583" s="619"/>
      <c r="BH583" s="619"/>
      <c r="BI583" s="619"/>
      <c r="BJ583" s="619"/>
      <c r="BK583" s="619"/>
      <c r="BL583" s="619"/>
      <c r="BM583" s="619"/>
      <c r="BN583" s="619"/>
      <c r="BO583" s="619"/>
      <c r="BP583" s="619"/>
      <c r="BQ583" s="619"/>
      <c r="BR583" s="619"/>
      <c r="BS583" s="619"/>
      <c r="BT583" s="619"/>
      <c r="BU583" s="619"/>
      <c r="BV583" s="619"/>
      <c r="BW583" s="619"/>
      <c r="BX583" s="619"/>
      <c r="BY583" s="619"/>
      <c r="BZ583" s="619"/>
      <c r="CA583" s="619"/>
      <c r="CB583" s="619"/>
      <c r="CC583" s="619"/>
      <c r="CD583" s="619"/>
      <c r="CE583" s="619"/>
      <c r="CF583" s="619"/>
      <c r="CG583" s="619"/>
      <c r="CH583" s="619"/>
      <c r="CI583" s="619"/>
      <c r="CJ583" s="619"/>
      <c r="CV583" s="635"/>
      <c r="CW583" s="635"/>
      <c r="CY583" s="630">
        <v>0</v>
      </c>
      <c r="CZ583" s="630">
        <v>0</v>
      </c>
      <c r="DA583" s="634">
        <v>0</v>
      </c>
      <c r="DB583" s="634">
        <v>0</v>
      </c>
      <c r="DC583" s="634">
        <v>0</v>
      </c>
      <c r="DD583" s="634">
        <v>0</v>
      </c>
      <c r="DE583" s="634">
        <v>0</v>
      </c>
      <c r="DF583" s="634">
        <v>0</v>
      </c>
      <c r="DG583" s="634">
        <v>0</v>
      </c>
      <c r="DH583" s="624">
        <v>0</v>
      </c>
      <c r="DI583" s="635">
        <v>0</v>
      </c>
      <c r="DJ583" s="635">
        <v>0</v>
      </c>
      <c r="DK583" s="635">
        <v>0</v>
      </c>
      <c r="DL583" s="635">
        <v>0</v>
      </c>
      <c r="DM583" s="635">
        <v>0</v>
      </c>
      <c r="DN583" s="635">
        <v>0</v>
      </c>
      <c r="DO583" s="632">
        <v>0</v>
      </c>
    </row>
    <row r="584" spans="1:266" ht="16.5" customHeight="1" x14ac:dyDescent="0.35">
      <c r="A584" s="625">
        <v>10</v>
      </c>
      <c r="B584" s="664" t="s">
        <v>1545</v>
      </c>
      <c r="C584" s="665">
        <v>84</v>
      </c>
      <c r="D584" s="665"/>
      <c r="E584" s="665"/>
      <c r="F584" s="666" t="s">
        <v>409</v>
      </c>
      <c r="G584" s="666"/>
      <c r="H584" s="844"/>
      <c r="I584" s="667"/>
      <c r="J584" s="667"/>
      <c r="K584" s="667"/>
      <c r="L584" s="667"/>
      <c r="Y584" s="619"/>
      <c r="Z584" s="635"/>
      <c r="AF584" s="635">
        <v>0</v>
      </c>
      <c r="AK584" s="625"/>
      <c r="AL584" s="619"/>
      <c r="AM584" s="619"/>
      <c r="AN584" s="619"/>
      <c r="AO584" s="619"/>
      <c r="AP584" s="619"/>
      <c r="AQ584" s="619"/>
      <c r="AR584" s="619"/>
      <c r="AS584" s="619"/>
      <c r="AT584" s="619"/>
      <c r="AU584" s="619"/>
      <c r="AV584" s="619"/>
      <c r="AW584" s="619"/>
      <c r="AX584" s="619"/>
      <c r="AY584" s="619"/>
      <c r="AZ584" s="619"/>
      <c r="BA584" s="619"/>
      <c r="BB584" s="619"/>
      <c r="BC584" s="619"/>
      <c r="BD584" s="619"/>
      <c r="BE584" s="619"/>
      <c r="BF584" s="619"/>
      <c r="BG584" s="619"/>
      <c r="BH584" s="619"/>
      <c r="BI584" s="619"/>
      <c r="BJ584" s="619"/>
      <c r="BK584" s="619"/>
      <c r="BL584" s="619"/>
      <c r="BM584" s="619"/>
      <c r="BN584" s="619"/>
      <c r="BO584" s="619"/>
      <c r="BP584" s="619"/>
      <c r="BQ584" s="619"/>
      <c r="BR584" s="619"/>
      <c r="BS584" s="619"/>
      <c r="BT584" s="619"/>
      <c r="BU584" s="619"/>
      <c r="BV584" s="619"/>
      <c r="BW584" s="619"/>
      <c r="BX584" s="619"/>
      <c r="BY584" s="619"/>
      <c r="BZ584" s="619"/>
      <c r="CA584" s="619"/>
      <c r="CB584" s="619"/>
      <c r="CC584" s="619"/>
      <c r="CD584" s="619"/>
      <c r="CE584" s="619"/>
      <c r="CF584" s="619"/>
      <c r="CG584" s="619"/>
      <c r="CH584" s="619"/>
      <c r="CI584" s="619"/>
      <c r="CJ584" s="619"/>
      <c r="CV584" s="635"/>
      <c r="CW584" s="635"/>
      <c r="CY584" s="630">
        <v>0</v>
      </c>
      <c r="CZ584" s="630">
        <v>0</v>
      </c>
      <c r="DA584" s="634">
        <v>0</v>
      </c>
      <c r="DB584" s="634">
        <v>0</v>
      </c>
      <c r="DC584" s="634">
        <v>0</v>
      </c>
      <c r="DD584" s="634">
        <v>0</v>
      </c>
      <c r="DE584" s="634">
        <v>0</v>
      </c>
      <c r="DF584" s="634">
        <v>0</v>
      </c>
      <c r="DG584" s="634">
        <v>0</v>
      </c>
      <c r="DH584" s="624">
        <v>0</v>
      </c>
      <c r="DI584" s="635">
        <v>0</v>
      </c>
      <c r="DJ584" s="635">
        <v>0</v>
      </c>
      <c r="DK584" s="635">
        <v>0</v>
      </c>
      <c r="DL584" s="635">
        <v>0</v>
      </c>
      <c r="DM584" s="635">
        <v>0</v>
      </c>
      <c r="DN584" s="635">
        <v>0</v>
      </c>
      <c r="DO584" s="632">
        <v>0</v>
      </c>
    </row>
    <row r="585" spans="1:266" s="847" customFormat="1" ht="44.25" customHeight="1" x14ac:dyDescent="0.35">
      <c r="A585" s="618" t="s">
        <v>436</v>
      </c>
      <c r="B585" s="678" t="s">
        <v>426</v>
      </c>
      <c r="C585" s="678" t="s">
        <v>427</v>
      </c>
      <c r="D585" s="679" t="s">
        <v>428</v>
      </c>
      <c r="E585" s="678" t="s">
        <v>429</v>
      </c>
      <c r="F585" s="678" t="s">
        <v>430</v>
      </c>
      <c r="G585" s="680" t="s">
        <v>431</v>
      </c>
      <c r="H585" s="678" t="s">
        <v>432</v>
      </c>
      <c r="I585" s="678" t="s">
        <v>433</v>
      </c>
      <c r="J585" s="678" t="s">
        <v>434</v>
      </c>
      <c r="K585" s="678" t="s">
        <v>18</v>
      </c>
      <c r="L585" s="678" t="s">
        <v>435</v>
      </c>
      <c r="M585" s="678" t="s">
        <v>436</v>
      </c>
      <c r="N585" s="681" t="s">
        <v>437</v>
      </c>
      <c r="O585" s="681" t="s">
        <v>438</v>
      </c>
      <c r="P585" s="681" t="s">
        <v>439</v>
      </c>
      <c r="Q585" s="681" t="s">
        <v>219</v>
      </c>
      <c r="R585" s="678" t="s">
        <v>4</v>
      </c>
      <c r="S585" s="679" t="s">
        <v>440</v>
      </c>
      <c r="T585" s="678" t="s">
        <v>441</v>
      </c>
      <c r="U585" s="682" t="s">
        <v>442</v>
      </c>
      <c r="V585" s="682" t="s">
        <v>443</v>
      </c>
      <c r="W585" s="682" t="s">
        <v>444</v>
      </c>
      <c r="X585" s="682" t="s">
        <v>445</v>
      </c>
      <c r="Y585" s="845" t="s">
        <v>446</v>
      </c>
      <c r="Z585" s="845" t="s">
        <v>447</v>
      </c>
      <c r="AA585" s="678" t="s">
        <v>448</v>
      </c>
      <c r="AB585" s="678" t="s">
        <v>449</v>
      </c>
      <c r="AC585" s="678" t="s">
        <v>450</v>
      </c>
      <c r="AD585" s="678" t="s">
        <v>451</v>
      </c>
      <c r="AE585" s="678" t="s">
        <v>452</v>
      </c>
      <c r="AF585" s="678" t="s">
        <v>453</v>
      </c>
      <c r="AG585" s="678" t="s">
        <v>444</v>
      </c>
      <c r="AH585" s="693" t="s">
        <v>454</v>
      </c>
      <c r="AI585" s="678" t="s">
        <v>455</v>
      </c>
      <c r="AJ585" s="678" t="s">
        <v>456</v>
      </c>
      <c r="AK585" s="678" t="s">
        <v>457</v>
      </c>
      <c r="AL585" s="686" t="s">
        <v>458</v>
      </c>
      <c r="AM585" s="687" t="s">
        <v>459</v>
      </c>
      <c r="AN585" s="688" t="s">
        <v>460</v>
      </c>
      <c r="AO585" s="688" t="s">
        <v>461</v>
      </c>
      <c r="AP585" s="688" t="s">
        <v>462</v>
      </c>
      <c r="AQ585" s="688" t="s">
        <v>463</v>
      </c>
      <c r="AR585" s="688" t="s">
        <v>464</v>
      </c>
      <c r="AS585" s="688" t="s">
        <v>465</v>
      </c>
      <c r="AT585" s="688" t="s">
        <v>466</v>
      </c>
      <c r="AU585" s="688" t="s">
        <v>467</v>
      </c>
      <c r="AV585" s="688" t="s">
        <v>468</v>
      </c>
      <c r="AW585" s="688" t="s">
        <v>469</v>
      </c>
      <c r="AX585" s="688" t="s">
        <v>470</v>
      </c>
      <c r="AY585" s="688" t="s">
        <v>471</v>
      </c>
      <c r="AZ585" s="688" t="s">
        <v>472</v>
      </c>
      <c r="BA585" s="688" t="s">
        <v>473</v>
      </c>
      <c r="BB585" s="689" t="s">
        <v>474</v>
      </c>
      <c r="BC585" s="689" t="s">
        <v>475</v>
      </c>
      <c r="BD585" s="689" t="s">
        <v>476</v>
      </c>
      <c r="BE585" s="689" t="s">
        <v>477</v>
      </c>
      <c r="BF585" s="689" t="s">
        <v>478</v>
      </c>
      <c r="BG585" s="689" t="s">
        <v>479</v>
      </c>
      <c r="BH585" s="689" t="s">
        <v>480</v>
      </c>
      <c r="BI585" s="683" t="s">
        <v>481</v>
      </c>
      <c r="BJ585" s="690" t="s">
        <v>482</v>
      </c>
      <c r="BK585" s="687" t="s">
        <v>483</v>
      </c>
      <c r="BL585" s="683" t="s">
        <v>484</v>
      </c>
      <c r="BM585" s="683" t="s">
        <v>485</v>
      </c>
      <c r="BN585" s="689" t="s">
        <v>486</v>
      </c>
      <c r="BO585" s="689" t="s">
        <v>487</v>
      </c>
      <c r="BP585" s="689" t="s">
        <v>488</v>
      </c>
      <c r="BQ585" s="689" t="s">
        <v>460</v>
      </c>
      <c r="BR585" s="689" t="s">
        <v>489</v>
      </c>
      <c r="BS585" s="683" t="s">
        <v>490</v>
      </c>
      <c r="BT585" s="690" t="s">
        <v>482</v>
      </c>
      <c r="BU585" s="687" t="s">
        <v>491</v>
      </c>
      <c r="BV585" s="691" t="s">
        <v>492</v>
      </c>
      <c r="BW585" s="691" t="s">
        <v>493</v>
      </c>
      <c r="BX585" s="691" t="s">
        <v>494</v>
      </c>
      <c r="BY585" s="691" t="s">
        <v>495</v>
      </c>
      <c r="BZ585" s="691" t="s">
        <v>485</v>
      </c>
      <c r="CA585" s="691" t="s">
        <v>496</v>
      </c>
      <c r="CB585" s="691" t="s">
        <v>497</v>
      </c>
      <c r="CC585" s="691" t="s">
        <v>498</v>
      </c>
      <c r="CD585" s="691" t="s">
        <v>499</v>
      </c>
      <c r="CE585" s="691" t="s">
        <v>500</v>
      </c>
      <c r="CF585" s="691" t="s">
        <v>501</v>
      </c>
      <c r="CG585" s="691" t="s">
        <v>502</v>
      </c>
      <c r="CH585" s="691" t="s">
        <v>503</v>
      </c>
      <c r="CI585" s="691" t="s">
        <v>504</v>
      </c>
      <c r="CJ585" s="691" t="s">
        <v>505</v>
      </c>
      <c r="CK585" s="691" t="s">
        <v>506</v>
      </c>
      <c r="CL585" s="683" t="s">
        <v>507</v>
      </c>
      <c r="CM585" s="687" t="s">
        <v>508</v>
      </c>
      <c r="CN585" s="683" t="s">
        <v>509</v>
      </c>
      <c r="CO585" s="692" t="s">
        <v>510</v>
      </c>
      <c r="CP585" s="683" t="s">
        <v>511</v>
      </c>
      <c r="CQ585" s="681" t="s">
        <v>512</v>
      </c>
      <c r="CR585" s="678" t="s">
        <v>513</v>
      </c>
      <c r="CS585" s="678" t="s">
        <v>514</v>
      </c>
      <c r="CT585" s="679" t="s">
        <v>515</v>
      </c>
      <c r="CU585" s="846" t="s">
        <v>516</v>
      </c>
      <c r="CV585" s="679" t="s">
        <v>517</v>
      </c>
      <c r="CW585" s="678" t="s">
        <v>518</v>
      </c>
      <c r="CX585" s="678" t="s">
        <v>519</v>
      </c>
      <c r="CY585" s="678" t="s">
        <v>520</v>
      </c>
      <c r="CZ585" s="722" t="s">
        <v>444</v>
      </c>
      <c r="DA585" s="695" t="s">
        <v>521</v>
      </c>
      <c r="DB585" s="695" t="s">
        <v>522</v>
      </c>
      <c r="DC585" s="695" t="s">
        <v>523</v>
      </c>
      <c r="DD585" s="695" t="s">
        <v>219</v>
      </c>
      <c r="DE585" s="695" t="s">
        <v>217</v>
      </c>
      <c r="DF585" s="695" t="s">
        <v>437</v>
      </c>
      <c r="DG585" s="695" t="s">
        <v>438</v>
      </c>
      <c r="DH585" s="678" t="s">
        <v>745</v>
      </c>
      <c r="DI585" s="679" t="s">
        <v>525</v>
      </c>
      <c r="DJ585" s="679" t="s">
        <v>526</v>
      </c>
      <c r="DK585" s="679" t="s">
        <v>527</v>
      </c>
      <c r="DL585" s="678" t="s">
        <v>528</v>
      </c>
      <c r="DM585" s="679" t="s">
        <v>529</v>
      </c>
      <c r="DN585" s="679" t="s">
        <v>530</v>
      </c>
      <c r="DO585" s="846" t="s">
        <v>531</v>
      </c>
      <c r="DP585" s="679" t="s">
        <v>532</v>
      </c>
      <c r="DQ585" s="700" t="s">
        <v>533</v>
      </c>
      <c r="DR585" s="679" t="s">
        <v>534</v>
      </c>
      <c r="DS585" s="678" t="s">
        <v>535</v>
      </c>
      <c r="DT585" s="678" t="s">
        <v>536</v>
      </c>
      <c r="DU585" s="701" t="s">
        <v>537</v>
      </c>
      <c r="DV585" s="702" t="s">
        <v>538</v>
      </c>
      <c r="DW585" s="701" t="s">
        <v>539</v>
      </c>
      <c r="DX585" s="703" t="s">
        <v>540</v>
      </c>
      <c r="DY585" s="701" t="s">
        <v>539</v>
      </c>
      <c r="DZ585" s="703" t="s">
        <v>540</v>
      </c>
      <c r="EA585" s="702" t="s">
        <v>539</v>
      </c>
      <c r="EB585" s="704" t="s">
        <v>540</v>
      </c>
    </row>
    <row r="586" spans="1:266" s="705" customFormat="1" ht="17.25" customHeight="1" x14ac:dyDescent="0.35">
      <c r="A586" s="618" t="s">
        <v>308</v>
      </c>
      <c r="B586" s="678"/>
      <c r="C586" s="678"/>
      <c r="D586" s="678"/>
      <c r="E586" s="678"/>
      <c r="F586" s="717" t="s">
        <v>563</v>
      </c>
      <c r="G586" s="717"/>
      <c r="H586" s="679"/>
      <c r="I586" s="678"/>
      <c r="J586" s="678"/>
      <c r="K586" s="678"/>
      <c r="L586" s="678"/>
      <c r="M586" s="678"/>
      <c r="N586" s="678"/>
      <c r="O586" s="678"/>
      <c r="P586" s="678"/>
      <c r="Q586" s="678"/>
      <c r="R586" s="678"/>
      <c r="S586" s="678"/>
      <c r="T586" s="678"/>
      <c r="U586" s="678"/>
      <c r="V586" s="678"/>
      <c r="W586" s="678"/>
      <c r="X586" s="678"/>
      <c r="Y586" s="678"/>
      <c r="Z586" s="679"/>
      <c r="AA586" s="678"/>
      <c r="AB586" s="678"/>
      <c r="AC586" s="678"/>
      <c r="AD586" s="678"/>
      <c r="AE586" s="684"/>
      <c r="AF586" s="679">
        <v>0</v>
      </c>
      <c r="AG586" s="685"/>
      <c r="AH586" s="685"/>
      <c r="AI586" s="685"/>
      <c r="AJ586" s="678"/>
      <c r="AK586" s="684"/>
      <c r="AL586" s="678"/>
      <c r="AM586" s="678"/>
      <c r="AN586" s="678"/>
      <c r="AO586" s="678"/>
      <c r="AP586" s="678"/>
      <c r="AQ586" s="678"/>
      <c r="AR586" s="678"/>
      <c r="AS586" s="678"/>
      <c r="AT586" s="678"/>
      <c r="AU586" s="678"/>
      <c r="AV586" s="678"/>
      <c r="AW586" s="678"/>
      <c r="AX586" s="678"/>
      <c r="AY586" s="678"/>
      <c r="AZ586" s="678"/>
      <c r="BA586" s="678"/>
      <c r="BB586" s="678"/>
      <c r="BC586" s="678"/>
      <c r="BD586" s="678"/>
      <c r="BE586" s="678"/>
      <c r="BF586" s="678"/>
      <c r="BG586" s="678"/>
      <c r="BH586" s="678"/>
      <c r="BI586" s="678"/>
      <c r="BJ586" s="678"/>
      <c r="BK586" s="678"/>
      <c r="BL586" s="678"/>
      <c r="BM586" s="678"/>
      <c r="BN586" s="678"/>
      <c r="BO586" s="678"/>
      <c r="BP586" s="678"/>
      <c r="BQ586" s="678"/>
      <c r="BR586" s="678"/>
      <c r="BS586" s="678"/>
      <c r="BT586" s="678"/>
      <c r="BU586" s="678"/>
      <c r="BV586" s="678"/>
      <c r="BW586" s="678"/>
      <c r="BX586" s="678"/>
      <c r="BY586" s="678"/>
      <c r="BZ586" s="678"/>
      <c r="CA586" s="678"/>
      <c r="CB586" s="678"/>
      <c r="CC586" s="678"/>
      <c r="CD586" s="678"/>
      <c r="CE586" s="678"/>
      <c r="CF586" s="678"/>
      <c r="CG586" s="678"/>
      <c r="CH586" s="678"/>
      <c r="CI586" s="678"/>
      <c r="CJ586" s="678"/>
      <c r="CK586" s="678"/>
      <c r="CL586" s="678" t="s">
        <v>308</v>
      </c>
      <c r="CM586" s="678"/>
      <c r="CN586" s="929"/>
      <c r="CO586" s="678"/>
      <c r="CP586" s="678"/>
      <c r="CQ586" s="678" t="s">
        <v>308</v>
      </c>
      <c r="CR586" s="678" t="s">
        <v>308</v>
      </c>
      <c r="CS586" s="693"/>
      <c r="CT586" s="695"/>
      <c r="CU586" s="721"/>
      <c r="CV586" s="679"/>
      <c r="CW586" s="679"/>
      <c r="CX586" s="695"/>
      <c r="CY586" s="722">
        <v>0</v>
      </c>
      <c r="CZ586" s="722">
        <v>0</v>
      </c>
      <c r="DA586" s="695">
        <v>0</v>
      </c>
      <c r="DB586" s="695">
        <v>0</v>
      </c>
      <c r="DC586" s="695">
        <v>0</v>
      </c>
      <c r="DD586" s="695">
        <v>0</v>
      </c>
      <c r="DE586" s="695">
        <v>0</v>
      </c>
      <c r="DF586" s="695">
        <v>0</v>
      </c>
      <c r="DG586" s="695">
        <v>0</v>
      </c>
      <c r="DH586" s="679">
        <v>0</v>
      </c>
      <c r="DI586" s="679">
        <v>0</v>
      </c>
      <c r="DJ586" s="679">
        <v>0</v>
      </c>
      <c r="DK586" s="679">
        <v>0</v>
      </c>
      <c r="DL586" s="679">
        <v>0</v>
      </c>
      <c r="DM586" s="679">
        <v>0</v>
      </c>
      <c r="DN586" s="679">
        <v>0</v>
      </c>
      <c r="DO586" s="846">
        <v>0</v>
      </c>
      <c r="DP586" s="679"/>
      <c r="DQ586" s="679"/>
      <c r="DR586" s="679"/>
      <c r="DS586" s="679"/>
      <c r="DT586" s="695"/>
      <c r="DU586" s="684"/>
      <c r="DV586" s="684"/>
      <c r="DW586" s="679"/>
      <c r="DX586" s="724"/>
      <c r="DY586" s="679" t="s">
        <v>308</v>
      </c>
      <c r="DZ586" s="724" t="s">
        <v>308</v>
      </c>
      <c r="EA586" s="679"/>
      <c r="EB586" s="724"/>
    </row>
    <row r="587" spans="1:266" ht="16.5" customHeight="1" x14ac:dyDescent="0.35">
      <c r="A587" s="618" t="s">
        <v>1546</v>
      </c>
      <c r="B587" s="730">
        <v>74</v>
      </c>
      <c r="C587" s="730" t="s">
        <v>1547</v>
      </c>
      <c r="D587" s="730" t="s">
        <v>1547</v>
      </c>
      <c r="E587" s="730">
        <v>10</v>
      </c>
      <c r="F587" s="731" t="s">
        <v>574</v>
      </c>
      <c r="G587" s="732">
        <v>1</v>
      </c>
      <c r="H587" s="826">
        <v>46196</v>
      </c>
      <c r="I587" s="730">
        <v>36</v>
      </c>
      <c r="J587" s="730" t="s">
        <v>308</v>
      </c>
      <c r="K587" s="730">
        <v>37</v>
      </c>
      <c r="L587" s="730" t="s">
        <v>1548</v>
      </c>
      <c r="M587" s="734" t="s">
        <v>1546</v>
      </c>
      <c r="N587" s="734">
        <v>0</v>
      </c>
      <c r="O587" s="734" t="s">
        <v>390</v>
      </c>
      <c r="P587" s="734">
        <v>0</v>
      </c>
      <c r="Q587" s="734">
        <v>0</v>
      </c>
      <c r="R587" s="734" t="s">
        <v>1549</v>
      </c>
      <c r="S587" s="734" t="s">
        <v>308</v>
      </c>
      <c r="T587" s="734" t="s">
        <v>1550</v>
      </c>
      <c r="U587" s="734">
        <v>878</v>
      </c>
      <c r="V587" s="734" t="s">
        <v>308</v>
      </c>
      <c r="W587" s="734"/>
      <c r="X587" s="734"/>
      <c r="Y587" s="734"/>
      <c r="Z587" s="926"/>
      <c r="AA587" s="734" t="s">
        <v>40</v>
      </c>
      <c r="AB587" s="734" t="s">
        <v>863</v>
      </c>
      <c r="AC587" s="734" t="s">
        <v>589</v>
      </c>
      <c r="AD587" s="734">
        <v>510</v>
      </c>
      <c r="AE587" s="738">
        <v>510</v>
      </c>
      <c r="AF587" s="737" t="s">
        <v>390</v>
      </c>
      <c r="AG587" s="765"/>
      <c r="AH587" s="765"/>
      <c r="AI587" s="765" t="s">
        <v>308</v>
      </c>
      <c r="AJ587" s="740">
        <v>1</v>
      </c>
      <c r="AK587" s="766"/>
      <c r="AL587" s="740"/>
      <c r="AM587" s="767">
        <v>0</v>
      </c>
      <c r="AN587" s="767"/>
      <c r="AO587" s="767"/>
      <c r="AP587" s="767"/>
      <c r="AQ587" s="767"/>
      <c r="AR587" s="767"/>
      <c r="AS587" s="767"/>
      <c r="AT587" s="767"/>
      <c r="AU587" s="767"/>
      <c r="AV587" s="767"/>
      <c r="AW587" s="767"/>
      <c r="AX587" s="767"/>
      <c r="AY587" s="767"/>
      <c r="AZ587" s="767"/>
      <c r="BA587" s="767"/>
      <c r="BB587" s="767">
        <v>0</v>
      </c>
      <c r="BC587" s="767">
        <v>0</v>
      </c>
      <c r="BD587" s="767">
        <v>0</v>
      </c>
      <c r="BE587" s="767">
        <v>0</v>
      </c>
      <c r="BF587" s="767">
        <v>0</v>
      </c>
      <c r="BG587" s="767">
        <v>0</v>
      </c>
      <c r="BH587" s="767">
        <v>0</v>
      </c>
      <c r="BI587" s="767">
        <v>0</v>
      </c>
      <c r="BJ587" s="767"/>
      <c r="BK587" s="767">
        <v>0</v>
      </c>
      <c r="BL587" s="767"/>
      <c r="BM587" s="767"/>
      <c r="BN587" s="767" t="s">
        <v>308</v>
      </c>
      <c r="BO587" s="767" t="s">
        <v>308</v>
      </c>
      <c r="BP587" s="767" t="s">
        <v>308</v>
      </c>
      <c r="BQ587" s="767" t="s">
        <v>308</v>
      </c>
      <c r="BR587" s="767"/>
      <c r="BS587" s="767" t="s">
        <v>397</v>
      </c>
      <c r="BT587" s="767"/>
      <c r="BU587" s="767" t="s">
        <v>579</v>
      </c>
      <c r="BV587" s="767"/>
      <c r="BW587" s="767"/>
      <c r="BX587" s="767"/>
      <c r="BY587" s="767"/>
      <c r="BZ587" s="767"/>
      <c r="CA587" s="767"/>
      <c r="CB587" s="767"/>
      <c r="CC587" s="767"/>
      <c r="CD587" s="767"/>
      <c r="CE587" s="767"/>
      <c r="CF587" s="767"/>
      <c r="CG587" s="767"/>
      <c r="CH587" s="767"/>
      <c r="CI587" s="767"/>
      <c r="CJ587" s="767"/>
      <c r="CK587" s="768"/>
      <c r="CL587" s="768" t="s">
        <v>397</v>
      </c>
      <c r="CM587" s="768" t="s">
        <v>397</v>
      </c>
      <c r="CN587" s="768" t="s">
        <v>397</v>
      </c>
      <c r="CO587" s="768" t="s">
        <v>397</v>
      </c>
      <c r="CP587" s="768">
        <v>0</v>
      </c>
      <c r="CQ587" s="768">
        <v>0</v>
      </c>
      <c r="CR587" s="735">
        <v>192</v>
      </c>
      <c r="CS587" s="744"/>
      <c r="CT587" s="745">
        <v>46279</v>
      </c>
      <c r="CU587" s="746" t="s">
        <v>590</v>
      </c>
      <c r="CV587" s="737"/>
      <c r="CW587" s="737"/>
      <c r="CX587" s="745">
        <v>46241</v>
      </c>
      <c r="CY587" s="861">
        <v>0</v>
      </c>
      <c r="CZ587" s="861" t="s">
        <v>308</v>
      </c>
      <c r="DA587" s="749">
        <v>0</v>
      </c>
      <c r="DB587" s="749">
        <v>0</v>
      </c>
      <c r="DC587" s="749">
        <v>0</v>
      </c>
      <c r="DD587" s="749">
        <v>0</v>
      </c>
      <c r="DE587" s="749">
        <v>0</v>
      </c>
      <c r="DF587" s="749">
        <v>0</v>
      </c>
      <c r="DG587" s="749">
        <v>0</v>
      </c>
      <c r="DH587" s="750">
        <v>0</v>
      </c>
      <c r="DI587" s="737" t="s">
        <v>390</v>
      </c>
      <c r="DJ587" s="737" t="s">
        <v>390</v>
      </c>
      <c r="DK587" s="737" t="s">
        <v>390</v>
      </c>
      <c r="DL587" s="737" t="s">
        <v>390</v>
      </c>
      <c r="DM587" s="737" t="s">
        <v>390</v>
      </c>
      <c r="DN587" s="737" t="s">
        <v>390</v>
      </c>
      <c r="DO587" s="762">
        <v>0</v>
      </c>
      <c r="DP587" s="763">
        <v>46276</v>
      </c>
      <c r="DQ587" s="763">
        <v>46276</v>
      </c>
      <c r="DR587" s="763">
        <v>46276</v>
      </c>
      <c r="DS587" s="750">
        <v>46276</v>
      </c>
      <c r="DT587" s="752">
        <v>46276</v>
      </c>
      <c r="DU587" s="753">
        <v>-7</v>
      </c>
      <c r="DV587" s="753" t="s">
        <v>308</v>
      </c>
      <c r="DW587" s="754">
        <v>46269</v>
      </c>
      <c r="DX587" s="755">
        <v>46269</v>
      </c>
      <c r="DY587" s="754" t="e">
        <v>#VALUE!</v>
      </c>
      <c r="DZ587" s="754" t="e">
        <v>#VALUE!</v>
      </c>
      <c r="EA587" s="754" t="e">
        <v>#VALUE!</v>
      </c>
      <c r="EB587" s="754" t="e">
        <v>#VALUE!</v>
      </c>
      <c r="HA587" s="756" t="s">
        <v>397</v>
      </c>
      <c r="HB587" s="756" t="s">
        <v>397</v>
      </c>
      <c r="HC587" s="756" t="s">
        <v>397</v>
      </c>
      <c r="HD587" s="756" t="s">
        <v>397</v>
      </c>
      <c r="HE587" s="756" t="s">
        <v>397</v>
      </c>
      <c r="HF587" s="756" t="s">
        <v>397</v>
      </c>
      <c r="HG587" s="756" t="s">
        <v>397</v>
      </c>
      <c r="HH587" s="756" t="s">
        <v>397</v>
      </c>
      <c r="HI587" s="756" t="s">
        <v>397</v>
      </c>
      <c r="HJ587" s="756" t="s">
        <v>397</v>
      </c>
      <c r="HK587"/>
      <c r="HL587"/>
      <c r="HM587"/>
      <c r="HN587" s="756" t="str">
        <f t="shared" ref="HN587:HN615" si="19">IF(HA587&lt;&gt;"X","SDI",IF(HE587&lt;&gt;"X","CBMJ",IF(HK587&lt;&gt;"X","AUTO PRINT","INHOUSE")))</f>
        <v>AUTO PRINT</v>
      </c>
      <c r="HO587"/>
      <c r="HP587" s="757" t="s">
        <v>572</v>
      </c>
      <c r="HQ587" s="757" t="s">
        <v>572</v>
      </c>
      <c r="HR587" s="757" t="s">
        <v>572</v>
      </c>
      <c r="HS587"/>
      <c r="HW587" s="758"/>
      <c r="HX587"/>
      <c r="HY587" s="759" t="s">
        <v>572</v>
      </c>
      <c r="HZ587" s="759" t="s">
        <v>572</v>
      </c>
      <c r="IA587" s="759" t="s">
        <v>572</v>
      </c>
      <c r="IC587" s="760" t="s">
        <v>572</v>
      </c>
      <c r="ID587" s="760" t="s">
        <v>572</v>
      </c>
      <c r="IE587" s="760" t="s">
        <v>572</v>
      </c>
      <c r="IF587" s="761" t="s">
        <v>572</v>
      </c>
      <c r="IG587" s="619" t="str">
        <f t="shared" ref="IG587:IG615" si="20">IF(COUNTIF(IC587:IF587,"AUTO PRINTING*")&gt;0,"AUTO PRINTING","IN HOUSE (MANUAL)")</f>
        <v>IN HOUSE (MANUAL)</v>
      </c>
      <c r="II587" s="761" t="s">
        <v>572</v>
      </c>
      <c r="IK587" s="761" t="str">
        <f>IFERROR(VLOOKUP($M587,#REF!,13,0),"IN HOUSE (MANUAL)")</f>
        <v>IN HOUSE (MANUAL)</v>
      </c>
      <c r="IM587" s="760" t="s">
        <v>572</v>
      </c>
      <c r="IN587" s="760" t="s">
        <v>572</v>
      </c>
      <c r="IO587" s="760" t="s">
        <v>572</v>
      </c>
      <c r="IQ587" s="760" t="s">
        <v>572</v>
      </c>
      <c r="IR587" s="760" t="s">
        <v>572</v>
      </c>
      <c r="IT587" s="760" t="s">
        <v>572</v>
      </c>
      <c r="IV587" s="760" t="s">
        <v>572</v>
      </c>
      <c r="IW587" s="760" t="s">
        <v>572</v>
      </c>
      <c r="IY587" s="760" t="s">
        <v>572</v>
      </c>
      <c r="IZ587" s="760" t="s">
        <v>572</v>
      </c>
      <c r="JB587" s="760" t="s">
        <v>572</v>
      </c>
      <c r="JC587" s="760" t="s">
        <v>572</v>
      </c>
      <c r="JE587" s="760" t="s">
        <v>572</v>
      </c>
      <c r="JF587" s="760" t="s">
        <v>572</v>
      </c>
    </row>
    <row r="588" spans="1:266" ht="16.5" customHeight="1" collapsed="1" x14ac:dyDescent="0.35">
      <c r="A588" s="618" t="s">
        <v>1551</v>
      </c>
      <c r="B588" s="730">
        <v>75</v>
      </c>
      <c r="C588" s="730" t="s">
        <v>1547</v>
      </c>
      <c r="D588" s="730" t="s">
        <v>1547</v>
      </c>
      <c r="E588" s="730">
        <v>10</v>
      </c>
      <c r="F588" s="731" t="s">
        <v>574</v>
      </c>
      <c r="G588" s="732">
        <v>1</v>
      </c>
      <c r="H588" s="826">
        <v>46196</v>
      </c>
      <c r="I588" s="730">
        <v>36</v>
      </c>
      <c r="J588" s="730" t="s">
        <v>308</v>
      </c>
      <c r="K588" s="730">
        <v>37</v>
      </c>
      <c r="L588" s="730" t="s">
        <v>1548</v>
      </c>
      <c r="M588" s="734" t="s">
        <v>1551</v>
      </c>
      <c r="N588" s="734">
        <v>0</v>
      </c>
      <c r="O588" s="734" t="s">
        <v>390</v>
      </c>
      <c r="P588" s="734">
        <v>0</v>
      </c>
      <c r="Q588" s="734">
        <v>0</v>
      </c>
      <c r="R588" s="734" t="s">
        <v>1549</v>
      </c>
      <c r="S588" s="734" t="s">
        <v>308</v>
      </c>
      <c r="T588" s="734" t="s">
        <v>1550</v>
      </c>
      <c r="U588" s="734">
        <v>878</v>
      </c>
      <c r="V588" s="734" t="s">
        <v>308</v>
      </c>
      <c r="W588" s="734"/>
      <c r="X588" s="734"/>
      <c r="Y588" s="734"/>
      <c r="Z588" s="926"/>
      <c r="AA588" s="734" t="s">
        <v>40</v>
      </c>
      <c r="AB588" s="734" t="s">
        <v>890</v>
      </c>
      <c r="AC588" s="734" t="s">
        <v>589</v>
      </c>
      <c r="AD588" s="734">
        <v>150</v>
      </c>
      <c r="AE588" s="738">
        <v>150</v>
      </c>
      <c r="AF588" s="737" t="s">
        <v>390</v>
      </c>
      <c r="AG588" s="765"/>
      <c r="AH588" s="765"/>
      <c r="AI588" s="765" t="s">
        <v>308</v>
      </c>
      <c r="AJ588" s="740">
        <v>2</v>
      </c>
      <c r="AK588" s="766"/>
      <c r="AL588" s="740"/>
      <c r="AM588" s="767">
        <v>0</v>
      </c>
      <c r="AN588" s="767"/>
      <c r="AO588" s="767"/>
      <c r="AP588" s="767"/>
      <c r="AQ588" s="767"/>
      <c r="AR588" s="767"/>
      <c r="AS588" s="767"/>
      <c r="AT588" s="767"/>
      <c r="AU588" s="767"/>
      <c r="AV588" s="767"/>
      <c r="AW588" s="767"/>
      <c r="AX588" s="767"/>
      <c r="AY588" s="767"/>
      <c r="AZ588" s="767"/>
      <c r="BA588" s="767"/>
      <c r="BB588" s="767">
        <v>0</v>
      </c>
      <c r="BC588" s="767">
        <v>0</v>
      </c>
      <c r="BD588" s="767">
        <v>0</v>
      </c>
      <c r="BE588" s="767">
        <v>0</v>
      </c>
      <c r="BF588" s="767">
        <v>0</v>
      </c>
      <c r="BG588" s="767">
        <v>0</v>
      </c>
      <c r="BH588" s="767">
        <v>0</v>
      </c>
      <c r="BI588" s="767">
        <v>0</v>
      </c>
      <c r="BJ588" s="767"/>
      <c r="BK588" s="767">
        <v>0</v>
      </c>
      <c r="BL588" s="767"/>
      <c r="BM588" s="767"/>
      <c r="BN588" s="767" t="s">
        <v>308</v>
      </c>
      <c r="BO588" s="767" t="s">
        <v>308</v>
      </c>
      <c r="BP588" s="767" t="s">
        <v>308</v>
      </c>
      <c r="BQ588" s="767" t="s">
        <v>308</v>
      </c>
      <c r="BR588" s="767"/>
      <c r="BS588" s="767" t="s">
        <v>397</v>
      </c>
      <c r="BT588" s="767"/>
      <c r="BU588" s="767" t="s">
        <v>579</v>
      </c>
      <c r="BV588" s="767"/>
      <c r="BW588" s="767"/>
      <c r="BX588" s="767"/>
      <c r="BY588" s="767"/>
      <c r="BZ588" s="767"/>
      <c r="CA588" s="767"/>
      <c r="CB588" s="767"/>
      <c r="CC588" s="767"/>
      <c r="CD588" s="767"/>
      <c r="CE588" s="767"/>
      <c r="CF588" s="767"/>
      <c r="CG588" s="767"/>
      <c r="CH588" s="767"/>
      <c r="CI588" s="767"/>
      <c r="CJ588" s="767"/>
      <c r="CK588" s="768"/>
      <c r="CL588" s="768" t="s">
        <v>397</v>
      </c>
      <c r="CM588" s="768" t="s">
        <v>397</v>
      </c>
      <c r="CN588" s="768" t="s">
        <v>397</v>
      </c>
      <c r="CO588" s="768" t="s">
        <v>397</v>
      </c>
      <c r="CP588" s="768">
        <v>0</v>
      </c>
      <c r="CQ588" s="768">
        <v>0</v>
      </c>
      <c r="CR588" s="735">
        <v>54</v>
      </c>
      <c r="CS588" s="744"/>
      <c r="CT588" s="745">
        <v>46279</v>
      </c>
      <c r="CU588" s="746" t="s">
        <v>590</v>
      </c>
      <c r="CV588" s="737"/>
      <c r="CW588" s="737"/>
      <c r="CX588" s="745">
        <v>46241</v>
      </c>
      <c r="CY588" s="861">
        <v>0</v>
      </c>
      <c r="CZ588" s="861" t="s">
        <v>308</v>
      </c>
      <c r="DA588" s="749">
        <v>0</v>
      </c>
      <c r="DB588" s="749">
        <v>0</v>
      </c>
      <c r="DC588" s="749">
        <v>0</v>
      </c>
      <c r="DD588" s="749">
        <v>0</v>
      </c>
      <c r="DE588" s="749">
        <v>0</v>
      </c>
      <c r="DF588" s="749">
        <v>0</v>
      </c>
      <c r="DG588" s="749">
        <v>0</v>
      </c>
      <c r="DH588" s="750">
        <v>0</v>
      </c>
      <c r="DI588" s="737" t="s">
        <v>390</v>
      </c>
      <c r="DJ588" s="737" t="s">
        <v>390</v>
      </c>
      <c r="DK588" s="737" t="s">
        <v>390</v>
      </c>
      <c r="DL588" s="737" t="s">
        <v>390</v>
      </c>
      <c r="DM588" s="737" t="s">
        <v>390</v>
      </c>
      <c r="DN588" s="737" t="s">
        <v>390</v>
      </c>
      <c r="DO588" s="762">
        <v>0</v>
      </c>
      <c r="DP588" s="763">
        <v>46276</v>
      </c>
      <c r="DQ588" s="763">
        <v>46276</v>
      </c>
      <c r="DR588" s="763">
        <v>46276</v>
      </c>
      <c r="DS588" s="750">
        <v>46276</v>
      </c>
      <c r="DT588" s="752">
        <v>46276</v>
      </c>
      <c r="DU588" s="753">
        <v>-7</v>
      </c>
      <c r="DV588" s="753" t="s">
        <v>308</v>
      </c>
      <c r="DW588" s="754">
        <v>46269</v>
      </c>
      <c r="DX588" s="755">
        <v>46269</v>
      </c>
      <c r="DY588" s="754" t="e">
        <v>#VALUE!</v>
      </c>
      <c r="DZ588" s="754" t="e">
        <v>#VALUE!</v>
      </c>
      <c r="EA588" s="754" t="e">
        <v>#VALUE!</v>
      </c>
      <c r="EB588" s="754" t="e">
        <v>#VALUE!</v>
      </c>
      <c r="HA588" s="756" t="s">
        <v>397</v>
      </c>
      <c r="HB588" s="756" t="s">
        <v>397</v>
      </c>
      <c r="HC588" s="756" t="s">
        <v>397</v>
      </c>
      <c r="HD588" s="756" t="s">
        <v>397</v>
      </c>
      <c r="HE588" s="756" t="s">
        <v>397</v>
      </c>
      <c r="HF588" s="756" t="s">
        <v>397</v>
      </c>
      <c r="HG588" s="756" t="s">
        <v>397</v>
      </c>
      <c r="HH588" s="756" t="s">
        <v>397</v>
      </c>
      <c r="HI588" s="756" t="s">
        <v>397</v>
      </c>
      <c r="HJ588" s="756" t="s">
        <v>397</v>
      </c>
      <c r="HK588"/>
      <c r="HL588"/>
      <c r="HM588"/>
      <c r="HN588" s="756" t="str">
        <f t="shared" si="19"/>
        <v>AUTO PRINT</v>
      </c>
      <c r="HO588"/>
      <c r="HP588" s="757" t="s">
        <v>572</v>
      </c>
      <c r="HQ588" s="757" t="s">
        <v>572</v>
      </c>
      <c r="HR588" s="757" t="s">
        <v>572</v>
      </c>
      <c r="HS588"/>
      <c r="HW588" s="758"/>
      <c r="HX588"/>
      <c r="HY588" s="759" t="s">
        <v>572</v>
      </c>
      <c r="HZ588" s="759" t="s">
        <v>572</v>
      </c>
      <c r="IA588" s="759" t="s">
        <v>572</v>
      </c>
      <c r="IC588" s="760" t="s">
        <v>572</v>
      </c>
      <c r="ID588" s="760" t="s">
        <v>572</v>
      </c>
      <c r="IE588" s="760" t="s">
        <v>572</v>
      </c>
      <c r="IF588" s="761" t="s">
        <v>572</v>
      </c>
      <c r="IG588" s="619" t="str">
        <f t="shared" si="20"/>
        <v>IN HOUSE (MANUAL)</v>
      </c>
      <c r="II588" s="761" t="s">
        <v>572</v>
      </c>
      <c r="IK588" s="761" t="str">
        <f>IFERROR(VLOOKUP($M588,#REF!,13,0),"IN HOUSE (MANUAL)")</f>
        <v>IN HOUSE (MANUAL)</v>
      </c>
      <c r="IM588" s="760" t="s">
        <v>572</v>
      </c>
      <c r="IN588" s="760" t="s">
        <v>572</v>
      </c>
      <c r="IO588" s="760" t="s">
        <v>572</v>
      </c>
      <c r="IQ588" s="760" t="s">
        <v>572</v>
      </c>
      <c r="IR588" s="760" t="s">
        <v>572</v>
      </c>
      <c r="IT588" s="760" t="s">
        <v>572</v>
      </c>
      <c r="IV588" s="760" t="s">
        <v>572</v>
      </c>
      <c r="IW588" s="760" t="s">
        <v>572</v>
      </c>
      <c r="IY588" s="760" t="s">
        <v>572</v>
      </c>
      <c r="IZ588" s="760" t="s">
        <v>572</v>
      </c>
      <c r="JB588" s="760" t="s">
        <v>572</v>
      </c>
      <c r="JC588" s="760" t="s">
        <v>572</v>
      </c>
      <c r="JE588" s="760" t="s">
        <v>572</v>
      </c>
      <c r="JF588" s="760" t="s">
        <v>572</v>
      </c>
    </row>
    <row r="589" spans="1:266" ht="17.25" customHeight="1" x14ac:dyDescent="0.35">
      <c r="A589" s="618" t="s">
        <v>1552</v>
      </c>
      <c r="B589" s="730">
        <v>76</v>
      </c>
      <c r="C589" s="730" t="s">
        <v>1547</v>
      </c>
      <c r="D589" s="730" t="s">
        <v>1547</v>
      </c>
      <c r="E589" s="730">
        <v>10</v>
      </c>
      <c r="F589" s="731" t="s">
        <v>574</v>
      </c>
      <c r="G589" s="732">
        <v>1</v>
      </c>
      <c r="H589" s="826">
        <v>46196</v>
      </c>
      <c r="I589" s="730">
        <v>36</v>
      </c>
      <c r="J589" s="730" t="s">
        <v>308</v>
      </c>
      <c r="K589" s="730">
        <v>37</v>
      </c>
      <c r="L589" s="730" t="s">
        <v>1553</v>
      </c>
      <c r="M589" s="734" t="s">
        <v>1552</v>
      </c>
      <c r="N589" s="734">
        <v>0</v>
      </c>
      <c r="O589" s="734" t="s">
        <v>390</v>
      </c>
      <c r="P589" s="734">
        <v>0</v>
      </c>
      <c r="Q589" s="734">
        <v>0</v>
      </c>
      <c r="R589" s="734" t="s">
        <v>1549</v>
      </c>
      <c r="S589" s="734" t="s">
        <v>308</v>
      </c>
      <c r="T589" s="734" t="s">
        <v>1554</v>
      </c>
      <c r="U589" s="734">
        <v>878</v>
      </c>
      <c r="V589" s="734" t="s">
        <v>308</v>
      </c>
      <c r="W589" s="734"/>
      <c r="X589" s="734"/>
      <c r="Y589" s="734"/>
      <c r="Z589" s="926"/>
      <c r="AA589" s="734" t="s">
        <v>40</v>
      </c>
      <c r="AB589" s="734" t="s">
        <v>863</v>
      </c>
      <c r="AC589" s="734" t="s">
        <v>589</v>
      </c>
      <c r="AD589" s="734">
        <v>252</v>
      </c>
      <c r="AE589" s="738">
        <v>252</v>
      </c>
      <c r="AF589" s="737" t="s">
        <v>390</v>
      </c>
      <c r="AG589" s="765"/>
      <c r="AH589" s="765"/>
      <c r="AI589" s="765" t="s">
        <v>308</v>
      </c>
      <c r="AJ589" s="740">
        <v>3</v>
      </c>
      <c r="AK589" s="766"/>
      <c r="AL589" s="740"/>
      <c r="AM589" s="767">
        <v>0</v>
      </c>
      <c r="AN589" s="767"/>
      <c r="AO589" s="767"/>
      <c r="AP589" s="767"/>
      <c r="AQ589" s="767"/>
      <c r="AR589" s="767"/>
      <c r="AS589" s="767"/>
      <c r="AT589" s="767"/>
      <c r="AU589" s="767"/>
      <c r="AV589" s="767"/>
      <c r="AW589" s="767"/>
      <c r="AX589" s="767"/>
      <c r="AY589" s="767"/>
      <c r="AZ589" s="767"/>
      <c r="BA589" s="767"/>
      <c r="BB589" s="767">
        <v>0</v>
      </c>
      <c r="BC589" s="767">
        <v>0</v>
      </c>
      <c r="BD589" s="767">
        <v>0</v>
      </c>
      <c r="BE589" s="767">
        <v>0</v>
      </c>
      <c r="BF589" s="767">
        <v>0</v>
      </c>
      <c r="BG589" s="767">
        <v>0</v>
      </c>
      <c r="BH589" s="767">
        <v>0</v>
      </c>
      <c r="BI589" s="767">
        <v>0</v>
      </c>
      <c r="BJ589" s="767"/>
      <c r="BK589" s="767">
        <v>0</v>
      </c>
      <c r="BL589" s="767"/>
      <c r="BM589" s="767"/>
      <c r="BN589" s="767" t="s">
        <v>308</v>
      </c>
      <c r="BO589" s="767" t="s">
        <v>308</v>
      </c>
      <c r="BP589" s="767" t="s">
        <v>308</v>
      </c>
      <c r="BQ589" s="767" t="s">
        <v>308</v>
      </c>
      <c r="BR589" s="767"/>
      <c r="BS589" s="767" t="s">
        <v>397</v>
      </c>
      <c r="BT589" s="767"/>
      <c r="BU589" s="767" t="s">
        <v>579</v>
      </c>
      <c r="BV589" s="767"/>
      <c r="BW589" s="767"/>
      <c r="BX589" s="767"/>
      <c r="BY589" s="767"/>
      <c r="BZ589" s="767"/>
      <c r="CA589" s="767"/>
      <c r="CB589" s="767"/>
      <c r="CC589" s="767"/>
      <c r="CD589" s="767"/>
      <c r="CE589" s="767"/>
      <c r="CF589" s="767"/>
      <c r="CG589" s="767"/>
      <c r="CH589" s="767"/>
      <c r="CI589" s="767"/>
      <c r="CJ589" s="767"/>
      <c r="CK589" s="768"/>
      <c r="CL589" s="768" t="s">
        <v>397</v>
      </c>
      <c r="CM589" s="768" t="s">
        <v>397</v>
      </c>
      <c r="CN589" s="768" t="s">
        <v>397</v>
      </c>
      <c r="CO589" s="768" t="s">
        <v>397</v>
      </c>
      <c r="CP589" s="768">
        <v>0</v>
      </c>
      <c r="CQ589" s="768">
        <v>0</v>
      </c>
      <c r="CR589" s="735">
        <v>186</v>
      </c>
      <c r="CS589" s="744"/>
      <c r="CT589" s="745">
        <v>46279</v>
      </c>
      <c r="CU589" s="746" t="s">
        <v>590</v>
      </c>
      <c r="CV589" s="737"/>
      <c r="CW589" s="737"/>
      <c r="CX589" s="745">
        <v>46241</v>
      </c>
      <c r="CY589" s="861">
        <v>0</v>
      </c>
      <c r="CZ589" s="861" t="s">
        <v>308</v>
      </c>
      <c r="DA589" s="749">
        <v>0</v>
      </c>
      <c r="DB589" s="749">
        <v>0</v>
      </c>
      <c r="DC589" s="749">
        <v>0</v>
      </c>
      <c r="DD589" s="749">
        <v>0</v>
      </c>
      <c r="DE589" s="749">
        <v>0</v>
      </c>
      <c r="DF589" s="749">
        <v>0</v>
      </c>
      <c r="DG589" s="749">
        <v>0</v>
      </c>
      <c r="DH589" s="750">
        <v>0</v>
      </c>
      <c r="DI589" s="737" t="s">
        <v>390</v>
      </c>
      <c r="DJ589" s="737" t="s">
        <v>390</v>
      </c>
      <c r="DK589" s="737" t="s">
        <v>390</v>
      </c>
      <c r="DL589" s="737" t="s">
        <v>390</v>
      </c>
      <c r="DM589" s="737" t="s">
        <v>390</v>
      </c>
      <c r="DN589" s="737" t="s">
        <v>390</v>
      </c>
      <c r="DO589" s="762">
        <v>0</v>
      </c>
      <c r="DP589" s="763">
        <v>46276</v>
      </c>
      <c r="DQ589" s="763">
        <v>46276</v>
      </c>
      <c r="DR589" s="763">
        <v>46276</v>
      </c>
      <c r="DS589" s="750">
        <v>46276</v>
      </c>
      <c r="DT589" s="752">
        <v>46276</v>
      </c>
      <c r="DU589" s="753">
        <v>-7</v>
      </c>
      <c r="DV589" s="753" t="s">
        <v>308</v>
      </c>
      <c r="DW589" s="754">
        <v>46269</v>
      </c>
      <c r="DX589" s="755">
        <v>46269</v>
      </c>
      <c r="DY589" s="754" t="e">
        <v>#VALUE!</v>
      </c>
      <c r="DZ589" s="754" t="e">
        <v>#VALUE!</v>
      </c>
      <c r="EA589" s="754" t="e">
        <v>#VALUE!</v>
      </c>
      <c r="EB589" s="754" t="e">
        <v>#VALUE!</v>
      </c>
      <c r="HA589" s="756" t="s">
        <v>397</v>
      </c>
      <c r="HB589" s="756" t="s">
        <v>397</v>
      </c>
      <c r="HC589" s="756" t="s">
        <v>397</v>
      </c>
      <c r="HD589" s="756" t="s">
        <v>397</v>
      </c>
      <c r="HE589" s="756" t="s">
        <v>397</v>
      </c>
      <c r="HF589" s="756" t="s">
        <v>397</v>
      </c>
      <c r="HG589" s="756" t="s">
        <v>397</v>
      </c>
      <c r="HH589" s="756" t="s">
        <v>397</v>
      </c>
      <c r="HI589" s="756" t="s">
        <v>397</v>
      </c>
      <c r="HJ589" s="756" t="s">
        <v>397</v>
      </c>
      <c r="HK589"/>
      <c r="HL589"/>
      <c r="HM589"/>
      <c r="HN589" s="756" t="str">
        <f t="shared" si="19"/>
        <v>AUTO PRINT</v>
      </c>
      <c r="HO589"/>
      <c r="HP589" s="757" t="s">
        <v>572</v>
      </c>
      <c r="HQ589" s="757" t="s">
        <v>572</v>
      </c>
      <c r="HR589" s="757" t="s">
        <v>572</v>
      </c>
      <c r="HS589"/>
      <c r="HW589" s="758"/>
      <c r="HX589"/>
      <c r="HY589" s="759" t="s">
        <v>572</v>
      </c>
      <c r="HZ589" s="759" t="s">
        <v>572</v>
      </c>
      <c r="IA589" s="759" t="s">
        <v>572</v>
      </c>
      <c r="IC589" s="760" t="s">
        <v>572</v>
      </c>
      <c r="ID589" s="760" t="s">
        <v>572</v>
      </c>
      <c r="IE589" s="760" t="s">
        <v>572</v>
      </c>
      <c r="IF589" s="761" t="s">
        <v>572</v>
      </c>
      <c r="IG589" s="619" t="str">
        <f t="shared" si="20"/>
        <v>IN HOUSE (MANUAL)</v>
      </c>
      <c r="II589" s="761" t="s">
        <v>572</v>
      </c>
      <c r="IK589" s="761" t="str">
        <f>IFERROR(VLOOKUP($M589,#REF!,13,0),"IN HOUSE (MANUAL)")</f>
        <v>IN HOUSE (MANUAL)</v>
      </c>
      <c r="IM589" s="760" t="s">
        <v>572</v>
      </c>
      <c r="IN589" s="760" t="s">
        <v>572</v>
      </c>
      <c r="IO589" s="760" t="s">
        <v>572</v>
      </c>
      <c r="IQ589" s="760" t="s">
        <v>572</v>
      </c>
      <c r="IR589" s="760" t="s">
        <v>572</v>
      </c>
      <c r="IT589" s="760" t="s">
        <v>572</v>
      </c>
      <c r="IV589" s="760" t="s">
        <v>572</v>
      </c>
      <c r="IW589" s="760" t="s">
        <v>572</v>
      </c>
      <c r="IY589" s="760" t="s">
        <v>572</v>
      </c>
      <c r="IZ589" s="760" t="s">
        <v>572</v>
      </c>
      <c r="JB589" s="760" t="s">
        <v>572</v>
      </c>
      <c r="JC589" s="760" t="s">
        <v>572</v>
      </c>
      <c r="JE589" s="760" t="s">
        <v>572</v>
      </c>
      <c r="JF589" s="760" t="s">
        <v>572</v>
      </c>
    </row>
    <row r="590" spans="1:266" ht="17.25" customHeight="1" x14ac:dyDescent="0.35">
      <c r="A590" s="618" t="s">
        <v>1555</v>
      </c>
      <c r="B590" s="730">
        <v>77</v>
      </c>
      <c r="C590" s="730" t="s">
        <v>1547</v>
      </c>
      <c r="D590" s="730" t="s">
        <v>1547</v>
      </c>
      <c r="E590" s="730">
        <v>10</v>
      </c>
      <c r="F590" s="731" t="s">
        <v>574</v>
      </c>
      <c r="G590" s="732">
        <v>1</v>
      </c>
      <c r="H590" s="826">
        <v>46196</v>
      </c>
      <c r="I590" s="730">
        <v>36</v>
      </c>
      <c r="J590" s="730" t="s">
        <v>308</v>
      </c>
      <c r="K590" s="730">
        <v>37</v>
      </c>
      <c r="L590" s="730" t="s">
        <v>1553</v>
      </c>
      <c r="M590" s="734" t="s">
        <v>1555</v>
      </c>
      <c r="N590" s="734">
        <v>0</v>
      </c>
      <c r="O590" s="734" t="s">
        <v>390</v>
      </c>
      <c r="P590" s="734">
        <v>0</v>
      </c>
      <c r="Q590" s="734">
        <v>0</v>
      </c>
      <c r="R590" s="734" t="s">
        <v>1549</v>
      </c>
      <c r="S590" s="734" t="s">
        <v>308</v>
      </c>
      <c r="T590" s="734" t="s">
        <v>1554</v>
      </c>
      <c r="U590" s="734">
        <v>878</v>
      </c>
      <c r="V590" s="734" t="s">
        <v>308</v>
      </c>
      <c r="W590" s="734"/>
      <c r="X590" s="734"/>
      <c r="Y590" s="734"/>
      <c r="Z590" s="926"/>
      <c r="AA590" s="734" t="s">
        <v>40</v>
      </c>
      <c r="AB590" s="734" t="s">
        <v>890</v>
      </c>
      <c r="AC590" s="734" t="s">
        <v>589</v>
      </c>
      <c r="AD590" s="734">
        <v>150</v>
      </c>
      <c r="AE590" s="738">
        <v>150</v>
      </c>
      <c r="AF590" s="737" t="s">
        <v>390</v>
      </c>
      <c r="AG590" s="765"/>
      <c r="AH590" s="765"/>
      <c r="AI590" s="765" t="s">
        <v>308</v>
      </c>
      <c r="AJ590" s="740">
        <v>4</v>
      </c>
      <c r="AK590" s="766"/>
      <c r="AL590" s="740"/>
      <c r="AM590" s="767">
        <v>0</v>
      </c>
      <c r="AN590" s="767"/>
      <c r="AO590" s="767"/>
      <c r="AP590" s="767"/>
      <c r="AQ590" s="767"/>
      <c r="AR590" s="767"/>
      <c r="AS590" s="767"/>
      <c r="AT590" s="767"/>
      <c r="AU590" s="767"/>
      <c r="AV590" s="767"/>
      <c r="AW590" s="767"/>
      <c r="AX590" s="767"/>
      <c r="AY590" s="767"/>
      <c r="AZ590" s="767"/>
      <c r="BA590" s="767"/>
      <c r="BB590" s="767">
        <v>0</v>
      </c>
      <c r="BC590" s="767">
        <v>0</v>
      </c>
      <c r="BD590" s="767">
        <v>0</v>
      </c>
      <c r="BE590" s="767">
        <v>0</v>
      </c>
      <c r="BF590" s="767">
        <v>0</v>
      </c>
      <c r="BG590" s="767">
        <v>0</v>
      </c>
      <c r="BH590" s="767">
        <v>0</v>
      </c>
      <c r="BI590" s="767">
        <v>0</v>
      </c>
      <c r="BJ590" s="767"/>
      <c r="BK590" s="767">
        <v>0</v>
      </c>
      <c r="BL590" s="767"/>
      <c r="BM590" s="767"/>
      <c r="BN590" s="767" t="s">
        <v>308</v>
      </c>
      <c r="BO590" s="767" t="s">
        <v>308</v>
      </c>
      <c r="BP590" s="767" t="s">
        <v>308</v>
      </c>
      <c r="BQ590" s="767" t="s">
        <v>308</v>
      </c>
      <c r="BR590" s="767"/>
      <c r="BS590" s="767" t="s">
        <v>397</v>
      </c>
      <c r="BT590" s="767"/>
      <c r="BU590" s="767" t="s">
        <v>579</v>
      </c>
      <c r="BV590" s="767"/>
      <c r="BW590" s="767"/>
      <c r="BX590" s="767"/>
      <c r="BY590" s="767"/>
      <c r="BZ590" s="767"/>
      <c r="CA590" s="767"/>
      <c r="CB590" s="767"/>
      <c r="CC590" s="767"/>
      <c r="CD590" s="767"/>
      <c r="CE590" s="767"/>
      <c r="CF590" s="767"/>
      <c r="CG590" s="767"/>
      <c r="CH590" s="767"/>
      <c r="CI590" s="767"/>
      <c r="CJ590" s="767"/>
      <c r="CK590" s="768"/>
      <c r="CL590" s="768" t="s">
        <v>397</v>
      </c>
      <c r="CM590" s="768" t="s">
        <v>397</v>
      </c>
      <c r="CN590" s="768" t="s">
        <v>397</v>
      </c>
      <c r="CO590" s="768" t="s">
        <v>397</v>
      </c>
      <c r="CP590" s="768">
        <v>0</v>
      </c>
      <c r="CQ590" s="768">
        <v>0</v>
      </c>
      <c r="CR590" s="735">
        <v>78</v>
      </c>
      <c r="CS590" s="744"/>
      <c r="CT590" s="745">
        <v>46279</v>
      </c>
      <c r="CU590" s="746" t="s">
        <v>590</v>
      </c>
      <c r="CV590" s="737"/>
      <c r="CW590" s="737"/>
      <c r="CX590" s="745">
        <v>46241</v>
      </c>
      <c r="CY590" s="861">
        <v>0</v>
      </c>
      <c r="CZ590" s="861" t="s">
        <v>308</v>
      </c>
      <c r="DA590" s="749">
        <v>0</v>
      </c>
      <c r="DB590" s="749">
        <v>0</v>
      </c>
      <c r="DC590" s="749">
        <v>0</v>
      </c>
      <c r="DD590" s="749">
        <v>0</v>
      </c>
      <c r="DE590" s="749">
        <v>0</v>
      </c>
      <c r="DF590" s="749">
        <v>0</v>
      </c>
      <c r="DG590" s="749">
        <v>0</v>
      </c>
      <c r="DH590" s="750">
        <v>0</v>
      </c>
      <c r="DI590" s="737" t="s">
        <v>390</v>
      </c>
      <c r="DJ590" s="737" t="s">
        <v>390</v>
      </c>
      <c r="DK590" s="737" t="s">
        <v>390</v>
      </c>
      <c r="DL590" s="737" t="s">
        <v>390</v>
      </c>
      <c r="DM590" s="737" t="s">
        <v>390</v>
      </c>
      <c r="DN590" s="737" t="s">
        <v>390</v>
      </c>
      <c r="DO590" s="762">
        <v>0</v>
      </c>
      <c r="DP590" s="763">
        <v>46276</v>
      </c>
      <c r="DQ590" s="763">
        <v>46276</v>
      </c>
      <c r="DR590" s="763">
        <v>46276</v>
      </c>
      <c r="DS590" s="750">
        <v>46276</v>
      </c>
      <c r="DT590" s="752">
        <v>46276</v>
      </c>
      <c r="DU590" s="753">
        <v>-7</v>
      </c>
      <c r="DV590" s="753" t="s">
        <v>308</v>
      </c>
      <c r="DW590" s="754">
        <v>46269</v>
      </c>
      <c r="DX590" s="755">
        <v>46269</v>
      </c>
      <c r="DY590" s="754" t="e">
        <v>#VALUE!</v>
      </c>
      <c r="DZ590" s="754" t="e">
        <v>#VALUE!</v>
      </c>
      <c r="EA590" s="754" t="e">
        <v>#VALUE!</v>
      </c>
      <c r="EB590" s="754" t="e">
        <v>#VALUE!</v>
      </c>
      <c r="HA590" s="756" t="s">
        <v>397</v>
      </c>
      <c r="HB590" s="756" t="s">
        <v>397</v>
      </c>
      <c r="HC590" s="756" t="s">
        <v>397</v>
      </c>
      <c r="HD590" s="756" t="s">
        <v>397</v>
      </c>
      <c r="HE590" s="756" t="s">
        <v>397</v>
      </c>
      <c r="HF590" s="756" t="s">
        <v>397</v>
      </c>
      <c r="HG590" s="756" t="s">
        <v>397</v>
      </c>
      <c r="HH590" s="756" t="s">
        <v>397</v>
      </c>
      <c r="HI590" s="756" t="s">
        <v>397</v>
      </c>
      <c r="HJ590" s="756" t="s">
        <v>397</v>
      </c>
      <c r="HK590"/>
      <c r="HL590"/>
      <c r="HM590"/>
      <c r="HN590" s="756" t="str">
        <f t="shared" si="19"/>
        <v>AUTO PRINT</v>
      </c>
      <c r="HO590"/>
      <c r="HP590" s="757" t="s">
        <v>572</v>
      </c>
      <c r="HQ590" s="757" t="s">
        <v>572</v>
      </c>
      <c r="HR590" s="757" t="s">
        <v>572</v>
      </c>
      <c r="HS590"/>
      <c r="HW590" s="758"/>
      <c r="HX590"/>
      <c r="HY590" s="759" t="s">
        <v>572</v>
      </c>
      <c r="HZ590" s="759" t="s">
        <v>572</v>
      </c>
      <c r="IA590" s="759" t="s">
        <v>572</v>
      </c>
      <c r="IC590" s="760" t="s">
        <v>572</v>
      </c>
      <c r="ID590" s="760" t="s">
        <v>572</v>
      </c>
      <c r="IE590" s="760" t="s">
        <v>572</v>
      </c>
      <c r="IF590" s="761" t="s">
        <v>572</v>
      </c>
      <c r="IG590" s="619" t="str">
        <f t="shared" si="20"/>
        <v>IN HOUSE (MANUAL)</v>
      </c>
      <c r="II590" s="761" t="s">
        <v>572</v>
      </c>
      <c r="IK590" s="761" t="str">
        <f>IFERROR(VLOOKUP($M590,#REF!,13,0),"IN HOUSE (MANUAL)")</f>
        <v>IN HOUSE (MANUAL)</v>
      </c>
      <c r="IM590" s="760" t="s">
        <v>572</v>
      </c>
      <c r="IN590" s="760" t="s">
        <v>572</v>
      </c>
      <c r="IO590" s="760" t="s">
        <v>572</v>
      </c>
      <c r="IQ590" s="760" t="s">
        <v>572</v>
      </c>
      <c r="IR590" s="760" t="s">
        <v>572</v>
      </c>
      <c r="IT590" s="760" t="s">
        <v>572</v>
      </c>
      <c r="IV590" s="760" t="s">
        <v>572</v>
      </c>
      <c r="IW590" s="760" t="s">
        <v>572</v>
      </c>
      <c r="IY590" s="760" t="s">
        <v>572</v>
      </c>
      <c r="IZ590" s="760" t="s">
        <v>572</v>
      </c>
      <c r="JB590" s="760" t="s">
        <v>572</v>
      </c>
      <c r="JC590" s="760" t="s">
        <v>572</v>
      </c>
      <c r="JE590" s="760" t="s">
        <v>572</v>
      </c>
      <c r="JF590" s="760" t="s">
        <v>572</v>
      </c>
    </row>
    <row r="591" spans="1:266" ht="16.5" customHeight="1" collapsed="1" x14ac:dyDescent="0.35">
      <c r="A591" s="618" t="s">
        <v>1556</v>
      </c>
      <c r="B591" s="730">
        <v>79</v>
      </c>
      <c r="C591" s="730" t="s">
        <v>1547</v>
      </c>
      <c r="D591" s="730" t="s">
        <v>1547</v>
      </c>
      <c r="E591" s="730">
        <v>10</v>
      </c>
      <c r="F591" s="731" t="s">
        <v>574</v>
      </c>
      <c r="G591" s="732">
        <v>1</v>
      </c>
      <c r="H591" s="826">
        <v>46196</v>
      </c>
      <c r="I591" s="730">
        <v>36</v>
      </c>
      <c r="J591" s="730" t="s">
        <v>308</v>
      </c>
      <c r="K591" s="730">
        <v>37</v>
      </c>
      <c r="L591" s="730" t="s">
        <v>1557</v>
      </c>
      <c r="M591" s="735" t="s">
        <v>1556</v>
      </c>
      <c r="N591" s="735" t="s">
        <v>390</v>
      </c>
      <c r="O591" s="735" t="s">
        <v>390</v>
      </c>
      <c r="P591" s="735" t="s">
        <v>390</v>
      </c>
      <c r="Q591" s="735">
        <v>0</v>
      </c>
      <c r="R591" s="735" t="s">
        <v>1460</v>
      </c>
      <c r="S591" s="735" t="s">
        <v>308</v>
      </c>
      <c r="T591" s="735" t="s">
        <v>1461</v>
      </c>
      <c r="U591" s="735">
        <v>878</v>
      </c>
      <c r="V591" s="735" t="s">
        <v>308</v>
      </c>
      <c r="W591" s="735"/>
      <c r="X591" s="735"/>
      <c r="Y591" s="735"/>
      <c r="Z591" s="763"/>
      <c r="AA591" s="735" t="s">
        <v>157</v>
      </c>
      <c r="AB591" s="735" t="s">
        <v>569</v>
      </c>
      <c r="AC591" s="735" t="s">
        <v>589</v>
      </c>
      <c r="AD591" s="735">
        <v>450</v>
      </c>
      <c r="AE591" s="738">
        <v>450</v>
      </c>
      <c r="AF591" s="737" t="s">
        <v>390</v>
      </c>
      <c r="AG591" s="765"/>
      <c r="AH591" s="765"/>
      <c r="AI591" s="765" t="s">
        <v>625</v>
      </c>
      <c r="AJ591" s="740">
        <v>6</v>
      </c>
      <c r="AK591" s="766"/>
      <c r="AL591" s="740"/>
      <c r="AM591" s="767">
        <v>0</v>
      </c>
      <c r="AN591" s="767"/>
      <c r="AO591" s="767"/>
      <c r="AP591" s="767"/>
      <c r="AQ591" s="767"/>
      <c r="AR591" s="767"/>
      <c r="AS591" s="767"/>
      <c r="AT591" s="767"/>
      <c r="AU591" s="767"/>
      <c r="AV591" s="767"/>
      <c r="AW591" s="767"/>
      <c r="AX591" s="767"/>
      <c r="AY591" s="767"/>
      <c r="AZ591" s="767"/>
      <c r="BA591" s="767"/>
      <c r="BB591" s="767">
        <v>0</v>
      </c>
      <c r="BC591" s="767">
        <v>0</v>
      </c>
      <c r="BD591" s="767">
        <v>0</v>
      </c>
      <c r="BE591" s="767">
        <v>0</v>
      </c>
      <c r="BF591" s="767">
        <v>0</v>
      </c>
      <c r="BG591" s="767">
        <v>0</v>
      </c>
      <c r="BH591" s="767">
        <v>0</v>
      </c>
      <c r="BI591" s="767">
        <v>0</v>
      </c>
      <c r="BJ591" s="767"/>
      <c r="BK591" s="767">
        <v>0</v>
      </c>
      <c r="BL591" s="767"/>
      <c r="BM591" s="767"/>
      <c r="BN591" s="767">
        <v>0</v>
      </c>
      <c r="BO591" s="767">
        <v>0</v>
      </c>
      <c r="BP591" s="767">
        <v>0</v>
      </c>
      <c r="BQ591" s="767">
        <v>0</v>
      </c>
      <c r="BR591" s="767"/>
      <c r="BS591" s="767">
        <v>0</v>
      </c>
      <c r="BT591" s="767"/>
      <c r="BU591" s="767">
        <v>0</v>
      </c>
      <c r="BV591" s="767"/>
      <c r="BW591" s="767"/>
      <c r="BX591" s="767"/>
      <c r="BY591" s="767"/>
      <c r="BZ591" s="767"/>
      <c r="CA591" s="767"/>
      <c r="CB591" s="767"/>
      <c r="CC591" s="767"/>
      <c r="CD591" s="767"/>
      <c r="CE591" s="767"/>
      <c r="CF591" s="767"/>
      <c r="CG591" s="767"/>
      <c r="CH591" s="767"/>
      <c r="CI591" s="767">
        <v>0</v>
      </c>
      <c r="CJ591" s="767">
        <v>0</v>
      </c>
      <c r="CK591" s="768">
        <v>60</v>
      </c>
      <c r="CL591" s="768">
        <v>0</v>
      </c>
      <c r="CM591" s="768" t="s">
        <v>397</v>
      </c>
      <c r="CN591" s="768" t="s">
        <v>397</v>
      </c>
      <c r="CO591" s="768">
        <v>0</v>
      </c>
      <c r="CP591" s="768">
        <v>0</v>
      </c>
      <c r="CQ591" s="768">
        <v>0</v>
      </c>
      <c r="CR591" s="735">
        <v>155</v>
      </c>
      <c r="CS591" s="769"/>
      <c r="CT591" s="745" t="s">
        <v>308</v>
      </c>
      <c r="CU591" s="859" t="s">
        <v>308</v>
      </c>
      <c r="CV591" s="763"/>
      <c r="CW591" s="763"/>
      <c r="CX591" s="745">
        <v>46246</v>
      </c>
      <c r="CY591" s="747">
        <v>0</v>
      </c>
      <c r="CZ591" s="747">
        <v>0</v>
      </c>
      <c r="DA591" s="748">
        <v>0</v>
      </c>
      <c r="DB591" s="748">
        <v>0</v>
      </c>
      <c r="DC591" s="748">
        <v>0</v>
      </c>
      <c r="DD591" s="748">
        <v>0</v>
      </c>
      <c r="DE591" s="748">
        <v>0</v>
      </c>
      <c r="DF591" s="748">
        <v>0</v>
      </c>
      <c r="DG591" s="748">
        <v>0</v>
      </c>
      <c r="DH591" s="770">
        <v>0</v>
      </c>
      <c r="DI591" s="763" t="s">
        <v>397</v>
      </c>
      <c r="DJ591" s="763" t="s">
        <v>390</v>
      </c>
      <c r="DK591" s="763" t="s">
        <v>390</v>
      </c>
      <c r="DL591" s="763" t="s">
        <v>390</v>
      </c>
      <c r="DM591" s="763" t="s">
        <v>390</v>
      </c>
      <c r="DN591" s="763" t="s">
        <v>390</v>
      </c>
      <c r="DO591" s="771">
        <v>0</v>
      </c>
      <c r="DP591" s="763">
        <v>46276</v>
      </c>
      <c r="DQ591" s="763">
        <v>46302</v>
      </c>
      <c r="DR591" s="763">
        <v>46302</v>
      </c>
      <c r="DS591" s="770">
        <v>46276</v>
      </c>
      <c r="DT591" s="752">
        <v>46302</v>
      </c>
      <c r="DU591" s="753">
        <v>-7</v>
      </c>
      <c r="DV591" s="753" t="s">
        <v>308</v>
      </c>
      <c r="DW591" s="754">
        <v>46269</v>
      </c>
      <c r="DX591" s="755">
        <v>46269</v>
      </c>
      <c r="DY591" s="754" t="e">
        <v>#VALUE!</v>
      </c>
      <c r="DZ591" s="754" t="e">
        <v>#VALUE!</v>
      </c>
      <c r="EA591" s="754" t="e">
        <v>#VALUE!</v>
      </c>
      <c r="EB591" s="754" t="e">
        <v>#VALUE!</v>
      </c>
      <c r="HA591" s="756" t="s">
        <v>397</v>
      </c>
      <c r="HB591" s="756" t="s">
        <v>397</v>
      </c>
      <c r="HC591" s="756" t="s">
        <v>397</v>
      </c>
      <c r="HD591" s="756" t="s">
        <v>397</v>
      </c>
      <c r="HE591" s="756" t="s">
        <v>397</v>
      </c>
      <c r="HF591" s="756" t="s">
        <v>397</v>
      </c>
      <c r="HG591" s="756" t="s">
        <v>397</v>
      </c>
      <c r="HH591" s="756" t="s">
        <v>397</v>
      </c>
      <c r="HI591" s="756" t="s">
        <v>397</v>
      </c>
      <c r="HJ591" s="756" t="s">
        <v>397</v>
      </c>
      <c r="HK591"/>
      <c r="HL591"/>
      <c r="HM591"/>
      <c r="HN591" s="756" t="str">
        <f t="shared" si="19"/>
        <v>AUTO PRINT</v>
      </c>
      <c r="HO591"/>
      <c r="HP591" s="757" t="s">
        <v>572</v>
      </c>
      <c r="HQ591" s="757" t="s">
        <v>572</v>
      </c>
      <c r="HR591" s="757" t="s">
        <v>572</v>
      </c>
      <c r="HS591"/>
      <c r="HW591" s="758"/>
      <c r="HX591"/>
      <c r="HY591" s="759" t="s">
        <v>572</v>
      </c>
      <c r="HZ591" s="759" t="s">
        <v>572</v>
      </c>
      <c r="IA591" s="759" t="s">
        <v>572</v>
      </c>
      <c r="IC591" s="760" t="s">
        <v>572</v>
      </c>
      <c r="ID591" s="760" t="s">
        <v>572</v>
      </c>
      <c r="IE591" s="760" t="s">
        <v>572</v>
      </c>
      <c r="IF591" s="761" t="s">
        <v>572</v>
      </c>
      <c r="IG591" s="619" t="str">
        <f t="shared" si="20"/>
        <v>IN HOUSE (MANUAL)</v>
      </c>
      <c r="II591" s="761" t="s">
        <v>572</v>
      </c>
      <c r="IK591" s="761" t="str">
        <f>IFERROR(VLOOKUP($M591,#REF!,13,0),"IN HOUSE (MANUAL)")</f>
        <v>IN HOUSE (MANUAL)</v>
      </c>
      <c r="IM591" s="760" t="s">
        <v>572</v>
      </c>
      <c r="IN591" s="760" t="s">
        <v>572</v>
      </c>
      <c r="IO591" s="760" t="s">
        <v>572</v>
      </c>
      <c r="IQ591" s="760" t="s">
        <v>572</v>
      </c>
      <c r="IR591" s="760" t="s">
        <v>572</v>
      </c>
      <c r="IT591" s="760" t="s">
        <v>572</v>
      </c>
      <c r="IV591" s="760" t="s">
        <v>572</v>
      </c>
      <c r="IW591" s="760" t="s">
        <v>572</v>
      </c>
      <c r="IY591" s="760" t="s">
        <v>572</v>
      </c>
      <c r="IZ591" s="760" t="s">
        <v>572</v>
      </c>
      <c r="JB591" s="760" t="s">
        <v>572</v>
      </c>
      <c r="JC591" s="760" t="s">
        <v>572</v>
      </c>
      <c r="JE591" s="760" t="s">
        <v>572</v>
      </c>
      <c r="JF591" s="760" t="s">
        <v>572</v>
      </c>
    </row>
    <row r="592" spans="1:266" ht="17.25" customHeight="1" x14ac:dyDescent="0.35">
      <c r="A592" s="618" t="s">
        <v>1558</v>
      </c>
      <c r="B592" s="730">
        <v>80</v>
      </c>
      <c r="C592" s="730" t="s">
        <v>1547</v>
      </c>
      <c r="D592" s="730" t="s">
        <v>1547</v>
      </c>
      <c r="E592" s="730">
        <v>10</v>
      </c>
      <c r="F592" s="731" t="s">
        <v>574</v>
      </c>
      <c r="G592" s="732">
        <v>1</v>
      </c>
      <c r="H592" s="826">
        <v>46196</v>
      </c>
      <c r="I592" s="730">
        <v>36</v>
      </c>
      <c r="J592" s="730" t="s">
        <v>308</v>
      </c>
      <c r="K592" s="730">
        <v>37</v>
      </c>
      <c r="L592" s="730" t="s">
        <v>1559</v>
      </c>
      <c r="M592" s="735" t="s">
        <v>1558</v>
      </c>
      <c r="N592" s="735" t="s">
        <v>390</v>
      </c>
      <c r="O592" s="735" t="s">
        <v>390</v>
      </c>
      <c r="P592" s="735" t="s">
        <v>390</v>
      </c>
      <c r="Q592" s="735">
        <v>0</v>
      </c>
      <c r="R592" s="735" t="s">
        <v>1460</v>
      </c>
      <c r="S592" s="735" t="s">
        <v>308</v>
      </c>
      <c r="T592" s="735" t="s">
        <v>1461</v>
      </c>
      <c r="U592" s="735">
        <v>878</v>
      </c>
      <c r="V592" s="735" t="s">
        <v>308</v>
      </c>
      <c r="W592" s="735"/>
      <c r="X592" s="735"/>
      <c r="Y592" s="735"/>
      <c r="Z592" s="763"/>
      <c r="AA592" s="735" t="s">
        <v>157</v>
      </c>
      <c r="AB592" s="735" t="s">
        <v>569</v>
      </c>
      <c r="AC592" s="735" t="s">
        <v>751</v>
      </c>
      <c r="AD592" s="735">
        <v>156</v>
      </c>
      <c r="AE592" s="738">
        <v>156</v>
      </c>
      <c r="AF592" s="737" t="s">
        <v>390</v>
      </c>
      <c r="AG592" s="765"/>
      <c r="AH592" s="765"/>
      <c r="AI592" s="765" t="s">
        <v>625</v>
      </c>
      <c r="AJ592" s="740">
        <v>7</v>
      </c>
      <c r="AK592" s="766"/>
      <c r="AL592" s="740"/>
      <c r="AM592" s="767">
        <v>0</v>
      </c>
      <c r="AN592" s="767"/>
      <c r="AO592" s="767"/>
      <c r="AP592" s="767"/>
      <c r="AQ592" s="767"/>
      <c r="AR592" s="767"/>
      <c r="AS592" s="767"/>
      <c r="AT592" s="767"/>
      <c r="AU592" s="767"/>
      <c r="AV592" s="767"/>
      <c r="AW592" s="767"/>
      <c r="AX592" s="767"/>
      <c r="AY592" s="767"/>
      <c r="AZ592" s="767"/>
      <c r="BA592" s="767"/>
      <c r="BB592" s="767">
        <v>0</v>
      </c>
      <c r="BC592" s="767">
        <v>0</v>
      </c>
      <c r="BD592" s="767">
        <v>0</v>
      </c>
      <c r="BE592" s="767">
        <v>0</v>
      </c>
      <c r="BF592" s="767">
        <v>0</v>
      </c>
      <c r="BG592" s="767">
        <v>0</v>
      </c>
      <c r="BH592" s="767">
        <v>0</v>
      </c>
      <c r="BI592" s="767">
        <v>0</v>
      </c>
      <c r="BJ592" s="767"/>
      <c r="BK592" s="767">
        <v>0</v>
      </c>
      <c r="BL592" s="767"/>
      <c r="BM592" s="767"/>
      <c r="BN592" s="767">
        <v>0</v>
      </c>
      <c r="BO592" s="767">
        <v>0</v>
      </c>
      <c r="BP592" s="767">
        <v>0</v>
      </c>
      <c r="BQ592" s="767">
        <v>0</v>
      </c>
      <c r="BR592" s="767"/>
      <c r="BS592" s="767">
        <v>0</v>
      </c>
      <c r="BT592" s="767"/>
      <c r="BU592" s="767">
        <v>0</v>
      </c>
      <c r="BV592" s="767"/>
      <c r="BW592" s="767"/>
      <c r="BX592" s="767"/>
      <c r="BY592" s="767"/>
      <c r="BZ592" s="767"/>
      <c r="CA592" s="767"/>
      <c r="CB592" s="767"/>
      <c r="CC592" s="767"/>
      <c r="CD592" s="767"/>
      <c r="CE592" s="767"/>
      <c r="CF592" s="767"/>
      <c r="CG592" s="767"/>
      <c r="CH592" s="767"/>
      <c r="CI592" s="767">
        <v>0</v>
      </c>
      <c r="CJ592" s="767">
        <v>0</v>
      </c>
      <c r="CK592" s="768">
        <v>18</v>
      </c>
      <c r="CL592" s="768">
        <v>0</v>
      </c>
      <c r="CM592" s="768" t="s">
        <v>397</v>
      </c>
      <c r="CN592" s="768" t="s">
        <v>397</v>
      </c>
      <c r="CO592" s="768">
        <v>0</v>
      </c>
      <c r="CP592" s="768">
        <v>0</v>
      </c>
      <c r="CQ592" s="768">
        <v>0</v>
      </c>
      <c r="CR592" s="735">
        <v>106</v>
      </c>
      <c r="CS592" s="769"/>
      <c r="CT592" s="745" t="s">
        <v>308</v>
      </c>
      <c r="CU592" s="859" t="s">
        <v>308</v>
      </c>
      <c r="CV592" s="763"/>
      <c r="CW592" s="763"/>
      <c r="CX592" s="745">
        <v>46246</v>
      </c>
      <c r="CY592" s="747">
        <v>0</v>
      </c>
      <c r="CZ592" s="747">
        <v>0</v>
      </c>
      <c r="DA592" s="748">
        <v>0</v>
      </c>
      <c r="DB592" s="748">
        <v>0</v>
      </c>
      <c r="DC592" s="748">
        <v>0</v>
      </c>
      <c r="DD592" s="748">
        <v>0</v>
      </c>
      <c r="DE592" s="748">
        <v>0</v>
      </c>
      <c r="DF592" s="748">
        <v>0</v>
      </c>
      <c r="DG592" s="748">
        <v>0</v>
      </c>
      <c r="DH592" s="770">
        <v>0</v>
      </c>
      <c r="DI592" s="763" t="s">
        <v>397</v>
      </c>
      <c r="DJ592" s="763" t="s">
        <v>390</v>
      </c>
      <c r="DK592" s="763" t="s">
        <v>390</v>
      </c>
      <c r="DL592" s="763" t="s">
        <v>390</v>
      </c>
      <c r="DM592" s="763" t="s">
        <v>390</v>
      </c>
      <c r="DN592" s="763" t="s">
        <v>390</v>
      </c>
      <c r="DO592" s="771">
        <v>0</v>
      </c>
      <c r="DP592" s="763">
        <v>46276</v>
      </c>
      <c r="DQ592" s="763">
        <v>46297</v>
      </c>
      <c r="DR592" s="763">
        <v>46297</v>
      </c>
      <c r="DS592" s="770">
        <v>46276</v>
      </c>
      <c r="DT592" s="752">
        <v>46297</v>
      </c>
      <c r="DU592" s="753">
        <v>-7</v>
      </c>
      <c r="DV592" s="753" t="s">
        <v>308</v>
      </c>
      <c r="DW592" s="754">
        <v>46269</v>
      </c>
      <c r="DX592" s="755">
        <v>46269</v>
      </c>
      <c r="DY592" s="754" t="e">
        <v>#VALUE!</v>
      </c>
      <c r="DZ592" s="754" t="e">
        <v>#VALUE!</v>
      </c>
      <c r="EA592" s="754" t="e">
        <v>#VALUE!</v>
      </c>
      <c r="EB592" s="754" t="e">
        <v>#VALUE!</v>
      </c>
      <c r="HA592" s="756" t="s">
        <v>397</v>
      </c>
      <c r="HB592" s="756" t="s">
        <v>397</v>
      </c>
      <c r="HC592" s="756" t="s">
        <v>397</v>
      </c>
      <c r="HD592" s="756" t="s">
        <v>397</v>
      </c>
      <c r="HE592" s="756" t="s">
        <v>397</v>
      </c>
      <c r="HF592" s="756" t="s">
        <v>397</v>
      </c>
      <c r="HG592" s="756" t="s">
        <v>397</v>
      </c>
      <c r="HH592" s="756" t="s">
        <v>397</v>
      </c>
      <c r="HI592" s="756" t="s">
        <v>397</v>
      </c>
      <c r="HJ592" s="756" t="s">
        <v>397</v>
      </c>
      <c r="HK592"/>
      <c r="HL592"/>
      <c r="HM592"/>
      <c r="HN592" s="756" t="str">
        <f t="shared" si="19"/>
        <v>AUTO PRINT</v>
      </c>
      <c r="HO592"/>
      <c r="HP592" s="757" t="s">
        <v>572</v>
      </c>
      <c r="HQ592" s="757" t="s">
        <v>572</v>
      </c>
      <c r="HR592" s="757" t="s">
        <v>572</v>
      </c>
      <c r="HS592"/>
      <c r="HW592" s="758"/>
      <c r="HX592"/>
      <c r="HY592" s="759" t="s">
        <v>572</v>
      </c>
      <c r="HZ592" s="759" t="s">
        <v>572</v>
      </c>
      <c r="IA592" s="759" t="s">
        <v>572</v>
      </c>
      <c r="IC592" s="760" t="s">
        <v>572</v>
      </c>
      <c r="ID592" s="760" t="s">
        <v>572</v>
      </c>
      <c r="IE592" s="760" t="s">
        <v>572</v>
      </c>
      <c r="IF592" s="761" t="s">
        <v>572</v>
      </c>
      <c r="IG592" s="619" t="str">
        <f t="shared" si="20"/>
        <v>IN HOUSE (MANUAL)</v>
      </c>
      <c r="II592" s="761" t="s">
        <v>572</v>
      </c>
      <c r="IK592" s="761" t="str">
        <f>IFERROR(VLOOKUP($M592,#REF!,13,0),"IN HOUSE (MANUAL)")</f>
        <v>IN HOUSE (MANUAL)</v>
      </c>
      <c r="IM592" s="760" t="s">
        <v>572</v>
      </c>
      <c r="IN592" s="760" t="s">
        <v>572</v>
      </c>
      <c r="IO592" s="760" t="s">
        <v>572</v>
      </c>
      <c r="IQ592" s="760" t="s">
        <v>572</v>
      </c>
      <c r="IR592" s="760" t="s">
        <v>572</v>
      </c>
      <c r="IT592" s="760" t="s">
        <v>572</v>
      </c>
      <c r="IV592" s="760" t="s">
        <v>572</v>
      </c>
      <c r="IW592" s="760" t="s">
        <v>572</v>
      </c>
      <c r="IY592" s="760" t="s">
        <v>572</v>
      </c>
      <c r="IZ592" s="760" t="s">
        <v>572</v>
      </c>
      <c r="JB592" s="760" t="s">
        <v>572</v>
      </c>
      <c r="JC592" s="760" t="s">
        <v>572</v>
      </c>
      <c r="JE592" s="760" t="s">
        <v>572</v>
      </c>
      <c r="JF592" s="760" t="s">
        <v>572</v>
      </c>
    </row>
    <row r="593" spans="1:266" ht="17.25" customHeight="1" x14ac:dyDescent="0.35">
      <c r="A593" s="618" t="s">
        <v>1457</v>
      </c>
      <c r="B593" s="730">
        <v>81</v>
      </c>
      <c r="C593" s="730" t="s">
        <v>1458</v>
      </c>
      <c r="D593" s="730" t="s">
        <v>1458</v>
      </c>
      <c r="E593" s="730">
        <v>10</v>
      </c>
      <c r="F593" s="731" t="s">
        <v>574</v>
      </c>
      <c r="G593" s="732">
        <v>2</v>
      </c>
      <c r="H593" s="826">
        <v>46196</v>
      </c>
      <c r="I593" s="730">
        <v>36</v>
      </c>
      <c r="J593" s="730" t="s">
        <v>308</v>
      </c>
      <c r="K593" s="730">
        <v>37</v>
      </c>
      <c r="L593" s="730" t="s">
        <v>1459</v>
      </c>
      <c r="M593" s="735" t="s">
        <v>1457</v>
      </c>
      <c r="N593" s="735" t="s">
        <v>390</v>
      </c>
      <c r="O593" s="735" t="s">
        <v>390</v>
      </c>
      <c r="P593" s="735" t="s">
        <v>390</v>
      </c>
      <c r="Q593" s="735">
        <v>0</v>
      </c>
      <c r="R593" s="735" t="s">
        <v>1460</v>
      </c>
      <c r="S593" s="735" t="s">
        <v>308</v>
      </c>
      <c r="T593" s="735" t="s">
        <v>1461</v>
      </c>
      <c r="U593" s="735">
        <v>878</v>
      </c>
      <c r="V593" s="735" t="s">
        <v>308</v>
      </c>
      <c r="W593" s="735"/>
      <c r="X593" s="735"/>
      <c r="Y593" s="735"/>
      <c r="Z593" s="763"/>
      <c r="AA593" s="735" t="s">
        <v>157</v>
      </c>
      <c r="AB593" s="735" t="s">
        <v>569</v>
      </c>
      <c r="AC593" s="735" t="s">
        <v>656</v>
      </c>
      <c r="AD593" s="735">
        <v>2136</v>
      </c>
      <c r="AE593" s="738">
        <v>852</v>
      </c>
      <c r="AF593" s="737" t="s">
        <v>390</v>
      </c>
      <c r="AG593" s="765"/>
      <c r="AH593" s="765"/>
      <c r="AI593" s="765" t="s">
        <v>625</v>
      </c>
      <c r="AJ593" s="740">
        <v>8</v>
      </c>
      <c r="AK593" s="766"/>
      <c r="AL593" s="740"/>
      <c r="AM593" s="767">
        <v>0</v>
      </c>
      <c r="AN593" s="767"/>
      <c r="AO593" s="767"/>
      <c r="AP593" s="767"/>
      <c r="AQ593" s="767"/>
      <c r="AR593" s="767"/>
      <c r="AS593" s="767"/>
      <c r="AT593" s="767"/>
      <c r="AU593" s="767"/>
      <c r="AV593" s="767"/>
      <c r="AW593" s="767"/>
      <c r="AX593" s="767"/>
      <c r="AY593" s="767"/>
      <c r="AZ593" s="767"/>
      <c r="BA593" s="767"/>
      <c r="BB593" s="767">
        <v>0</v>
      </c>
      <c r="BC593" s="767">
        <v>0</v>
      </c>
      <c r="BD593" s="767">
        <v>0</v>
      </c>
      <c r="BE593" s="767">
        <v>0</v>
      </c>
      <c r="BF593" s="767">
        <v>0</v>
      </c>
      <c r="BG593" s="767">
        <v>0</v>
      </c>
      <c r="BH593" s="767">
        <v>0</v>
      </c>
      <c r="BI593" s="767">
        <v>0</v>
      </c>
      <c r="BJ593" s="767"/>
      <c r="BK593" s="767">
        <v>0</v>
      </c>
      <c r="BL593" s="767"/>
      <c r="BM593" s="767"/>
      <c r="BN593" s="767">
        <v>0</v>
      </c>
      <c r="BO593" s="767">
        <v>0</v>
      </c>
      <c r="BP593" s="767">
        <v>0</v>
      </c>
      <c r="BQ593" s="767">
        <v>0</v>
      </c>
      <c r="BR593" s="767"/>
      <c r="BS593" s="767">
        <v>0</v>
      </c>
      <c r="BT593" s="767"/>
      <c r="BU593" s="767">
        <v>0</v>
      </c>
      <c r="BV593" s="767"/>
      <c r="BW593" s="767"/>
      <c r="BX593" s="767"/>
      <c r="BY593" s="767"/>
      <c r="BZ593" s="767"/>
      <c r="CA593" s="767"/>
      <c r="CB593" s="767"/>
      <c r="CC593" s="767"/>
      <c r="CD593" s="767"/>
      <c r="CE593" s="767"/>
      <c r="CF593" s="767"/>
      <c r="CG593" s="767"/>
      <c r="CH593" s="767"/>
      <c r="CI593" s="767">
        <v>0</v>
      </c>
      <c r="CJ593" s="767">
        <v>0</v>
      </c>
      <c r="CK593" s="935">
        <v>181</v>
      </c>
      <c r="CL593" s="768">
        <v>0</v>
      </c>
      <c r="CM593" s="768" t="s">
        <v>397</v>
      </c>
      <c r="CN593" s="768" t="s">
        <v>397</v>
      </c>
      <c r="CO593" s="768">
        <v>0</v>
      </c>
      <c r="CP593" s="768">
        <v>0</v>
      </c>
      <c r="CQ593" s="768">
        <v>0</v>
      </c>
      <c r="CR593" s="735">
        <v>1102</v>
      </c>
      <c r="CS593" s="769"/>
      <c r="CT593" s="745" t="s">
        <v>308</v>
      </c>
      <c r="CU593" s="859" t="s">
        <v>308</v>
      </c>
      <c r="CV593" s="763"/>
      <c r="CW593" s="763"/>
      <c r="CX593" s="745">
        <v>46246</v>
      </c>
      <c r="CY593" s="747">
        <v>0</v>
      </c>
      <c r="CZ593" s="747">
        <v>0</v>
      </c>
      <c r="DA593" s="748">
        <v>0</v>
      </c>
      <c r="DB593" s="748">
        <v>0</v>
      </c>
      <c r="DC593" s="748">
        <v>0</v>
      </c>
      <c r="DD593" s="748">
        <v>0</v>
      </c>
      <c r="DE593" s="748">
        <v>0</v>
      </c>
      <c r="DF593" s="748">
        <v>0</v>
      </c>
      <c r="DG593" s="748">
        <v>0</v>
      </c>
      <c r="DH593" s="770">
        <v>0</v>
      </c>
      <c r="DI593" s="763" t="s">
        <v>397</v>
      </c>
      <c r="DJ593" s="763" t="s">
        <v>390</v>
      </c>
      <c r="DK593" s="763" t="s">
        <v>390</v>
      </c>
      <c r="DL593" s="763" t="s">
        <v>390</v>
      </c>
      <c r="DM593" s="763" t="s">
        <v>390</v>
      </c>
      <c r="DN593" s="763" t="s">
        <v>390</v>
      </c>
      <c r="DO593" s="771">
        <v>0</v>
      </c>
      <c r="DP593" s="763">
        <v>46276</v>
      </c>
      <c r="DQ593" s="763">
        <v>46297</v>
      </c>
      <c r="DR593" s="763">
        <v>46297</v>
      </c>
      <c r="DS593" s="770">
        <v>46276</v>
      </c>
      <c r="DT593" s="752">
        <v>46297</v>
      </c>
      <c r="DU593" s="753">
        <v>-7</v>
      </c>
      <c r="DV593" s="753" t="s">
        <v>308</v>
      </c>
      <c r="DW593" s="754">
        <v>46269</v>
      </c>
      <c r="DX593" s="755">
        <v>46269</v>
      </c>
      <c r="DY593" s="754" t="e">
        <v>#VALUE!</v>
      </c>
      <c r="DZ593" s="754" t="e">
        <v>#VALUE!</v>
      </c>
      <c r="EA593" s="754" t="e">
        <v>#VALUE!</v>
      </c>
      <c r="EB593" s="754" t="e">
        <v>#VALUE!</v>
      </c>
      <c r="HA593" s="756" t="s">
        <v>397</v>
      </c>
      <c r="HB593" s="756" t="s">
        <v>397</v>
      </c>
      <c r="HC593" s="756" t="s">
        <v>397</v>
      </c>
      <c r="HD593" s="756" t="s">
        <v>397</v>
      </c>
      <c r="HE593" s="756" t="s">
        <v>397</v>
      </c>
      <c r="HF593" s="756" t="s">
        <v>397</v>
      </c>
      <c r="HG593" s="756" t="s">
        <v>397</v>
      </c>
      <c r="HH593" s="756" t="s">
        <v>397</v>
      </c>
      <c r="HI593" s="756" t="s">
        <v>397</v>
      </c>
      <c r="HJ593" s="756" t="s">
        <v>397</v>
      </c>
      <c r="HK593"/>
      <c r="HL593"/>
      <c r="HM593"/>
      <c r="HN593" s="756" t="str">
        <f t="shared" si="19"/>
        <v>AUTO PRINT</v>
      </c>
      <c r="HO593"/>
      <c r="HP593" s="757" t="s">
        <v>572</v>
      </c>
      <c r="HQ593" s="757" t="s">
        <v>572</v>
      </c>
      <c r="HR593" s="757" t="s">
        <v>572</v>
      </c>
      <c r="HS593"/>
      <c r="HW593" s="758"/>
      <c r="HX593"/>
      <c r="HY593" s="759" t="s">
        <v>572</v>
      </c>
      <c r="HZ593" s="759" t="s">
        <v>572</v>
      </c>
      <c r="IA593" s="759" t="s">
        <v>572</v>
      </c>
      <c r="IC593" s="760" t="s">
        <v>572</v>
      </c>
      <c r="ID593" s="760" t="s">
        <v>572</v>
      </c>
      <c r="IE593" s="760" t="s">
        <v>572</v>
      </c>
      <c r="IF593" s="761" t="s">
        <v>572</v>
      </c>
      <c r="IG593" s="619" t="str">
        <f t="shared" si="20"/>
        <v>IN HOUSE (MANUAL)</v>
      </c>
      <c r="II593" s="761" t="s">
        <v>572</v>
      </c>
      <c r="IK593" s="761" t="str">
        <f>IFERROR(VLOOKUP($M593,#REF!,13,0),"IN HOUSE (MANUAL)")</f>
        <v>IN HOUSE (MANUAL)</v>
      </c>
      <c r="IM593" s="760" t="s">
        <v>572</v>
      </c>
      <c r="IN593" s="760" t="s">
        <v>572</v>
      </c>
      <c r="IO593" s="760" t="s">
        <v>572</v>
      </c>
      <c r="IQ593" s="760" t="s">
        <v>572</v>
      </c>
      <c r="IR593" s="760" t="s">
        <v>572</v>
      </c>
      <c r="IT593" s="760" t="s">
        <v>572</v>
      </c>
      <c r="IV593" s="760" t="s">
        <v>572</v>
      </c>
      <c r="IW593" s="760" t="s">
        <v>572</v>
      </c>
      <c r="IY593" s="760" t="s">
        <v>572</v>
      </c>
      <c r="IZ593" s="760" t="s">
        <v>572</v>
      </c>
      <c r="JB593" s="760" t="s">
        <v>572</v>
      </c>
      <c r="JC593" s="760" t="s">
        <v>572</v>
      </c>
      <c r="JE593" s="760" t="s">
        <v>572</v>
      </c>
      <c r="JF593" s="760" t="s">
        <v>572</v>
      </c>
    </row>
    <row r="594" spans="1:266" ht="17.25" customHeight="1" x14ac:dyDescent="0.35">
      <c r="A594" s="618" t="s">
        <v>1466</v>
      </c>
      <c r="B594" s="730">
        <v>82</v>
      </c>
      <c r="C594" s="730" t="s">
        <v>1458</v>
      </c>
      <c r="D594" s="730" t="s">
        <v>1458</v>
      </c>
      <c r="E594" s="730">
        <v>10</v>
      </c>
      <c r="F594" s="731" t="s">
        <v>574</v>
      </c>
      <c r="G594" s="732">
        <v>2</v>
      </c>
      <c r="H594" s="826">
        <v>46196</v>
      </c>
      <c r="I594" s="730">
        <v>37</v>
      </c>
      <c r="J594" s="730" t="s">
        <v>308</v>
      </c>
      <c r="K594" s="730">
        <v>38</v>
      </c>
      <c r="L594" s="730" t="s">
        <v>1467</v>
      </c>
      <c r="M594" s="735" t="s">
        <v>1466</v>
      </c>
      <c r="N594" s="735" t="s">
        <v>390</v>
      </c>
      <c r="O594" s="735" t="s">
        <v>390</v>
      </c>
      <c r="P594" s="735" t="s">
        <v>390</v>
      </c>
      <c r="Q594" s="735">
        <v>0</v>
      </c>
      <c r="R594" s="735" t="s">
        <v>1460</v>
      </c>
      <c r="S594" s="735" t="s">
        <v>308</v>
      </c>
      <c r="T594" s="735" t="s">
        <v>1461</v>
      </c>
      <c r="U594" s="735">
        <v>878</v>
      </c>
      <c r="V594" s="735" t="s">
        <v>308</v>
      </c>
      <c r="W594" s="735"/>
      <c r="X594" s="735"/>
      <c r="Y594" s="735"/>
      <c r="Z594" s="763"/>
      <c r="AA594" s="735" t="s">
        <v>157</v>
      </c>
      <c r="AB594" s="735" t="s">
        <v>569</v>
      </c>
      <c r="AC594" s="735" t="s">
        <v>589</v>
      </c>
      <c r="AD594" s="735">
        <v>2196</v>
      </c>
      <c r="AE594" s="738">
        <v>1344</v>
      </c>
      <c r="AF594" s="737" t="s">
        <v>390</v>
      </c>
      <c r="AG594" s="765"/>
      <c r="AH594" s="765"/>
      <c r="AI594" s="765" t="s">
        <v>308</v>
      </c>
      <c r="AJ594" s="740">
        <v>9</v>
      </c>
      <c r="AK594" s="766"/>
      <c r="AL594" s="740"/>
      <c r="AM594" s="767">
        <v>0</v>
      </c>
      <c r="AN594" s="767"/>
      <c r="AO594" s="767"/>
      <c r="AP594" s="767"/>
      <c r="AQ594" s="767"/>
      <c r="AR594" s="767"/>
      <c r="AS594" s="767"/>
      <c r="AT594" s="767"/>
      <c r="AU594" s="767"/>
      <c r="AV594" s="767"/>
      <c r="AW594" s="767"/>
      <c r="AX594" s="767"/>
      <c r="AY594" s="767"/>
      <c r="AZ594" s="767"/>
      <c r="BA594" s="767"/>
      <c r="BB594" s="767">
        <v>0</v>
      </c>
      <c r="BC594" s="767">
        <v>0</v>
      </c>
      <c r="BD594" s="767">
        <v>0</v>
      </c>
      <c r="BE594" s="767">
        <v>0</v>
      </c>
      <c r="BF594" s="767">
        <v>0</v>
      </c>
      <c r="BG594" s="767">
        <v>0</v>
      </c>
      <c r="BH594" s="767">
        <v>0</v>
      </c>
      <c r="BI594" s="767">
        <v>0</v>
      </c>
      <c r="BJ594" s="767"/>
      <c r="BK594" s="767">
        <v>0</v>
      </c>
      <c r="BL594" s="767"/>
      <c r="BM594" s="767"/>
      <c r="BN594" s="767">
        <v>0</v>
      </c>
      <c r="BO594" s="767">
        <v>0</v>
      </c>
      <c r="BP594" s="767">
        <v>0</v>
      </c>
      <c r="BQ594" s="767">
        <v>0</v>
      </c>
      <c r="BR594" s="767"/>
      <c r="BS594" s="767">
        <v>0</v>
      </c>
      <c r="BT594" s="767"/>
      <c r="BU594" s="767">
        <v>0</v>
      </c>
      <c r="BV594" s="767"/>
      <c r="BW594" s="767"/>
      <c r="BX594" s="767"/>
      <c r="BY594" s="767"/>
      <c r="BZ594" s="767"/>
      <c r="CA594" s="767"/>
      <c r="CB594" s="767"/>
      <c r="CC594" s="767"/>
      <c r="CD594" s="767"/>
      <c r="CE594" s="767"/>
      <c r="CF594" s="767"/>
      <c r="CG594" s="767"/>
      <c r="CH594" s="767"/>
      <c r="CI594" s="767">
        <v>0</v>
      </c>
      <c r="CJ594" s="767">
        <v>0</v>
      </c>
      <c r="CK594" s="935">
        <v>89</v>
      </c>
      <c r="CL594" s="768">
        <v>0</v>
      </c>
      <c r="CM594" s="768" t="s">
        <v>397</v>
      </c>
      <c r="CN594" s="768" t="s">
        <v>397</v>
      </c>
      <c r="CO594" s="768">
        <v>0</v>
      </c>
      <c r="CP594" s="768">
        <v>0</v>
      </c>
      <c r="CQ594" s="768">
        <v>24</v>
      </c>
      <c r="CR594" s="735">
        <v>1344</v>
      </c>
      <c r="CS594" s="769"/>
      <c r="CT594" s="745">
        <v>46286</v>
      </c>
      <c r="CU594" s="859" t="s">
        <v>598</v>
      </c>
      <c r="CV594" s="763"/>
      <c r="CW594" s="763"/>
      <c r="CX594" s="745">
        <v>46246</v>
      </c>
      <c r="CY594" s="747">
        <v>0</v>
      </c>
      <c r="CZ594" s="747">
        <v>0</v>
      </c>
      <c r="DA594" s="748">
        <v>0</v>
      </c>
      <c r="DB594" s="748">
        <v>0</v>
      </c>
      <c r="DC594" s="748">
        <v>0</v>
      </c>
      <c r="DD594" s="748">
        <v>0</v>
      </c>
      <c r="DE594" s="748">
        <v>0</v>
      </c>
      <c r="DF594" s="748">
        <v>0</v>
      </c>
      <c r="DG594" s="748">
        <v>0</v>
      </c>
      <c r="DH594" s="770">
        <v>0</v>
      </c>
      <c r="DI594" s="763" t="s">
        <v>397</v>
      </c>
      <c r="DJ594" s="763" t="s">
        <v>390</v>
      </c>
      <c r="DK594" s="763" t="s">
        <v>390</v>
      </c>
      <c r="DL594" s="763" t="s">
        <v>390</v>
      </c>
      <c r="DM594" s="763" t="s">
        <v>390</v>
      </c>
      <c r="DN594" s="763" t="s">
        <v>390</v>
      </c>
      <c r="DO594" s="771">
        <v>0</v>
      </c>
      <c r="DP594" s="763">
        <v>46283</v>
      </c>
      <c r="DQ594" s="763">
        <v>46283</v>
      </c>
      <c r="DR594" s="763">
        <v>46283</v>
      </c>
      <c r="DS594" s="770">
        <v>46283</v>
      </c>
      <c r="DT594" s="752">
        <v>46283</v>
      </c>
      <c r="DU594" s="753">
        <v>-10</v>
      </c>
      <c r="DV594" s="753" t="s">
        <v>308</v>
      </c>
      <c r="DW594" s="754">
        <v>46269</v>
      </c>
      <c r="DX594" s="755">
        <v>46273</v>
      </c>
      <c r="DY594" s="754" t="e">
        <v>#VALUE!</v>
      </c>
      <c r="DZ594" s="754" t="e">
        <v>#VALUE!</v>
      </c>
      <c r="EA594" s="754" t="e">
        <v>#VALUE!</v>
      </c>
      <c r="EB594" s="754" t="e">
        <v>#VALUE!</v>
      </c>
      <c r="HA594" s="756" t="s">
        <v>397</v>
      </c>
      <c r="HB594" s="756" t="s">
        <v>397</v>
      </c>
      <c r="HC594" s="756" t="s">
        <v>397</v>
      </c>
      <c r="HD594" s="756" t="s">
        <v>397</v>
      </c>
      <c r="HE594" s="756" t="s">
        <v>397</v>
      </c>
      <c r="HF594" s="756" t="s">
        <v>397</v>
      </c>
      <c r="HG594" s="756" t="s">
        <v>397</v>
      </c>
      <c r="HH594" s="756" t="s">
        <v>397</v>
      </c>
      <c r="HI594" s="756" t="s">
        <v>397</v>
      </c>
      <c r="HJ594" s="756" t="s">
        <v>397</v>
      </c>
      <c r="HK594"/>
      <c r="HL594"/>
      <c r="HM594"/>
      <c r="HN594" s="756" t="str">
        <f t="shared" si="19"/>
        <v>AUTO PRINT</v>
      </c>
      <c r="HO594"/>
      <c r="HP594" s="757" t="s">
        <v>572</v>
      </c>
      <c r="HQ594" s="757" t="s">
        <v>572</v>
      </c>
      <c r="HR594" s="757" t="s">
        <v>572</v>
      </c>
      <c r="HS594"/>
      <c r="HW594" s="758"/>
      <c r="HX594"/>
      <c r="HY594" s="759" t="s">
        <v>572</v>
      </c>
      <c r="HZ594" s="759" t="s">
        <v>572</v>
      </c>
      <c r="IA594" s="759" t="s">
        <v>572</v>
      </c>
      <c r="IC594" s="760" t="s">
        <v>572</v>
      </c>
      <c r="ID594" s="760" t="s">
        <v>572</v>
      </c>
      <c r="IE594" s="760" t="s">
        <v>572</v>
      </c>
      <c r="IF594" s="761" t="s">
        <v>572</v>
      </c>
      <c r="IG594" s="619" t="str">
        <f t="shared" si="20"/>
        <v>IN HOUSE (MANUAL)</v>
      </c>
      <c r="II594" s="761" t="s">
        <v>572</v>
      </c>
      <c r="IK594" s="761" t="str">
        <f>IFERROR(VLOOKUP($M594,#REF!,13,0),"IN HOUSE (MANUAL)")</f>
        <v>IN HOUSE (MANUAL)</v>
      </c>
      <c r="IM594" s="760" t="s">
        <v>572</v>
      </c>
      <c r="IN594" s="760" t="s">
        <v>572</v>
      </c>
      <c r="IO594" s="760" t="s">
        <v>572</v>
      </c>
      <c r="IQ594" s="760" t="s">
        <v>572</v>
      </c>
      <c r="IR594" s="760" t="s">
        <v>572</v>
      </c>
      <c r="IT594" s="760" t="s">
        <v>572</v>
      </c>
      <c r="IV594" s="760" t="s">
        <v>572</v>
      </c>
      <c r="IW594" s="760" t="s">
        <v>572</v>
      </c>
      <c r="IY594" s="760" t="s">
        <v>572</v>
      </c>
      <c r="IZ594" s="760" t="s">
        <v>572</v>
      </c>
      <c r="JB594" s="760" t="s">
        <v>572</v>
      </c>
      <c r="JC594" s="760" t="s">
        <v>572</v>
      </c>
      <c r="JE594" s="760" t="s">
        <v>572</v>
      </c>
      <c r="JF594" s="760" t="s">
        <v>572</v>
      </c>
    </row>
    <row r="595" spans="1:266" ht="17.25" customHeight="1" x14ac:dyDescent="0.35">
      <c r="A595" s="618" t="s">
        <v>1560</v>
      </c>
      <c r="B595" s="730">
        <v>83</v>
      </c>
      <c r="C595" s="730" t="s">
        <v>1547</v>
      </c>
      <c r="D595" s="730" t="s">
        <v>1547</v>
      </c>
      <c r="E595" s="730">
        <v>10</v>
      </c>
      <c r="F595" s="731" t="s">
        <v>574</v>
      </c>
      <c r="G595" s="732">
        <v>1</v>
      </c>
      <c r="H595" s="826">
        <v>46196</v>
      </c>
      <c r="I595" s="730">
        <v>37</v>
      </c>
      <c r="J595" s="730" t="s">
        <v>308</v>
      </c>
      <c r="K595" s="730">
        <v>38</v>
      </c>
      <c r="L595" s="730" t="s">
        <v>1561</v>
      </c>
      <c r="M595" s="735" t="s">
        <v>1560</v>
      </c>
      <c r="N595" s="735">
        <v>0</v>
      </c>
      <c r="O595" s="735" t="s">
        <v>390</v>
      </c>
      <c r="P595" s="735">
        <v>0</v>
      </c>
      <c r="Q595" s="735">
        <v>0</v>
      </c>
      <c r="R595" s="735" t="s">
        <v>1549</v>
      </c>
      <c r="S595" s="735" t="s">
        <v>308</v>
      </c>
      <c r="T595" s="735" t="s">
        <v>1562</v>
      </c>
      <c r="U595" s="735">
        <v>878</v>
      </c>
      <c r="V595" s="735" t="s">
        <v>308</v>
      </c>
      <c r="W595" s="735"/>
      <c r="X595" s="735"/>
      <c r="Y595" s="735"/>
      <c r="Z595" s="862"/>
      <c r="AA595" s="735" t="s">
        <v>40</v>
      </c>
      <c r="AB595" s="735" t="s">
        <v>863</v>
      </c>
      <c r="AC595" s="735" t="s">
        <v>597</v>
      </c>
      <c r="AD595" s="735">
        <v>1092</v>
      </c>
      <c r="AE595" s="738">
        <v>1092</v>
      </c>
      <c r="AF595" s="737" t="s">
        <v>390</v>
      </c>
      <c r="AG595" s="765"/>
      <c r="AH595" s="765"/>
      <c r="AI595" s="765" t="s">
        <v>308</v>
      </c>
      <c r="AJ595" s="740">
        <v>10</v>
      </c>
      <c r="AK595" s="766"/>
      <c r="AL595" s="740"/>
      <c r="AM595" s="767">
        <v>0</v>
      </c>
      <c r="AN595" s="767"/>
      <c r="AO595" s="767"/>
      <c r="AP595" s="767"/>
      <c r="AQ595" s="767"/>
      <c r="AR595" s="767"/>
      <c r="AS595" s="767"/>
      <c r="AT595" s="767"/>
      <c r="AU595" s="767"/>
      <c r="AV595" s="767"/>
      <c r="AW595" s="767"/>
      <c r="AX595" s="767"/>
      <c r="AY595" s="767"/>
      <c r="AZ595" s="767"/>
      <c r="BA595" s="767"/>
      <c r="BB595" s="767">
        <v>0</v>
      </c>
      <c r="BC595" s="767">
        <v>0</v>
      </c>
      <c r="BD595" s="767">
        <v>0</v>
      </c>
      <c r="BE595" s="767">
        <v>0</v>
      </c>
      <c r="BF595" s="767">
        <v>0</v>
      </c>
      <c r="BG595" s="767">
        <v>0</v>
      </c>
      <c r="BH595" s="767">
        <v>0</v>
      </c>
      <c r="BI595" s="767">
        <v>0</v>
      </c>
      <c r="BJ595" s="767"/>
      <c r="BK595" s="767">
        <v>0</v>
      </c>
      <c r="BL595" s="767"/>
      <c r="BM595" s="767"/>
      <c r="BN595" s="767" t="s">
        <v>308</v>
      </c>
      <c r="BO595" s="767" t="s">
        <v>308</v>
      </c>
      <c r="BP595" s="767" t="s">
        <v>308</v>
      </c>
      <c r="BQ595" s="767" t="s">
        <v>308</v>
      </c>
      <c r="BR595" s="767"/>
      <c r="BS595" s="767" t="s">
        <v>397</v>
      </c>
      <c r="BT595" s="767"/>
      <c r="BU595" s="767" t="s">
        <v>579</v>
      </c>
      <c r="BV595" s="767"/>
      <c r="BW595" s="767"/>
      <c r="BX595" s="767"/>
      <c r="BY595" s="767"/>
      <c r="BZ595" s="767"/>
      <c r="CA595" s="767"/>
      <c r="CB595" s="767"/>
      <c r="CC595" s="767"/>
      <c r="CD595" s="767"/>
      <c r="CE595" s="767"/>
      <c r="CF595" s="767"/>
      <c r="CG595" s="767"/>
      <c r="CH595" s="767"/>
      <c r="CI595" s="767"/>
      <c r="CJ595" s="767"/>
      <c r="CK595" s="768"/>
      <c r="CL595" s="768" t="s">
        <v>397</v>
      </c>
      <c r="CM595" s="768" t="s">
        <v>397</v>
      </c>
      <c r="CN595" s="768" t="s">
        <v>397</v>
      </c>
      <c r="CO595" s="768" t="s">
        <v>397</v>
      </c>
      <c r="CP595" s="768">
        <v>0</v>
      </c>
      <c r="CQ595" s="768">
        <v>222</v>
      </c>
      <c r="CR595" s="735">
        <v>1092</v>
      </c>
      <c r="CS595" s="769"/>
      <c r="CT595" s="745">
        <v>46286</v>
      </c>
      <c r="CU595" s="746" t="s">
        <v>598</v>
      </c>
      <c r="CV595" s="763"/>
      <c r="CW595" s="763"/>
      <c r="CX595" s="745">
        <v>46248</v>
      </c>
      <c r="CY595" s="747">
        <v>0</v>
      </c>
      <c r="CZ595" s="747" t="s">
        <v>308</v>
      </c>
      <c r="DA595" s="748">
        <v>0</v>
      </c>
      <c r="DB595" s="748">
        <v>0</v>
      </c>
      <c r="DC595" s="748">
        <v>0</v>
      </c>
      <c r="DD595" s="748" t="s">
        <v>308</v>
      </c>
      <c r="DE595" s="748" t="s">
        <v>308</v>
      </c>
      <c r="DF595" s="748" t="s">
        <v>308</v>
      </c>
      <c r="DG595" s="748" t="s">
        <v>308</v>
      </c>
      <c r="DH595" s="770">
        <v>0</v>
      </c>
      <c r="DI595" s="763" t="s">
        <v>390</v>
      </c>
      <c r="DJ595" s="763" t="s">
        <v>390</v>
      </c>
      <c r="DK595" s="763" t="s">
        <v>390</v>
      </c>
      <c r="DL595" s="763" t="s">
        <v>390</v>
      </c>
      <c r="DM595" s="763" t="s">
        <v>390</v>
      </c>
      <c r="DN595" s="763" t="s">
        <v>390</v>
      </c>
      <c r="DO595" s="771">
        <v>0</v>
      </c>
      <c r="DP595" s="763">
        <v>46283</v>
      </c>
      <c r="DQ595" s="763">
        <v>46283</v>
      </c>
      <c r="DR595" s="763">
        <v>46283</v>
      </c>
      <c r="DS595" s="770">
        <v>46283</v>
      </c>
      <c r="DT595" s="752">
        <v>46283</v>
      </c>
      <c r="DU595" s="753">
        <v>-9</v>
      </c>
      <c r="DV595" s="753" t="s">
        <v>308</v>
      </c>
      <c r="DW595" s="754">
        <v>46273</v>
      </c>
      <c r="DX595" s="755">
        <v>46274</v>
      </c>
      <c r="DY595" s="754" t="e">
        <v>#VALUE!</v>
      </c>
      <c r="DZ595" s="754" t="e">
        <v>#VALUE!</v>
      </c>
      <c r="EA595" s="754" t="e">
        <v>#VALUE!</v>
      </c>
      <c r="EB595" s="754" t="e">
        <v>#VALUE!</v>
      </c>
      <c r="HA595" s="756" t="s">
        <v>397</v>
      </c>
      <c r="HB595" s="756" t="s">
        <v>397</v>
      </c>
      <c r="HC595" s="756" t="s">
        <v>397</v>
      </c>
      <c r="HD595" s="756" t="s">
        <v>397</v>
      </c>
      <c r="HE595" s="756" t="s">
        <v>397</v>
      </c>
      <c r="HF595" s="756" t="s">
        <v>397</v>
      </c>
      <c r="HG595" s="756" t="s">
        <v>397</v>
      </c>
      <c r="HH595" s="756" t="s">
        <v>397</v>
      </c>
      <c r="HI595" s="756" t="s">
        <v>397</v>
      </c>
      <c r="HJ595" s="756" t="s">
        <v>397</v>
      </c>
      <c r="HK595"/>
      <c r="HL595"/>
      <c r="HM595"/>
      <c r="HN595" s="756" t="str">
        <f t="shared" si="19"/>
        <v>AUTO PRINT</v>
      </c>
      <c r="HO595"/>
      <c r="HP595" s="757" t="s">
        <v>572</v>
      </c>
      <c r="HQ595" s="757" t="s">
        <v>572</v>
      </c>
      <c r="HR595" s="757" t="s">
        <v>572</v>
      </c>
      <c r="HS595"/>
      <c r="HW595" s="758"/>
      <c r="HX595"/>
      <c r="HY595" s="759" t="s">
        <v>572</v>
      </c>
      <c r="HZ595" s="759" t="s">
        <v>572</v>
      </c>
      <c r="IA595" s="759" t="s">
        <v>572</v>
      </c>
      <c r="IC595" s="760" t="s">
        <v>572</v>
      </c>
      <c r="ID595" s="760" t="s">
        <v>572</v>
      </c>
      <c r="IE595" s="760" t="s">
        <v>572</v>
      </c>
      <c r="IF595" s="761" t="s">
        <v>572</v>
      </c>
      <c r="IG595" s="619" t="str">
        <f t="shared" si="20"/>
        <v>IN HOUSE (MANUAL)</v>
      </c>
      <c r="II595" s="761" t="s">
        <v>572</v>
      </c>
      <c r="IK595" s="761" t="str">
        <f>IFERROR(VLOOKUP($M595,#REF!,13,0),"IN HOUSE (MANUAL)")</f>
        <v>IN HOUSE (MANUAL)</v>
      </c>
      <c r="IM595" s="760" t="s">
        <v>572</v>
      </c>
      <c r="IN595" s="760" t="s">
        <v>572</v>
      </c>
      <c r="IO595" s="760" t="s">
        <v>572</v>
      </c>
      <c r="IQ595" s="760" t="s">
        <v>572</v>
      </c>
      <c r="IR595" s="760" t="s">
        <v>572</v>
      </c>
      <c r="IT595" s="760" t="s">
        <v>572</v>
      </c>
      <c r="IV595" s="760" t="s">
        <v>572</v>
      </c>
      <c r="IW595" s="760" t="s">
        <v>572</v>
      </c>
      <c r="IY595" s="760" t="s">
        <v>572</v>
      </c>
      <c r="IZ595" s="760" t="s">
        <v>572</v>
      </c>
      <c r="JB595" s="760" t="s">
        <v>572</v>
      </c>
      <c r="JC595" s="760" t="s">
        <v>572</v>
      </c>
      <c r="JE595" s="760" t="s">
        <v>572</v>
      </c>
      <c r="JF595" s="760" t="s">
        <v>572</v>
      </c>
    </row>
    <row r="596" spans="1:266" ht="16.5" customHeight="1" x14ac:dyDescent="0.35">
      <c r="A596" s="618" t="s">
        <v>1563</v>
      </c>
      <c r="B596" s="730">
        <v>84</v>
      </c>
      <c r="C596" s="730" t="s">
        <v>1547</v>
      </c>
      <c r="D596" s="730" t="s">
        <v>1547</v>
      </c>
      <c r="E596" s="730">
        <v>10</v>
      </c>
      <c r="F596" s="731" t="s">
        <v>574</v>
      </c>
      <c r="G596" s="732">
        <v>1</v>
      </c>
      <c r="H596" s="733">
        <v>46196</v>
      </c>
      <c r="I596" s="730">
        <v>37</v>
      </c>
      <c r="J596" s="730" t="s">
        <v>308</v>
      </c>
      <c r="K596" s="730">
        <v>38</v>
      </c>
      <c r="L596" s="730" t="s">
        <v>1564</v>
      </c>
      <c r="M596" s="734" t="s">
        <v>1563</v>
      </c>
      <c r="N596" s="734">
        <v>0</v>
      </c>
      <c r="O596" s="734" t="s">
        <v>390</v>
      </c>
      <c r="P596" s="734">
        <v>0</v>
      </c>
      <c r="Q596" s="734">
        <v>0</v>
      </c>
      <c r="R596" s="734" t="s">
        <v>1549</v>
      </c>
      <c r="S596" s="734" t="s">
        <v>308</v>
      </c>
      <c r="T596" s="734" t="s">
        <v>1550</v>
      </c>
      <c r="U596" s="734">
        <v>878</v>
      </c>
      <c r="V596" s="734" t="s">
        <v>308</v>
      </c>
      <c r="W596" s="734"/>
      <c r="X596" s="734"/>
      <c r="Y596" s="734"/>
      <c r="Z596" s="926"/>
      <c r="AA596" s="734" t="s">
        <v>40</v>
      </c>
      <c r="AB596" s="734" t="s">
        <v>863</v>
      </c>
      <c r="AC596" s="734" t="s">
        <v>597</v>
      </c>
      <c r="AD596" s="734">
        <v>1206</v>
      </c>
      <c r="AE596" s="764">
        <v>1206</v>
      </c>
      <c r="AF596" s="737" t="s">
        <v>390</v>
      </c>
      <c r="AG596" s="739"/>
      <c r="AH596" s="765"/>
      <c r="AI596" s="765" t="s">
        <v>308</v>
      </c>
      <c r="AJ596" s="740">
        <v>11</v>
      </c>
      <c r="AK596" s="741"/>
      <c r="AL596" s="742"/>
      <c r="AM596" s="743">
        <v>0</v>
      </c>
      <c r="AN596" s="743"/>
      <c r="AO596" s="743"/>
      <c r="AP596" s="743"/>
      <c r="AQ596" s="743"/>
      <c r="AR596" s="743"/>
      <c r="AS596" s="743"/>
      <c r="AT596" s="743"/>
      <c r="AU596" s="743"/>
      <c r="AV596" s="743"/>
      <c r="AW596" s="743"/>
      <c r="AX596" s="743"/>
      <c r="AY596" s="743"/>
      <c r="AZ596" s="743"/>
      <c r="BA596" s="743"/>
      <c r="BB596" s="743">
        <v>0</v>
      </c>
      <c r="BC596" s="743">
        <v>0</v>
      </c>
      <c r="BD596" s="743">
        <v>0</v>
      </c>
      <c r="BE596" s="743">
        <v>0</v>
      </c>
      <c r="BF596" s="743">
        <v>0</v>
      </c>
      <c r="BG596" s="743">
        <v>0</v>
      </c>
      <c r="BH596" s="743">
        <v>0</v>
      </c>
      <c r="BI596" s="743">
        <v>0</v>
      </c>
      <c r="BJ596" s="743"/>
      <c r="BK596" s="743">
        <v>0</v>
      </c>
      <c r="BL596" s="743"/>
      <c r="BM596" s="743"/>
      <c r="BN596" s="743" t="s">
        <v>308</v>
      </c>
      <c r="BO596" s="743" t="s">
        <v>308</v>
      </c>
      <c r="BP596" s="743" t="s">
        <v>308</v>
      </c>
      <c r="BQ596" s="743" t="s">
        <v>308</v>
      </c>
      <c r="BR596" s="743"/>
      <c r="BS596" s="743" t="s">
        <v>397</v>
      </c>
      <c r="BT596" s="743"/>
      <c r="BU596" s="743" t="s">
        <v>579</v>
      </c>
      <c r="BV596" s="743"/>
      <c r="BW596" s="743"/>
      <c r="BX596" s="743"/>
      <c r="BY596" s="743"/>
      <c r="BZ596" s="743"/>
      <c r="CA596" s="743"/>
      <c r="CB596" s="743"/>
      <c r="CC596" s="743"/>
      <c r="CD596" s="743"/>
      <c r="CE596" s="743"/>
      <c r="CF596" s="743"/>
      <c r="CG596" s="743"/>
      <c r="CH596" s="743"/>
      <c r="CI596" s="743"/>
      <c r="CJ596" s="743"/>
      <c r="CK596" s="768"/>
      <c r="CL596" s="768" t="s">
        <v>397</v>
      </c>
      <c r="CM596" s="768" t="s">
        <v>397</v>
      </c>
      <c r="CN596" s="768" t="s">
        <v>397</v>
      </c>
      <c r="CO596" s="768" t="s">
        <v>397</v>
      </c>
      <c r="CP596" s="768">
        <v>0</v>
      </c>
      <c r="CQ596" s="736">
        <v>276</v>
      </c>
      <c r="CR596" s="735">
        <v>1206</v>
      </c>
      <c r="CS596" s="744"/>
      <c r="CT596" s="745">
        <v>46286</v>
      </c>
      <c r="CU596" s="746" t="s">
        <v>598</v>
      </c>
      <c r="CV596" s="737"/>
      <c r="CW596" s="737"/>
      <c r="CX596" s="745">
        <v>46248</v>
      </c>
      <c r="CY596" s="747">
        <v>0</v>
      </c>
      <c r="CZ596" s="747" t="s">
        <v>308</v>
      </c>
      <c r="DA596" s="748">
        <v>0</v>
      </c>
      <c r="DB596" s="748">
        <v>0</v>
      </c>
      <c r="DC596" s="748">
        <v>0</v>
      </c>
      <c r="DD596" s="748" t="s">
        <v>308</v>
      </c>
      <c r="DE596" s="749" t="s">
        <v>308</v>
      </c>
      <c r="DF596" s="749" t="s">
        <v>308</v>
      </c>
      <c r="DG596" s="749" t="s">
        <v>308</v>
      </c>
      <c r="DH596" s="750">
        <v>0</v>
      </c>
      <c r="DI596" s="737" t="s">
        <v>390</v>
      </c>
      <c r="DJ596" s="737" t="s">
        <v>390</v>
      </c>
      <c r="DK596" s="737" t="s">
        <v>390</v>
      </c>
      <c r="DL596" s="737" t="s">
        <v>390</v>
      </c>
      <c r="DM596" s="737" t="s">
        <v>390</v>
      </c>
      <c r="DN596" s="737" t="s">
        <v>390</v>
      </c>
      <c r="DO596" s="762">
        <v>0</v>
      </c>
      <c r="DP596" s="737">
        <v>46283</v>
      </c>
      <c r="DQ596" s="737">
        <v>46283</v>
      </c>
      <c r="DR596" s="737">
        <v>46283</v>
      </c>
      <c r="DS596" s="750">
        <v>46283</v>
      </c>
      <c r="DT596" s="752">
        <v>46283</v>
      </c>
      <c r="DU596" s="753">
        <v>-8</v>
      </c>
      <c r="DV596" s="753" t="s">
        <v>308</v>
      </c>
      <c r="DW596" s="754">
        <v>46274</v>
      </c>
      <c r="DX596" s="755">
        <v>46275</v>
      </c>
      <c r="DY596" s="754" t="e">
        <v>#VALUE!</v>
      </c>
      <c r="DZ596" s="754" t="e">
        <v>#VALUE!</v>
      </c>
      <c r="EA596" s="754" t="e">
        <v>#VALUE!</v>
      </c>
      <c r="EB596" s="754" t="e">
        <v>#VALUE!</v>
      </c>
      <c r="HA596" s="756" t="s">
        <v>397</v>
      </c>
      <c r="HB596" s="756" t="s">
        <v>397</v>
      </c>
      <c r="HC596" s="756" t="s">
        <v>397</v>
      </c>
      <c r="HD596" s="756" t="s">
        <v>397</v>
      </c>
      <c r="HE596" s="756" t="s">
        <v>397</v>
      </c>
      <c r="HF596" s="756" t="s">
        <v>397</v>
      </c>
      <c r="HG596" s="756" t="s">
        <v>397</v>
      </c>
      <c r="HH596" s="756" t="s">
        <v>397</v>
      </c>
      <c r="HI596" s="756" t="s">
        <v>397</v>
      </c>
      <c r="HJ596" s="756" t="s">
        <v>397</v>
      </c>
      <c r="HK596"/>
      <c r="HL596"/>
      <c r="HM596"/>
      <c r="HN596" s="756" t="str">
        <f t="shared" si="19"/>
        <v>AUTO PRINT</v>
      </c>
      <c r="HO596"/>
      <c r="HP596" s="757" t="s">
        <v>572</v>
      </c>
      <c r="HQ596" s="757" t="s">
        <v>572</v>
      </c>
      <c r="HR596" s="757" t="s">
        <v>572</v>
      </c>
      <c r="HS596"/>
      <c r="HW596" s="758"/>
      <c r="HX596"/>
      <c r="HY596" s="759" t="s">
        <v>572</v>
      </c>
      <c r="HZ596" s="759" t="s">
        <v>572</v>
      </c>
      <c r="IA596" s="759" t="s">
        <v>572</v>
      </c>
      <c r="IC596" s="760" t="s">
        <v>572</v>
      </c>
      <c r="ID596" s="760" t="s">
        <v>572</v>
      </c>
      <c r="IE596" s="760" t="s">
        <v>572</v>
      </c>
      <c r="IF596" s="761" t="s">
        <v>572</v>
      </c>
      <c r="IG596" s="619" t="str">
        <f t="shared" si="20"/>
        <v>IN HOUSE (MANUAL)</v>
      </c>
      <c r="II596" s="761" t="s">
        <v>572</v>
      </c>
      <c r="IK596" s="761" t="str">
        <f>IFERROR(VLOOKUP($M596,#REF!,13,0),"IN HOUSE (MANUAL)")</f>
        <v>IN HOUSE (MANUAL)</v>
      </c>
      <c r="IM596" s="760" t="s">
        <v>572</v>
      </c>
      <c r="IN596" s="760" t="s">
        <v>572</v>
      </c>
      <c r="IO596" s="760" t="s">
        <v>572</v>
      </c>
      <c r="IQ596" s="760" t="s">
        <v>572</v>
      </c>
      <c r="IR596" s="760" t="s">
        <v>572</v>
      </c>
      <c r="IT596" s="760" t="s">
        <v>572</v>
      </c>
      <c r="IV596" s="760" t="s">
        <v>572</v>
      </c>
      <c r="IW596" s="760" t="s">
        <v>572</v>
      </c>
      <c r="IY596" s="760" t="s">
        <v>572</v>
      </c>
      <c r="IZ596" s="760" t="s">
        <v>572</v>
      </c>
      <c r="JB596" s="760" t="s">
        <v>572</v>
      </c>
      <c r="JC596" s="760" t="s">
        <v>572</v>
      </c>
      <c r="JE596" s="760" t="s">
        <v>572</v>
      </c>
      <c r="JF596" s="760" t="s">
        <v>572</v>
      </c>
    </row>
    <row r="597" spans="1:266" ht="17.25" customHeight="1" x14ac:dyDescent="0.35">
      <c r="A597" s="618" t="s">
        <v>1565</v>
      </c>
      <c r="B597" s="730">
        <v>85</v>
      </c>
      <c r="C597" s="730" t="s">
        <v>1547</v>
      </c>
      <c r="D597" s="730" t="s">
        <v>1547</v>
      </c>
      <c r="E597" s="730">
        <v>10</v>
      </c>
      <c r="F597" s="731" t="s">
        <v>574</v>
      </c>
      <c r="G597" s="732">
        <v>1</v>
      </c>
      <c r="H597" s="733">
        <v>46196</v>
      </c>
      <c r="I597" s="730">
        <v>38</v>
      </c>
      <c r="J597" s="730" t="s">
        <v>308</v>
      </c>
      <c r="K597" s="730">
        <v>38</v>
      </c>
      <c r="L597" s="730" t="s">
        <v>1566</v>
      </c>
      <c r="M597" s="734" t="s">
        <v>1565</v>
      </c>
      <c r="N597" s="734">
        <v>0</v>
      </c>
      <c r="O597" s="734" t="s">
        <v>390</v>
      </c>
      <c r="P597" s="734">
        <v>0</v>
      </c>
      <c r="Q597" s="734">
        <v>0</v>
      </c>
      <c r="R597" s="734" t="s">
        <v>1549</v>
      </c>
      <c r="S597" s="734" t="s">
        <v>308</v>
      </c>
      <c r="T597" s="734" t="s">
        <v>1554</v>
      </c>
      <c r="U597" s="734">
        <v>878</v>
      </c>
      <c r="V597" s="734" t="s">
        <v>308</v>
      </c>
      <c r="W597" s="734"/>
      <c r="X597" s="734"/>
      <c r="Y597" s="734"/>
      <c r="Z597" s="926"/>
      <c r="AA597" s="734" t="s">
        <v>40</v>
      </c>
      <c r="AB597" s="734" t="s">
        <v>863</v>
      </c>
      <c r="AC597" s="734" t="s">
        <v>597</v>
      </c>
      <c r="AD597" s="734">
        <v>1098</v>
      </c>
      <c r="AE597" s="764">
        <v>1098</v>
      </c>
      <c r="AF597" s="737" t="s">
        <v>390</v>
      </c>
      <c r="AG597" s="739"/>
      <c r="AH597" s="765"/>
      <c r="AI597" s="765" t="s">
        <v>308</v>
      </c>
      <c r="AJ597" s="740">
        <v>12</v>
      </c>
      <c r="AK597" s="741"/>
      <c r="AL597" s="742"/>
      <c r="AM597" s="743">
        <v>0</v>
      </c>
      <c r="AN597" s="743"/>
      <c r="AO597" s="743"/>
      <c r="AP597" s="743"/>
      <c r="AQ597" s="743"/>
      <c r="AR597" s="743"/>
      <c r="AS597" s="743"/>
      <c r="AT597" s="743"/>
      <c r="AU597" s="743"/>
      <c r="AV597" s="743"/>
      <c r="AW597" s="743"/>
      <c r="AX597" s="743"/>
      <c r="AY597" s="743"/>
      <c r="AZ597" s="743"/>
      <c r="BA597" s="743"/>
      <c r="BB597" s="743">
        <v>0</v>
      </c>
      <c r="BC597" s="743">
        <v>0</v>
      </c>
      <c r="BD597" s="743">
        <v>0</v>
      </c>
      <c r="BE597" s="743">
        <v>0</v>
      </c>
      <c r="BF597" s="743">
        <v>0</v>
      </c>
      <c r="BG597" s="743">
        <v>0</v>
      </c>
      <c r="BH597" s="743">
        <v>0</v>
      </c>
      <c r="BI597" s="743">
        <v>0</v>
      </c>
      <c r="BJ597" s="743"/>
      <c r="BK597" s="743">
        <v>0</v>
      </c>
      <c r="BL597" s="743"/>
      <c r="BM597" s="743"/>
      <c r="BN597" s="743" t="s">
        <v>308</v>
      </c>
      <c r="BO597" s="743" t="s">
        <v>308</v>
      </c>
      <c r="BP597" s="743" t="s">
        <v>308</v>
      </c>
      <c r="BQ597" s="743" t="s">
        <v>308</v>
      </c>
      <c r="BR597" s="743"/>
      <c r="BS597" s="743" t="s">
        <v>397</v>
      </c>
      <c r="BT597" s="743"/>
      <c r="BU597" s="743" t="s">
        <v>579</v>
      </c>
      <c r="BV597" s="743"/>
      <c r="BW597" s="743"/>
      <c r="BX597" s="743"/>
      <c r="BY597" s="743"/>
      <c r="BZ597" s="743"/>
      <c r="CA597" s="743"/>
      <c r="CB597" s="743"/>
      <c r="CC597" s="743"/>
      <c r="CD597" s="743"/>
      <c r="CE597" s="743"/>
      <c r="CF597" s="743"/>
      <c r="CG597" s="743"/>
      <c r="CH597" s="743"/>
      <c r="CI597" s="743"/>
      <c r="CJ597" s="743"/>
      <c r="CK597" s="768"/>
      <c r="CL597" s="768" t="s">
        <v>397</v>
      </c>
      <c r="CM597" s="768" t="s">
        <v>397</v>
      </c>
      <c r="CN597" s="768" t="s">
        <v>397</v>
      </c>
      <c r="CO597" s="768" t="s">
        <v>397</v>
      </c>
      <c r="CP597" s="768">
        <v>0</v>
      </c>
      <c r="CQ597" s="736">
        <v>486</v>
      </c>
      <c r="CR597" s="735">
        <v>1098</v>
      </c>
      <c r="CS597" s="744"/>
      <c r="CT597" s="745">
        <v>46286</v>
      </c>
      <c r="CU597" s="746" t="s">
        <v>598</v>
      </c>
      <c r="CV597" s="737"/>
      <c r="CW597" s="737"/>
      <c r="CX597" s="745">
        <v>46248</v>
      </c>
      <c r="CY597" s="747">
        <v>0</v>
      </c>
      <c r="CZ597" s="747" t="s">
        <v>308</v>
      </c>
      <c r="DA597" s="748">
        <v>0</v>
      </c>
      <c r="DB597" s="748">
        <v>0</v>
      </c>
      <c r="DC597" s="748">
        <v>0</v>
      </c>
      <c r="DD597" s="748" t="s">
        <v>308</v>
      </c>
      <c r="DE597" s="749" t="s">
        <v>308</v>
      </c>
      <c r="DF597" s="749" t="s">
        <v>308</v>
      </c>
      <c r="DG597" s="749" t="s">
        <v>308</v>
      </c>
      <c r="DH597" s="750">
        <v>0</v>
      </c>
      <c r="DI597" s="737" t="s">
        <v>390</v>
      </c>
      <c r="DJ597" s="737" t="s">
        <v>390</v>
      </c>
      <c r="DK597" s="737" t="s">
        <v>390</v>
      </c>
      <c r="DL597" s="737" t="s">
        <v>390</v>
      </c>
      <c r="DM597" s="737" t="s">
        <v>390</v>
      </c>
      <c r="DN597" s="737" t="s">
        <v>390</v>
      </c>
      <c r="DO597" s="762">
        <v>0</v>
      </c>
      <c r="DP597" s="737">
        <v>46283</v>
      </c>
      <c r="DQ597" s="737">
        <v>46283</v>
      </c>
      <c r="DR597" s="737">
        <v>46283</v>
      </c>
      <c r="DS597" s="750">
        <v>46283</v>
      </c>
      <c r="DT597" s="752">
        <v>46283</v>
      </c>
      <c r="DU597" s="753">
        <v>-4</v>
      </c>
      <c r="DV597" s="753" t="s">
        <v>308</v>
      </c>
      <c r="DW597" s="754">
        <v>46275</v>
      </c>
      <c r="DX597" s="755">
        <v>46279</v>
      </c>
      <c r="DY597" s="754" t="e">
        <v>#VALUE!</v>
      </c>
      <c r="DZ597" s="754" t="e">
        <v>#VALUE!</v>
      </c>
      <c r="EA597" s="754" t="e">
        <v>#VALUE!</v>
      </c>
      <c r="EB597" s="754" t="e">
        <v>#VALUE!</v>
      </c>
      <c r="HA597" s="756" t="s">
        <v>397</v>
      </c>
      <c r="HB597" s="756" t="s">
        <v>397</v>
      </c>
      <c r="HC597" s="756" t="s">
        <v>397</v>
      </c>
      <c r="HD597" s="756" t="s">
        <v>397</v>
      </c>
      <c r="HE597" s="756" t="s">
        <v>397</v>
      </c>
      <c r="HF597" s="756" t="s">
        <v>397</v>
      </c>
      <c r="HG597" s="756" t="s">
        <v>397</v>
      </c>
      <c r="HH597" s="756" t="s">
        <v>397</v>
      </c>
      <c r="HI597" s="756" t="s">
        <v>397</v>
      </c>
      <c r="HJ597" s="756" t="s">
        <v>397</v>
      </c>
      <c r="HK597"/>
      <c r="HL597"/>
      <c r="HM597"/>
      <c r="HN597" s="756" t="str">
        <f t="shared" si="19"/>
        <v>AUTO PRINT</v>
      </c>
      <c r="HO597"/>
      <c r="HP597" s="757" t="s">
        <v>572</v>
      </c>
      <c r="HQ597" s="757" t="s">
        <v>572</v>
      </c>
      <c r="HR597" s="757" t="s">
        <v>572</v>
      </c>
      <c r="HS597"/>
      <c r="HW597" s="758"/>
      <c r="HX597"/>
      <c r="HY597" s="759" t="s">
        <v>572</v>
      </c>
      <c r="HZ597" s="759" t="s">
        <v>572</v>
      </c>
      <c r="IA597" s="759" t="s">
        <v>572</v>
      </c>
      <c r="IC597" s="760" t="s">
        <v>572</v>
      </c>
      <c r="ID597" s="760" t="s">
        <v>572</v>
      </c>
      <c r="IE597" s="760" t="s">
        <v>572</v>
      </c>
      <c r="IF597" s="761" t="s">
        <v>572</v>
      </c>
      <c r="IG597" s="619" t="str">
        <f t="shared" si="20"/>
        <v>IN HOUSE (MANUAL)</v>
      </c>
      <c r="II597" s="761" t="s">
        <v>572</v>
      </c>
      <c r="IK597" s="761" t="str">
        <f>IFERROR(VLOOKUP($M597,#REF!,13,0),"IN HOUSE (MANUAL)")</f>
        <v>IN HOUSE (MANUAL)</v>
      </c>
      <c r="IM597" s="760" t="s">
        <v>572</v>
      </c>
      <c r="IN597" s="760" t="s">
        <v>572</v>
      </c>
      <c r="IO597" s="760" t="s">
        <v>572</v>
      </c>
      <c r="IQ597" s="760" t="s">
        <v>572</v>
      </c>
      <c r="IR597" s="760" t="s">
        <v>572</v>
      </c>
      <c r="IT597" s="760" t="s">
        <v>572</v>
      </c>
      <c r="IV597" s="760" t="s">
        <v>572</v>
      </c>
      <c r="IW597" s="760" t="s">
        <v>572</v>
      </c>
      <c r="IY597" s="760" t="s">
        <v>572</v>
      </c>
      <c r="IZ597" s="760" t="s">
        <v>572</v>
      </c>
      <c r="JB597" s="760" t="s">
        <v>572</v>
      </c>
      <c r="JC597" s="760" t="s">
        <v>572</v>
      </c>
      <c r="JE597" s="760" t="s">
        <v>572</v>
      </c>
      <c r="JF597" s="760" t="s">
        <v>572</v>
      </c>
    </row>
    <row r="598" spans="1:266" ht="17.25" customHeight="1" x14ac:dyDescent="0.35">
      <c r="A598" s="618" t="s">
        <v>1567</v>
      </c>
      <c r="B598" s="730">
        <v>86</v>
      </c>
      <c r="C598" s="730" t="s">
        <v>1547</v>
      </c>
      <c r="D598" s="730" t="s">
        <v>1547</v>
      </c>
      <c r="E598" s="730">
        <v>10</v>
      </c>
      <c r="F598" s="731" t="s">
        <v>574</v>
      </c>
      <c r="G598" s="732">
        <v>1</v>
      </c>
      <c r="H598" s="826">
        <v>46196</v>
      </c>
      <c r="I598" s="730">
        <v>38</v>
      </c>
      <c r="J598" s="730" t="s">
        <v>308</v>
      </c>
      <c r="K598" s="730">
        <v>38</v>
      </c>
      <c r="L598" s="730" t="s">
        <v>1568</v>
      </c>
      <c r="M598" s="735" t="s">
        <v>1567</v>
      </c>
      <c r="N598" s="735">
        <v>0</v>
      </c>
      <c r="O598" s="735" t="s">
        <v>390</v>
      </c>
      <c r="P598" s="735">
        <v>0</v>
      </c>
      <c r="Q598" s="735">
        <v>0</v>
      </c>
      <c r="R598" s="735" t="s">
        <v>1549</v>
      </c>
      <c r="S598" s="735" t="s">
        <v>308</v>
      </c>
      <c r="T598" s="735" t="s">
        <v>1569</v>
      </c>
      <c r="U598" s="735">
        <v>878</v>
      </c>
      <c r="V598" s="735" t="s">
        <v>308</v>
      </c>
      <c r="W598" s="735"/>
      <c r="X598" s="735"/>
      <c r="Y598" s="735"/>
      <c r="Z598" s="862"/>
      <c r="AA598" s="735" t="s">
        <v>40</v>
      </c>
      <c r="AB598" s="735" t="s">
        <v>863</v>
      </c>
      <c r="AC598" s="735" t="s">
        <v>597</v>
      </c>
      <c r="AD598" s="735">
        <v>1200</v>
      </c>
      <c r="AE598" s="738">
        <v>1200</v>
      </c>
      <c r="AF598" s="737" t="s">
        <v>390</v>
      </c>
      <c r="AG598" s="765"/>
      <c r="AH598" s="765"/>
      <c r="AI598" s="765" t="s">
        <v>308</v>
      </c>
      <c r="AJ598" s="740">
        <v>13</v>
      </c>
      <c r="AK598" s="766"/>
      <c r="AL598" s="740"/>
      <c r="AM598" s="767">
        <v>0</v>
      </c>
      <c r="AN598" s="767"/>
      <c r="AO598" s="767"/>
      <c r="AP598" s="767"/>
      <c r="AQ598" s="767"/>
      <c r="AR598" s="767"/>
      <c r="AS598" s="767"/>
      <c r="AT598" s="767"/>
      <c r="AU598" s="767"/>
      <c r="AV598" s="767"/>
      <c r="AW598" s="767"/>
      <c r="AX598" s="767"/>
      <c r="AY598" s="767"/>
      <c r="AZ598" s="767"/>
      <c r="BA598" s="767"/>
      <c r="BB598" s="767">
        <v>0</v>
      </c>
      <c r="BC598" s="767">
        <v>0</v>
      </c>
      <c r="BD598" s="767">
        <v>0</v>
      </c>
      <c r="BE598" s="767">
        <v>0</v>
      </c>
      <c r="BF598" s="767">
        <v>0</v>
      </c>
      <c r="BG598" s="767">
        <v>0</v>
      </c>
      <c r="BH598" s="767">
        <v>0</v>
      </c>
      <c r="BI598" s="767">
        <v>0</v>
      </c>
      <c r="BJ598" s="767"/>
      <c r="BK598" s="767">
        <v>0</v>
      </c>
      <c r="BL598" s="767"/>
      <c r="BM598" s="767"/>
      <c r="BN598" s="767" t="s">
        <v>308</v>
      </c>
      <c r="BO598" s="767" t="s">
        <v>308</v>
      </c>
      <c r="BP598" s="767" t="s">
        <v>308</v>
      </c>
      <c r="BQ598" s="767" t="s">
        <v>308</v>
      </c>
      <c r="BR598" s="767"/>
      <c r="BS598" s="767" t="s">
        <v>397</v>
      </c>
      <c r="BT598" s="767"/>
      <c r="BU598" s="767" t="s">
        <v>579</v>
      </c>
      <c r="BV598" s="767"/>
      <c r="BW598" s="767"/>
      <c r="BX598" s="767"/>
      <c r="BY598" s="767"/>
      <c r="BZ598" s="767"/>
      <c r="CA598" s="767"/>
      <c r="CB598" s="767"/>
      <c r="CC598" s="767"/>
      <c r="CD598" s="767"/>
      <c r="CE598" s="767"/>
      <c r="CF598" s="767"/>
      <c r="CG598" s="767"/>
      <c r="CH598" s="767"/>
      <c r="CI598" s="767"/>
      <c r="CJ598" s="767"/>
      <c r="CK598" s="768"/>
      <c r="CL598" s="768" t="s">
        <v>397</v>
      </c>
      <c r="CM598" s="768" t="s">
        <v>397</v>
      </c>
      <c r="CN598" s="768" t="s">
        <v>397</v>
      </c>
      <c r="CO598" s="768" t="s">
        <v>397</v>
      </c>
      <c r="CP598" s="768">
        <v>0</v>
      </c>
      <c r="CQ598" s="768">
        <v>1140</v>
      </c>
      <c r="CR598" s="735">
        <v>1200</v>
      </c>
      <c r="CS598" s="769"/>
      <c r="CT598" s="745">
        <v>46286</v>
      </c>
      <c r="CU598" s="746" t="s">
        <v>598</v>
      </c>
      <c r="CV598" s="763"/>
      <c r="CW598" s="763"/>
      <c r="CX598" s="745">
        <v>46248</v>
      </c>
      <c r="CY598" s="747">
        <v>0</v>
      </c>
      <c r="CZ598" s="747" t="s">
        <v>308</v>
      </c>
      <c r="DA598" s="748">
        <v>0</v>
      </c>
      <c r="DB598" s="748">
        <v>0</v>
      </c>
      <c r="DC598" s="748">
        <v>0</v>
      </c>
      <c r="DD598" s="748" t="s">
        <v>308</v>
      </c>
      <c r="DE598" s="748" t="s">
        <v>308</v>
      </c>
      <c r="DF598" s="748" t="s">
        <v>308</v>
      </c>
      <c r="DG598" s="748" t="s">
        <v>308</v>
      </c>
      <c r="DH598" s="770">
        <v>0</v>
      </c>
      <c r="DI598" s="763" t="s">
        <v>390</v>
      </c>
      <c r="DJ598" s="763" t="s">
        <v>390</v>
      </c>
      <c r="DK598" s="763" t="s">
        <v>390</v>
      </c>
      <c r="DL598" s="763" t="s">
        <v>390</v>
      </c>
      <c r="DM598" s="763" t="s">
        <v>390</v>
      </c>
      <c r="DN598" s="763" t="s">
        <v>390</v>
      </c>
      <c r="DO598" s="771">
        <v>0</v>
      </c>
      <c r="DP598" s="763">
        <v>46283</v>
      </c>
      <c r="DQ598" s="763">
        <v>46283</v>
      </c>
      <c r="DR598" s="763">
        <v>46283</v>
      </c>
      <c r="DS598" s="770">
        <v>46283</v>
      </c>
      <c r="DT598" s="752">
        <v>46283</v>
      </c>
      <c r="DU598" s="753">
        <v>-3</v>
      </c>
      <c r="DV598" s="753" t="s">
        <v>308</v>
      </c>
      <c r="DW598" s="754">
        <v>46279</v>
      </c>
      <c r="DX598" s="755">
        <v>46280</v>
      </c>
      <c r="DY598" s="754" t="e">
        <v>#VALUE!</v>
      </c>
      <c r="DZ598" s="754" t="e">
        <v>#VALUE!</v>
      </c>
      <c r="EA598" s="754" t="e">
        <v>#VALUE!</v>
      </c>
      <c r="EB598" s="754" t="e">
        <v>#VALUE!</v>
      </c>
      <c r="HA598" s="756" t="s">
        <v>397</v>
      </c>
      <c r="HB598" s="756" t="s">
        <v>397</v>
      </c>
      <c r="HC598" s="756" t="s">
        <v>397</v>
      </c>
      <c r="HD598" s="756" t="s">
        <v>397</v>
      </c>
      <c r="HE598" s="756" t="s">
        <v>397</v>
      </c>
      <c r="HF598" s="756" t="s">
        <v>397</v>
      </c>
      <c r="HG598" s="756" t="s">
        <v>397</v>
      </c>
      <c r="HH598" s="756" t="s">
        <v>397</v>
      </c>
      <c r="HI598" s="756" t="s">
        <v>397</v>
      </c>
      <c r="HJ598" s="756" t="s">
        <v>397</v>
      </c>
      <c r="HK598"/>
      <c r="HL598"/>
      <c r="HM598"/>
      <c r="HN598" s="756" t="str">
        <f t="shared" si="19"/>
        <v>AUTO PRINT</v>
      </c>
      <c r="HO598"/>
      <c r="HP598" s="757" t="s">
        <v>572</v>
      </c>
      <c r="HQ598" s="757" t="s">
        <v>572</v>
      </c>
      <c r="HR598" s="757" t="s">
        <v>572</v>
      </c>
      <c r="HS598"/>
      <c r="HW598" s="758"/>
      <c r="HX598"/>
      <c r="HY598" s="759" t="s">
        <v>572</v>
      </c>
      <c r="HZ598" s="759" t="s">
        <v>572</v>
      </c>
      <c r="IA598" s="759" t="s">
        <v>572</v>
      </c>
      <c r="IC598" s="760" t="s">
        <v>572</v>
      </c>
      <c r="ID598" s="760" t="s">
        <v>572</v>
      </c>
      <c r="IE598" s="760" t="s">
        <v>572</v>
      </c>
      <c r="IF598" s="761" t="s">
        <v>572</v>
      </c>
      <c r="IG598" s="619" t="str">
        <f t="shared" si="20"/>
        <v>IN HOUSE (MANUAL)</v>
      </c>
      <c r="II598" s="761" t="s">
        <v>572</v>
      </c>
      <c r="IK598" s="761" t="str">
        <f>IFERROR(VLOOKUP($M598,#REF!,13,0),"IN HOUSE (MANUAL)")</f>
        <v>IN HOUSE (MANUAL)</v>
      </c>
      <c r="IM598" s="760" t="s">
        <v>572</v>
      </c>
      <c r="IN598" s="760" t="s">
        <v>572</v>
      </c>
      <c r="IO598" s="760" t="s">
        <v>572</v>
      </c>
      <c r="IQ598" s="760" t="s">
        <v>572</v>
      </c>
      <c r="IR598" s="760" t="s">
        <v>572</v>
      </c>
      <c r="IT598" s="760" t="s">
        <v>572</v>
      </c>
      <c r="IV598" s="760" t="s">
        <v>572</v>
      </c>
      <c r="IW598" s="760" t="s">
        <v>572</v>
      </c>
      <c r="IY598" s="760" t="s">
        <v>572</v>
      </c>
      <c r="IZ598" s="760" t="s">
        <v>572</v>
      </c>
      <c r="JB598" s="760" t="s">
        <v>572</v>
      </c>
      <c r="JC598" s="760" t="s">
        <v>572</v>
      </c>
      <c r="JE598" s="760" t="s">
        <v>572</v>
      </c>
      <c r="JF598" s="760" t="s">
        <v>572</v>
      </c>
    </row>
    <row r="599" spans="1:266" ht="17.25" customHeight="1" x14ac:dyDescent="0.35">
      <c r="A599" s="618" t="s">
        <v>1570</v>
      </c>
      <c r="B599" s="730">
        <v>87</v>
      </c>
      <c r="C599" s="730" t="s">
        <v>1547</v>
      </c>
      <c r="D599" s="730" t="s">
        <v>1547</v>
      </c>
      <c r="E599" s="730">
        <v>10</v>
      </c>
      <c r="F599" s="731" t="s">
        <v>574</v>
      </c>
      <c r="G599" s="732">
        <v>1</v>
      </c>
      <c r="H599" s="826">
        <v>46232</v>
      </c>
      <c r="I599" s="730">
        <v>38</v>
      </c>
      <c r="J599" s="730" t="s">
        <v>308</v>
      </c>
      <c r="K599" s="730">
        <v>39</v>
      </c>
      <c r="L599" s="730" t="s">
        <v>1571</v>
      </c>
      <c r="M599" s="868" t="s">
        <v>1570</v>
      </c>
      <c r="N599" s="868">
        <v>0</v>
      </c>
      <c r="O599" s="868" t="s">
        <v>390</v>
      </c>
      <c r="P599" s="868">
        <v>0</v>
      </c>
      <c r="Q599" s="868">
        <v>0</v>
      </c>
      <c r="R599" s="868" t="s">
        <v>1549</v>
      </c>
      <c r="S599" s="868"/>
      <c r="T599" s="868" t="s">
        <v>1562</v>
      </c>
      <c r="U599" s="868">
        <v>878</v>
      </c>
      <c r="V599" s="868" t="s">
        <v>308</v>
      </c>
      <c r="W599" s="868"/>
      <c r="X599" s="868"/>
      <c r="Y599" s="868"/>
      <c r="Z599" s="885"/>
      <c r="AA599" s="868" t="s">
        <v>40</v>
      </c>
      <c r="AB599" s="868" t="s">
        <v>863</v>
      </c>
      <c r="AC599" s="868" t="s">
        <v>589</v>
      </c>
      <c r="AD599" s="868">
        <v>1026</v>
      </c>
      <c r="AE599" s="775">
        <v>1026</v>
      </c>
      <c r="AF599" s="776" t="s">
        <v>390</v>
      </c>
      <c r="AG599" s="777"/>
      <c r="AH599" s="918"/>
      <c r="AI599" s="918" t="s">
        <v>308</v>
      </c>
      <c r="AJ599" s="778">
        <v>14</v>
      </c>
      <c r="AK599" s="894"/>
      <c r="AL599" s="895"/>
      <c r="AM599" s="896">
        <v>0</v>
      </c>
      <c r="AN599" s="896"/>
      <c r="AO599" s="896"/>
      <c r="AP599" s="896"/>
      <c r="AQ599" s="896"/>
      <c r="AR599" s="896"/>
      <c r="AS599" s="896"/>
      <c r="AT599" s="896"/>
      <c r="AU599" s="896"/>
      <c r="AV599" s="896"/>
      <c r="AW599" s="896"/>
      <c r="AX599" s="896"/>
      <c r="AY599" s="896"/>
      <c r="AZ599" s="896"/>
      <c r="BA599" s="896"/>
      <c r="BB599" s="896">
        <v>1026</v>
      </c>
      <c r="BC599" s="896">
        <v>1026</v>
      </c>
      <c r="BD599" s="896">
        <v>1026</v>
      </c>
      <c r="BE599" s="896">
        <v>1026</v>
      </c>
      <c r="BF599" s="896">
        <v>0</v>
      </c>
      <c r="BG599" s="896">
        <v>1026</v>
      </c>
      <c r="BH599" s="896">
        <v>0</v>
      </c>
      <c r="BI599" s="896">
        <v>1026</v>
      </c>
      <c r="BJ599" s="896"/>
      <c r="BK599" s="896">
        <v>0</v>
      </c>
      <c r="BL599" s="896"/>
      <c r="BM599" s="896"/>
      <c r="BN599" s="896" t="s">
        <v>308</v>
      </c>
      <c r="BO599" s="896" t="s">
        <v>308</v>
      </c>
      <c r="BP599" s="896" t="s">
        <v>308</v>
      </c>
      <c r="BQ599" s="896" t="s">
        <v>308</v>
      </c>
      <c r="BR599" s="896"/>
      <c r="BS599" s="896" t="s">
        <v>397</v>
      </c>
      <c r="BT599" s="896"/>
      <c r="BU599" s="896" t="s">
        <v>579</v>
      </c>
      <c r="BV599" s="896"/>
      <c r="BW599" s="896"/>
      <c r="BX599" s="896"/>
      <c r="BY599" s="896"/>
      <c r="BZ599" s="896"/>
      <c r="CA599" s="896"/>
      <c r="CB599" s="896"/>
      <c r="CC599" s="896"/>
      <c r="CD599" s="896"/>
      <c r="CE599" s="896"/>
      <c r="CF599" s="896"/>
      <c r="CG599" s="896"/>
      <c r="CH599" s="896"/>
      <c r="CI599" s="896"/>
      <c r="CJ599" s="896"/>
      <c r="CK599" s="867"/>
      <c r="CL599" s="867" t="s">
        <v>397</v>
      </c>
      <c r="CM599" s="867" t="s">
        <v>397</v>
      </c>
      <c r="CN599" s="867" t="s">
        <v>397</v>
      </c>
      <c r="CO599" s="867" t="s">
        <v>397</v>
      </c>
      <c r="CP599" s="867">
        <v>1026</v>
      </c>
      <c r="CQ599" s="773">
        <v>1026</v>
      </c>
      <c r="CR599" s="772">
        <v>1026</v>
      </c>
      <c r="CS599" s="869"/>
      <c r="CT599" s="782">
        <v>46293</v>
      </c>
      <c r="CU599" s="783" t="s">
        <v>782</v>
      </c>
      <c r="CV599" s="776"/>
      <c r="CW599" s="776"/>
      <c r="CX599" s="782">
        <v>46270</v>
      </c>
      <c r="CY599" s="870">
        <v>0</v>
      </c>
      <c r="CZ599" s="870" t="s">
        <v>308</v>
      </c>
      <c r="DA599" s="871">
        <v>0</v>
      </c>
      <c r="DB599" s="871">
        <v>0</v>
      </c>
      <c r="DC599" s="871">
        <v>0</v>
      </c>
      <c r="DD599" s="871" t="s">
        <v>308</v>
      </c>
      <c r="DE599" s="871" t="s">
        <v>308</v>
      </c>
      <c r="DF599" s="871" t="s">
        <v>308</v>
      </c>
      <c r="DG599" s="871" t="s">
        <v>308</v>
      </c>
      <c r="DH599" s="872">
        <v>0</v>
      </c>
      <c r="DI599" s="776" t="s">
        <v>390</v>
      </c>
      <c r="DJ599" s="776" t="s">
        <v>390</v>
      </c>
      <c r="DK599" s="776" t="s">
        <v>390</v>
      </c>
      <c r="DL599" s="776" t="s">
        <v>390</v>
      </c>
      <c r="DM599" s="776" t="s">
        <v>390</v>
      </c>
      <c r="DN599" s="776" t="s">
        <v>390</v>
      </c>
      <c r="DO599" s="873" t="s">
        <v>308</v>
      </c>
      <c r="DP599" s="776">
        <v>46290</v>
      </c>
      <c r="DQ599" s="776">
        <v>46290</v>
      </c>
      <c r="DR599" s="776">
        <v>46290</v>
      </c>
      <c r="DS599" s="872">
        <v>46290</v>
      </c>
      <c r="DT599" s="752">
        <v>46290</v>
      </c>
      <c r="DU599" s="753">
        <v>-9</v>
      </c>
      <c r="DV599" s="753" t="s">
        <v>308</v>
      </c>
      <c r="DW599" s="754">
        <v>46280</v>
      </c>
      <c r="DX599" s="755">
        <v>46281</v>
      </c>
      <c r="DY599" s="754" t="e">
        <v>#VALUE!</v>
      </c>
      <c r="DZ599" s="754" t="e">
        <v>#VALUE!</v>
      </c>
      <c r="EA599" s="754" t="e">
        <v>#VALUE!</v>
      </c>
      <c r="EB599" s="754" t="e">
        <v>#VALUE!</v>
      </c>
      <c r="HA599" s="756" t="s">
        <v>397</v>
      </c>
      <c r="HB599" s="756" t="s">
        <v>397</v>
      </c>
      <c r="HC599" s="756" t="s">
        <v>397</v>
      </c>
      <c r="HD599" s="756" t="s">
        <v>397</v>
      </c>
      <c r="HE599" s="756" t="s">
        <v>397</v>
      </c>
      <c r="HF599" s="756" t="s">
        <v>397</v>
      </c>
      <c r="HG599" s="756" t="s">
        <v>397</v>
      </c>
      <c r="HH599" s="756" t="s">
        <v>397</v>
      </c>
      <c r="HI599" s="756" t="s">
        <v>397</v>
      </c>
      <c r="HJ599" s="756" t="s">
        <v>397</v>
      </c>
      <c r="HK599"/>
      <c r="HL599"/>
      <c r="HM599"/>
      <c r="HN599" s="756" t="str">
        <f t="shared" si="19"/>
        <v>AUTO PRINT</v>
      </c>
      <c r="HO599"/>
      <c r="HP599" s="757" t="s">
        <v>572</v>
      </c>
      <c r="HQ599" s="757" t="s">
        <v>572</v>
      </c>
      <c r="HR599" s="757" t="s">
        <v>572</v>
      </c>
      <c r="HS599"/>
      <c r="HW599" s="758"/>
      <c r="HX599"/>
      <c r="HY599" s="759" t="s">
        <v>572</v>
      </c>
      <c r="HZ599" s="759" t="s">
        <v>572</v>
      </c>
      <c r="IA599" s="759" t="s">
        <v>572</v>
      </c>
      <c r="IC599" s="760" t="s">
        <v>572</v>
      </c>
      <c r="ID599" s="760" t="s">
        <v>572</v>
      </c>
      <c r="IE599" s="760" t="s">
        <v>572</v>
      </c>
      <c r="IF599" s="761" t="s">
        <v>572</v>
      </c>
      <c r="IG599" s="619" t="str">
        <f t="shared" si="20"/>
        <v>IN HOUSE (MANUAL)</v>
      </c>
      <c r="II599" s="761" t="s">
        <v>572</v>
      </c>
      <c r="IK599" s="761" t="str">
        <f>IFERROR(VLOOKUP($M599,#REF!,13,0),"IN HOUSE (MANUAL)")</f>
        <v>IN HOUSE (MANUAL)</v>
      </c>
      <c r="IM599" s="760" t="s">
        <v>572</v>
      </c>
      <c r="IN599" s="760" t="s">
        <v>572</v>
      </c>
      <c r="IO599" s="760" t="s">
        <v>572</v>
      </c>
      <c r="IQ599" s="760" t="s">
        <v>572</v>
      </c>
      <c r="IR599" s="760" t="s">
        <v>572</v>
      </c>
      <c r="IT599" s="760" t="s">
        <v>572</v>
      </c>
      <c r="IV599" s="760" t="s">
        <v>572</v>
      </c>
      <c r="IW599" s="760" t="s">
        <v>572</v>
      </c>
      <c r="IY599" s="760" t="s">
        <v>572</v>
      </c>
      <c r="IZ599" s="760" t="s">
        <v>572</v>
      </c>
      <c r="JB599" s="760" t="s">
        <v>572</v>
      </c>
      <c r="JC599" s="760" t="s">
        <v>572</v>
      </c>
      <c r="JE599" s="760" t="s">
        <v>572</v>
      </c>
      <c r="JF599" s="760" t="s">
        <v>572</v>
      </c>
    </row>
    <row r="600" spans="1:266" ht="17.25" customHeight="1" x14ac:dyDescent="0.35">
      <c r="A600" s="618" t="s">
        <v>1572</v>
      </c>
      <c r="B600" s="730">
        <v>88</v>
      </c>
      <c r="C600" s="730" t="s">
        <v>1547</v>
      </c>
      <c r="D600" s="730" t="s">
        <v>1547</v>
      </c>
      <c r="E600" s="730">
        <v>10</v>
      </c>
      <c r="F600" s="731" t="s">
        <v>574</v>
      </c>
      <c r="G600" s="732">
        <v>1</v>
      </c>
      <c r="H600" s="826">
        <v>46232</v>
      </c>
      <c r="I600" s="730">
        <v>38</v>
      </c>
      <c r="J600" s="730" t="s">
        <v>308</v>
      </c>
      <c r="K600" s="730">
        <v>40</v>
      </c>
      <c r="L600" s="730" t="s">
        <v>1573</v>
      </c>
      <c r="M600" s="772" t="s">
        <v>1572</v>
      </c>
      <c r="N600" s="772">
        <v>0</v>
      </c>
      <c r="O600" s="772" t="s">
        <v>390</v>
      </c>
      <c r="P600" s="772">
        <v>0</v>
      </c>
      <c r="Q600" s="772">
        <v>0</v>
      </c>
      <c r="R600" s="772" t="s">
        <v>1549</v>
      </c>
      <c r="S600" s="772"/>
      <c r="T600" s="772" t="s">
        <v>1569</v>
      </c>
      <c r="U600" s="772">
        <v>878</v>
      </c>
      <c r="V600" s="772" t="s">
        <v>308</v>
      </c>
      <c r="W600" s="772"/>
      <c r="X600" s="772"/>
      <c r="Y600" s="772"/>
      <c r="Z600" s="886"/>
      <c r="AA600" s="772" t="s">
        <v>40</v>
      </c>
      <c r="AB600" s="772" t="s">
        <v>863</v>
      </c>
      <c r="AC600" s="772" t="s">
        <v>589</v>
      </c>
      <c r="AD600" s="772">
        <v>1074</v>
      </c>
      <c r="AE600" s="864">
        <v>1074</v>
      </c>
      <c r="AF600" s="774" t="s">
        <v>390</v>
      </c>
      <c r="AG600" s="777"/>
      <c r="AH600" s="777"/>
      <c r="AI600" s="777" t="s">
        <v>308</v>
      </c>
      <c r="AJ600" s="778">
        <v>15</v>
      </c>
      <c r="AK600" s="779"/>
      <c r="AL600" s="778"/>
      <c r="AM600" s="780">
        <v>0</v>
      </c>
      <c r="AN600" s="780"/>
      <c r="AO600" s="780"/>
      <c r="AP600" s="780"/>
      <c r="AQ600" s="780"/>
      <c r="AR600" s="780"/>
      <c r="AS600" s="780"/>
      <c r="AT600" s="780"/>
      <c r="AU600" s="780"/>
      <c r="AV600" s="780"/>
      <c r="AW600" s="780"/>
      <c r="AX600" s="780"/>
      <c r="AY600" s="780"/>
      <c r="AZ600" s="780"/>
      <c r="BA600" s="780"/>
      <c r="BB600" s="780">
        <v>1074</v>
      </c>
      <c r="BC600" s="780">
        <v>0</v>
      </c>
      <c r="BD600" s="780">
        <v>1074</v>
      </c>
      <c r="BE600" s="780">
        <v>372</v>
      </c>
      <c r="BF600" s="780">
        <v>0</v>
      </c>
      <c r="BG600" s="780">
        <v>0</v>
      </c>
      <c r="BH600" s="780">
        <v>0</v>
      </c>
      <c r="BI600" s="780">
        <v>1074</v>
      </c>
      <c r="BJ600" s="780"/>
      <c r="BK600" s="780">
        <v>0</v>
      </c>
      <c r="BL600" s="780"/>
      <c r="BM600" s="780"/>
      <c r="BN600" s="780" t="s">
        <v>308</v>
      </c>
      <c r="BO600" s="780" t="s">
        <v>308</v>
      </c>
      <c r="BP600" s="780" t="s">
        <v>308</v>
      </c>
      <c r="BQ600" s="780" t="s">
        <v>308</v>
      </c>
      <c r="BR600" s="780"/>
      <c r="BS600" s="780" t="s">
        <v>397</v>
      </c>
      <c r="BT600" s="780"/>
      <c r="BU600" s="780" t="s">
        <v>579</v>
      </c>
      <c r="BV600" s="780"/>
      <c r="BW600" s="780"/>
      <c r="BX600" s="780"/>
      <c r="BY600" s="780"/>
      <c r="BZ600" s="780"/>
      <c r="CA600" s="780"/>
      <c r="CB600" s="780"/>
      <c r="CC600" s="780"/>
      <c r="CD600" s="780"/>
      <c r="CE600" s="780"/>
      <c r="CF600" s="780"/>
      <c r="CG600" s="780"/>
      <c r="CH600" s="780"/>
      <c r="CI600" s="780"/>
      <c r="CJ600" s="780"/>
      <c r="CK600" s="773"/>
      <c r="CL600" s="773" t="s">
        <v>397</v>
      </c>
      <c r="CM600" s="773" t="s">
        <v>397</v>
      </c>
      <c r="CN600" s="773" t="s">
        <v>397</v>
      </c>
      <c r="CO600" s="773" t="s">
        <v>397</v>
      </c>
      <c r="CP600" s="773">
        <v>1074</v>
      </c>
      <c r="CQ600" s="773">
        <v>1074</v>
      </c>
      <c r="CR600" s="772">
        <v>1074</v>
      </c>
      <c r="CS600" s="781"/>
      <c r="CT600" s="782" t="s">
        <v>308</v>
      </c>
      <c r="CU600" s="783" t="s">
        <v>308</v>
      </c>
      <c r="CV600" s="774"/>
      <c r="CW600" s="774"/>
      <c r="CX600" s="865">
        <v>46262</v>
      </c>
      <c r="CY600" s="784">
        <v>0</v>
      </c>
      <c r="CZ600" s="784" t="s">
        <v>308</v>
      </c>
      <c r="DA600" s="785">
        <v>0</v>
      </c>
      <c r="DB600" s="785">
        <v>0</v>
      </c>
      <c r="DC600" s="785">
        <v>0</v>
      </c>
      <c r="DD600" s="785" t="s">
        <v>308</v>
      </c>
      <c r="DE600" s="785" t="s">
        <v>308</v>
      </c>
      <c r="DF600" s="785" t="s">
        <v>308</v>
      </c>
      <c r="DG600" s="785" t="s">
        <v>308</v>
      </c>
      <c r="DH600" s="786">
        <v>0</v>
      </c>
      <c r="DI600" s="774" t="s">
        <v>390</v>
      </c>
      <c r="DJ600" s="774" t="s">
        <v>390</v>
      </c>
      <c r="DK600" s="774" t="s">
        <v>390</v>
      </c>
      <c r="DL600" s="774" t="s">
        <v>390</v>
      </c>
      <c r="DM600" s="774" t="s">
        <v>390</v>
      </c>
      <c r="DN600" s="774" t="s">
        <v>390</v>
      </c>
      <c r="DO600" s="787" t="s">
        <v>308</v>
      </c>
      <c r="DP600" s="774">
        <v>46297</v>
      </c>
      <c r="DQ600" s="774">
        <v>46297</v>
      </c>
      <c r="DR600" s="774">
        <v>46297</v>
      </c>
      <c r="DS600" s="786">
        <v>46297</v>
      </c>
      <c r="DT600" s="752">
        <v>46297</v>
      </c>
      <c r="DU600" s="753">
        <v>-15</v>
      </c>
      <c r="DV600" s="753" t="s">
        <v>308</v>
      </c>
      <c r="DW600" s="754">
        <v>46281</v>
      </c>
      <c r="DX600" s="755">
        <v>46282</v>
      </c>
      <c r="DY600" s="754" t="e">
        <v>#VALUE!</v>
      </c>
      <c r="DZ600" s="754" t="e">
        <v>#VALUE!</v>
      </c>
      <c r="EA600" s="754" t="e">
        <v>#VALUE!</v>
      </c>
      <c r="EB600" s="754" t="e">
        <v>#VALUE!</v>
      </c>
      <c r="HA600" s="756" t="s">
        <v>397</v>
      </c>
      <c r="HB600" s="756" t="s">
        <v>397</v>
      </c>
      <c r="HC600" s="756" t="s">
        <v>397</v>
      </c>
      <c r="HD600" s="756" t="s">
        <v>397</v>
      </c>
      <c r="HE600" s="756" t="s">
        <v>397</v>
      </c>
      <c r="HF600" s="756" t="s">
        <v>397</v>
      </c>
      <c r="HG600" s="756" t="s">
        <v>397</v>
      </c>
      <c r="HH600" s="756" t="s">
        <v>397</v>
      </c>
      <c r="HI600" s="756" t="s">
        <v>397</v>
      </c>
      <c r="HJ600" s="756" t="s">
        <v>397</v>
      </c>
      <c r="HK600"/>
      <c r="HL600"/>
      <c r="HM600"/>
      <c r="HN600" s="756" t="str">
        <f t="shared" si="19"/>
        <v>AUTO PRINT</v>
      </c>
      <c r="HO600"/>
      <c r="HP600" s="757" t="s">
        <v>572</v>
      </c>
      <c r="HQ600" s="757" t="s">
        <v>572</v>
      </c>
      <c r="HR600" s="757" t="s">
        <v>572</v>
      </c>
      <c r="HS600"/>
      <c r="HW600" s="758"/>
      <c r="HX600"/>
      <c r="HY600" s="759" t="s">
        <v>572</v>
      </c>
      <c r="HZ600" s="759" t="s">
        <v>572</v>
      </c>
      <c r="IA600" s="759" t="s">
        <v>572</v>
      </c>
      <c r="IC600" s="760" t="s">
        <v>572</v>
      </c>
      <c r="ID600" s="760" t="s">
        <v>572</v>
      </c>
      <c r="IE600" s="760" t="s">
        <v>572</v>
      </c>
      <c r="IF600" s="761" t="s">
        <v>572</v>
      </c>
      <c r="IG600" s="619" t="str">
        <f t="shared" si="20"/>
        <v>IN HOUSE (MANUAL)</v>
      </c>
      <c r="II600" s="761" t="s">
        <v>572</v>
      </c>
      <c r="IK600" s="761" t="str">
        <f>IFERROR(VLOOKUP($M600,#REF!,13,0),"IN HOUSE (MANUAL)")</f>
        <v>IN HOUSE (MANUAL)</v>
      </c>
      <c r="IM600" s="760" t="s">
        <v>572</v>
      </c>
      <c r="IN600" s="760" t="s">
        <v>572</v>
      </c>
      <c r="IO600" s="760" t="s">
        <v>572</v>
      </c>
      <c r="IQ600" s="760" t="s">
        <v>572</v>
      </c>
      <c r="IR600" s="760" t="s">
        <v>572</v>
      </c>
      <c r="IT600" s="760" t="s">
        <v>572</v>
      </c>
      <c r="IV600" s="760" t="s">
        <v>572</v>
      </c>
      <c r="IW600" s="760" t="s">
        <v>572</v>
      </c>
      <c r="IY600" s="760" t="s">
        <v>572</v>
      </c>
      <c r="IZ600" s="760" t="s">
        <v>572</v>
      </c>
      <c r="JB600" s="760" t="s">
        <v>572</v>
      </c>
      <c r="JC600" s="760" t="s">
        <v>572</v>
      </c>
      <c r="JE600" s="760" t="s">
        <v>572</v>
      </c>
      <c r="JF600" s="760" t="s">
        <v>572</v>
      </c>
    </row>
    <row r="601" spans="1:266" ht="17.25" customHeight="1" x14ac:dyDescent="0.35">
      <c r="A601" s="618" t="s">
        <v>1574</v>
      </c>
      <c r="B601" s="730">
        <v>89</v>
      </c>
      <c r="C601" s="730" t="s">
        <v>1547</v>
      </c>
      <c r="D601" s="730" t="s">
        <v>1547</v>
      </c>
      <c r="E601" s="730">
        <v>10</v>
      </c>
      <c r="F601" s="731" t="s">
        <v>574</v>
      </c>
      <c r="G601" s="732">
        <v>1</v>
      </c>
      <c r="H601" s="826">
        <v>46232</v>
      </c>
      <c r="I601" s="730">
        <v>38</v>
      </c>
      <c r="J601" s="730" t="s">
        <v>308</v>
      </c>
      <c r="K601" s="730">
        <v>40</v>
      </c>
      <c r="L601" s="730" t="s">
        <v>1575</v>
      </c>
      <c r="M601" s="772" t="s">
        <v>1574</v>
      </c>
      <c r="N601" s="772">
        <v>0</v>
      </c>
      <c r="O601" s="772" t="s">
        <v>390</v>
      </c>
      <c r="P601" s="772">
        <v>0</v>
      </c>
      <c r="Q601" s="772">
        <v>0</v>
      </c>
      <c r="R601" s="772" t="s">
        <v>1549</v>
      </c>
      <c r="S601" s="772"/>
      <c r="T601" s="772" t="s">
        <v>1569</v>
      </c>
      <c r="U601" s="772">
        <v>878</v>
      </c>
      <c r="V601" s="772" t="s">
        <v>308</v>
      </c>
      <c r="W601" s="772"/>
      <c r="X601" s="772"/>
      <c r="Y601" s="772"/>
      <c r="Z601" s="886"/>
      <c r="AA601" s="772" t="s">
        <v>40</v>
      </c>
      <c r="AB601" s="772" t="s">
        <v>863</v>
      </c>
      <c r="AC601" s="772" t="s">
        <v>751</v>
      </c>
      <c r="AD601" s="772">
        <v>240</v>
      </c>
      <c r="AE601" s="864">
        <v>240</v>
      </c>
      <c r="AF601" s="774" t="s">
        <v>390</v>
      </c>
      <c r="AG601" s="777"/>
      <c r="AH601" s="777"/>
      <c r="AI601" s="777" t="s">
        <v>308</v>
      </c>
      <c r="AJ601" s="778">
        <v>16</v>
      </c>
      <c r="AK601" s="779"/>
      <c r="AL601" s="778"/>
      <c r="AM601" s="780">
        <v>0</v>
      </c>
      <c r="AN601" s="780"/>
      <c r="AO601" s="780"/>
      <c r="AP601" s="780"/>
      <c r="AQ601" s="780"/>
      <c r="AR601" s="780"/>
      <c r="AS601" s="780"/>
      <c r="AT601" s="780"/>
      <c r="AU601" s="780"/>
      <c r="AV601" s="780"/>
      <c r="AW601" s="780"/>
      <c r="AX601" s="780"/>
      <c r="AY601" s="780"/>
      <c r="AZ601" s="780"/>
      <c r="BA601" s="780"/>
      <c r="BB601" s="780">
        <v>240</v>
      </c>
      <c r="BC601" s="780">
        <v>240</v>
      </c>
      <c r="BD601" s="780">
        <v>240</v>
      </c>
      <c r="BE601" s="780">
        <v>240</v>
      </c>
      <c r="BF601" s="780">
        <v>0</v>
      </c>
      <c r="BG601" s="780">
        <v>240</v>
      </c>
      <c r="BH601" s="780">
        <v>0</v>
      </c>
      <c r="BI601" s="780">
        <v>240</v>
      </c>
      <c r="BJ601" s="780"/>
      <c r="BK601" s="780">
        <v>0</v>
      </c>
      <c r="BL601" s="780"/>
      <c r="BM601" s="780"/>
      <c r="BN601" s="780" t="s">
        <v>308</v>
      </c>
      <c r="BO601" s="780" t="s">
        <v>308</v>
      </c>
      <c r="BP601" s="780" t="s">
        <v>308</v>
      </c>
      <c r="BQ601" s="780" t="s">
        <v>308</v>
      </c>
      <c r="BR601" s="780"/>
      <c r="BS601" s="780" t="s">
        <v>397</v>
      </c>
      <c r="BT601" s="780"/>
      <c r="BU601" s="780" t="s">
        <v>579</v>
      </c>
      <c r="BV601" s="780"/>
      <c r="BW601" s="780"/>
      <c r="BX601" s="780"/>
      <c r="BY601" s="780"/>
      <c r="BZ601" s="780"/>
      <c r="CA601" s="780"/>
      <c r="CB601" s="780"/>
      <c r="CC601" s="780"/>
      <c r="CD601" s="780"/>
      <c r="CE601" s="780"/>
      <c r="CF601" s="780"/>
      <c r="CG601" s="780"/>
      <c r="CH601" s="780"/>
      <c r="CI601" s="780"/>
      <c r="CJ601" s="780"/>
      <c r="CK601" s="773"/>
      <c r="CL601" s="773" t="s">
        <v>397</v>
      </c>
      <c r="CM601" s="773" t="s">
        <v>397</v>
      </c>
      <c r="CN601" s="773" t="s">
        <v>397</v>
      </c>
      <c r="CO601" s="773" t="s">
        <v>397</v>
      </c>
      <c r="CP601" s="773">
        <v>240</v>
      </c>
      <c r="CQ601" s="773">
        <v>240</v>
      </c>
      <c r="CR601" s="772">
        <v>240</v>
      </c>
      <c r="CS601" s="781"/>
      <c r="CT601" s="782" t="s">
        <v>308</v>
      </c>
      <c r="CU601" s="783" t="s">
        <v>308</v>
      </c>
      <c r="CV601" s="774"/>
      <c r="CW601" s="774"/>
      <c r="CX601" s="865">
        <v>46262</v>
      </c>
      <c r="CY601" s="784">
        <v>0</v>
      </c>
      <c r="CZ601" s="784" t="s">
        <v>308</v>
      </c>
      <c r="DA601" s="785">
        <v>0</v>
      </c>
      <c r="DB601" s="785">
        <v>0</v>
      </c>
      <c r="DC601" s="785">
        <v>0</v>
      </c>
      <c r="DD601" s="785" t="s">
        <v>308</v>
      </c>
      <c r="DE601" s="785" t="s">
        <v>308</v>
      </c>
      <c r="DF601" s="785" t="s">
        <v>308</v>
      </c>
      <c r="DG601" s="785" t="s">
        <v>308</v>
      </c>
      <c r="DH601" s="786">
        <v>0</v>
      </c>
      <c r="DI601" s="774" t="s">
        <v>390</v>
      </c>
      <c r="DJ601" s="774" t="s">
        <v>390</v>
      </c>
      <c r="DK601" s="774" t="s">
        <v>390</v>
      </c>
      <c r="DL601" s="774" t="s">
        <v>390</v>
      </c>
      <c r="DM601" s="774">
        <v>46273</v>
      </c>
      <c r="DN601" s="774">
        <v>46273</v>
      </c>
      <c r="DO601" s="787" t="s">
        <v>308</v>
      </c>
      <c r="DP601" s="774">
        <v>46297</v>
      </c>
      <c r="DQ601" s="774">
        <v>46297</v>
      </c>
      <c r="DR601" s="774">
        <v>46297</v>
      </c>
      <c r="DS601" s="786">
        <v>46297</v>
      </c>
      <c r="DT601" s="752">
        <v>46297</v>
      </c>
      <c r="DU601" s="753">
        <v>-14</v>
      </c>
      <c r="DV601" s="753" t="s">
        <v>308</v>
      </c>
      <c r="DW601" s="754">
        <v>46282</v>
      </c>
      <c r="DX601" s="755">
        <v>46283</v>
      </c>
      <c r="DY601" s="754" t="e">
        <v>#VALUE!</v>
      </c>
      <c r="DZ601" s="754" t="e">
        <v>#VALUE!</v>
      </c>
      <c r="EA601" s="754" t="e">
        <v>#VALUE!</v>
      </c>
      <c r="EB601" s="754" t="e">
        <v>#VALUE!</v>
      </c>
      <c r="HA601" s="756" t="s">
        <v>397</v>
      </c>
      <c r="HB601" s="756" t="s">
        <v>397</v>
      </c>
      <c r="HC601" s="756" t="s">
        <v>397</v>
      </c>
      <c r="HD601" s="756" t="s">
        <v>397</v>
      </c>
      <c r="HE601" s="756" t="s">
        <v>397</v>
      </c>
      <c r="HF601" s="756" t="s">
        <v>397</v>
      </c>
      <c r="HG601" s="756" t="s">
        <v>397</v>
      </c>
      <c r="HH601" s="756" t="s">
        <v>397</v>
      </c>
      <c r="HI601" s="756" t="s">
        <v>397</v>
      </c>
      <c r="HJ601" s="756" t="s">
        <v>397</v>
      </c>
      <c r="HK601"/>
      <c r="HL601"/>
      <c r="HM601"/>
      <c r="HN601" s="756" t="str">
        <f t="shared" si="19"/>
        <v>AUTO PRINT</v>
      </c>
      <c r="HO601"/>
      <c r="HP601" s="757" t="s">
        <v>572</v>
      </c>
      <c r="HQ601" s="757" t="s">
        <v>572</v>
      </c>
      <c r="HR601" s="757" t="s">
        <v>572</v>
      </c>
      <c r="HS601"/>
      <c r="HW601" s="758"/>
      <c r="HX601"/>
      <c r="HY601" s="759" t="s">
        <v>572</v>
      </c>
      <c r="HZ601" s="759" t="s">
        <v>572</v>
      </c>
      <c r="IA601" s="759" t="s">
        <v>572</v>
      </c>
      <c r="IC601" s="760" t="s">
        <v>572</v>
      </c>
      <c r="ID601" s="760" t="s">
        <v>572</v>
      </c>
      <c r="IE601" s="760" t="s">
        <v>572</v>
      </c>
      <c r="IF601" s="761" t="s">
        <v>572</v>
      </c>
      <c r="IG601" s="619" t="str">
        <f t="shared" si="20"/>
        <v>IN HOUSE (MANUAL)</v>
      </c>
      <c r="II601" s="761" t="s">
        <v>572</v>
      </c>
      <c r="IK601" s="761" t="str">
        <f>IFERROR(VLOOKUP($M601,#REF!,13,0),"IN HOUSE (MANUAL)")</f>
        <v>IN HOUSE (MANUAL)</v>
      </c>
      <c r="IM601" s="760" t="s">
        <v>572</v>
      </c>
      <c r="IN601" s="760" t="s">
        <v>572</v>
      </c>
      <c r="IO601" s="760" t="s">
        <v>572</v>
      </c>
      <c r="IQ601" s="760" t="s">
        <v>572</v>
      </c>
      <c r="IR601" s="760" t="s">
        <v>572</v>
      </c>
      <c r="IT601" s="760" t="s">
        <v>572</v>
      </c>
      <c r="IV601" s="760" t="s">
        <v>572</v>
      </c>
      <c r="IW601" s="760" t="s">
        <v>572</v>
      </c>
      <c r="IY601" s="760" t="s">
        <v>572</v>
      </c>
      <c r="IZ601" s="760" t="s">
        <v>572</v>
      </c>
      <c r="JB601" s="760" t="s">
        <v>572</v>
      </c>
      <c r="JC601" s="760" t="s">
        <v>572</v>
      </c>
      <c r="JE601" s="760" t="s">
        <v>572</v>
      </c>
      <c r="JF601" s="760" t="s">
        <v>572</v>
      </c>
    </row>
    <row r="602" spans="1:266" ht="16.5" customHeight="1" collapsed="1" x14ac:dyDescent="0.35">
      <c r="A602" s="618" t="s">
        <v>1576</v>
      </c>
      <c r="B602" s="730">
        <v>90</v>
      </c>
      <c r="C602" s="730" t="s">
        <v>1547</v>
      </c>
      <c r="D602" s="730" t="s">
        <v>1547</v>
      </c>
      <c r="E602" s="730">
        <v>10</v>
      </c>
      <c r="F602" s="731" t="s">
        <v>574</v>
      </c>
      <c r="G602" s="732">
        <v>1</v>
      </c>
      <c r="H602" s="826">
        <v>46232</v>
      </c>
      <c r="I602" s="730">
        <v>38</v>
      </c>
      <c r="J602" s="730" t="s">
        <v>308</v>
      </c>
      <c r="K602" s="730">
        <v>40</v>
      </c>
      <c r="L602" s="730" t="s">
        <v>1577</v>
      </c>
      <c r="M602" s="772" t="s">
        <v>1576</v>
      </c>
      <c r="N602" s="772" t="s">
        <v>390</v>
      </c>
      <c r="O602" s="772" t="s">
        <v>390</v>
      </c>
      <c r="P602" s="772" t="s">
        <v>390</v>
      </c>
      <c r="Q602" s="772">
        <v>0</v>
      </c>
      <c r="R602" s="772" t="s">
        <v>1460</v>
      </c>
      <c r="S602" s="772"/>
      <c r="T602" s="772" t="s">
        <v>1461</v>
      </c>
      <c r="U602" s="772">
        <v>878</v>
      </c>
      <c r="V602" s="772" t="s">
        <v>308</v>
      </c>
      <c r="W602" s="772"/>
      <c r="X602" s="772"/>
      <c r="Y602" s="772"/>
      <c r="Z602" s="886"/>
      <c r="AA602" s="772" t="s">
        <v>157</v>
      </c>
      <c r="AB602" s="772" t="s">
        <v>569</v>
      </c>
      <c r="AC602" s="772" t="s">
        <v>751</v>
      </c>
      <c r="AD602" s="772">
        <v>474</v>
      </c>
      <c r="AE602" s="864">
        <v>474</v>
      </c>
      <c r="AF602" s="774">
        <v>46273</v>
      </c>
      <c r="AG602" s="777"/>
      <c r="AH602" s="777"/>
      <c r="AI602" s="777" t="s">
        <v>625</v>
      </c>
      <c r="AJ602" s="778">
        <v>17</v>
      </c>
      <c r="AK602" s="779"/>
      <c r="AL602" s="778"/>
      <c r="AM602" s="780">
        <v>0</v>
      </c>
      <c r="AN602" s="780"/>
      <c r="AO602" s="780"/>
      <c r="AP602" s="780"/>
      <c r="AQ602" s="780"/>
      <c r="AR602" s="780"/>
      <c r="AS602" s="780"/>
      <c r="AT602" s="780"/>
      <c r="AU602" s="780"/>
      <c r="AV602" s="780"/>
      <c r="AW602" s="780"/>
      <c r="AX602" s="780"/>
      <c r="AY602" s="780"/>
      <c r="AZ602" s="780"/>
      <c r="BA602" s="780"/>
      <c r="BB602" s="780">
        <v>0</v>
      </c>
      <c r="BC602" s="780">
        <v>0</v>
      </c>
      <c r="BD602" s="780">
        <v>0</v>
      </c>
      <c r="BE602" s="780">
        <v>0</v>
      </c>
      <c r="BF602" s="780">
        <v>0</v>
      </c>
      <c r="BG602" s="780">
        <v>0</v>
      </c>
      <c r="BH602" s="780">
        <v>0</v>
      </c>
      <c r="BI602" s="780">
        <v>0</v>
      </c>
      <c r="BJ602" s="780"/>
      <c r="BK602" s="780">
        <v>0</v>
      </c>
      <c r="BL602" s="780"/>
      <c r="BM602" s="780"/>
      <c r="BN602" s="780">
        <v>7</v>
      </c>
      <c r="BO602" s="780">
        <v>0</v>
      </c>
      <c r="BP602" s="780">
        <v>23</v>
      </c>
      <c r="BQ602" s="780">
        <v>9</v>
      </c>
      <c r="BR602" s="780"/>
      <c r="BS602" s="780">
        <v>0</v>
      </c>
      <c r="BT602" s="780"/>
      <c r="BU602" s="780">
        <v>0</v>
      </c>
      <c r="BV602" s="780"/>
      <c r="BW602" s="780"/>
      <c r="BX602" s="780"/>
      <c r="BY602" s="780"/>
      <c r="BZ602" s="780"/>
      <c r="CA602" s="780"/>
      <c r="CB602" s="780"/>
      <c r="CC602" s="780"/>
      <c r="CD602" s="780"/>
      <c r="CE602" s="780"/>
      <c r="CF602" s="780"/>
      <c r="CG602" s="780"/>
      <c r="CH602" s="780"/>
      <c r="CI602" s="780">
        <v>0</v>
      </c>
      <c r="CJ602" s="780">
        <v>0</v>
      </c>
      <c r="CK602" s="773">
        <v>18</v>
      </c>
      <c r="CL602" s="773">
        <v>0</v>
      </c>
      <c r="CM602" s="773" t="s">
        <v>397</v>
      </c>
      <c r="CN602" s="773" t="s">
        <v>397</v>
      </c>
      <c r="CO602" s="773">
        <v>0</v>
      </c>
      <c r="CP602" s="773">
        <v>0</v>
      </c>
      <c r="CQ602" s="773">
        <v>474</v>
      </c>
      <c r="CR602" s="772">
        <v>474</v>
      </c>
      <c r="CS602" s="781"/>
      <c r="CT602" s="782" t="s">
        <v>308</v>
      </c>
      <c r="CU602" s="783" t="s">
        <v>308</v>
      </c>
      <c r="CV602" s="774"/>
      <c r="CW602" s="774"/>
      <c r="CX602" s="865">
        <v>46272</v>
      </c>
      <c r="CY602" s="784" t="s">
        <v>1578</v>
      </c>
      <c r="CZ602" s="784" t="s">
        <v>308</v>
      </c>
      <c r="DA602" s="785">
        <v>46247</v>
      </c>
      <c r="DB602" s="785" t="s">
        <v>615</v>
      </c>
      <c r="DC602" s="785" t="s">
        <v>888</v>
      </c>
      <c r="DD602" s="785" t="s">
        <v>308</v>
      </c>
      <c r="DE602" s="785" t="s">
        <v>308</v>
      </c>
      <c r="DF602" s="785" t="s">
        <v>308</v>
      </c>
      <c r="DG602" s="785" t="s">
        <v>308</v>
      </c>
      <c r="DH602" s="786">
        <v>0</v>
      </c>
      <c r="DI602" s="774" t="s">
        <v>397</v>
      </c>
      <c r="DJ602" s="774" t="s">
        <v>390</v>
      </c>
      <c r="DK602" s="774" t="s">
        <v>390</v>
      </c>
      <c r="DL602" s="774">
        <v>46279</v>
      </c>
      <c r="DM602" s="774">
        <v>46273</v>
      </c>
      <c r="DN602" s="774">
        <v>46273</v>
      </c>
      <c r="DO602" s="804" t="s">
        <v>308</v>
      </c>
      <c r="DP602" s="774">
        <v>46297</v>
      </c>
      <c r="DQ602" s="774">
        <v>46343</v>
      </c>
      <c r="DR602" s="774">
        <v>46343</v>
      </c>
      <c r="DS602" s="786">
        <v>46297</v>
      </c>
      <c r="DT602" s="752">
        <v>46343</v>
      </c>
      <c r="DU602" s="753">
        <v>-14</v>
      </c>
      <c r="DV602" s="753" t="s">
        <v>308</v>
      </c>
      <c r="DW602" s="754">
        <v>46283</v>
      </c>
      <c r="DX602" s="755">
        <v>46283</v>
      </c>
      <c r="DY602" s="754" t="e">
        <v>#VALUE!</v>
      </c>
      <c r="DZ602" s="754" t="e">
        <v>#VALUE!</v>
      </c>
      <c r="EA602" s="754" t="e">
        <v>#VALUE!</v>
      </c>
      <c r="EB602" s="754" t="e">
        <v>#VALUE!</v>
      </c>
      <c r="HA602" s="756" t="s">
        <v>397</v>
      </c>
      <c r="HB602" s="756" t="s">
        <v>397</v>
      </c>
      <c r="HC602" s="756" t="s">
        <v>397</v>
      </c>
      <c r="HD602" s="756" t="s">
        <v>397</v>
      </c>
      <c r="HE602" s="756" t="s">
        <v>397</v>
      </c>
      <c r="HF602" s="756" t="s">
        <v>397</v>
      </c>
      <c r="HG602" s="756" t="s">
        <v>397</v>
      </c>
      <c r="HH602" s="756" t="s">
        <v>397</v>
      </c>
      <c r="HI602" s="756" t="s">
        <v>397</v>
      </c>
      <c r="HJ602" s="756" t="s">
        <v>397</v>
      </c>
      <c r="HK602"/>
      <c r="HL602"/>
      <c r="HM602"/>
      <c r="HN602" s="756" t="str">
        <f t="shared" si="19"/>
        <v>AUTO PRINT</v>
      </c>
      <c r="HO602"/>
      <c r="HP602" s="757" t="s">
        <v>572</v>
      </c>
      <c r="HQ602" s="757" t="s">
        <v>572</v>
      </c>
      <c r="HR602" s="757" t="s">
        <v>572</v>
      </c>
      <c r="HS602"/>
      <c r="HW602" s="758"/>
      <c r="HX602"/>
      <c r="HY602" s="759" t="s">
        <v>572</v>
      </c>
      <c r="HZ602" s="759" t="s">
        <v>572</v>
      </c>
      <c r="IA602" s="759" t="s">
        <v>572</v>
      </c>
      <c r="IC602" s="760" t="s">
        <v>572</v>
      </c>
      <c r="ID602" s="760" t="s">
        <v>572</v>
      </c>
      <c r="IE602" s="760" t="s">
        <v>572</v>
      </c>
      <c r="IF602" s="761" t="s">
        <v>572</v>
      </c>
      <c r="IG602" s="619" t="str">
        <f t="shared" si="20"/>
        <v>IN HOUSE (MANUAL)</v>
      </c>
      <c r="II602" s="761" t="s">
        <v>572</v>
      </c>
      <c r="IK602" s="761" t="str">
        <f>IFERROR(VLOOKUP($M602,#REF!,13,0),"IN HOUSE (MANUAL)")</f>
        <v>IN HOUSE (MANUAL)</v>
      </c>
      <c r="IM602" s="760" t="s">
        <v>572</v>
      </c>
      <c r="IN602" s="760" t="s">
        <v>572</v>
      </c>
      <c r="IO602" s="760" t="s">
        <v>572</v>
      </c>
      <c r="IQ602" s="760" t="s">
        <v>572</v>
      </c>
      <c r="IR602" s="760" t="s">
        <v>572</v>
      </c>
      <c r="IT602" s="760" t="s">
        <v>572</v>
      </c>
      <c r="IV602" s="760" t="s">
        <v>572</v>
      </c>
      <c r="IW602" s="760" t="s">
        <v>572</v>
      </c>
      <c r="IY602" s="760" t="s">
        <v>572</v>
      </c>
      <c r="IZ602" s="760" t="s">
        <v>572</v>
      </c>
      <c r="JB602" s="760" t="s">
        <v>572</v>
      </c>
      <c r="JC602" s="760" t="s">
        <v>572</v>
      </c>
      <c r="JE602" s="760" t="s">
        <v>572</v>
      </c>
      <c r="JF602" s="760" t="s">
        <v>572</v>
      </c>
    </row>
    <row r="603" spans="1:266" ht="16.5" customHeight="1" collapsed="1" x14ac:dyDescent="0.35">
      <c r="A603" s="618" t="s">
        <v>1506</v>
      </c>
      <c r="B603" s="730">
        <v>91</v>
      </c>
      <c r="C603" s="730" t="s">
        <v>1458</v>
      </c>
      <c r="D603" s="730" t="s">
        <v>1458</v>
      </c>
      <c r="E603" s="730">
        <v>10</v>
      </c>
      <c r="F603" s="731" t="s">
        <v>574</v>
      </c>
      <c r="G603" s="732">
        <v>2</v>
      </c>
      <c r="H603" s="826">
        <v>46238</v>
      </c>
      <c r="I603" s="730">
        <v>39</v>
      </c>
      <c r="J603" s="730" t="s">
        <v>308</v>
      </c>
      <c r="K603" s="730">
        <v>40</v>
      </c>
      <c r="L603" s="730" t="s">
        <v>1507</v>
      </c>
      <c r="M603" s="868" t="s">
        <v>1506</v>
      </c>
      <c r="N603" s="868" t="s">
        <v>390</v>
      </c>
      <c r="O603" s="868" t="s">
        <v>390</v>
      </c>
      <c r="P603" s="868" t="s">
        <v>390</v>
      </c>
      <c r="Q603" s="868">
        <v>0</v>
      </c>
      <c r="R603" s="868" t="s">
        <v>1460</v>
      </c>
      <c r="S603" s="868"/>
      <c r="T603" s="868" t="s">
        <v>1503</v>
      </c>
      <c r="U603" s="868">
        <v>878</v>
      </c>
      <c r="V603" s="868" t="s">
        <v>308</v>
      </c>
      <c r="W603" s="868"/>
      <c r="X603" s="868"/>
      <c r="Y603" s="868"/>
      <c r="Z603" s="885"/>
      <c r="AA603" s="868" t="s">
        <v>157</v>
      </c>
      <c r="AB603" s="868" t="s">
        <v>569</v>
      </c>
      <c r="AC603" s="868" t="s">
        <v>597</v>
      </c>
      <c r="AD603" s="868">
        <v>3648</v>
      </c>
      <c r="AE603" s="864">
        <v>1824</v>
      </c>
      <c r="AF603" s="776">
        <v>46274</v>
      </c>
      <c r="AG603" s="777"/>
      <c r="AH603" s="641" t="s">
        <v>389</v>
      </c>
      <c r="AI603" s="777" t="s">
        <v>308</v>
      </c>
      <c r="AJ603" s="778">
        <v>18</v>
      </c>
      <c r="AK603" s="779"/>
      <c r="AL603" s="778"/>
      <c r="AM603" s="780">
        <v>0</v>
      </c>
      <c r="AN603" s="780"/>
      <c r="AO603" s="780"/>
      <c r="AP603" s="780"/>
      <c r="AQ603" s="780"/>
      <c r="AR603" s="780"/>
      <c r="AS603" s="780"/>
      <c r="AT603" s="780"/>
      <c r="AU603" s="780"/>
      <c r="AV603" s="780"/>
      <c r="AW603" s="780"/>
      <c r="AX603" s="780"/>
      <c r="AY603" s="780"/>
      <c r="AZ603" s="780"/>
      <c r="BA603" s="780"/>
      <c r="BB603" s="780">
        <v>0</v>
      </c>
      <c r="BC603" s="780">
        <v>0</v>
      </c>
      <c r="BD603" s="780">
        <v>0</v>
      </c>
      <c r="BE603" s="780">
        <v>0</v>
      </c>
      <c r="BF603" s="780">
        <v>423</v>
      </c>
      <c r="BG603" s="780">
        <v>0</v>
      </c>
      <c r="BH603" s="780">
        <v>0</v>
      </c>
      <c r="BI603" s="780">
        <v>423</v>
      </c>
      <c r="BJ603" s="780"/>
      <c r="BK603" s="780">
        <v>0</v>
      </c>
      <c r="BL603" s="780"/>
      <c r="BM603" s="780"/>
      <c r="BN603" s="887">
        <v>196</v>
      </c>
      <c r="BO603" s="887">
        <v>125</v>
      </c>
      <c r="BP603" s="780">
        <v>50</v>
      </c>
      <c r="BQ603" s="780">
        <v>154</v>
      </c>
      <c r="BR603" s="780"/>
      <c r="BS603" s="780">
        <v>359</v>
      </c>
      <c r="BT603" s="780"/>
      <c r="BU603" s="780">
        <v>0</v>
      </c>
      <c r="BV603" s="780"/>
      <c r="BW603" s="780"/>
      <c r="BX603" s="780"/>
      <c r="BY603" s="780"/>
      <c r="BZ603" s="780"/>
      <c r="CA603" s="780"/>
      <c r="CB603" s="780"/>
      <c r="CC603" s="780"/>
      <c r="CD603" s="780"/>
      <c r="CE603" s="780"/>
      <c r="CF603" s="780"/>
      <c r="CG603" s="780"/>
      <c r="CH603" s="780"/>
      <c r="CI603" s="780">
        <v>0</v>
      </c>
      <c r="CJ603" s="780">
        <v>200</v>
      </c>
      <c r="CK603" s="932">
        <v>934</v>
      </c>
      <c r="CL603" s="773">
        <v>262</v>
      </c>
      <c r="CM603" s="773" t="s">
        <v>397</v>
      </c>
      <c r="CN603" s="773" t="s">
        <v>397</v>
      </c>
      <c r="CO603" s="773">
        <v>359</v>
      </c>
      <c r="CP603" s="773">
        <v>423</v>
      </c>
      <c r="CQ603" s="773">
        <v>3648</v>
      </c>
      <c r="CR603" s="772">
        <v>1824</v>
      </c>
      <c r="CS603" s="869"/>
      <c r="CT603" s="782" t="s">
        <v>308</v>
      </c>
      <c r="CU603" s="783" t="s">
        <v>308</v>
      </c>
      <c r="CV603" s="776"/>
      <c r="CW603" s="776"/>
      <c r="CX603" s="782">
        <v>46282</v>
      </c>
      <c r="CY603" s="870" t="s">
        <v>1493</v>
      </c>
      <c r="CZ603" s="870" t="s">
        <v>308</v>
      </c>
      <c r="DA603" s="871">
        <v>46253</v>
      </c>
      <c r="DB603" s="871" t="s">
        <v>615</v>
      </c>
      <c r="DC603" s="871" t="s">
        <v>1494</v>
      </c>
      <c r="DD603" s="871" t="s">
        <v>308</v>
      </c>
      <c r="DE603" s="871" t="s">
        <v>308</v>
      </c>
      <c r="DF603" s="871" t="s">
        <v>308</v>
      </c>
      <c r="DG603" s="871" t="s">
        <v>308</v>
      </c>
      <c r="DH603" s="872">
        <v>0</v>
      </c>
      <c r="DI603" s="776" t="s">
        <v>397</v>
      </c>
      <c r="DJ603" s="776" t="s">
        <v>390</v>
      </c>
      <c r="DK603" s="776" t="s">
        <v>390</v>
      </c>
      <c r="DL603" s="776">
        <v>46272</v>
      </c>
      <c r="DM603" s="776">
        <v>46273</v>
      </c>
      <c r="DN603" s="776">
        <v>46273</v>
      </c>
      <c r="DO603" s="936" t="s">
        <v>308</v>
      </c>
      <c r="DP603" s="774">
        <v>46297</v>
      </c>
      <c r="DQ603" s="774">
        <v>46297</v>
      </c>
      <c r="DR603" s="774">
        <v>46297</v>
      </c>
      <c r="DS603" s="872">
        <v>46297</v>
      </c>
      <c r="DT603" s="752">
        <v>46297</v>
      </c>
      <c r="DU603" s="753">
        <v>-10</v>
      </c>
      <c r="DV603" s="753" t="s">
        <v>308</v>
      </c>
      <c r="DW603" s="754">
        <v>46283</v>
      </c>
      <c r="DX603" s="755">
        <v>46287</v>
      </c>
      <c r="DY603" s="754" t="e">
        <v>#VALUE!</v>
      </c>
      <c r="DZ603" s="754" t="e">
        <v>#VALUE!</v>
      </c>
      <c r="EA603" s="754" t="e">
        <v>#VALUE!</v>
      </c>
      <c r="EB603" s="754" t="e">
        <v>#VALUE!</v>
      </c>
      <c r="HA603" s="756" t="s">
        <v>397</v>
      </c>
      <c r="HB603" s="756" t="s">
        <v>397</v>
      </c>
      <c r="HC603" s="756" t="s">
        <v>397</v>
      </c>
      <c r="HD603" s="756" t="s">
        <v>397</v>
      </c>
      <c r="HE603" s="756" t="s">
        <v>397</v>
      </c>
      <c r="HF603" s="756" t="s">
        <v>397</v>
      </c>
      <c r="HG603" s="756" t="s">
        <v>397</v>
      </c>
      <c r="HH603" s="756" t="s">
        <v>397</v>
      </c>
      <c r="HI603" s="756" t="s">
        <v>397</v>
      </c>
      <c r="HJ603" s="756" t="s">
        <v>397</v>
      </c>
      <c r="HK603"/>
      <c r="HL603"/>
      <c r="HM603"/>
      <c r="HN603" s="756" t="str">
        <f t="shared" si="19"/>
        <v>AUTO PRINT</v>
      </c>
      <c r="HO603"/>
      <c r="HP603" s="757" t="s">
        <v>572</v>
      </c>
      <c r="HQ603" s="757" t="s">
        <v>572</v>
      </c>
      <c r="HR603" s="757" t="s">
        <v>572</v>
      </c>
      <c r="HS603"/>
      <c r="HW603" s="758"/>
      <c r="HX603"/>
      <c r="HY603" s="759" t="s">
        <v>572</v>
      </c>
      <c r="HZ603" s="759" t="s">
        <v>572</v>
      </c>
      <c r="IA603" s="759" t="s">
        <v>572</v>
      </c>
      <c r="IC603" s="760" t="s">
        <v>572</v>
      </c>
      <c r="ID603" s="760" t="s">
        <v>572</v>
      </c>
      <c r="IE603" s="760" t="s">
        <v>572</v>
      </c>
      <c r="IF603" s="761" t="s">
        <v>572</v>
      </c>
      <c r="IG603" s="619" t="str">
        <f t="shared" si="20"/>
        <v>IN HOUSE (MANUAL)</v>
      </c>
      <c r="II603" s="761" t="s">
        <v>572</v>
      </c>
      <c r="IK603" s="761" t="str">
        <f>IFERROR(VLOOKUP($M603,#REF!,13,0),"IN HOUSE (MANUAL)")</f>
        <v>IN HOUSE (MANUAL)</v>
      </c>
      <c r="IM603" s="760" t="s">
        <v>572</v>
      </c>
      <c r="IN603" s="760" t="s">
        <v>572</v>
      </c>
      <c r="IO603" s="760" t="s">
        <v>572</v>
      </c>
      <c r="IQ603" s="760" t="s">
        <v>572</v>
      </c>
      <c r="IR603" s="760" t="s">
        <v>572</v>
      </c>
      <c r="IT603" s="760" t="s">
        <v>572</v>
      </c>
      <c r="IV603" s="760" t="s">
        <v>572</v>
      </c>
      <c r="IW603" s="760" t="s">
        <v>572</v>
      </c>
      <c r="IY603" s="760" t="s">
        <v>572</v>
      </c>
      <c r="IZ603" s="760" t="s">
        <v>572</v>
      </c>
      <c r="JB603" s="760" t="s">
        <v>572</v>
      </c>
      <c r="JC603" s="760" t="s">
        <v>572</v>
      </c>
      <c r="JE603" s="760" t="s">
        <v>572</v>
      </c>
      <c r="JF603" s="760" t="s">
        <v>572</v>
      </c>
    </row>
    <row r="604" spans="1:266" ht="17.25" customHeight="1" x14ac:dyDescent="0.35">
      <c r="A604" s="618" t="s">
        <v>1508</v>
      </c>
      <c r="B604" s="730">
        <v>92</v>
      </c>
      <c r="C604" s="730" t="s">
        <v>1458</v>
      </c>
      <c r="D604" s="730" t="s">
        <v>1458</v>
      </c>
      <c r="E604" s="730">
        <v>10</v>
      </c>
      <c r="F604" s="731" t="s">
        <v>574</v>
      </c>
      <c r="G604" s="732">
        <v>2</v>
      </c>
      <c r="H604" s="826">
        <v>46238</v>
      </c>
      <c r="I604" s="730">
        <v>39</v>
      </c>
      <c r="J604" s="730" t="s">
        <v>308</v>
      </c>
      <c r="K604" s="730">
        <v>40</v>
      </c>
      <c r="L604" s="730" t="s">
        <v>1509</v>
      </c>
      <c r="M604" s="772" t="s">
        <v>1508</v>
      </c>
      <c r="N604" s="772" t="s">
        <v>390</v>
      </c>
      <c r="O604" s="772" t="s">
        <v>390</v>
      </c>
      <c r="P604" s="772" t="s">
        <v>390</v>
      </c>
      <c r="Q604" s="772">
        <v>0</v>
      </c>
      <c r="R604" s="772" t="s">
        <v>1460</v>
      </c>
      <c r="S604" s="772"/>
      <c r="T604" s="772" t="s">
        <v>1503</v>
      </c>
      <c r="U604" s="772">
        <v>878</v>
      </c>
      <c r="V604" s="772" t="s">
        <v>308</v>
      </c>
      <c r="W604" s="772"/>
      <c r="X604" s="772"/>
      <c r="Y604" s="772"/>
      <c r="Z604" s="886"/>
      <c r="AA604" s="772" t="s">
        <v>157</v>
      </c>
      <c r="AB604" s="772" t="s">
        <v>569</v>
      </c>
      <c r="AC604" s="772" t="s">
        <v>589</v>
      </c>
      <c r="AD604" s="772">
        <v>3186</v>
      </c>
      <c r="AE604" s="864">
        <v>1593</v>
      </c>
      <c r="AF604" s="774">
        <v>46274</v>
      </c>
      <c r="AG604" s="777"/>
      <c r="AH604" s="641" t="s">
        <v>389</v>
      </c>
      <c r="AI604" s="777" t="s">
        <v>625</v>
      </c>
      <c r="AJ604" s="778">
        <v>19</v>
      </c>
      <c r="AK604" s="779"/>
      <c r="AL604" s="778"/>
      <c r="AM604" s="780">
        <v>1593</v>
      </c>
      <c r="AN604" s="780"/>
      <c r="AO604" s="780"/>
      <c r="AP604" s="780"/>
      <c r="AQ604" s="780"/>
      <c r="AR604" s="780"/>
      <c r="AS604" s="780"/>
      <c r="AT604" s="780"/>
      <c r="AU604" s="780"/>
      <c r="AV604" s="780"/>
      <c r="AW604" s="780"/>
      <c r="AX604" s="780"/>
      <c r="AY604" s="780"/>
      <c r="AZ604" s="780"/>
      <c r="BA604" s="780"/>
      <c r="BB604" s="780">
        <v>0</v>
      </c>
      <c r="BC604" s="780">
        <v>0</v>
      </c>
      <c r="BD604" s="780">
        <v>0</v>
      </c>
      <c r="BE604" s="780">
        <v>0</v>
      </c>
      <c r="BF604" s="887">
        <v>1593</v>
      </c>
      <c r="BG604" s="780">
        <v>0</v>
      </c>
      <c r="BH604" s="780">
        <v>0</v>
      </c>
      <c r="BI604" s="780">
        <v>1593</v>
      </c>
      <c r="BJ604" s="780"/>
      <c r="BK604" s="780">
        <v>1593</v>
      </c>
      <c r="BL604" s="780"/>
      <c r="BM604" s="780"/>
      <c r="BN604" s="780">
        <v>1443</v>
      </c>
      <c r="BO604" s="780">
        <v>1593</v>
      </c>
      <c r="BP604" s="780">
        <v>1593</v>
      </c>
      <c r="BQ604" s="780">
        <v>1593</v>
      </c>
      <c r="BR604" s="780"/>
      <c r="BS604" s="780">
        <v>1593</v>
      </c>
      <c r="BT604" s="780"/>
      <c r="BU604" s="780">
        <v>1593</v>
      </c>
      <c r="BV604" s="780"/>
      <c r="BW604" s="780"/>
      <c r="BX604" s="780"/>
      <c r="BY604" s="780"/>
      <c r="BZ604" s="780"/>
      <c r="CA604" s="780"/>
      <c r="CB604" s="780"/>
      <c r="CC604" s="780"/>
      <c r="CD604" s="780"/>
      <c r="CE604" s="780"/>
      <c r="CF604" s="780"/>
      <c r="CG604" s="780"/>
      <c r="CH604" s="780"/>
      <c r="CI604" s="887">
        <v>1593</v>
      </c>
      <c r="CJ604" s="887">
        <v>1593</v>
      </c>
      <c r="CK604" s="932">
        <v>1593</v>
      </c>
      <c r="CL604" s="773">
        <v>1593</v>
      </c>
      <c r="CM604" s="773" t="s">
        <v>397</v>
      </c>
      <c r="CN604" s="773" t="s">
        <v>397</v>
      </c>
      <c r="CO604" s="773">
        <v>1593</v>
      </c>
      <c r="CP604" s="773">
        <v>1593</v>
      </c>
      <c r="CQ604" s="773">
        <v>1593</v>
      </c>
      <c r="CR604" s="772">
        <v>1593</v>
      </c>
      <c r="CS604" s="781"/>
      <c r="CT604" s="865" t="s">
        <v>308</v>
      </c>
      <c r="CU604" s="899" t="s">
        <v>308</v>
      </c>
      <c r="CV604" s="774"/>
      <c r="CW604" s="774"/>
      <c r="CX604" s="865">
        <v>46282</v>
      </c>
      <c r="CY604" s="784" t="s">
        <v>1493</v>
      </c>
      <c r="CZ604" s="784" t="s">
        <v>308</v>
      </c>
      <c r="DA604" s="785">
        <v>46253</v>
      </c>
      <c r="DB604" s="785" t="s">
        <v>615</v>
      </c>
      <c r="DC604" s="785" t="s">
        <v>1494</v>
      </c>
      <c r="DD604" s="785" t="s">
        <v>308</v>
      </c>
      <c r="DE604" s="785" t="s">
        <v>308</v>
      </c>
      <c r="DF604" s="785" t="s">
        <v>308</v>
      </c>
      <c r="DG604" s="785" t="s">
        <v>308</v>
      </c>
      <c r="DH604" s="786">
        <v>0</v>
      </c>
      <c r="DI604" s="774" t="s">
        <v>397</v>
      </c>
      <c r="DJ604" s="774" t="s">
        <v>390</v>
      </c>
      <c r="DK604" s="774" t="s">
        <v>390</v>
      </c>
      <c r="DL604" s="774">
        <v>46272</v>
      </c>
      <c r="DM604" s="774">
        <v>46276</v>
      </c>
      <c r="DN604" s="774">
        <v>46276</v>
      </c>
      <c r="DO604" s="804" t="s">
        <v>308</v>
      </c>
      <c r="DP604" s="774">
        <v>46297</v>
      </c>
      <c r="DQ604" s="774">
        <v>46347</v>
      </c>
      <c r="DR604" s="774">
        <v>46347</v>
      </c>
      <c r="DS604" s="786">
        <v>46297</v>
      </c>
      <c r="DT604" s="752">
        <v>46347</v>
      </c>
      <c r="DU604" s="753">
        <v>-8</v>
      </c>
      <c r="DV604" s="753" t="s">
        <v>308</v>
      </c>
      <c r="DW604" s="754">
        <v>46287</v>
      </c>
      <c r="DX604" s="755">
        <v>46289</v>
      </c>
      <c r="DY604" s="754" t="e">
        <v>#VALUE!</v>
      </c>
      <c r="DZ604" s="754" t="e">
        <v>#VALUE!</v>
      </c>
      <c r="EA604" s="754" t="e">
        <v>#VALUE!</v>
      </c>
      <c r="EB604" s="754" t="e">
        <v>#VALUE!</v>
      </c>
      <c r="HA604" s="756" t="s">
        <v>397</v>
      </c>
      <c r="HB604" s="756" t="s">
        <v>397</v>
      </c>
      <c r="HC604" s="756" t="s">
        <v>397</v>
      </c>
      <c r="HD604" s="756" t="s">
        <v>397</v>
      </c>
      <c r="HE604" s="756" t="s">
        <v>397</v>
      </c>
      <c r="HF604" s="756" t="s">
        <v>397</v>
      </c>
      <c r="HG604" s="756" t="s">
        <v>397</v>
      </c>
      <c r="HH604" s="756" t="s">
        <v>397</v>
      </c>
      <c r="HI604" s="756" t="s">
        <v>397</v>
      </c>
      <c r="HJ604" s="756" t="s">
        <v>397</v>
      </c>
      <c r="HK604"/>
      <c r="HL604"/>
      <c r="HM604"/>
      <c r="HN604" s="756" t="str">
        <f t="shared" si="19"/>
        <v>AUTO PRINT</v>
      </c>
      <c r="HO604"/>
      <c r="HP604" s="757" t="s">
        <v>572</v>
      </c>
      <c r="HQ604" s="757" t="s">
        <v>572</v>
      </c>
      <c r="HR604" s="757" t="s">
        <v>572</v>
      </c>
      <c r="HS604"/>
      <c r="HW604" s="758"/>
      <c r="HX604"/>
      <c r="HY604" s="759" t="s">
        <v>572</v>
      </c>
      <c r="HZ604" s="759" t="s">
        <v>572</v>
      </c>
      <c r="IA604" s="759" t="s">
        <v>572</v>
      </c>
      <c r="IC604" s="760" t="s">
        <v>572</v>
      </c>
      <c r="ID604" s="760" t="s">
        <v>572</v>
      </c>
      <c r="IE604" s="760" t="s">
        <v>572</v>
      </c>
      <c r="IF604" s="761" t="s">
        <v>572</v>
      </c>
      <c r="IG604" s="619" t="str">
        <f t="shared" si="20"/>
        <v>IN HOUSE (MANUAL)</v>
      </c>
      <c r="II604" s="761" t="s">
        <v>572</v>
      </c>
      <c r="IK604" s="761" t="str">
        <f>IFERROR(VLOOKUP($M604,#REF!,13,0),"IN HOUSE (MANUAL)")</f>
        <v>IN HOUSE (MANUAL)</v>
      </c>
      <c r="IM604" s="760" t="s">
        <v>572</v>
      </c>
      <c r="IN604" s="760" t="s">
        <v>572</v>
      </c>
      <c r="IO604" s="760" t="s">
        <v>572</v>
      </c>
      <c r="IQ604" s="760" t="s">
        <v>572</v>
      </c>
      <c r="IR604" s="760" t="s">
        <v>572</v>
      </c>
      <c r="IT604" s="760" t="s">
        <v>572</v>
      </c>
      <c r="IV604" s="760" t="s">
        <v>572</v>
      </c>
      <c r="IW604" s="760" t="s">
        <v>572</v>
      </c>
      <c r="IY604" s="760" t="s">
        <v>572</v>
      </c>
      <c r="IZ604" s="760" t="s">
        <v>572</v>
      </c>
      <c r="JB604" s="760" t="s">
        <v>572</v>
      </c>
      <c r="JC604" s="760" t="s">
        <v>572</v>
      </c>
      <c r="JE604" s="760" t="s">
        <v>572</v>
      </c>
      <c r="JF604" s="760" t="s">
        <v>572</v>
      </c>
    </row>
    <row r="605" spans="1:266" ht="17.25" customHeight="1" x14ac:dyDescent="0.35">
      <c r="A605" s="618" t="s">
        <v>1510</v>
      </c>
      <c r="B605" s="730">
        <v>93</v>
      </c>
      <c r="C605" s="730" t="s">
        <v>1458</v>
      </c>
      <c r="D605" s="730" t="s">
        <v>1458</v>
      </c>
      <c r="E605" s="730">
        <v>10</v>
      </c>
      <c r="F605" s="731" t="s">
        <v>574</v>
      </c>
      <c r="G605" s="732">
        <v>2</v>
      </c>
      <c r="H605" s="826">
        <v>46232</v>
      </c>
      <c r="I605" s="730">
        <v>40</v>
      </c>
      <c r="J605" s="730" t="s">
        <v>308</v>
      </c>
      <c r="K605" s="730">
        <v>40</v>
      </c>
      <c r="L605" s="730" t="s">
        <v>1511</v>
      </c>
      <c r="M605" s="868" t="s">
        <v>1510</v>
      </c>
      <c r="N605" s="868" t="s">
        <v>390</v>
      </c>
      <c r="O605" s="868" t="s">
        <v>390</v>
      </c>
      <c r="P605" s="868" t="s">
        <v>390</v>
      </c>
      <c r="Q605" s="868">
        <v>0</v>
      </c>
      <c r="R605" s="868" t="s">
        <v>1460</v>
      </c>
      <c r="S605" s="868"/>
      <c r="T605" s="868" t="s">
        <v>1461</v>
      </c>
      <c r="U605" s="868">
        <v>878</v>
      </c>
      <c r="V605" s="868" t="s">
        <v>308</v>
      </c>
      <c r="W605" s="868"/>
      <c r="X605" s="868"/>
      <c r="Y605" s="868"/>
      <c r="Z605" s="885"/>
      <c r="AA605" s="868" t="s">
        <v>157</v>
      </c>
      <c r="AB605" s="868" t="s">
        <v>569</v>
      </c>
      <c r="AC605" s="868" t="s">
        <v>597</v>
      </c>
      <c r="AD605" s="868">
        <v>3156</v>
      </c>
      <c r="AE605" s="864">
        <v>1578</v>
      </c>
      <c r="AF605" s="776">
        <v>46287</v>
      </c>
      <c r="AG605" s="777"/>
      <c r="AH605" s="777"/>
      <c r="AI605" s="777" t="s">
        <v>308</v>
      </c>
      <c r="AJ605" s="778">
        <v>20</v>
      </c>
      <c r="AK605" s="779"/>
      <c r="AL605" s="778"/>
      <c r="AM605" s="780">
        <v>0</v>
      </c>
      <c r="AN605" s="780"/>
      <c r="AO605" s="780"/>
      <c r="AP605" s="780"/>
      <c r="AQ605" s="780"/>
      <c r="AR605" s="780"/>
      <c r="AS605" s="780"/>
      <c r="AT605" s="780"/>
      <c r="AU605" s="780"/>
      <c r="AV605" s="780"/>
      <c r="AW605" s="780"/>
      <c r="AX605" s="780"/>
      <c r="AY605" s="780"/>
      <c r="AZ605" s="780"/>
      <c r="BA605" s="780"/>
      <c r="BB605" s="780">
        <v>0</v>
      </c>
      <c r="BC605" s="780">
        <v>0</v>
      </c>
      <c r="BD605" s="780">
        <v>0</v>
      </c>
      <c r="BE605" s="780">
        <v>0</v>
      </c>
      <c r="BF605" s="887">
        <v>109</v>
      </c>
      <c r="BG605" s="780">
        <v>0</v>
      </c>
      <c r="BH605" s="780">
        <v>0</v>
      </c>
      <c r="BI605" s="780">
        <v>109</v>
      </c>
      <c r="BJ605" s="780"/>
      <c r="BK605" s="780">
        <v>1578</v>
      </c>
      <c r="BL605" s="780"/>
      <c r="BM605" s="780"/>
      <c r="BN605" s="887">
        <v>783</v>
      </c>
      <c r="BO605" s="887">
        <v>801</v>
      </c>
      <c r="BP605" s="887">
        <v>935</v>
      </c>
      <c r="BQ605" s="887">
        <v>1578</v>
      </c>
      <c r="BR605" s="780"/>
      <c r="BS605" s="780">
        <v>1578</v>
      </c>
      <c r="BT605" s="780"/>
      <c r="BU605" s="780">
        <v>0</v>
      </c>
      <c r="BV605" s="780"/>
      <c r="BW605" s="780"/>
      <c r="BX605" s="780"/>
      <c r="BY605" s="780"/>
      <c r="BZ605" s="780"/>
      <c r="CA605" s="780"/>
      <c r="CB605" s="780"/>
      <c r="CC605" s="780"/>
      <c r="CD605" s="780"/>
      <c r="CE605" s="780"/>
      <c r="CF605" s="780"/>
      <c r="CG605" s="780"/>
      <c r="CH605" s="780"/>
      <c r="CI605" s="887">
        <v>1578</v>
      </c>
      <c r="CJ605" s="887">
        <v>925</v>
      </c>
      <c r="CK605" s="932">
        <v>376</v>
      </c>
      <c r="CL605" s="773">
        <v>1578</v>
      </c>
      <c r="CM605" s="773" t="s">
        <v>397</v>
      </c>
      <c r="CN605" s="773" t="s">
        <v>397</v>
      </c>
      <c r="CO605" s="773">
        <v>109</v>
      </c>
      <c r="CP605" s="773">
        <v>1578</v>
      </c>
      <c r="CQ605" s="773">
        <v>3156</v>
      </c>
      <c r="CR605" s="772">
        <v>1578</v>
      </c>
      <c r="CS605" s="869"/>
      <c r="CT605" s="782" t="s">
        <v>308</v>
      </c>
      <c r="CU605" s="783" t="s">
        <v>308</v>
      </c>
      <c r="CV605" s="776"/>
      <c r="CW605" s="776"/>
      <c r="CX605" s="782">
        <v>46282</v>
      </c>
      <c r="CY605" s="870" t="s">
        <v>1512</v>
      </c>
      <c r="CZ605" s="870" t="s">
        <v>308</v>
      </c>
      <c r="DA605" s="871">
        <v>46261</v>
      </c>
      <c r="DB605" s="871" t="s">
        <v>615</v>
      </c>
      <c r="DC605" s="871" t="s">
        <v>1513</v>
      </c>
      <c r="DD605" s="871" t="s">
        <v>308</v>
      </c>
      <c r="DE605" s="871" t="s">
        <v>308</v>
      </c>
      <c r="DF605" s="871" t="s">
        <v>308</v>
      </c>
      <c r="DG605" s="871" t="s">
        <v>308</v>
      </c>
      <c r="DH605" s="872">
        <v>0</v>
      </c>
      <c r="DI605" s="776" t="s">
        <v>397</v>
      </c>
      <c r="DJ605" s="776" t="s">
        <v>390</v>
      </c>
      <c r="DK605" s="776" t="s">
        <v>390</v>
      </c>
      <c r="DL605" s="776">
        <v>46276</v>
      </c>
      <c r="DM605" s="776">
        <v>46279</v>
      </c>
      <c r="DN605" s="776">
        <v>46279</v>
      </c>
      <c r="DO605" s="936" t="s">
        <v>308</v>
      </c>
      <c r="DP605" s="774">
        <v>46297</v>
      </c>
      <c r="DQ605" s="774">
        <v>46297</v>
      </c>
      <c r="DR605" s="774">
        <v>46297</v>
      </c>
      <c r="DS605" s="872">
        <v>46297</v>
      </c>
      <c r="DT605" s="752">
        <v>46297</v>
      </c>
      <c r="DU605" s="753">
        <v>-4</v>
      </c>
      <c r="DV605" s="753" t="s">
        <v>308</v>
      </c>
      <c r="DW605" s="754">
        <v>46289</v>
      </c>
      <c r="DX605" s="755">
        <v>46293</v>
      </c>
      <c r="DY605" s="754" t="e">
        <v>#VALUE!</v>
      </c>
      <c r="DZ605" s="754" t="e">
        <v>#VALUE!</v>
      </c>
      <c r="EA605" s="754" t="e">
        <v>#VALUE!</v>
      </c>
      <c r="EB605" s="754" t="e">
        <v>#VALUE!</v>
      </c>
      <c r="HA605" s="756" t="s">
        <v>397</v>
      </c>
      <c r="HB605" s="756" t="s">
        <v>397</v>
      </c>
      <c r="HC605" s="756" t="s">
        <v>397</v>
      </c>
      <c r="HD605" s="756" t="s">
        <v>397</v>
      </c>
      <c r="HE605" s="756" t="s">
        <v>397</v>
      </c>
      <c r="HF605" s="756" t="s">
        <v>397</v>
      </c>
      <c r="HG605" s="756" t="s">
        <v>397</v>
      </c>
      <c r="HH605" s="756" t="s">
        <v>397</v>
      </c>
      <c r="HI605" s="756" t="s">
        <v>397</v>
      </c>
      <c r="HJ605" s="756" t="s">
        <v>397</v>
      </c>
      <c r="HK605"/>
      <c r="HL605"/>
      <c r="HM605"/>
      <c r="HN605" s="756" t="str">
        <f t="shared" si="19"/>
        <v>AUTO PRINT</v>
      </c>
      <c r="HO605"/>
      <c r="HP605" s="757" t="s">
        <v>572</v>
      </c>
      <c r="HQ605" s="757" t="s">
        <v>572</v>
      </c>
      <c r="HR605" s="757" t="s">
        <v>572</v>
      </c>
      <c r="HS605"/>
      <c r="HW605" s="758"/>
      <c r="HX605"/>
      <c r="HY605" s="759" t="s">
        <v>572</v>
      </c>
      <c r="HZ605" s="759" t="s">
        <v>572</v>
      </c>
      <c r="IA605" s="759" t="s">
        <v>572</v>
      </c>
      <c r="IC605" s="760" t="s">
        <v>572</v>
      </c>
      <c r="ID605" s="760" t="s">
        <v>572</v>
      </c>
      <c r="IE605" s="760" t="s">
        <v>572</v>
      </c>
      <c r="IF605" s="761" t="s">
        <v>572</v>
      </c>
      <c r="IG605" s="619" t="str">
        <f t="shared" si="20"/>
        <v>IN HOUSE (MANUAL)</v>
      </c>
      <c r="II605" s="761" t="s">
        <v>572</v>
      </c>
      <c r="IK605" s="761" t="str">
        <f>IFERROR(VLOOKUP($M605,#REF!,13,0),"IN HOUSE (MANUAL)")</f>
        <v>IN HOUSE (MANUAL)</v>
      </c>
      <c r="IM605" s="760" t="s">
        <v>572</v>
      </c>
      <c r="IN605" s="760" t="s">
        <v>572</v>
      </c>
      <c r="IO605" s="760" t="s">
        <v>572</v>
      </c>
      <c r="IQ605" s="760" t="s">
        <v>572</v>
      </c>
      <c r="IR605" s="760" t="s">
        <v>572</v>
      </c>
      <c r="IT605" s="760" t="s">
        <v>572</v>
      </c>
      <c r="IV605" s="760" t="s">
        <v>572</v>
      </c>
      <c r="IW605" s="760" t="s">
        <v>572</v>
      </c>
      <c r="IY605" s="760" t="s">
        <v>572</v>
      </c>
      <c r="IZ605" s="760" t="s">
        <v>572</v>
      </c>
      <c r="JB605" s="760" t="s">
        <v>572</v>
      </c>
      <c r="JC605" s="760" t="s">
        <v>572</v>
      </c>
      <c r="JE605" s="760" t="s">
        <v>572</v>
      </c>
      <c r="JF605" s="760" t="s">
        <v>572</v>
      </c>
    </row>
    <row r="606" spans="1:266" ht="17.25" customHeight="1" x14ac:dyDescent="0.35">
      <c r="A606" s="618" t="s">
        <v>1579</v>
      </c>
      <c r="B606" s="730">
        <v>94</v>
      </c>
      <c r="C606" s="730" t="s">
        <v>1547</v>
      </c>
      <c r="D606" s="730" t="s">
        <v>1547</v>
      </c>
      <c r="E606" s="730">
        <v>10</v>
      </c>
      <c r="F606" s="731" t="s">
        <v>574</v>
      </c>
      <c r="G606" s="732">
        <v>1</v>
      </c>
      <c r="H606" s="826">
        <v>46238</v>
      </c>
      <c r="I606" s="730">
        <v>40</v>
      </c>
      <c r="J606" s="730" t="s">
        <v>308</v>
      </c>
      <c r="K606" s="730">
        <v>40</v>
      </c>
      <c r="L606" s="730" t="s">
        <v>1580</v>
      </c>
      <c r="M606" s="868" t="s">
        <v>1579</v>
      </c>
      <c r="N606" s="868" t="s">
        <v>390</v>
      </c>
      <c r="O606" s="868" t="s">
        <v>390</v>
      </c>
      <c r="P606" s="868" t="s">
        <v>390</v>
      </c>
      <c r="Q606" s="868">
        <v>0</v>
      </c>
      <c r="R606" s="868" t="s">
        <v>1460</v>
      </c>
      <c r="S606" s="868"/>
      <c r="T606" s="868" t="s">
        <v>1503</v>
      </c>
      <c r="U606" s="868">
        <v>878</v>
      </c>
      <c r="V606" s="868" t="s">
        <v>308</v>
      </c>
      <c r="W606" s="868"/>
      <c r="X606" s="868"/>
      <c r="Y606" s="868"/>
      <c r="Z606" s="885"/>
      <c r="AA606" s="868" t="s">
        <v>157</v>
      </c>
      <c r="AB606" s="868" t="s">
        <v>569</v>
      </c>
      <c r="AC606" s="868" t="s">
        <v>751</v>
      </c>
      <c r="AD606" s="868">
        <v>588</v>
      </c>
      <c r="AE606" s="775">
        <v>588</v>
      </c>
      <c r="AF606" s="776">
        <v>46287</v>
      </c>
      <c r="AG606" s="777"/>
      <c r="AH606" s="777"/>
      <c r="AI606" s="918" t="s">
        <v>625</v>
      </c>
      <c r="AJ606" s="778">
        <v>21</v>
      </c>
      <c r="AK606" s="894"/>
      <c r="AL606" s="895"/>
      <c r="AM606" s="896">
        <v>0</v>
      </c>
      <c r="AN606" s="896"/>
      <c r="AO606" s="896"/>
      <c r="AP606" s="896"/>
      <c r="AQ606" s="896"/>
      <c r="AR606" s="896"/>
      <c r="AS606" s="896"/>
      <c r="AT606" s="896"/>
      <c r="AU606" s="896"/>
      <c r="AV606" s="896"/>
      <c r="AW606" s="896"/>
      <c r="AX606" s="896"/>
      <c r="AY606" s="896"/>
      <c r="AZ606" s="896"/>
      <c r="BA606" s="896"/>
      <c r="BB606" s="896">
        <v>0</v>
      </c>
      <c r="BC606" s="896">
        <v>0</v>
      </c>
      <c r="BD606" s="896">
        <v>0</v>
      </c>
      <c r="BE606" s="896">
        <v>0</v>
      </c>
      <c r="BF606" s="896">
        <v>588</v>
      </c>
      <c r="BG606" s="896">
        <v>0</v>
      </c>
      <c r="BH606" s="896">
        <v>0</v>
      </c>
      <c r="BI606" s="896">
        <v>588</v>
      </c>
      <c r="BJ606" s="896"/>
      <c r="BK606" s="896">
        <v>65</v>
      </c>
      <c r="BL606" s="896"/>
      <c r="BM606" s="896"/>
      <c r="BN606" s="896">
        <v>10</v>
      </c>
      <c r="BO606" s="896">
        <v>30</v>
      </c>
      <c r="BP606" s="896">
        <v>10</v>
      </c>
      <c r="BQ606" s="896">
        <v>47</v>
      </c>
      <c r="BR606" s="896"/>
      <c r="BS606" s="896">
        <v>65</v>
      </c>
      <c r="BT606" s="896"/>
      <c r="BU606" s="896">
        <v>0</v>
      </c>
      <c r="BV606" s="896"/>
      <c r="BW606" s="896"/>
      <c r="BX606" s="896"/>
      <c r="BY606" s="896"/>
      <c r="BZ606" s="896"/>
      <c r="CA606" s="896"/>
      <c r="CB606" s="896"/>
      <c r="CC606" s="896"/>
      <c r="CD606" s="896"/>
      <c r="CE606" s="896"/>
      <c r="CF606" s="896"/>
      <c r="CG606" s="896"/>
      <c r="CH606" s="896"/>
      <c r="CI606" s="896">
        <v>0</v>
      </c>
      <c r="CJ606" s="896">
        <v>588</v>
      </c>
      <c r="CK606" s="867">
        <v>588</v>
      </c>
      <c r="CL606" s="867">
        <v>588</v>
      </c>
      <c r="CM606" s="867" t="s">
        <v>397</v>
      </c>
      <c r="CN606" s="867" t="s">
        <v>397</v>
      </c>
      <c r="CO606" s="867">
        <v>65</v>
      </c>
      <c r="CP606" s="867">
        <v>588</v>
      </c>
      <c r="CQ606" s="773">
        <v>588</v>
      </c>
      <c r="CR606" s="772">
        <v>588</v>
      </c>
      <c r="CS606" s="869"/>
      <c r="CT606" s="782" t="s">
        <v>308</v>
      </c>
      <c r="CU606" s="783" t="s">
        <v>308</v>
      </c>
      <c r="CV606" s="776"/>
      <c r="CW606" s="776"/>
      <c r="CX606" s="782">
        <v>46282</v>
      </c>
      <c r="CY606" s="870" t="s">
        <v>1516</v>
      </c>
      <c r="CZ606" s="870" t="s">
        <v>308</v>
      </c>
      <c r="DA606" s="871">
        <v>46261</v>
      </c>
      <c r="DB606" s="871" t="s">
        <v>615</v>
      </c>
      <c r="DC606" s="871" t="s">
        <v>1513</v>
      </c>
      <c r="DD606" s="871" t="s">
        <v>308</v>
      </c>
      <c r="DE606" s="871" t="s">
        <v>308</v>
      </c>
      <c r="DF606" s="871" t="s">
        <v>308</v>
      </c>
      <c r="DG606" s="871" t="s">
        <v>308</v>
      </c>
      <c r="DH606" s="872">
        <v>0</v>
      </c>
      <c r="DI606" s="776" t="s">
        <v>397</v>
      </c>
      <c r="DJ606" s="776" t="s">
        <v>390</v>
      </c>
      <c r="DK606" s="776" t="s">
        <v>390</v>
      </c>
      <c r="DL606" s="776">
        <v>46279</v>
      </c>
      <c r="DM606" s="776">
        <v>46281</v>
      </c>
      <c r="DN606" s="776">
        <v>46281</v>
      </c>
      <c r="DO606" s="936" t="s">
        <v>308</v>
      </c>
      <c r="DP606" s="776">
        <v>46297</v>
      </c>
      <c r="DQ606" s="776">
        <v>46343</v>
      </c>
      <c r="DR606" s="776">
        <v>46343</v>
      </c>
      <c r="DS606" s="872">
        <v>46297</v>
      </c>
      <c r="DT606" s="752">
        <v>46343</v>
      </c>
      <c r="DU606" s="753">
        <v>-3</v>
      </c>
      <c r="DV606" s="753" t="s">
        <v>308</v>
      </c>
      <c r="DW606" s="754">
        <v>46293</v>
      </c>
      <c r="DX606" s="755">
        <v>46294</v>
      </c>
      <c r="DY606" s="754" t="e">
        <v>#VALUE!</v>
      </c>
      <c r="DZ606" s="754" t="e">
        <v>#VALUE!</v>
      </c>
      <c r="EA606" s="754" t="e">
        <v>#VALUE!</v>
      </c>
      <c r="EB606" s="754" t="e">
        <v>#VALUE!</v>
      </c>
      <c r="HA606" s="756" t="s">
        <v>397</v>
      </c>
      <c r="HB606" s="756" t="s">
        <v>397</v>
      </c>
      <c r="HC606" s="756" t="s">
        <v>397</v>
      </c>
      <c r="HD606" s="756" t="s">
        <v>397</v>
      </c>
      <c r="HE606" s="756" t="s">
        <v>397</v>
      </c>
      <c r="HF606" s="756" t="s">
        <v>397</v>
      </c>
      <c r="HG606" s="756" t="s">
        <v>397</v>
      </c>
      <c r="HH606" s="756" t="s">
        <v>397</v>
      </c>
      <c r="HI606" s="756" t="s">
        <v>397</v>
      </c>
      <c r="HJ606" s="756" t="s">
        <v>397</v>
      </c>
      <c r="HK606"/>
      <c r="HL606"/>
      <c r="HM606"/>
      <c r="HN606" s="756" t="str">
        <f t="shared" si="19"/>
        <v>AUTO PRINT</v>
      </c>
      <c r="HO606"/>
      <c r="HP606" s="757" t="s">
        <v>572</v>
      </c>
      <c r="HQ606" s="757" t="s">
        <v>572</v>
      </c>
      <c r="HR606" s="757" t="s">
        <v>572</v>
      </c>
      <c r="HS606"/>
      <c r="HW606" s="758"/>
      <c r="HX606"/>
      <c r="HY606" s="759" t="s">
        <v>572</v>
      </c>
      <c r="HZ606" s="759" t="s">
        <v>572</v>
      </c>
      <c r="IA606" s="759" t="s">
        <v>572</v>
      </c>
      <c r="IC606" s="760" t="s">
        <v>572</v>
      </c>
      <c r="ID606" s="760" t="s">
        <v>572</v>
      </c>
      <c r="IE606" s="760" t="s">
        <v>572</v>
      </c>
      <c r="IF606" s="761" t="s">
        <v>572</v>
      </c>
      <c r="IG606" s="619" t="str">
        <f t="shared" si="20"/>
        <v>IN HOUSE (MANUAL)</v>
      </c>
      <c r="II606" s="761" t="s">
        <v>572</v>
      </c>
      <c r="IK606" s="761" t="str">
        <f>IFERROR(VLOOKUP($M606,#REF!,13,0),"IN HOUSE (MANUAL)")</f>
        <v>IN HOUSE (MANUAL)</v>
      </c>
      <c r="IM606" s="760" t="s">
        <v>572</v>
      </c>
      <c r="IN606" s="760" t="s">
        <v>572</v>
      </c>
      <c r="IO606" s="760" t="s">
        <v>572</v>
      </c>
      <c r="IQ606" s="760" t="s">
        <v>572</v>
      </c>
      <c r="IR606" s="760" t="s">
        <v>572</v>
      </c>
      <c r="IT606" s="760" t="s">
        <v>572</v>
      </c>
      <c r="IV606" s="760" t="s">
        <v>572</v>
      </c>
      <c r="IW606" s="760" t="s">
        <v>572</v>
      </c>
      <c r="IY606" s="760" t="s">
        <v>572</v>
      </c>
      <c r="IZ606" s="760" t="s">
        <v>572</v>
      </c>
      <c r="JB606" s="760" t="s">
        <v>572</v>
      </c>
      <c r="JC606" s="760" t="s">
        <v>572</v>
      </c>
      <c r="JE606" s="760" t="s">
        <v>572</v>
      </c>
      <c r="JF606" s="760" t="s">
        <v>572</v>
      </c>
    </row>
    <row r="607" spans="1:266" ht="17.25" customHeight="1" x14ac:dyDescent="0.35">
      <c r="A607" s="618" t="s">
        <v>1581</v>
      </c>
      <c r="B607" s="730">
        <v>95</v>
      </c>
      <c r="C607" s="730" t="s">
        <v>1547</v>
      </c>
      <c r="D607" s="730" t="s">
        <v>1547</v>
      </c>
      <c r="E607" s="730">
        <v>10</v>
      </c>
      <c r="F607" s="731" t="s">
        <v>574</v>
      </c>
      <c r="G607" s="732">
        <v>1</v>
      </c>
      <c r="H607" s="826">
        <v>46232</v>
      </c>
      <c r="I607" s="730">
        <v>40</v>
      </c>
      <c r="J607" s="730" t="s">
        <v>308</v>
      </c>
      <c r="K607" s="730">
        <v>40</v>
      </c>
      <c r="L607" s="730" t="s">
        <v>1582</v>
      </c>
      <c r="M607" s="772" t="s">
        <v>1581</v>
      </c>
      <c r="N607" s="772">
        <v>0</v>
      </c>
      <c r="O607" s="772" t="s">
        <v>390</v>
      </c>
      <c r="P607" s="772">
        <v>0</v>
      </c>
      <c r="Q607" s="772">
        <v>0</v>
      </c>
      <c r="R607" s="772" t="s">
        <v>1549</v>
      </c>
      <c r="S607" s="772"/>
      <c r="T607" s="772" t="s">
        <v>1562</v>
      </c>
      <c r="U607" s="772">
        <v>878</v>
      </c>
      <c r="V607" s="772" t="s">
        <v>308</v>
      </c>
      <c r="W607" s="772"/>
      <c r="X607" s="772"/>
      <c r="Y607" s="772"/>
      <c r="Z607" s="886"/>
      <c r="AA607" s="772" t="s">
        <v>40</v>
      </c>
      <c r="AB607" s="772" t="s">
        <v>863</v>
      </c>
      <c r="AC607" s="772" t="s">
        <v>751</v>
      </c>
      <c r="AD607" s="772">
        <v>312</v>
      </c>
      <c r="AE607" s="864">
        <v>312</v>
      </c>
      <c r="AF607" s="774">
        <v>46281</v>
      </c>
      <c r="AG607" s="777"/>
      <c r="AH607" s="777"/>
      <c r="AI607" s="777" t="s">
        <v>308</v>
      </c>
      <c r="AJ607" s="778">
        <v>22</v>
      </c>
      <c r="AK607" s="779"/>
      <c r="AL607" s="778"/>
      <c r="AM607" s="780">
        <v>0</v>
      </c>
      <c r="AN607" s="780"/>
      <c r="AO607" s="780"/>
      <c r="AP607" s="780"/>
      <c r="AQ607" s="780"/>
      <c r="AR607" s="780"/>
      <c r="AS607" s="780"/>
      <c r="AT607" s="780"/>
      <c r="AU607" s="780"/>
      <c r="AV607" s="780"/>
      <c r="AW607" s="780"/>
      <c r="AX607" s="780"/>
      <c r="AY607" s="780"/>
      <c r="AZ607" s="780"/>
      <c r="BA607" s="780"/>
      <c r="BB607" s="780">
        <v>312</v>
      </c>
      <c r="BC607" s="780">
        <v>312</v>
      </c>
      <c r="BD607" s="780">
        <v>312</v>
      </c>
      <c r="BE607" s="780">
        <v>312</v>
      </c>
      <c r="BF607" s="780">
        <v>0</v>
      </c>
      <c r="BG607" s="780">
        <v>312</v>
      </c>
      <c r="BH607" s="780">
        <v>0</v>
      </c>
      <c r="BI607" s="780">
        <v>312</v>
      </c>
      <c r="BJ607" s="780"/>
      <c r="BK607" s="780">
        <v>0</v>
      </c>
      <c r="BL607" s="780"/>
      <c r="BM607" s="780"/>
      <c r="BN607" s="780" t="s">
        <v>308</v>
      </c>
      <c r="BO607" s="780" t="s">
        <v>308</v>
      </c>
      <c r="BP607" s="780" t="s">
        <v>308</v>
      </c>
      <c r="BQ607" s="780" t="s">
        <v>308</v>
      </c>
      <c r="BR607" s="780"/>
      <c r="BS607" s="780" t="s">
        <v>397</v>
      </c>
      <c r="BT607" s="780"/>
      <c r="BU607" s="780" t="s">
        <v>579</v>
      </c>
      <c r="BV607" s="780"/>
      <c r="BW607" s="780"/>
      <c r="BX607" s="780"/>
      <c r="BY607" s="780"/>
      <c r="BZ607" s="780"/>
      <c r="CA607" s="780"/>
      <c r="CB607" s="780"/>
      <c r="CC607" s="780"/>
      <c r="CD607" s="780"/>
      <c r="CE607" s="780"/>
      <c r="CF607" s="780"/>
      <c r="CG607" s="780"/>
      <c r="CH607" s="780"/>
      <c r="CI607" s="780"/>
      <c r="CJ607" s="780"/>
      <c r="CK607" s="773"/>
      <c r="CL607" s="773" t="s">
        <v>397</v>
      </c>
      <c r="CM607" s="773" t="s">
        <v>397</v>
      </c>
      <c r="CN607" s="773" t="s">
        <v>397</v>
      </c>
      <c r="CO607" s="773" t="s">
        <v>397</v>
      </c>
      <c r="CP607" s="773">
        <v>312</v>
      </c>
      <c r="CQ607" s="773">
        <v>312</v>
      </c>
      <c r="CR607" s="772">
        <v>312</v>
      </c>
      <c r="CS607" s="781"/>
      <c r="CT607" s="782" t="s">
        <v>308</v>
      </c>
      <c r="CU607" s="783" t="s">
        <v>308</v>
      </c>
      <c r="CV607" s="774"/>
      <c r="CW607" s="774"/>
      <c r="CX607" s="865">
        <v>46281</v>
      </c>
      <c r="CY607" s="784" t="s">
        <v>1493</v>
      </c>
      <c r="CZ607" s="784" t="s">
        <v>308</v>
      </c>
      <c r="DA607" s="785">
        <v>46254</v>
      </c>
      <c r="DB607" s="785" t="s">
        <v>615</v>
      </c>
      <c r="DC607" s="785" t="s">
        <v>1522</v>
      </c>
      <c r="DD607" s="785" t="s">
        <v>308</v>
      </c>
      <c r="DE607" s="785" t="s">
        <v>308</v>
      </c>
      <c r="DF607" s="785" t="s">
        <v>308</v>
      </c>
      <c r="DG607" s="785" t="s">
        <v>308</v>
      </c>
      <c r="DH607" s="786">
        <v>0</v>
      </c>
      <c r="DI607" s="774" t="s">
        <v>390</v>
      </c>
      <c r="DJ607" s="774" t="s">
        <v>390</v>
      </c>
      <c r="DK607" s="774" t="s">
        <v>390</v>
      </c>
      <c r="DL607" s="774" t="s">
        <v>390</v>
      </c>
      <c r="DM607" s="774">
        <v>46282</v>
      </c>
      <c r="DN607" s="774">
        <v>46282</v>
      </c>
      <c r="DO607" s="787" t="s">
        <v>308</v>
      </c>
      <c r="DP607" s="774">
        <v>46297</v>
      </c>
      <c r="DQ607" s="774">
        <v>46297</v>
      </c>
      <c r="DR607" s="774">
        <v>46297</v>
      </c>
      <c r="DS607" s="786">
        <v>46297</v>
      </c>
      <c r="DT607" s="752">
        <v>46297</v>
      </c>
      <c r="DU607" s="753">
        <v>-3</v>
      </c>
      <c r="DV607" s="753" t="s">
        <v>308</v>
      </c>
      <c r="DW607" s="754">
        <v>46294</v>
      </c>
      <c r="DX607" s="755">
        <v>46294</v>
      </c>
      <c r="DY607" s="754" t="e">
        <v>#VALUE!</v>
      </c>
      <c r="DZ607" s="754" t="e">
        <v>#VALUE!</v>
      </c>
      <c r="EA607" s="754" t="e">
        <v>#VALUE!</v>
      </c>
      <c r="EB607" s="754" t="e">
        <v>#VALUE!</v>
      </c>
      <c r="HA607" s="756" t="s">
        <v>397</v>
      </c>
      <c r="HB607" s="756" t="s">
        <v>397</v>
      </c>
      <c r="HC607" s="756" t="s">
        <v>397</v>
      </c>
      <c r="HD607" s="756" t="s">
        <v>397</v>
      </c>
      <c r="HE607" s="756" t="s">
        <v>397</v>
      </c>
      <c r="HF607" s="756" t="s">
        <v>397</v>
      </c>
      <c r="HG607" s="756" t="s">
        <v>397</v>
      </c>
      <c r="HH607" s="756" t="s">
        <v>397</v>
      </c>
      <c r="HI607" s="756" t="s">
        <v>397</v>
      </c>
      <c r="HJ607" s="756" t="s">
        <v>397</v>
      </c>
      <c r="HK607"/>
      <c r="HL607"/>
      <c r="HM607"/>
      <c r="HN607" s="756" t="str">
        <f t="shared" si="19"/>
        <v>AUTO PRINT</v>
      </c>
      <c r="HO607"/>
      <c r="HP607" s="757" t="s">
        <v>572</v>
      </c>
      <c r="HQ607" s="757" t="s">
        <v>572</v>
      </c>
      <c r="HR607" s="757" t="s">
        <v>572</v>
      </c>
      <c r="HS607"/>
      <c r="HW607" s="758"/>
      <c r="HX607"/>
      <c r="HY607" s="759" t="s">
        <v>572</v>
      </c>
      <c r="HZ607" s="759" t="s">
        <v>572</v>
      </c>
      <c r="IA607" s="759" t="s">
        <v>572</v>
      </c>
      <c r="IC607" s="760" t="s">
        <v>572</v>
      </c>
      <c r="ID607" s="760" t="s">
        <v>572</v>
      </c>
      <c r="IE607" s="760" t="s">
        <v>572</v>
      </c>
      <c r="IF607" s="761" t="s">
        <v>572</v>
      </c>
      <c r="IG607" s="619" t="str">
        <f t="shared" si="20"/>
        <v>IN HOUSE (MANUAL)</v>
      </c>
      <c r="II607" s="761" t="s">
        <v>572</v>
      </c>
      <c r="IK607" s="761" t="str">
        <f>IFERROR(VLOOKUP($M607,#REF!,13,0),"IN HOUSE (MANUAL)")</f>
        <v>IN HOUSE (MANUAL)</v>
      </c>
      <c r="IM607" s="760" t="s">
        <v>572</v>
      </c>
      <c r="IN607" s="760" t="s">
        <v>572</v>
      </c>
      <c r="IO607" s="760" t="s">
        <v>572</v>
      </c>
      <c r="IQ607" s="760" t="s">
        <v>572</v>
      </c>
      <c r="IR607" s="760" t="s">
        <v>572</v>
      </c>
      <c r="IT607" s="760" t="s">
        <v>572</v>
      </c>
      <c r="IV607" s="760" t="s">
        <v>572</v>
      </c>
      <c r="IW607" s="760" t="s">
        <v>572</v>
      </c>
      <c r="IY607" s="760" t="s">
        <v>572</v>
      </c>
      <c r="IZ607" s="760" t="s">
        <v>572</v>
      </c>
      <c r="JB607" s="760" t="s">
        <v>572</v>
      </c>
      <c r="JC607" s="760" t="s">
        <v>572</v>
      </c>
      <c r="JE607" s="760" t="s">
        <v>572</v>
      </c>
      <c r="JF607" s="760" t="s">
        <v>572</v>
      </c>
    </row>
    <row r="608" spans="1:266" ht="16.5" customHeight="1" collapsed="1" x14ac:dyDescent="0.35">
      <c r="A608" s="618" t="s">
        <v>1583</v>
      </c>
      <c r="B608" s="730">
        <v>96</v>
      </c>
      <c r="C608" s="730" t="s">
        <v>1547</v>
      </c>
      <c r="D608" s="730" t="s">
        <v>1547</v>
      </c>
      <c r="E608" s="730">
        <v>10</v>
      </c>
      <c r="F608" s="731" t="s">
        <v>574</v>
      </c>
      <c r="G608" s="732">
        <v>1</v>
      </c>
      <c r="H608" s="826">
        <v>46232</v>
      </c>
      <c r="I608" s="730">
        <v>40</v>
      </c>
      <c r="J608" s="730" t="s">
        <v>308</v>
      </c>
      <c r="K608" s="730">
        <v>40</v>
      </c>
      <c r="L608" s="730" t="s">
        <v>1584</v>
      </c>
      <c r="M608" s="772" t="s">
        <v>1583</v>
      </c>
      <c r="N608" s="772">
        <v>0</v>
      </c>
      <c r="O608" s="772" t="s">
        <v>390</v>
      </c>
      <c r="P608" s="772">
        <v>0</v>
      </c>
      <c r="Q608" s="772">
        <v>0</v>
      </c>
      <c r="R608" s="772" t="s">
        <v>1549</v>
      </c>
      <c r="S608" s="772"/>
      <c r="T608" s="772" t="s">
        <v>1550</v>
      </c>
      <c r="U608" s="772">
        <v>878</v>
      </c>
      <c r="V608" s="772" t="s">
        <v>308</v>
      </c>
      <c r="W608" s="772"/>
      <c r="X608" s="772"/>
      <c r="Y608" s="772"/>
      <c r="Z608" s="886"/>
      <c r="AA608" s="772" t="s">
        <v>40</v>
      </c>
      <c r="AB608" s="772" t="s">
        <v>863</v>
      </c>
      <c r="AC608" s="772" t="s">
        <v>589</v>
      </c>
      <c r="AD608" s="772">
        <v>1482</v>
      </c>
      <c r="AE608" s="864">
        <v>1482</v>
      </c>
      <c r="AF608" s="774">
        <v>46281</v>
      </c>
      <c r="AG608" s="777"/>
      <c r="AH608" s="777"/>
      <c r="AI608" s="777" t="s">
        <v>308</v>
      </c>
      <c r="AJ608" s="778">
        <v>23</v>
      </c>
      <c r="AK608" s="779"/>
      <c r="AL608" s="778"/>
      <c r="AM608" s="780">
        <v>0</v>
      </c>
      <c r="AN608" s="780"/>
      <c r="AO608" s="780"/>
      <c r="AP608" s="780"/>
      <c r="AQ608" s="780"/>
      <c r="AR608" s="780"/>
      <c r="AS608" s="780"/>
      <c r="AT608" s="780"/>
      <c r="AU608" s="780"/>
      <c r="AV608" s="780"/>
      <c r="AW608" s="780"/>
      <c r="AX608" s="780"/>
      <c r="AY608" s="780"/>
      <c r="AZ608" s="780"/>
      <c r="BA608" s="780"/>
      <c r="BB608" s="780">
        <v>1482</v>
      </c>
      <c r="BC608" s="780">
        <v>1482</v>
      </c>
      <c r="BD608" s="780">
        <v>1482</v>
      </c>
      <c r="BE608" s="780">
        <v>1482</v>
      </c>
      <c r="BF608" s="780">
        <v>0</v>
      </c>
      <c r="BG608" s="780">
        <v>1482</v>
      </c>
      <c r="BH608" s="780">
        <v>0</v>
      </c>
      <c r="BI608" s="780">
        <v>1482</v>
      </c>
      <c r="BJ608" s="780"/>
      <c r="BK608" s="780">
        <v>0</v>
      </c>
      <c r="BL608" s="780"/>
      <c r="BM608" s="780"/>
      <c r="BN608" s="780" t="s">
        <v>308</v>
      </c>
      <c r="BO608" s="780" t="s">
        <v>308</v>
      </c>
      <c r="BP608" s="780" t="s">
        <v>308</v>
      </c>
      <c r="BQ608" s="780" t="s">
        <v>308</v>
      </c>
      <c r="BR608" s="780"/>
      <c r="BS608" s="780" t="s">
        <v>397</v>
      </c>
      <c r="BT608" s="780"/>
      <c r="BU608" s="780" t="s">
        <v>579</v>
      </c>
      <c r="BV608" s="780"/>
      <c r="BW608" s="780"/>
      <c r="BX608" s="780"/>
      <c r="BY608" s="780"/>
      <c r="BZ608" s="780"/>
      <c r="CA608" s="780"/>
      <c r="CB608" s="780"/>
      <c r="CC608" s="780"/>
      <c r="CD608" s="780"/>
      <c r="CE608" s="780"/>
      <c r="CF608" s="780"/>
      <c r="CG608" s="780"/>
      <c r="CH608" s="780"/>
      <c r="CI608" s="780"/>
      <c r="CJ608" s="780"/>
      <c r="CK608" s="773"/>
      <c r="CL608" s="773" t="s">
        <v>397</v>
      </c>
      <c r="CM608" s="773" t="s">
        <v>397</v>
      </c>
      <c r="CN608" s="773" t="s">
        <v>397</v>
      </c>
      <c r="CO608" s="773" t="s">
        <v>397</v>
      </c>
      <c r="CP608" s="773">
        <v>1482</v>
      </c>
      <c r="CQ608" s="773">
        <v>1482</v>
      </c>
      <c r="CR608" s="772">
        <v>1482</v>
      </c>
      <c r="CS608" s="781"/>
      <c r="CT608" s="782" t="s">
        <v>308</v>
      </c>
      <c r="CU608" s="783" t="s">
        <v>308</v>
      </c>
      <c r="CV608" s="774"/>
      <c r="CW608" s="774"/>
      <c r="CX608" s="865">
        <v>46281</v>
      </c>
      <c r="CY608" s="784" t="s">
        <v>1493</v>
      </c>
      <c r="CZ608" s="784" t="s">
        <v>308</v>
      </c>
      <c r="DA608" s="785">
        <v>46254</v>
      </c>
      <c r="DB608" s="785" t="s">
        <v>615</v>
      </c>
      <c r="DC608" s="785" t="s">
        <v>1522</v>
      </c>
      <c r="DD608" s="785" t="s">
        <v>308</v>
      </c>
      <c r="DE608" s="785" t="s">
        <v>308</v>
      </c>
      <c r="DF608" s="785" t="s">
        <v>308</v>
      </c>
      <c r="DG608" s="785" t="s">
        <v>308</v>
      </c>
      <c r="DH608" s="786">
        <v>0</v>
      </c>
      <c r="DI608" s="774" t="s">
        <v>390</v>
      </c>
      <c r="DJ608" s="774" t="s">
        <v>390</v>
      </c>
      <c r="DK608" s="774" t="s">
        <v>390</v>
      </c>
      <c r="DL608" s="774" t="s">
        <v>390</v>
      </c>
      <c r="DM608" s="774">
        <v>46282</v>
      </c>
      <c r="DN608" s="774">
        <v>46282</v>
      </c>
      <c r="DO608" s="787" t="s">
        <v>308</v>
      </c>
      <c r="DP608" s="774">
        <v>46297</v>
      </c>
      <c r="DQ608" s="774">
        <v>46297</v>
      </c>
      <c r="DR608" s="774">
        <v>46297</v>
      </c>
      <c r="DS608" s="786">
        <v>46297</v>
      </c>
      <c r="DT608" s="752">
        <v>46297</v>
      </c>
      <c r="DU608" s="753">
        <v>-1</v>
      </c>
      <c r="DV608" s="753" t="s">
        <v>308</v>
      </c>
      <c r="DW608" s="754">
        <v>46294</v>
      </c>
      <c r="DX608" s="755">
        <v>46296</v>
      </c>
      <c r="DY608" s="754" t="e">
        <v>#VALUE!</v>
      </c>
      <c r="DZ608" s="754" t="e">
        <v>#VALUE!</v>
      </c>
      <c r="EA608" s="754" t="e">
        <v>#VALUE!</v>
      </c>
      <c r="EB608" s="754" t="e">
        <v>#VALUE!</v>
      </c>
      <c r="HA608" s="756" t="s">
        <v>397</v>
      </c>
      <c r="HB608" s="756" t="s">
        <v>397</v>
      </c>
      <c r="HC608" s="756" t="s">
        <v>397</v>
      </c>
      <c r="HD608" s="756" t="s">
        <v>397</v>
      </c>
      <c r="HE608" s="756" t="s">
        <v>397</v>
      </c>
      <c r="HF608" s="756" t="s">
        <v>397</v>
      </c>
      <c r="HG608" s="756" t="s">
        <v>397</v>
      </c>
      <c r="HH608" s="756" t="s">
        <v>397</v>
      </c>
      <c r="HI608" s="756" t="s">
        <v>397</v>
      </c>
      <c r="HJ608" s="756" t="s">
        <v>397</v>
      </c>
      <c r="HK608"/>
      <c r="HL608"/>
      <c r="HM608"/>
      <c r="HN608" s="756" t="str">
        <f t="shared" si="19"/>
        <v>AUTO PRINT</v>
      </c>
      <c r="HO608"/>
      <c r="HP608" s="757" t="s">
        <v>572</v>
      </c>
      <c r="HQ608" s="757" t="s">
        <v>572</v>
      </c>
      <c r="HR608" s="757" t="s">
        <v>572</v>
      </c>
      <c r="HS608"/>
      <c r="HW608" s="758"/>
      <c r="HX608"/>
      <c r="HY608" s="759" t="s">
        <v>572</v>
      </c>
      <c r="HZ608" s="759" t="s">
        <v>572</v>
      </c>
      <c r="IA608" s="759" t="s">
        <v>572</v>
      </c>
      <c r="IC608" s="760" t="s">
        <v>572</v>
      </c>
      <c r="ID608" s="760" t="s">
        <v>572</v>
      </c>
      <c r="IE608" s="760" t="s">
        <v>572</v>
      </c>
      <c r="IF608" s="761" t="s">
        <v>572</v>
      </c>
      <c r="IG608" s="619" t="str">
        <f t="shared" si="20"/>
        <v>IN HOUSE (MANUAL)</v>
      </c>
      <c r="II608" s="761" t="s">
        <v>572</v>
      </c>
      <c r="IK608" s="761" t="str">
        <f>IFERROR(VLOOKUP($M608,#REF!,13,0),"IN HOUSE (MANUAL)")</f>
        <v>IN HOUSE (MANUAL)</v>
      </c>
      <c r="IM608" s="760" t="s">
        <v>572</v>
      </c>
      <c r="IN608" s="760" t="s">
        <v>572</v>
      </c>
      <c r="IO608" s="760" t="s">
        <v>572</v>
      </c>
      <c r="IQ608" s="760" t="s">
        <v>572</v>
      </c>
      <c r="IR608" s="760" t="s">
        <v>572</v>
      </c>
      <c r="IT608" s="760" t="s">
        <v>572</v>
      </c>
      <c r="IV608" s="760" t="s">
        <v>572</v>
      </c>
      <c r="IW608" s="760" t="s">
        <v>572</v>
      </c>
      <c r="IY608" s="760" t="s">
        <v>572</v>
      </c>
      <c r="IZ608" s="760" t="s">
        <v>572</v>
      </c>
      <c r="JB608" s="760" t="s">
        <v>572</v>
      </c>
      <c r="JC608" s="760" t="s">
        <v>572</v>
      </c>
      <c r="JE608" s="760" t="s">
        <v>572</v>
      </c>
      <c r="JF608" s="760" t="s">
        <v>572</v>
      </c>
    </row>
    <row r="609" spans="1:266" ht="16.5" customHeight="1" collapsed="1" x14ac:dyDescent="0.35">
      <c r="A609" s="618" t="s">
        <v>1585</v>
      </c>
      <c r="B609" s="730">
        <v>97</v>
      </c>
      <c r="C609" s="730" t="s">
        <v>1547</v>
      </c>
      <c r="D609" s="730" t="s">
        <v>1547</v>
      </c>
      <c r="E609" s="730">
        <v>10</v>
      </c>
      <c r="F609" s="731" t="s">
        <v>574</v>
      </c>
      <c r="G609" s="732">
        <v>1</v>
      </c>
      <c r="H609" s="826">
        <v>46232</v>
      </c>
      <c r="I609" s="730">
        <v>40</v>
      </c>
      <c r="J609" s="730" t="s">
        <v>308</v>
      </c>
      <c r="K609" s="730">
        <v>40</v>
      </c>
      <c r="L609" s="730" t="s">
        <v>1586</v>
      </c>
      <c r="M609" s="772" t="s">
        <v>1585</v>
      </c>
      <c r="N609" s="772">
        <v>0</v>
      </c>
      <c r="O609" s="772" t="s">
        <v>390</v>
      </c>
      <c r="P609" s="772">
        <v>0</v>
      </c>
      <c r="Q609" s="772">
        <v>0</v>
      </c>
      <c r="R609" s="772" t="s">
        <v>1549</v>
      </c>
      <c r="S609" s="772"/>
      <c r="T609" s="772" t="s">
        <v>1550</v>
      </c>
      <c r="U609" s="772">
        <v>878</v>
      </c>
      <c r="V609" s="772" t="s">
        <v>308</v>
      </c>
      <c r="W609" s="772"/>
      <c r="X609" s="772"/>
      <c r="Y609" s="772"/>
      <c r="Z609" s="886"/>
      <c r="AA609" s="772" t="s">
        <v>40</v>
      </c>
      <c r="AB609" s="772" t="s">
        <v>863</v>
      </c>
      <c r="AC609" s="772" t="s">
        <v>751</v>
      </c>
      <c r="AD609" s="772">
        <v>444</v>
      </c>
      <c r="AE609" s="864">
        <v>444</v>
      </c>
      <c r="AF609" s="774">
        <v>46281</v>
      </c>
      <c r="AG609" s="777"/>
      <c r="AH609" s="777"/>
      <c r="AI609" s="777" t="s">
        <v>308</v>
      </c>
      <c r="AJ609" s="778">
        <v>24</v>
      </c>
      <c r="AK609" s="779"/>
      <c r="AL609" s="778"/>
      <c r="AM609" s="780">
        <v>0</v>
      </c>
      <c r="AN609" s="780"/>
      <c r="AO609" s="780"/>
      <c r="AP609" s="780"/>
      <c r="AQ609" s="780"/>
      <c r="AR609" s="780"/>
      <c r="AS609" s="780"/>
      <c r="AT609" s="780"/>
      <c r="AU609" s="780"/>
      <c r="AV609" s="780"/>
      <c r="AW609" s="780"/>
      <c r="AX609" s="780"/>
      <c r="AY609" s="780"/>
      <c r="AZ609" s="780"/>
      <c r="BA609" s="780"/>
      <c r="BB609" s="780">
        <v>444</v>
      </c>
      <c r="BC609" s="780">
        <v>444</v>
      </c>
      <c r="BD609" s="780">
        <v>444</v>
      </c>
      <c r="BE609" s="780">
        <v>444</v>
      </c>
      <c r="BF609" s="780">
        <v>0</v>
      </c>
      <c r="BG609" s="780">
        <v>444</v>
      </c>
      <c r="BH609" s="780">
        <v>0</v>
      </c>
      <c r="BI609" s="780">
        <v>444</v>
      </c>
      <c r="BJ609" s="780"/>
      <c r="BK609" s="780">
        <v>0</v>
      </c>
      <c r="BL609" s="780"/>
      <c r="BM609" s="780"/>
      <c r="BN609" s="780" t="s">
        <v>308</v>
      </c>
      <c r="BO609" s="780" t="s">
        <v>308</v>
      </c>
      <c r="BP609" s="780" t="s">
        <v>308</v>
      </c>
      <c r="BQ609" s="780" t="s">
        <v>308</v>
      </c>
      <c r="BR609" s="780"/>
      <c r="BS609" s="780" t="s">
        <v>397</v>
      </c>
      <c r="BT609" s="780"/>
      <c r="BU609" s="780" t="s">
        <v>579</v>
      </c>
      <c r="BV609" s="780"/>
      <c r="BW609" s="780"/>
      <c r="BX609" s="780"/>
      <c r="BY609" s="780"/>
      <c r="BZ609" s="780"/>
      <c r="CA609" s="780"/>
      <c r="CB609" s="780"/>
      <c r="CC609" s="780"/>
      <c r="CD609" s="780"/>
      <c r="CE609" s="780"/>
      <c r="CF609" s="780"/>
      <c r="CG609" s="780"/>
      <c r="CH609" s="780"/>
      <c r="CI609" s="780"/>
      <c r="CJ609" s="780"/>
      <c r="CK609" s="773"/>
      <c r="CL609" s="773" t="s">
        <v>397</v>
      </c>
      <c r="CM609" s="773" t="s">
        <v>397</v>
      </c>
      <c r="CN609" s="773" t="s">
        <v>397</v>
      </c>
      <c r="CO609" s="773" t="s">
        <v>397</v>
      </c>
      <c r="CP609" s="773">
        <v>444</v>
      </c>
      <c r="CQ609" s="773">
        <v>444</v>
      </c>
      <c r="CR609" s="772">
        <v>444</v>
      </c>
      <c r="CS609" s="781"/>
      <c r="CT609" s="782" t="s">
        <v>308</v>
      </c>
      <c r="CU609" s="783" t="s">
        <v>308</v>
      </c>
      <c r="CV609" s="774"/>
      <c r="CW609" s="774"/>
      <c r="CX609" s="865">
        <v>46281</v>
      </c>
      <c r="CY609" s="784" t="s">
        <v>1493</v>
      </c>
      <c r="CZ609" s="784" t="s">
        <v>308</v>
      </c>
      <c r="DA609" s="785">
        <v>46254</v>
      </c>
      <c r="DB609" s="785" t="s">
        <v>615</v>
      </c>
      <c r="DC609" s="785" t="s">
        <v>1522</v>
      </c>
      <c r="DD609" s="785" t="s">
        <v>308</v>
      </c>
      <c r="DE609" s="785" t="s">
        <v>308</v>
      </c>
      <c r="DF609" s="785" t="s">
        <v>308</v>
      </c>
      <c r="DG609" s="785" t="s">
        <v>308</v>
      </c>
      <c r="DH609" s="786">
        <v>0</v>
      </c>
      <c r="DI609" s="774" t="s">
        <v>390</v>
      </c>
      <c r="DJ609" s="774" t="s">
        <v>390</v>
      </c>
      <c r="DK609" s="774" t="s">
        <v>390</v>
      </c>
      <c r="DL609" s="774" t="s">
        <v>390</v>
      </c>
      <c r="DM609" s="774">
        <v>46286</v>
      </c>
      <c r="DN609" s="774">
        <v>46286</v>
      </c>
      <c r="DO609" s="787" t="s">
        <v>308</v>
      </c>
      <c r="DP609" s="774">
        <v>46297</v>
      </c>
      <c r="DQ609" s="774">
        <v>46297</v>
      </c>
      <c r="DR609" s="774">
        <v>46297</v>
      </c>
      <c r="DS609" s="786">
        <v>46297</v>
      </c>
      <c r="DT609" s="752">
        <v>46297</v>
      </c>
      <c r="DU609" s="753">
        <v>-1</v>
      </c>
      <c r="DV609" s="753" t="s">
        <v>308</v>
      </c>
      <c r="DW609" s="754">
        <v>46296</v>
      </c>
      <c r="DX609" s="755">
        <v>46296</v>
      </c>
      <c r="DY609" s="754" t="e">
        <v>#VALUE!</v>
      </c>
      <c r="DZ609" s="754" t="e">
        <v>#VALUE!</v>
      </c>
      <c r="EA609" s="754" t="e">
        <v>#VALUE!</v>
      </c>
      <c r="EB609" s="754" t="e">
        <v>#VALUE!</v>
      </c>
      <c r="HA609" s="756" t="s">
        <v>397</v>
      </c>
      <c r="HB609" s="756" t="s">
        <v>397</v>
      </c>
      <c r="HC609" s="756" t="s">
        <v>397</v>
      </c>
      <c r="HD609" s="756" t="s">
        <v>397</v>
      </c>
      <c r="HE609" s="756" t="s">
        <v>397</v>
      </c>
      <c r="HF609" s="756" t="s">
        <v>397</v>
      </c>
      <c r="HG609" s="756" t="s">
        <v>397</v>
      </c>
      <c r="HH609" s="756" t="s">
        <v>397</v>
      </c>
      <c r="HI609" s="756" t="s">
        <v>397</v>
      </c>
      <c r="HJ609" s="756" t="s">
        <v>397</v>
      </c>
      <c r="HK609"/>
      <c r="HL609"/>
      <c r="HM609"/>
      <c r="HN609" s="756" t="str">
        <f t="shared" si="19"/>
        <v>AUTO PRINT</v>
      </c>
      <c r="HO609"/>
      <c r="HP609" s="757" t="s">
        <v>572</v>
      </c>
      <c r="HQ609" s="757" t="s">
        <v>572</v>
      </c>
      <c r="HR609" s="757" t="s">
        <v>572</v>
      </c>
      <c r="HS609"/>
      <c r="HW609" s="758"/>
      <c r="HX609"/>
      <c r="HY609" s="759" t="s">
        <v>572</v>
      </c>
      <c r="HZ609" s="759" t="s">
        <v>572</v>
      </c>
      <c r="IA609" s="759" t="s">
        <v>572</v>
      </c>
      <c r="IC609" s="760" t="s">
        <v>572</v>
      </c>
      <c r="ID609" s="760" t="s">
        <v>572</v>
      </c>
      <c r="IE609" s="760" t="s">
        <v>572</v>
      </c>
      <c r="IF609" s="761" t="s">
        <v>572</v>
      </c>
      <c r="IG609" s="619" t="str">
        <f t="shared" si="20"/>
        <v>IN HOUSE (MANUAL)</v>
      </c>
      <c r="II609" s="761" t="s">
        <v>572</v>
      </c>
      <c r="IK609" s="761" t="str">
        <f>IFERROR(VLOOKUP($M609,#REF!,13,0),"IN HOUSE (MANUAL)")</f>
        <v>IN HOUSE (MANUAL)</v>
      </c>
      <c r="IM609" s="760" t="s">
        <v>572</v>
      </c>
      <c r="IN609" s="760" t="s">
        <v>572</v>
      </c>
      <c r="IO609" s="760" t="s">
        <v>572</v>
      </c>
      <c r="IQ609" s="760" t="s">
        <v>572</v>
      </c>
      <c r="IR609" s="760" t="s">
        <v>572</v>
      </c>
      <c r="IT609" s="760" t="s">
        <v>572</v>
      </c>
      <c r="IV609" s="760" t="s">
        <v>572</v>
      </c>
      <c r="IW609" s="760" t="s">
        <v>572</v>
      </c>
      <c r="IY609" s="760" t="s">
        <v>572</v>
      </c>
      <c r="IZ609" s="760" t="s">
        <v>572</v>
      </c>
      <c r="JB609" s="760" t="s">
        <v>572</v>
      </c>
      <c r="JC609" s="760" t="s">
        <v>572</v>
      </c>
      <c r="JE609" s="760" t="s">
        <v>572</v>
      </c>
      <c r="JF609" s="760" t="s">
        <v>572</v>
      </c>
    </row>
    <row r="610" spans="1:266" ht="17.25" customHeight="1" x14ac:dyDescent="0.35">
      <c r="A610" s="618" t="s">
        <v>1587</v>
      </c>
      <c r="B610" s="730">
        <v>98</v>
      </c>
      <c r="C610" s="730" t="s">
        <v>1547</v>
      </c>
      <c r="D610" s="730" t="s">
        <v>1547</v>
      </c>
      <c r="E610" s="730">
        <v>10</v>
      </c>
      <c r="F610" s="731" t="s">
        <v>574</v>
      </c>
      <c r="G610" s="732">
        <v>1</v>
      </c>
      <c r="H610" s="826">
        <v>46232</v>
      </c>
      <c r="I610" s="730">
        <v>40</v>
      </c>
      <c r="J610" s="730" t="s">
        <v>308</v>
      </c>
      <c r="K610" s="730">
        <v>41</v>
      </c>
      <c r="L610" s="730" t="s">
        <v>1588</v>
      </c>
      <c r="M610" s="772" t="s">
        <v>1587</v>
      </c>
      <c r="N610" s="772">
        <v>0</v>
      </c>
      <c r="O610" s="772" t="s">
        <v>390</v>
      </c>
      <c r="P610" s="772">
        <v>0</v>
      </c>
      <c r="Q610" s="772">
        <v>0</v>
      </c>
      <c r="R610" s="772" t="s">
        <v>1549</v>
      </c>
      <c r="S610" s="772"/>
      <c r="T610" s="772" t="s">
        <v>1550</v>
      </c>
      <c r="U610" s="772">
        <v>878</v>
      </c>
      <c r="V610" s="772" t="s">
        <v>308</v>
      </c>
      <c r="W610" s="772"/>
      <c r="X610" s="772"/>
      <c r="Y610" s="772"/>
      <c r="Z610" s="886"/>
      <c r="AA610" s="772" t="s">
        <v>40</v>
      </c>
      <c r="AB610" s="772" t="s">
        <v>863</v>
      </c>
      <c r="AC610" s="772" t="s">
        <v>589</v>
      </c>
      <c r="AD610" s="772">
        <v>180</v>
      </c>
      <c r="AE610" s="864">
        <v>180</v>
      </c>
      <c r="AF610" s="774">
        <v>46281</v>
      </c>
      <c r="AG610" s="777"/>
      <c r="AH610" s="777"/>
      <c r="AI610" s="777" t="s">
        <v>625</v>
      </c>
      <c r="AJ610" s="778">
        <v>25</v>
      </c>
      <c r="AK610" s="779"/>
      <c r="AL610" s="778"/>
      <c r="AM610" s="780">
        <v>0</v>
      </c>
      <c r="AN610" s="780"/>
      <c r="AO610" s="780"/>
      <c r="AP610" s="780"/>
      <c r="AQ610" s="780"/>
      <c r="AR610" s="780"/>
      <c r="AS610" s="780"/>
      <c r="AT610" s="780"/>
      <c r="AU610" s="780"/>
      <c r="AV610" s="780"/>
      <c r="AW610" s="780"/>
      <c r="AX610" s="780"/>
      <c r="AY610" s="780"/>
      <c r="AZ610" s="780"/>
      <c r="BA610" s="780"/>
      <c r="BB610" s="780">
        <v>180</v>
      </c>
      <c r="BC610" s="780">
        <v>180</v>
      </c>
      <c r="BD610" s="780">
        <v>180</v>
      </c>
      <c r="BE610" s="780">
        <v>180</v>
      </c>
      <c r="BF610" s="780">
        <v>0</v>
      </c>
      <c r="BG610" s="780">
        <v>180</v>
      </c>
      <c r="BH610" s="780">
        <v>0</v>
      </c>
      <c r="BI610" s="780">
        <v>180</v>
      </c>
      <c r="BJ610" s="780"/>
      <c r="BK610" s="780">
        <v>0</v>
      </c>
      <c r="BL610" s="780"/>
      <c r="BM610" s="780"/>
      <c r="BN610" s="780" t="s">
        <v>308</v>
      </c>
      <c r="BO610" s="780" t="s">
        <v>308</v>
      </c>
      <c r="BP610" s="780" t="s">
        <v>308</v>
      </c>
      <c r="BQ610" s="780" t="s">
        <v>308</v>
      </c>
      <c r="BR610" s="780"/>
      <c r="BS610" s="780" t="s">
        <v>397</v>
      </c>
      <c r="BT610" s="780"/>
      <c r="BU610" s="780" t="s">
        <v>579</v>
      </c>
      <c r="BV610" s="780"/>
      <c r="BW610" s="780"/>
      <c r="BX610" s="780"/>
      <c r="BY610" s="780"/>
      <c r="BZ610" s="780"/>
      <c r="CA610" s="780"/>
      <c r="CB610" s="780"/>
      <c r="CC610" s="780"/>
      <c r="CD610" s="780"/>
      <c r="CE610" s="780"/>
      <c r="CF610" s="780"/>
      <c r="CG610" s="780"/>
      <c r="CH610" s="780"/>
      <c r="CI610" s="780"/>
      <c r="CJ610" s="780"/>
      <c r="CK610" s="773"/>
      <c r="CL610" s="773" t="s">
        <v>397</v>
      </c>
      <c r="CM610" s="773" t="s">
        <v>397</v>
      </c>
      <c r="CN610" s="773" t="s">
        <v>397</v>
      </c>
      <c r="CO610" s="773" t="s">
        <v>397</v>
      </c>
      <c r="CP610" s="773">
        <v>180</v>
      </c>
      <c r="CQ610" s="773">
        <v>180</v>
      </c>
      <c r="CR610" s="772">
        <v>180</v>
      </c>
      <c r="CS610" s="781"/>
      <c r="CT610" s="782" t="s">
        <v>308</v>
      </c>
      <c r="CU610" s="783" t="s">
        <v>308</v>
      </c>
      <c r="CV610" s="774"/>
      <c r="CW610" s="774"/>
      <c r="CX610" s="865">
        <v>46281</v>
      </c>
      <c r="CY610" s="784" t="s">
        <v>1493</v>
      </c>
      <c r="CZ610" s="784" t="s">
        <v>308</v>
      </c>
      <c r="DA610" s="785">
        <v>46254</v>
      </c>
      <c r="DB610" s="785" t="s">
        <v>615</v>
      </c>
      <c r="DC610" s="785" t="s">
        <v>1522</v>
      </c>
      <c r="DD610" s="785" t="s">
        <v>308</v>
      </c>
      <c r="DE610" s="785" t="s">
        <v>308</v>
      </c>
      <c r="DF610" s="785" t="s">
        <v>308</v>
      </c>
      <c r="DG610" s="785" t="s">
        <v>308</v>
      </c>
      <c r="DH610" s="786">
        <v>0</v>
      </c>
      <c r="DI610" s="774" t="s">
        <v>390</v>
      </c>
      <c r="DJ610" s="774" t="s">
        <v>390</v>
      </c>
      <c r="DK610" s="774" t="s">
        <v>390</v>
      </c>
      <c r="DL610" s="774">
        <v>46276</v>
      </c>
      <c r="DM610" s="774">
        <v>46286</v>
      </c>
      <c r="DN610" s="774">
        <v>46286</v>
      </c>
      <c r="DO610" s="787" t="s">
        <v>308</v>
      </c>
      <c r="DP610" s="774">
        <v>46304</v>
      </c>
      <c r="DQ610" s="774">
        <v>46319</v>
      </c>
      <c r="DR610" s="774">
        <v>46319</v>
      </c>
      <c r="DS610" s="786">
        <v>46304</v>
      </c>
      <c r="DT610" s="752">
        <v>46319</v>
      </c>
      <c r="DU610" s="753">
        <v>-7</v>
      </c>
      <c r="DV610" s="753" t="s">
        <v>308</v>
      </c>
      <c r="DW610" s="754">
        <v>46296</v>
      </c>
      <c r="DX610" s="755">
        <v>46297</v>
      </c>
      <c r="DY610" s="754" t="e">
        <v>#VALUE!</v>
      </c>
      <c r="DZ610" s="754" t="e">
        <v>#VALUE!</v>
      </c>
      <c r="EA610" s="754" t="e">
        <v>#VALUE!</v>
      </c>
      <c r="EB610" s="754" t="e">
        <v>#VALUE!</v>
      </c>
      <c r="HA610" s="756" t="s">
        <v>397</v>
      </c>
      <c r="HB610" s="756" t="s">
        <v>397</v>
      </c>
      <c r="HC610" s="756" t="s">
        <v>397</v>
      </c>
      <c r="HD610" s="756" t="s">
        <v>397</v>
      </c>
      <c r="HE610" s="756" t="s">
        <v>397</v>
      </c>
      <c r="HF610" s="756" t="s">
        <v>397</v>
      </c>
      <c r="HG610" s="756" t="s">
        <v>397</v>
      </c>
      <c r="HH610" s="756" t="s">
        <v>397</v>
      </c>
      <c r="HI610" s="756" t="s">
        <v>397</v>
      </c>
      <c r="HJ610" s="756" t="s">
        <v>397</v>
      </c>
      <c r="HK610"/>
      <c r="HL610"/>
      <c r="HM610"/>
      <c r="HN610" s="756" t="str">
        <f t="shared" si="19"/>
        <v>AUTO PRINT</v>
      </c>
      <c r="HO610"/>
      <c r="HP610" s="757" t="s">
        <v>572</v>
      </c>
      <c r="HQ610" s="757" t="s">
        <v>572</v>
      </c>
      <c r="HR610" s="757" t="s">
        <v>572</v>
      </c>
      <c r="HS610"/>
      <c r="HW610" s="758"/>
      <c r="HX610"/>
      <c r="HY610" s="759" t="s">
        <v>572</v>
      </c>
      <c r="HZ610" s="759" t="s">
        <v>572</v>
      </c>
      <c r="IA610" s="759" t="s">
        <v>572</v>
      </c>
      <c r="IC610" s="760" t="s">
        <v>572</v>
      </c>
      <c r="ID610" s="760" t="s">
        <v>572</v>
      </c>
      <c r="IE610" s="760" t="s">
        <v>572</v>
      </c>
      <c r="IF610" s="761" t="s">
        <v>572</v>
      </c>
      <c r="IG610" s="619" t="str">
        <f t="shared" si="20"/>
        <v>IN HOUSE (MANUAL)</v>
      </c>
      <c r="II610" s="761" t="s">
        <v>572</v>
      </c>
      <c r="IK610" s="761" t="str">
        <f>IFERROR(VLOOKUP($M610,#REF!,13,0),"IN HOUSE (MANUAL)")</f>
        <v>IN HOUSE (MANUAL)</v>
      </c>
      <c r="IM610" s="760" t="s">
        <v>572</v>
      </c>
      <c r="IN610" s="760" t="s">
        <v>572</v>
      </c>
      <c r="IO610" s="760" t="s">
        <v>572</v>
      </c>
      <c r="IQ610" s="760" t="s">
        <v>572</v>
      </c>
      <c r="IR610" s="760" t="s">
        <v>572</v>
      </c>
      <c r="IT610" s="760" t="s">
        <v>572</v>
      </c>
      <c r="IV610" s="760" t="s">
        <v>572</v>
      </c>
      <c r="IW610" s="760" t="s">
        <v>572</v>
      </c>
      <c r="IY610" s="760" t="s">
        <v>572</v>
      </c>
      <c r="IZ610" s="760" t="s">
        <v>572</v>
      </c>
      <c r="JB610" s="760" t="s">
        <v>572</v>
      </c>
      <c r="JC610" s="760" t="s">
        <v>572</v>
      </c>
      <c r="JE610" s="760" t="s">
        <v>572</v>
      </c>
      <c r="JF610" s="760" t="s">
        <v>572</v>
      </c>
    </row>
    <row r="611" spans="1:266" ht="17.25" customHeight="1" x14ac:dyDescent="0.35">
      <c r="A611" s="618" t="s">
        <v>1589</v>
      </c>
      <c r="B611" s="730">
        <v>99</v>
      </c>
      <c r="C611" s="730" t="s">
        <v>1547</v>
      </c>
      <c r="D611" s="730" t="s">
        <v>1547</v>
      </c>
      <c r="E611" s="730">
        <v>10</v>
      </c>
      <c r="F611" s="731" t="s">
        <v>574</v>
      </c>
      <c r="G611" s="732">
        <v>1</v>
      </c>
      <c r="H611" s="826">
        <v>46232</v>
      </c>
      <c r="I611" s="730">
        <v>40</v>
      </c>
      <c r="J611" s="730" t="s">
        <v>308</v>
      </c>
      <c r="K611" s="730">
        <v>41</v>
      </c>
      <c r="L611" s="730" t="s">
        <v>1590</v>
      </c>
      <c r="M611" s="772" t="s">
        <v>1589</v>
      </c>
      <c r="N611" s="772">
        <v>0</v>
      </c>
      <c r="O611" s="772" t="s">
        <v>390</v>
      </c>
      <c r="P611" s="772">
        <v>0</v>
      </c>
      <c r="Q611" s="772">
        <v>0</v>
      </c>
      <c r="R611" s="772" t="s">
        <v>1549</v>
      </c>
      <c r="S611" s="772"/>
      <c r="T611" s="772" t="s">
        <v>1569</v>
      </c>
      <c r="U611" s="772">
        <v>878</v>
      </c>
      <c r="V611" s="772" t="s">
        <v>308</v>
      </c>
      <c r="W611" s="772"/>
      <c r="X611" s="772"/>
      <c r="Y611" s="772"/>
      <c r="Z611" s="886"/>
      <c r="AA611" s="772" t="s">
        <v>40</v>
      </c>
      <c r="AB611" s="772" t="s">
        <v>863</v>
      </c>
      <c r="AC611" s="772" t="s">
        <v>589</v>
      </c>
      <c r="AD611" s="772">
        <v>162</v>
      </c>
      <c r="AE611" s="864">
        <v>162</v>
      </c>
      <c r="AF611" s="774" t="s">
        <v>390</v>
      </c>
      <c r="AG611" s="777"/>
      <c r="AH611" s="777"/>
      <c r="AI611" s="777" t="s">
        <v>625</v>
      </c>
      <c r="AJ611" s="778">
        <v>26</v>
      </c>
      <c r="AK611" s="779"/>
      <c r="AL611" s="778"/>
      <c r="AM611" s="780">
        <v>162</v>
      </c>
      <c r="AN611" s="780"/>
      <c r="AO611" s="780"/>
      <c r="AP611" s="780"/>
      <c r="AQ611" s="780"/>
      <c r="AR611" s="780"/>
      <c r="AS611" s="780"/>
      <c r="AT611" s="780"/>
      <c r="AU611" s="780"/>
      <c r="AV611" s="780"/>
      <c r="AW611" s="780"/>
      <c r="AX611" s="780"/>
      <c r="AY611" s="780"/>
      <c r="AZ611" s="780"/>
      <c r="BA611" s="780"/>
      <c r="BB611" s="780">
        <v>162</v>
      </c>
      <c r="BC611" s="780">
        <v>162</v>
      </c>
      <c r="BD611" s="780">
        <v>162</v>
      </c>
      <c r="BE611" s="780">
        <v>162</v>
      </c>
      <c r="BF611" s="780">
        <v>0</v>
      </c>
      <c r="BG611" s="780">
        <v>162</v>
      </c>
      <c r="BH611" s="780">
        <v>0</v>
      </c>
      <c r="BI611" s="780">
        <v>162</v>
      </c>
      <c r="BJ611" s="780"/>
      <c r="BK611" s="780">
        <v>0</v>
      </c>
      <c r="BL611" s="780"/>
      <c r="BM611" s="780"/>
      <c r="BN611" s="780" t="s">
        <v>308</v>
      </c>
      <c r="BO611" s="780" t="s">
        <v>308</v>
      </c>
      <c r="BP611" s="780" t="s">
        <v>308</v>
      </c>
      <c r="BQ611" s="780" t="s">
        <v>308</v>
      </c>
      <c r="BR611" s="780"/>
      <c r="BS611" s="780" t="s">
        <v>397</v>
      </c>
      <c r="BT611" s="780"/>
      <c r="BU611" s="780" t="s">
        <v>579</v>
      </c>
      <c r="BV611" s="780"/>
      <c r="BW611" s="780"/>
      <c r="BX611" s="780"/>
      <c r="BY611" s="780"/>
      <c r="BZ611" s="780"/>
      <c r="CA611" s="780"/>
      <c r="CB611" s="780"/>
      <c r="CC611" s="780"/>
      <c r="CD611" s="780"/>
      <c r="CE611" s="780"/>
      <c r="CF611" s="780"/>
      <c r="CG611" s="780"/>
      <c r="CH611" s="780"/>
      <c r="CI611" s="780"/>
      <c r="CJ611" s="780"/>
      <c r="CK611" s="773"/>
      <c r="CL611" s="773" t="s">
        <v>397</v>
      </c>
      <c r="CM611" s="773" t="s">
        <v>397</v>
      </c>
      <c r="CN611" s="773" t="s">
        <v>397</v>
      </c>
      <c r="CO611" s="773" t="s">
        <v>397</v>
      </c>
      <c r="CP611" s="773">
        <v>162</v>
      </c>
      <c r="CQ611" s="773">
        <v>162</v>
      </c>
      <c r="CR611" s="772">
        <v>162</v>
      </c>
      <c r="CS611" s="781"/>
      <c r="CT611" s="782" t="s">
        <v>308</v>
      </c>
      <c r="CU611" s="783" t="s">
        <v>308</v>
      </c>
      <c r="CV611" s="774"/>
      <c r="CW611" s="774"/>
      <c r="CX611" s="865">
        <v>46262</v>
      </c>
      <c r="CY611" s="784">
        <v>0</v>
      </c>
      <c r="CZ611" s="784" t="s">
        <v>308</v>
      </c>
      <c r="DA611" s="785">
        <v>0</v>
      </c>
      <c r="DB611" s="785">
        <v>0</v>
      </c>
      <c r="DC611" s="785">
        <v>0</v>
      </c>
      <c r="DD611" s="785" t="s">
        <v>308</v>
      </c>
      <c r="DE611" s="785" t="s">
        <v>308</v>
      </c>
      <c r="DF611" s="785" t="s">
        <v>308</v>
      </c>
      <c r="DG611" s="785" t="s">
        <v>308</v>
      </c>
      <c r="DH611" s="786">
        <v>0</v>
      </c>
      <c r="DI611" s="774" t="s">
        <v>390</v>
      </c>
      <c r="DJ611" s="774" t="s">
        <v>390</v>
      </c>
      <c r="DK611" s="774" t="s">
        <v>390</v>
      </c>
      <c r="DL611" s="774">
        <v>46276</v>
      </c>
      <c r="DM611" s="774">
        <v>46287</v>
      </c>
      <c r="DN611" s="774">
        <v>46287</v>
      </c>
      <c r="DO611" s="787" t="s">
        <v>308</v>
      </c>
      <c r="DP611" s="774">
        <v>46304</v>
      </c>
      <c r="DQ611" s="774">
        <v>46319</v>
      </c>
      <c r="DR611" s="774">
        <v>46319</v>
      </c>
      <c r="DS611" s="786">
        <v>46304</v>
      </c>
      <c r="DT611" s="752">
        <v>46319</v>
      </c>
      <c r="DU611" s="753">
        <v>-7</v>
      </c>
      <c r="DV611" s="753" t="s">
        <v>308</v>
      </c>
      <c r="DW611" s="754">
        <v>46297</v>
      </c>
      <c r="DX611" s="755">
        <v>46297</v>
      </c>
      <c r="DY611" s="754" t="e">
        <v>#VALUE!</v>
      </c>
      <c r="DZ611" s="754" t="e">
        <v>#VALUE!</v>
      </c>
      <c r="EA611" s="754" t="e">
        <v>#VALUE!</v>
      </c>
      <c r="EB611" s="754" t="e">
        <v>#VALUE!</v>
      </c>
      <c r="HA611" s="756" t="s">
        <v>397</v>
      </c>
      <c r="HB611" s="756" t="s">
        <v>397</v>
      </c>
      <c r="HC611" s="756" t="s">
        <v>397</v>
      </c>
      <c r="HD611" s="756" t="s">
        <v>397</v>
      </c>
      <c r="HE611" s="756" t="s">
        <v>397</v>
      </c>
      <c r="HF611" s="756" t="s">
        <v>397</v>
      </c>
      <c r="HG611" s="756" t="s">
        <v>397</v>
      </c>
      <c r="HH611" s="756" t="s">
        <v>397</v>
      </c>
      <c r="HI611" s="756" t="s">
        <v>397</v>
      </c>
      <c r="HJ611" s="756" t="s">
        <v>397</v>
      </c>
      <c r="HK611"/>
      <c r="HL611"/>
      <c r="HM611"/>
      <c r="HN611" s="756" t="str">
        <f t="shared" si="19"/>
        <v>AUTO PRINT</v>
      </c>
      <c r="HO611"/>
      <c r="HP611" s="757" t="s">
        <v>572</v>
      </c>
      <c r="HQ611" s="757" t="s">
        <v>572</v>
      </c>
      <c r="HR611" s="757" t="s">
        <v>572</v>
      </c>
      <c r="HS611"/>
      <c r="HW611" s="758"/>
      <c r="HX611"/>
      <c r="HY611" s="759" t="s">
        <v>572</v>
      </c>
      <c r="HZ611" s="759" t="s">
        <v>572</v>
      </c>
      <c r="IA611" s="759" t="s">
        <v>572</v>
      </c>
      <c r="IC611" s="760" t="s">
        <v>572</v>
      </c>
      <c r="ID611" s="760" t="s">
        <v>572</v>
      </c>
      <c r="IE611" s="760" t="s">
        <v>572</v>
      </c>
      <c r="IF611" s="761" t="s">
        <v>572</v>
      </c>
      <c r="IG611" s="619" t="str">
        <f t="shared" si="20"/>
        <v>IN HOUSE (MANUAL)</v>
      </c>
      <c r="II611" s="761" t="s">
        <v>572</v>
      </c>
      <c r="IK611" s="761" t="str">
        <f>IFERROR(VLOOKUP($M611,#REF!,13,0),"IN HOUSE (MANUAL)")</f>
        <v>IN HOUSE (MANUAL)</v>
      </c>
      <c r="IM611" s="760" t="s">
        <v>572</v>
      </c>
      <c r="IN611" s="760" t="s">
        <v>572</v>
      </c>
      <c r="IO611" s="760" t="s">
        <v>572</v>
      </c>
      <c r="IQ611" s="760" t="s">
        <v>572</v>
      </c>
      <c r="IR611" s="760" t="s">
        <v>572</v>
      </c>
      <c r="IT611" s="760" t="s">
        <v>572</v>
      </c>
      <c r="IV611" s="760" t="s">
        <v>572</v>
      </c>
      <c r="IW611" s="760" t="s">
        <v>572</v>
      </c>
      <c r="IY611" s="760" t="s">
        <v>572</v>
      </c>
      <c r="IZ611" s="760" t="s">
        <v>572</v>
      </c>
      <c r="JB611" s="760" t="s">
        <v>572</v>
      </c>
      <c r="JC611" s="760" t="s">
        <v>572</v>
      </c>
      <c r="JE611" s="760" t="s">
        <v>572</v>
      </c>
      <c r="JF611" s="760" t="s">
        <v>572</v>
      </c>
    </row>
    <row r="612" spans="1:266" ht="16.5" customHeight="1" x14ac:dyDescent="0.35">
      <c r="A612" s="618" t="s">
        <v>1591</v>
      </c>
      <c r="B612" s="730">
        <v>100</v>
      </c>
      <c r="C612" s="730" t="s">
        <v>1547</v>
      </c>
      <c r="D612" s="730" t="s">
        <v>1547</v>
      </c>
      <c r="E612" s="730">
        <v>10</v>
      </c>
      <c r="F612" s="731" t="s">
        <v>574</v>
      </c>
      <c r="G612" s="732">
        <v>1</v>
      </c>
      <c r="H612" s="733">
        <v>46238</v>
      </c>
      <c r="I612" s="730">
        <v>41</v>
      </c>
      <c r="J612" s="730" t="s">
        <v>308</v>
      </c>
      <c r="K612" s="730">
        <v>41</v>
      </c>
      <c r="L612" s="730" t="s">
        <v>1592</v>
      </c>
      <c r="M612" s="868" t="s">
        <v>1591</v>
      </c>
      <c r="N612" s="868" t="s">
        <v>390</v>
      </c>
      <c r="O612" s="868" t="s">
        <v>390</v>
      </c>
      <c r="P612" s="868" t="s">
        <v>390</v>
      </c>
      <c r="Q612" s="868">
        <v>0</v>
      </c>
      <c r="R612" s="868" t="s">
        <v>1460</v>
      </c>
      <c r="S612" s="868"/>
      <c r="T612" s="868" t="s">
        <v>1593</v>
      </c>
      <c r="U612" s="868">
        <v>878</v>
      </c>
      <c r="V612" s="868" t="s">
        <v>308</v>
      </c>
      <c r="W612" s="868"/>
      <c r="X612" s="868"/>
      <c r="Y612" s="868"/>
      <c r="Z612" s="885"/>
      <c r="AA612" s="868" t="s">
        <v>157</v>
      </c>
      <c r="AB612" s="868" t="s">
        <v>569</v>
      </c>
      <c r="AC612" s="868" t="s">
        <v>589</v>
      </c>
      <c r="AD612" s="868">
        <v>1272</v>
      </c>
      <c r="AE612" s="775">
        <v>1272</v>
      </c>
      <c r="AF612" s="776">
        <v>46280</v>
      </c>
      <c r="AG612" s="918"/>
      <c r="AH612" s="777"/>
      <c r="AI612" s="777" t="s">
        <v>625</v>
      </c>
      <c r="AJ612" s="778">
        <v>27</v>
      </c>
      <c r="AK612" s="894"/>
      <c r="AL612" s="895"/>
      <c r="AM612" s="896">
        <v>1272</v>
      </c>
      <c r="AN612" s="896"/>
      <c r="AO612" s="896"/>
      <c r="AP612" s="896"/>
      <c r="AQ612" s="896"/>
      <c r="AR612" s="896"/>
      <c r="AS612" s="896"/>
      <c r="AT612" s="896"/>
      <c r="AU612" s="896"/>
      <c r="AV612" s="896"/>
      <c r="AW612" s="896"/>
      <c r="AX612" s="896"/>
      <c r="AY612" s="896"/>
      <c r="AZ612" s="896"/>
      <c r="BA612" s="896"/>
      <c r="BB612" s="896">
        <v>0</v>
      </c>
      <c r="BC612" s="896">
        <v>0</v>
      </c>
      <c r="BD612" s="896">
        <v>0</v>
      </c>
      <c r="BE612" s="896">
        <v>0</v>
      </c>
      <c r="BF612" s="896">
        <v>1272</v>
      </c>
      <c r="BG612" s="896">
        <v>0</v>
      </c>
      <c r="BH612" s="896">
        <v>0</v>
      </c>
      <c r="BI612" s="896">
        <v>1272</v>
      </c>
      <c r="BJ612" s="896"/>
      <c r="BK612" s="896">
        <v>1272</v>
      </c>
      <c r="BL612" s="896"/>
      <c r="BM612" s="896"/>
      <c r="BN612" s="896">
        <v>1272</v>
      </c>
      <c r="BO612" s="896">
        <v>1272</v>
      </c>
      <c r="BP612" s="896">
        <v>1272</v>
      </c>
      <c r="BQ612" s="896">
        <v>1272</v>
      </c>
      <c r="BR612" s="896"/>
      <c r="BS612" s="896">
        <v>1272</v>
      </c>
      <c r="BT612" s="896"/>
      <c r="BU612" s="896">
        <v>1272</v>
      </c>
      <c r="BV612" s="896"/>
      <c r="BW612" s="896"/>
      <c r="BX612" s="896"/>
      <c r="BY612" s="896"/>
      <c r="BZ612" s="896"/>
      <c r="CA612" s="896"/>
      <c r="CB612" s="896"/>
      <c r="CC612" s="896"/>
      <c r="CD612" s="896"/>
      <c r="CE612" s="896"/>
      <c r="CF612" s="896"/>
      <c r="CG612" s="896"/>
      <c r="CH612" s="896"/>
      <c r="CI612" s="896">
        <v>98</v>
      </c>
      <c r="CJ612" s="896">
        <v>1272</v>
      </c>
      <c r="CK612" s="773">
        <v>1272</v>
      </c>
      <c r="CL612" s="773">
        <v>1272</v>
      </c>
      <c r="CM612" s="773" t="s">
        <v>397</v>
      </c>
      <c r="CN612" s="773" t="s">
        <v>397</v>
      </c>
      <c r="CO612" s="773">
        <v>1272</v>
      </c>
      <c r="CP612" s="773">
        <v>1272</v>
      </c>
      <c r="CQ612" s="773">
        <v>1272</v>
      </c>
      <c r="CR612" s="772">
        <v>1272</v>
      </c>
      <c r="CS612" s="869"/>
      <c r="CT612" s="782" t="s">
        <v>308</v>
      </c>
      <c r="CU612" s="783" t="s">
        <v>308</v>
      </c>
      <c r="CV612" s="776"/>
      <c r="CW612" s="776"/>
      <c r="CX612" s="782">
        <v>46282</v>
      </c>
      <c r="CY612" s="784" t="s">
        <v>1594</v>
      </c>
      <c r="CZ612" s="784" t="s">
        <v>308</v>
      </c>
      <c r="DA612" s="785">
        <v>46258</v>
      </c>
      <c r="DB612" s="785" t="s">
        <v>615</v>
      </c>
      <c r="DC612" s="785" t="s">
        <v>1595</v>
      </c>
      <c r="DD612" s="785" t="s">
        <v>308</v>
      </c>
      <c r="DE612" s="871" t="s">
        <v>308</v>
      </c>
      <c r="DF612" s="871" t="s">
        <v>308</v>
      </c>
      <c r="DG612" s="871" t="s">
        <v>308</v>
      </c>
      <c r="DH612" s="872">
        <v>0</v>
      </c>
      <c r="DI612" s="776" t="s">
        <v>397</v>
      </c>
      <c r="DJ612" s="776" t="s">
        <v>390</v>
      </c>
      <c r="DK612" s="776" t="s">
        <v>390</v>
      </c>
      <c r="DL612" s="776">
        <v>46286</v>
      </c>
      <c r="DM612" s="776">
        <v>46287</v>
      </c>
      <c r="DN612" s="776">
        <v>46287</v>
      </c>
      <c r="DO612" s="936" t="s">
        <v>308</v>
      </c>
      <c r="DP612" s="776">
        <v>46304</v>
      </c>
      <c r="DQ612" s="776">
        <v>46319</v>
      </c>
      <c r="DR612" s="776">
        <v>46319</v>
      </c>
      <c r="DS612" s="872">
        <v>46304</v>
      </c>
      <c r="DT612" s="752">
        <v>46319</v>
      </c>
      <c r="DU612" s="753">
        <v>-4</v>
      </c>
      <c r="DV612" s="753" t="s">
        <v>308</v>
      </c>
      <c r="DW612" s="754">
        <v>46297</v>
      </c>
      <c r="DX612" s="755">
        <v>46300</v>
      </c>
      <c r="DY612" s="754" t="e">
        <v>#VALUE!</v>
      </c>
      <c r="DZ612" s="754" t="e">
        <v>#VALUE!</v>
      </c>
      <c r="EA612" s="754" t="e">
        <v>#VALUE!</v>
      </c>
      <c r="EB612" s="754" t="e">
        <v>#VALUE!</v>
      </c>
      <c r="HA612" s="756" t="s">
        <v>397</v>
      </c>
      <c r="HB612" s="756" t="s">
        <v>397</v>
      </c>
      <c r="HC612" s="756" t="s">
        <v>397</v>
      </c>
      <c r="HD612" s="756" t="s">
        <v>397</v>
      </c>
      <c r="HE612" s="756" t="s">
        <v>397</v>
      </c>
      <c r="HF612" s="756" t="s">
        <v>397</v>
      </c>
      <c r="HG612" s="756" t="s">
        <v>397</v>
      </c>
      <c r="HH612" s="756" t="s">
        <v>397</v>
      </c>
      <c r="HI612" s="756" t="s">
        <v>397</v>
      </c>
      <c r="HJ612" s="756" t="s">
        <v>397</v>
      </c>
      <c r="HK612"/>
      <c r="HL612"/>
      <c r="HM612"/>
      <c r="HN612" s="756" t="str">
        <f t="shared" si="19"/>
        <v>AUTO PRINT</v>
      </c>
      <c r="HO612"/>
      <c r="HP612" s="757" t="s">
        <v>572</v>
      </c>
      <c r="HQ612" s="757" t="s">
        <v>572</v>
      </c>
      <c r="HR612" s="757" t="s">
        <v>572</v>
      </c>
      <c r="HS612"/>
      <c r="HW612" s="758"/>
      <c r="HX612"/>
      <c r="HY612" s="759" t="s">
        <v>572</v>
      </c>
      <c r="HZ612" s="759" t="s">
        <v>572</v>
      </c>
      <c r="IA612" s="759" t="s">
        <v>572</v>
      </c>
      <c r="IC612" s="760" t="s">
        <v>572</v>
      </c>
      <c r="ID612" s="760" t="s">
        <v>572</v>
      </c>
      <c r="IE612" s="760" t="s">
        <v>572</v>
      </c>
      <c r="IF612" s="761" t="s">
        <v>572</v>
      </c>
      <c r="IG612" s="619" t="str">
        <f t="shared" si="20"/>
        <v>IN HOUSE (MANUAL)</v>
      </c>
      <c r="II612" s="761" t="s">
        <v>572</v>
      </c>
      <c r="IK612" s="761" t="str">
        <f>IFERROR(VLOOKUP($M612,#REF!,13,0),"IN HOUSE (MANUAL)")</f>
        <v>IN HOUSE (MANUAL)</v>
      </c>
      <c r="IM612" s="760" t="s">
        <v>572</v>
      </c>
      <c r="IN612" s="760" t="s">
        <v>572</v>
      </c>
      <c r="IO612" s="760" t="s">
        <v>572</v>
      </c>
      <c r="IQ612" s="760" t="s">
        <v>572</v>
      </c>
      <c r="IR612" s="760" t="s">
        <v>572</v>
      </c>
      <c r="IT612" s="760" t="s">
        <v>572</v>
      </c>
      <c r="IV612" s="760" t="s">
        <v>572</v>
      </c>
      <c r="IW612" s="760" t="s">
        <v>572</v>
      </c>
      <c r="IY612" s="760" t="s">
        <v>572</v>
      </c>
      <c r="IZ612" s="760" t="s">
        <v>572</v>
      </c>
      <c r="JB612" s="760" t="s">
        <v>572</v>
      </c>
      <c r="JC612" s="760" t="s">
        <v>572</v>
      </c>
      <c r="JE612" s="760" t="s">
        <v>572</v>
      </c>
      <c r="JF612" s="760" t="s">
        <v>572</v>
      </c>
    </row>
    <row r="613" spans="1:266" ht="17.25" customHeight="1" x14ac:dyDescent="0.35">
      <c r="A613" s="618" t="s">
        <v>1596</v>
      </c>
      <c r="B613" s="730">
        <v>101</v>
      </c>
      <c r="C613" s="730" t="s">
        <v>1547</v>
      </c>
      <c r="D613" s="730" t="s">
        <v>1547</v>
      </c>
      <c r="E613" s="730">
        <v>10</v>
      </c>
      <c r="F613" s="731" t="s">
        <v>574</v>
      </c>
      <c r="G613" s="732">
        <v>1</v>
      </c>
      <c r="H613" s="733">
        <v>46232</v>
      </c>
      <c r="I613" s="730">
        <v>41</v>
      </c>
      <c r="J613" s="730" t="s">
        <v>308</v>
      </c>
      <c r="K613" s="730">
        <v>42</v>
      </c>
      <c r="L613" s="730" t="s">
        <v>1597</v>
      </c>
      <c r="M613" s="868" t="s">
        <v>1596</v>
      </c>
      <c r="N613" s="868" t="s">
        <v>390</v>
      </c>
      <c r="O613" s="868" t="s">
        <v>390</v>
      </c>
      <c r="P613" s="868" t="s">
        <v>390</v>
      </c>
      <c r="Q613" s="868">
        <v>0</v>
      </c>
      <c r="R613" s="868" t="s">
        <v>1460</v>
      </c>
      <c r="S613" s="868"/>
      <c r="T613" s="868" t="s">
        <v>1461</v>
      </c>
      <c r="U613" s="868">
        <v>878</v>
      </c>
      <c r="V613" s="868" t="s">
        <v>308</v>
      </c>
      <c r="W613" s="868"/>
      <c r="X613" s="868"/>
      <c r="Y613" s="868"/>
      <c r="Z613" s="885"/>
      <c r="AA613" s="868" t="s">
        <v>157</v>
      </c>
      <c r="AB613" s="868" t="s">
        <v>569</v>
      </c>
      <c r="AC613" s="868" t="s">
        <v>589</v>
      </c>
      <c r="AD613" s="868">
        <v>2256</v>
      </c>
      <c r="AE613" s="775">
        <v>2256</v>
      </c>
      <c r="AF613" s="776">
        <v>46287</v>
      </c>
      <c r="AG613" s="918"/>
      <c r="AH613" s="777"/>
      <c r="AI613" s="777" t="s">
        <v>625</v>
      </c>
      <c r="AJ613" s="778">
        <v>28</v>
      </c>
      <c r="AK613" s="894"/>
      <c r="AL613" s="895"/>
      <c r="AM613" s="896">
        <v>2256</v>
      </c>
      <c r="AN613" s="896"/>
      <c r="AO613" s="896"/>
      <c r="AP613" s="896"/>
      <c r="AQ613" s="896"/>
      <c r="AR613" s="896"/>
      <c r="AS613" s="896"/>
      <c r="AT613" s="896"/>
      <c r="AU613" s="896"/>
      <c r="AV613" s="896"/>
      <c r="AW613" s="896"/>
      <c r="AX613" s="896"/>
      <c r="AY613" s="896"/>
      <c r="AZ613" s="896"/>
      <c r="BA613" s="896"/>
      <c r="BB613" s="896">
        <v>0</v>
      </c>
      <c r="BC613" s="896">
        <v>0</v>
      </c>
      <c r="BD613" s="896">
        <v>0</v>
      </c>
      <c r="BE613" s="896">
        <v>0</v>
      </c>
      <c r="BF613" s="896">
        <v>2256</v>
      </c>
      <c r="BG613" s="896">
        <v>0</v>
      </c>
      <c r="BH613" s="896">
        <v>0</v>
      </c>
      <c r="BI613" s="896">
        <v>2256</v>
      </c>
      <c r="BJ613" s="896"/>
      <c r="BK613" s="896">
        <v>2256</v>
      </c>
      <c r="BL613" s="896"/>
      <c r="BM613" s="896"/>
      <c r="BN613" s="896">
        <v>2256</v>
      </c>
      <c r="BO613" s="896">
        <v>2256</v>
      </c>
      <c r="BP613" s="896">
        <v>2256</v>
      </c>
      <c r="BQ613" s="896">
        <v>2256</v>
      </c>
      <c r="BR613" s="896"/>
      <c r="BS613" s="896">
        <v>2256</v>
      </c>
      <c r="BT613" s="896"/>
      <c r="BU613" s="896">
        <v>2256</v>
      </c>
      <c r="BV613" s="896"/>
      <c r="BW613" s="896"/>
      <c r="BX613" s="896"/>
      <c r="BY613" s="896"/>
      <c r="BZ613" s="896"/>
      <c r="CA613" s="896"/>
      <c r="CB613" s="896"/>
      <c r="CC613" s="896"/>
      <c r="CD613" s="896"/>
      <c r="CE613" s="896"/>
      <c r="CF613" s="896"/>
      <c r="CG613" s="896"/>
      <c r="CH613" s="896"/>
      <c r="CI613" s="896">
        <v>2256</v>
      </c>
      <c r="CJ613" s="896">
        <v>2256</v>
      </c>
      <c r="CK613" s="773">
        <v>2256</v>
      </c>
      <c r="CL613" s="773">
        <v>2256</v>
      </c>
      <c r="CM613" s="773" t="s">
        <v>397</v>
      </c>
      <c r="CN613" s="773" t="s">
        <v>397</v>
      </c>
      <c r="CO613" s="773">
        <v>2256</v>
      </c>
      <c r="CP613" s="773">
        <v>2256</v>
      </c>
      <c r="CQ613" s="867">
        <v>2256</v>
      </c>
      <c r="CR613" s="772">
        <v>2256</v>
      </c>
      <c r="CS613" s="869"/>
      <c r="CT613" s="782" t="s">
        <v>308</v>
      </c>
      <c r="CU613" s="783" t="s">
        <v>308</v>
      </c>
      <c r="CV613" s="776"/>
      <c r="CW613" s="776"/>
      <c r="CX613" s="782">
        <v>46282</v>
      </c>
      <c r="CY613" s="784" t="s">
        <v>1512</v>
      </c>
      <c r="CZ613" s="784" t="s">
        <v>308</v>
      </c>
      <c r="DA613" s="785">
        <v>46258</v>
      </c>
      <c r="DB613" s="785" t="s">
        <v>615</v>
      </c>
      <c r="DC613" s="785" t="s">
        <v>1595</v>
      </c>
      <c r="DD613" s="785" t="s">
        <v>308</v>
      </c>
      <c r="DE613" s="871" t="s">
        <v>308</v>
      </c>
      <c r="DF613" s="871" t="s">
        <v>308</v>
      </c>
      <c r="DG613" s="871" t="s">
        <v>308</v>
      </c>
      <c r="DH613" s="872">
        <v>0</v>
      </c>
      <c r="DI613" s="776" t="s">
        <v>397</v>
      </c>
      <c r="DJ613" s="776" t="s">
        <v>390</v>
      </c>
      <c r="DK613" s="776" t="s">
        <v>390</v>
      </c>
      <c r="DL613" s="776">
        <v>46290</v>
      </c>
      <c r="DM613" s="776">
        <v>46290</v>
      </c>
      <c r="DN613" s="776">
        <v>46290</v>
      </c>
      <c r="DO613" s="873" t="s">
        <v>308</v>
      </c>
      <c r="DP613" s="776">
        <v>46311</v>
      </c>
      <c r="DQ613" s="776">
        <v>46347</v>
      </c>
      <c r="DR613" s="776">
        <v>46347</v>
      </c>
      <c r="DS613" s="872">
        <v>46311</v>
      </c>
      <c r="DT613" s="752">
        <v>46347</v>
      </c>
      <c r="DU613" s="753">
        <v>-8</v>
      </c>
      <c r="DV613" s="753" t="s">
        <v>308</v>
      </c>
      <c r="DW613" s="754">
        <v>46300</v>
      </c>
      <c r="DX613" s="755">
        <v>46303</v>
      </c>
      <c r="DY613" s="754" t="e">
        <v>#VALUE!</v>
      </c>
      <c r="DZ613" s="754" t="e">
        <v>#VALUE!</v>
      </c>
      <c r="EA613" s="754" t="e">
        <v>#VALUE!</v>
      </c>
      <c r="EB613" s="754" t="e">
        <v>#VALUE!</v>
      </c>
      <c r="HA613" s="756" t="s">
        <v>397</v>
      </c>
      <c r="HB613" s="756" t="s">
        <v>397</v>
      </c>
      <c r="HC613" s="756" t="s">
        <v>397</v>
      </c>
      <c r="HD613" s="756" t="s">
        <v>397</v>
      </c>
      <c r="HE613" s="756" t="s">
        <v>397</v>
      </c>
      <c r="HF613" s="756" t="s">
        <v>397</v>
      </c>
      <c r="HG613" s="756" t="s">
        <v>397</v>
      </c>
      <c r="HH613" s="756" t="s">
        <v>397</v>
      </c>
      <c r="HI613" s="756" t="s">
        <v>397</v>
      </c>
      <c r="HJ613" s="756" t="s">
        <v>397</v>
      </c>
      <c r="HK613"/>
      <c r="HL613"/>
      <c r="HM613"/>
      <c r="HN613" s="756" t="str">
        <f t="shared" si="19"/>
        <v>AUTO PRINT</v>
      </c>
      <c r="HO613"/>
      <c r="HP613" s="757" t="s">
        <v>572</v>
      </c>
      <c r="HQ613" s="757" t="s">
        <v>572</v>
      </c>
      <c r="HR613" s="757" t="s">
        <v>572</v>
      </c>
      <c r="HS613"/>
      <c r="HW613" s="758"/>
      <c r="HX613"/>
      <c r="HY613" s="759" t="s">
        <v>572</v>
      </c>
      <c r="HZ613" s="759" t="s">
        <v>572</v>
      </c>
      <c r="IA613" s="759" t="s">
        <v>572</v>
      </c>
      <c r="IC613" s="760" t="s">
        <v>572</v>
      </c>
      <c r="ID613" s="760" t="s">
        <v>572</v>
      </c>
      <c r="IE613" s="760" t="s">
        <v>572</v>
      </c>
      <c r="IF613" s="761" t="s">
        <v>572</v>
      </c>
      <c r="IG613" s="619" t="str">
        <f t="shared" si="20"/>
        <v>IN HOUSE (MANUAL)</v>
      </c>
      <c r="II613" s="761" t="s">
        <v>572</v>
      </c>
      <c r="IK613" s="761" t="str">
        <f>IFERROR(VLOOKUP($M613,#REF!,13,0),"IN HOUSE (MANUAL)")</f>
        <v>IN HOUSE (MANUAL)</v>
      </c>
      <c r="IM613" s="760" t="s">
        <v>572</v>
      </c>
      <c r="IN613" s="760" t="s">
        <v>572</v>
      </c>
      <c r="IO613" s="760" t="s">
        <v>572</v>
      </c>
      <c r="IQ613" s="760" t="s">
        <v>572</v>
      </c>
      <c r="IR613" s="760" t="s">
        <v>572</v>
      </c>
      <c r="IT613" s="760" t="s">
        <v>572</v>
      </c>
      <c r="IV613" s="760" t="s">
        <v>572</v>
      </c>
      <c r="IW613" s="760" t="s">
        <v>572</v>
      </c>
      <c r="IY613" s="760" t="s">
        <v>572</v>
      </c>
      <c r="IZ613" s="760" t="s">
        <v>572</v>
      </c>
      <c r="JB613" s="760" t="s">
        <v>572</v>
      </c>
      <c r="JC613" s="760" t="s">
        <v>572</v>
      </c>
      <c r="JE613" s="760" t="s">
        <v>572</v>
      </c>
      <c r="JF613" s="760" t="s">
        <v>572</v>
      </c>
    </row>
    <row r="614" spans="1:266" ht="17.25" customHeight="1" x14ac:dyDescent="0.35">
      <c r="A614" s="618" t="s">
        <v>1598</v>
      </c>
      <c r="B614" s="730">
        <v>102</v>
      </c>
      <c r="C614" s="730" t="s">
        <v>1547</v>
      </c>
      <c r="D614" s="730" t="s">
        <v>1547</v>
      </c>
      <c r="E614" s="730">
        <v>10</v>
      </c>
      <c r="F614" s="731" t="s">
        <v>574</v>
      </c>
      <c r="G614" s="732">
        <v>1</v>
      </c>
      <c r="H614" s="733">
        <v>46232</v>
      </c>
      <c r="I614" s="730">
        <v>41</v>
      </c>
      <c r="J614" s="730" t="s">
        <v>308</v>
      </c>
      <c r="K614" s="730">
        <v>42</v>
      </c>
      <c r="L614" s="730" t="s">
        <v>1599</v>
      </c>
      <c r="M614" s="868" t="s">
        <v>1598</v>
      </c>
      <c r="N614" s="868" t="s">
        <v>390</v>
      </c>
      <c r="O614" s="868" t="s">
        <v>390</v>
      </c>
      <c r="P614" s="868" t="s">
        <v>390</v>
      </c>
      <c r="Q614" s="868">
        <v>0</v>
      </c>
      <c r="R614" s="868" t="s">
        <v>1460</v>
      </c>
      <c r="S614" s="868"/>
      <c r="T614" s="868" t="s">
        <v>1461</v>
      </c>
      <c r="U614" s="868">
        <v>878</v>
      </c>
      <c r="V614" s="868" t="s">
        <v>308</v>
      </c>
      <c r="W614" s="868"/>
      <c r="X614" s="868"/>
      <c r="Y614" s="868"/>
      <c r="Z614" s="885"/>
      <c r="AA614" s="868" t="s">
        <v>157</v>
      </c>
      <c r="AB614" s="868" t="s">
        <v>569</v>
      </c>
      <c r="AC614" s="868" t="s">
        <v>589</v>
      </c>
      <c r="AD614" s="868">
        <v>156</v>
      </c>
      <c r="AE614" s="775">
        <v>156</v>
      </c>
      <c r="AF614" s="776">
        <v>46273</v>
      </c>
      <c r="AG614" s="918"/>
      <c r="AH614" s="777"/>
      <c r="AI614" s="777" t="s">
        <v>625</v>
      </c>
      <c r="AJ614" s="778">
        <v>29</v>
      </c>
      <c r="AK614" s="894"/>
      <c r="AL614" s="895"/>
      <c r="AM614" s="896">
        <v>156</v>
      </c>
      <c r="AN614" s="896"/>
      <c r="AO614" s="896"/>
      <c r="AP614" s="896"/>
      <c r="AQ614" s="896"/>
      <c r="AR614" s="896"/>
      <c r="AS614" s="896"/>
      <c r="AT614" s="896"/>
      <c r="AU614" s="896"/>
      <c r="AV614" s="896"/>
      <c r="AW614" s="896"/>
      <c r="AX614" s="896"/>
      <c r="AY614" s="896"/>
      <c r="AZ614" s="896"/>
      <c r="BA614" s="896"/>
      <c r="BB614" s="896">
        <v>0</v>
      </c>
      <c r="BC614" s="896">
        <v>0</v>
      </c>
      <c r="BD614" s="896">
        <v>0</v>
      </c>
      <c r="BE614" s="896">
        <v>0</v>
      </c>
      <c r="BF614" s="896">
        <v>156</v>
      </c>
      <c r="BG614" s="896">
        <v>0</v>
      </c>
      <c r="BH614" s="896">
        <v>0</v>
      </c>
      <c r="BI614" s="896">
        <v>156</v>
      </c>
      <c r="BJ614" s="896"/>
      <c r="BK614" s="896">
        <v>156</v>
      </c>
      <c r="BL614" s="896"/>
      <c r="BM614" s="896"/>
      <c r="BN614" s="896">
        <v>156</v>
      </c>
      <c r="BO614" s="896">
        <v>156</v>
      </c>
      <c r="BP614" s="896">
        <v>156</v>
      </c>
      <c r="BQ614" s="896">
        <v>156</v>
      </c>
      <c r="BR614" s="896"/>
      <c r="BS614" s="896">
        <v>156</v>
      </c>
      <c r="BT614" s="896"/>
      <c r="BU614" s="896">
        <v>156</v>
      </c>
      <c r="BV614" s="896"/>
      <c r="BW614" s="896"/>
      <c r="BX614" s="896"/>
      <c r="BY614" s="896"/>
      <c r="BZ614" s="896"/>
      <c r="CA614" s="896"/>
      <c r="CB614" s="896"/>
      <c r="CC614" s="896"/>
      <c r="CD614" s="896"/>
      <c r="CE614" s="896"/>
      <c r="CF614" s="896"/>
      <c r="CG614" s="896"/>
      <c r="CH614" s="896"/>
      <c r="CI614" s="896">
        <v>156</v>
      </c>
      <c r="CJ614" s="896">
        <v>156</v>
      </c>
      <c r="CK614" s="773">
        <v>156</v>
      </c>
      <c r="CL614" s="773">
        <v>156</v>
      </c>
      <c r="CM614" s="773" t="s">
        <v>397</v>
      </c>
      <c r="CN614" s="773" t="s">
        <v>397</v>
      </c>
      <c r="CO614" s="773">
        <v>156</v>
      </c>
      <c r="CP614" s="773">
        <v>156</v>
      </c>
      <c r="CQ614" s="867">
        <v>156</v>
      </c>
      <c r="CR614" s="772">
        <v>156</v>
      </c>
      <c r="CS614" s="869"/>
      <c r="CT614" s="782" t="s">
        <v>308</v>
      </c>
      <c r="CU614" s="783" t="s">
        <v>308</v>
      </c>
      <c r="CV614" s="776"/>
      <c r="CW614" s="776"/>
      <c r="CX614" s="782">
        <v>46272</v>
      </c>
      <c r="CY614" s="784" t="s">
        <v>1578</v>
      </c>
      <c r="CZ614" s="784" t="s">
        <v>308</v>
      </c>
      <c r="DA614" s="785">
        <v>46247</v>
      </c>
      <c r="DB614" s="785" t="s">
        <v>615</v>
      </c>
      <c r="DC614" s="785" t="s">
        <v>888</v>
      </c>
      <c r="DD614" s="785" t="s">
        <v>308</v>
      </c>
      <c r="DE614" s="871" t="s">
        <v>308</v>
      </c>
      <c r="DF614" s="871" t="s">
        <v>308</v>
      </c>
      <c r="DG614" s="871" t="s">
        <v>308</v>
      </c>
      <c r="DH614" s="872">
        <v>0</v>
      </c>
      <c r="DI614" s="776" t="s">
        <v>397</v>
      </c>
      <c r="DJ614" s="776" t="s">
        <v>390</v>
      </c>
      <c r="DK614" s="776" t="s">
        <v>390</v>
      </c>
      <c r="DL614" s="776">
        <v>46290</v>
      </c>
      <c r="DM614" s="776">
        <v>46296</v>
      </c>
      <c r="DN614" s="776">
        <v>46296</v>
      </c>
      <c r="DO614" s="873" t="s">
        <v>308</v>
      </c>
      <c r="DP614" s="776">
        <v>46311</v>
      </c>
      <c r="DQ614" s="776">
        <v>46319</v>
      </c>
      <c r="DR614" s="776">
        <v>46319</v>
      </c>
      <c r="DS614" s="872">
        <v>46311</v>
      </c>
      <c r="DT614" s="752">
        <v>46319</v>
      </c>
      <c r="DU614" s="753">
        <v>-8</v>
      </c>
      <c r="DV614" s="753" t="s">
        <v>308</v>
      </c>
      <c r="DW614" s="754">
        <v>46303</v>
      </c>
      <c r="DX614" s="755">
        <v>46303</v>
      </c>
      <c r="DY614" s="754" t="e">
        <v>#VALUE!</v>
      </c>
      <c r="DZ614" s="754" t="e">
        <v>#VALUE!</v>
      </c>
      <c r="EA614" s="754" t="e">
        <v>#VALUE!</v>
      </c>
      <c r="EB614" s="754" t="e">
        <v>#VALUE!</v>
      </c>
      <c r="HA614" s="756" t="s">
        <v>397</v>
      </c>
      <c r="HB614" s="756" t="s">
        <v>397</v>
      </c>
      <c r="HC614" s="756" t="s">
        <v>397</v>
      </c>
      <c r="HD614" s="756" t="s">
        <v>397</v>
      </c>
      <c r="HE614" s="756" t="s">
        <v>397</v>
      </c>
      <c r="HF614" s="756" t="s">
        <v>397</v>
      </c>
      <c r="HG614" s="756" t="s">
        <v>397</v>
      </c>
      <c r="HH614" s="756" t="s">
        <v>397</v>
      </c>
      <c r="HI614" s="756" t="s">
        <v>397</v>
      </c>
      <c r="HJ614" s="756" t="s">
        <v>397</v>
      </c>
      <c r="HK614"/>
      <c r="HL614"/>
      <c r="HM614"/>
      <c r="HN614" s="756" t="str">
        <f t="shared" si="19"/>
        <v>AUTO PRINT</v>
      </c>
      <c r="HO614"/>
      <c r="HP614" s="757" t="s">
        <v>572</v>
      </c>
      <c r="HQ614" s="757" t="s">
        <v>572</v>
      </c>
      <c r="HR614" s="757" t="s">
        <v>572</v>
      </c>
      <c r="HS614"/>
      <c r="HW614" s="758"/>
      <c r="HX614"/>
      <c r="HY614" s="759" t="s">
        <v>572</v>
      </c>
      <c r="HZ614" s="759" t="s">
        <v>572</v>
      </c>
      <c r="IA614" s="759" t="s">
        <v>572</v>
      </c>
      <c r="IC614" s="760" t="s">
        <v>572</v>
      </c>
      <c r="ID614" s="760" t="s">
        <v>572</v>
      </c>
      <c r="IE614" s="760" t="s">
        <v>572</v>
      </c>
      <c r="IF614" s="761" t="s">
        <v>572</v>
      </c>
      <c r="IG614" s="619" t="str">
        <f t="shared" si="20"/>
        <v>IN HOUSE (MANUAL)</v>
      </c>
      <c r="II614" s="761" t="s">
        <v>572</v>
      </c>
      <c r="IK614" s="761" t="str">
        <f>IFERROR(VLOOKUP($M614,#REF!,13,0),"IN HOUSE (MANUAL)")</f>
        <v>IN HOUSE (MANUAL)</v>
      </c>
      <c r="IM614" s="760" t="s">
        <v>572</v>
      </c>
      <c r="IN614" s="760" t="s">
        <v>572</v>
      </c>
      <c r="IO614" s="760" t="s">
        <v>572</v>
      </c>
      <c r="IQ614" s="760" t="s">
        <v>572</v>
      </c>
      <c r="IR614" s="760" t="s">
        <v>572</v>
      </c>
      <c r="IT614" s="760" t="s">
        <v>572</v>
      </c>
      <c r="IV614" s="760" t="s">
        <v>572</v>
      </c>
      <c r="IW614" s="760" t="s">
        <v>572</v>
      </c>
      <c r="IY614" s="760" t="s">
        <v>572</v>
      </c>
      <c r="IZ614" s="760" t="s">
        <v>572</v>
      </c>
      <c r="JB614" s="760" t="s">
        <v>572</v>
      </c>
      <c r="JC614" s="760" t="s">
        <v>572</v>
      </c>
      <c r="JE614" s="760" t="s">
        <v>572</v>
      </c>
      <c r="JF614" s="760" t="s">
        <v>572</v>
      </c>
    </row>
    <row r="615" spans="1:266" ht="17.25" customHeight="1" x14ac:dyDescent="0.35">
      <c r="A615" s="618" t="s">
        <v>1600</v>
      </c>
      <c r="B615" s="730">
        <v>103</v>
      </c>
      <c r="C615" s="730" t="s">
        <v>1547</v>
      </c>
      <c r="D615" s="730" t="s">
        <v>1547</v>
      </c>
      <c r="E615" s="730">
        <v>10</v>
      </c>
      <c r="F615" s="731" t="s">
        <v>574</v>
      </c>
      <c r="G615" s="732">
        <v>1</v>
      </c>
      <c r="H615" s="733">
        <v>46238</v>
      </c>
      <c r="I615" s="730">
        <v>42</v>
      </c>
      <c r="J615" s="730" t="s">
        <v>308</v>
      </c>
      <c r="K615" s="730">
        <v>44</v>
      </c>
      <c r="L615" s="730" t="s">
        <v>1601</v>
      </c>
      <c r="M615" s="868" t="s">
        <v>1600</v>
      </c>
      <c r="N615" s="868">
        <v>0</v>
      </c>
      <c r="O615" s="868" t="s">
        <v>390</v>
      </c>
      <c r="P615" s="868">
        <v>0</v>
      </c>
      <c r="Q615" s="868">
        <v>0</v>
      </c>
      <c r="R615" s="868" t="s">
        <v>1549</v>
      </c>
      <c r="S615" s="868"/>
      <c r="T615" s="868" t="s">
        <v>1602</v>
      </c>
      <c r="U615" s="868">
        <v>878</v>
      </c>
      <c r="V615" s="868" t="s">
        <v>308</v>
      </c>
      <c r="W615" s="868"/>
      <c r="X615" s="868"/>
      <c r="Y615" s="868"/>
      <c r="Z615" s="885"/>
      <c r="AA615" s="868" t="s">
        <v>40</v>
      </c>
      <c r="AB615" s="868" t="s">
        <v>890</v>
      </c>
      <c r="AC615" s="868" t="s">
        <v>1539</v>
      </c>
      <c r="AD615" s="868">
        <v>1008</v>
      </c>
      <c r="AE615" s="775">
        <v>1008</v>
      </c>
      <c r="AF615" s="776">
        <v>46283</v>
      </c>
      <c r="AG615" s="918"/>
      <c r="AH615" s="777"/>
      <c r="AI615" s="777" t="s">
        <v>308</v>
      </c>
      <c r="AJ615" s="778">
        <v>30</v>
      </c>
      <c r="AK615" s="894"/>
      <c r="AL615" s="895"/>
      <c r="AM615" s="896">
        <v>1008</v>
      </c>
      <c r="AN615" s="896"/>
      <c r="AO615" s="896"/>
      <c r="AP615" s="896"/>
      <c r="AQ615" s="896"/>
      <c r="AR615" s="896"/>
      <c r="AS615" s="896"/>
      <c r="AT615" s="896"/>
      <c r="AU615" s="896"/>
      <c r="AV615" s="896"/>
      <c r="AW615" s="896"/>
      <c r="AX615" s="896"/>
      <c r="AY615" s="896"/>
      <c r="AZ615" s="896"/>
      <c r="BA615" s="896"/>
      <c r="BB615" s="896">
        <v>1008</v>
      </c>
      <c r="BC615" s="896">
        <v>1008</v>
      </c>
      <c r="BD615" s="896">
        <v>1008</v>
      </c>
      <c r="BE615" s="896">
        <v>1008</v>
      </c>
      <c r="BF615" s="896">
        <v>0</v>
      </c>
      <c r="BG615" s="896">
        <v>1008</v>
      </c>
      <c r="BH615" s="896">
        <v>0</v>
      </c>
      <c r="BI615" s="896">
        <v>1008</v>
      </c>
      <c r="BJ615" s="896"/>
      <c r="BK615" s="896">
        <v>0</v>
      </c>
      <c r="BL615" s="896"/>
      <c r="BM615" s="896"/>
      <c r="BN615" s="896" t="s">
        <v>308</v>
      </c>
      <c r="BO615" s="896" t="s">
        <v>308</v>
      </c>
      <c r="BP615" s="896" t="s">
        <v>308</v>
      </c>
      <c r="BQ615" s="896" t="s">
        <v>308</v>
      </c>
      <c r="BR615" s="896"/>
      <c r="BS615" s="896" t="s">
        <v>397</v>
      </c>
      <c r="BT615" s="896"/>
      <c r="BU615" s="896" t="s">
        <v>579</v>
      </c>
      <c r="BV615" s="896"/>
      <c r="BW615" s="896"/>
      <c r="BX615" s="896"/>
      <c r="BY615" s="896"/>
      <c r="BZ615" s="896"/>
      <c r="CA615" s="896"/>
      <c r="CB615" s="896"/>
      <c r="CC615" s="896"/>
      <c r="CD615" s="896"/>
      <c r="CE615" s="896"/>
      <c r="CF615" s="896"/>
      <c r="CG615" s="896"/>
      <c r="CH615" s="896"/>
      <c r="CI615" s="896"/>
      <c r="CJ615" s="896"/>
      <c r="CK615" s="773"/>
      <c r="CL615" s="773" t="s">
        <v>397</v>
      </c>
      <c r="CM615" s="773" t="s">
        <v>397</v>
      </c>
      <c r="CN615" s="773" t="s">
        <v>397</v>
      </c>
      <c r="CO615" s="773" t="s">
        <v>397</v>
      </c>
      <c r="CP615" s="773">
        <v>1008</v>
      </c>
      <c r="CQ615" s="773">
        <v>1008</v>
      </c>
      <c r="CR615" s="772">
        <v>1008</v>
      </c>
      <c r="CS615" s="869"/>
      <c r="CT615" s="782" t="s">
        <v>308</v>
      </c>
      <c r="CU615" s="783"/>
      <c r="CV615" s="776"/>
      <c r="CW615" s="776"/>
      <c r="CX615" s="782">
        <v>46283</v>
      </c>
      <c r="CY615" s="784" t="s">
        <v>1486</v>
      </c>
      <c r="CZ615" s="784" t="s">
        <v>308</v>
      </c>
      <c r="DA615" s="785">
        <v>46254</v>
      </c>
      <c r="DB615" s="785" t="s">
        <v>615</v>
      </c>
      <c r="DC615" s="785" t="s">
        <v>1540</v>
      </c>
      <c r="DD615" s="785" t="s">
        <v>308</v>
      </c>
      <c r="DE615" s="871" t="s">
        <v>308</v>
      </c>
      <c r="DF615" s="871" t="s">
        <v>308</v>
      </c>
      <c r="DG615" s="871" t="s">
        <v>308</v>
      </c>
      <c r="DH615" s="872">
        <v>0</v>
      </c>
      <c r="DI615" s="776" t="s">
        <v>390</v>
      </c>
      <c r="DJ615" s="776">
        <v>46272</v>
      </c>
      <c r="DK615" s="776">
        <v>46272</v>
      </c>
      <c r="DL615" s="776">
        <v>46293</v>
      </c>
      <c r="DM615" s="776">
        <v>46296</v>
      </c>
      <c r="DN615" s="776">
        <v>46296</v>
      </c>
      <c r="DO615" s="873" t="s">
        <v>308</v>
      </c>
      <c r="DP615" s="776">
        <v>46325</v>
      </c>
      <c r="DQ615" s="776">
        <v>46325</v>
      </c>
      <c r="DR615" s="776">
        <v>46325</v>
      </c>
      <c r="DS615" s="872">
        <v>46325</v>
      </c>
      <c r="DT615" s="752">
        <v>46325</v>
      </c>
      <c r="DU615" s="753">
        <v>-18</v>
      </c>
      <c r="DV615" s="753" t="s">
        <v>308</v>
      </c>
      <c r="DW615" s="754">
        <v>46303</v>
      </c>
      <c r="DX615" s="755">
        <v>46307</v>
      </c>
      <c r="DY615" s="754" t="e">
        <v>#VALUE!</v>
      </c>
      <c r="DZ615" s="754" t="e">
        <v>#VALUE!</v>
      </c>
      <c r="EA615" s="754" t="e">
        <v>#VALUE!</v>
      </c>
      <c r="EB615" s="754" t="e">
        <v>#VALUE!</v>
      </c>
      <c r="HA615" s="756" t="s">
        <v>397</v>
      </c>
      <c r="HB615" s="756" t="s">
        <v>397</v>
      </c>
      <c r="HC615" s="756" t="s">
        <v>397</v>
      </c>
      <c r="HD615" s="756" t="s">
        <v>397</v>
      </c>
      <c r="HE615" s="756" t="s">
        <v>397</v>
      </c>
      <c r="HF615" s="756" t="s">
        <v>397</v>
      </c>
      <c r="HG615" s="756" t="s">
        <v>397</v>
      </c>
      <c r="HH615" s="756" t="s">
        <v>397</v>
      </c>
      <c r="HI615" s="756" t="s">
        <v>397</v>
      </c>
      <c r="HJ615" s="756" t="s">
        <v>397</v>
      </c>
      <c r="HK615"/>
      <c r="HL615"/>
      <c r="HM615"/>
      <c r="HN615" s="756" t="str">
        <f t="shared" si="19"/>
        <v>AUTO PRINT</v>
      </c>
      <c r="HO615"/>
      <c r="HP615" s="757" t="s">
        <v>572</v>
      </c>
      <c r="HQ615" s="757" t="s">
        <v>572</v>
      </c>
      <c r="HR615" s="757" t="s">
        <v>572</v>
      </c>
      <c r="HS615"/>
      <c r="HW615" s="758"/>
      <c r="HX615"/>
      <c r="HY615" s="759" t="s">
        <v>572</v>
      </c>
      <c r="HZ615" s="759" t="s">
        <v>572</v>
      </c>
      <c r="IA615" s="759" t="s">
        <v>572</v>
      </c>
      <c r="IC615" s="760" t="s">
        <v>572</v>
      </c>
      <c r="ID615" s="760" t="s">
        <v>572</v>
      </c>
      <c r="IE615" s="760" t="s">
        <v>572</v>
      </c>
      <c r="IF615" s="761" t="s">
        <v>572</v>
      </c>
      <c r="IG615" s="619" t="str">
        <f t="shared" si="20"/>
        <v>IN HOUSE (MANUAL)</v>
      </c>
      <c r="II615" s="761" t="s">
        <v>572</v>
      </c>
      <c r="IK615" s="761" t="str">
        <f>IFERROR(VLOOKUP($M615,#REF!,13,0),"IN HOUSE (MANUAL)")</f>
        <v>IN HOUSE (MANUAL)</v>
      </c>
      <c r="IM615" s="760" t="s">
        <v>572</v>
      </c>
      <c r="IN615" s="760" t="s">
        <v>572</v>
      </c>
      <c r="IO615" s="760" t="s">
        <v>572</v>
      </c>
      <c r="IQ615" s="760" t="s">
        <v>572</v>
      </c>
      <c r="IR615" s="760" t="s">
        <v>572</v>
      </c>
      <c r="IT615" s="760" t="s">
        <v>572</v>
      </c>
      <c r="IV615" s="760" t="s">
        <v>572</v>
      </c>
      <c r="IW615" s="760" t="s">
        <v>572</v>
      </c>
      <c r="IY615" s="760" t="s">
        <v>572</v>
      </c>
      <c r="IZ615" s="760" t="s">
        <v>572</v>
      </c>
      <c r="JB615" s="760" t="s">
        <v>572</v>
      </c>
      <c r="JC615" s="760" t="s">
        <v>572</v>
      </c>
      <c r="JE615" s="760" t="s">
        <v>572</v>
      </c>
      <c r="JF615" s="760" t="s">
        <v>572</v>
      </c>
    </row>
    <row r="616" spans="1:266" ht="17.25" hidden="1" customHeight="1" outlineLevel="1" x14ac:dyDescent="0.35">
      <c r="A616" s="618" t="s">
        <v>308</v>
      </c>
      <c r="B616" s="730">
        <v>104</v>
      </c>
      <c r="C616" s="730" t="s">
        <v>741</v>
      </c>
      <c r="D616" s="730" t="s">
        <v>741</v>
      </c>
      <c r="E616" s="730">
        <v>10</v>
      </c>
      <c r="F616" s="731"/>
      <c r="G616" s="821"/>
      <c r="H616" s="733"/>
      <c r="I616" s="730" t="s">
        <v>308</v>
      </c>
      <c r="J616" s="730" t="s">
        <v>308</v>
      </c>
      <c r="K616" s="730">
        <v>0</v>
      </c>
      <c r="L616" s="730" t="s">
        <v>308</v>
      </c>
      <c r="M616" s="868"/>
      <c r="N616" s="868">
        <v>0</v>
      </c>
      <c r="O616" s="868" t="s">
        <v>742</v>
      </c>
      <c r="P616" s="868" t="b">
        <v>1</v>
      </c>
      <c r="Q616" s="868" t="e">
        <v>#VALUE!</v>
      </c>
      <c r="R616" s="868"/>
      <c r="S616" s="868"/>
      <c r="T616" s="868"/>
      <c r="U616" s="868"/>
      <c r="V616" s="868"/>
      <c r="W616" s="868"/>
      <c r="X616" s="868"/>
      <c r="Y616" s="868"/>
      <c r="Z616" s="885"/>
      <c r="AA616" s="868"/>
      <c r="AB616" s="868"/>
      <c r="AC616" s="868"/>
      <c r="AD616" s="868"/>
      <c r="AE616" s="775"/>
      <c r="AF616" s="776"/>
      <c r="AG616" s="918"/>
      <c r="AH616" s="777"/>
      <c r="AI616" s="777"/>
      <c r="AJ616" s="778"/>
      <c r="AK616" s="894"/>
      <c r="AL616" s="895"/>
      <c r="AM616" s="895"/>
      <c r="AN616" s="895"/>
      <c r="AO616" s="895"/>
      <c r="AP616" s="895"/>
      <c r="AQ616" s="895"/>
      <c r="AR616" s="895"/>
      <c r="AS616" s="895"/>
      <c r="AT616" s="895"/>
      <c r="AU616" s="895"/>
      <c r="AV616" s="895"/>
      <c r="AW616" s="895"/>
      <c r="AX616" s="895"/>
      <c r="AY616" s="895"/>
      <c r="AZ616" s="895"/>
      <c r="BA616" s="895"/>
      <c r="BB616" s="895"/>
      <c r="BC616" s="895"/>
      <c r="BD616" s="895"/>
      <c r="BE616" s="895"/>
      <c r="BF616" s="895"/>
      <c r="BG616" s="895"/>
      <c r="BH616" s="895"/>
      <c r="BI616" s="895"/>
      <c r="BJ616" s="895"/>
      <c r="BK616" s="895"/>
      <c r="BL616" s="895"/>
      <c r="BM616" s="895"/>
      <c r="BN616" s="895"/>
      <c r="BO616" s="895"/>
      <c r="BP616" s="895"/>
      <c r="BQ616" s="895"/>
      <c r="BR616" s="895"/>
      <c r="BS616" s="895"/>
      <c r="BT616" s="895"/>
      <c r="BU616" s="895"/>
      <c r="BV616" s="895"/>
      <c r="BW616" s="895"/>
      <c r="BX616" s="895"/>
      <c r="BY616" s="895"/>
      <c r="BZ616" s="895"/>
      <c r="CA616" s="895"/>
      <c r="CB616" s="895"/>
      <c r="CC616" s="895"/>
      <c r="CD616" s="895"/>
      <c r="CE616" s="895"/>
      <c r="CF616" s="895"/>
      <c r="CG616" s="895"/>
      <c r="CH616" s="895"/>
      <c r="CI616" s="895"/>
      <c r="CJ616" s="895"/>
      <c r="CK616" s="772"/>
      <c r="CL616" s="772"/>
      <c r="CM616" s="772"/>
      <c r="CN616" s="886"/>
      <c r="CO616" s="772"/>
      <c r="CP616" s="772"/>
      <c r="CQ616" s="772"/>
      <c r="CR616" s="772"/>
      <c r="CS616" s="869"/>
      <c r="CT616" s="782"/>
      <c r="CU616" s="783"/>
      <c r="CV616" s="776"/>
      <c r="CW616" s="776"/>
      <c r="CX616" s="782"/>
      <c r="CY616" s="784"/>
      <c r="CZ616" s="784"/>
      <c r="DA616" s="785"/>
      <c r="DB616" s="785"/>
      <c r="DC616" s="785"/>
      <c r="DD616" s="785"/>
      <c r="DE616" s="871"/>
      <c r="DF616" s="871"/>
      <c r="DG616" s="871"/>
      <c r="DH616" s="872"/>
      <c r="DI616" s="776"/>
      <c r="DJ616" s="776"/>
      <c r="DK616" s="776"/>
      <c r="DL616" s="776"/>
      <c r="DM616" s="776"/>
      <c r="DN616" s="776"/>
      <c r="DO616" s="873"/>
      <c r="DP616" s="776"/>
      <c r="DQ616" s="776"/>
      <c r="DR616" s="776"/>
      <c r="DS616" s="872"/>
      <c r="DT616" s="752">
        <v>0</v>
      </c>
      <c r="DU616" s="753" t="s">
        <v>308</v>
      </c>
      <c r="DV616" s="753" t="s">
        <v>308</v>
      </c>
      <c r="DW616" s="754" t="s">
        <v>308</v>
      </c>
      <c r="DX616" s="755" t="s">
        <v>308</v>
      </c>
      <c r="DY616" s="754" t="e">
        <v>#VALUE!</v>
      </c>
      <c r="DZ616" s="754" t="e">
        <v>#VALUE!</v>
      </c>
      <c r="EA616" s="754" t="e">
        <v>#VALUE!</v>
      </c>
      <c r="EB616" s="754" t="e">
        <v>#VALUE!</v>
      </c>
    </row>
    <row r="617" spans="1:266" ht="17.25" hidden="1" customHeight="1" outlineLevel="1" x14ac:dyDescent="0.35">
      <c r="A617" s="618" t="s">
        <v>308</v>
      </c>
      <c r="B617" s="730">
        <v>105</v>
      </c>
      <c r="C617" s="730" t="s">
        <v>741</v>
      </c>
      <c r="D617" s="730" t="s">
        <v>741</v>
      </c>
      <c r="E617" s="730">
        <v>10</v>
      </c>
      <c r="F617" s="731"/>
      <c r="G617" s="821"/>
      <c r="H617" s="733"/>
      <c r="I617" s="730" t="s">
        <v>308</v>
      </c>
      <c r="J617" s="730" t="s">
        <v>308</v>
      </c>
      <c r="K617" s="730">
        <v>0</v>
      </c>
      <c r="L617" s="730" t="s">
        <v>308</v>
      </c>
      <c r="M617" s="868"/>
      <c r="N617" s="868">
        <v>0</v>
      </c>
      <c r="O617" s="868" t="s">
        <v>742</v>
      </c>
      <c r="P617" s="868" t="b">
        <v>1</v>
      </c>
      <c r="Q617" s="868" t="e">
        <v>#VALUE!</v>
      </c>
      <c r="R617" s="868"/>
      <c r="S617" s="868"/>
      <c r="T617" s="868"/>
      <c r="U617" s="868"/>
      <c r="V617" s="868"/>
      <c r="W617" s="868"/>
      <c r="X617" s="868"/>
      <c r="Y617" s="868"/>
      <c r="Z617" s="885"/>
      <c r="AA617" s="868"/>
      <c r="AB617" s="868"/>
      <c r="AC617" s="868"/>
      <c r="AD617" s="868"/>
      <c r="AE617" s="775"/>
      <c r="AF617" s="776"/>
      <c r="AG617" s="918"/>
      <c r="AH617" s="777"/>
      <c r="AI617" s="777"/>
      <c r="AJ617" s="778"/>
      <c r="AK617" s="894"/>
      <c r="AL617" s="895"/>
      <c r="AM617" s="895"/>
      <c r="AN617" s="895"/>
      <c r="AO617" s="895"/>
      <c r="AP617" s="895"/>
      <c r="AQ617" s="895"/>
      <c r="AR617" s="895"/>
      <c r="AS617" s="895"/>
      <c r="AT617" s="895"/>
      <c r="AU617" s="895"/>
      <c r="AV617" s="895"/>
      <c r="AW617" s="895"/>
      <c r="AX617" s="895"/>
      <c r="AY617" s="895"/>
      <c r="AZ617" s="895"/>
      <c r="BA617" s="895"/>
      <c r="BB617" s="895"/>
      <c r="BC617" s="895"/>
      <c r="BD617" s="895"/>
      <c r="BE617" s="895"/>
      <c r="BF617" s="895"/>
      <c r="BG617" s="895"/>
      <c r="BH617" s="895"/>
      <c r="BI617" s="895"/>
      <c r="BJ617" s="895"/>
      <c r="BK617" s="895"/>
      <c r="BL617" s="895"/>
      <c r="BM617" s="895"/>
      <c r="BN617" s="895"/>
      <c r="BO617" s="895"/>
      <c r="BP617" s="895"/>
      <c r="BQ617" s="895"/>
      <c r="BR617" s="895"/>
      <c r="BS617" s="895"/>
      <c r="BT617" s="895"/>
      <c r="BU617" s="895"/>
      <c r="BV617" s="895"/>
      <c r="BW617" s="895"/>
      <c r="BX617" s="895"/>
      <c r="BY617" s="895"/>
      <c r="BZ617" s="895"/>
      <c r="CA617" s="895"/>
      <c r="CB617" s="895"/>
      <c r="CC617" s="895"/>
      <c r="CD617" s="895"/>
      <c r="CE617" s="895"/>
      <c r="CF617" s="895"/>
      <c r="CG617" s="895"/>
      <c r="CH617" s="895"/>
      <c r="CI617" s="895"/>
      <c r="CJ617" s="895"/>
      <c r="CK617" s="772"/>
      <c r="CL617" s="772"/>
      <c r="CM617" s="772"/>
      <c r="CN617" s="886"/>
      <c r="CO617" s="772"/>
      <c r="CP617" s="772"/>
      <c r="CQ617" s="772"/>
      <c r="CR617" s="772"/>
      <c r="CS617" s="869"/>
      <c r="CT617" s="782"/>
      <c r="CU617" s="783"/>
      <c r="CV617" s="776"/>
      <c r="CW617" s="776"/>
      <c r="CX617" s="782"/>
      <c r="CY617" s="784"/>
      <c r="CZ617" s="784"/>
      <c r="DA617" s="785"/>
      <c r="DB617" s="785"/>
      <c r="DC617" s="785"/>
      <c r="DD617" s="785"/>
      <c r="DE617" s="871"/>
      <c r="DF617" s="871"/>
      <c r="DG617" s="871"/>
      <c r="DH617" s="872"/>
      <c r="DI617" s="776"/>
      <c r="DJ617" s="776"/>
      <c r="DK617" s="776"/>
      <c r="DL617" s="776"/>
      <c r="DM617" s="776"/>
      <c r="DN617" s="776"/>
      <c r="DO617" s="873"/>
      <c r="DP617" s="776"/>
      <c r="DQ617" s="776"/>
      <c r="DR617" s="776"/>
      <c r="DS617" s="872"/>
      <c r="DT617" s="752">
        <v>0</v>
      </c>
      <c r="DU617" s="753" t="s">
        <v>308</v>
      </c>
      <c r="DV617" s="753" t="s">
        <v>308</v>
      </c>
      <c r="DW617" s="754" t="s">
        <v>308</v>
      </c>
      <c r="DX617" s="755" t="s">
        <v>308</v>
      </c>
      <c r="DY617" s="754" t="e">
        <v>#VALUE!</v>
      </c>
      <c r="DZ617" s="754" t="e">
        <v>#VALUE!</v>
      </c>
      <c r="EA617" s="754" t="e">
        <v>#VALUE!</v>
      </c>
      <c r="EB617" s="754" t="e">
        <v>#VALUE!</v>
      </c>
    </row>
    <row r="618" spans="1:266" ht="16.5" hidden="1" customHeight="1" outlineLevel="1" collapsed="1" x14ac:dyDescent="0.35">
      <c r="A618" s="618" t="s">
        <v>308</v>
      </c>
      <c r="B618" s="730">
        <v>106</v>
      </c>
      <c r="C618" s="730" t="s">
        <v>741</v>
      </c>
      <c r="D618" s="730" t="s">
        <v>741</v>
      </c>
      <c r="E618" s="730">
        <v>10</v>
      </c>
      <c r="F618" s="731"/>
      <c r="G618" s="821"/>
      <c r="H618" s="733"/>
      <c r="I618" s="730" t="s">
        <v>308</v>
      </c>
      <c r="J618" s="730" t="s">
        <v>308</v>
      </c>
      <c r="K618" s="730">
        <v>0</v>
      </c>
      <c r="L618" s="730" t="s">
        <v>308</v>
      </c>
      <c r="M618" s="868"/>
      <c r="N618" s="868">
        <v>0</v>
      </c>
      <c r="O618" s="868" t="s">
        <v>742</v>
      </c>
      <c r="P618" s="868" t="b">
        <v>1</v>
      </c>
      <c r="Q618" s="868" t="e">
        <v>#VALUE!</v>
      </c>
      <c r="R618" s="868"/>
      <c r="S618" s="868"/>
      <c r="T618" s="868"/>
      <c r="U618" s="868"/>
      <c r="V618" s="868"/>
      <c r="W618" s="868"/>
      <c r="X618" s="868"/>
      <c r="Y618" s="868"/>
      <c r="Z618" s="885"/>
      <c r="AA618" s="868"/>
      <c r="AB618" s="868"/>
      <c r="AC618" s="868"/>
      <c r="AD618" s="868"/>
      <c r="AE618" s="775"/>
      <c r="AF618" s="776"/>
      <c r="AG618" s="918"/>
      <c r="AH618" s="777"/>
      <c r="AI618" s="777"/>
      <c r="AJ618" s="778"/>
      <c r="AK618" s="894"/>
      <c r="AL618" s="895"/>
      <c r="AM618" s="895"/>
      <c r="AN618" s="895"/>
      <c r="AO618" s="895"/>
      <c r="AP618" s="895"/>
      <c r="AQ618" s="895"/>
      <c r="AR618" s="895"/>
      <c r="AS618" s="895"/>
      <c r="AT618" s="895"/>
      <c r="AU618" s="895"/>
      <c r="AV618" s="895"/>
      <c r="AW618" s="895"/>
      <c r="AX618" s="895"/>
      <c r="AY618" s="895"/>
      <c r="AZ618" s="895"/>
      <c r="BA618" s="895"/>
      <c r="BB618" s="895"/>
      <c r="BC618" s="895"/>
      <c r="BD618" s="895"/>
      <c r="BE618" s="895"/>
      <c r="BF618" s="895"/>
      <c r="BG618" s="895"/>
      <c r="BH618" s="895"/>
      <c r="BI618" s="895"/>
      <c r="BJ618" s="895"/>
      <c r="BK618" s="895"/>
      <c r="BL618" s="895"/>
      <c r="BM618" s="895"/>
      <c r="BN618" s="895"/>
      <c r="BO618" s="895"/>
      <c r="BP618" s="895"/>
      <c r="BQ618" s="895"/>
      <c r="BR618" s="895"/>
      <c r="BS618" s="895"/>
      <c r="BT618" s="895"/>
      <c r="BU618" s="895"/>
      <c r="BV618" s="895"/>
      <c r="BW618" s="895"/>
      <c r="BX618" s="895"/>
      <c r="BY618" s="895"/>
      <c r="BZ618" s="895"/>
      <c r="CA618" s="895"/>
      <c r="CB618" s="895"/>
      <c r="CC618" s="895"/>
      <c r="CD618" s="895"/>
      <c r="CE618" s="895"/>
      <c r="CF618" s="895"/>
      <c r="CG618" s="895"/>
      <c r="CH618" s="895"/>
      <c r="CI618" s="895"/>
      <c r="CJ618" s="895"/>
      <c r="CK618" s="772"/>
      <c r="CL618" s="772"/>
      <c r="CM618" s="772"/>
      <c r="CN618" s="886"/>
      <c r="CO618" s="772"/>
      <c r="CP618" s="772"/>
      <c r="CQ618" s="772"/>
      <c r="CR618" s="772"/>
      <c r="CS618" s="869"/>
      <c r="CT618" s="782"/>
      <c r="CU618" s="783"/>
      <c r="CV618" s="776"/>
      <c r="CW618" s="776"/>
      <c r="CX618" s="782"/>
      <c r="CY618" s="784"/>
      <c r="CZ618" s="784"/>
      <c r="DA618" s="785"/>
      <c r="DB618" s="785"/>
      <c r="DC618" s="785"/>
      <c r="DD618" s="785"/>
      <c r="DE618" s="871"/>
      <c r="DF618" s="871"/>
      <c r="DG618" s="871"/>
      <c r="DH618" s="872"/>
      <c r="DI618" s="776"/>
      <c r="DJ618" s="776"/>
      <c r="DK618" s="776"/>
      <c r="DL618" s="776"/>
      <c r="DM618" s="776"/>
      <c r="DN618" s="776"/>
      <c r="DO618" s="873"/>
      <c r="DP618" s="776"/>
      <c r="DQ618" s="776"/>
      <c r="DR618" s="776"/>
      <c r="DS618" s="872"/>
      <c r="DT618" s="752">
        <v>0</v>
      </c>
      <c r="DU618" s="753" t="s">
        <v>308</v>
      </c>
      <c r="DV618" s="753" t="s">
        <v>308</v>
      </c>
      <c r="DW618" s="754" t="s">
        <v>308</v>
      </c>
      <c r="DX618" s="755" t="s">
        <v>308</v>
      </c>
      <c r="DY618" s="754" t="e">
        <v>#VALUE!</v>
      </c>
      <c r="DZ618" s="754" t="e">
        <v>#VALUE!</v>
      </c>
      <c r="EA618" s="754" t="e">
        <v>#VALUE!</v>
      </c>
      <c r="EB618" s="754" t="e">
        <v>#VALUE!</v>
      </c>
    </row>
    <row r="619" spans="1:266" ht="16.5" hidden="1" customHeight="1" outlineLevel="1" collapsed="1" x14ac:dyDescent="0.35">
      <c r="A619" s="618" t="s">
        <v>308</v>
      </c>
      <c r="B619" s="730">
        <v>107</v>
      </c>
      <c r="C619" s="730" t="s">
        <v>741</v>
      </c>
      <c r="D619" s="730" t="s">
        <v>741</v>
      </c>
      <c r="E619" s="730">
        <v>10</v>
      </c>
      <c r="F619" s="731"/>
      <c r="G619" s="731"/>
      <c r="H619" s="826"/>
      <c r="I619" s="730" t="s">
        <v>308</v>
      </c>
      <c r="J619" s="730" t="s">
        <v>308</v>
      </c>
      <c r="K619" s="730">
        <v>0</v>
      </c>
      <c r="L619" s="730" t="s">
        <v>308</v>
      </c>
      <c r="M619" s="772"/>
      <c r="N619" s="772">
        <v>0</v>
      </c>
      <c r="O619" s="772" t="s">
        <v>742</v>
      </c>
      <c r="P619" s="772" t="b">
        <v>1</v>
      </c>
      <c r="Q619" s="772" t="e">
        <v>#VALUE!</v>
      </c>
      <c r="R619" s="772"/>
      <c r="S619" s="772"/>
      <c r="T619" s="772"/>
      <c r="U619" s="772"/>
      <c r="V619" s="772"/>
      <c r="W619" s="772"/>
      <c r="X619" s="772"/>
      <c r="Y619" s="772"/>
      <c r="Z619" s="886"/>
      <c r="AA619" s="772"/>
      <c r="AB619" s="772"/>
      <c r="AC619" s="772"/>
      <c r="AD619" s="772"/>
      <c r="AE619" s="864"/>
      <c r="AF619" s="774"/>
      <c r="AG619" s="777"/>
      <c r="AH619" s="777"/>
      <c r="AI619" s="777"/>
      <c r="AJ619" s="778"/>
      <c r="AK619" s="779"/>
      <c r="AL619" s="778"/>
      <c r="AM619" s="778"/>
      <c r="AN619" s="778"/>
      <c r="AO619" s="778"/>
      <c r="AP619" s="778"/>
      <c r="AQ619" s="778"/>
      <c r="AR619" s="778"/>
      <c r="AS619" s="778"/>
      <c r="AT619" s="778"/>
      <c r="AU619" s="778"/>
      <c r="AV619" s="778"/>
      <c r="AW619" s="778"/>
      <c r="AX619" s="778"/>
      <c r="AY619" s="778"/>
      <c r="AZ619" s="778"/>
      <c r="BA619" s="778"/>
      <c r="BB619" s="778"/>
      <c r="BC619" s="778"/>
      <c r="BD619" s="778"/>
      <c r="BE619" s="778"/>
      <c r="BF619" s="778"/>
      <c r="BG619" s="778"/>
      <c r="BH619" s="778"/>
      <c r="BI619" s="778"/>
      <c r="BJ619" s="778"/>
      <c r="BK619" s="778"/>
      <c r="BL619" s="778"/>
      <c r="BM619" s="778"/>
      <c r="BN619" s="778"/>
      <c r="BO619" s="778"/>
      <c r="BP619" s="778"/>
      <c r="BQ619" s="778"/>
      <c r="BR619" s="778"/>
      <c r="BS619" s="778"/>
      <c r="BT619" s="778"/>
      <c r="BU619" s="778"/>
      <c r="BV619" s="778"/>
      <c r="BW619" s="778"/>
      <c r="BX619" s="778"/>
      <c r="BY619" s="778"/>
      <c r="BZ619" s="778"/>
      <c r="CA619" s="778"/>
      <c r="CB619" s="778"/>
      <c r="CC619" s="778"/>
      <c r="CD619" s="778"/>
      <c r="CE619" s="778"/>
      <c r="CF619" s="778"/>
      <c r="CG619" s="778"/>
      <c r="CH619" s="778"/>
      <c r="CI619" s="778"/>
      <c r="CJ619" s="778"/>
      <c r="CK619" s="772"/>
      <c r="CL619" s="772"/>
      <c r="CM619" s="772"/>
      <c r="CN619" s="886"/>
      <c r="CO619" s="772"/>
      <c r="CP619" s="772"/>
      <c r="CQ619" s="772"/>
      <c r="CR619" s="772"/>
      <c r="CS619" s="781"/>
      <c r="CT619" s="782"/>
      <c r="CU619" s="783"/>
      <c r="CV619" s="774"/>
      <c r="CW619" s="774"/>
      <c r="CX619" s="865"/>
      <c r="CY619" s="784"/>
      <c r="CZ619" s="784"/>
      <c r="DA619" s="785"/>
      <c r="DB619" s="785"/>
      <c r="DC619" s="785"/>
      <c r="DD619" s="785"/>
      <c r="DE619" s="785"/>
      <c r="DF619" s="785"/>
      <c r="DG619" s="785"/>
      <c r="DH619" s="786"/>
      <c r="DI619" s="774"/>
      <c r="DJ619" s="774"/>
      <c r="DK619" s="774"/>
      <c r="DL619" s="774"/>
      <c r="DM619" s="774"/>
      <c r="DN619" s="774"/>
      <c r="DO619" s="787"/>
      <c r="DP619" s="774"/>
      <c r="DQ619" s="774"/>
      <c r="DR619" s="774"/>
      <c r="DS619" s="786"/>
      <c r="DT619" s="752">
        <v>0</v>
      </c>
      <c r="DU619" s="753" t="s">
        <v>308</v>
      </c>
      <c r="DV619" s="753" t="s">
        <v>308</v>
      </c>
      <c r="DW619" s="754" t="s">
        <v>308</v>
      </c>
      <c r="DX619" s="755" t="s">
        <v>308</v>
      </c>
      <c r="DY619" s="754" t="e">
        <v>#VALUE!</v>
      </c>
      <c r="DZ619" s="754" t="e">
        <v>#VALUE!</v>
      </c>
      <c r="EA619" s="754" t="e">
        <v>#VALUE!</v>
      </c>
      <c r="EB619" s="754" t="e">
        <v>#VALUE!</v>
      </c>
    </row>
    <row r="620" spans="1:266" ht="17.25" hidden="1" customHeight="1" outlineLevel="1" x14ac:dyDescent="0.35">
      <c r="A620" s="618" t="s">
        <v>308</v>
      </c>
      <c r="B620" s="730">
        <v>108</v>
      </c>
      <c r="C620" s="730" t="s">
        <v>741</v>
      </c>
      <c r="D620" s="730" t="s">
        <v>741</v>
      </c>
      <c r="E620" s="730">
        <v>10</v>
      </c>
      <c r="F620" s="731"/>
      <c r="G620" s="731"/>
      <c r="H620" s="826"/>
      <c r="I620" s="730" t="s">
        <v>308</v>
      </c>
      <c r="J620" s="730" t="s">
        <v>308</v>
      </c>
      <c r="K620" s="730">
        <v>0</v>
      </c>
      <c r="L620" s="730" t="s">
        <v>308</v>
      </c>
      <c r="M620" s="772"/>
      <c r="N620" s="772">
        <v>0</v>
      </c>
      <c r="O620" s="772" t="s">
        <v>742</v>
      </c>
      <c r="P620" s="772" t="b">
        <v>1</v>
      </c>
      <c r="Q620" s="772" t="e">
        <v>#VALUE!</v>
      </c>
      <c r="R620" s="772"/>
      <c r="S620" s="772"/>
      <c r="T620" s="772"/>
      <c r="U620" s="772"/>
      <c r="V620" s="772"/>
      <c r="W620" s="772"/>
      <c r="X620" s="772"/>
      <c r="Y620" s="772"/>
      <c r="Z620" s="886"/>
      <c r="AA620" s="772"/>
      <c r="AB620" s="772"/>
      <c r="AC620" s="772"/>
      <c r="AD620" s="772"/>
      <c r="AE620" s="864"/>
      <c r="AF620" s="774"/>
      <c r="AG620" s="777"/>
      <c r="AH620" s="777"/>
      <c r="AI620" s="777"/>
      <c r="AJ620" s="778"/>
      <c r="AK620" s="779"/>
      <c r="AL620" s="778"/>
      <c r="AM620" s="778"/>
      <c r="AN620" s="778"/>
      <c r="AO620" s="778"/>
      <c r="AP620" s="778"/>
      <c r="AQ620" s="778"/>
      <c r="AR620" s="778"/>
      <c r="AS620" s="778"/>
      <c r="AT620" s="778"/>
      <c r="AU620" s="778"/>
      <c r="AV620" s="778"/>
      <c r="AW620" s="778"/>
      <c r="AX620" s="778"/>
      <c r="AY620" s="778"/>
      <c r="AZ620" s="778"/>
      <c r="BA620" s="778"/>
      <c r="BB620" s="778"/>
      <c r="BC620" s="778"/>
      <c r="BD620" s="778"/>
      <c r="BE620" s="778"/>
      <c r="BF620" s="778"/>
      <c r="BG620" s="778"/>
      <c r="BH620" s="778"/>
      <c r="BI620" s="778"/>
      <c r="BJ620" s="778"/>
      <c r="BK620" s="778"/>
      <c r="BL620" s="778"/>
      <c r="BM620" s="778"/>
      <c r="BN620" s="778"/>
      <c r="BO620" s="778"/>
      <c r="BP620" s="778"/>
      <c r="BQ620" s="778"/>
      <c r="BR620" s="778"/>
      <c r="BS620" s="778"/>
      <c r="BT620" s="778"/>
      <c r="BU620" s="778"/>
      <c r="BV620" s="778"/>
      <c r="BW620" s="778"/>
      <c r="BX620" s="778"/>
      <c r="BY620" s="778"/>
      <c r="BZ620" s="778"/>
      <c r="CA620" s="778"/>
      <c r="CB620" s="778"/>
      <c r="CC620" s="778"/>
      <c r="CD620" s="778"/>
      <c r="CE620" s="778"/>
      <c r="CF620" s="778"/>
      <c r="CG620" s="778"/>
      <c r="CH620" s="778"/>
      <c r="CI620" s="778"/>
      <c r="CJ620" s="778"/>
      <c r="CK620" s="772"/>
      <c r="CL620" s="772"/>
      <c r="CM620" s="772"/>
      <c r="CN620" s="886"/>
      <c r="CO620" s="772"/>
      <c r="CP620" s="772"/>
      <c r="CQ620" s="772"/>
      <c r="CR620" s="772"/>
      <c r="CS620" s="781"/>
      <c r="CT620" s="782"/>
      <c r="CU620" s="783"/>
      <c r="CV620" s="774"/>
      <c r="CW620" s="774"/>
      <c r="CX620" s="865"/>
      <c r="CY620" s="784"/>
      <c r="CZ620" s="784"/>
      <c r="DA620" s="785"/>
      <c r="DB620" s="785"/>
      <c r="DC620" s="785"/>
      <c r="DD620" s="785"/>
      <c r="DE620" s="785"/>
      <c r="DF620" s="785"/>
      <c r="DG620" s="785"/>
      <c r="DH620" s="786"/>
      <c r="DI620" s="774"/>
      <c r="DJ620" s="774"/>
      <c r="DK620" s="774"/>
      <c r="DL620" s="774"/>
      <c r="DM620" s="774"/>
      <c r="DN620" s="774"/>
      <c r="DO620" s="787"/>
      <c r="DP620" s="774"/>
      <c r="DQ620" s="774"/>
      <c r="DR620" s="774"/>
      <c r="DS620" s="786"/>
      <c r="DT620" s="752">
        <v>0</v>
      </c>
      <c r="DU620" s="753" t="s">
        <v>308</v>
      </c>
      <c r="DV620" s="753" t="s">
        <v>308</v>
      </c>
      <c r="DW620" s="754" t="s">
        <v>308</v>
      </c>
      <c r="DX620" s="755" t="s">
        <v>308</v>
      </c>
      <c r="DY620" s="754" t="e">
        <v>#VALUE!</v>
      </c>
      <c r="DZ620" s="754" t="e">
        <v>#VALUE!</v>
      </c>
      <c r="EA620" s="754" t="e">
        <v>#VALUE!</v>
      </c>
      <c r="EB620" s="754" t="e">
        <v>#VALUE!</v>
      </c>
    </row>
    <row r="621" spans="1:266" ht="17.25" hidden="1" customHeight="1" outlineLevel="1" x14ac:dyDescent="0.35">
      <c r="A621" s="618" t="s">
        <v>308</v>
      </c>
      <c r="B621" s="730">
        <v>109</v>
      </c>
      <c r="C621" s="730" t="s">
        <v>741</v>
      </c>
      <c r="D621" s="730" t="s">
        <v>741</v>
      </c>
      <c r="E621" s="730">
        <v>10</v>
      </c>
      <c r="F621" s="731"/>
      <c r="G621" s="731"/>
      <c r="H621" s="826"/>
      <c r="I621" s="730" t="s">
        <v>308</v>
      </c>
      <c r="J621" s="730" t="s">
        <v>308</v>
      </c>
      <c r="K621" s="730">
        <v>0</v>
      </c>
      <c r="L621" s="730" t="s">
        <v>308</v>
      </c>
      <c r="M621" s="772"/>
      <c r="N621" s="772">
        <v>0</v>
      </c>
      <c r="O621" s="772" t="s">
        <v>742</v>
      </c>
      <c r="P621" s="772" t="b">
        <v>1</v>
      </c>
      <c r="Q621" s="772" t="e">
        <v>#VALUE!</v>
      </c>
      <c r="R621" s="772"/>
      <c r="S621" s="772"/>
      <c r="T621" s="772"/>
      <c r="U621" s="772"/>
      <c r="V621" s="772"/>
      <c r="W621" s="772"/>
      <c r="X621" s="772"/>
      <c r="Y621" s="772"/>
      <c r="Z621" s="886"/>
      <c r="AA621" s="772"/>
      <c r="AB621" s="772"/>
      <c r="AC621" s="772"/>
      <c r="AD621" s="772"/>
      <c r="AE621" s="864"/>
      <c r="AF621" s="774"/>
      <c r="AG621" s="777"/>
      <c r="AH621" s="777"/>
      <c r="AI621" s="777"/>
      <c r="AJ621" s="778"/>
      <c r="AK621" s="779"/>
      <c r="AL621" s="778"/>
      <c r="AM621" s="778"/>
      <c r="AN621" s="778"/>
      <c r="AO621" s="778"/>
      <c r="AP621" s="778"/>
      <c r="AQ621" s="778"/>
      <c r="AR621" s="778"/>
      <c r="AS621" s="778"/>
      <c r="AT621" s="778"/>
      <c r="AU621" s="778"/>
      <c r="AV621" s="778"/>
      <c r="AW621" s="778"/>
      <c r="AX621" s="778"/>
      <c r="AY621" s="778"/>
      <c r="AZ621" s="778"/>
      <c r="BA621" s="778"/>
      <c r="BB621" s="778"/>
      <c r="BC621" s="778"/>
      <c r="BD621" s="778"/>
      <c r="BE621" s="778"/>
      <c r="BF621" s="778"/>
      <c r="BG621" s="778"/>
      <c r="BH621" s="778"/>
      <c r="BI621" s="778"/>
      <c r="BJ621" s="778"/>
      <c r="BK621" s="778"/>
      <c r="BL621" s="778"/>
      <c r="BM621" s="778"/>
      <c r="BN621" s="778"/>
      <c r="BO621" s="778"/>
      <c r="BP621" s="778"/>
      <c r="BQ621" s="778"/>
      <c r="BR621" s="778"/>
      <c r="BS621" s="778"/>
      <c r="BT621" s="778"/>
      <c r="BU621" s="778"/>
      <c r="BV621" s="778"/>
      <c r="BW621" s="778"/>
      <c r="BX621" s="778"/>
      <c r="BY621" s="778"/>
      <c r="BZ621" s="778"/>
      <c r="CA621" s="778"/>
      <c r="CB621" s="778"/>
      <c r="CC621" s="778"/>
      <c r="CD621" s="778"/>
      <c r="CE621" s="778"/>
      <c r="CF621" s="778"/>
      <c r="CG621" s="778"/>
      <c r="CH621" s="778"/>
      <c r="CI621" s="778"/>
      <c r="CJ621" s="778"/>
      <c r="CK621" s="772"/>
      <c r="CL621" s="772"/>
      <c r="CM621" s="772"/>
      <c r="CN621" s="886"/>
      <c r="CO621" s="772"/>
      <c r="CP621" s="772"/>
      <c r="CQ621" s="772"/>
      <c r="CR621" s="772"/>
      <c r="CS621" s="781"/>
      <c r="CT621" s="782"/>
      <c r="CU621" s="783"/>
      <c r="CV621" s="774"/>
      <c r="CW621" s="774"/>
      <c r="CX621" s="865"/>
      <c r="CY621" s="784"/>
      <c r="CZ621" s="784"/>
      <c r="DA621" s="785"/>
      <c r="DB621" s="785"/>
      <c r="DC621" s="785"/>
      <c r="DD621" s="785"/>
      <c r="DE621" s="785"/>
      <c r="DF621" s="785"/>
      <c r="DG621" s="785"/>
      <c r="DH621" s="786"/>
      <c r="DI621" s="774"/>
      <c r="DJ621" s="774"/>
      <c r="DK621" s="774"/>
      <c r="DL621" s="774"/>
      <c r="DM621" s="774"/>
      <c r="DN621" s="774"/>
      <c r="DO621" s="787"/>
      <c r="DP621" s="774"/>
      <c r="DQ621" s="774"/>
      <c r="DR621" s="774"/>
      <c r="DS621" s="786"/>
      <c r="DT621" s="752">
        <v>0</v>
      </c>
      <c r="DU621" s="753" t="s">
        <v>308</v>
      </c>
      <c r="DV621" s="753" t="s">
        <v>308</v>
      </c>
      <c r="DW621" s="754" t="s">
        <v>308</v>
      </c>
      <c r="DX621" s="755" t="s">
        <v>308</v>
      </c>
      <c r="DY621" s="754" t="e">
        <v>#VALUE!</v>
      </c>
      <c r="DZ621" s="754" t="e">
        <v>#VALUE!</v>
      </c>
      <c r="EA621" s="754" t="e">
        <v>#VALUE!</v>
      </c>
      <c r="EB621" s="754" t="e">
        <v>#VALUE!</v>
      </c>
    </row>
    <row r="622" spans="1:266" ht="17.25" hidden="1" customHeight="1" outlineLevel="1" x14ac:dyDescent="0.35">
      <c r="A622" s="618" t="s">
        <v>308</v>
      </c>
      <c r="B622" s="730">
        <v>110</v>
      </c>
      <c r="C622" s="730" t="s">
        <v>741</v>
      </c>
      <c r="D622" s="730" t="s">
        <v>741</v>
      </c>
      <c r="E622" s="730">
        <v>10</v>
      </c>
      <c r="F622" s="731"/>
      <c r="G622" s="731"/>
      <c r="H622" s="826"/>
      <c r="I622" s="730" t="s">
        <v>308</v>
      </c>
      <c r="J622" s="730" t="s">
        <v>308</v>
      </c>
      <c r="K622" s="730">
        <v>0</v>
      </c>
      <c r="L622" s="730" t="s">
        <v>308</v>
      </c>
      <c r="M622" s="772"/>
      <c r="N622" s="772">
        <v>0</v>
      </c>
      <c r="O622" s="772" t="s">
        <v>742</v>
      </c>
      <c r="P622" s="772" t="b">
        <v>1</v>
      </c>
      <c r="Q622" s="772" t="e">
        <v>#VALUE!</v>
      </c>
      <c r="R622" s="772"/>
      <c r="S622" s="772"/>
      <c r="T622" s="772"/>
      <c r="U622" s="772"/>
      <c r="V622" s="772"/>
      <c r="W622" s="772"/>
      <c r="X622" s="772"/>
      <c r="Y622" s="772"/>
      <c r="Z622" s="886"/>
      <c r="AA622" s="772"/>
      <c r="AB622" s="772"/>
      <c r="AC622" s="772"/>
      <c r="AD622" s="772"/>
      <c r="AE622" s="864"/>
      <c r="AF622" s="774"/>
      <c r="AG622" s="777"/>
      <c r="AH622" s="777"/>
      <c r="AI622" s="777"/>
      <c r="AJ622" s="778"/>
      <c r="AK622" s="779"/>
      <c r="AL622" s="778"/>
      <c r="AM622" s="778"/>
      <c r="AN622" s="778"/>
      <c r="AO622" s="778"/>
      <c r="AP622" s="778"/>
      <c r="AQ622" s="778"/>
      <c r="AR622" s="778"/>
      <c r="AS622" s="778"/>
      <c r="AT622" s="778"/>
      <c r="AU622" s="778"/>
      <c r="AV622" s="778"/>
      <c r="AW622" s="778"/>
      <c r="AX622" s="778"/>
      <c r="AY622" s="778"/>
      <c r="AZ622" s="778"/>
      <c r="BA622" s="778"/>
      <c r="BB622" s="778"/>
      <c r="BC622" s="778"/>
      <c r="BD622" s="778"/>
      <c r="BE622" s="778"/>
      <c r="BF622" s="778"/>
      <c r="BG622" s="778"/>
      <c r="BH622" s="778"/>
      <c r="BI622" s="778"/>
      <c r="BJ622" s="778"/>
      <c r="BK622" s="778"/>
      <c r="BL622" s="778"/>
      <c r="BM622" s="778"/>
      <c r="BN622" s="778"/>
      <c r="BO622" s="778"/>
      <c r="BP622" s="778"/>
      <c r="BQ622" s="778"/>
      <c r="BR622" s="778"/>
      <c r="BS622" s="778"/>
      <c r="BT622" s="778"/>
      <c r="BU622" s="778"/>
      <c r="BV622" s="778"/>
      <c r="BW622" s="778"/>
      <c r="BX622" s="778"/>
      <c r="BY622" s="778"/>
      <c r="BZ622" s="778"/>
      <c r="CA622" s="778"/>
      <c r="CB622" s="778"/>
      <c r="CC622" s="778"/>
      <c r="CD622" s="778"/>
      <c r="CE622" s="778"/>
      <c r="CF622" s="778"/>
      <c r="CG622" s="778"/>
      <c r="CH622" s="778"/>
      <c r="CI622" s="778"/>
      <c r="CJ622" s="778"/>
      <c r="CK622" s="772"/>
      <c r="CL622" s="772"/>
      <c r="CM622" s="772"/>
      <c r="CN622" s="886"/>
      <c r="CO622" s="772"/>
      <c r="CP622" s="772"/>
      <c r="CQ622" s="772"/>
      <c r="CR622" s="772"/>
      <c r="CS622" s="781"/>
      <c r="CT622" s="782"/>
      <c r="CU622" s="783"/>
      <c r="CV622" s="774"/>
      <c r="CW622" s="774"/>
      <c r="CX622" s="865"/>
      <c r="CY622" s="784"/>
      <c r="CZ622" s="784"/>
      <c r="DA622" s="785"/>
      <c r="DB622" s="785"/>
      <c r="DC622" s="785"/>
      <c r="DD622" s="785"/>
      <c r="DE622" s="785"/>
      <c r="DF622" s="785"/>
      <c r="DG622" s="785"/>
      <c r="DH622" s="786"/>
      <c r="DI622" s="774"/>
      <c r="DJ622" s="774"/>
      <c r="DK622" s="774"/>
      <c r="DL622" s="774"/>
      <c r="DM622" s="774"/>
      <c r="DN622" s="774"/>
      <c r="DO622" s="787"/>
      <c r="DP622" s="774"/>
      <c r="DQ622" s="774"/>
      <c r="DR622" s="774"/>
      <c r="DS622" s="786"/>
      <c r="DT622" s="752">
        <v>0</v>
      </c>
      <c r="DU622" s="753" t="s">
        <v>308</v>
      </c>
      <c r="DV622" s="753" t="s">
        <v>308</v>
      </c>
      <c r="DW622" s="754" t="s">
        <v>308</v>
      </c>
      <c r="DX622" s="755" t="s">
        <v>308</v>
      </c>
      <c r="DY622" s="754" t="e">
        <v>#VALUE!</v>
      </c>
      <c r="DZ622" s="754" t="e">
        <v>#VALUE!</v>
      </c>
      <c r="EA622" s="754" t="e">
        <v>#VALUE!</v>
      </c>
      <c r="EB622" s="754" t="e">
        <v>#VALUE!</v>
      </c>
    </row>
    <row r="623" spans="1:266" ht="17.25" hidden="1" customHeight="1" outlineLevel="1" x14ac:dyDescent="0.35">
      <c r="A623" s="618" t="s">
        <v>308</v>
      </c>
      <c r="B623" s="730">
        <v>111</v>
      </c>
      <c r="C623" s="730" t="s">
        <v>741</v>
      </c>
      <c r="D623" s="730" t="s">
        <v>741</v>
      </c>
      <c r="E623" s="730">
        <v>10</v>
      </c>
      <c r="F623" s="731"/>
      <c r="G623" s="731"/>
      <c r="H623" s="826"/>
      <c r="I623" s="730" t="s">
        <v>308</v>
      </c>
      <c r="J623" s="730" t="s">
        <v>308</v>
      </c>
      <c r="K623" s="730">
        <v>0</v>
      </c>
      <c r="L623" s="730" t="s">
        <v>308</v>
      </c>
      <c r="M623" s="772"/>
      <c r="N623" s="772">
        <v>0</v>
      </c>
      <c r="O623" s="772" t="s">
        <v>742</v>
      </c>
      <c r="P623" s="772" t="b">
        <v>1</v>
      </c>
      <c r="Q623" s="772" t="e">
        <v>#VALUE!</v>
      </c>
      <c r="R623" s="772"/>
      <c r="S623" s="772"/>
      <c r="T623" s="772"/>
      <c r="U623" s="772"/>
      <c r="V623" s="772"/>
      <c r="W623" s="772"/>
      <c r="X623" s="772"/>
      <c r="Y623" s="772"/>
      <c r="Z623" s="886"/>
      <c r="AA623" s="772"/>
      <c r="AB623" s="772"/>
      <c r="AC623" s="772"/>
      <c r="AD623" s="772"/>
      <c r="AE623" s="864"/>
      <c r="AF623" s="774"/>
      <c r="AG623" s="777"/>
      <c r="AH623" s="777"/>
      <c r="AI623" s="777"/>
      <c r="AJ623" s="778"/>
      <c r="AK623" s="779"/>
      <c r="AL623" s="778"/>
      <c r="AM623" s="778"/>
      <c r="AN623" s="778"/>
      <c r="AO623" s="778"/>
      <c r="AP623" s="778"/>
      <c r="AQ623" s="778"/>
      <c r="AR623" s="778"/>
      <c r="AS623" s="778"/>
      <c r="AT623" s="778"/>
      <c r="AU623" s="778"/>
      <c r="AV623" s="778"/>
      <c r="AW623" s="778"/>
      <c r="AX623" s="778"/>
      <c r="AY623" s="778"/>
      <c r="AZ623" s="778"/>
      <c r="BA623" s="778"/>
      <c r="BB623" s="778"/>
      <c r="BC623" s="778"/>
      <c r="BD623" s="778"/>
      <c r="BE623" s="778"/>
      <c r="BF623" s="778"/>
      <c r="BG623" s="778"/>
      <c r="BH623" s="778"/>
      <c r="BI623" s="778"/>
      <c r="BJ623" s="778"/>
      <c r="BK623" s="778"/>
      <c r="BL623" s="778"/>
      <c r="BM623" s="778"/>
      <c r="BN623" s="778"/>
      <c r="BO623" s="778"/>
      <c r="BP623" s="778"/>
      <c r="BQ623" s="778"/>
      <c r="BR623" s="778"/>
      <c r="BS623" s="778"/>
      <c r="BT623" s="778"/>
      <c r="BU623" s="778"/>
      <c r="BV623" s="778"/>
      <c r="BW623" s="778"/>
      <c r="BX623" s="778"/>
      <c r="BY623" s="778"/>
      <c r="BZ623" s="778"/>
      <c r="CA623" s="778"/>
      <c r="CB623" s="778"/>
      <c r="CC623" s="778"/>
      <c r="CD623" s="778"/>
      <c r="CE623" s="778"/>
      <c r="CF623" s="778"/>
      <c r="CG623" s="778"/>
      <c r="CH623" s="778"/>
      <c r="CI623" s="778"/>
      <c r="CJ623" s="778"/>
      <c r="CK623" s="772"/>
      <c r="CL623" s="772"/>
      <c r="CM623" s="772"/>
      <c r="CN623" s="886"/>
      <c r="CO623" s="772"/>
      <c r="CP623" s="772"/>
      <c r="CQ623" s="772"/>
      <c r="CR623" s="772"/>
      <c r="CS623" s="781"/>
      <c r="CT623" s="782"/>
      <c r="CU623" s="783"/>
      <c r="CV623" s="774"/>
      <c r="CW623" s="774"/>
      <c r="CX623" s="865"/>
      <c r="CY623" s="784"/>
      <c r="CZ623" s="784"/>
      <c r="DA623" s="785"/>
      <c r="DB623" s="785"/>
      <c r="DC623" s="785"/>
      <c r="DD623" s="785"/>
      <c r="DE623" s="785"/>
      <c r="DF623" s="785"/>
      <c r="DG623" s="785"/>
      <c r="DH623" s="786"/>
      <c r="DI623" s="774"/>
      <c r="DJ623" s="774"/>
      <c r="DK623" s="774"/>
      <c r="DL623" s="774"/>
      <c r="DM623" s="774"/>
      <c r="DN623" s="774"/>
      <c r="DO623" s="787"/>
      <c r="DP623" s="774"/>
      <c r="DQ623" s="774"/>
      <c r="DR623" s="774"/>
      <c r="DS623" s="786"/>
      <c r="DT623" s="752">
        <v>0</v>
      </c>
      <c r="DU623" s="753" t="s">
        <v>308</v>
      </c>
      <c r="DV623" s="753" t="s">
        <v>308</v>
      </c>
      <c r="DW623" s="754" t="s">
        <v>308</v>
      </c>
      <c r="DX623" s="755" t="s">
        <v>308</v>
      </c>
      <c r="DY623" s="754" t="e">
        <v>#VALUE!</v>
      </c>
      <c r="DZ623" s="754" t="e">
        <v>#VALUE!</v>
      </c>
      <c r="EA623" s="754" t="e">
        <v>#VALUE!</v>
      </c>
      <c r="EB623" s="754" t="e">
        <v>#VALUE!</v>
      </c>
    </row>
    <row r="624" spans="1:266" ht="16.5" hidden="1" customHeight="1" outlineLevel="1" collapsed="1" x14ac:dyDescent="0.35">
      <c r="A624" s="618" t="s">
        <v>308</v>
      </c>
      <c r="B624" s="730">
        <v>112</v>
      </c>
      <c r="C624" s="730" t="s">
        <v>741</v>
      </c>
      <c r="D624" s="730" t="s">
        <v>741</v>
      </c>
      <c r="E624" s="730">
        <v>10</v>
      </c>
      <c r="F624" s="731"/>
      <c r="G624" s="731"/>
      <c r="H624" s="826"/>
      <c r="I624" s="730" t="s">
        <v>308</v>
      </c>
      <c r="J624" s="730" t="s">
        <v>308</v>
      </c>
      <c r="K624" s="730">
        <v>0</v>
      </c>
      <c r="L624" s="730" t="s">
        <v>308</v>
      </c>
      <c r="M624" s="772"/>
      <c r="N624" s="772">
        <v>0</v>
      </c>
      <c r="O624" s="772" t="s">
        <v>742</v>
      </c>
      <c r="P624" s="772" t="b">
        <v>1</v>
      </c>
      <c r="Q624" s="772" t="e">
        <v>#VALUE!</v>
      </c>
      <c r="R624" s="772"/>
      <c r="S624" s="772"/>
      <c r="T624" s="772"/>
      <c r="U624" s="772"/>
      <c r="V624" s="772"/>
      <c r="W624" s="772"/>
      <c r="X624" s="772"/>
      <c r="Y624" s="772"/>
      <c r="Z624" s="886"/>
      <c r="AA624" s="772"/>
      <c r="AB624" s="772"/>
      <c r="AC624" s="772"/>
      <c r="AD624" s="772"/>
      <c r="AE624" s="864"/>
      <c r="AF624" s="774"/>
      <c r="AG624" s="777"/>
      <c r="AH624" s="777"/>
      <c r="AI624" s="777"/>
      <c r="AJ624" s="778"/>
      <c r="AK624" s="779"/>
      <c r="AL624" s="778"/>
      <c r="AM624" s="778"/>
      <c r="AN624" s="778"/>
      <c r="AO624" s="778"/>
      <c r="AP624" s="778"/>
      <c r="AQ624" s="778"/>
      <c r="AR624" s="778"/>
      <c r="AS624" s="778"/>
      <c r="AT624" s="778"/>
      <c r="AU624" s="778"/>
      <c r="AV624" s="778"/>
      <c r="AW624" s="778"/>
      <c r="AX624" s="778"/>
      <c r="AY624" s="778"/>
      <c r="AZ624" s="778"/>
      <c r="BA624" s="778"/>
      <c r="BB624" s="778"/>
      <c r="BC624" s="778"/>
      <c r="BD624" s="778"/>
      <c r="BE624" s="778"/>
      <c r="BF624" s="778"/>
      <c r="BG624" s="778"/>
      <c r="BH624" s="778"/>
      <c r="BI624" s="778"/>
      <c r="BJ624" s="778"/>
      <c r="BK624" s="778"/>
      <c r="BL624" s="778"/>
      <c r="BM624" s="778"/>
      <c r="BN624" s="778"/>
      <c r="BO624" s="778"/>
      <c r="BP624" s="778"/>
      <c r="BQ624" s="778"/>
      <c r="BR624" s="778"/>
      <c r="BS624" s="778"/>
      <c r="BT624" s="778"/>
      <c r="BU624" s="778"/>
      <c r="BV624" s="778"/>
      <c r="BW624" s="778"/>
      <c r="BX624" s="778"/>
      <c r="BY624" s="778"/>
      <c r="BZ624" s="778"/>
      <c r="CA624" s="778"/>
      <c r="CB624" s="778"/>
      <c r="CC624" s="778"/>
      <c r="CD624" s="778"/>
      <c r="CE624" s="778"/>
      <c r="CF624" s="778"/>
      <c r="CG624" s="778"/>
      <c r="CH624" s="778"/>
      <c r="CI624" s="778"/>
      <c r="CJ624" s="778"/>
      <c r="CK624" s="772"/>
      <c r="CL624" s="772"/>
      <c r="CM624" s="772"/>
      <c r="CN624" s="886"/>
      <c r="CO624" s="772"/>
      <c r="CP624" s="772"/>
      <c r="CQ624" s="772"/>
      <c r="CR624" s="772"/>
      <c r="CS624" s="781"/>
      <c r="CT624" s="782"/>
      <c r="CU624" s="783"/>
      <c r="CV624" s="774"/>
      <c r="CW624" s="774"/>
      <c r="CX624" s="865"/>
      <c r="CY624" s="784"/>
      <c r="CZ624" s="784"/>
      <c r="DA624" s="785"/>
      <c r="DB624" s="785"/>
      <c r="DC624" s="785"/>
      <c r="DD624" s="785"/>
      <c r="DE624" s="785"/>
      <c r="DF624" s="785"/>
      <c r="DG624" s="785"/>
      <c r="DH624" s="786"/>
      <c r="DI624" s="774"/>
      <c r="DJ624" s="774"/>
      <c r="DK624" s="774"/>
      <c r="DL624" s="774"/>
      <c r="DM624" s="774"/>
      <c r="DN624" s="774"/>
      <c r="DO624" s="787"/>
      <c r="DP624" s="774"/>
      <c r="DQ624" s="774"/>
      <c r="DR624" s="774"/>
      <c r="DS624" s="786"/>
      <c r="DT624" s="752">
        <v>0</v>
      </c>
      <c r="DU624" s="753" t="s">
        <v>308</v>
      </c>
      <c r="DV624" s="753" t="s">
        <v>308</v>
      </c>
      <c r="DW624" s="754" t="s">
        <v>308</v>
      </c>
      <c r="DX624" s="755" t="s">
        <v>308</v>
      </c>
      <c r="DY624" s="754" t="e">
        <v>#VALUE!</v>
      </c>
      <c r="DZ624" s="754" t="e">
        <v>#VALUE!</v>
      </c>
      <c r="EA624" s="754" t="e">
        <v>#VALUE!</v>
      </c>
      <c r="EB624" s="754" t="e">
        <v>#VALUE!</v>
      </c>
    </row>
    <row r="625" spans="1:266" ht="16.5" hidden="1" customHeight="1" outlineLevel="1" collapsed="1" x14ac:dyDescent="0.35">
      <c r="A625" s="618" t="s">
        <v>308</v>
      </c>
      <c r="B625" s="730">
        <v>113</v>
      </c>
      <c r="C625" s="730" t="s">
        <v>741</v>
      </c>
      <c r="D625" s="730" t="s">
        <v>741</v>
      </c>
      <c r="E625" s="730">
        <v>10</v>
      </c>
      <c r="F625" s="731"/>
      <c r="G625" s="731"/>
      <c r="H625" s="826"/>
      <c r="I625" s="730" t="s">
        <v>308</v>
      </c>
      <c r="J625" s="730" t="s">
        <v>308</v>
      </c>
      <c r="K625" s="730">
        <v>0</v>
      </c>
      <c r="L625" s="730" t="s">
        <v>308</v>
      </c>
      <c r="M625" s="772"/>
      <c r="N625" s="772">
        <v>0</v>
      </c>
      <c r="O625" s="772" t="s">
        <v>742</v>
      </c>
      <c r="P625" s="772" t="b">
        <v>1</v>
      </c>
      <c r="Q625" s="772" t="e">
        <v>#VALUE!</v>
      </c>
      <c r="R625" s="772"/>
      <c r="S625" s="772"/>
      <c r="T625" s="772"/>
      <c r="U625" s="772"/>
      <c r="V625" s="772"/>
      <c r="W625" s="772"/>
      <c r="X625" s="772"/>
      <c r="Y625" s="772"/>
      <c r="Z625" s="886"/>
      <c r="AA625" s="772"/>
      <c r="AB625" s="772"/>
      <c r="AC625" s="772"/>
      <c r="AD625" s="772"/>
      <c r="AE625" s="864"/>
      <c r="AF625" s="774"/>
      <c r="AG625" s="777"/>
      <c r="AH625" s="777"/>
      <c r="AI625" s="777"/>
      <c r="AJ625" s="778"/>
      <c r="AK625" s="779"/>
      <c r="AL625" s="778"/>
      <c r="AM625" s="778"/>
      <c r="AN625" s="778"/>
      <c r="AO625" s="778"/>
      <c r="AP625" s="778"/>
      <c r="AQ625" s="778"/>
      <c r="AR625" s="778"/>
      <c r="AS625" s="778"/>
      <c r="AT625" s="778"/>
      <c r="AU625" s="778"/>
      <c r="AV625" s="778"/>
      <c r="AW625" s="778"/>
      <c r="AX625" s="778"/>
      <c r="AY625" s="778"/>
      <c r="AZ625" s="778"/>
      <c r="BA625" s="778"/>
      <c r="BB625" s="778"/>
      <c r="BC625" s="778"/>
      <c r="BD625" s="778"/>
      <c r="BE625" s="778"/>
      <c r="BF625" s="778"/>
      <c r="BG625" s="778"/>
      <c r="BH625" s="778"/>
      <c r="BI625" s="778"/>
      <c r="BJ625" s="778"/>
      <c r="BK625" s="778"/>
      <c r="BL625" s="778"/>
      <c r="BM625" s="778"/>
      <c r="BN625" s="778"/>
      <c r="BO625" s="778"/>
      <c r="BP625" s="778"/>
      <c r="BQ625" s="778"/>
      <c r="BR625" s="778"/>
      <c r="BS625" s="778"/>
      <c r="BT625" s="778"/>
      <c r="BU625" s="778"/>
      <c r="BV625" s="778"/>
      <c r="BW625" s="778"/>
      <c r="BX625" s="778"/>
      <c r="BY625" s="778"/>
      <c r="BZ625" s="778"/>
      <c r="CA625" s="778"/>
      <c r="CB625" s="778"/>
      <c r="CC625" s="778"/>
      <c r="CD625" s="778"/>
      <c r="CE625" s="778"/>
      <c r="CF625" s="778"/>
      <c r="CG625" s="778"/>
      <c r="CH625" s="778"/>
      <c r="CI625" s="778"/>
      <c r="CJ625" s="778"/>
      <c r="CK625" s="772"/>
      <c r="CL625" s="772"/>
      <c r="CM625" s="772"/>
      <c r="CN625" s="886"/>
      <c r="CO625" s="772"/>
      <c r="CP625" s="772"/>
      <c r="CQ625" s="772"/>
      <c r="CR625" s="772"/>
      <c r="CS625" s="781"/>
      <c r="CT625" s="782"/>
      <c r="CU625" s="783"/>
      <c r="CV625" s="774"/>
      <c r="CW625" s="774"/>
      <c r="CX625" s="865"/>
      <c r="CY625" s="784"/>
      <c r="CZ625" s="784"/>
      <c r="DA625" s="785"/>
      <c r="DB625" s="785"/>
      <c r="DC625" s="785"/>
      <c r="DD625" s="785"/>
      <c r="DE625" s="785"/>
      <c r="DF625" s="785"/>
      <c r="DG625" s="785"/>
      <c r="DH625" s="786"/>
      <c r="DI625" s="774"/>
      <c r="DJ625" s="774"/>
      <c r="DK625" s="774"/>
      <c r="DL625" s="774"/>
      <c r="DM625" s="774"/>
      <c r="DN625" s="774"/>
      <c r="DO625" s="787"/>
      <c r="DP625" s="774"/>
      <c r="DQ625" s="774"/>
      <c r="DR625" s="774"/>
      <c r="DS625" s="786"/>
      <c r="DT625" s="752">
        <v>0</v>
      </c>
      <c r="DU625" s="753" t="s">
        <v>308</v>
      </c>
      <c r="DV625" s="753" t="s">
        <v>308</v>
      </c>
      <c r="DW625" s="754" t="s">
        <v>308</v>
      </c>
      <c r="DX625" s="755" t="s">
        <v>308</v>
      </c>
      <c r="DY625" s="754" t="e">
        <v>#VALUE!</v>
      </c>
      <c r="DZ625" s="754" t="e">
        <v>#VALUE!</v>
      </c>
      <c r="EA625" s="754" t="e">
        <v>#VALUE!</v>
      </c>
      <c r="EB625" s="754" t="e">
        <v>#VALUE!</v>
      </c>
    </row>
    <row r="626" spans="1:266" ht="17.25" hidden="1" customHeight="1" outlineLevel="1" x14ac:dyDescent="0.35">
      <c r="A626" s="618" t="s">
        <v>308</v>
      </c>
      <c r="B626" s="730">
        <v>114</v>
      </c>
      <c r="C626" s="730" t="s">
        <v>741</v>
      </c>
      <c r="D626" s="730" t="s">
        <v>741</v>
      </c>
      <c r="E626" s="730">
        <v>10</v>
      </c>
      <c r="F626" s="731"/>
      <c r="G626" s="731"/>
      <c r="H626" s="826"/>
      <c r="I626" s="730" t="s">
        <v>308</v>
      </c>
      <c r="J626" s="730" t="s">
        <v>308</v>
      </c>
      <c r="K626" s="730">
        <v>0</v>
      </c>
      <c r="L626" s="730" t="s">
        <v>308</v>
      </c>
      <c r="M626" s="772"/>
      <c r="N626" s="772">
        <v>0</v>
      </c>
      <c r="O626" s="772" t="s">
        <v>742</v>
      </c>
      <c r="P626" s="772" t="b">
        <v>1</v>
      </c>
      <c r="Q626" s="772" t="e">
        <v>#VALUE!</v>
      </c>
      <c r="R626" s="772"/>
      <c r="S626" s="772"/>
      <c r="T626" s="772"/>
      <c r="U626" s="772"/>
      <c r="V626" s="772"/>
      <c r="W626" s="772"/>
      <c r="X626" s="772"/>
      <c r="Y626" s="772"/>
      <c r="Z626" s="886"/>
      <c r="AA626" s="772"/>
      <c r="AB626" s="772"/>
      <c r="AC626" s="772"/>
      <c r="AD626" s="772"/>
      <c r="AE626" s="864"/>
      <c r="AF626" s="774"/>
      <c r="AG626" s="777"/>
      <c r="AH626" s="777"/>
      <c r="AI626" s="777"/>
      <c r="AJ626" s="778"/>
      <c r="AK626" s="779"/>
      <c r="AL626" s="778"/>
      <c r="AM626" s="778"/>
      <c r="AN626" s="778"/>
      <c r="AO626" s="778"/>
      <c r="AP626" s="778"/>
      <c r="AQ626" s="778"/>
      <c r="AR626" s="778"/>
      <c r="AS626" s="778"/>
      <c r="AT626" s="778"/>
      <c r="AU626" s="778"/>
      <c r="AV626" s="778"/>
      <c r="AW626" s="778"/>
      <c r="AX626" s="778"/>
      <c r="AY626" s="778"/>
      <c r="AZ626" s="778"/>
      <c r="BA626" s="778"/>
      <c r="BB626" s="778"/>
      <c r="BC626" s="778"/>
      <c r="BD626" s="778"/>
      <c r="BE626" s="778"/>
      <c r="BF626" s="778"/>
      <c r="BG626" s="778"/>
      <c r="BH626" s="778"/>
      <c r="BI626" s="778"/>
      <c r="BJ626" s="778"/>
      <c r="BK626" s="778"/>
      <c r="BL626" s="778"/>
      <c r="BM626" s="778"/>
      <c r="BN626" s="778"/>
      <c r="BO626" s="778"/>
      <c r="BP626" s="778"/>
      <c r="BQ626" s="778"/>
      <c r="BR626" s="778"/>
      <c r="BS626" s="778"/>
      <c r="BT626" s="778"/>
      <c r="BU626" s="778"/>
      <c r="BV626" s="778"/>
      <c r="BW626" s="778"/>
      <c r="BX626" s="778"/>
      <c r="BY626" s="778"/>
      <c r="BZ626" s="778"/>
      <c r="CA626" s="778"/>
      <c r="CB626" s="778"/>
      <c r="CC626" s="778"/>
      <c r="CD626" s="778"/>
      <c r="CE626" s="778"/>
      <c r="CF626" s="778"/>
      <c r="CG626" s="778"/>
      <c r="CH626" s="778"/>
      <c r="CI626" s="778"/>
      <c r="CJ626" s="778"/>
      <c r="CK626" s="772"/>
      <c r="CL626" s="772"/>
      <c r="CM626" s="772"/>
      <c r="CN626" s="886"/>
      <c r="CO626" s="772"/>
      <c r="CP626" s="772"/>
      <c r="CQ626" s="772"/>
      <c r="CR626" s="772"/>
      <c r="CS626" s="781"/>
      <c r="CT626" s="782"/>
      <c r="CU626" s="783"/>
      <c r="CV626" s="774"/>
      <c r="CW626" s="774"/>
      <c r="CX626" s="865"/>
      <c r="CY626" s="784"/>
      <c r="CZ626" s="784"/>
      <c r="DA626" s="785"/>
      <c r="DB626" s="785"/>
      <c r="DC626" s="785"/>
      <c r="DD626" s="785"/>
      <c r="DE626" s="785"/>
      <c r="DF626" s="785"/>
      <c r="DG626" s="785"/>
      <c r="DH626" s="786"/>
      <c r="DI626" s="774"/>
      <c r="DJ626" s="774"/>
      <c r="DK626" s="774"/>
      <c r="DL626" s="774"/>
      <c r="DM626" s="774"/>
      <c r="DN626" s="774"/>
      <c r="DO626" s="787"/>
      <c r="DP626" s="774"/>
      <c r="DQ626" s="774"/>
      <c r="DR626" s="774"/>
      <c r="DS626" s="786"/>
      <c r="DT626" s="752">
        <v>0</v>
      </c>
      <c r="DU626" s="753" t="s">
        <v>308</v>
      </c>
      <c r="DV626" s="753" t="s">
        <v>308</v>
      </c>
      <c r="DW626" s="754" t="s">
        <v>308</v>
      </c>
      <c r="DX626" s="755" t="s">
        <v>308</v>
      </c>
      <c r="DY626" s="754" t="e">
        <v>#VALUE!</v>
      </c>
      <c r="DZ626" s="754" t="e">
        <v>#VALUE!</v>
      </c>
      <c r="EA626" s="754" t="e">
        <v>#VALUE!</v>
      </c>
      <c r="EB626" s="754" t="e">
        <v>#VALUE!</v>
      </c>
    </row>
    <row r="627" spans="1:266" ht="17.25" customHeight="1" collapsed="1" x14ac:dyDescent="0.35">
      <c r="A627" s="618" t="s">
        <v>308</v>
      </c>
      <c r="B627" s="823" t="s">
        <v>1603</v>
      </c>
      <c r="C627" s="730"/>
      <c r="D627" s="730"/>
      <c r="E627" s="730"/>
      <c r="F627" s="717"/>
      <c r="G627" s="717"/>
      <c r="H627" s="826"/>
      <c r="I627" s="730"/>
      <c r="J627" s="730"/>
      <c r="K627" s="730"/>
      <c r="L627" s="730"/>
      <c r="M627" s="730"/>
      <c r="N627" s="730"/>
      <c r="O627" s="730"/>
      <c r="P627" s="730"/>
      <c r="Q627" s="730"/>
      <c r="R627" s="730"/>
      <c r="S627" s="730"/>
      <c r="T627" s="730"/>
      <c r="U627" s="730"/>
      <c r="V627" s="730"/>
      <c r="W627" s="730"/>
      <c r="X627" s="730"/>
      <c r="Y627" s="730"/>
      <c r="Z627" s="826"/>
      <c r="AA627" s="730"/>
      <c r="AB627" s="730"/>
      <c r="AC627" s="730"/>
      <c r="AD627" s="827">
        <v>31404</v>
      </c>
      <c r="AE627" s="827">
        <v>24273</v>
      </c>
      <c r="AF627" s="826">
        <v>0</v>
      </c>
      <c r="AG627" s="828"/>
      <c r="AH627" s="828"/>
      <c r="AI627" s="828"/>
      <c r="AJ627" s="674"/>
      <c r="AK627" s="829"/>
      <c r="AL627" s="674"/>
      <c r="AM627" s="674"/>
      <c r="AN627" s="674"/>
      <c r="AO627" s="674"/>
      <c r="AP627" s="674"/>
      <c r="AQ627" s="674"/>
      <c r="AR627" s="674"/>
      <c r="AS627" s="674"/>
      <c r="AT627" s="674"/>
      <c r="AU627" s="674"/>
      <c r="AV627" s="674"/>
      <c r="AW627" s="674"/>
      <c r="AX627" s="674"/>
      <c r="AY627" s="674"/>
      <c r="AZ627" s="674"/>
      <c r="BA627" s="674"/>
      <c r="BB627" s="674"/>
      <c r="BC627" s="674"/>
      <c r="BD627" s="674"/>
      <c r="BE627" s="674"/>
      <c r="BF627" s="674"/>
      <c r="BG627" s="674"/>
      <c r="BH627" s="674"/>
      <c r="BI627" s="674"/>
      <c r="BJ627" s="674"/>
      <c r="BK627" s="674"/>
      <c r="BL627" s="674"/>
      <c r="BM627" s="674"/>
      <c r="BN627" s="674"/>
      <c r="BO627" s="674"/>
      <c r="BP627" s="674"/>
      <c r="BQ627" s="674"/>
      <c r="BR627" s="674"/>
      <c r="BS627" s="674"/>
      <c r="BT627" s="674"/>
      <c r="BU627" s="674"/>
      <c r="BV627" s="674"/>
      <c r="BW627" s="674"/>
      <c r="BX627" s="674"/>
      <c r="BY627" s="674"/>
      <c r="BZ627" s="674"/>
      <c r="CA627" s="674"/>
      <c r="CB627" s="674"/>
      <c r="CC627" s="674"/>
      <c r="CD627" s="674"/>
      <c r="CE627" s="674"/>
      <c r="CF627" s="674"/>
      <c r="CG627" s="674"/>
      <c r="CH627" s="674"/>
      <c r="CI627" s="674"/>
      <c r="CJ627" s="674"/>
      <c r="CK627" s="827"/>
      <c r="CL627" s="827">
        <v>0</v>
      </c>
      <c r="CM627" s="827"/>
      <c r="CN627" s="675">
        <v>0</v>
      </c>
      <c r="CO627" s="827">
        <v>0</v>
      </c>
      <c r="CP627" s="827">
        <v>0</v>
      </c>
      <c r="CQ627" s="827">
        <v>22143</v>
      </c>
      <c r="CR627" s="827">
        <v>23626</v>
      </c>
      <c r="CS627" s="830"/>
      <c r="CT627" s="831"/>
      <c r="CU627" s="832"/>
      <c r="CV627" s="826"/>
      <c r="CW627" s="826"/>
      <c r="CX627" s="831"/>
      <c r="CY627" s="833">
        <v>0</v>
      </c>
      <c r="CZ627" s="833">
        <v>0</v>
      </c>
      <c r="DA627" s="752">
        <v>0</v>
      </c>
      <c r="DB627" s="752">
        <v>0</v>
      </c>
      <c r="DC627" s="752">
        <v>0</v>
      </c>
      <c r="DD627" s="752">
        <v>0</v>
      </c>
      <c r="DE627" s="752">
        <v>0</v>
      </c>
      <c r="DF627" s="752">
        <v>0</v>
      </c>
      <c r="DG627" s="752">
        <v>0</v>
      </c>
      <c r="DH627" s="834">
        <v>0</v>
      </c>
      <c r="DI627" s="826">
        <v>0</v>
      </c>
      <c r="DJ627" s="826">
        <v>0</v>
      </c>
      <c r="DK627" s="826">
        <v>0</v>
      </c>
      <c r="DL627" s="826">
        <v>0</v>
      </c>
      <c r="DM627" s="826">
        <v>0</v>
      </c>
      <c r="DN627" s="826">
        <v>0</v>
      </c>
      <c r="DO627" s="835">
        <v>0</v>
      </c>
      <c r="DP627" s="826"/>
      <c r="DQ627" s="826"/>
      <c r="DR627" s="826"/>
      <c r="DS627" s="834"/>
      <c r="DT627" s="752"/>
      <c r="DU627" s="836"/>
      <c r="DV627" s="836"/>
      <c r="DW627" s="826"/>
      <c r="DX627" s="826"/>
      <c r="DY627" s="826" t="s">
        <v>308</v>
      </c>
      <c r="DZ627" s="826" t="s">
        <v>308</v>
      </c>
      <c r="EA627" s="826"/>
      <c r="EB627" s="826"/>
    </row>
    <row r="628" spans="1:266" ht="16.5" customHeight="1" x14ac:dyDescent="0.35">
      <c r="A628" s="625">
        <v>11</v>
      </c>
      <c r="B628" s="843"/>
      <c r="Y628" s="619"/>
      <c r="Z628" s="635"/>
      <c r="AF628" s="635">
        <v>0</v>
      </c>
      <c r="AK628" s="625"/>
      <c r="AL628" s="619"/>
      <c r="AM628" s="619"/>
      <c r="AN628" s="619"/>
      <c r="AO628" s="619"/>
      <c r="AP628" s="619"/>
      <c r="AQ628" s="619"/>
      <c r="AR628" s="619"/>
      <c r="AS628" s="619"/>
      <c r="AT628" s="619"/>
      <c r="AU628" s="619"/>
      <c r="AV628" s="619"/>
      <c r="AW628" s="619"/>
      <c r="AX628" s="619"/>
      <c r="AY628" s="619"/>
      <c r="AZ628" s="619"/>
      <c r="BA628" s="619"/>
      <c r="BB628" s="619"/>
      <c r="BC628" s="619"/>
      <c r="BD628" s="619"/>
      <c r="BE628" s="619"/>
      <c r="BF628" s="619"/>
      <c r="BG628" s="619"/>
      <c r="BH628" s="619"/>
      <c r="BI628" s="619"/>
      <c r="BJ628" s="619"/>
      <c r="BK628" s="619"/>
      <c r="BL628" s="619"/>
      <c r="BM628" s="619"/>
      <c r="BN628" s="619"/>
      <c r="BO628" s="619"/>
      <c r="BP628" s="619"/>
      <c r="BQ628" s="619"/>
      <c r="BR628" s="619"/>
      <c r="BS628" s="619"/>
      <c r="BT628" s="619"/>
      <c r="BU628" s="619"/>
      <c r="BV628" s="619"/>
      <c r="BW628" s="619"/>
      <c r="BX628" s="619"/>
      <c r="BY628" s="619"/>
      <c r="BZ628" s="619"/>
      <c r="CA628" s="619"/>
      <c r="CB628" s="619"/>
      <c r="CC628" s="619"/>
      <c r="CD628" s="619"/>
      <c r="CE628" s="619"/>
      <c r="CF628" s="619"/>
      <c r="CG628" s="619"/>
      <c r="CH628" s="619"/>
      <c r="CI628" s="619"/>
      <c r="CJ628" s="619"/>
      <c r="CV628" s="635"/>
      <c r="CW628" s="635"/>
      <c r="CY628" s="630">
        <v>0</v>
      </c>
      <c r="CZ628" s="626">
        <v>0</v>
      </c>
      <c r="DA628" s="634">
        <v>0</v>
      </c>
      <c r="DB628" s="634">
        <v>0</v>
      </c>
      <c r="DC628" s="634">
        <v>0</v>
      </c>
      <c r="DD628" s="634">
        <v>0</v>
      </c>
      <c r="DE628" s="634">
        <v>0</v>
      </c>
      <c r="DF628" s="634">
        <v>0</v>
      </c>
      <c r="DG628" s="634">
        <v>0</v>
      </c>
      <c r="DH628" s="624">
        <v>0</v>
      </c>
      <c r="DI628" s="635">
        <v>0</v>
      </c>
      <c r="DJ628" s="635">
        <v>0</v>
      </c>
      <c r="DK628" s="635">
        <v>0</v>
      </c>
      <c r="DL628" s="635">
        <v>0</v>
      </c>
      <c r="DM628" s="635">
        <v>0</v>
      </c>
      <c r="DN628" s="635">
        <v>0</v>
      </c>
      <c r="DO628" s="632">
        <v>0</v>
      </c>
    </row>
    <row r="629" spans="1:266" ht="16.5" customHeight="1" x14ac:dyDescent="0.35">
      <c r="A629" s="625">
        <v>11</v>
      </c>
      <c r="B629" s="664" t="s">
        <v>1604</v>
      </c>
      <c r="C629" s="665">
        <v>84</v>
      </c>
      <c r="D629" s="665"/>
      <c r="E629" s="665"/>
      <c r="F629" s="666" t="s">
        <v>409</v>
      </c>
      <c r="G629" s="666"/>
      <c r="H629" s="844"/>
      <c r="I629" s="667"/>
      <c r="J629" s="667"/>
      <c r="K629" s="667"/>
      <c r="L629" s="667"/>
      <c r="Y629" s="619"/>
      <c r="Z629" s="635"/>
      <c r="AF629" s="635">
        <v>0</v>
      </c>
      <c r="AK629" s="625"/>
      <c r="AL629" s="619"/>
      <c r="AM629" s="619"/>
      <c r="AN629" s="619"/>
      <c r="AO629" s="619"/>
      <c r="AP629" s="619"/>
      <c r="AQ629" s="619"/>
      <c r="AR629" s="619"/>
      <c r="AS629" s="619"/>
      <c r="AT629" s="619"/>
      <c r="AU629" s="619"/>
      <c r="AV629" s="619"/>
      <c r="AW629" s="619"/>
      <c r="AX629" s="619"/>
      <c r="AY629" s="619"/>
      <c r="AZ629" s="619"/>
      <c r="BA629" s="619"/>
      <c r="BB629" s="619"/>
      <c r="BC629" s="619"/>
      <c r="BD629" s="619"/>
      <c r="BE629" s="619"/>
      <c r="BF629" s="619"/>
      <c r="BG629" s="619"/>
      <c r="BH629" s="619"/>
      <c r="BI629" s="619"/>
      <c r="BJ629" s="619"/>
      <c r="BK629" s="619"/>
      <c r="BL629" s="619"/>
      <c r="BM629" s="619"/>
      <c r="BN629" s="619"/>
      <c r="BO629" s="619"/>
      <c r="BP629" s="619"/>
      <c r="BQ629" s="619"/>
      <c r="BR629" s="619"/>
      <c r="BS629" s="619"/>
      <c r="BT629" s="619"/>
      <c r="BU629" s="619"/>
      <c r="BV629" s="619"/>
      <c r="BW629" s="619"/>
      <c r="BX629" s="619"/>
      <c r="BY629" s="619"/>
      <c r="BZ629" s="619"/>
      <c r="CA629" s="619"/>
      <c r="CB629" s="619"/>
      <c r="CC629" s="619"/>
      <c r="CD629" s="619"/>
      <c r="CE629" s="619"/>
      <c r="CF629" s="619"/>
      <c r="CG629" s="619"/>
      <c r="CH629" s="619"/>
      <c r="CI629" s="619"/>
      <c r="CJ629" s="619"/>
      <c r="CS629" s="635"/>
      <c r="CV629" s="635"/>
      <c r="CW629" s="635"/>
      <c r="CY629" s="630">
        <v>0</v>
      </c>
      <c r="CZ629" s="630">
        <v>0</v>
      </c>
      <c r="DA629" s="634">
        <v>0</v>
      </c>
      <c r="DB629" s="634">
        <v>0</v>
      </c>
      <c r="DC629" s="634">
        <v>0</v>
      </c>
      <c r="DD629" s="634">
        <v>0</v>
      </c>
      <c r="DE629" s="634">
        <v>0</v>
      </c>
      <c r="DF629" s="634">
        <v>0</v>
      </c>
      <c r="DG629" s="634">
        <v>0</v>
      </c>
      <c r="DH629" s="624">
        <v>0</v>
      </c>
      <c r="DI629" s="635">
        <v>0</v>
      </c>
      <c r="DJ629" s="635">
        <v>0</v>
      </c>
      <c r="DK629" s="635">
        <v>0</v>
      </c>
      <c r="DL629" s="635">
        <v>0</v>
      </c>
      <c r="DM629" s="635">
        <v>0</v>
      </c>
      <c r="DN629" s="635">
        <v>0</v>
      </c>
      <c r="DO629" s="632">
        <v>0</v>
      </c>
    </row>
    <row r="630" spans="1:266" s="847" customFormat="1" ht="38.25" customHeight="1" x14ac:dyDescent="0.35">
      <c r="A630" s="618" t="s">
        <v>436</v>
      </c>
      <c r="B630" s="678" t="s">
        <v>426</v>
      </c>
      <c r="C630" s="678" t="s">
        <v>427</v>
      </c>
      <c r="D630" s="679" t="s">
        <v>428</v>
      </c>
      <c r="E630" s="678" t="s">
        <v>429</v>
      </c>
      <c r="F630" s="678" t="s">
        <v>430</v>
      </c>
      <c r="G630" s="680" t="s">
        <v>431</v>
      </c>
      <c r="H630" s="678" t="s">
        <v>432</v>
      </c>
      <c r="I630" s="678" t="s">
        <v>433</v>
      </c>
      <c r="J630" s="678" t="s">
        <v>434</v>
      </c>
      <c r="K630" s="678" t="s">
        <v>18</v>
      </c>
      <c r="L630" s="678" t="s">
        <v>435</v>
      </c>
      <c r="M630" s="678" t="s">
        <v>436</v>
      </c>
      <c r="N630" s="681" t="s">
        <v>437</v>
      </c>
      <c r="O630" s="681" t="s">
        <v>438</v>
      </c>
      <c r="P630" s="681" t="s">
        <v>439</v>
      </c>
      <c r="Q630" s="681" t="s">
        <v>219</v>
      </c>
      <c r="R630" s="678" t="s">
        <v>4</v>
      </c>
      <c r="S630" s="679" t="s">
        <v>440</v>
      </c>
      <c r="T630" s="678" t="s">
        <v>441</v>
      </c>
      <c r="U630" s="682" t="s">
        <v>442</v>
      </c>
      <c r="V630" s="682" t="s">
        <v>443</v>
      </c>
      <c r="W630" s="682" t="s">
        <v>444</v>
      </c>
      <c r="X630" s="682" t="s">
        <v>445</v>
      </c>
      <c r="Y630" s="845" t="s">
        <v>446</v>
      </c>
      <c r="Z630" s="845" t="s">
        <v>447</v>
      </c>
      <c r="AA630" s="678" t="s">
        <v>448</v>
      </c>
      <c r="AB630" s="678" t="s">
        <v>449</v>
      </c>
      <c r="AC630" s="678" t="s">
        <v>450</v>
      </c>
      <c r="AD630" s="678" t="s">
        <v>451</v>
      </c>
      <c r="AE630" s="678" t="s">
        <v>452</v>
      </c>
      <c r="AF630" s="678" t="s">
        <v>453</v>
      </c>
      <c r="AG630" s="678" t="s">
        <v>444</v>
      </c>
      <c r="AH630" s="693" t="s">
        <v>454</v>
      </c>
      <c r="AI630" s="678" t="s">
        <v>455</v>
      </c>
      <c r="AJ630" s="678" t="s">
        <v>456</v>
      </c>
      <c r="AK630" s="678" t="s">
        <v>457</v>
      </c>
      <c r="AL630" s="686" t="s">
        <v>458</v>
      </c>
      <c r="AM630" s="687" t="s">
        <v>459</v>
      </c>
      <c r="AN630" s="688" t="s">
        <v>460</v>
      </c>
      <c r="AO630" s="688" t="s">
        <v>461</v>
      </c>
      <c r="AP630" s="688" t="s">
        <v>462</v>
      </c>
      <c r="AQ630" s="688" t="s">
        <v>463</v>
      </c>
      <c r="AR630" s="688" t="s">
        <v>464</v>
      </c>
      <c r="AS630" s="688" t="s">
        <v>465</v>
      </c>
      <c r="AT630" s="688" t="s">
        <v>466</v>
      </c>
      <c r="AU630" s="688" t="s">
        <v>467</v>
      </c>
      <c r="AV630" s="688" t="s">
        <v>468</v>
      </c>
      <c r="AW630" s="688" t="s">
        <v>469</v>
      </c>
      <c r="AX630" s="688" t="s">
        <v>470</v>
      </c>
      <c r="AY630" s="688" t="s">
        <v>471</v>
      </c>
      <c r="AZ630" s="688" t="s">
        <v>472</v>
      </c>
      <c r="BA630" s="688" t="s">
        <v>473</v>
      </c>
      <c r="BB630" s="689" t="s">
        <v>474</v>
      </c>
      <c r="BC630" s="689" t="s">
        <v>475</v>
      </c>
      <c r="BD630" s="689" t="s">
        <v>476</v>
      </c>
      <c r="BE630" s="689" t="s">
        <v>477</v>
      </c>
      <c r="BF630" s="689" t="s">
        <v>478</v>
      </c>
      <c r="BG630" s="689" t="s">
        <v>479</v>
      </c>
      <c r="BH630" s="689" t="s">
        <v>480</v>
      </c>
      <c r="BI630" s="683" t="s">
        <v>481</v>
      </c>
      <c r="BJ630" s="690" t="s">
        <v>482</v>
      </c>
      <c r="BK630" s="687" t="s">
        <v>483</v>
      </c>
      <c r="BL630" s="683" t="s">
        <v>484</v>
      </c>
      <c r="BM630" s="683" t="s">
        <v>485</v>
      </c>
      <c r="BN630" s="689" t="s">
        <v>486</v>
      </c>
      <c r="BO630" s="689" t="s">
        <v>487</v>
      </c>
      <c r="BP630" s="689" t="s">
        <v>488</v>
      </c>
      <c r="BQ630" s="689" t="s">
        <v>460</v>
      </c>
      <c r="BR630" s="689" t="s">
        <v>489</v>
      </c>
      <c r="BS630" s="683" t="s">
        <v>490</v>
      </c>
      <c r="BT630" s="690" t="s">
        <v>482</v>
      </c>
      <c r="BU630" s="687" t="s">
        <v>491</v>
      </c>
      <c r="BV630" s="691" t="s">
        <v>492</v>
      </c>
      <c r="BW630" s="691" t="s">
        <v>493</v>
      </c>
      <c r="BX630" s="691" t="s">
        <v>494</v>
      </c>
      <c r="BY630" s="691" t="s">
        <v>495</v>
      </c>
      <c r="BZ630" s="691" t="s">
        <v>485</v>
      </c>
      <c r="CA630" s="691" t="s">
        <v>496</v>
      </c>
      <c r="CB630" s="691" t="s">
        <v>497</v>
      </c>
      <c r="CC630" s="691" t="s">
        <v>498</v>
      </c>
      <c r="CD630" s="691" t="s">
        <v>499</v>
      </c>
      <c r="CE630" s="691" t="s">
        <v>500</v>
      </c>
      <c r="CF630" s="691" t="s">
        <v>501</v>
      </c>
      <c r="CG630" s="691" t="s">
        <v>502</v>
      </c>
      <c r="CH630" s="691" t="s">
        <v>503</v>
      </c>
      <c r="CI630" s="691" t="s">
        <v>504</v>
      </c>
      <c r="CJ630" s="691" t="s">
        <v>505</v>
      </c>
      <c r="CK630" s="691" t="s">
        <v>506</v>
      </c>
      <c r="CL630" s="683" t="s">
        <v>507</v>
      </c>
      <c r="CM630" s="687" t="s">
        <v>508</v>
      </c>
      <c r="CN630" s="683" t="s">
        <v>509</v>
      </c>
      <c r="CO630" s="692" t="s">
        <v>510</v>
      </c>
      <c r="CP630" s="683" t="s">
        <v>511</v>
      </c>
      <c r="CQ630" s="681" t="s">
        <v>512</v>
      </c>
      <c r="CR630" s="678" t="s">
        <v>513</v>
      </c>
      <c r="CS630" s="678" t="s">
        <v>514</v>
      </c>
      <c r="CT630" s="679" t="s">
        <v>515</v>
      </c>
      <c r="CU630" s="846" t="s">
        <v>516</v>
      </c>
      <c r="CV630" s="679" t="s">
        <v>517</v>
      </c>
      <c r="CW630" s="678" t="s">
        <v>518</v>
      </c>
      <c r="CX630" s="678" t="s">
        <v>519</v>
      </c>
      <c r="CY630" s="678" t="s">
        <v>520</v>
      </c>
      <c r="CZ630" s="722" t="s">
        <v>444</v>
      </c>
      <c r="DA630" s="695" t="s">
        <v>521</v>
      </c>
      <c r="DB630" s="695" t="s">
        <v>522</v>
      </c>
      <c r="DC630" s="695" t="s">
        <v>523</v>
      </c>
      <c r="DD630" s="695" t="s">
        <v>219</v>
      </c>
      <c r="DE630" s="695" t="s">
        <v>217</v>
      </c>
      <c r="DF630" s="695" t="s">
        <v>437</v>
      </c>
      <c r="DG630" s="695" t="s">
        <v>438</v>
      </c>
      <c r="DH630" s="678" t="s">
        <v>745</v>
      </c>
      <c r="DI630" s="679" t="s">
        <v>525</v>
      </c>
      <c r="DJ630" s="679" t="s">
        <v>526</v>
      </c>
      <c r="DK630" s="679" t="s">
        <v>527</v>
      </c>
      <c r="DL630" s="678" t="s">
        <v>528</v>
      </c>
      <c r="DM630" s="679" t="s">
        <v>529</v>
      </c>
      <c r="DN630" s="679" t="s">
        <v>530</v>
      </c>
      <c r="DO630" s="846" t="s">
        <v>531</v>
      </c>
      <c r="DP630" s="679" t="s">
        <v>532</v>
      </c>
      <c r="DQ630" s="700" t="s">
        <v>533</v>
      </c>
      <c r="DR630" s="679" t="s">
        <v>534</v>
      </c>
      <c r="DS630" s="678" t="s">
        <v>535</v>
      </c>
      <c r="DT630" s="678" t="s">
        <v>536</v>
      </c>
      <c r="DU630" s="701" t="s">
        <v>537</v>
      </c>
      <c r="DV630" s="702" t="s">
        <v>538</v>
      </c>
      <c r="DW630" s="701" t="s">
        <v>539</v>
      </c>
      <c r="DX630" s="703" t="s">
        <v>540</v>
      </c>
      <c r="DY630" s="701" t="s">
        <v>539</v>
      </c>
      <c r="DZ630" s="703" t="s">
        <v>540</v>
      </c>
      <c r="EA630" s="702" t="s">
        <v>539</v>
      </c>
      <c r="EB630" s="704" t="s">
        <v>540</v>
      </c>
    </row>
    <row r="631" spans="1:266" s="705" customFormat="1" ht="18" customHeight="1" x14ac:dyDescent="0.35">
      <c r="A631" s="618" t="s">
        <v>308</v>
      </c>
      <c r="B631" s="678"/>
      <c r="C631" s="678"/>
      <c r="D631" s="678"/>
      <c r="E631" s="678"/>
      <c r="F631" s="717" t="s">
        <v>563</v>
      </c>
      <c r="G631" s="717"/>
      <c r="H631" s="679"/>
      <c r="I631" s="678"/>
      <c r="J631" s="678"/>
      <c r="K631" s="678"/>
      <c r="L631" s="678"/>
      <c r="M631" s="678"/>
      <c r="N631" s="678"/>
      <c r="O631" s="678"/>
      <c r="P631" s="678"/>
      <c r="Q631" s="678"/>
      <c r="R631" s="678"/>
      <c r="S631" s="678"/>
      <c r="T631" s="678"/>
      <c r="U631" s="678"/>
      <c r="V631" s="678"/>
      <c r="W631" s="678"/>
      <c r="X631" s="678"/>
      <c r="Y631" s="678"/>
      <c r="Z631" s="679"/>
      <c r="AA631" s="678"/>
      <c r="AB631" s="678"/>
      <c r="AC631" s="678"/>
      <c r="AD631" s="678"/>
      <c r="AE631" s="684"/>
      <c r="AF631" s="679">
        <v>0</v>
      </c>
      <c r="AG631" s="685"/>
      <c r="AH631" s="685"/>
      <c r="AI631" s="685"/>
      <c r="AJ631" s="678"/>
      <c r="AK631" s="684"/>
      <c r="AL631" s="678"/>
      <c r="AM631" s="678"/>
      <c r="AN631" s="678"/>
      <c r="AO631" s="678"/>
      <c r="AP631" s="678"/>
      <c r="AQ631" s="678"/>
      <c r="AR631" s="678"/>
      <c r="AS631" s="678"/>
      <c r="AT631" s="678"/>
      <c r="AU631" s="678"/>
      <c r="AV631" s="678"/>
      <c r="AW631" s="678"/>
      <c r="AX631" s="678"/>
      <c r="AY631" s="678"/>
      <c r="AZ631" s="678"/>
      <c r="BA631" s="678"/>
      <c r="BB631" s="678"/>
      <c r="BC631" s="678"/>
      <c r="BD631" s="678"/>
      <c r="BE631" s="678"/>
      <c r="BF631" s="678"/>
      <c r="BG631" s="678"/>
      <c r="BH631" s="678"/>
      <c r="BI631" s="678"/>
      <c r="BJ631" s="678"/>
      <c r="BK631" s="678"/>
      <c r="BL631" s="678"/>
      <c r="BM631" s="678"/>
      <c r="BN631" s="678"/>
      <c r="BO631" s="678"/>
      <c r="BP631" s="678"/>
      <c r="BQ631" s="678"/>
      <c r="BR631" s="678"/>
      <c r="BS631" s="678"/>
      <c r="BT631" s="678"/>
      <c r="BU631" s="678"/>
      <c r="BV631" s="678"/>
      <c r="BW631" s="678"/>
      <c r="BX631" s="678"/>
      <c r="BY631" s="678"/>
      <c r="BZ631" s="678"/>
      <c r="CA631" s="678"/>
      <c r="CB631" s="678"/>
      <c r="CC631" s="678"/>
      <c r="CD631" s="678"/>
      <c r="CE631" s="678"/>
      <c r="CF631" s="678"/>
      <c r="CG631" s="678"/>
      <c r="CH631" s="678"/>
      <c r="CI631" s="678"/>
      <c r="CJ631" s="678"/>
      <c r="CK631" s="678"/>
      <c r="CL631" s="678" t="s">
        <v>308</v>
      </c>
      <c r="CM631" s="678"/>
      <c r="CN631" s="929"/>
      <c r="CO631" s="678"/>
      <c r="CP631" s="678"/>
      <c r="CQ631" s="678" t="s">
        <v>308</v>
      </c>
      <c r="CR631" s="678" t="s">
        <v>308</v>
      </c>
      <c r="CS631" s="693"/>
      <c r="CT631" s="695"/>
      <c r="CU631" s="721"/>
      <c r="CV631" s="679"/>
      <c r="CW631" s="679"/>
      <c r="CX631" s="695"/>
      <c r="CY631" s="722">
        <v>0</v>
      </c>
      <c r="CZ631" s="722">
        <v>0</v>
      </c>
      <c r="DA631" s="695">
        <v>0</v>
      </c>
      <c r="DB631" s="695">
        <v>0</v>
      </c>
      <c r="DC631" s="695">
        <v>0</v>
      </c>
      <c r="DD631" s="695">
        <v>0</v>
      </c>
      <c r="DE631" s="695">
        <v>0</v>
      </c>
      <c r="DF631" s="695">
        <v>0</v>
      </c>
      <c r="DG631" s="695">
        <v>0</v>
      </c>
      <c r="DH631" s="679">
        <v>0</v>
      </c>
      <c r="DI631" s="679">
        <v>0</v>
      </c>
      <c r="DJ631" s="679">
        <v>0</v>
      </c>
      <c r="DK631" s="679">
        <v>0</v>
      </c>
      <c r="DL631" s="679">
        <v>0</v>
      </c>
      <c r="DM631" s="679">
        <v>0</v>
      </c>
      <c r="DN631" s="679">
        <v>0</v>
      </c>
      <c r="DO631" s="846">
        <v>0</v>
      </c>
      <c r="DP631" s="679"/>
      <c r="DQ631" s="679"/>
      <c r="DR631" s="679"/>
      <c r="DS631" s="679"/>
      <c r="DT631" s="695"/>
      <c r="DU631" s="684"/>
      <c r="DV631" s="684"/>
      <c r="DW631" s="679"/>
      <c r="DX631" s="724"/>
      <c r="DY631" s="679" t="s">
        <v>308</v>
      </c>
      <c r="DZ631" s="724" t="s">
        <v>308</v>
      </c>
      <c r="EA631" s="679"/>
      <c r="EB631" s="724"/>
    </row>
    <row r="632" spans="1:266" ht="17.25" customHeight="1" x14ac:dyDescent="0.35">
      <c r="A632" s="618" t="s">
        <v>1605</v>
      </c>
      <c r="B632" s="730">
        <v>66</v>
      </c>
      <c r="C632" s="730" t="s">
        <v>1606</v>
      </c>
      <c r="D632" s="730" t="s">
        <v>1606</v>
      </c>
      <c r="E632" s="730">
        <v>11</v>
      </c>
      <c r="F632" s="731" t="s">
        <v>574</v>
      </c>
      <c r="G632" s="732">
        <v>1</v>
      </c>
      <c r="H632" s="826">
        <v>46196</v>
      </c>
      <c r="I632" s="730">
        <v>36</v>
      </c>
      <c r="J632" s="730" t="s">
        <v>308</v>
      </c>
      <c r="K632" s="730">
        <v>37</v>
      </c>
      <c r="L632" s="730" t="s">
        <v>1607</v>
      </c>
      <c r="M632" s="735" t="s">
        <v>1605</v>
      </c>
      <c r="N632" s="735">
        <v>0</v>
      </c>
      <c r="O632" s="735" t="s">
        <v>390</v>
      </c>
      <c r="P632" s="735">
        <v>0</v>
      </c>
      <c r="Q632" s="735" t="s">
        <v>390</v>
      </c>
      <c r="R632" s="735" t="s">
        <v>1278</v>
      </c>
      <c r="S632" s="735" t="s">
        <v>308</v>
      </c>
      <c r="T632" s="735" t="s">
        <v>1427</v>
      </c>
      <c r="U632" s="735">
        <v>578</v>
      </c>
      <c r="V632" s="735" t="s">
        <v>308</v>
      </c>
      <c r="W632" s="735"/>
      <c r="X632" s="735"/>
      <c r="Y632" s="735"/>
      <c r="Z632" s="768"/>
      <c r="AA632" s="735" t="s">
        <v>40</v>
      </c>
      <c r="AB632" s="735" t="s">
        <v>863</v>
      </c>
      <c r="AC632" s="735" t="s">
        <v>589</v>
      </c>
      <c r="AD632" s="735">
        <v>288</v>
      </c>
      <c r="AE632" s="738">
        <v>288</v>
      </c>
      <c r="AF632" s="763" t="s">
        <v>390</v>
      </c>
      <c r="AG632" s="765"/>
      <c r="AH632" s="765"/>
      <c r="AI632" s="765" t="s">
        <v>625</v>
      </c>
      <c r="AJ632" s="740">
        <v>2</v>
      </c>
      <c r="AK632" s="766"/>
      <c r="AL632" s="740"/>
      <c r="AM632" s="767">
        <v>0</v>
      </c>
      <c r="AN632" s="767"/>
      <c r="AO632" s="767"/>
      <c r="AP632" s="767"/>
      <c r="AQ632" s="767"/>
      <c r="AR632" s="767"/>
      <c r="AS632" s="767"/>
      <c r="AT632" s="767"/>
      <c r="AU632" s="767"/>
      <c r="AV632" s="767"/>
      <c r="AW632" s="767"/>
      <c r="AX632" s="767"/>
      <c r="AY632" s="767"/>
      <c r="AZ632" s="767"/>
      <c r="BA632" s="767"/>
      <c r="BB632" s="767">
        <v>0</v>
      </c>
      <c r="BC632" s="767">
        <v>0</v>
      </c>
      <c r="BD632" s="767">
        <v>0</v>
      </c>
      <c r="BE632" s="767">
        <v>0</v>
      </c>
      <c r="BF632" s="767">
        <v>0</v>
      </c>
      <c r="BG632" s="767">
        <v>0</v>
      </c>
      <c r="BH632" s="767">
        <v>0</v>
      </c>
      <c r="BI632" s="767">
        <v>0</v>
      </c>
      <c r="BJ632" s="767"/>
      <c r="BK632" s="767">
        <v>0</v>
      </c>
      <c r="BL632" s="767"/>
      <c r="BM632" s="767"/>
      <c r="BN632" s="767" t="s">
        <v>308</v>
      </c>
      <c r="BO632" s="767" t="s">
        <v>308</v>
      </c>
      <c r="BP632" s="767" t="s">
        <v>308</v>
      </c>
      <c r="BQ632" s="767" t="s">
        <v>308</v>
      </c>
      <c r="BR632" s="767"/>
      <c r="BS632" s="767" t="s">
        <v>397</v>
      </c>
      <c r="BT632" s="767"/>
      <c r="BU632" s="767" t="s">
        <v>579</v>
      </c>
      <c r="BV632" s="767"/>
      <c r="BW632" s="767"/>
      <c r="BX632" s="767"/>
      <c r="BY632" s="767"/>
      <c r="BZ632" s="767"/>
      <c r="CA632" s="767">
        <v>0</v>
      </c>
      <c r="CB632" s="767"/>
      <c r="CC632" s="767"/>
      <c r="CD632" s="767"/>
      <c r="CE632" s="767"/>
      <c r="CF632" s="767"/>
      <c r="CG632" s="767"/>
      <c r="CH632" s="767"/>
      <c r="CI632" s="767"/>
      <c r="CJ632" s="767"/>
      <c r="CK632" s="768"/>
      <c r="CL632" s="768" t="s">
        <v>397</v>
      </c>
      <c r="CM632" s="768">
        <v>0</v>
      </c>
      <c r="CN632" s="768">
        <v>0</v>
      </c>
      <c r="CO632" s="768" t="s">
        <v>397</v>
      </c>
      <c r="CP632" s="768">
        <v>0</v>
      </c>
      <c r="CQ632" s="768">
        <v>0</v>
      </c>
      <c r="CR632" s="735">
        <v>207</v>
      </c>
      <c r="CS632" s="863"/>
      <c r="CT632" s="860" t="s">
        <v>308</v>
      </c>
      <c r="CU632" s="891" t="s">
        <v>308</v>
      </c>
      <c r="CV632" s="763"/>
      <c r="CW632" s="763"/>
      <c r="CX632" s="860">
        <v>46242</v>
      </c>
      <c r="CY632" s="747">
        <v>0</v>
      </c>
      <c r="CZ632" s="747" t="s">
        <v>308</v>
      </c>
      <c r="DA632" s="748">
        <v>0</v>
      </c>
      <c r="DB632" s="748">
        <v>0</v>
      </c>
      <c r="DC632" s="748">
        <v>0</v>
      </c>
      <c r="DD632" s="748" t="s">
        <v>390</v>
      </c>
      <c r="DE632" s="748" t="s">
        <v>397</v>
      </c>
      <c r="DF632" s="748" t="s">
        <v>397</v>
      </c>
      <c r="DG632" s="748" t="s">
        <v>397</v>
      </c>
      <c r="DH632" s="770">
        <v>0</v>
      </c>
      <c r="DI632" s="763" t="s">
        <v>397</v>
      </c>
      <c r="DJ632" s="763" t="s">
        <v>390</v>
      </c>
      <c r="DK632" s="763" t="s">
        <v>390</v>
      </c>
      <c r="DL632" s="763" t="s">
        <v>390</v>
      </c>
      <c r="DM632" s="763" t="s">
        <v>390</v>
      </c>
      <c r="DN632" s="763" t="s">
        <v>390</v>
      </c>
      <c r="DO632" s="771">
        <v>0</v>
      </c>
      <c r="DP632" s="763">
        <v>46276</v>
      </c>
      <c r="DQ632" s="763">
        <v>46302</v>
      </c>
      <c r="DR632" s="763">
        <v>46302</v>
      </c>
      <c r="DS632" s="770">
        <v>46276</v>
      </c>
      <c r="DT632" s="752">
        <v>46302</v>
      </c>
      <c r="DU632" s="753">
        <v>-7</v>
      </c>
      <c r="DV632" s="753" t="s">
        <v>308</v>
      </c>
      <c r="DW632" s="754">
        <v>46269</v>
      </c>
      <c r="DX632" s="755">
        <v>46269</v>
      </c>
      <c r="DY632" s="754" t="e">
        <v>#VALUE!</v>
      </c>
      <c r="DZ632" s="754" t="e">
        <v>#VALUE!</v>
      </c>
      <c r="EA632" s="754" t="e">
        <v>#VALUE!</v>
      </c>
      <c r="EB632" s="754" t="e">
        <v>#VALUE!</v>
      </c>
      <c r="HA632" s="756" t="s">
        <v>397</v>
      </c>
      <c r="HB632" s="756" t="s">
        <v>397</v>
      </c>
      <c r="HC632" s="756" t="s">
        <v>397</v>
      </c>
      <c r="HD632" s="756" t="s">
        <v>397</v>
      </c>
      <c r="HE632" s="756" t="s">
        <v>397</v>
      </c>
      <c r="HF632" s="756" t="s">
        <v>397</v>
      </c>
      <c r="HG632" s="756" t="s">
        <v>397</v>
      </c>
      <c r="HH632" s="756" t="s">
        <v>397</v>
      </c>
      <c r="HI632" s="756" t="s">
        <v>397</v>
      </c>
      <c r="HJ632" s="756" t="s">
        <v>397</v>
      </c>
      <c r="HK632"/>
      <c r="HL632"/>
      <c r="HM632"/>
      <c r="HN632" s="756" t="str">
        <f t="shared" ref="HN632:HN659" si="21">IF(HA632&lt;&gt;"X","SDI",IF(HE632&lt;&gt;"X","CBMJ",IF(HK632&lt;&gt;"X","AUTO PRINT","INHOUSE")))</f>
        <v>AUTO PRINT</v>
      </c>
      <c r="HO632"/>
      <c r="HP632" s="757" t="s">
        <v>572</v>
      </c>
      <c r="HQ632" s="757" t="s">
        <v>572</v>
      </c>
      <c r="HR632" s="757" t="s">
        <v>572</v>
      </c>
      <c r="HS632"/>
      <c r="HW632" s="758"/>
      <c r="HX632"/>
      <c r="HY632" s="759" t="s">
        <v>572</v>
      </c>
      <c r="HZ632" s="759" t="s">
        <v>572</v>
      </c>
      <c r="IA632" s="759" t="s">
        <v>572</v>
      </c>
      <c r="IC632" s="760" t="s">
        <v>572</v>
      </c>
      <c r="ID632" s="760" t="s">
        <v>572</v>
      </c>
      <c r="IE632" s="760" t="s">
        <v>572</v>
      </c>
      <c r="IF632" s="761" t="s">
        <v>572</v>
      </c>
      <c r="IG632" s="619" t="str">
        <f t="shared" ref="IG632:IG659" si="22">IF(COUNTIF(IC632:IF632,"AUTO PRINTING*")&gt;0,"AUTO PRINTING","IN HOUSE (MANUAL)")</f>
        <v>IN HOUSE (MANUAL)</v>
      </c>
      <c r="II632" s="761" t="s">
        <v>572</v>
      </c>
      <c r="IK632" s="761" t="str">
        <f>IFERROR(VLOOKUP($M632,#REF!,13,0),"IN HOUSE (MANUAL)")</f>
        <v>IN HOUSE (MANUAL)</v>
      </c>
      <c r="IM632" s="760" t="s">
        <v>572</v>
      </c>
      <c r="IN632" s="760" t="s">
        <v>572</v>
      </c>
      <c r="IO632" s="760" t="s">
        <v>572</v>
      </c>
      <c r="IQ632" s="760" t="s">
        <v>572</v>
      </c>
      <c r="IR632" s="760" t="s">
        <v>572</v>
      </c>
      <c r="IT632" s="760" t="s">
        <v>572</v>
      </c>
      <c r="IV632" s="760" t="s">
        <v>572</v>
      </c>
      <c r="IW632" s="760" t="s">
        <v>572</v>
      </c>
      <c r="IY632" s="760" t="s">
        <v>572</v>
      </c>
      <c r="IZ632" s="760" t="s">
        <v>572</v>
      </c>
      <c r="JB632" s="760" t="s">
        <v>572</v>
      </c>
      <c r="JC632" s="760" t="s">
        <v>572</v>
      </c>
      <c r="JE632" s="760" t="s">
        <v>572</v>
      </c>
      <c r="JF632" s="760" t="s">
        <v>572</v>
      </c>
    </row>
    <row r="633" spans="1:266" ht="17.25" customHeight="1" x14ac:dyDescent="0.35">
      <c r="A633" s="618" t="s">
        <v>1608</v>
      </c>
      <c r="B633" s="730">
        <v>68</v>
      </c>
      <c r="C633" s="730" t="s">
        <v>1606</v>
      </c>
      <c r="D633" s="730" t="s">
        <v>1606</v>
      </c>
      <c r="E633" s="730">
        <v>11</v>
      </c>
      <c r="F633" s="731" t="s">
        <v>574</v>
      </c>
      <c r="G633" s="732">
        <v>1</v>
      </c>
      <c r="H633" s="826">
        <v>46196</v>
      </c>
      <c r="I633" s="730">
        <v>36</v>
      </c>
      <c r="J633" s="730" t="s">
        <v>308</v>
      </c>
      <c r="K633" s="730">
        <v>37</v>
      </c>
      <c r="L633" s="730" t="s">
        <v>1609</v>
      </c>
      <c r="M633" s="734" t="s">
        <v>1608</v>
      </c>
      <c r="N633" s="734">
        <v>0</v>
      </c>
      <c r="O633" s="734" t="s">
        <v>390</v>
      </c>
      <c r="P633" s="734">
        <v>0</v>
      </c>
      <c r="Q633" s="734" t="s">
        <v>390</v>
      </c>
      <c r="R633" s="734" t="s">
        <v>1278</v>
      </c>
      <c r="S633" s="734" t="s">
        <v>308</v>
      </c>
      <c r="T633" s="734" t="s">
        <v>1284</v>
      </c>
      <c r="U633" s="734">
        <v>578</v>
      </c>
      <c r="V633" s="734" t="s">
        <v>308</v>
      </c>
      <c r="W633" s="734"/>
      <c r="X633" s="734"/>
      <c r="Y633" s="734"/>
      <c r="Z633" s="736"/>
      <c r="AA633" s="734" t="s">
        <v>40</v>
      </c>
      <c r="AB633" s="734" t="s">
        <v>863</v>
      </c>
      <c r="AC633" s="734" t="s">
        <v>656</v>
      </c>
      <c r="AD633" s="734">
        <v>144</v>
      </c>
      <c r="AE633" s="764">
        <v>144</v>
      </c>
      <c r="AF633" s="737" t="s">
        <v>390</v>
      </c>
      <c r="AG633" s="765"/>
      <c r="AH633" s="765"/>
      <c r="AI633" s="765" t="s">
        <v>625</v>
      </c>
      <c r="AJ633" s="740">
        <v>4</v>
      </c>
      <c r="AK633" s="741"/>
      <c r="AL633" s="742"/>
      <c r="AM633" s="743">
        <v>0</v>
      </c>
      <c r="AN633" s="743"/>
      <c r="AO633" s="743"/>
      <c r="AP633" s="743"/>
      <c r="AQ633" s="743"/>
      <c r="AR633" s="743"/>
      <c r="AS633" s="743"/>
      <c r="AT633" s="743"/>
      <c r="AU633" s="743"/>
      <c r="AV633" s="743"/>
      <c r="AW633" s="743"/>
      <c r="AX633" s="743"/>
      <c r="AY633" s="743"/>
      <c r="AZ633" s="743"/>
      <c r="BA633" s="743"/>
      <c r="BB633" s="743">
        <v>0</v>
      </c>
      <c r="BC633" s="743">
        <v>0</v>
      </c>
      <c r="BD633" s="743">
        <v>0</v>
      </c>
      <c r="BE633" s="743">
        <v>0</v>
      </c>
      <c r="BF633" s="743">
        <v>0</v>
      </c>
      <c r="BG633" s="743">
        <v>0</v>
      </c>
      <c r="BH633" s="743">
        <v>0</v>
      </c>
      <c r="BI633" s="743">
        <v>0</v>
      </c>
      <c r="BJ633" s="743"/>
      <c r="BK633" s="743">
        <v>0</v>
      </c>
      <c r="BL633" s="743"/>
      <c r="BM633" s="743"/>
      <c r="BN633" s="743" t="s">
        <v>308</v>
      </c>
      <c r="BO633" s="743" t="s">
        <v>308</v>
      </c>
      <c r="BP633" s="743" t="s">
        <v>308</v>
      </c>
      <c r="BQ633" s="743" t="s">
        <v>308</v>
      </c>
      <c r="BR633" s="743"/>
      <c r="BS633" s="743" t="s">
        <v>397</v>
      </c>
      <c r="BT633" s="743"/>
      <c r="BU633" s="743" t="s">
        <v>579</v>
      </c>
      <c r="BV633" s="743"/>
      <c r="BW633" s="743"/>
      <c r="BX633" s="743"/>
      <c r="BY633" s="743"/>
      <c r="BZ633" s="743"/>
      <c r="CA633" s="743">
        <v>0</v>
      </c>
      <c r="CB633" s="743"/>
      <c r="CC633" s="743"/>
      <c r="CD633" s="743"/>
      <c r="CE633" s="743"/>
      <c r="CF633" s="743"/>
      <c r="CG633" s="743"/>
      <c r="CH633" s="743"/>
      <c r="CI633" s="743"/>
      <c r="CJ633" s="743"/>
      <c r="CK633" s="736"/>
      <c r="CL633" s="736" t="s">
        <v>397</v>
      </c>
      <c r="CM633" s="736">
        <v>0</v>
      </c>
      <c r="CN633" s="736">
        <v>0</v>
      </c>
      <c r="CO633" s="736" t="s">
        <v>397</v>
      </c>
      <c r="CP633" s="736">
        <v>0</v>
      </c>
      <c r="CQ633" s="768">
        <v>0</v>
      </c>
      <c r="CR633" s="735">
        <v>144</v>
      </c>
      <c r="CS633" s="892"/>
      <c r="CT633" s="745" t="s">
        <v>308</v>
      </c>
      <c r="CU633" s="746" t="s">
        <v>308</v>
      </c>
      <c r="CV633" s="737"/>
      <c r="CW633" s="737"/>
      <c r="CX633" s="745">
        <v>46242</v>
      </c>
      <c r="CY633" s="747">
        <v>0</v>
      </c>
      <c r="CZ633" s="747" t="s">
        <v>308</v>
      </c>
      <c r="DA633" s="748">
        <v>0</v>
      </c>
      <c r="DB633" s="748">
        <v>0</v>
      </c>
      <c r="DC633" s="748">
        <v>0</v>
      </c>
      <c r="DD633" s="748" t="s">
        <v>390</v>
      </c>
      <c r="DE633" s="749" t="s">
        <v>397</v>
      </c>
      <c r="DF633" s="749" t="s">
        <v>397</v>
      </c>
      <c r="DG633" s="749" t="s">
        <v>397</v>
      </c>
      <c r="DH633" s="750">
        <v>0</v>
      </c>
      <c r="DI633" s="737" t="s">
        <v>397</v>
      </c>
      <c r="DJ633" s="737" t="s">
        <v>390</v>
      </c>
      <c r="DK633" s="737" t="s">
        <v>390</v>
      </c>
      <c r="DL633" s="737" t="s">
        <v>390</v>
      </c>
      <c r="DM633" s="737" t="s">
        <v>390</v>
      </c>
      <c r="DN633" s="737" t="s">
        <v>390</v>
      </c>
      <c r="DO633" s="762">
        <v>0</v>
      </c>
      <c r="DP633" s="737">
        <v>46276</v>
      </c>
      <c r="DQ633" s="737">
        <v>46297</v>
      </c>
      <c r="DR633" s="737">
        <v>46297</v>
      </c>
      <c r="DS633" s="750">
        <v>46276</v>
      </c>
      <c r="DT633" s="752">
        <v>46297</v>
      </c>
      <c r="DU633" s="753">
        <v>-7</v>
      </c>
      <c r="DV633" s="753" t="s">
        <v>308</v>
      </c>
      <c r="DW633" s="754">
        <v>46269</v>
      </c>
      <c r="DX633" s="755">
        <v>46269</v>
      </c>
      <c r="DY633" s="754" t="e">
        <v>#VALUE!</v>
      </c>
      <c r="DZ633" s="754" t="e">
        <v>#VALUE!</v>
      </c>
      <c r="EA633" s="754" t="e">
        <v>#VALUE!</v>
      </c>
      <c r="EB633" s="754" t="e">
        <v>#VALUE!</v>
      </c>
      <c r="HA633" s="756" t="s">
        <v>397</v>
      </c>
      <c r="HB633" s="756" t="s">
        <v>397</v>
      </c>
      <c r="HC633" s="756" t="s">
        <v>397</v>
      </c>
      <c r="HD633" s="756" t="s">
        <v>397</v>
      </c>
      <c r="HE633" s="756" t="s">
        <v>397</v>
      </c>
      <c r="HF633" s="756" t="s">
        <v>397</v>
      </c>
      <c r="HG633" s="756" t="s">
        <v>397</v>
      </c>
      <c r="HH633" s="756" t="s">
        <v>397</v>
      </c>
      <c r="HI633" s="756" t="s">
        <v>397</v>
      </c>
      <c r="HJ633" s="756" t="s">
        <v>397</v>
      </c>
      <c r="HK633"/>
      <c r="HL633"/>
      <c r="HM633"/>
      <c r="HN633" s="756" t="str">
        <f t="shared" si="21"/>
        <v>AUTO PRINT</v>
      </c>
      <c r="HO633"/>
      <c r="HP633" s="757" t="s">
        <v>572</v>
      </c>
      <c r="HQ633" s="757" t="s">
        <v>572</v>
      </c>
      <c r="HR633" s="757" t="s">
        <v>572</v>
      </c>
      <c r="HS633"/>
      <c r="HW633" s="758"/>
      <c r="HX633"/>
      <c r="HY633" s="759" t="s">
        <v>572</v>
      </c>
      <c r="HZ633" s="759" t="s">
        <v>572</v>
      </c>
      <c r="IA633" s="759" t="s">
        <v>572</v>
      </c>
      <c r="IC633" s="760" t="s">
        <v>572</v>
      </c>
      <c r="ID633" s="760" t="s">
        <v>572</v>
      </c>
      <c r="IE633" s="760" t="s">
        <v>572</v>
      </c>
      <c r="IF633" s="761" t="s">
        <v>572</v>
      </c>
      <c r="IG633" s="619" t="str">
        <f t="shared" si="22"/>
        <v>IN HOUSE (MANUAL)</v>
      </c>
      <c r="II633" s="761" t="s">
        <v>572</v>
      </c>
      <c r="IK633" s="761" t="str">
        <f>IFERROR(VLOOKUP($M633,#REF!,13,0),"IN HOUSE (MANUAL)")</f>
        <v>IN HOUSE (MANUAL)</v>
      </c>
      <c r="IM633" s="760" t="s">
        <v>572</v>
      </c>
      <c r="IN633" s="760" t="s">
        <v>572</v>
      </c>
      <c r="IO633" s="760" t="s">
        <v>572</v>
      </c>
      <c r="IQ633" s="760" t="s">
        <v>572</v>
      </c>
      <c r="IR633" s="760" t="s">
        <v>572</v>
      </c>
      <c r="IT633" s="760" t="s">
        <v>572</v>
      </c>
      <c r="IV633" s="760" t="s">
        <v>572</v>
      </c>
      <c r="IW633" s="760" t="s">
        <v>572</v>
      </c>
      <c r="IY633" s="760" t="s">
        <v>572</v>
      </c>
      <c r="IZ633" s="760" t="s">
        <v>572</v>
      </c>
      <c r="JB633" s="760" t="s">
        <v>572</v>
      </c>
      <c r="JC633" s="760" t="s">
        <v>572</v>
      </c>
      <c r="JE633" s="760" t="s">
        <v>572</v>
      </c>
      <c r="JF633" s="760" t="s">
        <v>572</v>
      </c>
    </row>
    <row r="634" spans="1:266" ht="17.25" customHeight="1" x14ac:dyDescent="0.35">
      <c r="A634" s="618" t="s">
        <v>1610</v>
      </c>
      <c r="B634" s="730">
        <v>69</v>
      </c>
      <c r="C634" s="730" t="s">
        <v>1606</v>
      </c>
      <c r="D634" s="730" t="s">
        <v>1606</v>
      </c>
      <c r="E634" s="730">
        <v>11</v>
      </c>
      <c r="F634" s="731" t="s">
        <v>574</v>
      </c>
      <c r="G634" s="732">
        <v>1</v>
      </c>
      <c r="H634" s="826">
        <v>46196</v>
      </c>
      <c r="I634" s="730">
        <v>36</v>
      </c>
      <c r="J634" s="730" t="s">
        <v>308</v>
      </c>
      <c r="K634" s="730">
        <v>37</v>
      </c>
      <c r="L634" s="730" t="s">
        <v>1611</v>
      </c>
      <c r="M634" s="735" t="s">
        <v>1610</v>
      </c>
      <c r="N634" s="735">
        <v>0</v>
      </c>
      <c r="O634" s="735" t="s">
        <v>390</v>
      </c>
      <c r="P634" s="735">
        <v>0</v>
      </c>
      <c r="Q634" s="735" t="s">
        <v>390</v>
      </c>
      <c r="R634" s="735" t="s">
        <v>1278</v>
      </c>
      <c r="S634" s="735" t="s">
        <v>308</v>
      </c>
      <c r="T634" s="735" t="s">
        <v>1422</v>
      </c>
      <c r="U634" s="735">
        <v>578</v>
      </c>
      <c r="V634" s="735" t="s">
        <v>308</v>
      </c>
      <c r="W634" s="735"/>
      <c r="X634" s="735"/>
      <c r="Y634" s="735"/>
      <c r="Z634" s="768"/>
      <c r="AA634" s="735" t="s">
        <v>40</v>
      </c>
      <c r="AB634" s="735" t="s">
        <v>863</v>
      </c>
      <c r="AC634" s="735" t="s">
        <v>589</v>
      </c>
      <c r="AD634" s="735">
        <v>546</v>
      </c>
      <c r="AE634" s="738">
        <v>546</v>
      </c>
      <c r="AF634" s="763" t="s">
        <v>390</v>
      </c>
      <c r="AG634" s="765"/>
      <c r="AH634" s="765"/>
      <c r="AI634" s="765" t="s">
        <v>625</v>
      </c>
      <c r="AJ634" s="740">
        <v>5</v>
      </c>
      <c r="AK634" s="766"/>
      <c r="AL634" s="740"/>
      <c r="AM634" s="767">
        <v>0</v>
      </c>
      <c r="AN634" s="767"/>
      <c r="AO634" s="767"/>
      <c r="AP634" s="767"/>
      <c r="AQ634" s="767"/>
      <c r="AR634" s="767"/>
      <c r="AS634" s="767"/>
      <c r="AT634" s="767"/>
      <c r="AU634" s="767"/>
      <c r="AV634" s="767"/>
      <c r="AW634" s="767"/>
      <c r="AX634" s="767"/>
      <c r="AY634" s="767"/>
      <c r="AZ634" s="767"/>
      <c r="BA634" s="767"/>
      <c r="BB634" s="767">
        <v>0</v>
      </c>
      <c r="BC634" s="767">
        <v>0</v>
      </c>
      <c r="BD634" s="767">
        <v>0</v>
      </c>
      <c r="BE634" s="767">
        <v>0</v>
      </c>
      <c r="BF634" s="767">
        <v>0</v>
      </c>
      <c r="BG634" s="767">
        <v>0</v>
      </c>
      <c r="BH634" s="767">
        <v>0</v>
      </c>
      <c r="BI634" s="767">
        <v>0</v>
      </c>
      <c r="BJ634" s="767"/>
      <c r="BK634" s="767">
        <v>0</v>
      </c>
      <c r="BL634" s="767"/>
      <c r="BM634" s="767"/>
      <c r="BN634" s="767" t="s">
        <v>308</v>
      </c>
      <c r="BO634" s="767" t="s">
        <v>308</v>
      </c>
      <c r="BP634" s="767" t="s">
        <v>308</v>
      </c>
      <c r="BQ634" s="767" t="s">
        <v>308</v>
      </c>
      <c r="BR634" s="767"/>
      <c r="BS634" s="767" t="s">
        <v>397</v>
      </c>
      <c r="BT634" s="767"/>
      <c r="BU634" s="767" t="s">
        <v>579</v>
      </c>
      <c r="BV634" s="767"/>
      <c r="BW634" s="767"/>
      <c r="BX634" s="767"/>
      <c r="BY634" s="767"/>
      <c r="BZ634" s="767"/>
      <c r="CA634" s="767">
        <v>0</v>
      </c>
      <c r="CB634" s="767"/>
      <c r="CC634" s="767"/>
      <c r="CD634" s="767"/>
      <c r="CE634" s="767"/>
      <c r="CF634" s="767"/>
      <c r="CG634" s="767"/>
      <c r="CH634" s="767"/>
      <c r="CI634" s="767"/>
      <c r="CJ634" s="767"/>
      <c r="CK634" s="768"/>
      <c r="CL634" s="768" t="s">
        <v>397</v>
      </c>
      <c r="CM634" s="768">
        <v>0</v>
      </c>
      <c r="CN634" s="768">
        <v>0</v>
      </c>
      <c r="CO634" s="768" t="s">
        <v>397</v>
      </c>
      <c r="CP634" s="768">
        <v>0</v>
      </c>
      <c r="CQ634" s="768">
        <v>0</v>
      </c>
      <c r="CR634" s="735">
        <v>175</v>
      </c>
      <c r="CS634" s="863"/>
      <c r="CT634" s="860" t="s">
        <v>308</v>
      </c>
      <c r="CU634" s="891" t="s">
        <v>308</v>
      </c>
      <c r="CV634" s="763"/>
      <c r="CW634" s="763"/>
      <c r="CX634" s="860">
        <v>46242</v>
      </c>
      <c r="CY634" s="747">
        <v>0</v>
      </c>
      <c r="CZ634" s="747" t="s">
        <v>308</v>
      </c>
      <c r="DA634" s="748">
        <v>0</v>
      </c>
      <c r="DB634" s="748">
        <v>0</v>
      </c>
      <c r="DC634" s="748">
        <v>0</v>
      </c>
      <c r="DD634" s="748" t="s">
        <v>390</v>
      </c>
      <c r="DE634" s="748" t="s">
        <v>397</v>
      </c>
      <c r="DF634" s="748" t="s">
        <v>397</v>
      </c>
      <c r="DG634" s="748" t="s">
        <v>397</v>
      </c>
      <c r="DH634" s="770">
        <v>0</v>
      </c>
      <c r="DI634" s="763" t="s">
        <v>397</v>
      </c>
      <c r="DJ634" s="763" t="s">
        <v>390</v>
      </c>
      <c r="DK634" s="763" t="s">
        <v>390</v>
      </c>
      <c r="DL634" s="763" t="s">
        <v>390</v>
      </c>
      <c r="DM634" s="763" t="s">
        <v>390</v>
      </c>
      <c r="DN634" s="763" t="s">
        <v>390</v>
      </c>
      <c r="DO634" s="771">
        <v>0</v>
      </c>
      <c r="DP634" s="763">
        <v>46276</v>
      </c>
      <c r="DQ634" s="763">
        <v>46302</v>
      </c>
      <c r="DR634" s="763">
        <v>46302</v>
      </c>
      <c r="DS634" s="770">
        <v>46276</v>
      </c>
      <c r="DT634" s="752">
        <v>46302</v>
      </c>
      <c r="DU634" s="753">
        <v>-7</v>
      </c>
      <c r="DV634" s="753" t="s">
        <v>308</v>
      </c>
      <c r="DW634" s="754">
        <v>46269</v>
      </c>
      <c r="DX634" s="755">
        <v>46269</v>
      </c>
      <c r="DY634" s="754" t="e">
        <v>#VALUE!</v>
      </c>
      <c r="DZ634" s="754" t="e">
        <v>#VALUE!</v>
      </c>
      <c r="EA634" s="754" t="e">
        <v>#VALUE!</v>
      </c>
      <c r="EB634" s="754" t="e">
        <v>#VALUE!</v>
      </c>
      <c r="HA634" s="756" t="s">
        <v>397</v>
      </c>
      <c r="HB634" s="756" t="s">
        <v>397</v>
      </c>
      <c r="HC634" s="756" t="s">
        <v>397</v>
      </c>
      <c r="HD634" s="756" t="s">
        <v>397</v>
      </c>
      <c r="HE634" s="756" t="s">
        <v>397</v>
      </c>
      <c r="HF634" s="756" t="s">
        <v>397</v>
      </c>
      <c r="HG634" s="756" t="s">
        <v>397</v>
      </c>
      <c r="HH634" s="756" t="s">
        <v>397</v>
      </c>
      <c r="HI634" s="756" t="s">
        <v>397</v>
      </c>
      <c r="HJ634" s="756" t="s">
        <v>397</v>
      </c>
      <c r="HK634"/>
      <c r="HL634"/>
      <c r="HM634"/>
      <c r="HN634" s="756" t="str">
        <f t="shared" si="21"/>
        <v>AUTO PRINT</v>
      </c>
      <c r="HO634"/>
      <c r="HP634" s="757" t="s">
        <v>572</v>
      </c>
      <c r="HQ634" s="757" t="s">
        <v>572</v>
      </c>
      <c r="HR634" s="757" t="s">
        <v>572</v>
      </c>
      <c r="HS634"/>
      <c r="HW634" s="758"/>
      <c r="HX634"/>
      <c r="HY634" s="759" t="s">
        <v>572</v>
      </c>
      <c r="HZ634" s="759" t="s">
        <v>572</v>
      </c>
      <c r="IA634" s="759" t="s">
        <v>572</v>
      </c>
      <c r="IC634" s="760" t="s">
        <v>572</v>
      </c>
      <c r="ID634" s="760" t="s">
        <v>572</v>
      </c>
      <c r="IE634" s="760" t="s">
        <v>572</v>
      </c>
      <c r="IF634" s="761" t="s">
        <v>572</v>
      </c>
      <c r="IG634" s="619" t="str">
        <f t="shared" si="22"/>
        <v>IN HOUSE (MANUAL)</v>
      </c>
      <c r="II634" s="761" t="s">
        <v>572</v>
      </c>
      <c r="IK634" s="761" t="str">
        <f>IFERROR(VLOOKUP($M634,#REF!,13,0),"IN HOUSE (MANUAL)")</f>
        <v>IN HOUSE (MANUAL)</v>
      </c>
      <c r="IM634" s="760" t="s">
        <v>572</v>
      </c>
      <c r="IN634" s="760" t="s">
        <v>572</v>
      </c>
      <c r="IO634" s="760" t="s">
        <v>572</v>
      </c>
      <c r="IQ634" s="760" t="s">
        <v>572</v>
      </c>
      <c r="IR634" s="760" t="s">
        <v>572</v>
      </c>
      <c r="IT634" s="760" t="s">
        <v>572</v>
      </c>
      <c r="IV634" s="760" t="s">
        <v>572</v>
      </c>
      <c r="IW634" s="760" t="s">
        <v>572</v>
      </c>
      <c r="IY634" s="760" t="s">
        <v>572</v>
      </c>
      <c r="IZ634" s="760" t="s">
        <v>572</v>
      </c>
      <c r="JB634" s="760" t="s">
        <v>572</v>
      </c>
      <c r="JC634" s="760" t="s">
        <v>572</v>
      </c>
      <c r="JE634" s="760" t="s">
        <v>572</v>
      </c>
      <c r="JF634" s="760" t="s">
        <v>572</v>
      </c>
    </row>
    <row r="635" spans="1:266" ht="17.25" customHeight="1" x14ac:dyDescent="0.35">
      <c r="A635" s="618" t="s">
        <v>1612</v>
      </c>
      <c r="B635" s="730">
        <v>70</v>
      </c>
      <c r="C635" s="730" t="s">
        <v>1606</v>
      </c>
      <c r="D635" s="730" t="s">
        <v>1606</v>
      </c>
      <c r="E635" s="730">
        <v>11</v>
      </c>
      <c r="F635" s="731" t="s">
        <v>574</v>
      </c>
      <c r="G635" s="732">
        <v>1</v>
      </c>
      <c r="H635" s="826">
        <v>46196</v>
      </c>
      <c r="I635" s="730">
        <v>36</v>
      </c>
      <c r="J635" s="730" t="s">
        <v>308</v>
      </c>
      <c r="K635" s="730">
        <v>37</v>
      </c>
      <c r="L635" s="730" t="s">
        <v>1613</v>
      </c>
      <c r="M635" s="734" t="s">
        <v>1612</v>
      </c>
      <c r="N635" s="734">
        <v>0</v>
      </c>
      <c r="O635" s="734" t="s">
        <v>390</v>
      </c>
      <c r="P635" s="734">
        <v>0</v>
      </c>
      <c r="Q635" s="734" t="s">
        <v>390</v>
      </c>
      <c r="R635" s="734" t="s">
        <v>1278</v>
      </c>
      <c r="S635" s="734" t="s">
        <v>308</v>
      </c>
      <c r="T635" s="734" t="s">
        <v>1614</v>
      </c>
      <c r="U635" s="734">
        <v>578</v>
      </c>
      <c r="V635" s="734" t="s">
        <v>308</v>
      </c>
      <c r="W635" s="734"/>
      <c r="X635" s="734"/>
      <c r="Y635" s="734"/>
      <c r="Z635" s="736"/>
      <c r="AA635" s="734" t="s">
        <v>40</v>
      </c>
      <c r="AB635" s="734" t="s">
        <v>863</v>
      </c>
      <c r="AC635" s="734" t="s">
        <v>751</v>
      </c>
      <c r="AD635" s="734">
        <v>312</v>
      </c>
      <c r="AE635" s="764">
        <v>312</v>
      </c>
      <c r="AF635" s="737" t="s">
        <v>390</v>
      </c>
      <c r="AG635" s="765"/>
      <c r="AH635" s="765"/>
      <c r="AI635" s="765" t="s">
        <v>625</v>
      </c>
      <c r="AJ635" s="740">
        <v>6</v>
      </c>
      <c r="AK635" s="741"/>
      <c r="AL635" s="742"/>
      <c r="AM635" s="743">
        <v>0</v>
      </c>
      <c r="AN635" s="743"/>
      <c r="AO635" s="743"/>
      <c r="AP635" s="743"/>
      <c r="AQ635" s="743"/>
      <c r="AR635" s="743"/>
      <c r="AS635" s="743"/>
      <c r="AT635" s="743"/>
      <c r="AU635" s="743"/>
      <c r="AV635" s="743"/>
      <c r="AW635" s="743"/>
      <c r="AX635" s="743"/>
      <c r="AY635" s="743"/>
      <c r="AZ635" s="743"/>
      <c r="BA635" s="743"/>
      <c r="BB635" s="743">
        <v>0</v>
      </c>
      <c r="BC635" s="743">
        <v>0</v>
      </c>
      <c r="BD635" s="743">
        <v>0</v>
      </c>
      <c r="BE635" s="743">
        <v>0</v>
      </c>
      <c r="BF635" s="743">
        <v>0</v>
      </c>
      <c r="BG635" s="743">
        <v>0</v>
      </c>
      <c r="BH635" s="743">
        <v>0</v>
      </c>
      <c r="BI635" s="743">
        <v>0</v>
      </c>
      <c r="BJ635" s="743"/>
      <c r="BK635" s="743">
        <v>0</v>
      </c>
      <c r="BL635" s="743"/>
      <c r="BM635" s="743"/>
      <c r="BN635" s="743" t="s">
        <v>308</v>
      </c>
      <c r="BO635" s="743" t="s">
        <v>308</v>
      </c>
      <c r="BP635" s="743" t="s">
        <v>308</v>
      </c>
      <c r="BQ635" s="743" t="s">
        <v>308</v>
      </c>
      <c r="BR635" s="743"/>
      <c r="BS635" s="743" t="s">
        <v>397</v>
      </c>
      <c r="BT635" s="743"/>
      <c r="BU635" s="743" t="s">
        <v>579</v>
      </c>
      <c r="BV635" s="743"/>
      <c r="BW635" s="743"/>
      <c r="BX635" s="743"/>
      <c r="BY635" s="743"/>
      <c r="BZ635" s="743"/>
      <c r="CA635" s="743">
        <v>0</v>
      </c>
      <c r="CB635" s="743"/>
      <c r="CC635" s="743"/>
      <c r="CD635" s="743"/>
      <c r="CE635" s="743"/>
      <c r="CF635" s="743"/>
      <c r="CG635" s="743"/>
      <c r="CH635" s="743"/>
      <c r="CI635" s="743"/>
      <c r="CJ635" s="743"/>
      <c r="CK635" s="736"/>
      <c r="CL635" s="736" t="s">
        <v>397</v>
      </c>
      <c r="CM635" s="736">
        <v>0</v>
      </c>
      <c r="CN635" s="736">
        <v>0</v>
      </c>
      <c r="CO635" s="736" t="s">
        <v>397</v>
      </c>
      <c r="CP635" s="736">
        <v>0</v>
      </c>
      <c r="CQ635" s="768">
        <v>0</v>
      </c>
      <c r="CR635" s="735">
        <v>108</v>
      </c>
      <c r="CS635" s="892"/>
      <c r="CT635" s="745" t="s">
        <v>308</v>
      </c>
      <c r="CU635" s="746" t="s">
        <v>308</v>
      </c>
      <c r="CV635" s="737"/>
      <c r="CW635" s="737"/>
      <c r="CX635" s="745">
        <v>46242</v>
      </c>
      <c r="CY635" s="747">
        <v>0</v>
      </c>
      <c r="CZ635" s="747" t="s">
        <v>308</v>
      </c>
      <c r="DA635" s="748">
        <v>0</v>
      </c>
      <c r="DB635" s="748">
        <v>0</v>
      </c>
      <c r="DC635" s="748">
        <v>0</v>
      </c>
      <c r="DD635" s="748" t="s">
        <v>390</v>
      </c>
      <c r="DE635" s="749" t="s">
        <v>397</v>
      </c>
      <c r="DF635" s="749" t="s">
        <v>397</v>
      </c>
      <c r="DG635" s="749" t="s">
        <v>397</v>
      </c>
      <c r="DH635" s="750">
        <v>0</v>
      </c>
      <c r="DI635" s="737" t="s">
        <v>397</v>
      </c>
      <c r="DJ635" s="737" t="s">
        <v>390</v>
      </c>
      <c r="DK635" s="737" t="s">
        <v>390</v>
      </c>
      <c r="DL635" s="737" t="s">
        <v>390</v>
      </c>
      <c r="DM635" s="737" t="s">
        <v>390</v>
      </c>
      <c r="DN635" s="737" t="s">
        <v>390</v>
      </c>
      <c r="DO635" s="762">
        <v>0</v>
      </c>
      <c r="DP635" s="737">
        <v>46276</v>
      </c>
      <c r="DQ635" s="737">
        <v>46297</v>
      </c>
      <c r="DR635" s="737">
        <v>46297</v>
      </c>
      <c r="DS635" s="750">
        <v>46276</v>
      </c>
      <c r="DT635" s="752">
        <v>46297</v>
      </c>
      <c r="DU635" s="753">
        <v>-7</v>
      </c>
      <c r="DV635" s="753" t="s">
        <v>308</v>
      </c>
      <c r="DW635" s="754">
        <v>46269</v>
      </c>
      <c r="DX635" s="755">
        <v>46269</v>
      </c>
      <c r="DY635" s="754" t="e">
        <v>#VALUE!</v>
      </c>
      <c r="DZ635" s="754" t="e">
        <v>#VALUE!</v>
      </c>
      <c r="EA635" s="754" t="e">
        <v>#VALUE!</v>
      </c>
      <c r="EB635" s="754" t="e">
        <v>#VALUE!</v>
      </c>
      <c r="HA635" s="756" t="s">
        <v>397</v>
      </c>
      <c r="HB635" s="756" t="s">
        <v>397</v>
      </c>
      <c r="HC635" s="756" t="s">
        <v>397</v>
      </c>
      <c r="HD635" s="756" t="s">
        <v>397</v>
      </c>
      <c r="HE635" s="756" t="s">
        <v>397</v>
      </c>
      <c r="HF635" s="756" t="s">
        <v>397</v>
      </c>
      <c r="HG635" s="756" t="s">
        <v>397</v>
      </c>
      <c r="HH635" s="756" t="s">
        <v>397</v>
      </c>
      <c r="HI635" s="756" t="s">
        <v>397</v>
      </c>
      <c r="HJ635" s="756" t="s">
        <v>397</v>
      </c>
      <c r="HK635"/>
      <c r="HL635"/>
      <c r="HM635"/>
      <c r="HN635" s="756" t="str">
        <f t="shared" si="21"/>
        <v>AUTO PRINT</v>
      </c>
      <c r="HO635"/>
      <c r="HP635" s="757" t="s">
        <v>572</v>
      </c>
      <c r="HQ635" s="757" t="s">
        <v>572</v>
      </c>
      <c r="HR635" s="757" t="s">
        <v>572</v>
      </c>
      <c r="HS635"/>
      <c r="HW635" s="758"/>
      <c r="HX635"/>
      <c r="HY635" s="759" t="s">
        <v>572</v>
      </c>
      <c r="HZ635" s="759" t="s">
        <v>572</v>
      </c>
      <c r="IA635" s="759" t="s">
        <v>572</v>
      </c>
      <c r="IC635" s="760" t="s">
        <v>572</v>
      </c>
      <c r="ID635" s="760" t="s">
        <v>572</v>
      </c>
      <c r="IE635" s="760" t="s">
        <v>572</v>
      </c>
      <c r="IF635" s="761" t="s">
        <v>572</v>
      </c>
      <c r="IG635" s="619" t="str">
        <f t="shared" si="22"/>
        <v>IN HOUSE (MANUAL)</v>
      </c>
      <c r="II635" s="761" t="s">
        <v>572</v>
      </c>
      <c r="IK635" s="761" t="str">
        <f>IFERROR(VLOOKUP($M635,#REF!,13,0),"IN HOUSE (MANUAL)")</f>
        <v>IN HOUSE (MANUAL)</v>
      </c>
      <c r="IM635" s="760" t="s">
        <v>572</v>
      </c>
      <c r="IN635" s="760" t="s">
        <v>572</v>
      </c>
      <c r="IO635" s="760" t="s">
        <v>572</v>
      </c>
      <c r="IQ635" s="760" t="s">
        <v>572</v>
      </c>
      <c r="IR635" s="760" t="s">
        <v>572</v>
      </c>
      <c r="IT635" s="760" t="s">
        <v>572</v>
      </c>
      <c r="IV635" s="760" t="s">
        <v>572</v>
      </c>
      <c r="IW635" s="760" t="s">
        <v>572</v>
      </c>
      <c r="IY635" s="760" t="s">
        <v>572</v>
      </c>
      <c r="IZ635" s="760" t="s">
        <v>572</v>
      </c>
      <c r="JB635" s="760" t="s">
        <v>572</v>
      </c>
      <c r="JC635" s="760" t="s">
        <v>572</v>
      </c>
      <c r="JE635" s="760" t="s">
        <v>572</v>
      </c>
      <c r="JF635" s="760" t="s">
        <v>572</v>
      </c>
    </row>
    <row r="636" spans="1:266" ht="17.25" customHeight="1" x14ac:dyDescent="0.35">
      <c r="A636" s="618" t="s">
        <v>1615</v>
      </c>
      <c r="B636" s="730">
        <v>71</v>
      </c>
      <c r="C636" s="730" t="s">
        <v>1606</v>
      </c>
      <c r="D636" s="730" t="s">
        <v>1606</v>
      </c>
      <c r="E636" s="730">
        <v>11</v>
      </c>
      <c r="F636" s="731" t="s">
        <v>574</v>
      </c>
      <c r="G636" s="732">
        <v>1</v>
      </c>
      <c r="H636" s="826">
        <v>46196</v>
      </c>
      <c r="I636" s="730">
        <v>36</v>
      </c>
      <c r="J636" s="730" t="s">
        <v>308</v>
      </c>
      <c r="K636" s="730">
        <v>37</v>
      </c>
      <c r="L636" s="730" t="s">
        <v>1616</v>
      </c>
      <c r="M636" s="734" t="s">
        <v>1615</v>
      </c>
      <c r="N636" s="734">
        <v>0</v>
      </c>
      <c r="O636" s="734" t="s">
        <v>390</v>
      </c>
      <c r="P636" s="734">
        <v>0</v>
      </c>
      <c r="Q636" s="734" t="s">
        <v>390</v>
      </c>
      <c r="R636" s="734" t="s">
        <v>1278</v>
      </c>
      <c r="S636" s="734" t="s">
        <v>308</v>
      </c>
      <c r="T636" s="734" t="s">
        <v>1430</v>
      </c>
      <c r="U636" s="734">
        <v>578</v>
      </c>
      <c r="V636" s="734" t="s">
        <v>308</v>
      </c>
      <c r="W636" s="734"/>
      <c r="X636" s="734"/>
      <c r="Y636" s="734"/>
      <c r="Z636" s="736"/>
      <c r="AA636" s="734" t="s">
        <v>40</v>
      </c>
      <c r="AB636" s="734" t="s">
        <v>863</v>
      </c>
      <c r="AC636" s="734" t="s">
        <v>589</v>
      </c>
      <c r="AD636" s="734">
        <v>2526</v>
      </c>
      <c r="AE636" s="764">
        <v>2526</v>
      </c>
      <c r="AF636" s="737" t="s">
        <v>390</v>
      </c>
      <c r="AG636" s="765"/>
      <c r="AH636" s="739"/>
      <c r="AI636" s="739" t="s">
        <v>625</v>
      </c>
      <c r="AJ636" s="740">
        <v>7</v>
      </c>
      <c r="AK636" s="741"/>
      <c r="AL636" s="742"/>
      <c r="AM636" s="743">
        <v>0</v>
      </c>
      <c r="AN636" s="743"/>
      <c r="AO636" s="743"/>
      <c r="AP636" s="743"/>
      <c r="AQ636" s="743"/>
      <c r="AR636" s="743"/>
      <c r="AS636" s="743"/>
      <c r="AT636" s="743"/>
      <c r="AU636" s="743"/>
      <c r="AV636" s="743"/>
      <c r="AW636" s="743"/>
      <c r="AX636" s="743"/>
      <c r="AY636" s="743"/>
      <c r="AZ636" s="743"/>
      <c r="BA636" s="743"/>
      <c r="BB636" s="743">
        <v>0</v>
      </c>
      <c r="BC636" s="743">
        <v>0</v>
      </c>
      <c r="BD636" s="743">
        <v>0</v>
      </c>
      <c r="BE636" s="743">
        <v>0</v>
      </c>
      <c r="BF636" s="743">
        <v>0</v>
      </c>
      <c r="BG636" s="743">
        <v>0</v>
      </c>
      <c r="BH636" s="743">
        <v>0</v>
      </c>
      <c r="BI636" s="743">
        <v>0</v>
      </c>
      <c r="BJ636" s="743"/>
      <c r="BK636" s="743">
        <v>0</v>
      </c>
      <c r="BL636" s="743"/>
      <c r="BM636" s="743"/>
      <c r="BN636" s="743" t="s">
        <v>308</v>
      </c>
      <c r="BO636" s="743" t="s">
        <v>308</v>
      </c>
      <c r="BP636" s="743" t="s">
        <v>308</v>
      </c>
      <c r="BQ636" s="743" t="s">
        <v>308</v>
      </c>
      <c r="BR636" s="743"/>
      <c r="BS636" s="743" t="s">
        <v>397</v>
      </c>
      <c r="BT636" s="743"/>
      <c r="BU636" s="743" t="s">
        <v>579</v>
      </c>
      <c r="BV636" s="743"/>
      <c r="BW636" s="743"/>
      <c r="BX636" s="743"/>
      <c r="BY636" s="743"/>
      <c r="BZ636" s="743"/>
      <c r="CA636" s="743">
        <v>0</v>
      </c>
      <c r="CB636" s="743"/>
      <c r="CC636" s="743"/>
      <c r="CD636" s="743"/>
      <c r="CE636" s="743"/>
      <c r="CF636" s="743"/>
      <c r="CG636" s="743"/>
      <c r="CH636" s="743"/>
      <c r="CI636" s="743"/>
      <c r="CJ636" s="743"/>
      <c r="CK636" s="736"/>
      <c r="CL636" s="736" t="s">
        <v>397</v>
      </c>
      <c r="CM636" s="736">
        <v>0</v>
      </c>
      <c r="CN636" s="736">
        <v>0</v>
      </c>
      <c r="CO636" s="736" t="s">
        <v>397</v>
      </c>
      <c r="CP636" s="736">
        <v>0</v>
      </c>
      <c r="CQ636" s="768">
        <v>0</v>
      </c>
      <c r="CR636" s="735">
        <v>546</v>
      </c>
      <c r="CS636" s="892"/>
      <c r="CT636" s="745" t="s">
        <v>308</v>
      </c>
      <c r="CU636" s="746" t="s">
        <v>308</v>
      </c>
      <c r="CV636" s="737"/>
      <c r="CW636" s="737"/>
      <c r="CX636" s="745">
        <v>46242</v>
      </c>
      <c r="CY636" s="861">
        <v>0</v>
      </c>
      <c r="CZ636" s="861" t="s">
        <v>308</v>
      </c>
      <c r="DA636" s="749">
        <v>0</v>
      </c>
      <c r="DB636" s="749">
        <v>0</v>
      </c>
      <c r="DC636" s="749">
        <v>0</v>
      </c>
      <c r="DD636" s="749" t="s">
        <v>390</v>
      </c>
      <c r="DE636" s="749" t="s">
        <v>397</v>
      </c>
      <c r="DF636" s="749" t="s">
        <v>397</v>
      </c>
      <c r="DG636" s="749" t="s">
        <v>397</v>
      </c>
      <c r="DH636" s="750">
        <v>0</v>
      </c>
      <c r="DI636" s="737" t="s">
        <v>397</v>
      </c>
      <c r="DJ636" s="737" t="s">
        <v>390</v>
      </c>
      <c r="DK636" s="737" t="s">
        <v>390</v>
      </c>
      <c r="DL636" s="737" t="s">
        <v>390</v>
      </c>
      <c r="DM636" s="737" t="s">
        <v>390</v>
      </c>
      <c r="DN636" s="737" t="s">
        <v>390</v>
      </c>
      <c r="DO636" s="762">
        <v>0</v>
      </c>
      <c r="DP636" s="737">
        <v>46276</v>
      </c>
      <c r="DQ636" s="737">
        <v>46302</v>
      </c>
      <c r="DR636" s="737">
        <v>46302</v>
      </c>
      <c r="DS636" s="750">
        <v>46276</v>
      </c>
      <c r="DT636" s="752">
        <v>46302</v>
      </c>
      <c r="DU636" s="753">
        <v>-7</v>
      </c>
      <c r="DV636" s="753" t="s">
        <v>308</v>
      </c>
      <c r="DW636" s="754">
        <v>46269</v>
      </c>
      <c r="DX636" s="755">
        <v>46269</v>
      </c>
      <c r="DY636" s="754" t="e">
        <v>#VALUE!</v>
      </c>
      <c r="DZ636" s="754" t="e">
        <v>#VALUE!</v>
      </c>
      <c r="EA636" s="754" t="e">
        <v>#VALUE!</v>
      </c>
      <c r="EB636" s="754" t="e">
        <v>#VALUE!</v>
      </c>
      <c r="HA636" s="756" t="s">
        <v>397</v>
      </c>
      <c r="HB636" s="756" t="s">
        <v>397</v>
      </c>
      <c r="HC636" s="756" t="s">
        <v>397</v>
      </c>
      <c r="HD636" s="756" t="s">
        <v>397</v>
      </c>
      <c r="HE636" s="756" t="s">
        <v>397</v>
      </c>
      <c r="HF636" s="756" t="s">
        <v>397</v>
      </c>
      <c r="HG636" s="756" t="s">
        <v>397</v>
      </c>
      <c r="HH636" s="756" t="s">
        <v>397</v>
      </c>
      <c r="HI636" s="756" t="s">
        <v>397</v>
      </c>
      <c r="HJ636" s="756" t="s">
        <v>397</v>
      </c>
      <c r="HK636"/>
      <c r="HL636"/>
      <c r="HM636"/>
      <c r="HN636" s="756" t="str">
        <f t="shared" si="21"/>
        <v>AUTO PRINT</v>
      </c>
      <c r="HO636"/>
      <c r="HP636" s="757" t="s">
        <v>572</v>
      </c>
      <c r="HQ636" s="757" t="s">
        <v>572</v>
      </c>
      <c r="HR636" s="757" t="s">
        <v>572</v>
      </c>
      <c r="HS636"/>
      <c r="HW636" s="758"/>
      <c r="HX636"/>
      <c r="HY636" s="759" t="s">
        <v>572</v>
      </c>
      <c r="HZ636" s="759" t="s">
        <v>572</v>
      </c>
      <c r="IA636" s="759" t="s">
        <v>572</v>
      </c>
      <c r="IC636" s="760" t="s">
        <v>572</v>
      </c>
      <c r="ID636" s="760" t="s">
        <v>572</v>
      </c>
      <c r="IE636" s="760" t="s">
        <v>572</v>
      </c>
      <c r="IF636" s="761" t="s">
        <v>572</v>
      </c>
      <c r="IG636" s="619" t="str">
        <f t="shared" si="22"/>
        <v>IN HOUSE (MANUAL)</v>
      </c>
      <c r="II636" s="761" t="s">
        <v>572</v>
      </c>
      <c r="IK636" s="761" t="str">
        <f>IFERROR(VLOOKUP($M636,#REF!,13,0),"IN HOUSE (MANUAL)")</f>
        <v>IN HOUSE (MANUAL)</v>
      </c>
      <c r="IM636" s="760" t="s">
        <v>572</v>
      </c>
      <c r="IN636" s="760" t="s">
        <v>572</v>
      </c>
      <c r="IO636" s="760" t="s">
        <v>572</v>
      </c>
      <c r="IQ636" s="760" t="s">
        <v>572</v>
      </c>
      <c r="IR636" s="760" t="s">
        <v>572</v>
      </c>
      <c r="IT636" s="760" t="s">
        <v>572</v>
      </c>
      <c r="IV636" s="760" t="s">
        <v>572</v>
      </c>
      <c r="IW636" s="760" t="s">
        <v>572</v>
      </c>
      <c r="IY636" s="760" t="s">
        <v>572</v>
      </c>
      <c r="IZ636" s="760" t="s">
        <v>572</v>
      </c>
      <c r="JB636" s="760" t="s">
        <v>572</v>
      </c>
      <c r="JC636" s="760" t="s">
        <v>572</v>
      </c>
      <c r="JE636" s="760" t="s">
        <v>572</v>
      </c>
      <c r="JF636" s="760" t="s">
        <v>572</v>
      </c>
    </row>
    <row r="637" spans="1:266" ht="17.25" customHeight="1" x14ac:dyDescent="0.35">
      <c r="A637" s="618" t="s">
        <v>1617</v>
      </c>
      <c r="B637" s="730">
        <v>72</v>
      </c>
      <c r="C637" s="730" t="s">
        <v>1606</v>
      </c>
      <c r="D637" s="730" t="s">
        <v>1606</v>
      </c>
      <c r="E637" s="730">
        <v>11</v>
      </c>
      <c r="F637" s="731" t="s">
        <v>574</v>
      </c>
      <c r="G637" s="732">
        <v>1</v>
      </c>
      <c r="H637" s="826">
        <v>46196</v>
      </c>
      <c r="I637" s="730">
        <v>36</v>
      </c>
      <c r="J637" s="730" t="s">
        <v>308</v>
      </c>
      <c r="K637" s="730">
        <v>37</v>
      </c>
      <c r="L637" s="730" t="s">
        <v>1618</v>
      </c>
      <c r="M637" s="734" t="s">
        <v>1617</v>
      </c>
      <c r="N637" s="734">
        <v>0</v>
      </c>
      <c r="O637" s="734" t="s">
        <v>390</v>
      </c>
      <c r="P637" s="734">
        <v>0</v>
      </c>
      <c r="Q637" s="734" t="s">
        <v>390</v>
      </c>
      <c r="R637" s="734" t="s">
        <v>1278</v>
      </c>
      <c r="S637" s="734" t="s">
        <v>308</v>
      </c>
      <c r="T637" s="734" t="s">
        <v>1439</v>
      </c>
      <c r="U637" s="734">
        <v>578</v>
      </c>
      <c r="V637" s="734" t="s">
        <v>308</v>
      </c>
      <c r="W637" s="734"/>
      <c r="X637" s="734"/>
      <c r="Y637" s="734"/>
      <c r="Z637" s="736"/>
      <c r="AA637" s="734" t="s">
        <v>40</v>
      </c>
      <c r="AB637" s="734" t="s">
        <v>863</v>
      </c>
      <c r="AC637" s="734" t="s">
        <v>589</v>
      </c>
      <c r="AD637" s="734">
        <v>2076</v>
      </c>
      <c r="AE637" s="738">
        <v>2076</v>
      </c>
      <c r="AF637" s="737" t="s">
        <v>390</v>
      </c>
      <c r="AG637" s="765"/>
      <c r="AH637" s="765"/>
      <c r="AI637" s="765" t="s">
        <v>625</v>
      </c>
      <c r="AJ637" s="740">
        <v>8</v>
      </c>
      <c r="AK637" s="766"/>
      <c r="AL637" s="740"/>
      <c r="AM637" s="767">
        <v>0</v>
      </c>
      <c r="AN637" s="767"/>
      <c r="AO637" s="767"/>
      <c r="AP637" s="767"/>
      <c r="AQ637" s="767"/>
      <c r="AR637" s="767"/>
      <c r="AS637" s="767"/>
      <c r="AT637" s="767"/>
      <c r="AU637" s="767"/>
      <c r="AV637" s="767"/>
      <c r="AW637" s="767"/>
      <c r="AX637" s="767"/>
      <c r="AY637" s="767"/>
      <c r="AZ637" s="767"/>
      <c r="BA637" s="767"/>
      <c r="BB637" s="767">
        <v>0</v>
      </c>
      <c r="BC637" s="767">
        <v>0</v>
      </c>
      <c r="BD637" s="767">
        <v>0</v>
      </c>
      <c r="BE637" s="767">
        <v>0</v>
      </c>
      <c r="BF637" s="767">
        <v>0</v>
      </c>
      <c r="BG637" s="767">
        <v>0</v>
      </c>
      <c r="BH637" s="767">
        <v>0</v>
      </c>
      <c r="BI637" s="767">
        <v>0</v>
      </c>
      <c r="BJ637" s="767"/>
      <c r="BK637" s="767">
        <v>0</v>
      </c>
      <c r="BL637" s="767"/>
      <c r="BM637" s="767"/>
      <c r="BN637" s="767" t="s">
        <v>308</v>
      </c>
      <c r="BO637" s="767" t="s">
        <v>308</v>
      </c>
      <c r="BP637" s="767" t="s">
        <v>308</v>
      </c>
      <c r="BQ637" s="767" t="s">
        <v>308</v>
      </c>
      <c r="BR637" s="767"/>
      <c r="BS637" s="767" t="s">
        <v>397</v>
      </c>
      <c r="BT637" s="767"/>
      <c r="BU637" s="767" t="s">
        <v>579</v>
      </c>
      <c r="BV637" s="767"/>
      <c r="BW637" s="767"/>
      <c r="BX637" s="767"/>
      <c r="BY637" s="767"/>
      <c r="BZ637" s="767"/>
      <c r="CA637" s="767">
        <v>0</v>
      </c>
      <c r="CB637" s="767"/>
      <c r="CC637" s="767"/>
      <c r="CD637" s="767"/>
      <c r="CE637" s="767"/>
      <c r="CF637" s="767"/>
      <c r="CG637" s="767"/>
      <c r="CH637" s="767"/>
      <c r="CI637" s="767"/>
      <c r="CJ637" s="767"/>
      <c r="CK637" s="768"/>
      <c r="CL637" s="768" t="s">
        <v>397</v>
      </c>
      <c r="CM637" s="768">
        <v>0</v>
      </c>
      <c r="CN637" s="768">
        <v>0</v>
      </c>
      <c r="CO637" s="768" t="s">
        <v>397</v>
      </c>
      <c r="CP637" s="768">
        <v>0</v>
      </c>
      <c r="CQ637" s="768">
        <v>0</v>
      </c>
      <c r="CR637" s="735">
        <v>515</v>
      </c>
      <c r="CS637" s="892"/>
      <c r="CT637" s="745" t="s">
        <v>308</v>
      </c>
      <c r="CU637" s="746" t="s">
        <v>308</v>
      </c>
      <c r="CV637" s="737"/>
      <c r="CW637" s="737"/>
      <c r="CX637" s="745">
        <v>46242</v>
      </c>
      <c r="CY637" s="861">
        <v>0</v>
      </c>
      <c r="CZ637" s="861" t="s">
        <v>308</v>
      </c>
      <c r="DA637" s="749">
        <v>0</v>
      </c>
      <c r="DB637" s="749">
        <v>0</v>
      </c>
      <c r="DC637" s="749">
        <v>0</v>
      </c>
      <c r="DD637" s="749" t="s">
        <v>390</v>
      </c>
      <c r="DE637" s="749" t="s">
        <v>397</v>
      </c>
      <c r="DF637" s="749" t="s">
        <v>397</v>
      </c>
      <c r="DG637" s="749" t="s">
        <v>397</v>
      </c>
      <c r="DH637" s="750">
        <v>0</v>
      </c>
      <c r="DI637" s="737" t="s">
        <v>397</v>
      </c>
      <c r="DJ637" s="737" t="s">
        <v>390</v>
      </c>
      <c r="DK637" s="737" t="s">
        <v>390</v>
      </c>
      <c r="DL637" s="737" t="s">
        <v>390</v>
      </c>
      <c r="DM637" s="737" t="s">
        <v>390</v>
      </c>
      <c r="DN637" s="737" t="s">
        <v>390</v>
      </c>
      <c r="DO637" s="762">
        <v>0</v>
      </c>
      <c r="DP637" s="763">
        <v>46276</v>
      </c>
      <c r="DQ637" s="763">
        <v>46302</v>
      </c>
      <c r="DR637" s="763">
        <v>46302</v>
      </c>
      <c r="DS637" s="750">
        <v>46276</v>
      </c>
      <c r="DT637" s="752">
        <v>46302</v>
      </c>
      <c r="DU637" s="753">
        <v>-7</v>
      </c>
      <c r="DV637" s="753" t="s">
        <v>308</v>
      </c>
      <c r="DW637" s="754">
        <v>46269</v>
      </c>
      <c r="DX637" s="755">
        <v>46269</v>
      </c>
      <c r="DY637" s="754" t="e">
        <v>#VALUE!</v>
      </c>
      <c r="DZ637" s="754" t="e">
        <v>#VALUE!</v>
      </c>
      <c r="EA637" s="754" t="e">
        <v>#VALUE!</v>
      </c>
      <c r="EB637" s="754" t="e">
        <v>#VALUE!</v>
      </c>
      <c r="HA637" s="756" t="s">
        <v>397</v>
      </c>
      <c r="HB637" s="756" t="s">
        <v>397</v>
      </c>
      <c r="HC637" s="756" t="s">
        <v>397</v>
      </c>
      <c r="HD637" s="756" t="s">
        <v>397</v>
      </c>
      <c r="HE637" s="756" t="s">
        <v>397</v>
      </c>
      <c r="HF637" s="756" t="s">
        <v>397</v>
      </c>
      <c r="HG637" s="756" t="s">
        <v>397</v>
      </c>
      <c r="HH637" s="756" t="s">
        <v>397</v>
      </c>
      <c r="HI637" s="756" t="s">
        <v>397</v>
      </c>
      <c r="HJ637" s="756" t="s">
        <v>397</v>
      </c>
      <c r="HK637"/>
      <c r="HL637"/>
      <c r="HM637"/>
      <c r="HN637" s="756" t="str">
        <f t="shared" si="21"/>
        <v>AUTO PRINT</v>
      </c>
      <c r="HO637"/>
      <c r="HP637" s="757" t="s">
        <v>572</v>
      </c>
      <c r="HQ637" s="757" t="s">
        <v>572</v>
      </c>
      <c r="HR637" s="757" t="s">
        <v>572</v>
      </c>
      <c r="HS637"/>
      <c r="HW637" s="758"/>
      <c r="HX637"/>
      <c r="HY637" s="759" t="s">
        <v>572</v>
      </c>
      <c r="HZ637" s="759" t="s">
        <v>572</v>
      </c>
      <c r="IA637" s="759" t="s">
        <v>572</v>
      </c>
      <c r="IC637" s="760" t="s">
        <v>572</v>
      </c>
      <c r="ID637" s="760" t="s">
        <v>572</v>
      </c>
      <c r="IE637" s="760" t="s">
        <v>572</v>
      </c>
      <c r="IF637" s="761" t="s">
        <v>572</v>
      </c>
      <c r="IG637" s="619" t="str">
        <f t="shared" si="22"/>
        <v>IN HOUSE (MANUAL)</v>
      </c>
      <c r="II637" s="761" t="s">
        <v>572</v>
      </c>
      <c r="IK637" s="761" t="str">
        <f>IFERROR(VLOOKUP($M637,#REF!,13,0),"IN HOUSE (MANUAL)")</f>
        <v>IN HOUSE (MANUAL)</v>
      </c>
      <c r="IM637" s="760" t="s">
        <v>572</v>
      </c>
      <c r="IN637" s="760" t="s">
        <v>572</v>
      </c>
      <c r="IO637" s="760" t="s">
        <v>572</v>
      </c>
      <c r="IQ637" s="760" t="s">
        <v>572</v>
      </c>
      <c r="IR637" s="760" t="s">
        <v>572</v>
      </c>
      <c r="IT637" s="760" t="s">
        <v>572</v>
      </c>
      <c r="IV637" s="760" t="s">
        <v>572</v>
      </c>
      <c r="IW637" s="760" t="s">
        <v>572</v>
      </c>
      <c r="IY637" s="760" t="s">
        <v>572</v>
      </c>
      <c r="IZ637" s="760" t="s">
        <v>572</v>
      </c>
      <c r="JB637" s="760" t="s">
        <v>572</v>
      </c>
      <c r="JC637" s="760" t="s">
        <v>572</v>
      </c>
      <c r="JE637" s="760" t="s">
        <v>572</v>
      </c>
      <c r="JF637" s="760" t="s">
        <v>572</v>
      </c>
    </row>
    <row r="638" spans="1:266" ht="17.25" customHeight="1" x14ac:dyDescent="0.35">
      <c r="A638" s="618" t="s">
        <v>1619</v>
      </c>
      <c r="B638" s="730">
        <v>73</v>
      </c>
      <c r="C638" s="730" t="s">
        <v>1606</v>
      </c>
      <c r="D638" s="730" t="s">
        <v>1606</v>
      </c>
      <c r="E638" s="730">
        <v>11</v>
      </c>
      <c r="F638" s="731" t="s">
        <v>574</v>
      </c>
      <c r="G638" s="732">
        <v>1</v>
      </c>
      <c r="H638" s="826">
        <v>46196</v>
      </c>
      <c r="I638" s="730">
        <v>37</v>
      </c>
      <c r="J638" s="730" t="s">
        <v>308</v>
      </c>
      <c r="K638" s="730">
        <v>37</v>
      </c>
      <c r="L638" s="730" t="s">
        <v>1620</v>
      </c>
      <c r="M638" s="734" t="s">
        <v>1619</v>
      </c>
      <c r="N638" s="734">
        <v>0</v>
      </c>
      <c r="O638" s="734" t="s">
        <v>390</v>
      </c>
      <c r="P638" s="734">
        <v>0</v>
      </c>
      <c r="Q638" s="734" t="s">
        <v>390</v>
      </c>
      <c r="R638" s="734" t="s">
        <v>1278</v>
      </c>
      <c r="S638" s="734" t="s">
        <v>308</v>
      </c>
      <c r="T638" s="734" t="s">
        <v>1439</v>
      </c>
      <c r="U638" s="734">
        <v>578</v>
      </c>
      <c r="V638" s="734" t="s">
        <v>308</v>
      </c>
      <c r="W638" s="734"/>
      <c r="X638" s="734"/>
      <c r="Y638" s="734"/>
      <c r="Z638" s="736"/>
      <c r="AA638" s="734" t="s">
        <v>40</v>
      </c>
      <c r="AB638" s="734" t="s">
        <v>863</v>
      </c>
      <c r="AC638" s="734" t="s">
        <v>589</v>
      </c>
      <c r="AD638" s="734">
        <v>786</v>
      </c>
      <c r="AE638" s="738">
        <v>786</v>
      </c>
      <c r="AF638" s="737" t="s">
        <v>390</v>
      </c>
      <c r="AG638" s="765"/>
      <c r="AH638" s="765"/>
      <c r="AI638" s="765" t="s">
        <v>625</v>
      </c>
      <c r="AJ638" s="740">
        <v>9</v>
      </c>
      <c r="AK638" s="766"/>
      <c r="AL638" s="740"/>
      <c r="AM638" s="767">
        <v>0</v>
      </c>
      <c r="AN638" s="767"/>
      <c r="AO638" s="767"/>
      <c r="AP638" s="767"/>
      <c r="AQ638" s="767"/>
      <c r="AR638" s="767"/>
      <c r="AS638" s="767"/>
      <c r="AT638" s="767"/>
      <c r="AU638" s="767"/>
      <c r="AV638" s="767"/>
      <c r="AW638" s="767"/>
      <c r="AX638" s="767"/>
      <c r="AY638" s="767"/>
      <c r="AZ638" s="767"/>
      <c r="BA638" s="767"/>
      <c r="BB638" s="767">
        <v>0</v>
      </c>
      <c r="BC638" s="767">
        <v>0</v>
      </c>
      <c r="BD638" s="767">
        <v>0</v>
      </c>
      <c r="BE638" s="767">
        <v>0</v>
      </c>
      <c r="BF638" s="767">
        <v>0</v>
      </c>
      <c r="BG638" s="767">
        <v>0</v>
      </c>
      <c r="BH638" s="767">
        <v>0</v>
      </c>
      <c r="BI638" s="767">
        <v>0</v>
      </c>
      <c r="BJ638" s="767"/>
      <c r="BK638" s="767">
        <v>0</v>
      </c>
      <c r="BL638" s="767"/>
      <c r="BM638" s="767"/>
      <c r="BN638" s="767" t="s">
        <v>308</v>
      </c>
      <c r="BO638" s="767" t="s">
        <v>308</v>
      </c>
      <c r="BP638" s="767" t="s">
        <v>308</v>
      </c>
      <c r="BQ638" s="767" t="s">
        <v>308</v>
      </c>
      <c r="BR638" s="767"/>
      <c r="BS638" s="767" t="s">
        <v>397</v>
      </c>
      <c r="BT638" s="767"/>
      <c r="BU638" s="767" t="s">
        <v>579</v>
      </c>
      <c r="BV638" s="767"/>
      <c r="BW638" s="767"/>
      <c r="BX638" s="767"/>
      <c r="BY638" s="767"/>
      <c r="BZ638" s="767"/>
      <c r="CA638" s="767">
        <v>0</v>
      </c>
      <c r="CB638" s="767"/>
      <c r="CC638" s="767"/>
      <c r="CD638" s="767"/>
      <c r="CE638" s="767"/>
      <c r="CF638" s="767"/>
      <c r="CG638" s="767"/>
      <c r="CH638" s="767"/>
      <c r="CI638" s="767"/>
      <c r="CJ638" s="767"/>
      <c r="CK638" s="768"/>
      <c r="CL638" s="768" t="s">
        <v>397</v>
      </c>
      <c r="CM638" s="768">
        <v>0</v>
      </c>
      <c r="CN638" s="768">
        <v>0</v>
      </c>
      <c r="CO638" s="768" t="s">
        <v>397</v>
      </c>
      <c r="CP638" s="768">
        <v>0</v>
      </c>
      <c r="CQ638" s="768">
        <v>0</v>
      </c>
      <c r="CR638" s="735">
        <v>786</v>
      </c>
      <c r="CS638" s="892"/>
      <c r="CT638" s="745" t="s">
        <v>308</v>
      </c>
      <c r="CU638" s="746" t="s">
        <v>308</v>
      </c>
      <c r="CV638" s="737"/>
      <c r="CW638" s="737"/>
      <c r="CX638" s="745">
        <v>46242</v>
      </c>
      <c r="CY638" s="861">
        <v>0</v>
      </c>
      <c r="CZ638" s="861" t="s">
        <v>308</v>
      </c>
      <c r="DA638" s="749">
        <v>0</v>
      </c>
      <c r="DB638" s="749">
        <v>0</v>
      </c>
      <c r="DC638" s="749">
        <v>0</v>
      </c>
      <c r="DD638" s="749" t="s">
        <v>390</v>
      </c>
      <c r="DE638" s="749" t="s">
        <v>397</v>
      </c>
      <c r="DF638" s="749" t="s">
        <v>397</v>
      </c>
      <c r="DG638" s="749" t="s">
        <v>397</v>
      </c>
      <c r="DH638" s="750">
        <v>0</v>
      </c>
      <c r="DI638" s="737" t="s">
        <v>397</v>
      </c>
      <c r="DJ638" s="737" t="s">
        <v>390</v>
      </c>
      <c r="DK638" s="737" t="s">
        <v>390</v>
      </c>
      <c r="DL638" s="737" t="s">
        <v>390</v>
      </c>
      <c r="DM638" s="737" t="s">
        <v>390</v>
      </c>
      <c r="DN638" s="737" t="s">
        <v>390</v>
      </c>
      <c r="DO638" s="762">
        <v>0</v>
      </c>
      <c r="DP638" s="763">
        <v>46276</v>
      </c>
      <c r="DQ638" s="763">
        <v>46302</v>
      </c>
      <c r="DR638" s="763">
        <v>46302</v>
      </c>
      <c r="DS638" s="750">
        <v>46276</v>
      </c>
      <c r="DT638" s="752">
        <v>46302</v>
      </c>
      <c r="DU638" s="753">
        <v>-4</v>
      </c>
      <c r="DV638" s="753" t="s">
        <v>308</v>
      </c>
      <c r="DW638" s="754">
        <v>46269</v>
      </c>
      <c r="DX638" s="755">
        <v>46272</v>
      </c>
      <c r="DY638" s="754" t="e">
        <v>#VALUE!</v>
      </c>
      <c r="DZ638" s="754" t="e">
        <v>#VALUE!</v>
      </c>
      <c r="EA638" s="754" t="e">
        <v>#VALUE!</v>
      </c>
      <c r="EB638" s="754" t="e">
        <v>#VALUE!</v>
      </c>
      <c r="HA638" s="756" t="s">
        <v>397</v>
      </c>
      <c r="HB638" s="756" t="s">
        <v>397</v>
      </c>
      <c r="HC638" s="756" t="s">
        <v>397</v>
      </c>
      <c r="HD638" s="756" t="s">
        <v>397</v>
      </c>
      <c r="HE638" s="756" t="s">
        <v>397</v>
      </c>
      <c r="HF638" s="756" t="s">
        <v>397</v>
      </c>
      <c r="HG638" s="756" t="s">
        <v>397</v>
      </c>
      <c r="HH638" s="756" t="s">
        <v>397</v>
      </c>
      <c r="HI638" s="756" t="s">
        <v>397</v>
      </c>
      <c r="HJ638" s="756" t="s">
        <v>397</v>
      </c>
      <c r="HK638"/>
      <c r="HL638"/>
      <c r="HM638"/>
      <c r="HN638" s="756" t="str">
        <f t="shared" si="21"/>
        <v>AUTO PRINT</v>
      </c>
      <c r="HO638"/>
      <c r="HP638" s="757" t="s">
        <v>572</v>
      </c>
      <c r="HQ638" s="757" t="s">
        <v>572</v>
      </c>
      <c r="HR638" s="757" t="s">
        <v>572</v>
      </c>
      <c r="HS638"/>
      <c r="HW638" s="758"/>
      <c r="HX638"/>
      <c r="HY638" s="759" t="s">
        <v>572</v>
      </c>
      <c r="HZ638" s="759" t="s">
        <v>572</v>
      </c>
      <c r="IA638" s="759" t="s">
        <v>572</v>
      </c>
      <c r="IC638" s="760" t="s">
        <v>572</v>
      </c>
      <c r="ID638" s="760" t="s">
        <v>572</v>
      </c>
      <c r="IE638" s="760" t="s">
        <v>572</v>
      </c>
      <c r="IF638" s="761" t="s">
        <v>572</v>
      </c>
      <c r="IG638" s="619" t="str">
        <f t="shared" si="22"/>
        <v>IN HOUSE (MANUAL)</v>
      </c>
      <c r="II638" s="761" t="s">
        <v>572</v>
      </c>
      <c r="IK638" s="761" t="str">
        <f>IFERROR(VLOOKUP($M638,#REF!,13,0),"IN HOUSE (MANUAL)")</f>
        <v>IN HOUSE (MANUAL)</v>
      </c>
      <c r="IM638" s="760" t="s">
        <v>572</v>
      </c>
      <c r="IN638" s="760" t="s">
        <v>572</v>
      </c>
      <c r="IO638" s="760" t="s">
        <v>572</v>
      </c>
      <c r="IQ638" s="760" t="s">
        <v>572</v>
      </c>
      <c r="IR638" s="760" t="s">
        <v>572</v>
      </c>
      <c r="IT638" s="760" t="s">
        <v>572</v>
      </c>
      <c r="IV638" s="760" t="s">
        <v>572</v>
      </c>
      <c r="IW638" s="760" t="s">
        <v>572</v>
      </c>
      <c r="IY638" s="760" t="s">
        <v>572</v>
      </c>
      <c r="IZ638" s="760" t="s">
        <v>572</v>
      </c>
      <c r="JB638" s="760" t="s">
        <v>572</v>
      </c>
      <c r="JC638" s="760" t="s">
        <v>572</v>
      </c>
      <c r="JE638" s="760" t="s">
        <v>572</v>
      </c>
      <c r="JF638" s="760" t="s">
        <v>572</v>
      </c>
    </row>
    <row r="639" spans="1:266" ht="17.25" customHeight="1" x14ac:dyDescent="0.35">
      <c r="A639" s="618" t="s">
        <v>1621</v>
      </c>
      <c r="B639" s="730">
        <v>74</v>
      </c>
      <c r="C639" s="730" t="s">
        <v>1606</v>
      </c>
      <c r="D639" s="730" t="s">
        <v>1606</v>
      </c>
      <c r="E639" s="730">
        <v>11</v>
      </c>
      <c r="F639" s="731" t="s">
        <v>574</v>
      </c>
      <c r="G639" s="732">
        <v>1</v>
      </c>
      <c r="H639" s="826">
        <v>46196</v>
      </c>
      <c r="I639" s="730">
        <v>37</v>
      </c>
      <c r="J639" s="730" t="s">
        <v>308</v>
      </c>
      <c r="K639" s="730">
        <v>38</v>
      </c>
      <c r="L639" s="730" t="s">
        <v>1622</v>
      </c>
      <c r="M639" s="734" t="s">
        <v>1621</v>
      </c>
      <c r="N639" s="734">
        <v>0</v>
      </c>
      <c r="O639" s="734" t="s">
        <v>390</v>
      </c>
      <c r="P639" s="734">
        <v>0</v>
      </c>
      <c r="Q639" s="734" t="s">
        <v>390</v>
      </c>
      <c r="R639" s="734" t="s">
        <v>1278</v>
      </c>
      <c r="S639" s="734" t="s">
        <v>308</v>
      </c>
      <c r="T639" s="734" t="s">
        <v>1439</v>
      </c>
      <c r="U639" s="734">
        <v>578</v>
      </c>
      <c r="V639" s="734" t="s">
        <v>308</v>
      </c>
      <c r="W639" s="734"/>
      <c r="X639" s="734"/>
      <c r="Y639" s="734"/>
      <c r="Z639" s="736"/>
      <c r="AA639" s="734" t="s">
        <v>40</v>
      </c>
      <c r="AB639" s="734" t="s">
        <v>863</v>
      </c>
      <c r="AC639" s="734" t="s">
        <v>597</v>
      </c>
      <c r="AD639" s="734">
        <v>2358</v>
      </c>
      <c r="AE639" s="764">
        <v>2358</v>
      </c>
      <c r="AF639" s="737" t="s">
        <v>390</v>
      </c>
      <c r="AG639" s="765"/>
      <c r="AH639" s="739"/>
      <c r="AI639" s="739" t="s">
        <v>308</v>
      </c>
      <c r="AJ639" s="740">
        <v>10</v>
      </c>
      <c r="AK639" s="764"/>
      <c r="AL639" s="764"/>
      <c r="AM639" s="930">
        <v>0</v>
      </c>
      <c r="AN639" s="930"/>
      <c r="AO639" s="930"/>
      <c r="AP639" s="930"/>
      <c r="AQ639" s="930"/>
      <c r="AR639" s="930"/>
      <c r="AS639" s="930"/>
      <c r="AT639" s="930"/>
      <c r="AU639" s="930"/>
      <c r="AV639" s="930"/>
      <c r="AW639" s="930"/>
      <c r="AX639" s="930"/>
      <c r="AY639" s="930"/>
      <c r="AZ639" s="930"/>
      <c r="BA639" s="930"/>
      <c r="BB639" s="930">
        <v>0</v>
      </c>
      <c r="BC639" s="930">
        <v>0</v>
      </c>
      <c r="BD639" s="930">
        <v>0</v>
      </c>
      <c r="BE639" s="930">
        <v>0</v>
      </c>
      <c r="BF639" s="930">
        <v>0</v>
      </c>
      <c r="BG639" s="930">
        <v>0</v>
      </c>
      <c r="BH639" s="930">
        <v>0</v>
      </c>
      <c r="BI639" s="930">
        <v>0</v>
      </c>
      <c r="BJ639" s="930"/>
      <c r="BK639" s="930">
        <v>0</v>
      </c>
      <c r="BL639" s="930"/>
      <c r="BM639" s="930"/>
      <c r="BN639" s="930" t="s">
        <v>308</v>
      </c>
      <c r="BO639" s="930" t="s">
        <v>308</v>
      </c>
      <c r="BP639" s="930" t="s">
        <v>308</v>
      </c>
      <c r="BQ639" s="930" t="s">
        <v>308</v>
      </c>
      <c r="BR639" s="930"/>
      <c r="BS639" s="930" t="s">
        <v>397</v>
      </c>
      <c r="BT639" s="930"/>
      <c r="BU639" s="930" t="s">
        <v>579</v>
      </c>
      <c r="BV639" s="930"/>
      <c r="BW639" s="930"/>
      <c r="BX639" s="930"/>
      <c r="BY639" s="930"/>
      <c r="BZ639" s="930"/>
      <c r="CA639" s="930">
        <v>93</v>
      </c>
      <c r="CB639" s="930"/>
      <c r="CC639" s="930"/>
      <c r="CD639" s="930"/>
      <c r="CE639" s="930"/>
      <c r="CF639" s="930"/>
      <c r="CG639" s="930"/>
      <c r="CH639" s="930"/>
      <c r="CI639" s="930"/>
      <c r="CJ639" s="930"/>
      <c r="CK639" s="736"/>
      <c r="CL639" s="736" t="s">
        <v>397</v>
      </c>
      <c r="CM639" s="736">
        <v>0</v>
      </c>
      <c r="CN639" s="736">
        <v>60</v>
      </c>
      <c r="CO639" s="736" t="s">
        <v>397</v>
      </c>
      <c r="CP639" s="736">
        <v>60</v>
      </c>
      <c r="CQ639" s="768">
        <v>60</v>
      </c>
      <c r="CR639" s="735">
        <v>2358</v>
      </c>
      <c r="CS639" s="744"/>
      <c r="CT639" s="745">
        <v>46286</v>
      </c>
      <c r="CU639" s="746" t="s">
        <v>598</v>
      </c>
      <c r="CV639" s="737"/>
      <c r="CW639" s="737"/>
      <c r="CX639" s="745">
        <v>46242</v>
      </c>
      <c r="CY639" s="861">
        <v>0</v>
      </c>
      <c r="CZ639" s="861" t="s">
        <v>308</v>
      </c>
      <c r="DA639" s="749">
        <v>0</v>
      </c>
      <c r="DB639" s="749">
        <v>0</v>
      </c>
      <c r="DC639" s="749">
        <v>0</v>
      </c>
      <c r="DD639" s="749" t="s">
        <v>390</v>
      </c>
      <c r="DE639" s="749" t="s">
        <v>397</v>
      </c>
      <c r="DF639" s="749" t="s">
        <v>397</v>
      </c>
      <c r="DG639" s="749" t="s">
        <v>397</v>
      </c>
      <c r="DH639" s="750">
        <v>0</v>
      </c>
      <c r="DI639" s="737" t="s">
        <v>397</v>
      </c>
      <c r="DJ639" s="737" t="s">
        <v>390</v>
      </c>
      <c r="DK639" s="737" t="s">
        <v>390</v>
      </c>
      <c r="DL639" s="737" t="s">
        <v>390</v>
      </c>
      <c r="DM639" s="737" t="s">
        <v>390</v>
      </c>
      <c r="DN639" s="737" t="s">
        <v>390</v>
      </c>
      <c r="DO639" s="762">
        <v>0</v>
      </c>
      <c r="DP639" s="737">
        <v>46283</v>
      </c>
      <c r="DQ639" s="737">
        <v>46283</v>
      </c>
      <c r="DR639" s="737">
        <v>46283</v>
      </c>
      <c r="DS639" s="750">
        <v>46283</v>
      </c>
      <c r="DT639" s="752">
        <v>46283</v>
      </c>
      <c r="DU639" s="753">
        <v>-9</v>
      </c>
      <c r="DV639" s="753" t="s">
        <v>308</v>
      </c>
      <c r="DW639" s="754">
        <v>46272</v>
      </c>
      <c r="DX639" s="755">
        <v>46274</v>
      </c>
      <c r="DY639" s="754" t="e">
        <v>#VALUE!</v>
      </c>
      <c r="DZ639" s="754" t="e">
        <v>#VALUE!</v>
      </c>
      <c r="EA639" s="754" t="e">
        <v>#VALUE!</v>
      </c>
      <c r="EB639" s="754" t="e">
        <v>#VALUE!</v>
      </c>
      <c r="HA639" s="756" t="s">
        <v>397</v>
      </c>
      <c r="HB639" s="756" t="s">
        <v>397</v>
      </c>
      <c r="HC639" s="756" t="s">
        <v>397</v>
      </c>
      <c r="HD639" s="756" t="s">
        <v>397</v>
      </c>
      <c r="HE639" s="756" t="s">
        <v>397</v>
      </c>
      <c r="HF639" s="756" t="s">
        <v>397</v>
      </c>
      <c r="HG639" s="756" t="s">
        <v>397</v>
      </c>
      <c r="HH639" s="756" t="s">
        <v>397</v>
      </c>
      <c r="HI639" s="756" t="s">
        <v>397</v>
      </c>
      <c r="HJ639" s="756" t="s">
        <v>397</v>
      </c>
      <c r="HK639"/>
      <c r="HL639"/>
      <c r="HM639"/>
      <c r="HN639" s="756" t="str">
        <f t="shared" si="21"/>
        <v>AUTO PRINT</v>
      </c>
      <c r="HO639"/>
      <c r="HP639" s="757" t="s">
        <v>572</v>
      </c>
      <c r="HQ639" s="757" t="s">
        <v>572</v>
      </c>
      <c r="HR639" s="757" t="s">
        <v>572</v>
      </c>
      <c r="HS639"/>
      <c r="HW639" s="758"/>
      <c r="HX639"/>
      <c r="HY639" s="759" t="s">
        <v>572</v>
      </c>
      <c r="HZ639" s="759" t="s">
        <v>572</v>
      </c>
      <c r="IA639" s="759" t="s">
        <v>572</v>
      </c>
      <c r="IC639" s="760" t="s">
        <v>572</v>
      </c>
      <c r="ID639" s="760" t="s">
        <v>572</v>
      </c>
      <c r="IE639" s="760" t="s">
        <v>572</v>
      </c>
      <c r="IF639" s="761" t="s">
        <v>572</v>
      </c>
      <c r="IG639" s="619" t="str">
        <f t="shared" si="22"/>
        <v>IN HOUSE (MANUAL)</v>
      </c>
      <c r="II639" s="761" t="s">
        <v>572</v>
      </c>
      <c r="IK639" s="761" t="str">
        <f>IFERROR(VLOOKUP($M639,#REF!,13,0),"IN HOUSE (MANUAL)")</f>
        <v>IN HOUSE (MANUAL)</v>
      </c>
      <c r="IM639" s="760" t="s">
        <v>572</v>
      </c>
      <c r="IN639" s="760" t="s">
        <v>572</v>
      </c>
      <c r="IO639" s="760" t="s">
        <v>572</v>
      </c>
      <c r="IQ639" s="760" t="s">
        <v>572</v>
      </c>
      <c r="IR639" s="760" t="s">
        <v>572</v>
      </c>
      <c r="IT639" s="760" t="s">
        <v>572</v>
      </c>
      <c r="IV639" s="760" t="s">
        <v>572</v>
      </c>
      <c r="IW639" s="760" t="s">
        <v>572</v>
      </c>
      <c r="IY639" s="760" t="s">
        <v>572</v>
      </c>
      <c r="IZ639" s="760" t="s">
        <v>572</v>
      </c>
      <c r="JB639" s="760" t="s">
        <v>572</v>
      </c>
      <c r="JC639" s="760" t="s">
        <v>572</v>
      </c>
      <c r="JE639" s="760" t="s">
        <v>572</v>
      </c>
      <c r="JF639" s="760" t="s">
        <v>572</v>
      </c>
    </row>
    <row r="640" spans="1:266" ht="17.25" customHeight="1" x14ac:dyDescent="0.35">
      <c r="A640" s="618" t="s">
        <v>1623</v>
      </c>
      <c r="B640" s="730">
        <v>75</v>
      </c>
      <c r="C640" s="730" t="s">
        <v>1606</v>
      </c>
      <c r="D640" s="730" t="s">
        <v>1606</v>
      </c>
      <c r="E640" s="730">
        <v>11</v>
      </c>
      <c r="F640" s="731" t="s">
        <v>574</v>
      </c>
      <c r="G640" s="732">
        <v>1</v>
      </c>
      <c r="H640" s="826">
        <v>46196</v>
      </c>
      <c r="I640" s="730">
        <v>37</v>
      </c>
      <c r="J640" s="730" t="s">
        <v>308</v>
      </c>
      <c r="K640" s="730">
        <v>38</v>
      </c>
      <c r="L640" s="730" t="s">
        <v>1624</v>
      </c>
      <c r="M640" s="734" t="s">
        <v>1623</v>
      </c>
      <c r="N640" s="734">
        <v>0</v>
      </c>
      <c r="O640" s="734" t="s">
        <v>390</v>
      </c>
      <c r="P640" s="734">
        <v>0</v>
      </c>
      <c r="Q640" s="734" t="s">
        <v>390</v>
      </c>
      <c r="R640" s="734" t="s">
        <v>1278</v>
      </c>
      <c r="S640" s="734" t="s">
        <v>308</v>
      </c>
      <c r="T640" s="734" t="s">
        <v>1444</v>
      </c>
      <c r="U640" s="734">
        <v>578</v>
      </c>
      <c r="V640" s="734" t="s">
        <v>308</v>
      </c>
      <c r="W640" s="734"/>
      <c r="X640" s="734"/>
      <c r="Y640" s="734"/>
      <c r="Z640" s="736"/>
      <c r="AA640" s="734" t="s">
        <v>40</v>
      </c>
      <c r="AB640" s="734" t="s">
        <v>863</v>
      </c>
      <c r="AC640" s="734" t="s">
        <v>597</v>
      </c>
      <c r="AD640" s="734">
        <v>258</v>
      </c>
      <c r="AE640" s="764">
        <v>258</v>
      </c>
      <c r="AF640" s="737" t="s">
        <v>390</v>
      </c>
      <c r="AG640" s="765"/>
      <c r="AH640" s="765"/>
      <c r="AI640" s="765" t="s">
        <v>308</v>
      </c>
      <c r="AJ640" s="740">
        <v>11</v>
      </c>
      <c r="AK640" s="764"/>
      <c r="AL640" s="764"/>
      <c r="AM640" s="930">
        <v>0</v>
      </c>
      <c r="AN640" s="930"/>
      <c r="AO640" s="930"/>
      <c r="AP640" s="930"/>
      <c r="AQ640" s="930"/>
      <c r="AR640" s="930"/>
      <c r="AS640" s="930"/>
      <c r="AT640" s="930"/>
      <c r="AU640" s="930"/>
      <c r="AV640" s="930"/>
      <c r="AW640" s="930"/>
      <c r="AX640" s="930"/>
      <c r="AY640" s="930"/>
      <c r="AZ640" s="930"/>
      <c r="BA640" s="930"/>
      <c r="BB640" s="930">
        <v>0</v>
      </c>
      <c r="BC640" s="930">
        <v>0</v>
      </c>
      <c r="BD640" s="930">
        <v>0</v>
      </c>
      <c r="BE640" s="930">
        <v>0</v>
      </c>
      <c r="BF640" s="930">
        <v>0</v>
      </c>
      <c r="BG640" s="930">
        <v>0</v>
      </c>
      <c r="BH640" s="930">
        <v>0</v>
      </c>
      <c r="BI640" s="930">
        <v>0</v>
      </c>
      <c r="BJ640" s="930"/>
      <c r="BK640" s="930">
        <v>0</v>
      </c>
      <c r="BL640" s="930"/>
      <c r="BM640" s="930"/>
      <c r="BN640" s="930" t="s">
        <v>308</v>
      </c>
      <c r="BO640" s="930" t="s">
        <v>308</v>
      </c>
      <c r="BP640" s="930" t="s">
        <v>308</v>
      </c>
      <c r="BQ640" s="930" t="s">
        <v>308</v>
      </c>
      <c r="BR640" s="930"/>
      <c r="BS640" s="930" t="s">
        <v>397</v>
      </c>
      <c r="BT640" s="930"/>
      <c r="BU640" s="930" t="s">
        <v>579</v>
      </c>
      <c r="BV640" s="930"/>
      <c r="BW640" s="930"/>
      <c r="BX640" s="930"/>
      <c r="BY640" s="930"/>
      <c r="BZ640" s="930"/>
      <c r="CA640" s="930">
        <v>0</v>
      </c>
      <c r="CB640" s="930"/>
      <c r="CC640" s="930"/>
      <c r="CD640" s="930"/>
      <c r="CE640" s="930"/>
      <c r="CF640" s="930"/>
      <c r="CG640" s="930"/>
      <c r="CH640" s="930"/>
      <c r="CI640" s="930"/>
      <c r="CJ640" s="930"/>
      <c r="CK640" s="736"/>
      <c r="CL640" s="736" t="s">
        <v>397</v>
      </c>
      <c r="CM640" s="736">
        <v>0</v>
      </c>
      <c r="CN640" s="736">
        <v>0</v>
      </c>
      <c r="CO640" s="736" t="s">
        <v>397</v>
      </c>
      <c r="CP640" s="736">
        <v>0</v>
      </c>
      <c r="CQ640" s="736">
        <v>24</v>
      </c>
      <c r="CR640" s="734">
        <v>258</v>
      </c>
      <c r="CS640" s="744"/>
      <c r="CT640" s="745">
        <v>46286</v>
      </c>
      <c r="CU640" s="746" t="s">
        <v>598</v>
      </c>
      <c r="CV640" s="737"/>
      <c r="CW640" s="737"/>
      <c r="CX640" s="745">
        <v>46242</v>
      </c>
      <c r="CY640" s="747">
        <v>0</v>
      </c>
      <c r="CZ640" s="747">
        <v>0</v>
      </c>
      <c r="DA640" s="748">
        <v>0</v>
      </c>
      <c r="DB640" s="748">
        <v>0</v>
      </c>
      <c r="DC640" s="748">
        <v>0</v>
      </c>
      <c r="DD640" s="748" t="s">
        <v>390</v>
      </c>
      <c r="DE640" s="749" t="s">
        <v>397</v>
      </c>
      <c r="DF640" s="749" t="s">
        <v>397</v>
      </c>
      <c r="DG640" s="749" t="s">
        <v>397</v>
      </c>
      <c r="DH640" s="750">
        <v>0</v>
      </c>
      <c r="DI640" s="737" t="s">
        <v>397</v>
      </c>
      <c r="DJ640" s="737" t="s">
        <v>390</v>
      </c>
      <c r="DK640" s="737" t="s">
        <v>390</v>
      </c>
      <c r="DL640" s="737" t="s">
        <v>390</v>
      </c>
      <c r="DM640" s="737" t="s">
        <v>390</v>
      </c>
      <c r="DN640" s="737" t="s">
        <v>390</v>
      </c>
      <c r="DO640" s="762">
        <v>0</v>
      </c>
      <c r="DP640" s="737">
        <v>46283</v>
      </c>
      <c r="DQ640" s="737">
        <v>46283</v>
      </c>
      <c r="DR640" s="737">
        <v>46283</v>
      </c>
      <c r="DS640" s="750">
        <v>46283</v>
      </c>
      <c r="DT640" s="752">
        <v>46283</v>
      </c>
      <c r="DU640" s="753">
        <v>-8</v>
      </c>
      <c r="DV640" s="753" t="s">
        <v>308</v>
      </c>
      <c r="DW640" s="754">
        <v>46274</v>
      </c>
      <c r="DX640" s="755">
        <v>46275</v>
      </c>
      <c r="DY640" s="754" t="e">
        <v>#VALUE!</v>
      </c>
      <c r="DZ640" s="754" t="e">
        <v>#VALUE!</v>
      </c>
      <c r="EA640" s="754" t="e">
        <v>#VALUE!</v>
      </c>
      <c r="EB640" s="754" t="e">
        <v>#VALUE!</v>
      </c>
      <c r="HA640" s="756" t="s">
        <v>397</v>
      </c>
      <c r="HB640" s="756" t="s">
        <v>397</v>
      </c>
      <c r="HC640" s="756" t="s">
        <v>397</v>
      </c>
      <c r="HD640" s="756" t="s">
        <v>397</v>
      </c>
      <c r="HE640" s="756" t="s">
        <v>397</v>
      </c>
      <c r="HF640" s="756" t="s">
        <v>397</v>
      </c>
      <c r="HG640" s="756" t="s">
        <v>397</v>
      </c>
      <c r="HH640" s="756" t="s">
        <v>397</v>
      </c>
      <c r="HI640" s="756" t="s">
        <v>397</v>
      </c>
      <c r="HJ640" s="756" t="s">
        <v>397</v>
      </c>
      <c r="HK640"/>
      <c r="HL640"/>
      <c r="HM640"/>
      <c r="HN640" s="756" t="str">
        <f t="shared" si="21"/>
        <v>AUTO PRINT</v>
      </c>
      <c r="HO640"/>
      <c r="HP640" s="757" t="s">
        <v>572</v>
      </c>
      <c r="HQ640" s="757" t="s">
        <v>572</v>
      </c>
      <c r="HR640" s="757" t="s">
        <v>572</v>
      </c>
      <c r="HS640"/>
      <c r="HW640" s="758"/>
      <c r="HX640"/>
      <c r="HY640" s="759" t="s">
        <v>572</v>
      </c>
      <c r="HZ640" s="759" t="s">
        <v>572</v>
      </c>
      <c r="IA640" s="759" t="s">
        <v>572</v>
      </c>
      <c r="IC640" s="760" t="s">
        <v>572</v>
      </c>
      <c r="ID640" s="760" t="s">
        <v>572</v>
      </c>
      <c r="IE640" s="760" t="s">
        <v>572</v>
      </c>
      <c r="IF640" s="761" t="s">
        <v>572</v>
      </c>
      <c r="IG640" s="619" t="str">
        <f t="shared" si="22"/>
        <v>IN HOUSE (MANUAL)</v>
      </c>
      <c r="II640" s="761" t="s">
        <v>572</v>
      </c>
      <c r="IK640" s="761" t="str">
        <f>IFERROR(VLOOKUP($M640,#REF!,13,0),"IN HOUSE (MANUAL)")</f>
        <v>IN HOUSE (MANUAL)</v>
      </c>
      <c r="IM640" s="760" t="s">
        <v>572</v>
      </c>
      <c r="IN640" s="760" t="s">
        <v>572</v>
      </c>
      <c r="IO640" s="760" t="s">
        <v>572</v>
      </c>
      <c r="IQ640" s="760" t="s">
        <v>572</v>
      </c>
      <c r="IR640" s="760" t="s">
        <v>572</v>
      </c>
      <c r="IT640" s="760" t="s">
        <v>572</v>
      </c>
      <c r="IV640" s="760" t="s">
        <v>572</v>
      </c>
      <c r="IW640" s="760" t="s">
        <v>572</v>
      </c>
      <c r="IY640" s="760" t="s">
        <v>572</v>
      </c>
      <c r="IZ640" s="760" t="s">
        <v>572</v>
      </c>
      <c r="JB640" s="760" t="s">
        <v>572</v>
      </c>
      <c r="JC640" s="760" t="s">
        <v>572</v>
      </c>
      <c r="JE640" s="760" t="s">
        <v>572</v>
      </c>
      <c r="JF640" s="760" t="s">
        <v>572</v>
      </c>
    </row>
    <row r="641" spans="1:266" ht="17.25" customHeight="1" x14ac:dyDescent="0.35">
      <c r="A641" s="618" t="s">
        <v>1625</v>
      </c>
      <c r="B641" s="730">
        <v>76</v>
      </c>
      <c r="C641" s="730" t="s">
        <v>1606</v>
      </c>
      <c r="D641" s="730" t="s">
        <v>1606</v>
      </c>
      <c r="E641" s="730">
        <v>11</v>
      </c>
      <c r="F641" s="731" t="s">
        <v>574</v>
      </c>
      <c r="G641" s="732">
        <v>1</v>
      </c>
      <c r="H641" s="826">
        <v>46196</v>
      </c>
      <c r="I641" s="730">
        <v>37</v>
      </c>
      <c r="J641" s="730" t="s">
        <v>308</v>
      </c>
      <c r="K641" s="730">
        <v>38</v>
      </c>
      <c r="L641" s="730" t="s">
        <v>1626</v>
      </c>
      <c r="M641" s="735" t="s">
        <v>1625</v>
      </c>
      <c r="N641" s="735">
        <v>0</v>
      </c>
      <c r="O641" s="735" t="s">
        <v>390</v>
      </c>
      <c r="P641" s="735">
        <v>0</v>
      </c>
      <c r="Q641" s="735" t="s">
        <v>390</v>
      </c>
      <c r="R641" s="735" t="s">
        <v>1278</v>
      </c>
      <c r="S641" s="735" t="s">
        <v>308</v>
      </c>
      <c r="T641" s="735" t="s">
        <v>1430</v>
      </c>
      <c r="U641" s="735">
        <v>578</v>
      </c>
      <c r="V641" s="735" t="s">
        <v>308</v>
      </c>
      <c r="W641" s="735"/>
      <c r="X641" s="735"/>
      <c r="Y641" s="735"/>
      <c r="Z641" s="768"/>
      <c r="AA641" s="735" t="s">
        <v>40</v>
      </c>
      <c r="AB641" s="735" t="s">
        <v>863</v>
      </c>
      <c r="AC641" s="735" t="s">
        <v>597</v>
      </c>
      <c r="AD641" s="735">
        <v>624</v>
      </c>
      <c r="AE641" s="738">
        <v>624</v>
      </c>
      <c r="AF641" s="763" t="s">
        <v>390</v>
      </c>
      <c r="AG641" s="765"/>
      <c r="AH641" s="765"/>
      <c r="AI641" s="765" t="s">
        <v>308</v>
      </c>
      <c r="AJ641" s="740">
        <v>12</v>
      </c>
      <c r="AK641" s="738"/>
      <c r="AL641" s="738"/>
      <c r="AM641" s="937">
        <v>0</v>
      </c>
      <c r="AN641" s="937"/>
      <c r="AO641" s="937"/>
      <c r="AP641" s="937"/>
      <c r="AQ641" s="937"/>
      <c r="AR641" s="937"/>
      <c r="AS641" s="937"/>
      <c r="AT641" s="937"/>
      <c r="AU641" s="937"/>
      <c r="AV641" s="937"/>
      <c r="AW641" s="937"/>
      <c r="AX641" s="937"/>
      <c r="AY641" s="937"/>
      <c r="AZ641" s="937"/>
      <c r="BA641" s="937"/>
      <c r="BB641" s="937">
        <v>0</v>
      </c>
      <c r="BC641" s="937">
        <v>0</v>
      </c>
      <c r="BD641" s="937">
        <v>0</v>
      </c>
      <c r="BE641" s="937">
        <v>0</v>
      </c>
      <c r="BF641" s="937">
        <v>0</v>
      </c>
      <c r="BG641" s="937">
        <v>0</v>
      </c>
      <c r="BH641" s="937">
        <v>0</v>
      </c>
      <c r="BI641" s="937">
        <v>0</v>
      </c>
      <c r="BJ641" s="937"/>
      <c r="BK641" s="937">
        <v>0</v>
      </c>
      <c r="BL641" s="937"/>
      <c r="BM641" s="937"/>
      <c r="BN641" s="937" t="s">
        <v>308</v>
      </c>
      <c r="BO641" s="937" t="s">
        <v>308</v>
      </c>
      <c r="BP641" s="937" t="s">
        <v>308</v>
      </c>
      <c r="BQ641" s="937" t="s">
        <v>308</v>
      </c>
      <c r="BR641" s="937"/>
      <c r="BS641" s="937" t="s">
        <v>397</v>
      </c>
      <c r="BT641" s="937"/>
      <c r="BU641" s="937" t="s">
        <v>579</v>
      </c>
      <c r="BV641" s="937"/>
      <c r="BW641" s="937"/>
      <c r="BX641" s="937"/>
      <c r="BY641" s="937"/>
      <c r="BZ641" s="937"/>
      <c r="CA641" s="937">
        <v>0</v>
      </c>
      <c r="CB641" s="937"/>
      <c r="CC641" s="937"/>
      <c r="CD641" s="937"/>
      <c r="CE641" s="937"/>
      <c r="CF641" s="937"/>
      <c r="CG641" s="937"/>
      <c r="CH641" s="937"/>
      <c r="CI641" s="937"/>
      <c r="CJ641" s="937"/>
      <c r="CK641" s="768"/>
      <c r="CL641" s="768" t="s">
        <v>397</v>
      </c>
      <c r="CM641" s="768">
        <v>0</v>
      </c>
      <c r="CN641" s="768">
        <v>0</v>
      </c>
      <c r="CO641" s="768" t="s">
        <v>397</v>
      </c>
      <c r="CP641" s="768">
        <v>0</v>
      </c>
      <c r="CQ641" s="768">
        <v>12</v>
      </c>
      <c r="CR641" s="735">
        <v>624</v>
      </c>
      <c r="CS641" s="769"/>
      <c r="CT641" s="860">
        <v>46286</v>
      </c>
      <c r="CU641" s="891" t="s">
        <v>598</v>
      </c>
      <c r="CV641" s="763"/>
      <c r="CW641" s="763"/>
      <c r="CX641" s="860">
        <v>46242</v>
      </c>
      <c r="CY641" s="747">
        <v>0</v>
      </c>
      <c r="CZ641" s="747" t="s">
        <v>308</v>
      </c>
      <c r="DA641" s="748">
        <v>0</v>
      </c>
      <c r="DB641" s="748">
        <v>0</v>
      </c>
      <c r="DC641" s="748">
        <v>0</v>
      </c>
      <c r="DD641" s="748" t="s">
        <v>390</v>
      </c>
      <c r="DE641" s="748" t="s">
        <v>397</v>
      </c>
      <c r="DF641" s="748" t="s">
        <v>397</v>
      </c>
      <c r="DG641" s="748" t="s">
        <v>397</v>
      </c>
      <c r="DH641" s="770">
        <v>0</v>
      </c>
      <c r="DI641" s="763" t="s">
        <v>397</v>
      </c>
      <c r="DJ641" s="763" t="s">
        <v>390</v>
      </c>
      <c r="DK641" s="763" t="s">
        <v>390</v>
      </c>
      <c r="DL641" s="763" t="s">
        <v>390</v>
      </c>
      <c r="DM641" s="763" t="s">
        <v>390</v>
      </c>
      <c r="DN641" s="763" t="s">
        <v>390</v>
      </c>
      <c r="DO641" s="771">
        <v>0</v>
      </c>
      <c r="DP641" s="763">
        <v>46283</v>
      </c>
      <c r="DQ641" s="763">
        <v>46283</v>
      </c>
      <c r="DR641" s="763">
        <v>46283</v>
      </c>
      <c r="DS641" s="770">
        <v>46283</v>
      </c>
      <c r="DT641" s="752">
        <v>46283</v>
      </c>
      <c r="DU641" s="753">
        <v>-8</v>
      </c>
      <c r="DV641" s="753" t="s">
        <v>308</v>
      </c>
      <c r="DW641" s="754">
        <v>46275</v>
      </c>
      <c r="DX641" s="755">
        <v>46275</v>
      </c>
      <c r="DY641" s="754" t="e">
        <v>#VALUE!</v>
      </c>
      <c r="DZ641" s="754" t="e">
        <v>#VALUE!</v>
      </c>
      <c r="EA641" s="754" t="e">
        <v>#VALUE!</v>
      </c>
      <c r="EB641" s="754" t="e">
        <v>#VALUE!</v>
      </c>
      <c r="HA641" s="756" t="s">
        <v>397</v>
      </c>
      <c r="HB641" s="756" t="s">
        <v>397</v>
      </c>
      <c r="HC641" s="756" t="s">
        <v>397</v>
      </c>
      <c r="HD641" s="756" t="s">
        <v>397</v>
      </c>
      <c r="HE641" s="756" t="s">
        <v>397</v>
      </c>
      <c r="HF641" s="756" t="s">
        <v>397</v>
      </c>
      <c r="HG641" s="756" t="s">
        <v>397</v>
      </c>
      <c r="HH641" s="756" t="s">
        <v>397</v>
      </c>
      <c r="HI641" s="756" t="s">
        <v>397</v>
      </c>
      <c r="HJ641" s="756" t="s">
        <v>397</v>
      </c>
      <c r="HK641"/>
      <c r="HL641"/>
      <c r="HM641"/>
      <c r="HN641" s="756" t="str">
        <f t="shared" si="21"/>
        <v>AUTO PRINT</v>
      </c>
      <c r="HO641"/>
      <c r="HP641" s="757" t="s">
        <v>572</v>
      </c>
      <c r="HQ641" s="757" t="s">
        <v>572</v>
      </c>
      <c r="HR641" s="757" t="s">
        <v>572</v>
      </c>
      <c r="HS641"/>
      <c r="HW641" s="758"/>
      <c r="HX641"/>
      <c r="HY641" s="759" t="s">
        <v>572</v>
      </c>
      <c r="HZ641" s="759" t="s">
        <v>572</v>
      </c>
      <c r="IA641" s="759" t="s">
        <v>572</v>
      </c>
      <c r="IC641" s="760" t="s">
        <v>572</v>
      </c>
      <c r="ID641" s="760" t="s">
        <v>572</v>
      </c>
      <c r="IE641" s="760" t="s">
        <v>572</v>
      </c>
      <c r="IF641" s="761" t="s">
        <v>572</v>
      </c>
      <c r="IG641" s="619" t="str">
        <f t="shared" si="22"/>
        <v>IN HOUSE (MANUAL)</v>
      </c>
      <c r="II641" s="761" t="s">
        <v>572</v>
      </c>
      <c r="IK641" s="761" t="str">
        <f>IFERROR(VLOOKUP($M641,#REF!,13,0),"IN HOUSE (MANUAL)")</f>
        <v>IN HOUSE (MANUAL)</v>
      </c>
      <c r="IM641" s="760" t="s">
        <v>572</v>
      </c>
      <c r="IN641" s="760" t="s">
        <v>572</v>
      </c>
      <c r="IO641" s="760" t="s">
        <v>572</v>
      </c>
      <c r="IQ641" s="760" t="s">
        <v>572</v>
      </c>
      <c r="IR641" s="760" t="s">
        <v>572</v>
      </c>
      <c r="IT641" s="760" t="s">
        <v>572</v>
      </c>
      <c r="IV641" s="760" t="s">
        <v>572</v>
      </c>
      <c r="IW641" s="760" t="s">
        <v>572</v>
      </c>
      <c r="IY641" s="760" t="s">
        <v>572</v>
      </c>
      <c r="IZ641" s="760" t="s">
        <v>572</v>
      </c>
      <c r="JB641" s="760" t="s">
        <v>572</v>
      </c>
      <c r="JC641" s="760" t="s">
        <v>572</v>
      </c>
      <c r="JE641" s="760" t="s">
        <v>572</v>
      </c>
      <c r="JF641" s="760" t="s">
        <v>572</v>
      </c>
    </row>
    <row r="642" spans="1:266" ht="17.25" customHeight="1" x14ac:dyDescent="0.35">
      <c r="A642" s="618" t="s">
        <v>1627</v>
      </c>
      <c r="B642" s="730">
        <v>77</v>
      </c>
      <c r="C642" s="730" t="s">
        <v>1606</v>
      </c>
      <c r="D642" s="730" t="s">
        <v>1606</v>
      </c>
      <c r="E642" s="730">
        <v>11</v>
      </c>
      <c r="F642" s="731" t="s">
        <v>574</v>
      </c>
      <c r="G642" s="732">
        <v>1</v>
      </c>
      <c r="H642" s="826">
        <v>46231</v>
      </c>
      <c r="I642" s="730">
        <v>37</v>
      </c>
      <c r="J642" s="730" t="s">
        <v>308</v>
      </c>
      <c r="K642" s="730">
        <v>39</v>
      </c>
      <c r="L642" s="730" t="s">
        <v>1628</v>
      </c>
      <c r="M642" s="734" t="s">
        <v>1627</v>
      </c>
      <c r="N642" s="734">
        <v>0</v>
      </c>
      <c r="O642" s="734" t="s">
        <v>390</v>
      </c>
      <c r="P642" s="734">
        <v>0</v>
      </c>
      <c r="Q642" s="734" t="s">
        <v>390</v>
      </c>
      <c r="R642" s="734" t="s">
        <v>1278</v>
      </c>
      <c r="S642" s="734"/>
      <c r="T642" s="734" t="s">
        <v>1427</v>
      </c>
      <c r="U642" s="734">
        <v>578</v>
      </c>
      <c r="V642" s="734" t="s">
        <v>308</v>
      </c>
      <c r="W642" s="734"/>
      <c r="X642" s="734"/>
      <c r="Y642" s="734"/>
      <c r="Z642" s="736"/>
      <c r="AA642" s="734" t="s">
        <v>40</v>
      </c>
      <c r="AB642" s="734" t="s">
        <v>863</v>
      </c>
      <c r="AC642" s="734" t="s">
        <v>597</v>
      </c>
      <c r="AD642" s="734">
        <v>432</v>
      </c>
      <c r="AE642" s="764">
        <v>432</v>
      </c>
      <c r="AF642" s="737">
        <v>46273</v>
      </c>
      <c r="AG642" s="765"/>
      <c r="AH642" s="765"/>
      <c r="AI642" s="765" t="s">
        <v>308</v>
      </c>
      <c r="AJ642" s="740">
        <v>13</v>
      </c>
      <c r="AK642" s="764"/>
      <c r="AL642" s="764"/>
      <c r="AM642" s="930">
        <v>0</v>
      </c>
      <c r="AN642" s="930"/>
      <c r="AO642" s="930"/>
      <c r="AP642" s="930"/>
      <c r="AQ642" s="930"/>
      <c r="AR642" s="930"/>
      <c r="AS642" s="930"/>
      <c r="AT642" s="930"/>
      <c r="AU642" s="930"/>
      <c r="AV642" s="930"/>
      <c r="AW642" s="930"/>
      <c r="AX642" s="930"/>
      <c r="AY642" s="930"/>
      <c r="AZ642" s="930"/>
      <c r="BA642" s="930"/>
      <c r="BB642" s="930">
        <v>0</v>
      </c>
      <c r="BC642" s="930">
        <v>0</v>
      </c>
      <c r="BD642" s="930">
        <v>0</v>
      </c>
      <c r="BE642" s="930">
        <v>0</v>
      </c>
      <c r="BF642" s="930">
        <v>0</v>
      </c>
      <c r="BG642" s="930">
        <v>0</v>
      </c>
      <c r="BH642" s="930">
        <v>0</v>
      </c>
      <c r="BI642" s="930">
        <v>0</v>
      </c>
      <c r="BJ642" s="930"/>
      <c r="BK642" s="930">
        <v>0</v>
      </c>
      <c r="BL642" s="930"/>
      <c r="BM642" s="930"/>
      <c r="BN642" s="930" t="s">
        <v>308</v>
      </c>
      <c r="BO642" s="930" t="s">
        <v>308</v>
      </c>
      <c r="BP642" s="930" t="s">
        <v>308</v>
      </c>
      <c r="BQ642" s="930" t="s">
        <v>308</v>
      </c>
      <c r="BR642" s="930"/>
      <c r="BS642" s="930" t="s">
        <v>397</v>
      </c>
      <c r="BT642" s="930"/>
      <c r="BU642" s="930" t="s">
        <v>579</v>
      </c>
      <c r="BV642" s="930"/>
      <c r="BW642" s="930"/>
      <c r="BX642" s="930"/>
      <c r="BY642" s="930"/>
      <c r="BZ642" s="930"/>
      <c r="CA642" s="930">
        <v>82</v>
      </c>
      <c r="CB642" s="930"/>
      <c r="CC642" s="930"/>
      <c r="CD642" s="930"/>
      <c r="CE642" s="930"/>
      <c r="CF642" s="930"/>
      <c r="CG642" s="930"/>
      <c r="CH642" s="930"/>
      <c r="CI642" s="930"/>
      <c r="CJ642" s="930"/>
      <c r="CK642" s="736"/>
      <c r="CL642" s="736" t="s">
        <v>397</v>
      </c>
      <c r="CM642" s="736">
        <v>0</v>
      </c>
      <c r="CN642" s="736">
        <v>82</v>
      </c>
      <c r="CO642" s="736" t="s">
        <v>397</v>
      </c>
      <c r="CP642" s="736">
        <v>82</v>
      </c>
      <c r="CQ642" s="768">
        <v>126</v>
      </c>
      <c r="CR642" s="735">
        <v>432</v>
      </c>
      <c r="CS642" s="744"/>
      <c r="CT642" s="745">
        <v>46293</v>
      </c>
      <c r="CU642" s="746" t="s">
        <v>782</v>
      </c>
      <c r="CV642" s="737"/>
      <c r="CW642" s="737"/>
      <c r="CX642" s="745">
        <v>46270</v>
      </c>
      <c r="CY642" s="747" t="s">
        <v>887</v>
      </c>
      <c r="CZ642" s="747" t="s">
        <v>308</v>
      </c>
      <c r="DA642" s="748">
        <v>46247</v>
      </c>
      <c r="DB642" s="748" t="s">
        <v>615</v>
      </c>
      <c r="DC642" s="748" t="s">
        <v>888</v>
      </c>
      <c r="DD642" s="748">
        <v>46273</v>
      </c>
      <c r="DE642" s="749" t="s">
        <v>397</v>
      </c>
      <c r="DF642" s="749" t="s">
        <v>397</v>
      </c>
      <c r="DG642" s="749" t="s">
        <v>397</v>
      </c>
      <c r="DH642" s="750">
        <v>0</v>
      </c>
      <c r="DI642" s="737" t="s">
        <v>397</v>
      </c>
      <c r="DJ642" s="737">
        <v>46272</v>
      </c>
      <c r="DK642" s="737" t="s">
        <v>390</v>
      </c>
      <c r="DL642" s="737" t="s">
        <v>390</v>
      </c>
      <c r="DM642" s="737" t="s">
        <v>390</v>
      </c>
      <c r="DN642" s="737" t="s">
        <v>390</v>
      </c>
      <c r="DO642" s="762" t="s">
        <v>308</v>
      </c>
      <c r="DP642" s="737">
        <v>46290</v>
      </c>
      <c r="DQ642" s="737">
        <v>46290</v>
      </c>
      <c r="DR642" s="737">
        <v>46290</v>
      </c>
      <c r="DS642" s="750">
        <v>46290</v>
      </c>
      <c r="DT642" s="752">
        <v>46290</v>
      </c>
      <c r="DU642" s="753">
        <v>-14</v>
      </c>
      <c r="DV642" s="753" t="s">
        <v>308</v>
      </c>
      <c r="DW642" s="754">
        <v>46275</v>
      </c>
      <c r="DX642" s="755">
        <v>46276</v>
      </c>
      <c r="DY642" s="754" t="e">
        <v>#VALUE!</v>
      </c>
      <c r="DZ642" s="754" t="e">
        <v>#VALUE!</v>
      </c>
      <c r="EA642" s="754" t="e">
        <v>#VALUE!</v>
      </c>
      <c r="EB642" s="754" t="e">
        <v>#VALUE!</v>
      </c>
      <c r="HA642" s="756" t="s">
        <v>397</v>
      </c>
      <c r="HB642" s="756" t="s">
        <v>397</v>
      </c>
      <c r="HC642" s="756" t="s">
        <v>397</v>
      </c>
      <c r="HD642" s="756" t="s">
        <v>397</v>
      </c>
      <c r="HE642" s="756" t="s">
        <v>397</v>
      </c>
      <c r="HF642" s="756" t="s">
        <v>397</v>
      </c>
      <c r="HG642" s="756" t="s">
        <v>397</v>
      </c>
      <c r="HH642" s="756" t="s">
        <v>397</v>
      </c>
      <c r="HI642" s="756" t="s">
        <v>397</v>
      </c>
      <c r="HJ642" s="756" t="s">
        <v>397</v>
      </c>
      <c r="HK642"/>
      <c r="HL642"/>
      <c r="HM642"/>
      <c r="HN642" s="756" t="str">
        <f t="shared" si="21"/>
        <v>AUTO PRINT</v>
      </c>
      <c r="HO642"/>
      <c r="HP642" s="757" t="s">
        <v>572</v>
      </c>
      <c r="HQ642" s="757" t="s">
        <v>572</v>
      </c>
      <c r="HR642" s="757" t="s">
        <v>572</v>
      </c>
      <c r="HS642"/>
      <c r="HW642" s="758"/>
      <c r="HX642"/>
      <c r="HY642" s="759" t="s">
        <v>572</v>
      </c>
      <c r="HZ642" s="759" t="s">
        <v>572</v>
      </c>
      <c r="IA642" s="759" t="s">
        <v>572</v>
      </c>
      <c r="IC642" s="760" t="s">
        <v>572</v>
      </c>
      <c r="ID642" s="760" t="s">
        <v>572</v>
      </c>
      <c r="IE642" s="760" t="s">
        <v>572</v>
      </c>
      <c r="IF642" s="761" t="s">
        <v>572</v>
      </c>
      <c r="IG642" s="619" t="str">
        <f t="shared" si="22"/>
        <v>IN HOUSE (MANUAL)</v>
      </c>
      <c r="II642" s="761" t="s">
        <v>572</v>
      </c>
      <c r="IK642" s="761" t="str">
        <f>IFERROR(VLOOKUP($M642,#REF!,13,0),"IN HOUSE (MANUAL)")</f>
        <v>IN HOUSE (MANUAL)</v>
      </c>
      <c r="IM642" s="760" t="s">
        <v>572</v>
      </c>
      <c r="IN642" s="760" t="s">
        <v>572</v>
      </c>
      <c r="IO642" s="760" t="s">
        <v>572</v>
      </c>
      <c r="IQ642" s="760" t="s">
        <v>572</v>
      </c>
      <c r="IR642" s="760" t="s">
        <v>572</v>
      </c>
      <c r="IT642" s="760" t="s">
        <v>572</v>
      </c>
      <c r="IV642" s="760" t="s">
        <v>572</v>
      </c>
      <c r="IW642" s="760" t="s">
        <v>572</v>
      </c>
      <c r="IY642" s="760" t="s">
        <v>572</v>
      </c>
      <c r="IZ642" s="760" t="s">
        <v>572</v>
      </c>
      <c r="JB642" s="760" t="s">
        <v>572</v>
      </c>
      <c r="JC642" s="760" t="s">
        <v>572</v>
      </c>
      <c r="JE642" s="760" t="s">
        <v>572</v>
      </c>
      <c r="JF642" s="760" t="s">
        <v>572</v>
      </c>
    </row>
    <row r="643" spans="1:266" ht="17.25" customHeight="1" x14ac:dyDescent="0.35">
      <c r="A643" s="618" t="s">
        <v>1629</v>
      </c>
      <c r="B643" s="730">
        <v>78</v>
      </c>
      <c r="C643" s="730" t="s">
        <v>1606</v>
      </c>
      <c r="D643" s="730" t="s">
        <v>1606</v>
      </c>
      <c r="E643" s="730">
        <v>11</v>
      </c>
      <c r="F643" s="731" t="s">
        <v>574</v>
      </c>
      <c r="G643" s="732">
        <v>1</v>
      </c>
      <c r="H643" s="826">
        <v>46231</v>
      </c>
      <c r="I643" s="730">
        <v>38</v>
      </c>
      <c r="J643" s="730" t="s">
        <v>308</v>
      </c>
      <c r="K643" s="730">
        <v>39</v>
      </c>
      <c r="L643" s="730" t="s">
        <v>1630</v>
      </c>
      <c r="M643" s="734" t="s">
        <v>1629</v>
      </c>
      <c r="N643" s="734">
        <v>0</v>
      </c>
      <c r="O643" s="734" t="s">
        <v>390</v>
      </c>
      <c r="P643" s="734">
        <v>0</v>
      </c>
      <c r="Q643" s="734" t="s">
        <v>390</v>
      </c>
      <c r="R643" s="734" t="s">
        <v>1278</v>
      </c>
      <c r="S643" s="734"/>
      <c r="T643" s="734" t="s">
        <v>1284</v>
      </c>
      <c r="U643" s="734">
        <v>578</v>
      </c>
      <c r="V643" s="734" t="s">
        <v>308</v>
      </c>
      <c r="W643" s="734"/>
      <c r="X643" s="734"/>
      <c r="Y643" s="734"/>
      <c r="Z643" s="736"/>
      <c r="AA643" s="734" t="s">
        <v>40</v>
      </c>
      <c r="AB643" s="734" t="s">
        <v>863</v>
      </c>
      <c r="AC643" s="734" t="s">
        <v>597</v>
      </c>
      <c r="AD643" s="734">
        <v>678</v>
      </c>
      <c r="AE643" s="764">
        <v>678</v>
      </c>
      <c r="AF643" s="737">
        <v>46273</v>
      </c>
      <c r="AG643" s="765"/>
      <c r="AH643" s="765"/>
      <c r="AI643" s="765" t="s">
        <v>308</v>
      </c>
      <c r="AJ643" s="740">
        <v>14</v>
      </c>
      <c r="AK643" s="764"/>
      <c r="AL643" s="764"/>
      <c r="AM643" s="930">
        <v>0</v>
      </c>
      <c r="AN643" s="930"/>
      <c r="AO643" s="930"/>
      <c r="AP643" s="930"/>
      <c r="AQ643" s="930"/>
      <c r="AR643" s="930"/>
      <c r="AS643" s="930"/>
      <c r="AT643" s="930"/>
      <c r="AU643" s="930"/>
      <c r="AV643" s="930"/>
      <c r="AW643" s="930"/>
      <c r="AX643" s="930"/>
      <c r="AY643" s="930"/>
      <c r="AZ643" s="930"/>
      <c r="BA643" s="930"/>
      <c r="BB643" s="930">
        <v>0</v>
      </c>
      <c r="BC643" s="930">
        <v>0</v>
      </c>
      <c r="BD643" s="930">
        <v>0</v>
      </c>
      <c r="BE643" s="930">
        <v>0</v>
      </c>
      <c r="BF643" s="930">
        <v>0</v>
      </c>
      <c r="BG643" s="930">
        <v>0</v>
      </c>
      <c r="BH643" s="930">
        <v>0</v>
      </c>
      <c r="BI643" s="930">
        <v>0</v>
      </c>
      <c r="BJ643" s="930"/>
      <c r="BK643" s="930">
        <v>0</v>
      </c>
      <c r="BL643" s="930"/>
      <c r="BM643" s="930"/>
      <c r="BN643" s="930" t="s">
        <v>308</v>
      </c>
      <c r="BO643" s="930" t="s">
        <v>308</v>
      </c>
      <c r="BP643" s="930" t="s">
        <v>308</v>
      </c>
      <c r="BQ643" s="930" t="s">
        <v>308</v>
      </c>
      <c r="BR643" s="930"/>
      <c r="BS643" s="930" t="s">
        <v>397</v>
      </c>
      <c r="BT643" s="930"/>
      <c r="BU643" s="930" t="s">
        <v>579</v>
      </c>
      <c r="BV643" s="930"/>
      <c r="BW643" s="930"/>
      <c r="BX643" s="930"/>
      <c r="BY643" s="930"/>
      <c r="BZ643" s="930"/>
      <c r="CA643" s="930">
        <v>45</v>
      </c>
      <c r="CB643" s="930"/>
      <c r="CC643" s="930"/>
      <c r="CD643" s="930"/>
      <c r="CE643" s="930"/>
      <c r="CF643" s="930"/>
      <c r="CG643" s="930"/>
      <c r="CH643" s="930"/>
      <c r="CI643" s="930"/>
      <c r="CJ643" s="930"/>
      <c r="CK643" s="736"/>
      <c r="CL643" s="736" t="s">
        <v>397</v>
      </c>
      <c r="CM643" s="736">
        <v>0</v>
      </c>
      <c r="CN643" s="736">
        <v>45</v>
      </c>
      <c r="CO643" s="736" t="s">
        <v>397</v>
      </c>
      <c r="CP643" s="736">
        <v>45</v>
      </c>
      <c r="CQ643" s="768">
        <v>78</v>
      </c>
      <c r="CR643" s="735">
        <v>678</v>
      </c>
      <c r="CS643" s="744"/>
      <c r="CT643" s="745">
        <v>46293</v>
      </c>
      <c r="CU643" s="746" t="s">
        <v>782</v>
      </c>
      <c r="CV643" s="737"/>
      <c r="CW643" s="737"/>
      <c r="CX643" s="745">
        <v>46270</v>
      </c>
      <c r="CY643" s="747" t="s">
        <v>887</v>
      </c>
      <c r="CZ643" s="747" t="s">
        <v>308</v>
      </c>
      <c r="DA643" s="748">
        <v>46247</v>
      </c>
      <c r="DB643" s="748" t="s">
        <v>615</v>
      </c>
      <c r="DC643" s="748" t="s">
        <v>888</v>
      </c>
      <c r="DD643" s="748">
        <v>46273</v>
      </c>
      <c r="DE643" s="749" t="s">
        <v>397</v>
      </c>
      <c r="DF643" s="749" t="s">
        <v>397</v>
      </c>
      <c r="DG643" s="749" t="s">
        <v>397</v>
      </c>
      <c r="DH643" s="750">
        <v>0</v>
      </c>
      <c r="DI643" s="737" t="s">
        <v>397</v>
      </c>
      <c r="DJ643" s="737">
        <v>46272</v>
      </c>
      <c r="DK643" s="737" t="s">
        <v>390</v>
      </c>
      <c r="DL643" s="737" t="s">
        <v>390</v>
      </c>
      <c r="DM643" s="737" t="s">
        <v>390</v>
      </c>
      <c r="DN643" s="737" t="s">
        <v>390</v>
      </c>
      <c r="DO643" s="762" t="s">
        <v>308</v>
      </c>
      <c r="DP643" s="737">
        <v>46290</v>
      </c>
      <c r="DQ643" s="737">
        <v>46290</v>
      </c>
      <c r="DR643" s="737">
        <v>46290</v>
      </c>
      <c r="DS643" s="750">
        <v>46290</v>
      </c>
      <c r="DT643" s="752">
        <v>46290</v>
      </c>
      <c r="DU643" s="753">
        <v>-11</v>
      </c>
      <c r="DV643" s="753" t="s">
        <v>308</v>
      </c>
      <c r="DW643" s="754">
        <v>46276</v>
      </c>
      <c r="DX643" s="755">
        <v>46279</v>
      </c>
      <c r="DY643" s="754" t="e">
        <v>#VALUE!</v>
      </c>
      <c r="DZ643" s="754" t="e">
        <v>#VALUE!</v>
      </c>
      <c r="EA643" s="754" t="e">
        <v>#VALUE!</v>
      </c>
      <c r="EB643" s="754" t="e">
        <v>#VALUE!</v>
      </c>
      <c r="HA643" s="756" t="s">
        <v>397</v>
      </c>
      <c r="HB643" s="756" t="s">
        <v>397</v>
      </c>
      <c r="HC643" s="756" t="s">
        <v>397</v>
      </c>
      <c r="HD643" s="756" t="s">
        <v>397</v>
      </c>
      <c r="HE643" s="756" t="s">
        <v>397</v>
      </c>
      <c r="HF643" s="756" t="s">
        <v>397</v>
      </c>
      <c r="HG643" s="756" t="s">
        <v>397</v>
      </c>
      <c r="HH643" s="756" t="s">
        <v>397</v>
      </c>
      <c r="HI643" s="756" t="s">
        <v>397</v>
      </c>
      <c r="HJ643" s="756" t="s">
        <v>397</v>
      </c>
      <c r="HK643"/>
      <c r="HL643"/>
      <c r="HM643"/>
      <c r="HN643" s="756" t="str">
        <f t="shared" si="21"/>
        <v>AUTO PRINT</v>
      </c>
      <c r="HO643"/>
      <c r="HP643" s="757" t="s">
        <v>572</v>
      </c>
      <c r="HQ643" s="757" t="s">
        <v>572</v>
      </c>
      <c r="HR643" s="757" t="s">
        <v>572</v>
      </c>
      <c r="HS643"/>
      <c r="HW643" s="758"/>
      <c r="HX643"/>
      <c r="HY643" s="759" t="s">
        <v>572</v>
      </c>
      <c r="HZ643" s="759" t="s">
        <v>572</v>
      </c>
      <c r="IA643" s="759" t="s">
        <v>572</v>
      </c>
      <c r="IC643" s="760" t="s">
        <v>572</v>
      </c>
      <c r="ID643" s="760" t="s">
        <v>572</v>
      </c>
      <c r="IE643" s="760" t="s">
        <v>572</v>
      </c>
      <c r="IF643" s="761" t="s">
        <v>572</v>
      </c>
      <c r="IG643" s="619" t="str">
        <f t="shared" si="22"/>
        <v>IN HOUSE (MANUAL)</v>
      </c>
      <c r="II643" s="761" t="s">
        <v>572</v>
      </c>
      <c r="IK643" s="761" t="str">
        <f>IFERROR(VLOOKUP($M643,#REF!,13,0),"IN HOUSE (MANUAL)")</f>
        <v>IN HOUSE (MANUAL)</v>
      </c>
      <c r="IM643" s="760" t="s">
        <v>572</v>
      </c>
      <c r="IN643" s="760" t="s">
        <v>572</v>
      </c>
      <c r="IO643" s="760" t="s">
        <v>572</v>
      </c>
      <c r="IQ643" s="760" t="s">
        <v>572</v>
      </c>
      <c r="IR643" s="760" t="s">
        <v>572</v>
      </c>
      <c r="IT643" s="760" t="s">
        <v>572</v>
      </c>
      <c r="IV643" s="760" t="s">
        <v>572</v>
      </c>
      <c r="IW643" s="760" t="s">
        <v>572</v>
      </c>
      <c r="IY643" s="760" t="s">
        <v>572</v>
      </c>
      <c r="IZ643" s="760" t="s">
        <v>572</v>
      </c>
      <c r="JB643" s="760" t="s">
        <v>572</v>
      </c>
      <c r="JC643" s="760" t="s">
        <v>572</v>
      </c>
      <c r="JE643" s="760" t="s">
        <v>572</v>
      </c>
      <c r="JF643" s="760" t="s">
        <v>572</v>
      </c>
    </row>
    <row r="644" spans="1:266" ht="17.25" customHeight="1" x14ac:dyDescent="0.35">
      <c r="A644" s="618" t="s">
        <v>1631</v>
      </c>
      <c r="B644" s="730">
        <v>79</v>
      </c>
      <c r="C644" s="730" t="s">
        <v>1606</v>
      </c>
      <c r="D644" s="730" t="s">
        <v>1606</v>
      </c>
      <c r="E644" s="730">
        <v>11</v>
      </c>
      <c r="F644" s="731" t="s">
        <v>574</v>
      </c>
      <c r="G644" s="732">
        <v>1</v>
      </c>
      <c r="H644" s="826">
        <v>46231</v>
      </c>
      <c r="I644" s="730">
        <v>38</v>
      </c>
      <c r="J644" s="730" t="s">
        <v>308</v>
      </c>
      <c r="K644" s="730">
        <v>39</v>
      </c>
      <c r="L644" s="730" t="s">
        <v>1632</v>
      </c>
      <c r="M644" s="735" t="s">
        <v>1631</v>
      </c>
      <c r="N644" s="735">
        <v>0</v>
      </c>
      <c r="O644" s="735" t="s">
        <v>390</v>
      </c>
      <c r="P644" s="735">
        <v>0</v>
      </c>
      <c r="Q644" s="735" t="s">
        <v>390</v>
      </c>
      <c r="R644" s="735" t="s">
        <v>1278</v>
      </c>
      <c r="S644" s="735"/>
      <c r="T644" s="735" t="s">
        <v>1444</v>
      </c>
      <c r="U644" s="735">
        <v>578</v>
      </c>
      <c r="V644" s="735" t="s">
        <v>308</v>
      </c>
      <c r="W644" s="735"/>
      <c r="X644" s="735"/>
      <c r="Y644" s="735"/>
      <c r="Z644" s="768"/>
      <c r="AA644" s="735" t="s">
        <v>40</v>
      </c>
      <c r="AB644" s="735" t="s">
        <v>863</v>
      </c>
      <c r="AC644" s="735" t="s">
        <v>597</v>
      </c>
      <c r="AD644" s="735">
        <v>420</v>
      </c>
      <c r="AE644" s="738">
        <v>420</v>
      </c>
      <c r="AF644" s="763">
        <v>46273</v>
      </c>
      <c r="AG644" s="765"/>
      <c r="AH644" s="765"/>
      <c r="AI644" s="765" t="s">
        <v>308</v>
      </c>
      <c r="AJ644" s="740">
        <v>15</v>
      </c>
      <c r="AK644" s="738"/>
      <c r="AL644" s="738"/>
      <c r="AM644" s="937">
        <v>0</v>
      </c>
      <c r="AN644" s="937"/>
      <c r="AO644" s="937"/>
      <c r="AP644" s="937"/>
      <c r="AQ644" s="937"/>
      <c r="AR644" s="937"/>
      <c r="AS644" s="937"/>
      <c r="AT644" s="937"/>
      <c r="AU644" s="937"/>
      <c r="AV644" s="937"/>
      <c r="AW644" s="937"/>
      <c r="AX644" s="937"/>
      <c r="AY644" s="937"/>
      <c r="AZ644" s="937"/>
      <c r="BA644" s="937"/>
      <c r="BB644" s="937">
        <v>0</v>
      </c>
      <c r="BC644" s="937">
        <v>0</v>
      </c>
      <c r="BD644" s="937">
        <v>0</v>
      </c>
      <c r="BE644" s="937">
        <v>0</v>
      </c>
      <c r="BF644" s="937">
        <v>0</v>
      </c>
      <c r="BG644" s="937">
        <v>0</v>
      </c>
      <c r="BH644" s="937">
        <v>0</v>
      </c>
      <c r="BI644" s="937">
        <v>0</v>
      </c>
      <c r="BJ644" s="937"/>
      <c r="BK644" s="937">
        <v>0</v>
      </c>
      <c r="BL644" s="937"/>
      <c r="BM644" s="937"/>
      <c r="BN644" s="937" t="s">
        <v>308</v>
      </c>
      <c r="BO644" s="937" t="s">
        <v>308</v>
      </c>
      <c r="BP644" s="937" t="s">
        <v>308</v>
      </c>
      <c r="BQ644" s="937" t="s">
        <v>308</v>
      </c>
      <c r="BR644" s="937"/>
      <c r="BS644" s="937" t="s">
        <v>397</v>
      </c>
      <c r="BT644" s="937"/>
      <c r="BU644" s="937" t="s">
        <v>579</v>
      </c>
      <c r="BV644" s="937"/>
      <c r="BW644" s="937"/>
      <c r="BX644" s="937"/>
      <c r="BY644" s="937"/>
      <c r="BZ644" s="937"/>
      <c r="CA644" s="937">
        <v>30</v>
      </c>
      <c r="CB644" s="937"/>
      <c r="CC644" s="937"/>
      <c r="CD644" s="937"/>
      <c r="CE644" s="937"/>
      <c r="CF644" s="937"/>
      <c r="CG644" s="937"/>
      <c r="CH644" s="937"/>
      <c r="CI644" s="937"/>
      <c r="CJ644" s="937"/>
      <c r="CK644" s="768"/>
      <c r="CL644" s="768" t="s">
        <v>397</v>
      </c>
      <c r="CM644" s="768">
        <v>0</v>
      </c>
      <c r="CN644" s="768">
        <v>30</v>
      </c>
      <c r="CO644" s="768" t="s">
        <v>397</v>
      </c>
      <c r="CP644" s="768">
        <v>30</v>
      </c>
      <c r="CQ644" s="768">
        <v>150</v>
      </c>
      <c r="CR644" s="735">
        <v>420</v>
      </c>
      <c r="CS644" s="769"/>
      <c r="CT644" s="860">
        <v>46293</v>
      </c>
      <c r="CU644" s="891" t="s">
        <v>782</v>
      </c>
      <c r="CV644" s="763"/>
      <c r="CW644" s="763"/>
      <c r="CX644" s="860">
        <v>46270</v>
      </c>
      <c r="CY644" s="747" t="s">
        <v>887</v>
      </c>
      <c r="CZ644" s="747" t="s">
        <v>308</v>
      </c>
      <c r="DA644" s="748">
        <v>46247</v>
      </c>
      <c r="DB644" s="748" t="s">
        <v>615</v>
      </c>
      <c r="DC644" s="748" t="s">
        <v>888</v>
      </c>
      <c r="DD644" s="748">
        <v>46273</v>
      </c>
      <c r="DE644" s="748" t="s">
        <v>397</v>
      </c>
      <c r="DF644" s="748" t="s">
        <v>397</v>
      </c>
      <c r="DG644" s="748" t="s">
        <v>397</v>
      </c>
      <c r="DH644" s="770">
        <v>0</v>
      </c>
      <c r="DI644" s="763" t="s">
        <v>397</v>
      </c>
      <c r="DJ644" s="763">
        <v>46272</v>
      </c>
      <c r="DK644" s="763" t="s">
        <v>390</v>
      </c>
      <c r="DL644" s="763" t="s">
        <v>390</v>
      </c>
      <c r="DM644" s="763" t="s">
        <v>390</v>
      </c>
      <c r="DN644" s="763" t="s">
        <v>390</v>
      </c>
      <c r="DO644" s="771" t="s">
        <v>308</v>
      </c>
      <c r="DP644" s="763">
        <v>46290</v>
      </c>
      <c r="DQ644" s="763">
        <v>46290</v>
      </c>
      <c r="DR644" s="763">
        <v>46290</v>
      </c>
      <c r="DS644" s="770">
        <v>46290</v>
      </c>
      <c r="DT644" s="752">
        <v>46290</v>
      </c>
      <c r="DU644" s="753">
        <v>-11</v>
      </c>
      <c r="DV644" s="753" t="s">
        <v>308</v>
      </c>
      <c r="DW644" s="754">
        <v>46279</v>
      </c>
      <c r="DX644" s="755">
        <v>46279</v>
      </c>
      <c r="DY644" s="754" t="e">
        <v>#VALUE!</v>
      </c>
      <c r="DZ644" s="754" t="e">
        <v>#VALUE!</v>
      </c>
      <c r="EA644" s="754" t="e">
        <v>#VALUE!</v>
      </c>
      <c r="EB644" s="754" t="e">
        <v>#VALUE!</v>
      </c>
      <c r="HA644" s="756" t="s">
        <v>397</v>
      </c>
      <c r="HB644" s="756" t="s">
        <v>397</v>
      </c>
      <c r="HC644" s="756" t="s">
        <v>397</v>
      </c>
      <c r="HD644" s="756" t="s">
        <v>397</v>
      </c>
      <c r="HE644" s="756" t="s">
        <v>397</v>
      </c>
      <c r="HF644" s="756" t="s">
        <v>397</v>
      </c>
      <c r="HG644" s="756" t="s">
        <v>397</v>
      </c>
      <c r="HH644" s="756" t="s">
        <v>397</v>
      </c>
      <c r="HI644" s="756" t="s">
        <v>397</v>
      </c>
      <c r="HJ644" s="756" t="s">
        <v>397</v>
      </c>
      <c r="HK644"/>
      <c r="HL644"/>
      <c r="HM644"/>
      <c r="HN644" s="756" t="str">
        <f t="shared" si="21"/>
        <v>AUTO PRINT</v>
      </c>
      <c r="HO644"/>
      <c r="HP644" s="757" t="s">
        <v>572</v>
      </c>
      <c r="HQ644" s="757" t="s">
        <v>572</v>
      </c>
      <c r="HR644" s="757" t="s">
        <v>572</v>
      </c>
      <c r="HS644"/>
      <c r="HW644" s="758"/>
      <c r="HX644"/>
      <c r="HY644" s="759" t="s">
        <v>572</v>
      </c>
      <c r="HZ644" s="759" t="s">
        <v>572</v>
      </c>
      <c r="IA644" s="759" t="s">
        <v>572</v>
      </c>
      <c r="IC644" s="760" t="s">
        <v>572</v>
      </c>
      <c r="ID644" s="760" t="s">
        <v>572</v>
      </c>
      <c r="IE644" s="760" t="s">
        <v>572</v>
      </c>
      <c r="IF644" s="761" t="s">
        <v>572</v>
      </c>
      <c r="IG644" s="619" t="str">
        <f t="shared" si="22"/>
        <v>IN HOUSE (MANUAL)</v>
      </c>
      <c r="II644" s="761" t="s">
        <v>572</v>
      </c>
      <c r="IK644" s="761" t="str">
        <f>IFERROR(VLOOKUP($M644,#REF!,13,0),"IN HOUSE (MANUAL)")</f>
        <v>IN HOUSE (MANUAL)</v>
      </c>
      <c r="IM644" s="760" t="s">
        <v>572</v>
      </c>
      <c r="IN644" s="760" t="s">
        <v>572</v>
      </c>
      <c r="IO644" s="760" t="s">
        <v>572</v>
      </c>
      <c r="IQ644" s="760" t="s">
        <v>572</v>
      </c>
      <c r="IR644" s="760" t="s">
        <v>572</v>
      </c>
      <c r="IT644" s="760" t="s">
        <v>572</v>
      </c>
      <c r="IV644" s="760" t="s">
        <v>572</v>
      </c>
      <c r="IW644" s="760" t="s">
        <v>572</v>
      </c>
      <c r="IY644" s="760" t="s">
        <v>572</v>
      </c>
      <c r="IZ644" s="760" t="s">
        <v>572</v>
      </c>
      <c r="JB644" s="760" t="s">
        <v>572</v>
      </c>
      <c r="JC644" s="760" t="s">
        <v>572</v>
      </c>
      <c r="JE644" s="760" t="s">
        <v>572</v>
      </c>
      <c r="JF644" s="760" t="s">
        <v>572</v>
      </c>
    </row>
    <row r="645" spans="1:266" ht="17.25" customHeight="1" x14ac:dyDescent="0.35">
      <c r="A645" s="618" t="s">
        <v>1633</v>
      </c>
      <c r="B645" s="730">
        <v>80</v>
      </c>
      <c r="C645" s="730" t="s">
        <v>1606</v>
      </c>
      <c r="D645" s="730" t="s">
        <v>1606</v>
      </c>
      <c r="E645" s="730">
        <v>11</v>
      </c>
      <c r="F645" s="731" t="s">
        <v>574</v>
      </c>
      <c r="G645" s="732">
        <v>1</v>
      </c>
      <c r="H645" s="826">
        <v>46231</v>
      </c>
      <c r="I645" s="730">
        <v>38</v>
      </c>
      <c r="J645" s="730" t="s">
        <v>308</v>
      </c>
      <c r="K645" s="730">
        <v>39</v>
      </c>
      <c r="L645" s="730" t="s">
        <v>1634</v>
      </c>
      <c r="M645" s="734" t="s">
        <v>1633</v>
      </c>
      <c r="N645" s="734">
        <v>0</v>
      </c>
      <c r="O645" s="734" t="s">
        <v>390</v>
      </c>
      <c r="P645" s="734">
        <v>0</v>
      </c>
      <c r="Q645" s="734" t="s">
        <v>390</v>
      </c>
      <c r="R645" s="734" t="s">
        <v>1278</v>
      </c>
      <c r="S645" s="734"/>
      <c r="T645" s="734" t="s">
        <v>1430</v>
      </c>
      <c r="U645" s="734">
        <v>578</v>
      </c>
      <c r="V645" s="734" t="s">
        <v>308</v>
      </c>
      <c r="W645" s="734"/>
      <c r="X645" s="734"/>
      <c r="Y645" s="734"/>
      <c r="Z645" s="736"/>
      <c r="AA645" s="734" t="s">
        <v>40</v>
      </c>
      <c r="AB645" s="734" t="s">
        <v>863</v>
      </c>
      <c r="AC645" s="734" t="s">
        <v>597</v>
      </c>
      <c r="AD645" s="734">
        <v>216</v>
      </c>
      <c r="AE645" s="764">
        <v>216</v>
      </c>
      <c r="AF645" s="737">
        <v>46273</v>
      </c>
      <c r="AG645" s="765"/>
      <c r="AH645" s="739"/>
      <c r="AI645" s="739" t="s">
        <v>308</v>
      </c>
      <c r="AJ645" s="740">
        <v>16</v>
      </c>
      <c r="AK645" s="764"/>
      <c r="AL645" s="764"/>
      <c r="AM645" s="930">
        <v>0</v>
      </c>
      <c r="AN645" s="930"/>
      <c r="AO645" s="930"/>
      <c r="AP645" s="930"/>
      <c r="AQ645" s="930"/>
      <c r="AR645" s="930"/>
      <c r="AS645" s="930"/>
      <c r="AT645" s="930"/>
      <c r="AU645" s="930"/>
      <c r="AV645" s="930"/>
      <c r="AW645" s="930"/>
      <c r="AX645" s="930"/>
      <c r="AY645" s="930"/>
      <c r="AZ645" s="930"/>
      <c r="BA645" s="930"/>
      <c r="BB645" s="930">
        <v>0</v>
      </c>
      <c r="BC645" s="930">
        <v>216</v>
      </c>
      <c r="BD645" s="930">
        <v>0</v>
      </c>
      <c r="BE645" s="930">
        <v>0</v>
      </c>
      <c r="BF645" s="930">
        <v>0</v>
      </c>
      <c r="BG645" s="930">
        <v>0</v>
      </c>
      <c r="BH645" s="930">
        <v>0</v>
      </c>
      <c r="BI645" s="930">
        <v>216</v>
      </c>
      <c r="BJ645" s="930"/>
      <c r="BK645" s="930">
        <v>0</v>
      </c>
      <c r="BL645" s="930"/>
      <c r="BM645" s="930"/>
      <c r="BN645" s="930" t="s">
        <v>308</v>
      </c>
      <c r="BO645" s="930" t="s">
        <v>308</v>
      </c>
      <c r="BP645" s="930" t="s">
        <v>308</v>
      </c>
      <c r="BQ645" s="930" t="s">
        <v>308</v>
      </c>
      <c r="BR645" s="930"/>
      <c r="BS645" s="930" t="s">
        <v>397</v>
      </c>
      <c r="BT645" s="930"/>
      <c r="BU645" s="930" t="s">
        <v>579</v>
      </c>
      <c r="BV645" s="930"/>
      <c r="BW645" s="930"/>
      <c r="BX645" s="930"/>
      <c r="BY645" s="930"/>
      <c r="BZ645" s="930"/>
      <c r="CA645" s="930">
        <v>12</v>
      </c>
      <c r="CB645" s="930"/>
      <c r="CC645" s="930"/>
      <c r="CD645" s="930"/>
      <c r="CE645" s="930"/>
      <c r="CF645" s="930"/>
      <c r="CG645" s="930"/>
      <c r="CH645" s="930"/>
      <c r="CI645" s="930"/>
      <c r="CJ645" s="930"/>
      <c r="CK645" s="736"/>
      <c r="CL645" s="736" t="s">
        <v>397</v>
      </c>
      <c r="CM645" s="736">
        <v>0</v>
      </c>
      <c r="CN645" s="736">
        <v>12</v>
      </c>
      <c r="CO645" s="736" t="s">
        <v>397</v>
      </c>
      <c r="CP645" s="736">
        <v>216</v>
      </c>
      <c r="CQ645" s="768">
        <v>216</v>
      </c>
      <c r="CR645" s="735">
        <v>216</v>
      </c>
      <c r="CS645" s="744"/>
      <c r="CT645" s="745">
        <v>46293</v>
      </c>
      <c r="CU645" s="746" t="s">
        <v>782</v>
      </c>
      <c r="CV645" s="737"/>
      <c r="CW645" s="737"/>
      <c r="CX645" s="745">
        <v>46270</v>
      </c>
      <c r="CY645" s="861" t="s">
        <v>887</v>
      </c>
      <c r="CZ645" s="861" t="s">
        <v>308</v>
      </c>
      <c r="DA645" s="749">
        <v>46247</v>
      </c>
      <c r="DB645" s="749" t="s">
        <v>615</v>
      </c>
      <c r="DC645" s="749" t="s">
        <v>888</v>
      </c>
      <c r="DD645" s="749">
        <v>46273</v>
      </c>
      <c r="DE645" s="749" t="s">
        <v>397</v>
      </c>
      <c r="DF645" s="749" t="s">
        <v>397</v>
      </c>
      <c r="DG645" s="749" t="s">
        <v>397</v>
      </c>
      <c r="DH645" s="750">
        <v>0</v>
      </c>
      <c r="DI645" s="737" t="s">
        <v>397</v>
      </c>
      <c r="DJ645" s="737">
        <v>46272</v>
      </c>
      <c r="DK645" s="737" t="s">
        <v>390</v>
      </c>
      <c r="DL645" s="737" t="s">
        <v>390</v>
      </c>
      <c r="DM645" s="737" t="s">
        <v>390</v>
      </c>
      <c r="DN645" s="737" t="s">
        <v>390</v>
      </c>
      <c r="DO645" s="762" t="s">
        <v>308</v>
      </c>
      <c r="DP645" s="737">
        <v>46290</v>
      </c>
      <c r="DQ645" s="737">
        <v>46290</v>
      </c>
      <c r="DR645" s="737">
        <v>46290</v>
      </c>
      <c r="DS645" s="750">
        <v>46290</v>
      </c>
      <c r="DT645" s="752">
        <v>46290</v>
      </c>
      <c r="DU645" s="753">
        <v>-11</v>
      </c>
      <c r="DV645" s="753" t="s">
        <v>308</v>
      </c>
      <c r="DW645" s="754">
        <v>46279</v>
      </c>
      <c r="DX645" s="755">
        <v>46279</v>
      </c>
      <c r="DY645" s="754" t="e">
        <v>#VALUE!</v>
      </c>
      <c r="DZ645" s="754" t="e">
        <v>#VALUE!</v>
      </c>
      <c r="EA645" s="754" t="e">
        <v>#VALUE!</v>
      </c>
      <c r="EB645" s="754" t="e">
        <v>#VALUE!</v>
      </c>
      <c r="HA645" s="756" t="s">
        <v>397</v>
      </c>
      <c r="HB645" s="756" t="s">
        <v>397</v>
      </c>
      <c r="HC645" s="756" t="s">
        <v>397</v>
      </c>
      <c r="HD645" s="756" t="s">
        <v>397</v>
      </c>
      <c r="HE645" s="756" t="s">
        <v>397</v>
      </c>
      <c r="HF645" s="756" t="s">
        <v>397</v>
      </c>
      <c r="HG645" s="756" t="s">
        <v>397</v>
      </c>
      <c r="HH645" s="756" t="s">
        <v>397</v>
      </c>
      <c r="HI645" s="756" t="s">
        <v>397</v>
      </c>
      <c r="HJ645" s="756" t="s">
        <v>397</v>
      </c>
      <c r="HK645"/>
      <c r="HL645"/>
      <c r="HM645"/>
      <c r="HN645" s="756" t="str">
        <f t="shared" si="21"/>
        <v>AUTO PRINT</v>
      </c>
      <c r="HO645"/>
      <c r="HP645" s="757" t="s">
        <v>572</v>
      </c>
      <c r="HQ645" s="757" t="s">
        <v>572</v>
      </c>
      <c r="HR645" s="757" t="s">
        <v>572</v>
      </c>
      <c r="HS645"/>
      <c r="HW645" s="758"/>
      <c r="HX645"/>
      <c r="HY645" s="759" t="s">
        <v>572</v>
      </c>
      <c r="HZ645" s="759" t="s">
        <v>572</v>
      </c>
      <c r="IA645" s="759" t="s">
        <v>572</v>
      </c>
      <c r="IC645" s="760" t="s">
        <v>572</v>
      </c>
      <c r="ID645" s="760" t="s">
        <v>572</v>
      </c>
      <c r="IE645" s="760" t="s">
        <v>572</v>
      </c>
      <c r="IF645" s="761" t="s">
        <v>572</v>
      </c>
      <c r="IG645" s="619" t="str">
        <f t="shared" si="22"/>
        <v>IN HOUSE (MANUAL)</v>
      </c>
      <c r="II645" s="761" t="s">
        <v>572</v>
      </c>
      <c r="IK645" s="761" t="str">
        <f>IFERROR(VLOOKUP($M645,#REF!,13,0),"IN HOUSE (MANUAL)")</f>
        <v>IN HOUSE (MANUAL)</v>
      </c>
      <c r="IM645" s="760" t="s">
        <v>572</v>
      </c>
      <c r="IN645" s="760" t="s">
        <v>572</v>
      </c>
      <c r="IO645" s="760" t="s">
        <v>572</v>
      </c>
      <c r="IQ645" s="760" t="s">
        <v>572</v>
      </c>
      <c r="IR645" s="760" t="s">
        <v>572</v>
      </c>
      <c r="IT645" s="760" t="s">
        <v>572</v>
      </c>
      <c r="IV645" s="760" t="s">
        <v>572</v>
      </c>
      <c r="IW645" s="760" t="s">
        <v>572</v>
      </c>
      <c r="IY645" s="760" t="s">
        <v>572</v>
      </c>
      <c r="IZ645" s="760" t="s">
        <v>572</v>
      </c>
      <c r="JB645" s="760" t="s">
        <v>572</v>
      </c>
      <c r="JC645" s="760" t="s">
        <v>572</v>
      </c>
      <c r="JE645" s="760" t="s">
        <v>572</v>
      </c>
      <c r="JF645" s="760" t="s">
        <v>572</v>
      </c>
    </row>
    <row r="646" spans="1:266" ht="17.25" customHeight="1" x14ac:dyDescent="0.35">
      <c r="A646" s="618" t="s">
        <v>1635</v>
      </c>
      <c r="B646" s="730">
        <v>81</v>
      </c>
      <c r="C646" s="730" t="s">
        <v>1606</v>
      </c>
      <c r="D646" s="730" t="s">
        <v>1606</v>
      </c>
      <c r="E646" s="730">
        <v>11</v>
      </c>
      <c r="F646" s="731" t="s">
        <v>574</v>
      </c>
      <c r="G646" s="732">
        <v>1</v>
      </c>
      <c r="H646" s="826">
        <v>46231</v>
      </c>
      <c r="I646" s="730">
        <v>38</v>
      </c>
      <c r="J646" s="730" t="s">
        <v>308</v>
      </c>
      <c r="K646" s="730">
        <v>39</v>
      </c>
      <c r="L646" s="730" t="s">
        <v>1636</v>
      </c>
      <c r="M646" s="734" t="s">
        <v>1635</v>
      </c>
      <c r="N646" s="734">
        <v>0</v>
      </c>
      <c r="O646" s="734" t="s">
        <v>390</v>
      </c>
      <c r="P646" s="734">
        <v>0</v>
      </c>
      <c r="Q646" s="734" t="s">
        <v>390</v>
      </c>
      <c r="R646" s="734" t="s">
        <v>1278</v>
      </c>
      <c r="S646" s="734"/>
      <c r="T646" s="734" t="s">
        <v>1439</v>
      </c>
      <c r="U646" s="734">
        <v>578</v>
      </c>
      <c r="V646" s="734" t="s">
        <v>308</v>
      </c>
      <c r="W646" s="734"/>
      <c r="X646" s="734"/>
      <c r="Y646" s="734"/>
      <c r="Z646" s="736"/>
      <c r="AA646" s="734" t="s">
        <v>40</v>
      </c>
      <c r="AB646" s="734" t="s">
        <v>863</v>
      </c>
      <c r="AC646" s="734" t="s">
        <v>597</v>
      </c>
      <c r="AD646" s="734">
        <v>462</v>
      </c>
      <c r="AE646" s="764">
        <v>462</v>
      </c>
      <c r="AF646" s="737">
        <v>46273</v>
      </c>
      <c r="AG646" s="765"/>
      <c r="AH646" s="739"/>
      <c r="AI646" s="739" t="s">
        <v>308</v>
      </c>
      <c r="AJ646" s="740">
        <v>17</v>
      </c>
      <c r="AK646" s="764"/>
      <c r="AL646" s="764"/>
      <c r="AM646" s="930">
        <v>0</v>
      </c>
      <c r="AN646" s="930"/>
      <c r="AO646" s="930"/>
      <c r="AP646" s="930"/>
      <c r="AQ646" s="930"/>
      <c r="AR646" s="930"/>
      <c r="AS646" s="930"/>
      <c r="AT646" s="930"/>
      <c r="AU646" s="930"/>
      <c r="AV646" s="930"/>
      <c r="AW646" s="930"/>
      <c r="AX646" s="930"/>
      <c r="AY646" s="930"/>
      <c r="AZ646" s="930"/>
      <c r="BA646" s="930"/>
      <c r="BB646" s="930">
        <v>0</v>
      </c>
      <c r="BC646" s="930">
        <v>462</v>
      </c>
      <c r="BD646" s="930">
        <v>0</v>
      </c>
      <c r="BE646" s="930">
        <v>0</v>
      </c>
      <c r="BF646" s="930">
        <v>0</v>
      </c>
      <c r="BG646" s="930">
        <v>0</v>
      </c>
      <c r="BH646" s="930">
        <v>0</v>
      </c>
      <c r="BI646" s="930">
        <v>330</v>
      </c>
      <c r="BJ646" s="930"/>
      <c r="BK646" s="930">
        <v>0</v>
      </c>
      <c r="BL646" s="930"/>
      <c r="BM646" s="930"/>
      <c r="BN646" s="930" t="s">
        <v>308</v>
      </c>
      <c r="BO646" s="930" t="s">
        <v>308</v>
      </c>
      <c r="BP646" s="930" t="s">
        <v>308</v>
      </c>
      <c r="BQ646" s="930" t="s">
        <v>308</v>
      </c>
      <c r="BR646" s="930"/>
      <c r="BS646" s="930" t="s">
        <v>397</v>
      </c>
      <c r="BT646" s="930"/>
      <c r="BU646" s="930" t="s">
        <v>579</v>
      </c>
      <c r="BV646" s="930"/>
      <c r="BW646" s="930"/>
      <c r="BX646" s="930"/>
      <c r="BY646" s="930"/>
      <c r="BZ646" s="930"/>
      <c r="CA646" s="930">
        <v>76</v>
      </c>
      <c r="CB646" s="930"/>
      <c r="CC646" s="930"/>
      <c r="CD646" s="930"/>
      <c r="CE646" s="930"/>
      <c r="CF646" s="930"/>
      <c r="CG646" s="930"/>
      <c r="CH646" s="930"/>
      <c r="CI646" s="930"/>
      <c r="CJ646" s="930"/>
      <c r="CK646" s="736"/>
      <c r="CL646" s="736" t="s">
        <v>397</v>
      </c>
      <c r="CM646" s="736">
        <v>0</v>
      </c>
      <c r="CN646" s="736">
        <v>76</v>
      </c>
      <c r="CO646" s="736" t="s">
        <v>397</v>
      </c>
      <c r="CP646" s="736">
        <v>330</v>
      </c>
      <c r="CQ646" s="768">
        <v>330</v>
      </c>
      <c r="CR646" s="735">
        <v>462</v>
      </c>
      <c r="CS646" s="744"/>
      <c r="CT646" s="745">
        <v>46293</v>
      </c>
      <c r="CU646" s="746" t="s">
        <v>782</v>
      </c>
      <c r="CV646" s="737"/>
      <c r="CW646" s="737"/>
      <c r="CX646" s="745">
        <v>46270</v>
      </c>
      <c r="CY646" s="861" t="s">
        <v>887</v>
      </c>
      <c r="CZ646" s="861" t="s">
        <v>308</v>
      </c>
      <c r="DA646" s="749">
        <v>46247</v>
      </c>
      <c r="DB646" s="749" t="s">
        <v>615</v>
      </c>
      <c r="DC646" s="749" t="s">
        <v>888</v>
      </c>
      <c r="DD646" s="749">
        <v>46273</v>
      </c>
      <c r="DE646" s="749" t="s">
        <v>397</v>
      </c>
      <c r="DF646" s="749" t="s">
        <v>397</v>
      </c>
      <c r="DG646" s="749" t="s">
        <v>397</v>
      </c>
      <c r="DH646" s="750">
        <v>0</v>
      </c>
      <c r="DI646" s="737" t="s">
        <v>397</v>
      </c>
      <c r="DJ646" s="737">
        <v>46272</v>
      </c>
      <c r="DK646" s="737" t="s">
        <v>390</v>
      </c>
      <c r="DL646" s="737" t="s">
        <v>390</v>
      </c>
      <c r="DM646" s="737" t="s">
        <v>390</v>
      </c>
      <c r="DN646" s="737" t="s">
        <v>390</v>
      </c>
      <c r="DO646" s="762" t="s">
        <v>308</v>
      </c>
      <c r="DP646" s="737">
        <v>46290</v>
      </c>
      <c r="DQ646" s="737">
        <v>46290</v>
      </c>
      <c r="DR646" s="737">
        <v>46290</v>
      </c>
      <c r="DS646" s="750">
        <v>46290</v>
      </c>
      <c r="DT646" s="752">
        <v>46290</v>
      </c>
      <c r="DU646" s="753">
        <v>-10</v>
      </c>
      <c r="DV646" s="753" t="s">
        <v>308</v>
      </c>
      <c r="DW646" s="754">
        <v>46279</v>
      </c>
      <c r="DX646" s="755">
        <v>46280</v>
      </c>
      <c r="DY646" s="754" t="e">
        <v>#VALUE!</v>
      </c>
      <c r="DZ646" s="754" t="e">
        <v>#VALUE!</v>
      </c>
      <c r="EA646" s="754" t="e">
        <v>#VALUE!</v>
      </c>
      <c r="EB646" s="754" t="e">
        <v>#VALUE!</v>
      </c>
      <c r="HA646" s="756" t="s">
        <v>397</v>
      </c>
      <c r="HB646" s="756" t="s">
        <v>397</v>
      </c>
      <c r="HC646" s="756" t="s">
        <v>397</v>
      </c>
      <c r="HD646" s="756" t="s">
        <v>397</v>
      </c>
      <c r="HE646" s="756" t="s">
        <v>397</v>
      </c>
      <c r="HF646" s="756" t="s">
        <v>397</v>
      </c>
      <c r="HG646" s="756" t="s">
        <v>397</v>
      </c>
      <c r="HH646" s="756" t="s">
        <v>397</v>
      </c>
      <c r="HI646" s="756" t="s">
        <v>397</v>
      </c>
      <c r="HJ646" s="756" t="s">
        <v>397</v>
      </c>
      <c r="HK646"/>
      <c r="HL646"/>
      <c r="HM646"/>
      <c r="HN646" s="756" t="str">
        <f t="shared" si="21"/>
        <v>AUTO PRINT</v>
      </c>
      <c r="HO646"/>
      <c r="HP646" s="757" t="s">
        <v>572</v>
      </c>
      <c r="HQ646" s="757" t="s">
        <v>572</v>
      </c>
      <c r="HR646" s="757" t="s">
        <v>572</v>
      </c>
      <c r="HS646"/>
      <c r="HW646" s="758"/>
      <c r="HX646"/>
      <c r="HY646" s="759" t="s">
        <v>572</v>
      </c>
      <c r="HZ646" s="759" t="s">
        <v>572</v>
      </c>
      <c r="IA646" s="759" t="s">
        <v>572</v>
      </c>
      <c r="IC646" s="760" t="s">
        <v>572</v>
      </c>
      <c r="ID646" s="760" t="s">
        <v>572</v>
      </c>
      <c r="IE646" s="760" t="s">
        <v>572</v>
      </c>
      <c r="IF646" s="761" t="s">
        <v>572</v>
      </c>
      <c r="IG646" s="619" t="str">
        <f t="shared" si="22"/>
        <v>IN HOUSE (MANUAL)</v>
      </c>
      <c r="II646" s="761" t="s">
        <v>572</v>
      </c>
      <c r="IK646" s="761" t="str">
        <f>IFERROR(VLOOKUP($M646,#REF!,13,0),"IN HOUSE (MANUAL)")</f>
        <v>IN HOUSE (MANUAL)</v>
      </c>
      <c r="IM646" s="760" t="s">
        <v>572</v>
      </c>
      <c r="IN646" s="760" t="s">
        <v>572</v>
      </c>
      <c r="IO646" s="760" t="s">
        <v>572</v>
      </c>
      <c r="IQ646" s="760" t="s">
        <v>572</v>
      </c>
      <c r="IR646" s="760" t="s">
        <v>572</v>
      </c>
      <c r="IT646" s="760" t="s">
        <v>572</v>
      </c>
      <c r="IV646" s="760" t="s">
        <v>572</v>
      </c>
      <c r="IW646" s="760" t="s">
        <v>572</v>
      </c>
      <c r="IY646" s="760" t="s">
        <v>572</v>
      </c>
      <c r="IZ646" s="760" t="s">
        <v>572</v>
      </c>
      <c r="JB646" s="760" t="s">
        <v>572</v>
      </c>
      <c r="JC646" s="760" t="s">
        <v>572</v>
      </c>
      <c r="JE646" s="760" t="s">
        <v>572</v>
      </c>
      <c r="JF646" s="760" t="s">
        <v>572</v>
      </c>
    </row>
    <row r="647" spans="1:266" ht="17.25" customHeight="1" x14ac:dyDescent="0.35">
      <c r="A647" s="618" t="s">
        <v>1637</v>
      </c>
      <c r="B647" s="730">
        <v>82</v>
      </c>
      <c r="C647" s="730" t="s">
        <v>1606</v>
      </c>
      <c r="D647" s="730" t="s">
        <v>1606</v>
      </c>
      <c r="E647" s="730">
        <v>11</v>
      </c>
      <c r="F647" s="731" t="s">
        <v>574</v>
      </c>
      <c r="G647" s="732">
        <v>1</v>
      </c>
      <c r="H647" s="826">
        <v>46196</v>
      </c>
      <c r="I647" s="730">
        <v>39</v>
      </c>
      <c r="J647" s="730" t="s">
        <v>308</v>
      </c>
      <c r="K647" s="730">
        <v>41</v>
      </c>
      <c r="L647" s="730" t="s">
        <v>1638</v>
      </c>
      <c r="M647" s="772" t="s">
        <v>1637</v>
      </c>
      <c r="N647" s="772">
        <v>0</v>
      </c>
      <c r="O647" s="772" t="s">
        <v>390</v>
      </c>
      <c r="P647" s="772">
        <v>0</v>
      </c>
      <c r="Q647" s="772" t="s">
        <v>390</v>
      </c>
      <c r="R647" s="772" t="s">
        <v>1278</v>
      </c>
      <c r="S647" s="772" t="s">
        <v>308</v>
      </c>
      <c r="T647" s="772" t="s">
        <v>1427</v>
      </c>
      <c r="U647" s="772">
        <v>578</v>
      </c>
      <c r="V647" s="772" t="s">
        <v>308</v>
      </c>
      <c r="W647" s="772"/>
      <c r="X647" s="772"/>
      <c r="Y647" s="772"/>
      <c r="Z647" s="773"/>
      <c r="AA647" s="772" t="s">
        <v>40</v>
      </c>
      <c r="AB647" s="772" t="s">
        <v>890</v>
      </c>
      <c r="AC647" s="772" t="s">
        <v>899</v>
      </c>
      <c r="AD647" s="772">
        <v>4260</v>
      </c>
      <c r="AE647" s="864">
        <v>4260</v>
      </c>
      <c r="AF647" s="774" t="s">
        <v>390</v>
      </c>
      <c r="AG647" s="777"/>
      <c r="AH647" s="777"/>
      <c r="AI647" s="777" t="s">
        <v>308</v>
      </c>
      <c r="AJ647" s="778">
        <v>18</v>
      </c>
      <c r="AK647" s="779"/>
      <c r="AL647" s="778"/>
      <c r="AM647" s="780">
        <v>0</v>
      </c>
      <c r="AN647" s="780"/>
      <c r="AO647" s="780"/>
      <c r="AP647" s="780"/>
      <c r="AQ647" s="780"/>
      <c r="AR647" s="780"/>
      <c r="AS647" s="780"/>
      <c r="AT647" s="780"/>
      <c r="AU647" s="780"/>
      <c r="AV647" s="780"/>
      <c r="AW647" s="780"/>
      <c r="AX647" s="780"/>
      <c r="AY647" s="780"/>
      <c r="AZ647" s="780"/>
      <c r="BA647" s="780"/>
      <c r="BB647" s="780">
        <v>0</v>
      </c>
      <c r="BC647" s="780">
        <v>0</v>
      </c>
      <c r="BD647" s="780">
        <v>0</v>
      </c>
      <c r="BE647" s="780">
        <v>0</v>
      </c>
      <c r="BF647" s="780">
        <v>0</v>
      </c>
      <c r="BG647" s="780">
        <v>0</v>
      </c>
      <c r="BH647" s="780">
        <v>0</v>
      </c>
      <c r="BI647" s="780">
        <v>0</v>
      </c>
      <c r="BJ647" s="780"/>
      <c r="BK647" s="780">
        <v>0</v>
      </c>
      <c r="BL647" s="780"/>
      <c r="BM647" s="780"/>
      <c r="BN647" s="780" t="s">
        <v>308</v>
      </c>
      <c r="BO647" s="780" t="s">
        <v>308</v>
      </c>
      <c r="BP647" s="780" t="s">
        <v>308</v>
      </c>
      <c r="BQ647" s="780" t="s">
        <v>308</v>
      </c>
      <c r="BR647" s="780"/>
      <c r="BS647" s="780" t="s">
        <v>397</v>
      </c>
      <c r="BT647" s="780"/>
      <c r="BU647" s="780" t="s">
        <v>579</v>
      </c>
      <c r="BV647" s="780"/>
      <c r="BW647" s="780"/>
      <c r="BX647" s="780"/>
      <c r="BY647" s="780"/>
      <c r="BZ647" s="780"/>
      <c r="CA647" s="780">
        <v>1002</v>
      </c>
      <c r="CB647" s="780"/>
      <c r="CC647" s="780"/>
      <c r="CD647" s="780"/>
      <c r="CE647" s="780"/>
      <c r="CF647" s="780"/>
      <c r="CG647" s="780"/>
      <c r="CH647" s="780"/>
      <c r="CI647" s="780"/>
      <c r="CJ647" s="780"/>
      <c r="CK647" s="773"/>
      <c r="CL647" s="773" t="s">
        <v>397</v>
      </c>
      <c r="CM647" s="773">
        <v>482</v>
      </c>
      <c r="CN647" s="773">
        <v>1002</v>
      </c>
      <c r="CO647" s="773" t="s">
        <v>397</v>
      </c>
      <c r="CP647" s="773">
        <v>1002</v>
      </c>
      <c r="CQ647" s="773">
        <v>4260</v>
      </c>
      <c r="CR647" s="772">
        <v>4260</v>
      </c>
      <c r="CS647" s="781"/>
      <c r="CT647" s="865" t="s">
        <v>308</v>
      </c>
      <c r="CU647" s="899" t="s">
        <v>308</v>
      </c>
      <c r="CV647" s="774"/>
      <c r="CW647" s="774"/>
      <c r="CX647" s="865">
        <v>46249</v>
      </c>
      <c r="CY647" s="784">
        <v>0</v>
      </c>
      <c r="CZ647" s="784" t="s">
        <v>308</v>
      </c>
      <c r="DA647" s="785">
        <v>0</v>
      </c>
      <c r="DB647" s="785">
        <v>0</v>
      </c>
      <c r="DC647" s="785">
        <v>0</v>
      </c>
      <c r="DD647" s="785" t="s">
        <v>390</v>
      </c>
      <c r="DE647" s="785" t="s">
        <v>397</v>
      </c>
      <c r="DF647" s="785" t="s">
        <v>397</v>
      </c>
      <c r="DG647" s="785" t="s">
        <v>397</v>
      </c>
      <c r="DH647" s="786">
        <v>0</v>
      </c>
      <c r="DI647" s="774" t="s">
        <v>397</v>
      </c>
      <c r="DJ647" s="774" t="s">
        <v>390</v>
      </c>
      <c r="DK647" s="774" t="s">
        <v>390</v>
      </c>
      <c r="DL647" s="774" t="s">
        <v>390</v>
      </c>
      <c r="DM647" s="774">
        <v>46275</v>
      </c>
      <c r="DN647" s="774">
        <v>46275</v>
      </c>
      <c r="DO647" s="787">
        <v>0</v>
      </c>
      <c r="DP647" s="774">
        <v>46304</v>
      </c>
      <c r="DQ647" s="774">
        <v>46304</v>
      </c>
      <c r="DR647" s="774">
        <v>46304</v>
      </c>
      <c r="DS647" s="786">
        <v>46304</v>
      </c>
      <c r="DT647" s="752">
        <v>46304</v>
      </c>
      <c r="DU647" s="753">
        <v>-17</v>
      </c>
      <c r="DV647" s="753" t="s">
        <v>308</v>
      </c>
      <c r="DW647" s="754">
        <v>46280</v>
      </c>
      <c r="DX647" s="755">
        <v>46287</v>
      </c>
      <c r="DY647" s="754" t="e">
        <v>#VALUE!</v>
      </c>
      <c r="DZ647" s="754" t="e">
        <v>#VALUE!</v>
      </c>
      <c r="EA647" s="754" t="e">
        <v>#VALUE!</v>
      </c>
      <c r="EB647" s="754" t="e">
        <v>#VALUE!</v>
      </c>
      <c r="HA647" s="756" t="s">
        <v>397</v>
      </c>
      <c r="HB647" s="756" t="s">
        <v>397</v>
      </c>
      <c r="HC647" s="756" t="s">
        <v>397</v>
      </c>
      <c r="HD647" s="756" t="s">
        <v>397</v>
      </c>
      <c r="HE647" s="756" t="s">
        <v>397</v>
      </c>
      <c r="HF647" s="756" t="s">
        <v>397</v>
      </c>
      <c r="HG647" s="756" t="s">
        <v>397</v>
      </c>
      <c r="HH647" s="756" t="s">
        <v>397</v>
      </c>
      <c r="HI647" s="756" t="s">
        <v>397</v>
      </c>
      <c r="HJ647" s="756" t="s">
        <v>397</v>
      </c>
      <c r="HK647"/>
      <c r="HL647"/>
      <c r="HM647"/>
      <c r="HN647" s="756" t="str">
        <f t="shared" si="21"/>
        <v>AUTO PRINT</v>
      </c>
      <c r="HO647"/>
      <c r="HP647" s="757" t="s">
        <v>572</v>
      </c>
      <c r="HQ647" s="757" t="s">
        <v>572</v>
      </c>
      <c r="HR647" s="757" t="s">
        <v>572</v>
      </c>
      <c r="HS647"/>
      <c r="HW647" s="758"/>
      <c r="HX647"/>
      <c r="HY647" s="759" t="s">
        <v>572</v>
      </c>
      <c r="HZ647" s="759" t="s">
        <v>572</v>
      </c>
      <c r="IA647" s="759" t="s">
        <v>572</v>
      </c>
      <c r="IC647" s="760" t="s">
        <v>572</v>
      </c>
      <c r="ID647" s="760" t="s">
        <v>572</v>
      </c>
      <c r="IE647" s="760" t="s">
        <v>572</v>
      </c>
      <c r="IF647" s="761" t="s">
        <v>572</v>
      </c>
      <c r="IG647" s="619" t="str">
        <f t="shared" si="22"/>
        <v>IN HOUSE (MANUAL)</v>
      </c>
      <c r="II647" s="761" t="s">
        <v>572</v>
      </c>
      <c r="IK647" s="761" t="str">
        <f>IFERROR(VLOOKUP($M647,#REF!,13,0),"IN HOUSE (MANUAL)")</f>
        <v>IN HOUSE (MANUAL)</v>
      </c>
      <c r="IM647" s="760" t="s">
        <v>572</v>
      </c>
      <c r="IN647" s="760" t="s">
        <v>572</v>
      </c>
      <c r="IO647" s="760" t="s">
        <v>572</v>
      </c>
      <c r="IQ647" s="760" t="s">
        <v>572</v>
      </c>
      <c r="IR647" s="760" t="s">
        <v>572</v>
      </c>
      <c r="IT647" s="760" t="s">
        <v>572</v>
      </c>
      <c r="IV647" s="760" t="s">
        <v>572</v>
      </c>
      <c r="IW647" s="760" t="s">
        <v>572</v>
      </c>
      <c r="IY647" s="760" t="s">
        <v>572</v>
      </c>
      <c r="IZ647" s="760" t="s">
        <v>572</v>
      </c>
      <c r="JB647" s="760" t="s">
        <v>572</v>
      </c>
      <c r="JC647" s="760" t="s">
        <v>572</v>
      </c>
      <c r="JE647" s="760" t="s">
        <v>572</v>
      </c>
      <c r="JF647" s="760" t="s">
        <v>572</v>
      </c>
    </row>
    <row r="648" spans="1:266" ht="17.25" customHeight="1" x14ac:dyDescent="0.35">
      <c r="A648" s="618" t="s">
        <v>1417</v>
      </c>
      <c r="B648" s="730">
        <v>83</v>
      </c>
      <c r="C648" s="730" t="s">
        <v>1418</v>
      </c>
      <c r="D648" s="730" t="s">
        <v>1418</v>
      </c>
      <c r="E648" s="730">
        <v>11</v>
      </c>
      <c r="F648" s="731" t="s">
        <v>574</v>
      </c>
      <c r="G648" s="732">
        <v>2</v>
      </c>
      <c r="H648" s="826">
        <v>46196</v>
      </c>
      <c r="I648" s="730">
        <v>39</v>
      </c>
      <c r="J648" s="730" t="s">
        <v>308</v>
      </c>
      <c r="K648" s="730">
        <v>41</v>
      </c>
      <c r="L648" s="730" t="s">
        <v>1419</v>
      </c>
      <c r="M648" s="772" t="s">
        <v>1417</v>
      </c>
      <c r="N648" s="772">
        <v>0</v>
      </c>
      <c r="O648" s="772" t="s">
        <v>390</v>
      </c>
      <c r="P648" s="772">
        <v>0</v>
      </c>
      <c r="Q648" s="772" t="s">
        <v>390</v>
      </c>
      <c r="R648" s="772" t="s">
        <v>1278</v>
      </c>
      <c r="S648" s="772" t="s">
        <v>308</v>
      </c>
      <c r="T648" s="772" t="s">
        <v>1284</v>
      </c>
      <c r="U648" s="772">
        <v>578</v>
      </c>
      <c r="V648" s="772" t="s">
        <v>308</v>
      </c>
      <c r="W648" s="772"/>
      <c r="X648" s="772"/>
      <c r="Y648" s="772"/>
      <c r="Z648" s="773"/>
      <c r="AA648" s="772" t="s">
        <v>40</v>
      </c>
      <c r="AB648" s="772" t="s">
        <v>890</v>
      </c>
      <c r="AC648" s="772" t="s">
        <v>899</v>
      </c>
      <c r="AD648" s="772">
        <v>4296</v>
      </c>
      <c r="AE648" s="864">
        <v>2148</v>
      </c>
      <c r="AF648" s="774">
        <v>46272</v>
      </c>
      <c r="AG648" s="777"/>
      <c r="AH648" s="777"/>
      <c r="AI648" s="777" t="s">
        <v>308</v>
      </c>
      <c r="AJ648" s="778">
        <v>19</v>
      </c>
      <c r="AK648" s="779"/>
      <c r="AL648" s="778"/>
      <c r="AM648" s="780">
        <v>2148</v>
      </c>
      <c r="AN648" s="780"/>
      <c r="AO648" s="780"/>
      <c r="AP648" s="780"/>
      <c r="AQ648" s="780"/>
      <c r="AR648" s="780"/>
      <c r="AS648" s="780"/>
      <c r="AT648" s="780"/>
      <c r="AU648" s="780"/>
      <c r="AV648" s="780"/>
      <c r="AW648" s="780"/>
      <c r="AX648" s="780"/>
      <c r="AY648" s="780"/>
      <c r="AZ648" s="780"/>
      <c r="BA648" s="780"/>
      <c r="BB648" s="780">
        <v>0</v>
      </c>
      <c r="BC648" s="780">
        <v>2148</v>
      </c>
      <c r="BD648" s="780">
        <v>0</v>
      </c>
      <c r="BE648" s="780">
        <v>0</v>
      </c>
      <c r="BF648" s="780">
        <v>0</v>
      </c>
      <c r="BG648" s="780">
        <v>0</v>
      </c>
      <c r="BH648" s="780">
        <v>0</v>
      </c>
      <c r="BI648" s="780">
        <v>2148</v>
      </c>
      <c r="BJ648" s="780"/>
      <c r="BK648" s="780">
        <v>0</v>
      </c>
      <c r="BL648" s="780"/>
      <c r="BM648" s="780"/>
      <c r="BN648" s="780" t="s">
        <v>308</v>
      </c>
      <c r="BO648" s="780" t="s">
        <v>308</v>
      </c>
      <c r="BP648" s="780" t="s">
        <v>308</v>
      </c>
      <c r="BQ648" s="780" t="s">
        <v>308</v>
      </c>
      <c r="BR648" s="780"/>
      <c r="BS648" s="780" t="s">
        <v>397</v>
      </c>
      <c r="BT648" s="780"/>
      <c r="BU648" s="780" t="s">
        <v>579</v>
      </c>
      <c r="BV648" s="780"/>
      <c r="BW648" s="780"/>
      <c r="BX648" s="780"/>
      <c r="BY648" s="780"/>
      <c r="BZ648" s="780"/>
      <c r="CA648" s="887">
        <v>1929</v>
      </c>
      <c r="CB648" s="780"/>
      <c r="CC648" s="780"/>
      <c r="CD648" s="780"/>
      <c r="CE648" s="780"/>
      <c r="CF648" s="780"/>
      <c r="CG648" s="780"/>
      <c r="CH648" s="780"/>
      <c r="CI648" s="780"/>
      <c r="CJ648" s="780"/>
      <c r="CK648" s="773"/>
      <c r="CL648" s="773" t="s">
        <v>397</v>
      </c>
      <c r="CM648" s="773">
        <v>2148</v>
      </c>
      <c r="CN648" s="773">
        <v>1928.5</v>
      </c>
      <c r="CO648" s="773" t="s">
        <v>397</v>
      </c>
      <c r="CP648" s="773">
        <v>2148</v>
      </c>
      <c r="CQ648" s="773">
        <v>4296</v>
      </c>
      <c r="CR648" s="772">
        <v>2148</v>
      </c>
      <c r="CS648" s="781"/>
      <c r="CT648" s="865" t="s">
        <v>308</v>
      </c>
      <c r="CU648" s="899" t="s">
        <v>308</v>
      </c>
      <c r="CV648" s="774"/>
      <c r="CW648" s="774"/>
      <c r="CX648" s="865">
        <v>46249</v>
      </c>
      <c r="CY648" s="784" t="s">
        <v>923</v>
      </c>
      <c r="CZ648" s="784" t="s">
        <v>308</v>
      </c>
      <c r="DA648" s="785">
        <v>46269</v>
      </c>
      <c r="DB648" s="785" t="s">
        <v>633</v>
      </c>
      <c r="DC648" s="785" t="s">
        <v>634</v>
      </c>
      <c r="DD648" s="785" t="s">
        <v>390</v>
      </c>
      <c r="DE648" s="785" t="s">
        <v>397</v>
      </c>
      <c r="DF648" s="785" t="s">
        <v>397</v>
      </c>
      <c r="DG648" s="785" t="s">
        <v>397</v>
      </c>
      <c r="DH648" s="786">
        <v>0</v>
      </c>
      <c r="DI648" s="774" t="s">
        <v>397</v>
      </c>
      <c r="DJ648" s="774">
        <v>46272</v>
      </c>
      <c r="DK648" s="774" t="s">
        <v>390</v>
      </c>
      <c r="DL648" s="774">
        <v>46279</v>
      </c>
      <c r="DM648" s="774">
        <v>46279</v>
      </c>
      <c r="DN648" s="774">
        <v>46279</v>
      </c>
      <c r="DO648" s="787">
        <v>0</v>
      </c>
      <c r="DP648" s="774">
        <v>46304</v>
      </c>
      <c r="DQ648" s="774">
        <v>46304</v>
      </c>
      <c r="DR648" s="774">
        <v>46304</v>
      </c>
      <c r="DS648" s="786">
        <v>46304</v>
      </c>
      <c r="DT648" s="752">
        <v>46304</v>
      </c>
      <c r="DU648" s="753">
        <v>-15</v>
      </c>
      <c r="DV648" s="753" t="s">
        <v>308</v>
      </c>
      <c r="DW648" s="754">
        <v>46287</v>
      </c>
      <c r="DX648" s="755">
        <v>46289</v>
      </c>
      <c r="DY648" s="754" t="e">
        <v>#VALUE!</v>
      </c>
      <c r="DZ648" s="754" t="e">
        <v>#VALUE!</v>
      </c>
      <c r="EA648" s="754" t="e">
        <v>#VALUE!</v>
      </c>
      <c r="EB648" s="754" t="e">
        <v>#VALUE!</v>
      </c>
      <c r="HA648" s="756" t="s">
        <v>397</v>
      </c>
      <c r="HB648" s="756" t="s">
        <v>397</v>
      </c>
      <c r="HC648" s="756" t="s">
        <v>397</v>
      </c>
      <c r="HD648" s="756" t="s">
        <v>397</v>
      </c>
      <c r="HE648" s="756" t="s">
        <v>397</v>
      </c>
      <c r="HF648" s="756" t="s">
        <v>397</v>
      </c>
      <c r="HG648" s="756" t="s">
        <v>397</v>
      </c>
      <c r="HH648" s="756" t="s">
        <v>397</v>
      </c>
      <c r="HI648" s="756" t="s">
        <v>397</v>
      </c>
      <c r="HJ648" s="756" t="s">
        <v>397</v>
      </c>
      <c r="HK648"/>
      <c r="HL648"/>
      <c r="HM648"/>
      <c r="HN648" s="756" t="str">
        <f t="shared" si="21"/>
        <v>AUTO PRINT</v>
      </c>
      <c r="HO648"/>
      <c r="HP648" s="757" t="s">
        <v>572</v>
      </c>
      <c r="HQ648" s="757" t="s">
        <v>572</v>
      </c>
      <c r="HR648" s="757" t="s">
        <v>572</v>
      </c>
      <c r="HS648"/>
      <c r="HW648" s="758"/>
      <c r="HX648"/>
      <c r="HY648" s="759" t="s">
        <v>572</v>
      </c>
      <c r="HZ648" s="759" t="s">
        <v>572</v>
      </c>
      <c r="IA648" s="759" t="s">
        <v>572</v>
      </c>
      <c r="IC648" s="760" t="s">
        <v>572</v>
      </c>
      <c r="ID648" s="760" t="s">
        <v>572</v>
      </c>
      <c r="IE648" s="760" t="s">
        <v>572</v>
      </c>
      <c r="IF648" s="761" t="s">
        <v>572</v>
      </c>
      <c r="IG648" s="619" t="str">
        <f t="shared" si="22"/>
        <v>IN HOUSE (MANUAL)</v>
      </c>
      <c r="II648" s="761" t="s">
        <v>572</v>
      </c>
      <c r="IK648" s="761" t="str">
        <f>IFERROR(VLOOKUP($M648,#REF!,13,0),"IN HOUSE (MANUAL)")</f>
        <v>IN HOUSE (MANUAL)</v>
      </c>
      <c r="IM648" s="760" t="s">
        <v>572</v>
      </c>
      <c r="IN648" s="760" t="s">
        <v>572</v>
      </c>
      <c r="IO648" s="760" t="s">
        <v>572</v>
      </c>
      <c r="IQ648" s="760" t="s">
        <v>572</v>
      </c>
      <c r="IR648" s="760" t="s">
        <v>572</v>
      </c>
      <c r="IT648" s="760" t="s">
        <v>572</v>
      </c>
      <c r="IV648" s="760" t="s">
        <v>572</v>
      </c>
      <c r="IW648" s="760" t="s">
        <v>572</v>
      </c>
      <c r="IY648" s="760" t="s">
        <v>572</v>
      </c>
      <c r="IZ648" s="760" t="s">
        <v>572</v>
      </c>
      <c r="JB648" s="760" t="s">
        <v>572</v>
      </c>
      <c r="JC648" s="760" t="s">
        <v>572</v>
      </c>
      <c r="JE648" s="760" t="s">
        <v>572</v>
      </c>
      <c r="JF648" s="760" t="s">
        <v>572</v>
      </c>
    </row>
    <row r="649" spans="1:266" ht="17.25" customHeight="1" x14ac:dyDescent="0.35">
      <c r="A649" s="618" t="s">
        <v>1420</v>
      </c>
      <c r="B649" s="730">
        <v>84</v>
      </c>
      <c r="C649" s="730" t="s">
        <v>1418</v>
      </c>
      <c r="D649" s="730" t="s">
        <v>1418</v>
      </c>
      <c r="E649" s="730">
        <v>11</v>
      </c>
      <c r="F649" s="731" t="s">
        <v>574</v>
      </c>
      <c r="G649" s="732">
        <v>2</v>
      </c>
      <c r="H649" s="826">
        <v>46196</v>
      </c>
      <c r="I649" s="730">
        <v>40</v>
      </c>
      <c r="J649" s="730" t="s">
        <v>308</v>
      </c>
      <c r="K649" s="730">
        <v>41</v>
      </c>
      <c r="L649" s="730" t="s">
        <v>1421</v>
      </c>
      <c r="M649" s="772" t="s">
        <v>1420</v>
      </c>
      <c r="N649" s="772">
        <v>0</v>
      </c>
      <c r="O649" s="772" t="s">
        <v>390</v>
      </c>
      <c r="P649" s="772">
        <v>0</v>
      </c>
      <c r="Q649" s="772" t="s">
        <v>390</v>
      </c>
      <c r="R649" s="772" t="s">
        <v>1278</v>
      </c>
      <c r="S649" s="772" t="s">
        <v>308</v>
      </c>
      <c r="T649" s="772" t="s">
        <v>1422</v>
      </c>
      <c r="U649" s="772">
        <v>578</v>
      </c>
      <c r="V649" s="772" t="s">
        <v>308</v>
      </c>
      <c r="W649" s="772"/>
      <c r="X649" s="772"/>
      <c r="Y649" s="772"/>
      <c r="Z649" s="773"/>
      <c r="AA649" s="772" t="s">
        <v>40</v>
      </c>
      <c r="AB649" s="772" t="s">
        <v>890</v>
      </c>
      <c r="AC649" s="772" t="s">
        <v>899</v>
      </c>
      <c r="AD649" s="772">
        <v>4728</v>
      </c>
      <c r="AE649" s="864">
        <v>2364</v>
      </c>
      <c r="AF649" s="774">
        <v>46272</v>
      </c>
      <c r="AG649" s="777"/>
      <c r="AH649" s="777"/>
      <c r="AI649" s="777" t="s">
        <v>308</v>
      </c>
      <c r="AJ649" s="778">
        <v>20</v>
      </c>
      <c r="AK649" s="779"/>
      <c r="AL649" s="778"/>
      <c r="AM649" s="780">
        <v>2364</v>
      </c>
      <c r="AN649" s="780"/>
      <c r="AO649" s="780"/>
      <c r="AP649" s="780"/>
      <c r="AQ649" s="780"/>
      <c r="AR649" s="780"/>
      <c r="AS649" s="780"/>
      <c r="AT649" s="780"/>
      <c r="AU649" s="780"/>
      <c r="AV649" s="780"/>
      <c r="AW649" s="780"/>
      <c r="AX649" s="780"/>
      <c r="AY649" s="780"/>
      <c r="AZ649" s="780"/>
      <c r="BA649" s="780"/>
      <c r="BB649" s="780">
        <v>0</v>
      </c>
      <c r="BC649" s="780">
        <v>2364</v>
      </c>
      <c r="BD649" s="780">
        <v>0</v>
      </c>
      <c r="BE649" s="780">
        <v>0</v>
      </c>
      <c r="BF649" s="780">
        <v>0</v>
      </c>
      <c r="BG649" s="780">
        <v>0</v>
      </c>
      <c r="BH649" s="780">
        <v>0</v>
      </c>
      <c r="BI649" s="780">
        <v>2364</v>
      </c>
      <c r="BJ649" s="780"/>
      <c r="BK649" s="780">
        <v>0</v>
      </c>
      <c r="BL649" s="780"/>
      <c r="BM649" s="780"/>
      <c r="BN649" s="780" t="s">
        <v>308</v>
      </c>
      <c r="BO649" s="780" t="s">
        <v>308</v>
      </c>
      <c r="BP649" s="780" t="s">
        <v>308</v>
      </c>
      <c r="BQ649" s="780" t="s">
        <v>308</v>
      </c>
      <c r="BR649" s="780"/>
      <c r="BS649" s="780" t="s">
        <v>397</v>
      </c>
      <c r="BT649" s="780"/>
      <c r="BU649" s="780" t="s">
        <v>579</v>
      </c>
      <c r="BV649" s="780"/>
      <c r="BW649" s="780"/>
      <c r="BX649" s="780"/>
      <c r="BY649" s="780"/>
      <c r="BZ649" s="780"/>
      <c r="CA649" s="887">
        <v>2364</v>
      </c>
      <c r="CB649" s="780"/>
      <c r="CC649" s="780"/>
      <c r="CD649" s="780"/>
      <c r="CE649" s="780"/>
      <c r="CF649" s="780"/>
      <c r="CG649" s="780"/>
      <c r="CH649" s="780"/>
      <c r="CI649" s="780"/>
      <c r="CJ649" s="780"/>
      <c r="CK649" s="773"/>
      <c r="CL649" s="773" t="s">
        <v>397</v>
      </c>
      <c r="CM649" s="773">
        <v>2364</v>
      </c>
      <c r="CN649" s="773">
        <v>2364</v>
      </c>
      <c r="CO649" s="773" t="s">
        <v>397</v>
      </c>
      <c r="CP649" s="773">
        <v>2364</v>
      </c>
      <c r="CQ649" s="773">
        <v>4728</v>
      </c>
      <c r="CR649" s="772">
        <v>2364</v>
      </c>
      <c r="CS649" s="781"/>
      <c r="CT649" s="865" t="s">
        <v>308</v>
      </c>
      <c r="CU649" s="899" t="s">
        <v>308</v>
      </c>
      <c r="CV649" s="774"/>
      <c r="CW649" s="774"/>
      <c r="CX649" s="865">
        <v>46249</v>
      </c>
      <c r="CY649" s="784" t="s">
        <v>923</v>
      </c>
      <c r="CZ649" s="784" t="s">
        <v>308</v>
      </c>
      <c r="DA649" s="785">
        <v>46269</v>
      </c>
      <c r="DB649" s="785" t="s">
        <v>633</v>
      </c>
      <c r="DC649" s="785" t="s">
        <v>634</v>
      </c>
      <c r="DD649" s="785" t="s">
        <v>390</v>
      </c>
      <c r="DE649" s="785" t="s">
        <v>397</v>
      </c>
      <c r="DF649" s="785" t="s">
        <v>397</v>
      </c>
      <c r="DG649" s="785" t="s">
        <v>397</v>
      </c>
      <c r="DH649" s="786">
        <v>0</v>
      </c>
      <c r="DI649" s="774" t="s">
        <v>397</v>
      </c>
      <c r="DJ649" s="774">
        <v>46272</v>
      </c>
      <c r="DK649" s="774" t="s">
        <v>390</v>
      </c>
      <c r="DL649" s="774">
        <v>46286</v>
      </c>
      <c r="DM649" s="774">
        <v>46282</v>
      </c>
      <c r="DN649" s="774">
        <v>46282</v>
      </c>
      <c r="DO649" s="787">
        <v>0</v>
      </c>
      <c r="DP649" s="774">
        <v>46304</v>
      </c>
      <c r="DQ649" s="774">
        <v>46304</v>
      </c>
      <c r="DR649" s="774">
        <v>46304</v>
      </c>
      <c r="DS649" s="786">
        <v>46304</v>
      </c>
      <c r="DT649" s="752">
        <v>46304</v>
      </c>
      <c r="DU649" s="753">
        <v>-10</v>
      </c>
      <c r="DV649" s="753" t="s">
        <v>308</v>
      </c>
      <c r="DW649" s="754">
        <v>46289</v>
      </c>
      <c r="DX649" s="755">
        <v>46294</v>
      </c>
      <c r="DY649" s="754" t="e">
        <v>#VALUE!</v>
      </c>
      <c r="DZ649" s="754" t="e">
        <v>#VALUE!</v>
      </c>
      <c r="EA649" s="754" t="e">
        <v>#VALUE!</v>
      </c>
      <c r="EB649" s="754" t="e">
        <v>#VALUE!</v>
      </c>
      <c r="HA649" s="756" t="s">
        <v>397</v>
      </c>
      <c r="HB649" s="756" t="s">
        <v>397</v>
      </c>
      <c r="HC649" s="756" t="s">
        <v>397</v>
      </c>
      <c r="HD649" s="756" t="s">
        <v>397</v>
      </c>
      <c r="HE649" s="756" t="s">
        <v>397</v>
      </c>
      <c r="HF649" s="756" t="s">
        <v>397</v>
      </c>
      <c r="HG649" s="756" t="s">
        <v>397</v>
      </c>
      <c r="HH649" s="756" t="s">
        <v>397</v>
      </c>
      <c r="HI649" s="756" t="s">
        <v>397</v>
      </c>
      <c r="HJ649" s="756" t="s">
        <v>397</v>
      </c>
      <c r="HK649"/>
      <c r="HL649"/>
      <c r="HM649"/>
      <c r="HN649" s="756" t="str">
        <f t="shared" si="21"/>
        <v>AUTO PRINT</v>
      </c>
      <c r="HO649"/>
      <c r="HP649" s="757" t="s">
        <v>572</v>
      </c>
      <c r="HQ649" s="757" t="s">
        <v>572</v>
      </c>
      <c r="HR649" s="757" t="s">
        <v>572</v>
      </c>
      <c r="HS649"/>
      <c r="HW649" s="758"/>
      <c r="HX649"/>
      <c r="HY649" s="759" t="s">
        <v>572</v>
      </c>
      <c r="HZ649" s="759" t="s">
        <v>572</v>
      </c>
      <c r="IA649" s="759" t="s">
        <v>572</v>
      </c>
      <c r="IC649" s="760" t="s">
        <v>572</v>
      </c>
      <c r="ID649" s="760" t="s">
        <v>572</v>
      </c>
      <c r="IE649" s="760" t="s">
        <v>572</v>
      </c>
      <c r="IF649" s="761" t="s">
        <v>572</v>
      </c>
      <c r="IG649" s="619" t="str">
        <f t="shared" si="22"/>
        <v>IN HOUSE (MANUAL)</v>
      </c>
      <c r="II649" s="761" t="s">
        <v>572</v>
      </c>
      <c r="IK649" s="761" t="str">
        <f>IFERROR(VLOOKUP($M649,#REF!,13,0),"IN HOUSE (MANUAL)")</f>
        <v>IN HOUSE (MANUAL)</v>
      </c>
      <c r="IM649" s="760" t="s">
        <v>572</v>
      </c>
      <c r="IN649" s="760" t="s">
        <v>572</v>
      </c>
      <c r="IO649" s="760" t="s">
        <v>572</v>
      </c>
      <c r="IQ649" s="760" t="s">
        <v>572</v>
      </c>
      <c r="IR649" s="760" t="s">
        <v>572</v>
      </c>
      <c r="IT649" s="760" t="s">
        <v>572</v>
      </c>
      <c r="IV649" s="760" t="s">
        <v>572</v>
      </c>
      <c r="IW649" s="760" t="s">
        <v>572</v>
      </c>
      <c r="IY649" s="760" t="s">
        <v>572</v>
      </c>
      <c r="IZ649" s="760" t="s">
        <v>572</v>
      </c>
      <c r="JB649" s="760" t="s">
        <v>572</v>
      </c>
      <c r="JC649" s="760" t="s">
        <v>572</v>
      </c>
      <c r="JE649" s="760" t="s">
        <v>572</v>
      </c>
      <c r="JF649" s="760" t="s">
        <v>572</v>
      </c>
    </row>
    <row r="650" spans="1:266" ht="17.25" customHeight="1" x14ac:dyDescent="0.35">
      <c r="A650" s="618" t="s">
        <v>1639</v>
      </c>
      <c r="B650" s="730">
        <v>85</v>
      </c>
      <c r="C650" s="730" t="s">
        <v>1606</v>
      </c>
      <c r="D650" s="730" t="s">
        <v>1606</v>
      </c>
      <c r="E650" s="730">
        <v>11</v>
      </c>
      <c r="F650" s="731" t="s">
        <v>767</v>
      </c>
      <c r="G650" s="732">
        <v>1</v>
      </c>
      <c r="H650" s="826">
        <v>46232</v>
      </c>
      <c r="I650" s="730">
        <v>40</v>
      </c>
      <c r="J650" s="730" t="s">
        <v>308</v>
      </c>
      <c r="K650" s="730">
        <v>41</v>
      </c>
      <c r="L650" s="730" t="s">
        <v>1640</v>
      </c>
      <c r="M650" s="772" t="s">
        <v>1639</v>
      </c>
      <c r="N650" s="772">
        <v>0</v>
      </c>
      <c r="O650" s="772" t="s">
        <v>390</v>
      </c>
      <c r="P650" s="772">
        <v>0</v>
      </c>
      <c r="Q650" s="772" t="s">
        <v>390</v>
      </c>
      <c r="R650" s="772" t="s">
        <v>1278</v>
      </c>
      <c r="S650" s="772"/>
      <c r="T650" s="772" t="s">
        <v>1444</v>
      </c>
      <c r="U650" s="772">
        <v>578</v>
      </c>
      <c r="V650" s="772" t="s">
        <v>308</v>
      </c>
      <c r="W650" s="772"/>
      <c r="X650" s="772"/>
      <c r="Y650" s="772"/>
      <c r="Z650" s="773"/>
      <c r="AA650" s="772" t="s">
        <v>40</v>
      </c>
      <c r="AB650" s="772" t="s">
        <v>890</v>
      </c>
      <c r="AC650" s="772" t="s">
        <v>589</v>
      </c>
      <c r="AD650" s="772">
        <v>54</v>
      </c>
      <c r="AE650" s="864">
        <v>54</v>
      </c>
      <c r="AF650" s="774">
        <v>46277</v>
      </c>
      <c r="AG650" s="777"/>
      <c r="AH650" s="777"/>
      <c r="AI650" s="777" t="s">
        <v>308</v>
      </c>
      <c r="AJ650" s="778">
        <v>21</v>
      </c>
      <c r="AK650" s="864"/>
      <c r="AL650" s="864"/>
      <c r="AM650" s="901">
        <v>54</v>
      </c>
      <c r="AN650" s="901"/>
      <c r="AO650" s="901"/>
      <c r="AP650" s="901"/>
      <c r="AQ650" s="901"/>
      <c r="AR650" s="901"/>
      <c r="AS650" s="901"/>
      <c r="AT650" s="901"/>
      <c r="AU650" s="901"/>
      <c r="AV650" s="901"/>
      <c r="AW650" s="901"/>
      <c r="AX650" s="901"/>
      <c r="AY650" s="901"/>
      <c r="AZ650" s="901"/>
      <c r="BA650" s="901"/>
      <c r="BB650" s="901">
        <v>0</v>
      </c>
      <c r="BC650" s="901">
        <v>54</v>
      </c>
      <c r="BD650" s="901">
        <v>0</v>
      </c>
      <c r="BE650" s="901">
        <v>0</v>
      </c>
      <c r="BF650" s="901">
        <v>0</v>
      </c>
      <c r="BG650" s="901">
        <v>0</v>
      </c>
      <c r="BH650" s="901">
        <v>0</v>
      </c>
      <c r="BI650" s="901">
        <v>54</v>
      </c>
      <c r="BJ650" s="901"/>
      <c r="BK650" s="901">
        <v>0</v>
      </c>
      <c r="BL650" s="901"/>
      <c r="BM650" s="901"/>
      <c r="BN650" s="901" t="s">
        <v>308</v>
      </c>
      <c r="BO650" s="901" t="s">
        <v>308</v>
      </c>
      <c r="BP650" s="901" t="s">
        <v>308</v>
      </c>
      <c r="BQ650" s="901" t="s">
        <v>308</v>
      </c>
      <c r="BR650" s="901"/>
      <c r="BS650" s="901" t="s">
        <v>397</v>
      </c>
      <c r="BT650" s="901"/>
      <c r="BU650" s="901" t="s">
        <v>579</v>
      </c>
      <c r="BV650" s="901"/>
      <c r="BW650" s="901"/>
      <c r="BX650" s="901"/>
      <c r="BY650" s="901"/>
      <c r="BZ650" s="901"/>
      <c r="CA650" s="901">
        <v>54</v>
      </c>
      <c r="CB650" s="901"/>
      <c r="CC650" s="901"/>
      <c r="CD650" s="901"/>
      <c r="CE650" s="901"/>
      <c r="CF650" s="901"/>
      <c r="CG650" s="901"/>
      <c r="CH650" s="901"/>
      <c r="CI650" s="901"/>
      <c r="CJ650" s="901"/>
      <c r="CK650" s="773"/>
      <c r="CL650" s="773" t="s">
        <v>397</v>
      </c>
      <c r="CM650" s="773">
        <v>54</v>
      </c>
      <c r="CN650" s="773">
        <v>54</v>
      </c>
      <c r="CO650" s="773" t="s">
        <v>397</v>
      </c>
      <c r="CP650" s="773">
        <v>54</v>
      </c>
      <c r="CQ650" s="773">
        <v>54</v>
      </c>
      <c r="CR650" s="772">
        <v>54</v>
      </c>
      <c r="CS650" s="781"/>
      <c r="CT650" s="865" t="s">
        <v>308</v>
      </c>
      <c r="CU650" s="899" t="s">
        <v>308</v>
      </c>
      <c r="CV650" s="774"/>
      <c r="CW650" s="774"/>
      <c r="CX650" s="865">
        <v>46277</v>
      </c>
      <c r="CY650" s="784" t="s">
        <v>887</v>
      </c>
      <c r="CZ650" s="784" t="s">
        <v>308</v>
      </c>
      <c r="DA650" s="785">
        <v>46254</v>
      </c>
      <c r="DB650" s="785" t="s">
        <v>615</v>
      </c>
      <c r="DC650" s="785" t="s">
        <v>616</v>
      </c>
      <c r="DD650" s="785">
        <v>46276</v>
      </c>
      <c r="DE650" s="785" t="s">
        <v>397</v>
      </c>
      <c r="DF650" s="785" t="s">
        <v>397</v>
      </c>
      <c r="DG650" s="785" t="s">
        <v>397</v>
      </c>
      <c r="DH650" s="786">
        <v>0</v>
      </c>
      <c r="DI650" s="774" t="s">
        <v>397</v>
      </c>
      <c r="DJ650" s="774">
        <v>46273</v>
      </c>
      <c r="DK650" s="774" t="s">
        <v>390</v>
      </c>
      <c r="DL650" s="774">
        <v>46276</v>
      </c>
      <c r="DM650" s="774">
        <v>46287</v>
      </c>
      <c r="DN650" s="774">
        <v>46287</v>
      </c>
      <c r="DO650" s="787" t="s">
        <v>308</v>
      </c>
      <c r="DP650" s="774">
        <v>46304</v>
      </c>
      <c r="DQ650" s="774">
        <v>46304</v>
      </c>
      <c r="DR650" s="774">
        <v>46304</v>
      </c>
      <c r="DS650" s="786">
        <v>46304</v>
      </c>
      <c r="DT650" s="752">
        <v>46304</v>
      </c>
      <c r="DU650" s="753">
        <v>-10</v>
      </c>
      <c r="DV650" s="753" t="s">
        <v>308</v>
      </c>
      <c r="DW650" s="754">
        <v>46294</v>
      </c>
      <c r="DX650" s="755">
        <v>46294</v>
      </c>
      <c r="DY650" s="754" t="e">
        <v>#VALUE!</v>
      </c>
      <c r="DZ650" s="754" t="e">
        <v>#VALUE!</v>
      </c>
      <c r="EA650" s="754" t="e">
        <v>#VALUE!</v>
      </c>
      <c r="EB650" s="754" t="e">
        <v>#VALUE!</v>
      </c>
      <c r="HA650" s="756" t="s">
        <v>397</v>
      </c>
      <c r="HB650" s="756" t="s">
        <v>397</v>
      </c>
      <c r="HC650" s="756" t="s">
        <v>397</v>
      </c>
      <c r="HD650" s="756" t="s">
        <v>397</v>
      </c>
      <c r="HE650" s="756" t="s">
        <v>397</v>
      </c>
      <c r="HF650" s="756" t="s">
        <v>397</v>
      </c>
      <c r="HG650" s="756" t="s">
        <v>397</v>
      </c>
      <c r="HH650" s="756" t="s">
        <v>397</v>
      </c>
      <c r="HI650" s="756" t="s">
        <v>397</v>
      </c>
      <c r="HJ650" s="756" t="s">
        <v>397</v>
      </c>
      <c r="HK650"/>
      <c r="HL650"/>
      <c r="HM650"/>
      <c r="HN650" s="756" t="str">
        <f t="shared" si="21"/>
        <v>AUTO PRINT</v>
      </c>
      <c r="HO650"/>
      <c r="HP650" s="757" t="s">
        <v>572</v>
      </c>
      <c r="HQ650" s="757" t="s">
        <v>572</v>
      </c>
      <c r="HR650" s="757" t="s">
        <v>572</v>
      </c>
      <c r="HS650"/>
      <c r="HW650" s="758"/>
      <c r="HX650"/>
      <c r="HY650" s="759" t="s">
        <v>572</v>
      </c>
      <c r="HZ650" s="759" t="s">
        <v>572</v>
      </c>
      <c r="IA650" s="759" t="s">
        <v>572</v>
      </c>
      <c r="IC650" s="760" t="s">
        <v>572</v>
      </c>
      <c r="ID650" s="760" t="s">
        <v>572</v>
      </c>
      <c r="IE650" s="760" t="s">
        <v>572</v>
      </c>
      <c r="IF650" s="761" t="s">
        <v>572</v>
      </c>
      <c r="IG650" s="619" t="str">
        <f t="shared" si="22"/>
        <v>IN HOUSE (MANUAL)</v>
      </c>
      <c r="II650" s="761" t="s">
        <v>572</v>
      </c>
      <c r="IK650" s="761" t="str">
        <f>IFERROR(VLOOKUP($M650,#REF!,13,0),"IN HOUSE (MANUAL)")</f>
        <v>IN HOUSE (MANUAL)</v>
      </c>
      <c r="IM650" s="760" t="s">
        <v>572</v>
      </c>
      <c r="IN650" s="760" t="s">
        <v>572</v>
      </c>
      <c r="IO650" s="760" t="s">
        <v>572</v>
      </c>
      <c r="IQ650" s="760" t="s">
        <v>572</v>
      </c>
      <c r="IR650" s="760" t="s">
        <v>572</v>
      </c>
      <c r="IT650" s="760" t="s">
        <v>572</v>
      </c>
      <c r="IV650" s="760" t="s">
        <v>572</v>
      </c>
      <c r="IW650" s="760" t="s">
        <v>572</v>
      </c>
      <c r="IY650" s="760" t="s">
        <v>572</v>
      </c>
      <c r="IZ650" s="760" t="s">
        <v>572</v>
      </c>
      <c r="JB650" s="760" t="s">
        <v>572</v>
      </c>
      <c r="JC650" s="760" t="s">
        <v>572</v>
      </c>
      <c r="JE650" s="760" t="s">
        <v>572</v>
      </c>
      <c r="JF650" s="760" t="s">
        <v>572</v>
      </c>
    </row>
    <row r="651" spans="1:266" ht="17.25" customHeight="1" x14ac:dyDescent="0.35">
      <c r="A651" s="618" t="s">
        <v>1641</v>
      </c>
      <c r="B651" s="730">
        <v>86</v>
      </c>
      <c r="C651" s="730" t="s">
        <v>1606</v>
      </c>
      <c r="D651" s="730" t="s">
        <v>1606</v>
      </c>
      <c r="E651" s="730">
        <v>11</v>
      </c>
      <c r="F651" s="731" t="s">
        <v>574</v>
      </c>
      <c r="G651" s="732">
        <v>1</v>
      </c>
      <c r="H651" s="826">
        <v>46196</v>
      </c>
      <c r="I651" s="730">
        <v>41</v>
      </c>
      <c r="J651" s="730" t="s">
        <v>308</v>
      </c>
      <c r="K651" s="730">
        <v>41</v>
      </c>
      <c r="L651" s="938" t="s">
        <v>1642</v>
      </c>
      <c r="M651" s="772" t="s">
        <v>1641</v>
      </c>
      <c r="N651" s="772">
        <v>0</v>
      </c>
      <c r="O651" s="772" t="s">
        <v>390</v>
      </c>
      <c r="P651" s="772">
        <v>0</v>
      </c>
      <c r="Q651" s="772" t="s">
        <v>390</v>
      </c>
      <c r="R651" s="772" t="s">
        <v>1278</v>
      </c>
      <c r="S651" s="772" t="s">
        <v>308</v>
      </c>
      <c r="T651" s="772" t="s">
        <v>1444</v>
      </c>
      <c r="U651" s="772">
        <v>578</v>
      </c>
      <c r="V651" s="772" t="s">
        <v>308</v>
      </c>
      <c r="W651" s="772"/>
      <c r="X651" s="772"/>
      <c r="Y651" s="772"/>
      <c r="Z651" s="773"/>
      <c r="AA651" s="772" t="s">
        <v>40</v>
      </c>
      <c r="AB651" s="772" t="s">
        <v>890</v>
      </c>
      <c r="AC651" s="772" t="s">
        <v>899</v>
      </c>
      <c r="AD651" s="772">
        <v>4620</v>
      </c>
      <c r="AE651" s="864">
        <v>4620</v>
      </c>
      <c r="AF651" s="774" t="s">
        <v>390</v>
      </c>
      <c r="AG651" s="777"/>
      <c r="AH651" s="777"/>
      <c r="AI651" s="777" t="s">
        <v>308</v>
      </c>
      <c r="AJ651" s="778">
        <v>22</v>
      </c>
      <c r="AK651" s="779"/>
      <c r="AL651" s="778"/>
      <c r="AM651" s="780">
        <v>4620</v>
      </c>
      <c r="AN651" s="780"/>
      <c r="AO651" s="780"/>
      <c r="AP651" s="780"/>
      <c r="AQ651" s="780"/>
      <c r="AR651" s="780"/>
      <c r="AS651" s="780"/>
      <c r="AT651" s="780"/>
      <c r="AU651" s="780"/>
      <c r="AV651" s="780"/>
      <c r="AW651" s="780"/>
      <c r="AX651" s="780"/>
      <c r="AY651" s="780"/>
      <c r="AZ651" s="780"/>
      <c r="BA651" s="780"/>
      <c r="BB651" s="780">
        <v>0</v>
      </c>
      <c r="BC651" s="780">
        <v>4620</v>
      </c>
      <c r="BD651" s="780">
        <v>0</v>
      </c>
      <c r="BE651" s="780">
        <v>0</v>
      </c>
      <c r="BF651" s="780">
        <v>0</v>
      </c>
      <c r="BG651" s="780">
        <v>0</v>
      </c>
      <c r="BH651" s="780">
        <v>0</v>
      </c>
      <c r="BI651" s="780">
        <v>4620</v>
      </c>
      <c r="BJ651" s="780"/>
      <c r="BK651" s="780">
        <v>0</v>
      </c>
      <c r="BL651" s="780"/>
      <c r="BM651" s="780"/>
      <c r="BN651" s="780" t="s">
        <v>308</v>
      </c>
      <c r="BO651" s="780" t="s">
        <v>308</v>
      </c>
      <c r="BP651" s="780" t="s">
        <v>308</v>
      </c>
      <c r="BQ651" s="780" t="s">
        <v>308</v>
      </c>
      <c r="BR651" s="780"/>
      <c r="BS651" s="780" t="s">
        <v>397</v>
      </c>
      <c r="BT651" s="780"/>
      <c r="BU651" s="780" t="s">
        <v>579</v>
      </c>
      <c r="BV651" s="780"/>
      <c r="BW651" s="780"/>
      <c r="BX651" s="780"/>
      <c r="BY651" s="780"/>
      <c r="BZ651" s="780"/>
      <c r="CA651" s="780">
        <v>4620</v>
      </c>
      <c r="CB651" s="780"/>
      <c r="CC651" s="780"/>
      <c r="CD651" s="780"/>
      <c r="CE651" s="780"/>
      <c r="CF651" s="780"/>
      <c r="CG651" s="780"/>
      <c r="CH651" s="780"/>
      <c r="CI651" s="780"/>
      <c r="CJ651" s="780"/>
      <c r="CK651" s="773"/>
      <c r="CL651" s="773" t="s">
        <v>397</v>
      </c>
      <c r="CM651" s="773">
        <v>4620</v>
      </c>
      <c r="CN651" s="773">
        <v>4620</v>
      </c>
      <c r="CO651" s="773" t="s">
        <v>397</v>
      </c>
      <c r="CP651" s="773">
        <v>4620</v>
      </c>
      <c r="CQ651" s="773">
        <v>4620</v>
      </c>
      <c r="CR651" s="772">
        <v>4620</v>
      </c>
      <c r="CS651" s="781"/>
      <c r="CT651" s="865" t="s">
        <v>308</v>
      </c>
      <c r="CU651" s="899" t="s">
        <v>308</v>
      </c>
      <c r="CV651" s="774"/>
      <c r="CW651" s="774"/>
      <c r="CX651" s="865">
        <v>46249</v>
      </c>
      <c r="CY651" s="784">
        <v>0</v>
      </c>
      <c r="CZ651" s="784" t="s">
        <v>308</v>
      </c>
      <c r="DA651" s="785">
        <v>0</v>
      </c>
      <c r="DB651" s="785">
        <v>0</v>
      </c>
      <c r="DC651" s="785">
        <v>0</v>
      </c>
      <c r="DD651" s="785" t="s">
        <v>390</v>
      </c>
      <c r="DE651" s="785" t="s">
        <v>397</v>
      </c>
      <c r="DF651" s="785" t="s">
        <v>397</v>
      </c>
      <c r="DG651" s="785" t="s">
        <v>397</v>
      </c>
      <c r="DH651" s="786">
        <v>0</v>
      </c>
      <c r="DI651" s="774" t="s">
        <v>397</v>
      </c>
      <c r="DJ651" s="774" t="s">
        <v>390</v>
      </c>
      <c r="DK651" s="774" t="s">
        <v>390</v>
      </c>
      <c r="DL651" s="774">
        <v>46286</v>
      </c>
      <c r="DM651" s="774">
        <v>46287</v>
      </c>
      <c r="DN651" s="774">
        <v>46287</v>
      </c>
      <c r="DO651" s="787">
        <v>0</v>
      </c>
      <c r="DP651" s="774">
        <v>46304</v>
      </c>
      <c r="DQ651" s="774">
        <v>46304</v>
      </c>
      <c r="DR651" s="774">
        <v>46304</v>
      </c>
      <c r="DS651" s="786">
        <v>46304</v>
      </c>
      <c r="DT651" s="752">
        <v>46304</v>
      </c>
      <c r="DU651" s="753">
        <v>-2</v>
      </c>
      <c r="DV651" s="753" t="s">
        <v>308</v>
      </c>
      <c r="DW651" s="754">
        <v>46294</v>
      </c>
      <c r="DX651" s="755">
        <v>46302</v>
      </c>
      <c r="DY651" s="754" t="e">
        <v>#VALUE!</v>
      </c>
      <c r="DZ651" s="754" t="e">
        <v>#VALUE!</v>
      </c>
      <c r="EA651" s="754" t="e">
        <v>#VALUE!</v>
      </c>
      <c r="EB651" s="754" t="e">
        <v>#VALUE!</v>
      </c>
      <c r="HA651" s="756" t="s">
        <v>397</v>
      </c>
      <c r="HB651" s="756" t="s">
        <v>397</v>
      </c>
      <c r="HC651" s="756" t="s">
        <v>397</v>
      </c>
      <c r="HD651" s="756" t="s">
        <v>397</v>
      </c>
      <c r="HE651" s="756" t="s">
        <v>397</v>
      </c>
      <c r="HF651" s="756" t="s">
        <v>397</v>
      </c>
      <c r="HG651" s="756" t="s">
        <v>397</v>
      </c>
      <c r="HH651" s="756" t="s">
        <v>397</v>
      </c>
      <c r="HI651" s="756" t="s">
        <v>397</v>
      </c>
      <c r="HJ651" s="756" t="s">
        <v>397</v>
      </c>
      <c r="HK651"/>
      <c r="HL651"/>
      <c r="HM651"/>
      <c r="HN651" s="756" t="str">
        <f t="shared" si="21"/>
        <v>AUTO PRINT</v>
      </c>
      <c r="HO651"/>
      <c r="HP651" s="757" t="s">
        <v>572</v>
      </c>
      <c r="HQ651" s="757" t="s">
        <v>572</v>
      </c>
      <c r="HR651" s="757" t="s">
        <v>572</v>
      </c>
      <c r="HS651"/>
      <c r="HW651" s="758"/>
      <c r="HX651"/>
      <c r="HY651" s="759" t="s">
        <v>572</v>
      </c>
      <c r="HZ651" s="759" t="s">
        <v>572</v>
      </c>
      <c r="IA651" s="759" t="s">
        <v>572</v>
      </c>
      <c r="IC651" s="760" t="s">
        <v>572</v>
      </c>
      <c r="ID651" s="760" t="s">
        <v>572</v>
      </c>
      <c r="IE651" s="760" t="s">
        <v>572</v>
      </c>
      <c r="IF651" s="761" t="s">
        <v>572</v>
      </c>
      <c r="IG651" s="619" t="str">
        <f t="shared" si="22"/>
        <v>IN HOUSE (MANUAL)</v>
      </c>
      <c r="II651" s="761" t="s">
        <v>572</v>
      </c>
      <c r="IK651" s="761" t="str">
        <f>IFERROR(VLOOKUP($M651,#REF!,13,0),"IN HOUSE (MANUAL)")</f>
        <v>IN HOUSE (MANUAL)</v>
      </c>
      <c r="IM651" s="760" t="s">
        <v>572</v>
      </c>
      <c r="IN651" s="760" t="s">
        <v>572</v>
      </c>
      <c r="IO651" s="760" t="s">
        <v>572</v>
      </c>
      <c r="IQ651" s="760" t="s">
        <v>572</v>
      </c>
      <c r="IR651" s="760" t="s">
        <v>572</v>
      </c>
      <c r="IT651" s="760" t="s">
        <v>572</v>
      </c>
      <c r="IV651" s="760" t="s">
        <v>572</v>
      </c>
      <c r="IW651" s="760" t="s">
        <v>572</v>
      </c>
      <c r="IY651" s="760" t="s">
        <v>572</v>
      </c>
      <c r="IZ651" s="760" t="s">
        <v>572</v>
      </c>
      <c r="JB651" s="760" t="s">
        <v>572</v>
      </c>
      <c r="JC651" s="760" t="s">
        <v>572</v>
      </c>
      <c r="JE651" s="760" t="s">
        <v>572</v>
      </c>
      <c r="JF651" s="760" t="s">
        <v>572</v>
      </c>
    </row>
    <row r="652" spans="1:266" ht="17.25" customHeight="1" x14ac:dyDescent="0.35">
      <c r="A652" s="618" t="s">
        <v>1643</v>
      </c>
      <c r="B652" s="730">
        <v>87</v>
      </c>
      <c r="C652" s="730" t="s">
        <v>1606</v>
      </c>
      <c r="D652" s="730" t="s">
        <v>1606</v>
      </c>
      <c r="E652" s="730">
        <v>11</v>
      </c>
      <c r="F652" s="731" t="s">
        <v>574</v>
      </c>
      <c r="G652" s="732">
        <v>1</v>
      </c>
      <c r="H652" s="826">
        <v>46232</v>
      </c>
      <c r="I652" s="730">
        <v>41</v>
      </c>
      <c r="J652" s="730" t="s">
        <v>308</v>
      </c>
      <c r="K652" s="730">
        <v>41</v>
      </c>
      <c r="L652" s="730" t="s">
        <v>1640</v>
      </c>
      <c r="M652" s="772" t="s">
        <v>1643</v>
      </c>
      <c r="N652" s="772">
        <v>0</v>
      </c>
      <c r="O652" s="772" t="s">
        <v>390</v>
      </c>
      <c r="P652" s="772">
        <v>0</v>
      </c>
      <c r="Q652" s="772" t="s">
        <v>390</v>
      </c>
      <c r="R652" s="772" t="s">
        <v>1278</v>
      </c>
      <c r="S652" s="772"/>
      <c r="T652" s="772" t="s">
        <v>1444</v>
      </c>
      <c r="U652" s="772">
        <v>578</v>
      </c>
      <c r="V652" s="772" t="s">
        <v>308</v>
      </c>
      <c r="W652" s="772"/>
      <c r="X652" s="772"/>
      <c r="Y652" s="772"/>
      <c r="Z652" s="773"/>
      <c r="AA652" s="772" t="s">
        <v>40</v>
      </c>
      <c r="AB652" s="772" t="s">
        <v>863</v>
      </c>
      <c r="AC652" s="772" t="s">
        <v>589</v>
      </c>
      <c r="AD652" s="772">
        <v>228</v>
      </c>
      <c r="AE652" s="864">
        <v>228</v>
      </c>
      <c r="AF652" s="774">
        <v>46277</v>
      </c>
      <c r="AG652" s="777"/>
      <c r="AH652" s="777"/>
      <c r="AI652" s="777" t="s">
        <v>308</v>
      </c>
      <c r="AJ652" s="778">
        <v>23</v>
      </c>
      <c r="AK652" s="864"/>
      <c r="AL652" s="864"/>
      <c r="AM652" s="901">
        <v>228</v>
      </c>
      <c r="AN652" s="901"/>
      <c r="AO652" s="901"/>
      <c r="AP652" s="901"/>
      <c r="AQ652" s="901"/>
      <c r="AR652" s="901"/>
      <c r="AS652" s="901"/>
      <c r="AT652" s="901"/>
      <c r="AU652" s="901"/>
      <c r="AV652" s="901"/>
      <c r="AW652" s="901"/>
      <c r="AX652" s="901"/>
      <c r="AY652" s="901"/>
      <c r="AZ652" s="901"/>
      <c r="BA652" s="901"/>
      <c r="BB652" s="901">
        <v>0</v>
      </c>
      <c r="BC652" s="901">
        <v>228</v>
      </c>
      <c r="BD652" s="901">
        <v>0</v>
      </c>
      <c r="BE652" s="901">
        <v>0</v>
      </c>
      <c r="BF652" s="901">
        <v>0</v>
      </c>
      <c r="BG652" s="901">
        <v>0</v>
      </c>
      <c r="BH652" s="901">
        <v>0</v>
      </c>
      <c r="BI652" s="901">
        <v>228</v>
      </c>
      <c r="BJ652" s="901"/>
      <c r="BK652" s="901">
        <v>0</v>
      </c>
      <c r="BL652" s="901"/>
      <c r="BM652" s="901"/>
      <c r="BN652" s="901" t="s">
        <v>308</v>
      </c>
      <c r="BO652" s="901" t="s">
        <v>308</v>
      </c>
      <c r="BP652" s="901" t="s">
        <v>308</v>
      </c>
      <c r="BQ652" s="901" t="s">
        <v>308</v>
      </c>
      <c r="BR652" s="901"/>
      <c r="BS652" s="901" t="s">
        <v>397</v>
      </c>
      <c r="BT652" s="901"/>
      <c r="BU652" s="901" t="s">
        <v>579</v>
      </c>
      <c r="BV652" s="901"/>
      <c r="BW652" s="901"/>
      <c r="BX652" s="901"/>
      <c r="BY652" s="901"/>
      <c r="BZ652" s="901"/>
      <c r="CA652" s="901">
        <v>228</v>
      </c>
      <c r="CB652" s="901"/>
      <c r="CC652" s="901"/>
      <c r="CD652" s="901"/>
      <c r="CE652" s="901"/>
      <c r="CF652" s="901"/>
      <c r="CG652" s="901"/>
      <c r="CH652" s="901"/>
      <c r="CI652" s="901"/>
      <c r="CJ652" s="901"/>
      <c r="CK652" s="773"/>
      <c r="CL652" s="773" t="s">
        <v>397</v>
      </c>
      <c r="CM652" s="773">
        <v>228</v>
      </c>
      <c r="CN652" s="773">
        <v>228</v>
      </c>
      <c r="CO652" s="773" t="s">
        <v>397</v>
      </c>
      <c r="CP652" s="773">
        <v>228</v>
      </c>
      <c r="CQ652" s="773">
        <v>228</v>
      </c>
      <c r="CR652" s="772">
        <v>228</v>
      </c>
      <c r="CS652" s="781"/>
      <c r="CT652" s="865" t="s">
        <v>308</v>
      </c>
      <c r="CU652" s="899" t="s">
        <v>308</v>
      </c>
      <c r="CV652" s="774"/>
      <c r="CW652" s="774"/>
      <c r="CX652" s="865">
        <v>46277</v>
      </c>
      <c r="CY652" s="784" t="s">
        <v>887</v>
      </c>
      <c r="CZ652" s="784" t="s">
        <v>308</v>
      </c>
      <c r="DA652" s="785">
        <v>46254</v>
      </c>
      <c r="DB652" s="785" t="s">
        <v>615</v>
      </c>
      <c r="DC652" s="785" t="s">
        <v>616</v>
      </c>
      <c r="DD652" s="785">
        <v>46276</v>
      </c>
      <c r="DE652" s="785" t="s">
        <v>397</v>
      </c>
      <c r="DF652" s="785" t="s">
        <v>397</v>
      </c>
      <c r="DG652" s="785" t="s">
        <v>397</v>
      </c>
      <c r="DH652" s="786">
        <v>0</v>
      </c>
      <c r="DI652" s="774" t="s">
        <v>397</v>
      </c>
      <c r="DJ652" s="774">
        <v>46273</v>
      </c>
      <c r="DK652" s="774" t="s">
        <v>390</v>
      </c>
      <c r="DL652" s="774">
        <v>46286</v>
      </c>
      <c r="DM652" s="774">
        <v>46290</v>
      </c>
      <c r="DN652" s="774">
        <v>46290</v>
      </c>
      <c r="DO652" s="787" t="s">
        <v>308</v>
      </c>
      <c r="DP652" s="774">
        <v>46304</v>
      </c>
      <c r="DQ652" s="774">
        <v>46304</v>
      </c>
      <c r="DR652" s="774">
        <v>46304</v>
      </c>
      <c r="DS652" s="786">
        <v>46304</v>
      </c>
      <c r="DT652" s="752">
        <v>46304</v>
      </c>
      <c r="DU652" s="753">
        <v>-2</v>
      </c>
      <c r="DV652" s="753" t="s">
        <v>308</v>
      </c>
      <c r="DW652" s="754">
        <v>46302</v>
      </c>
      <c r="DX652" s="755">
        <v>46302</v>
      </c>
      <c r="DY652" s="754" t="e">
        <v>#VALUE!</v>
      </c>
      <c r="DZ652" s="754" t="e">
        <v>#VALUE!</v>
      </c>
      <c r="EA652" s="754" t="e">
        <v>#VALUE!</v>
      </c>
      <c r="EB652" s="754" t="e">
        <v>#VALUE!</v>
      </c>
      <c r="HA652" s="756" t="s">
        <v>397</v>
      </c>
      <c r="HB652" s="756" t="s">
        <v>397</v>
      </c>
      <c r="HC652" s="756" t="s">
        <v>397</v>
      </c>
      <c r="HD652" s="756" t="s">
        <v>397</v>
      </c>
      <c r="HE652" s="756" t="s">
        <v>397</v>
      </c>
      <c r="HF652" s="756" t="s">
        <v>397</v>
      </c>
      <c r="HG652" s="756" t="s">
        <v>397</v>
      </c>
      <c r="HH652" s="756" t="s">
        <v>397</v>
      </c>
      <c r="HI652" s="756" t="s">
        <v>397</v>
      </c>
      <c r="HJ652" s="756" t="s">
        <v>397</v>
      </c>
      <c r="HK652"/>
      <c r="HL652"/>
      <c r="HM652"/>
      <c r="HN652" s="756" t="str">
        <f t="shared" si="21"/>
        <v>AUTO PRINT</v>
      </c>
      <c r="HO652"/>
      <c r="HP652" s="757" t="s">
        <v>572</v>
      </c>
      <c r="HQ652" s="757" t="s">
        <v>572</v>
      </c>
      <c r="HR652" s="757" t="s">
        <v>572</v>
      </c>
      <c r="HS652"/>
      <c r="HW652" s="758"/>
      <c r="HX652"/>
      <c r="HY652" s="759" t="s">
        <v>572</v>
      </c>
      <c r="HZ652" s="759" t="s">
        <v>572</v>
      </c>
      <c r="IA652" s="759" t="s">
        <v>572</v>
      </c>
      <c r="IC652" s="760" t="s">
        <v>572</v>
      </c>
      <c r="ID652" s="760" t="s">
        <v>572</v>
      </c>
      <c r="IE652" s="760" t="s">
        <v>572</v>
      </c>
      <c r="IF652" s="761" t="s">
        <v>572</v>
      </c>
      <c r="IG652" s="619" t="str">
        <f t="shared" si="22"/>
        <v>IN HOUSE (MANUAL)</v>
      </c>
      <c r="II652" s="761" t="s">
        <v>572</v>
      </c>
      <c r="IK652" s="761" t="str">
        <f>IFERROR(VLOOKUP($M652,#REF!,13,0),"IN HOUSE (MANUAL)")</f>
        <v>IN HOUSE (MANUAL)</v>
      </c>
      <c r="IM652" s="760" t="s">
        <v>572</v>
      </c>
      <c r="IN652" s="760" t="s">
        <v>572</v>
      </c>
      <c r="IO652" s="760" t="s">
        <v>572</v>
      </c>
      <c r="IQ652" s="760" t="s">
        <v>572</v>
      </c>
      <c r="IR652" s="760" t="s">
        <v>572</v>
      </c>
      <c r="IT652" s="760" t="s">
        <v>572</v>
      </c>
      <c r="IV652" s="760" t="s">
        <v>572</v>
      </c>
      <c r="IW652" s="760" t="s">
        <v>572</v>
      </c>
      <c r="IY652" s="760" t="s">
        <v>572</v>
      </c>
      <c r="IZ652" s="760" t="s">
        <v>572</v>
      </c>
      <c r="JB652" s="760" t="s">
        <v>572</v>
      </c>
      <c r="JC652" s="760" t="s">
        <v>572</v>
      </c>
      <c r="JE652" s="760" t="s">
        <v>572</v>
      </c>
      <c r="JF652" s="760" t="s">
        <v>572</v>
      </c>
    </row>
    <row r="653" spans="1:266" ht="17.25" customHeight="1" x14ac:dyDescent="0.35">
      <c r="A653" s="618" t="s">
        <v>1644</v>
      </c>
      <c r="B653" s="730">
        <v>88</v>
      </c>
      <c r="C653" s="730" t="s">
        <v>1606</v>
      </c>
      <c r="D653" s="730" t="s">
        <v>1606</v>
      </c>
      <c r="E653" s="730">
        <v>11</v>
      </c>
      <c r="F653" s="731" t="s">
        <v>574</v>
      </c>
      <c r="G653" s="732">
        <v>1</v>
      </c>
      <c r="H653" s="826">
        <v>46232</v>
      </c>
      <c r="I653" s="730">
        <v>41</v>
      </c>
      <c r="J653" s="730" t="s">
        <v>308</v>
      </c>
      <c r="K653" s="730">
        <v>41</v>
      </c>
      <c r="L653" s="730" t="s">
        <v>1645</v>
      </c>
      <c r="M653" s="772" t="s">
        <v>1644</v>
      </c>
      <c r="N653" s="772">
        <v>0</v>
      </c>
      <c r="O653" s="772" t="s">
        <v>390</v>
      </c>
      <c r="P653" s="772">
        <v>0</v>
      </c>
      <c r="Q653" s="772" t="s">
        <v>390</v>
      </c>
      <c r="R653" s="772" t="s">
        <v>1278</v>
      </c>
      <c r="S653" s="772"/>
      <c r="T653" s="772" t="s">
        <v>1430</v>
      </c>
      <c r="U653" s="772">
        <v>578</v>
      </c>
      <c r="V653" s="772" t="s">
        <v>308</v>
      </c>
      <c r="W653" s="772"/>
      <c r="X653" s="772"/>
      <c r="Y653" s="772"/>
      <c r="Z653" s="773"/>
      <c r="AA653" s="772" t="s">
        <v>40</v>
      </c>
      <c r="AB653" s="772" t="s">
        <v>863</v>
      </c>
      <c r="AC653" s="772" t="s">
        <v>589</v>
      </c>
      <c r="AD653" s="772">
        <v>774</v>
      </c>
      <c r="AE653" s="864">
        <v>774</v>
      </c>
      <c r="AF653" s="774">
        <v>46277</v>
      </c>
      <c r="AG653" s="777"/>
      <c r="AH653" s="777"/>
      <c r="AI653" s="777" t="s">
        <v>625</v>
      </c>
      <c r="AJ653" s="778">
        <v>24</v>
      </c>
      <c r="AK653" s="864"/>
      <c r="AL653" s="864"/>
      <c r="AM653" s="901">
        <v>774</v>
      </c>
      <c r="AN653" s="901"/>
      <c r="AO653" s="901"/>
      <c r="AP653" s="901"/>
      <c r="AQ653" s="901"/>
      <c r="AR653" s="901"/>
      <c r="AS653" s="901"/>
      <c r="AT653" s="901"/>
      <c r="AU653" s="901"/>
      <c r="AV653" s="901"/>
      <c r="AW653" s="901"/>
      <c r="AX653" s="901"/>
      <c r="AY653" s="901"/>
      <c r="AZ653" s="901"/>
      <c r="BA653" s="901"/>
      <c r="BB653" s="901">
        <v>0</v>
      </c>
      <c r="BC653" s="901">
        <v>774</v>
      </c>
      <c r="BD653" s="901">
        <v>0</v>
      </c>
      <c r="BE653" s="901">
        <v>0</v>
      </c>
      <c r="BF653" s="901">
        <v>0</v>
      </c>
      <c r="BG653" s="901">
        <v>0</v>
      </c>
      <c r="BH653" s="901">
        <v>0</v>
      </c>
      <c r="BI653" s="901">
        <v>774</v>
      </c>
      <c r="BJ653" s="901"/>
      <c r="BK653" s="901">
        <v>0</v>
      </c>
      <c r="BL653" s="901"/>
      <c r="BM653" s="901"/>
      <c r="BN653" s="901" t="s">
        <v>308</v>
      </c>
      <c r="BO653" s="901" t="s">
        <v>308</v>
      </c>
      <c r="BP653" s="901" t="s">
        <v>308</v>
      </c>
      <c r="BQ653" s="901" t="s">
        <v>308</v>
      </c>
      <c r="BR653" s="901"/>
      <c r="BS653" s="901" t="s">
        <v>397</v>
      </c>
      <c r="BT653" s="901"/>
      <c r="BU653" s="901" t="s">
        <v>579</v>
      </c>
      <c r="BV653" s="901"/>
      <c r="BW653" s="901"/>
      <c r="BX653" s="901"/>
      <c r="BY653" s="901"/>
      <c r="BZ653" s="901"/>
      <c r="CA653" s="901">
        <v>774</v>
      </c>
      <c r="CB653" s="901"/>
      <c r="CC653" s="901"/>
      <c r="CD653" s="901"/>
      <c r="CE653" s="901"/>
      <c r="CF653" s="901"/>
      <c r="CG653" s="901"/>
      <c r="CH653" s="901"/>
      <c r="CI653" s="901"/>
      <c r="CJ653" s="901"/>
      <c r="CK653" s="773"/>
      <c r="CL653" s="773" t="s">
        <v>397</v>
      </c>
      <c r="CM653" s="773">
        <v>774</v>
      </c>
      <c r="CN653" s="773">
        <v>774</v>
      </c>
      <c r="CO653" s="773" t="s">
        <v>397</v>
      </c>
      <c r="CP653" s="773">
        <v>774</v>
      </c>
      <c r="CQ653" s="773">
        <v>774</v>
      </c>
      <c r="CR653" s="772">
        <v>774</v>
      </c>
      <c r="CS653" s="781"/>
      <c r="CT653" s="865" t="s">
        <v>308</v>
      </c>
      <c r="CU653" s="899" t="s">
        <v>308</v>
      </c>
      <c r="CV653" s="774"/>
      <c r="CW653" s="774"/>
      <c r="CX653" s="865">
        <v>46277</v>
      </c>
      <c r="CY653" s="784" t="s">
        <v>887</v>
      </c>
      <c r="CZ653" s="784" t="s">
        <v>308</v>
      </c>
      <c r="DA653" s="785">
        <v>46254</v>
      </c>
      <c r="DB653" s="785" t="s">
        <v>615</v>
      </c>
      <c r="DC653" s="785" t="s">
        <v>616</v>
      </c>
      <c r="DD653" s="785">
        <v>46276</v>
      </c>
      <c r="DE653" s="785" t="s">
        <v>397</v>
      </c>
      <c r="DF653" s="785" t="s">
        <v>397</v>
      </c>
      <c r="DG653" s="785" t="s">
        <v>397</v>
      </c>
      <c r="DH653" s="786">
        <v>0</v>
      </c>
      <c r="DI653" s="774" t="s">
        <v>397</v>
      </c>
      <c r="DJ653" s="774">
        <v>46273</v>
      </c>
      <c r="DK653" s="774" t="s">
        <v>390</v>
      </c>
      <c r="DL653" s="774">
        <v>46286</v>
      </c>
      <c r="DM653" s="774">
        <v>46290</v>
      </c>
      <c r="DN653" s="774">
        <v>46290</v>
      </c>
      <c r="DO653" s="787" t="s">
        <v>308</v>
      </c>
      <c r="DP653" s="774">
        <v>46304</v>
      </c>
      <c r="DQ653" s="774">
        <v>46319</v>
      </c>
      <c r="DR653" s="774">
        <v>46319</v>
      </c>
      <c r="DS653" s="786">
        <v>46304</v>
      </c>
      <c r="DT653" s="752">
        <v>46319</v>
      </c>
      <c r="DU653" s="753">
        <v>-1</v>
      </c>
      <c r="DV653" s="753" t="s">
        <v>308</v>
      </c>
      <c r="DW653" s="754">
        <v>46302</v>
      </c>
      <c r="DX653" s="755">
        <v>46303</v>
      </c>
      <c r="DY653" s="754" t="e">
        <v>#VALUE!</v>
      </c>
      <c r="DZ653" s="754" t="e">
        <v>#VALUE!</v>
      </c>
      <c r="EA653" s="754" t="e">
        <v>#VALUE!</v>
      </c>
      <c r="EB653" s="754" t="e">
        <v>#VALUE!</v>
      </c>
      <c r="HA653" s="756" t="s">
        <v>397</v>
      </c>
      <c r="HB653" s="756" t="s">
        <v>397</v>
      </c>
      <c r="HC653" s="756" t="s">
        <v>397</v>
      </c>
      <c r="HD653" s="756" t="s">
        <v>397</v>
      </c>
      <c r="HE653" s="756" t="s">
        <v>397</v>
      </c>
      <c r="HF653" s="756" t="s">
        <v>397</v>
      </c>
      <c r="HG653" s="756" t="s">
        <v>397</v>
      </c>
      <c r="HH653" s="756" t="s">
        <v>397</v>
      </c>
      <c r="HI653" s="756" t="s">
        <v>397</v>
      </c>
      <c r="HJ653" s="756" t="s">
        <v>397</v>
      </c>
      <c r="HK653"/>
      <c r="HL653"/>
      <c r="HM653"/>
      <c r="HN653" s="756" t="str">
        <f t="shared" si="21"/>
        <v>AUTO PRINT</v>
      </c>
      <c r="HO653"/>
      <c r="HP653" s="757" t="s">
        <v>572</v>
      </c>
      <c r="HQ653" s="757" t="s">
        <v>572</v>
      </c>
      <c r="HR653" s="757" t="s">
        <v>572</v>
      </c>
      <c r="HS653"/>
      <c r="HW653" s="758"/>
      <c r="HX653"/>
      <c r="HY653" s="759" t="s">
        <v>572</v>
      </c>
      <c r="HZ653" s="759" t="s">
        <v>572</v>
      </c>
      <c r="IA653" s="759" t="s">
        <v>572</v>
      </c>
      <c r="IC653" s="760" t="s">
        <v>572</v>
      </c>
      <c r="ID653" s="760" t="s">
        <v>572</v>
      </c>
      <c r="IE653" s="760" t="s">
        <v>572</v>
      </c>
      <c r="IF653" s="761" t="s">
        <v>572</v>
      </c>
      <c r="IG653" s="619" t="str">
        <f t="shared" si="22"/>
        <v>IN HOUSE (MANUAL)</v>
      </c>
      <c r="II653" s="761" t="s">
        <v>572</v>
      </c>
      <c r="IK653" s="761" t="str">
        <f>IFERROR(VLOOKUP($M653,#REF!,13,0),"IN HOUSE (MANUAL)")</f>
        <v>IN HOUSE (MANUAL)</v>
      </c>
      <c r="IM653" s="760" t="s">
        <v>572</v>
      </c>
      <c r="IN653" s="760" t="s">
        <v>572</v>
      </c>
      <c r="IO653" s="760" t="s">
        <v>572</v>
      </c>
      <c r="IQ653" s="760" t="s">
        <v>572</v>
      </c>
      <c r="IR653" s="760" t="s">
        <v>572</v>
      </c>
      <c r="IT653" s="760" t="s">
        <v>572</v>
      </c>
      <c r="IV653" s="760" t="s">
        <v>572</v>
      </c>
      <c r="IW653" s="760" t="s">
        <v>572</v>
      </c>
      <c r="IY653" s="760" t="s">
        <v>572</v>
      </c>
      <c r="IZ653" s="760" t="s">
        <v>572</v>
      </c>
      <c r="JB653" s="760" t="s">
        <v>572</v>
      </c>
      <c r="JC653" s="760" t="s">
        <v>572</v>
      </c>
      <c r="JE653" s="760" t="s">
        <v>572</v>
      </c>
      <c r="JF653" s="760" t="s">
        <v>572</v>
      </c>
    </row>
    <row r="654" spans="1:266" ht="17.25" customHeight="1" x14ac:dyDescent="0.35">
      <c r="A654" s="618" t="s">
        <v>1646</v>
      </c>
      <c r="B654" s="730">
        <v>89</v>
      </c>
      <c r="C654" s="730" t="s">
        <v>1606</v>
      </c>
      <c r="D654" s="730" t="s">
        <v>1606</v>
      </c>
      <c r="E654" s="730">
        <v>11</v>
      </c>
      <c r="F654" s="731" t="s">
        <v>574</v>
      </c>
      <c r="G654" s="732">
        <v>1</v>
      </c>
      <c r="H654" s="826">
        <v>46232</v>
      </c>
      <c r="I654" s="730">
        <v>41</v>
      </c>
      <c r="J654" s="730" t="s">
        <v>308</v>
      </c>
      <c r="K654" s="730">
        <v>41</v>
      </c>
      <c r="L654" s="730" t="s">
        <v>1647</v>
      </c>
      <c r="M654" s="772" t="s">
        <v>1646</v>
      </c>
      <c r="N654" s="772">
        <v>0</v>
      </c>
      <c r="O654" s="772" t="s">
        <v>390</v>
      </c>
      <c r="P654" s="772">
        <v>0</v>
      </c>
      <c r="Q654" s="772" t="s">
        <v>390</v>
      </c>
      <c r="R654" s="772" t="s">
        <v>1278</v>
      </c>
      <c r="S654" s="772"/>
      <c r="T654" s="772" t="s">
        <v>1439</v>
      </c>
      <c r="U654" s="772">
        <v>578</v>
      </c>
      <c r="V654" s="772" t="s">
        <v>308</v>
      </c>
      <c r="W654" s="772"/>
      <c r="X654" s="772"/>
      <c r="Y654" s="772"/>
      <c r="Z654" s="773"/>
      <c r="AA654" s="772" t="s">
        <v>40</v>
      </c>
      <c r="AB654" s="772" t="s">
        <v>863</v>
      </c>
      <c r="AC654" s="772" t="s">
        <v>589</v>
      </c>
      <c r="AD654" s="772">
        <v>150</v>
      </c>
      <c r="AE654" s="864">
        <v>150</v>
      </c>
      <c r="AF654" s="774">
        <v>46277</v>
      </c>
      <c r="AG654" s="777"/>
      <c r="AH654" s="777"/>
      <c r="AI654" s="777" t="s">
        <v>625</v>
      </c>
      <c r="AJ654" s="778">
        <v>25</v>
      </c>
      <c r="AK654" s="864"/>
      <c r="AL654" s="864"/>
      <c r="AM654" s="901">
        <v>150</v>
      </c>
      <c r="AN654" s="901"/>
      <c r="AO654" s="901"/>
      <c r="AP654" s="901"/>
      <c r="AQ654" s="901"/>
      <c r="AR654" s="901"/>
      <c r="AS654" s="901"/>
      <c r="AT654" s="901"/>
      <c r="AU654" s="901"/>
      <c r="AV654" s="901"/>
      <c r="AW654" s="901"/>
      <c r="AX654" s="901"/>
      <c r="AY654" s="901"/>
      <c r="AZ654" s="901"/>
      <c r="BA654" s="901"/>
      <c r="BB654" s="901">
        <v>0</v>
      </c>
      <c r="BC654" s="901">
        <v>150</v>
      </c>
      <c r="BD654" s="901">
        <v>0</v>
      </c>
      <c r="BE654" s="901">
        <v>0</v>
      </c>
      <c r="BF654" s="901">
        <v>0</v>
      </c>
      <c r="BG654" s="901">
        <v>0</v>
      </c>
      <c r="BH654" s="901">
        <v>0</v>
      </c>
      <c r="BI654" s="901">
        <v>150</v>
      </c>
      <c r="BJ654" s="901"/>
      <c r="BK654" s="901">
        <v>0</v>
      </c>
      <c r="BL654" s="901"/>
      <c r="BM654" s="901"/>
      <c r="BN654" s="901" t="s">
        <v>308</v>
      </c>
      <c r="BO654" s="901" t="s">
        <v>308</v>
      </c>
      <c r="BP654" s="901" t="s">
        <v>308</v>
      </c>
      <c r="BQ654" s="901" t="s">
        <v>308</v>
      </c>
      <c r="BR654" s="901"/>
      <c r="BS654" s="901" t="s">
        <v>397</v>
      </c>
      <c r="BT654" s="901"/>
      <c r="BU654" s="901" t="s">
        <v>579</v>
      </c>
      <c r="BV654" s="901"/>
      <c r="BW654" s="901"/>
      <c r="BX654" s="901"/>
      <c r="BY654" s="901"/>
      <c r="BZ654" s="901"/>
      <c r="CA654" s="901">
        <v>150</v>
      </c>
      <c r="CB654" s="901"/>
      <c r="CC654" s="901"/>
      <c r="CD654" s="901"/>
      <c r="CE654" s="901"/>
      <c r="CF654" s="901"/>
      <c r="CG654" s="901"/>
      <c r="CH654" s="901"/>
      <c r="CI654" s="901"/>
      <c r="CJ654" s="901"/>
      <c r="CK654" s="773"/>
      <c r="CL654" s="773" t="s">
        <v>397</v>
      </c>
      <c r="CM654" s="773">
        <v>150</v>
      </c>
      <c r="CN654" s="773">
        <v>150</v>
      </c>
      <c r="CO654" s="773" t="s">
        <v>397</v>
      </c>
      <c r="CP654" s="773">
        <v>150</v>
      </c>
      <c r="CQ654" s="773">
        <v>150</v>
      </c>
      <c r="CR654" s="772">
        <v>150</v>
      </c>
      <c r="CS654" s="781"/>
      <c r="CT654" s="865" t="s">
        <v>308</v>
      </c>
      <c r="CU654" s="899" t="s">
        <v>308</v>
      </c>
      <c r="CV654" s="774"/>
      <c r="CW654" s="774"/>
      <c r="CX654" s="865">
        <v>46277</v>
      </c>
      <c r="CY654" s="784" t="s">
        <v>887</v>
      </c>
      <c r="CZ654" s="784" t="s">
        <v>308</v>
      </c>
      <c r="DA654" s="785">
        <v>46254</v>
      </c>
      <c r="DB654" s="785" t="s">
        <v>615</v>
      </c>
      <c r="DC654" s="785" t="s">
        <v>616</v>
      </c>
      <c r="DD654" s="785">
        <v>46276</v>
      </c>
      <c r="DE654" s="785" t="s">
        <v>397</v>
      </c>
      <c r="DF654" s="785" t="s">
        <v>397</v>
      </c>
      <c r="DG654" s="785" t="s">
        <v>397</v>
      </c>
      <c r="DH654" s="786">
        <v>0</v>
      </c>
      <c r="DI654" s="774" t="s">
        <v>397</v>
      </c>
      <c r="DJ654" s="774">
        <v>46273</v>
      </c>
      <c r="DK654" s="774" t="s">
        <v>390</v>
      </c>
      <c r="DL654" s="774">
        <v>46290</v>
      </c>
      <c r="DM654" s="774">
        <v>46293</v>
      </c>
      <c r="DN654" s="774">
        <v>46293</v>
      </c>
      <c r="DO654" s="787" t="s">
        <v>308</v>
      </c>
      <c r="DP654" s="774">
        <v>46304</v>
      </c>
      <c r="DQ654" s="774">
        <v>46319</v>
      </c>
      <c r="DR654" s="774">
        <v>46319</v>
      </c>
      <c r="DS654" s="786">
        <v>46304</v>
      </c>
      <c r="DT654" s="752">
        <v>46319</v>
      </c>
      <c r="DU654" s="753">
        <v>-1</v>
      </c>
      <c r="DV654" s="753" t="s">
        <v>308</v>
      </c>
      <c r="DW654" s="754">
        <v>46303</v>
      </c>
      <c r="DX654" s="755">
        <v>46303</v>
      </c>
      <c r="DY654" s="754" t="e">
        <v>#VALUE!</v>
      </c>
      <c r="DZ654" s="754" t="e">
        <v>#VALUE!</v>
      </c>
      <c r="EA654" s="754" t="e">
        <v>#VALUE!</v>
      </c>
      <c r="EB654" s="754" t="e">
        <v>#VALUE!</v>
      </c>
      <c r="HA654" s="756" t="s">
        <v>397</v>
      </c>
      <c r="HB654" s="756" t="s">
        <v>397</v>
      </c>
      <c r="HC654" s="756" t="s">
        <v>397</v>
      </c>
      <c r="HD654" s="756" t="s">
        <v>397</v>
      </c>
      <c r="HE654" s="756" t="s">
        <v>397</v>
      </c>
      <c r="HF654" s="756" t="s">
        <v>397</v>
      </c>
      <c r="HG654" s="756" t="s">
        <v>397</v>
      </c>
      <c r="HH654" s="756" t="s">
        <v>397</v>
      </c>
      <c r="HI654" s="756" t="s">
        <v>397</v>
      </c>
      <c r="HJ654" s="756" t="s">
        <v>397</v>
      </c>
      <c r="HK654"/>
      <c r="HL654"/>
      <c r="HM654"/>
      <c r="HN654" s="756" t="str">
        <f t="shared" si="21"/>
        <v>AUTO PRINT</v>
      </c>
      <c r="HO654"/>
      <c r="HP654" s="757" t="s">
        <v>572</v>
      </c>
      <c r="HQ654" s="757" t="s">
        <v>572</v>
      </c>
      <c r="HR654" s="757" t="s">
        <v>572</v>
      </c>
      <c r="HS654"/>
      <c r="HW654" s="758"/>
      <c r="HX654"/>
      <c r="HY654" s="759" t="s">
        <v>572</v>
      </c>
      <c r="HZ654" s="759" t="s">
        <v>572</v>
      </c>
      <c r="IA654" s="759" t="s">
        <v>572</v>
      </c>
      <c r="IC654" s="760" t="s">
        <v>572</v>
      </c>
      <c r="ID654" s="760" t="s">
        <v>572</v>
      </c>
      <c r="IE654" s="760" t="s">
        <v>572</v>
      </c>
      <c r="IF654" s="761" t="s">
        <v>572</v>
      </c>
      <c r="IG654" s="619" t="str">
        <f t="shared" si="22"/>
        <v>IN HOUSE (MANUAL)</v>
      </c>
      <c r="II654" s="761" t="s">
        <v>572</v>
      </c>
      <c r="IK654" s="761" t="str">
        <f>IFERROR(VLOOKUP($M654,#REF!,13,0),"IN HOUSE (MANUAL)")</f>
        <v>IN HOUSE (MANUAL)</v>
      </c>
      <c r="IM654" s="760" t="s">
        <v>572</v>
      </c>
      <c r="IN654" s="760" t="s">
        <v>572</v>
      </c>
      <c r="IO654" s="760" t="s">
        <v>572</v>
      </c>
      <c r="IQ654" s="760" t="s">
        <v>572</v>
      </c>
      <c r="IR654" s="760" t="s">
        <v>572</v>
      </c>
      <c r="IT654" s="760" t="s">
        <v>572</v>
      </c>
      <c r="IV654" s="760" t="s">
        <v>572</v>
      </c>
      <c r="IW654" s="760" t="s">
        <v>572</v>
      </c>
      <c r="IY654" s="760" t="s">
        <v>572</v>
      </c>
      <c r="IZ654" s="760" t="s">
        <v>572</v>
      </c>
      <c r="JB654" s="760" t="s">
        <v>572</v>
      </c>
      <c r="JC654" s="760" t="s">
        <v>572</v>
      </c>
      <c r="JE654" s="760" t="s">
        <v>572</v>
      </c>
      <c r="JF654" s="760" t="s">
        <v>572</v>
      </c>
    </row>
    <row r="655" spans="1:266" ht="17.25" customHeight="1" x14ac:dyDescent="0.35">
      <c r="A655" s="618" t="s">
        <v>1648</v>
      </c>
      <c r="B655" s="730">
        <v>90</v>
      </c>
      <c r="C655" s="730" t="s">
        <v>1606</v>
      </c>
      <c r="D655" s="730" t="s">
        <v>1606</v>
      </c>
      <c r="E655" s="730">
        <v>11</v>
      </c>
      <c r="F655" s="731" t="s">
        <v>767</v>
      </c>
      <c r="G655" s="732">
        <v>1</v>
      </c>
      <c r="H655" s="826">
        <v>46232</v>
      </c>
      <c r="I655" s="730">
        <v>41</v>
      </c>
      <c r="J655" s="730" t="s">
        <v>308</v>
      </c>
      <c r="K655" s="730">
        <v>41</v>
      </c>
      <c r="L655" s="730" t="s">
        <v>1647</v>
      </c>
      <c r="M655" s="868" t="s">
        <v>1648</v>
      </c>
      <c r="N655" s="868">
        <v>0</v>
      </c>
      <c r="O655" s="868" t="s">
        <v>390</v>
      </c>
      <c r="P655" s="868">
        <v>0</v>
      </c>
      <c r="Q655" s="868" t="s">
        <v>390</v>
      </c>
      <c r="R655" s="868" t="s">
        <v>1278</v>
      </c>
      <c r="S655" s="868"/>
      <c r="T655" s="868" t="s">
        <v>1439</v>
      </c>
      <c r="U655" s="868">
        <v>578</v>
      </c>
      <c r="V655" s="868" t="s">
        <v>308</v>
      </c>
      <c r="W655" s="868"/>
      <c r="X655" s="868"/>
      <c r="Y655" s="868"/>
      <c r="Z655" s="867"/>
      <c r="AA655" s="868" t="s">
        <v>40</v>
      </c>
      <c r="AB655" s="868" t="s">
        <v>890</v>
      </c>
      <c r="AC655" s="868" t="s">
        <v>589</v>
      </c>
      <c r="AD655" s="868">
        <v>54</v>
      </c>
      <c r="AE655" s="775">
        <v>54</v>
      </c>
      <c r="AF655" s="776">
        <v>46277</v>
      </c>
      <c r="AG655" s="918"/>
      <c r="AH655" s="918"/>
      <c r="AI655" s="918" t="s">
        <v>625</v>
      </c>
      <c r="AJ655" s="778">
        <v>26</v>
      </c>
      <c r="AK655" s="775"/>
      <c r="AL655" s="775"/>
      <c r="AM655" s="939">
        <v>54</v>
      </c>
      <c r="AN655" s="939"/>
      <c r="AO655" s="939"/>
      <c r="AP655" s="939"/>
      <c r="AQ655" s="939"/>
      <c r="AR655" s="939"/>
      <c r="AS655" s="939"/>
      <c r="AT655" s="939"/>
      <c r="AU655" s="939"/>
      <c r="AV655" s="939"/>
      <c r="AW655" s="939"/>
      <c r="AX655" s="939"/>
      <c r="AY655" s="939"/>
      <c r="AZ655" s="939"/>
      <c r="BA655" s="939"/>
      <c r="BB655" s="939">
        <v>0</v>
      </c>
      <c r="BC655" s="939">
        <v>54</v>
      </c>
      <c r="BD655" s="939">
        <v>0</v>
      </c>
      <c r="BE655" s="939">
        <v>0</v>
      </c>
      <c r="BF655" s="939">
        <v>0</v>
      </c>
      <c r="BG655" s="939">
        <v>0</v>
      </c>
      <c r="BH655" s="939">
        <v>0</v>
      </c>
      <c r="BI655" s="939">
        <v>54</v>
      </c>
      <c r="BJ655" s="939"/>
      <c r="BK655" s="939">
        <v>0</v>
      </c>
      <c r="BL655" s="939"/>
      <c r="BM655" s="939"/>
      <c r="BN655" s="939" t="s">
        <v>308</v>
      </c>
      <c r="BO655" s="939" t="s">
        <v>308</v>
      </c>
      <c r="BP655" s="939" t="s">
        <v>308</v>
      </c>
      <c r="BQ655" s="939" t="s">
        <v>308</v>
      </c>
      <c r="BR655" s="939"/>
      <c r="BS655" s="939" t="s">
        <v>397</v>
      </c>
      <c r="BT655" s="939"/>
      <c r="BU655" s="939" t="s">
        <v>579</v>
      </c>
      <c r="BV655" s="939"/>
      <c r="BW655" s="939"/>
      <c r="BX655" s="939"/>
      <c r="BY655" s="939"/>
      <c r="BZ655" s="939"/>
      <c r="CA655" s="939">
        <v>54</v>
      </c>
      <c r="CB655" s="939"/>
      <c r="CC655" s="939"/>
      <c r="CD655" s="939"/>
      <c r="CE655" s="939"/>
      <c r="CF655" s="939"/>
      <c r="CG655" s="939"/>
      <c r="CH655" s="939"/>
      <c r="CI655" s="939"/>
      <c r="CJ655" s="939"/>
      <c r="CK655" s="867"/>
      <c r="CL655" s="867" t="s">
        <v>397</v>
      </c>
      <c r="CM655" s="867">
        <v>54</v>
      </c>
      <c r="CN655" s="867">
        <v>54</v>
      </c>
      <c r="CO655" s="867" t="s">
        <v>397</v>
      </c>
      <c r="CP655" s="867">
        <v>54</v>
      </c>
      <c r="CQ655" s="867">
        <v>54</v>
      </c>
      <c r="CR655" s="868">
        <v>54</v>
      </c>
      <c r="CS655" s="869"/>
      <c r="CT655" s="782" t="s">
        <v>308</v>
      </c>
      <c r="CU655" s="783" t="s">
        <v>308</v>
      </c>
      <c r="CV655" s="776"/>
      <c r="CW655" s="776"/>
      <c r="CX655" s="782">
        <v>46277</v>
      </c>
      <c r="CY655" s="870" t="s">
        <v>887</v>
      </c>
      <c r="CZ655" s="870" t="s">
        <v>308</v>
      </c>
      <c r="DA655" s="871">
        <v>46254</v>
      </c>
      <c r="DB655" s="871" t="s">
        <v>615</v>
      </c>
      <c r="DC655" s="871" t="s">
        <v>616</v>
      </c>
      <c r="DD655" s="871">
        <v>46276</v>
      </c>
      <c r="DE655" s="871" t="s">
        <v>397</v>
      </c>
      <c r="DF655" s="871" t="s">
        <v>397</v>
      </c>
      <c r="DG655" s="871" t="s">
        <v>397</v>
      </c>
      <c r="DH655" s="872">
        <v>0</v>
      </c>
      <c r="DI655" s="776" t="s">
        <v>397</v>
      </c>
      <c r="DJ655" s="776">
        <v>46273</v>
      </c>
      <c r="DK655" s="776" t="s">
        <v>390</v>
      </c>
      <c r="DL655" s="776">
        <v>46290</v>
      </c>
      <c r="DM655" s="776">
        <v>46293</v>
      </c>
      <c r="DN655" s="776">
        <v>46293</v>
      </c>
      <c r="DO655" s="873" t="s">
        <v>308</v>
      </c>
      <c r="DP655" s="776">
        <v>46304</v>
      </c>
      <c r="DQ655" s="776">
        <v>46319</v>
      </c>
      <c r="DR655" s="776">
        <v>46319</v>
      </c>
      <c r="DS655" s="872">
        <v>46304</v>
      </c>
      <c r="DT655" s="752">
        <v>46319</v>
      </c>
      <c r="DU655" s="753">
        <v>-1</v>
      </c>
      <c r="DV655" s="753" t="s">
        <v>308</v>
      </c>
      <c r="DW655" s="754">
        <v>46303</v>
      </c>
      <c r="DX655" s="755">
        <v>46303</v>
      </c>
      <c r="DY655" s="754" t="e">
        <v>#VALUE!</v>
      </c>
      <c r="DZ655" s="754" t="e">
        <v>#VALUE!</v>
      </c>
      <c r="EA655" s="754" t="e">
        <v>#VALUE!</v>
      </c>
      <c r="EB655" s="754" t="e">
        <v>#VALUE!</v>
      </c>
      <c r="HA655" s="756" t="s">
        <v>397</v>
      </c>
      <c r="HB655" s="756" t="s">
        <v>397</v>
      </c>
      <c r="HC655" s="756" t="s">
        <v>397</v>
      </c>
      <c r="HD655" s="756" t="s">
        <v>397</v>
      </c>
      <c r="HE655" s="756" t="s">
        <v>397</v>
      </c>
      <c r="HF655" s="756" t="s">
        <v>397</v>
      </c>
      <c r="HG655" s="756" t="s">
        <v>397</v>
      </c>
      <c r="HH655" s="756" t="s">
        <v>397</v>
      </c>
      <c r="HI655" s="756" t="s">
        <v>397</v>
      </c>
      <c r="HJ655" s="756" t="s">
        <v>397</v>
      </c>
      <c r="HK655"/>
      <c r="HL655"/>
      <c r="HM655"/>
      <c r="HN655" s="756" t="str">
        <f t="shared" si="21"/>
        <v>AUTO PRINT</v>
      </c>
      <c r="HO655"/>
      <c r="HP655" s="757" t="s">
        <v>572</v>
      </c>
      <c r="HQ655" s="757" t="s">
        <v>572</v>
      </c>
      <c r="HR655" s="757" t="s">
        <v>572</v>
      </c>
      <c r="HS655"/>
      <c r="HW655" s="758"/>
      <c r="HX655"/>
      <c r="HY655" s="759" t="s">
        <v>572</v>
      </c>
      <c r="HZ655" s="759" t="s">
        <v>572</v>
      </c>
      <c r="IA655" s="759" t="s">
        <v>572</v>
      </c>
      <c r="IC655" s="760" t="s">
        <v>572</v>
      </c>
      <c r="ID655" s="760" t="s">
        <v>572</v>
      </c>
      <c r="IE655" s="760" t="s">
        <v>572</v>
      </c>
      <c r="IF655" s="761" t="s">
        <v>572</v>
      </c>
      <c r="IG655" s="619" t="str">
        <f t="shared" si="22"/>
        <v>IN HOUSE (MANUAL)</v>
      </c>
      <c r="II655" s="761" t="s">
        <v>572</v>
      </c>
      <c r="IK655" s="761" t="str">
        <f>IFERROR(VLOOKUP($M655,#REF!,13,0),"IN HOUSE (MANUAL)")</f>
        <v>IN HOUSE (MANUAL)</v>
      </c>
      <c r="IM655" s="760" t="s">
        <v>572</v>
      </c>
      <c r="IN655" s="760" t="s">
        <v>572</v>
      </c>
      <c r="IO655" s="760" t="s">
        <v>572</v>
      </c>
      <c r="IQ655" s="760" t="s">
        <v>572</v>
      </c>
      <c r="IR655" s="760" t="s">
        <v>572</v>
      </c>
      <c r="IT655" s="760" t="s">
        <v>572</v>
      </c>
      <c r="IV655" s="760" t="s">
        <v>572</v>
      </c>
      <c r="IW655" s="760" t="s">
        <v>572</v>
      </c>
      <c r="IY655" s="760" t="s">
        <v>572</v>
      </c>
      <c r="IZ655" s="760" t="s">
        <v>572</v>
      </c>
      <c r="JB655" s="760" t="s">
        <v>572</v>
      </c>
      <c r="JC655" s="760" t="s">
        <v>572</v>
      </c>
      <c r="JE655" s="760" t="s">
        <v>572</v>
      </c>
      <c r="JF655" s="760" t="s">
        <v>572</v>
      </c>
    </row>
    <row r="656" spans="1:266" ht="17.25" customHeight="1" x14ac:dyDescent="0.35">
      <c r="A656" s="618" t="s">
        <v>1649</v>
      </c>
      <c r="B656" s="730">
        <v>91</v>
      </c>
      <c r="C656" s="730" t="s">
        <v>1606</v>
      </c>
      <c r="D656" s="730" t="s">
        <v>1606</v>
      </c>
      <c r="E656" s="730">
        <v>11</v>
      </c>
      <c r="F656" s="731" t="s">
        <v>574</v>
      </c>
      <c r="G656" s="732">
        <v>1</v>
      </c>
      <c r="H656" s="826">
        <v>46196</v>
      </c>
      <c r="I656" s="730">
        <v>41</v>
      </c>
      <c r="J656" s="730" t="s">
        <v>308</v>
      </c>
      <c r="K656" s="730">
        <v>42</v>
      </c>
      <c r="L656" s="730" t="s">
        <v>1650</v>
      </c>
      <c r="M656" s="868" t="s">
        <v>1649</v>
      </c>
      <c r="N656" s="868">
        <v>0</v>
      </c>
      <c r="O656" s="868" t="s">
        <v>390</v>
      </c>
      <c r="P656" s="868">
        <v>0</v>
      </c>
      <c r="Q656" s="868" t="s">
        <v>390</v>
      </c>
      <c r="R656" s="868" t="s">
        <v>1278</v>
      </c>
      <c r="S656" s="868" t="s">
        <v>308</v>
      </c>
      <c r="T656" s="868" t="s">
        <v>1422</v>
      </c>
      <c r="U656" s="868">
        <v>578</v>
      </c>
      <c r="V656" s="868" t="s">
        <v>308</v>
      </c>
      <c r="W656" s="868"/>
      <c r="X656" s="868"/>
      <c r="Y656" s="868"/>
      <c r="Z656" s="867"/>
      <c r="AA656" s="868" t="s">
        <v>40</v>
      </c>
      <c r="AB656" s="868" t="s">
        <v>890</v>
      </c>
      <c r="AC656" s="868" t="s">
        <v>899</v>
      </c>
      <c r="AD656" s="868">
        <v>1248</v>
      </c>
      <c r="AE656" s="775">
        <v>1248</v>
      </c>
      <c r="AF656" s="776">
        <v>46272</v>
      </c>
      <c r="AG656" s="918"/>
      <c r="AH656" s="918"/>
      <c r="AI656" s="918" t="s">
        <v>308</v>
      </c>
      <c r="AJ656" s="778">
        <v>27</v>
      </c>
      <c r="AK656" s="894"/>
      <c r="AL656" s="895"/>
      <c r="AM656" s="896">
        <v>1248</v>
      </c>
      <c r="AN656" s="896"/>
      <c r="AO656" s="896"/>
      <c r="AP656" s="896"/>
      <c r="AQ656" s="896"/>
      <c r="AR656" s="896"/>
      <c r="AS656" s="896"/>
      <c r="AT656" s="896"/>
      <c r="AU656" s="896"/>
      <c r="AV656" s="896"/>
      <c r="AW656" s="896"/>
      <c r="AX656" s="896"/>
      <c r="AY656" s="896"/>
      <c r="AZ656" s="896"/>
      <c r="BA656" s="896"/>
      <c r="BB656" s="896">
        <v>0</v>
      </c>
      <c r="BC656" s="896">
        <v>1248</v>
      </c>
      <c r="BD656" s="896">
        <v>0</v>
      </c>
      <c r="BE656" s="896">
        <v>0</v>
      </c>
      <c r="BF656" s="896">
        <v>0</v>
      </c>
      <c r="BG656" s="896">
        <v>0</v>
      </c>
      <c r="BH656" s="896">
        <v>0</v>
      </c>
      <c r="BI656" s="896">
        <v>1248</v>
      </c>
      <c r="BJ656" s="896"/>
      <c r="BK656" s="896">
        <v>0</v>
      </c>
      <c r="BL656" s="896"/>
      <c r="BM656" s="896"/>
      <c r="BN656" s="896" t="s">
        <v>308</v>
      </c>
      <c r="BO656" s="896" t="s">
        <v>308</v>
      </c>
      <c r="BP656" s="896" t="s">
        <v>308</v>
      </c>
      <c r="BQ656" s="896" t="s">
        <v>308</v>
      </c>
      <c r="BR656" s="896"/>
      <c r="BS656" s="896" t="s">
        <v>397</v>
      </c>
      <c r="BT656" s="896"/>
      <c r="BU656" s="896" t="s">
        <v>579</v>
      </c>
      <c r="BV656" s="896"/>
      <c r="BW656" s="896"/>
      <c r="BX656" s="896"/>
      <c r="BY656" s="896"/>
      <c r="BZ656" s="896"/>
      <c r="CA656" s="896">
        <v>1248</v>
      </c>
      <c r="CB656" s="896"/>
      <c r="CC656" s="896"/>
      <c r="CD656" s="896"/>
      <c r="CE656" s="896"/>
      <c r="CF656" s="896"/>
      <c r="CG656" s="896"/>
      <c r="CH656" s="896"/>
      <c r="CI656" s="896"/>
      <c r="CJ656" s="896"/>
      <c r="CK656" s="867"/>
      <c r="CL656" s="867" t="s">
        <v>397</v>
      </c>
      <c r="CM656" s="867">
        <v>1248</v>
      </c>
      <c r="CN656" s="867">
        <v>1248</v>
      </c>
      <c r="CO656" s="867" t="s">
        <v>397</v>
      </c>
      <c r="CP656" s="867">
        <v>1248</v>
      </c>
      <c r="CQ656" s="867">
        <v>1248</v>
      </c>
      <c r="CR656" s="868">
        <v>1248</v>
      </c>
      <c r="CS656" s="869"/>
      <c r="CT656" s="782" t="s">
        <v>308</v>
      </c>
      <c r="CU656" s="783" t="s">
        <v>308</v>
      </c>
      <c r="CV656" s="776"/>
      <c r="CW656" s="776"/>
      <c r="CX656" s="782">
        <v>46249</v>
      </c>
      <c r="CY656" s="870" t="s">
        <v>923</v>
      </c>
      <c r="CZ656" s="870" t="s">
        <v>308</v>
      </c>
      <c r="DA656" s="871">
        <v>46269</v>
      </c>
      <c r="DB656" s="871" t="s">
        <v>633</v>
      </c>
      <c r="DC656" s="871" t="s">
        <v>634</v>
      </c>
      <c r="DD656" s="871" t="s">
        <v>390</v>
      </c>
      <c r="DE656" s="871" t="s">
        <v>397</v>
      </c>
      <c r="DF656" s="871" t="s">
        <v>397</v>
      </c>
      <c r="DG656" s="871" t="s">
        <v>397</v>
      </c>
      <c r="DH656" s="872">
        <v>0</v>
      </c>
      <c r="DI656" s="776" t="s">
        <v>397</v>
      </c>
      <c r="DJ656" s="776">
        <v>46272</v>
      </c>
      <c r="DK656" s="776" t="s">
        <v>390</v>
      </c>
      <c r="DL656" s="776">
        <v>46290</v>
      </c>
      <c r="DM656" s="776">
        <v>46293</v>
      </c>
      <c r="DN656" s="776">
        <v>46293</v>
      </c>
      <c r="DO656" s="873">
        <v>0</v>
      </c>
      <c r="DP656" s="776">
        <v>46311</v>
      </c>
      <c r="DQ656" s="776">
        <v>46311</v>
      </c>
      <c r="DR656" s="776">
        <v>46311</v>
      </c>
      <c r="DS656" s="872">
        <v>46311</v>
      </c>
      <c r="DT656" s="752">
        <v>46311</v>
      </c>
      <c r="DU656" s="753">
        <v>-7</v>
      </c>
      <c r="DV656" s="753" t="s">
        <v>308</v>
      </c>
      <c r="DW656" s="754">
        <v>46303</v>
      </c>
      <c r="DX656" s="755">
        <v>46304</v>
      </c>
      <c r="DY656" s="754" t="e">
        <v>#VALUE!</v>
      </c>
      <c r="DZ656" s="754" t="e">
        <v>#VALUE!</v>
      </c>
      <c r="EA656" s="754" t="e">
        <v>#VALUE!</v>
      </c>
      <c r="EB656" s="754" t="e">
        <v>#VALUE!</v>
      </c>
      <c r="HA656" s="756" t="s">
        <v>397</v>
      </c>
      <c r="HB656" s="756" t="s">
        <v>397</v>
      </c>
      <c r="HC656" s="756" t="s">
        <v>397</v>
      </c>
      <c r="HD656" s="756" t="s">
        <v>397</v>
      </c>
      <c r="HE656" s="756" t="s">
        <v>397</v>
      </c>
      <c r="HF656" s="756" t="s">
        <v>397</v>
      </c>
      <c r="HG656" s="756" t="s">
        <v>397</v>
      </c>
      <c r="HH656" s="756" t="s">
        <v>397</v>
      </c>
      <c r="HI656" s="756" t="s">
        <v>397</v>
      </c>
      <c r="HJ656" s="756" t="s">
        <v>397</v>
      </c>
      <c r="HK656"/>
      <c r="HL656"/>
      <c r="HM656"/>
      <c r="HN656" s="756" t="str">
        <f t="shared" si="21"/>
        <v>AUTO PRINT</v>
      </c>
      <c r="HO656"/>
      <c r="HP656" s="757" t="s">
        <v>572</v>
      </c>
      <c r="HQ656" s="757" t="s">
        <v>572</v>
      </c>
      <c r="HR656" s="757" t="s">
        <v>572</v>
      </c>
      <c r="HS656"/>
      <c r="HW656" s="758"/>
      <c r="HX656"/>
      <c r="HY656" s="759" t="s">
        <v>572</v>
      </c>
      <c r="HZ656" s="759" t="s">
        <v>572</v>
      </c>
      <c r="IA656" s="759" t="s">
        <v>572</v>
      </c>
      <c r="IC656" s="760" t="s">
        <v>572</v>
      </c>
      <c r="ID656" s="760" t="s">
        <v>572</v>
      </c>
      <c r="IE656" s="760" t="s">
        <v>572</v>
      </c>
      <c r="IF656" s="761" t="s">
        <v>572</v>
      </c>
      <c r="IG656" s="619" t="str">
        <f t="shared" si="22"/>
        <v>IN HOUSE (MANUAL)</v>
      </c>
      <c r="II656" s="761" t="s">
        <v>572</v>
      </c>
      <c r="IK656" s="761" t="str">
        <f>IFERROR(VLOOKUP($M656,#REF!,13,0),"IN HOUSE (MANUAL)")</f>
        <v>IN HOUSE (MANUAL)</v>
      </c>
      <c r="IM656" s="760" t="s">
        <v>572</v>
      </c>
      <c r="IN656" s="760" t="s">
        <v>572</v>
      </c>
      <c r="IO656" s="760" t="s">
        <v>572</v>
      </c>
      <c r="IQ656" s="760" t="s">
        <v>572</v>
      </c>
      <c r="IR656" s="760" t="s">
        <v>572</v>
      </c>
      <c r="IT656" s="760" t="s">
        <v>572</v>
      </c>
      <c r="IV656" s="760" t="s">
        <v>572</v>
      </c>
      <c r="IW656" s="760" t="s">
        <v>572</v>
      </c>
      <c r="IY656" s="760" t="s">
        <v>572</v>
      </c>
      <c r="IZ656" s="760" t="s">
        <v>572</v>
      </c>
      <c r="JB656" s="760" t="s">
        <v>572</v>
      </c>
      <c r="JC656" s="760" t="s">
        <v>572</v>
      </c>
      <c r="JE656" s="760" t="s">
        <v>572</v>
      </c>
      <c r="JF656" s="760" t="s">
        <v>572</v>
      </c>
    </row>
    <row r="657" spans="1:266" ht="17.25" customHeight="1" x14ac:dyDescent="0.35">
      <c r="A657" s="618" t="s">
        <v>1651</v>
      </c>
      <c r="B657" s="730">
        <v>92</v>
      </c>
      <c r="C657" s="730" t="s">
        <v>1606</v>
      </c>
      <c r="D657" s="730" t="s">
        <v>1606</v>
      </c>
      <c r="E657" s="730">
        <v>11</v>
      </c>
      <c r="F657" s="731" t="s">
        <v>574</v>
      </c>
      <c r="G657" s="732">
        <v>1</v>
      </c>
      <c r="H657" s="826">
        <v>46196</v>
      </c>
      <c r="I657" s="730">
        <v>42</v>
      </c>
      <c r="J657" s="730" t="s">
        <v>308</v>
      </c>
      <c r="K657" s="730">
        <v>42</v>
      </c>
      <c r="L657" s="730" t="s">
        <v>1652</v>
      </c>
      <c r="M657" s="868" t="s">
        <v>1651</v>
      </c>
      <c r="N657" s="868">
        <v>0</v>
      </c>
      <c r="O657" s="868" t="s">
        <v>390</v>
      </c>
      <c r="P657" s="868">
        <v>0</v>
      </c>
      <c r="Q657" s="868" t="s">
        <v>390</v>
      </c>
      <c r="R657" s="868" t="s">
        <v>1278</v>
      </c>
      <c r="S657" s="868" t="s">
        <v>308</v>
      </c>
      <c r="T657" s="868" t="s">
        <v>1444</v>
      </c>
      <c r="U657" s="868">
        <v>578</v>
      </c>
      <c r="V657" s="868" t="s">
        <v>308</v>
      </c>
      <c r="W657" s="868"/>
      <c r="X657" s="868"/>
      <c r="Y657" s="868"/>
      <c r="Z657" s="867"/>
      <c r="AA657" s="868" t="s">
        <v>40</v>
      </c>
      <c r="AB657" s="868" t="s">
        <v>890</v>
      </c>
      <c r="AC657" s="868" t="s">
        <v>899</v>
      </c>
      <c r="AD657" s="868">
        <v>1356</v>
      </c>
      <c r="AE657" s="775">
        <v>1356</v>
      </c>
      <c r="AF657" s="776">
        <v>46272</v>
      </c>
      <c r="AG657" s="918"/>
      <c r="AH657" s="918"/>
      <c r="AI657" s="918" t="s">
        <v>308</v>
      </c>
      <c r="AJ657" s="778">
        <v>28</v>
      </c>
      <c r="AK657" s="894"/>
      <c r="AL657" s="895"/>
      <c r="AM657" s="896">
        <v>1356</v>
      </c>
      <c r="AN657" s="896"/>
      <c r="AO657" s="896"/>
      <c r="AP657" s="896"/>
      <c r="AQ657" s="896"/>
      <c r="AR657" s="896"/>
      <c r="AS657" s="896"/>
      <c r="AT657" s="896"/>
      <c r="AU657" s="896"/>
      <c r="AV657" s="896"/>
      <c r="AW657" s="896"/>
      <c r="AX657" s="896"/>
      <c r="AY657" s="896"/>
      <c r="AZ657" s="896"/>
      <c r="BA657" s="896"/>
      <c r="BB657" s="896">
        <v>0</v>
      </c>
      <c r="BC657" s="896">
        <v>1356</v>
      </c>
      <c r="BD657" s="896">
        <v>0</v>
      </c>
      <c r="BE657" s="896">
        <v>0</v>
      </c>
      <c r="BF657" s="896">
        <v>0</v>
      </c>
      <c r="BG657" s="896">
        <v>0</v>
      </c>
      <c r="BH657" s="896">
        <v>0</v>
      </c>
      <c r="BI657" s="896">
        <v>1356</v>
      </c>
      <c r="BJ657" s="896"/>
      <c r="BK657" s="896">
        <v>0</v>
      </c>
      <c r="BL657" s="896"/>
      <c r="BM657" s="896"/>
      <c r="BN657" s="896" t="s">
        <v>308</v>
      </c>
      <c r="BO657" s="896" t="s">
        <v>308</v>
      </c>
      <c r="BP657" s="896" t="s">
        <v>308</v>
      </c>
      <c r="BQ657" s="896" t="s">
        <v>308</v>
      </c>
      <c r="BR657" s="896"/>
      <c r="BS657" s="896" t="s">
        <v>397</v>
      </c>
      <c r="BT657" s="896"/>
      <c r="BU657" s="896" t="s">
        <v>579</v>
      </c>
      <c r="BV657" s="896"/>
      <c r="BW657" s="896"/>
      <c r="BX657" s="896"/>
      <c r="BY657" s="896"/>
      <c r="BZ657" s="896"/>
      <c r="CA657" s="896">
        <v>1356</v>
      </c>
      <c r="CB657" s="896"/>
      <c r="CC657" s="896"/>
      <c r="CD657" s="896"/>
      <c r="CE657" s="896"/>
      <c r="CF657" s="896"/>
      <c r="CG657" s="896"/>
      <c r="CH657" s="896"/>
      <c r="CI657" s="896"/>
      <c r="CJ657" s="896"/>
      <c r="CK657" s="867"/>
      <c r="CL657" s="867" t="s">
        <v>397</v>
      </c>
      <c r="CM657" s="867">
        <v>1356</v>
      </c>
      <c r="CN657" s="867">
        <v>1356</v>
      </c>
      <c r="CO657" s="867" t="s">
        <v>397</v>
      </c>
      <c r="CP657" s="867">
        <v>1356</v>
      </c>
      <c r="CQ657" s="867">
        <v>1356</v>
      </c>
      <c r="CR657" s="868">
        <v>1356</v>
      </c>
      <c r="CS657" s="869"/>
      <c r="CT657" s="782" t="s">
        <v>308</v>
      </c>
      <c r="CU657" s="783" t="s">
        <v>308</v>
      </c>
      <c r="CV657" s="776"/>
      <c r="CW657" s="776"/>
      <c r="CX657" s="782">
        <v>46249</v>
      </c>
      <c r="CY657" s="870" t="s">
        <v>923</v>
      </c>
      <c r="CZ657" s="870" t="s">
        <v>308</v>
      </c>
      <c r="DA657" s="871">
        <v>46269</v>
      </c>
      <c r="DB657" s="871" t="s">
        <v>633</v>
      </c>
      <c r="DC657" s="871" t="s">
        <v>634</v>
      </c>
      <c r="DD657" s="871" t="s">
        <v>390</v>
      </c>
      <c r="DE657" s="871" t="s">
        <v>397</v>
      </c>
      <c r="DF657" s="871" t="s">
        <v>397</v>
      </c>
      <c r="DG657" s="871" t="s">
        <v>397</v>
      </c>
      <c r="DH657" s="872">
        <v>0</v>
      </c>
      <c r="DI657" s="776" t="s">
        <v>397</v>
      </c>
      <c r="DJ657" s="776">
        <v>46272</v>
      </c>
      <c r="DK657" s="776" t="s">
        <v>390</v>
      </c>
      <c r="DL657" s="776">
        <v>46290</v>
      </c>
      <c r="DM657" s="776">
        <v>46295</v>
      </c>
      <c r="DN657" s="776">
        <v>46295</v>
      </c>
      <c r="DO657" s="873">
        <v>0</v>
      </c>
      <c r="DP657" s="776">
        <v>46311</v>
      </c>
      <c r="DQ657" s="776">
        <v>46311</v>
      </c>
      <c r="DR657" s="776">
        <v>46311</v>
      </c>
      <c r="DS657" s="872">
        <v>46311</v>
      </c>
      <c r="DT657" s="752">
        <v>46311</v>
      </c>
      <c r="DU657" s="753">
        <v>-1</v>
      </c>
      <c r="DV657" s="753" t="s">
        <v>308</v>
      </c>
      <c r="DW657" s="754">
        <v>46304</v>
      </c>
      <c r="DX657" s="755">
        <v>46310</v>
      </c>
      <c r="DY657" s="754" t="e">
        <v>#VALUE!</v>
      </c>
      <c r="DZ657" s="754" t="e">
        <v>#VALUE!</v>
      </c>
      <c r="EA657" s="754" t="e">
        <v>#VALUE!</v>
      </c>
      <c r="EB657" s="754" t="e">
        <v>#VALUE!</v>
      </c>
      <c r="HA657" s="756" t="s">
        <v>397</v>
      </c>
      <c r="HB657" s="756" t="s">
        <v>397</v>
      </c>
      <c r="HC657" s="756" t="s">
        <v>397</v>
      </c>
      <c r="HD657" s="756" t="s">
        <v>397</v>
      </c>
      <c r="HE657" s="756" t="s">
        <v>397</v>
      </c>
      <c r="HF657" s="756" t="s">
        <v>397</v>
      </c>
      <c r="HG657" s="756" t="s">
        <v>397</v>
      </c>
      <c r="HH657" s="756" t="s">
        <v>397</v>
      </c>
      <c r="HI657" s="756" t="s">
        <v>397</v>
      </c>
      <c r="HJ657" s="756" t="s">
        <v>397</v>
      </c>
      <c r="HK657"/>
      <c r="HL657"/>
      <c r="HM657"/>
      <c r="HN657" s="756" t="str">
        <f t="shared" si="21"/>
        <v>AUTO PRINT</v>
      </c>
      <c r="HO657"/>
      <c r="HP657" s="757" t="s">
        <v>572</v>
      </c>
      <c r="HQ657" s="757" t="s">
        <v>572</v>
      </c>
      <c r="HR657" s="757" t="s">
        <v>572</v>
      </c>
      <c r="HS657"/>
      <c r="HW657" s="758"/>
      <c r="HX657"/>
      <c r="HY657" s="759" t="s">
        <v>572</v>
      </c>
      <c r="HZ657" s="759" t="s">
        <v>572</v>
      </c>
      <c r="IA657" s="759" t="s">
        <v>572</v>
      </c>
      <c r="IC657" s="760" t="s">
        <v>572</v>
      </c>
      <c r="ID657" s="760" t="s">
        <v>572</v>
      </c>
      <c r="IE657" s="760" t="s">
        <v>572</v>
      </c>
      <c r="IF657" s="761" t="s">
        <v>572</v>
      </c>
      <c r="IG657" s="619" t="str">
        <f t="shared" si="22"/>
        <v>IN HOUSE (MANUAL)</v>
      </c>
      <c r="II657" s="761" t="s">
        <v>572</v>
      </c>
      <c r="IK657" s="761" t="str">
        <f>IFERROR(VLOOKUP($M657,#REF!,13,0),"IN HOUSE (MANUAL)")</f>
        <v>IN HOUSE (MANUAL)</v>
      </c>
      <c r="IM657" s="760" t="s">
        <v>572</v>
      </c>
      <c r="IN657" s="760" t="s">
        <v>572</v>
      </c>
      <c r="IO657" s="760" t="s">
        <v>572</v>
      </c>
      <c r="IQ657" s="760" t="s">
        <v>572</v>
      </c>
      <c r="IR657" s="760" t="s">
        <v>572</v>
      </c>
      <c r="IT657" s="760" t="s">
        <v>572</v>
      </c>
      <c r="IV657" s="760" t="s">
        <v>572</v>
      </c>
      <c r="IW657" s="760" t="s">
        <v>572</v>
      </c>
      <c r="IY657" s="760" t="s">
        <v>572</v>
      </c>
      <c r="IZ657" s="760" t="s">
        <v>572</v>
      </c>
      <c r="JB657" s="760" t="s">
        <v>572</v>
      </c>
      <c r="JC657" s="760" t="s">
        <v>572</v>
      </c>
      <c r="JE657" s="760" t="s">
        <v>572</v>
      </c>
      <c r="JF657" s="760" t="s">
        <v>572</v>
      </c>
    </row>
    <row r="658" spans="1:266" ht="17.25" customHeight="1" x14ac:dyDescent="0.35">
      <c r="A658" s="618" t="s">
        <v>1653</v>
      </c>
      <c r="B658" s="730">
        <v>93</v>
      </c>
      <c r="C658" s="730" t="s">
        <v>1606</v>
      </c>
      <c r="D658" s="730" t="s">
        <v>1606</v>
      </c>
      <c r="E658" s="730">
        <v>11</v>
      </c>
      <c r="F658" s="731" t="s">
        <v>961</v>
      </c>
      <c r="G658" s="732">
        <v>1</v>
      </c>
      <c r="H658" s="826">
        <v>46258</v>
      </c>
      <c r="I658" s="730">
        <v>43</v>
      </c>
      <c r="J658" s="730" t="s">
        <v>308</v>
      </c>
      <c r="K658" s="730">
        <v>44</v>
      </c>
      <c r="L658" s="730" t="s">
        <v>1654</v>
      </c>
      <c r="M658" s="868" t="s">
        <v>1653</v>
      </c>
      <c r="N658" s="868" t="s">
        <v>390</v>
      </c>
      <c r="O658" s="868" t="s">
        <v>390</v>
      </c>
      <c r="P658" s="868">
        <v>0</v>
      </c>
      <c r="Q658" s="868">
        <v>0</v>
      </c>
      <c r="R658" s="868">
        <v>608</v>
      </c>
      <c r="S658" s="772" t="s">
        <v>1655</v>
      </c>
      <c r="T658" s="868" t="s">
        <v>1656</v>
      </c>
      <c r="U658" s="868">
        <v>608</v>
      </c>
      <c r="V658" s="868" t="s">
        <v>1657</v>
      </c>
      <c r="W658" s="868"/>
      <c r="X658" s="867"/>
      <c r="Y658" s="867"/>
      <c r="Z658" s="867"/>
      <c r="AA658" s="868" t="s">
        <v>157</v>
      </c>
      <c r="AB658" s="868" t="s">
        <v>1197</v>
      </c>
      <c r="AC658" s="868" t="s">
        <v>885</v>
      </c>
      <c r="AD658" s="868">
        <v>1452</v>
      </c>
      <c r="AE658" s="775">
        <v>1452</v>
      </c>
      <c r="AF658" s="776">
        <v>46288</v>
      </c>
      <c r="AG658" s="918"/>
      <c r="AH658" s="918"/>
      <c r="AI658" s="918" t="s">
        <v>694</v>
      </c>
      <c r="AJ658" s="778">
        <v>29</v>
      </c>
      <c r="AK658" s="894"/>
      <c r="AL658" s="895"/>
      <c r="AM658" s="896">
        <v>0</v>
      </c>
      <c r="AN658" s="896"/>
      <c r="AO658" s="896"/>
      <c r="AP658" s="896"/>
      <c r="AQ658" s="896"/>
      <c r="AR658" s="896"/>
      <c r="AS658" s="896" t="s">
        <v>397</v>
      </c>
      <c r="AT658" s="896"/>
      <c r="AU658" s="896"/>
      <c r="AV658" s="896"/>
      <c r="AW658" s="896"/>
      <c r="AX658" s="896"/>
      <c r="AY658" s="896"/>
      <c r="AZ658" s="896"/>
      <c r="BA658" s="896"/>
      <c r="BB658" s="896">
        <v>0</v>
      </c>
      <c r="BC658" s="896" t="s">
        <v>397</v>
      </c>
      <c r="BD658" s="896">
        <v>0</v>
      </c>
      <c r="BE658" s="896">
        <v>0</v>
      </c>
      <c r="BF658" s="896" t="s">
        <v>397</v>
      </c>
      <c r="BG658" s="896">
        <v>0</v>
      </c>
      <c r="BH658" s="896">
        <v>0</v>
      </c>
      <c r="BI658" s="896">
        <v>0</v>
      </c>
      <c r="BJ658" s="896"/>
      <c r="BK658" s="896">
        <v>0</v>
      </c>
      <c r="BL658" s="896"/>
      <c r="BM658" s="896"/>
      <c r="BN658" s="896" t="s">
        <v>308</v>
      </c>
      <c r="BO658" s="896" t="s">
        <v>308</v>
      </c>
      <c r="BP658" s="896" t="s">
        <v>308</v>
      </c>
      <c r="BQ658" s="896" t="s">
        <v>308</v>
      </c>
      <c r="BR658" s="896"/>
      <c r="BS658" s="896">
        <v>0</v>
      </c>
      <c r="BT658" s="896"/>
      <c r="BU658" s="896" t="s">
        <v>579</v>
      </c>
      <c r="BV658" s="896"/>
      <c r="BW658" s="896"/>
      <c r="BX658" s="896"/>
      <c r="BY658" s="896"/>
      <c r="BZ658" s="896"/>
      <c r="CA658" s="896"/>
      <c r="CB658" s="896"/>
      <c r="CC658" s="896"/>
      <c r="CD658" s="896"/>
      <c r="CE658" s="896"/>
      <c r="CF658" s="896"/>
      <c r="CG658" s="896"/>
      <c r="CH658" s="896"/>
      <c r="CI658" s="896"/>
      <c r="CJ658" s="896"/>
      <c r="CK658" s="867"/>
      <c r="CL658" s="867" t="s">
        <v>397</v>
      </c>
      <c r="CM658" s="867" t="s">
        <v>397</v>
      </c>
      <c r="CN658" s="867" t="s">
        <v>397</v>
      </c>
      <c r="CO658" s="867">
        <v>0</v>
      </c>
      <c r="CP658" s="867">
        <v>0</v>
      </c>
      <c r="CQ658" s="773">
        <v>1452</v>
      </c>
      <c r="CR658" s="772">
        <v>1452</v>
      </c>
      <c r="CS658" s="869"/>
      <c r="CT658" s="782"/>
      <c r="CU658" s="866"/>
      <c r="CV658" s="776"/>
      <c r="CW658" s="776"/>
      <c r="CX658" s="782">
        <v>46288</v>
      </c>
      <c r="CY658" s="870" t="s">
        <v>1658</v>
      </c>
      <c r="CZ658" s="870" t="s">
        <v>308</v>
      </c>
      <c r="DA658" s="871">
        <v>46286</v>
      </c>
      <c r="DB658" s="871" t="s">
        <v>633</v>
      </c>
      <c r="DC658" s="871" t="s">
        <v>634</v>
      </c>
      <c r="DD658" s="871" t="s">
        <v>397</v>
      </c>
      <c r="DE658" s="871" t="s">
        <v>397</v>
      </c>
      <c r="DF658" s="871" t="s">
        <v>308</v>
      </c>
      <c r="DG658" s="871" t="s">
        <v>308</v>
      </c>
      <c r="DH658" s="872" t="s">
        <v>308</v>
      </c>
      <c r="DI658" s="776" t="s">
        <v>397</v>
      </c>
      <c r="DJ658" s="776">
        <v>46288</v>
      </c>
      <c r="DK658" s="776">
        <v>46288</v>
      </c>
      <c r="DL658" s="776">
        <v>46300</v>
      </c>
      <c r="DM658" s="776">
        <v>46300</v>
      </c>
      <c r="DN658" s="776">
        <v>46300</v>
      </c>
      <c r="DO658" s="873" t="s">
        <v>308</v>
      </c>
      <c r="DP658" s="774">
        <v>46332</v>
      </c>
      <c r="DQ658" s="776">
        <v>46325</v>
      </c>
      <c r="DR658" s="774">
        <v>46332</v>
      </c>
      <c r="DS658" s="872">
        <v>46332</v>
      </c>
      <c r="DT658" s="752">
        <v>46325</v>
      </c>
      <c r="DU658" s="753">
        <v>-10</v>
      </c>
      <c r="DV658" s="753" t="s">
        <v>308</v>
      </c>
      <c r="DW658" s="754">
        <v>46310</v>
      </c>
      <c r="DX658" s="755">
        <v>46315</v>
      </c>
      <c r="DY658" s="754" t="e">
        <v>#VALUE!</v>
      </c>
      <c r="DZ658" s="754" t="e">
        <v>#VALUE!</v>
      </c>
      <c r="EA658" s="754" t="e">
        <v>#VALUE!</v>
      </c>
      <c r="EB658" s="754" t="e">
        <v>#VALUE!</v>
      </c>
      <c r="HA658" s="756" t="s">
        <v>397</v>
      </c>
      <c r="HB658" s="756" t="s">
        <v>397</v>
      </c>
      <c r="HC658" s="756" t="s">
        <v>397</v>
      </c>
      <c r="HD658" s="756" t="s">
        <v>397</v>
      </c>
      <c r="HE658" s="756" t="s">
        <v>397</v>
      </c>
      <c r="HF658" s="756" t="s">
        <v>397</v>
      </c>
      <c r="HG658" s="756" t="s">
        <v>397</v>
      </c>
      <c r="HH658" s="756" t="s">
        <v>397</v>
      </c>
      <c r="HI658" s="756" t="s">
        <v>397</v>
      </c>
      <c r="HJ658" s="756" t="s">
        <v>397</v>
      </c>
      <c r="HK658"/>
      <c r="HL658"/>
      <c r="HM658"/>
      <c r="HN658" s="756" t="str">
        <f t="shared" si="21"/>
        <v>AUTO PRINT</v>
      </c>
      <c r="HO658"/>
      <c r="HP658" s="757" t="s">
        <v>572</v>
      </c>
      <c r="HQ658" s="757" t="s">
        <v>572</v>
      </c>
      <c r="HR658" s="757" t="s">
        <v>572</v>
      </c>
      <c r="HS658"/>
      <c r="HW658" s="758"/>
      <c r="HX658"/>
      <c r="HY658" s="759" t="s">
        <v>572</v>
      </c>
      <c r="HZ658" s="759" t="s">
        <v>572</v>
      </c>
      <c r="IA658" s="759" t="s">
        <v>572</v>
      </c>
      <c r="IC658" s="760" t="s">
        <v>572</v>
      </c>
      <c r="ID658" s="760" t="s">
        <v>572</v>
      </c>
      <c r="IE658" s="760" t="s">
        <v>572</v>
      </c>
      <c r="IF658" s="761" t="s">
        <v>572</v>
      </c>
      <c r="IG658" s="619" t="str">
        <f t="shared" si="22"/>
        <v>IN HOUSE (MANUAL)</v>
      </c>
      <c r="II658" s="761" t="s">
        <v>572</v>
      </c>
      <c r="IK658" s="761" t="str">
        <f>IFERROR(VLOOKUP($M658,#REF!,13,0),"IN HOUSE (MANUAL)")</f>
        <v>IN HOUSE (MANUAL)</v>
      </c>
      <c r="IM658" s="760" t="s">
        <v>572</v>
      </c>
      <c r="IN658" s="760" t="s">
        <v>572</v>
      </c>
      <c r="IO658" s="760" t="s">
        <v>572</v>
      </c>
      <c r="IQ658" s="760" t="s">
        <v>572</v>
      </c>
      <c r="IR658" s="760" t="s">
        <v>572</v>
      </c>
      <c r="IT658" s="760" t="s">
        <v>572</v>
      </c>
      <c r="IV658" s="760" t="s">
        <v>572</v>
      </c>
      <c r="IW658" s="760" t="s">
        <v>572</v>
      </c>
      <c r="IY658" s="760" t="s">
        <v>572</v>
      </c>
      <c r="IZ658" s="760" t="s">
        <v>572</v>
      </c>
      <c r="JB658" s="760" t="s">
        <v>572</v>
      </c>
      <c r="JC658" s="760" t="s">
        <v>572</v>
      </c>
      <c r="JE658" s="760" t="s">
        <v>572</v>
      </c>
      <c r="JF658" s="760" t="s">
        <v>572</v>
      </c>
    </row>
    <row r="659" spans="1:266" ht="17.25" customHeight="1" x14ac:dyDescent="0.35">
      <c r="A659" s="618" t="s">
        <v>1659</v>
      </c>
      <c r="B659" s="730">
        <v>94</v>
      </c>
      <c r="C659" s="730" t="s">
        <v>1606</v>
      </c>
      <c r="D659" s="730" t="s">
        <v>1606</v>
      </c>
      <c r="E659" s="730">
        <v>11</v>
      </c>
      <c r="F659" s="731" t="s">
        <v>961</v>
      </c>
      <c r="G659" s="732">
        <v>1</v>
      </c>
      <c r="H659" s="826">
        <v>46258</v>
      </c>
      <c r="I659" s="730">
        <v>43</v>
      </c>
      <c r="J659" s="730" t="s">
        <v>308</v>
      </c>
      <c r="K659" s="730">
        <v>44</v>
      </c>
      <c r="L659" s="730" t="s">
        <v>1660</v>
      </c>
      <c r="M659" s="868" t="s">
        <v>1659</v>
      </c>
      <c r="N659" s="868" t="s">
        <v>390</v>
      </c>
      <c r="O659" s="868" t="s">
        <v>390</v>
      </c>
      <c r="P659" s="868">
        <v>0</v>
      </c>
      <c r="Q659" s="868">
        <v>0</v>
      </c>
      <c r="R659" s="868" t="s">
        <v>1661</v>
      </c>
      <c r="S659" s="772" t="s">
        <v>1655</v>
      </c>
      <c r="T659" s="868" t="s">
        <v>1662</v>
      </c>
      <c r="U659" s="868">
        <v>608</v>
      </c>
      <c r="V659" s="868" t="s">
        <v>1657</v>
      </c>
      <c r="W659" s="868"/>
      <c r="X659" s="867"/>
      <c r="Y659" s="867"/>
      <c r="Z659" s="867"/>
      <c r="AA659" s="868" t="s">
        <v>157</v>
      </c>
      <c r="AB659" s="868" t="s">
        <v>1197</v>
      </c>
      <c r="AC659" s="868" t="s">
        <v>584</v>
      </c>
      <c r="AD659" s="868">
        <v>426</v>
      </c>
      <c r="AE659" s="775">
        <v>426</v>
      </c>
      <c r="AF659" s="776">
        <v>46288</v>
      </c>
      <c r="AG659" s="918"/>
      <c r="AH659" s="918"/>
      <c r="AI659" s="918" t="s">
        <v>694</v>
      </c>
      <c r="AJ659" s="778">
        <v>30</v>
      </c>
      <c r="AK659" s="894"/>
      <c r="AL659" s="895"/>
      <c r="AM659" s="896">
        <v>0</v>
      </c>
      <c r="AN659" s="896"/>
      <c r="AO659" s="896"/>
      <c r="AP659" s="896"/>
      <c r="AQ659" s="896"/>
      <c r="AR659" s="896"/>
      <c r="AS659" s="896" t="s">
        <v>397</v>
      </c>
      <c r="AT659" s="896">
        <v>426</v>
      </c>
      <c r="AU659" s="896"/>
      <c r="AV659" s="896"/>
      <c r="AW659" s="896"/>
      <c r="AX659" s="896"/>
      <c r="AY659" s="896"/>
      <c r="AZ659" s="896"/>
      <c r="BA659" s="896"/>
      <c r="BB659" s="896">
        <v>0</v>
      </c>
      <c r="BC659" s="896" t="s">
        <v>397</v>
      </c>
      <c r="BD659" s="896">
        <v>0</v>
      </c>
      <c r="BE659" s="896">
        <v>0</v>
      </c>
      <c r="BF659" s="896" t="s">
        <v>397</v>
      </c>
      <c r="BG659" s="896">
        <v>0</v>
      </c>
      <c r="BH659" s="896">
        <v>0</v>
      </c>
      <c r="BI659" s="896">
        <v>0</v>
      </c>
      <c r="BJ659" s="896"/>
      <c r="BK659" s="896">
        <v>0</v>
      </c>
      <c r="BL659" s="896"/>
      <c r="BM659" s="896"/>
      <c r="BN659" s="896" t="s">
        <v>308</v>
      </c>
      <c r="BO659" s="896" t="s">
        <v>308</v>
      </c>
      <c r="BP659" s="896" t="s">
        <v>308</v>
      </c>
      <c r="BQ659" s="896" t="s">
        <v>308</v>
      </c>
      <c r="BR659" s="896"/>
      <c r="BS659" s="896">
        <v>0</v>
      </c>
      <c r="BT659" s="896"/>
      <c r="BU659" s="896" t="s">
        <v>579</v>
      </c>
      <c r="BV659" s="896"/>
      <c r="BW659" s="896"/>
      <c r="BX659" s="896"/>
      <c r="BY659" s="896"/>
      <c r="BZ659" s="896"/>
      <c r="CA659" s="896"/>
      <c r="CB659" s="896"/>
      <c r="CC659" s="896"/>
      <c r="CD659" s="896"/>
      <c r="CE659" s="896"/>
      <c r="CF659" s="896"/>
      <c r="CG659" s="896"/>
      <c r="CH659" s="896"/>
      <c r="CI659" s="896"/>
      <c r="CJ659" s="896"/>
      <c r="CK659" s="867"/>
      <c r="CL659" s="867" t="s">
        <v>397</v>
      </c>
      <c r="CM659" s="867" t="s">
        <v>397</v>
      </c>
      <c r="CN659" s="867" t="s">
        <v>397</v>
      </c>
      <c r="CO659" s="867">
        <v>0</v>
      </c>
      <c r="CP659" s="867">
        <v>0</v>
      </c>
      <c r="CQ659" s="773">
        <v>426</v>
      </c>
      <c r="CR659" s="772">
        <v>426</v>
      </c>
      <c r="CS659" s="869"/>
      <c r="CT659" s="782"/>
      <c r="CU659" s="866"/>
      <c r="CV659" s="776"/>
      <c r="CW659" s="776"/>
      <c r="CX659" s="782">
        <v>46288</v>
      </c>
      <c r="CY659" s="870" t="s">
        <v>1658</v>
      </c>
      <c r="CZ659" s="870" t="s">
        <v>308</v>
      </c>
      <c r="DA659" s="871">
        <v>46286</v>
      </c>
      <c r="DB659" s="871" t="s">
        <v>633</v>
      </c>
      <c r="DC659" s="871" t="s">
        <v>634</v>
      </c>
      <c r="DD659" s="871" t="s">
        <v>397</v>
      </c>
      <c r="DE659" s="871" t="s">
        <v>397</v>
      </c>
      <c r="DF659" s="871" t="s">
        <v>308</v>
      </c>
      <c r="DG659" s="871" t="s">
        <v>308</v>
      </c>
      <c r="DH659" s="872" t="s">
        <v>308</v>
      </c>
      <c r="DI659" s="776" t="s">
        <v>397</v>
      </c>
      <c r="DJ659" s="776">
        <v>46288</v>
      </c>
      <c r="DK659" s="776">
        <v>46288</v>
      </c>
      <c r="DL659" s="776">
        <v>46304</v>
      </c>
      <c r="DM659" s="776">
        <v>46304</v>
      </c>
      <c r="DN659" s="776">
        <v>46304</v>
      </c>
      <c r="DO659" s="873" t="s">
        <v>308</v>
      </c>
      <c r="DP659" s="776">
        <v>46332</v>
      </c>
      <c r="DQ659" s="776">
        <v>46325</v>
      </c>
      <c r="DR659" s="776">
        <v>46332</v>
      </c>
      <c r="DS659" s="872">
        <v>46332</v>
      </c>
      <c r="DT659" s="752">
        <v>46325</v>
      </c>
      <c r="DU659" s="753">
        <v>-10</v>
      </c>
      <c r="DV659" s="753" t="s">
        <v>308</v>
      </c>
      <c r="DW659" s="754">
        <v>46315</v>
      </c>
      <c r="DX659" s="755">
        <v>46315</v>
      </c>
      <c r="DY659" s="754" t="e">
        <v>#VALUE!</v>
      </c>
      <c r="DZ659" s="754" t="e">
        <v>#VALUE!</v>
      </c>
      <c r="EA659" s="754" t="e">
        <v>#VALUE!</v>
      </c>
      <c r="EB659" s="754" t="e">
        <v>#VALUE!</v>
      </c>
      <c r="HA659" s="756" t="s">
        <v>397</v>
      </c>
      <c r="HB659" s="756" t="s">
        <v>397</v>
      </c>
      <c r="HC659" s="756" t="s">
        <v>397</v>
      </c>
      <c r="HD659" s="756" t="s">
        <v>397</v>
      </c>
      <c r="HE659" s="756" t="s">
        <v>397</v>
      </c>
      <c r="HF659" s="756" t="s">
        <v>397</v>
      </c>
      <c r="HG659" s="756" t="s">
        <v>397</v>
      </c>
      <c r="HH659" s="756" t="s">
        <v>397</v>
      </c>
      <c r="HI659" s="756" t="s">
        <v>397</v>
      </c>
      <c r="HJ659" s="756" t="s">
        <v>397</v>
      </c>
      <c r="HK659"/>
      <c r="HL659"/>
      <c r="HM659"/>
      <c r="HN659" s="756" t="str">
        <f t="shared" si="21"/>
        <v>AUTO PRINT</v>
      </c>
      <c r="HO659"/>
      <c r="HP659" s="757" t="s">
        <v>572</v>
      </c>
      <c r="HQ659" s="757" t="s">
        <v>572</v>
      </c>
      <c r="HR659" s="757" t="s">
        <v>572</v>
      </c>
      <c r="HS659"/>
      <c r="HW659" s="758"/>
      <c r="HX659"/>
      <c r="HY659" s="759" t="s">
        <v>572</v>
      </c>
      <c r="HZ659" s="759" t="s">
        <v>572</v>
      </c>
      <c r="IA659" s="759" t="s">
        <v>572</v>
      </c>
      <c r="IC659" s="760" t="s">
        <v>572</v>
      </c>
      <c r="ID659" s="760" t="s">
        <v>572</v>
      </c>
      <c r="IE659" s="760" t="s">
        <v>572</v>
      </c>
      <c r="IF659" s="761" t="s">
        <v>572</v>
      </c>
      <c r="IG659" s="619" t="str">
        <f t="shared" si="22"/>
        <v>IN HOUSE (MANUAL)</v>
      </c>
      <c r="II659" s="761" t="s">
        <v>572</v>
      </c>
      <c r="IK659" s="761" t="str">
        <f>IFERROR(VLOOKUP($M659,#REF!,13,0),"IN HOUSE (MANUAL)")</f>
        <v>IN HOUSE (MANUAL)</v>
      </c>
      <c r="IM659" s="760" t="s">
        <v>572</v>
      </c>
      <c r="IN659" s="760" t="s">
        <v>572</v>
      </c>
      <c r="IO659" s="760" t="s">
        <v>572</v>
      </c>
      <c r="IQ659" s="760" t="s">
        <v>572</v>
      </c>
      <c r="IR659" s="760" t="s">
        <v>572</v>
      </c>
      <c r="IT659" s="760" t="s">
        <v>572</v>
      </c>
      <c r="IV659" s="760" t="s">
        <v>572</v>
      </c>
      <c r="IW659" s="760" t="s">
        <v>572</v>
      </c>
      <c r="IY659" s="760" t="s">
        <v>572</v>
      </c>
      <c r="IZ659" s="760" t="s">
        <v>572</v>
      </c>
      <c r="JB659" s="760" t="s">
        <v>572</v>
      </c>
      <c r="JC659" s="760" t="s">
        <v>572</v>
      </c>
      <c r="JE659" s="760" t="s">
        <v>572</v>
      </c>
      <c r="JF659" s="760" t="s">
        <v>572</v>
      </c>
    </row>
    <row r="660" spans="1:266" ht="17.25" hidden="1" customHeight="1" outlineLevel="1" x14ac:dyDescent="0.35">
      <c r="A660" s="618" t="s">
        <v>308</v>
      </c>
      <c r="B660" s="730">
        <v>95</v>
      </c>
      <c r="C660" s="730" t="s">
        <v>741</v>
      </c>
      <c r="D660" s="730" t="s">
        <v>741</v>
      </c>
      <c r="E660" s="730">
        <v>11</v>
      </c>
      <c r="F660" s="731"/>
      <c r="G660" s="731"/>
      <c r="H660" s="826"/>
      <c r="I660" s="730" t="s">
        <v>308</v>
      </c>
      <c r="J660" s="730" t="s">
        <v>308</v>
      </c>
      <c r="K660" s="730">
        <v>0</v>
      </c>
      <c r="L660" s="730" t="s">
        <v>308</v>
      </c>
      <c r="M660" s="868"/>
      <c r="N660" s="868"/>
      <c r="O660" s="868"/>
      <c r="P660" s="868"/>
      <c r="Q660" s="868"/>
      <c r="R660" s="868"/>
      <c r="S660" s="868"/>
      <c r="T660" s="868"/>
      <c r="U660" s="868"/>
      <c r="V660" s="868"/>
      <c r="W660" s="868"/>
      <c r="X660" s="868"/>
      <c r="Y660" s="868"/>
      <c r="Z660" s="776"/>
      <c r="AA660" s="868"/>
      <c r="AB660" s="868"/>
      <c r="AC660" s="868"/>
      <c r="AD660" s="868"/>
      <c r="AE660" s="775"/>
      <c r="AF660" s="776"/>
      <c r="AG660" s="777"/>
      <c r="AH660" s="918"/>
      <c r="AI660" s="918"/>
      <c r="AJ660" s="778"/>
      <c r="AK660" s="894"/>
      <c r="AL660" s="895"/>
      <c r="AM660" s="895"/>
      <c r="AN660" s="895"/>
      <c r="AO660" s="895"/>
      <c r="AP660" s="895"/>
      <c r="AQ660" s="895"/>
      <c r="AR660" s="895"/>
      <c r="AS660" s="895"/>
      <c r="AT660" s="895"/>
      <c r="AU660" s="895"/>
      <c r="AV660" s="895"/>
      <c r="AW660" s="895"/>
      <c r="AX660" s="895"/>
      <c r="AY660" s="895"/>
      <c r="AZ660" s="895"/>
      <c r="BA660" s="895"/>
      <c r="BB660" s="895"/>
      <c r="BC660" s="895"/>
      <c r="BD660" s="895"/>
      <c r="BE660" s="895"/>
      <c r="BF660" s="895"/>
      <c r="BG660" s="895"/>
      <c r="BH660" s="895"/>
      <c r="BI660" s="895"/>
      <c r="BJ660" s="895"/>
      <c r="BK660" s="895"/>
      <c r="BL660" s="895"/>
      <c r="BM660" s="895"/>
      <c r="BN660" s="895"/>
      <c r="BO660" s="895"/>
      <c r="BP660" s="895"/>
      <c r="BQ660" s="895"/>
      <c r="BR660" s="895"/>
      <c r="BS660" s="895"/>
      <c r="BT660" s="895"/>
      <c r="BU660" s="895"/>
      <c r="BV660" s="895"/>
      <c r="BW660" s="895"/>
      <c r="BX660" s="895"/>
      <c r="BY660" s="895"/>
      <c r="BZ660" s="895"/>
      <c r="CA660" s="895"/>
      <c r="CB660" s="895"/>
      <c r="CC660" s="895"/>
      <c r="CD660" s="895"/>
      <c r="CE660" s="895"/>
      <c r="CF660" s="895"/>
      <c r="CG660" s="895"/>
      <c r="CH660" s="895"/>
      <c r="CI660" s="895"/>
      <c r="CJ660" s="895"/>
      <c r="CK660" s="885"/>
      <c r="CL660" s="885"/>
      <c r="CM660" s="885"/>
      <c r="CN660" s="885"/>
      <c r="CO660" s="868"/>
      <c r="CP660" s="885"/>
      <c r="CQ660" s="772"/>
      <c r="CR660" s="772"/>
      <c r="CS660" s="893"/>
      <c r="CT660" s="782"/>
      <c r="CU660" s="866"/>
      <c r="CV660" s="776"/>
      <c r="CW660" s="776"/>
      <c r="CX660" s="782"/>
      <c r="CY660" s="870"/>
      <c r="CZ660" s="870"/>
      <c r="DA660" s="871"/>
      <c r="DB660" s="871"/>
      <c r="DC660" s="871"/>
      <c r="DD660" s="871"/>
      <c r="DE660" s="871"/>
      <c r="DF660" s="871"/>
      <c r="DG660" s="871"/>
      <c r="DH660" s="872"/>
      <c r="DI660" s="776"/>
      <c r="DJ660" s="776"/>
      <c r="DK660" s="776"/>
      <c r="DL660" s="776"/>
      <c r="DM660" s="776"/>
      <c r="DN660" s="776"/>
      <c r="DO660" s="873"/>
      <c r="DP660" s="776"/>
      <c r="DQ660" s="776"/>
      <c r="DR660" s="776"/>
      <c r="DS660" s="872"/>
      <c r="DT660" s="752">
        <v>0</v>
      </c>
      <c r="DU660" s="753" t="s">
        <v>308</v>
      </c>
      <c r="DV660" s="753" t="s">
        <v>308</v>
      </c>
      <c r="DW660" s="754" t="s">
        <v>308</v>
      </c>
      <c r="DX660" s="755" t="s">
        <v>308</v>
      </c>
      <c r="DY660" s="754" t="e">
        <v>#VALUE!</v>
      </c>
      <c r="DZ660" s="754" t="e">
        <v>#VALUE!</v>
      </c>
      <c r="EA660" s="754" t="e">
        <v>#VALUE!</v>
      </c>
      <c r="EB660" s="754" t="e">
        <v>#VALUE!</v>
      </c>
    </row>
    <row r="661" spans="1:266" ht="17.25" hidden="1" customHeight="1" outlineLevel="1" x14ac:dyDescent="0.35">
      <c r="A661" s="618" t="s">
        <v>308</v>
      </c>
      <c r="B661" s="730">
        <v>96</v>
      </c>
      <c r="C661" s="730" t="s">
        <v>741</v>
      </c>
      <c r="D661" s="730" t="s">
        <v>741</v>
      </c>
      <c r="E661" s="730">
        <v>11</v>
      </c>
      <c r="F661" s="731"/>
      <c r="G661" s="731"/>
      <c r="H661" s="826"/>
      <c r="I661" s="730" t="s">
        <v>308</v>
      </c>
      <c r="J661" s="730" t="s">
        <v>308</v>
      </c>
      <c r="K661" s="730">
        <v>0</v>
      </c>
      <c r="L661" s="730" t="s">
        <v>308</v>
      </c>
      <c r="M661" s="868"/>
      <c r="N661" s="868"/>
      <c r="O661" s="868"/>
      <c r="P661" s="868"/>
      <c r="Q661" s="868"/>
      <c r="R661" s="868"/>
      <c r="S661" s="868"/>
      <c r="T661" s="868"/>
      <c r="U661" s="868"/>
      <c r="V661" s="868"/>
      <c r="W661" s="868"/>
      <c r="X661" s="868"/>
      <c r="Y661" s="868"/>
      <c r="Z661" s="776"/>
      <c r="AA661" s="868"/>
      <c r="AB661" s="868"/>
      <c r="AC661" s="868"/>
      <c r="AD661" s="868"/>
      <c r="AE661" s="775"/>
      <c r="AF661" s="776"/>
      <c r="AG661" s="777"/>
      <c r="AH661" s="918"/>
      <c r="AI661" s="918"/>
      <c r="AJ661" s="778"/>
      <c r="AK661" s="894"/>
      <c r="AL661" s="895"/>
      <c r="AM661" s="895"/>
      <c r="AN661" s="895"/>
      <c r="AO661" s="895"/>
      <c r="AP661" s="895"/>
      <c r="AQ661" s="895"/>
      <c r="AR661" s="895"/>
      <c r="AS661" s="895"/>
      <c r="AT661" s="895"/>
      <c r="AU661" s="895"/>
      <c r="AV661" s="895"/>
      <c r="AW661" s="895"/>
      <c r="AX661" s="895"/>
      <c r="AY661" s="895"/>
      <c r="AZ661" s="895"/>
      <c r="BA661" s="895"/>
      <c r="BB661" s="895"/>
      <c r="BC661" s="895"/>
      <c r="BD661" s="895"/>
      <c r="BE661" s="895"/>
      <c r="BF661" s="895"/>
      <c r="BG661" s="895"/>
      <c r="BH661" s="895"/>
      <c r="BI661" s="895"/>
      <c r="BJ661" s="895"/>
      <c r="BK661" s="895"/>
      <c r="BL661" s="895"/>
      <c r="BM661" s="895"/>
      <c r="BN661" s="895"/>
      <c r="BO661" s="895"/>
      <c r="BP661" s="895"/>
      <c r="BQ661" s="895"/>
      <c r="BR661" s="895"/>
      <c r="BS661" s="895"/>
      <c r="BT661" s="895"/>
      <c r="BU661" s="895"/>
      <c r="BV661" s="895"/>
      <c r="BW661" s="895"/>
      <c r="BX661" s="895"/>
      <c r="BY661" s="895"/>
      <c r="BZ661" s="895"/>
      <c r="CA661" s="895"/>
      <c r="CB661" s="895"/>
      <c r="CC661" s="895"/>
      <c r="CD661" s="895"/>
      <c r="CE661" s="895"/>
      <c r="CF661" s="895"/>
      <c r="CG661" s="895"/>
      <c r="CH661" s="895"/>
      <c r="CI661" s="895"/>
      <c r="CJ661" s="895"/>
      <c r="CK661" s="885"/>
      <c r="CL661" s="885"/>
      <c r="CM661" s="885"/>
      <c r="CN661" s="885"/>
      <c r="CO661" s="868"/>
      <c r="CP661" s="885"/>
      <c r="CQ661" s="772"/>
      <c r="CR661" s="772"/>
      <c r="CS661" s="893"/>
      <c r="CT661" s="782"/>
      <c r="CU661" s="866"/>
      <c r="CV661" s="776"/>
      <c r="CW661" s="776"/>
      <c r="CX661" s="782"/>
      <c r="CY661" s="870"/>
      <c r="CZ661" s="870"/>
      <c r="DA661" s="871"/>
      <c r="DB661" s="871"/>
      <c r="DC661" s="871"/>
      <c r="DD661" s="871"/>
      <c r="DE661" s="871"/>
      <c r="DF661" s="871"/>
      <c r="DG661" s="871"/>
      <c r="DH661" s="872"/>
      <c r="DI661" s="776"/>
      <c r="DJ661" s="776"/>
      <c r="DK661" s="776"/>
      <c r="DL661" s="776"/>
      <c r="DM661" s="776"/>
      <c r="DN661" s="776"/>
      <c r="DO661" s="873"/>
      <c r="DP661" s="776"/>
      <c r="DQ661" s="776"/>
      <c r="DR661" s="776"/>
      <c r="DS661" s="872"/>
      <c r="DT661" s="752">
        <v>0</v>
      </c>
      <c r="DU661" s="753" t="s">
        <v>308</v>
      </c>
      <c r="DV661" s="753" t="s">
        <v>308</v>
      </c>
      <c r="DW661" s="754" t="s">
        <v>308</v>
      </c>
      <c r="DX661" s="755" t="s">
        <v>308</v>
      </c>
      <c r="DY661" s="754" t="e">
        <v>#VALUE!</v>
      </c>
      <c r="DZ661" s="754" t="e">
        <v>#VALUE!</v>
      </c>
      <c r="EA661" s="754" t="e">
        <v>#VALUE!</v>
      </c>
      <c r="EB661" s="754" t="e">
        <v>#VALUE!</v>
      </c>
    </row>
    <row r="662" spans="1:266" ht="17.25" hidden="1" customHeight="1" outlineLevel="1" x14ac:dyDescent="0.35">
      <c r="A662" s="618" t="s">
        <v>308</v>
      </c>
      <c r="B662" s="730">
        <v>97</v>
      </c>
      <c r="C662" s="730" t="s">
        <v>741</v>
      </c>
      <c r="D662" s="730" t="s">
        <v>741</v>
      </c>
      <c r="E662" s="730">
        <v>11</v>
      </c>
      <c r="F662" s="731"/>
      <c r="G662" s="731"/>
      <c r="H662" s="826"/>
      <c r="I662" s="730" t="s">
        <v>308</v>
      </c>
      <c r="J662" s="730" t="s">
        <v>308</v>
      </c>
      <c r="K662" s="730">
        <v>0</v>
      </c>
      <c r="L662" s="730" t="s">
        <v>308</v>
      </c>
      <c r="M662" s="868"/>
      <c r="N662" s="868"/>
      <c r="O662" s="868"/>
      <c r="P662" s="868"/>
      <c r="Q662" s="868"/>
      <c r="R662" s="868"/>
      <c r="S662" s="868"/>
      <c r="T662" s="868"/>
      <c r="U662" s="868"/>
      <c r="V662" s="868"/>
      <c r="W662" s="868"/>
      <c r="X662" s="868"/>
      <c r="Y662" s="868"/>
      <c r="Z662" s="776"/>
      <c r="AA662" s="868"/>
      <c r="AB662" s="868"/>
      <c r="AC662" s="868"/>
      <c r="AD662" s="868"/>
      <c r="AE662" s="775"/>
      <c r="AF662" s="776"/>
      <c r="AG662" s="777"/>
      <c r="AH662" s="918"/>
      <c r="AI662" s="918"/>
      <c r="AJ662" s="778"/>
      <c r="AK662" s="894"/>
      <c r="AL662" s="895"/>
      <c r="AM662" s="895"/>
      <c r="AN662" s="895"/>
      <c r="AO662" s="895"/>
      <c r="AP662" s="895"/>
      <c r="AQ662" s="895"/>
      <c r="AR662" s="895"/>
      <c r="AS662" s="895"/>
      <c r="AT662" s="895"/>
      <c r="AU662" s="895"/>
      <c r="AV662" s="895"/>
      <c r="AW662" s="895"/>
      <c r="AX662" s="895"/>
      <c r="AY662" s="895"/>
      <c r="AZ662" s="895"/>
      <c r="BA662" s="895"/>
      <c r="BB662" s="895"/>
      <c r="BC662" s="895"/>
      <c r="BD662" s="895"/>
      <c r="BE662" s="895"/>
      <c r="BF662" s="895"/>
      <c r="BG662" s="895"/>
      <c r="BH662" s="895"/>
      <c r="BI662" s="895"/>
      <c r="BJ662" s="895"/>
      <c r="BK662" s="895"/>
      <c r="BL662" s="895"/>
      <c r="BM662" s="895"/>
      <c r="BN662" s="895"/>
      <c r="BO662" s="895"/>
      <c r="BP662" s="895"/>
      <c r="BQ662" s="895"/>
      <c r="BR662" s="895"/>
      <c r="BS662" s="895"/>
      <c r="BT662" s="895"/>
      <c r="BU662" s="895"/>
      <c r="BV662" s="895"/>
      <c r="BW662" s="895"/>
      <c r="BX662" s="895"/>
      <c r="BY662" s="895"/>
      <c r="BZ662" s="895"/>
      <c r="CA662" s="895"/>
      <c r="CB662" s="895"/>
      <c r="CC662" s="895"/>
      <c r="CD662" s="895"/>
      <c r="CE662" s="895"/>
      <c r="CF662" s="895"/>
      <c r="CG662" s="895"/>
      <c r="CH662" s="895"/>
      <c r="CI662" s="895"/>
      <c r="CJ662" s="895"/>
      <c r="CK662" s="885"/>
      <c r="CL662" s="885"/>
      <c r="CM662" s="885"/>
      <c r="CN662" s="885"/>
      <c r="CO662" s="868"/>
      <c r="CP662" s="885"/>
      <c r="CQ662" s="772"/>
      <c r="CR662" s="772"/>
      <c r="CS662" s="893"/>
      <c r="CT662" s="782"/>
      <c r="CU662" s="866"/>
      <c r="CV662" s="776"/>
      <c r="CW662" s="776"/>
      <c r="CX662" s="782"/>
      <c r="CY662" s="870"/>
      <c r="CZ662" s="870"/>
      <c r="DA662" s="871"/>
      <c r="DB662" s="871"/>
      <c r="DC662" s="871"/>
      <c r="DD662" s="871"/>
      <c r="DE662" s="871"/>
      <c r="DF662" s="871"/>
      <c r="DG662" s="871"/>
      <c r="DH662" s="872"/>
      <c r="DI662" s="776"/>
      <c r="DJ662" s="776"/>
      <c r="DK662" s="776"/>
      <c r="DL662" s="776"/>
      <c r="DM662" s="776"/>
      <c r="DN662" s="776"/>
      <c r="DO662" s="873"/>
      <c r="DP662" s="776"/>
      <c r="DQ662" s="776"/>
      <c r="DR662" s="776"/>
      <c r="DS662" s="872"/>
      <c r="DT662" s="752">
        <v>0</v>
      </c>
      <c r="DU662" s="753" t="s">
        <v>308</v>
      </c>
      <c r="DV662" s="753" t="s">
        <v>308</v>
      </c>
      <c r="DW662" s="754" t="s">
        <v>308</v>
      </c>
      <c r="DX662" s="755" t="s">
        <v>308</v>
      </c>
      <c r="DY662" s="754" t="e">
        <v>#VALUE!</v>
      </c>
      <c r="DZ662" s="754" t="e">
        <v>#VALUE!</v>
      </c>
      <c r="EA662" s="754" t="e">
        <v>#VALUE!</v>
      </c>
      <c r="EB662" s="754" t="e">
        <v>#VALUE!</v>
      </c>
    </row>
    <row r="663" spans="1:266" ht="17.25" hidden="1" customHeight="1" outlineLevel="1" x14ac:dyDescent="0.35">
      <c r="A663" s="618" t="s">
        <v>308</v>
      </c>
      <c r="B663" s="730">
        <v>98</v>
      </c>
      <c r="C663" s="730" t="s">
        <v>741</v>
      </c>
      <c r="D663" s="730" t="s">
        <v>741</v>
      </c>
      <c r="E663" s="730">
        <v>11</v>
      </c>
      <c r="F663" s="731"/>
      <c r="G663" s="731"/>
      <c r="H663" s="826"/>
      <c r="I663" s="730" t="s">
        <v>308</v>
      </c>
      <c r="J663" s="730" t="s">
        <v>308</v>
      </c>
      <c r="K663" s="730">
        <v>0</v>
      </c>
      <c r="L663" s="730" t="s">
        <v>308</v>
      </c>
      <c r="M663" s="772"/>
      <c r="N663" s="772"/>
      <c r="O663" s="772"/>
      <c r="P663" s="772"/>
      <c r="Q663" s="772"/>
      <c r="R663" s="772"/>
      <c r="S663" s="772"/>
      <c r="T663" s="772"/>
      <c r="U663" s="772"/>
      <c r="V663" s="772"/>
      <c r="W663" s="772"/>
      <c r="X663" s="772"/>
      <c r="Y663" s="772"/>
      <c r="Z663" s="774"/>
      <c r="AA663" s="772"/>
      <c r="AB663" s="772"/>
      <c r="AC663" s="772"/>
      <c r="AD663" s="772"/>
      <c r="AE663" s="864"/>
      <c r="AF663" s="774"/>
      <c r="AG663" s="777"/>
      <c r="AH663" s="777"/>
      <c r="AI663" s="777"/>
      <c r="AJ663" s="778"/>
      <c r="AK663" s="779"/>
      <c r="AL663" s="778"/>
      <c r="AM663" s="778"/>
      <c r="AN663" s="778"/>
      <c r="AO663" s="778"/>
      <c r="AP663" s="778"/>
      <c r="AQ663" s="778"/>
      <c r="AR663" s="778"/>
      <c r="AS663" s="778"/>
      <c r="AT663" s="778"/>
      <c r="AU663" s="778"/>
      <c r="AV663" s="778"/>
      <c r="AW663" s="778"/>
      <c r="AX663" s="778"/>
      <c r="AY663" s="778"/>
      <c r="AZ663" s="778"/>
      <c r="BA663" s="778"/>
      <c r="BB663" s="778"/>
      <c r="BC663" s="778"/>
      <c r="BD663" s="778"/>
      <c r="BE663" s="778"/>
      <c r="BF663" s="778"/>
      <c r="BG663" s="778"/>
      <c r="BH663" s="778"/>
      <c r="BI663" s="778"/>
      <c r="BJ663" s="778"/>
      <c r="BK663" s="778"/>
      <c r="BL663" s="778"/>
      <c r="BM663" s="778"/>
      <c r="BN663" s="778"/>
      <c r="BO663" s="778"/>
      <c r="BP663" s="778"/>
      <c r="BQ663" s="778"/>
      <c r="BR663" s="778"/>
      <c r="BS663" s="778"/>
      <c r="BT663" s="778"/>
      <c r="BU663" s="778"/>
      <c r="BV663" s="778"/>
      <c r="BW663" s="778"/>
      <c r="BX663" s="778"/>
      <c r="BY663" s="778"/>
      <c r="BZ663" s="778"/>
      <c r="CA663" s="778"/>
      <c r="CB663" s="778"/>
      <c r="CC663" s="778"/>
      <c r="CD663" s="778"/>
      <c r="CE663" s="778"/>
      <c r="CF663" s="778"/>
      <c r="CG663" s="778"/>
      <c r="CH663" s="778"/>
      <c r="CI663" s="778"/>
      <c r="CJ663" s="778"/>
      <c r="CK663" s="886"/>
      <c r="CL663" s="886"/>
      <c r="CM663" s="886"/>
      <c r="CN663" s="886"/>
      <c r="CO663" s="772"/>
      <c r="CP663" s="886"/>
      <c r="CQ663" s="772"/>
      <c r="CR663" s="772"/>
      <c r="CS663" s="898"/>
      <c r="CT663" s="865"/>
      <c r="CU663" s="900"/>
      <c r="CV663" s="774"/>
      <c r="CW663" s="774"/>
      <c r="CX663" s="865"/>
      <c r="CY663" s="784"/>
      <c r="CZ663" s="784"/>
      <c r="DA663" s="785"/>
      <c r="DB663" s="785"/>
      <c r="DC663" s="785"/>
      <c r="DD663" s="785"/>
      <c r="DE663" s="785"/>
      <c r="DF663" s="785"/>
      <c r="DG663" s="785"/>
      <c r="DH663" s="786"/>
      <c r="DI663" s="774"/>
      <c r="DJ663" s="774"/>
      <c r="DK663" s="774"/>
      <c r="DL663" s="774"/>
      <c r="DM663" s="774"/>
      <c r="DN663" s="774"/>
      <c r="DO663" s="787"/>
      <c r="DP663" s="774"/>
      <c r="DQ663" s="774"/>
      <c r="DR663" s="774"/>
      <c r="DS663" s="786"/>
      <c r="DT663" s="752">
        <v>0</v>
      </c>
      <c r="DU663" s="753" t="s">
        <v>308</v>
      </c>
      <c r="DV663" s="753" t="s">
        <v>308</v>
      </c>
      <c r="DW663" s="754" t="s">
        <v>308</v>
      </c>
      <c r="DX663" s="755" t="s">
        <v>308</v>
      </c>
      <c r="DY663" s="754" t="e">
        <v>#VALUE!</v>
      </c>
      <c r="DZ663" s="754" t="e">
        <v>#VALUE!</v>
      </c>
      <c r="EA663" s="754" t="e">
        <v>#VALUE!</v>
      </c>
      <c r="EB663" s="754" t="e">
        <v>#VALUE!</v>
      </c>
    </row>
    <row r="664" spans="1:266" ht="17.25" hidden="1" customHeight="1" outlineLevel="1" x14ac:dyDescent="0.35">
      <c r="A664" s="618" t="s">
        <v>308</v>
      </c>
      <c r="B664" s="730">
        <v>99</v>
      </c>
      <c r="C664" s="730" t="s">
        <v>741</v>
      </c>
      <c r="D664" s="730" t="s">
        <v>741</v>
      </c>
      <c r="E664" s="730">
        <v>11</v>
      </c>
      <c r="F664" s="731"/>
      <c r="G664" s="731"/>
      <c r="H664" s="826"/>
      <c r="I664" s="730" t="s">
        <v>308</v>
      </c>
      <c r="J664" s="730" t="s">
        <v>308</v>
      </c>
      <c r="K664" s="730">
        <v>0</v>
      </c>
      <c r="L664" s="730" t="s">
        <v>308</v>
      </c>
      <c r="M664" s="772"/>
      <c r="N664" s="772"/>
      <c r="O664" s="772"/>
      <c r="P664" s="772"/>
      <c r="Q664" s="772"/>
      <c r="R664" s="772"/>
      <c r="S664" s="772"/>
      <c r="T664" s="772"/>
      <c r="U664" s="772"/>
      <c r="V664" s="772"/>
      <c r="W664" s="772"/>
      <c r="X664" s="772"/>
      <c r="Y664" s="772"/>
      <c r="Z664" s="774"/>
      <c r="AA664" s="772"/>
      <c r="AB664" s="772"/>
      <c r="AC664" s="772"/>
      <c r="AD664" s="772"/>
      <c r="AE664" s="864"/>
      <c r="AF664" s="774"/>
      <c r="AG664" s="777"/>
      <c r="AH664" s="777"/>
      <c r="AI664" s="777"/>
      <c r="AJ664" s="778"/>
      <c r="AK664" s="779"/>
      <c r="AL664" s="778"/>
      <c r="AM664" s="778"/>
      <c r="AN664" s="778"/>
      <c r="AO664" s="778"/>
      <c r="AP664" s="778"/>
      <c r="AQ664" s="778"/>
      <c r="AR664" s="778"/>
      <c r="AS664" s="778"/>
      <c r="AT664" s="778"/>
      <c r="AU664" s="778"/>
      <c r="AV664" s="778"/>
      <c r="AW664" s="778"/>
      <c r="AX664" s="778"/>
      <c r="AY664" s="778"/>
      <c r="AZ664" s="778"/>
      <c r="BA664" s="778"/>
      <c r="BB664" s="778"/>
      <c r="BC664" s="778"/>
      <c r="BD664" s="778"/>
      <c r="BE664" s="778"/>
      <c r="BF664" s="778"/>
      <c r="BG664" s="778"/>
      <c r="BH664" s="778"/>
      <c r="BI664" s="778"/>
      <c r="BJ664" s="778"/>
      <c r="BK664" s="778"/>
      <c r="BL664" s="778"/>
      <c r="BM664" s="778"/>
      <c r="BN664" s="778"/>
      <c r="BO664" s="778"/>
      <c r="BP664" s="778"/>
      <c r="BQ664" s="778"/>
      <c r="BR664" s="778"/>
      <c r="BS664" s="778"/>
      <c r="BT664" s="778"/>
      <c r="BU664" s="778"/>
      <c r="BV664" s="778"/>
      <c r="BW664" s="778"/>
      <c r="BX664" s="778"/>
      <c r="BY664" s="778"/>
      <c r="BZ664" s="778"/>
      <c r="CA664" s="778"/>
      <c r="CB664" s="778"/>
      <c r="CC664" s="778"/>
      <c r="CD664" s="778"/>
      <c r="CE664" s="778"/>
      <c r="CF664" s="778"/>
      <c r="CG664" s="778"/>
      <c r="CH664" s="778"/>
      <c r="CI664" s="778"/>
      <c r="CJ664" s="778"/>
      <c r="CK664" s="886"/>
      <c r="CL664" s="886"/>
      <c r="CM664" s="886"/>
      <c r="CN664" s="886"/>
      <c r="CO664" s="772"/>
      <c r="CP664" s="886"/>
      <c r="CQ664" s="772"/>
      <c r="CR664" s="772"/>
      <c r="CS664" s="898"/>
      <c r="CT664" s="865"/>
      <c r="CU664" s="900"/>
      <c r="CV664" s="774"/>
      <c r="CW664" s="774"/>
      <c r="CX664" s="865"/>
      <c r="CY664" s="784"/>
      <c r="CZ664" s="784"/>
      <c r="DA664" s="785"/>
      <c r="DB664" s="785"/>
      <c r="DC664" s="785"/>
      <c r="DD664" s="785"/>
      <c r="DE664" s="785"/>
      <c r="DF664" s="785"/>
      <c r="DG664" s="785"/>
      <c r="DH664" s="786"/>
      <c r="DI664" s="774"/>
      <c r="DJ664" s="774"/>
      <c r="DK664" s="774"/>
      <c r="DL664" s="774"/>
      <c r="DM664" s="774"/>
      <c r="DN664" s="774"/>
      <c r="DO664" s="787"/>
      <c r="DP664" s="774"/>
      <c r="DQ664" s="774"/>
      <c r="DR664" s="774"/>
      <c r="DS664" s="786"/>
      <c r="DT664" s="752">
        <v>0</v>
      </c>
      <c r="DU664" s="753" t="s">
        <v>308</v>
      </c>
      <c r="DV664" s="753" t="s">
        <v>308</v>
      </c>
      <c r="DW664" s="754" t="s">
        <v>308</v>
      </c>
      <c r="DX664" s="755" t="s">
        <v>308</v>
      </c>
      <c r="DY664" s="754" t="e">
        <v>#VALUE!</v>
      </c>
      <c r="DZ664" s="754" t="e">
        <v>#VALUE!</v>
      </c>
      <c r="EA664" s="754" t="e">
        <v>#VALUE!</v>
      </c>
      <c r="EB664" s="754" t="e">
        <v>#VALUE!</v>
      </c>
    </row>
    <row r="665" spans="1:266" ht="17.25" hidden="1" customHeight="1" outlineLevel="1" x14ac:dyDescent="0.35">
      <c r="A665" s="618" t="s">
        <v>308</v>
      </c>
      <c r="B665" s="730">
        <v>100</v>
      </c>
      <c r="C665" s="730" t="s">
        <v>741</v>
      </c>
      <c r="D665" s="730" t="s">
        <v>741</v>
      </c>
      <c r="E665" s="730">
        <v>11</v>
      </c>
      <c r="F665" s="731"/>
      <c r="G665" s="731"/>
      <c r="H665" s="826"/>
      <c r="I665" s="730" t="s">
        <v>308</v>
      </c>
      <c r="J665" s="730" t="s">
        <v>308</v>
      </c>
      <c r="K665" s="730">
        <v>0</v>
      </c>
      <c r="L665" s="730" t="s">
        <v>308</v>
      </c>
      <c r="M665" s="868"/>
      <c r="N665" s="868"/>
      <c r="O665" s="868"/>
      <c r="P665" s="868"/>
      <c r="Q665" s="868"/>
      <c r="R665" s="868"/>
      <c r="S665" s="868"/>
      <c r="T665" s="868"/>
      <c r="U665" s="868"/>
      <c r="V665" s="868"/>
      <c r="W665" s="868"/>
      <c r="X665" s="868"/>
      <c r="Y665" s="868"/>
      <c r="Z665" s="776"/>
      <c r="AA665" s="868"/>
      <c r="AB665" s="868"/>
      <c r="AC665" s="868"/>
      <c r="AD665" s="868"/>
      <c r="AE665" s="775"/>
      <c r="AF665" s="776"/>
      <c r="AG665" s="777"/>
      <c r="AH665" s="918"/>
      <c r="AI665" s="918"/>
      <c r="AJ665" s="778"/>
      <c r="AK665" s="894"/>
      <c r="AL665" s="895"/>
      <c r="AM665" s="895"/>
      <c r="AN665" s="895"/>
      <c r="AO665" s="895"/>
      <c r="AP665" s="895"/>
      <c r="AQ665" s="895"/>
      <c r="AR665" s="895"/>
      <c r="AS665" s="895"/>
      <c r="AT665" s="895"/>
      <c r="AU665" s="895"/>
      <c r="AV665" s="895"/>
      <c r="AW665" s="895"/>
      <c r="AX665" s="895"/>
      <c r="AY665" s="895"/>
      <c r="AZ665" s="895"/>
      <c r="BA665" s="895"/>
      <c r="BB665" s="895"/>
      <c r="BC665" s="895"/>
      <c r="BD665" s="895"/>
      <c r="BE665" s="895"/>
      <c r="BF665" s="895"/>
      <c r="BG665" s="895"/>
      <c r="BH665" s="895"/>
      <c r="BI665" s="895"/>
      <c r="BJ665" s="895"/>
      <c r="BK665" s="895"/>
      <c r="BL665" s="895"/>
      <c r="BM665" s="895"/>
      <c r="BN665" s="895"/>
      <c r="BO665" s="895"/>
      <c r="BP665" s="895"/>
      <c r="BQ665" s="895"/>
      <c r="BR665" s="895"/>
      <c r="BS665" s="895"/>
      <c r="BT665" s="895"/>
      <c r="BU665" s="895"/>
      <c r="BV665" s="895"/>
      <c r="BW665" s="895"/>
      <c r="BX665" s="895"/>
      <c r="BY665" s="895"/>
      <c r="BZ665" s="895"/>
      <c r="CA665" s="895"/>
      <c r="CB665" s="895"/>
      <c r="CC665" s="895"/>
      <c r="CD665" s="895"/>
      <c r="CE665" s="895"/>
      <c r="CF665" s="895"/>
      <c r="CG665" s="895"/>
      <c r="CH665" s="895"/>
      <c r="CI665" s="895"/>
      <c r="CJ665" s="895"/>
      <c r="CK665" s="885"/>
      <c r="CL665" s="885"/>
      <c r="CM665" s="885"/>
      <c r="CN665" s="885"/>
      <c r="CO665" s="868"/>
      <c r="CP665" s="885"/>
      <c r="CQ665" s="772"/>
      <c r="CR665" s="772"/>
      <c r="CS665" s="893"/>
      <c r="CT665" s="782"/>
      <c r="CU665" s="866"/>
      <c r="CV665" s="776"/>
      <c r="CW665" s="776"/>
      <c r="CX665" s="782"/>
      <c r="CY665" s="870"/>
      <c r="CZ665" s="870"/>
      <c r="DA665" s="871"/>
      <c r="DB665" s="871"/>
      <c r="DC665" s="871"/>
      <c r="DD665" s="871"/>
      <c r="DE665" s="871"/>
      <c r="DF665" s="871"/>
      <c r="DG665" s="871"/>
      <c r="DH665" s="872"/>
      <c r="DI665" s="776"/>
      <c r="DJ665" s="776"/>
      <c r="DK665" s="776"/>
      <c r="DL665" s="776"/>
      <c r="DM665" s="776"/>
      <c r="DN665" s="776"/>
      <c r="DO665" s="873"/>
      <c r="DP665" s="776"/>
      <c r="DQ665" s="776"/>
      <c r="DR665" s="776"/>
      <c r="DS665" s="872"/>
      <c r="DT665" s="752">
        <v>0</v>
      </c>
      <c r="DU665" s="753" t="s">
        <v>308</v>
      </c>
      <c r="DV665" s="753" t="s">
        <v>308</v>
      </c>
      <c r="DW665" s="754" t="s">
        <v>308</v>
      </c>
      <c r="DX665" s="755" t="s">
        <v>308</v>
      </c>
      <c r="DY665" s="754" t="e">
        <v>#VALUE!</v>
      </c>
      <c r="DZ665" s="754" t="e">
        <v>#VALUE!</v>
      </c>
      <c r="EA665" s="754" t="e">
        <v>#VALUE!</v>
      </c>
      <c r="EB665" s="754" t="e">
        <v>#VALUE!</v>
      </c>
    </row>
    <row r="666" spans="1:266" ht="17.25" hidden="1" customHeight="1" outlineLevel="1" x14ac:dyDescent="0.35">
      <c r="A666" s="618" t="s">
        <v>308</v>
      </c>
      <c r="B666" s="730">
        <v>101</v>
      </c>
      <c r="C666" s="730" t="s">
        <v>741</v>
      </c>
      <c r="D666" s="730" t="s">
        <v>741</v>
      </c>
      <c r="E666" s="730">
        <v>11</v>
      </c>
      <c r="F666" s="731"/>
      <c r="G666" s="731"/>
      <c r="H666" s="826"/>
      <c r="I666" s="730" t="s">
        <v>308</v>
      </c>
      <c r="J666" s="730" t="s">
        <v>308</v>
      </c>
      <c r="K666" s="730">
        <v>0</v>
      </c>
      <c r="L666" s="730" t="s">
        <v>308</v>
      </c>
      <c r="M666" s="772"/>
      <c r="N666" s="772"/>
      <c r="O666" s="772"/>
      <c r="P666" s="772"/>
      <c r="Q666" s="772"/>
      <c r="R666" s="772"/>
      <c r="S666" s="772"/>
      <c r="T666" s="772"/>
      <c r="U666" s="772"/>
      <c r="V666" s="772"/>
      <c r="W666" s="772"/>
      <c r="X666" s="772"/>
      <c r="Y666" s="772"/>
      <c r="Z666" s="774"/>
      <c r="AA666" s="772"/>
      <c r="AB666" s="772"/>
      <c r="AC666" s="772"/>
      <c r="AD666" s="772"/>
      <c r="AE666" s="864"/>
      <c r="AF666" s="774"/>
      <c r="AG666" s="777"/>
      <c r="AH666" s="777"/>
      <c r="AI666" s="777"/>
      <c r="AJ666" s="778"/>
      <c r="AK666" s="779"/>
      <c r="AL666" s="778"/>
      <c r="AM666" s="778"/>
      <c r="AN666" s="778"/>
      <c r="AO666" s="778"/>
      <c r="AP666" s="778"/>
      <c r="AQ666" s="778"/>
      <c r="AR666" s="778"/>
      <c r="AS666" s="778"/>
      <c r="AT666" s="778"/>
      <c r="AU666" s="778"/>
      <c r="AV666" s="778"/>
      <c r="AW666" s="778"/>
      <c r="AX666" s="778"/>
      <c r="AY666" s="778"/>
      <c r="AZ666" s="778"/>
      <c r="BA666" s="778"/>
      <c r="BB666" s="778"/>
      <c r="BC666" s="778"/>
      <c r="BD666" s="778"/>
      <c r="BE666" s="778"/>
      <c r="BF666" s="778"/>
      <c r="BG666" s="778"/>
      <c r="BH666" s="778"/>
      <c r="BI666" s="778"/>
      <c r="BJ666" s="778"/>
      <c r="BK666" s="778"/>
      <c r="BL666" s="778"/>
      <c r="BM666" s="778"/>
      <c r="BN666" s="778"/>
      <c r="BO666" s="778"/>
      <c r="BP666" s="778"/>
      <c r="BQ666" s="778"/>
      <c r="BR666" s="778"/>
      <c r="BS666" s="778"/>
      <c r="BT666" s="778"/>
      <c r="BU666" s="778"/>
      <c r="BV666" s="778"/>
      <c r="BW666" s="778"/>
      <c r="BX666" s="778"/>
      <c r="BY666" s="778"/>
      <c r="BZ666" s="778"/>
      <c r="CA666" s="778"/>
      <c r="CB666" s="778"/>
      <c r="CC666" s="778"/>
      <c r="CD666" s="778"/>
      <c r="CE666" s="778"/>
      <c r="CF666" s="778"/>
      <c r="CG666" s="778"/>
      <c r="CH666" s="778"/>
      <c r="CI666" s="778"/>
      <c r="CJ666" s="778"/>
      <c r="CK666" s="886"/>
      <c r="CL666" s="886"/>
      <c r="CM666" s="886"/>
      <c r="CN666" s="886"/>
      <c r="CO666" s="772"/>
      <c r="CP666" s="886"/>
      <c r="CQ666" s="772"/>
      <c r="CR666" s="772"/>
      <c r="CS666" s="898"/>
      <c r="CT666" s="865"/>
      <c r="CU666" s="900"/>
      <c r="CV666" s="774"/>
      <c r="CW666" s="774"/>
      <c r="CX666" s="865"/>
      <c r="CY666" s="784"/>
      <c r="CZ666" s="784"/>
      <c r="DA666" s="785"/>
      <c r="DB666" s="785"/>
      <c r="DC666" s="785"/>
      <c r="DD666" s="785"/>
      <c r="DE666" s="785"/>
      <c r="DF666" s="785"/>
      <c r="DG666" s="785"/>
      <c r="DH666" s="786"/>
      <c r="DI666" s="774"/>
      <c r="DJ666" s="774"/>
      <c r="DK666" s="774"/>
      <c r="DL666" s="774"/>
      <c r="DM666" s="774"/>
      <c r="DN666" s="774"/>
      <c r="DO666" s="787"/>
      <c r="DP666" s="774"/>
      <c r="DQ666" s="774"/>
      <c r="DR666" s="774"/>
      <c r="DS666" s="786"/>
      <c r="DT666" s="752">
        <v>0</v>
      </c>
      <c r="DU666" s="753" t="s">
        <v>308</v>
      </c>
      <c r="DV666" s="753" t="s">
        <v>308</v>
      </c>
      <c r="DW666" s="754" t="s">
        <v>308</v>
      </c>
      <c r="DX666" s="755" t="s">
        <v>308</v>
      </c>
      <c r="DY666" s="754" t="e">
        <v>#VALUE!</v>
      </c>
      <c r="DZ666" s="754" t="e">
        <v>#VALUE!</v>
      </c>
      <c r="EA666" s="754" t="e">
        <v>#VALUE!</v>
      </c>
      <c r="EB666" s="754" t="e">
        <v>#VALUE!</v>
      </c>
    </row>
    <row r="667" spans="1:266" ht="17.25" hidden="1" customHeight="1" outlineLevel="1" x14ac:dyDescent="0.35">
      <c r="A667" s="618" t="s">
        <v>308</v>
      </c>
      <c r="B667" s="730">
        <v>102</v>
      </c>
      <c r="C667" s="730" t="s">
        <v>741</v>
      </c>
      <c r="D667" s="730" t="s">
        <v>741</v>
      </c>
      <c r="E667" s="730">
        <v>11</v>
      </c>
      <c r="F667" s="731"/>
      <c r="G667" s="731"/>
      <c r="H667" s="826"/>
      <c r="I667" s="730" t="s">
        <v>308</v>
      </c>
      <c r="J667" s="730" t="s">
        <v>308</v>
      </c>
      <c r="K667" s="730">
        <v>0</v>
      </c>
      <c r="L667" s="730" t="s">
        <v>308</v>
      </c>
      <c r="M667" s="772"/>
      <c r="N667" s="772"/>
      <c r="O667" s="772"/>
      <c r="P667" s="772"/>
      <c r="Q667" s="772"/>
      <c r="R667" s="772"/>
      <c r="S667" s="772"/>
      <c r="T667" s="772"/>
      <c r="U667" s="772"/>
      <c r="V667" s="772"/>
      <c r="W667" s="772"/>
      <c r="X667" s="772"/>
      <c r="Y667" s="772"/>
      <c r="Z667" s="774"/>
      <c r="AA667" s="772"/>
      <c r="AB667" s="772"/>
      <c r="AC667" s="772"/>
      <c r="AD667" s="772"/>
      <c r="AE667" s="864"/>
      <c r="AF667" s="774"/>
      <c r="AG667" s="777"/>
      <c r="AH667" s="777"/>
      <c r="AI667" s="777"/>
      <c r="AJ667" s="778"/>
      <c r="AK667" s="779"/>
      <c r="AL667" s="778"/>
      <c r="AM667" s="778"/>
      <c r="AN667" s="778"/>
      <c r="AO667" s="778"/>
      <c r="AP667" s="778"/>
      <c r="AQ667" s="778"/>
      <c r="AR667" s="778"/>
      <c r="AS667" s="778"/>
      <c r="AT667" s="778"/>
      <c r="AU667" s="778"/>
      <c r="AV667" s="778"/>
      <c r="AW667" s="778"/>
      <c r="AX667" s="778"/>
      <c r="AY667" s="778"/>
      <c r="AZ667" s="778"/>
      <c r="BA667" s="778"/>
      <c r="BB667" s="778"/>
      <c r="BC667" s="778"/>
      <c r="BD667" s="778"/>
      <c r="BE667" s="778"/>
      <c r="BF667" s="778"/>
      <c r="BG667" s="778"/>
      <c r="BH667" s="778"/>
      <c r="BI667" s="778"/>
      <c r="BJ667" s="778"/>
      <c r="BK667" s="778"/>
      <c r="BL667" s="778"/>
      <c r="BM667" s="778"/>
      <c r="BN667" s="778"/>
      <c r="BO667" s="778"/>
      <c r="BP667" s="778"/>
      <c r="BQ667" s="778"/>
      <c r="BR667" s="778"/>
      <c r="BS667" s="778"/>
      <c r="BT667" s="778"/>
      <c r="BU667" s="778"/>
      <c r="BV667" s="778"/>
      <c r="BW667" s="778"/>
      <c r="BX667" s="778"/>
      <c r="BY667" s="778"/>
      <c r="BZ667" s="778"/>
      <c r="CA667" s="778"/>
      <c r="CB667" s="778"/>
      <c r="CC667" s="778"/>
      <c r="CD667" s="778"/>
      <c r="CE667" s="778"/>
      <c r="CF667" s="778"/>
      <c r="CG667" s="778"/>
      <c r="CH667" s="778"/>
      <c r="CI667" s="778"/>
      <c r="CJ667" s="778"/>
      <c r="CK667" s="886"/>
      <c r="CL667" s="886"/>
      <c r="CM667" s="886"/>
      <c r="CN667" s="886"/>
      <c r="CO667" s="772"/>
      <c r="CP667" s="886"/>
      <c r="CQ667" s="772"/>
      <c r="CR667" s="772"/>
      <c r="CS667" s="898"/>
      <c r="CT667" s="865"/>
      <c r="CU667" s="900"/>
      <c r="CV667" s="774"/>
      <c r="CW667" s="774"/>
      <c r="CX667" s="865"/>
      <c r="CY667" s="784"/>
      <c r="CZ667" s="784"/>
      <c r="DA667" s="785"/>
      <c r="DB667" s="785"/>
      <c r="DC667" s="785"/>
      <c r="DD667" s="785"/>
      <c r="DE667" s="785"/>
      <c r="DF667" s="785"/>
      <c r="DG667" s="785"/>
      <c r="DH667" s="786"/>
      <c r="DI667" s="774"/>
      <c r="DJ667" s="774"/>
      <c r="DK667" s="774"/>
      <c r="DL667" s="774"/>
      <c r="DM667" s="774"/>
      <c r="DN667" s="774"/>
      <c r="DO667" s="787"/>
      <c r="DP667" s="774"/>
      <c r="DQ667" s="774"/>
      <c r="DR667" s="774"/>
      <c r="DS667" s="786"/>
      <c r="DT667" s="752">
        <v>0</v>
      </c>
      <c r="DU667" s="753" t="s">
        <v>308</v>
      </c>
      <c r="DV667" s="753" t="s">
        <v>308</v>
      </c>
      <c r="DW667" s="754" t="s">
        <v>308</v>
      </c>
      <c r="DX667" s="755" t="s">
        <v>308</v>
      </c>
      <c r="DY667" s="754" t="e">
        <v>#VALUE!</v>
      </c>
      <c r="DZ667" s="754" t="e">
        <v>#VALUE!</v>
      </c>
      <c r="EA667" s="754" t="e">
        <v>#VALUE!</v>
      </c>
      <c r="EB667" s="754" t="e">
        <v>#VALUE!</v>
      </c>
    </row>
    <row r="668" spans="1:266" ht="17.25" hidden="1" customHeight="1" outlineLevel="1" x14ac:dyDescent="0.35">
      <c r="A668" s="618" t="s">
        <v>308</v>
      </c>
      <c r="B668" s="730">
        <v>103</v>
      </c>
      <c r="C668" s="730" t="s">
        <v>741</v>
      </c>
      <c r="D668" s="730" t="s">
        <v>741</v>
      </c>
      <c r="E668" s="730">
        <v>11</v>
      </c>
      <c r="F668" s="731"/>
      <c r="G668" s="731"/>
      <c r="H668" s="826"/>
      <c r="I668" s="730" t="s">
        <v>308</v>
      </c>
      <c r="J668" s="730" t="s">
        <v>308</v>
      </c>
      <c r="K668" s="730">
        <v>0</v>
      </c>
      <c r="L668" s="730" t="s">
        <v>308</v>
      </c>
      <c r="M668" s="868"/>
      <c r="N668" s="868"/>
      <c r="O668" s="868"/>
      <c r="P668" s="868"/>
      <c r="Q668" s="868"/>
      <c r="R668" s="868"/>
      <c r="S668" s="868"/>
      <c r="T668" s="868"/>
      <c r="U668" s="868"/>
      <c r="V668" s="868"/>
      <c r="W668" s="868"/>
      <c r="X668" s="868"/>
      <c r="Y668" s="868"/>
      <c r="Z668" s="776"/>
      <c r="AA668" s="868"/>
      <c r="AB668" s="868"/>
      <c r="AC668" s="868"/>
      <c r="AD668" s="868"/>
      <c r="AE668" s="775"/>
      <c r="AF668" s="776"/>
      <c r="AG668" s="777"/>
      <c r="AH668" s="918"/>
      <c r="AI668" s="918"/>
      <c r="AJ668" s="778"/>
      <c r="AK668" s="894"/>
      <c r="AL668" s="895"/>
      <c r="AM668" s="895"/>
      <c r="AN668" s="895"/>
      <c r="AO668" s="895"/>
      <c r="AP668" s="895"/>
      <c r="AQ668" s="895"/>
      <c r="AR668" s="895"/>
      <c r="AS668" s="895"/>
      <c r="AT668" s="895"/>
      <c r="AU668" s="895"/>
      <c r="AV668" s="895"/>
      <c r="AW668" s="895"/>
      <c r="AX668" s="895"/>
      <c r="AY668" s="895"/>
      <c r="AZ668" s="895"/>
      <c r="BA668" s="895"/>
      <c r="BB668" s="895"/>
      <c r="BC668" s="895"/>
      <c r="BD668" s="895"/>
      <c r="BE668" s="895"/>
      <c r="BF668" s="895"/>
      <c r="BG668" s="895"/>
      <c r="BH668" s="895"/>
      <c r="BI668" s="895"/>
      <c r="BJ668" s="895"/>
      <c r="BK668" s="895"/>
      <c r="BL668" s="895"/>
      <c r="BM668" s="895"/>
      <c r="BN668" s="895"/>
      <c r="BO668" s="895"/>
      <c r="BP668" s="895"/>
      <c r="BQ668" s="895"/>
      <c r="BR668" s="895"/>
      <c r="BS668" s="895"/>
      <c r="BT668" s="895"/>
      <c r="BU668" s="895"/>
      <c r="BV668" s="895"/>
      <c r="BW668" s="895"/>
      <c r="BX668" s="895"/>
      <c r="BY668" s="895"/>
      <c r="BZ668" s="895"/>
      <c r="CA668" s="895"/>
      <c r="CB668" s="895"/>
      <c r="CC668" s="895"/>
      <c r="CD668" s="895"/>
      <c r="CE668" s="895"/>
      <c r="CF668" s="895"/>
      <c r="CG668" s="895"/>
      <c r="CH668" s="895"/>
      <c r="CI668" s="895"/>
      <c r="CJ668" s="895"/>
      <c r="CK668" s="885"/>
      <c r="CL668" s="885"/>
      <c r="CM668" s="885"/>
      <c r="CN668" s="885"/>
      <c r="CO668" s="868"/>
      <c r="CP668" s="885"/>
      <c r="CQ668" s="772"/>
      <c r="CR668" s="772"/>
      <c r="CS668" s="893"/>
      <c r="CT668" s="782"/>
      <c r="CU668" s="866"/>
      <c r="CV668" s="776"/>
      <c r="CW668" s="776"/>
      <c r="CX668" s="782"/>
      <c r="CY668" s="870"/>
      <c r="CZ668" s="870"/>
      <c r="DA668" s="871"/>
      <c r="DB668" s="871"/>
      <c r="DC668" s="871"/>
      <c r="DD668" s="871"/>
      <c r="DE668" s="871"/>
      <c r="DF668" s="871"/>
      <c r="DG668" s="871"/>
      <c r="DH668" s="872"/>
      <c r="DI668" s="776"/>
      <c r="DJ668" s="776"/>
      <c r="DK668" s="776"/>
      <c r="DL668" s="776"/>
      <c r="DM668" s="776"/>
      <c r="DN668" s="776"/>
      <c r="DO668" s="873"/>
      <c r="DP668" s="776"/>
      <c r="DQ668" s="776"/>
      <c r="DR668" s="776"/>
      <c r="DS668" s="872"/>
      <c r="DT668" s="752">
        <v>0</v>
      </c>
      <c r="DU668" s="753" t="s">
        <v>308</v>
      </c>
      <c r="DV668" s="753" t="s">
        <v>308</v>
      </c>
      <c r="DW668" s="754" t="s">
        <v>308</v>
      </c>
      <c r="DX668" s="755" t="s">
        <v>308</v>
      </c>
      <c r="DY668" s="754" t="e">
        <v>#VALUE!</v>
      </c>
      <c r="DZ668" s="754" t="e">
        <v>#VALUE!</v>
      </c>
      <c r="EA668" s="754" t="e">
        <v>#VALUE!</v>
      </c>
      <c r="EB668" s="754" t="e">
        <v>#VALUE!</v>
      </c>
    </row>
    <row r="669" spans="1:266" ht="17.25" hidden="1" customHeight="1" outlineLevel="1" x14ac:dyDescent="0.35">
      <c r="A669" s="618" t="s">
        <v>308</v>
      </c>
      <c r="B669" s="730">
        <v>104</v>
      </c>
      <c r="C669" s="730" t="s">
        <v>741</v>
      </c>
      <c r="D669" s="730" t="s">
        <v>741</v>
      </c>
      <c r="E669" s="730">
        <v>11</v>
      </c>
      <c r="F669" s="731"/>
      <c r="G669" s="731"/>
      <c r="H669" s="826"/>
      <c r="I669" s="730" t="s">
        <v>308</v>
      </c>
      <c r="J669" s="730" t="s">
        <v>308</v>
      </c>
      <c r="K669" s="730">
        <v>0</v>
      </c>
      <c r="L669" s="730" t="s">
        <v>308</v>
      </c>
      <c r="M669" s="772"/>
      <c r="N669" s="868">
        <v>0</v>
      </c>
      <c r="O669" s="868" t="s">
        <v>742</v>
      </c>
      <c r="P669" s="868" t="b">
        <v>1</v>
      </c>
      <c r="Q669" s="868" t="e">
        <v>#VALUE!</v>
      </c>
      <c r="R669" s="772"/>
      <c r="S669" s="772"/>
      <c r="T669" s="772"/>
      <c r="U669" s="772"/>
      <c r="V669" s="772"/>
      <c r="W669" s="772"/>
      <c r="X669" s="772"/>
      <c r="Y669" s="772"/>
      <c r="Z669" s="886"/>
      <c r="AA669" s="772"/>
      <c r="AB669" s="772"/>
      <c r="AC669" s="772"/>
      <c r="AD669" s="772"/>
      <c r="AE669" s="864"/>
      <c r="AF669" s="774">
        <v>0</v>
      </c>
      <c r="AG669" s="777"/>
      <c r="AH669" s="777"/>
      <c r="AI669" s="777"/>
      <c r="AJ669" s="778"/>
      <c r="AK669" s="779"/>
      <c r="AL669" s="778"/>
      <c r="AM669" s="778"/>
      <c r="AN669" s="778"/>
      <c r="AO669" s="778"/>
      <c r="AP669" s="778"/>
      <c r="AQ669" s="778"/>
      <c r="AR669" s="778"/>
      <c r="AS669" s="778"/>
      <c r="AT669" s="778"/>
      <c r="AU669" s="778"/>
      <c r="AV669" s="778"/>
      <c r="AW669" s="778"/>
      <c r="AX669" s="778"/>
      <c r="AY669" s="778"/>
      <c r="AZ669" s="778"/>
      <c r="BA669" s="778"/>
      <c r="BB669" s="778"/>
      <c r="BC669" s="778"/>
      <c r="BD669" s="778"/>
      <c r="BE669" s="778"/>
      <c r="BF669" s="778"/>
      <c r="BG669" s="778"/>
      <c r="BH669" s="778"/>
      <c r="BI669" s="778"/>
      <c r="BJ669" s="778"/>
      <c r="BK669" s="778"/>
      <c r="BL669" s="778"/>
      <c r="BM669" s="778"/>
      <c r="BN669" s="778"/>
      <c r="BO669" s="778"/>
      <c r="BP669" s="778"/>
      <c r="BQ669" s="778"/>
      <c r="BR669" s="778"/>
      <c r="BS669" s="778"/>
      <c r="BT669" s="778"/>
      <c r="BU669" s="778"/>
      <c r="BV669" s="778"/>
      <c r="BW669" s="778"/>
      <c r="BX669" s="778"/>
      <c r="BY669" s="778"/>
      <c r="BZ669" s="778"/>
      <c r="CA669" s="778"/>
      <c r="CB669" s="778"/>
      <c r="CC669" s="778"/>
      <c r="CD669" s="778"/>
      <c r="CE669" s="778"/>
      <c r="CF669" s="778"/>
      <c r="CG669" s="778"/>
      <c r="CH669" s="778"/>
      <c r="CI669" s="778"/>
      <c r="CJ669" s="778"/>
      <c r="CK669" s="772"/>
      <c r="CL669" s="772"/>
      <c r="CM669" s="772"/>
      <c r="CN669" s="886"/>
      <c r="CO669" s="772"/>
      <c r="CP669" s="772"/>
      <c r="CQ669" s="772"/>
      <c r="CR669" s="772"/>
      <c r="CS669" s="781"/>
      <c r="CT669" s="782"/>
      <c r="CU669" s="783"/>
      <c r="CV669" s="774"/>
      <c r="CW669" s="774"/>
      <c r="CX669" s="865"/>
      <c r="CY669" s="784">
        <v>0</v>
      </c>
      <c r="CZ669" s="784">
        <v>0</v>
      </c>
      <c r="DA669" s="785">
        <v>0</v>
      </c>
      <c r="DB669" s="785">
        <v>0</v>
      </c>
      <c r="DC669" s="785">
        <v>0</v>
      </c>
      <c r="DD669" s="785">
        <v>0</v>
      </c>
      <c r="DE669" s="785">
        <v>0</v>
      </c>
      <c r="DF669" s="785">
        <v>0</v>
      </c>
      <c r="DG669" s="785">
        <v>0</v>
      </c>
      <c r="DH669" s="786">
        <v>0</v>
      </c>
      <c r="DI669" s="774">
        <v>0</v>
      </c>
      <c r="DJ669" s="774">
        <v>0</v>
      </c>
      <c r="DK669" s="774">
        <v>0</v>
      </c>
      <c r="DL669" s="774">
        <v>0</v>
      </c>
      <c r="DM669" s="774">
        <v>0</v>
      </c>
      <c r="DN669" s="774">
        <v>0</v>
      </c>
      <c r="DO669" s="787">
        <v>0</v>
      </c>
      <c r="DP669" s="774"/>
      <c r="DQ669" s="774"/>
      <c r="DR669" s="774"/>
      <c r="DS669" s="786"/>
      <c r="DT669" s="752">
        <v>0</v>
      </c>
      <c r="DU669" s="753" t="s">
        <v>308</v>
      </c>
      <c r="DV669" s="753" t="s">
        <v>308</v>
      </c>
      <c r="DW669" s="754" t="s">
        <v>308</v>
      </c>
      <c r="DX669" s="755" t="s">
        <v>308</v>
      </c>
      <c r="DY669" s="754" t="e">
        <v>#VALUE!</v>
      </c>
      <c r="DZ669" s="754" t="e">
        <v>#VALUE!</v>
      </c>
      <c r="EA669" s="754" t="e">
        <v>#VALUE!</v>
      </c>
      <c r="EB669" s="754" t="e">
        <v>#VALUE!</v>
      </c>
    </row>
    <row r="670" spans="1:266" ht="17.25" hidden="1" customHeight="1" outlineLevel="1" x14ac:dyDescent="0.35">
      <c r="A670" s="618" t="s">
        <v>308</v>
      </c>
      <c r="B670" s="730">
        <v>105</v>
      </c>
      <c r="C670" s="730" t="s">
        <v>741</v>
      </c>
      <c r="D670" s="730" t="s">
        <v>741</v>
      </c>
      <c r="E670" s="730">
        <v>11</v>
      </c>
      <c r="F670" s="731"/>
      <c r="G670" s="731"/>
      <c r="H670" s="826"/>
      <c r="I670" s="730" t="s">
        <v>308</v>
      </c>
      <c r="J670" s="730" t="s">
        <v>308</v>
      </c>
      <c r="K670" s="730">
        <v>0</v>
      </c>
      <c r="L670" s="730" t="s">
        <v>308</v>
      </c>
      <c r="M670" s="772"/>
      <c r="N670" s="868">
        <v>0</v>
      </c>
      <c r="O670" s="868" t="s">
        <v>742</v>
      </c>
      <c r="P670" s="868" t="b">
        <v>1</v>
      </c>
      <c r="Q670" s="868" t="e">
        <v>#VALUE!</v>
      </c>
      <c r="R670" s="772"/>
      <c r="S670" s="772"/>
      <c r="T670" s="772"/>
      <c r="U670" s="772"/>
      <c r="V670" s="772"/>
      <c r="W670" s="772"/>
      <c r="X670" s="772"/>
      <c r="Y670" s="772"/>
      <c r="Z670" s="886"/>
      <c r="AA670" s="772"/>
      <c r="AB670" s="772"/>
      <c r="AC670" s="772"/>
      <c r="AD670" s="772"/>
      <c r="AE670" s="864"/>
      <c r="AF670" s="774">
        <v>0</v>
      </c>
      <c r="AG670" s="777"/>
      <c r="AH670" s="777"/>
      <c r="AI670" s="777"/>
      <c r="AJ670" s="778"/>
      <c r="AK670" s="779"/>
      <c r="AL670" s="778"/>
      <c r="AM670" s="778"/>
      <c r="AN670" s="778"/>
      <c r="AO670" s="778"/>
      <c r="AP670" s="778"/>
      <c r="AQ670" s="778"/>
      <c r="AR670" s="778"/>
      <c r="AS670" s="778"/>
      <c r="AT670" s="778"/>
      <c r="AU670" s="778"/>
      <c r="AV670" s="778"/>
      <c r="AW670" s="778"/>
      <c r="AX670" s="778"/>
      <c r="AY670" s="778"/>
      <c r="AZ670" s="778"/>
      <c r="BA670" s="778"/>
      <c r="BB670" s="778"/>
      <c r="BC670" s="778"/>
      <c r="BD670" s="778"/>
      <c r="BE670" s="778"/>
      <c r="BF670" s="778"/>
      <c r="BG670" s="778"/>
      <c r="BH670" s="778"/>
      <c r="BI670" s="778"/>
      <c r="BJ670" s="778"/>
      <c r="BK670" s="778"/>
      <c r="BL670" s="778"/>
      <c r="BM670" s="778"/>
      <c r="BN670" s="778"/>
      <c r="BO670" s="778"/>
      <c r="BP670" s="778"/>
      <c r="BQ670" s="778"/>
      <c r="BR670" s="778"/>
      <c r="BS670" s="778"/>
      <c r="BT670" s="778"/>
      <c r="BU670" s="778"/>
      <c r="BV670" s="778"/>
      <c r="BW670" s="778"/>
      <c r="BX670" s="778"/>
      <c r="BY670" s="778"/>
      <c r="BZ670" s="778"/>
      <c r="CA670" s="778"/>
      <c r="CB670" s="778"/>
      <c r="CC670" s="778"/>
      <c r="CD670" s="778"/>
      <c r="CE670" s="778"/>
      <c r="CF670" s="778"/>
      <c r="CG670" s="778"/>
      <c r="CH670" s="778"/>
      <c r="CI670" s="778"/>
      <c r="CJ670" s="778"/>
      <c r="CK670" s="772"/>
      <c r="CL670" s="772"/>
      <c r="CM670" s="772"/>
      <c r="CN670" s="886"/>
      <c r="CO670" s="772"/>
      <c r="CP670" s="772"/>
      <c r="CQ670" s="772"/>
      <c r="CR670" s="772"/>
      <c r="CS670" s="781"/>
      <c r="CT670" s="782"/>
      <c r="CU670" s="783"/>
      <c r="CV670" s="774"/>
      <c r="CW670" s="774"/>
      <c r="CX670" s="865"/>
      <c r="CY670" s="784">
        <v>0</v>
      </c>
      <c r="CZ670" s="784">
        <v>0</v>
      </c>
      <c r="DA670" s="785">
        <v>0</v>
      </c>
      <c r="DB670" s="785">
        <v>0</v>
      </c>
      <c r="DC670" s="785">
        <v>0</v>
      </c>
      <c r="DD670" s="785">
        <v>0</v>
      </c>
      <c r="DE670" s="785">
        <v>0</v>
      </c>
      <c r="DF670" s="785">
        <v>0</v>
      </c>
      <c r="DG670" s="785">
        <v>0</v>
      </c>
      <c r="DH670" s="786">
        <v>0</v>
      </c>
      <c r="DI670" s="774">
        <v>0</v>
      </c>
      <c r="DJ670" s="774">
        <v>0</v>
      </c>
      <c r="DK670" s="774">
        <v>0</v>
      </c>
      <c r="DL670" s="774">
        <v>0</v>
      </c>
      <c r="DM670" s="774">
        <v>0</v>
      </c>
      <c r="DN670" s="774">
        <v>0</v>
      </c>
      <c r="DO670" s="787">
        <v>0</v>
      </c>
      <c r="DP670" s="774"/>
      <c r="DQ670" s="774"/>
      <c r="DR670" s="774"/>
      <c r="DS670" s="786"/>
      <c r="DT670" s="752">
        <v>0</v>
      </c>
      <c r="DU670" s="753" t="s">
        <v>308</v>
      </c>
      <c r="DV670" s="753" t="s">
        <v>308</v>
      </c>
      <c r="DW670" s="754" t="s">
        <v>308</v>
      </c>
      <c r="DX670" s="755" t="s">
        <v>308</v>
      </c>
      <c r="DY670" s="754" t="e">
        <v>#VALUE!</v>
      </c>
      <c r="DZ670" s="754" t="e">
        <v>#VALUE!</v>
      </c>
      <c r="EA670" s="754" t="e">
        <v>#VALUE!</v>
      </c>
      <c r="EB670" s="754" t="e">
        <v>#VALUE!</v>
      </c>
    </row>
    <row r="671" spans="1:266" ht="17.25" hidden="1" customHeight="1" outlineLevel="1" x14ac:dyDescent="0.35">
      <c r="A671" s="618" t="s">
        <v>308</v>
      </c>
      <c r="B671" s="730">
        <v>106</v>
      </c>
      <c r="C671" s="730" t="s">
        <v>741</v>
      </c>
      <c r="D671" s="730" t="s">
        <v>741</v>
      </c>
      <c r="E671" s="730">
        <v>11</v>
      </c>
      <c r="F671" s="731"/>
      <c r="G671" s="731"/>
      <c r="H671" s="826"/>
      <c r="I671" s="730" t="s">
        <v>308</v>
      </c>
      <c r="J671" s="730" t="s">
        <v>308</v>
      </c>
      <c r="K671" s="730">
        <v>0</v>
      </c>
      <c r="L671" s="730" t="s">
        <v>308</v>
      </c>
      <c r="M671" s="772"/>
      <c r="N671" s="868">
        <v>0</v>
      </c>
      <c r="O671" s="868" t="s">
        <v>742</v>
      </c>
      <c r="P671" s="868" t="b">
        <v>1</v>
      </c>
      <c r="Q671" s="868" t="e">
        <v>#VALUE!</v>
      </c>
      <c r="R671" s="772"/>
      <c r="S671" s="772"/>
      <c r="T671" s="772"/>
      <c r="U671" s="772"/>
      <c r="V671" s="772"/>
      <c r="W671" s="772"/>
      <c r="X671" s="772"/>
      <c r="Y671" s="772"/>
      <c r="Z671" s="886"/>
      <c r="AA671" s="772"/>
      <c r="AB671" s="772"/>
      <c r="AC671" s="772"/>
      <c r="AD671" s="772"/>
      <c r="AE671" s="864"/>
      <c r="AF671" s="774">
        <v>0</v>
      </c>
      <c r="AG671" s="777"/>
      <c r="AH671" s="777"/>
      <c r="AI671" s="777"/>
      <c r="AJ671" s="778"/>
      <c r="AK671" s="779"/>
      <c r="AL671" s="778"/>
      <c r="AM671" s="778"/>
      <c r="AN671" s="778"/>
      <c r="AO671" s="778"/>
      <c r="AP671" s="778"/>
      <c r="AQ671" s="778"/>
      <c r="AR671" s="778"/>
      <c r="AS671" s="778"/>
      <c r="AT671" s="778"/>
      <c r="AU671" s="778"/>
      <c r="AV671" s="778"/>
      <c r="AW671" s="778"/>
      <c r="AX671" s="778"/>
      <c r="AY671" s="778"/>
      <c r="AZ671" s="778"/>
      <c r="BA671" s="778"/>
      <c r="BB671" s="778"/>
      <c r="BC671" s="778"/>
      <c r="BD671" s="778"/>
      <c r="BE671" s="778"/>
      <c r="BF671" s="778"/>
      <c r="BG671" s="778"/>
      <c r="BH671" s="778"/>
      <c r="BI671" s="778"/>
      <c r="BJ671" s="778"/>
      <c r="BK671" s="778"/>
      <c r="BL671" s="778"/>
      <c r="BM671" s="778"/>
      <c r="BN671" s="778"/>
      <c r="BO671" s="778"/>
      <c r="BP671" s="778"/>
      <c r="BQ671" s="778"/>
      <c r="BR671" s="778"/>
      <c r="BS671" s="778"/>
      <c r="BT671" s="778"/>
      <c r="BU671" s="778"/>
      <c r="BV671" s="778"/>
      <c r="BW671" s="778"/>
      <c r="BX671" s="778"/>
      <c r="BY671" s="778"/>
      <c r="BZ671" s="778"/>
      <c r="CA671" s="778"/>
      <c r="CB671" s="778"/>
      <c r="CC671" s="778"/>
      <c r="CD671" s="778"/>
      <c r="CE671" s="778"/>
      <c r="CF671" s="778"/>
      <c r="CG671" s="778"/>
      <c r="CH671" s="778"/>
      <c r="CI671" s="778"/>
      <c r="CJ671" s="778"/>
      <c r="CK671" s="772"/>
      <c r="CL671" s="772"/>
      <c r="CM671" s="772"/>
      <c r="CN671" s="886"/>
      <c r="CO671" s="772"/>
      <c r="CP671" s="772"/>
      <c r="CQ671" s="772"/>
      <c r="CR671" s="772"/>
      <c r="CS671" s="781"/>
      <c r="CT671" s="782"/>
      <c r="CU671" s="783"/>
      <c r="CV671" s="774"/>
      <c r="CW671" s="774"/>
      <c r="CX671" s="865"/>
      <c r="CY671" s="784">
        <v>0</v>
      </c>
      <c r="CZ671" s="784">
        <v>0</v>
      </c>
      <c r="DA671" s="785">
        <v>0</v>
      </c>
      <c r="DB671" s="785">
        <v>0</v>
      </c>
      <c r="DC671" s="785">
        <v>0</v>
      </c>
      <c r="DD671" s="785">
        <v>0</v>
      </c>
      <c r="DE671" s="785">
        <v>0</v>
      </c>
      <c r="DF671" s="785">
        <v>0</v>
      </c>
      <c r="DG671" s="785">
        <v>0</v>
      </c>
      <c r="DH671" s="786">
        <v>0</v>
      </c>
      <c r="DI671" s="774">
        <v>0</v>
      </c>
      <c r="DJ671" s="774">
        <v>0</v>
      </c>
      <c r="DK671" s="774">
        <v>0</v>
      </c>
      <c r="DL671" s="774">
        <v>0</v>
      </c>
      <c r="DM671" s="774">
        <v>0</v>
      </c>
      <c r="DN671" s="774">
        <v>0</v>
      </c>
      <c r="DO671" s="787">
        <v>0</v>
      </c>
      <c r="DP671" s="774"/>
      <c r="DQ671" s="774"/>
      <c r="DR671" s="774"/>
      <c r="DS671" s="786"/>
      <c r="DT671" s="752">
        <v>0</v>
      </c>
      <c r="DU671" s="753" t="s">
        <v>308</v>
      </c>
      <c r="DV671" s="753" t="s">
        <v>308</v>
      </c>
      <c r="DW671" s="754" t="s">
        <v>308</v>
      </c>
      <c r="DX671" s="755" t="s">
        <v>308</v>
      </c>
      <c r="DY671" s="754" t="e">
        <v>#VALUE!</v>
      </c>
      <c r="DZ671" s="754" t="e">
        <v>#VALUE!</v>
      </c>
      <c r="EA671" s="754" t="e">
        <v>#VALUE!</v>
      </c>
      <c r="EB671" s="754" t="e">
        <v>#VALUE!</v>
      </c>
    </row>
    <row r="672" spans="1:266" ht="17.25" hidden="1" customHeight="1" outlineLevel="1" x14ac:dyDescent="0.35">
      <c r="A672" s="618" t="s">
        <v>308</v>
      </c>
      <c r="B672" s="730">
        <v>107</v>
      </c>
      <c r="C672" s="730" t="s">
        <v>741</v>
      </c>
      <c r="D672" s="730" t="s">
        <v>741</v>
      </c>
      <c r="E672" s="730">
        <v>11</v>
      </c>
      <c r="F672" s="731"/>
      <c r="G672" s="731"/>
      <c r="H672" s="826"/>
      <c r="I672" s="730" t="s">
        <v>308</v>
      </c>
      <c r="J672" s="730" t="s">
        <v>308</v>
      </c>
      <c r="K672" s="730">
        <v>0</v>
      </c>
      <c r="L672" s="730" t="s">
        <v>308</v>
      </c>
      <c r="M672" s="772"/>
      <c r="N672" s="868">
        <v>0</v>
      </c>
      <c r="O672" s="868" t="s">
        <v>742</v>
      </c>
      <c r="P672" s="868" t="b">
        <v>1</v>
      </c>
      <c r="Q672" s="868" t="e">
        <v>#VALUE!</v>
      </c>
      <c r="R672" s="772"/>
      <c r="S672" s="772"/>
      <c r="T672" s="772"/>
      <c r="U672" s="772"/>
      <c r="V672" s="772"/>
      <c r="W672" s="772"/>
      <c r="X672" s="772"/>
      <c r="Y672" s="772"/>
      <c r="Z672" s="886"/>
      <c r="AA672" s="772"/>
      <c r="AB672" s="772"/>
      <c r="AC672" s="772"/>
      <c r="AD672" s="772"/>
      <c r="AE672" s="864"/>
      <c r="AF672" s="774">
        <v>0</v>
      </c>
      <c r="AG672" s="777"/>
      <c r="AH672" s="777"/>
      <c r="AI672" s="777"/>
      <c r="AJ672" s="778"/>
      <c r="AK672" s="779"/>
      <c r="AL672" s="778"/>
      <c r="AM672" s="778"/>
      <c r="AN672" s="778"/>
      <c r="AO672" s="778"/>
      <c r="AP672" s="778"/>
      <c r="AQ672" s="778"/>
      <c r="AR672" s="778"/>
      <c r="AS672" s="778"/>
      <c r="AT672" s="778"/>
      <c r="AU672" s="778"/>
      <c r="AV672" s="778"/>
      <c r="AW672" s="778"/>
      <c r="AX672" s="778"/>
      <c r="AY672" s="778"/>
      <c r="AZ672" s="778"/>
      <c r="BA672" s="778"/>
      <c r="BB672" s="778"/>
      <c r="BC672" s="778"/>
      <c r="BD672" s="778"/>
      <c r="BE672" s="778"/>
      <c r="BF672" s="778"/>
      <c r="BG672" s="778"/>
      <c r="BH672" s="778"/>
      <c r="BI672" s="778"/>
      <c r="BJ672" s="778"/>
      <c r="BK672" s="778"/>
      <c r="BL672" s="778"/>
      <c r="BM672" s="778"/>
      <c r="BN672" s="778"/>
      <c r="BO672" s="778"/>
      <c r="BP672" s="778"/>
      <c r="BQ672" s="778"/>
      <c r="BR672" s="778"/>
      <c r="BS672" s="778"/>
      <c r="BT672" s="778"/>
      <c r="BU672" s="778"/>
      <c r="BV672" s="778"/>
      <c r="BW672" s="778"/>
      <c r="BX672" s="778"/>
      <c r="BY672" s="778"/>
      <c r="BZ672" s="778"/>
      <c r="CA672" s="778"/>
      <c r="CB672" s="778"/>
      <c r="CC672" s="778"/>
      <c r="CD672" s="778"/>
      <c r="CE672" s="778"/>
      <c r="CF672" s="778"/>
      <c r="CG672" s="778"/>
      <c r="CH672" s="778"/>
      <c r="CI672" s="778"/>
      <c r="CJ672" s="778"/>
      <c r="CK672" s="772"/>
      <c r="CL672" s="772"/>
      <c r="CM672" s="772"/>
      <c r="CN672" s="886"/>
      <c r="CO672" s="772"/>
      <c r="CP672" s="772"/>
      <c r="CQ672" s="772"/>
      <c r="CR672" s="772"/>
      <c r="CS672" s="781"/>
      <c r="CT672" s="782"/>
      <c r="CU672" s="783"/>
      <c r="CV672" s="774"/>
      <c r="CW672" s="774"/>
      <c r="CX672" s="865"/>
      <c r="CY672" s="784">
        <v>0</v>
      </c>
      <c r="CZ672" s="784">
        <v>0</v>
      </c>
      <c r="DA672" s="785">
        <v>0</v>
      </c>
      <c r="DB672" s="785">
        <v>0</v>
      </c>
      <c r="DC672" s="785">
        <v>0</v>
      </c>
      <c r="DD672" s="785">
        <v>0</v>
      </c>
      <c r="DE672" s="785">
        <v>0</v>
      </c>
      <c r="DF672" s="785">
        <v>0</v>
      </c>
      <c r="DG672" s="785">
        <v>0</v>
      </c>
      <c r="DH672" s="786">
        <v>0</v>
      </c>
      <c r="DI672" s="774">
        <v>0</v>
      </c>
      <c r="DJ672" s="774">
        <v>0</v>
      </c>
      <c r="DK672" s="774">
        <v>0</v>
      </c>
      <c r="DL672" s="774">
        <v>0</v>
      </c>
      <c r="DM672" s="774">
        <v>0</v>
      </c>
      <c r="DN672" s="774">
        <v>0</v>
      </c>
      <c r="DO672" s="787">
        <v>0</v>
      </c>
      <c r="DP672" s="774"/>
      <c r="DQ672" s="774"/>
      <c r="DR672" s="774"/>
      <c r="DS672" s="786"/>
      <c r="DT672" s="752">
        <v>0</v>
      </c>
      <c r="DU672" s="753" t="s">
        <v>308</v>
      </c>
      <c r="DV672" s="753" t="s">
        <v>308</v>
      </c>
      <c r="DW672" s="754" t="s">
        <v>308</v>
      </c>
      <c r="DX672" s="755" t="s">
        <v>308</v>
      </c>
      <c r="DY672" s="754" t="e">
        <v>#VALUE!</v>
      </c>
      <c r="DZ672" s="754" t="e">
        <v>#VALUE!</v>
      </c>
      <c r="EA672" s="754" t="e">
        <v>#VALUE!</v>
      </c>
      <c r="EB672" s="754" t="e">
        <v>#VALUE!</v>
      </c>
    </row>
    <row r="673" spans="1:266" ht="17.25" hidden="1" customHeight="1" outlineLevel="1" x14ac:dyDescent="0.35">
      <c r="A673" s="618" t="s">
        <v>308</v>
      </c>
      <c r="B673" s="730">
        <v>108</v>
      </c>
      <c r="C673" s="730" t="s">
        <v>741</v>
      </c>
      <c r="D673" s="730" t="s">
        <v>741</v>
      </c>
      <c r="E673" s="730">
        <v>11</v>
      </c>
      <c r="F673" s="731"/>
      <c r="G673" s="821"/>
      <c r="H673" s="733"/>
      <c r="I673" s="730" t="s">
        <v>308</v>
      </c>
      <c r="J673" s="730" t="s">
        <v>308</v>
      </c>
      <c r="K673" s="730">
        <v>0</v>
      </c>
      <c r="L673" s="730" t="s">
        <v>308</v>
      </c>
      <c r="M673" s="772"/>
      <c r="N673" s="868">
        <v>0</v>
      </c>
      <c r="O673" s="868" t="s">
        <v>742</v>
      </c>
      <c r="P673" s="868" t="b">
        <v>1</v>
      </c>
      <c r="Q673" s="868" t="e">
        <v>#VALUE!</v>
      </c>
      <c r="R673" s="772"/>
      <c r="S673" s="772"/>
      <c r="T673" s="772"/>
      <c r="U673" s="772"/>
      <c r="V673" s="772"/>
      <c r="W673" s="772"/>
      <c r="X673" s="772"/>
      <c r="Y673" s="772"/>
      <c r="Z673" s="886"/>
      <c r="AA673" s="772"/>
      <c r="AB673" s="772"/>
      <c r="AC673" s="772"/>
      <c r="AD673" s="772"/>
      <c r="AE673" s="864"/>
      <c r="AF673" s="774">
        <v>0</v>
      </c>
      <c r="AG673" s="777"/>
      <c r="AH673" s="777"/>
      <c r="AI673" s="777"/>
      <c r="AJ673" s="778"/>
      <c r="AK673" s="779"/>
      <c r="AL673" s="778"/>
      <c r="AM673" s="778"/>
      <c r="AN673" s="778"/>
      <c r="AO673" s="778"/>
      <c r="AP673" s="778"/>
      <c r="AQ673" s="778"/>
      <c r="AR673" s="778"/>
      <c r="AS673" s="778"/>
      <c r="AT673" s="778"/>
      <c r="AU673" s="778"/>
      <c r="AV673" s="778"/>
      <c r="AW673" s="778"/>
      <c r="AX673" s="778"/>
      <c r="AY673" s="778"/>
      <c r="AZ673" s="778"/>
      <c r="BA673" s="778"/>
      <c r="BB673" s="778"/>
      <c r="BC673" s="778"/>
      <c r="BD673" s="778"/>
      <c r="BE673" s="778"/>
      <c r="BF673" s="778"/>
      <c r="BG673" s="778"/>
      <c r="BH673" s="778"/>
      <c r="BI673" s="778"/>
      <c r="BJ673" s="778"/>
      <c r="BK673" s="778"/>
      <c r="BL673" s="778"/>
      <c r="BM673" s="778"/>
      <c r="BN673" s="778"/>
      <c r="BO673" s="778"/>
      <c r="BP673" s="778"/>
      <c r="BQ673" s="778"/>
      <c r="BR673" s="778"/>
      <c r="BS673" s="778"/>
      <c r="BT673" s="778"/>
      <c r="BU673" s="778"/>
      <c r="BV673" s="778"/>
      <c r="BW673" s="778"/>
      <c r="BX673" s="778"/>
      <c r="BY673" s="778"/>
      <c r="BZ673" s="778"/>
      <c r="CA673" s="778"/>
      <c r="CB673" s="778"/>
      <c r="CC673" s="778"/>
      <c r="CD673" s="778"/>
      <c r="CE673" s="778"/>
      <c r="CF673" s="778"/>
      <c r="CG673" s="778"/>
      <c r="CH673" s="778"/>
      <c r="CI673" s="778"/>
      <c r="CJ673" s="778"/>
      <c r="CK673" s="772"/>
      <c r="CL673" s="772"/>
      <c r="CM673" s="772"/>
      <c r="CN673" s="886"/>
      <c r="CO673" s="772"/>
      <c r="CP673" s="772"/>
      <c r="CQ673" s="772"/>
      <c r="CR673" s="772"/>
      <c r="CS673" s="781"/>
      <c r="CT673" s="782"/>
      <c r="CU673" s="783"/>
      <c r="CV673" s="774"/>
      <c r="CW673" s="774"/>
      <c r="CX673" s="865"/>
      <c r="CY673" s="784">
        <v>0</v>
      </c>
      <c r="CZ673" s="784">
        <v>0</v>
      </c>
      <c r="DA673" s="785">
        <v>0</v>
      </c>
      <c r="DB673" s="785">
        <v>0</v>
      </c>
      <c r="DC673" s="785">
        <v>0</v>
      </c>
      <c r="DD673" s="785">
        <v>0</v>
      </c>
      <c r="DE673" s="785">
        <v>0</v>
      </c>
      <c r="DF673" s="785">
        <v>0</v>
      </c>
      <c r="DG673" s="785">
        <v>0</v>
      </c>
      <c r="DH673" s="786">
        <v>0</v>
      </c>
      <c r="DI673" s="774">
        <v>0</v>
      </c>
      <c r="DJ673" s="774">
        <v>0</v>
      </c>
      <c r="DK673" s="774">
        <v>0</v>
      </c>
      <c r="DL673" s="774">
        <v>0</v>
      </c>
      <c r="DM673" s="774">
        <v>0</v>
      </c>
      <c r="DN673" s="774">
        <v>0</v>
      </c>
      <c r="DO673" s="787">
        <v>0</v>
      </c>
      <c r="DP673" s="774"/>
      <c r="DQ673" s="774"/>
      <c r="DR673" s="774"/>
      <c r="DS673" s="786"/>
      <c r="DT673" s="752">
        <v>0</v>
      </c>
      <c r="DU673" s="753" t="s">
        <v>308</v>
      </c>
      <c r="DV673" s="753" t="s">
        <v>308</v>
      </c>
      <c r="DW673" s="754" t="s">
        <v>308</v>
      </c>
      <c r="DX673" s="755" t="s">
        <v>308</v>
      </c>
      <c r="DY673" s="754" t="e">
        <v>#VALUE!</v>
      </c>
      <c r="DZ673" s="754" t="e">
        <v>#VALUE!</v>
      </c>
      <c r="EA673" s="754" t="e">
        <v>#VALUE!</v>
      </c>
      <c r="EB673" s="754" t="e">
        <v>#VALUE!</v>
      </c>
    </row>
    <row r="674" spans="1:266" ht="17.25" hidden="1" customHeight="1" outlineLevel="1" x14ac:dyDescent="0.35">
      <c r="A674" s="618" t="s">
        <v>308</v>
      </c>
      <c r="B674" s="730">
        <v>109</v>
      </c>
      <c r="C674" s="730" t="s">
        <v>741</v>
      </c>
      <c r="D674" s="730" t="s">
        <v>741</v>
      </c>
      <c r="E674" s="730">
        <v>11</v>
      </c>
      <c r="F674" s="731"/>
      <c r="G674" s="821"/>
      <c r="H674" s="733"/>
      <c r="I674" s="730" t="s">
        <v>308</v>
      </c>
      <c r="J674" s="730" t="s">
        <v>308</v>
      </c>
      <c r="K674" s="730">
        <v>0</v>
      </c>
      <c r="L674" s="730" t="s">
        <v>308</v>
      </c>
      <c r="M674" s="772"/>
      <c r="N674" s="868">
        <v>0</v>
      </c>
      <c r="O674" s="868" t="s">
        <v>742</v>
      </c>
      <c r="P674" s="868" t="b">
        <v>1</v>
      </c>
      <c r="Q674" s="868" t="e">
        <v>#VALUE!</v>
      </c>
      <c r="R674" s="772"/>
      <c r="S674" s="772"/>
      <c r="T674" s="772"/>
      <c r="U674" s="772"/>
      <c r="V674" s="772"/>
      <c r="W674" s="772"/>
      <c r="X674" s="772"/>
      <c r="Y674" s="772"/>
      <c r="Z674" s="886"/>
      <c r="AA674" s="772"/>
      <c r="AB674" s="772"/>
      <c r="AC674" s="772"/>
      <c r="AD674" s="772"/>
      <c r="AE674" s="864"/>
      <c r="AF674" s="774">
        <v>0</v>
      </c>
      <c r="AG674" s="777"/>
      <c r="AH674" s="777"/>
      <c r="AI674" s="777"/>
      <c r="AJ674" s="778"/>
      <c r="AK674" s="779"/>
      <c r="AL674" s="778"/>
      <c r="AM674" s="778"/>
      <c r="AN674" s="778"/>
      <c r="AO674" s="778"/>
      <c r="AP674" s="778"/>
      <c r="AQ674" s="778"/>
      <c r="AR674" s="778"/>
      <c r="AS674" s="778"/>
      <c r="AT674" s="778"/>
      <c r="AU674" s="778"/>
      <c r="AV674" s="778"/>
      <c r="AW674" s="778"/>
      <c r="AX674" s="778"/>
      <c r="AY674" s="778"/>
      <c r="AZ674" s="778"/>
      <c r="BA674" s="778"/>
      <c r="BB674" s="778"/>
      <c r="BC674" s="778"/>
      <c r="BD674" s="778"/>
      <c r="BE674" s="778"/>
      <c r="BF674" s="778"/>
      <c r="BG674" s="778"/>
      <c r="BH674" s="778"/>
      <c r="BI674" s="778"/>
      <c r="BJ674" s="778"/>
      <c r="BK674" s="778"/>
      <c r="BL674" s="778"/>
      <c r="BM674" s="778"/>
      <c r="BN674" s="778"/>
      <c r="BO674" s="778"/>
      <c r="BP674" s="778"/>
      <c r="BQ674" s="778"/>
      <c r="BR674" s="778"/>
      <c r="BS674" s="778"/>
      <c r="BT674" s="778"/>
      <c r="BU674" s="778"/>
      <c r="BV674" s="778"/>
      <c r="BW674" s="778"/>
      <c r="BX674" s="778"/>
      <c r="BY674" s="778"/>
      <c r="BZ674" s="778"/>
      <c r="CA674" s="778"/>
      <c r="CB674" s="778"/>
      <c r="CC674" s="778"/>
      <c r="CD674" s="778"/>
      <c r="CE674" s="778"/>
      <c r="CF674" s="778"/>
      <c r="CG674" s="778"/>
      <c r="CH674" s="778"/>
      <c r="CI674" s="778"/>
      <c r="CJ674" s="778"/>
      <c r="CK674" s="772"/>
      <c r="CL674" s="772"/>
      <c r="CM674" s="772"/>
      <c r="CN674" s="886"/>
      <c r="CO674" s="772"/>
      <c r="CP674" s="772"/>
      <c r="CQ674" s="772"/>
      <c r="CR674" s="772"/>
      <c r="CS674" s="781"/>
      <c r="CT674" s="782"/>
      <c r="CU674" s="783"/>
      <c r="CV674" s="774"/>
      <c r="CW674" s="774"/>
      <c r="CX674" s="865"/>
      <c r="CY674" s="784">
        <v>0</v>
      </c>
      <c r="CZ674" s="784">
        <v>0</v>
      </c>
      <c r="DA674" s="785">
        <v>0</v>
      </c>
      <c r="DB674" s="785">
        <v>0</v>
      </c>
      <c r="DC674" s="785">
        <v>0</v>
      </c>
      <c r="DD674" s="785">
        <v>0</v>
      </c>
      <c r="DE674" s="785">
        <v>0</v>
      </c>
      <c r="DF674" s="785">
        <v>0</v>
      </c>
      <c r="DG674" s="785">
        <v>0</v>
      </c>
      <c r="DH674" s="786">
        <v>0</v>
      </c>
      <c r="DI674" s="774">
        <v>0</v>
      </c>
      <c r="DJ674" s="774">
        <v>0</v>
      </c>
      <c r="DK674" s="774">
        <v>0</v>
      </c>
      <c r="DL674" s="774">
        <v>0</v>
      </c>
      <c r="DM674" s="774">
        <v>0</v>
      </c>
      <c r="DN674" s="774">
        <v>0</v>
      </c>
      <c r="DO674" s="787">
        <v>0</v>
      </c>
      <c r="DP674" s="774"/>
      <c r="DQ674" s="774"/>
      <c r="DR674" s="774"/>
      <c r="DS674" s="786"/>
      <c r="DT674" s="752">
        <v>0</v>
      </c>
      <c r="DU674" s="753" t="s">
        <v>308</v>
      </c>
      <c r="DV674" s="753" t="s">
        <v>308</v>
      </c>
      <c r="DW674" s="754" t="s">
        <v>308</v>
      </c>
      <c r="DX674" s="755" t="s">
        <v>308</v>
      </c>
      <c r="DY674" s="754" t="e">
        <v>#VALUE!</v>
      </c>
      <c r="DZ674" s="754" t="e">
        <v>#VALUE!</v>
      </c>
      <c r="EA674" s="754" t="e">
        <v>#VALUE!</v>
      </c>
      <c r="EB674" s="754" t="e">
        <v>#VALUE!</v>
      </c>
    </row>
    <row r="675" spans="1:266" ht="17.25" hidden="1" customHeight="1" outlineLevel="1" x14ac:dyDescent="0.35">
      <c r="A675" s="618" t="s">
        <v>308</v>
      </c>
      <c r="B675" s="730">
        <v>110</v>
      </c>
      <c r="C675" s="730" t="s">
        <v>741</v>
      </c>
      <c r="D675" s="730" t="s">
        <v>741</v>
      </c>
      <c r="E675" s="730">
        <v>11</v>
      </c>
      <c r="F675" s="821"/>
      <c r="G675" s="821"/>
      <c r="H675" s="826"/>
      <c r="I675" s="730" t="s">
        <v>308</v>
      </c>
      <c r="J675" s="730" t="s">
        <v>308</v>
      </c>
      <c r="K675" s="730">
        <v>0</v>
      </c>
      <c r="L675" s="730" t="s">
        <v>308</v>
      </c>
      <c r="M675" s="868"/>
      <c r="N675" s="868">
        <v>0</v>
      </c>
      <c r="O675" s="868" t="s">
        <v>742</v>
      </c>
      <c r="P675" s="868" t="b">
        <v>1</v>
      </c>
      <c r="Q675" s="868" t="e">
        <v>#VALUE!</v>
      </c>
      <c r="R675" s="868"/>
      <c r="S675" s="868"/>
      <c r="T675" s="868"/>
      <c r="U675" s="868"/>
      <c r="V675" s="868"/>
      <c r="W675" s="868"/>
      <c r="X675" s="868"/>
      <c r="Y675" s="868"/>
      <c r="Z675" s="885"/>
      <c r="AA675" s="868"/>
      <c r="AB675" s="868"/>
      <c r="AC675" s="868"/>
      <c r="AD675" s="868"/>
      <c r="AE675" s="775"/>
      <c r="AF675" s="776">
        <v>0</v>
      </c>
      <c r="AG675" s="777"/>
      <c r="AH675" s="918"/>
      <c r="AI675" s="918"/>
      <c r="AJ675" s="778"/>
      <c r="AK675" s="894"/>
      <c r="AL675" s="895"/>
      <c r="AM675" s="895"/>
      <c r="AN675" s="895"/>
      <c r="AO675" s="895"/>
      <c r="AP675" s="895"/>
      <c r="AQ675" s="895"/>
      <c r="AR675" s="895"/>
      <c r="AS675" s="895"/>
      <c r="AT675" s="895"/>
      <c r="AU675" s="895"/>
      <c r="AV675" s="895"/>
      <c r="AW675" s="895"/>
      <c r="AX675" s="895"/>
      <c r="AY675" s="895"/>
      <c r="AZ675" s="895"/>
      <c r="BA675" s="895"/>
      <c r="BB675" s="895"/>
      <c r="BC675" s="895"/>
      <c r="BD675" s="895"/>
      <c r="BE675" s="895"/>
      <c r="BF675" s="895"/>
      <c r="BG675" s="895"/>
      <c r="BH675" s="895"/>
      <c r="BI675" s="895"/>
      <c r="BJ675" s="895"/>
      <c r="BK675" s="895"/>
      <c r="BL675" s="895"/>
      <c r="BM675" s="895"/>
      <c r="BN675" s="895"/>
      <c r="BO675" s="895"/>
      <c r="BP675" s="895"/>
      <c r="BQ675" s="895"/>
      <c r="BR675" s="895"/>
      <c r="BS675" s="895"/>
      <c r="BT675" s="895"/>
      <c r="BU675" s="895"/>
      <c r="BV675" s="895"/>
      <c r="BW675" s="895"/>
      <c r="BX675" s="895"/>
      <c r="BY675" s="895"/>
      <c r="BZ675" s="895"/>
      <c r="CA675" s="895"/>
      <c r="CB675" s="895"/>
      <c r="CC675" s="895"/>
      <c r="CD675" s="895"/>
      <c r="CE675" s="895"/>
      <c r="CF675" s="895"/>
      <c r="CG675" s="895"/>
      <c r="CH675" s="895"/>
      <c r="CI675" s="895"/>
      <c r="CJ675" s="895"/>
      <c r="CK675" s="868"/>
      <c r="CL675" s="868"/>
      <c r="CM675" s="868"/>
      <c r="CN675" s="885"/>
      <c r="CO675" s="868"/>
      <c r="CP675" s="868"/>
      <c r="CQ675" s="868"/>
      <c r="CR675" s="772"/>
      <c r="CS675" s="869"/>
      <c r="CT675" s="782"/>
      <c r="CU675" s="783"/>
      <c r="CV675" s="776"/>
      <c r="CW675" s="776"/>
      <c r="CX675" s="782"/>
      <c r="CY675" s="870">
        <v>0</v>
      </c>
      <c r="CZ675" s="870">
        <v>0</v>
      </c>
      <c r="DA675" s="871">
        <v>0</v>
      </c>
      <c r="DB675" s="871">
        <v>0</v>
      </c>
      <c r="DC675" s="871">
        <v>0</v>
      </c>
      <c r="DD675" s="871">
        <v>0</v>
      </c>
      <c r="DE675" s="871">
        <v>0</v>
      </c>
      <c r="DF675" s="871">
        <v>0</v>
      </c>
      <c r="DG675" s="871">
        <v>0</v>
      </c>
      <c r="DH675" s="872">
        <v>0</v>
      </c>
      <c r="DI675" s="776">
        <v>0</v>
      </c>
      <c r="DJ675" s="776">
        <v>0</v>
      </c>
      <c r="DK675" s="776">
        <v>0</v>
      </c>
      <c r="DL675" s="776">
        <v>0</v>
      </c>
      <c r="DM675" s="776">
        <v>0</v>
      </c>
      <c r="DN675" s="776">
        <v>0</v>
      </c>
      <c r="DO675" s="873">
        <v>0</v>
      </c>
      <c r="DP675" s="776"/>
      <c r="DQ675" s="776"/>
      <c r="DR675" s="776"/>
      <c r="DS675" s="872"/>
      <c r="DT675" s="752">
        <v>0</v>
      </c>
      <c r="DU675" s="753" t="s">
        <v>308</v>
      </c>
      <c r="DV675" s="753" t="s">
        <v>308</v>
      </c>
      <c r="DW675" s="754" t="s">
        <v>308</v>
      </c>
      <c r="DX675" s="755" t="s">
        <v>308</v>
      </c>
      <c r="DY675" s="754" t="e">
        <v>#VALUE!</v>
      </c>
      <c r="DZ675" s="754" t="e">
        <v>#VALUE!</v>
      </c>
      <c r="EA675" s="754" t="e">
        <v>#VALUE!</v>
      </c>
      <c r="EB675" s="754" t="e">
        <v>#VALUE!</v>
      </c>
    </row>
    <row r="676" spans="1:266" ht="17.25" hidden="1" customHeight="1" outlineLevel="1" x14ac:dyDescent="0.35">
      <c r="A676" s="618" t="s">
        <v>308</v>
      </c>
      <c r="B676" s="730">
        <v>111</v>
      </c>
      <c r="C676" s="730" t="s">
        <v>741</v>
      </c>
      <c r="D676" s="730" t="s">
        <v>741</v>
      </c>
      <c r="E676" s="730">
        <v>11</v>
      </c>
      <c r="F676" s="731"/>
      <c r="G676" s="821"/>
      <c r="H676" s="733"/>
      <c r="I676" s="730" t="s">
        <v>308</v>
      </c>
      <c r="J676" s="730" t="s">
        <v>308</v>
      </c>
      <c r="K676" s="730">
        <v>0</v>
      </c>
      <c r="L676" s="730" t="s">
        <v>308</v>
      </c>
      <c r="M676" s="772"/>
      <c r="N676" s="868">
        <v>0</v>
      </c>
      <c r="O676" s="868" t="s">
        <v>742</v>
      </c>
      <c r="P676" s="868" t="b">
        <v>1</v>
      </c>
      <c r="Q676" s="868" t="e">
        <v>#VALUE!</v>
      </c>
      <c r="R676" s="772"/>
      <c r="S676" s="772"/>
      <c r="T676" s="772"/>
      <c r="U676" s="772"/>
      <c r="V676" s="772"/>
      <c r="W676" s="772"/>
      <c r="X676" s="772"/>
      <c r="Y676" s="772"/>
      <c r="Z676" s="886"/>
      <c r="AA676" s="772"/>
      <c r="AB676" s="772"/>
      <c r="AC676" s="772"/>
      <c r="AD676" s="772"/>
      <c r="AE676" s="864"/>
      <c r="AF676" s="774">
        <v>0</v>
      </c>
      <c r="AG676" s="777"/>
      <c r="AH676" s="777"/>
      <c r="AI676" s="777"/>
      <c r="AJ676" s="778"/>
      <c r="AK676" s="779"/>
      <c r="AL676" s="778"/>
      <c r="AM676" s="778"/>
      <c r="AN676" s="778"/>
      <c r="AO676" s="778"/>
      <c r="AP676" s="778"/>
      <c r="AQ676" s="778"/>
      <c r="AR676" s="778"/>
      <c r="AS676" s="778"/>
      <c r="AT676" s="778"/>
      <c r="AU676" s="778"/>
      <c r="AV676" s="778"/>
      <c r="AW676" s="778"/>
      <c r="AX676" s="778"/>
      <c r="AY676" s="778"/>
      <c r="AZ676" s="778"/>
      <c r="BA676" s="778"/>
      <c r="BB676" s="778"/>
      <c r="BC676" s="778"/>
      <c r="BD676" s="778"/>
      <c r="BE676" s="778"/>
      <c r="BF676" s="778"/>
      <c r="BG676" s="778"/>
      <c r="BH676" s="778"/>
      <c r="BI676" s="778"/>
      <c r="BJ676" s="778"/>
      <c r="BK676" s="778"/>
      <c r="BL676" s="778"/>
      <c r="BM676" s="778"/>
      <c r="BN676" s="778"/>
      <c r="BO676" s="778"/>
      <c r="BP676" s="778"/>
      <c r="BQ676" s="778"/>
      <c r="BR676" s="778"/>
      <c r="BS676" s="778"/>
      <c r="BT676" s="778"/>
      <c r="BU676" s="778"/>
      <c r="BV676" s="778"/>
      <c r="BW676" s="778"/>
      <c r="BX676" s="778"/>
      <c r="BY676" s="778"/>
      <c r="BZ676" s="778"/>
      <c r="CA676" s="778"/>
      <c r="CB676" s="778"/>
      <c r="CC676" s="778"/>
      <c r="CD676" s="778"/>
      <c r="CE676" s="778"/>
      <c r="CF676" s="778"/>
      <c r="CG676" s="778"/>
      <c r="CH676" s="778"/>
      <c r="CI676" s="778"/>
      <c r="CJ676" s="778"/>
      <c r="CK676" s="772"/>
      <c r="CL676" s="772"/>
      <c r="CM676" s="772"/>
      <c r="CN676" s="886"/>
      <c r="CO676" s="772"/>
      <c r="CP676" s="772"/>
      <c r="CQ676" s="772"/>
      <c r="CR676" s="772"/>
      <c r="CS676" s="781"/>
      <c r="CT676" s="782"/>
      <c r="CU676" s="783"/>
      <c r="CV676" s="774"/>
      <c r="CW676" s="774"/>
      <c r="CX676" s="865"/>
      <c r="CY676" s="784">
        <v>0</v>
      </c>
      <c r="CZ676" s="784">
        <v>0</v>
      </c>
      <c r="DA676" s="785">
        <v>0</v>
      </c>
      <c r="DB676" s="785">
        <v>0</v>
      </c>
      <c r="DC676" s="785">
        <v>0</v>
      </c>
      <c r="DD676" s="785">
        <v>0</v>
      </c>
      <c r="DE676" s="785">
        <v>0</v>
      </c>
      <c r="DF676" s="785">
        <v>0</v>
      </c>
      <c r="DG676" s="785">
        <v>0</v>
      </c>
      <c r="DH676" s="786">
        <v>0</v>
      </c>
      <c r="DI676" s="774">
        <v>0</v>
      </c>
      <c r="DJ676" s="774">
        <v>0</v>
      </c>
      <c r="DK676" s="774">
        <v>0</v>
      </c>
      <c r="DL676" s="774">
        <v>0</v>
      </c>
      <c r="DM676" s="774">
        <v>0</v>
      </c>
      <c r="DN676" s="774">
        <v>0</v>
      </c>
      <c r="DO676" s="787">
        <v>0</v>
      </c>
      <c r="DP676" s="774"/>
      <c r="DQ676" s="774"/>
      <c r="DR676" s="774"/>
      <c r="DS676" s="786"/>
      <c r="DT676" s="752">
        <v>0</v>
      </c>
      <c r="DU676" s="753" t="s">
        <v>308</v>
      </c>
      <c r="DV676" s="753" t="s">
        <v>308</v>
      </c>
      <c r="DW676" s="754" t="s">
        <v>308</v>
      </c>
      <c r="DX676" s="755" t="s">
        <v>308</v>
      </c>
      <c r="DY676" s="754" t="e">
        <v>#VALUE!</v>
      </c>
      <c r="DZ676" s="754" t="e">
        <v>#VALUE!</v>
      </c>
      <c r="EA676" s="754" t="e">
        <v>#VALUE!</v>
      </c>
      <c r="EB676" s="754" t="e">
        <v>#VALUE!</v>
      </c>
    </row>
    <row r="677" spans="1:266" ht="17.25" hidden="1" customHeight="1" outlineLevel="1" x14ac:dyDescent="0.35">
      <c r="A677" s="618" t="s">
        <v>308</v>
      </c>
      <c r="B677" s="730">
        <v>112</v>
      </c>
      <c r="C677" s="730" t="s">
        <v>741</v>
      </c>
      <c r="D677" s="730" t="s">
        <v>741</v>
      </c>
      <c r="E677" s="730">
        <v>11</v>
      </c>
      <c r="F677" s="731"/>
      <c r="G677" s="731"/>
      <c r="H677" s="826"/>
      <c r="I677" s="730" t="s">
        <v>308</v>
      </c>
      <c r="J677" s="730" t="s">
        <v>308</v>
      </c>
      <c r="K677" s="730">
        <v>0</v>
      </c>
      <c r="L677" s="730" t="s">
        <v>308</v>
      </c>
      <c r="M677" s="868"/>
      <c r="N677" s="868">
        <v>0</v>
      </c>
      <c r="O677" s="868" t="s">
        <v>742</v>
      </c>
      <c r="P677" s="868" t="b">
        <v>1</v>
      </c>
      <c r="Q677" s="868" t="e">
        <v>#VALUE!</v>
      </c>
      <c r="R677" s="868"/>
      <c r="S677" s="868"/>
      <c r="T677" s="868"/>
      <c r="U677" s="868"/>
      <c r="V677" s="868"/>
      <c r="W677" s="868"/>
      <c r="X677" s="868"/>
      <c r="Y677" s="868"/>
      <c r="Z677" s="885"/>
      <c r="AA677" s="868"/>
      <c r="AB677" s="868"/>
      <c r="AC677" s="868"/>
      <c r="AD677" s="868"/>
      <c r="AE677" s="864"/>
      <c r="AF677" s="776">
        <v>0</v>
      </c>
      <c r="AG677" s="777"/>
      <c r="AH677" s="777"/>
      <c r="AI677" s="777"/>
      <c r="AJ677" s="778"/>
      <c r="AK677" s="779"/>
      <c r="AL677" s="778"/>
      <c r="AM677" s="778"/>
      <c r="AN677" s="778"/>
      <c r="AO677" s="778"/>
      <c r="AP677" s="778"/>
      <c r="AQ677" s="778"/>
      <c r="AR677" s="778"/>
      <c r="AS677" s="778"/>
      <c r="AT677" s="778"/>
      <c r="AU677" s="778"/>
      <c r="AV677" s="778"/>
      <c r="AW677" s="778"/>
      <c r="AX677" s="778"/>
      <c r="AY677" s="778"/>
      <c r="AZ677" s="778"/>
      <c r="BA677" s="778"/>
      <c r="BB677" s="778"/>
      <c r="BC677" s="778"/>
      <c r="BD677" s="778"/>
      <c r="BE677" s="778"/>
      <c r="BF677" s="778"/>
      <c r="BG677" s="778"/>
      <c r="BH677" s="778"/>
      <c r="BI677" s="778"/>
      <c r="BJ677" s="778"/>
      <c r="BK677" s="778"/>
      <c r="BL677" s="778"/>
      <c r="BM677" s="778"/>
      <c r="BN677" s="778"/>
      <c r="BO677" s="778"/>
      <c r="BP677" s="778"/>
      <c r="BQ677" s="778"/>
      <c r="BR677" s="778"/>
      <c r="BS677" s="778"/>
      <c r="BT677" s="778"/>
      <c r="BU677" s="778"/>
      <c r="BV677" s="778"/>
      <c r="BW677" s="778"/>
      <c r="BX677" s="778"/>
      <c r="BY677" s="778"/>
      <c r="BZ677" s="778"/>
      <c r="CA677" s="778"/>
      <c r="CB677" s="778"/>
      <c r="CC677" s="778"/>
      <c r="CD677" s="778"/>
      <c r="CE677" s="778"/>
      <c r="CF677" s="778"/>
      <c r="CG677" s="778"/>
      <c r="CH677" s="778"/>
      <c r="CI677" s="778"/>
      <c r="CJ677" s="778"/>
      <c r="CK677" s="772"/>
      <c r="CL677" s="772"/>
      <c r="CM677" s="772"/>
      <c r="CN677" s="886"/>
      <c r="CO677" s="772"/>
      <c r="CP677" s="772"/>
      <c r="CQ677" s="772"/>
      <c r="CR677" s="772"/>
      <c r="CS677" s="869"/>
      <c r="CT677" s="782"/>
      <c r="CU677" s="783"/>
      <c r="CV677" s="776"/>
      <c r="CW677" s="776"/>
      <c r="CX677" s="782"/>
      <c r="CY677" s="870">
        <v>0</v>
      </c>
      <c r="CZ677" s="870">
        <v>0</v>
      </c>
      <c r="DA677" s="871">
        <v>0</v>
      </c>
      <c r="DB677" s="871">
        <v>0</v>
      </c>
      <c r="DC677" s="871">
        <v>0</v>
      </c>
      <c r="DD677" s="871">
        <v>0</v>
      </c>
      <c r="DE677" s="871">
        <v>0</v>
      </c>
      <c r="DF677" s="871">
        <v>0</v>
      </c>
      <c r="DG677" s="871">
        <v>0</v>
      </c>
      <c r="DH677" s="872">
        <v>0</v>
      </c>
      <c r="DI677" s="776">
        <v>0</v>
      </c>
      <c r="DJ677" s="776">
        <v>0</v>
      </c>
      <c r="DK677" s="776">
        <v>0</v>
      </c>
      <c r="DL677" s="776">
        <v>0</v>
      </c>
      <c r="DM677" s="776">
        <v>0</v>
      </c>
      <c r="DN677" s="776">
        <v>0</v>
      </c>
      <c r="DO677" s="873">
        <v>0</v>
      </c>
      <c r="DP677" s="774"/>
      <c r="DQ677" s="774"/>
      <c r="DR677" s="774"/>
      <c r="DS677" s="872"/>
      <c r="DT677" s="752">
        <v>0</v>
      </c>
      <c r="DU677" s="753" t="s">
        <v>308</v>
      </c>
      <c r="DV677" s="753" t="s">
        <v>308</v>
      </c>
      <c r="DW677" s="754" t="s">
        <v>308</v>
      </c>
      <c r="DX677" s="755" t="s">
        <v>308</v>
      </c>
      <c r="DY677" s="754" t="e">
        <v>#VALUE!</v>
      </c>
      <c r="DZ677" s="754" t="e">
        <v>#VALUE!</v>
      </c>
      <c r="EA677" s="754" t="e">
        <v>#VALUE!</v>
      </c>
      <c r="EB677" s="754" t="e">
        <v>#VALUE!</v>
      </c>
    </row>
    <row r="678" spans="1:266" ht="17.25" hidden="1" customHeight="1" outlineLevel="1" x14ac:dyDescent="0.35">
      <c r="A678" s="618" t="s">
        <v>308</v>
      </c>
      <c r="B678" s="730">
        <v>113</v>
      </c>
      <c r="C678" s="730" t="s">
        <v>741</v>
      </c>
      <c r="D678" s="730" t="s">
        <v>741</v>
      </c>
      <c r="E678" s="730">
        <v>11</v>
      </c>
      <c r="F678" s="731"/>
      <c r="G678" s="731"/>
      <c r="H678" s="826"/>
      <c r="I678" s="730" t="s">
        <v>308</v>
      </c>
      <c r="J678" s="730" t="s">
        <v>308</v>
      </c>
      <c r="K678" s="730">
        <v>0</v>
      </c>
      <c r="L678" s="730" t="s">
        <v>308</v>
      </c>
      <c r="M678" s="868"/>
      <c r="N678" s="868">
        <v>0</v>
      </c>
      <c r="O678" s="868" t="s">
        <v>742</v>
      </c>
      <c r="P678" s="868" t="b">
        <v>1</v>
      </c>
      <c r="Q678" s="868" t="e">
        <v>#VALUE!</v>
      </c>
      <c r="R678" s="868"/>
      <c r="S678" s="868"/>
      <c r="T678" s="868"/>
      <c r="U678" s="868"/>
      <c r="V678" s="868"/>
      <c r="W678" s="868"/>
      <c r="X678" s="868"/>
      <c r="Y678" s="868"/>
      <c r="Z678" s="885"/>
      <c r="AA678" s="868"/>
      <c r="AB678" s="868"/>
      <c r="AC678" s="868"/>
      <c r="AD678" s="868"/>
      <c r="AE678" s="864"/>
      <c r="AF678" s="776">
        <v>0</v>
      </c>
      <c r="AG678" s="777"/>
      <c r="AH678" s="777"/>
      <c r="AI678" s="777"/>
      <c r="AJ678" s="778"/>
      <c r="AK678" s="779"/>
      <c r="AL678" s="778"/>
      <c r="AM678" s="778"/>
      <c r="AN678" s="778"/>
      <c r="AO678" s="778"/>
      <c r="AP678" s="778"/>
      <c r="AQ678" s="778"/>
      <c r="AR678" s="778"/>
      <c r="AS678" s="778"/>
      <c r="AT678" s="778"/>
      <c r="AU678" s="778"/>
      <c r="AV678" s="778"/>
      <c r="AW678" s="778"/>
      <c r="AX678" s="778"/>
      <c r="AY678" s="778"/>
      <c r="AZ678" s="778"/>
      <c r="BA678" s="778"/>
      <c r="BB678" s="778"/>
      <c r="BC678" s="778"/>
      <c r="BD678" s="778"/>
      <c r="BE678" s="778"/>
      <c r="BF678" s="778"/>
      <c r="BG678" s="778"/>
      <c r="BH678" s="778"/>
      <c r="BI678" s="778"/>
      <c r="BJ678" s="778"/>
      <c r="BK678" s="778"/>
      <c r="BL678" s="778"/>
      <c r="BM678" s="778"/>
      <c r="BN678" s="778"/>
      <c r="BO678" s="778"/>
      <c r="BP678" s="778"/>
      <c r="BQ678" s="778"/>
      <c r="BR678" s="778"/>
      <c r="BS678" s="778"/>
      <c r="BT678" s="778"/>
      <c r="BU678" s="778"/>
      <c r="BV678" s="778"/>
      <c r="BW678" s="778"/>
      <c r="BX678" s="778"/>
      <c r="BY678" s="778"/>
      <c r="BZ678" s="778"/>
      <c r="CA678" s="778"/>
      <c r="CB678" s="778"/>
      <c r="CC678" s="778"/>
      <c r="CD678" s="778"/>
      <c r="CE678" s="778"/>
      <c r="CF678" s="778"/>
      <c r="CG678" s="778"/>
      <c r="CH678" s="778"/>
      <c r="CI678" s="778"/>
      <c r="CJ678" s="778"/>
      <c r="CK678" s="772"/>
      <c r="CL678" s="772"/>
      <c r="CM678" s="772"/>
      <c r="CN678" s="886"/>
      <c r="CO678" s="772"/>
      <c r="CP678" s="772"/>
      <c r="CQ678" s="772"/>
      <c r="CR678" s="772"/>
      <c r="CS678" s="869"/>
      <c r="CT678" s="782"/>
      <c r="CU678" s="783"/>
      <c r="CV678" s="776"/>
      <c r="CW678" s="776"/>
      <c r="CX678" s="782"/>
      <c r="CY678" s="870">
        <v>0</v>
      </c>
      <c r="CZ678" s="870">
        <v>0</v>
      </c>
      <c r="DA678" s="871">
        <v>0</v>
      </c>
      <c r="DB678" s="871">
        <v>0</v>
      </c>
      <c r="DC678" s="871">
        <v>0</v>
      </c>
      <c r="DD678" s="871">
        <v>0</v>
      </c>
      <c r="DE678" s="871">
        <v>0</v>
      </c>
      <c r="DF678" s="871">
        <v>0</v>
      </c>
      <c r="DG678" s="871">
        <v>0</v>
      </c>
      <c r="DH678" s="872">
        <v>0</v>
      </c>
      <c r="DI678" s="776">
        <v>0</v>
      </c>
      <c r="DJ678" s="776">
        <v>0</v>
      </c>
      <c r="DK678" s="776">
        <v>0</v>
      </c>
      <c r="DL678" s="776">
        <v>0</v>
      </c>
      <c r="DM678" s="776">
        <v>0</v>
      </c>
      <c r="DN678" s="776">
        <v>0</v>
      </c>
      <c r="DO678" s="873">
        <v>0</v>
      </c>
      <c r="DP678" s="774"/>
      <c r="DQ678" s="774"/>
      <c r="DR678" s="774"/>
      <c r="DS678" s="872"/>
      <c r="DT678" s="752">
        <v>0</v>
      </c>
      <c r="DU678" s="753" t="s">
        <v>308</v>
      </c>
      <c r="DV678" s="753" t="s">
        <v>308</v>
      </c>
      <c r="DW678" s="754" t="s">
        <v>308</v>
      </c>
      <c r="DX678" s="755" t="s">
        <v>308</v>
      </c>
      <c r="DY678" s="754" t="e">
        <v>#VALUE!</v>
      </c>
      <c r="DZ678" s="754" t="e">
        <v>#VALUE!</v>
      </c>
      <c r="EA678" s="754" t="e">
        <v>#VALUE!</v>
      </c>
      <c r="EB678" s="754" t="e">
        <v>#VALUE!</v>
      </c>
    </row>
    <row r="679" spans="1:266" ht="17.25" hidden="1" customHeight="1" outlineLevel="1" x14ac:dyDescent="0.35">
      <c r="A679" s="618" t="s">
        <v>308</v>
      </c>
      <c r="B679" s="730">
        <v>114</v>
      </c>
      <c r="C679" s="730" t="s">
        <v>741</v>
      </c>
      <c r="D679" s="730" t="s">
        <v>741</v>
      </c>
      <c r="E679" s="730">
        <v>11</v>
      </c>
      <c r="F679" s="731"/>
      <c r="G679" s="731"/>
      <c r="H679" s="826"/>
      <c r="I679" s="730" t="s">
        <v>308</v>
      </c>
      <c r="J679" s="730" t="s">
        <v>308</v>
      </c>
      <c r="K679" s="730">
        <v>0</v>
      </c>
      <c r="L679" s="730" t="s">
        <v>308</v>
      </c>
      <c r="M679" s="868"/>
      <c r="N679" s="868">
        <v>0</v>
      </c>
      <c r="O679" s="868" t="s">
        <v>742</v>
      </c>
      <c r="P679" s="868" t="b">
        <v>1</v>
      </c>
      <c r="Q679" s="868" t="e">
        <v>#VALUE!</v>
      </c>
      <c r="R679" s="868"/>
      <c r="S679" s="868"/>
      <c r="T679" s="868"/>
      <c r="U679" s="868"/>
      <c r="V679" s="868"/>
      <c r="W679" s="868"/>
      <c r="X679" s="868"/>
      <c r="Y679" s="868"/>
      <c r="Z679" s="885"/>
      <c r="AA679" s="868"/>
      <c r="AB679" s="868"/>
      <c r="AC679" s="868"/>
      <c r="AD679" s="868"/>
      <c r="AE679" s="864"/>
      <c r="AF679" s="776">
        <v>0</v>
      </c>
      <c r="AG679" s="777"/>
      <c r="AH679" s="777"/>
      <c r="AI679" s="777"/>
      <c r="AJ679" s="778"/>
      <c r="AK679" s="779"/>
      <c r="AL679" s="778"/>
      <c r="AM679" s="778"/>
      <c r="AN679" s="778"/>
      <c r="AO679" s="778"/>
      <c r="AP679" s="778"/>
      <c r="AQ679" s="778"/>
      <c r="AR679" s="778"/>
      <c r="AS679" s="778"/>
      <c r="AT679" s="778"/>
      <c r="AU679" s="778"/>
      <c r="AV679" s="778"/>
      <c r="AW679" s="778"/>
      <c r="AX679" s="778"/>
      <c r="AY679" s="778"/>
      <c r="AZ679" s="778"/>
      <c r="BA679" s="778"/>
      <c r="BB679" s="778"/>
      <c r="BC679" s="778"/>
      <c r="BD679" s="778"/>
      <c r="BE679" s="778"/>
      <c r="BF679" s="778"/>
      <c r="BG679" s="778"/>
      <c r="BH679" s="778"/>
      <c r="BI679" s="778"/>
      <c r="BJ679" s="778"/>
      <c r="BK679" s="778"/>
      <c r="BL679" s="778"/>
      <c r="BM679" s="778"/>
      <c r="BN679" s="778"/>
      <c r="BO679" s="778"/>
      <c r="BP679" s="778"/>
      <c r="BQ679" s="778"/>
      <c r="BR679" s="778"/>
      <c r="BS679" s="778"/>
      <c r="BT679" s="778"/>
      <c r="BU679" s="778"/>
      <c r="BV679" s="778"/>
      <c r="BW679" s="778"/>
      <c r="BX679" s="778"/>
      <c r="BY679" s="778"/>
      <c r="BZ679" s="778"/>
      <c r="CA679" s="778"/>
      <c r="CB679" s="778"/>
      <c r="CC679" s="778"/>
      <c r="CD679" s="778"/>
      <c r="CE679" s="778"/>
      <c r="CF679" s="778"/>
      <c r="CG679" s="778"/>
      <c r="CH679" s="778"/>
      <c r="CI679" s="778"/>
      <c r="CJ679" s="778"/>
      <c r="CK679" s="772"/>
      <c r="CL679" s="772"/>
      <c r="CM679" s="772"/>
      <c r="CN679" s="886"/>
      <c r="CO679" s="772"/>
      <c r="CP679" s="772"/>
      <c r="CQ679" s="772"/>
      <c r="CR679" s="772"/>
      <c r="CS679" s="869"/>
      <c r="CT679" s="782"/>
      <c r="CU679" s="783"/>
      <c r="CV679" s="776"/>
      <c r="CW679" s="776"/>
      <c r="CX679" s="782"/>
      <c r="CY679" s="870">
        <v>0</v>
      </c>
      <c r="CZ679" s="870">
        <v>0</v>
      </c>
      <c r="DA679" s="871">
        <v>0</v>
      </c>
      <c r="DB679" s="871">
        <v>0</v>
      </c>
      <c r="DC679" s="871">
        <v>0</v>
      </c>
      <c r="DD679" s="871">
        <v>0</v>
      </c>
      <c r="DE679" s="871">
        <v>0</v>
      </c>
      <c r="DF679" s="871">
        <v>0</v>
      </c>
      <c r="DG679" s="871">
        <v>0</v>
      </c>
      <c r="DH679" s="872">
        <v>0</v>
      </c>
      <c r="DI679" s="776">
        <v>0</v>
      </c>
      <c r="DJ679" s="776">
        <v>0</v>
      </c>
      <c r="DK679" s="776">
        <v>0</v>
      </c>
      <c r="DL679" s="776">
        <v>0</v>
      </c>
      <c r="DM679" s="776">
        <v>0</v>
      </c>
      <c r="DN679" s="776">
        <v>0</v>
      </c>
      <c r="DO679" s="873">
        <v>0</v>
      </c>
      <c r="DP679" s="774"/>
      <c r="DQ679" s="774"/>
      <c r="DR679" s="774"/>
      <c r="DS679" s="872"/>
      <c r="DT679" s="752">
        <v>0</v>
      </c>
      <c r="DU679" s="753" t="s">
        <v>308</v>
      </c>
      <c r="DV679" s="753" t="s">
        <v>308</v>
      </c>
      <c r="DW679" s="754" t="s">
        <v>308</v>
      </c>
      <c r="DX679" s="755" t="s">
        <v>308</v>
      </c>
      <c r="DY679" s="754" t="e">
        <v>#VALUE!</v>
      </c>
      <c r="DZ679" s="754" t="e">
        <v>#VALUE!</v>
      </c>
      <c r="EA679" s="754" t="e">
        <v>#VALUE!</v>
      </c>
      <c r="EB679" s="754" t="e">
        <v>#VALUE!</v>
      </c>
    </row>
    <row r="680" spans="1:266" ht="17.25" hidden="1" customHeight="1" outlineLevel="1" x14ac:dyDescent="0.35">
      <c r="A680" s="618" t="s">
        <v>308</v>
      </c>
      <c r="B680" s="730">
        <v>115</v>
      </c>
      <c r="C680" s="730" t="s">
        <v>741</v>
      </c>
      <c r="D680" s="730" t="s">
        <v>741</v>
      </c>
      <c r="E680" s="730">
        <v>11</v>
      </c>
      <c r="F680" s="731"/>
      <c r="G680" s="731"/>
      <c r="H680" s="826"/>
      <c r="I680" s="730" t="s">
        <v>308</v>
      </c>
      <c r="J680" s="730" t="s">
        <v>308</v>
      </c>
      <c r="K680" s="730">
        <v>0</v>
      </c>
      <c r="L680" s="730" t="s">
        <v>308</v>
      </c>
      <c r="M680" s="868"/>
      <c r="N680" s="868">
        <v>0</v>
      </c>
      <c r="O680" s="868" t="s">
        <v>742</v>
      </c>
      <c r="P680" s="868" t="b">
        <v>1</v>
      </c>
      <c r="Q680" s="868" t="e">
        <v>#VALUE!</v>
      </c>
      <c r="R680" s="868"/>
      <c r="S680" s="868"/>
      <c r="T680" s="868"/>
      <c r="U680" s="868"/>
      <c r="V680" s="868"/>
      <c r="W680" s="868"/>
      <c r="X680" s="868"/>
      <c r="Y680" s="868"/>
      <c r="Z680" s="885"/>
      <c r="AA680" s="868"/>
      <c r="AB680" s="868"/>
      <c r="AC680" s="868"/>
      <c r="AD680" s="868"/>
      <c r="AE680" s="864"/>
      <c r="AF680" s="776">
        <v>0</v>
      </c>
      <c r="AG680" s="777"/>
      <c r="AH680" s="777"/>
      <c r="AI680" s="777"/>
      <c r="AJ680" s="778"/>
      <c r="AK680" s="779"/>
      <c r="AL680" s="778"/>
      <c r="AM680" s="778"/>
      <c r="AN680" s="778"/>
      <c r="AO680" s="778"/>
      <c r="AP680" s="778"/>
      <c r="AQ680" s="778"/>
      <c r="AR680" s="778"/>
      <c r="AS680" s="778"/>
      <c r="AT680" s="778"/>
      <c r="AU680" s="778"/>
      <c r="AV680" s="778"/>
      <c r="AW680" s="778"/>
      <c r="AX680" s="778"/>
      <c r="AY680" s="778"/>
      <c r="AZ680" s="778"/>
      <c r="BA680" s="778"/>
      <c r="BB680" s="778"/>
      <c r="BC680" s="778"/>
      <c r="BD680" s="778"/>
      <c r="BE680" s="778"/>
      <c r="BF680" s="778"/>
      <c r="BG680" s="778"/>
      <c r="BH680" s="778"/>
      <c r="BI680" s="778"/>
      <c r="BJ680" s="778"/>
      <c r="BK680" s="778"/>
      <c r="BL680" s="778"/>
      <c r="BM680" s="778"/>
      <c r="BN680" s="778"/>
      <c r="BO680" s="778"/>
      <c r="BP680" s="778"/>
      <c r="BQ680" s="778"/>
      <c r="BR680" s="778"/>
      <c r="BS680" s="778"/>
      <c r="BT680" s="778"/>
      <c r="BU680" s="778"/>
      <c r="BV680" s="778"/>
      <c r="BW680" s="778"/>
      <c r="BX680" s="778"/>
      <c r="BY680" s="778"/>
      <c r="BZ680" s="778"/>
      <c r="CA680" s="778"/>
      <c r="CB680" s="778"/>
      <c r="CC680" s="778"/>
      <c r="CD680" s="778"/>
      <c r="CE680" s="778"/>
      <c r="CF680" s="778"/>
      <c r="CG680" s="778"/>
      <c r="CH680" s="778"/>
      <c r="CI680" s="778"/>
      <c r="CJ680" s="778"/>
      <c r="CK680" s="772"/>
      <c r="CL680" s="772"/>
      <c r="CM680" s="772"/>
      <c r="CN680" s="886"/>
      <c r="CO680" s="772"/>
      <c r="CP680" s="772"/>
      <c r="CQ680" s="772"/>
      <c r="CR680" s="772"/>
      <c r="CS680" s="869"/>
      <c r="CT680" s="782"/>
      <c r="CU680" s="783"/>
      <c r="CV680" s="776"/>
      <c r="CW680" s="776"/>
      <c r="CX680" s="782"/>
      <c r="CY680" s="870">
        <v>0</v>
      </c>
      <c r="CZ680" s="870">
        <v>0</v>
      </c>
      <c r="DA680" s="871">
        <v>0</v>
      </c>
      <c r="DB680" s="871">
        <v>0</v>
      </c>
      <c r="DC680" s="871">
        <v>0</v>
      </c>
      <c r="DD680" s="871">
        <v>0</v>
      </c>
      <c r="DE680" s="871">
        <v>0</v>
      </c>
      <c r="DF680" s="871">
        <v>0</v>
      </c>
      <c r="DG680" s="871">
        <v>0</v>
      </c>
      <c r="DH680" s="872">
        <v>0</v>
      </c>
      <c r="DI680" s="776">
        <v>0</v>
      </c>
      <c r="DJ680" s="776">
        <v>0</v>
      </c>
      <c r="DK680" s="776">
        <v>0</v>
      </c>
      <c r="DL680" s="776">
        <v>0</v>
      </c>
      <c r="DM680" s="776">
        <v>0</v>
      </c>
      <c r="DN680" s="776">
        <v>0</v>
      </c>
      <c r="DO680" s="873">
        <v>0</v>
      </c>
      <c r="DP680" s="774"/>
      <c r="DQ680" s="774"/>
      <c r="DR680" s="774"/>
      <c r="DS680" s="872"/>
      <c r="DT680" s="752">
        <v>0</v>
      </c>
      <c r="DU680" s="753" t="s">
        <v>308</v>
      </c>
      <c r="DV680" s="753" t="s">
        <v>308</v>
      </c>
      <c r="DW680" s="754" t="s">
        <v>308</v>
      </c>
      <c r="DX680" s="755" t="s">
        <v>308</v>
      </c>
      <c r="DY680" s="754" t="e">
        <v>#VALUE!</v>
      </c>
      <c r="DZ680" s="754" t="e">
        <v>#VALUE!</v>
      </c>
      <c r="EA680" s="754" t="e">
        <v>#VALUE!</v>
      </c>
      <c r="EB680" s="754" t="e">
        <v>#VALUE!</v>
      </c>
    </row>
    <row r="681" spans="1:266" ht="17.25" hidden="1" customHeight="1" outlineLevel="1" x14ac:dyDescent="0.35">
      <c r="A681" s="618" t="s">
        <v>308</v>
      </c>
      <c r="B681" s="730">
        <v>116</v>
      </c>
      <c r="C681" s="730" t="s">
        <v>741</v>
      </c>
      <c r="D681" s="730" t="s">
        <v>741</v>
      </c>
      <c r="E681" s="730">
        <v>11</v>
      </c>
      <c r="F681" s="731"/>
      <c r="G681" s="731"/>
      <c r="H681" s="826"/>
      <c r="I681" s="730" t="s">
        <v>308</v>
      </c>
      <c r="J681" s="730" t="s">
        <v>308</v>
      </c>
      <c r="K681" s="730">
        <v>0</v>
      </c>
      <c r="L681" s="730" t="s">
        <v>308</v>
      </c>
      <c r="M681" s="868"/>
      <c r="N681" s="868">
        <v>0</v>
      </c>
      <c r="O681" s="868" t="s">
        <v>742</v>
      </c>
      <c r="P681" s="868" t="b">
        <v>1</v>
      </c>
      <c r="Q681" s="868" t="e">
        <v>#VALUE!</v>
      </c>
      <c r="R681" s="868"/>
      <c r="S681" s="868"/>
      <c r="T681" s="868"/>
      <c r="U681" s="868"/>
      <c r="V681" s="868"/>
      <c r="W681" s="868"/>
      <c r="X681" s="868"/>
      <c r="Y681" s="868"/>
      <c r="Z681" s="885"/>
      <c r="AA681" s="868"/>
      <c r="AB681" s="868"/>
      <c r="AC681" s="868"/>
      <c r="AD681" s="868"/>
      <c r="AE681" s="864"/>
      <c r="AF681" s="776">
        <v>0</v>
      </c>
      <c r="AG681" s="777"/>
      <c r="AH681" s="777"/>
      <c r="AI681" s="777"/>
      <c r="AJ681" s="778"/>
      <c r="AK681" s="779"/>
      <c r="AL681" s="778"/>
      <c r="AM681" s="778"/>
      <c r="AN681" s="778"/>
      <c r="AO681" s="778"/>
      <c r="AP681" s="778"/>
      <c r="AQ681" s="778"/>
      <c r="AR681" s="778"/>
      <c r="AS681" s="778"/>
      <c r="AT681" s="778"/>
      <c r="AU681" s="778"/>
      <c r="AV681" s="778"/>
      <c r="AW681" s="778"/>
      <c r="AX681" s="778"/>
      <c r="AY681" s="778"/>
      <c r="AZ681" s="778"/>
      <c r="BA681" s="778"/>
      <c r="BB681" s="778"/>
      <c r="BC681" s="778"/>
      <c r="BD681" s="778"/>
      <c r="BE681" s="778"/>
      <c r="BF681" s="778"/>
      <c r="BG681" s="778"/>
      <c r="BH681" s="778"/>
      <c r="BI681" s="778"/>
      <c r="BJ681" s="778"/>
      <c r="BK681" s="778"/>
      <c r="BL681" s="778"/>
      <c r="BM681" s="778"/>
      <c r="BN681" s="778"/>
      <c r="BO681" s="778"/>
      <c r="BP681" s="778"/>
      <c r="BQ681" s="778"/>
      <c r="BR681" s="778"/>
      <c r="BS681" s="778"/>
      <c r="BT681" s="778"/>
      <c r="BU681" s="778"/>
      <c r="BV681" s="778"/>
      <c r="BW681" s="778"/>
      <c r="BX681" s="778"/>
      <c r="BY681" s="778"/>
      <c r="BZ681" s="778"/>
      <c r="CA681" s="778"/>
      <c r="CB681" s="778"/>
      <c r="CC681" s="778"/>
      <c r="CD681" s="778"/>
      <c r="CE681" s="778"/>
      <c r="CF681" s="778"/>
      <c r="CG681" s="778"/>
      <c r="CH681" s="778"/>
      <c r="CI681" s="778"/>
      <c r="CJ681" s="778"/>
      <c r="CK681" s="772"/>
      <c r="CL681" s="772"/>
      <c r="CM681" s="772"/>
      <c r="CN681" s="886"/>
      <c r="CO681" s="772"/>
      <c r="CP681" s="772"/>
      <c r="CQ681" s="772"/>
      <c r="CR681" s="772"/>
      <c r="CS681" s="869"/>
      <c r="CT681" s="782"/>
      <c r="CU681" s="783"/>
      <c r="CV681" s="776"/>
      <c r="CW681" s="776"/>
      <c r="CX681" s="782"/>
      <c r="CY681" s="870">
        <v>0</v>
      </c>
      <c r="CZ681" s="870">
        <v>0</v>
      </c>
      <c r="DA681" s="871">
        <v>0</v>
      </c>
      <c r="DB681" s="871">
        <v>0</v>
      </c>
      <c r="DC681" s="871">
        <v>0</v>
      </c>
      <c r="DD681" s="871">
        <v>0</v>
      </c>
      <c r="DE681" s="871">
        <v>0</v>
      </c>
      <c r="DF681" s="871">
        <v>0</v>
      </c>
      <c r="DG681" s="871">
        <v>0</v>
      </c>
      <c r="DH681" s="872">
        <v>0</v>
      </c>
      <c r="DI681" s="776">
        <v>0</v>
      </c>
      <c r="DJ681" s="776">
        <v>0</v>
      </c>
      <c r="DK681" s="776">
        <v>0</v>
      </c>
      <c r="DL681" s="776">
        <v>0</v>
      </c>
      <c r="DM681" s="776">
        <v>0</v>
      </c>
      <c r="DN681" s="776">
        <v>0</v>
      </c>
      <c r="DO681" s="873">
        <v>0</v>
      </c>
      <c r="DP681" s="774"/>
      <c r="DQ681" s="774"/>
      <c r="DR681" s="774"/>
      <c r="DS681" s="872"/>
      <c r="DT681" s="752">
        <v>0</v>
      </c>
      <c r="DU681" s="753" t="s">
        <v>308</v>
      </c>
      <c r="DV681" s="753" t="s">
        <v>308</v>
      </c>
      <c r="DW681" s="754" t="s">
        <v>308</v>
      </c>
      <c r="DX681" s="755" t="s">
        <v>308</v>
      </c>
      <c r="DY681" s="754" t="e">
        <v>#VALUE!</v>
      </c>
      <c r="DZ681" s="754" t="e">
        <v>#VALUE!</v>
      </c>
      <c r="EA681" s="754" t="e">
        <v>#VALUE!</v>
      </c>
      <c r="EB681" s="754" t="e">
        <v>#VALUE!</v>
      </c>
    </row>
    <row r="682" spans="1:266" ht="17.25" hidden="1" customHeight="1" outlineLevel="1" x14ac:dyDescent="0.35">
      <c r="A682" s="618" t="s">
        <v>308</v>
      </c>
      <c r="B682" s="730">
        <v>117</v>
      </c>
      <c r="C682" s="730" t="s">
        <v>741</v>
      </c>
      <c r="D682" s="730" t="s">
        <v>741</v>
      </c>
      <c r="E682" s="730">
        <v>11</v>
      </c>
      <c r="F682" s="731"/>
      <c r="G682" s="731"/>
      <c r="H682" s="826"/>
      <c r="I682" s="730" t="s">
        <v>308</v>
      </c>
      <c r="J682" s="730" t="s">
        <v>308</v>
      </c>
      <c r="K682" s="730">
        <v>0</v>
      </c>
      <c r="L682" s="730" t="s">
        <v>308</v>
      </c>
      <c r="M682" s="868"/>
      <c r="N682" s="868">
        <v>0</v>
      </c>
      <c r="O682" s="868" t="s">
        <v>742</v>
      </c>
      <c r="P682" s="868" t="b">
        <v>1</v>
      </c>
      <c r="Q682" s="868" t="e">
        <v>#VALUE!</v>
      </c>
      <c r="R682" s="868"/>
      <c r="S682" s="868"/>
      <c r="T682" s="868"/>
      <c r="U682" s="868"/>
      <c r="V682" s="868"/>
      <c r="W682" s="868"/>
      <c r="X682" s="868"/>
      <c r="Y682" s="868"/>
      <c r="Z682" s="885"/>
      <c r="AA682" s="868"/>
      <c r="AB682" s="868"/>
      <c r="AC682" s="868"/>
      <c r="AD682" s="868"/>
      <c r="AE682" s="864"/>
      <c r="AF682" s="776">
        <v>0</v>
      </c>
      <c r="AG682" s="777"/>
      <c r="AH682" s="777"/>
      <c r="AI682" s="777"/>
      <c r="AJ682" s="778"/>
      <c r="AK682" s="779"/>
      <c r="AL682" s="778"/>
      <c r="AM682" s="778"/>
      <c r="AN682" s="778"/>
      <c r="AO682" s="778"/>
      <c r="AP682" s="778"/>
      <c r="AQ682" s="778"/>
      <c r="AR682" s="778"/>
      <c r="AS682" s="778"/>
      <c r="AT682" s="778"/>
      <c r="AU682" s="778"/>
      <c r="AV682" s="778"/>
      <c r="AW682" s="778"/>
      <c r="AX682" s="778"/>
      <c r="AY682" s="778"/>
      <c r="AZ682" s="778"/>
      <c r="BA682" s="778"/>
      <c r="BB682" s="778"/>
      <c r="BC682" s="778"/>
      <c r="BD682" s="778"/>
      <c r="BE682" s="778"/>
      <c r="BF682" s="778"/>
      <c r="BG682" s="778"/>
      <c r="BH682" s="778"/>
      <c r="BI682" s="778"/>
      <c r="BJ682" s="778"/>
      <c r="BK682" s="778"/>
      <c r="BL682" s="778"/>
      <c r="BM682" s="778"/>
      <c r="BN682" s="778"/>
      <c r="BO682" s="778"/>
      <c r="BP682" s="778"/>
      <c r="BQ682" s="778"/>
      <c r="BR682" s="778"/>
      <c r="BS682" s="778"/>
      <c r="BT682" s="778"/>
      <c r="BU682" s="778"/>
      <c r="BV682" s="778"/>
      <c r="BW682" s="778"/>
      <c r="BX682" s="778"/>
      <c r="BY682" s="778"/>
      <c r="BZ682" s="778"/>
      <c r="CA682" s="778"/>
      <c r="CB682" s="778"/>
      <c r="CC682" s="778"/>
      <c r="CD682" s="778"/>
      <c r="CE682" s="778"/>
      <c r="CF682" s="778"/>
      <c r="CG682" s="778"/>
      <c r="CH682" s="778"/>
      <c r="CI682" s="778"/>
      <c r="CJ682" s="778"/>
      <c r="CK682" s="772"/>
      <c r="CL682" s="772"/>
      <c r="CM682" s="772"/>
      <c r="CN682" s="886"/>
      <c r="CO682" s="772"/>
      <c r="CP682" s="772"/>
      <c r="CQ682" s="772"/>
      <c r="CR682" s="772"/>
      <c r="CS682" s="869"/>
      <c r="CT682" s="782"/>
      <c r="CU682" s="783"/>
      <c r="CV682" s="776"/>
      <c r="CW682" s="776"/>
      <c r="CX682" s="782"/>
      <c r="CY682" s="870">
        <v>0</v>
      </c>
      <c r="CZ682" s="870">
        <v>0</v>
      </c>
      <c r="DA682" s="871">
        <v>0</v>
      </c>
      <c r="DB682" s="871">
        <v>0</v>
      </c>
      <c r="DC682" s="871">
        <v>0</v>
      </c>
      <c r="DD682" s="871">
        <v>0</v>
      </c>
      <c r="DE682" s="871">
        <v>0</v>
      </c>
      <c r="DF682" s="871">
        <v>0</v>
      </c>
      <c r="DG682" s="871">
        <v>0</v>
      </c>
      <c r="DH682" s="872">
        <v>0</v>
      </c>
      <c r="DI682" s="776">
        <v>0</v>
      </c>
      <c r="DJ682" s="776">
        <v>0</v>
      </c>
      <c r="DK682" s="776">
        <v>0</v>
      </c>
      <c r="DL682" s="776">
        <v>0</v>
      </c>
      <c r="DM682" s="776">
        <v>0</v>
      </c>
      <c r="DN682" s="776">
        <v>0</v>
      </c>
      <c r="DO682" s="873">
        <v>0</v>
      </c>
      <c r="DP682" s="774"/>
      <c r="DQ682" s="774"/>
      <c r="DR682" s="774"/>
      <c r="DS682" s="872"/>
      <c r="DT682" s="752">
        <v>0</v>
      </c>
      <c r="DU682" s="753" t="s">
        <v>308</v>
      </c>
      <c r="DV682" s="753" t="s">
        <v>308</v>
      </c>
      <c r="DW682" s="754" t="s">
        <v>308</v>
      </c>
      <c r="DX682" s="755" t="s">
        <v>308</v>
      </c>
      <c r="DY682" s="754" t="e">
        <v>#VALUE!</v>
      </c>
      <c r="DZ682" s="754" t="e">
        <v>#VALUE!</v>
      </c>
      <c r="EA682" s="754" t="e">
        <v>#VALUE!</v>
      </c>
      <c r="EB682" s="754" t="e">
        <v>#VALUE!</v>
      </c>
    </row>
    <row r="683" spans="1:266" ht="17.25" customHeight="1" collapsed="1" x14ac:dyDescent="0.35">
      <c r="A683" s="618" t="s">
        <v>308</v>
      </c>
      <c r="B683" s="823" t="s">
        <v>1663</v>
      </c>
      <c r="C683" s="824"/>
      <c r="D683" s="824"/>
      <c r="E683" s="824"/>
      <c r="F683" s="717"/>
      <c r="G683" s="825"/>
      <c r="H683" s="733"/>
      <c r="I683" s="824"/>
      <c r="J683" s="824"/>
      <c r="K683" s="824"/>
      <c r="L683" s="730"/>
      <c r="M683" s="730"/>
      <c r="N683" s="730"/>
      <c r="O683" s="730"/>
      <c r="P683" s="730"/>
      <c r="Q683" s="730"/>
      <c r="R683" s="730"/>
      <c r="S683" s="730"/>
      <c r="T683" s="730"/>
      <c r="U683" s="730"/>
      <c r="V683" s="730"/>
      <c r="W683" s="730"/>
      <c r="X683" s="730"/>
      <c r="Y683" s="730"/>
      <c r="Z683" s="826"/>
      <c r="AA683" s="730"/>
      <c r="AB683" s="730"/>
      <c r="AC683" s="730"/>
      <c r="AD683" s="827">
        <v>36498</v>
      </c>
      <c r="AE683" s="827">
        <v>31986</v>
      </c>
      <c r="AF683" s="826">
        <v>0</v>
      </c>
      <c r="AG683" s="828"/>
      <c r="AH683" s="828"/>
      <c r="AI683" s="828"/>
      <c r="AJ683" s="674"/>
      <c r="AK683" s="829"/>
      <c r="AL683" s="674"/>
      <c r="AM683" s="674"/>
      <c r="AN683" s="674"/>
      <c r="AO683" s="674"/>
      <c r="AP683" s="674"/>
      <c r="AQ683" s="674"/>
      <c r="AR683" s="674"/>
      <c r="AS683" s="674"/>
      <c r="AT683" s="674"/>
      <c r="AU683" s="674"/>
      <c r="AV683" s="674"/>
      <c r="AW683" s="674"/>
      <c r="AX683" s="674"/>
      <c r="AY683" s="674"/>
      <c r="AZ683" s="674"/>
      <c r="BA683" s="674"/>
      <c r="BB683" s="674"/>
      <c r="BC683" s="674"/>
      <c r="BD683" s="674"/>
      <c r="BE683" s="674"/>
      <c r="BF683" s="674"/>
      <c r="BG683" s="674"/>
      <c r="BH683" s="674"/>
      <c r="BI683" s="674"/>
      <c r="BJ683" s="674"/>
      <c r="BK683" s="674"/>
      <c r="BL683" s="674"/>
      <c r="BM683" s="674"/>
      <c r="BN683" s="674"/>
      <c r="BO683" s="674"/>
      <c r="BP683" s="674"/>
      <c r="BQ683" s="674"/>
      <c r="BR683" s="674"/>
      <c r="BS683" s="674"/>
      <c r="BT683" s="674"/>
      <c r="BU683" s="674"/>
      <c r="BV683" s="674"/>
      <c r="BW683" s="674"/>
      <c r="BX683" s="674"/>
      <c r="BY683" s="674"/>
      <c r="BZ683" s="674"/>
      <c r="CA683" s="674"/>
      <c r="CB683" s="674"/>
      <c r="CC683" s="674"/>
      <c r="CD683" s="674"/>
      <c r="CE683" s="674"/>
      <c r="CF683" s="674"/>
      <c r="CG683" s="674"/>
      <c r="CH683" s="674"/>
      <c r="CI683" s="674"/>
      <c r="CJ683" s="674"/>
      <c r="CK683" s="827"/>
      <c r="CL683" s="827">
        <v>0</v>
      </c>
      <c r="CM683" s="827"/>
      <c r="CN683" s="675">
        <v>0</v>
      </c>
      <c r="CO683" s="827">
        <v>0</v>
      </c>
      <c r="CP683" s="827">
        <v>0</v>
      </c>
      <c r="CQ683" s="827">
        <v>25596</v>
      </c>
      <c r="CR683" s="827">
        <v>27100</v>
      </c>
      <c r="CS683" s="830"/>
      <c r="CT683" s="831"/>
      <c r="CU683" s="832"/>
      <c r="CV683" s="826"/>
      <c r="CW683" s="826"/>
      <c r="CX683" s="831"/>
      <c r="CY683" s="833">
        <v>0</v>
      </c>
      <c r="CZ683" s="833">
        <v>0</v>
      </c>
      <c r="DA683" s="752">
        <v>0</v>
      </c>
      <c r="DB683" s="752">
        <v>0</v>
      </c>
      <c r="DC683" s="752">
        <v>0</v>
      </c>
      <c r="DD683" s="752">
        <v>0</v>
      </c>
      <c r="DE683" s="752">
        <v>0</v>
      </c>
      <c r="DF683" s="752">
        <v>0</v>
      </c>
      <c r="DG683" s="752">
        <v>0</v>
      </c>
      <c r="DH683" s="834">
        <v>0</v>
      </c>
      <c r="DI683" s="826">
        <v>0</v>
      </c>
      <c r="DJ683" s="826">
        <v>0</v>
      </c>
      <c r="DK683" s="826">
        <v>0</v>
      </c>
      <c r="DL683" s="826">
        <v>0</v>
      </c>
      <c r="DM683" s="826">
        <v>0</v>
      </c>
      <c r="DN683" s="826">
        <v>0</v>
      </c>
      <c r="DO683" s="835">
        <v>0</v>
      </c>
      <c r="DP683" s="826"/>
      <c r="DQ683" s="826"/>
      <c r="DR683" s="826"/>
      <c r="DS683" s="834"/>
      <c r="DT683" s="752"/>
      <c r="DU683" s="836"/>
      <c r="DV683" s="836"/>
      <c r="DW683" s="826"/>
      <c r="DX683" s="837"/>
      <c r="DY683" s="826" t="s">
        <v>308</v>
      </c>
      <c r="DZ683" s="837" t="s">
        <v>308</v>
      </c>
      <c r="EA683" s="826"/>
      <c r="EB683" s="837"/>
    </row>
    <row r="684" spans="1:266" ht="16.5" customHeight="1" x14ac:dyDescent="0.35">
      <c r="A684" s="625">
        <v>12</v>
      </c>
      <c r="B684" s="838"/>
      <c r="C684" s="839"/>
      <c r="D684" s="839"/>
      <c r="E684" s="839"/>
      <c r="F684" s="917"/>
      <c r="G684" s="917"/>
      <c r="H684" s="841"/>
      <c r="Y684" s="619"/>
      <c r="Z684" s="635"/>
      <c r="AF684" s="635">
        <v>0</v>
      </c>
      <c r="AK684" s="625"/>
      <c r="AL684" s="619"/>
      <c r="AM684" s="619"/>
      <c r="AN684" s="619"/>
      <c r="AO684" s="619"/>
      <c r="AP684" s="619"/>
      <c r="AQ684" s="619"/>
      <c r="AR684" s="619"/>
      <c r="AS684" s="619"/>
      <c r="AT684" s="619"/>
      <c r="AU684" s="619"/>
      <c r="AV684" s="619"/>
      <c r="AW684" s="619"/>
      <c r="AX684" s="619"/>
      <c r="AY684" s="619"/>
      <c r="AZ684" s="619"/>
      <c r="BA684" s="619"/>
      <c r="BB684" s="619"/>
      <c r="BC684" s="619"/>
      <c r="BD684" s="619"/>
      <c r="BE684" s="619"/>
      <c r="BF684" s="619"/>
      <c r="BG684" s="619"/>
      <c r="BH684" s="619"/>
      <c r="BI684" s="619"/>
      <c r="BJ684" s="619"/>
      <c r="BK684" s="619"/>
      <c r="BL684" s="619"/>
      <c r="BM684" s="619"/>
      <c r="BN684" s="619"/>
      <c r="BO684" s="619"/>
      <c r="BP684" s="619"/>
      <c r="BQ684" s="619"/>
      <c r="BR684" s="619"/>
      <c r="BS684" s="619"/>
      <c r="BT684" s="619"/>
      <c r="BU684" s="619"/>
      <c r="BV684" s="619"/>
      <c r="BW684" s="619"/>
      <c r="BX684" s="619"/>
      <c r="BY684" s="619"/>
      <c r="BZ684" s="619"/>
      <c r="CA684" s="619"/>
      <c r="CB684" s="619"/>
      <c r="CC684" s="619"/>
      <c r="CD684" s="619"/>
      <c r="CE684" s="619"/>
      <c r="CF684" s="619"/>
      <c r="CG684" s="619"/>
      <c r="CH684" s="619"/>
      <c r="CI684" s="619"/>
      <c r="CJ684" s="619"/>
      <c r="CV684" s="635"/>
      <c r="CW684" s="635"/>
      <c r="CY684" s="630">
        <v>0</v>
      </c>
      <c r="CZ684" s="630">
        <v>0</v>
      </c>
      <c r="DA684" s="634">
        <v>0</v>
      </c>
      <c r="DB684" s="634">
        <v>0</v>
      </c>
      <c r="DC684" s="634">
        <v>0</v>
      </c>
      <c r="DD684" s="634">
        <v>0</v>
      </c>
      <c r="DE684" s="634">
        <v>0</v>
      </c>
      <c r="DF684" s="634">
        <v>0</v>
      </c>
      <c r="DG684" s="634">
        <v>0</v>
      </c>
      <c r="DH684" s="624">
        <v>0</v>
      </c>
      <c r="DI684" s="635">
        <v>0</v>
      </c>
      <c r="DJ684" s="635">
        <v>0</v>
      </c>
      <c r="DK684" s="635">
        <v>0</v>
      </c>
      <c r="DL684" s="635">
        <v>0</v>
      </c>
      <c r="DM684" s="635">
        <v>0</v>
      </c>
      <c r="DN684" s="635">
        <v>0</v>
      </c>
      <c r="DO684" s="632">
        <v>0</v>
      </c>
    </row>
    <row r="685" spans="1:266" ht="16.5" customHeight="1" x14ac:dyDescent="0.35">
      <c r="A685" s="625">
        <v>12</v>
      </c>
      <c r="B685" s="664" t="s">
        <v>1664</v>
      </c>
      <c r="C685" s="665">
        <v>84</v>
      </c>
      <c r="D685" s="665"/>
      <c r="E685" s="665"/>
      <c r="F685" s="666" t="s">
        <v>409</v>
      </c>
      <c r="G685" s="666"/>
      <c r="H685" s="844"/>
      <c r="I685" s="667"/>
      <c r="J685" s="667"/>
      <c r="K685" s="667"/>
      <c r="Y685" s="619"/>
      <c r="Z685" s="635"/>
      <c r="AF685" s="635">
        <v>0</v>
      </c>
      <c r="AK685" s="625"/>
      <c r="AL685" s="619"/>
      <c r="AM685" s="619"/>
      <c r="AN685" s="619"/>
      <c r="AO685" s="619"/>
      <c r="AP685" s="619"/>
      <c r="AQ685" s="619"/>
      <c r="AR685" s="619"/>
      <c r="AS685" s="619"/>
      <c r="AT685" s="619"/>
      <c r="AU685" s="619"/>
      <c r="AV685" s="619"/>
      <c r="AW685" s="619"/>
      <c r="AX685" s="619"/>
      <c r="AY685" s="619"/>
      <c r="AZ685" s="619"/>
      <c r="BA685" s="619"/>
      <c r="BB685" s="619"/>
      <c r="BC685" s="619"/>
      <c r="BD685" s="619"/>
      <c r="BE685" s="619"/>
      <c r="BF685" s="619"/>
      <c r="BG685" s="619"/>
      <c r="BH685" s="619"/>
      <c r="BI685" s="619"/>
      <c r="BJ685" s="619"/>
      <c r="BK685" s="619"/>
      <c r="BL685" s="619"/>
      <c r="BM685" s="619"/>
      <c r="BN685" s="619"/>
      <c r="BO685" s="619"/>
      <c r="BP685" s="619"/>
      <c r="BQ685" s="619"/>
      <c r="BR685" s="619"/>
      <c r="BS685" s="619"/>
      <c r="BT685" s="619"/>
      <c r="BU685" s="619"/>
      <c r="BV685" s="619"/>
      <c r="BW685" s="619"/>
      <c r="BX685" s="619"/>
      <c r="BY685" s="619"/>
      <c r="BZ685" s="619"/>
      <c r="CA685" s="619"/>
      <c r="CB685" s="619"/>
      <c r="CC685" s="619"/>
      <c r="CD685" s="619"/>
      <c r="CE685" s="619"/>
      <c r="CF685" s="619"/>
      <c r="CG685" s="619"/>
      <c r="CH685" s="619"/>
      <c r="CI685" s="619"/>
      <c r="CJ685" s="619"/>
      <c r="CL685" s="619">
        <v>0</v>
      </c>
      <c r="CO685" s="635">
        <v>46057</v>
      </c>
      <c r="CQ685" s="619">
        <v>0</v>
      </c>
      <c r="CR685" s="619">
        <v>0</v>
      </c>
      <c r="CV685" s="635"/>
      <c r="CW685" s="635"/>
      <c r="CY685" s="630">
        <v>0</v>
      </c>
      <c r="CZ685" s="630">
        <v>0</v>
      </c>
      <c r="DA685" s="634">
        <v>0</v>
      </c>
      <c r="DB685" s="634">
        <v>0</v>
      </c>
      <c r="DC685" s="634">
        <v>0</v>
      </c>
      <c r="DD685" s="634">
        <v>0</v>
      </c>
      <c r="DE685" s="634">
        <v>0</v>
      </c>
      <c r="DF685" s="634">
        <v>0</v>
      </c>
      <c r="DG685" s="634">
        <v>0</v>
      </c>
      <c r="DH685" s="624">
        <v>0</v>
      </c>
      <c r="DI685" s="635">
        <v>0</v>
      </c>
      <c r="DJ685" s="635">
        <v>0</v>
      </c>
      <c r="DK685" s="635">
        <v>0</v>
      </c>
      <c r="DL685" s="635">
        <v>0</v>
      </c>
      <c r="DM685" s="635">
        <v>0</v>
      </c>
      <c r="DN685" s="635">
        <v>0</v>
      </c>
      <c r="DO685" s="632">
        <v>0</v>
      </c>
    </row>
    <row r="686" spans="1:266" s="847" customFormat="1" ht="38.25" customHeight="1" x14ac:dyDescent="0.35">
      <c r="A686" s="618" t="s">
        <v>436</v>
      </c>
      <c r="B686" s="678" t="s">
        <v>426</v>
      </c>
      <c r="C686" s="678" t="s">
        <v>427</v>
      </c>
      <c r="D686" s="679" t="s">
        <v>428</v>
      </c>
      <c r="E686" s="678" t="s">
        <v>429</v>
      </c>
      <c r="F686" s="678" t="s">
        <v>430</v>
      </c>
      <c r="G686" s="680" t="s">
        <v>431</v>
      </c>
      <c r="H686" s="678" t="s">
        <v>432</v>
      </c>
      <c r="I686" s="678" t="s">
        <v>433</v>
      </c>
      <c r="J686" s="678" t="s">
        <v>434</v>
      </c>
      <c r="K686" s="678" t="s">
        <v>18</v>
      </c>
      <c r="L686" s="678" t="s">
        <v>435</v>
      </c>
      <c r="M686" s="678" t="s">
        <v>436</v>
      </c>
      <c r="N686" s="681" t="s">
        <v>437</v>
      </c>
      <c r="O686" s="681" t="s">
        <v>438</v>
      </c>
      <c r="P686" s="681" t="s">
        <v>439</v>
      </c>
      <c r="Q686" s="681" t="s">
        <v>219</v>
      </c>
      <c r="R686" s="678" t="s">
        <v>4</v>
      </c>
      <c r="S686" s="679" t="s">
        <v>440</v>
      </c>
      <c r="T686" s="678" t="s">
        <v>441</v>
      </c>
      <c r="U686" s="682" t="s">
        <v>442</v>
      </c>
      <c r="V686" s="682" t="s">
        <v>443</v>
      </c>
      <c r="W686" s="682" t="s">
        <v>444</v>
      </c>
      <c r="X686" s="682" t="s">
        <v>445</v>
      </c>
      <c r="Y686" s="845" t="s">
        <v>446</v>
      </c>
      <c r="Z686" s="845" t="s">
        <v>447</v>
      </c>
      <c r="AA686" s="678" t="s">
        <v>448</v>
      </c>
      <c r="AB686" s="678" t="s">
        <v>449</v>
      </c>
      <c r="AC686" s="678" t="s">
        <v>450</v>
      </c>
      <c r="AD686" s="678" t="s">
        <v>451</v>
      </c>
      <c r="AE686" s="678" t="s">
        <v>452</v>
      </c>
      <c r="AF686" s="678" t="s">
        <v>453</v>
      </c>
      <c r="AG686" s="678" t="s">
        <v>444</v>
      </c>
      <c r="AH686" s="693" t="s">
        <v>454</v>
      </c>
      <c r="AI686" s="678" t="s">
        <v>455</v>
      </c>
      <c r="AJ686" s="678" t="s">
        <v>456</v>
      </c>
      <c r="AK686" s="678" t="s">
        <v>457</v>
      </c>
      <c r="AL686" s="686" t="s">
        <v>458</v>
      </c>
      <c r="AM686" s="687" t="s">
        <v>459</v>
      </c>
      <c r="AN686" s="688" t="s">
        <v>460</v>
      </c>
      <c r="AO686" s="688" t="s">
        <v>461</v>
      </c>
      <c r="AP686" s="688" t="s">
        <v>462</v>
      </c>
      <c r="AQ686" s="688" t="s">
        <v>463</v>
      </c>
      <c r="AR686" s="688" t="s">
        <v>464</v>
      </c>
      <c r="AS686" s="688" t="s">
        <v>465</v>
      </c>
      <c r="AT686" s="688" t="s">
        <v>466</v>
      </c>
      <c r="AU686" s="688" t="s">
        <v>467</v>
      </c>
      <c r="AV686" s="688" t="s">
        <v>468</v>
      </c>
      <c r="AW686" s="688" t="s">
        <v>469</v>
      </c>
      <c r="AX686" s="688" t="s">
        <v>470</v>
      </c>
      <c r="AY686" s="688" t="s">
        <v>471</v>
      </c>
      <c r="AZ686" s="688" t="s">
        <v>472</v>
      </c>
      <c r="BA686" s="688" t="s">
        <v>473</v>
      </c>
      <c r="BB686" s="689" t="s">
        <v>474</v>
      </c>
      <c r="BC686" s="689" t="s">
        <v>475</v>
      </c>
      <c r="BD686" s="689" t="s">
        <v>476</v>
      </c>
      <c r="BE686" s="689" t="s">
        <v>477</v>
      </c>
      <c r="BF686" s="689" t="s">
        <v>478</v>
      </c>
      <c r="BG686" s="689" t="s">
        <v>479</v>
      </c>
      <c r="BH686" s="689" t="s">
        <v>480</v>
      </c>
      <c r="BI686" s="683" t="s">
        <v>481</v>
      </c>
      <c r="BJ686" s="690" t="s">
        <v>482</v>
      </c>
      <c r="BK686" s="687" t="s">
        <v>483</v>
      </c>
      <c r="BL686" s="683" t="s">
        <v>484</v>
      </c>
      <c r="BM686" s="683" t="s">
        <v>485</v>
      </c>
      <c r="BN686" s="689" t="s">
        <v>486</v>
      </c>
      <c r="BO686" s="689" t="s">
        <v>487</v>
      </c>
      <c r="BP686" s="689" t="s">
        <v>488</v>
      </c>
      <c r="BQ686" s="689" t="s">
        <v>460</v>
      </c>
      <c r="BR686" s="689" t="s">
        <v>489</v>
      </c>
      <c r="BS686" s="683" t="s">
        <v>490</v>
      </c>
      <c r="BT686" s="690" t="s">
        <v>482</v>
      </c>
      <c r="BU686" s="687" t="s">
        <v>491</v>
      </c>
      <c r="BV686" s="691" t="s">
        <v>492</v>
      </c>
      <c r="BW686" s="691" t="s">
        <v>493</v>
      </c>
      <c r="BX686" s="691" t="s">
        <v>494</v>
      </c>
      <c r="BY686" s="691" t="s">
        <v>495</v>
      </c>
      <c r="BZ686" s="691" t="s">
        <v>485</v>
      </c>
      <c r="CA686" s="691" t="s">
        <v>496</v>
      </c>
      <c r="CB686" s="691" t="s">
        <v>497</v>
      </c>
      <c r="CC686" s="691" t="s">
        <v>498</v>
      </c>
      <c r="CD686" s="691" t="s">
        <v>499</v>
      </c>
      <c r="CE686" s="691" t="s">
        <v>500</v>
      </c>
      <c r="CF686" s="691" t="s">
        <v>501</v>
      </c>
      <c r="CG686" s="691" t="s">
        <v>502</v>
      </c>
      <c r="CH686" s="691" t="s">
        <v>503</v>
      </c>
      <c r="CI686" s="691" t="s">
        <v>504</v>
      </c>
      <c r="CJ686" s="691" t="s">
        <v>505</v>
      </c>
      <c r="CK686" s="691" t="s">
        <v>506</v>
      </c>
      <c r="CL686" s="683" t="s">
        <v>507</v>
      </c>
      <c r="CM686" s="687" t="s">
        <v>508</v>
      </c>
      <c r="CN686" s="683" t="s">
        <v>509</v>
      </c>
      <c r="CO686" s="692" t="s">
        <v>510</v>
      </c>
      <c r="CP686" s="683" t="s">
        <v>511</v>
      </c>
      <c r="CQ686" s="681" t="s">
        <v>512</v>
      </c>
      <c r="CR686" s="678" t="s">
        <v>513</v>
      </c>
      <c r="CS686" s="678" t="s">
        <v>514</v>
      </c>
      <c r="CT686" s="679" t="s">
        <v>515</v>
      </c>
      <c r="CU686" s="846" t="s">
        <v>516</v>
      </c>
      <c r="CV686" s="679" t="s">
        <v>517</v>
      </c>
      <c r="CW686" s="678" t="s">
        <v>518</v>
      </c>
      <c r="CX686" s="678" t="s">
        <v>519</v>
      </c>
      <c r="CY686" s="678" t="s">
        <v>520</v>
      </c>
      <c r="CZ686" s="722" t="s">
        <v>444</v>
      </c>
      <c r="DA686" s="695" t="s">
        <v>521</v>
      </c>
      <c r="DB686" s="695" t="s">
        <v>522</v>
      </c>
      <c r="DC686" s="695" t="s">
        <v>523</v>
      </c>
      <c r="DD686" s="695" t="s">
        <v>219</v>
      </c>
      <c r="DE686" s="695" t="s">
        <v>217</v>
      </c>
      <c r="DF686" s="695" t="s">
        <v>437</v>
      </c>
      <c r="DG686" s="695" t="s">
        <v>438</v>
      </c>
      <c r="DH686" s="678" t="s">
        <v>745</v>
      </c>
      <c r="DI686" s="679" t="s">
        <v>525</v>
      </c>
      <c r="DJ686" s="679" t="s">
        <v>526</v>
      </c>
      <c r="DK686" s="679" t="s">
        <v>527</v>
      </c>
      <c r="DL686" s="678" t="s">
        <v>528</v>
      </c>
      <c r="DM686" s="679" t="s">
        <v>529</v>
      </c>
      <c r="DN686" s="679" t="s">
        <v>530</v>
      </c>
      <c r="DO686" s="846" t="s">
        <v>531</v>
      </c>
      <c r="DP686" s="679" t="s">
        <v>532</v>
      </c>
      <c r="DQ686" s="700" t="s">
        <v>533</v>
      </c>
      <c r="DR686" s="679" t="s">
        <v>534</v>
      </c>
      <c r="DS686" s="678" t="s">
        <v>535</v>
      </c>
      <c r="DT686" s="678" t="s">
        <v>536</v>
      </c>
      <c r="DU686" s="701" t="s">
        <v>537</v>
      </c>
      <c r="DV686" s="702" t="s">
        <v>538</v>
      </c>
      <c r="DW686" s="701" t="s">
        <v>539</v>
      </c>
      <c r="DX686" s="703" t="s">
        <v>540</v>
      </c>
      <c r="DY686" s="701" t="s">
        <v>539</v>
      </c>
      <c r="DZ686" s="703" t="s">
        <v>540</v>
      </c>
      <c r="EA686" s="702" t="s">
        <v>539</v>
      </c>
      <c r="EB686" s="704" t="s">
        <v>540</v>
      </c>
    </row>
    <row r="687" spans="1:266" s="705" customFormat="1" ht="17.25" customHeight="1" x14ac:dyDescent="0.35">
      <c r="A687" s="618" t="s">
        <v>308</v>
      </c>
      <c r="B687" s="678"/>
      <c r="C687" s="678"/>
      <c r="D687" s="678"/>
      <c r="E687" s="678"/>
      <c r="F687" s="717" t="s">
        <v>563</v>
      </c>
      <c r="G687" s="717"/>
      <c r="H687" s="679"/>
      <c r="I687" s="678"/>
      <c r="J687" s="678"/>
      <c r="K687" s="678"/>
      <c r="L687" s="678"/>
      <c r="M687" s="678"/>
      <c r="N687" s="678"/>
      <c r="O687" s="678"/>
      <c r="P687" s="678"/>
      <c r="Q687" s="678"/>
      <c r="R687" s="678"/>
      <c r="S687" s="678"/>
      <c r="T687" s="678"/>
      <c r="U687" s="678"/>
      <c r="V687" s="678"/>
      <c r="W687" s="678"/>
      <c r="X687" s="678"/>
      <c r="Y687" s="678"/>
      <c r="Z687" s="679"/>
      <c r="AA687" s="678"/>
      <c r="AB687" s="678"/>
      <c r="AC687" s="678"/>
      <c r="AD687" s="678"/>
      <c r="AE687" s="684"/>
      <c r="AF687" s="679">
        <v>0</v>
      </c>
      <c r="AG687" s="685"/>
      <c r="AH687" s="685"/>
      <c r="AI687" s="685"/>
      <c r="AJ687" s="678"/>
      <c r="AK687" s="684"/>
      <c r="AL687" s="678"/>
      <c r="AM687" s="678"/>
      <c r="AN687" s="678"/>
      <c r="AO687" s="678"/>
      <c r="AP687" s="678"/>
      <c r="AQ687" s="678"/>
      <c r="AR687" s="678"/>
      <c r="AS687" s="678"/>
      <c r="AT687" s="678"/>
      <c r="AU687" s="678"/>
      <c r="AV687" s="678"/>
      <c r="AW687" s="678"/>
      <c r="AX687" s="678"/>
      <c r="AY687" s="678"/>
      <c r="AZ687" s="678"/>
      <c r="BA687" s="678"/>
      <c r="BB687" s="678"/>
      <c r="BC687" s="678"/>
      <c r="BD687" s="678"/>
      <c r="BE687" s="678"/>
      <c r="BF687" s="678"/>
      <c r="BG687" s="678"/>
      <c r="BH687" s="678"/>
      <c r="BI687" s="678"/>
      <c r="BJ687" s="678"/>
      <c r="BK687" s="678"/>
      <c r="BL687" s="678"/>
      <c r="BM687" s="678"/>
      <c r="BN687" s="678"/>
      <c r="BO687" s="678"/>
      <c r="BP687" s="678"/>
      <c r="BQ687" s="678"/>
      <c r="BR687" s="678"/>
      <c r="BS687" s="678"/>
      <c r="BT687" s="678"/>
      <c r="BU687" s="678"/>
      <c r="BV687" s="678"/>
      <c r="BW687" s="678"/>
      <c r="BX687" s="678"/>
      <c r="BY687" s="678"/>
      <c r="BZ687" s="678"/>
      <c r="CA687" s="678"/>
      <c r="CB687" s="678"/>
      <c r="CC687" s="678"/>
      <c r="CD687" s="678"/>
      <c r="CE687" s="678"/>
      <c r="CF687" s="678"/>
      <c r="CG687" s="678"/>
      <c r="CH687" s="678"/>
      <c r="CI687" s="678"/>
      <c r="CJ687" s="678"/>
      <c r="CK687" s="678"/>
      <c r="CL687" s="678" t="s">
        <v>308</v>
      </c>
      <c r="CM687" s="678"/>
      <c r="CN687" s="929"/>
      <c r="CO687" s="678"/>
      <c r="CP687" s="678"/>
      <c r="CQ687" s="678" t="s">
        <v>308</v>
      </c>
      <c r="CR687" s="678" t="s">
        <v>308</v>
      </c>
      <c r="CS687" s="693"/>
      <c r="CT687" s="695"/>
      <c r="CU687" s="721"/>
      <c r="CV687" s="679"/>
      <c r="CW687" s="679"/>
      <c r="CX687" s="695"/>
      <c r="CY687" s="722">
        <v>0</v>
      </c>
      <c r="CZ687" s="722">
        <v>0</v>
      </c>
      <c r="DA687" s="695">
        <v>0</v>
      </c>
      <c r="DB687" s="695">
        <v>0</v>
      </c>
      <c r="DC687" s="695">
        <v>0</v>
      </c>
      <c r="DD687" s="695">
        <v>0</v>
      </c>
      <c r="DE687" s="695">
        <v>0</v>
      </c>
      <c r="DF687" s="695">
        <v>0</v>
      </c>
      <c r="DG687" s="695">
        <v>0</v>
      </c>
      <c r="DH687" s="679">
        <v>0</v>
      </c>
      <c r="DI687" s="679">
        <v>0</v>
      </c>
      <c r="DJ687" s="679">
        <v>0</v>
      </c>
      <c r="DK687" s="679">
        <v>0</v>
      </c>
      <c r="DL687" s="679">
        <v>0</v>
      </c>
      <c r="DM687" s="679">
        <v>0</v>
      </c>
      <c r="DN687" s="679">
        <v>0</v>
      </c>
      <c r="DO687" s="846">
        <v>0</v>
      </c>
      <c r="DP687" s="679"/>
      <c r="DQ687" s="679"/>
      <c r="DR687" s="679"/>
      <c r="DS687" s="679"/>
      <c r="DT687" s="695"/>
      <c r="DU687" s="684"/>
      <c r="DV687" s="684"/>
      <c r="DW687" s="679"/>
      <c r="DX687" s="724"/>
      <c r="DY687" s="679" t="s">
        <v>308</v>
      </c>
      <c r="DZ687" s="724" t="s">
        <v>308</v>
      </c>
      <c r="EA687" s="679"/>
      <c r="EB687" s="724"/>
    </row>
    <row r="688" spans="1:266" ht="17.25" customHeight="1" x14ac:dyDescent="0.35">
      <c r="A688" s="618" t="s">
        <v>1665</v>
      </c>
      <c r="B688" s="730">
        <v>60</v>
      </c>
      <c r="C688" s="730" t="s">
        <v>1666</v>
      </c>
      <c r="D688" s="730" t="s">
        <v>1666</v>
      </c>
      <c r="E688" s="730">
        <v>12</v>
      </c>
      <c r="F688" s="731" t="s">
        <v>574</v>
      </c>
      <c r="G688" s="732">
        <v>1</v>
      </c>
      <c r="H688" s="826">
        <v>46196</v>
      </c>
      <c r="I688" s="730">
        <v>36</v>
      </c>
      <c r="J688" s="730" t="s">
        <v>308</v>
      </c>
      <c r="K688" s="730">
        <v>37</v>
      </c>
      <c r="L688" s="730" t="s">
        <v>1667</v>
      </c>
      <c r="M688" s="734" t="s">
        <v>1665</v>
      </c>
      <c r="N688" s="735" t="s">
        <v>390</v>
      </c>
      <c r="O688" s="735" t="s">
        <v>390</v>
      </c>
      <c r="P688" s="735">
        <v>0</v>
      </c>
      <c r="Q688" s="735">
        <v>0</v>
      </c>
      <c r="R688" s="734">
        <v>608</v>
      </c>
      <c r="S688" s="734" t="s">
        <v>1655</v>
      </c>
      <c r="T688" s="734" t="s">
        <v>1668</v>
      </c>
      <c r="U688" s="734">
        <v>608</v>
      </c>
      <c r="V688" s="734" t="s">
        <v>1657</v>
      </c>
      <c r="W688" s="734"/>
      <c r="X688" s="736"/>
      <c r="Y688" s="736"/>
      <c r="Z688" s="736"/>
      <c r="AA688" s="734" t="s">
        <v>309</v>
      </c>
      <c r="AB688" s="734" t="s">
        <v>1197</v>
      </c>
      <c r="AC688" s="734" t="s">
        <v>608</v>
      </c>
      <c r="AD688" s="734">
        <v>72</v>
      </c>
      <c r="AE688" s="764">
        <v>72</v>
      </c>
      <c r="AF688" s="737" t="s">
        <v>390</v>
      </c>
      <c r="AG688" s="940">
        <v>46261</v>
      </c>
      <c r="AH688" s="765"/>
      <c r="AI688" s="765" t="s">
        <v>308</v>
      </c>
      <c r="AJ688" s="740">
        <v>3</v>
      </c>
      <c r="AK688" s="741"/>
      <c r="AL688" s="742"/>
      <c r="AM688" s="743">
        <v>0</v>
      </c>
      <c r="AN688" s="743"/>
      <c r="AO688" s="743"/>
      <c r="AP688" s="743"/>
      <c r="AQ688" s="743"/>
      <c r="AR688" s="743"/>
      <c r="AS688" s="743">
        <v>0</v>
      </c>
      <c r="AT688" s="743"/>
      <c r="AU688" s="743"/>
      <c r="AV688" s="743"/>
      <c r="AW688" s="743"/>
      <c r="AX688" s="743"/>
      <c r="AY688" s="743"/>
      <c r="AZ688" s="743"/>
      <c r="BA688" s="743"/>
      <c r="BB688" s="743">
        <v>0</v>
      </c>
      <c r="BC688" s="743">
        <v>0</v>
      </c>
      <c r="BD688" s="743">
        <v>0</v>
      </c>
      <c r="BE688" s="743">
        <v>0</v>
      </c>
      <c r="BF688" s="743">
        <v>0</v>
      </c>
      <c r="BG688" s="743">
        <v>0</v>
      </c>
      <c r="BH688" s="743">
        <v>0</v>
      </c>
      <c r="BI688" s="743">
        <v>0</v>
      </c>
      <c r="BJ688" s="743"/>
      <c r="BK688" s="743">
        <v>0</v>
      </c>
      <c r="BL688" s="743"/>
      <c r="BM688" s="743"/>
      <c r="BN688" s="743" t="s">
        <v>308</v>
      </c>
      <c r="BO688" s="743" t="s">
        <v>308</v>
      </c>
      <c r="BP688" s="743" t="s">
        <v>308</v>
      </c>
      <c r="BQ688" s="743" t="s">
        <v>308</v>
      </c>
      <c r="BR688" s="743"/>
      <c r="BS688" s="743">
        <v>0</v>
      </c>
      <c r="BT688" s="743"/>
      <c r="BU688" s="743" t="s">
        <v>579</v>
      </c>
      <c r="BV688" s="743"/>
      <c r="BW688" s="743"/>
      <c r="BX688" s="743"/>
      <c r="BY688" s="743"/>
      <c r="BZ688" s="743"/>
      <c r="CA688" s="743"/>
      <c r="CB688" s="743"/>
      <c r="CC688" s="743"/>
      <c r="CD688" s="743"/>
      <c r="CE688" s="743"/>
      <c r="CF688" s="743"/>
      <c r="CG688" s="743"/>
      <c r="CH688" s="743"/>
      <c r="CI688" s="743"/>
      <c r="CJ688" s="743"/>
      <c r="CK688" s="736"/>
      <c r="CL688" s="736" t="s">
        <v>397</v>
      </c>
      <c r="CM688" s="736" t="s">
        <v>397</v>
      </c>
      <c r="CN688" s="736" t="s">
        <v>397</v>
      </c>
      <c r="CO688" s="736">
        <v>0</v>
      </c>
      <c r="CP688" s="736">
        <v>0</v>
      </c>
      <c r="CQ688" s="736">
        <v>0</v>
      </c>
      <c r="CR688" s="734">
        <v>72</v>
      </c>
      <c r="CS688" s="744"/>
      <c r="CT688" s="745">
        <v>46279</v>
      </c>
      <c r="CU688" s="859" t="s">
        <v>585</v>
      </c>
      <c r="CV688" s="737"/>
      <c r="CW688" s="737"/>
      <c r="CX688" s="745">
        <v>46230</v>
      </c>
      <c r="CY688" s="747">
        <v>0</v>
      </c>
      <c r="CZ688" s="747">
        <v>0</v>
      </c>
      <c r="DA688" s="748">
        <v>0</v>
      </c>
      <c r="DB688" s="748">
        <v>0</v>
      </c>
      <c r="DC688" s="748">
        <v>0</v>
      </c>
      <c r="DD688" s="748" t="s">
        <v>397</v>
      </c>
      <c r="DE688" s="749" t="s">
        <v>397</v>
      </c>
      <c r="DF688" s="749" t="s">
        <v>390</v>
      </c>
      <c r="DG688" s="749" t="s">
        <v>390</v>
      </c>
      <c r="DH688" s="750">
        <v>0</v>
      </c>
      <c r="DI688" s="737" t="s">
        <v>397</v>
      </c>
      <c r="DJ688" s="737" t="s">
        <v>390</v>
      </c>
      <c r="DK688" s="737" t="s">
        <v>390</v>
      </c>
      <c r="DL688" s="737" t="s">
        <v>390</v>
      </c>
      <c r="DM688" s="737" t="s">
        <v>390</v>
      </c>
      <c r="DN688" s="737" t="s">
        <v>390</v>
      </c>
      <c r="DO688" s="762">
        <v>0</v>
      </c>
      <c r="DP688" s="737">
        <v>46276</v>
      </c>
      <c r="DQ688" s="737">
        <v>46276</v>
      </c>
      <c r="DR688" s="737">
        <v>46276</v>
      </c>
      <c r="DS688" s="750">
        <v>46276</v>
      </c>
      <c r="DT688" s="752">
        <v>46276</v>
      </c>
      <c r="DU688" s="753">
        <v>-7</v>
      </c>
      <c r="DV688" s="753" t="s">
        <v>308</v>
      </c>
      <c r="DW688" s="754">
        <v>46269</v>
      </c>
      <c r="DX688" s="755">
        <v>46269</v>
      </c>
      <c r="DY688" s="754" t="e">
        <v>#VALUE!</v>
      </c>
      <c r="DZ688" s="754" t="e">
        <v>#VALUE!</v>
      </c>
      <c r="EA688" s="754"/>
      <c r="EB688" s="754"/>
      <c r="HA688" s="756" t="s">
        <v>397</v>
      </c>
      <c r="HB688" s="756" t="s">
        <v>397</v>
      </c>
      <c r="HC688" s="756" t="s">
        <v>397</v>
      </c>
      <c r="HD688" s="756" t="s">
        <v>397</v>
      </c>
      <c r="HE688" s="756" t="s">
        <v>397</v>
      </c>
      <c r="HF688" s="756" t="s">
        <v>397</v>
      </c>
      <c r="HG688" s="756" t="s">
        <v>397</v>
      </c>
      <c r="HH688" s="756" t="s">
        <v>397</v>
      </c>
      <c r="HI688" s="756" t="s">
        <v>397</v>
      </c>
      <c r="HJ688" s="756" t="s">
        <v>397</v>
      </c>
      <c r="HK688"/>
      <c r="HL688"/>
      <c r="HM688"/>
      <c r="HN688" s="756" t="str">
        <f t="shared" ref="HN688:HN715" si="23">IF(HA688&lt;&gt;"X","SDI",IF(HE688&lt;&gt;"X","CBMJ",IF(HK688&lt;&gt;"X","AUTO PRINT","INHOUSE")))</f>
        <v>AUTO PRINT</v>
      </c>
      <c r="HO688"/>
      <c r="HP688" s="757" t="s">
        <v>572</v>
      </c>
      <c r="HQ688" s="757" t="s">
        <v>572</v>
      </c>
      <c r="HR688" s="757" t="s">
        <v>572</v>
      </c>
      <c r="HS688"/>
      <c r="HW688" s="758"/>
      <c r="HX688"/>
      <c r="HY688" s="759" t="s">
        <v>572</v>
      </c>
      <c r="HZ688" s="759" t="s">
        <v>572</v>
      </c>
      <c r="IA688" s="759" t="s">
        <v>572</v>
      </c>
      <c r="IC688" s="760" t="s">
        <v>572</v>
      </c>
      <c r="ID688" s="760" t="s">
        <v>572</v>
      </c>
      <c r="IE688" s="760" t="s">
        <v>572</v>
      </c>
      <c r="IF688" s="761" t="s">
        <v>572</v>
      </c>
      <c r="IG688" s="619" t="str">
        <f t="shared" ref="IG688:IG715" si="24">IF(COUNTIF(IC688:IF688,"AUTO PRINTING*")&gt;0,"AUTO PRINTING","IN HOUSE (MANUAL)")</f>
        <v>IN HOUSE (MANUAL)</v>
      </c>
      <c r="II688" s="761" t="s">
        <v>572</v>
      </c>
      <c r="IK688" s="761" t="str">
        <f>IFERROR(VLOOKUP($M688,#REF!,13,0),"IN HOUSE (MANUAL)")</f>
        <v>IN HOUSE (MANUAL)</v>
      </c>
      <c r="IM688" s="760" t="s">
        <v>572</v>
      </c>
      <c r="IN688" s="760" t="s">
        <v>572</v>
      </c>
      <c r="IO688" s="760" t="s">
        <v>572</v>
      </c>
      <c r="IQ688" s="760" t="s">
        <v>572</v>
      </c>
      <c r="IR688" s="760" t="s">
        <v>572</v>
      </c>
      <c r="IT688" s="760" t="s">
        <v>572</v>
      </c>
      <c r="IV688" s="760" t="s">
        <v>572</v>
      </c>
      <c r="IW688" s="760" t="s">
        <v>572</v>
      </c>
      <c r="IY688" s="760" t="s">
        <v>572</v>
      </c>
      <c r="IZ688" s="760" t="s">
        <v>572</v>
      </c>
      <c r="JB688" s="760" t="s">
        <v>572</v>
      </c>
      <c r="JC688" s="760" t="s">
        <v>572</v>
      </c>
      <c r="JE688" s="760" t="s">
        <v>572</v>
      </c>
      <c r="JF688" s="760" t="s">
        <v>572</v>
      </c>
    </row>
    <row r="689" spans="1:266" ht="17.25" customHeight="1" x14ac:dyDescent="0.35">
      <c r="A689" s="618" t="s">
        <v>1669</v>
      </c>
      <c r="B689" s="730">
        <v>63</v>
      </c>
      <c r="C689" s="730" t="s">
        <v>1666</v>
      </c>
      <c r="D689" s="730" t="s">
        <v>1666</v>
      </c>
      <c r="E689" s="730">
        <v>12</v>
      </c>
      <c r="F689" s="731" t="s">
        <v>574</v>
      </c>
      <c r="G689" s="732">
        <v>1</v>
      </c>
      <c r="H689" s="826">
        <v>46220</v>
      </c>
      <c r="I689" s="730">
        <v>36</v>
      </c>
      <c r="J689" s="730" t="s">
        <v>308</v>
      </c>
      <c r="K689" s="730">
        <v>37</v>
      </c>
      <c r="L689" s="730" t="s">
        <v>1670</v>
      </c>
      <c r="M689" s="735" t="s">
        <v>1669</v>
      </c>
      <c r="N689" s="735" t="s">
        <v>390</v>
      </c>
      <c r="O689" s="735" t="s">
        <v>390</v>
      </c>
      <c r="P689" s="735">
        <v>0</v>
      </c>
      <c r="Q689" s="735">
        <v>0</v>
      </c>
      <c r="R689" s="735">
        <v>608</v>
      </c>
      <c r="S689" s="735" t="s">
        <v>1655</v>
      </c>
      <c r="T689" s="735" t="s">
        <v>1671</v>
      </c>
      <c r="U689" s="735">
        <v>608</v>
      </c>
      <c r="V689" s="735" t="s">
        <v>1657</v>
      </c>
      <c r="W689" s="735"/>
      <c r="X689" s="768">
        <v>0</v>
      </c>
      <c r="Y689" s="768">
        <v>0</v>
      </c>
      <c r="Z689" s="768">
        <v>0</v>
      </c>
      <c r="AA689" s="735" t="s">
        <v>309</v>
      </c>
      <c r="AB689" s="735" t="s">
        <v>569</v>
      </c>
      <c r="AC689" s="735" t="s">
        <v>608</v>
      </c>
      <c r="AD689" s="735">
        <v>780</v>
      </c>
      <c r="AE689" s="738">
        <v>780</v>
      </c>
      <c r="AF689" s="763" t="s">
        <v>390</v>
      </c>
      <c r="AG689" s="940"/>
      <c r="AH689" s="765"/>
      <c r="AI689" s="765" t="s">
        <v>308</v>
      </c>
      <c r="AJ689" s="740">
        <v>6</v>
      </c>
      <c r="AK689" s="766"/>
      <c r="AL689" s="740"/>
      <c r="AM689" s="767">
        <v>0</v>
      </c>
      <c r="AN689" s="767"/>
      <c r="AO689" s="767"/>
      <c r="AP689" s="767"/>
      <c r="AQ689" s="767"/>
      <c r="AR689" s="767"/>
      <c r="AS689" s="767" t="s">
        <v>397</v>
      </c>
      <c r="AT689" s="767"/>
      <c r="AU689" s="767"/>
      <c r="AV689" s="767"/>
      <c r="AW689" s="767"/>
      <c r="AX689" s="767"/>
      <c r="AY689" s="767"/>
      <c r="AZ689" s="767"/>
      <c r="BA689" s="767"/>
      <c r="BB689" s="767">
        <v>0</v>
      </c>
      <c r="BC689" s="767" t="s">
        <v>397</v>
      </c>
      <c r="BD689" s="767">
        <v>0</v>
      </c>
      <c r="BE689" s="767">
        <v>0</v>
      </c>
      <c r="BF689" s="767" t="s">
        <v>397</v>
      </c>
      <c r="BG689" s="767">
        <v>0</v>
      </c>
      <c r="BH689" s="767">
        <v>0</v>
      </c>
      <c r="BI689" s="767">
        <v>0</v>
      </c>
      <c r="BJ689" s="767" t="s">
        <v>902</v>
      </c>
      <c r="BK689" s="767">
        <v>0</v>
      </c>
      <c r="BL689" s="767"/>
      <c r="BM689" s="767"/>
      <c r="BN689" s="767" t="s">
        <v>308</v>
      </c>
      <c r="BO689" s="767" t="s">
        <v>308</v>
      </c>
      <c r="BP689" s="767" t="s">
        <v>308</v>
      </c>
      <c r="BQ689" s="767" t="s">
        <v>308</v>
      </c>
      <c r="BR689" s="767"/>
      <c r="BS689" s="767">
        <v>0</v>
      </c>
      <c r="BT689" s="767" t="s">
        <v>1672</v>
      </c>
      <c r="BU689" s="767" t="s">
        <v>579</v>
      </c>
      <c r="BV689" s="767"/>
      <c r="BW689" s="767"/>
      <c r="BX689" s="767"/>
      <c r="BY689" s="767"/>
      <c r="BZ689" s="767"/>
      <c r="CA689" s="767"/>
      <c r="CB689" s="767"/>
      <c r="CC689" s="767"/>
      <c r="CD689" s="767"/>
      <c r="CE689" s="767"/>
      <c r="CF689" s="767"/>
      <c r="CG689" s="767"/>
      <c r="CH689" s="767"/>
      <c r="CI689" s="767"/>
      <c r="CJ689" s="767"/>
      <c r="CK689" s="768"/>
      <c r="CL689" s="768" t="s">
        <v>397</v>
      </c>
      <c r="CM689" s="768" t="s">
        <v>397</v>
      </c>
      <c r="CN689" s="768" t="s">
        <v>397</v>
      </c>
      <c r="CO689" s="768">
        <v>0</v>
      </c>
      <c r="CP689" s="768">
        <v>0</v>
      </c>
      <c r="CQ689" s="768">
        <v>0</v>
      </c>
      <c r="CR689" s="735">
        <v>312</v>
      </c>
      <c r="CS689" s="769"/>
      <c r="CT689" s="860">
        <v>46279</v>
      </c>
      <c r="CU689" s="941" t="s">
        <v>1673</v>
      </c>
      <c r="CV689" s="763"/>
      <c r="CW689" s="763"/>
      <c r="CX689" s="745">
        <v>46256</v>
      </c>
      <c r="CY689" s="747">
        <v>0</v>
      </c>
      <c r="CZ689" s="747" t="s">
        <v>308</v>
      </c>
      <c r="DA689" s="748">
        <v>0</v>
      </c>
      <c r="DB689" s="748">
        <v>0</v>
      </c>
      <c r="DC689" s="748">
        <v>0</v>
      </c>
      <c r="DD689" s="748" t="s">
        <v>397</v>
      </c>
      <c r="DE689" s="748" t="s">
        <v>397</v>
      </c>
      <c r="DF689" s="748" t="s">
        <v>390</v>
      </c>
      <c r="DG689" s="748" t="s">
        <v>390</v>
      </c>
      <c r="DH689" s="770">
        <v>0</v>
      </c>
      <c r="DI689" s="763" t="s">
        <v>397</v>
      </c>
      <c r="DJ689" s="763" t="s">
        <v>390</v>
      </c>
      <c r="DK689" s="763" t="s">
        <v>390</v>
      </c>
      <c r="DL689" s="763" t="s">
        <v>390</v>
      </c>
      <c r="DM689" s="763" t="s">
        <v>390</v>
      </c>
      <c r="DN689" s="763" t="s">
        <v>390</v>
      </c>
      <c r="DO689" s="771">
        <v>0</v>
      </c>
      <c r="DP689" s="763">
        <v>46276</v>
      </c>
      <c r="DQ689" s="763">
        <v>46276</v>
      </c>
      <c r="DR689" s="763">
        <v>46276</v>
      </c>
      <c r="DS689" s="770">
        <v>46276</v>
      </c>
      <c r="DT689" s="752">
        <v>46276</v>
      </c>
      <c r="DU689" s="753">
        <v>-7</v>
      </c>
      <c r="DV689" s="753" t="s">
        <v>308</v>
      </c>
      <c r="DW689" s="754">
        <v>46269</v>
      </c>
      <c r="DX689" s="755">
        <v>46269</v>
      </c>
      <c r="DY689" s="754" t="e">
        <v>#VALUE!</v>
      </c>
      <c r="DZ689" s="754" t="e">
        <v>#VALUE!</v>
      </c>
      <c r="EA689" s="754"/>
      <c r="EB689" s="754"/>
      <c r="HA689" s="756">
        <v>780</v>
      </c>
      <c r="HB689" s="756">
        <v>0</v>
      </c>
      <c r="HC689" s="756">
        <v>780</v>
      </c>
      <c r="HD689" s="756">
        <v>0</v>
      </c>
      <c r="HE689" s="756" t="s">
        <v>397</v>
      </c>
      <c r="HF689" s="756" t="s">
        <v>397</v>
      </c>
      <c r="HG689" s="756" t="s">
        <v>397</v>
      </c>
      <c r="HH689" s="756" t="s">
        <v>397</v>
      </c>
      <c r="HI689" s="756" t="s">
        <v>397</v>
      </c>
      <c r="HJ689" s="756" t="s">
        <v>397</v>
      </c>
      <c r="HK689"/>
      <c r="HL689"/>
      <c r="HM689"/>
      <c r="HN689" s="756" t="str">
        <f t="shared" si="23"/>
        <v>SDI</v>
      </c>
      <c r="HO689"/>
      <c r="HP689" s="757" t="s">
        <v>239</v>
      </c>
      <c r="HQ689" s="757" t="s">
        <v>239</v>
      </c>
      <c r="HR689" s="757" t="s">
        <v>239</v>
      </c>
      <c r="HS689"/>
      <c r="HW689" s="758"/>
      <c r="HX689"/>
      <c r="HY689" s="759" t="s">
        <v>572</v>
      </c>
      <c r="HZ689" s="759" t="s">
        <v>572</v>
      </c>
      <c r="IA689" s="759" t="s">
        <v>572</v>
      </c>
      <c r="IC689" s="760" t="s">
        <v>572</v>
      </c>
      <c r="ID689" s="760" t="s">
        <v>572</v>
      </c>
      <c r="IE689" s="760" t="s">
        <v>572</v>
      </c>
      <c r="IF689" s="761" t="s">
        <v>572</v>
      </c>
      <c r="IG689" s="619" t="str">
        <f t="shared" si="24"/>
        <v>IN HOUSE (MANUAL)</v>
      </c>
      <c r="II689" s="761" t="s">
        <v>572</v>
      </c>
      <c r="IK689" s="761" t="str">
        <f>IFERROR(VLOOKUP($M689,#REF!,13,0),"IN HOUSE (MANUAL)")</f>
        <v>IN HOUSE (MANUAL)</v>
      </c>
      <c r="IM689" s="760" t="s">
        <v>572</v>
      </c>
      <c r="IN689" s="760" t="s">
        <v>572</v>
      </c>
      <c r="IO689" s="760" t="s">
        <v>572</v>
      </c>
      <c r="IQ689" s="760" t="s">
        <v>239</v>
      </c>
      <c r="IR689" s="760" t="s">
        <v>239</v>
      </c>
      <c r="IT689" s="760" t="s">
        <v>572</v>
      </c>
      <c r="IV689" s="760" t="s">
        <v>572</v>
      </c>
      <c r="IW689" s="760" t="s">
        <v>572</v>
      </c>
      <c r="IY689" s="760" t="s">
        <v>572</v>
      </c>
      <c r="IZ689" s="760" t="s">
        <v>572</v>
      </c>
      <c r="JB689" s="760" t="s">
        <v>572</v>
      </c>
      <c r="JC689" s="760" t="s">
        <v>572</v>
      </c>
      <c r="JE689" s="760" t="s">
        <v>572</v>
      </c>
      <c r="JF689" s="760">
        <v>0</v>
      </c>
    </row>
    <row r="690" spans="1:266" ht="17.25" customHeight="1" collapsed="1" x14ac:dyDescent="0.35">
      <c r="A690" s="618" t="s">
        <v>1674</v>
      </c>
      <c r="B690" s="730">
        <v>64</v>
      </c>
      <c r="C690" s="730" t="s">
        <v>1666</v>
      </c>
      <c r="D690" s="730" t="s">
        <v>1666</v>
      </c>
      <c r="E690" s="730">
        <v>12</v>
      </c>
      <c r="F690" s="731" t="s">
        <v>574</v>
      </c>
      <c r="G690" s="732">
        <v>1</v>
      </c>
      <c r="H690" s="826">
        <v>46196</v>
      </c>
      <c r="I690" s="730">
        <v>36</v>
      </c>
      <c r="J690" s="730" t="s">
        <v>308</v>
      </c>
      <c r="K690" s="730">
        <v>37</v>
      </c>
      <c r="L690" s="730" t="s">
        <v>1667</v>
      </c>
      <c r="M690" s="734" t="s">
        <v>1674</v>
      </c>
      <c r="N690" s="735" t="s">
        <v>390</v>
      </c>
      <c r="O690" s="735" t="s">
        <v>390</v>
      </c>
      <c r="P690" s="735">
        <v>0</v>
      </c>
      <c r="Q690" s="735">
        <v>0</v>
      </c>
      <c r="R690" s="734">
        <v>608</v>
      </c>
      <c r="S690" s="734" t="s">
        <v>1675</v>
      </c>
      <c r="T690" s="734" t="s">
        <v>1668</v>
      </c>
      <c r="U690" s="734">
        <v>608</v>
      </c>
      <c r="V690" s="734" t="s">
        <v>1657</v>
      </c>
      <c r="W690" s="734"/>
      <c r="X690" s="736">
        <v>0</v>
      </c>
      <c r="Y690" s="736">
        <v>0</v>
      </c>
      <c r="Z690" s="736">
        <v>0</v>
      </c>
      <c r="AA690" s="734" t="s">
        <v>309</v>
      </c>
      <c r="AB690" s="734" t="s">
        <v>750</v>
      </c>
      <c r="AC690" s="734" t="s">
        <v>608</v>
      </c>
      <c r="AD690" s="734">
        <v>480</v>
      </c>
      <c r="AE690" s="738">
        <v>480</v>
      </c>
      <c r="AF690" s="737" t="s">
        <v>390</v>
      </c>
      <c r="AG690" s="942"/>
      <c r="AH690" s="739"/>
      <c r="AI690" s="739" t="s">
        <v>308</v>
      </c>
      <c r="AJ690" s="740">
        <v>7</v>
      </c>
      <c r="AK690" s="741"/>
      <c r="AL690" s="742"/>
      <c r="AM690" s="743">
        <v>0</v>
      </c>
      <c r="AN690" s="743"/>
      <c r="AO690" s="743"/>
      <c r="AP690" s="743"/>
      <c r="AQ690" s="743"/>
      <c r="AR690" s="743"/>
      <c r="AS690" s="743" t="s">
        <v>397</v>
      </c>
      <c r="AT690" s="743"/>
      <c r="AU690" s="743"/>
      <c r="AV690" s="743"/>
      <c r="AW690" s="743"/>
      <c r="AX690" s="743"/>
      <c r="AY690" s="743"/>
      <c r="AZ690" s="743"/>
      <c r="BA690" s="743"/>
      <c r="BB690" s="743">
        <v>0</v>
      </c>
      <c r="BC690" s="743" t="s">
        <v>397</v>
      </c>
      <c r="BD690" s="743">
        <v>0</v>
      </c>
      <c r="BE690" s="743">
        <v>0</v>
      </c>
      <c r="BF690" s="743" t="s">
        <v>397</v>
      </c>
      <c r="BG690" s="743">
        <v>0</v>
      </c>
      <c r="BH690" s="743">
        <v>0</v>
      </c>
      <c r="BI690" s="743">
        <v>0</v>
      </c>
      <c r="BJ690" s="743" t="s">
        <v>902</v>
      </c>
      <c r="BK690" s="743">
        <v>0</v>
      </c>
      <c r="BL690" s="743"/>
      <c r="BM690" s="743"/>
      <c r="BN690" s="743" t="s">
        <v>308</v>
      </c>
      <c r="BO690" s="743" t="s">
        <v>308</v>
      </c>
      <c r="BP690" s="743" t="s">
        <v>308</v>
      </c>
      <c r="BQ690" s="743" t="s">
        <v>308</v>
      </c>
      <c r="BR690" s="743"/>
      <c r="BS690" s="743">
        <v>0</v>
      </c>
      <c r="BT690" s="743" t="s">
        <v>1672</v>
      </c>
      <c r="BU690" s="743" t="s">
        <v>579</v>
      </c>
      <c r="BV690" s="743"/>
      <c r="BW690" s="743"/>
      <c r="BX690" s="743"/>
      <c r="BY690" s="743"/>
      <c r="BZ690" s="743"/>
      <c r="CA690" s="743"/>
      <c r="CB690" s="743"/>
      <c r="CC690" s="743"/>
      <c r="CD690" s="743"/>
      <c r="CE690" s="743"/>
      <c r="CF690" s="743"/>
      <c r="CG690" s="743"/>
      <c r="CH690" s="743"/>
      <c r="CI690" s="743"/>
      <c r="CJ690" s="743"/>
      <c r="CK690" s="736"/>
      <c r="CL690" s="736" t="s">
        <v>397</v>
      </c>
      <c r="CM690" s="736" t="s">
        <v>397</v>
      </c>
      <c r="CN690" s="736" t="s">
        <v>397</v>
      </c>
      <c r="CO690" s="736">
        <v>0</v>
      </c>
      <c r="CP690" s="736">
        <v>0</v>
      </c>
      <c r="CQ690" s="736">
        <v>0</v>
      </c>
      <c r="CR690" s="734">
        <v>117</v>
      </c>
      <c r="CS690" s="744"/>
      <c r="CT690" s="745">
        <v>46279</v>
      </c>
      <c r="CU690" s="859" t="s">
        <v>585</v>
      </c>
      <c r="CV690" s="737"/>
      <c r="CW690" s="737"/>
      <c r="CX690" s="745">
        <v>46230</v>
      </c>
      <c r="CY690" s="747">
        <v>0</v>
      </c>
      <c r="CZ690" s="747">
        <v>0</v>
      </c>
      <c r="DA690" s="748">
        <v>0</v>
      </c>
      <c r="DB690" s="748">
        <v>0</v>
      </c>
      <c r="DC690" s="748">
        <v>0</v>
      </c>
      <c r="DD690" s="748" t="s">
        <v>397</v>
      </c>
      <c r="DE690" s="749" t="s">
        <v>397</v>
      </c>
      <c r="DF690" s="749" t="s">
        <v>390</v>
      </c>
      <c r="DG690" s="749" t="s">
        <v>390</v>
      </c>
      <c r="DH690" s="750">
        <v>0</v>
      </c>
      <c r="DI690" s="737" t="s">
        <v>397</v>
      </c>
      <c r="DJ690" s="737" t="s">
        <v>390</v>
      </c>
      <c r="DK690" s="737" t="s">
        <v>390</v>
      </c>
      <c r="DL690" s="737" t="s">
        <v>390</v>
      </c>
      <c r="DM690" s="737" t="s">
        <v>390</v>
      </c>
      <c r="DN690" s="737" t="s">
        <v>390</v>
      </c>
      <c r="DO690" s="762">
        <v>0</v>
      </c>
      <c r="DP690" s="737">
        <v>46276</v>
      </c>
      <c r="DQ690" s="737">
        <v>46276</v>
      </c>
      <c r="DR690" s="737">
        <v>46276</v>
      </c>
      <c r="DS690" s="750">
        <v>46276</v>
      </c>
      <c r="DT690" s="752">
        <v>46276</v>
      </c>
      <c r="DU690" s="753">
        <v>-7</v>
      </c>
      <c r="DV690" s="753" t="s">
        <v>308</v>
      </c>
      <c r="DW690" s="754">
        <v>46269</v>
      </c>
      <c r="DX690" s="755">
        <v>46269</v>
      </c>
      <c r="DY690" s="754" t="e">
        <v>#VALUE!</v>
      </c>
      <c r="DZ690" s="754" t="e">
        <v>#VALUE!</v>
      </c>
      <c r="EA690" s="754" t="e">
        <v>#VALUE!</v>
      </c>
      <c r="EB690" s="754" t="e">
        <v>#VALUE!</v>
      </c>
      <c r="HA690" s="756">
        <v>480</v>
      </c>
      <c r="HB690" s="756">
        <v>0</v>
      </c>
      <c r="HC690" s="756">
        <v>480</v>
      </c>
      <c r="HD690" s="756">
        <v>0</v>
      </c>
      <c r="HE690" s="756" t="s">
        <v>397</v>
      </c>
      <c r="HF690" s="756" t="s">
        <v>397</v>
      </c>
      <c r="HG690" s="756" t="s">
        <v>397</v>
      </c>
      <c r="HH690" s="756" t="s">
        <v>397</v>
      </c>
      <c r="HI690" s="756" t="s">
        <v>397</v>
      </c>
      <c r="HJ690" s="756" t="s">
        <v>397</v>
      </c>
      <c r="HK690"/>
      <c r="HL690"/>
      <c r="HM690"/>
      <c r="HN690" s="756" t="str">
        <f t="shared" si="23"/>
        <v>SDI</v>
      </c>
      <c r="HO690"/>
      <c r="HP690" s="757" t="s">
        <v>239</v>
      </c>
      <c r="HQ690" s="757" t="s">
        <v>239</v>
      </c>
      <c r="HR690" s="757" t="s">
        <v>239</v>
      </c>
      <c r="HS690"/>
      <c r="HW690" s="758"/>
      <c r="HX690"/>
      <c r="HY690" s="759" t="s">
        <v>572</v>
      </c>
      <c r="HZ690" s="759" t="s">
        <v>572</v>
      </c>
      <c r="IA690" s="759" t="s">
        <v>572</v>
      </c>
      <c r="IC690" s="760" t="s">
        <v>572</v>
      </c>
      <c r="ID690" s="760" t="s">
        <v>572</v>
      </c>
      <c r="IE690" s="760" t="s">
        <v>572</v>
      </c>
      <c r="IF690" s="761" t="s">
        <v>572</v>
      </c>
      <c r="IG690" s="619" t="str">
        <f t="shared" si="24"/>
        <v>IN HOUSE (MANUAL)</v>
      </c>
      <c r="II690" s="761" t="s">
        <v>572</v>
      </c>
      <c r="IK690" s="761" t="str">
        <f>IFERROR(VLOOKUP($M690,#REF!,13,0),"IN HOUSE (MANUAL)")</f>
        <v>IN HOUSE (MANUAL)</v>
      </c>
      <c r="IM690" s="760" t="s">
        <v>572</v>
      </c>
      <c r="IN690" s="760" t="s">
        <v>572</v>
      </c>
      <c r="IO690" s="760" t="s">
        <v>572</v>
      </c>
      <c r="IQ690" s="760" t="s">
        <v>239</v>
      </c>
      <c r="IR690" s="760" t="s">
        <v>239</v>
      </c>
      <c r="IT690" s="760" t="s">
        <v>572</v>
      </c>
      <c r="IV690" s="760" t="s">
        <v>572</v>
      </c>
      <c r="IW690" s="760" t="s">
        <v>572</v>
      </c>
      <c r="IY690" s="760" t="s">
        <v>572</v>
      </c>
      <c r="IZ690" s="760" t="s">
        <v>572</v>
      </c>
      <c r="JB690" s="760" t="s">
        <v>572</v>
      </c>
      <c r="JC690" s="760" t="s">
        <v>572</v>
      </c>
      <c r="JE690" s="760" t="s">
        <v>572</v>
      </c>
      <c r="JF690" s="760">
        <v>0</v>
      </c>
    </row>
    <row r="691" spans="1:266" ht="17.25" customHeight="1" x14ac:dyDescent="0.35">
      <c r="A691" s="618" t="s">
        <v>1676</v>
      </c>
      <c r="B691" s="730">
        <v>65</v>
      </c>
      <c r="C691" s="730" t="s">
        <v>1666</v>
      </c>
      <c r="D691" s="730" t="s">
        <v>1666</v>
      </c>
      <c r="E691" s="730">
        <v>12</v>
      </c>
      <c r="F691" s="731" t="s">
        <v>574</v>
      </c>
      <c r="G691" s="732">
        <v>1</v>
      </c>
      <c r="H691" s="826">
        <v>46196</v>
      </c>
      <c r="I691" s="730">
        <v>36</v>
      </c>
      <c r="J691" s="730" t="s">
        <v>308</v>
      </c>
      <c r="K691" s="730">
        <v>38</v>
      </c>
      <c r="L691" s="730" t="s">
        <v>1677</v>
      </c>
      <c r="M691" s="735" t="s">
        <v>1676</v>
      </c>
      <c r="N691" s="735" t="s">
        <v>390</v>
      </c>
      <c r="O691" s="735" t="s">
        <v>390</v>
      </c>
      <c r="P691" s="735">
        <v>0</v>
      </c>
      <c r="Q691" s="735">
        <v>0</v>
      </c>
      <c r="R691" s="735" t="s">
        <v>1661</v>
      </c>
      <c r="S691" s="735" t="s">
        <v>1675</v>
      </c>
      <c r="T691" s="735" t="s">
        <v>1678</v>
      </c>
      <c r="U691" s="735">
        <v>608</v>
      </c>
      <c r="V691" s="735" t="s">
        <v>1657</v>
      </c>
      <c r="W691" s="735"/>
      <c r="X691" s="768">
        <v>0</v>
      </c>
      <c r="Y691" s="768"/>
      <c r="Z691" s="768"/>
      <c r="AA691" s="735" t="s">
        <v>309</v>
      </c>
      <c r="AB691" s="735" t="s">
        <v>750</v>
      </c>
      <c r="AC691" s="735" t="s">
        <v>608</v>
      </c>
      <c r="AD691" s="735">
        <v>708</v>
      </c>
      <c r="AE691" s="738">
        <v>708</v>
      </c>
      <c r="AF691" s="763" t="s">
        <v>390</v>
      </c>
      <c r="AG691" s="765"/>
      <c r="AH691" s="765"/>
      <c r="AI691" s="765" t="s">
        <v>308</v>
      </c>
      <c r="AJ691" s="740">
        <v>8</v>
      </c>
      <c r="AK691" s="766"/>
      <c r="AL691" s="740"/>
      <c r="AM691" s="767">
        <v>0</v>
      </c>
      <c r="AN691" s="767"/>
      <c r="AO691" s="767"/>
      <c r="AP691" s="767"/>
      <c r="AQ691" s="767"/>
      <c r="AR691" s="767"/>
      <c r="AS691" s="767" t="s">
        <v>397</v>
      </c>
      <c r="AT691" s="767"/>
      <c r="AU691" s="767"/>
      <c r="AV691" s="767"/>
      <c r="AW691" s="767"/>
      <c r="AX691" s="767"/>
      <c r="AY691" s="767"/>
      <c r="AZ691" s="767"/>
      <c r="BA691" s="767"/>
      <c r="BB691" s="767">
        <v>0</v>
      </c>
      <c r="BC691" s="767" t="s">
        <v>397</v>
      </c>
      <c r="BD691" s="767">
        <v>0</v>
      </c>
      <c r="BE691" s="767">
        <v>0</v>
      </c>
      <c r="BF691" s="767">
        <v>0</v>
      </c>
      <c r="BG691" s="767">
        <v>0</v>
      </c>
      <c r="BH691" s="767">
        <v>0</v>
      </c>
      <c r="BI691" s="767">
        <v>0</v>
      </c>
      <c r="BJ691" s="767" t="s">
        <v>902</v>
      </c>
      <c r="BK691" s="767">
        <v>0</v>
      </c>
      <c r="BL691" s="767"/>
      <c r="BM691" s="767"/>
      <c r="BN691" s="767" t="s">
        <v>308</v>
      </c>
      <c r="BO691" s="767" t="s">
        <v>308</v>
      </c>
      <c r="BP691" s="767" t="s">
        <v>308</v>
      </c>
      <c r="BQ691" s="767" t="s">
        <v>308</v>
      </c>
      <c r="BR691" s="767"/>
      <c r="BS691" s="767">
        <v>0</v>
      </c>
      <c r="BT691" s="767"/>
      <c r="BU691" s="767" t="s">
        <v>579</v>
      </c>
      <c r="BV691" s="767"/>
      <c r="BW691" s="767"/>
      <c r="BX691" s="767"/>
      <c r="BY691" s="767"/>
      <c r="BZ691" s="767"/>
      <c r="CA691" s="767"/>
      <c r="CB691" s="767"/>
      <c r="CC691" s="767"/>
      <c r="CD691" s="767"/>
      <c r="CE691" s="767"/>
      <c r="CF691" s="767"/>
      <c r="CG691" s="767"/>
      <c r="CH691" s="767"/>
      <c r="CI691" s="767"/>
      <c r="CJ691" s="767"/>
      <c r="CK691" s="768"/>
      <c r="CL691" s="768" t="s">
        <v>397</v>
      </c>
      <c r="CM691" s="768" t="s">
        <v>397</v>
      </c>
      <c r="CN691" s="768" t="s">
        <v>397</v>
      </c>
      <c r="CO691" s="768">
        <v>0</v>
      </c>
      <c r="CP691" s="768">
        <v>0</v>
      </c>
      <c r="CQ691" s="768">
        <v>48</v>
      </c>
      <c r="CR691" s="735">
        <v>708</v>
      </c>
      <c r="CS691" s="769"/>
      <c r="CT691" s="860">
        <v>46288</v>
      </c>
      <c r="CU691" s="891" t="s">
        <v>1289</v>
      </c>
      <c r="CV691" s="763"/>
      <c r="CW691" s="943"/>
      <c r="CX691" s="860">
        <v>46241</v>
      </c>
      <c r="CY691" s="747">
        <v>0</v>
      </c>
      <c r="CZ691" s="747">
        <v>0</v>
      </c>
      <c r="DA691" s="748">
        <v>0</v>
      </c>
      <c r="DB691" s="748">
        <v>0</v>
      </c>
      <c r="DC691" s="748">
        <v>0</v>
      </c>
      <c r="DD691" s="748" t="s">
        <v>397</v>
      </c>
      <c r="DE691" s="748" t="s">
        <v>397</v>
      </c>
      <c r="DF691" s="748" t="s">
        <v>390</v>
      </c>
      <c r="DG691" s="748" t="s">
        <v>390</v>
      </c>
      <c r="DH691" s="770">
        <v>0</v>
      </c>
      <c r="DI691" s="763" t="s">
        <v>397</v>
      </c>
      <c r="DJ691" s="763" t="s">
        <v>390</v>
      </c>
      <c r="DK691" s="763" t="s">
        <v>390</v>
      </c>
      <c r="DL691" s="763" t="s">
        <v>390</v>
      </c>
      <c r="DM691" s="763" t="s">
        <v>390</v>
      </c>
      <c r="DN691" s="763" t="s">
        <v>390</v>
      </c>
      <c r="DO691" s="771">
        <v>0</v>
      </c>
      <c r="DP691" s="763">
        <v>46283</v>
      </c>
      <c r="DQ691" s="763">
        <v>46283</v>
      </c>
      <c r="DR691" s="763">
        <v>46283</v>
      </c>
      <c r="DS691" s="770">
        <v>46283</v>
      </c>
      <c r="DT691" s="752">
        <v>46283</v>
      </c>
      <c r="DU691" s="753">
        <v>-14</v>
      </c>
      <c r="DV691" s="753" t="s">
        <v>308</v>
      </c>
      <c r="DW691" s="754">
        <v>46269</v>
      </c>
      <c r="DX691" s="755">
        <v>46269</v>
      </c>
      <c r="DY691" s="754" t="e">
        <v>#VALUE!</v>
      </c>
      <c r="DZ691" s="754" t="e">
        <v>#VALUE!</v>
      </c>
      <c r="EA691" s="754" t="e">
        <v>#VALUE!</v>
      </c>
      <c r="EB691" s="754" t="e">
        <v>#VALUE!</v>
      </c>
      <c r="HA691" s="756">
        <v>708</v>
      </c>
      <c r="HB691" s="756">
        <v>0</v>
      </c>
      <c r="HC691" s="756" t="s">
        <v>397</v>
      </c>
      <c r="HD691" s="756" t="s">
        <v>397</v>
      </c>
      <c r="HE691" s="756" t="s">
        <v>397</v>
      </c>
      <c r="HF691" s="756" t="s">
        <v>397</v>
      </c>
      <c r="HG691" s="756" t="s">
        <v>397</v>
      </c>
      <c r="HH691" s="756" t="s">
        <v>397</v>
      </c>
      <c r="HI691" s="756" t="s">
        <v>397</v>
      </c>
      <c r="HJ691" s="756" t="s">
        <v>397</v>
      </c>
      <c r="HK691"/>
      <c r="HL691"/>
      <c r="HM691"/>
      <c r="HN691" s="756" t="str">
        <f t="shared" si="23"/>
        <v>SDI</v>
      </c>
      <c r="HO691"/>
      <c r="HP691" s="757" t="s">
        <v>239</v>
      </c>
      <c r="HQ691" s="757" t="s">
        <v>239</v>
      </c>
      <c r="HR691" s="757" t="s">
        <v>572</v>
      </c>
      <c r="HS691"/>
      <c r="HW691" s="758"/>
      <c r="HX691"/>
      <c r="HY691" s="759" t="s">
        <v>572</v>
      </c>
      <c r="HZ691" s="759" t="s">
        <v>572</v>
      </c>
      <c r="IA691" s="759" t="s">
        <v>572</v>
      </c>
      <c r="IC691" s="760" t="s">
        <v>572</v>
      </c>
      <c r="ID691" s="760" t="s">
        <v>572</v>
      </c>
      <c r="IE691" s="760" t="s">
        <v>572</v>
      </c>
      <c r="IF691" s="761" t="s">
        <v>572</v>
      </c>
      <c r="IG691" s="619" t="str">
        <f t="shared" si="24"/>
        <v>IN HOUSE (MANUAL)</v>
      </c>
      <c r="II691" s="761" t="s">
        <v>572</v>
      </c>
      <c r="IK691" s="761" t="str">
        <f>IFERROR(VLOOKUP($M691,#REF!,13,0),"IN HOUSE (MANUAL)")</f>
        <v>IN HOUSE (MANUAL)</v>
      </c>
      <c r="IM691" s="760" t="s">
        <v>572</v>
      </c>
      <c r="IN691" s="760" t="s">
        <v>572</v>
      </c>
      <c r="IO691" s="760" t="s">
        <v>572</v>
      </c>
      <c r="IQ691" s="760" t="s">
        <v>572</v>
      </c>
      <c r="IR691" s="760" t="s">
        <v>572</v>
      </c>
      <c r="IT691" s="760" t="s">
        <v>572</v>
      </c>
      <c r="IV691" s="760" t="s">
        <v>572</v>
      </c>
      <c r="IW691" s="760" t="s">
        <v>572</v>
      </c>
      <c r="IY691" s="760" t="s">
        <v>572</v>
      </c>
      <c r="IZ691" s="760" t="s">
        <v>572</v>
      </c>
      <c r="JB691" s="760" t="s">
        <v>572</v>
      </c>
      <c r="JC691" s="760" t="s">
        <v>572</v>
      </c>
      <c r="JE691" s="760" t="s">
        <v>572</v>
      </c>
      <c r="JF691" s="760" t="s">
        <v>572</v>
      </c>
    </row>
    <row r="692" spans="1:266" ht="17.25" customHeight="1" x14ac:dyDescent="0.35">
      <c r="A692" s="618" t="s">
        <v>1679</v>
      </c>
      <c r="B692" s="730">
        <v>66</v>
      </c>
      <c r="C692" s="730" t="s">
        <v>1666</v>
      </c>
      <c r="D692" s="730" t="s">
        <v>1666</v>
      </c>
      <c r="E692" s="730">
        <v>12</v>
      </c>
      <c r="F692" s="731" t="s">
        <v>574</v>
      </c>
      <c r="G692" s="732">
        <v>1</v>
      </c>
      <c r="H692" s="733">
        <v>46196</v>
      </c>
      <c r="I692" s="730">
        <v>36</v>
      </c>
      <c r="J692" s="730" t="s">
        <v>308</v>
      </c>
      <c r="K692" s="730">
        <v>38</v>
      </c>
      <c r="L692" s="730" t="s">
        <v>1680</v>
      </c>
      <c r="M692" s="734" t="s">
        <v>1679</v>
      </c>
      <c r="N692" s="735" t="s">
        <v>390</v>
      </c>
      <c r="O692" s="735" t="s">
        <v>390</v>
      </c>
      <c r="P692" s="735">
        <v>0</v>
      </c>
      <c r="Q692" s="735">
        <v>0</v>
      </c>
      <c r="R692" s="734" t="s">
        <v>1661</v>
      </c>
      <c r="S692" s="734" t="s">
        <v>1675</v>
      </c>
      <c r="T692" s="734" t="s">
        <v>1678</v>
      </c>
      <c r="U692" s="734">
        <v>608</v>
      </c>
      <c r="V692" s="734" t="s">
        <v>1657</v>
      </c>
      <c r="W692" s="734"/>
      <c r="X692" s="736">
        <v>0</v>
      </c>
      <c r="Y692" s="736">
        <v>0</v>
      </c>
      <c r="Z692" s="736">
        <v>0</v>
      </c>
      <c r="AA692" s="734" t="s">
        <v>309</v>
      </c>
      <c r="AB692" s="734" t="s">
        <v>750</v>
      </c>
      <c r="AC692" s="734" t="s">
        <v>608</v>
      </c>
      <c r="AD692" s="734">
        <v>564</v>
      </c>
      <c r="AE692" s="738">
        <v>564</v>
      </c>
      <c r="AF692" s="737" t="s">
        <v>390</v>
      </c>
      <c r="AG692" s="739"/>
      <c r="AH692" s="765"/>
      <c r="AI692" s="739" t="s">
        <v>308</v>
      </c>
      <c r="AJ692" s="740">
        <v>9</v>
      </c>
      <c r="AK692" s="741"/>
      <c r="AL692" s="742"/>
      <c r="AM692" s="743">
        <v>0</v>
      </c>
      <c r="AN692" s="743"/>
      <c r="AO692" s="743"/>
      <c r="AP692" s="743"/>
      <c r="AQ692" s="743"/>
      <c r="AR692" s="743"/>
      <c r="AS692" s="743" t="s">
        <v>397</v>
      </c>
      <c r="AT692" s="743"/>
      <c r="AU692" s="743"/>
      <c r="AV692" s="743"/>
      <c r="AW692" s="743"/>
      <c r="AX692" s="743"/>
      <c r="AY692" s="743"/>
      <c r="AZ692" s="743"/>
      <c r="BA692" s="743"/>
      <c r="BB692" s="743">
        <v>0</v>
      </c>
      <c r="BC692" s="743" t="s">
        <v>397</v>
      </c>
      <c r="BD692" s="743">
        <v>0</v>
      </c>
      <c r="BE692" s="743">
        <v>0</v>
      </c>
      <c r="BF692" s="743" t="s">
        <v>397</v>
      </c>
      <c r="BG692" s="743">
        <v>0</v>
      </c>
      <c r="BH692" s="743">
        <v>0</v>
      </c>
      <c r="BI692" s="743">
        <v>0</v>
      </c>
      <c r="BJ692" s="743" t="s">
        <v>902</v>
      </c>
      <c r="BK692" s="743">
        <v>0</v>
      </c>
      <c r="BL692" s="743"/>
      <c r="BM692" s="743"/>
      <c r="BN692" s="743" t="s">
        <v>308</v>
      </c>
      <c r="BO692" s="743" t="s">
        <v>308</v>
      </c>
      <c r="BP692" s="743" t="s">
        <v>308</v>
      </c>
      <c r="BQ692" s="743" t="s">
        <v>308</v>
      </c>
      <c r="BR692" s="743"/>
      <c r="BS692" s="743">
        <v>0</v>
      </c>
      <c r="BT692" s="743" t="s">
        <v>1672</v>
      </c>
      <c r="BU692" s="743" t="s">
        <v>579</v>
      </c>
      <c r="BV692" s="743"/>
      <c r="BW692" s="743"/>
      <c r="BX692" s="743"/>
      <c r="BY692" s="743"/>
      <c r="BZ692" s="743"/>
      <c r="CA692" s="743"/>
      <c r="CB692" s="743"/>
      <c r="CC692" s="743"/>
      <c r="CD692" s="743"/>
      <c r="CE692" s="743"/>
      <c r="CF692" s="743"/>
      <c r="CG692" s="743"/>
      <c r="CH692" s="743"/>
      <c r="CI692" s="743"/>
      <c r="CJ692" s="743"/>
      <c r="CK692" s="736"/>
      <c r="CL692" s="736" t="s">
        <v>397</v>
      </c>
      <c r="CM692" s="736" t="s">
        <v>397</v>
      </c>
      <c r="CN692" s="736" t="s">
        <v>397</v>
      </c>
      <c r="CO692" s="736">
        <v>0</v>
      </c>
      <c r="CP692" s="736">
        <v>0</v>
      </c>
      <c r="CQ692" s="736">
        <v>0</v>
      </c>
      <c r="CR692" s="734">
        <v>564</v>
      </c>
      <c r="CS692" s="744"/>
      <c r="CT692" s="745">
        <v>46288</v>
      </c>
      <c r="CU692" s="746" t="s">
        <v>1289</v>
      </c>
      <c r="CV692" s="737"/>
      <c r="CW692" s="944"/>
      <c r="CX692" s="745">
        <v>46241</v>
      </c>
      <c r="CY692" s="747">
        <v>0</v>
      </c>
      <c r="CZ692" s="747">
        <v>0</v>
      </c>
      <c r="DA692" s="748">
        <v>0</v>
      </c>
      <c r="DB692" s="748">
        <v>0</v>
      </c>
      <c r="DC692" s="748">
        <v>0</v>
      </c>
      <c r="DD692" s="748" t="s">
        <v>397</v>
      </c>
      <c r="DE692" s="749" t="s">
        <v>397</v>
      </c>
      <c r="DF692" s="749" t="s">
        <v>390</v>
      </c>
      <c r="DG692" s="749" t="s">
        <v>390</v>
      </c>
      <c r="DH692" s="750">
        <v>0</v>
      </c>
      <c r="DI692" s="737" t="s">
        <v>397</v>
      </c>
      <c r="DJ692" s="737" t="s">
        <v>390</v>
      </c>
      <c r="DK692" s="737" t="s">
        <v>390</v>
      </c>
      <c r="DL692" s="737" t="s">
        <v>390</v>
      </c>
      <c r="DM692" s="737" t="s">
        <v>390</v>
      </c>
      <c r="DN692" s="737" t="s">
        <v>390</v>
      </c>
      <c r="DO692" s="762">
        <v>0</v>
      </c>
      <c r="DP692" s="737">
        <v>46283</v>
      </c>
      <c r="DQ692" s="737">
        <v>46283</v>
      </c>
      <c r="DR692" s="737">
        <v>46283</v>
      </c>
      <c r="DS692" s="750">
        <v>46283</v>
      </c>
      <c r="DT692" s="752">
        <v>46283</v>
      </c>
      <c r="DU692" s="753">
        <v>-14</v>
      </c>
      <c r="DV692" s="753" t="s">
        <v>308</v>
      </c>
      <c r="DW692" s="754">
        <v>46269</v>
      </c>
      <c r="DX692" s="755">
        <v>46269</v>
      </c>
      <c r="DY692" s="754" t="e">
        <v>#VALUE!</v>
      </c>
      <c r="DZ692" s="754" t="e">
        <v>#VALUE!</v>
      </c>
      <c r="EA692" s="754" t="e">
        <v>#VALUE!</v>
      </c>
      <c r="EB692" s="754" t="e">
        <v>#VALUE!</v>
      </c>
      <c r="HA692" s="756">
        <v>564</v>
      </c>
      <c r="HB692" s="756">
        <v>0</v>
      </c>
      <c r="HC692" s="756">
        <v>564</v>
      </c>
      <c r="HD692" s="756">
        <v>0</v>
      </c>
      <c r="HE692" s="756" t="s">
        <v>397</v>
      </c>
      <c r="HF692" s="756" t="s">
        <v>397</v>
      </c>
      <c r="HG692" s="756" t="s">
        <v>397</v>
      </c>
      <c r="HH692" s="756" t="s">
        <v>397</v>
      </c>
      <c r="HI692" s="756" t="s">
        <v>397</v>
      </c>
      <c r="HJ692" s="756" t="s">
        <v>397</v>
      </c>
      <c r="HK692"/>
      <c r="HL692"/>
      <c r="HM692"/>
      <c r="HN692" s="756" t="str">
        <f t="shared" si="23"/>
        <v>SDI</v>
      </c>
      <c r="HO692"/>
      <c r="HP692" s="757" t="s">
        <v>239</v>
      </c>
      <c r="HQ692" s="757" t="s">
        <v>239</v>
      </c>
      <c r="HR692" s="757" t="s">
        <v>239</v>
      </c>
      <c r="HS692"/>
      <c r="HW692" s="758"/>
      <c r="HX692"/>
      <c r="HY692" s="759" t="s">
        <v>572</v>
      </c>
      <c r="HZ692" s="759" t="s">
        <v>572</v>
      </c>
      <c r="IA692" s="759" t="s">
        <v>572</v>
      </c>
      <c r="IC692" s="760" t="s">
        <v>572</v>
      </c>
      <c r="ID692" s="760" t="s">
        <v>572</v>
      </c>
      <c r="IE692" s="760" t="s">
        <v>572</v>
      </c>
      <c r="IF692" s="761" t="s">
        <v>572</v>
      </c>
      <c r="IG692" s="619" t="str">
        <f t="shared" si="24"/>
        <v>IN HOUSE (MANUAL)</v>
      </c>
      <c r="II692" s="761" t="s">
        <v>572</v>
      </c>
      <c r="IK692" s="761" t="str">
        <f>IFERROR(VLOOKUP($M692,#REF!,13,0),"IN HOUSE (MANUAL)")</f>
        <v>IN HOUSE (MANUAL)</v>
      </c>
      <c r="IM692" s="760" t="s">
        <v>572</v>
      </c>
      <c r="IN692" s="760" t="s">
        <v>572</v>
      </c>
      <c r="IO692" s="760" t="s">
        <v>572</v>
      </c>
      <c r="IQ692" s="760" t="s">
        <v>239</v>
      </c>
      <c r="IR692" s="760" t="s">
        <v>239</v>
      </c>
      <c r="IT692" s="760" t="s">
        <v>572</v>
      </c>
      <c r="IV692" s="760" t="s">
        <v>572</v>
      </c>
      <c r="IW692" s="760" t="s">
        <v>572</v>
      </c>
      <c r="IY692" s="760" t="s">
        <v>572</v>
      </c>
      <c r="IZ692" s="760" t="s">
        <v>572</v>
      </c>
      <c r="JB692" s="760" t="s">
        <v>572</v>
      </c>
      <c r="JC692" s="760" t="s">
        <v>572</v>
      </c>
      <c r="JE692" s="760" t="s">
        <v>572</v>
      </c>
      <c r="JF692" s="760">
        <v>0</v>
      </c>
    </row>
    <row r="693" spans="1:266" ht="17.25" customHeight="1" collapsed="1" x14ac:dyDescent="0.35">
      <c r="A693" s="618" t="s">
        <v>1681</v>
      </c>
      <c r="B693" s="730">
        <v>67</v>
      </c>
      <c r="C693" s="730" t="s">
        <v>1666</v>
      </c>
      <c r="D693" s="730" t="s">
        <v>1666</v>
      </c>
      <c r="E693" s="730">
        <v>12</v>
      </c>
      <c r="F693" s="731" t="s">
        <v>574</v>
      </c>
      <c r="G693" s="732">
        <v>1</v>
      </c>
      <c r="H693" s="826">
        <v>46196</v>
      </c>
      <c r="I693" s="730">
        <v>37</v>
      </c>
      <c r="J693" s="730" t="s">
        <v>308</v>
      </c>
      <c r="K693" s="730">
        <v>38</v>
      </c>
      <c r="L693" s="730" t="s">
        <v>1677</v>
      </c>
      <c r="M693" s="734" t="s">
        <v>1681</v>
      </c>
      <c r="N693" s="735" t="s">
        <v>390</v>
      </c>
      <c r="O693" s="735" t="s">
        <v>390</v>
      </c>
      <c r="P693" s="735">
        <v>0</v>
      </c>
      <c r="Q693" s="735">
        <v>0</v>
      </c>
      <c r="R693" s="734" t="s">
        <v>1661</v>
      </c>
      <c r="S693" s="734" t="s">
        <v>1655</v>
      </c>
      <c r="T693" s="734" t="s">
        <v>1678</v>
      </c>
      <c r="U693" s="734">
        <v>608</v>
      </c>
      <c r="V693" s="734" t="s">
        <v>1657</v>
      </c>
      <c r="W693" s="734"/>
      <c r="X693" s="736">
        <v>0</v>
      </c>
      <c r="Y693" s="736">
        <v>0</v>
      </c>
      <c r="Z693" s="736">
        <v>0</v>
      </c>
      <c r="AA693" s="734" t="s">
        <v>309</v>
      </c>
      <c r="AB693" s="734" t="s">
        <v>569</v>
      </c>
      <c r="AC693" s="734" t="s">
        <v>608</v>
      </c>
      <c r="AD693" s="734">
        <v>540</v>
      </c>
      <c r="AE693" s="764">
        <v>540</v>
      </c>
      <c r="AF693" s="737" t="s">
        <v>390</v>
      </c>
      <c r="AG693" s="739"/>
      <c r="AH693" s="739"/>
      <c r="AI693" s="739" t="s">
        <v>308</v>
      </c>
      <c r="AJ693" s="740">
        <v>10</v>
      </c>
      <c r="AK693" s="741"/>
      <c r="AL693" s="742"/>
      <c r="AM693" s="743">
        <v>0</v>
      </c>
      <c r="AN693" s="743"/>
      <c r="AO693" s="743"/>
      <c r="AP693" s="743"/>
      <c r="AQ693" s="743"/>
      <c r="AR693" s="743"/>
      <c r="AS693" s="743" t="s">
        <v>397</v>
      </c>
      <c r="AT693" s="743"/>
      <c r="AU693" s="743"/>
      <c r="AV693" s="743"/>
      <c r="AW693" s="743"/>
      <c r="AX693" s="743"/>
      <c r="AY693" s="743"/>
      <c r="AZ693" s="743"/>
      <c r="BA693" s="743"/>
      <c r="BB693" s="743">
        <v>0</v>
      </c>
      <c r="BC693" s="743" t="s">
        <v>397</v>
      </c>
      <c r="BD693" s="743">
        <v>0</v>
      </c>
      <c r="BE693" s="743">
        <v>0</v>
      </c>
      <c r="BF693" s="743" t="s">
        <v>397</v>
      </c>
      <c r="BG693" s="743">
        <v>0</v>
      </c>
      <c r="BH693" s="743">
        <v>0</v>
      </c>
      <c r="BI693" s="743">
        <v>0</v>
      </c>
      <c r="BJ693" s="743" t="s">
        <v>902</v>
      </c>
      <c r="BK693" s="743">
        <v>0</v>
      </c>
      <c r="BL693" s="743"/>
      <c r="BM693" s="743"/>
      <c r="BN693" s="743" t="s">
        <v>308</v>
      </c>
      <c r="BO693" s="743" t="s">
        <v>308</v>
      </c>
      <c r="BP693" s="743" t="s">
        <v>308</v>
      </c>
      <c r="BQ693" s="743" t="s">
        <v>308</v>
      </c>
      <c r="BR693" s="743"/>
      <c r="BS693" s="743">
        <v>0</v>
      </c>
      <c r="BT693" s="743" t="s">
        <v>1672</v>
      </c>
      <c r="BU693" s="743" t="s">
        <v>579</v>
      </c>
      <c r="BV693" s="743"/>
      <c r="BW693" s="743"/>
      <c r="BX693" s="743"/>
      <c r="BY693" s="743"/>
      <c r="BZ693" s="743"/>
      <c r="CA693" s="743"/>
      <c r="CB693" s="743"/>
      <c r="CC693" s="743"/>
      <c r="CD693" s="743"/>
      <c r="CE693" s="743"/>
      <c r="CF693" s="743"/>
      <c r="CG693" s="743"/>
      <c r="CH693" s="743"/>
      <c r="CI693" s="743"/>
      <c r="CJ693" s="743"/>
      <c r="CK693" s="736"/>
      <c r="CL693" s="736" t="s">
        <v>397</v>
      </c>
      <c r="CM693" s="736" t="s">
        <v>397</v>
      </c>
      <c r="CN693" s="736" t="s">
        <v>397</v>
      </c>
      <c r="CO693" s="736">
        <v>0</v>
      </c>
      <c r="CP693" s="736">
        <v>0</v>
      </c>
      <c r="CQ693" s="768">
        <v>36</v>
      </c>
      <c r="CR693" s="735">
        <v>540</v>
      </c>
      <c r="CS693" s="744"/>
      <c r="CT693" s="745">
        <v>46288</v>
      </c>
      <c r="CU693" s="859" t="s">
        <v>1289</v>
      </c>
      <c r="CV693" s="737"/>
      <c r="CW693" s="737"/>
      <c r="CX693" s="745">
        <v>46241</v>
      </c>
      <c r="CY693" s="861">
        <v>0</v>
      </c>
      <c r="CZ693" s="861">
        <v>0</v>
      </c>
      <c r="DA693" s="749">
        <v>0</v>
      </c>
      <c r="DB693" s="749">
        <v>0</v>
      </c>
      <c r="DC693" s="749">
        <v>0</v>
      </c>
      <c r="DD693" s="749" t="s">
        <v>397</v>
      </c>
      <c r="DE693" s="749" t="s">
        <v>397</v>
      </c>
      <c r="DF693" s="749" t="s">
        <v>390</v>
      </c>
      <c r="DG693" s="749" t="s">
        <v>390</v>
      </c>
      <c r="DH693" s="750">
        <v>0</v>
      </c>
      <c r="DI693" s="737" t="s">
        <v>397</v>
      </c>
      <c r="DJ693" s="737" t="s">
        <v>390</v>
      </c>
      <c r="DK693" s="737" t="s">
        <v>390</v>
      </c>
      <c r="DL693" s="737" t="s">
        <v>390</v>
      </c>
      <c r="DM693" s="737" t="s">
        <v>390</v>
      </c>
      <c r="DN693" s="737" t="s">
        <v>390</v>
      </c>
      <c r="DO693" s="762">
        <v>0</v>
      </c>
      <c r="DP693" s="737">
        <v>46283</v>
      </c>
      <c r="DQ693" s="737">
        <v>46283</v>
      </c>
      <c r="DR693" s="737">
        <v>46283</v>
      </c>
      <c r="DS693" s="750">
        <v>46283</v>
      </c>
      <c r="DT693" s="752">
        <v>46283</v>
      </c>
      <c r="DU693" s="753">
        <v>-11</v>
      </c>
      <c r="DV693" s="753" t="s">
        <v>308</v>
      </c>
      <c r="DW693" s="754">
        <v>46269</v>
      </c>
      <c r="DX693" s="755">
        <v>46272</v>
      </c>
      <c r="DY693" s="754" t="e">
        <v>#VALUE!</v>
      </c>
      <c r="DZ693" s="754" t="e">
        <v>#VALUE!</v>
      </c>
      <c r="EA693" s="754" t="e">
        <v>#VALUE!</v>
      </c>
      <c r="EB693" s="754" t="e">
        <v>#VALUE!</v>
      </c>
      <c r="HA693" s="756">
        <v>540</v>
      </c>
      <c r="HB693" s="756">
        <v>0</v>
      </c>
      <c r="HC693" s="756">
        <v>540</v>
      </c>
      <c r="HD693" s="756">
        <v>0</v>
      </c>
      <c r="HE693" s="756" t="s">
        <v>397</v>
      </c>
      <c r="HF693" s="756" t="s">
        <v>397</v>
      </c>
      <c r="HG693" s="756" t="s">
        <v>397</v>
      </c>
      <c r="HH693" s="756" t="s">
        <v>397</v>
      </c>
      <c r="HI693" s="756" t="s">
        <v>397</v>
      </c>
      <c r="HJ693" s="756" t="s">
        <v>397</v>
      </c>
      <c r="HK693"/>
      <c r="HL693"/>
      <c r="HM693"/>
      <c r="HN693" s="756" t="str">
        <f t="shared" si="23"/>
        <v>SDI</v>
      </c>
      <c r="HO693"/>
      <c r="HP693" s="757" t="s">
        <v>239</v>
      </c>
      <c r="HQ693" s="757" t="s">
        <v>239</v>
      </c>
      <c r="HR693" s="757" t="s">
        <v>239</v>
      </c>
      <c r="HS693"/>
      <c r="HW693" s="758"/>
      <c r="HX693"/>
      <c r="HY693" s="759" t="s">
        <v>572</v>
      </c>
      <c r="HZ693" s="759" t="s">
        <v>572</v>
      </c>
      <c r="IA693" s="759" t="s">
        <v>572</v>
      </c>
      <c r="IC693" s="760" t="s">
        <v>572</v>
      </c>
      <c r="ID693" s="760" t="s">
        <v>572</v>
      </c>
      <c r="IE693" s="760" t="s">
        <v>572</v>
      </c>
      <c r="IF693" s="761" t="s">
        <v>572</v>
      </c>
      <c r="IG693" s="619" t="str">
        <f t="shared" si="24"/>
        <v>IN HOUSE (MANUAL)</v>
      </c>
      <c r="II693" s="761" t="s">
        <v>572</v>
      </c>
      <c r="IK693" s="761" t="str">
        <f>IFERROR(VLOOKUP($M693,#REF!,13,0),"IN HOUSE (MANUAL)")</f>
        <v>IN HOUSE (MANUAL)</v>
      </c>
      <c r="IM693" s="760" t="s">
        <v>572</v>
      </c>
      <c r="IN693" s="760" t="s">
        <v>572</v>
      </c>
      <c r="IO693" s="760" t="s">
        <v>572</v>
      </c>
      <c r="IQ693" s="760" t="s">
        <v>239</v>
      </c>
      <c r="IR693" s="760" t="s">
        <v>239</v>
      </c>
      <c r="IT693" s="760" t="s">
        <v>572</v>
      </c>
      <c r="IV693" s="760" t="s">
        <v>572</v>
      </c>
      <c r="IW693" s="760" t="s">
        <v>572</v>
      </c>
      <c r="IY693" s="760" t="s">
        <v>572</v>
      </c>
      <c r="IZ693" s="760" t="s">
        <v>572</v>
      </c>
      <c r="JB693" s="760" t="s">
        <v>572</v>
      </c>
      <c r="JC693" s="760" t="s">
        <v>572</v>
      </c>
      <c r="JE693" s="760" t="s">
        <v>572</v>
      </c>
      <c r="JF693" s="760">
        <v>0</v>
      </c>
    </row>
    <row r="694" spans="1:266" ht="17.25" customHeight="1" x14ac:dyDescent="0.35">
      <c r="A694" s="618" t="s">
        <v>1682</v>
      </c>
      <c r="B694" s="730">
        <v>68</v>
      </c>
      <c r="C694" s="730" t="s">
        <v>1666</v>
      </c>
      <c r="D694" s="730" t="s">
        <v>1666</v>
      </c>
      <c r="E694" s="730">
        <v>12</v>
      </c>
      <c r="F694" s="731" t="s">
        <v>574</v>
      </c>
      <c r="G694" s="732">
        <v>1</v>
      </c>
      <c r="H694" s="826">
        <v>46196</v>
      </c>
      <c r="I694" s="730">
        <v>37</v>
      </c>
      <c r="J694" s="730" t="s">
        <v>308</v>
      </c>
      <c r="K694" s="730">
        <v>38</v>
      </c>
      <c r="L694" s="730" t="s">
        <v>1680</v>
      </c>
      <c r="M694" s="734" t="s">
        <v>1682</v>
      </c>
      <c r="N694" s="735" t="s">
        <v>390</v>
      </c>
      <c r="O694" s="735" t="s">
        <v>390</v>
      </c>
      <c r="P694" s="735">
        <v>0</v>
      </c>
      <c r="Q694" s="735">
        <v>0</v>
      </c>
      <c r="R694" s="734" t="s">
        <v>1661</v>
      </c>
      <c r="S694" s="734" t="s">
        <v>1655</v>
      </c>
      <c r="T694" s="734" t="s">
        <v>1678</v>
      </c>
      <c r="U694" s="734">
        <v>608</v>
      </c>
      <c r="V694" s="734" t="s">
        <v>1657</v>
      </c>
      <c r="W694" s="734"/>
      <c r="X694" s="736">
        <v>0</v>
      </c>
      <c r="Y694" s="736">
        <v>0</v>
      </c>
      <c r="Z694" s="736">
        <v>0</v>
      </c>
      <c r="AA694" s="734" t="s">
        <v>309</v>
      </c>
      <c r="AB694" s="734" t="s">
        <v>569</v>
      </c>
      <c r="AC694" s="734" t="s">
        <v>608</v>
      </c>
      <c r="AD694" s="734">
        <v>636</v>
      </c>
      <c r="AE694" s="764">
        <v>636</v>
      </c>
      <c r="AF694" s="737" t="s">
        <v>390</v>
      </c>
      <c r="AG694" s="739"/>
      <c r="AH694" s="739"/>
      <c r="AI694" s="739" t="s">
        <v>308</v>
      </c>
      <c r="AJ694" s="740">
        <v>11</v>
      </c>
      <c r="AK694" s="741"/>
      <c r="AL694" s="742"/>
      <c r="AM694" s="743">
        <v>0</v>
      </c>
      <c r="AN694" s="743"/>
      <c r="AO694" s="743"/>
      <c r="AP694" s="743"/>
      <c r="AQ694" s="743"/>
      <c r="AR694" s="743"/>
      <c r="AS694" s="743" t="s">
        <v>397</v>
      </c>
      <c r="AT694" s="743"/>
      <c r="AU694" s="743"/>
      <c r="AV694" s="743"/>
      <c r="AW694" s="743"/>
      <c r="AX694" s="743"/>
      <c r="AY694" s="743"/>
      <c r="AZ694" s="743"/>
      <c r="BA694" s="743"/>
      <c r="BB694" s="743">
        <v>0</v>
      </c>
      <c r="BC694" s="743" t="s">
        <v>397</v>
      </c>
      <c r="BD694" s="743">
        <v>0</v>
      </c>
      <c r="BE694" s="743">
        <v>0</v>
      </c>
      <c r="BF694" s="743" t="s">
        <v>397</v>
      </c>
      <c r="BG694" s="743">
        <v>0</v>
      </c>
      <c r="BH694" s="743">
        <v>0</v>
      </c>
      <c r="BI694" s="743">
        <v>0</v>
      </c>
      <c r="BJ694" s="743" t="s">
        <v>902</v>
      </c>
      <c r="BK694" s="743">
        <v>0</v>
      </c>
      <c r="BL694" s="743"/>
      <c r="BM694" s="743"/>
      <c r="BN694" s="743" t="s">
        <v>308</v>
      </c>
      <c r="BO694" s="743" t="s">
        <v>308</v>
      </c>
      <c r="BP694" s="743" t="s">
        <v>308</v>
      </c>
      <c r="BQ694" s="743" t="s">
        <v>308</v>
      </c>
      <c r="BR694" s="743"/>
      <c r="BS694" s="743">
        <v>0</v>
      </c>
      <c r="BT694" s="743" t="s">
        <v>1672</v>
      </c>
      <c r="BU694" s="743" t="s">
        <v>579</v>
      </c>
      <c r="BV694" s="743"/>
      <c r="BW694" s="743"/>
      <c r="BX694" s="743"/>
      <c r="BY694" s="743"/>
      <c r="BZ694" s="743"/>
      <c r="CA694" s="743"/>
      <c r="CB694" s="743"/>
      <c r="CC694" s="743"/>
      <c r="CD694" s="743"/>
      <c r="CE694" s="743"/>
      <c r="CF694" s="743"/>
      <c r="CG694" s="743"/>
      <c r="CH694" s="743"/>
      <c r="CI694" s="743"/>
      <c r="CJ694" s="743"/>
      <c r="CK694" s="736"/>
      <c r="CL694" s="736" t="s">
        <v>397</v>
      </c>
      <c r="CM694" s="736" t="s">
        <v>397</v>
      </c>
      <c r="CN694" s="736" t="s">
        <v>397</v>
      </c>
      <c r="CO694" s="736">
        <v>0</v>
      </c>
      <c r="CP694" s="736">
        <v>0</v>
      </c>
      <c r="CQ694" s="768">
        <v>90</v>
      </c>
      <c r="CR694" s="735">
        <v>636</v>
      </c>
      <c r="CS694" s="744"/>
      <c r="CT694" s="745">
        <v>46288</v>
      </c>
      <c r="CU694" s="859" t="s">
        <v>1289</v>
      </c>
      <c r="CV694" s="737"/>
      <c r="CW694" s="737"/>
      <c r="CX694" s="745">
        <v>46241</v>
      </c>
      <c r="CY694" s="861">
        <v>0</v>
      </c>
      <c r="CZ694" s="861">
        <v>0</v>
      </c>
      <c r="DA694" s="749">
        <v>0</v>
      </c>
      <c r="DB694" s="749">
        <v>0</v>
      </c>
      <c r="DC694" s="749">
        <v>0</v>
      </c>
      <c r="DD694" s="749" t="s">
        <v>397</v>
      </c>
      <c r="DE694" s="749" t="s">
        <v>397</v>
      </c>
      <c r="DF694" s="749" t="s">
        <v>390</v>
      </c>
      <c r="DG694" s="749" t="s">
        <v>390</v>
      </c>
      <c r="DH694" s="750">
        <v>0</v>
      </c>
      <c r="DI694" s="737" t="s">
        <v>397</v>
      </c>
      <c r="DJ694" s="737" t="s">
        <v>390</v>
      </c>
      <c r="DK694" s="737" t="s">
        <v>390</v>
      </c>
      <c r="DL694" s="737" t="s">
        <v>390</v>
      </c>
      <c r="DM694" s="737" t="s">
        <v>390</v>
      </c>
      <c r="DN694" s="737" t="s">
        <v>390</v>
      </c>
      <c r="DO694" s="762">
        <v>0</v>
      </c>
      <c r="DP694" s="737">
        <v>46283</v>
      </c>
      <c r="DQ694" s="737">
        <v>46283</v>
      </c>
      <c r="DR694" s="737">
        <v>46283</v>
      </c>
      <c r="DS694" s="750">
        <v>46283</v>
      </c>
      <c r="DT694" s="752">
        <v>46283</v>
      </c>
      <c r="DU694" s="753">
        <v>-11</v>
      </c>
      <c r="DV694" s="753" t="s">
        <v>308</v>
      </c>
      <c r="DW694" s="754">
        <v>46272</v>
      </c>
      <c r="DX694" s="755">
        <v>46272</v>
      </c>
      <c r="DY694" s="754" t="e">
        <v>#VALUE!</v>
      </c>
      <c r="DZ694" s="754" t="e">
        <v>#VALUE!</v>
      </c>
      <c r="EA694" s="754" t="e">
        <v>#VALUE!</v>
      </c>
      <c r="EB694" s="754" t="e">
        <v>#VALUE!</v>
      </c>
      <c r="HA694" s="756">
        <v>636</v>
      </c>
      <c r="HB694" s="756">
        <v>0</v>
      </c>
      <c r="HC694" s="756">
        <v>636</v>
      </c>
      <c r="HD694" s="756">
        <v>0</v>
      </c>
      <c r="HE694" s="756" t="s">
        <v>397</v>
      </c>
      <c r="HF694" s="756" t="s">
        <v>397</v>
      </c>
      <c r="HG694" s="756" t="s">
        <v>397</v>
      </c>
      <c r="HH694" s="756" t="s">
        <v>397</v>
      </c>
      <c r="HI694" s="756" t="s">
        <v>397</v>
      </c>
      <c r="HJ694" s="756" t="s">
        <v>397</v>
      </c>
      <c r="HK694"/>
      <c r="HL694"/>
      <c r="HM694"/>
      <c r="HN694" s="756" t="str">
        <f t="shared" si="23"/>
        <v>SDI</v>
      </c>
      <c r="HO694"/>
      <c r="HP694" s="757" t="s">
        <v>239</v>
      </c>
      <c r="HQ694" s="757" t="s">
        <v>239</v>
      </c>
      <c r="HR694" s="757" t="s">
        <v>239</v>
      </c>
      <c r="HS694"/>
      <c r="HW694" s="758"/>
      <c r="HX694"/>
      <c r="HY694" s="759" t="s">
        <v>572</v>
      </c>
      <c r="HZ694" s="759" t="s">
        <v>572</v>
      </c>
      <c r="IA694" s="759" t="s">
        <v>572</v>
      </c>
      <c r="IC694" s="760" t="s">
        <v>572</v>
      </c>
      <c r="ID694" s="760" t="s">
        <v>572</v>
      </c>
      <c r="IE694" s="760" t="s">
        <v>572</v>
      </c>
      <c r="IF694" s="761" t="s">
        <v>572</v>
      </c>
      <c r="IG694" s="619" t="str">
        <f t="shared" si="24"/>
        <v>IN HOUSE (MANUAL)</v>
      </c>
      <c r="II694" s="761" t="s">
        <v>572</v>
      </c>
      <c r="IK694" s="761" t="str">
        <f>IFERROR(VLOOKUP($M694,#REF!,13,0),"IN HOUSE (MANUAL)")</f>
        <v>IN HOUSE (MANUAL)</v>
      </c>
      <c r="IM694" s="760" t="s">
        <v>572</v>
      </c>
      <c r="IN694" s="760" t="s">
        <v>572</v>
      </c>
      <c r="IO694" s="760" t="s">
        <v>572</v>
      </c>
      <c r="IQ694" s="760" t="s">
        <v>239</v>
      </c>
      <c r="IR694" s="760" t="s">
        <v>239</v>
      </c>
      <c r="IT694" s="760" t="s">
        <v>572</v>
      </c>
      <c r="IV694" s="760" t="s">
        <v>572</v>
      </c>
      <c r="IW694" s="760" t="s">
        <v>572</v>
      </c>
      <c r="IY694" s="760" t="s">
        <v>572</v>
      </c>
      <c r="IZ694" s="760" t="s">
        <v>572</v>
      </c>
      <c r="JB694" s="760" t="s">
        <v>572</v>
      </c>
      <c r="JC694" s="760" t="s">
        <v>572</v>
      </c>
      <c r="JE694" s="760" t="s">
        <v>572</v>
      </c>
      <c r="JF694" s="760">
        <v>0</v>
      </c>
    </row>
    <row r="695" spans="1:266" ht="17.25" customHeight="1" x14ac:dyDescent="0.35">
      <c r="A695" s="618" t="s">
        <v>1683</v>
      </c>
      <c r="B695" s="730">
        <v>69</v>
      </c>
      <c r="C695" s="730" t="s">
        <v>1666</v>
      </c>
      <c r="D695" s="730" t="s">
        <v>1666</v>
      </c>
      <c r="E695" s="730">
        <v>12</v>
      </c>
      <c r="F695" s="731" t="s">
        <v>574</v>
      </c>
      <c r="G695" s="732">
        <v>1</v>
      </c>
      <c r="H695" s="826">
        <v>46196</v>
      </c>
      <c r="I695" s="730">
        <v>37</v>
      </c>
      <c r="J695" s="730" t="s">
        <v>308</v>
      </c>
      <c r="K695" s="730">
        <v>38</v>
      </c>
      <c r="L695" s="730" t="s">
        <v>1684</v>
      </c>
      <c r="M695" s="734" t="s">
        <v>1683</v>
      </c>
      <c r="N695" s="735" t="s">
        <v>390</v>
      </c>
      <c r="O695" s="735" t="s">
        <v>390</v>
      </c>
      <c r="P695" s="735">
        <v>0</v>
      </c>
      <c r="Q695" s="735">
        <v>0</v>
      </c>
      <c r="R695" s="734">
        <v>608</v>
      </c>
      <c r="S695" s="734" t="s">
        <v>1655</v>
      </c>
      <c r="T695" s="734" t="s">
        <v>1668</v>
      </c>
      <c r="U695" s="734">
        <v>608</v>
      </c>
      <c r="V695" s="734" t="s">
        <v>1657</v>
      </c>
      <c r="W695" s="734"/>
      <c r="X695" s="736">
        <v>0</v>
      </c>
      <c r="Y695" s="736">
        <v>0</v>
      </c>
      <c r="Z695" s="736">
        <v>0</v>
      </c>
      <c r="AA695" s="734" t="s">
        <v>309</v>
      </c>
      <c r="AB695" s="734" t="s">
        <v>569</v>
      </c>
      <c r="AC695" s="734" t="s">
        <v>608</v>
      </c>
      <c r="AD695" s="734">
        <v>684</v>
      </c>
      <c r="AE695" s="764">
        <v>684</v>
      </c>
      <c r="AF695" s="737" t="s">
        <v>390</v>
      </c>
      <c r="AG695" s="739"/>
      <c r="AH695" s="739"/>
      <c r="AI695" s="739" t="s">
        <v>308</v>
      </c>
      <c r="AJ695" s="740">
        <v>12</v>
      </c>
      <c r="AK695" s="741"/>
      <c r="AL695" s="742"/>
      <c r="AM695" s="743">
        <v>0</v>
      </c>
      <c r="AN695" s="743"/>
      <c r="AO695" s="743"/>
      <c r="AP695" s="743"/>
      <c r="AQ695" s="743"/>
      <c r="AR695" s="743"/>
      <c r="AS695" s="743" t="s">
        <v>397</v>
      </c>
      <c r="AT695" s="743"/>
      <c r="AU695" s="743"/>
      <c r="AV695" s="743"/>
      <c r="AW695" s="743"/>
      <c r="AX695" s="743"/>
      <c r="AY695" s="743"/>
      <c r="AZ695" s="743"/>
      <c r="BA695" s="743"/>
      <c r="BB695" s="743">
        <v>0</v>
      </c>
      <c r="BC695" s="743" t="s">
        <v>397</v>
      </c>
      <c r="BD695" s="743">
        <v>0</v>
      </c>
      <c r="BE695" s="743">
        <v>0</v>
      </c>
      <c r="BF695" s="743" t="s">
        <v>397</v>
      </c>
      <c r="BG695" s="743">
        <v>0</v>
      </c>
      <c r="BH695" s="743">
        <v>0</v>
      </c>
      <c r="BI695" s="743">
        <v>0</v>
      </c>
      <c r="BJ695" s="743" t="s">
        <v>902</v>
      </c>
      <c r="BK695" s="743">
        <v>0</v>
      </c>
      <c r="BL695" s="743"/>
      <c r="BM695" s="743"/>
      <c r="BN695" s="743" t="s">
        <v>308</v>
      </c>
      <c r="BO695" s="743" t="s">
        <v>308</v>
      </c>
      <c r="BP695" s="743" t="s">
        <v>308</v>
      </c>
      <c r="BQ695" s="743" t="s">
        <v>308</v>
      </c>
      <c r="BR695" s="743"/>
      <c r="BS695" s="743">
        <v>0</v>
      </c>
      <c r="BT695" s="743" t="s">
        <v>1672</v>
      </c>
      <c r="BU695" s="743" t="s">
        <v>579</v>
      </c>
      <c r="BV695" s="743"/>
      <c r="BW695" s="743"/>
      <c r="BX695" s="743"/>
      <c r="BY695" s="743"/>
      <c r="BZ695" s="743"/>
      <c r="CA695" s="743"/>
      <c r="CB695" s="743"/>
      <c r="CC695" s="743"/>
      <c r="CD695" s="743"/>
      <c r="CE695" s="743"/>
      <c r="CF695" s="743"/>
      <c r="CG695" s="743"/>
      <c r="CH695" s="743"/>
      <c r="CI695" s="743"/>
      <c r="CJ695" s="743"/>
      <c r="CK695" s="736"/>
      <c r="CL695" s="736" t="s">
        <v>397</v>
      </c>
      <c r="CM695" s="736" t="s">
        <v>397</v>
      </c>
      <c r="CN695" s="736" t="s">
        <v>397</v>
      </c>
      <c r="CO695" s="736">
        <v>0</v>
      </c>
      <c r="CP695" s="736">
        <v>0</v>
      </c>
      <c r="CQ695" s="768">
        <v>120</v>
      </c>
      <c r="CR695" s="735">
        <v>684</v>
      </c>
      <c r="CS695" s="744"/>
      <c r="CT695" s="745">
        <v>46288</v>
      </c>
      <c r="CU695" s="859" t="s">
        <v>1289</v>
      </c>
      <c r="CV695" s="737"/>
      <c r="CW695" s="737"/>
      <c r="CX695" s="745">
        <v>46237</v>
      </c>
      <c r="CY695" s="861">
        <v>0</v>
      </c>
      <c r="CZ695" s="861" t="s">
        <v>308</v>
      </c>
      <c r="DA695" s="749">
        <v>0</v>
      </c>
      <c r="DB695" s="749">
        <v>0</v>
      </c>
      <c r="DC695" s="749">
        <v>0</v>
      </c>
      <c r="DD695" s="749" t="s">
        <v>397</v>
      </c>
      <c r="DE695" s="749" t="s">
        <v>397</v>
      </c>
      <c r="DF695" s="749" t="s">
        <v>390</v>
      </c>
      <c r="DG695" s="749" t="s">
        <v>390</v>
      </c>
      <c r="DH695" s="750">
        <v>0</v>
      </c>
      <c r="DI695" s="737" t="s">
        <v>397</v>
      </c>
      <c r="DJ695" s="737" t="s">
        <v>390</v>
      </c>
      <c r="DK695" s="737" t="s">
        <v>390</v>
      </c>
      <c r="DL695" s="737" t="s">
        <v>390</v>
      </c>
      <c r="DM695" s="737" t="s">
        <v>390</v>
      </c>
      <c r="DN695" s="737" t="s">
        <v>390</v>
      </c>
      <c r="DO695" s="762">
        <v>0</v>
      </c>
      <c r="DP695" s="737">
        <v>46283</v>
      </c>
      <c r="DQ695" s="737">
        <v>46283</v>
      </c>
      <c r="DR695" s="737">
        <v>46283</v>
      </c>
      <c r="DS695" s="750">
        <v>46283</v>
      </c>
      <c r="DT695" s="752">
        <v>46283</v>
      </c>
      <c r="DU695" s="753">
        <v>-11</v>
      </c>
      <c r="DV695" s="753" t="s">
        <v>308</v>
      </c>
      <c r="DW695" s="754">
        <v>46272</v>
      </c>
      <c r="DX695" s="755">
        <v>46272</v>
      </c>
      <c r="DY695" s="754" t="e">
        <v>#VALUE!</v>
      </c>
      <c r="DZ695" s="754" t="e">
        <v>#VALUE!</v>
      </c>
      <c r="EA695" s="754"/>
      <c r="EB695" s="754"/>
      <c r="HA695" s="756">
        <v>684</v>
      </c>
      <c r="HB695" s="756">
        <v>0</v>
      </c>
      <c r="HC695" s="756">
        <v>684</v>
      </c>
      <c r="HD695" s="756">
        <v>0</v>
      </c>
      <c r="HE695" s="756" t="s">
        <v>397</v>
      </c>
      <c r="HF695" s="756" t="s">
        <v>397</v>
      </c>
      <c r="HG695" s="756" t="s">
        <v>397</v>
      </c>
      <c r="HH695" s="756" t="s">
        <v>397</v>
      </c>
      <c r="HI695" s="756" t="s">
        <v>397</v>
      </c>
      <c r="HJ695" s="756" t="s">
        <v>397</v>
      </c>
      <c r="HK695"/>
      <c r="HL695"/>
      <c r="HM695"/>
      <c r="HN695" s="756" t="str">
        <f t="shared" si="23"/>
        <v>SDI</v>
      </c>
      <c r="HO695"/>
      <c r="HP695" s="757" t="s">
        <v>239</v>
      </c>
      <c r="HQ695" s="757" t="s">
        <v>239</v>
      </c>
      <c r="HR695" s="757" t="s">
        <v>239</v>
      </c>
      <c r="HS695"/>
      <c r="HW695" s="758"/>
      <c r="HX695"/>
      <c r="HY695" s="759" t="s">
        <v>572</v>
      </c>
      <c r="HZ695" s="759" t="s">
        <v>572</v>
      </c>
      <c r="IA695" s="759" t="s">
        <v>572</v>
      </c>
      <c r="IC695" s="760" t="s">
        <v>572</v>
      </c>
      <c r="ID695" s="760" t="s">
        <v>572</v>
      </c>
      <c r="IE695" s="760" t="s">
        <v>572</v>
      </c>
      <c r="IF695" s="761" t="s">
        <v>572</v>
      </c>
      <c r="IG695" s="619" t="str">
        <f t="shared" si="24"/>
        <v>IN HOUSE (MANUAL)</v>
      </c>
      <c r="II695" s="761" t="s">
        <v>572</v>
      </c>
      <c r="IK695" s="761" t="str">
        <f>IFERROR(VLOOKUP($M695,#REF!,13,0),"IN HOUSE (MANUAL)")</f>
        <v>IN HOUSE (MANUAL)</v>
      </c>
      <c r="IM695" s="760" t="s">
        <v>572</v>
      </c>
      <c r="IN695" s="760" t="s">
        <v>572</v>
      </c>
      <c r="IO695" s="760" t="s">
        <v>572</v>
      </c>
      <c r="IQ695" s="760" t="s">
        <v>239</v>
      </c>
      <c r="IR695" s="760" t="s">
        <v>239</v>
      </c>
      <c r="IT695" s="760" t="s">
        <v>572</v>
      </c>
      <c r="IV695" s="760" t="s">
        <v>572</v>
      </c>
      <c r="IW695" s="760" t="s">
        <v>572</v>
      </c>
      <c r="IY695" s="760" t="s">
        <v>572</v>
      </c>
      <c r="IZ695" s="760" t="s">
        <v>572</v>
      </c>
      <c r="JB695" s="760" t="s">
        <v>572</v>
      </c>
      <c r="JC695" s="760" t="s">
        <v>572</v>
      </c>
      <c r="JE695" s="760" t="s">
        <v>572</v>
      </c>
      <c r="JF695" s="760">
        <v>0</v>
      </c>
    </row>
    <row r="696" spans="1:266" ht="17.25" customHeight="1" collapsed="1" x14ac:dyDescent="0.35">
      <c r="A696" s="618" t="s">
        <v>1685</v>
      </c>
      <c r="B696" s="730">
        <v>70</v>
      </c>
      <c r="C696" s="730" t="s">
        <v>1666</v>
      </c>
      <c r="D696" s="730" t="s">
        <v>1666</v>
      </c>
      <c r="E696" s="730">
        <v>12</v>
      </c>
      <c r="F696" s="731" t="s">
        <v>574</v>
      </c>
      <c r="G696" s="732">
        <v>1</v>
      </c>
      <c r="H696" s="826">
        <v>46196</v>
      </c>
      <c r="I696" s="730">
        <v>37</v>
      </c>
      <c r="J696" s="730" t="s">
        <v>308</v>
      </c>
      <c r="K696" s="730">
        <v>38</v>
      </c>
      <c r="L696" s="730" t="s">
        <v>1686</v>
      </c>
      <c r="M696" s="734" t="s">
        <v>1685</v>
      </c>
      <c r="N696" s="735" t="s">
        <v>390</v>
      </c>
      <c r="O696" s="735" t="s">
        <v>390</v>
      </c>
      <c r="P696" s="735">
        <v>0</v>
      </c>
      <c r="Q696" s="735">
        <v>0</v>
      </c>
      <c r="R696" s="734">
        <v>608</v>
      </c>
      <c r="S696" s="734" t="s">
        <v>1655</v>
      </c>
      <c r="T696" s="734" t="s">
        <v>1687</v>
      </c>
      <c r="U696" s="734">
        <v>608</v>
      </c>
      <c r="V696" s="734" t="s">
        <v>1657</v>
      </c>
      <c r="W696" s="734"/>
      <c r="X696" s="736">
        <v>0</v>
      </c>
      <c r="Y696" s="736">
        <v>0</v>
      </c>
      <c r="Z696" s="736">
        <v>0</v>
      </c>
      <c r="AA696" s="734" t="s">
        <v>309</v>
      </c>
      <c r="AB696" s="734" t="s">
        <v>569</v>
      </c>
      <c r="AC696" s="734" t="s">
        <v>608</v>
      </c>
      <c r="AD696" s="734">
        <v>594</v>
      </c>
      <c r="AE696" s="764">
        <v>594</v>
      </c>
      <c r="AF696" s="737" t="s">
        <v>390</v>
      </c>
      <c r="AG696" s="739"/>
      <c r="AH696" s="739"/>
      <c r="AI696" s="739" t="s">
        <v>308</v>
      </c>
      <c r="AJ696" s="740">
        <v>13</v>
      </c>
      <c r="AK696" s="741"/>
      <c r="AL696" s="742"/>
      <c r="AM696" s="743">
        <v>0</v>
      </c>
      <c r="AN696" s="743"/>
      <c r="AO696" s="743"/>
      <c r="AP696" s="743"/>
      <c r="AQ696" s="743"/>
      <c r="AR696" s="743"/>
      <c r="AS696" s="743" t="s">
        <v>397</v>
      </c>
      <c r="AT696" s="743"/>
      <c r="AU696" s="743"/>
      <c r="AV696" s="743"/>
      <c r="AW696" s="743"/>
      <c r="AX696" s="743"/>
      <c r="AY696" s="743"/>
      <c r="AZ696" s="743"/>
      <c r="BA696" s="743"/>
      <c r="BB696" s="743">
        <v>0</v>
      </c>
      <c r="BC696" s="743" t="s">
        <v>397</v>
      </c>
      <c r="BD696" s="743">
        <v>0</v>
      </c>
      <c r="BE696" s="743">
        <v>0</v>
      </c>
      <c r="BF696" s="743" t="s">
        <v>397</v>
      </c>
      <c r="BG696" s="743">
        <v>0</v>
      </c>
      <c r="BH696" s="743">
        <v>0</v>
      </c>
      <c r="BI696" s="743">
        <v>0</v>
      </c>
      <c r="BJ696" s="743" t="s">
        <v>902</v>
      </c>
      <c r="BK696" s="743">
        <v>0</v>
      </c>
      <c r="BL696" s="743"/>
      <c r="BM696" s="743"/>
      <c r="BN696" s="743" t="s">
        <v>308</v>
      </c>
      <c r="BO696" s="743" t="s">
        <v>308</v>
      </c>
      <c r="BP696" s="743" t="s">
        <v>308</v>
      </c>
      <c r="BQ696" s="743" t="s">
        <v>308</v>
      </c>
      <c r="BR696" s="743"/>
      <c r="BS696" s="743">
        <v>0</v>
      </c>
      <c r="BT696" s="743" t="s">
        <v>1672</v>
      </c>
      <c r="BU696" s="743" t="s">
        <v>579</v>
      </c>
      <c r="BV696" s="743"/>
      <c r="BW696" s="743"/>
      <c r="BX696" s="743"/>
      <c r="BY696" s="743"/>
      <c r="BZ696" s="743"/>
      <c r="CA696" s="743"/>
      <c r="CB696" s="743"/>
      <c r="CC696" s="743"/>
      <c r="CD696" s="743"/>
      <c r="CE696" s="743"/>
      <c r="CF696" s="743"/>
      <c r="CG696" s="743"/>
      <c r="CH696" s="743"/>
      <c r="CI696" s="743"/>
      <c r="CJ696" s="743"/>
      <c r="CK696" s="736"/>
      <c r="CL696" s="736" t="s">
        <v>397</v>
      </c>
      <c r="CM696" s="736" t="s">
        <v>397</v>
      </c>
      <c r="CN696" s="736" t="s">
        <v>397</v>
      </c>
      <c r="CO696" s="736">
        <v>0</v>
      </c>
      <c r="CP696" s="736">
        <v>0</v>
      </c>
      <c r="CQ696" s="768">
        <v>12</v>
      </c>
      <c r="CR696" s="735">
        <v>244</v>
      </c>
      <c r="CS696" s="744"/>
      <c r="CT696" s="745">
        <v>46286</v>
      </c>
      <c r="CU696" s="859" t="s">
        <v>1688</v>
      </c>
      <c r="CV696" s="737"/>
      <c r="CW696" s="737"/>
      <c r="CX696" s="745">
        <v>46239</v>
      </c>
      <c r="CY696" s="861">
        <v>0</v>
      </c>
      <c r="CZ696" s="861">
        <v>0</v>
      </c>
      <c r="DA696" s="749">
        <v>0</v>
      </c>
      <c r="DB696" s="749">
        <v>0</v>
      </c>
      <c r="DC696" s="749">
        <v>0</v>
      </c>
      <c r="DD696" s="749" t="s">
        <v>397</v>
      </c>
      <c r="DE696" s="749" t="s">
        <v>397</v>
      </c>
      <c r="DF696" s="749" t="s">
        <v>390</v>
      </c>
      <c r="DG696" s="749" t="s">
        <v>390</v>
      </c>
      <c r="DH696" s="750">
        <v>0</v>
      </c>
      <c r="DI696" s="737" t="s">
        <v>397</v>
      </c>
      <c r="DJ696" s="737" t="s">
        <v>390</v>
      </c>
      <c r="DK696" s="737" t="s">
        <v>390</v>
      </c>
      <c r="DL696" s="737" t="s">
        <v>390</v>
      </c>
      <c r="DM696" s="737" t="s">
        <v>390</v>
      </c>
      <c r="DN696" s="737" t="s">
        <v>390</v>
      </c>
      <c r="DO696" s="762">
        <v>0</v>
      </c>
      <c r="DP696" s="737">
        <v>46283</v>
      </c>
      <c r="DQ696" s="737">
        <v>46283</v>
      </c>
      <c r="DR696" s="737">
        <v>46283</v>
      </c>
      <c r="DS696" s="750">
        <v>46283</v>
      </c>
      <c r="DT696" s="752">
        <v>46283</v>
      </c>
      <c r="DU696" s="753">
        <v>-11</v>
      </c>
      <c r="DV696" s="753" t="s">
        <v>308</v>
      </c>
      <c r="DW696" s="754">
        <v>46272</v>
      </c>
      <c r="DX696" s="755">
        <v>46272</v>
      </c>
      <c r="DY696" s="754" t="e">
        <v>#VALUE!</v>
      </c>
      <c r="DZ696" s="754" t="e">
        <v>#VALUE!</v>
      </c>
      <c r="EA696" s="754"/>
      <c r="EB696" s="754"/>
      <c r="HA696" s="756">
        <v>594</v>
      </c>
      <c r="HB696" s="756">
        <v>0</v>
      </c>
      <c r="HC696" s="756">
        <v>594</v>
      </c>
      <c r="HD696" s="756">
        <v>0</v>
      </c>
      <c r="HE696" s="756" t="s">
        <v>397</v>
      </c>
      <c r="HF696" s="756" t="s">
        <v>397</v>
      </c>
      <c r="HG696" s="756" t="s">
        <v>397</v>
      </c>
      <c r="HH696" s="756" t="s">
        <v>397</v>
      </c>
      <c r="HI696" s="756" t="s">
        <v>397</v>
      </c>
      <c r="HJ696" s="756" t="s">
        <v>397</v>
      </c>
      <c r="HK696"/>
      <c r="HL696"/>
      <c r="HM696"/>
      <c r="HN696" s="756" t="str">
        <f t="shared" si="23"/>
        <v>SDI</v>
      </c>
      <c r="HO696"/>
      <c r="HP696" s="757" t="s">
        <v>239</v>
      </c>
      <c r="HQ696" s="757" t="s">
        <v>239</v>
      </c>
      <c r="HR696" s="757" t="s">
        <v>239</v>
      </c>
      <c r="HS696"/>
      <c r="HW696" s="758"/>
      <c r="HX696"/>
      <c r="HY696" s="759" t="s">
        <v>572</v>
      </c>
      <c r="HZ696" s="759" t="s">
        <v>572</v>
      </c>
      <c r="IA696" s="759" t="s">
        <v>572</v>
      </c>
      <c r="IC696" s="760" t="s">
        <v>572</v>
      </c>
      <c r="ID696" s="760" t="s">
        <v>572</v>
      </c>
      <c r="IE696" s="760" t="s">
        <v>572</v>
      </c>
      <c r="IF696" s="761" t="s">
        <v>572</v>
      </c>
      <c r="IG696" s="619" t="str">
        <f t="shared" si="24"/>
        <v>IN HOUSE (MANUAL)</v>
      </c>
      <c r="II696" s="761" t="s">
        <v>572</v>
      </c>
      <c r="IK696" s="761" t="str">
        <f>IFERROR(VLOOKUP($M696,#REF!,13,0),"IN HOUSE (MANUAL)")</f>
        <v>IN HOUSE (MANUAL)</v>
      </c>
      <c r="IM696" s="760" t="s">
        <v>572</v>
      </c>
      <c r="IN696" s="760" t="s">
        <v>572</v>
      </c>
      <c r="IO696" s="760" t="s">
        <v>572</v>
      </c>
      <c r="IQ696" s="760" t="s">
        <v>239</v>
      </c>
      <c r="IR696" s="760" t="s">
        <v>239</v>
      </c>
      <c r="IT696" s="760" t="s">
        <v>572</v>
      </c>
      <c r="IV696" s="760" t="s">
        <v>572</v>
      </c>
      <c r="IW696" s="760" t="s">
        <v>572</v>
      </c>
      <c r="IY696" s="760" t="s">
        <v>572</v>
      </c>
      <c r="IZ696" s="760" t="s">
        <v>572</v>
      </c>
      <c r="JB696" s="760" t="s">
        <v>572</v>
      </c>
      <c r="JC696" s="760" t="s">
        <v>572</v>
      </c>
      <c r="JE696" s="760" t="s">
        <v>572</v>
      </c>
      <c r="JF696" s="760">
        <v>0</v>
      </c>
    </row>
    <row r="697" spans="1:266" ht="17.25" customHeight="1" x14ac:dyDescent="0.35">
      <c r="A697" s="618" t="s">
        <v>1689</v>
      </c>
      <c r="B697" s="730">
        <v>71</v>
      </c>
      <c r="C697" s="730" t="s">
        <v>1666</v>
      </c>
      <c r="D697" s="730" t="s">
        <v>1690</v>
      </c>
      <c r="E697" s="730">
        <v>12</v>
      </c>
      <c r="F697" s="731" t="s">
        <v>574</v>
      </c>
      <c r="G697" s="732">
        <v>1</v>
      </c>
      <c r="H697" s="733">
        <v>46169</v>
      </c>
      <c r="I697" s="730">
        <v>37</v>
      </c>
      <c r="J697" s="730" t="s">
        <v>308</v>
      </c>
      <c r="K697" s="730">
        <v>39</v>
      </c>
      <c r="L697" s="730" t="s">
        <v>1691</v>
      </c>
      <c r="M697" s="735" t="s">
        <v>1689</v>
      </c>
      <c r="N697" s="735" t="s">
        <v>390</v>
      </c>
      <c r="O697" s="735" t="s">
        <v>390</v>
      </c>
      <c r="P697" s="735">
        <v>0</v>
      </c>
      <c r="Q697" s="735">
        <v>0</v>
      </c>
      <c r="R697" s="734">
        <v>608</v>
      </c>
      <c r="S697" s="734" t="s">
        <v>1655</v>
      </c>
      <c r="T697" s="735" t="s">
        <v>1692</v>
      </c>
      <c r="U697" s="735">
        <v>608</v>
      </c>
      <c r="V697" s="735" t="s">
        <v>1657</v>
      </c>
      <c r="W697" s="735"/>
      <c r="X697" s="768">
        <v>0</v>
      </c>
      <c r="Y697" s="768">
        <v>0</v>
      </c>
      <c r="Z697" s="768">
        <v>0</v>
      </c>
      <c r="AA697" s="735" t="s">
        <v>309</v>
      </c>
      <c r="AB697" s="735" t="s">
        <v>569</v>
      </c>
      <c r="AC697" s="735" t="s">
        <v>584</v>
      </c>
      <c r="AD697" s="735">
        <v>1008</v>
      </c>
      <c r="AE697" s="738">
        <v>1008</v>
      </c>
      <c r="AF697" s="763" t="s">
        <v>390</v>
      </c>
      <c r="AG697" s="765"/>
      <c r="AH697" s="765"/>
      <c r="AI697" s="765" t="s">
        <v>308</v>
      </c>
      <c r="AJ697" s="740">
        <v>14</v>
      </c>
      <c r="AK697" s="766"/>
      <c r="AL697" s="740"/>
      <c r="AM697" s="767">
        <v>0</v>
      </c>
      <c r="AN697" s="767"/>
      <c r="AO697" s="767"/>
      <c r="AP697" s="767"/>
      <c r="AQ697" s="767"/>
      <c r="AR697" s="767"/>
      <c r="AS697" s="767" t="s">
        <v>397</v>
      </c>
      <c r="AT697" s="767"/>
      <c r="AU697" s="767"/>
      <c r="AV697" s="767"/>
      <c r="AW697" s="767"/>
      <c r="AX697" s="767"/>
      <c r="AY697" s="767"/>
      <c r="AZ697" s="767"/>
      <c r="BA697" s="767"/>
      <c r="BB697" s="767">
        <v>0</v>
      </c>
      <c r="BC697" s="767" t="s">
        <v>397</v>
      </c>
      <c r="BD697" s="767">
        <v>0</v>
      </c>
      <c r="BE697" s="767">
        <v>0</v>
      </c>
      <c r="BF697" s="767" t="s">
        <v>397</v>
      </c>
      <c r="BG697" s="767">
        <v>0</v>
      </c>
      <c r="BH697" s="767">
        <v>0</v>
      </c>
      <c r="BI697" s="767">
        <v>0</v>
      </c>
      <c r="BJ697" s="767" t="s">
        <v>902</v>
      </c>
      <c r="BK697" s="767">
        <v>0</v>
      </c>
      <c r="BL697" s="767"/>
      <c r="BM697" s="767"/>
      <c r="BN697" s="767" t="s">
        <v>308</v>
      </c>
      <c r="BO697" s="767" t="s">
        <v>308</v>
      </c>
      <c r="BP697" s="767" t="s">
        <v>308</v>
      </c>
      <c r="BQ697" s="767" t="s">
        <v>308</v>
      </c>
      <c r="BR697" s="767"/>
      <c r="BS697" s="767">
        <v>0</v>
      </c>
      <c r="BT697" s="767" t="s">
        <v>1672</v>
      </c>
      <c r="BU697" s="767" t="s">
        <v>579</v>
      </c>
      <c r="BV697" s="767"/>
      <c r="BW697" s="767"/>
      <c r="BX697" s="767"/>
      <c r="BY697" s="767"/>
      <c r="BZ697" s="767"/>
      <c r="CA697" s="767"/>
      <c r="CB697" s="767"/>
      <c r="CC697" s="767"/>
      <c r="CD697" s="767"/>
      <c r="CE697" s="767"/>
      <c r="CF697" s="767"/>
      <c r="CG697" s="767"/>
      <c r="CH697" s="767"/>
      <c r="CI697" s="767"/>
      <c r="CJ697" s="767"/>
      <c r="CK697" s="768"/>
      <c r="CL697" s="768" t="s">
        <v>397</v>
      </c>
      <c r="CM697" s="768" t="s">
        <v>397</v>
      </c>
      <c r="CN697" s="768" t="s">
        <v>397</v>
      </c>
      <c r="CO697" s="768">
        <v>0</v>
      </c>
      <c r="CP697" s="768">
        <v>0</v>
      </c>
      <c r="CQ697" s="768">
        <v>1</v>
      </c>
      <c r="CR697" s="735">
        <v>1008</v>
      </c>
      <c r="CS697" s="769"/>
      <c r="CT697" s="745">
        <v>46296</v>
      </c>
      <c r="CU697" s="746" t="s">
        <v>1693</v>
      </c>
      <c r="CV697" s="763"/>
      <c r="CW697" s="763"/>
      <c r="CX697" s="860">
        <v>46209</v>
      </c>
      <c r="CY697" s="747">
        <v>0</v>
      </c>
      <c r="CZ697" s="747">
        <v>0</v>
      </c>
      <c r="DA697" s="748">
        <v>0</v>
      </c>
      <c r="DB697" s="748">
        <v>0</v>
      </c>
      <c r="DC697" s="748">
        <v>0</v>
      </c>
      <c r="DD697" s="748" t="s">
        <v>397</v>
      </c>
      <c r="DE697" s="748" t="s">
        <v>397</v>
      </c>
      <c r="DF697" s="748" t="s">
        <v>390</v>
      </c>
      <c r="DG697" s="748" t="s">
        <v>390</v>
      </c>
      <c r="DH697" s="770">
        <v>0</v>
      </c>
      <c r="DI697" s="763" t="s">
        <v>397</v>
      </c>
      <c r="DJ697" s="763" t="s">
        <v>390</v>
      </c>
      <c r="DK697" s="763" t="s">
        <v>390</v>
      </c>
      <c r="DL697" s="763" t="s">
        <v>390</v>
      </c>
      <c r="DM697" s="763" t="s">
        <v>390</v>
      </c>
      <c r="DN697" s="763" t="s">
        <v>390</v>
      </c>
      <c r="DO697" s="771">
        <v>0</v>
      </c>
      <c r="DP697" s="763">
        <v>46290</v>
      </c>
      <c r="DQ697" s="763">
        <v>46290</v>
      </c>
      <c r="DR697" s="763">
        <v>46290</v>
      </c>
      <c r="DS697" s="770">
        <v>46290</v>
      </c>
      <c r="DT697" s="752">
        <v>46290</v>
      </c>
      <c r="DU697" s="753">
        <v>-16</v>
      </c>
      <c r="DV697" s="753" t="s">
        <v>308</v>
      </c>
      <c r="DW697" s="754">
        <v>46272</v>
      </c>
      <c r="DX697" s="755">
        <v>46274</v>
      </c>
      <c r="DY697" s="754" t="e">
        <v>#VALUE!</v>
      </c>
      <c r="DZ697" s="754" t="e">
        <v>#VALUE!</v>
      </c>
      <c r="EA697" s="754"/>
      <c r="EB697" s="754"/>
      <c r="HA697" s="756">
        <v>1008</v>
      </c>
      <c r="HB697" s="756">
        <v>0</v>
      </c>
      <c r="HC697" s="756">
        <v>1008</v>
      </c>
      <c r="HD697" s="756">
        <v>0</v>
      </c>
      <c r="HE697" s="756" t="s">
        <v>397</v>
      </c>
      <c r="HF697" s="756" t="s">
        <v>397</v>
      </c>
      <c r="HG697" s="756" t="s">
        <v>397</v>
      </c>
      <c r="HH697" s="756" t="s">
        <v>397</v>
      </c>
      <c r="HI697" s="756" t="s">
        <v>397</v>
      </c>
      <c r="HJ697" s="756" t="s">
        <v>397</v>
      </c>
      <c r="HK697"/>
      <c r="HL697"/>
      <c r="HM697"/>
      <c r="HN697" s="756" t="str">
        <f t="shared" si="23"/>
        <v>SDI</v>
      </c>
      <c r="HO697"/>
      <c r="HP697" s="757" t="s">
        <v>239</v>
      </c>
      <c r="HQ697" s="757" t="s">
        <v>239</v>
      </c>
      <c r="HR697" s="757" t="s">
        <v>239</v>
      </c>
      <c r="HS697"/>
      <c r="HW697" s="758"/>
      <c r="HX697"/>
      <c r="HY697" s="759" t="s">
        <v>572</v>
      </c>
      <c r="HZ697" s="759" t="s">
        <v>572</v>
      </c>
      <c r="IA697" s="759" t="s">
        <v>572</v>
      </c>
      <c r="IC697" s="760" t="s">
        <v>572</v>
      </c>
      <c r="ID697" s="760" t="s">
        <v>572</v>
      </c>
      <c r="IE697" s="760" t="s">
        <v>572</v>
      </c>
      <c r="IF697" s="761" t="s">
        <v>572</v>
      </c>
      <c r="IG697" s="619" t="str">
        <f t="shared" si="24"/>
        <v>IN HOUSE (MANUAL)</v>
      </c>
      <c r="II697" s="761" t="s">
        <v>572</v>
      </c>
      <c r="IK697" s="761" t="str">
        <f>IFERROR(VLOOKUP($M697,#REF!,13,0),"IN HOUSE (MANUAL)")</f>
        <v>IN HOUSE (MANUAL)</v>
      </c>
      <c r="IM697" s="760" t="s">
        <v>572</v>
      </c>
      <c r="IN697" s="760" t="s">
        <v>572</v>
      </c>
      <c r="IO697" s="760" t="s">
        <v>572</v>
      </c>
      <c r="IQ697" s="760" t="s">
        <v>239</v>
      </c>
      <c r="IR697" s="760" t="s">
        <v>239</v>
      </c>
      <c r="IT697" s="760" t="s">
        <v>572</v>
      </c>
      <c r="IV697" s="760" t="s">
        <v>572</v>
      </c>
      <c r="IW697" s="760" t="s">
        <v>572</v>
      </c>
      <c r="IY697" s="760" t="s">
        <v>572</v>
      </c>
      <c r="IZ697" s="760" t="s">
        <v>572</v>
      </c>
      <c r="JB697" s="760" t="s">
        <v>572</v>
      </c>
      <c r="JC697" s="760" t="s">
        <v>572</v>
      </c>
      <c r="JE697" s="760" t="s">
        <v>572</v>
      </c>
      <c r="JF697" s="760">
        <v>0</v>
      </c>
    </row>
    <row r="698" spans="1:266" ht="17.25" customHeight="1" x14ac:dyDescent="0.35">
      <c r="A698" s="618" t="s">
        <v>1694</v>
      </c>
      <c r="B698" s="730">
        <v>72</v>
      </c>
      <c r="C698" s="730" t="s">
        <v>1666</v>
      </c>
      <c r="D698" s="730" t="s">
        <v>1666</v>
      </c>
      <c r="E698" s="730">
        <v>12</v>
      </c>
      <c r="F698" s="731" t="s">
        <v>574</v>
      </c>
      <c r="G698" s="732">
        <v>1</v>
      </c>
      <c r="H698" s="826">
        <v>46231</v>
      </c>
      <c r="I698" s="730">
        <v>37</v>
      </c>
      <c r="J698" s="730" t="s">
        <v>308</v>
      </c>
      <c r="K698" s="730">
        <v>39</v>
      </c>
      <c r="L698" s="730" t="s">
        <v>1695</v>
      </c>
      <c r="M698" s="734" t="s">
        <v>1694</v>
      </c>
      <c r="N698" s="735" t="s">
        <v>390</v>
      </c>
      <c r="O698" s="735" t="s">
        <v>390</v>
      </c>
      <c r="P698" s="735">
        <v>0</v>
      </c>
      <c r="Q698" s="735">
        <v>0</v>
      </c>
      <c r="R698" s="734" t="s">
        <v>1661</v>
      </c>
      <c r="S698" s="734" t="s">
        <v>1655</v>
      </c>
      <c r="T698" s="734" t="s">
        <v>1678</v>
      </c>
      <c r="U698" s="734">
        <v>608</v>
      </c>
      <c r="V698" s="734" t="s">
        <v>1657</v>
      </c>
      <c r="W698" s="734"/>
      <c r="X698" s="736"/>
      <c r="Y698" s="736"/>
      <c r="Z698" s="736"/>
      <c r="AA698" s="734" t="s">
        <v>309</v>
      </c>
      <c r="AB698" s="734" t="s">
        <v>569</v>
      </c>
      <c r="AC698" s="734" t="s">
        <v>608</v>
      </c>
      <c r="AD698" s="734">
        <v>72</v>
      </c>
      <c r="AE698" s="764">
        <v>72</v>
      </c>
      <c r="AF698" s="737">
        <v>46273</v>
      </c>
      <c r="AG698" s="739"/>
      <c r="AH698" s="739"/>
      <c r="AI698" s="739" t="s">
        <v>308</v>
      </c>
      <c r="AJ698" s="740">
        <v>15</v>
      </c>
      <c r="AK698" s="741"/>
      <c r="AL698" s="742"/>
      <c r="AM698" s="743">
        <v>0</v>
      </c>
      <c r="AN698" s="743"/>
      <c r="AO698" s="743"/>
      <c r="AP698" s="743"/>
      <c r="AQ698" s="743"/>
      <c r="AR698" s="743"/>
      <c r="AS698" s="743">
        <v>18</v>
      </c>
      <c r="AT698" s="743"/>
      <c r="AU698" s="743"/>
      <c r="AV698" s="743"/>
      <c r="AW698" s="743"/>
      <c r="AX698" s="743"/>
      <c r="AY698" s="743"/>
      <c r="AZ698" s="743"/>
      <c r="BA698" s="743"/>
      <c r="BB698" s="743">
        <v>0</v>
      </c>
      <c r="BC698" s="743">
        <v>18</v>
      </c>
      <c r="BD698" s="743">
        <v>0</v>
      </c>
      <c r="BE698" s="743">
        <v>0</v>
      </c>
      <c r="BF698" s="743">
        <v>72</v>
      </c>
      <c r="BG698" s="743">
        <v>0</v>
      </c>
      <c r="BH698" s="743">
        <v>0</v>
      </c>
      <c r="BI698" s="743">
        <v>30</v>
      </c>
      <c r="BJ698" s="743"/>
      <c r="BK698" s="743">
        <v>0</v>
      </c>
      <c r="BL698" s="743"/>
      <c r="BM698" s="743"/>
      <c r="BN698" s="743" t="s">
        <v>308</v>
      </c>
      <c r="BO698" s="743" t="s">
        <v>308</v>
      </c>
      <c r="BP698" s="743" t="s">
        <v>308</v>
      </c>
      <c r="BQ698" s="743" t="s">
        <v>308</v>
      </c>
      <c r="BR698" s="743"/>
      <c r="BS698" s="743">
        <v>25</v>
      </c>
      <c r="BT698" s="743"/>
      <c r="BU698" s="743" t="s">
        <v>579</v>
      </c>
      <c r="BV698" s="743"/>
      <c r="BW698" s="743"/>
      <c r="BX698" s="743"/>
      <c r="BY698" s="743"/>
      <c r="BZ698" s="743"/>
      <c r="CA698" s="743"/>
      <c r="CB698" s="743"/>
      <c r="CC698" s="743"/>
      <c r="CD698" s="743"/>
      <c r="CE698" s="743"/>
      <c r="CF698" s="743"/>
      <c r="CG698" s="743"/>
      <c r="CH698" s="743"/>
      <c r="CI698" s="743"/>
      <c r="CJ698" s="743"/>
      <c r="CK698" s="736"/>
      <c r="CL698" s="736" t="s">
        <v>397</v>
      </c>
      <c r="CM698" s="736" t="s">
        <v>397</v>
      </c>
      <c r="CN698" s="736" t="s">
        <v>397</v>
      </c>
      <c r="CO698" s="736">
        <v>25</v>
      </c>
      <c r="CP698" s="736">
        <v>30</v>
      </c>
      <c r="CQ698" s="768">
        <v>72</v>
      </c>
      <c r="CR698" s="735">
        <v>72</v>
      </c>
      <c r="CS698" s="744"/>
      <c r="CT698" s="745">
        <v>46295</v>
      </c>
      <c r="CU698" s="859" t="s">
        <v>1302</v>
      </c>
      <c r="CV698" s="737"/>
      <c r="CW698" s="737"/>
      <c r="CX698" s="745">
        <v>46270</v>
      </c>
      <c r="CY698" s="861" t="s">
        <v>887</v>
      </c>
      <c r="CZ698" s="861" t="s">
        <v>308</v>
      </c>
      <c r="DA698" s="749">
        <v>46247</v>
      </c>
      <c r="DB698" s="749" t="s">
        <v>615</v>
      </c>
      <c r="DC698" s="749" t="s">
        <v>888</v>
      </c>
      <c r="DD698" s="749">
        <v>46273</v>
      </c>
      <c r="DE698" s="749" t="s">
        <v>397</v>
      </c>
      <c r="DF698" s="749" t="s">
        <v>390</v>
      </c>
      <c r="DG698" s="749" t="s">
        <v>390</v>
      </c>
      <c r="DH698" s="750">
        <v>0</v>
      </c>
      <c r="DI698" s="737" t="s">
        <v>397</v>
      </c>
      <c r="DJ698" s="737" t="s">
        <v>390</v>
      </c>
      <c r="DK698" s="737" t="s">
        <v>390</v>
      </c>
      <c r="DL698" s="737" t="s">
        <v>390</v>
      </c>
      <c r="DM698" s="737" t="s">
        <v>390</v>
      </c>
      <c r="DN698" s="737" t="s">
        <v>390</v>
      </c>
      <c r="DO698" s="762" t="s">
        <v>308</v>
      </c>
      <c r="DP698" s="737">
        <v>46290</v>
      </c>
      <c r="DQ698" s="737">
        <v>46290</v>
      </c>
      <c r="DR698" s="737">
        <v>46290</v>
      </c>
      <c r="DS698" s="750">
        <v>46290</v>
      </c>
      <c r="DT698" s="752">
        <v>46290</v>
      </c>
      <c r="DU698" s="753">
        <v>-16</v>
      </c>
      <c r="DV698" s="753" t="s">
        <v>308</v>
      </c>
      <c r="DW698" s="754">
        <v>46274</v>
      </c>
      <c r="DX698" s="755">
        <v>46274</v>
      </c>
      <c r="DY698" s="754" t="e">
        <v>#VALUE!</v>
      </c>
      <c r="DZ698" s="754" t="e">
        <v>#VALUE!</v>
      </c>
      <c r="EA698" s="754"/>
      <c r="EB698" s="754"/>
      <c r="HA698" s="756" t="s">
        <v>397</v>
      </c>
      <c r="HB698" s="756" t="s">
        <v>397</v>
      </c>
      <c r="HC698" s="756" t="s">
        <v>397</v>
      </c>
      <c r="HD698" s="756" t="s">
        <v>397</v>
      </c>
      <c r="HE698" s="756" t="s">
        <v>397</v>
      </c>
      <c r="HF698" s="756" t="s">
        <v>397</v>
      </c>
      <c r="HG698" s="756" t="s">
        <v>397</v>
      </c>
      <c r="HH698" s="756" t="s">
        <v>397</v>
      </c>
      <c r="HI698" s="756" t="s">
        <v>397</v>
      </c>
      <c r="HJ698" s="756" t="s">
        <v>397</v>
      </c>
      <c r="HK698"/>
      <c r="HL698"/>
      <c r="HM698"/>
      <c r="HN698" s="756" t="str">
        <f t="shared" si="23"/>
        <v>AUTO PRINT</v>
      </c>
      <c r="HO698"/>
      <c r="HP698" s="757" t="s">
        <v>572</v>
      </c>
      <c r="HQ698" s="757" t="s">
        <v>572</v>
      </c>
      <c r="HR698" s="757" t="s">
        <v>572</v>
      </c>
      <c r="HS698"/>
      <c r="HW698" s="758"/>
      <c r="HX698"/>
      <c r="HY698" s="759" t="s">
        <v>572</v>
      </c>
      <c r="HZ698" s="759" t="s">
        <v>572</v>
      </c>
      <c r="IA698" s="759" t="s">
        <v>572</v>
      </c>
      <c r="IC698" s="760" t="s">
        <v>572</v>
      </c>
      <c r="ID698" s="760" t="s">
        <v>572</v>
      </c>
      <c r="IE698" s="760" t="s">
        <v>572</v>
      </c>
      <c r="IF698" s="761" t="s">
        <v>572</v>
      </c>
      <c r="IG698" s="619" t="str">
        <f t="shared" si="24"/>
        <v>IN HOUSE (MANUAL)</v>
      </c>
      <c r="II698" s="761" t="s">
        <v>572</v>
      </c>
      <c r="IK698" s="761" t="str">
        <f>IFERROR(VLOOKUP($M698,#REF!,13,0),"IN HOUSE (MANUAL)")</f>
        <v>IN HOUSE (MANUAL)</v>
      </c>
      <c r="IM698" s="760" t="s">
        <v>572</v>
      </c>
      <c r="IN698" s="760" t="s">
        <v>572</v>
      </c>
      <c r="IO698" s="760" t="s">
        <v>572</v>
      </c>
      <c r="IQ698" s="760" t="s">
        <v>572</v>
      </c>
      <c r="IR698" s="760" t="s">
        <v>572</v>
      </c>
      <c r="IT698" s="760" t="s">
        <v>572</v>
      </c>
      <c r="IV698" s="760" t="s">
        <v>572</v>
      </c>
      <c r="IW698" s="760" t="s">
        <v>572</v>
      </c>
      <c r="IY698" s="760" t="s">
        <v>572</v>
      </c>
      <c r="IZ698" s="760" t="s">
        <v>572</v>
      </c>
      <c r="JB698" s="760" t="s">
        <v>572</v>
      </c>
      <c r="JC698" s="760" t="s">
        <v>572</v>
      </c>
      <c r="JE698" s="760" t="s">
        <v>572</v>
      </c>
      <c r="JF698" s="760" t="s">
        <v>572</v>
      </c>
    </row>
    <row r="699" spans="1:266" ht="17.149999999999999" customHeight="1" collapsed="1" x14ac:dyDescent="0.35">
      <c r="A699" s="618" t="s">
        <v>1696</v>
      </c>
      <c r="B699" s="730">
        <v>73</v>
      </c>
      <c r="C699" s="730" t="s">
        <v>1666</v>
      </c>
      <c r="D699" s="730" t="s">
        <v>1666</v>
      </c>
      <c r="E699" s="730">
        <v>12</v>
      </c>
      <c r="F699" s="731" t="s">
        <v>574</v>
      </c>
      <c r="G699" s="732">
        <v>1</v>
      </c>
      <c r="H699" s="826">
        <v>46231</v>
      </c>
      <c r="I699" s="730">
        <v>37</v>
      </c>
      <c r="J699" s="730" t="s">
        <v>308</v>
      </c>
      <c r="K699" s="730">
        <v>39</v>
      </c>
      <c r="L699" s="730" t="s">
        <v>1695</v>
      </c>
      <c r="M699" s="734" t="s">
        <v>1696</v>
      </c>
      <c r="N699" s="735" t="s">
        <v>390</v>
      </c>
      <c r="O699" s="735" t="s">
        <v>390</v>
      </c>
      <c r="P699" s="735">
        <v>0</v>
      </c>
      <c r="Q699" s="735">
        <v>0</v>
      </c>
      <c r="R699" s="734" t="s">
        <v>1661</v>
      </c>
      <c r="S699" s="734" t="s">
        <v>1675</v>
      </c>
      <c r="T699" s="734" t="s">
        <v>1678</v>
      </c>
      <c r="U699" s="734">
        <v>608</v>
      </c>
      <c r="V699" s="734" t="s">
        <v>1657</v>
      </c>
      <c r="W699" s="734"/>
      <c r="X699" s="736"/>
      <c r="Y699" s="736"/>
      <c r="Z699" s="736"/>
      <c r="AA699" s="734" t="s">
        <v>309</v>
      </c>
      <c r="AB699" s="734" t="s">
        <v>750</v>
      </c>
      <c r="AC699" s="734" t="s">
        <v>608</v>
      </c>
      <c r="AD699" s="734">
        <v>648</v>
      </c>
      <c r="AE699" s="764">
        <v>648</v>
      </c>
      <c r="AF699" s="737">
        <v>46273</v>
      </c>
      <c r="AG699" s="739"/>
      <c r="AH699" s="739"/>
      <c r="AI699" s="739" t="s">
        <v>308</v>
      </c>
      <c r="AJ699" s="740">
        <v>16</v>
      </c>
      <c r="AK699" s="741"/>
      <c r="AL699" s="742"/>
      <c r="AM699" s="743">
        <v>0</v>
      </c>
      <c r="AN699" s="743"/>
      <c r="AO699" s="743"/>
      <c r="AP699" s="743"/>
      <c r="AQ699" s="743"/>
      <c r="AR699" s="743"/>
      <c r="AS699" s="743">
        <v>0</v>
      </c>
      <c r="AT699" s="743"/>
      <c r="AU699" s="743"/>
      <c r="AV699" s="743"/>
      <c r="AW699" s="743"/>
      <c r="AX699" s="743"/>
      <c r="AY699" s="743"/>
      <c r="AZ699" s="743"/>
      <c r="BA699" s="743"/>
      <c r="BB699" s="743">
        <v>0</v>
      </c>
      <c r="BC699" s="743">
        <v>0</v>
      </c>
      <c r="BD699" s="743">
        <v>0</v>
      </c>
      <c r="BE699" s="743">
        <v>0</v>
      </c>
      <c r="BF699" s="743">
        <v>0</v>
      </c>
      <c r="BG699" s="743">
        <v>0</v>
      </c>
      <c r="BH699" s="743">
        <v>0</v>
      </c>
      <c r="BI699" s="743">
        <v>0</v>
      </c>
      <c r="BJ699" s="743"/>
      <c r="BK699" s="743">
        <v>0</v>
      </c>
      <c r="BL699" s="743"/>
      <c r="BM699" s="743"/>
      <c r="BN699" s="743" t="s">
        <v>308</v>
      </c>
      <c r="BO699" s="743" t="s">
        <v>308</v>
      </c>
      <c r="BP699" s="743" t="s">
        <v>308</v>
      </c>
      <c r="BQ699" s="743" t="s">
        <v>308</v>
      </c>
      <c r="BR699" s="743"/>
      <c r="BS699" s="743">
        <v>16</v>
      </c>
      <c r="BT699" s="743"/>
      <c r="BU699" s="743" t="s">
        <v>579</v>
      </c>
      <c r="BV699" s="743"/>
      <c r="BW699" s="743"/>
      <c r="BX699" s="743"/>
      <c r="BY699" s="743"/>
      <c r="BZ699" s="743"/>
      <c r="CA699" s="743"/>
      <c r="CB699" s="743"/>
      <c r="CC699" s="743"/>
      <c r="CD699" s="743"/>
      <c r="CE699" s="743"/>
      <c r="CF699" s="743"/>
      <c r="CG699" s="743"/>
      <c r="CH699" s="743"/>
      <c r="CI699" s="743"/>
      <c r="CJ699" s="743"/>
      <c r="CK699" s="736"/>
      <c r="CL699" s="736" t="s">
        <v>397</v>
      </c>
      <c r="CM699" s="736" t="s">
        <v>397</v>
      </c>
      <c r="CN699" s="736" t="s">
        <v>397</v>
      </c>
      <c r="CO699" s="736">
        <v>16</v>
      </c>
      <c r="CP699" s="736">
        <v>16</v>
      </c>
      <c r="CQ699" s="768">
        <v>648</v>
      </c>
      <c r="CR699" s="735">
        <v>648</v>
      </c>
      <c r="CS699" s="744"/>
      <c r="CT699" s="745">
        <v>46295</v>
      </c>
      <c r="CU699" s="859" t="s">
        <v>1302</v>
      </c>
      <c r="CV699" s="737"/>
      <c r="CW699" s="737"/>
      <c r="CX699" s="745">
        <v>46270</v>
      </c>
      <c r="CY699" s="861" t="s">
        <v>887</v>
      </c>
      <c r="CZ699" s="861" t="s">
        <v>308</v>
      </c>
      <c r="DA699" s="749">
        <v>46247</v>
      </c>
      <c r="DB699" s="749" t="s">
        <v>615</v>
      </c>
      <c r="DC699" s="749" t="s">
        <v>888</v>
      </c>
      <c r="DD699" s="749">
        <v>46273</v>
      </c>
      <c r="DE699" s="749" t="s">
        <v>397</v>
      </c>
      <c r="DF699" s="749" t="s">
        <v>390</v>
      </c>
      <c r="DG699" s="749" t="s">
        <v>390</v>
      </c>
      <c r="DH699" s="750">
        <v>0</v>
      </c>
      <c r="DI699" s="737" t="s">
        <v>397</v>
      </c>
      <c r="DJ699" s="737" t="s">
        <v>390</v>
      </c>
      <c r="DK699" s="737" t="s">
        <v>390</v>
      </c>
      <c r="DL699" s="737" t="s">
        <v>390</v>
      </c>
      <c r="DM699" s="737" t="s">
        <v>390</v>
      </c>
      <c r="DN699" s="737" t="s">
        <v>390</v>
      </c>
      <c r="DO699" s="762" t="s">
        <v>308</v>
      </c>
      <c r="DP699" s="737">
        <v>46290</v>
      </c>
      <c r="DQ699" s="737">
        <v>46290</v>
      </c>
      <c r="DR699" s="737">
        <v>46290</v>
      </c>
      <c r="DS699" s="750">
        <v>46290</v>
      </c>
      <c r="DT699" s="752">
        <v>46290</v>
      </c>
      <c r="DU699" s="753">
        <v>-15</v>
      </c>
      <c r="DV699" s="753" t="s">
        <v>308</v>
      </c>
      <c r="DW699" s="754">
        <v>46274</v>
      </c>
      <c r="DX699" s="755">
        <v>46275</v>
      </c>
      <c r="DY699" s="754" t="e">
        <v>#VALUE!</v>
      </c>
      <c r="DZ699" s="754" t="e">
        <v>#VALUE!</v>
      </c>
      <c r="EA699" s="754"/>
      <c r="EB699" s="754"/>
      <c r="HA699" s="756" t="s">
        <v>397</v>
      </c>
      <c r="HB699" s="756" t="s">
        <v>397</v>
      </c>
      <c r="HC699" s="756" t="s">
        <v>397</v>
      </c>
      <c r="HD699" s="756" t="s">
        <v>397</v>
      </c>
      <c r="HE699" s="756" t="s">
        <v>397</v>
      </c>
      <c r="HF699" s="756" t="s">
        <v>397</v>
      </c>
      <c r="HG699" s="756" t="s">
        <v>397</v>
      </c>
      <c r="HH699" s="756" t="s">
        <v>397</v>
      </c>
      <c r="HI699" s="756" t="s">
        <v>397</v>
      </c>
      <c r="HJ699" s="756" t="s">
        <v>397</v>
      </c>
      <c r="HK699"/>
      <c r="HL699"/>
      <c r="HM699"/>
      <c r="HN699" s="756" t="str">
        <f t="shared" si="23"/>
        <v>AUTO PRINT</v>
      </c>
      <c r="HO699"/>
      <c r="HP699" s="757" t="s">
        <v>572</v>
      </c>
      <c r="HQ699" s="757" t="s">
        <v>572</v>
      </c>
      <c r="HR699" s="757" t="s">
        <v>572</v>
      </c>
      <c r="HS699"/>
      <c r="HW699" s="758"/>
      <c r="HX699"/>
      <c r="HY699" s="759" t="s">
        <v>572</v>
      </c>
      <c r="HZ699" s="759" t="s">
        <v>572</v>
      </c>
      <c r="IA699" s="759" t="s">
        <v>572</v>
      </c>
      <c r="IC699" s="760" t="s">
        <v>572</v>
      </c>
      <c r="ID699" s="760" t="s">
        <v>572</v>
      </c>
      <c r="IE699" s="760" t="s">
        <v>572</v>
      </c>
      <c r="IF699" s="761" t="s">
        <v>572</v>
      </c>
      <c r="IG699" s="619" t="str">
        <f t="shared" si="24"/>
        <v>IN HOUSE (MANUAL)</v>
      </c>
      <c r="II699" s="761" t="s">
        <v>572</v>
      </c>
      <c r="IK699" s="761" t="str">
        <f>IFERROR(VLOOKUP($M699,#REF!,13,0),"IN HOUSE (MANUAL)")</f>
        <v>IN HOUSE (MANUAL)</v>
      </c>
      <c r="IM699" s="760" t="s">
        <v>572</v>
      </c>
      <c r="IN699" s="760" t="s">
        <v>572</v>
      </c>
      <c r="IO699" s="760" t="s">
        <v>572</v>
      </c>
      <c r="IQ699" s="760" t="s">
        <v>572</v>
      </c>
      <c r="IR699" s="760" t="s">
        <v>572</v>
      </c>
      <c r="IT699" s="760" t="s">
        <v>572</v>
      </c>
      <c r="IV699" s="760" t="s">
        <v>572</v>
      </c>
      <c r="IW699" s="760" t="s">
        <v>572</v>
      </c>
      <c r="IY699" s="760" t="s">
        <v>572</v>
      </c>
      <c r="IZ699" s="760" t="s">
        <v>572</v>
      </c>
      <c r="JB699" s="760" t="s">
        <v>572</v>
      </c>
      <c r="JC699" s="760" t="s">
        <v>572</v>
      </c>
      <c r="JE699" s="760" t="s">
        <v>572</v>
      </c>
      <c r="JF699" s="760" t="s">
        <v>572</v>
      </c>
    </row>
    <row r="700" spans="1:266" ht="17.149999999999999" customHeight="1" x14ac:dyDescent="0.35">
      <c r="A700" s="618" t="s">
        <v>1697</v>
      </c>
      <c r="B700" s="730">
        <v>74</v>
      </c>
      <c r="C700" s="730" t="s">
        <v>1698</v>
      </c>
      <c r="D700" s="730" t="s">
        <v>1698</v>
      </c>
      <c r="E700" s="730">
        <v>12</v>
      </c>
      <c r="F700" s="731" t="s">
        <v>566</v>
      </c>
      <c r="G700" s="732">
        <v>2</v>
      </c>
      <c r="H700" s="826">
        <v>46196</v>
      </c>
      <c r="I700" s="730">
        <v>38</v>
      </c>
      <c r="J700" s="730" t="s">
        <v>308</v>
      </c>
      <c r="K700" s="730">
        <v>39</v>
      </c>
      <c r="L700" s="730" t="s">
        <v>1699</v>
      </c>
      <c r="M700" s="734" t="s">
        <v>1697</v>
      </c>
      <c r="N700" s="735" t="s">
        <v>390</v>
      </c>
      <c r="O700" s="735" t="s">
        <v>390</v>
      </c>
      <c r="P700" s="735">
        <v>0</v>
      </c>
      <c r="Q700" s="734">
        <v>0</v>
      </c>
      <c r="R700" s="734">
        <v>608</v>
      </c>
      <c r="S700" s="734" t="s">
        <v>1675</v>
      </c>
      <c r="T700" s="734" t="s">
        <v>1700</v>
      </c>
      <c r="U700" s="734">
        <v>608</v>
      </c>
      <c r="V700" s="734" t="s">
        <v>1701</v>
      </c>
      <c r="W700" s="734"/>
      <c r="X700" s="736"/>
      <c r="Y700" s="736"/>
      <c r="Z700" s="736"/>
      <c r="AA700" s="734" t="s">
        <v>157</v>
      </c>
      <c r="AB700" s="734" t="s">
        <v>569</v>
      </c>
      <c r="AC700" s="734" t="s">
        <v>608</v>
      </c>
      <c r="AD700" s="734">
        <v>4332</v>
      </c>
      <c r="AE700" s="764">
        <v>2166</v>
      </c>
      <c r="AF700" s="737" t="s">
        <v>390</v>
      </c>
      <c r="AG700" s="739"/>
      <c r="AH700" s="739"/>
      <c r="AI700" s="739" t="s">
        <v>308</v>
      </c>
      <c r="AJ700" s="740">
        <v>17</v>
      </c>
      <c r="AK700" s="741"/>
      <c r="AL700" s="742"/>
      <c r="AM700" s="743">
        <v>105.5</v>
      </c>
      <c r="AN700" s="743"/>
      <c r="AO700" s="743"/>
      <c r="AP700" s="743"/>
      <c r="AQ700" s="743"/>
      <c r="AR700" s="743"/>
      <c r="AS700" s="945">
        <v>1225</v>
      </c>
      <c r="AT700" s="743"/>
      <c r="AU700" s="743"/>
      <c r="AV700" s="743"/>
      <c r="AW700" s="743"/>
      <c r="AX700" s="743"/>
      <c r="AY700" s="743"/>
      <c r="AZ700" s="743"/>
      <c r="BA700" s="743"/>
      <c r="BB700" s="743">
        <v>0</v>
      </c>
      <c r="BC700" s="945">
        <v>997</v>
      </c>
      <c r="BD700" s="743">
        <v>0</v>
      </c>
      <c r="BE700" s="743">
        <v>0</v>
      </c>
      <c r="BF700" s="945">
        <v>232</v>
      </c>
      <c r="BG700" s="743">
        <v>0</v>
      </c>
      <c r="BH700" s="743">
        <v>0</v>
      </c>
      <c r="BI700" s="743">
        <v>1342</v>
      </c>
      <c r="BJ700" s="743"/>
      <c r="BK700" s="743">
        <v>105.5</v>
      </c>
      <c r="BL700" s="743"/>
      <c r="BM700" s="743"/>
      <c r="BN700" s="743" t="s">
        <v>308</v>
      </c>
      <c r="BO700" s="743" t="s">
        <v>308</v>
      </c>
      <c r="BP700" s="743" t="s">
        <v>308</v>
      </c>
      <c r="BQ700" s="743" t="s">
        <v>308</v>
      </c>
      <c r="BR700" s="743"/>
      <c r="BS700" s="743">
        <v>374</v>
      </c>
      <c r="BT700" s="743"/>
      <c r="BU700" s="743" t="s">
        <v>579</v>
      </c>
      <c r="BV700" s="743"/>
      <c r="BW700" s="743"/>
      <c r="BX700" s="743"/>
      <c r="BY700" s="743"/>
      <c r="BZ700" s="743"/>
      <c r="CA700" s="743"/>
      <c r="CB700" s="743"/>
      <c r="CC700" s="743"/>
      <c r="CD700" s="743"/>
      <c r="CE700" s="743"/>
      <c r="CF700" s="743"/>
      <c r="CG700" s="743"/>
      <c r="CH700" s="743"/>
      <c r="CI700" s="743"/>
      <c r="CJ700" s="743"/>
      <c r="CK700" s="736"/>
      <c r="CL700" s="736" t="s">
        <v>397</v>
      </c>
      <c r="CM700" s="736" t="s">
        <v>397</v>
      </c>
      <c r="CN700" s="736" t="s">
        <v>397</v>
      </c>
      <c r="CO700" s="736">
        <v>374</v>
      </c>
      <c r="CP700" s="736">
        <v>1342</v>
      </c>
      <c r="CQ700" s="768">
        <v>3972</v>
      </c>
      <c r="CR700" s="735">
        <v>2166</v>
      </c>
      <c r="CS700" s="744"/>
      <c r="CT700" s="745">
        <v>46294</v>
      </c>
      <c r="CU700" s="746" t="s">
        <v>1292</v>
      </c>
      <c r="CV700" s="737"/>
      <c r="CW700" s="737"/>
      <c r="CX700" s="745">
        <v>46239</v>
      </c>
      <c r="CY700" s="861">
        <v>0</v>
      </c>
      <c r="CZ700" s="861" t="s">
        <v>308</v>
      </c>
      <c r="DA700" s="749">
        <v>0</v>
      </c>
      <c r="DB700" s="749">
        <v>0</v>
      </c>
      <c r="DC700" s="749">
        <v>0</v>
      </c>
      <c r="DD700" s="749" t="s">
        <v>397</v>
      </c>
      <c r="DE700" s="749" t="s">
        <v>397</v>
      </c>
      <c r="DF700" s="749" t="s">
        <v>390</v>
      </c>
      <c r="DG700" s="749" t="s">
        <v>390</v>
      </c>
      <c r="DH700" s="750">
        <v>0</v>
      </c>
      <c r="DI700" s="737" t="s">
        <v>397</v>
      </c>
      <c r="DJ700" s="737" t="s">
        <v>390</v>
      </c>
      <c r="DK700" s="737" t="s">
        <v>390</v>
      </c>
      <c r="DL700" s="737" t="s">
        <v>390</v>
      </c>
      <c r="DM700" s="737" t="s">
        <v>390</v>
      </c>
      <c r="DN700" s="737" t="s">
        <v>390</v>
      </c>
      <c r="DO700" s="762">
        <v>0</v>
      </c>
      <c r="DP700" s="737">
        <v>46290</v>
      </c>
      <c r="DQ700" s="737">
        <v>46290</v>
      </c>
      <c r="DR700" s="737">
        <v>46290</v>
      </c>
      <c r="DS700" s="750">
        <v>46290</v>
      </c>
      <c r="DT700" s="752">
        <v>46290</v>
      </c>
      <c r="DU700" s="753">
        <v>-10</v>
      </c>
      <c r="DV700" s="753" t="s">
        <v>308</v>
      </c>
      <c r="DW700" s="754">
        <v>46275</v>
      </c>
      <c r="DX700" s="755">
        <v>46280</v>
      </c>
      <c r="DY700" s="754" t="e">
        <v>#VALUE!</v>
      </c>
      <c r="DZ700" s="754" t="e">
        <v>#VALUE!</v>
      </c>
      <c r="EA700" s="754"/>
      <c r="EB700" s="754"/>
      <c r="HA700" s="756" t="s">
        <v>397</v>
      </c>
      <c r="HB700" s="756" t="s">
        <v>397</v>
      </c>
      <c r="HC700" s="756" t="s">
        <v>397</v>
      </c>
      <c r="HD700" s="756" t="s">
        <v>397</v>
      </c>
      <c r="HE700" s="756" t="s">
        <v>397</v>
      </c>
      <c r="HF700" s="756" t="s">
        <v>397</v>
      </c>
      <c r="HG700" s="756" t="s">
        <v>397</v>
      </c>
      <c r="HH700" s="756" t="s">
        <v>397</v>
      </c>
      <c r="HI700" s="756" t="s">
        <v>397</v>
      </c>
      <c r="HJ700" s="756" t="s">
        <v>397</v>
      </c>
      <c r="HK700"/>
      <c r="HL700"/>
      <c r="HM700"/>
      <c r="HN700" s="756" t="str">
        <f t="shared" si="23"/>
        <v>AUTO PRINT</v>
      </c>
      <c r="HO700"/>
      <c r="HP700" s="757" t="s">
        <v>572</v>
      </c>
      <c r="HQ700" s="757" t="s">
        <v>572</v>
      </c>
      <c r="HR700" s="757" t="s">
        <v>572</v>
      </c>
      <c r="HS700"/>
      <c r="HW700" s="758"/>
      <c r="HX700"/>
      <c r="HY700" s="759" t="s">
        <v>572</v>
      </c>
      <c r="HZ700" s="759" t="s">
        <v>572</v>
      </c>
      <c r="IA700" s="759" t="s">
        <v>572</v>
      </c>
      <c r="IC700" s="760" t="s">
        <v>572</v>
      </c>
      <c r="ID700" s="760" t="s">
        <v>572</v>
      </c>
      <c r="IE700" s="760" t="s">
        <v>572</v>
      </c>
      <c r="IF700" s="761" t="s">
        <v>572</v>
      </c>
      <c r="IG700" s="619" t="str">
        <f t="shared" si="24"/>
        <v>IN HOUSE (MANUAL)</v>
      </c>
      <c r="II700" s="761" t="s">
        <v>572</v>
      </c>
      <c r="IK700" s="761" t="str">
        <f>IFERROR(VLOOKUP($M700,#REF!,13,0),"IN HOUSE (MANUAL)")</f>
        <v>IN HOUSE (MANUAL)</v>
      </c>
      <c r="IM700" s="760" t="s">
        <v>572</v>
      </c>
      <c r="IN700" s="760" t="s">
        <v>572</v>
      </c>
      <c r="IO700" s="760" t="s">
        <v>572</v>
      </c>
      <c r="IQ700" s="760" t="s">
        <v>572</v>
      </c>
      <c r="IR700" s="760" t="s">
        <v>572</v>
      </c>
      <c r="IT700" s="760" t="s">
        <v>572</v>
      </c>
      <c r="IV700" s="760" t="s">
        <v>572</v>
      </c>
      <c r="IW700" s="760" t="s">
        <v>572</v>
      </c>
      <c r="IY700" s="760" t="s">
        <v>572</v>
      </c>
      <c r="IZ700" s="760" t="s">
        <v>572</v>
      </c>
      <c r="JB700" s="760" t="s">
        <v>572</v>
      </c>
      <c r="JC700" s="760" t="s">
        <v>572</v>
      </c>
      <c r="JE700" s="760" t="s">
        <v>572</v>
      </c>
      <c r="JF700" s="760" t="s">
        <v>572</v>
      </c>
    </row>
    <row r="701" spans="1:266" ht="17.25" customHeight="1" collapsed="1" x14ac:dyDescent="0.35">
      <c r="A701" s="618" t="s">
        <v>1702</v>
      </c>
      <c r="B701" s="730">
        <v>75</v>
      </c>
      <c r="C701" s="730" t="s">
        <v>1666</v>
      </c>
      <c r="D701" s="730" t="s">
        <v>1666</v>
      </c>
      <c r="E701" s="730">
        <v>12</v>
      </c>
      <c r="F701" s="731" t="s">
        <v>574</v>
      </c>
      <c r="G701" s="732">
        <v>1</v>
      </c>
      <c r="H701" s="826">
        <v>46196</v>
      </c>
      <c r="I701" s="730">
        <v>38</v>
      </c>
      <c r="J701" s="730" t="s">
        <v>308</v>
      </c>
      <c r="K701" s="730">
        <v>39</v>
      </c>
      <c r="L701" s="730" t="s">
        <v>1703</v>
      </c>
      <c r="M701" s="734" t="s">
        <v>1702</v>
      </c>
      <c r="N701" s="735" t="s">
        <v>390</v>
      </c>
      <c r="O701" s="735" t="s">
        <v>390</v>
      </c>
      <c r="P701" s="735">
        <v>0</v>
      </c>
      <c r="Q701" s="735">
        <v>0</v>
      </c>
      <c r="R701" s="734">
        <v>608</v>
      </c>
      <c r="S701" s="734" t="s">
        <v>1675</v>
      </c>
      <c r="T701" s="734" t="s">
        <v>1700</v>
      </c>
      <c r="U701" s="734">
        <v>608</v>
      </c>
      <c r="V701" s="734" t="s">
        <v>1701</v>
      </c>
      <c r="W701" s="734"/>
      <c r="X701" s="736"/>
      <c r="Y701" s="736"/>
      <c r="Z701" s="736"/>
      <c r="AA701" s="734" t="s">
        <v>157</v>
      </c>
      <c r="AB701" s="734" t="s">
        <v>569</v>
      </c>
      <c r="AC701" s="734" t="s">
        <v>608</v>
      </c>
      <c r="AD701" s="734">
        <v>504</v>
      </c>
      <c r="AE701" s="764">
        <v>504</v>
      </c>
      <c r="AF701" s="737" t="s">
        <v>390</v>
      </c>
      <c r="AG701" s="739"/>
      <c r="AH701" s="739"/>
      <c r="AI701" s="739" t="s">
        <v>308</v>
      </c>
      <c r="AJ701" s="740">
        <v>18</v>
      </c>
      <c r="AK701" s="741"/>
      <c r="AL701" s="742"/>
      <c r="AM701" s="743">
        <v>504</v>
      </c>
      <c r="AN701" s="743"/>
      <c r="AO701" s="743"/>
      <c r="AP701" s="743"/>
      <c r="AQ701" s="743"/>
      <c r="AR701" s="743"/>
      <c r="AS701" s="743">
        <v>504</v>
      </c>
      <c r="AT701" s="743"/>
      <c r="AU701" s="743"/>
      <c r="AV701" s="743"/>
      <c r="AW701" s="743"/>
      <c r="AX701" s="743"/>
      <c r="AY701" s="743"/>
      <c r="AZ701" s="743"/>
      <c r="BA701" s="743"/>
      <c r="BB701" s="743">
        <v>0</v>
      </c>
      <c r="BC701" s="743">
        <v>504</v>
      </c>
      <c r="BD701" s="743">
        <v>0</v>
      </c>
      <c r="BE701" s="743">
        <v>0</v>
      </c>
      <c r="BF701" s="743">
        <v>504</v>
      </c>
      <c r="BG701" s="743">
        <v>0</v>
      </c>
      <c r="BH701" s="743">
        <v>0</v>
      </c>
      <c r="BI701" s="743">
        <v>504</v>
      </c>
      <c r="BJ701" s="743"/>
      <c r="BK701" s="743">
        <v>504</v>
      </c>
      <c r="BL701" s="743"/>
      <c r="BM701" s="743"/>
      <c r="BN701" s="743" t="s">
        <v>308</v>
      </c>
      <c r="BO701" s="743" t="s">
        <v>308</v>
      </c>
      <c r="BP701" s="743" t="s">
        <v>308</v>
      </c>
      <c r="BQ701" s="743" t="s">
        <v>308</v>
      </c>
      <c r="BR701" s="743"/>
      <c r="BS701" s="743">
        <v>504</v>
      </c>
      <c r="BT701" s="743"/>
      <c r="BU701" s="743" t="s">
        <v>579</v>
      </c>
      <c r="BV701" s="743"/>
      <c r="BW701" s="743"/>
      <c r="BX701" s="743"/>
      <c r="BY701" s="743"/>
      <c r="BZ701" s="743"/>
      <c r="CA701" s="743"/>
      <c r="CB701" s="743"/>
      <c r="CC701" s="743"/>
      <c r="CD701" s="743"/>
      <c r="CE701" s="743"/>
      <c r="CF701" s="743"/>
      <c r="CG701" s="743"/>
      <c r="CH701" s="743"/>
      <c r="CI701" s="743"/>
      <c r="CJ701" s="743"/>
      <c r="CK701" s="736"/>
      <c r="CL701" s="736" t="s">
        <v>397</v>
      </c>
      <c r="CM701" s="736" t="s">
        <v>397</v>
      </c>
      <c r="CN701" s="736" t="s">
        <v>397</v>
      </c>
      <c r="CO701" s="736">
        <v>504</v>
      </c>
      <c r="CP701" s="736">
        <v>504</v>
      </c>
      <c r="CQ701" s="768">
        <v>504</v>
      </c>
      <c r="CR701" s="734">
        <v>504</v>
      </c>
      <c r="CS701" s="744"/>
      <c r="CT701" s="745">
        <v>46293</v>
      </c>
      <c r="CU701" s="746" t="s">
        <v>609</v>
      </c>
      <c r="CV701" s="737"/>
      <c r="CW701" s="737"/>
      <c r="CX701" s="745">
        <v>46239</v>
      </c>
      <c r="CY701" s="861">
        <v>0</v>
      </c>
      <c r="CZ701" s="861">
        <v>0</v>
      </c>
      <c r="DA701" s="749">
        <v>0</v>
      </c>
      <c r="DB701" s="749">
        <v>0</v>
      </c>
      <c r="DC701" s="749">
        <v>0</v>
      </c>
      <c r="DD701" s="749" t="s">
        <v>397</v>
      </c>
      <c r="DE701" s="749" t="s">
        <v>397</v>
      </c>
      <c r="DF701" s="749" t="s">
        <v>390</v>
      </c>
      <c r="DG701" s="749" t="s">
        <v>390</v>
      </c>
      <c r="DH701" s="750">
        <v>0</v>
      </c>
      <c r="DI701" s="737" t="s">
        <v>397</v>
      </c>
      <c r="DJ701" s="737" t="s">
        <v>390</v>
      </c>
      <c r="DK701" s="737" t="s">
        <v>390</v>
      </c>
      <c r="DL701" s="737" t="s">
        <v>390</v>
      </c>
      <c r="DM701" s="737" t="s">
        <v>390</v>
      </c>
      <c r="DN701" s="737" t="s">
        <v>390</v>
      </c>
      <c r="DO701" s="762">
        <v>0</v>
      </c>
      <c r="DP701" s="737">
        <v>46290</v>
      </c>
      <c r="DQ701" s="737">
        <v>46290</v>
      </c>
      <c r="DR701" s="737">
        <v>46290</v>
      </c>
      <c r="DS701" s="750">
        <v>46290</v>
      </c>
      <c r="DT701" s="752">
        <v>46290</v>
      </c>
      <c r="DU701" s="753">
        <v>-9</v>
      </c>
      <c r="DV701" s="753" t="s">
        <v>308</v>
      </c>
      <c r="DW701" s="754">
        <v>46280</v>
      </c>
      <c r="DX701" s="755">
        <v>46281</v>
      </c>
      <c r="DY701" s="754" t="e">
        <v>#VALUE!</v>
      </c>
      <c r="DZ701" s="754" t="e">
        <v>#VALUE!</v>
      </c>
      <c r="EA701" s="754"/>
      <c r="EB701" s="754"/>
      <c r="HA701" s="756" t="s">
        <v>397</v>
      </c>
      <c r="HB701" s="756" t="s">
        <v>397</v>
      </c>
      <c r="HC701" s="756" t="s">
        <v>397</v>
      </c>
      <c r="HD701" s="756" t="s">
        <v>397</v>
      </c>
      <c r="HE701" s="756" t="s">
        <v>397</v>
      </c>
      <c r="HF701" s="756" t="s">
        <v>397</v>
      </c>
      <c r="HG701" s="756" t="s">
        <v>397</v>
      </c>
      <c r="HH701" s="756" t="s">
        <v>397</v>
      </c>
      <c r="HI701" s="756" t="s">
        <v>397</v>
      </c>
      <c r="HJ701" s="756" t="s">
        <v>397</v>
      </c>
      <c r="HK701"/>
      <c r="HL701"/>
      <c r="HM701"/>
      <c r="HN701" s="756" t="str">
        <f t="shared" si="23"/>
        <v>AUTO PRINT</v>
      </c>
      <c r="HO701"/>
      <c r="HP701" s="757" t="s">
        <v>572</v>
      </c>
      <c r="HQ701" s="757" t="s">
        <v>572</v>
      </c>
      <c r="HR701" s="757" t="s">
        <v>572</v>
      </c>
      <c r="HS701"/>
      <c r="HW701" s="758"/>
      <c r="HX701"/>
      <c r="HY701" s="759" t="s">
        <v>572</v>
      </c>
      <c r="HZ701" s="759" t="s">
        <v>572</v>
      </c>
      <c r="IA701" s="759" t="s">
        <v>572</v>
      </c>
      <c r="IC701" s="760" t="s">
        <v>572</v>
      </c>
      <c r="ID701" s="760" t="s">
        <v>572</v>
      </c>
      <c r="IE701" s="760" t="s">
        <v>572</v>
      </c>
      <c r="IF701" s="761" t="s">
        <v>572</v>
      </c>
      <c r="IG701" s="619" t="str">
        <f t="shared" si="24"/>
        <v>IN HOUSE (MANUAL)</v>
      </c>
      <c r="II701" s="761" t="s">
        <v>572</v>
      </c>
      <c r="IK701" s="761" t="str">
        <f>IFERROR(VLOOKUP($M701,#REF!,13,0),"IN HOUSE (MANUAL)")</f>
        <v>IN HOUSE (MANUAL)</v>
      </c>
      <c r="IM701" s="760" t="s">
        <v>572</v>
      </c>
      <c r="IN701" s="760" t="s">
        <v>572</v>
      </c>
      <c r="IO701" s="760" t="s">
        <v>572</v>
      </c>
      <c r="IQ701" s="760" t="s">
        <v>572</v>
      </c>
      <c r="IR701" s="760" t="s">
        <v>572</v>
      </c>
      <c r="IT701" s="760" t="s">
        <v>572</v>
      </c>
      <c r="IV701" s="760" t="s">
        <v>572</v>
      </c>
      <c r="IW701" s="760" t="s">
        <v>572</v>
      </c>
      <c r="IY701" s="760" t="s">
        <v>572</v>
      </c>
      <c r="IZ701" s="760" t="s">
        <v>572</v>
      </c>
      <c r="JB701" s="760" t="s">
        <v>572</v>
      </c>
      <c r="JC701" s="760" t="s">
        <v>572</v>
      </c>
      <c r="JE701" s="760" t="s">
        <v>572</v>
      </c>
      <c r="JF701" s="760" t="s">
        <v>572</v>
      </c>
    </row>
    <row r="702" spans="1:266" ht="17.149999999999999" customHeight="1" collapsed="1" x14ac:dyDescent="0.35">
      <c r="A702" s="618" t="s">
        <v>1704</v>
      </c>
      <c r="B702" s="730">
        <v>76</v>
      </c>
      <c r="C702" s="730" t="s">
        <v>1666</v>
      </c>
      <c r="D702" s="730" t="s">
        <v>1666</v>
      </c>
      <c r="E702" s="730">
        <v>12</v>
      </c>
      <c r="F702" s="731" t="s">
        <v>574</v>
      </c>
      <c r="G702" s="732">
        <v>1</v>
      </c>
      <c r="H702" s="826">
        <v>46231</v>
      </c>
      <c r="I702" s="730">
        <v>38</v>
      </c>
      <c r="J702" s="730" t="s">
        <v>308</v>
      </c>
      <c r="K702" s="730">
        <v>39</v>
      </c>
      <c r="L702" s="730" t="s">
        <v>1705</v>
      </c>
      <c r="M702" s="734" t="s">
        <v>1704</v>
      </c>
      <c r="N702" s="735" t="s">
        <v>390</v>
      </c>
      <c r="O702" s="735" t="s">
        <v>390</v>
      </c>
      <c r="P702" s="735">
        <v>0</v>
      </c>
      <c r="Q702" s="735">
        <v>0</v>
      </c>
      <c r="R702" s="734" t="s">
        <v>1661</v>
      </c>
      <c r="S702" s="734" t="s">
        <v>1675</v>
      </c>
      <c r="T702" s="734" t="s">
        <v>1662</v>
      </c>
      <c r="U702" s="734">
        <v>608</v>
      </c>
      <c r="V702" s="734" t="s">
        <v>1657</v>
      </c>
      <c r="W702" s="734"/>
      <c r="X702" s="736"/>
      <c r="Y702" s="736"/>
      <c r="Z702" s="736"/>
      <c r="AA702" s="734" t="s">
        <v>157</v>
      </c>
      <c r="AB702" s="734" t="s">
        <v>569</v>
      </c>
      <c r="AC702" s="734" t="s">
        <v>608</v>
      </c>
      <c r="AD702" s="734">
        <v>312</v>
      </c>
      <c r="AE702" s="764">
        <v>312</v>
      </c>
      <c r="AF702" s="737">
        <v>46273</v>
      </c>
      <c r="AG702" s="739"/>
      <c r="AH702" s="739"/>
      <c r="AI702" s="739" t="s">
        <v>308</v>
      </c>
      <c r="AJ702" s="740">
        <v>19</v>
      </c>
      <c r="AK702" s="741"/>
      <c r="AL702" s="742"/>
      <c r="AM702" s="743">
        <v>0</v>
      </c>
      <c r="AN702" s="743"/>
      <c r="AO702" s="743"/>
      <c r="AP702" s="743"/>
      <c r="AQ702" s="743"/>
      <c r="AR702" s="743"/>
      <c r="AS702" s="743">
        <v>0</v>
      </c>
      <c r="AT702" s="743"/>
      <c r="AU702" s="743"/>
      <c r="AV702" s="743"/>
      <c r="AW702" s="743"/>
      <c r="AX702" s="743"/>
      <c r="AY702" s="743"/>
      <c r="AZ702" s="743"/>
      <c r="BA702" s="743"/>
      <c r="BB702" s="743">
        <v>0</v>
      </c>
      <c r="BC702" s="743">
        <v>0</v>
      </c>
      <c r="BD702" s="743">
        <v>0</v>
      </c>
      <c r="BE702" s="743">
        <v>0</v>
      </c>
      <c r="BF702" s="743">
        <v>0</v>
      </c>
      <c r="BG702" s="743">
        <v>0</v>
      </c>
      <c r="BH702" s="743">
        <v>0</v>
      </c>
      <c r="BI702" s="743">
        <v>0</v>
      </c>
      <c r="BJ702" s="743"/>
      <c r="BK702" s="743">
        <v>0</v>
      </c>
      <c r="BL702" s="743"/>
      <c r="BM702" s="743"/>
      <c r="BN702" s="743" t="s">
        <v>308</v>
      </c>
      <c r="BO702" s="743" t="s">
        <v>308</v>
      </c>
      <c r="BP702" s="743" t="s">
        <v>308</v>
      </c>
      <c r="BQ702" s="743" t="s">
        <v>308</v>
      </c>
      <c r="BR702" s="743"/>
      <c r="BS702" s="743">
        <v>10</v>
      </c>
      <c r="BT702" s="743"/>
      <c r="BU702" s="743" t="s">
        <v>579</v>
      </c>
      <c r="BV702" s="743"/>
      <c r="BW702" s="743"/>
      <c r="BX702" s="743"/>
      <c r="BY702" s="743"/>
      <c r="BZ702" s="743"/>
      <c r="CA702" s="743"/>
      <c r="CB702" s="743"/>
      <c r="CC702" s="743"/>
      <c r="CD702" s="743"/>
      <c r="CE702" s="743"/>
      <c r="CF702" s="743"/>
      <c r="CG702" s="743"/>
      <c r="CH702" s="743"/>
      <c r="CI702" s="743"/>
      <c r="CJ702" s="743"/>
      <c r="CK702" s="736"/>
      <c r="CL702" s="736" t="s">
        <v>397</v>
      </c>
      <c r="CM702" s="736" t="s">
        <v>397</v>
      </c>
      <c r="CN702" s="736" t="s">
        <v>397</v>
      </c>
      <c r="CO702" s="736">
        <v>10</v>
      </c>
      <c r="CP702" s="736">
        <v>10</v>
      </c>
      <c r="CQ702" s="768">
        <v>312</v>
      </c>
      <c r="CR702" s="734">
        <v>312</v>
      </c>
      <c r="CS702" s="744"/>
      <c r="CT702" s="745">
        <v>46294</v>
      </c>
      <c r="CU702" s="859" t="s">
        <v>1292</v>
      </c>
      <c r="CV702" s="737"/>
      <c r="CW702" s="737"/>
      <c r="CX702" s="745">
        <v>46270</v>
      </c>
      <c r="CY702" s="861" t="s">
        <v>887</v>
      </c>
      <c r="CZ702" s="861" t="s">
        <v>308</v>
      </c>
      <c r="DA702" s="749">
        <v>46247</v>
      </c>
      <c r="DB702" s="749" t="s">
        <v>615</v>
      </c>
      <c r="DC702" s="749" t="s">
        <v>888</v>
      </c>
      <c r="DD702" s="749">
        <v>46273</v>
      </c>
      <c r="DE702" s="749" t="s">
        <v>397</v>
      </c>
      <c r="DF702" s="749" t="s">
        <v>390</v>
      </c>
      <c r="DG702" s="749" t="s">
        <v>390</v>
      </c>
      <c r="DH702" s="750">
        <v>0</v>
      </c>
      <c r="DI702" s="737" t="s">
        <v>397</v>
      </c>
      <c r="DJ702" s="737" t="s">
        <v>390</v>
      </c>
      <c r="DK702" s="737" t="s">
        <v>390</v>
      </c>
      <c r="DL702" s="737" t="s">
        <v>390</v>
      </c>
      <c r="DM702" s="737">
        <v>46272</v>
      </c>
      <c r="DN702" s="737">
        <v>46272</v>
      </c>
      <c r="DO702" s="762" t="s">
        <v>308</v>
      </c>
      <c r="DP702" s="737">
        <v>46290</v>
      </c>
      <c r="DQ702" s="737">
        <v>46290</v>
      </c>
      <c r="DR702" s="737">
        <v>46290</v>
      </c>
      <c r="DS702" s="750">
        <v>46290</v>
      </c>
      <c r="DT702" s="752">
        <v>46290</v>
      </c>
      <c r="DU702" s="753">
        <v>-9</v>
      </c>
      <c r="DV702" s="753" t="s">
        <v>308</v>
      </c>
      <c r="DW702" s="754">
        <v>46281</v>
      </c>
      <c r="DX702" s="755">
        <v>46281</v>
      </c>
      <c r="DY702" s="754" t="e">
        <v>#VALUE!</v>
      </c>
      <c r="DZ702" s="754" t="e">
        <v>#VALUE!</v>
      </c>
      <c r="EA702" s="754"/>
      <c r="EB702" s="754"/>
      <c r="HA702" s="756" t="s">
        <v>397</v>
      </c>
      <c r="HB702" s="756" t="s">
        <v>397</v>
      </c>
      <c r="HC702" s="756" t="s">
        <v>397</v>
      </c>
      <c r="HD702" s="756" t="s">
        <v>397</v>
      </c>
      <c r="HE702" s="756" t="s">
        <v>397</v>
      </c>
      <c r="HF702" s="756" t="s">
        <v>397</v>
      </c>
      <c r="HG702" s="756" t="s">
        <v>397</v>
      </c>
      <c r="HH702" s="756" t="s">
        <v>397</v>
      </c>
      <c r="HI702" s="756" t="s">
        <v>397</v>
      </c>
      <c r="HJ702" s="756" t="s">
        <v>397</v>
      </c>
      <c r="HK702"/>
      <c r="HL702"/>
      <c r="HM702"/>
      <c r="HN702" s="756" t="str">
        <f t="shared" si="23"/>
        <v>AUTO PRINT</v>
      </c>
      <c r="HO702"/>
      <c r="HP702" s="757" t="s">
        <v>572</v>
      </c>
      <c r="HQ702" s="757" t="s">
        <v>572</v>
      </c>
      <c r="HR702" s="757" t="s">
        <v>572</v>
      </c>
      <c r="HS702"/>
      <c r="HW702" s="758"/>
      <c r="HX702"/>
      <c r="HY702" s="759" t="s">
        <v>572</v>
      </c>
      <c r="HZ702" s="759" t="s">
        <v>572</v>
      </c>
      <c r="IA702" s="759" t="s">
        <v>572</v>
      </c>
      <c r="IC702" s="760" t="s">
        <v>572</v>
      </c>
      <c r="ID702" s="760" t="s">
        <v>572</v>
      </c>
      <c r="IE702" s="760" t="s">
        <v>572</v>
      </c>
      <c r="IF702" s="761" t="s">
        <v>572</v>
      </c>
      <c r="IG702" s="619" t="str">
        <f t="shared" si="24"/>
        <v>IN HOUSE (MANUAL)</v>
      </c>
      <c r="II702" s="761" t="s">
        <v>572</v>
      </c>
      <c r="IK702" s="761" t="str">
        <f>IFERROR(VLOOKUP($M702,#REF!,13,0),"IN HOUSE (MANUAL)")</f>
        <v>IN HOUSE (MANUAL)</v>
      </c>
      <c r="IM702" s="760" t="s">
        <v>572</v>
      </c>
      <c r="IN702" s="760" t="s">
        <v>572</v>
      </c>
      <c r="IO702" s="760" t="s">
        <v>572</v>
      </c>
      <c r="IQ702" s="760" t="s">
        <v>572</v>
      </c>
      <c r="IR702" s="760" t="s">
        <v>572</v>
      </c>
      <c r="IT702" s="760" t="s">
        <v>572</v>
      </c>
      <c r="IV702" s="760" t="s">
        <v>572</v>
      </c>
      <c r="IW702" s="760" t="s">
        <v>572</v>
      </c>
      <c r="IY702" s="760" t="s">
        <v>572</v>
      </c>
      <c r="IZ702" s="760" t="s">
        <v>572</v>
      </c>
      <c r="JB702" s="760" t="s">
        <v>572</v>
      </c>
      <c r="JC702" s="760" t="s">
        <v>572</v>
      </c>
      <c r="JE702" s="760" t="s">
        <v>572</v>
      </c>
      <c r="JF702" s="760" t="s">
        <v>572</v>
      </c>
    </row>
    <row r="703" spans="1:266" ht="17.25" customHeight="1" x14ac:dyDescent="0.35">
      <c r="A703" s="618" t="s">
        <v>1706</v>
      </c>
      <c r="B703" s="730">
        <v>77</v>
      </c>
      <c r="C703" s="730" t="s">
        <v>1666</v>
      </c>
      <c r="D703" s="730" t="s">
        <v>1666</v>
      </c>
      <c r="E703" s="730">
        <v>12</v>
      </c>
      <c r="F703" s="731" t="s">
        <v>574</v>
      </c>
      <c r="G703" s="732">
        <v>1</v>
      </c>
      <c r="H703" s="826">
        <v>46231</v>
      </c>
      <c r="I703" s="730">
        <v>38</v>
      </c>
      <c r="J703" s="730" t="s">
        <v>308</v>
      </c>
      <c r="K703" s="730">
        <v>39</v>
      </c>
      <c r="L703" s="730" t="s">
        <v>1707</v>
      </c>
      <c r="M703" s="734" t="s">
        <v>1706</v>
      </c>
      <c r="N703" s="735" t="s">
        <v>390</v>
      </c>
      <c r="O703" s="735" t="s">
        <v>390</v>
      </c>
      <c r="P703" s="735">
        <v>0</v>
      </c>
      <c r="Q703" s="735">
        <v>0</v>
      </c>
      <c r="R703" s="734" t="s">
        <v>1661</v>
      </c>
      <c r="S703" s="734" t="s">
        <v>1675</v>
      </c>
      <c r="T703" s="734" t="s">
        <v>1662</v>
      </c>
      <c r="U703" s="734">
        <v>608</v>
      </c>
      <c r="V703" s="734" t="s">
        <v>1657</v>
      </c>
      <c r="W703" s="734"/>
      <c r="X703" s="736"/>
      <c r="Y703" s="736"/>
      <c r="Z703" s="736"/>
      <c r="AA703" s="734" t="s">
        <v>157</v>
      </c>
      <c r="AB703" s="734" t="s">
        <v>569</v>
      </c>
      <c r="AC703" s="734" t="s">
        <v>608</v>
      </c>
      <c r="AD703" s="734">
        <v>216</v>
      </c>
      <c r="AE703" s="764">
        <v>216</v>
      </c>
      <c r="AF703" s="737">
        <v>46273</v>
      </c>
      <c r="AG703" s="739"/>
      <c r="AH703" s="739"/>
      <c r="AI703" s="739" t="s">
        <v>308</v>
      </c>
      <c r="AJ703" s="740">
        <v>20</v>
      </c>
      <c r="AK703" s="741"/>
      <c r="AL703" s="742"/>
      <c r="AM703" s="743">
        <v>0</v>
      </c>
      <c r="AN703" s="743"/>
      <c r="AO703" s="743"/>
      <c r="AP703" s="743"/>
      <c r="AQ703" s="743"/>
      <c r="AR703" s="743"/>
      <c r="AS703" s="743">
        <v>0</v>
      </c>
      <c r="AT703" s="743"/>
      <c r="AU703" s="743"/>
      <c r="AV703" s="743"/>
      <c r="AW703" s="743"/>
      <c r="AX703" s="743"/>
      <c r="AY703" s="743"/>
      <c r="AZ703" s="743"/>
      <c r="BA703" s="743"/>
      <c r="BB703" s="743">
        <v>0</v>
      </c>
      <c r="BC703" s="743">
        <v>0</v>
      </c>
      <c r="BD703" s="743">
        <v>0</v>
      </c>
      <c r="BE703" s="743">
        <v>0</v>
      </c>
      <c r="BF703" s="743">
        <v>0</v>
      </c>
      <c r="BG703" s="743">
        <v>0</v>
      </c>
      <c r="BH703" s="743">
        <v>0</v>
      </c>
      <c r="BI703" s="743">
        <v>0</v>
      </c>
      <c r="BJ703" s="743"/>
      <c r="BK703" s="743">
        <v>0</v>
      </c>
      <c r="BL703" s="743"/>
      <c r="BM703" s="743"/>
      <c r="BN703" s="743" t="s">
        <v>308</v>
      </c>
      <c r="BO703" s="743" t="s">
        <v>308</v>
      </c>
      <c r="BP703" s="743" t="s">
        <v>308</v>
      </c>
      <c r="BQ703" s="743" t="s">
        <v>308</v>
      </c>
      <c r="BR703" s="743"/>
      <c r="BS703" s="743">
        <v>3</v>
      </c>
      <c r="BT703" s="743"/>
      <c r="BU703" s="743" t="s">
        <v>579</v>
      </c>
      <c r="BV703" s="743"/>
      <c r="BW703" s="743"/>
      <c r="BX703" s="743"/>
      <c r="BY703" s="743"/>
      <c r="BZ703" s="743"/>
      <c r="CA703" s="743"/>
      <c r="CB703" s="743"/>
      <c r="CC703" s="743"/>
      <c r="CD703" s="743"/>
      <c r="CE703" s="743"/>
      <c r="CF703" s="743"/>
      <c r="CG703" s="743"/>
      <c r="CH703" s="743"/>
      <c r="CI703" s="743"/>
      <c r="CJ703" s="743"/>
      <c r="CK703" s="736"/>
      <c r="CL703" s="736" t="s">
        <v>397</v>
      </c>
      <c r="CM703" s="736" t="s">
        <v>397</v>
      </c>
      <c r="CN703" s="736" t="s">
        <v>397</v>
      </c>
      <c r="CO703" s="736">
        <v>3</v>
      </c>
      <c r="CP703" s="736">
        <v>3</v>
      </c>
      <c r="CQ703" s="736">
        <v>216</v>
      </c>
      <c r="CR703" s="734">
        <v>216</v>
      </c>
      <c r="CS703" s="744"/>
      <c r="CT703" s="745">
        <v>46293</v>
      </c>
      <c r="CU703" s="859" t="s">
        <v>609</v>
      </c>
      <c r="CV703" s="737"/>
      <c r="CW703" s="737"/>
      <c r="CX703" s="745">
        <v>46270</v>
      </c>
      <c r="CY703" s="861" t="s">
        <v>887</v>
      </c>
      <c r="CZ703" s="861" t="s">
        <v>308</v>
      </c>
      <c r="DA703" s="749">
        <v>46247</v>
      </c>
      <c r="DB703" s="749" t="s">
        <v>615</v>
      </c>
      <c r="DC703" s="749" t="s">
        <v>888</v>
      </c>
      <c r="DD703" s="749">
        <v>46273</v>
      </c>
      <c r="DE703" s="749" t="s">
        <v>397</v>
      </c>
      <c r="DF703" s="749" t="s">
        <v>390</v>
      </c>
      <c r="DG703" s="749" t="s">
        <v>390</v>
      </c>
      <c r="DH703" s="750">
        <v>0</v>
      </c>
      <c r="DI703" s="737" t="s">
        <v>397</v>
      </c>
      <c r="DJ703" s="737" t="s">
        <v>390</v>
      </c>
      <c r="DK703" s="737" t="s">
        <v>390</v>
      </c>
      <c r="DL703" s="737" t="s">
        <v>390</v>
      </c>
      <c r="DM703" s="737">
        <v>46273</v>
      </c>
      <c r="DN703" s="737">
        <v>46273</v>
      </c>
      <c r="DO703" s="762" t="s">
        <v>308</v>
      </c>
      <c r="DP703" s="737">
        <v>46290</v>
      </c>
      <c r="DQ703" s="737">
        <v>46290</v>
      </c>
      <c r="DR703" s="737">
        <v>46290</v>
      </c>
      <c r="DS703" s="750">
        <v>46290</v>
      </c>
      <c r="DT703" s="752">
        <v>46290</v>
      </c>
      <c r="DU703" s="753">
        <v>-8</v>
      </c>
      <c r="DV703" s="753" t="s">
        <v>308</v>
      </c>
      <c r="DW703" s="754">
        <v>46281</v>
      </c>
      <c r="DX703" s="755">
        <v>46282</v>
      </c>
      <c r="DY703" s="754" t="e">
        <v>#VALUE!</v>
      </c>
      <c r="DZ703" s="754" t="e">
        <v>#VALUE!</v>
      </c>
      <c r="EA703" s="754"/>
      <c r="EB703" s="754"/>
      <c r="HA703" s="756" t="s">
        <v>397</v>
      </c>
      <c r="HB703" s="756" t="s">
        <v>397</v>
      </c>
      <c r="HC703" s="756" t="s">
        <v>397</v>
      </c>
      <c r="HD703" s="756" t="s">
        <v>397</v>
      </c>
      <c r="HE703" s="756" t="s">
        <v>397</v>
      </c>
      <c r="HF703" s="756" t="s">
        <v>397</v>
      </c>
      <c r="HG703" s="756" t="s">
        <v>397</v>
      </c>
      <c r="HH703" s="756" t="s">
        <v>397</v>
      </c>
      <c r="HI703" s="756" t="s">
        <v>397</v>
      </c>
      <c r="HJ703" s="756" t="s">
        <v>397</v>
      </c>
      <c r="HK703"/>
      <c r="HL703"/>
      <c r="HM703"/>
      <c r="HN703" s="756" t="str">
        <f t="shared" si="23"/>
        <v>AUTO PRINT</v>
      </c>
      <c r="HO703"/>
      <c r="HP703" s="757" t="s">
        <v>572</v>
      </c>
      <c r="HQ703" s="757" t="s">
        <v>572</v>
      </c>
      <c r="HR703" s="757" t="s">
        <v>572</v>
      </c>
      <c r="HS703"/>
      <c r="HW703" s="758"/>
      <c r="HX703"/>
      <c r="HY703" s="759" t="s">
        <v>572</v>
      </c>
      <c r="HZ703" s="759" t="s">
        <v>572</v>
      </c>
      <c r="IA703" s="759" t="s">
        <v>572</v>
      </c>
      <c r="IC703" s="760" t="s">
        <v>572</v>
      </c>
      <c r="ID703" s="760" t="s">
        <v>572</v>
      </c>
      <c r="IE703" s="760" t="s">
        <v>572</v>
      </c>
      <c r="IF703" s="761" t="s">
        <v>572</v>
      </c>
      <c r="IG703" s="619" t="str">
        <f t="shared" si="24"/>
        <v>IN HOUSE (MANUAL)</v>
      </c>
      <c r="II703" s="761" t="s">
        <v>572</v>
      </c>
      <c r="IK703" s="761" t="str">
        <f>IFERROR(VLOOKUP($M703,#REF!,13,0),"IN HOUSE (MANUAL)")</f>
        <v>IN HOUSE (MANUAL)</v>
      </c>
      <c r="IM703" s="760" t="s">
        <v>572</v>
      </c>
      <c r="IN703" s="760" t="s">
        <v>572</v>
      </c>
      <c r="IO703" s="760" t="s">
        <v>572</v>
      </c>
      <c r="IQ703" s="760" t="s">
        <v>572</v>
      </c>
      <c r="IR703" s="760" t="s">
        <v>572</v>
      </c>
      <c r="IT703" s="760" t="s">
        <v>572</v>
      </c>
      <c r="IV703" s="760" t="s">
        <v>572</v>
      </c>
      <c r="IW703" s="760" t="s">
        <v>572</v>
      </c>
      <c r="IY703" s="760" t="s">
        <v>572</v>
      </c>
      <c r="IZ703" s="760" t="s">
        <v>572</v>
      </c>
      <c r="JB703" s="760" t="s">
        <v>572</v>
      </c>
      <c r="JC703" s="760" t="s">
        <v>572</v>
      </c>
      <c r="JE703" s="760" t="s">
        <v>572</v>
      </c>
      <c r="JF703" s="760" t="s">
        <v>572</v>
      </c>
    </row>
    <row r="704" spans="1:266" ht="17.25" customHeight="1" x14ac:dyDescent="0.35">
      <c r="A704" s="618" t="s">
        <v>1708</v>
      </c>
      <c r="B704" s="730">
        <v>78</v>
      </c>
      <c r="C704" s="730" t="s">
        <v>1666</v>
      </c>
      <c r="D704" s="730" t="s">
        <v>1666</v>
      </c>
      <c r="E704" s="730">
        <v>12</v>
      </c>
      <c r="F704" s="731" t="s">
        <v>574</v>
      </c>
      <c r="G704" s="732">
        <v>1</v>
      </c>
      <c r="H704" s="733">
        <v>46231</v>
      </c>
      <c r="I704" s="730">
        <v>38</v>
      </c>
      <c r="J704" s="730" t="s">
        <v>308</v>
      </c>
      <c r="K704" s="730">
        <v>39</v>
      </c>
      <c r="L704" s="730" t="s">
        <v>1709</v>
      </c>
      <c r="M704" s="734" t="s">
        <v>1708</v>
      </c>
      <c r="N704" s="734" t="s">
        <v>390</v>
      </c>
      <c r="O704" s="734" t="s">
        <v>390</v>
      </c>
      <c r="P704" s="734">
        <v>0</v>
      </c>
      <c r="Q704" s="734">
        <v>0</v>
      </c>
      <c r="R704" s="734">
        <v>608</v>
      </c>
      <c r="S704" s="734" t="s">
        <v>1655</v>
      </c>
      <c r="T704" s="734" t="s">
        <v>1656</v>
      </c>
      <c r="U704" s="734">
        <v>608</v>
      </c>
      <c r="V704" s="734" t="s">
        <v>1657</v>
      </c>
      <c r="W704" s="734"/>
      <c r="X704" s="736">
        <v>0</v>
      </c>
      <c r="Y704" s="736"/>
      <c r="Z704" s="736"/>
      <c r="AA704" s="734" t="s">
        <v>157</v>
      </c>
      <c r="AB704" s="734" t="s">
        <v>1218</v>
      </c>
      <c r="AC704" s="734" t="s">
        <v>608</v>
      </c>
      <c r="AD704" s="734">
        <v>1248</v>
      </c>
      <c r="AE704" s="764">
        <v>1248</v>
      </c>
      <c r="AF704" s="737" t="s">
        <v>390</v>
      </c>
      <c r="AG704" s="739"/>
      <c r="AH704" s="739"/>
      <c r="AI704" s="739" t="s">
        <v>308</v>
      </c>
      <c r="AJ704" s="740">
        <v>21</v>
      </c>
      <c r="AK704" s="741"/>
      <c r="AL704" s="742"/>
      <c r="AM704" s="743">
        <v>0</v>
      </c>
      <c r="AN704" s="743"/>
      <c r="AO704" s="743"/>
      <c r="AP704" s="743"/>
      <c r="AQ704" s="743"/>
      <c r="AR704" s="743"/>
      <c r="AS704" s="743" t="s">
        <v>397</v>
      </c>
      <c r="AT704" s="743"/>
      <c r="AU704" s="743"/>
      <c r="AV704" s="743"/>
      <c r="AW704" s="743"/>
      <c r="AX704" s="743"/>
      <c r="AY704" s="743"/>
      <c r="AZ704" s="743"/>
      <c r="BA704" s="743"/>
      <c r="BB704" s="743">
        <v>0</v>
      </c>
      <c r="BC704" s="743" t="s">
        <v>397</v>
      </c>
      <c r="BD704" s="743">
        <v>0</v>
      </c>
      <c r="BE704" s="743">
        <v>0</v>
      </c>
      <c r="BF704" s="743">
        <v>0</v>
      </c>
      <c r="BG704" s="743">
        <v>0</v>
      </c>
      <c r="BH704" s="743">
        <v>0</v>
      </c>
      <c r="BI704" s="743">
        <v>0</v>
      </c>
      <c r="BJ704" s="743" t="s">
        <v>902</v>
      </c>
      <c r="BK704" s="743">
        <v>0</v>
      </c>
      <c r="BL704" s="743"/>
      <c r="BM704" s="743"/>
      <c r="BN704" s="743" t="s">
        <v>308</v>
      </c>
      <c r="BO704" s="743" t="s">
        <v>308</v>
      </c>
      <c r="BP704" s="743" t="s">
        <v>308</v>
      </c>
      <c r="BQ704" s="743" t="s">
        <v>308</v>
      </c>
      <c r="BR704" s="743"/>
      <c r="BS704" s="743">
        <v>47</v>
      </c>
      <c r="BT704" s="743"/>
      <c r="BU704" s="743" t="s">
        <v>579</v>
      </c>
      <c r="BV704" s="743"/>
      <c r="BW704" s="743"/>
      <c r="BX704" s="743"/>
      <c r="BY704" s="743"/>
      <c r="BZ704" s="743"/>
      <c r="CA704" s="743"/>
      <c r="CB704" s="743"/>
      <c r="CC704" s="743"/>
      <c r="CD704" s="743"/>
      <c r="CE704" s="743"/>
      <c r="CF704" s="743"/>
      <c r="CG704" s="743"/>
      <c r="CH704" s="743"/>
      <c r="CI704" s="743"/>
      <c r="CJ704" s="743"/>
      <c r="CK704" s="736"/>
      <c r="CL704" s="736" t="s">
        <v>397</v>
      </c>
      <c r="CM704" s="736" t="s">
        <v>397</v>
      </c>
      <c r="CN704" s="736" t="s">
        <v>397</v>
      </c>
      <c r="CO704" s="736">
        <v>47</v>
      </c>
      <c r="CP704" s="736">
        <v>47</v>
      </c>
      <c r="CQ704" s="768">
        <v>186</v>
      </c>
      <c r="CR704" s="735">
        <v>1248</v>
      </c>
      <c r="CS704" s="744"/>
      <c r="CT704" s="745">
        <v>46294</v>
      </c>
      <c r="CU704" s="859" t="s">
        <v>1292</v>
      </c>
      <c r="CV704" s="737"/>
      <c r="CW704" s="737"/>
      <c r="CX704" s="745" t="s">
        <v>390</v>
      </c>
      <c r="CY704" s="861">
        <v>0</v>
      </c>
      <c r="CZ704" s="861" t="s">
        <v>308</v>
      </c>
      <c r="DA704" s="749">
        <v>0</v>
      </c>
      <c r="DB704" s="749">
        <v>0</v>
      </c>
      <c r="DC704" s="749">
        <v>0</v>
      </c>
      <c r="DD704" s="749" t="s">
        <v>397</v>
      </c>
      <c r="DE704" s="749" t="s">
        <v>397</v>
      </c>
      <c r="DF704" s="749" t="s">
        <v>390</v>
      </c>
      <c r="DG704" s="749" t="s">
        <v>390</v>
      </c>
      <c r="DH704" s="750">
        <v>0</v>
      </c>
      <c r="DI704" s="737" t="s">
        <v>397</v>
      </c>
      <c r="DJ704" s="737" t="s">
        <v>390</v>
      </c>
      <c r="DK704" s="737" t="s">
        <v>390</v>
      </c>
      <c r="DL704" s="737">
        <v>46272</v>
      </c>
      <c r="DM704" s="737">
        <v>46273</v>
      </c>
      <c r="DN704" s="737">
        <v>46273</v>
      </c>
      <c r="DO704" s="762" t="s">
        <v>308</v>
      </c>
      <c r="DP704" s="737">
        <v>46290</v>
      </c>
      <c r="DQ704" s="737">
        <v>46290</v>
      </c>
      <c r="DR704" s="737">
        <v>46290</v>
      </c>
      <c r="DS704" s="750">
        <v>46290</v>
      </c>
      <c r="DT704" s="752">
        <v>46290</v>
      </c>
      <c r="DU704" s="753">
        <v>-7</v>
      </c>
      <c r="DV704" s="753" t="s">
        <v>308</v>
      </c>
      <c r="DW704" s="754">
        <v>46282</v>
      </c>
      <c r="DX704" s="755">
        <v>46283</v>
      </c>
      <c r="DY704" s="754" t="e">
        <v>#VALUE!</v>
      </c>
      <c r="DZ704" s="754" t="e">
        <v>#VALUE!</v>
      </c>
      <c r="EA704" s="754"/>
      <c r="EB704" s="754"/>
      <c r="HA704" s="756">
        <v>1248</v>
      </c>
      <c r="HB704" s="756">
        <v>0</v>
      </c>
      <c r="HC704" s="756" t="s">
        <v>397</v>
      </c>
      <c r="HD704" s="756" t="s">
        <v>397</v>
      </c>
      <c r="HE704" s="756" t="s">
        <v>397</v>
      </c>
      <c r="HF704" s="756" t="s">
        <v>397</v>
      </c>
      <c r="HG704" s="756" t="s">
        <v>397</v>
      </c>
      <c r="HH704" s="756" t="s">
        <v>397</v>
      </c>
      <c r="HI704" s="756" t="s">
        <v>397</v>
      </c>
      <c r="HJ704" s="756" t="s">
        <v>397</v>
      </c>
      <c r="HK704"/>
      <c r="HL704"/>
      <c r="HM704"/>
      <c r="HN704" s="756" t="str">
        <f t="shared" si="23"/>
        <v>SDI</v>
      </c>
      <c r="HO704"/>
      <c r="HP704" s="757" t="s">
        <v>239</v>
      </c>
      <c r="HQ704" s="757" t="s">
        <v>239</v>
      </c>
      <c r="HR704" s="757" t="s">
        <v>572</v>
      </c>
      <c r="HS704"/>
      <c r="HW704" s="758"/>
      <c r="HX704"/>
      <c r="HY704" s="759" t="s">
        <v>572</v>
      </c>
      <c r="HZ704" s="759" t="s">
        <v>572</v>
      </c>
      <c r="IA704" s="759" t="s">
        <v>572</v>
      </c>
      <c r="IC704" s="760" t="s">
        <v>572</v>
      </c>
      <c r="ID704" s="760" t="s">
        <v>572</v>
      </c>
      <c r="IE704" s="760" t="s">
        <v>572</v>
      </c>
      <c r="IF704" s="761" t="s">
        <v>572</v>
      </c>
      <c r="IG704" s="619" t="str">
        <f t="shared" si="24"/>
        <v>IN HOUSE (MANUAL)</v>
      </c>
      <c r="II704" s="761" t="s">
        <v>572</v>
      </c>
      <c r="IK704" s="761" t="str">
        <f>IFERROR(VLOOKUP($M704,#REF!,13,0),"IN HOUSE (MANUAL)")</f>
        <v>IN HOUSE (MANUAL)</v>
      </c>
      <c r="IM704" s="760" t="s">
        <v>572</v>
      </c>
      <c r="IN704" s="760" t="s">
        <v>572</v>
      </c>
      <c r="IO704" s="760" t="s">
        <v>572</v>
      </c>
      <c r="IQ704" s="760" t="s">
        <v>572</v>
      </c>
      <c r="IR704" s="760" t="s">
        <v>572</v>
      </c>
      <c r="IT704" s="760" t="s">
        <v>572</v>
      </c>
      <c r="IV704" s="760" t="s">
        <v>572</v>
      </c>
      <c r="IW704" s="760" t="s">
        <v>572</v>
      </c>
      <c r="IY704" s="760" t="s">
        <v>572</v>
      </c>
      <c r="IZ704" s="760" t="s">
        <v>572</v>
      </c>
      <c r="JB704" s="760" t="s">
        <v>572</v>
      </c>
      <c r="JC704" s="760" t="s">
        <v>572</v>
      </c>
      <c r="JE704" s="760" t="s">
        <v>572</v>
      </c>
      <c r="JF704" s="760" t="s">
        <v>572</v>
      </c>
    </row>
    <row r="705" spans="1:266" ht="17.25" customHeight="1" x14ac:dyDescent="0.35">
      <c r="A705" s="618" t="s">
        <v>1710</v>
      </c>
      <c r="B705" s="730">
        <v>79</v>
      </c>
      <c r="C705" s="730" t="s">
        <v>1666</v>
      </c>
      <c r="D705" s="730" t="s">
        <v>1666</v>
      </c>
      <c r="E705" s="730">
        <v>12</v>
      </c>
      <c r="F705" s="731" t="s">
        <v>574</v>
      </c>
      <c r="G705" s="732">
        <v>1</v>
      </c>
      <c r="H705" s="826">
        <v>46232</v>
      </c>
      <c r="I705" s="730">
        <v>39</v>
      </c>
      <c r="J705" s="730" t="s">
        <v>308</v>
      </c>
      <c r="K705" s="730">
        <v>41</v>
      </c>
      <c r="L705" s="730" t="s">
        <v>1711</v>
      </c>
      <c r="M705" s="772" t="s">
        <v>1710</v>
      </c>
      <c r="N705" s="772">
        <v>0</v>
      </c>
      <c r="O705" s="772" t="s">
        <v>390</v>
      </c>
      <c r="P705" s="772">
        <v>0</v>
      </c>
      <c r="Q705" s="772" t="s">
        <v>390</v>
      </c>
      <c r="R705" s="772" t="s">
        <v>987</v>
      </c>
      <c r="S705" s="772" t="s">
        <v>308</v>
      </c>
      <c r="T705" s="772" t="s">
        <v>1003</v>
      </c>
      <c r="U705" s="772">
        <v>578</v>
      </c>
      <c r="V705" s="772" t="s">
        <v>308</v>
      </c>
      <c r="W705" s="772"/>
      <c r="X705" s="772"/>
      <c r="Y705" s="772"/>
      <c r="Z705" s="773"/>
      <c r="AA705" s="772" t="s">
        <v>53</v>
      </c>
      <c r="AB705" s="772" t="s">
        <v>863</v>
      </c>
      <c r="AC705" s="772" t="s">
        <v>802</v>
      </c>
      <c r="AD705" s="772">
        <v>732</v>
      </c>
      <c r="AE705" s="864">
        <v>732</v>
      </c>
      <c r="AF705" s="774">
        <v>46277</v>
      </c>
      <c r="AG705" s="777"/>
      <c r="AH705" s="777"/>
      <c r="AI705" s="777" t="s">
        <v>308</v>
      </c>
      <c r="AJ705" s="778">
        <v>22</v>
      </c>
      <c r="AK705" s="779"/>
      <c r="AL705" s="778"/>
      <c r="AM705" s="780">
        <v>336</v>
      </c>
      <c r="AN705" s="780"/>
      <c r="AO705" s="780"/>
      <c r="AP705" s="780"/>
      <c r="AQ705" s="780"/>
      <c r="AR705" s="780"/>
      <c r="AS705" s="780"/>
      <c r="AT705" s="780"/>
      <c r="AU705" s="780"/>
      <c r="AV705" s="780"/>
      <c r="AW705" s="780"/>
      <c r="AX705" s="780"/>
      <c r="AY705" s="780"/>
      <c r="AZ705" s="780"/>
      <c r="BA705" s="780"/>
      <c r="BB705" s="780">
        <v>0</v>
      </c>
      <c r="BC705" s="780">
        <v>732</v>
      </c>
      <c r="BD705" s="780">
        <v>0</v>
      </c>
      <c r="BE705" s="780">
        <v>0</v>
      </c>
      <c r="BF705" s="780">
        <v>0</v>
      </c>
      <c r="BG705" s="780">
        <v>0</v>
      </c>
      <c r="BH705" s="780">
        <v>0</v>
      </c>
      <c r="BI705" s="780">
        <v>732</v>
      </c>
      <c r="BJ705" s="780"/>
      <c r="BK705" s="780">
        <v>0</v>
      </c>
      <c r="BL705" s="780"/>
      <c r="BM705" s="780"/>
      <c r="BN705" s="780" t="s">
        <v>308</v>
      </c>
      <c r="BO705" s="780" t="s">
        <v>308</v>
      </c>
      <c r="BP705" s="780" t="s">
        <v>308</v>
      </c>
      <c r="BQ705" s="780" t="s">
        <v>308</v>
      </c>
      <c r="BR705" s="780"/>
      <c r="BS705" s="780" t="s">
        <v>397</v>
      </c>
      <c r="BT705" s="780"/>
      <c r="BU705" s="780" t="s">
        <v>579</v>
      </c>
      <c r="BV705" s="780"/>
      <c r="BW705" s="780"/>
      <c r="BX705" s="780"/>
      <c r="BY705" s="780"/>
      <c r="BZ705" s="780"/>
      <c r="CA705" s="780">
        <v>732</v>
      </c>
      <c r="CB705" s="780"/>
      <c r="CC705" s="780"/>
      <c r="CD705" s="780"/>
      <c r="CE705" s="780"/>
      <c r="CF705" s="780"/>
      <c r="CG705" s="780"/>
      <c r="CH705" s="780"/>
      <c r="CI705" s="780"/>
      <c r="CJ705" s="780"/>
      <c r="CK705" s="773"/>
      <c r="CL705" s="773" t="s">
        <v>397</v>
      </c>
      <c r="CM705" s="773">
        <v>0</v>
      </c>
      <c r="CN705" s="773">
        <v>732</v>
      </c>
      <c r="CO705" s="773" t="s">
        <v>397</v>
      </c>
      <c r="CP705" s="773">
        <v>732</v>
      </c>
      <c r="CQ705" s="773">
        <v>732</v>
      </c>
      <c r="CR705" s="772">
        <v>732</v>
      </c>
      <c r="CS705" s="898"/>
      <c r="CT705" s="865" t="s">
        <v>308</v>
      </c>
      <c r="CU705" s="899" t="s">
        <v>308</v>
      </c>
      <c r="CV705" s="774"/>
      <c r="CW705" s="774"/>
      <c r="CX705" s="865">
        <v>46277</v>
      </c>
      <c r="CY705" s="784" t="s">
        <v>887</v>
      </c>
      <c r="CZ705" s="784" t="s">
        <v>308</v>
      </c>
      <c r="DA705" s="785">
        <v>46254</v>
      </c>
      <c r="DB705" s="785" t="s">
        <v>615</v>
      </c>
      <c r="DC705" s="785" t="s">
        <v>616</v>
      </c>
      <c r="DD705" s="785">
        <v>46276</v>
      </c>
      <c r="DE705" s="785" t="s">
        <v>397</v>
      </c>
      <c r="DF705" s="785" t="s">
        <v>397</v>
      </c>
      <c r="DG705" s="785" t="s">
        <v>397</v>
      </c>
      <c r="DH705" s="786">
        <v>0</v>
      </c>
      <c r="DI705" s="774" t="s">
        <v>397</v>
      </c>
      <c r="DJ705" s="774">
        <v>46273</v>
      </c>
      <c r="DK705" s="774" t="s">
        <v>390</v>
      </c>
      <c r="DL705" s="774">
        <v>46290</v>
      </c>
      <c r="DM705" s="774">
        <v>46290</v>
      </c>
      <c r="DN705" s="774">
        <v>46290</v>
      </c>
      <c r="DO705" s="787" t="s">
        <v>308</v>
      </c>
      <c r="DP705" s="774">
        <v>46304</v>
      </c>
      <c r="DQ705" s="776">
        <v>46304</v>
      </c>
      <c r="DR705" s="774">
        <v>46304</v>
      </c>
      <c r="DS705" s="786">
        <v>46304</v>
      </c>
      <c r="DT705" s="752">
        <v>46304</v>
      </c>
      <c r="DU705" s="753">
        <v>-17</v>
      </c>
      <c r="DV705" s="753" t="s">
        <v>308</v>
      </c>
      <c r="DW705" s="754">
        <v>46283</v>
      </c>
      <c r="DX705" s="755">
        <v>46287</v>
      </c>
      <c r="DY705" s="754" t="e">
        <v>#VALUE!</v>
      </c>
      <c r="DZ705" s="754" t="e">
        <v>#VALUE!</v>
      </c>
      <c r="EA705" s="754"/>
      <c r="EB705" s="754"/>
      <c r="HA705" s="756" t="s">
        <v>397</v>
      </c>
      <c r="HB705" s="756" t="s">
        <v>397</v>
      </c>
      <c r="HC705" s="756" t="s">
        <v>397</v>
      </c>
      <c r="HD705" s="756" t="s">
        <v>397</v>
      </c>
      <c r="HE705" s="756" t="s">
        <v>397</v>
      </c>
      <c r="HF705" s="756" t="s">
        <v>397</v>
      </c>
      <c r="HG705" s="756" t="s">
        <v>397</v>
      </c>
      <c r="HH705" s="756" t="s">
        <v>397</v>
      </c>
      <c r="HI705" s="756" t="s">
        <v>397</v>
      </c>
      <c r="HJ705" s="756" t="s">
        <v>397</v>
      </c>
      <c r="HK705"/>
      <c r="HL705"/>
      <c r="HM705"/>
      <c r="HN705" s="756" t="str">
        <f t="shared" si="23"/>
        <v>AUTO PRINT</v>
      </c>
      <c r="HO705"/>
      <c r="HP705" s="757" t="s">
        <v>572</v>
      </c>
      <c r="HQ705" s="757" t="s">
        <v>572</v>
      </c>
      <c r="HR705" s="757" t="s">
        <v>572</v>
      </c>
      <c r="HS705"/>
      <c r="HW705" s="758"/>
      <c r="HX705"/>
      <c r="HY705" s="759" t="s">
        <v>572</v>
      </c>
      <c r="HZ705" s="759" t="s">
        <v>572</v>
      </c>
      <c r="IA705" s="759" t="s">
        <v>572</v>
      </c>
      <c r="IC705" s="760" t="s">
        <v>572</v>
      </c>
      <c r="ID705" s="760" t="s">
        <v>572</v>
      </c>
      <c r="IE705" s="760" t="s">
        <v>572</v>
      </c>
      <c r="IF705" s="761" t="s">
        <v>572</v>
      </c>
      <c r="IG705" s="619" t="str">
        <f t="shared" si="24"/>
        <v>IN HOUSE (MANUAL)</v>
      </c>
      <c r="II705" s="761" t="s">
        <v>572</v>
      </c>
      <c r="IK705" s="761" t="str">
        <f>IFERROR(VLOOKUP($M705,#REF!,13,0),"IN HOUSE (MANUAL)")</f>
        <v>IN HOUSE (MANUAL)</v>
      </c>
      <c r="IM705" s="760" t="s">
        <v>572</v>
      </c>
      <c r="IN705" s="760" t="s">
        <v>572</v>
      </c>
      <c r="IO705" s="760" t="s">
        <v>572</v>
      </c>
      <c r="IQ705" s="760" t="s">
        <v>572</v>
      </c>
      <c r="IR705" s="760" t="s">
        <v>572</v>
      </c>
      <c r="IT705" s="760" t="s">
        <v>572</v>
      </c>
      <c r="IV705" s="760" t="s">
        <v>572</v>
      </c>
      <c r="IW705" s="760" t="s">
        <v>572</v>
      </c>
      <c r="IY705" s="760" t="s">
        <v>572</v>
      </c>
      <c r="IZ705" s="760" t="s">
        <v>572</v>
      </c>
      <c r="JB705" s="760" t="s">
        <v>572</v>
      </c>
      <c r="JC705" s="760" t="s">
        <v>572</v>
      </c>
      <c r="JE705" s="760" t="s">
        <v>572</v>
      </c>
      <c r="JF705" s="760" t="s">
        <v>572</v>
      </c>
    </row>
    <row r="706" spans="1:266" ht="17.25" customHeight="1" x14ac:dyDescent="0.35">
      <c r="A706" s="618" t="s">
        <v>1712</v>
      </c>
      <c r="B706" s="730">
        <v>80</v>
      </c>
      <c r="C706" s="730" t="s">
        <v>1666</v>
      </c>
      <c r="D706" s="730" t="s">
        <v>1666</v>
      </c>
      <c r="E706" s="730">
        <v>12</v>
      </c>
      <c r="F706" s="731" t="s">
        <v>574</v>
      </c>
      <c r="G706" s="732">
        <v>1</v>
      </c>
      <c r="H706" s="826">
        <v>46232</v>
      </c>
      <c r="I706" s="730">
        <v>39</v>
      </c>
      <c r="J706" s="730" t="s">
        <v>308</v>
      </c>
      <c r="K706" s="730">
        <v>41</v>
      </c>
      <c r="L706" s="730" t="s">
        <v>1713</v>
      </c>
      <c r="M706" s="772" t="s">
        <v>1712</v>
      </c>
      <c r="N706" s="772">
        <v>0</v>
      </c>
      <c r="O706" s="772" t="s">
        <v>390</v>
      </c>
      <c r="P706" s="772">
        <v>0</v>
      </c>
      <c r="Q706" s="772" t="s">
        <v>390</v>
      </c>
      <c r="R706" s="772" t="s">
        <v>987</v>
      </c>
      <c r="S706" s="772" t="s">
        <v>308</v>
      </c>
      <c r="T706" s="772" t="s">
        <v>1003</v>
      </c>
      <c r="U706" s="772">
        <v>578</v>
      </c>
      <c r="V706" s="772" t="s">
        <v>308</v>
      </c>
      <c r="W706" s="772"/>
      <c r="X706" s="772"/>
      <c r="Y706" s="772"/>
      <c r="Z706" s="773">
        <v>192</v>
      </c>
      <c r="AA706" s="772" t="s">
        <v>53</v>
      </c>
      <c r="AB706" s="772" t="s">
        <v>863</v>
      </c>
      <c r="AC706" s="772" t="s">
        <v>589</v>
      </c>
      <c r="AD706" s="772">
        <v>192</v>
      </c>
      <c r="AE706" s="864">
        <v>192</v>
      </c>
      <c r="AF706" s="774">
        <v>46277</v>
      </c>
      <c r="AG706" s="777"/>
      <c r="AH706" s="777"/>
      <c r="AI706" s="777" t="s">
        <v>625</v>
      </c>
      <c r="AJ706" s="778">
        <v>23</v>
      </c>
      <c r="AK706" s="779"/>
      <c r="AL706" s="778"/>
      <c r="AM706" s="780">
        <v>192</v>
      </c>
      <c r="AN706" s="780"/>
      <c r="AO706" s="780"/>
      <c r="AP706" s="780"/>
      <c r="AQ706" s="780"/>
      <c r="AR706" s="780"/>
      <c r="AS706" s="780"/>
      <c r="AT706" s="780"/>
      <c r="AU706" s="780"/>
      <c r="AV706" s="780"/>
      <c r="AW706" s="780"/>
      <c r="AX706" s="780"/>
      <c r="AY706" s="780"/>
      <c r="AZ706" s="780"/>
      <c r="BA706" s="780"/>
      <c r="BB706" s="780">
        <v>0</v>
      </c>
      <c r="BC706" s="780">
        <v>192</v>
      </c>
      <c r="BD706" s="780">
        <v>0</v>
      </c>
      <c r="BE706" s="780">
        <v>0</v>
      </c>
      <c r="BF706" s="780">
        <v>0</v>
      </c>
      <c r="BG706" s="780">
        <v>0</v>
      </c>
      <c r="BH706" s="780">
        <v>0</v>
      </c>
      <c r="BI706" s="780">
        <v>192</v>
      </c>
      <c r="BJ706" s="896" t="s">
        <v>902</v>
      </c>
      <c r="BK706" s="780">
        <v>0</v>
      </c>
      <c r="BL706" s="780"/>
      <c r="BM706" s="780"/>
      <c r="BN706" s="780" t="s">
        <v>308</v>
      </c>
      <c r="BO706" s="780" t="s">
        <v>308</v>
      </c>
      <c r="BP706" s="780" t="s">
        <v>308</v>
      </c>
      <c r="BQ706" s="780" t="s">
        <v>308</v>
      </c>
      <c r="BR706" s="780"/>
      <c r="BS706" s="780" t="s">
        <v>397</v>
      </c>
      <c r="BT706" s="780"/>
      <c r="BU706" s="780" t="s">
        <v>579</v>
      </c>
      <c r="BV706" s="780"/>
      <c r="BW706" s="780"/>
      <c r="BX706" s="780"/>
      <c r="BY706" s="780"/>
      <c r="BZ706" s="780"/>
      <c r="CA706" s="780">
        <v>192</v>
      </c>
      <c r="CB706" s="780"/>
      <c r="CC706" s="780"/>
      <c r="CD706" s="780"/>
      <c r="CE706" s="780"/>
      <c r="CF706" s="780"/>
      <c r="CG706" s="780"/>
      <c r="CH706" s="780"/>
      <c r="CI706" s="780"/>
      <c r="CJ706" s="780"/>
      <c r="CK706" s="773"/>
      <c r="CL706" s="773" t="s">
        <v>397</v>
      </c>
      <c r="CM706" s="773">
        <v>192</v>
      </c>
      <c r="CN706" s="773">
        <v>192</v>
      </c>
      <c r="CO706" s="773" t="s">
        <v>397</v>
      </c>
      <c r="CP706" s="773">
        <v>192</v>
      </c>
      <c r="CQ706" s="773">
        <v>192</v>
      </c>
      <c r="CR706" s="772">
        <v>192</v>
      </c>
      <c r="CS706" s="898"/>
      <c r="CT706" s="865" t="s">
        <v>308</v>
      </c>
      <c r="CU706" s="899" t="s">
        <v>308</v>
      </c>
      <c r="CV706" s="774"/>
      <c r="CW706" s="774"/>
      <c r="CX706" s="865">
        <v>46277</v>
      </c>
      <c r="CY706" s="784" t="s">
        <v>887</v>
      </c>
      <c r="CZ706" s="784" t="s">
        <v>308</v>
      </c>
      <c r="DA706" s="785">
        <v>46254</v>
      </c>
      <c r="DB706" s="785" t="s">
        <v>615</v>
      </c>
      <c r="DC706" s="785" t="s">
        <v>616</v>
      </c>
      <c r="DD706" s="785">
        <v>46276</v>
      </c>
      <c r="DE706" s="785" t="s">
        <v>397</v>
      </c>
      <c r="DF706" s="785" t="s">
        <v>397</v>
      </c>
      <c r="DG706" s="785" t="s">
        <v>397</v>
      </c>
      <c r="DH706" s="786">
        <v>0</v>
      </c>
      <c r="DI706" s="774" t="s">
        <v>397</v>
      </c>
      <c r="DJ706" s="774">
        <v>46273</v>
      </c>
      <c r="DK706" s="774" t="s">
        <v>390</v>
      </c>
      <c r="DL706" s="774" t="s">
        <v>390</v>
      </c>
      <c r="DM706" s="774">
        <v>46290</v>
      </c>
      <c r="DN706" s="774">
        <v>46290</v>
      </c>
      <c r="DO706" s="787" t="s">
        <v>308</v>
      </c>
      <c r="DP706" s="774">
        <v>46304</v>
      </c>
      <c r="DQ706" s="776">
        <v>46319</v>
      </c>
      <c r="DR706" s="774">
        <v>46319</v>
      </c>
      <c r="DS706" s="786">
        <v>46304</v>
      </c>
      <c r="DT706" s="752">
        <v>46319</v>
      </c>
      <c r="DU706" s="753">
        <v>-16</v>
      </c>
      <c r="DV706" s="753" t="s">
        <v>308</v>
      </c>
      <c r="DW706" s="754">
        <v>46287</v>
      </c>
      <c r="DX706" s="755">
        <v>46288</v>
      </c>
      <c r="DY706" s="754" t="e">
        <v>#VALUE!</v>
      </c>
      <c r="DZ706" s="754" t="e">
        <v>#VALUE!</v>
      </c>
      <c r="EA706" s="754"/>
      <c r="EB706" s="754"/>
      <c r="HA706" s="756" t="s">
        <v>397</v>
      </c>
      <c r="HB706" s="756" t="s">
        <v>397</v>
      </c>
      <c r="HC706" s="756" t="s">
        <v>397</v>
      </c>
      <c r="HD706" s="756" t="s">
        <v>397</v>
      </c>
      <c r="HE706" s="756" t="s">
        <v>397</v>
      </c>
      <c r="HF706" s="756" t="s">
        <v>397</v>
      </c>
      <c r="HG706" s="756" t="s">
        <v>397</v>
      </c>
      <c r="HH706" s="756" t="s">
        <v>397</v>
      </c>
      <c r="HI706" s="756" t="s">
        <v>397</v>
      </c>
      <c r="HJ706" s="756" t="s">
        <v>397</v>
      </c>
      <c r="HK706"/>
      <c r="HL706"/>
      <c r="HM706"/>
      <c r="HN706" s="756" t="str">
        <f t="shared" si="23"/>
        <v>AUTO PRINT</v>
      </c>
      <c r="HO706"/>
      <c r="HP706" s="757" t="s">
        <v>572</v>
      </c>
      <c r="HQ706" s="757" t="s">
        <v>572</v>
      </c>
      <c r="HR706" s="757" t="s">
        <v>572</v>
      </c>
      <c r="HS706"/>
      <c r="HW706" s="758"/>
      <c r="HX706"/>
      <c r="HY706" s="759" t="s">
        <v>572</v>
      </c>
      <c r="HZ706" s="759" t="s">
        <v>572</v>
      </c>
      <c r="IA706" s="759" t="s">
        <v>572</v>
      </c>
      <c r="IC706" s="760" t="s">
        <v>572</v>
      </c>
      <c r="ID706" s="760" t="s">
        <v>572</v>
      </c>
      <c r="IE706" s="760" t="s">
        <v>572</v>
      </c>
      <c r="IF706" s="761" t="s">
        <v>572</v>
      </c>
      <c r="IG706" s="619" t="str">
        <f t="shared" si="24"/>
        <v>IN HOUSE (MANUAL)</v>
      </c>
      <c r="II706" s="761" t="s">
        <v>572</v>
      </c>
      <c r="IK706" s="761" t="str">
        <f>IFERROR(VLOOKUP($M706,#REF!,13,0),"IN HOUSE (MANUAL)")</f>
        <v>IN HOUSE (MANUAL)</v>
      </c>
      <c r="IM706" s="760" t="s">
        <v>572</v>
      </c>
      <c r="IN706" s="760" t="s">
        <v>572</v>
      </c>
      <c r="IO706" s="760" t="s">
        <v>572</v>
      </c>
      <c r="IQ706" s="760" t="s">
        <v>572</v>
      </c>
      <c r="IR706" s="760" t="s">
        <v>572</v>
      </c>
      <c r="IT706" s="760" t="s">
        <v>572</v>
      </c>
      <c r="IV706" s="760" t="s">
        <v>572</v>
      </c>
      <c r="IW706" s="760" t="s">
        <v>239</v>
      </c>
      <c r="IY706" s="760">
        <v>192</v>
      </c>
      <c r="IZ706" s="760">
        <v>192</v>
      </c>
      <c r="JB706" s="760" t="s">
        <v>572</v>
      </c>
      <c r="JC706" s="760" t="s">
        <v>572</v>
      </c>
      <c r="JE706" s="760" t="s">
        <v>572</v>
      </c>
      <c r="JF706" s="760" t="s">
        <v>572</v>
      </c>
    </row>
    <row r="707" spans="1:266" ht="17.25" customHeight="1" x14ac:dyDescent="0.35">
      <c r="A707" s="618" t="s">
        <v>1714</v>
      </c>
      <c r="B707" s="730">
        <v>81</v>
      </c>
      <c r="C707" s="730" t="s">
        <v>1666</v>
      </c>
      <c r="D707" s="730" t="s">
        <v>1666</v>
      </c>
      <c r="E707" s="730">
        <v>12</v>
      </c>
      <c r="F707" s="731" t="s">
        <v>574</v>
      </c>
      <c r="G707" s="732">
        <v>1</v>
      </c>
      <c r="H707" s="826">
        <v>46196</v>
      </c>
      <c r="I707" s="730">
        <v>40</v>
      </c>
      <c r="J707" s="730" t="s">
        <v>308</v>
      </c>
      <c r="K707" s="730">
        <v>41</v>
      </c>
      <c r="L707" s="730" t="s">
        <v>1715</v>
      </c>
      <c r="M707" s="772" t="s">
        <v>1714</v>
      </c>
      <c r="N707" s="772">
        <v>0</v>
      </c>
      <c r="O707" s="772" t="s">
        <v>390</v>
      </c>
      <c r="P707" s="772">
        <v>0</v>
      </c>
      <c r="Q707" s="772" t="s">
        <v>390</v>
      </c>
      <c r="R707" s="772" t="s">
        <v>987</v>
      </c>
      <c r="S707" s="772" t="s">
        <v>308</v>
      </c>
      <c r="T707" s="772" t="s">
        <v>1050</v>
      </c>
      <c r="U707" s="772">
        <v>578</v>
      </c>
      <c r="V707" s="772" t="s">
        <v>308</v>
      </c>
      <c r="W707" s="772"/>
      <c r="X707" s="772"/>
      <c r="Y707" s="772"/>
      <c r="Z707" s="773">
        <v>3048</v>
      </c>
      <c r="AA707" s="772" t="s">
        <v>53</v>
      </c>
      <c r="AB707" s="772" t="s">
        <v>890</v>
      </c>
      <c r="AC707" s="772" t="s">
        <v>899</v>
      </c>
      <c r="AD707" s="772">
        <v>3048</v>
      </c>
      <c r="AE707" s="864">
        <v>3048</v>
      </c>
      <c r="AF707" s="774">
        <v>46272</v>
      </c>
      <c r="AG707" s="777"/>
      <c r="AH707" s="777"/>
      <c r="AI707" s="777" t="s">
        <v>308</v>
      </c>
      <c r="AJ707" s="778">
        <v>24</v>
      </c>
      <c r="AK707" s="779"/>
      <c r="AL707" s="778"/>
      <c r="AM707" s="780">
        <v>3048</v>
      </c>
      <c r="AN707" s="780"/>
      <c r="AO707" s="780"/>
      <c r="AP707" s="780"/>
      <c r="AQ707" s="780"/>
      <c r="AR707" s="780"/>
      <c r="AS707" s="780"/>
      <c r="AT707" s="780"/>
      <c r="AU707" s="780"/>
      <c r="AV707" s="780"/>
      <c r="AW707" s="780"/>
      <c r="AX707" s="780"/>
      <c r="AY707" s="780"/>
      <c r="AZ707" s="780"/>
      <c r="BA707" s="780"/>
      <c r="BB707" s="780">
        <v>0</v>
      </c>
      <c r="BC707" s="780">
        <v>3048</v>
      </c>
      <c r="BD707" s="780">
        <v>0</v>
      </c>
      <c r="BE707" s="780">
        <v>0</v>
      </c>
      <c r="BF707" s="780">
        <v>0</v>
      </c>
      <c r="BG707" s="780">
        <v>0</v>
      </c>
      <c r="BH707" s="780">
        <v>0</v>
      </c>
      <c r="BI707" s="780">
        <v>3048</v>
      </c>
      <c r="BJ707" s="896" t="s">
        <v>902</v>
      </c>
      <c r="BK707" s="780">
        <v>0</v>
      </c>
      <c r="BL707" s="780"/>
      <c r="BM707" s="780"/>
      <c r="BN707" s="780" t="s">
        <v>308</v>
      </c>
      <c r="BO707" s="780" t="s">
        <v>308</v>
      </c>
      <c r="BP707" s="780" t="s">
        <v>308</v>
      </c>
      <c r="BQ707" s="780" t="s">
        <v>308</v>
      </c>
      <c r="BR707" s="780"/>
      <c r="BS707" s="780" t="s">
        <v>397</v>
      </c>
      <c r="BT707" s="780"/>
      <c r="BU707" s="780" t="s">
        <v>579</v>
      </c>
      <c r="BV707" s="780"/>
      <c r="BW707" s="780"/>
      <c r="BX707" s="780"/>
      <c r="BY707" s="780"/>
      <c r="BZ707" s="780"/>
      <c r="CA707" s="780">
        <v>3048</v>
      </c>
      <c r="CB707" s="780"/>
      <c r="CC707" s="780"/>
      <c r="CD707" s="780"/>
      <c r="CE707" s="780"/>
      <c r="CF707" s="780"/>
      <c r="CG707" s="780"/>
      <c r="CH707" s="780"/>
      <c r="CI707" s="780"/>
      <c r="CJ707" s="780"/>
      <c r="CK707" s="773"/>
      <c r="CL707" s="773" t="s">
        <v>397</v>
      </c>
      <c r="CM707" s="773">
        <v>3048</v>
      </c>
      <c r="CN707" s="773">
        <v>3048</v>
      </c>
      <c r="CO707" s="773" t="s">
        <v>397</v>
      </c>
      <c r="CP707" s="773">
        <v>3048</v>
      </c>
      <c r="CQ707" s="773">
        <v>3048</v>
      </c>
      <c r="CR707" s="772">
        <v>3048</v>
      </c>
      <c r="CS707" s="781"/>
      <c r="CT707" s="865" t="s">
        <v>308</v>
      </c>
      <c r="CU707" s="899" t="s">
        <v>308</v>
      </c>
      <c r="CV707" s="774"/>
      <c r="CW707" s="774"/>
      <c r="CX707" s="865">
        <v>46255</v>
      </c>
      <c r="CY707" s="784" t="s">
        <v>923</v>
      </c>
      <c r="CZ707" s="784" t="s">
        <v>308</v>
      </c>
      <c r="DA707" s="785">
        <v>46269</v>
      </c>
      <c r="DB707" s="785" t="s">
        <v>633</v>
      </c>
      <c r="DC707" s="785" t="s">
        <v>634</v>
      </c>
      <c r="DD707" s="785" t="s">
        <v>390</v>
      </c>
      <c r="DE707" s="785" t="s">
        <v>397</v>
      </c>
      <c r="DF707" s="785" t="s">
        <v>397</v>
      </c>
      <c r="DG707" s="785" t="s">
        <v>397</v>
      </c>
      <c r="DH707" s="786">
        <v>0</v>
      </c>
      <c r="DI707" s="774" t="s">
        <v>397</v>
      </c>
      <c r="DJ707" s="774">
        <v>46272</v>
      </c>
      <c r="DK707" s="774" t="s">
        <v>390</v>
      </c>
      <c r="DL707" s="774">
        <v>46283</v>
      </c>
      <c r="DM707" s="774">
        <v>46288</v>
      </c>
      <c r="DN707" s="774">
        <v>46288</v>
      </c>
      <c r="DO707" s="787">
        <v>0</v>
      </c>
      <c r="DP707" s="774">
        <v>46304</v>
      </c>
      <c r="DQ707" s="776">
        <v>46304</v>
      </c>
      <c r="DR707" s="774">
        <v>46304</v>
      </c>
      <c r="DS707" s="786">
        <v>46304</v>
      </c>
      <c r="DT707" s="752">
        <v>46304</v>
      </c>
      <c r="DU707" s="753">
        <v>-8</v>
      </c>
      <c r="DV707" s="753" t="s">
        <v>308</v>
      </c>
      <c r="DW707" s="754">
        <v>46288</v>
      </c>
      <c r="DX707" s="755">
        <v>46296</v>
      </c>
      <c r="DY707" s="754" t="e">
        <v>#VALUE!</v>
      </c>
      <c r="DZ707" s="754" t="e">
        <v>#VALUE!</v>
      </c>
      <c r="EA707" s="754"/>
      <c r="EB707" s="754"/>
      <c r="HA707" s="756" t="s">
        <v>397</v>
      </c>
      <c r="HB707" s="756" t="s">
        <v>397</v>
      </c>
      <c r="HC707" s="756" t="s">
        <v>397</v>
      </c>
      <c r="HD707" s="756" t="s">
        <v>397</v>
      </c>
      <c r="HE707" s="756" t="s">
        <v>397</v>
      </c>
      <c r="HF707" s="756" t="s">
        <v>397</v>
      </c>
      <c r="HG707" s="756" t="s">
        <v>397</v>
      </c>
      <c r="HH707" s="756" t="s">
        <v>397</v>
      </c>
      <c r="HI707" s="756" t="s">
        <v>397</v>
      </c>
      <c r="HJ707" s="756" t="s">
        <v>397</v>
      </c>
      <c r="HK707"/>
      <c r="HL707"/>
      <c r="HM707"/>
      <c r="HN707" s="756" t="str">
        <f t="shared" si="23"/>
        <v>AUTO PRINT</v>
      </c>
      <c r="HO707"/>
      <c r="HP707" s="757" t="s">
        <v>572</v>
      </c>
      <c r="HQ707" s="757" t="s">
        <v>572</v>
      </c>
      <c r="HR707" s="757" t="s">
        <v>572</v>
      </c>
      <c r="HS707"/>
      <c r="HW707" s="758"/>
      <c r="HX707"/>
      <c r="HY707" s="759" t="s">
        <v>572</v>
      </c>
      <c r="HZ707" s="759" t="s">
        <v>572</v>
      </c>
      <c r="IA707" s="759" t="s">
        <v>572</v>
      </c>
      <c r="IC707" s="760" t="s">
        <v>572</v>
      </c>
      <c r="ID707" s="760" t="s">
        <v>572</v>
      </c>
      <c r="IE707" s="760" t="s">
        <v>572</v>
      </c>
      <c r="IF707" s="761" t="s">
        <v>572</v>
      </c>
      <c r="IG707" s="619" t="str">
        <f t="shared" si="24"/>
        <v>IN HOUSE (MANUAL)</v>
      </c>
      <c r="II707" s="761" t="s">
        <v>572</v>
      </c>
      <c r="IK707" s="761" t="str">
        <f>IFERROR(VLOOKUP($M707,#REF!,13,0),"IN HOUSE (MANUAL)")</f>
        <v>IN HOUSE (MANUAL)</v>
      </c>
      <c r="IM707" s="760" t="s">
        <v>572</v>
      </c>
      <c r="IN707" s="760" t="s">
        <v>572</v>
      </c>
      <c r="IO707" s="760" t="s">
        <v>572</v>
      </c>
      <c r="IQ707" s="760" t="s">
        <v>572</v>
      </c>
      <c r="IR707" s="760" t="s">
        <v>572</v>
      </c>
      <c r="IT707" s="760" t="s">
        <v>572</v>
      </c>
      <c r="IV707" s="760" t="s">
        <v>572</v>
      </c>
      <c r="IW707" s="760" t="s">
        <v>239</v>
      </c>
      <c r="IY707" s="760">
        <v>3048</v>
      </c>
      <c r="IZ707" s="760">
        <v>3048</v>
      </c>
      <c r="JB707" s="760" t="s">
        <v>572</v>
      </c>
      <c r="JC707" s="760" t="s">
        <v>572</v>
      </c>
      <c r="JE707" s="760" t="s">
        <v>572</v>
      </c>
      <c r="JF707" s="760" t="s">
        <v>572</v>
      </c>
    </row>
    <row r="708" spans="1:266" ht="17.25" customHeight="1" collapsed="1" x14ac:dyDescent="0.35">
      <c r="A708" s="618" t="s">
        <v>1716</v>
      </c>
      <c r="B708" s="730">
        <v>82</v>
      </c>
      <c r="C708" s="730" t="s">
        <v>1666</v>
      </c>
      <c r="D708" s="730" t="s">
        <v>1666</v>
      </c>
      <c r="E708" s="730">
        <v>12</v>
      </c>
      <c r="F708" s="731" t="s">
        <v>574</v>
      </c>
      <c r="G708" s="732">
        <v>1</v>
      </c>
      <c r="H708" s="826">
        <v>46232</v>
      </c>
      <c r="I708" s="730">
        <v>41</v>
      </c>
      <c r="J708" s="730" t="s">
        <v>308</v>
      </c>
      <c r="K708" s="730">
        <v>41</v>
      </c>
      <c r="L708" s="730" t="s">
        <v>1717</v>
      </c>
      <c r="M708" s="868" t="s">
        <v>1716</v>
      </c>
      <c r="N708" s="868">
        <v>0</v>
      </c>
      <c r="O708" s="868" t="s">
        <v>390</v>
      </c>
      <c r="P708" s="868">
        <v>0</v>
      </c>
      <c r="Q708" s="868" t="s">
        <v>390</v>
      </c>
      <c r="R708" s="868" t="s">
        <v>987</v>
      </c>
      <c r="S708" s="868" t="s">
        <v>308</v>
      </c>
      <c r="T708" s="868" t="s">
        <v>991</v>
      </c>
      <c r="U708" s="868">
        <v>578</v>
      </c>
      <c r="V708" s="868" t="s">
        <v>308</v>
      </c>
      <c r="W708" s="868"/>
      <c r="X708" s="868"/>
      <c r="Y708" s="868"/>
      <c r="Z708" s="867"/>
      <c r="AA708" s="868" t="s">
        <v>53</v>
      </c>
      <c r="AB708" s="868" t="s">
        <v>863</v>
      </c>
      <c r="AC708" s="868" t="s">
        <v>589</v>
      </c>
      <c r="AD708" s="868">
        <v>1476</v>
      </c>
      <c r="AE708" s="775">
        <v>1476</v>
      </c>
      <c r="AF708" s="776">
        <v>46277</v>
      </c>
      <c r="AG708" s="777"/>
      <c r="AH708" s="918"/>
      <c r="AI708" s="918" t="s">
        <v>625</v>
      </c>
      <c r="AJ708" s="778">
        <v>25</v>
      </c>
      <c r="AK708" s="894"/>
      <c r="AL708" s="895"/>
      <c r="AM708" s="896">
        <v>1476</v>
      </c>
      <c r="AN708" s="896"/>
      <c r="AO708" s="896"/>
      <c r="AP708" s="896"/>
      <c r="AQ708" s="896"/>
      <c r="AR708" s="896"/>
      <c r="AS708" s="896"/>
      <c r="AT708" s="896"/>
      <c r="AU708" s="896"/>
      <c r="AV708" s="896"/>
      <c r="AW708" s="896"/>
      <c r="AX708" s="896"/>
      <c r="AY708" s="896"/>
      <c r="AZ708" s="896"/>
      <c r="BA708" s="896"/>
      <c r="BB708" s="896">
        <v>0</v>
      </c>
      <c r="BC708" s="896">
        <v>1476</v>
      </c>
      <c r="BD708" s="896">
        <v>0</v>
      </c>
      <c r="BE708" s="896">
        <v>0</v>
      </c>
      <c r="BF708" s="896">
        <v>0</v>
      </c>
      <c r="BG708" s="896">
        <v>0</v>
      </c>
      <c r="BH708" s="896">
        <v>0</v>
      </c>
      <c r="BI708" s="896">
        <v>1476</v>
      </c>
      <c r="BJ708" s="896"/>
      <c r="BK708" s="896">
        <v>0</v>
      </c>
      <c r="BL708" s="896"/>
      <c r="BM708" s="896"/>
      <c r="BN708" s="896" t="s">
        <v>308</v>
      </c>
      <c r="BO708" s="896" t="s">
        <v>308</v>
      </c>
      <c r="BP708" s="896" t="s">
        <v>308</v>
      </c>
      <c r="BQ708" s="896" t="s">
        <v>308</v>
      </c>
      <c r="BR708" s="896"/>
      <c r="BS708" s="896" t="s">
        <v>397</v>
      </c>
      <c r="BT708" s="896"/>
      <c r="BU708" s="896" t="s">
        <v>579</v>
      </c>
      <c r="BV708" s="896"/>
      <c r="BW708" s="896"/>
      <c r="BX708" s="896"/>
      <c r="BY708" s="896"/>
      <c r="BZ708" s="896"/>
      <c r="CA708" s="896">
        <v>1476</v>
      </c>
      <c r="CB708" s="896"/>
      <c r="CC708" s="896"/>
      <c r="CD708" s="896"/>
      <c r="CE708" s="896"/>
      <c r="CF708" s="896"/>
      <c r="CG708" s="896"/>
      <c r="CH708" s="896"/>
      <c r="CI708" s="896"/>
      <c r="CJ708" s="896"/>
      <c r="CK708" s="867"/>
      <c r="CL708" s="867" t="s">
        <v>397</v>
      </c>
      <c r="CM708" s="867">
        <v>1476</v>
      </c>
      <c r="CN708" s="867">
        <v>1476</v>
      </c>
      <c r="CO708" s="867" t="s">
        <v>397</v>
      </c>
      <c r="CP708" s="867">
        <v>1476</v>
      </c>
      <c r="CQ708" s="773">
        <v>1476</v>
      </c>
      <c r="CR708" s="772">
        <v>1476</v>
      </c>
      <c r="CS708" s="893"/>
      <c r="CT708" s="782" t="s">
        <v>308</v>
      </c>
      <c r="CU708" s="783" t="s">
        <v>308</v>
      </c>
      <c r="CV708" s="776"/>
      <c r="CW708" s="776"/>
      <c r="CX708" s="782">
        <v>46277</v>
      </c>
      <c r="CY708" s="870" t="s">
        <v>887</v>
      </c>
      <c r="CZ708" s="870" t="s">
        <v>308</v>
      </c>
      <c r="DA708" s="871">
        <v>46254</v>
      </c>
      <c r="DB708" s="871" t="s">
        <v>615</v>
      </c>
      <c r="DC708" s="871" t="s">
        <v>616</v>
      </c>
      <c r="DD708" s="871">
        <v>46276</v>
      </c>
      <c r="DE708" s="871" t="s">
        <v>397</v>
      </c>
      <c r="DF708" s="871" t="s">
        <v>397</v>
      </c>
      <c r="DG708" s="871" t="s">
        <v>397</v>
      </c>
      <c r="DH708" s="872">
        <v>0</v>
      </c>
      <c r="DI708" s="776" t="s">
        <v>397</v>
      </c>
      <c r="DJ708" s="776">
        <v>46273</v>
      </c>
      <c r="DK708" s="776" t="s">
        <v>390</v>
      </c>
      <c r="DL708" s="776">
        <v>46279</v>
      </c>
      <c r="DM708" s="776">
        <v>46286</v>
      </c>
      <c r="DN708" s="776">
        <v>46286</v>
      </c>
      <c r="DO708" s="873" t="s">
        <v>308</v>
      </c>
      <c r="DP708" s="774">
        <v>46304</v>
      </c>
      <c r="DQ708" s="776">
        <v>46319</v>
      </c>
      <c r="DR708" s="774">
        <v>46319</v>
      </c>
      <c r="DS708" s="872">
        <v>46304</v>
      </c>
      <c r="DT708" s="752">
        <v>46319</v>
      </c>
      <c r="DU708" s="753">
        <v>-4</v>
      </c>
      <c r="DV708" s="753" t="s">
        <v>308</v>
      </c>
      <c r="DW708" s="754">
        <v>46296</v>
      </c>
      <c r="DX708" s="755">
        <v>46300</v>
      </c>
      <c r="DY708" s="754" t="e">
        <v>#VALUE!</v>
      </c>
      <c r="DZ708" s="754" t="e">
        <v>#VALUE!</v>
      </c>
      <c r="EA708" s="754"/>
      <c r="EB708" s="754"/>
      <c r="HA708" s="756" t="s">
        <v>397</v>
      </c>
      <c r="HB708" s="756" t="s">
        <v>397</v>
      </c>
      <c r="HC708" s="756" t="s">
        <v>397</v>
      </c>
      <c r="HD708" s="756" t="s">
        <v>397</v>
      </c>
      <c r="HE708" s="756" t="s">
        <v>397</v>
      </c>
      <c r="HF708" s="756" t="s">
        <v>397</v>
      </c>
      <c r="HG708" s="756" t="s">
        <v>397</v>
      </c>
      <c r="HH708" s="756" t="s">
        <v>397</v>
      </c>
      <c r="HI708" s="756" t="s">
        <v>397</v>
      </c>
      <c r="HJ708" s="756" t="s">
        <v>397</v>
      </c>
      <c r="HK708"/>
      <c r="HL708"/>
      <c r="HM708"/>
      <c r="HN708" s="756" t="str">
        <f t="shared" si="23"/>
        <v>AUTO PRINT</v>
      </c>
      <c r="HO708"/>
      <c r="HP708" s="757" t="s">
        <v>572</v>
      </c>
      <c r="HQ708" s="757" t="s">
        <v>572</v>
      </c>
      <c r="HR708" s="757" t="s">
        <v>572</v>
      </c>
      <c r="HS708"/>
      <c r="HW708" s="758"/>
      <c r="HX708"/>
      <c r="HY708" s="759" t="s">
        <v>572</v>
      </c>
      <c r="HZ708" s="759" t="s">
        <v>572</v>
      </c>
      <c r="IA708" s="759" t="s">
        <v>572</v>
      </c>
      <c r="IC708" s="760" t="s">
        <v>572</v>
      </c>
      <c r="ID708" s="760" t="s">
        <v>572</v>
      </c>
      <c r="IE708" s="760" t="s">
        <v>572</v>
      </c>
      <c r="IF708" s="761" t="s">
        <v>572</v>
      </c>
      <c r="IG708" s="619" t="str">
        <f t="shared" si="24"/>
        <v>IN HOUSE (MANUAL)</v>
      </c>
      <c r="II708" s="761" t="s">
        <v>572</v>
      </c>
      <c r="IK708" s="761" t="str">
        <f>IFERROR(VLOOKUP($M708,#REF!,13,0),"IN HOUSE (MANUAL)")</f>
        <v>IN HOUSE (MANUAL)</v>
      </c>
      <c r="IM708" s="760" t="s">
        <v>572</v>
      </c>
      <c r="IN708" s="760" t="s">
        <v>572</v>
      </c>
      <c r="IO708" s="760" t="s">
        <v>572</v>
      </c>
      <c r="IQ708" s="760" t="s">
        <v>572</v>
      </c>
      <c r="IR708" s="760" t="s">
        <v>572</v>
      </c>
      <c r="IT708" s="760" t="s">
        <v>572</v>
      </c>
      <c r="IV708" s="760" t="s">
        <v>572</v>
      </c>
      <c r="IW708" s="760" t="s">
        <v>572</v>
      </c>
      <c r="IY708" s="760" t="s">
        <v>572</v>
      </c>
      <c r="IZ708" s="760" t="s">
        <v>572</v>
      </c>
      <c r="JB708" s="760" t="s">
        <v>572</v>
      </c>
      <c r="JC708" s="760" t="s">
        <v>572</v>
      </c>
      <c r="JE708" s="760" t="s">
        <v>572</v>
      </c>
      <c r="JF708" s="760" t="s">
        <v>572</v>
      </c>
    </row>
    <row r="709" spans="1:266" ht="17.149999999999999" customHeight="1" collapsed="1" x14ac:dyDescent="0.35">
      <c r="A709" s="618" t="s">
        <v>1718</v>
      </c>
      <c r="B709" s="730">
        <v>83</v>
      </c>
      <c r="C709" s="730" t="s">
        <v>1666</v>
      </c>
      <c r="D709" s="730" t="s">
        <v>1666</v>
      </c>
      <c r="E709" s="730">
        <v>12</v>
      </c>
      <c r="F709" s="731" t="s">
        <v>574</v>
      </c>
      <c r="G709" s="732">
        <v>1</v>
      </c>
      <c r="H709" s="733">
        <v>46232</v>
      </c>
      <c r="I709" s="730">
        <v>41</v>
      </c>
      <c r="J709" s="730" t="s">
        <v>308</v>
      </c>
      <c r="K709" s="730">
        <v>42</v>
      </c>
      <c r="L709" s="730" t="s">
        <v>1719</v>
      </c>
      <c r="M709" s="868" t="s">
        <v>1718</v>
      </c>
      <c r="N709" s="772">
        <v>0</v>
      </c>
      <c r="O709" s="772" t="s">
        <v>390</v>
      </c>
      <c r="P709" s="772">
        <v>0</v>
      </c>
      <c r="Q709" s="772" t="s">
        <v>390</v>
      </c>
      <c r="R709" s="868" t="s">
        <v>987</v>
      </c>
      <c r="S709" s="772" t="s">
        <v>308</v>
      </c>
      <c r="T709" s="868" t="s">
        <v>991</v>
      </c>
      <c r="U709" s="868">
        <v>578</v>
      </c>
      <c r="V709" s="868" t="s">
        <v>308</v>
      </c>
      <c r="W709" s="868"/>
      <c r="X709" s="868"/>
      <c r="Y709" s="868"/>
      <c r="Z709" s="867"/>
      <c r="AA709" s="868" t="s">
        <v>53</v>
      </c>
      <c r="AB709" s="868" t="s">
        <v>863</v>
      </c>
      <c r="AC709" s="868" t="s">
        <v>751</v>
      </c>
      <c r="AD709" s="868">
        <v>300</v>
      </c>
      <c r="AE709" s="864">
        <v>300</v>
      </c>
      <c r="AF709" s="776">
        <v>46277</v>
      </c>
      <c r="AG709" s="918"/>
      <c r="AH709" s="777"/>
      <c r="AI709" s="918" t="s">
        <v>625</v>
      </c>
      <c r="AJ709" s="778">
        <v>26</v>
      </c>
      <c r="AK709" s="894"/>
      <c r="AL709" s="895"/>
      <c r="AM709" s="896">
        <v>300</v>
      </c>
      <c r="AN709" s="896"/>
      <c r="AO709" s="896"/>
      <c r="AP709" s="896"/>
      <c r="AQ709" s="896"/>
      <c r="AR709" s="896"/>
      <c r="AS709" s="896"/>
      <c r="AT709" s="896"/>
      <c r="AU709" s="896"/>
      <c r="AV709" s="896"/>
      <c r="AW709" s="896"/>
      <c r="AX709" s="896"/>
      <c r="AY709" s="896"/>
      <c r="AZ709" s="896"/>
      <c r="BA709" s="896"/>
      <c r="BB709" s="896">
        <v>0</v>
      </c>
      <c r="BC709" s="896">
        <v>300</v>
      </c>
      <c r="BD709" s="896">
        <v>0</v>
      </c>
      <c r="BE709" s="896">
        <v>0</v>
      </c>
      <c r="BF709" s="896">
        <v>0</v>
      </c>
      <c r="BG709" s="896">
        <v>0</v>
      </c>
      <c r="BH709" s="896">
        <v>0</v>
      </c>
      <c r="BI709" s="896">
        <v>300</v>
      </c>
      <c r="BJ709" s="896"/>
      <c r="BK709" s="896">
        <v>0</v>
      </c>
      <c r="BL709" s="896"/>
      <c r="BM709" s="896"/>
      <c r="BN709" s="896" t="s">
        <v>308</v>
      </c>
      <c r="BO709" s="896" t="s">
        <v>308</v>
      </c>
      <c r="BP709" s="896" t="s">
        <v>308</v>
      </c>
      <c r="BQ709" s="896" t="s">
        <v>308</v>
      </c>
      <c r="BR709" s="896"/>
      <c r="BS709" s="896" t="s">
        <v>397</v>
      </c>
      <c r="BT709" s="896"/>
      <c r="BU709" s="896" t="s">
        <v>579</v>
      </c>
      <c r="BV709" s="896"/>
      <c r="BW709" s="896"/>
      <c r="BX709" s="896"/>
      <c r="BY709" s="896"/>
      <c r="BZ709" s="896"/>
      <c r="CA709" s="896">
        <v>300</v>
      </c>
      <c r="CB709" s="896"/>
      <c r="CC709" s="896"/>
      <c r="CD709" s="896"/>
      <c r="CE709" s="896"/>
      <c r="CF709" s="896"/>
      <c r="CG709" s="896"/>
      <c r="CH709" s="896"/>
      <c r="CI709" s="896"/>
      <c r="CJ709" s="896"/>
      <c r="CK709" s="867"/>
      <c r="CL709" s="867" t="s">
        <v>397</v>
      </c>
      <c r="CM709" s="867">
        <v>300</v>
      </c>
      <c r="CN709" s="867">
        <v>300</v>
      </c>
      <c r="CO709" s="867" t="s">
        <v>397</v>
      </c>
      <c r="CP709" s="867">
        <v>300</v>
      </c>
      <c r="CQ709" s="773">
        <v>300</v>
      </c>
      <c r="CR709" s="772">
        <v>300</v>
      </c>
      <c r="CS709" s="869"/>
      <c r="CT709" s="782" t="s">
        <v>308</v>
      </c>
      <c r="CU709" s="866"/>
      <c r="CV709" s="776"/>
      <c r="CW709" s="776"/>
      <c r="CX709" s="782">
        <v>46277</v>
      </c>
      <c r="CY709" s="784" t="s">
        <v>887</v>
      </c>
      <c r="CZ709" s="784" t="s">
        <v>308</v>
      </c>
      <c r="DA709" s="785">
        <v>46254</v>
      </c>
      <c r="DB709" s="785" t="s">
        <v>615</v>
      </c>
      <c r="DC709" s="785" t="s">
        <v>713</v>
      </c>
      <c r="DD709" s="785">
        <v>46277</v>
      </c>
      <c r="DE709" s="871" t="s">
        <v>397</v>
      </c>
      <c r="DF709" s="871" t="s">
        <v>397</v>
      </c>
      <c r="DG709" s="871" t="s">
        <v>397</v>
      </c>
      <c r="DH709" s="872">
        <v>0</v>
      </c>
      <c r="DI709" s="776" t="s">
        <v>397</v>
      </c>
      <c r="DJ709" s="776">
        <v>46273</v>
      </c>
      <c r="DK709" s="776" t="s">
        <v>390</v>
      </c>
      <c r="DL709" s="776">
        <v>46297</v>
      </c>
      <c r="DM709" s="776">
        <v>46293</v>
      </c>
      <c r="DN709" s="776">
        <v>46293</v>
      </c>
      <c r="DO709" s="873" t="s">
        <v>308</v>
      </c>
      <c r="DP709" s="774">
        <v>46311</v>
      </c>
      <c r="DQ709" s="776">
        <v>46319</v>
      </c>
      <c r="DR709" s="774">
        <v>46319</v>
      </c>
      <c r="DS709" s="872">
        <v>46311</v>
      </c>
      <c r="DT709" s="752">
        <v>46319</v>
      </c>
      <c r="DU709" s="753">
        <v>-10</v>
      </c>
      <c r="DV709" s="753" t="s">
        <v>308</v>
      </c>
      <c r="DW709" s="754">
        <v>46300</v>
      </c>
      <c r="DX709" s="755">
        <v>46301</v>
      </c>
      <c r="DY709" s="754" t="e">
        <v>#VALUE!</v>
      </c>
      <c r="DZ709" s="754" t="e">
        <v>#VALUE!</v>
      </c>
      <c r="EA709" s="754"/>
      <c r="EB709" s="754"/>
      <c r="HA709" s="756" t="s">
        <v>397</v>
      </c>
      <c r="HB709" s="756" t="s">
        <v>397</v>
      </c>
      <c r="HC709" s="756" t="s">
        <v>397</v>
      </c>
      <c r="HD709" s="756" t="s">
        <v>397</v>
      </c>
      <c r="HE709" s="756" t="s">
        <v>397</v>
      </c>
      <c r="HF709" s="756" t="s">
        <v>397</v>
      </c>
      <c r="HG709" s="756" t="s">
        <v>397</v>
      </c>
      <c r="HH709" s="756" t="s">
        <v>397</v>
      </c>
      <c r="HI709" s="756" t="s">
        <v>397</v>
      </c>
      <c r="HJ709" s="756" t="s">
        <v>397</v>
      </c>
      <c r="HK709"/>
      <c r="HL709"/>
      <c r="HM709"/>
      <c r="HN709" s="756" t="str">
        <f t="shared" si="23"/>
        <v>AUTO PRINT</v>
      </c>
      <c r="HO709"/>
      <c r="HP709" s="757" t="s">
        <v>572</v>
      </c>
      <c r="HQ709" s="757" t="s">
        <v>572</v>
      </c>
      <c r="HR709" s="757" t="s">
        <v>572</v>
      </c>
      <c r="HS709"/>
      <c r="HW709" s="758"/>
      <c r="HX709"/>
      <c r="HY709" s="759" t="s">
        <v>572</v>
      </c>
      <c r="HZ709" s="759" t="s">
        <v>572</v>
      </c>
      <c r="IA709" s="759" t="s">
        <v>572</v>
      </c>
      <c r="IC709" s="760" t="s">
        <v>572</v>
      </c>
      <c r="ID709" s="760" t="s">
        <v>572</v>
      </c>
      <c r="IE709" s="760" t="s">
        <v>572</v>
      </c>
      <c r="IF709" s="761" t="s">
        <v>572</v>
      </c>
      <c r="IG709" s="619" t="str">
        <f t="shared" si="24"/>
        <v>IN HOUSE (MANUAL)</v>
      </c>
      <c r="II709" s="761" t="s">
        <v>572</v>
      </c>
      <c r="IK709" s="761" t="str">
        <f>IFERROR(VLOOKUP($M709,#REF!,13,0),"IN HOUSE (MANUAL)")</f>
        <v>IN HOUSE (MANUAL)</v>
      </c>
      <c r="IM709" s="760" t="s">
        <v>572</v>
      </c>
      <c r="IN709" s="760" t="s">
        <v>572</v>
      </c>
      <c r="IO709" s="760" t="s">
        <v>572</v>
      </c>
      <c r="IQ709" s="760" t="s">
        <v>572</v>
      </c>
      <c r="IR709" s="760" t="s">
        <v>572</v>
      </c>
      <c r="IT709" s="760" t="s">
        <v>572</v>
      </c>
      <c r="IV709" s="760" t="s">
        <v>572</v>
      </c>
      <c r="IW709" s="760" t="s">
        <v>572</v>
      </c>
      <c r="IY709" s="760" t="s">
        <v>572</v>
      </c>
      <c r="IZ709" s="760" t="s">
        <v>572</v>
      </c>
      <c r="JB709" s="760" t="s">
        <v>572</v>
      </c>
      <c r="JC709" s="760" t="s">
        <v>572</v>
      </c>
      <c r="JE709" s="760" t="s">
        <v>572</v>
      </c>
      <c r="JF709" s="760" t="s">
        <v>572</v>
      </c>
    </row>
    <row r="710" spans="1:266" ht="17.25" customHeight="1" x14ac:dyDescent="0.35">
      <c r="A710" s="618" t="s">
        <v>1720</v>
      </c>
      <c r="B710" s="730">
        <v>84</v>
      </c>
      <c r="C710" s="730" t="s">
        <v>1666</v>
      </c>
      <c r="D710" s="730" t="s">
        <v>1666</v>
      </c>
      <c r="E710" s="730">
        <v>12</v>
      </c>
      <c r="F710" s="731" t="s">
        <v>961</v>
      </c>
      <c r="G710" s="732">
        <v>1</v>
      </c>
      <c r="H710" s="733">
        <v>46196</v>
      </c>
      <c r="I710" s="730">
        <v>41</v>
      </c>
      <c r="J710" s="730" t="s">
        <v>308</v>
      </c>
      <c r="K710" s="730">
        <v>42</v>
      </c>
      <c r="L710" s="730" t="s">
        <v>1721</v>
      </c>
      <c r="M710" s="868" t="s">
        <v>1720</v>
      </c>
      <c r="N710" s="772">
        <v>0</v>
      </c>
      <c r="O710" s="772" t="s">
        <v>390</v>
      </c>
      <c r="P710" s="772">
        <v>0</v>
      </c>
      <c r="Q710" s="772" t="s">
        <v>390</v>
      </c>
      <c r="R710" s="868" t="s">
        <v>987</v>
      </c>
      <c r="S710" s="772" t="s">
        <v>308</v>
      </c>
      <c r="T710" s="868" t="s">
        <v>1018</v>
      </c>
      <c r="U710" s="868">
        <v>578</v>
      </c>
      <c r="V710" s="868" t="s">
        <v>308</v>
      </c>
      <c r="W710" s="868"/>
      <c r="X710" s="868"/>
      <c r="Y710" s="868"/>
      <c r="Z710" s="867"/>
      <c r="AA710" s="868" t="s">
        <v>53</v>
      </c>
      <c r="AB710" s="868" t="s">
        <v>890</v>
      </c>
      <c r="AC710" s="868" t="s">
        <v>899</v>
      </c>
      <c r="AD710" s="868">
        <v>2760</v>
      </c>
      <c r="AE710" s="864">
        <v>2760</v>
      </c>
      <c r="AF710" s="776" t="s">
        <v>390</v>
      </c>
      <c r="AG710" s="918"/>
      <c r="AH710" s="777"/>
      <c r="AI710" s="918" t="s">
        <v>308</v>
      </c>
      <c r="AJ710" s="778">
        <v>27</v>
      </c>
      <c r="AK710" s="894"/>
      <c r="AL710" s="895"/>
      <c r="AM710" s="896">
        <v>2760</v>
      </c>
      <c r="AN710" s="896"/>
      <c r="AO710" s="896"/>
      <c r="AP710" s="896"/>
      <c r="AQ710" s="896"/>
      <c r="AR710" s="896"/>
      <c r="AS710" s="896"/>
      <c r="AT710" s="896"/>
      <c r="AU710" s="896"/>
      <c r="AV710" s="896"/>
      <c r="AW710" s="896"/>
      <c r="AX710" s="896"/>
      <c r="AY710" s="896"/>
      <c r="AZ710" s="896"/>
      <c r="BA710" s="896"/>
      <c r="BB710" s="896">
        <v>0</v>
      </c>
      <c r="BC710" s="896">
        <v>2760</v>
      </c>
      <c r="BD710" s="896">
        <v>0</v>
      </c>
      <c r="BE710" s="896">
        <v>0</v>
      </c>
      <c r="BF710" s="896">
        <v>0</v>
      </c>
      <c r="BG710" s="896">
        <v>0</v>
      </c>
      <c r="BH710" s="896">
        <v>0</v>
      </c>
      <c r="BI710" s="896">
        <v>2760</v>
      </c>
      <c r="BJ710" s="896"/>
      <c r="BK710" s="896">
        <v>0</v>
      </c>
      <c r="BL710" s="896"/>
      <c r="BM710" s="896"/>
      <c r="BN710" s="896" t="s">
        <v>308</v>
      </c>
      <c r="BO710" s="896" t="s">
        <v>308</v>
      </c>
      <c r="BP710" s="896" t="s">
        <v>308</v>
      </c>
      <c r="BQ710" s="896" t="s">
        <v>308</v>
      </c>
      <c r="BR710" s="896"/>
      <c r="BS710" s="896" t="s">
        <v>397</v>
      </c>
      <c r="BT710" s="896"/>
      <c r="BU710" s="896" t="s">
        <v>579</v>
      </c>
      <c r="BV710" s="896"/>
      <c r="BW710" s="896"/>
      <c r="BX710" s="896"/>
      <c r="BY710" s="896"/>
      <c r="BZ710" s="896"/>
      <c r="CA710" s="896">
        <v>2760</v>
      </c>
      <c r="CB710" s="896"/>
      <c r="CC710" s="896"/>
      <c r="CD710" s="896"/>
      <c r="CE710" s="896"/>
      <c r="CF710" s="896"/>
      <c r="CG710" s="896"/>
      <c r="CH710" s="896"/>
      <c r="CI710" s="896"/>
      <c r="CJ710" s="896"/>
      <c r="CK710" s="867"/>
      <c r="CL710" s="867" t="s">
        <v>397</v>
      </c>
      <c r="CM710" s="867">
        <v>2760</v>
      </c>
      <c r="CN710" s="867">
        <v>2760</v>
      </c>
      <c r="CO710" s="867" t="s">
        <v>397</v>
      </c>
      <c r="CP710" s="867">
        <v>2760</v>
      </c>
      <c r="CQ710" s="773">
        <v>2760</v>
      </c>
      <c r="CR710" s="772">
        <v>2760</v>
      </c>
      <c r="CS710" s="869"/>
      <c r="CT710" s="782" t="s">
        <v>308</v>
      </c>
      <c r="CU710" s="866"/>
      <c r="CV710" s="776"/>
      <c r="CW710" s="776"/>
      <c r="CX710" s="782" t="s">
        <v>390</v>
      </c>
      <c r="CY710" s="784">
        <v>0</v>
      </c>
      <c r="CZ710" s="784" t="s">
        <v>308</v>
      </c>
      <c r="DA710" s="785" t="s">
        <v>308</v>
      </c>
      <c r="DB710" s="785" t="s">
        <v>308</v>
      </c>
      <c r="DC710" s="785" t="s">
        <v>308</v>
      </c>
      <c r="DD710" s="785" t="s">
        <v>390</v>
      </c>
      <c r="DE710" s="871" t="s">
        <v>397</v>
      </c>
      <c r="DF710" s="871" t="s">
        <v>397</v>
      </c>
      <c r="DG710" s="871" t="s">
        <v>397</v>
      </c>
      <c r="DH710" s="872">
        <v>0</v>
      </c>
      <c r="DI710" s="776" t="s">
        <v>397</v>
      </c>
      <c r="DJ710" s="776" t="s">
        <v>390</v>
      </c>
      <c r="DK710" s="776" t="s">
        <v>390</v>
      </c>
      <c r="DL710" s="776">
        <v>46286</v>
      </c>
      <c r="DM710" s="776">
        <v>46294</v>
      </c>
      <c r="DN710" s="776">
        <v>46294</v>
      </c>
      <c r="DO710" s="873" t="s">
        <v>308</v>
      </c>
      <c r="DP710" s="774">
        <v>46311</v>
      </c>
      <c r="DQ710" s="776">
        <v>46311</v>
      </c>
      <c r="DR710" s="774">
        <v>46311</v>
      </c>
      <c r="DS710" s="872">
        <v>46311</v>
      </c>
      <c r="DT710" s="752">
        <v>46311</v>
      </c>
      <c r="DU710" s="753">
        <v>-7</v>
      </c>
      <c r="DV710" s="753" t="s">
        <v>308</v>
      </c>
      <c r="DW710" s="754">
        <v>46301</v>
      </c>
      <c r="DX710" s="755">
        <v>46304</v>
      </c>
      <c r="DY710" s="754" t="e">
        <v>#VALUE!</v>
      </c>
      <c r="DZ710" s="754" t="e">
        <v>#VALUE!</v>
      </c>
      <c r="EA710" s="754"/>
      <c r="EB710" s="754"/>
      <c r="HA710" s="756" t="s">
        <v>397</v>
      </c>
      <c r="HB710" s="756" t="s">
        <v>397</v>
      </c>
      <c r="HC710" s="756" t="s">
        <v>397</v>
      </c>
      <c r="HD710" s="756" t="s">
        <v>397</v>
      </c>
      <c r="HE710" s="756" t="s">
        <v>397</v>
      </c>
      <c r="HF710" s="756" t="s">
        <v>397</v>
      </c>
      <c r="HG710" s="756" t="s">
        <v>397</v>
      </c>
      <c r="HH710" s="756" t="s">
        <v>397</v>
      </c>
      <c r="HI710" s="756" t="s">
        <v>397</v>
      </c>
      <c r="HJ710" s="756" t="s">
        <v>397</v>
      </c>
      <c r="HK710"/>
      <c r="HL710"/>
      <c r="HM710"/>
      <c r="HN710" s="756" t="str">
        <f t="shared" si="23"/>
        <v>AUTO PRINT</v>
      </c>
      <c r="HO710"/>
      <c r="HP710" s="757" t="s">
        <v>572</v>
      </c>
      <c r="HQ710" s="757" t="s">
        <v>572</v>
      </c>
      <c r="HR710" s="757" t="s">
        <v>572</v>
      </c>
      <c r="HS710"/>
      <c r="HW710" s="758"/>
      <c r="HX710"/>
      <c r="HY710" s="759" t="s">
        <v>572</v>
      </c>
      <c r="HZ710" s="759" t="s">
        <v>572</v>
      </c>
      <c r="IA710" s="759" t="s">
        <v>572</v>
      </c>
      <c r="IC710" s="760" t="s">
        <v>572</v>
      </c>
      <c r="ID710" s="760" t="s">
        <v>572</v>
      </c>
      <c r="IE710" s="760" t="s">
        <v>572</v>
      </c>
      <c r="IF710" s="761" t="s">
        <v>572</v>
      </c>
      <c r="IG710" s="619" t="str">
        <f t="shared" si="24"/>
        <v>IN HOUSE (MANUAL)</v>
      </c>
      <c r="II710" s="761" t="s">
        <v>572</v>
      </c>
      <c r="IK710" s="761" t="str">
        <f>IFERROR(VLOOKUP($M710,#REF!,13,0),"IN HOUSE (MANUAL)")</f>
        <v>IN HOUSE (MANUAL)</v>
      </c>
      <c r="IM710" s="760" t="s">
        <v>572</v>
      </c>
      <c r="IN710" s="760" t="s">
        <v>572</v>
      </c>
      <c r="IO710" s="760" t="s">
        <v>572</v>
      </c>
      <c r="IQ710" s="760" t="s">
        <v>572</v>
      </c>
      <c r="IR710" s="760" t="s">
        <v>572</v>
      </c>
      <c r="IT710" s="760" t="s">
        <v>572</v>
      </c>
      <c r="IV710" s="760" t="s">
        <v>572</v>
      </c>
      <c r="IW710" s="760" t="s">
        <v>572</v>
      </c>
      <c r="IY710" s="760" t="s">
        <v>572</v>
      </c>
      <c r="IZ710" s="760" t="s">
        <v>572</v>
      </c>
      <c r="JB710" s="760" t="s">
        <v>572</v>
      </c>
      <c r="JC710" s="760" t="s">
        <v>572</v>
      </c>
      <c r="JE710" s="760" t="s">
        <v>572</v>
      </c>
      <c r="JF710" s="760" t="s">
        <v>572</v>
      </c>
    </row>
    <row r="711" spans="1:266" ht="17.149999999999999" customHeight="1" collapsed="1" x14ac:dyDescent="0.35">
      <c r="A711" s="618" t="s">
        <v>1722</v>
      </c>
      <c r="B711" s="730">
        <v>85</v>
      </c>
      <c r="C711" s="730" t="s">
        <v>1666</v>
      </c>
      <c r="D711" s="730" t="s">
        <v>1666</v>
      </c>
      <c r="E711" s="730">
        <v>12</v>
      </c>
      <c r="F711" s="731" t="s">
        <v>961</v>
      </c>
      <c r="G711" s="732">
        <v>1</v>
      </c>
      <c r="H711" s="733">
        <v>46196</v>
      </c>
      <c r="I711" s="730">
        <v>42</v>
      </c>
      <c r="J711" s="730" t="s">
        <v>308</v>
      </c>
      <c r="K711" s="730">
        <v>42</v>
      </c>
      <c r="L711" s="730" t="s">
        <v>1723</v>
      </c>
      <c r="M711" s="868" t="s">
        <v>1722</v>
      </c>
      <c r="N711" s="868">
        <v>0</v>
      </c>
      <c r="O711" s="868" t="s">
        <v>390</v>
      </c>
      <c r="P711" s="868">
        <v>0</v>
      </c>
      <c r="Q711" s="868" t="s">
        <v>390</v>
      </c>
      <c r="R711" s="868" t="s">
        <v>987</v>
      </c>
      <c r="S711" s="772" t="s">
        <v>308</v>
      </c>
      <c r="T711" s="868" t="s">
        <v>1000</v>
      </c>
      <c r="U711" s="868">
        <v>578</v>
      </c>
      <c r="V711" s="868" t="s">
        <v>308</v>
      </c>
      <c r="W711" s="868"/>
      <c r="X711" s="868"/>
      <c r="Y711" s="868"/>
      <c r="Z711" s="867"/>
      <c r="AA711" s="868" t="s">
        <v>53</v>
      </c>
      <c r="AB711" s="868" t="s">
        <v>890</v>
      </c>
      <c r="AC711" s="868" t="s">
        <v>899</v>
      </c>
      <c r="AD711" s="868">
        <v>576</v>
      </c>
      <c r="AE711" s="775">
        <v>576</v>
      </c>
      <c r="AF711" s="776" t="s">
        <v>390</v>
      </c>
      <c r="AG711" s="918"/>
      <c r="AH711" s="918"/>
      <c r="AI711" s="918" t="s">
        <v>308</v>
      </c>
      <c r="AJ711" s="778">
        <v>28</v>
      </c>
      <c r="AK711" s="894"/>
      <c r="AL711" s="895"/>
      <c r="AM711" s="896">
        <v>576</v>
      </c>
      <c r="AN711" s="896"/>
      <c r="AO711" s="896"/>
      <c r="AP711" s="896"/>
      <c r="AQ711" s="896"/>
      <c r="AR711" s="896"/>
      <c r="AS711" s="896"/>
      <c r="AT711" s="896"/>
      <c r="AU711" s="896"/>
      <c r="AV711" s="896"/>
      <c r="AW711" s="896"/>
      <c r="AX711" s="896"/>
      <c r="AY711" s="896"/>
      <c r="AZ711" s="896"/>
      <c r="BA711" s="896"/>
      <c r="BB711" s="896">
        <v>0</v>
      </c>
      <c r="BC711" s="896">
        <v>576</v>
      </c>
      <c r="BD711" s="896">
        <v>0</v>
      </c>
      <c r="BE711" s="896">
        <v>0</v>
      </c>
      <c r="BF711" s="896">
        <v>0</v>
      </c>
      <c r="BG711" s="896">
        <v>0</v>
      </c>
      <c r="BH711" s="896">
        <v>0</v>
      </c>
      <c r="BI711" s="896">
        <v>576</v>
      </c>
      <c r="BJ711" s="896"/>
      <c r="BK711" s="896">
        <v>0</v>
      </c>
      <c r="BL711" s="896"/>
      <c r="BM711" s="896"/>
      <c r="BN711" s="896" t="s">
        <v>308</v>
      </c>
      <c r="BO711" s="896" t="s">
        <v>308</v>
      </c>
      <c r="BP711" s="896" t="s">
        <v>308</v>
      </c>
      <c r="BQ711" s="896" t="s">
        <v>308</v>
      </c>
      <c r="BR711" s="896"/>
      <c r="BS711" s="896" t="s">
        <v>397</v>
      </c>
      <c r="BT711" s="896"/>
      <c r="BU711" s="896" t="s">
        <v>579</v>
      </c>
      <c r="BV711" s="896"/>
      <c r="BW711" s="896"/>
      <c r="BX711" s="896"/>
      <c r="BY711" s="896"/>
      <c r="BZ711" s="896"/>
      <c r="CA711" s="896">
        <v>576</v>
      </c>
      <c r="CB711" s="896"/>
      <c r="CC711" s="896"/>
      <c r="CD711" s="896"/>
      <c r="CE711" s="896"/>
      <c r="CF711" s="896"/>
      <c r="CG711" s="896"/>
      <c r="CH711" s="896"/>
      <c r="CI711" s="896"/>
      <c r="CJ711" s="896"/>
      <c r="CK711" s="867"/>
      <c r="CL711" s="867" t="s">
        <v>397</v>
      </c>
      <c r="CM711" s="867">
        <v>576</v>
      </c>
      <c r="CN711" s="867">
        <v>576</v>
      </c>
      <c r="CO711" s="867" t="s">
        <v>397</v>
      </c>
      <c r="CP711" s="867">
        <v>576</v>
      </c>
      <c r="CQ711" s="773">
        <v>576</v>
      </c>
      <c r="CR711" s="772">
        <v>576</v>
      </c>
      <c r="CS711" s="869"/>
      <c r="CT711" s="782" t="s">
        <v>308</v>
      </c>
      <c r="CU711" s="866"/>
      <c r="CV711" s="776"/>
      <c r="CW711" s="776"/>
      <c r="CX711" s="782" t="s">
        <v>390</v>
      </c>
      <c r="CY711" s="870">
        <v>0</v>
      </c>
      <c r="CZ711" s="870" t="s">
        <v>308</v>
      </c>
      <c r="DA711" s="871" t="s">
        <v>308</v>
      </c>
      <c r="DB711" s="871" t="s">
        <v>308</v>
      </c>
      <c r="DC711" s="871" t="s">
        <v>308</v>
      </c>
      <c r="DD711" s="871" t="s">
        <v>390</v>
      </c>
      <c r="DE711" s="871" t="s">
        <v>397</v>
      </c>
      <c r="DF711" s="871" t="s">
        <v>397</v>
      </c>
      <c r="DG711" s="871" t="s">
        <v>397</v>
      </c>
      <c r="DH711" s="872">
        <v>0</v>
      </c>
      <c r="DI711" s="776" t="s">
        <v>397</v>
      </c>
      <c r="DJ711" s="776" t="s">
        <v>390</v>
      </c>
      <c r="DK711" s="776" t="s">
        <v>390</v>
      </c>
      <c r="DL711" s="776">
        <v>46290</v>
      </c>
      <c r="DM711" s="776">
        <v>46297</v>
      </c>
      <c r="DN711" s="776">
        <v>46297</v>
      </c>
      <c r="DO711" s="873" t="s">
        <v>308</v>
      </c>
      <c r="DP711" s="774">
        <v>46311</v>
      </c>
      <c r="DQ711" s="776">
        <v>46311</v>
      </c>
      <c r="DR711" s="774">
        <v>46311</v>
      </c>
      <c r="DS711" s="872">
        <v>46311</v>
      </c>
      <c r="DT711" s="752">
        <v>46311</v>
      </c>
      <c r="DU711" s="753">
        <v>-4</v>
      </c>
      <c r="DV711" s="753" t="s">
        <v>308</v>
      </c>
      <c r="DW711" s="754">
        <v>46304</v>
      </c>
      <c r="DX711" s="755">
        <v>46307</v>
      </c>
      <c r="DY711" s="754" t="e">
        <v>#VALUE!</v>
      </c>
      <c r="DZ711" s="754" t="e">
        <v>#VALUE!</v>
      </c>
      <c r="EA711" s="754"/>
      <c r="EB711" s="754"/>
      <c r="HA711" s="756" t="s">
        <v>397</v>
      </c>
      <c r="HB711" s="756" t="s">
        <v>397</v>
      </c>
      <c r="HC711" s="756" t="s">
        <v>397</v>
      </c>
      <c r="HD711" s="756" t="s">
        <v>397</v>
      </c>
      <c r="HE711" s="756" t="s">
        <v>397</v>
      </c>
      <c r="HF711" s="756" t="s">
        <v>397</v>
      </c>
      <c r="HG711" s="756" t="s">
        <v>397</v>
      </c>
      <c r="HH711" s="756" t="s">
        <v>397</v>
      </c>
      <c r="HI711" s="756" t="s">
        <v>397</v>
      </c>
      <c r="HJ711" s="756" t="s">
        <v>397</v>
      </c>
      <c r="HK711"/>
      <c r="HL711"/>
      <c r="HM711"/>
      <c r="HN711" s="756" t="str">
        <f t="shared" si="23"/>
        <v>AUTO PRINT</v>
      </c>
      <c r="HO711"/>
      <c r="HP711" s="757" t="s">
        <v>572</v>
      </c>
      <c r="HQ711" s="757" t="s">
        <v>572</v>
      </c>
      <c r="HR711" s="757" t="s">
        <v>572</v>
      </c>
      <c r="HS711"/>
      <c r="HW711" s="758"/>
      <c r="HX711"/>
      <c r="HY711" s="759" t="s">
        <v>572</v>
      </c>
      <c r="HZ711" s="759" t="s">
        <v>572</v>
      </c>
      <c r="IA711" s="759" t="s">
        <v>572</v>
      </c>
      <c r="IC711" s="760" t="s">
        <v>572</v>
      </c>
      <c r="ID711" s="760" t="s">
        <v>572</v>
      </c>
      <c r="IE711" s="760" t="s">
        <v>572</v>
      </c>
      <c r="IF711" s="761" t="s">
        <v>572</v>
      </c>
      <c r="IG711" s="619" t="str">
        <f t="shared" si="24"/>
        <v>IN HOUSE (MANUAL)</v>
      </c>
      <c r="II711" s="761" t="s">
        <v>572</v>
      </c>
      <c r="IK711" s="761" t="str">
        <f>IFERROR(VLOOKUP($M711,#REF!,13,0),"IN HOUSE (MANUAL)")</f>
        <v>IN HOUSE (MANUAL)</v>
      </c>
      <c r="IM711" s="760" t="s">
        <v>572</v>
      </c>
      <c r="IN711" s="760" t="s">
        <v>572</v>
      </c>
      <c r="IO711" s="760" t="s">
        <v>572</v>
      </c>
      <c r="IQ711" s="760" t="s">
        <v>572</v>
      </c>
      <c r="IR711" s="760" t="s">
        <v>572</v>
      </c>
      <c r="IT711" s="760" t="s">
        <v>572</v>
      </c>
      <c r="IV711" s="760" t="s">
        <v>572</v>
      </c>
      <c r="IW711" s="760" t="s">
        <v>572</v>
      </c>
      <c r="IY711" s="760" t="s">
        <v>572</v>
      </c>
      <c r="IZ711" s="760" t="s">
        <v>572</v>
      </c>
      <c r="JB711" s="760" t="s">
        <v>572</v>
      </c>
      <c r="JC711" s="760" t="s">
        <v>572</v>
      </c>
      <c r="JE711" s="760" t="s">
        <v>572</v>
      </c>
      <c r="JF711" s="760" t="s">
        <v>572</v>
      </c>
    </row>
    <row r="712" spans="1:266" ht="17.25" customHeight="1" x14ac:dyDescent="0.35">
      <c r="A712" s="618" t="s">
        <v>1724</v>
      </c>
      <c r="B712" s="730">
        <v>86</v>
      </c>
      <c r="C712" s="730" t="s">
        <v>1666</v>
      </c>
      <c r="D712" s="730" t="s">
        <v>1666</v>
      </c>
      <c r="E712" s="730">
        <v>12</v>
      </c>
      <c r="F712" s="731" t="s">
        <v>961</v>
      </c>
      <c r="G712" s="732">
        <v>1</v>
      </c>
      <c r="H712" s="826">
        <v>46258</v>
      </c>
      <c r="I712" s="730">
        <v>42</v>
      </c>
      <c r="J712" s="730" t="s">
        <v>308</v>
      </c>
      <c r="K712" s="730">
        <v>44</v>
      </c>
      <c r="L712" s="730" t="s">
        <v>1725</v>
      </c>
      <c r="M712" s="868" t="s">
        <v>1724</v>
      </c>
      <c r="N712" s="868" t="s">
        <v>390</v>
      </c>
      <c r="O712" s="868" t="s">
        <v>390</v>
      </c>
      <c r="P712" s="868">
        <v>0</v>
      </c>
      <c r="Q712" s="868">
        <v>0</v>
      </c>
      <c r="R712" s="868">
        <v>608</v>
      </c>
      <c r="S712" s="772" t="s">
        <v>1655</v>
      </c>
      <c r="T712" s="868" t="s">
        <v>1726</v>
      </c>
      <c r="U712" s="868">
        <v>608</v>
      </c>
      <c r="V712" s="868" t="s">
        <v>1657</v>
      </c>
      <c r="W712" s="868"/>
      <c r="X712" s="867"/>
      <c r="Y712" s="867"/>
      <c r="Z712" s="867"/>
      <c r="AA712" s="868" t="s">
        <v>157</v>
      </c>
      <c r="AB712" s="868" t="s">
        <v>1197</v>
      </c>
      <c r="AC712" s="868" t="s">
        <v>885</v>
      </c>
      <c r="AD712" s="868">
        <v>960</v>
      </c>
      <c r="AE712" s="775">
        <v>960</v>
      </c>
      <c r="AF712" s="776">
        <v>46288</v>
      </c>
      <c r="AG712" s="918"/>
      <c r="AH712" s="918"/>
      <c r="AI712" s="918" t="s">
        <v>694</v>
      </c>
      <c r="AJ712" s="778">
        <v>29</v>
      </c>
      <c r="AK712" s="894"/>
      <c r="AL712" s="895"/>
      <c r="AM712" s="896">
        <v>0</v>
      </c>
      <c r="AN712" s="896"/>
      <c r="AO712" s="896"/>
      <c r="AP712" s="896"/>
      <c r="AQ712" s="896"/>
      <c r="AR712" s="896"/>
      <c r="AS712" s="896" t="s">
        <v>397</v>
      </c>
      <c r="AT712" s="896"/>
      <c r="AU712" s="896"/>
      <c r="AV712" s="896"/>
      <c r="AW712" s="896"/>
      <c r="AX712" s="896"/>
      <c r="AY712" s="896"/>
      <c r="AZ712" s="896"/>
      <c r="BA712" s="896"/>
      <c r="BB712" s="896">
        <v>0</v>
      </c>
      <c r="BC712" s="896" t="s">
        <v>397</v>
      </c>
      <c r="BD712" s="896">
        <v>0</v>
      </c>
      <c r="BE712" s="896">
        <v>0</v>
      </c>
      <c r="BF712" s="896" t="s">
        <v>397</v>
      </c>
      <c r="BG712" s="896">
        <v>0</v>
      </c>
      <c r="BH712" s="896">
        <v>0</v>
      </c>
      <c r="BI712" s="896">
        <v>0</v>
      </c>
      <c r="BJ712" s="896"/>
      <c r="BK712" s="896">
        <v>0</v>
      </c>
      <c r="BL712" s="896"/>
      <c r="BM712" s="896"/>
      <c r="BN712" s="896" t="s">
        <v>308</v>
      </c>
      <c r="BO712" s="896" t="s">
        <v>308</v>
      </c>
      <c r="BP712" s="896" t="s">
        <v>308</v>
      </c>
      <c r="BQ712" s="896" t="s">
        <v>308</v>
      </c>
      <c r="BR712" s="896"/>
      <c r="BS712" s="896">
        <v>0</v>
      </c>
      <c r="BT712" s="896"/>
      <c r="BU712" s="896" t="s">
        <v>579</v>
      </c>
      <c r="BV712" s="896"/>
      <c r="BW712" s="896"/>
      <c r="BX712" s="896"/>
      <c r="BY712" s="896"/>
      <c r="BZ712" s="896"/>
      <c r="CA712" s="896"/>
      <c r="CB712" s="896"/>
      <c r="CC712" s="896"/>
      <c r="CD712" s="896"/>
      <c r="CE712" s="896"/>
      <c r="CF712" s="896"/>
      <c r="CG712" s="896"/>
      <c r="CH712" s="896"/>
      <c r="CI712" s="896"/>
      <c r="CJ712" s="896"/>
      <c r="CK712" s="867"/>
      <c r="CL712" s="867" t="s">
        <v>397</v>
      </c>
      <c r="CM712" s="867" t="s">
        <v>397</v>
      </c>
      <c r="CN712" s="867" t="s">
        <v>397</v>
      </c>
      <c r="CO712" s="867">
        <v>0</v>
      </c>
      <c r="CP712" s="867">
        <v>0</v>
      </c>
      <c r="CQ712" s="773">
        <v>960</v>
      </c>
      <c r="CR712" s="772">
        <v>960</v>
      </c>
      <c r="CS712" s="869"/>
      <c r="CT712" s="782"/>
      <c r="CU712" s="866"/>
      <c r="CV712" s="776"/>
      <c r="CW712" s="776"/>
      <c r="CX712" s="782">
        <v>46288</v>
      </c>
      <c r="CY712" s="870" t="s">
        <v>1658</v>
      </c>
      <c r="CZ712" s="870" t="s">
        <v>308</v>
      </c>
      <c r="DA712" s="871">
        <v>46286</v>
      </c>
      <c r="DB712" s="871" t="s">
        <v>633</v>
      </c>
      <c r="DC712" s="871" t="s">
        <v>634</v>
      </c>
      <c r="DD712" s="871" t="s">
        <v>397</v>
      </c>
      <c r="DE712" s="871" t="s">
        <v>397</v>
      </c>
      <c r="DF712" s="871" t="s">
        <v>308</v>
      </c>
      <c r="DG712" s="871" t="s">
        <v>308</v>
      </c>
      <c r="DH712" s="872" t="s">
        <v>308</v>
      </c>
      <c r="DI712" s="776" t="s">
        <v>397</v>
      </c>
      <c r="DJ712" s="776">
        <v>46288</v>
      </c>
      <c r="DK712" s="776">
        <v>46288</v>
      </c>
      <c r="DL712" s="776">
        <v>46300</v>
      </c>
      <c r="DM712" s="776">
        <v>46300</v>
      </c>
      <c r="DN712" s="776">
        <v>46300</v>
      </c>
      <c r="DO712" s="873" t="s">
        <v>308</v>
      </c>
      <c r="DP712" s="774">
        <v>46332</v>
      </c>
      <c r="DQ712" s="776">
        <v>46325</v>
      </c>
      <c r="DR712" s="774">
        <v>46332</v>
      </c>
      <c r="DS712" s="872">
        <v>46332</v>
      </c>
      <c r="DT712" s="752">
        <v>46325</v>
      </c>
      <c r="DU712" s="753">
        <v>-17</v>
      </c>
      <c r="DV712" s="753" t="s">
        <v>308</v>
      </c>
      <c r="DW712" s="754">
        <v>46307</v>
      </c>
      <c r="DX712" s="755">
        <v>46308</v>
      </c>
      <c r="DY712" s="754" t="e">
        <v>#VALUE!</v>
      </c>
      <c r="DZ712" s="754" t="e">
        <v>#VALUE!</v>
      </c>
      <c r="EA712" s="754"/>
      <c r="EB712" s="754"/>
      <c r="HA712" s="756" t="s">
        <v>397</v>
      </c>
      <c r="HB712" s="756" t="s">
        <v>397</v>
      </c>
      <c r="HC712" s="756" t="s">
        <v>397</v>
      </c>
      <c r="HD712" s="756" t="s">
        <v>397</v>
      </c>
      <c r="HE712" s="756" t="s">
        <v>397</v>
      </c>
      <c r="HF712" s="756" t="s">
        <v>397</v>
      </c>
      <c r="HG712" s="756" t="s">
        <v>397</v>
      </c>
      <c r="HH712" s="756" t="s">
        <v>397</v>
      </c>
      <c r="HI712" s="756" t="s">
        <v>397</v>
      </c>
      <c r="HJ712" s="756" t="s">
        <v>397</v>
      </c>
      <c r="HK712"/>
      <c r="HL712"/>
      <c r="HM712"/>
      <c r="HN712" s="756" t="str">
        <f t="shared" si="23"/>
        <v>AUTO PRINT</v>
      </c>
      <c r="HO712"/>
      <c r="HP712" s="757" t="s">
        <v>572</v>
      </c>
      <c r="HQ712" s="757" t="s">
        <v>572</v>
      </c>
      <c r="HR712" s="757" t="s">
        <v>572</v>
      </c>
      <c r="HS712"/>
      <c r="HW712" s="758"/>
      <c r="HX712"/>
      <c r="HY712" s="759" t="s">
        <v>572</v>
      </c>
      <c r="HZ712" s="759" t="s">
        <v>572</v>
      </c>
      <c r="IA712" s="759" t="s">
        <v>572</v>
      </c>
      <c r="IC712" s="760" t="s">
        <v>572</v>
      </c>
      <c r="ID712" s="760" t="s">
        <v>572</v>
      </c>
      <c r="IE712" s="760" t="s">
        <v>572</v>
      </c>
      <c r="IF712" s="761" t="s">
        <v>572</v>
      </c>
      <c r="IG712" s="619" t="str">
        <f t="shared" si="24"/>
        <v>IN HOUSE (MANUAL)</v>
      </c>
      <c r="II712" s="761" t="s">
        <v>572</v>
      </c>
      <c r="IK712" s="761" t="str">
        <f>IFERROR(VLOOKUP($M712,#REF!,13,0),"IN HOUSE (MANUAL)")</f>
        <v>IN HOUSE (MANUAL)</v>
      </c>
      <c r="IM712" s="760" t="s">
        <v>572</v>
      </c>
      <c r="IN712" s="760" t="s">
        <v>572</v>
      </c>
      <c r="IO712" s="760" t="s">
        <v>572</v>
      </c>
      <c r="IQ712" s="760" t="s">
        <v>572</v>
      </c>
      <c r="IR712" s="760" t="s">
        <v>572</v>
      </c>
      <c r="IT712" s="760" t="s">
        <v>572</v>
      </c>
      <c r="IV712" s="760" t="s">
        <v>572</v>
      </c>
      <c r="IW712" s="760" t="s">
        <v>572</v>
      </c>
      <c r="IY712" s="760" t="s">
        <v>572</v>
      </c>
      <c r="IZ712" s="760" t="s">
        <v>572</v>
      </c>
      <c r="JB712" s="760" t="s">
        <v>572</v>
      </c>
      <c r="JC712" s="760" t="s">
        <v>572</v>
      </c>
      <c r="JE712" s="760" t="s">
        <v>572</v>
      </c>
      <c r="JF712" s="760" t="s">
        <v>572</v>
      </c>
    </row>
    <row r="713" spans="1:266" ht="17.25" customHeight="1" x14ac:dyDescent="0.35">
      <c r="A713" s="618" t="s">
        <v>1727</v>
      </c>
      <c r="B713" s="730">
        <v>87</v>
      </c>
      <c r="C713" s="730" t="s">
        <v>1666</v>
      </c>
      <c r="D713" s="730" t="s">
        <v>1666</v>
      </c>
      <c r="E713" s="730">
        <v>12</v>
      </c>
      <c r="F713" s="731" t="s">
        <v>961</v>
      </c>
      <c r="G713" s="732">
        <v>1</v>
      </c>
      <c r="H713" s="826">
        <v>46258</v>
      </c>
      <c r="I713" s="730">
        <v>42</v>
      </c>
      <c r="J713" s="730" t="s">
        <v>308</v>
      </c>
      <c r="K713" s="730">
        <v>44</v>
      </c>
      <c r="L713" s="730" t="s">
        <v>1728</v>
      </c>
      <c r="M713" s="868" t="s">
        <v>1727</v>
      </c>
      <c r="N713" s="868" t="s">
        <v>390</v>
      </c>
      <c r="O713" s="868" t="s">
        <v>390</v>
      </c>
      <c r="P713" s="868">
        <v>0</v>
      </c>
      <c r="Q713" s="868">
        <v>0</v>
      </c>
      <c r="R713" s="868">
        <v>608</v>
      </c>
      <c r="S713" s="772" t="s">
        <v>1655</v>
      </c>
      <c r="T713" s="868" t="s">
        <v>1726</v>
      </c>
      <c r="U713" s="868">
        <v>608</v>
      </c>
      <c r="V713" s="868" t="s">
        <v>1657</v>
      </c>
      <c r="W713" s="868"/>
      <c r="X713" s="867"/>
      <c r="Y713" s="867"/>
      <c r="Z713" s="867"/>
      <c r="AA713" s="868" t="s">
        <v>157</v>
      </c>
      <c r="AB713" s="868" t="s">
        <v>1197</v>
      </c>
      <c r="AC713" s="868" t="s">
        <v>885</v>
      </c>
      <c r="AD713" s="868">
        <v>948</v>
      </c>
      <c r="AE713" s="775">
        <v>948</v>
      </c>
      <c r="AF713" s="776">
        <v>46288</v>
      </c>
      <c r="AG713" s="918"/>
      <c r="AH713" s="918"/>
      <c r="AI713" s="918" t="s">
        <v>694</v>
      </c>
      <c r="AJ713" s="778">
        <v>30</v>
      </c>
      <c r="AK713" s="894"/>
      <c r="AL713" s="895"/>
      <c r="AM713" s="896">
        <v>0</v>
      </c>
      <c r="AN713" s="896"/>
      <c r="AO713" s="896"/>
      <c r="AP713" s="896"/>
      <c r="AQ713" s="896"/>
      <c r="AR713" s="896"/>
      <c r="AS713" s="896" t="s">
        <v>397</v>
      </c>
      <c r="AT713" s="896"/>
      <c r="AU713" s="896"/>
      <c r="AV713" s="896"/>
      <c r="AW713" s="896"/>
      <c r="AX713" s="896"/>
      <c r="AY713" s="896"/>
      <c r="AZ713" s="896"/>
      <c r="BA713" s="896"/>
      <c r="BB713" s="896">
        <v>0</v>
      </c>
      <c r="BC713" s="896" t="s">
        <v>397</v>
      </c>
      <c r="BD713" s="896">
        <v>0</v>
      </c>
      <c r="BE713" s="896">
        <v>0</v>
      </c>
      <c r="BF713" s="896" t="s">
        <v>397</v>
      </c>
      <c r="BG713" s="896">
        <v>0</v>
      </c>
      <c r="BH713" s="896">
        <v>0</v>
      </c>
      <c r="BI713" s="896">
        <v>0</v>
      </c>
      <c r="BJ713" s="896"/>
      <c r="BK713" s="896">
        <v>0</v>
      </c>
      <c r="BL713" s="896"/>
      <c r="BM713" s="896"/>
      <c r="BN713" s="896" t="s">
        <v>308</v>
      </c>
      <c r="BO713" s="896" t="s">
        <v>308</v>
      </c>
      <c r="BP713" s="896" t="s">
        <v>308</v>
      </c>
      <c r="BQ713" s="896" t="s">
        <v>308</v>
      </c>
      <c r="BR713" s="896"/>
      <c r="BS713" s="896">
        <v>0</v>
      </c>
      <c r="BT713" s="896"/>
      <c r="BU713" s="896" t="s">
        <v>579</v>
      </c>
      <c r="BV713" s="896"/>
      <c r="BW713" s="896"/>
      <c r="BX713" s="896"/>
      <c r="BY713" s="896"/>
      <c r="BZ713" s="896"/>
      <c r="CA713" s="896"/>
      <c r="CB713" s="896"/>
      <c r="CC713" s="896"/>
      <c r="CD713" s="896"/>
      <c r="CE713" s="896"/>
      <c r="CF713" s="896"/>
      <c r="CG713" s="896"/>
      <c r="CH713" s="896"/>
      <c r="CI713" s="896"/>
      <c r="CJ713" s="896"/>
      <c r="CK713" s="867"/>
      <c r="CL713" s="867" t="s">
        <v>397</v>
      </c>
      <c r="CM713" s="867" t="s">
        <v>397</v>
      </c>
      <c r="CN713" s="867" t="s">
        <v>397</v>
      </c>
      <c r="CO713" s="867">
        <v>0</v>
      </c>
      <c r="CP713" s="867">
        <v>0</v>
      </c>
      <c r="CQ713" s="773">
        <v>948</v>
      </c>
      <c r="CR713" s="772">
        <v>948</v>
      </c>
      <c r="CS713" s="869"/>
      <c r="CT713" s="782"/>
      <c r="CU713" s="866"/>
      <c r="CV713" s="776"/>
      <c r="CW713" s="776"/>
      <c r="CX713" s="782">
        <v>46288</v>
      </c>
      <c r="CY713" s="870" t="s">
        <v>1658</v>
      </c>
      <c r="CZ713" s="870" t="s">
        <v>308</v>
      </c>
      <c r="DA713" s="871">
        <v>46286</v>
      </c>
      <c r="DB713" s="871" t="s">
        <v>633</v>
      </c>
      <c r="DC713" s="871" t="s">
        <v>634</v>
      </c>
      <c r="DD713" s="871" t="s">
        <v>397</v>
      </c>
      <c r="DE713" s="871" t="s">
        <v>397</v>
      </c>
      <c r="DF713" s="871" t="s">
        <v>308</v>
      </c>
      <c r="DG713" s="871" t="s">
        <v>308</v>
      </c>
      <c r="DH713" s="872" t="s">
        <v>308</v>
      </c>
      <c r="DI713" s="776" t="s">
        <v>397</v>
      </c>
      <c r="DJ713" s="776">
        <v>46288</v>
      </c>
      <c r="DK713" s="776">
        <v>46288</v>
      </c>
      <c r="DL713" s="776">
        <v>46301</v>
      </c>
      <c r="DM713" s="776">
        <v>46301</v>
      </c>
      <c r="DN713" s="776">
        <v>46301</v>
      </c>
      <c r="DO713" s="873" t="s">
        <v>308</v>
      </c>
      <c r="DP713" s="774">
        <v>46332</v>
      </c>
      <c r="DQ713" s="776">
        <v>46325</v>
      </c>
      <c r="DR713" s="774">
        <v>46332</v>
      </c>
      <c r="DS713" s="872">
        <v>46332</v>
      </c>
      <c r="DT713" s="752">
        <v>46325</v>
      </c>
      <c r="DU713" s="753">
        <v>-16</v>
      </c>
      <c r="DV713" s="753" t="s">
        <v>308</v>
      </c>
      <c r="DW713" s="754">
        <v>46308</v>
      </c>
      <c r="DX713" s="755">
        <v>46309</v>
      </c>
      <c r="DY713" s="754" t="e">
        <v>#VALUE!</v>
      </c>
      <c r="DZ713" s="754" t="e">
        <v>#VALUE!</v>
      </c>
      <c r="EA713" s="754"/>
      <c r="EB713" s="754"/>
      <c r="HA713" s="756" t="s">
        <v>397</v>
      </c>
      <c r="HB713" s="756" t="s">
        <v>397</v>
      </c>
      <c r="HC713" s="756" t="s">
        <v>397</v>
      </c>
      <c r="HD713" s="756" t="s">
        <v>397</v>
      </c>
      <c r="HE713" s="756" t="s">
        <v>397</v>
      </c>
      <c r="HF713" s="756" t="s">
        <v>397</v>
      </c>
      <c r="HG713" s="756" t="s">
        <v>397</v>
      </c>
      <c r="HH713" s="756" t="s">
        <v>397</v>
      </c>
      <c r="HI713" s="756" t="s">
        <v>397</v>
      </c>
      <c r="HJ713" s="756" t="s">
        <v>397</v>
      </c>
      <c r="HK713"/>
      <c r="HL713"/>
      <c r="HM713"/>
      <c r="HN713" s="756" t="str">
        <f t="shared" si="23"/>
        <v>AUTO PRINT</v>
      </c>
      <c r="HO713"/>
      <c r="HP713" s="757" t="s">
        <v>572</v>
      </c>
      <c r="HQ713" s="757" t="s">
        <v>572</v>
      </c>
      <c r="HR713" s="757" t="s">
        <v>572</v>
      </c>
      <c r="HS713"/>
      <c r="HW713" s="758"/>
      <c r="HX713"/>
      <c r="HY713" s="759" t="s">
        <v>572</v>
      </c>
      <c r="HZ713" s="759" t="s">
        <v>572</v>
      </c>
      <c r="IA713" s="759" t="s">
        <v>572</v>
      </c>
      <c r="IC713" s="760" t="s">
        <v>572</v>
      </c>
      <c r="ID713" s="760" t="s">
        <v>572</v>
      </c>
      <c r="IE713" s="760" t="s">
        <v>572</v>
      </c>
      <c r="IF713" s="761" t="s">
        <v>572</v>
      </c>
      <c r="IG713" s="619" t="str">
        <f t="shared" si="24"/>
        <v>IN HOUSE (MANUAL)</v>
      </c>
      <c r="II713" s="761" t="s">
        <v>572</v>
      </c>
      <c r="IK713" s="761" t="str">
        <f>IFERROR(VLOOKUP($M713,#REF!,13,0),"IN HOUSE (MANUAL)")</f>
        <v>IN HOUSE (MANUAL)</v>
      </c>
      <c r="IM713" s="760" t="s">
        <v>572</v>
      </c>
      <c r="IN713" s="760" t="s">
        <v>572</v>
      </c>
      <c r="IO713" s="760" t="s">
        <v>572</v>
      </c>
      <c r="IQ713" s="760" t="s">
        <v>572</v>
      </c>
      <c r="IR713" s="760" t="s">
        <v>572</v>
      </c>
      <c r="IT713" s="760" t="s">
        <v>572</v>
      </c>
      <c r="IV713" s="760" t="s">
        <v>572</v>
      </c>
      <c r="IW713" s="760" t="s">
        <v>572</v>
      </c>
      <c r="IY713" s="760" t="s">
        <v>572</v>
      </c>
      <c r="IZ713" s="760" t="s">
        <v>572</v>
      </c>
      <c r="JB713" s="760" t="s">
        <v>572</v>
      </c>
      <c r="JC713" s="760" t="s">
        <v>572</v>
      </c>
      <c r="JE713" s="760" t="s">
        <v>572</v>
      </c>
      <c r="JF713" s="760" t="s">
        <v>572</v>
      </c>
    </row>
    <row r="714" spans="1:266" ht="17.25" customHeight="1" x14ac:dyDescent="0.35">
      <c r="A714" s="618" t="s">
        <v>1729</v>
      </c>
      <c r="B714" s="730">
        <v>88</v>
      </c>
      <c r="C714" s="730" t="s">
        <v>1666</v>
      </c>
      <c r="D714" s="730" t="s">
        <v>1666</v>
      </c>
      <c r="E714" s="730">
        <v>12</v>
      </c>
      <c r="F714" s="821" t="s">
        <v>961</v>
      </c>
      <c r="G714" s="732">
        <v>1</v>
      </c>
      <c r="H714" s="826">
        <v>46258</v>
      </c>
      <c r="I714" s="730">
        <v>42</v>
      </c>
      <c r="J714" s="730" t="s">
        <v>308</v>
      </c>
      <c r="K714" s="730">
        <v>44</v>
      </c>
      <c r="L714" s="730" t="s">
        <v>1660</v>
      </c>
      <c r="M714" s="868" t="s">
        <v>1729</v>
      </c>
      <c r="N714" s="868" t="s">
        <v>390</v>
      </c>
      <c r="O714" s="868" t="s">
        <v>390</v>
      </c>
      <c r="P714" s="868">
        <v>0</v>
      </c>
      <c r="Q714" s="868">
        <v>0</v>
      </c>
      <c r="R714" s="868" t="s">
        <v>1661</v>
      </c>
      <c r="S714" s="772" t="s">
        <v>1655</v>
      </c>
      <c r="T714" s="868" t="s">
        <v>1662</v>
      </c>
      <c r="U714" s="868">
        <v>608</v>
      </c>
      <c r="V714" s="868" t="s">
        <v>1657</v>
      </c>
      <c r="W714" s="868"/>
      <c r="X714" s="867"/>
      <c r="Y714" s="867"/>
      <c r="Z714" s="867"/>
      <c r="AA714" s="868" t="s">
        <v>157</v>
      </c>
      <c r="AB714" s="868" t="s">
        <v>1218</v>
      </c>
      <c r="AC714" s="868" t="s">
        <v>584</v>
      </c>
      <c r="AD714" s="868">
        <v>258</v>
      </c>
      <c r="AE714" s="775">
        <v>258</v>
      </c>
      <c r="AF714" s="776">
        <v>46288</v>
      </c>
      <c r="AG714" s="918"/>
      <c r="AH714" s="918"/>
      <c r="AI714" s="918" t="s">
        <v>694</v>
      </c>
      <c r="AJ714" s="778">
        <v>31</v>
      </c>
      <c r="AK714" s="894"/>
      <c r="AL714" s="895"/>
      <c r="AM714" s="896">
        <v>0</v>
      </c>
      <c r="AN714" s="896"/>
      <c r="AO714" s="896"/>
      <c r="AP714" s="896"/>
      <c r="AQ714" s="896"/>
      <c r="AR714" s="896"/>
      <c r="AS714" s="896" t="s">
        <v>397</v>
      </c>
      <c r="AT714" s="896">
        <v>258</v>
      </c>
      <c r="AU714" s="896"/>
      <c r="AV714" s="896"/>
      <c r="AW714" s="896"/>
      <c r="AX714" s="896"/>
      <c r="AY714" s="896"/>
      <c r="AZ714" s="896"/>
      <c r="BA714" s="896"/>
      <c r="BB714" s="896">
        <v>0</v>
      </c>
      <c r="BC714" s="896" t="s">
        <v>397</v>
      </c>
      <c r="BD714" s="896">
        <v>0</v>
      </c>
      <c r="BE714" s="896">
        <v>0</v>
      </c>
      <c r="BF714" s="896" t="s">
        <v>397</v>
      </c>
      <c r="BG714" s="896">
        <v>0</v>
      </c>
      <c r="BH714" s="896">
        <v>0</v>
      </c>
      <c r="BI714" s="896">
        <v>0</v>
      </c>
      <c r="BJ714" s="896"/>
      <c r="BK714" s="896">
        <v>0</v>
      </c>
      <c r="BL714" s="896"/>
      <c r="BM714" s="896"/>
      <c r="BN714" s="896" t="s">
        <v>308</v>
      </c>
      <c r="BO714" s="896" t="s">
        <v>308</v>
      </c>
      <c r="BP714" s="896" t="s">
        <v>308</v>
      </c>
      <c r="BQ714" s="896" t="s">
        <v>308</v>
      </c>
      <c r="BR714" s="896"/>
      <c r="BS714" s="896">
        <v>0</v>
      </c>
      <c r="BT714" s="896"/>
      <c r="BU714" s="896" t="s">
        <v>579</v>
      </c>
      <c r="BV714" s="896"/>
      <c r="BW714" s="896"/>
      <c r="BX714" s="896"/>
      <c r="BY714" s="896"/>
      <c r="BZ714" s="896"/>
      <c r="CA714" s="896"/>
      <c r="CB714" s="896"/>
      <c r="CC714" s="896"/>
      <c r="CD714" s="896"/>
      <c r="CE714" s="896"/>
      <c r="CF714" s="896"/>
      <c r="CG714" s="896"/>
      <c r="CH714" s="896"/>
      <c r="CI714" s="896"/>
      <c r="CJ714" s="896"/>
      <c r="CK714" s="867"/>
      <c r="CL714" s="867" t="s">
        <v>397</v>
      </c>
      <c r="CM714" s="867" t="s">
        <v>397</v>
      </c>
      <c r="CN714" s="867" t="s">
        <v>397</v>
      </c>
      <c r="CO714" s="867">
        <v>0</v>
      </c>
      <c r="CP714" s="867">
        <v>0</v>
      </c>
      <c r="CQ714" s="773">
        <v>258</v>
      </c>
      <c r="CR714" s="772">
        <v>258</v>
      </c>
      <c r="CS714" s="869"/>
      <c r="CT714" s="782"/>
      <c r="CU714" s="783"/>
      <c r="CV714" s="776"/>
      <c r="CW714" s="776"/>
      <c r="CX714" s="782">
        <v>46288</v>
      </c>
      <c r="CY714" s="870" t="s">
        <v>1658</v>
      </c>
      <c r="CZ714" s="870" t="s">
        <v>308</v>
      </c>
      <c r="DA714" s="871">
        <v>46286</v>
      </c>
      <c r="DB714" s="871" t="s">
        <v>633</v>
      </c>
      <c r="DC714" s="871" t="s">
        <v>634</v>
      </c>
      <c r="DD714" s="871" t="s">
        <v>397</v>
      </c>
      <c r="DE714" s="871" t="s">
        <v>397</v>
      </c>
      <c r="DF714" s="871" t="s">
        <v>308</v>
      </c>
      <c r="DG714" s="871" t="s">
        <v>308</v>
      </c>
      <c r="DH714" s="872" t="s">
        <v>308</v>
      </c>
      <c r="DI714" s="776" t="s">
        <v>397</v>
      </c>
      <c r="DJ714" s="776">
        <v>46288</v>
      </c>
      <c r="DK714" s="776">
        <v>46288</v>
      </c>
      <c r="DL714" s="776">
        <v>46303</v>
      </c>
      <c r="DM714" s="776">
        <v>46303</v>
      </c>
      <c r="DN714" s="776">
        <v>46303</v>
      </c>
      <c r="DO714" s="936" t="s">
        <v>308</v>
      </c>
      <c r="DP714" s="776">
        <v>46332</v>
      </c>
      <c r="DQ714" s="776">
        <v>46325</v>
      </c>
      <c r="DR714" s="776">
        <v>46332</v>
      </c>
      <c r="DS714" s="872">
        <v>46332</v>
      </c>
      <c r="DT714" s="752">
        <v>46325</v>
      </c>
      <c r="DU714" s="753">
        <v>-15</v>
      </c>
      <c r="DV714" s="753" t="s">
        <v>308</v>
      </c>
      <c r="DW714" s="754">
        <v>46309</v>
      </c>
      <c r="DX714" s="755">
        <v>46310</v>
      </c>
      <c r="DY714" s="754" t="e">
        <v>#VALUE!</v>
      </c>
      <c r="DZ714" s="754" t="e">
        <v>#VALUE!</v>
      </c>
      <c r="EA714" s="754"/>
      <c r="EB714" s="754"/>
      <c r="HA714" s="756" t="s">
        <v>397</v>
      </c>
      <c r="HB714" s="756" t="s">
        <v>397</v>
      </c>
      <c r="HC714" s="756" t="s">
        <v>397</v>
      </c>
      <c r="HD714" s="756" t="s">
        <v>397</v>
      </c>
      <c r="HE714" s="756" t="s">
        <v>397</v>
      </c>
      <c r="HF714" s="756" t="s">
        <v>397</v>
      </c>
      <c r="HG714" s="756" t="s">
        <v>397</v>
      </c>
      <c r="HH714" s="756" t="s">
        <v>397</v>
      </c>
      <c r="HI714" s="756" t="s">
        <v>397</v>
      </c>
      <c r="HJ714" s="756" t="s">
        <v>397</v>
      </c>
      <c r="HK714"/>
      <c r="HL714"/>
      <c r="HM714"/>
      <c r="HN714" s="756" t="str">
        <f t="shared" si="23"/>
        <v>AUTO PRINT</v>
      </c>
      <c r="HO714"/>
      <c r="HP714" s="757" t="s">
        <v>572</v>
      </c>
      <c r="HQ714" s="757" t="s">
        <v>572</v>
      </c>
      <c r="HR714" s="757" t="s">
        <v>572</v>
      </c>
      <c r="HS714"/>
      <c r="HW714" s="758"/>
      <c r="HX714"/>
      <c r="HY714" s="759" t="s">
        <v>572</v>
      </c>
      <c r="HZ714" s="759" t="s">
        <v>572</v>
      </c>
      <c r="IA714" s="759" t="s">
        <v>572</v>
      </c>
      <c r="IC714" s="760" t="s">
        <v>572</v>
      </c>
      <c r="ID714" s="760" t="s">
        <v>572</v>
      </c>
      <c r="IE714" s="760" t="s">
        <v>572</v>
      </c>
      <c r="IF714" s="761" t="s">
        <v>572</v>
      </c>
      <c r="IG714" s="619" t="str">
        <f t="shared" si="24"/>
        <v>IN HOUSE (MANUAL)</v>
      </c>
      <c r="II714" s="761" t="s">
        <v>572</v>
      </c>
      <c r="IK714" s="761" t="str">
        <f>IFERROR(VLOOKUP($M714,#REF!,13,0),"IN HOUSE (MANUAL)")</f>
        <v>IN HOUSE (MANUAL)</v>
      </c>
      <c r="IM714" s="760" t="s">
        <v>572</v>
      </c>
      <c r="IN714" s="760" t="s">
        <v>572</v>
      </c>
      <c r="IO714" s="760" t="s">
        <v>572</v>
      </c>
      <c r="IQ714" s="760" t="s">
        <v>572</v>
      </c>
      <c r="IR714" s="760" t="s">
        <v>572</v>
      </c>
      <c r="IT714" s="760" t="s">
        <v>572</v>
      </c>
      <c r="IV714" s="760" t="s">
        <v>572</v>
      </c>
      <c r="IW714" s="760" t="s">
        <v>572</v>
      </c>
      <c r="IY714" s="760" t="s">
        <v>572</v>
      </c>
      <c r="IZ714" s="760" t="s">
        <v>572</v>
      </c>
      <c r="JB714" s="760" t="s">
        <v>572</v>
      </c>
      <c r="JC714" s="760" t="s">
        <v>572</v>
      </c>
      <c r="JE714" s="760" t="s">
        <v>572</v>
      </c>
      <c r="JF714" s="760" t="s">
        <v>572</v>
      </c>
    </row>
    <row r="715" spans="1:266" ht="17.25" customHeight="1" collapsed="1" x14ac:dyDescent="0.35">
      <c r="A715" s="618" t="s">
        <v>1730</v>
      </c>
      <c r="B715" s="730">
        <v>89</v>
      </c>
      <c r="C715" s="730" t="s">
        <v>1666</v>
      </c>
      <c r="D715" s="730" t="s">
        <v>1666</v>
      </c>
      <c r="E715" s="730">
        <v>12</v>
      </c>
      <c r="F715" s="821" t="s">
        <v>961</v>
      </c>
      <c r="G715" s="732">
        <v>1</v>
      </c>
      <c r="H715" s="826">
        <v>46258</v>
      </c>
      <c r="I715" s="730">
        <v>42</v>
      </c>
      <c r="J715" s="730" t="s">
        <v>308</v>
      </c>
      <c r="K715" s="730">
        <v>44</v>
      </c>
      <c r="L715" s="730" t="s">
        <v>1660</v>
      </c>
      <c r="M715" s="868" t="s">
        <v>1730</v>
      </c>
      <c r="N715" s="868" t="s">
        <v>390</v>
      </c>
      <c r="O715" s="868" t="s">
        <v>390</v>
      </c>
      <c r="P715" s="868">
        <v>0</v>
      </c>
      <c r="Q715" s="868">
        <v>0</v>
      </c>
      <c r="R715" s="868" t="s">
        <v>1661</v>
      </c>
      <c r="S715" s="772" t="s">
        <v>1675</v>
      </c>
      <c r="T715" s="868" t="s">
        <v>1662</v>
      </c>
      <c r="U715" s="868">
        <v>608</v>
      </c>
      <c r="V715" s="868" t="s">
        <v>1657</v>
      </c>
      <c r="W715" s="868"/>
      <c r="X715" s="867"/>
      <c r="Y715" s="867"/>
      <c r="Z715" s="867"/>
      <c r="AA715" s="868" t="s">
        <v>157</v>
      </c>
      <c r="AB715" s="868" t="s">
        <v>569</v>
      </c>
      <c r="AC715" s="868" t="s">
        <v>584</v>
      </c>
      <c r="AD715" s="868">
        <v>66</v>
      </c>
      <c r="AE715" s="775">
        <v>66</v>
      </c>
      <c r="AF715" s="776">
        <v>46288</v>
      </c>
      <c r="AG715" s="918"/>
      <c r="AH715" s="918"/>
      <c r="AI715" s="918" t="s">
        <v>694</v>
      </c>
      <c r="AJ715" s="778">
        <v>32</v>
      </c>
      <c r="AK715" s="894"/>
      <c r="AL715" s="895"/>
      <c r="AM715" s="896">
        <v>0</v>
      </c>
      <c r="AN715" s="896"/>
      <c r="AO715" s="896"/>
      <c r="AP715" s="896"/>
      <c r="AQ715" s="896"/>
      <c r="AR715" s="896"/>
      <c r="AS715" s="896" t="s">
        <v>397</v>
      </c>
      <c r="AT715" s="896">
        <v>66</v>
      </c>
      <c r="AU715" s="896"/>
      <c r="AV715" s="896"/>
      <c r="AW715" s="896"/>
      <c r="AX715" s="896"/>
      <c r="AY715" s="896"/>
      <c r="AZ715" s="896"/>
      <c r="BA715" s="896"/>
      <c r="BB715" s="896">
        <v>0</v>
      </c>
      <c r="BC715" s="896" t="s">
        <v>397</v>
      </c>
      <c r="BD715" s="896">
        <v>0</v>
      </c>
      <c r="BE715" s="896">
        <v>0</v>
      </c>
      <c r="BF715" s="896" t="s">
        <v>397</v>
      </c>
      <c r="BG715" s="896">
        <v>0</v>
      </c>
      <c r="BH715" s="896">
        <v>0</v>
      </c>
      <c r="BI715" s="896">
        <v>0</v>
      </c>
      <c r="BJ715" s="896"/>
      <c r="BK715" s="896">
        <v>0</v>
      </c>
      <c r="BL715" s="896"/>
      <c r="BM715" s="896"/>
      <c r="BN715" s="896" t="s">
        <v>308</v>
      </c>
      <c r="BO715" s="896" t="s">
        <v>308</v>
      </c>
      <c r="BP715" s="896" t="s">
        <v>308</v>
      </c>
      <c r="BQ715" s="896" t="s">
        <v>308</v>
      </c>
      <c r="BR715" s="896"/>
      <c r="BS715" s="896">
        <v>0</v>
      </c>
      <c r="BT715" s="896"/>
      <c r="BU715" s="896" t="s">
        <v>579</v>
      </c>
      <c r="BV715" s="896"/>
      <c r="BW715" s="896"/>
      <c r="BX715" s="896"/>
      <c r="BY715" s="896"/>
      <c r="BZ715" s="896"/>
      <c r="CA715" s="896"/>
      <c r="CB715" s="896"/>
      <c r="CC715" s="896"/>
      <c r="CD715" s="896"/>
      <c r="CE715" s="896"/>
      <c r="CF715" s="896"/>
      <c r="CG715" s="896"/>
      <c r="CH715" s="896"/>
      <c r="CI715" s="896"/>
      <c r="CJ715" s="896"/>
      <c r="CK715" s="867"/>
      <c r="CL715" s="867" t="s">
        <v>397</v>
      </c>
      <c r="CM715" s="867" t="s">
        <v>397</v>
      </c>
      <c r="CN715" s="867" t="s">
        <v>397</v>
      </c>
      <c r="CO715" s="867">
        <v>0</v>
      </c>
      <c r="CP715" s="867">
        <v>0</v>
      </c>
      <c r="CQ715" s="773">
        <v>66</v>
      </c>
      <c r="CR715" s="772">
        <v>66</v>
      </c>
      <c r="CS715" s="869"/>
      <c r="CT715" s="782"/>
      <c r="CU715" s="866"/>
      <c r="CV715" s="776"/>
      <c r="CW715" s="776"/>
      <c r="CX715" s="782">
        <v>46288</v>
      </c>
      <c r="CY715" s="870" t="s">
        <v>1658</v>
      </c>
      <c r="CZ715" s="870" t="s">
        <v>308</v>
      </c>
      <c r="DA715" s="871">
        <v>46286</v>
      </c>
      <c r="DB715" s="871" t="s">
        <v>633</v>
      </c>
      <c r="DC715" s="871" t="s">
        <v>634</v>
      </c>
      <c r="DD715" s="871" t="s">
        <v>397</v>
      </c>
      <c r="DE715" s="871" t="s">
        <v>397</v>
      </c>
      <c r="DF715" s="871" t="s">
        <v>308</v>
      </c>
      <c r="DG715" s="871" t="s">
        <v>308</v>
      </c>
      <c r="DH715" s="872" t="s">
        <v>308</v>
      </c>
      <c r="DI715" s="776" t="s">
        <v>397</v>
      </c>
      <c r="DJ715" s="776">
        <v>46288</v>
      </c>
      <c r="DK715" s="776">
        <v>46288</v>
      </c>
      <c r="DL715" s="776">
        <v>46303</v>
      </c>
      <c r="DM715" s="776">
        <v>46303</v>
      </c>
      <c r="DN715" s="776">
        <v>46303</v>
      </c>
      <c r="DO715" s="873" t="s">
        <v>308</v>
      </c>
      <c r="DP715" s="776">
        <v>46332</v>
      </c>
      <c r="DQ715" s="776">
        <v>46325</v>
      </c>
      <c r="DR715" s="776">
        <v>46332</v>
      </c>
      <c r="DS715" s="872">
        <v>46332</v>
      </c>
      <c r="DT715" s="752">
        <v>46325</v>
      </c>
      <c r="DU715" s="753">
        <v>-15</v>
      </c>
      <c r="DV715" s="753" t="s">
        <v>308</v>
      </c>
      <c r="DW715" s="754">
        <v>46310</v>
      </c>
      <c r="DX715" s="755">
        <v>46310</v>
      </c>
      <c r="DY715" s="754" t="e">
        <v>#VALUE!</v>
      </c>
      <c r="DZ715" s="754" t="e">
        <v>#VALUE!</v>
      </c>
      <c r="EA715" s="754"/>
      <c r="EB715" s="754"/>
      <c r="HA715" s="756" t="s">
        <v>397</v>
      </c>
      <c r="HB715" s="756" t="s">
        <v>397</v>
      </c>
      <c r="HC715" s="756" t="s">
        <v>397</v>
      </c>
      <c r="HD715" s="756" t="s">
        <v>397</v>
      </c>
      <c r="HE715" s="756" t="s">
        <v>397</v>
      </c>
      <c r="HF715" s="756" t="s">
        <v>397</v>
      </c>
      <c r="HG715" s="756" t="s">
        <v>397</v>
      </c>
      <c r="HH715" s="756" t="s">
        <v>397</v>
      </c>
      <c r="HI715" s="756" t="s">
        <v>397</v>
      </c>
      <c r="HJ715" s="756" t="s">
        <v>397</v>
      </c>
      <c r="HK715"/>
      <c r="HL715"/>
      <c r="HM715"/>
      <c r="HN715" s="756" t="str">
        <f t="shared" si="23"/>
        <v>AUTO PRINT</v>
      </c>
      <c r="HO715"/>
      <c r="HP715" s="757" t="s">
        <v>572</v>
      </c>
      <c r="HQ715" s="757" t="s">
        <v>572</v>
      </c>
      <c r="HR715" s="757" t="s">
        <v>572</v>
      </c>
      <c r="HS715"/>
      <c r="HW715" s="758"/>
      <c r="HX715"/>
      <c r="HY715" s="759" t="s">
        <v>572</v>
      </c>
      <c r="HZ715" s="759" t="s">
        <v>572</v>
      </c>
      <c r="IA715" s="759" t="s">
        <v>572</v>
      </c>
      <c r="IC715" s="760" t="s">
        <v>572</v>
      </c>
      <c r="ID715" s="760" t="s">
        <v>572</v>
      </c>
      <c r="IE715" s="760" t="s">
        <v>572</v>
      </c>
      <c r="IF715" s="761" t="s">
        <v>572</v>
      </c>
      <c r="IG715" s="619" t="str">
        <f t="shared" si="24"/>
        <v>IN HOUSE (MANUAL)</v>
      </c>
      <c r="II715" s="761" t="s">
        <v>572</v>
      </c>
      <c r="IK715" s="761" t="str">
        <f>IFERROR(VLOOKUP($M715,#REF!,13,0),"IN HOUSE (MANUAL)")</f>
        <v>IN HOUSE (MANUAL)</v>
      </c>
      <c r="IM715" s="760" t="s">
        <v>572</v>
      </c>
      <c r="IN715" s="760" t="s">
        <v>572</v>
      </c>
      <c r="IO715" s="760" t="s">
        <v>572</v>
      </c>
      <c r="IQ715" s="760" t="s">
        <v>572</v>
      </c>
      <c r="IR715" s="760" t="s">
        <v>572</v>
      </c>
      <c r="IT715" s="760" t="s">
        <v>572</v>
      </c>
      <c r="IV715" s="760" t="s">
        <v>572</v>
      </c>
      <c r="IW715" s="760" t="s">
        <v>572</v>
      </c>
      <c r="IY715" s="760" t="s">
        <v>572</v>
      </c>
      <c r="IZ715" s="760" t="s">
        <v>572</v>
      </c>
      <c r="JB715" s="760" t="s">
        <v>572</v>
      </c>
      <c r="JC715" s="760" t="s">
        <v>572</v>
      </c>
      <c r="JE715" s="760" t="s">
        <v>572</v>
      </c>
      <c r="JF715" s="760" t="s">
        <v>572</v>
      </c>
    </row>
    <row r="716" spans="1:266" ht="17.25" hidden="1" customHeight="1" outlineLevel="1" x14ac:dyDescent="0.35">
      <c r="A716" s="618" t="s">
        <v>308</v>
      </c>
      <c r="B716" s="730">
        <v>90</v>
      </c>
      <c r="C716" s="730" t="s">
        <v>741</v>
      </c>
      <c r="D716" s="730" t="s">
        <v>741</v>
      </c>
      <c r="E716" s="730">
        <v>12</v>
      </c>
      <c r="F716" s="821"/>
      <c r="G716" s="821"/>
      <c r="H716" s="826"/>
      <c r="I716" s="730" t="s">
        <v>308</v>
      </c>
      <c r="J716" s="730" t="s">
        <v>308</v>
      </c>
      <c r="K716" s="730">
        <v>0</v>
      </c>
      <c r="L716" s="730" t="s">
        <v>308</v>
      </c>
      <c r="M716" s="868"/>
      <c r="N716" s="868">
        <v>0</v>
      </c>
      <c r="O716" s="868" t="s">
        <v>742</v>
      </c>
      <c r="P716" s="868" t="b">
        <v>1</v>
      </c>
      <c r="Q716" s="868" t="e">
        <v>#VALUE!</v>
      </c>
      <c r="R716" s="868"/>
      <c r="S716" s="868"/>
      <c r="T716" s="868"/>
      <c r="U716" s="868"/>
      <c r="V716" s="868"/>
      <c r="W716" s="868"/>
      <c r="X716" s="868"/>
      <c r="Y716" s="868"/>
      <c r="Z716" s="776"/>
      <c r="AA716" s="868"/>
      <c r="AB716" s="868"/>
      <c r="AC716" s="868"/>
      <c r="AD716" s="868"/>
      <c r="AE716" s="775"/>
      <c r="AF716" s="776">
        <v>0</v>
      </c>
      <c r="AG716" s="918"/>
      <c r="AH716" s="918"/>
      <c r="AI716" s="918"/>
      <c r="AJ716" s="778"/>
      <c r="AK716" s="894"/>
      <c r="AL716" s="895"/>
      <c r="AM716" s="895"/>
      <c r="AN716" s="895"/>
      <c r="AO716" s="895"/>
      <c r="AP716" s="895"/>
      <c r="AQ716" s="895"/>
      <c r="AR716" s="895"/>
      <c r="AS716" s="895"/>
      <c r="AT716" s="895"/>
      <c r="AU716" s="895"/>
      <c r="AV716" s="895"/>
      <c r="AW716" s="895"/>
      <c r="AX716" s="895"/>
      <c r="AY716" s="895"/>
      <c r="AZ716" s="895"/>
      <c r="BA716" s="895"/>
      <c r="BB716" s="895"/>
      <c r="BC716" s="895"/>
      <c r="BD716" s="895"/>
      <c r="BE716" s="895"/>
      <c r="BF716" s="895"/>
      <c r="BG716" s="895"/>
      <c r="BH716" s="895"/>
      <c r="BI716" s="895"/>
      <c r="BJ716" s="895"/>
      <c r="BK716" s="895"/>
      <c r="BL716" s="895"/>
      <c r="BM716" s="895"/>
      <c r="BN716" s="895"/>
      <c r="BO716" s="895"/>
      <c r="BP716" s="895"/>
      <c r="BQ716" s="895"/>
      <c r="BR716" s="895"/>
      <c r="BS716" s="895"/>
      <c r="BT716" s="895"/>
      <c r="BU716" s="895"/>
      <c r="BV716" s="895"/>
      <c r="BW716" s="895"/>
      <c r="BX716" s="895"/>
      <c r="BY716" s="895"/>
      <c r="BZ716" s="895"/>
      <c r="CA716" s="895"/>
      <c r="CB716" s="895"/>
      <c r="CC716" s="895"/>
      <c r="CD716" s="895"/>
      <c r="CE716" s="895"/>
      <c r="CF716" s="895"/>
      <c r="CG716" s="895"/>
      <c r="CH716" s="895"/>
      <c r="CI716" s="895"/>
      <c r="CJ716" s="895"/>
      <c r="CK716" s="868"/>
      <c r="CL716" s="868"/>
      <c r="CM716" s="868"/>
      <c r="CN716" s="885"/>
      <c r="CO716" s="868"/>
      <c r="CP716" s="868"/>
      <c r="CQ716" s="772"/>
      <c r="CR716" s="772"/>
      <c r="CS716" s="869"/>
      <c r="CT716" s="782"/>
      <c r="CU716" s="866"/>
      <c r="CV716" s="776"/>
      <c r="CW716" s="776"/>
      <c r="CX716" s="782"/>
      <c r="CY716" s="870">
        <v>0</v>
      </c>
      <c r="CZ716" s="870">
        <v>0</v>
      </c>
      <c r="DA716" s="871">
        <v>0</v>
      </c>
      <c r="DB716" s="871">
        <v>0</v>
      </c>
      <c r="DC716" s="871">
        <v>0</v>
      </c>
      <c r="DD716" s="871">
        <v>0</v>
      </c>
      <c r="DE716" s="871">
        <v>0</v>
      </c>
      <c r="DF716" s="871">
        <v>0</v>
      </c>
      <c r="DG716" s="871">
        <v>0</v>
      </c>
      <c r="DH716" s="872">
        <v>0</v>
      </c>
      <c r="DI716" s="776">
        <v>0</v>
      </c>
      <c r="DJ716" s="776">
        <v>0</v>
      </c>
      <c r="DK716" s="776">
        <v>0</v>
      </c>
      <c r="DL716" s="776">
        <v>0</v>
      </c>
      <c r="DM716" s="776">
        <v>0</v>
      </c>
      <c r="DN716" s="776">
        <v>0</v>
      </c>
      <c r="DO716" s="873">
        <v>0</v>
      </c>
      <c r="DP716" s="776"/>
      <c r="DQ716" s="776"/>
      <c r="DR716" s="776"/>
      <c r="DS716" s="872"/>
      <c r="DT716" s="752">
        <v>0</v>
      </c>
      <c r="DU716" s="753" t="s">
        <v>308</v>
      </c>
      <c r="DV716" s="753" t="s">
        <v>308</v>
      </c>
      <c r="DW716" s="754" t="s">
        <v>308</v>
      </c>
      <c r="DX716" s="755" t="s">
        <v>308</v>
      </c>
      <c r="DY716" s="754" t="e">
        <v>#VALUE!</v>
      </c>
      <c r="DZ716" s="754" t="e">
        <v>#VALUE!</v>
      </c>
      <c r="EA716" s="754"/>
      <c r="EB716" s="754"/>
    </row>
    <row r="717" spans="1:266" ht="17.25" hidden="1" customHeight="1" outlineLevel="1" collapsed="1" x14ac:dyDescent="0.35">
      <c r="A717" s="618" t="s">
        <v>308</v>
      </c>
      <c r="B717" s="730">
        <v>91</v>
      </c>
      <c r="C717" s="730" t="s">
        <v>741</v>
      </c>
      <c r="D717" s="730" t="s">
        <v>741</v>
      </c>
      <c r="E717" s="730">
        <v>12</v>
      </c>
      <c r="F717" s="821"/>
      <c r="G717" s="821"/>
      <c r="H717" s="826"/>
      <c r="I717" s="730" t="s">
        <v>308</v>
      </c>
      <c r="J717" s="730" t="s">
        <v>308</v>
      </c>
      <c r="K717" s="730">
        <v>0</v>
      </c>
      <c r="L717" s="730" t="s">
        <v>308</v>
      </c>
      <c r="M717" s="868"/>
      <c r="N717" s="868">
        <v>0</v>
      </c>
      <c r="O717" s="868" t="s">
        <v>742</v>
      </c>
      <c r="P717" s="868" t="b">
        <v>1</v>
      </c>
      <c r="Q717" s="868" t="e">
        <v>#VALUE!</v>
      </c>
      <c r="R717" s="868"/>
      <c r="S717" s="868"/>
      <c r="T717" s="868"/>
      <c r="U717" s="868"/>
      <c r="V717" s="868"/>
      <c r="W717" s="868"/>
      <c r="X717" s="868"/>
      <c r="Y717" s="868"/>
      <c r="Z717" s="776"/>
      <c r="AA717" s="868"/>
      <c r="AB717" s="868"/>
      <c r="AC717" s="868"/>
      <c r="AD717" s="868"/>
      <c r="AE717" s="775"/>
      <c r="AF717" s="776">
        <v>0</v>
      </c>
      <c r="AG717" s="918"/>
      <c r="AH717" s="918"/>
      <c r="AI717" s="918"/>
      <c r="AJ717" s="778"/>
      <c r="AK717" s="894"/>
      <c r="AL717" s="895"/>
      <c r="AM717" s="895"/>
      <c r="AN717" s="895"/>
      <c r="AO717" s="895"/>
      <c r="AP717" s="895"/>
      <c r="AQ717" s="895"/>
      <c r="AR717" s="895"/>
      <c r="AS717" s="895"/>
      <c r="AT717" s="895"/>
      <c r="AU717" s="895"/>
      <c r="AV717" s="895"/>
      <c r="AW717" s="895"/>
      <c r="AX717" s="895"/>
      <c r="AY717" s="895"/>
      <c r="AZ717" s="895"/>
      <c r="BA717" s="895"/>
      <c r="BB717" s="895"/>
      <c r="BC717" s="895"/>
      <c r="BD717" s="895"/>
      <c r="BE717" s="895"/>
      <c r="BF717" s="895"/>
      <c r="BG717" s="895"/>
      <c r="BH717" s="895"/>
      <c r="BI717" s="895"/>
      <c r="BJ717" s="895"/>
      <c r="BK717" s="895"/>
      <c r="BL717" s="895"/>
      <c r="BM717" s="895"/>
      <c r="BN717" s="895"/>
      <c r="BO717" s="895"/>
      <c r="BP717" s="895"/>
      <c r="BQ717" s="895"/>
      <c r="BR717" s="895"/>
      <c r="BS717" s="895"/>
      <c r="BT717" s="895"/>
      <c r="BU717" s="895"/>
      <c r="BV717" s="895"/>
      <c r="BW717" s="895"/>
      <c r="BX717" s="895"/>
      <c r="BY717" s="895"/>
      <c r="BZ717" s="895"/>
      <c r="CA717" s="895"/>
      <c r="CB717" s="895"/>
      <c r="CC717" s="895"/>
      <c r="CD717" s="895"/>
      <c r="CE717" s="895"/>
      <c r="CF717" s="895"/>
      <c r="CG717" s="895"/>
      <c r="CH717" s="895"/>
      <c r="CI717" s="895"/>
      <c r="CJ717" s="895"/>
      <c r="CK717" s="868"/>
      <c r="CL717" s="868"/>
      <c r="CM717" s="868"/>
      <c r="CN717" s="885"/>
      <c r="CO717" s="868"/>
      <c r="CP717" s="868"/>
      <c r="CQ717" s="772"/>
      <c r="CR717" s="772"/>
      <c r="CS717" s="869"/>
      <c r="CT717" s="782"/>
      <c r="CU717" s="866"/>
      <c r="CV717" s="776"/>
      <c r="CW717" s="776"/>
      <c r="CX717" s="782"/>
      <c r="CY717" s="870">
        <v>0</v>
      </c>
      <c r="CZ717" s="870">
        <v>0</v>
      </c>
      <c r="DA717" s="871">
        <v>0</v>
      </c>
      <c r="DB717" s="871">
        <v>0</v>
      </c>
      <c r="DC717" s="871">
        <v>0</v>
      </c>
      <c r="DD717" s="871">
        <v>0</v>
      </c>
      <c r="DE717" s="871">
        <v>0</v>
      </c>
      <c r="DF717" s="871">
        <v>0</v>
      </c>
      <c r="DG717" s="871">
        <v>0</v>
      </c>
      <c r="DH717" s="872">
        <v>0</v>
      </c>
      <c r="DI717" s="776">
        <v>0</v>
      </c>
      <c r="DJ717" s="776">
        <v>0</v>
      </c>
      <c r="DK717" s="776">
        <v>0</v>
      </c>
      <c r="DL717" s="776">
        <v>0</v>
      </c>
      <c r="DM717" s="776">
        <v>0</v>
      </c>
      <c r="DN717" s="776">
        <v>0</v>
      </c>
      <c r="DO717" s="873">
        <v>0</v>
      </c>
      <c r="DP717" s="776"/>
      <c r="DQ717" s="776"/>
      <c r="DR717" s="776"/>
      <c r="DS717" s="872"/>
      <c r="DT717" s="752">
        <v>0</v>
      </c>
      <c r="DU717" s="753" t="s">
        <v>308</v>
      </c>
      <c r="DV717" s="753" t="s">
        <v>308</v>
      </c>
      <c r="DW717" s="754" t="s">
        <v>308</v>
      </c>
      <c r="DX717" s="755" t="s">
        <v>308</v>
      </c>
      <c r="DY717" s="754" t="e">
        <v>#VALUE!</v>
      </c>
      <c r="DZ717" s="754" t="e">
        <v>#VALUE!</v>
      </c>
      <c r="EA717" s="754"/>
      <c r="EB717" s="754"/>
    </row>
    <row r="718" spans="1:266" ht="17.149999999999999" hidden="1" customHeight="1" outlineLevel="1" collapsed="1" x14ac:dyDescent="0.35">
      <c r="A718" s="618" t="s">
        <v>308</v>
      </c>
      <c r="B718" s="730">
        <v>92</v>
      </c>
      <c r="C718" s="730" t="s">
        <v>741</v>
      </c>
      <c r="D718" s="730" t="s">
        <v>741</v>
      </c>
      <c r="E718" s="730">
        <v>12</v>
      </c>
      <c r="F718" s="821"/>
      <c r="G718" s="821"/>
      <c r="H718" s="826"/>
      <c r="I718" s="730" t="s">
        <v>308</v>
      </c>
      <c r="J718" s="730" t="s">
        <v>308</v>
      </c>
      <c r="K718" s="730">
        <v>0</v>
      </c>
      <c r="L718" s="730" t="s">
        <v>308</v>
      </c>
      <c r="M718" s="868"/>
      <c r="N718" s="868">
        <v>0</v>
      </c>
      <c r="O718" s="868" t="s">
        <v>742</v>
      </c>
      <c r="P718" s="868" t="b">
        <v>1</v>
      </c>
      <c r="Q718" s="868" t="e">
        <v>#VALUE!</v>
      </c>
      <c r="R718" s="868"/>
      <c r="S718" s="868"/>
      <c r="T718" s="868"/>
      <c r="U718" s="868"/>
      <c r="V718" s="868"/>
      <c r="W718" s="868"/>
      <c r="X718" s="868"/>
      <c r="Y718" s="868"/>
      <c r="Z718" s="776"/>
      <c r="AA718" s="868"/>
      <c r="AB718" s="868"/>
      <c r="AC718" s="868"/>
      <c r="AD718" s="868"/>
      <c r="AE718" s="775"/>
      <c r="AF718" s="776">
        <v>0</v>
      </c>
      <c r="AG718" s="918"/>
      <c r="AH718" s="918"/>
      <c r="AI718" s="918"/>
      <c r="AJ718" s="778"/>
      <c r="AK718" s="894"/>
      <c r="AL718" s="895"/>
      <c r="AM718" s="895"/>
      <c r="AN718" s="895"/>
      <c r="AO718" s="895"/>
      <c r="AP718" s="895"/>
      <c r="AQ718" s="895"/>
      <c r="AR718" s="895"/>
      <c r="AS718" s="895"/>
      <c r="AT718" s="895"/>
      <c r="AU718" s="895"/>
      <c r="AV718" s="895"/>
      <c r="AW718" s="895"/>
      <c r="AX718" s="895"/>
      <c r="AY718" s="895"/>
      <c r="AZ718" s="895"/>
      <c r="BA718" s="895"/>
      <c r="BB718" s="895"/>
      <c r="BC718" s="895"/>
      <c r="BD718" s="895"/>
      <c r="BE718" s="895"/>
      <c r="BF718" s="895"/>
      <c r="BG718" s="895"/>
      <c r="BH718" s="895"/>
      <c r="BI718" s="895"/>
      <c r="BJ718" s="895"/>
      <c r="BK718" s="895"/>
      <c r="BL718" s="895"/>
      <c r="BM718" s="895"/>
      <c r="BN718" s="895"/>
      <c r="BO718" s="895"/>
      <c r="BP718" s="895"/>
      <c r="BQ718" s="895"/>
      <c r="BR718" s="895"/>
      <c r="BS718" s="895"/>
      <c r="BT718" s="895"/>
      <c r="BU718" s="895"/>
      <c r="BV718" s="895"/>
      <c r="BW718" s="895"/>
      <c r="BX718" s="895"/>
      <c r="BY718" s="895"/>
      <c r="BZ718" s="895"/>
      <c r="CA718" s="895"/>
      <c r="CB718" s="895"/>
      <c r="CC718" s="895"/>
      <c r="CD718" s="895"/>
      <c r="CE718" s="895"/>
      <c r="CF718" s="895"/>
      <c r="CG718" s="895"/>
      <c r="CH718" s="895"/>
      <c r="CI718" s="895"/>
      <c r="CJ718" s="895"/>
      <c r="CK718" s="868"/>
      <c r="CL718" s="868"/>
      <c r="CM718" s="868"/>
      <c r="CN718" s="885"/>
      <c r="CO718" s="868"/>
      <c r="CP718" s="868"/>
      <c r="CQ718" s="772"/>
      <c r="CR718" s="772"/>
      <c r="CS718" s="869"/>
      <c r="CT718" s="782"/>
      <c r="CU718" s="866"/>
      <c r="CV718" s="776"/>
      <c r="CW718" s="776"/>
      <c r="CX718" s="782"/>
      <c r="CY718" s="870">
        <v>0</v>
      </c>
      <c r="CZ718" s="870">
        <v>0</v>
      </c>
      <c r="DA718" s="871">
        <v>0</v>
      </c>
      <c r="DB718" s="871">
        <v>0</v>
      </c>
      <c r="DC718" s="871">
        <v>0</v>
      </c>
      <c r="DD718" s="871">
        <v>0</v>
      </c>
      <c r="DE718" s="871">
        <v>0</v>
      </c>
      <c r="DF718" s="871">
        <v>0</v>
      </c>
      <c r="DG718" s="871">
        <v>0</v>
      </c>
      <c r="DH718" s="872">
        <v>0</v>
      </c>
      <c r="DI718" s="776">
        <v>0</v>
      </c>
      <c r="DJ718" s="776">
        <v>0</v>
      </c>
      <c r="DK718" s="776">
        <v>0</v>
      </c>
      <c r="DL718" s="776">
        <v>0</v>
      </c>
      <c r="DM718" s="776">
        <v>0</v>
      </c>
      <c r="DN718" s="776">
        <v>0</v>
      </c>
      <c r="DO718" s="873">
        <v>0</v>
      </c>
      <c r="DP718" s="776"/>
      <c r="DQ718" s="776"/>
      <c r="DR718" s="776"/>
      <c r="DS718" s="872"/>
      <c r="DT718" s="752">
        <v>0</v>
      </c>
      <c r="DU718" s="753" t="s">
        <v>308</v>
      </c>
      <c r="DV718" s="753" t="s">
        <v>308</v>
      </c>
      <c r="DW718" s="754" t="s">
        <v>308</v>
      </c>
      <c r="DX718" s="755" t="s">
        <v>308</v>
      </c>
      <c r="DY718" s="754" t="e">
        <v>#VALUE!</v>
      </c>
      <c r="DZ718" s="754" t="e">
        <v>#VALUE!</v>
      </c>
      <c r="EA718" s="754"/>
      <c r="EB718" s="754"/>
    </row>
    <row r="719" spans="1:266" ht="17.25" hidden="1" customHeight="1" outlineLevel="1" x14ac:dyDescent="0.35">
      <c r="A719" s="618" t="s">
        <v>308</v>
      </c>
      <c r="B719" s="730">
        <v>93</v>
      </c>
      <c r="C719" s="730" t="s">
        <v>741</v>
      </c>
      <c r="D719" s="730" t="s">
        <v>741</v>
      </c>
      <c r="E719" s="730">
        <v>12</v>
      </c>
      <c r="F719" s="821"/>
      <c r="G719" s="821"/>
      <c r="H719" s="826"/>
      <c r="I719" s="730" t="s">
        <v>308</v>
      </c>
      <c r="J719" s="730" t="s">
        <v>308</v>
      </c>
      <c r="K719" s="730">
        <v>0</v>
      </c>
      <c r="L719" s="730" t="s">
        <v>308</v>
      </c>
      <c r="M719" s="868"/>
      <c r="N719" s="868">
        <v>0</v>
      </c>
      <c r="O719" s="868" t="s">
        <v>742</v>
      </c>
      <c r="P719" s="868" t="b">
        <v>1</v>
      </c>
      <c r="Q719" s="868" t="e">
        <v>#VALUE!</v>
      </c>
      <c r="R719" s="868"/>
      <c r="S719" s="868"/>
      <c r="T719" s="868"/>
      <c r="U719" s="868"/>
      <c r="V719" s="868"/>
      <c r="W719" s="868"/>
      <c r="X719" s="868"/>
      <c r="Y719" s="868"/>
      <c r="Z719" s="776"/>
      <c r="AA719" s="868"/>
      <c r="AB719" s="868"/>
      <c r="AC719" s="868"/>
      <c r="AD719" s="868"/>
      <c r="AE719" s="775"/>
      <c r="AF719" s="776">
        <v>0</v>
      </c>
      <c r="AG719" s="918"/>
      <c r="AH719" s="918"/>
      <c r="AI719" s="918"/>
      <c r="AJ719" s="778"/>
      <c r="AK719" s="894"/>
      <c r="AL719" s="895"/>
      <c r="AM719" s="895"/>
      <c r="AN719" s="895"/>
      <c r="AO719" s="895"/>
      <c r="AP719" s="895"/>
      <c r="AQ719" s="895"/>
      <c r="AR719" s="895"/>
      <c r="AS719" s="895"/>
      <c r="AT719" s="895"/>
      <c r="AU719" s="895"/>
      <c r="AV719" s="895"/>
      <c r="AW719" s="895"/>
      <c r="AX719" s="895"/>
      <c r="AY719" s="895"/>
      <c r="AZ719" s="895"/>
      <c r="BA719" s="895"/>
      <c r="BB719" s="895"/>
      <c r="BC719" s="895"/>
      <c r="BD719" s="895"/>
      <c r="BE719" s="895"/>
      <c r="BF719" s="895"/>
      <c r="BG719" s="895"/>
      <c r="BH719" s="895"/>
      <c r="BI719" s="895"/>
      <c r="BJ719" s="895"/>
      <c r="BK719" s="895"/>
      <c r="BL719" s="895"/>
      <c r="BM719" s="895"/>
      <c r="BN719" s="895"/>
      <c r="BO719" s="895"/>
      <c r="BP719" s="895"/>
      <c r="BQ719" s="895"/>
      <c r="BR719" s="895"/>
      <c r="BS719" s="895"/>
      <c r="BT719" s="895"/>
      <c r="BU719" s="895"/>
      <c r="BV719" s="895"/>
      <c r="BW719" s="895"/>
      <c r="BX719" s="895"/>
      <c r="BY719" s="895"/>
      <c r="BZ719" s="895"/>
      <c r="CA719" s="895"/>
      <c r="CB719" s="895"/>
      <c r="CC719" s="895"/>
      <c r="CD719" s="895"/>
      <c r="CE719" s="895"/>
      <c r="CF719" s="895"/>
      <c r="CG719" s="895"/>
      <c r="CH719" s="895"/>
      <c r="CI719" s="895"/>
      <c r="CJ719" s="895"/>
      <c r="CK719" s="868"/>
      <c r="CL719" s="868"/>
      <c r="CM719" s="868"/>
      <c r="CN719" s="885"/>
      <c r="CO719" s="868"/>
      <c r="CP719" s="868"/>
      <c r="CQ719" s="772"/>
      <c r="CR719" s="772"/>
      <c r="CS719" s="869"/>
      <c r="CT719" s="782"/>
      <c r="CU719" s="866"/>
      <c r="CV719" s="776"/>
      <c r="CW719" s="776"/>
      <c r="CX719" s="782"/>
      <c r="CY719" s="870">
        <v>0</v>
      </c>
      <c r="CZ719" s="870">
        <v>0</v>
      </c>
      <c r="DA719" s="871">
        <v>0</v>
      </c>
      <c r="DB719" s="871">
        <v>0</v>
      </c>
      <c r="DC719" s="871">
        <v>0</v>
      </c>
      <c r="DD719" s="871">
        <v>0</v>
      </c>
      <c r="DE719" s="871">
        <v>0</v>
      </c>
      <c r="DF719" s="871">
        <v>0</v>
      </c>
      <c r="DG719" s="871">
        <v>0</v>
      </c>
      <c r="DH719" s="872">
        <v>0</v>
      </c>
      <c r="DI719" s="776">
        <v>0</v>
      </c>
      <c r="DJ719" s="776">
        <v>0</v>
      </c>
      <c r="DK719" s="776">
        <v>0</v>
      </c>
      <c r="DL719" s="776">
        <v>0</v>
      </c>
      <c r="DM719" s="776">
        <v>0</v>
      </c>
      <c r="DN719" s="776">
        <v>0</v>
      </c>
      <c r="DO719" s="873">
        <v>0</v>
      </c>
      <c r="DP719" s="776"/>
      <c r="DQ719" s="776"/>
      <c r="DR719" s="776"/>
      <c r="DS719" s="872"/>
      <c r="DT719" s="752">
        <v>0</v>
      </c>
      <c r="DU719" s="753" t="s">
        <v>308</v>
      </c>
      <c r="DV719" s="753" t="s">
        <v>308</v>
      </c>
      <c r="DW719" s="754" t="s">
        <v>308</v>
      </c>
      <c r="DX719" s="755" t="s">
        <v>308</v>
      </c>
      <c r="DY719" s="754" t="e">
        <v>#VALUE!</v>
      </c>
      <c r="DZ719" s="754" t="e">
        <v>#VALUE!</v>
      </c>
      <c r="EA719" s="754"/>
      <c r="EB719" s="754"/>
    </row>
    <row r="720" spans="1:266" ht="17.25" hidden="1" customHeight="1" outlineLevel="1" x14ac:dyDescent="0.35">
      <c r="A720" s="618" t="s">
        <v>308</v>
      </c>
      <c r="B720" s="730">
        <v>94</v>
      </c>
      <c r="C720" s="730" t="s">
        <v>741</v>
      </c>
      <c r="D720" s="730" t="s">
        <v>741</v>
      </c>
      <c r="E720" s="730">
        <v>12</v>
      </c>
      <c r="F720" s="821"/>
      <c r="G720" s="821"/>
      <c r="H720" s="826"/>
      <c r="I720" s="730" t="s">
        <v>308</v>
      </c>
      <c r="J720" s="730" t="s">
        <v>308</v>
      </c>
      <c r="K720" s="730">
        <v>0</v>
      </c>
      <c r="L720" s="730" t="s">
        <v>308</v>
      </c>
      <c r="M720" s="868"/>
      <c r="N720" s="868">
        <v>0</v>
      </c>
      <c r="O720" s="868" t="s">
        <v>742</v>
      </c>
      <c r="P720" s="868" t="b">
        <v>1</v>
      </c>
      <c r="Q720" s="868" t="e">
        <v>#VALUE!</v>
      </c>
      <c r="R720" s="868"/>
      <c r="S720" s="868"/>
      <c r="T720" s="868"/>
      <c r="U720" s="868"/>
      <c r="V720" s="868"/>
      <c r="W720" s="868"/>
      <c r="X720" s="868"/>
      <c r="Y720" s="868"/>
      <c r="Z720" s="776"/>
      <c r="AA720" s="868"/>
      <c r="AB720" s="868"/>
      <c r="AC720" s="868"/>
      <c r="AD720" s="868"/>
      <c r="AE720" s="775"/>
      <c r="AF720" s="776">
        <v>0</v>
      </c>
      <c r="AG720" s="918"/>
      <c r="AH720" s="918"/>
      <c r="AI720" s="918"/>
      <c r="AJ720" s="778"/>
      <c r="AK720" s="894"/>
      <c r="AL720" s="895"/>
      <c r="AM720" s="895"/>
      <c r="AN720" s="895"/>
      <c r="AO720" s="895"/>
      <c r="AP720" s="895"/>
      <c r="AQ720" s="895"/>
      <c r="AR720" s="895"/>
      <c r="AS720" s="895"/>
      <c r="AT720" s="895"/>
      <c r="AU720" s="895"/>
      <c r="AV720" s="895"/>
      <c r="AW720" s="895"/>
      <c r="AX720" s="895"/>
      <c r="AY720" s="895"/>
      <c r="AZ720" s="895"/>
      <c r="BA720" s="895"/>
      <c r="BB720" s="895"/>
      <c r="BC720" s="895"/>
      <c r="BD720" s="895"/>
      <c r="BE720" s="895"/>
      <c r="BF720" s="895"/>
      <c r="BG720" s="895"/>
      <c r="BH720" s="895"/>
      <c r="BI720" s="895"/>
      <c r="BJ720" s="895"/>
      <c r="BK720" s="895"/>
      <c r="BL720" s="895"/>
      <c r="BM720" s="895"/>
      <c r="BN720" s="895"/>
      <c r="BO720" s="895"/>
      <c r="BP720" s="895"/>
      <c r="BQ720" s="895"/>
      <c r="BR720" s="895"/>
      <c r="BS720" s="895"/>
      <c r="BT720" s="895"/>
      <c r="BU720" s="895"/>
      <c r="BV720" s="895"/>
      <c r="BW720" s="895"/>
      <c r="BX720" s="895"/>
      <c r="BY720" s="895"/>
      <c r="BZ720" s="895"/>
      <c r="CA720" s="895"/>
      <c r="CB720" s="895"/>
      <c r="CC720" s="895"/>
      <c r="CD720" s="895"/>
      <c r="CE720" s="895"/>
      <c r="CF720" s="895"/>
      <c r="CG720" s="895"/>
      <c r="CH720" s="895"/>
      <c r="CI720" s="895"/>
      <c r="CJ720" s="895"/>
      <c r="CK720" s="868"/>
      <c r="CL720" s="868"/>
      <c r="CM720" s="868"/>
      <c r="CN720" s="885"/>
      <c r="CO720" s="868"/>
      <c r="CP720" s="868"/>
      <c r="CQ720" s="772"/>
      <c r="CR720" s="772"/>
      <c r="CS720" s="869"/>
      <c r="CT720" s="782"/>
      <c r="CU720" s="866"/>
      <c r="CV720" s="776"/>
      <c r="CW720" s="776"/>
      <c r="CX720" s="782"/>
      <c r="CY720" s="870">
        <v>0</v>
      </c>
      <c r="CZ720" s="870">
        <v>0</v>
      </c>
      <c r="DA720" s="871">
        <v>0</v>
      </c>
      <c r="DB720" s="871">
        <v>0</v>
      </c>
      <c r="DC720" s="871">
        <v>0</v>
      </c>
      <c r="DD720" s="871">
        <v>0</v>
      </c>
      <c r="DE720" s="871">
        <v>0</v>
      </c>
      <c r="DF720" s="871">
        <v>0</v>
      </c>
      <c r="DG720" s="871">
        <v>0</v>
      </c>
      <c r="DH720" s="872">
        <v>0</v>
      </c>
      <c r="DI720" s="776">
        <v>0</v>
      </c>
      <c r="DJ720" s="776">
        <v>0</v>
      </c>
      <c r="DK720" s="776">
        <v>0</v>
      </c>
      <c r="DL720" s="776">
        <v>0</v>
      </c>
      <c r="DM720" s="776">
        <v>0</v>
      </c>
      <c r="DN720" s="776">
        <v>0</v>
      </c>
      <c r="DO720" s="873">
        <v>0</v>
      </c>
      <c r="DP720" s="776"/>
      <c r="DQ720" s="776"/>
      <c r="DR720" s="776"/>
      <c r="DS720" s="872"/>
      <c r="DT720" s="752">
        <v>0</v>
      </c>
      <c r="DU720" s="753" t="s">
        <v>308</v>
      </c>
      <c r="DV720" s="753" t="s">
        <v>308</v>
      </c>
      <c r="DW720" s="754" t="s">
        <v>308</v>
      </c>
      <c r="DX720" s="755" t="s">
        <v>308</v>
      </c>
      <c r="DY720" s="754" t="e">
        <v>#VALUE!</v>
      </c>
      <c r="DZ720" s="754" t="e">
        <v>#VALUE!</v>
      </c>
      <c r="EA720" s="754"/>
      <c r="EB720" s="754"/>
    </row>
    <row r="721" spans="1:132" ht="17.25" hidden="1" customHeight="1" outlineLevel="1" x14ac:dyDescent="0.35">
      <c r="A721" s="618" t="s">
        <v>308</v>
      </c>
      <c r="B721" s="730">
        <v>95</v>
      </c>
      <c r="C721" s="730" t="s">
        <v>741</v>
      </c>
      <c r="D721" s="730" t="s">
        <v>741</v>
      </c>
      <c r="E721" s="730">
        <v>12</v>
      </c>
      <c r="F721" s="821"/>
      <c r="G721" s="821"/>
      <c r="H721" s="826"/>
      <c r="I721" s="730" t="s">
        <v>308</v>
      </c>
      <c r="J721" s="730" t="s">
        <v>308</v>
      </c>
      <c r="K721" s="730">
        <v>0</v>
      </c>
      <c r="L721" s="730" t="s">
        <v>308</v>
      </c>
      <c r="M721" s="868"/>
      <c r="N721" s="868">
        <v>0</v>
      </c>
      <c r="O721" s="868" t="s">
        <v>742</v>
      </c>
      <c r="P721" s="868" t="b">
        <v>1</v>
      </c>
      <c r="Q721" s="868" t="e">
        <v>#VALUE!</v>
      </c>
      <c r="R721" s="868"/>
      <c r="S721" s="868"/>
      <c r="T721" s="868"/>
      <c r="U721" s="868"/>
      <c r="V721" s="868"/>
      <c r="W721" s="868"/>
      <c r="X721" s="868"/>
      <c r="Y721" s="868"/>
      <c r="Z721" s="776"/>
      <c r="AA721" s="868"/>
      <c r="AB721" s="868"/>
      <c r="AC721" s="868"/>
      <c r="AD721" s="868"/>
      <c r="AE721" s="775"/>
      <c r="AF721" s="776">
        <v>0</v>
      </c>
      <c r="AG721" s="918"/>
      <c r="AH721" s="918"/>
      <c r="AI721" s="918"/>
      <c r="AJ721" s="778"/>
      <c r="AK721" s="894"/>
      <c r="AL721" s="895"/>
      <c r="AM721" s="895"/>
      <c r="AN721" s="895"/>
      <c r="AO721" s="895"/>
      <c r="AP721" s="895"/>
      <c r="AQ721" s="895"/>
      <c r="AR721" s="895"/>
      <c r="AS721" s="895"/>
      <c r="AT721" s="895"/>
      <c r="AU721" s="895"/>
      <c r="AV721" s="895"/>
      <c r="AW721" s="895"/>
      <c r="AX721" s="895"/>
      <c r="AY721" s="895"/>
      <c r="AZ721" s="895"/>
      <c r="BA721" s="895"/>
      <c r="BB721" s="895"/>
      <c r="BC721" s="895"/>
      <c r="BD721" s="895"/>
      <c r="BE721" s="895"/>
      <c r="BF721" s="895"/>
      <c r="BG721" s="895"/>
      <c r="BH721" s="895"/>
      <c r="BI721" s="895"/>
      <c r="BJ721" s="895"/>
      <c r="BK721" s="895"/>
      <c r="BL721" s="895"/>
      <c r="BM721" s="895"/>
      <c r="BN721" s="895"/>
      <c r="BO721" s="895"/>
      <c r="BP721" s="895"/>
      <c r="BQ721" s="895"/>
      <c r="BR721" s="895"/>
      <c r="BS721" s="895"/>
      <c r="BT721" s="895"/>
      <c r="BU721" s="895"/>
      <c r="BV721" s="895"/>
      <c r="BW721" s="895"/>
      <c r="BX721" s="895"/>
      <c r="BY721" s="895"/>
      <c r="BZ721" s="895"/>
      <c r="CA721" s="895"/>
      <c r="CB721" s="895"/>
      <c r="CC721" s="895"/>
      <c r="CD721" s="895"/>
      <c r="CE721" s="895"/>
      <c r="CF721" s="895"/>
      <c r="CG721" s="895"/>
      <c r="CH721" s="895"/>
      <c r="CI721" s="895"/>
      <c r="CJ721" s="895"/>
      <c r="CK721" s="868"/>
      <c r="CL721" s="868"/>
      <c r="CM721" s="868"/>
      <c r="CN721" s="885"/>
      <c r="CO721" s="868"/>
      <c r="CP721" s="868"/>
      <c r="CQ721" s="772"/>
      <c r="CR721" s="772"/>
      <c r="CS721" s="869"/>
      <c r="CT721" s="782"/>
      <c r="CU721" s="866"/>
      <c r="CV721" s="776"/>
      <c r="CW721" s="776"/>
      <c r="CX721" s="782"/>
      <c r="CY721" s="870">
        <v>0</v>
      </c>
      <c r="CZ721" s="870">
        <v>0</v>
      </c>
      <c r="DA721" s="871">
        <v>0</v>
      </c>
      <c r="DB721" s="871">
        <v>0</v>
      </c>
      <c r="DC721" s="871">
        <v>0</v>
      </c>
      <c r="DD721" s="871">
        <v>0</v>
      </c>
      <c r="DE721" s="871">
        <v>0</v>
      </c>
      <c r="DF721" s="871">
        <v>0</v>
      </c>
      <c r="DG721" s="871">
        <v>0</v>
      </c>
      <c r="DH721" s="872">
        <v>0</v>
      </c>
      <c r="DI721" s="776">
        <v>0</v>
      </c>
      <c r="DJ721" s="776">
        <v>0</v>
      </c>
      <c r="DK721" s="776">
        <v>0</v>
      </c>
      <c r="DL721" s="776">
        <v>0</v>
      </c>
      <c r="DM721" s="776">
        <v>0</v>
      </c>
      <c r="DN721" s="776">
        <v>0</v>
      </c>
      <c r="DO721" s="873">
        <v>0</v>
      </c>
      <c r="DP721" s="776"/>
      <c r="DQ721" s="776"/>
      <c r="DR721" s="776"/>
      <c r="DS721" s="872"/>
      <c r="DT721" s="752">
        <v>0</v>
      </c>
      <c r="DU721" s="753" t="s">
        <v>308</v>
      </c>
      <c r="DV721" s="753" t="s">
        <v>308</v>
      </c>
      <c r="DW721" s="754" t="s">
        <v>308</v>
      </c>
      <c r="DX721" s="755" t="s">
        <v>308</v>
      </c>
      <c r="DY721" s="754" t="e">
        <v>#VALUE!</v>
      </c>
      <c r="DZ721" s="754" t="e">
        <v>#VALUE!</v>
      </c>
      <c r="EA721" s="754"/>
      <c r="EB721" s="754"/>
    </row>
    <row r="722" spans="1:132" ht="17.25" hidden="1" customHeight="1" outlineLevel="1" x14ac:dyDescent="0.35">
      <c r="A722" s="618" t="s">
        <v>308</v>
      </c>
      <c r="B722" s="730">
        <v>96</v>
      </c>
      <c r="C722" s="730" t="s">
        <v>741</v>
      </c>
      <c r="D722" s="730" t="s">
        <v>741</v>
      </c>
      <c r="E722" s="730">
        <v>12</v>
      </c>
      <c r="F722" s="821"/>
      <c r="G722" s="821"/>
      <c r="H722" s="826"/>
      <c r="I722" s="730" t="s">
        <v>308</v>
      </c>
      <c r="J722" s="730" t="s">
        <v>308</v>
      </c>
      <c r="K722" s="730">
        <v>0</v>
      </c>
      <c r="L722" s="730" t="s">
        <v>308</v>
      </c>
      <c r="M722" s="868"/>
      <c r="N722" s="868">
        <v>0</v>
      </c>
      <c r="O722" s="868" t="s">
        <v>742</v>
      </c>
      <c r="P722" s="868" t="b">
        <v>1</v>
      </c>
      <c r="Q722" s="868" t="e">
        <v>#VALUE!</v>
      </c>
      <c r="R722" s="868"/>
      <c r="S722" s="868"/>
      <c r="T722" s="868"/>
      <c r="U722" s="868"/>
      <c r="V722" s="868"/>
      <c r="W722" s="868"/>
      <c r="X722" s="868"/>
      <c r="Y722" s="868"/>
      <c r="Z722" s="776"/>
      <c r="AA722" s="868"/>
      <c r="AB722" s="868"/>
      <c r="AC722" s="868"/>
      <c r="AD722" s="868"/>
      <c r="AE722" s="775"/>
      <c r="AF722" s="776">
        <v>0</v>
      </c>
      <c r="AG722" s="918"/>
      <c r="AH722" s="918"/>
      <c r="AI722" s="918"/>
      <c r="AJ722" s="778"/>
      <c r="AK722" s="894"/>
      <c r="AL722" s="895"/>
      <c r="AM722" s="895"/>
      <c r="AN722" s="895"/>
      <c r="AO722" s="895"/>
      <c r="AP722" s="895"/>
      <c r="AQ722" s="895"/>
      <c r="AR722" s="895"/>
      <c r="AS722" s="895"/>
      <c r="AT722" s="895"/>
      <c r="AU722" s="895"/>
      <c r="AV722" s="895"/>
      <c r="AW722" s="895"/>
      <c r="AX722" s="895"/>
      <c r="AY722" s="895"/>
      <c r="AZ722" s="895"/>
      <c r="BA722" s="895"/>
      <c r="BB722" s="895"/>
      <c r="BC722" s="895"/>
      <c r="BD722" s="895"/>
      <c r="BE722" s="895"/>
      <c r="BF722" s="895"/>
      <c r="BG722" s="895"/>
      <c r="BH722" s="895"/>
      <c r="BI722" s="895"/>
      <c r="BJ722" s="895"/>
      <c r="BK722" s="895"/>
      <c r="BL722" s="895"/>
      <c r="BM722" s="895"/>
      <c r="BN722" s="895"/>
      <c r="BO722" s="895"/>
      <c r="BP722" s="895"/>
      <c r="BQ722" s="895"/>
      <c r="BR722" s="895"/>
      <c r="BS722" s="895"/>
      <c r="BT722" s="895"/>
      <c r="BU722" s="895"/>
      <c r="BV722" s="895"/>
      <c r="BW722" s="895"/>
      <c r="BX722" s="895"/>
      <c r="BY722" s="895"/>
      <c r="BZ722" s="895"/>
      <c r="CA722" s="895"/>
      <c r="CB722" s="895"/>
      <c r="CC722" s="895"/>
      <c r="CD722" s="895"/>
      <c r="CE722" s="895"/>
      <c r="CF722" s="895"/>
      <c r="CG722" s="895"/>
      <c r="CH722" s="895"/>
      <c r="CI722" s="895"/>
      <c r="CJ722" s="895"/>
      <c r="CK722" s="868"/>
      <c r="CL722" s="868"/>
      <c r="CM722" s="868"/>
      <c r="CN722" s="885"/>
      <c r="CO722" s="868"/>
      <c r="CP722" s="868"/>
      <c r="CQ722" s="772"/>
      <c r="CR722" s="772"/>
      <c r="CS722" s="869"/>
      <c r="CT722" s="782"/>
      <c r="CU722" s="866"/>
      <c r="CV722" s="776"/>
      <c r="CW722" s="776"/>
      <c r="CX722" s="782"/>
      <c r="CY722" s="870">
        <v>0</v>
      </c>
      <c r="CZ722" s="870">
        <v>0</v>
      </c>
      <c r="DA722" s="871">
        <v>0</v>
      </c>
      <c r="DB722" s="871">
        <v>0</v>
      </c>
      <c r="DC722" s="871">
        <v>0</v>
      </c>
      <c r="DD722" s="871">
        <v>0</v>
      </c>
      <c r="DE722" s="871">
        <v>0</v>
      </c>
      <c r="DF722" s="871">
        <v>0</v>
      </c>
      <c r="DG722" s="871">
        <v>0</v>
      </c>
      <c r="DH722" s="872">
        <v>0</v>
      </c>
      <c r="DI722" s="776">
        <v>0</v>
      </c>
      <c r="DJ722" s="776">
        <v>0</v>
      </c>
      <c r="DK722" s="776">
        <v>0</v>
      </c>
      <c r="DL722" s="776">
        <v>0</v>
      </c>
      <c r="DM722" s="776">
        <v>0</v>
      </c>
      <c r="DN722" s="776">
        <v>0</v>
      </c>
      <c r="DO722" s="873">
        <v>0</v>
      </c>
      <c r="DP722" s="776"/>
      <c r="DQ722" s="776"/>
      <c r="DR722" s="776"/>
      <c r="DS722" s="872"/>
      <c r="DT722" s="752">
        <v>0</v>
      </c>
      <c r="DU722" s="753" t="s">
        <v>308</v>
      </c>
      <c r="DV722" s="753" t="s">
        <v>308</v>
      </c>
      <c r="DW722" s="754" t="s">
        <v>308</v>
      </c>
      <c r="DX722" s="755" t="s">
        <v>308</v>
      </c>
      <c r="DY722" s="754" t="e">
        <v>#VALUE!</v>
      </c>
      <c r="DZ722" s="754" t="e">
        <v>#VALUE!</v>
      </c>
      <c r="EA722" s="754"/>
      <c r="EB722" s="754"/>
    </row>
    <row r="723" spans="1:132" ht="17.25" hidden="1" customHeight="1" outlineLevel="1" x14ac:dyDescent="0.35">
      <c r="A723" s="618" t="s">
        <v>308</v>
      </c>
      <c r="B723" s="730">
        <v>97</v>
      </c>
      <c r="C723" s="730" t="s">
        <v>741</v>
      </c>
      <c r="D723" s="730" t="s">
        <v>741</v>
      </c>
      <c r="E723" s="730">
        <v>12</v>
      </c>
      <c r="F723" s="821"/>
      <c r="G723" s="821"/>
      <c r="H723" s="826"/>
      <c r="I723" s="730" t="s">
        <v>308</v>
      </c>
      <c r="J723" s="730" t="s">
        <v>308</v>
      </c>
      <c r="K723" s="730">
        <v>0</v>
      </c>
      <c r="L723" s="730" t="s">
        <v>308</v>
      </c>
      <c r="M723" s="868"/>
      <c r="N723" s="868">
        <v>0</v>
      </c>
      <c r="O723" s="868" t="s">
        <v>742</v>
      </c>
      <c r="P723" s="868" t="b">
        <v>1</v>
      </c>
      <c r="Q723" s="868" t="e">
        <v>#VALUE!</v>
      </c>
      <c r="R723" s="868"/>
      <c r="S723" s="868"/>
      <c r="T723" s="868"/>
      <c r="U723" s="868"/>
      <c r="V723" s="868"/>
      <c r="W723" s="868"/>
      <c r="X723" s="868"/>
      <c r="Y723" s="868"/>
      <c r="Z723" s="776"/>
      <c r="AA723" s="868"/>
      <c r="AB723" s="868"/>
      <c r="AC723" s="868"/>
      <c r="AD723" s="868"/>
      <c r="AE723" s="775"/>
      <c r="AF723" s="776">
        <v>0</v>
      </c>
      <c r="AG723" s="918"/>
      <c r="AH723" s="918"/>
      <c r="AI723" s="918"/>
      <c r="AJ723" s="778"/>
      <c r="AK723" s="894"/>
      <c r="AL723" s="895"/>
      <c r="AM723" s="895"/>
      <c r="AN723" s="895"/>
      <c r="AO723" s="895"/>
      <c r="AP723" s="895"/>
      <c r="AQ723" s="895"/>
      <c r="AR723" s="895"/>
      <c r="AS723" s="895"/>
      <c r="AT723" s="895"/>
      <c r="AU723" s="895"/>
      <c r="AV723" s="895"/>
      <c r="AW723" s="895"/>
      <c r="AX723" s="895"/>
      <c r="AY723" s="895"/>
      <c r="AZ723" s="895"/>
      <c r="BA723" s="895"/>
      <c r="BB723" s="895"/>
      <c r="BC723" s="895"/>
      <c r="BD723" s="895"/>
      <c r="BE723" s="895"/>
      <c r="BF723" s="895"/>
      <c r="BG723" s="895"/>
      <c r="BH723" s="895"/>
      <c r="BI723" s="895"/>
      <c r="BJ723" s="895"/>
      <c r="BK723" s="895"/>
      <c r="BL723" s="895"/>
      <c r="BM723" s="895"/>
      <c r="BN723" s="895"/>
      <c r="BO723" s="895"/>
      <c r="BP723" s="895"/>
      <c r="BQ723" s="895"/>
      <c r="BR723" s="895"/>
      <c r="BS723" s="895"/>
      <c r="BT723" s="895"/>
      <c r="BU723" s="895"/>
      <c r="BV723" s="895"/>
      <c r="BW723" s="895"/>
      <c r="BX723" s="895"/>
      <c r="BY723" s="895"/>
      <c r="BZ723" s="895"/>
      <c r="CA723" s="895"/>
      <c r="CB723" s="895"/>
      <c r="CC723" s="895"/>
      <c r="CD723" s="895"/>
      <c r="CE723" s="895"/>
      <c r="CF723" s="895"/>
      <c r="CG723" s="895"/>
      <c r="CH723" s="895"/>
      <c r="CI723" s="895"/>
      <c r="CJ723" s="895"/>
      <c r="CK723" s="868"/>
      <c r="CL723" s="868"/>
      <c r="CM723" s="868"/>
      <c r="CN723" s="885"/>
      <c r="CO723" s="868"/>
      <c r="CP723" s="868"/>
      <c r="CQ723" s="772"/>
      <c r="CR723" s="772"/>
      <c r="CS723" s="869"/>
      <c r="CT723" s="782"/>
      <c r="CU723" s="866"/>
      <c r="CV723" s="776"/>
      <c r="CW723" s="776"/>
      <c r="CX723" s="782"/>
      <c r="CY723" s="870">
        <v>0</v>
      </c>
      <c r="CZ723" s="870">
        <v>0</v>
      </c>
      <c r="DA723" s="871">
        <v>0</v>
      </c>
      <c r="DB723" s="871">
        <v>0</v>
      </c>
      <c r="DC723" s="871">
        <v>0</v>
      </c>
      <c r="DD723" s="871">
        <v>0</v>
      </c>
      <c r="DE723" s="871">
        <v>0</v>
      </c>
      <c r="DF723" s="871">
        <v>0</v>
      </c>
      <c r="DG723" s="871">
        <v>0</v>
      </c>
      <c r="DH723" s="872">
        <v>0</v>
      </c>
      <c r="DI723" s="776">
        <v>0</v>
      </c>
      <c r="DJ723" s="776">
        <v>0</v>
      </c>
      <c r="DK723" s="776">
        <v>0</v>
      </c>
      <c r="DL723" s="776">
        <v>0</v>
      </c>
      <c r="DM723" s="776">
        <v>0</v>
      </c>
      <c r="DN723" s="776">
        <v>0</v>
      </c>
      <c r="DO723" s="873">
        <v>0</v>
      </c>
      <c r="DP723" s="776"/>
      <c r="DQ723" s="776"/>
      <c r="DR723" s="776"/>
      <c r="DS723" s="872"/>
      <c r="DT723" s="752">
        <v>0</v>
      </c>
      <c r="DU723" s="753" t="s">
        <v>308</v>
      </c>
      <c r="DV723" s="753" t="s">
        <v>308</v>
      </c>
      <c r="DW723" s="754" t="s">
        <v>308</v>
      </c>
      <c r="DX723" s="755" t="s">
        <v>308</v>
      </c>
      <c r="DY723" s="754" t="e">
        <v>#VALUE!</v>
      </c>
      <c r="DZ723" s="754" t="e">
        <v>#VALUE!</v>
      </c>
      <c r="EA723" s="754"/>
      <c r="EB723" s="754"/>
    </row>
    <row r="724" spans="1:132" ht="17.25" hidden="1" customHeight="1" outlineLevel="1" collapsed="1" x14ac:dyDescent="0.35">
      <c r="A724" s="618" t="s">
        <v>308</v>
      </c>
      <c r="B724" s="730">
        <v>98</v>
      </c>
      <c r="C724" s="730" t="s">
        <v>741</v>
      </c>
      <c r="D724" s="730" t="s">
        <v>741</v>
      </c>
      <c r="E724" s="730">
        <v>12</v>
      </c>
      <c r="F724" s="821"/>
      <c r="G724" s="821"/>
      <c r="H724" s="826"/>
      <c r="I724" s="730" t="s">
        <v>308</v>
      </c>
      <c r="J724" s="730" t="s">
        <v>308</v>
      </c>
      <c r="K724" s="730">
        <v>0</v>
      </c>
      <c r="L724" s="730" t="s">
        <v>308</v>
      </c>
      <c r="M724" s="868"/>
      <c r="N724" s="868">
        <v>0</v>
      </c>
      <c r="O724" s="868" t="s">
        <v>742</v>
      </c>
      <c r="P724" s="868" t="b">
        <v>1</v>
      </c>
      <c r="Q724" s="868" t="e">
        <v>#VALUE!</v>
      </c>
      <c r="R724" s="868"/>
      <c r="S724" s="868"/>
      <c r="T724" s="868"/>
      <c r="U724" s="868"/>
      <c r="V724" s="868"/>
      <c r="W724" s="868"/>
      <c r="X724" s="868"/>
      <c r="Y724" s="868"/>
      <c r="Z724" s="776"/>
      <c r="AA724" s="868"/>
      <c r="AB724" s="868"/>
      <c r="AC724" s="868"/>
      <c r="AD724" s="868"/>
      <c r="AE724" s="775"/>
      <c r="AF724" s="776">
        <v>0</v>
      </c>
      <c r="AG724" s="918"/>
      <c r="AH724" s="918"/>
      <c r="AI724" s="918"/>
      <c r="AJ724" s="778"/>
      <c r="AK724" s="894"/>
      <c r="AL724" s="895"/>
      <c r="AM724" s="895"/>
      <c r="AN724" s="895"/>
      <c r="AO724" s="895"/>
      <c r="AP724" s="895"/>
      <c r="AQ724" s="895"/>
      <c r="AR724" s="895"/>
      <c r="AS724" s="895"/>
      <c r="AT724" s="895"/>
      <c r="AU724" s="895"/>
      <c r="AV724" s="895"/>
      <c r="AW724" s="895"/>
      <c r="AX724" s="895"/>
      <c r="AY724" s="895"/>
      <c r="AZ724" s="895"/>
      <c r="BA724" s="895"/>
      <c r="BB724" s="895"/>
      <c r="BC724" s="895"/>
      <c r="BD724" s="895"/>
      <c r="BE724" s="895"/>
      <c r="BF724" s="895"/>
      <c r="BG724" s="895"/>
      <c r="BH724" s="895"/>
      <c r="BI724" s="895"/>
      <c r="BJ724" s="895"/>
      <c r="BK724" s="895"/>
      <c r="BL724" s="895"/>
      <c r="BM724" s="895"/>
      <c r="BN724" s="895"/>
      <c r="BO724" s="895"/>
      <c r="BP724" s="895"/>
      <c r="BQ724" s="895"/>
      <c r="BR724" s="895"/>
      <c r="BS724" s="895"/>
      <c r="BT724" s="895"/>
      <c r="BU724" s="895"/>
      <c r="BV724" s="895"/>
      <c r="BW724" s="895"/>
      <c r="BX724" s="895"/>
      <c r="BY724" s="895"/>
      <c r="BZ724" s="895"/>
      <c r="CA724" s="895"/>
      <c r="CB724" s="895"/>
      <c r="CC724" s="895"/>
      <c r="CD724" s="895"/>
      <c r="CE724" s="895"/>
      <c r="CF724" s="895"/>
      <c r="CG724" s="895"/>
      <c r="CH724" s="895"/>
      <c r="CI724" s="895"/>
      <c r="CJ724" s="895"/>
      <c r="CK724" s="868"/>
      <c r="CL724" s="868"/>
      <c r="CM724" s="868"/>
      <c r="CN724" s="885"/>
      <c r="CO724" s="868"/>
      <c r="CP724" s="868"/>
      <c r="CQ724" s="772"/>
      <c r="CR724" s="772"/>
      <c r="CS724" s="869"/>
      <c r="CT724" s="782"/>
      <c r="CU724" s="866"/>
      <c r="CV724" s="776"/>
      <c r="CW724" s="776"/>
      <c r="CX724" s="782"/>
      <c r="CY724" s="870">
        <v>0</v>
      </c>
      <c r="CZ724" s="870">
        <v>0</v>
      </c>
      <c r="DA724" s="871">
        <v>0</v>
      </c>
      <c r="DB724" s="871">
        <v>0</v>
      </c>
      <c r="DC724" s="871">
        <v>0</v>
      </c>
      <c r="DD724" s="871">
        <v>0</v>
      </c>
      <c r="DE724" s="871">
        <v>0</v>
      </c>
      <c r="DF724" s="871">
        <v>0</v>
      </c>
      <c r="DG724" s="871">
        <v>0</v>
      </c>
      <c r="DH724" s="872">
        <v>0</v>
      </c>
      <c r="DI724" s="776">
        <v>0</v>
      </c>
      <c r="DJ724" s="776">
        <v>0</v>
      </c>
      <c r="DK724" s="776">
        <v>0</v>
      </c>
      <c r="DL724" s="776">
        <v>0</v>
      </c>
      <c r="DM724" s="776">
        <v>0</v>
      </c>
      <c r="DN724" s="776">
        <v>0</v>
      </c>
      <c r="DO724" s="873">
        <v>0</v>
      </c>
      <c r="DP724" s="776"/>
      <c r="DQ724" s="776"/>
      <c r="DR724" s="776"/>
      <c r="DS724" s="872"/>
      <c r="DT724" s="752">
        <v>0</v>
      </c>
      <c r="DU724" s="753" t="s">
        <v>308</v>
      </c>
      <c r="DV724" s="753" t="s">
        <v>308</v>
      </c>
      <c r="DW724" s="754" t="s">
        <v>308</v>
      </c>
      <c r="DX724" s="755" t="s">
        <v>308</v>
      </c>
      <c r="DY724" s="754" t="e">
        <v>#VALUE!</v>
      </c>
      <c r="DZ724" s="754" t="e">
        <v>#VALUE!</v>
      </c>
      <c r="EA724" s="754"/>
      <c r="EB724" s="754"/>
    </row>
    <row r="725" spans="1:132" ht="17.149999999999999" hidden="1" customHeight="1" outlineLevel="1" collapsed="1" x14ac:dyDescent="0.35">
      <c r="A725" s="618" t="s">
        <v>308</v>
      </c>
      <c r="B725" s="730">
        <v>99</v>
      </c>
      <c r="C725" s="730" t="s">
        <v>741</v>
      </c>
      <c r="D725" s="730" t="s">
        <v>741</v>
      </c>
      <c r="E725" s="730">
        <v>12</v>
      </c>
      <c r="F725" s="821"/>
      <c r="G725" s="821"/>
      <c r="H725" s="826"/>
      <c r="I725" s="730" t="s">
        <v>308</v>
      </c>
      <c r="J725" s="730" t="s">
        <v>308</v>
      </c>
      <c r="K725" s="730">
        <v>0</v>
      </c>
      <c r="L725" s="730" t="s">
        <v>308</v>
      </c>
      <c r="M725" s="868"/>
      <c r="N725" s="868">
        <v>0</v>
      </c>
      <c r="O725" s="868" t="s">
        <v>742</v>
      </c>
      <c r="P725" s="868" t="b">
        <v>1</v>
      </c>
      <c r="Q725" s="868" t="e">
        <v>#VALUE!</v>
      </c>
      <c r="R725" s="868"/>
      <c r="S725" s="868"/>
      <c r="T725" s="868"/>
      <c r="U725" s="868"/>
      <c r="V725" s="868"/>
      <c r="W725" s="868"/>
      <c r="X725" s="868"/>
      <c r="Y725" s="868"/>
      <c r="Z725" s="776"/>
      <c r="AA725" s="868"/>
      <c r="AB725" s="868"/>
      <c r="AC725" s="868"/>
      <c r="AD725" s="868"/>
      <c r="AE725" s="775"/>
      <c r="AF725" s="776">
        <v>0</v>
      </c>
      <c r="AG725" s="918"/>
      <c r="AH725" s="918"/>
      <c r="AI725" s="918"/>
      <c r="AJ725" s="778"/>
      <c r="AK725" s="894"/>
      <c r="AL725" s="895"/>
      <c r="AM725" s="895"/>
      <c r="AN725" s="895"/>
      <c r="AO725" s="895"/>
      <c r="AP725" s="895"/>
      <c r="AQ725" s="895"/>
      <c r="AR725" s="895"/>
      <c r="AS725" s="895"/>
      <c r="AT725" s="895"/>
      <c r="AU725" s="895"/>
      <c r="AV725" s="895"/>
      <c r="AW725" s="895"/>
      <c r="AX725" s="895"/>
      <c r="AY725" s="895"/>
      <c r="AZ725" s="895"/>
      <c r="BA725" s="895"/>
      <c r="BB725" s="895"/>
      <c r="BC725" s="895"/>
      <c r="BD725" s="895"/>
      <c r="BE725" s="895"/>
      <c r="BF725" s="895"/>
      <c r="BG725" s="895"/>
      <c r="BH725" s="895"/>
      <c r="BI725" s="895"/>
      <c r="BJ725" s="895"/>
      <c r="BK725" s="895"/>
      <c r="BL725" s="895"/>
      <c r="BM725" s="895"/>
      <c r="BN725" s="895"/>
      <c r="BO725" s="895"/>
      <c r="BP725" s="895"/>
      <c r="BQ725" s="895"/>
      <c r="BR725" s="895"/>
      <c r="BS725" s="895"/>
      <c r="BT725" s="895"/>
      <c r="BU725" s="895"/>
      <c r="BV725" s="895"/>
      <c r="BW725" s="895"/>
      <c r="BX725" s="895"/>
      <c r="BY725" s="895"/>
      <c r="BZ725" s="895"/>
      <c r="CA725" s="895"/>
      <c r="CB725" s="895"/>
      <c r="CC725" s="895"/>
      <c r="CD725" s="895"/>
      <c r="CE725" s="895"/>
      <c r="CF725" s="895"/>
      <c r="CG725" s="895"/>
      <c r="CH725" s="895"/>
      <c r="CI725" s="895"/>
      <c r="CJ725" s="895"/>
      <c r="CK725" s="868"/>
      <c r="CL725" s="868"/>
      <c r="CM725" s="868"/>
      <c r="CN725" s="885"/>
      <c r="CO725" s="868"/>
      <c r="CP725" s="868"/>
      <c r="CQ725" s="772"/>
      <c r="CR725" s="772"/>
      <c r="CS725" s="869"/>
      <c r="CT725" s="782"/>
      <c r="CU725" s="866"/>
      <c r="CV725" s="776"/>
      <c r="CW725" s="776"/>
      <c r="CX725" s="782"/>
      <c r="CY725" s="870">
        <v>0</v>
      </c>
      <c r="CZ725" s="870">
        <v>0</v>
      </c>
      <c r="DA725" s="871">
        <v>0</v>
      </c>
      <c r="DB725" s="871">
        <v>0</v>
      </c>
      <c r="DC725" s="871">
        <v>0</v>
      </c>
      <c r="DD725" s="871">
        <v>0</v>
      </c>
      <c r="DE725" s="871">
        <v>0</v>
      </c>
      <c r="DF725" s="871">
        <v>0</v>
      </c>
      <c r="DG725" s="871">
        <v>0</v>
      </c>
      <c r="DH725" s="872">
        <v>0</v>
      </c>
      <c r="DI725" s="776">
        <v>0</v>
      </c>
      <c r="DJ725" s="776">
        <v>0</v>
      </c>
      <c r="DK725" s="776">
        <v>0</v>
      </c>
      <c r="DL725" s="776">
        <v>0</v>
      </c>
      <c r="DM725" s="776">
        <v>0</v>
      </c>
      <c r="DN725" s="776">
        <v>0</v>
      </c>
      <c r="DO725" s="873">
        <v>0</v>
      </c>
      <c r="DP725" s="776"/>
      <c r="DQ725" s="776"/>
      <c r="DR725" s="776"/>
      <c r="DS725" s="872"/>
      <c r="DT725" s="752">
        <v>0</v>
      </c>
      <c r="DU725" s="753" t="s">
        <v>308</v>
      </c>
      <c r="DV725" s="753" t="s">
        <v>308</v>
      </c>
      <c r="DW725" s="754" t="s">
        <v>308</v>
      </c>
      <c r="DX725" s="755" t="s">
        <v>308</v>
      </c>
      <c r="DY725" s="754" t="e">
        <v>#VALUE!</v>
      </c>
      <c r="DZ725" s="754" t="e">
        <v>#VALUE!</v>
      </c>
      <c r="EA725" s="754"/>
      <c r="EB725" s="754"/>
    </row>
    <row r="726" spans="1:132" ht="17.25" hidden="1" customHeight="1" outlineLevel="1" x14ac:dyDescent="0.35">
      <c r="A726" s="618" t="s">
        <v>308</v>
      </c>
      <c r="B726" s="730">
        <v>100</v>
      </c>
      <c r="C726" s="730" t="s">
        <v>741</v>
      </c>
      <c r="D726" s="730" t="s">
        <v>741</v>
      </c>
      <c r="E726" s="730">
        <v>12</v>
      </c>
      <c r="F726" s="821"/>
      <c r="G726" s="821"/>
      <c r="H726" s="826"/>
      <c r="I726" s="730" t="s">
        <v>308</v>
      </c>
      <c r="J726" s="730" t="s">
        <v>308</v>
      </c>
      <c r="K726" s="730">
        <v>0</v>
      </c>
      <c r="L726" s="730" t="s">
        <v>308</v>
      </c>
      <c r="M726" s="868"/>
      <c r="N726" s="868">
        <v>0</v>
      </c>
      <c r="O726" s="868" t="s">
        <v>742</v>
      </c>
      <c r="P726" s="868" t="b">
        <v>1</v>
      </c>
      <c r="Q726" s="868" t="e">
        <v>#VALUE!</v>
      </c>
      <c r="R726" s="868"/>
      <c r="S726" s="868"/>
      <c r="T726" s="868"/>
      <c r="U726" s="868"/>
      <c r="V726" s="868"/>
      <c r="W726" s="868"/>
      <c r="X726" s="868"/>
      <c r="Y726" s="868"/>
      <c r="Z726" s="776"/>
      <c r="AA726" s="868"/>
      <c r="AB726" s="868"/>
      <c r="AC726" s="868"/>
      <c r="AD726" s="868"/>
      <c r="AE726" s="775"/>
      <c r="AF726" s="776">
        <v>0</v>
      </c>
      <c r="AG726" s="918"/>
      <c r="AH726" s="918"/>
      <c r="AI726" s="918"/>
      <c r="AJ726" s="778"/>
      <c r="AK726" s="894"/>
      <c r="AL726" s="895"/>
      <c r="AM726" s="895"/>
      <c r="AN726" s="895"/>
      <c r="AO726" s="895"/>
      <c r="AP726" s="895"/>
      <c r="AQ726" s="895"/>
      <c r="AR726" s="895"/>
      <c r="AS726" s="895"/>
      <c r="AT726" s="895"/>
      <c r="AU726" s="895"/>
      <c r="AV726" s="895"/>
      <c r="AW726" s="895"/>
      <c r="AX726" s="895"/>
      <c r="AY726" s="895"/>
      <c r="AZ726" s="895"/>
      <c r="BA726" s="895"/>
      <c r="BB726" s="895"/>
      <c r="BC726" s="895"/>
      <c r="BD726" s="895"/>
      <c r="BE726" s="895"/>
      <c r="BF726" s="895"/>
      <c r="BG726" s="895"/>
      <c r="BH726" s="895"/>
      <c r="BI726" s="895"/>
      <c r="BJ726" s="895"/>
      <c r="BK726" s="895"/>
      <c r="BL726" s="895"/>
      <c r="BM726" s="895"/>
      <c r="BN726" s="895"/>
      <c r="BO726" s="895"/>
      <c r="BP726" s="895"/>
      <c r="BQ726" s="895"/>
      <c r="BR726" s="895"/>
      <c r="BS726" s="895"/>
      <c r="BT726" s="895"/>
      <c r="BU726" s="895"/>
      <c r="BV726" s="895"/>
      <c r="BW726" s="895"/>
      <c r="BX726" s="895"/>
      <c r="BY726" s="895"/>
      <c r="BZ726" s="895"/>
      <c r="CA726" s="895"/>
      <c r="CB726" s="895"/>
      <c r="CC726" s="895"/>
      <c r="CD726" s="895"/>
      <c r="CE726" s="895"/>
      <c r="CF726" s="895"/>
      <c r="CG726" s="895"/>
      <c r="CH726" s="895"/>
      <c r="CI726" s="895"/>
      <c r="CJ726" s="895"/>
      <c r="CK726" s="868"/>
      <c r="CL726" s="868"/>
      <c r="CM726" s="868"/>
      <c r="CN726" s="885"/>
      <c r="CO726" s="868"/>
      <c r="CP726" s="868"/>
      <c r="CQ726" s="772"/>
      <c r="CR726" s="772"/>
      <c r="CS726" s="869"/>
      <c r="CT726" s="782"/>
      <c r="CU726" s="866"/>
      <c r="CV726" s="776"/>
      <c r="CW726" s="776"/>
      <c r="CX726" s="782"/>
      <c r="CY726" s="870">
        <v>0</v>
      </c>
      <c r="CZ726" s="870">
        <v>0</v>
      </c>
      <c r="DA726" s="871">
        <v>0</v>
      </c>
      <c r="DB726" s="871">
        <v>0</v>
      </c>
      <c r="DC726" s="871">
        <v>0</v>
      </c>
      <c r="DD726" s="871">
        <v>0</v>
      </c>
      <c r="DE726" s="871">
        <v>0</v>
      </c>
      <c r="DF726" s="871">
        <v>0</v>
      </c>
      <c r="DG726" s="871">
        <v>0</v>
      </c>
      <c r="DH726" s="872">
        <v>0</v>
      </c>
      <c r="DI726" s="776">
        <v>0</v>
      </c>
      <c r="DJ726" s="776">
        <v>0</v>
      </c>
      <c r="DK726" s="776">
        <v>0</v>
      </c>
      <c r="DL726" s="776">
        <v>0</v>
      </c>
      <c r="DM726" s="776">
        <v>0</v>
      </c>
      <c r="DN726" s="776">
        <v>0</v>
      </c>
      <c r="DO726" s="873">
        <v>0</v>
      </c>
      <c r="DP726" s="776"/>
      <c r="DQ726" s="776"/>
      <c r="DR726" s="776"/>
      <c r="DS726" s="872"/>
      <c r="DT726" s="752">
        <v>0</v>
      </c>
      <c r="DU726" s="753" t="s">
        <v>308</v>
      </c>
      <c r="DV726" s="753" t="s">
        <v>308</v>
      </c>
      <c r="DW726" s="754" t="s">
        <v>308</v>
      </c>
      <c r="DX726" s="755" t="s">
        <v>308</v>
      </c>
      <c r="DY726" s="754" t="e">
        <v>#VALUE!</v>
      </c>
      <c r="DZ726" s="754" t="e">
        <v>#VALUE!</v>
      </c>
      <c r="EA726" s="754"/>
      <c r="EB726" s="754"/>
    </row>
    <row r="727" spans="1:132" ht="17.25" hidden="1" customHeight="1" outlineLevel="1" x14ac:dyDescent="0.35">
      <c r="A727" s="618" t="s">
        <v>308</v>
      </c>
      <c r="B727" s="730">
        <v>101</v>
      </c>
      <c r="C727" s="730" t="s">
        <v>741</v>
      </c>
      <c r="D727" s="730" t="s">
        <v>741</v>
      </c>
      <c r="E727" s="730">
        <v>12</v>
      </c>
      <c r="F727" s="821"/>
      <c r="G727" s="821"/>
      <c r="H727" s="826"/>
      <c r="I727" s="730" t="s">
        <v>308</v>
      </c>
      <c r="J727" s="730" t="s">
        <v>308</v>
      </c>
      <c r="K727" s="730">
        <v>0</v>
      </c>
      <c r="L727" s="730" t="s">
        <v>308</v>
      </c>
      <c r="M727" s="868"/>
      <c r="N727" s="868">
        <v>0</v>
      </c>
      <c r="O727" s="868" t="s">
        <v>742</v>
      </c>
      <c r="P727" s="868" t="b">
        <v>1</v>
      </c>
      <c r="Q727" s="868" t="e">
        <v>#VALUE!</v>
      </c>
      <c r="R727" s="868"/>
      <c r="S727" s="868"/>
      <c r="T727" s="868"/>
      <c r="U727" s="868"/>
      <c r="V727" s="868"/>
      <c r="W727" s="868"/>
      <c r="X727" s="868"/>
      <c r="Y727" s="868"/>
      <c r="Z727" s="776"/>
      <c r="AA727" s="868"/>
      <c r="AB727" s="868"/>
      <c r="AC727" s="868"/>
      <c r="AD727" s="868"/>
      <c r="AE727" s="775"/>
      <c r="AF727" s="776">
        <v>0</v>
      </c>
      <c r="AG727" s="918"/>
      <c r="AH727" s="918"/>
      <c r="AI727" s="918"/>
      <c r="AJ727" s="778"/>
      <c r="AK727" s="894"/>
      <c r="AL727" s="895"/>
      <c r="AM727" s="895"/>
      <c r="AN727" s="895"/>
      <c r="AO727" s="895"/>
      <c r="AP727" s="895"/>
      <c r="AQ727" s="895"/>
      <c r="AR727" s="895"/>
      <c r="AS727" s="895"/>
      <c r="AT727" s="895"/>
      <c r="AU727" s="895"/>
      <c r="AV727" s="895"/>
      <c r="AW727" s="895"/>
      <c r="AX727" s="895"/>
      <c r="AY727" s="895"/>
      <c r="AZ727" s="895"/>
      <c r="BA727" s="895"/>
      <c r="BB727" s="895"/>
      <c r="BC727" s="895"/>
      <c r="BD727" s="895"/>
      <c r="BE727" s="895"/>
      <c r="BF727" s="895"/>
      <c r="BG727" s="895"/>
      <c r="BH727" s="895"/>
      <c r="BI727" s="895"/>
      <c r="BJ727" s="895"/>
      <c r="BK727" s="895"/>
      <c r="BL727" s="895"/>
      <c r="BM727" s="895"/>
      <c r="BN727" s="895"/>
      <c r="BO727" s="895"/>
      <c r="BP727" s="895"/>
      <c r="BQ727" s="895"/>
      <c r="BR727" s="895"/>
      <c r="BS727" s="895"/>
      <c r="BT727" s="895"/>
      <c r="BU727" s="895"/>
      <c r="BV727" s="895"/>
      <c r="BW727" s="895"/>
      <c r="BX727" s="895"/>
      <c r="BY727" s="895"/>
      <c r="BZ727" s="895"/>
      <c r="CA727" s="895"/>
      <c r="CB727" s="895"/>
      <c r="CC727" s="895"/>
      <c r="CD727" s="895"/>
      <c r="CE727" s="895"/>
      <c r="CF727" s="895"/>
      <c r="CG727" s="895"/>
      <c r="CH727" s="895"/>
      <c r="CI727" s="895"/>
      <c r="CJ727" s="895"/>
      <c r="CK727" s="868"/>
      <c r="CL727" s="868"/>
      <c r="CM727" s="868"/>
      <c r="CN727" s="885"/>
      <c r="CO727" s="868"/>
      <c r="CP727" s="868"/>
      <c r="CQ727" s="772"/>
      <c r="CR727" s="772"/>
      <c r="CS727" s="869"/>
      <c r="CT727" s="782"/>
      <c r="CU727" s="866"/>
      <c r="CV727" s="776"/>
      <c r="CW727" s="776"/>
      <c r="CX727" s="782"/>
      <c r="CY727" s="870">
        <v>0</v>
      </c>
      <c r="CZ727" s="870">
        <v>0</v>
      </c>
      <c r="DA727" s="871">
        <v>0</v>
      </c>
      <c r="DB727" s="871">
        <v>0</v>
      </c>
      <c r="DC727" s="871">
        <v>0</v>
      </c>
      <c r="DD727" s="871">
        <v>0</v>
      </c>
      <c r="DE727" s="871">
        <v>0</v>
      </c>
      <c r="DF727" s="871">
        <v>0</v>
      </c>
      <c r="DG727" s="871">
        <v>0</v>
      </c>
      <c r="DH727" s="872">
        <v>0</v>
      </c>
      <c r="DI727" s="776">
        <v>0</v>
      </c>
      <c r="DJ727" s="776">
        <v>0</v>
      </c>
      <c r="DK727" s="776">
        <v>0</v>
      </c>
      <c r="DL727" s="776">
        <v>0</v>
      </c>
      <c r="DM727" s="776">
        <v>0</v>
      </c>
      <c r="DN727" s="776">
        <v>0</v>
      </c>
      <c r="DO727" s="873">
        <v>0</v>
      </c>
      <c r="DP727" s="776"/>
      <c r="DQ727" s="776"/>
      <c r="DR727" s="776"/>
      <c r="DS727" s="872"/>
      <c r="DT727" s="752">
        <v>0</v>
      </c>
      <c r="DU727" s="753" t="s">
        <v>308</v>
      </c>
      <c r="DV727" s="753" t="s">
        <v>308</v>
      </c>
      <c r="DW727" s="754" t="s">
        <v>308</v>
      </c>
      <c r="DX727" s="755" t="s">
        <v>308</v>
      </c>
      <c r="DY727" s="754" t="e">
        <v>#VALUE!</v>
      </c>
      <c r="DZ727" s="754" t="e">
        <v>#VALUE!</v>
      </c>
      <c r="EA727" s="754"/>
      <c r="EB727" s="754"/>
    </row>
    <row r="728" spans="1:132" ht="17.25" hidden="1" customHeight="1" outlineLevel="1" x14ac:dyDescent="0.35">
      <c r="A728" s="618" t="s">
        <v>308</v>
      </c>
      <c r="B728" s="730">
        <v>102</v>
      </c>
      <c r="C728" s="730" t="s">
        <v>741</v>
      </c>
      <c r="D728" s="730" t="s">
        <v>741</v>
      </c>
      <c r="E728" s="730">
        <v>12</v>
      </c>
      <c r="F728" s="821"/>
      <c r="G728" s="821"/>
      <c r="H728" s="826"/>
      <c r="I728" s="730" t="s">
        <v>308</v>
      </c>
      <c r="J728" s="730" t="s">
        <v>308</v>
      </c>
      <c r="K728" s="730">
        <v>0</v>
      </c>
      <c r="L728" s="730" t="s">
        <v>308</v>
      </c>
      <c r="M728" s="868"/>
      <c r="N728" s="868">
        <v>0</v>
      </c>
      <c r="O728" s="868" t="s">
        <v>742</v>
      </c>
      <c r="P728" s="868" t="b">
        <v>1</v>
      </c>
      <c r="Q728" s="868" t="e">
        <v>#VALUE!</v>
      </c>
      <c r="R728" s="868"/>
      <c r="S728" s="868"/>
      <c r="T728" s="868"/>
      <c r="U728" s="868"/>
      <c r="V728" s="868"/>
      <c r="W728" s="868"/>
      <c r="X728" s="868"/>
      <c r="Y728" s="868"/>
      <c r="Z728" s="776"/>
      <c r="AA728" s="868"/>
      <c r="AB728" s="868"/>
      <c r="AC728" s="868"/>
      <c r="AD728" s="868"/>
      <c r="AE728" s="775"/>
      <c r="AF728" s="776">
        <v>0</v>
      </c>
      <c r="AG728" s="918"/>
      <c r="AH728" s="918"/>
      <c r="AI728" s="918"/>
      <c r="AJ728" s="778"/>
      <c r="AK728" s="894"/>
      <c r="AL728" s="895"/>
      <c r="AM728" s="895"/>
      <c r="AN728" s="895"/>
      <c r="AO728" s="895"/>
      <c r="AP728" s="895"/>
      <c r="AQ728" s="895"/>
      <c r="AR728" s="895"/>
      <c r="AS728" s="895"/>
      <c r="AT728" s="895"/>
      <c r="AU728" s="895"/>
      <c r="AV728" s="895"/>
      <c r="AW728" s="895"/>
      <c r="AX728" s="895"/>
      <c r="AY728" s="895"/>
      <c r="AZ728" s="895"/>
      <c r="BA728" s="895"/>
      <c r="BB728" s="895"/>
      <c r="BC728" s="895"/>
      <c r="BD728" s="895"/>
      <c r="BE728" s="895"/>
      <c r="BF728" s="895"/>
      <c r="BG728" s="895"/>
      <c r="BH728" s="895"/>
      <c r="BI728" s="895"/>
      <c r="BJ728" s="895"/>
      <c r="BK728" s="895"/>
      <c r="BL728" s="895"/>
      <c r="BM728" s="895"/>
      <c r="BN728" s="895"/>
      <c r="BO728" s="895"/>
      <c r="BP728" s="895"/>
      <c r="BQ728" s="895"/>
      <c r="BR728" s="895"/>
      <c r="BS728" s="895"/>
      <c r="BT728" s="895"/>
      <c r="BU728" s="895"/>
      <c r="BV728" s="895"/>
      <c r="BW728" s="895"/>
      <c r="BX728" s="895"/>
      <c r="BY728" s="895"/>
      <c r="BZ728" s="895"/>
      <c r="CA728" s="895"/>
      <c r="CB728" s="895"/>
      <c r="CC728" s="895"/>
      <c r="CD728" s="895"/>
      <c r="CE728" s="895"/>
      <c r="CF728" s="895"/>
      <c r="CG728" s="895"/>
      <c r="CH728" s="895"/>
      <c r="CI728" s="895"/>
      <c r="CJ728" s="895"/>
      <c r="CK728" s="868"/>
      <c r="CL728" s="868"/>
      <c r="CM728" s="868"/>
      <c r="CN728" s="885"/>
      <c r="CO728" s="868"/>
      <c r="CP728" s="868"/>
      <c r="CQ728" s="772"/>
      <c r="CR728" s="772"/>
      <c r="CS728" s="869"/>
      <c r="CT728" s="782"/>
      <c r="CU728" s="866"/>
      <c r="CV728" s="776"/>
      <c r="CW728" s="776"/>
      <c r="CX728" s="782"/>
      <c r="CY728" s="870">
        <v>0</v>
      </c>
      <c r="CZ728" s="870">
        <v>0</v>
      </c>
      <c r="DA728" s="871">
        <v>0</v>
      </c>
      <c r="DB728" s="871">
        <v>0</v>
      </c>
      <c r="DC728" s="871">
        <v>0</v>
      </c>
      <c r="DD728" s="871">
        <v>0</v>
      </c>
      <c r="DE728" s="871">
        <v>0</v>
      </c>
      <c r="DF728" s="871">
        <v>0</v>
      </c>
      <c r="DG728" s="871">
        <v>0</v>
      </c>
      <c r="DH728" s="872">
        <v>0</v>
      </c>
      <c r="DI728" s="776">
        <v>0</v>
      </c>
      <c r="DJ728" s="776">
        <v>0</v>
      </c>
      <c r="DK728" s="776">
        <v>0</v>
      </c>
      <c r="DL728" s="776">
        <v>0</v>
      </c>
      <c r="DM728" s="776">
        <v>0</v>
      </c>
      <c r="DN728" s="776">
        <v>0</v>
      </c>
      <c r="DO728" s="873">
        <v>0</v>
      </c>
      <c r="DP728" s="776"/>
      <c r="DQ728" s="776"/>
      <c r="DR728" s="776"/>
      <c r="DS728" s="872"/>
      <c r="DT728" s="752">
        <v>0</v>
      </c>
      <c r="DU728" s="753" t="s">
        <v>308</v>
      </c>
      <c r="DV728" s="753" t="s">
        <v>308</v>
      </c>
      <c r="DW728" s="754" t="s">
        <v>308</v>
      </c>
      <c r="DX728" s="755" t="s">
        <v>308</v>
      </c>
      <c r="DY728" s="754" t="e">
        <v>#VALUE!</v>
      </c>
      <c r="DZ728" s="754" t="e">
        <v>#VALUE!</v>
      </c>
      <c r="EA728" s="754"/>
      <c r="EB728" s="754"/>
    </row>
    <row r="729" spans="1:132" ht="17.25" hidden="1" customHeight="1" outlineLevel="1" x14ac:dyDescent="0.35">
      <c r="A729" s="618" t="s">
        <v>308</v>
      </c>
      <c r="B729" s="730">
        <v>103</v>
      </c>
      <c r="C729" s="730" t="s">
        <v>741</v>
      </c>
      <c r="D729" s="730" t="s">
        <v>741</v>
      </c>
      <c r="E729" s="730">
        <v>12</v>
      </c>
      <c r="F729" s="821"/>
      <c r="G729" s="821"/>
      <c r="H729" s="826"/>
      <c r="I729" s="730" t="s">
        <v>308</v>
      </c>
      <c r="J729" s="730" t="s">
        <v>308</v>
      </c>
      <c r="K729" s="730">
        <v>0</v>
      </c>
      <c r="L729" s="730" t="s">
        <v>308</v>
      </c>
      <c r="M729" s="868"/>
      <c r="N729" s="868">
        <v>0</v>
      </c>
      <c r="O729" s="868" t="s">
        <v>742</v>
      </c>
      <c r="P729" s="868" t="b">
        <v>1</v>
      </c>
      <c r="Q729" s="868" t="e">
        <v>#VALUE!</v>
      </c>
      <c r="R729" s="868"/>
      <c r="S729" s="868"/>
      <c r="T729" s="868"/>
      <c r="U729" s="868"/>
      <c r="V729" s="868"/>
      <c r="W729" s="868"/>
      <c r="X729" s="868"/>
      <c r="Y729" s="868"/>
      <c r="Z729" s="776"/>
      <c r="AA729" s="868"/>
      <c r="AB729" s="868"/>
      <c r="AC729" s="868"/>
      <c r="AD729" s="868"/>
      <c r="AE729" s="775"/>
      <c r="AF729" s="776">
        <v>0</v>
      </c>
      <c r="AG729" s="918"/>
      <c r="AH729" s="918"/>
      <c r="AI729" s="918"/>
      <c r="AJ729" s="778"/>
      <c r="AK729" s="894"/>
      <c r="AL729" s="895"/>
      <c r="AM729" s="895"/>
      <c r="AN729" s="895"/>
      <c r="AO729" s="895"/>
      <c r="AP729" s="895"/>
      <c r="AQ729" s="895"/>
      <c r="AR729" s="895"/>
      <c r="AS729" s="895"/>
      <c r="AT729" s="895"/>
      <c r="AU729" s="895"/>
      <c r="AV729" s="895"/>
      <c r="AW729" s="895"/>
      <c r="AX729" s="895"/>
      <c r="AY729" s="895"/>
      <c r="AZ729" s="895"/>
      <c r="BA729" s="895"/>
      <c r="BB729" s="895"/>
      <c r="BC729" s="895"/>
      <c r="BD729" s="895"/>
      <c r="BE729" s="895"/>
      <c r="BF729" s="895"/>
      <c r="BG729" s="895"/>
      <c r="BH729" s="895"/>
      <c r="BI729" s="895"/>
      <c r="BJ729" s="895"/>
      <c r="BK729" s="895"/>
      <c r="BL729" s="895"/>
      <c r="BM729" s="895"/>
      <c r="BN729" s="895"/>
      <c r="BO729" s="895"/>
      <c r="BP729" s="895"/>
      <c r="BQ729" s="895"/>
      <c r="BR729" s="895"/>
      <c r="BS729" s="895"/>
      <c r="BT729" s="895"/>
      <c r="BU729" s="895"/>
      <c r="BV729" s="895"/>
      <c r="BW729" s="895"/>
      <c r="BX729" s="895"/>
      <c r="BY729" s="895"/>
      <c r="BZ729" s="895"/>
      <c r="CA729" s="895"/>
      <c r="CB729" s="895"/>
      <c r="CC729" s="895"/>
      <c r="CD729" s="895"/>
      <c r="CE729" s="895"/>
      <c r="CF729" s="895"/>
      <c r="CG729" s="895"/>
      <c r="CH729" s="895"/>
      <c r="CI729" s="895"/>
      <c r="CJ729" s="895"/>
      <c r="CK729" s="868"/>
      <c r="CL729" s="868"/>
      <c r="CM729" s="868"/>
      <c r="CN729" s="885"/>
      <c r="CO729" s="868"/>
      <c r="CP729" s="868"/>
      <c r="CQ729" s="772"/>
      <c r="CR729" s="772"/>
      <c r="CS729" s="869"/>
      <c r="CT729" s="782"/>
      <c r="CU729" s="866"/>
      <c r="CV729" s="776"/>
      <c r="CW729" s="776"/>
      <c r="CX729" s="782"/>
      <c r="CY729" s="870">
        <v>0</v>
      </c>
      <c r="CZ729" s="870">
        <v>0</v>
      </c>
      <c r="DA729" s="871">
        <v>0</v>
      </c>
      <c r="DB729" s="871">
        <v>0</v>
      </c>
      <c r="DC729" s="871">
        <v>0</v>
      </c>
      <c r="DD729" s="871">
        <v>0</v>
      </c>
      <c r="DE729" s="871">
        <v>0</v>
      </c>
      <c r="DF729" s="871">
        <v>0</v>
      </c>
      <c r="DG729" s="871">
        <v>0</v>
      </c>
      <c r="DH729" s="872">
        <v>0</v>
      </c>
      <c r="DI729" s="776">
        <v>0</v>
      </c>
      <c r="DJ729" s="776">
        <v>0</v>
      </c>
      <c r="DK729" s="776">
        <v>0</v>
      </c>
      <c r="DL729" s="776">
        <v>0</v>
      </c>
      <c r="DM729" s="776">
        <v>0</v>
      </c>
      <c r="DN729" s="776">
        <v>0</v>
      </c>
      <c r="DO729" s="873">
        <v>0</v>
      </c>
      <c r="DP729" s="776"/>
      <c r="DQ729" s="776"/>
      <c r="DR729" s="776"/>
      <c r="DS729" s="872"/>
      <c r="DT729" s="752">
        <v>0</v>
      </c>
      <c r="DU729" s="753" t="s">
        <v>308</v>
      </c>
      <c r="DV729" s="753" t="s">
        <v>308</v>
      </c>
      <c r="DW729" s="754" t="s">
        <v>308</v>
      </c>
      <c r="DX729" s="755" t="s">
        <v>308</v>
      </c>
      <c r="DY729" s="754" t="e">
        <v>#VALUE!</v>
      </c>
      <c r="DZ729" s="754" t="e">
        <v>#VALUE!</v>
      </c>
      <c r="EA729" s="754"/>
      <c r="EB729" s="754"/>
    </row>
    <row r="730" spans="1:132" ht="17.25" hidden="1" customHeight="1" outlineLevel="1" collapsed="1" x14ac:dyDescent="0.35">
      <c r="A730" s="618" t="s">
        <v>308</v>
      </c>
      <c r="B730" s="730">
        <v>104</v>
      </c>
      <c r="C730" s="730" t="s">
        <v>741</v>
      </c>
      <c r="D730" s="730" t="s">
        <v>741</v>
      </c>
      <c r="E730" s="730">
        <v>12</v>
      </c>
      <c r="F730" s="821"/>
      <c r="G730" s="821"/>
      <c r="H730" s="826"/>
      <c r="I730" s="730" t="s">
        <v>308</v>
      </c>
      <c r="J730" s="730" t="s">
        <v>308</v>
      </c>
      <c r="K730" s="730">
        <v>0</v>
      </c>
      <c r="L730" s="730" t="s">
        <v>308</v>
      </c>
      <c r="M730" s="868"/>
      <c r="N730" s="868">
        <v>0</v>
      </c>
      <c r="O730" s="868" t="s">
        <v>742</v>
      </c>
      <c r="P730" s="868" t="b">
        <v>1</v>
      </c>
      <c r="Q730" s="868" t="e">
        <v>#VALUE!</v>
      </c>
      <c r="R730" s="868"/>
      <c r="S730" s="868"/>
      <c r="T730" s="868"/>
      <c r="U730" s="868"/>
      <c r="V730" s="868"/>
      <c r="W730" s="868"/>
      <c r="X730" s="868"/>
      <c r="Y730" s="868"/>
      <c r="Z730" s="776"/>
      <c r="AA730" s="868"/>
      <c r="AB730" s="868"/>
      <c r="AC730" s="868"/>
      <c r="AD730" s="868"/>
      <c r="AE730" s="775"/>
      <c r="AF730" s="776">
        <v>0</v>
      </c>
      <c r="AG730" s="918"/>
      <c r="AH730" s="918"/>
      <c r="AI730" s="918"/>
      <c r="AJ730" s="778"/>
      <c r="AK730" s="894"/>
      <c r="AL730" s="895"/>
      <c r="AM730" s="895"/>
      <c r="AN730" s="895"/>
      <c r="AO730" s="895"/>
      <c r="AP730" s="895"/>
      <c r="AQ730" s="895"/>
      <c r="AR730" s="895"/>
      <c r="AS730" s="895"/>
      <c r="AT730" s="895"/>
      <c r="AU730" s="895"/>
      <c r="AV730" s="895"/>
      <c r="AW730" s="895"/>
      <c r="AX730" s="895"/>
      <c r="AY730" s="895"/>
      <c r="AZ730" s="895"/>
      <c r="BA730" s="895"/>
      <c r="BB730" s="895"/>
      <c r="BC730" s="895"/>
      <c r="BD730" s="895"/>
      <c r="BE730" s="895"/>
      <c r="BF730" s="895"/>
      <c r="BG730" s="895"/>
      <c r="BH730" s="895"/>
      <c r="BI730" s="895"/>
      <c r="BJ730" s="895"/>
      <c r="BK730" s="895"/>
      <c r="BL730" s="895"/>
      <c r="BM730" s="895"/>
      <c r="BN730" s="895"/>
      <c r="BO730" s="895"/>
      <c r="BP730" s="895"/>
      <c r="BQ730" s="895"/>
      <c r="BR730" s="895"/>
      <c r="BS730" s="895"/>
      <c r="BT730" s="895"/>
      <c r="BU730" s="895"/>
      <c r="BV730" s="895"/>
      <c r="BW730" s="895"/>
      <c r="BX730" s="895"/>
      <c r="BY730" s="895"/>
      <c r="BZ730" s="895"/>
      <c r="CA730" s="895"/>
      <c r="CB730" s="895"/>
      <c r="CC730" s="895"/>
      <c r="CD730" s="895"/>
      <c r="CE730" s="895"/>
      <c r="CF730" s="895"/>
      <c r="CG730" s="895"/>
      <c r="CH730" s="895"/>
      <c r="CI730" s="895"/>
      <c r="CJ730" s="895"/>
      <c r="CK730" s="868"/>
      <c r="CL730" s="868"/>
      <c r="CM730" s="868"/>
      <c r="CN730" s="885"/>
      <c r="CO730" s="868"/>
      <c r="CP730" s="868"/>
      <c r="CQ730" s="772"/>
      <c r="CR730" s="772"/>
      <c r="CS730" s="869"/>
      <c r="CT730" s="782"/>
      <c r="CU730" s="866"/>
      <c r="CV730" s="776"/>
      <c r="CW730" s="776"/>
      <c r="CX730" s="782"/>
      <c r="CY730" s="870">
        <v>0</v>
      </c>
      <c r="CZ730" s="870">
        <v>0</v>
      </c>
      <c r="DA730" s="871">
        <v>0</v>
      </c>
      <c r="DB730" s="871">
        <v>0</v>
      </c>
      <c r="DC730" s="871">
        <v>0</v>
      </c>
      <c r="DD730" s="871">
        <v>0</v>
      </c>
      <c r="DE730" s="871">
        <v>0</v>
      </c>
      <c r="DF730" s="871">
        <v>0</v>
      </c>
      <c r="DG730" s="871">
        <v>0</v>
      </c>
      <c r="DH730" s="872">
        <v>0</v>
      </c>
      <c r="DI730" s="776">
        <v>0</v>
      </c>
      <c r="DJ730" s="776">
        <v>0</v>
      </c>
      <c r="DK730" s="776">
        <v>0</v>
      </c>
      <c r="DL730" s="776">
        <v>0</v>
      </c>
      <c r="DM730" s="776">
        <v>0</v>
      </c>
      <c r="DN730" s="776">
        <v>0</v>
      </c>
      <c r="DO730" s="873">
        <v>0</v>
      </c>
      <c r="DP730" s="776"/>
      <c r="DQ730" s="776"/>
      <c r="DR730" s="776"/>
      <c r="DS730" s="872"/>
      <c r="DT730" s="752">
        <v>0</v>
      </c>
      <c r="DU730" s="753" t="s">
        <v>308</v>
      </c>
      <c r="DV730" s="753" t="s">
        <v>308</v>
      </c>
      <c r="DW730" s="754" t="s">
        <v>308</v>
      </c>
      <c r="DX730" s="755" t="s">
        <v>308</v>
      </c>
      <c r="DY730" s="754" t="e">
        <v>#VALUE!</v>
      </c>
      <c r="DZ730" s="754" t="e">
        <v>#VALUE!</v>
      </c>
      <c r="EA730" s="754"/>
      <c r="EB730" s="754"/>
    </row>
    <row r="731" spans="1:132" ht="17.25" hidden="1" customHeight="1" outlineLevel="1" x14ac:dyDescent="0.35">
      <c r="A731" s="618" t="s">
        <v>308</v>
      </c>
      <c r="B731" s="730">
        <v>105</v>
      </c>
      <c r="C731" s="730" t="s">
        <v>741</v>
      </c>
      <c r="D731" s="730" t="s">
        <v>741</v>
      </c>
      <c r="E731" s="730">
        <v>12</v>
      </c>
      <c r="F731" s="821"/>
      <c r="G731" s="821"/>
      <c r="H731" s="826"/>
      <c r="I731" s="730" t="s">
        <v>308</v>
      </c>
      <c r="J731" s="730" t="s">
        <v>308</v>
      </c>
      <c r="K731" s="730">
        <v>0</v>
      </c>
      <c r="L731" s="730" t="s">
        <v>308</v>
      </c>
      <c r="M731" s="868"/>
      <c r="N731" s="868">
        <v>0</v>
      </c>
      <c r="O731" s="868" t="s">
        <v>742</v>
      </c>
      <c r="P731" s="868" t="b">
        <v>1</v>
      </c>
      <c r="Q731" s="868" t="e">
        <v>#VALUE!</v>
      </c>
      <c r="R731" s="868"/>
      <c r="S731" s="868"/>
      <c r="T731" s="868"/>
      <c r="U731" s="868"/>
      <c r="V731" s="868"/>
      <c r="W731" s="868"/>
      <c r="X731" s="868"/>
      <c r="Y731" s="868"/>
      <c r="Z731" s="776"/>
      <c r="AA731" s="868"/>
      <c r="AB731" s="868"/>
      <c r="AC731" s="868"/>
      <c r="AD731" s="868"/>
      <c r="AE731" s="775"/>
      <c r="AF731" s="776">
        <v>0</v>
      </c>
      <c r="AG731" s="918"/>
      <c r="AH731" s="918"/>
      <c r="AI731" s="918"/>
      <c r="AJ731" s="778"/>
      <c r="AK731" s="894"/>
      <c r="AL731" s="895"/>
      <c r="AM731" s="895"/>
      <c r="AN731" s="895"/>
      <c r="AO731" s="895"/>
      <c r="AP731" s="895"/>
      <c r="AQ731" s="895"/>
      <c r="AR731" s="895"/>
      <c r="AS731" s="895"/>
      <c r="AT731" s="895"/>
      <c r="AU731" s="895"/>
      <c r="AV731" s="895"/>
      <c r="AW731" s="895"/>
      <c r="AX731" s="895"/>
      <c r="AY731" s="895"/>
      <c r="AZ731" s="895"/>
      <c r="BA731" s="895"/>
      <c r="BB731" s="895"/>
      <c r="BC731" s="895"/>
      <c r="BD731" s="895"/>
      <c r="BE731" s="895"/>
      <c r="BF731" s="895"/>
      <c r="BG731" s="895"/>
      <c r="BH731" s="895"/>
      <c r="BI731" s="895"/>
      <c r="BJ731" s="895"/>
      <c r="BK731" s="895"/>
      <c r="BL731" s="895"/>
      <c r="BM731" s="895"/>
      <c r="BN731" s="895"/>
      <c r="BO731" s="895"/>
      <c r="BP731" s="895"/>
      <c r="BQ731" s="895"/>
      <c r="BR731" s="895"/>
      <c r="BS731" s="895"/>
      <c r="BT731" s="895"/>
      <c r="BU731" s="895"/>
      <c r="BV731" s="895"/>
      <c r="BW731" s="895"/>
      <c r="BX731" s="895"/>
      <c r="BY731" s="895"/>
      <c r="BZ731" s="895"/>
      <c r="CA731" s="895"/>
      <c r="CB731" s="895"/>
      <c r="CC731" s="895"/>
      <c r="CD731" s="895"/>
      <c r="CE731" s="895"/>
      <c r="CF731" s="895"/>
      <c r="CG731" s="895"/>
      <c r="CH731" s="895"/>
      <c r="CI731" s="895"/>
      <c r="CJ731" s="895"/>
      <c r="CK731" s="868"/>
      <c r="CL731" s="868"/>
      <c r="CM731" s="868"/>
      <c r="CN731" s="885"/>
      <c r="CO731" s="868"/>
      <c r="CP731" s="868"/>
      <c r="CQ731" s="772"/>
      <c r="CR731" s="772"/>
      <c r="CS731" s="869"/>
      <c r="CT731" s="782"/>
      <c r="CU731" s="866"/>
      <c r="CV731" s="776"/>
      <c r="CW731" s="776"/>
      <c r="CX731" s="782"/>
      <c r="CY731" s="870">
        <v>0</v>
      </c>
      <c r="CZ731" s="870">
        <v>0</v>
      </c>
      <c r="DA731" s="871">
        <v>0</v>
      </c>
      <c r="DB731" s="871">
        <v>0</v>
      </c>
      <c r="DC731" s="871">
        <v>0</v>
      </c>
      <c r="DD731" s="871">
        <v>0</v>
      </c>
      <c r="DE731" s="871">
        <v>0</v>
      </c>
      <c r="DF731" s="871">
        <v>0</v>
      </c>
      <c r="DG731" s="871">
        <v>0</v>
      </c>
      <c r="DH731" s="872">
        <v>0</v>
      </c>
      <c r="DI731" s="776">
        <v>0</v>
      </c>
      <c r="DJ731" s="776">
        <v>0</v>
      </c>
      <c r="DK731" s="776">
        <v>0</v>
      </c>
      <c r="DL731" s="776">
        <v>0</v>
      </c>
      <c r="DM731" s="776">
        <v>0</v>
      </c>
      <c r="DN731" s="776">
        <v>0</v>
      </c>
      <c r="DO731" s="873">
        <v>0</v>
      </c>
      <c r="DP731" s="776"/>
      <c r="DQ731" s="776"/>
      <c r="DR731" s="776"/>
      <c r="DS731" s="872"/>
      <c r="DT731" s="752">
        <v>0</v>
      </c>
      <c r="DU731" s="753" t="s">
        <v>308</v>
      </c>
      <c r="DV731" s="753" t="s">
        <v>308</v>
      </c>
      <c r="DW731" s="754" t="s">
        <v>308</v>
      </c>
      <c r="DX731" s="755" t="s">
        <v>308</v>
      </c>
      <c r="DY731" s="754" t="e">
        <v>#VALUE!</v>
      </c>
      <c r="DZ731" s="754" t="e">
        <v>#VALUE!</v>
      </c>
      <c r="EA731" s="754"/>
      <c r="EB731" s="754"/>
    </row>
    <row r="732" spans="1:132" ht="17.25" hidden="1" customHeight="1" outlineLevel="1" collapsed="1" x14ac:dyDescent="0.35">
      <c r="A732" s="618" t="s">
        <v>308</v>
      </c>
      <c r="B732" s="730">
        <v>106</v>
      </c>
      <c r="C732" s="730" t="s">
        <v>741</v>
      </c>
      <c r="D732" s="730" t="s">
        <v>741</v>
      </c>
      <c r="E732" s="730">
        <v>12</v>
      </c>
      <c r="F732" s="821"/>
      <c r="G732" s="821"/>
      <c r="H732" s="826"/>
      <c r="I732" s="730" t="s">
        <v>308</v>
      </c>
      <c r="J732" s="730" t="s">
        <v>308</v>
      </c>
      <c r="K732" s="730">
        <v>0</v>
      </c>
      <c r="L732" s="730" t="s">
        <v>308</v>
      </c>
      <c r="M732" s="868"/>
      <c r="N732" s="868">
        <v>0</v>
      </c>
      <c r="O732" s="868" t="s">
        <v>742</v>
      </c>
      <c r="P732" s="868" t="b">
        <v>1</v>
      </c>
      <c r="Q732" s="868" t="e">
        <v>#VALUE!</v>
      </c>
      <c r="R732" s="868"/>
      <c r="S732" s="868"/>
      <c r="T732" s="868"/>
      <c r="U732" s="868"/>
      <c r="V732" s="868"/>
      <c r="W732" s="868"/>
      <c r="X732" s="868"/>
      <c r="Y732" s="868"/>
      <c r="Z732" s="776"/>
      <c r="AA732" s="868"/>
      <c r="AB732" s="868"/>
      <c r="AC732" s="868"/>
      <c r="AD732" s="868"/>
      <c r="AE732" s="775"/>
      <c r="AF732" s="776">
        <v>0</v>
      </c>
      <c r="AG732" s="918"/>
      <c r="AH732" s="918"/>
      <c r="AI732" s="918"/>
      <c r="AJ732" s="778"/>
      <c r="AK732" s="894"/>
      <c r="AL732" s="895"/>
      <c r="AM732" s="895"/>
      <c r="AN732" s="895"/>
      <c r="AO732" s="895"/>
      <c r="AP732" s="895"/>
      <c r="AQ732" s="895"/>
      <c r="AR732" s="895"/>
      <c r="AS732" s="895"/>
      <c r="AT732" s="895"/>
      <c r="AU732" s="895"/>
      <c r="AV732" s="895"/>
      <c r="AW732" s="895"/>
      <c r="AX732" s="895"/>
      <c r="AY732" s="895"/>
      <c r="AZ732" s="895"/>
      <c r="BA732" s="895"/>
      <c r="BB732" s="895"/>
      <c r="BC732" s="895"/>
      <c r="BD732" s="895"/>
      <c r="BE732" s="895"/>
      <c r="BF732" s="895"/>
      <c r="BG732" s="895"/>
      <c r="BH732" s="895"/>
      <c r="BI732" s="895"/>
      <c r="BJ732" s="895"/>
      <c r="BK732" s="895"/>
      <c r="BL732" s="895"/>
      <c r="BM732" s="895"/>
      <c r="BN732" s="895"/>
      <c r="BO732" s="895"/>
      <c r="BP732" s="895"/>
      <c r="BQ732" s="895"/>
      <c r="BR732" s="895"/>
      <c r="BS732" s="895"/>
      <c r="BT732" s="895"/>
      <c r="BU732" s="895"/>
      <c r="BV732" s="895"/>
      <c r="BW732" s="895"/>
      <c r="BX732" s="895"/>
      <c r="BY732" s="895"/>
      <c r="BZ732" s="895"/>
      <c r="CA732" s="895"/>
      <c r="CB732" s="895"/>
      <c r="CC732" s="895"/>
      <c r="CD732" s="895"/>
      <c r="CE732" s="895"/>
      <c r="CF732" s="895"/>
      <c r="CG732" s="895"/>
      <c r="CH732" s="895"/>
      <c r="CI732" s="895"/>
      <c r="CJ732" s="895"/>
      <c r="CK732" s="868"/>
      <c r="CL732" s="868"/>
      <c r="CM732" s="868"/>
      <c r="CN732" s="885"/>
      <c r="CO732" s="868"/>
      <c r="CP732" s="868"/>
      <c r="CQ732" s="772"/>
      <c r="CR732" s="772"/>
      <c r="CS732" s="869"/>
      <c r="CT732" s="782"/>
      <c r="CU732" s="866"/>
      <c r="CV732" s="776"/>
      <c r="CW732" s="776"/>
      <c r="CX732" s="782"/>
      <c r="CY732" s="870">
        <v>0</v>
      </c>
      <c r="CZ732" s="870">
        <v>0</v>
      </c>
      <c r="DA732" s="871">
        <v>0</v>
      </c>
      <c r="DB732" s="871">
        <v>0</v>
      </c>
      <c r="DC732" s="871">
        <v>0</v>
      </c>
      <c r="DD732" s="871">
        <v>0</v>
      </c>
      <c r="DE732" s="871">
        <v>0</v>
      </c>
      <c r="DF732" s="871">
        <v>0</v>
      </c>
      <c r="DG732" s="871">
        <v>0</v>
      </c>
      <c r="DH732" s="872">
        <v>0</v>
      </c>
      <c r="DI732" s="776">
        <v>0</v>
      </c>
      <c r="DJ732" s="776">
        <v>0</v>
      </c>
      <c r="DK732" s="776">
        <v>0</v>
      </c>
      <c r="DL732" s="776">
        <v>0</v>
      </c>
      <c r="DM732" s="776">
        <v>0</v>
      </c>
      <c r="DN732" s="776">
        <v>0</v>
      </c>
      <c r="DO732" s="873">
        <v>0</v>
      </c>
      <c r="DP732" s="776"/>
      <c r="DQ732" s="776"/>
      <c r="DR732" s="776"/>
      <c r="DS732" s="872"/>
      <c r="DT732" s="752">
        <v>0</v>
      </c>
      <c r="DU732" s="753" t="s">
        <v>308</v>
      </c>
      <c r="DV732" s="753" t="s">
        <v>308</v>
      </c>
      <c r="DW732" s="754" t="s">
        <v>308</v>
      </c>
      <c r="DX732" s="755" t="s">
        <v>308</v>
      </c>
      <c r="DY732" s="754" t="e">
        <v>#VALUE!</v>
      </c>
      <c r="DZ732" s="754" t="e">
        <v>#VALUE!</v>
      </c>
      <c r="EA732" s="754"/>
      <c r="EB732" s="754"/>
    </row>
    <row r="733" spans="1:132" ht="17.149999999999999" hidden="1" customHeight="1" outlineLevel="1" collapsed="1" x14ac:dyDescent="0.35">
      <c r="A733" s="618" t="s">
        <v>308</v>
      </c>
      <c r="B733" s="730">
        <v>107</v>
      </c>
      <c r="C733" s="730" t="s">
        <v>741</v>
      </c>
      <c r="D733" s="730" t="s">
        <v>741</v>
      </c>
      <c r="E733" s="730">
        <v>12</v>
      </c>
      <c r="F733" s="821"/>
      <c r="G733" s="821"/>
      <c r="H733" s="826"/>
      <c r="I733" s="730" t="s">
        <v>308</v>
      </c>
      <c r="J733" s="730" t="s">
        <v>308</v>
      </c>
      <c r="K733" s="730">
        <v>0</v>
      </c>
      <c r="L733" s="730" t="s">
        <v>308</v>
      </c>
      <c r="M733" s="868"/>
      <c r="N733" s="868">
        <v>0</v>
      </c>
      <c r="O733" s="868" t="s">
        <v>742</v>
      </c>
      <c r="P733" s="868" t="b">
        <v>1</v>
      </c>
      <c r="Q733" s="868" t="e">
        <v>#VALUE!</v>
      </c>
      <c r="R733" s="868"/>
      <c r="S733" s="868"/>
      <c r="T733" s="868"/>
      <c r="U733" s="868"/>
      <c r="V733" s="868"/>
      <c r="W733" s="868"/>
      <c r="X733" s="868"/>
      <c r="Y733" s="868"/>
      <c r="Z733" s="776"/>
      <c r="AA733" s="868"/>
      <c r="AB733" s="868"/>
      <c r="AC733" s="868"/>
      <c r="AD733" s="868"/>
      <c r="AE733" s="775"/>
      <c r="AF733" s="776">
        <v>0</v>
      </c>
      <c r="AG733" s="918"/>
      <c r="AH733" s="918"/>
      <c r="AI733" s="918"/>
      <c r="AJ733" s="778"/>
      <c r="AK733" s="894"/>
      <c r="AL733" s="895"/>
      <c r="AM733" s="895"/>
      <c r="AN733" s="895"/>
      <c r="AO733" s="895"/>
      <c r="AP733" s="895"/>
      <c r="AQ733" s="895"/>
      <c r="AR733" s="895"/>
      <c r="AS733" s="895"/>
      <c r="AT733" s="895"/>
      <c r="AU733" s="895"/>
      <c r="AV733" s="895"/>
      <c r="AW733" s="895"/>
      <c r="AX733" s="895"/>
      <c r="AY733" s="895"/>
      <c r="AZ733" s="895"/>
      <c r="BA733" s="895"/>
      <c r="BB733" s="895"/>
      <c r="BC733" s="895"/>
      <c r="BD733" s="895"/>
      <c r="BE733" s="895"/>
      <c r="BF733" s="895"/>
      <c r="BG733" s="895"/>
      <c r="BH733" s="895"/>
      <c r="BI733" s="895"/>
      <c r="BJ733" s="895"/>
      <c r="BK733" s="895"/>
      <c r="BL733" s="895"/>
      <c r="BM733" s="895"/>
      <c r="BN733" s="895"/>
      <c r="BO733" s="895"/>
      <c r="BP733" s="895"/>
      <c r="BQ733" s="895"/>
      <c r="BR733" s="895"/>
      <c r="BS733" s="895"/>
      <c r="BT733" s="895"/>
      <c r="BU733" s="895"/>
      <c r="BV733" s="895"/>
      <c r="BW733" s="895"/>
      <c r="BX733" s="895"/>
      <c r="BY733" s="895"/>
      <c r="BZ733" s="895"/>
      <c r="CA733" s="895"/>
      <c r="CB733" s="895"/>
      <c r="CC733" s="895"/>
      <c r="CD733" s="895"/>
      <c r="CE733" s="895"/>
      <c r="CF733" s="895"/>
      <c r="CG733" s="895"/>
      <c r="CH733" s="895"/>
      <c r="CI733" s="895"/>
      <c r="CJ733" s="895"/>
      <c r="CK733" s="868"/>
      <c r="CL733" s="868"/>
      <c r="CM733" s="868"/>
      <c r="CN733" s="885"/>
      <c r="CO733" s="868"/>
      <c r="CP733" s="868"/>
      <c r="CQ733" s="772"/>
      <c r="CR733" s="772"/>
      <c r="CS733" s="869"/>
      <c r="CT733" s="782"/>
      <c r="CU733" s="866"/>
      <c r="CV733" s="776"/>
      <c r="CW733" s="776"/>
      <c r="CX733" s="782"/>
      <c r="CY733" s="870">
        <v>0</v>
      </c>
      <c r="CZ733" s="870">
        <v>0</v>
      </c>
      <c r="DA733" s="871">
        <v>0</v>
      </c>
      <c r="DB733" s="871">
        <v>0</v>
      </c>
      <c r="DC733" s="871">
        <v>0</v>
      </c>
      <c r="DD733" s="871">
        <v>0</v>
      </c>
      <c r="DE733" s="871">
        <v>0</v>
      </c>
      <c r="DF733" s="871">
        <v>0</v>
      </c>
      <c r="DG733" s="871">
        <v>0</v>
      </c>
      <c r="DH733" s="872">
        <v>0</v>
      </c>
      <c r="DI733" s="776">
        <v>0</v>
      </c>
      <c r="DJ733" s="776">
        <v>0</v>
      </c>
      <c r="DK733" s="776">
        <v>0</v>
      </c>
      <c r="DL733" s="776">
        <v>0</v>
      </c>
      <c r="DM733" s="776">
        <v>0</v>
      </c>
      <c r="DN733" s="776">
        <v>0</v>
      </c>
      <c r="DO733" s="873">
        <v>0</v>
      </c>
      <c r="DP733" s="776"/>
      <c r="DQ733" s="776"/>
      <c r="DR733" s="776"/>
      <c r="DS733" s="872"/>
      <c r="DT733" s="752">
        <v>0</v>
      </c>
      <c r="DU733" s="753" t="s">
        <v>308</v>
      </c>
      <c r="DV733" s="753" t="s">
        <v>308</v>
      </c>
      <c r="DW733" s="754" t="s">
        <v>308</v>
      </c>
      <c r="DX733" s="755" t="s">
        <v>308</v>
      </c>
      <c r="DY733" s="754" t="e">
        <v>#VALUE!</v>
      </c>
      <c r="DZ733" s="754" t="e">
        <v>#VALUE!</v>
      </c>
      <c r="EA733" s="754"/>
      <c r="EB733" s="754"/>
    </row>
    <row r="734" spans="1:132" ht="17.25" hidden="1" customHeight="1" outlineLevel="1" x14ac:dyDescent="0.35">
      <c r="A734" s="618" t="s">
        <v>308</v>
      </c>
      <c r="B734" s="730">
        <v>108</v>
      </c>
      <c r="C734" s="730" t="s">
        <v>741</v>
      </c>
      <c r="D734" s="730" t="s">
        <v>741</v>
      </c>
      <c r="E734" s="730">
        <v>12</v>
      </c>
      <c r="F734" s="821"/>
      <c r="G734" s="821"/>
      <c r="H734" s="826"/>
      <c r="I734" s="730" t="s">
        <v>308</v>
      </c>
      <c r="J734" s="730" t="s">
        <v>308</v>
      </c>
      <c r="K734" s="730">
        <v>0</v>
      </c>
      <c r="L734" s="730" t="s">
        <v>308</v>
      </c>
      <c r="M734" s="868"/>
      <c r="N734" s="868">
        <v>0</v>
      </c>
      <c r="O734" s="868" t="s">
        <v>742</v>
      </c>
      <c r="P734" s="868" t="b">
        <v>1</v>
      </c>
      <c r="Q734" s="868" t="e">
        <v>#VALUE!</v>
      </c>
      <c r="R734" s="868"/>
      <c r="S734" s="868"/>
      <c r="T734" s="868"/>
      <c r="U734" s="868"/>
      <c r="V734" s="868"/>
      <c r="W734" s="868"/>
      <c r="X734" s="868"/>
      <c r="Y734" s="868"/>
      <c r="Z734" s="776"/>
      <c r="AA734" s="868"/>
      <c r="AB734" s="868"/>
      <c r="AC734" s="868"/>
      <c r="AD734" s="868"/>
      <c r="AE734" s="775"/>
      <c r="AF734" s="776">
        <v>0</v>
      </c>
      <c r="AG734" s="918"/>
      <c r="AH734" s="918"/>
      <c r="AI734" s="918"/>
      <c r="AJ734" s="778"/>
      <c r="AK734" s="894"/>
      <c r="AL734" s="895"/>
      <c r="AM734" s="895"/>
      <c r="AN734" s="895"/>
      <c r="AO734" s="895"/>
      <c r="AP734" s="895"/>
      <c r="AQ734" s="895"/>
      <c r="AR734" s="895"/>
      <c r="AS734" s="895"/>
      <c r="AT734" s="895"/>
      <c r="AU734" s="895"/>
      <c r="AV734" s="895"/>
      <c r="AW734" s="895"/>
      <c r="AX734" s="895"/>
      <c r="AY734" s="895"/>
      <c r="AZ734" s="895"/>
      <c r="BA734" s="895"/>
      <c r="BB734" s="895"/>
      <c r="BC734" s="895"/>
      <c r="BD734" s="895"/>
      <c r="BE734" s="895"/>
      <c r="BF734" s="895"/>
      <c r="BG734" s="895"/>
      <c r="BH734" s="895"/>
      <c r="BI734" s="895"/>
      <c r="BJ734" s="895"/>
      <c r="BK734" s="895"/>
      <c r="BL734" s="895"/>
      <c r="BM734" s="895"/>
      <c r="BN734" s="895"/>
      <c r="BO734" s="895"/>
      <c r="BP734" s="895"/>
      <c r="BQ734" s="895"/>
      <c r="BR734" s="895"/>
      <c r="BS734" s="895"/>
      <c r="BT734" s="895"/>
      <c r="BU734" s="895"/>
      <c r="BV734" s="895"/>
      <c r="BW734" s="895"/>
      <c r="BX734" s="895"/>
      <c r="BY734" s="895"/>
      <c r="BZ734" s="895"/>
      <c r="CA734" s="895"/>
      <c r="CB734" s="895"/>
      <c r="CC734" s="895"/>
      <c r="CD734" s="895"/>
      <c r="CE734" s="895"/>
      <c r="CF734" s="895"/>
      <c r="CG734" s="895"/>
      <c r="CH734" s="895"/>
      <c r="CI734" s="895"/>
      <c r="CJ734" s="895"/>
      <c r="CK734" s="868"/>
      <c r="CL734" s="868"/>
      <c r="CM734" s="868"/>
      <c r="CN734" s="885"/>
      <c r="CO734" s="868"/>
      <c r="CP734" s="868"/>
      <c r="CQ734" s="772"/>
      <c r="CR734" s="772"/>
      <c r="CS734" s="869"/>
      <c r="CT734" s="782"/>
      <c r="CU734" s="866"/>
      <c r="CV734" s="776"/>
      <c r="CW734" s="776"/>
      <c r="CX734" s="782"/>
      <c r="CY734" s="870">
        <v>0</v>
      </c>
      <c r="CZ734" s="870">
        <v>0</v>
      </c>
      <c r="DA734" s="871">
        <v>0</v>
      </c>
      <c r="DB734" s="871">
        <v>0</v>
      </c>
      <c r="DC734" s="871">
        <v>0</v>
      </c>
      <c r="DD734" s="871">
        <v>0</v>
      </c>
      <c r="DE734" s="871">
        <v>0</v>
      </c>
      <c r="DF734" s="871">
        <v>0</v>
      </c>
      <c r="DG734" s="871">
        <v>0</v>
      </c>
      <c r="DH734" s="872">
        <v>0</v>
      </c>
      <c r="DI734" s="776">
        <v>0</v>
      </c>
      <c r="DJ734" s="776">
        <v>0</v>
      </c>
      <c r="DK734" s="776">
        <v>0</v>
      </c>
      <c r="DL734" s="776">
        <v>0</v>
      </c>
      <c r="DM734" s="776">
        <v>0</v>
      </c>
      <c r="DN734" s="776">
        <v>0</v>
      </c>
      <c r="DO734" s="873">
        <v>0</v>
      </c>
      <c r="DP734" s="776"/>
      <c r="DQ734" s="776"/>
      <c r="DR734" s="776"/>
      <c r="DS734" s="872"/>
      <c r="DT734" s="752">
        <v>0</v>
      </c>
      <c r="DU734" s="753" t="s">
        <v>308</v>
      </c>
      <c r="DV734" s="753" t="s">
        <v>308</v>
      </c>
      <c r="DW734" s="754" t="s">
        <v>308</v>
      </c>
      <c r="DX734" s="755" t="s">
        <v>308</v>
      </c>
      <c r="DY734" s="754" t="e">
        <v>#VALUE!</v>
      </c>
      <c r="DZ734" s="754" t="e">
        <v>#VALUE!</v>
      </c>
      <c r="EA734" s="754"/>
      <c r="EB734" s="754"/>
    </row>
    <row r="735" spans="1:132" ht="17.25" hidden="1" customHeight="1" outlineLevel="1" x14ac:dyDescent="0.35">
      <c r="A735" s="618" t="s">
        <v>308</v>
      </c>
      <c r="B735" s="730">
        <v>109</v>
      </c>
      <c r="C735" s="730" t="s">
        <v>741</v>
      </c>
      <c r="D735" s="730" t="s">
        <v>741</v>
      </c>
      <c r="E735" s="730">
        <v>12</v>
      </c>
      <c r="F735" s="821"/>
      <c r="G735" s="821"/>
      <c r="H735" s="826"/>
      <c r="I735" s="730" t="s">
        <v>308</v>
      </c>
      <c r="J735" s="730" t="s">
        <v>308</v>
      </c>
      <c r="K735" s="730">
        <v>0</v>
      </c>
      <c r="L735" s="730" t="s">
        <v>308</v>
      </c>
      <c r="M735" s="868"/>
      <c r="N735" s="868">
        <v>0</v>
      </c>
      <c r="O735" s="868" t="s">
        <v>742</v>
      </c>
      <c r="P735" s="868" t="b">
        <v>1</v>
      </c>
      <c r="Q735" s="868" t="e">
        <v>#VALUE!</v>
      </c>
      <c r="R735" s="868"/>
      <c r="S735" s="868"/>
      <c r="T735" s="868"/>
      <c r="U735" s="868"/>
      <c r="V735" s="868"/>
      <c r="W735" s="868"/>
      <c r="X735" s="868"/>
      <c r="Y735" s="868"/>
      <c r="Z735" s="776"/>
      <c r="AA735" s="868"/>
      <c r="AB735" s="868"/>
      <c r="AC735" s="868"/>
      <c r="AD735" s="868"/>
      <c r="AE735" s="775"/>
      <c r="AF735" s="776">
        <v>0</v>
      </c>
      <c r="AG735" s="918"/>
      <c r="AH735" s="918"/>
      <c r="AI735" s="918"/>
      <c r="AJ735" s="778"/>
      <c r="AK735" s="894"/>
      <c r="AL735" s="895"/>
      <c r="AM735" s="895"/>
      <c r="AN735" s="895"/>
      <c r="AO735" s="895"/>
      <c r="AP735" s="895"/>
      <c r="AQ735" s="895"/>
      <c r="AR735" s="895"/>
      <c r="AS735" s="895"/>
      <c r="AT735" s="895"/>
      <c r="AU735" s="895"/>
      <c r="AV735" s="895"/>
      <c r="AW735" s="895"/>
      <c r="AX735" s="895"/>
      <c r="AY735" s="895"/>
      <c r="AZ735" s="895"/>
      <c r="BA735" s="895"/>
      <c r="BB735" s="895"/>
      <c r="BC735" s="895"/>
      <c r="BD735" s="895"/>
      <c r="BE735" s="895"/>
      <c r="BF735" s="895"/>
      <c r="BG735" s="895"/>
      <c r="BH735" s="895"/>
      <c r="BI735" s="895"/>
      <c r="BJ735" s="895"/>
      <c r="BK735" s="895"/>
      <c r="BL735" s="895"/>
      <c r="BM735" s="895"/>
      <c r="BN735" s="895"/>
      <c r="BO735" s="895"/>
      <c r="BP735" s="895"/>
      <c r="BQ735" s="895"/>
      <c r="BR735" s="895"/>
      <c r="BS735" s="895"/>
      <c r="BT735" s="895"/>
      <c r="BU735" s="895"/>
      <c r="BV735" s="895"/>
      <c r="BW735" s="895"/>
      <c r="BX735" s="895"/>
      <c r="BY735" s="895"/>
      <c r="BZ735" s="895"/>
      <c r="CA735" s="895"/>
      <c r="CB735" s="895"/>
      <c r="CC735" s="895"/>
      <c r="CD735" s="895"/>
      <c r="CE735" s="895"/>
      <c r="CF735" s="895"/>
      <c r="CG735" s="895"/>
      <c r="CH735" s="895"/>
      <c r="CI735" s="895"/>
      <c r="CJ735" s="895"/>
      <c r="CK735" s="868"/>
      <c r="CL735" s="868"/>
      <c r="CM735" s="868"/>
      <c r="CN735" s="885"/>
      <c r="CO735" s="868"/>
      <c r="CP735" s="868"/>
      <c r="CQ735" s="772"/>
      <c r="CR735" s="772"/>
      <c r="CS735" s="869"/>
      <c r="CT735" s="782"/>
      <c r="CU735" s="866"/>
      <c r="CV735" s="776"/>
      <c r="CW735" s="776"/>
      <c r="CX735" s="782"/>
      <c r="CY735" s="870">
        <v>0</v>
      </c>
      <c r="CZ735" s="870">
        <v>0</v>
      </c>
      <c r="DA735" s="871">
        <v>0</v>
      </c>
      <c r="DB735" s="871">
        <v>0</v>
      </c>
      <c r="DC735" s="871">
        <v>0</v>
      </c>
      <c r="DD735" s="871">
        <v>0</v>
      </c>
      <c r="DE735" s="871">
        <v>0</v>
      </c>
      <c r="DF735" s="871">
        <v>0</v>
      </c>
      <c r="DG735" s="871">
        <v>0</v>
      </c>
      <c r="DH735" s="872">
        <v>0</v>
      </c>
      <c r="DI735" s="776">
        <v>0</v>
      </c>
      <c r="DJ735" s="776">
        <v>0</v>
      </c>
      <c r="DK735" s="776">
        <v>0</v>
      </c>
      <c r="DL735" s="776">
        <v>0</v>
      </c>
      <c r="DM735" s="776">
        <v>0</v>
      </c>
      <c r="DN735" s="776">
        <v>0</v>
      </c>
      <c r="DO735" s="873">
        <v>0</v>
      </c>
      <c r="DP735" s="776"/>
      <c r="DQ735" s="776"/>
      <c r="DR735" s="776"/>
      <c r="DS735" s="872"/>
      <c r="DT735" s="752">
        <v>0</v>
      </c>
      <c r="DU735" s="753" t="s">
        <v>308</v>
      </c>
      <c r="DV735" s="753" t="s">
        <v>308</v>
      </c>
      <c r="DW735" s="754" t="s">
        <v>308</v>
      </c>
      <c r="DX735" s="755" t="s">
        <v>308</v>
      </c>
      <c r="DY735" s="754" t="e">
        <v>#VALUE!</v>
      </c>
      <c r="DZ735" s="754" t="e">
        <v>#VALUE!</v>
      </c>
      <c r="EA735" s="754"/>
      <c r="EB735" s="754"/>
    </row>
    <row r="736" spans="1:132" ht="17.25" hidden="1" customHeight="1" outlineLevel="1" x14ac:dyDescent="0.35">
      <c r="A736" s="618" t="s">
        <v>308</v>
      </c>
      <c r="B736" s="730">
        <v>110</v>
      </c>
      <c r="C736" s="730" t="s">
        <v>741</v>
      </c>
      <c r="D736" s="730" t="s">
        <v>741</v>
      </c>
      <c r="E736" s="730">
        <v>12</v>
      </c>
      <c r="F736" s="821"/>
      <c r="G736" s="821"/>
      <c r="H736" s="826"/>
      <c r="I736" s="730" t="s">
        <v>308</v>
      </c>
      <c r="J736" s="730" t="s">
        <v>308</v>
      </c>
      <c r="K736" s="730">
        <v>0</v>
      </c>
      <c r="L736" s="730" t="s">
        <v>308</v>
      </c>
      <c r="M736" s="868"/>
      <c r="N736" s="868">
        <v>0</v>
      </c>
      <c r="O736" s="868" t="s">
        <v>742</v>
      </c>
      <c r="P736" s="868" t="b">
        <v>1</v>
      </c>
      <c r="Q736" s="868" t="e">
        <v>#VALUE!</v>
      </c>
      <c r="R736" s="868"/>
      <c r="S736" s="868"/>
      <c r="T736" s="868"/>
      <c r="U736" s="868"/>
      <c r="V736" s="868"/>
      <c r="W736" s="868"/>
      <c r="X736" s="868"/>
      <c r="Y736" s="868"/>
      <c r="Z736" s="776"/>
      <c r="AA736" s="868"/>
      <c r="AB736" s="868"/>
      <c r="AC736" s="868"/>
      <c r="AD736" s="868"/>
      <c r="AE736" s="775"/>
      <c r="AF736" s="776">
        <v>0</v>
      </c>
      <c r="AG736" s="918"/>
      <c r="AH736" s="918"/>
      <c r="AI736" s="918"/>
      <c r="AJ736" s="778"/>
      <c r="AK736" s="894"/>
      <c r="AL736" s="895"/>
      <c r="AM736" s="895"/>
      <c r="AN736" s="895"/>
      <c r="AO736" s="895"/>
      <c r="AP736" s="895"/>
      <c r="AQ736" s="895"/>
      <c r="AR736" s="895"/>
      <c r="AS736" s="895"/>
      <c r="AT736" s="895"/>
      <c r="AU736" s="895"/>
      <c r="AV736" s="895"/>
      <c r="AW736" s="895"/>
      <c r="AX736" s="895"/>
      <c r="AY736" s="895"/>
      <c r="AZ736" s="895"/>
      <c r="BA736" s="895"/>
      <c r="BB736" s="895"/>
      <c r="BC736" s="895"/>
      <c r="BD736" s="895"/>
      <c r="BE736" s="895"/>
      <c r="BF736" s="895"/>
      <c r="BG736" s="895"/>
      <c r="BH736" s="895"/>
      <c r="BI736" s="895"/>
      <c r="BJ736" s="895"/>
      <c r="BK736" s="895"/>
      <c r="BL736" s="895"/>
      <c r="BM736" s="895"/>
      <c r="BN736" s="895"/>
      <c r="BO736" s="895"/>
      <c r="BP736" s="895"/>
      <c r="BQ736" s="895"/>
      <c r="BR736" s="895"/>
      <c r="BS736" s="895"/>
      <c r="BT736" s="895"/>
      <c r="BU736" s="895"/>
      <c r="BV736" s="895"/>
      <c r="BW736" s="895"/>
      <c r="BX736" s="895"/>
      <c r="BY736" s="895"/>
      <c r="BZ736" s="895"/>
      <c r="CA736" s="895"/>
      <c r="CB736" s="895"/>
      <c r="CC736" s="895"/>
      <c r="CD736" s="895"/>
      <c r="CE736" s="895"/>
      <c r="CF736" s="895"/>
      <c r="CG736" s="895"/>
      <c r="CH736" s="895"/>
      <c r="CI736" s="895"/>
      <c r="CJ736" s="895"/>
      <c r="CK736" s="868"/>
      <c r="CL736" s="868"/>
      <c r="CM736" s="868"/>
      <c r="CN736" s="885"/>
      <c r="CO736" s="868"/>
      <c r="CP736" s="868"/>
      <c r="CQ736" s="772"/>
      <c r="CR736" s="772"/>
      <c r="CS736" s="869"/>
      <c r="CT736" s="782"/>
      <c r="CU736" s="866"/>
      <c r="CV736" s="776"/>
      <c r="CW736" s="776"/>
      <c r="CX736" s="782"/>
      <c r="CY736" s="870">
        <v>0</v>
      </c>
      <c r="CZ736" s="870">
        <v>0</v>
      </c>
      <c r="DA736" s="871">
        <v>0</v>
      </c>
      <c r="DB736" s="871">
        <v>0</v>
      </c>
      <c r="DC736" s="871">
        <v>0</v>
      </c>
      <c r="DD736" s="871">
        <v>0</v>
      </c>
      <c r="DE736" s="871">
        <v>0</v>
      </c>
      <c r="DF736" s="871">
        <v>0</v>
      </c>
      <c r="DG736" s="871">
        <v>0</v>
      </c>
      <c r="DH736" s="872">
        <v>0</v>
      </c>
      <c r="DI736" s="776">
        <v>0</v>
      </c>
      <c r="DJ736" s="776">
        <v>0</v>
      </c>
      <c r="DK736" s="776">
        <v>0</v>
      </c>
      <c r="DL736" s="776">
        <v>0</v>
      </c>
      <c r="DM736" s="776">
        <v>0</v>
      </c>
      <c r="DN736" s="776">
        <v>0</v>
      </c>
      <c r="DO736" s="873">
        <v>0</v>
      </c>
      <c r="DP736" s="776"/>
      <c r="DQ736" s="776"/>
      <c r="DR736" s="776"/>
      <c r="DS736" s="872"/>
      <c r="DT736" s="752">
        <v>0</v>
      </c>
      <c r="DU736" s="753" t="s">
        <v>308</v>
      </c>
      <c r="DV736" s="753" t="s">
        <v>308</v>
      </c>
      <c r="DW736" s="754" t="s">
        <v>308</v>
      </c>
      <c r="DX736" s="755" t="s">
        <v>308</v>
      </c>
      <c r="DY736" s="754" t="e">
        <v>#VALUE!</v>
      </c>
      <c r="DZ736" s="754" t="e">
        <v>#VALUE!</v>
      </c>
      <c r="EA736" s="754"/>
      <c r="EB736" s="754"/>
    </row>
    <row r="737" spans="1:266" ht="17.25" hidden="1" customHeight="1" outlineLevel="1" x14ac:dyDescent="0.35">
      <c r="A737" s="618" t="s">
        <v>308</v>
      </c>
      <c r="B737" s="730">
        <v>111</v>
      </c>
      <c r="C737" s="730" t="s">
        <v>741</v>
      </c>
      <c r="D737" s="730" t="s">
        <v>741</v>
      </c>
      <c r="E737" s="730">
        <v>12</v>
      </c>
      <c r="F737" s="821"/>
      <c r="G737" s="821"/>
      <c r="H737" s="826"/>
      <c r="I737" s="730" t="s">
        <v>308</v>
      </c>
      <c r="J737" s="730" t="s">
        <v>308</v>
      </c>
      <c r="K737" s="730">
        <v>0</v>
      </c>
      <c r="L737" s="730" t="s">
        <v>308</v>
      </c>
      <c r="M737" s="868"/>
      <c r="N737" s="868">
        <v>0</v>
      </c>
      <c r="O737" s="868" t="s">
        <v>742</v>
      </c>
      <c r="P737" s="868" t="b">
        <v>1</v>
      </c>
      <c r="Q737" s="868" t="e">
        <v>#VALUE!</v>
      </c>
      <c r="R737" s="868"/>
      <c r="S737" s="868"/>
      <c r="T737" s="868"/>
      <c r="U737" s="868"/>
      <c r="V737" s="868"/>
      <c r="W737" s="868"/>
      <c r="X737" s="868"/>
      <c r="Y737" s="868"/>
      <c r="Z737" s="776"/>
      <c r="AA737" s="868"/>
      <c r="AB737" s="868"/>
      <c r="AC737" s="868"/>
      <c r="AD737" s="868"/>
      <c r="AE737" s="775"/>
      <c r="AF737" s="776">
        <v>0</v>
      </c>
      <c r="AG737" s="918"/>
      <c r="AH737" s="918"/>
      <c r="AI737" s="918"/>
      <c r="AJ737" s="778"/>
      <c r="AK737" s="894"/>
      <c r="AL737" s="895"/>
      <c r="AM737" s="895"/>
      <c r="AN737" s="895"/>
      <c r="AO737" s="895"/>
      <c r="AP737" s="895"/>
      <c r="AQ737" s="895"/>
      <c r="AR737" s="895"/>
      <c r="AS737" s="895"/>
      <c r="AT737" s="895"/>
      <c r="AU737" s="895"/>
      <c r="AV737" s="895"/>
      <c r="AW737" s="895"/>
      <c r="AX737" s="895"/>
      <c r="AY737" s="895"/>
      <c r="AZ737" s="895"/>
      <c r="BA737" s="895"/>
      <c r="BB737" s="895"/>
      <c r="BC737" s="895"/>
      <c r="BD737" s="895"/>
      <c r="BE737" s="895"/>
      <c r="BF737" s="895"/>
      <c r="BG737" s="895"/>
      <c r="BH737" s="895"/>
      <c r="BI737" s="895"/>
      <c r="BJ737" s="895"/>
      <c r="BK737" s="895"/>
      <c r="BL737" s="895"/>
      <c r="BM737" s="895"/>
      <c r="BN737" s="895"/>
      <c r="BO737" s="895"/>
      <c r="BP737" s="895"/>
      <c r="BQ737" s="895"/>
      <c r="BR737" s="895"/>
      <c r="BS737" s="895"/>
      <c r="BT737" s="895"/>
      <c r="BU737" s="895"/>
      <c r="BV737" s="895"/>
      <c r="BW737" s="895"/>
      <c r="BX737" s="895"/>
      <c r="BY737" s="895"/>
      <c r="BZ737" s="895"/>
      <c r="CA737" s="895"/>
      <c r="CB737" s="895"/>
      <c r="CC737" s="895"/>
      <c r="CD737" s="895"/>
      <c r="CE737" s="895"/>
      <c r="CF737" s="895"/>
      <c r="CG737" s="895"/>
      <c r="CH737" s="895"/>
      <c r="CI737" s="895"/>
      <c r="CJ737" s="895"/>
      <c r="CK737" s="868"/>
      <c r="CL737" s="868"/>
      <c r="CM737" s="868"/>
      <c r="CN737" s="885"/>
      <c r="CO737" s="868"/>
      <c r="CP737" s="868"/>
      <c r="CQ737" s="772"/>
      <c r="CR737" s="772"/>
      <c r="CS737" s="869"/>
      <c r="CT737" s="782"/>
      <c r="CU737" s="866"/>
      <c r="CV737" s="776"/>
      <c r="CW737" s="776"/>
      <c r="CX737" s="782"/>
      <c r="CY737" s="870">
        <v>0</v>
      </c>
      <c r="CZ737" s="870">
        <v>0</v>
      </c>
      <c r="DA737" s="871">
        <v>0</v>
      </c>
      <c r="DB737" s="871">
        <v>0</v>
      </c>
      <c r="DC737" s="871">
        <v>0</v>
      </c>
      <c r="DD737" s="871">
        <v>0</v>
      </c>
      <c r="DE737" s="871">
        <v>0</v>
      </c>
      <c r="DF737" s="871">
        <v>0</v>
      </c>
      <c r="DG737" s="871">
        <v>0</v>
      </c>
      <c r="DH737" s="872">
        <v>0</v>
      </c>
      <c r="DI737" s="776">
        <v>0</v>
      </c>
      <c r="DJ737" s="776">
        <v>0</v>
      </c>
      <c r="DK737" s="776">
        <v>0</v>
      </c>
      <c r="DL737" s="776">
        <v>0</v>
      </c>
      <c r="DM737" s="776">
        <v>0</v>
      </c>
      <c r="DN737" s="776">
        <v>0</v>
      </c>
      <c r="DO737" s="873">
        <v>0</v>
      </c>
      <c r="DP737" s="776"/>
      <c r="DQ737" s="776"/>
      <c r="DR737" s="776"/>
      <c r="DS737" s="872"/>
      <c r="DT737" s="752">
        <v>0</v>
      </c>
      <c r="DU737" s="753" t="s">
        <v>308</v>
      </c>
      <c r="DV737" s="753" t="s">
        <v>308</v>
      </c>
      <c r="DW737" s="754" t="s">
        <v>308</v>
      </c>
      <c r="DX737" s="755" t="s">
        <v>308</v>
      </c>
      <c r="DY737" s="754" t="e">
        <v>#VALUE!</v>
      </c>
      <c r="DZ737" s="754" t="e">
        <v>#VALUE!</v>
      </c>
      <c r="EA737" s="754"/>
      <c r="EB737" s="754"/>
    </row>
    <row r="738" spans="1:266" ht="17.25" hidden="1" customHeight="1" outlineLevel="1" x14ac:dyDescent="0.35">
      <c r="A738" s="618" t="s">
        <v>308</v>
      </c>
      <c r="B738" s="730">
        <v>112</v>
      </c>
      <c r="C738" s="730" t="s">
        <v>741</v>
      </c>
      <c r="D738" s="730" t="s">
        <v>741</v>
      </c>
      <c r="E738" s="730">
        <v>12</v>
      </c>
      <c r="F738" s="821"/>
      <c r="G738" s="821"/>
      <c r="H738" s="826"/>
      <c r="I738" s="730" t="s">
        <v>308</v>
      </c>
      <c r="J738" s="730" t="s">
        <v>308</v>
      </c>
      <c r="K738" s="730">
        <v>0</v>
      </c>
      <c r="L738" s="730" t="s">
        <v>308</v>
      </c>
      <c r="M738" s="868"/>
      <c r="N738" s="868">
        <v>0</v>
      </c>
      <c r="O738" s="868" t="s">
        <v>742</v>
      </c>
      <c r="P738" s="868" t="b">
        <v>1</v>
      </c>
      <c r="Q738" s="868" t="e">
        <v>#VALUE!</v>
      </c>
      <c r="R738" s="868"/>
      <c r="S738" s="868"/>
      <c r="T738" s="868"/>
      <c r="U738" s="868"/>
      <c r="V738" s="868"/>
      <c r="W738" s="868"/>
      <c r="X738" s="868"/>
      <c r="Y738" s="868"/>
      <c r="Z738" s="776"/>
      <c r="AA738" s="868"/>
      <c r="AB738" s="868"/>
      <c r="AC738" s="868"/>
      <c r="AD738" s="868"/>
      <c r="AE738" s="775"/>
      <c r="AF738" s="776">
        <v>0</v>
      </c>
      <c r="AG738" s="918"/>
      <c r="AH738" s="918"/>
      <c r="AI738" s="918"/>
      <c r="AJ738" s="778"/>
      <c r="AK738" s="894"/>
      <c r="AL738" s="895"/>
      <c r="AM738" s="895"/>
      <c r="AN738" s="895"/>
      <c r="AO738" s="895"/>
      <c r="AP738" s="895"/>
      <c r="AQ738" s="895"/>
      <c r="AR738" s="895"/>
      <c r="AS738" s="895"/>
      <c r="AT738" s="895"/>
      <c r="AU738" s="895"/>
      <c r="AV738" s="895"/>
      <c r="AW738" s="895"/>
      <c r="AX738" s="895"/>
      <c r="AY738" s="895"/>
      <c r="AZ738" s="895"/>
      <c r="BA738" s="895"/>
      <c r="BB738" s="895"/>
      <c r="BC738" s="895"/>
      <c r="BD738" s="895"/>
      <c r="BE738" s="895"/>
      <c r="BF738" s="895"/>
      <c r="BG738" s="895"/>
      <c r="BH738" s="895"/>
      <c r="BI738" s="895"/>
      <c r="BJ738" s="895"/>
      <c r="BK738" s="895"/>
      <c r="BL738" s="895"/>
      <c r="BM738" s="895"/>
      <c r="BN738" s="895"/>
      <c r="BO738" s="895"/>
      <c r="BP738" s="895"/>
      <c r="BQ738" s="895"/>
      <c r="BR738" s="895"/>
      <c r="BS738" s="895"/>
      <c r="BT738" s="895"/>
      <c r="BU738" s="895"/>
      <c r="BV738" s="895"/>
      <c r="BW738" s="895"/>
      <c r="BX738" s="895"/>
      <c r="BY738" s="895"/>
      <c r="BZ738" s="895"/>
      <c r="CA738" s="895"/>
      <c r="CB738" s="895"/>
      <c r="CC738" s="895"/>
      <c r="CD738" s="895"/>
      <c r="CE738" s="895"/>
      <c r="CF738" s="895"/>
      <c r="CG738" s="895"/>
      <c r="CH738" s="895"/>
      <c r="CI738" s="895"/>
      <c r="CJ738" s="895"/>
      <c r="CK738" s="868"/>
      <c r="CL738" s="868"/>
      <c r="CM738" s="868"/>
      <c r="CN738" s="885"/>
      <c r="CO738" s="868"/>
      <c r="CP738" s="868"/>
      <c r="CQ738" s="772"/>
      <c r="CR738" s="772"/>
      <c r="CS738" s="869"/>
      <c r="CT738" s="782"/>
      <c r="CU738" s="866"/>
      <c r="CV738" s="776"/>
      <c r="CW738" s="776"/>
      <c r="CX738" s="782"/>
      <c r="CY738" s="870">
        <v>0</v>
      </c>
      <c r="CZ738" s="870">
        <v>0</v>
      </c>
      <c r="DA738" s="871">
        <v>0</v>
      </c>
      <c r="DB738" s="871">
        <v>0</v>
      </c>
      <c r="DC738" s="871">
        <v>0</v>
      </c>
      <c r="DD738" s="871">
        <v>0</v>
      </c>
      <c r="DE738" s="871">
        <v>0</v>
      </c>
      <c r="DF738" s="871">
        <v>0</v>
      </c>
      <c r="DG738" s="871">
        <v>0</v>
      </c>
      <c r="DH738" s="872">
        <v>0</v>
      </c>
      <c r="DI738" s="776">
        <v>0</v>
      </c>
      <c r="DJ738" s="776">
        <v>0</v>
      </c>
      <c r="DK738" s="776">
        <v>0</v>
      </c>
      <c r="DL738" s="776">
        <v>0</v>
      </c>
      <c r="DM738" s="776">
        <v>0</v>
      </c>
      <c r="DN738" s="776">
        <v>0</v>
      </c>
      <c r="DO738" s="873">
        <v>0</v>
      </c>
      <c r="DP738" s="776"/>
      <c r="DQ738" s="776"/>
      <c r="DR738" s="776"/>
      <c r="DS738" s="872"/>
      <c r="DT738" s="752">
        <v>0</v>
      </c>
      <c r="DU738" s="753" t="s">
        <v>308</v>
      </c>
      <c r="DV738" s="753" t="s">
        <v>308</v>
      </c>
      <c r="DW738" s="754" t="s">
        <v>308</v>
      </c>
      <c r="DX738" s="755" t="s">
        <v>308</v>
      </c>
      <c r="DY738" s="754" t="e">
        <v>#VALUE!</v>
      </c>
      <c r="DZ738" s="754" t="e">
        <v>#VALUE!</v>
      </c>
      <c r="EA738" s="754"/>
      <c r="EB738" s="754"/>
    </row>
    <row r="739" spans="1:266" ht="17.25" hidden="1" customHeight="1" outlineLevel="1" collapsed="1" x14ac:dyDescent="0.35">
      <c r="A739" s="618" t="s">
        <v>308</v>
      </c>
      <c r="B739" s="730">
        <v>113</v>
      </c>
      <c r="C739" s="730" t="s">
        <v>741</v>
      </c>
      <c r="D739" s="730" t="s">
        <v>741</v>
      </c>
      <c r="E739" s="730">
        <v>12</v>
      </c>
      <c r="F739" s="821"/>
      <c r="G739" s="821"/>
      <c r="H739" s="826"/>
      <c r="I739" s="730" t="s">
        <v>308</v>
      </c>
      <c r="J739" s="730" t="s">
        <v>308</v>
      </c>
      <c r="K739" s="730">
        <v>0</v>
      </c>
      <c r="L739" s="730" t="s">
        <v>308</v>
      </c>
      <c r="M739" s="868"/>
      <c r="N739" s="868">
        <v>0</v>
      </c>
      <c r="O739" s="868" t="s">
        <v>742</v>
      </c>
      <c r="P739" s="868" t="b">
        <v>1</v>
      </c>
      <c r="Q739" s="868" t="e">
        <v>#VALUE!</v>
      </c>
      <c r="R739" s="868"/>
      <c r="S739" s="868"/>
      <c r="T739" s="868"/>
      <c r="U739" s="868"/>
      <c r="V739" s="868"/>
      <c r="W739" s="868"/>
      <c r="X739" s="868"/>
      <c r="Y739" s="868"/>
      <c r="Z739" s="776"/>
      <c r="AA739" s="868"/>
      <c r="AB739" s="868"/>
      <c r="AC739" s="868"/>
      <c r="AD739" s="868"/>
      <c r="AE739" s="775"/>
      <c r="AF739" s="776">
        <v>0</v>
      </c>
      <c r="AG739" s="918"/>
      <c r="AH739" s="918"/>
      <c r="AI739" s="918"/>
      <c r="AJ739" s="778"/>
      <c r="AK739" s="894"/>
      <c r="AL739" s="895"/>
      <c r="AM739" s="895"/>
      <c r="AN739" s="895"/>
      <c r="AO739" s="895"/>
      <c r="AP739" s="895"/>
      <c r="AQ739" s="895"/>
      <c r="AR739" s="895"/>
      <c r="AS739" s="895"/>
      <c r="AT739" s="895"/>
      <c r="AU739" s="895"/>
      <c r="AV739" s="895"/>
      <c r="AW739" s="895"/>
      <c r="AX739" s="895"/>
      <c r="AY739" s="895"/>
      <c r="AZ739" s="895"/>
      <c r="BA739" s="895"/>
      <c r="BB739" s="895"/>
      <c r="BC739" s="895"/>
      <c r="BD739" s="895"/>
      <c r="BE739" s="895"/>
      <c r="BF739" s="895"/>
      <c r="BG739" s="895"/>
      <c r="BH739" s="895"/>
      <c r="BI739" s="895"/>
      <c r="BJ739" s="895"/>
      <c r="BK739" s="895"/>
      <c r="BL739" s="895"/>
      <c r="BM739" s="895"/>
      <c r="BN739" s="895"/>
      <c r="BO739" s="895"/>
      <c r="BP739" s="895"/>
      <c r="BQ739" s="895"/>
      <c r="BR739" s="895"/>
      <c r="BS739" s="895"/>
      <c r="BT739" s="895"/>
      <c r="BU739" s="895"/>
      <c r="BV739" s="895"/>
      <c r="BW739" s="895"/>
      <c r="BX739" s="895"/>
      <c r="BY739" s="895"/>
      <c r="BZ739" s="895"/>
      <c r="CA739" s="895"/>
      <c r="CB739" s="895"/>
      <c r="CC739" s="895"/>
      <c r="CD739" s="895"/>
      <c r="CE739" s="895"/>
      <c r="CF739" s="895"/>
      <c r="CG739" s="895"/>
      <c r="CH739" s="895"/>
      <c r="CI739" s="895"/>
      <c r="CJ739" s="895"/>
      <c r="CK739" s="868"/>
      <c r="CL739" s="868"/>
      <c r="CM739" s="868"/>
      <c r="CN739" s="885"/>
      <c r="CO739" s="868"/>
      <c r="CP739" s="868"/>
      <c r="CQ739" s="772"/>
      <c r="CR739" s="772"/>
      <c r="CS739" s="869"/>
      <c r="CT739" s="782"/>
      <c r="CU739" s="866"/>
      <c r="CV739" s="776"/>
      <c r="CW739" s="776"/>
      <c r="CX739" s="782"/>
      <c r="CY739" s="870">
        <v>0</v>
      </c>
      <c r="CZ739" s="870">
        <v>0</v>
      </c>
      <c r="DA739" s="871">
        <v>0</v>
      </c>
      <c r="DB739" s="871">
        <v>0</v>
      </c>
      <c r="DC739" s="871">
        <v>0</v>
      </c>
      <c r="DD739" s="871">
        <v>0</v>
      </c>
      <c r="DE739" s="871">
        <v>0</v>
      </c>
      <c r="DF739" s="871">
        <v>0</v>
      </c>
      <c r="DG739" s="871">
        <v>0</v>
      </c>
      <c r="DH739" s="872">
        <v>0</v>
      </c>
      <c r="DI739" s="776">
        <v>0</v>
      </c>
      <c r="DJ739" s="776">
        <v>0</v>
      </c>
      <c r="DK739" s="776">
        <v>0</v>
      </c>
      <c r="DL739" s="776">
        <v>0</v>
      </c>
      <c r="DM739" s="776">
        <v>0</v>
      </c>
      <c r="DN739" s="776">
        <v>0</v>
      </c>
      <c r="DO739" s="873">
        <v>0</v>
      </c>
      <c r="DP739" s="776"/>
      <c r="DQ739" s="776"/>
      <c r="DR739" s="776"/>
      <c r="DS739" s="872"/>
      <c r="DT739" s="752">
        <v>0</v>
      </c>
      <c r="DU739" s="753" t="s">
        <v>308</v>
      </c>
      <c r="DV739" s="753" t="s">
        <v>308</v>
      </c>
      <c r="DW739" s="754" t="s">
        <v>308</v>
      </c>
      <c r="DX739" s="755" t="s">
        <v>308</v>
      </c>
      <c r="DY739" s="754" t="e">
        <v>#VALUE!</v>
      </c>
      <c r="DZ739" s="754" t="e">
        <v>#VALUE!</v>
      </c>
      <c r="EA739" s="754"/>
      <c r="EB739" s="754"/>
    </row>
    <row r="740" spans="1:266" ht="17.149999999999999" hidden="1" customHeight="1" outlineLevel="1" collapsed="1" x14ac:dyDescent="0.35">
      <c r="A740" s="618" t="s">
        <v>308</v>
      </c>
      <c r="B740" s="730">
        <v>114</v>
      </c>
      <c r="C740" s="730" t="s">
        <v>741</v>
      </c>
      <c r="D740" s="730" t="s">
        <v>741</v>
      </c>
      <c r="E740" s="730">
        <v>12</v>
      </c>
      <c r="F740" s="821"/>
      <c r="G740" s="821"/>
      <c r="H740" s="826"/>
      <c r="I740" s="730" t="s">
        <v>308</v>
      </c>
      <c r="J740" s="730" t="s">
        <v>308</v>
      </c>
      <c r="K740" s="730">
        <v>0</v>
      </c>
      <c r="L740" s="730" t="s">
        <v>308</v>
      </c>
      <c r="M740" s="868"/>
      <c r="N740" s="868">
        <v>0</v>
      </c>
      <c r="O740" s="868" t="s">
        <v>742</v>
      </c>
      <c r="P740" s="868" t="b">
        <v>1</v>
      </c>
      <c r="Q740" s="868" t="e">
        <v>#VALUE!</v>
      </c>
      <c r="R740" s="868"/>
      <c r="S740" s="868"/>
      <c r="T740" s="868"/>
      <c r="U740" s="868"/>
      <c r="V740" s="868"/>
      <c r="W740" s="868"/>
      <c r="X740" s="868"/>
      <c r="Y740" s="868"/>
      <c r="Z740" s="776"/>
      <c r="AA740" s="868"/>
      <c r="AB740" s="868"/>
      <c r="AC740" s="868"/>
      <c r="AD740" s="868"/>
      <c r="AE740" s="775"/>
      <c r="AF740" s="776">
        <v>0</v>
      </c>
      <c r="AG740" s="918"/>
      <c r="AH740" s="918"/>
      <c r="AI740" s="918"/>
      <c r="AJ740" s="778"/>
      <c r="AK740" s="894"/>
      <c r="AL740" s="895"/>
      <c r="AM740" s="895"/>
      <c r="AN740" s="895"/>
      <c r="AO740" s="895"/>
      <c r="AP740" s="895"/>
      <c r="AQ740" s="895"/>
      <c r="AR740" s="895"/>
      <c r="AS740" s="895"/>
      <c r="AT740" s="895"/>
      <c r="AU740" s="895"/>
      <c r="AV740" s="895"/>
      <c r="AW740" s="895"/>
      <c r="AX740" s="895"/>
      <c r="AY740" s="895"/>
      <c r="AZ740" s="895"/>
      <c r="BA740" s="895"/>
      <c r="BB740" s="895"/>
      <c r="BC740" s="895"/>
      <c r="BD740" s="895"/>
      <c r="BE740" s="895"/>
      <c r="BF740" s="895"/>
      <c r="BG740" s="895"/>
      <c r="BH740" s="895"/>
      <c r="BI740" s="895"/>
      <c r="BJ740" s="895"/>
      <c r="BK740" s="895"/>
      <c r="BL740" s="895"/>
      <c r="BM740" s="895"/>
      <c r="BN740" s="895"/>
      <c r="BO740" s="895"/>
      <c r="BP740" s="895"/>
      <c r="BQ740" s="895"/>
      <c r="BR740" s="895"/>
      <c r="BS740" s="895"/>
      <c r="BT740" s="895"/>
      <c r="BU740" s="895"/>
      <c r="BV740" s="895"/>
      <c r="BW740" s="895"/>
      <c r="BX740" s="895"/>
      <c r="BY740" s="895"/>
      <c r="BZ740" s="895"/>
      <c r="CA740" s="895"/>
      <c r="CB740" s="895"/>
      <c r="CC740" s="895"/>
      <c r="CD740" s="895"/>
      <c r="CE740" s="895"/>
      <c r="CF740" s="895"/>
      <c r="CG740" s="895"/>
      <c r="CH740" s="895"/>
      <c r="CI740" s="895"/>
      <c r="CJ740" s="895"/>
      <c r="CK740" s="868"/>
      <c r="CL740" s="868"/>
      <c r="CM740" s="868"/>
      <c r="CN740" s="885"/>
      <c r="CO740" s="868"/>
      <c r="CP740" s="868"/>
      <c r="CQ740" s="772"/>
      <c r="CR740" s="772"/>
      <c r="CS740" s="869"/>
      <c r="CT740" s="782"/>
      <c r="CU740" s="866"/>
      <c r="CV740" s="776"/>
      <c r="CW740" s="776"/>
      <c r="CX740" s="782"/>
      <c r="CY740" s="870">
        <v>0</v>
      </c>
      <c r="CZ740" s="870">
        <v>0</v>
      </c>
      <c r="DA740" s="871">
        <v>0</v>
      </c>
      <c r="DB740" s="871">
        <v>0</v>
      </c>
      <c r="DC740" s="871">
        <v>0</v>
      </c>
      <c r="DD740" s="871">
        <v>0</v>
      </c>
      <c r="DE740" s="871">
        <v>0</v>
      </c>
      <c r="DF740" s="871">
        <v>0</v>
      </c>
      <c r="DG740" s="871">
        <v>0</v>
      </c>
      <c r="DH740" s="872">
        <v>0</v>
      </c>
      <c r="DI740" s="776">
        <v>0</v>
      </c>
      <c r="DJ740" s="776">
        <v>0</v>
      </c>
      <c r="DK740" s="776">
        <v>0</v>
      </c>
      <c r="DL740" s="776">
        <v>0</v>
      </c>
      <c r="DM740" s="776">
        <v>0</v>
      </c>
      <c r="DN740" s="776">
        <v>0</v>
      </c>
      <c r="DO740" s="873">
        <v>0</v>
      </c>
      <c r="DP740" s="776"/>
      <c r="DQ740" s="776"/>
      <c r="DR740" s="776"/>
      <c r="DS740" s="872"/>
      <c r="DT740" s="752">
        <v>0</v>
      </c>
      <c r="DU740" s="753" t="s">
        <v>308</v>
      </c>
      <c r="DV740" s="753" t="s">
        <v>308</v>
      </c>
      <c r="DW740" s="754" t="s">
        <v>308</v>
      </c>
      <c r="DX740" s="755" t="s">
        <v>308</v>
      </c>
      <c r="DY740" s="754" t="e">
        <v>#VALUE!</v>
      </c>
      <c r="DZ740" s="754" t="e">
        <v>#VALUE!</v>
      </c>
      <c r="EA740" s="754"/>
      <c r="EB740" s="754"/>
    </row>
    <row r="741" spans="1:266" ht="17.25" hidden="1" customHeight="1" outlineLevel="1" x14ac:dyDescent="0.35">
      <c r="A741" s="618" t="s">
        <v>308</v>
      </c>
      <c r="B741" s="730">
        <v>115</v>
      </c>
      <c r="C741" s="730" t="s">
        <v>741</v>
      </c>
      <c r="D741" s="730" t="s">
        <v>741</v>
      </c>
      <c r="E741" s="730">
        <v>12</v>
      </c>
      <c r="F741" s="821"/>
      <c r="G741" s="821"/>
      <c r="H741" s="826"/>
      <c r="I741" s="730" t="s">
        <v>308</v>
      </c>
      <c r="J741" s="730" t="s">
        <v>308</v>
      </c>
      <c r="K741" s="730">
        <v>0</v>
      </c>
      <c r="L741" s="730" t="s">
        <v>308</v>
      </c>
      <c r="M741" s="868"/>
      <c r="N741" s="868">
        <v>0</v>
      </c>
      <c r="O741" s="868" t="s">
        <v>742</v>
      </c>
      <c r="P741" s="868" t="b">
        <v>1</v>
      </c>
      <c r="Q741" s="868" t="e">
        <v>#VALUE!</v>
      </c>
      <c r="R741" s="868"/>
      <c r="S741" s="868"/>
      <c r="T741" s="868"/>
      <c r="U741" s="868"/>
      <c r="V741" s="868"/>
      <c r="W741" s="868"/>
      <c r="X741" s="868"/>
      <c r="Y741" s="868"/>
      <c r="Z741" s="776"/>
      <c r="AA741" s="868"/>
      <c r="AB741" s="868"/>
      <c r="AC741" s="868"/>
      <c r="AD741" s="868"/>
      <c r="AE741" s="775"/>
      <c r="AF741" s="776">
        <v>0</v>
      </c>
      <c r="AG741" s="918"/>
      <c r="AH741" s="918"/>
      <c r="AI741" s="918"/>
      <c r="AJ741" s="778"/>
      <c r="AK741" s="894"/>
      <c r="AL741" s="895"/>
      <c r="AM741" s="895"/>
      <c r="AN741" s="895"/>
      <c r="AO741" s="895"/>
      <c r="AP741" s="895"/>
      <c r="AQ741" s="895"/>
      <c r="AR741" s="895"/>
      <c r="AS741" s="895"/>
      <c r="AT741" s="895"/>
      <c r="AU741" s="895"/>
      <c r="AV741" s="895"/>
      <c r="AW741" s="895"/>
      <c r="AX741" s="895"/>
      <c r="AY741" s="895"/>
      <c r="AZ741" s="895"/>
      <c r="BA741" s="895"/>
      <c r="BB741" s="895"/>
      <c r="BC741" s="895"/>
      <c r="BD741" s="895"/>
      <c r="BE741" s="895"/>
      <c r="BF741" s="895"/>
      <c r="BG741" s="895"/>
      <c r="BH741" s="895"/>
      <c r="BI741" s="895"/>
      <c r="BJ741" s="895"/>
      <c r="BK741" s="895"/>
      <c r="BL741" s="895"/>
      <c r="BM741" s="895"/>
      <c r="BN741" s="895"/>
      <c r="BO741" s="895"/>
      <c r="BP741" s="895"/>
      <c r="BQ741" s="895"/>
      <c r="BR741" s="895"/>
      <c r="BS741" s="895"/>
      <c r="BT741" s="895"/>
      <c r="BU741" s="895"/>
      <c r="BV741" s="895"/>
      <c r="BW741" s="895"/>
      <c r="BX741" s="895"/>
      <c r="BY741" s="895"/>
      <c r="BZ741" s="895"/>
      <c r="CA741" s="895"/>
      <c r="CB741" s="895"/>
      <c r="CC741" s="895"/>
      <c r="CD741" s="895"/>
      <c r="CE741" s="895"/>
      <c r="CF741" s="895"/>
      <c r="CG741" s="895"/>
      <c r="CH741" s="895"/>
      <c r="CI741" s="895"/>
      <c r="CJ741" s="895"/>
      <c r="CK741" s="868"/>
      <c r="CL741" s="868"/>
      <c r="CM741" s="868"/>
      <c r="CN741" s="885"/>
      <c r="CO741" s="868"/>
      <c r="CP741" s="868"/>
      <c r="CQ741" s="772"/>
      <c r="CR741" s="772"/>
      <c r="CS741" s="869"/>
      <c r="CT741" s="782"/>
      <c r="CU741" s="866"/>
      <c r="CV741" s="776"/>
      <c r="CW741" s="776"/>
      <c r="CX741" s="782"/>
      <c r="CY741" s="870">
        <v>0</v>
      </c>
      <c r="CZ741" s="870">
        <v>0</v>
      </c>
      <c r="DA741" s="871">
        <v>0</v>
      </c>
      <c r="DB741" s="871">
        <v>0</v>
      </c>
      <c r="DC741" s="871">
        <v>0</v>
      </c>
      <c r="DD741" s="871">
        <v>0</v>
      </c>
      <c r="DE741" s="871">
        <v>0</v>
      </c>
      <c r="DF741" s="871">
        <v>0</v>
      </c>
      <c r="DG741" s="871">
        <v>0</v>
      </c>
      <c r="DH741" s="872">
        <v>0</v>
      </c>
      <c r="DI741" s="776">
        <v>0</v>
      </c>
      <c r="DJ741" s="776">
        <v>0</v>
      </c>
      <c r="DK741" s="776">
        <v>0</v>
      </c>
      <c r="DL741" s="776">
        <v>0</v>
      </c>
      <c r="DM741" s="776">
        <v>0</v>
      </c>
      <c r="DN741" s="776">
        <v>0</v>
      </c>
      <c r="DO741" s="873">
        <v>0</v>
      </c>
      <c r="DP741" s="776"/>
      <c r="DQ741" s="776"/>
      <c r="DR741" s="776"/>
      <c r="DS741" s="872"/>
      <c r="DT741" s="752">
        <v>0</v>
      </c>
      <c r="DU741" s="753" t="s">
        <v>308</v>
      </c>
      <c r="DV741" s="753" t="s">
        <v>308</v>
      </c>
      <c r="DW741" s="754" t="s">
        <v>308</v>
      </c>
      <c r="DX741" s="755" t="s">
        <v>308</v>
      </c>
      <c r="DY741" s="754" t="e">
        <v>#VALUE!</v>
      </c>
      <c r="DZ741" s="754" t="e">
        <v>#VALUE!</v>
      </c>
      <c r="EA741" s="754"/>
      <c r="EB741" s="754"/>
    </row>
    <row r="742" spans="1:266" ht="17.25" customHeight="1" collapsed="1" x14ac:dyDescent="0.35">
      <c r="A742" s="618" t="s">
        <v>308</v>
      </c>
      <c r="B742" s="823" t="s">
        <v>1731</v>
      </c>
      <c r="C742" s="824"/>
      <c r="D742" s="824"/>
      <c r="E742" s="824"/>
      <c r="F742" s="717"/>
      <c r="G742" s="825"/>
      <c r="H742" s="733"/>
      <c r="I742" s="824"/>
      <c r="J742" s="824"/>
      <c r="K742" s="824"/>
      <c r="L742" s="730"/>
      <c r="M742" s="730"/>
      <c r="N742" s="730"/>
      <c r="O742" s="730"/>
      <c r="P742" s="730"/>
      <c r="Q742" s="730"/>
      <c r="R742" s="730"/>
      <c r="S742" s="730"/>
      <c r="T742" s="730"/>
      <c r="U742" s="730"/>
      <c r="V742" s="730"/>
      <c r="W742" s="730"/>
      <c r="X742" s="730"/>
      <c r="Y742" s="730"/>
      <c r="Z742" s="826"/>
      <c r="AA742" s="730"/>
      <c r="AB742" s="730"/>
      <c r="AC742" s="730"/>
      <c r="AD742" s="827">
        <v>25656</v>
      </c>
      <c r="AE742" s="827">
        <v>23490</v>
      </c>
      <c r="AF742" s="826">
        <v>0</v>
      </c>
      <c r="AG742" s="828"/>
      <c r="AH742" s="828"/>
      <c r="AI742" s="828"/>
      <c r="AJ742" s="674"/>
      <c r="AK742" s="829"/>
      <c r="AL742" s="674"/>
      <c r="AM742" s="674"/>
      <c r="AN742" s="674"/>
      <c r="AO742" s="674"/>
      <c r="AP742" s="674"/>
      <c r="AQ742" s="674"/>
      <c r="AR742" s="674"/>
      <c r="AS742" s="674"/>
      <c r="AT742" s="674"/>
      <c r="AU742" s="674"/>
      <c r="AV742" s="674"/>
      <c r="AW742" s="674"/>
      <c r="AX742" s="674"/>
      <c r="AY742" s="674"/>
      <c r="AZ742" s="674"/>
      <c r="BA742" s="674"/>
      <c r="BB742" s="674"/>
      <c r="BC742" s="674"/>
      <c r="BD742" s="674"/>
      <c r="BE742" s="674"/>
      <c r="BF742" s="674"/>
      <c r="BG742" s="674"/>
      <c r="BH742" s="674"/>
      <c r="BI742" s="674"/>
      <c r="BJ742" s="674"/>
      <c r="BK742" s="674"/>
      <c r="BL742" s="674"/>
      <c r="BM742" s="674"/>
      <c r="BN742" s="674"/>
      <c r="BO742" s="674"/>
      <c r="BP742" s="674"/>
      <c r="BQ742" s="674"/>
      <c r="BR742" s="674"/>
      <c r="BS742" s="674"/>
      <c r="BT742" s="674"/>
      <c r="BU742" s="674"/>
      <c r="BV742" s="674"/>
      <c r="BW742" s="674"/>
      <c r="BX742" s="674"/>
      <c r="BY742" s="674"/>
      <c r="BZ742" s="674"/>
      <c r="CA742" s="674"/>
      <c r="CB742" s="674"/>
      <c r="CC742" s="674"/>
      <c r="CD742" s="674"/>
      <c r="CE742" s="674"/>
      <c r="CF742" s="674"/>
      <c r="CG742" s="674"/>
      <c r="CH742" s="674"/>
      <c r="CI742" s="674"/>
      <c r="CJ742" s="674"/>
      <c r="CK742" s="827"/>
      <c r="CL742" s="827">
        <v>0</v>
      </c>
      <c r="CM742" s="827"/>
      <c r="CN742" s="675">
        <v>2310</v>
      </c>
      <c r="CO742" s="827">
        <v>2310</v>
      </c>
      <c r="CP742" s="827">
        <v>1302</v>
      </c>
      <c r="CQ742" s="827">
        <v>18636</v>
      </c>
      <c r="CR742" s="827">
        <v>21573</v>
      </c>
      <c r="CS742" s="830"/>
      <c r="CT742" s="831"/>
      <c r="CU742" s="832"/>
      <c r="CV742" s="826"/>
      <c r="CW742" s="826"/>
      <c r="CX742" s="831"/>
      <c r="CY742" s="833">
        <v>0</v>
      </c>
      <c r="CZ742" s="833">
        <v>0</v>
      </c>
      <c r="DA742" s="752">
        <v>0</v>
      </c>
      <c r="DB742" s="752">
        <v>0</v>
      </c>
      <c r="DC742" s="752">
        <v>0</v>
      </c>
      <c r="DD742" s="752">
        <v>0</v>
      </c>
      <c r="DE742" s="752">
        <v>0</v>
      </c>
      <c r="DF742" s="752">
        <v>0</v>
      </c>
      <c r="DG742" s="752">
        <v>0</v>
      </c>
      <c r="DH742" s="834">
        <v>0</v>
      </c>
      <c r="DI742" s="826">
        <v>0</v>
      </c>
      <c r="DJ742" s="826">
        <v>0</v>
      </c>
      <c r="DK742" s="826">
        <v>0</v>
      </c>
      <c r="DL742" s="826">
        <v>0</v>
      </c>
      <c r="DM742" s="826">
        <v>0</v>
      </c>
      <c r="DN742" s="826">
        <v>0</v>
      </c>
      <c r="DO742" s="835">
        <v>0</v>
      </c>
      <c r="DP742" s="826"/>
      <c r="DQ742" s="826"/>
      <c r="DR742" s="826"/>
      <c r="DS742" s="834"/>
      <c r="DT742" s="752"/>
      <c r="DU742" s="836"/>
      <c r="DV742" s="836"/>
      <c r="DW742" s="826"/>
      <c r="DX742" s="837"/>
      <c r="DY742" s="826" t="s">
        <v>308</v>
      </c>
      <c r="DZ742" s="837" t="s">
        <v>308</v>
      </c>
      <c r="EA742" s="826"/>
      <c r="EB742" s="837"/>
    </row>
    <row r="743" spans="1:266" ht="16.5" customHeight="1" x14ac:dyDescent="0.35">
      <c r="A743" s="625">
        <v>13</v>
      </c>
      <c r="B743" s="838"/>
      <c r="C743" s="839"/>
      <c r="D743" s="839"/>
      <c r="E743" s="839"/>
      <c r="F743" s="917"/>
      <c r="G743" s="917"/>
      <c r="H743" s="841"/>
      <c r="Y743" s="619"/>
      <c r="Z743" s="635"/>
      <c r="AF743" s="635">
        <v>0</v>
      </c>
      <c r="AK743" s="625"/>
      <c r="AL743" s="619"/>
      <c r="AM743" s="619"/>
      <c r="AN743" s="619"/>
      <c r="AO743" s="619"/>
      <c r="AP743" s="619"/>
      <c r="AQ743" s="619"/>
      <c r="AR743" s="619"/>
      <c r="AS743" s="619"/>
      <c r="AT743" s="619"/>
      <c r="AU743" s="619"/>
      <c r="AV743" s="619"/>
      <c r="AW743" s="619"/>
      <c r="AX743" s="619"/>
      <c r="AY743" s="619"/>
      <c r="AZ743" s="619"/>
      <c r="BA743" s="619"/>
      <c r="BB743" s="619"/>
      <c r="BC743" s="619"/>
      <c r="BD743" s="619"/>
      <c r="BE743" s="619"/>
      <c r="BF743" s="619"/>
      <c r="BG743" s="619"/>
      <c r="BH743" s="619"/>
      <c r="BI743" s="619"/>
      <c r="BJ743" s="619"/>
      <c r="BK743" s="619"/>
      <c r="BL743" s="619"/>
      <c r="BM743" s="619"/>
      <c r="BN743" s="619"/>
      <c r="BO743" s="619"/>
      <c r="BP743" s="619"/>
      <c r="BQ743" s="619"/>
      <c r="BR743" s="619"/>
      <c r="BS743" s="619"/>
      <c r="BT743" s="619"/>
      <c r="BU743" s="619"/>
      <c r="BV743" s="619"/>
      <c r="BW743" s="619"/>
      <c r="BX743" s="619"/>
      <c r="BY743" s="619"/>
      <c r="BZ743" s="619"/>
      <c r="CA743" s="619"/>
      <c r="CB743" s="619"/>
      <c r="CC743" s="619"/>
      <c r="CD743" s="619"/>
      <c r="CE743" s="619"/>
      <c r="CF743" s="619"/>
      <c r="CG743" s="619"/>
      <c r="CH743" s="619"/>
      <c r="CI743" s="619"/>
      <c r="CJ743" s="619"/>
      <c r="CV743" s="635"/>
      <c r="CW743" s="635"/>
      <c r="CY743" s="630">
        <v>0</v>
      </c>
      <c r="CZ743" s="630">
        <v>0</v>
      </c>
      <c r="DA743" s="634">
        <v>0</v>
      </c>
      <c r="DB743" s="634">
        <v>0</v>
      </c>
      <c r="DC743" s="634">
        <v>0</v>
      </c>
      <c r="DD743" s="634">
        <v>0</v>
      </c>
      <c r="DE743" s="634">
        <v>0</v>
      </c>
      <c r="DF743" s="634">
        <v>0</v>
      </c>
      <c r="DG743" s="634">
        <v>0</v>
      </c>
      <c r="DH743" s="624">
        <v>0</v>
      </c>
      <c r="DI743" s="635">
        <v>0</v>
      </c>
      <c r="DJ743" s="635">
        <v>0</v>
      </c>
      <c r="DK743" s="635">
        <v>0</v>
      </c>
      <c r="DL743" s="635">
        <v>0</v>
      </c>
      <c r="DM743" s="635">
        <v>0</v>
      </c>
      <c r="DN743" s="635">
        <v>0</v>
      </c>
      <c r="DO743" s="632">
        <v>0</v>
      </c>
    </row>
    <row r="744" spans="1:266" ht="16.5" customHeight="1" x14ac:dyDescent="0.35">
      <c r="A744" s="625">
        <v>13</v>
      </c>
      <c r="B744" s="664" t="s">
        <v>1732</v>
      </c>
      <c r="C744" s="665"/>
      <c r="D744" s="665"/>
      <c r="E744" s="665"/>
      <c r="F744" s="666" t="s">
        <v>409</v>
      </c>
      <c r="G744" s="666"/>
      <c r="H744" s="844"/>
      <c r="I744" s="667"/>
      <c r="J744" s="667"/>
      <c r="K744" s="667"/>
      <c r="Y744" s="619"/>
      <c r="Z744" s="635"/>
      <c r="AF744" s="635">
        <v>0</v>
      </c>
      <c r="AK744" s="625"/>
      <c r="AL744" s="619"/>
      <c r="AM744" s="619"/>
      <c r="AN744" s="619"/>
      <c r="AO744" s="619"/>
      <c r="AP744" s="619"/>
      <c r="AQ744" s="619"/>
      <c r="AR744" s="619"/>
      <c r="AS744" s="619"/>
      <c r="AT744" s="619"/>
      <c r="AU744" s="619"/>
      <c r="AV744" s="619"/>
      <c r="AW744" s="619"/>
      <c r="AX744" s="619"/>
      <c r="AY744" s="619"/>
      <c r="AZ744" s="619"/>
      <c r="BA744" s="619"/>
      <c r="BB744" s="619"/>
      <c r="BC744" s="619"/>
      <c r="BD744" s="619"/>
      <c r="BE744" s="619"/>
      <c r="BF744" s="619"/>
      <c r="BG744" s="619"/>
      <c r="BH744" s="619"/>
      <c r="BI744" s="619"/>
      <c r="BJ744" s="619"/>
      <c r="BK744" s="619"/>
      <c r="BL744" s="619"/>
      <c r="BM744" s="619"/>
      <c r="BN744" s="619"/>
      <c r="BO744" s="619"/>
      <c r="BP744" s="619"/>
      <c r="BQ744" s="619"/>
      <c r="BR744" s="619"/>
      <c r="BS744" s="619"/>
      <c r="BT744" s="619"/>
      <c r="BU744" s="619"/>
      <c r="BV744" s="619"/>
      <c r="BW744" s="619"/>
      <c r="BX744" s="619"/>
      <c r="BY744" s="619"/>
      <c r="BZ744" s="619"/>
      <c r="CA744" s="619"/>
      <c r="CB744" s="619"/>
      <c r="CC744" s="619"/>
      <c r="CD744" s="619"/>
      <c r="CE744" s="619"/>
      <c r="CF744" s="619"/>
      <c r="CG744" s="619"/>
      <c r="CH744" s="619"/>
      <c r="CI744" s="619"/>
      <c r="CJ744" s="619"/>
      <c r="CV744" s="635"/>
      <c r="CW744" s="635"/>
      <c r="CY744" s="630">
        <v>0</v>
      </c>
      <c r="CZ744" s="630">
        <v>0</v>
      </c>
      <c r="DA744" s="634">
        <v>0</v>
      </c>
      <c r="DB744" s="634">
        <v>0</v>
      </c>
      <c r="DC744" s="634">
        <v>0</v>
      </c>
      <c r="DD744" s="634">
        <v>0</v>
      </c>
      <c r="DE744" s="634">
        <v>0</v>
      </c>
      <c r="DF744" s="634">
        <v>0</v>
      </c>
      <c r="DG744" s="634">
        <v>0</v>
      </c>
      <c r="DH744" s="624">
        <v>0</v>
      </c>
      <c r="DI744" s="635">
        <v>0</v>
      </c>
      <c r="DJ744" s="635">
        <v>0</v>
      </c>
      <c r="DK744" s="635">
        <v>0</v>
      </c>
      <c r="DL744" s="635">
        <v>0</v>
      </c>
      <c r="DM744" s="635">
        <v>0</v>
      </c>
      <c r="DN744" s="635">
        <v>0</v>
      </c>
      <c r="DO744" s="632">
        <v>0</v>
      </c>
    </row>
    <row r="745" spans="1:266" s="847" customFormat="1" ht="38.25" customHeight="1" x14ac:dyDescent="0.35">
      <c r="A745" s="618" t="s">
        <v>436</v>
      </c>
      <c r="B745" s="678" t="s">
        <v>426</v>
      </c>
      <c r="C745" s="678" t="s">
        <v>427</v>
      </c>
      <c r="D745" s="679" t="s">
        <v>428</v>
      </c>
      <c r="E745" s="678" t="s">
        <v>429</v>
      </c>
      <c r="F745" s="678" t="s">
        <v>430</v>
      </c>
      <c r="G745" s="680" t="s">
        <v>431</v>
      </c>
      <c r="H745" s="678" t="s">
        <v>432</v>
      </c>
      <c r="I745" s="678" t="s">
        <v>433</v>
      </c>
      <c r="J745" s="678" t="s">
        <v>434</v>
      </c>
      <c r="K745" s="678" t="s">
        <v>18</v>
      </c>
      <c r="L745" s="678" t="s">
        <v>435</v>
      </c>
      <c r="M745" s="678" t="s">
        <v>436</v>
      </c>
      <c r="N745" s="681" t="s">
        <v>437</v>
      </c>
      <c r="O745" s="681" t="s">
        <v>438</v>
      </c>
      <c r="P745" s="681" t="s">
        <v>439</v>
      </c>
      <c r="Q745" s="681" t="s">
        <v>219</v>
      </c>
      <c r="R745" s="678" t="s">
        <v>4</v>
      </c>
      <c r="S745" s="679" t="s">
        <v>440</v>
      </c>
      <c r="T745" s="678" t="s">
        <v>441</v>
      </c>
      <c r="U745" s="682" t="s">
        <v>442</v>
      </c>
      <c r="V745" s="682" t="s">
        <v>443</v>
      </c>
      <c r="W745" s="682" t="s">
        <v>444</v>
      </c>
      <c r="X745" s="682" t="s">
        <v>445</v>
      </c>
      <c r="Y745" s="845" t="s">
        <v>446</v>
      </c>
      <c r="Z745" s="845" t="s">
        <v>447</v>
      </c>
      <c r="AA745" s="678" t="s">
        <v>448</v>
      </c>
      <c r="AB745" s="678" t="s">
        <v>449</v>
      </c>
      <c r="AC745" s="678" t="s">
        <v>450</v>
      </c>
      <c r="AD745" s="678" t="s">
        <v>451</v>
      </c>
      <c r="AE745" s="678" t="s">
        <v>452</v>
      </c>
      <c r="AF745" s="678" t="s">
        <v>453</v>
      </c>
      <c r="AG745" s="678" t="s">
        <v>444</v>
      </c>
      <c r="AH745" s="693" t="s">
        <v>454</v>
      </c>
      <c r="AI745" s="678" t="s">
        <v>455</v>
      </c>
      <c r="AJ745" s="678" t="s">
        <v>456</v>
      </c>
      <c r="AK745" s="678" t="s">
        <v>457</v>
      </c>
      <c r="AL745" s="686" t="s">
        <v>458</v>
      </c>
      <c r="AM745" s="687" t="s">
        <v>459</v>
      </c>
      <c r="AN745" s="688" t="s">
        <v>460</v>
      </c>
      <c r="AO745" s="688" t="s">
        <v>461</v>
      </c>
      <c r="AP745" s="688" t="s">
        <v>462</v>
      </c>
      <c r="AQ745" s="688" t="s">
        <v>463</v>
      </c>
      <c r="AR745" s="688" t="s">
        <v>464</v>
      </c>
      <c r="AS745" s="688" t="s">
        <v>465</v>
      </c>
      <c r="AT745" s="688" t="s">
        <v>466</v>
      </c>
      <c r="AU745" s="688" t="s">
        <v>467</v>
      </c>
      <c r="AV745" s="688" t="s">
        <v>468</v>
      </c>
      <c r="AW745" s="688" t="s">
        <v>469</v>
      </c>
      <c r="AX745" s="688" t="s">
        <v>470</v>
      </c>
      <c r="AY745" s="688" t="s">
        <v>471</v>
      </c>
      <c r="AZ745" s="688" t="s">
        <v>472</v>
      </c>
      <c r="BA745" s="688" t="s">
        <v>473</v>
      </c>
      <c r="BB745" s="689" t="s">
        <v>474</v>
      </c>
      <c r="BC745" s="689" t="s">
        <v>475</v>
      </c>
      <c r="BD745" s="689" t="s">
        <v>476</v>
      </c>
      <c r="BE745" s="689" t="s">
        <v>477</v>
      </c>
      <c r="BF745" s="689" t="s">
        <v>478</v>
      </c>
      <c r="BG745" s="689" t="s">
        <v>479</v>
      </c>
      <c r="BH745" s="689" t="s">
        <v>480</v>
      </c>
      <c r="BI745" s="683" t="s">
        <v>481</v>
      </c>
      <c r="BJ745" s="690" t="s">
        <v>482</v>
      </c>
      <c r="BK745" s="687" t="s">
        <v>483</v>
      </c>
      <c r="BL745" s="683" t="s">
        <v>484</v>
      </c>
      <c r="BM745" s="683" t="s">
        <v>485</v>
      </c>
      <c r="BN745" s="689" t="s">
        <v>486</v>
      </c>
      <c r="BO745" s="689" t="s">
        <v>487</v>
      </c>
      <c r="BP745" s="689" t="s">
        <v>488</v>
      </c>
      <c r="BQ745" s="689" t="s">
        <v>460</v>
      </c>
      <c r="BR745" s="689" t="s">
        <v>489</v>
      </c>
      <c r="BS745" s="683" t="s">
        <v>490</v>
      </c>
      <c r="BT745" s="690" t="s">
        <v>482</v>
      </c>
      <c r="BU745" s="687" t="s">
        <v>491</v>
      </c>
      <c r="BV745" s="691" t="s">
        <v>492</v>
      </c>
      <c r="BW745" s="691" t="s">
        <v>493</v>
      </c>
      <c r="BX745" s="691" t="s">
        <v>494</v>
      </c>
      <c r="BY745" s="691" t="s">
        <v>495</v>
      </c>
      <c r="BZ745" s="691" t="s">
        <v>485</v>
      </c>
      <c r="CA745" s="691" t="s">
        <v>496</v>
      </c>
      <c r="CB745" s="691" t="s">
        <v>497</v>
      </c>
      <c r="CC745" s="691" t="s">
        <v>498</v>
      </c>
      <c r="CD745" s="691" t="s">
        <v>499</v>
      </c>
      <c r="CE745" s="691" t="s">
        <v>500</v>
      </c>
      <c r="CF745" s="691" t="s">
        <v>501</v>
      </c>
      <c r="CG745" s="691" t="s">
        <v>502</v>
      </c>
      <c r="CH745" s="691" t="s">
        <v>503</v>
      </c>
      <c r="CI745" s="691" t="s">
        <v>504</v>
      </c>
      <c r="CJ745" s="691" t="s">
        <v>505</v>
      </c>
      <c r="CK745" s="691" t="s">
        <v>506</v>
      </c>
      <c r="CL745" s="683" t="s">
        <v>507</v>
      </c>
      <c r="CM745" s="687" t="s">
        <v>508</v>
      </c>
      <c r="CN745" s="683" t="s">
        <v>509</v>
      </c>
      <c r="CO745" s="692" t="s">
        <v>510</v>
      </c>
      <c r="CP745" s="683" t="s">
        <v>511</v>
      </c>
      <c r="CQ745" s="681" t="s">
        <v>512</v>
      </c>
      <c r="CR745" s="678" t="s">
        <v>513</v>
      </c>
      <c r="CS745" s="678" t="s">
        <v>514</v>
      </c>
      <c r="CT745" s="679" t="s">
        <v>515</v>
      </c>
      <c r="CU745" s="846" t="s">
        <v>516</v>
      </c>
      <c r="CV745" s="679" t="s">
        <v>517</v>
      </c>
      <c r="CW745" s="678" t="s">
        <v>518</v>
      </c>
      <c r="CX745" s="678" t="s">
        <v>519</v>
      </c>
      <c r="CY745" s="678" t="s">
        <v>520</v>
      </c>
      <c r="CZ745" s="722" t="s">
        <v>444</v>
      </c>
      <c r="DA745" s="695" t="s">
        <v>521</v>
      </c>
      <c r="DB745" s="695" t="s">
        <v>522</v>
      </c>
      <c r="DC745" s="695" t="s">
        <v>523</v>
      </c>
      <c r="DD745" s="695" t="s">
        <v>219</v>
      </c>
      <c r="DE745" s="695" t="s">
        <v>217</v>
      </c>
      <c r="DF745" s="695" t="s">
        <v>437</v>
      </c>
      <c r="DG745" s="695" t="s">
        <v>438</v>
      </c>
      <c r="DH745" s="678" t="s">
        <v>745</v>
      </c>
      <c r="DI745" s="679" t="s">
        <v>525</v>
      </c>
      <c r="DJ745" s="679" t="s">
        <v>526</v>
      </c>
      <c r="DK745" s="679" t="s">
        <v>527</v>
      </c>
      <c r="DL745" s="678" t="s">
        <v>528</v>
      </c>
      <c r="DM745" s="679" t="s">
        <v>529</v>
      </c>
      <c r="DN745" s="679" t="s">
        <v>530</v>
      </c>
      <c r="DO745" s="846" t="s">
        <v>531</v>
      </c>
      <c r="DP745" s="679" t="s">
        <v>532</v>
      </c>
      <c r="DQ745" s="700" t="s">
        <v>533</v>
      </c>
      <c r="DR745" s="679" t="s">
        <v>534</v>
      </c>
      <c r="DS745" s="678" t="s">
        <v>535</v>
      </c>
      <c r="DT745" s="678" t="s">
        <v>536</v>
      </c>
      <c r="DU745" s="701" t="s">
        <v>537</v>
      </c>
      <c r="DV745" s="702" t="s">
        <v>538</v>
      </c>
      <c r="DW745" s="701" t="s">
        <v>539</v>
      </c>
      <c r="DX745" s="703" t="s">
        <v>540</v>
      </c>
      <c r="DY745" s="701" t="s">
        <v>539</v>
      </c>
      <c r="DZ745" s="703" t="s">
        <v>540</v>
      </c>
      <c r="EA745" s="702" t="s">
        <v>539</v>
      </c>
      <c r="EB745" s="704" t="s">
        <v>540</v>
      </c>
    </row>
    <row r="746" spans="1:266" s="705" customFormat="1" ht="12.75" customHeight="1" x14ac:dyDescent="0.35">
      <c r="A746" s="618" t="s">
        <v>308</v>
      </c>
      <c r="B746" s="678"/>
      <c r="C746" s="678"/>
      <c r="D746" s="678"/>
      <c r="E746" s="678"/>
      <c r="F746" s="717" t="s">
        <v>563</v>
      </c>
      <c r="G746" s="717"/>
      <c r="H746" s="679"/>
      <c r="I746" s="678"/>
      <c r="J746" s="678"/>
      <c r="K746" s="678"/>
      <c r="L746" s="678"/>
      <c r="M746" s="678"/>
      <c r="N746" s="678"/>
      <c r="O746" s="678"/>
      <c r="P746" s="678"/>
      <c r="Q746" s="678"/>
      <c r="R746" s="678"/>
      <c r="S746" s="678"/>
      <c r="T746" s="678"/>
      <c r="U746" s="678"/>
      <c r="V746" s="678"/>
      <c r="W746" s="678"/>
      <c r="X746" s="678"/>
      <c r="Y746" s="678"/>
      <c r="Z746" s="679"/>
      <c r="AA746" s="678"/>
      <c r="AB746" s="678"/>
      <c r="AC746" s="678"/>
      <c r="AD746" s="678"/>
      <c r="AE746" s="684"/>
      <c r="AF746" s="679">
        <v>0</v>
      </c>
      <c r="AG746" s="685"/>
      <c r="AH746" s="685"/>
      <c r="AI746" s="685"/>
      <c r="AJ746" s="678"/>
      <c r="AK746" s="684"/>
      <c r="AL746" s="678"/>
      <c r="AM746" s="678"/>
      <c r="AN746" s="678"/>
      <c r="AO746" s="678"/>
      <c r="AP746" s="678"/>
      <c r="AQ746" s="678"/>
      <c r="AR746" s="678"/>
      <c r="AS746" s="678"/>
      <c r="AT746" s="678"/>
      <c r="AU746" s="678"/>
      <c r="AV746" s="678"/>
      <c r="AW746" s="678"/>
      <c r="AX746" s="678"/>
      <c r="AY746" s="678"/>
      <c r="AZ746" s="678"/>
      <c r="BA746" s="678"/>
      <c r="BB746" s="678"/>
      <c r="BC746" s="678"/>
      <c r="BD746" s="678"/>
      <c r="BE746" s="678"/>
      <c r="BF746" s="678"/>
      <c r="BG746" s="678"/>
      <c r="BH746" s="678"/>
      <c r="BI746" s="678"/>
      <c r="BJ746" s="678"/>
      <c r="BK746" s="678"/>
      <c r="BL746" s="678"/>
      <c r="BM746" s="678"/>
      <c r="BN746" s="678"/>
      <c r="BO746" s="678"/>
      <c r="BP746" s="678"/>
      <c r="BQ746" s="678"/>
      <c r="BR746" s="678"/>
      <c r="BS746" s="678"/>
      <c r="BT746" s="678"/>
      <c r="BU746" s="678"/>
      <c r="BV746" s="678"/>
      <c r="BW746" s="678"/>
      <c r="BX746" s="678"/>
      <c r="BY746" s="678"/>
      <c r="BZ746" s="678"/>
      <c r="CA746" s="678"/>
      <c r="CB746" s="678"/>
      <c r="CC746" s="678"/>
      <c r="CD746" s="678"/>
      <c r="CE746" s="678"/>
      <c r="CF746" s="678"/>
      <c r="CG746" s="678"/>
      <c r="CH746" s="678"/>
      <c r="CI746" s="678"/>
      <c r="CJ746" s="678"/>
      <c r="CK746" s="678"/>
      <c r="CL746" s="678" t="s">
        <v>308</v>
      </c>
      <c r="CM746" s="678"/>
      <c r="CN746" s="929"/>
      <c r="CO746" s="678"/>
      <c r="CP746" s="678"/>
      <c r="CQ746" s="678" t="s">
        <v>308</v>
      </c>
      <c r="CR746" s="678" t="s">
        <v>308</v>
      </c>
      <c r="CS746" s="693"/>
      <c r="CT746" s="695"/>
      <c r="CU746" s="721"/>
      <c r="CV746" s="679"/>
      <c r="CW746" s="679"/>
      <c r="CX746" s="695"/>
      <c r="CY746" s="722">
        <v>0</v>
      </c>
      <c r="CZ746" s="722">
        <v>0</v>
      </c>
      <c r="DA746" s="695">
        <v>0</v>
      </c>
      <c r="DB746" s="695">
        <v>0</v>
      </c>
      <c r="DC746" s="695">
        <v>0</v>
      </c>
      <c r="DD746" s="695">
        <v>0</v>
      </c>
      <c r="DE746" s="695">
        <v>0</v>
      </c>
      <c r="DF746" s="695">
        <v>0</v>
      </c>
      <c r="DG746" s="695">
        <v>0</v>
      </c>
      <c r="DH746" s="679">
        <v>0</v>
      </c>
      <c r="DI746" s="679">
        <v>0</v>
      </c>
      <c r="DJ746" s="679">
        <v>0</v>
      </c>
      <c r="DK746" s="679">
        <v>0</v>
      </c>
      <c r="DL746" s="679">
        <v>0</v>
      </c>
      <c r="DM746" s="679">
        <v>0</v>
      </c>
      <c r="DN746" s="679">
        <v>0</v>
      </c>
      <c r="DO746" s="846">
        <v>0</v>
      </c>
      <c r="DP746" s="679"/>
      <c r="DQ746" s="679"/>
      <c r="DR746" s="679"/>
      <c r="DS746" s="679"/>
      <c r="DT746" s="695"/>
      <c r="DU746" s="684"/>
      <c r="DV746" s="684"/>
      <c r="DW746" s="679"/>
      <c r="DX746" s="724"/>
      <c r="DY746" s="679" t="s">
        <v>308</v>
      </c>
      <c r="DZ746" s="724" t="s">
        <v>308</v>
      </c>
      <c r="EA746" s="679"/>
      <c r="EB746" s="724"/>
    </row>
    <row r="747" spans="1:266" ht="17.25" customHeight="1" x14ac:dyDescent="0.35">
      <c r="A747" s="618" t="s">
        <v>1733</v>
      </c>
      <c r="B747" s="730">
        <v>79</v>
      </c>
      <c r="C747" s="730" t="s">
        <v>1734</v>
      </c>
      <c r="D747" s="730" t="s">
        <v>1734</v>
      </c>
      <c r="E747" s="730">
        <v>13</v>
      </c>
      <c r="F747" s="731" t="s">
        <v>574</v>
      </c>
      <c r="G747" s="732">
        <v>1</v>
      </c>
      <c r="H747" s="826">
        <v>46196</v>
      </c>
      <c r="I747" s="730">
        <v>36</v>
      </c>
      <c r="J747" s="730" t="s">
        <v>308</v>
      </c>
      <c r="K747" s="730">
        <v>38</v>
      </c>
      <c r="L747" s="730" t="s">
        <v>1735</v>
      </c>
      <c r="M747" s="734" t="s">
        <v>1733</v>
      </c>
      <c r="N747" s="735" t="s">
        <v>390</v>
      </c>
      <c r="O747" s="735" t="s">
        <v>390</v>
      </c>
      <c r="P747" s="735">
        <v>0</v>
      </c>
      <c r="Q747" s="735">
        <v>0</v>
      </c>
      <c r="R747" s="734">
        <v>608</v>
      </c>
      <c r="S747" s="734" t="s">
        <v>1675</v>
      </c>
      <c r="T747" s="734" t="s">
        <v>1700</v>
      </c>
      <c r="U747" s="734">
        <v>608</v>
      </c>
      <c r="V747" s="734" t="s">
        <v>1701</v>
      </c>
      <c r="W747" s="734"/>
      <c r="X747" s="736">
        <v>0</v>
      </c>
      <c r="Y747" s="736"/>
      <c r="Z747" s="736"/>
      <c r="AA747" s="734" t="s">
        <v>157</v>
      </c>
      <c r="AB747" s="734" t="s">
        <v>569</v>
      </c>
      <c r="AC747" s="734" t="s">
        <v>589</v>
      </c>
      <c r="AD747" s="734">
        <v>594</v>
      </c>
      <c r="AE747" s="764">
        <v>594</v>
      </c>
      <c r="AF747" s="737" t="s">
        <v>390</v>
      </c>
      <c r="AG747" s="739"/>
      <c r="AH747" s="739"/>
      <c r="AI747" s="739" t="s">
        <v>308</v>
      </c>
      <c r="AJ747" s="740">
        <v>9</v>
      </c>
      <c r="AK747" s="741"/>
      <c r="AL747" s="742"/>
      <c r="AM747" s="743">
        <v>0</v>
      </c>
      <c r="AN747" s="743"/>
      <c r="AO747" s="743"/>
      <c r="AP747" s="743"/>
      <c r="AQ747" s="743"/>
      <c r="AR747" s="743"/>
      <c r="AS747" s="743" t="s">
        <v>397</v>
      </c>
      <c r="AT747" s="743"/>
      <c r="AU747" s="743"/>
      <c r="AV747" s="743"/>
      <c r="AW747" s="743"/>
      <c r="AX747" s="743"/>
      <c r="AY747" s="743"/>
      <c r="AZ747" s="743"/>
      <c r="BA747" s="743"/>
      <c r="BB747" s="743">
        <v>0</v>
      </c>
      <c r="BC747" s="743" t="s">
        <v>397</v>
      </c>
      <c r="BD747" s="743">
        <v>0</v>
      </c>
      <c r="BE747" s="743">
        <v>0</v>
      </c>
      <c r="BF747" s="743">
        <v>0</v>
      </c>
      <c r="BG747" s="743">
        <v>0</v>
      </c>
      <c r="BH747" s="743">
        <v>0</v>
      </c>
      <c r="BI747" s="743">
        <v>0</v>
      </c>
      <c r="BJ747" s="743" t="s">
        <v>902</v>
      </c>
      <c r="BK747" s="743">
        <v>0</v>
      </c>
      <c r="BL747" s="743"/>
      <c r="BM747" s="743"/>
      <c r="BN747" s="743" t="s">
        <v>308</v>
      </c>
      <c r="BO747" s="743" t="s">
        <v>308</v>
      </c>
      <c r="BP747" s="743" t="s">
        <v>308</v>
      </c>
      <c r="BQ747" s="743" t="s">
        <v>308</v>
      </c>
      <c r="BR747" s="743"/>
      <c r="BS747" s="743">
        <v>0</v>
      </c>
      <c r="BT747" s="743"/>
      <c r="BU747" s="743" t="s">
        <v>579</v>
      </c>
      <c r="BV747" s="743"/>
      <c r="BW747" s="743"/>
      <c r="BX747" s="743"/>
      <c r="BY747" s="743"/>
      <c r="BZ747" s="743"/>
      <c r="CA747" s="743"/>
      <c r="CB747" s="743"/>
      <c r="CC747" s="743"/>
      <c r="CD747" s="743"/>
      <c r="CE747" s="743"/>
      <c r="CF747" s="743"/>
      <c r="CG747" s="743"/>
      <c r="CH747" s="743"/>
      <c r="CI747" s="743"/>
      <c r="CJ747" s="743"/>
      <c r="CK747" s="736"/>
      <c r="CL747" s="736" t="s">
        <v>397</v>
      </c>
      <c r="CM747" s="736" t="s">
        <v>397</v>
      </c>
      <c r="CN747" s="736" t="s">
        <v>397</v>
      </c>
      <c r="CO747" s="736">
        <v>0</v>
      </c>
      <c r="CP747" s="736">
        <v>0</v>
      </c>
      <c r="CQ747" s="768">
        <v>24</v>
      </c>
      <c r="CR747" s="735">
        <v>594</v>
      </c>
      <c r="CS747" s="744"/>
      <c r="CT747" s="745">
        <v>46286</v>
      </c>
      <c r="CU747" s="746" t="s">
        <v>598</v>
      </c>
      <c r="CV747" s="737"/>
      <c r="CW747" s="737"/>
      <c r="CX747" s="745">
        <v>46239</v>
      </c>
      <c r="CY747" s="861">
        <v>0</v>
      </c>
      <c r="CZ747" s="861">
        <v>0</v>
      </c>
      <c r="DA747" s="749">
        <v>0</v>
      </c>
      <c r="DB747" s="749">
        <v>0</v>
      </c>
      <c r="DC747" s="749">
        <v>0</v>
      </c>
      <c r="DD747" s="749" t="s">
        <v>397</v>
      </c>
      <c r="DE747" s="749" t="s">
        <v>397</v>
      </c>
      <c r="DF747" s="749" t="s">
        <v>390</v>
      </c>
      <c r="DG747" s="749" t="s">
        <v>390</v>
      </c>
      <c r="DH747" s="750">
        <v>0</v>
      </c>
      <c r="DI747" s="737" t="s">
        <v>397</v>
      </c>
      <c r="DJ747" s="737" t="s">
        <v>390</v>
      </c>
      <c r="DK747" s="737" t="s">
        <v>390</v>
      </c>
      <c r="DL747" s="737" t="s">
        <v>390</v>
      </c>
      <c r="DM747" s="737" t="s">
        <v>390</v>
      </c>
      <c r="DN747" s="737" t="s">
        <v>390</v>
      </c>
      <c r="DO747" s="762">
        <v>0</v>
      </c>
      <c r="DP747" s="737">
        <v>46283</v>
      </c>
      <c r="DQ747" s="737">
        <v>46283</v>
      </c>
      <c r="DR747" s="737">
        <v>46283</v>
      </c>
      <c r="DS747" s="750">
        <v>46283</v>
      </c>
      <c r="DT747" s="752">
        <v>46283</v>
      </c>
      <c r="DU747" s="753">
        <v>-14</v>
      </c>
      <c r="DV747" s="753" t="s">
        <v>308</v>
      </c>
      <c r="DW747" s="754">
        <v>46269</v>
      </c>
      <c r="DX747" s="755">
        <v>46269</v>
      </c>
      <c r="DY747" s="754" t="e">
        <v>#VALUE!</v>
      </c>
      <c r="DZ747" s="754" t="e">
        <v>#VALUE!</v>
      </c>
      <c r="EA747" s="754" t="e">
        <v>#VALUE!</v>
      </c>
      <c r="EB747" s="754" t="e">
        <v>#VALUE!</v>
      </c>
      <c r="HA747" s="756">
        <v>594</v>
      </c>
      <c r="HB747" s="756">
        <v>0</v>
      </c>
      <c r="HC747" s="756" t="s">
        <v>397</v>
      </c>
      <c r="HD747" s="756" t="s">
        <v>397</v>
      </c>
      <c r="HE747" s="756" t="s">
        <v>397</v>
      </c>
      <c r="HF747" s="756" t="s">
        <v>397</v>
      </c>
      <c r="HG747" s="756" t="s">
        <v>397</v>
      </c>
      <c r="HH747" s="756" t="s">
        <v>397</v>
      </c>
      <c r="HI747" s="756" t="s">
        <v>397</v>
      </c>
      <c r="HJ747" s="756" t="s">
        <v>397</v>
      </c>
      <c r="HK747"/>
      <c r="HL747"/>
      <c r="HM747"/>
      <c r="HN747" s="756" t="str">
        <f t="shared" ref="HN747:HN790" si="25">IF(HA747&lt;&gt;"X","SDI",IF(HE747&lt;&gt;"X","CBMJ",IF(HK747&lt;&gt;"X","AUTO PRINT","INHOUSE")))</f>
        <v>SDI</v>
      </c>
      <c r="HO747"/>
      <c r="HP747" s="757" t="s">
        <v>239</v>
      </c>
      <c r="HQ747" s="757" t="s">
        <v>239</v>
      </c>
      <c r="HR747" s="757" t="s">
        <v>572</v>
      </c>
      <c r="HS747"/>
      <c r="HW747" s="758"/>
      <c r="HX747"/>
      <c r="HY747" s="759" t="s">
        <v>572</v>
      </c>
      <c r="HZ747" s="759" t="s">
        <v>572</v>
      </c>
      <c r="IA747" s="759" t="s">
        <v>572</v>
      </c>
      <c r="IC747" s="760" t="s">
        <v>572</v>
      </c>
      <c r="ID747" s="760" t="s">
        <v>572</v>
      </c>
      <c r="IE747" s="760" t="s">
        <v>572</v>
      </c>
      <c r="IF747" s="761" t="s">
        <v>572</v>
      </c>
      <c r="IG747" s="619" t="str">
        <f t="shared" ref="IG747:IG790" si="26">IF(COUNTIF(IC747:IF747,"AUTO PRINTING*")&gt;0,"AUTO PRINTING","IN HOUSE (MANUAL)")</f>
        <v>IN HOUSE (MANUAL)</v>
      </c>
      <c r="II747" s="761" t="s">
        <v>572</v>
      </c>
      <c r="IK747" s="761" t="str">
        <f>IFERROR(VLOOKUP($M747,#REF!,13,0),"IN HOUSE (MANUAL)")</f>
        <v>IN HOUSE (MANUAL)</v>
      </c>
      <c r="IM747" s="760" t="s">
        <v>572</v>
      </c>
      <c r="IN747" s="760" t="s">
        <v>572</v>
      </c>
      <c r="IO747" s="760" t="s">
        <v>572</v>
      </c>
      <c r="IQ747" s="760" t="s">
        <v>572</v>
      </c>
      <c r="IR747" s="760" t="s">
        <v>572</v>
      </c>
      <c r="IT747" s="760" t="s">
        <v>572</v>
      </c>
      <c r="IV747" s="760" t="s">
        <v>572</v>
      </c>
      <c r="IW747" s="760" t="s">
        <v>572</v>
      </c>
      <c r="IY747" s="760" t="s">
        <v>572</v>
      </c>
      <c r="IZ747" s="760" t="s">
        <v>572</v>
      </c>
      <c r="JB747" s="760" t="s">
        <v>572</v>
      </c>
      <c r="JC747" s="760" t="s">
        <v>572</v>
      </c>
      <c r="JE747" s="760" t="s">
        <v>572</v>
      </c>
      <c r="JF747" s="760" t="s">
        <v>572</v>
      </c>
    </row>
    <row r="748" spans="1:266" ht="17.25" customHeight="1" x14ac:dyDescent="0.35">
      <c r="A748" s="618" t="s">
        <v>1736</v>
      </c>
      <c r="B748" s="730">
        <v>80</v>
      </c>
      <c r="C748" s="730" t="s">
        <v>1734</v>
      </c>
      <c r="D748" s="730" t="s">
        <v>1734</v>
      </c>
      <c r="E748" s="730">
        <v>13</v>
      </c>
      <c r="F748" s="731" t="s">
        <v>574</v>
      </c>
      <c r="G748" s="732">
        <v>1</v>
      </c>
      <c r="H748" s="826">
        <v>46196</v>
      </c>
      <c r="I748" s="730">
        <v>37</v>
      </c>
      <c r="J748" s="730" t="s">
        <v>308</v>
      </c>
      <c r="K748" s="730">
        <v>38</v>
      </c>
      <c r="L748" s="730" t="s">
        <v>1737</v>
      </c>
      <c r="M748" s="734" t="s">
        <v>1736</v>
      </c>
      <c r="N748" s="735" t="s">
        <v>390</v>
      </c>
      <c r="O748" s="735" t="s">
        <v>390</v>
      </c>
      <c r="P748" s="735">
        <v>0</v>
      </c>
      <c r="Q748" s="735">
        <v>0</v>
      </c>
      <c r="R748" s="734">
        <v>608</v>
      </c>
      <c r="S748" s="734" t="s">
        <v>1675</v>
      </c>
      <c r="T748" s="734" t="s">
        <v>1700</v>
      </c>
      <c r="U748" s="734">
        <v>608</v>
      </c>
      <c r="V748" s="734" t="s">
        <v>1701</v>
      </c>
      <c r="W748" s="734"/>
      <c r="X748" s="736">
        <v>0</v>
      </c>
      <c r="Y748" s="736"/>
      <c r="Z748" s="736"/>
      <c r="AA748" s="734" t="s">
        <v>157</v>
      </c>
      <c r="AB748" s="734" t="s">
        <v>569</v>
      </c>
      <c r="AC748" s="734" t="s">
        <v>751</v>
      </c>
      <c r="AD748" s="734">
        <v>426</v>
      </c>
      <c r="AE748" s="764">
        <v>426</v>
      </c>
      <c r="AF748" s="737" t="s">
        <v>390</v>
      </c>
      <c r="AG748" s="739"/>
      <c r="AH748" s="739"/>
      <c r="AI748" s="739" t="s">
        <v>308</v>
      </c>
      <c r="AJ748" s="740">
        <v>10</v>
      </c>
      <c r="AK748" s="741"/>
      <c r="AL748" s="742"/>
      <c r="AM748" s="743">
        <v>0</v>
      </c>
      <c r="AN748" s="743"/>
      <c r="AO748" s="743"/>
      <c r="AP748" s="743"/>
      <c r="AQ748" s="743"/>
      <c r="AR748" s="743"/>
      <c r="AS748" s="743" t="s">
        <v>397</v>
      </c>
      <c r="AT748" s="743"/>
      <c r="AU748" s="743"/>
      <c r="AV748" s="743"/>
      <c r="AW748" s="743"/>
      <c r="AX748" s="743"/>
      <c r="AY748" s="743"/>
      <c r="AZ748" s="743"/>
      <c r="BA748" s="743"/>
      <c r="BB748" s="743">
        <v>0</v>
      </c>
      <c r="BC748" s="743" t="s">
        <v>397</v>
      </c>
      <c r="BD748" s="743">
        <v>0</v>
      </c>
      <c r="BE748" s="743">
        <v>0</v>
      </c>
      <c r="BF748" s="743">
        <v>0</v>
      </c>
      <c r="BG748" s="743">
        <v>0</v>
      </c>
      <c r="BH748" s="743">
        <v>0</v>
      </c>
      <c r="BI748" s="743">
        <v>0</v>
      </c>
      <c r="BJ748" s="743" t="s">
        <v>902</v>
      </c>
      <c r="BK748" s="743">
        <v>0</v>
      </c>
      <c r="BL748" s="743"/>
      <c r="BM748" s="743"/>
      <c r="BN748" s="743" t="s">
        <v>308</v>
      </c>
      <c r="BO748" s="743" t="s">
        <v>308</v>
      </c>
      <c r="BP748" s="743" t="s">
        <v>308</v>
      </c>
      <c r="BQ748" s="743" t="s">
        <v>308</v>
      </c>
      <c r="BR748" s="743"/>
      <c r="BS748" s="743">
        <v>0</v>
      </c>
      <c r="BT748" s="743"/>
      <c r="BU748" s="743" t="s">
        <v>579</v>
      </c>
      <c r="BV748" s="743"/>
      <c r="BW748" s="743"/>
      <c r="BX748" s="743"/>
      <c r="BY748" s="743"/>
      <c r="BZ748" s="743"/>
      <c r="CA748" s="743"/>
      <c r="CB748" s="743"/>
      <c r="CC748" s="743"/>
      <c r="CD748" s="743"/>
      <c r="CE748" s="743"/>
      <c r="CF748" s="743"/>
      <c r="CG748" s="743"/>
      <c r="CH748" s="743"/>
      <c r="CI748" s="743"/>
      <c r="CJ748" s="743"/>
      <c r="CK748" s="736"/>
      <c r="CL748" s="736" t="s">
        <v>397</v>
      </c>
      <c r="CM748" s="736" t="s">
        <v>397</v>
      </c>
      <c r="CN748" s="736" t="s">
        <v>397</v>
      </c>
      <c r="CO748" s="736">
        <v>0</v>
      </c>
      <c r="CP748" s="736">
        <v>0</v>
      </c>
      <c r="CQ748" s="768">
        <v>114</v>
      </c>
      <c r="CR748" s="735">
        <v>426</v>
      </c>
      <c r="CS748" s="744"/>
      <c r="CT748" s="745">
        <v>46286</v>
      </c>
      <c r="CU748" s="746" t="s">
        <v>598</v>
      </c>
      <c r="CV748" s="737"/>
      <c r="CW748" s="737"/>
      <c r="CX748" s="745">
        <v>46239</v>
      </c>
      <c r="CY748" s="861">
        <v>0</v>
      </c>
      <c r="CZ748" s="861">
        <v>0</v>
      </c>
      <c r="DA748" s="749">
        <v>0</v>
      </c>
      <c r="DB748" s="749">
        <v>0</v>
      </c>
      <c r="DC748" s="749">
        <v>0</v>
      </c>
      <c r="DD748" s="749" t="s">
        <v>397</v>
      </c>
      <c r="DE748" s="749" t="s">
        <v>397</v>
      </c>
      <c r="DF748" s="749" t="s">
        <v>390</v>
      </c>
      <c r="DG748" s="749" t="s">
        <v>390</v>
      </c>
      <c r="DH748" s="750">
        <v>0</v>
      </c>
      <c r="DI748" s="737" t="s">
        <v>397</v>
      </c>
      <c r="DJ748" s="737" t="s">
        <v>390</v>
      </c>
      <c r="DK748" s="737" t="s">
        <v>390</v>
      </c>
      <c r="DL748" s="737" t="s">
        <v>390</v>
      </c>
      <c r="DM748" s="737" t="s">
        <v>390</v>
      </c>
      <c r="DN748" s="737" t="s">
        <v>390</v>
      </c>
      <c r="DO748" s="762">
        <v>0</v>
      </c>
      <c r="DP748" s="737">
        <v>46283</v>
      </c>
      <c r="DQ748" s="737">
        <v>46283</v>
      </c>
      <c r="DR748" s="737">
        <v>46283</v>
      </c>
      <c r="DS748" s="750">
        <v>46283</v>
      </c>
      <c r="DT748" s="752">
        <v>46283</v>
      </c>
      <c r="DU748" s="753">
        <v>-11</v>
      </c>
      <c r="DV748" s="753" t="s">
        <v>308</v>
      </c>
      <c r="DW748" s="754">
        <v>46269</v>
      </c>
      <c r="DX748" s="755">
        <v>46272</v>
      </c>
      <c r="DY748" s="754" t="e">
        <v>#VALUE!</v>
      </c>
      <c r="DZ748" s="754" t="e">
        <v>#VALUE!</v>
      </c>
      <c r="EA748" s="754" t="e">
        <v>#VALUE!</v>
      </c>
      <c r="EB748" s="754" t="e">
        <v>#VALUE!</v>
      </c>
      <c r="HA748" s="756">
        <v>426</v>
      </c>
      <c r="HB748" s="756">
        <v>0</v>
      </c>
      <c r="HC748" s="756" t="s">
        <v>397</v>
      </c>
      <c r="HD748" s="756" t="s">
        <v>397</v>
      </c>
      <c r="HE748" s="756" t="s">
        <v>397</v>
      </c>
      <c r="HF748" s="756" t="s">
        <v>397</v>
      </c>
      <c r="HG748" s="756" t="s">
        <v>397</v>
      </c>
      <c r="HH748" s="756" t="s">
        <v>397</v>
      </c>
      <c r="HI748" s="756" t="s">
        <v>397</v>
      </c>
      <c r="HJ748" s="756" t="s">
        <v>397</v>
      </c>
      <c r="HK748"/>
      <c r="HL748"/>
      <c r="HM748"/>
      <c r="HN748" s="756" t="str">
        <f t="shared" si="25"/>
        <v>SDI</v>
      </c>
      <c r="HO748"/>
      <c r="HP748" s="757" t="s">
        <v>239</v>
      </c>
      <c r="HQ748" s="757" t="s">
        <v>239</v>
      </c>
      <c r="HR748" s="757" t="s">
        <v>572</v>
      </c>
      <c r="HS748"/>
      <c r="HW748" s="758"/>
      <c r="HX748"/>
      <c r="HY748" s="759" t="s">
        <v>572</v>
      </c>
      <c r="HZ748" s="759" t="s">
        <v>572</v>
      </c>
      <c r="IA748" s="759" t="s">
        <v>572</v>
      </c>
      <c r="IC748" s="760" t="s">
        <v>572</v>
      </c>
      <c r="ID748" s="760" t="s">
        <v>572</v>
      </c>
      <c r="IE748" s="760" t="s">
        <v>572</v>
      </c>
      <c r="IF748" s="761" t="s">
        <v>572</v>
      </c>
      <c r="IG748" s="619" t="str">
        <f t="shared" si="26"/>
        <v>IN HOUSE (MANUAL)</v>
      </c>
      <c r="II748" s="761" t="s">
        <v>572</v>
      </c>
      <c r="IK748" s="761" t="str">
        <f>IFERROR(VLOOKUP($M748,#REF!,13,0),"IN HOUSE (MANUAL)")</f>
        <v>IN HOUSE (MANUAL)</v>
      </c>
      <c r="IM748" s="760" t="s">
        <v>572</v>
      </c>
      <c r="IN748" s="760" t="s">
        <v>572</v>
      </c>
      <c r="IO748" s="760" t="s">
        <v>572</v>
      </c>
      <c r="IQ748" s="760" t="s">
        <v>572</v>
      </c>
      <c r="IR748" s="760" t="s">
        <v>572</v>
      </c>
      <c r="IT748" s="760" t="s">
        <v>572</v>
      </c>
      <c r="IV748" s="760" t="s">
        <v>572</v>
      </c>
      <c r="IW748" s="760" t="s">
        <v>572</v>
      </c>
      <c r="IY748" s="760" t="s">
        <v>572</v>
      </c>
      <c r="IZ748" s="760" t="s">
        <v>572</v>
      </c>
      <c r="JB748" s="760" t="s">
        <v>572</v>
      </c>
      <c r="JC748" s="760" t="s">
        <v>572</v>
      </c>
      <c r="JE748" s="760" t="s">
        <v>572</v>
      </c>
      <c r="JF748" s="760" t="s">
        <v>572</v>
      </c>
    </row>
    <row r="749" spans="1:266" ht="17.25" customHeight="1" x14ac:dyDescent="0.35">
      <c r="A749" s="618" t="s">
        <v>1738</v>
      </c>
      <c r="B749" s="730">
        <v>81</v>
      </c>
      <c r="C749" s="730" t="s">
        <v>1734</v>
      </c>
      <c r="D749" s="730" t="s">
        <v>1734</v>
      </c>
      <c r="E749" s="730">
        <v>13</v>
      </c>
      <c r="F749" s="731" t="s">
        <v>574</v>
      </c>
      <c r="G749" s="732">
        <v>1</v>
      </c>
      <c r="H749" s="826">
        <v>46196</v>
      </c>
      <c r="I749" s="730">
        <v>37</v>
      </c>
      <c r="J749" s="730" t="s">
        <v>308</v>
      </c>
      <c r="K749" s="730">
        <v>38</v>
      </c>
      <c r="L749" s="730" t="s">
        <v>1739</v>
      </c>
      <c r="M749" s="734" t="s">
        <v>1738</v>
      </c>
      <c r="N749" s="735" t="s">
        <v>390</v>
      </c>
      <c r="O749" s="735" t="s">
        <v>390</v>
      </c>
      <c r="P749" s="735">
        <v>0</v>
      </c>
      <c r="Q749" s="735">
        <v>0</v>
      </c>
      <c r="R749" s="734">
        <v>608</v>
      </c>
      <c r="S749" s="734" t="s">
        <v>1675</v>
      </c>
      <c r="T749" s="734" t="s">
        <v>1740</v>
      </c>
      <c r="U749" s="734">
        <v>608</v>
      </c>
      <c r="V749" s="734" t="s">
        <v>1701</v>
      </c>
      <c r="W749" s="734"/>
      <c r="X749" s="736">
        <v>0</v>
      </c>
      <c r="Y749" s="736"/>
      <c r="Z749" s="736"/>
      <c r="AA749" s="734" t="s">
        <v>157</v>
      </c>
      <c r="AB749" s="734" t="s">
        <v>569</v>
      </c>
      <c r="AC749" s="734" t="s">
        <v>589</v>
      </c>
      <c r="AD749" s="734">
        <v>594</v>
      </c>
      <c r="AE749" s="764">
        <v>594</v>
      </c>
      <c r="AF749" s="737" t="s">
        <v>390</v>
      </c>
      <c r="AG749" s="739"/>
      <c r="AH749" s="739"/>
      <c r="AI749" s="739" t="s">
        <v>308</v>
      </c>
      <c r="AJ749" s="740">
        <v>11</v>
      </c>
      <c r="AK749" s="741"/>
      <c r="AL749" s="742"/>
      <c r="AM749" s="743">
        <v>0</v>
      </c>
      <c r="AN749" s="743"/>
      <c r="AO749" s="743"/>
      <c r="AP749" s="743"/>
      <c r="AQ749" s="743"/>
      <c r="AR749" s="743"/>
      <c r="AS749" s="743">
        <v>0</v>
      </c>
      <c r="AT749" s="743"/>
      <c r="AU749" s="743"/>
      <c r="AV749" s="743"/>
      <c r="AW749" s="743"/>
      <c r="AX749" s="743"/>
      <c r="AY749" s="743"/>
      <c r="AZ749" s="743"/>
      <c r="BA749" s="743"/>
      <c r="BB749" s="743">
        <v>0</v>
      </c>
      <c r="BC749" s="743">
        <v>0</v>
      </c>
      <c r="BD749" s="743">
        <v>0</v>
      </c>
      <c r="BE749" s="743">
        <v>0</v>
      </c>
      <c r="BF749" s="743">
        <v>0</v>
      </c>
      <c r="BG749" s="743">
        <v>0</v>
      </c>
      <c r="BH749" s="743">
        <v>0</v>
      </c>
      <c r="BI749" s="743">
        <v>0</v>
      </c>
      <c r="BJ749" s="743" t="s">
        <v>902</v>
      </c>
      <c r="BK749" s="743">
        <v>0</v>
      </c>
      <c r="BL749" s="743"/>
      <c r="BM749" s="743"/>
      <c r="BN749" s="743" t="s">
        <v>308</v>
      </c>
      <c r="BO749" s="743" t="s">
        <v>308</v>
      </c>
      <c r="BP749" s="743" t="s">
        <v>308</v>
      </c>
      <c r="BQ749" s="743" t="s">
        <v>308</v>
      </c>
      <c r="BR749" s="743"/>
      <c r="BS749" s="743">
        <v>0</v>
      </c>
      <c r="BT749" s="743"/>
      <c r="BU749" s="743" t="s">
        <v>579</v>
      </c>
      <c r="BV749" s="743"/>
      <c r="BW749" s="743"/>
      <c r="BX749" s="743"/>
      <c r="BY749" s="743"/>
      <c r="BZ749" s="743"/>
      <c r="CA749" s="743"/>
      <c r="CB749" s="743"/>
      <c r="CC749" s="743"/>
      <c r="CD749" s="743"/>
      <c r="CE749" s="743"/>
      <c r="CF749" s="743"/>
      <c r="CG749" s="743"/>
      <c r="CH749" s="743"/>
      <c r="CI749" s="743"/>
      <c r="CJ749" s="743"/>
      <c r="CK749" s="736"/>
      <c r="CL749" s="736" t="s">
        <v>397</v>
      </c>
      <c r="CM749" s="736" t="s">
        <v>397</v>
      </c>
      <c r="CN749" s="736" t="s">
        <v>397</v>
      </c>
      <c r="CO749" s="736">
        <v>0</v>
      </c>
      <c r="CP749" s="736">
        <v>0</v>
      </c>
      <c r="CQ749" s="768">
        <v>24</v>
      </c>
      <c r="CR749" s="735">
        <v>594</v>
      </c>
      <c r="CS749" s="744"/>
      <c r="CT749" s="745">
        <v>46286</v>
      </c>
      <c r="CU749" s="746" t="s">
        <v>598</v>
      </c>
      <c r="CV749" s="737"/>
      <c r="CW749" s="737"/>
      <c r="CX749" s="745">
        <v>46239</v>
      </c>
      <c r="CY749" s="861">
        <v>0</v>
      </c>
      <c r="CZ749" s="861">
        <v>0</v>
      </c>
      <c r="DA749" s="749">
        <v>0</v>
      </c>
      <c r="DB749" s="749">
        <v>0</v>
      </c>
      <c r="DC749" s="749">
        <v>0</v>
      </c>
      <c r="DD749" s="749" t="s">
        <v>397</v>
      </c>
      <c r="DE749" s="749" t="s">
        <v>397</v>
      </c>
      <c r="DF749" s="749" t="s">
        <v>390</v>
      </c>
      <c r="DG749" s="749" t="s">
        <v>390</v>
      </c>
      <c r="DH749" s="750">
        <v>0</v>
      </c>
      <c r="DI749" s="737" t="s">
        <v>397</v>
      </c>
      <c r="DJ749" s="737" t="s">
        <v>390</v>
      </c>
      <c r="DK749" s="737" t="s">
        <v>390</v>
      </c>
      <c r="DL749" s="737" t="s">
        <v>390</v>
      </c>
      <c r="DM749" s="737" t="s">
        <v>390</v>
      </c>
      <c r="DN749" s="737" t="s">
        <v>390</v>
      </c>
      <c r="DO749" s="762">
        <v>0</v>
      </c>
      <c r="DP749" s="737">
        <v>46283</v>
      </c>
      <c r="DQ749" s="737">
        <v>46283</v>
      </c>
      <c r="DR749" s="737">
        <v>46283</v>
      </c>
      <c r="DS749" s="750">
        <v>46283</v>
      </c>
      <c r="DT749" s="752">
        <v>46283</v>
      </c>
      <c r="DU749" s="753">
        <v>-10</v>
      </c>
      <c r="DV749" s="753" t="s">
        <v>308</v>
      </c>
      <c r="DW749" s="754">
        <v>46272</v>
      </c>
      <c r="DX749" s="755">
        <v>46273</v>
      </c>
      <c r="DY749" s="754" t="e">
        <v>#VALUE!</v>
      </c>
      <c r="DZ749" s="754" t="e">
        <v>#VALUE!</v>
      </c>
      <c r="EA749" s="754" t="e">
        <v>#VALUE!</v>
      </c>
      <c r="EB749" s="754" t="e">
        <v>#VALUE!</v>
      </c>
      <c r="HA749" s="756">
        <v>594</v>
      </c>
      <c r="HB749" s="756">
        <v>0</v>
      </c>
      <c r="HC749" s="756" t="s">
        <v>397</v>
      </c>
      <c r="HD749" s="756" t="s">
        <v>397</v>
      </c>
      <c r="HE749" s="756" t="s">
        <v>397</v>
      </c>
      <c r="HF749" s="756" t="s">
        <v>397</v>
      </c>
      <c r="HG749" s="756" t="s">
        <v>397</v>
      </c>
      <c r="HH749" s="756" t="s">
        <v>397</v>
      </c>
      <c r="HI749" s="756" t="s">
        <v>397</v>
      </c>
      <c r="HJ749" s="756" t="s">
        <v>397</v>
      </c>
      <c r="HK749"/>
      <c r="HL749"/>
      <c r="HM749"/>
      <c r="HN749" s="756" t="str">
        <f t="shared" si="25"/>
        <v>SDI</v>
      </c>
      <c r="HO749"/>
      <c r="HP749" s="757" t="s">
        <v>239</v>
      </c>
      <c r="HQ749" s="757" t="s">
        <v>239</v>
      </c>
      <c r="HR749" s="757" t="s">
        <v>572</v>
      </c>
      <c r="HS749"/>
      <c r="HW749" s="758"/>
      <c r="HX749"/>
      <c r="HY749" s="759" t="s">
        <v>572</v>
      </c>
      <c r="HZ749" s="759" t="s">
        <v>572</v>
      </c>
      <c r="IA749" s="759" t="s">
        <v>572</v>
      </c>
      <c r="IC749" s="760" t="s">
        <v>572</v>
      </c>
      <c r="ID749" s="760" t="s">
        <v>572</v>
      </c>
      <c r="IE749" s="760" t="s">
        <v>572</v>
      </c>
      <c r="IF749" s="761" t="s">
        <v>572</v>
      </c>
      <c r="IG749" s="619" t="str">
        <f t="shared" si="26"/>
        <v>IN HOUSE (MANUAL)</v>
      </c>
      <c r="II749" s="761" t="s">
        <v>572</v>
      </c>
      <c r="IK749" s="761" t="str">
        <f>IFERROR(VLOOKUP($M749,#REF!,13,0),"IN HOUSE (MANUAL)")</f>
        <v>IN HOUSE (MANUAL)</v>
      </c>
      <c r="IM749" s="760" t="s">
        <v>572</v>
      </c>
      <c r="IN749" s="760" t="s">
        <v>572</v>
      </c>
      <c r="IO749" s="760" t="s">
        <v>572</v>
      </c>
      <c r="IQ749" s="760" t="s">
        <v>572</v>
      </c>
      <c r="IR749" s="760" t="s">
        <v>572</v>
      </c>
      <c r="IT749" s="760" t="s">
        <v>572</v>
      </c>
      <c r="IV749" s="760" t="s">
        <v>572</v>
      </c>
      <c r="IW749" s="760" t="s">
        <v>572</v>
      </c>
      <c r="IY749" s="760" t="s">
        <v>572</v>
      </c>
      <c r="IZ749" s="760" t="s">
        <v>572</v>
      </c>
      <c r="JB749" s="760" t="s">
        <v>572</v>
      </c>
      <c r="JC749" s="760" t="s">
        <v>572</v>
      </c>
      <c r="JE749" s="760" t="s">
        <v>572</v>
      </c>
      <c r="JF749" s="760" t="s">
        <v>572</v>
      </c>
    </row>
    <row r="750" spans="1:266" ht="17.149999999999999" customHeight="1" collapsed="1" x14ac:dyDescent="0.35">
      <c r="A750" s="618" t="s">
        <v>1741</v>
      </c>
      <c r="B750" s="730">
        <v>82</v>
      </c>
      <c r="C750" s="730" t="s">
        <v>1734</v>
      </c>
      <c r="D750" s="730" t="s">
        <v>1734</v>
      </c>
      <c r="E750" s="730">
        <v>13</v>
      </c>
      <c r="F750" s="731" t="s">
        <v>574</v>
      </c>
      <c r="G750" s="732">
        <v>1</v>
      </c>
      <c r="H750" s="826">
        <v>46196</v>
      </c>
      <c r="I750" s="730">
        <v>37</v>
      </c>
      <c r="J750" s="730" t="s">
        <v>308</v>
      </c>
      <c r="K750" s="730">
        <v>38</v>
      </c>
      <c r="L750" s="730" t="s">
        <v>1742</v>
      </c>
      <c r="M750" s="734" t="s">
        <v>1741</v>
      </c>
      <c r="N750" s="735" t="s">
        <v>390</v>
      </c>
      <c r="O750" s="735" t="s">
        <v>390</v>
      </c>
      <c r="P750" s="735">
        <v>0</v>
      </c>
      <c r="Q750" s="735">
        <v>0</v>
      </c>
      <c r="R750" s="734">
        <v>608</v>
      </c>
      <c r="S750" s="734" t="s">
        <v>1675</v>
      </c>
      <c r="T750" s="734" t="s">
        <v>1740</v>
      </c>
      <c r="U750" s="734">
        <v>608</v>
      </c>
      <c r="V750" s="734" t="s">
        <v>1701</v>
      </c>
      <c r="W750" s="734"/>
      <c r="X750" s="736">
        <v>0</v>
      </c>
      <c r="Y750" s="736"/>
      <c r="Z750" s="736"/>
      <c r="AA750" s="734" t="s">
        <v>157</v>
      </c>
      <c r="AB750" s="734" t="s">
        <v>569</v>
      </c>
      <c r="AC750" s="734" t="s">
        <v>751</v>
      </c>
      <c r="AD750" s="734">
        <v>426</v>
      </c>
      <c r="AE750" s="764">
        <v>426</v>
      </c>
      <c r="AF750" s="737" t="s">
        <v>390</v>
      </c>
      <c r="AG750" s="739"/>
      <c r="AH750" s="739"/>
      <c r="AI750" s="739" t="s">
        <v>308</v>
      </c>
      <c r="AJ750" s="740">
        <v>12</v>
      </c>
      <c r="AK750" s="741"/>
      <c r="AL750" s="742"/>
      <c r="AM750" s="743">
        <v>0</v>
      </c>
      <c r="AN750" s="743"/>
      <c r="AO750" s="743"/>
      <c r="AP750" s="743"/>
      <c r="AQ750" s="743"/>
      <c r="AR750" s="743"/>
      <c r="AS750" s="743">
        <v>0</v>
      </c>
      <c r="AT750" s="743"/>
      <c r="AU750" s="743"/>
      <c r="AV750" s="743"/>
      <c r="AW750" s="743"/>
      <c r="AX750" s="743"/>
      <c r="AY750" s="743"/>
      <c r="AZ750" s="743"/>
      <c r="BA750" s="743"/>
      <c r="BB750" s="743">
        <v>0</v>
      </c>
      <c r="BC750" s="743">
        <v>0</v>
      </c>
      <c r="BD750" s="743">
        <v>0</v>
      </c>
      <c r="BE750" s="743">
        <v>0</v>
      </c>
      <c r="BF750" s="743">
        <v>0</v>
      </c>
      <c r="BG750" s="743">
        <v>0</v>
      </c>
      <c r="BH750" s="743">
        <v>0</v>
      </c>
      <c r="BI750" s="743">
        <v>0</v>
      </c>
      <c r="BJ750" s="743" t="s">
        <v>902</v>
      </c>
      <c r="BK750" s="743">
        <v>0</v>
      </c>
      <c r="BL750" s="743"/>
      <c r="BM750" s="743"/>
      <c r="BN750" s="743" t="s">
        <v>308</v>
      </c>
      <c r="BO750" s="743" t="s">
        <v>308</v>
      </c>
      <c r="BP750" s="743" t="s">
        <v>308</v>
      </c>
      <c r="BQ750" s="743" t="s">
        <v>308</v>
      </c>
      <c r="BR750" s="743"/>
      <c r="BS750" s="743">
        <v>0</v>
      </c>
      <c r="BT750" s="743"/>
      <c r="BU750" s="743" t="s">
        <v>579</v>
      </c>
      <c r="BV750" s="743"/>
      <c r="BW750" s="743"/>
      <c r="BX750" s="743"/>
      <c r="BY750" s="743"/>
      <c r="BZ750" s="743"/>
      <c r="CA750" s="743"/>
      <c r="CB750" s="743"/>
      <c r="CC750" s="743"/>
      <c r="CD750" s="743"/>
      <c r="CE750" s="743"/>
      <c r="CF750" s="743"/>
      <c r="CG750" s="743"/>
      <c r="CH750" s="743"/>
      <c r="CI750" s="743"/>
      <c r="CJ750" s="743"/>
      <c r="CK750" s="736"/>
      <c r="CL750" s="736" t="s">
        <v>397</v>
      </c>
      <c r="CM750" s="736" t="s">
        <v>397</v>
      </c>
      <c r="CN750" s="736" t="s">
        <v>397</v>
      </c>
      <c r="CO750" s="736">
        <v>0</v>
      </c>
      <c r="CP750" s="736">
        <v>0</v>
      </c>
      <c r="CQ750" s="768">
        <v>42</v>
      </c>
      <c r="CR750" s="735">
        <v>426</v>
      </c>
      <c r="CS750" s="744"/>
      <c r="CT750" s="745">
        <v>46286</v>
      </c>
      <c r="CU750" s="746" t="s">
        <v>598</v>
      </c>
      <c r="CV750" s="737"/>
      <c r="CW750" s="737"/>
      <c r="CX750" s="745">
        <v>46239</v>
      </c>
      <c r="CY750" s="861">
        <v>0</v>
      </c>
      <c r="CZ750" s="861">
        <v>0</v>
      </c>
      <c r="DA750" s="749">
        <v>0</v>
      </c>
      <c r="DB750" s="749">
        <v>0</v>
      </c>
      <c r="DC750" s="749">
        <v>0</v>
      </c>
      <c r="DD750" s="749" t="s">
        <v>397</v>
      </c>
      <c r="DE750" s="749" t="s">
        <v>397</v>
      </c>
      <c r="DF750" s="749" t="s">
        <v>390</v>
      </c>
      <c r="DG750" s="749" t="s">
        <v>390</v>
      </c>
      <c r="DH750" s="750">
        <v>0</v>
      </c>
      <c r="DI750" s="737" t="s">
        <v>397</v>
      </c>
      <c r="DJ750" s="737" t="s">
        <v>390</v>
      </c>
      <c r="DK750" s="737" t="s">
        <v>390</v>
      </c>
      <c r="DL750" s="737" t="s">
        <v>390</v>
      </c>
      <c r="DM750" s="737" t="s">
        <v>390</v>
      </c>
      <c r="DN750" s="737" t="s">
        <v>390</v>
      </c>
      <c r="DO750" s="762">
        <v>0</v>
      </c>
      <c r="DP750" s="737">
        <v>46283</v>
      </c>
      <c r="DQ750" s="737">
        <v>46283</v>
      </c>
      <c r="DR750" s="737">
        <v>46283</v>
      </c>
      <c r="DS750" s="750">
        <v>46283</v>
      </c>
      <c r="DT750" s="752">
        <v>46283</v>
      </c>
      <c r="DU750" s="753">
        <v>-10</v>
      </c>
      <c r="DV750" s="753" t="s">
        <v>308</v>
      </c>
      <c r="DW750" s="754">
        <v>46273</v>
      </c>
      <c r="DX750" s="755">
        <v>46273</v>
      </c>
      <c r="DY750" s="754" t="e">
        <v>#VALUE!</v>
      </c>
      <c r="DZ750" s="754" t="e">
        <v>#VALUE!</v>
      </c>
      <c r="EA750" s="754" t="e">
        <v>#VALUE!</v>
      </c>
      <c r="EB750" s="754" t="e">
        <v>#VALUE!</v>
      </c>
      <c r="HA750" s="756" t="s">
        <v>397</v>
      </c>
      <c r="HB750" s="756" t="s">
        <v>397</v>
      </c>
      <c r="HC750" s="756" t="s">
        <v>397</v>
      </c>
      <c r="HD750" s="756" t="s">
        <v>397</v>
      </c>
      <c r="HE750" s="756" t="s">
        <v>397</v>
      </c>
      <c r="HF750" s="756" t="s">
        <v>397</v>
      </c>
      <c r="HG750" s="756" t="s">
        <v>397</v>
      </c>
      <c r="HH750" s="756" t="s">
        <v>397</v>
      </c>
      <c r="HI750" s="756" t="s">
        <v>397</v>
      </c>
      <c r="HJ750" s="756" t="s">
        <v>397</v>
      </c>
      <c r="HK750"/>
      <c r="HL750"/>
      <c r="HM750"/>
      <c r="HN750" s="756" t="str">
        <f t="shared" si="25"/>
        <v>AUTO PRINT</v>
      </c>
      <c r="HO750"/>
      <c r="HP750" s="757" t="s">
        <v>572</v>
      </c>
      <c r="HQ750" s="757" t="s">
        <v>572</v>
      </c>
      <c r="HR750" s="757" t="s">
        <v>572</v>
      </c>
      <c r="HS750"/>
      <c r="HW750" s="758"/>
      <c r="HX750"/>
      <c r="HY750" s="759" t="s">
        <v>572</v>
      </c>
      <c r="HZ750" s="759" t="s">
        <v>572</v>
      </c>
      <c r="IA750" s="759" t="s">
        <v>572</v>
      </c>
      <c r="IC750" s="760" t="s">
        <v>572</v>
      </c>
      <c r="ID750" s="760" t="s">
        <v>572</v>
      </c>
      <c r="IE750" s="760" t="s">
        <v>572</v>
      </c>
      <c r="IF750" s="761" t="s">
        <v>572</v>
      </c>
      <c r="IG750" s="619" t="str">
        <f t="shared" si="26"/>
        <v>IN HOUSE (MANUAL)</v>
      </c>
      <c r="II750" s="761" t="s">
        <v>572</v>
      </c>
      <c r="IK750" s="761" t="str">
        <f>IFERROR(VLOOKUP($M750,#REF!,13,0),"IN HOUSE (MANUAL)")</f>
        <v>IN HOUSE (MANUAL)</v>
      </c>
      <c r="IM750" s="760" t="s">
        <v>572</v>
      </c>
      <c r="IN750" s="760" t="s">
        <v>572</v>
      </c>
      <c r="IO750" s="760" t="s">
        <v>572</v>
      </c>
      <c r="IQ750" s="760" t="s">
        <v>572</v>
      </c>
      <c r="IR750" s="760" t="s">
        <v>572</v>
      </c>
      <c r="IT750" s="760" t="s">
        <v>572</v>
      </c>
      <c r="IV750" s="760" t="s">
        <v>572</v>
      </c>
      <c r="IW750" s="760" t="s">
        <v>572</v>
      </c>
      <c r="IY750" s="760" t="s">
        <v>572</v>
      </c>
      <c r="IZ750" s="760" t="s">
        <v>572</v>
      </c>
      <c r="JB750" s="760" t="s">
        <v>572</v>
      </c>
      <c r="JC750" s="760" t="s">
        <v>572</v>
      </c>
      <c r="JE750" s="760" t="s">
        <v>572</v>
      </c>
      <c r="JF750" s="760" t="s">
        <v>572</v>
      </c>
    </row>
    <row r="751" spans="1:266" ht="17.149999999999999" customHeight="1" x14ac:dyDescent="0.35">
      <c r="A751" s="618" t="s">
        <v>1743</v>
      </c>
      <c r="B751" s="730">
        <v>83</v>
      </c>
      <c r="C751" s="730" t="s">
        <v>1734</v>
      </c>
      <c r="D751" s="730" t="s">
        <v>1734</v>
      </c>
      <c r="E751" s="730">
        <v>13</v>
      </c>
      <c r="F751" s="731" t="s">
        <v>574</v>
      </c>
      <c r="G751" s="732">
        <v>1</v>
      </c>
      <c r="H751" s="826">
        <v>46220</v>
      </c>
      <c r="I751" s="730">
        <v>37</v>
      </c>
      <c r="J751" s="730" t="s">
        <v>308</v>
      </c>
      <c r="K751" s="730">
        <v>38</v>
      </c>
      <c r="L751" s="730" t="s">
        <v>1744</v>
      </c>
      <c r="M751" s="734" t="s">
        <v>1743</v>
      </c>
      <c r="N751" s="734" t="s">
        <v>390</v>
      </c>
      <c r="O751" s="734" t="s">
        <v>390</v>
      </c>
      <c r="P751" s="734">
        <v>0</v>
      </c>
      <c r="Q751" s="734">
        <v>0</v>
      </c>
      <c r="R751" s="734">
        <v>608</v>
      </c>
      <c r="S751" s="734" t="s">
        <v>1675</v>
      </c>
      <c r="T751" s="734" t="s">
        <v>1745</v>
      </c>
      <c r="U751" s="734">
        <v>608</v>
      </c>
      <c r="V751" s="734" t="s">
        <v>1701</v>
      </c>
      <c r="W751" s="734"/>
      <c r="X751" s="736">
        <v>0</v>
      </c>
      <c r="Y751" s="736"/>
      <c r="Z751" s="736"/>
      <c r="AA751" s="734" t="s">
        <v>157</v>
      </c>
      <c r="AB751" s="734" t="s">
        <v>569</v>
      </c>
      <c r="AC751" s="734" t="s">
        <v>608</v>
      </c>
      <c r="AD751" s="734">
        <v>132</v>
      </c>
      <c r="AE751" s="764">
        <v>132</v>
      </c>
      <c r="AF751" s="737" t="s">
        <v>390</v>
      </c>
      <c r="AG751" s="739"/>
      <c r="AH751" s="739"/>
      <c r="AI751" s="739" t="s">
        <v>308</v>
      </c>
      <c r="AJ751" s="740">
        <v>13</v>
      </c>
      <c r="AK751" s="741"/>
      <c r="AL751" s="742"/>
      <c r="AM751" s="743">
        <v>0</v>
      </c>
      <c r="AN751" s="743"/>
      <c r="AO751" s="743"/>
      <c r="AP751" s="743"/>
      <c r="AQ751" s="743"/>
      <c r="AR751" s="743"/>
      <c r="AS751" s="743">
        <v>0</v>
      </c>
      <c r="AT751" s="743"/>
      <c r="AU751" s="743"/>
      <c r="AV751" s="743"/>
      <c r="AW751" s="743"/>
      <c r="AX751" s="743"/>
      <c r="AY751" s="743"/>
      <c r="AZ751" s="743"/>
      <c r="BA751" s="743"/>
      <c r="BB751" s="743">
        <v>0</v>
      </c>
      <c r="BC751" s="743">
        <v>0</v>
      </c>
      <c r="BD751" s="743">
        <v>0</v>
      </c>
      <c r="BE751" s="743">
        <v>0</v>
      </c>
      <c r="BF751" s="743">
        <v>0</v>
      </c>
      <c r="BG751" s="743">
        <v>0</v>
      </c>
      <c r="BH751" s="743">
        <v>0</v>
      </c>
      <c r="BI751" s="743">
        <v>0</v>
      </c>
      <c r="BJ751" s="743" t="s">
        <v>902</v>
      </c>
      <c r="BK751" s="743">
        <v>0</v>
      </c>
      <c r="BL751" s="743"/>
      <c r="BM751" s="743"/>
      <c r="BN751" s="743" t="s">
        <v>308</v>
      </c>
      <c r="BO751" s="743" t="s">
        <v>308</v>
      </c>
      <c r="BP751" s="743" t="s">
        <v>308</v>
      </c>
      <c r="BQ751" s="743" t="s">
        <v>308</v>
      </c>
      <c r="BR751" s="743"/>
      <c r="BS751" s="743">
        <v>0</v>
      </c>
      <c r="BT751" s="743"/>
      <c r="BU751" s="743" t="s">
        <v>579</v>
      </c>
      <c r="BV751" s="743"/>
      <c r="BW751" s="743"/>
      <c r="BX751" s="743"/>
      <c r="BY751" s="743"/>
      <c r="BZ751" s="743"/>
      <c r="CA751" s="743"/>
      <c r="CB751" s="743"/>
      <c r="CC751" s="743"/>
      <c r="CD751" s="743"/>
      <c r="CE751" s="743"/>
      <c r="CF751" s="743"/>
      <c r="CG751" s="743"/>
      <c r="CH751" s="743"/>
      <c r="CI751" s="743"/>
      <c r="CJ751" s="743"/>
      <c r="CK751" s="736"/>
      <c r="CL751" s="736" t="s">
        <v>397</v>
      </c>
      <c r="CM751" s="736" t="s">
        <v>397</v>
      </c>
      <c r="CN751" s="736" t="s">
        <v>397</v>
      </c>
      <c r="CO751" s="736">
        <v>0</v>
      </c>
      <c r="CP751" s="736">
        <v>0</v>
      </c>
      <c r="CQ751" s="768">
        <v>0</v>
      </c>
      <c r="CR751" s="735">
        <v>132</v>
      </c>
      <c r="CS751" s="744"/>
      <c r="CT751" s="745">
        <v>46286</v>
      </c>
      <c r="CU751" s="746" t="s">
        <v>1746</v>
      </c>
      <c r="CV751" s="737"/>
      <c r="CW751" s="737"/>
      <c r="CX751" s="745">
        <v>46256</v>
      </c>
      <c r="CY751" s="861">
        <v>0</v>
      </c>
      <c r="CZ751" s="861" t="s">
        <v>308</v>
      </c>
      <c r="DA751" s="749">
        <v>0</v>
      </c>
      <c r="DB751" s="749">
        <v>0</v>
      </c>
      <c r="DC751" s="749">
        <v>0</v>
      </c>
      <c r="DD751" s="749" t="s">
        <v>397</v>
      </c>
      <c r="DE751" s="749" t="s">
        <v>397</v>
      </c>
      <c r="DF751" s="749" t="s">
        <v>390</v>
      </c>
      <c r="DG751" s="749" t="s">
        <v>390</v>
      </c>
      <c r="DH751" s="750">
        <v>0</v>
      </c>
      <c r="DI751" s="737" t="s">
        <v>397</v>
      </c>
      <c r="DJ751" s="737" t="s">
        <v>390</v>
      </c>
      <c r="DK751" s="737" t="s">
        <v>390</v>
      </c>
      <c r="DL751" s="737" t="s">
        <v>390</v>
      </c>
      <c r="DM751" s="737" t="s">
        <v>390</v>
      </c>
      <c r="DN751" s="737" t="s">
        <v>390</v>
      </c>
      <c r="DO751" s="762">
        <v>0</v>
      </c>
      <c r="DP751" s="737">
        <v>46283</v>
      </c>
      <c r="DQ751" s="737">
        <v>46283</v>
      </c>
      <c r="DR751" s="737">
        <v>46283</v>
      </c>
      <c r="DS751" s="750">
        <v>46283</v>
      </c>
      <c r="DT751" s="752">
        <v>46283</v>
      </c>
      <c r="DU751" s="753">
        <v>-10</v>
      </c>
      <c r="DV751" s="753" t="s">
        <v>308</v>
      </c>
      <c r="DW751" s="754">
        <v>46273</v>
      </c>
      <c r="DX751" s="755">
        <v>46273</v>
      </c>
      <c r="DY751" s="754" t="e">
        <v>#VALUE!</v>
      </c>
      <c r="DZ751" s="754" t="e">
        <v>#VALUE!</v>
      </c>
      <c r="EA751" s="754" t="e">
        <v>#VALUE!</v>
      </c>
      <c r="EB751" s="754" t="e">
        <v>#VALUE!</v>
      </c>
      <c r="HA751" s="756" t="s">
        <v>397</v>
      </c>
      <c r="HB751" s="756" t="s">
        <v>397</v>
      </c>
      <c r="HC751" s="756" t="s">
        <v>397</v>
      </c>
      <c r="HD751" s="756" t="s">
        <v>397</v>
      </c>
      <c r="HE751" s="756" t="s">
        <v>397</v>
      </c>
      <c r="HF751" s="756" t="s">
        <v>397</v>
      </c>
      <c r="HG751" s="756" t="s">
        <v>397</v>
      </c>
      <c r="HH751" s="756" t="s">
        <v>397</v>
      </c>
      <c r="HI751" s="756" t="s">
        <v>397</v>
      </c>
      <c r="HJ751" s="756" t="s">
        <v>397</v>
      </c>
      <c r="HK751"/>
      <c r="HL751"/>
      <c r="HM751"/>
      <c r="HN751" s="756" t="str">
        <f t="shared" si="25"/>
        <v>AUTO PRINT</v>
      </c>
      <c r="HO751"/>
      <c r="HP751" s="757" t="s">
        <v>572</v>
      </c>
      <c r="HQ751" s="757" t="s">
        <v>572</v>
      </c>
      <c r="HR751" s="757" t="s">
        <v>572</v>
      </c>
      <c r="HS751"/>
      <c r="HW751" s="758"/>
      <c r="HX751"/>
      <c r="HY751" s="759" t="s">
        <v>572</v>
      </c>
      <c r="HZ751" s="759" t="s">
        <v>572</v>
      </c>
      <c r="IA751" s="759" t="s">
        <v>572</v>
      </c>
      <c r="IC751" s="760" t="s">
        <v>572</v>
      </c>
      <c r="ID751" s="760" t="s">
        <v>572</v>
      </c>
      <c r="IE751" s="760" t="s">
        <v>572</v>
      </c>
      <c r="IF751" s="761" t="s">
        <v>572</v>
      </c>
      <c r="IG751" s="619" t="str">
        <f t="shared" si="26"/>
        <v>IN HOUSE (MANUAL)</v>
      </c>
      <c r="II751" s="761" t="s">
        <v>572</v>
      </c>
      <c r="IK751" s="761" t="str">
        <f>IFERROR(VLOOKUP($M751,#REF!,13,0),"IN HOUSE (MANUAL)")</f>
        <v>IN HOUSE (MANUAL)</v>
      </c>
      <c r="IM751" s="760" t="s">
        <v>572</v>
      </c>
      <c r="IN751" s="760" t="s">
        <v>572</v>
      </c>
      <c r="IO751" s="760" t="s">
        <v>572</v>
      </c>
      <c r="IQ751" s="760" t="s">
        <v>572</v>
      </c>
      <c r="IR751" s="760" t="s">
        <v>572</v>
      </c>
      <c r="IT751" s="760" t="s">
        <v>572</v>
      </c>
      <c r="IV751" s="760" t="s">
        <v>572</v>
      </c>
      <c r="IW751" s="760" t="s">
        <v>572</v>
      </c>
      <c r="IY751" s="760" t="s">
        <v>572</v>
      </c>
      <c r="IZ751" s="760" t="s">
        <v>572</v>
      </c>
      <c r="JB751" s="760" t="s">
        <v>572</v>
      </c>
      <c r="JC751" s="760" t="s">
        <v>572</v>
      </c>
      <c r="JE751" s="760" t="s">
        <v>572</v>
      </c>
      <c r="JF751" s="760" t="s">
        <v>572</v>
      </c>
    </row>
    <row r="752" spans="1:266" ht="17.25" customHeight="1" collapsed="1" x14ac:dyDescent="0.35">
      <c r="A752" s="618" t="s">
        <v>1747</v>
      </c>
      <c r="B752" s="730">
        <v>84</v>
      </c>
      <c r="C752" s="730" t="s">
        <v>1734</v>
      </c>
      <c r="D752" s="730" t="s">
        <v>1734</v>
      </c>
      <c r="E752" s="730">
        <v>13</v>
      </c>
      <c r="F752" s="731" t="s">
        <v>574</v>
      </c>
      <c r="G752" s="732">
        <v>1</v>
      </c>
      <c r="H752" s="733">
        <v>46220</v>
      </c>
      <c r="I752" s="730">
        <v>37</v>
      </c>
      <c r="J752" s="730" t="s">
        <v>308</v>
      </c>
      <c r="K752" s="730">
        <v>38</v>
      </c>
      <c r="L752" s="730" t="s">
        <v>1748</v>
      </c>
      <c r="M752" s="735" t="s">
        <v>1747</v>
      </c>
      <c r="N752" s="735" t="s">
        <v>390</v>
      </c>
      <c r="O752" s="735" t="s">
        <v>390</v>
      </c>
      <c r="P752" s="735">
        <v>0</v>
      </c>
      <c r="Q752" s="735">
        <v>0</v>
      </c>
      <c r="R752" s="735">
        <v>608</v>
      </c>
      <c r="S752" s="735" t="s">
        <v>1675</v>
      </c>
      <c r="T752" s="735" t="s">
        <v>1745</v>
      </c>
      <c r="U752" s="735">
        <v>608</v>
      </c>
      <c r="V752" s="735" t="s">
        <v>1701</v>
      </c>
      <c r="W752" s="735"/>
      <c r="X752" s="768">
        <v>0</v>
      </c>
      <c r="Y752" s="768"/>
      <c r="Z752" s="768"/>
      <c r="AA752" s="735" t="s">
        <v>157</v>
      </c>
      <c r="AB752" s="735" t="s">
        <v>569</v>
      </c>
      <c r="AC752" s="735" t="s">
        <v>608</v>
      </c>
      <c r="AD752" s="735">
        <v>120</v>
      </c>
      <c r="AE752" s="764">
        <v>120</v>
      </c>
      <c r="AF752" s="737" t="s">
        <v>390</v>
      </c>
      <c r="AG752" s="739"/>
      <c r="AH752" s="765"/>
      <c r="AI752" s="765" t="s">
        <v>308</v>
      </c>
      <c r="AJ752" s="740">
        <v>14</v>
      </c>
      <c r="AK752" s="766"/>
      <c r="AL752" s="740"/>
      <c r="AM752" s="767">
        <v>0</v>
      </c>
      <c r="AN752" s="767"/>
      <c r="AO752" s="767"/>
      <c r="AP752" s="767"/>
      <c r="AQ752" s="767"/>
      <c r="AR752" s="767"/>
      <c r="AS752" s="767">
        <v>0</v>
      </c>
      <c r="AT752" s="767"/>
      <c r="AU752" s="767"/>
      <c r="AV752" s="767"/>
      <c r="AW752" s="767"/>
      <c r="AX752" s="767"/>
      <c r="AY752" s="767"/>
      <c r="AZ752" s="767"/>
      <c r="BA752" s="767"/>
      <c r="BB752" s="767">
        <v>0</v>
      </c>
      <c r="BC752" s="767">
        <v>0</v>
      </c>
      <c r="BD752" s="767">
        <v>0</v>
      </c>
      <c r="BE752" s="767">
        <v>0</v>
      </c>
      <c r="BF752" s="767">
        <v>0</v>
      </c>
      <c r="BG752" s="767">
        <v>0</v>
      </c>
      <c r="BH752" s="767">
        <v>0</v>
      </c>
      <c r="BI752" s="767">
        <v>0</v>
      </c>
      <c r="BJ752" s="767" t="s">
        <v>902</v>
      </c>
      <c r="BK752" s="767">
        <v>0</v>
      </c>
      <c r="BL752" s="767"/>
      <c r="BM752" s="767"/>
      <c r="BN752" s="767" t="s">
        <v>308</v>
      </c>
      <c r="BO752" s="767" t="s">
        <v>308</v>
      </c>
      <c r="BP752" s="767" t="s">
        <v>308</v>
      </c>
      <c r="BQ752" s="767" t="s">
        <v>308</v>
      </c>
      <c r="BR752" s="767"/>
      <c r="BS752" s="767">
        <v>0</v>
      </c>
      <c r="BT752" s="767"/>
      <c r="BU752" s="767" t="s">
        <v>579</v>
      </c>
      <c r="BV752" s="767"/>
      <c r="BW752" s="767"/>
      <c r="BX752" s="767"/>
      <c r="BY752" s="767"/>
      <c r="BZ752" s="767"/>
      <c r="CA752" s="767"/>
      <c r="CB752" s="767"/>
      <c r="CC752" s="767"/>
      <c r="CD752" s="767"/>
      <c r="CE752" s="767"/>
      <c r="CF752" s="767"/>
      <c r="CG752" s="767"/>
      <c r="CH752" s="767"/>
      <c r="CI752" s="767"/>
      <c r="CJ752" s="767"/>
      <c r="CK752" s="768"/>
      <c r="CL752" s="768" t="s">
        <v>397</v>
      </c>
      <c r="CM752" s="768" t="s">
        <v>397</v>
      </c>
      <c r="CN752" s="768" t="s">
        <v>397</v>
      </c>
      <c r="CO752" s="768">
        <v>0</v>
      </c>
      <c r="CP752" s="768">
        <v>0</v>
      </c>
      <c r="CQ752" s="768">
        <v>0</v>
      </c>
      <c r="CR752" s="735">
        <v>120</v>
      </c>
      <c r="CS752" s="769"/>
      <c r="CT752" s="745">
        <v>46286</v>
      </c>
      <c r="CU752" s="746" t="s">
        <v>1746</v>
      </c>
      <c r="CV752" s="763"/>
      <c r="CW752" s="763"/>
      <c r="CX752" s="745">
        <v>46256</v>
      </c>
      <c r="CY752" s="747">
        <v>0</v>
      </c>
      <c r="CZ752" s="747" t="s">
        <v>308</v>
      </c>
      <c r="DA752" s="748">
        <v>0</v>
      </c>
      <c r="DB752" s="748">
        <v>0</v>
      </c>
      <c r="DC752" s="748">
        <v>0</v>
      </c>
      <c r="DD752" s="748" t="s">
        <v>397</v>
      </c>
      <c r="DE752" s="748" t="s">
        <v>397</v>
      </c>
      <c r="DF752" s="748" t="s">
        <v>390</v>
      </c>
      <c r="DG752" s="748" t="s">
        <v>390</v>
      </c>
      <c r="DH752" s="770">
        <v>0</v>
      </c>
      <c r="DI752" s="763" t="s">
        <v>397</v>
      </c>
      <c r="DJ752" s="763" t="s">
        <v>390</v>
      </c>
      <c r="DK752" s="763" t="s">
        <v>390</v>
      </c>
      <c r="DL752" s="763" t="s">
        <v>390</v>
      </c>
      <c r="DM752" s="763" t="s">
        <v>390</v>
      </c>
      <c r="DN752" s="763" t="s">
        <v>390</v>
      </c>
      <c r="DO752" s="771">
        <v>0</v>
      </c>
      <c r="DP752" s="763">
        <v>46283</v>
      </c>
      <c r="DQ752" s="737">
        <v>46283</v>
      </c>
      <c r="DR752" s="763">
        <v>46283</v>
      </c>
      <c r="DS752" s="770">
        <v>46283</v>
      </c>
      <c r="DT752" s="752">
        <v>46283</v>
      </c>
      <c r="DU752" s="753">
        <v>-9</v>
      </c>
      <c r="DV752" s="753" t="s">
        <v>308</v>
      </c>
      <c r="DW752" s="754">
        <v>46273</v>
      </c>
      <c r="DX752" s="755">
        <v>46274</v>
      </c>
      <c r="DY752" s="754" t="e">
        <v>#VALUE!</v>
      </c>
      <c r="DZ752" s="754" t="e">
        <v>#VALUE!</v>
      </c>
      <c r="EA752" s="754" t="e">
        <v>#VALUE!</v>
      </c>
      <c r="EB752" s="754" t="e">
        <v>#VALUE!</v>
      </c>
      <c r="HA752" s="756" t="s">
        <v>397</v>
      </c>
      <c r="HB752" s="756" t="s">
        <v>397</v>
      </c>
      <c r="HC752" s="756" t="s">
        <v>397</v>
      </c>
      <c r="HD752" s="756" t="s">
        <v>397</v>
      </c>
      <c r="HE752" s="756" t="s">
        <v>397</v>
      </c>
      <c r="HF752" s="756" t="s">
        <v>397</v>
      </c>
      <c r="HG752" s="756" t="s">
        <v>397</v>
      </c>
      <c r="HH752" s="756" t="s">
        <v>397</v>
      </c>
      <c r="HI752" s="756" t="s">
        <v>397</v>
      </c>
      <c r="HJ752" s="756" t="s">
        <v>397</v>
      </c>
      <c r="HK752"/>
      <c r="HL752"/>
      <c r="HM752"/>
      <c r="HN752" s="756" t="str">
        <f t="shared" si="25"/>
        <v>AUTO PRINT</v>
      </c>
      <c r="HO752"/>
      <c r="HP752" s="757" t="s">
        <v>572</v>
      </c>
      <c r="HQ752" s="757" t="s">
        <v>572</v>
      </c>
      <c r="HR752" s="757" t="s">
        <v>572</v>
      </c>
      <c r="HS752"/>
      <c r="HW752" s="758"/>
      <c r="HX752"/>
      <c r="HY752" s="759" t="s">
        <v>572</v>
      </c>
      <c r="HZ752" s="759" t="s">
        <v>572</v>
      </c>
      <c r="IA752" s="759" t="s">
        <v>572</v>
      </c>
      <c r="IC752" s="760" t="s">
        <v>572</v>
      </c>
      <c r="ID752" s="760" t="s">
        <v>572</v>
      </c>
      <c r="IE752" s="760" t="s">
        <v>572</v>
      </c>
      <c r="IF752" s="761" t="s">
        <v>572</v>
      </c>
      <c r="IG752" s="619" t="str">
        <f t="shared" si="26"/>
        <v>IN HOUSE (MANUAL)</v>
      </c>
      <c r="II752" s="761" t="s">
        <v>572</v>
      </c>
      <c r="IK752" s="761" t="str">
        <f>IFERROR(VLOOKUP($M752,#REF!,13,0),"IN HOUSE (MANUAL)")</f>
        <v>IN HOUSE (MANUAL)</v>
      </c>
      <c r="IM752" s="760" t="s">
        <v>572</v>
      </c>
      <c r="IN752" s="760" t="s">
        <v>572</v>
      </c>
      <c r="IO752" s="760" t="s">
        <v>572</v>
      </c>
      <c r="IQ752" s="760" t="s">
        <v>572</v>
      </c>
      <c r="IR752" s="760" t="s">
        <v>572</v>
      </c>
      <c r="IT752" s="760" t="s">
        <v>572</v>
      </c>
      <c r="IV752" s="760" t="s">
        <v>572</v>
      </c>
      <c r="IW752" s="760" t="s">
        <v>572</v>
      </c>
      <c r="IY752" s="760" t="s">
        <v>572</v>
      </c>
      <c r="IZ752" s="760" t="s">
        <v>572</v>
      </c>
      <c r="JB752" s="760" t="s">
        <v>572</v>
      </c>
      <c r="JC752" s="760" t="s">
        <v>572</v>
      </c>
      <c r="JE752" s="760" t="s">
        <v>572</v>
      </c>
      <c r="JF752" s="760" t="s">
        <v>572</v>
      </c>
    </row>
    <row r="753" spans="1:266" ht="18" customHeight="1" x14ac:dyDescent="0.35">
      <c r="A753" s="618" t="s">
        <v>1749</v>
      </c>
      <c r="B753" s="730">
        <v>85</v>
      </c>
      <c r="C753" s="730" t="s">
        <v>1734</v>
      </c>
      <c r="D753" s="730" t="s">
        <v>1734</v>
      </c>
      <c r="E753" s="730">
        <v>13</v>
      </c>
      <c r="F753" s="731" t="s">
        <v>574</v>
      </c>
      <c r="G753" s="732">
        <v>1</v>
      </c>
      <c r="H753" s="826">
        <v>46220</v>
      </c>
      <c r="I753" s="730">
        <v>37</v>
      </c>
      <c r="J753" s="730" t="s">
        <v>308</v>
      </c>
      <c r="K753" s="730">
        <v>38</v>
      </c>
      <c r="L753" s="730" t="s">
        <v>1750</v>
      </c>
      <c r="M753" s="734" t="s">
        <v>1749</v>
      </c>
      <c r="N753" s="734" t="s">
        <v>390</v>
      </c>
      <c r="O753" s="734" t="s">
        <v>390</v>
      </c>
      <c r="P753" s="734">
        <v>0</v>
      </c>
      <c r="Q753" s="734">
        <v>0</v>
      </c>
      <c r="R753" s="734">
        <v>608</v>
      </c>
      <c r="S753" s="734" t="s">
        <v>1675</v>
      </c>
      <c r="T753" s="734" t="s">
        <v>1751</v>
      </c>
      <c r="U753" s="734">
        <v>608</v>
      </c>
      <c r="V753" s="734" t="s">
        <v>1701</v>
      </c>
      <c r="W753" s="734"/>
      <c r="X753" s="736">
        <v>0</v>
      </c>
      <c r="Y753" s="736"/>
      <c r="Z753" s="736"/>
      <c r="AA753" s="734" t="s">
        <v>157</v>
      </c>
      <c r="AB753" s="734" t="s">
        <v>569</v>
      </c>
      <c r="AC753" s="734" t="s">
        <v>608</v>
      </c>
      <c r="AD753" s="734">
        <v>318</v>
      </c>
      <c r="AE753" s="764">
        <v>318</v>
      </c>
      <c r="AF753" s="737" t="s">
        <v>390</v>
      </c>
      <c r="AG753" s="739"/>
      <c r="AH753" s="739"/>
      <c r="AI753" s="739" t="s">
        <v>308</v>
      </c>
      <c r="AJ753" s="740">
        <v>15</v>
      </c>
      <c r="AK753" s="741"/>
      <c r="AL753" s="742"/>
      <c r="AM753" s="743">
        <v>0</v>
      </c>
      <c r="AN753" s="743"/>
      <c r="AO753" s="743"/>
      <c r="AP753" s="743"/>
      <c r="AQ753" s="743"/>
      <c r="AR753" s="743"/>
      <c r="AS753" s="743">
        <v>0</v>
      </c>
      <c r="AT753" s="743"/>
      <c r="AU753" s="743"/>
      <c r="AV753" s="743"/>
      <c r="AW753" s="743"/>
      <c r="AX753" s="743"/>
      <c r="AY753" s="743"/>
      <c r="AZ753" s="743"/>
      <c r="BA753" s="743"/>
      <c r="BB753" s="743">
        <v>0</v>
      </c>
      <c r="BC753" s="743">
        <v>0</v>
      </c>
      <c r="BD753" s="743">
        <v>0</v>
      </c>
      <c r="BE753" s="743">
        <v>0</v>
      </c>
      <c r="BF753" s="743">
        <v>0</v>
      </c>
      <c r="BG753" s="743">
        <v>0</v>
      </c>
      <c r="BH753" s="743">
        <v>0</v>
      </c>
      <c r="BI753" s="743">
        <v>0</v>
      </c>
      <c r="BJ753" s="743" t="s">
        <v>902</v>
      </c>
      <c r="BK753" s="743">
        <v>0</v>
      </c>
      <c r="BL753" s="743"/>
      <c r="BM753" s="743"/>
      <c r="BN753" s="743" t="s">
        <v>308</v>
      </c>
      <c r="BO753" s="743" t="s">
        <v>308</v>
      </c>
      <c r="BP753" s="743" t="s">
        <v>308</v>
      </c>
      <c r="BQ753" s="743" t="s">
        <v>308</v>
      </c>
      <c r="BR753" s="743"/>
      <c r="BS753" s="743">
        <v>63</v>
      </c>
      <c r="BT753" s="743"/>
      <c r="BU753" s="743" t="s">
        <v>579</v>
      </c>
      <c r="BV753" s="743"/>
      <c r="BW753" s="743"/>
      <c r="BX753" s="743"/>
      <c r="BY753" s="743"/>
      <c r="BZ753" s="743"/>
      <c r="CA753" s="743"/>
      <c r="CB753" s="743"/>
      <c r="CC753" s="743"/>
      <c r="CD753" s="743"/>
      <c r="CE753" s="743"/>
      <c r="CF753" s="743"/>
      <c r="CG753" s="743"/>
      <c r="CH753" s="743"/>
      <c r="CI753" s="743"/>
      <c r="CJ753" s="743"/>
      <c r="CK753" s="736"/>
      <c r="CL753" s="736" t="s">
        <v>397</v>
      </c>
      <c r="CM753" s="736" t="s">
        <v>397</v>
      </c>
      <c r="CN753" s="736" t="s">
        <v>397</v>
      </c>
      <c r="CO753" s="736">
        <v>63</v>
      </c>
      <c r="CP753" s="736">
        <v>63</v>
      </c>
      <c r="CQ753" s="768">
        <v>198</v>
      </c>
      <c r="CR753" s="735">
        <v>318</v>
      </c>
      <c r="CS753" s="744"/>
      <c r="CT753" s="745">
        <v>46286</v>
      </c>
      <c r="CU753" s="746" t="s">
        <v>1746</v>
      </c>
      <c r="CV753" s="737"/>
      <c r="CW753" s="737"/>
      <c r="CX753" s="745">
        <v>46256</v>
      </c>
      <c r="CY753" s="861">
        <v>0</v>
      </c>
      <c r="CZ753" s="861">
        <v>0</v>
      </c>
      <c r="DA753" s="749">
        <v>0</v>
      </c>
      <c r="DB753" s="749">
        <v>0</v>
      </c>
      <c r="DC753" s="749">
        <v>0</v>
      </c>
      <c r="DD753" s="749" t="s">
        <v>397</v>
      </c>
      <c r="DE753" s="749" t="s">
        <v>397</v>
      </c>
      <c r="DF753" s="749" t="s">
        <v>390</v>
      </c>
      <c r="DG753" s="749" t="s">
        <v>390</v>
      </c>
      <c r="DH753" s="750">
        <v>0</v>
      </c>
      <c r="DI753" s="737" t="s">
        <v>397</v>
      </c>
      <c r="DJ753" s="737" t="s">
        <v>390</v>
      </c>
      <c r="DK753" s="737" t="s">
        <v>390</v>
      </c>
      <c r="DL753" s="737" t="s">
        <v>390</v>
      </c>
      <c r="DM753" s="737" t="s">
        <v>390</v>
      </c>
      <c r="DN753" s="737" t="s">
        <v>390</v>
      </c>
      <c r="DO753" s="762">
        <v>0</v>
      </c>
      <c r="DP753" s="737">
        <v>46283</v>
      </c>
      <c r="DQ753" s="737">
        <v>46283</v>
      </c>
      <c r="DR753" s="737">
        <v>46283</v>
      </c>
      <c r="DS753" s="750">
        <v>46283</v>
      </c>
      <c r="DT753" s="752">
        <v>46283</v>
      </c>
      <c r="DU753" s="753">
        <v>-9</v>
      </c>
      <c r="DV753" s="753" t="s">
        <v>308</v>
      </c>
      <c r="DW753" s="754">
        <v>46274</v>
      </c>
      <c r="DX753" s="755">
        <v>46274</v>
      </c>
      <c r="DY753" s="754" t="e">
        <v>#VALUE!</v>
      </c>
      <c r="DZ753" s="754" t="e">
        <v>#VALUE!</v>
      </c>
      <c r="EA753" s="754" t="e">
        <v>#VALUE!</v>
      </c>
      <c r="EB753" s="754" t="e">
        <v>#VALUE!</v>
      </c>
      <c r="HA753" s="756" t="s">
        <v>397</v>
      </c>
      <c r="HB753" s="756" t="s">
        <v>397</v>
      </c>
      <c r="HC753" s="756" t="s">
        <v>397</v>
      </c>
      <c r="HD753" s="756" t="s">
        <v>397</v>
      </c>
      <c r="HE753" s="756" t="s">
        <v>397</v>
      </c>
      <c r="HF753" s="756" t="s">
        <v>397</v>
      </c>
      <c r="HG753" s="756" t="s">
        <v>397</v>
      </c>
      <c r="HH753" s="756" t="s">
        <v>397</v>
      </c>
      <c r="HI753" s="756" t="s">
        <v>397</v>
      </c>
      <c r="HJ753" s="756" t="s">
        <v>397</v>
      </c>
      <c r="HK753"/>
      <c r="HL753"/>
      <c r="HM753"/>
      <c r="HN753" s="756" t="str">
        <f t="shared" si="25"/>
        <v>AUTO PRINT</v>
      </c>
      <c r="HO753"/>
      <c r="HP753" s="757" t="s">
        <v>572</v>
      </c>
      <c r="HQ753" s="757" t="s">
        <v>572</v>
      </c>
      <c r="HR753" s="757" t="s">
        <v>572</v>
      </c>
      <c r="HS753"/>
      <c r="HW753" s="758"/>
      <c r="HX753"/>
      <c r="HY753" s="759" t="s">
        <v>572</v>
      </c>
      <c r="HZ753" s="759" t="s">
        <v>572</v>
      </c>
      <c r="IA753" s="759" t="s">
        <v>572</v>
      </c>
      <c r="IC753" s="760" t="s">
        <v>572</v>
      </c>
      <c r="ID753" s="760" t="s">
        <v>572</v>
      </c>
      <c r="IE753" s="760" t="s">
        <v>572</v>
      </c>
      <c r="IF753" s="761" t="s">
        <v>572</v>
      </c>
      <c r="IG753" s="619" t="str">
        <f t="shared" si="26"/>
        <v>IN HOUSE (MANUAL)</v>
      </c>
      <c r="II753" s="761" t="s">
        <v>572</v>
      </c>
      <c r="IK753" s="761" t="str">
        <f>IFERROR(VLOOKUP($M753,#REF!,13,0),"IN HOUSE (MANUAL)")</f>
        <v>IN HOUSE (MANUAL)</v>
      </c>
      <c r="IM753" s="760" t="s">
        <v>572</v>
      </c>
      <c r="IN753" s="760" t="s">
        <v>572</v>
      </c>
      <c r="IO753" s="760" t="s">
        <v>572</v>
      </c>
      <c r="IQ753" s="760" t="s">
        <v>572</v>
      </c>
      <c r="IR753" s="760" t="s">
        <v>572</v>
      </c>
      <c r="IT753" s="760" t="s">
        <v>572</v>
      </c>
      <c r="IV753" s="760" t="s">
        <v>572</v>
      </c>
      <c r="IW753" s="760" t="s">
        <v>572</v>
      </c>
      <c r="IY753" s="760" t="s">
        <v>572</v>
      </c>
      <c r="IZ753" s="760" t="s">
        <v>572</v>
      </c>
      <c r="JB753" s="760" t="s">
        <v>572</v>
      </c>
      <c r="JC753" s="760" t="s">
        <v>572</v>
      </c>
      <c r="JE753" s="760" t="s">
        <v>572</v>
      </c>
      <c r="JF753" s="760" t="s">
        <v>572</v>
      </c>
    </row>
    <row r="754" spans="1:266" ht="17.25" customHeight="1" x14ac:dyDescent="0.35">
      <c r="A754" s="618" t="s">
        <v>1752</v>
      </c>
      <c r="B754" s="730">
        <v>86</v>
      </c>
      <c r="C754" s="730" t="s">
        <v>1734</v>
      </c>
      <c r="D754" s="730" t="s">
        <v>1734</v>
      </c>
      <c r="E754" s="730">
        <v>13</v>
      </c>
      <c r="F754" s="731" t="s">
        <v>574</v>
      </c>
      <c r="G754" s="732">
        <v>1</v>
      </c>
      <c r="H754" s="826">
        <v>46220</v>
      </c>
      <c r="I754" s="730">
        <v>37</v>
      </c>
      <c r="J754" s="730" t="s">
        <v>308</v>
      </c>
      <c r="K754" s="730">
        <v>38</v>
      </c>
      <c r="L754" s="730" t="s">
        <v>1753</v>
      </c>
      <c r="M754" s="734" t="s">
        <v>1752</v>
      </c>
      <c r="N754" s="734" t="s">
        <v>390</v>
      </c>
      <c r="O754" s="734" t="s">
        <v>390</v>
      </c>
      <c r="P754" s="734">
        <v>0</v>
      </c>
      <c r="Q754" s="734">
        <v>0</v>
      </c>
      <c r="R754" s="734">
        <v>608</v>
      </c>
      <c r="S754" s="734" t="s">
        <v>1675</v>
      </c>
      <c r="T754" s="734" t="s">
        <v>1700</v>
      </c>
      <c r="U754" s="734">
        <v>608</v>
      </c>
      <c r="V754" s="734" t="s">
        <v>1701</v>
      </c>
      <c r="W754" s="734"/>
      <c r="X754" s="736">
        <v>0</v>
      </c>
      <c r="Y754" s="736"/>
      <c r="Z754" s="736"/>
      <c r="AA754" s="734" t="s">
        <v>157</v>
      </c>
      <c r="AB754" s="734" t="s">
        <v>569</v>
      </c>
      <c r="AC754" s="734" t="s">
        <v>608</v>
      </c>
      <c r="AD754" s="734">
        <v>810</v>
      </c>
      <c r="AE754" s="764">
        <v>810</v>
      </c>
      <c r="AF754" s="737" t="s">
        <v>390</v>
      </c>
      <c r="AG754" s="739"/>
      <c r="AH754" s="739"/>
      <c r="AI754" s="739" t="s">
        <v>308</v>
      </c>
      <c r="AJ754" s="740">
        <v>16</v>
      </c>
      <c r="AK754" s="741"/>
      <c r="AL754" s="742"/>
      <c r="AM754" s="743">
        <v>0</v>
      </c>
      <c r="AN754" s="743"/>
      <c r="AO754" s="743"/>
      <c r="AP754" s="743"/>
      <c r="AQ754" s="743"/>
      <c r="AR754" s="743"/>
      <c r="AS754" s="743">
        <v>0</v>
      </c>
      <c r="AT754" s="743"/>
      <c r="AU754" s="743"/>
      <c r="AV754" s="743"/>
      <c r="AW754" s="743"/>
      <c r="AX754" s="743"/>
      <c r="AY754" s="743"/>
      <c r="AZ754" s="743"/>
      <c r="BA754" s="743"/>
      <c r="BB754" s="743">
        <v>0</v>
      </c>
      <c r="BC754" s="743">
        <v>0</v>
      </c>
      <c r="BD754" s="743">
        <v>0</v>
      </c>
      <c r="BE754" s="743">
        <v>0</v>
      </c>
      <c r="BF754" s="743">
        <v>0</v>
      </c>
      <c r="BG754" s="743">
        <v>0</v>
      </c>
      <c r="BH754" s="743">
        <v>0</v>
      </c>
      <c r="BI754" s="743">
        <v>0</v>
      </c>
      <c r="BJ754" s="743" t="s">
        <v>902</v>
      </c>
      <c r="BK754" s="743">
        <v>0</v>
      </c>
      <c r="BL754" s="743"/>
      <c r="BM754" s="743"/>
      <c r="BN754" s="743" t="s">
        <v>308</v>
      </c>
      <c r="BO754" s="743" t="s">
        <v>308</v>
      </c>
      <c r="BP754" s="743" t="s">
        <v>308</v>
      </c>
      <c r="BQ754" s="743" t="s">
        <v>308</v>
      </c>
      <c r="BR754" s="743"/>
      <c r="BS754" s="743">
        <v>0</v>
      </c>
      <c r="BT754" s="743"/>
      <c r="BU754" s="743" t="s">
        <v>579</v>
      </c>
      <c r="BV754" s="743"/>
      <c r="BW754" s="743"/>
      <c r="BX754" s="743"/>
      <c r="BY754" s="743"/>
      <c r="BZ754" s="743"/>
      <c r="CA754" s="743"/>
      <c r="CB754" s="743"/>
      <c r="CC754" s="743"/>
      <c r="CD754" s="743"/>
      <c r="CE754" s="743"/>
      <c r="CF754" s="743"/>
      <c r="CG754" s="743"/>
      <c r="CH754" s="743"/>
      <c r="CI754" s="743"/>
      <c r="CJ754" s="743"/>
      <c r="CK754" s="736"/>
      <c r="CL754" s="736" t="s">
        <v>397</v>
      </c>
      <c r="CM754" s="736" t="s">
        <v>397</v>
      </c>
      <c r="CN754" s="736" t="s">
        <v>397</v>
      </c>
      <c r="CO754" s="736">
        <v>0</v>
      </c>
      <c r="CP754" s="736">
        <v>0</v>
      </c>
      <c r="CQ754" s="768">
        <v>12</v>
      </c>
      <c r="CR754" s="735">
        <v>810</v>
      </c>
      <c r="CS754" s="744"/>
      <c r="CT754" s="745">
        <v>46286</v>
      </c>
      <c r="CU754" s="746" t="s">
        <v>1746</v>
      </c>
      <c r="CV754" s="737"/>
      <c r="CW754" s="737"/>
      <c r="CX754" s="745">
        <v>46256</v>
      </c>
      <c r="CY754" s="861">
        <v>0</v>
      </c>
      <c r="CZ754" s="861" t="s">
        <v>308</v>
      </c>
      <c r="DA754" s="749">
        <v>0</v>
      </c>
      <c r="DB754" s="749">
        <v>0</v>
      </c>
      <c r="DC754" s="749">
        <v>0</v>
      </c>
      <c r="DD754" s="749" t="s">
        <v>397</v>
      </c>
      <c r="DE754" s="749" t="s">
        <v>397</v>
      </c>
      <c r="DF754" s="749" t="s">
        <v>390</v>
      </c>
      <c r="DG754" s="749" t="s">
        <v>390</v>
      </c>
      <c r="DH754" s="750">
        <v>0</v>
      </c>
      <c r="DI754" s="737" t="s">
        <v>397</v>
      </c>
      <c r="DJ754" s="737" t="s">
        <v>390</v>
      </c>
      <c r="DK754" s="737" t="s">
        <v>390</v>
      </c>
      <c r="DL754" s="737" t="s">
        <v>390</v>
      </c>
      <c r="DM754" s="737" t="s">
        <v>390</v>
      </c>
      <c r="DN754" s="737" t="s">
        <v>390</v>
      </c>
      <c r="DO754" s="762">
        <v>0</v>
      </c>
      <c r="DP754" s="737">
        <v>46283</v>
      </c>
      <c r="DQ754" s="737">
        <v>46283</v>
      </c>
      <c r="DR754" s="737">
        <v>46283</v>
      </c>
      <c r="DS754" s="750">
        <v>46283</v>
      </c>
      <c r="DT754" s="752">
        <v>46283</v>
      </c>
      <c r="DU754" s="753">
        <v>-8</v>
      </c>
      <c r="DV754" s="753" t="s">
        <v>308</v>
      </c>
      <c r="DW754" s="754">
        <v>46274</v>
      </c>
      <c r="DX754" s="755">
        <v>46275</v>
      </c>
      <c r="DY754" s="754" t="e">
        <v>#VALUE!</v>
      </c>
      <c r="DZ754" s="754" t="e">
        <v>#VALUE!</v>
      </c>
      <c r="EA754" s="754" t="e">
        <v>#VALUE!</v>
      </c>
      <c r="EB754" s="754" t="e">
        <v>#VALUE!</v>
      </c>
      <c r="HA754" s="756" t="s">
        <v>397</v>
      </c>
      <c r="HB754" s="756" t="s">
        <v>397</v>
      </c>
      <c r="HC754" s="756" t="s">
        <v>397</v>
      </c>
      <c r="HD754" s="756" t="s">
        <v>397</v>
      </c>
      <c r="HE754" s="756" t="s">
        <v>397</v>
      </c>
      <c r="HF754" s="756" t="s">
        <v>397</v>
      </c>
      <c r="HG754" s="756" t="s">
        <v>397</v>
      </c>
      <c r="HH754" s="756" t="s">
        <v>397</v>
      </c>
      <c r="HI754" s="756" t="s">
        <v>397</v>
      </c>
      <c r="HJ754" s="756" t="s">
        <v>397</v>
      </c>
      <c r="HK754"/>
      <c r="HL754"/>
      <c r="HM754"/>
      <c r="HN754" s="756" t="str">
        <f t="shared" si="25"/>
        <v>AUTO PRINT</v>
      </c>
      <c r="HO754"/>
      <c r="HP754" s="757" t="s">
        <v>572</v>
      </c>
      <c r="HQ754" s="757" t="s">
        <v>572</v>
      </c>
      <c r="HR754" s="757" t="s">
        <v>572</v>
      </c>
      <c r="HS754"/>
      <c r="HW754" s="758"/>
      <c r="HX754"/>
      <c r="HY754" s="759" t="s">
        <v>572</v>
      </c>
      <c r="HZ754" s="759" t="s">
        <v>572</v>
      </c>
      <c r="IA754" s="759" t="s">
        <v>572</v>
      </c>
      <c r="IC754" s="760" t="s">
        <v>572</v>
      </c>
      <c r="ID754" s="760" t="s">
        <v>572</v>
      </c>
      <c r="IE754" s="760" t="s">
        <v>572</v>
      </c>
      <c r="IF754" s="761" t="s">
        <v>572</v>
      </c>
      <c r="IG754" s="619" t="str">
        <f t="shared" si="26"/>
        <v>IN HOUSE (MANUAL)</v>
      </c>
      <c r="II754" s="761" t="s">
        <v>572</v>
      </c>
      <c r="IK754" s="761" t="str">
        <f>IFERROR(VLOOKUP($M754,#REF!,13,0),"IN HOUSE (MANUAL)")</f>
        <v>IN HOUSE (MANUAL)</v>
      </c>
      <c r="IM754" s="760" t="s">
        <v>572</v>
      </c>
      <c r="IN754" s="760" t="s">
        <v>572</v>
      </c>
      <c r="IO754" s="760" t="s">
        <v>572</v>
      </c>
      <c r="IQ754" s="760" t="s">
        <v>572</v>
      </c>
      <c r="IR754" s="760" t="s">
        <v>572</v>
      </c>
      <c r="IT754" s="760" t="s">
        <v>572</v>
      </c>
      <c r="IV754" s="760" t="s">
        <v>572</v>
      </c>
      <c r="IW754" s="760" t="s">
        <v>572</v>
      </c>
      <c r="IY754" s="760" t="s">
        <v>572</v>
      </c>
      <c r="IZ754" s="760" t="s">
        <v>572</v>
      </c>
      <c r="JB754" s="760" t="s">
        <v>572</v>
      </c>
      <c r="JC754" s="760" t="s">
        <v>572</v>
      </c>
      <c r="JE754" s="760" t="s">
        <v>572</v>
      </c>
      <c r="JF754" s="760" t="s">
        <v>572</v>
      </c>
    </row>
    <row r="755" spans="1:266" ht="17.25" customHeight="1" x14ac:dyDescent="0.35">
      <c r="A755" s="618" t="s">
        <v>1754</v>
      </c>
      <c r="B755" s="730">
        <v>87</v>
      </c>
      <c r="C755" s="730" t="s">
        <v>1734</v>
      </c>
      <c r="D755" s="730" t="s">
        <v>1734</v>
      </c>
      <c r="E755" s="730">
        <v>13</v>
      </c>
      <c r="F755" s="731" t="s">
        <v>574</v>
      </c>
      <c r="G755" s="732">
        <v>1</v>
      </c>
      <c r="H755" s="826">
        <v>46196</v>
      </c>
      <c r="I755" s="730">
        <v>37</v>
      </c>
      <c r="J755" s="730" t="s">
        <v>308</v>
      </c>
      <c r="K755" s="730">
        <v>38</v>
      </c>
      <c r="L755" s="730" t="s">
        <v>1755</v>
      </c>
      <c r="M755" s="734" t="s">
        <v>1754</v>
      </c>
      <c r="N755" s="735" t="s">
        <v>390</v>
      </c>
      <c r="O755" s="735" t="s">
        <v>390</v>
      </c>
      <c r="P755" s="735">
        <v>0</v>
      </c>
      <c r="Q755" s="735">
        <v>0</v>
      </c>
      <c r="R755" s="734" t="s">
        <v>1661</v>
      </c>
      <c r="S755" s="734" t="s">
        <v>1675</v>
      </c>
      <c r="T755" s="734" t="s">
        <v>1662</v>
      </c>
      <c r="U755" s="734">
        <v>608</v>
      </c>
      <c r="V755" s="734" t="s">
        <v>1657</v>
      </c>
      <c r="W755" s="734"/>
      <c r="X755" s="736">
        <v>0</v>
      </c>
      <c r="Y755" s="736">
        <v>0</v>
      </c>
      <c r="Z755" s="736">
        <v>0</v>
      </c>
      <c r="AA755" s="734" t="s">
        <v>157</v>
      </c>
      <c r="AB755" s="734" t="s">
        <v>569</v>
      </c>
      <c r="AC755" s="734" t="s">
        <v>608</v>
      </c>
      <c r="AD755" s="734">
        <v>1080</v>
      </c>
      <c r="AE755" s="764">
        <v>1080</v>
      </c>
      <c r="AF755" s="737" t="s">
        <v>390</v>
      </c>
      <c r="AG755" s="739"/>
      <c r="AH755" s="946"/>
      <c r="AI755" s="739" t="s">
        <v>308</v>
      </c>
      <c r="AJ755" s="740">
        <v>17</v>
      </c>
      <c r="AK755" s="741"/>
      <c r="AL755" s="742"/>
      <c r="AM755" s="743">
        <v>0</v>
      </c>
      <c r="AN755" s="743"/>
      <c r="AO755" s="743"/>
      <c r="AP755" s="743"/>
      <c r="AQ755" s="743"/>
      <c r="AR755" s="743"/>
      <c r="AS755" s="743" t="s">
        <v>397</v>
      </c>
      <c r="AT755" s="743"/>
      <c r="AU755" s="743"/>
      <c r="AV755" s="743"/>
      <c r="AW755" s="743"/>
      <c r="AX755" s="743"/>
      <c r="AY755" s="743"/>
      <c r="AZ755" s="743"/>
      <c r="BA755" s="743"/>
      <c r="BB755" s="743">
        <v>0</v>
      </c>
      <c r="BC755" s="743" t="s">
        <v>397</v>
      </c>
      <c r="BD755" s="743">
        <v>0</v>
      </c>
      <c r="BE755" s="743">
        <v>0</v>
      </c>
      <c r="BF755" s="743" t="s">
        <v>397</v>
      </c>
      <c r="BG755" s="743">
        <v>0</v>
      </c>
      <c r="BH755" s="743">
        <v>0</v>
      </c>
      <c r="BI755" s="743">
        <v>0</v>
      </c>
      <c r="BJ755" s="743" t="s">
        <v>902</v>
      </c>
      <c r="BK755" s="743">
        <v>0</v>
      </c>
      <c r="BL755" s="743"/>
      <c r="BM755" s="743"/>
      <c r="BN755" s="743" t="s">
        <v>308</v>
      </c>
      <c r="BO755" s="743" t="s">
        <v>308</v>
      </c>
      <c r="BP755" s="743" t="s">
        <v>308</v>
      </c>
      <c r="BQ755" s="743" t="s">
        <v>308</v>
      </c>
      <c r="BR755" s="743"/>
      <c r="BS755" s="743">
        <v>0</v>
      </c>
      <c r="BT755" s="743" t="s">
        <v>1672</v>
      </c>
      <c r="BU755" s="743" t="s">
        <v>579</v>
      </c>
      <c r="BV755" s="743"/>
      <c r="BW755" s="743"/>
      <c r="BX755" s="743"/>
      <c r="BY755" s="743"/>
      <c r="BZ755" s="743"/>
      <c r="CA755" s="743"/>
      <c r="CB755" s="743"/>
      <c r="CC755" s="743"/>
      <c r="CD755" s="743"/>
      <c r="CE755" s="743"/>
      <c r="CF755" s="743"/>
      <c r="CG755" s="743"/>
      <c r="CH755" s="743"/>
      <c r="CI755" s="743"/>
      <c r="CJ755" s="743"/>
      <c r="CK755" s="736"/>
      <c r="CL755" s="736" t="s">
        <v>397</v>
      </c>
      <c r="CM755" s="736" t="s">
        <v>397</v>
      </c>
      <c r="CN755" s="736" t="s">
        <v>397</v>
      </c>
      <c r="CO755" s="736">
        <v>0</v>
      </c>
      <c r="CP755" s="736">
        <v>0</v>
      </c>
      <c r="CQ755" s="768">
        <v>0</v>
      </c>
      <c r="CR755" s="735">
        <v>1026</v>
      </c>
      <c r="CS755" s="744"/>
      <c r="CT755" s="745">
        <v>46288</v>
      </c>
      <c r="CU755" s="746" t="s">
        <v>1289</v>
      </c>
      <c r="CV755" s="737"/>
      <c r="CW755" s="737"/>
      <c r="CX755" s="745">
        <v>46241</v>
      </c>
      <c r="CY755" s="861">
        <v>0</v>
      </c>
      <c r="CZ755" s="861">
        <v>0</v>
      </c>
      <c r="DA755" s="749">
        <v>0</v>
      </c>
      <c r="DB755" s="749">
        <v>0</v>
      </c>
      <c r="DC755" s="749">
        <v>0</v>
      </c>
      <c r="DD755" s="749" t="s">
        <v>397</v>
      </c>
      <c r="DE755" s="749" t="s">
        <v>397</v>
      </c>
      <c r="DF755" s="749" t="s">
        <v>390</v>
      </c>
      <c r="DG755" s="749" t="s">
        <v>390</v>
      </c>
      <c r="DH755" s="750">
        <v>0</v>
      </c>
      <c r="DI755" s="737" t="s">
        <v>397</v>
      </c>
      <c r="DJ755" s="737" t="s">
        <v>390</v>
      </c>
      <c r="DK755" s="737" t="s">
        <v>390</v>
      </c>
      <c r="DL755" s="737" t="s">
        <v>390</v>
      </c>
      <c r="DM755" s="737" t="s">
        <v>390</v>
      </c>
      <c r="DN755" s="737" t="s">
        <v>390</v>
      </c>
      <c r="DO755" s="762">
        <v>0</v>
      </c>
      <c r="DP755" s="737">
        <v>46283</v>
      </c>
      <c r="DQ755" s="737">
        <v>46283</v>
      </c>
      <c r="DR755" s="737">
        <v>46283</v>
      </c>
      <c r="DS755" s="750">
        <v>46283</v>
      </c>
      <c r="DT755" s="752">
        <v>46283</v>
      </c>
      <c r="DU755" s="753">
        <v>-8</v>
      </c>
      <c r="DV755" s="753" t="s">
        <v>308</v>
      </c>
      <c r="DW755" s="754">
        <v>46275</v>
      </c>
      <c r="DX755" s="755">
        <v>46275</v>
      </c>
      <c r="DY755" s="754" t="e">
        <v>#VALUE!</v>
      </c>
      <c r="DZ755" s="754" t="e">
        <v>#VALUE!</v>
      </c>
      <c r="EA755" s="754" t="e">
        <v>#VALUE!</v>
      </c>
      <c r="EB755" s="754" t="e">
        <v>#VALUE!</v>
      </c>
      <c r="HA755" s="756">
        <v>1080</v>
      </c>
      <c r="HB755" s="756">
        <v>0</v>
      </c>
      <c r="HC755" s="756">
        <v>1080</v>
      </c>
      <c r="HD755" s="756">
        <v>0</v>
      </c>
      <c r="HE755" s="756" t="s">
        <v>397</v>
      </c>
      <c r="HF755" s="756" t="s">
        <v>397</v>
      </c>
      <c r="HG755" s="756" t="s">
        <v>397</v>
      </c>
      <c r="HH755" s="756" t="s">
        <v>397</v>
      </c>
      <c r="HI755" s="756" t="s">
        <v>397</v>
      </c>
      <c r="HJ755" s="756" t="s">
        <v>397</v>
      </c>
      <c r="HK755"/>
      <c r="HL755"/>
      <c r="HM755"/>
      <c r="HN755" s="756" t="str">
        <f t="shared" si="25"/>
        <v>SDI</v>
      </c>
      <c r="HO755"/>
      <c r="HP755" s="757" t="s">
        <v>239</v>
      </c>
      <c r="HQ755" s="757" t="s">
        <v>239</v>
      </c>
      <c r="HR755" s="757" t="s">
        <v>239</v>
      </c>
      <c r="HS755"/>
      <c r="HW755" s="758"/>
      <c r="HX755"/>
      <c r="HY755" s="759" t="s">
        <v>572</v>
      </c>
      <c r="HZ755" s="759" t="s">
        <v>572</v>
      </c>
      <c r="IA755" s="759" t="s">
        <v>572</v>
      </c>
      <c r="IC755" s="760" t="s">
        <v>572</v>
      </c>
      <c r="ID755" s="760" t="s">
        <v>572</v>
      </c>
      <c r="IE755" s="760" t="s">
        <v>572</v>
      </c>
      <c r="IF755" s="761" t="s">
        <v>572</v>
      </c>
      <c r="IG755" s="619" t="str">
        <f t="shared" si="26"/>
        <v>IN HOUSE (MANUAL)</v>
      </c>
      <c r="II755" s="761" t="s">
        <v>572</v>
      </c>
      <c r="IK755" s="761" t="str">
        <f>IFERROR(VLOOKUP($M755,#REF!,13,0),"IN HOUSE (MANUAL)")</f>
        <v>IN HOUSE (MANUAL)</v>
      </c>
      <c r="IM755" s="760" t="s">
        <v>572</v>
      </c>
      <c r="IN755" s="760" t="s">
        <v>572</v>
      </c>
      <c r="IO755" s="760" t="s">
        <v>572</v>
      </c>
      <c r="IQ755" s="760" t="s">
        <v>239</v>
      </c>
      <c r="IR755" s="760" t="s">
        <v>239</v>
      </c>
      <c r="IT755" s="760" t="s">
        <v>572</v>
      </c>
      <c r="IV755" s="760" t="s">
        <v>572</v>
      </c>
      <c r="IW755" s="760" t="s">
        <v>572</v>
      </c>
      <c r="IY755" s="760" t="s">
        <v>572</v>
      </c>
      <c r="IZ755" s="760" t="s">
        <v>572</v>
      </c>
      <c r="JB755" s="760" t="s">
        <v>572</v>
      </c>
      <c r="JC755" s="760" t="s">
        <v>572</v>
      </c>
      <c r="JE755" s="760" t="s">
        <v>572</v>
      </c>
      <c r="JF755" s="760">
        <v>0</v>
      </c>
    </row>
    <row r="756" spans="1:266" ht="17.25" customHeight="1" x14ac:dyDescent="0.35">
      <c r="A756" s="618" t="s">
        <v>1756</v>
      </c>
      <c r="B756" s="730">
        <v>88</v>
      </c>
      <c r="C756" s="730" t="s">
        <v>1734</v>
      </c>
      <c r="D756" s="730" t="s">
        <v>1734</v>
      </c>
      <c r="E756" s="730">
        <v>13</v>
      </c>
      <c r="F756" s="731" t="s">
        <v>574</v>
      </c>
      <c r="G756" s="732">
        <v>1</v>
      </c>
      <c r="H756" s="826">
        <v>46231</v>
      </c>
      <c r="I756" s="730">
        <v>37</v>
      </c>
      <c r="J756" s="730" t="s">
        <v>308</v>
      </c>
      <c r="K756" s="730">
        <v>39</v>
      </c>
      <c r="L756" s="730" t="s">
        <v>1757</v>
      </c>
      <c r="M756" s="734" t="s">
        <v>1756</v>
      </c>
      <c r="N756" s="735" t="s">
        <v>390</v>
      </c>
      <c r="O756" s="735" t="s">
        <v>390</v>
      </c>
      <c r="P756" s="735">
        <v>0</v>
      </c>
      <c r="Q756" s="735">
        <v>0</v>
      </c>
      <c r="R756" s="734">
        <v>608</v>
      </c>
      <c r="S756" s="734" t="s">
        <v>1675</v>
      </c>
      <c r="T756" s="734" t="s">
        <v>1745</v>
      </c>
      <c r="U756" s="734">
        <v>608</v>
      </c>
      <c r="V756" s="734" t="s">
        <v>1701</v>
      </c>
      <c r="W756" s="734"/>
      <c r="X756" s="736"/>
      <c r="Y756" s="736"/>
      <c r="Z756" s="736"/>
      <c r="AA756" s="734" t="s">
        <v>157</v>
      </c>
      <c r="AB756" s="734" t="s">
        <v>569</v>
      </c>
      <c r="AC756" s="734" t="s">
        <v>608</v>
      </c>
      <c r="AD756" s="734">
        <v>24</v>
      </c>
      <c r="AE756" s="764">
        <v>24</v>
      </c>
      <c r="AF756" s="737" t="s">
        <v>390</v>
      </c>
      <c r="AG756" s="739"/>
      <c r="AH756" s="739"/>
      <c r="AI756" s="739" t="s">
        <v>308</v>
      </c>
      <c r="AJ756" s="740">
        <v>18</v>
      </c>
      <c r="AK756" s="741"/>
      <c r="AL756" s="742"/>
      <c r="AM756" s="743">
        <v>24</v>
      </c>
      <c r="AN756" s="743"/>
      <c r="AO756" s="743"/>
      <c r="AP756" s="743"/>
      <c r="AQ756" s="743"/>
      <c r="AR756" s="743"/>
      <c r="AS756" s="743">
        <v>24</v>
      </c>
      <c r="AT756" s="743"/>
      <c r="AU756" s="743"/>
      <c r="AV756" s="743"/>
      <c r="AW756" s="743"/>
      <c r="AX756" s="743"/>
      <c r="AY756" s="743"/>
      <c r="AZ756" s="743"/>
      <c r="BA756" s="743"/>
      <c r="BB756" s="743">
        <v>0</v>
      </c>
      <c r="BC756" s="743">
        <v>24</v>
      </c>
      <c r="BD756" s="743">
        <v>0</v>
      </c>
      <c r="BE756" s="743">
        <v>0</v>
      </c>
      <c r="BF756" s="743">
        <v>24</v>
      </c>
      <c r="BG756" s="743">
        <v>0</v>
      </c>
      <c r="BH756" s="743">
        <v>0</v>
      </c>
      <c r="BI756" s="743">
        <v>24</v>
      </c>
      <c r="BJ756" s="743"/>
      <c r="BK756" s="743">
        <v>24</v>
      </c>
      <c r="BL756" s="743"/>
      <c r="BM756" s="743"/>
      <c r="BN756" s="743" t="s">
        <v>308</v>
      </c>
      <c r="BO756" s="743" t="s">
        <v>308</v>
      </c>
      <c r="BP756" s="743" t="s">
        <v>308</v>
      </c>
      <c r="BQ756" s="743" t="s">
        <v>308</v>
      </c>
      <c r="BR756" s="743"/>
      <c r="BS756" s="743">
        <v>24</v>
      </c>
      <c r="BT756" s="743"/>
      <c r="BU756" s="743" t="s">
        <v>579</v>
      </c>
      <c r="BV756" s="743"/>
      <c r="BW756" s="743"/>
      <c r="BX756" s="743"/>
      <c r="BY756" s="743"/>
      <c r="BZ756" s="743"/>
      <c r="CA756" s="743"/>
      <c r="CB756" s="743"/>
      <c r="CC756" s="743"/>
      <c r="CD756" s="743"/>
      <c r="CE756" s="743"/>
      <c r="CF756" s="743"/>
      <c r="CG756" s="743"/>
      <c r="CH756" s="743"/>
      <c r="CI756" s="743"/>
      <c r="CJ756" s="743"/>
      <c r="CK756" s="736"/>
      <c r="CL756" s="736" t="s">
        <v>397</v>
      </c>
      <c r="CM756" s="736" t="s">
        <v>397</v>
      </c>
      <c r="CN756" s="736" t="s">
        <v>397</v>
      </c>
      <c r="CO756" s="736">
        <v>24</v>
      </c>
      <c r="CP756" s="736">
        <v>24</v>
      </c>
      <c r="CQ756" s="768">
        <v>24</v>
      </c>
      <c r="CR756" s="735">
        <v>24</v>
      </c>
      <c r="CS756" s="744"/>
      <c r="CT756" s="745">
        <v>46294</v>
      </c>
      <c r="CU756" s="746" t="s">
        <v>1292</v>
      </c>
      <c r="CV756" s="737"/>
      <c r="CW756" s="737"/>
      <c r="CX756" s="745">
        <v>46268</v>
      </c>
      <c r="CY756" s="861">
        <v>0</v>
      </c>
      <c r="CZ756" s="861" t="s">
        <v>308</v>
      </c>
      <c r="DA756" s="749">
        <v>0</v>
      </c>
      <c r="DB756" s="749">
        <v>0</v>
      </c>
      <c r="DC756" s="749">
        <v>0</v>
      </c>
      <c r="DD756" s="749" t="s">
        <v>397</v>
      </c>
      <c r="DE756" s="749" t="s">
        <v>397</v>
      </c>
      <c r="DF756" s="749" t="s">
        <v>390</v>
      </c>
      <c r="DG756" s="749" t="s">
        <v>390</v>
      </c>
      <c r="DH756" s="750">
        <v>0</v>
      </c>
      <c r="DI756" s="737" t="s">
        <v>397</v>
      </c>
      <c r="DJ756" s="737" t="s">
        <v>390</v>
      </c>
      <c r="DK756" s="737" t="s">
        <v>390</v>
      </c>
      <c r="DL756" s="737" t="s">
        <v>390</v>
      </c>
      <c r="DM756" s="737" t="s">
        <v>390</v>
      </c>
      <c r="DN756" s="737" t="s">
        <v>390</v>
      </c>
      <c r="DO756" s="762" t="s">
        <v>308</v>
      </c>
      <c r="DP756" s="737">
        <v>46290</v>
      </c>
      <c r="DQ756" s="737">
        <v>46290</v>
      </c>
      <c r="DR756" s="737">
        <v>46290</v>
      </c>
      <c r="DS756" s="750">
        <v>46290</v>
      </c>
      <c r="DT756" s="752">
        <v>46290</v>
      </c>
      <c r="DU756" s="753">
        <v>-15</v>
      </c>
      <c r="DV756" s="753" t="s">
        <v>308</v>
      </c>
      <c r="DW756" s="754">
        <v>46275</v>
      </c>
      <c r="DX756" s="755">
        <v>46275</v>
      </c>
      <c r="DY756" s="754" t="e">
        <v>#VALUE!</v>
      </c>
      <c r="DZ756" s="754" t="e">
        <v>#VALUE!</v>
      </c>
      <c r="EA756" s="754"/>
      <c r="EB756" s="754"/>
      <c r="HA756" s="756" t="s">
        <v>397</v>
      </c>
      <c r="HB756" s="756" t="s">
        <v>397</v>
      </c>
      <c r="HC756" s="756" t="s">
        <v>397</v>
      </c>
      <c r="HD756" s="756" t="s">
        <v>397</v>
      </c>
      <c r="HE756" s="756" t="s">
        <v>397</v>
      </c>
      <c r="HF756" s="756" t="s">
        <v>397</v>
      </c>
      <c r="HG756" s="756" t="s">
        <v>397</v>
      </c>
      <c r="HH756" s="756" t="s">
        <v>397</v>
      </c>
      <c r="HI756" s="756" t="s">
        <v>397</v>
      </c>
      <c r="HJ756" s="756" t="s">
        <v>397</v>
      </c>
      <c r="HK756"/>
      <c r="HL756"/>
      <c r="HM756"/>
      <c r="HN756" s="756" t="str">
        <f t="shared" si="25"/>
        <v>AUTO PRINT</v>
      </c>
      <c r="HO756"/>
      <c r="HP756" s="757" t="s">
        <v>572</v>
      </c>
      <c r="HQ756" s="757" t="s">
        <v>572</v>
      </c>
      <c r="HR756" s="757" t="s">
        <v>572</v>
      </c>
      <c r="HS756"/>
      <c r="HW756" s="758"/>
      <c r="HX756"/>
      <c r="HY756" s="759" t="s">
        <v>572</v>
      </c>
      <c r="HZ756" s="759" t="s">
        <v>572</v>
      </c>
      <c r="IA756" s="759" t="s">
        <v>572</v>
      </c>
      <c r="IC756" s="760" t="s">
        <v>572</v>
      </c>
      <c r="ID756" s="760" t="s">
        <v>572</v>
      </c>
      <c r="IE756" s="760" t="s">
        <v>572</v>
      </c>
      <c r="IF756" s="761" t="s">
        <v>572</v>
      </c>
      <c r="IG756" s="619" t="str">
        <f t="shared" si="26"/>
        <v>IN HOUSE (MANUAL)</v>
      </c>
      <c r="II756" s="761" t="s">
        <v>572</v>
      </c>
      <c r="IK756" s="761" t="str">
        <f>IFERROR(VLOOKUP($M756,#REF!,13,0),"IN HOUSE (MANUAL)")</f>
        <v>IN HOUSE (MANUAL)</v>
      </c>
      <c r="IM756" s="760" t="s">
        <v>572</v>
      </c>
      <c r="IN756" s="760" t="s">
        <v>572</v>
      </c>
      <c r="IO756" s="760" t="s">
        <v>572</v>
      </c>
      <c r="IQ756" s="760" t="s">
        <v>572</v>
      </c>
      <c r="IR756" s="760" t="s">
        <v>572</v>
      </c>
      <c r="IT756" s="760" t="s">
        <v>572</v>
      </c>
      <c r="IV756" s="760" t="s">
        <v>572</v>
      </c>
      <c r="IW756" s="760" t="s">
        <v>572</v>
      </c>
      <c r="IY756" s="760" t="s">
        <v>572</v>
      </c>
      <c r="IZ756" s="760" t="s">
        <v>572</v>
      </c>
      <c r="JB756" s="760" t="s">
        <v>572</v>
      </c>
      <c r="JC756" s="760" t="s">
        <v>572</v>
      </c>
      <c r="JE756" s="760" t="s">
        <v>572</v>
      </c>
      <c r="JF756" s="760" t="s">
        <v>572</v>
      </c>
    </row>
    <row r="757" spans="1:266" ht="17.25" customHeight="1" x14ac:dyDescent="0.35">
      <c r="A757" s="618" t="s">
        <v>1758</v>
      </c>
      <c r="B757" s="730">
        <v>89</v>
      </c>
      <c r="C757" s="730" t="s">
        <v>1734</v>
      </c>
      <c r="D757" s="730" t="s">
        <v>1734</v>
      </c>
      <c r="E757" s="730">
        <v>13</v>
      </c>
      <c r="F757" s="731" t="s">
        <v>574</v>
      </c>
      <c r="G757" s="732">
        <v>1</v>
      </c>
      <c r="H757" s="826">
        <v>46231</v>
      </c>
      <c r="I757" s="730">
        <v>37</v>
      </c>
      <c r="J757" s="730" t="s">
        <v>308</v>
      </c>
      <c r="K757" s="730">
        <v>39</v>
      </c>
      <c r="L757" s="730" t="s">
        <v>1759</v>
      </c>
      <c r="M757" s="734" t="s">
        <v>1758</v>
      </c>
      <c r="N757" s="735" t="s">
        <v>390</v>
      </c>
      <c r="O757" s="735" t="s">
        <v>390</v>
      </c>
      <c r="P757" s="735">
        <v>0</v>
      </c>
      <c r="Q757" s="735">
        <v>0</v>
      </c>
      <c r="R757" s="734">
        <v>608</v>
      </c>
      <c r="S757" s="734" t="s">
        <v>1675</v>
      </c>
      <c r="T757" s="734" t="s">
        <v>1745</v>
      </c>
      <c r="U757" s="734">
        <v>608</v>
      </c>
      <c r="V757" s="734" t="s">
        <v>1701</v>
      </c>
      <c r="W757" s="734"/>
      <c r="X757" s="736"/>
      <c r="Y757" s="736"/>
      <c r="Z757" s="736"/>
      <c r="AA757" s="734" t="s">
        <v>157</v>
      </c>
      <c r="AB757" s="734" t="s">
        <v>569</v>
      </c>
      <c r="AC757" s="734" t="s">
        <v>608</v>
      </c>
      <c r="AD757" s="734">
        <v>492</v>
      </c>
      <c r="AE757" s="764">
        <v>492</v>
      </c>
      <c r="AF757" s="737" t="s">
        <v>390</v>
      </c>
      <c r="AG757" s="739"/>
      <c r="AH757" s="739"/>
      <c r="AI757" s="739" t="s">
        <v>308</v>
      </c>
      <c r="AJ757" s="740">
        <v>19</v>
      </c>
      <c r="AK757" s="741"/>
      <c r="AL757" s="742"/>
      <c r="AM757" s="743">
        <v>492</v>
      </c>
      <c r="AN757" s="743"/>
      <c r="AO757" s="743"/>
      <c r="AP757" s="743"/>
      <c r="AQ757" s="743"/>
      <c r="AR757" s="743"/>
      <c r="AS757" s="743">
        <v>492</v>
      </c>
      <c r="AT757" s="743"/>
      <c r="AU757" s="743"/>
      <c r="AV757" s="743"/>
      <c r="AW757" s="743"/>
      <c r="AX757" s="743"/>
      <c r="AY757" s="743"/>
      <c r="AZ757" s="743"/>
      <c r="BA757" s="743"/>
      <c r="BB757" s="743">
        <v>0</v>
      </c>
      <c r="BC757" s="743">
        <v>492</v>
      </c>
      <c r="BD757" s="743">
        <v>0</v>
      </c>
      <c r="BE757" s="743">
        <v>0</v>
      </c>
      <c r="BF757" s="743">
        <v>492</v>
      </c>
      <c r="BG757" s="743">
        <v>0</v>
      </c>
      <c r="BH757" s="743">
        <v>0</v>
      </c>
      <c r="BI757" s="743">
        <v>492</v>
      </c>
      <c r="BJ757" s="743"/>
      <c r="BK757" s="743">
        <v>492</v>
      </c>
      <c r="BL757" s="743"/>
      <c r="BM757" s="743"/>
      <c r="BN757" s="743" t="s">
        <v>308</v>
      </c>
      <c r="BO757" s="743" t="s">
        <v>308</v>
      </c>
      <c r="BP757" s="743" t="s">
        <v>308</v>
      </c>
      <c r="BQ757" s="743" t="s">
        <v>308</v>
      </c>
      <c r="BR757" s="743"/>
      <c r="BS757" s="743">
        <v>492</v>
      </c>
      <c r="BT757" s="743"/>
      <c r="BU757" s="743" t="s">
        <v>579</v>
      </c>
      <c r="BV757" s="743"/>
      <c r="BW757" s="743"/>
      <c r="BX757" s="743"/>
      <c r="BY757" s="743"/>
      <c r="BZ757" s="743"/>
      <c r="CA757" s="743"/>
      <c r="CB757" s="743"/>
      <c r="CC757" s="743"/>
      <c r="CD757" s="743"/>
      <c r="CE757" s="743"/>
      <c r="CF757" s="743"/>
      <c r="CG757" s="743"/>
      <c r="CH757" s="743"/>
      <c r="CI757" s="743"/>
      <c r="CJ757" s="743"/>
      <c r="CK757" s="736"/>
      <c r="CL757" s="736" t="s">
        <v>397</v>
      </c>
      <c r="CM757" s="736" t="s">
        <v>397</v>
      </c>
      <c r="CN757" s="736" t="s">
        <v>397</v>
      </c>
      <c r="CO757" s="736">
        <v>492</v>
      </c>
      <c r="CP757" s="736">
        <v>492</v>
      </c>
      <c r="CQ757" s="768">
        <v>492</v>
      </c>
      <c r="CR757" s="735">
        <v>492</v>
      </c>
      <c r="CS757" s="744"/>
      <c r="CT757" s="745">
        <v>46295</v>
      </c>
      <c r="CU757" s="746" t="s">
        <v>1302</v>
      </c>
      <c r="CV757" s="737"/>
      <c r="CW757" s="737"/>
      <c r="CX757" s="745">
        <v>46268</v>
      </c>
      <c r="CY757" s="861">
        <v>0</v>
      </c>
      <c r="CZ757" s="861" t="s">
        <v>308</v>
      </c>
      <c r="DA757" s="749">
        <v>0</v>
      </c>
      <c r="DB757" s="749">
        <v>0</v>
      </c>
      <c r="DC757" s="749">
        <v>0</v>
      </c>
      <c r="DD757" s="749" t="s">
        <v>397</v>
      </c>
      <c r="DE757" s="749" t="s">
        <v>397</v>
      </c>
      <c r="DF757" s="749" t="s">
        <v>390</v>
      </c>
      <c r="DG757" s="749" t="s">
        <v>390</v>
      </c>
      <c r="DH757" s="750">
        <v>0</v>
      </c>
      <c r="DI757" s="737" t="s">
        <v>397</v>
      </c>
      <c r="DJ757" s="737" t="s">
        <v>390</v>
      </c>
      <c r="DK757" s="737" t="s">
        <v>390</v>
      </c>
      <c r="DL757" s="737" t="s">
        <v>390</v>
      </c>
      <c r="DM757" s="737" t="s">
        <v>390</v>
      </c>
      <c r="DN757" s="737" t="s">
        <v>390</v>
      </c>
      <c r="DO757" s="762" t="s">
        <v>308</v>
      </c>
      <c r="DP757" s="737">
        <v>46290</v>
      </c>
      <c r="DQ757" s="737">
        <v>46290</v>
      </c>
      <c r="DR757" s="737">
        <v>46290</v>
      </c>
      <c r="DS757" s="750">
        <v>46290</v>
      </c>
      <c r="DT757" s="752">
        <v>46290</v>
      </c>
      <c r="DU757" s="753">
        <v>-14</v>
      </c>
      <c r="DV757" s="753" t="s">
        <v>308</v>
      </c>
      <c r="DW757" s="754">
        <v>46276</v>
      </c>
      <c r="DX757" s="755">
        <v>46276</v>
      </c>
      <c r="DY757" s="754" t="e">
        <v>#VALUE!</v>
      </c>
      <c r="DZ757" s="754" t="e">
        <v>#VALUE!</v>
      </c>
      <c r="EA757" s="754"/>
      <c r="EB757" s="754"/>
      <c r="HA757" s="756" t="s">
        <v>397</v>
      </c>
      <c r="HB757" s="756" t="s">
        <v>397</v>
      </c>
      <c r="HC757" s="756" t="s">
        <v>397</v>
      </c>
      <c r="HD757" s="756" t="s">
        <v>397</v>
      </c>
      <c r="HE757" s="756" t="s">
        <v>397</v>
      </c>
      <c r="HF757" s="756" t="s">
        <v>397</v>
      </c>
      <c r="HG757" s="756" t="s">
        <v>397</v>
      </c>
      <c r="HH757" s="756" t="s">
        <v>397</v>
      </c>
      <c r="HI757" s="756" t="s">
        <v>397</v>
      </c>
      <c r="HJ757" s="756" t="s">
        <v>397</v>
      </c>
      <c r="HK757"/>
      <c r="HL757"/>
      <c r="HM757"/>
      <c r="HN757" s="756" t="str">
        <f t="shared" si="25"/>
        <v>AUTO PRINT</v>
      </c>
      <c r="HO757"/>
      <c r="HP757" s="757" t="s">
        <v>572</v>
      </c>
      <c r="HQ757" s="757" t="s">
        <v>572</v>
      </c>
      <c r="HR757" s="757" t="s">
        <v>572</v>
      </c>
      <c r="HS757"/>
      <c r="HW757" s="758"/>
      <c r="HX757"/>
      <c r="HY757" s="759" t="s">
        <v>572</v>
      </c>
      <c r="HZ757" s="759" t="s">
        <v>572</v>
      </c>
      <c r="IA757" s="759" t="s">
        <v>572</v>
      </c>
      <c r="IC757" s="760" t="s">
        <v>572</v>
      </c>
      <c r="ID757" s="760" t="s">
        <v>572</v>
      </c>
      <c r="IE757" s="760" t="s">
        <v>572</v>
      </c>
      <c r="IF757" s="761" t="s">
        <v>572</v>
      </c>
      <c r="IG757" s="619" t="str">
        <f t="shared" si="26"/>
        <v>IN HOUSE (MANUAL)</v>
      </c>
      <c r="II757" s="761" t="s">
        <v>572</v>
      </c>
      <c r="IK757" s="761" t="str">
        <f>IFERROR(VLOOKUP($M757,#REF!,13,0),"IN HOUSE (MANUAL)")</f>
        <v>IN HOUSE (MANUAL)</v>
      </c>
      <c r="IM757" s="760" t="s">
        <v>572</v>
      </c>
      <c r="IN757" s="760" t="s">
        <v>572</v>
      </c>
      <c r="IO757" s="760" t="s">
        <v>572</v>
      </c>
      <c r="IQ757" s="760" t="s">
        <v>572</v>
      </c>
      <c r="IR757" s="760" t="s">
        <v>572</v>
      </c>
      <c r="IT757" s="760" t="s">
        <v>572</v>
      </c>
      <c r="IV757" s="760" t="s">
        <v>572</v>
      </c>
      <c r="IW757" s="760" t="s">
        <v>572</v>
      </c>
      <c r="IY757" s="760" t="s">
        <v>572</v>
      </c>
      <c r="IZ757" s="760" t="s">
        <v>572</v>
      </c>
      <c r="JB757" s="760" t="s">
        <v>572</v>
      </c>
      <c r="JC757" s="760" t="s">
        <v>572</v>
      </c>
      <c r="JE757" s="760" t="s">
        <v>572</v>
      </c>
      <c r="JF757" s="760" t="s">
        <v>572</v>
      </c>
    </row>
    <row r="758" spans="1:266" ht="17.25" customHeight="1" x14ac:dyDescent="0.35">
      <c r="A758" s="618" t="s">
        <v>1760</v>
      </c>
      <c r="B758" s="730">
        <v>90</v>
      </c>
      <c r="C758" s="730" t="s">
        <v>1734</v>
      </c>
      <c r="D758" s="730" t="s">
        <v>1734</v>
      </c>
      <c r="E758" s="730">
        <v>13</v>
      </c>
      <c r="F758" s="731" t="s">
        <v>574</v>
      </c>
      <c r="G758" s="732">
        <v>1</v>
      </c>
      <c r="H758" s="826">
        <v>46196</v>
      </c>
      <c r="I758" s="730">
        <v>38</v>
      </c>
      <c r="J758" s="730" t="s">
        <v>308</v>
      </c>
      <c r="K758" s="730">
        <v>39</v>
      </c>
      <c r="L758" s="730" t="s">
        <v>1761</v>
      </c>
      <c r="M758" s="734" t="s">
        <v>1760</v>
      </c>
      <c r="N758" s="735" t="s">
        <v>390</v>
      </c>
      <c r="O758" s="735" t="s">
        <v>390</v>
      </c>
      <c r="P758" s="735">
        <v>0</v>
      </c>
      <c r="Q758" s="735">
        <v>0</v>
      </c>
      <c r="R758" s="734">
        <v>608</v>
      </c>
      <c r="S758" s="734" t="s">
        <v>1655</v>
      </c>
      <c r="T758" s="734" t="s">
        <v>1745</v>
      </c>
      <c r="U758" s="734">
        <v>608</v>
      </c>
      <c r="V758" s="734" t="s">
        <v>1701</v>
      </c>
      <c r="W758" s="734"/>
      <c r="X758" s="736"/>
      <c r="Y758" s="736"/>
      <c r="Z758" s="736"/>
      <c r="AA758" s="734" t="s">
        <v>157</v>
      </c>
      <c r="AB758" s="734" t="s">
        <v>1762</v>
      </c>
      <c r="AC758" s="734" t="s">
        <v>1763</v>
      </c>
      <c r="AD758" s="734">
        <v>312</v>
      </c>
      <c r="AE758" s="764">
        <v>312</v>
      </c>
      <c r="AF758" s="737" t="s">
        <v>390</v>
      </c>
      <c r="AG758" s="739"/>
      <c r="AH758" s="739"/>
      <c r="AI758" s="739" t="s">
        <v>308</v>
      </c>
      <c r="AJ758" s="740">
        <v>20</v>
      </c>
      <c r="AK758" s="741"/>
      <c r="AL758" s="742"/>
      <c r="AM758" s="743">
        <v>312</v>
      </c>
      <c r="AN758" s="743"/>
      <c r="AO758" s="743"/>
      <c r="AP758" s="743"/>
      <c r="AQ758" s="743"/>
      <c r="AR758" s="743"/>
      <c r="AS758" s="743">
        <v>312</v>
      </c>
      <c r="AT758" s="743"/>
      <c r="AU758" s="743"/>
      <c r="AV758" s="743"/>
      <c r="AW758" s="743"/>
      <c r="AX758" s="743"/>
      <c r="AY758" s="743"/>
      <c r="AZ758" s="743"/>
      <c r="BA758" s="743"/>
      <c r="BB758" s="743">
        <v>0</v>
      </c>
      <c r="BC758" s="743">
        <v>312</v>
      </c>
      <c r="BD758" s="743">
        <v>0</v>
      </c>
      <c r="BE758" s="743">
        <v>0</v>
      </c>
      <c r="BF758" s="743">
        <v>312</v>
      </c>
      <c r="BG758" s="743">
        <v>0</v>
      </c>
      <c r="BH758" s="743">
        <v>0</v>
      </c>
      <c r="BI758" s="743">
        <v>312</v>
      </c>
      <c r="BJ758" s="743"/>
      <c r="BK758" s="743">
        <v>312</v>
      </c>
      <c r="BL758" s="743"/>
      <c r="BM758" s="743"/>
      <c r="BN758" s="743" t="s">
        <v>308</v>
      </c>
      <c r="BO758" s="743" t="s">
        <v>308</v>
      </c>
      <c r="BP758" s="743" t="s">
        <v>308</v>
      </c>
      <c r="BQ758" s="743" t="s">
        <v>308</v>
      </c>
      <c r="BR758" s="743"/>
      <c r="BS758" s="743">
        <v>312</v>
      </c>
      <c r="BT758" s="743"/>
      <c r="BU758" s="743" t="s">
        <v>579</v>
      </c>
      <c r="BV758" s="743"/>
      <c r="BW758" s="743"/>
      <c r="BX758" s="743"/>
      <c r="BY758" s="743"/>
      <c r="BZ758" s="743"/>
      <c r="CA758" s="743"/>
      <c r="CB758" s="743"/>
      <c r="CC758" s="743"/>
      <c r="CD758" s="743"/>
      <c r="CE758" s="743"/>
      <c r="CF758" s="743"/>
      <c r="CG758" s="743"/>
      <c r="CH758" s="743"/>
      <c r="CI758" s="743"/>
      <c r="CJ758" s="743"/>
      <c r="CK758" s="736"/>
      <c r="CL758" s="736" t="s">
        <v>397</v>
      </c>
      <c r="CM758" s="736" t="s">
        <v>397</v>
      </c>
      <c r="CN758" s="736" t="s">
        <v>397</v>
      </c>
      <c r="CO758" s="736">
        <v>312</v>
      </c>
      <c r="CP758" s="736">
        <v>312</v>
      </c>
      <c r="CQ758" s="768">
        <v>312</v>
      </c>
      <c r="CR758" s="735">
        <v>312</v>
      </c>
      <c r="CS758" s="744"/>
      <c r="CT758" s="745" t="s">
        <v>308</v>
      </c>
      <c r="CU758" s="746" t="s">
        <v>308</v>
      </c>
      <c r="CV758" s="737"/>
      <c r="CW758" s="737"/>
      <c r="CX758" s="745">
        <v>46239</v>
      </c>
      <c r="CY758" s="861">
        <v>0</v>
      </c>
      <c r="CZ758" s="861" t="s">
        <v>308</v>
      </c>
      <c r="DA758" s="749">
        <v>0</v>
      </c>
      <c r="DB758" s="749">
        <v>0</v>
      </c>
      <c r="DC758" s="749">
        <v>0</v>
      </c>
      <c r="DD758" s="749" t="s">
        <v>397</v>
      </c>
      <c r="DE758" s="749" t="s">
        <v>397</v>
      </c>
      <c r="DF758" s="749" t="s">
        <v>397</v>
      </c>
      <c r="DG758" s="749" t="s">
        <v>390</v>
      </c>
      <c r="DH758" s="750">
        <v>0</v>
      </c>
      <c r="DI758" s="737" t="s">
        <v>397</v>
      </c>
      <c r="DJ758" s="737" t="s">
        <v>390</v>
      </c>
      <c r="DK758" s="737" t="s">
        <v>390</v>
      </c>
      <c r="DL758" s="737" t="s">
        <v>390</v>
      </c>
      <c r="DM758" s="737" t="s">
        <v>390</v>
      </c>
      <c r="DN758" s="737" t="s">
        <v>390</v>
      </c>
      <c r="DO758" s="762">
        <v>0</v>
      </c>
      <c r="DP758" s="737">
        <v>46290</v>
      </c>
      <c r="DQ758" s="737">
        <v>46290</v>
      </c>
      <c r="DR758" s="737">
        <v>46290</v>
      </c>
      <c r="DS758" s="750">
        <v>46290</v>
      </c>
      <c r="DT758" s="752">
        <v>46290</v>
      </c>
      <c r="DU758" s="753">
        <v>-11</v>
      </c>
      <c r="DV758" s="753" t="s">
        <v>308</v>
      </c>
      <c r="DW758" s="754">
        <v>46276</v>
      </c>
      <c r="DX758" s="755">
        <v>46279</v>
      </c>
      <c r="DY758" s="754" t="e">
        <v>#VALUE!</v>
      </c>
      <c r="DZ758" s="754" t="e">
        <v>#VALUE!</v>
      </c>
      <c r="EA758" s="754"/>
      <c r="EB758" s="754"/>
      <c r="HA758" s="756" t="s">
        <v>397</v>
      </c>
      <c r="HB758" s="756" t="s">
        <v>397</v>
      </c>
      <c r="HC758" s="756" t="s">
        <v>397</v>
      </c>
      <c r="HD758" s="756" t="s">
        <v>397</v>
      </c>
      <c r="HE758" s="756" t="s">
        <v>397</v>
      </c>
      <c r="HF758" s="756" t="s">
        <v>397</v>
      </c>
      <c r="HG758" s="756" t="s">
        <v>397</v>
      </c>
      <c r="HH758" s="756" t="s">
        <v>397</v>
      </c>
      <c r="HI758" s="756" t="s">
        <v>397</v>
      </c>
      <c r="HJ758" s="756" t="s">
        <v>397</v>
      </c>
      <c r="HK758"/>
      <c r="HL758"/>
      <c r="HM758"/>
      <c r="HN758" s="756" t="str">
        <f t="shared" si="25"/>
        <v>AUTO PRINT</v>
      </c>
      <c r="HO758"/>
      <c r="HP758" s="757" t="s">
        <v>572</v>
      </c>
      <c r="HQ758" s="757" t="s">
        <v>572</v>
      </c>
      <c r="HR758" s="757" t="s">
        <v>572</v>
      </c>
      <c r="HS758"/>
      <c r="HW758" s="758"/>
      <c r="HX758"/>
      <c r="HY758" s="759" t="s">
        <v>572</v>
      </c>
      <c r="HZ758" s="759" t="s">
        <v>572</v>
      </c>
      <c r="IA758" s="759" t="s">
        <v>572</v>
      </c>
      <c r="IC758" s="760" t="s">
        <v>572</v>
      </c>
      <c r="ID758" s="760" t="s">
        <v>572</v>
      </c>
      <c r="IE758" s="760" t="s">
        <v>572</v>
      </c>
      <c r="IF758" s="761" t="s">
        <v>572</v>
      </c>
      <c r="IG758" s="619" t="str">
        <f t="shared" si="26"/>
        <v>IN HOUSE (MANUAL)</v>
      </c>
      <c r="II758" s="761" t="s">
        <v>572</v>
      </c>
      <c r="IK758" s="761" t="str">
        <f>IFERROR(VLOOKUP($M758,#REF!,13,0),"IN HOUSE (MANUAL)")</f>
        <v>IN HOUSE (MANUAL)</v>
      </c>
      <c r="IM758" s="760" t="s">
        <v>572</v>
      </c>
      <c r="IN758" s="760" t="s">
        <v>572</v>
      </c>
      <c r="IO758" s="760" t="s">
        <v>572</v>
      </c>
      <c r="IQ758" s="760" t="s">
        <v>572</v>
      </c>
      <c r="IR758" s="760" t="s">
        <v>572</v>
      </c>
      <c r="IT758" s="760" t="s">
        <v>572</v>
      </c>
      <c r="IV758" s="760" t="s">
        <v>572</v>
      </c>
      <c r="IW758" s="760" t="s">
        <v>572</v>
      </c>
      <c r="IY758" s="760" t="s">
        <v>572</v>
      </c>
      <c r="IZ758" s="760" t="s">
        <v>572</v>
      </c>
      <c r="JB758" s="760" t="s">
        <v>572</v>
      </c>
      <c r="JC758" s="760" t="s">
        <v>572</v>
      </c>
      <c r="JE758" s="760" t="s">
        <v>572</v>
      </c>
      <c r="JF758" s="760" t="s">
        <v>572</v>
      </c>
    </row>
    <row r="759" spans="1:266" ht="17.25" customHeight="1" x14ac:dyDescent="0.35">
      <c r="A759" s="618" t="s">
        <v>1764</v>
      </c>
      <c r="B759" s="730">
        <v>91</v>
      </c>
      <c r="C759" s="730" t="s">
        <v>1734</v>
      </c>
      <c r="D759" s="730" t="s">
        <v>1734</v>
      </c>
      <c r="E759" s="730">
        <v>13</v>
      </c>
      <c r="F759" s="731" t="s">
        <v>574</v>
      </c>
      <c r="G759" s="732">
        <v>1</v>
      </c>
      <c r="H759" s="826">
        <v>46196</v>
      </c>
      <c r="I759" s="730">
        <v>38</v>
      </c>
      <c r="J759" s="730" t="s">
        <v>308</v>
      </c>
      <c r="K759" s="730">
        <v>39</v>
      </c>
      <c r="L759" s="730" t="s">
        <v>1765</v>
      </c>
      <c r="M759" s="734" t="s">
        <v>1764</v>
      </c>
      <c r="N759" s="734" t="s">
        <v>390</v>
      </c>
      <c r="O759" s="734" t="s">
        <v>390</v>
      </c>
      <c r="P759" s="734">
        <v>0</v>
      </c>
      <c r="Q759" s="734">
        <v>0</v>
      </c>
      <c r="R759" s="734">
        <v>608</v>
      </c>
      <c r="S759" s="734" t="s">
        <v>1655</v>
      </c>
      <c r="T759" s="734" t="s">
        <v>1700</v>
      </c>
      <c r="U759" s="734">
        <v>608</v>
      </c>
      <c r="V759" s="734" t="s">
        <v>1701</v>
      </c>
      <c r="W759" s="734"/>
      <c r="X759" s="736"/>
      <c r="Y759" s="736"/>
      <c r="Z759" s="736"/>
      <c r="AA759" s="734" t="s">
        <v>157</v>
      </c>
      <c r="AB759" s="734" t="s">
        <v>1762</v>
      </c>
      <c r="AC759" s="734" t="s">
        <v>1763</v>
      </c>
      <c r="AD759" s="734">
        <v>360</v>
      </c>
      <c r="AE759" s="764">
        <v>360</v>
      </c>
      <c r="AF759" s="737" t="s">
        <v>390</v>
      </c>
      <c r="AG759" s="739"/>
      <c r="AH759" s="739"/>
      <c r="AI759" s="739" t="s">
        <v>308</v>
      </c>
      <c r="AJ759" s="740">
        <v>21</v>
      </c>
      <c r="AK759" s="741"/>
      <c r="AL759" s="742"/>
      <c r="AM759" s="743">
        <v>0</v>
      </c>
      <c r="AN759" s="743"/>
      <c r="AO759" s="743"/>
      <c r="AP759" s="743"/>
      <c r="AQ759" s="743"/>
      <c r="AR759" s="743"/>
      <c r="AS759" s="743">
        <v>0</v>
      </c>
      <c r="AT759" s="743"/>
      <c r="AU759" s="743"/>
      <c r="AV759" s="743"/>
      <c r="AW759" s="743"/>
      <c r="AX759" s="743"/>
      <c r="AY759" s="743"/>
      <c r="AZ759" s="743"/>
      <c r="BA759" s="743"/>
      <c r="BB759" s="743">
        <v>0</v>
      </c>
      <c r="BC759" s="743">
        <v>0</v>
      </c>
      <c r="BD759" s="743">
        <v>0</v>
      </c>
      <c r="BE759" s="743">
        <v>0</v>
      </c>
      <c r="BF759" s="743">
        <v>0</v>
      </c>
      <c r="BG759" s="743">
        <v>0</v>
      </c>
      <c r="BH759" s="743">
        <v>0</v>
      </c>
      <c r="BI759" s="743">
        <v>0</v>
      </c>
      <c r="BJ759" s="743"/>
      <c r="BK759" s="743">
        <v>0</v>
      </c>
      <c r="BL759" s="743"/>
      <c r="BM759" s="743"/>
      <c r="BN759" s="743" t="s">
        <v>308</v>
      </c>
      <c r="BO759" s="743" t="s">
        <v>308</v>
      </c>
      <c r="BP759" s="743" t="s">
        <v>308</v>
      </c>
      <c r="BQ759" s="743" t="s">
        <v>308</v>
      </c>
      <c r="BR759" s="743"/>
      <c r="BS759" s="743">
        <v>5</v>
      </c>
      <c r="BT759" s="743"/>
      <c r="BU759" s="743" t="s">
        <v>579</v>
      </c>
      <c r="BV759" s="743"/>
      <c r="BW759" s="743"/>
      <c r="BX759" s="743"/>
      <c r="BY759" s="743"/>
      <c r="BZ759" s="743"/>
      <c r="CA759" s="743"/>
      <c r="CB759" s="743"/>
      <c r="CC759" s="743"/>
      <c r="CD759" s="743"/>
      <c r="CE759" s="743"/>
      <c r="CF759" s="743"/>
      <c r="CG759" s="743"/>
      <c r="CH759" s="743"/>
      <c r="CI759" s="743"/>
      <c r="CJ759" s="743"/>
      <c r="CK759" s="736"/>
      <c r="CL759" s="736" t="s">
        <v>397</v>
      </c>
      <c r="CM759" s="736" t="s">
        <v>397</v>
      </c>
      <c r="CN759" s="736" t="s">
        <v>397</v>
      </c>
      <c r="CO759" s="736">
        <v>5</v>
      </c>
      <c r="CP759" s="736">
        <v>5</v>
      </c>
      <c r="CQ759" s="768">
        <v>228</v>
      </c>
      <c r="CR759" s="735">
        <v>360</v>
      </c>
      <c r="CS759" s="744"/>
      <c r="CT759" s="745" t="s">
        <v>308</v>
      </c>
      <c r="CU759" s="746" t="s">
        <v>308</v>
      </c>
      <c r="CV759" s="737"/>
      <c r="CW759" s="737"/>
      <c r="CX759" s="745">
        <v>46239</v>
      </c>
      <c r="CY759" s="861">
        <v>0</v>
      </c>
      <c r="CZ759" s="861">
        <v>0</v>
      </c>
      <c r="DA759" s="749">
        <v>0</v>
      </c>
      <c r="DB759" s="749">
        <v>0</v>
      </c>
      <c r="DC759" s="749">
        <v>0</v>
      </c>
      <c r="DD759" s="749" t="s">
        <v>397</v>
      </c>
      <c r="DE759" s="749" t="s">
        <v>397</v>
      </c>
      <c r="DF759" s="749" t="s">
        <v>390</v>
      </c>
      <c r="DG759" s="749" t="s">
        <v>390</v>
      </c>
      <c r="DH759" s="750">
        <v>0</v>
      </c>
      <c r="DI759" s="737" t="s">
        <v>397</v>
      </c>
      <c r="DJ759" s="737" t="s">
        <v>390</v>
      </c>
      <c r="DK759" s="737" t="s">
        <v>390</v>
      </c>
      <c r="DL759" s="737" t="s">
        <v>390</v>
      </c>
      <c r="DM759" s="737" t="s">
        <v>390</v>
      </c>
      <c r="DN759" s="737" t="s">
        <v>390</v>
      </c>
      <c r="DO759" s="762">
        <v>0</v>
      </c>
      <c r="DP759" s="737">
        <v>46290</v>
      </c>
      <c r="DQ759" s="737">
        <v>46290</v>
      </c>
      <c r="DR759" s="737">
        <v>46290</v>
      </c>
      <c r="DS759" s="750">
        <v>46290</v>
      </c>
      <c r="DT759" s="752">
        <v>46290</v>
      </c>
      <c r="DU759" s="753">
        <v>-11</v>
      </c>
      <c r="DV759" s="753" t="s">
        <v>308</v>
      </c>
      <c r="DW759" s="754">
        <v>46279</v>
      </c>
      <c r="DX759" s="755">
        <v>46279</v>
      </c>
      <c r="DY759" s="754" t="e">
        <v>#VALUE!</v>
      </c>
      <c r="DZ759" s="754" t="e">
        <v>#VALUE!</v>
      </c>
      <c r="EA759" s="754"/>
      <c r="EB759" s="754"/>
      <c r="HA759" s="756" t="s">
        <v>397</v>
      </c>
      <c r="HB759" s="756" t="s">
        <v>397</v>
      </c>
      <c r="HC759" s="756" t="s">
        <v>397</v>
      </c>
      <c r="HD759" s="756" t="s">
        <v>397</v>
      </c>
      <c r="HE759" s="756" t="s">
        <v>397</v>
      </c>
      <c r="HF759" s="756" t="s">
        <v>397</v>
      </c>
      <c r="HG759" s="756" t="s">
        <v>397</v>
      </c>
      <c r="HH759" s="756" t="s">
        <v>397</v>
      </c>
      <c r="HI759" s="756" t="s">
        <v>397</v>
      </c>
      <c r="HJ759" s="756" t="s">
        <v>397</v>
      </c>
      <c r="HK759"/>
      <c r="HL759"/>
      <c r="HM759"/>
      <c r="HN759" s="756" t="str">
        <f t="shared" si="25"/>
        <v>AUTO PRINT</v>
      </c>
      <c r="HO759"/>
      <c r="HP759" s="757" t="s">
        <v>572</v>
      </c>
      <c r="HQ759" s="757" t="s">
        <v>572</v>
      </c>
      <c r="HR759" s="757" t="s">
        <v>572</v>
      </c>
      <c r="HS759"/>
      <c r="HW759" s="758"/>
      <c r="HX759"/>
      <c r="HY759" s="759" t="s">
        <v>572</v>
      </c>
      <c r="HZ759" s="759" t="s">
        <v>572</v>
      </c>
      <c r="IA759" s="759" t="s">
        <v>572</v>
      </c>
      <c r="IC759" s="760" t="s">
        <v>572</v>
      </c>
      <c r="ID759" s="760" t="s">
        <v>572</v>
      </c>
      <c r="IE759" s="760" t="s">
        <v>572</v>
      </c>
      <c r="IF759" s="761" t="s">
        <v>572</v>
      </c>
      <c r="IG759" s="619" t="str">
        <f t="shared" si="26"/>
        <v>IN HOUSE (MANUAL)</v>
      </c>
      <c r="II759" s="761" t="s">
        <v>572</v>
      </c>
      <c r="IK759" s="761" t="str">
        <f>IFERROR(VLOOKUP($M759,#REF!,13,0),"IN HOUSE (MANUAL)")</f>
        <v>IN HOUSE (MANUAL)</v>
      </c>
      <c r="IM759" s="760" t="s">
        <v>572</v>
      </c>
      <c r="IN759" s="760" t="s">
        <v>572</v>
      </c>
      <c r="IO759" s="760" t="s">
        <v>572</v>
      </c>
      <c r="IQ759" s="760" t="s">
        <v>572</v>
      </c>
      <c r="IR759" s="760" t="s">
        <v>572</v>
      </c>
      <c r="IT759" s="760" t="s">
        <v>572</v>
      </c>
      <c r="IV759" s="760" t="s">
        <v>572</v>
      </c>
      <c r="IW759" s="760" t="s">
        <v>572</v>
      </c>
      <c r="IY759" s="760" t="s">
        <v>572</v>
      </c>
      <c r="IZ759" s="760" t="s">
        <v>572</v>
      </c>
      <c r="JB759" s="760" t="s">
        <v>572</v>
      </c>
      <c r="JC759" s="760" t="s">
        <v>572</v>
      </c>
      <c r="JE759" s="760" t="s">
        <v>572</v>
      </c>
      <c r="JF759" s="760" t="s">
        <v>572</v>
      </c>
    </row>
    <row r="760" spans="1:266" ht="17.25" customHeight="1" collapsed="1" x14ac:dyDescent="0.35">
      <c r="A760" s="618" t="s">
        <v>1766</v>
      </c>
      <c r="B760" s="730">
        <v>92</v>
      </c>
      <c r="C760" s="730" t="s">
        <v>1734</v>
      </c>
      <c r="D760" s="730" t="s">
        <v>1734</v>
      </c>
      <c r="E760" s="730">
        <v>13</v>
      </c>
      <c r="F760" s="731" t="s">
        <v>574</v>
      </c>
      <c r="G760" s="732">
        <v>1</v>
      </c>
      <c r="H760" s="826">
        <v>46196</v>
      </c>
      <c r="I760" s="730">
        <v>38</v>
      </c>
      <c r="J760" s="730" t="s">
        <v>308</v>
      </c>
      <c r="K760" s="730">
        <v>39</v>
      </c>
      <c r="L760" s="730" t="s">
        <v>1761</v>
      </c>
      <c r="M760" s="734" t="s">
        <v>1766</v>
      </c>
      <c r="N760" s="735" t="s">
        <v>390</v>
      </c>
      <c r="O760" s="735" t="s">
        <v>390</v>
      </c>
      <c r="P760" s="735">
        <v>0</v>
      </c>
      <c r="Q760" s="735">
        <v>0</v>
      </c>
      <c r="R760" s="734">
        <v>608</v>
      </c>
      <c r="S760" s="734" t="s">
        <v>1655</v>
      </c>
      <c r="T760" s="734" t="s">
        <v>1745</v>
      </c>
      <c r="U760" s="734">
        <v>608</v>
      </c>
      <c r="V760" s="734" t="s">
        <v>1701</v>
      </c>
      <c r="W760" s="734"/>
      <c r="X760" s="736"/>
      <c r="Y760" s="736"/>
      <c r="Z760" s="736"/>
      <c r="AA760" s="734" t="s">
        <v>157</v>
      </c>
      <c r="AB760" s="734" t="s">
        <v>1197</v>
      </c>
      <c r="AC760" s="734" t="s">
        <v>1763</v>
      </c>
      <c r="AD760" s="734">
        <v>1008</v>
      </c>
      <c r="AE760" s="764">
        <v>1008</v>
      </c>
      <c r="AF760" s="737" t="s">
        <v>390</v>
      </c>
      <c r="AG760" s="739"/>
      <c r="AH760" s="739"/>
      <c r="AI760" s="739" t="s">
        <v>308</v>
      </c>
      <c r="AJ760" s="740">
        <v>22</v>
      </c>
      <c r="AK760" s="741"/>
      <c r="AL760" s="742"/>
      <c r="AM760" s="743">
        <v>0</v>
      </c>
      <c r="AN760" s="743"/>
      <c r="AO760" s="743"/>
      <c r="AP760" s="743"/>
      <c r="AQ760" s="743"/>
      <c r="AR760" s="743"/>
      <c r="AS760" s="743">
        <v>0</v>
      </c>
      <c r="AT760" s="743"/>
      <c r="AU760" s="743"/>
      <c r="AV760" s="743"/>
      <c r="AW760" s="743"/>
      <c r="AX760" s="743"/>
      <c r="AY760" s="743"/>
      <c r="AZ760" s="743"/>
      <c r="BA760" s="743"/>
      <c r="BB760" s="743">
        <v>0</v>
      </c>
      <c r="BC760" s="743">
        <v>264</v>
      </c>
      <c r="BD760" s="743">
        <v>0</v>
      </c>
      <c r="BE760" s="743">
        <v>0</v>
      </c>
      <c r="BF760" s="743">
        <v>0</v>
      </c>
      <c r="BG760" s="743">
        <v>0</v>
      </c>
      <c r="BH760" s="743">
        <v>0</v>
      </c>
      <c r="BI760" s="743">
        <v>264</v>
      </c>
      <c r="BJ760" s="743"/>
      <c r="BK760" s="743">
        <v>0</v>
      </c>
      <c r="BL760" s="743"/>
      <c r="BM760" s="743"/>
      <c r="BN760" s="743" t="s">
        <v>308</v>
      </c>
      <c r="BO760" s="743" t="s">
        <v>308</v>
      </c>
      <c r="BP760" s="743" t="s">
        <v>308</v>
      </c>
      <c r="BQ760" s="743" t="s">
        <v>308</v>
      </c>
      <c r="BR760" s="743"/>
      <c r="BS760" s="743">
        <v>91</v>
      </c>
      <c r="BT760" s="743"/>
      <c r="BU760" s="743" t="s">
        <v>579</v>
      </c>
      <c r="BV760" s="743"/>
      <c r="BW760" s="743"/>
      <c r="BX760" s="743"/>
      <c r="BY760" s="743"/>
      <c r="BZ760" s="743"/>
      <c r="CA760" s="743"/>
      <c r="CB760" s="743"/>
      <c r="CC760" s="743"/>
      <c r="CD760" s="743"/>
      <c r="CE760" s="743"/>
      <c r="CF760" s="743"/>
      <c r="CG760" s="743"/>
      <c r="CH760" s="743"/>
      <c r="CI760" s="743"/>
      <c r="CJ760" s="743"/>
      <c r="CK760" s="736"/>
      <c r="CL760" s="736" t="s">
        <v>397</v>
      </c>
      <c r="CM760" s="736" t="s">
        <v>397</v>
      </c>
      <c r="CN760" s="736" t="s">
        <v>397</v>
      </c>
      <c r="CO760" s="736">
        <v>91</v>
      </c>
      <c r="CP760" s="736">
        <v>264</v>
      </c>
      <c r="CQ760" s="768">
        <v>1008</v>
      </c>
      <c r="CR760" s="735">
        <v>1008</v>
      </c>
      <c r="CS760" s="744"/>
      <c r="CT760" s="745" t="s">
        <v>308</v>
      </c>
      <c r="CU760" s="746" t="s">
        <v>308</v>
      </c>
      <c r="CV760" s="737"/>
      <c r="CW760" s="737"/>
      <c r="CX760" s="745">
        <v>46239</v>
      </c>
      <c r="CY760" s="861">
        <v>0</v>
      </c>
      <c r="CZ760" s="861" t="s">
        <v>308</v>
      </c>
      <c r="DA760" s="749">
        <v>0</v>
      </c>
      <c r="DB760" s="749">
        <v>0</v>
      </c>
      <c r="DC760" s="749">
        <v>0</v>
      </c>
      <c r="DD760" s="749" t="s">
        <v>397</v>
      </c>
      <c r="DE760" s="749" t="s">
        <v>397</v>
      </c>
      <c r="DF760" s="749" t="s">
        <v>390</v>
      </c>
      <c r="DG760" s="749" t="s">
        <v>390</v>
      </c>
      <c r="DH760" s="750">
        <v>0</v>
      </c>
      <c r="DI760" s="737" t="s">
        <v>397</v>
      </c>
      <c r="DJ760" s="737" t="s">
        <v>390</v>
      </c>
      <c r="DK760" s="737" t="s">
        <v>390</v>
      </c>
      <c r="DL760" s="737" t="s">
        <v>390</v>
      </c>
      <c r="DM760" s="737" t="s">
        <v>390</v>
      </c>
      <c r="DN760" s="737" t="s">
        <v>390</v>
      </c>
      <c r="DO760" s="762">
        <v>0</v>
      </c>
      <c r="DP760" s="737">
        <v>46290</v>
      </c>
      <c r="DQ760" s="737">
        <v>46290</v>
      </c>
      <c r="DR760" s="737">
        <v>46290</v>
      </c>
      <c r="DS760" s="750">
        <v>46290</v>
      </c>
      <c r="DT760" s="752">
        <v>46290</v>
      </c>
      <c r="DU760" s="753">
        <v>-9</v>
      </c>
      <c r="DV760" s="753" t="s">
        <v>308</v>
      </c>
      <c r="DW760" s="754">
        <v>46279</v>
      </c>
      <c r="DX760" s="755">
        <v>46281</v>
      </c>
      <c r="DY760" s="754" t="e">
        <v>#VALUE!</v>
      </c>
      <c r="DZ760" s="754" t="e">
        <v>#VALUE!</v>
      </c>
      <c r="EA760" s="754"/>
      <c r="EB760" s="754"/>
      <c r="HA760" s="756" t="s">
        <v>397</v>
      </c>
      <c r="HB760" s="756" t="s">
        <v>397</v>
      </c>
      <c r="HC760" s="756" t="s">
        <v>397</v>
      </c>
      <c r="HD760" s="756" t="s">
        <v>397</v>
      </c>
      <c r="HE760" s="756" t="s">
        <v>397</v>
      </c>
      <c r="HF760" s="756" t="s">
        <v>397</v>
      </c>
      <c r="HG760" s="756" t="s">
        <v>397</v>
      </c>
      <c r="HH760" s="756" t="s">
        <v>397</v>
      </c>
      <c r="HI760" s="756" t="s">
        <v>397</v>
      </c>
      <c r="HJ760" s="756" t="s">
        <v>397</v>
      </c>
      <c r="HK760"/>
      <c r="HL760"/>
      <c r="HM760"/>
      <c r="HN760" s="756" t="str">
        <f t="shared" si="25"/>
        <v>AUTO PRINT</v>
      </c>
      <c r="HO760"/>
      <c r="HP760" s="757" t="s">
        <v>572</v>
      </c>
      <c r="HQ760" s="757" t="s">
        <v>572</v>
      </c>
      <c r="HR760" s="757" t="s">
        <v>572</v>
      </c>
      <c r="HS760"/>
      <c r="HW760" s="758"/>
      <c r="HX760"/>
      <c r="HY760" s="759" t="s">
        <v>572</v>
      </c>
      <c r="HZ760" s="759" t="s">
        <v>572</v>
      </c>
      <c r="IA760" s="759" t="s">
        <v>572</v>
      </c>
      <c r="IC760" s="760" t="s">
        <v>572</v>
      </c>
      <c r="ID760" s="760" t="s">
        <v>572</v>
      </c>
      <c r="IE760" s="760" t="s">
        <v>572</v>
      </c>
      <c r="IF760" s="761" t="s">
        <v>572</v>
      </c>
      <c r="IG760" s="619" t="str">
        <f t="shared" si="26"/>
        <v>IN HOUSE (MANUAL)</v>
      </c>
      <c r="II760" s="761" t="s">
        <v>572</v>
      </c>
      <c r="IK760" s="761" t="str">
        <f>IFERROR(VLOOKUP($M760,#REF!,13,0),"IN HOUSE (MANUAL)")</f>
        <v>IN HOUSE (MANUAL)</v>
      </c>
      <c r="IM760" s="760" t="s">
        <v>572</v>
      </c>
      <c r="IN760" s="760" t="s">
        <v>572</v>
      </c>
      <c r="IO760" s="760" t="s">
        <v>572</v>
      </c>
      <c r="IQ760" s="760" t="s">
        <v>572</v>
      </c>
      <c r="IR760" s="760" t="s">
        <v>572</v>
      </c>
      <c r="IT760" s="760" t="s">
        <v>572</v>
      </c>
      <c r="IV760" s="760" t="s">
        <v>572</v>
      </c>
      <c r="IW760" s="760" t="s">
        <v>572</v>
      </c>
      <c r="IY760" s="760" t="s">
        <v>572</v>
      </c>
      <c r="IZ760" s="760" t="s">
        <v>572</v>
      </c>
      <c r="JB760" s="760" t="s">
        <v>572</v>
      </c>
      <c r="JC760" s="760" t="s">
        <v>572</v>
      </c>
      <c r="JE760" s="760" t="s">
        <v>572</v>
      </c>
      <c r="JF760" s="760" t="s">
        <v>572</v>
      </c>
    </row>
    <row r="761" spans="1:266" ht="18" customHeight="1" x14ac:dyDescent="0.35">
      <c r="A761" s="618" t="s">
        <v>1767</v>
      </c>
      <c r="B761" s="730">
        <v>93</v>
      </c>
      <c r="C761" s="730" t="s">
        <v>1734</v>
      </c>
      <c r="D761" s="730" t="s">
        <v>1734</v>
      </c>
      <c r="E761" s="730">
        <v>13</v>
      </c>
      <c r="F761" s="731" t="s">
        <v>574</v>
      </c>
      <c r="G761" s="732">
        <v>1</v>
      </c>
      <c r="H761" s="826">
        <v>46196</v>
      </c>
      <c r="I761" s="730">
        <v>38</v>
      </c>
      <c r="J761" s="730" t="s">
        <v>308</v>
      </c>
      <c r="K761" s="730">
        <v>39</v>
      </c>
      <c r="L761" s="730" t="s">
        <v>1765</v>
      </c>
      <c r="M761" s="734" t="s">
        <v>1767</v>
      </c>
      <c r="N761" s="735" t="s">
        <v>390</v>
      </c>
      <c r="O761" s="735" t="s">
        <v>390</v>
      </c>
      <c r="P761" s="735">
        <v>0</v>
      </c>
      <c r="Q761" s="735">
        <v>0</v>
      </c>
      <c r="R761" s="734">
        <v>608</v>
      </c>
      <c r="S761" s="734" t="s">
        <v>1655</v>
      </c>
      <c r="T761" s="734" t="s">
        <v>1700</v>
      </c>
      <c r="U761" s="734">
        <v>608</v>
      </c>
      <c r="V761" s="734" t="s">
        <v>1701</v>
      </c>
      <c r="W761" s="734"/>
      <c r="X761" s="736"/>
      <c r="Y761" s="736"/>
      <c r="Z761" s="736"/>
      <c r="AA761" s="734" t="s">
        <v>157</v>
      </c>
      <c r="AB761" s="734" t="s">
        <v>1197</v>
      </c>
      <c r="AC761" s="734" t="s">
        <v>1763</v>
      </c>
      <c r="AD761" s="734">
        <v>1044</v>
      </c>
      <c r="AE761" s="764">
        <v>1044</v>
      </c>
      <c r="AF761" s="737" t="s">
        <v>390</v>
      </c>
      <c r="AG761" s="739"/>
      <c r="AH761" s="739"/>
      <c r="AI761" s="739" t="s">
        <v>308</v>
      </c>
      <c r="AJ761" s="740">
        <v>23</v>
      </c>
      <c r="AK761" s="741"/>
      <c r="AL761" s="742"/>
      <c r="AM761" s="743">
        <v>960</v>
      </c>
      <c r="AN761" s="743"/>
      <c r="AO761" s="743"/>
      <c r="AP761" s="743"/>
      <c r="AQ761" s="743"/>
      <c r="AR761" s="743"/>
      <c r="AS761" s="743">
        <v>960</v>
      </c>
      <c r="AT761" s="743"/>
      <c r="AU761" s="743"/>
      <c r="AV761" s="743"/>
      <c r="AW761" s="743"/>
      <c r="AX761" s="743"/>
      <c r="AY761" s="743"/>
      <c r="AZ761" s="743"/>
      <c r="BA761" s="743"/>
      <c r="BB761" s="743">
        <v>0</v>
      </c>
      <c r="BC761" s="743">
        <v>960</v>
      </c>
      <c r="BD761" s="743">
        <v>0</v>
      </c>
      <c r="BE761" s="743">
        <v>0</v>
      </c>
      <c r="BF761" s="743">
        <v>0</v>
      </c>
      <c r="BG761" s="743">
        <v>0</v>
      </c>
      <c r="BH761" s="743">
        <v>0</v>
      </c>
      <c r="BI761" s="743">
        <v>960</v>
      </c>
      <c r="BJ761" s="743"/>
      <c r="BK761" s="743">
        <v>1044</v>
      </c>
      <c r="BL761" s="743"/>
      <c r="BM761" s="743"/>
      <c r="BN761" s="743" t="s">
        <v>308</v>
      </c>
      <c r="BO761" s="743" t="s">
        <v>308</v>
      </c>
      <c r="BP761" s="743" t="s">
        <v>308</v>
      </c>
      <c r="BQ761" s="743" t="s">
        <v>308</v>
      </c>
      <c r="BR761" s="743"/>
      <c r="BS761" s="743">
        <v>1044</v>
      </c>
      <c r="BT761" s="743"/>
      <c r="BU761" s="743" t="s">
        <v>579</v>
      </c>
      <c r="BV761" s="743"/>
      <c r="BW761" s="743"/>
      <c r="BX761" s="743"/>
      <c r="BY761" s="743"/>
      <c r="BZ761" s="743"/>
      <c r="CA761" s="743"/>
      <c r="CB761" s="743"/>
      <c r="CC761" s="743"/>
      <c r="CD761" s="743"/>
      <c r="CE761" s="743"/>
      <c r="CF761" s="743"/>
      <c r="CG761" s="743"/>
      <c r="CH761" s="743"/>
      <c r="CI761" s="743"/>
      <c r="CJ761" s="743"/>
      <c r="CK761" s="736"/>
      <c r="CL761" s="736" t="s">
        <v>397</v>
      </c>
      <c r="CM761" s="736" t="s">
        <v>397</v>
      </c>
      <c r="CN761" s="736" t="s">
        <v>397</v>
      </c>
      <c r="CO761" s="736">
        <v>1044</v>
      </c>
      <c r="CP761" s="736">
        <v>1044</v>
      </c>
      <c r="CQ761" s="768">
        <v>1044</v>
      </c>
      <c r="CR761" s="735">
        <v>1044</v>
      </c>
      <c r="CS761" s="744"/>
      <c r="CT761" s="745" t="s">
        <v>308</v>
      </c>
      <c r="CU761" s="746" t="s">
        <v>308</v>
      </c>
      <c r="CV761" s="737"/>
      <c r="CW761" s="737"/>
      <c r="CX761" s="745">
        <v>46239</v>
      </c>
      <c r="CY761" s="861">
        <v>0</v>
      </c>
      <c r="CZ761" s="861">
        <v>0</v>
      </c>
      <c r="DA761" s="749">
        <v>0</v>
      </c>
      <c r="DB761" s="749">
        <v>0</v>
      </c>
      <c r="DC761" s="749">
        <v>0</v>
      </c>
      <c r="DD761" s="749" t="s">
        <v>397</v>
      </c>
      <c r="DE761" s="749" t="s">
        <v>397</v>
      </c>
      <c r="DF761" s="749" t="s">
        <v>390</v>
      </c>
      <c r="DG761" s="749" t="s">
        <v>390</v>
      </c>
      <c r="DH761" s="750">
        <v>0</v>
      </c>
      <c r="DI761" s="737" t="s">
        <v>397</v>
      </c>
      <c r="DJ761" s="737" t="s">
        <v>390</v>
      </c>
      <c r="DK761" s="737" t="s">
        <v>390</v>
      </c>
      <c r="DL761" s="737" t="s">
        <v>390</v>
      </c>
      <c r="DM761" s="737" t="s">
        <v>390</v>
      </c>
      <c r="DN761" s="737" t="s">
        <v>390</v>
      </c>
      <c r="DO761" s="762">
        <v>0</v>
      </c>
      <c r="DP761" s="737">
        <v>46290</v>
      </c>
      <c r="DQ761" s="737">
        <v>46290</v>
      </c>
      <c r="DR761" s="737">
        <v>46290</v>
      </c>
      <c r="DS761" s="750">
        <v>46290</v>
      </c>
      <c r="DT761" s="752">
        <v>46290</v>
      </c>
      <c r="DU761" s="753">
        <v>-8</v>
      </c>
      <c r="DV761" s="753" t="s">
        <v>308</v>
      </c>
      <c r="DW761" s="754">
        <v>46281</v>
      </c>
      <c r="DX761" s="755">
        <v>46282</v>
      </c>
      <c r="DY761" s="754" t="e">
        <v>#VALUE!</v>
      </c>
      <c r="DZ761" s="754" t="e">
        <v>#VALUE!</v>
      </c>
      <c r="EA761" s="754"/>
      <c r="EB761" s="754"/>
      <c r="HA761" s="756" t="s">
        <v>397</v>
      </c>
      <c r="HB761" s="756" t="s">
        <v>397</v>
      </c>
      <c r="HC761" s="756" t="s">
        <v>397</v>
      </c>
      <c r="HD761" s="756" t="s">
        <v>397</v>
      </c>
      <c r="HE761" s="756" t="s">
        <v>397</v>
      </c>
      <c r="HF761" s="756" t="s">
        <v>397</v>
      </c>
      <c r="HG761" s="756" t="s">
        <v>397</v>
      </c>
      <c r="HH761" s="756" t="s">
        <v>397</v>
      </c>
      <c r="HI761" s="756" t="s">
        <v>397</v>
      </c>
      <c r="HJ761" s="756" t="s">
        <v>397</v>
      </c>
      <c r="HK761"/>
      <c r="HL761"/>
      <c r="HM761"/>
      <c r="HN761" s="756" t="str">
        <f t="shared" si="25"/>
        <v>AUTO PRINT</v>
      </c>
      <c r="HO761"/>
      <c r="HP761" s="757" t="s">
        <v>572</v>
      </c>
      <c r="HQ761" s="757" t="s">
        <v>572</v>
      </c>
      <c r="HR761" s="757" t="s">
        <v>572</v>
      </c>
      <c r="HS761"/>
      <c r="HW761" s="758"/>
      <c r="HX761"/>
      <c r="HY761" s="759" t="s">
        <v>572</v>
      </c>
      <c r="HZ761" s="759" t="s">
        <v>572</v>
      </c>
      <c r="IA761" s="759" t="s">
        <v>572</v>
      </c>
      <c r="IC761" s="760" t="s">
        <v>572</v>
      </c>
      <c r="ID761" s="760" t="s">
        <v>572</v>
      </c>
      <c r="IE761" s="760" t="s">
        <v>572</v>
      </c>
      <c r="IF761" s="761" t="s">
        <v>572</v>
      </c>
      <c r="IG761" s="619" t="str">
        <f t="shared" si="26"/>
        <v>IN HOUSE (MANUAL)</v>
      </c>
      <c r="II761" s="761" t="s">
        <v>572</v>
      </c>
      <c r="IK761" s="761" t="str">
        <f>IFERROR(VLOOKUP($M761,#REF!,13,0),"IN HOUSE (MANUAL)")</f>
        <v>IN HOUSE (MANUAL)</v>
      </c>
      <c r="IM761" s="760" t="s">
        <v>572</v>
      </c>
      <c r="IN761" s="760" t="s">
        <v>572</v>
      </c>
      <c r="IO761" s="760" t="s">
        <v>572</v>
      </c>
      <c r="IQ761" s="760" t="s">
        <v>572</v>
      </c>
      <c r="IR761" s="760" t="s">
        <v>572</v>
      </c>
      <c r="IT761" s="760" t="s">
        <v>572</v>
      </c>
      <c r="IV761" s="760" t="s">
        <v>572</v>
      </c>
      <c r="IW761" s="760" t="s">
        <v>572</v>
      </c>
      <c r="IY761" s="760" t="s">
        <v>572</v>
      </c>
      <c r="IZ761" s="760" t="s">
        <v>572</v>
      </c>
      <c r="JB761" s="760" t="s">
        <v>572</v>
      </c>
      <c r="JC761" s="760" t="s">
        <v>572</v>
      </c>
      <c r="JE761" s="760" t="s">
        <v>572</v>
      </c>
      <c r="JF761" s="760" t="s">
        <v>572</v>
      </c>
    </row>
    <row r="762" spans="1:266" ht="17.25" customHeight="1" x14ac:dyDescent="0.35">
      <c r="A762" s="618" t="s">
        <v>1768</v>
      </c>
      <c r="B762" s="730">
        <v>94</v>
      </c>
      <c r="C762" s="730" t="s">
        <v>1734</v>
      </c>
      <c r="D762" s="730" t="s">
        <v>1734</v>
      </c>
      <c r="E762" s="730">
        <v>13</v>
      </c>
      <c r="F762" s="731" t="s">
        <v>574</v>
      </c>
      <c r="G762" s="732">
        <v>1</v>
      </c>
      <c r="H762" s="826">
        <v>46231</v>
      </c>
      <c r="I762" s="730">
        <v>38</v>
      </c>
      <c r="J762" s="730" t="s">
        <v>308</v>
      </c>
      <c r="K762" s="730">
        <v>39</v>
      </c>
      <c r="L762" s="730" t="s">
        <v>1769</v>
      </c>
      <c r="M762" s="734" t="s">
        <v>1768</v>
      </c>
      <c r="N762" s="735" t="s">
        <v>390</v>
      </c>
      <c r="O762" s="735" t="s">
        <v>390</v>
      </c>
      <c r="P762" s="735">
        <v>0</v>
      </c>
      <c r="Q762" s="735">
        <v>0</v>
      </c>
      <c r="R762" s="734">
        <v>608</v>
      </c>
      <c r="S762" s="734" t="s">
        <v>1655</v>
      </c>
      <c r="T762" s="734" t="s">
        <v>1656</v>
      </c>
      <c r="U762" s="734">
        <v>608</v>
      </c>
      <c r="V762" s="734" t="s">
        <v>1657</v>
      </c>
      <c r="W762" s="734"/>
      <c r="X762" s="736">
        <v>0</v>
      </c>
      <c r="Y762" s="736"/>
      <c r="Z762" s="736"/>
      <c r="AA762" s="734" t="s">
        <v>157</v>
      </c>
      <c r="AB762" s="734" t="s">
        <v>1197</v>
      </c>
      <c r="AC762" s="734" t="s">
        <v>885</v>
      </c>
      <c r="AD762" s="734">
        <v>588</v>
      </c>
      <c r="AE762" s="764">
        <v>588</v>
      </c>
      <c r="AF762" s="737" t="s">
        <v>390</v>
      </c>
      <c r="AG762" s="739"/>
      <c r="AH762" s="739"/>
      <c r="AI762" s="739" t="s">
        <v>308</v>
      </c>
      <c r="AJ762" s="740">
        <v>24</v>
      </c>
      <c r="AK762" s="741"/>
      <c r="AL762" s="742"/>
      <c r="AM762" s="743">
        <v>0</v>
      </c>
      <c r="AN762" s="743"/>
      <c r="AO762" s="743"/>
      <c r="AP762" s="743"/>
      <c r="AQ762" s="743"/>
      <c r="AR762" s="743"/>
      <c r="AS762" s="743" t="s">
        <v>397</v>
      </c>
      <c r="AT762" s="743"/>
      <c r="AU762" s="743"/>
      <c r="AV762" s="743"/>
      <c r="AW762" s="743"/>
      <c r="AX762" s="743"/>
      <c r="AY762" s="743"/>
      <c r="AZ762" s="743"/>
      <c r="BA762" s="743"/>
      <c r="BB762" s="743">
        <v>0</v>
      </c>
      <c r="BC762" s="743" t="s">
        <v>397</v>
      </c>
      <c r="BD762" s="743">
        <v>0</v>
      </c>
      <c r="BE762" s="743">
        <v>0</v>
      </c>
      <c r="BF762" s="743">
        <v>588</v>
      </c>
      <c r="BG762" s="743">
        <v>0</v>
      </c>
      <c r="BH762" s="743">
        <v>0</v>
      </c>
      <c r="BI762" s="743">
        <v>0</v>
      </c>
      <c r="BJ762" s="743" t="s">
        <v>902</v>
      </c>
      <c r="BK762" s="743">
        <v>0</v>
      </c>
      <c r="BL762" s="743"/>
      <c r="BM762" s="743"/>
      <c r="BN762" s="743" t="s">
        <v>308</v>
      </c>
      <c r="BO762" s="743" t="s">
        <v>308</v>
      </c>
      <c r="BP762" s="743" t="s">
        <v>308</v>
      </c>
      <c r="BQ762" s="743" t="s">
        <v>308</v>
      </c>
      <c r="BR762" s="743"/>
      <c r="BS762" s="743">
        <v>17</v>
      </c>
      <c r="BT762" s="743"/>
      <c r="BU762" s="743" t="s">
        <v>579</v>
      </c>
      <c r="BV762" s="743"/>
      <c r="BW762" s="743"/>
      <c r="BX762" s="743"/>
      <c r="BY762" s="743"/>
      <c r="BZ762" s="743"/>
      <c r="CA762" s="743"/>
      <c r="CB762" s="743"/>
      <c r="CC762" s="743"/>
      <c r="CD762" s="743"/>
      <c r="CE762" s="743"/>
      <c r="CF762" s="743"/>
      <c r="CG762" s="743"/>
      <c r="CH762" s="743"/>
      <c r="CI762" s="743"/>
      <c r="CJ762" s="743"/>
      <c r="CK762" s="736"/>
      <c r="CL762" s="736" t="s">
        <v>397</v>
      </c>
      <c r="CM762" s="736" t="s">
        <v>397</v>
      </c>
      <c r="CN762" s="736" t="s">
        <v>397</v>
      </c>
      <c r="CO762" s="736">
        <v>17</v>
      </c>
      <c r="CP762" s="736">
        <v>17</v>
      </c>
      <c r="CQ762" s="768">
        <v>90</v>
      </c>
      <c r="CR762" s="735">
        <v>588</v>
      </c>
      <c r="CS762" s="744"/>
      <c r="CT762" s="745">
        <v>46290</v>
      </c>
      <c r="CU762" s="746" t="s">
        <v>886</v>
      </c>
      <c r="CV762" s="737"/>
      <c r="CW762" s="737"/>
      <c r="CX762" s="745">
        <v>46255</v>
      </c>
      <c r="CY762" s="861">
        <v>0</v>
      </c>
      <c r="CZ762" s="861" t="s">
        <v>308</v>
      </c>
      <c r="DA762" s="749">
        <v>0</v>
      </c>
      <c r="DB762" s="749">
        <v>0</v>
      </c>
      <c r="DC762" s="749">
        <v>0</v>
      </c>
      <c r="DD762" s="749" t="s">
        <v>397</v>
      </c>
      <c r="DE762" s="749" t="s">
        <v>397</v>
      </c>
      <c r="DF762" s="749" t="s">
        <v>390</v>
      </c>
      <c r="DG762" s="749" t="s">
        <v>390</v>
      </c>
      <c r="DH762" s="750">
        <v>0</v>
      </c>
      <c r="DI762" s="737" t="s">
        <v>397</v>
      </c>
      <c r="DJ762" s="737" t="s">
        <v>390</v>
      </c>
      <c r="DK762" s="737" t="s">
        <v>390</v>
      </c>
      <c r="DL762" s="737" t="s">
        <v>390</v>
      </c>
      <c r="DM762" s="737">
        <v>46273</v>
      </c>
      <c r="DN762" s="737">
        <v>46273</v>
      </c>
      <c r="DO762" s="762" t="s">
        <v>308</v>
      </c>
      <c r="DP762" s="737">
        <v>46290</v>
      </c>
      <c r="DQ762" s="737">
        <v>46290</v>
      </c>
      <c r="DR762" s="737">
        <v>46290</v>
      </c>
      <c r="DS762" s="750">
        <v>46290</v>
      </c>
      <c r="DT762" s="752">
        <v>46290</v>
      </c>
      <c r="DU762" s="753">
        <v>-7</v>
      </c>
      <c r="DV762" s="753" t="s">
        <v>308</v>
      </c>
      <c r="DW762" s="754">
        <v>46282</v>
      </c>
      <c r="DX762" s="755">
        <v>46283</v>
      </c>
      <c r="DY762" s="754" t="e">
        <v>#VALUE!</v>
      </c>
      <c r="DZ762" s="754" t="e">
        <v>#VALUE!</v>
      </c>
      <c r="EA762" s="754"/>
      <c r="EB762" s="754"/>
      <c r="HA762" s="756">
        <v>588</v>
      </c>
      <c r="HB762" s="756">
        <v>0</v>
      </c>
      <c r="HC762" s="756" t="s">
        <v>397</v>
      </c>
      <c r="HD762" s="756" t="s">
        <v>397</v>
      </c>
      <c r="HE762" s="756" t="s">
        <v>397</v>
      </c>
      <c r="HF762" s="756" t="s">
        <v>397</v>
      </c>
      <c r="HG762" s="756" t="s">
        <v>397</v>
      </c>
      <c r="HH762" s="756" t="s">
        <v>397</v>
      </c>
      <c r="HI762" s="756" t="s">
        <v>397</v>
      </c>
      <c r="HJ762" s="756" t="s">
        <v>397</v>
      </c>
      <c r="HK762"/>
      <c r="HL762"/>
      <c r="HM762"/>
      <c r="HN762" s="756" t="str">
        <f t="shared" si="25"/>
        <v>SDI</v>
      </c>
      <c r="HO762"/>
      <c r="HP762" s="757" t="s">
        <v>239</v>
      </c>
      <c r="HQ762" s="757" t="s">
        <v>239</v>
      </c>
      <c r="HR762" s="757" t="s">
        <v>572</v>
      </c>
      <c r="HS762"/>
      <c r="HW762" s="758"/>
      <c r="HX762"/>
      <c r="HY762" s="759" t="s">
        <v>572</v>
      </c>
      <c r="HZ762" s="759" t="s">
        <v>572</v>
      </c>
      <c r="IA762" s="759" t="s">
        <v>572</v>
      </c>
      <c r="IC762" s="760" t="s">
        <v>572</v>
      </c>
      <c r="ID762" s="760" t="s">
        <v>572</v>
      </c>
      <c r="IE762" s="760" t="s">
        <v>572</v>
      </c>
      <c r="IF762" s="761" t="s">
        <v>572</v>
      </c>
      <c r="IG762" s="619" t="str">
        <f t="shared" si="26"/>
        <v>IN HOUSE (MANUAL)</v>
      </c>
      <c r="II762" s="761" t="s">
        <v>572</v>
      </c>
      <c r="IK762" s="761" t="str">
        <f>IFERROR(VLOOKUP($M762,#REF!,13,0),"IN HOUSE (MANUAL)")</f>
        <v>IN HOUSE (MANUAL)</v>
      </c>
      <c r="IM762" s="760" t="s">
        <v>572</v>
      </c>
      <c r="IN762" s="760" t="s">
        <v>572</v>
      </c>
      <c r="IO762" s="760" t="s">
        <v>572</v>
      </c>
      <c r="IQ762" s="760" t="s">
        <v>572</v>
      </c>
      <c r="IR762" s="760" t="s">
        <v>572</v>
      </c>
      <c r="IT762" s="760" t="s">
        <v>572</v>
      </c>
      <c r="IV762" s="760" t="s">
        <v>572</v>
      </c>
      <c r="IW762" s="760" t="s">
        <v>572</v>
      </c>
      <c r="IY762" s="760" t="s">
        <v>572</v>
      </c>
      <c r="IZ762" s="760" t="s">
        <v>572</v>
      </c>
      <c r="JB762" s="760" t="s">
        <v>572</v>
      </c>
      <c r="JC762" s="760" t="s">
        <v>572</v>
      </c>
      <c r="JE762" s="760" t="s">
        <v>572</v>
      </c>
      <c r="JF762" s="760" t="s">
        <v>572</v>
      </c>
    </row>
    <row r="763" spans="1:266" ht="17.25" customHeight="1" x14ac:dyDescent="0.35">
      <c r="A763" s="618" t="s">
        <v>1770</v>
      </c>
      <c r="B763" s="730">
        <v>95</v>
      </c>
      <c r="C763" s="730" t="s">
        <v>1734</v>
      </c>
      <c r="D763" s="730" t="s">
        <v>1734</v>
      </c>
      <c r="E763" s="730">
        <v>13</v>
      </c>
      <c r="F763" s="731" t="s">
        <v>574</v>
      </c>
      <c r="G763" s="732">
        <v>1</v>
      </c>
      <c r="H763" s="826">
        <v>46231</v>
      </c>
      <c r="I763" s="730">
        <v>38</v>
      </c>
      <c r="J763" s="730" t="s">
        <v>308</v>
      </c>
      <c r="K763" s="730">
        <v>39</v>
      </c>
      <c r="L763" s="730" t="s">
        <v>1771</v>
      </c>
      <c r="M763" s="734" t="s">
        <v>1770</v>
      </c>
      <c r="N763" s="735" t="s">
        <v>390</v>
      </c>
      <c r="O763" s="735" t="s">
        <v>390</v>
      </c>
      <c r="P763" s="735">
        <v>0</v>
      </c>
      <c r="Q763" s="735">
        <v>0</v>
      </c>
      <c r="R763" s="734">
        <v>608</v>
      </c>
      <c r="S763" s="734" t="s">
        <v>1655</v>
      </c>
      <c r="T763" s="734" t="s">
        <v>1656</v>
      </c>
      <c r="U763" s="734">
        <v>608</v>
      </c>
      <c r="V763" s="734" t="s">
        <v>1657</v>
      </c>
      <c r="W763" s="734"/>
      <c r="X763" s="736"/>
      <c r="Y763" s="736"/>
      <c r="Z763" s="736"/>
      <c r="AA763" s="734" t="s">
        <v>157</v>
      </c>
      <c r="AB763" s="734" t="s">
        <v>1197</v>
      </c>
      <c r="AC763" s="734" t="s">
        <v>608</v>
      </c>
      <c r="AD763" s="734">
        <v>222</v>
      </c>
      <c r="AE763" s="764">
        <v>222</v>
      </c>
      <c r="AF763" s="737" t="s">
        <v>390</v>
      </c>
      <c r="AG763" s="739"/>
      <c r="AH763" s="739"/>
      <c r="AI763" s="739" t="s">
        <v>308</v>
      </c>
      <c r="AJ763" s="740">
        <v>25</v>
      </c>
      <c r="AK763" s="741"/>
      <c r="AL763" s="742"/>
      <c r="AM763" s="743">
        <v>0</v>
      </c>
      <c r="AN763" s="743"/>
      <c r="AO763" s="743"/>
      <c r="AP763" s="743"/>
      <c r="AQ763" s="743"/>
      <c r="AR763" s="743"/>
      <c r="AS763" s="743">
        <v>0</v>
      </c>
      <c r="AT763" s="743"/>
      <c r="AU763" s="743"/>
      <c r="AV763" s="743"/>
      <c r="AW763" s="743"/>
      <c r="AX763" s="743"/>
      <c r="AY763" s="743"/>
      <c r="AZ763" s="743"/>
      <c r="BA763" s="743"/>
      <c r="BB763" s="743">
        <v>0</v>
      </c>
      <c r="BC763" s="743">
        <v>60</v>
      </c>
      <c r="BD763" s="743">
        <v>0</v>
      </c>
      <c r="BE763" s="743">
        <v>0</v>
      </c>
      <c r="BF763" s="743">
        <v>0</v>
      </c>
      <c r="BG763" s="743">
        <v>0</v>
      </c>
      <c r="BH763" s="743">
        <v>0</v>
      </c>
      <c r="BI763" s="743">
        <v>60</v>
      </c>
      <c r="BJ763" s="743"/>
      <c r="BK763" s="743">
        <v>0</v>
      </c>
      <c r="BL763" s="743"/>
      <c r="BM763" s="743"/>
      <c r="BN763" s="743" t="s">
        <v>308</v>
      </c>
      <c r="BO763" s="743" t="s">
        <v>308</v>
      </c>
      <c r="BP763" s="743" t="s">
        <v>308</v>
      </c>
      <c r="BQ763" s="743" t="s">
        <v>308</v>
      </c>
      <c r="BR763" s="743"/>
      <c r="BS763" s="743">
        <v>5</v>
      </c>
      <c r="BT763" s="743"/>
      <c r="BU763" s="743" t="s">
        <v>579</v>
      </c>
      <c r="BV763" s="743"/>
      <c r="BW763" s="743"/>
      <c r="BX763" s="743"/>
      <c r="BY763" s="743"/>
      <c r="BZ763" s="743"/>
      <c r="CA763" s="743"/>
      <c r="CB763" s="743"/>
      <c r="CC763" s="743"/>
      <c r="CD763" s="743"/>
      <c r="CE763" s="743"/>
      <c r="CF763" s="743"/>
      <c r="CG763" s="743"/>
      <c r="CH763" s="743"/>
      <c r="CI763" s="743"/>
      <c r="CJ763" s="743"/>
      <c r="CK763" s="736"/>
      <c r="CL763" s="736" t="s">
        <v>397</v>
      </c>
      <c r="CM763" s="736" t="s">
        <v>397</v>
      </c>
      <c r="CN763" s="736" t="s">
        <v>397</v>
      </c>
      <c r="CO763" s="736">
        <v>5</v>
      </c>
      <c r="CP763" s="736">
        <v>60</v>
      </c>
      <c r="CQ763" s="768">
        <v>222</v>
      </c>
      <c r="CR763" s="735">
        <v>222</v>
      </c>
      <c r="CS763" s="744"/>
      <c r="CT763" s="745">
        <v>46293</v>
      </c>
      <c r="CU763" s="746" t="s">
        <v>609</v>
      </c>
      <c r="CV763" s="737"/>
      <c r="CW763" s="737"/>
      <c r="CX763" s="745">
        <v>46255</v>
      </c>
      <c r="CY763" s="861">
        <v>0</v>
      </c>
      <c r="CZ763" s="861" t="s">
        <v>308</v>
      </c>
      <c r="DA763" s="749">
        <v>0</v>
      </c>
      <c r="DB763" s="749">
        <v>0</v>
      </c>
      <c r="DC763" s="749">
        <v>0</v>
      </c>
      <c r="DD763" s="749" t="s">
        <v>397</v>
      </c>
      <c r="DE763" s="749" t="s">
        <v>397</v>
      </c>
      <c r="DF763" s="749" t="s">
        <v>390</v>
      </c>
      <c r="DG763" s="749" t="s">
        <v>390</v>
      </c>
      <c r="DH763" s="750">
        <v>0</v>
      </c>
      <c r="DI763" s="737" t="s">
        <v>397</v>
      </c>
      <c r="DJ763" s="737" t="s">
        <v>390</v>
      </c>
      <c r="DK763" s="737" t="s">
        <v>390</v>
      </c>
      <c r="DL763" s="737" t="s">
        <v>390</v>
      </c>
      <c r="DM763" s="737">
        <v>46274</v>
      </c>
      <c r="DN763" s="737">
        <v>46274</v>
      </c>
      <c r="DO763" s="762" t="s">
        <v>308</v>
      </c>
      <c r="DP763" s="737">
        <v>46290</v>
      </c>
      <c r="DQ763" s="737">
        <v>46290</v>
      </c>
      <c r="DR763" s="737">
        <v>46290</v>
      </c>
      <c r="DS763" s="750">
        <v>46290</v>
      </c>
      <c r="DT763" s="752">
        <v>46290</v>
      </c>
      <c r="DU763" s="753">
        <v>-7</v>
      </c>
      <c r="DV763" s="753" t="s">
        <v>308</v>
      </c>
      <c r="DW763" s="754">
        <v>46283</v>
      </c>
      <c r="DX763" s="755">
        <v>46283</v>
      </c>
      <c r="DY763" s="754" t="e">
        <v>#VALUE!</v>
      </c>
      <c r="DZ763" s="754" t="e">
        <v>#VALUE!</v>
      </c>
      <c r="EA763" s="754"/>
      <c r="EB763" s="754"/>
      <c r="HA763" s="756" t="s">
        <v>397</v>
      </c>
      <c r="HB763" s="756" t="s">
        <v>397</v>
      </c>
      <c r="HC763" s="756" t="s">
        <v>397</v>
      </c>
      <c r="HD763" s="756" t="s">
        <v>397</v>
      </c>
      <c r="HE763" s="756" t="s">
        <v>397</v>
      </c>
      <c r="HF763" s="756" t="s">
        <v>397</v>
      </c>
      <c r="HG763" s="756" t="s">
        <v>397</v>
      </c>
      <c r="HH763" s="756" t="s">
        <v>397</v>
      </c>
      <c r="HI763" s="756" t="s">
        <v>397</v>
      </c>
      <c r="HJ763" s="756" t="s">
        <v>397</v>
      </c>
      <c r="HK763"/>
      <c r="HL763"/>
      <c r="HM763"/>
      <c r="HN763" s="756" t="str">
        <f t="shared" si="25"/>
        <v>AUTO PRINT</v>
      </c>
      <c r="HO763"/>
      <c r="HP763" s="757" t="s">
        <v>572</v>
      </c>
      <c r="HQ763" s="757" t="s">
        <v>572</v>
      </c>
      <c r="HR763" s="757" t="s">
        <v>572</v>
      </c>
      <c r="HS763"/>
      <c r="HW763" s="758"/>
      <c r="HX763"/>
      <c r="HY763" s="759" t="s">
        <v>572</v>
      </c>
      <c r="HZ763" s="759" t="s">
        <v>572</v>
      </c>
      <c r="IA763" s="759" t="s">
        <v>572</v>
      </c>
      <c r="IC763" s="760" t="s">
        <v>572</v>
      </c>
      <c r="ID763" s="760" t="s">
        <v>572</v>
      </c>
      <c r="IE763" s="760" t="s">
        <v>572</v>
      </c>
      <c r="IF763" s="761" t="s">
        <v>572</v>
      </c>
      <c r="IG763" s="619" t="str">
        <f t="shared" si="26"/>
        <v>IN HOUSE (MANUAL)</v>
      </c>
      <c r="II763" s="761" t="s">
        <v>572</v>
      </c>
      <c r="IK763" s="761" t="str">
        <f>IFERROR(VLOOKUP($M763,#REF!,13,0),"IN HOUSE (MANUAL)")</f>
        <v>IN HOUSE (MANUAL)</v>
      </c>
      <c r="IM763" s="760" t="s">
        <v>572</v>
      </c>
      <c r="IN763" s="760" t="s">
        <v>572</v>
      </c>
      <c r="IO763" s="760" t="s">
        <v>572</v>
      </c>
      <c r="IQ763" s="760" t="s">
        <v>572</v>
      </c>
      <c r="IR763" s="760" t="s">
        <v>572</v>
      </c>
      <c r="IT763" s="760" t="s">
        <v>572</v>
      </c>
      <c r="IV763" s="760" t="s">
        <v>572</v>
      </c>
      <c r="IW763" s="760" t="s">
        <v>572</v>
      </c>
      <c r="IY763" s="760" t="s">
        <v>572</v>
      </c>
      <c r="IZ763" s="760" t="s">
        <v>572</v>
      </c>
      <c r="JB763" s="760" t="s">
        <v>572</v>
      </c>
      <c r="JC763" s="760" t="s">
        <v>572</v>
      </c>
      <c r="JE763" s="760" t="s">
        <v>572</v>
      </c>
      <c r="JF763" s="760" t="s">
        <v>572</v>
      </c>
    </row>
    <row r="764" spans="1:266" ht="17.25" customHeight="1" x14ac:dyDescent="0.35">
      <c r="A764" s="618" t="s">
        <v>1772</v>
      </c>
      <c r="B764" s="730">
        <v>96</v>
      </c>
      <c r="C764" s="730" t="s">
        <v>1734</v>
      </c>
      <c r="D764" s="730" t="s">
        <v>1734</v>
      </c>
      <c r="E764" s="730">
        <v>13</v>
      </c>
      <c r="F764" s="731" t="s">
        <v>574</v>
      </c>
      <c r="G764" s="732">
        <v>1</v>
      </c>
      <c r="H764" s="826">
        <v>46231</v>
      </c>
      <c r="I764" s="730">
        <v>39</v>
      </c>
      <c r="J764" s="730" t="s">
        <v>308</v>
      </c>
      <c r="K764" s="730">
        <v>39</v>
      </c>
      <c r="L764" s="730" t="s">
        <v>1773</v>
      </c>
      <c r="M764" s="734" t="s">
        <v>1772</v>
      </c>
      <c r="N764" s="735" t="s">
        <v>390</v>
      </c>
      <c r="O764" s="735" t="s">
        <v>390</v>
      </c>
      <c r="P764" s="735">
        <v>0</v>
      </c>
      <c r="Q764" s="735">
        <v>0</v>
      </c>
      <c r="R764" s="734">
        <v>608</v>
      </c>
      <c r="S764" s="734" t="s">
        <v>1655</v>
      </c>
      <c r="T764" s="734" t="s">
        <v>1656</v>
      </c>
      <c r="U764" s="734">
        <v>608</v>
      </c>
      <c r="V764" s="734" t="s">
        <v>1657</v>
      </c>
      <c r="W764" s="734"/>
      <c r="X764" s="736"/>
      <c r="Y764" s="736"/>
      <c r="Z764" s="736"/>
      <c r="AA764" s="734" t="s">
        <v>157</v>
      </c>
      <c r="AB764" s="734" t="s">
        <v>1197</v>
      </c>
      <c r="AC764" s="734" t="s">
        <v>608</v>
      </c>
      <c r="AD764" s="734">
        <v>180</v>
      </c>
      <c r="AE764" s="764">
        <v>180</v>
      </c>
      <c r="AF764" s="737" t="s">
        <v>390</v>
      </c>
      <c r="AG764" s="739"/>
      <c r="AH764" s="739"/>
      <c r="AI764" s="739" t="s">
        <v>308</v>
      </c>
      <c r="AJ764" s="740">
        <v>26</v>
      </c>
      <c r="AK764" s="741"/>
      <c r="AL764" s="742"/>
      <c r="AM764" s="743">
        <v>0</v>
      </c>
      <c r="AN764" s="743"/>
      <c r="AO764" s="743"/>
      <c r="AP764" s="743"/>
      <c r="AQ764" s="743"/>
      <c r="AR764" s="743"/>
      <c r="AS764" s="743">
        <v>0</v>
      </c>
      <c r="AT764" s="743"/>
      <c r="AU764" s="743"/>
      <c r="AV764" s="743"/>
      <c r="AW764" s="743"/>
      <c r="AX764" s="743"/>
      <c r="AY764" s="743"/>
      <c r="AZ764" s="743"/>
      <c r="BA764" s="743"/>
      <c r="BB764" s="743">
        <v>0</v>
      </c>
      <c r="BC764" s="743">
        <v>0</v>
      </c>
      <c r="BD764" s="743">
        <v>0</v>
      </c>
      <c r="BE764" s="743">
        <v>0</v>
      </c>
      <c r="BF764" s="743">
        <v>0</v>
      </c>
      <c r="BG764" s="743">
        <v>0</v>
      </c>
      <c r="BH764" s="743">
        <v>0</v>
      </c>
      <c r="BI764" s="743">
        <v>0</v>
      </c>
      <c r="BJ764" s="743"/>
      <c r="BK764" s="743">
        <v>0</v>
      </c>
      <c r="BL764" s="743"/>
      <c r="BM764" s="743"/>
      <c r="BN764" s="743" t="s">
        <v>308</v>
      </c>
      <c r="BO764" s="743" t="s">
        <v>308</v>
      </c>
      <c r="BP764" s="743" t="s">
        <v>308</v>
      </c>
      <c r="BQ764" s="743" t="s">
        <v>308</v>
      </c>
      <c r="BR764" s="743"/>
      <c r="BS764" s="743">
        <v>2</v>
      </c>
      <c r="BT764" s="743"/>
      <c r="BU764" s="743" t="s">
        <v>579</v>
      </c>
      <c r="BV764" s="743"/>
      <c r="BW764" s="743"/>
      <c r="BX764" s="743"/>
      <c r="BY764" s="743"/>
      <c r="BZ764" s="743"/>
      <c r="CA764" s="743"/>
      <c r="CB764" s="743"/>
      <c r="CC764" s="743"/>
      <c r="CD764" s="743"/>
      <c r="CE764" s="743"/>
      <c r="CF764" s="743"/>
      <c r="CG764" s="743"/>
      <c r="CH764" s="743"/>
      <c r="CI764" s="743"/>
      <c r="CJ764" s="743"/>
      <c r="CK764" s="736"/>
      <c r="CL764" s="736" t="s">
        <v>397</v>
      </c>
      <c r="CM764" s="736" t="s">
        <v>397</v>
      </c>
      <c r="CN764" s="736" t="s">
        <v>397</v>
      </c>
      <c r="CO764" s="736">
        <v>2</v>
      </c>
      <c r="CP764" s="736">
        <v>2</v>
      </c>
      <c r="CQ764" s="768">
        <v>180</v>
      </c>
      <c r="CR764" s="735">
        <v>180</v>
      </c>
      <c r="CS764" s="744"/>
      <c r="CT764" s="745">
        <v>46294</v>
      </c>
      <c r="CU764" s="746" t="s">
        <v>1292</v>
      </c>
      <c r="CV764" s="737"/>
      <c r="CW764" s="737"/>
      <c r="CX764" s="745">
        <v>46255</v>
      </c>
      <c r="CY764" s="861">
        <v>0</v>
      </c>
      <c r="CZ764" s="861" t="s">
        <v>308</v>
      </c>
      <c r="DA764" s="749">
        <v>0</v>
      </c>
      <c r="DB764" s="749">
        <v>0</v>
      </c>
      <c r="DC764" s="749">
        <v>0</v>
      </c>
      <c r="DD764" s="749" t="s">
        <v>397</v>
      </c>
      <c r="DE764" s="749" t="s">
        <v>397</v>
      </c>
      <c r="DF764" s="749" t="s">
        <v>390</v>
      </c>
      <c r="DG764" s="749" t="s">
        <v>390</v>
      </c>
      <c r="DH764" s="750">
        <v>0</v>
      </c>
      <c r="DI764" s="737" t="s">
        <v>397</v>
      </c>
      <c r="DJ764" s="737" t="s">
        <v>390</v>
      </c>
      <c r="DK764" s="737" t="s">
        <v>390</v>
      </c>
      <c r="DL764" s="737" t="s">
        <v>390</v>
      </c>
      <c r="DM764" s="737">
        <v>46274</v>
      </c>
      <c r="DN764" s="737">
        <v>46274</v>
      </c>
      <c r="DO764" s="762" t="s">
        <v>308</v>
      </c>
      <c r="DP764" s="737">
        <v>46290</v>
      </c>
      <c r="DQ764" s="737">
        <v>46290</v>
      </c>
      <c r="DR764" s="737">
        <v>46290</v>
      </c>
      <c r="DS764" s="750">
        <v>46290</v>
      </c>
      <c r="DT764" s="752">
        <v>46290</v>
      </c>
      <c r="DU764" s="753">
        <v>-4</v>
      </c>
      <c r="DV764" s="753" t="s">
        <v>308</v>
      </c>
      <c r="DW764" s="754">
        <v>46283</v>
      </c>
      <c r="DX764" s="755">
        <v>46286</v>
      </c>
      <c r="DY764" s="754" t="e">
        <v>#VALUE!</v>
      </c>
      <c r="DZ764" s="754" t="e">
        <v>#VALUE!</v>
      </c>
      <c r="EA764" s="754"/>
      <c r="EB764" s="754"/>
      <c r="HA764" s="756" t="s">
        <v>397</v>
      </c>
      <c r="HB764" s="756" t="s">
        <v>397</v>
      </c>
      <c r="HC764" s="756" t="s">
        <v>397</v>
      </c>
      <c r="HD764" s="756" t="s">
        <v>397</v>
      </c>
      <c r="HE764" s="756" t="s">
        <v>397</v>
      </c>
      <c r="HF764" s="756" t="s">
        <v>397</v>
      </c>
      <c r="HG764" s="756" t="s">
        <v>397</v>
      </c>
      <c r="HH764" s="756" t="s">
        <v>397</v>
      </c>
      <c r="HI764" s="756" t="s">
        <v>397</v>
      </c>
      <c r="HJ764" s="756" t="s">
        <v>397</v>
      </c>
      <c r="HK764"/>
      <c r="HL764"/>
      <c r="HM764"/>
      <c r="HN764" s="756" t="str">
        <f t="shared" si="25"/>
        <v>AUTO PRINT</v>
      </c>
      <c r="HO764"/>
      <c r="HP764" s="757" t="s">
        <v>572</v>
      </c>
      <c r="HQ764" s="757" t="s">
        <v>572</v>
      </c>
      <c r="HR764" s="757" t="s">
        <v>572</v>
      </c>
      <c r="HS764"/>
      <c r="HW764" s="758"/>
      <c r="HX764"/>
      <c r="HY764" s="759" t="s">
        <v>572</v>
      </c>
      <c r="HZ764" s="759" t="s">
        <v>572</v>
      </c>
      <c r="IA764" s="759" t="s">
        <v>572</v>
      </c>
      <c r="IC764" s="760" t="s">
        <v>572</v>
      </c>
      <c r="ID764" s="760" t="s">
        <v>572</v>
      </c>
      <c r="IE764" s="760" t="s">
        <v>572</v>
      </c>
      <c r="IF764" s="761" t="s">
        <v>572</v>
      </c>
      <c r="IG764" s="619" t="str">
        <f t="shared" si="26"/>
        <v>IN HOUSE (MANUAL)</v>
      </c>
      <c r="II764" s="761" t="s">
        <v>572</v>
      </c>
      <c r="IK764" s="761" t="str">
        <f>IFERROR(VLOOKUP($M764,#REF!,13,0),"IN HOUSE (MANUAL)")</f>
        <v>IN HOUSE (MANUAL)</v>
      </c>
      <c r="IM764" s="760" t="s">
        <v>572</v>
      </c>
      <c r="IN764" s="760" t="s">
        <v>572</v>
      </c>
      <c r="IO764" s="760" t="s">
        <v>572</v>
      </c>
      <c r="IQ764" s="760" t="s">
        <v>572</v>
      </c>
      <c r="IR764" s="760" t="s">
        <v>572</v>
      </c>
      <c r="IT764" s="760" t="s">
        <v>572</v>
      </c>
      <c r="IV764" s="760" t="s">
        <v>572</v>
      </c>
      <c r="IW764" s="760" t="s">
        <v>572</v>
      </c>
      <c r="IY764" s="760" t="s">
        <v>572</v>
      </c>
      <c r="IZ764" s="760" t="s">
        <v>572</v>
      </c>
      <c r="JB764" s="760" t="s">
        <v>572</v>
      </c>
      <c r="JC764" s="760" t="s">
        <v>572</v>
      </c>
      <c r="JE764" s="760" t="s">
        <v>572</v>
      </c>
      <c r="JF764" s="760" t="s">
        <v>572</v>
      </c>
    </row>
    <row r="765" spans="1:266" ht="17.25" customHeight="1" x14ac:dyDescent="0.35">
      <c r="A765" s="618" t="s">
        <v>1774</v>
      </c>
      <c r="B765" s="730">
        <v>97</v>
      </c>
      <c r="C765" s="730" t="s">
        <v>1734</v>
      </c>
      <c r="D765" s="730" t="s">
        <v>1734</v>
      </c>
      <c r="E765" s="730">
        <v>13</v>
      </c>
      <c r="F765" s="731" t="s">
        <v>574</v>
      </c>
      <c r="G765" s="732">
        <v>1</v>
      </c>
      <c r="H765" s="826">
        <v>46196</v>
      </c>
      <c r="I765" s="730">
        <v>39</v>
      </c>
      <c r="J765" s="730" t="s">
        <v>308</v>
      </c>
      <c r="K765" s="730">
        <v>39</v>
      </c>
      <c r="L765" s="730" t="s">
        <v>1775</v>
      </c>
      <c r="M765" s="734" t="s">
        <v>1774</v>
      </c>
      <c r="N765" s="735" t="s">
        <v>390</v>
      </c>
      <c r="O765" s="735" t="s">
        <v>390</v>
      </c>
      <c r="P765" s="735">
        <v>0</v>
      </c>
      <c r="Q765" s="735">
        <v>0</v>
      </c>
      <c r="R765" s="734" t="s">
        <v>1661</v>
      </c>
      <c r="S765" s="734" t="s">
        <v>1655</v>
      </c>
      <c r="T765" s="734" t="s">
        <v>1662</v>
      </c>
      <c r="U765" s="734">
        <v>608</v>
      </c>
      <c r="V765" s="734" t="s">
        <v>1657</v>
      </c>
      <c r="W765" s="734"/>
      <c r="X765" s="736"/>
      <c r="Y765" s="736">
        <v>0</v>
      </c>
      <c r="Z765" s="736">
        <v>0</v>
      </c>
      <c r="AA765" s="734" t="s">
        <v>157</v>
      </c>
      <c r="AB765" s="734" t="s">
        <v>1197</v>
      </c>
      <c r="AC765" s="734" t="s">
        <v>584</v>
      </c>
      <c r="AD765" s="734">
        <v>24</v>
      </c>
      <c r="AE765" s="764">
        <v>24</v>
      </c>
      <c r="AF765" s="737" t="s">
        <v>390</v>
      </c>
      <c r="AG765" s="739"/>
      <c r="AH765" s="739"/>
      <c r="AI765" s="739" t="s">
        <v>613</v>
      </c>
      <c r="AJ765" s="740">
        <v>27</v>
      </c>
      <c r="AK765" s="741"/>
      <c r="AL765" s="742"/>
      <c r="AM765" s="743">
        <v>0</v>
      </c>
      <c r="AN765" s="743"/>
      <c r="AO765" s="743"/>
      <c r="AP765" s="743"/>
      <c r="AQ765" s="743"/>
      <c r="AR765" s="743"/>
      <c r="AS765" s="743">
        <v>24</v>
      </c>
      <c r="AT765" s="743">
        <v>24</v>
      </c>
      <c r="AU765" s="743"/>
      <c r="AV765" s="743"/>
      <c r="AW765" s="743"/>
      <c r="AX765" s="743"/>
      <c r="AY765" s="743"/>
      <c r="AZ765" s="743"/>
      <c r="BA765" s="743"/>
      <c r="BB765" s="743">
        <v>0</v>
      </c>
      <c r="BC765" s="743">
        <v>24</v>
      </c>
      <c r="BD765" s="743">
        <v>0</v>
      </c>
      <c r="BE765" s="743">
        <v>0</v>
      </c>
      <c r="BF765" s="743">
        <v>24</v>
      </c>
      <c r="BG765" s="743">
        <v>0</v>
      </c>
      <c r="BH765" s="743">
        <v>0</v>
      </c>
      <c r="BI765" s="743">
        <v>24</v>
      </c>
      <c r="BJ765" s="743"/>
      <c r="BK765" s="743">
        <v>0</v>
      </c>
      <c r="BL765" s="743"/>
      <c r="BM765" s="743"/>
      <c r="BN765" s="743" t="s">
        <v>308</v>
      </c>
      <c r="BO765" s="743" t="s">
        <v>308</v>
      </c>
      <c r="BP765" s="743" t="s">
        <v>308</v>
      </c>
      <c r="BQ765" s="743" t="s">
        <v>308</v>
      </c>
      <c r="BR765" s="743"/>
      <c r="BS765" s="743">
        <v>0</v>
      </c>
      <c r="BT765" s="743" t="s">
        <v>1672</v>
      </c>
      <c r="BU765" s="743" t="s">
        <v>579</v>
      </c>
      <c r="BV765" s="743"/>
      <c r="BW765" s="743"/>
      <c r="BX765" s="743"/>
      <c r="BY765" s="743"/>
      <c r="BZ765" s="743"/>
      <c r="CA765" s="743"/>
      <c r="CB765" s="743"/>
      <c r="CC765" s="743"/>
      <c r="CD765" s="743"/>
      <c r="CE765" s="743"/>
      <c r="CF765" s="743"/>
      <c r="CG765" s="743"/>
      <c r="CH765" s="743"/>
      <c r="CI765" s="743"/>
      <c r="CJ765" s="743"/>
      <c r="CK765" s="736"/>
      <c r="CL765" s="736" t="s">
        <v>397</v>
      </c>
      <c r="CM765" s="736" t="s">
        <v>397</v>
      </c>
      <c r="CN765" s="736" t="s">
        <v>397</v>
      </c>
      <c r="CO765" s="736">
        <v>0</v>
      </c>
      <c r="CP765" s="736">
        <v>24</v>
      </c>
      <c r="CQ765" s="768">
        <v>24</v>
      </c>
      <c r="CR765" s="735">
        <v>24</v>
      </c>
      <c r="CS765" s="744"/>
      <c r="CT765" s="745">
        <v>46293</v>
      </c>
      <c r="CU765" s="746" t="s">
        <v>609</v>
      </c>
      <c r="CV765" s="737"/>
      <c r="CW765" s="737"/>
      <c r="CX765" s="745">
        <v>46254</v>
      </c>
      <c r="CY765" s="861">
        <v>0</v>
      </c>
      <c r="CZ765" s="861">
        <v>0</v>
      </c>
      <c r="DA765" s="749">
        <v>0</v>
      </c>
      <c r="DB765" s="749">
        <v>0</v>
      </c>
      <c r="DC765" s="749">
        <v>0</v>
      </c>
      <c r="DD765" s="749" t="s">
        <v>397</v>
      </c>
      <c r="DE765" s="749" t="s">
        <v>397</v>
      </c>
      <c r="DF765" s="749" t="s">
        <v>390</v>
      </c>
      <c r="DG765" s="749" t="s">
        <v>390</v>
      </c>
      <c r="DH765" s="750">
        <v>0</v>
      </c>
      <c r="DI765" s="737" t="s">
        <v>397</v>
      </c>
      <c r="DJ765" s="737" t="s">
        <v>390</v>
      </c>
      <c r="DK765" s="737" t="s">
        <v>390</v>
      </c>
      <c r="DL765" s="737" t="s">
        <v>390</v>
      </c>
      <c r="DM765" s="737">
        <v>46274</v>
      </c>
      <c r="DN765" s="737">
        <v>46274</v>
      </c>
      <c r="DO765" s="762" t="s">
        <v>308</v>
      </c>
      <c r="DP765" s="737">
        <v>46297</v>
      </c>
      <c r="DQ765" s="737">
        <v>46290</v>
      </c>
      <c r="DR765" s="737">
        <v>46290</v>
      </c>
      <c r="DS765" s="750">
        <v>46297</v>
      </c>
      <c r="DT765" s="752">
        <v>46290</v>
      </c>
      <c r="DU765" s="753">
        <v>-4</v>
      </c>
      <c r="DV765" s="753" t="s">
        <v>308</v>
      </c>
      <c r="DW765" s="754">
        <v>46286</v>
      </c>
      <c r="DX765" s="755">
        <v>46286</v>
      </c>
      <c r="DY765" s="754" t="e">
        <v>#VALUE!</v>
      </c>
      <c r="DZ765" s="754" t="e">
        <v>#VALUE!</v>
      </c>
      <c r="EA765" s="754"/>
      <c r="EB765" s="754"/>
      <c r="HA765" s="756" t="s">
        <v>397</v>
      </c>
      <c r="HB765" s="756" t="s">
        <v>397</v>
      </c>
      <c r="HC765" s="756" t="s">
        <v>397</v>
      </c>
      <c r="HD765" s="756" t="s">
        <v>397</v>
      </c>
      <c r="HE765" s="756" t="s">
        <v>397</v>
      </c>
      <c r="HF765" s="756" t="s">
        <v>397</v>
      </c>
      <c r="HG765" s="756" t="s">
        <v>397</v>
      </c>
      <c r="HH765" s="756" t="s">
        <v>397</v>
      </c>
      <c r="HI765" s="756" t="s">
        <v>397</v>
      </c>
      <c r="HJ765" s="756" t="s">
        <v>397</v>
      </c>
      <c r="HK765"/>
      <c r="HL765"/>
      <c r="HM765"/>
      <c r="HN765" s="756" t="str">
        <f t="shared" si="25"/>
        <v>AUTO PRINT</v>
      </c>
      <c r="HO765"/>
      <c r="HP765" s="757" t="s">
        <v>572</v>
      </c>
      <c r="HQ765" s="757" t="s">
        <v>572</v>
      </c>
      <c r="HR765" s="757" t="s">
        <v>572</v>
      </c>
      <c r="HS765"/>
      <c r="HW765" s="758"/>
      <c r="HX765"/>
      <c r="HY765" s="759" t="s">
        <v>572</v>
      </c>
      <c r="HZ765" s="759" t="s">
        <v>572</v>
      </c>
      <c r="IA765" s="759" t="s">
        <v>572</v>
      </c>
      <c r="IC765" s="760" t="s">
        <v>572</v>
      </c>
      <c r="ID765" s="760" t="s">
        <v>572</v>
      </c>
      <c r="IE765" s="760" t="s">
        <v>572</v>
      </c>
      <c r="IF765" s="761" t="s">
        <v>572</v>
      </c>
      <c r="IG765" s="619" t="str">
        <f t="shared" si="26"/>
        <v>IN HOUSE (MANUAL)</v>
      </c>
      <c r="II765" s="761" t="s">
        <v>572</v>
      </c>
      <c r="IK765" s="761" t="str">
        <f>IFERROR(VLOOKUP($M765,#REF!,13,0),"IN HOUSE (MANUAL)")</f>
        <v>IN HOUSE (MANUAL)</v>
      </c>
      <c r="IM765" s="760" t="s">
        <v>572</v>
      </c>
      <c r="IN765" s="760" t="s">
        <v>572</v>
      </c>
      <c r="IO765" s="760" t="s">
        <v>572</v>
      </c>
      <c r="IQ765" s="760" t="s">
        <v>239</v>
      </c>
      <c r="IR765" s="760" t="s">
        <v>572</v>
      </c>
      <c r="IT765" s="760" t="s">
        <v>572</v>
      </c>
      <c r="IV765" s="760" t="s">
        <v>572</v>
      </c>
      <c r="IW765" s="760" t="s">
        <v>572</v>
      </c>
      <c r="IY765" s="760" t="s">
        <v>572</v>
      </c>
      <c r="IZ765" s="760" t="s">
        <v>572</v>
      </c>
      <c r="JB765" s="760" t="s">
        <v>572</v>
      </c>
      <c r="JC765" s="760" t="s">
        <v>572</v>
      </c>
      <c r="JE765" s="760" t="s">
        <v>572</v>
      </c>
      <c r="JF765" s="760">
        <v>0</v>
      </c>
    </row>
    <row r="766" spans="1:266" ht="17.25" customHeight="1" x14ac:dyDescent="0.35">
      <c r="A766" s="618" t="s">
        <v>1776</v>
      </c>
      <c r="B766" s="730">
        <v>98</v>
      </c>
      <c r="C766" s="730" t="s">
        <v>1734</v>
      </c>
      <c r="D766" s="730" t="s">
        <v>1734</v>
      </c>
      <c r="E766" s="730">
        <v>13</v>
      </c>
      <c r="F766" s="731" t="s">
        <v>574</v>
      </c>
      <c r="G766" s="732">
        <v>1</v>
      </c>
      <c r="H766" s="826">
        <v>46196</v>
      </c>
      <c r="I766" s="730">
        <v>39</v>
      </c>
      <c r="J766" s="730" t="s">
        <v>308</v>
      </c>
      <c r="K766" s="730">
        <v>39</v>
      </c>
      <c r="L766" s="730" t="s">
        <v>1775</v>
      </c>
      <c r="M766" s="734" t="s">
        <v>1776</v>
      </c>
      <c r="N766" s="735" t="s">
        <v>390</v>
      </c>
      <c r="O766" s="735" t="s">
        <v>390</v>
      </c>
      <c r="P766" s="735">
        <v>0</v>
      </c>
      <c r="Q766" s="735">
        <v>0</v>
      </c>
      <c r="R766" s="734" t="s">
        <v>1661</v>
      </c>
      <c r="S766" s="734" t="s">
        <v>1655</v>
      </c>
      <c r="T766" s="734" t="s">
        <v>1662</v>
      </c>
      <c r="U766" s="734">
        <v>608</v>
      </c>
      <c r="V766" s="734" t="s">
        <v>1657</v>
      </c>
      <c r="W766" s="734"/>
      <c r="X766" s="736"/>
      <c r="Y766" s="736">
        <v>162</v>
      </c>
      <c r="Z766" s="736">
        <v>162</v>
      </c>
      <c r="AA766" s="734" t="s">
        <v>157</v>
      </c>
      <c r="AB766" s="734" t="s">
        <v>1218</v>
      </c>
      <c r="AC766" s="734" t="s">
        <v>584</v>
      </c>
      <c r="AD766" s="734">
        <v>162</v>
      </c>
      <c r="AE766" s="764">
        <v>162</v>
      </c>
      <c r="AF766" s="737" t="s">
        <v>390</v>
      </c>
      <c r="AG766" s="739"/>
      <c r="AH766" s="739"/>
      <c r="AI766" s="739" t="s">
        <v>613</v>
      </c>
      <c r="AJ766" s="740">
        <v>28</v>
      </c>
      <c r="AK766" s="741"/>
      <c r="AL766" s="742"/>
      <c r="AM766" s="743">
        <v>0</v>
      </c>
      <c r="AN766" s="743"/>
      <c r="AO766" s="743"/>
      <c r="AP766" s="743"/>
      <c r="AQ766" s="743"/>
      <c r="AR766" s="743"/>
      <c r="AS766" s="743">
        <v>162</v>
      </c>
      <c r="AT766" s="743">
        <v>162</v>
      </c>
      <c r="AU766" s="743"/>
      <c r="AV766" s="743"/>
      <c r="AW766" s="743"/>
      <c r="AX766" s="743"/>
      <c r="AY766" s="743"/>
      <c r="AZ766" s="743"/>
      <c r="BA766" s="743"/>
      <c r="BB766" s="743">
        <v>0</v>
      </c>
      <c r="BC766" s="743">
        <v>162</v>
      </c>
      <c r="BD766" s="743">
        <v>0</v>
      </c>
      <c r="BE766" s="743">
        <v>0</v>
      </c>
      <c r="BF766" s="743">
        <v>162</v>
      </c>
      <c r="BG766" s="743">
        <v>0</v>
      </c>
      <c r="BH766" s="743">
        <v>0</v>
      </c>
      <c r="BI766" s="743">
        <v>162</v>
      </c>
      <c r="BJ766" s="743"/>
      <c r="BK766" s="743">
        <v>0</v>
      </c>
      <c r="BL766" s="743"/>
      <c r="BM766" s="743"/>
      <c r="BN766" s="743" t="s">
        <v>308</v>
      </c>
      <c r="BO766" s="743" t="s">
        <v>308</v>
      </c>
      <c r="BP766" s="743" t="s">
        <v>308</v>
      </c>
      <c r="BQ766" s="743" t="s">
        <v>308</v>
      </c>
      <c r="BR766" s="743"/>
      <c r="BS766" s="743">
        <v>162</v>
      </c>
      <c r="BT766" s="743" t="s">
        <v>1672</v>
      </c>
      <c r="BU766" s="743" t="s">
        <v>579</v>
      </c>
      <c r="BV766" s="743"/>
      <c r="BW766" s="743"/>
      <c r="BX766" s="743"/>
      <c r="BY766" s="743"/>
      <c r="BZ766" s="743"/>
      <c r="CA766" s="743"/>
      <c r="CB766" s="743"/>
      <c r="CC766" s="743"/>
      <c r="CD766" s="743"/>
      <c r="CE766" s="743"/>
      <c r="CF766" s="743"/>
      <c r="CG766" s="743"/>
      <c r="CH766" s="743"/>
      <c r="CI766" s="743"/>
      <c r="CJ766" s="743"/>
      <c r="CK766" s="736"/>
      <c r="CL766" s="736" t="s">
        <v>397</v>
      </c>
      <c r="CM766" s="736" t="s">
        <v>397</v>
      </c>
      <c r="CN766" s="736" t="s">
        <v>397</v>
      </c>
      <c r="CO766" s="736">
        <v>162</v>
      </c>
      <c r="CP766" s="736">
        <v>162</v>
      </c>
      <c r="CQ766" s="768">
        <v>162</v>
      </c>
      <c r="CR766" s="735">
        <v>162</v>
      </c>
      <c r="CS766" s="744"/>
      <c r="CT766" s="745">
        <v>46293</v>
      </c>
      <c r="CU766" s="746" t="s">
        <v>609</v>
      </c>
      <c r="CV766" s="737"/>
      <c r="CW766" s="737"/>
      <c r="CX766" s="745">
        <v>46254</v>
      </c>
      <c r="CY766" s="861">
        <v>0</v>
      </c>
      <c r="CZ766" s="861">
        <v>0</v>
      </c>
      <c r="DA766" s="749">
        <v>0</v>
      </c>
      <c r="DB766" s="749">
        <v>0</v>
      </c>
      <c r="DC766" s="749">
        <v>0</v>
      </c>
      <c r="DD766" s="749" t="s">
        <v>397</v>
      </c>
      <c r="DE766" s="749" t="s">
        <v>397</v>
      </c>
      <c r="DF766" s="749" t="s">
        <v>390</v>
      </c>
      <c r="DG766" s="749" t="s">
        <v>390</v>
      </c>
      <c r="DH766" s="750">
        <v>0</v>
      </c>
      <c r="DI766" s="737" t="s">
        <v>397</v>
      </c>
      <c r="DJ766" s="737" t="s">
        <v>390</v>
      </c>
      <c r="DK766" s="737" t="s">
        <v>390</v>
      </c>
      <c r="DL766" s="737" t="s">
        <v>390</v>
      </c>
      <c r="DM766" s="737">
        <v>46274</v>
      </c>
      <c r="DN766" s="737">
        <v>46274</v>
      </c>
      <c r="DO766" s="762" t="s">
        <v>308</v>
      </c>
      <c r="DP766" s="737">
        <v>46297</v>
      </c>
      <c r="DQ766" s="737">
        <v>46290</v>
      </c>
      <c r="DR766" s="737">
        <v>46290</v>
      </c>
      <c r="DS766" s="750">
        <v>46297</v>
      </c>
      <c r="DT766" s="752">
        <v>46290</v>
      </c>
      <c r="DU766" s="753">
        <v>-4</v>
      </c>
      <c r="DV766" s="753" t="s">
        <v>308</v>
      </c>
      <c r="DW766" s="754">
        <v>46286</v>
      </c>
      <c r="DX766" s="755">
        <v>46286</v>
      </c>
      <c r="DY766" s="754" t="e">
        <v>#VALUE!</v>
      </c>
      <c r="DZ766" s="754" t="e">
        <v>#VALUE!</v>
      </c>
      <c r="EA766" s="754"/>
      <c r="EB766" s="754"/>
      <c r="HA766" s="756" t="s">
        <v>397</v>
      </c>
      <c r="HB766" s="756" t="s">
        <v>397</v>
      </c>
      <c r="HC766" s="756" t="s">
        <v>397</v>
      </c>
      <c r="HD766" s="756" t="s">
        <v>397</v>
      </c>
      <c r="HE766" s="756" t="s">
        <v>397</v>
      </c>
      <c r="HF766" s="756" t="s">
        <v>397</v>
      </c>
      <c r="HG766" s="756" t="s">
        <v>397</v>
      </c>
      <c r="HH766" s="756" t="s">
        <v>397</v>
      </c>
      <c r="HI766" s="756" t="s">
        <v>397</v>
      </c>
      <c r="HJ766" s="756" t="s">
        <v>397</v>
      </c>
      <c r="HK766"/>
      <c r="HL766"/>
      <c r="HM766"/>
      <c r="HN766" s="756" t="str">
        <f t="shared" si="25"/>
        <v>AUTO PRINT</v>
      </c>
      <c r="HO766"/>
      <c r="HP766" s="757" t="s">
        <v>572</v>
      </c>
      <c r="HQ766" s="757" t="s">
        <v>572</v>
      </c>
      <c r="HR766" s="757" t="s">
        <v>572</v>
      </c>
      <c r="HS766"/>
      <c r="HW766" s="758"/>
      <c r="HX766"/>
      <c r="HY766" s="759" t="s">
        <v>572</v>
      </c>
      <c r="HZ766" s="759" t="s">
        <v>572</v>
      </c>
      <c r="IA766" s="759" t="s">
        <v>572</v>
      </c>
      <c r="IC766" s="760" t="s">
        <v>572</v>
      </c>
      <c r="ID766" s="760" t="s">
        <v>572</v>
      </c>
      <c r="IE766" s="760" t="s">
        <v>572</v>
      </c>
      <c r="IF766" s="761" t="s">
        <v>572</v>
      </c>
      <c r="IG766" s="619" t="str">
        <f t="shared" si="26"/>
        <v>IN HOUSE (MANUAL)</v>
      </c>
      <c r="II766" s="761" t="s">
        <v>572</v>
      </c>
      <c r="IK766" s="761" t="str">
        <f>IFERROR(VLOOKUP($M766,#REF!,13,0),"IN HOUSE (MANUAL)")</f>
        <v>IN HOUSE (MANUAL)</v>
      </c>
      <c r="IM766" s="760" t="s">
        <v>572</v>
      </c>
      <c r="IN766" s="760" t="s">
        <v>572</v>
      </c>
      <c r="IO766" s="760" t="s">
        <v>572</v>
      </c>
      <c r="IQ766" s="760" t="s">
        <v>239</v>
      </c>
      <c r="IR766" s="760" t="s">
        <v>572</v>
      </c>
      <c r="IT766" s="760" t="s">
        <v>572</v>
      </c>
      <c r="IV766" s="760" t="s">
        <v>572</v>
      </c>
      <c r="IW766" s="760" t="s">
        <v>572</v>
      </c>
      <c r="IY766" s="760" t="s">
        <v>572</v>
      </c>
      <c r="IZ766" s="760" t="s">
        <v>572</v>
      </c>
      <c r="JB766" s="760" t="s">
        <v>572</v>
      </c>
      <c r="JC766" s="760" t="s">
        <v>572</v>
      </c>
      <c r="JE766" s="760" t="s">
        <v>572</v>
      </c>
      <c r="JF766" s="760">
        <v>162</v>
      </c>
    </row>
    <row r="767" spans="1:266" ht="17.25" customHeight="1" x14ac:dyDescent="0.35">
      <c r="A767" s="618" t="s">
        <v>1777</v>
      </c>
      <c r="B767" s="730">
        <v>99</v>
      </c>
      <c r="C767" s="730" t="s">
        <v>1734</v>
      </c>
      <c r="D767" s="730" t="s">
        <v>1734</v>
      </c>
      <c r="E767" s="730">
        <v>13</v>
      </c>
      <c r="F767" s="731" t="s">
        <v>574</v>
      </c>
      <c r="G767" s="732">
        <v>1</v>
      </c>
      <c r="H767" s="826">
        <v>46196</v>
      </c>
      <c r="I767" s="730">
        <v>39</v>
      </c>
      <c r="J767" s="730" t="s">
        <v>308</v>
      </c>
      <c r="K767" s="730">
        <v>40</v>
      </c>
      <c r="L767" s="730" t="s">
        <v>1778</v>
      </c>
      <c r="M767" s="868" t="s">
        <v>1777</v>
      </c>
      <c r="N767" s="772" t="s">
        <v>390</v>
      </c>
      <c r="O767" s="772" t="s">
        <v>390</v>
      </c>
      <c r="P767" s="772">
        <v>0</v>
      </c>
      <c r="Q767" s="772">
        <v>0</v>
      </c>
      <c r="R767" s="868">
        <v>608</v>
      </c>
      <c r="S767" s="868" t="s">
        <v>1655</v>
      </c>
      <c r="T767" s="868" t="s">
        <v>1726</v>
      </c>
      <c r="U767" s="868">
        <v>608</v>
      </c>
      <c r="V767" s="868" t="s">
        <v>1657</v>
      </c>
      <c r="W767" s="868"/>
      <c r="X767" s="867">
        <v>102</v>
      </c>
      <c r="Y767" s="867">
        <v>0</v>
      </c>
      <c r="Z767" s="867">
        <v>102</v>
      </c>
      <c r="AA767" s="868" t="s">
        <v>157</v>
      </c>
      <c r="AB767" s="868" t="s">
        <v>1218</v>
      </c>
      <c r="AC767" s="868" t="s">
        <v>822</v>
      </c>
      <c r="AD767" s="868">
        <v>102</v>
      </c>
      <c r="AE767" s="775">
        <v>102</v>
      </c>
      <c r="AF767" s="776" t="s">
        <v>390</v>
      </c>
      <c r="AG767" s="918"/>
      <c r="AH767" s="918"/>
      <c r="AI767" s="918" t="s">
        <v>308</v>
      </c>
      <c r="AJ767" s="778">
        <v>29</v>
      </c>
      <c r="AK767" s="894"/>
      <c r="AL767" s="895"/>
      <c r="AM767" s="896">
        <v>0</v>
      </c>
      <c r="AN767" s="896"/>
      <c r="AO767" s="896"/>
      <c r="AP767" s="896"/>
      <c r="AQ767" s="896"/>
      <c r="AR767" s="896"/>
      <c r="AS767" s="896" t="s">
        <v>397</v>
      </c>
      <c r="AT767" s="896"/>
      <c r="AU767" s="896"/>
      <c r="AV767" s="896"/>
      <c r="AW767" s="896"/>
      <c r="AX767" s="896"/>
      <c r="AY767" s="896"/>
      <c r="AZ767" s="896"/>
      <c r="BA767" s="896"/>
      <c r="BB767" s="896">
        <v>0</v>
      </c>
      <c r="BC767" s="896" t="s">
        <v>397</v>
      </c>
      <c r="BD767" s="896">
        <v>0</v>
      </c>
      <c r="BE767" s="896">
        <v>0</v>
      </c>
      <c r="BF767" s="896" t="s">
        <v>397</v>
      </c>
      <c r="BG767" s="896">
        <v>0</v>
      </c>
      <c r="BH767" s="896">
        <v>0</v>
      </c>
      <c r="BI767" s="896">
        <v>102</v>
      </c>
      <c r="BJ767" s="896" t="s">
        <v>902</v>
      </c>
      <c r="BK767" s="896">
        <v>102</v>
      </c>
      <c r="BL767" s="896"/>
      <c r="BM767" s="896"/>
      <c r="BN767" s="896" t="s">
        <v>308</v>
      </c>
      <c r="BO767" s="896" t="s">
        <v>308</v>
      </c>
      <c r="BP767" s="896" t="s">
        <v>308</v>
      </c>
      <c r="BQ767" s="896" t="s">
        <v>308</v>
      </c>
      <c r="BR767" s="896"/>
      <c r="BS767" s="896">
        <v>102</v>
      </c>
      <c r="BT767" s="896" t="s">
        <v>1672</v>
      </c>
      <c r="BU767" s="896" t="s">
        <v>579</v>
      </c>
      <c r="BV767" s="896"/>
      <c r="BW767" s="896"/>
      <c r="BX767" s="896"/>
      <c r="BY767" s="896"/>
      <c r="BZ767" s="896"/>
      <c r="CA767" s="896"/>
      <c r="CB767" s="896"/>
      <c r="CC767" s="896"/>
      <c r="CD767" s="896"/>
      <c r="CE767" s="896"/>
      <c r="CF767" s="896"/>
      <c r="CG767" s="896"/>
      <c r="CH767" s="896"/>
      <c r="CI767" s="896"/>
      <c r="CJ767" s="896"/>
      <c r="CK767" s="867"/>
      <c r="CL767" s="867" t="s">
        <v>397</v>
      </c>
      <c r="CM767" s="867" t="s">
        <v>397</v>
      </c>
      <c r="CN767" s="867" t="s">
        <v>397</v>
      </c>
      <c r="CO767" s="867">
        <v>102</v>
      </c>
      <c r="CP767" s="867">
        <v>102</v>
      </c>
      <c r="CQ767" s="773">
        <v>102</v>
      </c>
      <c r="CR767" s="772">
        <v>102</v>
      </c>
      <c r="CS767" s="869"/>
      <c r="CT767" s="782" t="s">
        <v>308</v>
      </c>
      <c r="CU767" s="783" t="s">
        <v>308</v>
      </c>
      <c r="CV767" s="776"/>
      <c r="CW767" s="776"/>
      <c r="CX767" s="782">
        <v>46254</v>
      </c>
      <c r="CY767" s="870">
        <v>0</v>
      </c>
      <c r="CZ767" s="870" t="s">
        <v>308</v>
      </c>
      <c r="DA767" s="871">
        <v>0</v>
      </c>
      <c r="DB767" s="871">
        <v>0</v>
      </c>
      <c r="DC767" s="871">
        <v>0</v>
      </c>
      <c r="DD767" s="871" t="s">
        <v>397</v>
      </c>
      <c r="DE767" s="871" t="s">
        <v>397</v>
      </c>
      <c r="DF767" s="871" t="s">
        <v>390</v>
      </c>
      <c r="DG767" s="871" t="s">
        <v>390</v>
      </c>
      <c r="DH767" s="872">
        <v>0</v>
      </c>
      <c r="DI767" s="776" t="s">
        <v>397</v>
      </c>
      <c r="DJ767" s="776" t="s">
        <v>390</v>
      </c>
      <c r="DK767" s="776" t="s">
        <v>390</v>
      </c>
      <c r="DL767" s="776" t="s">
        <v>390</v>
      </c>
      <c r="DM767" s="776">
        <v>46275</v>
      </c>
      <c r="DN767" s="776">
        <v>46275</v>
      </c>
      <c r="DO767" s="936" t="s">
        <v>308</v>
      </c>
      <c r="DP767" s="776">
        <v>46297</v>
      </c>
      <c r="DQ767" s="776">
        <v>46297</v>
      </c>
      <c r="DR767" s="776">
        <v>46297</v>
      </c>
      <c r="DS767" s="872">
        <v>46297</v>
      </c>
      <c r="DT767" s="752">
        <v>46297</v>
      </c>
      <c r="DU767" s="753">
        <v>-11</v>
      </c>
      <c r="DV767" s="753" t="s">
        <v>308</v>
      </c>
      <c r="DW767" s="754">
        <v>46286</v>
      </c>
      <c r="DX767" s="755">
        <v>46286</v>
      </c>
      <c r="DY767" s="754" t="e">
        <v>#VALUE!</v>
      </c>
      <c r="DZ767" s="754" t="e">
        <v>#VALUE!</v>
      </c>
      <c r="EA767" s="754"/>
      <c r="EB767" s="754"/>
      <c r="HA767" s="756">
        <v>102</v>
      </c>
      <c r="HB767" s="756">
        <v>102</v>
      </c>
      <c r="HC767" s="756">
        <v>102</v>
      </c>
      <c r="HD767" s="756">
        <v>102</v>
      </c>
      <c r="HE767" s="756" t="s">
        <v>397</v>
      </c>
      <c r="HF767" s="756" t="s">
        <v>397</v>
      </c>
      <c r="HG767" s="756" t="s">
        <v>397</v>
      </c>
      <c r="HH767" s="756" t="s">
        <v>397</v>
      </c>
      <c r="HI767" s="756" t="s">
        <v>397</v>
      </c>
      <c r="HJ767" s="756" t="s">
        <v>397</v>
      </c>
      <c r="HK767"/>
      <c r="HL767"/>
      <c r="HM767"/>
      <c r="HN767" s="756" t="str">
        <f t="shared" si="25"/>
        <v>SDI</v>
      </c>
      <c r="HO767"/>
      <c r="HP767" s="757" t="s">
        <v>239</v>
      </c>
      <c r="HQ767" s="757" t="s">
        <v>239</v>
      </c>
      <c r="HR767" s="757" t="s">
        <v>239</v>
      </c>
      <c r="HS767"/>
      <c r="HW767" s="758"/>
      <c r="HX767"/>
      <c r="HY767" s="759" t="s">
        <v>572</v>
      </c>
      <c r="HZ767" s="759" t="s">
        <v>572</v>
      </c>
      <c r="IA767" s="759" t="s">
        <v>572</v>
      </c>
      <c r="IC767" s="760" t="s">
        <v>572</v>
      </c>
      <c r="ID767" s="760" t="s">
        <v>572</v>
      </c>
      <c r="IE767" s="760" t="s">
        <v>572</v>
      </c>
      <c r="IF767" s="761" t="s">
        <v>572</v>
      </c>
      <c r="IG767" s="619" t="str">
        <f t="shared" si="26"/>
        <v>IN HOUSE (MANUAL)</v>
      </c>
      <c r="II767" s="761" t="s">
        <v>572</v>
      </c>
      <c r="IK767" s="761" t="str">
        <f>IFERROR(VLOOKUP($M767,#REF!,13,0),"IN HOUSE (MANUAL)")</f>
        <v>IN HOUSE (MANUAL)</v>
      </c>
      <c r="IM767" s="760" t="s">
        <v>572</v>
      </c>
      <c r="IN767" s="760" t="s">
        <v>572</v>
      </c>
      <c r="IO767" s="760" t="s">
        <v>572</v>
      </c>
      <c r="IQ767" s="760" t="s">
        <v>239</v>
      </c>
      <c r="IR767" s="760" t="s">
        <v>239</v>
      </c>
      <c r="IT767" s="760" t="s">
        <v>572</v>
      </c>
      <c r="IV767" s="760" t="s">
        <v>572</v>
      </c>
      <c r="IW767" s="760" t="s">
        <v>572</v>
      </c>
      <c r="IY767" s="760" t="s">
        <v>572</v>
      </c>
      <c r="IZ767" s="760" t="s">
        <v>572</v>
      </c>
      <c r="JB767" s="760" t="s">
        <v>572</v>
      </c>
      <c r="JC767" s="760" t="s">
        <v>572</v>
      </c>
      <c r="JE767" s="760" t="s">
        <v>572</v>
      </c>
      <c r="JF767" s="760">
        <v>102</v>
      </c>
    </row>
    <row r="768" spans="1:266" ht="17.25" customHeight="1" x14ac:dyDescent="0.35">
      <c r="A768" s="618" t="s">
        <v>1779</v>
      </c>
      <c r="B768" s="730">
        <v>100</v>
      </c>
      <c r="C768" s="730" t="s">
        <v>1734</v>
      </c>
      <c r="D768" s="730" t="s">
        <v>1734</v>
      </c>
      <c r="E768" s="730">
        <v>13</v>
      </c>
      <c r="F768" s="731" t="s">
        <v>574</v>
      </c>
      <c r="G768" s="732">
        <v>1</v>
      </c>
      <c r="H768" s="826">
        <v>46196</v>
      </c>
      <c r="I768" s="730">
        <v>39</v>
      </c>
      <c r="J768" s="730" t="s">
        <v>308</v>
      </c>
      <c r="K768" s="730">
        <v>40</v>
      </c>
      <c r="L768" s="730" t="s">
        <v>1780</v>
      </c>
      <c r="M768" s="868" t="s">
        <v>1779</v>
      </c>
      <c r="N768" s="772" t="s">
        <v>390</v>
      </c>
      <c r="O768" s="772" t="s">
        <v>390</v>
      </c>
      <c r="P768" s="772">
        <v>0</v>
      </c>
      <c r="Q768" s="772">
        <v>0</v>
      </c>
      <c r="R768" s="868">
        <v>608</v>
      </c>
      <c r="S768" s="868" t="s">
        <v>1655</v>
      </c>
      <c r="T768" s="868" t="s">
        <v>1656</v>
      </c>
      <c r="U768" s="868">
        <v>608</v>
      </c>
      <c r="V768" s="868" t="s">
        <v>1657</v>
      </c>
      <c r="W768" s="868"/>
      <c r="X768" s="867">
        <v>102</v>
      </c>
      <c r="Y768" s="867">
        <v>102</v>
      </c>
      <c r="Z768" s="867">
        <v>102</v>
      </c>
      <c r="AA768" s="868" t="s">
        <v>157</v>
      </c>
      <c r="AB768" s="868" t="s">
        <v>1218</v>
      </c>
      <c r="AC768" s="868" t="s">
        <v>822</v>
      </c>
      <c r="AD768" s="868">
        <v>102</v>
      </c>
      <c r="AE768" s="775">
        <v>102</v>
      </c>
      <c r="AF768" s="776" t="s">
        <v>390</v>
      </c>
      <c r="AG768" s="918"/>
      <c r="AH768" s="918"/>
      <c r="AI768" s="918" t="s">
        <v>308</v>
      </c>
      <c r="AJ768" s="778">
        <v>30</v>
      </c>
      <c r="AK768" s="894"/>
      <c r="AL768" s="895"/>
      <c r="AM768" s="896">
        <v>0</v>
      </c>
      <c r="AN768" s="896"/>
      <c r="AO768" s="896"/>
      <c r="AP768" s="896"/>
      <c r="AQ768" s="896"/>
      <c r="AR768" s="896"/>
      <c r="AS768" s="896" t="s">
        <v>397</v>
      </c>
      <c r="AT768" s="896"/>
      <c r="AU768" s="896"/>
      <c r="AV768" s="896"/>
      <c r="AW768" s="896"/>
      <c r="AX768" s="896"/>
      <c r="AY768" s="896"/>
      <c r="AZ768" s="896"/>
      <c r="BA768" s="896"/>
      <c r="BB768" s="896">
        <v>0</v>
      </c>
      <c r="BC768" s="896" t="s">
        <v>397</v>
      </c>
      <c r="BD768" s="896">
        <v>0</v>
      </c>
      <c r="BE768" s="896">
        <v>0</v>
      </c>
      <c r="BF768" s="896" t="s">
        <v>397</v>
      </c>
      <c r="BG768" s="896">
        <v>0</v>
      </c>
      <c r="BH768" s="896">
        <v>0</v>
      </c>
      <c r="BI768" s="896">
        <v>102</v>
      </c>
      <c r="BJ768" s="896" t="s">
        <v>902</v>
      </c>
      <c r="BK768" s="896">
        <v>102</v>
      </c>
      <c r="BL768" s="896"/>
      <c r="BM768" s="896"/>
      <c r="BN768" s="896" t="s">
        <v>308</v>
      </c>
      <c r="BO768" s="896" t="s">
        <v>308</v>
      </c>
      <c r="BP768" s="896" t="s">
        <v>308</v>
      </c>
      <c r="BQ768" s="896" t="s">
        <v>308</v>
      </c>
      <c r="BR768" s="896"/>
      <c r="BS768" s="896">
        <v>102</v>
      </c>
      <c r="BT768" s="896" t="s">
        <v>1672</v>
      </c>
      <c r="BU768" s="896" t="s">
        <v>579</v>
      </c>
      <c r="BV768" s="896"/>
      <c r="BW768" s="896"/>
      <c r="BX768" s="896"/>
      <c r="BY768" s="896"/>
      <c r="BZ768" s="896"/>
      <c r="CA768" s="896"/>
      <c r="CB768" s="896"/>
      <c r="CC768" s="896"/>
      <c r="CD768" s="896"/>
      <c r="CE768" s="896"/>
      <c r="CF768" s="896"/>
      <c r="CG768" s="896"/>
      <c r="CH768" s="896"/>
      <c r="CI768" s="896"/>
      <c r="CJ768" s="896"/>
      <c r="CK768" s="867"/>
      <c r="CL768" s="867" t="s">
        <v>397</v>
      </c>
      <c r="CM768" s="867" t="s">
        <v>397</v>
      </c>
      <c r="CN768" s="867" t="s">
        <v>397</v>
      </c>
      <c r="CO768" s="867">
        <v>102</v>
      </c>
      <c r="CP768" s="867">
        <v>102</v>
      </c>
      <c r="CQ768" s="773">
        <v>102</v>
      </c>
      <c r="CR768" s="772">
        <v>102</v>
      </c>
      <c r="CS768" s="869"/>
      <c r="CT768" s="782" t="s">
        <v>308</v>
      </c>
      <c r="CU768" s="783" t="s">
        <v>308</v>
      </c>
      <c r="CV768" s="776"/>
      <c r="CW768" s="947"/>
      <c r="CX768" s="782">
        <v>46254</v>
      </c>
      <c r="CY768" s="870">
        <v>0</v>
      </c>
      <c r="CZ768" s="870">
        <v>0</v>
      </c>
      <c r="DA768" s="871">
        <v>0</v>
      </c>
      <c r="DB768" s="871">
        <v>0</v>
      </c>
      <c r="DC768" s="871">
        <v>0</v>
      </c>
      <c r="DD768" s="871" t="s">
        <v>397</v>
      </c>
      <c r="DE768" s="871" t="s">
        <v>397</v>
      </c>
      <c r="DF768" s="871" t="s">
        <v>390</v>
      </c>
      <c r="DG768" s="871" t="s">
        <v>390</v>
      </c>
      <c r="DH768" s="872">
        <v>0</v>
      </c>
      <c r="DI768" s="776" t="s">
        <v>397</v>
      </c>
      <c r="DJ768" s="776" t="s">
        <v>390</v>
      </c>
      <c r="DK768" s="776" t="s">
        <v>390</v>
      </c>
      <c r="DL768" s="776" t="s">
        <v>390</v>
      </c>
      <c r="DM768" s="776">
        <v>46275</v>
      </c>
      <c r="DN768" s="776">
        <v>46275</v>
      </c>
      <c r="DO768" s="873" t="s">
        <v>308</v>
      </c>
      <c r="DP768" s="776">
        <v>46297</v>
      </c>
      <c r="DQ768" s="776">
        <v>46297</v>
      </c>
      <c r="DR768" s="776">
        <v>46297</v>
      </c>
      <c r="DS768" s="872">
        <v>46297</v>
      </c>
      <c r="DT768" s="752">
        <v>46297</v>
      </c>
      <c r="DU768" s="753">
        <v>-11</v>
      </c>
      <c r="DV768" s="753" t="s">
        <v>308</v>
      </c>
      <c r="DW768" s="754">
        <v>46286</v>
      </c>
      <c r="DX768" s="755">
        <v>46286</v>
      </c>
      <c r="DY768" s="754" t="e">
        <v>#VALUE!</v>
      </c>
      <c r="DZ768" s="754" t="e">
        <v>#VALUE!</v>
      </c>
      <c r="EA768" s="754"/>
      <c r="EB768" s="754"/>
      <c r="HA768" s="756">
        <v>102</v>
      </c>
      <c r="HB768" s="756">
        <v>102</v>
      </c>
      <c r="HC768" s="756">
        <v>102</v>
      </c>
      <c r="HD768" s="756">
        <v>102</v>
      </c>
      <c r="HE768" s="756" t="s">
        <v>397</v>
      </c>
      <c r="HF768" s="756" t="s">
        <v>397</v>
      </c>
      <c r="HG768" s="756" t="s">
        <v>397</v>
      </c>
      <c r="HH768" s="756" t="s">
        <v>397</v>
      </c>
      <c r="HI768" s="756" t="s">
        <v>397</v>
      </c>
      <c r="HJ768" s="756" t="s">
        <v>397</v>
      </c>
      <c r="HK768"/>
      <c r="HL768"/>
      <c r="HM768"/>
      <c r="HN768" s="756" t="str">
        <f t="shared" si="25"/>
        <v>SDI</v>
      </c>
      <c r="HO768"/>
      <c r="HP768" s="757" t="s">
        <v>239</v>
      </c>
      <c r="HQ768" s="757" t="s">
        <v>239</v>
      </c>
      <c r="HR768" s="757" t="s">
        <v>239</v>
      </c>
      <c r="HS768"/>
      <c r="HW768" s="758"/>
      <c r="HX768"/>
      <c r="HY768" s="759" t="s">
        <v>572</v>
      </c>
      <c r="HZ768" s="759" t="s">
        <v>572</v>
      </c>
      <c r="IA768" s="759" t="s">
        <v>572</v>
      </c>
      <c r="IC768" s="760" t="s">
        <v>572</v>
      </c>
      <c r="ID768" s="760" t="s">
        <v>572</v>
      </c>
      <c r="IE768" s="760" t="s">
        <v>572</v>
      </c>
      <c r="IF768" s="761" t="s">
        <v>572</v>
      </c>
      <c r="IG768" s="619" t="str">
        <f t="shared" si="26"/>
        <v>IN HOUSE (MANUAL)</v>
      </c>
      <c r="II768" s="761" t="s">
        <v>572</v>
      </c>
      <c r="IK768" s="761" t="str">
        <f>IFERROR(VLOOKUP($M768,#REF!,13,0),"IN HOUSE (MANUAL)")</f>
        <v>IN HOUSE (MANUAL)</v>
      </c>
      <c r="IM768" s="760" t="s">
        <v>572</v>
      </c>
      <c r="IN768" s="760" t="s">
        <v>572</v>
      </c>
      <c r="IO768" s="760" t="s">
        <v>572</v>
      </c>
      <c r="IQ768" s="760" t="s">
        <v>239</v>
      </c>
      <c r="IR768" s="760" t="s">
        <v>239</v>
      </c>
      <c r="IT768" s="760" t="s">
        <v>572</v>
      </c>
      <c r="IV768" s="760" t="s">
        <v>572</v>
      </c>
      <c r="IW768" s="760" t="s">
        <v>572</v>
      </c>
      <c r="IY768" s="760" t="s">
        <v>572</v>
      </c>
      <c r="IZ768" s="760" t="s">
        <v>572</v>
      </c>
      <c r="JB768" s="760" t="s">
        <v>572</v>
      </c>
      <c r="JC768" s="760" t="s">
        <v>572</v>
      </c>
      <c r="JE768" s="760" t="s">
        <v>572</v>
      </c>
      <c r="JF768" s="760">
        <v>102</v>
      </c>
    </row>
    <row r="769" spans="1:266" ht="17.25" customHeight="1" x14ac:dyDescent="0.35">
      <c r="A769" s="618" t="s">
        <v>1781</v>
      </c>
      <c r="B769" s="730">
        <v>101</v>
      </c>
      <c r="C769" s="730" t="s">
        <v>1734</v>
      </c>
      <c r="D769" s="730" t="s">
        <v>1734</v>
      </c>
      <c r="E769" s="730">
        <v>13</v>
      </c>
      <c r="F769" s="731" t="s">
        <v>574</v>
      </c>
      <c r="G769" s="732">
        <v>1</v>
      </c>
      <c r="H769" s="826">
        <v>46196</v>
      </c>
      <c r="I769" s="730">
        <v>39</v>
      </c>
      <c r="J769" s="730" t="s">
        <v>308</v>
      </c>
      <c r="K769" s="730">
        <v>40</v>
      </c>
      <c r="L769" s="730" t="s">
        <v>1782</v>
      </c>
      <c r="M769" s="868" t="s">
        <v>1781</v>
      </c>
      <c r="N769" s="772" t="s">
        <v>390</v>
      </c>
      <c r="O769" s="772" t="s">
        <v>390</v>
      </c>
      <c r="P769" s="772">
        <v>0</v>
      </c>
      <c r="Q769" s="772">
        <v>0</v>
      </c>
      <c r="R769" s="868">
        <v>608</v>
      </c>
      <c r="S769" s="868" t="s">
        <v>1655</v>
      </c>
      <c r="T769" s="868" t="s">
        <v>1783</v>
      </c>
      <c r="U769" s="868">
        <v>608</v>
      </c>
      <c r="V769" s="868" t="s">
        <v>1657</v>
      </c>
      <c r="W769" s="868"/>
      <c r="X769" s="867">
        <v>48</v>
      </c>
      <c r="Y769" s="867">
        <v>0</v>
      </c>
      <c r="Z769" s="867">
        <v>48</v>
      </c>
      <c r="AA769" s="868" t="s">
        <v>157</v>
      </c>
      <c r="AB769" s="868" t="s">
        <v>1218</v>
      </c>
      <c r="AC769" s="868" t="s">
        <v>584</v>
      </c>
      <c r="AD769" s="868">
        <v>48</v>
      </c>
      <c r="AE769" s="775">
        <v>48</v>
      </c>
      <c r="AF769" s="776" t="s">
        <v>390</v>
      </c>
      <c r="AG769" s="918"/>
      <c r="AH769" s="918"/>
      <c r="AI769" s="918" t="s">
        <v>308</v>
      </c>
      <c r="AJ769" s="778">
        <v>31</v>
      </c>
      <c r="AK769" s="894"/>
      <c r="AL769" s="895"/>
      <c r="AM769" s="896">
        <v>0</v>
      </c>
      <c r="AN769" s="896"/>
      <c r="AO769" s="896"/>
      <c r="AP769" s="896"/>
      <c r="AQ769" s="896"/>
      <c r="AR769" s="896"/>
      <c r="AS769" s="896" t="s">
        <v>397</v>
      </c>
      <c r="AT769" s="896"/>
      <c r="AU769" s="896"/>
      <c r="AV769" s="896"/>
      <c r="AW769" s="896"/>
      <c r="AX769" s="896"/>
      <c r="AY769" s="896"/>
      <c r="AZ769" s="896"/>
      <c r="BA769" s="896"/>
      <c r="BB769" s="896">
        <v>0</v>
      </c>
      <c r="BC769" s="896" t="s">
        <v>397</v>
      </c>
      <c r="BD769" s="896">
        <v>0</v>
      </c>
      <c r="BE769" s="896">
        <v>0</v>
      </c>
      <c r="BF769" s="896" t="s">
        <v>397</v>
      </c>
      <c r="BG769" s="896">
        <v>0</v>
      </c>
      <c r="BH769" s="896">
        <v>0</v>
      </c>
      <c r="BI769" s="896">
        <v>48</v>
      </c>
      <c r="BJ769" s="896" t="s">
        <v>902</v>
      </c>
      <c r="BK769" s="896">
        <v>0</v>
      </c>
      <c r="BL769" s="896"/>
      <c r="BM769" s="896"/>
      <c r="BN769" s="896" t="s">
        <v>308</v>
      </c>
      <c r="BO769" s="896" t="s">
        <v>308</v>
      </c>
      <c r="BP769" s="896" t="s">
        <v>308</v>
      </c>
      <c r="BQ769" s="896" t="s">
        <v>308</v>
      </c>
      <c r="BR769" s="896"/>
      <c r="BS769" s="896">
        <v>48</v>
      </c>
      <c r="BT769" s="896" t="s">
        <v>1672</v>
      </c>
      <c r="BU769" s="896" t="s">
        <v>579</v>
      </c>
      <c r="BV769" s="896"/>
      <c r="BW769" s="896"/>
      <c r="BX769" s="896"/>
      <c r="BY769" s="896"/>
      <c r="BZ769" s="896"/>
      <c r="CA769" s="896"/>
      <c r="CB769" s="896"/>
      <c r="CC769" s="896"/>
      <c r="CD769" s="896"/>
      <c r="CE769" s="896"/>
      <c r="CF769" s="896"/>
      <c r="CG769" s="896"/>
      <c r="CH769" s="896"/>
      <c r="CI769" s="896"/>
      <c r="CJ769" s="896"/>
      <c r="CK769" s="867"/>
      <c r="CL769" s="867" t="s">
        <v>397</v>
      </c>
      <c r="CM769" s="867" t="s">
        <v>397</v>
      </c>
      <c r="CN769" s="867" t="s">
        <v>397</v>
      </c>
      <c r="CO769" s="867">
        <v>48</v>
      </c>
      <c r="CP769" s="867">
        <v>48</v>
      </c>
      <c r="CQ769" s="773">
        <v>48</v>
      </c>
      <c r="CR769" s="772">
        <v>48</v>
      </c>
      <c r="CS769" s="869"/>
      <c r="CT769" s="782" t="s">
        <v>308</v>
      </c>
      <c r="CU769" s="783" t="s">
        <v>308</v>
      </c>
      <c r="CV769" s="776"/>
      <c r="CW769" s="947"/>
      <c r="CX769" s="782">
        <v>46254</v>
      </c>
      <c r="CY769" s="870">
        <v>0</v>
      </c>
      <c r="CZ769" s="870">
        <v>0</v>
      </c>
      <c r="DA769" s="871">
        <v>0</v>
      </c>
      <c r="DB769" s="871">
        <v>0</v>
      </c>
      <c r="DC769" s="871">
        <v>0</v>
      </c>
      <c r="DD769" s="871" t="s">
        <v>397</v>
      </c>
      <c r="DE769" s="871" t="s">
        <v>397</v>
      </c>
      <c r="DF769" s="871" t="s">
        <v>390</v>
      </c>
      <c r="DG769" s="871" t="s">
        <v>390</v>
      </c>
      <c r="DH769" s="872">
        <v>0</v>
      </c>
      <c r="DI769" s="776" t="s">
        <v>397</v>
      </c>
      <c r="DJ769" s="776" t="s">
        <v>390</v>
      </c>
      <c r="DK769" s="776" t="s">
        <v>390</v>
      </c>
      <c r="DL769" s="776" t="s">
        <v>390</v>
      </c>
      <c r="DM769" s="776">
        <v>46275</v>
      </c>
      <c r="DN769" s="776">
        <v>46275</v>
      </c>
      <c r="DO769" s="873" t="s">
        <v>308</v>
      </c>
      <c r="DP769" s="776">
        <v>46297</v>
      </c>
      <c r="DQ769" s="776">
        <v>46297</v>
      </c>
      <c r="DR769" s="776">
        <v>46297</v>
      </c>
      <c r="DS769" s="872">
        <v>46297</v>
      </c>
      <c r="DT769" s="752">
        <v>46297</v>
      </c>
      <c r="DU769" s="753">
        <v>-11</v>
      </c>
      <c r="DV769" s="753" t="s">
        <v>308</v>
      </c>
      <c r="DW769" s="754">
        <v>46286</v>
      </c>
      <c r="DX769" s="755">
        <v>46286</v>
      </c>
      <c r="DY769" s="754" t="e">
        <v>#VALUE!</v>
      </c>
      <c r="DZ769" s="754" t="e">
        <v>#VALUE!</v>
      </c>
      <c r="EA769" s="754"/>
      <c r="EB769" s="754"/>
      <c r="HA769" s="756">
        <v>48</v>
      </c>
      <c r="HB769" s="756">
        <v>48</v>
      </c>
      <c r="HC769" s="756">
        <v>48</v>
      </c>
      <c r="HD769" s="756">
        <v>48</v>
      </c>
      <c r="HE769" s="756" t="s">
        <v>397</v>
      </c>
      <c r="HF769" s="756" t="s">
        <v>397</v>
      </c>
      <c r="HG769" s="756" t="s">
        <v>397</v>
      </c>
      <c r="HH769" s="756" t="s">
        <v>397</v>
      </c>
      <c r="HI769" s="756" t="s">
        <v>397</v>
      </c>
      <c r="HJ769" s="756" t="s">
        <v>397</v>
      </c>
      <c r="HK769"/>
      <c r="HL769"/>
      <c r="HM769"/>
      <c r="HN769" s="756" t="str">
        <f t="shared" si="25"/>
        <v>SDI</v>
      </c>
      <c r="HO769"/>
      <c r="HP769" s="757" t="s">
        <v>239</v>
      </c>
      <c r="HQ769" s="757" t="s">
        <v>239</v>
      </c>
      <c r="HR769" s="757" t="s">
        <v>239</v>
      </c>
      <c r="HS769"/>
      <c r="HW769" s="758"/>
      <c r="HX769"/>
      <c r="HY769" s="759" t="s">
        <v>572</v>
      </c>
      <c r="HZ769" s="759" t="s">
        <v>572</v>
      </c>
      <c r="IA769" s="759" t="s">
        <v>572</v>
      </c>
      <c r="IC769" s="760" t="s">
        <v>572</v>
      </c>
      <c r="ID769" s="760" t="s">
        <v>572</v>
      </c>
      <c r="IE769" s="760" t="s">
        <v>572</v>
      </c>
      <c r="IF769" s="761" t="s">
        <v>572</v>
      </c>
      <c r="IG769" s="619" t="str">
        <f t="shared" si="26"/>
        <v>IN HOUSE (MANUAL)</v>
      </c>
      <c r="II769" s="761" t="s">
        <v>572</v>
      </c>
      <c r="IK769" s="761" t="str">
        <f>IFERROR(VLOOKUP($M769,#REF!,13,0),"IN HOUSE (MANUAL)")</f>
        <v>IN HOUSE (MANUAL)</v>
      </c>
      <c r="IM769" s="760" t="s">
        <v>572</v>
      </c>
      <c r="IN769" s="760" t="s">
        <v>572</v>
      </c>
      <c r="IO769" s="760" t="s">
        <v>572</v>
      </c>
      <c r="IQ769" s="760" t="s">
        <v>239</v>
      </c>
      <c r="IR769" s="760" t="s">
        <v>239</v>
      </c>
      <c r="IT769" s="760" t="s">
        <v>572</v>
      </c>
      <c r="IV769" s="760" t="s">
        <v>572</v>
      </c>
      <c r="IW769" s="760" t="s">
        <v>572</v>
      </c>
      <c r="IY769" s="760" t="s">
        <v>572</v>
      </c>
      <c r="IZ769" s="760" t="s">
        <v>572</v>
      </c>
      <c r="JB769" s="760" t="s">
        <v>572</v>
      </c>
      <c r="JC769" s="760" t="s">
        <v>572</v>
      </c>
      <c r="JE769" s="760" t="s">
        <v>572</v>
      </c>
      <c r="JF769" s="760">
        <v>48</v>
      </c>
    </row>
    <row r="770" spans="1:266" ht="17.149999999999999" customHeight="1" collapsed="1" x14ac:dyDescent="0.35">
      <c r="A770" s="618" t="s">
        <v>1784</v>
      </c>
      <c r="B770" s="730">
        <v>102</v>
      </c>
      <c r="C770" s="730" t="s">
        <v>1734</v>
      </c>
      <c r="D770" s="730" t="s">
        <v>1734</v>
      </c>
      <c r="E770" s="730">
        <v>13</v>
      </c>
      <c r="F770" s="731" t="s">
        <v>767</v>
      </c>
      <c r="G770" s="732">
        <v>1</v>
      </c>
      <c r="H770" s="826">
        <v>46196</v>
      </c>
      <c r="I770" s="730">
        <v>39</v>
      </c>
      <c r="J770" s="730" t="s">
        <v>308</v>
      </c>
      <c r="K770" s="730">
        <v>40</v>
      </c>
      <c r="L770" s="730" t="s">
        <v>1782</v>
      </c>
      <c r="M770" s="868" t="s">
        <v>1784</v>
      </c>
      <c r="N770" s="772" t="s">
        <v>390</v>
      </c>
      <c r="O770" s="772" t="s">
        <v>390</v>
      </c>
      <c r="P770" s="772">
        <v>0</v>
      </c>
      <c r="Q770" s="772">
        <v>0</v>
      </c>
      <c r="R770" s="868">
        <v>608</v>
      </c>
      <c r="S770" s="868" t="s">
        <v>1655</v>
      </c>
      <c r="T770" s="868" t="s">
        <v>1783</v>
      </c>
      <c r="U770" s="868">
        <v>608</v>
      </c>
      <c r="V770" s="868" t="s">
        <v>1657</v>
      </c>
      <c r="W770" s="868"/>
      <c r="X770" s="867"/>
      <c r="Y770" s="867"/>
      <c r="Z770" s="867"/>
      <c r="AA770" s="868" t="s">
        <v>157</v>
      </c>
      <c r="AB770" s="868" t="s">
        <v>1762</v>
      </c>
      <c r="AC770" s="868" t="s">
        <v>584</v>
      </c>
      <c r="AD770" s="868">
        <v>6</v>
      </c>
      <c r="AE770" s="775">
        <v>6</v>
      </c>
      <c r="AF770" s="776" t="s">
        <v>390</v>
      </c>
      <c r="AG770" s="918"/>
      <c r="AH770" s="918"/>
      <c r="AI770" s="918" t="s">
        <v>308</v>
      </c>
      <c r="AJ770" s="778">
        <v>32</v>
      </c>
      <c r="AK770" s="894"/>
      <c r="AL770" s="895"/>
      <c r="AM770" s="896">
        <v>0</v>
      </c>
      <c r="AN770" s="896"/>
      <c r="AO770" s="896"/>
      <c r="AP770" s="896"/>
      <c r="AQ770" s="896"/>
      <c r="AR770" s="896"/>
      <c r="AS770" s="896">
        <v>6</v>
      </c>
      <c r="AT770" s="896"/>
      <c r="AU770" s="896"/>
      <c r="AV770" s="896"/>
      <c r="AW770" s="896"/>
      <c r="AX770" s="896"/>
      <c r="AY770" s="896"/>
      <c r="AZ770" s="896"/>
      <c r="BA770" s="896"/>
      <c r="BB770" s="896">
        <v>0</v>
      </c>
      <c r="BC770" s="896">
        <v>6</v>
      </c>
      <c r="BD770" s="896">
        <v>0</v>
      </c>
      <c r="BE770" s="896">
        <v>0</v>
      </c>
      <c r="BF770" s="896">
        <v>6</v>
      </c>
      <c r="BG770" s="896">
        <v>0</v>
      </c>
      <c r="BH770" s="896">
        <v>0</v>
      </c>
      <c r="BI770" s="896">
        <v>6</v>
      </c>
      <c r="BJ770" s="896"/>
      <c r="BK770" s="896">
        <v>0</v>
      </c>
      <c r="BL770" s="896"/>
      <c r="BM770" s="896"/>
      <c r="BN770" s="896" t="s">
        <v>308</v>
      </c>
      <c r="BO770" s="896" t="s">
        <v>308</v>
      </c>
      <c r="BP770" s="896" t="s">
        <v>308</v>
      </c>
      <c r="BQ770" s="896" t="s">
        <v>308</v>
      </c>
      <c r="BR770" s="896"/>
      <c r="BS770" s="896">
        <v>6</v>
      </c>
      <c r="BT770" s="896"/>
      <c r="BU770" s="896" t="s">
        <v>579</v>
      </c>
      <c r="BV770" s="896"/>
      <c r="BW770" s="896"/>
      <c r="BX770" s="896"/>
      <c r="BY770" s="896"/>
      <c r="BZ770" s="896"/>
      <c r="CA770" s="896"/>
      <c r="CB770" s="896"/>
      <c r="CC770" s="896"/>
      <c r="CD770" s="896"/>
      <c r="CE770" s="896"/>
      <c r="CF770" s="896"/>
      <c r="CG770" s="896"/>
      <c r="CH770" s="896"/>
      <c r="CI770" s="896"/>
      <c r="CJ770" s="896"/>
      <c r="CK770" s="867"/>
      <c r="CL770" s="867" t="s">
        <v>397</v>
      </c>
      <c r="CM770" s="867" t="s">
        <v>397</v>
      </c>
      <c r="CN770" s="867" t="s">
        <v>397</v>
      </c>
      <c r="CO770" s="867">
        <v>6</v>
      </c>
      <c r="CP770" s="867">
        <v>6</v>
      </c>
      <c r="CQ770" s="773">
        <v>6</v>
      </c>
      <c r="CR770" s="772">
        <v>6</v>
      </c>
      <c r="CS770" s="869"/>
      <c r="CT770" s="782" t="s">
        <v>308</v>
      </c>
      <c r="CU770" s="783" t="s">
        <v>308</v>
      </c>
      <c r="CV770" s="776"/>
      <c r="CW770" s="776"/>
      <c r="CX770" s="782">
        <v>46254</v>
      </c>
      <c r="CY770" s="870">
        <v>0</v>
      </c>
      <c r="CZ770" s="870">
        <v>0</v>
      </c>
      <c r="DA770" s="871">
        <v>0</v>
      </c>
      <c r="DB770" s="871">
        <v>0</v>
      </c>
      <c r="DC770" s="871">
        <v>0</v>
      </c>
      <c r="DD770" s="871" t="s">
        <v>397</v>
      </c>
      <c r="DE770" s="871" t="s">
        <v>397</v>
      </c>
      <c r="DF770" s="871" t="s">
        <v>390</v>
      </c>
      <c r="DG770" s="871" t="s">
        <v>390</v>
      </c>
      <c r="DH770" s="872">
        <v>0</v>
      </c>
      <c r="DI770" s="776" t="s">
        <v>397</v>
      </c>
      <c r="DJ770" s="776" t="s">
        <v>390</v>
      </c>
      <c r="DK770" s="776" t="s">
        <v>390</v>
      </c>
      <c r="DL770" s="776" t="s">
        <v>390</v>
      </c>
      <c r="DM770" s="776">
        <v>46275</v>
      </c>
      <c r="DN770" s="776">
        <v>46275</v>
      </c>
      <c r="DO770" s="873" t="s">
        <v>308</v>
      </c>
      <c r="DP770" s="776">
        <v>46297</v>
      </c>
      <c r="DQ770" s="776">
        <v>46297</v>
      </c>
      <c r="DR770" s="776">
        <v>46297</v>
      </c>
      <c r="DS770" s="872">
        <v>46297</v>
      </c>
      <c r="DT770" s="752">
        <v>46297</v>
      </c>
      <c r="DU770" s="753">
        <v>-11</v>
      </c>
      <c r="DV770" s="753" t="s">
        <v>308</v>
      </c>
      <c r="DW770" s="754">
        <v>46286</v>
      </c>
      <c r="DX770" s="755">
        <v>46286</v>
      </c>
      <c r="DY770" s="754" t="e">
        <v>#VALUE!</v>
      </c>
      <c r="DZ770" s="754" t="e">
        <v>#VALUE!</v>
      </c>
      <c r="EA770" s="754"/>
      <c r="EB770" s="754"/>
      <c r="HA770" s="756" t="s">
        <v>397</v>
      </c>
      <c r="HB770" s="756" t="s">
        <v>397</v>
      </c>
      <c r="HC770" s="756" t="s">
        <v>397</v>
      </c>
      <c r="HD770" s="756" t="s">
        <v>397</v>
      </c>
      <c r="HE770" s="756" t="s">
        <v>397</v>
      </c>
      <c r="HF770" s="756" t="s">
        <v>397</v>
      </c>
      <c r="HG770" s="756" t="s">
        <v>397</v>
      </c>
      <c r="HH770" s="756" t="s">
        <v>397</v>
      </c>
      <c r="HI770" s="756" t="s">
        <v>397</v>
      </c>
      <c r="HJ770" s="756" t="s">
        <v>397</v>
      </c>
      <c r="HK770"/>
      <c r="HL770"/>
      <c r="HM770"/>
      <c r="HN770" s="756" t="str">
        <f t="shared" si="25"/>
        <v>AUTO PRINT</v>
      </c>
      <c r="HO770"/>
      <c r="HP770" s="757" t="s">
        <v>572</v>
      </c>
      <c r="HQ770" s="757" t="s">
        <v>572</v>
      </c>
      <c r="HR770" s="757" t="s">
        <v>572</v>
      </c>
      <c r="HS770"/>
      <c r="HW770" s="758"/>
      <c r="HX770"/>
      <c r="HY770" s="759" t="s">
        <v>572</v>
      </c>
      <c r="HZ770" s="759" t="s">
        <v>572</v>
      </c>
      <c r="IA770" s="759" t="s">
        <v>572</v>
      </c>
      <c r="IC770" s="760" t="s">
        <v>572</v>
      </c>
      <c r="ID770" s="760" t="s">
        <v>572</v>
      </c>
      <c r="IE770" s="760" t="s">
        <v>572</v>
      </c>
      <c r="IF770" s="761" t="s">
        <v>572</v>
      </c>
      <c r="IG770" s="619" t="str">
        <f t="shared" si="26"/>
        <v>IN HOUSE (MANUAL)</v>
      </c>
      <c r="II770" s="761" t="s">
        <v>572</v>
      </c>
      <c r="IK770" s="761" t="str">
        <f>IFERROR(VLOOKUP($M770,#REF!,13,0),"IN HOUSE (MANUAL)")</f>
        <v>IN HOUSE (MANUAL)</v>
      </c>
      <c r="IM770" s="760" t="s">
        <v>572</v>
      </c>
      <c r="IN770" s="760" t="s">
        <v>572</v>
      </c>
      <c r="IO770" s="760" t="s">
        <v>572</v>
      </c>
      <c r="IQ770" s="760" t="s">
        <v>572</v>
      </c>
      <c r="IR770" s="760" t="s">
        <v>572</v>
      </c>
      <c r="IT770" s="760" t="s">
        <v>572</v>
      </c>
      <c r="IV770" s="760" t="s">
        <v>572</v>
      </c>
      <c r="IW770" s="760" t="s">
        <v>572</v>
      </c>
      <c r="IY770" s="760" t="s">
        <v>572</v>
      </c>
      <c r="IZ770" s="760" t="s">
        <v>572</v>
      </c>
      <c r="JB770" s="760" t="s">
        <v>572</v>
      </c>
      <c r="JC770" s="760" t="s">
        <v>572</v>
      </c>
      <c r="JE770" s="760" t="s">
        <v>572</v>
      </c>
      <c r="JF770" s="760" t="s">
        <v>572</v>
      </c>
    </row>
    <row r="771" spans="1:266" ht="17.149999999999999" customHeight="1" x14ac:dyDescent="0.35">
      <c r="A771" s="618" t="s">
        <v>1785</v>
      </c>
      <c r="B771" s="730">
        <v>103</v>
      </c>
      <c r="C771" s="730" t="s">
        <v>1734</v>
      </c>
      <c r="D771" s="730" t="s">
        <v>1734</v>
      </c>
      <c r="E771" s="730">
        <v>13</v>
      </c>
      <c r="F771" s="731" t="s">
        <v>574</v>
      </c>
      <c r="G771" s="732">
        <v>1</v>
      </c>
      <c r="H771" s="826">
        <v>46196</v>
      </c>
      <c r="I771" s="730">
        <v>39</v>
      </c>
      <c r="J771" s="730" t="s">
        <v>308</v>
      </c>
      <c r="K771" s="730">
        <v>40</v>
      </c>
      <c r="L771" s="730" t="s">
        <v>1782</v>
      </c>
      <c r="M771" s="868" t="s">
        <v>1785</v>
      </c>
      <c r="N771" s="772" t="s">
        <v>390</v>
      </c>
      <c r="O771" s="772" t="s">
        <v>390</v>
      </c>
      <c r="P771" s="772">
        <v>0</v>
      </c>
      <c r="Q771" s="772">
        <v>0</v>
      </c>
      <c r="R771" s="868">
        <v>608</v>
      </c>
      <c r="S771" s="868" t="s">
        <v>1655</v>
      </c>
      <c r="T771" s="868" t="s">
        <v>1783</v>
      </c>
      <c r="U771" s="868">
        <v>608</v>
      </c>
      <c r="V771" s="868" t="s">
        <v>1657</v>
      </c>
      <c r="W771" s="868"/>
      <c r="X771" s="867">
        <v>156</v>
      </c>
      <c r="Y771" s="867">
        <v>0</v>
      </c>
      <c r="Z771" s="867">
        <v>156</v>
      </c>
      <c r="AA771" s="868" t="s">
        <v>157</v>
      </c>
      <c r="AB771" s="868" t="s">
        <v>1197</v>
      </c>
      <c r="AC771" s="868" t="s">
        <v>584</v>
      </c>
      <c r="AD771" s="868">
        <v>156</v>
      </c>
      <c r="AE771" s="775">
        <v>156</v>
      </c>
      <c r="AF771" s="776" t="s">
        <v>390</v>
      </c>
      <c r="AG771" s="918"/>
      <c r="AH771" s="918"/>
      <c r="AI771" s="918" t="s">
        <v>308</v>
      </c>
      <c r="AJ771" s="778">
        <v>33</v>
      </c>
      <c r="AK771" s="894"/>
      <c r="AL771" s="895"/>
      <c r="AM771" s="896">
        <v>0</v>
      </c>
      <c r="AN771" s="896"/>
      <c r="AO771" s="896"/>
      <c r="AP771" s="896"/>
      <c r="AQ771" s="896"/>
      <c r="AR771" s="896"/>
      <c r="AS771" s="896" t="s">
        <v>397</v>
      </c>
      <c r="AT771" s="896"/>
      <c r="AU771" s="896"/>
      <c r="AV771" s="896"/>
      <c r="AW771" s="896"/>
      <c r="AX771" s="896"/>
      <c r="AY771" s="896"/>
      <c r="AZ771" s="896"/>
      <c r="BA771" s="896"/>
      <c r="BB771" s="896">
        <v>0</v>
      </c>
      <c r="BC771" s="896" t="s">
        <v>397</v>
      </c>
      <c r="BD771" s="896">
        <v>0</v>
      </c>
      <c r="BE771" s="896">
        <v>0</v>
      </c>
      <c r="BF771" s="896" t="s">
        <v>397</v>
      </c>
      <c r="BG771" s="896">
        <v>0</v>
      </c>
      <c r="BH771" s="896">
        <v>0</v>
      </c>
      <c r="BI771" s="896">
        <v>156</v>
      </c>
      <c r="BJ771" s="896" t="s">
        <v>902</v>
      </c>
      <c r="BK771" s="896">
        <v>0</v>
      </c>
      <c r="BL771" s="896"/>
      <c r="BM771" s="896"/>
      <c r="BN771" s="896" t="s">
        <v>308</v>
      </c>
      <c r="BO771" s="896" t="s">
        <v>308</v>
      </c>
      <c r="BP771" s="896" t="s">
        <v>308</v>
      </c>
      <c r="BQ771" s="896" t="s">
        <v>308</v>
      </c>
      <c r="BR771" s="896"/>
      <c r="BS771" s="896">
        <v>156</v>
      </c>
      <c r="BT771" s="896" t="s">
        <v>1672</v>
      </c>
      <c r="BU771" s="896" t="s">
        <v>579</v>
      </c>
      <c r="BV771" s="896"/>
      <c r="BW771" s="896"/>
      <c r="BX771" s="896"/>
      <c r="BY771" s="896"/>
      <c r="BZ771" s="896"/>
      <c r="CA771" s="896"/>
      <c r="CB771" s="896"/>
      <c r="CC771" s="896"/>
      <c r="CD771" s="896"/>
      <c r="CE771" s="896"/>
      <c r="CF771" s="896"/>
      <c r="CG771" s="896"/>
      <c r="CH771" s="896"/>
      <c r="CI771" s="896"/>
      <c r="CJ771" s="896"/>
      <c r="CK771" s="867"/>
      <c r="CL771" s="867" t="s">
        <v>397</v>
      </c>
      <c r="CM771" s="867" t="s">
        <v>397</v>
      </c>
      <c r="CN771" s="867" t="s">
        <v>397</v>
      </c>
      <c r="CO771" s="867">
        <v>156</v>
      </c>
      <c r="CP771" s="867">
        <v>156</v>
      </c>
      <c r="CQ771" s="773">
        <v>156</v>
      </c>
      <c r="CR771" s="772">
        <v>156</v>
      </c>
      <c r="CS771" s="869"/>
      <c r="CT771" s="782" t="s">
        <v>308</v>
      </c>
      <c r="CU771" s="783" t="s">
        <v>308</v>
      </c>
      <c r="CV771" s="776"/>
      <c r="CW771" s="776"/>
      <c r="CX771" s="782">
        <v>46254</v>
      </c>
      <c r="CY771" s="870">
        <v>0</v>
      </c>
      <c r="CZ771" s="870">
        <v>0</v>
      </c>
      <c r="DA771" s="871">
        <v>0</v>
      </c>
      <c r="DB771" s="871">
        <v>0</v>
      </c>
      <c r="DC771" s="871">
        <v>0</v>
      </c>
      <c r="DD771" s="871" t="s">
        <v>397</v>
      </c>
      <c r="DE771" s="871" t="s">
        <v>397</v>
      </c>
      <c r="DF771" s="871" t="s">
        <v>390</v>
      </c>
      <c r="DG771" s="871" t="s">
        <v>390</v>
      </c>
      <c r="DH771" s="872">
        <v>0</v>
      </c>
      <c r="DI771" s="776" t="s">
        <v>397</v>
      </c>
      <c r="DJ771" s="776" t="s">
        <v>390</v>
      </c>
      <c r="DK771" s="776" t="s">
        <v>390</v>
      </c>
      <c r="DL771" s="776" t="s">
        <v>390</v>
      </c>
      <c r="DM771" s="776">
        <v>46275</v>
      </c>
      <c r="DN771" s="776">
        <v>46275</v>
      </c>
      <c r="DO771" s="873" t="s">
        <v>308</v>
      </c>
      <c r="DP771" s="776">
        <v>46297</v>
      </c>
      <c r="DQ771" s="776">
        <v>46297</v>
      </c>
      <c r="DR771" s="776">
        <v>46297</v>
      </c>
      <c r="DS771" s="872">
        <v>46297</v>
      </c>
      <c r="DT771" s="752">
        <v>46297</v>
      </c>
      <c r="DU771" s="753">
        <v>-10</v>
      </c>
      <c r="DV771" s="753" t="s">
        <v>308</v>
      </c>
      <c r="DW771" s="754">
        <v>46286</v>
      </c>
      <c r="DX771" s="755">
        <v>46287</v>
      </c>
      <c r="DY771" s="754" t="e">
        <v>#VALUE!</v>
      </c>
      <c r="DZ771" s="754" t="e">
        <v>#VALUE!</v>
      </c>
      <c r="EA771" s="754"/>
      <c r="EB771" s="754"/>
      <c r="HA771" s="756">
        <v>156</v>
      </c>
      <c r="HB771" s="756">
        <v>156</v>
      </c>
      <c r="HC771" s="756">
        <v>156</v>
      </c>
      <c r="HD771" s="756">
        <v>156</v>
      </c>
      <c r="HE771" s="756" t="s">
        <v>397</v>
      </c>
      <c r="HF771" s="756" t="s">
        <v>397</v>
      </c>
      <c r="HG771" s="756" t="s">
        <v>397</v>
      </c>
      <c r="HH771" s="756" t="s">
        <v>397</v>
      </c>
      <c r="HI771" s="756" t="s">
        <v>397</v>
      </c>
      <c r="HJ771" s="756" t="s">
        <v>397</v>
      </c>
      <c r="HK771"/>
      <c r="HL771"/>
      <c r="HM771"/>
      <c r="HN771" s="756" t="str">
        <f t="shared" si="25"/>
        <v>SDI</v>
      </c>
      <c r="HO771"/>
      <c r="HP771" s="757" t="s">
        <v>239</v>
      </c>
      <c r="HQ771" s="757" t="s">
        <v>239</v>
      </c>
      <c r="HR771" s="757" t="s">
        <v>239</v>
      </c>
      <c r="HS771"/>
      <c r="HW771" s="758"/>
      <c r="HX771"/>
      <c r="HY771" s="759" t="s">
        <v>572</v>
      </c>
      <c r="HZ771" s="759" t="s">
        <v>572</v>
      </c>
      <c r="IA771" s="759" t="s">
        <v>572</v>
      </c>
      <c r="IC771" s="760" t="s">
        <v>572</v>
      </c>
      <c r="ID771" s="760" t="s">
        <v>572</v>
      </c>
      <c r="IE771" s="760" t="s">
        <v>572</v>
      </c>
      <c r="IF771" s="761" t="s">
        <v>572</v>
      </c>
      <c r="IG771" s="619" t="str">
        <f t="shared" si="26"/>
        <v>IN HOUSE (MANUAL)</v>
      </c>
      <c r="II771" s="761" t="s">
        <v>572</v>
      </c>
      <c r="IK771" s="761" t="str">
        <f>IFERROR(VLOOKUP($M771,#REF!,13,0),"IN HOUSE (MANUAL)")</f>
        <v>IN HOUSE (MANUAL)</v>
      </c>
      <c r="IM771" s="760" t="s">
        <v>572</v>
      </c>
      <c r="IN771" s="760" t="s">
        <v>572</v>
      </c>
      <c r="IO771" s="760" t="s">
        <v>572</v>
      </c>
      <c r="IQ771" s="760" t="s">
        <v>239</v>
      </c>
      <c r="IR771" s="760" t="s">
        <v>239</v>
      </c>
      <c r="IT771" s="760" t="s">
        <v>572</v>
      </c>
      <c r="IV771" s="760" t="s">
        <v>572</v>
      </c>
      <c r="IW771" s="760" t="s">
        <v>572</v>
      </c>
      <c r="IY771" s="760" t="s">
        <v>572</v>
      </c>
      <c r="IZ771" s="760" t="s">
        <v>572</v>
      </c>
      <c r="JB771" s="760" t="s">
        <v>572</v>
      </c>
      <c r="JC771" s="760" t="s">
        <v>572</v>
      </c>
      <c r="JE771" s="760" t="s">
        <v>572</v>
      </c>
      <c r="JF771" s="760">
        <v>156</v>
      </c>
    </row>
    <row r="772" spans="1:266" ht="17.25" customHeight="1" collapsed="1" x14ac:dyDescent="0.35">
      <c r="A772" s="618" t="s">
        <v>1786</v>
      </c>
      <c r="B772" s="730">
        <v>104</v>
      </c>
      <c r="C772" s="730" t="s">
        <v>1734</v>
      </c>
      <c r="D772" s="730" t="s">
        <v>1734</v>
      </c>
      <c r="E772" s="730">
        <v>13</v>
      </c>
      <c r="F772" s="731" t="s">
        <v>574</v>
      </c>
      <c r="G772" s="732">
        <v>1</v>
      </c>
      <c r="H772" s="826">
        <v>46196</v>
      </c>
      <c r="I772" s="730">
        <v>39</v>
      </c>
      <c r="J772" s="730" t="s">
        <v>308</v>
      </c>
      <c r="K772" s="730">
        <v>40</v>
      </c>
      <c r="L772" s="730" t="s">
        <v>1787</v>
      </c>
      <c r="M772" s="868" t="s">
        <v>1786</v>
      </c>
      <c r="N772" s="772" t="s">
        <v>390</v>
      </c>
      <c r="O772" s="772" t="s">
        <v>390</v>
      </c>
      <c r="P772" s="772">
        <v>0</v>
      </c>
      <c r="Q772" s="772">
        <v>0</v>
      </c>
      <c r="R772" s="868">
        <v>608</v>
      </c>
      <c r="S772" s="868" t="s">
        <v>1655</v>
      </c>
      <c r="T772" s="868" t="s">
        <v>1726</v>
      </c>
      <c r="U772" s="868">
        <v>608</v>
      </c>
      <c r="V772" s="868" t="s">
        <v>1657</v>
      </c>
      <c r="W772" s="868"/>
      <c r="X772" s="867">
        <v>504</v>
      </c>
      <c r="Y772" s="867">
        <v>90</v>
      </c>
      <c r="Z772" s="867">
        <v>504</v>
      </c>
      <c r="AA772" s="868" t="s">
        <v>157</v>
      </c>
      <c r="AB772" s="868" t="s">
        <v>1197</v>
      </c>
      <c r="AC772" s="868" t="s">
        <v>584</v>
      </c>
      <c r="AD772" s="868">
        <v>504</v>
      </c>
      <c r="AE772" s="775">
        <v>504</v>
      </c>
      <c r="AF772" s="776" t="s">
        <v>390</v>
      </c>
      <c r="AG772" s="918"/>
      <c r="AH772" s="918"/>
      <c r="AI772" s="918" t="s">
        <v>613</v>
      </c>
      <c r="AJ772" s="778">
        <v>34</v>
      </c>
      <c r="AK772" s="894"/>
      <c r="AL772" s="895"/>
      <c r="AM772" s="896">
        <v>0</v>
      </c>
      <c r="AN772" s="896"/>
      <c r="AO772" s="896"/>
      <c r="AP772" s="896"/>
      <c r="AQ772" s="896"/>
      <c r="AR772" s="896"/>
      <c r="AS772" s="896" t="s">
        <v>397</v>
      </c>
      <c r="AT772" s="896"/>
      <c r="AU772" s="896"/>
      <c r="AV772" s="896"/>
      <c r="AW772" s="896"/>
      <c r="AX772" s="896"/>
      <c r="AY772" s="896"/>
      <c r="AZ772" s="896"/>
      <c r="BA772" s="896"/>
      <c r="BB772" s="896">
        <v>0</v>
      </c>
      <c r="BC772" s="896" t="s">
        <v>397</v>
      </c>
      <c r="BD772" s="896">
        <v>0</v>
      </c>
      <c r="BE772" s="896">
        <v>0</v>
      </c>
      <c r="BF772" s="896" t="s">
        <v>397</v>
      </c>
      <c r="BG772" s="896">
        <v>0</v>
      </c>
      <c r="BH772" s="896">
        <v>0</v>
      </c>
      <c r="BI772" s="896">
        <v>504</v>
      </c>
      <c r="BJ772" s="896" t="s">
        <v>902</v>
      </c>
      <c r="BK772" s="896">
        <v>504</v>
      </c>
      <c r="BL772" s="896"/>
      <c r="BM772" s="896"/>
      <c r="BN772" s="896" t="s">
        <v>308</v>
      </c>
      <c r="BO772" s="896" t="s">
        <v>308</v>
      </c>
      <c r="BP772" s="896" t="s">
        <v>308</v>
      </c>
      <c r="BQ772" s="896" t="s">
        <v>308</v>
      </c>
      <c r="BR772" s="896"/>
      <c r="BS772" s="896">
        <v>504</v>
      </c>
      <c r="BT772" s="896" t="s">
        <v>1672</v>
      </c>
      <c r="BU772" s="896" t="s">
        <v>579</v>
      </c>
      <c r="BV772" s="896"/>
      <c r="BW772" s="896"/>
      <c r="BX772" s="896"/>
      <c r="BY772" s="896"/>
      <c r="BZ772" s="896"/>
      <c r="CA772" s="896"/>
      <c r="CB772" s="896"/>
      <c r="CC772" s="896"/>
      <c r="CD772" s="896"/>
      <c r="CE772" s="896"/>
      <c r="CF772" s="896"/>
      <c r="CG772" s="896"/>
      <c r="CH772" s="896"/>
      <c r="CI772" s="896"/>
      <c r="CJ772" s="896"/>
      <c r="CK772" s="867"/>
      <c r="CL772" s="867" t="s">
        <v>397</v>
      </c>
      <c r="CM772" s="867" t="s">
        <v>397</v>
      </c>
      <c r="CN772" s="867" t="s">
        <v>397</v>
      </c>
      <c r="CO772" s="867">
        <v>504</v>
      </c>
      <c r="CP772" s="867">
        <v>504</v>
      </c>
      <c r="CQ772" s="773">
        <v>504</v>
      </c>
      <c r="CR772" s="772">
        <v>504</v>
      </c>
      <c r="CS772" s="869"/>
      <c r="CT772" s="782" t="s">
        <v>308</v>
      </c>
      <c r="CU772" s="783" t="s">
        <v>308</v>
      </c>
      <c r="CV772" s="776"/>
      <c r="CW772" s="776"/>
      <c r="CX772" s="782">
        <v>46254</v>
      </c>
      <c r="CY772" s="870">
        <v>0</v>
      </c>
      <c r="CZ772" s="870" t="s">
        <v>308</v>
      </c>
      <c r="DA772" s="871">
        <v>0</v>
      </c>
      <c r="DB772" s="871">
        <v>0</v>
      </c>
      <c r="DC772" s="871">
        <v>0</v>
      </c>
      <c r="DD772" s="871" t="s">
        <v>397</v>
      </c>
      <c r="DE772" s="871" t="s">
        <v>397</v>
      </c>
      <c r="DF772" s="871" t="s">
        <v>390</v>
      </c>
      <c r="DG772" s="871" t="s">
        <v>390</v>
      </c>
      <c r="DH772" s="872">
        <v>0</v>
      </c>
      <c r="DI772" s="776" t="s">
        <v>397</v>
      </c>
      <c r="DJ772" s="776" t="s">
        <v>390</v>
      </c>
      <c r="DK772" s="776" t="s">
        <v>390</v>
      </c>
      <c r="DL772" s="776" t="s">
        <v>390</v>
      </c>
      <c r="DM772" s="776">
        <v>46275</v>
      </c>
      <c r="DN772" s="776">
        <v>46275</v>
      </c>
      <c r="DO772" s="873" t="s">
        <v>308</v>
      </c>
      <c r="DP772" s="776">
        <v>46318</v>
      </c>
      <c r="DQ772" s="776">
        <v>46297</v>
      </c>
      <c r="DR772" s="776">
        <v>46297</v>
      </c>
      <c r="DS772" s="872">
        <v>46318</v>
      </c>
      <c r="DT772" s="752">
        <v>46297</v>
      </c>
      <c r="DU772" s="753">
        <v>-10</v>
      </c>
      <c r="DV772" s="753" t="s">
        <v>308</v>
      </c>
      <c r="DW772" s="754">
        <v>46287</v>
      </c>
      <c r="DX772" s="755">
        <v>46287</v>
      </c>
      <c r="DY772" s="754" t="e">
        <v>#VALUE!</v>
      </c>
      <c r="DZ772" s="754" t="e">
        <v>#VALUE!</v>
      </c>
      <c r="EA772" s="754"/>
      <c r="EB772" s="754"/>
      <c r="HA772" s="756">
        <v>504</v>
      </c>
      <c r="HB772" s="756">
        <v>504</v>
      </c>
      <c r="HC772" s="756">
        <v>504</v>
      </c>
      <c r="HD772" s="756">
        <v>504</v>
      </c>
      <c r="HE772" s="756" t="s">
        <v>397</v>
      </c>
      <c r="HF772" s="756" t="s">
        <v>397</v>
      </c>
      <c r="HG772" s="756" t="s">
        <v>397</v>
      </c>
      <c r="HH772" s="756" t="s">
        <v>397</v>
      </c>
      <c r="HI772" s="756" t="s">
        <v>397</v>
      </c>
      <c r="HJ772" s="756" t="s">
        <v>397</v>
      </c>
      <c r="HK772"/>
      <c r="HL772"/>
      <c r="HM772"/>
      <c r="HN772" s="756" t="str">
        <f t="shared" si="25"/>
        <v>SDI</v>
      </c>
      <c r="HO772"/>
      <c r="HP772" s="757" t="s">
        <v>239</v>
      </c>
      <c r="HQ772" s="757" t="s">
        <v>239</v>
      </c>
      <c r="HR772" s="757" t="s">
        <v>239</v>
      </c>
      <c r="HS772"/>
      <c r="HW772" s="758"/>
      <c r="HX772"/>
      <c r="HY772" s="759" t="s">
        <v>572</v>
      </c>
      <c r="HZ772" s="759" t="s">
        <v>572</v>
      </c>
      <c r="IA772" s="759" t="s">
        <v>572</v>
      </c>
      <c r="IC772" s="760" t="s">
        <v>572</v>
      </c>
      <c r="ID772" s="760" t="s">
        <v>572</v>
      </c>
      <c r="IE772" s="760" t="s">
        <v>572</v>
      </c>
      <c r="IF772" s="761" t="s">
        <v>572</v>
      </c>
      <c r="IG772" s="619" t="str">
        <f t="shared" si="26"/>
        <v>IN HOUSE (MANUAL)</v>
      </c>
      <c r="II772" s="761" t="s">
        <v>572</v>
      </c>
      <c r="IK772" s="761" t="str">
        <f>IFERROR(VLOOKUP($M772,#REF!,13,0),"IN HOUSE (MANUAL)")</f>
        <v>IN HOUSE (MANUAL)</v>
      </c>
      <c r="IM772" s="760" t="s">
        <v>572</v>
      </c>
      <c r="IN772" s="760" t="s">
        <v>572</v>
      </c>
      <c r="IO772" s="760" t="s">
        <v>572</v>
      </c>
      <c r="IQ772" s="760" t="s">
        <v>239</v>
      </c>
      <c r="IR772" s="760" t="s">
        <v>239</v>
      </c>
      <c r="IT772" s="760" t="s">
        <v>572</v>
      </c>
      <c r="IV772" s="760" t="s">
        <v>572</v>
      </c>
      <c r="IW772" s="760" t="s">
        <v>572</v>
      </c>
      <c r="IY772" s="760" t="s">
        <v>572</v>
      </c>
      <c r="IZ772" s="760" t="s">
        <v>572</v>
      </c>
      <c r="JB772" s="760" t="s">
        <v>572</v>
      </c>
      <c r="JC772" s="760" t="s">
        <v>572</v>
      </c>
      <c r="JE772" s="760" t="s">
        <v>572</v>
      </c>
      <c r="JF772" s="760">
        <v>504</v>
      </c>
    </row>
    <row r="773" spans="1:266" ht="18" customHeight="1" x14ac:dyDescent="0.35">
      <c r="A773" s="618" t="s">
        <v>1788</v>
      </c>
      <c r="B773" s="730">
        <v>105</v>
      </c>
      <c r="C773" s="730" t="s">
        <v>1734</v>
      </c>
      <c r="D773" s="730" t="s">
        <v>1734</v>
      </c>
      <c r="E773" s="730">
        <v>13</v>
      </c>
      <c r="F773" s="731" t="s">
        <v>574</v>
      </c>
      <c r="G773" s="732">
        <v>1</v>
      </c>
      <c r="H773" s="826">
        <v>46196</v>
      </c>
      <c r="I773" s="730">
        <v>39</v>
      </c>
      <c r="J773" s="730" t="s">
        <v>308</v>
      </c>
      <c r="K773" s="730">
        <v>40</v>
      </c>
      <c r="L773" s="730" t="s">
        <v>1778</v>
      </c>
      <c r="M773" s="868" t="s">
        <v>1788</v>
      </c>
      <c r="N773" s="772" t="s">
        <v>390</v>
      </c>
      <c r="O773" s="772" t="s">
        <v>390</v>
      </c>
      <c r="P773" s="772">
        <v>0</v>
      </c>
      <c r="Q773" s="772">
        <v>0</v>
      </c>
      <c r="R773" s="868">
        <v>608</v>
      </c>
      <c r="S773" s="868" t="s">
        <v>1655</v>
      </c>
      <c r="T773" s="868" t="s">
        <v>1726</v>
      </c>
      <c r="U773" s="868">
        <v>608</v>
      </c>
      <c r="V773" s="868" t="s">
        <v>1657</v>
      </c>
      <c r="W773" s="868"/>
      <c r="X773" s="867">
        <v>102</v>
      </c>
      <c r="Y773" s="867">
        <v>0</v>
      </c>
      <c r="Z773" s="867">
        <v>0</v>
      </c>
      <c r="AA773" s="868" t="s">
        <v>157</v>
      </c>
      <c r="AB773" s="868" t="s">
        <v>1197</v>
      </c>
      <c r="AC773" s="868" t="s">
        <v>822</v>
      </c>
      <c r="AD773" s="868">
        <v>102</v>
      </c>
      <c r="AE773" s="775">
        <v>102</v>
      </c>
      <c r="AF773" s="776" t="s">
        <v>390</v>
      </c>
      <c r="AG773" s="918"/>
      <c r="AH773" s="918"/>
      <c r="AI773" s="918" t="s">
        <v>308</v>
      </c>
      <c r="AJ773" s="778">
        <v>35</v>
      </c>
      <c r="AK773" s="894"/>
      <c r="AL773" s="895"/>
      <c r="AM773" s="896">
        <v>0</v>
      </c>
      <c r="AN773" s="896"/>
      <c r="AO773" s="896"/>
      <c r="AP773" s="896"/>
      <c r="AQ773" s="896"/>
      <c r="AR773" s="896"/>
      <c r="AS773" s="896" t="s">
        <v>397</v>
      </c>
      <c r="AT773" s="896"/>
      <c r="AU773" s="896"/>
      <c r="AV773" s="896"/>
      <c r="AW773" s="896"/>
      <c r="AX773" s="896"/>
      <c r="AY773" s="896"/>
      <c r="AZ773" s="896"/>
      <c r="BA773" s="896"/>
      <c r="BB773" s="896">
        <v>0</v>
      </c>
      <c r="BC773" s="896" t="s">
        <v>397</v>
      </c>
      <c r="BD773" s="896">
        <v>0</v>
      </c>
      <c r="BE773" s="896">
        <v>0</v>
      </c>
      <c r="BF773" s="896" t="s">
        <v>397</v>
      </c>
      <c r="BG773" s="896">
        <v>0</v>
      </c>
      <c r="BH773" s="896">
        <v>0</v>
      </c>
      <c r="BI773" s="896">
        <v>102</v>
      </c>
      <c r="BJ773" s="896" t="s">
        <v>902</v>
      </c>
      <c r="BK773" s="896">
        <v>0</v>
      </c>
      <c r="BL773" s="896"/>
      <c r="BM773" s="896"/>
      <c r="BN773" s="896" t="s">
        <v>308</v>
      </c>
      <c r="BO773" s="896" t="s">
        <v>308</v>
      </c>
      <c r="BP773" s="896" t="s">
        <v>308</v>
      </c>
      <c r="BQ773" s="896" t="s">
        <v>308</v>
      </c>
      <c r="BR773" s="896"/>
      <c r="BS773" s="896">
        <v>0</v>
      </c>
      <c r="BT773" s="896" t="s">
        <v>1672</v>
      </c>
      <c r="BU773" s="896" t="s">
        <v>579</v>
      </c>
      <c r="BV773" s="896"/>
      <c r="BW773" s="896"/>
      <c r="BX773" s="896"/>
      <c r="BY773" s="896"/>
      <c r="BZ773" s="896"/>
      <c r="CA773" s="896"/>
      <c r="CB773" s="896"/>
      <c r="CC773" s="896"/>
      <c r="CD773" s="896"/>
      <c r="CE773" s="896"/>
      <c r="CF773" s="896"/>
      <c r="CG773" s="896"/>
      <c r="CH773" s="896"/>
      <c r="CI773" s="896"/>
      <c r="CJ773" s="896"/>
      <c r="CK773" s="867"/>
      <c r="CL773" s="867" t="s">
        <v>397</v>
      </c>
      <c r="CM773" s="867" t="s">
        <v>397</v>
      </c>
      <c r="CN773" s="867" t="s">
        <v>397</v>
      </c>
      <c r="CO773" s="867">
        <v>0</v>
      </c>
      <c r="CP773" s="867">
        <v>102</v>
      </c>
      <c r="CQ773" s="773">
        <v>102</v>
      </c>
      <c r="CR773" s="772">
        <v>102</v>
      </c>
      <c r="CS773" s="869"/>
      <c r="CT773" s="782" t="s">
        <v>308</v>
      </c>
      <c r="CU773" s="783" t="s">
        <v>308</v>
      </c>
      <c r="CV773" s="776"/>
      <c r="CW773" s="776"/>
      <c r="CX773" s="782">
        <v>46254</v>
      </c>
      <c r="CY773" s="870">
        <v>0</v>
      </c>
      <c r="CZ773" s="870" t="s">
        <v>308</v>
      </c>
      <c r="DA773" s="871">
        <v>0</v>
      </c>
      <c r="DB773" s="871">
        <v>0</v>
      </c>
      <c r="DC773" s="871">
        <v>0</v>
      </c>
      <c r="DD773" s="871" t="s">
        <v>397</v>
      </c>
      <c r="DE773" s="871" t="s">
        <v>397</v>
      </c>
      <c r="DF773" s="871" t="s">
        <v>390</v>
      </c>
      <c r="DG773" s="871" t="s">
        <v>390</v>
      </c>
      <c r="DH773" s="872">
        <v>0</v>
      </c>
      <c r="DI773" s="776" t="s">
        <v>397</v>
      </c>
      <c r="DJ773" s="776" t="s">
        <v>390</v>
      </c>
      <c r="DK773" s="776" t="s">
        <v>390</v>
      </c>
      <c r="DL773" s="776" t="s">
        <v>390</v>
      </c>
      <c r="DM773" s="776">
        <v>46276</v>
      </c>
      <c r="DN773" s="776">
        <v>46276</v>
      </c>
      <c r="DO773" s="873" t="s">
        <v>308</v>
      </c>
      <c r="DP773" s="776">
        <v>46297</v>
      </c>
      <c r="DQ773" s="776">
        <v>46297</v>
      </c>
      <c r="DR773" s="776">
        <v>46297</v>
      </c>
      <c r="DS773" s="872">
        <v>46297</v>
      </c>
      <c r="DT773" s="752">
        <v>46297</v>
      </c>
      <c r="DU773" s="753">
        <v>-9</v>
      </c>
      <c r="DV773" s="753" t="s">
        <v>308</v>
      </c>
      <c r="DW773" s="754">
        <v>46287</v>
      </c>
      <c r="DX773" s="755">
        <v>46288</v>
      </c>
      <c r="DY773" s="754" t="e">
        <v>#VALUE!</v>
      </c>
      <c r="DZ773" s="754" t="e">
        <v>#VALUE!</v>
      </c>
      <c r="EA773" s="754"/>
      <c r="EB773" s="754"/>
      <c r="HA773" s="756">
        <v>102</v>
      </c>
      <c r="HB773" s="756">
        <v>102</v>
      </c>
      <c r="HC773" s="756">
        <v>102</v>
      </c>
      <c r="HD773" s="756">
        <v>102</v>
      </c>
      <c r="HE773" s="756" t="s">
        <v>397</v>
      </c>
      <c r="HF773" s="756" t="s">
        <v>397</v>
      </c>
      <c r="HG773" s="756" t="s">
        <v>397</v>
      </c>
      <c r="HH773" s="756" t="s">
        <v>397</v>
      </c>
      <c r="HI773" s="756" t="s">
        <v>397</v>
      </c>
      <c r="HJ773" s="756" t="s">
        <v>397</v>
      </c>
      <c r="HK773"/>
      <c r="HL773"/>
      <c r="HM773"/>
      <c r="HN773" s="756" t="str">
        <f t="shared" si="25"/>
        <v>SDI</v>
      </c>
      <c r="HO773"/>
      <c r="HP773" s="757" t="s">
        <v>239</v>
      </c>
      <c r="HQ773" s="757" t="s">
        <v>239</v>
      </c>
      <c r="HR773" s="757" t="s">
        <v>239</v>
      </c>
      <c r="HS773"/>
      <c r="HW773" s="758"/>
      <c r="HX773"/>
      <c r="HY773" s="759" t="s">
        <v>572</v>
      </c>
      <c r="HZ773" s="759" t="s">
        <v>572</v>
      </c>
      <c r="IA773" s="759" t="s">
        <v>572</v>
      </c>
      <c r="IC773" s="760" t="s">
        <v>572</v>
      </c>
      <c r="ID773" s="760" t="s">
        <v>572</v>
      </c>
      <c r="IE773" s="760" t="s">
        <v>572</v>
      </c>
      <c r="IF773" s="761" t="s">
        <v>572</v>
      </c>
      <c r="IG773" s="619" t="str">
        <f t="shared" si="26"/>
        <v>IN HOUSE (MANUAL)</v>
      </c>
      <c r="II773" s="761" t="s">
        <v>572</v>
      </c>
      <c r="IK773" s="761" t="str">
        <f>IFERROR(VLOOKUP($M773,#REF!,13,0),"IN HOUSE (MANUAL)")</f>
        <v>IN HOUSE (MANUAL)</v>
      </c>
      <c r="IM773" s="760" t="s">
        <v>572</v>
      </c>
      <c r="IN773" s="760" t="s">
        <v>572</v>
      </c>
      <c r="IO773" s="760" t="s">
        <v>572</v>
      </c>
      <c r="IQ773" s="760" t="s">
        <v>239</v>
      </c>
      <c r="IR773" s="760" t="s">
        <v>239</v>
      </c>
      <c r="IT773" s="760" t="s">
        <v>572</v>
      </c>
      <c r="IV773" s="760" t="s">
        <v>572</v>
      </c>
      <c r="IW773" s="760" t="s">
        <v>572</v>
      </c>
      <c r="IY773" s="760" t="s">
        <v>572</v>
      </c>
      <c r="IZ773" s="760" t="s">
        <v>572</v>
      </c>
      <c r="JB773" s="760" t="s">
        <v>572</v>
      </c>
      <c r="JC773" s="760" t="s">
        <v>572</v>
      </c>
      <c r="JE773" s="760" t="s">
        <v>572</v>
      </c>
      <c r="JF773" s="760">
        <v>0</v>
      </c>
    </row>
    <row r="774" spans="1:266" ht="17.25" customHeight="1" x14ac:dyDescent="0.35">
      <c r="A774" s="618" t="s">
        <v>1789</v>
      </c>
      <c r="B774" s="730">
        <v>106</v>
      </c>
      <c r="C774" s="730" t="s">
        <v>1734</v>
      </c>
      <c r="D774" s="730" t="s">
        <v>1734</v>
      </c>
      <c r="E774" s="730">
        <v>13</v>
      </c>
      <c r="F774" s="731" t="s">
        <v>574</v>
      </c>
      <c r="G774" s="732">
        <v>1</v>
      </c>
      <c r="H774" s="826">
        <v>46196</v>
      </c>
      <c r="I774" s="730">
        <v>39</v>
      </c>
      <c r="J774" s="730" t="s">
        <v>308</v>
      </c>
      <c r="K774" s="730">
        <v>40</v>
      </c>
      <c r="L774" s="730" t="s">
        <v>1780</v>
      </c>
      <c r="M774" s="868" t="s">
        <v>1789</v>
      </c>
      <c r="N774" s="772" t="s">
        <v>390</v>
      </c>
      <c r="O774" s="772" t="s">
        <v>390</v>
      </c>
      <c r="P774" s="772">
        <v>0</v>
      </c>
      <c r="Q774" s="772">
        <v>0</v>
      </c>
      <c r="R774" s="868">
        <v>608</v>
      </c>
      <c r="S774" s="868" t="s">
        <v>1655</v>
      </c>
      <c r="T774" s="868" t="s">
        <v>1656</v>
      </c>
      <c r="U774" s="868">
        <v>608</v>
      </c>
      <c r="V774" s="868" t="s">
        <v>1657</v>
      </c>
      <c r="W774" s="868"/>
      <c r="X774" s="867">
        <v>102</v>
      </c>
      <c r="Y774" s="867">
        <v>102</v>
      </c>
      <c r="Z774" s="867">
        <v>102</v>
      </c>
      <c r="AA774" s="868" t="s">
        <v>157</v>
      </c>
      <c r="AB774" s="868" t="s">
        <v>1197</v>
      </c>
      <c r="AC774" s="868" t="s">
        <v>822</v>
      </c>
      <c r="AD774" s="868">
        <v>102</v>
      </c>
      <c r="AE774" s="775">
        <v>102</v>
      </c>
      <c r="AF774" s="776" t="s">
        <v>390</v>
      </c>
      <c r="AG774" s="918"/>
      <c r="AH774" s="918"/>
      <c r="AI774" s="918" t="s">
        <v>308</v>
      </c>
      <c r="AJ774" s="778">
        <v>36</v>
      </c>
      <c r="AK774" s="894"/>
      <c r="AL774" s="895"/>
      <c r="AM774" s="896">
        <v>0</v>
      </c>
      <c r="AN774" s="896"/>
      <c r="AO774" s="896"/>
      <c r="AP774" s="896"/>
      <c r="AQ774" s="896"/>
      <c r="AR774" s="896"/>
      <c r="AS774" s="896" t="s">
        <v>397</v>
      </c>
      <c r="AT774" s="896"/>
      <c r="AU774" s="896"/>
      <c r="AV774" s="896"/>
      <c r="AW774" s="896"/>
      <c r="AX774" s="896"/>
      <c r="AY774" s="896"/>
      <c r="AZ774" s="896"/>
      <c r="BA774" s="896"/>
      <c r="BB774" s="896">
        <v>0</v>
      </c>
      <c r="BC774" s="896" t="s">
        <v>397</v>
      </c>
      <c r="BD774" s="896">
        <v>0</v>
      </c>
      <c r="BE774" s="896">
        <v>0</v>
      </c>
      <c r="BF774" s="896" t="s">
        <v>397</v>
      </c>
      <c r="BG774" s="896">
        <v>0</v>
      </c>
      <c r="BH774" s="896">
        <v>0</v>
      </c>
      <c r="BI774" s="896">
        <v>102</v>
      </c>
      <c r="BJ774" s="896" t="s">
        <v>902</v>
      </c>
      <c r="BK774" s="896">
        <v>60</v>
      </c>
      <c r="BL774" s="896"/>
      <c r="BM774" s="896"/>
      <c r="BN774" s="896" t="s">
        <v>308</v>
      </c>
      <c r="BO774" s="896" t="s">
        <v>308</v>
      </c>
      <c r="BP774" s="896" t="s">
        <v>308</v>
      </c>
      <c r="BQ774" s="896" t="s">
        <v>308</v>
      </c>
      <c r="BR774" s="896"/>
      <c r="BS774" s="896">
        <v>102</v>
      </c>
      <c r="BT774" s="896" t="s">
        <v>1672</v>
      </c>
      <c r="BU774" s="896" t="s">
        <v>579</v>
      </c>
      <c r="BV774" s="896"/>
      <c r="BW774" s="896"/>
      <c r="BX774" s="896"/>
      <c r="BY774" s="896"/>
      <c r="BZ774" s="896"/>
      <c r="CA774" s="896"/>
      <c r="CB774" s="896"/>
      <c r="CC774" s="896"/>
      <c r="CD774" s="896"/>
      <c r="CE774" s="896"/>
      <c r="CF774" s="896"/>
      <c r="CG774" s="896"/>
      <c r="CH774" s="896"/>
      <c r="CI774" s="896"/>
      <c r="CJ774" s="896"/>
      <c r="CK774" s="867"/>
      <c r="CL774" s="867" t="s">
        <v>397</v>
      </c>
      <c r="CM774" s="867" t="s">
        <v>397</v>
      </c>
      <c r="CN774" s="867" t="s">
        <v>397</v>
      </c>
      <c r="CO774" s="867">
        <v>102</v>
      </c>
      <c r="CP774" s="867">
        <v>102</v>
      </c>
      <c r="CQ774" s="773">
        <v>102</v>
      </c>
      <c r="CR774" s="772">
        <v>102</v>
      </c>
      <c r="CS774" s="869"/>
      <c r="CT774" s="782" t="s">
        <v>308</v>
      </c>
      <c r="CU774" s="783" t="s">
        <v>308</v>
      </c>
      <c r="CV774" s="776"/>
      <c r="CW774" s="776"/>
      <c r="CX774" s="782">
        <v>46254</v>
      </c>
      <c r="CY774" s="870">
        <v>0</v>
      </c>
      <c r="CZ774" s="870">
        <v>0</v>
      </c>
      <c r="DA774" s="871">
        <v>0</v>
      </c>
      <c r="DB774" s="871">
        <v>0</v>
      </c>
      <c r="DC774" s="871">
        <v>0</v>
      </c>
      <c r="DD774" s="871" t="s">
        <v>397</v>
      </c>
      <c r="DE774" s="871" t="s">
        <v>397</v>
      </c>
      <c r="DF774" s="871" t="s">
        <v>390</v>
      </c>
      <c r="DG774" s="871" t="s">
        <v>390</v>
      </c>
      <c r="DH774" s="872">
        <v>0</v>
      </c>
      <c r="DI774" s="776" t="s">
        <v>397</v>
      </c>
      <c r="DJ774" s="776" t="s">
        <v>390</v>
      </c>
      <c r="DK774" s="776" t="s">
        <v>390</v>
      </c>
      <c r="DL774" s="776" t="s">
        <v>390</v>
      </c>
      <c r="DM774" s="776">
        <v>46276</v>
      </c>
      <c r="DN774" s="776">
        <v>46276</v>
      </c>
      <c r="DO774" s="873" t="s">
        <v>308</v>
      </c>
      <c r="DP774" s="776">
        <v>46297</v>
      </c>
      <c r="DQ774" s="776">
        <v>46297</v>
      </c>
      <c r="DR774" s="776">
        <v>46297</v>
      </c>
      <c r="DS774" s="872">
        <v>46297</v>
      </c>
      <c r="DT774" s="752">
        <v>46297</v>
      </c>
      <c r="DU774" s="753">
        <v>-9</v>
      </c>
      <c r="DV774" s="753" t="s">
        <v>308</v>
      </c>
      <c r="DW774" s="754">
        <v>46288</v>
      </c>
      <c r="DX774" s="755">
        <v>46288</v>
      </c>
      <c r="DY774" s="754" t="e">
        <v>#VALUE!</v>
      </c>
      <c r="DZ774" s="754" t="e">
        <v>#VALUE!</v>
      </c>
      <c r="EA774" s="754"/>
      <c r="EB774" s="754"/>
      <c r="HA774" s="756">
        <v>102</v>
      </c>
      <c r="HB774" s="756">
        <v>102</v>
      </c>
      <c r="HC774" s="756">
        <v>102</v>
      </c>
      <c r="HD774" s="756">
        <v>102</v>
      </c>
      <c r="HE774" s="756" t="s">
        <v>397</v>
      </c>
      <c r="HF774" s="756" t="s">
        <v>397</v>
      </c>
      <c r="HG774" s="756" t="s">
        <v>397</v>
      </c>
      <c r="HH774" s="756" t="s">
        <v>397</v>
      </c>
      <c r="HI774" s="756" t="s">
        <v>397</v>
      </c>
      <c r="HJ774" s="756" t="s">
        <v>397</v>
      </c>
      <c r="HK774"/>
      <c r="HL774"/>
      <c r="HM774"/>
      <c r="HN774" s="756" t="str">
        <f t="shared" si="25"/>
        <v>SDI</v>
      </c>
      <c r="HO774"/>
      <c r="HP774" s="757" t="s">
        <v>239</v>
      </c>
      <c r="HQ774" s="757" t="s">
        <v>239</v>
      </c>
      <c r="HR774" s="757" t="s">
        <v>239</v>
      </c>
      <c r="HS774"/>
      <c r="HW774" s="758"/>
      <c r="HX774"/>
      <c r="HY774" s="759" t="s">
        <v>572</v>
      </c>
      <c r="HZ774" s="759" t="s">
        <v>572</v>
      </c>
      <c r="IA774" s="759" t="s">
        <v>572</v>
      </c>
      <c r="IC774" s="760" t="s">
        <v>572</v>
      </c>
      <c r="ID774" s="760" t="s">
        <v>572</v>
      </c>
      <c r="IE774" s="760" t="s">
        <v>572</v>
      </c>
      <c r="IF774" s="761" t="s">
        <v>572</v>
      </c>
      <c r="IG774" s="619" t="str">
        <f t="shared" si="26"/>
        <v>IN HOUSE (MANUAL)</v>
      </c>
      <c r="II774" s="761" t="s">
        <v>572</v>
      </c>
      <c r="IK774" s="761" t="str">
        <f>IFERROR(VLOOKUP($M774,#REF!,13,0),"IN HOUSE (MANUAL)")</f>
        <v>IN HOUSE (MANUAL)</v>
      </c>
      <c r="IM774" s="760" t="s">
        <v>572</v>
      </c>
      <c r="IN774" s="760" t="s">
        <v>572</v>
      </c>
      <c r="IO774" s="760" t="s">
        <v>572</v>
      </c>
      <c r="IQ774" s="760" t="s">
        <v>239</v>
      </c>
      <c r="IR774" s="760" t="s">
        <v>239</v>
      </c>
      <c r="IT774" s="760" t="s">
        <v>572</v>
      </c>
      <c r="IV774" s="760" t="s">
        <v>572</v>
      </c>
      <c r="IW774" s="760" t="s">
        <v>572</v>
      </c>
      <c r="IY774" s="760" t="s">
        <v>572</v>
      </c>
      <c r="IZ774" s="760" t="s">
        <v>572</v>
      </c>
      <c r="JB774" s="760" t="s">
        <v>572</v>
      </c>
      <c r="JC774" s="760" t="s">
        <v>572</v>
      </c>
      <c r="JE774" s="760" t="s">
        <v>572</v>
      </c>
      <c r="JF774" s="760">
        <v>102</v>
      </c>
    </row>
    <row r="775" spans="1:266" ht="17.25" customHeight="1" x14ac:dyDescent="0.35">
      <c r="A775" s="618" t="s">
        <v>1790</v>
      </c>
      <c r="B775" s="730">
        <v>107</v>
      </c>
      <c r="C775" s="730" t="s">
        <v>1734</v>
      </c>
      <c r="D775" s="730" t="s">
        <v>1734</v>
      </c>
      <c r="E775" s="730">
        <v>13</v>
      </c>
      <c r="F775" s="731" t="s">
        <v>574</v>
      </c>
      <c r="G775" s="732">
        <v>1</v>
      </c>
      <c r="H775" s="826">
        <v>46196</v>
      </c>
      <c r="I775" s="730">
        <v>39</v>
      </c>
      <c r="J775" s="730" t="s">
        <v>308</v>
      </c>
      <c r="K775" s="730">
        <v>40</v>
      </c>
      <c r="L775" s="730" t="s">
        <v>1791</v>
      </c>
      <c r="M775" s="868" t="s">
        <v>1790</v>
      </c>
      <c r="N775" s="868" t="s">
        <v>390</v>
      </c>
      <c r="O775" s="868" t="s">
        <v>390</v>
      </c>
      <c r="P775" s="868">
        <v>0</v>
      </c>
      <c r="Q775" s="868">
        <v>0</v>
      </c>
      <c r="R775" s="868">
        <v>608</v>
      </c>
      <c r="S775" s="868" t="s">
        <v>1675</v>
      </c>
      <c r="T775" s="868" t="s">
        <v>1792</v>
      </c>
      <c r="U775" s="868">
        <v>608</v>
      </c>
      <c r="V775" s="868" t="s">
        <v>1657</v>
      </c>
      <c r="W775" s="868"/>
      <c r="X775" s="867">
        <v>876</v>
      </c>
      <c r="Y775" s="867">
        <v>0</v>
      </c>
      <c r="Z775" s="867">
        <v>0</v>
      </c>
      <c r="AA775" s="868" t="s">
        <v>157</v>
      </c>
      <c r="AB775" s="868" t="s">
        <v>569</v>
      </c>
      <c r="AC775" s="868" t="s">
        <v>608</v>
      </c>
      <c r="AD775" s="868">
        <v>876</v>
      </c>
      <c r="AE775" s="775">
        <v>876</v>
      </c>
      <c r="AF775" s="776" t="s">
        <v>390</v>
      </c>
      <c r="AG775" s="918"/>
      <c r="AH775" s="918"/>
      <c r="AI775" s="918" t="s">
        <v>308</v>
      </c>
      <c r="AJ775" s="778">
        <v>37</v>
      </c>
      <c r="AK775" s="894"/>
      <c r="AL775" s="895"/>
      <c r="AM775" s="896">
        <v>0</v>
      </c>
      <c r="AN775" s="896"/>
      <c r="AO775" s="896"/>
      <c r="AP775" s="896"/>
      <c r="AQ775" s="896"/>
      <c r="AR775" s="896"/>
      <c r="AS775" s="896" t="s">
        <v>397</v>
      </c>
      <c r="AT775" s="896">
        <v>876</v>
      </c>
      <c r="AU775" s="896"/>
      <c r="AV775" s="896"/>
      <c r="AW775" s="896"/>
      <c r="AX775" s="896"/>
      <c r="AY775" s="896"/>
      <c r="AZ775" s="896"/>
      <c r="BA775" s="896"/>
      <c r="BB775" s="896">
        <v>0</v>
      </c>
      <c r="BC775" s="896" t="s">
        <v>397</v>
      </c>
      <c r="BD775" s="896">
        <v>0</v>
      </c>
      <c r="BE775" s="896">
        <v>0</v>
      </c>
      <c r="BF775" s="896" t="s">
        <v>397</v>
      </c>
      <c r="BG775" s="896">
        <v>0</v>
      </c>
      <c r="BH775" s="896">
        <v>0</v>
      </c>
      <c r="BI775" s="896">
        <v>804</v>
      </c>
      <c r="BJ775" s="896" t="s">
        <v>902</v>
      </c>
      <c r="BK775" s="896">
        <v>0</v>
      </c>
      <c r="BL775" s="896"/>
      <c r="BM775" s="896"/>
      <c r="BN775" s="896" t="s">
        <v>308</v>
      </c>
      <c r="BO775" s="896" t="s">
        <v>308</v>
      </c>
      <c r="BP775" s="896" t="s">
        <v>308</v>
      </c>
      <c r="BQ775" s="896" t="s">
        <v>308</v>
      </c>
      <c r="BR775" s="896"/>
      <c r="BS775" s="896">
        <v>0</v>
      </c>
      <c r="BT775" s="896" t="s">
        <v>1672</v>
      </c>
      <c r="BU775" s="896" t="s">
        <v>579</v>
      </c>
      <c r="BV775" s="896"/>
      <c r="BW775" s="896"/>
      <c r="BX775" s="896"/>
      <c r="BY775" s="896"/>
      <c r="BZ775" s="896"/>
      <c r="CA775" s="896"/>
      <c r="CB775" s="896"/>
      <c r="CC775" s="896"/>
      <c r="CD775" s="896"/>
      <c r="CE775" s="896"/>
      <c r="CF775" s="896"/>
      <c r="CG775" s="896"/>
      <c r="CH775" s="896"/>
      <c r="CI775" s="896"/>
      <c r="CJ775" s="896"/>
      <c r="CK775" s="867"/>
      <c r="CL775" s="867" t="s">
        <v>397</v>
      </c>
      <c r="CM775" s="867" t="s">
        <v>397</v>
      </c>
      <c r="CN775" s="867" t="s">
        <v>397</v>
      </c>
      <c r="CO775" s="867">
        <v>0</v>
      </c>
      <c r="CP775" s="867">
        <v>804</v>
      </c>
      <c r="CQ775" s="773">
        <v>876</v>
      </c>
      <c r="CR775" s="772">
        <v>876</v>
      </c>
      <c r="CS775" s="869"/>
      <c r="CT775" s="782" t="s">
        <v>308</v>
      </c>
      <c r="CU775" s="866" t="s">
        <v>308</v>
      </c>
      <c r="CV775" s="776"/>
      <c r="CW775" s="776"/>
      <c r="CX775" s="782">
        <v>46246</v>
      </c>
      <c r="CY775" s="870">
        <v>0</v>
      </c>
      <c r="CZ775" s="870">
        <v>0</v>
      </c>
      <c r="DA775" s="871">
        <v>0</v>
      </c>
      <c r="DB775" s="871">
        <v>0</v>
      </c>
      <c r="DC775" s="871">
        <v>0</v>
      </c>
      <c r="DD775" s="871" t="s">
        <v>397</v>
      </c>
      <c r="DE775" s="871" t="s">
        <v>397</v>
      </c>
      <c r="DF775" s="871" t="s">
        <v>390</v>
      </c>
      <c r="DG775" s="871" t="s">
        <v>390</v>
      </c>
      <c r="DH775" s="872">
        <v>0</v>
      </c>
      <c r="DI775" s="776" t="s">
        <v>397</v>
      </c>
      <c r="DJ775" s="776" t="s">
        <v>390</v>
      </c>
      <c r="DK775" s="776" t="s">
        <v>390</v>
      </c>
      <c r="DL775" s="776" t="s">
        <v>390</v>
      </c>
      <c r="DM775" s="776">
        <v>46275</v>
      </c>
      <c r="DN775" s="776">
        <v>46275</v>
      </c>
      <c r="DO775" s="873" t="s">
        <v>308</v>
      </c>
      <c r="DP775" s="776">
        <v>46297</v>
      </c>
      <c r="DQ775" s="776">
        <v>46297</v>
      </c>
      <c r="DR775" s="776">
        <v>46297</v>
      </c>
      <c r="DS775" s="872">
        <v>46297</v>
      </c>
      <c r="DT775" s="752">
        <v>46297</v>
      </c>
      <c r="DU775" s="753">
        <v>-8</v>
      </c>
      <c r="DV775" s="753" t="s">
        <v>308</v>
      </c>
      <c r="DW775" s="754">
        <v>46288</v>
      </c>
      <c r="DX775" s="755">
        <v>46289</v>
      </c>
      <c r="DY775" s="754" t="e">
        <v>#VALUE!</v>
      </c>
      <c r="DZ775" s="754" t="e">
        <v>#VALUE!</v>
      </c>
      <c r="EA775" s="754"/>
      <c r="EB775" s="754"/>
      <c r="HA775" s="756">
        <v>876</v>
      </c>
      <c r="HB775" s="756">
        <v>876</v>
      </c>
      <c r="HC775" s="756">
        <v>876</v>
      </c>
      <c r="HD775" s="756">
        <v>876</v>
      </c>
      <c r="HE775" s="756" t="s">
        <v>397</v>
      </c>
      <c r="HF775" s="756" t="s">
        <v>397</v>
      </c>
      <c r="HG775" s="756" t="s">
        <v>397</v>
      </c>
      <c r="HH775" s="756" t="s">
        <v>397</v>
      </c>
      <c r="HI775" s="756" t="s">
        <v>397</v>
      </c>
      <c r="HJ775" s="756" t="s">
        <v>397</v>
      </c>
      <c r="HK775"/>
      <c r="HL775"/>
      <c r="HM775"/>
      <c r="HN775" s="756" t="str">
        <f t="shared" si="25"/>
        <v>SDI</v>
      </c>
      <c r="HO775"/>
      <c r="HP775" s="757" t="s">
        <v>239</v>
      </c>
      <c r="HQ775" s="757" t="s">
        <v>239</v>
      </c>
      <c r="HR775" s="757" t="s">
        <v>239</v>
      </c>
      <c r="HS775"/>
      <c r="HW775" s="758"/>
      <c r="HX775"/>
      <c r="HY775" s="759" t="s">
        <v>572</v>
      </c>
      <c r="HZ775" s="759" t="s">
        <v>572</v>
      </c>
      <c r="IA775" s="759" t="s">
        <v>572</v>
      </c>
      <c r="IC775" s="760" t="s">
        <v>572</v>
      </c>
      <c r="ID775" s="760" t="s">
        <v>572</v>
      </c>
      <c r="IE775" s="760" t="s">
        <v>572</v>
      </c>
      <c r="IF775" s="761" t="s">
        <v>572</v>
      </c>
      <c r="IG775" s="619" t="str">
        <f t="shared" si="26"/>
        <v>IN HOUSE (MANUAL)</v>
      </c>
      <c r="II775" s="761" t="s">
        <v>572</v>
      </c>
      <c r="IK775" s="761" t="str">
        <f>IFERROR(VLOOKUP($M775,#REF!,13,0),"IN HOUSE (MANUAL)")</f>
        <v>IN HOUSE (MANUAL)</v>
      </c>
      <c r="IM775" s="760" t="s">
        <v>572</v>
      </c>
      <c r="IN775" s="760" t="s">
        <v>572</v>
      </c>
      <c r="IO775" s="760" t="s">
        <v>572</v>
      </c>
      <c r="IQ775" s="760" t="s">
        <v>239</v>
      </c>
      <c r="IR775" s="760" t="s">
        <v>239</v>
      </c>
      <c r="IT775" s="760" t="s">
        <v>572</v>
      </c>
      <c r="IV775" s="760" t="s">
        <v>572</v>
      </c>
      <c r="IW775" s="760" t="s">
        <v>572</v>
      </c>
      <c r="IY775" s="760" t="s">
        <v>572</v>
      </c>
      <c r="IZ775" s="760" t="s">
        <v>572</v>
      </c>
      <c r="JB775" s="760" t="s">
        <v>572</v>
      </c>
      <c r="JC775" s="760" t="s">
        <v>572</v>
      </c>
      <c r="JE775" s="760" t="s">
        <v>572</v>
      </c>
      <c r="JF775" s="760">
        <v>0</v>
      </c>
    </row>
    <row r="776" spans="1:266" ht="17.25" customHeight="1" x14ac:dyDescent="0.35">
      <c r="A776" s="618" t="s">
        <v>1793</v>
      </c>
      <c r="B776" s="730">
        <v>108</v>
      </c>
      <c r="C776" s="730" t="s">
        <v>1734</v>
      </c>
      <c r="D776" s="730" t="s">
        <v>1734</v>
      </c>
      <c r="E776" s="730">
        <v>13</v>
      </c>
      <c r="F776" s="731" t="s">
        <v>574</v>
      </c>
      <c r="G776" s="732">
        <v>1</v>
      </c>
      <c r="H776" s="826">
        <v>46196</v>
      </c>
      <c r="I776" s="730">
        <v>39</v>
      </c>
      <c r="J776" s="730" t="s">
        <v>308</v>
      </c>
      <c r="K776" s="730">
        <v>40</v>
      </c>
      <c r="L776" s="730" t="s">
        <v>1782</v>
      </c>
      <c r="M776" s="868" t="s">
        <v>1793</v>
      </c>
      <c r="N776" s="868" t="s">
        <v>390</v>
      </c>
      <c r="O776" s="868" t="s">
        <v>390</v>
      </c>
      <c r="P776" s="868">
        <v>0</v>
      </c>
      <c r="Q776" s="868">
        <v>0</v>
      </c>
      <c r="R776" s="868">
        <v>608</v>
      </c>
      <c r="S776" s="868" t="s">
        <v>1675</v>
      </c>
      <c r="T776" s="868" t="s">
        <v>1783</v>
      </c>
      <c r="U776" s="868">
        <v>608</v>
      </c>
      <c r="V776" s="868" t="s">
        <v>1657</v>
      </c>
      <c r="W776" s="868"/>
      <c r="X776" s="867">
        <v>48</v>
      </c>
      <c r="Y776" s="867">
        <v>0</v>
      </c>
      <c r="Z776" s="867">
        <v>48</v>
      </c>
      <c r="AA776" s="868" t="s">
        <v>157</v>
      </c>
      <c r="AB776" s="868" t="s">
        <v>569</v>
      </c>
      <c r="AC776" s="868" t="s">
        <v>584</v>
      </c>
      <c r="AD776" s="868">
        <v>48</v>
      </c>
      <c r="AE776" s="775">
        <v>48</v>
      </c>
      <c r="AF776" s="776" t="s">
        <v>390</v>
      </c>
      <c r="AG776" s="918"/>
      <c r="AH776" s="918"/>
      <c r="AI776" s="918" t="s">
        <v>308</v>
      </c>
      <c r="AJ776" s="778">
        <v>38</v>
      </c>
      <c r="AK776" s="894"/>
      <c r="AL776" s="895"/>
      <c r="AM776" s="896">
        <v>0</v>
      </c>
      <c r="AN776" s="896"/>
      <c r="AO776" s="896"/>
      <c r="AP776" s="896"/>
      <c r="AQ776" s="896"/>
      <c r="AR776" s="896"/>
      <c r="AS776" s="896" t="s">
        <v>397</v>
      </c>
      <c r="AT776" s="896"/>
      <c r="AU776" s="896"/>
      <c r="AV776" s="896"/>
      <c r="AW776" s="896"/>
      <c r="AX776" s="896"/>
      <c r="AY776" s="896"/>
      <c r="AZ776" s="896"/>
      <c r="BA776" s="896"/>
      <c r="BB776" s="896">
        <v>0</v>
      </c>
      <c r="BC776" s="896" t="s">
        <v>397</v>
      </c>
      <c r="BD776" s="896">
        <v>0</v>
      </c>
      <c r="BE776" s="896">
        <v>0</v>
      </c>
      <c r="BF776" s="896" t="s">
        <v>397</v>
      </c>
      <c r="BG776" s="896">
        <v>0</v>
      </c>
      <c r="BH776" s="896">
        <v>0</v>
      </c>
      <c r="BI776" s="896">
        <v>48</v>
      </c>
      <c r="BJ776" s="896" t="s">
        <v>902</v>
      </c>
      <c r="BK776" s="896">
        <v>0</v>
      </c>
      <c r="BL776" s="896"/>
      <c r="BM776" s="896"/>
      <c r="BN776" s="896" t="s">
        <v>308</v>
      </c>
      <c r="BO776" s="896" t="s">
        <v>308</v>
      </c>
      <c r="BP776" s="896" t="s">
        <v>308</v>
      </c>
      <c r="BQ776" s="896" t="s">
        <v>308</v>
      </c>
      <c r="BR776" s="896"/>
      <c r="BS776" s="896">
        <v>48</v>
      </c>
      <c r="BT776" s="896" t="s">
        <v>1672</v>
      </c>
      <c r="BU776" s="896" t="s">
        <v>579</v>
      </c>
      <c r="BV776" s="896"/>
      <c r="BW776" s="896"/>
      <c r="BX776" s="896"/>
      <c r="BY776" s="896"/>
      <c r="BZ776" s="896"/>
      <c r="CA776" s="896"/>
      <c r="CB776" s="896"/>
      <c r="CC776" s="896"/>
      <c r="CD776" s="896"/>
      <c r="CE776" s="896"/>
      <c r="CF776" s="896"/>
      <c r="CG776" s="896"/>
      <c r="CH776" s="896"/>
      <c r="CI776" s="896"/>
      <c r="CJ776" s="896"/>
      <c r="CK776" s="867"/>
      <c r="CL776" s="867" t="s">
        <v>397</v>
      </c>
      <c r="CM776" s="867" t="s">
        <v>397</v>
      </c>
      <c r="CN776" s="867" t="s">
        <v>397</v>
      </c>
      <c r="CO776" s="867">
        <v>48</v>
      </c>
      <c r="CP776" s="867">
        <v>48</v>
      </c>
      <c r="CQ776" s="773">
        <v>48</v>
      </c>
      <c r="CR776" s="772">
        <v>48</v>
      </c>
      <c r="CS776" s="869"/>
      <c r="CT776" s="782" t="s">
        <v>308</v>
      </c>
      <c r="CU776" s="866" t="s">
        <v>308</v>
      </c>
      <c r="CV776" s="776"/>
      <c r="CW776" s="776"/>
      <c r="CX776" s="782">
        <v>46254</v>
      </c>
      <c r="CY776" s="870">
        <v>0</v>
      </c>
      <c r="CZ776" s="870">
        <v>0</v>
      </c>
      <c r="DA776" s="871">
        <v>0</v>
      </c>
      <c r="DB776" s="871">
        <v>0</v>
      </c>
      <c r="DC776" s="871">
        <v>0</v>
      </c>
      <c r="DD776" s="871" t="s">
        <v>397</v>
      </c>
      <c r="DE776" s="871" t="s">
        <v>397</v>
      </c>
      <c r="DF776" s="871" t="s">
        <v>390</v>
      </c>
      <c r="DG776" s="871" t="s">
        <v>390</v>
      </c>
      <c r="DH776" s="872">
        <v>0</v>
      </c>
      <c r="DI776" s="776" t="s">
        <v>397</v>
      </c>
      <c r="DJ776" s="776" t="s">
        <v>390</v>
      </c>
      <c r="DK776" s="776" t="s">
        <v>390</v>
      </c>
      <c r="DL776" s="776" t="s">
        <v>390</v>
      </c>
      <c r="DM776" s="776">
        <v>46276</v>
      </c>
      <c r="DN776" s="776">
        <v>46276</v>
      </c>
      <c r="DO776" s="873" t="s">
        <v>308</v>
      </c>
      <c r="DP776" s="776">
        <v>46297</v>
      </c>
      <c r="DQ776" s="776">
        <v>46297</v>
      </c>
      <c r="DR776" s="776">
        <v>46297</v>
      </c>
      <c r="DS776" s="872">
        <v>46297</v>
      </c>
      <c r="DT776" s="752">
        <v>46297</v>
      </c>
      <c r="DU776" s="753">
        <v>-7</v>
      </c>
      <c r="DV776" s="753" t="s">
        <v>308</v>
      </c>
      <c r="DW776" s="754">
        <v>46289</v>
      </c>
      <c r="DX776" s="755">
        <v>46290</v>
      </c>
      <c r="DY776" s="754" t="e">
        <v>#VALUE!</v>
      </c>
      <c r="DZ776" s="754" t="e">
        <v>#VALUE!</v>
      </c>
      <c r="EA776" s="754"/>
      <c r="EB776" s="754"/>
      <c r="HA776" s="756">
        <v>48</v>
      </c>
      <c r="HB776" s="756">
        <v>48</v>
      </c>
      <c r="HC776" s="756">
        <v>48</v>
      </c>
      <c r="HD776" s="756">
        <v>48</v>
      </c>
      <c r="HE776" s="756" t="s">
        <v>397</v>
      </c>
      <c r="HF776" s="756" t="s">
        <v>397</v>
      </c>
      <c r="HG776" s="756" t="s">
        <v>397</v>
      </c>
      <c r="HH776" s="756" t="s">
        <v>397</v>
      </c>
      <c r="HI776" s="756" t="s">
        <v>397</v>
      </c>
      <c r="HJ776" s="756" t="s">
        <v>397</v>
      </c>
      <c r="HK776"/>
      <c r="HL776"/>
      <c r="HM776"/>
      <c r="HN776" s="756" t="str">
        <f t="shared" si="25"/>
        <v>SDI</v>
      </c>
      <c r="HO776"/>
      <c r="HP776" s="757" t="s">
        <v>239</v>
      </c>
      <c r="HQ776" s="757" t="s">
        <v>239</v>
      </c>
      <c r="HR776" s="757" t="s">
        <v>239</v>
      </c>
      <c r="HS776"/>
      <c r="HW776" s="758"/>
      <c r="HX776"/>
      <c r="HY776" s="759" t="s">
        <v>572</v>
      </c>
      <c r="HZ776" s="759" t="s">
        <v>572</v>
      </c>
      <c r="IA776" s="759" t="s">
        <v>572</v>
      </c>
      <c r="IC776" s="760" t="s">
        <v>572</v>
      </c>
      <c r="ID776" s="760" t="s">
        <v>572</v>
      </c>
      <c r="IE776" s="760" t="s">
        <v>572</v>
      </c>
      <c r="IF776" s="761" t="s">
        <v>572</v>
      </c>
      <c r="IG776" s="619" t="str">
        <f t="shared" si="26"/>
        <v>IN HOUSE (MANUAL)</v>
      </c>
      <c r="II776" s="761" t="s">
        <v>572</v>
      </c>
      <c r="IK776" s="761" t="str">
        <f>IFERROR(VLOOKUP($M776,#REF!,13,0),"IN HOUSE (MANUAL)")</f>
        <v>IN HOUSE (MANUAL)</v>
      </c>
      <c r="IM776" s="760" t="s">
        <v>572</v>
      </c>
      <c r="IN776" s="760" t="s">
        <v>572</v>
      </c>
      <c r="IO776" s="760" t="s">
        <v>572</v>
      </c>
      <c r="IQ776" s="760" t="s">
        <v>239</v>
      </c>
      <c r="IR776" s="760" t="s">
        <v>239</v>
      </c>
      <c r="IT776" s="760" t="s">
        <v>572</v>
      </c>
      <c r="IV776" s="760" t="s">
        <v>572</v>
      </c>
      <c r="IW776" s="760" t="s">
        <v>572</v>
      </c>
      <c r="IY776" s="760" t="s">
        <v>572</v>
      </c>
      <c r="IZ776" s="760" t="s">
        <v>572</v>
      </c>
      <c r="JB776" s="760" t="s">
        <v>572</v>
      </c>
      <c r="JC776" s="760" t="s">
        <v>572</v>
      </c>
      <c r="JE776" s="760" t="s">
        <v>572</v>
      </c>
      <c r="JF776" s="760">
        <v>48</v>
      </c>
    </row>
    <row r="777" spans="1:266" ht="17.25" customHeight="1" x14ac:dyDescent="0.35">
      <c r="A777" s="618" t="s">
        <v>1794</v>
      </c>
      <c r="B777" s="730">
        <v>109</v>
      </c>
      <c r="C777" s="730" t="s">
        <v>1734</v>
      </c>
      <c r="D777" s="730" t="s">
        <v>1734</v>
      </c>
      <c r="E777" s="730">
        <v>13</v>
      </c>
      <c r="F777" s="731" t="s">
        <v>308</v>
      </c>
      <c r="G777" s="732">
        <v>1</v>
      </c>
      <c r="H777" s="826">
        <v>46231</v>
      </c>
      <c r="I777" s="730">
        <v>40</v>
      </c>
      <c r="J777" s="730" t="s">
        <v>308</v>
      </c>
      <c r="K777" s="730">
        <v>41</v>
      </c>
      <c r="L777" s="730" t="s">
        <v>1795</v>
      </c>
      <c r="M777" s="877" t="s">
        <v>1794</v>
      </c>
      <c r="N777" s="877" t="s">
        <v>390</v>
      </c>
      <c r="O777" s="877" t="s">
        <v>390</v>
      </c>
      <c r="P777" s="877" t="s">
        <v>390</v>
      </c>
      <c r="Q777" s="877">
        <v>0</v>
      </c>
      <c r="R777" s="877">
        <v>880</v>
      </c>
      <c r="S777" s="877"/>
      <c r="T777" s="877" t="s">
        <v>1796</v>
      </c>
      <c r="U777" s="877">
        <v>880</v>
      </c>
      <c r="V777" s="877" t="s">
        <v>308</v>
      </c>
      <c r="W777" s="877" t="s">
        <v>218</v>
      </c>
      <c r="X777" s="884">
        <v>864</v>
      </c>
      <c r="Y777" s="877"/>
      <c r="Z777" s="792"/>
      <c r="AA777" s="877" t="s">
        <v>32</v>
      </c>
      <c r="AB777" s="877" t="s">
        <v>569</v>
      </c>
      <c r="AC777" s="877" t="s">
        <v>630</v>
      </c>
      <c r="AD777" s="877">
        <v>864</v>
      </c>
      <c r="AE777" s="875">
        <v>864</v>
      </c>
      <c r="AF777" s="792">
        <v>46279</v>
      </c>
      <c r="AG777" s="793" t="s">
        <v>631</v>
      </c>
      <c r="AH777" s="793"/>
      <c r="AI777" s="793" t="s">
        <v>308</v>
      </c>
      <c r="AJ777" s="794">
        <v>39</v>
      </c>
      <c r="AK777" s="795"/>
      <c r="AL777" s="794"/>
      <c r="AM777" s="796">
        <v>864</v>
      </c>
      <c r="AN777" s="796"/>
      <c r="AO777" s="796"/>
      <c r="AP777" s="796">
        <v>864</v>
      </c>
      <c r="AQ777" s="796">
        <v>37</v>
      </c>
      <c r="AR777" s="796">
        <v>22</v>
      </c>
      <c r="AS777" s="796"/>
      <c r="AT777" s="796"/>
      <c r="AU777" s="796"/>
      <c r="AV777" s="796"/>
      <c r="AW777" s="796"/>
      <c r="AX777" s="796"/>
      <c r="AY777" s="796"/>
      <c r="AZ777" s="796"/>
      <c r="BA777" s="796"/>
      <c r="BB777" s="796">
        <v>0</v>
      </c>
      <c r="BC777" s="796">
        <v>0</v>
      </c>
      <c r="BD777" s="796">
        <v>0</v>
      </c>
      <c r="BE777" s="796">
        <v>0</v>
      </c>
      <c r="BF777" s="796">
        <v>864</v>
      </c>
      <c r="BG777" s="796">
        <v>0</v>
      </c>
      <c r="BH777" s="796">
        <v>0</v>
      </c>
      <c r="BI777" s="796">
        <v>864</v>
      </c>
      <c r="BJ777" s="796"/>
      <c r="BK777" s="796">
        <v>864</v>
      </c>
      <c r="BL777" s="796">
        <v>864</v>
      </c>
      <c r="BM777" s="796">
        <v>864</v>
      </c>
      <c r="BN777" s="796" t="s">
        <v>308</v>
      </c>
      <c r="BO777" s="796" t="s">
        <v>308</v>
      </c>
      <c r="BP777" s="796" t="s">
        <v>308</v>
      </c>
      <c r="BQ777" s="796" t="s">
        <v>308</v>
      </c>
      <c r="BR777" s="796"/>
      <c r="BS777" s="796">
        <v>864</v>
      </c>
      <c r="BT777" s="796"/>
      <c r="BU777" s="796">
        <v>864</v>
      </c>
      <c r="BV777" s="796">
        <v>822</v>
      </c>
      <c r="BW777" s="796">
        <v>822</v>
      </c>
      <c r="BX777" s="796">
        <v>822</v>
      </c>
      <c r="BY777" s="796">
        <v>864</v>
      </c>
      <c r="BZ777" s="796">
        <v>864</v>
      </c>
      <c r="CA777" s="796"/>
      <c r="CB777" s="796"/>
      <c r="CC777" s="796"/>
      <c r="CD777" s="796"/>
      <c r="CE777" s="796"/>
      <c r="CF777" s="796"/>
      <c r="CG777" s="796"/>
      <c r="CH777" s="796"/>
      <c r="CI777" s="796"/>
      <c r="CJ777" s="796"/>
      <c r="CK777" s="789">
        <v>114</v>
      </c>
      <c r="CL777" s="789">
        <v>864</v>
      </c>
      <c r="CM777" s="789" t="s">
        <v>397</v>
      </c>
      <c r="CN777" s="789" t="s">
        <v>397</v>
      </c>
      <c r="CO777" s="789">
        <v>864</v>
      </c>
      <c r="CP777" s="789">
        <v>864</v>
      </c>
      <c r="CQ777" s="789">
        <v>864</v>
      </c>
      <c r="CR777" s="788">
        <v>864</v>
      </c>
      <c r="CS777" s="879"/>
      <c r="CT777" s="798" t="s">
        <v>308</v>
      </c>
      <c r="CU777" s="924" t="s">
        <v>308</v>
      </c>
      <c r="CV777" s="792"/>
      <c r="CW777" s="792"/>
      <c r="CX777" s="798">
        <v>46276</v>
      </c>
      <c r="CY777" s="880" t="s">
        <v>1797</v>
      </c>
      <c r="CZ777" s="880" t="s">
        <v>308</v>
      </c>
      <c r="DA777" s="881">
        <v>46253</v>
      </c>
      <c r="DB777" s="881" t="s">
        <v>615</v>
      </c>
      <c r="DC777" s="881" t="s">
        <v>1494</v>
      </c>
      <c r="DD777" s="881" t="s">
        <v>397</v>
      </c>
      <c r="DE777" s="881" t="s">
        <v>390</v>
      </c>
      <c r="DF777" s="881">
        <v>46276</v>
      </c>
      <c r="DG777" s="881" t="s">
        <v>390</v>
      </c>
      <c r="DH777" s="882">
        <v>0</v>
      </c>
      <c r="DI777" s="792" t="s">
        <v>397</v>
      </c>
      <c r="DJ777" s="792" t="s">
        <v>390</v>
      </c>
      <c r="DK777" s="792" t="s">
        <v>390</v>
      </c>
      <c r="DL777" s="792" t="s">
        <v>390</v>
      </c>
      <c r="DM777" s="792" t="s">
        <v>397</v>
      </c>
      <c r="DN777" s="792">
        <v>46280</v>
      </c>
      <c r="DO777" s="883" t="s">
        <v>308</v>
      </c>
      <c r="DP777" s="790">
        <v>46303</v>
      </c>
      <c r="DQ777" s="792">
        <v>46303</v>
      </c>
      <c r="DR777" s="790" t="s">
        <v>308</v>
      </c>
      <c r="DS777" s="882">
        <v>46303</v>
      </c>
      <c r="DT777" s="752">
        <v>46303</v>
      </c>
      <c r="DU777" s="753">
        <v>-9</v>
      </c>
      <c r="DV777" s="753" t="s">
        <v>308</v>
      </c>
      <c r="DW777" s="754">
        <v>46290</v>
      </c>
      <c r="DX777" s="755">
        <v>46294</v>
      </c>
      <c r="DY777" s="754" t="e">
        <v>#VALUE!</v>
      </c>
      <c r="DZ777" s="754" t="e">
        <v>#VALUE!</v>
      </c>
      <c r="EA777" s="754"/>
      <c r="EB777" s="754"/>
      <c r="HA777" s="756" t="s">
        <v>397</v>
      </c>
      <c r="HB777" s="756" t="s">
        <v>397</v>
      </c>
      <c r="HC777" s="756" t="s">
        <v>397</v>
      </c>
      <c r="HD777" s="756" t="s">
        <v>397</v>
      </c>
      <c r="HE777" s="756" t="s">
        <v>397</v>
      </c>
      <c r="HF777" s="756" t="s">
        <v>397</v>
      </c>
      <c r="HG777" s="756" t="s">
        <v>397</v>
      </c>
      <c r="HH777" s="756" t="s">
        <v>397</v>
      </c>
      <c r="HI777" s="756" t="s">
        <v>397</v>
      </c>
      <c r="HJ777" s="756" t="s">
        <v>397</v>
      </c>
      <c r="HK777"/>
      <c r="HL777"/>
      <c r="HM777"/>
      <c r="HN777" s="756" t="str">
        <f t="shared" si="25"/>
        <v>AUTO PRINT</v>
      </c>
      <c r="HO777"/>
      <c r="HP777" s="757" t="s">
        <v>572</v>
      </c>
      <c r="HQ777" s="757" t="s">
        <v>572</v>
      </c>
      <c r="HR777" s="757" t="s">
        <v>572</v>
      </c>
      <c r="HS777"/>
      <c r="HW777" s="758"/>
      <c r="HX777"/>
      <c r="HY777" s="759" t="s">
        <v>3367</v>
      </c>
      <c r="HZ777" s="759" t="s">
        <v>3367</v>
      </c>
      <c r="IA777" s="759" t="s">
        <v>3367</v>
      </c>
      <c r="IC777" s="760" t="s">
        <v>3368</v>
      </c>
      <c r="ID777" s="760" t="s">
        <v>3368</v>
      </c>
      <c r="IE777" s="760" t="s">
        <v>572</v>
      </c>
      <c r="IF777" s="761" t="s">
        <v>3368</v>
      </c>
      <c r="IG777" s="619" t="str">
        <f t="shared" si="26"/>
        <v>AUTO PRINTING</v>
      </c>
      <c r="II777" s="761" t="s">
        <v>572</v>
      </c>
      <c r="IK777" s="761" t="str">
        <f>IFERROR(VLOOKUP($M777,#REF!,13,0),"IN HOUSE (MANUAL)")</f>
        <v>IN HOUSE (MANUAL)</v>
      </c>
      <c r="IM777" s="760" t="s">
        <v>572</v>
      </c>
      <c r="IN777" s="760" t="s">
        <v>572</v>
      </c>
      <c r="IO777" s="760" t="s">
        <v>572</v>
      </c>
      <c r="IQ777" s="760" t="s">
        <v>572</v>
      </c>
      <c r="IR777" s="760" t="s">
        <v>572</v>
      </c>
      <c r="IT777" s="760" t="s">
        <v>572</v>
      </c>
      <c r="IV777" s="760" t="s">
        <v>572</v>
      </c>
      <c r="IW777" s="760" t="s">
        <v>572</v>
      </c>
      <c r="IY777" s="760" t="s">
        <v>572</v>
      </c>
      <c r="IZ777" s="760" t="s">
        <v>572</v>
      </c>
      <c r="JB777" s="760" t="s">
        <v>572</v>
      </c>
      <c r="JC777" s="760" t="s">
        <v>572</v>
      </c>
      <c r="JE777" s="760" t="s">
        <v>572</v>
      </c>
      <c r="JF777" s="760" t="s">
        <v>572</v>
      </c>
    </row>
    <row r="778" spans="1:266" ht="17.25" customHeight="1" x14ac:dyDescent="0.35">
      <c r="A778" s="618" t="s">
        <v>1798</v>
      </c>
      <c r="B778" s="730">
        <v>110</v>
      </c>
      <c r="C778" s="730" t="s">
        <v>1734</v>
      </c>
      <c r="D778" s="730" t="s">
        <v>1734</v>
      </c>
      <c r="E778" s="730">
        <v>13</v>
      </c>
      <c r="F778" s="731" t="s">
        <v>574</v>
      </c>
      <c r="G778" s="732">
        <v>1</v>
      </c>
      <c r="H778" s="733">
        <v>46210</v>
      </c>
      <c r="I778" s="730">
        <v>40</v>
      </c>
      <c r="J778" s="730" t="s">
        <v>308</v>
      </c>
      <c r="K778" s="730">
        <v>42</v>
      </c>
      <c r="L778" s="730" t="s">
        <v>1799</v>
      </c>
      <c r="M778" s="772" t="s">
        <v>1798</v>
      </c>
      <c r="N778" s="868" t="s">
        <v>390</v>
      </c>
      <c r="O778" s="868" t="s">
        <v>390</v>
      </c>
      <c r="P778" s="868" t="s">
        <v>390</v>
      </c>
      <c r="Q778" s="868">
        <v>0</v>
      </c>
      <c r="R778" s="772">
        <v>880</v>
      </c>
      <c r="S778" s="772" t="s">
        <v>308</v>
      </c>
      <c r="T778" s="772" t="s">
        <v>1800</v>
      </c>
      <c r="U778" s="772">
        <v>880</v>
      </c>
      <c r="V778" s="772" t="s">
        <v>308</v>
      </c>
      <c r="W778" s="772" t="s">
        <v>218</v>
      </c>
      <c r="X778" s="773">
        <v>30</v>
      </c>
      <c r="Y778" s="772"/>
      <c r="Z778" s="774"/>
      <c r="AA778" s="772" t="s">
        <v>32</v>
      </c>
      <c r="AB778" s="772" t="s">
        <v>569</v>
      </c>
      <c r="AC778" s="772" t="s">
        <v>971</v>
      </c>
      <c r="AD778" s="772">
        <v>1416</v>
      </c>
      <c r="AE778" s="864">
        <v>1416</v>
      </c>
      <c r="AF778" s="774">
        <v>46290</v>
      </c>
      <c r="AG778" s="777"/>
      <c r="AH778" s="777"/>
      <c r="AI778" s="777" t="s">
        <v>308</v>
      </c>
      <c r="AJ778" s="778">
        <v>40</v>
      </c>
      <c r="AK778" s="779"/>
      <c r="AL778" s="778"/>
      <c r="AM778" s="780">
        <v>0</v>
      </c>
      <c r="AN778" s="780"/>
      <c r="AO778" s="780"/>
      <c r="AP778" s="780">
        <v>1416</v>
      </c>
      <c r="AQ778" s="780">
        <v>1416</v>
      </c>
      <c r="AR778" s="780">
        <v>1416</v>
      </c>
      <c r="AS778" s="780"/>
      <c r="AT778" s="780"/>
      <c r="AU778" s="780"/>
      <c r="AV778" s="780"/>
      <c r="AW778" s="780"/>
      <c r="AX778" s="780"/>
      <c r="AY778" s="780"/>
      <c r="AZ778" s="780"/>
      <c r="BA778" s="780"/>
      <c r="BB778" s="780">
        <v>0</v>
      </c>
      <c r="BC778" s="780">
        <v>0</v>
      </c>
      <c r="BD778" s="780">
        <v>0</v>
      </c>
      <c r="BE778" s="780">
        <v>0</v>
      </c>
      <c r="BF778" s="780">
        <v>1416</v>
      </c>
      <c r="BG778" s="780">
        <v>0</v>
      </c>
      <c r="BH778" s="780">
        <v>0</v>
      </c>
      <c r="BI778" s="780">
        <v>1416</v>
      </c>
      <c r="BJ778" s="780"/>
      <c r="BK778" s="780">
        <v>0</v>
      </c>
      <c r="BL778" s="780">
        <v>0</v>
      </c>
      <c r="BM778" s="780">
        <v>214</v>
      </c>
      <c r="BN778" s="780" t="s">
        <v>308</v>
      </c>
      <c r="BO778" s="780" t="s">
        <v>308</v>
      </c>
      <c r="BP778" s="780" t="s">
        <v>308</v>
      </c>
      <c r="BQ778" s="780" t="s">
        <v>308</v>
      </c>
      <c r="BR778" s="780"/>
      <c r="BS778" s="780">
        <v>214</v>
      </c>
      <c r="BT778" s="780"/>
      <c r="BU778" s="780">
        <v>0</v>
      </c>
      <c r="BV778" s="780">
        <v>18</v>
      </c>
      <c r="BW778" s="780">
        <v>18</v>
      </c>
      <c r="BX778" s="780">
        <v>18</v>
      </c>
      <c r="BY778" s="780">
        <v>1416</v>
      </c>
      <c r="BZ778" s="780">
        <v>1416</v>
      </c>
      <c r="CA778" s="780"/>
      <c r="CB778" s="780"/>
      <c r="CC778" s="780"/>
      <c r="CD778" s="780"/>
      <c r="CE778" s="780"/>
      <c r="CF778" s="780"/>
      <c r="CG778" s="780"/>
      <c r="CH778" s="780"/>
      <c r="CI778" s="780"/>
      <c r="CJ778" s="780"/>
      <c r="CK778" s="773">
        <v>1416</v>
      </c>
      <c r="CL778" s="773">
        <v>1416</v>
      </c>
      <c r="CM778" s="773" t="s">
        <v>397</v>
      </c>
      <c r="CN778" s="867" t="s">
        <v>397</v>
      </c>
      <c r="CO778" s="867">
        <v>214</v>
      </c>
      <c r="CP778" s="867">
        <v>1416</v>
      </c>
      <c r="CQ778" s="773">
        <v>1416</v>
      </c>
      <c r="CR778" s="772">
        <v>1416</v>
      </c>
      <c r="CS778" s="781"/>
      <c r="CT778" s="782" t="s">
        <v>308</v>
      </c>
      <c r="CU778" s="866" t="s">
        <v>308</v>
      </c>
      <c r="CV778" s="774"/>
      <c r="CW778" s="774"/>
      <c r="CX778" s="865">
        <v>46281</v>
      </c>
      <c r="CY778" s="784" t="s">
        <v>1801</v>
      </c>
      <c r="CZ778" s="784" t="s">
        <v>1802</v>
      </c>
      <c r="DA778" s="785">
        <v>46258</v>
      </c>
      <c r="DB778" s="785" t="s">
        <v>615</v>
      </c>
      <c r="DC778" s="785" t="s">
        <v>1803</v>
      </c>
      <c r="DD778" s="785" t="s">
        <v>397</v>
      </c>
      <c r="DE778" s="785" t="s">
        <v>390</v>
      </c>
      <c r="DF778" s="785" t="s">
        <v>390</v>
      </c>
      <c r="DG778" s="785" t="s">
        <v>390</v>
      </c>
      <c r="DH778" s="786">
        <v>0</v>
      </c>
      <c r="DI778" s="774" t="s">
        <v>397</v>
      </c>
      <c r="DJ778" s="774" t="s">
        <v>397</v>
      </c>
      <c r="DK778" s="774">
        <v>46272</v>
      </c>
      <c r="DL778" s="774">
        <v>46290</v>
      </c>
      <c r="DM778" s="774">
        <v>46286</v>
      </c>
      <c r="DN778" s="774">
        <v>46286</v>
      </c>
      <c r="DO778" s="787" t="s">
        <v>308</v>
      </c>
      <c r="DP778" s="774">
        <v>46311</v>
      </c>
      <c r="DQ778" s="774">
        <v>46311</v>
      </c>
      <c r="DR778" s="774">
        <v>46311</v>
      </c>
      <c r="DS778" s="786">
        <v>46311</v>
      </c>
      <c r="DT778" s="752">
        <v>46311</v>
      </c>
      <c r="DU778" s="753">
        <v>-14</v>
      </c>
      <c r="DV778" s="753" t="s">
        <v>308</v>
      </c>
      <c r="DW778" s="754">
        <v>46294</v>
      </c>
      <c r="DX778" s="755">
        <v>46297</v>
      </c>
      <c r="DY778" s="754" t="e">
        <v>#VALUE!</v>
      </c>
      <c r="DZ778" s="754" t="e">
        <v>#VALUE!</v>
      </c>
      <c r="EA778" s="754"/>
      <c r="EB778" s="754"/>
      <c r="HA778" s="756" t="s">
        <v>397</v>
      </c>
      <c r="HB778" s="756" t="s">
        <v>397</v>
      </c>
      <c r="HC778" s="756" t="s">
        <v>397</v>
      </c>
      <c r="HD778" s="756" t="s">
        <v>397</v>
      </c>
      <c r="HE778" s="756" t="s">
        <v>397</v>
      </c>
      <c r="HF778" s="756" t="s">
        <v>397</v>
      </c>
      <c r="HG778" s="756" t="s">
        <v>397</v>
      </c>
      <c r="HH778" s="756" t="s">
        <v>397</v>
      </c>
      <c r="HI778" s="756" t="s">
        <v>397</v>
      </c>
      <c r="HJ778" s="756" t="s">
        <v>397</v>
      </c>
      <c r="HK778"/>
      <c r="HL778"/>
      <c r="HM778"/>
      <c r="HN778" s="756" t="str">
        <f t="shared" si="25"/>
        <v>AUTO PRINT</v>
      </c>
      <c r="HO778"/>
      <c r="HP778" s="757" t="s">
        <v>572</v>
      </c>
      <c r="HQ778" s="757" t="s">
        <v>572</v>
      </c>
      <c r="HR778" s="757" t="s">
        <v>572</v>
      </c>
      <c r="HS778"/>
      <c r="HW778" s="758"/>
      <c r="HX778"/>
      <c r="HY778" s="759" t="s">
        <v>3367</v>
      </c>
      <c r="HZ778" s="759" t="s">
        <v>3367</v>
      </c>
      <c r="IA778" s="759" t="s">
        <v>3367</v>
      </c>
      <c r="IC778" s="760" t="s">
        <v>3368</v>
      </c>
      <c r="ID778" s="760" t="s">
        <v>3368</v>
      </c>
      <c r="IE778" s="760" t="s">
        <v>572</v>
      </c>
      <c r="IF778" s="761" t="s">
        <v>3368</v>
      </c>
      <c r="IG778" s="619" t="str">
        <f t="shared" si="26"/>
        <v>AUTO PRINTING</v>
      </c>
      <c r="II778" s="761" t="s">
        <v>572</v>
      </c>
      <c r="IK778" s="761" t="str">
        <f>IFERROR(VLOOKUP($M778,#REF!,13,0),"IN HOUSE (MANUAL)")</f>
        <v>IN HOUSE (MANUAL)</v>
      </c>
      <c r="IM778" s="760" t="s">
        <v>572</v>
      </c>
      <c r="IN778" s="760" t="s">
        <v>572</v>
      </c>
      <c r="IO778" s="760" t="s">
        <v>572</v>
      </c>
      <c r="IQ778" s="760" t="s">
        <v>572</v>
      </c>
      <c r="IR778" s="760" t="s">
        <v>572</v>
      </c>
      <c r="IT778" s="760" t="s">
        <v>239</v>
      </c>
      <c r="IV778" s="760" t="s">
        <v>572</v>
      </c>
      <c r="IW778" s="760" t="s">
        <v>572</v>
      </c>
      <c r="IY778" s="760" t="s">
        <v>572</v>
      </c>
      <c r="IZ778" s="760" t="s">
        <v>572</v>
      </c>
      <c r="JB778" s="760" t="s">
        <v>572</v>
      </c>
      <c r="JC778" s="760" t="s">
        <v>572</v>
      </c>
      <c r="JE778" s="760">
        <v>0</v>
      </c>
      <c r="JF778" s="760" t="s">
        <v>572</v>
      </c>
    </row>
    <row r="779" spans="1:266" ht="17.25" customHeight="1" x14ac:dyDescent="0.35">
      <c r="A779" s="618" t="s">
        <v>1804</v>
      </c>
      <c r="B779" s="730">
        <v>111</v>
      </c>
      <c r="C779" s="730" t="s">
        <v>1734</v>
      </c>
      <c r="D779" s="730" t="s">
        <v>1734</v>
      </c>
      <c r="E779" s="730">
        <v>13</v>
      </c>
      <c r="F779" s="731" t="s">
        <v>574</v>
      </c>
      <c r="G779" s="732">
        <v>1</v>
      </c>
      <c r="H779" s="733">
        <v>46199</v>
      </c>
      <c r="I779" s="730">
        <v>41</v>
      </c>
      <c r="J779" s="730" t="s">
        <v>308</v>
      </c>
      <c r="K779" s="730">
        <v>42</v>
      </c>
      <c r="L779" s="730" t="s">
        <v>1805</v>
      </c>
      <c r="M779" s="772" t="s">
        <v>1804</v>
      </c>
      <c r="N779" s="868" t="s">
        <v>390</v>
      </c>
      <c r="O779" s="868" t="s">
        <v>390</v>
      </c>
      <c r="P779" s="868" t="s">
        <v>390</v>
      </c>
      <c r="Q779" s="868">
        <v>0</v>
      </c>
      <c r="R779" s="772">
        <v>880</v>
      </c>
      <c r="S779" s="772" t="s">
        <v>308</v>
      </c>
      <c r="T779" s="772" t="s">
        <v>1800</v>
      </c>
      <c r="U779" s="772">
        <v>880</v>
      </c>
      <c r="V779" s="772" t="s">
        <v>308</v>
      </c>
      <c r="W779" s="772" t="s">
        <v>218</v>
      </c>
      <c r="X779" s="773">
        <v>1500</v>
      </c>
      <c r="Y779" s="772"/>
      <c r="Z779" s="774"/>
      <c r="AA779" s="772" t="s">
        <v>32</v>
      </c>
      <c r="AB779" s="772" t="s">
        <v>569</v>
      </c>
      <c r="AC779" s="772" t="s">
        <v>671</v>
      </c>
      <c r="AD779" s="772">
        <v>1500</v>
      </c>
      <c r="AE779" s="864">
        <v>1500</v>
      </c>
      <c r="AF779" s="774">
        <v>46281</v>
      </c>
      <c r="AG779" s="777"/>
      <c r="AH779" s="777"/>
      <c r="AI779" s="777" t="s">
        <v>308</v>
      </c>
      <c r="AJ779" s="778">
        <v>41</v>
      </c>
      <c r="AK779" s="779"/>
      <c r="AL779" s="778"/>
      <c r="AM779" s="780">
        <v>0</v>
      </c>
      <c r="AN779" s="780"/>
      <c r="AO779" s="780"/>
      <c r="AP779" s="780">
        <v>1500</v>
      </c>
      <c r="AQ779" s="780">
        <v>1500</v>
      </c>
      <c r="AR779" s="780">
        <v>1500</v>
      </c>
      <c r="AS779" s="780"/>
      <c r="AT779" s="780"/>
      <c r="AU779" s="780"/>
      <c r="AV779" s="780"/>
      <c r="AW779" s="780"/>
      <c r="AX779" s="780"/>
      <c r="AY779" s="780"/>
      <c r="AZ779" s="780"/>
      <c r="BA779" s="780"/>
      <c r="BB779" s="780">
        <v>0</v>
      </c>
      <c r="BC779" s="780">
        <v>0</v>
      </c>
      <c r="BD779" s="780">
        <v>0</v>
      </c>
      <c r="BE779" s="780">
        <v>0</v>
      </c>
      <c r="BF779" s="780">
        <v>1500</v>
      </c>
      <c r="BG779" s="780">
        <v>0</v>
      </c>
      <c r="BH779" s="780">
        <v>0</v>
      </c>
      <c r="BI779" s="780">
        <v>1500</v>
      </c>
      <c r="BJ779" s="780"/>
      <c r="BK779" s="780">
        <v>0</v>
      </c>
      <c r="BL779" s="780">
        <v>23</v>
      </c>
      <c r="BM779" s="780">
        <v>1500</v>
      </c>
      <c r="BN779" s="780" t="s">
        <v>308</v>
      </c>
      <c r="BO779" s="780" t="s">
        <v>308</v>
      </c>
      <c r="BP779" s="780" t="s">
        <v>308</v>
      </c>
      <c r="BQ779" s="780" t="s">
        <v>308</v>
      </c>
      <c r="BR779" s="780"/>
      <c r="BS779" s="780">
        <v>1500</v>
      </c>
      <c r="BT779" s="780"/>
      <c r="BU779" s="780">
        <v>0</v>
      </c>
      <c r="BV779" s="780">
        <v>1500</v>
      </c>
      <c r="BW779" s="780">
        <v>1500</v>
      </c>
      <c r="BX779" s="780">
        <v>1500</v>
      </c>
      <c r="BY779" s="780">
        <v>1500</v>
      </c>
      <c r="BZ779" s="780">
        <v>1500</v>
      </c>
      <c r="CA779" s="780"/>
      <c r="CB779" s="780"/>
      <c r="CC779" s="780"/>
      <c r="CD779" s="780"/>
      <c r="CE779" s="780"/>
      <c r="CF779" s="780"/>
      <c r="CG779" s="780"/>
      <c r="CH779" s="780"/>
      <c r="CI779" s="780"/>
      <c r="CJ779" s="780"/>
      <c r="CK779" s="773">
        <v>1500</v>
      </c>
      <c r="CL779" s="773">
        <v>1500</v>
      </c>
      <c r="CM779" s="773" t="s">
        <v>397</v>
      </c>
      <c r="CN779" s="867" t="s">
        <v>397</v>
      </c>
      <c r="CO779" s="867">
        <v>1500</v>
      </c>
      <c r="CP779" s="867">
        <v>1500</v>
      </c>
      <c r="CQ779" s="773">
        <v>1500</v>
      </c>
      <c r="CR779" s="772">
        <v>1500</v>
      </c>
      <c r="CS779" s="781"/>
      <c r="CT779" s="782" t="s">
        <v>308</v>
      </c>
      <c r="CU779" s="866" t="s">
        <v>308</v>
      </c>
      <c r="CV779" s="774"/>
      <c r="CW779" s="774"/>
      <c r="CX779" s="865">
        <v>46281</v>
      </c>
      <c r="CY779" s="784" t="s">
        <v>1801</v>
      </c>
      <c r="CZ779" s="784" t="s">
        <v>1802</v>
      </c>
      <c r="DA779" s="785">
        <v>46258</v>
      </c>
      <c r="DB779" s="785" t="s">
        <v>615</v>
      </c>
      <c r="DC779" s="785" t="s">
        <v>1803</v>
      </c>
      <c r="DD779" s="785" t="s">
        <v>397</v>
      </c>
      <c r="DE779" s="785" t="s">
        <v>390</v>
      </c>
      <c r="DF779" s="785" t="s">
        <v>390</v>
      </c>
      <c r="DG779" s="785" t="s">
        <v>390</v>
      </c>
      <c r="DH779" s="786">
        <v>0</v>
      </c>
      <c r="DI779" s="774" t="s">
        <v>397</v>
      </c>
      <c r="DJ779" s="774" t="s">
        <v>397</v>
      </c>
      <c r="DK779" s="774" t="s">
        <v>390</v>
      </c>
      <c r="DL779" s="774">
        <v>46290</v>
      </c>
      <c r="DM779" s="774">
        <v>46288</v>
      </c>
      <c r="DN779" s="774">
        <v>46288</v>
      </c>
      <c r="DO779" s="787" t="s">
        <v>308</v>
      </c>
      <c r="DP779" s="774">
        <v>46311</v>
      </c>
      <c r="DQ779" s="774">
        <v>46311</v>
      </c>
      <c r="DR779" s="774">
        <v>46311</v>
      </c>
      <c r="DS779" s="786">
        <v>46311</v>
      </c>
      <c r="DT779" s="752">
        <v>46311</v>
      </c>
      <c r="DU779" s="753">
        <v>-10</v>
      </c>
      <c r="DV779" s="753" t="s">
        <v>308</v>
      </c>
      <c r="DW779" s="754">
        <v>46297</v>
      </c>
      <c r="DX779" s="755">
        <v>46301</v>
      </c>
      <c r="DY779" s="754" t="e">
        <v>#VALUE!</v>
      </c>
      <c r="DZ779" s="754" t="e">
        <v>#VALUE!</v>
      </c>
      <c r="EA779" s="754"/>
      <c r="EB779" s="754"/>
      <c r="HA779" s="756" t="s">
        <v>397</v>
      </c>
      <c r="HB779" s="756" t="s">
        <v>397</v>
      </c>
      <c r="HC779" s="756" t="s">
        <v>397</v>
      </c>
      <c r="HD779" s="756" t="s">
        <v>397</v>
      </c>
      <c r="HE779" s="756" t="s">
        <v>397</v>
      </c>
      <c r="HF779" s="756" t="s">
        <v>397</v>
      </c>
      <c r="HG779" s="756" t="s">
        <v>397</v>
      </c>
      <c r="HH779" s="756" t="s">
        <v>397</v>
      </c>
      <c r="HI779" s="756" t="s">
        <v>397</v>
      </c>
      <c r="HJ779" s="756" t="s">
        <v>397</v>
      </c>
      <c r="HK779"/>
      <c r="HL779"/>
      <c r="HM779"/>
      <c r="HN779" s="756" t="str">
        <f t="shared" si="25"/>
        <v>AUTO PRINT</v>
      </c>
      <c r="HO779"/>
      <c r="HP779" s="757" t="s">
        <v>572</v>
      </c>
      <c r="HQ779" s="757" t="s">
        <v>572</v>
      </c>
      <c r="HR779" s="757" t="s">
        <v>572</v>
      </c>
      <c r="HS779"/>
      <c r="HW779" s="758"/>
      <c r="HX779"/>
      <c r="HY779" s="759" t="s">
        <v>3367</v>
      </c>
      <c r="HZ779" s="759" t="s">
        <v>3367</v>
      </c>
      <c r="IA779" s="759" t="s">
        <v>3367</v>
      </c>
      <c r="IC779" s="760" t="s">
        <v>3368</v>
      </c>
      <c r="ID779" s="760" t="s">
        <v>3368</v>
      </c>
      <c r="IE779" s="760" t="s">
        <v>572</v>
      </c>
      <c r="IF779" s="761" t="s">
        <v>3368</v>
      </c>
      <c r="IG779" s="619" t="str">
        <f t="shared" si="26"/>
        <v>AUTO PRINTING</v>
      </c>
      <c r="II779" s="761" t="s">
        <v>572</v>
      </c>
      <c r="IK779" s="761" t="str">
        <f>IFERROR(VLOOKUP($M779,#REF!,13,0),"IN HOUSE (MANUAL)")</f>
        <v>IN HOUSE (MANUAL)</v>
      </c>
      <c r="IM779" s="760" t="s">
        <v>572</v>
      </c>
      <c r="IN779" s="760" t="s">
        <v>572</v>
      </c>
      <c r="IO779" s="760" t="s">
        <v>572</v>
      </c>
      <c r="IQ779" s="760" t="s">
        <v>572</v>
      </c>
      <c r="IR779" s="760" t="s">
        <v>572</v>
      </c>
      <c r="IT779" s="760" t="s">
        <v>239</v>
      </c>
      <c r="IV779" s="760" t="s">
        <v>572</v>
      </c>
      <c r="IW779" s="760" t="s">
        <v>572</v>
      </c>
      <c r="IY779" s="760" t="s">
        <v>572</v>
      </c>
      <c r="IZ779" s="760" t="s">
        <v>572</v>
      </c>
      <c r="JB779" s="760" t="s">
        <v>572</v>
      </c>
      <c r="JC779" s="760" t="s">
        <v>572</v>
      </c>
      <c r="JE779" s="760">
        <v>0</v>
      </c>
      <c r="JF779" s="760" t="s">
        <v>572</v>
      </c>
    </row>
    <row r="780" spans="1:266" ht="17.25" customHeight="1" x14ac:dyDescent="0.35">
      <c r="A780" s="618" t="s">
        <v>1806</v>
      </c>
      <c r="B780" s="730">
        <v>112</v>
      </c>
      <c r="C780" s="730" t="s">
        <v>1807</v>
      </c>
      <c r="D780" s="730" t="s">
        <v>1807</v>
      </c>
      <c r="E780" s="730">
        <v>13</v>
      </c>
      <c r="F780" s="731" t="s">
        <v>961</v>
      </c>
      <c r="G780" s="732">
        <v>2</v>
      </c>
      <c r="H780" s="826">
        <v>46232</v>
      </c>
      <c r="I780" s="730">
        <v>41</v>
      </c>
      <c r="J780" s="730" t="s">
        <v>308</v>
      </c>
      <c r="K780" s="730">
        <v>42</v>
      </c>
      <c r="L780" s="730" t="s">
        <v>1808</v>
      </c>
      <c r="M780" s="868" t="s">
        <v>1806</v>
      </c>
      <c r="N780" s="868" t="s">
        <v>390</v>
      </c>
      <c r="O780" s="868" t="s">
        <v>390</v>
      </c>
      <c r="P780" s="868" t="s">
        <v>390</v>
      </c>
      <c r="Q780" s="868">
        <v>0</v>
      </c>
      <c r="R780" s="868">
        <v>880</v>
      </c>
      <c r="S780" s="868" t="s">
        <v>308</v>
      </c>
      <c r="T780" s="868" t="s">
        <v>1809</v>
      </c>
      <c r="U780" s="868">
        <v>880</v>
      </c>
      <c r="V780" s="868" t="s">
        <v>308</v>
      </c>
      <c r="W780" s="868" t="s">
        <v>218</v>
      </c>
      <c r="X780" s="948">
        <v>1254</v>
      </c>
      <c r="Y780" s="868"/>
      <c r="Z780" s="776"/>
      <c r="AA780" s="868" t="s">
        <v>32</v>
      </c>
      <c r="AB780" s="868" t="s">
        <v>569</v>
      </c>
      <c r="AC780" s="868" t="s">
        <v>589</v>
      </c>
      <c r="AD780" s="868">
        <v>2508</v>
      </c>
      <c r="AE780" s="775">
        <v>1254</v>
      </c>
      <c r="AF780" s="776">
        <v>46295</v>
      </c>
      <c r="AG780" s="777"/>
      <c r="AH780" s="777"/>
      <c r="AI780" s="777" t="s">
        <v>308</v>
      </c>
      <c r="AJ780" s="778">
        <v>42</v>
      </c>
      <c r="AK780" s="894"/>
      <c r="AL780" s="895"/>
      <c r="AM780" s="896">
        <v>1254</v>
      </c>
      <c r="AN780" s="896"/>
      <c r="AO780" s="896"/>
      <c r="AP780" s="896">
        <v>1254</v>
      </c>
      <c r="AQ780" s="896">
        <v>1254</v>
      </c>
      <c r="AR780" s="896">
        <v>1254</v>
      </c>
      <c r="AS780" s="896"/>
      <c r="AT780" s="896"/>
      <c r="AU780" s="896"/>
      <c r="AV780" s="896"/>
      <c r="AW780" s="896"/>
      <c r="AX780" s="896"/>
      <c r="AY780" s="896"/>
      <c r="AZ780" s="896"/>
      <c r="BA780" s="896"/>
      <c r="BB780" s="896">
        <v>0</v>
      </c>
      <c r="BC780" s="896">
        <v>0</v>
      </c>
      <c r="BD780" s="896">
        <v>0</v>
      </c>
      <c r="BE780" s="896">
        <v>0</v>
      </c>
      <c r="BF780" s="896">
        <v>2508</v>
      </c>
      <c r="BG780" s="896">
        <v>0</v>
      </c>
      <c r="BH780" s="896">
        <v>0</v>
      </c>
      <c r="BI780" s="896">
        <v>1254</v>
      </c>
      <c r="BJ780" s="896"/>
      <c r="BK780" s="896">
        <v>1254</v>
      </c>
      <c r="BL780" s="896">
        <v>1254</v>
      </c>
      <c r="BM780" s="896">
        <v>1254</v>
      </c>
      <c r="BN780" s="896" t="s">
        <v>308</v>
      </c>
      <c r="BO780" s="896" t="s">
        <v>308</v>
      </c>
      <c r="BP780" s="896" t="s">
        <v>308</v>
      </c>
      <c r="BQ780" s="896" t="s">
        <v>308</v>
      </c>
      <c r="BR780" s="896"/>
      <c r="BS780" s="896">
        <v>1254</v>
      </c>
      <c r="BT780" s="896"/>
      <c r="BU780" s="896">
        <v>1254</v>
      </c>
      <c r="BV780" s="896">
        <v>1254</v>
      </c>
      <c r="BW780" s="896">
        <v>1254</v>
      </c>
      <c r="BX780" s="896">
        <v>1254</v>
      </c>
      <c r="BY780" s="896">
        <v>1254</v>
      </c>
      <c r="BZ780" s="896">
        <v>1254</v>
      </c>
      <c r="CA780" s="896"/>
      <c r="CB780" s="896"/>
      <c r="CC780" s="896"/>
      <c r="CD780" s="896"/>
      <c r="CE780" s="896"/>
      <c r="CF780" s="896"/>
      <c r="CG780" s="896"/>
      <c r="CH780" s="896"/>
      <c r="CI780" s="896"/>
      <c r="CJ780" s="896"/>
      <c r="CK780" s="948">
        <v>1254</v>
      </c>
      <c r="CL780" s="867">
        <v>1254</v>
      </c>
      <c r="CM780" s="867" t="s">
        <v>397</v>
      </c>
      <c r="CN780" s="867" t="s">
        <v>397</v>
      </c>
      <c r="CO780" s="867">
        <v>1254</v>
      </c>
      <c r="CP780" s="867">
        <v>1254</v>
      </c>
      <c r="CQ780" s="867">
        <v>2508</v>
      </c>
      <c r="CR780" s="868">
        <v>1254</v>
      </c>
      <c r="CS780" s="869"/>
      <c r="CT780" s="782" t="s">
        <v>308</v>
      </c>
      <c r="CU780" s="783" t="s">
        <v>308</v>
      </c>
      <c r="CV780" s="776"/>
      <c r="CW780" s="776"/>
      <c r="CX780" s="782">
        <v>46295</v>
      </c>
      <c r="CY780" s="784" t="s">
        <v>1493</v>
      </c>
      <c r="CZ780" s="784">
        <v>0</v>
      </c>
      <c r="DA780" s="785">
        <v>46265</v>
      </c>
      <c r="DB780" s="785" t="s">
        <v>615</v>
      </c>
      <c r="DC780" s="785" t="s">
        <v>1810</v>
      </c>
      <c r="DD780" s="785" t="s">
        <v>397</v>
      </c>
      <c r="DE780" s="871">
        <v>46295</v>
      </c>
      <c r="DF780" s="871">
        <v>46275</v>
      </c>
      <c r="DG780" s="871" t="s">
        <v>390</v>
      </c>
      <c r="DH780" s="872">
        <v>0</v>
      </c>
      <c r="DI780" s="776" t="s">
        <v>397</v>
      </c>
      <c r="DJ780" s="776">
        <v>46272</v>
      </c>
      <c r="DK780" s="776">
        <v>46272</v>
      </c>
      <c r="DL780" s="776">
        <v>46293</v>
      </c>
      <c r="DM780" s="776">
        <v>46293</v>
      </c>
      <c r="DN780" s="776">
        <v>46293</v>
      </c>
      <c r="DO780" s="936">
        <v>0</v>
      </c>
      <c r="DP780" s="776">
        <v>46311</v>
      </c>
      <c r="DQ780" s="776">
        <v>46311</v>
      </c>
      <c r="DR780" s="776">
        <v>46311</v>
      </c>
      <c r="DS780" s="872">
        <v>46311</v>
      </c>
      <c r="DT780" s="752">
        <v>46311</v>
      </c>
      <c r="DU780" s="753">
        <v>-8</v>
      </c>
      <c r="DV780" s="753" t="s">
        <v>308</v>
      </c>
      <c r="DW780" s="754">
        <v>46301</v>
      </c>
      <c r="DX780" s="755">
        <v>46303</v>
      </c>
      <c r="DY780" s="754" t="e">
        <v>#VALUE!</v>
      </c>
      <c r="DZ780" s="754" t="e">
        <v>#VALUE!</v>
      </c>
      <c r="EA780" s="754"/>
      <c r="EB780" s="754"/>
      <c r="HA780" s="756" t="s">
        <v>397</v>
      </c>
      <c r="HB780" s="756" t="s">
        <v>397</v>
      </c>
      <c r="HC780" s="756" t="s">
        <v>397</v>
      </c>
      <c r="HD780" s="756" t="s">
        <v>397</v>
      </c>
      <c r="HE780" s="756" t="s">
        <v>397</v>
      </c>
      <c r="HF780" s="756" t="s">
        <v>397</v>
      </c>
      <c r="HG780" s="756" t="s">
        <v>397</v>
      </c>
      <c r="HH780" s="756" t="s">
        <v>397</v>
      </c>
      <c r="HI780" s="756" t="s">
        <v>397</v>
      </c>
      <c r="HJ780" s="756" t="s">
        <v>397</v>
      </c>
      <c r="HK780"/>
      <c r="HL780"/>
      <c r="HM780"/>
      <c r="HN780" s="756" t="str">
        <f t="shared" si="25"/>
        <v>AUTO PRINT</v>
      </c>
      <c r="HO780"/>
      <c r="HP780" s="757" t="s">
        <v>572</v>
      </c>
      <c r="HQ780" s="757" t="s">
        <v>572</v>
      </c>
      <c r="HR780" s="757" t="s">
        <v>572</v>
      </c>
      <c r="HS780"/>
      <c r="HW780" s="758"/>
      <c r="HX780"/>
      <c r="HY780" s="759" t="s">
        <v>3367</v>
      </c>
      <c r="HZ780" s="759" t="s">
        <v>3367</v>
      </c>
      <c r="IA780" s="759" t="s">
        <v>572</v>
      </c>
      <c r="IC780" s="760" t="s">
        <v>572</v>
      </c>
      <c r="ID780" s="760" t="s">
        <v>3368</v>
      </c>
      <c r="IE780" s="760" t="s">
        <v>572</v>
      </c>
      <c r="IF780" s="761" t="s">
        <v>3368</v>
      </c>
      <c r="IG780" s="619" t="str">
        <f t="shared" si="26"/>
        <v>AUTO PRINTING</v>
      </c>
      <c r="II780" s="761" t="s">
        <v>572</v>
      </c>
      <c r="IK780" s="761" t="str">
        <f>IFERROR(VLOOKUP($M780,#REF!,13,0),"IN HOUSE (MANUAL)")</f>
        <v>IN HOUSE (MANUAL)</v>
      </c>
      <c r="IM780" s="760" t="s">
        <v>572</v>
      </c>
      <c r="IN780" s="760" t="s">
        <v>572</v>
      </c>
      <c r="IO780" s="760" t="s">
        <v>572</v>
      </c>
      <c r="IQ780" s="760" t="s">
        <v>572</v>
      </c>
      <c r="IR780" s="760" t="s">
        <v>572</v>
      </c>
      <c r="IT780" s="760" t="s">
        <v>572</v>
      </c>
      <c r="IV780" s="760" t="s">
        <v>572</v>
      </c>
      <c r="IW780" s="760" t="s">
        <v>572</v>
      </c>
      <c r="IY780" s="760" t="s">
        <v>572</v>
      </c>
      <c r="IZ780" s="760" t="s">
        <v>572</v>
      </c>
      <c r="JB780" s="760" t="s">
        <v>572</v>
      </c>
      <c r="JC780" s="760" t="s">
        <v>572</v>
      </c>
      <c r="JE780" s="760" t="s">
        <v>572</v>
      </c>
      <c r="JF780" s="760" t="s">
        <v>572</v>
      </c>
    </row>
    <row r="781" spans="1:266" ht="17.25" customHeight="1" x14ac:dyDescent="0.35">
      <c r="A781" s="618" t="s">
        <v>1811</v>
      </c>
      <c r="B781" s="730">
        <v>113</v>
      </c>
      <c r="C781" s="730" t="s">
        <v>1734</v>
      </c>
      <c r="D781" s="730" t="s">
        <v>1734</v>
      </c>
      <c r="E781" s="730">
        <v>13</v>
      </c>
      <c r="F781" s="821" t="s">
        <v>574</v>
      </c>
      <c r="G781" s="732">
        <v>1</v>
      </c>
      <c r="H781" s="826">
        <v>46231</v>
      </c>
      <c r="I781" s="730">
        <v>41</v>
      </c>
      <c r="J781" s="730" t="s">
        <v>308</v>
      </c>
      <c r="K781" s="730">
        <v>42</v>
      </c>
      <c r="L781" s="730" t="s">
        <v>1812</v>
      </c>
      <c r="M781" s="868" t="s">
        <v>1811</v>
      </c>
      <c r="N781" s="868" t="s">
        <v>390</v>
      </c>
      <c r="O781" s="868" t="s">
        <v>390</v>
      </c>
      <c r="P781" s="868" t="s">
        <v>390</v>
      </c>
      <c r="Q781" s="868">
        <v>0</v>
      </c>
      <c r="R781" s="868">
        <v>880</v>
      </c>
      <c r="S781" s="868" t="s">
        <v>308</v>
      </c>
      <c r="T781" s="868" t="s">
        <v>1800</v>
      </c>
      <c r="U781" s="868">
        <v>880</v>
      </c>
      <c r="V781" s="868" t="s">
        <v>308</v>
      </c>
      <c r="W781" s="868" t="s">
        <v>218</v>
      </c>
      <c r="X781" s="867">
        <v>144</v>
      </c>
      <c r="Y781" s="868"/>
      <c r="Z781" s="776"/>
      <c r="AA781" s="868" t="s">
        <v>32</v>
      </c>
      <c r="AB781" s="868" t="s">
        <v>569</v>
      </c>
      <c r="AC781" s="868" t="s">
        <v>1813</v>
      </c>
      <c r="AD781" s="868">
        <v>144</v>
      </c>
      <c r="AE781" s="775">
        <v>144</v>
      </c>
      <c r="AF781" s="776">
        <v>46301</v>
      </c>
      <c r="AG781" s="918"/>
      <c r="AH781" s="918"/>
      <c r="AI781" s="918" t="s">
        <v>308</v>
      </c>
      <c r="AJ781" s="778">
        <v>43</v>
      </c>
      <c r="AK781" s="894"/>
      <c r="AL781" s="895"/>
      <c r="AM781" s="896">
        <v>144</v>
      </c>
      <c r="AN781" s="896"/>
      <c r="AO781" s="896"/>
      <c r="AP781" s="896">
        <v>144</v>
      </c>
      <c r="AQ781" s="896">
        <v>144</v>
      </c>
      <c r="AR781" s="896">
        <v>144</v>
      </c>
      <c r="AS781" s="896"/>
      <c r="AT781" s="896"/>
      <c r="AU781" s="896"/>
      <c r="AV781" s="896"/>
      <c r="AW781" s="896"/>
      <c r="AX781" s="896"/>
      <c r="AY781" s="896"/>
      <c r="AZ781" s="896"/>
      <c r="BA781" s="896"/>
      <c r="BB781" s="896">
        <v>0</v>
      </c>
      <c r="BC781" s="896">
        <v>0</v>
      </c>
      <c r="BD781" s="896">
        <v>0</v>
      </c>
      <c r="BE781" s="896">
        <v>0</v>
      </c>
      <c r="BF781" s="896">
        <v>144</v>
      </c>
      <c r="BG781" s="896">
        <v>0</v>
      </c>
      <c r="BH781" s="896">
        <v>0</v>
      </c>
      <c r="BI781" s="896">
        <v>144</v>
      </c>
      <c r="BJ781" s="896"/>
      <c r="BK781" s="896">
        <v>0</v>
      </c>
      <c r="BL781" s="896">
        <v>144</v>
      </c>
      <c r="BM781" s="896">
        <v>144</v>
      </c>
      <c r="BN781" s="896" t="s">
        <v>308</v>
      </c>
      <c r="BO781" s="896" t="s">
        <v>308</v>
      </c>
      <c r="BP781" s="896" t="s">
        <v>308</v>
      </c>
      <c r="BQ781" s="896" t="s">
        <v>308</v>
      </c>
      <c r="BR781" s="896"/>
      <c r="BS781" s="896">
        <v>144</v>
      </c>
      <c r="BT781" s="896"/>
      <c r="BU781" s="896">
        <v>144</v>
      </c>
      <c r="BV781" s="896">
        <v>144</v>
      </c>
      <c r="BW781" s="896">
        <v>144</v>
      </c>
      <c r="BX781" s="896">
        <v>144</v>
      </c>
      <c r="BY781" s="896">
        <v>144</v>
      </c>
      <c r="BZ781" s="896">
        <v>144</v>
      </c>
      <c r="CA781" s="896"/>
      <c r="CB781" s="896"/>
      <c r="CC781" s="896"/>
      <c r="CD781" s="896"/>
      <c r="CE781" s="896"/>
      <c r="CF781" s="896"/>
      <c r="CG781" s="896"/>
      <c r="CH781" s="896"/>
      <c r="CI781" s="896"/>
      <c r="CJ781" s="896"/>
      <c r="CK781" s="867">
        <v>144</v>
      </c>
      <c r="CL781" s="867">
        <v>144</v>
      </c>
      <c r="CM781" s="867" t="s">
        <v>397</v>
      </c>
      <c r="CN781" s="867" t="s">
        <v>397</v>
      </c>
      <c r="CO781" s="867">
        <v>144</v>
      </c>
      <c r="CP781" s="867">
        <v>144</v>
      </c>
      <c r="CQ781" s="773">
        <v>144</v>
      </c>
      <c r="CR781" s="772">
        <v>144</v>
      </c>
      <c r="CS781" s="869"/>
      <c r="CT781" s="782" t="s">
        <v>308</v>
      </c>
      <c r="CU781" s="783" t="s">
        <v>308</v>
      </c>
      <c r="CV781" s="776"/>
      <c r="CW781" s="776"/>
      <c r="CX781" s="782">
        <v>46281</v>
      </c>
      <c r="CY781" s="870" t="s">
        <v>1801</v>
      </c>
      <c r="CZ781" s="870" t="s">
        <v>1802</v>
      </c>
      <c r="DA781" s="871">
        <v>46282</v>
      </c>
      <c r="DB781" s="871" t="s">
        <v>615</v>
      </c>
      <c r="DC781" s="871" t="s">
        <v>1814</v>
      </c>
      <c r="DD781" s="871" t="s">
        <v>397</v>
      </c>
      <c r="DE781" s="871">
        <v>46281</v>
      </c>
      <c r="DF781" s="871">
        <v>46275</v>
      </c>
      <c r="DG781" s="871" t="s">
        <v>390</v>
      </c>
      <c r="DH781" s="872">
        <v>0</v>
      </c>
      <c r="DI781" s="776" t="s">
        <v>397</v>
      </c>
      <c r="DJ781" s="776">
        <v>46272</v>
      </c>
      <c r="DK781" s="776" t="s">
        <v>390</v>
      </c>
      <c r="DL781" s="776" t="s">
        <v>390</v>
      </c>
      <c r="DM781" s="776">
        <v>46289</v>
      </c>
      <c r="DN781" s="776">
        <v>46289</v>
      </c>
      <c r="DO781" s="936">
        <v>0</v>
      </c>
      <c r="DP781" s="776">
        <v>46311</v>
      </c>
      <c r="DQ781" s="776">
        <v>46311</v>
      </c>
      <c r="DR781" s="776">
        <v>46311</v>
      </c>
      <c r="DS781" s="872">
        <v>46311</v>
      </c>
      <c r="DT781" s="752">
        <v>46311</v>
      </c>
      <c r="DU781" s="753">
        <v>-8</v>
      </c>
      <c r="DV781" s="753" t="s">
        <v>308</v>
      </c>
      <c r="DW781" s="754">
        <v>46303</v>
      </c>
      <c r="DX781" s="755">
        <v>46303</v>
      </c>
      <c r="DY781" s="754" t="e">
        <v>#VALUE!</v>
      </c>
      <c r="DZ781" s="754" t="e">
        <v>#VALUE!</v>
      </c>
      <c r="EA781" s="754"/>
      <c r="EB781" s="754"/>
      <c r="HA781" s="756" t="s">
        <v>397</v>
      </c>
      <c r="HB781" s="756" t="s">
        <v>397</v>
      </c>
      <c r="HC781" s="756" t="s">
        <v>397</v>
      </c>
      <c r="HD781" s="756" t="s">
        <v>397</v>
      </c>
      <c r="HE781" s="756" t="s">
        <v>397</v>
      </c>
      <c r="HF781" s="756" t="s">
        <v>397</v>
      </c>
      <c r="HG781" s="756" t="s">
        <v>397</v>
      </c>
      <c r="HH781" s="756" t="s">
        <v>397</v>
      </c>
      <c r="HI781" s="756" t="s">
        <v>397</v>
      </c>
      <c r="HJ781" s="756" t="s">
        <v>397</v>
      </c>
      <c r="HK781"/>
      <c r="HL781"/>
      <c r="HM781"/>
      <c r="HN781" s="756" t="str">
        <f t="shared" si="25"/>
        <v>AUTO PRINT</v>
      </c>
      <c r="HO781"/>
      <c r="HP781" s="757" t="s">
        <v>572</v>
      </c>
      <c r="HQ781" s="757" t="s">
        <v>572</v>
      </c>
      <c r="HR781" s="757" t="s">
        <v>572</v>
      </c>
      <c r="HS781"/>
      <c r="HW781" s="758"/>
      <c r="HX781"/>
      <c r="HY781" s="759" t="s">
        <v>3367</v>
      </c>
      <c r="HZ781" s="759" t="s">
        <v>3367</v>
      </c>
      <c r="IA781" s="759" t="s">
        <v>3367</v>
      </c>
      <c r="IC781" s="760" t="s">
        <v>3368</v>
      </c>
      <c r="ID781" s="760" t="s">
        <v>3368</v>
      </c>
      <c r="IE781" s="760" t="s">
        <v>572</v>
      </c>
      <c r="IF781" s="761" t="s">
        <v>3368</v>
      </c>
      <c r="IG781" s="619" t="str">
        <f t="shared" si="26"/>
        <v>AUTO PRINTING</v>
      </c>
      <c r="II781" s="761" t="s">
        <v>572</v>
      </c>
      <c r="IK781" s="761" t="str">
        <f>IFERROR(VLOOKUP($M781,#REF!,13,0),"IN HOUSE (MANUAL)")</f>
        <v>IN HOUSE (MANUAL)</v>
      </c>
      <c r="IM781" s="760" t="s">
        <v>572</v>
      </c>
      <c r="IN781" s="760" t="s">
        <v>572</v>
      </c>
      <c r="IO781" s="760" t="s">
        <v>572</v>
      </c>
      <c r="IQ781" s="760" t="s">
        <v>572</v>
      </c>
      <c r="IR781" s="760" t="s">
        <v>572</v>
      </c>
      <c r="IT781" s="760" t="s">
        <v>239</v>
      </c>
      <c r="IV781" s="760" t="s">
        <v>572</v>
      </c>
      <c r="IW781" s="760" t="s">
        <v>572</v>
      </c>
      <c r="IY781" s="760" t="s">
        <v>572</v>
      </c>
      <c r="IZ781" s="760" t="s">
        <v>572</v>
      </c>
      <c r="JB781" s="760" t="s">
        <v>572</v>
      </c>
      <c r="JC781" s="760" t="s">
        <v>572</v>
      </c>
      <c r="JE781" s="760">
        <v>0</v>
      </c>
      <c r="JF781" s="760" t="s">
        <v>572</v>
      </c>
    </row>
    <row r="782" spans="1:266" ht="17.25" customHeight="1" x14ac:dyDescent="0.35">
      <c r="A782" s="618" t="s">
        <v>1815</v>
      </c>
      <c r="B782" s="730">
        <v>114</v>
      </c>
      <c r="C782" s="730" t="s">
        <v>1734</v>
      </c>
      <c r="D782" s="730" t="s">
        <v>1734</v>
      </c>
      <c r="E782" s="730">
        <v>13</v>
      </c>
      <c r="F782" s="821" t="s">
        <v>574</v>
      </c>
      <c r="G782" s="732">
        <v>1</v>
      </c>
      <c r="H782" s="826">
        <v>46233</v>
      </c>
      <c r="I782" s="730">
        <v>42</v>
      </c>
      <c r="J782" s="730" t="s">
        <v>308</v>
      </c>
      <c r="K782" s="730">
        <v>43</v>
      </c>
      <c r="L782" s="730" t="s">
        <v>1816</v>
      </c>
      <c r="M782" s="868" t="s">
        <v>1815</v>
      </c>
      <c r="N782" s="868" t="s">
        <v>390</v>
      </c>
      <c r="O782" s="868" t="s">
        <v>390</v>
      </c>
      <c r="P782" s="868" t="s">
        <v>390</v>
      </c>
      <c r="Q782" s="868">
        <v>0</v>
      </c>
      <c r="R782" s="868">
        <v>880</v>
      </c>
      <c r="S782" s="868" t="s">
        <v>308</v>
      </c>
      <c r="T782" s="868" t="s">
        <v>1817</v>
      </c>
      <c r="U782" s="868">
        <v>880</v>
      </c>
      <c r="V782" s="868" t="s">
        <v>308</v>
      </c>
      <c r="W782" s="868" t="s">
        <v>218</v>
      </c>
      <c r="X782" s="867">
        <v>2448</v>
      </c>
      <c r="Y782" s="868"/>
      <c r="Z782" s="776"/>
      <c r="AA782" s="868" t="s">
        <v>32</v>
      </c>
      <c r="AB782" s="868" t="s">
        <v>569</v>
      </c>
      <c r="AC782" s="868" t="s">
        <v>802</v>
      </c>
      <c r="AD782" s="868">
        <v>2448</v>
      </c>
      <c r="AE782" s="775">
        <v>2448</v>
      </c>
      <c r="AF782" s="776">
        <v>46295</v>
      </c>
      <c r="AG782" s="918"/>
      <c r="AH782" s="918"/>
      <c r="AI782" s="918" t="s">
        <v>308</v>
      </c>
      <c r="AJ782" s="778">
        <v>44</v>
      </c>
      <c r="AK782" s="894"/>
      <c r="AL782" s="895"/>
      <c r="AM782" s="896">
        <v>1224</v>
      </c>
      <c r="AN782" s="896"/>
      <c r="AO782" s="896"/>
      <c r="AP782" s="896">
        <v>2448</v>
      </c>
      <c r="AQ782" s="896">
        <v>2448</v>
      </c>
      <c r="AR782" s="896">
        <v>2448</v>
      </c>
      <c r="AS782" s="896"/>
      <c r="AT782" s="896"/>
      <c r="AU782" s="896"/>
      <c r="AV782" s="896"/>
      <c r="AW782" s="896"/>
      <c r="AX782" s="896"/>
      <c r="AY782" s="896"/>
      <c r="AZ782" s="896"/>
      <c r="BA782" s="896"/>
      <c r="BB782" s="896">
        <v>0</v>
      </c>
      <c r="BC782" s="896">
        <v>0</v>
      </c>
      <c r="BD782" s="896">
        <v>0</v>
      </c>
      <c r="BE782" s="896">
        <v>0</v>
      </c>
      <c r="BF782" s="896">
        <v>2448</v>
      </c>
      <c r="BG782" s="896">
        <v>0</v>
      </c>
      <c r="BH782" s="896">
        <v>0</v>
      </c>
      <c r="BI782" s="896">
        <v>2448</v>
      </c>
      <c r="BJ782" s="896"/>
      <c r="BK782" s="896">
        <v>1224</v>
      </c>
      <c r="BL782" s="896">
        <v>2448</v>
      </c>
      <c r="BM782" s="896">
        <v>2448</v>
      </c>
      <c r="BN782" s="896" t="s">
        <v>308</v>
      </c>
      <c r="BO782" s="896" t="s">
        <v>308</v>
      </c>
      <c r="BP782" s="896" t="s">
        <v>308</v>
      </c>
      <c r="BQ782" s="896" t="s">
        <v>308</v>
      </c>
      <c r="BR782" s="896"/>
      <c r="BS782" s="896">
        <v>2448</v>
      </c>
      <c r="BT782" s="896"/>
      <c r="BU782" s="896">
        <v>1224</v>
      </c>
      <c r="BV782" s="896">
        <v>2448</v>
      </c>
      <c r="BW782" s="896">
        <v>2448</v>
      </c>
      <c r="BX782" s="896">
        <v>2448</v>
      </c>
      <c r="BY782" s="896">
        <v>2448</v>
      </c>
      <c r="BZ782" s="896">
        <v>2448</v>
      </c>
      <c r="CA782" s="896"/>
      <c r="CB782" s="896"/>
      <c r="CC782" s="896"/>
      <c r="CD782" s="896"/>
      <c r="CE782" s="896"/>
      <c r="CF782" s="896"/>
      <c r="CG782" s="896"/>
      <c r="CH782" s="896"/>
      <c r="CI782" s="896"/>
      <c r="CJ782" s="896"/>
      <c r="CK782" s="867">
        <v>2448</v>
      </c>
      <c r="CL782" s="867">
        <v>2448</v>
      </c>
      <c r="CM782" s="867" t="s">
        <v>397</v>
      </c>
      <c r="CN782" s="867" t="s">
        <v>397</v>
      </c>
      <c r="CO782" s="867">
        <v>2448</v>
      </c>
      <c r="CP782" s="867">
        <v>2448</v>
      </c>
      <c r="CQ782" s="773">
        <v>2448</v>
      </c>
      <c r="CR782" s="772">
        <v>2448</v>
      </c>
      <c r="CS782" s="869"/>
      <c r="CT782" s="782" t="s">
        <v>308</v>
      </c>
      <c r="CU782" s="783" t="s">
        <v>308</v>
      </c>
      <c r="CV782" s="776"/>
      <c r="CW782" s="776"/>
      <c r="CX782" s="782">
        <v>46295</v>
      </c>
      <c r="CY782" s="870" t="s">
        <v>1493</v>
      </c>
      <c r="CZ782" s="870" t="s">
        <v>308</v>
      </c>
      <c r="DA782" s="871">
        <v>46265</v>
      </c>
      <c r="DB782" s="871" t="s">
        <v>615</v>
      </c>
      <c r="DC782" s="871" t="s">
        <v>1810</v>
      </c>
      <c r="DD782" s="871" t="s">
        <v>397</v>
      </c>
      <c r="DE782" s="871" t="s">
        <v>308</v>
      </c>
      <c r="DF782" s="871" t="s">
        <v>308</v>
      </c>
      <c r="DG782" s="871" t="s">
        <v>308</v>
      </c>
      <c r="DH782" s="872">
        <v>0</v>
      </c>
      <c r="DI782" s="776" t="s">
        <v>397</v>
      </c>
      <c r="DJ782" s="776" t="s">
        <v>390</v>
      </c>
      <c r="DK782" s="776" t="s">
        <v>397</v>
      </c>
      <c r="DL782" s="776">
        <v>46304</v>
      </c>
      <c r="DM782" s="776">
        <v>46304</v>
      </c>
      <c r="DN782" s="776">
        <v>46304</v>
      </c>
      <c r="DO782" s="936" t="s">
        <v>308</v>
      </c>
      <c r="DP782" s="776">
        <v>46318</v>
      </c>
      <c r="DQ782" s="776">
        <v>46318</v>
      </c>
      <c r="DR782" s="776">
        <v>46318</v>
      </c>
      <c r="DS782" s="872">
        <v>46318</v>
      </c>
      <c r="DT782" s="752">
        <v>46318</v>
      </c>
      <c r="DU782" s="753">
        <v>-9</v>
      </c>
      <c r="DV782" s="753" t="s">
        <v>308</v>
      </c>
      <c r="DW782" s="754">
        <v>46303</v>
      </c>
      <c r="DX782" s="755">
        <v>46309</v>
      </c>
      <c r="DY782" s="754" t="e">
        <v>#VALUE!</v>
      </c>
      <c r="DZ782" s="754" t="e">
        <v>#VALUE!</v>
      </c>
      <c r="EA782" s="754"/>
      <c r="EB782" s="754"/>
      <c r="HA782" s="756" t="s">
        <v>397</v>
      </c>
      <c r="HB782" s="756" t="s">
        <v>397</v>
      </c>
      <c r="HC782" s="756" t="s">
        <v>397</v>
      </c>
      <c r="HD782" s="756" t="s">
        <v>397</v>
      </c>
      <c r="HE782" s="756" t="s">
        <v>397</v>
      </c>
      <c r="HF782" s="756" t="s">
        <v>397</v>
      </c>
      <c r="HG782" s="756" t="s">
        <v>397</v>
      </c>
      <c r="HH782" s="756" t="s">
        <v>397</v>
      </c>
      <c r="HI782" s="756" t="s">
        <v>397</v>
      </c>
      <c r="HJ782" s="756" t="s">
        <v>397</v>
      </c>
      <c r="HK782"/>
      <c r="HL782"/>
      <c r="HM782"/>
      <c r="HN782" s="756" t="str">
        <f t="shared" si="25"/>
        <v>AUTO PRINT</v>
      </c>
      <c r="HO782"/>
      <c r="HP782" s="757" t="s">
        <v>572</v>
      </c>
      <c r="HQ782" s="757" t="s">
        <v>572</v>
      </c>
      <c r="HR782" s="757" t="s">
        <v>572</v>
      </c>
      <c r="HS782"/>
      <c r="HW782" s="758"/>
      <c r="HX782"/>
      <c r="HY782" s="759" t="s">
        <v>3367</v>
      </c>
      <c r="HZ782" s="759" t="s">
        <v>3367</v>
      </c>
      <c r="IA782" s="759" t="s">
        <v>3367</v>
      </c>
      <c r="IC782" s="760" t="s">
        <v>572</v>
      </c>
      <c r="ID782" s="760" t="s">
        <v>572</v>
      </c>
      <c r="IE782" s="760" t="s">
        <v>572</v>
      </c>
      <c r="IF782" s="761" t="s">
        <v>572</v>
      </c>
      <c r="IG782" s="619" t="str">
        <f t="shared" si="26"/>
        <v>IN HOUSE (MANUAL)</v>
      </c>
      <c r="II782" s="761" t="s">
        <v>572</v>
      </c>
      <c r="IK782" s="761" t="str">
        <f>IFERROR(VLOOKUP($M782,#REF!,13,0),"IN HOUSE (MANUAL)")</f>
        <v>IN HOUSE (MANUAL)</v>
      </c>
      <c r="IM782" s="760" t="s">
        <v>572</v>
      </c>
      <c r="IN782" s="760" t="s">
        <v>572</v>
      </c>
      <c r="IO782" s="760" t="s">
        <v>572</v>
      </c>
      <c r="IQ782" s="760" t="s">
        <v>572</v>
      </c>
      <c r="IR782" s="760" t="s">
        <v>572</v>
      </c>
      <c r="IT782" s="760" t="s">
        <v>572</v>
      </c>
      <c r="IV782" s="760" t="s">
        <v>572</v>
      </c>
      <c r="IW782" s="760" t="s">
        <v>572</v>
      </c>
      <c r="IY782" s="760" t="s">
        <v>572</v>
      </c>
      <c r="IZ782" s="760" t="s">
        <v>572</v>
      </c>
      <c r="JB782" s="760" t="s">
        <v>572</v>
      </c>
      <c r="JC782" s="760" t="s">
        <v>572</v>
      </c>
      <c r="JE782" s="760" t="s">
        <v>572</v>
      </c>
      <c r="JF782" s="760" t="s">
        <v>572</v>
      </c>
    </row>
    <row r="783" spans="1:266" ht="17.25" customHeight="1" x14ac:dyDescent="0.35">
      <c r="A783" s="618" t="s">
        <v>1818</v>
      </c>
      <c r="B783" s="730">
        <v>115</v>
      </c>
      <c r="C783" s="730" t="s">
        <v>1734</v>
      </c>
      <c r="D783" s="730" t="s">
        <v>1734</v>
      </c>
      <c r="E783" s="730">
        <v>13</v>
      </c>
      <c r="F783" s="731" t="s">
        <v>574</v>
      </c>
      <c r="G783" s="732">
        <v>1</v>
      </c>
      <c r="H783" s="733">
        <v>46260</v>
      </c>
      <c r="I783" s="730">
        <v>42</v>
      </c>
      <c r="J783" s="730" t="s">
        <v>308</v>
      </c>
      <c r="K783" s="730">
        <v>43</v>
      </c>
      <c r="L783" s="730" t="s">
        <v>1819</v>
      </c>
      <c r="M783" s="772" t="s">
        <v>1818</v>
      </c>
      <c r="N783" s="772" t="s">
        <v>390</v>
      </c>
      <c r="O783" s="772" t="s">
        <v>390</v>
      </c>
      <c r="P783" s="772" t="s">
        <v>390</v>
      </c>
      <c r="Q783" s="772">
        <v>0</v>
      </c>
      <c r="R783" s="772">
        <v>880</v>
      </c>
      <c r="S783" s="772"/>
      <c r="T783" s="772" t="s">
        <v>1817</v>
      </c>
      <c r="U783" s="772">
        <v>880</v>
      </c>
      <c r="V783" s="772" t="s">
        <v>308</v>
      </c>
      <c r="W783" s="772"/>
      <c r="X783" s="773"/>
      <c r="Y783" s="772"/>
      <c r="Z783" s="774"/>
      <c r="AA783" s="772" t="s">
        <v>32</v>
      </c>
      <c r="AB783" s="772" t="s">
        <v>569</v>
      </c>
      <c r="AC783" s="772" t="s">
        <v>802</v>
      </c>
      <c r="AD783" s="772">
        <v>1512</v>
      </c>
      <c r="AE783" s="864">
        <v>1512</v>
      </c>
      <c r="AF783" s="774">
        <v>46302</v>
      </c>
      <c r="AG783" s="777"/>
      <c r="AH783" s="777"/>
      <c r="AI783" s="777" t="s">
        <v>308</v>
      </c>
      <c r="AJ783" s="778">
        <v>45</v>
      </c>
      <c r="AK783" s="779"/>
      <c r="AL783" s="778"/>
      <c r="AM783" s="780">
        <v>1512</v>
      </c>
      <c r="AN783" s="780"/>
      <c r="AO783" s="780"/>
      <c r="AP783" s="780">
        <v>1512</v>
      </c>
      <c r="AQ783" s="780">
        <v>1512</v>
      </c>
      <c r="AR783" s="780">
        <v>1512</v>
      </c>
      <c r="AS783" s="780"/>
      <c r="AT783" s="780"/>
      <c r="AU783" s="780"/>
      <c r="AV783" s="780"/>
      <c r="AW783" s="780"/>
      <c r="AX783" s="780"/>
      <c r="AY783" s="780"/>
      <c r="AZ783" s="780"/>
      <c r="BA783" s="780"/>
      <c r="BB783" s="780">
        <v>0</v>
      </c>
      <c r="BC783" s="780">
        <v>0</v>
      </c>
      <c r="BD783" s="780">
        <v>0</v>
      </c>
      <c r="BE783" s="780">
        <v>0</v>
      </c>
      <c r="BF783" s="780">
        <v>1512</v>
      </c>
      <c r="BG783" s="780">
        <v>0</v>
      </c>
      <c r="BH783" s="780">
        <v>0</v>
      </c>
      <c r="BI783" s="780">
        <v>1512</v>
      </c>
      <c r="BJ783" s="780"/>
      <c r="BK783" s="780">
        <v>1512</v>
      </c>
      <c r="BL783" s="780">
        <v>1512</v>
      </c>
      <c r="BM783" s="780">
        <v>1512</v>
      </c>
      <c r="BN783" s="780" t="s">
        <v>308</v>
      </c>
      <c r="BO783" s="780" t="s">
        <v>308</v>
      </c>
      <c r="BP783" s="780" t="s">
        <v>308</v>
      </c>
      <c r="BQ783" s="780" t="s">
        <v>308</v>
      </c>
      <c r="BR783" s="780"/>
      <c r="BS783" s="780">
        <v>1512</v>
      </c>
      <c r="BT783" s="780"/>
      <c r="BU783" s="780">
        <v>1512</v>
      </c>
      <c r="BV783" s="780">
        <v>1512</v>
      </c>
      <c r="BW783" s="780">
        <v>1512</v>
      </c>
      <c r="BX783" s="780">
        <v>1512</v>
      </c>
      <c r="BY783" s="780">
        <v>1512</v>
      </c>
      <c r="BZ783" s="780">
        <v>1512</v>
      </c>
      <c r="CA783" s="780"/>
      <c r="CB783" s="780"/>
      <c r="CC783" s="780"/>
      <c r="CD783" s="780"/>
      <c r="CE783" s="780"/>
      <c r="CF783" s="780"/>
      <c r="CG783" s="780"/>
      <c r="CH783" s="780"/>
      <c r="CI783" s="780"/>
      <c r="CJ783" s="780"/>
      <c r="CK783" s="773">
        <v>1512</v>
      </c>
      <c r="CL783" s="773">
        <v>1512</v>
      </c>
      <c r="CM783" s="773" t="s">
        <v>397</v>
      </c>
      <c r="CN783" s="773" t="s">
        <v>397</v>
      </c>
      <c r="CO783" s="773">
        <v>1512</v>
      </c>
      <c r="CP783" s="773">
        <v>1512</v>
      </c>
      <c r="CQ783" s="773">
        <v>1512</v>
      </c>
      <c r="CR783" s="772">
        <v>1512</v>
      </c>
      <c r="CS783" s="781"/>
      <c r="CT783" s="782" t="s">
        <v>308</v>
      </c>
      <c r="CU783" s="783"/>
      <c r="CV783" s="774"/>
      <c r="CW783" s="774"/>
      <c r="CX783" s="865">
        <v>46302</v>
      </c>
      <c r="CY783" s="784" t="s">
        <v>1493</v>
      </c>
      <c r="CZ783" s="784" t="s">
        <v>308</v>
      </c>
      <c r="DA783" s="785">
        <v>46280</v>
      </c>
      <c r="DB783" s="785" t="s">
        <v>615</v>
      </c>
      <c r="DC783" s="785" t="s">
        <v>1820</v>
      </c>
      <c r="DD783" s="785" t="s">
        <v>397</v>
      </c>
      <c r="DE783" s="785" t="s">
        <v>308</v>
      </c>
      <c r="DF783" s="785" t="s">
        <v>308</v>
      </c>
      <c r="DG783" s="785" t="s">
        <v>308</v>
      </c>
      <c r="DH783" s="786" t="s">
        <v>308</v>
      </c>
      <c r="DI783" s="774" t="s">
        <v>397</v>
      </c>
      <c r="DJ783" s="774">
        <v>46288</v>
      </c>
      <c r="DK783" s="774" t="s">
        <v>397</v>
      </c>
      <c r="DL783" s="774">
        <v>46302</v>
      </c>
      <c r="DM783" s="774">
        <v>46302</v>
      </c>
      <c r="DN783" s="774">
        <v>46302</v>
      </c>
      <c r="DO783" s="804" t="s">
        <v>308</v>
      </c>
      <c r="DP783" s="774">
        <v>46318</v>
      </c>
      <c r="DQ783" s="774">
        <v>46318</v>
      </c>
      <c r="DR783" s="774">
        <v>46318</v>
      </c>
      <c r="DS783" s="786">
        <v>46318</v>
      </c>
      <c r="DT783" s="752">
        <v>46318</v>
      </c>
      <c r="DU783" s="753">
        <v>-7</v>
      </c>
      <c r="DV783" s="753" t="s">
        <v>308</v>
      </c>
      <c r="DW783" s="754">
        <v>46309</v>
      </c>
      <c r="DX783" s="755">
        <v>46311</v>
      </c>
      <c r="DY783" s="754" t="e">
        <v>#VALUE!</v>
      </c>
      <c r="DZ783" s="754" t="e">
        <v>#VALUE!</v>
      </c>
      <c r="EA783" s="754"/>
      <c r="EB783" s="754"/>
      <c r="HA783" s="756" t="s">
        <v>397</v>
      </c>
      <c r="HB783" s="756" t="s">
        <v>397</v>
      </c>
      <c r="HC783" s="756" t="s">
        <v>397</v>
      </c>
      <c r="HD783" s="756" t="s">
        <v>397</v>
      </c>
      <c r="HE783" s="756" t="s">
        <v>397</v>
      </c>
      <c r="HF783" s="756" t="s">
        <v>397</v>
      </c>
      <c r="HG783" s="756" t="s">
        <v>397</v>
      </c>
      <c r="HH783" s="756" t="s">
        <v>397</v>
      </c>
      <c r="HI783" s="756" t="s">
        <v>397</v>
      </c>
      <c r="HJ783" s="756" t="s">
        <v>397</v>
      </c>
      <c r="HK783"/>
      <c r="HL783"/>
      <c r="HM783"/>
      <c r="HN783" s="756" t="str">
        <f t="shared" si="25"/>
        <v>AUTO PRINT</v>
      </c>
      <c r="HO783"/>
      <c r="HP783" s="757" t="s">
        <v>572</v>
      </c>
      <c r="HQ783" s="757" t="s">
        <v>572</v>
      </c>
      <c r="HR783" s="757" t="s">
        <v>572</v>
      </c>
      <c r="HS783"/>
      <c r="HW783" s="758"/>
      <c r="HX783"/>
      <c r="HY783" s="759" t="s">
        <v>572</v>
      </c>
      <c r="HZ783" s="759" t="s">
        <v>572</v>
      </c>
      <c r="IA783" s="759" t="s">
        <v>572</v>
      </c>
      <c r="IC783" s="760" t="s">
        <v>572</v>
      </c>
      <c r="ID783" s="760" t="s">
        <v>572</v>
      </c>
      <c r="IE783" s="760" t="s">
        <v>572</v>
      </c>
      <c r="IF783" s="761" t="s">
        <v>572</v>
      </c>
      <c r="IG783" s="619" t="str">
        <f t="shared" si="26"/>
        <v>IN HOUSE (MANUAL)</v>
      </c>
      <c r="II783" s="761" t="s">
        <v>572</v>
      </c>
      <c r="IK783" s="761" t="str">
        <f>IFERROR(VLOOKUP($M783,#REF!,13,0),"IN HOUSE (MANUAL)")</f>
        <v>IN HOUSE (MANUAL)</v>
      </c>
      <c r="IM783" s="760" t="s">
        <v>572</v>
      </c>
      <c r="IN783" s="760" t="s">
        <v>572</v>
      </c>
      <c r="IO783" s="760" t="s">
        <v>572</v>
      </c>
      <c r="IQ783" s="760" t="s">
        <v>572</v>
      </c>
      <c r="IR783" s="760" t="s">
        <v>572</v>
      </c>
      <c r="IT783" s="760" t="s">
        <v>572</v>
      </c>
      <c r="IV783" s="760" t="s">
        <v>572</v>
      </c>
      <c r="IW783" s="760" t="s">
        <v>572</v>
      </c>
      <c r="IY783" s="760" t="s">
        <v>572</v>
      </c>
      <c r="IZ783" s="760" t="s">
        <v>572</v>
      </c>
      <c r="JB783" s="760" t="s">
        <v>572</v>
      </c>
      <c r="JC783" s="760" t="s">
        <v>572</v>
      </c>
      <c r="JE783" s="760" t="s">
        <v>572</v>
      </c>
      <c r="JF783" s="760" t="s">
        <v>572</v>
      </c>
    </row>
    <row r="784" spans="1:266" ht="17.25" customHeight="1" x14ac:dyDescent="0.35">
      <c r="A784" s="618" t="s">
        <v>1821</v>
      </c>
      <c r="B784" s="730">
        <v>116</v>
      </c>
      <c r="C784" s="730" t="s">
        <v>1734</v>
      </c>
      <c r="D784" s="730" t="s">
        <v>1734</v>
      </c>
      <c r="E784" s="730">
        <v>13</v>
      </c>
      <c r="F784" s="731" t="s">
        <v>574</v>
      </c>
      <c r="G784" s="732">
        <v>1</v>
      </c>
      <c r="H784" s="733">
        <v>46231</v>
      </c>
      <c r="I784" s="730">
        <v>43</v>
      </c>
      <c r="J784" s="730" t="s">
        <v>308</v>
      </c>
      <c r="K784" s="730">
        <v>43</v>
      </c>
      <c r="L784" s="730" t="s">
        <v>1822</v>
      </c>
      <c r="M784" s="772" t="s">
        <v>1821</v>
      </c>
      <c r="N784" s="868" t="s">
        <v>390</v>
      </c>
      <c r="O784" s="868" t="s">
        <v>390</v>
      </c>
      <c r="P784" s="868" t="s">
        <v>390</v>
      </c>
      <c r="Q784" s="868">
        <v>0</v>
      </c>
      <c r="R784" s="772">
        <v>880</v>
      </c>
      <c r="S784" s="772" t="s">
        <v>308</v>
      </c>
      <c r="T784" s="772" t="s">
        <v>1800</v>
      </c>
      <c r="U784" s="772">
        <v>880</v>
      </c>
      <c r="V784" s="772" t="s">
        <v>308</v>
      </c>
      <c r="W784" s="772" t="s">
        <v>218</v>
      </c>
      <c r="X784" s="773">
        <v>864</v>
      </c>
      <c r="Y784" s="772"/>
      <c r="Z784" s="774"/>
      <c r="AA784" s="772" t="s">
        <v>32</v>
      </c>
      <c r="AB784" s="772" t="s">
        <v>569</v>
      </c>
      <c r="AC784" s="772" t="s">
        <v>899</v>
      </c>
      <c r="AD784" s="772">
        <v>864</v>
      </c>
      <c r="AE784" s="864">
        <v>864</v>
      </c>
      <c r="AF784" s="774">
        <v>46301</v>
      </c>
      <c r="AG784" s="777"/>
      <c r="AH784" s="777"/>
      <c r="AI784" s="777" t="s">
        <v>308</v>
      </c>
      <c r="AJ784" s="778">
        <v>46</v>
      </c>
      <c r="AK784" s="779"/>
      <c r="AL784" s="778"/>
      <c r="AM784" s="780">
        <v>864</v>
      </c>
      <c r="AN784" s="780"/>
      <c r="AO784" s="780"/>
      <c r="AP784" s="780">
        <v>864</v>
      </c>
      <c r="AQ784" s="780">
        <v>864</v>
      </c>
      <c r="AR784" s="780">
        <v>864</v>
      </c>
      <c r="AS784" s="780"/>
      <c r="AT784" s="780"/>
      <c r="AU784" s="780"/>
      <c r="AV784" s="780"/>
      <c r="AW784" s="780"/>
      <c r="AX784" s="780"/>
      <c r="AY784" s="780"/>
      <c r="AZ784" s="780"/>
      <c r="BA784" s="780"/>
      <c r="BB784" s="780">
        <v>0</v>
      </c>
      <c r="BC784" s="780">
        <v>0</v>
      </c>
      <c r="BD784" s="780">
        <v>0</v>
      </c>
      <c r="BE784" s="780">
        <v>0</v>
      </c>
      <c r="BF784" s="780">
        <v>864</v>
      </c>
      <c r="BG784" s="780">
        <v>0</v>
      </c>
      <c r="BH784" s="780">
        <v>0</v>
      </c>
      <c r="BI784" s="780">
        <v>864</v>
      </c>
      <c r="BJ784" s="780"/>
      <c r="BK784" s="780">
        <v>0</v>
      </c>
      <c r="BL784" s="780">
        <v>864</v>
      </c>
      <c r="BM784" s="780">
        <v>864</v>
      </c>
      <c r="BN784" s="780" t="s">
        <v>308</v>
      </c>
      <c r="BO784" s="780" t="s">
        <v>308</v>
      </c>
      <c r="BP784" s="780" t="s">
        <v>308</v>
      </c>
      <c r="BQ784" s="780" t="s">
        <v>308</v>
      </c>
      <c r="BR784" s="780"/>
      <c r="BS784" s="780">
        <v>864</v>
      </c>
      <c r="BT784" s="780"/>
      <c r="BU784" s="780">
        <v>864</v>
      </c>
      <c r="BV784" s="780">
        <v>864</v>
      </c>
      <c r="BW784" s="780">
        <v>864</v>
      </c>
      <c r="BX784" s="780">
        <v>864</v>
      </c>
      <c r="BY784" s="780">
        <v>864</v>
      </c>
      <c r="BZ784" s="780">
        <v>864</v>
      </c>
      <c r="CA784" s="780"/>
      <c r="CB784" s="780"/>
      <c r="CC784" s="780"/>
      <c r="CD784" s="780"/>
      <c r="CE784" s="780"/>
      <c r="CF784" s="780"/>
      <c r="CG784" s="780"/>
      <c r="CH784" s="780"/>
      <c r="CI784" s="780"/>
      <c r="CJ784" s="780"/>
      <c r="CK784" s="773">
        <v>864</v>
      </c>
      <c r="CL784" s="773">
        <v>864</v>
      </c>
      <c r="CM784" s="773" t="s">
        <v>397</v>
      </c>
      <c r="CN784" s="773" t="s">
        <v>397</v>
      </c>
      <c r="CO784" s="773">
        <v>864</v>
      </c>
      <c r="CP784" s="773">
        <v>864</v>
      </c>
      <c r="CQ784" s="867">
        <v>864</v>
      </c>
      <c r="CR784" s="868">
        <v>864</v>
      </c>
      <c r="CS784" s="781"/>
      <c r="CT784" s="782" t="s">
        <v>308</v>
      </c>
      <c r="CU784" s="866" t="s">
        <v>308</v>
      </c>
      <c r="CV784" s="774"/>
      <c r="CW784" s="774"/>
      <c r="CX784" s="865">
        <v>46281</v>
      </c>
      <c r="CY784" s="784" t="s">
        <v>1801</v>
      </c>
      <c r="CZ784" s="784" t="s">
        <v>1802</v>
      </c>
      <c r="DA784" s="785">
        <v>46282</v>
      </c>
      <c r="DB784" s="785" t="s">
        <v>615</v>
      </c>
      <c r="DC784" s="785" t="s">
        <v>1814</v>
      </c>
      <c r="DD784" s="785" t="s">
        <v>397</v>
      </c>
      <c r="DE784" s="785">
        <v>46281</v>
      </c>
      <c r="DF784" s="785" t="s">
        <v>390</v>
      </c>
      <c r="DG784" s="785" t="s">
        <v>390</v>
      </c>
      <c r="DH784" s="786">
        <v>0</v>
      </c>
      <c r="DI784" s="774" t="s">
        <v>397</v>
      </c>
      <c r="DJ784" s="774" t="s">
        <v>397</v>
      </c>
      <c r="DK784" s="774">
        <v>46272</v>
      </c>
      <c r="DL784" s="774" t="s">
        <v>390</v>
      </c>
      <c r="DM784" s="774">
        <v>46303</v>
      </c>
      <c r="DN784" s="774">
        <v>46303</v>
      </c>
      <c r="DO784" s="787" t="s">
        <v>308</v>
      </c>
      <c r="DP784" s="774">
        <v>46318</v>
      </c>
      <c r="DQ784" s="774">
        <v>46318</v>
      </c>
      <c r="DR784" s="774">
        <v>46318</v>
      </c>
      <c r="DS784" s="786">
        <v>46318</v>
      </c>
      <c r="DT784" s="752">
        <v>46318</v>
      </c>
      <c r="DU784" s="753">
        <v>-3</v>
      </c>
      <c r="DV784" s="753" t="s">
        <v>308</v>
      </c>
      <c r="DW784" s="754">
        <v>46311</v>
      </c>
      <c r="DX784" s="755">
        <v>46315</v>
      </c>
      <c r="DY784" s="754" t="e">
        <v>#VALUE!</v>
      </c>
      <c r="DZ784" s="754" t="e">
        <v>#VALUE!</v>
      </c>
      <c r="EA784" s="754"/>
      <c r="EB784" s="754"/>
      <c r="HA784" s="756" t="s">
        <v>397</v>
      </c>
      <c r="HB784" s="756" t="s">
        <v>397</v>
      </c>
      <c r="HC784" s="756" t="s">
        <v>397</v>
      </c>
      <c r="HD784" s="756" t="s">
        <v>397</v>
      </c>
      <c r="HE784" s="756" t="s">
        <v>397</v>
      </c>
      <c r="HF784" s="756" t="s">
        <v>397</v>
      </c>
      <c r="HG784" s="756" t="s">
        <v>397</v>
      </c>
      <c r="HH784" s="756" t="s">
        <v>397</v>
      </c>
      <c r="HI784" s="756" t="s">
        <v>397</v>
      </c>
      <c r="HJ784" s="756" t="s">
        <v>397</v>
      </c>
      <c r="HK784"/>
      <c r="HL784"/>
      <c r="HM784"/>
      <c r="HN784" s="756" t="str">
        <f t="shared" si="25"/>
        <v>AUTO PRINT</v>
      </c>
      <c r="HO784"/>
      <c r="HP784" s="757" t="s">
        <v>572</v>
      </c>
      <c r="HQ784" s="757" t="s">
        <v>572</v>
      </c>
      <c r="HR784" s="757" t="s">
        <v>572</v>
      </c>
      <c r="HS784"/>
      <c r="HW784" s="758"/>
      <c r="HX784"/>
      <c r="HY784" s="759" t="s">
        <v>3367</v>
      </c>
      <c r="HZ784" s="759" t="s">
        <v>3367</v>
      </c>
      <c r="IA784" s="759" t="s">
        <v>3367</v>
      </c>
      <c r="IC784" s="760" t="s">
        <v>3368</v>
      </c>
      <c r="ID784" s="760" t="s">
        <v>3368</v>
      </c>
      <c r="IE784" s="760" t="s">
        <v>572</v>
      </c>
      <c r="IF784" s="761" t="s">
        <v>3368</v>
      </c>
      <c r="IG784" s="619" t="str">
        <f t="shared" si="26"/>
        <v>AUTO PRINTING</v>
      </c>
      <c r="II784" s="761" t="s">
        <v>572</v>
      </c>
      <c r="IK784" s="761" t="str">
        <f>IFERROR(VLOOKUP($M784,#REF!,13,0),"IN HOUSE (MANUAL)")</f>
        <v>IN HOUSE (MANUAL)</v>
      </c>
      <c r="IM784" s="760" t="s">
        <v>572</v>
      </c>
      <c r="IN784" s="760" t="s">
        <v>572</v>
      </c>
      <c r="IO784" s="760" t="s">
        <v>572</v>
      </c>
      <c r="IQ784" s="760" t="s">
        <v>572</v>
      </c>
      <c r="IR784" s="760" t="s">
        <v>572</v>
      </c>
      <c r="IT784" s="760" t="s">
        <v>239</v>
      </c>
      <c r="IV784" s="760" t="s">
        <v>572</v>
      </c>
      <c r="IW784" s="760" t="s">
        <v>572</v>
      </c>
      <c r="IY784" s="760" t="s">
        <v>572</v>
      </c>
      <c r="IZ784" s="760" t="s">
        <v>572</v>
      </c>
      <c r="JB784" s="760" t="s">
        <v>572</v>
      </c>
      <c r="JC784" s="760" t="s">
        <v>572</v>
      </c>
      <c r="JE784" s="760">
        <v>0</v>
      </c>
      <c r="JF784" s="760" t="s">
        <v>572</v>
      </c>
    </row>
    <row r="785" spans="1:266" ht="17.149999999999999" customHeight="1" collapsed="1" x14ac:dyDescent="0.35">
      <c r="A785" s="618" t="s">
        <v>1823</v>
      </c>
      <c r="B785" s="730">
        <v>117</v>
      </c>
      <c r="C785" s="730" t="s">
        <v>1734</v>
      </c>
      <c r="D785" s="730" t="s">
        <v>1734</v>
      </c>
      <c r="E785" s="730">
        <v>13</v>
      </c>
      <c r="F785" s="731" t="s">
        <v>574</v>
      </c>
      <c r="G785" s="732">
        <v>1</v>
      </c>
      <c r="H785" s="733">
        <v>46199</v>
      </c>
      <c r="I785" s="730">
        <v>43</v>
      </c>
      <c r="J785" s="730" t="s">
        <v>308</v>
      </c>
      <c r="K785" s="730">
        <v>44</v>
      </c>
      <c r="L785" s="730" t="s">
        <v>1824</v>
      </c>
      <c r="M785" s="772" t="s">
        <v>1823</v>
      </c>
      <c r="N785" s="868" t="s">
        <v>390</v>
      </c>
      <c r="O785" s="868" t="s">
        <v>390</v>
      </c>
      <c r="P785" s="868" t="s">
        <v>390</v>
      </c>
      <c r="Q785" s="868">
        <v>0</v>
      </c>
      <c r="R785" s="772">
        <v>880</v>
      </c>
      <c r="S785" s="772"/>
      <c r="T785" s="772" t="s">
        <v>1825</v>
      </c>
      <c r="U785" s="772">
        <v>880</v>
      </c>
      <c r="V785" s="772" t="s">
        <v>308</v>
      </c>
      <c r="W785" s="772"/>
      <c r="X785" s="773"/>
      <c r="Y785" s="772"/>
      <c r="Z785" s="774"/>
      <c r="AA785" s="772" t="s">
        <v>32</v>
      </c>
      <c r="AB785" s="772" t="s">
        <v>569</v>
      </c>
      <c r="AC785" s="772" t="s">
        <v>700</v>
      </c>
      <c r="AD785" s="772">
        <v>72</v>
      </c>
      <c r="AE785" s="864">
        <v>72</v>
      </c>
      <c r="AF785" s="774">
        <v>46295</v>
      </c>
      <c r="AG785" s="777"/>
      <c r="AH785" s="777"/>
      <c r="AI785" s="777" t="s">
        <v>694</v>
      </c>
      <c r="AJ785" s="778">
        <v>47</v>
      </c>
      <c r="AK785" s="779"/>
      <c r="AL785" s="778"/>
      <c r="AM785" s="780">
        <v>72</v>
      </c>
      <c r="AN785" s="780"/>
      <c r="AO785" s="780"/>
      <c r="AP785" s="780">
        <v>72</v>
      </c>
      <c r="AQ785" s="780">
        <v>72</v>
      </c>
      <c r="AR785" s="780">
        <v>72</v>
      </c>
      <c r="AS785" s="780"/>
      <c r="AT785" s="780"/>
      <c r="AU785" s="780"/>
      <c r="AV785" s="780"/>
      <c r="AW785" s="780"/>
      <c r="AX785" s="780"/>
      <c r="AY785" s="780"/>
      <c r="AZ785" s="780"/>
      <c r="BA785" s="780"/>
      <c r="BB785" s="780">
        <v>0</v>
      </c>
      <c r="BC785" s="780">
        <v>0</v>
      </c>
      <c r="BD785" s="780">
        <v>0</v>
      </c>
      <c r="BE785" s="780">
        <v>0</v>
      </c>
      <c r="BF785" s="780">
        <v>72</v>
      </c>
      <c r="BG785" s="780">
        <v>0</v>
      </c>
      <c r="BH785" s="780">
        <v>0</v>
      </c>
      <c r="BI785" s="780">
        <v>72</v>
      </c>
      <c r="BJ785" s="780"/>
      <c r="BK785" s="780">
        <v>72</v>
      </c>
      <c r="BL785" s="780">
        <v>72</v>
      </c>
      <c r="BM785" s="780">
        <v>72</v>
      </c>
      <c r="BN785" s="780" t="s">
        <v>308</v>
      </c>
      <c r="BO785" s="780" t="s">
        <v>308</v>
      </c>
      <c r="BP785" s="780" t="s">
        <v>308</v>
      </c>
      <c r="BQ785" s="780" t="s">
        <v>308</v>
      </c>
      <c r="BR785" s="780"/>
      <c r="BS785" s="780">
        <v>72</v>
      </c>
      <c r="BT785" s="780"/>
      <c r="BU785" s="780">
        <v>72</v>
      </c>
      <c r="BV785" s="780">
        <v>72</v>
      </c>
      <c r="BW785" s="780">
        <v>72</v>
      </c>
      <c r="BX785" s="780">
        <v>72</v>
      </c>
      <c r="BY785" s="780">
        <v>72</v>
      </c>
      <c r="BZ785" s="780">
        <v>72</v>
      </c>
      <c r="CA785" s="780"/>
      <c r="CB785" s="780"/>
      <c r="CC785" s="780"/>
      <c r="CD785" s="780"/>
      <c r="CE785" s="780"/>
      <c r="CF785" s="780"/>
      <c r="CG785" s="780"/>
      <c r="CH785" s="780"/>
      <c r="CI785" s="780"/>
      <c r="CJ785" s="780"/>
      <c r="CK785" s="773">
        <v>72</v>
      </c>
      <c r="CL785" s="773">
        <v>72</v>
      </c>
      <c r="CM785" s="773" t="s">
        <v>397</v>
      </c>
      <c r="CN785" s="773" t="s">
        <v>397</v>
      </c>
      <c r="CO785" s="773">
        <v>72</v>
      </c>
      <c r="CP785" s="773">
        <v>72</v>
      </c>
      <c r="CQ785" s="773">
        <v>72</v>
      </c>
      <c r="CR785" s="772">
        <v>72</v>
      </c>
      <c r="CS785" s="781"/>
      <c r="CT785" s="782" t="s">
        <v>308</v>
      </c>
      <c r="CU785" s="783"/>
      <c r="CV785" s="774"/>
      <c r="CW785" s="774"/>
      <c r="CX785" s="865">
        <v>46295</v>
      </c>
      <c r="CY785" s="784" t="s">
        <v>1826</v>
      </c>
      <c r="CZ785" s="784" t="s">
        <v>308</v>
      </c>
      <c r="DA785" s="785">
        <v>46265</v>
      </c>
      <c r="DB785" s="785" t="s">
        <v>615</v>
      </c>
      <c r="DC785" s="785" t="s">
        <v>1810</v>
      </c>
      <c r="DD785" s="785" t="s">
        <v>397</v>
      </c>
      <c r="DE785" s="785" t="s">
        <v>308</v>
      </c>
      <c r="DF785" s="785" t="s">
        <v>308</v>
      </c>
      <c r="DG785" s="785" t="s">
        <v>308</v>
      </c>
      <c r="DH785" s="786">
        <v>0</v>
      </c>
      <c r="DI785" s="774" t="s">
        <v>397</v>
      </c>
      <c r="DJ785" s="774">
        <v>46276</v>
      </c>
      <c r="DK785" s="774">
        <v>46276</v>
      </c>
      <c r="DL785" s="774">
        <v>46307</v>
      </c>
      <c r="DM785" s="774">
        <v>46307</v>
      </c>
      <c r="DN785" s="774">
        <v>46307</v>
      </c>
      <c r="DO785" s="787" t="s">
        <v>308</v>
      </c>
      <c r="DP785" s="774">
        <v>46332</v>
      </c>
      <c r="DQ785" s="774">
        <v>46325</v>
      </c>
      <c r="DR785" s="774">
        <v>46332</v>
      </c>
      <c r="DS785" s="786">
        <v>46332</v>
      </c>
      <c r="DT785" s="752">
        <v>46325</v>
      </c>
      <c r="DU785" s="753">
        <v>-10</v>
      </c>
      <c r="DV785" s="753" t="s">
        <v>308</v>
      </c>
      <c r="DW785" s="754">
        <v>46315</v>
      </c>
      <c r="DX785" s="755">
        <v>46315</v>
      </c>
      <c r="DY785" s="754" t="e">
        <v>#VALUE!</v>
      </c>
      <c r="DZ785" s="754" t="e">
        <v>#VALUE!</v>
      </c>
      <c r="EA785" s="754"/>
      <c r="EB785" s="754"/>
      <c r="HA785" s="756" t="s">
        <v>397</v>
      </c>
      <c r="HB785" s="756" t="s">
        <v>397</v>
      </c>
      <c r="HC785" s="756" t="s">
        <v>397</v>
      </c>
      <c r="HD785" s="756" t="s">
        <v>397</v>
      </c>
      <c r="HE785" s="756" t="s">
        <v>397</v>
      </c>
      <c r="HF785" s="756" t="s">
        <v>397</v>
      </c>
      <c r="HG785" s="756" t="s">
        <v>397</v>
      </c>
      <c r="HH785" s="756" t="s">
        <v>397</v>
      </c>
      <c r="HI785" s="756" t="s">
        <v>397</v>
      </c>
      <c r="HJ785" s="756" t="s">
        <v>397</v>
      </c>
      <c r="HK785"/>
      <c r="HL785"/>
      <c r="HM785"/>
      <c r="HN785" s="756" t="str">
        <f t="shared" si="25"/>
        <v>AUTO PRINT</v>
      </c>
      <c r="HO785"/>
      <c r="HP785" s="757" t="s">
        <v>572</v>
      </c>
      <c r="HQ785" s="757" t="s">
        <v>572</v>
      </c>
      <c r="HR785" s="757" t="s">
        <v>572</v>
      </c>
      <c r="HS785"/>
      <c r="HW785" s="758"/>
      <c r="HX785"/>
      <c r="HY785" s="759" t="s">
        <v>572</v>
      </c>
      <c r="HZ785" s="759" t="s">
        <v>572</v>
      </c>
      <c r="IA785" s="759" t="s">
        <v>572</v>
      </c>
      <c r="IC785" s="760" t="s">
        <v>572</v>
      </c>
      <c r="ID785" s="760" t="s">
        <v>572</v>
      </c>
      <c r="IE785" s="760" t="s">
        <v>572</v>
      </c>
      <c r="IF785" s="761" t="s">
        <v>572</v>
      </c>
      <c r="IG785" s="619" t="str">
        <f t="shared" si="26"/>
        <v>IN HOUSE (MANUAL)</v>
      </c>
      <c r="II785" s="761" t="s">
        <v>572</v>
      </c>
      <c r="IK785" s="761" t="str">
        <f>IFERROR(VLOOKUP($M785,#REF!,13,0),"IN HOUSE (MANUAL)")</f>
        <v>IN HOUSE (MANUAL)</v>
      </c>
      <c r="IM785" s="760" t="s">
        <v>572</v>
      </c>
      <c r="IN785" s="760" t="s">
        <v>572</v>
      </c>
      <c r="IO785" s="760" t="s">
        <v>572</v>
      </c>
      <c r="IQ785" s="760" t="s">
        <v>572</v>
      </c>
      <c r="IR785" s="760" t="s">
        <v>572</v>
      </c>
      <c r="IT785" s="760" t="s">
        <v>572</v>
      </c>
      <c r="IV785" s="760" t="s">
        <v>572</v>
      </c>
      <c r="IW785" s="760" t="s">
        <v>572</v>
      </c>
      <c r="IY785" s="760" t="s">
        <v>572</v>
      </c>
      <c r="IZ785" s="760" t="s">
        <v>572</v>
      </c>
      <c r="JB785" s="760" t="s">
        <v>572</v>
      </c>
      <c r="JC785" s="760" t="s">
        <v>572</v>
      </c>
      <c r="JE785" s="760" t="s">
        <v>572</v>
      </c>
      <c r="JF785" s="760" t="s">
        <v>572</v>
      </c>
    </row>
    <row r="786" spans="1:266" ht="17.149999999999999" customHeight="1" x14ac:dyDescent="0.35">
      <c r="A786" s="618" t="s">
        <v>1827</v>
      </c>
      <c r="B786" s="730">
        <v>118</v>
      </c>
      <c r="C786" s="730" t="s">
        <v>1734</v>
      </c>
      <c r="D786" s="730" t="s">
        <v>1734</v>
      </c>
      <c r="E786" s="730">
        <v>13</v>
      </c>
      <c r="F786" s="731" t="s">
        <v>574</v>
      </c>
      <c r="G786" s="732">
        <v>1</v>
      </c>
      <c r="H786" s="826">
        <v>46199</v>
      </c>
      <c r="I786" s="730">
        <v>43</v>
      </c>
      <c r="J786" s="730" t="s">
        <v>308</v>
      </c>
      <c r="K786" s="730">
        <v>44</v>
      </c>
      <c r="L786" s="730" t="s">
        <v>1828</v>
      </c>
      <c r="M786" s="772" t="s">
        <v>1827</v>
      </c>
      <c r="N786" s="868" t="s">
        <v>390</v>
      </c>
      <c r="O786" s="868" t="s">
        <v>390</v>
      </c>
      <c r="P786" s="868" t="s">
        <v>390</v>
      </c>
      <c r="Q786" s="868">
        <v>0</v>
      </c>
      <c r="R786" s="772">
        <v>880</v>
      </c>
      <c r="S786" s="772"/>
      <c r="T786" s="772" t="s">
        <v>1800</v>
      </c>
      <c r="U786" s="772">
        <v>880</v>
      </c>
      <c r="V786" s="772" t="s">
        <v>308</v>
      </c>
      <c r="W786" s="772"/>
      <c r="X786" s="773"/>
      <c r="Y786" s="772"/>
      <c r="Z786" s="774"/>
      <c r="AA786" s="772" t="s">
        <v>32</v>
      </c>
      <c r="AB786" s="772" t="s">
        <v>569</v>
      </c>
      <c r="AC786" s="772" t="s">
        <v>700</v>
      </c>
      <c r="AD786" s="772">
        <v>72</v>
      </c>
      <c r="AE786" s="864">
        <v>72</v>
      </c>
      <c r="AF786" s="774">
        <v>46295</v>
      </c>
      <c r="AG786" s="777"/>
      <c r="AH786" s="777"/>
      <c r="AI786" s="777" t="s">
        <v>694</v>
      </c>
      <c r="AJ786" s="778">
        <v>48</v>
      </c>
      <c r="AK786" s="779"/>
      <c r="AL786" s="778"/>
      <c r="AM786" s="780">
        <v>72</v>
      </c>
      <c r="AN786" s="780"/>
      <c r="AO786" s="780"/>
      <c r="AP786" s="780">
        <v>72</v>
      </c>
      <c r="AQ786" s="780">
        <v>72</v>
      </c>
      <c r="AR786" s="780">
        <v>72</v>
      </c>
      <c r="AS786" s="780"/>
      <c r="AT786" s="780"/>
      <c r="AU786" s="780"/>
      <c r="AV786" s="780"/>
      <c r="AW786" s="780"/>
      <c r="AX786" s="780"/>
      <c r="AY786" s="780"/>
      <c r="AZ786" s="780"/>
      <c r="BA786" s="780"/>
      <c r="BB786" s="780">
        <v>0</v>
      </c>
      <c r="BC786" s="780">
        <v>0</v>
      </c>
      <c r="BD786" s="780">
        <v>0</v>
      </c>
      <c r="BE786" s="780">
        <v>0</v>
      </c>
      <c r="BF786" s="780">
        <v>72</v>
      </c>
      <c r="BG786" s="780">
        <v>0</v>
      </c>
      <c r="BH786" s="780">
        <v>0</v>
      </c>
      <c r="BI786" s="780">
        <v>72</v>
      </c>
      <c r="BJ786" s="780"/>
      <c r="BK786" s="780">
        <v>72</v>
      </c>
      <c r="BL786" s="780">
        <v>72</v>
      </c>
      <c r="BM786" s="780">
        <v>72</v>
      </c>
      <c r="BN786" s="780" t="s">
        <v>308</v>
      </c>
      <c r="BO786" s="780" t="s">
        <v>308</v>
      </c>
      <c r="BP786" s="780" t="s">
        <v>308</v>
      </c>
      <c r="BQ786" s="780" t="s">
        <v>308</v>
      </c>
      <c r="BR786" s="780"/>
      <c r="BS786" s="780">
        <v>72</v>
      </c>
      <c r="BT786" s="780"/>
      <c r="BU786" s="780">
        <v>72</v>
      </c>
      <c r="BV786" s="780">
        <v>72</v>
      </c>
      <c r="BW786" s="780">
        <v>72</v>
      </c>
      <c r="BX786" s="780">
        <v>72</v>
      </c>
      <c r="BY786" s="780">
        <v>72</v>
      </c>
      <c r="BZ786" s="780">
        <v>72</v>
      </c>
      <c r="CA786" s="780"/>
      <c r="CB786" s="780"/>
      <c r="CC786" s="780"/>
      <c r="CD786" s="780"/>
      <c r="CE786" s="780"/>
      <c r="CF786" s="780"/>
      <c r="CG786" s="780"/>
      <c r="CH786" s="780"/>
      <c r="CI786" s="780"/>
      <c r="CJ786" s="780"/>
      <c r="CK786" s="773">
        <v>72</v>
      </c>
      <c r="CL786" s="773">
        <v>72</v>
      </c>
      <c r="CM786" s="773" t="s">
        <v>397</v>
      </c>
      <c r="CN786" s="773" t="s">
        <v>397</v>
      </c>
      <c r="CO786" s="773">
        <v>72</v>
      </c>
      <c r="CP786" s="773">
        <v>72</v>
      </c>
      <c r="CQ786" s="773">
        <v>72</v>
      </c>
      <c r="CR786" s="772">
        <v>72</v>
      </c>
      <c r="CS786" s="781"/>
      <c r="CT786" s="865" t="s">
        <v>308</v>
      </c>
      <c r="CU786" s="899"/>
      <c r="CV786" s="774"/>
      <c r="CW786" s="774"/>
      <c r="CX786" s="865">
        <v>46295</v>
      </c>
      <c r="CY786" s="784" t="s">
        <v>1826</v>
      </c>
      <c r="CZ786" s="784" t="s">
        <v>308</v>
      </c>
      <c r="DA786" s="785">
        <v>46265</v>
      </c>
      <c r="DB786" s="785" t="s">
        <v>615</v>
      </c>
      <c r="DC786" s="785" t="s">
        <v>1810</v>
      </c>
      <c r="DD786" s="785" t="s">
        <v>397</v>
      </c>
      <c r="DE786" s="785" t="s">
        <v>308</v>
      </c>
      <c r="DF786" s="785" t="s">
        <v>308</v>
      </c>
      <c r="DG786" s="785" t="s">
        <v>308</v>
      </c>
      <c r="DH786" s="786">
        <v>0</v>
      </c>
      <c r="DI786" s="774" t="s">
        <v>397</v>
      </c>
      <c r="DJ786" s="774">
        <v>46276</v>
      </c>
      <c r="DK786" s="774">
        <v>46276</v>
      </c>
      <c r="DL786" s="774">
        <v>46307</v>
      </c>
      <c r="DM786" s="774">
        <v>46307</v>
      </c>
      <c r="DN786" s="774">
        <v>46307</v>
      </c>
      <c r="DO786" s="787" t="s">
        <v>308</v>
      </c>
      <c r="DP786" s="774">
        <v>46332</v>
      </c>
      <c r="DQ786" s="774">
        <v>46325</v>
      </c>
      <c r="DR786" s="774">
        <v>46332</v>
      </c>
      <c r="DS786" s="786">
        <v>46332</v>
      </c>
      <c r="DT786" s="752">
        <v>46325</v>
      </c>
      <c r="DU786" s="753">
        <v>-10</v>
      </c>
      <c r="DV786" s="753" t="s">
        <v>308</v>
      </c>
      <c r="DW786" s="754">
        <v>46315</v>
      </c>
      <c r="DX786" s="755">
        <v>46315</v>
      </c>
      <c r="DY786" s="754" t="e">
        <v>#VALUE!</v>
      </c>
      <c r="DZ786" s="754" t="e">
        <v>#VALUE!</v>
      </c>
      <c r="EA786" s="754"/>
      <c r="EB786" s="754"/>
      <c r="HA786" s="756" t="s">
        <v>397</v>
      </c>
      <c r="HB786" s="756" t="s">
        <v>397</v>
      </c>
      <c r="HC786" s="756" t="s">
        <v>397</v>
      </c>
      <c r="HD786" s="756" t="s">
        <v>397</v>
      </c>
      <c r="HE786" s="756" t="s">
        <v>397</v>
      </c>
      <c r="HF786" s="756" t="s">
        <v>397</v>
      </c>
      <c r="HG786" s="756" t="s">
        <v>397</v>
      </c>
      <c r="HH786" s="756" t="s">
        <v>397</v>
      </c>
      <c r="HI786" s="756" t="s">
        <v>397</v>
      </c>
      <c r="HJ786" s="756" t="s">
        <v>397</v>
      </c>
      <c r="HK786"/>
      <c r="HL786"/>
      <c r="HM786"/>
      <c r="HN786" s="756" t="str">
        <f t="shared" si="25"/>
        <v>AUTO PRINT</v>
      </c>
      <c r="HO786"/>
      <c r="HP786" s="757" t="s">
        <v>572</v>
      </c>
      <c r="HQ786" s="757" t="s">
        <v>572</v>
      </c>
      <c r="HR786" s="757" t="s">
        <v>572</v>
      </c>
      <c r="HS786"/>
      <c r="HW786" s="758"/>
      <c r="HX786"/>
      <c r="HY786" s="759" t="s">
        <v>572</v>
      </c>
      <c r="HZ786" s="759" t="s">
        <v>572</v>
      </c>
      <c r="IA786" s="759" t="s">
        <v>572</v>
      </c>
      <c r="IC786" s="760" t="s">
        <v>572</v>
      </c>
      <c r="ID786" s="760" t="s">
        <v>572</v>
      </c>
      <c r="IE786" s="760" t="s">
        <v>572</v>
      </c>
      <c r="IF786" s="761" t="s">
        <v>572</v>
      </c>
      <c r="IG786" s="619" t="str">
        <f t="shared" si="26"/>
        <v>IN HOUSE (MANUAL)</v>
      </c>
      <c r="II786" s="761" t="s">
        <v>572</v>
      </c>
      <c r="IK786" s="761" t="str">
        <f>IFERROR(VLOOKUP($M786,#REF!,13,0),"IN HOUSE (MANUAL)")</f>
        <v>IN HOUSE (MANUAL)</v>
      </c>
      <c r="IM786" s="760" t="s">
        <v>572</v>
      </c>
      <c r="IN786" s="760" t="s">
        <v>572</v>
      </c>
      <c r="IO786" s="760" t="s">
        <v>572</v>
      </c>
      <c r="IQ786" s="760" t="s">
        <v>572</v>
      </c>
      <c r="IR786" s="760" t="s">
        <v>572</v>
      </c>
      <c r="IT786" s="760" t="s">
        <v>572</v>
      </c>
      <c r="IV786" s="760" t="s">
        <v>572</v>
      </c>
      <c r="IW786" s="760" t="s">
        <v>572</v>
      </c>
      <c r="IY786" s="760" t="s">
        <v>572</v>
      </c>
      <c r="IZ786" s="760" t="s">
        <v>572</v>
      </c>
      <c r="JB786" s="760" t="s">
        <v>572</v>
      </c>
      <c r="JC786" s="760" t="s">
        <v>572</v>
      </c>
      <c r="JE786" s="760" t="s">
        <v>572</v>
      </c>
      <c r="JF786" s="760" t="s">
        <v>572</v>
      </c>
    </row>
    <row r="787" spans="1:266" ht="17.25" customHeight="1" collapsed="1" x14ac:dyDescent="0.35">
      <c r="A787" s="618" t="s">
        <v>1829</v>
      </c>
      <c r="B787" s="730">
        <v>119</v>
      </c>
      <c r="C787" s="730" t="s">
        <v>1734</v>
      </c>
      <c r="D787" s="730" t="s">
        <v>1734</v>
      </c>
      <c r="E787" s="730">
        <v>13</v>
      </c>
      <c r="F787" s="731" t="s">
        <v>574</v>
      </c>
      <c r="G787" s="732">
        <v>1</v>
      </c>
      <c r="H787" s="826">
        <v>46223</v>
      </c>
      <c r="I787" s="730">
        <v>43</v>
      </c>
      <c r="J787" s="730" t="s">
        <v>308</v>
      </c>
      <c r="K787" s="730">
        <v>44</v>
      </c>
      <c r="L787" s="730" t="s">
        <v>1830</v>
      </c>
      <c r="M787" s="868" t="s">
        <v>1829</v>
      </c>
      <c r="N787" s="868" t="s">
        <v>390</v>
      </c>
      <c r="O787" s="868" t="s">
        <v>390</v>
      </c>
      <c r="P787" s="868" t="s">
        <v>390</v>
      </c>
      <c r="Q787" s="868">
        <v>0</v>
      </c>
      <c r="R787" s="868">
        <v>880</v>
      </c>
      <c r="S787" s="772"/>
      <c r="T787" s="868" t="s">
        <v>1831</v>
      </c>
      <c r="U787" s="868">
        <v>880</v>
      </c>
      <c r="V787" s="868" t="s">
        <v>308</v>
      </c>
      <c r="W787" s="868"/>
      <c r="X787" s="867"/>
      <c r="Y787" s="868"/>
      <c r="Z787" s="776"/>
      <c r="AA787" s="868" t="s">
        <v>32</v>
      </c>
      <c r="AB787" s="868" t="s">
        <v>569</v>
      </c>
      <c r="AC787" s="868" t="s">
        <v>647</v>
      </c>
      <c r="AD787" s="868">
        <v>180</v>
      </c>
      <c r="AE787" s="775">
        <v>180</v>
      </c>
      <c r="AF787" s="776">
        <v>46295</v>
      </c>
      <c r="AG787" s="777"/>
      <c r="AH787" s="918"/>
      <c r="AI787" s="918" t="s">
        <v>694</v>
      </c>
      <c r="AJ787" s="778">
        <v>49</v>
      </c>
      <c r="AK787" s="894"/>
      <c r="AL787" s="895"/>
      <c r="AM787" s="896">
        <v>180</v>
      </c>
      <c r="AN787" s="896"/>
      <c r="AO787" s="896"/>
      <c r="AP787" s="896">
        <v>180</v>
      </c>
      <c r="AQ787" s="896">
        <v>180</v>
      </c>
      <c r="AR787" s="896">
        <v>180</v>
      </c>
      <c r="AS787" s="896"/>
      <c r="AT787" s="896"/>
      <c r="AU787" s="896"/>
      <c r="AV787" s="896"/>
      <c r="AW787" s="896"/>
      <c r="AX787" s="896"/>
      <c r="AY787" s="896"/>
      <c r="AZ787" s="896"/>
      <c r="BA787" s="896"/>
      <c r="BB787" s="896">
        <v>0</v>
      </c>
      <c r="BC787" s="896">
        <v>0</v>
      </c>
      <c r="BD787" s="896">
        <v>0</v>
      </c>
      <c r="BE787" s="896">
        <v>0</v>
      </c>
      <c r="BF787" s="896">
        <v>180</v>
      </c>
      <c r="BG787" s="896">
        <v>0</v>
      </c>
      <c r="BH787" s="896">
        <v>0</v>
      </c>
      <c r="BI787" s="896">
        <v>180</v>
      </c>
      <c r="BJ787" s="896"/>
      <c r="BK787" s="896">
        <v>180</v>
      </c>
      <c r="BL787" s="896">
        <v>180</v>
      </c>
      <c r="BM787" s="896">
        <v>180</v>
      </c>
      <c r="BN787" s="896" t="s">
        <v>308</v>
      </c>
      <c r="BO787" s="896" t="s">
        <v>308</v>
      </c>
      <c r="BP787" s="896" t="s">
        <v>308</v>
      </c>
      <c r="BQ787" s="896" t="s">
        <v>308</v>
      </c>
      <c r="BR787" s="896"/>
      <c r="BS787" s="896">
        <v>180</v>
      </c>
      <c r="BT787" s="896"/>
      <c r="BU787" s="896">
        <v>180</v>
      </c>
      <c r="BV787" s="896">
        <v>180</v>
      </c>
      <c r="BW787" s="896">
        <v>180</v>
      </c>
      <c r="BX787" s="896">
        <v>180</v>
      </c>
      <c r="BY787" s="896">
        <v>180</v>
      </c>
      <c r="BZ787" s="896">
        <v>180</v>
      </c>
      <c r="CA787" s="896"/>
      <c r="CB787" s="896"/>
      <c r="CC787" s="896"/>
      <c r="CD787" s="896"/>
      <c r="CE787" s="896"/>
      <c r="CF787" s="896"/>
      <c r="CG787" s="896"/>
      <c r="CH787" s="896"/>
      <c r="CI787" s="896"/>
      <c r="CJ787" s="896"/>
      <c r="CK787" s="773">
        <v>180</v>
      </c>
      <c r="CL787" s="867">
        <v>180</v>
      </c>
      <c r="CM787" s="867" t="s">
        <v>397</v>
      </c>
      <c r="CN787" s="867" t="s">
        <v>397</v>
      </c>
      <c r="CO787" s="867">
        <v>180</v>
      </c>
      <c r="CP787" s="867">
        <v>180</v>
      </c>
      <c r="CQ787" s="773">
        <v>180</v>
      </c>
      <c r="CR787" s="868">
        <v>180</v>
      </c>
      <c r="CS787" s="869"/>
      <c r="CT787" s="782" t="s">
        <v>308</v>
      </c>
      <c r="CU787" s="783"/>
      <c r="CV787" s="776"/>
      <c r="CW787" s="776"/>
      <c r="CX787" s="782">
        <v>46295</v>
      </c>
      <c r="CY787" s="870" t="s">
        <v>1826</v>
      </c>
      <c r="CZ787" s="870" t="s">
        <v>308</v>
      </c>
      <c r="DA787" s="871">
        <v>46265</v>
      </c>
      <c r="DB787" s="871" t="s">
        <v>615</v>
      </c>
      <c r="DC787" s="871" t="s">
        <v>1810</v>
      </c>
      <c r="DD787" s="871" t="s">
        <v>397</v>
      </c>
      <c r="DE787" s="871" t="s">
        <v>308</v>
      </c>
      <c r="DF787" s="871" t="s">
        <v>308</v>
      </c>
      <c r="DG787" s="871" t="s">
        <v>308</v>
      </c>
      <c r="DH787" s="872">
        <v>0</v>
      </c>
      <c r="DI787" s="776" t="s">
        <v>397</v>
      </c>
      <c r="DJ787" s="776">
        <v>46276</v>
      </c>
      <c r="DK787" s="776">
        <v>46276</v>
      </c>
      <c r="DL787" s="776">
        <v>46318</v>
      </c>
      <c r="DM787" s="776">
        <v>46308</v>
      </c>
      <c r="DN787" s="776">
        <v>46308</v>
      </c>
      <c r="DO787" s="873" t="s">
        <v>308</v>
      </c>
      <c r="DP787" s="776">
        <v>46332</v>
      </c>
      <c r="DQ787" s="776">
        <v>46325</v>
      </c>
      <c r="DR787" s="776">
        <v>46332</v>
      </c>
      <c r="DS787" s="872">
        <v>46332</v>
      </c>
      <c r="DT787" s="752">
        <v>46325</v>
      </c>
      <c r="DU787" s="753">
        <v>-10</v>
      </c>
      <c r="DV787" s="753" t="s">
        <v>308</v>
      </c>
      <c r="DW787" s="754">
        <v>46315</v>
      </c>
      <c r="DX787" s="755">
        <v>46315</v>
      </c>
      <c r="DY787" s="754" t="e">
        <v>#VALUE!</v>
      </c>
      <c r="DZ787" s="754" t="e">
        <v>#VALUE!</v>
      </c>
      <c r="EA787" s="754"/>
      <c r="EB787" s="754"/>
      <c r="HA787" s="756" t="s">
        <v>397</v>
      </c>
      <c r="HB787" s="756" t="s">
        <v>397</v>
      </c>
      <c r="HC787" s="756" t="s">
        <v>397</v>
      </c>
      <c r="HD787" s="756" t="s">
        <v>397</v>
      </c>
      <c r="HE787" s="756" t="s">
        <v>397</v>
      </c>
      <c r="HF787" s="756" t="s">
        <v>397</v>
      </c>
      <c r="HG787" s="756" t="s">
        <v>397</v>
      </c>
      <c r="HH787" s="756" t="s">
        <v>397</v>
      </c>
      <c r="HI787" s="756" t="s">
        <v>397</v>
      </c>
      <c r="HJ787" s="756" t="s">
        <v>397</v>
      </c>
      <c r="HK787"/>
      <c r="HL787"/>
      <c r="HM787"/>
      <c r="HN787" s="756" t="str">
        <f t="shared" si="25"/>
        <v>AUTO PRINT</v>
      </c>
      <c r="HO787"/>
      <c r="HP787" s="757" t="s">
        <v>572</v>
      </c>
      <c r="HQ787" s="757" t="s">
        <v>572</v>
      </c>
      <c r="HR787" s="757" t="s">
        <v>572</v>
      </c>
      <c r="HS787"/>
      <c r="HW787" s="758"/>
      <c r="HX787"/>
      <c r="HY787" s="759" t="s">
        <v>572</v>
      </c>
      <c r="HZ787" s="759" t="s">
        <v>572</v>
      </c>
      <c r="IA787" s="759" t="s">
        <v>572</v>
      </c>
      <c r="IC787" s="760" t="s">
        <v>572</v>
      </c>
      <c r="ID787" s="760" t="s">
        <v>572</v>
      </c>
      <c r="IE787" s="760" t="s">
        <v>572</v>
      </c>
      <c r="IF787" s="761" t="s">
        <v>572</v>
      </c>
      <c r="IG787" s="619" t="str">
        <f t="shared" si="26"/>
        <v>IN HOUSE (MANUAL)</v>
      </c>
      <c r="II787" s="761" t="s">
        <v>572</v>
      </c>
      <c r="IK787" s="761" t="str">
        <f>IFERROR(VLOOKUP($M787,#REF!,13,0),"IN HOUSE (MANUAL)")</f>
        <v>IN HOUSE (MANUAL)</v>
      </c>
      <c r="IM787" s="760" t="s">
        <v>572</v>
      </c>
      <c r="IN787" s="760" t="s">
        <v>572</v>
      </c>
      <c r="IO787" s="760" t="s">
        <v>572</v>
      </c>
      <c r="IQ787" s="760" t="s">
        <v>572</v>
      </c>
      <c r="IR787" s="760" t="s">
        <v>572</v>
      </c>
      <c r="IT787" s="760" t="s">
        <v>572</v>
      </c>
      <c r="IV787" s="760" t="s">
        <v>572</v>
      </c>
      <c r="IW787" s="760" t="s">
        <v>572</v>
      </c>
      <c r="IY787" s="760" t="s">
        <v>572</v>
      </c>
      <c r="IZ787" s="760" t="s">
        <v>572</v>
      </c>
      <c r="JB787" s="760" t="s">
        <v>572</v>
      </c>
      <c r="JC787" s="760" t="s">
        <v>572</v>
      </c>
      <c r="JE787" s="760" t="s">
        <v>572</v>
      </c>
      <c r="JF787" s="760" t="s">
        <v>572</v>
      </c>
    </row>
    <row r="788" spans="1:266" ht="18" customHeight="1" x14ac:dyDescent="0.35">
      <c r="A788" s="618" t="s">
        <v>1832</v>
      </c>
      <c r="B788" s="730">
        <v>120</v>
      </c>
      <c r="C788" s="730" t="s">
        <v>1734</v>
      </c>
      <c r="D788" s="730" t="s">
        <v>1734</v>
      </c>
      <c r="E788" s="730">
        <v>13</v>
      </c>
      <c r="F788" s="731" t="s">
        <v>574</v>
      </c>
      <c r="G788" s="732">
        <v>1</v>
      </c>
      <c r="H788" s="826">
        <v>46233</v>
      </c>
      <c r="I788" s="730">
        <v>43</v>
      </c>
      <c r="J788" s="730" t="s">
        <v>308</v>
      </c>
      <c r="K788" s="730">
        <v>44</v>
      </c>
      <c r="L788" s="730" t="s">
        <v>1833</v>
      </c>
      <c r="M788" s="868" t="s">
        <v>1832</v>
      </c>
      <c r="N788" s="772" t="s">
        <v>390</v>
      </c>
      <c r="O788" s="772" t="s">
        <v>390</v>
      </c>
      <c r="P788" s="772" t="s">
        <v>390</v>
      </c>
      <c r="Q788" s="772">
        <v>0</v>
      </c>
      <c r="R788" s="868">
        <v>880</v>
      </c>
      <c r="S788" s="772"/>
      <c r="T788" s="868" t="s">
        <v>1817</v>
      </c>
      <c r="U788" s="868">
        <v>880</v>
      </c>
      <c r="V788" s="868" t="s">
        <v>308</v>
      </c>
      <c r="W788" s="868"/>
      <c r="X788" s="867"/>
      <c r="Y788" s="868"/>
      <c r="Z788" s="776"/>
      <c r="AA788" s="868" t="s">
        <v>32</v>
      </c>
      <c r="AB788" s="868" t="s">
        <v>569</v>
      </c>
      <c r="AC788" s="868" t="s">
        <v>1834</v>
      </c>
      <c r="AD788" s="868">
        <v>144</v>
      </c>
      <c r="AE788" s="775">
        <v>144</v>
      </c>
      <c r="AF788" s="776">
        <v>46295</v>
      </c>
      <c r="AG788" s="918"/>
      <c r="AH788" s="918"/>
      <c r="AI788" s="918" t="s">
        <v>694</v>
      </c>
      <c r="AJ788" s="778">
        <v>50</v>
      </c>
      <c r="AK788" s="894"/>
      <c r="AL788" s="895"/>
      <c r="AM788" s="896">
        <v>144</v>
      </c>
      <c r="AN788" s="896"/>
      <c r="AO788" s="896"/>
      <c r="AP788" s="896">
        <v>144</v>
      </c>
      <c r="AQ788" s="896">
        <v>144</v>
      </c>
      <c r="AR788" s="896">
        <v>144</v>
      </c>
      <c r="AS788" s="896"/>
      <c r="AT788" s="896"/>
      <c r="AU788" s="896"/>
      <c r="AV788" s="896"/>
      <c r="AW788" s="896"/>
      <c r="AX788" s="896"/>
      <c r="AY788" s="896"/>
      <c r="AZ788" s="896"/>
      <c r="BA788" s="896"/>
      <c r="BB788" s="896">
        <v>0</v>
      </c>
      <c r="BC788" s="896">
        <v>0</v>
      </c>
      <c r="BD788" s="896">
        <v>0</v>
      </c>
      <c r="BE788" s="896">
        <v>0</v>
      </c>
      <c r="BF788" s="896">
        <v>144</v>
      </c>
      <c r="BG788" s="896">
        <v>0</v>
      </c>
      <c r="BH788" s="896">
        <v>0</v>
      </c>
      <c r="BI788" s="896">
        <v>144</v>
      </c>
      <c r="BJ788" s="896"/>
      <c r="BK788" s="896">
        <v>144</v>
      </c>
      <c r="BL788" s="896">
        <v>144</v>
      </c>
      <c r="BM788" s="896">
        <v>144</v>
      </c>
      <c r="BN788" s="896" t="s">
        <v>308</v>
      </c>
      <c r="BO788" s="896" t="s">
        <v>308</v>
      </c>
      <c r="BP788" s="896" t="s">
        <v>308</v>
      </c>
      <c r="BQ788" s="896" t="s">
        <v>308</v>
      </c>
      <c r="BR788" s="896"/>
      <c r="BS788" s="896">
        <v>144</v>
      </c>
      <c r="BT788" s="896"/>
      <c r="BU788" s="896">
        <v>144</v>
      </c>
      <c r="BV788" s="896">
        <v>144</v>
      </c>
      <c r="BW788" s="896">
        <v>144</v>
      </c>
      <c r="BX788" s="896">
        <v>144</v>
      </c>
      <c r="BY788" s="896">
        <v>144</v>
      </c>
      <c r="BZ788" s="896">
        <v>144</v>
      </c>
      <c r="CA788" s="896"/>
      <c r="CB788" s="896"/>
      <c r="CC788" s="896"/>
      <c r="CD788" s="896"/>
      <c r="CE788" s="896"/>
      <c r="CF788" s="896"/>
      <c r="CG788" s="896"/>
      <c r="CH788" s="896"/>
      <c r="CI788" s="896"/>
      <c r="CJ788" s="896"/>
      <c r="CK788" s="773">
        <v>144</v>
      </c>
      <c r="CL788" s="867">
        <v>144</v>
      </c>
      <c r="CM788" s="867" t="s">
        <v>397</v>
      </c>
      <c r="CN788" s="867" t="s">
        <v>397</v>
      </c>
      <c r="CO788" s="867">
        <v>144</v>
      </c>
      <c r="CP788" s="867">
        <v>144</v>
      </c>
      <c r="CQ788" s="773">
        <v>144</v>
      </c>
      <c r="CR788" s="772">
        <v>144</v>
      </c>
      <c r="CS788" s="869"/>
      <c r="CT788" s="782" t="s">
        <v>308</v>
      </c>
      <c r="CU788" s="783"/>
      <c r="CV788" s="776"/>
      <c r="CW788" s="776"/>
      <c r="CX788" s="782">
        <v>46295</v>
      </c>
      <c r="CY788" s="870" t="s">
        <v>1826</v>
      </c>
      <c r="CZ788" s="870" t="s">
        <v>308</v>
      </c>
      <c r="DA788" s="871">
        <v>46265</v>
      </c>
      <c r="DB788" s="871" t="s">
        <v>615</v>
      </c>
      <c r="DC788" s="871" t="s">
        <v>1810</v>
      </c>
      <c r="DD788" s="871" t="s">
        <v>397</v>
      </c>
      <c r="DE788" s="871" t="s">
        <v>308</v>
      </c>
      <c r="DF788" s="871" t="s">
        <v>308</v>
      </c>
      <c r="DG788" s="871" t="s">
        <v>308</v>
      </c>
      <c r="DH788" s="872">
        <v>0</v>
      </c>
      <c r="DI788" s="776" t="s">
        <v>397</v>
      </c>
      <c r="DJ788" s="776">
        <v>46276</v>
      </c>
      <c r="DK788" s="776">
        <v>46276</v>
      </c>
      <c r="DL788" s="776">
        <v>46318</v>
      </c>
      <c r="DM788" s="776">
        <v>46308</v>
      </c>
      <c r="DN788" s="776">
        <v>46308</v>
      </c>
      <c r="DO788" s="873" t="s">
        <v>308</v>
      </c>
      <c r="DP788" s="776">
        <v>46332</v>
      </c>
      <c r="DQ788" s="776">
        <v>46325</v>
      </c>
      <c r="DR788" s="776">
        <v>46332</v>
      </c>
      <c r="DS788" s="872">
        <v>46332</v>
      </c>
      <c r="DT788" s="752">
        <v>46325</v>
      </c>
      <c r="DU788" s="753">
        <v>-10</v>
      </c>
      <c r="DV788" s="753" t="s">
        <v>308</v>
      </c>
      <c r="DW788" s="754">
        <v>46315</v>
      </c>
      <c r="DX788" s="755">
        <v>46315</v>
      </c>
      <c r="DY788" s="754" t="e">
        <v>#VALUE!</v>
      </c>
      <c r="DZ788" s="754" t="e">
        <v>#VALUE!</v>
      </c>
      <c r="EA788" s="754"/>
      <c r="EB788" s="754"/>
      <c r="HA788" s="756" t="s">
        <v>397</v>
      </c>
      <c r="HB788" s="756" t="s">
        <v>397</v>
      </c>
      <c r="HC788" s="756" t="s">
        <v>397</v>
      </c>
      <c r="HD788" s="756" t="s">
        <v>397</v>
      </c>
      <c r="HE788" s="756" t="s">
        <v>397</v>
      </c>
      <c r="HF788" s="756" t="s">
        <v>397</v>
      </c>
      <c r="HG788" s="756" t="s">
        <v>397</v>
      </c>
      <c r="HH788" s="756" t="s">
        <v>397</v>
      </c>
      <c r="HI788" s="756" t="s">
        <v>397</v>
      </c>
      <c r="HJ788" s="756" t="s">
        <v>397</v>
      </c>
      <c r="HK788"/>
      <c r="HL788"/>
      <c r="HM788"/>
      <c r="HN788" s="756" t="str">
        <f t="shared" si="25"/>
        <v>AUTO PRINT</v>
      </c>
      <c r="HO788"/>
      <c r="HP788" s="757" t="s">
        <v>572</v>
      </c>
      <c r="HQ788" s="757" t="s">
        <v>572</v>
      </c>
      <c r="HR788" s="757" t="s">
        <v>572</v>
      </c>
      <c r="HS788"/>
      <c r="HW788" s="758"/>
      <c r="HX788"/>
      <c r="HY788" s="759" t="s">
        <v>572</v>
      </c>
      <c r="HZ788" s="759" t="s">
        <v>572</v>
      </c>
      <c r="IA788" s="759" t="s">
        <v>572</v>
      </c>
      <c r="IC788" s="760" t="s">
        <v>572</v>
      </c>
      <c r="ID788" s="760" t="s">
        <v>572</v>
      </c>
      <c r="IE788" s="760" t="s">
        <v>572</v>
      </c>
      <c r="IF788" s="761" t="s">
        <v>572</v>
      </c>
      <c r="IG788" s="619" t="str">
        <f t="shared" si="26"/>
        <v>IN HOUSE (MANUAL)</v>
      </c>
      <c r="II788" s="761" t="s">
        <v>572</v>
      </c>
      <c r="IK788" s="761" t="str">
        <f>IFERROR(VLOOKUP($M788,#REF!,13,0),"IN HOUSE (MANUAL)")</f>
        <v>IN HOUSE (MANUAL)</v>
      </c>
      <c r="IM788" s="760" t="s">
        <v>572</v>
      </c>
      <c r="IN788" s="760" t="s">
        <v>572</v>
      </c>
      <c r="IO788" s="760" t="s">
        <v>572</v>
      </c>
      <c r="IQ788" s="760" t="s">
        <v>572</v>
      </c>
      <c r="IR788" s="760" t="s">
        <v>572</v>
      </c>
      <c r="IT788" s="760" t="s">
        <v>572</v>
      </c>
      <c r="IV788" s="760" t="s">
        <v>572</v>
      </c>
      <c r="IW788" s="760" t="s">
        <v>572</v>
      </c>
      <c r="IY788" s="760" t="s">
        <v>572</v>
      </c>
      <c r="IZ788" s="760" t="s">
        <v>572</v>
      </c>
      <c r="JB788" s="760" t="s">
        <v>572</v>
      </c>
      <c r="JC788" s="760" t="s">
        <v>572</v>
      </c>
      <c r="JE788" s="760" t="s">
        <v>572</v>
      </c>
      <c r="JF788" s="760" t="s">
        <v>572</v>
      </c>
    </row>
    <row r="789" spans="1:266" ht="17.25" customHeight="1" x14ac:dyDescent="0.35">
      <c r="A789" s="618" t="s">
        <v>1835</v>
      </c>
      <c r="B789" s="730">
        <v>121</v>
      </c>
      <c r="C789" s="730" t="s">
        <v>1734</v>
      </c>
      <c r="D789" s="730" t="s">
        <v>1734</v>
      </c>
      <c r="E789" s="730">
        <v>13</v>
      </c>
      <c r="F789" s="731" t="s">
        <v>574</v>
      </c>
      <c r="G789" s="732">
        <v>1</v>
      </c>
      <c r="H789" s="826">
        <v>46233</v>
      </c>
      <c r="I789" s="730">
        <v>43</v>
      </c>
      <c r="J789" s="730" t="s">
        <v>308</v>
      </c>
      <c r="K789" s="730">
        <v>44</v>
      </c>
      <c r="L789" s="730" t="s">
        <v>1836</v>
      </c>
      <c r="M789" s="868" t="s">
        <v>1835</v>
      </c>
      <c r="N789" s="772" t="s">
        <v>390</v>
      </c>
      <c r="O789" s="772" t="s">
        <v>390</v>
      </c>
      <c r="P789" s="772" t="s">
        <v>390</v>
      </c>
      <c r="Q789" s="772">
        <v>0</v>
      </c>
      <c r="R789" s="868">
        <v>880</v>
      </c>
      <c r="S789" s="772"/>
      <c r="T789" s="868" t="s">
        <v>1817</v>
      </c>
      <c r="U789" s="868">
        <v>880</v>
      </c>
      <c r="V789" s="868" t="s">
        <v>308</v>
      </c>
      <c r="W789" s="868"/>
      <c r="X789" s="867"/>
      <c r="Y789" s="868"/>
      <c r="Z789" s="776"/>
      <c r="AA789" s="868" t="s">
        <v>32</v>
      </c>
      <c r="AB789" s="868" t="s">
        <v>569</v>
      </c>
      <c r="AC789" s="868" t="s">
        <v>589</v>
      </c>
      <c r="AD789" s="868">
        <v>2058</v>
      </c>
      <c r="AE789" s="775">
        <v>2058</v>
      </c>
      <c r="AF789" s="776">
        <v>46295</v>
      </c>
      <c r="AG789" s="918"/>
      <c r="AH789" s="918"/>
      <c r="AI789" s="918" t="s">
        <v>694</v>
      </c>
      <c r="AJ789" s="778">
        <v>51</v>
      </c>
      <c r="AK789" s="894"/>
      <c r="AL789" s="895"/>
      <c r="AM789" s="896">
        <v>2058</v>
      </c>
      <c r="AN789" s="896"/>
      <c r="AO789" s="896"/>
      <c r="AP789" s="896">
        <v>2058</v>
      </c>
      <c r="AQ789" s="896">
        <v>2058</v>
      </c>
      <c r="AR789" s="896">
        <v>2058</v>
      </c>
      <c r="AS789" s="896"/>
      <c r="AT789" s="896"/>
      <c r="AU789" s="896"/>
      <c r="AV789" s="896"/>
      <c r="AW789" s="896"/>
      <c r="AX789" s="896"/>
      <c r="AY789" s="896"/>
      <c r="AZ789" s="896"/>
      <c r="BA789" s="896"/>
      <c r="BB789" s="896">
        <v>0</v>
      </c>
      <c r="BC789" s="896">
        <v>0</v>
      </c>
      <c r="BD789" s="896">
        <v>0</v>
      </c>
      <c r="BE789" s="896">
        <v>0</v>
      </c>
      <c r="BF789" s="896">
        <v>2058</v>
      </c>
      <c r="BG789" s="896">
        <v>0</v>
      </c>
      <c r="BH789" s="896">
        <v>0</v>
      </c>
      <c r="BI789" s="896">
        <v>2058</v>
      </c>
      <c r="BJ789" s="896"/>
      <c r="BK789" s="896">
        <v>2058</v>
      </c>
      <c r="BL789" s="896">
        <v>2058</v>
      </c>
      <c r="BM789" s="896">
        <v>2058</v>
      </c>
      <c r="BN789" s="896" t="s">
        <v>308</v>
      </c>
      <c r="BO789" s="896" t="s">
        <v>308</v>
      </c>
      <c r="BP789" s="896" t="s">
        <v>308</v>
      </c>
      <c r="BQ789" s="896" t="s">
        <v>308</v>
      </c>
      <c r="BR789" s="896"/>
      <c r="BS789" s="896">
        <v>2058</v>
      </c>
      <c r="BT789" s="896"/>
      <c r="BU789" s="896">
        <v>2058</v>
      </c>
      <c r="BV789" s="896">
        <v>2058</v>
      </c>
      <c r="BW789" s="896">
        <v>2058</v>
      </c>
      <c r="BX789" s="896">
        <v>2058</v>
      </c>
      <c r="BY789" s="896">
        <v>2058</v>
      </c>
      <c r="BZ789" s="896">
        <v>2058</v>
      </c>
      <c r="CA789" s="896"/>
      <c r="CB789" s="896"/>
      <c r="CC789" s="896"/>
      <c r="CD789" s="896"/>
      <c r="CE789" s="896"/>
      <c r="CF789" s="896"/>
      <c r="CG789" s="896"/>
      <c r="CH789" s="896"/>
      <c r="CI789" s="896"/>
      <c r="CJ789" s="896"/>
      <c r="CK789" s="773">
        <v>2058</v>
      </c>
      <c r="CL789" s="867">
        <v>2058</v>
      </c>
      <c r="CM789" s="867" t="s">
        <v>397</v>
      </c>
      <c r="CN789" s="867" t="s">
        <v>397</v>
      </c>
      <c r="CO789" s="867">
        <v>2058</v>
      </c>
      <c r="CP789" s="867">
        <v>2058</v>
      </c>
      <c r="CQ789" s="773">
        <v>2058</v>
      </c>
      <c r="CR789" s="772">
        <v>2058</v>
      </c>
      <c r="CS789" s="869"/>
      <c r="CT789" s="782" t="s">
        <v>308</v>
      </c>
      <c r="CU789" s="783"/>
      <c r="CV789" s="776"/>
      <c r="CW789" s="776"/>
      <c r="CX789" s="782">
        <v>46295</v>
      </c>
      <c r="CY789" s="870" t="s">
        <v>1826</v>
      </c>
      <c r="CZ789" s="870" t="s">
        <v>308</v>
      </c>
      <c r="DA789" s="871">
        <v>46265</v>
      </c>
      <c r="DB789" s="871" t="s">
        <v>615</v>
      </c>
      <c r="DC789" s="871" t="s">
        <v>1810</v>
      </c>
      <c r="DD789" s="871" t="s">
        <v>397</v>
      </c>
      <c r="DE789" s="871" t="s">
        <v>308</v>
      </c>
      <c r="DF789" s="871" t="s">
        <v>308</v>
      </c>
      <c r="DG789" s="871" t="s">
        <v>308</v>
      </c>
      <c r="DH789" s="872">
        <v>0</v>
      </c>
      <c r="DI789" s="776" t="s">
        <v>397</v>
      </c>
      <c r="DJ789" s="776">
        <v>46276</v>
      </c>
      <c r="DK789" s="776">
        <v>46276</v>
      </c>
      <c r="DL789" s="776">
        <v>46318</v>
      </c>
      <c r="DM789" s="776">
        <v>46308</v>
      </c>
      <c r="DN789" s="776">
        <v>46308</v>
      </c>
      <c r="DO789" s="873" t="s">
        <v>308</v>
      </c>
      <c r="DP789" s="776">
        <v>46332</v>
      </c>
      <c r="DQ789" s="776">
        <v>46325</v>
      </c>
      <c r="DR789" s="776">
        <v>46332</v>
      </c>
      <c r="DS789" s="872">
        <v>46332</v>
      </c>
      <c r="DT789" s="752">
        <v>46325</v>
      </c>
      <c r="DU789" s="753">
        <v>-7</v>
      </c>
      <c r="DV789" s="753" t="s">
        <v>308</v>
      </c>
      <c r="DW789" s="754">
        <v>46315</v>
      </c>
      <c r="DX789" s="755">
        <v>46318</v>
      </c>
      <c r="DY789" s="754" t="e">
        <v>#VALUE!</v>
      </c>
      <c r="DZ789" s="754" t="e">
        <v>#VALUE!</v>
      </c>
      <c r="EA789" s="754"/>
      <c r="EB789" s="754"/>
      <c r="HA789" s="756" t="s">
        <v>397</v>
      </c>
      <c r="HB789" s="756" t="s">
        <v>397</v>
      </c>
      <c r="HC789" s="756" t="s">
        <v>397</v>
      </c>
      <c r="HD789" s="756" t="s">
        <v>397</v>
      </c>
      <c r="HE789" s="756" t="s">
        <v>397</v>
      </c>
      <c r="HF789" s="756" t="s">
        <v>397</v>
      </c>
      <c r="HG789" s="756" t="s">
        <v>397</v>
      </c>
      <c r="HH789" s="756" t="s">
        <v>397</v>
      </c>
      <c r="HI789" s="756" t="s">
        <v>397</v>
      </c>
      <c r="HJ789" s="756" t="s">
        <v>397</v>
      </c>
      <c r="HK789"/>
      <c r="HL789"/>
      <c r="HM789"/>
      <c r="HN789" s="756" t="str">
        <f t="shared" si="25"/>
        <v>AUTO PRINT</v>
      </c>
      <c r="HO789"/>
      <c r="HP789" s="757" t="s">
        <v>572</v>
      </c>
      <c r="HQ789" s="757" t="s">
        <v>572</v>
      </c>
      <c r="HR789" s="757" t="s">
        <v>572</v>
      </c>
      <c r="HS789"/>
      <c r="HW789" s="758"/>
      <c r="HX789"/>
      <c r="HY789" s="759" t="s">
        <v>572</v>
      </c>
      <c r="HZ789" s="759" t="s">
        <v>572</v>
      </c>
      <c r="IA789" s="759" t="s">
        <v>572</v>
      </c>
      <c r="IC789" s="760" t="s">
        <v>572</v>
      </c>
      <c r="ID789" s="760" t="s">
        <v>572</v>
      </c>
      <c r="IE789" s="760" t="s">
        <v>572</v>
      </c>
      <c r="IF789" s="761" t="s">
        <v>572</v>
      </c>
      <c r="IG789" s="619" t="str">
        <f t="shared" si="26"/>
        <v>IN HOUSE (MANUAL)</v>
      </c>
      <c r="II789" s="761" t="s">
        <v>572</v>
      </c>
      <c r="IK789" s="761" t="str">
        <f>IFERROR(VLOOKUP($M789,#REF!,13,0),"IN HOUSE (MANUAL)")</f>
        <v>IN HOUSE (MANUAL)</v>
      </c>
      <c r="IM789" s="760" t="s">
        <v>572</v>
      </c>
      <c r="IN789" s="760" t="s">
        <v>572</v>
      </c>
      <c r="IO789" s="760" t="s">
        <v>572</v>
      </c>
      <c r="IQ789" s="760" t="s">
        <v>572</v>
      </c>
      <c r="IR789" s="760" t="s">
        <v>572</v>
      </c>
      <c r="IT789" s="760" t="s">
        <v>572</v>
      </c>
      <c r="IV789" s="760" t="s">
        <v>572</v>
      </c>
      <c r="IW789" s="760" t="s">
        <v>572</v>
      </c>
      <c r="IY789" s="760" t="s">
        <v>572</v>
      </c>
      <c r="IZ789" s="760" t="s">
        <v>572</v>
      </c>
      <c r="JB789" s="760" t="s">
        <v>572</v>
      </c>
      <c r="JC789" s="760" t="s">
        <v>572</v>
      </c>
      <c r="JE789" s="760" t="s">
        <v>572</v>
      </c>
      <c r="JF789" s="760" t="s">
        <v>572</v>
      </c>
    </row>
    <row r="790" spans="1:266" ht="17.25" customHeight="1" x14ac:dyDescent="0.35">
      <c r="A790" s="618" t="s">
        <v>1837</v>
      </c>
      <c r="B790" s="730">
        <v>122</v>
      </c>
      <c r="C790" s="730" t="s">
        <v>1734</v>
      </c>
      <c r="D790" s="730" t="s">
        <v>1734</v>
      </c>
      <c r="E790" s="730">
        <v>13</v>
      </c>
      <c r="F790" s="731" t="s">
        <v>574</v>
      </c>
      <c r="G790" s="732">
        <v>1</v>
      </c>
      <c r="H790" s="733">
        <v>46233</v>
      </c>
      <c r="I790" s="730">
        <v>44</v>
      </c>
      <c r="J790" s="730" t="s">
        <v>308</v>
      </c>
      <c r="K790" s="730">
        <v>44</v>
      </c>
      <c r="L790" s="730" t="s">
        <v>1838</v>
      </c>
      <c r="M790" s="772" t="s">
        <v>1837</v>
      </c>
      <c r="N790" s="772" t="s">
        <v>390</v>
      </c>
      <c r="O790" s="772" t="s">
        <v>390</v>
      </c>
      <c r="P790" s="772" t="s">
        <v>390</v>
      </c>
      <c r="Q790" s="772">
        <v>0</v>
      </c>
      <c r="R790" s="772">
        <v>880</v>
      </c>
      <c r="S790" s="772"/>
      <c r="T790" s="772" t="s">
        <v>1817</v>
      </c>
      <c r="U790" s="772">
        <v>880</v>
      </c>
      <c r="V790" s="772" t="s">
        <v>308</v>
      </c>
      <c r="W790" s="772"/>
      <c r="X790" s="773"/>
      <c r="Y790" s="772"/>
      <c r="Z790" s="774"/>
      <c r="AA790" s="772" t="s">
        <v>32</v>
      </c>
      <c r="AB790" s="772" t="s">
        <v>569</v>
      </c>
      <c r="AC790" s="772" t="s">
        <v>647</v>
      </c>
      <c r="AD790" s="772">
        <v>210</v>
      </c>
      <c r="AE790" s="864">
        <v>210</v>
      </c>
      <c r="AF790" s="776">
        <v>46295</v>
      </c>
      <c r="AG790" s="777"/>
      <c r="AH790" s="777"/>
      <c r="AI790" s="777" t="s">
        <v>694</v>
      </c>
      <c r="AJ790" s="778">
        <v>52</v>
      </c>
      <c r="AK790" s="779"/>
      <c r="AL790" s="778"/>
      <c r="AM790" s="780">
        <v>210</v>
      </c>
      <c r="AN790" s="780"/>
      <c r="AO790" s="780"/>
      <c r="AP790" s="780">
        <v>210</v>
      </c>
      <c r="AQ790" s="780">
        <v>210</v>
      </c>
      <c r="AR790" s="780">
        <v>210</v>
      </c>
      <c r="AS790" s="780"/>
      <c r="AT790" s="780"/>
      <c r="AU790" s="780"/>
      <c r="AV790" s="780"/>
      <c r="AW790" s="780"/>
      <c r="AX790" s="780"/>
      <c r="AY790" s="780"/>
      <c r="AZ790" s="780"/>
      <c r="BA790" s="780"/>
      <c r="BB790" s="780">
        <v>0</v>
      </c>
      <c r="BC790" s="780">
        <v>0</v>
      </c>
      <c r="BD790" s="780">
        <v>0</v>
      </c>
      <c r="BE790" s="780">
        <v>0</v>
      </c>
      <c r="BF790" s="780">
        <v>210</v>
      </c>
      <c r="BG790" s="780">
        <v>0</v>
      </c>
      <c r="BH790" s="780">
        <v>0</v>
      </c>
      <c r="BI790" s="780">
        <v>210</v>
      </c>
      <c r="BJ790" s="780"/>
      <c r="BK790" s="780">
        <v>210</v>
      </c>
      <c r="BL790" s="780">
        <v>210</v>
      </c>
      <c r="BM790" s="780">
        <v>210</v>
      </c>
      <c r="BN790" s="780" t="s">
        <v>308</v>
      </c>
      <c r="BO790" s="780" t="s">
        <v>308</v>
      </c>
      <c r="BP790" s="780" t="s">
        <v>308</v>
      </c>
      <c r="BQ790" s="780" t="s">
        <v>308</v>
      </c>
      <c r="BR790" s="780"/>
      <c r="BS790" s="780">
        <v>210</v>
      </c>
      <c r="BT790" s="780"/>
      <c r="BU790" s="780">
        <v>210</v>
      </c>
      <c r="BV790" s="780">
        <v>210</v>
      </c>
      <c r="BW790" s="780">
        <v>210</v>
      </c>
      <c r="BX790" s="780">
        <v>210</v>
      </c>
      <c r="BY790" s="780">
        <v>210</v>
      </c>
      <c r="BZ790" s="780">
        <v>210</v>
      </c>
      <c r="CA790" s="780"/>
      <c r="CB790" s="780"/>
      <c r="CC790" s="780"/>
      <c r="CD790" s="780"/>
      <c r="CE790" s="780"/>
      <c r="CF790" s="780"/>
      <c r="CG790" s="780"/>
      <c r="CH790" s="780"/>
      <c r="CI790" s="780"/>
      <c r="CJ790" s="780"/>
      <c r="CK790" s="773">
        <v>210</v>
      </c>
      <c r="CL790" s="773">
        <v>210</v>
      </c>
      <c r="CM790" s="773" t="s">
        <v>397</v>
      </c>
      <c r="CN790" s="773" t="s">
        <v>397</v>
      </c>
      <c r="CO790" s="773">
        <v>210</v>
      </c>
      <c r="CP790" s="773">
        <v>210</v>
      </c>
      <c r="CQ790" s="773">
        <v>210</v>
      </c>
      <c r="CR790" s="772">
        <v>210</v>
      </c>
      <c r="CS790" s="781"/>
      <c r="CT790" s="782" t="s">
        <v>308</v>
      </c>
      <c r="CU790" s="783"/>
      <c r="CV790" s="774"/>
      <c r="CW790" s="774"/>
      <c r="CX790" s="782">
        <v>46295</v>
      </c>
      <c r="CY790" s="784" t="s">
        <v>1826</v>
      </c>
      <c r="CZ790" s="784" t="s">
        <v>308</v>
      </c>
      <c r="DA790" s="785">
        <v>46265</v>
      </c>
      <c r="DB790" s="785" t="s">
        <v>615</v>
      </c>
      <c r="DC790" s="785" t="s">
        <v>1810</v>
      </c>
      <c r="DD790" s="785" t="s">
        <v>397</v>
      </c>
      <c r="DE790" s="785" t="s">
        <v>308</v>
      </c>
      <c r="DF790" s="785" t="s">
        <v>308</v>
      </c>
      <c r="DG790" s="785" t="s">
        <v>308</v>
      </c>
      <c r="DH790" s="786">
        <v>0</v>
      </c>
      <c r="DI790" s="774" t="s">
        <v>397</v>
      </c>
      <c r="DJ790" s="774">
        <v>46276</v>
      </c>
      <c r="DK790" s="774">
        <v>46276</v>
      </c>
      <c r="DL790" s="774">
        <v>46318</v>
      </c>
      <c r="DM790" s="774">
        <v>46311</v>
      </c>
      <c r="DN790" s="774">
        <v>46311</v>
      </c>
      <c r="DO790" s="787" t="s">
        <v>308</v>
      </c>
      <c r="DP790" s="774">
        <v>46332</v>
      </c>
      <c r="DQ790" s="776">
        <v>46325</v>
      </c>
      <c r="DR790" s="774">
        <v>46332</v>
      </c>
      <c r="DS790" s="786">
        <v>46332</v>
      </c>
      <c r="DT790" s="752">
        <v>46325</v>
      </c>
      <c r="DU790" s="753">
        <v>-4</v>
      </c>
      <c r="DV790" s="753" t="s">
        <v>308</v>
      </c>
      <c r="DW790" s="754">
        <v>46318</v>
      </c>
      <c r="DX790" s="755">
        <v>46321</v>
      </c>
      <c r="DY790" s="754" t="e">
        <v>#VALUE!</v>
      </c>
      <c r="DZ790" s="754" t="e">
        <v>#VALUE!</v>
      </c>
      <c r="EA790" s="754"/>
      <c r="EB790" s="754"/>
      <c r="HA790" s="756" t="s">
        <v>397</v>
      </c>
      <c r="HB790" s="756" t="s">
        <v>397</v>
      </c>
      <c r="HC790" s="756" t="s">
        <v>397</v>
      </c>
      <c r="HD790" s="756" t="s">
        <v>397</v>
      </c>
      <c r="HE790" s="756" t="s">
        <v>397</v>
      </c>
      <c r="HF790" s="756" t="s">
        <v>397</v>
      </c>
      <c r="HG790" s="756" t="s">
        <v>397</v>
      </c>
      <c r="HH790" s="756" t="s">
        <v>397</v>
      </c>
      <c r="HI790" s="756" t="s">
        <v>397</v>
      </c>
      <c r="HJ790" s="756" t="s">
        <v>397</v>
      </c>
      <c r="HK790"/>
      <c r="HL790"/>
      <c r="HM790"/>
      <c r="HN790" s="756" t="str">
        <f t="shared" si="25"/>
        <v>AUTO PRINT</v>
      </c>
      <c r="HO790"/>
      <c r="HP790" s="757" t="s">
        <v>572</v>
      </c>
      <c r="HQ790" s="757" t="s">
        <v>572</v>
      </c>
      <c r="HR790" s="757" t="s">
        <v>572</v>
      </c>
      <c r="HS790"/>
      <c r="HW790" s="758"/>
      <c r="HX790"/>
      <c r="HY790" s="759" t="s">
        <v>572</v>
      </c>
      <c r="HZ790" s="759" t="s">
        <v>572</v>
      </c>
      <c r="IA790" s="759" t="s">
        <v>572</v>
      </c>
      <c r="IC790" s="760" t="s">
        <v>572</v>
      </c>
      <c r="ID790" s="760" t="s">
        <v>572</v>
      </c>
      <c r="IE790" s="760" t="s">
        <v>572</v>
      </c>
      <c r="IF790" s="761" t="s">
        <v>572</v>
      </c>
      <c r="IG790" s="619" t="str">
        <f t="shared" si="26"/>
        <v>IN HOUSE (MANUAL)</v>
      </c>
      <c r="II790" s="761" t="s">
        <v>572</v>
      </c>
      <c r="IK790" s="761" t="str">
        <f>IFERROR(VLOOKUP($M790,#REF!,13,0),"IN HOUSE (MANUAL)")</f>
        <v>IN HOUSE (MANUAL)</v>
      </c>
      <c r="IM790" s="760" t="s">
        <v>572</v>
      </c>
      <c r="IN790" s="760" t="s">
        <v>572</v>
      </c>
      <c r="IO790" s="760" t="s">
        <v>572</v>
      </c>
      <c r="IQ790" s="760" t="s">
        <v>572</v>
      </c>
      <c r="IR790" s="760" t="s">
        <v>572</v>
      </c>
      <c r="IT790" s="760" t="s">
        <v>572</v>
      </c>
      <c r="IV790" s="760" t="s">
        <v>572</v>
      </c>
      <c r="IW790" s="760" t="s">
        <v>572</v>
      </c>
      <c r="IY790" s="760" t="s">
        <v>572</v>
      </c>
      <c r="IZ790" s="760" t="s">
        <v>572</v>
      </c>
      <c r="JB790" s="760" t="s">
        <v>572</v>
      </c>
      <c r="JC790" s="760" t="s">
        <v>572</v>
      </c>
      <c r="JE790" s="760" t="s">
        <v>572</v>
      </c>
      <c r="JF790" s="760" t="s">
        <v>572</v>
      </c>
    </row>
    <row r="791" spans="1:266" ht="17.25" hidden="1" customHeight="1" outlineLevel="1" x14ac:dyDescent="0.35">
      <c r="A791" s="618" t="s">
        <v>308</v>
      </c>
      <c r="B791" s="730">
        <v>123</v>
      </c>
      <c r="C791" s="730" t="s">
        <v>741</v>
      </c>
      <c r="D791" s="730" t="s">
        <v>741</v>
      </c>
      <c r="E791" s="730">
        <v>13</v>
      </c>
      <c r="F791" s="731"/>
      <c r="G791" s="731"/>
      <c r="H791" s="826"/>
      <c r="I791" s="730" t="s">
        <v>308</v>
      </c>
      <c r="J791" s="730" t="s">
        <v>308</v>
      </c>
      <c r="K791" s="730">
        <v>0</v>
      </c>
      <c r="L791" s="730" t="s">
        <v>308</v>
      </c>
      <c r="M791" s="868"/>
      <c r="N791" s="772"/>
      <c r="O791" s="772"/>
      <c r="P791" s="772"/>
      <c r="Q791" s="772"/>
      <c r="R791" s="868"/>
      <c r="S791" s="772"/>
      <c r="T791" s="868"/>
      <c r="U791" s="868"/>
      <c r="V791" s="868"/>
      <c r="W791" s="868"/>
      <c r="X791" s="868"/>
      <c r="Y791" s="868"/>
      <c r="Z791" s="776"/>
      <c r="AA791" s="868"/>
      <c r="AB791" s="868"/>
      <c r="AC791" s="868"/>
      <c r="AD791" s="868"/>
      <c r="AE791" s="775"/>
      <c r="AF791" s="776"/>
      <c r="AG791" s="918"/>
      <c r="AH791" s="918"/>
      <c r="AI791" s="918"/>
      <c r="AJ791" s="778"/>
      <c r="AK791" s="894"/>
      <c r="AL791" s="895"/>
      <c r="AM791" s="895"/>
      <c r="AN791" s="895"/>
      <c r="AO791" s="895"/>
      <c r="AP791" s="895"/>
      <c r="AQ791" s="895"/>
      <c r="AR791" s="895"/>
      <c r="AS791" s="895"/>
      <c r="AT791" s="895"/>
      <c r="AU791" s="895"/>
      <c r="AV791" s="895"/>
      <c r="AW791" s="895"/>
      <c r="AX791" s="895"/>
      <c r="AY791" s="895"/>
      <c r="AZ791" s="895"/>
      <c r="BA791" s="895"/>
      <c r="BB791" s="895"/>
      <c r="BC791" s="895"/>
      <c r="BD791" s="895"/>
      <c r="BE791" s="895"/>
      <c r="BF791" s="895"/>
      <c r="BG791" s="895"/>
      <c r="BH791" s="895"/>
      <c r="BI791" s="895"/>
      <c r="BJ791" s="895"/>
      <c r="BK791" s="895"/>
      <c r="BL791" s="895"/>
      <c r="BM791" s="895"/>
      <c r="BN791" s="895"/>
      <c r="BO791" s="895"/>
      <c r="BP791" s="895"/>
      <c r="BQ791" s="895"/>
      <c r="BR791" s="895"/>
      <c r="BS791" s="895"/>
      <c r="BT791" s="895"/>
      <c r="BU791" s="895"/>
      <c r="BV791" s="895"/>
      <c r="BW791" s="895"/>
      <c r="BX791" s="895"/>
      <c r="BY791" s="895"/>
      <c r="BZ791" s="895"/>
      <c r="CA791" s="895"/>
      <c r="CB791" s="895"/>
      <c r="CC791" s="895"/>
      <c r="CD791" s="895"/>
      <c r="CE791" s="895"/>
      <c r="CF791" s="895"/>
      <c r="CG791" s="895"/>
      <c r="CH791" s="895"/>
      <c r="CI791" s="895"/>
      <c r="CJ791" s="895"/>
      <c r="CK791" s="868"/>
      <c r="CL791" s="868"/>
      <c r="CM791" s="868"/>
      <c r="CN791" s="885"/>
      <c r="CO791" s="868"/>
      <c r="CP791" s="868"/>
      <c r="CQ791" s="772"/>
      <c r="CR791" s="772"/>
      <c r="CS791" s="869"/>
      <c r="CT791" s="782"/>
      <c r="CU791" s="783"/>
      <c r="CV791" s="776"/>
      <c r="CW791" s="776"/>
      <c r="CX791" s="782"/>
      <c r="CY791" s="870"/>
      <c r="CZ791" s="870"/>
      <c r="DA791" s="871"/>
      <c r="DB791" s="871"/>
      <c r="DC791" s="871"/>
      <c r="DD791" s="871"/>
      <c r="DE791" s="871"/>
      <c r="DF791" s="871"/>
      <c r="DG791" s="871"/>
      <c r="DH791" s="872"/>
      <c r="DI791" s="776"/>
      <c r="DJ791" s="776"/>
      <c r="DK791" s="776"/>
      <c r="DL791" s="776"/>
      <c r="DM791" s="776"/>
      <c r="DN791" s="776"/>
      <c r="DO791" s="873"/>
      <c r="DP791" s="776"/>
      <c r="DQ791" s="776"/>
      <c r="DR791" s="776"/>
      <c r="DS791" s="872"/>
      <c r="DT791" s="752">
        <v>0</v>
      </c>
      <c r="DU791" s="753" t="s">
        <v>308</v>
      </c>
      <c r="DV791" s="753" t="s">
        <v>308</v>
      </c>
      <c r="DW791" s="754" t="s">
        <v>308</v>
      </c>
      <c r="DX791" s="755" t="s">
        <v>308</v>
      </c>
      <c r="DY791" s="754" t="e">
        <v>#VALUE!</v>
      </c>
      <c r="DZ791" s="754" t="e">
        <v>#VALUE!</v>
      </c>
      <c r="EA791" s="754"/>
      <c r="EB791" s="754"/>
    </row>
    <row r="792" spans="1:266" ht="17.25" hidden="1" customHeight="1" outlineLevel="1" x14ac:dyDescent="0.35">
      <c r="A792" s="618" t="s">
        <v>308</v>
      </c>
      <c r="B792" s="730">
        <v>124</v>
      </c>
      <c r="C792" s="730" t="s">
        <v>741</v>
      </c>
      <c r="D792" s="730" t="s">
        <v>741</v>
      </c>
      <c r="E792" s="730">
        <v>13</v>
      </c>
      <c r="F792" s="731"/>
      <c r="G792" s="731"/>
      <c r="H792" s="826"/>
      <c r="I792" s="730" t="s">
        <v>308</v>
      </c>
      <c r="J792" s="730" t="s">
        <v>308</v>
      </c>
      <c r="K792" s="730">
        <v>0</v>
      </c>
      <c r="L792" s="730" t="s">
        <v>308</v>
      </c>
      <c r="M792" s="868"/>
      <c r="N792" s="772"/>
      <c r="O792" s="772"/>
      <c r="P792" s="772"/>
      <c r="Q792" s="772"/>
      <c r="R792" s="868"/>
      <c r="S792" s="772"/>
      <c r="T792" s="868"/>
      <c r="U792" s="868"/>
      <c r="V792" s="868"/>
      <c r="W792" s="868"/>
      <c r="X792" s="868"/>
      <c r="Y792" s="868"/>
      <c r="Z792" s="776"/>
      <c r="AA792" s="868"/>
      <c r="AB792" s="868"/>
      <c r="AC792" s="868"/>
      <c r="AD792" s="868"/>
      <c r="AE792" s="775"/>
      <c r="AF792" s="776"/>
      <c r="AG792" s="918"/>
      <c r="AH792" s="918"/>
      <c r="AI792" s="918"/>
      <c r="AJ792" s="778"/>
      <c r="AK792" s="894"/>
      <c r="AL792" s="895"/>
      <c r="AM792" s="895"/>
      <c r="AN792" s="895"/>
      <c r="AO792" s="895"/>
      <c r="AP792" s="895"/>
      <c r="AQ792" s="895"/>
      <c r="AR792" s="895"/>
      <c r="AS792" s="895"/>
      <c r="AT792" s="895"/>
      <c r="AU792" s="895"/>
      <c r="AV792" s="895"/>
      <c r="AW792" s="895"/>
      <c r="AX792" s="895"/>
      <c r="AY792" s="895"/>
      <c r="AZ792" s="895"/>
      <c r="BA792" s="895"/>
      <c r="BB792" s="895"/>
      <c r="BC792" s="895"/>
      <c r="BD792" s="895"/>
      <c r="BE792" s="895"/>
      <c r="BF792" s="895"/>
      <c r="BG792" s="895"/>
      <c r="BH792" s="895"/>
      <c r="BI792" s="895"/>
      <c r="BJ792" s="895"/>
      <c r="BK792" s="895"/>
      <c r="BL792" s="895"/>
      <c r="BM792" s="895"/>
      <c r="BN792" s="895"/>
      <c r="BO792" s="895"/>
      <c r="BP792" s="895"/>
      <c r="BQ792" s="895"/>
      <c r="BR792" s="895"/>
      <c r="BS792" s="895"/>
      <c r="BT792" s="895"/>
      <c r="BU792" s="895"/>
      <c r="BV792" s="895"/>
      <c r="BW792" s="895"/>
      <c r="BX792" s="895"/>
      <c r="BY792" s="895"/>
      <c r="BZ792" s="895"/>
      <c r="CA792" s="895"/>
      <c r="CB792" s="895"/>
      <c r="CC792" s="895"/>
      <c r="CD792" s="895"/>
      <c r="CE792" s="895"/>
      <c r="CF792" s="895"/>
      <c r="CG792" s="895"/>
      <c r="CH792" s="895"/>
      <c r="CI792" s="895"/>
      <c r="CJ792" s="895"/>
      <c r="CK792" s="868"/>
      <c r="CL792" s="868"/>
      <c r="CM792" s="868"/>
      <c r="CN792" s="885"/>
      <c r="CO792" s="868"/>
      <c r="CP792" s="868"/>
      <c r="CQ792" s="772"/>
      <c r="CR792" s="772"/>
      <c r="CS792" s="869"/>
      <c r="CT792" s="782"/>
      <c r="CU792" s="783"/>
      <c r="CV792" s="776"/>
      <c r="CW792" s="776"/>
      <c r="CX792" s="782"/>
      <c r="CY792" s="870"/>
      <c r="CZ792" s="870"/>
      <c r="DA792" s="871"/>
      <c r="DB792" s="871"/>
      <c r="DC792" s="871"/>
      <c r="DD792" s="871"/>
      <c r="DE792" s="871"/>
      <c r="DF792" s="871"/>
      <c r="DG792" s="871"/>
      <c r="DH792" s="872"/>
      <c r="DI792" s="776"/>
      <c r="DJ792" s="776"/>
      <c r="DK792" s="776"/>
      <c r="DL792" s="776"/>
      <c r="DM792" s="776"/>
      <c r="DN792" s="776"/>
      <c r="DO792" s="873"/>
      <c r="DP792" s="776"/>
      <c r="DQ792" s="776"/>
      <c r="DR792" s="776"/>
      <c r="DS792" s="872"/>
      <c r="DT792" s="752">
        <v>0</v>
      </c>
      <c r="DU792" s="753" t="s">
        <v>308</v>
      </c>
      <c r="DV792" s="753" t="s">
        <v>308</v>
      </c>
      <c r="DW792" s="754" t="s">
        <v>308</v>
      </c>
      <c r="DX792" s="755" t="s">
        <v>308</v>
      </c>
      <c r="DY792" s="754" t="e">
        <v>#VALUE!</v>
      </c>
      <c r="DZ792" s="754" t="e">
        <v>#VALUE!</v>
      </c>
      <c r="EA792" s="754"/>
      <c r="EB792" s="754"/>
    </row>
    <row r="793" spans="1:266" ht="17.25" hidden="1" customHeight="1" outlineLevel="1" x14ac:dyDescent="0.35">
      <c r="A793" s="618" t="s">
        <v>308</v>
      </c>
      <c r="B793" s="730">
        <v>125</v>
      </c>
      <c r="C793" s="730" t="s">
        <v>741</v>
      </c>
      <c r="D793" s="730" t="s">
        <v>741</v>
      </c>
      <c r="E793" s="730">
        <v>13</v>
      </c>
      <c r="F793" s="731"/>
      <c r="G793" s="731"/>
      <c r="H793" s="826"/>
      <c r="I793" s="730" t="s">
        <v>308</v>
      </c>
      <c r="J793" s="730" t="s">
        <v>308</v>
      </c>
      <c r="K793" s="730">
        <v>0</v>
      </c>
      <c r="L793" s="730" t="s">
        <v>308</v>
      </c>
      <c r="M793" s="868"/>
      <c r="N793" s="772"/>
      <c r="O793" s="772"/>
      <c r="P793" s="772"/>
      <c r="Q793" s="772"/>
      <c r="R793" s="868"/>
      <c r="S793" s="772"/>
      <c r="T793" s="868"/>
      <c r="U793" s="868"/>
      <c r="V793" s="868"/>
      <c r="W793" s="868"/>
      <c r="X793" s="868"/>
      <c r="Y793" s="868"/>
      <c r="Z793" s="776"/>
      <c r="AA793" s="868"/>
      <c r="AB793" s="868"/>
      <c r="AC793" s="868"/>
      <c r="AD793" s="868"/>
      <c r="AE793" s="775"/>
      <c r="AF793" s="776"/>
      <c r="AG793" s="918"/>
      <c r="AH793" s="918"/>
      <c r="AI793" s="918"/>
      <c r="AJ793" s="778"/>
      <c r="AK793" s="894"/>
      <c r="AL793" s="895"/>
      <c r="AM793" s="895"/>
      <c r="AN793" s="895"/>
      <c r="AO793" s="895"/>
      <c r="AP793" s="895"/>
      <c r="AQ793" s="895"/>
      <c r="AR793" s="895"/>
      <c r="AS793" s="895"/>
      <c r="AT793" s="895"/>
      <c r="AU793" s="895"/>
      <c r="AV793" s="895"/>
      <c r="AW793" s="895"/>
      <c r="AX793" s="895"/>
      <c r="AY793" s="895"/>
      <c r="AZ793" s="895"/>
      <c r="BA793" s="895"/>
      <c r="BB793" s="895"/>
      <c r="BC793" s="895"/>
      <c r="BD793" s="895"/>
      <c r="BE793" s="895"/>
      <c r="BF793" s="895"/>
      <c r="BG793" s="895"/>
      <c r="BH793" s="895"/>
      <c r="BI793" s="895"/>
      <c r="BJ793" s="895"/>
      <c r="BK793" s="895"/>
      <c r="BL793" s="895"/>
      <c r="BM793" s="895"/>
      <c r="BN793" s="895"/>
      <c r="BO793" s="895"/>
      <c r="BP793" s="895"/>
      <c r="BQ793" s="895"/>
      <c r="BR793" s="895"/>
      <c r="BS793" s="895"/>
      <c r="BT793" s="895"/>
      <c r="BU793" s="895"/>
      <c r="BV793" s="895"/>
      <c r="BW793" s="895"/>
      <c r="BX793" s="895"/>
      <c r="BY793" s="895"/>
      <c r="BZ793" s="895"/>
      <c r="CA793" s="895"/>
      <c r="CB793" s="895"/>
      <c r="CC793" s="895"/>
      <c r="CD793" s="895"/>
      <c r="CE793" s="895"/>
      <c r="CF793" s="895"/>
      <c r="CG793" s="895"/>
      <c r="CH793" s="895"/>
      <c r="CI793" s="895"/>
      <c r="CJ793" s="895"/>
      <c r="CK793" s="868"/>
      <c r="CL793" s="868"/>
      <c r="CM793" s="868"/>
      <c r="CN793" s="885"/>
      <c r="CO793" s="868"/>
      <c r="CP793" s="868"/>
      <c r="CQ793" s="772"/>
      <c r="CR793" s="772"/>
      <c r="CS793" s="869"/>
      <c r="CT793" s="782"/>
      <c r="CU793" s="783"/>
      <c r="CV793" s="776"/>
      <c r="CW793" s="776"/>
      <c r="CX793" s="782"/>
      <c r="CY793" s="870"/>
      <c r="CZ793" s="870"/>
      <c r="DA793" s="871"/>
      <c r="DB793" s="871"/>
      <c r="DC793" s="871"/>
      <c r="DD793" s="871"/>
      <c r="DE793" s="871"/>
      <c r="DF793" s="871"/>
      <c r="DG793" s="871"/>
      <c r="DH793" s="872"/>
      <c r="DI793" s="776"/>
      <c r="DJ793" s="776"/>
      <c r="DK793" s="776"/>
      <c r="DL793" s="776"/>
      <c r="DM793" s="776"/>
      <c r="DN793" s="776"/>
      <c r="DO793" s="873"/>
      <c r="DP793" s="776"/>
      <c r="DQ793" s="776"/>
      <c r="DR793" s="776"/>
      <c r="DS793" s="872"/>
      <c r="DT793" s="752">
        <v>0</v>
      </c>
      <c r="DU793" s="753" t="s">
        <v>308</v>
      </c>
      <c r="DV793" s="753" t="s">
        <v>308</v>
      </c>
      <c r="DW793" s="754" t="s">
        <v>308</v>
      </c>
      <c r="DX793" s="755" t="s">
        <v>308</v>
      </c>
      <c r="DY793" s="754" t="e">
        <v>#VALUE!</v>
      </c>
      <c r="DZ793" s="754" t="e">
        <v>#VALUE!</v>
      </c>
      <c r="EA793" s="754"/>
      <c r="EB793" s="754"/>
    </row>
    <row r="794" spans="1:266" ht="17.25" hidden="1" customHeight="1" outlineLevel="1" collapsed="1" x14ac:dyDescent="0.35">
      <c r="A794" s="618" t="s">
        <v>308</v>
      </c>
      <c r="B794" s="730">
        <v>126</v>
      </c>
      <c r="C794" s="730" t="s">
        <v>741</v>
      </c>
      <c r="D794" s="730" t="s">
        <v>741</v>
      </c>
      <c r="E794" s="730">
        <v>13</v>
      </c>
      <c r="F794" s="731"/>
      <c r="G794" s="731"/>
      <c r="H794" s="826"/>
      <c r="I794" s="730" t="s">
        <v>308</v>
      </c>
      <c r="J794" s="730" t="s">
        <v>308</v>
      </c>
      <c r="K794" s="730">
        <v>0</v>
      </c>
      <c r="L794" s="730" t="s">
        <v>308</v>
      </c>
      <c r="M794" s="868"/>
      <c r="N794" s="772"/>
      <c r="O794" s="772"/>
      <c r="P794" s="772"/>
      <c r="Q794" s="772"/>
      <c r="R794" s="868"/>
      <c r="S794" s="772"/>
      <c r="T794" s="868"/>
      <c r="U794" s="868"/>
      <c r="V794" s="868"/>
      <c r="W794" s="868"/>
      <c r="X794" s="868"/>
      <c r="Y794" s="868"/>
      <c r="Z794" s="776"/>
      <c r="AA794" s="868"/>
      <c r="AB794" s="868"/>
      <c r="AC794" s="868"/>
      <c r="AD794" s="868"/>
      <c r="AE794" s="775"/>
      <c r="AF794" s="776"/>
      <c r="AG794" s="918"/>
      <c r="AH794" s="918"/>
      <c r="AI794" s="918"/>
      <c r="AJ794" s="778"/>
      <c r="AK794" s="894"/>
      <c r="AL794" s="895"/>
      <c r="AM794" s="895"/>
      <c r="AN794" s="895"/>
      <c r="AO794" s="895"/>
      <c r="AP794" s="895"/>
      <c r="AQ794" s="895"/>
      <c r="AR794" s="895"/>
      <c r="AS794" s="895"/>
      <c r="AT794" s="895"/>
      <c r="AU794" s="895"/>
      <c r="AV794" s="895"/>
      <c r="AW794" s="895"/>
      <c r="AX794" s="895"/>
      <c r="AY794" s="895"/>
      <c r="AZ794" s="895"/>
      <c r="BA794" s="895"/>
      <c r="BB794" s="895"/>
      <c r="BC794" s="895"/>
      <c r="BD794" s="895"/>
      <c r="BE794" s="895"/>
      <c r="BF794" s="895"/>
      <c r="BG794" s="895"/>
      <c r="BH794" s="895"/>
      <c r="BI794" s="895"/>
      <c r="BJ794" s="895"/>
      <c r="BK794" s="895"/>
      <c r="BL794" s="895"/>
      <c r="BM794" s="895"/>
      <c r="BN794" s="895"/>
      <c r="BO794" s="895"/>
      <c r="BP794" s="895"/>
      <c r="BQ794" s="895"/>
      <c r="BR794" s="895"/>
      <c r="BS794" s="895"/>
      <c r="BT794" s="895"/>
      <c r="BU794" s="895"/>
      <c r="BV794" s="895"/>
      <c r="BW794" s="895"/>
      <c r="BX794" s="895"/>
      <c r="BY794" s="895"/>
      <c r="BZ794" s="895"/>
      <c r="CA794" s="895"/>
      <c r="CB794" s="895"/>
      <c r="CC794" s="895"/>
      <c r="CD794" s="895"/>
      <c r="CE794" s="895"/>
      <c r="CF794" s="895"/>
      <c r="CG794" s="895"/>
      <c r="CH794" s="895"/>
      <c r="CI794" s="895"/>
      <c r="CJ794" s="895"/>
      <c r="CK794" s="868"/>
      <c r="CL794" s="868"/>
      <c r="CM794" s="868"/>
      <c r="CN794" s="885"/>
      <c r="CO794" s="868"/>
      <c r="CP794" s="868"/>
      <c r="CQ794" s="772"/>
      <c r="CR794" s="772"/>
      <c r="CS794" s="869"/>
      <c r="CT794" s="782"/>
      <c r="CU794" s="783"/>
      <c r="CV794" s="776"/>
      <c r="CW794" s="776"/>
      <c r="CX794" s="782"/>
      <c r="CY794" s="870"/>
      <c r="CZ794" s="870"/>
      <c r="DA794" s="871"/>
      <c r="DB794" s="871"/>
      <c r="DC794" s="871"/>
      <c r="DD794" s="871"/>
      <c r="DE794" s="871"/>
      <c r="DF794" s="871"/>
      <c r="DG794" s="871"/>
      <c r="DH794" s="872"/>
      <c r="DI794" s="776"/>
      <c r="DJ794" s="776"/>
      <c r="DK794" s="776"/>
      <c r="DL794" s="776"/>
      <c r="DM794" s="776"/>
      <c r="DN794" s="776"/>
      <c r="DO794" s="936"/>
      <c r="DP794" s="776"/>
      <c r="DQ794" s="776"/>
      <c r="DR794" s="776"/>
      <c r="DS794" s="872"/>
      <c r="DT794" s="752">
        <v>0</v>
      </c>
      <c r="DU794" s="753" t="s">
        <v>308</v>
      </c>
      <c r="DV794" s="753" t="s">
        <v>308</v>
      </c>
      <c r="DW794" s="754" t="s">
        <v>308</v>
      </c>
      <c r="DX794" s="755" t="s">
        <v>308</v>
      </c>
      <c r="DY794" s="754" t="e">
        <v>#VALUE!</v>
      </c>
      <c r="DZ794" s="754" t="e">
        <v>#VALUE!</v>
      </c>
      <c r="EA794" s="754"/>
      <c r="EB794" s="754"/>
    </row>
    <row r="795" spans="1:266" ht="18" hidden="1" customHeight="1" outlineLevel="1" x14ac:dyDescent="0.35">
      <c r="A795" s="618" t="s">
        <v>308</v>
      </c>
      <c r="B795" s="730">
        <v>127</v>
      </c>
      <c r="C795" s="730" t="s">
        <v>741</v>
      </c>
      <c r="D795" s="730" t="s">
        <v>741</v>
      </c>
      <c r="E795" s="730">
        <v>13</v>
      </c>
      <c r="F795" s="731"/>
      <c r="G795" s="731"/>
      <c r="H795" s="826"/>
      <c r="I795" s="730" t="s">
        <v>308</v>
      </c>
      <c r="J795" s="730" t="s">
        <v>308</v>
      </c>
      <c r="K795" s="730">
        <v>0</v>
      </c>
      <c r="L795" s="730" t="s">
        <v>308</v>
      </c>
      <c r="M795" s="868"/>
      <c r="N795" s="772"/>
      <c r="O795" s="772"/>
      <c r="P795" s="772"/>
      <c r="Q795" s="772"/>
      <c r="R795" s="868"/>
      <c r="S795" s="772"/>
      <c r="T795" s="868"/>
      <c r="U795" s="868"/>
      <c r="V795" s="868"/>
      <c r="W795" s="868"/>
      <c r="X795" s="868"/>
      <c r="Y795" s="868"/>
      <c r="Z795" s="776"/>
      <c r="AA795" s="868"/>
      <c r="AB795" s="868"/>
      <c r="AC795" s="868"/>
      <c r="AD795" s="868"/>
      <c r="AE795" s="775"/>
      <c r="AF795" s="776"/>
      <c r="AG795" s="918"/>
      <c r="AH795" s="918"/>
      <c r="AI795" s="918"/>
      <c r="AJ795" s="778"/>
      <c r="AK795" s="894"/>
      <c r="AL795" s="895"/>
      <c r="AM795" s="895"/>
      <c r="AN795" s="895"/>
      <c r="AO795" s="895"/>
      <c r="AP795" s="895"/>
      <c r="AQ795" s="895"/>
      <c r="AR795" s="895"/>
      <c r="AS795" s="895"/>
      <c r="AT795" s="895"/>
      <c r="AU795" s="895"/>
      <c r="AV795" s="895"/>
      <c r="AW795" s="895"/>
      <c r="AX795" s="895"/>
      <c r="AY795" s="895"/>
      <c r="AZ795" s="895"/>
      <c r="BA795" s="895"/>
      <c r="BB795" s="895"/>
      <c r="BC795" s="895"/>
      <c r="BD795" s="895"/>
      <c r="BE795" s="895"/>
      <c r="BF795" s="895"/>
      <c r="BG795" s="895"/>
      <c r="BH795" s="895"/>
      <c r="BI795" s="895"/>
      <c r="BJ795" s="895"/>
      <c r="BK795" s="895"/>
      <c r="BL795" s="895"/>
      <c r="BM795" s="895"/>
      <c r="BN795" s="895"/>
      <c r="BO795" s="895"/>
      <c r="BP795" s="895"/>
      <c r="BQ795" s="895"/>
      <c r="BR795" s="895"/>
      <c r="BS795" s="895"/>
      <c r="BT795" s="895"/>
      <c r="BU795" s="895"/>
      <c r="BV795" s="895"/>
      <c r="BW795" s="895"/>
      <c r="BX795" s="895"/>
      <c r="BY795" s="895"/>
      <c r="BZ795" s="895"/>
      <c r="CA795" s="895"/>
      <c r="CB795" s="895"/>
      <c r="CC795" s="895"/>
      <c r="CD795" s="895"/>
      <c r="CE795" s="895"/>
      <c r="CF795" s="895"/>
      <c r="CG795" s="895"/>
      <c r="CH795" s="895"/>
      <c r="CI795" s="895"/>
      <c r="CJ795" s="895"/>
      <c r="CK795" s="868"/>
      <c r="CL795" s="868"/>
      <c r="CM795" s="868"/>
      <c r="CN795" s="885"/>
      <c r="CO795" s="868"/>
      <c r="CP795" s="868"/>
      <c r="CQ795" s="772"/>
      <c r="CR795" s="772"/>
      <c r="CS795" s="869"/>
      <c r="CT795" s="782"/>
      <c r="CU795" s="783"/>
      <c r="CV795" s="776"/>
      <c r="CW795" s="947"/>
      <c r="CX795" s="782"/>
      <c r="CY795" s="870"/>
      <c r="CZ795" s="870"/>
      <c r="DA795" s="871"/>
      <c r="DB795" s="871"/>
      <c r="DC795" s="871"/>
      <c r="DD795" s="871"/>
      <c r="DE795" s="871"/>
      <c r="DF795" s="871"/>
      <c r="DG795" s="871"/>
      <c r="DH795" s="872"/>
      <c r="DI795" s="776"/>
      <c r="DJ795" s="776"/>
      <c r="DK795" s="776"/>
      <c r="DL795" s="776"/>
      <c r="DM795" s="776"/>
      <c r="DN795" s="776"/>
      <c r="DO795" s="873"/>
      <c r="DP795" s="776"/>
      <c r="DQ795" s="776"/>
      <c r="DR795" s="776"/>
      <c r="DS795" s="872"/>
      <c r="DT795" s="752">
        <v>0</v>
      </c>
      <c r="DU795" s="753" t="s">
        <v>308</v>
      </c>
      <c r="DV795" s="753" t="s">
        <v>308</v>
      </c>
      <c r="DW795" s="754" t="s">
        <v>308</v>
      </c>
      <c r="DX795" s="755" t="s">
        <v>308</v>
      </c>
      <c r="DY795" s="754" t="e">
        <v>#VALUE!</v>
      </c>
      <c r="DZ795" s="754" t="e">
        <v>#VALUE!</v>
      </c>
      <c r="EA795" s="754"/>
      <c r="EB795" s="754"/>
    </row>
    <row r="796" spans="1:266" ht="17.25" hidden="1" customHeight="1" outlineLevel="1" x14ac:dyDescent="0.35">
      <c r="A796" s="618" t="s">
        <v>308</v>
      </c>
      <c r="B796" s="730">
        <v>128</v>
      </c>
      <c r="C796" s="730" t="s">
        <v>741</v>
      </c>
      <c r="D796" s="730" t="s">
        <v>741</v>
      </c>
      <c r="E796" s="730">
        <v>13</v>
      </c>
      <c r="F796" s="731"/>
      <c r="G796" s="731"/>
      <c r="H796" s="826"/>
      <c r="I796" s="730" t="s">
        <v>308</v>
      </c>
      <c r="J796" s="730" t="s">
        <v>308</v>
      </c>
      <c r="K796" s="730">
        <v>0</v>
      </c>
      <c r="L796" s="730" t="s">
        <v>308</v>
      </c>
      <c r="M796" s="868"/>
      <c r="N796" s="772"/>
      <c r="O796" s="772"/>
      <c r="P796" s="772"/>
      <c r="Q796" s="772"/>
      <c r="R796" s="868"/>
      <c r="S796" s="772"/>
      <c r="T796" s="868"/>
      <c r="U796" s="868"/>
      <c r="V796" s="868"/>
      <c r="W796" s="868"/>
      <c r="X796" s="868"/>
      <c r="Y796" s="868"/>
      <c r="Z796" s="776"/>
      <c r="AA796" s="868"/>
      <c r="AB796" s="868"/>
      <c r="AC796" s="868"/>
      <c r="AD796" s="868"/>
      <c r="AE796" s="775"/>
      <c r="AF796" s="776"/>
      <c r="AG796" s="918"/>
      <c r="AH796" s="918"/>
      <c r="AI796" s="918"/>
      <c r="AJ796" s="778"/>
      <c r="AK796" s="894"/>
      <c r="AL796" s="895"/>
      <c r="AM796" s="895"/>
      <c r="AN796" s="895"/>
      <c r="AO796" s="895"/>
      <c r="AP796" s="895"/>
      <c r="AQ796" s="895"/>
      <c r="AR796" s="895"/>
      <c r="AS796" s="895"/>
      <c r="AT796" s="895"/>
      <c r="AU796" s="895"/>
      <c r="AV796" s="895"/>
      <c r="AW796" s="895"/>
      <c r="AX796" s="895"/>
      <c r="AY796" s="895"/>
      <c r="AZ796" s="895"/>
      <c r="BA796" s="895"/>
      <c r="BB796" s="895"/>
      <c r="BC796" s="895"/>
      <c r="BD796" s="895"/>
      <c r="BE796" s="895"/>
      <c r="BF796" s="895"/>
      <c r="BG796" s="895"/>
      <c r="BH796" s="895"/>
      <c r="BI796" s="895"/>
      <c r="BJ796" s="895"/>
      <c r="BK796" s="895"/>
      <c r="BL796" s="895"/>
      <c r="BM796" s="895"/>
      <c r="BN796" s="895"/>
      <c r="BO796" s="895"/>
      <c r="BP796" s="895"/>
      <c r="BQ796" s="895"/>
      <c r="BR796" s="895"/>
      <c r="BS796" s="895"/>
      <c r="BT796" s="895"/>
      <c r="BU796" s="895"/>
      <c r="BV796" s="895"/>
      <c r="BW796" s="895"/>
      <c r="BX796" s="895"/>
      <c r="BY796" s="895"/>
      <c r="BZ796" s="895"/>
      <c r="CA796" s="895"/>
      <c r="CB796" s="895"/>
      <c r="CC796" s="895"/>
      <c r="CD796" s="895"/>
      <c r="CE796" s="895"/>
      <c r="CF796" s="895"/>
      <c r="CG796" s="895"/>
      <c r="CH796" s="895"/>
      <c r="CI796" s="895"/>
      <c r="CJ796" s="895"/>
      <c r="CK796" s="868"/>
      <c r="CL796" s="868"/>
      <c r="CM796" s="868"/>
      <c r="CN796" s="885"/>
      <c r="CO796" s="868"/>
      <c r="CP796" s="868"/>
      <c r="CQ796" s="772"/>
      <c r="CR796" s="772"/>
      <c r="CS796" s="869"/>
      <c r="CT796" s="782"/>
      <c r="CU796" s="783"/>
      <c r="CV796" s="776"/>
      <c r="CW796" s="776"/>
      <c r="CX796" s="782"/>
      <c r="CY796" s="870"/>
      <c r="CZ796" s="870"/>
      <c r="DA796" s="871"/>
      <c r="DB796" s="871"/>
      <c r="DC796" s="871"/>
      <c r="DD796" s="871"/>
      <c r="DE796" s="871"/>
      <c r="DF796" s="871"/>
      <c r="DG796" s="871"/>
      <c r="DH796" s="872"/>
      <c r="DI796" s="776"/>
      <c r="DJ796" s="776"/>
      <c r="DK796" s="776"/>
      <c r="DL796" s="776"/>
      <c r="DM796" s="776"/>
      <c r="DN796" s="776"/>
      <c r="DO796" s="873"/>
      <c r="DP796" s="776"/>
      <c r="DQ796" s="776"/>
      <c r="DR796" s="776"/>
      <c r="DS796" s="872"/>
      <c r="DT796" s="752">
        <v>0</v>
      </c>
      <c r="DU796" s="753" t="s">
        <v>308</v>
      </c>
      <c r="DV796" s="753" t="s">
        <v>308</v>
      </c>
      <c r="DW796" s="754" t="s">
        <v>308</v>
      </c>
      <c r="DX796" s="755" t="s">
        <v>308</v>
      </c>
      <c r="DY796" s="754" t="e">
        <v>#VALUE!</v>
      </c>
      <c r="DZ796" s="754" t="e">
        <v>#VALUE!</v>
      </c>
      <c r="EA796" s="754"/>
      <c r="EB796" s="754"/>
    </row>
    <row r="797" spans="1:266" ht="17.25" hidden="1" customHeight="1" outlineLevel="1" x14ac:dyDescent="0.35">
      <c r="A797" s="618" t="s">
        <v>308</v>
      </c>
      <c r="B797" s="730">
        <v>129</v>
      </c>
      <c r="C797" s="730" t="s">
        <v>741</v>
      </c>
      <c r="D797" s="730" t="s">
        <v>741</v>
      </c>
      <c r="E797" s="730">
        <v>13</v>
      </c>
      <c r="F797" s="731"/>
      <c r="G797" s="731"/>
      <c r="H797" s="826"/>
      <c r="I797" s="730" t="s">
        <v>308</v>
      </c>
      <c r="J797" s="730" t="s">
        <v>308</v>
      </c>
      <c r="K797" s="730">
        <v>0</v>
      </c>
      <c r="L797" s="730" t="s">
        <v>308</v>
      </c>
      <c r="M797" s="868"/>
      <c r="N797" s="772"/>
      <c r="O797" s="772"/>
      <c r="P797" s="772"/>
      <c r="Q797" s="772"/>
      <c r="R797" s="868"/>
      <c r="S797" s="772"/>
      <c r="T797" s="868"/>
      <c r="U797" s="868"/>
      <c r="V797" s="868"/>
      <c r="W797" s="868"/>
      <c r="X797" s="868"/>
      <c r="Y797" s="868"/>
      <c r="Z797" s="776"/>
      <c r="AA797" s="868"/>
      <c r="AB797" s="868"/>
      <c r="AC797" s="868"/>
      <c r="AD797" s="868"/>
      <c r="AE797" s="775"/>
      <c r="AF797" s="776"/>
      <c r="AG797" s="918"/>
      <c r="AH797" s="918"/>
      <c r="AI797" s="918"/>
      <c r="AJ797" s="778"/>
      <c r="AK797" s="894"/>
      <c r="AL797" s="895"/>
      <c r="AM797" s="895"/>
      <c r="AN797" s="895"/>
      <c r="AO797" s="895"/>
      <c r="AP797" s="895"/>
      <c r="AQ797" s="895"/>
      <c r="AR797" s="895"/>
      <c r="AS797" s="895"/>
      <c r="AT797" s="895"/>
      <c r="AU797" s="895"/>
      <c r="AV797" s="895"/>
      <c r="AW797" s="895"/>
      <c r="AX797" s="895"/>
      <c r="AY797" s="895"/>
      <c r="AZ797" s="895"/>
      <c r="BA797" s="895"/>
      <c r="BB797" s="895"/>
      <c r="BC797" s="895"/>
      <c r="BD797" s="895"/>
      <c r="BE797" s="895"/>
      <c r="BF797" s="895"/>
      <c r="BG797" s="895"/>
      <c r="BH797" s="895"/>
      <c r="BI797" s="895"/>
      <c r="BJ797" s="895"/>
      <c r="BK797" s="895"/>
      <c r="BL797" s="895"/>
      <c r="BM797" s="895"/>
      <c r="BN797" s="895"/>
      <c r="BO797" s="895"/>
      <c r="BP797" s="895"/>
      <c r="BQ797" s="895"/>
      <c r="BR797" s="895"/>
      <c r="BS797" s="895"/>
      <c r="BT797" s="895"/>
      <c r="BU797" s="895"/>
      <c r="BV797" s="895"/>
      <c r="BW797" s="895"/>
      <c r="BX797" s="895"/>
      <c r="BY797" s="895"/>
      <c r="BZ797" s="895"/>
      <c r="CA797" s="895"/>
      <c r="CB797" s="895"/>
      <c r="CC797" s="895"/>
      <c r="CD797" s="895"/>
      <c r="CE797" s="895"/>
      <c r="CF797" s="895"/>
      <c r="CG797" s="895"/>
      <c r="CH797" s="895"/>
      <c r="CI797" s="895"/>
      <c r="CJ797" s="895"/>
      <c r="CK797" s="868"/>
      <c r="CL797" s="868"/>
      <c r="CM797" s="868"/>
      <c r="CN797" s="885"/>
      <c r="CO797" s="868"/>
      <c r="CP797" s="868"/>
      <c r="CQ797" s="772"/>
      <c r="CR797" s="772"/>
      <c r="CS797" s="869"/>
      <c r="CT797" s="782"/>
      <c r="CU797" s="783"/>
      <c r="CV797" s="776"/>
      <c r="CW797" s="776"/>
      <c r="CX797" s="782"/>
      <c r="CY797" s="870"/>
      <c r="CZ797" s="870"/>
      <c r="DA797" s="871"/>
      <c r="DB797" s="871"/>
      <c r="DC797" s="871"/>
      <c r="DD797" s="871"/>
      <c r="DE797" s="871"/>
      <c r="DF797" s="871"/>
      <c r="DG797" s="871"/>
      <c r="DH797" s="872"/>
      <c r="DI797" s="776"/>
      <c r="DJ797" s="776"/>
      <c r="DK797" s="776"/>
      <c r="DL797" s="776"/>
      <c r="DM797" s="776"/>
      <c r="DN797" s="776"/>
      <c r="DO797" s="873"/>
      <c r="DP797" s="776"/>
      <c r="DQ797" s="776"/>
      <c r="DR797" s="776"/>
      <c r="DS797" s="872"/>
      <c r="DT797" s="752">
        <v>0</v>
      </c>
      <c r="DU797" s="753" t="s">
        <v>308</v>
      </c>
      <c r="DV797" s="753" t="s">
        <v>308</v>
      </c>
      <c r="DW797" s="754" t="s">
        <v>308</v>
      </c>
      <c r="DX797" s="755" t="s">
        <v>308</v>
      </c>
      <c r="DY797" s="754" t="e">
        <v>#VALUE!</v>
      </c>
      <c r="DZ797" s="754" t="e">
        <v>#VALUE!</v>
      </c>
      <c r="EA797" s="754"/>
      <c r="EB797" s="754"/>
    </row>
    <row r="798" spans="1:266" ht="17.25" hidden="1" customHeight="1" outlineLevel="1" x14ac:dyDescent="0.35">
      <c r="A798" s="618" t="s">
        <v>308</v>
      </c>
      <c r="B798" s="730">
        <v>130</v>
      </c>
      <c r="C798" s="730" t="s">
        <v>741</v>
      </c>
      <c r="D798" s="730" t="s">
        <v>741</v>
      </c>
      <c r="E798" s="730">
        <v>13</v>
      </c>
      <c r="F798" s="731"/>
      <c r="G798" s="731"/>
      <c r="H798" s="826"/>
      <c r="I798" s="730" t="s">
        <v>308</v>
      </c>
      <c r="J798" s="730" t="s">
        <v>308</v>
      </c>
      <c r="K798" s="730">
        <v>0</v>
      </c>
      <c r="L798" s="730" t="s">
        <v>308</v>
      </c>
      <c r="M798" s="868"/>
      <c r="N798" s="772"/>
      <c r="O798" s="772"/>
      <c r="P798" s="772"/>
      <c r="Q798" s="772"/>
      <c r="R798" s="868"/>
      <c r="S798" s="772"/>
      <c r="T798" s="868"/>
      <c r="U798" s="868"/>
      <c r="V798" s="868"/>
      <c r="W798" s="868"/>
      <c r="X798" s="868"/>
      <c r="Y798" s="868"/>
      <c r="Z798" s="776"/>
      <c r="AA798" s="868"/>
      <c r="AB798" s="868"/>
      <c r="AC798" s="868"/>
      <c r="AD798" s="868"/>
      <c r="AE798" s="775"/>
      <c r="AF798" s="776"/>
      <c r="AG798" s="918"/>
      <c r="AH798" s="918"/>
      <c r="AI798" s="918"/>
      <c r="AJ798" s="778"/>
      <c r="AK798" s="894"/>
      <c r="AL798" s="895"/>
      <c r="AM798" s="895"/>
      <c r="AN798" s="895"/>
      <c r="AO798" s="895"/>
      <c r="AP798" s="895"/>
      <c r="AQ798" s="895"/>
      <c r="AR798" s="895"/>
      <c r="AS798" s="895"/>
      <c r="AT798" s="895"/>
      <c r="AU798" s="895"/>
      <c r="AV798" s="895"/>
      <c r="AW798" s="895"/>
      <c r="AX798" s="895"/>
      <c r="AY798" s="895"/>
      <c r="AZ798" s="895"/>
      <c r="BA798" s="895"/>
      <c r="BB798" s="895"/>
      <c r="BC798" s="895"/>
      <c r="BD798" s="895"/>
      <c r="BE798" s="895"/>
      <c r="BF798" s="895"/>
      <c r="BG798" s="895"/>
      <c r="BH798" s="895"/>
      <c r="BI798" s="895"/>
      <c r="BJ798" s="895"/>
      <c r="BK798" s="895"/>
      <c r="BL798" s="895"/>
      <c r="BM798" s="895"/>
      <c r="BN798" s="895"/>
      <c r="BO798" s="895"/>
      <c r="BP798" s="895"/>
      <c r="BQ798" s="895"/>
      <c r="BR798" s="895"/>
      <c r="BS798" s="895"/>
      <c r="BT798" s="895"/>
      <c r="BU798" s="895"/>
      <c r="BV798" s="895"/>
      <c r="BW798" s="895"/>
      <c r="BX798" s="895"/>
      <c r="BY798" s="895"/>
      <c r="BZ798" s="895"/>
      <c r="CA798" s="895"/>
      <c r="CB798" s="895"/>
      <c r="CC798" s="895"/>
      <c r="CD798" s="895"/>
      <c r="CE798" s="895"/>
      <c r="CF798" s="895"/>
      <c r="CG798" s="895"/>
      <c r="CH798" s="895"/>
      <c r="CI798" s="895"/>
      <c r="CJ798" s="895"/>
      <c r="CK798" s="868"/>
      <c r="CL798" s="868"/>
      <c r="CM798" s="868"/>
      <c r="CN798" s="885"/>
      <c r="CO798" s="868"/>
      <c r="CP798" s="868"/>
      <c r="CQ798" s="772"/>
      <c r="CR798" s="772"/>
      <c r="CS798" s="869"/>
      <c r="CT798" s="782"/>
      <c r="CU798" s="783"/>
      <c r="CV798" s="776"/>
      <c r="CW798" s="776"/>
      <c r="CX798" s="782"/>
      <c r="CY798" s="870"/>
      <c r="CZ798" s="870"/>
      <c r="DA798" s="871"/>
      <c r="DB798" s="871"/>
      <c r="DC798" s="871"/>
      <c r="DD798" s="871"/>
      <c r="DE798" s="871"/>
      <c r="DF798" s="871"/>
      <c r="DG798" s="871"/>
      <c r="DH798" s="872"/>
      <c r="DI798" s="776"/>
      <c r="DJ798" s="776"/>
      <c r="DK798" s="776"/>
      <c r="DL798" s="776"/>
      <c r="DM798" s="776"/>
      <c r="DN798" s="776"/>
      <c r="DO798" s="873"/>
      <c r="DP798" s="776"/>
      <c r="DQ798" s="776"/>
      <c r="DR798" s="776"/>
      <c r="DS798" s="872"/>
      <c r="DT798" s="752">
        <v>0</v>
      </c>
      <c r="DU798" s="753" t="s">
        <v>308</v>
      </c>
      <c r="DV798" s="753" t="s">
        <v>308</v>
      </c>
      <c r="DW798" s="754" t="s">
        <v>308</v>
      </c>
      <c r="DX798" s="755" t="s">
        <v>308</v>
      </c>
      <c r="DY798" s="754" t="e">
        <v>#VALUE!</v>
      </c>
      <c r="DZ798" s="754" t="e">
        <v>#VALUE!</v>
      </c>
      <c r="EA798" s="754"/>
      <c r="EB798" s="754"/>
    </row>
    <row r="799" spans="1:266" ht="17.25" hidden="1" customHeight="1" outlineLevel="1" x14ac:dyDescent="0.35">
      <c r="A799" s="618" t="s">
        <v>308</v>
      </c>
      <c r="B799" s="730">
        <v>131</v>
      </c>
      <c r="C799" s="730" t="s">
        <v>741</v>
      </c>
      <c r="D799" s="730" t="s">
        <v>741</v>
      </c>
      <c r="E799" s="730">
        <v>13</v>
      </c>
      <c r="F799" s="731"/>
      <c r="G799" s="731"/>
      <c r="H799" s="826"/>
      <c r="I799" s="730" t="s">
        <v>308</v>
      </c>
      <c r="J799" s="730" t="s">
        <v>308</v>
      </c>
      <c r="K799" s="730">
        <v>0</v>
      </c>
      <c r="L799" s="730" t="s">
        <v>308</v>
      </c>
      <c r="M799" s="868"/>
      <c r="N799" s="772"/>
      <c r="O799" s="772"/>
      <c r="P799" s="772"/>
      <c r="Q799" s="772"/>
      <c r="R799" s="868"/>
      <c r="S799" s="772"/>
      <c r="T799" s="868"/>
      <c r="U799" s="868"/>
      <c r="V799" s="868"/>
      <c r="W799" s="868"/>
      <c r="X799" s="868"/>
      <c r="Y799" s="868"/>
      <c r="Z799" s="776"/>
      <c r="AA799" s="868"/>
      <c r="AB799" s="868"/>
      <c r="AC799" s="868"/>
      <c r="AD799" s="868"/>
      <c r="AE799" s="775"/>
      <c r="AF799" s="776"/>
      <c r="AG799" s="918"/>
      <c r="AH799" s="918"/>
      <c r="AI799" s="918"/>
      <c r="AJ799" s="778"/>
      <c r="AK799" s="894"/>
      <c r="AL799" s="895"/>
      <c r="AM799" s="895"/>
      <c r="AN799" s="895"/>
      <c r="AO799" s="895"/>
      <c r="AP799" s="895"/>
      <c r="AQ799" s="895"/>
      <c r="AR799" s="895"/>
      <c r="AS799" s="895"/>
      <c r="AT799" s="895"/>
      <c r="AU799" s="895"/>
      <c r="AV799" s="895"/>
      <c r="AW799" s="895"/>
      <c r="AX799" s="895"/>
      <c r="AY799" s="895"/>
      <c r="AZ799" s="895"/>
      <c r="BA799" s="895"/>
      <c r="BB799" s="895"/>
      <c r="BC799" s="895"/>
      <c r="BD799" s="895"/>
      <c r="BE799" s="895"/>
      <c r="BF799" s="895"/>
      <c r="BG799" s="895"/>
      <c r="BH799" s="895"/>
      <c r="BI799" s="895"/>
      <c r="BJ799" s="895"/>
      <c r="BK799" s="895"/>
      <c r="BL799" s="895"/>
      <c r="BM799" s="895"/>
      <c r="BN799" s="895"/>
      <c r="BO799" s="895"/>
      <c r="BP799" s="895"/>
      <c r="BQ799" s="895"/>
      <c r="BR799" s="895"/>
      <c r="BS799" s="895"/>
      <c r="BT799" s="895"/>
      <c r="BU799" s="895"/>
      <c r="BV799" s="895"/>
      <c r="BW799" s="895"/>
      <c r="BX799" s="895"/>
      <c r="BY799" s="895"/>
      <c r="BZ799" s="895"/>
      <c r="CA799" s="895"/>
      <c r="CB799" s="895"/>
      <c r="CC799" s="895"/>
      <c r="CD799" s="895"/>
      <c r="CE799" s="895"/>
      <c r="CF799" s="895"/>
      <c r="CG799" s="895"/>
      <c r="CH799" s="895"/>
      <c r="CI799" s="895"/>
      <c r="CJ799" s="895"/>
      <c r="CK799" s="868"/>
      <c r="CL799" s="868"/>
      <c r="CM799" s="868"/>
      <c r="CN799" s="885"/>
      <c r="CO799" s="868"/>
      <c r="CP799" s="868"/>
      <c r="CQ799" s="772"/>
      <c r="CR799" s="772"/>
      <c r="CS799" s="869"/>
      <c r="CT799" s="782"/>
      <c r="CU799" s="783"/>
      <c r="CV799" s="776"/>
      <c r="CW799" s="776"/>
      <c r="CX799" s="782"/>
      <c r="CY799" s="870"/>
      <c r="CZ799" s="870"/>
      <c r="DA799" s="871"/>
      <c r="DB799" s="871"/>
      <c r="DC799" s="871"/>
      <c r="DD799" s="871"/>
      <c r="DE799" s="871"/>
      <c r="DF799" s="871"/>
      <c r="DG799" s="871"/>
      <c r="DH799" s="872"/>
      <c r="DI799" s="776"/>
      <c r="DJ799" s="776"/>
      <c r="DK799" s="776"/>
      <c r="DL799" s="776"/>
      <c r="DM799" s="776"/>
      <c r="DN799" s="776"/>
      <c r="DO799" s="873"/>
      <c r="DP799" s="776"/>
      <c r="DQ799" s="776"/>
      <c r="DR799" s="776"/>
      <c r="DS799" s="872"/>
      <c r="DT799" s="752">
        <v>0</v>
      </c>
      <c r="DU799" s="753" t="s">
        <v>308</v>
      </c>
      <c r="DV799" s="753" t="s">
        <v>308</v>
      </c>
      <c r="DW799" s="754" t="s">
        <v>308</v>
      </c>
      <c r="DX799" s="755" t="s">
        <v>308</v>
      </c>
      <c r="DY799" s="754" t="e">
        <v>#VALUE!</v>
      </c>
      <c r="DZ799" s="754" t="e">
        <v>#VALUE!</v>
      </c>
      <c r="EA799" s="754"/>
      <c r="EB799" s="754"/>
    </row>
    <row r="800" spans="1:266" ht="17.25" hidden="1" customHeight="1" outlineLevel="1" x14ac:dyDescent="0.35">
      <c r="A800" s="618" t="s">
        <v>308</v>
      </c>
      <c r="B800" s="730">
        <v>132</v>
      </c>
      <c r="C800" s="730" t="s">
        <v>741</v>
      </c>
      <c r="D800" s="730" t="s">
        <v>741</v>
      </c>
      <c r="E800" s="730">
        <v>13</v>
      </c>
      <c r="F800" s="731"/>
      <c r="G800" s="731"/>
      <c r="H800" s="826"/>
      <c r="I800" s="730" t="s">
        <v>308</v>
      </c>
      <c r="J800" s="730" t="s">
        <v>308</v>
      </c>
      <c r="K800" s="730">
        <v>0</v>
      </c>
      <c r="L800" s="730" t="s">
        <v>308</v>
      </c>
      <c r="M800" s="868"/>
      <c r="N800" s="772"/>
      <c r="O800" s="772"/>
      <c r="P800" s="772"/>
      <c r="Q800" s="772"/>
      <c r="R800" s="868"/>
      <c r="S800" s="772"/>
      <c r="T800" s="868"/>
      <c r="U800" s="868"/>
      <c r="V800" s="868"/>
      <c r="W800" s="868"/>
      <c r="X800" s="868"/>
      <c r="Y800" s="868"/>
      <c r="Z800" s="776"/>
      <c r="AA800" s="868"/>
      <c r="AB800" s="868"/>
      <c r="AC800" s="868"/>
      <c r="AD800" s="868"/>
      <c r="AE800" s="775"/>
      <c r="AF800" s="776"/>
      <c r="AG800" s="918"/>
      <c r="AH800" s="918"/>
      <c r="AI800" s="918"/>
      <c r="AJ800" s="778"/>
      <c r="AK800" s="894"/>
      <c r="AL800" s="895"/>
      <c r="AM800" s="895"/>
      <c r="AN800" s="895"/>
      <c r="AO800" s="895"/>
      <c r="AP800" s="895"/>
      <c r="AQ800" s="895"/>
      <c r="AR800" s="895"/>
      <c r="AS800" s="895"/>
      <c r="AT800" s="895"/>
      <c r="AU800" s="895"/>
      <c r="AV800" s="895"/>
      <c r="AW800" s="895"/>
      <c r="AX800" s="895"/>
      <c r="AY800" s="895"/>
      <c r="AZ800" s="895"/>
      <c r="BA800" s="895"/>
      <c r="BB800" s="895"/>
      <c r="BC800" s="895"/>
      <c r="BD800" s="895"/>
      <c r="BE800" s="895"/>
      <c r="BF800" s="895"/>
      <c r="BG800" s="895"/>
      <c r="BH800" s="895"/>
      <c r="BI800" s="895"/>
      <c r="BJ800" s="895"/>
      <c r="BK800" s="895"/>
      <c r="BL800" s="895"/>
      <c r="BM800" s="895"/>
      <c r="BN800" s="895"/>
      <c r="BO800" s="895"/>
      <c r="BP800" s="895"/>
      <c r="BQ800" s="895"/>
      <c r="BR800" s="895"/>
      <c r="BS800" s="895"/>
      <c r="BT800" s="895"/>
      <c r="BU800" s="895"/>
      <c r="BV800" s="895"/>
      <c r="BW800" s="895"/>
      <c r="BX800" s="895"/>
      <c r="BY800" s="895"/>
      <c r="BZ800" s="895"/>
      <c r="CA800" s="895"/>
      <c r="CB800" s="895"/>
      <c r="CC800" s="895"/>
      <c r="CD800" s="895"/>
      <c r="CE800" s="895"/>
      <c r="CF800" s="895"/>
      <c r="CG800" s="895"/>
      <c r="CH800" s="895"/>
      <c r="CI800" s="895"/>
      <c r="CJ800" s="895"/>
      <c r="CK800" s="868"/>
      <c r="CL800" s="868"/>
      <c r="CM800" s="868"/>
      <c r="CN800" s="885"/>
      <c r="CO800" s="868"/>
      <c r="CP800" s="868"/>
      <c r="CQ800" s="772"/>
      <c r="CR800" s="772"/>
      <c r="CS800" s="869"/>
      <c r="CT800" s="782"/>
      <c r="CU800" s="783"/>
      <c r="CV800" s="776"/>
      <c r="CW800" s="776"/>
      <c r="CX800" s="782"/>
      <c r="CY800" s="870"/>
      <c r="CZ800" s="870"/>
      <c r="DA800" s="871"/>
      <c r="DB800" s="871"/>
      <c r="DC800" s="871"/>
      <c r="DD800" s="871"/>
      <c r="DE800" s="871"/>
      <c r="DF800" s="871"/>
      <c r="DG800" s="871"/>
      <c r="DH800" s="872"/>
      <c r="DI800" s="776"/>
      <c r="DJ800" s="776"/>
      <c r="DK800" s="776"/>
      <c r="DL800" s="776"/>
      <c r="DM800" s="776"/>
      <c r="DN800" s="776"/>
      <c r="DO800" s="873"/>
      <c r="DP800" s="776"/>
      <c r="DQ800" s="776"/>
      <c r="DR800" s="776"/>
      <c r="DS800" s="872"/>
      <c r="DT800" s="752">
        <v>0</v>
      </c>
      <c r="DU800" s="753" t="s">
        <v>308</v>
      </c>
      <c r="DV800" s="753" t="s">
        <v>308</v>
      </c>
      <c r="DW800" s="754" t="s">
        <v>308</v>
      </c>
      <c r="DX800" s="755" t="s">
        <v>308</v>
      </c>
      <c r="DY800" s="754" t="e">
        <v>#VALUE!</v>
      </c>
      <c r="DZ800" s="754" t="e">
        <v>#VALUE!</v>
      </c>
      <c r="EA800" s="754"/>
      <c r="EB800" s="754"/>
    </row>
    <row r="801" spans="1:132" ht="17.25" hidden="1" customHeight="1" outlineLevel="1" x14ac:dyDescent="0.35">
      <c r="A801" s="618" t="s">
        <v>308</v>
      </c>
      <c r="B801" s="730">
        <v>133</v>
      </c>
      <c r="C801" s="730" t="s">
        <v>741</v>
      </c>
      <c r="D801" s="730" t="s">
        <v>741</v>
      </c>
      <c r="E801" s="730">
        <v>13</v>
      </c>
      <c r="F801" s="731"/>
      <c r="G801" s="731"/>
      <c r="H801" s="826"/>
      <c r="I801" s="730" t="s">
        <v>308</v>
      </c>
      <c r="J801" s="730" t="s">
        <v>308</v>
      </c>
      <c r="K801" s="730">
        <v>0</v>
      </c>
      <c r="L801" s="730" t="s">
        <v>308</v>
      </c>
      <c r="M801" s="868"/>
      <c r="N801" s="772"/>
      <c r="O801" s="772"/>
      <c r="P801" s="772"/>
      <c r="Q801" s="772"/>
      <c r="R801" s="868"/>
      <c r="S801" s="772"/>
      <c r="T801" s="868"/>
      <c r="U801" s="868"/>
      <c r="V801" s="868"/>
      <c r="W801" s="868"/>
      <c r="X801" s="868"/>
      <c r="Y801" s="868"/>
      <c r="Z801" s="776"/>
      <c r="AA801" s="868"/>
      <c r="AB801" s="868"/>
      <c r="AC801" s="868"/>
      <c r="AD801" s="868"/>
      <c r="AE801" s="775"/>
      <c r="AF801" s="776"/>
      <c r="AG801" s="918"/>
      <c r="AH801" s="918"/>
      <c r="AI801" s="918"/>
      <c r="AJ801" s="778"/>
      <c r="AK801" s="894"/>
      <c r="AL801" s="895"/>
      <c r="AM801" s="895"/>
      <c r="AN801" s="895"/>
      <c r="AO801" s="895"/>
      <c r="AP801" s="895"/>
      <c r="AQ801" s="895"/>
      <c r="AR801" s="895"/>
      <c r="AS801" s="895"/>
      <c r="AT801" s="895"/>
      <c r="AU801" s="895"/>
      <c r="AV801" s="895"/>
      <c r="AW801" s="895"/>
      <c r="AX801" s="895"/>
      <c r="AY801" s="895"/>
      <c r="AZ801" s="895"/>
      <c r="BA801" s="895"/>
      <c r="BB801" s="895"/>
      <c r="BC801" s="895"/>
      <c r="BD801" s="895"/>
      <c r="BE801" s="895"/>
      <c r="BF801" s="895"/>
      <c r="BG801" s="895"/>
      <c r="BH801" s="895"/>
      <c r="BI801" s="895"/>
      <c r="BJ801" s="895"/>
      <c r="BK801" s="895"/>
      <c r="BL801" s="895"/>
      <c r="BM801" s="895"/>
      <c r="BN801" s="895"/>
      <c r="BO801" s="895"/>
      <c r="BP801" s="895"/>
      <c r="BQ801" s="895"/>
      <c r="BR801" s="895"/>
      <c r="BS801" s="895"/>
      <c r="BT801" s="895"/>
      <c r="BU801" s="895"/>
      <c r="BV801" s="895"/>
      <c r="BW801" s="895"/>
      <c r="BX801" s="895"/>
      <c r="BY801" s="895"/>
      <c r="BZ801" s="895"/>
      <c r="CA801" s="895"/>
      <c r="CB801" s="895"/>
      <c r="CC801" s="895"/>
      <c r="CD801" s="895"/>
      <c r="CE801" s="895"/>
      <c r="CF801" s="895"/>
      <c r="CG801" s="895"/>
      <c r="CH801" s="895"/>
      <c r="CI801" s="895"/>
      <c r="CJ801" s="895"/>
      <c r="CK801" s="868"/>
      <c r="CL801" s="868"/>
      <c r="CM801" s="868"/>
      <c r="CN801" s="885"/>
      <c r="CO801" s="868"/>
      <c r="CP801" s="868"/>
      <c r="CQ801" s="772"/>
      <c r="CR801" s="772"/>
      <c r="CS801" s="869"/>
      <c r="CT801" s="782"/>
      <c r="CU801" s="783"/>
      <c r="CV801" s="776"/>
      <c r="CW801" s="776"/>
      <c r="CX801" s="782"/>
      <c r="CY801" s="870"/>
      <c r="CZ801" s="870"/>
      <c r="DA801" s="871"/>
      <c r="DB801" s="871"/>
      <c r="DC801" s="871"/>
      <c r="DD801" s="871"/>
      <c r="DE801" s="871"/>
      <c r="DF801" s="871"/>
      <c r="DG801" s="871"/>
      <c r="DH801" s="872"/>
      <c r="DI801" s="776"/>
      <c r="DJ801" s="776"/>
      <c r="DK801" s="776"/>
      <c r="DL801" s="776"/>
      <c r="DM801" s="776"/>
      <c r="DN801" s="776"/>
      <c r="DO801" s="936"/>
      <c r="DP801" s="776"/>
      <c r="DQ801" s="776"/>
      <c r="DR801" s="776"/>
      <c r="DS801" s="872"/>
      <c r="DT801" s="752">
        <v>0</v>
      </c>
      <c r="DU801" s="753" t="s">
        <v>308</v>
      </c>
      <c r="DV801" s="753" t="s">
        <v>308</v>
      </c>
      <c r="DW801" s="754" t="s">
        <v>308</v>
      </c>
      <c r="DX801" s="755" t="s">
        <v>308</v>
      </c>
      <c r="DY801" s="754" t="e">
        <v>#VALUE!</v>
      </c>
      <c r="DZ801" s="754" t="e">
        <v>#VALUE!</v>
      </c>
      <c r="EA801" s="754"/>
      <c r="EB801" s="754"/>
    </row>
    <row r="802" spans="1:132" ht="17.25" hidden="1" customHeight="1" outlineLevel="1" x14ac:dyDescent="0.35">
      <c r="A802" s="618" t="s">
        <v>308</v>
      </c>
      <c r="B802" s="730">
        <v>134</v>
      </c>
      <c r="C802" s="730" t="s">
        <v>741</v>
      </c>
      <c r="D802" s="730" t="s">
        <v>741</v>
      </c>
      <c r="E802" s="730">
        <v>13</v>
      </c>
      <c r="F802" s="731"/>
      <c r="G802" s="731"/>
      <c r="H802" s="826"/>
      <c r="I802" s="730" t="s">
        <v>308</v>
      </c>
      <c r="J802" s="730" t="s">
        <v>308</v>
      </c>
      <c r="K802" s="730">
        <v>0</v>
      </c>
      <c r="L802" s="730" t="s">
        <v>308</v>
      </c>
      <c r="M802" s="868"/>
      <c r="N802" s="772">
        <v>0</v>
      </c>
      <c r="O802" s="772" t="s">
        <v>742</v>
      </c>
      <c r="P802" s="772" t="b">
        <v>1</v>
      </c>
      <c r="Q802" s="772" t="e">
        <v>#VALUE!</v>
      </c>
      <c r="R802" s="868"/>
      <c r="S802" s="868"/>
      <c r="T802" s="868"/>
      <c r="U802" s="868"/>
      <c r="V802" s="868"/>
      <c r="W802" s="868"/>
      <c r="X802" s="868"/>
      <c r="Y802" s="868"/>
      <c r="Z802" s="776"/>
      <c r="AA802" s="868"/>
      <c r="AB802" s="868"/>
      <c r="AC802" s="868"/>
      <c r="AD802" s="868"/>
      <c r="AE802" s="775"/>
      <c r="AF802" s="776">
        <v>0</v>
      </c>
      <c r="AG802" s="918"/>
      <c r="AH802" s="918"/>
      <c r="AI802" s="918"/>
      <c r="AJ802" s="778"/>
      <c r="AK802" s="894"/>
      <c r="AL802" s="895"/>
      <c r="AM802" s="895"/>
      <c r="AN802" s="895"/>
      <c r="AO802" s="895"/>
      <c r="AP802" s="895"/>
      <c r="AQ802" s="895"/>
      <c r="AR802" s="895"/>
      <c r="AS802" s="895"/>
      <c r="AT802" s="895"/>
      <c r="AU802" s="895"/>
      <c r="AV802" s="895"/>
      <c r="AW802" s="895"/>
      <c r="AX802" s="895"/>
      <c r="AY802" s="895"/>
      <c r="AZ802" s="895"/>
      <c r="BA802" s="895"/>
      <c r="BB802" s="895"/>
      <c r="BC802" s="895"/>
      <c r="BD802" s="895"/>
      <c r="BE802" s="895"/>
      <c r="BF802" s="895"/>
      <c r="BG802" s="895"/>
      <c r="BH802" s="895"/>
      <c r="BI802" s="895"/>
      <c r="BJ802" s="895"/>
      <c r="BK802" s="895"/>
      <c r="BL802" s="895"/>
      <c r="BM802" s="895"/>
      <c r="BN802" s="895"/>
      <c r="BO802" s="895"/>
      <c r="BP802" s="895"/>
      <c r="BQ802" s="895"/>
      <c r="BR802" s="895"/>
      <c r="BS802" s="895"/>
      <c r="BT802" s="895"/>
      <c r="BU802" s="895"/>
      <c r="BV802" s="895"/>
      <c r="BW802" s="895"/>
      <c r="BX802" s="895"/>
      <c r="BY802" s="895"/>
      <c r="BZ802" s="895"/>
      <c r="CA802" s="895"/>
      <c r="CB802" s="895"/>
      <c r="CC802" s="895"/>
      <c r="CD802" s="895"/>
      <c r="CE802" s="895"/>
      <c r="CF802" s="895"/>
      <c r="CG802" s="895"/>
      <c r="CH802" s="895"/>
      <c r="CI802" s="895"/>
      <c r="CJ802" s="895"/>
      <c r="CK802" s="868"/>
      <c r="CL802" s="868"/>
      <c r="CM802" s="868"/>
      <c r="CN802" s="885"/>
      <c r="CO802" s="868"/>
      <c r="CP802" s="868"/>
      <c r="CQ802" s="772"/>
      <c r="CR802" s="772"/>
      <c r="CS802" s="869"/>
      <c r="CT802" s="782"/>
      <c r="CU802" s="783"/>
      <c r="CV802" s="776"/>
      <c r="CW802" s="776"/>
      <c r="CX802" s="782"/>
      <c r="CY802" s="870">
        <v>0</v>
      </c>
      <c r="CZ802" s="870">
        <v>0</v>
      </c>
      <c r="DA802" s="871">
        <v>0</v>
      </c>
      <c r="DB802" s="871">
        <v>0</v>
      </c>
      <c r="DC802" s="871">
        <v>0</v>
      </c>
      <c r="DD802" s="871">
        <v>0</v>
      </c>
      <c r="DE802" s="871">
        <v>0</v>
      </c>
      <c r="DF802" s="871">
        <v>0</v>
      </c>
      <c r="DG802" s="871">
        <v>0</v>
      </c>
      <c r="DH802" s="872">
        <v>0</v>
      </c>
      <c r="DI802" s="776">
        <v>0</v>
      </c>
      <c r="DJ802" s="776">
        <v>0</v>
      </c>
      <c r="DK802" s="776">
        <v>0</v>
      </c>
      <c r="DL802" s="776">
        <v>0</v>
      </c>
      <c r="DM802" s="776">
        <v>0</v>
      </c>
      <c r="DN802" s="776">
        <v>0</v>
      </c>
      <c r="DO802" s="873">
        <v>0</v>
      </c>
      <c r="DP802" s="776"/>
      <c r="DQ802" s="776"/>
      <c r="DR802" s="776"/>
      <c r="DS802" s="872"/>
      <c r="DT802" s="752">
        <v>0</v>
      </c>
      <c r="DU802" s="753" t="s">
        <v>308</v>
      </c>
      <c r="DV802" s="753" t="s">
        <v>308</v>
      </c>
      <c r="DW802" s="754" t="s">
        <v>308</v>
      </c>
      <c r="DX802" s="755" t="s">
        <v>308</v>
      </c>
      <c r="DY802" s="754" t="e">
        <v>#VALUE!</v>
      </c>
      <c r="DZ802" s="754" t="e">
        <v>#VALUE!</v>
      </c>
      <c r="EA802" s="754"/>
      <c r="EB802" s="754"/>
    </row>
    <row r="803" spans="1:132" ht="17.25" hidden="1" customHeight="1" outlineLevel="1" x14ac:dyDescent="0.35">
      <c r="A803" s="618" t="s">
        <v>308</v>
      </c>
      <c r="B803" s="730">
        <v>135</v>
      </c>
      <c r="C803" s="730" t="s">
        <v>741</v>
      </c>
      <c r="D803" s="730" t="s">
        <v>741</v>
      </c>
      <c r="E803" s="730">
        <v>13</v>
      </c>
      <c r="F803" s="731"/>
      <c r="G803" s="731"/>
      <c r="H803" s="826"/>
      <c r="I803" s="730" t="s">
        <v>308</v>
      </c>
      <c r="J803" s="730" t="s">
        <v>308</v>
      </c>
      <c r="K803" s="730">
        <v>0</v>
      </c>
      <c r="L803" s="730" t="s">
        <v>308</v>
      </c>
      <c r="M803" s="868"/>
      <c r="N803" s="772">
        <v>0</v>
      </c>
      <c r="O803" s="772" t="s">
        <v>742</v>
      </c>
      <c r="P803" s="772" t="b">
        <v>1</v>
      </c>
      <c r="Q803" s="772" t="e">
        <v>#VALUE!</v>
      </c>
      <c r="R803" s="868"/>
      <c r="S803" s="868"/>
      <c r="T803" s="868"/>
      <c r="U803" s="868"/>
      <c r="V803" s="868"/>
      <c r="W803" s="868"/>
      <c r="X803" s="868"/>
      <c r="Y803" s="868"/>
      <c r="Z803" s="776"/>
      <c r="AA803" s="868"/>
      <c r="AB803" s="868"/>
      <c r="AC803" s="868"/>
      <c r="AD803" s="868"/>
      <c r="AE803" s="775"/>
      <c r="AF803" s="776">
        <v>0</v>
      </c>
      <c r="AG803" s="918"/>
      <c r="AH803" s="918"/>
      <c r="AI803" s="918"/>
      <c r="AJ803" s="778"/>
      <c r="AK803" s="894"/>
      <c r="AL803" s="895"/>
      <c r="AM803" s="895"/>
      <c r="AN803" s="895"/>
      <c r="AO803" s="895"/>
      <c r="AP803" s="895"/>
      <c r="AQ803" s="895"/>
      <c r="AR803" s="895"/>
      <c r="AS803" s="895"/>
      <c r="AT803" s="895"/>
      <c r="AU803" s="895"/>
      <c r="AV803" s="895"/>
      <c r="AW803" s="895"/>
      <c r="AX803" s="895"/>
      <c r="AY803" s="895"/>
      <c r="AZ803" s="895"/>
      <c r="BA803" s="895"/>
      <c r="BB803" s="895"/>
      <c r="BC803" s="895"/>
      <c r="BD803" s="895"/>
      <c r="BE803" s="895"/>
      <c r="BF803" s="895"/>
      <c r="BG803" s="895"/>
      <c r="BH803" s="895"/>
      <c r="BI803" s="895"/>
      <c r="BJ803" s="895"/>
      <c r="BK803" s="895"/>
      <c r="BL803" s="895"/>
      <c r="BM803" s="895"/>
      <c r="BN803" s="895"/>
      <c r="BO803" s="895"/>
      <c r="BP803" s="895"/>
      <c r="BQ803" s="895"/>
      <c r="BR803" s="895"/>
      <c r="BS803" s="895"/>
      <c r="BT803" s="895"/>
      <c r="BU803" s="895"/>
      <c r="BV803" s="895"/>
      <c r="BW803" s="895"/>
      <c r="BX803" s="895"/>
      <c r="BY803" s="895"/>
      <c r="BZ803" s="895"/>
      <c r="CA803" s="895"/>
      <c r="CB803" s="895"/>
      <c r="CC803" s="895"/>
      <c r="CD803" s="895"/>
      <c r="CE803" s="895"/>
      <c r="CF803" s="895"/>
      <c r="CG803" s="895"/>
      <c r="CH803" s="895"/>
      <c r="CI803" s="895"/>
      <c r="CJ803" s="895"/>
      <c r="CK803" s="868"/>
      <c r="CL803" s="868"/>
      <c r="CM803" s="868"/>
      <c r="CN803" s="885"/>
      <c r="CO803" s="868"/>
      <c r="CP803" s="868"/>
      <c r="CQ803" s="772"/>
      <c r="CR803" s="772"/>
      <c r="CS803" s="869"/>
      <c r="CT803" s="782"/>
      <c r="CU803" s="783"/>
      <c r="CV803" s="776"/>
      <c r="CW803" s="776"/>
      <c r="CX803" s="782"/>
      <c r="CY803" s="870">
        <v>0</v>
      </c>
      <c r="CZ803" s="870">
        <v>0</v>
      </c>
      <c r="DA803" s="871">
        <v>0</v>
      </c>
      <c r="DB803" s="871">
        <v>0</v>
      </c>
      <c r="DC803" s="871">
        <v>0</v>
      </c>
      <c r="DD803" s="871">
        <v>0</v>
      </c>
      <c r="DE803" s="871">
        <v>0</v>
      </c>
      <c r="DF803" s="871">
        <v>0</v>
      </c>
      <c r="DG803" s="871">
        <v>0</v>
      </c>
      <c r="DH803" s="872">
        <v>0</v>
      </c>
      <c r="DI803" s="776">
        <v>0</v>
      </c>
      <c r="DJ803" s="776">
        <v>0</v>
      </c>
      <c r="DK803" s="776">
        <v>0</v>
      </c>
      <c r="DL803" s="776">
        <v>0</v>
      </c>
      <c r="DM803" s="776">
        <v>0</v>
      </c>
      <c r="DN803" s="776">
        <v>0</v>
      </c>
      <c r="DO803" s="873">
        <v>0</v>
      </c>
      <c r="DP803" s="776"/>
      <c r="DQ803" s="776"/>
      <c r="DR803" s="776"/>
      <c r="DS803" s="872"/>
      <c r="DT803" s="752">
        <v>0</v>
      </c>
      <c r="DU803" s="753" t="s">
        <v>308</v>
      </c>
      <c r="DV803" s="753" t="s">
        <v>308</v>
      </c>
      <c r="DW803" s="754" t="s">
        <v>308</v>
      </c>
      <c r="DX803" s="755" t="s">
        <v>308</v>
      </c>
      <c r="DY803" s="754" t="e">
        <v>#VALUE!</v>
      </c>
      <c r="DZ803" s="754" t="e">
        <v>#VALUE!</v>
      </c>
      <c r="EA803" s="754"/>
      <c r="EB803" s="754"/>
    </row>
    <row r="804" spans="1:132" ht="17.25" hidden="1" customHeight="1" outlineLevel="1" x14ac:dyDescent="0.35">
      <c r="A804" s="618" t="s">
        <v>308</v>
      </c>
      <c r="B804" s="730">
        <v>136</v>
      </c>
      <c r="C804" s="730" t="s">
        <v>741</v>
      </c>
      <c r="D804" s="730" t="s">
        <v>741</v>
      </c>
      <c r="E804" s="730">
        <v>13</v>
      </c>
      <c r="F804" s="731"/>
      <c r="G804" s="731"/>
      <c r="H804" s="826"/>
      <c r="I804" s="730" t="s">
        <v>308</v>
      </c>
      <c r="J804" s="730" t="s">
        <v>308</v>
      </c>
      <c r="K804" s="730">
        <v>0</v>
      </c>
      <c r="L804" s="730" t="s">
        <v>308</v>
      </c>
      <c r="M804" s="868"/>
      <c r="N804" s="772">
        <v>0</v>
      </c>
      <c r="O804" s="772" t="s">
        <v>742</v>
      </c>
      <c r="P804" s="772" t="b">
        <v>1</v>
      </c>
      <c r="Q804" s="772" t="e">
        <v>#VALUE!</v>
      </c>
      <c r="R804" s="868"/>
      <c r="S804" s="868"/>
      <c r="T804" s="868"/>
      <c r="U804" s="868"/>
      <c r="V804" s="868"/>
      <c r="W804" s="868"/>
      <c r="X804" s="868"/>
      <c r="Y804" s="868"/>
      <c r="Z804" s="776"/>
      <c r="AA804" s="868"/>
      <c r="AB804" s="868"/>
      <c r="AC804" s="868"/>
      <c r="AD804" s="868"/>
      <c r="AE804" s="775"/>
      <c r="AF804" s="776">
        <v>0</v>
      </c>
      <c r="AG804" s="918"/>
      <c r="AH804" s="918"/>
      <c r="AI804" s="918"/>
      <c r="AJ804" s="778"/>
      <c r="AK804" s="894"/>
      <c r="AL804" s="895"/>
      <c r="AM804" s="895"/>
      <c r="AN804" s="895"/>
      <c r="AO804" s="895"/>
      <c r="AP804" s="895"/>
      <c r="AQ804" s="895"/>
      <c r="AR804" s="895"/>
      <c r="AS804" s="895"/>
      <c r="AT804" s="895"/>
      <c r="AU804" s="895"/>
      <c r="AV804" s="895"/>
      <c r="AW804" s="895"/>
      <c r="AX804" s="895"/>
      <c r="AY804" s="895"/>
      <c r="AZ804" s="895"/>
      <c r="BA804" s="895"/>
      <c r="BB804" s="895"/>
      <c r="BC804" s="895"/>
      <c r="BD804" s="895"/>
      <c r="BE804" s="895"/>
      <c r="BF804" s="895"/>
      <c r="BG804" s="895"/>
      <c r="BH804" s="895"/>
      <c r="BI804" s="895"/>
      <c r="BJ804" s="895"/>
      <c r="BK804" s="895"/>
      <c r="BL804" s="895"/>
      <c r="BM804" s="895"/>
      <c r="BN804" s="895"/>
      <c r="BO804" s="895"/>
      <c r="BP804" s="895"/>
      <c r="BQ804" s="895"/>
      <c r="BR804" s="895"/>
      <c r="BS804" s="895"/>
      <c r="BT804" s="895"/>
      <c r="BU804" s="895"/>
      <c r="BV804" s="895"/>
      <c r="BW804" s="895"/>
      <c r="BX804" s="895"/>
      <c r="BY804" s="895"/>
      <c r="BZ804" s="895"/>
      <c r="CA804" s="895"/>
      <c r="CB804" s="895"/>
      <c r="CC804" s="895"/>
      <c r="CD804" s="895"/>
      <c r="CE804" s="895"/>
      <c r="CF804" s="895"/>
      <c r="CG804" s="895"/>
      <c r="CH804" s="895"/>
      <c r="CI804" s="895"/>
      <c r="CJ804" s="895"/>
      <c r="CK804" s="868"/>
      <c r="CL804" s="868"/>
      <c r="CM804" s="868"/>
      <c r="CN804" s="885"/>
      <c r="CO804" s="868"/>
      <c r="CP804" s="868"/>
      <c r="CQ804" s="772"/>
      <c r="CR804" s="772"/>
      <c r="CS804" s="869"/>
      <c r="CT804" s="782"/>
      <c r="CU804" s="783"/>
      <c r="CV804" s="776"/>
      <c r="CW804" s="776"/>
      <c r="CX804" s="782"/>
      <c r="CY804" s="870">
        <v>0</v>
      </c>
      <c r="CZ804" s="870">
        <v>0</v>
      </c>
      <c r="DA804" s="871">
        <v>0</v>
      </c>
      <c r="DB804" s="871">
        <v>0</v>
      </c>
      <c r="DC804" s="871">
        <v>0</v>
      </c>
      <c r="DD804" s="871">
        <v>0</v>
      </c>
      <c r="DE804" s="871">
        <v>0</v>
      </c>
      <c r="DF804" s="871">
        <v>0</v>
      </c>
      <c r="DG804" s="871">
        <v>0</v>
      </c>
      <c r="DH804" s="872">
        <v>0</v>
      </c>
      <c r="DI804" s="776">
        <v>0</v>
      </c>
      <c r="DJ804" s="776">
        <v>0</v>
      </c>
      <c r="DK804" s="776">
        <v>0</v>
      </c>
      <c r="DL804" s="776">
        <v>0</v>
      </c>
      <c r="DM804" s="776">
        <v>0</v>
      </c>
      <c r="DN804" s="776">
        <v>0</v>
      </c>
      <c r="DO804" s="873">
        <v>0</v>
      </c>
      <c r="DP804" s="776"/>
      <c r="DQ804" s="776"/>
      <c r="DR804" s="776"/>
      <c r="DS804" s="872"/>
      <c r="DT804" s="752">
        <v>0</v>
      </c>
      <c r="DU804" s="753" t="s">
        <v>308</v>
      </c>
      <c r="DV804" s="753" t="s">
        <v>308</v>
      </c>
      <c r="DW804" s="754" t="s">
        <v>308</v>
      </c>
      <c r="DX804" s="755" t="s">
        <v>308</v>
      </c>
      <c r="DY804" s="754" t="e">
        <v>#VALUE!</v>
      </c>
      <c r="DZ804" s="754" t="e">
        <v>#VALUE!</v>
      </c>
      <c r="EA804" s="754"/>
      <c r="EB804" s="754"/>
    </row>
    <row r="805" spans="1:132" ht="17.25" hidden="1" customHeight="1" outlineLevel="1" x14ac:dyDescent="0.35">
      <c r="A805" s="618" t="s">
        <v>308</v>
      </c>
      <c r="B805" s="730">
        <v>137</v>
      </c>
      <c r="C805" s="730" t="s">
        <v>741</v>
      </c>
      <c r="D805" s="730" t="s">
        <v>741</v>
      </c>
      <c r="E805" s="730">
        <v>13</v>
      </c>
      <c r="F805" s="731"/>
      <c r="G805" s="731"/>
      <c r="H805" s="826"/>
      <c r="I805" s="730" t="s">
        <v>308</v>
      </c>
      <c r="J805" s="730" t="s">
        <v>308</v>
      </c>
      <c r="K805" s="730">
        <v>0</v>
      </c>
      <c r="L805" s="730" t="s">
        <v>308</v>
      </c>
      <c r="M805" s="868"/>
      <c r="N805" s="772">
        <v>0</v>
      </c>
      <c r="O805" s="772" t="s">
        <v>742</v>
      </c>
      <c r="P805" s="772" t="b">
        <v>1</v>
      </c>
      <c r="Q805" s="772" t="e">
        <v>#VALUE!</v>
      </c>
      <c r="R805" s="868"/>
      <c r="S805" s="868"/>
      <c r="T805" s="868"/>
      <c r="U805" s="868"/>
      <c r="V805" s="868"/>
      <c r="W805" s="868"/>
      <c r="X805" s="868"/>
      <c r="Y805" s="868"/>
      <c r="Z805" s="776"/>
      <c r="AA805" s="868"/>
      <c r="AB805" s="868"/>
      <c r="AC805" s="868"/>
      <c r="AD805" s="868"/>
      <c r="AE805" s="775"/>
      <c r="AF805" s="776">
        <v>0</v>
      </c>
      <c r="AG805" s="918"/>
      <c r="AH805" s="918"/>
      <c r="AI805" s="918"/>
      <c r="AJ805" s="778"/>
      <c r="AK805" s="894"/>
      <c r="AL805" s="895"/>
      <c r="AM805" s="895"/>
      <c r="AN805" s="895"/>
      <c r="AO805" s="895"/>
      <c r="AP805" s="895"/>
      <c r="AQ805" s="895"/>
      <c r="AR805" s="895"/>
      <c r="AS805" s="895"/>
      <c r="AT805" s="895"/>
      <c r="AU805" s="895"/>
      <c r="AV805" s="895"/>
      <c r="AW805" s="895"/>
      <c r="AX805" s="895"/>
      <c r="AY805" s="895"/>
      <c r="AZ805" s="895"/>
      <c r="BA805" s="895"/>
      <c r="BB805" s="895"/>
      <c r="BC805" s="895"/>
      <c r="BD805" s="895"/>
      <c r="BE805" s="895"/>
      <c r="BF805" s="895"/>
      <c r="BG805" s="895"/>
      <c r="BH805" s="895"/>
      <c r="BI805" s="895"/>
      <c r="BJ805" s="895"/>
      <c r="BK805" s="895"/>
      <c r="BL805" s="895"/>
      <c r="BM805" s="895"/>
      <c r="BN805" s="895"/>
      <c r="BO805" s="895"/>
      <c r="BP805" s="895"/>
      <c r="BQ805" s="895"/>
      <c r="BR805" s="895"/>
      <c r="BS805" s="895"/>
      <c r="BT805" s="895"/>
      <c r="BU805" s="895"/>
      <c r="BV805" s="895"/>
      <c r="BW805" s="895"/>
      <c r="BX805" s="895"/>
      <c r="BY805" s="895"/>
      <c r="BZ805" s="895"/>
      <c r="CA805" s="895"/>
      <c r="CB805" s="895"/>
      <c r="CC805" s="895"/>
      <c r="CD805" s="895"/>
      <c r="CE805" s="895"/>
      <c r="CF805" s="895"/>
      <c r="CG805" s="895"/>
      <c r="CH805" s="895"/>
      <c r="CI805" s="895"/>
      <c r="CJ805" s="895"/>
      <c r="CK805" s="868"/>
      <c r="CL805" s="868"/>
      <c r="CM805" s="868"/>
      <c r="CN805" s="885"/>
      <c r="CO805" s="868"/>
      <c r="CP805" s="868"/>
      <c r="CQ805" s="772"/>
      <c r="CR805" s="772"/>
      <c r="CS805" s="869"/>
      <c r="CT805" s="782"/>
      <c r="CU805" s="783"/>
      <c r="CV805" s="776"/>
      <c r="CW805" s="776"/>
      <c r="CX805" s="782"/>
      <c r="CY805" s="870">
        <v>0</v>
      </c>
      <c r="CZ805" s="870">
        <v>0</v>
      </c>
      <c r="DA805" s="871">
        <v>0</v>
      </c>
      <c r="DB805" s="871">
        <v>0</v>
      </c>
      <c r="DC805" s="871">
        <v>0</v>
      </c>
      <c r="DD805" s="871">
        <v>0</v>
      </c>
      <c r="DE805" s="871">
        <v>0</v>
      </c>
      <c r="DF805" s="871">
        <v>0</v>
      </c>
      <c r="DG805" s="871">
        <v>0</v>
      </c>
      <c r="DH805" s="872">
        <v>0</v>
      </c>
      <c r="DI805" s="776">
        <v>0</v>
      </c>
      <c r="DJ805" s="776">
        <v>0</v>
      </c>
      <c r="DK805" s="776">
        <v>0</v>
      </c>
      <c r="DL805" s="776">
        <v>0</v>
      </c>
      <c r="DM805" s="776">
        <v>0</v>
      </c>
      <c r="DN805" s="776">
        <v>0</v>
      </c>
      <c r="DO805" s="873">
        <v>0</v>
      </c>
      <c r="DP805" s="776"/>
      <c r="DQ805" s="776"/>
      <c r="DR805" s="776"/>
      <c r="DS805" s="872"/>
      <c r="DT805" s="752">
        <v>0</v>
      </c>
      <c r="DU805" s="753" t="s">
        <v>308</v>
      </c>
      <c r="DV805" s="753" t="s">
        <v>308</v>
      </c>
      <c r="DW805" s="754" t="s">
        <v>308</v>
      </c>
      <c r="DX805" s="755" t="s">
        <v>308</v>
      </c>
      <c r="DY805" s="754" t="e">
        <v>#VALUE!</v>
      </c>
      <c r="DZ805" s="754" t="e">
        <v>#VALUE!</v>
      </c>
      <c r="EA805" s="754"/>
      <c r="EB805" s="754"/>
    </row>
    <row r="806" spans="1:132" ht="17.25" hidden="1" customHeight="1" outlineLevel="1" x14ac:dyDescent="0.35">
      <c r="A806" s="618" t="s">
        <v>308</v>
      </c>
      <c r="B806" s="730">
        <v>138</v>
      </c>
      <c r="C806" s="730" t="s">
        <v>741</v>
      </c>
      <c r="D806" s="730" t="s">
        <v>741</v>
      </c>
      <c r="E806" s="730">
        <v>13</v>
      </c>
      <c r="F806" s="731"/>
      <c r="G806" s="731"/>
      <c r="H806" s="826"/>
      <c r="I806" s="730" t="s">
        <v>308</v>
      </c>
      <c r="J806" s="730" t="s">
        <v>308</v>
      </c>
      <c r="K806" s="730">
        <v>0</v>
      </c>
      <c r="L806" s="730" t="s">
        <v>308</v>
      </c>
      <c r="M806" s="868"/>
      <c r="N806" s="772">
        <v>0</v>
      </c>
      <c r="O806" s="772" t="s">
        <v>742</v>
      </c>
      <c r="P806" s="772" t="b">
        <v>1</v>
      </c>
      <c r="Q806" s="772" t="e">
        <v>#VALUE!</v>
      </c>
      <c r="R806" s="868"/>
      <c r="S806" s="868"/>
      <c r="T806" s="868"/>
      <c r="U806" s="868"/>
      <c r="V806" s="868"/>
      <c r="W806" s="868"/>
      <c r="X806" s="868"/>
      <c r="Y806" s="868"/>
      <c r="Z806" s="776"/>
      <c r="AA806" s="868"/>
      <c r="AB806" s="868"/>
      <c r="AC806" s="868"/>
      <c r="AD806" s="868"/>
      <c r="AE806" s="775"/>
      <c r="AF806" s="776">
        <v>0</v>
      </c>
      <c r="AG806" s="918"/>
      <c r="AH806" s="918"/>
      <c r="AI806" s="918"/>
      <c r="AJ806" s="778"/>
      <c r="AK806" s="894"/>
      <c r="AL806" s="895"/>
      <c r="AM806" s="895"/>
      <c r="AN806" s="895"/>
      <c r="AO806" s="895"/>
      <c r="AP806" s="895"/>
      <c r="AQ806" s="895"/>
      <c r="AR806" s="895"/>
      <c r="AS806" s="895"/>
      <c r="AT806" s="895"/>
      <c r="AU806" s="895"/>
      <c r="AV806" s="895"/>
      <c r="AW806" s="895"/>
      <c r="AX806" s="895"/>
      <c r="AY806" s="895"/>
      <c r="AZ806" s="895"/>
      <c r="BA806" s="895"/>
      <c r="BB806" s="895"/>
      <c r="BC806" s="895"/>
      <c r="BD806" s="895"/>
      <c r="BE806" s="895"/>
      <c r="BF806" s="895"/>
      <c r="BG806" s="895"/>
      <c r="BH806" s="895"/>
      <c r="BI806" s="895"/>
      <c r="BJ806" s="895"/>
      <c r="BK806" s="895"/>
      <c r="BL806" s="895"/>
      <c r="BM806" s="895"/>
      <c r="BN806" s="895"/>
      <c r="BO806" s="895"/>
      <c r="BP806" s="895"/>
      <c r="BQ806" s="895"/>
      <c r="BR806" s="895"/>
      <c r="BS806" s="895"/>
      <c r="BT806" s="895"/>
      <c r="BU806" s="895"/>
      <c r="BV806" s="895"/>
      <c r="BW806" s="895"/>
      <c r="BX806" s="895"/>
      <c r="BY806" s="895"/>
      <c r="BZ806" s="895"/>
      <c r="CA806" s="895"/>
      <c r="CB806" s="895"/>
      <c r="CC806" s="895"/>
      <c r="CD806" s="895"/>
      <c r="CE806" s="895"/>
      <c r="CF806" s="895"/>
      <c r="CG806" s="895"/>
      <c r="CH806" s="895"/>
      <c r="CI806" s="895"/>
      <c r="CJ806" s="895"/>
      <c r="CK806" s="868"/>
      <c r="CL806" s="868"/>
      <c r="CM806" s="868"/>
      <c r="CN806" s="885"/>
      <c r="CO806" s="868"/>
      <c r="CP806" s="868"/>
      <c r="CQ806" s="772"/>
      <c r="CR806" s="772"/>
      <c r="CS806" s="869"/>
      <c r="CT806" s="782"/>
      <c r="CU806" s="783"/>
      <c r="CV806" s="776"/>
      <c r="CW806" s="776"/>
      <c r="CX806" s="782"/>
      <c r="CY806" s="870">
        <v>0</v>
      </c>
      <c r="CZ806" s="870">
        <v>0</v>
      </c>
      <c r="DA806" s="871">
        <v>0</v>
      </c>
      <c r="DB806" s="871">
        <v>0</v>
      </c>
      <c r="DC806" s="871">
        <v>0</v>
      </c>
      <c r="DD806" s="871">
        <v>0</v>
      </c>
      <c r="DE806" s="871">
        <v>0</v>
      </c>
      <c r="DF806" s="871">
        <v>0</v>
      </c>
      <c r="DG806" s="871">
        <v>0</v>
      </c>
      <c r="DH806" s="872">
        <v>0</v>
      </c>
      <c r="DI806" s="776">
        <v>0</v>
      </c>
      <c r="DJ806" s="776">
        <v>0</v>
      </c>
      <c r="DK806" s="776">
        <v>0</v>
      </c>
      <c r="DL806" s="776">
        <v>0</v>
      </c>
      <c r="DM806" s="776">
        <v>0</v>
      </c>
      <c r="DN806" s="776">
        <v>0</v>
      </c>
      <c r="DO806" s="873">
        <v>0</v>
      </c>
      <c r="DP806" s="776"/>
      <c r="DQ806" s="776"/>
      <c r="DR806" s="776"/>
      <c r="DS806" s="872"/>
      <c r="DT806" s="752">
        <v>0</v>
      </c>
      <c r="DU806" s="753" t="s">
        <v>308</v>
      </c>
      <c r="DV806" s="753" t="s">
        <v>308</v>
      </c>
      <c r="DW806" s="754" t="s">
        <v>308</v>
      </c>
      <c r="DX806" s="755" t="s">
        <v>308</v>
      </c>
      <c r="DY806" s="754" t="e">
        <v>#VALUE!</v>
      </c>
      <c r="DZ806" s="754" t="e">
        <v>#VALUE!</v>
      </c>
      <c r="EA806" s="754"/>
      <c r="EB806" s="754"/>
    </row>
    <row r="807" spans="1:132" ht="17.149999999999999" hidden="1" customHeight="1" outlineLevel="1" collapsed="1" x14ac:dyDescent="0.35">
      <c r="A807" s="618" t="s">
        <v>308</v>
      </c>
      <c r="B807" s="730">
        <v>139</v>
      </c>
      <c r="C807" s="730" t="s">
        <v>741</v>
      </c>
      <c r="D807" s="730" t="s">
        <v>741</v>
      </c>
      <c r="E807" s="730">
        <v>13</v>
      </c>
      <c r="F807" s="731"/>
      <c r="G807" s="731"/>
      <c r="H807" s="826"/>
      <c r="I807" s="730" t="s">
        <v>308</v>
      </c>
      <c r="J807" s="730" t="s">
        <v>308</v>
      </c>
      <c r="K807" s="730">
        <v>0</v>
      </c>
      <c r="L807" s="730" t="s">
        <v>308</v>
      </c>
      <c r="M807" s="868"/>
      <c r="N807" s="772">
        <v>0</v>
      </c>
      <c r="O807" s="772" t="s">
        <v>742</v>
      </c>
      <c r="P807" s="772" t="b">
        <v>1</v>
      </c>
      <c r="Q807" s="772" t="e">
        <v>#VALUE!</v>
      </c>
      <c r="R807" s="868"/>
      <c r="S807" s="868"/>
      <c r="T807" s="868"/>
      <c r="U807" s="868"/>
      <c r="V807" s="868"/>
      <c r="W807" s="868"/>
      <c r="X807" s="868"/>
      <c r="Y807" s="868"/>
      <c r="Z807" s="776"/>
      <c r="AA807" s="868"/>
      <c r="AB807" s="868"/>
      <c r="AC807" s="868"/>
      <c r="AD807" s="868"/>
      <c r="AE807" s="775"/>
      <c r="AF807" s="776">
        <v>0</v>
      </c>
      <c r="AG807" s="918"/>
      <c r="AH807" s="918"/>
      <c r="AI807" s="918"/>
      <c r="AJ807" s="778"/>
      <c r="AK807" s="894"/>
      <c r="AL807" s="895"/>
      <c r="AM807" s="895"/>
      <c r="AN807" s="895"/>
      <c r="AO807" s="895"/>
      <c r="AP807" s="895"/>
      <c r="AQ807" s="895"/>
      <c r="AR807" s="895"/>
      <c r="AS807" s="895"/>
      <c r="AT807" s="895"/>
      <c r="AU807" s="895"/>
      <c r="AV807" s="895"/>
      <c r="AW807" s="895"/>
      <c r="AX807" s="895"/>
      <c r="AY807" s="895"/>
      <c r="AZ807" s="895"/>
      <c r="BA807" s="895"/>
      <c r="BB807" s="895"/>
      <c r="BC807" s="895"/>
      <c r="BD807" s="895"/>
      <c r="BE807" s="895"/>
      <c r="BF807" s="895"/>
      <c r="BG807" s="895"/>
      <c r="BH807" s="895"/>
      <c r="BI807" s="895"/>
      <c r="BJ807" s="895"/>
      <c r="BK807" s="895"/>
      <c r="BL807" s="895"/>
      <c r="BM807" s="895"/>
      <c r="BN807" s="895"/>
      <c r="BO807" s="895"/>
      <c r="BP807" s="895"/>
      <c r="BQ807" s="895"/>
      <c r="BR807" s="895"/>
      <c r="BS807" s="895"/>
      <c r="BT807" s="895"/>
      <c r="BU807" s="895"/>
      <c r="BV807" s="895"/>
      <c r="BW807" s="895"/>
      <c r="BX807" s="895"/>
      <c r="BY807" s="895"/>
      <c r="BZ807" s="895"/>
      <c r="CA807" s="895"/>
      <c r="CB807" s="895"/>
      <c r="CC807" s="895"/>
      <c r="CD807" s="895"/>
      <c r="CE807" s="895"/>
      <c r="CF807" s="895"/>
      <c r="CG807" s="895"/>
      <c r="CH807" s="895"/>
      <c r="CI807" s="895"/>
      <c r="CJ807" s="895"/>
      <c r="CK807" s="868"/>
      <c r="CL807" s="868"/>
      <c r="CM807" s="868"/>
      <c r="CN807" s="885"/>
      <c r="CO807" s="868"/>
      <c r="CP807" s="868"/>
      <c r="CQ807" s="772"/>
      <c r="CR807" s="772"/>
      <c r="CS807" s="869"/>
      <c r="CT807" s="782"/>
      <c r="CU807" s="783"/>
      <c r="CV807" s="776"/>
      <c r="CW807" s="776"/>
      <c r="CX807" s="782"/>
      <c r="CY807" s="870">
        <v>0</v>
      </c>
      <c r="CZ807" s="870">
        <v>0</v>
      </c>
      <c r="DA807" s="871">
        <v>0</v>
      </c>
      <c r="DB807" s="871">
        <v>0</v>
      </c>
      <c r="DC807" s="871">
        <v>0</v>
      </c>
      <c r="DD807" s="871">
        <v>0</v>
      </c>
      <c r="DE807" s="871">
        <v>0</v>
      </c>
      <c r="DF807" s="871">
        <v>0</v>
      </c>
      <c r="DG807" s="871">
        <v>0</v>
      </c>
      <c r="DH807" s="872">
        <v>0</v>
      </c>
      <c r="DI807" s="776">
        <v>0</v>
      </c>
      <c r="DJ807" s="776">
        <v>0</v>
      </c>
      <c r="DK807" s="776">
        <v>0</v>
      </c>
      <c r="DL807" s="776">
        <v>0</v>
      </c>
      <c r="DM807" s="776">
        <v>0</v>
      </c>
      <c r="DN807" s="776">
        <v>0</v>
      </c>
      <c r="DO807" s="873">
        <v>0</v>
      </c>
      <c r="DP807" s="776"/>
      <c r="DQ807" s="776"/>
      <c r="DR807" s="776"/>
      <c r="DS807" s="872"/>
      <c r="DT807" s="752">
        <v>0</v>
      </c>
      <c r="DU807" s="753" t="s">
        <v>308</v>
      </c>
      <c r="DV807" s="753" t="s">
        <v>308</v>
      </c>
      <c r="DW807" s="754" t="s">
        <v>308</v>
      </c>
      <c r="DX807" s="755" t="s">
        <v>308</v>
      </c>
      <c r="DY807" s="754" t="e">
        <v>#VALUE!</v>
      </c>
      <c r="DZ807" s="754" t="e">
        <v>#VALUE!</v>
      </c>
      <c r="EA807" s="754"/>
      <c r="EB807" s="754"/>
    </row>
    <row r="808" spans="1:132" ht="17.149999999999999" hidden="1" customHeight="1" outlineLevel="1" x14ac:dyDescent="0.35">
      <c r="A808" s="618" t="s">
        <v>308</v>
      </c>
      <c r="B808" s="730">
        <v>140</v>
      </c>
      <c r="C808" s="730" t="s">
        <v>741</v>
      </c>
      <c r="D808" s="730" t="s">
        <v>741</v>
      </c>
      <c r="E808" s="730">
        <v>13</v>
      </c>
      <c r="F808" s="731"/>
      <c r="G808" s="731"/>
      <c r="H808" s="826"/>
      <c r="I808" s="730" t="s">
        <v>308</v>
      </c>
      <c r="J808" s="730" t="s">
        <v>308</v>
      </c>
      <c r="K808" s="730">
        <v>0</v>
      </c>
      <c r="L808" s="730" t="s">
        <v>308</v>
      </c>
      <c r="M808" s="868"/>
      <c r="N808" s="772">
        <v>0</v>
      </c>
      <c r="O808" s="772" t="s">
        <v>742</v>
      </c>
      <c r="P808" s="772" t="b">
        <v>1</v>
      </c>
      <c r="Q808" s="772" t="e">
        <v>#VALUE!</v>
      </c>
      <c r="R808" s="868"/>
      <c r="S808" s="868"/>
      <c r="T808" s="868"/>
      <c r="U808" s="868"/>
      <c r="V808" s="868"/>
      <c r="W808" s="868"/>
      <c r="X808" s="868"/>
      <c r="Y808" s="868"/>
      <c r="Z808" s="776"/>
      <c r="AA808" s="868"/>
      <c r="AB808" s="868"/>
      <c r="AC808" s="868"/>
      <c r="AD808" s="868"/>
      <c r="AE808" s="775"/>
      <c r="AF808" s="776">
        <v>0</v>
      </c>
      <c r="AG808" s="918"/>
      <c r="AH808" s="918"/>
      <c r="AI808" s="918"/>
      <c r="AJ808" s="778"/>
      <c r="AK808" s="894"/>
      <c r="AL808" s="895"/>
      <c r="AM808" s="895"/>
      <c r="AN808" s="895"/>
      <c r="AO808" s="895"/>
      <c r="AP808" s="895"/>
      <c r="AQ808" s="895"/>
      <c r="AR808" s="895"/>
      <c r="AS808" s="895"/>
      <c r="AT808" s="895"/>
      <c r="AU808" s="895"/>
      <c r="AV808" s="895"/>
      <c r="AW808" s="895"/>
      <c r="AX808" s="895"/>
      <c r="AY808" s="895"/>
      <c r="AZ808" s="895"/>
      <c r="BA808" s="895"/>
      <c r="BB808" s="895"/>
      <c r="BC808" s="895"/>
      <c r="BD808" s="895"/>
      <c r="BE808" s="895"/>
      <c r="BF808" s="895"/>
      <c r="BG808" s="895"/>
      <c r="BH808" s="895"/>
      <c r="BI808" s="895"/>
      <c r="BJ808" s="895"/>
      <c r="BK808" s="895"/>
      <c r="BL808" s="895"/>
      <c r="BM808" s="895"/>
      <c r="BN808" s="895"/>
      <c r="BO808" s="895"/>
      <c r="BP808" s="895"/>
      <c r="BQ808" s="895"/>
      <c r="BR808" s="895"/>
      <c r="BS808" s="895"/>
      <c r="BT808" s="895"/>
      <c r="BU808" s="895"/>
      <c r="BV808" s="895"/>
      <c r="BW808" s="895"/>
      <c r="BX808" s="895"/>
      <c r="BY808" s="895"/>
      <c r="BZ808" s="895"/>
      <c r="CA808" s="895"/>
      <c r="CB808" s="895"/>
      <c r="CC808" s="895"/>
      <c r="CD808" s="895"/>
      <c r="CE808" s="895"/>
      <c r="CF808" s="895"/>
      <c r="CG808" s="895"/>
      <c r="CH808" s="895"/>
      <c r="CI808" s="895"/>
      <c r="CJ808" s="895"/>
      <c r="CK808" s="868"/>
      <c r="CL808" s="868"/>
      <c r="CM808" s="868"/>
      <c r="CN808" s="885"/>
      <c r="CO808" s="868"/>
      <c r="CP808" s="868"/>
      <c r="CQ808" s="772"/>
      <c r="CR808" s="772"/>
      <c r="CS808" s="869"/>
      <c r="CT808" s="782"/>
      <c r="CU808" s="783"/>
      <c r="CV808" s="776"/>
      <c r="CW808" s="776"/>
      <c r="CX808" s="782"/>
      <c r="CY808" s="870">
        <v>0</v>
      </c>
      <c r="CZ808" s="870">
        <v>0</v>
      </c>
      <c r="DA808" s="871">
        <v>0</v>
      </c>
      <c r="DB808" s="871">
        <v>0</v>
      </c>
      <c r="DC808" s="871">
        <v>0</v>
      </c>
      <c r="DD808" s="871">
        <v>0</v>
      </c>
      <c r="DE808" s="871">
        <v>0</v>
      </c>
      <c r="DF808" s="871">
        <v>0</v>
      </c>
      <c r="DG808" s="871">
        <v>0</v>
      </c>
      <c r="DH808" s="872">
        <v>0</v>
      </c>
      <c r="DI808" s="776">
        <v>0</v>
      </c>
      <c r="DJ808" s="776">
        <v>0</v>
      </c>
      <c r="DK808" s="776">
        <v>0</v>
      </c>
      <c r="DL808" s="776">
        <v>0</v>
      </c>
      <c r="DM808" s="776">
        <v>0</v>
      </c>
      <c r="DN808" s="776">
        <v>0</v>
      </c>
      <c r="DO808" s="873">
        <v>0</v>
      </c>
      <c r="DP808" s="776"/>
      <c r="DQ808" s="776"/>
      <c r="DR808" s="776"/>
      <c r="DS808" s="872"/>
      <c r="DT808" s="752">
        <v>0</v>
      </c>
      <c r="DU808" s="753" t="s">
        <v>308</v>
      </c>
      <c r="DV808" s="753" t="s">
        <v>308</v>
      </c>
      <c r="DW808" s="754" t="s">
        <v>308</v>
      </c>
      <c r="DX808" s="755" t="s">
        <v>308</v>
      </c>
      <c r="DY808" s="754" t="e">
        <v>#VALUE!</v>
      </c>
      <c r="DZ808" s="754" t="e">
        <v>#VALUE!</v>
      </c>
      <c r="EA808" s="754"/>
      <c r="EB808" s="754"/>
    </row>
    <row r="809" spans="1:132" ht="17.25" hidden="1" customHeight="1" outlineLevel="1" collapsed="1" x14ac:dyDescent="0.35">
      <c r="A809" s="618" t="s">
        <v>308</v>
      </c>
      <c r="B809" s="730">
        <v>141</v>
      </c>
      <c r="C809" s="730" t="s">
        <v>741</v>
      </c>
      <c r="D809" s="730" t="s">
        <v>741</v>
      </c>
      <c r="E809" s="730">
        <v>13</v>
      </c>
      <c r="F809" s="731"/>
      <c r="G809" s="731"/>
      <c r="H809" s="826"/>
      <c r="I809" s="730" t="s">
        <v>308</v>
      </c>
      <c r="J809" s="730" t="s">
        <v>308</v>
      </c>
      <c r="K809" s="730">
        <v>0</v>
      </c>
      <c r="L809" s="730" t="s">
        <v>308</v>
      </c>
      <c r="M809" s="868"/>
      <c r="N809" s="772">
        <v>0</v>
      </c>
      <c r="O809" s="772" t="s">
        <v>742</v>
      </c>
      <c r="P809" s="772" t="b">
        <v>1</v>
      </c>
      <c r="Q809" s="772" t="e">
        <v>#VALUE!</v>
      </c>
      <c r="R809" s="868"/>
      <c r="S809" s="868"/>
      <c r="T809" s="868"/>
      <c r="U809" s="868"/>
      <c r="V809" s="868"/>
      <c r="W809" s="868"/>
      <c r="X809" s="868"/>
      <c r="Y809" s="868"/>
      <c r="Z809" s="776"/>
      <c r="AA809" s="868"/>
      <c r="AB809" s="868"/>
      <c r="AC809" s="868"/>
      <c r="AD809" s="868"/>
      <c r="AE809" s="775"/>
      <c r="AF809" s="776">
        <v>0</v>
      </c>
      <c r="AG809" s="918"/>
      <c r="AH809" s="918"/>
      <c r="AI809" s="918"/>
      <c r="AJ809" s="778"/>
      <c r="AK809" s="894"/>
      <c r="AL809" s="895"/>
      <c r="AM809" s="895"/>
      <c r="AN809" s="895"/>
      <c r="AO809" s="895"/>
      <c r="AP809" s="895"/>
      <c r="AQ809" s="895"/>
      <c r="AR809" s="895"/>
      <c r="AS809" s="895"/>
      <c r="AT809" s="895"/>
      <c r="AU809" s="895"/>
      <c r="AV809" s="895"/>
      <c r="AW809" s="895"/>
      <c r="AX809" s="895"/>
      <c r="AY809" s="895"/>
      <c r="AZ809" s="895"/>
      <c r="BA809" s="895"/>
      <c r="BB809" s="895"/>
      <c r="BC809" s="895"/>
      <c r="BD809" s="895"/>
      <c r="BE809" s="895"/>
      <c r="BF809" s="895"/>
      <c r="BG809" s="895"/>
      <c r="BH809" s="895"/>
      <c r="BI809" s="895"/>
      <c r="BJ809" s="895"/>
      <c r="BK809" s="895"/>
      <c r="BL809" s="895"/>
      <c r="BM809" s="895"/>
      <c r="BN809" s="895"/>
      <c r="BO809" s="895"/>
      <c r="BP809" s="895"/>
      <c r="BQ809" s="895"/>
      <c r="BR809" s="895"/>
      <c r="BS809" s="895"/>
      <c r="BT809" s="895"/>
      <c r="BU809" s="895"/>
      <c r="BV809" s="895"/>
      <c r="BW809" s="895"/>
      <c r="BX809" s="895"/>
      <c r="BY809" s="895"/>
      <c r="BZ809" s="895"/>
      <c r="CA809" s="895"/>
      <c r="CB809" s="895"/>
      <c r="CC809" s="895"/>
      <c r="CD809" s="895"/>
      <c r="CE809" s="895"/>
      <c r="CF809" s="895"/>
      <c r="CG809" s="895"/>
      <c r="CH809" s="895"/>
      <c r="CI809" s="895"/>
      <c r="CJ809" s="895"/>
      <c r="CK809" s="868"/>
      <c r="CL809" s="868"/>
      <c r="CM809" s="868"/>
      <c r="CN809" s="885"/>
      <c r="CO809" s="868"/>
      <c r="CP809" s="868"/>
      <c r="CQ809" s="772"/>
      <c r="CR809" s="772"/>
      <c r="CS809" s="869"/>
      <c r="CT809" s="782"/>
      <c r="CU809" s="783"/>
      <c r="CV809" s="776"/>
      <c r="CW809" s="776"/>
      <c r="CX809" s="782"/>
      <c r="CY809" s="870">
        <v>0</v>
      </c>
      <c r="CZ809" s="870">
        <v>0</v>
      </c>
      <c r="DA809" s="871">
        <v>0</v>
      </c>
      <c r="DB809" s="871">
        <v>0</v>
      </c>
      <c r="DC809" s="871">
        <v>0</v>
      </c>
      <c r="DD809" s="871">
        <v>0</v>
      </c>
      <c r="DE809" s="871">
        <v>0</v>
      </c>
      <c r="DF809" s="871">
        <v>0</v>
      </c>
      <c r="DG809" s="871">
        <v>0</v>
      </c>
      <c r="DH809" s="872">
        <v>0</v>
      </c>
      <c r="DI809" s="776">
        <v>0</v>
      </c>
      <c r="DJ809" s="776">
        <v>0</v>
      </c>
      <c r="DK809" s="776">
        <v>0</v>
      </c>
      <c r="DL809" s="776">
        <v>0</v>
      </c>
      <c r="DM809" s="776">
        <v>0</v>
      </c>
      <c r="DN809" s="776">
        <v>0</v>
      </c>
      <c r="DO809" s="873">
        <v>0</v>
      </c>
      <c r="DP809" s="776"/>
      <c r="DQ809" s="776"/>
      <c r="DR809" s="776"/>
      <c r="DS809" s="872"/>
      <c r="DT809" s="752">
        <v>0</v>
      </c>
      <c r="DU809" s="753" t="s">
        <v>308</v>
      </c>
      <c r="DV809" s="753" t="s">
        <v>308</v>
      </c>
      <c r="DW809" s="754" t="s">
        <v>308</v>
      </c>
      <c r="DX809" s="755" t="s">
        <v>308</v>
      </c>
      <c r="DY809" s="754" t="e">
        <v>#VALUE!</v>
      </c>
      <c r="DZ809" s="754" t="e">
        <v>#VALUE!</v>
      </c>
      <c r="EA809" s="754"/>
      <c r="EB809" s="754"/>
    </row>
    <row r="810" spans="1:132" ht="18" hidden="1" customHeight="1" outlineLevel="1" x14ac:dyDescent="0.35">
      <c r="A810" s="618" t="s">
        <v>308</v>
      </c>
      <c r="B810" s="730">
        <v>142</v>
      </c>
      <c r="C810" s="730" t="s">
        <v>741</v>
      </c>
      <c r="D810" s="730" t="s">
        <v>741</v>
      </c>
      <c r="E810" s="730">
        <v>13</v>
      </c>
      <c r="F810" s="731"/>
      <c r="G810" s="731"/>
      <c r="H810" s="826"/>
      <c r="I810" s="730" t="s">
        <v>308</v>
      </c>
      <c r="J810" s="730" t="s">
        <v>308</v>
      </c>
      <c r="K810" s="730">
        <v>0</v>
      </c>
      <c r="L810" s="730" t="s">
        <v>308</v>
      </c>
      <c r="M810" s="868"/>
      <c r="N810" s="772">
        <v>0</v>
      </c>
      <c r="O810" s="772" t="s">
        <v>742</v>
      </c>
      <c r="P810" s="772" t="b">
        <v>1</v>
      </c>
      <c r="Q810" s="772" t="e">
        <v>#VALUE!</v>
      </c>
      <c r="R810" s="868"/>
      <c r="S810" s="868"/>
      <c r="T810" s="868"/>
      <c r="U810" s="868"/>
      <c r="V810" s="868"/>
      <c r="W810" s="868"/>
      <c r="X810" s="868"/>
      <c r="Y810" s="868"/>
      <c r="Z810" s="776"/>
      <c r="AA810" s="868"/>
      <c r="AB810" s="868"/>
      <c r="AC810" s="868"/>
      <c r="AD810" s="868"/>
      <c r="AE810" s="775"/>
      <c r="AF810" s="776">
        <v>0</v>
      </c>
      <c r="AG810" s="918"/>
      <c r="AH810" s="918"/>
      <c r="AI810" s="918"/>
      <c r="AJ810" s="778"/>
      <c r="AK810" s="894"/>
      <c r="AL810" s="895"/>
      <c r="AM810" s="895"/>
      <c r="AN810" s="895"/>
      <c r="AO810" s="895"/>
      <c r="AP810" s="895"/>
      <c r="AQ810" s="895"/>
      <c r="AR810" s="895"/>
      <c r="AS810" s="895"/>
      <c r="AT810" s="895"/>
      <c r="AU810" s="895"/>
      <c r="AV810" s="895"/>
      <c r="AW810" s="895"/>
      <c r="AX810" s="895"/>
      <c r="AY810" s="895"/>
      <c r="AZ810" s="895"/>
      <c r="BA810" s="895"/>
      <c r="BB810" s="895"/>
      <c r="BC810" s="895"/>
      <c r="BD810" s="895"/>
      <c r="BE810" s="895"/>
      <c r="BF810" s="895"/>
      <c r="BG810" s="895"/>
      <c r="BH810" s="895"/>
      <c r="BI810" s="895"/>
      <c r="BJ810" s="895"/>
      <c r="BK810" s="895"/>
      <c r="BL810" s="895"/>
      <c r="BM810" s="895"/>
      <c r="BN810" s="895"/>
      <c r="BO810" s="895"/>
      <c r="BP810" s="895"/>
      <c r="BQ810" s="895"/>
      <c r="BR810" s="895"/>
      <c r="BS810" s="895"/>
      <c r="BT810" s="895"/>
      <c r="BU810" s="895"/>
      <c r="BV810" s="895"/>
      <c r="BW810" s="895"/>
      <c r="BX810" s="895"/>
      <c r="BY810" s="895"/>
      <c r="BZ810" s="895"/>
      <c r="CA810" s="895"/>
      <c r="CB810" s="895"/>
      <c r="CC810" s="895"/>
      <c r="CD810" s="895"/>
      <c r="CE810" s="895"/>
      <c r="CF810" s="895"/>
      <c r="CG810" s="895"/>
      <c r="CH810" s="895"/>
      <c r="CI810" s="895"/>
      <c r="CJ810" s="895"/>
      <c r="CK810" s="868"/>
      <c r="CL810" s="868"/>
      <c r="CM810" s="868"/>
      <c r="CN810" s="885"/>
      <c r="CO810" s="868"/>
      <c r="CP810" s="868"/>
      <c r="CQ810" s="772"/>
      <c r="CR810" s="772"/>
      <c r="CS810" s="869"/>
      <c r="CT810" s="782"/>
      <c r="CU810" s="783"/>
      <c r="CV810" s="776"/>
      <c r="CW810" s="776"/>
      <c r="CX810" s="782"/>
      <c r="CY810" s="870">
        <v>0</v>
      </c>
      <c r="CZ810" s="870">
        <v>0</v>
      </c>
      <c r="DA810" s="871">
        <v>0</v>
      </c>
      <c r="DB810" s="871">
        <v>0</v>
      </c>
      <c r="DC810" s="871">
        <v>0</v>
      </c>
      <c r="DD810" s="871">
        <v>0</v>
      </c>
      <c r="DE810" s="871">
        <v>0</v>
      </c>
      <c r="DF810" s="871">
        <v>0</v>
      </c>
      <c r="DG810" s="871">
        <v>0</v>
      </c>
      <c r="DH810" s="872">
        <v>0</v>
      </c>
      <c r="DI810" s="776">
        <v>0</v>
      </c>
      <c r="DJ810" s="776">
        <v>0</v>
      </c>
      <c r="DK810" s="776">
        <v>0</v>
      </c>
      <c r="DL810" s="776">
        <v>0</v>
      </c>
      <c r="DM810" s="776">
        <v>0</v>
      </c>
      <c r="DN810" s="776">
        <v>0</v>
      </c>
      <c r="DO810" s="873">
        <v>0</v>
      </c>
      <c r="DP810" s="776"/>
      <c r="DQ810" s="776"/>
      <c r="DR810" s="776"/>
      <c r="DS810" s="872"/>
      <c r="DT810" s="752">
        <v>0</v>
      </c>
      <c r="DU810" s="753" t="s">
        <v>308</v>
      </c>
      <c r="DV810" s="753" t="s">
        <v>308</v>
      </c>
      <c r="DW810" s="754" t="s">
        <v>308</v>
      </c>
      <c r="DX810" s="755" t="s">
        <v>308</v>
      </c>
      <c r="DY810" s="754" t="e">
        <v>#VALUE!</v>
      </c>
      <c r="DZ810" s="754" t="e">
        <v>#VALUE!</v>
      </c>
      <c r="EA810" s="754"/>
      <c r="EB810" s="754"/>
    </row>
    <row r="811" spans="1:132" ht="17.25" hidden="1" customHeight="1" outlineLevel="1" x14ac:dyDescent="0.35">
      <c r="A811" s="618" t="s">
        <v>308</v>
      </c>
      <c r="B811" s="730">
        <v>143</v>
      </c>
      <c r="C811" s="730" t="s">
        <v>741</v>
      </c>
      <c r="D811" s="730" t="s">
        <v>741</v>
      </c>
      <c r="E811" s="730">
        <v>13</v>
      </c>
      <c r="F811" s="731"/>
      <c r="G811" s="731"/>
      <c r="H811" s="826"/>
      <c r="I811" s="730" t="s">
        <v>308</v>
      </c>
      <c r="J811" s="730" t="s">
        <v>308</v>
      </c>
      <c r="K811" s="730">
        <v>0</v>
      </c>
      <c r="L811" s="730" t="s">
        <v>308</v>
      </c>
      <c r="M811" s="868"/>
      <c r="N811" s="772">
        <v>0</v>
      </c>
      <c r="O811" s="772" t="s">
        <v>742</v>
      </c>
      <c r="P811" s="772" t="b">
        <v>1</v>
      </c>
      <c r="Q811" s="772" t="e">
        <v>#VALUE!</v>
      </c>
      <c r="R811" s="868"/>
      <c r="S811" s="868"/>
      <c r="T811" s="868"/>
      <c r="U811" s="868"/>
      <c r="V811" s="868"/>
      <c r="W811" s="868"/>
      <c r="X811" s="868"/>
      <c r="Y811" s="868"/>
      <c r="Z811" s="776"/>
      <c r="AA811" s="868"/>
      <c r="AB811" s="868"/>
      <c r="AC811" s="868"/>
      <c r="AD811" s="868"/>
      <c r="AE811" s="775"/>
      <c r="AF811" s="776">
        <v>0</v>
      </c>
      <c r="AG811" s="918"/>
      <c r="AH811" s="918"/>
      <c r="AI811" s="918"/>
      <c r="AJ811" s="778"/>
      <c r="AK811" s="894"/>
      <c r="AL811" s="895"/>
      <c r="AM811" s="895"/>
      <c r="AN811" s="895"/>
      <c r="AO811" s="895"/>
      <c r="AP811" s="895"/>
      <c r="AQ811" s="895"/>
      <c r="AR811" s="895"/>
      <c r="AS811" s="895"/>
      <c r="AT811" s="895"/>
      <c r="AU811" s="895"/>
      <c r="AV811" s="895"/>
      <c r="AW811" s="895"/>
      <c r="AX811" s="895"/>
      <c r="AY811" s="895"/>
      <c r="AZ811" s="895"/>
      <c r="BA811" s="895"/>
      <c r="BB811" s="895"/>
      <c r="BC811" s="895"/>
      <c r="BD811" s="895"/>
      <c r="BE811" s="895"/>
      <c r="BF811" s="895"/>
      <c r="BG811" s="895"/>
      <c r="BH811" s="895"/>
      <c r="BI811" s="895"/>
      <c r="BJ811" s="895"/>
      <c r="BK811" s="895"/>
      <c r="BL811" s="895"/>
      <c r="BM811" s="895"/>
      <c r="BN811" s="895"/>
      <c r="BO811" s="895"/>
      <c r="BP811" s="895"/>
      <c r="BQ811" s="895"/>
      <c r="BR811" s="895"/>
      <c r="BS811" s="895"/>
      <c r="BT811" s="895"/>
      <c r="BU811" s="895"/>
      <c r="BV811" s="895"/>
      <c r="BW811" s="895"/>
      <c r="BX811" s="895"/>
      <c r="BY811" s="895"/>
      <c r="BZ811" s="895"/>
      <c r="CA811" s="895"/>
      <c r="CB811" s="895"/>
      <c r="CC811" s="895"/>
      <c r="CD811" s="895"/>
      <c r="CE811" s="895"/>
      <c r="CF811" s="895"/>
      <c r="CG811" s="895"/>
      <c r="CH811" s="895"/>
      <c r="CI811" s="895"/>
      <c r="CJ811" s="895"/>
      <c r="CK811" s="868"/>
      <c r="CL811" s="868"/>
      <c r="CM811" s="868"/>
      <c r="CN811" s="885"/>
      <c r="CO811" s="868"/>
      <c r="CP811" s="868"/>
      <c r="CQ811" s="772"/>
      <c r="CR811" s="772"/>
      <c r="CS811" s="869"/>
      <c r="CT811" s="782"/>
      <c r="CU811" s="783"/>
      <c r="CV811" s="776"/>
      <c r="CW811" s="776"/>
      <c r="CX811" s="782"/>
      <c r="CY811" s="870">
        <v>0</v>
      </c>
      <c r="CZ811" s="870">
        <v>0</v>
      </c>
      <c r="DA811" s="871">
        <v>0</v>
      </c>
      <c r="DB811" s="871">
        <v>0</v>
      </c>
      <c r="DC811" s="871">
        <v>0</v>
      </c>
      <c r="DD811" s="871">
        <v>0</v>
      </c>
      <c r="DE811" s="871">
        <v>0</v>
      </c>
      <c r="DF811" s="871">
        <v>0</v>
      </c>
      <c r="DG811" s="871">
        <v>0</v>
      </c>
      <c r="DH811" s="872">
        <v>0</v>
      </c>
      <c r="DI811" s="776">
        <v>0</v>
      </c>
      <c r="DJ811" s="776">
        <v>0</v>
      </c>
      <c r="DK811" s="776">
        <v>0</v>
      </c>
      <c r="DL811" s="776">
        <v>0</v>
      </c>
      <c r="DM811" s="776">
        <v>0</v>
      </c>
      <c r="DN811" s="776">
        <v>0</v>
      </c>
      <c r="DO811" s="873">
        <v>0</v>
      </c>
      <c r="DP811" s="776"/>
      <c r="DQ811" s="776"/>
      <c r="DR811" s="776"/>
      <c r="DS811" s="872"/>
      <c r="DT811" s="752">
        <v>0</v>
      </c>
      <c r="DU811" s="753" t="s">
        <v>308</v>
      </c>
      <c r="DV811" s="753" t="s">
        <v>308</v>
      </c>
      <c r="DW811" s="754" t="s">
        <v>308</v>
      </c>
      <c r="DX811" s="755" t="s">
        <v>308</v>
      </c>
      <c r="DY811" s="754" t="e">
        <v>#VALUE!</v>
      </c>
      <c r="DZ811" s="754" t="e">
        <v>#VALUE!</v>
      </c>
      <c r="EA811" s="754"/>
      <c r="EB811" s="754"/>
    </row>
    <row r="812" spans="1:132" ht="17.25" hidden="1" customHeight="1" outlineLevel="1" x14ac:dyDescent="0.35">
      <c r="A812" s="618" t="s">
        <v>308</v>
      </c>
      <c r="B812" s="730">
        <v>144</v>
      </c>
      <c r="C812" s="730" t="s">
        <v>741</v>
      </c>
      <c r="D812" s="730" t="s">
        <v>741</v>
      </c>
      <c r="E812" s="730">
        <v>13</v>
      </c>
      <c r="F812" s="731"/>
      <c r="G812" s="731"/>
      <c r="H812" s="826"/>
      <c r="I812" s="730" t="s">
        <v>308</v>
      </c>
      <c r="J812" s="730" t="s">
        <v>308</v>
      </c>
      <c r="K812" s="730">
        <v>0</v>
      </c>
      <c r="L812" s="730" t="s">
        <v>308</v>
      </c>
      <c r="M812" s="868"/>
      <c r="N812" s="772">
        <v>0</v>
      </c>
      <c r="O812" s="772" t="s">
        <v>742</v>
      </c>
      <c r="P812" s="772" t="b">
        <v>1</v>
      </c>
      <c r="Q812" s="772" t="e">
        <v>#VALUE!</v>
      </c>
      <c r="R812" s="868"/>
      <c r="S812" s="868"/>
      <c r="T812" s="868"/>
      <c r="U812" s="868"/>
      <c r="V812" s="868"/>
      <c r="W812" s="868"/>
      <c r="X812" s="868"/>
      <c r="Y812" s="868"/>
      <c r="Z812" s="776"/>
      <c r="AA812" s="868"/>
      <c r="AB812" s="868"/>
      <c r="AC812" s="868"/>
      <c r="AD812" s="868"/>
      <c r="AE812" s="775"/>
      <c r="AF812" s="776">
        <v>0</v>
      </c>
      <c r="AG812" s="918"/>
      <c r="AH812" s="918"/>
      <c r="AI812" s="918"/>
      <c r="AJ812" s="778"/>
      <c r="AK812" s="894"/>
      <c r="AL812" s="895"/>
      <c r="AM812" s="895"/>
      <c r="AN812" s="895"/>
      <c r="AO812" s="895"/>
      <c r="AP812" s="895"/>
      <c r="AQ812" s="895"/>
      <c r="AR812" s="895"/>
      <c r="AS812" s="895"/>
      <c r="AT812" s="895"/>
      <c r="AU812" s="895"/>
      <c r="AV812" s="895"/>
      <c r="AW812" s="895"/>
      <c r="AX812" s="895"/>
      <c r="AY812" s="895"/>
      <c r="AZ812" s="895"/>
      <c r="BA812" s="895"/>
      <c r="BB812" s="895"/>
      <c r="BC812" s="895"/>
      <c r="BD812" s="895"/>
      <c r="BE812" s="895"/>
      <c r="BF812" s="895"/>
      <c r="BG812" s="895"/>
      <c r="BH812" s="895"/>
      <c r="BI812" s="895"/>
      <c r="BJ812" s="895"/>
      <c r="BK812" s="895"/>
      <c r="BL812" s="895"/>
      <c r="BM812" s="895"/>
      <c r="BN812" s="895"/>
      <c r="BO812" s="895"/>
      <c r="BP812" s="895"/>
      <c r="BQ812" s="895"/>
      <c r="BR812" s="895"/>
      <c r="BS812" s="895"/>
      <c r="BT812" s="895"/>
      <c r="BU812" s="895"/>
      <c r="BV812" s="895"/>
      <c r="BW812" s="895"/>
      <c r="BX812" s="895"/>
      <c r="BY812" s="895"/>
      <c r="BZ812" s="895"/>
      <c r="CA812" s="895"/>
      <c r="CB812" s="895"/>
      <c r="CC812" s="895"/>
      <c r="CD812" s="895"/>
      <c r="CE812" s="895"/>
      <c r="CF812" s="895"/>
      <c r="CG812" s="895"/>
      <c r="CH812" s="895"/>
      <c r="CI812" s="895"/>
      <c r="CJ812" s="895"/>
      <c r="CK812" s="868"/>
      <c r="CL812" s="868"/>
      <c r="CM812" s="868"/>
      <c r="CN812" s="885"/>
      <c r="CO812" s="868"/>
      <c r="CP812" s="868"/>
      <c r="CQ812" s="772"/>
      <c r="CR812" s="772"/>
      <c r="CS812" s="869"/>
      <c r="CT812" s="782"/>
      <c r="CU812" s="783"/>
      <c r="CV812" s="776"/>
      <c r="CW812" s="776"/>
      <c r="CX812" s="782"/>
      <c r="CY812" s="870">
        <v>0</v>
      </c>
      <c r="CZ812" s="870">
        <v>0</v>
      </c>
      <c r="DA812" s="871">
        <v>0</v>
      </c>
      <c r="DB812" s="871">
        <v>0</v>
      </c>
      <c r="DC812" s="871">
        <v>0</v>
      </c>
      <c r="DD812" s="871">
        <v>0</v>
      </c>
      <c r="DE812" s="871">
        <v>0</v>
      </c>
      <c r="DF812" s="871">
        <v>0</v>
      </c>
      <c r="DG812" s="871">
        <v>0</v>
      </c>
      <c r="DH812" s="872">
        <v>0</v>
      </c>
      <c r="DI812" s="776">
        <v>0</v>
      </c>
      <c r="DJ812" s="776">
        <v>0</v>
      </c>
      <c r="DK812" s="776">
        <v>0</v>
      </c>
      <c r="DL812" s="776">
        <v>0</v>
      </c>
      <c r="DM812" s="776">
        <v>0</v>
      </c>
      <c r="DN812" s="776">
        <v>0</v>
      </c>
      <c r="DO812" s="873">
        <v>0</v>
      </c>
      <c r="DP812" s="776"/>
      <c r="DQ812" s="776"/>
      <c r="DR812" s="776"/>
      <c r="DS812" s="872"/>
      <c r="DT812" s="752">
        <v>0</v>
      </c>
      <c r="DU812" s="753" t="s">
        <v>308</v>
      </c>
      <c r="DV812" s="753" t="s">
        <v>308</v>
      </c>
      <c r="DW812" s="754" t="s">
        <v>308</v>
      </c>
      <c r="DX812" s="755" t="s">
        <v>308</v>
      </c>
      <c r="DY812" s="754" t="e">
        <v>#VALUE!</v>
      </c>
      <c r="DZ812" s="754" t="e">
        <v>#VALUE!</v>
      </c>
      <c r="EA812" s="754"/>
      <c r="EB812" s="754"/>
    </row>
    <row r="813" spans="1:132" ht="17.25" hidden="1" customHeight="1" outlineLevel="1" x14ac:dyDescent="0.35">
      <c r="A813" s="618" t="s">
        <v>308</v>
      </c>
      <c r="B813" s="730">
        <v>145</v>
      </c>
      <c r="C813" s="730" t="s">
        <v>741</v>
      </c>
      <c r="D813" s="730" t="s">
        <v>741</v>
      </c>
      <c r="E813" s="730">
        <v>13</v>
      </c>
      <c r="F813" s="731"/>
      <c r="G813" s="731"/>
      <c r="H813" s="826"/>
      <c r="I813" s="730" t="s">
        <v>308</v>
      </c>
      <c r="J813" s="730" t="s">
        <v>308</v>
      </c>
      <c r="K813" s="730">
        <v>0</v>
      </c>
      <c r="L813" s="730" t="s">
        <v>308</v>
      </c>
      <c r="M813" s="868"/>
      <c r="N813" s="772">
        <v>0</v>
      </c>
      <c r="O813" s="772" t="s">
        <v>742</v>
      </c>
      <c r="P813" s="772" t="b">
        <v>1</v>
      </c>
      <c r="Q813" s="772" t="e">
        <v>#VALUE!</v>
      </c>
      <c r="R813" s="868"/>
      <c r="S813" s="868"/>
      <c r="T813" s="868"/>
      <c r="U813" s="868"/>
      <c r="V813" s="868"/>
      <c r="W813" s="868"/>
      <c r="X813" s="868"/>
      <c r="Y813" s="868"/>
      <c r="Z813" s="776"/>
      <c r="AA813" s="868"/>
      <c r="AB813" s="868"/>
      <c r="AC813" s="868"/>
      <c r="AD813" s="868"/>
      <c r="AE813" s="775"/>
      <c r="AF813" s="776">
        <v>0</v>
      </c>
      <c r="AG813" s="918"/>
      <c r="AH813" s="918"/>
      <c r="AI813" s="918"/>
      <c r="AJ813" s="778"/>
      <c r="AK813" s="894"/>
      <c r="AL813" s="895"/>
      <c r="AM813" s="895"/>
      <c r="AN813" s="895"/>
      <c r="AO813" s="895"/>
      <c r="AP813" s="895"/>
      <c r="AQ813" s="895"/>
      <c r="AR813" s="895"/>
      <c r="AS813" s="895"/>
      <c r="AT813" s="895"/>
      <c r="AU813" s="895"/>
      <c r="AV813" s="895"/>
      <c r="AW813" s="895"/>
      <c r="AX813" s="895"/>
      <c r="AY813" s="895"/>
      <c r="AZ813" s="895"/>
      <c r="BA813" s="895"/>
      <c r="BB813" s="895"/>
      <c r="BC813" s="895"/>
      <c r="BD813" s="895"/>
      <c r="BE813" s="895"/>
      <c r="BF813" s="895"/>
      <c r="BG813" s="895"/>
      <c r="BH813" s="895"/>
      <c r="BI813" s="895"/>
      <c r="BJ813" s="895"/>
      <c r="BK813" s="895"/>
      <c r="BL813" s="895"/>
      <c r="BM813" s="895"/>
      <c r="BN813" s="895"/>
      <c r="BO813" s="895"/>
      <c r="BP813" s="895"/>
      <c r="BQ813" s="895"/>
      <c r="BR813" s="895"/>
      <c r="BS813" s="895"/>
      <c r="BT813" s="895"/>
      <c r="BU813" s="895"/>
      <c r="BV813" s="895"/>
      <c r="BW813" s="895"/>
      <c r="BX813" s="895"/>
      <c r="BY813" s="895"/>
      <c r="BZ813" s="895"/>
      <c r="CA813" s="895"/>
      <c r="CB813" s="895"/>
      <c r="CC813" s="895"/>
      <c r="CD813" s="895"/>
      <c r="CE813" s="895"/>
      <c r="CF813" s="895"/>
      <c r="CG813" s="895"/>
      <c r="CH813" s="895"/>
      <c r="CI813" s="895"/>
      <c r="CJ813" s="895"/>
      <c r="CK813" s="868"/>
      <c r="CL813" s="868"/>
      <c r="CM813" s="868"/>
      <c r="CN813" s="885"/>
      <c r="CO813" s="868"/>
      <c r="CP813" s="868"/>
      <c r="CQ813" s="772"/>
      <c r="CR813" s="772"/>
      <c r="CS813" s="869"/>
      <c r="CT813" s="782"/>
      <c r="CU813" s="783"/>
      <c r="CV813" s="776"/>
      <c r="CW813" s="776"/>
      <c r="CX813" s="782"/>
      <c r="CY813" s="870">
        <v>0</v>
      </c>
      <c r="CZ813" s="870">
        <v>0</v>
      </c>
      <c r="DA813" s="871">
        <v>0</v>
      </c>
      <c r="DB813" s="871">
        <v>0</v>
      </c>
      <c r="DC813" s="871">
        <v>0</v>
      </c>
      <c r="DD813" s="871">
        <v>0</v>
      </c>
      <c r="DE813" s="871">
        <v>0</v>
      </c>
      <c r="DF813" s="871">
        <v>0</v>
      </c>
      <c r="DG813" s="871">
        <v>0</v>
      </c>
      <c r="DH813" s="872">
        <v>0</v>
      </c>
      <c r="DI813" s="776">
        <v>0</v>
      </c>
      <c r="DJ813" s="776">
        <v>0</v>
      </c>
      <c r="DK813" s="776">
        <v>0</v>
      </c>
      <c r="DL813" s="776">
        <v>0</v>
      </c>
      <c r="DM813" s="776">
        <v>0</v>
      </c>
      <c r="DN813" s="776">
        <v>0</v>
      </c>
      <c r="DO813" s="873">
        <v>0</v>
      </c>
      <c r="DP813" s="776"/>
      <c r="DQ813" s="776"/>
      <c r="DR813" s="776"/>
      <c r="DS813" s="872"/>
      <c r="DT813" s="752">
        <v>0</v>
      </c>
      <c r="DU813" s="753" t="s">
        <v>308</v>
      </c>
      <c r="DV813" s="753" t="s">
        <v>308</v>
      </c>
      <c r="DW813" s="754" t="s">
        <v>308</v>
      </c>
      <c r="DX813" s="755" t="s">
        <v>308</v>
      </c>
      <c r="DY813" s="754" t="e">
        <v>#VALUE!</v>
      </c>
      <c r="DZ813" s="754" t="e">
        <v>#VALUE!</v>
      </c>
      <c r="EA813" s="754"/>
      <c r="EB813" s="754"/>
    </row>
    <row r="814" spans="1:132" ht="17.25" hidden="1" customHeight="1" outlineLevel="1" x14ac:dyDescent="0.35">
      <c r="A814" s="618" t="s">
        <v>308</v>
      </c>
      <c r="B814" s="730">
        <v>146</v>
      </c>
      <c r="C814" s="730" t="s">
        <v>741</v>
      </c>
      <c r="D814" s="730" t="s">
        <v>741</v>
      </c>
      <c r="E814" s="730">
        <v>13</v>
      </c>
      <c r="F814" s="731"/>
      <c r="G814" s="731"/>
      <c r="H814" s="826"/>
      <c r="I814" s="730" t="s">
        <v>308</v>
      </c>
      <c r="J814" s="730" t="s">
        <v>308</v>
      </c>
      <c r="K814" s="730">
        <v>0</v>
      </c>
      <c r="L814" s="730" t="s">
        <v>308</v>
      </c>
      <c r="M814" s="868"/>
      <c r="N814" s="772">
        <v>0</v>
      </c>
      <c r="O814" s="772" t="s">
        <v>742</v>
      </c>
      <c r="P814" s="772" t="b">
        <v>1</v>
      </c>
      <c r="Q814" s="772" t="e">
        <v>#VALUE!</v>
      </c>
      <c r="R814" s="868"/>
      <c r="S814" s="868"/>
      <c r="T814" s="868"/>
      <c r="U814" s="868"/>
      <c r="V814" s="868"/>
      <c r="W814" s="868"/>
      <c r="X814" s="868"/>
      <c r="Y814" s="868"/>
      <c r="Z814" s="776"/>
      <c r="AA814" s="868"/>
      <c r="AB814" s="868"/>
      <c r="AC814" s="868"/>
      <c r="AD814" s="868"/>
      <c r="AE814" s="775"/>
      <c r="AF814" s="776">
        <v>0</v>
      </c>
      <c r="AG814" s="918"/>
      <c r="AH814" s="918"/>
      <c r="AI814" s="918"/>
      <c r="AJ814" s="778"/>
      <c r="AK814" s="894"/>
      <c r="AL814" s="895"/>
      <c r="AM814" s="895"/>
      <c r="AN814" s="895"/>
      <c r="AO814" s="895"/>
      <c r="AP814" s="895"/>
      <c r="AQ814" s="895"/>
      <c r="AR814" s="895"/>
      <c r="AS814" s="895"/>
      <c r="AT814" s="895"/>
      <c r="AU814" s="895"/>
      <c r="AV814" s="895"/>
      <c r="AW814" s="895"/>
      <c r="AX814" s="895"/>
      <c r="AY814" s="895"/>
      <c r="AZ814" s="895"/>
      <c r="BA814" s="895"/>
      <c r="BB814" s="895"/>
      <c r="BC814" s="895"/>
      <c r="BD814" s="895"/>
      <c r="BE814" s="895"/>
      <c r="BF814" s="895"/>
      <c r="BG814" s="895"/>
      <c r="BH814" s="895"/>
      <c r="BI814" s="895"/>
      <c r="BJ814" s="895"/>
      <c r="BK814" s="895"/>
      <c r="BL814" s="895"/>
      <c r="BM814" s="895"/>
      <c r="BN814" s="895"/>
      <c r="BO814" s="895"/>
      <c r="BP814" s="895"/>
      <c r="BQ814" s="895"/>
      <c r="BR814" s="895"/>
      <c r="BS814" s="895"/>
      <c r="BT814" s="895"/>
      <c r="BU814" s="895"/>
      <c r="BV814" s="895"/>
      <c r="BW814" s="895"/>
      <c r="BX814" s="895"/>
      <c r="BY814" s="895"/>
      <c r="BZ814" s="895"/>
      <c r="CA814" s="895"/>
      <c r="CB814" s="895"/>
      <c r="CC814" s="895"/>
      <c r="CD814" s="895"/>
      <c r="CE814" s="895"/>
      <c r="CF814" s="895"/>
      <c r="CG814" s="895"/>
      <c r="CH814" s="895"/>
      <c r="CI814" s="895"/>
      <c r="CJ814" s="895"/>
      <c r="CK814" s="868"/>
      <c r="CL814" s="868"/>
      <c r="CM814" s="868"/>
      <c r="CN814" s="885"/>
      <c r="CO814" s="868"/>
      <c r="CP814" s="868"/>
      <c r="CQ814" s="772"/>
      <c r="CR814" s="772"/>
      <c r="CS814" s="869"/>
      <c r="CT814" s="782"/>
      <c r="CU814" s="783"/>
      <c r="CV814" s="776"/>
      <c r="CW814" s="776"/>
      <c r="CX814" s="782"/>
      <c r="CY814" s="870">
        <v>0</v>
      </c>
      <c r="CZ814" s="870">
        <v>0</v>
      </c>
      <c r="DA814" s="871">
        <v>0</v>
      </c>
      <c r="DB814" s="871">
        <v>0</v>
      </c>
      <c r="DC814" s="871">
        <v>0</v>
      </c>
      <c r="DD814" s="871">
        <v>0</v>
      </c>
      <c r="DE814" s="871">
        <v>0</v>
      </c>
      <c r="DF814" s="871">
        <v>0</v>
      </c>
      <c r="DG814" s="871">
        <v>0</v>
      </c>
      <c r="DH814" s="872">
        <v>0</v>
      </c>
      <c r="DI814" s="776">
        <v>0</v>
      </c>
      <c r="DJ814" s="776">
        <v>0</v>
      </c>
      <c r="DK814" s="776">
        <v>0</v>
      </c>
      <c r="DL814" s="776">
        <v>0</v>
      </c>
      <c r="DM814" s="776">
        <v>0</v>
      </c>
      <c r="DN814" s="776">
        <v>0</v>
      </c>
      <c r="DO814" s="873">
        <v>0</v>
      </c>
      <c r="DP814" s="776"/>
      <c r="DQ814" s="776"/>
      <c r="DR814" s="776"/>
      <c r="DS814" s="872"/>
      <c r="DT814" s="752">
        <v>0</v>
      </c>
      <c r="DU814" s="753" t="s">
        <v>308</v>
      </c>
      <c r="DV814" s="753" t="s">
        <v>308</v>
      </c>
      <c r="DW814" s="754" t="s">
        <v>308</v>
      </c>
      <c r="DX814" s="755" t="s">
        <v>308</v>
      </c>
      <c r="DY814" s="754" t="e">
        <v>#VALUE!</v>
      </c>
      <c r="DZ814" s="754" t="e">
        <v>#VALUE!</v>
      </c>
      <c r="EA814" s="754"/>
      <c r="EB814" s="754"/>
    </row>
    <row r="815" spans="1:132" ht="17.25" hidden="1" customHeight="1" outlineLevel="1" x14ac:dyDescent="0.35">
      <c r="A815" s="618" t="s">
        <v>308</v>
      </c>
      <c r="B815" s="730">
        <v>147</v>
      </c>
      <c r="C815" s="730" t="s">
        <v>741</v>
      </c>
      <c r="D815" s="730" t="s">
        <v>741</v>
      </c>
      <c r="E815" s="730">
        <v>13</v>
      </c>
      <c r="F815" s="731"/>
      <c r="G815" s="731"/>
      <c r="H815" s="826"/>
      <c r="I815" s="730" t="s">
        <v>308</v>
      </c>
      <c r="J815" s="730" t="s">
        <v>308</v>
      </c>
      <c r="K815" s="730">
        <v>0</v>
      </c>
      <c r="L815" s="730" t="s">
        <v>308</v>
      </c>
      <c r="M815" s="868"/>
      <c r="N815" s="772">
        <v>0</v>
      </c>
      <c r="O815" s="772" t="s">
        <v>742</v>
      </c>
      <c r="P815" s="772" t="b">
        <v>1</v>
      </c>
      <c r="Q815" s="772" t="e">
        <v>#VALUE!</v>
      </c>
      <c r="R815" s="868"/>
      <c r="S815" s="868"/>
      <c r="T815" s="868"/>
      <c r="U815" s="868"/>
      <c r="V815" s="868"/>
      <c r="W815" s="868"/>
      <c r="X815" s="868"/>
      <c r="Y815" s="868"/>
      <c r="Z815" s="776"/>
      <c r="AA815" s="868"/>
      <c r="AB815" s="868"/>
      <c r="AC815" s="868"/>
      <c r="AD815" s="868"/>
      <c r="AE815" s="775"/>
      <c r="AF815" s="776">
        <v>0</v>
      </c>
      <c r="AG815" s="918"/>
      <c r="AH815" s="918"/>
      <c r="AI815" s="918"/>
      <c r="AJ815" s="778"/>
      <c r="AK815" s="894"/>
      <c r="AL815" s="895"/>
      <c r="AM815" s="895"/>
      <c r="AN815" s="895"/>
      <c r="AO815" s="895"/>
      <c r="AP815" s="895"/>
      <c r="AQ815" s="895"/>
      <c r="AR815" s="895"/>
      <c r="AS815" s="895"/>
      <c r="AT815" s="895"/>
      <c r="AU815" s="895"/>
      <c r="AV815" s="895"/>
      <c r="AW815" s="895"/>
      <c r="AX815" s="895"/>
      <c r="AY815" s="895"/>
      <c r="AZ815" s="895"/>
      <c r="BA815" s="895"/>
      <c r="BB815" s="895"/>
      <c r="BC815" s="895"/>
      <c r="BD815" s="895"/>
      <c r="BE815" s="895"/>
      <c r="BF815" s="895"/>
      <c r="BG815" s="895"/>
      <c r="BH815" s="895"/>
      <c r="BI815" s="895"/>
      <c r="BJ815" s="895"/>
      <c r="BK815" s="895"/>
      <c r="BL815" s="895"/>
      <c r="BM815" s="895"/>
      <c r="BN815" s="895"/>
      <c r="BO815" s="895"/>
      <c r="BP815" s="895"/>
      <c r="BQ815" s="895"/>
      <c r="BR815" s="895"/>
      <c r="BS815" s="895"/>
      <c r="BT815" s="895"/>
      <c r="BU815" s="895"/>
      <c r="BV815" s="895"/>
      <c r="BW815" s="895"/>
      <c r="BX815" s="895"/>
      <c r="BY815" s="895"/>
      <c r="BZ815" s="895"/>
      <c r="CA815" s="895"/>
      <c r="CB815" s="895"/>
      <c r="CC815" s="895"/>
      <c r="CD815" s="895"/>
      <c r="CE815" s="895"/>
      <c r="CF815" s="895"/>
      <c r="CG815" s="895"/>
      <c r="CH815" s="895"/>
      <c r="CI815" s="895"/>
      <c r="CJ815" s="895"/>
      <c r="CK815" s="868"/>
      <c r="CL815" s="868"/>
      <c r="CM815" s="868"/>
      <c r="CN815" s="885"/>
      <c r="CO815" s="868"/>
      <c r="CP815" s="868"/>
      <c r="CQ815" s="772"/>
      <c r="CR815" s="772"/>
      <c r="CS815" s="869"/>
      <c r="CT815" s="782"/>
      <c r="CU815" s="783"/>
      <c r="CV815" s="776"/>
      <c r="CW815" s="776"/>
      <c r="CX815" s="782"/>
      <c r="CY815" s="870">
        <v>0</v>
      </c>
      <c r="CZ815" s="870">
        <v>0</v>
      </c>
      <c r="DA815" s="871">
        <v>0</v>
      </c>
      <c r="DB815" s="871">
        <v>0</v>
      </c>
      <c r="DC815" s="871">
        <v>0</v>
      </c>
      <c r="DD815" s="871">
        <v>0</v>
      </c>
      <c r="DE815" s="871">
        <v>0</v>
      </c>
      <c r="DF815" s="871">
        <v>0</v>
      </c>
      <c r="DG815" s="871">
        <v>0</v>
      </c>
      <c r="DH815" s="872">
        <v>0</v>
      </c>
      <c r="DI815" s="776">
        <v>0</v>
      </c>
      <c r="DJ815" s="776">
        <v>0</v>
      </c>
      <c r="DK815" s="776">
        <v>0</v>
      </c>
      <c r="DL815" s="776">
        <v>0</v>
      </c>
      <c r="DM815" s="776">
        <v>0</v>
      </c>
      <c r="DN815" s="776">
        <v>0</v>
      </c>
      <c r="DO815" s="873">
        <v>0</v>
      </c>
      <c r="DP815" s="776"/>
      <c r="DQ815" s="776"/>
      <c r="DR815" s="776"/>
      <c r="DS815" s="872"/>
      <c r="DT815" s="752">
        <v>0</v>
      </c>
      <c r="DU815" s="753" t="s">
        <v>308</v>
      </c>
      <c r="DV815" s="753" t="s">
        <v>308</v>
      </c>
      <c r="DW815" s="754" t="s">
        <v>308</v>
      </c>
      <c r="DX815" s="755" t="s">
        <v>308</v>
      </c>
      <c r="DY815" s="754" t="e">
        <v>#VALUE!</v>
      </c>
      <c r="DZ815" s="754" t="e">
        <v>#VALUE!</v>
      </c>
      <c r="EA815" s="754"/>
      <c r="EB815" s="754"/>
    </row>
    <row r="816" spans="1:132" ht="17.25" customHeight="1" collapsed="1" x14ac:dyDescent="0.35">
      <c r="A816" s="618" t="s">
        <v>308</v>
      </c>
      <c r="B816" s="823" t="s">
        <v>1839</v>
      </c>
      <c r="C816" s="824"/>
      <c r="D816" s="824"/>
      <c r="E816" s="824"/>
      <c r="F816" s="717"/>
      <c r="G816" s="825"/>
      <c r="H816" s="733"/>
      <c r="I816" s="730"/>
      <c r="J816" s="730"/>
      <c r="K816" s="730"/>
      <c r="L816" s="730"/>
      <c r="M816" s="730"/>
      <c r="N816" s="730"/>
      <c r="O816" s="730"/>
      <c r="P816" s="730"/>
      <c r="Q816" s="730"/>
      <c r="R816" s="730"/>
      <c r="S816" s="730"/>
      <c r="T816" s="730"/>
      <c r="U816" s="730"/>
      <c r="V816" s="730"/>
      <c r="W816" s="730"/>
      <c r="X816" s="730"/>
      <c r="Y816" s="730"/>
      <c r="Z816" s="826"/>
      <c r="AA816" s="730"/>
      <c r="AB816" s="730"/>
      <c r="AC816" s="730"/>
      <c r="AD816" s="827">
        <v>26496</v>
      </c>
      <c r="AE816" s="827">
        <v>25242</v>
      </c>
      <c r="AF816" s="826">
        <v>0</v>
      </c>
      <c r="AG816" s="828"/>
      <c r="AH816" s="828"/>
      <c r="AI816" s="828"/>
      <c r="AJ816" s="674"/>
      <c r="AK816" s="829"/>
      <c r="AL816" s="674"/>
      <c r="AM816" s="674"/>
      <c r="AN816" s="674"/>
      <c r="AO816" s="674"/>
      <c r="AP816" s="674"/>
      <c r="AQ816" s="674"/>
      <c r="AR816" s="674"/>
      <c r="AS816" s="674"/>
      <c r="AT816" s="674"/>
      <c r="AU816" s="674"/>
      <c r="AV816" s="674"/>
      <c r="AW816" s="674"/>
      <c r="AX816" s="674"/>
      <c r="AY816" s="674"/>
      <c r="AZ816" s="674"/>
      <c r="BA816" s="674"/>
      <c r="BB816" s="674"/>
      <c r="BC816" s="674"/>
      <c r="BD816" s="674"/>
      <c r="BE816" s="674"/>
      <c r="BF816" s="674"/>
      <c r="BG816" s="674"/>
      <c r="BH816" s="674"/>
      <c r="BI816" s="674"/>
      <c r="BJ816" s="674"/>
      <c r="BK816" s="674"/>
      <c r="BL816" s="674"/>
      <c r="BM816" s="674"/>
      <c r="BN816" s="674"/>
      <c r="BO816" s="674"/>
      <c r="BP816" s="674"/>
      <c r="BQ816" s="674"/>
      <c r="BR816" s="674"/>
      <c r="BS816" s="674"/>
      <c r="BT816" s="674"/>
      <c r="BU816" s="674"/>
      <c r="BV816" s="674"/>
      <c r="BW816" s="674"/>
      <c r="BX816" s="674"/>
      <c r="BY816" s="674"/>
      <c r="BZ816" s="674"/>
      <c r="CA816" s="674"/>
      <c r="CB816" s="674"/>
      <c r="CC816" s="674"/>
      <c r="CD816" s="674"/>
      <c r="CE816" s="674"/>
      <c r="CF816" s="674"/>
      <c r="CG816" s="674"/>
      <c r="CH816" s="674"/>
      <c r="CI816" s="674"/>
      <c r="CJ816" s="674"/>
      <c r="CK816" s="827"/>
      <c r="CL816" s="827">
        <v>0</v>
      </c>
      <c r="CM816" s="827"/>
      <c r="CN816" s="675">
        <v>0</v>
      </c>
      <c r="CO816" s="827">
        <v>0</v>
      </c>
      <c r="CP816" s="827">
        <v>0</v>
      </c>
      <c r="CQ816" s="827">
        <v>22536</v>
      </c>
      <c r="CR816" s="827">
        <v>24228</v>
      </c>
      <c r="CS816" s="830"/>
      <c r="CT816" s="831"/>
      <c r="CU816" s="832"/>
      <c r="CV816" s="826"/>
      <c r="CW816" s="826"/>
      <c r="CX816" s="831"/>
      <c r="CY816" s="833">
        <v>0</v>
      </c>
      <c r="CZ816" s="833">
        <v>0</v>
      </c>
      <c r="DA816" s="752">
        <v>0</v>
      </c>
      <c r="DB816" s="752">
        <v>0</v>
      </c>
      <c r="DC816" s="752">
        <v>0</v>
      </c>
      <c r="DD816" s="752">
        <v>0</v>
      </c>
      <c r="DE816" s="752">
        <v>0</v>
      </c>
      <c r="DF816" s="752">
        <v>0</v>
      </c>
      <c r="DG816" s="752">
        <v>0</v>
      </c>
      <c r="DH816" s="834">
        <v>0</v>
      </c>
      <c r="DI816" s="826">
        <v>0</v>
      </c>
      <c r="DJ816" s="826">
        <v>0</v>
      </c>
      <c r="DK816" s="826">
        <v>0</v>
      </c>
      <c r="DL816" s="826">
        <v>0</v>
      </c>
      <c r="DM816" s="826">
        <v>0</v>
      </c>
      <c r="DN816" s="826">
        <v>0</v>
      </c>
      <c r="DO816" s="835">
        <v>0</v>
      </c>
      <c r="DP816" s="826"/>
      <c r="DQ816" s="826"/>
      <c r="DR816" s="826"/>
      <c r="DS816" s="834"/>
      <c r="DT816" s="752"/>
      <c r="DU816" s="836"/>
      <c r="DV816" s="836"/>
      <c r="DW816" s="826"/>
      <c r="DX816" s="837"/>
      <c r="DY816" s="826" t="s">
        <v>308</v>
      </c>
      <c r="DZ816" s="837" t="s">
        <v>308</v>
      </c>
      <c r="EA816" s="826"/>
      <c r="EB816" s="837"/>
    </row>
    <row r="817" spans="1:266" ht="16.5" customHeight="1" x14ac:dyDescent="0.35">
      <c r="A817" s="625">
        <v>14</v>
      </c>
      <c r="B817" s="838"/>
      <c r="C817" s="839"/>
      <c r="D817" s="839"/>
      <c r="E817" s="839"/>
      <c r="F817" s="917"/>
      <c r="G817" s="917"/>
      <c r="H817" s="841"/>
      <c r="Y817" s="619"/>
      <c r="Z817" s="635"/>
      <c r="AF817" s="635">
        <v>0</v>
      </c>
      <c r="AK817" s="625"/>
      <c r="AL817" s="619"/>
      <c r="AM817" s="619"/>
      <c r="AN817" s="619"/>
      <c r="AO817" s="619"/>
      <c r="AP817" s="619"/>
      <c r="AQ817" s="619"/>
      <c r="AR817" s="619"/>
      <c r="AS817" s="619"/>
      <c r="AT817" s="619"/>
      <c r="AU817" s="619"/>
      <c r="AV817" s="619"/>
      <c r="AW817" s="619"/>
      <c r="AX817" s="619"/>
      <c r="AY817" s="619"/>
      <c r="AZ817" s="619"/>
      <c r="BA817" s="619"/>
      <c r="BB817" s="619"/>
      <c r="BC817" s="619"/>
      <c r="BD817" s="619"/>
      <c r="BE817" s="619"/>
      <c r="BF817" s="619"/>
      <c r="BG817" s="619"/>
      <c r="BH817" s="619"/>
      <c r="BI817" s="619"/>
      <c r="BJ817" s="619"/>
      <c r="BK817" s="619"/>
      <c r="BL817" s="619"/>
      <c r="BM817" s="619"/>
      <c r="BN817" s="619"/>
      <c r="BO817" s="619"/>
      <c r="BP817" s="619"/>
      <c r="BQ817" s="619"/>
      <c r="BR817" s="619"/>
      <c r="BS817" s="619"/>
      <c r="BT817" s="619"/>
      <c r="BU817" s="619"/>
      <c r="BV817" s="619"/>
      <c r="BW817" s="619"/>
      <c r="BX817" s="619"/>
      <c r="BY817" s="619"/>
      <c r="BZ817" s="619"/>
      <c r="CA817" s="619"/>
      <c r="CB817" s="619"/>
      <c r="CC817" s="619"/>
      <c r="CD817" s="619"/>
      <c r="CE817" s="619"/>
      <c r="CF817" s="619"/>
      <c r="CG817" s="619"/>
      <c r="CH817" s="619"/>
      <c r="CI817" s="619"/>
      <c r="CJ817" s="619"/>
      <c r="CV817" s="635"/>
      <c r="CW817" s="635"/>
      <c r="CY817" s="630">
        <v>0</v>
      </c>
      <c r="CZ817" s="630">
        <v>0</v>
      </c>
      <c r="DA817" s="634">
        <v>0</v>
      </c>
      <c r="DB817" s="634">
        <v>0</v>
      </c>
      <c r="DC817" s="634">
        <v>0</v>
      </c>
      <c r="DD817" s="634">
        <v>0</v>
      </c>
      <c r="DE817" s="634">
        <v>0</v>
      </c>
      <c r="DF817" s="634">
        <v>0</v>
      </c>
      <c r="DG817" s="634">
        <v>0</v>
      </c>
      <c r="DH817" s="637">
        <v>0</v>
      </c>
      <c r="DI817" s="635">
        <v>0</v>
      </c>
      <c r="DJ817" s="635">
        <v>0</v>
      </c>
      <c r="DK817" s="635">
        <v>0</v>
      </c>
      <c r="DL817" s="635">
        <v>0</v>
      </c>
      <c r="DM817" s="635">
        <v>0</v>
      </c>
      <c r="DN817" s="635">
        <v>0</v>
      </c>
      <c r="DO817" s="632">
        <v>0</v>
      </c>
      <c r="DS817" s="637"/>
      <c r="DT817" s="627"/>
    </row>
    <row r="818" spans="1:266" ht="16.5" customHeight="1" x14ac:dyDescent="0.35">
      <c r="A818" s="625">
        <v>14</v>
      </c>
      <c r="B818" s="664" t="s">
        <v>1840</v>
      </c>
      <c r="C818" s="665">
        <v>84</v>
      </c>
      <c r="D818" s="665"/>
      <c r="E818" s="665"/>
      <c r="F818" s="666" t="s">
        <v>409</v>
      </c>
      <c r="G818" s="666"/>
      <c r="H818" s="844"/>
      <c r="I818" s="667"/>
      <c r="J818" s="667"/>
      <c r="K818" s="667"/>
      <c r="L818" s="667"/>
      <c r="Y818" s="619"/>
      <c r="Z818" s="635"/>
      <c r="AF818" s="635">
        <v>0</v>
      </c>
      <c r="AK818" s="625"/>
      <c r="AL818" s="619"/>
      <c r="AM818" s="619"/>
      <c r="AN818" s="619"/>
      <c r="AO818" s="619"/>
      <c r="AP818" s="619"/>
      <c r="AQ818" s="619"/>
      <c r="AR818" s="619"/>
      <c r="AS818" s="619"/>
      <c r="AT818" s="619"/>
      <c r="AU818" s="619"/>
      <c r="AV818" s="619"/>
      <c r="AW818" s="619"/>
      <c r="AX818" s="619"/>
      <c r="AY818" s="619"/>
      <c r="AZ818" s="619"/>
      <c r="BA818" s="619"/>
      <c r="BB818" s="619"/>
      <c r="BC818" s="619"/>
      <c r="BD818" s="619"/>
      <c r="BE818" s="619"/>
      <c r="BF818" s="619"/>
      <c r="BG818" s="619"/>
      <c r="BH818" s="619"/>
      <c r="BI818" s="619"/>
      <c r="BJ818" s="619"/>
      <c r="BK818" s="619"/>
      <c r="BL818" s="619"/>
      <c r="BM818" s="619"/>
      <c r="BN818" s="619"/>
      <c r="BO818" s="619"/>
      <c r="BP818" s="619"/>
      <c r="BQ818" s="619"/>
      <c r="BR818" s="619"/>
      <c r="BS818" s="619"/>
      <c r="BT818" s="619"/>
      <c r="BU818" s="619"/>
      <c r="BV818" s="619"/>
      <c r="BW818" s="619"/>
      <c r="BX818" s="619"/>
      <c r="BY818" s="619"/>
      <c r="BZ818" s="619"/>
      <c r="CA818" s="619"/>
      <c r="CB818" s="619"/>
      <c r="CC818" s="619"/>
      <c r="CD818" s="619"/>
      <c r="CE818" s="619"/>
      <c r="CF818" s="619"/>
      <c r="CG818" s="619"/>
      <c r="CH818" s="619"/>
      <c r="CI818" s="619"/>
      <c r="CJ818" s="619"/>
      <c r="CV818" s="635"/>
      <c r="CW818" s="635"/>
      <c r="CY818" s="630">
        <v>0</v>
      </c>
      <c r="CZ818" s="630">
        <v>0</v>
      </c>
      <c r="DA818" s="634">
        <v>0</v>
      </c>
      <c r="DB818" s="634">
        <v>0</v>
      </c>
      <c r="DC818" s="634">
        <v>0</v>
      </c>
      <c r="DD818" s="634">
        <v>0</v>
      </c>
      <c r="DE818" s="634">
        <v>0</v>
      </c>
      <c r="DF818" s="634">
        <v>0</v>
      </c>
      <c r="DG818" s="634">
        <v>0</v>
      </c>
      <c r="DH818" s="624">
        <v>0</v>
      </c>
      <c r="DI818" s="635">
        <v>0</v>
      </c>
      <c r="DJ818" s="635">
        <v>0</v>
      </c>
      <c r="DK818" s="635">
        <v>0</v>
      </c>
      <c r="DL818" s="635">
        <v>0</v>
      </c>
      <c r="DM818" s="635">
        <v>0</v>
      </c>
      <c r="DN818" s="635">
        <v>0</v>
      </c>
      <c r="DO818" s="632">
        <v>0</v>
      </c>
    </row>
    <row r="819" spans="1:266" s="847" customFormat="1" ht="36.75" customHeight="1" x14ac:dyDescent="0.35">
      <c r="A819" s="618" t="s">
        <v>436</v>
      </c>
      <c r="B819" s="678" t="s">
        <v>426</v>
      </c>
      <c r="C819" s="678" t="s">
        <v>427</v>
      </c>
      <c r="D819" s="679" t="s">
        <v>428</v>
      </c>
      <c r="E819" s="678" t="s">
        <v>429</v>
      </c>
      <c r="F819" s="678" t="s">
        <v>430</v>
      </c>
      <c r="G819" s="680" t="s">
        <v>431</v>
      </c>
      <c r="H819" s="678" t="s">
        <v>432</v>
      </c>
      <c r="I819" s="678" t="s">
        <v>433</v>
      </c>
      <c r="J819" s="678" t="s">
        <v>434</v>
      </c>
      <c r="K819" s="678" t="s">
        <v>18</v>
      </c>
      <c r="L819" s="678" t="s">
        <v>435</v>
      </c>
      <c r="M819" s="678" t="s">
        <v>436</v>
      </c>
      <c r="N819" s="681" t="s">
        <v>437</v>
      </c>
      <c r="O819" s="681" t="s">
        <v>438</v>
      </c>
      <c r="P819" s="681" t="s">
        <v>439</v>
      </c>
      <c r="Q819" s="681" t="s">
        <v>219</v>
      </c>
      <c r="R819" s="678" t="s">
        <v>4</v>
      </c>
      <c r="S819" s="679" t="s">
        <v>440</v>
      </c>
      <c r="T819" s="678" t="s">
        <v>441</v>
      </c>
      <c r="U819" s="682" t="s">
        <v>442</v>
      </c>
      <c r="V819" s="682" t="s">
        <v>443</v>
      </c>
      <c r="W819" s="682" t="s">
        <v>444</v>
      </c>
      <c r="X819" s="682" t="s">
        <v>445</v>
      </c>
      <c r="Y819" s="845" t="s">
        <v>446</v>
      </c>
      <c r="Z819" s="845" t="s">
        <v>447</v>
      </c>
      <c r="AA819" s="678" t="s">
        <v>448</v>
      </c>
      <c r="AB819" s="678" t="s">
        <v>449</v>
      </c>
      <c r="AC819" s="678" t="s">
        <v>450</v>
      </c>
      <c r="AD819" s="678" t="s">
        <v>451</v>
      </c>
      <c r="AE819" s="678" t="s">
        <v>452</v>
      </c>
      <c r="AF819" s="678" t="s">
        <v>453</v>
      </c>
      <c r="AG819" s="678" t="s">
        <v>444</v>
      </c>
      <c r="AH819" s="693" t="s">
        <v>454</v>
      </c>
      <c r="AI819" s="678" t="s">
        <v>455</v>
      </c>
      <c r="AJ819" s="678" t="s">
        <v>456</v>
      </c>
      <c r="AK819" s="678" t="s">
        <v>457</v>
      </c>
      <c r="AL819" s="686" t="s">
        <v>458</v>
      </c>
      <c r="AM819" s="687" t="s">
        <v>459</v>
      </c>
      <c r="AN819" s="688" t="s">
        <v>460</v>
      </c>
      <c r="AO819" s="688" t="s">
        <v>461</v>
      </c>
      <c r="AP819" s="688" t="s">
        <v>462</v>
      </c>
      <c r="AQ819" s="688" t="s">
        <v>463</v>
      </c>
      <c r="AR819" s="688" t="s">
        <v>464</v>
      </c>
      <c r="AS819" s="688" t="s">
        <v>465</v>
      </c>
      <c r="AT819" s="688" t="s">
        <v>466</v>
      </c>
      <c r="AU819" s="688" t="s">
        <v>467</v>
      </c>
      <c r="AV819" s="688" t="s">
        <v>468</v>
      </c>
      <c r="AW819" s="688" t="s">
        <v>469</v>
      </c>
      <c r="AX819" s="688" t="s">
        <v>470</v>
      </c>
      <c r="AY819" s="688" t="s">
        <v>471</v>
      </c>
      <c r="AZ819" s="688" t="s">
        <v>472</v>
      </c>
      <c r="BA819" s="688" t="s">
        <v>473</v>
      </c>
      <c r="BB819" s="689" t="s">
        <v>474</v>
      </c>
      <c r="BC819" s="689" t="s">
        <v>475</v>
      </c>
      <c r="BD819" s="689" t="s">
        <v>476</v>
      </c>
      <c r="BE819" s="689" t="s">
        <v>477</v>
      </c>
      <c r="BF819" s="689" t="s">
        <v>478</v>
      </c>
      <c r="BG819" s="689" t="s">
        <v>479</v>
      </c>
      <c r="BH819" s="689" t="s">
        <v>480</v>
      </c>
      <c r="BI819" s="683" t="s">
        <v>481</v>
      </c>
      <c r="BJ819" s="690" t="s">
        <v>482</v>
      </c>
      <c r="BK819" s="687" t="s">
        <v>483</v>
      </c>
      <c r="BL819" s="683" t="s">
        <v>484</v>
      </c>
      <c r="BM819" s="683" t="s">
        <v>485</v>
      </c>
      <c r="BN819" s="689" t="s">
        <v>486</v>
      </c>
      <c r="BO819" s="689" t="s">
        <v>487</v>
      </c>
      <c r="BP819" s="689" t="s">
        <v>488</v>
      </c>
      <c r="BQ819" s="689" t="s">
        <v>460</v>
      </c>
      <c r="BR819" s="689" t="s">
        <v>489</v>
      </c>
      <c r="BS819" s="683" t="s">
        <v>490</v>
      </c>
      <c r="BT819" s="690" t="s">
        <v>482</v>
      </c>
      <c r="BU819" s="687" t="s">
        <v>491</v>
      </c>
      <c r="BV819" s="691" t="s">
        <v>492</v>
      </c>
      <c r="BW819" s="691" t="s">
        <v>493</v>
      </c>
      <c r="BX819" s="691" t="s">
        <v>494</v>
      </c>
      <c r="BY819" s="691" t="s">
        <v>495</v>
      </c>
      <c r="BZ819" s="691" t="s">
        <v>485</v>
      </c>
      <c r="CA819" s="691" t="s">
        <v>496</v>
      </c>
      <c r="CB819" s="691" t="s">
        <v>497</v>
      </c>
      <c r="CC819" s="691" t="s">
        <v>498</v>
      </c>
      <c r="CD819" s="691" t="s">
        <v>499</v>
      </c>
      <c r="CE819" s="691" t="s">
        <v>500</v>
      </c>
      <c r="CF819" s="691" t="s">
        <v>501</v>
      </c>
      <c r="CG819" s="691" t="s">
        <v>502</v>
      </c>
      <c r="CH819" s="691" t="s">
        <v>503</v>
      </c>
      <c r="CI819" s="691" t="s">
        <v>504</v>
      </c>
      <c r="CJ819" s="691" t="s">
        <v>505</v>
      </c>
      <c r="CK819" s="691" t="s">
        <v>506</v>
      </c>
      <c r="CL819" s="683" t="s">
        <v>507</v>
      </c>
      <c r="CM819" s="687" t="s">
        <v>508</v>
      </c>
      <c r="CN819" s="683" t="s">
        <v>509</v>
      </c>
      <c r="CO819" s="692" t="s">
        <v>510</v>
      </c>
      <c r="CP819" s="683" t="s">
        <v>511</v>
      </c>
      <c r="CQ819" s="681" t="s">
        <v>512</v>
      </c>
      <c r="CR819" s="678" t="s">
        <v>513</v>
      </c>
      <c r="CS819" s="678" t="s">
        <v>514</v>
      </c>
      <c r="CT819" s="679" t="s">
        <v>515</v>
      </c>
      <c r="CU819" s="846" t="s">
        <v>516</v>
      </c>
      <c r="CV819" s="679" t="s">
        <v>517</v>
      </c>
      <c r="CW819" s="678" t="s">
        <v>518</v>
      </c>
      <c r="CX819" s="678" t="s">
        <v>519</v>
      </c>
      <c r="CY819" s="678" t="s">
        <v>520</v>
      </c>
      <c r="CZ819" s="722" t="s">
        <v>444</v>
      </c>
      <c r="DA819" s="695" t="s">
        <v>521</v>
      </c>
      <c r="DB819" s="695" t="s">
        <v>522</v>
      </c>
      <c r="DC819" s="695" t="s">
        <v>523</v>
      </c>
      <c r="DD819" s="695" t="s">
        <v>219</v>
      </c>
      <c r="DE819" s="695" t="s">
        <v>217</v>
      </c>
      <c r="DF819" s="695" t="s">
        <v>437</v>
      </c>
      <c r="DG819" s="695" t="s">
        <v>438</v>
      </c>
      <c r="DH819" s="678" t="s">
        <v>745</v>
      </c>
      <c r="DI819" s="679" t="s">
        <v>525</v>
      </c>
      <c r="DJ819" s="679" t="s">
        <v>526</v>
      </c>
      <c r="DK819" s="679" t="s">
        <v>527</v>
      </c>
      <c r="DL819" s="678" t="s">
        <v>528</v>
      </c>
      <c r="DM819" s="679" t="s">
        <v>529</v>
      </c>
      <c r="DN819" s="679" t="s">
        <v>530</v>
      </c>
      <c r="DO819" s="846" t="s">
        <v>531</v>
      </c>
      <c r="DP819" s="679" t="s">
        <v>532</v>
      </c>
      <c r="DQ819" s="700" t="s">
        <v>533</v>
      </c>
      <c r="DR819" s="679" t="s">
        <v>534</v>
      </c>
      <c r="DS819" s="678" t="s">
        <v>535</v>
      </c>
      <c r="DT819" s="678" t="s">
        <v>536</v>
      </c>
      <c r="DU819" s="701" t="s">
        <v>537</v>
      </c>
      <c r="DV819" s="702" t="s">
        <v>538</v>
      </c>
      <c r="DW819" s="701" t="s">
        <v>539</v>
      </c>
      <c r="DX819" s="703" t="s">
        <v>540</v>
      </c>
      <c r="DY819" s="701" t="s">
        <v>539</v>
      </c>
      <c r="DZ819" s="703" t="s">
        <v>540</v>
      </c>
      <c r="EA819" s="702" t="s">
        <v>539</v>
      </c>
      <c r="EB819" s="704" t="s">
        <v>540</v>
      </c>
    </row>
    <row r="820" spans="1:266" s="705" customFormat="1" ht="17.25" customHeight="1" x14ac:dyDescent="0.35">
      <c r="A820" s="618" t="s">
        <v>308</v>
      </c>
      <c r="B820" s="678"/>
      <c r="C820" s="678"/>
      <c r="D820" s="678"/>
      <c r="E820" s="678"/>
      <c r="F820" s="717" t="s">
        <v>563</v>
      </c>
      <c r="G820" s="717"/>
      <c r="H820" s="679"/>
      <c r="I820" s="678"/>
      <c r="J820" s="678"/>
      <c r="K820" s="678"/>
      <c r="L820" s="678"/>
      <c r="M820" s="678"/>
      <c r="N820" s="678"/>
      <c r="O820" s="678"/>
      <c r="P820" s="678"/>
      <c r="Q820" s="678"/>
      <c r="R820" s="678"/>
      <c r="S820" s="678"/>
      <c r="T820" s="678"/>
      <c r="U820" s="678"/>
      <c r="V820" s="678"/>
      <c r="W820" s="678"/>
      <c r="X820" s="678"/>
      <c r="Y820" s="678"/>
      <c r="Z820" s="679"/>
      <c r="AA820" s="678"/>
      <c r="AB820" s="678"/>
      <c r="AC820" s="678"/>
      <c r="AD820" s="678"/>
      <c r="AE820" s="684"/>
      <c r="AF820" s="679">
        <v>0</v>
      </c>
      <c r="AG820" s="685"/>
      <c r="AH820" s="685"/>
      <c r="AI820" s="685"/>
      <c r="AJ820" s="678"/>
      <c r="AK820" s="684"/>
      <c r="AL820" s="678"/>
      <c r="AM820" s="678"/>
      <c r="AN820" s="678"/>
      <c r="AO820" s="678"/>
      <c r="AP820" s="678"/>
      <c r="AQ820" s="678"/>
      <c r="AR820" s="678"/>
      <c r="AS820" s="678"/>
      <c r="AT820" s="678"/>
      <c r="AU820" s="678"/>
      <c r="AV820" s="678"/>
      <c r="AW820" s="678"/>
      <c r="AX820" s="678"/>
      <c r="AY820" s="678"/>
      <c r="AZ820" s="678"/>
      <c r="BA820" s="678"/>
      <c r="BB820" s="678"/>
      <c r="BC820" s="678"/>
      <c r="BD820" s="678"/>
      <c r="BE820" s="678"/>
      <c r="BF820" s="678"/>
      <c r="BG820" s="678"/>
      <c r="BH820" s="678"/>
      <c r="BI820" s="678"/>
      <c r="BJ820" s="678"/>
      <c r="BK820" s="678"/>
      <c r="BL820" s="678"/>
      <c r="BM820" s="678"/>
      <c r="BN820" s="678"/>
      <c r="BO820" s="678"/>
      <c r="BP820" s="678"/>
      <c r="BQ820" s="678"/>
      <c r="BR820" s="678"/>
      <c r="BS820" s="678"/>
      <c r="BT820" s="678"/>
      <c r="BU820" s="678"/>
      <c r="BV820" s="678"/>
      <c r="BW820" s="678"/>
      <c r="BX820" s="678"/>
      <c r="BY820" s="678"/>
      <c r="BZ820" s="678"/>
      <c r="CA820" s="678"/>
      <c r="CB820" s="678"/>
      <c r="CC820" s="678"/>
      <c r="CD820" s="678"/>
      <c r="CE820" s="678"/>
      <c r="CF820" s="678"/>
      <c r="CG820" s="678"/>
      <c r="CH820" s="678"/>
      <c r="CI820" s="678"/>
      <c r="CJ820" s="678"/>
      <c r="CK820" s="678"/>
      <c r="CL820" s="678" t="s">
        <v>308</v>
      </c>
      <c r="CM820" s="678"/>
      <c r="CN820" s="929"/>
      <c r="CO820" s="678"/>
      <c r="CP820" s="678"/>
      <c r="CQ820" s="678" t="s">
        <v>308</v>
      </c>
      <c r="CR820" s="678" t="s">
        <v>308</v>
      </c>
      <c r="CS820" s="693"/>
      <c r="CT820" s="695"/>
      <c r="CU820" s="721"/>
      <c r="CV820" s="679"/>
      <c r="CW820" s="679"/>
      <c r="CX820" s="695"/>
      <c r="CY820" s="722">
        <v>0</v>
      </c>
      <c r="CZ820" s="722">
        <v>0</v>
      </c>
      <c r="DA820" s="695">
        <v>0</v>
      </c>
      <c r="DB820" s="695">
        <v>0</v>
      </c>
      <c r="DC820" s="695">
        <v>0</v>
      </c>
      <c r="DD820" s="695">
        <v>0</v>
      </c>
      <c r="DE820" s="695">
        <v>0</v>
      </c>
      <c r="DF820" s="695">
        <v>0</v>
      </c>
      <c r="DG820" s="695">
        <v>0</v>
      </c>
      <c r="DH820" s="679">
        <v>0</v>
      </c>
      <c r="DI820" s="679">
        <v>0</v>
      </c>
      <c r="DJ820" s="679">
        <v>0</v>
      </c>
      <c r="DK820" s="679">
        <v>0</v>
      </c>
      <c r="DL820" s="679">
        <v>0</v>
      </c>
      <c r="DM820" s="679">
        <v>0</v>
      </c>
      <c r="DN820" s="679">
        <v>0</v>
      </c>
      <c r="DO820" s="846">
        <v>0</v>
      </c>
      <c r="DP820" s="679"/>
      <c r="DQ820" s="679"/>
      <c r="DR820" s="679"/>
      <c r="DS820" s="679"/>
      <c r="DT820" s="695"/>
      <c r="DU820" s="684"/>
      <c r="DV820" s="684"/>
      <c r="DW820" s="679"/>
      <c r="DX820" s="724"/>
      <c r="DY820" s="679" t="s">
        <v>308</v>
      </c>
      <c r="DZ820" s="724" t="s">
        <v>308</v>
      </c>
      <c r="EA820" s="679"/>
      <c r="EB820" s="724"/>
    </row>
    <row r="821" spans="1:266" ht="17.25" customHeight="1" x14ac:dyDescent="0.35">
      <c r="A821" s="618" t="s">
        <v>1841</v>
      </c>
      <c r="B821" s="730">
        <v>75</v>
      </c>
      <c r="C821" s="730" t="s">
        <v>1842</v>
      </c>
      <c r="D821" s="730" t="s">
        <v>1393</v>
      </c>
      <c r="E821" s="730">
        <v>14</v>
      </c>
      <c r="F821" s="731" t="s">
        <v>574</v>
      </c>
      <c r="G821" s="732">
        <v>1</v>
      </c>
      <c r="H821" s="826">
        <v>46196</v>
      </c>
      <c r="I821" s="730">
        <v>36</v>
      </c>
      <c r="J821" s="730" t="s">
        <v>308</v>
      </c>
      <c r="K821" s="730">
        <v>37</v>
      </c>
      <c r="L821" s="730" t="s">
        <v>1843</v>
      </c>
      <c r="M821" s="734" t="s">
        <v>1841</v>
      </c>
      <c r="N821" s="734" t="s">
        <v>390</v>
      </c>
      <c r="O821" s="734" t="s">
        <v>390</v>
      </c>
      <c r="P821" s="734">
        <v>0</v>
      </c>
      <c r="Q821" s="734">
        <v>0</v>
      </c>
      <c r="R821" s="734">
        <v>608</v>
      </c>
      <c r="S821" s="734" t="s">
        <v>1655</v>
      </c>
      <c r="T821" s="734" t="s">
        <v>1726</v>
      </c>
      <c r="U821" s="734">
        <v>608</v>
      </c>
      <c r="V821" s="734" t="s">
        <v>1657</v>
      </c>
      <c r="W821" s="734"/>
      <c r="X821" s="736">
        <v>0</v>
      </c>
      <c r="Y821" s="736">
        <v>0</v>
      </c>
      <c r="Z821" s="736">
        <v>0</v>
      </c>
      <c r="AA821" s="734" t="s">
        <v>157</v>
      </c>
      <c r="AB821" s="734" t="s">
        <v>1197</v>
      </c>
      <c r="AC821" s="734" t="s">
        <v>751</v>
      </c>
      <c r="AD821" s="734">
        <v>450</v>
      </c>
      <c r="AE821" s="738">
        <v>450</v>
      </c>
      <c r="AF821" s="737" t="s">
        <v>390</v>
      </c>
      <c r="AG821" s="765"/>
      <c r="AH821" s="765"/>
      <c r="AI821" s="765" t="s">
        <v>308</v>
      </c>
      <c r="AJ821" s="740">
        <v>2</v>
      </c>
      <c r="AK821" s="766"/>
      <c r="AL821" s="740"/>
      <c r="AM821" s="767">
        <v>0</v>
      </c>
      <c r="AN821" s="767"/>
      <c r="AO821" s="767"/>
      <c r="AP821" s="767"/>
      <c r="AQ821" s="767"/>
      <c r="AR821" s="767"/>
      <c r="AS821" s="767" t="s">
        <v>397</v>
      </c>
      <c r="AT821" s="767"/>
      <c r="AU821" s="767"/>
      <c r="AV821" s="767"/>
      <c r="AW821" s="767"/>
      <c r="AX821" s="767"/>
      <c r="AY821" s="767"/>
      <c r="AZ821" s="767"/>
      <c r="BA821" s="767"/>
      <c r="BB821" s="767">
        <v>0</v>
      </c>
      <c r="BC821" s="767" t="s">
        <v>397</v>
      </c>
      <c r="BD821" s="767">
        <v>0</v>
      </c>
      <c r="BE821" s="767">
        <v>0</v>
      </c>
      <c r="BF821" s="767" t="s">
        <v>397</v>
      </c>
      <c r="BG821" s="767">
        <v>0</v>
      </c>
      <c r="BH821" s="767">
        <v>0</v>
      </c>
      <c r="BI821" s="767">
        <v>0</v>
      </c>
      <c r="BJ821" s="767" t="s">
        <v>902</v>
      </c>
      <c r="BK821" s="767">
        <v>0</v>
      </c>
      <c r="BL821" s="767"/>
      <c r="BM821" s="767"/>
      <c r="BN821" s="767" t="s">
        <v>308</v>
      </c>
      <c r="BO821" s="767" t="s">
        <v>308</v>
      </c>
      <c r="BP821" s="767" t="s">
        <v>308</v>
      </c>
      <c r="BQ821" s="767" t="s">
        <v>308</v>
      </c>
      <c r="BR821" s="767"/>
      <c r="BS821" s="767">
        <v>0</v>
      </c>
      <c r="BT821" s="767" t="s">
        <v>1672</v>
      </c>
      <c r="BU821" s="767" t="s">
        <v>579</v>
      </c>
      <c r="BV821" s="767"/>
      <c r="BW821" s="767"/>
      <c r="BX821" s="767"/>
      <c r="BY821" s="767"/>
      <c r="BZ821" s="767"/>
      <c r="CA821" s="767"/>
      <c r="CB821" s="767"/>
      <c r="CC821" s="767"/>
      <c r="CD821" s="767"/>
      <c r="CE821" s="767"/>
      <c r="CF821" s="767"/>
      <c r="CG821" s="767"/>
      <c r="CH821" s="767"/>
      <c r="CI821" s="767"/>
      <c r="CJ821" s="767"/>
      <c r="CK821" s="768"/>
      <c r="CL821" s="768" t="s">
        <v>397</v>
      </c>
      <c r="CM821" s="768" t="s">
        <v>397</v>
      </c>
      <c r="CN821" s="768" t="s">
        <v>397</v>
      </c>
      <c r="CO821" s="768">
        <v>0</v>
      </c>
      <c r="CP821" s="768">
        <v>0</v>
      </c>
      <c r="CQ821" s="768">
        <v>0</v>
      </c>
      <c r="CR821" s="735">
        <v>14</v>
      </c>
      <c r="CS821" s="744"/>
      <c r="CT821" s="745">
        <v>46279</v>
      </c>
      <c r="CU821" s="746" t="s">
        <v>590</v>
      </c>
      <c r="CV821" s="737"/>
      <c r="CW821" s="737"/>
      <c r="CX821" s="745">
        <v>46230</v>
      </c>
      <c r="CY821" s="861">
        <v>0</v>
      </c>
      <c r="CZ821" s="861">
        <v>0</v>
      </c>
      <c r="DA821" s="749">
        <v>0</v>
      </c>
      <c r="DB821" s="749">
        <v>0</v>
      </c>
      <c r="DC821" s="749">
        <v>0</v>
      </c>
      <c r="DD821" s="749" t="s">
        <v>397</v>
      </c>
      <c r="DE821" s="749" t="s">
        <v>397</v>
      </c>
      <c r="DF821" s="749" t="s">
        <v>390</v>
      </c>
      <c r="DG821" s="749" t="s">
        <v>390</v>
      </c>
      <c r="DH821" s="750">
        <v>0</v>
      </c>
      <c r="DI821" s="737" t="s">
        <v>397</v>
      </c>
      <c r="DJ821" s="737" t="s">
        <v>390</v>
      </c>
      <c r="DK821" s="737" t="s">
        <v>390</v>
      </c>
      <c r="DL821" s="737" t="s">
        <v>390</v>
      </c>
      <c r="DM821" s="737" t="s">
        <v>390</v>
      </c>
      <c r="DN821" s="737" t="s">
        <v>390</v>
      </c>
      <c r="DO821" s="762">
        <v>0</v>
      </c>
      <c r="DP821" s="763">
        <v>46276</v>
      </c>
      <c r="DQ821" s="763">
        <v>46276</v>
      </c>
      <c r="DR821" s="763">
        <v>46276</v>
      </c>
      <c r="DS821" s="750">
        <v>46276</v>
      </c>
      <c r="DT821" s="752">
        <v>46276</v>
      </c>
      <c r="DU821" s="753">
        <v>-7</v>
      </c>
      <c r="DV821" s="753" t="s">
        <v>308</v>
      </c>
      <c r="DW821" s="754">
        <v>46269</v>
      </c>
      <c r="DX821" s="755">
        <v>46269</v>
      </c>
      <c r="DY821" s="754" t="e">
        <v>#VALUE!</v>
      </c>
      <c r="DZ821" s="754" t="e">
        <v>#VALUE!</v>
      </c>
      <c r="EA821" s="754"/>
      <c r="EB821" s="755"/>
      <c r="HA821" s="756">
        <v>450</v>
      </c>
      <c r="HB821" s="756">
        <v>0</v>
      </c>
      <c r="HC821" s="756">
        <v>450</v>
      </c>
      <c r="HD821" s="756">
        <v>0</v>
      </c>
      <c r="HE821" s="756" t="s">
        <v>397</v>
      </c>
      <c r="HF821" s="756" t="s">
        <v>397</v>
      </c>
      <c r="HG821" s="756" t="s">
        <v>397</v>
      </c>
      <c r="HH821" s="756" t="s">
        <v>397</v>
      </c>
      <c r="HI821" s="756" t="s">
        <v>397</v>
      </c>
      <c r="HJ821" s="756" t="s">
        <v>397</v>
      </c>
      <c r="HK821"/>
      <c r="HL821"/>
      <c r="HM821"/>
      <c r="HN821" s="756" t="str">
        <f t="shared" ref="HN821:HN861" si="27">IF(HA821&lt;&gt;"X","SDI",IF(HE821&lt;&gt;"X","CBMJ",IF(HK821&lt;&gt;"X","AUTO PRINT","INHOUSE")))</f>
        <v>SDI</v>
      </c>
      <c r="HO821"/>
      <c r="HP821" s="757" t="s">
        <v>239</v>
      </c>
      <c r="HQ821" s="757" t="s">
        <v>239</v>
      </c>
      <c r="HR821" s="757" t="s">
        <v>239</v>
      </c>
      <c r="HS821"/>
      <c r="HW821" s="758"/>
      <c r="HX821"/>
      <c r="HY821" s="759" t="s">
        <v>572</v>
      </c>
      <c r="HZ821" s="759" t="s">
        <v>572</v>
      </c>
      <c r="IA821" s="759" t="s">
        <v>572</v>
      </c>
      <c r="IC821" s="760" t="s">
        <v>572</v>
      </c>
      <c r="ID821" s="760" t="s">
        <v>572</v>
      </c>
      <c r="IE821" s="760" t="s">
        <v>572</v>
      </c>
      <c r="IF821" s="761" t="s">
        <v>572</v>
      </c>
      <c r="IG821" s="619" t="str">
        <f t="shared" ref="IG821:IG861" si="28">IF(COUNTIF(IC821:IF821,"AUTO PRINTING*")&gt;0,"AUTO PRINTING","IN HOUSE (MANUAL)")</f>
        <v>IN HOUSE (MANUAL)</v>
      </c>
      <c r="II821" s="761" t="s">
        <v>572</v>
      </c>
      <c r="IK821" s="761" t="str">
        <f>IFERROR(VLOOKUP($M821,#REF!,13,0),"IN HOUSE (MANUAL)")</f>
        <v>IN HOUSE (MANUAL)</v>
      </c>
      <c r="IM821" s="760" t="s">
        <v>572</v>
      </c>
      <c r="IN821" s="760" t="s">
        <v>572</v>
      </c>
      <c r="IO821" s="760" t="s">
        <v>572</v>
      </c>
      <c r="IQ821" s="760" t="s">
        <v>239</v>
      </c>
      <c r="IR821" s="760" t="s">
        <v>239</v>
      </c>
      <c r="IT821" s="760" t="s">
        <v>572</v>
      </c>
      <c r="IV821" s="760" t="s">
        <v>572</v>
      </c>
      <c r="IW821" s="760" t="s">
        <v>572</v>
      </c>
      <c r="IY821" s="760" t="s">
        <v>572</v>
      </c>
      <c r="IZ821" s="760" t="s">
        <v>572</v>
      </c>
      <c r="JB821" s="760" t="s">
        <v>572</v>
      </c>
      <c r="JC821" s="760" t="s">
        <v>572</v>
      </c>
      <c r="JE821" s="760" t="s">
        <v>572</v>
      </c>
      <c r="JF821" s="760">
        <v>0</v>
      </c>
    </row>
    <row r="822" spans="1:266" ht="17.25" customHeight="1" x14ac:dyDescent="0.35">
      <c r="A822" s="618" t="s">
        <v>1844</v>
      </c>
      <c r="B822" s="730">
        <v>76</v>
      </c>
      <c r="C822" s="730" t="s">
        <v>1842</v>
      </c>
      <c r="D822" s="730" t="s">
        <v>1845</v>
      </c>
      <c r="E822" s="730">
        <v>14</v>
      </c>
      <c r="F822" s="731" t="s">
        <v>574</v>
      </c>
      <c r="G822" s="732">
        <v>1</v>
      </c>
      <c r="H822" s="826">
        <v>46169</v>
      </c>
      <c r="I822" s="730">
        <v>36</v>
      </c>
      <c r="J822" s="730" t="s">
        <v>308</v>
      </c>
      <c r="K822" s="730">
        <v>37</v>
      </c>
      <c r="L822" s="730" t="s">
        <v>1846</v>
      </c>
      <c r="M822" s="734" t="s">
        <v>1844</v>
      </c>
      <c r="N822" s="734" t="s">
        <v>390</v>
      </c>
      <c r="O822" s="734" t="s">
        <v>390</v>
      </c>
      <c r="P822" s="734">
        <v>0</v>
      </c>
      <c r="Q822" s="734">
        <v>0</v>
      </c>
      <c r="R822" s="734">
        <v>608</v>
      </c>
      <c r="S822" s="734" t="s">
        <v>1655</v>
      </c>
      <c r="T822" s="734" t="s">
        <v>1656</v>
      </c>
      <c r="U822" s="734">
        <v>608</v>
      </c>
      <c r="V822" s="734" t="s">
        <v>1657</v>
      </c>
      <c r="W822" s="734"/>
      <c r="X822" s="736"/>
      <c r="Y822" s="736"/>
      <c r="Z822" s="736"/>
      <c r="AA822" s="734" t="s">
        <v>157</v>
      </c>
      <c r="AB822" s="734" t="s">
        <v>1197</v>
      </c>
      <c r="AC822" s="734" t="s">
        <v>885</v>
      </c>
      <c r="AD822" s="734">
        <v>600</v>
      </c>
      <c r="AE822" s="738">
        <v>600</v>
      </c>
      <c r="AF822" s="737" t="s">
        <v>390</v>
      </c>
      <c r="AG822" s="765"/>
      <c r="AH822" s="765"/>
      <c r="AI822" s="765" t="s">
        <v>308</v>
      </c>
      <c r="AJ822" s="740">
        <v>3</v>
      </c>
      <c r="AK822" s="766"/>
      <c r="AL822" s="740"/>
      <c r="AM822" s="767">
        <v>0</v>
      </c>
      <c r="AN822" s="767"/>
      <c r="AO822" s="767"/>
      <c r="AP822" s="767"/>
      <c r="AQ822" s="767"/>
      <c r="AR822" s="767"/>
      <c r="AS822" s="767">
        <v>0</v>
      </c>
      <c r="AT822" s="767"/>
      <c r="AU822" s="767"/>
      <c r="AV822" s="767"/>
      <c r="AW822" s="767"/>
      <c r="AX822" s="767"/>
      <c r="AY822" s="767"/>
      <c r="AZ822" s="767"/>
      <c r="BA822" s="767"/>
      <c r="BB822" s="767">
        <v>0</v>
      </c>
      <c r="BC822" s="767">
        <v>0</v>
      </c>
      <c r="BD822" s="767">
        <v>0</v>
      </c>
      <c r="BE822" s="767">
        <v>0</v>
      </c>
      <c r="BF822" s="767">
        <v>0</v>
      </c>
      <c r="BG822" s="767">
        <v>0</v>
      </c>
      <c r="BH822" s="767">
        <v>0</v>
      </c>
      <c r="BI822" s="767">
        <v>0</v>
      </c>
      <c r="BJ822" s="767"/>
      <c r="BK822" s="767">
        <v>0</v>
      </c>
      <c r="BL822" s="767"/>
      <c r="BM822" s="767"/>
      <c r="BN822" s="767" t="s">
        <v>308</v>
      </c>
      <c r="BO822" s="767" t="s">
        <v>308</v>
      </c>
      <c r="BP822" s="767" t="s">
        <v>308</v>
      </c>
      <c r="BQ822" s="767" t="s">
        <v>308</v>
      </c>
      <c r="BR822" s="767"/>
      <c r="BS822" s="767">
        <v>0</v>
      </c>
      <c r="BT822" s="767"/>
      <c r="BU822" s="767" t="s">
        <v>579</v>
      </c>
      <c r="BV822" s="767"/>
      <c r="BW822" s="767"/>
      <c r="BX822" s="767"/>
      <c r="BY822" s="767"/>
      <c r="BZ822" s="767"/>
      <c r="CA822" s="767"/>
      <c r="CB822" s="767"/>
      <c r="CC822" s="767"/>
      <c r="CD822" s="767"/>
      <c r="CE822" s="767"/>
      <c r="CF822" s="767"/>
      <c r="CG822" s="767"/>
      <c r="CH822" s="767"/>
      <c r="CI822" s="767"/>
      <c r="CJ822" s="767"/>
      <c r="CK822" s="768"/>
      <c r="CL822" s="768" t="s">
        <v>397</v>
      </c>
      <c r="CM822" s="768" t="s">
        <v>397</v>
      </c>
      <c r="CN822" s="768" t="s">
        <v>397</v>
      </c>
      <c r="CO822" s="768">
        <v>0</v>
      </c>
      <c r="CP822" s="768">
        <v>0</v>
      </c>
      <c r="CQ822" s="768">
        <v>6</v>
      </c>
      <c r="CR822" s="735">
        <v>84</v>
      </c>
      <c r="CS822" s="744"/>
      <c r="CT822" s="745">
        <v>46275</v>
      </c>
      <c r="CU822" s="746" t="s">
        <v>1847</v>
      </c>
      <c r="CV822" s="737"/>
      <c r="CW822" s="737"/>
      <c r="CX822" s="745">
        <v>46209</v>
      </c>
      <c r="CY822" s="861">
        <v>0</v>
      </c>
      <c r="CZ822" s="861">
        <v>0</v>
      </c>
      <c r="DA822" s="749">
        <v>0</v>
      </c>
      <c r="DB822" s="749">
        <v>0</v>
      </c>
      <c r="DC822" s="749">
        <v>0</v>
      </c>
      <c r="DD822" s="749" t="s">
        <v>397</v>
      </c>
      <c r="DE822" s="749" t="s">
        <v>397</v>
      </c>
      <c r="DF822" s="749" t="s">
        <v>390</v>
      </c>
      <c r="DG822" s="749" t="s">
        <v>390</v>
      </c>
      <c r="DH822" s="750">
        <v>0</v>
      </c>
      <c r="DI822" s="737" t="s">
        <v>397</v>
      </c>
      <c r="DJ822" s="737" t="s">
        <v>390</v>
      </c>
      <c r="DK822" s="737" t="s">
        <v>390</v>
      </c>
      <c r="DL822" s="737" t="s">
        <v>390</v>
      </c>
      <c r="DM822" s="737" t="s">
        <v>390</v>
      </c>
      <c r="DN822" s="737" t="s">
        <v>390</v>
      </c>
      <c r="DO822" s="751">
        <v>0</v>
      </c>
      <c r="DP822" s="763">
        <v>46276</v>
      </c>
      <c r="DQ822" s="763">
        <v>46276</v>
      </c>
      <c r="DR822" s="763">
        <v>46276</v>
      </c>
      <c r="DS822" s="750">
        <v>46276</v>
      </c>
      <c r="DT822" s="752">
        <v>46276</v>
      </c>
      <c r="DU822" s="753">
        <v>-7</v>
      </c>
      <c r="DV822" s="753" t="s">
        <v>308</v>
      </c>
      <c r="DW822" s="754">
        <v>46269</v>
      </c>
      <c r="DX822" s="755">
        <v>46269</v>
      </c>
      <c r="DY822" s="754" t="e">
        <v>#VALUE!</v>
      </c>
      <c r="DZ822" s="754" t="e">
        <v>#VALUE!</v>
      </c>
      <c r="EA822" s="754"/>
      <c r="EB822" s="755"/>
      <c r="HA822" s="756" t="s">
        <v>397</v>
      </c>
      <c r="HB822" s="756" t="s">
        <v>397</v>
      </c>
      <c r="HC822" s="756" t="s">
        <v>397</v>
      </c>
      <c r="HD822" s="756" t="s">
        <v>397</v>
      </c>
      <c r="HE822" s="756" t="s">
        <v>397</v>
      </c>
      <c r="HF822" s="756" t="s">
        <v>397</v>
      </c>
      <c r="HG822" s="756" t="s">
        <v>397</v>
      </c>
      <c r="HH822" s="756" t="s">
        <v>397</v>
      </c>
      <c r="HI822" s="756" t="s">
        <v>397</v>
      </c>
      <c r="HJ822" s="756" t="s">
        <v>397</v>
      </c>
      <c r="HK822"/>
      <c r="HL822"/>
      <c r="HM822"/>
      <c r="HN822" s="756" t="str">
        <f t="shared" si="27"/>
        <v>AUTO PRINT</v>
      </c>
      <c r="HO822"/>
      <c r="HP822" s="757" t="s">
        <v>572</v>
      </c>
      <c r="HQ822" s="757" t="s">
        <v>572</v>
      </c>
      <c r="HR822" s="757" t="s">
        <v>572</v>
      </c>
      <c r="HS822"/>
      <c r="HW822" s="758"/>
      <c r="HX822"/>
      <c r="HY822" s="759" t="s">
        <v>572</v>
      </c>
      <c r="HZ822" s="759" t="s">
        <v>572</v>
      </c>
      <c r="IA822" s="759" t="s">
        <v>572</v>
      </c>
      <c r="IC822" s="760" t="s">
        <v>572</v>
      </c>
      <c r="ID822" s="760" t="s">
        <v>572</v>
      </c>
      <c r="IE822" s="760" t="s">
        <v>572</v>
      </c>
      <c r="IF822" s="761" t="s">
        <v>572</v>
      </c>
      <c r="IG822" s="619" t="str">
        <f t="shared" si="28"/>
        <v>IN HOUSE (MANUAL)</v>
      </c>
      <c r="II822" s="761" t="s">
        <v>572</v>
      </c>
      <c r="IK822" s="761" t="str">
        <f>IFERROR(VLOOKUP($M822,#REF!,13,0),"IN HOUSE (MANUAL)")</f>
        <v>IN HOUSE (MANUAL)</v>
      </c>
      <c r="IM822" s="760" t="s">
        <v>572</v>
      </c>
      <c r="IN822" s="760" t="s">
        <v>572</v>
      </c>
      <c r="IO822" s="760" t="s">
        <v>572</v>
      </c>
      <c r="IQ822" s="760" t="s">
        <v>572</v>
      </c>
      <c r="IR822" s="760" t="s">
        <v>572</v>
      </c>
      <c r="IT822" s="760" t="s">
        <v>572</v>
      </c>
      <c r="IV822" s="760" t="s">
        <v>572</v>
      </c>
      <c r="IW822" s="760" t="s">
        <v>572</v>
      </c>
      <c r="IY822" s="760" t="s">
        <v>572</v>
      </c>
      <c r="IZ822" s="760" t="s">
        <v>572</v>
      </c>
      <c r="JB822" s="760" t="s">
        <v>572</v>
      </c>
      <c r="JC822" s="760" t="s">
        <v>572</v>
      </c>
      <c r="JE822" s="760" t="s">
        <v>572</v>
      </c>
      <c r="JF822" s="760" t="s">
        <v>572</v>
      </c>
    </row>
    <row r="823" spans="1:266" ht="17.25" customHeight="1" x14ac:dyDescent="0.35">
      <c r="A823" s="618" t="s">
        <v>1848</v>
      </c>
      <c r="B823" s="730">
        <v>84</v>
      </c>
      <c r="C823" s="730" t="s">
        <v>1842</v>
      </c>
      <c r="D823" s="730" t="s">
        <v>1842</v>
      </c>
      <c r="E823" s="730">
        <v>14</v>
      </c>
      <c r="F823" s="731" t="s">
        <v>574</v>
      </c>
      <c r="G823" s="732">
        <v>1</v>
      </c>
      <c r="H823" s="733">
        <v>46196</v>
      </c>
      <c r="I823" s="730">
        <v>36</v>
      </c>
      <c r="J823" s="730" t="s">
        <v>308</v>
      </c>
      <c r="K823" s="730">
        <v>38</v>
      </c>
      <c r="L823" s="730" t="s">
        <v>1849</v>
      </c>
      <c r="M823" s="734" t="s">
        <v>1848</v>
      </c>
      <c r="N823" s="735" t="s">
        <v>390</v>
      </c>
      <c r="O823" s="735" t="s">
        <v>390</v>
      </c>
      <c r="P823" s="735">
        <v>0</v>
      </c>
      <c r="Q823" s="735">
        <v>0</v>
      </c>
      <c r="R823" s="734">
        <v>608</v>
      </c>
      <c r="S823" s="734" t="s">
        <v>1655</v>
      </c>
      <c r="T823" s="734" t="s">
        <v>1850</v>
      </c>
      <c r="U823" s="734">
        <v>608</v>
      </c>
      <c r="V823" s="734" t="s">
        <v>1657</v>
      </c>
      <c r="W823" s="734"/>
      <c r="X823" s="736">
        <v>0</v>
      </c>
      <c r="Y823" s="736">
        <v>0</v>
      </c>
      <c r="Z823" s="736">
        <v>0</v>
      </c>
      <c r="AA823" s="734" t="s">
        <v>157</v>
      </c>
      <c r="AB823" s="734" t="s">
        <v>1197</v>
      </c>
      <c r="AC823" s="734" t="s">
        <v>608</v>
      </c>
      <c r="AD823" s="734">
        <v>870</v>
      </c>
      <c r="AE823" s="738">
        <v>870</v>
      </c>
      <c r="AF823" s="737" t="s">
        <v>390</v>
      </c>
      <c r="AG823" s="739"/>
      <c r="AH823" s="765"/>
      <c r="AI823" s="739" t="s">
        <v>308</v>
      </c>
      <c r="AJ823" s="740">
        <v>11</v>
      </c>
      <c r="AK823" s="741"/>
      <c r="AL823" s="742"/>
      <c r="AM823" s="743">
        <v>0</v>
      </c>
      <c r="AN823" s="743"/>
      <c r="AO823" s="743"/>
      <c r="AP823" s="743"/>
      <c r="AQ823" s="743"/>
      <c r="AR823" s="743"/>
      <c r="AS823" s="743" t="s">
        <v>397</v>
      </c>
      <c r="AT823" s="743"/>
      <c r="AU823" s="743"/>
      <c r="AV823" s="743"/>
      <c r="AW823" s="743"/>
      <c r="AX823" s="743"/>
      <c r="AY823" s="743"/>
      <c r="AZ823" s="743"/>
      <c r="BA823" s="743"/>
      <c r="BB823" s="743">
        <v>0</v>
      </c>
      <c r="BC823" s="743" t="s">
        <v>397</v>
      </c>
      <c r="BD823" s="743">
        <v>0</v>
      </c>
      <c r="BE823" s="743">
        <v>0</v>
      </c>
      <c r="BF823" s="743" t="s">
        <v>397</v>
      </c>
      <c r="BG823" s="743">
        <v>0</v>
      </c>
      <c r="BH823" s="743">
        <v>0</v>
      </c>
      <c r="BI823" s="743">
        <v>0</v>
      </c>
      <c r="BJ823" s="743" t="s">
        <v>902</v>
      </c>
      <c r="BK823" s="743">
        <v>0</v>
      </c>
      <c r="BL823" s="743"/>
      <c r="BM823" s="743"/>
      <c r="BN823" s="743" t="s">
        <v>308</v>
      </c>
      <c r="BO823" s="743" t="s">
        <v>308</v>
      </c>
      <c r="BP823" s="743" t="s">
        <v>308</v>
      </c>
      <c r="BQ823" s="743" t="s">
        <v>308</v>
      </c>
      <c r="BR823" s="743"/>
      <c r="BS823" s="743">
        <v>0</v>
      </c>
      <c r="BT823" s="743" t="s">
        <v>1672</v>
      </c>
      <c r="BU823" s="743" t="s">
        <v>579</v>
      </c>
      <c r="BV823" s="743"/>
      <c r="BW823" s="743"/>
      <c r="BX823" s="743"/>
      <c r="BY823" s="743"/>
      <c r="BZ823" s="743"/>
      <c r="CA823" s="743"/>
      <c r="CB823" s="743"/>
      <c r="CC823" s="743"/>
      <c r="CD823" s="743"/>
      <c r="CE823" s="743"/>
      <c r="CF823" s="743"/>
      <c r="CG823" s="743"/>
      <c r="CH823" s="743"/>
      <c r="CI823" s="743"/>
      <c r="CJ823" s="743"/>
      <c r="CK823" s="736"/>
      <c r="CL823" s="736" t="s">
        <v>397</v>
      </c>
      <c r="CM823" s="736" t="s">
        <v>397</v>
      </c>
      <c r="CN823" s="736" t="s">
        <v>397</v>
      </c>
      <c r="CO823" s="736">
        <v>0</v>
      </c>
      <c r="CP823" s="736">
        <v>0</v>
      </c>
      <c r="CQ823" s="768">
        <v>0</v>
      </c>
      <c r="CR823" s="735">
        <v>107</v>
      </c>
      <c r="CS823" s="744"/>
      <c r="CT823" s="745">
        <v>46288</v>
      </c>
      <c r="CU823" s="859" t="s">
        <v>1289</v>
      </c>
      <c r="CV823" s="737"/>
      <c r="CW823" s="737"/>
      <c r="CX823" s="745">
        <v>46237</v>
      </c>
      <c r="CY823" s="747">
        <v>0</v>
      </c>
      <c r="CZ823" s="747" t="s">
        <v>308</v>
      </c>
      <c r="DA823" s="748">
        <v>0</v>
      </c>
      <c r="DB823" s="748">
        <v>0</v>
      </c>
      <c r="DC823" s="748">
        <v>0</v>
      </c>
      <c r="DD823" s="748" t="s">
        <v>397</v>
      </c>
      <c r="DE823" s="749" t="s">
        <v>397</v>
      </c>
      <c r="DF823" s="749" t="s">
        <v>390</v>
      </c>
      <c r="DG823" s="749" t="s">
        <v>390</v>
      </c>
      <c r="DH823" s="750">
        <v>0</v>
      </c>
      <c r="DI823" s="737" t="s">
        <v>397</v>
      </c>
      <c r="DJ823" s="737" t="s">
        <v>390</v>
      </c>
      <c r="DK823" s="737" t="s">
        <v>390</v>
      </c>
      <c r="DL823" s="737" t="s">
        <v>390</v>
      </c>
      <c r="DM823" s="737" t="s">
        <v>390</v>
      </c>
      <c r="DN823" s="737" t="s">
        <v>390</v>
      </c>
      <c r="DO823" s="762">
        <v>0</v>
      </c>
      <c r="DP823" s="737">
        <v>46283</v>
      </c>
      <c r="DQ823" s="737">
        <v>46283</v>
      </c>
      <c r="DR823" s="737">
        <v>46283</v>
      </c>
      <c r="DS823" s="750">
        <v>46283</v>
      </c>
      <c r="DT823" s="752">
        <v>46283</v>
      </c>
      <c r="DU823" s="753">
        <v>-14</v>
      </c>
      <c r="DV823" s="753" t="s">
        <v>308</v>
      </c>
      <c r="DW823" s="754">
        <v>46269</v>
      </c>
      <c r="DX823" s="755">
        <v>46269</v>
      </c>
      <c r="DY823" s="754" t="e">
        <v>#VALUE!</v>
      </c>
      <c r="DZ823" s="754" t="e">
        <v>#VALUE!</v>
      </c>
      <c r="EA823" s="754"/>
      <c r="EB823" s="755"/>
      <c r="HA823" s="756">
        <v>870</v>
      </c>
      <c r="HB823" s="756">
        <v>0</v>
      </c>
      <c r="HC823" s="756">
        <v>870</v>
      </c>
      <c r="HD823" s="756">
        <v>0</v>
      </c>
      <c r="HE823" s="756" t="s">
        <v>397</v>
      </c>
      <c r="HF823" s="756" t="s">
        <v>397</v>
      </c>
      <c r="HG823" s="756" t="s">
        <v>397</v>
      </c>
      <c r="HH823" s="756" t="s">
        <v>397</v>
      </c>
      <c r="HI823" s="756" t="s">
        <v>397</v>
      </c>
      <c r="HJ823" s="756" t="s">
        <v>397</v>
      </c>
      <c r="HK823"/>
      <c r="HL823"/>
      <c r="HM823"/>
      <c r="HN823" s="756" t="str">
        <f t="shared" si="27"/>
        <v>SDI</v>
      </c>
      <c r="HO823"/>
      <c r="HP823" s="757" t="s">
        <v>239</v>
      </c>
      <c r="HQ823" s="757" t="s">
        <v>239</v>
      </c>
      <c r="HR823" s="757" t="s">
        <v>239</v>
      </c>
      <c r="HS823"/>
      <c r="HW823" s="758"/>
      <c r="HX823"/>
      <c r="HY823" s="759" t="s">
        <v>572</v>
      </c>
      <c r="HZ823" s="759" t="s">
        <v>572</v>
      </c>
      <c r="IA823" s="759" t="s">
        <v>572</v>
      </c>
      <c r="IC823" s="760" t="s">
        <v>572</v>
      </c>
      <c r="ID823" s="760" t="s">
        <v>572</v>
      </c>
      <c r="IE823" s="760" t="s">
        <v>572</v>
      </c>
      <c r="IF823" s="761" t="s">
        <v>572</v>
      </c>
      <c r="IG823" s="619" t="str">
        <f t="shared" si="28"/>
        <v>IN HOUSE (MANUAL)</v>
      </c>
      <c r="II823" s="761" t="s">
        <v>572</v>
      </c>
      <c r="IK823" s="761" t="str">
        <f>IFERROR(VLOOKUP($M823,#REF!,13,0),"IN HOUSE (MANUAL)")</f>
        <v>IN HOUSE (MANUAL)</v>
      </c>
      <c r="IM823" s="760" t="s">
        <v>572</v>
      </c>
      <c r="IN823" s="760" t="s">
        <v>572</v>
      </c>
      <c r="IO823" s="760" t="s">
        <v>572</v>
      </c>
      <c r="IQ823" s="760" t="s">
        <v>239</v>
      </c>
      <c r="IR823" s="760" t="s">
        <v>239</v>
      </c>
      <c r="IT823" s="760" t="s">
        <v>572</v>
      </c>
      <c r="IV823" s="760" t="s">
        <v>572</v>
      </c>
      <c r="IW823" s="760" t="s">
        <v>572</v>
      </c>
      <c r="IY823" s="760" t="s">
        <v>572</v>
      </c>
      <c r="IZ823" s="760" t="s">
        <v>572</v>
      </c>
      <c r="JB823" s="760" t="s">
        <v>572</v>
      </c>
      <c r="JC823" s="760" t="s">
        <v>572</v>
      </c>
      <c r="JE823" s="760" t="s">
        <v>572</v>
      </c>
      <c r="JF823" s="760">
        <v>0</v>
      </c>
    </row>
    <row r="824" spans="1:266" ht="17.25" customHeight="1" x14ac:dyDescent="0.35">
      <c r="A824" s="618" t="s">
        <v>1851</v>
      </c>
      <c r="B824" s="730">
        <v>86</v>
      </c>
      <c r="C824" s="730" t="s">
        <v>1842</v>
      </c>
      <c r="D824" s="730" t="s">
        <v>1842</v>
      </c>
      <c r="E824" s="730">
        <v>14</v>
      </c>
      <c r="F824" s="731" t="s">
        <v>574</v>
      </c>
      <c r="G824" s="732">
        <v>1</v>
      </c>
      <c r="H824" s="733">
        <v>46220</v>
      </c>
      <c r="I824" s="730">
        <v>36</v>
      </c>
      <c r="J824" s="730" t="s">
        <v>308</v>
      </c>
      <c r="K824" s="730">
        <v>38</v>
      </c>
      <c r="L824" s="730" t="s">
        <v>1748</v>
      </c>
      <c r="M824" s="734" t="s">
        <v>1851</v>
      </c>
      <c r="N824" s="735" t="s">
        <v>390</v>
      </c>
      <c r="O824" s="735" t="s">
        <v>390</v>
      </c>
      <c r="P824" s="735">
        <v>0</v>
      </c>
      <c r="Q824" s="735">
        <v>0</v>
      </c>
      <c r="R824" s="734">
        <v>608</v>
      </c>
      <c r="S824" s="734" t="s">
        <v>1655</v>
      </c>
      <c r="T824" s="734" t="s">
        <v>1745</v>
      </c>
      <c r="U824" s="734">
        <v>608</v>
      </c>
      <c r="V824" s="734" t="s">
        <v>1701</v>
      </c>
      <c r="W824" s="734"/>
      <c r="X824" s="736">
        <v>0</v>
      </c>
      <c r="Y824" s="736"/>
      <c r="Z824" s="736"/>
      <c r="AA824" s="734" t="s">
        <v>157</v>
      </c>
      <c r="AB824" s="734" t="s">
        <v>1197</v>
      </c>
      <c r="AC824" s="734" t="s">
        <v>608</v>
      </c>
      <c r="AD824" s="734">
        <v>108</v>
      </c>
      <c r="AE824" s="738">
        <v>108</v>
      </c>
      <c r="AF824" s="737" t="s">
        <v>390</v>
      </c>
      <c r="AG824" s="739"/>
      <c r="AH824" s="765"/>
      <c r="AI824" s="739" t="s">
        <v>308</v>
      </c>
      <c r="AJ824" s="740">
        <v>13</v>
      </c>
      <c r="AK824" s="741"/>
      <c r="AL824" s="742"/>
      <c r="AM824" s="743">
        <v>0</v>
      </c>
      <c r="AN824" s="743"/>
      <c r="AO824" s="743"/>
      <c r="AP824" s="743"/>
      <c r="AQ824" s="743"/>
      <c r="AR824" s="743"/>
      <c r="AS824" s="743" t="s">
        <v>397</v>
      </c>
      <c r="AT824" s="743"/>
      <c r="AU824" s="743"/>
      <c r="AV824" s="743"/>
      <c r="AW824" s="743"/>
      <c r="AX824" s="743"/>
      <c r="AY824" s="743"/>
      <c r="AZ824" s="743"/>
      <c r="BA824" s="743"/>
      <c r="BB824" s="743">
        <v>0</v>
      </c>
      <c r="BC824" s="743" t="s">
        <v>397</v>
      </c>
      <c r="BD824" s="743">
        <v>0</v>
      </c>
      <c r="BE824" s="743">
        <v>0</v>
      </c>
      <c r="BF824" s="743">
        <v>0</v>
      </c>
      <c r="BG824" s="743">
        <v>0</v>
      </c>
      <c r="BH824" s="743">
        <v>0</v>
      </c>
      <c r="BI824" s="743">
        <v>0</v>
      </c>
      <c r="BJ824" s="743" t="s">
        <v>902</v>
      </c>
      <c r="BK824" s="743">
        <v>0</v>
      </c>
      <c r="BL824" s="743"/>
      <c r="BM824" s="743"/>
      <c r="BN824" s="743" t="s">
        <v>308</v>
      </c>
      <c r="BO824" s="743" t="s">
        <v>308</v>
      </c>
      <c r="BP824" s="743" t="s">
        <v>308</v>
      </c>
      <c r="BQ824" s="743" t="s">
        <v>308</v>
      </c>
      <c r="BR824" s="743"/>
      <c r="BS824" s="743">
        <v>0</v>
      </c>
      <c r="BT824" s="743"/>
      <c r="BU824" s="743" t="s">
        <v>579</v>
      </c>
      <c r="BV824" s="743"/>
      <c r="BW824" s="743"/>
      <c r="BX824" s="743"/>
      <c r="BY824" s="743"/>
      <c r="BZ824" s="743"/>
      <c r="CA824" s="743"/>
      <c r="CB824" s="743"/>
      <c r="CC824" s="743"/>
      <c r="CD824" s="743"/>
      <c r="CE824" s="743"/>
      <c r="CF824" s="743"/>
      <c r="CG824" s="743"/>
      <c r="CH824" s="743"/>
      <c r="CI824" s="743"/>
      <c r="CJ824" s="743"/>
      <c r="CK824" s="736"/>
      <c r="CL824" s="736" t="s">
        <v>397</v>
      </c>
      <c r="CM824" s="736" t="s">
        <v>397</v>
      </c>
      <c r="CN824" s="736" t="s">
        <v>397</v>
      </c>
      <c r="CO824" s="736">
        <v>0</v>
      </c>
      <c r="CP824" s="736">
        <v>0</v>
      </c>
      <c r="CQ824" s="768">
        <v>0</v>
      </c>
      <c r="CR824" s="735">
        <v>108</v>
      </c>
      <c r="CS824" s="744"/>
      <c r="CT824" s="745">
        <v>46286</v>
      </c>
      <c r="CU824" s="746" t="s">
        <v>1746</v>
      </c>
      <c r="CV824" s="737"/>
      <c r="CW824" s="737"/>
      <c r="CX824" s="745">
        <v>46256</v>
      </c>
      <c r="CY824" s="747">
        <v>0</v>
      </c>
      <c r="CZ824" s="747" t="s">
        <v>308</v>
      </c>
      <c r="DA824" s="748">
        <v>0</v>
      </c>
      <c r="DB824" s="748">
        <v>0</v>
      </c>
      <c r="DC824" s="748">
        <v>0</v>
      </c>
      <c r="DD824" s="748" t="s">
        <v>397</v>
      </c>
      <c r="DE824" s="749" t="s">
        <v>397</v>
      </c>
      <c r="DF824" s="749" t="s">
        <v>390</v>
      </c>
      <c r="DG824" s="749" t="s">
        <v>390</v>
      </c>
      <c r="DH824" s="750">
        <v>0</v>
      </c>
      <c r="DI824" s="737" t="s">
        <v>397</v>
      </c>
      <c r="DJ824" s="737" t="s">
        <v>390</v>
      </c>
      <c r="DK824" s="737" t="s">
        <v>390</v>
      </c>
      <c r="DL824" s="737" t="s">
        <v>390</v>
      </c>
      <c r="DM824" s="737" t="s">
        <v>390</v>
      </c>
      <c r="DN824" s="737" t="s">
        <v>390</v>
      </c>
      <c r="DO824" s="762">
        <v>0</v>
      </c>
      <c r="DP824" s="737">
        <v>46283</v>
      </c>
      <c r="DQ824" s="737">
        <v>46283</v>
      </c>
      <c r="DR824" s="737">
        <v>46283</v>
      </c>
      <c r="DS824" s="750">
        <v>46283</v>
      </c>
      <c r="DT824" s="752">
        <v>46283</v>
      </c>
      <c r="DU824" s="753">
        <v>-14</v>
      </c>
      <c r="DV824" s="753" t="s">
        <v>308</v>
      </c>
      <c r="DW824" s="754">
        <v>46269</v>
      </c>
      <c r="DX824" s="755">
        <v>46269</v>
      </c>
      <c r="DY824" s="754" t="e">
        <v>#VALUE!</v>
      </c>
      <c r="DZ824" s="754" t="e">
        <v>#VALUE!</v>
      </c>
      <c r="EA824" s="754"/>
      <c r="EB824" s="755"/>
      <c r="HA824" s="756">
        <v>108</v>
      </c>
      <c r="HB824" s="756">
        <v>0</v>
      </c>
      <c r="HC824" s="756" t="s">
        <v>397</v>
      </c>
      <c r="HD824" s="756" t="s">
        <v>397</v>
      </c>
      <c r="HE824" s="756" t="s">
        <v>397</v>
      </c>
      <c r="HF824" s="756" t="s">
        <v>397</v>
      </c>
      <c r="HG824" s="756" t="s">
        <v>397</v>
      </c>
      <c r="HH824" s="756" t="s">
        <v>397</v>
      </c>
      <c r="HI824" s="756" t="s">
        <v>397</v>
      </c>
      <c r="HJ824" s="756" t="s">
        <v>397</v>
      </c>
      <c r="HK824"/>
      <c r="HL824"/>
      <c r="HM824"/>
      <c r="HN824" s="756" t="str">
        <f t="shared" si="27"/>
        <v>SDI</v>
      </c>
      <c r="HO824"/>
      <c r="HP824" s="757" t="s">
        <v>239</v>
      </c>
      <c r="HQ824" s="757" t="s">
        <v>239</v>
      </c>
      <c r="HR824" s="757" t="s">
        <v>572</v>
      </c>
      <c r="HS824"/>
      <c r="HW824" s="758"/>
      <c r="HX824"/>
      <c r="HY824" s="759" t="s">
        <v>572</v>
      </c>
      <c r="HZ824" s="759" t="s">
        <v>572</v>
      </c>
      <c r="IA824" s="759" t="s">
        <v>572</v>
      </c>
      <c r="IC824" s="760" t="s">
        <v>572</v>
      </c>
      <c r="ID824" s="760" t="s">
        <v>572</v>
      </c>
      <c r="IE824" s="760" t="s">
        <v>572</v>
      </c>
      <c r="IF824" s="761" t="s">
        <v>572</v>
      </c>
      <c r="IG824" s="619" t="str">
        <f t="shared" si="28"/>
        <v>IN HOUSE (MANUAL)</v>
      </c>
      <c r="II824" s="761" t="s">
        <v>572</v>
      </c>
      <c r="IK824" s="761" t="str">
        <f>IFERROR(VLOOKUP($M824,#REF!,13,0),"IN HOUSE (MANUAL)")</f>
        <v>IN HOUSE (MANUAL)</v>
      </c>
      <c r="IM824" s="760" t="s">
        <v>572</v>
      </c>
      <c r="IN824" s="760" t="s">
        <v>572</v>
      </c>
      <c r="IO824" s="760" t="s">
        <v>572</v>
      </c>
      <c r="IQ824" s="760" t="s">
        <v>572</v>
      </c>
      <c r="IR824" s="760" t="s">
        <v>572</v>
      </c>
      <c r="IT824" s="760" t="s">
        <v>572</v>
      </c>
      <c r="IV824" s="760" t="s">
        <v>572</v>
      </c>
      <c r="IW824" s="760" t="s">
        <v>572</v>
      </c>
      <c r="IY824" s="760" t="s">
        <v>572</v>
      </c>
      <c r="IZ824" s="760" t="s">
        <v>572</v>
      </c>
      <c r="JB824" s="760" t="s">
        <v>572</v>
      </c>
      <c r="JC824" s="760" t="s">
        <v>572</v>
      </c>
      <c r="JE824" s="760" t="s">
        <v>572</v>
      </c>
      <c r="JF824" s="760" t="s">
        <v>572</v>
      </c>
    </row>
    <row r="825" spans="1:266" ht="17.149999999999999" customHeight="1" x14ac:dyDescent="0.35">
      <c r="A825" s="618" t="s">
        <v>1852</v>
      </c>
      <c r="B825" s="730">
        <v>87</v>
      </c>
      <c r="C825" s="730" t="s">
        <v>1842</v>
      </c>
      <c r="D825" s="730" t="s">
        <v>1842</v>
      </c>
      <c r="E825" s="730">
        <v>14</v>
      </c>
      <c r="F825" s="731" t="s">
        <v>574</v>
      </c>
      <c r="G825" s="732">
        <v>1</v>
      </c>
      <c r="H825" s="733">
        <v>46220</v>
      </c>
      <c r="I825" s="730">
        <v>36</v>
      </c>
      <c r="J825" s="730" t="s">
        <v>308</v>
      </c>
      <c r="K825" s="730">
        <v>38</v>
      </c>
      <c r="L825" s="730" t="s">
        <v>1750</v>
      </c>
      <c r="M825" s="734" t="s">
        <v>1852</v>
      </c>
      <c r="N825" s="735" t="s">
        <v>390</v>
      </c>
      <c r="O825" s="735" t="s">
        <v>390</v>
      </c>
      <c r="P825" s="735">
        <v>0</v>
      </c>
      <c r="Q825" s="735">
        <v>0</v>
      </c>
      <c r="R825" s="734">
        <v>608</v>
      </c>
      <c r="S825" s="734" t="s">
        <v>1655</v>
      </c>
      <c r="T825" s="734" t="s">
        <v>1751</v>
      </c>
      <c r="U825" s="734">
        <v>608</v>
      </c>
      <c r="V825" s="734" t="s">
        <v>1701</v>
      </c>
      <c r="W825" s="734"/>
      <c r="X825" s="736">
        <v>0</v>
      </c>
      <c r="Y825" s="736"/>
      <c r="Z825" s="736"/>
      <c r="AA825" s="734" t="s">
        <v>157</v>
      </c>
      <c r="AB825" s="734" t="s">
        <v>1197</v>
      </c>
      <c r="AC825" s="734" t="s">
        <v>608</v>
      </c>
      <c r="AD825" s="734">
        <v>246</v>
      </c>
      <c r="AE825" s="738">
        <v>246</v>
      </c>
      <c r="AF825" s="737" t="s">
        <v>390</v>
      </c>
      <c r="AG825" s="739"/>
      <c r="AH825" s="765"/>
      <c r="AI825" s="739" t="s">
        <v>308</v>
      </c>
      <c r="AJ825" s="740">
        <v>14</v>
      </c>
      <c r="AK825" s="741"/>
      <c r="AL825" s="742"/>
      <c r="AM825" s="743">
        <v>0</v>
      </c>
      <c r="AN825" s="743"/>
      <c r="AO825" s="743"/>
      <c r="AP825" s="743"/>
      <c r="AQ825" s="743"/>
      <c r="AR825" s="743"/>
      <c r="AS825" s="743">
        <v>0</v>
      </c>
      <c r="AT825" s="743"/>
      <c r="AU825" s="743"/>
      <c r="AV825" s="743"/>
      <c r="AW825" s="743"/>
      <c r="AX825" s="743"/>
      <c r="AY825" s="743"/>
      <c r="AZ825" s="743"/>
      <c r="BA825" s="743"/>
      <c r="BB825" s="743">
        <v>0</v>
      </c>
      <c r="BC825" s="743">
        <v>0</v>
      </c>
      <c r="BD825" s="743">
        <v>0</v>
      </c>
      <c r="BE825" s="743">
        <v>0</v>
      </c>
      <c r="BF825" s="743">
        <v>0</v>
      </c>
      <c r="BG825" s="743">
        <v>0</v>
      </c>
      <c r="BH825" s="743">
        <v>0</v>
      </c>
      <c r="BI825" s="743">
        <v>0</v>
      </c>
      <c r="BJ825" s="743" t="s">
        <v>902</v>
      </c>
      <c r="BK825" s="743">
        <v>0</v>
      </c>
      <c r="BL825" s="743"/>
      <c r="BM825" s="743"/>
      <c r="BN825" s="743" t="s">
        <v>308</v>
      </c>
      <c r="BO825" s="743" t="s">
        <v>308</v>
      </c>
      <c r="BP825" s="743" t="s">
        <v>308</v>
      </c>
      <c r="BQ825" s="743" t="s">
        <v>308</v>
      </c>
      <c r="BR825" s="743"/>
      <c r="BS825" s="743">
        <v>0</v>
      </c>
      <c r="BT825" s="743"/>
      <c r="BU825" s="743" t="s">
        <v>579</v>
      </c>
      <c r="BV825" s="743"/>
      <c r="BW825" s="743"/>
      <c r="BX825" s="743"/>
      <c r="BY825" s="743"/>
      <c r="BZ825" s="743"/>
      <c r="CA825" s="743"/>
      <c r="CB825" s="743"/>
      <c r="CC825" s="743"/>
      <c r="CD825" s="743"/>
      <c r="CE825" s="743"/>
      <c r="CF825" s="743"/>
      <c r="CG825" s="743"/>
      <c r="CH825" s="743"/>
      <c r="CI825" s="743"/>
      <c r="CJ825" s="743"/>
      <c r="CK825" s="736"/>
      <c r="CL825" s="736" t="s">
        <v>397</v>
      </c>
      <c r="CM825" s="736" t="s">
        <v>397</v>
      </c>
      <c r="CN825" s="736" t="s">
        <v>397</v>
      </c>
      <c r="CO825" s="736">
        <v>0</v>
      </c>
      <c r="CP825" s="736">
        <v>0</v>
      </c>
      <c r="CQ825" s="768">
        <v>130</v>
      </c>
      <c r="CR825" s="735">
        <v>246</v>
      </c>
      <c r="CS825" s="744"/>
      <c r="CT825" s="745">
        <v>46286</v>
      </c>
      <c r="CU825" s="746" t="s">
        <v>1746</v>
      </c>
      <c r="CV825" s="737"/>
      <c r="CW825" s="737"/>
      <c r="CX825" s="745">
        <v>46256</v>
      </c>
      <c r="CY825" s="747">
        <v>0</v>
      </c>
      <c r="CZ825" s="747">
        <v>0</v>
      </c>
      <c r="DA825" s="748">
        <v>0</v>
      </c>
      <c r="DB825" s="748">
        <v>0</v>
      </c>
      <c r="DC825" s="748">
        <v>0</v>
      </c>
      <c r="DD825" s="748" t="s">
        <v>397</v>
      </c>
      <c r="DE825" s="749" t="s">
        <v>397</v>
      </c>
      <c r="DF825" s="749" t="s">
        <v>390</v>
      </c>
      <c r="DG825" s="749" t="s">
        <v>390</v>
      </c>
      <c r="DH825" s="750">
        <v>0</v>
      </c>
      <c r="DI825" s="737" t="s">
        <v>397</v>
      </c>
      <c r="DJ825" s="737" t="s">
        <v>390</v>
      </c>
      <c r="DK825" s="737" t="s">
        <v>390</v>
      </c>
      <c r="DL825" s="737" t="s">
        <v>390</v>
      </c>
      <c r="DM825" s="737" t="s">
        <v>390</v>
      </c>
      <c r="DN825" s="737" t="s">
        <v>390</v>
      </c>
      <c r="DO825" s="762">
        <v>0</v>
      </c>
      <c r="DP825" s="737">
        <v>46283</v>
      </c>
      <c r="DQ825" s="737">
        <v>46283</v>
      </c>
      <c r="DR825" s="737">
        <v>46283</v>
      </c>
      <c r="DS825" s="750">
        <v>46283</v>
      </c>
      <c r="DT825" s="752">
        <v>46283</v>
      </c>
      <c r="DU825" s="753">
        <v>-14</v>
      </c>
      <c r="DV825" s="753" t="s">
        <v>308</v>
      </c>
      <c r="DW825" s="754">
        <v>46269</v>
      </c>
      <c r="DX825" s="755">
        <v>46269</v>
      </c>
      <c r="DY825" s="754" t="e">
        <v>#VALUE!</v>
      </c>
      <c r="DZ825" s="754" t="e">
        <v>#VALUE!</v>
      </c>
      <c r="EA825" s="754"/>
      <c r="EB825" s="755"/>
      <c r="HA825" s="756" t="s">
        <v>397</v>
      </c>
      <c r="HB825" s="756" t="s">
        <v>397</v>
      </c>
      <c r="HC825" s="756" t="s">
        <v>397</v>
      </c>
      <c r="HD825" s="756" t="s">
        <v>397</v>
      </c>
      <c r="HE825" s="756" t="s">
        <v>397</v>
      </c>
      <c r="HF825" s="756" t="s">
        <v>397</v>
      </c>
      <c r="HG825" s="756" t="s">
        <v>397</v>
      </c>
      <c r="HH825" s="756" t="s">
        <v>397</v>
      </c>
      <c r="HI825" s="756" t="s">
        <v>397</v>
      </c>
      <c r="HJ825" s="756" t="s">
        <v>397</v>
      </c>
      <c r="HK825"/>
      <c r="HL825"/>
      <c r="HM825"/>
      <c r="HN825" s="756" t="str">
        <f t="shared" si="27"/>
        <v>AUTO PRINT</v>
      </c>
      <c r="HO825"/>
      <c r="HP825" s="757" t="s">
        <v>572</v>
      </c>
      <c r="HQ825" s="757" t="s">
        <v>572</v>
      </c>
      <c r="HR825" s="757" t="s">
        <v>572</v>
      </c>
      <c r="HS825"/>
      <c r="HW825" s="758"/>
      <c r="HX825"/>
      <c r="HY825" s="759" t="s">
        <v>572</v>
      </c>
      <c r="HZ825" s="759" t="s">
        <v>572</v>
      </c>
      <c r="IA825" s="759" t="s">
        <v>572</v>
      </c>
      <c r="IC825" s="760" t="s">
        <v>572</v>
      </c>
      <c r="ID825" s="760" t="s">
        <v>572</v>
      </c>
      <c r="IE825" s="760" t="s">
        <v>572</v>
      </c>
      <c r="IF825" s="761" t="s">
        <v>572</v>
      </c>
      <c r="IG825" s="619" t="str">
        <f t="shared" si="28"/>
        <v>IN HOUSE (MANUAL)</v>
      </c>
      <c r="II825" s="761" t="s">
        <v>572</v>
      </c>
      <c r="IK825" s="761" t="str">
        <f>IFERROR(VLOOKUP($M825,#REF!,13,0),"IN HOUSE (MANUAL)")</f>
        <v>IN HOUSE (MANUAL)</v>
      </c>
      <c r="IM825" s="760" t="s">
        <v>572</v>
      </c>
      <c r="IN825" s="760" t="s">
        <v>572</v>
      </c>
      <c r="IO825" s="760" t="s">
        <v>572</v>
      </c>
      <c r="IQ825" s="760" t="s">
        <v>572</v>
      </c>
      <c r="IR825" s="760" t="s">
        <v>572</v>
      </c>
      <c r="IT825" s="760" t="s">
        <v>572</v>
      </c>
      <c r="IV825" s="760" t="s">
        <v>572</v>
      </c>
      <c r="IW825" s="760" t="s">
        <v>572</v>
      </c>
      <c r="IY825" s="760" t="s">
        <v>572</v>
      </c>
      <c r="IZ825" s="760" t="s">
        <v>572</v>
      </c>
      <c r="JB825" s="760" t="s">
        <v>572</v>
      </c>
      <c r="JC825" s="760" t="s">
        <v>572</v>
      </c>
      <c r="JE825" s="760" t="s">
        <v>572</v>
      </c>
      <c r="JF825" s="760" t="s">
        <v>572</v>
      </c>
    </row>
    <row r="826" spans="1:266" ht="17.25" customHeight="1" x14ac:dyDescent="0.35">
      <c r="A826" s="618" t="s">
        <v>1853</v>
      </c>
      <c r="B826" s="730">
        <v>88</v>
      </c>
      <c r="C826" s="730" t="s">
        <v>1842</v>
      </c>
      <c r="D826" s="730" t="s">
        <v>1842</v>
      </c>
      <c r="E826" s="730">
        <v>14</v>
      </c>
      <c r="F826" s="731" t="s">
        <v>574</v>
      </c>
      <c r="G826" s="732">
        <v>1</v>
      </c>
      <c r="H826" s="733">
        <v>46220</v>
      </c>
      <c r="I826" s="730">
        <v>37</v>
      </c>
      <c r="J826" s="730" t="s">
        <v>308</v>
      </c>
      <c r="K826" s="730">
        <v>38</v>
      </c>
      <c r="L826" s="730" t="s">
        <v>1753</v>
      </c>
      <c r="M826" s="734" t="s">
        <v>1853</v>
      </c>
      <c r="N826" s="735" t="s">
        <v>390</v>
      </c>
      <c r="O826" s="735" t="s">
        <v>390</v>
      </c>
      <c r="P826" s="735">
        <v>0</v>
      </c>
      <c r="Q826" s="735">
        <v>0</v>
      </c>
      <c r="R826" s="734">
        <v>608</v>
      </c>
      <c r="S826" s="734" t="s">
        <v>1655</v>
      </c>
      <c r="T826" s="734" t="s">
        <v>1700</v>
      </c>
      <c r="U826" s="734">
        <v>608</v>
      </c>
      <c r="V826" s="734" t="s">
        <v>1701</v>
      </c>
      <c r="W826" s="734"/>
      <c r="X826" s="736">
        <v>0</v>
      </c>
      <c r="Y826" s="736"/>
      <c r="Z826" s="736"/>
      <c r="AA826" s="734" t="s">
        <v>157</v>
      </c>
      <c r="AB826" s="734" t="s">
        <v>1197</v>
      </c>
      <c r="AC826" s="734" t="s">
        <v>608</v>
      </c>
      <c r="AD826" s="734">
        <v>840</v>
      </c>
      <c r="AE826" s="738">
        <v>840</v>
      </c>
      <c r="AF826" s="737" t="s">
        <v>390</v>
      </c>
      <c r="AG826" s="739"/>
      <c r="AH826" s="765"/>
      <c r="AI826" s="739" t="s">
        <v>308</v>
      </c>
      <c r="AJ826" s="740">
        <v>15</v>
      </c>
      <c r="AK826" s="741"/>
      <c r="AL826" s="742"/>
      <c r="AM826" s="743">
        <v>0</v>
      </c>
      <c r="AN826" s="743"/>
      <c r="AO826" s="743"/>
      <c r="AP826" s="743"/>
      <c r="AQ826" s="743"/>
      <c r="AR826" s="743"/>
      <c r="AS826" s="743" t="s">
        <v>397</v>
      </c>
      <c r="AT826" s="743"/>
      <c r="AU826" s="743"/>
      <c r="AV826" s="743"/>
      <c r="AW826" s="743"/>
      <c r="AX826" s="743"/>
      <c r="AY826" s="743"/>
      <c r="AZ826" s="743"/>
      <c r="BA826" s="743"/>
      <c r="BB826" s="743">
        <v>0</v>
      </c>
      <c r="BC826" s="743" t="s">
        <v>397</v>
      </c>
      <c r="BD826" s="743">
        <v>0</v>
      </c>
      <c r="BE826" s="743">
        <v>0</v>
      </c>
      <c r="BF826" s="743">
        <v>0</v>
      </c>
      <c r="BG826" s="743">
        <v>0</v>
      </c>
      <c r="BH826" s="743">
        <v>0</v>
      </c>
      <c r="BI826" s="743">
        <v>0</v>
      </c>
      <c r="BJ826" s="743" t="s">
        <v>902</v>
      </c>
      <c r="BK826" s="743">
        <v>0</v>
      </c>
      <c r="BL826" s="743"/>
      <c r="BM826" s="743"/>
      <c r="BN826" s="743" t="s">
        <v>308</v>
      </c>
      <c r="BO826" s="743" t="s">
        <v>308</v>
      </c>
      <c r="BP826" s="743" t="s">
        <v>308</v>
      </c>
      <c r="BQ826" s="743" t="s">
        <v>308</v>
      </c>
      <c r="BR826" s="743"/>
      <c r="BS826" s="743">
        <v>0</v>
      </c>
      <c r="BT826" s="743"/>
      <c r="BU826" s="743" t="s">
        <v>579</v>
      </c>
      <c r="BV826" s="743"/>
      <c r="BW826" s="743"/>
      <c r="BX826" s="743"/>
      <c r="BY826" s="743"/>
      <c r="BZ826" s="743"/>
      <c r="CA826" s="743"/>
      <c r="CB826" s="743"/>
      <c r="CC826" s="743"/>
      <c r="CD826" s="743"/>
      <c r="CE826" s="743"/>
      <c r="CF826" s="743"/>
      <c r="CG826" s="743"/>
      <c r="CH826" s="743"/>
      <c r="CI826" s="743"/>
      <c r="CJ826" s="743"/>
      <c r="CK826" s="736"/>
      <c r="CL826" s="736" t="s">
        <v>397</v>
      </c>
      <c r="CM826" s="736" t="s">
        <v>397</v>
      </c>
      <c r="CN826" s="736" t="s">
        <v>397</v>
      </c>
      <c r="CO826" s="736">
        <v>0</v>
      </c>
      <c r="CP826" s="736">
        <v>0</v>
      </c>
      <c r="CQ826" s="768">
        <v>81</v>
      </c>
      <c r="CR826" s="735">
        <v>840</v>
      </c>
      <c r="CS826" s="744"/>
      <c r="CT826" s="745">
        <v>46286</v>
      </c>
      <c r="CU826" s="746" t="s">
        <v>1746</v>
      </c>
      <c r="CV826" s="737"/>
      <c r="CW826" s="737"/>
      <c r="CX826" s="745">
        <v>46256</v>
      </c>
      <c r="CY826" s="747">
        <v>0</v>
      </c>
      <c r="CZ826" s="747" t="s">
        <v>308</v>
      </c>
      <c r="DA826" s="748">
        <v>0</v>
      </c>
      <c r="DB826" s="748">
        <v>0</v>
      </c>
      <c r="DC826" s="748">
        <v>0</v>
      </c>
      <c r="DD826" s="748" t="s">
        <v>397</v>
      </c>
      <c r="DE826" s="749" t="s">
        <v>397</v>
      </c>
      <c r="DF826" s="749" t="s">
        <v>390</v>
      </c>
      <c r="DG826" s="749" t="s">
        <v>390</v>
      </c>
      <c r="DH826" s="750">
        <v>0</v>
      </c>
      <c r="DI826" s="737" t="s">
        <v>397</v>
      </c>
      <c r="DJ826" s="737" t="s">
        <v>390</v>
      </c>
      <c r="DK826" s="737" t="s">
        <v>390</v>
      </c>
      <c r="DL826" s="737" t="s">
        <v>390</v>
      </c>
      <c r="DM826" s="737" t="s">
        <v>390</v>
      </c>
      <c r="DN826" s="737" t="s">
        <v>390</v>
      </c>
      <c r="DO826" s="762">
        <v>0</v>
      </c>
      <c r="DP826" s="737">
        <v>46283</v>
      </c>
      <c r="DQ826" s="737">
        <v>46283</v>
      </c>
      <c r="DR826" s="737">
        <v>46283</v>
      </c>
      <c r="DS826" s="750">
        <v>46283</v>
      </c>
      <c r="DT826" s="752">
        <v>46283</v>
      </c>
      <c r="DU826" s="753">
        <v>-11</v>
      </c>
      <c r="DV826" s="753" t="s">
        <v>308</v>
      </c>
      <c r="DW826" s="754">
        <v>46269</v>
      </c>
      <c r="DX826" s="755">
        <v>46272</v>
      </c>
      <c r="DY826" s="754" t="e">
        <v>#VALUE!</v>
      </c>
      <c r="DZ826" s="754" t="e">
        <v>#VALUE!</v>
      </c>
      <c r="EA826" s="754"/>
      <c r="EB826" s="755"/>
      <c r="HA826" s="756">
        <v>840</v>
      </c>
      <c r="HB826" s="756">
        <v>0</v>
      </c>
      <c r="HC826" s="756" t="s">
        <v>397</v>
      </c>
      <c r="HD826" s="756" t="s">
        <v>397</v>
      </c>
      <c r="HE826" s="756" t="s">
        <v>397</v>
      </c>
      <c r="HF826" s="756" t="s">
        <v>397</v>
      </c>
      <c r="HG826" s="756" t="s">
        <v>397</v>
      </c>
      <c r="HH826" s="756" t="s">
        <v>397</v>
      </c>
      <c r="HI826" s="756" t="s">
        <v>397</v>
      </c>
      <c r="HJ826" s="756" t="s">
        <v>397</v>
      </c>
      <c r="HK826"/>
      <c r="HL826"/>
      <c r="HM826"/>
      <c r="HN826" s="756" t="str">
        <f t="shared" si="27"/>
        <v>SDI</v>
      </c>
      <c r="HO826"/>
      <c r="HP826" s="757" t="s">
        <v>239</v>
      </c>
      <c r="HQ826" s="757" t="s">
        <v>239</v>
      </c>
      <c r="HR826" s="757" t="s">
        <v>572</v>
      </c>
      <c r="HS826"/>
      <c r="HW826" s="758"/>
      <c r="HX826"/>
      <c r="HY826" s="759" t="s">
        <v>572</v>
      </c>
      <c r="HZ826" s="759" t="s">
        <v>572</v>
      </c>
      <c r="IA826" s="759" t="s">
        <v>572</v>
      </c>
      <c r="IC826" s="760" t="s">
        <v>572</v>
      </c>
      <c r="ID826" s="760" t="s">
        <v>572</v>
      </c>
      <c r="IE826" s="760" t="s">
        <v>572</v>
      </c>
      <c r="IF826" s="761" t="s">
        <v>572</v>
      </c>
      <c r="IG826" s="619" t="str">
        <f t="shared" si="28"/>
        <v>IN HOUSE (MANUAL)</v>
      </c>
      <c r="II826" s="761" t="s">
        <v>572</v>
      </c>
      <c r="IK826" s="761" t="str">
        <f>IFERROR(VLOOKUP($M826,#REF!,13,0),"IN HOUSE (MANUAL)")</f>
        <v>IN HOUSE (MANUAL)</v>
      </c>
      <c r="IM826" s="760" t="s">
        <v>572</v>
      </c>
      <c r="IN826" s="760" t="s">
        <v>572</v>
      </c>
      <c r="IO826" s="760" t="s">
        <v>572</v>
      </c>
      <c r="IQ826" s="760" t="s">
        <v>572</v>
      </c>
      <c r="IR826" s="760" t="s">
        <v>572</v>
      </c>
      <c r="IT826" s="760" t="s">
        <v>572</v>
      </c>
      <c r="IV826" s="760" t="s">
        <v>572</v>
      </c>
      <c r="IW826" s="760" t="s">
        <v>572</v>
      </c>
      <c r="IY826" s="760" t="s">
        <v>572</v>
      </c>
      <c r="IZ826" s="760" t="s">
        <v>572</v>
      </c>
      <c r="JB826" s="760" t="s">
        <v>572</v>
      </c>
      <c r="JC826" s="760" t="s">
        <v>572</v>
      </c>
      <c r="JE826" s="760" t="s">
        <v>572</v>
      </c>
      <c r="JF826" s="760" t="s">
        <v>572</v>
      </c>
    </row>
    <row r="827" spans="1:266" ht="17.25" customHeight="1" x14ac:dyDescent="0.35">
      <c r="A827" s="618" t="s">
        <v>1854</v>
      </c>
      <c r="B827" s="730">
        <v>89</v>
      </c>
      <c r="C827" s="730" t="s">
        <v>1842</v>
      </c>
      <c r="D827" s="730" t="s">
        <v>1842</v>
      </c>
      <c r="E827" s="730">
        <v>14</v>
      </c>
      <c r="F827" s="731" t="s">
        <v>574</v>
      </c>
      <c r="G827" s="732">
        <v>1</v>
      </c>
      <c r="H827" s="826">
        <v>46220</v>
      </c>
      <c r="I827" s="730">
        <v>37</v>
      </c>
      <c r="J827" s="730" t="s">
        <v>308</v>
      </c>
      <c r="K827" s="730">
        <v>38</v>
      </c>
      <c r="L827" s="730" t="s">
        <v>1744</v>
      </c>
      <c r="M827" s="734" t="s">
        <v>1854</v>
      </c>
      <c r="N827" s="735" t="s">
        <v>390</v>
      </c>
      <c r="O827" s="735" t="s">
        <v>390</v>
      </c>
      <c r="P827" s="735">
        <v>0</v>
      </c>
      <c r="Q827" s="735">
        <v>0</v>
      </c>
      <c r="R827" s="734">
        <v>608</v>
      </c>
      <c r="S827" s="734" t="s">
        <v>1655</v>
      </c>
      <c r="T827" s="734" t="s">
        <v>1745</v>
      </c>
      <c r="U827" s="734">
        <v>608</v>
      </c>
      <c r="V827" s="734" t="s">
        <v>1701</v>
      </c>
      <c r="W827" s="734"/>
      <c r="X827" s="736">
        <v>0</v>
      </c>
      <c r="Y827" s="736"/>
      <c r="Z827" s="736"/>
      <c r="AA827" s="734" t="s">
        <v>157</v>
      </c>
      <c r="AB827" s="734" t="s">
        <v>1218</v>
      </c>
      <c r="AC827" s="734" t="s">
        <v>608</v>
      </c>
      <c r="AD827" s="734">
        <v>42</v>
      </c>
      <c r="AE827" s="764">
        <v>42</v>
      </c>
      <c r="AF827" s="737" t="s">
        <v>390</v>
      </c>
      <c r="AG827" s="739"/>
      <c r="AH827" s="739"/>
      <c r="AI827" s="739" t="s">
        <v>308</v>
      </c>
      <c r="AJ827" s="740">
        <v>16</v>
      </c>
      <c r="AK827" s="741"/>
      <c r="AL827" s="742"/>
      <c r="AM827" s="743">
        <v>0</v>
      </c>
      <c r="AN827" s="743"/>
      <c r="AO827" s="743"/>
      <c r="AP827" s="743"/>
      <c r="AQ827" s="743"/>
      <c r="AR827" s="743"/>
      <c r="AS827" s="743" t="s">
        <v>397</v>
      </c>
      <c r="AT827" s="743"/>
      <c r="AU827" s="743"/>
      <c r="AV827" s="743"/>
      <c r="AW827" s="743"/>
      <c r="AX827" s="743"/>
      <c r="AY827" s="743"/>
      <c r="AZ827" s="743"/>
      <c r="BA827" s="743"/>
      <c r="BB827" s="743">
        <v>0</v>
      </c>
      <c r="BC827" s="743" t="s">
        <v>397</v>
      </c>
      <c r="BD827" s="743">
        <v>0</v>
      </c>
      <c r="BE827" s="743">
        <v>0</v>
      </c>
      <c r="BF827" s="743">
        <v>0</v>
      </c>
      <c r="BG827" s="743">
        <v>0</v>
      </c>
      <c r="BH827" s="743">
        <v>0</v>
      </c>
      <c r="BI827" s="743">
        <v>0</v>
      </c>
      <c r="BJ827" s="743" t="s">
        <v>902</v>
      </c>
      <c r="BK827" s="743">
        <v>0</v>
      </c>
      <c r="BL827" s="743"/>
      <c r="BM827" s="743"/>
      <c r="BN827" s="743" t="s">
        <v>308</v>
      </c>
      <c r="BO827" s="743" t="s">
        <v>308</v>
      </c>
      <c r="BP827" s="743" t="s">
        <v>308</v>
      </c>
      <c r="BQ827" s="743" t="s">
        <v>308</v>
      </c>
      <c r="BR827" s="743"/>
      <c r="BS827" s="743">
        <v>0</v>
      </c>
      <c r="BT827" s="743"/>
      <c r="BU827" s="743" t="s">
        <v>579</v>
      </c>
      <c r="BV827" s="743"/>
      <c r="BW827" s="743"/>
      <c r="BX827" s="743"/>
      <c r="BY827" s="743"/>
      <c r="BZ827" s="743"/>
      <c r="CA827" s="743"/>
      <c r="CB827" s="743"/>
      <c r="CC827" s="743"/>
      <c r="CD827" s="743"/>
      <c r="CE827" s="743"/>
      <c r="CF827" s="743"/>
      <c r="CG827" s="743"/>
      <c r="CH827" s="743"/>
      <c r="CI827" s="743"/>
      <c r="CJ827" s="743"/>
      <c r="CK827" s="736"/>
      <c r="CL827" s="736" t="s">
        <v>397</v>
      </c>
      <c r="CM827" s="736" t="s">
        <v>397</v>
      </c>
      <c r="CN827" s="736" t="s">
        <v>397</v>
      </c>
      <c r="CO827" s="736">
        <v>0</v>
      </c>
      <c r="CP827" s="736">
        <v>0</v>
      </c>
      <c r="CQ827" s="768">
        <v>0</v>
      </c>
      <c r="CR827" s="735">
        <v>42</v>
      </c>
      <c r="CS827" s="744"/>
      <c r="CT827" s="745">
        <v>46286</v>
      </c>
      <c r="CU827" s="746" t="s">
        <v>1746</v>
      </c>
      <c r="CV827" s="737"/>
      <c r="CW827" s="737"/>
      <c r="CX827" s="745">
        <v>46256</v>
      </c>
      <c r="CY827" s="861">
        <v>0</v>
      </c>
      <c r="CZ827" s="861" t="s">
        <v>308</v>
      </c>
      <c r="DA827" s="749">
        <v>0</v>
      </c>
      <c r="DB827" s="749">
        <v>0</v>
      </c>
      <c r="DC827" s="749">
        <v>0</v>
      </c>
      <c r="DD827" s="749" t="s">
        <v>397</v>
      </c>
      <c r="DE827" s="749" t="s">
        <v>397</v>
      </c>
      <c r="DF827" s="749" t="s">
        <v>390</v>
      </c>
      <c r="DG827" s="749" t="s">
        <v>390</v>
      </c>
      <c r="DH827" s="750">
        <v>0</v>
      </c>
      <c r="DI827" s="737" t="s">
        <v>397</v>
      </c>
      <c r="DJ827" s="737" t="s">
        <v>390</v>
      </c>
      <c r="DK827" s="737" t="s">
        <v>390</v>
      </c>
      <c r="DL827" s="737" t="s">
        <v>390</v>
      </c>
      <c r="DM827" s="737" t="s">
        <v>390</v>
      </c>
      <c r="DN827" s="737" t="s">
        <v>390</v>
      </c>
      <c r="DO827" s="762">
        <v>0</v>
      </c>
      <c r="DP827" s="737">
        <v>46283</v>
      </c>
      <c r="DQ827" s="737">
        <v>46283</v>
      </c>
      <c r="DR827" s="737">
        <v>46283</v>
      </c>
      <c r="DS827" s="750">
        <v>46283</v>
      </c>
      <c r="DT827" s="752">
        <v>46283</v>
      </c>
      <c r="DU827" s="753">
        <v>-11</v>
      </c>
      <c r="DV827" s="753" t="s">
        <v>308</v>
      </c>
      <c r="DW827" s="754">
        <v>46272</v>
      </c>
      <c r="DX827" s="755">
        <v>46272</v>
      </c>
      <c r="DY827" s="754" t="e">
        <v>#VALUE!</v>
      </c>
      <c r="DZ827" s="754" t="e">
        <v>#VALUE!</v>
      </c>
      <c r="EA827" s="754"/>
      <c r="EB827" s="755"/>
      <c r="HA827" s="756">
        <v>42</v>
      </c>
      <c r="HB827" s="756">
        <v>0</v>
      </c>
      <c r="HC827" s="756" t="s">
        <v>397</v>
      </c>
      <c r="HD827" s="756" t="s">
        <v>397</v>
      </c>
      <c r="HE827" s="756" t="s">
        <v>397</v>
      </c>
      <c r="HF827" s="756" t="s">
        <v>397</v>
      </c>
      <c r="HG827" s="756" t="s">
        <v>397</v>
      </c>
      <c r="HH827" s="756" t="s">
        <v>397</v>
      </c>
      <c r="HI827" s="756" t="s">
        <v>397</v>
      </c>
      <c r="HJ827" s="756" t="s">
        <v>397</v>
      </c>
      <c r="HK827"/>
      <c r="HL827"/>
      <c r="HM827"/>
      <c r="HN827" s="756" t="str">
        <f t="shared" si="27"/>
        <v>SDI</v>
      </c>
      <c r="HO827"/>
      <c r="HP827" s="757" t="s">
        <v>239</v>
      </c>
      <c r="HQ827" s="757" t="s">
        <v>239</v>
      </c>
      <c r="HR827" s="757" t="s">
        <v>572</v>
      </c>
      <c r="HS827"/>
      <c r="HW827" s="758"/>
      <c r="HX827"/>
      <c r="HY827" s="759" t="s">
        <v>572</v>
      </c>
      <c r="HZ827" s="759" t="s">
        <v>572</v>
      </c>
      <c r="IA827" s="759" t="s">
        <v>572</v>
      </c>
      <c r="IC827" s="760" t="s">
        <v>572</v>
      </c>
      <c r="ID827" s="760" t="s">
        <v>572</v>
      </c>
      <c r="IE827" s="760" t="s">
        <v>572</v>
      </c>
      <c r="IF827" s="761" t="s">
        <v>572</v>
      </c>
      <c r="IG827" s="619" t="str">
        <f t="shared" si="28"/>
        <v>IN HOUSE (MANUAL)</v>
      </c>
      <c r="II827" s="761" t="s">
        <v>572</v>
      </c>
      <c r="IK827" s="761" t="str">
        <f>IFERROR(VLOOKUP($M827,#REF!,13,0),"IN HOUSE (MANUAL)")</f>
        <v>IN HOUSE (MANUAL)</v>
      </c>
      <c r="IM827" s="760" t="s">
        <v>572</v>
      </c>
      <c r="IN827" s="760" t="s">
        <v>572</v>
      </c>
      <c r="IO827" s="760" t="s">
        <v>572</v>
      </c>
      <c r="IQ827" s="760" t="s">
        <v>572</v>
      </c>
      <c r="IR827" s="760" t="s">
        <v>572</v>
      </c>
      <c r="IT827" s="760" t="s">
        <v>572</v>
      </c>
      <c r="IV827" s="760" t="s">
        <v>572</v>
      </c>
      <c r="IW827" s="760" t="s">
        <v>572</v>
      </c>
      <c r="IY827" s="760" t="s">
        <v>572</v>
      </c>
      <c r="IZ827" s="760" t="s">
        <v>572</v>
      </c>
      <c r="JB827" s="760" t="s">
        <v>572</v>
      </c>
      <c r="JC827" s="760" t="s">
        <v>572</v>
      </c>
      <c r="JE827" s="760" t="s">
        <v>572</v>
      </c>
      <c r="JF827" s="760" t="s">
        <v>572</v>
      </c>
    </row>
    <row r="828" spans="1:266" ht="17.25" customHeight="1" x14ac:dyDescent="0.35">
      <c r="A828" s="618" t="s">
        <v>1855</v>
      </c>
      <c r="B828" s="730">
        <v>90</v>
      </c>
      <c r="C828" s="730" t="s">
        <v>1842</v>
      </c>
      <c r="D828" s="730" t="s">
        <v>1842</v>
      </c>
      <c r="E828" s="730">
        <v>14</v>
      </c>
      <c r="F828" s="731" t="s">
        <v>574</v>
      </c>
      <c r="G828" s="732">
        <v>1</v>
      </c>
      <c r="H828" s="826">
        <v>46220</v>
      </c>
      <c r="I828" s="730">
        <v>37</v>
      </c>
      <c r="J828" s="730" t="s">
        <v>308</v>
      </c>
      <c r="K828" s="730">
        <v>38</v>
      </c>
      <c r="L828" s="730" t="s">
        <v>1748</v>
      </c>
      <c r="M828" s="734" t="s">
        <v>1855</v>
      </c>
      <c r="N828" s="735" t="s">
        <v>390</v>
      </c>
      <c r="O828" s="735" t="s">
        <v>390</v>
      </c>
      <c r="P828" s="735">
        <v>0</v>
      </c>
      <c r="Q828" s="735">
        <v>0</v>
      </c>
      <c r="R828" s="734">
        <v>608</v>
      </c>
      <c r="S828" s="734" t="s">
        <v>1655</v>
      </c>
      <c r="T828" s="734" t="s">
        <v>1745</v>
      </c>
      <c r="U828" s="734">
        <v>608</v>
      </c>
      <c r="V828" s="734" t="s">
        <v>1701</v>
      </c>
      <c r="W828" s="734"/>
      <c r="X828" s="736">
        <v>0</v>
      </c>
      <c r="Y828" s="736"/>
      <c r="Z828" s="736"/>
      <c r="AA828" s="734" t="s">
        <v>157</v>
      </c>
      <c r="AB828" s="734" t="s">
        <v>1218</v>
      </c>
      <c r="AC828" s="734" t="s">
        <v>608</v>
      </c>
      <c r="AD828" s="734">
        <v>108</v>
      </c>
      <c r="AE828" s="764">
        <v>108</v>
      </c>
      <c r="AF828" s="737" t="s">
        <v>390</v>
      </c>
      <c r="AG828" s="739"/>
      <c r="AH828" s="739"/>
      <c r="AI828" s="739" t="s">
        <v>308</v>
      </c>
      <c r="AJ828" s="740">
        <v>17</v>
      </c>
      <c r="AK828" s="741"/>
      <c r="AL828" s="742"/>
      <c r="AM828" s="743">
        <v>0</v>
      </c>
      <c r="AN828" s="743"/>
      <c r="AO828" s="743"/>
      <c r="AP828" s="743"/>
      <c r="AQ828" s="743"/>
      <c r="AR828" s="743"/>
      <c r="AS828" s="743" t="s">
        <v>397</v>
      </c>
      <c r="AT828" s="743"/>
      <c r="AU828" s="743"/>
      <c r="AV828" s="743"/>
      <c r="AW828" s="743"/>
      <c r="AX828" s="743"/>
      <c r="AY828" s="743"/>
      <c r="AZ828" s="743"/>
      <c r="BA828" s="743"/>
      <c r="BB828" s="743">
        <v>0</v>
      </c>
      <c r="BC828" s="743" t="s">
        <v>397</v>
      </c>
      <c r="BD828" s="743">
        <v>0</v>
      </c>
      <c r="BE828" s="743">
        <v>0</v>
      </c>
      <c r="BF828" s="743">
        <v>0</v>
      </c>
      <c r="BG828" s="743">
        <v>0</v>
      </c>
      <c r="BH828" s="743">
        <v>0</v>
      </c>
      <c r="BI828" s="743">
        <v>0</v>
      </c>
      <c r="BJ828" s="743" t="s">
        <v>902</v>
      </c>
      <c r="BK828" s="743">
        <v>0</v>
      </c>
      <c r="BL828" s="743"/>
      <c r="BM828" s="743"/>
      <c r="BN828" s="743" t="s">
        <v>308</v>
      </c>
      <c r="BO828" s="743" t="s">
        <v>308</v>
      </c>
      <c r="BP828" s="743" t="s">
        <v>308</v>
      </c>
      <c r="BQ828" s="743" t="s">
        <v>308</v>
      </c>
      <c r="BR828" s="743"/>
      <c r="BS828" s="743">
        <v>0</v>
      </c>
      <c r="BT828" s="743"/>
      <c r="BU828" s="743" t="s">
        <v>579</v>
      </c>
      <c r="BV828" s="743"/>
      <c r="BW828" s="743"/>
      <c r="BX828" s="743"/>
      <c r="BY828" s="743"/>
      <c r="BZ828" s="743"/>
      <c r="CA828" s="743"/>
      <c r="CB828" s="743"/>
      <c r="CC828" s="743"/>
      <c r="CD828" s="743"/>
      <c r="CE828" s="743"/>
      <c r="CF828" s="743"/>
      <c r="CG828" s="743"/>
      <c r="CH828" s="743"/>
      <c r="CI828" s="743"/>
      <c r="CJ828" s="743"/>
      <c r="CK828" s="736"/>
      <c r="CL828" s="736" t="s">
        <v>397</v>
      </c>
      <c r="CM828" s="736" t="s">
        <v>397</v>
      </c>
      <c r="CN828" s="736" t="s">
        <v>397</v>
      </c>
      <c r="CO828" s="736">
        <v>0</v>
      </c>
      <c r="CP828" s="736">
        <v>0</v>
      </c>
      <c r="CQ828" s="768">
        <v>0</v>
      </c>
      <c r="CR828" s="735">
        <v>108</v>
      </c>
      <c r="CS828" s="744"/>
      <c r="CT828" s="745">
        <v>46286</v>
      </c>
      <c r="CU828" s="746" t="s">
        <v>1746</v>
      </c>
      <c r="CV828" s="737"/>
      <c r="CW828" s="737"/>
      <c r="CX828" s="745">
        <v>46256</v>
      </c>
      <c r="CY828" s="861">
        <v>0</v>
      </c>
      <c r="CZ828" s="861" t="s">
        <v>308</v>
      </c>
      <c r="DA828" s="749">
        <v>0</v>
      </c>
      <c r="DB828" s="749">
        <v>0</v>
      </c>
      <c r="DC828" s="749">
        <v>0</v>
      </c>
      <c r="DD828" s="749" t="s">
        <v>397</v>
      </c>
      <c r="DE828" s="749" t="s">
        <v>397</v>
      </c>
      <c r="DF828" s="749" t="s">
        <v>390</v>
      </c>
      <c r="DG828" s="749" t="s">
        <v>390</v>
      </c>
      <c r="DH828" s="750">
        <v>0</v>
      </c>
      <c r="DI828" s="737" t="s">
        <v>397</v>
      </c>
      <c r="DJ828" s="737" t="s">
        <v>390</v>
      </c>
      <c r="DK828" s="737" t="s">
        <v>390</v>
      </c>
      <c r="DL828" s="737" t="s">
        <v>390</v>
      </c>
      <c r="DM828" s="737" t="s">
        <v>390</v>
      </c>
      <c r="DN828" s="737" t="s">
        <v>390</v>
      </c>
      <c r="DO828" s="762">
        <v>0</v>
      </c>
      <c r="DP828" s="737">
        <v>46283</v>
      </c>
      <c r="DQ828" s="737">
        <v>46283</v>
      </c>
      <c r="DR828" s="737">
        <v>46283</v>
      </c>
      <c r="DS828" s="750">
        <v>46283</v>
      </c>
      <c r="DT828" s="752">
        <v>46283</v>
      </c>
      <c r="DU828" s="753">
        <v>-11</v>
      </c>
      <c r="DV828" s="753" t="s">
        <v>308</v>
      </c>
      <c r="DW828" s="754">
        <v>46272</v>
      </c>
      <c r="DX828" s="755">
        <v>46272</v>
      </c>
      <c r="DY828" s="754" t="e">
        <v>#VALUE!</v>
      </c>
      <c r="DZ828" s="754" t="e">
        <v>#VALUE!</v>
      </c>
      <c r="EA828" s="754"/>
      <c r="EB828" s="755"/>
      <c r="HA828" s="756">
        <v>108</v>
      </c>
      <c r="HB828" s="756">
        <v>0</v>
      </c>
      <c r="HC828" s="756" t="s">
        <v>397</v>
      </c>
      <c r="HD828" s="756" t="s">
        <v>397</v>
      </c>
      <c r="HE828" s="756" t="s">
        <v>397</v>
      </c>
      <c r="HF828" s="756" t="s">
        <v>397</v>
      </c>
      <c r="HG828" s="756" t="s">
        <v>397</v>
      </c>
      <c r="HH828" s="756" t="s">
        <v>397</v>
      </c>
      <c r="HI828" s="756" t="s">
        <v>397</v>
      </c>
      <c r="HJ828" s="756" t="s">
        <v>397</v>
      </c>
      <c r="HK828"/>
      <c r="HL828"/>
      <c r="HM828"/>
      <c r="HN828" s="756" t="str">
        <f t="shared" si="27"/>
        <v>SDI</v>
      </c>
      <c r="HO828"/>
      <c r="HP828" s="757" t="s">
        <v>239</v>
      </c>
      <c r="HQ828" s="757" t="s">
        <v>239</v>
      </c>
      <c r="HR828" s="757" t="s">
        <v>572</v>
      </c>
      <c r="HS828"/>
      <c r="HW828" s="758"/>
      <c r="HX828"/>
      <c r="HY828" s="759" t="s">
        <v>572</v>
      </c>
      <c r="HZ828" s="759" t="s">
        <v>572</v>
      </c>
      <c r="IA828" s="759" t="s">
        <v>572</v>
      </c>
      <c r="IC828" s="760" t="s">
        <v>572</v>
      </c>
      <c r="ID828" s="760" t="s">
        <v>572</v>
      </c>
      <c r="IE828" s="760" t="s">
        <v>572</v>
      </c>
      <c r="IF828" s="761" t="s">
        <v>572</v>
      </c>
      <c r="IG828" s="619" t="str">
        <f t="shared" si="28"/>
        <v>IN HOUSE (MANUAL)</v>
      </c>
      <c r="II828" s="761" t="s">
        <v>572</v>
      </c>
      <c r="IK828" s="761" t="str">
        <f>IFERROR(VLOOKUP($M828,#REF!,13,0),"IN HOUSE (MANUAL)")</f>
        <v>IN HOUSE (MANUAL)</v>
      </c>
      <c r="IM828" s="760" t="s">
        <v>572</v>
      </c>
      <c r="IN828" s="760" t="s">
        <v>572</v>
      </c>
      <c r="IO828" s="760" t="s">
        <v>572</v>
      </c>
      <c r="IQ828" s="760" t="s">
        <v>572</v>
      </c>
      <c r="IR828" s="760" t="s">
        <v>572</v>
      </c>
      <c r="IT828" s="760" t="s">
        <v>572</v>
      </c>
      <c r="IV828" s="760" t="s">
        <v>572</v>
      </c>
      <c r="IW828" s="760" t="s">
        <v>572</v>
      </c>
      <c r="IY828" s="760" t="s">
        <v>572</v>
      </c>
      <c r="IZ828" s="760" t="s">
        <v>572</v>
      </c>
      <c r="JB828" s="760" t="s">
        <v>572</v>
      </c>
      <c r="JC828" s="760" t="s">
        <v>572</v>
      </c>
      <c r="JE828" s="760" t="s">
        <v>572</v>
      </c>
      <c r="JF828" s="760" t="s">
        <v>572</v>
      </c>
    </row>
    <row r="829" spans="1:266" ht="17.25" customHeight="1" x14ac:dyDescent="0.35">
      <c r="A829" s="618" t="s">
        <v>1856</v>
      </c>
      <c r="B829" s="730">
        <v>91</v>
      </c>
      <c r="C829" s="730" t="s">
        <v>1842</v>
      </c>
      <c r="D829" s="730" t="s">
        <v>1842</v>
      </c>
      <c r="E829" s="730">
        <v>14</v>
      </c>
      <c r="F829" s="731" t="s">
        <v>574</v>
      </c>
      <c r="G829" s="732">
        <v>1</v>
      </c>
      <c r="H829" s="826">
        <v>46220</v>
      </c>
      <c r="I829" s="730">
        <v>37</v>
      </c>
      <c r="J829" s="730" t="s">
        <v>308</v>
      </c>
      <c r="K829" s="730">
        <v>38</v>
      </c>
      <c r="L829" s="730" t="s">
        <v>1750</v>
      </c>
      <c r="M829" s="734" t="s">
        <v>1856</v>
      </c>
      <c r="N829" s="735" t="s">
        <v>390</v>
      </c>
      <c r="O829" s="735" t="s">
        <v>390</v>
      </c>
      <c r="P829" s="735">
        <v>0</v>
      </c>
      <c r="Q829" s="735">
        <v>0</v>
      </c>
      <c r="R829" s="734">
        <v>608</v>
      </c>
      <c r="S829" s="734" t="s">
        <v>1655</v>
      </c>
      <c r="T829" s="734" t="s">
        <v>1751</v>
      </c>
      <c r="U829" s="734">
        <v>608</v>
      </c>
      <c r="V829" s="734" t="s">
        <v>1701</v>
      </c>
      <c r="W829" s="734"/>
      <c r="X829" s="736">
        <v>0</v>
      </c>
      <c r="Y829" s="736"/>
      <c r="Z829" s="736"/>
      <c r="AA829" s="734" t="s">
        <v>157</v>
      </c>
      <c r="AB829" s="734" t="s">
        <v>1218</v>
      </c>
      <c r="AC829" s="734" t="s">
        <v>608</v>
      </c>
      <c r="AD829" s="734">
        <v>198</v>
      </c>
      <c r="AE829" s="764">
        <v>198</v>
      </c>
      <c r="AF829" s="737" t="s">
        <v>390</v>
      </c>
      <c r="AG829" s="739"/>
      <c r="AH829" s="739"/>
      <c r="AI829" s="739" t="s">
        <v>308</v>
      </c>
      <c r="AJ829" s="740">
        <v>18</v>
      </c>
      <c r="AK829" s="741"/>
      <c r="AL829" s="742"/>
      <c r="AM829" s="743">
        <v>0</v>
      </c>
      <c r="AN829" s="743"/>
      <c r="AO829" s="743"/>
      <c r="AP829" s="743"/>
      <c r="AQ829" s="743"/>
      <c r="AR829" s="743"/>
      <c r="AS829" s="743">
        <v>0</v>
      </c>
      <c r="AT829" s="743"/>
      <c r="AU829" s="743"/>
      <c r="AV829" s="743"/>
      <c r="AW829" s="743"/>
      <c r="AX829" s="743"/>
      <c r="AY829" s="743"/>
      <c r="AZ829" s="743"/>
      <c r="BA829" s="743"/>
      <c r="BB829" s="743">
        <v>0</v>
      </c>
      <c r="BC829" s="743">
        <v>0</v>
      </c>
      <c r="BD829" s="743">
        <v>0</v>
      </c>
      <c r="BE829" s="743">
        <v>0</v>
      </c>
      <c r="BF829" s="743">
        <v>0</v>
      </c>
      <c r="BG829" s="743">
        <v>0</v>
      </c>
      <c r="BH829" s="743">
        <v>0</v>
      </c>
      <c r="BI829" s="743">
        <v>0</v>
      </c>
      <c r="BJ829" s="743" t="s">
        <v>902</v>
      </c>
      <c r="BK829" s="743">
        <v>0</v>
      </c>
      <c r="BL829" s="743"/>
      <c r="BM829" s="743"/>
      <c r="BN829" s="743" t="s">
        <v>308</v>
      </c>
      <c r="BO829" s="743" t="s">
        <v>308</v>
      </c>
      <c r="BP829" s="743" t="s">
        <v>308</v>
      </c>
      <c r="BQ829" s="743" t="s">
        <v>308</v>
      </c>
      <c r="BR829" s="743"/>
      <c r="BS829" s="743">
        <v>38</v>
      </c>
      <c r="BT829" s="743"/>
      <c r="BU829" s="743" t="s">
        <v>579</v>
      </c>
      <c r="BV829" s="743"/>
      <c r="BW829" s="743"/>
      <c r="BX829" s="743"/>
      <c r="BY829" s="743"/>
      <c r="BZ829" s="743"/>
      <c r="CA829" s="743"/>
      <c r="CB829" s="743"/>
      <c r="CC829" s="743"/>
      <c r="CD829" s="743"/>
      <c r="CE829" s="743"/>
      <c r="CF829" s="743"/>
      <c r="CG829" s="743"/>
      <c r="CH829" s="743"/>
      <c r="CI829" s="743"/>
      <c r="CJ829" s="743"/>
      <c r="CK829" s="736"/>
      <c r="CL829" s="736" t="s">
        <v>397</v>
      </c>
      <c r="CM829" s="736" t="s">
        <v>397</v>
      </c>
      <c r="CN829" s="736" t="s">
        <v>397</v>
      </c>
      <c r="CO829" s="736">
        <v>38</v>
      </c>
      <c r="CP829" s="736">
        <v>38</v>
      </c>
      <c r="CQ829" s="768">
        <v>198</v>
      </c>
      <c r="CR829" s="735">
        <v>198</v>
      </c>
      <c r="CS829" s="744"/>
      <c r="CT829" s="745">
        <v>46286</v>
      </c>
      <c r="CU829" s="746" t="s">
        <v>1746</v>
      </c>
      <c r="CV829" s="737"/>
      <c r="CW829" s="737"/>
      <c r="CX829" s="745">
        <v>46256</v>
      </c>
      <c r="CY829" s="861">
        <v>0</v>
      </c>
      <c r="CZ829" s="861">
        <v>0</v>
      </c>
      <c r="DA829" s="749">
        <v>0</v>
      </c>
      <c r="DB829" s="749">
        <v>0</v>
      </c>
      <c r="DC829" s="749">
        <v>0</v>
      </c>
      <c r="DD829" s="749" t="s">
        <v>397</v>
      </c>
      <c r="DE829" s="749" t="s">
        <v>397</v>
      </c>
      <c r="DF829" s="749" t="s">
        <v>390</v>
      </c>
      <c r="DG829" s="749" t="s">
        <v>390</v>
      </c>
      <c r="DH829" s="750">
        <v>0</v>
      </c>
      <c r="DI829" s="737" t="s">
        <v>397</v>
      </c>
      <c r="DJ829" s="737" t="s">
        <v>390</v>
      </c>
      <c r="DK829" s="737" t="s">
        <v>390</v>
      </c>
      <c r="DL829" s="737" t="s">
        <v>390</v>
      </c>
      <c r="DM829" s="737" t="s">
        <v>390</v>
      </c>
      <c r="DN829" s="737" t="s">
        <v>390</v>
      </c>
      <c r="DO829" s="762">
        <v>0</v>
      </c>
      <c r="DP829" s="737">
        <v>46283</v>
      </c>
      <c r="DQ829" s="737">
        <v>46283</v>
      </c>
      <c r="DR829" s="737">
        <v>46283</v>
      </c>
      <c r="DS829" s="750">
        <v>46283</v>
      </c>
      <c r="DT829" s="752">
        <v>46283</v>
      </c>
      <c r="DU829" s="753">
        <v>-11</v>
      </c>
      <c r="DV829" s="753" t="s">
        <v>308</v>
      </c>
      <c r="DW829" s="754">
        <v>46272</v>
      </c>
      <c r="DX829" s="755">
        <v>46272</v>
      </c>
      <c r="DY829" s="754" t="e">
        <v>#VALUE!</v>
      </c>
      <c r="DZ829" s="754" t="e">
        <v>#VALUE!</v>
      </c>
      <c r="EA829" s="754"/>
      <c r="EB829" s="755"/>
      <c r="HA829" s="756" t="s">
        <v>397</v>
      </c>
      <c r="HB829" s="756" t="s">
        <v>397</v>
      </c>
      <c r="HC829" s="756" t="s">
        <v>397</v>
      </c>
      <c r="HD829" s="756" t="s">
        <v>397</v>
      </c>
      <c r="HE829" s="756" t="s">
        <v>397</v>
      </c>
      <c r="HF829" s="756" t="s">
        <v>397</v>
      </c>
      <c r="HG829" s="756" t="s">
        <v>397</v>
      </c>
      <c r="HH829" s="756" t="s">
        <v>397</v>
      </c>
      <c r="HI829" s="756" t="s">
        <v>397</v>
      </c>
      <c r="HJ829" s="756" t="s">
        <v>397</v>
      </c>
      <c r="HK829"/>
      <c r="HL829"/>
      <c r="HM829"/>
      <c r="HN829" s="756" t="str">
        <f t="shared" si="27"/>
        <v>AUTO PRINT</v>
      </c>
      <c r="HO829"/>
      <c r="HP829" s="757" t="s">
        <v>572</v>
      </c>
      <c r="HQ829" s="757" t="s">
        <v>572</v>
      </c>
      <c r="HR829" s="757" t="s">
        <v>572</v>
      </c>
      <c r="HS829"/>
      <c r="HW829" s="758"/>
      <c r="HX829"/>
      <c r="HY829" s="759" t="s">
        <v>572</v>
      </c>
      <c r="HZ829" s="759" t="s">
        <v>572</v>
      </c>
      <c r="IA829" s="759" t="s">
        <v>572</v>
      </c>
      <c r="IC829" s="760" t="s">
        <v>572</v>
      </c>
      <c r="ID829" s="760" t="s">
        <v>572</v>
      </c>
      <c r="IE829" s="760" t="s">
        <v>572</v>
      </c>
      <c r="IF829" s="761" t="s">
        <v>572</v>
      </c>
      <c r="IG829" s="619" t="str">
        <f t="shared" si="28"/>
        <v>IN HOUSE (MANUAL)</v>
      </c>
      <c r="II829" s="761" t="s">
        <v>572</v>
      </c>
      <c r="IK829" s="761" t="str">
        <f>IFERROR(VLOOKUP($M829,#REF!,13,0),"IN HOUSE (MANUAL)")</f>
        <v>IN HOUSE (MANUAL)</v>
      </c>
      <c r="IM829" s="760" t="s">
        <v>572</v>
      </c>
      <c r="IN829" s="760" t="s">
        <v>572</v>
      </c>
      <c r="IO829" s="760" t="s">
        <v>572</v>
      </c>
      <c r="IQ829" s="760" t="s">
        <v>572</v>
      </c>
      <c r="IR829" s="760" t="s">
        <v>572</v>
      </c>
      <c r="IT829" s="760" t="s">
        <v>572</v>
      </c>
      <c r="IV829" s="760" t="s">
        <v>572</v>
      </c>
      <c r="IW829" s="760" t="s">
        <v>572</v>
      </c>
      <c r="IY829" s="760" t="s">
        <v>572</v>
      </c>
      <c r="IZ829" s="760" t="s">
        <v>572</v>
      </c>
      <c r="JB829" s="760" t="s">
        <v>572</v>
      </c>
      <c r="JC829" s="760" t="s">
        <v>572</v>
      </c>
      <c r="JE829" s="760" t="s">
        <v>572</v>
      </c>
      <c r="JF829" s="760" t="s">
        <v>572</v>
      </c>
    </row>
    <row r="830" spans="1:266" ht="17.25" customHeight="1" x14ac:dyDescent="0.35">
      <c r="A830" s="618" t="s">
        <v>1857</v>
      </c>
      <c r="B830" s="730">
        <v>92</v>
      </c>
      <c r="C830" s="730" t="s">
        <v>1842</v>
      </c>
      <c r="D830" s="730" t="s">
        <v>1842</v>
      </c>
      <c r="E830" s="730">
        <v>14</v>
      </c>
      <c r="F830" s="731" t="s">
        <v>574</v>
      </c>
      <c r="G830" s="732">
        <v>1</v>
      </c>
      <c r="H830" s="826">
        <v>46220</v>
      </c>
      <c r="I830" s="730">
        <v>37</v>
      </c>
      <c r="J830" s="730" t="s">
        <v>308</v>
      </c>
      <c r="K830" s="730">
        <v>38</v>
      </c>
      <c r="L830" s="730" t="s">
        <v>1753</v>
      </c>
      <c r="M830" s="734" t="s">
        <v>1857</v>
      </c>
      <c r="N830" s="735" t="s">
        <v>390</v>
      </c>
      <c r="O830" s="735" t="s">
        <v>390</v>
      </c>
      <c r="P830" s="735">
        <v>0</v>
      </c>
      <c r="Q830" s="735">
        <v>0</v>
      </c>
      <c r="R830" s="734">
        <v>608</v>
      </c>
      <c r="S830" s="734" t="s">
        <v>1655</v>
      </c>
      <c r="T830" s="734" t="s">
        <v>1700</v>
      </c>
      <c r="U830" s="734">
        <v>608</v>
      </c>
      <c r="V830" s="734" t="s">
        <v>1701</v>
      </c>
      <c r="W830" s="734"/>
      <c r="X830" s="736">
        <v>0</v>
      </c>
      <c r="Y830" s="736"/>
      <c r="Z830" s="736"/>
      <c r="AA830" s="734" t="s">
        <v>157</v>
      </c>
      <c r="AB830" s="734" t="s">
        <v>1218</v>
      </c>
      <c r="AC830" s="734" t="s">
        <v>608</v>
      </c>
      <c r="AD830" s="734">
        <v>384</v>
      </c>
      <c r="AE830" s="764">
        <v>384</v>
      </c>
      <c r="AF830" s="737" t="s">
        <v>390</v>
      </c>
      <c r="AG830" s="739"/>
      <c r="AH830" s="739"/>
      <c r="AI830" s="739" t="s">
        <v>308</v>
      </c>
      <c r="AJ830" s="740">
        <v>19</v>
      </c>
      <c r="AK830" s="741"/>
      <c r="AL830" s="742"/>
      <c r="AM830" s="743">
        <v>0</v>
      </c>
      <c r="AN830" s="743"/>
      <c r="AO830" s="743"/>
      <c r="AP830" s="743"/>
      <c r="AQ830" s="743"/>
      <c r="AR830" s="743"/>
      <c r="AS830" s="743" t="s">
        <v>397</v>
      </c>
      <c r="AT830" s="743"/>
      <c r="AU830" s="743"/>
      <c r="AV830" s="743"/>
      <c r="AW830" s="743"/>
      <c r="AX830" s="743"/>
      <c r="AY830" s="743"/>
      <c r="AZ830" s="743"/>
      <c r="BA830" s="743"/>
      <c r="BB830" s="743">
        <v>0</v>
      </c>
      <c r="BC830" s="743" t="s">
        <v>397</v>
      </c>
      <c r="BD830" s="743">
        <v>0</v>
      </c>
      <c r="BE830" s="743">
        <v>0</v>
      </c>
      <c r="BF830" s="743">
        <v>0</v>
      </c>
      <c r="BG830" s="743">
        <v>0</v>
      </c>
      <c r="BH830" s="743">
        <v>0</v>
      </c>
      <c r="BI830" s="743">
        <v>0</v>
      </c>
      <c r="BJ830" s="743" t="s">
        <v>902</v>
      </c>
      <c r="BK830" s="743">
        <v>0</v>
      </c>
      <c r="BL830" s="743"/>
      <c r="BM830" s="743"/>
      <c r="BN830" s="743" t="s">
        <v>308</v>
      </c>
      <c r="BO830" s="743" t="s">
        <v>308</v>
      </c>
      <c r="BP830" s="743" t="s">
        <v>308</v>
      </c>
      <c r="BQ830" s="743" t="s">
        <v>308</v>
      </c>
      <c r="BR830" s="743"/>
      <c r="BS830" s="743">
        <v>0</v>
      </c>
      <c r="BT830" s="743"/>
      <c r="BU830" s="743" t="s">
        <v>579</v>
      </c>
      <c r="BV830" s="743"/>
      <c r="BW830" s="743"/>
      <c r="BX830" s="743"/>
      <c r="BY830" s="743"/>
      <c r="BZ830" s="743"/>
      <c r="CA830" s="743"/>
      <c r="CB830" s="743"/>
      <c r="CC830" s="743"/>
      <c r="CD830" s="743"/>
      <c r="CE830" s="743"/>
      <c r="CF830" s="743"/>
      <c r="CG830" s="743"/>
      <c r="CH830" s="743"/>
      <c r="CI830" s="743"/>
      <c r="CJ830" s="743"/>
      <c r="CK830" s="736"/>
      <c r="CL830" s="736" t="s">
        <v>397</v>
      </c>
      <c r="CM830" s="736" t="s">
        <v>397</v>
      </c>
      <c r="CN830" s="736" t="s">
        <v>397</v>
      </c>
      <c r="CO830" s="736">
        <v>0</v>
      </c>
      <c r="CP830" s="736">
        <v>0</v>
      </c>
      <c r="CQ830" s="768">
        <v>42</v>
      </c>
      <c r="CR830" s="735">
        <v>384</v>
      </c>
      <c r="CS830" s="744"/>
      <c r="CT830" s="745">
        <v>46286</v>
      </c>
      <c r="CU830" s="746" t="s">
        <v>1746</v>
      </c>
      <c r="CV830" s="737"/>
      <c r="CW830" s="737"/>
      <c r="CX830" s="745">
        <v>46256</v>
      </c>
      <c r="CY830" s="861">
        <v>0</v>
      </c>
      <c r="CZ830" s="861" t="s">
        <v>308</v>
      </c>
      <c r="DA830" s="749">
        <v>0</v>
      </c>
      <c r="DB830" s="749">
        <v>0</v>
      </c>
      <c r="DC830" s="749">
        <v>0</v>
      </c>
      <c r="DD830" s="749" t="s">
        <v>397</v>
      </c>
      <c r="DE830" s="749" t="s">
        <v>397</v>
      </c>
      <c r="DF830" s="749" t="s">
        <v>390</v>
      </c>
      <c r="DG830" s="749" t="s">
        <v>390</v>
      </c>
      <c r="DH830" s="750">
        <v>0</v>
      </c>
      <c r="DI830" s="737" t="s">
        <v>397</v>
      </c>
      <c r="DJ830" s="737" t="s">
        <v>390</v>
      </c>
      <c r="DK830" s="737" t="s">
        <v>390</v>
      </c>
      <c r="DL830" s="737" t="s">
        <v>390</v>
      </c>
      <c r="DM830" s="737" t="s">
        <v>390</v>
      </c>
      <c r="DN830" s="737" t="s">
        <v>390</v>
      </c>
      <c r="DO830" s="762">
        <v>0</v>
      </c>
      <c r="DP830" s="737">
        <v>46283</v>
      </c>
      <c r="DQ830" s="737">
        <v>46283</v>
      </c>
      <c r="DR830" s="737">
        <v>46283</v>
      </c>
      <c r="DS830" s="750">
        <v>46283</v>
      </c>
      <c r="DT830" s="752">
        <v>46283</v>
      </c>
      <c r="DU830" s="753">
        <v>-10</v>
      </c>
      <c r="DV830" s="753" t="s">
        <v>308</v>
      </c>
      <c r="DW830" s="754">
        <v>46272</v>
      </c>
      <c r="DX830" s="755">
        <v>46273</v>
      </c>
      <c r="DY830" s="754" t="e">
        <v>#VALUE!</v>
      </c>
      <c r="DZ830" s="754" t="e">
        <v>#VALUE!</v>
      </c>
      <c r="EA830" s="754"/>
      <c r="EB830" s="755"/>
      <c r="HA830" s="756">
        <v>384</v>
      </c>
      <c r="HB830" s="756">
        <v>0</v>
      </c>
      <c r="HC830" s="756" t="s">
        <v>397</v>
      </c>
      <c r="HD830" s="756" t="s">
        <v>397</v>
      </c>
      <c r="HE830" s="756" t="s">
        <v>397</v>
      </c>
      <c r="HF830" s="756" t="s">
        <v>397</v>
      </c>
      <c r="HG830" s="756" t="s">
        <v>397</v>
      </c>
      <c r="HH830" s="756" t="s">
        <v>397</v>
      </c>
      <c r="HI830" s="756" t="s">
        <v>397</v>
      </c>
      <c r="HJ830" s="756" t="s">
        <v>397</v>
      </c>
      <c r="HK830"/>
      <c r="HL830"/>
      <c r="HM830"/>
      <c r="HN830" s="756" t="str">
        <f t="shared" si="27"/>
        <v>SDI</v>
      </c>
      <c r="HO830"/>
      <c r="HP830" s="757" t="s">
        <v>239</v>
      </c>
      <c r="HQ830" s="757" t="s">
        <v>239</v>
      </c>
      <c r="HR830" s="757" t="s">
        <v>572</v>
      </c>
      <c r="HS830"/>
      <c r="HW830" s="758"/>
      <c r="HX830"/>
      <c r="HY830" s="759" t="s">
        <v>572</v>
      </c>
      <c r="HZ830" s="759" t="s">
        <v>572</v>
      </c>
      <c r="IA830" s="759" t="s">
        <v>572</v>
      </c>
      <c r="IC830" s="760" t="s">
        <v>572</v>
      </c>
      <c r="ID830" s="760" t="s">
        <v>572</v>
      </c>
      <c r="IE830" s="760" t="s">
        <v>572</v>
      </c>
      <c r="IF830" s="761" t="s">
        <v>572</v>
      </c>
      <c r="IG830" s="619" t="str">
        <f t="shared" si="28"/>
        <v>IN HOUSE (MANUAL)</v>
      </c>
      <c r="II830" s="761" t="s">
        <v>572</v>
      </c>
      <c r="IK830" s="761" t="str">
        <f>IFERROR(VLOOKUP($M830,#REF!,13,0),"IN HOUSE (MANUAL)")</f>
        <v>IN HOUSE (MANUAL)</v>
      </c>
      <c r="IM830" s="760" t="s">
        <v>572</v>
      </c>
      <c r="IN830" s="760" t="s">
        <v>572</v>
      </c>
      <c r="IO830" s="760" t="s">
        <v>572</v>
      </c>
      <c r="IQ830" s="760" t="s">
        <v>572</v>
      </c>
      <c r="IR830" s="760" t="s">
        <v>572</v>
      </c>
      <c r="IT830" s="760" t="s">
        <v>572</v>
      </c>
      <c r="IV830" s="760" t="s">
        <v>572</v>
      </c>
      <c r="IW830" s="760" t="s">
        <v>572</v>
      </c>
      <c r="IY830" s="760" t="s">
        <v>572</v>
      </c>
      <c r="IZ830" s="760" t="s">
        <v>572</v>
      </c>
      <c r="JB830" s="760" t="s">
        <v>572</v>
      </c>
      <c r="JC830" s="760" t="s">
        <v>572</v>
      </c>
      <c r="JE830" s="760" t="s">
        <v>572</v>
      </c>
      <c r="JF830" s="760" t="s">
        <v>572</v>
      </c>
    </row>
    <row r="831" spans="1:266" ht="17.25" customHeight="1" x14ac:dyDescent="0.35">
      <c r="A831" s="618" t="s">
        <v>1858</v>
      </c>
      <c r="B831" s="730">
        <v>93</v>
      </c>
      <c r="C831" s="730" t="s">
        <v>1842</v>
      </c>
      <c r="D831" s="730" t="s">
        <v>1842</v>
      </c>
      <c r="E831" s="730">
        <v>14</v>
      </c>
      <c r="F831" s="731" t="s">
        <v>574</v>
      </c>
      <c r="G831" s="732">
        <v>1</v>
      </c>
      <c r="H831" s="733">
        <v>46196</v>
      </c>
      <c r="I831" s="730">
        <v>37</v>
      </c>
      <c r="J831" s="730" t="s">
        <v>308</v>
      </c>
      <c r="K831" s="730">
        <v>38</v>
      </c>
      <c r="L831" s="730" t="s">
        <v>1859</v>
      </c>
      <c r="M831" s="734" t="s">
        <v>1858</v>
      </c>
      <c r="N831" s="735" t="s">
        <v>390</v>
      </c>
      <c r="O831" s="735" t="s">
        <v>390</v>
      </c>
      <c r="P831" s="735">
        <v>0</v>
      </c>
      <c r="Q831" s="735">
        <v>0</v>
      </c>
      <c r="R831" s="734">
        <v>608</v>
      </c>
      <c r="S831" s="734" t="s">
        <v>1655</v>
      </c>
      <c r="T831" s="734" t="s">
        <v>1726</v>
      </c>
      <c r="U831" s="734">
        <v>608</v>
      </c>
      <c r="V831" s="734" t="s">
        <v>1657</v>
      </c>
      <c r="W831" s="734"/>
      <c r="X831" s="736">
        <v>0</v>
      </c>
      <c r="Y831" s="736">
        <v>0</v>
      </c>
      <c r="Z831" s="736">
        <v>0</v>
      </c>
      <c r="AA831" s="734" t="s">
        <v>157</v>
      </c>
      <c r="AB831" s="734" t="s">
        <v>1218</v>
      </c>
      <c r="AC831" s="734" t="s">
        <v>608</v>
      </c>
      <c r="AD831" s="734">
        <v>1200</v>
      </c>
      <c r="AE831" s="738">
        <v>1200</v>
      </c>
      <c r="AF831" s="737" t="s">
        <v>390</v>
      </c>
      <c r="AG831" s="739"/>
      <c r="AH831" s="765"/>
      <c r="AI831" s="739" t="s">
        <v>308</v>
      </c>
      <c r="AJ831" s="740">
        <v>20</v>
      </c>
      <c r="AK831" s="741"/>
      <c r="AL831" s="742"/>
      <c r="AM831" s="743">
        <v>0</v>
      </c>
      <c r="AN831" s="743"/>
      <c r="AO831" s="743"/>
      <c r="AP831" s="743"/>
      <c r="AQ831" s="743"/>
      <c r="AR831" s="743"/>
      <c r="AS831" s="743" t="s">
        <v>397</v>
      </c>
      <c r="AT831" s="743"/>
      <c r="AU831" s="743"/>
      <c r="AV831" s="743"/>
      <c r="AW831" s="743"/>
      <c r="AX831" s="743"/>
      <c r="AY831" s="743"/>
      <c r="AZ831" s="743"/>
      <c r="BA831" s="743"/>
      <c r="BB831" s="743">
        <v>0</v>
      </c>
      <c r="BC831" s="743" t="s">
        <v>397</v>
      </c>
      <c r="BD831" s="743">
        <v>0</v>
      </c>
      <c r="BE831" s="743">
        <v>0</v>
      </c>
      <c r="BF831" s="743" t="s">
        <v>397</v>
      </c>
      <c r="BG831" s="743">
        <v>0</v>
      </c>
      <c r="BH831" s="743">
        <v>0</v>
      </c>
      <c r="BI831" s="743">
        <v>0</v>
      </c>
      <c r="BJ831" s="743" t="s">
        <v>902</v>
      </c>
      <c r="BK831" s="743">
        <v>0</v>
      </c>
      <c r="BL831" s="743"/>
      <c r="BM831" s="743"/>
      <c r="BN831" s="743" t="s">
        <v>308</v>
      </c>
      <c r="BO831" s="743" t="s">
        <v>308</v>
      </c>
      <c r="BP831" s="743" t="s">
        <v>308</v>
      </c>
      <c r="BQ831" s="743" t="s">
        <v>308</v>
      </c>
      <c r="BR831" s="743"/>
      <c r="BS831" s="743">
        <v>0</v>
      </c>
      <c r="BT831" s="743" t="s">
        <v>1672</v>
      </c>
      <c r="BU831" s="743" t="s">
        <v>579</v>
      </c>
      <c r="BV831" s="743"/>
      <c r="BW831" s="743"/>
      <c r="BX831" s="743"/>
      <c r="BY831" s="743"/>
      <c r="BZ831" s="743"/>
      <c r="CA831" s="743"/>
      <c r="CB831" s="743"/>
      <c r="CC831" s="743"/>
      <c r="CD831" s="743"/>
      <c r="CE831" s="743"/>
      <c r="CF831" s="743"/>
      <c r="CG831" s="743"/>
      <c r="CH831" s="743"/>
      <c r="CI831" s="743"/>
      <c r="CJ831" s="743"/>
      <c r="CK831" s="736"/>
      <c r="CL831" s="736" t="s">
        <v>397</v>
      </c>
      <c r="CM831" s="736" t="s">
        <v>397</v>
      </c>
      <c r="CN831" s="736" t="s">
        <v>397</v>
      </c>
      <c r="CO831" s="736">
        <v>0</v>
      </c>
      <c r="CP831" s="736">
        <v>0</v>
      </c>
      <c r="CQ831" s="736">
        <v>0</v>
      </c>
      <c r="CR831" s="734">
        <v>182</v>
      </c>
      <c r="CS831" s="744"/>
      <c r="CT831" s="745">
        <v>46288</v>
      </c>
      <c r="CU831" s="746" t="s">
        <v>1289</v>
      </c>
      <c r="CV831" s="737"/>
      <c r="CW831" s="944"/>
      <c r="CX831" s="745">
        <v>46239</v>
      </c>
      <c r="CY831" s="747">
        <v>0</v>
      </c>
      <c r="CZ831" s="747">
        <v>0</v>
      </c>
      <c r="DA831" s="748">
        <v>0</v>
      </c>
      <c r="DB831" s="748">
        <v>0</v>
      </c>
      <c r="DC831" s="748">
        <v>0</v>
      </c>
      <c r="DD831" s="748" t="s">
        <v>397</v>
      </c>
      <c r="DE831" s="749" t="s">
        <v>397</v>
      </c>
      <c r="DF831" s="749" t="s">
        <v>390</v>
      </c>
      <c r="DG831" s="749" t="s">
        <v>390</v>
      </c>
      <c r="DH831" s="750">
        <v>0</v>
      </c>
      <c r="DI831" s="737" t="s">
        <v>397</v>
      </c>
      <c r="DJ831" s="737" t="s">
        <v>390</v>
      </c>
      <c r="DK831" s="737" t="s">
        <v>390</v>
      </c>
      <c r="DL831" s="737" t="s">
        <v>390</v>
      </c>
      <c r="DM831" s="737" t="s">
        <v>390</v>
      </c>
      <c r="DN831" s="737" t="s">
        <v>390</v>
      </c>
      <c r="DO831" s="762">
        <v>0</v>
      </c>
      <c r="DP831" s="737">
        <v>46283</v>
      </c>
      <c r="DQ831" s="737">
        <v>46283</v>
      </c>
      <c r="DR831" s="737">
        <v>46283</v>
      </c>
      <c r="DS831" s="750">
        <v>46283</v>
      </c>
      <c r="DT831" s="752">
        <v>46283</v>
      </c>
      <c r="DU831" s="753">
        <v>-10</v>
      </c>
      <c r="DV831" s="753" t="s">
        <v>308</v>
      </c>
      <c r="DW831" s="754">
        <v>46273</v>
      </c>
      <c r="DX831" s="755">
        <v>46273</v>
      </c>
      <c r="DY831" s="754" t="e">
        <v>#VALUE!</v>
      </c>
      <c r="DZ831" s="754" t="e">
        <v>#VALUE!</v>
      </c>
      <c r="EA831" s="754"/>
      <c r="EB831" s="755"/>
      <c r="HA831" s="756">
        <v>1200</v>
      </c>
      <c r="HB831" s="756">
        <v>0</v>
      </c>
      <c r="HC831" s="756">
        <v>1200</v>
      </c>
      <c r="HD831" s="756">
        <v>0</v>
      </c>
      <c r="HE831" s="756" t="s">
        <v>397</v>
      </c>
      <c r="HF831" s="756" t="s">
        <v>397</v>
      </c>
      <c r="HG831" s="756" t="s">
        <v>397</v>
      </c>
      <c r="HH831" s="756" t="s">
        <v>397</v>
      </c>
      <c r="HI831" s="756" t="s">
        <v>397</v>
      </c>
      <c r="HJ831" s="756" t="s">
        <v>397</v>
      </c>
      <c r="HK831"/>
      <c r="HL831"/>
      <c r="HM831"/>
      <c r="HN831" s="756" t="str">
        <f t="shared" si="27"/>
        <v>SDI</v>
      </c>
      <c r="HO831"/>
      <c r="HP831" s="757" t="s">
        <v>239</v>
      </c>
      <c r="HQ831" s="757" t="s">
        <v>239</v>
      </c>
      <c r="HR831" s="757" t="s">
        <v>239</v>
      </c>
      <c r="HS831"/>
      <c r="HW831" s="758"/>
      <c r="HX831"/>
      <c r="HY831" s="759" t="s">
        <v>572</v>
      </c>
      <c r="HZ831" s="759" t="s">
        <v>572</v>
      </c>
      <c r="IA831" s="759" t="s">
        <v>572</v>
      </c>
      <c r="IC831" s="760" t="s">
        <v>572</v>
      </c>
      <c r="ID831" s="760" t="s">
        <v>572</v>
      </c>
      <c r="IE831" s="760" t="s">
        <v>572</v>
      </c>
      <c r="IF831" s="761" t="s">
        <v>572</v>
      </c>
      <c r="IG831" s="619" t="str">
        <f t="shared" si="28"/>
        <v>IN HOUSE (MANUAL)</v>
      </c>
      <c r="II831" s="761" t="s">
        <v>572</v>
      </c>
      <c r="IK831" s="761" t="str">
        <f>IFERROR(VLOOKUP($M831,#REF!,13,0),"IN HOUSE (MANUAL)")</f>
        <v>IN HOUSE (MANUAL)</v>
      </c>
      <c r="IM831" s="760" t="s">
        <v>572</v>
      </c>
      <c r="IN831" s="760" t="s">
        <v>572</v>
      </c>
      <c r="IO831" s="760" t="s">
        <v>572</v>
      </c>
      <c r="IQ831" s="760" t="s">
        <v>239</v>
      </c>
      <c r="IR831" s="760" t="s">
        <v>239</v>
      </c>
      <c r="IT831" s="760" t="s">
        <v>572</v>
      </c>
      <c r="IV831" s="760" t="s">
        <v>572</v>
      </c>
      <c r="IW831" s="760" t="s">
        <v>572</v>
      </c>
      <c r="IY831" s="760" t="s">
        <v>572</v>
      </c>
      <c r="IZ831" s="760" t="s">
        <v>572</v>
      </c>
      <c r="JB831" s="760" t="s">
        <v>572</v>
      </c>
      <c r="JC831" s="760" t="s">
        <v>572</v>
      </c>
      <c r="JE831" s="760" t="s">
        <v>572</v>
      </c>
      <c r="JF831" s="760">
        <v>0</v>
      </c>
    </row>
    <row r="832" spans="1:266" ht="17.25" customHeight="1" x14ac:dyDescent="0.35">
      <c r="A832" s="618" t="s">
        <v>1860</v>
      </c>
      <c r="B832" s="730">
        <v>94</v>
      </c>
      <c r="C832" s="730" t="s">
        <v>1842</v>
      </c>
      <c r="D832" s="730" t="s">
        <v>1842</v>
      </c>
      <c r="E832" s="730">
        <v>14</v>
      </c>
      <c r="F832" s="731" t="s">
        <v>574</v>
      </c>
      <c r="G832" s="732">
        <v>1</v>
      </c>
      <c r="H832" s="826">
        <v>46196</v>
      </c>
      <c r="I832" s="730">
        <v>37</v>
      </c>
      <c r="J832" s="730" t="s">
        <v>308</v>
      </c>
      <c r="K832" s="730">
        <v>38</v>
      </c>
      <c r="L832" s="730" t="s">
        <v>1755</v>
      </c>
      <c r="M832" s="734" t="s">
        <v>1860</v>
      </c>
      <c r="N832" s="735" t="s">
        <v>390</v>
      </c>
      <c r="O832" s="735" t="s">
        <v>390</v>
      </c>
      <c r="P832" s="735">
        <v>0</v>
      </c>
      <c r="Q832" s="735">
        <v>0</v>
      </c>
      <c r="R832" s="734" t="s">
        <v>1661</v>
      </c>
      <c r="S832" s="734" t="s">
        <v>1655</v>
      </c>
      <c r="T832" s="734" t="s">
        <v>1662</v>
      </c>
      <c r="U832" s="734">
        <v>608</v>
      </c>
      <c r="V832" s="734" t="s">
        <v>1657</v>
      </c>
      <c r="W832" s="734"/>
      <c r="X832" s="736">
        <v>0</v>
      </c>
      <c r="Y832" s="736"/>
      <c r="Z832" s="736"/>
      <c r="AA832" s="734" t="s">
        <v>157</v>
      </c>
      <c r="AB832" s="734" t="s">
        <v>1218</v>
      </c>
      <c r="AC832" s="734" t="s">
        <v>608</v>
      </c>
      <c r="AD832" s="734">
        <v>924</v>
      </c>
      <c r="AE832" s="738">
        <v>924</v>
      </c>
      <c r="AF832" s="737" t="s">
        <v>390</v>
      </c>
      <c r="AG832" s="739"/>
      <c r="AH832" s="739"/>
      <c r="AI832" s="739" t="s">
        <v>308</v>
      </c>
      <c r="AJ832" s="740">
        <v>21</v>
      </c>
      <c r="AK832" s="741"/>
      <c r="AL832" s="742"/>
      <c r="AM832" s="743">
        <v>0</v>
      </c>
      <c r="AN832" s="743"/>
      <c r="AO832" s="743"/>
      <c r="AP832" s="743"/>
      <c r="AQ832" s="743"/>
      <c r="AR832" s="743"/>
      <c r="AS832" s="743" t="s">
        <v>397</v>
      </c>
      <c r="AT832" s="743"/>
      <c r="AU832" s="743"/>
      <c r="AV832" s="743"/>
      <c r="AW832" s="743"/>
      <c r="AX832" s="743"/>
      <c r="AY832" s="743"/>
      <c r="AZ832" s="743"/>
      <c r="BA832" s="743"/>
      <c r="BB832" s="743">
        <v>0</v>
      </c>
      <c r="BC832" s="743" t="s">
        <v>397</v>
      </c>
      <c r="BD832" s="743">
        <v>0</v>
      </c>
      <c r="BE832" s="743">
        <v>0</v>
      </c>
      <c r="BF832" s="743">
        <v>0</v>
      </c>
      <c r="BG832" s="743">
        <v>0</v>
      </c>
      <c r="BH832" s="743">
        <v>0</v>
      </c>
      <c r="BI832" s="743">
        <v>0</v>
      </c>
      <c r="BJ832" s="743" t="s">
        <v>902</v>
      </c>
      <c r="BK832" s="743">
        <v>0</v>
      </c>
      <c r="BL832" s="743"/>
      <c r="BM832" s="743"/>
      <c r="BN832" s="743" t="s">
        <v>308</v>
      </c>
      <c r="BO832" s="743" t="s">
        <v>308</v>
      </c>
      <c r="BP832" s="743" t="s">
        <v>308</v>
      </c>
      <c r="BQ832" s="743" t="s">
        <v>308</v>
      </c>
      <c r="BR832" s="743"/>
      <c r="BS832" s="743">
        <v>0</v>
      </c>
      <c r="BT832" s="743"/>
      <c r="BU832" s="743" t="s">
        <v>579</v>
      </c>
      <c r="BV832" s="743"/>
      <c r="BW832" s="743"/>
      <c r="BX832" s="743"/>
      <c r="BY832" s="743"/>
      <c r="BZ832" s="743"/>
      <c r="CA832" s="743"/>
      <c r="CB832" s="743"/>
      <c r="CC832" s="743"/>
      <c r="CD832" s="743"/>
      <c r="CE832" s="743"/>
      <c r="CF832" s="743"/>
      <c r="CG832" s="743"/>
      <c r="CH832" s="743"/>
      <c r="CI832" s="743"/>
      <c r="CJ832" s="743"/>
      <c r="CK832" s="736"/>
      <c r="CL832" s="736" t="s">
        <v>397</v>
      </c>
      <c r="CM832" s="736" t="s">
        <v>397</v>
      </c>
      <c r="CN832" s="736" t="s">
        <v>397</v>
      </c>
      <c r="CO832" s="736">
        <v>0</v>
      </c>
      <c r="CP832" s="736">
        <v>0</v>
      </c>
      <c r="CQ832" s="736">
        <v>0</v>
      </c>
      <c r="CR832" s="734">
        <v>924</v>
      </c>
      <c r="CS832" s="744"/>
      <c r="CT832" s="745">
        <v>46288</v>
      </c>
      <c r="CU832" s="746" t="s">
        <v>1289</v>
      </c>
      <c r="CV832" s="737"/>
      <c r="CW832" s="944"/>
      <c r="CX832" s="745">
        <v>46241</v>
      </c>
      <c r="CY832" s="747">
        <v>0</v>
      </c>
      <c r="CZ832" s="747">
        <v>0</v>
      </c>
      <c r="DA832" s="748">
        <v>0</v>
      </c>
      <c r="DB832" s="748">
        <v>0</v>
      </c>
      <c r="DC832" s="748">
        <v>0</v>
      </c>
      <c r="DD832" s="748" t="s">
        <v>397</v>
      </c>
      <c r="DE832" s="749" t="s">
        <v>397</v>
      </c>
      <c r="DF832" s="749" t="s">
        <v>390</v>
      </c>
      <c r="DG832" s="749" t="s">
        <v>390</v>
      </c>
      <c r="DH832" s="750">
        <v>0</v>
      </c>
      <c r="DI832" s="737" t="s">
        <v>397</v>
      </c>
      <c r="DJ832" s="737" t="s">
        <v>390</v>
      </c>
      <c r="DK832" s="737" t="s">
        <v>390</v>
      </c>
      <c r="DL832" s="737" t="s">
        <v>390</v>
      </c>
      <c r="DM832" s="737" t="s">
        <v>390</v>
      </c>
      <c r="DN832" s="737" t="s">
        <v>390</v>
      </c>
      <c r="DO832" s="762">
        <v>0</v>
      </c>
      <c r="DP832" s="737">
        <v>46283</v>
      </c>
      <c r="DQ832" s="737">
        <v>46283</v>
      </c>
      <c r="DR832" s="737">
        <v>46283</v>
      </c>
      <c r="DS832" s="750">
        <v>46283</v>
      </c>
      <c r="DT832" s="752">
        <v>46283</v>
      </c>
      <c r="DU832" s="753">
        <v>-10</v>
      </c>
      <c r="DV832" s="753" t="s">
        <v>308</v>
      </c>
      <c r="DW832" s="754">
        <v>46273</v>
      </c>
      <c r="DX832" s="755">
        <v>46273</v>
      </c>
      <c r="DY832" s="754" t="e">
        <v>#VALUE!</v>
      </c>
      <c r="DZ832" s="754" t="e">
        <v>#VALUE!</v>
      </c>
      <c r="EA832" s="754"/>
      <c r="EB832" s="755"/>
      <c r="HA832" s="756">
        <v>924</v>
      </c>
      <c r="HB832" s="756">
        <v>0</v>
      </c>
      <c r="HC832" s="756" t="s">
        <v>397</v>
      </c>
      <c r="HD832" s="756" t="s">
        <v>397</v>
      </c>
      <c r="HE832" s="756" t="s">
        <v>397</v>
      </c>
      <c r="HF832" s="756" t="s">
        <v>397</v>
      </c>
      <c r="HG832" s="756" t="s">
        <v>397</v>
      </c>
      <c r="HH832" s="756" t="s">
        <v>397</v>
      </c>
      <c r="HI832" s="756" t="s">
        <v>397</v>
      </c>
      <c r="HJ832" s="756" t="s">
        <v>397</v>
      </c>
      <c r="HK832"/>
      <c r="HL832"/>
      <c r="HM832"/>
      <c r="HN832" s="756" t="str">
        <f t="shared" si="27"/>
        <v>SDI</v>
      </c>
      <c r="HO832"/>
      <c r="HP832" s="757" t="s">
        <v>239</v>
      </c>
      <c r="HQ832" s="757" t="s">
        <v>239</v>
      </c>
      <c r="HR832" s="757" t="s">
        <v>572</v>
      </c>
      <c r="HS832"/>
      <c r="HW832" s="758"/>
      <c r="HX832"/>
      <c r="HY832" s="759" t="s">
        <v>572</v>
      </c>
      <c r="HZ832" s="759" t="s">
        <v>572</v>
      </c>
      <c r="IA832" s="759" t="s">
        <v>572</v>
      </c>
      <c r="IC832" s="760" t="s">
        <v>572</v>
      </c>
      <c r="ID832" s="760" t="s">
        <v>572</v>
      </c>
      <c r="IE832" s="760" t="s">
        <v>572</v>
      </c>
      <c r="IF832" s="761" t="s">
        <v>572</v>
      </c>
      <c r="IG832" s="619" t="str">
        <f t="shared" si="28"/>
        <v>IN HOUSE (MANUAL)</v>
      </c>
      <c r="II832" s="761" t="s">
        <v>572</v>
      </c>
      <c r="IK832" s="761" t="str">
        <f>IFERROR(VLOOKUP($M832,#REF!,13,0),"IN HOUSE (MANUAL)")</f>
        <v>IN HOUSE (MANUAL)</v>
      </c>
      <c r="IM832" s="760" t="s">
        <v>572</v>
      </c>
      <c r="IN832" s="760" t="s">
        <v>572</v>
      </c>
      <c r="IO832" s="760" t="s">
        <v>572</v>
      </c>
      <c r="IQ832" s="760" t="s">
        <v>572</v>
      </c>
      <c r="IR832" s="760" t="s">
        <v>572</v>
      </c>
      <c r="IT832" s="760" t="s">
        <v>572</v>
      </c>
      <c r="IV832" s="760" t="s">
        <v>572</v>
      </c>
      <c r="IW832" s="760" t="s">
        <v>572</v>
      </c>
      <c r="IY832" s="760" t="s">
        <v>572</v>
      </c>
      <c r="IZ832" s="760" t="s">
        <v>572</v>
      </c>
      <c r="JB832" s="760" t="s">
        <v>572</v>
      </c>
      <c r="JC832" s="760" t="s">
        <v>572</v>
      </c>
      <c r="JE832" s="760" t="s">
        <v>572</v>
      </c>
      <c r="JF832" s="760" t="s">
        <v>572</v>
      </c>
    </row>
    <row r="833" spans="1:266" ht="17.25" customHeight="1" x14ac:dyDescent="0.35">
      <c r="A833" s="618" t="s">
        <v>1861</v>
      </c>
      <c r="B833" s="730">
        <v>95</v>
      </c>
      <c r="C833" s="730" t="s">
        <v>1842</v>
      </c>
      <c r="D833" s="730" t="s">
        <v>1842</v>
      </c>
      <c r="E833" s="730">
        <v>14</v>
      </c>
      <c r="F833" s="731" t="s">
        <v>574</v>
      </c>
      <c r="G833" s="732">
        <v>1</v>
      </c>
      <c r="H833" s="826">
        <v>46231</v>
      </c>
      <c r="I833" s="730">
        <v>37</v>
      </c>
      <c r="J833" s="730" t="s">
        <v>308</v>
      </c>
      <c r="K833" s="730">
        <v>39</v>
      </c>
      <c r="L833" s="730" t="s">
        <v>1862</v>
      </c>
      <c r="M833" s="734" t="s">
        <v>1861</v>
      </c>
      <c r="N833" s="735" t="s">
        <v>390</v>
      </c>
      <c r="O833" s="735" t="s">
        <v>390</v>
      </c>
      <c r="P833" s="735">
        <v>0</v>
      </c>
      <c r="Q833" s="735">
        <v>0</v>
      </c>
      <c r="R833" s="734">
        <v>608</v>
      </c>
      <c r="S833" s="734" t="s">
        <v>1655</v>
      </c>
      <c r="T833" s="734" t="s">
        <v>1863</v>
      </c>
      <c r="U833" s="734">
        <v>608</v>
      </c>
      <c r="V833" s="734" t="s">
        <v>1657</v>
      </c>
      <c r="W833" s="734"/>
      <c r="X833" s="736"/>
      <c r="Y833" s="736"/>
      <c r="Z833" s="736"/>
      <c r="AA833" s="734" t="s">
        <v>157</v>
      </c>
      <c r="AB833" s="734" t="s">
        <v>1218</v>
      </c>
      <c r="AC833" s="734" t="s">
        <v>584</v>
      </c>
      <c r="AD833" s="734">
        <v>120</v>
      </c>
      <c r="AE833" s="764">
        <v>120</v>
      </c>
      <c r="AF833" s="737" t="s">
        <v>390</v>
      </c>
      <c r="AG833" s="739"/>
      <c r="AH833" s="739"/>
      <c r="AI833" s="739" t="s">
        <v>308</v>
      </c>
      <c r="AJ833" s="740">
        <v>22</v>
      </c>
      <c r="AK833" s="741"/>
      <c r="AL833" s="742"/>
      <c r="AM833" s="743">
        <v>0</v>
      </c>
      <c r="AN833" s="743"/>
      <c r="AO833" s="743"/>
      <c r="AP833" s="743"/>
      <c r="AQ833" s="743"/>
      <c r="AR833" s="743"/>
      <c r="AS833" s="743">
        <v>0</v>
      </c>
      <c r="AT833" s="743"/>
      <c r="AU833" s="743"/>
      <c r="AV833" s="743"/>
      <c r="AW833" s="743"/>
      <c r="AX833" s="743"/>
      <c r="AY833" s="743"/>
      <c r="AZ833" s="743"/>
      <c r="BA833" s="743"/>
      <c r="BB833" s="743">
        <v>0</v>
      </c>
      <c r="BC833" s="743">
        <v>0</v>
      </c>
      <c r="BD833" s="743">
        <v>0</v>
      </c>
      <c r="BE833" s="743">
        <v>0</v>
      </c>
      <c r="BF833" s="743">
        <v>0</v>
      </c>
      <c r="BG833" s="743">
        <v>0</v>
      </c>
      <c r="BH833" s="743">
        <v>0</v>
      </c>
      <c r="BI833" s="743">
        <v>0</v>
      </c>
      <c r="BJ833" s="743"/>
      <c r="BK833" s="743">
        <v>0</v>
      </c>
      <c r="BL833" s="743"/>
      <c r="BM833" s="743"/>
      <c r="BN833" s="743" t="s">
        <v>308</v>
      </c>
      <c r="BO833" s="743" t="s">
        <v>308</v>
      </c>
      <c r="BP833" s="743" t="s">
        <v>308</v>
      </c>
      <c r="BQ833" s="743" t="s">
        <v>308</v>
      </c>
      <c r="BR833" s="743"/>
      <c r="BS833" s="743">
        <v>0</v>
      </c>
      <c r="BT833" s="743"/>
      <c r="BU833" s="743" t="s">
        <v>579</v>
      </c>
      <c r="BV833" s="743"/>
      <c r="BW833" s="743"/>
      <c r="BX833" s="743"/>
      <c r="BY833" s="743"/>
      <c r="BZ833" s="743"/>
      <c r="CA833" s="743"/>
      <c r="CB833" s="743"/>
      <c r="CC833" s="743"/>
      <c r="CD833" s="743"/>
      <c r="CE833" s="743"/>
      <c r="CF833" s="743"/>
      <c r="CG833" s="743"/>
      <c r="CH833" s="743"/>
      <c r="CI833" s="743"/>
      <c r="CJ833" s="743"/>
      <c r="CK833" s="736"/>
      <c r="CL833" s="736" t="s">
        <v>397</v>
      </c>
      <c r="CM833" s="736" t="s">
        <v>397</v>
      </c>
      <c r="CN833" s="736" t="s">
        <v>397</v>
      </c>
      <c r="CO833" s="736">
        <v>0</v>
      </c>
      <c r="CP833" s="736">
        <v>0</v>
      </c>
      <c r="CQ833" s="768">
        <v>0</v>
      </c>
      <c r="CR833" s="735">
        <v>120</v>
      </c>
      <c r="CS833" s="744"/>
      <c r="CT833" s="745">
        <v>46296</v>
      </c>
      <c r="CU833" s="746" t="s">
        <v>1693</v>
      </c>
      <c r="CV833" s="737"/>
      <c r="CW833" s="737"/>
      <c r="CX833" s="745">
        <v>46255</v>
      </c>
      <c r="CY833" s="861">
        <v>0</v>
      </c>
      <c r="CZ833" s="861" t="s">
        <v>308</v>
      </c>
      <c r="DA833" s="749">
        <v>0</v>
      </c>
      <c r="DB833" s="749">
        <v>0</v>
      </c>
      <c r="DC833" s="749">
        <v>0</v>
      </c>
      <c r="DD833" s="749" t="s">
        <v>397</v>
      </c>
      <c r="DE833" s="749" t="s">
        <v>397</v>
      </c>
      <c r="DF833" s="749" t="s">
        <v>390</v>
      </c>
      <c r="DG833" s="749" t="s">
        <v>390</v>
      </c>
      <c r="DH833" s="750">
        <v>0</v>
      </c>
      <c r="DI833" s="737" t="s">
        <v>397</v>
      </c>
      <c r="DJ833" s="737" t="s">
        <v>390</v>
      </c>
      <c r="DK833" s="737" t="s">
        <v>390</v>
      </c>
      <c r="DL833" s="737" t="s">
        <v>390</v>
      </c>
      <c r="DM833" s="737" t="s">
        <v>390</v>
      </c>
      <c r="DN833" s="737" t="s">
        <v>390</v>
      </c>
      <c r="DO833" s="762" t="s">
        <v>308</v>
      </c>
      <c r="DP833" s="737">
        <v>46290</v>
      </c>
      <c r="DQ833" s="737">
        <v>46290</v>
      </c>
      <c r="DR833" s="737">
        <v>46290</v>
      </c>
      <c r="DS833" s="750">
        <v>46290</v>
      </c>
      <c r="DT833" s="752">
        <v>46290</v>
      </c>
      <c r="DU833" s="753">
        <v>-16</v>
      </c>
      <c r="DV833" s="753" t="s">
        <v>308</v>
      </c>
      <c r="DW833" s="754">
        <v>46273</v>
      </c>
      <c r="DX833" s="755">
        <v>46274</v>
      </c>
      <c r="DY833" s="754" t="e">
        <v>#VALUE!</v>
      </c>
      <c r="DZ833" s="754" t="e">
        <v>#VALUE!</v>
      </c>
      <c r="EA833" s="754"/>
      <c r="EB833" s="755"/>
      <c r="HA833" s="756" t="s">
        <v>397</v>
      </c>
      <c r="HB833" s="756" t="s">
        <v>397</v>
      </c>
      <c r="HC833" s="756" t="s">
        <v>397</v>
      </c>
      <c r="HD833" s="756" t="s">
        <v>397</v>
      </c>
      <c r="HE833" s="756" t="s">
        <v>397</v>
      </c>
      <c r="HF833" s="756" t="s">
        <v>397</v>
      </c>
      <c r="HG833" s="756" t="s">
        <v>397</v>
      </c>
      <c r="HH833" s="756" t="s">
        <v>397</v>
      </c>
      <c r="HI833" s="756" t="s">
        <v>397</v>
      </c>
      <c r="HJ833" s="756" t="s">
        <v>397</v>
      </c>
      <c r="HK833"/>
      <c r="HL833"/>
      <c r="HM833"/>
      <c r="HN833" s="756" t="str">
        <f t="shared" si="27"/>
        <v>AUTO PRINT</v>
      </c>
      <c r="HO833"/>
      <c r="HP833" s="757" t="s">
        <v>572</v>
      </c>
      <c r="HQ833" s="757" t="s">
        <v>572</v>
      </c>
      <c r="HR833" s="757" t="s">
        <v>572</v>
      </c>
      <c r="HS833"/>
      <c r="HW833" s="758"/>
      <c r="HX833"/>
      <c r="HY833" s="759" t="s">
        <v>572</v>
      </c>
      <c r="HZ833" s="759" t="s">
        <v>572</v>
      </c>
      <c r="IA833" s="759" t="s">
        <v>572</v>
      </c>
      <c r="IC833" s="760" t="s">
        <v>572</v>
      </c>
      <c r="ID833" s="760" t="s">
        <v>572</v>
      </c>
      <c r="IE833" s="760" t="s">
        <v>572</v>
      </c>
      <c r="IF833" s="761" t="s">
        <v>572</v>
      </c>
      <c r="IG833" s="619" t="str">
        <f t="shared" si="28"/>
        <v>IN HOUSE (MANUAL)</v>
      </c>
      <c r="II833" s="761" t="s">
        <v>572</v>
      </c>
      <c r="IK833" s="761" t="str">
        <f>IFERROR(VLOOKUP($M833,#REF!,13,0),"IN HOUSE (MANUAL)")</f>
        <v>IN HOUSE (MANUAL)</v>
      </c>
      <c r="IM833" s="760" t="s">
        <v>572</v>
      </c>
      <c r="IN833" s="760" t="s">
        <v>572</v>
      </c>
      <c r="IO833" s="760" t="s">
        <v>572</v>
      </c>
      <c r="IQ833" s="760" t="s">
        <v>572</v>
      </c>
      <c r="IR833" s="760" t="s">
        <v>572</v>
      </c>
      <c r="IT833" s="760" t="s">
        <v>572</v>
      </c>
      <c r="IV833" s="760" t="s">
        <v>572</v>
      </c>
      <c r="IW833" s="760" t="s">
        <v>572</v>
      </c>
      <c r="IY833" s="760" t="s">
        <v>572</v>
      </c>
      <c r="IZ833" s="760" t="s">
        <v>572</v>
      </c>
      <c r="JB833" s="760" t="s">
        <v>572</v>
      </c>
      <c r="JC833" s="760" t="s">
        <v>572</v>
      </c>
      <c r="JE833" s="760" t="s">
        <v>572</v>
      </c>
      <c r="JF833" s="760" t="s">
        <v>572</v>
      </c>
    </row>
    <row r="834" spans="1:266" ht="17.25" customHeight="1" x14ac:dyDescent="0.35">
      <c r="A834" s="618" t="s">
        <v>1864</v>
      </c>
      <c r="B834" s="730">
        <v>96</v>
      </c>
      <c r="C834" s="730" t="s">
        <v>1842</v>
      </c>
      <c r="D834" s="730" t="s">
        <v>1842</v>
      </c>
      <c r="E834" s="730">
        <v>14</v>
      </c>
      <c r="F834" s="731" t="s">
        <v>574</v>
      </c>
      <c r="G834" s="732">
        <v>1</v>
      </c>
      <c r="H834" s="826">
        <v>46231</v>
      </c>
      <c r="I834" s="730">
        <v>37</v>
      </c>
      <c r="J834" s="730" t="s">
        <v>308</v>
      </c>
      <c r="K834" s="730">
        <v>39</v>
      </c>
      <c r="L834" s="730" t="s">
        <v>1865</v>
      </c>
      <c r="M834" s="734" t="s">
        <v>1864</v>
      </c>
      <c r="N834" s="735" t="s">
        <v>390</v>
      </c>
      <c r="O834" s="735" t="s">
        <v>390</v>
      </c>
      <c r="P834" s="735">
        <v>0</v>
      </c>
      <c r="Q834" s="735">
        <v>0</v>
      </c>
      <c r="R834" s="734">
        <v>608</v>
      </c>
      <c r="S834" s="734" t="s">
        <v>1655</v>
      </c>
      <c r="T834" s="734" t="s">
        <v>1863</v>
      </c>
      <c r="U834" s="734">
        <v>608</v>
      </c>
      <c r="V834" s="734" t="s">
        <v>1657</v>
      </c>
      <c r="W834" s="734"/>
      <c r="X834" s="736"/>
      <c r="Y834" s="736"/>
      <c r="Z834" s="736"/>
      <c r="AA834" s="734" t="s">
        <v>157</v>
      </c>
      <c r="AB834" s="734" t="s">
        <v>1218</v>
      </c>
      <c r="AC834" s="734" t="s">
        <v>608</v>
      </c>
      <c r="AD834" s="734">
        <v>474</v>
      </c>
      <c r="AE834" s="764">
        <v>474</v>
      </c>
      <c r="AF834" s="737" t="s">
        <v>390</v>
      </c>
      <c r="AG834" s="739"/>
      <c r="AH834" s="739"/>
      <c r="AI834" s="739" t="s">
        <v>308</v>
      </c>
      <c r="AJ834" s="740">
        <v>23</v>
      </c>
      <c r="AK834" s="741"/>
      <c r="AL834" s="742"/>
      <c r="AM834" s="743">
        <v>0</v>
      </c>
      <c r="AN834" s="743"/>
      <c r="AO834" s="743"/>
      <c r="AP834" s="743"/>
      <c r="AQ834" s="743"/>
      <c r="AR834" s="743"/>
      <c r="AS834" s="743">
        <v>474</v>
      </c>
      <c r="AT834" s="743"/>
      <c r="AU834" s="743"/>
      <c r="AV834" s="743"/>
      <c r="AW834" s="743"/>
      <c r="AX834" s="743"/>
      <c r="AY834" s="743"/>
      <c r="AZ834" s="743"/>
      <c r="BA834" s="743"/>
      <c r="BB834" s="743">
        <v>0</v>
      </c>
      <c r="BC834" s="743">
        <v>408</v>
      </c>
      <c r="BD834" s="743">
        <v>0</v>
      </c>
      <c r="BE834" s="743">
        <v>0</v>
      </c>
      <c r="BF834" s="743">
        <v>0</v>
      </c>
      <c r="BG834" s="743">
        <v>0</v>
      </c>
      <c r="BH834" s="743">
        <v>0</v>
      </c>
      <c r="BI834" s="743">
        <v>12</v>
      </c>
      <c r="BJ834" s="743"/>
      <c r="BK834" s="743">
        <v>0</v>
      </c>
      <c r="BL834" s="743"/>
      <c r="BM834" s="743"/>
      <c r="BN834" s="743" t="s">
        <v>308</v>
      </c>
      <c r="BO834" s="743" t="s">
        <v>308</v>
      </c>
      <c r="BP834" s="743" t="s">
        <v>308</v>
      </c>
      <c r="BQ834" s="743" t="s">
        <v>308</v>
      </c>
      <c r="BR834" s="743"/>
      <c r="BS834" s="743">
        <v>0</v>
      </c>
      <c r="BT834" s="743"/>
      <c r="BU834" s="743" t="s">
        <v>579</v>
      </c>
      <c r="BV834" s="743"/>
      <c r="BW834" s="743"/>
      <c r="BX834" s="743"/>
      <c r="BY834" s="743"/>
      <c r="BZ834" s="743"/>
      <c r="CA834" s="743"/>
      <c r="CB834" s="743"/>
      <c r="CC834" s="743"/>
      <c r="CD834" s="743"/>
      <c r="CE834" s="743"/>
      <c r="CF834" s="743"/>
      <c r="CG834" s="743"/>
      <c r="CH834" s="743"/>
      <c r="CI834" s="743"/>
      <c r="CJ834" s="743"/>
      <c r="CK834" s="736"/>
      <c r="CL834" s="736" t="s">
        <v>397</v>
      </c>
      <c r="CM834" s="736" t="s">
        <v>397</v>
      </c>
      <c r="CN834" s="736" t="s">
        <v>397</v>
      </c>
      <c r="CO834" s="736">
        <v>0</v>
      </c>
      <c r="CP834" s="736">
        <v>12</v>
      </c>
      <c r="CQ834" s="768">
        <v>12</v>
      </c>
      <c r="CR834" s="735">
        <v>474</v>
      </c>
      <c r="CS834" s="744"/>
      <c r="CT834" s="745">
        <v>46294</v>
      </c>
      <c r="CU834" s="746" t="s">
        <v>1292</v>
      </c>
      <c r="CV834" s="737"/>
      <c r="CW834" s="737"/>
      <c r="CX834" s="745">
        <v>46255</v>
      </c>
      <c r="CY834" s="861">
        <v>0</v>
      </c>
      <c r="CZ834" s="861" t="s">
        <v>308</v>
      </c>
      <c r="DA834" s="749">
        <v>0</v>
      </c>
      <c r="DB834" s="749">
        <v>0</v>
      </c>
      <c r="DC834" s="749">
        <v>0</v>
      </c>
      <c r="DD834" s="749" t="s">
        <v>397</v>
      </c>
      <c r="DE834" s="749" t="s">
        <v>397</v>
      </c>
      <c r="DF834" s="749" t="s">
        <v>390</v>
      </c>
      <c r="DG834" s="749" t="s">
        <v>390</v>
      </c>
      <c r="DH834" s="750">
        <v>0</v>
      </c>
      <c r="DI834" s="737" t="s">
        <v>397</v>
      </c>
      <c r="DJ834" s="737" t="s">
        <v>390</v>
      </c>
      <c r="DK834" s="737" t="s">
        <v>390</v>
      </c>
      <c r="DL834" s="737" t="s">
        <v>390</v>
      </c>
      <c r="DM834" s="737" t="s">
        <v>390</v>
      </c>
      <c r="DN834" s="737" t="s">
        <v>390</v>
      </c>
      <c r="DO834" s="762" t="s">
        <v>308</v>
      </c>
      <c r="DP834" s="737">
        <v>46290</v>
      </c>
      <c r="DQ834" s="737">
        <v>46290</v>
      </c>
      <c r="DR834" s="737">
        <v>46290</v>
      </c>
      <c r="DS834" s="750">
        <v>46290</v>
      </c>
      <c r="DT834" s="752">
        <v>46290</v>
      </c>
      <c r="DU834" s="753">
        <v>-16</v>
      </c>
      <c r="DV834" s="753" t="s">
        <v>308</v>
      </c>
      <c r="DW834" s="754">
        <v>46274</v>
      </c>
      <c r="DX834" s="755">
        <v>46274</v>
      </c>
      <c r="DY834" s="754" t="e">
        <v>#VALUE!</v>
      </c>
      <c r="DZ834" s="754" t="e">
        <v>#VALUE!</v>
      </c>
      <c r="EA834" s="754"/>
      <c r="EB834" s="755"/>
      <c r="HA834" s="756" t="s">
        <v>397</v>
      </c>
      <c r="HB834" s="756" t="s">
        <v>397</v>
      </c>
      <c r="HC834" s="756" t="s">
        <v>397</v>
      </c>
      <c r="HD834" s="756" t="s">
        <v>397</v>
      </c>
      <c r="HE834" s="756" t="s">
        <v>397</v>
      </c>
      <c r="HF834" s="756" t="s">
        <v>397</v>
      </c>
      <c r="HG834" s="756" t="s">
        <v>397</v>
      </c>
      <c r="HH834" s="756" t="s">
        <v>397</v>
      </c>
      <c r="HI834" s="756" t="s">
        <v>397</v>
      </c>
      <c r="HJ834" s="756" t="s">
        <v>397</v>
      </c>
      <c r="HK834"/>
      <c r="HL834"/>
      <c r="HM834"/>
      <c r="HN834" s="756" t="str">
        <f t="shared" si="27"/>
        <v>AUTO PRINT</v>
      </c>
      <c r="HO834"/>
      <c r="HP834" s="757" t="s">
        <v>572</v>
      </c>
      <c r="HQ834" s="757" t="s">
        <v>572</v>
      </c>
      <c r="HR834" s="757" t="s">
        <v>572</v>
      </c>
      <c r="HS834"/>
      <c r="HW834" s="758"/>
      <c r="HX834"/>
      <c r="HY834" s="759" t="s">
        <v>572</v>
      </c>
      <c r="HZ834" s="759" t="s">
        <v>572</v>
      </c>
      <c r="IA834" s="759" t="s">
        <v>572</v>
      </c>
      <c r="IC834" s="760" t="s">
        <v>572</v>
      </c>
      <c r="ID834" s="760" t="s">
        <v>572</v>
      </c>
      <c r="IE834" s="760" t="s">
        <v>572</v>
      </c>
      <c r="IF834" s="761" t="s">
        <v>572</v>
      </c>
      <c r="IG834" s="619" t="str">
        <f t="shared" si="28"/>
        <v>IN HOUSE (MANUAL)</v>
      </c>
      <c r="II834" s="761" t="s">
        <v>572</v>
      </c>
      <c r="IK834" s="761" t="str">
        <f>IFERROR(VLOOKUP($M834,#REF!,13,0),"IN HOUSE (MANUAL)")</f>
        <v>IN HOUSE (MANUAL)</v>
      </c>
      <c r="IM834" s="760" t="s">
        <v>572</v>
      </c>
      <c r="IN834" s="760" t="s">
        <v>572</v>
      </c>
      <c r="IO834" s="760" t="s">
        <v>572</v>
      </c>
      <c r="IQ834" s="760" t="s">
        <v>572</v>
      </c>
      <c r="IR834" s="760" t="s">
        <v>572</v>
      </c>
      <c r="IT834" s="760" t="s">
        <v>572</v>
      </c>
      <c r="IV834" s="760" t="s">
        <v>572</v>
      </c>
      <c r="IW834" s="760" t="s">
        <v>572</v>
      </c>
      <c r="IY834" s="760" t="s">
        <v>572</v>
      </c>
      <c r="IZ834" s="760" t="s">
        <v>572</v>
      </c>
      <c r="JB834" s="760" t="s">
        <v>572</v>
      </c>
      <c r="JC834" s="760" t="s">
        <v>572</v>
      </c>
      <c r="JE834" s="760" t="s">
        <v>572</v>
      </c>
      <c r="JF834" s="760" t="s">
        <v>572</v>
      </c>
    </row>
    <row r="835" spans="1:266" ht="17.25" customHeight="1" x14ac:dyDescent="0.35">
      <c r="A835" s="618" t="s">
        <v>1866</v>
      </c>
      <c r="B835" s="730">
        <v>97</v>
      </c>
      <c r="C835" s="730" t="s">
        <v>1842</v>
      </c>
      <c r="D835" s="730" t="s">
        <v>1842</v>
      </c>
      <c r="E835" s="730">
        <v>14</v>
      </c>
      <c r="F835" s="731" t="s">
        <v>574</v>
      </c>
      <c r="G835" s="732">
        <v>1</v>
      </c>
      <c r="H835" s="826">
        <v>46231</v>
      </c>
      <c r="I835" s="730">
        <v>37</v>
      </c>
      <c r="J835" s="730" t="s">
        <v>308</v>
      </c>
      <c r="K835" s="730">
        <v>39</v>
      </c>
      <c r="L835" s="730" t="s">
        <v>1867</v>
      </c>
      <c r="M835" s="734" t="s">
        <v>1866</v>
      </c>
      <c r="N835" s="735" t="s">
        <v>390</v>
      </c>
      <c r="O835" s="735" t="s">
        <v>390</v>
      </c>
      <c r="P835" s="735">
        <v>0</v>
      </c>
      <c r="Q835" s="735">
        <v>0</v>
      </c>
      <c r="R835" s="734">
        <v>608</v>
      </c>
      <c r="S835" s="734" t="s">
        <v>1655</v>
      </c>
      <c r="T835" s="734" t="s">
        <v>1863</v>
      </c>
      <c r="U835" s="734">
        <v>608</v>
      </c>
      <c r="V835" s="734" t="s">
        <v>1657</v>
      </c>
      <c r="W835" s="734"/>
      <c r="X835" s="736"/>
      <c r="Y835" s="736"/>
      <c r="Z835" s="736"/>
      <c r="AA835" s="734" t="s">
        <v>157</v>
      </c>
      <c r="AB835" s="734" t="s">
        <v>1218</v>
      </c>
      <c r="AC835" s="734" t="s">
        <v>608</v>
      </c>
      <c r="AD835" s="734">
        <v>66</v>
      </c>
      <c r="AE835" s="764">
        <v>66</v>
      </c>
      <c r="AF835" s="737" t="s">
        <v>390</v>
      </c>
      <c r="AG835" s="739"/>
      <c r="AH835" s="739"/>
      <c r="AI835" s="739" t="s">
        <v>308</v>
      </c>
      <c r="AJ835" s="740">
        <v>24</v>
      </c>
      <c r="AK835" s="741"/>
      <c r="AL835" s="742"/>
      <c r="AM835" s="743">
        <v>0</v>
      </c>
      <c r="AN835" s="743"/>
      <c r="AO835" s="743"/>
      <c r="AP835" s="743"/>
      <c r="AQ835" s="743"/>
      <c r="AR835" s="743"/>
      <c r="AS835" s="743">
        <v>0</v>
      </c>
      <c r="AT835" s="743"/>
      <c r="AU835" s="743"/>
      <c r="AV835" s="743"/>
      <c r="AW835" s="743"/>
      <c r="AX835" s="743"/>
      <c r="AY835" s="743"/>
      <c r="AZ835" s="743"/>
      <c r="BA835" s="743"/>
      <c r="BB835" s="743">
        <v>0</v>
      </c>
      <c r="BC835" s="743">
        <v>0</v>
      </c>
      <c r="BD835" s="743">
        <v>0</v>
      </c>
      <c r="BE835" s="743">
        <v>0</v>
      </c>
      <c r="BF835" s="743">
        <v>0</v>
      </c>
      <c r="BG835" s="743">
        <v>0</v>
      </c>
      <c r="BH835" s="743">
        <v>0</v>
      </c>
      <c r="BI835" s="743">
        <v>0</v>
      </c>
      <c r="BJ835" s="743"/>
      <c r="BK835" s="743">
        <v>0</v>
      </c>
      <c r="BL835" s="743"/>
      <c r="BM835" s="743"/>
      <c r="BN835" s="743" t="s">
        <v>308</v>
      </c>
      <c r="BO835" s="743" t="s">
        <v>308</v>
      </c>
      <c r="BP835" s="743" t="s">
        <v>308</v>
      </c>
      <c r="BQ835" s="743" t="s">
        <v>308</v>
      </c>
      <c r="BR835" s="743"/>
      <c r="BS835" s="743">
        <v>0</v>
      </c>
      <c r="BT835" s="743"/>
      <c r="BU835" s="743" t="s">
        <v>579</v>
      </c>
      <c r="BV835" s="743"/>
      <c r="BW835" s="743"/>
      <c r="BX835" s="743"/>
      <c r="BY835" s="743"/>
      <c r="BZ835" s="743"/>
      <c r="CA835" s="743"/>
      <c r="CB835" s="743"/>
      <c r="CC835" s="743"/>
      <c r="CD835" s="743"/>
      <c r="CE835" s="743"/>
      <c r="CF835" s="743"/>
      <c r="CG835" s="743"/>
      <c r="CH835" s="743"/>
      <c r="CI835" s="743"/>
      <c r="CJ835" s="743"/>
      <c r="CK835" s="736"/>
      <c r="CL835" s="736" t="s">
        <v>397</v>
      </c>
      <c r="CM835" s="736" t="s">
        <v>397</v>
      </c>
      <c r="CN835" s="736" t="s">
        <v>397</v>
      </c>
      <c r="CO835" s="736">
        <v>0</v>
      </c>
      <c r="CP835" s="736">
        <v>0</v>
      </c>
      <c r="CQ835" s="768">
        <v>0</v>
      </c>
      <c r="CR835" s="735">
        <v>66</v>
      </c>
      <c r="CS835" s="744"/>
      <c r="CT835" s="745">
        <v>46293</v>
      </c>
      <c r="CU835" s="746" t="s">
        <v>609</v>
      </c>
      <c r="CV835" s="737"/>
      <c r="CW835" s="737"/>
      <c r="CX835" s="745">
        <v>46255</v>
      </c>
      <c r="CY835" s="861">
        <v>0</v>
      </c>
      <c r="CZ835" s="861" t="s">
        <v>308</v>
      </c>
      <c r="DA835" s="749">
        <v>0</v>
      </c>
      <c r="DB835" s="749">
        <v>0</v>
      </c>
      <c r="DC835" s="749">
        <v>0</v>
      </c>
      <c r="DD835" s="749" t="s">
        <v>397</v>
      </c>
      <c r="DE835" s="749" t="s">
        <v>397</v>
      </c>
      <c r="DF835" s="749" t="s">
        <v>390</v>
      </c>
      <c r="DG835" s="749" t="s">
        <v>390</v>
      </c>
      <c r="DH835" s="750">
        <v>0</v>
      </c>
      <c r="DI835" s="737" t="s">
        <v>397</v>
      </c>
      <c r="DJ835" s="737" t="s">
        <v>390</v>
      </c>
      <c r="DK835" s="737" t="s">
        <v>390</v>
      </c>
      <c r="DL835" s="737" t="s">
        <v>390</v>
      </c>
      <c r="DM835" s="737" t="s">
        <v>390</v>
      </c>
      <c r="DN835" s="737" t="s">
        <v>390</v>
      </c>
      <c r="DO835" s="762" t="s">
        <v>308</v>
      </c>
      <c r="DP835" s="737">
        <v>46290</v>
      </c>
      <c r="DQ835" s="737">
        <v>46290</v>
      </c>
      <c r="DR835" s="737">
        <v>46290</v>
      </c>
      <c r="DS835" s="750">
        <v>46290</v>
      </c>
      <c r="DT835" s="752">
        <v>46290</v>
      </c>
      <c r="DU835" s="753">
        <v>-16</v>
      </c>
      <c r="DV835" s="753" t="s">
        <v>308</v>
      </c>
      <c r="DW835" s="754">
        <v>46274</v>
      </c>
      <c r="DX835" s="755">
        <v>46274</v>
      </c>
      <c r="DY835" s="754" t="e">
        <v>#VALUE!</v>
      </c>
      <c r="DZ835" s="754" t="e">
        <v>#VALUE!</v>
      </c>
      <c r="EA835" s="754"/>
      <c r="EB835" s="755"/>
      <c r="HA835" s="756" t="s">
        <v>397</v>
      </c>
      <c r="HB835" s="756" t="s">
        <v>397</v>
      </c>
      <c r="HC835" s="756" t="s">
        <v>397</v>
      </c>
      <c r="HD835" s="756" t="s">
        <v>397</v>
      </c>
      <c r="HE835" s="756" t="s">
        <v>397</v>
      </c>
      <c r="HF835" s="756" t="s">
        <v>397</v>
      </c>
      <c r="HG835" s="756" t="s">
        <v>397</v>
      </c>
      <c r="HH835" s="756" t="s">
        <v>397</v>
      </c>
      <c r="HI835" s="756" t="s">
        <v>397</v>
      </c>
      <c r="HJ835" s="756" t="s">
        <v>397</v>
      </c>
      <c r="HK835"/>
      <c r="HL835"/>
      <c r="HM835"/>
      <c r="HN835" s="756" t="str">
        <f t="shared" si="27"/>
        <v>AUTO PRINT</v>
      </c>
      <c r="HO835"/>
      <c r="HP835" s="757" t="s">
        <v>572</v>
      </c>
      <c r="HQ835" s="757" t="s">
        <v>572</v>
      </c>
      <c r="HR835" s="757" t="s">
        <v>572</v>
      </c>
      <c r="HS835"/>
      <c r="HW835" s="758"/>
      <c r="HX835"/>
      <c r="HY835" s="759" t="s">
        <v>572</v>
      </c>
      <c r="HZ835" s="759" t="s">
        <v>572</v>
      </c>
      <c r="IA835" s="759" t="s">
        <v>572</v>
      </c>
      <c r="IC835" s="760" t="s">
        <v>572</v>
      </c>
      <c r="ID835" s="760" t="s">
        <v>572</v>
      </c>
      <c r="IE835" s="760" t="s">
        <v>572</v>
      </c>
      <c r="IF835" s="761" t="s">
        <v>572</v>
      </c>
      <c r="IG835" s="619" t="str">
        <f t="shared" si="28"/>
        <v>IN HOUSE (MANUAL)</v>
      </c>
      <c r="II835" s="761" t="s">
        <v>572</v>
      </c>
      <c r="IK835" s="761" t="str">
        <f>IFERROR(VLOOKUP($M835,#REF!,13,0),"IN HOUSE (MANUAL)")</f>
        <v>IN HOUSE (MANUAL)</v>
      </c>
      <c r="IM835" s="760" t="s">
        <v>572</v>
      </c>
      <c r="IN835" s="760" t="s">
        <v>572</v>
      </c>
      <c r="IO835" s="760" t="s">
        <v>572</v>
      </c>
      <c r="IQ835" s="760" t="s">
        <v>572</v>
      </c>
      <c r="IR835" s="760" t="s">
        <v>572</v>
      </c>
      <c r="IT835" s="760" t="s">
        <v>572</v>
      </c>
      <c r="IV835" s="760" t="s">
        <v>572</v>
      </c>
      <c r="IW835" s="760" t="s">
        <v>572</v>
      </c>
      <c r="IY835" s="760" t="s">
        <v>572</v>
      </c>
      <c r="IZ835" s="760" t="s">
        <v>572</v>
      </c>
      <c r="JB835" s="760" t="s">
        <v>572</v>
      </c>
      <c r="JC835" s="760" t="s">
        <v>572</v>
      </c>
      <c r="JE835" s="760" t="s">
        <v>572</v>
      </c>
      <c r="JF835" s="760" t="s">
        <v>572</v>
      </c>
    </row>
    <row r="836" spans="1:266" ht="17.25" customHeight="1" x14ac:dyDescent="0.35">
      <c r="A836" s="618" t="s">
        <v>1868</v>
      </c>
      <c r="B836" s="730">
        <v>98</v>
      </c>
      <c r="C836" s="730" t="s">
        <v>1842</v>
      </c>
      <c r="D836" s="730" t="s">
        <v>1842</v>
      </c>
      <c r="E836" s="730">
        <v>14</v>
      </c>
      <c r="F836" s="731" t="s">
        <v>574</v>
      </c>
      <c r="G836" s="732">
        <v>1</v>
      </c>
      <c r="H836" s="826">
        <v>46231</v>
      </c>
      <c r="I836" s="730">
        <v>37</v>
      </c>
      <c r="J836" s="730" t="s">
        <v>308</v>
      </c>
      <c r="K836" s="730">
        <v>39</v>
      </c>
      <c r="L836" s="730" t="s">
        <v>1869</v>
      </c>
      <c r="M836" s="734" t="s">
        <v>1868</v>
      </c>
      <c r="N836" s="735" t="s">
        <v>390</v>
      </c>
      <c r="O836" s="735" t="s">
        <v>390</v>
      </c>
      <c r="P836" s="735">
        <v>0</v>
      </c>
      <c r="Q836" s="735">
        <v>0</v>
      </c>
      <c r="R836" s="734">
        <v>608</v>
      </c>
      <c r="S836" s="734" t="s">
        <v>1655</v>
      </c>
      <c r="T836" s="734" t="s">
        <v>1870</v>
      </c>
      <c r="U836" s="734">
        <v>608</v>
      </c>
      <c r="V836" s="734" t="s">
        <v>1657</v>
      </c>
      <c r="W836" s="734"/>
      <c r="X836" s="736"/>
      <c r="Y836" s="736"/>
      <c r="Z836" s="736"/>
      <c r="AA836" s="734" t="s">
        <v>157</v>
      </c>
      <c r="AB836" s="734" t="s">
        <v>1218</v>
      </c>
      <c r="AC836" s="734" t="s">
        <v>608</v>
      </c>
      <c r="AD836" s="734">
        <v>354</v>
      </c>
      <c r="AE836" s="764">
        <v>354</v>
      </c>
      <c r="AF836" s="737" t="s">
        <v>390</v>
      </c>
      <c r="AG836" s="739"/>
      <c r="AH836" s="739"/>
      <c r="AI836" s="739" t="s">
        <v>308</v>
      </c>
      <c r="AJ836" s="740">
        <v>25</v>
      </c>
      <c r="AK836" s="741"/>
      <c r="AL836" s="742"/>
      <c r="AM836" s="743">
        <v>0</v>
      </c>
      <c r="AN836" s="743"/>
      <c r="AO836" s="743"/>
      <c r="AP836" s="743"/>
      <c r="AQ836" s="743"/>
      <c r="AR836" s="743"/>
      <c r="AS836" s="743">
        <v>0</v>
      </c>
      <c r="AT836" s="743"/>
      <c r="AU836" s="743"/>
      <c r="AV836" s="743"/>
      <c r="AW836" s="743"/>
      <c r="AX836" s="743"/>
      <c r="AY836" s="743"/>
      <c r="AZ836" s="743"/>
      <c r="BA836" s="743"/>
      <c r="BB836" s="743">
        <v>0</v>
      </c>
      <c r="BC836" s="743">
        <v>0</v>
      </c>
      <c r="BD836" s="743">
        <v>0</v>
      </c>
      <c r="BE836" s="743">
        <v>0</v>
      </c>
      <c r="BF836" s="743">
        <v>0</v>
      </c>
      <c r="BG836" s="743">
        <v>0</v>
      </c>
      <c r="BH836" s="743">
        <v>0</v>
      </c>
      <c r="BI836" s="743">
        <v>0</v>
      </c>
      <c r="BJ836" s="743"/>
      <c r="BK836" s="743">
        <v>0</v>
      </c>
      <c r="BL836" s="743"/>
      <c r="BM836" s="743"/>
      <c r="BN836" s="743" t="s">
        <v>308</v>
      </c>
      <c r="BO836" s="743" t="s">
        <v>308</v>
      </c>
      <c r="BP836" s="743" t="s">
        <v>308</v>
      </c>
      <c r="BQ836" s="743" t="s">
        <v>308</v>
      </c>
      <c r="BR836" s="743"/>
      <c r="BS836" s="743">
        <v>0</v>
      </c>
      <c r="BT836" s="743"/>
      <c r="BU836" s="743" t="s">
        <v>579</v>
      </c>
      <c r="BV836" s="743"/>
      <c r="BW836" s="743"/>
      <c r="BX836" s="743"/>
      <c r="BY836" s="743"/>
      <c r="BZ836" s="743"/>
      <c r="CA836" s="743"/>
      <c r="CB836" s="743"/>
      <c r="CC836" s="743"/>
      <c r="CD836" s="743"/>
      <c r="CE836" s="743"/>
      <c r="CF836" s="743"/>
      <c r="CG836" s="743"/>
      <c r="CH836" s="743"/>
      <c r="CI836" s="743"/>
      <c r="CJ836" s="743"/>
      <c r="CK836" s="736"/>
      <c r="CL836" s="736" t="s">
        <v>397</v>
      </c>
      <c r="CM836" s="736" t="s">
        <v>397</v>
      </c>
      <c r="CN836" s="736" t="s">
        <v>397</v>
      </c>
      <c r="CO836" s="736">
        <v>0</v>
      </c>
      <c r="CP836" s="736">
        <v>0</v>
      </c>
      <c r="CQ836" s="768">
        <v>30</v>
      </c>
      <c r="CR836" s="735">
        <v>354</v>
      </c>
      <c r="CS836" s="744"/>
      <c r="CT836" s="745">
        <v>46294</v>
      </c>
      <c r="CU836" s="746" t="s">
        <v>1292</v>
      </c>
      <c r="CV836" s="737"/>
      <c r="CW836" s="737"/>
      <c r="CX836" s="745">
        <v>46255</v>
      </c>
      <c r="CY836" s="861">
        <v>0</v>
      </c>
      <c r="CZ836" s="861" t="s">
        <v>308</v>
      </c>
      <c r="DA836" s="749">
        <v>0</v>
      </c>
      <c r="DB836" s="749">
        <v>0</v>
      </c>
      <c r="DC836" s="749">
        <v>0</v>
      </c>
      <c r="DD836" s="749" t="s">
        <v>397</v>
      </c>
      <c r="DE836" s="749" t="s">
        <v>397</v>
      </c>
      <c r="DF836" s="749" t="s">
        <v>390</v>
      </c>
      <c r="DG836" s="749" t="s">
        <v>390</v>
      </c>
      <c r="DH836" s="750">
        <v>0</v>
      </c>
      <c r="DI836" s="737" t="s">
        <v>397</v>
      </c>
      <c r="DJ836" s="737" t="s">
        <v>390</v>
      </c>
      <c r="DK836" s="737" t="s">
        <v>390</v>
      </c>
      <c r="DL836" s="737" t="s">
        <v>390</v>
      </c>
      <c r="DM836" s="737" t="s">
        <v>390</v>
      </c>
      <c r="DN836" s="737" t="s">
        <v>390</v>
      </c>
      <c r="DO836" s="762" t="s">
        <v>308</v>
      </c>
      <c r="DP836" s="737">
        <v>46290</v>
      </c>
      <c r="DQ836" s="737">
        <v>46290</v>
      </c>
      <c r="DR836" s="737">
        <v>46290</v>
      </c>
      <c r="DS836" s="750">
        <v>46290</v>
      </c>
      <c r="DT836" s="752">
        <v>46290</v>
      </c>
      <c r="DU836" s="753">
        <v>-15</v>
      </c>
      <c r="DV836" s="753" t="s">
        <v>308</v>
      </c>
      <c r="DW836" s="754">
        <v>46274</v>
      </c>
      <c r="DX836" s="755">
        <v>46275</v>
      </c>
      <c r="DY836" s="754" t="e">
        <v>#VALUE!</v>
      </c>
      <c r="DZ836" s="754" t="e">
        <v>#VALUE!</v>
      </c>
      <c r="EA836" s="754"/>
      <c r="EB836" s="755"/>
      <c r="HA836" s="756" t="s">
        <v>397</v>
      </c>
      <c r="HB836" s="756" t="s">
        <v>397</v>
      </c>
      <c r="HC836" s="756" t="s">
        <v>397</v>
      </c>
      <c r="HD836" s="756" t="s">
        <v>397</v>
      </c>
      <c r="HE836" s="756" t="s">
        <v>397</v>
      </c>
      <c r="HF836" s="756" t="s">
        <v>397</v>
      </c>
      <c r="HG836" s="756" t="s">
        <v>397</v>
      </c>
      <c r="HH836" s="756" t="s">
        <v>397</v>
      </c>
      <c r="HI836" s="756" t="s">
        <v>397</v>
      </c>
      <c r="HJ836" s="756" t="s">
        <v>397</v>
      </c>
      <c r="HK836"/>
      <c r="HL836"/>
      <c r="HM836"/>
      <c r="HN836" s="756" t="str">
        <f t="shared" si="27"/>
        <v>AUTO PRINT</v>
      </c>
      <c r="HO836"/>
      <c r="HP836" s="757" t="s">
        <v>572</v>
      </c>
      <c r="HQ836" s="757" t="s">
        <v>572</v>
      </c>
      <c r="HR836" s="757" t="s">
        <v>572</v>
      </c>
      <c r="HS836"/>
      <c r="HW836" s="758"/>
      <c r="HX836"/>
      <c r="HY836" s="759" t="s">
        <v>572</v>
      </c>
      <c r="HZ836" s="759" t="s">
        <v>572</v>
      </c>
      <c r="IA836" s="759" t="s">
        <v>572</v>
      </c>
      <c r="IC836" s="760" t="s">
        <v>572</v>
      </c>
      <c r="ID836" s="760" t="s">
        <v>572</v>
      </c>
      <c r="IE836" s="760" t="s">
        <v>572</v>
      </c>
      <c r="IF836" s="761" t="s">
        <v>572</v>
      </c>
      <c r="IG836" s="619" t="str">
        <f t="shared" si="28"/>
        <v>IN HOUSE (MANUAL)</v>
      </c>
      <c r="II836" s="761" t="s">
        <v>572</v>
      </c>
      <c r="IK836" s="761" t="str">
        <f>IFERROR(VLOOKUP($M836,#REF!,13,0),"IN HOUSE (MANUAL)")</f>
        <v>IN HOUSE (MANUAL)</v>
      </c>
      <c r="IM836" s="760" t="s">
        <v>572</v>
      </c>
      <c r="IN836" s="760" t="s">
        <v>572</v>
      </c>
      <c r="IO836" s="760" t="s">
        <v>572</v>
      </c>
      <c r="IQ836" s="760" t="s">
        <v>572</v>
      </c>
      <c r="IR836" s="760" t="s">
        <v>572</v>
      </c>
      <c r="IT836" s="760" t="s">
        <v>572</v>
      </c>
      <c r="IV836" s="760" t="s">
        <v>572</v>
      </c>
      <c r="IW836" s="760" t="s">
        <v>572</v>
      </c>
      <c r="IY836" s="760" t="s">
        <v>572</v>
      </c>
      <c r="IZ836" s="760" t="s">
        <v>572</v>
      </c>
      <c r="JB836" s="760" t="s">
        <v>572</v>
      </c>
      <c r="JC836" s="760" t="s">
        <v>572</v>
      </c>
      <c r="JE836" s="760" t="s">
        <v>572</v>
      </c>
      <c r="JF836" s="760" t="s">
        <v>572</v>
      </c>
    </row>
    <row r="837" spans="1:266" ht="17.25" customHeight="1" x14ac:dyDescent="0.35">
      <c r="A837" s="618" t="s">
        <v>1871</v>
      </c>
      <c r="B837" s="730">
        <v>99</v>
      </c>
      <c r="C837" s="730" t="s">
        <v>1842</v>
      </c>
      <c r="D837" s="730" t="s">
        <v>1842</v>
      </c>
      <c r="E837" s="730">
        <v>14</v>
      </c>
      <c r="F837" s="731" t="s">
        <v>574</v>
      </c>
      <c r="G837" s="732">
        <v>1</v>
      </c>
      <c r="H837" s="826">
        <v>46231</v>
      </c>
      <c r="I837" s="730">
        <v>37</v>
      </c>
      <c r="J837" s="730" t="s">
        <v>308</v>
      </c>
      <c r="K837" s="730">
        <v>39</v>
      </c>
      <c r="L837" s="730" t="s">
        <v>1705</v>
      </c>
      <c r="M837" s="734" t="s">
        <v>1871</v>
      </c>
      <c r="N837" s="735" t="s">
        <v>390</v>
      </c>
      <c r="O837" s="735" t="s">
        <v>390</v>
      </c>
      <c r="P837" s="735">
        <v>0</v>
      </c>
      <c r="Q837" s="735">
        <v>0</v>
      </c>
      <c r="R837" s="734" t="s">
        <v>1661</v>
      </c>
      <c r="S837" s="734" t="s">
        <v>1655</v>
      </c>
      <c r="T837" s="734" t="s">
        <v>1662</v>
      </c>
      <c r="U837" s="734">
        <v>608</v>
      </c>
      <c r="V837" s="734" t="s">
        <v>1657</v>
      </c>
      <c r="W837" s="734"/>
      <c r="X837" s="736">
        <v>0</v>
      </c>
      <c r="Y837" s="736"/>
      <c r="Z837" s="736"/>
      <c r="AA837" s="734" t="s">
        <v>157</v>
      </c>
      <c r="AB837" s="734" t="s">
        <v>1218</v>
      </c>
      <c r="AC837" s="734" t="s">
        <v>608</v>
      </c>
      <c r="AD837" s="734">
        <v>258</v>
      </c>
      <c r="AE837" s="764">
        <v>258</v>
      </c>
      <c r="AF837" s="737">
        <v>46273</v>
      </c>
      <c r="AG837" s="739"/>
      <c r="AH837" s="739"/>
      <c r="AI837" s="739" t="s">
        <v>308</v>
      </c>
      <c r="AJ837" s="740">
        <v>26</v>
      </c>
      <c r="AK837" s="741"/>
      <c r="AL837" s="742"/>
      <c r="AM837" s="743">
        <v>0</v>
      </c>
      <c r="AN837" s="743"/>
      <c r="AO837" s="743"/>
      <c r="AP837" s="743"/>
      <c r="AQ837" s="743"/>
      <c r="AR837" s="743"/>
      <c r="AS837" s="743" t="s">
        <v>397</v>
      </c>
      <c r="AT837" s="743"/>
      <c r="AU837" s="743"/>
      <c r="AV837" s="743"/>
      <c r="AW837" s="743"/>
      <c r="AX837" s="743"/>
      <c r="AY837" s="743"/>
      <c r="AZ837" s="743"/>
      <c r="BA837" s="743"/>
      <c r="BB837" s="743">
        <v>0</v>
      </c>
      <c r="BC837" s="743" t="s">
        <v>397</v>
      </c>
      <c r="BD837" s="743">
        <v>0</v>
      </c>
      <c r="BE837" s="743">
        <v>0</v>
      </c>
      <c r="BF837" s="743">
        <v>258</v>
      </c>
      <c r="BG837" s="743">
        <v>0</v>
      </c>
      <c r="BH837" s="743">
        <v>0</v>
      </c>
      <c r="BI837" s="743">
        <v>0</v>
      </c>
      <c r="BJ837" s="743" t="s">
        <v>902</v>
      </c>
      <c r="BK837" s="743">
        <v>0</v>
      </c>
      <c r="BL837" s="743"/>
      <c r="BM837" s="743"/>
      <c r="BN837" s="743" t="s">
        <v>308</v>
      </c>
      <c r="BO837" s="743" t="s">
        <v>308</v>
      </c>
      <c r="BP837" s="743" t="s">
        <v>308</v>
      </c>
      <c r="BQ837" s="743" t="s">
        <v>308</v>
      </c>
      <c r="BR837" s="743"/>
      <c r="BS837" s="743">
        <v>0</v>
      </c>
      <c r="BT837" s="743"/>
      <c r="BU837" s="743" t="s">
        <v>579</v>
      </c>
      <c r="BV837" s="743"/>
      <c r="BW837" s="743"/>
      <c r="BX837" s="743"/>
      <c r="BY837" s="743"/>
      <c r="BZ837" s="743"/>
      <c r="CA837" s="743"/>
      <c r="CB837" s="743"/>
      <c r="CC837" s="743"/>
      <c r="CD837" s="743"/>
      <c r="CE837" s="743"/>
      <c r="CF837" s="743"/>
      <c r="CG837" s="743"/>
      <c r="CH837" s="743"/>
      <c r="CI837" s="743"/>
      <c r="CJ837" s="743"/>
      <c r="CK837" s="736"/>
      <c r="CL837" s="736" t="s">
        <v>397</v>
      </c>
      <c r="CM837" s="736" t="s">
        <v>397</v>
      </c>
      <c r="CN837" s="736" t="s">
        <v>397</v>
      </c>
      <c r="CO837" s="736">
        <v>0</v>
      </c>
      <c r="CP837" s="736">
        <v>0</v>
      </c>
      <c r="CQ837" s="768">
        <v>258</v>
      </c>
      <c r="CR837" s="735">
        <v>258</v>
      </c>
      <c r="CS837" s="744"/>
      <c r="CT837" s="745">
        <v>46294</v>
      </c>
      <c r="CU837" s="859" t="s">
        <v>1292</v>
      </c>
      <c r="CV837" s="737"/>
      <c r="CW837" s="737"/>
      <c r="CX837" s="745">
        <v>46270</v>
      </c>
      <c r="CY837" s="861" t="s">
        <v>887</v>
      </c>
      <c r="CZ837" s="861" t="s">
        <v>308</v>
      </c>
      <c r="DA837" s="749">
        <v>46247</v>
      </c>
      <c r="DB837" s="749" t="s">
        <v>615</v>
      </c>
      <c r="DC837" s="749" t="s">
        <v>888</v>
      </c>
      <c r="DD837" s="749" t="s">
        <v>397</v>
      </c>
      <c r="DE837" s="749" t="s">
        <v>397</v>
      </c>
      <c r="DF837" s="749" t="s">
        <v>390</v>
      </c>
      <c r="DG837" s="749" t="s">
        <v>390</v>
      </c>
      <c r="DH837" s="750">
        <v>0</v>
      </c>
      <c r="DI837" s="737" t="s">
        <v>397</v>
      </c>
      <c r="DJ837" s="737" t="s">
        <v>390</v>
      </c>
      <c r="DK837" s="737" t="s">
        <v>390</v>
      </c>
      <c r="DL837" s="737" t="s">
        <v>390</v>
      </c>
      <c r="DM837" s="737" t="s">
        <v>390</v>
      </c>
      <c r="DN837" s="737" t="s">
        <v>390</v>
      </c>
      <c r="DO837" s="762" t="s">
        <v>308</v>
      </c>
      <c r="DP837" s="737">
        <v>46290</v>
      </c>
      <c r="DQ837" s="737">
        <v>46290</v>
      </c>
      <c r="DR837" s="737">
        <v>46290</v>
      </c>
      <c r="DS837" s="750">
        <v>46290</v>
      </c>
      <c r="DT837" s="752">
        <v>46290</v>
      </c>
      <c r="DU837" s="753">
        <v>-15</v>
      </c>
      <c r="DV837" s="753" t="s">
        <v>308</v>
      </c>
      <c r="DW837" s="754">
        <v>46275</v>
      </c>
      <c r="DX837" s="755">
        <v>46275</v>
      </c>
      <c r="DY837" s="754" t="e">
        <v>#VALUE!</v>
      </c>
      <c r="DZ837" s="754" t="e">
        <v>#VALUE!</v>
      </c>
      <c r="EA837" s="754"/>
      <c r="EB837" s="755"/>
      <c r="HA837" s="756">
        <v>258</v>
      </c>
      <c r="HB837" s="756">
        <v>0</v>
      </c>
      <c r="HC837" s="756" t="s">
        <v>397</v>
      </c>
      <c r="HD837" s="756" t="s">
        <v>397</v>
      </c>
      <c r="HE837" s="756" t="s">
        <v>397</v>
      </c>
      <c r="HF837" s="756" t="s">
        <v>397</v>
      </c>
      <c r="HG837" s="756" t="s">
        <v>397</v>
      </c>
      <c r="HH837" s="756" t="s">
        <v>397</v>
      </c>
      <c r="HI837" s="756" t="s">
        <v>397</v>
      </c>
      <c r="HJ837" s="756" t="s">
        <v>397</v>
      </c>
      <c r="HK837"/>
      <c r="HL837"/>
      <c r="HM837"/>
      <c r="HN837" s="756" t="str">
        <f t="shared" si="27"/>
        <v>SDI</v>
      </c>
      <c r="HO837"/>
      <c r="HP837" s="757" t="s">
        <v>239</v>
      </c>
      <c r="HQ837" s="757" t="s">
        <v>239</v>
      </c>
      <c r="HR837" s="757" t="s">
        <v>572</v>
      </c>
      <c r="HS837"/>
      <c r="HW837" s="758"/>
      <c r="HX837"/>
      <c r="HY837" s="759" t="s">
        <v>572</v>
      </c>
      <c r="HZ837" s="759" t="s">
        <v>572</v>
      </c>
      <c r="IA837" s="759" t="s">
        <v>572</v>
      </c>
      <c r="IC837" s="760" t="s">
        <v>572</v>
      </c>
      <c r="ID837" s="760" t="s">
        <v>572</v>
      </c>
      <c r="IE837" s="760" t="s">
        <v>572</v>
      </c>
      <c r="IF837" s="761" t="s">
        <v>572</v>
      </c>
      <c r="IG837" s="619" t="str">
        <f t="shared" si="28"/>
        <v>IN HOUSE (MANUAL)</v>
      </c>
      <c r="II837" s="761" t="s">
        <v>572</v>
      </c>
      <c r="IK837" s="761" t="str">
        <f>IFERROR(VLOOKUP($M837,#REF!,13,0),"IN HOUSE (MANUAL)")</f>
        <v>IN HOUSE (MANUAL)</v>
      </c>
      <c r="IM837" s="760" t="s">
        <v>572</v>
      </c>
      <c r="IN837" s="760" t="s">
        <v>572</v>
      </c>
      <c r="IO837" s="760" t="s">
        <v>572</v>
      </c>
      <c r="IQ837" s="760" t="s">
        <v>572</v>
      </c>
      <c r="IR837" s="760" t="s">
        <v>572</v>
      </c>
      <c r="IT837" s="760" t="s">
        <v>572</v>
      </c>
      <c r="IV837" s="760" t="s">
        <v>572</v>
      </c>
      <c r="IW837" s="760" t="s">
        <v>572</v>
      </c>
      <c r="IY837" s="760" t="s">
        <v>572</v>
      </c>
      <c r="IZ837" s="760" t="s">
        <v>572</v>
      </c>
      <c r="JB837" s="760" t="s">
        <v>572</v>
      </c>
      <c r="JC837" s="760" t="s">
        <v>572</v>
      </c>
      <c r="JE837" s="760" t="s">
        <v>572</v>
      </c>
      <c r="JF837" s="760" t="s">
        <v>572</v>
      </c>
    </row>
    <row r="838" spans="1:266" ht="17.25" customHeight="1" collapsed="1" x14ac:dyDescent="0.35">
      <c r="A838" s="618" t="s">
        <v>1872</v>
      </c>
      <c r="B838" s="730">
        <v>100</v>
      </c>
      <c r="C838" s="730" t="s">
        <v>1842</v>
      </c>
      <c r="D838" s="730" t="s">
        <v>1842</v>
      </c>
      <c r="E838" s="730">
        <v>14</v>
      </c>
      <c r="F838" s="731" t="s">
        <v>574</v>
      </c>
      <c r="G838" s="732">
        <v>1</v>
      </c>
      <c r="H838" s="826">
        <v>46231</v>
      </c>
      <c r="I838" s="730">
        <v>37</v>
      </c>
      <c r="J838" s="730" t="s">
        <v>308</v>
      </c>
      <c r="K838" s="730">
        <v>39</v>
      </c>
      <c r="L838" s="730" t="s">
        <v>1707</v>
      </c>
      <c r="M838" s="734" t="s">
        <v>1872</v>
      </c>
      <c r="N838" s="735" t="s">
        <v>390</v>
      </c>
      <c r="O838" s="735" t="s">
        <v>390</v>
      </c>
      <c r="P838" s="735">
        <v>0</v>
      </c>
      <c r="Q838" s="735">
        <v>0</v>
      </c>
      <c r="R838" s="734" t="s">
        <v>1661</v>
      </c>
      <c r="S838" s="734" t="s">
        <v>1655</v>
      </c>
      <c r="T838" s="734" t="s">
        <v>1662</v>
      </c>
      <c r="U838" s="734">
        <v>608</v>
      </c>
      <c r="V838" s="734" t="s">
        <v>1657</v>
      </c>
      <c r="W838" s="734"/>
      <c r="X838" s="736">
        <v>0</v>
      </c>
      <c r="Y838" s="736"/>
      <c r="Z838" s="736"/>
      <c r="AA838" s="734" t="s">
        <v>157</v>
      </c>
      <c r="AB838" s="734" t="s">
        <v>1218</v>
      </c>
      <c r="AC838" s="734" t="s">
        <v>608</v>
      </c>
      <c r="AD838" s="734">
        <v>36</v>
      </c>
      <c r="AE838" s="764">
        <v>36</v>
      </c>
      <c r="AF838" s="737">
        <v>46273</v>
      </c>
      <c r="AG838" s="739"/>
      <c r="AH838" s="739"/>
      <c r="AI838" s="739" t="s">
        <v>308</v>
      </c>
      <c r="AJ838" s="740">
        <v>27</v>
      </c>
      <c r="AK838" s="741"/>
      <c r="AL838" s="742"/>
      <c r="AM838" s="743">
        <v>0</v>
      </c>
      <c r="AN838" s="743"/>
      <c r="AO838" s="743"/>
      <c r="AP838" s="743"/>
      <c r="AQ838" s="743"/>
      <c r="AR838" s="743"/>
      <c r="AS838" s="743" t="s">
        <v>397</v>
      </c>
      <c r="AT838" s="743"/>
      <c r="AU838" s="743"/>
      <c r="AV838" s="743"/>
      <c r="AW838" s="743"/>
      <c r="AX838" s="743"/>
      <c r="AY838" s="743"/>
      <c r="AZ838" s="743"/>
      <c r="BA838" s="743"/>
      <c r="BB838" s="743">
        <v>0</v>
      </c>
      <c r="BC838" s="743" t="s">
        <v>397</v>
      </c>
      <c r="BD838" s="743">
        <v>0</v>
      </c>
      <c r="BE838" s="743">
        <v>0</v>
      </c>
      <c r="BF838" s="743">
        <v>36</v>
      </c>
      <c r="BG838" s="743">
        <v>0</v>
      </c>
      <c r="BH838" s="743">
        <v>0</v>
      </c>
      <c r="BI838" s="743">
        <v>0</v>
      </c>
      <c r="BJ838" s="743" t="s">
        <v>902</v>
      </c>
      <c r="BK838" s="743">
        <v>0</v>
      </c>
      <c r="BL838" s="743"/>
      <c r="BM838" s="743"/>
      <c r="BN838" s="743" t="s">
        <v>308</v>
      </c>
      <c r="BO838" s="743" t="s">
        <v>308</v>
      </c>
      <c r="BP838" s="743" t="s">
        <v>308</v>
      </c>
      <c r="BQ838" s="743" t="s">
        <v>308</v>
      </c>
      <c r="BR838" s="743"/>
      <c r="BS838" s="743">
        <v>0</v>
      </c>
      <c r="BT838" s="743"/>
      <c r="BU838" s="743" t="s">
        <v>579</v>
      </c>
      <c r="BV838" s="743"/>
      <c r="BW838" s="743"/>
      <c r="BX838" s="743"/>
      <c r="BY838" s="743"/>
      <c r="BZ838" s="743"/>
      <c r="CA838" s="743"/>
      <c r="CB838" s="743"/>
      <c r="CC838" s="743"/>
      <c r="CD838" s="743"/>
      <c r="CE838" s="743"/>
      <c r="CF838" s="743"/>
      <c r="CG838" s="743"/>
      <c r="CH838" s="743"/>
      <c r="CI838" s="743"/>
      <c r="CJ838" s="743"/>
      <c r="CK838" s="736"/>
      <c r="CL838" s="736" t="s">
        <v>397</v>
      </c>
      <c r="CM838" s="736" t="s">
        <v>397</v>
      </c>
      <c r="CN838" s="736" t="s">
        <v>397</v>
      </c>
      <c r="CO838" s="736">
        <v>0</v>
      </c>
      <c r="CP838" s="736">
        <v>0</v>
      </c>
      <c r="CQ838" s="768">
        <v>36</v>
      </c>
      <c r="CR838" s="735">
        <v>36</v>
      </c>
      <c r="CS838" s="744"/>
      <c r="CT838" s="745">
        <v>46293</v>
      </c>
      <c r="CU838" s="859" t="s">
        <v>609</v>
      </c>
      <c r="CV838" s="737"/>
      <c r="CW838" s="737"/>
      <c r="CX838" s="745">
        <v>46270</v>
      </c>
      <c r="CY838" s="861" t="s">
        <v>887</v>
      </c>
      <c r="CZ838" s="861" t="s">
        <v>308</v>
      </c>
      <c r="DA838" s="749">
        <v>46247</v>
      </c>
      <c r="DB838" s="749" t="s">
        <v>615</v>
      </c>
      <c r="DC838" s="749" t="s">
        <v>888</v>
      </c>
      <c r="DD838" s="749" t="s">
        <v>397</v>
      </c>
      <c r="DE838" s="749" t="s">
        <v>397</v>
      </c>
      <c r="DF838" s="749" t="s">
        <v>390</v>
      </c>
      <c r="DG838" s="749" t="s">
        <v>390</v>
      </c>
      <c r="DH838" s="750">
        <v>0</v>
      </c>
      <c r="DI838" s="737" t="s">
        <v>397</v>
      </c>
      <c r="DJ838" s="737" t="s">
        <v>390</v>
      </c>
      <c r="DK838" s="737" t="s">
        <v>390</v>
      </c>
      <c r="DL838" s="737" t="s">
        <v>390</v>
      </c>
      <c r="DM838" s="737" t="s">
        <v>390</v>
      </c>
      <c r="DN838" s="737" t="s">
        <v>390</v>
      </c>
      <c r="DO838" s="762" t="s">
        <v>308</v>
      </c>
      <c r="DP838" s="737">
        <v>46290</v>
      </c>
      <c r="DQ838" s="737">
        <v>46290</v>
      </c>
      <c r="DR838" s="737">
        <v>46290</v>
      </c>
      <c r="DS838" s="750">
        <v>46290</v>
      </c>
      <c r="DT838" s="752">
        <v>46290</v>
      </c>
      <c r="DU838" s="753">
        <v>-15</v>
      </c>
      <c r="DV838" s="753" t="s">
        <v>308</v>
      </c>
      <c r="DW838" s="754">
        <v>46275</v>
      </c>
      <c r="DX838" s="755">
        <v>46275</v>
      </c>
      <c r="DY838" s="754" t="e">
        <v>#VALUE!</v>
      </c>
      <c r="DZ838" s="754" t="e">
        <v>#VALUE!</v>
      </c>
      <c r="EA838" s="754"/>
      <c r="EB838" s="755"/>
      <c r="HA838" s="756">
        <v>36</v>
      </c>
      <c r="HB838" s="756">
        <v>0</v>
      </c>
      <c r="HC838" s="756" t="s">
        <v>397</v>
      </c>
      <c r="HD838" s="756" t="s">
        <v>397</v>
      </c>
      <c r="HE838" s="756" t="s">
        <v>397</v>
      </c>
      <c r="HF838" s="756" t="s">
        <v>397</v>
      </c>
      <c r="HG838" s="756" t="s">
        <v>397</v>
      </c>
      <c r="HH838" s="756" t="s">
        <v>397</v>
      </c>
      <c r="HI838" s="756" t="s">
        <v>397</v>
      </c>
      <c r="HJ838" s="756" t="s">
        <v>397</v>
      </c>
      <c r="HK838"/>
      <c r="HL838"/>
      <c r="HM838"/>
      <c r="HN838" s="756" t="str">
        <f t="shared" si="27"/>
        <v>SDI</v>
      </c>
      <c r="HO838"/>
      <c r="HP838" s="757" t="s">
        <v>239</v>
      </c>
      <c r="HQ838" s="757" t="s">
        <v>239</v>
      </c>
      <c r="HR838" s="757" t="s">
        <v>572</v>
      </c>
      <c r="HS838"/>
      <c r="HW838" s="758"/>
      <c r="HX838"/>
      <c r="HY838" s="759" t="s">
        <v>572</v>
      </c>
      <c r="HZ838" s="759" t="s">
        <v>572</v>
      </c>
      <c r="IA838" s="759" t="s">
        <v>572</v>
      </c>
      <c r="IC838" s="760" t="s">
        <v>572</v>
      </c>
      <c r="ID838" s="760" t="s">
        <v>572</v>
      </c>
      <c r="IE838" s="760" t="s">
        <v>572</v>
      </c>
      <c r="IF838" s="761" t="s">
        <v>572</v>
      </c>
      <c r="IG838" s="619" t="str">
        <f t="shared" si="28"/>
        <v>IN HOUSE (MANUAL)</v>
      </c>
      <c r="II838" s="761" t="s">
        <v>572</v>
      </c>
      <c r="IK838" s="761" t="str">
        <f>IFERROR(VLOOKUP($M838,#REF!,13,0),"IN HOUSE (MANUAL)")</f>
        <v>IN HOUSE (MANUAL)</v>
      </c>
      <c r="IM838" s="760" t="s">
        <v>572</v>
      </c>
      <c r="IN838" s="760" t="s">
        <v>572</v>
      </c>
      <c r="IO838" s="760" t="s">
        <v>572</v>
      </c>
      <c r="IQ838" s="760" t="s">
        <v>572</v>
      </c>
      <c r="IR838" s="760" t="s">
        <v>572</v>
      </c>
      <c r="IT838" s="760" t="s">
        <v>572</v>
      </c>
      <c r="IV838" s="760" t="s">
        <v>572</v>
      </c>
      <c r="IW838" s="760" t="s">
        <v>572</v>
      </c>
      <c r="IY838" s="760" t="s">
        <v>572</v>
      </c>
      <c r="IZ838" s="760" t="s">
        <v>572</v>
      </c>
      <c r="JB838" s="760" t="s">
        <v>572</v>
      </c>
      <c r="JC838" s="760" t="s">
        <v>572</v>
      </c>
      <c r="JE838" s="760" t="s">
        <v>572</v>
      </c>
      <c r="JF838" s="760" t="s">
        <v>572</v>
      </c>
    </row>
    <row r="839" spans="1:266" ht="17.25" customHeight="1" x14ac:dyDescent="0.35">
      <c r="A839" s="618" t="s">
        <v>1873</v>
      </c>
      <c r="B839" s="730">
        <v>101</v>
      </c>
      <c r="C839" s="730" t="s">
        <v>1842</v>
      </c>
      <c r="D839" s="730" t="s">
        <v>1842</v>
      </c>
      <c r="E839" s="730">
        <v>14</v>
      </c>
      <c r="F839" s="731" t="s">
        <v>574</v>
      </c>
      <c r="G839" s="732">
        <v>1</v>
      </c>
      <c r="H839" s="733">
        <v>46231</v>
      </c>
      <c r="I839" s="730">
        <v>37</v>
      </c>
      <c r="J839" s="730" t="s">
        <v>308</v>
      </c>
      <c r="K839" s="730">
        <v>39</v>
      </c>
      <c r="L839" s="730" t="s">
        <v>1705</v>
      </c>
      <c r="M839" s="734" t="s">
        <v>1873</v>
      </c>
      <c r="N839" s="735" t="s">
        <v>390</v>
      </c>
      <c r="O839" s="735" t="s">
        <v>390</v>
      </c>
      <c r="P839" s="735">
        <v>0</v>
      </c>
      <c r="Q839" s="735">
        <v>0</v>
      </c>
      <c r="R839" s="734" t="s">
        <v>1661</v>
      </c>
      <c r="S839" s="734" t="s">
        <v>1655</v>
      </c>
      <c r="T839" s="734" t="s">
        <v>1662</v>
      </c>
      <c r="U839" s="734">
        <v>608</v>
      </c>
      <c r="V839" s="734" t="s">
        <v>1657</v>
      </c>
      <c r="W839" s="734"/>
      <c r="X839" s="736">
        <v>0</v>
      </c>
      <c r="Y839" s="736"/>
      <c r="Z839" s="736"/>
      <c r="AA839" s="734" t="s">
        <v>157</v>
      </c>
      <c r="AB839" s="734" t="s">
        <v>1197</v>
      </c>
      <c r="AC839" s="734" t="s">
        <v>608</v>
      </c>
      <c r="AD839" s="734">
        <v>156</v>
      </c>
      <c r="AE839" s="738">
        <v>156</v>
      </c>
      <c r="AF839" s="737">
        <v>46273</v>
      </c>
      <c r="AG839" s="739"/>
      <c r="AH839" s="765"/>
      <c r="AI839" s="739" t="s">
        <v>308</v>
      </c>
      <c r="AJ839" s="740">
        <v>28</v>
      </c>
      <c r="AK839" s="741"/>
      <c r="AL839" s="742"/>
      <c r="AM839" s="743">
        <v>0</v>
      </c>
      <c r="AN839" s="743"/>
      <c r="AO839" s="743"/>
      <c r="AP839" s="743"/>
      <c r="AQ839" s="743"/>
      <c r="AR839" s="743"/>
      <c r="AS839" s="743" t="s">
        <v>397</v>
      </c>
      <c r="AT839" s="743"/>
      <c r="AU839" s="743"/>
      <c r="AV839" s="743"/>
      <c r="AW839" s="743"/>
      <c r="AX839" s="743"/>
      <c r="AY839" s="743"/>
      <c r="AZ839" s="743"/>
      <c r="BA839" s="743"/>
      <c r="BB839" s="743">
        <v>0</v>
      </c>
      <c r="BC839" s="743" t="s">
        <v>397</v>
      </c>
      <c r="BD839" s="743">
        <v>0</v>
      </c>
      <c r="BE839" s="743">
        <v>0</v>
      </c>
      <c r="BF839" s="743">
        <v>0</v>
      </c>
      <c r="BG839" s="743">
        <v>0</v>
      </c>
      <c r="BH839" s="743">
        <v>0</v>
      </c>
      <c r="BI839" s="743">
        <v>0</v>
      </c>
      <c r="BJ839" s="743" t="s">
        <v>902</v>
      </c>
      <c r="BK839" s="743">
        <v>0</v>
      </c>
      <c r="BL839" s="743"/>
      <c r="BM839" s="743"/>
      <c r="BN839" s="743" t="s">
        <v>308</v>
      </c>
      <c r="BO839" s="743" t="s">
        <v>308</v>
      </c>
      <c r="BP839" s="743" t="s">
        <v>308</v>
      </c>
      <c r="BQ839" s="743" t="s">
        <v>308</v>
      </c>
      <c r="BR839" s="743"/>
      <c r="BS839" s="743">
        <v>0</v>
      </c>
      <c r="BT839" s="743"/>
      <c r="BU839" s="743" t="s">
        <v>579</v>
      </c>
      <c r="BV839" s="743"/>
      <c r="BW839" s="743"/>
      <c r="BX839" s="743"/>
      <c r="BY839" s="743"/>
      <c r="BZ839" s="743"/>
      <c r="CA839" s="743"/>
      <c r="CB839" s="743"/>
      <c r="CC839" s="743"/>
      <c r="CD839" s="743"/>
      <c r="CE839" s="743"/>
      <c r="CF839" s="743"/>
      <c r="CG839" s="743"/>
      <c r="CH839" s="743"/>
      <c r="CI839" s="743"/>
      <c r="CJ839" s="743"/>
      <c r="CK839" s="736"/>
      <c r="CL839" s="736" t="s">
        <v>397</v>
      </c>
      <c r="CM839" s="736" t="s">
        <v>397</v>
      </c>
      <c r="CN839" s="736" t="s">
        <v>397</v>
      </c>
      <c r="CO839" s="736">
        <v>0</v>
      </c>
      <c r="CP839" s="736">
        <v>0</v>
      </c>
      <c r="CQ839" s="736">
        <v>156</v>
      </c>
      <c r="CR839" s="734">
        <v>156</v>
      </c>
      <c r="CS839" s="744"/>
      <c r="CT839" s="745">
        <v>46294</v>
      </c>
      <c r="CU839" s="859" t="s">
        <v>1292</v>
      </c>
      <c r="CV839" s="737"/>
      <c r="CW839" s="737"/>
      <c r="CX839" s="745">
        <v>46270</v>
      </c>
      <c r="CY839" s="747" t="s">
        <v>887</v>
      </c>
      <c r="CZ839" s="747" t="s">
        <v>308</v>
      </c>
      <c r="DA839" s="748">
        <v>46247</v>
      </c>
      <c r="DB839" s="748" t="s">
        <v>615</v>
      </c>
      <c r="DC839" s="748" t="s">
        <v>888</v>
      </c>
      <c r="DD839" s="748" t="s">
        <v>397</v>
      </c>
      <c r="DE839" s="749" t="s">
        <v>397</v>
      </c>
      <c r="DF839" s="749" t="s">
        <v>390</v>
      </c>
      <c r="DG839" s="749" t="s">
        <v>390</v>
      </c>
      <c r="DH839" s="750">
        <v>0</v>
      </c>
      <c r="DI839" s="737" t="s">
        <v>397</v>
      </c>
      <c r="DJ839" s="737" t="s">
        <v>390</v>
      </c>
      <c r="DK839" s="737" t="s">
        <v>390</v>
      </c>
      <c r="DL839" s="737" t="s">
        <v>390</v>
      </c>
      <c r="DM839" s="737" t="s">
        <v>390</v>
      </c>
      <c r="DN839" s="737" t="s">
        <v>390</v>
      </c>
      <c r="DO839" s="762" t="s">
        <v>308</v>
      </c>
      <c r="DP839" s="737">
        <v>46290</v>
      </c>
      <c r="DQ839" s="737">
        <v>46290</v>
      </c>
      <c r="DR839" s="737">
        <v>46290</v>
      </c>
      <c r="DS839" s="750">
        <v>46290</v>
      </c>
      <c r="DT839" s="752">
        <v>46290</v>
      </c>
      <c r="DU839" s="753">
        <v>-14</v>
      </c>
      <c r="DV839" s="753" t="s">
        <v>308</v>
      </c>
      <c r="DW839" s="754">
        <v>46275</v>
      </c>
      <c r="DX839" s="755">
        <v>46276</v>
      </c>
      <c r="DY839" s="754" t="e">
        <v>#VALUE!</v>
      </c>
      <c r="DZ839" s="754" t="e">
        <v>#VALUE!</v>
      </c>
      <c r="EA839" s="754"/>
      <c r="EB839" s="755"/>
      <c r="HA839" s="756">
        <v>156</v>
      </c>
      <c r="HB839" s="756">
        <v>0</v>
      </c>
      <c r="HC839" s="756" t="s">
        <v>397</v>
      </c>
      <c r="HD839" s="756" t="s">
        <v>397</v>
      </c>
      <c r="HE839" s="756" t="s">
        <v>397</v>
      </c>
      <c r="HF839" s="756" t="s">
        <v>397</v>
      </c>
      <c r="HG839" s="756" t="s">
        <v>397</v>
      </c>
      <c r="HH839" s="756" t="s">
        <v>397</v>
      </c>
      <c r="HI839" s="756" t="s">
        <v>397</v>
      </c>
      <c r="HJ839" s="756" t="s">
        <v>397</v>
      </c>
      <c r="HK839"/>
      <c r="HL839"/>
      <c r="HM839"/>
      <c r="HN839" s="756" t="str">
        <f t="shared" si="27"/>
        <v>SDI</v>
      </c>
      <c r="HO839"/>
      <c r="HP839" s="757" t="s">
        <v>239</v>
      </c>
      <c r="HQ839" s="757" t="s">
        <v>239</v>
      </c>
      <c r="HR839" s="757" t="s">
        <v>572</v>
      </c>
      <c r="HS839"/>
      <c r="HW839" s="758"/>
      <c r="HX839"/>
      <c r="HY839" s="759" t="s">
        <v>572</v>
      </c>
      <c r="HZ839" s="759" t="s">
        <v>572</v>
      </c>
      <c r="IA839" s="759" t="s">
        <v>572</v>
      </c>
      <c r="IC839" s="760" t="s">
        <v>572</v>
      </c>
      <c r="ID839" s="760" t="s">
        <v>572</v>
      </c>
      <c r="IE839" s="760" t="s">
        <v>572</v>
      </c>
      <c r="IF839" s="761" t="s">
        <v>572</v>
      </c>
      <c r="IG839" s="619" t="str">
        <f t="shared" si="28"/>
        <v>IN HOUSE (MANUAL)</v>
      </c>
      <c r="II839" s="761" t="s">
        <v>572</v>
      </c>
      <c r="IK839" s="761" t="str">
        <f>IFERROR(VLOOKUP($M839,#REF!,13,0),"IN HOUSE (MANUAL)")</f>
        <v>IN HOUSE (MANUAL)</v>
      </c>
      <c r="IM839" s="760" t="s">
        <v>572</v>
      </c>
      <c r="IN839" s="760" t="s">
        <v>572</v>
      </c>
      <c r="IO839" s="760" t="s">
        <v>572</v>
      </c>
      <c r="IQ839" s="760" t="s">
        <v>572</v>
      </c>
      <c r="IR839" s="760" t="s">
        <v>572</v>
      </c>
      <c r="IT839" s="760" t="s">
        <v>572</v>
      </c>
      <c r="IV839" s="760" t="s">
        <v>572</v>
      </c>
      <c r="IW839" s="760" t="s">
        <v>572</v>
      </c>
      <c r="IY839" s="760" t="s">
        <v>572</v>
      </c>
      <c r="IZ839" s="760" t="s">
        <v>572</v>
      </c>
      <c r="JB839" s="760" t="s">
        <v>572</v>
      </c>
      <c r="JC839" s="760" t="s">
        <v>572</v>
      </c>
      <c r="JE839" s="760" t="s">
        <v>572</v>
      </c>
      <c r="JF839" s="760" t="s">
        <v>572</v>
      </c>
    </row>
    <row r="840" spans="1:266" ht="17.149999999999999" customHeight="1" x14ac:dyDescent="0.35">
      <c r="A840" s="618" t="s">
        <v>1874</v>
      </c>
      <c r="B840" s="730">
        <v>102</v>
      </c>
      <c r="C840" s="730" t="s">
        <v>1842</v>
      </c>
      <c r="D840" s="730" t="s">
        <v>1842</v>
      </c>
      <c r="E840" s="730">
        <v>14</v>
      </c>
      <c r="F840" s="731" t="s">
        <v>767</v>
      </c>
      <c r="G840" s="732">
        <v>1</v>
      </c>
      <c r="H840" s="733">
        <v>46231</v>
      </c>
      <c r="I840" s="730">
        <v>37</v>
      </c>
      <c r="J840" s="730" t="s">
        <v>308</v>
      </c>
      <c r="K840" s="730">
        <v>39</v>
      </c>
      <c r="L840" s="730" t="s">
        <v>1707</v>
      </c>
      <c r="M840" s="734" t="s">
        <v>1874</v>
      </c>
      <c r="N840" s="735" t="s">
        <v>390</v>
      </c>
      <c r="O840" s="735" t="s">
        <v>390</v>
      </c>
      <c r="P840" s="735">
        <v>0</v>
      </c>
      <c r="Q840" s="735">
        <v>0</v>
      </c>
      <c r="R840" s="734" t="s">
        <v>1661</v>
      </c>
      <c r="S840" s="734" t="s">
        <v>1655</v>
      </c>
      <c r="T840" s="734" t="s">
        <v>1662</v>
      </c>
      <c r="U840" s="734">
        <v>608</v>
      </c>
      <c r="V840" s="734" t="s">
        <v>1657</v>
      </c>
      <c r="W840" s="734"/>
      <c r="X840" s="736">
        <v>0</v>
      </c>
      <c r="Y840" s="736"/>
      <c r="Z840" s="736"/>
      <c r="AA840" s="734" t="s">
        <v>157</v>
      </c>
      <c r="AB840" s="734" t="s">
        <v>1197</v>
      </c>
      <c r="AC840" s="734" t="s">
        <v>608</v>
      </c>
      <c r="AD840" s="734">
        <v>12</v>
      </c>
      <c r="AE840" s="738">
        <v>12</v>
      </c>
      <c r="AF840" s="737">
        <v>46273</v>
      </c>
      <c r="AG840" s="739"/>
      <c r="AH840" s="765"/>
      <c r="AI840" s="739" t="s">
        <v>308</v>
      </c>
      <c r="AJ840" s="740">
        <v>29</v>
      </c>
      <c r="AK840" s="741"/>
      <c r="AL840" s="742"/>
      <c r="AM840" s="743">
        <v>0</v>
      </c>
      <c r="AN840" s="743"/>
      <c r="AO840" s="743"/>
      <c r="AP840" s="743"/>
      <c r="AQ840" s="743"/>
      <c r="AR840" s="743"/>
      <c r="AS840" s="743" t="s">
        <v>397</v>
      </c>
      <c r="AT840" s="743"/>
      <c r="AU840" s="743"/>
      <c r="AV840" s="743"/>
      <c r="AW840" s="743"/>
      <c r="AX840" s="743"/>
      <c r="AY840" s="743"/>
      <c r="AZ840" s="743"/>
      <c r="BA840" s="743"/>
      <c r="BB840" s="743">
        <v>0</v>
      </c>
      <c r="BC840" s="743" t="s">
        <v>397</v>
      </c>
      <c r="BD840" s="743">
        <v>0</v>
      </c>
      <c r="BE840" s="743">
        <v>0</v>
      </c>
      <c r="BF840" s="743">
        <v>12</v>
      </c>
      <c r="BG840" s="743">
        <v>0</v>
      </c>
      <c r="BH840" s="743">
        <v>0</v>
      </c>
      <c r="BI840" s="743">
        <v>0</v>
      </c>
      <c r="BJ840" s="743" t="s">
        <v>902</v>
      </c>
      <c r="BK840" s="743">
        <v>0</v>
      </c>
      <c r="BL840" s="743"/>
      <c r="BM840" s="743"/>
      <c r="BN840" s="743" t="s">
        <v>308</v>
      </c>
      <c r="BO840" s="743" t="s">
        <v>308</v>
      </c>
      <c r="BP840" s="743" t="s">
        <v>308</v>
      </c>
      <c r="BQ840" s="743" t="s">
        <v>308</v>
      </c>
      <c r="BR840" s="743"/>
      <c r="BS840" s="743">
        <v>0</v>
      </c>
      <c r="BT840" s="743"/>
      <c r="BU840" s="743" t="s">
        <v>579</v>
      </c>
      <c r="BV840" s="743"/>
      <c r="BW840" s="743"/>
      <c r="BX840" s="743"/>
      <c r="BY840" s="743"/>
      <c r="BZ840" s="743"/>
      <c r="CA840" s="743"/>
      <c r="CB840" s="743"/>
      <c r="CC840" s="743"/>
      <c r="CD840" s="743"/>
      <c r="CE840" s="743"/>
      <c r="CF840" s="743"/>
      <c r="CG840" s="743"/>
      <c r="CH840" s="743"/>
      <c r="CI840" s="743"/>
      <c r="CJ840" s="743"/>
      <c r="CK840" s="736"/>
      <c r="CL840" s="736" t="s">
        <v>397</v>
      </c>
      <c r="CM840" s="736" t="s">
        <v>397</v>
      </c>
      <c r="CN840" s="736" t="s">
        <v>397</v>
      </c>
      <c r="CO840" s="736">
        <v>0</v>
      </c>
      <c r="CP840" s="736">
        <v>0</v>
      </c>
      <c r="CQ840" s="736">
        <v>12</v>
      </c>
      <c r="CR840" s="734">
        <v>12</v>
      </c>
      <c r="CS840" s="744"/>
      <c r="CT840" s="745">
        <v>46293</v>
      </c>
      <c r="CU840" s="859" t="s">
        <v>609</v>
      </c>
      <c r="CV840" s="737"/>
      <c r="CW840" s="737"/>
      <c r="CX840" s="745">
        <v>46270</v>
      </c>
      <c r="CY840" s="747" t="s">
        <v>887</v>
      </c>
      <c r="CZ840" s="747" t="s">
        <v>308</v>
      </c>
      <c r="DA840" s="748">
        <v>46247</v>
      </c>
      <c r="DB840" s="748" t="s">
        <v>615</v>
      </c>
      <c r="DC840" s="748" t="s">
        <v>888</v>
      </c>
      <c r="DD840" s="748" t="s">
        <v>397</v>
      </c>
      <c r="DE840" s="749" t="s">
        <v>397</v>
      </c>
      <c r="DF840" s="749" t="s">
        <v>390</v>
      </c>
      <c r="DG840" s="749" t="s">
        <v>390</v>
      </c>
      <c r="DH840" s="750">
        <v>0</v>
      </c>
      <c r="DI840" s="737" t="s">
        <v>397</v>
      </c>
      <c r="DJ840" s="737" t="s">
        <v>390</v>
      </c>
      <c r="DK840" s="737" t="s">
        <v>390</v>
      </c>
      <c r="DL840" s="737" t="s">
        <v>390</v>
      </c>
      <c r="DM840" s="737" t="s">
        <v>390</v>
      </c>
      <c r="DN840" s="737" t="s">
        <v>390</v>
      </c>
      <c r="DO840" s="762" t="s">
        <v>308</v>
      </c>
      <c r="DP840" s="737">
        <v>46290</v>
      </c>
      <c r="DQ840" s="737">
        <v>46290</v>
      </c>
      <c r="DR840" s="737">
        <v>46290</v>
      </c>
      <c r="DS840" s="750">
        <v>46290</v>
      </c>
      <c r="DT840" s="752">
        <v>46290</v>
      </c>
      <c r="DU840" s="753">
        <v>-14</v>
      </c>
      <c r="DV840" s="753" t="s">
        <v>308</v>
      </c>
      <c r="DW840" s="754">
        <v>46276</v>
      </c>
      <c r="DX840" s="755">
        <v>46276</v>
      </c>
      <c r="DY840" s="754" t="e">
        <v>#VALUE!</v>
      </c>
      <c r="DZ840" s="754" t="e">
        <v>#VALUE!</v>
      </c>
      <c r="EA840" s="754"/>
      <c r="EB840" s="755"/>
      <c r="HA840" s="756">
        <v>12</v>
      </c>
      <c r="HB840" s="756">
        <v>0</v>
      </c>
      <c r="HC840" s="756" t="s">
        <v>397</v>
      </c>
      <c r="HD840" s="756" t="s">
        <v>397</v>
      </c>
      <c r="HE840" s="756" t="s">
        <v>397</v>
      </c>
      <c r="HF840" s="756" t="s">
        <v>397</v>
      </c>
      <c r="HG840" s="756" t="s">
        <v>397</v>
      </c>
      <c r="HH840" s="756" t="s">
        <v>397</v>
      </c>
      <c r="HI840" s="756" t="s">
        <v>397</v>
      </c>
      <c r="HJ840" s="756" t="s">
        <v>397</v>
      </c>
      <c r="HK840"/>
      <c r="HL840"/>
      <c r="HM840"/>
      <c r="HN840" s="756" t="str">
        <f t="shared" si="27"/>
        <v>SDI</v>
      </c>
      <c r="HO840"/>
      <c r="HP840" s="757" t="s">
        <v>239</v>
      </c>
      <c r="HQ840" s="757" t="s">
        <v>239</v>
      </c>
      <c r="HR840" s="757" t="s">
        <v>572</v>
      </c>
      <c r="HS840"/>
      <c r="HW840" s="758"/>
      <c r="HX840"/>
      <c r="HY840" s="759" t="s">
        <v>572</v>
      </c>
      <c r="HZ840" s="759" t="s">
        <v>572</v>
      </c>
      <c r="IA840" s="759" t="s">
        <v>572</v>
      </c>
      <c r="IC840" s="760" t="s">
        <v>572</v>
      </c>
      <c r="ID840" s="760" t="s">
        <v>572</v>
      </c>
      <c r="IE840" s="760" t="s">
        <v>572</v>
      </c>
      <c r="IF840" s="761" t="s">
        <v>572</v>
      </c>
      <c r="IG840" s="619" t="str">
        <f t="shared" si="28"/>
        <v>IN HOUSE (MANUAL)</v>
      </c>
      <c r="II840" s="761" t="s">
        <v>572</v>
      </c>
      <c r="IK840" s="761" t="str">
        <f>IFERROR(VLOOKUP($M840,#REF!,13,0),"IN HOUSE (MANUAL)")</f>
        <v>IN HOUSE (MANUAL)</v>
      </c>
      <c r="IM840" s="760" t="s">
        <v>572</v>
      </c>
      <c r="IN840" s="760" t="s">
        <v>572</v>
      </c>
      <c r="IO840" s="760" t="s">
        <v>572</v>
      </c>
      <c r="IQ840" s="760" t="s">
        <v>572</v>
      </c>
      <c r="IR840" s="760" t="s">
        <v>572</v>
      </c>
      <c r="IT840" s="760" t="s">
        <v>572</v>
      </c>
      <c r="IV840" s="760" t="s">
        <v>572</v>
      </c>
      <c r="IW840" s="760" t="s">
        <v>572</v>
      </c>
      <c r="IY840" s="760" t="s">
        <v>572</v>
      </c>
      <c r="IZ840" s="760" t="s">
        <v>572</v>
      </c>
      <c r="JB840" s="760" t="s">
        <v>572</v>
      </c>
      <c r="JC840" s="760" t="s">
        <v>572</v>
      </c>
      <c r="JE840" s="760" t="s">
        <v>572</v>
      </c>
      <c r="JF840" s="760" t="s">
        <v>572</v>
      </c>
    </row>
    <row r="841" spans="1:266" ht="17.25" customHeight="1" x14ac:dyDescent="0.35">
      <c r="A841" s="618" t="s">
        <v>1875</v>
      </c>
      <c r="B841" s="730">
        <v>103</v>
      </c>
      <c r="C841" s="730" t="s">
        <v>1842</v>
      </c>
      <c r="D841" s="730" t="s">
        <v>1842</v>
      </c>
      <c r="E841" s="730">
        <v>14</v>
      </c>
      <c r="F841" s="731" t="s">
        <v>574</v>
      </c>
      <c r="G841" s="732">
        <v>1</v>
      </c>
      <c r="H841" s="826">
        <v>46231</v>
      </c>
      <c r="I841" s="730">
        <v>37</v>
      </c>
      <c r="J841" s="730" t="s">
        <v>308</v>
      </c>
      <c r="K841" s="730">
        <v>39</v>
      </c>
      <c r="L841" s="730" t="s">
        <v>1862</v>
      </c>
      <c r="M841" s="734" t="s">
        <v>1875</v>
      </c>
      <c r="N841" s="735" t="s">
        <v>390</v>
      </c>
      <c r="O841" s="735" t="s">
        <v>390</v>
      </c>
      <c r="P841" s="735">
        <v>0</v>
      </c>
      <c r="Q841" s="735">
        <v>0</v>
      </c>
      <c r="R841" s="734">
        <v>608</v>
      </c>
      <c r="S841" s="734" t="s">
        <v>1655</v>
      </c>
      <c r="T841" s="734" t="s">
        <v>1863</v>
      </c>
      <c r="U841" s="734">
        <v>608</v>
      </c>
      <c r="V841" s="734" t="s">
        <v>1657</v>
      </c>
      <c r="W841" s="734"/>
      <c r="X841" s="736"/>
      <c r="Y841" s="736"/>
      <c r="Z841" s="736"/>
      <c r="AA841" s="734" t="s">
        <v>157</v>
      </c>
      <c r="AB841" s="734" t="s">
        <v>1197</v>
      </c>
      <c r="AC841" s="734" t="s">
        <v>584</v>
      </c>
      <c r="AD841" s="734">
        <v>324</v>
      </c>
      <c r="AE841" s="764">
        <v>324</v>
      </c>
      <c r="AF841" s="737" t="s">
        <v>390</v>
      </c>
      <c r="AG841" s="739"/>
      <c r="AH841" s="739"/>
      <c r="AI841" s="739" t="s">
        <v>308</v>
      </c>
      <c r="AJ841" s="740">
        <v>30</v>
      </c>
      <c r="AK841" s="741"/>
      <c r="AL841" s="742"/>
      <c r="AM841" s="743">
        <v>0</v>
      </c>
      <c r="AN841" s="743"/>
      <c r="AO841" s="743"/>
      <c r="AP841" s="743"/>
      <c r="AQ841" s="743"/>
      <c r="AR841" s="743"/>
      <c r="AS841" s="743">
        <v>0</v>
      </c>
      <c r="AT841" s="743"/>
      <c r="AU841" s="743"/>
      <c r="AV841" s="743"/>
      <c r="AW841" s="743"/>
      <c r="AX841" s="743"/>
      <c r="AY841" s="743"/>
      <c r="AZ841" s="743"/>
      <c r="BA841" s="743"/>
      <c r="BB841" s="743">
        <v>0</v>
      </c>
      <c r="BC841" s="743">
        <v>0</v>
      </c>
      <c r="BD841" s="743">
        <v>0</v>
      </c>
      <c r="BE841" s="743">
        <v>0</v>
      </c>
      <c r="BF841" s="743">
        <v>0</v>
      </c>
      <c r="BG841" s="743">
        <v>0</v>
      </c>
      <c r="BH841" s="743">
        <v>0</v>
      </c>
      <c r="BI841" s="743">
        <v>0</v>
      </c>
      <c r="BJ841" s="743"/>
      <c r="BK841" s="743">
        <v>0</v>
      </c>
      <c r="BL841" s="743"/>
      <c r="BM841" s="743"/>
      <c r="BN841" s="743" t="s">
        <v>308</v>
      </c>
      <c r="BO841" s="743" t="s">
        <v>308</v>
      </c>
      <c r="BP841" s="743" t="s">
        <v>308</v>
      </c>
      <c r="BQ841" s="743" t="s">
        <v>308</v>
      </c>
      <c r="BR841" s="743"/>
      <c r="BS841" s="743">
        <v>12</v>
      </c>
      <c r="BT841" s="743"/>
      <c r="BU841" s="743" t="s">
        <v>579</v>
      </c>
      <c r="BV841" s="743"/>
      <c r="BW841" s="743"/>
      <c r="BX841" s="743"/>
      <c r="BY841" s="743"/>
      <c r="BZ841" s="743"/>
      <c r="CA841" s="743"/>
      <c r="CB841" s="743"/>
      <c r="CC841" s="743"/>
      <c r="CD841" s="743"/>
      <c r="CE841" s="743"/>
      <c r="CF841" s="743"/>
      <c r="CG841" s="743"/>
      <c r="CH841" s="743"/>
      <c r="CI841" s="743"/>
      <c r="CJ841" s="743"/>
      <c r="CK841" s="736"/>
      <c r="CL841" s="736" t="s">
        <v>397</v>
      </c>
      <c r="CM841" s="736" t="s">
        <v>397</v>
      </c>
      <c r="CN841" s="736" t="s">
        <v>397</v>
      </c>
      <c r="CO841" s="736">
        <v>12</v>
      </c>
      <c r="CP841" s="736">
        <v>12</v>
      </c>
      <c r="CQ841" s="768">
        <v>21</v>
      </c>
      <c r="CR841" s="735">
        <v>324</v>
      </c>
      <c r="CS841" s="744"/>
      <c r="CT841" s="745">
        <v>46296</v>
      </c>
      <c r="CU841" s="746" t="s">
        <v>1693</v>
      </c>
      <c r="CV841" s="737"/>
      <c r="CW841" s="737"/>
      <c r="CX841" s="745">
        <v>46255</v>
      </c>
      <c r="CY841" s="861">
        <v>0</v>
      </c>
      <c r="CZ841" s="861" t="s">
        <v>308</v>
      </c>
      <c r="DA841" s="749">
        <v>0</v>
      </c>
      <c r="DB841" s="749">
        <v>0</v>
      </c>
      <c r="DC841" s="749">
        <v>0</v>
      </c>
      <c r="DD841" s="749" t="s">
        <v>397</v>
      </c>
      <c r="DE841" s="749" t="s">
        <v>397</v>
      </c>
      <c r="DF841" s="749" t="s">
        <v>390</v>
      </c>
      <c r="DG841" s="749" t="s">
        <v>390</v>
      </c>
      <c r="DH841" s="750">
        <v>0</v>
      </c>
      <c r="DI841" s="737" t="s">
        <v>397</v>
      </c>
      <c r="DJ841" s="737" t="s">
        <v>390</v>
      </c>
      <c r="DK841" s="737" t="s">
        <v>390</v>
      </c>
      <c r="DL841" s="737" t="s">
        <v>390</v>
      </c>
      <c r="DM841" s="737" t="s">
        <v>390</v>
      </c>
      <c r="DN841" s="737" t="s">
        <v>390</v>
      </c>
      <c r="DO841" s="762" t="s">
        <v>308</v>
      </c>
      <c r="DP841" s="737">
        <v>46290</v>
      </c>
      <c r="DQ841" s="737">
        <v>46290</v>
      </c>
      <c r="DR841" s="737">
        <v>46290</v>
      </c>
      <c r="DS841" s="750">
        <v>46290</v>
      </c>
      <c r="DT841" s="752">
        <v>46290</v>
      </c>
      <c r="DU841" s="753">
        <v>-14</v>
      </c>
      <c r="DV841" s="753" t="s">
        <v>308</v>
      </c>
      <c r="DW841" s="754">
        <v>46276</v>
      </c>
      <c r="DX841" s="755">
        <v>46276</v>
      </c>
      <c r="DY841" s="754" t="e">
        <v>#VALUE!</v>
      </c>
      <c r="DZ841" s="754" t="e">
        <v>#VALUE!</v>
      </c>
      <c r="EA841" s="754"/>
      <c r="EB841" s="755"/>
      <c r="HA841" s="756" t="s">
        <v>397</v>
      </c>
      <c r="HB841" s="756" t="s">
        <v>397</v>
      </c>
      <c r="HC841" s="756" t="s">
        <v>397</v>
      </c>
      <c r="HD841" s="756" t="s">
        <v>397</v>
      </c>
      <c r="HE841" s="756" t="s">
        <v>397</v>
      </c>
      <c r="HF841" s="756" t="s">
        <v>397</v>
      </c>
      <c r="HG841" s="756" t="s">
        <v>397</v>
      </c>
      <c r="HH841" s="756" t="s">
        <v>397</v>
      </c>
      <c r="HI841" s="756" t="s">
        <v>397</v>
      </c>
      <c r="HJ841" s="756" t="s">
        <v>397</v>
      </c>
      <c r="HK841"/>
      <c r="HL841"/>
      <c r="HM841"/>
      <c r="HN841" s="756" t="str">
        <f t="shared" si="27"/>
        <v>AUTO PRINT</v>
      </c>
      <c r="HO841"/>
      <c r="HP841" s="757" t="s">
        <v>572</v>
      </c>
      <c r="HQ841" s="757" t="s">
        <v>572</v>
      </c>
      <c r="HR841" s="757" t="s">
        <v>572</v>
      </c>
      <c r="HS841"/>
      <c r="HW841" s="758"/>
      <c r="HX841"/>
      <c r="HY841" s="759" t="s">
        <v>572</v>
      </c>
      <c r="HZ841" s="759" t="s">
        <v>572</v>
      </c>
      <c r="IA841" s="759" t="s">
        <v>572</v>
      </c>
      <c r="IC841" s="760" t="s">
        <v>572</v>
      </c>
      <c r="ID841" s="760" t="s">
        <v>572</v>
      </c>
      <c r="IE841" s="760" t="s">
        <v>572</v>
      </c>
      <c r="IF841" s="761" t="s">
        <v>572</v>
      </c>
      <c r="IG841" s="619" t="str">
        <f t="shared" si="28"/>
        <v>IN HOUSE (MANUAL)</v>
      </c>
      <c r="II841" s="761" t="s">
        <v>572</v>
      </c>
      <c r="IK841" s="761" t="str">
        <f>IFERROR(VLOOKUP($M841,#REF!,13,0),"IN HOUSE (MANUAL)")</f>
        <v>IN HOUSE (MANUAL)</v>
      </c>
      <c r="IM841" s="760" t="s">
        <v>572</v>
      </c>
      <c r="IN841" s="760" t="s">
        <v>572</v>
      </c>
      <c r="IO841" s="760" t="s">
        <v>572</v>
      </c>
      <c r="IQ841" s="760" t="s">
        <v>572</v>
      </c>
      <c r="IR841" s="760" t="s">
        <v>572</v>
      </c>
      <c r="IT841" s="760" t="s">
        <v>572</v>
      </c>
      <c r="IV841" s="760" t="s">
        <v>572</v>
      </c>
      <c r="IW841" s="760" t="s">
        <v>572</v>
      </c>
      <c r="IY841" s="760" t="s">
        <v>572</v>
      </c>
      <c r="IZ841" s="760" t="s">
        <v>572</v>
      </c>
      <c r="JB841" s="760" t="s">
        <v>572</v>
      </c>
      <c r="JC841" s="760" t="s">
        <v>572</v>
      </c>
      <c r="JE841" s="760" t="s">
        <v>572</v>
      </c>
      <c r="JF841" s="760" t="s">
        <v>572</v>
      </c>
    </row>
    <row r="842" spans="1:266" ht="17.25" customHeight="1" x14ac:dyDescent="0.35">
      <c r="A842" s="618" t="s">
        <v>1876</v>
      </c>
      <c r="B842" s="730">
        <v>104</v>
      </c>
      <c r="C842" s="730" t="s">
        <v>1842</v>
      </c>
      <c r="D842" s="730" t="s">
        <v>1842</v>
      </c>
      <c r="E842" s="730">
        <v>14</v>
      </c>
      <c r="F842" s="731" t="s">
        <v>574</v>
      </c>
      <c r="G842" s="732">
        <v>1</v>
      </c>
      <c r="H842" s="733">
        <v>46231</v>
      </c>
      <c r="I842" s="730">
        <v>38</v>
      </c>
      <c r="J842" s="730" t="s">
        <v>308</v>
      </c>
      <c r="K842" s="730">
        <v>39</v>
      </c>
      <c r="L842" s="730" t="s">
        <v>1865</v>
      </c>
      <c r="M842" s="734" t="s">
        <v>1876</v>
      </c>
      <c r="N842" s="735" t="s">
        <v>390</v>
      </c>
      <c r="O842" s="735" t="s">
        <v>390</v>
      </c>
      <c r="P842" s="735">
        <v>0</v>
      </c>
      <c r="Q842" s="735">
        <v>0</v>
      </c>
      <c r="R842" s="734">
        <v>608</v>
      </c>
      <c r="S842" s="734" t="s">
        <v>1655</v>
      </c>
      <c r="T842" s="734" t="s">
        <v>1863</v>
      </c>
      <c r="U842" s="734">
        <v>608</v>
      </c>
      <c r="V842" s="734" t="s">
        <v>1657</v>
      </c>
      <c r="W842" s="734"/>
      <c r="X842" s="736"/>
      <c r="Y842" s="736"/>
      <c r="Z842" s="736"/>
      <c r="AA842" s="734" t="s">
        <v>157</v>
      </c>
      <c r="AB842" s="734" t="s">
        <v>1197</v>
      </c>
      <c r="AC842" s="734" t="s">
        <v>608</v>
      </c>
      <c r="AD842" s="734">
        <v>582</v>
      </c>
      <c r="AE842" s="738">
        <v>582</v>
      </c>
      <c r="AF842" s="737" t="s">
        <v>390</v>
      </c>
      <c r="AG842" s="739"/>
      <c r="AH842" s="765"/>
      <c r="AI842" s="739" t="s">
        <v>308</v>
      </c>
      <c r="AJ842" s="740">
        <v>31</v>
      </c>
      <c r="AK842" s="741"/>
      <c r="AL842" s="742"/>
      <c r="AM842" s="743">
        <v>0</v>
      </c>
      <c r="AN842" s="743"/>
      <c r="AO842" s="743"/>
      <c r="AP842" s="743"/>
      <c r="AQ842" s="743"/>
      <c r="AR842" s="743"/>
      <c r="AS842" s="743">
        <v>396</v>
      </c>
      <c r="AT842" s="743"/>
      <c r="AU842" s="743"/>
      <c r="AV842" s="743"/>
      <c r="AW842" s="743"/>
      <c r="AX842" s="743"/>
      <c r="AY842" s="743"/>
      <c r="AZ842" s="743"/>
      <c r="BA842" s="743"/>
      <c r="BB842" s="743">
        <v>0</v>
      </c>
      <c r="BC842" s="743">
        <v>84</v>
      </c>
      <c r="BD842" s="743">
        <v>0</v>
      </c>
      <c r="BE842" s="743">
        <v>0</v>
      </c>
      <c r="BF842" s="743">
        <v>0</v>
      </c>
      <c r="BG842" s="743">
        <v>0</v>
      </c>
      <c r="BH842" s="743">
        <v>0</v>
      </c>
      <c r="BI842" s="743">
        <v>282</v>
      </c>
      <c r="BJ842" s="743"/>
      <c r="BK842" s="743">
        <v>0</v>
      </c>
      <c r="BL842" s="743"/>
      <c r="BM842" s="743"/>
      <c r="BN842" s="743" t="s">
        <v>308</v>
      </c>
      <c r="BO842" s="743" t="s">
        <v>308</v>
      </c>
      <c r="BP842" s="743" t="s">
        <v>308</v>
      </c>
      <c r="BQ842" s="743" t="s">
        <v>308</v>
      </c>
      <c r="BR842" s="743"/>
      <c r="BS842" s="743">
        <v>1</v>
      </c>
      <c r="BT842" s="743"/>
      <c r="BU842" s="743" t="s">
        <v>579</v>
      </c>
      <c r="BV842" s="743"/>
      <c r="BW842" s="743"/>
      <c r="BX842" s="743"/>
      <c r="BY842" s="743"/>
      <c r="BZ842" s="743"/>
      <c r="CA842" s="743"/>
      <c r="CB842" s="743"/>
      <c r="CC842" s="743"/>
      <c r="CD842" s="743"/>
      <c r="CE842" s="743"/>
      <c r="CF842" s="743"/>
      <c r="CG842" s="743"/>
      <c r="CH842" s="743"/>
      <c r="CI842" s="743"/>
      <c r="CJ842" s="743"/>
      <c r="CK842" s="736"/>
      <c r="CL842" s="736" t="s">
        <v>397</v>
      </c>
      <c r="CM842" s="736" t="s">
        <v>397</v>
      </c>
      <c r="CN842" s="736" t="s">
        <v>397</v>
      </c>
      <c r="CO842" s="736">
        <v>1</v>
      </c>
      <c r="CP842" s="736">
        <v>282</v>
      </c>
      <c r="CQ842" s="736">
        <v>282</v>
      </c>
      <c r="CR842" s="734">
        <v>582</v>
      </c>
      <c r="CS842" s="744"/>
      <c r="CT842" s="745">
        <v>46294</v>
      </c>
      <c r="CU842" s="746" t="s">
        <v>1292</v>
      </c>
      <c r="CV842" s="737"/>
      <c r="CW842" s="737"/>
      <c r="CX842" s="745">
        <v>46255</v>
      </c>
      <c r="CY842" s="747">
        <v>0</v>
      </c>
      <c r="CZ842" s="747" t="s">
        <v>308</v>
      </c>
      <c r="DA842" s="748">
        <v>0</v>
      </c>
      <c r="DB842" s="748">
        <v>0</v>
      </c>
      <c r="DC842" s="748">
        <v>0</v>
      </c>
      <c r="DD842" s="748" t="s">
        <v>397</v>
      </c>
      <c r="DE842" s="749" t="s">
        <v>397</v>
      </c>
      <c r="DF842" s="749" t="s">
        <v>390</v>
      </c>
      <c r="DG842" s="749" t="s">
        <v>390</v>
      </c>
      <c r="DH842" s="750">
        <v>0</v>
      </c>
      <c r="DI842" s="737" t="s">
        <v>397</v>
      </c>
      <c r="DJ842" s="737" t="s">
        <v>390</v>
      </c>
      <c r="DK842" s="737" t="s">
        <v>390</v>
      </c>
      <c r="DL842" s="737" t="s">
        <v>390</v>
      </c>
      <c r="DM842" s="737" t="s">
        <v>390</v>
      </c>
      <c r="DN842" s="737" t="s">
        <v>390</v>
      </c>
      <c r="DO842" s="762" t="s">
        <v>308</v>
      </c>
      <c r="DP842" s="737">
        <v>46290</v>
      </c>
      <c r="DQ842" s="737">
        <v>46290</v>
      </c>
      <c r="DR842" s="737">
        <v>46290</v>
      </c>
      <c r="DS842" s="750">
        <v>46290</v>
      </c>
      <c r="DT842" s="752">
        <v>46290</v>
      </c>
      <c r="DU842" s="753">
        <v>-11</v>
      </c>
      <c r="DV842" s="753" t="s">
        <v>308</v>
      </c>
      <c r="DW842" s="754">
        <v>46276</v>
      </c>
      <c r="DX842" s="755">
        <v>46279</v>
      </c>
      <c r="DY842" s="754" t="e">
        <v>#VALUE!</v>
      </c>
      <c r="DZ842" s="754" t="e">
        <v>#VALUE!</v>
      </c>
      <c r="EA842" s="754"/>
      <c r="EB842" s="755"/>
      <c r="HA842" s="756" t="s">
        <v>397</v>
      </c>
      <c r="HB842" s="756" t="s">
        <v>397</v>
      </c>
      <c r="HC842" s="756" t="s">
        <v>397</v>
      </c>
      <c r="HD842" s="756" t="s">
        <v>397</v>
      </c>
      <c r="HE842" s="756" t="s">
        <v>397</v>
      </c>
      <c r="HF842" s="756" t="s">
        <v>397</v>
      </c>
      <c r="HG842" s="756" t="s">
        <v>397</v>
      </c>
      <c r="HH842" s="756" t="s">
        <v>397</v>
      </c>
      <c r="HI842" s="756" t="s">
        <v>397</v>
      </c>
      <c r="HJ842" s="756" t="s">
        <v>397</v>
      </c>
      <c r="HK842"/>
      <c r="HL842"/>
      <c r="HM842"/>
      <c r="HN842" s="756" t="str">
        <f t="shared" si="27"/>
        <v>AUTO PRINT</v>
      </c>
      <c r="HO842"/>
      <c r="HP842" s="757" t="s">
        <v>572</v>
      </c>
      <c r="HQ842" s="757" t="s">
        <v>572</v>
      </c>
      <c r="HR842" s="757" t="s">
        <v>572</v>
      </c>
      <c r="HS842"/>
      <c r="HW842" s="758"/>
      <c r="HX842"/>
      <c r="HY842" s="759" t="s">
        <v>572</v>
      </c>
      <c r="HZ842" s="759" t="s">
        <v>572</v>
      </c>
      <c r="IA842" s="759" t="s">
        <v>572</v>
      </c>
      <c r="IC842" s="760" t="s">
        <v>572</v>
      </c>
      <c r="ID842" s="760" t="s">
        <v>572</v>
      </c>
      <c r="IE842" s="760" t="s">
        <v>572</v>
      </c>
      <c r="IF842" s="761" t="s">
        <v>572</v>
      </c>
      <c r="IG842" s="619" t="str">
        <f t="shared" si="28"/>
        <v>IN HOUSE (MANUAL)</v>
      </c>
      <c r="II842" s="761" t="s">
        <v>572</v>
      </c>
      <c r="IK842" s="761" t="str">
        <f>IFERROR(VLOOKUP($M842,#REF!,13,0),"IN HOUSE (MANUAL)")</f>
        <v>IN HOUSE (MANUAL)</v>
      </c>
      <c r="IM842" s="760" t="s">
        <v>572</v>
      </c>
      <c r="IN842" s="760" t="s">
        <v>572</v>
      </c>
      <c r="IO842" s="760" t="s">
        <v>572</v>
      </c>
      <c r="IQ842" s="760" t="s">
        <v>572</v>
      </c>
      <c r="IR842" s="760" t="s">
        <v>572</v>
      </c>
      <c r="IT842" s="760" t="s">
        <v>572</v>
      </c>
      <c r="IV842" s="760" t="s">
        <v>572</v>
      </c>
      <c r="IW842" s="760" t="s">
        <v>572</v>
      </c>
      <c r="IY842" s="760" t="s">
        <v>572</v>
      </c>
      <c r="IZ842" s="760" t="s">
        <v>572</v>
      </c>
      <c r="JB842" s="760" t="s">
        <v>572</v>
      </c>
      <c r="JC842" s="760" t="s">
        <v>572</v>
      </c>
      <c r="JE842" s="760" t="s">
        <v>572</v>
      </c>
      <c r="JF842" s="760" t="s">
        <v>572</v>
      </c>
    </row>
    <row r="843" spans="1:266" ht="17.25" customHeight="1" x14ac:dyDescent="0.35">
      <c r="A843" s="618" t="s">
        <v>1877</v>
      </c>
      <c r="B843" s="730">
        <v>105</v>
      </c>
      <c r="C843" s="730" t="s">
        <v>1842</v>
      </c>
      <c r="D843" s="730" t="s">
        <v>1842</v>
      </c>
      <c r="E843" s="730">
        <v>14</v>
      </c>
      <c r="F843" s="731" t="s">
        <v>574</v>
      </c>
      <c r="G843" s="732">
        <v>1</v>
      </c>
      <c r="H843" s="733">
        <v>46231</v>
      </c>
      <c r="I843" s="730">
        <v>38</v>
      </c>
      <c r="J843" s="730" t="s">
        <v>308</v>
      </c>
      <c r="K843" s="730">
        <v>39</v>
      </c>
      <c r="L843" s="730" t="s">
        <v>1867</v>
      </c>
      <c r="M843" s="734" t="s">
        <v>1877</v>
      </c>
      <c r="N843" s="735" t="s">
        <v>390</v>
      </c>
      <c r="O843" s="735" t="s">
        <v>390</v>
      </c>
      <c r="P843" s="735">
        <v>0</v>
      </c>
      <c r="Q843" s="735">
        <v>0</v>
      </c>
      <c r="R843" s="734">
        <v>608</v>
      </c>
      <c r="S843" s="734" t="s">
        <v>1655</v>
      </c>
      <c r="T843" s="734" t="s">
        <v>1863</v>
      </c>
      <c r="U843" s="734">
        <v>608</v>
      </c>
      <c r="V843" s="734" t="s">
        <v>1657</v>
      </c>
      <c r="W843" s="734"/>
      <c r="X843" s="736"/>
      <c r="Y843" s="736"/>
      <c r="Z843" s="736"/>
      <c r="AA843" s="734" t="s">
        <v>157</v>
      </c>
      <c r="AB843" s="734" t="s">
        <v>1197</v>
      </c>
      <c r="AC843" s="734" t="s">
        <v>608</v>
      </c>
      <c r="AD843" s="734">
        <v>114</v>
      </c>
      <c r="AE843" s="738">
        <v>114</v>
      </c>
      <c r="AF843" s="737" t="s">
        <v>390</v>
      </c>
      <c r="AG843" s="739"/>
      <c r="AH843" s="765"/>
      <c r="AI843" s="739" t="s">
        <v>308</v>
      </c>
      <c r="AJ843" s="740">
        <v>32</v>
      </c>
      <c r="AK843" s="741"/>
      <c r="AL843" s="742"/>
      <c r="AM843" s="743">
        <v>0</v>
      </c>
      <c r="AN843" s="743"/>
      <c r="AO843" s="743"/>
      <c r="AP843" s="743"/>
      <c r="AQ843" s="743"/>
      <c r="AR843" s="743"/>
      <c r="AS843" s="743">
        <v>96</v>
      </c>
      <c r="AT843" s="743"/>
      <c r="AU843" s="743"/>
      <c r="AV843" s="743"/>
      <c r="AW843" s="743"/>
      <c r="AX843" s="743"/>
      <c r="AY843" s="743"/>
      <c r="AZ843" s="743"/>
      <c r="BA843" s="743"/>
      <c r="BB843" s="743">
        <v>0</v>
      </c>
      <c r="BC843" s="743">
        <v>12</v>
      </c>
      <c r="BD843" s="743">
        <v>0</v>
      </c>
      <c r="BE843" s="743">
        <v>0</v>
      </c>
      <c r="BF843" s="743">
        <v>0</v>
      </c>
      <c r="BG843" s="743">
        <v>0</v>
      </c>
      <c r="BH843" s="743">
        <v>0</v>
      </c>
      <c r="BI843" s="743">
        <v>12</v>
      </c>
      <c r="BJ843" s="743"/>
      <c r="BK843" s="743">
        <v>0</v>
      </c>
      <c r="BL843" s="743"/>
      <c r="BM843" s="743"/>
      <c r="BN843" s="743" t="s">
        <v>308</v>
      </c>
      <c r="BO843" s="743" t="s">
        <v>308</v>
      </c>
      <c r="BP843" s="743" t="s">
        <v>308</v>
      </c>
      <c r="BQ843" s="743" t="s">
        <v>308</v>
      </c>
      <c r="BR843" s="743"/>
      <c r="BS843" s="743">
        <v>0</v>
      </c>
      <c r="BT843" s="743"/>
      <c r="BU843" s="743" t="s">
        <v>579</v>
      </c>
      <c r="BV843" s="743"/>
      <c r="BW843" s="743"/>
      <c r="BX843" s="743"/>
      <c r="BY843" s="743"/>
      <c r="BZ843" s="743"/>
      <c r="CA843" s="743"/>
      <c r="CB843" s="743"/>
      <c r="CC843" s="743"/>
      <c r="CD843" s="743"/>
      <c r="CE843" s="743"/>
      <c r="CF843" s="743"/>
      <c r="CG843" s="743"/>
      <c r="CH843" s="743"/>
      <c r="CI843" s="743"/>
      <c r="CJ843" s="743"/>
      <c r="CK843" s="736"/>
      <c r="CL843" s="736" t="s">
        <v>397</v>
      </c>
      <c r="CM843" s="736" t="s">
        <v>397</v>
      </c>
      <c r="CN843" s="736" t="s">
        <v>397</v>
      </c>
      <c r="CO843" s="736">
        <v>0</v>
      </c>
      <c r="CP843" s="736">
        <v>12</v>
      </c>
      <c r="CQ843" s="736">
        <v>12</v>
      </c>
      <c r="CR843" s="734">
        <v>114</v>
      </c>
      <c r="CS843" s="744"/>
      <c r="CT843" s="745">
        <v>46293</v>
      </c>
      <c r="CU843" s="746" t="s">
        <v>609</v>
      </c>
      <c r="CV843" s="737"/>
      <c r="CW843" s="737"/>
      <c r="CX843" s="745">
        <v>46255</v>
      </c>
      <c r="CY843" s="747">
        <v>0</v>
      </c>
      <c r="CZ843" s="747" t="s">
        <v>308</v>
      </c>
      <c r="DA843" s="748">
        <v>0</v>
      </c>
      <c r="DB843" s="748">
        <v>0</v>
      </c>
      <c r="DC843" s="748">
        <v>0</v>
      </c>
      <c r="DD843" s="748" t="s">
        <v>397</v>
      </c>
      <c r="DE843" s="749" t="s">
        <v>397</v>
      </c>
      <c r="DF843" s="749" t="s">
        <v>390</v>
      </c>
      <c r="DG843" s="749" t="s">
        <v>390</v>
      </c>
      <c r="DH843" s="750">
        <v>0</v>
      </c>
      <c r="DI843" s="737" t="s">
        <v>397</v>
      </c>
      <c r="DJ843" s="737" t="s">
        <v>390</v>
      </c>
      <c r="DK843" s="737" t="s">
        <v>390</v>
      </c>
      <c r="DL843" s="737" t="s">
        <v>390</v>
      </c>
      <c r="DM843" s="737" t="s">
        <v>390</v>
      </c>
      <c r="DN843" s="737" t="s">
        <v>390</v>
      </c>
      <c r="DO843" s="762" t="s">
        <v>308</v>
      </c>
      <c r="DP843" s="737">
        <v>46290</v>
      </c>
      <c r="DQ843" s="737">
        <v>46290</v>
      </c>
      <c r="DR843" s="737">
        <v>46290</v>
      </c>
      <c r="DS843" s="750">
        <v>46290</v>
      </c>
      <c r="DT843" s="752">
        <v>46290</v>
      </c>
      <c r="DU843" s="753">
        <v>-11</v>
      </c>
      <c r="DV843" s="753" t="s">
        <v>308</v>
      </c>
      <c r="DW843" s="754">
        <v>46279</v>
      </c>
      <c r="DX843" s="755">
        <v>46279</v>
      </c>
      <c r="DY843" s="754" t="e">
        <v>#VALUE!</v>
      </c>
      <c r="DZ843" s="754" t="e">
        <v>#VALUE!</v>
      </c>
      <c r="EA843" s="754"/>
      <c r="EB843" s="755"/>
      <c r="HA843" s="756" t="s">
        <v>397</v>
      </c>
      <c r="HB843" s="756" t="s">
        <v>397</v>
      </c>
      <c r="HC843" s="756" t="s">
        <v>397</v>
      </c>
      <c r="HD843" s="756" t="s">
        <v>397</v>
      </c>
      <c r="HE843" s="756" t="s">
        <v>397</v>
      </c>
      <c r="HF843" s="756" t="s">
        <v>397</v>
      </c>
      <c r="HG843" s="756" t="s">
        <v>397</v>
      </c>
      <c r="HH843" s="756" t="s">
        <v>397</v>
      </c>
      <c r="HI843" s="756" t="s">
        <v>397</v>
      </c>
      <c r="HJ843" s="756" t="s">
        <v>397</v>
      </c>
      <c r="HK843"/>
      <c r="HL843"/>
      <c r="HM843"/>
      <c r="HN843" s="756" t="str">
        <f t="shared" si="27"/>
        <v>AUTO PRINT</v>
      </c>
      <c r="HO843"/>
      <c r="HP843" s="757" t="s">
        <v>572</v>
      </c>
      <c r="HQ843" s="757" t="s">
        <v>572</v>
      </c>
      <c r="HR843" s="757" t="s">
        <v>572</v>
      </c>
      <c r="HS843"/>
      <c r="HW843" s="758"/>
      <c r="HX843"/>
      <c r="HY843" s="759" t="s">
        <v>572</v>
      </c>
      <c r="HZ843" s="759" t="s">
        <v>572</v>
      </c>
      <c r="IA843" s="759" t="s">
        <v>572</v>
      </c>
      <c r="IC843" s="760" t="s">
        <v>572</v>
      </c>
      <c r="ID843" s="760" t="s">
        <v>572</v>
      </c>
      <c r="IE843" s="760" t="s">
        <v>572</v>
      </c>
      <c r="IF843" s="761" t="s">
        <v>572</v>
      </c>
      <c r="IG843" s="619" t="str">
        <f t="shared" si="28"/>
        <v>IN HOUSE (MANUAL)</v>
      </c>
      <c r="II843" s="761" t="s">
        <v>572</v>
      </c>
      <c r="IK843" s="761" t="str">
        <f>IFERROR(VLOOKUP($M843,#REF!,13,0),"IN HOUSE (MANUAL)")</f>
        <v>IN HOUSE (MANUAL)</v>
      </c>
      <c r="IM843" s="760" t="s">
        <v>572</v>
      </c>
      <c r="IN843" s="760" t="s">
        <v>572</v>
      </c>
      <c r="IO843" s="760" t="s">
        <v>572</v>
      </c>
      <c r="IQ843" s="760" t="s">
        <v>572</v>
      </c>
      <c r="IR843" s="760" t="s">
        <v>572</v>
      </c>
      <c r="IT843" s="760" t="s">
        <v>572</v>
      </c>
      <c r="IV843" s="760" t="s">
        <v>572</v>
      </c>
      <c r="IW843" s="760" t="s">
        <v>572</v>
      </c>
      <c r="IY843" s="760" t="s">
        <v>572</v>
      </c>
      <c r="IZ843" s="760" t="s">
        <v>572</v>
      </c>
      <c r="JB843" s="760" t="s">
        <v>572</v>
      </c>
      <c r="JC843" s="760" t="s">
        <v>572</v>
      </c>
      <c r="JE843" s="760" t="s">
        <v>572</v>
      </c>
      <c r="JF843" s="760" t="s">
        <v>572</v>
      </c>
    </row>
    <row r="844" spans="1:266" ht="17.25" customHeight="1" x14ac:dyDescent="0.35">
      <c r="A844" s="618" t="s">
        <v>1878</v>
      </c>
      <c r="B844" s="730">
        <v>106</v>
      </c>
      <c r="C844" s="730" t="s">
        <v>1842</v>
      </c>
      <c r="D844" s="730" t="s">
        <v>1842</v>
      </c>
      <c r="E844" s="730">
        <v>14</v>
      </c>
      <c r="F844" s="731" t="s">
        <v>574</v>
      </c>
      <c r="G844" s="732">
        <v>1</v>
      </c>
      <c r="H844" s="826">
        <v>46231</v>
      </c>
      <c r="I844" s="730">
        <v>38</v>
      </c>
      <c r="J844" s="730" t="s">
        <v>308</v>
      </c>
      <c r="K844" s="730">
        <v>39</v>
      </c>
      <c r="L844" s="730" t="s">
        <v>1879</v>
      </c>
      <c r="M844" s="734" t="s">
        <v>1878</v>
      </c>
      <c r="N844" s="735" t="s">
        <v>390</v>
      </c>
      <c r="O844" s="735" t="s">
        <v>390</v>
      </c>
      <c r="P844" s="735">
        <v>0</v>
      </c>
      <c r="Q844" s="735">
        <v>0</v>
      </c>
      <c r="R844" s="734">
        <v>608</v>
      </c>
      <c r="S844" s="734" t="s">
        <v>1655</v>
      </c>
      <c r="T844" s="734" t="s">
        <v>1656</v>
      </c>
      <c r="U844" s="734">
        <v>608</v>
      </c>
      <c r="V844" s="734" t="s">
        <v>1657</v>
      </c>
      <c r="W844" s="734"/>
      <c r="X844" s="736">
        <v>0</v>
      </c>
      <c r="Y844" s="736"/>
      <c r="Z844" s="736"/>
      <c r="AA844" s="734" t="s">
        <v>157</v>
      </c>
      <c r="AB844" s="734" t="s">
        <v>1197</v>
      </c>
      <c r="AC844" s="734" t="s">
        <v>885</v>
      </c>
      <c r="AD844" s="734">
        <v>954</v>
      </c>
      <c r="AE844" s="764">
        <v>954</v>
      </c>
      <c r="AF844" s="737" t="s">
        <v>390</v>
      </c>
      <c r="AG844" s="739"/>
      <c r="AH844" s="739"/>
      <c r="AI844" s="739" t="s">
        <v>308</v>
      </c>
      <c r="AJ844" s="740">
        <v>33</v>
      </c>
      <c r="AK844" s="741"/>
      <c r="AL844" s="742"/>
      <c r="AM844" s="743">
        <v>0</v>
      </c>
      <c r="AN844" s="743"/>
      <c r="AO844" s="743"/>
      <c r="AP844" s="743"/>
      <c r="AQ844" s="743"/>
      <c r="AR844" s="743"/>
      <c r="AS844" s="743" t="s">
        <v>397</v>
      </c>
      <c r="AT844" s="743"/>
      <c r="AU844" s="743"/>
      <c r="AV844" s="743"/>
      <c r="AW844" s="743"/>
      <c r="AX844" s="743"/>
      <c r="AY844" s="743"/>
      <c r="AZ844" s="743"/>
      <c r="BA844" s="743"/>
      <c r="BB844" s="743">
        <v>0</v>
      </c>
      <c r="BC844" s="743" t="s">
        <v>397</v>
      </c>
      <c r="BD844" s="743">
        <v>0</v>
      </c>
      <c r="BE844" s="743">
        <v>0</v>
      </c>
      <c r="BF844" s="743">
        <v>954</v>
      </c>
      <c r="BG844" s="743">
        <v>0</v>
      </c>
      <c r="BH844" s="743">
        <v>0</v>
      </c>
      <c r="BI844" s="743">
        <v>0</v>
      </c>
      <c r="BJ844" s="743" t="s">
        <v>902</v>
      </c>
      <c r="BK844" s="743">
        <v>0</v>
      </c>
      <c r="BL844" s="743"/>
      <c r="BM844" s="743"/>
      <c r="BN844" s="743" t="s">
        <v>308</v>
      </c>
      <c r="BO844" s="743" t="s">
        <v>308</v>
      </c>
      <c r="BP844" s="743" t="s">
        <v>308</v>
      </c>
      <c r="BQ844" s="743" t="s">
        <v>308</v>
      </c>
      <c r="BR844" s="743"/>
      <c r="BS844" s="743">
        <v>11</v>
      </c>
      <c r="BT844" s="743"/>
      <c r="BU844" s="743" t="s">
        <v>579</v>
      </c>
      <c r="BV844" s="743"/>
      <c r="BW844" s="743"/>
      <c r="BX844" s="743"/>
      <c r="BY844" s="743"/>
      <c r="BZ844" s="743"/>
      <c r="CA844" s="743"/>
      <c r="CB844" s="743"/>
      <c r="CC844" s="743"/>
      <c r="CD844" s="743"/>
      <c r="CE844" s="743"/>
      <c r="CF844" s="743"/>
      <c r="CG844" s="743"/>
      <c r="CH844" s="743"/>
      <c r="CI844" s="743"/>
      <c r="CJ844" s="743"/>
      <c r="CK844" s="736"/>
      <c r="CL844" s="736" t="s">
        <v>397</v>
      </c>
      <c r="CM844" s="736" t="s">
        <v>397</v>
      </c>
      <c r="CN844" s="736" t="s">
        <v>397</v>
      </c>
      <c r="CO844" s="736">
        <v>11</v>
      </c>
      <c r="CP844" s="736">
        <v>11</v>
      </c>
      <c r="CQ844" s="768">
        <v>74</v>
      </c>
      <c r="CR844" s="735">
        <v>954</v>
      </c>
      <c r="CS844" s="744"/>
      <c r="CT844" s="745">
        <v>46290</v>
      </c>
      <c r="CU844" s="746" t="s">
        <v>886</v>
      </c>
      <c r="CV844" s="737"/>
      <c r="CW844" s="737"/>
      <c r="CX844" s="745">
        <v>46255</v>
      </c>
      <c r="CY844" s="861">
        <v>0</v>
      </c>
      <c r="CZ844" s="861" t="s">
        <v>308</v>
      </c>
      <c r="DA844" s="749">
        <v>0</v>
      </c>
      <c r="DB844" s="749">
        <v>0</v>
      </c>
      <c r="DC844" s="749">
        <v>0</v>
      </c>
      <c r="DD844" s="749" t="s">
        <v>397</v>
      </c>
      <c r="DE844" s="749" t="s">
        <v>397</v>
      </c>
      <c r="DF844" s="749" t="s">
        <v>390</v>
      </c>
      <c r="DG844" s="749" t="s">
        <v>390</v>
      </c>
      <c r="DH844" s="750">
        <v>0</v>
      </c>
      <c r="DI844" s="737" t="s">
        <v>397</v>
      </c>
      <c r="DJ844" s="737" t="s">
        <v>390</v>
      </c>
      <c r="DK844" s="737" t="s">
        <v>390</v>
      </c>
      <c r="DL844" s="737" t="s">
        <v>390</v>
      </c>
      <c r="DM844" s="737" t="s">
        <v>390</v>
      </c>
      <c r="DN844" s="737" t="s">
        <v>390</v>
      </c>
      <c r="DO844" s="762" t="s">
        <v>308</v>
      </c>
      <c r="DP844" s="737">
        <v>46290</v>
      </c>
      <c r="DQ844" s="737">
        <v>46290</v>
      </c>
      <c r="DR844" s="737">
        <v>46290</v>
      </c>
      <c r="DS844" s="750">
        <v>46290</v>
      </c>
      <c r="DT844" s="752">
        <v>46290</v>
      </c>
      <c r="DU844" s="753">
        <v>-10</v>
      </c>
      <c r="DV844" s="753" t="s">
        <v>308</v>
      </c>
      <c r="DW844" s="754">
        <v>46279</v>
      </c>
      <c r="DX844" s="755">
        <v>46280</v>
      </c>
      <c r="DY844" s="754" t="e">
        <v>#VALUE!</v>
      </c>
      <c r="DZ844" s="754" t="e">
        <v>#VALUE!</v>
      </c>
      <c r="EA844" s="754"/>
      <c r="EB844" s="755"/>
      <c r="HA844" s="756">
        <v>954</v>
      </c>
      <c r="HB844" s="756">
        <v>0</v>
      </c>
      <c r="HC844" s="756" t="s">
        <v>397</v>
      </c>
      <c r="HD844" s="756" t="s">
        <v>397</v>
      </c>
      <c r="HE844" s="756" t="s">
        <v>397</v>
      </c>
      <c r="HF844" s="756" t="s">
        <v>397</v>
      </c>
      <c r="HG844" s="756" t="s">
        <v>397</v>
      </c>
      <c r="HH844" s="756" t="s">
        <v>397</v>
      </c>
      <c r="HI844" s="756" t="s">
        <v>397</v>
      </c>
      <c r="HJ844" s="756" t="s">
        <v>397</v>
      </c>
      <c r="HK844"/>
      <c r="HL844"/>
      <c r="HM844"/>
      <c r="HN844" s="756" t="str">
        <f t="shared" si="27"/>
        <v>SDI</v>
      </c>
      <c r="HO844"/>
      <c r="HP844" s="757" t="s">
        <v>239</v>
      </c>
      <c r="HQ844" s="757" t="s">
        <v>239</v>
      </c>
      <c r="HR844" s="757" t="s">
        <v>572</v>
      </c>
      <c r="HS844"/>
      <c r="HW844" s="758"/>
      <c r="HX844"/>
      <c r="HY844" s="759" t="s">
        <v>572</v>
      </c>
      <c r="HZ844" s="759" t="s">
        <v>572</v>
      </c>
      <c r="IA844" s="759" t="s">
        <v>572</v>
      </c>
      <c r="IC844" s="760" t="s">
        <v>572</v>
      </c>
      <c r="ID844" s="760" t="s">
        <v>572</v>
      </c>
      <c r="IE844" s="760" t="s">
        <v>572</v>
      </c>
      <c r="IF844" s="761" t="s">
        <v>572</v>
      </c>
      <c r="IG844" s="619" t="str">
        <f t="shared" si="28"/>
        <v>IN HOUSE (MANUAL)</v>
      </c>
      <c r="II844" s="761" t="s">
        <v>572</v>
      </c>
      <c r="IK844" s="761" t="str">
        <f>IFERROR(VLOOKUP($M844,#REF!,13,0),"IN HOUSE (MANUAL)")</f>
        <v>IN HOUSE (MANUAL)</v>
      </c>
      <c r="IM844" s="760" t="s">
        <v>572</v>
      </c>
      <c r="IN844" s="760" t="s">
        <v>572</v>
      </c>
      <c r="IO844" s="760" t="s">
        <v>572</v>
      </c>
      <c r="IQ844" s="760" t="s">
        <v>572</v>
      </c>
      <c r="IR844" s="760" t="s">
        <v>572</v>
      </c>
      <c r="IT844" s="760" t="s">
        <v>572</v>
      </c>
      <c r="IV844" s="760" t="s">
        <v>572</v>
      </c>
      <c r="IW844" s="760" t="s">
        <v>572</v>
      </c>
      <c r="IY844" s="760" t="s">
        <v>572</v>
      </c>
      <c r="IZ844" s="760" t="s">
        <v>572</v>
      </c>
      <c r="JB844" s="760" t="s">
        <v>572</v>
      </c>
      <c r="JC844" s="760" t="s">
        <v>572</v>
      </c>
      <c r="JE844" s="760" t="s">
        <v>572</v>
      </c>
      <c r="JF844" s="760" t="s">
        <v>572</v>
      </c>
    </row>
    <row r="845" spans="1:266" ht="17.25" customHeight="1" x14ac:dyDescent="0.35">
      <c r="A845" s="618" t="s">
        <v>1880</v>
      </c>
      <c r="B845" s="730">
        <v>107</v>
      </c>
      <c r="C845" s="730" t="s">
        <v>1842</v>
      </c>
      <c r="D845" s="730" t="s">
        <v>1842</v>
      </c>
      <c r="E845" s="730">
        <v>14</v>
      </c>
      <c r="F845" s="731" t="s">
        <v>574</v>
      </c>
      <c r="G845" s="732">
        <v>1</v>
      </c>
      <c r="H845" s="826">
        <v>46196</v>
      </c>
      <c r="I845" s="730">
        <v>38</v>
      </c>
      <c r="J845" s="730" t="s">
        <v>308</v>
      </c>
      <c r="K845" s="730">
        <v>39</v>
      </c>
      <c r="L845" s="730" t="s">
        <v>1775</v>
      </c>
      <c r="M845" s="734" t="s">
        <v>1880</v>
      </c>
      <c r="N845" s="735" t="s">
        <v>390</v>
      </c>
      <c r="O845" s="735" t="s">
        <v>390</v>
      </c>
      <c r="P845" s="735">
        <v>0</v>
      </c>
      <c r="Q845" s="735">
        <v>0</v>
      </c>
      <c r="R845" s="734" t="s">
        <v>1661</v>
      </c>
      <c r="S845" s="734" t="s">
        <v>1675</v>
      </c>
      <c r="T845" s="734" t="s">
        <v>1662</v>
      </c>
      <c r="U845" s="734">
        <v>608</v>
      </c>
      <c r="V845" s="734" t="s">
        <v>1657</v>
      </c>
      <c r="W845" s="734"/>
      <c r="X845" s="736"/>
      <c r="Y845" s="736">
        <v>0</v>
      </c>
      <c r="Z845" s="736">
        <v>0</v>
      </c>
      <c r="AA845" s="734" t="s">
        <v>157</v>
      </c>
      <c r="AB845" s="734" t="s">
        <v>569</v>
      </c>
      <c r="AC845" s="734" t="s">
        <v>584</v>
      </c>
      <c r="AD845" s="734">
        <v>138</v>
      </c>
      <c r="AE845" s="764">
        <v>138</v>
      </c>
      <c r="AF845" s="737" t="s">
        <v>390</v>
      </c>
      <c r="AG845" s="739"/>
      <c r="AH845" s="739"/>
      <c r="AI845" s="739" t="s">
        <v>613</v>
      </c>
      <c r="AJ845" s="740">
        <v>34</v>
      </c>
      <c r="AK845" s="741"/>
      <c r="AL845" s="742"/>
      <c r="AM845" s="743">
        <v>0</v>
      </c>
      <c r="AN845" s="743"/>
      <c r="AO845" s="743"/>
      <c r="AP845" s="743"/>
      <c r="AQ845" s="743"/>
      <c r="AR845" s="743"/>
      <c r="AS845" s="743">
        <v>0</v>
      </c>
      <c r="AT845" s="743"/>
      <c r="AU845" s="743"/>
      <c r="AV845" s="743"/>
      <c r="AW845" s="743"/>
      <c r="AX845" s="743"/>
      <c r="AY845" s="743"/>
      <c r="AZ845" s="743"/>
      <c r="BA845" s="743"/>
      <c r="BB845" s="743">
        <v>0</v>
      </c>
      <c r="BC845" s="743">
        <v>72</v>
      </c>
      <c r="BD845" s="743">
        <v>0</v>
      </c>
      <c r="BE845" s="743">
        <v>0</v>
      </c>
      <c r="BF845" s="743">
        <v>138</v>
      </c>
      <c r="BG845" s="743">
        <v>0</v>
      </c>
      <c r="BH845" s="743">
        <v>0</v>
      </c>
      <c r="BI845" s="743">
        <v>138</v>
      </c>
      <c r="BJ845" s="743"/>
      <c r="BK845" s="743">
        <v>0</v>
      </c>
      <c r="BL845" s="743"/>
      <c r="BM845" s="743"/>
      <c r="BN845" s="743" t="s">
        <v>308</v>
      </c>
      <c r="BO845" s="743" t="s">
        <v>308</v>
      </c>
      <c r="BP845" s="743" t="s">
        <v>308</v>
      </c>
      <c r="BQ845" s="743" t="s">
        <v>308</v>
      </c>
      <c r="BR845" s="743"/>
      <c r="BS845" s="743">
        <v>0</v>
      </c>
      <c r="BT845" s="743" t="s">
        <v>1672</v>
      </c>
      <c r="BU845" s="743" t="s">
        <v>579</v>
      </c>
      <c r="BV845" s="743"/>
      <c r="BW845" s="743"/>
      <c r="BX845" s="743"/>
      <c r="BY845" s="743"/>
      <c r="BZ845" s="743"/>
      <c r="CA845" s="743"/>
      <c r="CB845" s="743"/>
      <c r="CC845" s="743"/>
      <c r="CD845" s="743"/>
      <c r="CE845" s="743"/>
      <c r="CF845" s="743"/>
      <c r="CG845" s="743"/>
      <c r="CH845" s="743"/>
      <c r="CI845" s="743"/>
      <c r="CJ845" s="743"/>
      <c r="CK845" s="736"/>
      <c r="CL845" s="736" t="s">
        <v>397</v>
      </c>
      <c r="CM845" s="736" t="s">
        <v>397</v>
      </c>
      <c r="CN845" s="736" t="s">
        <v>397</v>
      </c>
      <c r="CO845" s="736">
        <v>0</v>
      </c>
      <c r="CP845" s="736">
        <v>138</v>
      </c>
      <c r="CQ845" s="768">
        <v>138</v>
      </c>
      <c r="CR845" s="735">
        <v>138</v>
      </c>
      <c r="CS845" s="744"/>
      <c r="CT845" s="745">
        <v>46293</v>
      </c>
      <c r="CU845" s="859" t="s">
        <v>609</v>
      </c>
      <c r="CV845" s="737"/>
      <c r="CW845" s="737"/>
      <c r="CX845" s="745">
        <v>46254</v>
      </c>
      <c r="CY845" s="861">
        <v>0</v>
      </c>
      <c r="CZ845" s="861">
        <v>0</v>
      </c>
      <c r="DA845" s="749">
        <v>0</v>
      </c>
      <c r="DB845" s="749">
        <v>0</v>
      </c>
      <c r="DC845" s="749">
        <v>0</v>
      </c>
      <c r="DD845" s="749" t="s">
        <v>397</v>
      </c>
      <c r="DE845" s="749" t="s">
        <v>397</v>
      </c>
      <c r="DF845" s="749" t="s">
        <v>390</v>
      </c>
      <c r="DG845" s="749" t="s">
        <v>390</v>
      </c>
      <c r="DH845" s="750">
        <v>0</v>
      </c>
      <c r="DI845" s="737" t="s">
        <v>397</v>
      </c>
      <c r="DJ845" s="737" t="s">
        <v>390</v>
      </c>
      <c r="DK845" s="737" t="s">
        <v>390</v>
      </c>
      <c r="DL845" s="737" t="s">
        <v>390</v>
      </c>
      <c r="DM845" s="737">
        <v>46272</v>
      </c>
      <c r="DN845" s="737">
        <v>46272</v>
      </c>
      <c r="DO845" s="762" t="s">
        <v>308</v>
      </c>
      <c r="DP845" s="737">
        <v>46297</v>
      </c>
      <c r="DQ845" s="737">
        <v>46290</v>
      </c>
      <c r="DR845" s="737">
        <v>46290</v>
      </c>
      <c r="DS845" s="750">
        <v>46297</v>
      </c>
      <c r="DT845" s="752">
        <v>46290</v>
      </c>
      <c r="DU845" s="753">
        <v>-9</v>
      </c>
      <c r="DV845" s="753" t="s">
        <v>308</v>
      </c>
      <c r="DW845" s="754">
        <v>46280</v>
      </c>
      <c r="DX845" s="755">
        <v>46281</v>
      </c>
      <c r="DY845" s="754" t="e">
        <v>#VALUE!</v>
      </c>
      <c r="DZ845" s="754" t="e">
        <v>#VALUE!</v>
      </c>
      <c r="EA845" s="754"/>
      <c r="EB845" s="755"/>
      <c r="HA845" s="756" t="s">
        <v>397</v>
      </c>
      <c r="HB845" s="756" t="s">
        <v>397</v>
      </c>
      <c r="HC845" s="756" t="s">
        <v>397</v>
      </c>
      <c r="HD845" s="756" t="s">
        <v>397</v>
      </c>
      <c r="HE845" s="756" t="s">
        <v>397</v>
      </c>
      <c r="HF845" s="756" t="s">
        <v>397</v>
      </c>
      <c r="HG845" s="756" t="s">
        <v>397</v>
      </c>
      <c r="HH845" s="756" t="s">
        <v>397</v>
      </c>
      <c r="HI845" s="756" t="s">
        <v>397</v>
      </c>
      <c r="HJ845" s="756" t="s">
        <v>397</v>
      </c>
      <c r="HK845"/>
      <c r="HL845"/>
      <c r="HM845"/>
      <c r="HN845" s="756" t="str">
        <f t="shared" si="27"/>
        <v>AUTO PRINT</v>
      </c>
      <c r="HO845"/>
      <c r="HP845" s="757" t="s">
        <v>572</v>
      </c>
      <c r="HQ845" s="757" t="s">
        <v>572</v>
      </c>
      <c r="HR845" s="757" t="s">
        <v>572</v>
      </c>
      <c r="HS845"/>
      <c r="HW845" s="758"/>
      <c r="HX845"/>
      <c r="HY845" s="759" t="s">
        <v>572</v>
      </c>
      <c r="HZ845" s="759" t="s">
        <v>572</v>
      </c>
      <c r="IA845" s="759" t="s">
        <v>572</v>
      </c>
      <c r="IC845" s="760" t="s">
        <v>572</v>
      </c>
      <c r="ID845" s="760" t="s">
        <v>572</v>
      </c>
      <c r="IE845" s="760" t="s">
        <v>572</v>
      </c>
      <c r="IF845" s="761" t="s">
        <v>572</v>
      </c>
      <c r="IG845" s="619" t="str">
        <f t="shared" si="28"/>
        <v>IN HOUSE (MANUAL)</v>
      </c>
      <c r="II845" s="761" t="s">
        <v>572</v>
      </c>
      <c r="IK845" s="761" t="str">
        <f>IFERROR(VLOOKUP($M845,#REF!,13,0),"IN HOUSE (MANUAL)")</f>
        <v>IN HOUSE (MANUAL)</v>
      </c>
      <c r="IM845" s="760" t="s">
        <v>572</v>
      </c>
      <c r="IN845" s="760" t="s">
        <v>572</v>
      </c>
      <c r="IO845" s="760" t="s">
        <v>572</v>
      </c>
      <c r="IQ845" s="760" t="s">
        <v>239</v>
      </c>
      <c r="IR845" s="760" t="s">
        <v>572</v>
      </c>
      <c r="IT845" s="760" t="s">
        <v>572</v>
      </c>
      <c r="IV845" s="760" t="s">
        <v>572</v>
      </c>
      <c r="IW845" s="760" t="s">
        <v>572</v>
      </c>
      <c r="IY845" s="760" t="s">
        <v>572</v>
      </c>
      <c r="IZ845" s="760" t="s">
        <v>572</v>
      </c>
      <c r="JB845" s="760" t="s">
        <v>572</v>
      </c>
      <c r="JC845" s="760" t="s">
        <v>572</v>
      </c>
      <c r="JE845" s="760" t="s">
        <v>572</v>
      </c>
      <c r="JF845" s="760">
        <v>0</v>
      </c>
    </row>
    <row r="846" spans="1:266" ht="17.25" customHeight="1" x14ac:dyDescent="0.35">
      <c r="A846" s="618" t="s">
        <v>1697</v>
      </c>
      <c r="B846" s="730">
        <v>108</v>
      </c>
      <c r="C846" s="730" t="s">
        <v>1698</v>
      </c>
      <c r="D846" s="730" t="s">
        <v>1698</v>
      </c>
      <c r="E846" s="730">
        <v>14</v>
      </c>
      <c r="F846" s="731" t="s">
        <v>566</v>
      </c>
      <c r="G846" s="732">
        <v>2</v>
      </c>
      <c r="H846" s="826">
        <v>46196</v>
      </c>
      <c r="I846" s="730">
        <v>39</v>
      </c>
      <c r="J846" s="730" t="s">
        <v>308</v>
      </c>
      <c r="K846" s="730">
        <v>39</v>
      </c>
      <c r="L846" s="730" t="s">
        <v>1699</v>
      </c>
      <c r="M846" s="734" t="s">
        <v>1697</v>
      </c>
      <c r="N846" s="735" t="s">
        <v>390</v>
      </c>
      <c r="O846" s="735" t="s">
        <v>390</v>
      </c>
      <c r="P846" s="735">
        <v>0</v>
      </c>
      <c r="Q846" s="735">
        <v>0</v>
      </c>
      <c r="R846" s="734">
        <v>608</v>
      </c>
      <c r="S846" s="734" t="s">
        <v>1675</v>
      </c>
      <c r="T846" s="734" t="s">
        <v>1700</v>
      </c>
      <c r="U846" s="734">
        <v>608</v>
      </c>
      <c r="V846" s="734" t="s">
        <v>1701</v>
      </c>
      <c r="W846" s="734"/>
      <c r="X846" s="736"/>
      <c r="Y846" s="736"/>
      <c r="Z846" s="736"/>
      <c r="AA846" s="734" t="s">
        <v>157</v>
      </c>
      <c r="AB846" s="734" t="s">
        <v>569</v>
      </c>
      <c r="AC846" s="734" t="s">
        <v>608</v>
      </c>
      <c r="AD846" s="734">
        <v>4332</v>
      </c>
      <c r="AE846" s="764">
        <v>2166</v>
      </c>
      <c r="AF846" s="737" t="s">
        <v>390</v>
      </c>
      <c r="AG846" s="739"/>
      <c r="AH846" s="739"/>
      <c r="AI846" s="739" t="s">
        <v>308</v>
      </c>
      <c r="AJ846" s="740">
        <v>35</v>
      </c>
      <c r="AK846" s="741"/>
      <c r="AL846" s="742"/>
      <c r="AM846" s="743">
        <v>105.5</v>
      </c>
      <c r="AN846" s="743"/>
      <c r="AO846" s="743"/>
      <c r="AP846" s="743"/>
      <c r="AQ846" s="743"/>
      <c r="AR846" s="743"/>
      <c r="AS846" s="945">
        <v>1225</v>
      </c>
      <c r="AT846" s="743"/>
      <c r="AU846" s="743"/>
      <c r="AV846" s="743"/>
      <c r="AW846" s="743"/>
      <c r="AX846" s="743"/>
      <c r="AY846" s="743"/>
      <c r="AZ846" s="743"/>
      <c r="BA846" s="743"/>
      <c r="BB846" s="743">
        <v>0</v>
      </c>
      <c r="BC846" s="945">
        <v>997</v>
      </c>
      <c r="BD846" s="743">
        <v>0</v>
      </c>
      <c r="BE846" s="743">
        <v>0</v>
      </c>
      <c r="BF846" s="945">
        <v>231</v>
      </c>
      <c r="BG846" s="743">
        <v>0</v>
      </c>
      <c r="BH846" s="743">
        <v>0</v>
      </c>
      <c r="BI846" s="743">
        <v>1342</v>
      </c>
      <c r="BJ846" s="743"/>
      <c r="BK846" s="743">
        <v>105.5</v>
      </c>
      <c r="BL846" s="743"/>
      <c r="BM846" s="743"/>
      <c r="BN846" s="743" t="s">
        <v>308</v>
      </c>
      <c r="BO846" s="743" t="s">
        <v>308</v>
      </c>
      <c r="BP846" s="743" t="s">
        <v>308</v>
      </c>
      <c r="BQ846" s="743" t="s">
        <v>308</v>
      </c>
      <c r="BR846" s="743"/>
      <c r="BS846" s="743">
        <v>374</v>
      </c>
      <c r="BT846" s="743"/>
      <c r="BU846" s="743" t="s">
        <v>579</v>
      </c>
      <c r="BV846" s="743"/>
      <c r="BW846" s="743"/>
      <c r="BX846" s="743"/>
      <c r="BY846" s="743"/>
      <c r="BZ846" s="743"/>
      <c r="CA846" s="743"/>
      <c r="CB846" s="743"/>
      <c r="CC846" s="743"/>
      <c r="CD846" s="743"/>
      <c r="CE846" s="743"/>
      <c r="CF846" s="743"/>
      <c r="CG846" s="743"/>
      <c r="CH846" s="743"/>
      <c r="CI846" s="743"/>
      <c r="CJ846" s="743"/>
      <c r="CK846" s="736"/>
      <c r="CL846" s="736" t="s">
        <v>397</v>
      </c>
      <c r="CM846" s="736" t="s">
        <v>397</v>
      </c>
      <c r="CN846" s="736" t="s">
        <v>397</v>
      </c>
      <c r="CO846" s="736">
        <v>374</v>
      </c>
      <c r="CP846" s="736">
        <v>1342</v>
      </c>
      <c r="CQ846" s="768">
        <v>3972</v>
      </c>
      <c r="CR846" s="735">
        <v>2166</v>
      </c>
      <c r="CS846" s="744"/>
      <c r="CT846" s="745">
        <v>46294</v>
      </c>
      <c r="CU846" s="746" t="s">
        <v>1292</v>
      </c>
      <c r="CV846" s="737"/>
      <c r="CW846" s="737"/>
      <c r="CX846" s="745">
        <v>46239</v>
      </c>
      <c r="CY846" s="861">
        <v>0</v>
      </c>
      <c r="CZ846" s="861" t="s">
        <v>308</v>
      </c>
      <c r="DA846" s="749">
        <v>0</v>
      </c>
      <c r="DB846" s="749">
        <v>0</v>
      </c>
      <c r="DC846" s="749">
        <v>0</v>
      </c>
      <c r="DD846" s="749" t="s">
        <v>397</v>
      </c>
      <c r="DE846" s="749" t="s">
        <v>397</v>
      </c>
      <c r="DF846" s="749" t="s">
        <v>390</v>
      </c>
      <c r="DG846" s="749" t="s">
        <v>390</v>
      </c>
      <c r="DH846" s="750">
        <v>0</v>
      </c>
      <c r="DI846" s="737" t="s">
        <v>397</v>
      </c>
      <c r="DJ846" s="737" t="s">
        <v>390</v>
      </c>
      <c r="DK846" s="737" t="s">
        <v>390</v>
      </c>
      <c r="DL846" s="737" t="s">
        <v>390</v>
      </c>
      <c r="DM846" s="737">
        <v>46272</v>
      </c>
      <c r="DN846" s="737">
        <v>46272</v>
      </c>
      <c r="DO846" s="762">
        <v>0</v>
      </c>
      <c r="DP846" s="737">
        <v>46290</v>
      </c>
      <c r="DQ846" s="737">
        <v>46290</v>
      </c>
      <c r="DR846" s="737">
        <v>46290</v>
      </c>
      <c r="DS846" s="750">
        <v>46290</v>
      </c>
      <c r="DT846" s="752">
        <v>46290</v>
      </c>
      <c r="DU846" s="753">
        <v>-3</v>
      </c>
      <c r="DV846" s="753" t="s">
        <v>308</v>
      </c>
      <c r="DW846" s="754">
        <v>46281</v>
      </c>
      <c r="DX846" s="755">
        <v>46287</v>
      </c>
      <c r="DY846" s="754" t="e">
        <v>#VALUE!</v>
      </c>
      <c r="DZ846" s="754" t="e">
        <v>#VALUE!</v>
      </c>
      <c r="EA846" s="754"/>
      <c r="EB846" s="755"/>
      <c r="HA846" s="756" t="s">
        <v>397</v>
      </c>
      <c r="HB846" s="756" t="s">
        <v>397</v>
      </c>
      <c r="HC846" s="756" t="s">
        <v>397</v>
      </c>
      <c r="HD846" s="756" t="s">
        <v>397</v>
      </c>
      <c r="HE846" s="756" t="s">
        <v>397</v>
      </c>
      <c r="HF846" s="756" t="s">
        <v>397</v>
      </c>
      <c r="HG846" s="756" t="s">
        <v>397</v>
      </c>
      <c r="HH846" s="756" t="s">
        <v>397</v>
      </c>
      <c r="HI846" s="756" t="s">
        <v>397</v>
      </c>
      <c r="HJ846" s="756" t="s">
        <v>397</v>
      </c>
      <c r="HK846"/>
      <c r="HL846"/>
      <c r="HM846"/>
      <c r="HN846" s="756" t="str">
        <f t="shared" si="27"/>
        <v>AUTO PRINT</v>
      </c>
      <c r="HO846"/>
      <c r="HP846" s="757" t="s">
        <v>572</v>
      </c>
      <c r="HQ846" s="757" t="s">
        <v>572</v>
      </c>
      <c r="HR846" s="757" t="s">
        <v>572</v>
      </c>
      <c r="HS846"/>
      <c r="HW846" s="758"/>
      <c r="HX846"/>
      <c r="HY846" s="759" t="s">
        <v>572</v>
      </c>
      <c r="HZ846" s="759" t="s">
        <v>572</v>
      </c>
      <c r="IA846" s="759" t="s">
        <v>572</v>
      </c>
      <c r="IC846" s="760" t="s">
        <v>572</v>
      </c>
      <c r="ID846" s="760" t="s">
        <v>572</v>
      </c>
      <c r="IE846" s="760" t="s">
        <v>572</v>
      </c>
      <c r="IF846" s="761" t="s">
        <v>572</v>
      </c>
      <c r="IG846" s="619" t="str">
        <f t="shared" si="28"/>
        <v>IN HOUSE (MANUAL)</v>
      </c>
      <c r="II846" s="761" t="s">
        <v>572</v>
      </c>
      <c r="IK846" s="761" t="str">
        <f>IFERROR(VLOOKUP($M846,#REF!,13,0),"IN HOUSE (MANUAL)")</f>
        <v>IN HOUSE (MANUAL)</v>
      </c>
      <c r="IM846" s="760" t="s">
        <v>572</v>
      </c>
      <c r="IN846" s="760" t="s">
        <v>572</v>
      </c>
      <c r="IO846" s="760" t="s">
        <v>572</v>
      </c>
      <c r="IQ846" s="760" t="s">
        <v>572</v>
      </c>
      <c r="IR846" s="760" t="s">
        <v>572</v>
      </c>
      <c r="IT846" s="760" t="s">
        <v>572</v>
      </c>
      <c r="IV846" s="760" t="s">
        <v>572</v>
      </c>
      <c r="IW846" s="760" t="s">
        <v>572</v>
      </c>
      <c r="IY846" s="760" t="s">
        <v>572</v>
      </c>
      <c r="IZ846" s="760" t="s">
        <v>572</v>
      </c>
      <c r="JB846" s="760" t="s">
        <v>572</v>
      </c>
      <c r="JC846" s="760" t="s">
        <v>572</v>
      </c>
      <c r="JE846" s="760" t="s">
        <v>572</v>
      </c>
      <c r="JF846" s="760" t="s">
        <v>572</v>
      </c>
    </row>
    <row r="847" spans="1:266" ht="17.25" customHeight="1" x14ac:dyDescent="0.35">
      <c r="A847" s="618" t="s">
        <v>1881</v>
      </c>
      <c r="B847" s="730">
        <v>109</v>
      </c>
      <c r="C847" s="730" t="s">
        <v>1842</v>
      </c>
      <c r="D847" s="730" t="s">
        <v>1842</v>
      </c>
      <c r="E847" s="730">
        <v>14</v>
      </c>
      <c r="F847" s="731" t="s">
        <v>308</v>
      </c>
      <c r="G847" s="732">
        <v>1</v>
      </c>
      <c r="H847" s="826">
        <v>46231</v>
      </c>
      <c r="I847" s="730">
        <v>39</v>
      </c>
      <c r="J847" s="730" t="s">
        <v>308</v>
      </c>
      <c r="K847" s="730">
        <v>41</v>
      </c>
      <c r="L847" s="730" t="s">
        <v>1795</v>
      </c>
      <c r="M847" s="877" t="s">
        <v>1881</v>
      </c>
      <c r="N847" s="877" t="s">
        <v>390</v>
      </c>
      <c r="O847" s="877" t="s">
        <v>390</v>
      </c>
      <c r="P847" s="877" t="s">
        <v>390</v>
      </c>
      <c r="Q847" s="877">
        <v>0</v>
      </c>
      <c r="R847" s="877">
        <v>880</v>
      </c>
      <c r="S847" s="877"/>
      <c r="T847" s="877" t="s">
        <v>1882</v>
      </c>
      <c r="U847" s="877">
        <v>880</v>
      </c>
      <c r="V847" s="877" t="s">
        <v>308</v>
      </c>
      <c r="W847" s="877" t="s">
        <v>218</v>
      </c>
      <c r="X847" s="884">
        <v>48</v>
      </c>
      <c r="Y847" s="877"/>
      <c r="Z847" s="792"/>
      <c r="AA847" s="877" t="s">
        <v>32</v>
      </c>
      <c r="AB847" s="877" t="s">
        <v>569</v>
      </c>
      <c r="AC847" s="877" t="s">
        <v>630</v>
      </c>
      <c r="AD847" s="877">
        <v>882</v>
      </c>
      <c r="AE847" s="875">
        <v>882</v>
      </c>
      <c r="AF847" s="792">
        <v>46273</v>
      </c>
      <c r="AG847" s="793" t="s">
        <v>631</v>
      </c>
      <c r="AH847" s="793"/>
      <c r="AI847" s="793" t="s">
        <v>308</v>
      </c>
      <c r="AJ847" s="794">
        <v>36</v>
      </c>
      <c r="AK847" s="795"/>
      <c r="AL847" s="794"/>
      <c r="AM847" s="796">
        <v>0</v>
      </c>
      <c r="AN847" s="796"/>
      <c r="AO847" s="796"/>
      <c r="AP847" s="796">
        <v>882</v>
      </c>
      <c r="AQ847" s="796">
        <v>882</v>
      </c>
      <c r="AR847" s="796">
        <v>882</v>
      </c>
      <c r="AS847" s="796"/>
      <c r="AT847" s="796"/>
      <c r="AU847" s="796"/>
      <c r="AV847" s="796"/>
      <c r="AW847" s="796"/>
      <c r="AX847" s="796"/>
      <c r="AY847" s="796"/>
      <c r="AZ847" s="796"/>
      <c r="BA847" s="796"/>
      <c r="BB847" s="796">
        <v>0</v>
      </c>
      <c r="BC847" s="796">
        <v>0</v>
      </c>
      <c r="BD847" s="796">
        <v>0</v>
      </c>
      <c r="BE847" s="796">
        <v>0</v>
      </c>
      <c r="BF847" s="796">
        <v>882</v>
      </c>
      <c r="BG847" s="796">
        <v>0</v>
      </c>
      <c r="BH847" s="796">
        <v>0</v>
      </c>
      <c r="BI847" s="796">
        <v>882</v>
      </c>
      <c r="BJ847" s="796"/>
      <c r="BK847" s="796">
        <v>0</v>
      </c>
      <c r="BL847" s="796">
        <v>882</v>
      </c>
      <c r="BM847" s="796">
        <v>328</v>
      </c>
      <c r="BN847" s="796" t="s">
        <v>308</v>
      </c>
      <c r="BO847" s="796" t="s">
        <v>308</v>
      </c>
      <c r="BP847" s="796" t="s">
        <v>308</v>
      </c>
      <c r="BQ847" s="796" t="s">
        <v>308</v>
      </c>
      <c r="BR847" s="796"/>
      <c r="BS847" s="796">
        <v>882</v>
      </c>
      <c r="BT847" s="796"/>
      <c r="BU847" s="796">
        <v>0</v>
      </c>
      <c r="BV847" s="796">
        <v>36</v>
      </c>
      <c r="BW847" s="796">
        <v>36</v>
      </c>
      <c r="BX847" s="796">
        <v>36</v>
      </c>
      <c r="BY847" s="796">
        <v>798</v>
      </c>
      <c r="BZ847" s="796">
        <v>882</v>
      </c>
      <c r="CA847" s="796"/>
      <c r="CB847" s="796"/>
      <c r="CC847" s="796"/>
      <c r="CD847" s="796"/>
      <c r="CE847" s="796"/>
      <c r="CF847" s="796"/>
      <c r="CG847" s="796"/>
      <c r="CH847" s="796"/>
      <c r="CI847" s="796"/>
      <c r="CJ847" s="796"/>
      <c r="CK847" s="789">
        <v>882</v>
      </c>
      <c r="CL847" s="789">
        <v>882</v>
      </c>
      <c r="CM847" s="789" t="s">
        <v>397</v>
      </c>
      <c r="CN847" s="789" t="s">
        <v>397</v>
      </c>
      <c r="CO847" s="789">
        <v>882</v>
      </c>
      <c r="CP847" s="789">
        <v>882</v>
      </c>
      <c r="CQ847" s="789">
        <v>882</v>
      </c>
      <c r="CR847" s="788">
        <v>882</v>
      </c>
      <c r="CS847" s="879"/>
      <c r="CT847" s="798" t="s">
        <v>308</v>
      </c>
      <c r="CU847" s="924" t="s">
        <v>308</v>
      </c>
      <c r="CV847" s="792"/>
      <c r="CW847" s="792"/>
      <c r="CX847" s="798">
        <v>46270</v>
      </c>
      <c r="CY847" s="880" t="s">
        <v>1493</v>
      </c>
      <c r="CZ847" s="880" t="s">
        <v>308</v>
      </c>
      <c r="DA847" s="881">
        <v>46253</v>
      </c>
      <c r="DB847" s="881" t="s">
        <v>615</v>
      </c>
      <c r="DC847" s="881" t="s">
        <v>1494</v>
      </c>
      <c r="DD847" s="881" t="s">
        <v>397</v>
      </c>
      <c r="DE847" s="881">
        <v>46273</v>
      </c>
      <c r="DF847" s="881" t="s">
        <v>390</v>
      </c>
      <c r="DG847" s="881" t="s">
        <v>390</v>
      </c>
      <c r="DH847" s="882">
        <v>0</v>
      </c>
      <c r="DI847" s="792" t="s">
        <v>397</v>
      </c>
      <c r="DJ847" s="792" t="s">
        <v>390</v>
      </c>
      <c r="DK847" s="792" t="s">
        <v>397</v>
      </c>
      <c r="DL847" s="792" t="s">
        <v>390</v>
      </c>
      <c r="DM847" s="792" t="s">
        <v>397</v>
      </c>
      <c r="DN847" s="792">
        <v>46275</v>
      </c>
      <c r="DO847" s="883" t="s">
        <v>308</v>
      </c>
      <c r="DP847" s="790">
        <v>46303</v>
      </c>
      <c r="DQ847" s="792">
        <v>46303</v>
      </c>
      <c r="DR847" s="790" t="s">
        <v>308</v>
      </c>
      <c r="DS847" s="882">
        <v>46303</v>
      </c>
      <c r="DT847" s="752">
        <v>46303</v>
      </c>
      <c r="DU847" s="753">
        <v>-14</v>
      </c>
      <c r="DV847" s="753" t="s">
        <v>308</v>
      </c>
      <c r="DW847" s="754">
        <v>46287</v>
      </c>
      <c r="DX847" s="755">
        <v>46289</v>
      </c>
      <c r="DY847" s="754" t="e">
        <v>#VALUE!</v>
      </c>
      <c r="DZ847" s="754" t="e">
        <v>#VALUE!</v>
      </c>
      <c r="EA847" s="754"/>
      <c r="EB847" s="755"/>
      <c r="HA847" s="756" t="s">
        <v>397</v>
      </c>
      <c r="HB847" s="756" t="s">
        <v>397</v>
      </c>
      <c r="HC847" s="756" t="s">
        <v>397</v>
      </c>
      <c r="HD847" s="756" t="s">
        <v>397</v>
      </c>
      <c r="HE847" s="756" t="s">
        <v>397</v>
      </c>
      <c r="HF847" s="756" t="s">
        <v>397</v>
      </c>
      <c r="HG847" s="756" t="s">
        <v>397</v>
      </c>
      <c r="HH847" s="756" t="s">
        <v>397</v>
      </c>
      <c r="HI847" s="756" t="s">
        <v>397</v>
      </c>
      <c r="HJ847" s="756" t="s">
        <v>397</v>
      </c>
      <c r="HK847"/>
      <c r="HL847"/>
      <c r="HM847"/>
      <c r="HN847" s="756" t="str">
        <f t="shared" si="27"/>
        <v>AUTO PRINT</v>
      </c>
      <c r="HO847"/>
      <c r="HP847" s="757" t="s">
        <v>572</v>
      </c>
      <c r="HQ847" s="757" t="s">
        <v>572</v>
      </c>
      <c r="HR847" s="757" t="s">
        <v>572</v>
      </c>
      <c r="HS847"/>
      <c r="HW847" s="758"/>
      <c r="HX847"/>
      <c r="HY847" s="759" t="s">
        <v>3367</v>
      </c>
      <c r="HZ847" s="759" t="s">
        <v>3367</v>
      </c>
      <c r="IA847" s="759" t="s">
        <v>3367</v>
      </c>
      <c r="IC847" s="760" t="s">
        <v>572</v>
      </c>
      <c r="ID847" s="760" t="s">
        <v>572</v>
      </c>
      <c r="IE847" s="760" t="s">
        <v>572</v>
      </c>
      <c r="IF847" s="761" t="s">
        <v>572</v>
      </c>
      <c r="IG847" s="619" t="str">
        <f t="shared" si="28"/>
        <v>IN HOUSE (MANUAL)</v>
      </c>
      <c r="II847" s="761" t="s">
        <v>572</v>
      </c>
      <c r="IK847" s="761" t="str">
        <f>IFERROR(VLOOKUP($M847,#REF!,13,0),"IN HOUSE (MANUAL)")</f>
        <v>IN HOUSE (MANUAL)</v>
      </c>
      <c r="IM847" s="760" t="s">
        <v>572</v>
      </c>
      <c r="IN847" s="760" t="s">
        <v>572</v>
      </c>
      <c r="IO847" s="760" t="s">
        <v>572</v>
      </c>
      <c r="IQ847" s="760" t="s">
        <v>572</v>
      </c>
      <c r="IR847" s="760" t="s">
        <v>572</v>
      </c>
      <c r="IT847" s="760" t="s">
        <v>572</v>
      </c>
      <c r="IV847" s="760" t="s">
        <v>572</v>
      </c>
      <c r="IW847" s="760" t="s">
        <v>572</v>
      </c>
      <c r="IY847" s="760" t="s">
        <v>572</v>
      </c>
      <c r="IZ847" s="760" t="s">
        <v>572</v>
      </c>
      <c r="JB847" s="760" t="s">
        <v>572</v>
      </c>
      <c r="JC847" s="760" t="s">
        <v>572</v>
      </c>
      <c r="JE847" s="760" t="s">
        <v>572</v>
      </c>
      <c r="JF847" s="760" t="s">
        <v>572</v>
      </c>
    </row>
    <row r="848" spans="1:266" ht="17.25" customHeight="1" x14ac:dyDescent="0.35">
      <c r="A848" s="618" t="s">
        <v>1883</v>
      </c>
      <c r="B848" s="730">
        <v>110</v>
      </c>
      <c r="C848" s="730" t="s">
        <v>1842</v>
      </c>
      <c r="D848" s="730" t="s">
        <v>1842</v>
      </c>
      <c r="E848" s="730">
        <v>14</v>
      </c>
      <c r="F848" s="731" t="s">
        <v>308</v>
      </c>
      <c r="G848" s="732">
        <v>1</v>
      </c>
      <c r="H848" s="826">
        <v>46231</v>
      </c>
      <c r="I848" s="730">
        <v>39</v>
      </c>
      <c r="J848" s="730" t="s">
        <v>308</v>
      </c>
      <c r="K848" s="730">
        <v>41</v>
      </c>
      <c r="L848" s="730" t="s">
        <v>1795</v>
      </c>
      <c r="M848" s="877" t="s">
        <v>1883</v>
      </c>
      <c r="N848" s="877" t="s">
        <v>390</v>
      </c>
      <c r="O848" s="877" t="s">
        <v>390</v>
      </c>
      <c r="P848" s="877" t="s">
        <v>390</v>
      </c>
      <c r="Q848" s="877">
        <v>0</v>
      </c>
      <c r="R848" s="877">
        <v>880</v>
      </c>
      <c r="S848" s="877"/>
      <c r="T848" s="877" t="s">
        <v>1884</v>
      </c>
      <c r="U848" s="877">
        <v>880</v>
      </c>
      <c r="V848" s="877" t="s">
        <v>308</v>
      </c>
      <c r="W848" s="877" t="s">
        <v>218</v>
      </c>
      <c r="X848" s="884">
        <v>160</v>
      </c>
      <c r="Y848" s="877"/>
      <c r="Z848" s="792"/>
      <c r="AA848" s="877" t="s">
        <v>32</v>
      </c>
      <c r="AB848" s="877" t="s">
        <v>569</v>
      </c>
      <c r="AC848" s="877" t="s">
        <v>630</v>
      </c>
      <c r="AD848" s="877">
        <v>750</v>
      </c>
      <c r="AE848" s="875">
        <v>750</v>
      </c>
      <c r="AF848" s="792">
        <v>46279</v>
      </c>
      <c r="AG848" s="793" t="s">
        <v>631</v>
      </c>
      <c r="AH848" s="793"/>
      <c r="AI848" s="793" t="s">
        <v>308</v>
      </c>
      <c r="AJ848" s="794">
        <v>37</v>
      </c>
      <c r="AK848" s="795"/>
      <c r="AL848" s="794"/>
      <c r="AM848" s="796">
        <v>0</v>
      </c>
      <c r="AN848" s="796"/>
      <c r="AO848" s="796"/>
      <c r="AP848" s="796">
        <v>750</v>
      </c>
      <c r="AQ848" s="796">
        <v>150</v>
      </c>
      <c r="AR848" s="796">
        <v>150</v>
      </c>
      <c r="AS848" s="796"/>
      <c r="AT848" s="796"/>
      <c r="AU848" s="796"/>
      <c r="AV848" s="796"/>
      <c r="AW848" s="796"/>
      <c r="AX848" s="796"/>
      <c r="AY848" s="796"/>
      <c r="AZ848" s="796"/>
      <c r="BA848" s="796"/>
      <c r="BB848" s="796">
        <v>0</v>
      </c>
      <c r="BC848" s="796">
        <v>0</v>
      </c>
      <c r="BD848" s="796">
        <v>0</v>
      </c>
      <c r="BE848" s="796">
        <v>0</v>
      </c>
      <c r="BF848" s="796">
        <v>750</v>
      </c>
      <c r="BG848" s="796">
        <v>0</v>
      </c>
      <c r="BH848" s="796">
        <v>0</v>
      </c>
      <c r="BI848" s="796">
        <v>750</v>
      </c>
      <c r="BJ848" s="796"/>
      <c r="BK848" s="796">
        <v>0</v>
      </c>
      <c r="BL848" s="796">
        <v>750</v>
      </c>
      <c r="BM848" s="796">
        <v>516</v>
      </c>
      <c r="BN848" s="796" t="s">
        <v>308</v>
      </c>
      <c r="BO848" s="796" t="s">
        <v>308</v>
      </c>
      <c r="BP848" s="796" t="s">
        <v>308</v>
      </c>
      <c r="BQ848" s="796" t="s">
        <v>308</v>
      </c>
      <c r="BR848" s="796"/>
      <c r="BS848" s="796">
        <v>750</v>
      </c>
      <c r="BT848" s="796"/>
      <c r="BU848" s="796">
        <v>0</v>
      </c>
      <c r="BV848" s="796">
        <v>34</v>
      </c>
      <c r="BW848" s="796">
        <v>34</v>
      </c>
      <c r="BX848" s="796">
        <v>34</v>
      </c>
      <c r="BY848" s="796">
        <v>750</v>
      </c>
      <c r="BZ848" s="796">
        <v>750</v>
      </c>
      <c r="CA848" s="796"/>
      <c r="CB848" s="796"/>
      <c r="CC848" s="796"/>
      <c r="CD848" s="796"/>
      <c r="CE848" s="796"/>
      <c r="CF848" s="796"/>
      <c r="CG848" s="796"/>
      <c r="CH848" s="796"/>
      <c r="CI848" s="796"/>
      <c r="CJ848" s="796"/>
      <c r="CK848" s="789">
        <v>0</v>
      </c>
      <c r="CL848" s="789">
        <v>750</v>
      </c>
      <c r="CM848" s="789" t="s">
        <v>397</v>
      </c>
      <c r="CN848" s="789" t="s">
        <v>397</v>
      </c>
      <c r="CO848" s="789">
        <v>750</v>
      </c>
      <c r="CP848" s="789">
        <v>750</v>
      </c>
      <c r="CQ848" s="789">
        <v>750</v>
      </c>
      <c r="CR848" s="788">
        <v>750</v>
      </c>
      <c r="CS848" s="879"/>
      <c r="CT848" s="798" t="s">
        <v>308</v>
      </c>
      <c r="CU848" s="924" t="s">
        <v>308</v>
      </c>
      <c r="CV848" s="792"/>
      <c r="CW848" s="792"/>
      <c r="CX848" s="798">
        <v>46276</v>
      </c>
      <c r="CY848" s="880" t="s">
        <v>1797</v>
      </c>
      <c r="CZ848" s="880" t="s">
        <v>308</v>
      </c>
      <c r="DA848" s="881">
        <v>46253</v>
      </c>
      <c r="DB848" s="881" t="s">
        <v>615</v>
      </c>
      <c r="DC848" s="881" t="s">
        <v>1494</v>
      </c>
      <c r="DD848" s="881" t="s">
        <v>397</v>
      </c>
      <c r="DE848" s="881" t="s">
        <v>390</v>
      </c>
      <c r="DF848" s="881">
        <v>46276</v>
      </c>
      <c r="DG848" s="881" t="s">
        <v>390</v>
      </c>
      <c r="DH848" s="882">
        <v>0</v>
      </c>
      <c r="DI848" s="792" t="s">
        <v>397</v>
      </c>
      <c r="DJ848" s="792" t="s">
        <v>390</v>
      </c>
      <c r="DK848" s="792" t="s">
        <v>390</v>
      </c>
      <c r="DL848" s="792" t="s">
        <v>390</v>
      </c>
      <c r="DM848" s="792" t="s">
        <v>397</v>
      </c>
      <c r="DN848" s="792">
        <v>46282</v>
      </c>
      <c r="DO848" s="883" t="s">
        <v>308</v>
      </c>
      <c r="DP848" s="790">
        <v>46303</v>
      </c>
      <c r="DQ848" s="792">
        <v>46303</v>
      </c>
      <c r="DR848" s="790" t="s">
        <v>308</v>
      </c>
      <c r="DS848" s="882">
        <v>46303</v>
      </c>
      <c r="DT848" s="752">
        <v>46303</v>
      </c>
      <c r="DU848" s="753">
        <v>-13</v>
      </c>
      <c r="DV848" s="753" t="s">
        <v>308</v>
      </c>
      <c r="DW848" s="754">
        <v>46289</v>
      </c>
      <c r="DX848" s="755">
        <v>46290</v>
      </c>
      <c r="DY848" s="754" t="e">
        <v>#VALUE!</v>
      </c>
      <c r="DZ848" s="754" t="e">
        <v>#VALUE!</v>
      </c>
      <c r="EA848" s="754"/>
      <c r="EB848" s="755"/>
      <c r="HA848" s="756" t="s">
        <v>397</v>
      </c>
      <c r="HB848" s="756" t="s">
        <v>397</v>
      </c>
      <c r="HC848" s="756" t="s">
        <v>397</v>
      </c>
      <c r="HD848" s="756" t="s">
        <v>397</v>
      </c>
      <c r="HE848" s="756" t="s">
        <v>397</v>
      </c>
      <c r="HF848" s="756" t="s">
        <v>397</v>
      </c>
      <c r="HG848" s="756" t="s">
        <v>397</v>
      </c>
      <c r="HH848" s="756" t="s">
        <v>397</v>
      </c>
      <c r="HI848" s="756" t="s">
        <v>397</v>
      </c>
      <c r="HJ848" s="756" t="s">
        <v>397</v>
      </c>
      <c r="HK848"/>
      <c r="HL848"/>
      <c r="HM848"/>
      <c r="HN848" s="756" t="str">
        <f t="shared" si="27"/>
        <v>AUTO PRINT</v>
      </c>
      <c r="HO848"/>
      <c r="HP848" s="757" t="s">
        <v>572</v>
      </c>
      <c r="HQ848" s="757" t="s">
        <v>572</v>
      </c>
      <c r="HR848" s="757" t="s">
        <v>572</v>
      </c>
      <c r="HS848"/>
      <c r="HW848" s="758"/>
      <c r="HX848"/>
      <c r="HY848" s="759" t="s">
        <v>3367</v>
      </c>
      <c r="HZ848" s="759" t="s">
        <v>3367</v>
      </c>
      <c r="IA848" s="759" t="s">
        <v>3367</v>
      </c>
      <c r="IC848" s="760" t="s">
        <v>3368</v>
      </c>
      <c r="ID848" s="760" t="s">
        <v>3368</v>
      </c>
      <c r="IE848" s="760" t="s">
        <v>572</v>
      </c>
      <c r="IF848" s="761" t="s">
        <v>3368</v>
      </c>
      <c r="IG848" s="619" t="str">
        <f t="shared" si="28"/>
        <v>AUTO PRINTING</v>
      </c>
      <c r="II848" s="761" t="s">
        <v>572</v>
      </c>
      <c r="IK848" s="761" t="str">
        <f>IFERROR(VLOOKUP($M848,#REF!,13,0),"IN HOUSE (MANUAL)")</f>
        <v>IN HOUSE (MANUAL)</v>
      </c>
      <c r="IM848" s="760" t="s">
        <v>572</v>
      </c>
      <c r="IN848" s="760" t="s">
        <v>572</v>
      </c>
      <c r="IO848" s="760" t="s">
        <v>572</v>
      </c>
      <c r="IQ848" s="760" t="s">
        <v>572</v>
      </c>
      <c r="IR848" s="760" t="s">
        <v>572</v>
      </c>
      <c r="IT848" s="760" t="s">
        <v>239</v>
      </c>
      <c r="IV848" s="760" t="s">
        <v>572</v>
      </c>
      <c r="IW848" s="760" t="s">
        <v>572</v>
      </c>
      <c r="IY848" s="760" t="s">
        <v>572</v>
      </c>
      <c r="IZ848" s="760" t="s">
        <v>572</v>
      </c>
      <c r="JB848" s="760" t="s">
        <v>572</v>
      </c>
      <c r="JC848" s="760" t="s">
        <v>572</v>
      </c>
      <c r="JE848" s="760">
        <v>0</v>
      </c>
      <c r="JF848" s="760" t="s">
        <v>572</v>
      </c>
    </row>
    <row r="849" spans="1:266" ht="17.25" customHeight="1" x14ac:dyDescent="0.35">
      <c r="A849" s="618" t="s">
        <v>1885</v>
      </c>
      <c r="B849" s="730">
        <v>111</v>
      </c>
      <c r="C849" s="730" t="s">
        <v>1886</v>
      </c>
      <c r="D849" s="730" t="s">
        <v>1886</v>
      </c>
      <c r="E849" s="730">
        <v>14</v>
      </c>
      <c r="F849" s="731" t="s">
        <v>574</v>
      </c>
      <c r="G849" s="732">
        <v>2</v>
      </c>
      <c r="H849" s="733">
        <v>46210</v>
      </c>
      <c r="I849" s="730">
        <v>40</v>
      </c>
      <c r="J849" s="730" t="s">
        <v>308</v>
      </c>
      <c r="K849" s="730">
        <v>42</v>
      </c>
      <c r="L849" s="730" t="s">
        <v>1887</v>
      </c>
      <c r="M849" s="868" t="s">
        <v>1885</v>
      </c>
      <c r="N849" s="868" t="s">
        <v>390</v>
      </c>
      <c r="O849" s="868" t="s">
        <v>390</v>
      </c>
      <c r="P849" s="868" t="s">
        <v>390</v>
      </c>
      <c r="Q849" s="868">
        <v>0</v>
      </c>
      <c r="R849" s="868">
        <v>880</v>
      </c>
      <c r="S849" s="868" t="s">
        <v>308</v>
      </c>
      <c r="T849" s="868" t="s">
        <v>1800</v>
      </c>
      <c r="U849" s="868">
        <v>880</v>
      </c>
      <c r="V849" s="868" t="s">
        <v>308</v>
      </c>
      <c r="W849" s="868" t="s">
        <v>218</v>
      </c>
      <c r="X849" s="948">
        <v>2127</v>
      </c>
      <c r="Y849" s="868"/>
      <c r="Z849" s="776"/>
      <c r="AA849" s="868" t="s">
        <v>32</v>
      </c>
      <c r="AB849" s="868" t="s">
        <v>569</v>
      </c>
      <c r="AC849" s="868" t="s">
        <v>971</v>
      </c>
      <c r="AD849" s="868">
        <v>5004</v>
      </c>
      <c r="AE849" s="775">
        <v>2502</v>
      </c>
      <c r="AF849" s="776">
        <v>46290</v>
      </c>
      <c r="AG849" s="777"/>
      <c r="AH849" s="777"/>
      <c r="AI849" s="777" t="s">
        <v>308</v>
      </c>
      <c r="AJ849" s="778">
        <v>38</v>
      </c>
      <c r="AK849" s="779"/>
      <c r="AL849" s="778"/>
      <c r="AM849" s="780">
        <v>0</v>
      </c>
      <c r="AN849" s="780"/>
      <c r="AO849" s="780"/>
      <c r="AP849" s="780">
        <v>2502</v>
      </c>
      <c r="AQ849" s="887">
        <v>164</v>
      </c>
      <c r="AR849" s="887">
        <v>169</v>
      </c>
      <c r="AS849" s="780"/>
      <c r="AT849" s="780"/>
      <c r="AU849" s="780"/>
      <c r="AV849" s="780"/>
      <c r="AW849" s="780"/>
      <c r="AX849" s="780"/>
      <c r="AY849" s="780"/>
      <c r="AZ849" s="780"/>
      <c r="BA849" s="780"/>
      <c r="BB849" s="780">
        <v>0</v>
      </c>
      <c r="BC849" s="780">
        <v>0</v>
      </c>
      <c r="BD849" s="780">
        <v>0</v>
      </c>
      <c r="BE849" s="780">
        <v>0</v>
      </c>
      <c r="BF849" s="780">
        <v>5004</v>
      </c>
      <c r="BG849" s="780">
        <v>0</v>
      </c>
      <c r="BH849" s="780">
        <v>0</v>
      </c>
      <c r="BI849" s="780">
        <v>2502</v>
      </c>
      <c r="BJ849" s="780"/>
      <c r="BK849" s="780">
        <v>0</v>
      </c>
      <c r="BL849" s="780">
        <v>19</v>
      </c>
      <c r="BM849" s="887">
        <v>2434</v>
      </c>
      <c r="BN849" s="780" t="s">
        <v>308</v>
      </c>
      <c r="BO849" s="780" t="s">
        <v>308</v>
      </c>
      <c r="BP849" s="780" t="s">
        <v>308</v>
      </c>
      <c r="BQ849" s="780" t="s">
        <v>308</v>
      </c>
      <c r="BR849" s="780"/>
      <c r="BS849" s="780">
        <v>2434</v>
      </c>
      <c r="BT849" s="780"/>
      <c r="BU849" s="780">
        <v>0</v>
      </c>
      <c r="BV849" s="887">
        <v>870</v>
      </c>
      <c r="BW849" s="780">
        <v>870</v>
      </c>
      <c r="BX849" s="780">
        <v>870</v>
      </c>
      <c r="BY849" s="780">
        <v>2502</v>
      </c>
      <c r="BZ849" s="780">
        <v>2502</v>
      </c>
      <c r="CA849" s="780"/>
      <c r="CB849" s="780"/>
      <c r="CC849" s="780"/>
      <c r="CD849" s="780"/>
      <c r="CE849" s="780"/>
      <c r="CF849" s="780"/>
      <c r="CG849" s="780"/>
      <c r="CH849" s="780"/>
      <c r="CI849" s="780"/>
      <c r="CJ849" s="780"/>
      <c r="CK849" s="932">
        <v>1276</v>
      </c>
      <c r="CL849" s="773">
        <v>2502</v>
      </c>
      <c r="CM849" s="773" t="s">
        <v>397</v>
      </c>
      <c r="CN849" s="773" t="s">
        <v>397</v>
      </c>
      <c r="CO849" s="773">
        <v>2434</v>
      </c>
      <c r="CP849" s="773">
        <v>2502</v>
      </c>
      <c r="CQ849" s="773">
        <v>5004</v>
      </c>
      <c r="CR849" s="772">
        <v>2502</v>
      </c>
      <c r="CS849" s="869"/>
      <c r="CT849" s="782" t="s">
        <v>308</v>
      </c>
      <c r="CU849" s="866" t="s">
        <v>308</v>
      </c>
      <c r="CV849" s="776"/>
      <c r="CW849" s="776"/>
      <c r="CX849" s="782">
        <v>46281</v>
      </c>
      <c r="CY849" s="784" t="s">
        <v>1801</v>
      </c>
      <c r="CZ849" s="784" t="s">
        <v>1802</v>
      </c>
      <c r="DA849" s="785">
        <v>46258</v>
      </c>
      <c r="DB849" s="785" t="s">
        <v>615</v>
      </c>
      <c r="DC849" s="785" t="s">
        <v>1803</v>
      </c>
      <c r="DD849" s="785" t="s">
        <v>397</v>
      </c>
      <c r="DE849" s="871" t="s">
        <v>390</v>
      </c>
      <c r="DF849" s="871" t="s">
        <v>390</v>
      </c>
      <c r="DG849" s="871" t="s">
        <v>390</v>
      </c>
      <c r="DH849" s="872">
        <v>0</v>
      </c>
      <c r="DI849" s="776" t="s">
        <v>397</v>
      </c>
      <c r="DJ849" s="776" t="s">
        <v>397</v>
      </c>
      <c r="DK849" s="776">
        <v>46272</v>
      </c>
      <c r="DL849" s="776">
        <v>46279</v>
      </c>
      <c r="DM849" s="776">
        <v>46283</v>
      </c>
      <c r="DN849" s="776">
        <v>46283</v>
      </c>
      <c r="DO849" s="873" t="s">
        <v>308</v>
      </c>
      <c r="DP849" s="776">
        <v>46311</v>
      </c>
      <c r="DQ849" s="776">
        <v>46311</v>
      </c>
      <c r="DR849" s="776">
        <v>46311</v>
      </c>
      <c r="DS849" s="872">
        <v>46311</v>
      </c>
      <c r="DT849" s="752">
        <v>46311</v>
      </c>
      <c r="DU849" s="753">
        <v>-14</v>
      </c>
      <c r="DV849" s="753" t="s">
        <v>308</v>
      </c>
      <c r="DW849" s="754">
        <v>46290</v>
      </c>
      <c r="DX849" s="755">
        <v>46297</v>
      </c>
      <c r="DY849" s="754" t="e">
        <v>#VALUE!</v>
      </c>
      <c r="DZ849" s="754" t="e">
        <v>#VALUE!</v>
      </c>
      <c r="EA849" s="754"/>
      <c r="EB849" s="755"/>
      <c r="HA849" s="756" t="s">
        <v>397</v>
      </c>
      <c r="HB849" s="756" t="s">
        <v>397</v>
      </c>
      <c r="HC849" s="756" t="s">
        <v>397</v>
      </c>
      <c r="HD849" s="756" t="s">
        <v>397</v>
      </c>
      <c r="HE849" s="756" t="s">
        <v>397</v>
      </c>
      <c r="HF849" s="756" t="s">
        <v>397</v>
      </c>
      <c r="HG849" s="756" t="s">
        <v>397</v>
      </c>
      <c r="HH849" s="756" t="s">
        <v>397</v>
      </c>
      <c r="HI849" s="756" t="s">
        <v>397</v>
      </c>
      <c r="HJ849" s="756" t="s">
        <v>397</v>
      </c>
      <c r="HK849"/>
      <c r="HL849"/>
      <c r="HM849"/>
      <c r="HN849" s="756" t="str">
        <f t="shared" si="27"/>
        <v>AUTO PRINT</v>
      </c>
      <c r="HO849"/>
      <c r="HP849" s="757" t="s">
        <v>572</v>
      </c>
      <c r="HQ849" s="757" t="s">
        <v>572</v>
      </c>
      <c r="HR849" s="757" t="s">
        <v>572</v>
      </c>
      <c r="HS849"/>
      <c r="HW849" s="758"/>
      <c r="HX849"/>
      <c r="HY849" s="759" t="s">
        <v>3367</v>
      </c>
      <c r="HZ849" s="759" t="s">
        <v>3367</v>
      </c>
      <c r="IA849" s="759" t="s">
        <v>3367</v>
      </c>
      <c r="IC849" s="760" t="s">
        <v>3368</v>
      </c>
      <c r="ID849" s="760" t="s">
        <v>3368</v>
      </c>
      <c r="IE849" s="760" t="s">
        <v>572</v>
      </c>
      <c r="IF849" s="761" t="s">
        <v>3368</v>
      </c>
      <c r="IG849" s="619" t="str">
        <f t="shared" si="28"/>
        <v>AUTO PRINTING</v>
      </c>
      <c r="II849" s="761" t="s">
        <v>572</v>
      </c>
      <c r="IK849" s="761" t="str">
        <f>IFERROR(VLOOKUP($M849,#REF!,13,0),"IN HOUSE (MANUAL)")</f>
        <v>IN HOUSE (MANUAL)</v>
      </c>
      <c r="IM849" s="760" t="s">
        <v>572</v>
      </c>
      <c r="IN849" s="760" t="s">
        <v>572</v>
      </c>
      <c r="IO849" s="760" t="s">
        <v>572</v>
      </c>
      <c r="IQ849" s="760" t="s">
        <v>572</v>
      </c>
      <c r="IR849" s="760" t="s">
        <v>572</v>
      </c>
      <c r="IT849" s="760" t="s">
        <v>239</v>
      </c>
      <c r="IV849" s="760" t="s">
        <v>572</v>
      </c>
      <c r="IW849" s="760" t="s">
        <v>572</v>
      </c>
      <c r="IY849" s="760" t="s">
        <v>572</v>
      </c>
      <c r="IZ849" s="760" t="s">
        <v>572</v>
      </c>
      <c r="JB849" s="760" t="s">
        <v>572</v>
      </c>
      <c r="JC849" s="760" t="s">
        <v>572</v>
      </c>
      <c r="JE849" s="760">
        <v>0</v>
      </c>
      <c r="JF849" s="760" t="s">
        <v>572</v>
      </c>
    </row>
    <row r="850" spans="1:266" ht="17.25" customHeight="1" x14ac:dyDescent="0.35">
      <c r="A850" s="618" t="s">
        <v>1888</v>
      </c>
      <c r="B850" s="730">
        <v>112</v>
      </c>
      <c r="C850" s="730" t="s">
        <v>1842</v>
      </c>
      <c r="D850" s="730" t="s">
        <v>1842</v>
      </c>
      <c r="E850" s="730">
        <v>14</v>
      </c>
      <c r="F850" s="731" t="s">
        <v>574</v>
      </c>
      <c r="G850" s="732">
        <v>1</v>
      </c>
      <c r="H850" s="733">
        <v>46199</v>
      </c>
      <c r="I850" s="730">
        <v>41</v>
      </c>
      <c r="J850" s="730" t="s">
        <v>308</v>
      </c>
      <c r="K850" s="730">
        <v>42</v>
      </c>
      <c r="L850" s="730" t="s">
        <v>1889</v>
      </c>
      <c r="M850" s="868" t="s">
        <v>1888</v>
      </c>
      <c r="N850" s="868" t="s">
        <v>390</v>
      </c>
      <c r="O850" s="868" t="s">
        <v>390</v>
      </c>
      <c r="P850" s="868" t="s">
        <v>390</v>
      </c>
      <c r="Q850" s="868">
        <v>0</v>
      </c>
      <c r="R850" s="868">
        <v>880</v>
      </c>
      <c r="S850" s="868" t="s">
        <v>308</v>
      </c>
      <c r="T850" s="868" t="s">
        <v>1825</v>
      </c>
      <c r="U850" s="868">
        <v>880</v>
      </c>
      <c r="V850" s="868" t="s">
        <v>308</v>
      </c>
      <c r="W850" s="868" t="s">
        <v>218</v>
      </c>
      <c r="X850" s="867">
        <v>1392</v>
      </c>
      <c r="Y850" s="868"/>
      <c r="Z850" s="776"/>
      <c r="AA850" s="868" t="s">
        <v>32</v>
      </c>
      <c r="AB850" s="868" t="s">
        <v>569</v>
      </c>
      <c r="AC850" s="868" t="s">
        <v>671</v>
      </c>
      <c r="AD850" s="868">
        <v>1392</v>
      </c>
      <c r="AE850" s="775">
        <v>1392</v>
      </c>
      <c r="AF850" s="776">
        <v>46281</v>
      </c>
      <c r="AG850" s="777"/>
      <c r="AH850" s="777"/>
      <c r="AI850" s="777" t="s">
        <v>308</v>
      </c>
      <c r="AJ850" s="778">
        <v>39</v>
      </c>
      <c r="AK850" s="779"/>
      <c r="AL850" s="778"/>
      <c r="AM850" s="780">
        <v>1392</v>
      </c>
      <c r="AN850" s="780"/>
      <c r="AO850" s="780"/>
      <c r="AP850" s="780">
        <v>1392</v>
      </c>
      <c r="AQ850" s="780">
        <v>1392</v>
      </c>
      <c r="AR850" s="780">
        <v>1392</v>
      </c>
      <c r="AS850" s="780"/>
      <c r="AT850" s="780"/>
      <c r="AU850" s="780"/>
      <c r="AV850" s="780"/>
      <c r="AW850" s="780"/>
      <c r="AX850" s="780"/>
      <c r="AY850" s="780"/>
      <c r="AZ850" s="780"/>
      <c r="BA850" s="780"/>
      <c r="BB850" s="780">
        <v>0</v>
      </c>
      <c r="BC850" s="780">
        <v>0</v>
      </c>
      <c r="BD850" s="780">
        <v>0</v>
      </c>
      <c r="BE850" s="780">
        <v>0</v>
      </c>
      <c r="BF850" s="780">
        <v>1392</v>
      </c>
      <c r="BG850" s="780">
        <v>0</v>
      </c>
      <c r="BH850" s="780">
        <v>0</v>
      </c>
      <c r="BI850" s="780">
        <v>1392</v>
      </c>
      <c r="BJ850" s="780"/>
      <c r="BK850" s="780">
        <v>0</v>
      </c>
      <c r="BL850" s="780">
        <v>16</v>
      </c>
      <c r="BM850" s="780">
        <v>1392</v>
      </c>
      <c r="BN850" s="780" t="s">
        <v>308</v>
      </c>
      <c r="BO850" s="780" t="s">
        <v>308</v>
      </c>
      <c r="BP850" s="780" t="s">
        <v>308</v>
      </c>
      <c r="BQ850" s="780" t="s">
        <v>308</v>
      </c>
      <c r="BR850" s="780"/>
      <c r="BS850" s="780">
        <v>1392</v>
      </c>
      <c r="BT850" s="780"/>
      <c r="BU850" s="780">
        <v>1392</v>
      </c>
      <c r="BV850" s="780">
        <v>1392</v>
      </c>
      <c r="BW850" s="780">
        <v>1392</v>
      </c>
      <c r="BX850" s="780">
        <v>1392</v>
      </c>
      <c r="BY850" s="780">
        <v>1392</v>
      </c>
      <c r="BZ850" s="780">
        <v>1392</v>
      </c>
      <c r="CA850" s="780"/>
      <c r="CB850" s="780"/>
      <c r="CC850" s="780"/>
      <c r="CD850" s="780"/>
      <c r="CE850" s="780"/>
      <c r="CF850" s="780"/>
      <c r="CG850" s="780"/>
      <c r="CH850" s="780"/>
      <c r="CI850" s="780"/>
      <c r="CJ850" s="780"/>
      <c r="CK850" s="773">
        <v>1392</v>
      </c>
      <c r="CL850" s="773">
        <v>1392</v>
      </c>
      <c r="CM850" s="773" t="s">
        <v>397</v>
      </c>
      <c r="CN850" s="773" t="s">
        <v>397</v>
      </c>
      <c r="CO850" s="773">
        <v>1392</v>
      </c>
      <c r="CP850" s="773">
        <v>1392</v>
      </c>
      <c r="CQ850" s="773">
        <v>1392</v>
      </c>
      <c r="CR850" s="772">
        <v>1392</v>
      </c>
      <c r="CS850" s="869"/>
      <c r="CT850" s="782" t="s">
        <v>308</v>
      </c>
      <c r="CU850" s="866" t="s">
        <v>308</v>
      </c>
      <c r="CV850" s="776"/>
      <c r="CW850" s="776"/>
      <c r="CX850" s="782">
        <v>46281</v>
      </c>
      <c r="CY850" s="784" t="s">
        <v>1801</v>
      </c>
      <c r="CZ850" s="784" t="s">
        <v>1802</v>
      </c>
      <c r="DA850" s="785">
        <v>46258</v>
      </c>
      <c r="DB850" s="785" t="s">
        <v>615</v>
      </c>
      <c r="DC850" s="785" t="s">
        <v>1803</v>
      </c>
      <c r="DD850" s="785" t="s">
        <v>397</v>
      </c>
      <c r="DE850" s="871" t="s">
        <v>390</v>
      </c>
      <c r="DF850" s="871" t="s">
        <v>390</v>
      </c>
      <c r="DG850" s="871" t="s">
        <v>390</v>
      </c>
      <c r="DH850" s="872">
        <v>0</v>
      </c>
      <c r="DI850" s="776" t="s">
        <v>397</v>
      </c>
      <c r="DJ850" s="776" t="s">
        <v>397</v>
      </c>
      <c r="DK850" s="776">
        <v>46272</v>
      </c>
      <c r="DL850" s="776">
        <v>46290</v>
      </c>
      <c r="DM850" s="776">
        <v>46296</v>
      </c>
      <c r="DN850" s="776">
        <v>46296</v>
      </c>
      <c r="DO850" s="873" t="s">
        <v>308</v>
      </c>
      <c r="DP850" s="776">
        <v>46311</v>
      </c>
      <c r="DQ850" s="776">
        <v>46311</v>
      </c>
      <c r="DR850" s="776">
        <v>46311</v>
      </c>
      <c r="DS850" s="872">
        <v>46311</v>
      </c>
      <c r="DT850" s="752">
        <v>46311</v>
      </c>
      <c r="DU850" s="753">
        <v>-10</v>
      </c>
      <c r="DV850" s="753" t="s">
        <v>308</v>
      </c>
      <c r="DW850" s="754">
        <v>46297</v>
      </c>
      <c r="DX850" s="755">
        <v>46301</v>
      </c>
      <c r="DY850" s="754" t="e">
        <v>#VALUE!</v>
      </c>
      <c r="DZ850" s="754" t="e">
        <v>#VALUE!</v>
      </c>
      <c r="EA850" s="754"/>
      <c r="EB850" s="755"/>
      <c r="HA850" s="756" t="s">
        <v>397</v>
      </c>
      <c r="HB850" s="756" t="s">
        <v>397</v>
      </c>
      <c r="HC850" s="756" t="s">
        <v>397</v>
      </c>
      <c r="HD850" s="756" t="s">
        <v>397</v>
      </c>
      <c r="HE850" s="756" t="s">
        <v>397</v>
      </c>
      <c r="HF850" s="756" t="s">
        <v>397</v>
      </c>
      <c r="HG850" s="756" t="s">
        <v>397</v>
      </c>
      <c r="HH850" s="756" t="s">
        <v>397</v>
      </c>
      <c r="HI850" s="756" t="s">
        <v>397</v>
      </c>
      <c r="HJ850" s="756" t="s">
        <v>397</v>
      </c>
      <c r="HK850"/>
      <c r="HL850"/>
      <c r="HM850"/>
      <c r="HN850" s="756" t="str">
        <f t="shared" si="27"/>
        <v>AUTO PRINT</v>
      </c>
      <c r="HO850"/>
      <c r="HP850" s="757" t="s">
        <v>572</v>
      </c>
      <c r="HQ850" s="757" t="s">
        <v>572</v>
      </c>
      <c r="HR850" s="757" t="s">
        <v>572</v>
      </c>
      <c r="HS850"/>
      <c r="HW850" s="758"/>
      <c r="HX850"/>
      <c r="HY850" s="759" t="s">
        <v>3367</v>
      </c>
      <c r="HZ850" s="759" t="s">
        <v>3367</v>
      </c>
      <c r="IA850" s="759" t="s">
        <v>3367</v>
      </c>
      <c r="IC850" s="760" t="s">
        <v>3368</v>
      </c>
      <c r="ID850" s="760" t="s">
        <v>3368</v>
      </c>
      <c r="IE850" s="760" t="s">
        <v>572</v>
      </c>
      <c r="IF850" s="761" t="s">
        <v>3368</v>
      </c>
      <c r="IG850" s="619" t="str">
        <f t="shared" si="28"/>
        <v>AUTO PRINTING</v>
      </c>
      <c r="II850" s="761" t="s">
        <v>572</v>
      </c>
      <c r="IK850" s="761" t="str">
        <f>IFERROR(VLOOKUP($M850,#REF!,13,0),"IN HOUSE (MANUAL)")</f>
        <v>IN HOUSE (MANUAL)</v>
      </c>
      <c r="IM850" s="760" t="s">
        <v>572</v>
      </c>
      <c r="IN850" s="760" t="s">
        <v>572</v>
      </c>
      <c r="IO850" s="760" t="s">
        <v>572</v>
      </c>
      <c r="IQ850" s="760" t="s">
        <v>572</v>
      </c>
      <c r="IR850" s="760" t="s">
        <v>572</v>
      </c>
      <c r="IT850" s="760" t="s">
        <v>572</v>
      </c>
      <c r="IV850" s="760" t="s">
        <v>572</v>
      </c>
      <c r="IW850" s="760" t="s">
        <v>572</v>
      </c>
      <c r="IY850" s="760" t="s">
        <v>572</v>
      </c>
      <c r="IZ850" s="760" t="s">
        <v>572</v>
      </c>
      <c r="JB850" s="760" t="s">
        <v>572</v>
      </c>
      <c r="JC850" s="760" t="s">
        <v>572</v>
      </c>
      <c r="JE850" s="760" t="s">
        <v>572</v>
      </c>
      <c r="JF850" s="760" t="s">
        <v>572</v>
      </c>
    </row>
    <row r="851" spans="1:266" ht="17.25" customHeight="1" collapsed="1" x14ac:dyDescent="0.35">
      <c r="A851" s="618" t="s">
        <v>1890</v>
      </c>
      <c r="B851" s="730">
        <v>113</v>
      </c>
      <c r="C851" s="730" t="s">
        <v>1842</v>
      </c>
      <c r="D851" s="730" t="s">
        <v>1842</v>
      </c>
      <c r="E851" s="730">
        <v>14</v>
      </c>
      <c r="F851" s="731" t="s">
        <v>961</v>
      </c>
      <c r="G851" s="732">
        <v>1</v>
      </c>
      <c r="H851" s="733">
        <v>46232</v>
      </c>
      <c r="I851" s="730">
        <v>41</v>
      </c>
      <c r="J851" s="730" t="s">
        <v>308</v>
      </c>
      <c r="K851" s="730">
        <v>42</v>
      </c>
      <c r="L851" s="730" t="s">
        <v>1891</v>
      </c>
      <c r="M851" s="772" t="s">
        <v>1890</v>
      </c>
      <c r="N851" s="772" t="s">
        <v>390</v>
      </c>
      <c r="O851" s="772" t="s">
        <v>390</v>
      </c>
      <c r="P851" s="772" t="s">
        <v>390</v>
      </c>
      <c r="Q851" s="772">
        <v>0</v>
      </c>
      <c r="R851" s="772">
        <v>880</v>
      </c>
      <c r="S851" s="772" t="s">
        <v>308</v>
      </c>
      <c r="T851" s="772" t="s">
        <v>1809</v>
      </c>
      <c r="U851" s="772">
        <v>880</v>
      </c>
      <c r="V851" s="772" t="s">
        <v>308</v>
      </c>
      <c r="W851" s="772" t="s">
        <v>218</v>
      </c>
      <c r="X851" s="773">
        <v>576</v>
      </c>
      <c r="Y851" s="772"/>
      <c r="Z851" s="774"/>
      <c r="AA851" s="772" t="s">
        <v>32</v>
      </c>
      <c r="AB851" s="772" t="s">
        <v>569</v>
      </c>
      <c r="AC851" s="772" t="s">
        <v>751</v>
      </c>
      <c r="AD851" s="772">
        <v>576</v>
      </c>
      <c r="AE851" s="864">
        <v>576</v>
      </c>
      <c r="AF851" s="774">
        <v>46295</v>
      </c>
      <c r="AG851" s="777"/>
      <c r="AH851" s="777"/>
      <c r="AI851" s="777" t="s">
        <v>308</v>
      </c>
      <c r="AJ851" s="778">
        <v>40</v>
      </c>
      <c r="AK851" s="779"/>
      <c r="AL851" s="778"/>
      <c r="AM851" s="780">
        <v>576</v>
      </c>
      <c r="AN851" s="780"/>
      <c r="AO851" s="780"/>
      <c r="AP851" s="780">
        <v>576</v>
      </c>
      <c r="AQ851" s="780">
        <v>576</v>
      </c>
      <c r="AR851" s="780">
        <v>576</v>
      </c>
      <c r="AS851" s="780"/>
      <c r="AT851" s="780"/>
      <c r="AU851" s="780"/>
      <c r="AV851" s="780"/>
      <c r="AW851" s="780"/>
      <c r="AX851" s="780"/>
      <c r="AY851" s="780"/>
      <c r="AZ851" s="780"/>
      <c r="BA851" s="780"/>
      <c r="BB851" s="780">
        <v>0</v>
      </c>
      <c r="BC851" s="780">
        <v>0</v>
      </c>
      <c r="BD851" s="780">
        <v>0</v>
      </c>
      <c r="BE851" s="780">
        <v>0</v>
      </c>
      <c r="BF851" s="780">
        <v>576</v>
      </c>
      <c r="BG851" s="780">
        <v>0</v>
      </c>
      <c r="BH851" s="780">
        <v>0</v>
      </c>
      <c r="BI851" s="780">
        <v>576</v>
      </c>
      <c r="BJ851" s="780"/>
      <c r="BK851" s="780">
        <v>576</v>
      </c>
      <c r="BL851" s="780">
        <v>576</v>
      </c>
      <c r="BM851" s="780">
        <v>576</v>
      </c>
      <c r="BN851" s="780" t="s">
        <v>308</v>
      </c>
      <c r="BO851" s="780" t="s">
        <v>308</v>
      </c>
      <c r="BP851" s="780" t="s">
        <v>308</v>
      </c>
      <c r="BQ851" s="780" t="s">
        <v>308</v>
      </c>
      <c r="BR851" s="780"/>
      <c r="BS851" s="780">
        <v>576</v>
      </c>
      <c r="BT851" s="780"/>
      <c r="BU851" s="780">
        <v>576</v>
      </c>
      <c r="BV851" s="780">
        <v>576</v>
      </c>
      <c r="BW851" s="780">
        <v>576</v>
      </c>
      <c r="BX851" s="780">
        <v>576</v>
      </c>
      <c r="BY851" s="780">
        <v>576</v>
      </c>
      <c r="BZ851" s="780">
        <v>576</v>
      </c>
      <c r="CA851" s="780"/>
      <c r="CB851" s="780"/>
      <c r="CC851" s="780"/>
      <c r="CD851" s="780"/>
      <c r="CE851" s="780"/>
      <c r="CF851" s="780"/>
      <c r="CG851" s="780"/>
      <c r="CH851" s="780"/>
      <c r="CI851" s="780"/>
      <c r="CJ851" s="780"/>
      <c r="CK851" s="773">
        <v>576</v>
      </c>
      <c r="CL851" s="773">
        <v>576</v>
      </c>
      <c r="CM851" s="773" t="s">
        <v>397</v>
      </c>
      <c r="CN851" s="773" t="s">
        <v>397</v>
      </c>
      <c r="CO851" s="773">
        <v>576</v>
      </c>
      <c r="CP851" s="773">
        <v>576</v>
      </c>
      <c r="CQ851" s="773">
        <v>576</v>
      </c>
      <c r="CR851" s="772">
        <v>576</v>
      </c>
      <c r="CS851" s="781"/>
      <c r="CT851" s="782" t="s">
        <v>308</v>
      </c>
      <c r="CU851" s="783" t="s">
        <v>308</v>
      </c>
      <c r="CV851" s="774"/>
      <c r="CW851" s="774"/>
      <c r="CX851" s="865">
        <v>46295</v>
      </c>
      <c r="CY851" s="784" t="s">
        <v>1493</v>
      </c>
      <c r="CZ851" s="784">
        <v>0</v>
      </c>
      <c r="DA851" s="785">
        <v>46265</v>
      </c>
      <c r="DB851" s="785" t="s">
        <v>615</v>
      </c>
      <c r="DC851" s="785" t="s">
        <v>1810</v>
      </c>
      <c r="DD851" s="785" t="s">
        <v>397</v>
      </c>
      <c r="DE851" s="785">
        <v>46295</v>
      </c>
      <c r="DF851" s="785">
        <v>46275</v>
      </c>
      <c r="DG851" s="785" t="s">
        <v>390</v>
      </c>
      <c r="DH851" s="786">
        <v>0</v>
      </c>
      <c r="DI851" s="774" t="s">
        <v>397</v>
      </c>
      <c r="DJ851" s="774">
        <v>46272</v>
      </c>
      <c r="DK851" s="774">
        <v>46272</v>
      </c>
      <c r="DL851" s="774">
        <v>46293</v>
      </c>
      <c r="DM851" s="774">
        <v>46290</v>
      </c>
      <c r="DN851" s="774">
        <v>46290</v>
      </c>
      <c r="DO851" s="804">
        <v>0</v>
      </c>
      <c r="DP851" s="774">
        <v>46311</v>
      </c>
      <c r="DQ851" s="774">
        <v>46311</v>
      </c>
      <c r="DR851" s="774">
        <v>46311</v>
      </c>
      <c r="DS851" s="786">
        <v>46311</v>
      </c>
      <c r="DT851" s="752">
        <v>46311</v>
      </c>
      <c r="DU851" s="753">
        <v>-9</v>
      </c>
      <c r="DV851" s="753" t="s">
        <v>308</v>
      </c>
      <c r="DW851" s="754">
        <v>46301</v>
      </c>
      <c r="DX851" s="755">
        <v>46302</v>
      </c>
      <c r="DY851" s="754" t="e">
        <v>#VALUE!</v>
      </c>
      <c r="DZ851" s="754" t="e">
        <v>#VALUE!</v>
      </c>
      <c r="EA851" s="754"/>
      <c r="EB851" s="755"/>
      <c r="HA851" s="756" t="s">
        <v>397</v>
      </c>
      <c r="HB851" s="756" t="s">
        <v>397</v>
      </c>
      <c r="HC851" s="756" t="s">
        <v>397</v>
      </c>
      <c r="HD851" s="756" t="s">
        <v>397</v>
      </c>
      <c r="HE851" s="756" t="s">
        <v>397</v>
      </c>
      <c r="HF851" s="756" t="s">
        <v>397</v>
      </c>
      <c r="HG851" s="756" t="s">
        <v>397</v>
      </c>
      <c r="HH851" s="756" t="s">
        <v>397</v>
      </c>
      <c r="HI851" s="756" t="s">
        <v>397</v>
      </c>
      <c r="HJ851" s="756" t="s">
        <v>397</v>
      </c>
      <c r="HK851"/>
      <c r="HL851"/>
      <c r="HM851"/>
      <c r="HN851" s="756" t="str">
        <f t="shared" si="27"/>
        <v>AUTO PRINT</v>
      </c>
      <c r="HO851"/>
      <c r="HP851" s="757" t="s">
        <v>572</v>
      </c>
      <c r="HQ851" s="757" t="s">
        <v>572</v>
      </c>
      <c r="HR851" s="757" t="s">
        <v>572</v>
      </c>
      <c r="HS851"/>
      <c r="HW851" s="758"/>
      <c r="HX851"/>
      <c r="HY851" s="759" t="s">
        <v>3367</v>
      </c>
      <c r="HZ851" s="759" t="s">
        <v>3367</v>
      </c>
      <c r="IA851" s="759" t="s">
        <v>572</v>
      </c>
      <c r="IC851" s="760" t="s">
        <v>572</v>
      </c>
      <c r="ID851" s="760" t="s">
        <v>3368</v>
      </c>
      <c r="IE851" s="760" t="s">
        <v>572</v>
      </c>
      <c r="IF851" s="761" t="s">
        <v>3368</v>
      </c>
      <c r="IG851" s="619" t="str">
        <f t="shared" si="28"/>
        <v>AUTO PRINTING</v>
      </c>
      <c r="II851" s="761" t="s">
        <v>572</v>
      </c>
      <c r="IK851" s="761" t="str">
        <f>IFERROR(VLOOKUP($M851,#REF!,13,0),"IN HOUSE (MANUAL)")</f>
        <v>IN HOUSE (MANUAL)</v>
      </c>
      <c r="IM851" s="760" t="s">
        <v>572</v>
      </c>
      <c r="IN851" s="760" t="s">
        <v>572</v>
      </c>
      <c r="IO851" s="760" t="s">
        <v>572</v>
      </c>
      <c r="IQ851" s="760" t="s">
        <v>572</v>
      </c>
      <c r="IR851" s="760" t="s">
        <v>572</v>
      </c>
      <c r="IT851" s="760" t="s">
        <v>572</v>
      </c>
      <c r="IV851" s="760" t="s">
        <v>572</v>
      </c>
      <c r="IW851" s="760" t="s">
        <v>572</v>
      </c>
      <c r="IY851" s="760" t="s">
        <v>572</v>
      </c>
      <c r="IZ851" s="760" t="s">
        <v>572</v>
      </c>
      <c r="JB851" s="760" t="s">
        <v>572</v>
      </c>
      <c r="JC851" s="760" t="s">
        <v>572</v>
      </c>
      <c r="JE851" s="760" t="s">
        <v>572</v>
      </c>
      <c r="JF851" s="760" t="s">
        <v>572</v>
      </c>
    </row>
    <row r="852" spans="1:266" ht="17.25" customHeight="1" x14ac:dyDescent="0.35">
      <c r="A852" s="618" t="s">
        <v>1806</v>
      </c>
      <c r="B852" s="730">
        <v>114</v>
      </c>
      <c r="C852" s="730" t="s">
        <v>1807</v>
      </c>
      <c r="D852" s="730" t="s">
        <v>1807</v>
      </c>
      <c r="E852" s="730">
        <v>14</v>
      </c>
      <c r="F852" s="731" t="s">
        <v>961</v>
      </c>
      <c r="G852" s="732">
        <v>2</v>
      </c>
      <c r="H852" s="733">
        <v>46232</v>
      </c>
      <c r="I852" s="730">
        <v>41</v>
      </c>
      <c r="J852" s="730" t="s">
        <v>308</v>
      </c>
      <c r="K852" s="730">
        <v>42</v>
      </c>
      <c r="L852" s="730" t="s">
        <v>1808</v>
      </c>
      <c r="M852" s="772" t="s">
        <v>1806</v>
      </c>
      <c r="N852" s="772" t="s">
        <v>390</v>
      </c>
      <c r="O852" s="772" t="s">
        <v>390</v>
      </c>
      <c r="P852" s="772" t="s">
        <v>390</v>
      </c>
      <c r="Q852" s="772">
        <v>0</v>
      </c>
      <c r="R852" s="772">
        <v>880</v>
      </c>
      <c r="S852" s="772" t="s">
        <v>308</v>
      </c>
      <c r="T852" s="772" t="s">
        <v>1809</v>
      </c>
      <c r="U852" s="772">
        <v>880</v>
      </c>
      <c r="V852" s="772" t="s">
        <v>308</v>
      </c>
      <c r="W852" s="772" t="s">
        <v>218</v>
      </c>
      <c r="X852" s="932">
        <v>1254</v>
      </c>
      <c r="Y852" s="772"/>
      <c r="Z852" s="774"/>
      <c r="AA852" s="772" t="s">
        <v>32</v>
      </c>
      <c r="AB852" s="772" t="s">
        <v>569</v>
      </c>
      <c r="AC852" s="772" t="s">
        <v>589</v>
      </c>
      <c r="AD852" s="772">
        <v>2508</v>
      </c>
      <c r="AE852" s="864">
        <v>1254</v>
      </c>
      <c r="AF852" s="776">
        <v>46295</v>
      </c>
      <c r="AG852" s="777"/>
      <c r="AH852" s="777"/>
      <c r="AI852" s="777" t="s">
        <v>308</v>
      </c>
      <c r="AJ852" s="778">
        <v>41</v>
      </c>
      <c r="AK852" s="779"/>
      <c r="AL852" s="778"/>
      <c r="AM852" s="780">
        <v>1254</v>
      </c>
      <c r="AN852" s="780"/>
      <c r="AO852" s="780"/>
      <c r="AP852" s="780">
        <v>1254</v>
      </c>
      <c r="AQ852" s="780">
        <v>1254</v>
      </c>
      <c r="AR852" s="780">
        <v>1254</v>
      </c>
      <c r="AS852" s="780"/>
      <c r="AT852" s="780"/>
      <c r="AU852" s="780"/>
      <c r="AV852" s="780"/>
      <c r="AW852" s="780"/>
      <c r="AX852" s="780"/>
      <c r="AY852" s="780"/>
      <c r="AZ852" s="780"/>
      <c r="BA852" s="780"/>
      <c r="BB852" s="780">
        <v>0</v>
      </c>
      <c r="BC852" s="780">
        <v>0</v>
      </c>
      <c r="BD852" s="780">
        <v>0</v>
      </c>
      <c r="BE852" s="780">
        <v>0</v>
      </c>
      <c r="BF852" s="780">
        <v>2508</v>
      </c>
      <c r="BG852" s="780">
        <v>0</v>
      </c>
      <c r="BH852" s="780">
        <v>0</v>
      </c>
      <c r="BI852" s="780">
        <v>1254</v>
      </c>
      <c r="BJ852" s="780"/>
      <c r="BK852" s="780">
        <v>1254</v>
      </c>
      <c r="BL852" s="780">
        <v>1254</v>
      </c>
      <c r="BM852" s="780">
        <v>1254</v>
      </c>
      <c r="BN852" s="780" t="s">
        <v>308</v>
      </c>
      <c r="BO852" s="780" t="s">
        <v>308</v>
      </c>
      <c r="BP852" s="780" t="s">
        <v>308</v>
      </c>
      <c r="BQ852" s="780" t="s">
        <v>308</v>
      </c>
      <c r="BR852" s="780"/>
      <c r="BS852" s="780">
        <v>1254</v>
      </c>
      <c r="BT852" s="780"/>
      <c r="BU852" s="780">
        <v>1254</v>
      </c>
      <c r="BV852" s="780">
        <v>1254</v>
      </c>
      <c r="BW852" s="780">
        <v>1254</v>
      </c>
      <c r="BX852" s="780">
        <v>1254</v>
      </c>
      <c r="BY852" s="780">
        <v>1254</v>
      </c>
      <c r="BZ852" s="780">
        <v>1254</v>
      </c>
      <c r="CA852" s="780"/>
      <c r="CB852" s="780"/>
      <c r="CC852" s="780"/>
      <c r="CD852" s="780"/>
      <c r="CE852" s="780"/>
      <c r="CF852" s="780"/>
      <c r="CG852" s="780"/>
      <c r="CH852" s="780"/>
      <c r="CI852" s="780"/>
      <c r="CJ852" s="780"/>
      <c r="CK852" s="773">
        <v>1254</v>
      </c>
      <c r="CL852" s="773">
        <v>1254</v>
      </c>
      <c r="CM852" s="773" t="s">
        <v>397</v>
      </c>
      <c r="CN852" s="773" t="s">
        <v>397</v>
      </c>
      <c r="CO852" s="773">
        <v>1254</v>
      </c>
      <c r="CP852" s="773">
        <v>1254</v>
      </c>
      <c r="CQ852" s="773">
        <v>2508</v>
      </c>
      <c r="CR852" s="772">
        <v>1254</v>
      </c>
      <c r="CS852" s="781"/>
      <c r="CT852" s="782" t="s">
        <v>308</v>
      </c>
      <c r="CU852" s="783" t="s">
        <v>308</v>
      </c>
      <c r="CV852" s="774"/>
      <c r="CW852" s="774"/>
      <c r="CX852" s="782">
        <v>46295</v>
      </c>
      <c r="CY852" s="784" t="s">
        <v>1493</v>
      </c>
      <c r="CZ852" s="784">
        <v>0</v>
      </c>
      <c r="DA852" s="785">
        <v>46265</v>
      </c>
      <c r="DB852" s="785" t="s">
        <v>615</v>
      </c>
      <c r="DC852" s="785" t="s">
        <v>1810</v>
      </c>
      <c r="DD852" s="785" t="s">
        <v>397</v>
      </c>
      <c r="DE852" s="785">
        <v>46295</v>
      </c>
      <c r="DF852" s="785">
        <v>46275</v>
      </c>
      <c r="DG852" s="785" t="s">
        <v>390</v>
      </c>
      <c r="DH852" s="786">
        <v>0</v>
      </c>
      <c r="DI852" s="774" t="s">
        <v>397</v>
      </c>
      <c r="DJ852" s="774">
        <v>46272</v>
      </c>
      <c r="DK852" s="774">
        <v>46272</v>
      </c>
      <c r="DL852" s="774">
        <v>46293</v>
      </c>
      <c r="DM852" s="774">
        <v>46293</v>
      </c>
      <c r="DN852" s="774">
        <v>46293</v>
      </c>
      <c r="DO852" s="804">
        <v>0</v>
      </c>
      <c r="DP852" s="774">
        <v>46311</v>
      </c>
      <c r="DQ852" s="776">
        <v>46311</v>
      </c>
      <c r="DR852" s="774">
        <v>46311</v>
      </c>
      <c r="DS852" s="786">
        <v>46311</v>
      </c>
      <c r="DT852" s="752">
        <v>46311</v>
      </c>
      <c r="DU852" s="753">
        <v>-8</v>
      </c>
      <c r="DV852" s="753" t="s">
        <v>308</v>
      </c>
      <c r="DW852" s="754">
        <v>46302</v>
      </c>
      <c r="DX852" s="755">
        <v>46303</v>
      </c>
      <c r="DY852" s="754" t="e">
        <v>#VALUE!</v>
      </c>
      <c r="DZ852" s="754" t="e">
        <v>#VALUE!</v>
      </c>
      <c r="EA852" s="754"/>
      <c r="EB852" s="755"/>
      <c r="HA852" s="756" t="s">
        <v>397</v>
      </c>
      <c r="HB852" s="756" t="s">
        <v>397</v>
      </c>
      <c r="HC852" s="756" t="s">
        <v>397</v>
      </c>
      <c r="HD852" s="756" t="s">
        <v>397</v>
      </c>
      <c r="HE852" s="756" t="s">
        <v>397</v>
      </c>
      <c r="HF852" s="756" t="s">
        <v>397</v>
      </c>
      <c r="HG852" s="756" t="s">
        <v>397</v>
      </c>
      <c r="HH852" s="756" t="s">
        <v>397</v>
      </c>
      <c r="HI852" s="756" t="s">
        <v>397</v>
      </c>
      <c r="HJ852" s="756" t="s">
        <v>397</v>
      </c>
      <c r="HK852"/>
      <c r="HL852"/>
      <c r="HM852"/>
      <c r="HN852" s="756" t="str">
        <f t="shared" si="27"/>
        <v>AUTO PRINT</v>
      </c>
      <c r="HO852"/>
      <c r="HP852" s="757" t="s">
        <v>572</v>
      </c>
      <c r="HQ852" s="757" t="s">
        <v>572</v>
      </c>
      <c r="HR852" s="757" t="s">
        <v>572</v>
      </c>
      <c r="HS852"/>
      <c r="HW852" s="758"/>
      <c r="HX852"/>
      <c r="HY852" s="759" t="s">
        <v>3367</v>
      </c>
      <c r="HZ852" s="759" t="s">
        <v>3367</v>
      </c>
      <c r="IA852" s="759" t="s">
        <v>572</v>
      </c>
      <c r="IC852" s="760" t="s">
        <v>572</v>
      </c>
      <c r="ID852" s="760" t="s">
        <v>3368</v>
      </c>
      <c r="IE852" s="760" t="s">
        <v>572</v>
      </c>
      <c r="IF852" s="761" t="s">
        <v>3368</v>
      </c>
      <c r="IG852" s="619" t="str">
        <f t="shared" si="28"/>
        <v>AUTO PRINTING</v>
      </c>
      <c r="II852" s="761" t="s">
        <v>572</v>
      </c>
      <c r="IK852" s="761" t="str">
        <f>IFERROR(VLOOKUP($M852,#REF!,13,0),"IN HOUSE (MANUAL)")</f>
        <v>IN HOUSE (MANUAL)</v>
      </c>
      <c r="IM852" s="760" t="s">
        <v>572</v>
      </c>
      <c r="IN852" s="760" t="s">
        <v>572</v>
      </c>
      <c r="IO852" s="760" t="s">
        <v>572</v>
      </c>
      <c r="IQ852" s="760" t="s">
        <v>572</v>
      </c>
      <c r="IR852" s="760" t="s">
        <v>572</v>
      </c>
      <c r="IT852" s="760" t="s">
        <v>572</v>
      </c>
      <c r="IV852" s="760" t="s">
        <v>572</v>
      </c>
      <c r="IW852" s="760" t="s">
        <v>572</v>
      </c>
      <c r="IY852" s="760" t="s">
        <v>572</v>
      </c>
      <c r="IZ852" s="760" t="s">
        <v>572</v>
      </c>
      <c r="JB852" s="760" t="s">
        <v>572</v>
      </c>
      <c r="JC852" s="760" t="s">
        <v>572</v>
      </c>
      <c r="JE852" s="760" t="s">
        <v>572</v>
      </c>
      <c r="JF852" s="760" t="s">
        <v>572</v>
      </c>
    </row>
    <row r="853" spans="1:266" ht="17.25" customHeight="1" x14ac:dyDescent="0.35">
      <c r="A853" s="618" t="s">
        <v>1892</v>
      </c>
      <c r="B853" s="730">
        <v>115</v>
      </c>
      <c r="C853" s="730" t="s">
        <v>1842</v>
      </c>
      <c r="D853" s="730" t="s">
        <v>1842</v>
      </c>
      <c r="E853" s="730">
        <v>14</v>
      </c>
      <c r="F853" s="821" t="s">
        <v>961</v>
      </c>
      <c r="G853" s="732">
        <v>1</v>
      </c>
      <c r="H853" s="826">
        <v>46259</v>
      </c>
      <c r="I853" s="730">
        <v>41</v>
      </c>
      <c r="J853" s="730" t="s">
        <v>308</v>
      </c>
      <c r="K853" s="730">
        <v>43</v>
      </c>
      <c r="L853" s="730" t="s">
        <v>1893</v>
      </c>
      <c r="M853" s="868" t="s">
        <v>1892</v>
      </c>
      <c r="N853" s="868" t="s">
        <v>390</v>
      </c>
      <c r="O853" s="868" t="s">
        <v>390</v>
      </c>
      <c r="P853" s="868" t="s">
        <v>390</v>
      </c>
      <c r="Q853" s="868">
        <v>0</v>
      </c>
      <c r="R853" s="868">
        <v>880</v>
      </c>
      <c r="S853" s="868"/>
      <c r="T853" s="868" t="s">
        <v>1831</v>
      </c>
      <c r="U853" s="868">
        <v>880</v>
      </c>
      <c r="V853" s="868" t="s">
        <v>308</v>
      </c>
      <c r="W853" s="868"/>
      <c r="X853" s="867"/>
      <c r="Y853" s="868"/>
      <c r="Z853" s="776"/>
      <c r="AA853" s="868" t="s">
        <v>32</v>
      </c>
      <c r="AB853" s="868" t="s">
        <v>569</v>
      </c>
      <c r="AC853" s="868" t="s">
        <v>608</v>
      </c>
      <c r="AD853" s="868">
        <v>540</v>
      </c>
      <c r="AE853" s="775">
        <v>540</v>
      </c>
      <c r="AF853" s="776">
        <v>46302</v>
      </c>
      <c r="AG853" s="918"/>
      <c r="AH853" s="918"/>
      <c r="AI853" s="918" t="s">
        <v>308</v>
      </c>
      <c r="AJ853" s="778">
        <v>42</v>
      </c>
      <c r="AK853" s="894"/>
      <c r="AL853" s="895"/>
      <c r="AM853" s="896">
        <v>540</v>
      </c>
      <c r="AN853" s="896"/>
      <c r="AO853" s="896"/>
      <c r="AP853" s="896">
        <v>540</v>
      </c>
      <c r="AQ853" s="896">
        <v>540</v>
      </c>
      <c r="AR853" s="896">
        <v>540</v>
      </c>
      <c r="AS853" s="896"/>
      <c r="AT853" s="896"/>
      <c r="AU853" s="896"/>
      <c r="AV853" s="896"/>
      <c r="AW853" s="896"/>
      <c r="AX853" s="896"/>
      <c r="AY853" s="896"/>
      <c r="AZ853" s="896"/>
      <c r="BA853" s="896"/>
      <c r="BB853" s="896">
        <v>0</v>
      </c>
      <c r="BC853" s="896">
        <v>0</v>
      </c>
      <c r="BD853" s="896">
        <v>0</v>
      </c>
      <c r="BE853" s="896">
        <v>0</v>
      </c>
      <c r="BF853" s="896">
        <v>540</v>
      </c>
      <c r="BG853" s="896">
        <v>0</v>
      </c>
      <c r="BH853" s="896">
        <v>0</v>
      </c>
      <c r="BI853" s="896">
        <v>540</v>
      </c>
      <c r="BJ853" s="896"/>
      <c r="BK853" s="896">
        <v>540</v>
      </c>
      <c r="BL853" s="896">
        <v>540</v>
      </c>
      <c r="BM853" s="896">
        <v>540</v>
      </c>
      <c r="BN853" s="896" t="s">
        <v>308</v>
      </c>
      <c r="BO853" s="896" t="s">
        <v>308</v>
      </c>
      <c r="BP853" s="896" t="s">
        <v>308</v>
      </c>
      <c r="BQ853" s="896" t="s">
        <v>308</v>
      </c>
      <c r="BR853" s="896"/>
      <c r="BS853" s="896">
        <v>540</v>
      </c>
      <c r="BT853" s="896"/>
      <c r="BU853" s="896">
        <v>540</v>
      </c>
      <c r="BV853" s="896">
        <v>540</v>
      </c>
      <c r="BW853" s="896">
        <v>540</v>
      </c>
      <c r="BX853" s="896">
        <v>540</v>
      </c>
      <c r="BY853" s="896">
        <v>540</v>
      </c>
      <c r="BZ853" s="896">
        <v>540</v>
      </c>
      <c r="CA853" s="896"/>
      <c r="CB853" s="896"/>
      <c r="CC853" s="896"/>
      <c r="CD853" s="896"/>
      <c r="CE853" s="896"/>
      <c r="CF853" s="896"/>
      <c r="CG853" s="896"/>
      <c r="CH853" s="896"/>
      <c r="CI853" s="896"/>
      <c r="CJ853" s="896"/>
      <c r="CK853" s="773">
        <v>540</v>
      </c>
      <c r="CL853" s="867">
        <v>540</v>
      </c>
      <c r="CM853" s="867" t="s">
        <v>397</v>
      </c>
      <c r="CN853" s="867" t="s">
        <v>397</v>
      </c>
      <c r="CO853" s="867">
        <v>540</v>
      </c>
      <c r="CP853" s="867">
        <v>540</v>
      </c>
      <c r="CQ853" s="773">
        <v>540</v>
      </c>
      <c r="CR853" s="772">
        <v>540</v>
      </c>
      <c r="CS853" s="869"/>
      <c r="CT853" s="782" t="s">
        <v>308</v>
      </c>
      <c r="CU853" s="866"/>
      <c r="CV853" s="776"/>
      <c r="CW853" s="776"/>
      <c r="CX853" s="782">
        <v>46302</v>
      </c>
      <c r="CY853" s="870" t="s">
        <v>1493</v>
      </c>
      <c r="CZ853" s="870" t="s">
        <v>308</v>
      </c>
      <c r="DA853" s="871">
        <v>46280</v>
      </c>
      <c r="DB853" s="871" t="s">
        <v>615</v>
      </c>
      <c r="DC853" s="871" t="s">
        <v>1820</v>
      </c>
      <c r="DD853" s="871" t="s">
        <v>397</v>
      </c>
      <c r="DE853" s="871" t="s">
        <v>308</v>
      </c>
      <c r="DF853" s="871" t="s">
        <v>308</v>
      </c>
      <c r="DG853" s="871" t="s">
        <v>308</v>
      </c>
      <c r="DH853" s="872" t="s">
        <v>308</v>
      </c>
      <c r="DI853" s="776" t="s">
        <v>397</v>
      </c>
      <c r="DJ853" s="776">
        <v>46288</v>
      </c>
      <c r="DK853" s="776">
        <v>46288</v>
      </c>
      <c r="DL853" s="776">
        <v>46296</v>
      </c>
      <c r="DM853" s="776">
        <v>46296</v>
      </c>
      <c r="DN853" s="776">
        <v>46296</v>
      </c>
      <c r="DO853" s="873" t="s">
        <v>308</v>
      </c>
      <c r="DP853" s="776">
        <v>46318</v>
      </c>
      <c r="DQ853" s="776">
        <v>46318</v>
      </c>
      <c r="DR853" s="776">
        <v>46318</v>
      </c>
      <c r="DS853" s="872">
        <v>46318</v>
      </c>
      <c r="DT853" s="752">
        <v>46318</v>
      </c>
      <c r="DU853" s="753">
        <v>-14</v>
      </c>
      <c r="DV853" s="753" t="s">
        <v>308</v>
      </c>
      <c r="DW853" s="754">
        <v>46303</v>
      </c>
      <c r="DX853" s="755">
        <v>46304</v>
      </c>
      <c r="DY853" s="754" t="e">
        <v>#VALUE!</v>
      </c>
      <c r="DZ853" s="754" t="e">
        <v>#VALUE!</v>
      </c>
      <c r="EA853" s="754"/>
      <c r="EB853" s="755"/>
      <c r="HA853" s="756" t="s">
        <v>397</v>
      </c>
      <c r="HB853" s="756" t="s">
        <v>397</v>
      </c>
      <c r="HC853" s="756" t="s">
        <v>397</v>
      </c>
      <c r="HD853" s="756" t="s">
        <v>397</v>
      </c>
      <c r="HE853" s="756" t="s">
        <v>397</v>
      </c>
      <c r="HF853" s="756" t="s">
        <v>397</v>
      </c>
      <c r="HG853" s="756" t="s">
        <v>397</v>
      </c>
      <c r="HH853" s="756" t="s">
        <v>397</v>
      </c>
      <c r="HI853" s="756" t="s">
        <v>397</v>
      </c>
      <c r="HJ853" s="756" t="s">
        <v>397</v>
      </c>
      <c r="HK853"/>
      <c r="HL853"/>
      <c r="HM853"/>
      <c r="HN853" s="756" t="str">
        <f t="shared" si="27"/>
        <v>AUTO PRINT</v>
      </c>
      <c r="HO853"/>
      <c r="HP853" s="757" t="s">
        <v>572</v>
      </c>
      <c r="HQ853" s="757" t="s">
        <v>572</v>
      </c>
      <c r="HR853" s="757" t="s">
        <v>572</v>
      </c>
      <c r="HS853"/>
      <c r="HW853" s="758"/>
      <c r="HX853"/>
      <c r="HY853" s="759" t="s">
        <v>572</v>
      </c>
      <c r="HZ853" s="759" t="s">
        <v>572</v>
      </c>
      <c r="IA853" s="759" t="s">
        <v>572</v>
      </c>
      <c r="IC853" s="760" t="s">
        <v>572</v>
      </c>
      <c r="ID853" s="760" t="s">
        <v>572</v>
      </c>
      <c r="IE853" s="760" t="s">
        <v>572</v>
      </c>
      <c r="IF853" s="761" t="s">
        <v>572</v>
      </c>
      <c r="IG853" s="619" t="str">
        <f t="shared" si="28"/>
        <v>IN HOUSE (MANUAL)</v>
      </c>
      <c r="II853" s="761" t="s">
        <v>572</v>
      </c>
      <c r="IK853" s="761" t="str">
        <f>IFERROR(VLOOKUP($M853,#REF!,13,0),"IN HOUSE (MANUAL)")</f>
        <v>IN HOUSE (MANUAL)</v>
      </c>
      <c r="IM853" s="760" t="s">
        <v>572</v>
      </c>
      <c r="IN853" s="760" t="s">
        <v>572</v>
      </c>
      <c r="IO853" s="760" t="s">
        <v>572</v>
      </c>
      <c r="IQ853" s="760" t="s">
        <v>572</v>
      </c>
      <c r="IR853" s="760" t="s">
        <v>572</v>
      </c>
      <c r="IT853" s="760" t="s">
        <v>572</v>
      </c>
      <c r="IV853" s="760" t="s">
        <v>572</v>
      </c>
      <c r="IW853" s="760" t="s">
        <v>572</v>
      </c>
      <c r="IY853" s="760" t="s">
        <v>572</v>
      </c>
      <c r="IZ853" s="760" t="s">
        <v>572</v>
      </c>
      <c r="JB853" s="760" t="s">
        <v>572</v>
      </c>
      <c r="JC853" s="760" t="s">
        <v>572</v>
      </c>
      <c r="JE853" s="760" t="s">
        <v>572</v>
      </c>
      <c r="JF853" s="760" t="s">
        <v>572</v>
      </c>
    </row>
    <row r="854" spans="1:266" ht="17.149999999999999" customHeight="1" x14ac:dyDescent="0.35">
      <c r="A854" s="618" t="s">
        <v>1894</v>
      </c>
      <c r="B854" s="730">
        <v>116</v>
      </c>
      <c r="C854" s="730" t="s">
        <v>1842</v>
      </c>
      <c r="D854" s="730" t="s">
        <v>1842</v>
      </c>
      <c r="E854" s="730">
        <v>14</v>
      </c>
      <c r="F854" s="821" t="s">
        <v>574</v>
      </c>
      <c r="G854" s="732">
        <v>1</v>
      </c>
      <c r="H854" s="826">
        <v>46260</v>
      </c>
      <c r="I854" s="730">
        <v>42</v>
      </c>
      <c r="J854" s="730" t="s">
        <v>308</v>
      </c>
      <c r="K854" s="730">
        <v>43</v>
      </c>
      <c r="L854" s="730" t="s">
        <v>1895</v>
      </c>
      <c r="M854" s="868" t="s">
        <v>1894</v>
      </c>
      <c r="N854" s="868" t="s">
        <v>390</v>
      </c>
      <c r="O854" s="868" t="s">
        <v>390</v>
      </c>
      <c r="P854" s="868" t="s">
        <v>390</v>
      </c>
      <c r="Q854" s="868">
        <v>0</v>
      </c>
      <c r="R854" s="868">
        <v>880</v>
      </c>
      <c r="S854" s="868"/>
      <c r="T854" s="868" t="s">
        <v>1817</v>
      </c>
      <c r="U854" s="868">
        <v>880</v>
      </c>
      <c r="V854" s="868" t="s">
        <v>308</v>
      </c>
      <c r="W854" s="868"/>
      <c r="X854" s="867"/>
      <c r="Y854" s="868"/>
      <c r="Z854" s="776"/>
      <c r="AA854" s="868" t="s">
        <v>32</v>
      </c>
      <c r="AB854" s="868" t="s">
        <v>569</v>
      </c>
      <c r="AC854" s="868" t="s">
        <v>608</v>
      </c>
      <c r="AD854" s="868">
        <v>1230</v>
      </c>
      <c r="AE854" s="775">
        <v>1230</v>
      </c>
      <c r="AF854" s="776">
        <v>46302</v>
      </c>
      <c r="AG854" s="918"/>
      <c r="AH854" s="918"/>
      <c r="AI854" s="918" t="s">
        <v>308</v>
      </c>
      <c r="AJ854" s="778">
        <v>43</v>
      </c>
      <c r="AK854" s="894"/>
      <c r="AL854" s="895"/>
      <c r="AM854" s="896">
        <v>1230</v>
      </c>
      <c r="AN854" s="896"/>
      <c r="AO854" s="896"/>
      <c r="AP854" s="896">
        <v>1230</v>
      </c>
      <c r="AQ854" s="896">
        <v>1230</v>
      </c>
      <c r="AR854" s="896">
        <v>1230</v>
      </c>
      <c r="AS854" s="896"/>
      <c r="AT854" s="896"/>
      <c r="AU854" s="896"/>
      <c r="AV854" s="896"/>
      <c r="AW854" s="896"/>
      <c r="AX854" s="896"/>
      <c r="AY854" s="896"/>
      <c r="AZ854" s="896"/>
      <c r="BA854" s="896"/>
      <c r="BB854" s="896">
        <v>0</v>
      </c>
      <c r="BC854" s="896">
        <v>0</v>
      </c>
      <c r="BD854" s="896">
        <v>0</v>
      </c>
      <c r="BE854" s="896">
        <v>0</v>
      </c>
      <c r="BF854" s="896">
        <v>1230</v>
      </c>
      <c r="BG854" s="896">
        <v>0</v>
      </c>
      <c r="BH854" s="896">
        <v>0</v>
      </c>
      <c r="BI854" s="896">
        <v>1230</v>
      </c>
      <c r="BJ854" s="896"/>
      <c r="BK854" s="896">
        <v>1230</v>
      </c>
      <c r="BL854" s="896">
        <v>1230</v>
      </c>
      <c r="BM854" s="896">
        <v>1230</v>
      </c>
      <c r="BN854" s="896" t="s">
        <v>308</v>
      </c>
      <c r="BO854" s="896" t="s">
        <v>308</v>
      </c>
      <c r="BP854" s="896" t="s">
        <v>308</v>
      </c>
      <c r="BQ854" s="896" t="s">
        <v>308</v>
      </c>
      <c r="BR854" s="896"/>
      <c r="BS854" s="896">
        <v>1230</v>
      </c>
      <c r="BT854" s="896"/>
      <c r="BU854" s="896">
        <v>1230</v>
      </c>
      <c r="BV854" s="896">
        <v>1230</v>
      </c>
      <c r="BW854" s="896">
        <v>1230</v>
      </c>
      <c r="BX854" s="896">
        <v>1230</v>
      </c>
      <c r="BY854" s="896">
        <v>1230</v>
      </c>
      <c r="BZ854" s="896">
        <v>1230</v>
      </c>
      <c r="CA854" s="896"/>
      <c r="CB854" s="896"/>
      <c r="CC854" s="896"/>
      <c r="CD854" s="896"/>
      <c r="CE854" s="896"/>
      <c r="CF854" s="896"/>
      <c r="CG854" s="896"/>
      <c r="CH854" s="896"/>
      <c r="CI854" s="896"/>
      <c r="CJ854" s="896"/>
      <c r="CK854" s="773">
        <v>1230</v>
      </c>
      <c r="CL854" s="867">
        <v>1230</v>
      </c>
      <c r="CM854" s="867" t="s">
        <v>397</v>
      </c>
      <c r="CN854" s="867" t="s">
        <v>397</v>
      </c>
      <c r="CO854" s="867">
        <v>1230</v>
      </c>
      <c r="CP854" s="867">
        <v>1230</v>
      </c>
      <c r="CQ854" s="773">
        <v>1230</v>
      </c>
      <c r="CR854" s="772">
        <v>1230</v>
      </c>
      <c r="CS854" s="869"/>
      <c r="CT854" s="782" t="s">
        <v>308</v>
      </c>
      <c r="CU854" s="783"/>
      <c r="CV854" s="776"/>
      <c r="CW854" s="776"/>
      <c r="CX854" s="782">
        <v>46302</v>
      </c>
      <c r="CY854" s="870" t="s">
        <v>1493</v>
      </c>
      <c r="CZ854" s="870" t="s">
        <v>308</v>
      </c>
      <c r="DA854" s="871">
        <v>46280</v>
      </c>
      <c r="DB854" s="871" t="s">
        <v>615</v>
      </c>
      <c r="DC854" s="871" t="s">
        <v>1820</v>
      </c>
      <c r="DD854" s="871" t="s">
        <v>397</v>
      </c>
      <c r="DE854" s="871" t="s">
        <v>308</v>
      </c>
      <c r="DF854" s="871" t="s">
        <v>308</v>
      </c>
      <c r="DG854" s="871" t="s">
        <v>308</v>
      </c>
      <c r="DH854" s="872" t="s">
        <v>308</v>
      </c>
      <c r="DI854" s="776" t="s">
        <v>397</v>
      </c>
      <c r="DJ854" s="776">
        <v>46288</v>
      </c>
      <c r="DK854" s="776" t="s">
        <v>397</v>
      </c>
      <c r="DL854" s="776">
        <v>46297</v>
      </c>
      <c r="DM854" s="776">
        <v>46297</v>
      </c>
      <c r="DN854" s="776">
        <v>46297</v>
      </c>
      <c r="DO854" s="936" t="s">
        <v>308</v>
      </c>
      <c r="DP854" s="776">
        <v>46318</v>
      </c>
      <c r="DQ854" s="776">
        <v>46318</v>
      </c>
      <c r="DR854" s="776">
        <v>46318</v>
      </c>
      <c r="DS854" s="872">
        <v>46318</v>
      </c>
      <c r="DT854" s="752">
        <v>46318</v>
      </c>
      <c r="DU854" s="753">
        <v>-10</v>
      </c>
      <c r="DV854" s="753" t="s">
        <v>308</v>
      </c>
      <c r="DW854" s="754">
        <v>46304</v>
      </c>
      <c r="DX854" s="755">
        <v>46308</v>
      </c>
      <c r="DY854" s="754" t="e">
        <v>#VALUE!</v>
      </c>
      <c r="DZ854" s="754" t="e">
        <v>#VALUE!</v>
      </c>
      <c r="EA854" s="754"/>
      <c r="EB854" s="755"/>
      <c r="HA854" s="756" t="s">
        <v>397</v>
      </c>
      <c r="HB854" s="756" t="s">
        <v>397</v>
      </c>
      <c r="HC854" s="756" t="s">
        <v>397</v>
      </c>
      <c r="HD854" s="756" t="s">
        <v>397</v>
      </c>
      <c r="HE854" s="756" t="s">
        <v>397</v>
      </c>
      <c r="HF854" s="756" t="s">
        <v>397</v>
      </c>
      <c r="HG854" s="756" t="s">
        <v>397</v>
      </c>
      <c r="HH854" s="756" t="s">
        <v>397</v>
      </c>
      <c r="HI854" s="756" t="s">
        <v>397</v>
      </c>
      <c r="HJ854" s="756" t="s">
        <v>397</v>
      </c>
      <c r="HK854"/>
      <c r="HL854"/>
      <c r="HM854"/>
      <c r="HN854" s="756" t="str">
        <f t="shared" si="27"/>
        <v>AUTO PRINT</v>
      </c>
      <c r="HO854"/>
      <c r="HP854" s="757" t="s">
        <v>572</v>
      </c>
      <c r="HQ854" s="757" t="s">
        <v>572</v>
      </c>
      <c r="HR854" s="757" t="s">
        <v>572</v>
      </c>
      <c r="HS854"/>
      <c r="HW854" s="758"/>
      <c r="HX854"/>
      <c r="HY854" s="759" t="s">
        <v>572</v>
      </c>
      <c r="HZ854" s="759" t="s">
        <v>572</v>
      </c>
      <c r="IA854" s="759" t="s">
        <v>572</v>
      </c>
      <c r="IC854" s="760" t="s">
        <v>572</v>
      </c>
      <c r="ID854" s="760" t="s">
        <v>572</v>
      </c>
      <c r="IE854" s="760" t="s">
        <v>572</v>
      </c>
      <c r="IF854" s="761" t="s">
        <v>572</v>
      </c>
      <c r="IG854" s="619" t="str">
        <f t="shared" si="28"/>
        <v>IN HOUSE (MANUAL)</v>
      </c>
      <c r="II854" s="761" t="s">
        <v>572</v>
      </c>
      <c r="IK854" s="761" t="str">
        <f>IFERROR(VLOOKUP($M854,#REF!,13,0),"IN HOUSE (MANUAL)")</f>
        <v>IN HOUSE (MANUAL)</v>
      </c>
      <c r="IM854" s="760" t="s">
        <v>572</v>
      </c>
      <c r="IN854" s="760" t="s">
        <v>572</v>
      </c>
      <c r="IO854" s="760" t="s">
        <v>572</v>
      </c>
      <c r="IQ854" s="760" t="s">
        <v>572</v>
      </c>
      <c r="IR854" s="760" t="s">
        <v>572</v>
      </c>
      <c r="IT854" s="760" t="s">
        <v>572</v>
      </c>
      <c r="IV854" s="760" t="s">
        <v>572</v>
      </c>
      <c r="IW854" s="760" t="s">
        <v>572</v>
      </c>
      <c r="IY854" s="760" t="s">
        <v>572</v>
      </c>
      <c r="IZ854" s="760" t="s">
        <v>572</v>
      </c>
      <c r="JB854" s="760" t="s">
        <v>572</v>
      </c>
      <c r="JC854" s="760" t="s">
        <v>572</v>
      </c>
      <c r="JE854" s="760" t="s">
        <v>572</v>
      </c>
      <c r="JF854" s="760" t="s">
        <v>572</v>
      </c>
    </row>
    <row r="855" spans="1:266" ht="17.25" customHeight="1" x14ac:dyDescent="0.35">
      <c r="A855" s="618" t="s">
        <v>1896</v>
      </c>
      <c r="B855" s="730">
        <v>117</v>
      </c>
      <c r="C855" s="730" t="s">
        <v>1842</v>
      </c>
      <c r="D855" s="730" t="s">
        <v>1842</v>
      </c>
      <c r="E855" s="730">
        <v>14</v>
      </c>
      <c r="F855" s="821" t="s">
        <v>574</v>
      </c>
      <c r="G855" s="732">
        <v>1</v>
      </c>
      <c r="H855" s="826">
        <v>46260</v>
      </c>
      <c r="I855" s="730">
        <v>42</v>
      </c>
      <c r="J855" s="730" t="s">
        <v>308</v>
      </c>
      <c r="K855" s="730">
        <v>43</v>
      </c>
      <c r="L855" s="730" t="s">
        <v>1897</v>
      </c>
      <c r="M855" s="868" t="s">
        <v>1896</v>
      </c>
      <c r="N855" s="868" t="s">
        <v>390</v>
      </c>
      <c r="O855" s="868" t="s">
        <v>390</v>
      </c>
      <c r="P855" s="868" t="s">
        <v>390</v>
      </c>
      <c r="Q855" s="868">
        <v>0</v>
      </c>
      <c r="R855" s="868">
        <v>880</v>
      </c>
      <c r="S855" s="868"/>
      <c r="T855" s="868" t="s">
        <v>1898</v>
      </c>
      <c r="U855" s="868">
        <v>880</v>
      </c>
      <c r="V855" s="868" t="s">
        <v>308</v>
      </c>
      <c r="W855" s="868"/>
      <c r="X855" s="867"/>
      <c r="Y855" s="868"/>
      <c r="Z855" s="776"/>
      <c r="AA855" s="868" t="s">
        <v>32</v>
      </c>
      <c r="AB855" s="868" t="s">
        <v>569</v>
      </c>
      <c r="AC855" s="868" t="s">
        <v>802</v>
      </c>
      <c r="AD855" s="868">
        <v>516</v>
      </c>
      <c r="AE855" s="775">
        <v>516</v>
      </c>
      <c r="AF855" s="776">
        <v>46302</v>
      </c>
      <c r="AG855" s="918"/>
      <c r="AH855" s="918"/>
      <c r="AI855" s="918" t="s">
        <v>308</v>
      </c>
      <c r="AJ855" s="778">
        <v>44</v>
      </c>
      <c r="AK855" s="894"/>
      <c r="AL855" s="895"/>
      <c r="AM855" s="896">
        <v>516</v>
      </c>
      <c r="AN855" s="896"/>
      <c r="AO855" s="896"/>
      <c r="AP855" s="896">
        <v>516</v>
      </c>
      <c r="AQ855" s="896">
        <v>516</v>
      </c>
      <c r="AR855" s="896">
        <v>516</v>
      </c>
      <c r="AS855" s="896"/>
      <c r="AT855" s="896"/>
      <c r="AU855" s="896"/>
      <c r="AV855" s="896"/>
      <c r="AW855" s="896"/>
      <c r="AX855" s="896"/>
      <c r="AY855" s="896"/>
      <c r="AZ855" s="896"/>
      <c r="BA855" s="896"/>
      <c r="BB855" s="896">
        <v>0</v>
      </c>
      <c r="BC855" s="896">
        <v>0</v>
      </c>
      <c r="BD855" s="896">
        <v>0</v>
      </c>
      <c r="BE855" s="896">
        <v>0</v>
      </c>
      <c r="BF855" s="896">
        <v>516</v>
      </c>
      <c r="BG855" s="896">
        <v>0</v>
      </c>
      <c r="BH855" s="896">
        <v>0</v>
      </c>
      <c r="BI855" s="896">
        <v>516</v>
      </c>
      <c r="BJ855" s="896"/>
      <c r="BK855" s="896">
        <v>516</v>
      </c>
      <c r="BL855" s="896">
        <v>516</v>
      </c>
      <c r="BM855" s="896">
        <v>516</v>
      </c>
      <c r="BN855" s="896" t="s">
        <v>308</v>
      </c>
      <c r="BO855" s="896" t="s">
        <v>308</v>
      </c>
      <c r="BP855" s="896" t="s">
        <v>308</v>
      </c>
      <c r="BQ855" s="896" t="s">
        <v>308</v>
      </c>
      <c r="BR855" s="896"/>
      <c r="BS855" s="896">
        <v>516</v>
      </c>
      <c r="BT855" s="896"/>
      <c r="BU855" s="896">
        <v>516</v>
      </c>
      <c r="BV855" s="896">
        <v>516</v>
      </c>
      <c r="BW855" s="896">
        <v>516</v>
      </c>
      <c r="BX855" s="896">
        <v>516</v>
      </c>
      <c r="BY855" s="896">
        <v>516</v>
      </c>
      <c r="BZ855" s="896">
        <v>516</v>
      </c>
      <c r="CA855" s="896"/>
      <c r="CB855" s="896"/>
      <c r="CC855" s="896"/>
      <c r="CD855" s="896"/>
      <c r="CE855" s="896"/>
      <c r="CF855" s="896"/>
      <c r="CG855" s="896"/>
      <c r="CH855" s="896"/>
      <c r="CI855" s="896"/>
      <c r="CJ855" s="896"/>
      <c r="CK855" s="773">
        <v>516</v>
      </c>
      <c r="CL855" s="867">
        <v>516</v>
      </c>
      <c r="CM855" s="867" t="s">
        <v>397</v>
      </c>
      <c r="CN855" s="867" t="s">
        <v>397</v>
      </c>
      <c r="CO855" s="867">
        <v>516</v>
      </c>
      <c r="CP855" s="867">
        <v>516</v>
      </c>
      <c r="CQ855" s="773">
        <v>516</v>
      </c>
      <c r="CR855" s="772">
        <v>516</v>
      </c>
      <c r="CS855" s="869"/>
      <c r="CT855" s="782" t="s">
        <v>308</v>
      </c>
      <c r="CU855" s="866"/>
      <c r="CV855" s="776"/>
      <c r="CW855" s="776"/>
      <c r="CX855" s="782">
        <v>46302</v>
      </c>
      <c r="CY855" s="870" t="s">
        <v>1493</v>
      </c>
      <c r="CZ855" s="870" t="s">
        <v>308</v>
      </c>
      <c r="DA855" s="871">
        <v>46280</v>
      </c>
      <c r="DB855" s="871" t="s">
        <v>615</v>
      </c>
      <c r="DC855" s="871" t="s">
        <v>1820</v>
      </c>
      <c r="DD855" s="871" t="s">
        <v>397</v>
      </c>
      <c r="DE855" s="871" t="s">
        <v>308</v>
      </c>
      <c r="DF855" s="871" t="s">
        <v>308</v>
      </c>
      <c r="DG855" s="871" t="s">
        <v>308</v>
      </c>
      <c r="DH855" s="872" t="s">
        <v>308</v>
      </c>
      <c r="DI855" s="776" t="s">
        <v>397</v>
      </c>
      <c r="DJ855" s="776">
        <v>46288</v>
      </c>
      <c r="DK855" s="776">
        <v>46288</v>
      </c>
      <c r="DL855" s="776">
        <v>46301</v>
      </c>
      <c r="DM855" s="776">
        <v>46301</v>
      </c>
      <c r="DN855" s="776">
        <v>46301</v>
      </c>
      <c r="DO855" s="873" t="s">
        <v>308</v>
      </c>
      <c r="DP855" s="776">
        <v>46318</v>
      </c>
      <c r="DQ855" s="776">
        <v>46318</v>
      </c>
      <c r="DR855" s="776">
        <v>46318</v>
      </c>
      <c r="DS855" s="872">
        <v>46318</v>
      </c>
      <c r="DT855" s="752">
        <v>46318</v>
      </c>
      <c r="DU855" s="753">
        <v>-9</v>
      </c>
      <c r="DV855" s="753" t="s">
        <v>308</v>
      </c>
      <c r="DW855" s="754">
        <v>46308</v>
      </c>
      <c r="DX855" s="755">
        <v>46309</v>
      </c>
      <c r="DY855" s="754" t="e">
        <v>#VALUE!</v>
      </c>
      <c r="DZ855" s="754" t="e">
        <v>#VALUE!</v>
      </c>
      <c r="EA855" s="754"/>
      <c r="EB855" s="755"/>
      <c r="HA855" s="756" t="s">
        <v>397</v>
      </c>
      <c r="HB855" s="756" t="s">
        <v>397</v>
      </c>
      <c r="HC855" s="756" t="s">
        <v>397</v>
      </c>
      <c r="HD855" s="756" t="s">
        <v>397</v>
      </c>
      <c r="HE855" s="756" t="s">
        <v>397</v>
      </c>
      <c r="HF855" s="756" t="s">
        <v>397</v>
      </c>
      <c r="HG855" s="756" t="s">
        <v>397</v>
      </c>
      <c r="HH855" s="756" t="s">
        <v>397</v>
      </c>
      <c r="HI855" s="756" t="s">
        <v>397</v>
      </c>
      <c r="HJ855" s="756" t="s">
        <v>397</v>
      </c>
      <c r="HK855"/>
      <c r="HL855"/>
      <c r="HM855"/>
      <c r="HN855" s="756" t="str">
        <f t="shared" si="27"/>
        <v>AUTO PRINT</v>
      </c>
      <c r="HO855"/>
      <c r="HP855" s="757" t="s">
        <v>572</v>
      </c>
      <c r="HQ855" s="757" t="s">
        <v>572</v>
      </c>
      <c r="HR855" s="757" t="s">
        <v>572</v>
      </c>
      <c r="HS855"/>
      <c r="HW855" s="758"/>
      <c r="HX855"/>
      <c r="HY855" s="759" t="s">
        <v>572</v>
      </c>
      <c r="HZ855" s="759" t="s">
        <v>572</v>
      </c>
      <c r="IA855" s="759" t="s">
        <v>572</v>
      </c>
      <c r="IC855" s="760" t="s">
        <v>572</v>
      </c>
      <c r="ID855" s="760" t="s">
        <v>572</v>
      </c>
      <c r="IE855" s="760" t="s">
        <v>572</v>
      </c>
      <c r="IF855" s="761" t="s">
        <v>572</v>
      </c>
      <c r="IG855" s="619" t="str">
        <f t="shared" si="28"/>
        <v>IN HOUSE (MANUAL)</v>
      </c>
      <c r="II855" s="761" t="s">
        <v>572</v>
      </c>
      <c r="IK855" s="761" t="str">
        <f>IFERROR(VLOOKUP($M855,#REF!,13,0),"IN HOUSE (MANUAL)")</f>
        <v>IN HOUSE (MANUAL)</v>
      </c>
      <c r="IM855" s="760" t="s">
        <v>572</v>
      </c>
      <c r="IN855" s="760" t="s">
        <v>572</v>
      </c>
      <c r="IO855" s="760" t="s">
        <v>572</v>
      </c>
      <c r="IQ855" s="760" t="s">
        <v>572</v>
      </c>
      <c r="IR855" s="760" t="s">
        <v>572</v>
      </c>
      <c r="IT855" s="760" t="s">
        <v>572</v>
      </c>
      <c r="IV855" s="760" t="s">
        <v>572</v>
      </c>
      <c r="IW855" s="760" t="s">
        <v>572</v>
      </c>
      <c r="IY855" s="760" t="s">
        <v>572</v>
      </c>
      <c r="IZ855" s="760" t="s">
        <v>572</v>
      </c>
      <c r="JB855" s="760" t="s">
        <v>572</v>
      </c>
      <c r="JC855" s="760" t="s">
        <v>572</v>
      </c>
      <c r="JE855" s="760" t="s">
        <v>572</v>
      </c>
      <c r="JF855" s="760" t="s">
        <v>572</v>
      </c>
    </row>
    <row r="856" spans="1:266" ht="17.25" customHeight="1" x14ac:dyDescent="0.35">
      <c r="A856" s="618" t="s">
        <v>1899</v>
      </c>
      <c r="B856" s="730">
        <v>118</v>
      </c>
      <c r="C856" s="730" t="s">
        <v>1842</v>
      </c>
      <c r="D856" s="730" t="s">
        <v>1842</v>
      </c>
      <c r="E856" s="730">
        <v>14</v>
      </c>
      <c r="F856" s="731" t="s">
        <v>574</v>
      </c>
      <c r="G856" s="732">
        <v>1</v>
      </c>
      <c r="H856" s="733">
        <v>46260</v>
      </c>
      <c r="I856" s="730">
        <v>42</v>
      </c>
      <c r="J856" s="730" t="s">
        <v>308</v>
      </c>
      <c r="K856" s="730">
        <v>43</v>
      </c>
      <c r="L856" s="730" t="s">
        <v>1900</v>
      </c>
      <c r="M856" s="772" t="s">
        <v>1899</v>
      </c>
      <c r="N856" s="868" t="s">
        <v>390</v>
      </c>
      <c r="O856" s="868" t="s">
        <v>390</v>
      </c>
      <c r="P856" s="868" t="s">
        <v>390</v>
      </c>
      <c r="Q856" s="868">
        <v>0</v>
      </c>
      <c r="R856" s="772">
        <v>880</v>
      </c>
      <c r="S856" s="772"/>
      <c r="T856" s="772" t="s">
        <v>1882</v>
      </c>
      <c r="U856" s="772">
        <v>880</v>
      </c>
      <c r="V856" s="772" t="s">
        <v>308</v>
      </c>
      <c r="W856" s="772"/>
      <c r="X856" s="773"/>
      <c r="Y856" s="772"/>
      <c r="Z856" s="774"/>
      <c r="AA856" s="772" t="s">
        <v>32</v>
      </c>
      <c r="AB856" s="772" t="s">
        <v>569</v>
      </c>
      <c r="AC856" s="772" t="s">
        <v>802</v>
      </c>
      <c r="AD856" s="772">
        <v>1512</v>
      </c>
      <c r="AE856" s="864">
        <v>1512</v>
      </c>
      <c r="AF856" s="774">
        <v>46302</v>
      </c>
      <c r="AG856" s="777"/>
      <c r="AH856" s="777"/>
      <c r="AI856" s="777" t="s">
        <v>308</v>
      </c>
      <c r="AJ856" s="778">
        <v>45</v>
      </c>
      <c r="AK856" s="779"/>
      <c r="AL856" s="778"/>
      <c r="AM856" s="780">
        <v>1512</v>
      </c>
      <c r="AN856" s="780"/>
      <c r="AO856" s="780"/>
      <c r="AP856" s="780">
        <v>1512</v>
      </c>
      <c r="AQ856" s="780">
        <v>1512</v>
      </c>
      <c r="AR856" s="780">
        <v>1512</v>
      </c>
      <c r="AS856" s="780"/>
      <c r="AT856" s="780"/>
      <c r="AU856" s="780"/>
      <c r="AV856" s="780"/>
      <c r="AW856" s="780"/>
      <c r="AX856" s="780"/>
      <c r="AY856" s="780"/>
      <c r="AZ856" s="780"/>
      <c r="BA856" s="780"/>
      <c r="BB856" s="780">
        <v>0</v>
      </c>
      <c r="BC856" s="780">
        <v>0</v>
      </c>
      <c r="BD856" s="780">
        <v>0</v>
      </c>
      <c r="BE856" s="780">
        <v>0</v>
      </c>
      <c r="BF856" s="780">
        <v>1512</v>
      </c>
      <c r="BG856" s="780">
        <v>0</v>
      </c>
      <c r="BH856" s="780">
        <v>0</v>
      </c>
      <c r="BI856" s="780">
        <v>1512</v>
      </c>
      <c r="BJ856" s="780"/>
      <c r="BK856" s="780">
        <v>1512</v>
      </c>
      <c r="BL856" s="780">
        <v>1512</v>
      </c>
      <c r="BM856" s="780">
        <v>1512</v>
      </c>
      <c r="BN856" s="780" t="s">
        <v>308</v>
      </c>
      <c r="BO856" s="780" t="s">
        <v>308</v>
      </c>
      <c r="BP856" s="780" t="s">
        <v>308</v>
      </c>
      <c r="BQ856" s="780" t="s">
        <v>308</v>
      </c>
      <c r="BR856" s="780"/>
      <c r="BS856" s="780">
        <v>1512</v>
      </c>
      <c r="BT856" s="780"/>
      <c r="BU856" s="780">
        <v>1512</v>
      </c>
      <c r="BV856" s="780">
        <v>1512</v>
      </c>
      <c r="BW856" s="780">
        <v>1512</v>
      </c>
      <c r="BX856" s="780">
        <v>1512</v>
      </c>
      <c r="BY856" s="780">
        <v>1512</v>
      </c>
      <c r="BZ856" s="780">
        <v>1512</v>
      </c>
      <c r="CA856" s="780"/>
      <c r="CB856" s="780"/>
      <c r="CC856" s="780"/>
      <c r="CD856" s="780"/>
      <c r="CE856" s="780"/>
      <c r="CF856" s="780"/>
      <c r="CG856" s="780"/>
      <c r="CH856" s="780"/>
      <c r="CI856" s="780"/>
      <c r="CJ856" s="780"/>
      <c r="CK856" s="773">
        <v>1512</v>
      </c>
      <c r="CL856" s="773">
        <v>1512</v>
      </c>
      <c r="CM856" s="773" t="s">
        <v>397</v>
      </c>
      <c r="CN856" s="773" t="s">
        <v>397</v>
      </c>
      <c r="CO856" s="773">
        <v>1512</v>
      </c>
      <c r="CP856" s="773">
        <v>1512</v>
      </c>
      <c r="CQ856" s="867">
        <v>1512</v>
      </c>
      <c r="CR856" s="868">
        <v>1512</v>
      </c>
      <c r="CS856" s="781"/>
      <c r="CT856" s="782" t="s">
        <v>308</v>
      </c>
      <c r="CU856" s="783"/>
      <c r="CV856" s="774"/>
      <c r="CW856" s="949"/>
      <c r="CX856" s="865">
        <v>46302</v>
      </c>
      <c r="CY856" s="784" t="s">
        <v>1493</v>
      </c>
      <c r="CZ856" s="784" t="s">
        <v>308</v>
      </c>
      <c r="DA856" s="785">
        <v>46280</v>
      </c>
      <c r="DB856" s="785" t="s">
        <v>615</v>
      </c>
      <c r="DC856" s="785" t="s">
        <v>1820</v>
      </c>
      <c r="DD856" s="785" t="s">
        <v>397</v>
      </c>
      <c r="DE856" s="785" t="s">
        <v>308</v>
      </c>
      <c r="DF856" s="785" t="s">
        <v>308</v>
      </c>
      <c r="DG856" s="785" t="s">
        <v>308</v>
      </c>
      <c r="DH856" s="786" t="s">
        <v>308</v>
      </c>
      <c r="DI856" s="774" t="s">
        <v>397</v>
      </c>
      <c r="DJ856" s="774">
        <v>46288</v>
      </c>
      <c r="DK856" s="774">
        <v>46288</v>
      </c>
      <c r="DL856" s="774">
        <v>46302</v>
      </c>
      <c r="DM856" s="774">
        <v>46302</v>
      </c>
      <c r="DN856" s="774">
        <v>46302</v>
      </c>
      <c r="DO856" s="787" t="s">
        <v>308</v>
      </c>
      <c r="DP856" s="774">
        <v>46318</v>
      </c>
      <c r="DQ856" s="774">
        <v>46318</v>
      </c>
      <c r="DR856" s="774">
        <v>46318</v>
      </c>
      <c r="DS856" s="786">
        <v>46318</v>
      </c>
      <c r="DT856" s="752">
        <v>46318</v>
      </c>
      <c r="DU856" s="753">
        <v>-7</v>
      </c>
      <c r="DV856" s="753" t="s">
        <v>308</v>
      </c>
      <c r="DW856" s="754">
        <v>46309</v>
      </c>
      <c r="DX856" s="755">
        <v>46311</v>
      </c>
      <c r="DY856" s="754" t="e">
        <v>#VALUE!</v>
      </c>
      <c r="DZ856" s="754" t="e">
        <v>#VALUE!</v>
      </c>
      <c r="EA856" s="754"/>
      <c r="EB856" s="755"/>
      <c r="HA856" s="756" t="s">
        <v>397</v>
      </c>
      <c r="HB856" s="756" t="s">
        <v>397</v>
      </c>
      <c r="HC856" s="756" t="s">
        <v>397</v>
      </c>
      <c r="HD856" s="756" t="s">
        <v>397</v>
      </c>
      <c r="HE856" s="756" t="s">
        <v>397</v>
      </c>
      <c r="HF856" s="756" t="s">
        <v>397</v>
      </c>
      <c r="HG856" s="756" t="s">
        <v>397</v>
      </c>
      <c r="HH856" s="756" t="s">
        <v>397</v>
      </c>
      <c r="HI856" s="756" t="s">
        <v>397</v>
      </c>
      <c r="HJ856" s="756" t="s">
        <v>397</v>
      </c>
      <c r="HK856"/>
      <c r="HL856"/>
      <c r="HM856"/>
      <c r="HN856" s="756" t="str">
        <f t="shared" si="27"/>
        <v>AUTO PRINT</v>
      </c>
      <c r="HO856"/>
      <c r="HP856" s="757" t="s">
        <v>572</v>
      </c>
      <c r="HQ856" s="757" t="s">
        <v>572</v>
      </c>
      <c r="HR856" s="757" t="s">
        <v>572</v>
      </c>
      <c r="HS856"/>
      <c r="HW856" s="758"/>
      <c r="HX856"/>
      <c r="HY856" s="759" t="s">
        <v>572</v>
      </c>
      <c r="HZ856" s="759" t="s">
        <v>572</v>
      </c>
      <c r="IA856" s="759" t="s">
        <v>572</v>
      </c>
      <c r="IC856" s="760" t="s">
        <v>572</v>
      </c>
      <c r="ID856" s="760" t="s">
        <v>572</v>
      </c>
      <c r="IE856" s="760" t="s">
        <v>572</v>
      </c>
      <c r="IF856" s="761" t="s">
        <v>572</v>
      </c>
      <c r="IG856" s="619" t="str">
        <f t="shared" si="28"/>
        <v>IN HOUSE (MANUAL)</v>
      </c>
      <c r="II856" s="761" t="s">
        <v>572</v>
      </c>
      <c r="IK856" s="761" t="str">
        <f>IFERROR(VLOOKUP($M856,#REF!,13,0),"IN HOUSE (MANUAL)")</f>
        <v>IN HOUSE (MANUAL)</v>
      </c>
      <c r="IM856" s="760" t="s">
        <v>572</v>
      </c>
      <c r="IN856" s="760" t="s">
        <v>572</v>
      </c>
      <c r="IO856" s="760" t="s">
        <v>572</v>
      </c>
      <c r="IQ856" s="760" t="s">
        <v>572</v>
      </c>
      <c r="IR856" s="760" t="s">
        <v>572</v>
      </c>
      <c r="IT856" s="760" t="s">
        <v>572</v>
      </c>
      <c r="IV856" s="760" t="s">
        <v>572</v>
      </c>
      <c r="IW856" s="760" t="s">
        <v>572</v>
      </c>
      <c r="IY856" s="760" t="s">
        <v>572</v>
      </c>
      <c r="IZ856" s="760" t="s">
        <v>572</v>
      </c>
      <c r="JB856" s="760" t="s">
        <v>572</v>
      </c>
      <c r="JC856" s="760" t="s">
        <v>572</v>
      </c>
      <c r="JE856" s="760" t="s">
        <v>572</v>
      </c>
      <c r="JF856" s="760" t="s">
        <v>572</v>
      </c>
    </row>
    <row r="857" spans="1:266" ht="17.25" customHeight="1" x14ac:dyDescent="0.35">
      <c r="A857" s="618" t="s">
        <v>1901</v>
      </c>
      <c r="B857" s="730">
        <v>119</v>
      </c>
      <c r="C857" s="730" t="s">
        <v>1842</v>
      </c>
      <c r="D857" s="730" t="s">
        <v>1842</v>
      </c>
      <c r="E857" s="730">
        <v>14</v>
      </c>
      <c r="F857" s="821" t="s">
        <v>574</v>
      </c>
      <c r="G857" s="732">
        <v>1</v>
      </c>
      <c r="H857" s="826">
        <v>46261</v>
      </c>
      <c r="I857" s="730">
        <v>43</v>
      </c>
      <c r="J857" s="730" t="s">
        <v>308</v>
      </c>
      <c r="K857" s="730">
        <v>44</v>
      </c>
      <c r="L857" s="730" t="s">
        <v>1902</v>
      </c>
      <c r="M857" s="868" t="s">
        <v>1901</v>
      </c>
      <c r="N857" s="868" t="s">
        <v>390</v>
      </c>
      <c r="O857" s="868" t="s">
        <v>390</v>
      </c>
      <c r="P857" s="868" t="s">
        <v>390</v>
      </c>
      <c r="Q857" s="868">
        <v>0</v>
      </c>
      <c r="R857" s="868">
        <v>880</v>
      </c>
      <c r="S857" s="772"/>
      <c r="T857" s="868" t="s">
        <v>1882</v>
      </c>
      <c r="U857" s="868">
        <v>880</v>
      </c>
      <c r="V857" s="868" t="s">
        <v>308</v>
      </c>
      <c r="W857" s="868"/>
      <c r="X857" s="867"/>
      <c r="Y857" s="868"/>
      <c r="Z857" s="776"/>
      <c r="AA857" s="868" t="s">
        <v>32</v>
      </c>
      <c r="AB857" s="868" t="s">
        <v>569</v>
      </c>
      <c r="AC857" s="868" t="s">
        <v>751</v>
      </c>
      <c r="AD857" s="868">
        <v>438</v>
      </c>
      <c r="AE857" s="775">
        <v>438</v>
      </c>
      <c r="AF857" s="776">
        <v>46314</v>
      </c>
      <c r="AG857" s="777"/>
      <c r="AH857" s="918"/>
      <c r="AI857" s="918" t="s">
        <v>308</v>
      </c>
      <c r="AJ857" s="778">
        <v>46</v>
      </c>
      <c r="AK857" s="894"/>
      <c r="AL857" s="895"/>
      <c r="AM857" s="896">
        <v>438</v>
      </c>
      <c r="AN857" s="896"/>
      <c r="AO857" s="896"/>
      <c r="AP857" s="896">
        <v>438</v>
      </c>
      <c r="AQ857" s="896">
        <v>438</v>
      </c>
      <c r="AR857" s="896">
        <v>438</v>
      </c>
      <c r="AS857" s="896"/>
      <c r="AT857" s="896"/>
      <c r="AU857" s="896"/>
      <c r="AV857" s="896"/>
      <c r="AW857" s="896"/>
      <c r="AX857" s="896"/>
      <c r="AY857" s="896"/>
      <c r="AZ857" s="896"/>
      <c r="BA857" s="896"/>
      <c r="BB857" s="896">
        <v>0</v>
      </c>
      <c r="BC857" s="896">
        <v>0</v>
      </c>
      <c r="BD857" s="896">
        <v>0</v>
      </c>
      <c r="BE857" s="896">
        <v>0</v>
      </c>
      <c r="BF857" s="896">
        <v>438</v>
      </c>
      <c r="BG857" s="896">
        <v>0</v>
      </c>
      <c r="BH857" s="896">
        <v>0</v>
      </c>
      <c r="BI857" s="896">
        <v>438</v>
      </c>
      <c r="BJ857" s="896"/>
      <c r="BK857" s="896">
        <v>438</v>
      </c>
      <c r="BL857" s="896">
        <v>438</v>
      </c>
      <c r="BM857" s="896">
        <v>438</v>
      </c>
      <c r="BN857" s="896" t="s">
        <v>308</v>
      </c>
      <c r="BO857" s="896" t="s">
        <v>308</v>
      </c>
      <c r="BP857" s="896" t="s">
        <v>308</v>
      </c>
      <c r="BQ857" s="896" t="s">
        <v>308</v>
      </c>
      <c r="BR857" s="896"/>
      <c r="BS857" s="896">
        <v>438</v>
      </c>
      <c r="BT857" s="896"/>
      <c r="BU857" s="896">
        <v>438</v>
      </c>
      <c r="BV857" s="896">
        <v>438</v>
      </c>
      <c r="BW857" s="896">
        <v>438</v>
      </c>
      <c r="BX857" s="896">
        <v>438</v>
      </c>
      <c r="BY857" s="896">
        <v>438</v>
      </c>
      <c r="BZ857" s="896">
        <v>438</v>
      </c>
      <c r="CA857" s="896"/>
      <c r="CB857" s="896"/>
      <c r="CC857" s="896"/>
      <c r="CD857" s="896"/>
      <c r="CE857" s="896"/>
      <c r="CF857" s="896"/>
      <c r="CG857" s="896"/>
      <c r="CH857" s="896"/>
      <c r="CI857" s="896"/>
      <c r="CJ857" s="896"/>
      <c r="CK857" s="773">
        <v>438</v>
      </c>
      <c r="CL857" s="867">
        <v>438</v>
      </c>
      <c r="CM857" s="867" t="s">
        <v>397</v>
      </c>
      <c r="CN857" s="867" t="s">
        <v>397</v>
      </c>
      <c r="CO857" s="867">
        <v>438</v>
      </c>
      <c r="CP857" s="867">
        <v>438</v>
      </c>
      <c r="CQ857" s="773">
        <v>438</v>
      </c>
      <c r="CR857" s="868">
        <v>438</v>
      </c>
      <c r="CS857" s="869"/>
      <c r="CT857" s="782" t="s">
        <v>308</v>
      </c>
      <c r="CU857" s="866"/>
      <c r="CV857" s="776"/>
      <c r="CW857" s="776"/>
      <c r="CX857" s="782">
        <v>46314</v>
      </c>
      <c r="CY857" s="870" t="s">
        <v>1493</v>
      </c>
      <c r="CZ857" s="870" t="s">
        <v>308</v>
      </c>
      <c r="DA857" s="871">
        <v>46287</v>
      </c>
      <c r="DB857" s="871" t="s">
        <v>615</v>
      </c>
      <c r="DC857" s="871" t="s">
        <v>1535</v>
      </c>
      <c r="DD857" s="871" t="s">
        <v>397</v>
      </c>
      <c r="DE857" s="871" t="s">
        <v>308</v>
      </c>
      <c r="DF857" s="871" t="s">
        <v>308</v>
      </c>
      <c r="DG857" s="871" t="s">
        <v>308</v>
      </c>
      <c r="DH857" s="872" t="s">
        <v>308</v>
      </c>
      <c r="DI857" s="776" t="s">
        <v>397</v>
      </c>
      <c r="DJ857" s="776">
        <v>46288</v>
      </c>
      <c r="DK857" s="776">
        <v>46288</v>
      </c>
      <c r="DL857" s="776">
        <v>46304</v>
      </c>
      <c r="DM857" s="776">
        <v>46304</v>
      </c>
      <c r="DN857" s="776">
        <v>46304</v>
      </c>
      <c r="DO857" s="873" t="s">
        <v>308</v>
      </c>
      <c r="DP857" s="776">
        <v>46325</v>
      </c>
      <c r="DQ857" s="776">
        <v>46325</v>
      </c>
      <c r="DR857" s="776">
        <v>46325</v>
      </c>
      <c r="DS857" s="872">
        <v>46325</v>
      </c>
      <c r="DT857" s="752">
        <v>46325</v>
      </c>
      <c r="DU857" s="753">
        <v>-11</v>
      </c>
      <c r="DV857" s="753" t="s">
        <v>308</v>
      </c>
      <c r="DW857" s="754">
        <v>46311</v>
      </c>
      <c r="DX857" s="755">
        <v>46314</v>
      </c>
      <c r="DY857" s="754" t="e">
        <v>#VALUE!</v>
      </c>
      <c r="DZ857" s="754" t="e">
        <v>#VALUE!</v>
      </c>
      <c r="EA857" s="754"/>
      <c r="EB857" s="755"/>
      <c r="HA857" s="756" t="s">
        <v>397</v>
      </c>
      <c r="HB857" s="756" t="s">
        <v>397</v>
      </c>
      <c r="HC857" s="756" t="s">
        <v>397</v>
      </c>
      <c r="HD857" s="756" t="s">
        <v>397</v>
      </c>
      <c r="HE857" s="756" t="s">
        <v>397</v>
      </c>
      <c r="HF857" s="756" t="s">
        <v>397</v>
      </c>
      <c r="HG857" s="756" t="s">
        <v>397</v>
      </c>
      <c r="HH857" s="756" t="s">
        <v>397</v>
      </c>
      <c r="HI857" s="756" t="s">
        <v>397</v>
      </c>
      <c r="HJ857" s="756" t="s">
        <v>397</v>
      </c>
      <c r="HK857"/>
      <c r="HL857"/>
      <c r="HM857"/>
      <c r="HN857" s="756" t="str">
        <f t="shared" si="27"/>
        <v>AUTO PRINT</v>
      </c>
      <c r="HO857"/>
      <c r="HP857" s="757" t="s">
        <v>572</v>
      </c>
      <c r="HQ857" s="757" t="s">
        <v>572</v>
      </c>
      <c r="HR857" s="757" t="s">
        <v>572</v>
      </c>
      <c r="HS857"/>
      <c r="HW857" s="758"/>
      <c r="HX857"/>
      <c r="HY857" s="759" t="s">
        <v>572</v>
      </c>
      <c r="HZ857" s="759" t="s">
        <v>572</v>
      </c>
      <c r="IA857" s="759" t="s">
        <v>572</v>
      </c>
      <c r="IC857" s="760" t="s">
        <v>572</v>
      </c>
      <c r="ID857" s="760" t="s">
        <v>572</v>
      </c>
      <c r="IE857" s="760" t="s">
        <v>572</v>
      </c>
      <c r="IF857" s="761" t="s">
        <v>572</v>
      </c>
      <c r="IG857" s="619" t="str">
        <f t="shared" si="28"/>
        <v>IN HOUSE (MANUAL)</v>
      </c>
      <c r="II857" s="761" t="s">
        <v>572</v>
      </c>
      <c r="IK857" s="761" t="str">
        <f>IFERROR(VLOOKUP($M857,#REF!,13,0),"IN HOUSE (MANUAL)")</f>
        <v>IN HOUSE (MANUAL)</v>
      </c>
      <c r="IM857" s="760" t="s">
        <v>572</v>
      </c>
      <c r="IN857" s="760" t="s">
        <v>572</v>
      </c>
      <c r="IO857" s="760" t="s">
        <v>572</v>
      </c>
      <c r="IQ857" s="760" t="s">
        <v>572</v>
      </c>
      <c r="IR857" s="760" t="s">
        <v>572</v>
      </c>
      <c r="IT857" s="760" t="s">
        <v>572</v>
      </c>
      <c r="IV857" s="760" t="s">
        <v>572</v>
      </c>
      <c r="IW857" s="760" t="s">
        <v>572</v>
      </c>
      <c r="IY857" s="760" t="s">
        <v>572</v>
      </c>
      <c r="IZ857" s="760" t="s">
        <v>572</v>
      </c>
      <c r="JB857" s="760" t="s">
        <v>572</v>
      </c>
      <c r="JC857" s="760" t="s">
        <v>572</v>
      </c>
      <c r="JE857" s="760" t="s">
        <v>572</v>
      </c>
      <c r="JF857" s="760" t="s">
        <v>572</v>
      </c>
    </row>
    <row r="858" spans="1:266" ht="17.25" customHeight="1" x14ac:dyDescent="0.35">
      <c r="A858" s="618" t="s">
        <v>1903</v>
      </c>
      <c r="B858" s="730">
        <v>120</v>
      </c>
      <c r="C858" s="730" t="s">
        <v>1842</v>
      </c>
      <c r="D858" s="730" t="s">
        <v>1842</v>
      </c>
      <c r="E858" s="730">
        <v>14</v>
      </c>
      <c r="F858" s="731" t="s">
        <v>574</v>
      </c>
      <c r="G858" s="732">
        <v>1</v>
      </c>
      <c r="H858" s="826">
        <v>46261</v>
      </c>
      <c r="I858" s="730">
        <v>43</v>
      </c>
      <c r="J858" s="730" t="s">
        <v>308</v>
      </c>
      <c r="K858" s="730">
        <v>44</v>
      </c>
      <c r="L858" s="730" t="s">
        <v>1904</v>
      </c>
      <c r="M858" s="772" t="s">
        <v>1903</v>
      </c>
      <c r="N858" s="868" t="s">
        <v>390</v>
      </c>
      <c r="O858" s="868" t="s">
        <v>390</v>
      </c>
      <c r="P858" s="868" t="s">
        <v>390</v>
      </c>
      <c r="Q858" s="868">
        <v>0</v>
      </c>
      <c r="R858" s="772">
        <v>880</v>
      </c>
      <c r="S858" s="868"/>
      <c r="T858" s="772" t="s">
        <v>1882</v>
      </c>
      <c r="U858" s="772">
        <v>880</v>
      </c>
      <c r="V858" s="772" t="s">
        <v>308</v>
      </c>
      <c r="W858" s="772"/>
      <c r="X858" s="773"/>
      <c r="Y858" s="772"/>
      <c r="Z858" s="774"/>
      <c r="AA858" s="772" t="s">
        <v>32</v>
      </c>
      <c r="AB858" s="772" t="s">
        <v>569</v>
      </c>
      <c r="AC858" s="772" t="s">
        <v>589</v>
      </c>
      <c r="AD858" s="772">
        <v>1062</v>
      </c>
      <c r="AE858" s="864">
        <v>1062</v>
      </c>
      <c r="AF858" s="774">
        <v>46314</v>
      </c>
      <c r="AG858" s="777"/>
      <c r="AH858" s="777"/>
      <c r="AI858" s="777" t="s">
        <v>308</v>
      </c>
      <c r="AJ858" s="778">
        <v>47</v>
      </c>
      <c r="AK858" s="779"/>
      <c r="AL858" s="778"/>
      <c r="AM858" s="780">
        <v>1062</v>
      </c>
      <c r="AN858" s="780"/>
      <c r="AO858" s="780"/>
      <c r="AP858" s="780">
        <v>1062</v>
      </c>
      <c r="AQ858" s="780">
        <v>1062</v>
      </c>
      <c r="AR858" s="780">
        <v>1062</v>
      </c>
      <c r="AS858" s="780"/>
      <c r="AT858" s="780"/>
      <c r="AU858" s="780"/>
      <c r="AV858" s="780"/>
      <c r="AW858" s="780"/>
      <c r="AX858" s="780"/>
      <c r="AY858" s="780"/>
      <c r="AZ858" s="780"/>
      <c r="BA858" s="780"/>
      <c r="BB858" s="780">
        <v>0</v>
      </c>
      <c r="BC858" s="780">
        <v>0</v>
      </c>
      <c r="BD858" s="780">
        <v>0</v>
      </c>
      <c r="BE858" s="780">
        <v>0</v>
      </c>
      <c r="BF858" s="780">
        <v>1062</v>
      </c>
      <c r="BG858" s="780">
        <v>0</v>
      </c>
      <c r="BH858" s="780">
        <v>0</v>
      </c>
      <c r="BI858" s="780">
        <v>1062</v>
      </c>
      <c r="BJ858" s="780"/>
      <c r="BK858" s="780">
        <v>1062</v>
      </c>
      <c r="BL858" s="780">
        <v>1062</v>
      </c>
      <c r="BM858" s="780">
        <v>1062</v>
      </c>
      <c r="BN858" s="780" t="s">
        <v>308</v>
      </c>
      <c r="BO858" s="780" t="s">
        <v>308</v>
      </c>
      <c r="BP858" s="780" t="s">
        <v>308</v>
      </c>
      <c r="BQ858" s="780" t="s">
        <v>308</v>
      </c>
      <c r="BR858" s="780"/>
      <c r="BS858" s="780">
        <v>1062</v>
      </c>
      <c r="BT858" s="780"/>
      <c r="BU858" s="780">
        <v>1062</v>
      </c>
      <c r="BV858" s="780">
        <v>1062</v>
      </c>
      <c r="BW858" s="780">
        <v>1062</v>
      </c>
      <c r="BX858" s="780">
        <v>1062</v>
      </c>
      <c r="BY858" s="780">
        <v>1062</v>
      </c>
      <c r="BZ858" s="780">
        <v>1062</v>
      </c>
      <c r="CA858" s="780"/>
      <c r="CB858" s="780"/>
      <c r="CC858" s="780"/>
      <c r="CD858" s="780"/>
      <c r="CE858" s="780"/>
      <c r="CF858" s="780"/>
      <c r="CG858" s="780"/>
      <c r="CH858" s="780"/>
      <c r="CI858" s="780"/>
      <c r="CJ858" s="780"/>
      <c r="CK858" s="773">
        <v>1062</v>
      </c>
      <c r="CL858" s="773">
        <v>1062</v>
      </c>
      <c r="CM858" s="773" t="s">
        <v>397</v>
      </c>
      <c r="CN858" s="773" t="s">
        <v>397</v>
      </c>
      <c r="CO858" s="773">
        <v>1062</v>
      </c>
      <c r="CP858" s="773">
        <v>1062</v>
      </c>
      <c r="CQ858" s="773">
        <v>1062</v>
      </c>
      <c r="CR858" s="772">
        <v>1062</v>
      </c>
      <c r="CS858" s="781"/>
      <c r="CT858" s="865" t="s">
        <v>308</v>
      </c>
      <c r="CU858" s="900"/>
      <c r="CV858" s="774"/>
      <c r="CW858" s="774"/>
      <c r="CX858" s="865">
        <v>46314</v>
      </c>
      <c r="CY858" s="784" t="s">
        <v>1493</v>
      </c>
      <c r="CZ858" s="784" t="s">
        <v>308</v>
      </c>
      <c r="DA858" s="785">
        <v>46287</v>
      </c>
      <c r="DB858" s="785" t="s">
        <v>615</v>
      </c>
      <c r="DC858" s="785" t="s">
        <v>1535</v>
      </c>
      <c r="DD858" s="785" t="s">
        <v>397</v>
      </c>
      <c r="DE858" s="785" t="s">
        <v>308</v>
      </c>
      <c r="DF858" s="785" t="s">
        <v>308</v>
      </c>
      <c r="DG858" s="785" t="s">
        <v>308</v>
      </c>
      <c r="DH858" s="786" t="s">
        <v>308</v>
      </c>
      <c r="DI858" s="774" t="s">
        <v>397</v>
      </c>
      <c r="DJ858" s="774">
        <v>46288</v>
      </c>
      <c r="DK858" s="774">
        <v>46288</v>
      </c>
      <c r="DL858" s="774">
        <v>46307</v>
      </c>
      <c r="DM858" s="774">
        <v>46307</v>
      </c>
      <c r="DN858" s="774">
        <v>46307</v>
      </c>
      <c r="DO858" s="787" t="s">
        <v>308</v>
      </c>
      <c r="DP858" s="774">
        <v>46325</v>
      </c>
      <c r="DQ858" s="774">
        <v>46325</v>
      </c>
      <c r="DR858" s="774">
        <v>46325</v>
      </c>
      <c r="DS858" s="786">
        <v>46325</v>
      </c>
      <c r="DT858" s="752">
        <v>46325</v>
      </c>
      <c r="DU858" s="753">
        <v>-10</v>
      </c>
      <c r="DV858" s="753" t="s">
        <v>308</v>
      </c>
      <c r="DW858" s="754">
        <v>46314</v>
      </c>
      <c r="DX858" s="755">
        <v>46315</v>
      </c>
      <c r="DY858" s="754" t="e">
        <v>#VALUE!</v>
      </c>
      <c r="DZ858" s="754" t="e">
        <v>#VALUE!</v>
      </c>
      <c r="EA858" s="754"/>
      <c r="EB858" s="755"/>
      <c r="HA858" s="756" t="s">
        <v>397</v>
      </c>
      <c r="HB858" s="756" t="s">
        <v>397</v>
      </c>
      <c r="HC858" s="756" t="s">
        <v>397</v>
      </c>
      <c r="HD858" s="756" t="s">
        <v>397</v>
      </c>
      <c r="HE858" s="756" t="s">
        <v>397</v>
      </c>
      <c r="HF858" s="756" t="s">
        <v>397</v>
      </c>
      <c r="HG858" s="756" t="s">
        <v>397</v>
      </c>
      <c r="HH858" s="756" t="s">
        <v>397</v>
      </c>
      <c r="HI858" s="756" t="s">
        <v>397</v>
      </c>
      <c r="HJ858" s="756" t="s">
        <v>397</v>
      </c>
      <c r="HK858"/>
      <c r="HL858"/>
      <c r="HM858"/>
      <c r="HN858" s="756" t="str">
        <f t="shared" si="27"/>
        <v>AUTO PRINT</v>
      </c>
      <c r="HO858"/>
      <c r="HP858" s="757" t="s">
        <v>572</v>
      </c>
      <c r="HQ858" s="757" t="s">
        <v>572</v>
      </c>
      <c r="HR858" s="757" t="s">
        <v>572</v>
      </c>
      <c r="HS858"/>
      <c r="HW858" s="758"/>
      <c r="HX858"/>
      <c r="HY858" s="759" t="s">
        <v>572</v>
      </c>
      <c r="HZ858" s="759" t="s">
        <v>572</v>
      </c>
      <c r="IA858" s="759" t="s">
        <v>572</v>
      </c>
      <c r="IC858" s="760" t="s">
        <v>572</v>
      </c>
      <c r="ID858" s="760" t="s">
        <v>572</v>
      </c>
      <c r="IE858" s="760" t="s">
        <v>572</v>
      </c>
      <c r="IF858" s="761" t="s">
        <v>572</v>
      </c>
      <c r="IG858" s="619" t="str">
        <f t="shared" si="28"/>
        <v>IN HOUSE (MANUAL)</v>
      </c>
      <c r="II858" s="761" t="s">
        <v>572</v>
      </c>
      <c r="IK858" s="761" t="str">
        <f>IFERROR(VLOOKUP($M858,#REF!,13,0),"IN HOUSE (MANUAL)")</f>
        <v>IN HOUSE (MANUAL)</v>
      </c>
      <c r="IM858" s="760" t="s">
        <v>572</v>
      </c>
      <c r="IN858" s="760" t="s">
        <v>572</v>
      </c>
      <c r="IO858" s="760" t="s">
        <v>572</v>
      </c>
      <c r="IQ858" s="760" t="s">
        <v>572</v>
      </c>
      <c r="IR858" s="760" t="s">
        <v>572</v>
      </c>
      <c r="IT858" s="760" t="s">
        <v>572</v>
      </c>
      <c r="IV858" s="760" t="s">
        <v>572</v>
      </c>
      <c r="IW858" s="760" t="s">
        <v>572</v>
      </c>
      <c r="IY858" s="760" t="s">
        <v>572</v>
      </c>
      <c r="IZ858" s="760" t="s">
        <v>572</v>
      </c>
      <c r="JB858" s="760" t="s">
        <v>572</v>
      </c>
      <c r="JC858" s="760" t="s">
        <v>572</v>
      </c>
      <c r="JE858" s="760" t="s">
        <v>572</v>
      </c>
      <c r="JF858" s="760" t="s">
        <v>572</v>
      </c>
    </row>
    <row r="859" spans="1:266" ht="17.25" customHeight="1" x14ac:dyDescent="0.35">
      <c r="A859" s="618" t="s">
        <v>1905</v>
      </c>
      <c r="B859" s="730">
        <v>121</v>
      </c>
      <c r="C859" s="730" t="s">
        <v>1842</v>
      </c>
      <c r="D859" s="730" t="s">
        <v>1842</v>
      </c>
      <c r="E859" s="730">
        <v>14</v>
      </c>
      <c r="F859" s="731" t="s">
        <v>574</v>
      </c>
      <c r="G859" s="732">
        <v>1</v>
      </c>
      <c r="H859" s="733">
        <v>46261</v>
      </c>
      <c r="I859" s="730">
        <v>43</v>
      </c>
      <c r="J859" s="730" t="s">
        <v>308</v>
      </c>
      <c r="K859" s="730">
        <v>44</v>
      </c>
      <c r="L859" s="730" t="s">
        <v>1906</v>
      </c>
      <c r="M859" s="868" t="s">
        <v>1905</v>
      </c>
      <c r="N859" s="868" t="s">
        <v>390</v>
      </c>
      <c r="O859" s="868" t="s">
        <v>390</v>
      </c>
      <c r="P859" s="868" t="s">
        <v>390</v>
      </c>
      <c r="Q859" s="868">
        <v>0</v>
      </c>
      <c r="R859" s="868">
        <v>880</v>
      </c>
      <c r="S859" s="868"/>
      <c r="T859" s="868" t="s">
        <v>1882</v>
      </c>
      <c r="U859" s="868">
        <v>880</v>
      </c>
      <c r="V859" s="868" t="s">
        <v>308</v>
      </c>
      <c r="W859" s="868"/>
      <c r="X859" s="867"/>
      <c r="Y859" s="868"/>
      <c r="Z859" s="776"/>
      <c r="AA859" s="868" t="s">
        <v>32</v>
      </c>
      <c r="AB859" s="868" t="s">
        <v>569</v>
      </c>
      <c r="AC859" s="868" t="s">
        <v>584</v>
      </c>
      <c r="AD859" s="868">
        <v>198</v>
      </c>
      <c r="AE859" s="775">
        <v>198</v>
      </c>
      <c r="AF859" s="776">
        <v>46314</v>
      </c>
      <c r="AG859" s="777"/>
      <c r="AH859" s="777"/>
      <c r="AI859" s="777" t="s">
        <v>308</v>
      </c>
      <c r="AJ859" s="778">
        <v>48</v>
      </c>
      <c r="AK859" s="779"/>
      <c r="AL859" s="778"/>
      <c r="AM859" s="780">
        <v>198</v>
      </c>
      <c r="AN859" s="780"/>
      <c r="AO859" s="780"/>
      <c r="AP859" s="780">
        <v>198</v>
      </c>
      <c r="AQ859" s="780">
        <v>198</v>
      </c>
      <c r="AR859" s="780">
        <v>198</v>
      </c>
      <c r="AS859" s="780"/>
      <c r="AT859" s="780"/>
      <c r="AU859" s="780"/>
      <c r="AV859" s="780"/>
      <c r="AW859" s="780"/>
      <c r="AX859" s="780"/>
      <c r="AY859" s="780"/>
      <c r="AZ859" s="780"/>
      <c r="BA859" s="780"/>
      <c r="BB859" s="780">
        <v>0</v>
      </c>
      <c r="BC859" s="780">
        <v>0</v>
      </c>
      <c r="BD859" s="780">
        <v>0</v>
      </c>
      <c r="BE859" s="780">
        <v>0</v>
      </c>
      <c r="BF859" s="780">
        <v>198</v>
      </c>
      <c r="BG859" s="780">
        <v>0</v>
      </c>
      <c r="BH859" s="780">
        <v>0</v>
      </c>
      <c r="BI859" s="780">
        <v>198</v>
      </c>
      <c r="BJ859" s="780"/>
      <c r="BK859" s="780">
        <v>198</v>
      </c>
      <c r="BL859" s="780">
        <v>198</v>
      </c>
      <c r="BM859" s="780">
        <v>198</v>
      </c>
      <c r="BN859" s="780" t="s">
        <v>308</v>
      </c>
      <c r="BO859" s="780" t="s">
        <v>308</v>
      </c>
      <c r="BP859" s="780" t="s">
        <v>308</v>
      </c>
      <c r="BQ859" s="780" t="s">
        <v>308</v>
      </c>
      <c r="BR859" s="780"/>
      <c r="BS859" s="780">
        <v>198</v>
      </c>
      <c r="BT859" s="780"/>
      <c r="BU859" s="780">
        <v>198</v>
      </c>
      <c r="BV859" s="780">
        <v>198</v>
      </c>
      <c r="BW859" s="780">
        <v>198</v>
      </c>
      <c r="BX859" s="780">
        <v>198</v>
      </c>
      <c r="BY859" s="780">
        <v>198</v>
      </c>
      <c r="BZ859" s="780">
        <v>198</v>
      </c>
      <c r="CA859" s="780"/>
      <c r="CB859" s="780"/>
      <c r="CC859" s="780"/>
      <c r="CD859" s="780"/>
      <c r="CE859" s="780"/>
      <c r="CF859" s="780"/>
      <c r="CG859" s="780"/>
      <c r="CH859" s="780"/>
      <c r="CI859" s="780"/>
      <c r="CJ859" s="780"/>
      <c r="CK859" s="773">
        <v>198</v>
      </c>
      <c r="CL859" s="773">
        <v>198</v>
      </c>
      <c r="CM859" s="773" t="s">
        <v>397</v>
      </c>
      <c r="CN859" s="773" t="s">
        <v>397</v>
      </c>
      <c r="CO859" s="773">
        <v>198</v>
      </c>
      <c r="CP859" s="773">
        <v>198</v>
      </c>
      <c r="CQ859" s="773">
        <v>198</v>
      </c>
      <c r="CR859" s="772">
        <v>198</v>
      </c>
      <c r="CS859" s="869"/>
      <c r="CT859" s="782" t="s">
        <v>308</v>
      </c>
      <c r="CU859" s="866"/>
      <c r="CV859" s="776"/>
      <c r="CW859" s="776"/>
      <c r="CX859" s="782">
        <v>46314</v>
      </c>
      <c r="CY859" s="784" t="s">
        <v>1493</v>
      </c>
      <c r="CZ859" s="784" t="s">
        <v>308</v>
      </c>
      <c r="DA859" s="785">
        <v>46287</v>
      </c>
      <c r="DB859" s="785" t="s">
        <v>615</v>
      </c>
      <c r="DC859" s="785" t="s">
        <v>1535</v>
      </c>
      <c r="DD859" s="785" t="s">
        <v>397</v>
      </c>
      <c r="DE859" s="871" t="s">
        <v>308</v>
      </c>
      <c r="DF859" s="871" t="s">
        <v>308</v>
      </c>
      <c r="DG859" s="871" t="s">
        <v>308</v>
      </c>
      <c r="DH859" s="872" t="s">
        <v>308</v>
      </c>
      <c r="DI859" s="776" t="s">
        <v>397</v>
      </c>
      <c r="DJ859" s="776">
        <v>46288</v>
      </c>
      <c r="DK859" s="776">
        <v>46288</v>
      </c>
      <c r="DL859" s="776">
        <v>46308</v>
      </c>
      <c r="DM859" s="776">
        <v>46308</v>
      </c>
      <c r="DN859" s="776">
        <v>46308</v>
      </c>
      <c r="DO859" s="873" t="s">
        <v>308</v>
      </c>
      <c r="DP859" s="776">
        <v>46325</v>
      </c>
      <c r="DQ859" s="776">
        <v>46325</v>
      </c>
      <c r="DR859" s="776">
        <v>46325</v>
      </c>
      <c r="DS859" s="872">
        <v>46325</v>
      </c>
      <c r="DT859" s="752">
        <v>46325</v>
      </c>
      <c r="DU859" s="753">
        <v>-9</v>
      </c>
      <c r="DV859" s="753" t="s">
        <v>308</v>
      </c>
      <c r="DW859" s="754">
        <v>46315</v>
      </c>
      <c r="DX859" s="755">
        <v>46316</v>
      </c>
      <c r="DY859" s="754" t="e">
        <v>#VALUE!</v>
      </c>
      <c r="DZ859" s="754" t="e">
        <v>#VALUE!</v>
      </c>
      <c r="EA859" s="754"/>
      <c r="EB859" s="755"/>
      <c r="HA859" s="756" t="s">
        <v>397</v>
      </c>
      <c r="HB859" s="756" t="s">
        <v>397</v>
      </c>
      <c r="HC859" s="756" t="s">
        <v>397</v>
      </c>
      <c r="HD859" s="756" t="s">
        <v>397</v>
      </c>
      <c r="HE859" s="756" t="s">
        <v>397</v>
      </c>
      <c r="HF859" s="756" t="s">
        <v>397</v>
      </c>
      <c r="HG859" s="756" t="s">
        <v>397</v>
      </c>
      <c r="HH859" s="756" t="s">
        <v>397</v>
      </c>
      <c r="HI859" s="756" t="s">
        <v>397</v>
      </c>
      <c r="HJ859" s="756" t="s">
        <v>397</v>
      </c>
      <c r="HK859"/>
      <c r="HL859"/>
      <c r="HM859"/>
      <c r="HN859" s="756" t="str">
        <f t="shared" si="27"/>
        <v>AUTO PRINT</v>
      </c>
      <c r="HO859"/>
      <c r="HP859" s="757" t="s">
        <v>572</v>
      </c>
      <c r="HQ859" s="757" t="s">
        <v>572</v>
      </c>
      <c r="HR859" s="757" t="s">
        <v>572</v>
      </c>
      <c r="HS859"/>
      <c r="HW859" s="758"/>
      <c r="HX859"/>
      <c r="HY859" s="759" t="s">
        <v>572</v>
      </c>
      <c r="HZ859" s="759" t="s">
        <v>572</v>
      </c>
      <c r="IA859" s="759" t="s">
        <v>572</v>
      </c>
      <c r="IC859" s="760" t="s">
        <v>572</v>
      </c>
      <c r="ID859" s="760" t="s">
        <v>572</v>
      </c>
      <c r="IE859" s="760" t="s">
        <v>572</v>
      </c>
      <c r="IF859" s="761" t="s">
        <v>572</v>
      </c>
      <c r="IG859" s="619" t="str">
        <f t="shared" si="28"/>
        <v>IN HOUSE (MANUAL)</v>
      </c>
      <c r="II859" s="761" t="s">
        <v>572</v>
      </c>
      <c r="IK859" s="761" t="str">
        <f>IFERROR(VLOOKUP($M859,#REF!,13,0),"IN HOUSE (MANUAL)")</f>
        <v>IN HOUSE (MANUAL)</v>
      </c>
      <c r="IM859" s="760" t="s">
        <v>572</v>
      </c>
      <c r="IN859" s="760" t="s">
        <v>572</v>
      </c>
      <c r="IO859" s="760" t="s">
        <v>572</v>
      </c>
      <c r="IQ859" s="760" t="s">
        <v>572</v>
      </c>
      <c r="IR859" s="760" t="s">
        <v>572</v>
      </c>
      <c r="IT859" s="760" t="s">
        <v>572</v>
      </c>
      <c r="IV859" s="760" t="s">
        <v>572</v>
      </c>
      <c r="IW859" s="760" t="s">
        <v>572</v>
      </c>
      <c r="IY859" s="760" t="s">
        <v>572</v>
      </c>
      <c r="IZ859" s="760" t="s">
        <v>572</v>
      </c>
      <c r="JB859" s="760" t="s">
        <v>572</v>
      </c>
      <c r="JC859" s="760" t="s">
        <v>572</v>
      </c>
      <c r="JE859" s="760" t="s">
        <v>572</v>
      </c>
      <c r="JF859" s="760" t="s">
        <v>572</v>
      </c>
    </row>
    <row r="860" spans="1:266" ht="17.25" customHeight="1" x14ac:dyDescent="0.35">
      <c r="A860" s="618" t="s">
        <v>1907</v>
      </c>
      <c r="B860" s="730">
        <v>122</v>
      </c>
      <c r="C860" s="730" t="s">
        <v>1842</v>
      </c>
      <c r="D860" s="730" t="s">
        <v>1842</v>
      </c>
      <c r="E860" s="730">
        <v>14</v>
      </c>
      <c r="F860" s="731" t="s">
        <v>961</v>
      </c>
      <c r="G860" s="732">
        <v>1</v>
      </c>
      <c r="H860" s="826">
        <v>46259</v>
      </c>
      <c r="I860" s="730">
        <v>43</v>
      </c>
      <c r="J860" s="730" t="s">
        <v>308</v>
      </c>
      <c r="K860" s="730">
        <v>44</v>
      </c>
      <c r="L860" s="730" t="s">
        <v>1908</v>
      </c>
      <c r="M860" s="868" t="s">
        <v>1907</v>
      </c>
      <c r="N860" s="868" t="s">
        <v>390</v>
      </c>
      <c r="O860" s="868" t="s">
        <v>390</v>
      </c>
      <c r="P860" s="868" t="s">
        <v>390</v>
      </c>
      <c r="Q860" s="868">
        <v>0</v>
      </c>
      <c r="R860" s="868">
        <v>880</v>
      </c>
      <c r="S860" s="772"/>
      <c r="T860" s="868" t="s">
        <v>1831</v>
      </c>
      <c r="U860" s="868">
        <v>880</v>
      </c>
      <c r="V860" s="868" t="s">
        <v>308</v>
      </c>
      <c r="W860" s="868"/>
      <c r="X860" s="867"/>
      <c r="Y860" s="868"/>
      <c r="Z860" s="776"/>
      <c r="AA860" s="868" t="s">
        <v>32</v>
      </c>
      <c r="AB860" s="868" t="s">
        <v>569</v>
      </c>
      <c r="AC860" s="868" t="s">
        <v>589</v>
      </c>
      <c r="AD860" s="868">
        <v>1050</v>
      </c>
      <c r="AE860" s="864">
        <v>1050</v>
      </c>
      <c r="AF860" s="776">
        <v>46314</v>
      </c>
      <c r="AG860" s="777"/>
      <c r="AH860" s="777"/>
      <c r="AI860" s="777" t="s">
        <v>694</v>
      </c>
      <c r="AJ860" s="778">
        <v>49</v>
      </c>
      <c r="AK860" s="779"/>
      <c r="AL860" s="778"/>
      <c r="AM860" s="780">
        <v>1050</v>
      </c>
      <c r="AN860" s="780"/>
      <c r="AO860" s="780"/>
      <c r="AP860" s="780">
        <v>1050</v>
      </c>
      <c r="AQ860" s="780">
        <v>1050</v>
      </c>
      <c r="AR860" s="780">
        <v>1050</v>
      </c>
      <c r="AS860" s="780"/>
      <c r="AT860" s="780"/>
      <c r="AU860" s="780"/>
      <c r="AV860" s="780"/>
      <c r="AW860" s="780"/>
      <c r="AX860" s="780"/>
      <c r="AY860" s="780"/>
      <c r="AZ860" s="780"/>
      <c r="BA860" s="780"/>
      <c r="BB860" s="780">
        <v>0</v>
      </c>
      <c r="BC860" s="780">
        <v>0</v>
      </c>
      <c r="BD860" s="780">
        <v>0</v>
      </c>
      <c r="BE860" s="780">
        <v>0</v>
      </c>
      <c r="BF860" s="780">
        <v>1050</v>
      </c>
      <c r="BG860" s="780">
        <v>0</v>
      </c>
      <c r="BH860" s="780">
        <v>0</v>
      </c>
      <c r="BI860" s="780">
        <v>1050</v>
      </c>
      <c r="BJ860" s="780"/>
      <c r="BK860" s="780">
        <v>1050</v>
      </c>
      <c r="BL860" s="780">
        <v>1050</v>
      </c>
      <c r="BM860" s="780">
        <v>1050</v>
      </c>
      <c r="BN860" s="780" t="s">
        <v>308</v>
      </c>
      <c r="BO860" s="780" t="s">
        <v>308</v>
      </c>
      <c r="BP860" s="780" t="s">
        <v>308</v>
      </c>
      <c r="BQ860" s="780" t="s">
        <v>308</v>
      </c>
      <c r="BR860" s="780"/>
      <c r="BS860" s="780">
        <v>1050</v>
      </c>
      <c r="BT860" s="780"/>
      <c r="BU860" s="780">
        <v>1050</v>
      </c>
      <c r="BV860" s="780">
        <v>1050</v>
      </c>
      <c r="BW860" s="780">
        <v>1050</v>
      </c>
      <c r="BX860" s="780">
        <v>1050</v>
      </c>
      <c r="BY860" s="780">
        <v>1050</v>
      </c>
      <c r="BZ860" s="780">
        <v>1050</v>
      </c>
      <c r="CA860" s="780"/>
      <c r="CB860" s="780"/>
      <c r="CC860" s="780"/>
      <c r="CD860" s="780"/>
      <c r="CE860" s="780"/>
      <c r="CF860" s="780"/>
      <c r="CG860" s="780"/>
      <c r="CH860" s="780"/>
      <c r="CI860" s="780"/>
      <c r="CJ860" s="780"/>
      <c r="CK860" s="773">
        <v>1050</v>
      </c>
      <c r="CL860" s="773">
        <v>1050</v>
      </c>
      <c r="CM860" s="773" t="s">
        <v>397</v>
      </c>
      <c r="CN860" s="773" t="s">
        <v>397</v>
      </c>
      <c r="CO860" s="773">
        <v>1050</v>
      </c>
      <c r="CP860" s="773">
        <v>1050</v>
      </c>
      <c r="CQ860" s="773">
        <v>1050</v>
      </c>
      <c r="CR860" s="772">
        <v>1050</v>
      </c>
      <c r="CS860" s="869"/>
      <c r="CT860" s="782" t="s">
        <v>308</v>
      </c>
      <c r="CU860" s="783"/>
      <c r="CV860" s="776"/>
      <c r="CW860" s="776"/>
      <c r="CX860" s="782">
        <v>46314</v>
      </c>
      <c r="CY860" s="870" t="s">
        <v>1493</v>
      </c>
      <c r="CZ860" s="870" t="s">
        <v>308</v>
      </c>
      <c r="DA860" s="871">
        <v>46287</v>
      </c>
      <c r="DB860" s="871" t="s">
        <v>615</v>
      </c>
      <c r="DC860" s="871" t="s">
        <v>1535</v>
      </c>
      <c r="DD860" s="871" t="s">
        <v>397</v>
      </c>
      <c r="DE860" s="871" t="s">
        <v>308</v>
      </c>
      <c r="DF860" s="871" t="s">
        <v>308</v>
      </c>
      <c r="DG860" s="871" t="s">
        <v>308</v>
      </c>
      <c r="DH860" s="872" t="s">
        <v>308</v>
      </c>
      <c r="DI860" s="776" t="s">
        <v>397</v>
      </c>
      <c r="DJ860" s="776">
        <v>46288</v>
      </c>
      <c r="DK860" s="776">
        <v>46288</v>
      </c>
      <c r="DL860" s="776">
        <v>46309</v>
      </c>
      <c r="DM860" s="776">
        <v>46309</v>
      </c>
      <c r="DN860" s="776">
        <v>46309</v>
      </c>
      <c r="DO860" s="873" t="s">
        <v>308</v>
      </c>
      <c r="DP860" s="774">
        <v>46332</v>
      </c>
      <c r="DQ860" s="774">
        <v>46325</v>
      </c>
      <c r="DR860" s="774">
        <v>46332</v>
      </c>
      <c r="DS860" s="872">
        <v>46332</v>
      </c>
      <c r="DT860" s="752">
        <v>46325</v>
      </c>
      <c r="DU860" s="753">
        <v>-8</v>
      </c>
      <c r="DV860" s="753" t="s">
        <v>308</v>
      </c>
      <c r="DW860" s="754">
        <v>46316</v>
      </c>
      <c r="DX860" s="755">
        <v>46317</v>
      </c>
      <c r="DY860" s="754" t="e">
        <v>#VALUE!</v>
      </c>
      <c r="DZ860" s="754" t="e">
        <v>#VALUE!</v>
      </c>
      <c r="EA860" s="754"/>
      <c r="EB860" s="755"/>
      <c r="HA860" s="756" t="s">
        <v>397</v>
      </c>
      <c r="HB860" s="756" t="s">
        <v>397</v>
      </c>
      <c r="HC860" s="756" t="s">
        <v>397</v>
      </c>
      <c r="HD860" s="756" t="s">
        <v>397</v>
      </c>
      <c r="HE860" s="756" t="s">
        <v>397</v>
      </c>
      <c r="HF860" s="756" t="s">
        <v>397</v>
      </c>
      <c r="HG860" s="756" t="s">
        <v>397</v>
      </c>
      <c r="HH860" s="756" t="s">
        <v>397</v>
      </c>
      <c r="HI860" s="756" t="s">
        <v>397</v>
      </c>
      <c r="HJ860" s="756" t="s">
        <v>397</v>
      </c>
      <c r="HK860"/>
      <c r="HL860"/>
      <c r="HM860"/>
      <c r="HN860" s="756" t="str">
        <f t="shared" si="27"/>
        <v>AUTO PRINT</v>
      </c>
      <c r="HO860"/>
      <c r="HP860" s="757" t="s">
        <v>572</v>
      </c>
      <c r="HQ860" s="757" t="s">
        <v>572</v>
      </c>
      <c r="HR860" s="757" t="s">
        <v>572</v>
      </c>
      <c r="HS860"/>
      <c r="HW860" s="758"/>
      <c r="HX860"/>
      <c r="HY860" s="759" t="s">
        <v>572</v>
      </c>
      <c r="HZ860" s="759" t="s">
        <v>572</v>
      </c>
      <c r="IA860" s="759" t="s">
        <v>572</v>
      </c>
      <c r="IC860" s="760" t="s">
        <v>572</v>
      </c>
      <c r="ID860" s="760" t="s">
        <v>572</v>
      </c>
      <c r="IE860" s="760" t="s">
        <v>572</v>
      </c>
      <c r="IF860" s="761" t="s">
        <v>572</v>
      </c>
      <c r="IG860" s="619" t="str">
        <f t="shared" si="28"/>
        <v>IN HOUSE (MANUAL)</v>
      </c>
      <c r="II860" s="761" t="s">
        <v>572</v>
      </c>
      <c r="IK860" s="761" t="str">
        <f>IFERROR(VLOOKUP($M860,#REF!,13,0),"IN HOUSE (MANUAL)")</f>
        <v>IN HOUSE (MANUAL)</v>
      </c>
      <c r="IM860" s="760" t="s">
        <v>572</v>
      </c>
      <c r="IN860" s="760" t="s">
        <v>572</v>
      </c>
      <c r="IO860" s="760" t="s">
        <v>572</v>
      </c>
      <c r="IQ860" s="760" t="s">
        <v>572</v>
      </c>
      <c r="IR860" s="760" t="s">
        <v>572</v>
      </c>
      <c r="IT860" s="760" t="s">
        <v>572</v>
      </c>
      <c r="IV860" s="760" t="s">
        <v>572</v>
      </c>
      <c r="IW860" s="760" t="s">
        <v>572</v>
      </c>
      <c r="IY860" s="760" t="s">
        <v>572</v>
      </c>
      <c r="IZ860" s="760" t="s">
        <v>572</v>
      </c>
      <c r="JB860" s="760" t="s">
        <v>572</v>
      </c>
      <c r="JC860" s="760" t="s">
        <v>572</v>
      </c>
      <c r="JE860" s="760" t="s">
        <v>572</v>
      </c>
      <c r="JF860" s="760" t="s">
        <v>572</v>
      </c>
    </row>
    <row r="861" spans="1:266" ht="17.25" customHeight="1" x14ac:dyDescent="0.35">
      <c r="A861" s="618" t="s">
        <v>1909</v>
      </c>
      <c r="B861" s="730">
        <v>123</v>
      </c>
      <c r="C861" s="730" t="s">
        <v>1842</v>
      </c>
      <c r="D861" s="730" t="s">
        <v>1842</v>
      </c>
      <c r="E861" s="730">
        <v>14</v>
      </c>
      <c r="F861" s="731" t="s">
        <v>961</v>
      </c>
      <c r="G861" s="732">
        <v>1</v>
      </c>
      <c r="H861" s="826">
        <v>46259</v>
      </c>
      <c r="I861" s="730">
        <v>43</v>
      </c>
      <c r="J861" s="730" t="s">
        <v>308</v>
      </c>
      <c r="K861" s="730">
        <v>44</v>
      </c>
      <c r="L861" s="730" t="s">
        <v>1910</v>
      </c>
      <c r="M861" s="868" t="s">
        <v>1909</v>
      </c>
      <c r="N861" s="772" t="s">
        <v>390</v>
      </c>
      <c r="O861" s="772" t="s">
        <v>390</v>
      </c>
      <c r="P861" s="772" t="s">
        <v>390</v>
      </c>
      <c r="Q861" s="772">
        <v>0</v>
      </c>
      <c r="R861" s="868">
        <v>880</v>
      </c>
      <c r="S861" s="772"/>
      <c r="T861" s="868" t="s">
        <v>1831</v>
      </c>
      <c r="U861" s="868">
        <v>880</v>
      </c>
      <c r="V861" s="868" t="s">
        <v>308</v>
      </c>
      <c r="W861" s="868"/>
      <c r="X861" s="867"/>
      <c r="Y861" s="868"/>
      <c r="Z861" s="776"/>
      <c r="AA861" s="868" t="s">
        <v>32</v>
      </c>
      <c r="AB861" s="868" t="s">
        <v>569</v>
      </c>
      <c r="AC861" s="868" t="s">
        <v>751</v>
      </c>
      <c r="AD861" s="868">
        <v>450</v>
      </c>
      <c r="AE861" s="775">
        <v>450</v>
      </c>
      <c r="AF861" s="776">
        <v>46314</v>
      </c>
      <c r="AG861" s="918"/>
      <c r="AH861" s="918"/>
      <c r="AI861" s="918" t="s">
        <v>694</v>
      </c>
      <c r="AJ861" s="778">
        <v>50</v>
      </c>
      <c r="AK861" s="894"/>
      <c r="AL861" s="895"/>
      <c r="AM861" s="896">
        <v>450</v>
      </c>
      <c r="AN861" s="896"/>
      <c r="AO861" s="896"/>
      <c r="AP861" s="896">
        <v>450</v>
      </c>
      <c r="AQ861" s="896">
        <v>450</v>
      </c>
      <c r="AR861" s="896">
        <v>450</v>
      </c>
      <c r="AS861" s="896"/>
      <c r="AT861" s="896"/>
      <c r="AU861" s="896"/>
      <c r="AV861" s="896"/>
      <c r="AW861" s="896"/>
      <c r="AX861" s="896"/>
      <c r="AY861" s="896"/>
      <c r="AZ861" s="896"/>
      <c r="BA861" s="896"/>
      <c r="BB861" s="896">
        <v>0</v>
      </c>
      <c r="BC861" s="896">
        <v>0</v>
      </c>
      <c r="BD861" s="896">
        <v>0</v>
      </c>
      <c r="BE861" s="896">
        <v>0</v>
      </c>
      <c r="BF861" s="896">
        <v>450</v>
      </c>
      <c r="BG861" s="896">
        <v>0</v>
      </c>
      <c r="BH861" s="896">
        <v>0</v>
      </c>
      <c r="BI861" s="896">
        <v>450</v>
      </c>
      <c r="BJ861" s="896"/>
      <c r="BK861" s="896">
        <v>450</v>
      </c>
      <c r="BL861" s="896">
        <v>450</v>
      </c>
      <c r="BM861" s="896">
        <v>450</v>
      </c>
      <c r="BN861" s="896" t="s">
        <v>308</v>
      </c>
      <c r="BO861" s="896" t="s">
        <v>308</v>
      </c>
      <c r="BP861" s="896" t="s">
        <v>308</v>
      </c>
      <c r="BQ861" s="896" t="s">
        <v>308</v>
      </c>
      <c r="BR861" s="896"/>
      <c r="BS861" s="896">
        <v>450</v>
      </c>
      <c r="BT861" s="896"/>
      <c r="BU861" s="896">
        <v>450</v>
      </c>
      <c r="BV861" s="896">
        <v>450</v>
      </c>
      <c r="BW861" s="896">
        <v>450</v>
      </c>
      <c r="BX861" s="896">
        <v>450</v>
      </c>
      <c r="BY861" s="896">
        <v>450</v>
      </c>
      <c r="BZ861" s="896">
        <v>450</v>
      </c>
      <c r="CA861" s="896"/>
      <c r="CB861" s="896"/>
      <c r="CC861" s="896"/>
      <c r="CD861" s="896"/>
      <c r="CE861" s="896"/>
      <c r="CF861" s="896"/>
      <c r="CG861" s="896"/>
      <c r="CH861" s="896"/>
      <c r="CI861" s="896"/>
      <c r="CJ861" s="896"/>
      <c r="CK861" s="773">
        <v>450</v>
      </c>
      <c r="CL861" s="867">
        <v>450</v>
      </c>
      <c r="CM861" s="867" t="s">
        <v>397</v>
      </c>
      <c r="CN861" s="867" t="s">
        <v>397</v>
      </c>
      <c r="CO861" s="867">
        <v>450</v>
      </c>
      <c r="CP861" s="867">
        <v>450</v>
      </c>
      <c r="CQ861" s="773">
        <v>450</v>
      </c>
      <c r="CR861" s="772">
        <v>450</v>
      </c>
      <c r="CS861" s="869"/>
      <c r="CT861" s="782" t="s">
        <v>308</v>
      </c>
      <c r="CU861" s="783"/>
      <c r="CV861" s="776"/>
      <c r="CW861" s="776"/>
      <c r="CX861" s="782">
        <v>46314</v>
      </c>
      <c r="CY861" s="870" t="s">
        <v>1493</v>
      </c>
      <c r="CZ861" s="870" t="s">
        <v>308</v>
      </c>
      <c r="DA861" s="871">
        <v>46287</v>
      </c>
      <c r="DB861" s="871" t="s">
        <v>615</v>
      </c>
      <c r="DC861" s="871" t="s">
        <v>1535</v>
      </c>
      <c r="DD861" s="871" t="s">
        <v>397</v>
      </c>
      <c r="DE861" s="871" t="s">
        <v>308</v>
      </c>
      <c r="DF861" s="871" t="s">
        <v>308</v>
      </c>
      <c r="DG861" s="871" t="s">
        <v>308</v>
      </c>
      <c r="DH861" s="872" t="s">
        <v>308</v>
      </c>
      <c r="DI861" s="776" t="s">
        <v>397</v>
      </c>
      <c r="DJ861" s="776">
        <v>46288</v>
      </c>
      <c r="DK861" s="776">
        <v>46288</v>
      </c>
      <c r="DL861" s="776">
        <v>46310</v>
      </c>
      <c r="DM861" s="776">
        <v>46310</v>
      </c>
      <c r="DN861" s="776">
        <v>46310</v>
      </c>
      <c r="DO861" s="873" t="s">
        <v>308</v>
      </c>
      <c r="DP861" s="776">
        <v>46332</v>
      </c>
      <c r="DQ861" s="776">
        <v>46325</v>
      </c>
      <c r="DR861" s="776">
        <v>46332</v>
      </c>
      <c r="DS861" s="872">
        <v>46332</v>
      </c>
      <c r="DT861" s="752">
        <v>46325</v>
      </c>
      <c r="DU861" s="753">
        <v>-7</v>
      </c>
      <c r="DV861" s="753" t="s">
        <v>308</v>
      </c>
      <c r="DW861" s="754">
        <v>46317</v>
      </c>
      <c r="DX861" s="755">
        <v>46318</v>
      </c>
      <c r="DY861" s="754" t="e">
        <v>#VALUE!</v>
      </c>
      <c r="DZ861" s="754" t="e">
        <v>#VALUE!</v>
      </c>
      <c r="EA861" s="754"/>
      <c r="EB861" s="755"/>
      <c r="HA861" s="756" t="s">
        <v>397</v>
      </c>
      <c r="HB861" s="756" t="s">
        <v>397</v>
      </c>
      <c r="HC861" s="756" t="s">
        <v>397</v>
      </c>
      <c r="HD861" s="756" t="s">
        <v>397</v>
      </c>
      <c r="HE861" s="756" t="s">
        <v>397</v>
      </c>
      <c r="HF861" s="756" t="s">
        <v>397</v>
      </c>
      <c r="HG861" s="756" t="s">
        <v>397</v>
      </c>
      <c r="HH861" s="756" t="s">
        <v>397</v>
      </c>
      <c r="HI861" s="756" t="s">
        <v>397</v>
      </c>
      <c r="HJ861" s="756" t="s">
        <v>397</v>
      </c>
      <c r="HK861"/>
      <c r="HL861"/>
      <c r="HM861"/>
      <c r="HN861" s="756" t="str">
        <f t="shared" si="27"/>
        <v>AUTO PRINT</v>
      </c>
      <c r="HO861"/>
      <c r="HP861" s="757" t="s">
        <v>572</v>
      </c>
      <c r="HQ861" s="757" t="s">
        <v>572</v>
      </c>
      <c r="HR861" s="757" t="s">
        <v>572</v>
      </c>
      <c r="HS861"/>
      <c r="HW861" s="758"/>
      <c r="HX861"/>
      <c r="HY861" s="759" t="s">
        <v>572</v>
      </c>
      <c r="HZ861" s="759" t="s">
        <v>572</v>
      </c>
      <c r="IA861" s="759" t="s">
        <v>572</v>
      </c>
      <c r="IC861" s="760" t="s">
        <v>572</v>
      </c>
      <c r="ID861" s="760" t="s">
        <v>572</v>
      </c>
      <c r="IE861" s="760" t="s">
        <v>572</v>
      </c>
      <c r="IF861" s="761" t="s">
        <v>572</v>
      </c>
      <c r="IG861" s="619" t="str">
        <f t="shared" si="28"/>
        <v>IN HOUSE (MANUAL)</v>
      </c>
      <c r="II861" s="761" t="s">
        <v>572</v>
      </c>
      <c r="IK861" s="761" t="str">
        <f>IFERROR(VLOOKUP($M861,#REF!,13,0),"IN HOUSE (MANUAL)")</f>
        <v>IN HOUSE (MANUAL)</v>
      </c>
      <c r="IM861" s="760" t="s">
        <v>572</v>
      </c>
      <c r="IN861" s="760" t="s">
        <v>572</v>
      </c>
      <c r="IO861" s="760" t="s">
        <v>572</v>
      </c>
      <c r="IQ861" s="760" t="s">
        <v>572</v>
      </c>
      <c r="IR861" s="760" t="s">
        <v>572</v>
      </c>
      <c r="IT861" s="760" t="s">
        <v>572</v>
      </c>
      <c r="IV861" s="760" t="s">
        <v>572</v>
      </c>
      <c r="IW861" s="760" t="s">
        <v>572</v>
      </c>
      <c r="IY861" s="760" t="s">
        <v>572</v>
      </c>
      <c r="IZ861" s="760" t="s">
        <v>572</v>
      </c>
      <c r="JB861" s="760" t="s">
        <v>572</v>
      </c>
      <c r="JC861" s="760" t="s">
        <v>572</v>
      </c>
      <c r="JE861" s="760" t="s">
        <v>572</v>
      </c>
      <c r="JF861" s="760" t="s">
        <v>572</v>
      </c>
    </row>
    <row r="862" spans="1:266" ht="17.25" hidden="1" customHeight="1" outlineLevel="1" x14ac:dyDescent="0.35">
      <c r="A862" s="618" t="s">
        <v>308</v>
      </c>
      <c r="B862" s="730">
        <v>124</v>
      </c>
      <c r="C862" s="730" t="s">
        <v>741</v>
      </c>
      <c r="D862" s="730" t="s">
        <v>741</v>
      </c>
      <c r="E862" s="730">
        <v>14</v>
      </c>
      <c r="F862" s="731"/>
      <c r="G862" s="731"/>
      <c r="H862" s="826"/>
      <c r="I862" s="730" t="s">
        <v>308</v>
      </c>
      <c r="J862" s="730" t="s">
        <v>308</v>
      </c>
      <c r="K862" s="730">
        <v>0</v>
      </c>
      <c r="L862" s="730" t="s">
        <v>308</v>
      </c>
      <c r="M862" s="772"/>
      <c r="N862" s="868"/>
      <c r="O862" s="868"/>
      <c r="P862" s="868"/>
      <c r="Q862" s="868"/>
      <c r="R862" s="772"/>
      <c r="S862" s="868"/>
      <c r="T862" s="772"/>
      <c r="U862" s="772"/>
      <c r="V862" s="772"/>
      <c r="W862" s="772"/>
      <c r="X862" s="772"/>
      <c r="Y862" s="772"/>
      <c r="Z862" s="774"/>
      <c r="AA862" s="772"/>
      <c r="AB862" s="772"/>
      <c r="AC862" s="772"/>
      <c r="AD862" s="772"/>
      <c r="AE862" s="864"/>
      <c r="AF862" s="774"/>
      <c r="AG862" s="777"/>
      <c r="AH862" s="777"/>
      <c r="AI862" s="777"/>
      <c r="AJ862" s="778"/>
      <c r="AK862" s="779"/>
      <c r="AL862" s="778"/>
      <c r="AM862" s="778"/>
      <c r="AN862" s="778"/>
      <c r="AO862" s="778"/>
      <c r="AP862" s="778"/>
      <c r="AQ862" s="778"/>
      <c r="AR862" s="778"/>
      <c r="AS862" s="778"/>
      <c r="AT862" s="778"/>
      <c r="AU862" s="778"/>
      <c r="AV862" s="778"/>
      <c r="AW862" s="778"/>
      <c r="AX862" s="778"/>
      <c r="AY862" s="778"/>
      <c r="AZ862" s="778"/>
      <c r="BA862" s="778"/>
      <c r="BB862" s="778"/>
      <c r="BC862" s="778"/>
      <c r="BD862" s="778"/>
      <c r="BE862" s="778"/>
      <c r="BF862" s="778"/>
      <c r="BG862" s="778"/>
      <c r="BH862" s="778"/>
      <c r="BI862" s="778"/>
      <c r="BJ862" s="778"/>
      <c r="BK862" s="778"/>
      <c r="BL862" s="778"/>
      <c r="BM862" s="778"/>
      <c r="BN862" s="778"/>
      <c r="BO862" s="778"/>
      <c r="BP862" s="778"/>
      <c r="BQ862" s="778"/>
      <c r="BR862" s="778"/>
      <c r="BS862" s="778"/>
      <c r="BT862" s="778"/>
      <c r="BU862" s="778"/>
      <c r="BV862" s="778"/>
      <c r="BW862" s="778"/>
      <c r="BX862" s="778"/>
      <c r="BY862" s="778"/>
      <c r="BZ862" s="778"/>
      <c r="CA862" s="778"/>
      <c r="CB862" s="778"/>
      <c r="CC862" s="778"/>
      <c r="CD862" s="778"/>
      <c r="CE862" s="778"/>
      <c r="CF862" s="778"/>
      <c r="CG862" s="778"/>
      <c r="CH862" s="778"/>
      <c r="CI862" s="778"/>
      <c r="CJ862" s="778"/>
      <c r="CK862" s="772"/>
      <c r="CL862" s="772"/>
      <c r="CM862" s="772"/>
      <c r="CN862" s="886"/>
      <c r="CO862" s="772"/>
      <c r="CP862" s="772"/>
      <c r="CQ862" s="772"/>
      <c r="CR862" s="772"/>
      <c r="CS862" s="781"/>
      <c r="CT862" s="865"/>
      <c r="CU862" s="899"/>
      <c r="CV862" s="774"/>
      <c r="CW862" s="949"/>
      <c r="CX862" s="865"/>
      <c r="CY862" s="784"/>
      <c r="CZ862" s="784"/>
      <c r="DA862" s="785"/>
      <c r="DB862" s="785"/>
      <c r="DC862" s="785"/>
      <c r="DD862" s="785"/>
      <c r="DE862" s="785"/>
      <c r="DF862" s="785"/>
      <c r="DG862" s="785"/>
      <c r="DH862" s="786"/>
      <c r="DI862" s="774"/>
      <c r="DJ862" s="774"/>
      <c r="DK862" s="774"/>
      <c r="DL862" s="774"/>
      <c r="DM862" s="774"/>
      <c r="DN862" s="774"/>
      <c r="DO862" s="787"/>
      <c r="DP862" s="774"/>
      <c r="DQ862" s="774"/>
      <c r="DR862" s="774"/>
      <c r="DS862" s="786"/>
      <c r="DT862" s="752">
        <v>0</v>
      </c>
      <c r="DU862" s="753" t="s">
        <v>308</v>
      </c>
      <c r="DV862" s="753" t="s">
        <v>308</v>
      </c>
      <c r="DW862" s="754" t="s">
        <v>308</v>
      </c>
      <c r="DX862" s="755" t="s">
        <v>308</v>
      </c>
      <c r="DY862" s="754" t="e">
        <v>#VALUE!</v>
      </c>
      <c r="DZ862" s="754" t="e">
        <v>#VALUE!</v>
      </c>
      <c r="EA862" s="754"/>
      <c r="EB862" s="755"/>
    </row>
    <row r="863" spans="1:266" ht="17.25" hidden="1" customHeight="1" outlineLevel="1" x14ac:dyDescent="0.35">
      <c r="A863" s="618" t="s">
        <v>308</v>
      </c>
      <c r="B863" s="730">
        <v>125</v>
      </c>
      <c r="C863" s="730" t="s">
        <v>741</v>
      </c>
      <c r="D863" s="730" t="s">
        <v>741</v>
      </c>
      <c r="E863" s="730">
        <v>14</v>
      </c>
      <c r="F863" s="821"/>
      <c r="G863" s="821"/>
      <c r="H863" s="826"/>
      <c r="I863" s="730" t="s">
        <v>308</v>
      </c>
      <c r="J863" s="730" t="s">
        <v>308</v>
      </c>
      <c r="K863" s="730">
        <v>0</v>
      </c>
      <c r="L863" s="730" t="s">
        <v>308</v>
      </c>
      <c r="M863" s="868"/>
      <c r="N863" s="868"/>
      <c r="O863" s="868"/>
      <c r="P863" s="868"/>
      <c r="Q863" s="868"/>
      <c r="R863" s="868"/>
      <c r="S863" s="868"/>
      <c r="T863" s="868"/>
      <c r="U863" s="868"/>
      <c r="V863" s="868"/>
      <c r="W863" s="868"/>
      <c r="X863" s="868"/>
      <c r="Y863" s="868"/>
      <c r="Z863" s="776"/>
      <c r="AA863" s="868"/>
      <c r="AB863" s="868"/>
      <c r="AC863" s="868"/>
      <c r="AD863" s="868"/>
      <c r="AE863" s="775"/>
      <c r="AF863" s="776"/>
      <c r="AG863" s="777"/>
      <c r="AH863" s="918"/>
      <c r="AI863" s="918"/>
      <c r="AJ863" s="778"/>
      <c r="AK863" s="894"/>
      <c r="AL863" s="895"/>
      <c r="AM863" s="895"/>
      <c r="AN863" s="895"/>
      <c r="AO863" s="895"/>
      <c r="AP863" s="895"/>
      <c r="AQ863" s="895"/>
      <c r="AR863" s="895"/>
      <c r="AS863" s="895"/>
      <c r="AT863" s="895"/>
      <c r="AU863" s="895"/>
      <c r="AV863" s="895"/>
      <c r="AW863" s="895"/>
      <c r="AX863" s="895"/>
      <c r="AY863" s="895"/>
      <c r="AZ863" s="895"/>
      <c r="BA863" s="895"/>
      <c r="BB863" s="895"/>
      <c r="BC863" s="895"/>
      <c r="BD863" s="895"/>
      <c r="BE863" s="895"/>
      <c r="BF863" s="895"/>
      <c r="BG863" s="895"/>
      <c r="BH863" s="895"/>
      <c r="BI863" s="895"/>
      <c r="BJ863" s="895"/>
      <c r="BK863" s="895"/>
      <c r="BL863" s="895"/>
      <c r="BM863" s="895"/>
      <c r="BN863" s="895"/>
      <c r="BO863" s="895"/>
      <c r="BP863" s="895"/>
      <c r="BQ863" s="895"/>
      <c r="BR863" s="895"/>
      <c r="BS863" s="895"/>
      <c r="BT863" s="895"/>
      <c r="BU863" s="895"/>
      <c r="BV863" s="895"/>
      <c r="BW863" s="895"/>
      <c r="BX863" s="895"/>
      <c r="BY863" s="895"/>
      <c r="BZ863" s="895"/>
      <c r="CA863" s="895"/>
      <c r="CB863" s="895"/>
      <c r="CC863" s="895"/>
      <c r="CD863" s="895"/>
      <c r="CE863" s="895"/>
      <c r="CF863" s="895"/>
      <c r="CG863" s="895"/>
      <c r="CH863" s="895"/>
      <c r="CI863" s="895"/>
      <c r="CJ863" s="895"/>
      <c r="CK863" s="868"/>
      <c r="CL863" s="868"/>
      <c r="CM863" s="868"/>
      <c r="CN863" s="885"/>
      <c r="CO863" s="868"/>
      <c r="CP863" s="868"/>
      <c r="CQ863" s="772"/>
      <c r="CR863" s="868"/>
      <c r="CS863" s="869"/>
      <c r="CT863" s="782"/>
      <c r="CU863" s="783"/>
      <c r="CV863" s="776"/>
      <c r="CW863" s="947"/>
      <c r="CX863" s="782"/>
      <c r="CY863" s="870"/>
      <c r="CZ863" s="870"/>
      <c r="DA863" s="871"/>
      <c r="DB863" s="871"/>
      <c r="DC863" s="871"/>
      <c r="DD863" s="871"/>
      <c r="DE863" s="871"/>
      <c r="DF863" s="871"/>
      <c r="DG863" s="871"/>
      <c r="DH863" s="872"/>
      <c r="DI863" s="776"/>
      <c r="DJ863" s="776"/>
      <c r="DK863" s="776"/>
      <c r="DL863" s="776"/>
      <c r="DM863" s="776"/>
      <c r="DN863" s="776"/>
      <c r="DO863" s="873"/>
      <c r="DP863" s="776"/>
      <c r="DQ863" s="776"/>
      <c r="DR863" s="776"/>
      <c r="DS863" s="872"/>
      <c r="DT863" s="752">
        <v>0</v>
      </c>
      <c r="DU863" s="753" t="s">
        <v>308</v>
      </c>
      <c r="DV863" s="753" t="s">
        <v>308</v>
      </c>
      <c r="DW863" s="754" t="s">
        <v>308</v>
      </c>
      <c r="DX863" s="755" t="s">
        <v>308</v>
      </c>
      <c r="DY863" s="754" t="e">
        <v>#VALUE!</v>
      </c>
      <c r="DZ863" s="754" t="e">
        <v>#VALUE!</v>
      </c>
      <c r="EA863" s="754"/>
      <c r="EB863" s="755"/>
    </row>
    <row r="864" spans="1:266" ht="17.25" hidden="1" customHeight="1" outlineLevel="1" collapsed="1" x14ac:dyDescent="0.35">
      <c r="A864" s="618" t="s">
        <v>308</v>
      </c>
      <c r="B864" s="730">
        <v>126</v>
      </c>
      <c r="C864" s="730" t="s">
        <v>741</v>
      </c>
      <c r="D864" s="730" t="s">
        <v>741</v>
      </c>
      <c r="E864" s="730">
        <v>14</v>
      </c>
      <c r="F864" s="731"/>
      <c r="G864" s="731"/>
      <c r="H864" s="826"/>
      <c r="I864" s="730" t="s">
        <v>308</v>
      </c>
      <c r="J864" s="730" t="s">
        <v>308</v>
      </c>
      <c r="K864" s="730">
        <v>0</v>
      </c>
      <c r="L864" s="730" t="s">
        <v>308</v>
      </c>
      <c r="M864" s="772"/>
      <c r="N864" s="868">
        <v>0</v>
      </c>
      <c r="O864" s="868" t="s">
        <v>742</v>
      </c>
      <c r="P864" s="868" t="b">
        <v>1</v>
      </c>
      <c r="Q864" s="868" t="e">
        <v>#VALUE!</v>
      </c>
      <c r="R864" s="772"/>
      <c r="S864" s="868"/>
      <c r="T864" s="772"/>
      <c r="U864" s="772"/>
      <c r="V864" s="772"/>
      <c r="W864" s="772"/>
      <c r="X864" s="772"/>
      <c r="Y864" s="772"/>
      <c r="Z864" s="774"/>
      <c r="AA864" s="772"/>
      <c r="AB864" s="772"/>
      <c r="AC864" s="772"/>
      <c r="AD864" s="772"/>
      <c r="AE864" s="864"/>
      <c r="AF864" s="774"/>
      <c r="AG864" s="777"/>
      <c r="AH864" s="777"/>
      <c r="AI864" s="777"/>
      <c r="AJ864" s="778"/>
      <c r="AK864" s="779"/>
      <c r="AL864" s="778"/>
      <c r="AM864" s="778"/>
      <c r="AN864" s="778"/>
      <c r="AO864" s="778"/>
      <c r="AP864" s="778"/>
      <c r="AQ864" s="778"/>
      <c r="AR864" s="778"/>
      <c r="AS864" s="778"/>
      <c r="AT864" s="778"/>
      <c r="AU864" s="778"/>
      <c r="AV864" s="778"/>
      <c r="AW864" s="778"/>
      <c r="AX864" s="778"/>
      <c r="AY864" s="778"/>
      <c r="AZ864" s="778"/>
      <c r="BA864" s="778"/>
      <c r="BB864" s="778"/>
      <c r="BC864" s="778"/>
      <c r="BD864" s="778"/>
      <c r="BE864" s="778"/>
      <c r="BF864" s="778"/>
      <c r="BG864" s="778"/>
      <c r="BH864" s="778"/>
      <c r="BI864" s="778"/>
      <c r="BJ864" s="778"/>
      <c r="BK864" s="778"/>
      <c r="BL864" s="778"/>
      <c r="BM864" s="778"/>
      <c r="BN864" s="778"/>
      <c r="BO864" s="778"/>
      <c r="BP864" s="778"/>
      <c r="BQ864" s="778"/>
      <c r="BR864" s="778"/>
      <c r="BS864" s="778"/>
      <c r="BT864" s="778"/>
      <c r="BU864" s="778"/>
      <c r="BV864" s="778"/>
      <c r="BW864" s="778"/>
      <c r="BX864" s="778"/>
      <c r="BY864" s="778"/>
      <c r="BZ864" s="778"/>
      <c r="CA864" s="778"/>
      <c r="CB864" s="778"/>
      <c r="CC864" s="778"/>
      <c r="CD864" s="778"/>
      <c r="CE864" s="778"/>
      <c r="CF864" s="778"/>
      <c r="CG864" s="778"/>
      <c r="CH864" s="778"/>
      <c r="CI864" s="778"/>
      <c r="CJ864" s="778"/>
      <c r="CK864" s="772"/>
      <c r="CL864" s="772"/>
      <c r="CM864" s="772"/>
      <c r="CN864" s="886"/>
      <c r="CO864" s="772"/>
      <c r="CP864" s="772"/>
      <c r="CQ864" s="772"/>
      <c r="CR864" s="772"/>
      <c r="CS864" s="781"/>
      <c r="CT864" s="865"/>
      <c r="CU864" s="899"/>
      <c r="CV864" s="774"/>
      <c r="CW864" s="949"/>
      <c r="CX864" s="865"/>
      <c r="CY864" s="784"/>
      <c r="CZ864" s="784"/>
      <c r="DA864" s="785"/>
      <c r="DB864" s="785"/>
      <c r="DC864" s="785"/>
      <c r="DD864" s="785"/>
      <c r="DE864" s="785"/>
      <c r="DF864" s="785"/>
      <c r="DG864" s="785"/>
      <c r="DH864" s="786"/>
      <c r="DI864" s="774"/>
      <c r="DJ864" s="774"/>
      <c r="DK864" s="774"/>
      <c r="DL864" s="774"/>
      <c r="DM864" s="774"/>
      <c r="DN864" s="774"/>
      <c r="DO864" s="787"/>
      <c r="DP864" s="774"/>
      <c r="DQ864" s="774"/>
      <c r="DR864" s="774"/>
      <c r="DS864" s="786"/>
      <c r="DT864" s="752">
        <v>0</v>
      </c>
      <c r="DU864" s="753" t="s">
        <v>308</v>
      </c>
      <c r="DV864" s="753" t="s">
        <v>308</v>
      </c>
      <c r="DW864" s="754" t="s">
        <v>308</v>
      </c>
      <c r="DX864" s="755" t="s">
        <v>308</v>
      </c>
      <c r="DY864" s="754" t="e">
        <v>#VALUE!</v>
      </c>
      <c r="DZ864" s="754" t="e">
        <v>#VALUE!</v>
      </c>
      <c r="EA864" s="754"/>
      <c r="EB864" s="755"/>
    </row>
    <row r="865" spans="1:266" ht="17.25" hidden="1" customHeight="1" outlineLevel="1" x14ac:dyDescent="0.35">
      <c r="A865" s="618" t="s">
        <v>308</v>
      </c>
      <c r="B865" s="730">
        <v>127</v>
      </c>
      <c r="C865" s="730" t="s">
        <v>741</v>
      </c>
      <c r="D865" s="730" t="s">
        <v>741</v>
      </c>
      <c r="E865" s="730">
        <v>14</v>
      </c>
      <c r="F865" s="731"/>
      <c r="G865" s="731"/>
      <c r="H865" s="826"/>
      <c r="I865" s="730" t="s">
        <v>308</v>
      </c>
      <c r="J865" s="730" t="s">
        <v>308</v>
      </c>
      <c r="K865" s="730">
        <v>0</v>
      </c>
      <c r="L865" s="730" t="s">
        <v>308</v>
      </c>
      <c r="M865" s="772"/>
      <c r="N865" s="868">
        <v>0</v>
      </c>
      <c r="O865" s="868" t="s">
        <v>742</v>
      </c>
      <c r="P865" s="868" t="b">
        <v>1</v>
      </c>
      <c r="Q865" s="868" t="e">
        <v>#VALUE!</v>
      </c>
      <c r="R865" s="772"/>
      <c r="S865" s="868"/>
      <c r="T865" s="772"/>
      <c r="U865" s="772"/>
      <c r="V865" s="772"/>
      <c r="W865" s="772"/>
      <c r="X865" s="772"/>
      <c r="Y865" s="772"/>
      <c r="Z865" s="774"/>
      <c r="AA865" s="772"/>
      <c r="AB865" s="772"/>
      <c r="AC865" s="772"/>
      <c r="AD865" s="772"/>
      <c r="AE865" s="864"/>
      <c r="AF865" s="774"/>
      <c r="AG865" s="777"/>
      <c r="AH865" s="777"/>
      <c r="AI865" s="777"/>
      <c r="AJ865" s="778"/>
      <c r="AK865" s="779"/>
      <c r="AL865" s="778"/>
      <c r="AM865" s="778"/>
      <c r="AN865" s="778"/>
      <c r="AO865" s="778"/>
      <c r="AP865" s="778"/>
      <c r="AQ865" s="778"/>
      <c r="AR865" s="778"/>
      <c r="AS865" s="778"/>
      <c r="AT865" s="778"/>
      <c r="AU865" s="778"/>
      <c r="AV865" s="778"/>
      <c r="AW865" s="778"/>
      <c r="AX865" s="778"/>
      <c r="AY865" s="778"/>
      <c r="AZ865" s="778"/>
      <c r="BA865" s="778"/>
      <c r="BB865" s="778"/>
      <c r="BC865" s="778"/>
      <c r="BD865" s="778"/>
      <c r="BE865" s="778"/>
      <c r="BF865" s="778"/>
      <c r="BG865" s="778"/>
      <c r="BH865" s="778"/>
      <c r="BI865" s="778"/>
      <c r="BJ865" s="778"/>
      <c r="BK865" s="778"/>
      <c r="BL865" s="778"/>
      <c r="BM865" s="778"/>
      <c r="BN865" s="778"/>
      <c r="BO865" s="778"/>
      <c r="BP865" s="778"/>
      <c r="BQ865" s="778"/>
      <c r="BR865" s="778"/>
      <c r="BS865" s="778"/>
      <c r="BT865" s="778"/>
      <c r="BU865" s="778"/>
      <c r="BV865" s="778"/>
      <c r="BW865" s="778"/>
      <c r="BX865" s="778"/>
      <c r="BY865" s="778"/>
      <c r="BZ865" s="778"/>
      <c r="CA865" s="778"/>
      <c r="CB865" s="778"/>
      <c r="CC865" s="778"/>
      <c r="CD865" s="778"/>
      <c r="CE865" s="778"/>
      <c r="CF865" s="778"/>
      <c r="CG865" s="778"/>
      <c r="CH865" s="778"/>
      <c r="CI865" s="778"/>
      <c r="CJ865" s="778"/>
      <c r="CK865" s="772"/>
      <c r="CL865" s="772"/>
      <c r="CM865" s="772"/>
      <c r="CN865" s="886"/>
      <c r="CO865" s="772"/>
      <c r="CP865" s="772"/>
      <c r="CQ865" s="772"/>
      <c r="CR865" s="772"/>
      <c r="CS865" s="781"/>
      <c r="CT865" s="865"/>
      <c r="CU865" s="899"/>
      <c r="CV865" s="774"/>
      <c r="CW865" s="949"/>
      <c r="CX865" s="865"/>
      <c r="CY865" s="784"/>
      <c r="CZ865" s="784"/>
      <c r="DA865" s="785"/>
      <c r="DB865" s="785"/>
      <c r="DC865" s="785"/>
      <c r="DD865" s="785"/>
      <c r="DE865" s="785"/>
      <c r="DF865" s="785"/>
      <c r="DG865" s="785"/>
      <c r="DH865" s="786"/>
      <c r="DI865" s="774"/>
      <c r="DJ865" s="774"/>
      <c r="DK865" s="774"/>
      <c r="DL865" s="774"/>
      <c r="DM865" s="774"/>
      <c r="DN865" s="774"/>
      <c r="DO865" s="787"/>
      <c r="DP865" s="774"/>
      <c r="DQ865" s="774"/>
      <c r="DR865" s="774"/>
      <c r="DS865" s="786"/>
      <c r="DT865" s="752">
        <v>0</v>
      </c>
      <c r="DU865" s="753" t="s">
        <v>308</v>
      </c>
      <c r="DV865" s="753" t="s">
        <v>308</v>
      </c>
      <c r="DW865" s="754" t="s">
        <v>308</v>
      </c>
      <c r="DX865" s="755" t="s">
        <v>308</v>
      </c>
      <c r="DY865" s="754" t="e">
        <v>#VALUE!</v>
      </c>
      <c r="DZ865" s="754" t="e">
        <v>#VALUE!</v>
      </c>
      <c r="EA865" s="754"/>
      <c r="EB865" s="755"/>
    </row>
    <row r="866" spans="1:266" ht="17.25" hidden="1" customHeight="1" outlineLevel="1" x14ac:dyDescent="0.35">
      <c r="A866" s="618" t="s">
        <v>308</v>
      </c>
      <c r="B866" s="730">
        <v>128</v>
      </c>
      <c r="C866" s="730" t="s">
        <v>741</v>
      </c>
      <c r="D866" s="730" t="s">
        <v>741</v>
      </c>
      <c r="E866" s="730">
        <v>14</v>
      </c>
      <c r="F866" s="731"/>
      <c r="G866" s="731"/>
      <c r="H866" s="826"/>
      <c r="I866" s="730" t="s">
        <v>308</v>
      </c>
      <c r="J866" s="730" t="s">
        <v>308</v>
      </c>
      <c r="K866" s="730">
        <v>0</v>
      </c>
      <c r="L866" s="730" t="s">
        <v>308</v>
      </c>
      <c r="M866" s="772"/>
      <c r="N866" s="868">
        <v>0</v>
      </c>
      <c r="O866" s="868" t="s">
        <v>742</v>
      </c>
      <c r="P866" s="868" t="b">
        <v>1</v>
      </c>
      <c r="Q866" s="868" t="e">
        <v>#VALUE!</v>
      </c>
      <c r="R866" s="772"/>
      <c r="S866" s="868"/>
      <c r="T866" s="772"/>
      <c r="U866" s="772"/>
      <c r="V866" s="772"/>
      <c r="W866" s="772"/>
      <c r="X866" s="772"/>
      <c r="Y866" s="772"/>
      <c r="Z866" s="774"/>
      <c r="AA866" s="772"/>
      <c r="AB866" s="772"/>
      <c r="AC866" s="772"/>
      <c r="AD866" s="772"/>
      <c r="AE866" s="864"/>
      <c r="AF866" s="774"/>
      <c r="AG866" s="777"/>
      <c r="AH866" s="777"/>
      <c r="AI866" s="777"/>
      <c r="AJ866" s="778"/>
      <c r="AK866" s="779"/>
      <c r="AL866" s="778"/>
      <c r="AM866" s="778"/>
      <c r="AN866" s="778"/>
      <c r="AO866" s="778"/>
      <c r="AP866" s="778"/>
      <c r="AQ866" s="778"/>
      <c r="AR866" s="778"/>
      <c r="AS866" s="778"/>
      <c r="AT866" s="778"/>
      <c r="AU866" s="778"/>
      <c r="AV866" s="778"/>
      <c r="AW866" s="778"/>
      <c r="AX866" s="778"/>
      <c r="AY866" s="778"/>
      <c r="AZ866" s="778"/>
      <c r="BA866" s="778"/>
      <c r="BB866" s="778"/>
      <c r="BC866" s="778"/>
      <c r="BD866" s="778"/>
      <c r="BE866" s="778"/>
      <c r="BF866" s="778"/>
      <c r="BG866" s="778"/>
      <c r="BH866" s="778"/>
      <c r="BI866" s="778"/>
      <c r="BJ866" s="778"/>
      <c r="BK866" s="778"/>
      <c r="BL866" s="778"/>
      <c r="BM866" s="778"/>
      <c r="BN866" s="778"/>
      <c r="BO866" s="778"/>
      <c r="BP866" s="778"/>
      <c r="BQ866" s="778"/>
      <c r="BR866" s="778"/>
      <c r="BS866" s="778"/>
      <c r="BT866" s="778"/>
      <c r="BU866" s="778"/>
      <c r="BV866" s="778"/>
      <c r="BW866" s="778"/>
      <c r="BX866" s="778"/>
      <c r="BY866" s="778"/>
      <c r="BZ866" s="778"/>
      <c r="CA866" s="778"/>
      <c r="CB866" s="778"/>
      <c r="CC866" s="778"/>
      <c r="CD866" s="778"/>
      <c r="CE866" s="778"/>
      <c r="CF866" s="778"/>
      <c r="CG866" s="778"/>
      <c r="CH866" s="778"/>
      <c r="CI866" s="778"/>
      <c r="CJ866" s="778"/>
      <c r="CK866" s="772"/>
      <c r="CL866" s="772"/>
      <c r="CM866" s="772"/>
      <c r="CN866" s="886"/>
      <c r="CO866" s="772"/>
      <c r="CP866" s="772"/>
      <c r="CQ866" s="772"/>
      <c r="CR866" s="772"/>
      <c r="CS866" s="781"/>
      <c r="CT866" s="865"/>
      <c r="CU866" s="899"/>
      <c r="CV866" s="774"/>
      <c r="CW866" s="949"/>
      <c r="CX866" s="865"/>
      <c r="CY866" s="784"/>
      <c r="CZ866" s="784"/>
      <c r="DA866" s="785"/>
      <c r="DB866" s="785"/>
      <c r="DC866" s="785"/>
      <c r="DD866" s="785"/>
      <c r="DE866" s="785"/>
      <c r="DF866" s="785"/>
      <c r="DG866" s="785"/>
      <c r="DH866" s="786"/>
      <c r="DI866" s="774"/>
      <c r="DJ866" s="774"/>
      <c r="DK866" s="774"/>
      <c r="DL866" s="774"/>
      <c r="DM866" s="774"/>
      <c r="DN866" s="774"/>
      <c r="DO866" s="787"/>
      <c r="DP866" s="774"/>
      <c r="DQ866" s="774"/>
      <c r="DR866" s="774"/>
      <c r="DS866" s="786"/>
      <c r="DT866" s="752">
        <v>0</v>
      </c>
      <c r="DU866" s="753" t="s">
        <v>308</v>
      </c>
      <c r="DV866" s="753" t="s">
        <v>308</v>
      </c>
      <c r="DW866" s="754" t="s">
        <v>308</v>
      </c>
      <c r="DX866" s="755" t="s">
        <v>308</v>
      </c>
      <c r="DY866" s="754" t="e">
        <v>#VALUE!</v>
      </c>
      <c r="DZ866" s="754" t="e">
        <v>#VALUE!</v>
      </c>
      <c r="EA866" s="754"/>
      <c r="EB866" s="755"/>
    </row>
    <row r="867" spans="1:266" ht="17.149999999999999" hidden="1" customHeight="1" outlineLevel="1" x14ac:dyDescent="0.35">
      <c r="A867" s="618" t="s">
        <v>308</v>
      </c>
      <c r="B867" s="730">
        <v>129</v>
      </c>
      <c r="C867" s="730" t="s">
        <v>741</v>
      </c>
      <c r="D867" s="730" t="s">
        <v>741</v>
      </c>
      <c r="E867" s="730">
        <v>14</v>
      </c>
      <c r="F867" s="821"/>
      <c r="G867" s="821"/>
      <c r="H867" s="826"/>
      <c r="I867" s="730" t="s">
        <v>308</v>
      </c>
      <c r="J867" s="730" t="s">
        <v>308</v>
      </c>
      <c r="K867" s="730">
        <v>0</v>
      </c>
      <c r="L867" s="730" t="s">
        <v>308</v>
      </c>
      <c r="M867" s="868"/>
      <c r="N867" s="868">
        <v>0</v>
      </c>
      <c r="O867" s="868" t="s">
        <v>742</v>
      </c>
      <c r="P867" s="868" t="b">
        <v>1</v>
      </c>
      <c r="Q867" s="868" t="e">
        <v>#VALUE!</v>
      </c>
      <c r="R867" s="868"/>
      <c r="S867" s="868"/>
      <c r="T867" s="868"/>
      <c r="U867" s="868"/>
      <c r="V867" s="868"/>
      <c r="W867" s="868"/>
      <c r="X867" s="868"/>
      <c r="Y867" s="868"/>
      <c r="Z867" s="776"/>
      <c r="AA867" s="868"/>
      <c r="AB867" s="868"/>
      <c r="AC867" s="868"/>
      <c r="AD867" s="868"/>
      <c r="AE867" s="775"/>
      <c r="AF867" s="776"/>
      <c r="AG867" s="777"/>
      <c r="AH867" s="918"/>
      <c r="AI867" s="918"/>
      <c r="AJ867" s="778"/>
      <c r="AK867" s="894"/>
      <c r="AL867" s="895"/>
      <c r="AM867" s="895"/>
      <c r="AN867" s="895"/>
      <c r="AO867" s="895"/>
      <c r="AP867" s="895"/>
      <c r="AQ867" s="895"/>
      <c r="AR867" s="895"/>
      <c r="AS867" s="895"/>
      <c r="AT867" s="895"/>
      <c r="AU867" s="895"/>
      <c r="AV867" s="895"/>
      <c r="AW867" s="895"/>
      <c r="AX867" s="895"/>
      <c r="AY867" s="895"/>
      <c r="AZ867" s="895"/>
      <c r="BA867" s="895"/>
      <c r="BB867" s="895"/>
      <c r="BC867" s="895"/>
      <c r="BD867" s="895"/>
      <c r="BE867" s="895"/>
      <c r="BF867" s="895"/>
      <c r="BG867" s="895"/>
      <c r="BH867" s="895"/>
      <c r="BI867" s="895"/>
      <c r="BJ867" s="895"/>
      <c r="BK867" s="895"/>
      <c r="BL867" s="895"/>
      <c r="BM867" s="895"/>
      <c r="BN867" s="895"/>
      <c r="BO867" s="895"/>
      <c r="BP867" s="895"/>
      <c r="BQ867" s="895"/>
      <c r="BR867" s="895"/>
      <c r="BS867" s="895"/>
      <c r="BT867" s="895"/>
      <c r="BU867" s="895"/>
      <c r="BV867" s="895"/>
      <c r="BW867" s="895"/>
      <c r="BX867" s="895"/>
      <c r="BY867" s="895"/>
      <c r="BZ867" s="895"/>
      <c r="CA867" s="895"/>
      <c r="CB867" s="895"/>
      <c r="CC867" s="895"/>
      <c r="CD867" s="895"/>
      <c r="CE867" s="895"/>
      <c r="CF867" s="895"/>
      <c r="CG867" s="895"/>
      <c r="CH867" s="895"/>
      <c r="CI867" s="895"/>
      <c r="CJ867" s="895"/>
      <c r="CK867" s="868"/>
      <c r="CL867" s="868"/>
      <c r="CM867" s="868"/>
      <c r="CN867" s="885"/>
      <c r="CO867" s="868"/>
      <c r="CP867" s="868"/>
      <c r="CQ867" s="772"/>
      <c r="CR867" s="868"/>
      <c r="CS867" s="869"/>
      <c r="CT867" s="782"/>
      <c r="CU867" s="783"/>
      <c r="CV867" s="776"/>
      <c r="CW867" s="947"/>
      <c r="CX867" s="782"/>
      <c r="CY867" s="870"/>
      <c r="CZ867" s="870"/>
      <c r="DA867" s="871"/>
      <c r="DB867" s="871"/>
      <c r="DC867" s="871"/>
      <c r="DD867" s="871"/>
      <c r="DE867" s="871"/>
      <c r="DF867" s="871"/>
      <c r="DG867" s="871"/>
      <c r="DH867" s="872"/>
      <c r="DI867" s="776"/>
      <c r="DJ867" s="776"/>
      <c r="DK867" s="776"/>
      <c r="DL867" s="776"/>
      <c r="DM867" s="776"/>
      <c r="DN867" s="776"/>
      <c r="DO867" s="873"/>
      <c r="DP867" s="776"/>
      <c r="DQ867" s="776"/>
      <c r="DR867" s="776"/>
      <c r="DS867" s="872"/>
      <c r="DT867" s="752">
        <v>0</v>
      </c>
      <c r="DU867" s="753" t="s">
        <v>308</v>
      </c>
      <c r="DV867" s="753" t="s">
        <v>308</v>
      </c>
      <c r="DW867" s="754" t="s">
        <v>308</v>
      </c>
      <c r="DX867" s="755" t="s">
        <v>308</v>
      </c>
      <c r="DY867" s="754" t="e">
        <v>#VALUE!</v>
      </c>
      <c r="DZ867" s="754" t="e">
        <v>#VALUE!</v>
      </c>
      <c r="EA867" s="754"/>
      <c r="EB867" s="755"/>
    </row>
    <row r="868" spans="1:266" ht="17.25" hidden="1" customHeight="1" outlineLevel="1" x14ac:dyDescent="0.35">
      <c r="A868" s="618" t="s">
        <v>308</v>
      </c>
      <c r="B868" s="730">
        <v>130</v>
      </c>
      <c r="C868" s="730" t="s">
        <v>741</v>
      </c>
      <c r="D868" s="730" t="s">
        <v>741</v>
      </c>
      <c r="E868" s="730">
        <v>14</v>
      </c>
      <c r="F868" s="731"/>
      <c r="G868" s="731"/>
      <c r="H868" s="826"/>
      <c r="I868" s="730" t="s">
        <v>308</v>
      </c>
      <c r="J868" s="730" t="s">
        <v>308</v>
      </c>
      <c r="K868" s="730">
        <v>0</v>
      </c>
      <c r="L868" s="730" t="s">
        <v>308</v>
      </c>
      <c r="M868" s="868"/>
      <c r="N868" s="772">
        <v>0</v>
      </c>
      <c r="O868" s="772" t="s">
        <v>742</v>
      </c>
      <c r="P868" s="772" t="b">
        <v>1</v>
      </c>
      <c r="Q868" s="772" t="e">
        <v>#VALUE!</v>
      </c>
      <c r="R868" s="868"/>
      <c r="S868" s="868"/>
      <c r="T868" s="868"/>
      <c r="U868" s="868"/>
      <c r="V868" s="868"/>
      <c r="W868" s="868"/>
      <c r="X868" s="868"/>
      <c r="Y868" s="868"/>
      <c r="Z868" s="776"/>
      <c r="AA868" s="868"/>
      <c r="AB868" s="868"/>
      <c r="AC868" s="868"/>
      <c r="AD868" s="868"/>
      <c r="AE868" s="775"/>
      <c r="AF868" s="776"/>
      <c r="AG868" s="918"/>
      <c r="AH868" s="918"/>
      <c r="AI868" s="918"/>
      <c r="AJ868" s="778"/>
      <c r="AK868" s="894"/>
      <c r="AL868" s="895"/>
      <c r="AM868" s="895"/>
      <c r="AN868" s="895"/>
      <c r="AO868" s="895"/>
      <c r="AP868" s="895"/>
      <c r="AQ868" s="895"/>
      <c r="AR868" s="895"/>
      <c r="AS868" s="895"/>
      <c r="AT868" s="895"/>
      <c r="AU868" s="895"/>
      <c r="AV868" s="895"/>
      <c r="AW868" s="895"/>
      <c r="AX868" s="895"/>
      <c r="AY868" s="895"/>
      <c r="AZ868" s="895"/>
      <c r="BA868" s="895"/>
      <c r="BB868" s="895"/>
      <c r="BC868" s="895"/>
      <c r="BD868" s="895"/>
      <c r="BE868" s="895"/>
      <c r="BF868" s="895"/>
      <c r="BG868" s="895"/>
      <c r="BH868" s="895"/>
      <c r="BI868" s="895"/>
      <c r="BJ868" s="895"/>
      <c r="BK868" s="895"/>
      <c r="BL868" s="895"/>
      <c r="BM868" s="895"/>
      <c r="BN868" s="895"/>
      <c r="BO868" s="895"/>
      <c r="BP868" s="895"/>
      <c r="BQ868" s="895"/>
      <c r="BR868" s="895"/>
      <c r="BS868" s="895"/>
      <c r="BT868" s="895"/>
      <c r="BU868" s="895"/>
      <c r="BV868" s="895"/>
      <c r="BW868" s="895"/>
      <c r="BX868" s="895"/>
      <c r="BY868" s="895"/>
      <c r="BZ868" s="895"/>
      <c r="CA868" s="895"/>
      <c r="CB868" s="895"/>
      <c r="CC868" s="895"/>
      <c r="CD868" s="895"/>
      <c r="CE868" s="895"/>
      <c r="CF868" s="895"/>
      <c r="CG868" s="895"/>
      <c r="CH868" s="895"/>
      <c r="CI868" s="895"/>
      <c r="CJ868" s="895"/>
      <c r="CK868" s="868"/>
      <c r="CL868" s="868"/>
      <c r="CM868" s="868"/>
      <c r="CN868" s="885"/>
      <c r="CO868" s="868"/>
      <c r="CP868" s="868"/>
      <c r="CQ868" s="772"/>
      <c r="CR868" s="772"/>
      <c r="CS868" s="869"/>
      <c r="CT868" s="782"/>
      <c r="CU868" s="866"/>
      <c r="CV868" s="776"/>
      <c r="CW868" s="776"/>
      <c r="CX868" s="782"/>
      <c r="CY868" s="870"/>
      <c r="CZ868" s="870"/>
      <c r="DA868" s="871"/>
      <c r="DB868" s="871"/>
      <c r="DC868" s="871"/>
      <c r="DD868" s="871"/>
      <c r="DE868" s="871"/>
      <c r="DF868" s="871"/>
      <c r="DG868" s="871"/>
      <c r="DH868" s="872"/>
      <c r="DI868" s="776"/>
      <c r="DJ868" s="776"/>
      <c r="DK868" s="776"/>
      <c r="DL868" s="776"/>
      <c r="DM868" s="776"/>
      <c r="DN868" s="776"/>
      <c r="DO868" s="873"/>
      <c r="DP868" s="776"/>
      <c r="DQ868" s="776"/>
      <c r="DR868" s="776"/>
      <c r="DS868" s="872"/>
      <c r="DT868" s="752">
        <v>0</v>
      </c>
      <c r="DU868" s="753" t="s">
        <v>308</v>
      </c>
      <c r="DV868" s="753" t="s">
        <v>308</v>
      </c>
      <c r="DW868" s="754" t="s">
        <v>308</v>
      </c>
      <c r="DX868" s="755" t="s">
        <v>308</v>
      </c>
      <c r="DY868" s="754" t="e">
        <v>#VALUE!</v>
      </c>
      <c r="DZ868" s="754" t="e">
        <v>#VALUE!</v>
      </c>
      <c r="EA868" s="754"/>
      <c r="EB868" s="755"/>
    </row>
    <row r="869" spans="1:266" ht="17.25" hidden="1" customHeight="1" outlineLevel="1" x14ac:dyDescent="0.35">
      <c r="A869" s="618" t="s">
        <v>308</v>
      </c>
      <c r="B869" s="730">
        <v>131</v>
      </c>
      <c r="C869" s="730" t="s">
        <v>741</v>
      </c>
      <c r="D869" s="730" t="s">
        <v>741</v>
      </c>
      <c r="E869" s="730">
        <v>14</v>
      </c>
      <c r="F869" s="731"/>
      <c r="G869" s="731"/>
      <c r="H869" s="826"/>
      <c r="I869" s="730" t="s">
        <v>308</v>
      </c>
      <c r="J869" s="730" t="s">
        <v>308</v>
      </c>
      <c r="K869" s="730">
        <v>0</v>
      </c>
      <c r="L869" s="730" t="s">
        <v>308</v>
      </c>
      <c r="M869" s="868"/>
      <c r="N869" s="772">
        <v>0</v>
      </c>
      <c r="O869" s="772" t="s">
        <v>742</v>
      </c>
      <c r="P869" s="772" t="b">
        <v>1</v>
      </c>
      <c r="Q869" s="772" t="e">
        <v>#VALUE!</v>
      </c>
      <c r="R869" s="868"/>
      <c r="S869" s="868"/>
      <c r="T869" s="868"/>
      <c r="U869" s="868"/>
      <c r="V869" s="868"/>
      <c r="W869" s="868"/>
      <c r="X869" s="868"/>
      <c r="Y869" s="868"/>
      <c r="Z869" s="776"/>
      <c r="AA869" s="868"/>
      <c r="AB869" s="868"/>
      <c r="AC869" s="868"/>
      <c r="AD869" s="868"/>
      <c r="AE869" s="775"/>
      <c r="AF869" s="776"/>
      <c r="AG869" s="918"/>
      <c r="AH869" s="918"/>
      <c r="AI869" s="918"/>
      <c r="AJ869" s="778"/>
      <c r="AK869" s="894"/>
      <c r="AL869" s="895"/>
      <c r="AM869" s="895"/>
      <c r="AN869" s="895"/>
      <c r="AO869" s="895"/>
      <c r="AP869" s="895"/>
      <c r="AQ869" s="895"/>
      <c r="AR869" s="895"/>
      <c r="AS869" s="895"/>
      <c r="AT869" s="895"/>
      <c r="AU869" s="895"/>
      <c r="AV869" s="895"/>
      <c r="AW869" s="895"/>
      <c r="AX869" s="895"/>
      <c r="AY869" s="895"/>
      <c r="AZ869" s="895"/>
      <c r="BA869" s="895"/>
      <c r="BB869" s="895"/>
      <c r="BC869" s="895"/>
      <c r="BD869" s="895"/>
      <c r="BE869" s="895"/>
      <c r="BF869" s="895"/>
      <c r="BG869" s="895"/>
      <c r="BH869" s="895"/>
      <c r="BI869" s="895"/>
      <c r="BJ869" s="895"/>
      <c r="BK869" s="895"/>
      <c r="BL869" s="895"/>
      <c r="BM869" s="895"/>
      <c r="BN869" s="895"/>
      <c r="BO869" s="895"/>
      <c r="BP869" s="895"/>
      <c r="BQ869" s="895"/>
      <c r="BR869" s="895"/>
      <c r="BS869" s="895"/>
      <c r="BT869" s="895"/>
      <c r="BU869" s="895"/>
      <c r="BV869" s="895"/>
      <c r="BW869" s="895"/>
      <c r="BX869" s="895"/>
      <c r="BY869" s="895"/>
      <c r="BZ869" s="895"/>
      <c r="CA869" s="895"/>
      <c r="CB869" s="895"/>
      <c r="CC869" s="895"/>
      <c r="CD869" s="895"/>
      <c r="CE869" s="895"/>
      <c r="CF869" s="895"/>
      <c r="CG869" s="895"/>
      <c r="CH869" s="895"/>
      <c r="CI869" s="895"/>
      <c r="CJ869" s="895"/>
      <c r="CK869" s="868"/>
      <c r="CL869" s="868"/>
      <c r="CM869" s="868"/>
      <c r="CN869" s="885"/>
      <c r="CO869" s="868"/>
      <c r="CP869" s="868"/>
      <c r="CQ869" s="772"/>
      <c r="CR869" s="772"/>
      <c r="CS869" s="869"/>
      <c r="CT869" s="782"/>
      <c r="CU869" s="866"/>
      <c r="CV869" s="776"/>
      <c r="CW869" s="776"/>
      <c r="CX869" s="782"/>
      <c r="CY869" s="870"/>
      <c r="CZ869" s="870"/>
      <c r="DA869" s="871"/>
      <c r="DB869" s="871"/>
      <c r="DC869" s="871"/>
      <c r="DD869" s="871"/>
      <c r="DE869" s="871"/>
      <c r="DF869" s="871"/>
      <c r="DG869" s="871"/>
      <c r="DH869" s="872"/>
      <c r="DI869" s="776"/>
      <c r="DJ869" s="776"/>
      <c r="DK869" s="776"/>
      <c r="DL869" s="776"/>
      <c r="DM869" s="776"/>
      <c r="DN869" s="776"/>
      <c r="DO869" s="873"/>
      <c r="DP869" s="776"/>
      <c r="DQ869" s="776"/>
      <c r="DR869" s="776"/>
      <c r="DS869" s="872"/>
      <c r="DT869" s="752">
        <v>0</v>
      </c>
      <c r="DU869" s="753" t="s">
        <v>308</v>
      </c>
      <c r="DV869" s="753" t="s">
        <v>308</v>
      </c>
      <c r="DW869" s="754" t="s">
        <v>308</v>
      </c>
      <c r="DX869" s="755" t="s">
        <v>308</v>
      </c>
      <c r="DY869" s="754" t="e">
        <v>#VALUE!</v>
      </c>
      <c r="DZ869" s="754" t="e">
        <v>#VALUE!</v>
      </c>
      <c r="EA869" s="754"/>
      <c r="EB869" s="755"/>
    </row>
    <row r="870" spans="1:266" ht="17.25" hidden="1" customHeight="1" outlineLevel="1" x14ac:dyDescent="0.35">
      <c r="A870" s="618" t="s">
        <v>308</v>
      </c>
      <c r="B870" s="730">
        <v>132</v>
      </c>
      <c r="C870" s="730" t="s">
        <v>741</v>
      </c>
      <c r="D870" s="730" t="s">
        <v>741</v>
      </c>
      <c r="E870" s="730">
        <v>14</v>
      </c>
      <c r="F870" s="731"/>
      <c r="G870" s="731"/>
      <c r="H870" s="826"/>
      <c r="I870" s="730" t="s">
        <v>308</v>
      </c>
      <c r="J870" s="730" t="s">
        <v>308</v>
      </c>
      <c r="K870" s="730">
        <v>0</v>
      </c>
      <c r="L870" s="730" t="s">
        <v>308</v>
      </c>
      <c r="M870" s="868"/>
      <c r="N870" s="868">
        <v>0</v>
      </c>
      <c r="O870" s="868" t="s">
        <v>742</v>
      </c>
      <c r="P870" s="868" t="b">
        <v>1</v>
      </c>
      <c r="Q870" s="868" t="e">
        <v>#VALUE!</v>
      </c>
      <c r="R870" s="868"/>
      <c r="S870" s="868"/>
      <c r="T870" s="868"/>
      <c r="U870" s="868"/>
      <c r="V870" s="868"/>
      <c r="W870" s="868"/>
      <c r="X870" s="868"/>
      <c r="Y870" s="868"/>
      <c r="Z870" s="776"/>
      <c r="AA870" s="868"/>
      <c r="AB870" s="868"/>
      <c r="AC870" s="868"/>
      <c r="AD870" s="868"/>
      <c r="AE870" s="864"/>
      <c r="AF870" s="776"/>
      <c r="AG870" s="777"/>
      <c r="AH870" s="777"/>
      <c r="AI870" s="777"/>
      <c r="AJ870" s="778"/>
      <c r="AK870" s="779"/>
      <c r="AL870" s="778"/>
      <c r="AM870" s="778"/>
      <c r="AN870" s="778"/>
      <c r="AO870" s="778"/>
      <c r="AP870" s="778"/>
      <c r="AQ870" s="778"/>
      <c r="AR870" s="778"/>
      <c r="AS870" s="778"/>
      <c r="AT870" s="778"/>
      <c r="AU870" s="778"/>
      <c r="AV870" s="778"/>
      <c r="AW870" s="778"/>
      <c r="AX870" s="778"/>
      <c r="AY870" s="778"/>
      <c r="AZ870" s="778"/>
      <c r="BA870" s="778"/>
      <c r="BB870" s="778"/>
      <c r="BC870" s="778"/>
      <c r="BD870" s="778"/>
      <c r="BE870" s="778"/>
      <c r="BF870" s="778"/>
      <c r="BG870" s="778"/>
      <c r="BH870" s="778"/>
      <c r="BI870" s="778"/>
      <c r="BJ870" s="778"/>
      <c r="BK870" s="778"/>
      <c r="BL870" s="778"/>
      <c r="BM870" s="778"/>
      <c r="BN870" s="778"/>
      <c r="BO870" s="778"/>
      <c r="BP870" s="778"/>
      <c r="BQ870" s="778"/>
      <c r="BR870" s="778"/>
      <c r="BS870" s="778"/>
      <c r="BT870" s="778"/>
      <c r="BU870" s="778"/>
      <c r="BV870" s="778"/>
      <c r="BW870" s="778"/>
      <c r="BX870" s="778"/>
      <c r="BY870" s="778"/>
      <c r="BZ870" s="778"/>
      <c r="CA870" s="778"/>
      <c r="CB870" s="778"/>
      <c r="CC870" s="778"/>
      <c r="CD870" s="778"/>
      <c r="CE870" s="778"/>
      <c r="CF870" s="778"/>
      <c r="CG870" s="778"/>
      <c r="CH870" s="778"/>
      <c r="CI870" s="778"/>
      <c r="CJ870" s="778"/>
      <c r="CK870" s="772"/>
      <c r="CL870" s="772"/>
      <c r="CM870" s="772"/>
      <c r="CN870" s="886"/>
      <c r="CO870" s="772"/>
      <c r="CP870" s="772"/>
      <c r="CQ870" s="772"/>
      <c r="CR870" s="772"/>
      <c r="CS870" s="869"/>
      <c r="CT870" s="782"/>
      <c r="CU870" s="783"/>
      <c r="CV870" s="776"/>
      <c r="CW870" s="776"/>
      <c r="CX870" s="782"/>
      <c r="CY870" s="870"/>
      <c r="CZ870" s="870"/>
      <c r="DA870" s="871"/>
      <c r="DB870" s="871"/>
      <c r="DC870" s="871"/>
      <c r="DD870" s="871"/>
      <c r="DE870" s="871"/>
      <c r="DF870" s="871"/>
      <c r="DG870" s="871"/>
      <c r="DH870" s="872"/>
      <c r="DI870" s="776"/>
      <c r="DJ870" s="776"/>
      <c r="DK870" s="776"/>
      <c r="DL870" s="776"/>
      <c r="DM870" s="776"/>
      <c r="DN870" s="776"/>
      <c r="DO870" s="936"/>
      <c r="DP870" s="774"/>
      <c r="DQ870" s="774"/>
      <c r="DR870" s="774"/>
      <c r="DS870" s="872"/>
      <c r="DT870" s="752">
        <v>0</v>
      </c>
      <c r="DU870" s="753" t="s">
        <v>308</v>
      </c>
      <c r="DV870" s="753" t="s">
        <v>308</v>
      </c>
      <c r="DW870" s="754" t="s">
        <v>308</v>
      </c>
      <c r="DX870" s="755" t="s">
        <v>308</v>
      </c>
      <c r="DY870" s="754" t="e">
        <v>#VALUE!</v>
      </c>
      <c r="DZ870" s="754" t="e">
        <v>#VALUE!</v>
      </c>
      <c r="EA870" s="754"/>
      <c r="EB870" s="755"/>
    </row>
    <row r="871" spans="1:266" ht="17.25" hidden="1" customHeight="1" outlineLevel="1" x14ac:dyDescent="0.35">
      <c r="A871" s="618" t="s">
        <v>308</v>
      </c>
      <c r="B871" s="730">
        <v>133</v>
      </c>
      <c r="C871" s="730" t="s">
        <v>741</v>
      </c>
      <c r="D871" s="730" t="s">
        <v>741</v>
      </c>
      <c r="E871" s="730">
        <v>14</v>
      </c>
      <c r="F871" s="731"/>
      <c r="G871" s="731"/>
      <c r="H871" s="826"/>
      <c r="I871" s="730" t="s">
        <v>308</v>
      </c>
      <c r="J871" s="730" t="s">
        <v>308</v>
      </c>
      <c r="K871" s="730">
        <v>0</v>
      </c>
      <c r="L871" s="730" t="s">
        <v>308</v>
      </c>
      <c r="M871" s="868"/>
      <c r="N871" s="868">
        <v>0</v>
      </c>
      <c r="O871" s="868" t="s">
        <v>742</v>
      </c>
      <c r="P871" s="868" t="b">
        <v>1</v>
      </c>
      <c r="Q871" s="868" t="e">
        <v>#VALUE!</v>
      </c>
      <c r="R871" s="868"/>
      <c r="S871" s="868"/>
      <c r="T871" s="868"/>
      <c r="U871" s="868"/>
      <c r="V871" s="868"/>
      <c r="W871" s="868"/>
      <c r="X871" s="868"/>
      <c r="Y871" s="868"/>
      <c r="Z871" s="776"/>
      <c r="AA871" s="868"/>
      <c r="AB871" s="868"/>
      <c r="AC871" s="868"/>
      <c r="AD871" s="868"/>
      <c r="AE871" s="864"/>
      <c r="AF871" s="776"/>
      <c r="AG871" s="777"/>
      <c r="AH871" s="777"/>
      <c r="AI871" s="777"/>
      <c r="AJ871" s="778"/>
      <c r="AK871" s="779"/>
      <c r="AL871" s="778"/>
      <c r="AM871" s="778"/>
      <c r="AN871" s="778"/>
      <c r="AO871" s="778"/>
      <c r="AP871" s="778"/>
      <c r="AQ871" s="778"/>
      <c r="AR871" s="778"/>
      <c r="AS871" s="778"/>
      <c r="AT871" s="778"/>
      <c r="AU871" s="778"/>
      <c r="AV871" s="778"/>
      <c r="AW871" s="778"/>
      <c r="AX871" s="778"/>
      <c r="AY871" s="778"/>
      <c r="AZ871" s="778"/>
      <c r="BA871" s="778"/>
      <c r="BB871" s="778"/>
      <c r="BC871" s="778"/>
      <c r="BD871" s="778"/>
      <c r="BE871" s="778"/>
      <c r="BF871" s="778"/>
      <c r="BG871" s="778"/>
      <c r="BH871" s="778"/>
      <c r="BI871" s="778"/>
      <c r="BJ871" s="778"/>
      <c r="BK871" s="778"/>
      <c r="BL871" s="778"/>
      <c r="BM871" s="778"/>
      <c r="BN871" s="778"/>
      <c r="BO871" s="778"/>
      <c r="BP871" s="778"/>
      <c r="BQ871" s="778"/>
      <c r="BR871" s="778"/>
      <c r="BS871" s="778"/>
      <c r="BT871" s="778"/>
      <c r="BU871" s="778"/>
      <c r="BV871" s="778"/>
      <c r="BW871" s="778"/>
      <c r="BX871" s="778"/>
      <c r="BY871" s="778"/>
      <c r="BZ871" s="778"/>
      <c r="CA871" s="778"/>
      <c r="CB871" s="778"/>
      <c r="CC871" s="778"/>
      <c r="CD871" s="778"/>
      <c r="CE871" s="778"/>
      <c r="CF871" s="778"/>
      <c r="CG871" s="778"/>
      <c r="CH871" s="778"/>
      <c r="CI871" s="778"/>
      <c r="CJ871" s="778"/>
      <c r="CK871" s="772"/>
      <c r="CL871" s="772"/>
      <c r="CM871" s="772"/>
      <c r="CN871" s="886"/>
      <c r="CO871" s="772"/>
      <c r="CP871" s="772"/>
      <c r="CQ871" s="772"/>
      <c r="CR871" s="772"/>
      <c r="CS871" s="869"/>
      <c r="CT871" s="782"/>
      <c r="CU871" s="783"/>
      <c r="CV871" s="776"/>
      <c r="CW871" s="776"/>
      <c r="CX871" s="782"/>
      <c r="CY871" s="870"/>
      <c r="CZ871" s="870"/>
      <c r="DA871" s="871"/>
      <c r="DB871" s="871"/>
      <c r="DC871" s="871"/>
      <c r="DD871" s="871"/>
      <c r="DE871" s="871"/>
      <c r="DF871" s="871"/>
      <c r="DG871" s="871"/>
      <c r="DH871" s="872"/>
      <c r="DI871" s="776"/>
      <c r="DJ871" s="776"/>
      <c r="DK871" s="776"/>
      <c r="DL871" s="776"/>
      <c r="DM871" s="776"/>
      <c r="DN871" s="776"/>
      <c r="DO871" s="936"/>
      <c r="DP871" s="774"/>
      <c r="DQ871" s="774"/>
      <c r="DR871" s="774"/>
      <c r="DS871" s="872"/>
      <c r="DT871" s="752">
        <v>0</v>
      </c>
      <c r="DU871" s="753" t="s">
        <v>308</v>
      </c>
      <c r="DV871" s="753" t="s">
        <v>308</v>
      </c>
      <c r="DW871" s="754" t="s">
        <v>308</v>
      </c>
      <c r="DX871" s="755" t="s">
        <v>308</v>
      </c>
      <c r="DY871" s="754" t="e">
        <v>#VALUE!</v>
      </c>
      <c r="DZ871" s="754" t="e">
        <v>#VALUE!</v>
      </c>
      <c r="EA871" s="754"/>
      <c r="EB871" s="755"/>
    </row>
    <row r="872" spans="1:266" ht="17.25" customHeight="1" collapsed="1" x14ac:dyDescent="0.35">
      <c r="A872" s="618" t="s">
        <v>308</v>
      </c>
      <c r="B872" s="823" t="s">
        <v>1911</v>
      </c>
      <c r="C872" s="824"/>
      <c r="D872" s="824"/>
      <c r="E872" s="824"/>
      <c r="F872" s="717"/>
      <c r="G872" s="717"/>
      <c r="H872" s="730"/>
      <c r="I872" s="730"/>
      <c r="J872" s="730"/>
      <c r="K872" s="730"/>
      <c r="L872" s="730"/>
      <c r="M872" s="730"/>
      <c r="N872" s="730"/>
      <c r="O872" s="730"/>
      <c r="P872" s="730"/>
      <c r="Q872" s="730"/>
      <c r="R872" s="730"/>
      <c r="S872" s="730"/>
      <c r="T872" s="730"/>
      <c r="U872" s="730"/>
      <c r="V872" s="730"/>
      <c r="W872" s="730"/>
      <c r="X872" s="730"/>
      <c r="Y872" s="730"/>
      <c r="Z872" s="826"/>
      <c r="AA872" s="730"/>
      <c r="AB872" s="730"/>
      <c r="AC872" s="730"/>
      <c r="AD872" s="827">
        <v>33804</v>
      </c>
      <c r="AE872" s="827">
        <v>27882</v>
      </c>
      <c r="AF872" s="826">
        <v>0</v>
      </c>
      <c r="AG872" s="828"/>
      <c r="AH872" s="828"/>
      <c r="AI872" s="828"/>
      <c r="AJ872" s="674"/>
      <c r="AK872" s="829"/>
      <c r="AL872" s="674"/>
      <c r="AM872" s="674"/>
      <c r="AN872" s="674"/>
      <c r="AO872" s="674"/>
      <c r="AP872" s="674"/>
      <c r="AQ872" s="674"/>
      <c r="AR872" s="674"/>
      <c r="AS872" s="674"/>
      <c r="AT872" s="674"/>
      <c r="AU872" s="674"/>
      <c r="AV872" s="674"/>
      <c r="AW872" s="674"/>
      <c r="AX872" s="674"/>
      <c r="AY872" s="674"/>
      <c r="AZ872" s="674"/>
      <c r="BA872" s="674"/>
      <c r="BB872" s="674"/>
      <c r="BC872" s="674"/>
      <c r="BD872" s="674"/>
      <c r="BE872" s="674"/>
      <c r="BF872" s="674"/>
      <c r="BG872" s="674"/>
      <c r="BH872" s="674"/>
      <c r="BI872" s="674"/>
      <c r="BJ872" s="674"/>
      <c r="BK872" s="674"/>
      <c r="BL872" s="674"/>
      <c r="BM872" s="674"/>
      <c r="BN872" s="674"/>
      <c r="BO872" s="674"/>
      <c r="BP872" s="674"/>
      <c r="BQ872" s="674"/>
      <c r="BR872" s="674"/>
      <c r="BS872" s="674"/>
      <c r="BT872" s="674"/>
      <c r="BU872" s="674"/>
      <c r="BV872" s="674"/>
      <c r="BW872" s="674"/>
      <c r="BX872" s="674"/>
      <c r="BY872" s="674"/>
      <c r="BZ872" s="674"/>
      <c r="CA872" s="674"/>
      <c r="CB872" s="674"/>
      <c r="CC872" s="674"/>
      <c r="CD872" s="674"/>
      <c r="CE872" s="674"/>
      <c r="CF872" s="674"/>
      <c r="CG872" s="674"/>
      <c r="CH872" s="674"/>
      <c r="CI872" s="674"/>
      <c r="CJ872" s="674"/>
      <c r="CK872" s="827"/>
      <c r="CL872" s="827">
        <v>0</v>
      </c>
      <c r="CM872" s="827"/>
      <c r="CN872" s="675">
        <v>4176</v>
      </c>
      <c r="CO872" s="827">
        <v>3168</v>
      </c>
      <c r="CP872" s="827">
        <v>3072</v>
      </c>
      <c r="CQ872" s="827">
        <v>22024</v>
      </c>
      <c r="CR872" s="827">
        <v>23637</v>
      </c>
      <c r="CS872" s="830"/>
      <c r="CT872" s="831"/>
      <c r="CU872" s="832"/>
      <c r="CV872" s="826"/>
      <c r="CW872" s="826"/>
      <c r="CX872" s="831"/>
      <c r="CY872" s="833">
        <v>0</v>
      </c>
      <c r="CZ872" s="833">
        <v>0</v>
      </c>
      <c r="DA872" s="752">
        <v>0</v>
      </c>
      <c r="DB872" s="752">
        <v>0</v>
      </c>
      <c r="DC872" s="752">
        <v>0</v>
      </c>
      <c r="DD872" s="752">
        <v>0</v>
      </c>
      <c r="DE872" s="752">
        <v>0</v>
      </c>
      <c r="DF872" s="752">
        <v>0</v>
      </c>
      <c r="DG872" s="752">
        <v>0</v>
      </c>
      <c r="DH872" s="834">
        <v>0</v>
      </c>
      <c r="DI872" s="826">
        <v>0</v>
      </c>
      <c r="DJ872" s="826">
        <v>0</v>
      </c>
      <c r="DK872" s="826">
        <v>0</v>
      </c>
      <c r="DL872" s="826">
        <v>0</v>
      </c>
      <c r="DM872" s="826">
        <v>0</v>
      </c>
      <c r="DN872" s="826">
        <v>0</v>
      </c>
      <c r="DO872" s="835">
        <v>0</v>
      </c>
      <c r="DP872" s="826"/>
      <c r="DQ872" s="826"/>
      <c r="DR872" s="826"/>
      <c r="DS872" s="834"/>
      <c r="DT872" s="752"/>
      <c r="DU872" s="836"/>
      <c r="DV872" s="836"/>
      <c r="DW872" s="826"/>
      <c r="DX872" s="837"/>
      <c r="DY872" s="826" t="s">
        <v>308</v>
      </c>
      <c r="DZ872" s="837" t="s">
        <v>308</v>
      </c>
      <c r="EA872" s="826"/>
      <c r="EB872" s="837"/>
    </row>
    <row r="873" spans="1:266" ht="16.5" customHeight="1" x14ac:dyDescent="0.35">
      <c r="A873" s="625">
        <v>15</v>
      </c>
      <c r="B873" s="838"/>
      <c r="C873" s="839"/>
      <c r="D873" s="839"/>
      <c r="E873" s="839"/>
      <c r="F873" s="917"/>
      <c r="G873" s="917"/>
      <c r="H873" s="841"/>
      <c r="Y873" s="619"/>
      <c r="Z873" s="635"/>
      <c r="AF873" s="635">
        <v>0</v>
      </c>
      <c r="AK873" s="625"/>
      <c r="AL873" s="619"/>
      <c r="AM873" s="619"/>
      <c r="AN873" s="619"/>
      <c r="AO873" s="619"/>
      <c r="AP873" s="619"/>
      <c r="AQ873" s="619"/>
      <c r="AR873" s="619"/>
      <c r="AS873" s="619"/>
      <c r="AT873" s="619"/>
      <c r="AU873" s="619"/>
      <c r="AV873" s="619"/>
      <c r="AW873" s="619"/>
      <c r="AX873" s="619"/>
      <c r="AY873" s="619"/>
      <c r="AZ873" s="619"/>
      <c r="BA873" s="619"/>
      <c r="BB873" s="619"/>
      <c r="BC873" s="619"/>
      <c r="BD873" s="619"/>
      <c r="BE873" s="619"/>
      <c r="BF873" s="619"/>
      <c r="BG873" s="619"/>
      <c r="BH873" s="619"/>
      <c r="BI873" s="619"/>
      <c r="BJ873" s="619"/>
      <c r="BK873" s="619"/>
      <c r="BL873" s="619"/>
      <c r="BM873" s="619"/>
      <c r="BN873" s="619"/>
      <c r="BO873" s="619"/>
      <c r="BP873" s="619"/>
      <c r="BQ873" s="619"/>
      <c r="BR873" s="619"/>
      <c r="BS873" s="619"/>
      <c r="BT873" s="619"/>
      <c r="BU873" s="619"/>
      <c r="BV873" s="619"/>
      <c r="BW873" s="619"/>
      <c r="BX873" s="619"/>
      <c r="BY873" s="619"/>
      <c r="BZ873" s="619"/>
      <c r="CA873" s="619"/>
      <c r="CB873" s="619"/>
      <c r="CC873" s="619"/>
      <c r="CD873" s="619"/>
      <c r="CE873" s="619"/>
      <c r="CF873" s="619"/>
      <c r="CG873" s="619"/>
      <c r="CH873" s="619"/>
      <c r="CI873" s="619"/>
      <c r="CJ873" s="619"/>
      <c r="CV873" s="635"/>
      <c r="CW873" s="635"/>
      <c r="CY873" s="630">
        <v>0</v>
      </c>
      <c r="CZ873" s="630">
        <v>0</v>
      </c>
      <c r="DA873" s="634">
        <v>0</v>
      </c>
      <c r="DB873" s="634">
        <v>0</v>
      </c>
      <c r="DC873" s="634">
        <v>0</v>
      </c>
      <c r="DD873" s="634">
        <v>0</v>
      </c>
      <c r="DE873" s="634">
        <v>0</v>
      </c>
      <c r="DF873" s="634">
        <v>0</v>
      </c>
      <c r="DG873" s="634">
        <v>0</v>
      </c>
      <c r="DH873" s="624">
        <v>0</v>
      </c>
      <c r="DI873" s="635">
        <v>0</v>
      </c>
      <c r="DJ873" s="635">
        <v>0</v>
      </c>
      <c r="DK873" s="635">
        <v>0</v>
      </c>
      <c r="DL873" s="635">
        <v>0</v>
      </c>
      <c r="DM873" s="635">
        <v>0</v>
      </c>
      <c r="DN873" s="635">
        <v>0</v>
      </c>
      <c r="DO873" s="632">
        <v>0</v>
      </c>
    </row>
    <row r="874" spans="1:266" ht="16.5" customHeight="1" x14ac:dyDescent="0.35">
      <c r="A874" s="625">
        <v>15</v>
      </c>
      <c r="B874" s="664" t="s">
        <v>1912</v>
      </c>
      <c r="C874" s="665">
        <v>72</v>
      </c>
      <c r="D874" s="665"/>
      <c r="E874" s="665"/>
      <c r="F874" s="666" t="s">
        <v>409</v>
      </c>
      <c r="G874" s="666"/>
      <c r="H874" s="844"/>
      <c r="I874" s="667"/>
      <c r="J874" s="667"/>
      <c r="K874" s="667"/>
      <c r="L874" s="667"/>
      <c r="Y874" s="619"/>
      <c r="Z874" s="635"/>
      <c r="AF874" s="635">
        <v>0</v>
      </c>
      <c r="AK874" s="625"/>
      <c r="AL874" s="619"/>
      <c r="AM874" s="619"/>
      <c r="AN874" s="619"/>
      <c r="AO874" s="619"/>
      <c r="AP874" s="619"/>
      <c r="AQ874" s="619"/>
      <c r="AR874" s="619"/>
      <c r="AS874" s="619"/>
      <c r="AT874" s="619"/>
      <c r="AU874" s="619"/>
      <c r="AV874" s="619"/>
      <c r="AW874" s="619"/>
      <c r="AX874" s="619"/>
      <c r="AY874" s="619"/>
      <c r="AZ874" s="619"/>
      <c r="BA874" s="619"/>
      <c r="BB874" s="619"/>
      <c r="BC874" s="619"/>
      <c r="BD874" s="619"/>
      <c r="BE874" s="619"/>
      <c r="BF874" s="619"/>
      <c r="BG874" s="619"/>
      <c r="BH874" s="619"/>
      <c r="BI874" s="619"/>
      <c r="BJ874" s="619"/>
      <c r="BK874" s="619"/>
      <c r="BL874" s="619"/>
      <c r="BM874" s="619"/>
      <c r="BN874" s="619"/>
      <c r="BO874" s="619"/>
      <c r="BP874" s="619"/>
      <c r="BQ874" s="619"/>
      <c r="BR874" s="619"/>
      <c r="BS874" s="619"/>
      <c r="BT874" s="619"/>
      <c r="BU874" s="619"/>
      <c r="BV874" s="619"/>
      <c r="BW874" s="619"/>
      <c r="BX874" s="619"/>
      <c r="BY874" s="619"/>
      <c r="BZ874" s="619"/>
      <c r="CA874" s="619"/>
      <c r="CB874" s="619"/>
      <c r="CC874" s="619"/>
      <c r="CD874" s="619"/>
      <c r="CE874" s="619"/>
      <c r="CF874" s="619"/>
      <c r="CG874" s="619"/>
      <c r="CH874" s="619"/>
      <c r="CI874" s="619"/>
      <c r="CJ874" s="619"/>
      <c r="CV874" s="635"/>
      <c r="CW874" s="635"/>
      <c r="CY874" s="630">
        <v>0</v>
      </c>
      <c r="CZ874" s="630">
        <v>0</v>
      </c>
      <c r="DA874" s="634">
        <v>0</v>
      </c>
      <c r="DB874" s="634">
        <v>0</v>
      </c>
      <c r="DC874" s="634">
        <v>0</v>
      </c>
      <c r="DD874" s="634">
        <v>0</v>
      </c>
      <c r="DE874" s="634">
        <v>0</v>
      </c>
      <c r="DF874" s="634">
        <v>0</v>
      </c>
      <c r="DG874" s="634">
        <v>0</v>
      </c>
      <c r="DH874" s="624">
        <v>0</v>
      </c>
      <c r="DI874" s="635">
        <v>0</v>
      </c>
      <c r="DJ874" s="635">
        <v>0</v>
      </c>
      <c r="DK874" s="635">
        <v>0</v>
      </c>
      <c r="DL874" s="635">
        <v>0</v>
      </c>
      <c r="DM874" s="635">
        <v>0</v>
      </c>
      <c r="DN874" s="635">
        <v>0</v>
      </c>
      <c r="DO874" s="632">
        <v>0</v>
      </c>
    </row>
    <row r="875" spans="1:266" s="847" customFormat="1" ht="38.25" customHeight="1" x14ac:dyDescent="0.35">
      <c r="A875" s="618" t="s">
        <v>436</v>
      </c>
      <c r="B875" s="678" t="s">
        <v>426</v>
      </c>
      <c r="C875" s="678" t="s">
        <v>427</v>
      </c>
      <c r="D875" s="679" t="s">
        <v>428</v>
      </c>
      <c r="E875" s="678" t="s">
        <v>429</v>
      </c>
      <c r="F875" s="678" t="s">
        <v>430</v>
      </c>
      <c r="G875" s="680" t="s">
        <v>431</v>
      </c>
      <c r="H875" s="678" t="s">
        <v>432</v>
      </c>
      <c r="I875" s="678" t="s">
        <v>433</v>
      </c>
      <c r="J875" s="678" t="s">
        <v>434</v>
      </c>
      <c r="K875" s="678" t="s">
        <v>18</v>
      </c>
      <c r="L875" s="678" t="s">
        <v>435</v>
      </c>
      <c r="M875" s="678" t="s">
        <v>436</v>
      </c>
      <c r="N875" s="681" t="s">
        <v>437</v>
      </c>
      <c r="O875" s="681" t="s">
        <v>438</v>
      </c>
      <c r="P875" s="681" t="s">
        <v>439</v>
      </c>
      <c r="Q875" s="681" t="s">
        <v>219</v>
      </c>
      <c r="R875" s="678" t="s">
        <v>4</v>
      </c>
      <c r="S875" s="679" t="s">
        <v>440</v>
      </c>
      <c r="T875" s="678" t="s">
        <v>441</v>
      </c>
      <c r="U875" s="682" t="s">
        <v>442</v>
      </c>
      <c r="V875" s="682" t="s">
        <v>443</v>
      </c>
      <c r="W875" s="682" t="s">
        <v>444</v>
      </c>
      <c r="X875" s="682" t="s">
        <v>445</v>
      </c>
      <c r="Y875" s="845" t="s">
        <v>446</v>
      </c>
      <c r="Z875" s="845" t="s">
        <v>447</v>
      </c>
      <c r="AA875" s="678" t="s">
        <v>448</v>
      </c>
      <c r="AB875" s="678" t="s">
        <v>449</v>
      </c>
      <c r="AC875" s="678" t="s">
        <v>450</v>
      </c>
      <c r="AD875" s="678" t="s">
        <v>451</v>
      </c>
      <c r="AE875" s="678" t="s">
        <v>452</v>
      </c>
      <c r="AF875" s="678" t="s">
        <v>453</v>
      </c>
      <c r="AG875" s="678" t="s">
        <v>444</v>
      </c>
      <c r="AH875" s="693" t="s">
        <v>454</v>
      </c>
      <c r="AI875" s="678" t="s">
        <v>455</v>
      </c>
      <c r="AJ875" s="678" t="s">
        <v>456</v>
      </c>
      <c r="AK875" s="678" t="s">
        <v>457</v>
      </c>
      <c r="AL875" s="686" t="s">
        <v>458</v>
      </c>
      <c r="AM875" s="687" t="s">
        <v>459</v>
      </c>
      <c r="AN875" s="688" t="s">
        <v>460</v>
      </c>
      <c r="AO875" s="688" t="s">
        <v>461</v>
      </c>
      <c r="AP875" s="688" t="s">
        <v>462</v>
      </c>
      <c r="AQ875" s="688" t="s">
        <v>463</v>
      </c>
      <c r="AR875" s="688" t="s">
        <v>464</v>
      </c>
      <c r="AS875" s="688" t="s">
        <v>465</v>
      </c>
      <c r="AT875" s="688" t="s">
        <v>466</v>
      </c>
      <c r="AU875" s="688" t="s">
        <v>467</v>
      </c>
      <c r="AV875" s="688" t="s">
        <v>468</v>
      </c>
      <c r="AW875" s="688" t="s">
        <v>469</v>
      </c>
      <c r="AX875" s="688" t="s">
        <v>470</v>
      </c>
      <c r="AY875" s="688" t="s">
        <v>471</v>
      </c>
      <c r="AZ875" s="688" t="s">
        <v>472</v>
      </c>
      <c r="BA875" s="688" t="s">
        <v>473</v>
      </c>
      <c r="BB875" s="689" t="s">
        <v>474</v>
      </c>
      <c r="BC875" s="689" t="s">
        <v>475</v>
      </c>
      <c r="BD875" s="689" t="s">
        <v>476</v>
      </c>
      <c r="BE875" s="689" t="s">
        <v>477</v>
      </c>
      <c r="BF875" s="689" t="s">
        <v>478</v>
      </c>
      <c r="BG875" s="689" t="s">
        <v>479</v>
      </c>
      <c r="BH875" s="689" t="s">
        <v>480</v>
      </c>
      <c r="BI875" s="683" t="s">
        <v>481</v>
      </c>
      <c r="BJ875" s="690" t="s">
        <v>482</v>
      </c>
      <c r="BK875" s="687" t="s">
        <v>483</v>
      </c>
      <c r="BL875" s="683" t="s">
        <v>484</v>
      </c>
      <c r="BM875" s="683" t="s">
        <v>485</v>
      </c>
      <c r="BN875" s="689" t="s">
        <v>486</v>
      </c>
      <c r="BO875" s="689" t="s">
        <v>487</v>
      </c>
      <c r="BP875" s="689" t="s">
        <v>488</v>
      </c>
      <c r="BQ875" s="689" t="s">
        <v>460</v>
      </c>
      <c r="BR875" s="689" t="s">
        <v>489</v>
      </c>
      <c r="BS875" s="683" t="s">
        <v>490</v>
      </c>
      <c r="BT875" s="690" t="s">
        <v>482</v>
      </c>
      <c r="BU875" s="687" t="s">
        <v>491</v>
      </c>
      <c r="BV875" s="691" t="s">
        <v>492</v>
      </c>
      <c r="BW875" s="691" t="s">
        <v>493</v>
      </c>
      <c r="BX875" s="691" t="s">
        <v>494</v>
      </c>
      <c r="BY875" s="691" t="s">
        <v>495</v>
      </c>
      <c r="BZ875" s="691" t="s">
        <v>485</v>
      </c>
      <c r="CA875" s="691" t="s">
        <v>496</v>
      </c>
      <c r="CB875" s="691" t="s">
        <v>497</v>
      </c>
      <c r="CC875" s="691" t="s">
        <v>498</v>
      </c>
      <c r="CD875" s="691" t="s">
        <v>499</v>
      </c>
      <c r="CE875" s="691" t="s">
        <v>500</v>
      </c>
      <c r="CF875" s="691" t="s">
        <v>501</v>
      </c>
      <c r="CG875" s="691" t="s">
        <v>502</v>
      </c>
      <c r="CH875" s="691" t="s">
        <v>503</v>
      </c>
      <c r="CI875" s="691" t="s">
        <v>504</v>
      </c>
      <c r="CJ875" s="691" t="s">
        <v>505</v>
      </c>
      <c r="CK875" s="691" t="s">
        <v>506</v>
      </c>
      <c r="CL875" s="683" t="s">
        <v>507</v>
      </c>
      <c r="CM875" s="687" t="s">
        <v>508</v>
      </c>
      <c r="CN875" s="683" t="s">
        <v>509</v>
      </c>
      <c r="CO875" s="692" t="s">
        <v>510</v>
      </c>
      <c r="CP875" s="683" t="s">
        <v>511</v>
      </c>
      <c r="CQ875" s="681" t="s">
        <v>512</v>
      </c>
      <c r="CR875" s="678" t="s">
        <v>513</v>
      </c>
      <c r="CS875" s="678" t="s">
        <v>514</v>
      </c>
      <c r="CT875" s="679" t="s">
        <v>515</v>
      </c>
      <c r="CU875" s="846" t="s">
        <v>516</v>
      </c>
      <c r="CV875" s="679" t="s">
        <v>517</v>
      </c>
      <c r="CW875" s="678" t="s">
        <v>518</v>
      </c>
      <c r="CX875" s="678" t="s">
        <v>519</v>
      </c>
      <c r="CY875" s="678" t="s">
        <v>520</v>
      </c>
      <c r="CZ875" s="722" t="s">
        <v>444</v>
      </c>
      <c r="DA875" s="695" t="s">
        <v>521</v>
      </c>
      <c r="DB875" s="695" t="s">
        <v>522</v>
      </c>
      <c r="DC875" s="695" t="s">
        <v>523</v>
      </c>
      <c r="DD875" s="695" t="s">
        <v>219</v>
      </c>
      <c r="DE875" s="695" t="s">
        <v>217</v>
      </c>
      <c r="DF875" s="695" t="s">
        <v>437</v>
      </c>
      <c r="DG875" s="695" t="s">
        <v>438</v>
      </c>
      <c r="DH875" s="678" t="s">
        <v>745</v>
      </c>
      <c r="DI875" s="679" t="s">
        <v>525</v>
      </c>
      <c r="DJ875" s="679" t="s">
        <v>526</v>
      </c>
      <c r="DK875" s="679" t="s">
        <v>527</v>
      </c>
      <c r="DL875" s="678" t="s">
        <v>528</v>
      </c>
      <c r="DM875" s="679" t="s">
        <v>529</v>
      </c>
      <c r="DN875" s="679" t="s">
        <v>530</v>
      </c>
      <c r="DO875" s="846" t="s">
        <v>531</v>
      </c>
      <c r="DP875" s="679" t="s">
        <v>532</v>
      </c>
      <c r="DQ875" s="700" t="s">
        <v>533</v>
      </c>
      <c r="DR875" s="679" t="s">
        <v>534</v>
      </c>
      <c r="DS875" s="678" t="s">
        <v>535</v>
      </c>
      <c r="DT875" s="678" t="s">
        <v>536</v>
      </c>
      <c r="DU875" s="701" t="s">
        <v>537</v>
      </c>
      <c r="DV875" s="702" t="s">
        <v>538</v>
      </c>
      <c r="DW875" s="701" t="s">
        <v>539</v>
      </c>
      <c r="DX875" s="703" t="s">
        <v>540</v>
      </c>
      <c r="DY875" s="701" t="s">
        <v>539</v>
      </c>
      <c r="DZ875" s="703" t="s">
        <v>540</v>
      </c>
      <c r="EA875" s="702" t="s">
        <v>539</v>
      </c>
      <c r="EB875" s="704" t="s">
        <v>540</v>
      </c>
    </row>
    <row r="876" spans="1:266" s="705" customFormat="1" ht="17.25" customHeight="1" x14ac:dyDescent="0.35">
      <c r="A876" s="618" t="s">
        <v>308</v>
      </c>
      <c r="B876" s="678"/>
      <c r="C876" s="678"/>
      <c r="D876" s="678"/>
      <c r="E876" s="678"/>
      <c r="F876" s="717" t="s">
        <v>563</v>
      </c>
      <c r="G876" s="717"/>
      <c r="H876" s="679"/>
      <c r="I876" s="678"/>
      <c r="J876" s="678"/>
      <c r="K876" s="678"/>
      <c r="L876" s="678"/>
      <c r="M876" s="678"/>
      <c r="N876" s="678"/>
      <c r="O876" s="678"/>
      <c r="P876" s="678"/>
      <c r="Q876" s="678"/>
      <c r="R876" s="678"/>
      <c r="S876" s="678"/>
      <c r="T876" s="678"/>
      <c r="U876" s="678"/>
      <c r="V876" s="678"/>
      <c r="W876" s="678"/>
      <c r="X876" s="678"/>
      <c r="Y876" s="678"/>
      <c r="Z876" s="679"/>
      <c r="AA876" s="678"/>
      <c r="AB876" s="678"/>
      <c r="AC876" s="678"/>
      <c r="AD876" s="678"/>
      <c r="AE876" s="684"/>
      <c r="AF876" s="679">
        <v>0</v>
      </c>
      <c r="AG876" s="685"/>
      <c r="AH876" s="685"/>
      <c r="AI876" s="685"/>
      <c r="AJ876" s="678"/>
      <c r="AK876" s="684"/>
      <c r="AL876" s="678"/>
      <c r="AM876" s="678"/>
      <c r="AN876" s="678"/>
      <c r="AO876" s="678"/>
      <c r="AP876" s="678"/>
      <c r="AQ876" s="678"/>
      <c r="AR876" s="678"/>
      <c r="AS876" s="678"/>
      <c r="AT876" s="678"/>
      <c r="AU876" s="678"/>
      <c r="AV876" s="678"/>
      <c r="AW876" s="678"/>
      <c r="AX876" s="678"/>
      <c r="AY876" s="678"/>
      <c r="AZ876" s="678"/>
      <c r="BA876" s="678"/>
      <c r="BB876" s="678"/>
      <c r="BC876" s="678"/>
      <c r="BD876" s="678"/>
      <c r="BE876" s="678"/>
      <c r="BF876" s="678"/>
      <c r="BG876" s="678"/>
      <c r="BH876" s="678"/>
      <c r="BI876" s="678"/>
      <c r="BJ876" s="678"/>
      <c r="BK876" s="678"/>
      <c r="BL876" s="678"/>
      <c r="BM876" s="678"/>
      <c r="BN876" s="678"/>
      <c r="BO876" s="678"/>
      <c r="BP876" s="678"/>
      <c r="BQ876" s="678"/>
      <c r="BR876" s="678"/>
      <c r="BS876" s="678"/>
      <c r="BT876" s="678"/>
      <c r="BU876" s="678"/>
      <c r="BV876" s="678"/>
      <c r="BW876" s="678"/>
      <c r="BX876" s="678"/>
      <c r="BY876" s="678"/>
      <c r="BZ876" s="678"/>
      <c r="CA876" s="678"/>
      <c r="CB876" s="678"/>
      <c r="CC876" s="678"/>
      <c r="CD876" s="678"/>
      <c r="CE876" s="678"/>
      <c r="CF876" s="678"/>
      <c r="CG876" s="678"/>
      <c r="CH876" s="678"/>
      <c r="CI876" s="678"/>
      <c r="CJ876" s="678"/>
      <c r="CK876" s="678"/>
      <c r="CL876" s="678" t="s">
        <v>308</v>
      </c>
      <c r="CM876" s="678"/>
      <c r="CN876" s="929"/>
      <c r="CO876" s="678"/>
      <c r="CP876" s="678"/>
      <c r="CQ876" s="678" t="s">
        <v>308</v>
      </c>
      <c r="CR876" s="678" t="s">
        <v>308</v>
      </c>
      <c r="CS876" s="693"/>
      <c r="CT876" s="695"/>
      <c r="CU876" s="721"/>
      <c r="CV876" s="679"/>
      <c r="CW876" s="679"/>
      <c r="CX876" s="695"/>
      <c r="CY876" s="722">
        <v>0</v>
      </c>
      <c r="CZ876" s="722">
        <v>0</v>
      </c>
      <c r="DA876" s="695">
        <v>0</v>
      </c>
      <c r="DB876" s="695">
        <v>0</v>
      </c>
      <c r="DC876" s="695">
        <v>0</v>
      </c>
      <c r="DD876" s="695">
        <v>0</v>
      </c>
      <c r="DE876" s="695">
        <v>0</v>
      </c>
      <c r="DF876" s="695">
        <v>0</v>
      </c>
      <c r="DG876" s="695">
        <v>0</v>
      </c>
      <c r="DH876" s="679">
        <v>0</v>
      </c>
      <c r="DI876" s="679">
        <v>0</v>
      </c>
      <c r="DJ876" s="679">
        <v>0</v>
      </c>
      <c r="DK876" s="679">
        <v>0</v>
      </c>
      <c r="DL876" s="679">
        <v>0</v>
      </c>
      <c r="DM876" s="679">
        <v>0</v>
      </c>
      <c r="DN876" s="679">
        <v>0</v>
      </c>
      <c r="DO876" s="846">
        <v>0</v>
      </c>
      <c r="DP876" s="679"/>
      <c r="DQ876" s="679"/>
      <c r="DR876" s="679"/>
      <c r="DS876" s="679"/>
      <c r="DT876" s="752">
        <v>0</v>
      </c>
      <c r="DU876" s="684"/>
      <c r="DV876" s="684"/>
      <c r="DW876" s="679"/>
      <c r="DX876" s="724"/>
      <c r="DY876" s="679" t="s">
        <v>308</v>
      </c>
      <c r="DZ876" s="724" t="s">
        <v>308</v>
      </c>
      <c r="EA876" s="679"/>
      <c r="EB876" s="724"/>
    </row>
    <row r="877" spans="1:266" ht="17.25" customHeight="1" x14ac:dyDescent="0.35">
      <c r="A877" s="618" t="s">
        <v>1913</v>
      </c>
      <c r="B877" s="730">
        <v>73</v>
      </c>
      <c r="C877" s="730" t="s">
        <v>1914</v>
      </c>
      <c r="D877" s="730" t="s">
        <v>1915</v>
      </c>
      <c r="E877" s="730">
        <v>15</v>
      </c>
      <c r="F877" s="731" t="s">
        <v>574</v>
      </c>
      <c r="G877" s="732">
        <v>1</v>
      </c>
      <c r="H877" s="733">
        <v>46119</v>
      </c>
      <c r="I877" s="730">
        <v>36</v>
      </c>
      <c r="J877" s="730" t="s">
        <v>308</v>
      </c>
      <c r="K877" s="730">
        <v>37</v>
      </c>
      <c r="L877" s="730" t="s">
        <v>1916</v>
      </c>
      <c r="M877" s="734" t="s">
        <v>1913</v>
      </c>
      <c r="N877" s="735" t="s">
        <v>390</v>
      </c>
      <c r="O877" s="735" t="s">
        <v>390</v>
      </c>
      <c r="P877" s="735" t="s">
        <v>390</v>
      </c>
      <c r="Q877" s="735">
        <v>0</v>
      </c>
      <c r="R877" s="734">
        <v>880</v>
      </c>
      <c r="S877" s="734" t="s">
        <v>308</v>
      </c>
      <c r="T877" s="734" t="s">
        <v>1917</v>
      </c>
      <c r="U877" s="734">
        <v>880</v>
      </c>
      <c r="V877" s="734" t="s">
        <v>308</v>
      </c>
      <c r="W877" s="734" t="s">
        <v>218</v>
      </c>
      <c r="X877" s="736">
        <v>0</v>
      </c>
      <c r="Y877" s="734"/>
      <c r="Z877" s="737"/>
      <c r="AA877" s="734" t="s">
        <v>32</v>
      </c>
      <c r="AB877" s="734" t="s">
        <v>569</v>
      </c>
      <c r="AC877" s="734" t="s">
        <v>971</v>
      </c>
      <c r="AD877" s="734">
        <v>1914</v>
      </c>
      <c r="AE877" s="764">
        <v>1914</v>
      </c>
      <c r="AF877" s="737" t="s">
        <v>390</v>
      </c>
      <c r="AG877" s="765"/>
      <c r="AH877" s="765"/>
      <c r="AI877" s="765" t="s">
        <v>308</v>
      </c>
      <c r="AJ877" s="740">
        <v>3</v>
      </c>
      <c r="AK877" s="766"/>
      <c r="AL877" s="740"/>
      <c r="AM877" s="767">
        <v>0</v>
      </c>
      <c r="AN877" s="767"/>
      <c r="AO877" s="767"/>
      <c r="AP877" s="767">
        <v>0</v>
      </c>
      <c r="AQ877" s="767">
        <v>0</v>
      </c>
      <c r="AR877" s="767">
        <v>0</v>
      </c>
      <c r="AS877" s="767"/>
      <c r="AT877" s="767"/>
      <c r="AU877" s="767"/>
      <c r="AV877" s="767"/>
      <c r="AW877" s="767"/>
      <c r="AX877" s="767"/>
      <c r="AY877" s="767"/>
      <c r="AZ877" s="767"/>
      <c r="BA877" s="767"/>
      <c r="BB877" s="767">
        <v>0</v>
      </c>
      <c r="BC877" s="767">
        <v>0</v>
      </c>
      <c r="BD877" s="767">
        <v>0</v>
      </c>
      <c r="BE877" s="767">
        <v>0</v>
      </c>
      <c r="BF877" s="767">
        <v>0</v>
      </c>
      <c r="BG877" s="767">
        <v>0</v>
      </c>
      <c r="BH877" s="767">
        <v>0</v>
      </c>
      <c r="BI877" s="767">
        <v>0</v>
      </c>
      <c r="BJ877" s="767"/>
      <c r="BK877" s="767">
        <v>0</v>
      </c>
      <c r="BL877" s="767">
        <v>0</v>
      </c>
      <c r="BM877" s="767">
        <v>0</v>
      </c>
      <c r="BN877" s="767" t="s">
        <v>308</v>
      </c>
      <c r="BO877" s="767" t="s">
        <v>308</v>
      </c>
      <c r="BP877" s="767" t="s">
        <v>308</v>
      </c>
      <c r="BQ877" s="767" t="s">
        <v>308</v>
      </c>
      <c r="BR877" s="767"/>
      <c r="BS877" s="767">
        <v>0</v>
      </c>
      <c r="BT877" s="767"/>
      <c r="BU877" s="767">
        <v>0</v>
      </c>
      <c r="BV877" s="767">
        <v>0</v>
      </c>
      <c r="BW877" s="767">
        <v>0</v>
      </c>
      <c r="BX877" s="767">
        <v>0</v>
      </c>
      <c r="BY877" s="767">
        <v>0</v>
      </c>
      <c r="BZ877" s="767">
        <v>0</v>
      </c>
      <c r="CA877" s="767"/>
      <c r="CB877" s="767"/>
      <c r="CC877" s="767"/>
      <c r="CD877" s="767"/>
      <c r="CE877" s="767"/>
      <c r="CF877" s="767"/>
      <c r="CG877" s="767"/>
      <c r="CH877" s="767"/>
      <c r="CI877" s="767"/>
      <c r="CJ877" s="767"/>
      <c r="CK877" s="768">
        <v>211</v>
      </c>
      <c r="CL877" s="768">
        <v>0</v>
      </c>
      <c r="CM877" s="768" t="s">
        <v>397</v>
      </c>
      <c r="CN877" s="768" t="s">
        <v>397</v>
      </c>
      <c r="CO877" s="768">
        <v>0</v>
      </c>
      <c r="CP877" s="768">
        <v>0</v>
      </c>
      <c r="CQ877" s="768">
        <v>0</v>
      </c>
      <c r="CR877" s="735">
        <v>1363</v>
      </c>
      <c r="CS877" s="744"/>
      <c r="CT877" s="745">
        <v>46279</v>
      </c>
      <c r="CU877" s="859" t="s">
        <v>1918</v>
      </c>
      <c r="CV877" s="737"/>
      <c r="CW877" s="737"/>
      <c r="CX877" s="745">
        <v>46245</v>
      </c>
      <c r="CY877" s="747">
        <v>0</v>
      </c>
      <c r="CZ877" s="747" t="s">
        <v>308</v>
      </c>
      <c r="DA877" s="748">
        <v>0</v>
      </c>
      <c r="DB877" s="748">
        <v>0</v>
      </c>
      <c r="DC877" s="748">
        <v>0</v>
      </c>
      <c r="DD877" s="748" t="s">
        <v>397</v>
      </c>
      <c r="DE877" s="749" t="s">
        <v>390</v>
      </c>
      <c r="DF877" s="749" t="s">
        <v>390</v>
      </c>
      <c r="DG877" s="749" t="s">
        <v>390</v>
      </c>
      <c r="DH877" s="750">
        <v>0</v>
      </c>
      <c r="DI877" s="737" t="s">
        <v>397</v>
      </c>
      <c r="DJ877" s="737" t="s">
        <v>390</v>
      </c>
      <c r="DK877" s="737" t="s">
        <v>390</v>
      </c>
      <c r="DL877" s="737" t="s">
        <v>390</v>
      </c>
      <c r="DM877" s="737" t="s">
        <v>390</v>
      </c>
      <c r="DN877" s="737" t="s">
        <v>390</v>
      </c>
      <c r="DO877" s="762">
        <v>0</v>
      </c>
      <c r="DP877" s="737">
        <v>46276</v>
      </c>
      <c r="DQ877" s="737">
        <v>46276</v>
      </c>
      <c r="DR877" s="737">
        <v>46276</v>
      </c>
      <c r="DS877" s="750">
        <v>46276</v>
      </c>
      <c r="DT877" s="752">
        <v>46276</v>
      </c>
      <c r="DU877" s="753">
        <v>-7</v>
      </c>
      <c r="DV877" s="753" t="s">
        <v>308</v>
      </c>
      <c r="DW877" s="754">
        <v>46269</v>
      </c>
      <c r="DX877" s="755">
        <v>46269</v>
      </c>
      <c r="DY877" s="754" t="e">
        <v>#VALUE!</v>
      </c>
      <c r="DZ877" s="754" t="e">
        <v>#VALUE!</v>
      </c>
      <c r="EA877" s="754"/>
      <c r="EB877" s="754"/>
      <c r="HA877" s="756" t="s">
        <v>397</v>
      </c>
      <c r="HB877" s="756" t="s">
        <v>397</v>
      </c>
      <c r="HC877" s="756" t="s">
        <v>397</v>
      </c>
      <c r="HD877" s="756" t="s">
        <v>397</v>
      </c>
      <c r="HE877" s="756" t="s">
        <v>397</v>
      </c>
      <c r="HF877" s="756" t="s">
        <v>397</v>
      </c>
      <c r="HG877" s="756" t="s">
        <v>397</v>
      </c>
      <c r="HH877" s="756" t="s">
        <v>397</v>
      </c>
      <c r="HI877" s="756" t="s">
        <v>397</v>
      </c>
      <c r="HJ877" s="756" t="s">
        <v>397</v>
      </c>
      <c r="HK877"/>
      <c r="HL877"/>
      <c r="HM877"/>
      <c r="HN877" s="756" t="str">
        <f t="shared" ref="HN877:HN910" si="29">IF(HA877&lt;&gt;"X","SDI",IF(HE877&lt;&gt;"X","CBMJ",IF(HK877&lt;&gt;"X","AUTO PRINT","INHOUSE")))</f>
        <v>AUTO PRINT</v>
      </c>
      <c r="HO877"/>
      <c r="HP877" s="757" t="s">
        <v>572</v>
      </c>
      <c r="HQ877" s="757" t="s">
        <v>572</v>
      </c>
      <c r="HR877" s="757" t="s">
        <v>572</v>
      </c>
      <c r="HS877"/>
      <c r="HW877" s="758"/>
      <c r="HX877"/>
      <c r="HY877" s="759" t="s">
        <v>3367</v>
      </c>
      <c r="HZ877" s="759" t="s">
        <v>3367</v>
      </c>
      <c r="IA877" s="759" t="s">
        <v>3367</v>
      </c>
      <c r="IC877" s="760" t="s">
        <v>572</v>
      </c>
      <c r="ID877" s="760" t="s">
        <v>572</v>
      </c>
      <c r="IE877" s="760" t="s">
        <v>572</v>
      </c>
      <c r="IF877" s="761" t="s">
        <v>572</v>
      </c>
      <c r="IG877" s="619" t="str">
        <f t="shared" ref="IG877:IG910" si="30">IF(COUNTIF(IC877:IF877,"AUTO PRINTING*")&gt;0,"AUTO PRINTING","IN HOUSE (MANUAL)")</f>
        <v>IN HOUSE (MANUAL)</v>
      </c>
      <c r="II877" s="761" t="s">
        <v>572</v>
      </c>
      <c r="IK877" s="761" t="str">
        <f>IFERROR(VLOOKUP($M877,#REF!,13,0),"IN HOUSE (MANUAL)")</f>
        <v>IN HOUSE (MANUAL)</v>
      </c>
      <c r="IM877" s="760" t="s">
        <v>572</v>
      </c>
      <c r="IN877" s="760" t="s">
        <v>572</v>
      </c>
      <c r="IO877" s="760" t="s">
        <v>572</v>
      </c>
      <c r="IQ877" s="760" t="s">
        <v>572</v>
      </c>
      <c r="IR877" s="760" t="s">
        <v>572</v>
      </c>
      <c r="IT877" s="760" t="s">
        <v>239</v>
      </c>
      <c r="IV877" s="760" t="s">
        <v>572</v>
      </c>
      <c r="IW877" s="760" t="s">
        <v>572</v>
      </c>
      <c r="IY877" s="760" t="s">
        <v>572</v>
      </c>
      <c r="IZ877" s="760" t="s">
        <v>572</v>
      </c>
      <c r="JB877" s="760" t="s">
        <v>572</v>
      </c>
      <c r="JC877" s="760" t="s">
        <v>572</v>
      </c>
      <c r="JE877" s="760">
        <v>0</v>
      </c>
      <c r="JF877" s="760" t="s">
        <v>572</v>
      </c>
    </row>
    <row r="878" spans="1:266" ht="17.25" customHeight="1" x14ac:dyDescent="0.35">
      <c r="A878" s="618" t="s">
        <v>1919</v>
      </c>
      <c r="B878" s="730">
        <v>74</v>
      </c>
      <c r="C878" s="730" t="s">
        <v>1920</v>
      </c>
      <c r="D878" s="730" t="s">
        <v>1920</v>
      </c>
      <c r="E878" s="730">
        <v>15</v>
      </c>
      <c r="F878" s="731" t="s">
        <v>1921</v>
      </c>
      <c r="G878" s="732">
        <v>2</v>
      </c>
      <c r="H878" s="733">
        <v>46120</v>
      </c>
      <c r="I878" s="730">
        <v>36</v>
      </c>
      <c r="J878" s="730" t="s">
        <v>308</v>
      </c>
      <c r="K878" s="730">
        <v>37</v>
      </c>
      <c r="L878" s="730" t="s">
        <v>1922</v>
      </c>
      <c r="M878" s="734" t="s">
        <v>1919</v>
      </c>
      <c r="N878" s="735" t="s">
        <v>390</v>
      </c>
      <c r="O878" s="735" t="s">
        <v>390</v>
      </c>
      <c r="P878" s="735" t="s">
        <v>390</v>
      </c>
      <c r="Q878" s="735">
        <v>0</v>
      </c>
      <c r="R878" s="734">
        <v>880</v>
      </c>
      <c r="S878" s="734" t="s">
        <v>308</v>
      </c>
      <c r="T878" s="734" t="s">
        <v>1923</v>
      </c>
      <c r="U878" s="734">
        <v>880</v>
      </c>
      <c r="V878" s="734" t="s">
        <v>308</v>
      </c>
      <c r="W878" s="734"/>
      <c r="X878" s="736"/>
      <c r="Y878" s="734"/>
      <c r="Z878" s="737"/>
      <c r="AA878" s="734" t="s">
        <v>32</v>
      </c>
      <c r="AB878" s="734" t="s">
        <v>569</v>
      </c>
      <c r="AC878" s="734" t="s">
        <v>971</v>
      </c>
      <c r="AD878" s="734">
        <v>3804</v>
      </c>
      <c r="AE878" s="764">
        <v>1986</v>
      </c>
      <c r="AF878" s="737" t="s">
        <v>390</v>
      </c>
      <c r="AG878" s="765" t="s">
        <v>1924</v>
      </c>
      <c r="AH878" s="765"/>
      <c r="AI878" s="765" t="s">
        <v>308</v>
      </c>
      <c r="AJ878" s="740">
        <v>4</v>
      </c>
      <c r="AK878" s="766"/>
      <c r="AL878" s="740"/>
      <c r="AM878" s="767">
        <v>0</v>
      </c>
      <c r="AN878" s="767"/>
      <c r="AO878" s="767"/>
      <c r="AP878" s="767">
        <v>0</v>
      </c>
      <c r="AQ878" s="767">
        <v>0</v>
      </c>
      <c r="AR878" s="767">
        <v>0</v>
      </c>
      <c r="AS878" s="767"/>
      <c r="AT878" s="767"/>
      <c r="AU878" s="767"/>
      <c r="AV878" s="767"/>
      <c r="AW878" s="767"/>
      <c r="AX878" s="767"/>
      <c r="AY878" s="767"/>
      <c r="AZ878" s="767"/>
      <c r="BA878" s="767"/>
      <c r="BB878" s="767">
        <v>0</v>
      </c>
      <c r="BC878" s="767">
        <v>0</v>
      </c>
      <c r="BD878" s="767">
        <v>0</v>
      </c>
      <c r="BE878" s="767">
        <v>0</v>
      </c>
      <c r="BF878" s="767">
        <v>0</v>
      </c>
      <c r="BG878" s="767">
        <v>0</v>
      </c>
      <c r="BH878" s="767">
        <v>0</v>
      </c>
      <c r="BI878" s="767">
        <v>0</v>
      </c>
      <c r="BJ878" s="767"/>
      <c r="BK878" s="767">
        <v>0</v>
      </c>
      <c r="BL878" s="767">
        <v>0</v>
      </c>
      <c r="BM878" s="767">
        <v>0</v>
      </c>
      <c r="BN878" s="767" t="s">
        <v>308</v>
      </c>
      <c r="BO878" s="767" t="s">
        <v>308</v>
      </c>
      <c r="BP878" s="767" t="s">
        <v>308</v>
      </c>
      <c r="BQ878" s="767" t="s">
        <v>308</v>
      </c>
      <c r="BR878" s="767"/>
      <c r="BS878" s="767">
        <v>0</v>
      </c>
      <c r="BT878" s="767"/>
      <c r="BU878" s="767">
        <v>0</v>
      </c>
      <c r="BV878" s="767">
        <v>0</v>
      </c>
      <c r="BW878" s="767">
        <v>0</v>
      </c>
      <c r="BX878" s="767">
        <v>0</v>
      </c>
      <c r="BY878" s="767">
        <v>0</v>
      </c>
      <c r="BZ878" s="767">
        <v>0</v>
      </c>
      <c r="CA878" s="767"/>
      <c r="CB878" s="767"/>
      <c r="CC878" s="767"/>
      <c r="CD878" s="767"/>
      <c r="CE878" s="767"/>
      <c r="CF878" s="767"/>
      <c r="CG878" s="767"/>
      <c r="CH878" s="767"/>
      <c r="CI878" s="767"/>
      <c r="CJ878" s="767"/>
      <c r="CK878" s="768">
        <v>0</v>
      </c>
      <c r="CL878" s="768">
        <v>0</v>
      </c>
      <c r="CM878" s="768" t="s">
        <v>397</v>
      </c>
      <c r="CN878" s="768" t="s">
        <v>397</v>
      </c>
      <c r="CO878" s="768">
        <v>0</v>
      </c>
      <c r="CP878" s="768">
        <v>0</v>
      </c>
      <c r="CQ878" s="768">
        <v>0</v>
      </c>
      <c r="CR878" s="735">
        <v>424</v>
      </c>
      <c r="CS878" s="744"/>
      <c r="CT878" s="745">
        <v>46279</v>
      </c>
      <c r="CU878" s="859" t="s">
        <v>1918</v>
      </c>
      <c r="CV878" s="737"/>
      <c r="CW878" s="737"/>
      <c r="CX878" s="745">
        <v>46232</v>
      </c>
      <c r="CY878" s="747">
        <v>0</v>
      </c>
      <c r="CZ878" s="747">
        <v>0</v>
      </c>
      <c r="DA878" s="748">
        <v>0</v>
      </c>
      <c r="DB878" s="748">
        <v>0</v>
      </c>
      <c r="DC878" s="748">
        <v>0</v>
      </c>
      <c r="DD878" s="748" t="s">
        <v>397</v>
      </c>
      <c r="DE878" s="749" t="s">
        <v>390</v>
      </c>
      <c r="DF878" s="749" t="s">
        <v>390</v>
      </c>
      <c r="DG878" s="749" t="s">
        <v>390</v>
      </c>
      <c r="DH878" s="750">
        <v>0</v>
      </c>
      <c r="DI878" s="737" t="s">
        <v>397</v>
      </c>
      <c r="DJ878" s="737" t="s">
        <v>390</v>
      </c>
      <c r="DK878" s="737" t="s">
        <v>390</v>
      </c>
      <c r="DL878" s="737" t="s">
        <v>390</v>
      </c>
      <c r="DM878" s="737" t="s">
        <v>390</v>
      </c>
      <c r="DN878" s="737" t="s">
        <v>390</v>
      </c>
      <c r="DO878" s="762">
        <v>0</v>
      </c>
      <c r="DP878" s="737">
        <v>46276</v>
      </c>
      <c r="DQ878" s="737">
        <v>46276</v>
      </c>
      <c r="DR878" s="737">
        <v>46276</v>
      </c>
      <c r="DS878" s="750">
        <v>46276</v>
      </c>
      <c r="DT878" s="752">
        <v>46276</v>
      </c>
      <c r="DU878" s="753">
        <v>-7</v>
      </c>
      <c r="DV878" s="753" t="s">
        <v>308</v>
      </c>
      <c r="DW878" s="754">
        <v>46269</v>
      </c>
      <c r="DX878" s="755">
        <v>46269</v>
      </c>
      <c r="DY878" s="754" t="e">
        <v>#VALUE!</v>
      </c>
      <c r="DZ878" s="754" t="e">
        <v>#VALUE!</v>
      </c>
      <c r="EA878" s="754"/>
      <c r="EB878" s="754"/>
      <c r="HA878" s="756" t="s">
        <v>397</v>
      </c>
      <c r="HB878" s="756" t="s">
        <v>397</v>
      </c>
      <c r="HC878" s="756" t="s">
        <v>397</v>
      </c>
      <c r="HD878" s="756" t="s">
        <v>397</v>
      </c>
      <c r="HE878" s="756" t="s">
        <v>397</v>
      </c>
      <c r="HF878" s="756" t="s">
        <v>397</v>
      </c>
      <c r="HG878" s="756" t="s">
        <v>397</v>
      </c>
      <c r="HH878" s="756" t="s">
        <v>397</v>
      </c>
      <c r="HI878" s="756" t="s">
        <v>397</v>
      </c>
      <c r="HJ878" s="756" t="s">
        <v>397</v>
      </c>
      <c r="HK878"/>
      <c r="HL878"/>
      <c r="HM878"/>
      <c r="HN878" s="756" t="str">
        <f t="shared" si="29"/>
        <v>AUTO PRINT</v>
      </c>
      <c r="HO878"/>
      <c r="HP878" s="757" t="s">
        <v>572</v>
      </c>
      <c r="HQ878" s="757" t="s">
        <v>572</v>
      </c>
      <c r="HR878" s="757" t="s">
        <v>572</v>
      </c>
      <c r="HS878"/>
      <c r="HW878" s="758"/>
      <c r="HX878"/>
      <c r="HY878" s="759" t="s">
        <v>572</v>
      </c>
      <c r="HZ878" s="759" t="s">
        <v>572</v>
      </c>
      <c r="IA878" s="759" t="s">
        <v>572</v>
      </c>
      <c r="IC878" s="760" t="s">
        <v>572</v>
      </c>
      <c r="ID878" s="760" t="s">
        <v>572</v>
      </c>
      <c r="IE878" s="760" t="s">
        <v>572</v>
      </c>
      <c r="IF878" s="761" t="s">
        <v>572</v>
      </c>
      <c r="IG878" s="619" t="str">
        <f t="shared" si="30"/>
        <v>IN HOUSE (MANUAL)</v>
      </c>
      <c r="II878" s="761" t="s">
        <v>572</v>
      </c>
      <c r="IK878" s="761" t="str">
        <f>IFERROR(VLOOKUP($M878,#REF!,13,0),"IN HOUSE (MANUAL)")</f>
        <v>IN HOUSE (MANUAL)</v>
      </c>
      <c r="IM878" s="760" t="s">
        <v>572</v>
      </c>
      <c r="IN878" s="760" t="s">
        <v>572</v>
      </c>
      <c r="IO878" s="760" t="s">
        <v>572</v>
      </c>
      <c r="IQ878" s="760" t="s">
        <v>572</v>
      </c>
      <c r="IR878" s="760" t="s">
        <v>572</v>
      </c>
      <c r="IT878" s="760" t="s">
        <v>239</v>
      </c>
      <c r="IV878" s="760" t="s">
        <v>572</v>
      </c>
      <c r="IW878" s="760" t="s">
        <v>572</v>
      </c>
      <c r="IY878" s="760" t="s">
        <v>572</v>
      </c>
      <c r="IZ878" s="760" t="s">
        <v>572</v>
      </c>
      <c r="JB878" s="760" t="s">
        <v>572</v>
      </c>
      <c r="JC878" s="760" t="s">
        <v>572</v>
      </c>
      <c r="JE878" s="760">
        <v>0</v>
      </c>
      <c r="JF878" s="760" t="s">
        <v>572</v>
      </c>
    </row>
    <row r="879" spans="1:266" ht="17.25" customHeight="1" x14ac:dyDescent="0.35">
      <c r="A879" s="618" t="s">
        <v>1925</v>
      </c>
      <c r="B879" s="730">
        <v>75</v>
      </c>
      <c r="C879" s="730" t="s">
        <v>1914</v>
      </c>
      <c r="D879" s="730" t="s">
        <v>1914</v>
      </c>
      <c r="E879" s="730">
        <v>15</v>
      </c>
      <c r="F879" s="731" t="s">
        <v>574</v>
      </c>
      <c r="G879" s="732">
        <v>1</v>
      </c>
      <c r="H879" s="826">
        <v>46196</v>
      </c>
      <c r="I879" s="730">
        <v>36</v>
      </c>
      <c r="J879" s="730" t="s">
        <v>308</v>
      </c>
      <c r="K879" s="730">
        <v>37</v>
      </c>
      <c r="L879" s="730" t="s">
        <v>1926</v>
      </c>
      <c r="M879" s="734" t="s">
        <v>1925</v>
      </c>
      <c r="N879" s="735" t="s">
        <v>390</v>
      </c>
      <c r="O879" s="735" t="s">
        <v>390</v>
      </c>
      <c r="P879" s="735" t="s">
        <v>390</v>
      </c>
      <c r="Q879" s="735">
        <v>0</v>
      </c>
      <c r="R879" s="734">
        <v>880</v>
      </c>
      <c r="S879" s="734" t="s">
        <v>308</v>
      </c>
      <c r="T879" s="734" t="s">
        <v>1927</v>
      </c>
      <c r="U879" s="734">
        <v>880</v>
      </c>
      <c r="V879" s="734" t="s">
        <v>308</v>
      </c>
      <c r="W879" s="734" t="s">
        <v>218</v>
      </c>
      <c r="X879" s="736">
        <v>0</v>
      </c>
      <c r="Y879" s="734"/>
      <c r="Z879" s="737"/>
      <c r="AA879" s="734" t="s">
        <v>32</v>
      </c>
      <c r="AB879" s="734" t="s">
        <v>569</v>
      </c>
      <c r="AC879" s="734" t="s">
        <v>589</v>
      </c>
      <c r="AD879" s="734">
        <v>834</v>
      </c>
      <c r="AE879" s="738">
        <v>834</v>
      </c>
      <c r="AF879" s="737" t="s">
        <v>390</v>
      </c>
      <c r="AG879" s="739"/>
      <c r="AH879" s="765"/>
      <c r="AI879" s="739" t="s">
        <v>625</v>
      </c>
      <c r="AJ879" s="740">
        <v>5</v>
      </c>
      <c r="AK879" s="741"/>
      <c r="AL879" s="742"/>
      <c r="AM879" s="743">
        <v>0</v>
      </c>
      <c r="AN879" s="743"/>
      <c r="AO879" s="743"/>
      <c r="AP879" s="743">
        <v>0</v>
      </c>
      <c r="AQ879" s="743">
        <v>0</v>
      </c>
      <c r="AR879" s="743">
        <v>0</v>
      </c>
      <c r="AS879" s="743"/>
      <c r="AT879" s="743"/>
      <c r="AU879" s="743"/>
      <c r="AV879" s="743"/>
      <c r="AW879" s="743"/>
      <c r="AX879" s="743"/>
      <c r="AY879" s="743"/>
      <c r="AZ879" s="743"/>
      <c r="BA879" s="743"/>
      <c r="BB879" s="743">
        <v>0</v>
      </c>
      <c r="BC879" s="743">
        <v>0</v>
      </c>
      <c r="BD879" s="743">
        <v>0</v>
      </c>
      <c r="BE879" s="743">
        <v>0</v>
      </c>
      <c r="BF879" s="743">
        <v>0</v>
      </c>
      <c r="BG879" s="743">
        <v>0</v>
      </c>
      <c r="BH879" s="743">
        <v>0</v>
      </c>
      <c r="BI879" s="743">
        <v>0</v>
      </c>
      <c r="BJ879" s="743"/>
      <c r="BK879" s="743">
        <v>0</v>
      </c>
      <c r="BL879" s="743">
        <v>0</v>
      </c>
      <c r="BM879" s="743">
        <v>0</v>
      </c>
      <c r="BN879" s="743" t="s">
        <v>308</v>
      </c>
      <c r="BO879" s="743" t="s">
        <v>308</v>
      </c>
      <c r="BP879" s="743" t="s">
        <v>308</v>
      </c>
      <c r="BQ879" s="743" t="s">
        <v>308</v>
      </c>
      <c r="BR879" s="743"/>
      <c r="BS879" s="743">
        <v>0</v>
      </c>
      <c r="BT879" s="743"/>
      <c r="BU879" s="743">
        <v>0</v>
      </c>
      <c r="BV879" s="743">
        <v>0</v>
      </c>
      <c r="BW879" s="743">
        <v>0</v>
      </c>
      <c r="BX879" s="743">
        <v>0</v>
      </c>
      <c r="BY879" s="743">
        <v>0</v>
      </c>
      <c r="BZ879" s="743">
        <v>0</v>
      </c>
      <c r="CA879" s="743"/>
      <c r="CB879" s="743"/>
      <c r="CC879" s="743"/>
      <c r="CD879" s="743"/>
      <c r="CE879" s="743"/>
      <c r="CF879" s="743"/>
      <c r="CG879" s="743"/>
      <c r="CH879" s="743"/>
      <c r="CI879" s="743"/>
      <c r="CJ879" s="743"/>
      <c r="CK879" s="736">
        <v>0</v>
      </c>
      <c r="CL879" s="736">
        <v>0</v>
      </c>
      <c r="CM879" s="736" t="s">
        <v>397</v>
      </c>
      <c r="CN879" s="736" t="s">
        <v>397</v>
      </c>
      <c r="CO879" s="736">
        <v>0</v>
      </c>
      <c r="CP879" s="736">
        <v>0</v>
      </c>
      <c r="CQ879" s="736">
        <v>0</v>
      </c>
      <c r="CR879" s="734">
        <v>85</v>
      </c>
      <c r="CS879" s="744"/>
      <c r="CT879" s="745" t="s">
        <v>308</v>
      </c>
      <c r="CU879" s="859" t="s">
        <v>308</v>
      </c>
      <c r="CV879" s="737"/>
      <c r="CW879" s="737"/>
      <c r="CX879" s="745">
        <v>46241</v>
      </c>
      <c r="CY879" s="747">
        <v>0</v>
      </c>
      <c r="CZ879" s="747" t="s">
        <v>308</v>
      </c>
      <c r="DA879" s="748">
        <v>0</v>
      </c>
      <c r="DB879" s="748">
        <v>0</v>
      </c>
      <c r="DC879" s="748">
        <v>0</v>
      </c>
      <c r="DD879" s="748" t="s">
        <v>397</v>
      </c>
      <c r="DE879" s="749" t="s">
        <v>390</v>
      </c>
      <c r="DF879" s="749" t="s">
        <v>390</v>
      </c>
      <c r="DG879" s="749" t="s">
        <v>390</v>
      </c>
      <c r="DH879" s="750">
        <v>0</v>
      </c>
      <c r="DI879" s="737" t="s">
        <v>397</v>
      </c>
      <c r="DJ879" s="737" t="s">
        <v>390</v>
      </c>
      <c r="DK879" s="737" t="s">
        <v>390</v>
      </c>
      <c r="DL879" s="737" t="s">
        <v>390</v>
      </c>
      <c r="DM879" s="737" t="s">
        <v>390</v>
      </c>
      <c r="DN879" s="737" t="s">
        <v>390</v>
      </c>
      <c r="DO879" s="762">
        <v>0</v>
      </c>
      <c r="DP879" s="737">
        <v>46276</v>
      </c>
      <c r="DQ879" s="737">
        <v>46302</v>
      </c>
      <c r="DR879" s="737">
        <v>46302</v>
      </c>
      <c r="DS879" s="750">
        <v>46276</v>
      </c>
      <c r="DT879" s="752">
        <v>46302</v>
      </c>
      <c r="DU879" s="753">
        <v>-7</v>
      </c>
      <c r="DV879" s="753" t="s">
        <v>308</v>
      </c>
      <c r="DW879" s="754">
        <v>46269</v>
      </c>
      <c r="DX879" s="755">
        <v>46269</v>
      </c>
      <c r="DY879" s="754" t="e">
        <v>#VALUE!</v>
      </c>
      <c r="DZ879" s="754" t="e">
        <v>#VALUE!</v>
      </c>
      <c r="EA879" s="754"/>
      <c r="EB879" s="754"/>
      <c r="HA879" s="756" t="s">
        <v>397</v>
      </c>
      <c r="HB879" s="756" t="s">
        <v>397</v>
      </c>
      <c r="HC879" s="756" t="s">
        <v>397</v>
      </c>
      <c r="HD879" s="756" t="s">
        <v>397</v>
      </c>
      <c r="HE879" s="756" t="s">
        <v>397</v>
      </c>
      <c r="HF879" s="756" t="s">
        <v>397</v>
      </c>
      <c r="HG879" s="756" t="s">
        <v>397</v>
      </c>
      <c r="HH879" s="756" t="s">
        <v>397</v>
      </c>
      <c r="HI879" s="756" t="s">
        <v>397</v>
      </c>
      <c r="HJ879" s="756" t="s">
        <v>397</v>
      </c>
      <c r="HK879"/>
      <c r="HL879"/>
      <c r="HM879"/>
      <c r="HN879" s="756" t="str">
        <f t="shared" si="29"/>
        <v>AUTO PRINT</v>
      </c>
      <c r="HO879"/>
      <c r="HP879" s="757" t="s">
        <v>572</v>
      </c>
      <c r="HQ879" s="757" t="s">
        <v>572</v>
      </c>
      <c r="HR879" s="757" t="s">
        <v>572</v>
      </c>
      <c r="HS879"/>
      <c r="HW879" s="758"/>
      <c r="HX879"/>
      <c r="HY879" s="759" t="s">
        <v>3367</v>
      </c>
      <c r="HZ879" s="759" t="s">
        <v>3367</v>
      </c>
      <c r="IA879" s="759" t="s">
        <v>3367</v>
      </c>
      <c r="IC879" s="760" t="s">
        <v>572</v>
      </c>
      <c r="ID879" s="760" t="s">
        <v>572</v>
      </c>
      <c r="IE879" s="760" t="s">
        <v>572</v>
      </c>
      <c r="IF879" s="761" t="s">
        <v>572</v>
      </c>
      <c r="IG879" s="619" t="str">
        <f t="shared" si="30"/>
        <v>IN HOUSE (MANUAL)</v>
      </c>
      <c r="II879" s="761" t="s">
        <v>572</v>
      </c>
      <c r="IK879" s="761" t="str">
        <f>IFERROR(VLOOKUP($M879,#REF!,13,0),"IN HOUSE (MANUAL)")</f>
        <v>IN HOUSE (MANUAL)</v>
      </c>
      <c r="IM879" s="760" t="s">
        <v>572</v>
      </c>
      <c r="IN879" s="760" t="s">
        <v>572</v>
      </c>
      <c r="IO879" s="760" t="s">
        <v>572</v>
      </c>
      <c r="IQ879" s="760" t="s">
        <v>572</v>
      </c>
      <c r="IR879" s="760" t="s">
        <v>572</v>
      </c>
      <c r="IT879" s="760" t="s">
        <v>239</v>
      </c>
      <c r="IV879" s="760" t="s">
        <v>572</v>
      </c>
      <c r="IW879" s="760" t="s">
        <v>572</v>
      </c>
      <c r="IY879" s="760" t="s">
        <v>572</v>
      </c>
      <c r="IZ879" s="760" t="s">
        <v>572</v>
      </c>
      <c r="JB879" s="760" t="s">
        <v>572</v>
      </c>
      <c r="JC879" s="760" t="s">
        <v>572</v>
      </c>
      <c r="JE879" s="760">
        <v>0</v>
      </c>
      <c r="JF879" s="760" t="s">
        <v>572</v>
      </c>
    </row>
    <row r="880" spans="1:266" ht="17.25" customHeight="1" x14ac:dyDescent="0.35">
      <c r="A880" s="618" t="s">
        <v>1928</v>
      </c>
      <c r="B880" s="730">
        <v>76</v>
      </c>
      <c r="C880" s="730" t="s">
        <v>1914</v>
      </c>
      <c r="D880" s="730" t="s">
        <v>1914</v>
      </c>
      <c r="E880" s="730">
        <v>15</v>
      </c>
      <c r="F880" s="731" t="s">
        <v>1312</v>
      </c>
      <c r="G880" s="732">
        <v>1</v>
      </c>
      <c r="H880" s="826">
        <v>46196</v>
      </c>
      <c r="I880" s="730">
        <v>37</v>
      </c>
      <c r="J880" s="730" t="s">
        <v>308</v>
      </c>
      <c r="K880" s="730">
        <v>38</v>
      </c>
      <c r="L880" s="730" t="s">
        <v>1929</v>
      </c>
      <c r="M880" s="734" t="s">
        <v>1928</v>
      </c>
      <c r="N880" s="735" t="s">
        <v>390</v>
      </c>
      <c r="O880" s="735" t="s">
        <v>390</v>
      </c>
      <c r="P880" s="735" t="s">
        <v>390</v>
      </c>
      <c r="Q880" s="735">
        <v>0</v>
      </c>
      <c r="R880" s="734">
        <v>880</v>
      </c>
      <c r="S880" s="734" t="s">
        <v>308</v>
      </c>
      <c r="T880" s="734" t="s">
        <v>1927</v>
      </c>
      <c r="U880" s="734">
        <v>880</v>
      </c>
      <c r="V880" s="734" t="s">
        <v>308</v>
      </c>
      <c r="W880" s="734" t="s">
        <v>218</v>
      </c>
      <c r="X880" s="736">
        <v>0</v>
      </c>
      <c r="Y880" s="734"/>
      <c r="Z880" s="737"/>
      <c r="AA880" s="734" t="s">
        <v>32</v>
      </c>
      <c r="AB880" s="734" t="s">
        <v>569</v>
      </c>
      <c r="AC880" s="734" t="s">
        <v>608</v>
      </c>
      <c r="AD880" s="734">
        <v>1206</v>
      </c>
      <c r="AE880" s="738">
        <v>1206</v>
      </c>
      <c r="AF880" s="737" t="s">
        <v>390</v>
      </c>
      <c r="AG880" s="739"/>
      <c r="AH880" s="765"/>
      <c r="AI880" s="739" t="s">
        <v>308</v>
      </c>
      <c r="AJ880" s="740">
        <v>6</v>
      </c>
      <c r="AK880" s="741"/>
      <c r="AL880" s="742"/>
      <c r="AM880" s="743">
        <v>0</v>
      </c>
      <c r="AN880" s="743"/>
      <c r="AO880" s="743"/>
      <c r="AP880" s="743">
        <v>0</v>
      </c>
      <c r="AQ880" s="743">
        <v>0</v>
      </c>
      <c r="AR880" s="743">
        <v>0</v>
      </c>
      <c r="AS880" s="743"/>
      <c r="AT880" s="743"/>
      <c r="AU880" s="743"/>
      <c r="AV880" s="743"/>
      <c r="AW880" s="743"/>
      <c r="AX880" s="743"/>
      <c r="AY880" s="743"/>
      <c r="AZ880" s="743"/>
      <c r="BA880" s="743"/>
      <c r="BB880" s="743">
        <v>0</v>
      </c>
      <c r="BC880" s="743">
        <v>0</v>
      </c>
      <c r="BD880" s="743">
        <v>0</v>
      </c>
      <c r="BE880" s="743">
        <v>0</v>
      </c>
      <c r="BF880" s="743">
        <v>0</v>
      </c>
      <c r="BG880" s="743">
        <v>0</v>
      </c>
      <c r="BH880" s="743">
        <v>0</v>
      </c>
      <c r="BI880" s="743">
        <v>0</v>
      </c>
      <c r="BJ880" s="743"/>
      <c r="BK880" s="743">
        <v>0</v>
      </c>
      <c r="BL880" s="743">
        <v>0</v>
      </c>
      <c r="BM880" s="743">
        <v>0</v>
      </c>
      <c r="BN880" s="743" t="s">
        <v>308</v>
      </c>
      <c r="BO880" s="743" t="s">
        <v>308</v>
      </c>
      <c r="BP880" s="743" t="s">
        <v>308</v>
      </c>
      <c r="BQ880" s="743" t="s">
        <v>308</v>
      </c>
      <c r="BR880" s="743"/>
      <c r="BS880" s="743">
        <v>0</v>
      </c>
      <c r="BT880" s="743"/>
      <c r="BU880" s="743">
        <v>0</v>
      </c>
      <c r="BV880" s="743">
        <v>0</v>
      </c>
      <c r="BW880" s="743">
        <v>0</v>
      </c>
      <c r="BX880" s="743">
        <v>0</v>
      </c>
      <c r="BY880" s="743">
        <v>0</v>
      </c>
      <c r="BZ880" s="743">
        <v>0</v>
      </c>
      <c r="CA880" s="743"/>
      <c r="CB880" s="743"/>
      <c r="CC880" s="743"/>
      <c r="CD880" s="743"/>
      <c r="CE880" s="743"/>
      <c r="CF880" s="743"/>
      <c r="CG880" s="743"/>
      <c r="CH880" s="743"/>
      <c r="CI880" s="743"/>
      <c r="CJ880" s="743"/>
      <c r="CK880" s="736">
        <v>49</v>
      </c>
      <c r="CL880" s="736">
        <v>0</v>
      </c>
      <c r="CM880" s="736" t="s">
        <v>397</v>
      </c>
      <c r="CN880" s="736" t="s">
        <v>397</v>
      </c>
      <c r="CO880" s="736">
        <v>0</v>
      </c>
      <c r="CP880" s="736">
        <v>0</v>
      </c>
      <c r="CQ880" s="736">
        <v>0</v>
      </c>
      <c r="CR880" s="734">
        <v>1206</v>
      </c>
      <c r="CS880" s="744"/>
      <c r="CT880" s="745">
        <v>46288</v>
      </c>
      <c r="CU880" s="859" t="s">
        <v>1289</v>
      </c>
      <c r="CV880" s="737"/>
      <c r="CW880" s="737"/>
      <c r="CX880" s="745">
        <v>46241</v>
      </c>
      <c r="CY880" s="747">
        <v>0</v>
      </c>
      <c r="CZ880" s="747" t="s">
        <v>308</v>
      </c>
      <c r="DA880" s="748">
        <v>0</v>
      </c>
      <c r="DB880" s="748">
        <v>0</v>
      </c>
      <c r="DC880" s="748">
        <v>0</v>
      </c>
      <c r="DD880" s="748" t="s">
        <v>397</v>
      </c>
      <c r="DE880" s="749" t="s">
        <v>390</v>
      </c>
      <c r="DF880" s="749" t="s">
        <v>390</v>
      </c>
      <c r="DG880" s="749" t="s">
        <v>390</v>
      </c>
      <c r="DH880" s="750">
        <v>0</v>
      </c>
      <c r="DI880" s="737" t="s">
        <v>397</v>
      </c>
      <c r="DJ880" s="737" t="s">
        <v>390</v>
      </c>
      <c r="DK880" s="737" t="s">
        <v>390</v>
      </c>
      <c r="DL880" s="737" t="s">
        <v>390</v>
      </c>
      <c r="DM880" s="737" t="s">
        <v>390</v>
      </c>
      <c r="DN880" s="737" t="s">
        <v>390</v>
      </c>
      <c r="DO880" s="762">
        <v>0</v>
      </c>
      <c r="DP880" s="737">
        <v>46283</v>
      </c>
      <c r="DQ880" s="737">
        <v>46283</v>
      </c>
      <c r="DR880" s="737">
        <v>46283</v>
      </c>
      <c r="DS880" s="750">
        <v>46283</v>
      </c>
      <c r="DT880" s="752">
        <v>46283</v>
      </c>
      <c r="DU880" s="753">
        <v>-11</v>
      </c>
      <c r="DV880" s="753" t="s">
        <v>308</v>
      </c>
      <c r="DW880" s="754">
        <v>46269</v>
      </c>
      <c r="DX880" s="755">
        <v>46272</v>
      </c>
      <c r="DY880" s="754" t="e">
        <v>#VALUE!</v>
      </c>
      <c r="DZ880" s="754" t="e">
        <v>#VALUE!</v>
      </c>
      <c r="EA880" s="754"/>
      <c r="EB880" s="754"/>
      <c r="HA880" s="756" t="s">
        <v>397</v>
      </c>
      <c r="HB880" s="756" t="s">
        <v>397</v>
      </c>
      <c r="HC880" s="756" t="s">
        <v>397</v>
      </c>
      <c r="HD880" s="756" t="s">
        <v>397</v>
      </c>
      <c r="HE880" s="756" t="s">
        <v>397</v>
      </c>
      <c r="HF880" s="756" t="s">
        <v>397</v>
      </c>
      <c r="HG880" s="756" t="s">
        <v>397</v>
      </c>
      <c r="HH880" s="756" t="s">
        <v>397</v>
      </c>
      <c r="HI880" s="756" t="s">
        <v>397</v>
      </c>
      <c r="HJ880" s="756" t="s">
        <v>397</v>
      </c>
      <c r="HK880"/>
      <c r="HL880"/>
      <c r="HM880"/>
      <c r="HN880" s="756" t="str">
        <f t="shared" si="29"/>
        <v>AUTO PRINT</v>
      </c>
      <c r="HO880"/>
      <c r="HP880" s="757" t="s">
        <v>572</v>
      </c>
      <c r="HQ880" s="757" t="s">
        <v>572</v>
      </c>
      <c r="HR880" s="757" t="s">
        <v>572</v>
      </c>
      <c r="HS880"/>
      <c r="HW880" s="758"/>
      <c r="HX880"/>
      <c r="HY880" s="759" t="s">
        <v>3367</v>
      </c>
      <c r="HZ880" s="759" t="s">
        <v>3367</v>
      </c>
      <c r="IA880" s="759" t="s">
        <v>3367</v>
      </c>
      <c r="IC880" s="760" t="s">
        <v>572</v>
      </c>
      <c r="ID880" s="760" t="s">
        <v>572</v>
      </c>
      <c r="IE880" s="760" t="s">
        <v>572</v>
      </c>
      <c r="IF880" s="761" t="s">
        <v>572</v>
      </c>
      <c r="IG880" s="619" t="str">
        <f t="shared" si="30"/>
        <v>IN HOUSE (MANUAL)</v>
      </c>
      <c r="II880" s="761" t="s">
        <v>572</v>
      </c>
      <c r="IK880" s="761" t="str">
        <f>IFERROR(VLOOKUP($M880,#REF!,13,0),"IN HOUSE (MANUAL)")</f>
        <v>IN HOUSE (MANUAL)</v>
      </c>
      <c r="IM880" s="760" t="s">
        <v>572</v>
      </c>
      <c r="IN880" s="760" t="s">
        <v>572</v>
      </c>
      <c r="IO880" s="760" t="s">
        <v>572</v>
      </c>
      <c r="IQ880" s="760" t="s">
        <v>572</v>
      </c>
      <c r="IR880" s="760" t="s">
        <v>572</v>
      </c>
      <c r="IT880" s="760" t="s">
        <v>239</v>
      </c>
      <c r="IV880" s="760" t="s">
        <v>572</v>
      </c>
      <c r="IW880" s="760" t="s">
        <v>572</v>
      </c>
      <c r="IY880" s="760" t="s">
        <v>572</v>
      </c>
      <c r="IZ880" s="760" t="s">
        <v>572</v>
      </c>
      <c r="JB880" s="760" t="s">
        <v>572</v>
      </c>
      <c r="JC880" s="760" t="s">
        <v>572</v>
      </c>
      <c r="JE880" s="760">
        <v>0</v>
      </c>
      <c r="JF880" s="760" t="s">
        <v>572</v>
      </c>
    </row>
    <row r="881" spans="1:266" ht="17.25" customHeight="1" x14ac:dyDescent="0.35">
      <c r="A881" s="618" t="s">
        <v>1930</v>
      </c>
      <c r="B881" s="730">
        <v>77</v>
      </c>
      <c r="C881" s="730" t="s">
        <v>1914</v>
      </c>
      <c r="D881" s="730" t="s">
        <v>1914</v>
      </c>
      <c r="E881" s="730">
        <v>15</v>
      </c>
      <c r="F881" s="731" t="s">
        <v>1931</v>
      </c>
      <c r="G881" s="732">
        <v>1</v>
      </c>
      <c r="H881" s="826">
        <v>46196</v>
      </c>
      <c r="I881" s="730">
        <v>37</v>
      </c>
      <c r="J881" s="730" t="s">
        <v>308</v>
      </c>
      <c r="K881" s="730">
        <v>38</v>
      </c>
      <c r="L881" s="730" t="s">
        <v>1932</v>
      </c>
      <c r="M881" s="734" t="s">
        <v>1930</v>
      </c>
      <c r="N881" s="735" t="s">
        <v>390</v>
      </c>
      <c r="O881" s="735" t="s">
        <v>390</v>
      </c>
      <c r="P881" s="735" t="s">
        <v>390</v>
      </c>
      <c r="Q881" s="735">
        <v>0</v>
      </c>
      <c r="R881" s="734">
        <v>880</v>
      </c>
      <c r="S881" s="734" t="s">
        <v>308</v>
      </c>
      <c r="T881" s="734" t="s">
        <v>1927</v>
      </c>
      <c r="U881" s="734">
        <v>880</v>
      </c>
      <c r="V881" s="734" t="s">
        <v>308</v>
      </c>
      <c r="W881" s="734" t="s">
        <v>218</v>
      </c>
      <c r="X881" s="736">
        <v>0</v>
      </c>
      <c r="Y881" s="734"/>
      <c r="Z881" s="737"/>
      <c r="AA881" s="734" t="s">
        <v>32</v>
      </c>
      <c r="AB881" s="734" t="s">
        <v>569</v>
      </c>
      <c r="AC881" s="734" t="s">
        <v>608</v>
      </c>
      <c r="AD881" s="734">
        <v>960</v>
      </c>
      <c r="AE881" s="738">
        <v>960</v>
      </c>
      <c r="AF881" s="737" t="s">
        <v>390</v>
      </c>
      <c r="AG881" s="739"/>
      <c r="AH881" s="765"/>
      <c r="AI881" s="739" t="s">
        <v>308</v>
      </c>
      <c r="AJ881" s="740">
        <v>7</v>
      </c>
      <c r="AK881" s="741"/>
      <c r="AL881" s="742"/>
      <c r="AM881" s="743">
        <v>0</v>
      </c>
      <c r="AN881" s="743"/>
      <c r="AO881" s="743"/>
      <c r="AP881" s="743">
        <v>0</v>
      </c>
      <c r="AQ881" s="743">
        <v>0</v>
      </c>
      <c r="AR881" s="743">
        <v>0</v>
      </c>
      <c r="AS881" s="743"/>
      <c r="AT881" s="743"/>
      <c r="AU881" s="743"/>
      <c r="AV881" s="743"/>
      <c r="AW881" s="743"/>
      <c r="AX881" s="743"/>
      <c r="AY881" s="743"/>
      <c r="AZ881" s="743"/>
      <c r="BA881" s="743"/>
      <c r="BB881" s="743">
        <v>0</v>
      </c>
      <c r="BC881" s="743">
        <v>0</v>
      </c>
      <c r="BD881" s="743">
        <v>0</v>
      </c>
      <c r="BE881" s="743">
        <v>0</v>
      </c>
      <c r="BF881" s="743">
        <v>0</v>
      </c>
      <c r="BG881" s="743">
        <v>0</v>
      </c>
      <c r="BH881" s="743">
        <v>0</v>
      </c>
      <c r="BI881" s="743">
        <v>0</v>
      </c>
      <c r="BJ881" s="743"/>
      <c r="BK881" s="743">
        <v>0</v>
      </c>
      <c r="BL881" s="743">
        <v>0</v>
      </c>
      <c r="BM881" s="743">
        <v>0</v>
      </c>
      <c r="BN881" s="743" t="s">
        <v>308</v>
      </c>
      <c r="BO881" s="743" t="s">
        <v>308</v>
      </c>
      <c r="BP881" s="743" t="s">
        <v>308</v>
      </c>
      <c r="BQ881" s="743" t="s">
        <v>308</v>
      </c>
      <c r="BR881" s="743"/>
      <c r="BS881" s="743">
        <v>0</v>
      </c>
      <c r="BT881" s="743"/>
      <c r="BU881" s="743">
        <v>0</v>
      </c>
      <c r="BV881" s="743">
        <v>0</v>
      </c>
      <c r="BW881" s="743">
        <v>0</v>
      </c>
      <c r="BX881" s="743">
        <v>0</v>
      </c>
      <c r="BY881" s="743">
        <v>0</v>
      </c>
      <c r="BZ881" s="743">
        <v>0</v>
      </c>
      <c r="CA881" s="743"/>
      <c r="CB881" s="743"/>
      <c r="CC881" s="743"/>
      <c r="CD881" s="743"/>
      <c r="CE881" s="743"/>
      <c r="CF881" s="743"/>
      <c r="CG881" s="743"/>
      <c r="CH881" s="743"/>
      <c r="CI881" s="743"/>
      <c r="CJ881" s="743"/>
      <c r="CK881" s="736">
        <v>0</v>
      </c>
      <c r="CL881" s="736">
        <v>0</v>
      </c>
      <c r="CM881" s="736" t="s">
        <v>397</v>
      </c>
      <c r="CN881" s="736" t="s">
        <v>397</v>
      </c>
      <c r="CO881" s="736">
        <v>0</v>
      </c>
      <c r="CP881" s="736">
        <v>0</v>
      </c>
      <c r="CQ881" s="736">
        <v>0</v>
      </c>
      <c r="CR881" s="734">
        <v>960</v>
      </c>
      <c r="CS881" s="744"/>
      <c r="CT881" s="745">
        <v>46288</v>
      </c>
      <c r="CU881" s="859" t="s">
        <v>1289</v>
      </c>
      <c r="CV881" s="737"/>
      <c r="CW881" s="737"/>
      <c r="CX881" s="745">
        <v>46241</v>
      </c>
      <c r="CY881" s="747">
        <v>0</v>
      </c>
      <c r="CZ881" s="747" t="s">
        <v>308</v>
      </c>
      <c r="DA881" s="748">
        <v>0</v>
      </c>
      <c r="DB881" s="748">
        <v>0</v>
      </c>
      <c r="DC881" s="748">
        <v>0</v>
      </c>
      <c r="DD881" s="748" t="s">
        <v>397</v>
      </c>
      <c r="DE881" s="749" t="s">
        <v>390</v>
      </c>
      <c r="DF881" s="749" t="s">
        <v>390</v>
      </c>
      <c r="DG881" s="749" t="s">
        <v>390</v>
      </c>
      <c r="DH881" s="750">
        <v>0</v>
      </c>
      <c r="DI881" s="737" t="s">
        <v>397</v>
      </c>
      <c r="DJ881" s="737" t="s">
        <v>390</v>
      </c>
      <c r="DK881" s="737" t="s">
        <v>390</v>
      </c>
      <c r="DL881" s="737" t="s">
        <v>390</v>
      </c>
      <c r="DM881" s="737" t="s">
        <v>390</v>
      </c>
      <c r="DN881" s="737" t="s">
        <v>390</v>
      </c>
      <c r="DO881" s="762">
        <v>0</v>
      </c>
      <c r="DP881" s="737">
        <v>46283</v>
      </c>
      <c r="DQ881" s="737">
        <v>46283</v>
      </c>
      <c r="DR881" s="737">
        <v>46283</v>
      </c>
      <c r="DS881" s="750">
        <v>46283</v>
      </c>
      <c r="DT881" s="752">
        <v>46283</v>
      </c>
      <c r="DU881" s="753">
        <v>-9</v>
      </c>
      <c r="DV881" s="753" t="s">
        <v>308</v>
      </c>
      <c r="DW881" s="754">
        <v>46272</v>
      </c>
      <c r="DX881" s="755">
        <v>46274</v>
      </c>
      <c r="DY881" s="754" t="e">
        <v>#VALUE!</v>
      </c>
      <c r="DZ881" s="754" t="e">
        <v>#VALUE!</v>
      </c>
      <c r="EA881" s="754"/>
      <c r="EB881" s="754"/>
      <c r="HA881" s="756" t="s">
        <v>397</v>
      </c>
      <c r="HB881" s="756" t="s">
        <v>397</v>
      </c>
      <c r="HC881" s="756" t="s">
        <v>397</v>
      </c>
      <c r="HD881" s="756" t="s">
        <v>397</v>
      </c>
      <c r="HE881" s="756" t="s">
        <v>397</v>
      </c>
      <c r="HF881" s="756" t="s">
        <v>397</v>
      </c>
      <c r="HG881" s="756" t="s">
        <v>397</v>
      </c>
      <c r="HH881" s="756" t="s">
        <v>397</v>
      </c>
      <c r="HI881" s="756" t="s">
        <v>397</v>
      </c>
      <c r="HJ881" s="756" t="s">
        <v>397</v>
      </c>
      <c r="HK881"/>
      <c r="HL881"/>
      <c r="HM881"/>
      <c r="HN881" s="756" t="str">
        <f t="shared" si="29"/>
        <v>AUTO PRINT</v>
      </c>
      <c r="HO881"/>
      <c r="HP881" s="757" t="s">
        <v>572</v>
      </c>
      <c r="HQ881" s="757" t="s">
        <v>572</v>
      </c>
      <c r="HR881" s="757" t="s">
        <v>572</v>
      </c>
      <c r="HS881"/>
      <c r="HW881" s="758"/>
      <c r="HX881"/>
      <c r="HY881" s="759" t="s">
        <v>3367</v>
      </c>
      <c r="HZ881" s="759" t="s">
        <v>3367</v>
      </c>
      <c r="IA881" s="759" t="s">
        <v>3367</v>
      </c>
      <c r="IC881" s="760" t="s">
        <v>572</v>
      </c>
      <c r="ID881" s="760" t="s">
        <v>572</v>
      </c>
      <c r="IE881" s="760" t="s">
        <v>572</v>
      </c>
      <c r="IF881" s="761" t="s">
        <v>572</v>
      </c>
      <c r="IG881" s="619" t="str">
        <f t="shared" si="30"/>
        <v>IN HOUSE (MANUAL)</v>
      </c>
      <c r="II881" s="761" t="s">
        <v>572</v>
      </c>
      <c r="IK881" s="761" t="str">
        <f>IFERROR(VLOOKUP($M881,#REF!,13,0),"IN HOUSE (MANUAL)")</f>
        <v>IN HOUSE (MANUAL)</v>
      </c>
      <c r="IM881" s="760" t="s">
        <v>572</v>
      </c>
      <c r="IN881" s="760" t="s">
        <v>572</v>
      </c>
      <c r="IO881" s="760" t="s">
        <v>572</v>
      </c>
      <c r="IQ881" s="760" t="s">
        <v>572</v>
      </c>
      <c r="IR881" s="760" t="s">
        <v>572</v>
      </c>
      <c r="IT881" s="760" t="s">
        <v>239</v>
      </c>
      <c r="IV881" s="760" t="s">
        <v>572</v>
      </c>
      <c r="IW881" s="760" t="s">
        <v>572</v>
      </c>
      <c r="IY881" s="760" t="s">
        <v>572</v>
      </c>
      <c r="IZ881" s="760" t="s">
        <v>572</v>
      </c>
      <c r="JB881" s="760" t="s">
        <v>572</v>
      </c>
      <c r="JC881" s="760" t="s">
        <v>572</v>
      </c>
      <c r="JE881" s="760">
        <v>0</v>
      </c>
      <c r="JF881" s="760" t="s">
        <v>572</v>
      </c>
    </row>
    <row r="882" spans="1:266" ht="17.25" customHeight="1" x14ac:dyDescent="0.35">
      <c r="A882" s="618" t="s">
        <v>1933</v>
      </c>
      <c r="B882" s="730">
        <v>78</v>
      </c>
      <c r="C882" s="730" t="s">
        <v>1914</v>
      </c>
      <c r="D882" s="730" t="s">
        <v>1914</v>
      </c>
      <c r="E882" s="730">
        <v>15</v>
      </c>
      <c r="F882" s="731" t="s">
        <v>574</v>
      </c>
      <c r="G882" s="732">
        <v>1</v>
      </c>
      <c r="H882" s="826">
        <v>46196</v>
      </c>
      <c r="I882" s="730">
        <v>37</v>
      </c>
      <c r="J882" s="730" t="s">
        <v>308</v>
      </c>
      <c r="K882" s="730">
        <v>38</v>
      </c>
      <c r="L882" s="730" t="s">
        <v>1934</v>
      </c>
      <c r="M882" s="734" t="s">
        <v>1933</v>
      </c>
      <c r="N882" s="735" t="s">
        <v>390</v>
      </c>
      <c r="O882" s="735" t="s">
        <v>390</v>
      </c>
      <c r="P882" s="735" t="s">
        <v>390</v>
      </c>
      <c r="Q882" s="735">
        <v>0</v>
      </c>
      <c r="R882" s="734">
        <v>880</v>
      </c>
      <c r="S882" s="734" t="s">
        <v>308</v>
      </c>
      <c r="T882" s="734" t="s">
        <v>1927</v>
      </c>
      <c r="U882" s="734">
        <v>880</v>
      </c>
      <c r="V882" s="734" t="s">
        <v>308</v>
      </c>
      <c r="W882" s="734" t="s">
        <v>218</v>
      </c>
      <c r="X882" s="736">
        <v>0</v>
      </c>
      <c r="Y882" s="734"/>
      <c r="Z882" s="737"/>
      <c r="AA882" s="734" t="s">
        <v>32</v>
      </c>
      <c r="AB882" s="734" t="s">
        <v>569</v>
      </c>
      <c r="AC882" s="734" t="s">
        <v>608</v>
      </c>
      <c r="AD882" s="734">
        <v>1080</v>
      </c>
      <c r="AE882" s="738">
        <v>1080</v>
      </c>
      <c r="AF882" s="737" t="s">
        <v>390</v>
      </c>
      <c r="AG882" s="739"/>
      <c r="AH882" s="765"/>
      <c r="AI882" s="739" t="s">
        <v>308</v>
      </c>
      <c r="AJ882" s="740">
        <v>8</v>
      </c>
      <c r="AK882" s="741"/>
      <c r="AL882" s="742"/>
      <c r="AM882" s="743">
        <v>0</v>
      </c>
      <c r="AN882" s="743"/>
      <c r="AO882" s="743"/>
      <c r="AP882" s="743">
        <v>0</v>
      </c>
      <c r="AQ882" s="743">
        <v>0</v>
      </c>
      <c r="AR882" s="743">
        <v>0</v>
      </c>
      <c r="AS882" s="743"/>
      <c r="AT882" s="743"/>
      <c r="AU882" s="743"/>
      <c r="AV882" s="743"/>
      <c r="AW882" s="743"/>
      <c r="AX882" s="743"/>
      <c r="AY882" s="743"/>
      <c r="AZ882" s="743"/>
      <c r="BA882" s="743"/>
      <c r="BB882" s="743">
        <v>0</v>
      </c>
      <c r="BC882" s="743">
        <v>0</v>
      </c>
      <c r="BD882" s="743">
        <v>0</v>
      </c>
      <c r="BE882" s="743">
        <v>0</v>
      </c>
      <c r="BF882" s="743">
        <v>0</v>
      </c>
      <c r="BG882" s="743">
        <v>0</v>
      </c>
      <c r="BH882" s="743">
        <v>0</v>
      </c>
      <c r="BI882" s="743">
        <v>0</v>
      </c>
      <c r="BJ882" s="743"/>
      <c r="BK882" s="743">
        <v>0</v>
      </c>
      <c r="BL882" s="743">
        <v>0</v>
      </c>
      <c r="BM882" s="743">
        <v>0</v>
      </c>
      <c r="BN882" s="743" t="s">
        <v>308</v>
      </c>
      <c r="BO882" s="743" t="s">
        <v>308</v>
      </c>
      <c r="BP882" s="743" t="s">
        <v>308</v>
      </c>
      <c r="BQ882" s="743" t="s">
        <v>308</v>
      </c>
      <c r="BR882" s="743"/>
      <c r="BS882" s="743">
        <v>0</v>
      </c>
      <c r="BT882" s="743"/>
      <c r="BU882" s="743">
        <v>0</v>
      </c>
      <c r="BV882" s="743">
        <v>0</v>
      </c>
      <c r="BW882" s="743">
        <v>0</v>
      </c>
      <c r="BX882" s="743">
        <v>0</v>
      </c>
      <c r="BY882" s="743">
        <v>0</v>
      </c>
      <c r="BZ882" s="743">
        <v>0</v>
      </c>
      <c r="CA882" s="743"/>
      <c r="CB882" s="743"/>
      <c r="CC882" s="743"/>
      <c r="CD882" s="743"/>
      <c r="CE882" s="743"/>
      <c r="CF882" s="743"/>
      <c r="CG882" s="743"/>
      <c r="CH882" s="743"/>
      <c r="CI882" s="743"/>
      <c r="CJ882" s="743"/>
      <c r="CK882" s="736">
        <v>0</v>
      </c>
      <c r="CL882" s="736">
        <v>0</v>
      </c>
      <c r="CM882" s="736" t="s">
        <v>397</v>
      </c>
      <c r="CN882" s="736" t="s">
        <v>397</v>
      </c>
      <c r="CO882" s="736">
        <v>0</v>
      </c>
      <c r="CP882" s="736">
        <v>0</v>
      </c>
      <c r="CQ882" s="736">
        <v>12</v>
      </c>
      <c r="CR882" s="734">
        <v>1080</v>
      </c>
      <c r="CS882" s="744"/>
      <c r="CT882" s="745">
        <v>46288</v>
      </c>
      <c r="CU882" s="859" t="s">
        <v>1289</v>
      </c>
      <c r="CV882" s="737"/>
      <c r="CW882" s="737"/>
      <c r="CX882" s="745">
        <v>46241</v>
      </c>
      <c r="CY882" s="747">
        <v>0</v>
      </c>
      <c r="CZ882" s="747" t="s">
        <v>308</v>
      </c>
      <c r="DA882" s="748">
        <v>0</v>
      </c>
      <c r="DB882" s="748">
        <v>0</v>
      </c>
      <c r="DC882" s="748">
        <v>0</v>
      </c>
      <c r="DD882" s="748" t="s">
        <v>397</v>
      </c>
      <c r="DE882" s="749" t="s">
        <v>390</v>
      </c>
      <c r="DF882" s="749" t="s">
        <v>390</v>
      </c>
      <c r="DG882" s="749" t="s">
        <v>390</v>
      </c>
      <c r="DH882" s="750">
        <v>0</v>
      </c>
      <c r="DI882" s="737" t="s">
        <v>397</v>
      </c>
      <c r="DJ882" s="737" t="s">
        <v>390</v>
      </c>
      <c r="DK882" s="737" t="s">
        <v>390</v>
      </c>
      <c r="DL882" s="737" t="s">
        <v>390</v>
      </c>
      <c r="DM882" s="737" t="s">
        <v>390</v>
      </c>
      <c r="DN882" s="737" t="s">
        <v>390</v>
      </c>
      <c r="DO882" s="762">
        <v>0</v>
      </c>
      <c r="DP882" s="737">
        <v>46283</v>
      </c>
      <c r="DQ882" s="737">
        <v>46283</v>
      </c>
      <c r="DR882" s="737">
        <v>46283</v>
      </c>
      <c r="DS882" s="750">
        <v>46283</v>
      </c>
      <c r="DT882" s="752">
        <v>46283</v>
      </c>
      <c r="DU882" s="753">
        <v>-7</v>
      </c>
      <c r="DV882" s="753" t="s">
        <v>308</v>
      </c>
      <c r="DW882" s="754">
        <v>46274</v>
      </c>
      <c r="DX882" s="755">
        <v>46276</v>
      </c>
      <c r="DY882" s="754" t="e">
        <v>#VALUE!</v>
      </c>
      <c r="DZ882" s="754" t="e">
        <v>#VALUE!</v>
      </c>
      <c r="EA882" s="754"/>
      <c r="EB882" s="754"/>
      <c r="HA882" s="756" t="s">
        <v>397</v>
      </c>
      <c r="HB882" s="756" t="s">
        <v>397</v>
      </c>
      <c r="HC882" s="756" t="s">
        <v>397</v>
      </c>
      <c r="HD882" s="756" t="s">
        <v>397</v>
      </c>
      <c r="HE882" s="756" t="s">
        <v>397</v>
      </c>
      <c r="HF882" s="756" t="s">
        <v>397</v>
      </c>
      <c r="HG882" s="756" t="s">
        <v>397</v>
      </c>
      <c r="HH882" s="756" t="s">
        <v>397</v>
      </c>
      <c r="HI882" s="756" t="s">
        <v>397</v>
      </c>
      <c r="HJ882" s="756" t="s">
        <v>397</v>
      </c>
      <c r="HK882"/>
      <c r="HL882"/>
      <c r="HM882"/>
      <c r="HN882" s="756" t="str">
        <f t="shared" si="29"/>
        <v>AUTO PRINT</v>
      </c>
      <c r="HO882"/>
      <c r="HP882" s="757" t="s">
        <v>572</v>
      </c>
      <c r="HQ882" s="757" t="s">
        <v>572</v>
      </c>
      <c r="HR882" s="757" t="s">
        <v>572</v>
      </c>
      <c r="HS882"/>
      <c r="HW882" s="758"/>
      <c r="HX882"/>
      <c r="HY882" s="759" t="s">
        <v>3367</v>
      </c>
      <c r="HZ882" s="759" t="s">
        <v>3367</v>
      </c>
      <c r="IA882" s="759" t="s">
        <v>3367</v>
      </c>
      <c r="IC882" s="760" t="s">
        <v>572</v>
      </c>
      <c r="ID882" s="760" t="s">
        <v>572</v>
      </c>
      <c r="IE882" s="760" t="s">
        <v>572</v>
      </c>
      <c r="IF882" s="761" t="s">
        <v>572</v>
      </c>
      <c r="IG882" s="619" t="str">
        <f t="shared" si="30"/>
        <v>IN HOUSE (MANUAL)</v>
      </c>
      <c r="II882" s="761" t="s">
        <v>572</v>
      </c>
      <c r="IK882" s="761" t="str">
        <f>IFERROR(VLOOKUP($M882,#REF!,13,0),"IN HOUSE (MANUAL)")</f>
        <v>IN HOUSE (MANUAL)</v>
      </c>
      <c r="IM882" s="760" t="s">
        <v>572</v>
      </c>
      <c r="IN882" s="760" t="s">
        <v>572</v>
      </c>
      <c r="IO882" s="760" t="s">
        <v>572</v>
      </c>
      <c r="IQ882" s="760" t="s">
        <v>572</v>
      </c>
      <c r="IR882" s="760" t="s">
        <v>572</v>
      </c>
      <c r="IT882" s="760" t="s">
        <v>239</v>
      </c>
      <c r="IV882" s="760" t="s">
        <v>572</v>
      </c>
      <c r="IW882" s="760" t="s">
        <v>572</v>
      </c>
      <c r="IY882" s="760" t="s">
        <v>572</v>
      </c>
      <c r="IZ882" s="760" t="s">
        <v>572</v>
      </c>
      <c r="JB882" s="760" t="s">
        <v>572</v>
      </c>
      <c r="JC882" s="760" t="s">
        <v>572</v>
      </c>
      <c r="JE882" s="760">
        <v>0</v>
      </c>
      <c r="JF882" s="760" t="s">
        <v>572</v>
      </c>
    </row>
    <row r="883" spans="1:266" ht="17.25" customHeight="1" x14ac:dyDescent="0.35">
      <c r="A883" s="618" t="s">
        <v>1935</v>
      </c>
      <c r="B883" s="730">
        <v>79</v>
      </c>
      <c r="C883" s="730" t="s">
        <v>1914</v>
      </c>
      <c r="D883" s="730" t="s">
        <v>1914</v>
      </c>
      <c r="E883" s="730">
        <v>15</v>
      </c>
      <c r="F883" s="731" t="s">
        <v>574</v>
      </c>
      <c r="G883" s="732">
        <v>1</v>
      </c>
      <c r="H883" s="826">
        <v>46196</v>
      </c>
      <c r="I883" s="730">
        <v>37</v>
      </c>
      <c r="J883" s="730" t="s">
        <v>308</v>
      </c>
      <c r="K883" s="730">
        <v>38</v>
      </c>
      <c r="L883" s="730" t="s">
        <v>1936</v>
      </c>
      <c r="M883" s="734" t="s">
        <v>1935</v>
      </c>
      <c r="N883" s="735" t="s">
        <v>390</v>
      </c>
      <c r="O883" s="735" t="s">
        <v>390</v>
      </c>
      <c r="P883" s="735" t="s">
        <v>390</v>
      </c>
      <c r="Q883" s="735">
        <v>0</v>
      </c>
      <c r="R883" s="734">
        <v>880</v>
      </c>
      <c r="S883" s="734" t="s">
        <v>308</v>
      </c>
      <c r="T883" s="734" t="s">
        <v>1927</v>
      </c>
      <c r="U883" s="734">
        <v>880</v>
      </c>
      <c r="V883" s="734" t="s">
        <v>308</v>
      </c>
      <c r="W883" s="734" t="s">
        <v>218</v>
      </c>
      <c r="X883" s="736">
        <v>0</v>
      </c>
      <c r="Y883" s="734"/>
      <c r="Z883" s="737"/>
      <c r="AA883" s="734" t="s">
        <v>32</v>
      </c>
      <c r="AB883" s="734" t="s">
        <v>569</v>
      </c>
      <c r="AC883" s="734" t="s">
        <v>608</v>
      </c>
      <c r="AD883" s="734">
        <v>504</v>
      </c>
      <c r="AE883" s="738">
        <v>504</v>
      </c>
      <c r="AF883" s="737" t="s">
        <v>390</v>
      </c>
      <c r="AG883" s="739"/>
      <c r="AH883" s="765"/>
      <c r="AI883" s="739" t="s">
        <v>308</v>
      </c>
      <c r="AJ883" s="740">
        <v>9</v>
      </c>
      <c r="AK883" s="741"/>
      <c r="AL883" s="742"/>
      <c r="AM883" s="743">
        <v>0</v>
      </c>
      <c r="AN883" s="743"/>
      <c r="AO883" s="743"/>
      <c r="AP883" s="743">
        <v>0</v>
      </c>
      <c r="AQ883" s="743">
        <v>0</v>
      </c>
      <c r="AR883" s="743">
        <v>0</v>
      </c>
      <c r="AS883" s="743"/>
      <c r="AT883" s="743"/>
      <c r="AU883" s="743"/>
      <c r="AV883" s="743"/>
      <c r="AW883" s="743"/>
      <c r="AX883" s="743"/>
      <c r="AY883" s="743"/>
      <c r="AZ883" s="743"/>
      <c r="BA883" s="743"/>
      <c r="BB883" s="743">
        <v>0</v>
      </c>
      <c r="BC883" s="743">
        <v>0</v>
      </c>
      <c r="BD883" s="743">
        <v>0</v>
      </c>
      <c r="BE883" s="743">
        <v>0</v>
      </c>
      <c r="BF883" s="743">
        <v>0</v>
      </c>
      <c r="BG883" s="743">
        <v>0</v>
      </c>
      <c r="BH883" s="743">
        <v>0</v>
      </c>
      <c r="BI883" s="743">
        <v>0</v>
      </c>
      <c r="BJ883" s="743"/>
      <c r="BK883" s="743">
        <v>0</v>
      </c>
      <c r="BL883" s="743">
        <v>0</v>
      </c>
      <c r="BM883" s="743">
        <v>0</v>
      </c>
      <c r="BN883" s="743" t="s">
        <v>308</v>
      </c>
      <c r="BO883" s="743" t="s">
        <v>308</v>
      </c>
      <c r="BP883" s="743" t="s">
        <v>308</v>
      </c>
      <c r="BQ883" s="743" t="s">
        <v>308</v>
      </c>
      <c r="BR883" s="743"/>
      <c r="BS883" s="743">
        <v>0</v>
      </c>
      <c r="BT883" s="743"/>
      <c r="BU883" s="743">
        <v>0</v>
      </c>
      <c r="BV883" s="743">
        <v>0</v>
      </c>
      <c r="BW883" s="743">
        <v>0</v>
      </c>
      <c r="BX883" s="743">
        <v>0</v>
      </c>
      <c r="BY883" s="743">
        <v>0</v>
      </c>
      <c r="BZ883" s="743">
        <v>0</v>
      </c>
      <c r="CA883" s="743"/>
      <c r="CB883" s="743"/>
      <c r="CC883" s="743"/>
      <c r="CD883" s="743"/>
      <c r="CE883" s="743"/>
      <c r="CF883" s="743"/>
      <c r="CG883" s="743"/>
      <c r="CH883" s="743"/>
      <c r="CI883" s="743"/>
      <c r="CJ883" s="743"/>
      <c r="CK883" s="736">
        <v>0</v>
      </c>
      <c r="CL883" s="736">
        <v>0</v>
      </c>
      <c r="CM883" s="736" t="s">
        <v>397</v>
      </c>
      <c r="CN883" s="736" t="s">
        <v>397</v>
      </c>
      <c r="CO883" s="736">
        <v>0</v>
      </c>
      <c r="CP883" s="736">
        <v>0</v>
      </c>
      <c r="CQ883" s="736">
        <v>96</v>
      </c>
      <c r="CR883" s="734">
        <v>504</v>
      </c>
      <c r="CS883" s="744"/>
      <c r="CT883" s="745">
        <v>46288</v>
      </c>
      <c r="CU883" s="859" t="s">
        <v>1289</v>
      </c>
      <c r="CV883" s="737"/>
      <c r="CW883" s="737"/>
      <c r="CX883" s="745">
        <v>46241</v>
      </c>
      <c r="CY883" s="747">
        <v>0</v>
      </c>
      <c r="CZ883" s="747" t="s">
        <v>308</v>
      </c>
      <c r="DA883" s="748">
        <v>0</v>
      </c>
      <c r="DB883" s="748">
        <v>0</v>
      </c>
      <c r="DC883" s="748">
        <v>0</v>
      </c>
      <c r="DD883" s="748" t="s">
        <v>397</v>
      </c>
      <c r="DE883" s="749" t="s">
        <v>390</v>
      </c>
      <c r="DF883" s="749" t="s">
        <v>390</v>
      </c>
      <c r="DG883" s="749" t="s">
        <v>390</v>
      </c>
      <c r="DH883" s="750">
        <v>0</v>
      </c>
      <c r="DI883" s="737" t="s">
        <v>397</v>
      </c>
      <c r="DJ883" s="737" t="s">
        <v>390</v>
      </c>
      <c r="DK883" s="737" t="s">
        <v>390</v>
      </c>
      <c r="DL883" s="737" t="s">
        <v>390</v>
      </c>
      <c r="DM883" s="737" t="s">
        <v>390</v>
      </c>
      <c r="DN883" s="737" t="s">
        <v>390</v>
      </c>
      <c r="DO883" s="762">
        <v>0</v>
      </c>
      <c r="DP883" s="737">
        <v>46283</v>
      </c>
      <c r="DQ883" s="737">
        <v>46283</v>
      </c>
      <c r="DR883" s="737">
        <v>46283</v>
      </c>
      <c r="DS883" s="750">
        <v>46283</v>
      </c>
      <c r="DT883" s="752">
        <v>46283</v>
      </c>
      <c r="DU883" s="753">
        <v>-7</v>
      </c>
      <c r="DV883" s="753" t="s">
        <v>308</v>
      </c>
      <c r="DW883" s="754">
        <v>46276</v>
      </c>
      <c r="DX883" s="755">
        <v>46276</v>
      </c>
      <c r="DY883" s="754" t="e">
        <v>#VALUE!</v>
      </c>
      <c r="DZ883" s="754" t="e">
        <v>#VALUE!</v>
      </c>
      <c r="EA883" s="754"/>
      <c r="EB883" s="754"/>
      <c r="HA883" s="756" t="s">
        <v>397</v>
      </c>
      <c r="HB883" s="756" t="s">
        <v>397</v>
      </c>
      <c r="HC883" s="756" t="s">
        <v>397</v>
      </c>
      <c r="HD883" s="756" t="s">
        <v>397</v>
      </c>
      <c r="HE883" s="756" t="s">
        <v>397</v>
      </c>
      <c r="HF883" s="756" t="s">
        <v>397</v>
      </c>
      <c r="HG883" s="756" t="s">
        <v>397</v>
      </c>
      <c r="HH883" s="756" t="s">
        <v>397</v>
      </c>
      <c r="HI883" s="756" t="s">
        <v>397</v>
      </c>
      <c r="HJ883" s="756" t="s">
        <v>397</v>
      </c>
      <c r="HK883"/>
      <c r="HL883"/>
      <c r="HM883"/>
      <c r="HN883" s="756" t="str">
        <f t="shared" si="29"/>
        <v>AUTO PRINT</v>
      </c>
      <c r="HO883"/>
      <c r="HP883" s="757" t="s">
        <v>572</v>
      </c>
      <c r="HQ883" s="757" t="s">
        <v>572</v>
      </c>
      <c r="HR883" s="757" t="s">
        <v>572</v>
      </c>
      <c r="HS883"/>
      <c r="HW883" s="758"/>
      <c r="HX883"/>
      <c r="HY883" s="759" t="s">
        <v>3367</v>
      </c>
      <c r="HZ883" s="759" t="s">
        <v>3367</v>
      </c>
      <c r="IA883" s="759" t="s">
        <v>3367</v>
      </c>
      <c r="IC883" s="760" t="s">
        <v>572</v>
      </c>
      <c r="ID883" s="760" t="s">
        <v>572</v>
      </c>
      <c r="IE883" s="760" t="s">
        <v>216</v>
      </c>
      <c r="IF883" s="761" t="s">
        <v>572</v>
      </c>
      <c r="IG883" s="619" t="str">
        <f t="shared" si="30"/>
        <v>AUTO PRINTING</v>
      </c>
      <c r="II883" s="761" t="s">
        <v>572</v>
      </c>
      <c r="IK883" s="761" t="str">
        <f>IFERROR(VLOOKUP($M883,#REF!,13,0),"IN HOUSE (MANUAL)")</f>
        <v>IN HOUSE (MANUAL)</v>
      </c>
      <c r="IM883" s="760" t="s">
        <v>572</v>
      </c>
      <c r="IN883" s="760" t="s">
        <v>572</v>
      </c>
      <c r="IO883" s="760" t="s">
        <v>572</v>
      </c>
      <c r="IQ883" s="760" t="s">
        <v>572</v>
      </c>
      <c r="IR883" s="760" t="s">
        <v>572</v>
      </c>
      <c r="IT883" s="760" t="s">
        <v>239</v>
      </c>
      <c r="IV883" s="760" t="s">
        <v>572</v>
      </c>
      <c r="IW883" s="760" t="s">
        <v>572</v>
      </c>
      <c r="IY883" s="760" t="s">
        <v>572</v>
      </c>
      <c r="IZ883" s="760" t="s">
        <v>572</v>
      </c>
      <c r="JB883" s="760" t="s">
        <v>572</v>
      </c>
      <c r="JC883" s="760" t="s">
        <v>572</v>
      </c>
      <c r="JE883" s="760">
        <v>0</v>
      </c>
      <c r="JF883" s="760" t="s">
        <v>572</v>
      </c>
    </row>
    <row r="884" spans="1:266" ht="17.25" customHeight="1" x14ac:dyDescent="0.35">
      <c r="A884" s="618" t="s">
        <v>1937</v>
      </c>
      <c r="B884" s="730">
        <v>80</v>
      </c>
      <c r="C884" s="730" t="s">
        <v>1914</v>
      </c>
      <c r="D884" s="730" t="s">
        <v>1914</v>
      </c>
      <c r="E884" s="730">
        <v>15</v>
      </c>
      <c r="F884" s="731" t="s">
        <v>574</v>
      </c>
      <c r="G884" s="732">
        <v>1</v>
      </c>
      <c r="H884" s="733">
        <v>46231</v>
      </c>
      <c r="I884" s="730">
        <v>38</v>
      </c>
      <c r="J884" s="730" t="s">
        <v>308</v>
      </c>
      <c r="K884" s="730">
        <v>39</v>
      </c>
      <c r="L884" s="730" t="s">
        <v>1938</v>
      </c>
      <c r="M884" s="868" t="s">
        <v>1937</v>
      </c>
      <c r="N884" s="868" t="s">
        <v>390</v>
      </c>
      <c r="O884" s="868" t="s">
        <v>390</v>
      </c>
      <c r="P884" s="868" t="s">
        <v>390</v>
      </c>
      <c r="Q884" s="868">
        <v>0</v>
      </c>
      <c r="R884" s="868">
        <v>880</v>
      </c>
      <c r="S884" s="868" t="s">
        <v>308</v>
      </c>
      <c r="T884" s="868" t="s">
        <v>1884</v>
      </c>
      <c r="U884" s="868">
        <v>880</v>
      </c>
      <c r="V884" s="868" t="s">
        <v>308</v>
      </c>
      <c r="W884" s="868" t="s">
        <v>218</v>
      </c>
      <c r="X884" s="867">
        <v>0</v>
      </c>
      <c r="Y884" s="868"/>
      <c r="Z884" s="776"/>
      <c r="AA884" s="868" t="s">
        <v>32</v>
      </c>
      <c r="AB884" s="868" t="s">
        <v>569</v>
      </c>
      <c r="AC884" s="868" t="s">
        <v>608</v>
      </c>
      <c r="AD884" s="868">
        <v>204</v>
      </c>
      <c r="AE884" s="775">
        <v>204</v>
      </c>
      <c r="AF884" s="776" t="s">
        <v>390</v>
      </c>
      <c r="AG884" s="777"/>
      <c r="AH884" s="777"/>
      <c r="AI884" s="777" t="s">
        <v>308</v>
      </c>
      <c r="AJ884" s="778">
        <v>10</v>
      </c>
      <c r="AK884" s="779"/>
      <c r="AL884" s="778"/>
      <c r="AM884" s="780">
        <v>0</v>
      </c>
      <c r="AN884" s="780"/>
      <c r="AO884" s="780"/>
      <c r="AP884" s="780">
        <v>0</v>
      </c>
      <c r="AQ884" s="780">
        <v>0</v>
      </c>
      <c r="AR884" s="780">
        <v>0</v>
      </c>
      <c r="AS884" s="780"/>
      <c r="AT884" s="780"/>
      <c r="AU884" s="780"/>
      <c r="AV884" s="780"/>
      <c r="AW884" s="780"/>
      <c r="AX884" s="780"/>
      <c r="AY884" s="780"/>
      <c r="AZ884" s="780"/>
      <c r="BA884" s="780"/>
      <c r="BB884" s="780">
        <v>0</v>
      </c>
      <c r="BC884" s="780">
        <v>0</v>
      </c>
      <c r="BD884" s="780">
        <v>0</v>
      </c>
      <c r="BE884" s="780">
        <v>0</v>
      </c>
      <c r="BF884" s="780">
        <v>0</v>
      </c>
      <c r="BG884" s="780">
        <v>0</v>
      </c>
      <c r="BH884" s="780">
        <v>0</v>
      </c>
      <c r="BI884" s="780">
        <v>0</v>
      </c>
      <c r="BJ884" s="780"/>
      <c r="BK884" s="780">
        <v>0</v>
      </c>
      <c r="BL884" s="780">
        <v>0</v>
      </c>
      <c r="BM884" s="780">
        <v>9</v>
      </c>
      <c r="BN884" s="780" t="s">
        <v>308</v>
      </c>
      <c r="BO884" s="780" t="s">
        <v>308</v>
      </c>
      <c r="BP884" s="780" t="s">
        <v>308</v>
      </c>
      <c r="BQ884" s="780" t="s">
        <v>308</v>
      </c>
      <c r="BR884" s="780"/>
      <c r="BS884" s="780">
        <v>9</v>
      </c>
      <c r="BT884" s="780"/>
      <c r="BU884" s="780">
        <v>0</v>
      </c>
      <c r="BV884" s="780">
        <v>0</v>
      </c>
      <c r="BW884" s="780">
        <v>0</v>
      </c>
      <c r="BX884" s="780">
        <v>0</v>
      </c>
      <c r="BY884" s="780">
        <v>0</v>
      </c>
      <c r="BZ884" s="780">
        <v>0</v>
      </c>
      <c r="CA884" s="780"/>
      <c r="CB884" s="780"/>
      <c r="CC884" s="780"/>
      <c r="CD884" s="780"/>
      <c r="CE884" s="780"/>
      <c r="CF884" s="780"/>
      <c r="CG884" s="780"/>
      <c r="CH884" s="780"/>
      <c r="CI884" s="780"/>
      <c r="CJ884" s="780"/>
      <c r="CK884" s="773">
        <v>0</v>
      </c>
      <c r="CL884" s="773">
        <v>0</v>
      </c>
      <c r="CM884" s="773" t="s">
        <v>397</v>
      </c>
      <c r="CN884" s="773" t="s">
        <v>397</v>
      </c>
      <c r="CO884" s="773">
        <v>0</v>
      </c>
      <c r="CP884" s="773">
        <v>9</v>
      </c>
      <c r="CQ884" s="773">
        <v>24</v>
      </c>
      <c r="CR884" s="772">
        <v>204</v>
      </c>
      <c r="CS884" s="869"/>
      <c r="CT884" s="782">
        <v>46294</v>
      </c>
      <c r="CU884" s="783" t="s">
        <v>1292</v>
      </c>
      <c r="CV884" s="776"/>
      <c r="CW884" s="776"/>
      <c r="CX884" s="782">
        <v>46270</v>
      </c>
      <c r="CY884" s="784">
        <v>0</v>
      </c>
      <c r="CZ884" s="784">
        <v>0</v>
      </c>
      <c r="DA884" s="785">
        <v>0</v>
      </c>
      <c r="DB884" s="785">
        <v>0</v>
      </c>
      <c r="DC884" s="785">
        <v>0</v>
      </c>
      <c r="DD884" s="785" t="s">
        <v>397</v>
      </c>
      <c r="DE884" s="871" t="s">
        <v>390</v>
      </c>
      <c r="DF884" s="871" t="s">
        <v>390</v>
      </c>
      <c r="DG884" s="871" t="s">
        <v>390</v>
      </c>
      <c r="DH884" s="872">
        <v>0</v>
      </c>
      <c r="DI884" s="776" t="s">
        <v>397</v>
      </c>
      <c r="DJ884" s="776" t="s">
        <v>390</v>
      </c>
      <c r="DK884" s="776" t="s">
        <v>397</v>
      </c>
      <c r="DL884" s="776" t="s">
        <v>390</v>
      </c>
      <c r="DM884" s="776">
        <v>46272</v>
      </c>
      <c r="DN884" s="776">
        <v>46272</v>
      </c>
      <c r="DO884" s="936">
        <v>0</v>
      </c>
      <c r="DP884" s="776">
        <v>46290</v>
      </c>
      <c r="DQ884" s="776">
        <v>46290</v>
      </c>
      <c r="DR884" s="776">
        <v>46290</v>
      </c>
      <c r="DS884" s="872">
        <v>46290</v>
      </c>
      <c r="DT884" s="752">
        <v>46290</v>
      </c>
      <c r="DU884" s="753">
        <v>-11</v>
      </c>
      <c r="DV884" s="753" t="s">
        <v>308</v>
      </c>
      <c r="DW884" s="754">
        <v>46276</v>
      </c>
      <c r="DX884" s="755">
        <v>46279</v>
      </c>
      <c r="DY884" s="754" t="e">
        <v>#VALUE!</v>
      </c>
      <c r="DZ884" s="754" t="e">
        <v>#VALUE!</v>
      </c>
      <c r="EA884" s="754"/>
      <c r="EB884" s="754"/>
      <c r="HA884" s="756" t="s">
        <v>397</v>
      </c>
      <c r="HB884" s="756" t="s">
        <v>397</v>
      </c>
      <c r="HC884" s="756" t="s">
        <v>397</v>
      </c>
      <c r="HD884" s="756" t="s">
        <v>397</v>
      </c>
      <c r="HE884" s="756" t="s">
        <v>397</v>
      </c>
      <c r="HF884" s="756" t="s">
        <v>397</v>
      </c>
      <c r="HG884" s="756" t="s">
        <v>397</v>
      </c>
      <c r="HH884" s="756" t="s">
        <v>397</v>
      </c>
      <c r="HI884" s="756" t="s">
        <v>397</v>
      </c>
      <c r="HJ884" s="756" t="s">
        <v>397</v>
      </c>
      <c r="HK884"/>
      <c r="HL884"/>
      <c r="HM884"/>
      <c r="HN884" s="756" t="str">
        <f t="shared" si="29"/>
        <v>AUTO PRINT</v>
      </c>
      <c r="HO884"/>
      <c r="HP884" s="757" t="s">
        <v>572</v>
      </c>
      <c r="HQ884" s="757" t="s">
        <v>572</v>
      </c>
      <c r="HR884" s="757" t="s">
        <v>572</v>
      </c>
      <c r="HS884"/>
      <c r="HW884" s="758"/>
      <c r="HX884"/>
      <c r="HY884" s="759" t="s">
        <v>3367</v>
      </c>
      <c r="HZ884" s="759" t="s">
        <v>3367</v>
      </c>
      <c r="IA884" s="759" t="s">
        <v>3367</v>
      </c>
      <c r="IC884" s="760" t="s">
        <v>572</v>
      </c>
      <c r="ID884" s="760" t="s">
        <v>572</v>
      </c>
      <c r="IE884" s="760" t="s">
        <v>572</v>
      </c>
      <c r="IF884" s="761" t="s">
        <v>572</v>
      </c>
      <c r="IG884" s="619" t="str">
        <f t="shared" si="30"/>
        <v>IN HOUSE (MANUAL)</v>
      </c>
      <c r="II884" s="761" t="s">
        <v>572</v>
      </c>
      <c r="IK884" s="761" t="str">
        <f>IFERROR(VLOOKUP($M884,#REF!,13,0),"IN HOUSE (MANUAL)")</f>
        <v>IN HOUSE (MANUAL)</v>
      </c>
      <c r="IM884" s="760" t="s">
        <v>572</v>
      </c>
      <c r="IN884" s="760" t="s">
        <v>572</v>
      </c>
      <c r="IO884" s="760" t="s">
        <v>572</v>
      </c>
      <c r="IQ884" s="760" t="s">
        <v>572</v>
      </c>
      <c r="IR884" s="760" t="s">
        <v>572</v>
      </c>
      <c r="IT884" s="760" t="s">
        <v>239</v>
      </c>
      <c r="IV884" s="760" t="s">
        <v>572</v>
      </c>
      <c r="IW884" s="760" t="s">
        <v>572</v>
      </c>
      <c r="IY884" s="760" t="s">
        <v>572</v>
      </c>
      <c r="IZ884" s="760" t="s">
        <v>572</v>
      </c>
      <c r="JB884" s="760" t="s">
        <v>572</v>
      </c>
      <c r="JC884" s="760" t="s">
        <v>572</v>
      </c>
      <c r="JE884" s="760">
        <v>0</v>
      </c>
      <c r="JF884" s="760" t="s">
        <v>572</v>
      </c>
    </row>
    <row r="885" spans="1:266" ht="17.25" customHeight="1" x14ac:dyDescent="0.35">
      <c r="A885" s="618" t="s">
        <v>1939</v>
      </c>
      <c r="B885" s="730">
        <v>81</v>
      </c>
      <c r="C885" s="730" t="s">
        <v>1914</v>
      </c>
      <c r="D885" s="730" t="s">
        <v>1914</v>
      </c>
      <c r="E885" s="730">
        <v>15</v>
      </c>
      <c r="F885" s="731" t="s">
        <v>574</v>
      </c>
      <c r="G885" s="732">
        <v>1</v>
      </c>
      <c r="H885" s="733">
        <v>46231</v>
      </c>
      <c r="I885" s="730">
        <v>38</v>
      </c>
      <c r="J885" s="730" t="s">
        <v>308</v>
      </c>
      <c r="K885" s="730">
        <v>39</v>
      </c>
      <c r="L885" s="730" t="s">
        <v>1940</v>
      </c>
      <c r="M885" s="868" t="s">
        <v>1939</v>
      </c>
      <c r="N885" s="868" t="s">
        <v>390</v>
      </c>
      <c r="O885" s="868" t="s">
        <v>390</v>
      </c>
      <c r="P885" s="868" t="s">
        <v>390</v>
      </c>
      <c r="Q885" s="868">
        <v>0</v>
      </c>
      <c r="R885" s="868">
        <v>880</v>
      </c>
      <c r="S885" s="868" t="s">
        <v>308</v>
      </c>
      <c r="T885" s="868" t="s">
        <v>1796</v>
      </c>
      <c r="U885" s="868">
        <v>880</v>
      </c>
      <c r="V885" s="868" t="s">
        <v>308</v>
      </c>
      <c r="W885" s="868" t="s">
        <v>218</v>
      </c>
      <c r="X885" s="867">
        <v>0</v>
      </c>
      <c r="Y885" s="868"/>
      <c r="Z885" s="776"/>
      <c r="AA885" s="868" t="s">
        <v>32</v>
      </c>
      <c r="AB885" s="868" t="s">
        <v>569</v>
      </c>
      <c r="AC885" s="868" t="s">
        <v>608</v>
      </c>
      <c r="AD885" s="868">
        <v>288</v>
      </c>
      <c r="AE885" s="775">
        <v>288</v>
      </c>
      <c r="AF885" s="776" t="s">
        <v>390</v>
      </c>
      <c r="AG885" s="777"/>
      <c r="AH885" s="777"/>
      <c r="AI885" s="777" t="s">
        <v>308</v>
      </c>
      <c r="AJ885" s="778">
        <v>11</v>
      </c>
      <c r="AK885" s="779"/>
      <c r="AL885" s="778"/>
      <c r="AM885" s="780">
        <v>0</v>
      </c>
      <c r="AN885" s="780"/>
      <c r="AO885" s="780"/>
      <c r="AP885" s="780">
        <v>0</v>
      </c>
      <c r="AQ885" s="780">
        <v>0</v>
      </c>
      <c r="AR885" s="780">
        <v>0</v>
      </c>
      <c r="AS885" s="780"/>
      <c r="AT885" s="780"/>
      <c r="AU885" s="780"/>
      <c r="AV885" s="780"/>
      <c r="AW885" s="780"/>
      <c r="AX885" s="780"/>
      <c r="AY885" s="780"/>
      <c r="AZ885" s="780"/>
      <c r="BA885" s="780"/>
      <c r="BB885" s="780">
        <v>0</v>
      </c>
      <c r="BC885" s="780">
        <v>0</v>
      </c>
      <c r="BD885" s="780">
        <v>0</v>
      </c>
      <c r="BE885" s="780">
        <v>0</v>
      </c>
      <c r="BF885" s="780">
        <v>0</v>
      </c>
      <c r="BG885" s="780">
        <v>0</v>
      </c>
      <c r="BH885" s="780">
        <v>0</v>
      </c>
      <c r="BI885" s="780">
        <v>0</v>
      </c>
      <c r="BJ885" s="780"/>
      <c r="BK885" s="780">
        <v>0</v>
      </c>
      <c r="BL885" s="780">
        <v>0</v>
      </c>
      <c r="BM885" s="780">
        <v>36</v>
      </c>
      <c r="BN885" s="780" t="s">
        <v>308</v>
      </c>
      <c r="BO885" s="780" t="s">
        <v>308</v>
      </c>
      <c r="BP885" s="780" t="s">
        <v>308</v>
      </c>
      <c r="BQ885" s="780" t="s">
        <v>308</v>
      </c>
      <c r="BR885" s="780"/>
      <c r="BS885" s="780">
        <v>36</v>
      </c>
      <c r="BT885" s="780"/>
      <c r="BU885" s="780">
        <v>0</v>
      </c>
      <c r="BV885" s="780">
        <v>0</v>
      </c>
      <c r="BW885" s="780">
        <v>0</v>
      </c>
      <c r="BX885" s="780">
        <v>0</v>
      </c>
      <c r="BY885" s="780">
        <v>0</v>
      </c>
      <c r="BZ885" s="780">
        <v>0</v>
      </c>
      <c r="CA885" s="780"/>
      <c r="CB885" s="780"/>
      <c r="CC885" s="780"/>
      <c r="CD885" s="780"/>
      <c r="CE885" s="780"/>
      <c r="CF885" s="780"/>
      <c r="CG885" s="780"/>
      <c r="CH885" s="780"/>
      <c r="CI885" s="780"/>
      <c r="CJ885" s="780"/>
      <c r="CK885" s="773">
        <v>0</v>
      </c>
      <c r="CL885" s="773">
        <v>0</v>
      </c>
      <c r="CM885" s="773" t="s">
        <v>397</v>
      </c>
      <c r="CN885" s="773" t="s">
        <v>397</v>
      </c>
      <c r="CO885" s="773">
        <v>0</v>
      </c>
      <c r="CP885" s="773">
        <v>36</v>
      </c>
      <c r="CQ885" s="773">
        <v>246</v>
      </c>
      <c r="CR885" s="772">
        <v>288</v>
      </c>
      <c r="CS885" s="869"/>
      <c r="CT885" s="782">
        <v>46294</v>
      </c>
      <c r="CU885" s="783" t="s">
        <v>1292</v>
      </c>
      <c r="CV885" s="776"/>
      <c r="CW885" s="776"/>
      <c r="CX885" s="782">
        <v>46270</v>
      </c>
      <c r="CY885" s="784">
        <v>0</v>
      </c>
      <c r="CZ885" s="784">
        <v>0</v>
      </c>
      <c r="DA885" s="785">
        <v>0</v>
      </c>
      <c r="DB885" s="785">
        <v>0</v>
      </c>
      <c r="DC885" s="785">
        <v>0</v>
      </c>
      <c r="DD885" s="785" t="s">
        <v>397</v>
      </c>
      <c r="DE885" s="871" t="s">
        <v>390</v>
      </c>
      <c r="DF885" s="871" t="s">
        <v>390</v>
      </c>
      <c r="DG885" s="871" t="s">
        <v>390</v>
      </c>
      <c r="DH885" s="872">
        <v>0</v>
      </c>
      <c r="DI885" s="776" t="s">
        <v>397</v>
      </c>
      <c r="DJ885" s="776" t="s">
        <v>390</v>
      </c>
      <c r="DK885" s="776" t="s">
        <v>397</v>
      </c>
      <c r="DL885" s="776" t="s">
        <v>390</v>
      </c>
      <c r="DM885" s="776">
        <v>46272</v>
      </c>
      <c r="DN885" s="776">
        <v>46272</v>
      </c>
      <c r="DO885" s="936">
        <v>0</v>
      </c>
      <c r="DP885" s="776">
        <v>46290</v>
      </c>
      <c r="DQ885" s="776">
        <v>46290</v>
      </c>
      <c r="DR885" s="776">
        <v>46290</v>
      </c>
      <c r="DS885" s="872">
        <v>46290</v>
      </c>
      <c r="DT885" s="752">
        <v>46290</v>
      </c>
      <c r="DU885" s="753">
        <v>-11</v>
      </c>
      <c r="DV885" s="753" t="s">
        <v>308</v>
      </c>
      <c r="DW885" s="754">
        <v>46279</v>
      </c>
      <c r="DX885" s="755">
        <v>46279</v>
      </c>
      <c r="DY885" s="754" t="e">
        <v>#VALUE!</v>
      </c>
      <c r="DZ885" s="754" t="e">
        <v>#VALUE!</v>
      </c>
      <c r="EA885" s="754"/>
      <c r="EB885" s="754"/>
      <c r="HA885" s="756" t="s">
        <v>397</v>
      </c>
      <c r="HB885" s="756" t="s">
        <v>397</v>
      </c>
      <c r="HC885" s="756" t="s">
        <v>397</v>
      </c>
      <c r="HD885" s="756" t="s">
        <v>397</v>
      </c>
      <c r="HE885" s="756" t="s">
        <v>397</v>
      </c>
      <c r="HF885" s="756" t="s">
        <v>397</v>
      </c>
      <c r="HG885" s="756" t="s">
        <v>397</v>
      </c>
      <c r="HH885" s="756" t="s">
        <v>397</v>
      </c>
      <c r="HI885" s="756" t="s">
        <v>397</v>
      </c>
      <c r="HJ885" s="756" t="s">
        <v>397</v>
      </c>
      <c r="HK885"/>
      <c r="HL885"/>
      <c r="HM885"/>
      <c r="HN885" s="756" t="str">
        <f t="shared" si="29"/>
        <v>AUTO PRINT</v>
      </c>
      <c r="HO885"/>
      <c r="HP885" s="757" t="s">
        <v>572</v>
      </c>
      <c r="HQ885" s="757" t="s">
        <v>572</v>
      </c>
      <c r="HR885" s="757" t="s">
        <v>572</v>
      </c>
      <c r="HS885"/>
      <c r="HW885" s="758"/>
      <c r="HX885"/>
      <c r="HY885" s="759" t="s">
        <v>3367</v>
      </c>
      <c r="HZ885" s="759" t="s">
        <v>3367</v>
      </c>
      <c r="IA885" s="759" t="s">
        <v>3367</v>
      </c>
      <c r="IC885" s="760" t="s">
        <v>572</v>
      </c>
      <c r="ID885" s="760" t="s">
        <v>572</v>
      </c>
      <c r="IE885" s="760" t="s">
        <v>572</v>
      </c>
      <c r="IF885" s="761" t="s">
        <v>572</v>
      </c>
      <c r="IG885" s="619" t="str">
        <f t="shared" si="30"/>
        <v>IN HOUSE (MANUAL)</v>
      </c>
      <c r="II885" s="761" t="s">
        <v>572</v>
      </c>
      <c r="IK885" s="761" t="str">
        <f>IFERROR(VLOOKUP($M885,#REF!,13,0),"IN HOUSE (MANUAL)")</f>
        <v>IN HOUSE (MANUAL)</v>
      </c>
      <c r="IM885" s="760" t="s">
        <v>572</v>
      </c>
      <c r="IN885" s="760" t="s">
        <v>572</v>
      </c>
      <c r="IO885" s="760" t="s">
        <v>572</v>
      </c>
      <c r="IQ885" s="760" t="s">
        <v>572</v>
      </c>
      <c r="IR885" s="760" t="s">
        <v>572</v>
      </c>
      <c r="IT885" s="760" t="s">
        <v>239</v>
      </c>
      <c r="IV885" s="760" t="s">
        <v>572</v>
      </c>
      <c r="IW885" s="760" t="s">
        <v>572</v>
      </c>
      <c r="IY885" s="760" t="s">
        <v>572</v>
      </c>
      <c r="IZ885" s="760" t="s">
        <v>572</v>
      </c>
      <c r="JB885" s="760" t="s">
        <v>572</v>
      </c>
      <c r="JC885" s="760" t="s">
        <v>572</v>
      </c>
      <c r="JE885" s="760">
        <v>0</v>
      </c>
      <c r="JF885" s="760" t="s">
        <v>572</v>
      </c>
    </row>
    <row r="886" spans="1:266" ht="17.25" customHeight="1" x14ac:dyDescent="0.35">
      <c r="A886" s="618" t="s">
        <v>1941</v>
      </c>
      <c r="B886" s="730">
        <v>82</v>
      </c>
      <c r="C886" s="730" t="s">
        <v>1914</v>
      </c>
      <c r="D886" s="730" t="s">
        <v>1914</v>
      </c>
      <c r="E886" s="730">
        <v>15</v>
      </c>
      <c r="F886" s="731" t="s">
        <v>574</v>
      </c>
      <c r="G886" s="732">
        <v>1</v>
      </c>
      <c r="H886" s="733">
        <v>46231</v>
      </c>
      <c r="I886" s="730">
        <v>38</v>
      </c>
      <c r="J886" s="730" t="s">
        <v>308</v>
      </c>
      <c r="K886" s="730">
        <v>39</v>
      </c>
      <c r="L886" s="730" t="s">
        <v>1942</v>
      </c>
      <c r="M886" s="868" t="s">
        <v>1941</v>
      </c>
      <c r="N886" s="868" t="s">
        <v>390</v>
      </c>
      <c r="O886" s="868" t="s">
        <v>390</v>
      </c>
      <c r="P886" s="868" t="s">
        <v>390</v>
      </c>
      <c r="Q886" s="868">
        <v>0</v>
      </c>
      <c r="R886" s="868">
        <v>880</v>
      </c>
      <c r="S886" s="868" t="s">
        <v>308</v>
      </c>
      <c r="T886" s="868" t="s">
        <v>1943</v>
      </c>
      <c r="U886" s="868">
        <v>880</v>
      </c>
      <c r="V886" s="868" t="s">
        <v>308</v>
      </c>
      <c r="W886" s="868" t="s">
        <v>218</v>
      </c>
      <c r="X886" s="867">
        <v>354</v>
      </c>
      <c r="Y886" s="868"/>
      <c r="Z886" s="776"/>
      <c r="AA886" s="868" t="s">
        <v>32</v>
      </c>
      <c r="AB886" s="868" t="s">
        <v>569</v>
      </c>
      <c r="AC886" s="868" t="s">
        <v>608</v>
      </c>
      <c r="AD886" s="868">
        <v>354</v>
      </c>
      <c r="AE886" s="775">
        <v>354</v>
      </c>
      <c r="AF886" s="776">
        <v>46274</v>
      </c>
      <c r="AG886" s="777" t="s">
        <v>1944</v>
      </c>
      <c r="AH886" s="777"/>
      <c r="AI886" s="777" t="s">
        <v>308</v>
      </c>
      <c r="AJ886" s="778">
        <v>12</v>
      </c>
      <c r="AK886" s="779"/>
      <c r="AL886" s="778"/>
      <c r="AM886" s="780">
        <v>0</v>
      </c>
      <c r="AN886" s="780"/>
      <c r="AO886" s="780"/>
      <c r="AP886" s="780">
        <v>0</v>
      </c>
      <c r="AQ886" s="780">
        <v>0</v>
      </c>
      <c r="AR886" s="780">
        <v>0</v>
      </c>
      <c r="AS886" s="780"/>
      <c r="AT886" s="780"/>
      <c r="AU886" s="780"/>
      <c r="AV886" s="780"/>
      <c r="AW886" s="780"/>
      <c r="AX886" s="780"/>
      <c r="AY886" s="780"/>
      <c r="AZ886" s="780"/>
      <c r="BA886" s="780"/>
      <c r="BB886" s="780">
        <v>0</v>
      </c>
      <c r="BC886" s="780">
        <v>0</v>
      </c>
      <c r="BD886" s="780">
        <v>0</v>
      </c>
      <c r="BE886" s="780">
        <v>0</v>
      </c>
      <c r="BF886" s="780">
        <v>0</v>
      </c>
      <c r="BG886" s="780">
        <v>0</v>
      </c>
      <c r="BH886" s="780">
        <v>0</v>
      </c>
      <c r="BI886" s="780">
        <v>0</v>
      </c>
      <c r="BJ886" s="780"/>
      <c r="BK886" s="780">
        <v>354</v>
      </c>
      <c r="BL886" s="780">
        <v>354</v>
      </c>
      <c r="BM886" s="780">
        <v>354</v>
      </c>
      <c r="BN886" s="780" t="s">
        <v>308</v>
      </c>
      <c r="BO886" s="780" t="s">
        <v>308</v>
      </c>
      <c r="BP886" s="780" t="s">
        <v>308</v>
      </c>
      <c r="BQ886" s="780" t="s">
        <v>308</v>
      </c>
      <c r="BR886" s="780">
        <v>354</v>
      </c>
      <c r="BS886" s="780">
        <v>354</v>
      </c>
      <c r="BT886" s="780"/>
      <c r="BU886" s="780">
        <v>0</v>
      </c>
      <c r="BV886" s="780">
        <v>0</v>
      </c>
      <c r="BW886" s="780">
        <v>30</v>
      </c>
      <c r="BX886" s="780">
        <v>0</v>
      </c>
      <c r="BY886" s="780">
        <v>6</v>
      </c>
      <c r="BZ886" s="780">
        <v>354</v>
      </c>
      <c r="CA886" s="780"/>
      <c r="CB886" s="780"/>
      <c r="CC886" s="780"/>
      <c r="CD886" s="780"/>
      <c r="CE886" s="780"/>
      <c r="CF886" s="780"/>
      <c r="CG886" s="780"/>
      <c r="CH886" s="780"/>
      <c r="CI886" s="780"/>
      <c r="CJ886" s="780"/>
      <c r="CK886" s="773">
        <v>0</v>
      </c>
      <c r="CL886" s="773">
        <v>354</v>
      </c>
      <c r="CM886" s="773" t="s">
        <v>397</v>
      </c>
      <c r="CN886" s="773" t="s">
        <v>397</v>
      </c>
      <c r="CO886" s="773">
        <v>0</v>
      </c>
      <c r="CP886" s="773">
        <v>354</v>
      </c>
      <c r="CQ886" s="773">
        <v>354</v>
      </c>
      <c r="CR886" s="772">
        <v>354</v>
      </c>
      <c r="CS886" s="869"/>
      <c r="CT886" s="782">
        <v>46294</v>
      </c>
      <c r="CU886" s="783" t="s">
        <v>1292</v>
      </c>
      <c r="CV886" s="776"/>
      <c r="CW886" s="776"/>
      <c r="CX886" s="782">
        <v>46270</v>
      </c>
      <c r="CY886" s="784" t="s">
        <v>1493</v>
      </c>
      <c r="CZ886" s="784">
        <v>0</v>
      </c>
      <c r="DA886" s="785">
        <v>46253</v>
      </c>
      <c r="DB886" s="785" t="s">
        <v>615</v>
      </c>
      <c r="DC886" s="785" t="s">
        <v>1494</v>
      </c>
      <c r="DD886" s="785" t="s">
        <v>397</v>
      </c>
      <c r="DE886" s="871">
        <v>46274</v>
      </c>
      <c r="DF886" s="871">
        <v>46274</v>
      </c>
      <c r="DG886" s="871" t="s">
        <v>390</v>
      </c>
      <c r="DH886" s="872">
        <v>0</v>
      </c>
      <c r="DI886" s="776" t="s">
        <v>397</v>
      </c>
      <c r="DJ886" s="776" t="s">
        <v>390</v>
      </c>
      <c r="DK886" s="776" t="s">
        <v>397</v>
      </c>
      <c r="DL886" s="776" t="s">
        <v>390</v>
      </c>
      <c r="DM886" s="776">
        <v>46272</v>
      </c>
      <c r="DN886" s="776">
        <v>46272</v>
      </c>
      <c r="DO886" s="936">
        <v>0</v>
      </c>
      <c r="DP886" s="776">
        <v>46290</v>
      </c>
      <c r="DQ886" s="776">
        <v>46290</v>
      </c>
      <c r="DR886" s="776">
        <v>46290</v>
      </c>
      <c r="DS886" s="872">
        <v>46290</v>
      </c>
      <c r="DT886" s="752">
        <v>46290</v>
      </c>
      <c r="DU886" s="753">
        <v>-10</v>
      </c>
      <c r="DV886" s="753" t="s">
        <v>308</v>
      </c>
      <c r="DW886" s="754">
        <v>46279</v>
      </c>
      <c r="DX886" s="755">
        <v>46280</v>
      </c>
      <c r="DY886" s="754" t="e">
        <v>#VALUE!</v>
      </c>
      <c r="DZ886" s="754" t="e">
        <v>#VALUE!</v>
      </c>
      <c r="EA886" s="754"/>
      <c r="EB886" s="754"/>
      <c r="HA886" s="756" t="s">
        <v>397</v>
      </c>
      <c r="HB886" s="756" t="s">
        <v>397</v>
      </c>
      <c r="HC886" s="756" t="s">
        <v>397</v>
      </c>
      <c r="HD886" s="756" t="s">
        <v>397</v>
      </c>
      <c r="HE886" s="756" t="s">
        <v>397</v>
      </c>
      <c r="HF886" s="756" t="s">
        <v>397</v>
      </c>
      <c r="HG886" s="756" t="s">
        <v>397</v>
      </c>
      <c r="HH886" s="756" t="s">
        <v>397</v>
      </c>
      <c r="HI886" s="756" t="s">
        <v>397</v>
      </c>
      <c r="HJ886" s="756" t="s">
        <v>397</v>
      </c>
      <c r="HK886"/>
      <c r="HL886"/>
      <c r="HM886"/>
      <c r="HN886" s="756" t="str">
        <f t="shared" si="29"/>
        <v>AUTO PRINT</v>
      </c>
      <c r="HO886"/>
      <c r="HP886" s="757" t="s">
        <v>572</v>
      </c>
      <c r="HQ886" s="757" t="s">
        <v>572</v>
      </c>
      <c r="HR886" s="757" t="s">
        <v>572</v>
      </c>
      <c r="HS886"/>
      <c r="HW886" s="758"/>
      <c r="HX886"/>
      <c r="HY886" s="759" t="s">
        <v>3367</v>
      </c>
      <c r="HZ886" s="759" t="s">
        <v>3367</v>
      </c>
      <c r="IA886" s="759" t="s">
        <v>572</v>
      </c>
      <c r="IC886" s="760" t="s">
        <v>572</v>
      </c>
      <c r="ID886" s="760" t="s">
        <v>572</v>
      </c>
      <c r="IE886" s="760" t="s">
        <v>397</v>
      </c>
      <c r="IF886" s="761" t="s">
        <v>572</v>
      </c>
      <c r="IG886" s="619" t="str">
        <f t="shared" si="30"/>
        <v>IN HOUSE (MANUAL)</v>
      </c>
      <c r="II886" s="761" t="s">
        <v>572</v>
      </c>
      <c r="IK886" s="761" t="str">
        <f>IFERROR(VLOOKUP($M886,#REF!,13,0),"IN HOUSE (MANUAL)")</f>
        <v>IN HOUSE (MANUAL)</v>
      </c>
      <c r="IM886" s="760" t="s">
        <v>572</v>
      </c>
      <c r="IN886" s="760" t="s">
        <v>572</v>
      </c>
      <c r="IO886" s="760" t="s">
        <v>572</v>
      </c>
      <c r="IQ886" s="760" t="s">
        <v>572</v>
      </c>
      <c r="IR886" s="760" t="s">
        <v>572</v>
      </c>
      <c r="IT886" s="760" t="s">
        <v>572</v>
      </c>
      <c r="IV886" s="760" t="s">
        <v>572</v>
      </c>
      <c r="IW886" s="760" t="s">
        <v>572</v>
      </c>
      <c r="IY886" s="760" t="s">
        <v>572</v>
      </c>
      <c r="IZ886" s="760" t="s">
        <v>572</v>
      </c>
      <c r="JB886" s="760" t="s">
        <v>572</v>
      </c>
      <c r="JC886" s="760" t="s">
        <v>572</v>
      </c>
      <c r="JE886" s="760" t="s">
        <v>572</v>
      </c>
      <c r="JF886" s="760" t="s">
        <v>572</v>
      </c>
    </row>
    <row r="887" spans="1:266" ht="17.25" customHeight="1" x14ac:dyDescent="0.35">
      <c r="A887" s="618" t="s">
        <v>1945</v>
      </c>
      <c r="B887" s="730">
        <v>83</v>
      </c>
      <c r="C887" s="730" t="s">
        <v>1914</v>
      </c>
      <c r="D887" s="730" t="s">
        <v>1914</v>
      </c>
      <c r="E887" s="730">
        <v>15</v>
      </c>
      <c r="F887" s="731" t="s">
        <v>574</v>
      </c>
      <c r="G887" s="732">
        <v>1</v>
      </c>
      <c r="H887" s="733">
        <v>46233</v>
      </c>
      <c r="I887" s="730">
        <v>38</v>
      </c>
      <c r="J887" s="730" t="s">
        <v>308</v>
      </c>
      <c r="K887" s="730">
        <v>40</v>
      </c>
      <c r="L887" s="730" t="s">
        <v>1946</v>
      </c>
      <c r="M887" s="772" t="s">
        <v>1945</v>
      </c>
      <c r="N887" s="772" t="s">
        <v>390</v>
      </c>
      <c r="O887" s="772" t="s">
        <v>390</v>
      </c>
      <c r="P887" s="772" t="s">
        <v>390</v>
      </c>
      <c r="Q887" s="772">
        <v>0</v>
      </c>
      <c r="R887" s="772">
        <v>880</v>
      </c>
      <c r="S887" s="772" t="s">
        <v>308</v>
      </c>
      <c r="T887" s="772" t="s">
        <v>1947</v>
      </c>
      <c r="U887" s="772">
        <v>880</v>
      </c>
      <c r="V887" s="772" t="s">
        <v>308</v>
      </c>
      <c r="W887" s="772" t="s">
        <v>218</v>
      </c>
      <c r="X887" s="773">
        <v>144</v>
      </c>
      <c r="Y887" s="772"/>
      <c r="Z887" s="774"/>
      <c r="AA887" s="772" t="s">
        <v>32</v>
      </c>
      <c r="AB887" s="772" t="s">
        <v>569</v>
      </c>
      <c r="AC887" s="772" t="s">
        <v>597</v>
      </c>
      <c r="AD887" s="772">
        <v>144</v>
      </c>
      <c r="AE887" s="864">
        <v>144</v>
      </c>
      <c r="AF887" s="774">
        <v>46274</v>
      </c>
      <c r="AG887" s="777" t="s">
        <v>1948</v>
      </c>
      <c r="AH887" s="641" t="s">
        <v>389</v>
      </c>
      <c r="AI887" s="777" t="s">
        <v>308</v>
      </c>
      <c r="AJ887" s="778">
        <v>13</v>
      </c>
      <c r="AK887" s="779"/>
      <c r="AL887" s="778"/>
      <c r="AM887" s="780">
        <v>144</v>
      </c>
      <c r="AN887" s="780"/>
      <c r="AO887" s="780"/>
      <c r="AP887" s="780">
        <v>0</v>
      </c>
      <c r="AQ887" s="780">
        <v>144</v>
      </c>
      <c r="AR887" s="780">
        <v>144</v>
      </c>
      <c r="AS887" s="780"/>
      <c r="AT887" s="780"/>
      <c r="AU887" s="780"/>
      <c r="AV887" s="780"/>
      <c r="AW887" s="780"/>
      <c r="AX887" s="780"/>
      <c r="AY887" s="780"/>
      <c r="AZ887" s="780"/>
      <c r="BA887" s="780"/>
      <c r="BB887" s="780">
        <v>0</v>
      </c>
      <c r="BC887" s="780">
        <v>0</v>
      </c>
      <c r="BD887" s="780">
        <v>0</v>
      </c>
      <c r="BE887" s="780">
        <v>0</v>
      </c>
      <c r="BF887" s="780">
        <v>84</v>
      </c>
      <c r="BG887" s="780">
        <v>0</v>
      </c>
      <c r="BH887" s="780">
        <v>0</v>
      </c>
      <c r="BI887" s="780">
        <v>144</v>
      </c>
      <c r="BJ887" s="780"/>
      <c r="BK887" s="780">
        <v>0</v>
      </c>
      <c r="BL887" s="780">
        <v>144</v>
      </c>
      <c r="BM887" s="780">
        <v>144</v>
      </c>
      <c r="BN887" s="780" t="s">
        <v>308</v>
      </c>
      <c r="BO887" s="780" t="s">
        <v>308</v>
      </c>
      <c r="BP887" s="780" t="s">
        <v>308</v>
      </c>
      <c r="BQ887" s="780" t="s">
        <v>308</v>
      </c>
      <c r="BR887" s="780"/>
      <c r="BS887" s="780">
        <v>144</v>
      </c>
      <c r="BT887" s="780"/>
      <c r="BU887" s="780">
        <v>144</v>
      </c>
      <c r="BV887" s="780">
        <v>144</v>
      </c>
      <c r="BW887" s="780">
        <v>144</v>
      </c>
      <c r="BX887" s="780">
        <v>144</v>
      </c>
      <c r="BY887" s="780">
        <v>2</v>
      </c>
      <c r="BZ887" s="780">
        <v>144</v>
      </c>
      <c r="CA887" s="780"/>
      <c r="CB887" s="780"/>
      <c r="CC887" s="780"/>
      <c r="CD887" s="780"/>
      <c r="CE887" s="780"/>
      <c r="CF887" s="780"/>
      <c r="CG887" s="780"/>
      <c r="CH887" s="780"/>
      <c r="CI887" s="780"/>
      <c r="CJ887" s="780"/>
      <c r="CK887" s="773">
        <v>8</v>
      </c>
      <c r="CL887" s="773">
        <v>144</v>
      </c>
      <c r="CM887" s="773" t="s">
        <v>397</v>
      </c>
      <c r="CN887" s="773" t="s">
        <v>397</v>
      </c>
      <c r="CO887" s="773">
        <v>144</v>
      </c>
      <c r="CP887" s="773">
        <v>144</v>
      </c>
      <c r="CQ887" s="773">
        <v>144</v>
      </c>
      <c r="CR887" s="772">
        <v>144</v>
      </c>
      <c r="CS887" s="781"/>
      <c r="CT887" s="782" t="s">
        <v>308</v>
      </c>
      <c r="CU887" s="783" t="s">
        <v>308</v>
      </c>
      <c r="CV887" s="774"/>
      <c r="CW887" s="774"/>
      <c r="CX887" s="865">
        <v>46281</v>
      </c>
      <c r="CY887" s="784" t="s">
        <v>1949</v>
      </c>
      <c r="CZ887" s="784">
        <v>0</v>
      </c>
      <c r="DA887" s="785">
        <v>46272</v>
      </c>
      <c r="DB887" s="785" t="s">
        <v>633</v>
      </c>
      <c r="DC887" s="785" t="s">
        <v>634</v>
      </c>
      <c r="DD887" s="785" t="s">
        <v>397</v>
      </c>
      <c r="DE887" s="785">
        <v>46274</v>
      </c>
      <c r="DF887" s="785" t="s">
        <v>390</v>
      </c>
      <c r="DG887" s="785" t="s">
        <v>390</v>
      </c>
      <c r="DH887" s="786">
        <v>0</v>
      </c>
      <c r="DI887" s="774" t="s">
        <v>397</v>
      </c>
      <c r="DJ887" s="774">
        <v>46272</v>
      </c>
      <c r="DK887" s="774" t="s">
        <v>397</v>
      </c>
      <c r="DL887" s="774" t="s">
        <v>390</v>
      </c>
      <c r="DM887" s="774">
        <v>46273</v>
      </c>
      <c r="DN887" s="774">
        <v>46273</v>
      </c>
      <c r="DO887" s="804">
        <v>0</v>
      </c>
      <c r="DP887" s="774">
        <v>46297</v>
      </c>
      <c r="DQ887" s="774">
        <v>46297</v>
      </c>
      <c r="DR887" s="774">
        <v>46297</v>
      </c>
      <c r="DS887" s="786">
        <v>46297</v>
      </c>
      <c r="DT887" s="752">
        <v>46297</v>
      </c>
      <c r="DU887" s="753">
        <v>-17</v>
      </c>
      <c r="DV887" s="753" t="s">
        <v>308</v>
      </c>
      <c r="DW887" s="754">
        <v>46280</v>
      </c>
      <c r="DX887" s="755">
        <v>46280</v>
      </c>
      <c r="DY887" s="754" t="e">
        <v>#VALUE!</v>
      </c>
      <c r="DZ887" s="754" t="e">
        <v>#VALUE!</v>
      </c>
      <c r="EA887" s="754"/>
      <c r="EB887" s="754"/>
      <c r="HA887" s="756" t="s">
        <v>397</v>
      </c>
      <c r="HB887" s="756" t="s">
        <v>397</v>
      </c>
      <c r="HC887" s="756" t="s">
        <v>397</v>
      </c>
      <c r="HD887" s="756" t="s">
        <v>397</v>
      </c>
      <c r="HE887" s="756" t="s">
        <v>397</v>
      </c>
      <c r="HF887" s="756" t="s">
        <v>397</v>
      </c>
      <c r="HG887" s="756" t="s">
        <v>397</v>
      </c>
      <c r="HH887" s="756" t="s">
        <v>397</v>
      </c>
      <c r="HI887" s="756" t="s">
        <v>397</v>
      </c>
      <c r="HJ887" s="756" t="s">
        <v>397</v>
      </c>
      <c r="HK887"/>
      <c r="HL887"/>
      <c r="HM887"/>
      <c r="HN887" s="756" t="str">
        <f t="shared" si="29"/>
        <v>AUTO PRINT</v>
      </c>
      <c r="HO887"/>
      <c r="HP887" s="757" t="s">
        <v>572</v>
      </c>
      <c r="HQ887" s="757" t="s">
        <v>572</v>
      </c>
      <c r="HR887" s="757" t="s">
        <v>572</v>
      </c>
      <c r="HS887"/>
      <c r="HW887" s="758"/>
      <c r="HX887"/>
      <c r="HY887" s="759" t="s">
        <v>3367</v>
      </c>
      <c r="HZ887" s="759" t="s">
        <v>3367</v>
      </c>
      <c r="IA887" s="759" t="s">
        <v>3367</v>
      </c>
      <c r="IC887" s="760" t="s">
        <v>572</v>
      </c>
      <c r="ID887" s="760" t="s">
        <v>572</v>
      </c>
      <c r="IE887" s="760" t="s">
        <v>572</v>
      </c>
      <c r="IF887" s="761" t="s">
        <v>3368</v>
      </c>
      <c r="IG887" s="619" t="str">
        <f t="shared" si="30"/>
        <v>AUTO PRINTING</v>
      </c>
      <c r="II887" s="761" t="s">
        <v>572</v>
      </c>
      <c r="IK887" s="761" t="str">
        <f>IFERROR(VLOOKUP($M887,#REF!,13,0),"IN HOUSE (MANUAL)")</f>
        <v>IN HOUSE (MANUAL)</v>
      </c>
      <c r="IM887" s="760" t="s">
        <v>572</v>
      </c>
      <c r="IN887" s="760" t="s">
        <v>572</v>
      </c>
      <c r="IO887" s="760" t="s">
        <v>572</v>
      </c>
      <c r="IQ887" s="760" t="s">
        <v>572</v>
      </c>
      <c r="IR887" s="760" t="s">
        <v>572</v>
      </c>
      <c r="IT887" s="760" t="s">
        <v>572</v>
      </c>
      <c r="IV887" s="760" t="s">
        <v>572</v>
      </c>
      <c r="IW887" s="760" t="s">
        <v>572</v>
      </c>
      <c r="IY887" s="760" t="s">
        <v>572</v>
      </c>
      <c r="IZ887" s="760" t="s">
        <v>572</v>
      </c>
      <c r="JB887" s="760" t="s">
        <v>572</v>
      </c>
      <c r="JC887" s="760" t="s">
        <v>572</v>
      </c>
      <c r="JE887" s="760" t="s">
        <v>572</v>
      </c>
      <c r="JF887" s="760" t="s">
        <v>572</v>
      </c>
    </row>
    <row r="888" spans="1:266" ht="17.25" customHeight="1" x14ac:dyDescent="0.35">
      <c r="A888" s="618" t="s">
        <v>1950</v>
      </c>
      <c r="B888" s="730">
        <v>84</v>
      </c>
      <c r="C888" s="730" t="s">
        <v>1914</v>
      </c>
      <c r="D888" s="730" t="s">
        <v>1914</v>
      </c>
      <c r="E888" s="730">
        <v>15</v>
      </c>
      <c r="F888" s="731" t="s">
        <v>574</v>
      </c>
      <c r="G888" s="732">
        <v>1</v>
      </c>
      <c r="H888" s="733">
        <v>46233</v>
      </c>
      <c r="I888" s="730">
        <v>38</v>
      </c>
      <c r="J888" s="730" t="s">
        <v>308</v>
      </c>
      <c r="K888" s="730">
        <v>40</v>
      </c>
      <c r="L888" s="730" t="s">
        <v>1951</v>
      </c>
      <c r="M888" s="772" t="s">
        <v>1950</v>
      </c>
      <c r="N888" s="772" t="s">
        <v>390</v>
      </c>
      <c r="O888" s="772" t="s">
        <v>390</v>
      </c>
      <c r="P888" s="772" t="s">
        <v>390</v>
      </c>
      <c r="Q888" s="772">
        <v>0</v>
      </c>
      <c r="R888" s="772">
        <v>880</v>
      </c>
      <c r="S888" s="772" t="s">
        <v>308</v>
      </c>
      <c r="T888" s="772" t="s">
        <v>1947</v>
      </c>
      <c r="U888" s="772">
        <v>880</v>
      </c>
      <c r="V888" s="772" t="s">
        <v>308</v>
      </c>
      <c r="W888" s="772" t="s">
        <v>218</v>
      </c>
      <c r="X888" s="773">
        <v>402</v>
      </c>
      <c r="Y888" s="772"/>
      <c r="Z888" s="774"/>
      <c r="AA888" s="772" t="s">
        <v>32</v>
      </c>
      <c r="AB888" s="772" t="s">
        <v>569</v>
      </c>
      <c r="AC888" s="772" t="s">
        <v>589</v>
      </c>
      <c r="AD888" s="772">
        <v>402</v>
      </c>
      <c r="AE888" s="864">
        <v>402</v>
      </c>
      <c r="AF888" s="774">
        <v>46274</v>
      </c>
      <c r="AG888" s="777" t="s">
        <v>1948</v>
      </c>
      <c r="AH888" s="641" t="s">
        <v>389</v>
      </c>
      <c r="AI888" s="777" t="s">
        <v>625</v>
      </c>
      <c r="AJ888" s="778">
        <v>14</v>
      </c>
      <c r="AK888" s="779"/>
      <c r="AL888" s="778"/>
      <c r="AM888" s="780">
        <v>402</v>
      </c>
      <c r="AN888" s="780"/>
      <c r="AO888" s="780"/>
      <c r="AP888" s="780">
        <v>0</v>
      </c>
      <c r="AQ888" s="780">
        <v>402</v>
      </c>
      <c r="AR888" s="780">
        <v>402</v>
      </c>
      <c r="AS888" s="780"/>
      <c r="AT888" s="780"/>
      <c r="AU888" s="780"/>
      <c r="AV888" s="780"/>
      <c r="AW888" s="780"/>
      <c r="AX888" s="780"/>
      <c r="AY888" s="780"/>
      <c r="AZ888" s="780"/>
      <c r="BA888" s="780"/>
      <c r="BB888" s="780">
        <v>0</v>
      </c>
      <c r="BC888" s="780">
        <v>0</v>
      </c>
      <c r="BD888" s="780">
        <v>0</v>
      </c>
      <c r="BE888" s="780">
        <v>0</v>
      </c>
      <c r="BF888" s="780">
        <v>402</v>
      </c>
      <c r="BG888" s="780">
        <v>0</v>
      </c>
      <c r="BH888" s="780">
        <v>0</v>
      </c>
      <c r="BI888" s="780">
        <v>402</v>
      </c>
      <c r="BJ888" s="780"/>
      <c r="BK888" s="780">
        <v>0</v>
      </c>
      <c r="BL888" s="780">
        <v>402</v>
      </c>
      <c r="BM888" s="780">
        <v>402</v>
      </c>
      <c r="BN888" s="780" t="s">
        <v>308</v>
      </c>
      <c r="BO888" s="780" t="s">
        <v>308</v>
      </c>
      <c r="BP888" s="780" t="s">
        <v>308</v>
      </c>
      <c r="BQ888" s="780" t="s">
        <v>308</v>
      </c>
      <c r="BR888" s="780"/>
      <c r="BS888" s="780">
        <v>402</v>
      </c>
      <c r="BT888" s="780"/>
      <c r="BU888" s="780">
        <v>402</v>
      </c>
      <c r="BV888" s="780">
        <v>402</v>
      </c>
      <c r="BW888" s="780">
        <v>402</v>
      </c>
      <c r="BX888" s="780">
        <v>402</v>
      </c>
      <c r="BY888" s="780">
        <v>240</v>
      </c>
      <c r="BZ888" s="780">
        <v>330</v>
      </c>
      <c r="CA888" s="780"/>
      <c r="CB888" s="780"/>
      <c r="CC888" s="780"/>
      <c r="CD888" s="780"/>
      <c r="CE888" s="780"/>
      <c r="CF888" s="780"/>
      <c r="CG888" s="780"/>
      <c r="CH888" s="780"/>
      <c r="CI888" s="780"/>
      <c r="CJ888" s="780"/>
      <c r="CK888" s="773">
        <v>10</v>
      </c>
      <c r="CL888" s="773">
        <v>402</v>
      </c>
      <c r="CM888" s="773" t="s">
        <v>397</v>
      </c>
      <c r="CN888" s="773" t="s">
        <v>397</v>
      </c>
      <c r="CO888" s="773">
        <v>402</v>
      </c>
      <c r="CP888" s="773">
        <v>402</v>
      </c>
      <c r="CQ888" s="773">
        <v>402</v>
      </c>
      <c r="CR888" s="772">
        <v>402</v>
      </c>
      <c r="CS888" s="781"/>
      <c r="CT888" s="782" t="s">
        <v>308</v>
      </c>
      <c r="CU888" s="783" t="s">
        <v>308</v>
      </c>
      <c r="CV888" s="774"/>
      <c r="CW888" s="774"/>
      <c r="CX888" s="865">
        <v>46281</v>
      </c>
      <c r="CY888" s="784" t="s">
        <v>1949</v>
      </c>
      <c r="CZ888" s="784">
        <v>0</v>
      </c>
      <c r="DA888" s="785">
        <v>46272</v>
      </c>
      <c r="DB888" s="785" t="s">
        <v>633</v>
      </c>
      <c r="DC888" s="785" t="s">
        <v>634</v>
      </c>
      <c r="DD888" s="785" t="s">
        <v>397</v>
      </c>
      <c r="DE888" s="785">
        <v>46274</v>
      </c>
      <c r="DF888" s="785" t="s">
        <v>390</v>
      </c>
      <c r="DG888" s="785" t="s">
        <v>390</v>
      </c>
      <c r="DH888" s="786">
        <v>0</v>
      </c>
      <c r="DI888" s="774" t="s">
        <v>397</v>
      </c>
      <c r="DJ888" s="774">
        <v>46272</v>
      </c>
      <c r="DK888" s="774" t="s">
        <v>397</v>
      </c>
      <c r="DL888" s="774" t="s">
        <v>390</v>
      </c>
      <c r="DM888" s="774">
        <v>46273</v>
      </c>
      <c r="DN888" s="774">
        <v>46273</v>
      </c>
      <c r="DO888" s="804">
        <v>0</v>
      </c>
      <c r="DP888" s="774">
        <v>46297</v>
      </c>
      <c r="DQ888" s="774">
        <v>46305</v>
      </c>
      <c r="DR888" s="774">
        <v>46305</v>
      </c>
      <c r="DS888" s="786">
        <v>46297</v>
      </c>
      <c r="DT888" s="752">
        <v>46305</v>
      </c>
      <c r="DU888" s="753">
        <v>-17</v>
      </c>
      <c r="DV888" s="753" t="s">
        <v>308</v>
      </c>
      <c r="DW888" s="754">
        <v>46280</v>
      </c>
      <c r="DX888" s="755">
        <v>46280</v>
      </c>
      <c r="DY888" s="754" t="e">
        <v>#VALUE!</v>
      </c>
      <c r="DZ888" s="754" t="e">
        <v>#VALUE!</v>
      </c>
      <c r="EA888" s="754"/>
      <c r="EB888" s="754"/>
      <c r="HA888" s="756" t="s">
        <v>397</v>
      </c>
      <c r="HB888" s="756" t="s">
        <v>397</v>
      </c>
      <c r="HC888" s="756" t="s">
        <v>397</v>
      </c>
      <c r="HD888" s="756" t="s">
        <v>397</v>
      </c>
      <c r="HE888" s="756" t="s">
        <v>397</v>
      </c>
      <c r="HF888" s="756" t="s">
        <v>397</v>
      </c>
      <c r="HG888" s="756" t="s">
        <v>397</v>
      </c>
      <c r="HH888" s="756" t="s">
        <v>397</v>
      </c>
      <c r="HI888" s="756" t="s">
        <v>397</v>
      </c>
      <c r="HJ888" s="756" t="s">
        <v>397</v>
      </c>
      <c r="HK888"/>
      <c r="HL888"/>
      <c r="HM888"/>
      <c r="HN888" s="756" t="str">
        <f t="shared" si="29"/>
        <v>AUTO PRINT</v>
      </c>
      <c r="HO888"/>
      <c r="HP888" s="757" t="s">
        <v>572</v>
      </c>
      <c r="HQ888" s="757" t="s">
        <v>572</v>
      </c>
      <c r="HR888" s="757" t="s">
        <v>572</v>
      </c>
      <c r="HS888"/>
      <c r="HW888" s="758"/>
      <c r="HX888"/>
      <c r="HY888" s="759" t="s">
        <v>3367</v>
      </c>
      <c r="HZ888" s="759" t="s">
        <v>3367</v>
      </c>
      <c r="IA888" s="759" t="s">
        <v>3367</v>
      </c>
      <c r="IC888" s="760" t="s">
        <v>572</v>
      </c>
      <c r="ID888" s="760" t="s">
        <v>572</v>
      </c>
      <c r="IE888" s="760" t="s">
        <v>572</v>
      </c>
      <c r="IF888" s="761" t="s">
        <v>3368</v>
      </c>
      <c r="IG888" s="619" t="str">
        <f t="shared" si="30"/>
        <v>AUTO PRINTING</v>
      </c>
      <c r="II888" s="761" t="s">
        <v>572</v>
      </c>
      <c r="IK888" s="761" t="str">
        <f>IFERROR(VLOOKUP($M888,#REF!,13,0),"IN HOUSE (MANUAL)")</f>
        <v>IN HOUSE (MANUAL)</v>
      </c>
      <c r="IM888" s="760" t="s">
        <v>572</v>
      </c>
      <c r="IN888" s="760" t="s">
        <v>572</v>
      </c>
      <c r="IO888" s="760" t="s">
        <v>572</v>
      </c>
      <c r="IQ888" s="760" t="s">
        <v>572</v>
      </c>
      <c r="IR888" s="760" t="s">
        <v>572</v>
      </c>
      <c r="IT888" s="760" t="s">
        <v>572</v>
      </c>
      <c r="IV888" s="760" t="s">
        <v>572</v>
      </c>
      <c r="IW888" s="760" t="s">
        <v>572</v>
      </c>
      <c r="IY888" s="760" t="s">
        <v>572</v>
      </c>
      <c r="IZ888" s="760" t="s">
        <v>572</v>
      </c>
      <c r="JB888" s="760" t="s">
        <v>572</v>
      </c>
      <c r="JC888" s="760" t="s">
        <v>572</v>
      </c>
      <c r="JE888" s="760" t="s">
        <v>572</v>
      </c>
      <c r="JF888" s="760" t="s">
        <v>572</v>
      </c>
    </row>
    <row r="889" spans="1:266" ht="17.25" customHeight="1" x14ac:dyDescent="0.35">
      <c r="A889" s="618" t="s">
        <v>1952</v>
      </c>
      <c r="B889" s="730">
        <v>85</v>
      </c>
      <c r="C889" s="730" t="s">
        <v>1914</v>
      </c>
      <c r="D889" s="730" t="s">
        <v>1914</v>
      </c>
      <c r="E889" s="730">
        <v>15</v>
      </c>
      <c r="F889" s="731" t="s">
        <v>574</v>
      </c>
      <c r="G889" s="732">
        <v>1</v>
      </c>
      <c r="H889" s="733">
        <v>46238</v>
      </c>
      <c r="I889" s="730">
        <v>38</v>
      </c>
      <c r="J889" s="730" t="s">
        <v>308</v>
      </c>
      <c r="K889" s="730">
        <v>40</v>
      </c>
      <c r="L889" s="730" t="s">
        <v>1953</v>
      </c>
      <c r="M889" s="772" t="s">
        <v>1952</v>
      </c>
      <c r="N889" s="772" t="s">
        <v>390</v>
      </c>
      <c r="O889" s="772" t="s">
        <v>390</v>
      </c>
      <c r="P889" s="772" t="s">
        <v>390</v>
      </c>
      <c r="Q889" s="772">
        <v>0</v>
      </c>
      <c r="R889" s="772">
        <v>880</v>
      </c>
      <c r="S889" s="772" t="s">
        <v>308</v>
      </c>
      <c r="T889" s="772" t="s">
        <v>1954</v>
      </c>
      <c r="U889" s="772">
        <v>880</v>
      </c>
      <c r="V889" s="772" t="s">
        <v>308</v>
      </c>
      <c r="W889" s="772" t="s">
        <v>218</v>
      </c>
      <c r="X889" s="773">
        <v>468</v>
      </c>
      <c r="Y889" s="772"/>
      <c r="Z889" s="774"/>
      <c r="AA889" s="772" t="s">
        <v>32</v>
      </c>
      <c r="AB889" s="772" t="s">
        <v>569</v>
      </c>
      <c r="AC889" s="772" t="s">
        <v>589</v>
      </c>
      <c r="AD889" s="772">
        <v>468</v>
      </c>
      <c r="AE889" s="864">
        <v>468</v>
      </c>
      <c r="AF889" s="774">
        <v>46272</v>
      </c>
      <c r="AG889" s="777" t="s">
        <v>1948</v>
      </c>
      <c r="AH889" s="641" t="s">
        <v>389</v>
      </c>
      <c r="AI889" s="777" t="s">
        <v>625</v>
      </c>
      <c r="AJ889" s="778">
        <v>15</v>
      </c>
      <c r="AK889" s="779"/>
      <c r="AL889" s="778"/>
      <c r="AM889" s="780">
        <v>468</v>
      </c>
      <c r="AN889" s="780"/>
      <c r="AO889" s="780"/>
      <c r="AP889" s="780">
        <v>0</v>
      </c>
      <c r="AQ889" s="780">
        <v>468</v>
      </c>
      <c r="AR889" s="780">
        <v>468</v>
      </c>
      <c r="AS889" s="780"/>
      <c r="AT889" s="780"/>
      <c r="AU889" s="780"/>
      <c r="AV889" s="780"/>
      <c r="AW889" s="780"/>
      <c r="AX889" s="780"/>
      <c r="AY889" s="780"/>
      <c r="AZ889" s="780"/>
      <c r="BA889" s="780"/>
      <c r="BB889" s="780">
        <v>0</v>
      </c>
      <c r="BC889" s="780">
        <v>0</v>
      </c>
      <c r="BD889" s="780">
        <v>0</v>
      </c>
      <c r="BE889" s="780">
        <v>0</v>
      </c>
      <c r="BF889" s="780">
        <v>468</v>
      </c>
      <c r="BG889" s="780">
        <v>0</v>
      </c>
      <c r="BH889" s="780">
        <v>0</v>
      </c>
      <c r="BI889" s="780">
        <v>468</v>
      </c>
      <c r="BJ889" s="780"/>
      <c r="BK889" s="780">
        <v>468</v>
      </c>
      <c r="BL889" s="780">
        <v>468</v>
      </c>
      <c r="BM889" s="780">
        <v>468</v>
      </c>
      <c r="BN889" s="780" t="s">
        <v>308</v>
      </c>
      <c r="BO889" s="780" t="s">
        <v>308</v>
      </c>
      <c r="BP889" s="780" t="s">
        <v>308</v>
      </c>
      <c r="BQ889" s="780" t="s">
        <v>308</v>
      </c>
      <c r="BR889" s="780"/>
      <c r="BS889" s="780">
        <v>468</v>
      </c>
      <c r="BT889" s="780"/>
      <c r="BU889" s="780">
        <v>468</v>
      </c>
      <c r="BV889" s="780">
        <v>468</v>
      </c>
      <c r="BW889" s="780">
        <v>468</v>
      </c>
      <c r="BX889" s="780">
        <v>468</v>
      </c>
      <c r="BY889" s="780">
        <v>9</v>
      </c>
      <c r="BZ889" s="780">
        <v>468</v>
      </c>
      <c r="CA889" s="780"/>
      <c r="CB889" s="780"/>
      <c r="CC889" s="780"/>
      <c r="CD889" s="780"/>
      <c r="CE889" s="780"/>
      <c r="CF889" s="780"/>
      <c r="CG889" s="780"/>
      <c r="CH889" s="780"/>
      <c r="CI889" s="780"/>
      <c r="CJ889" s="780"/>
      <c r="CK889" s="773">
        <v>0</v>
      </c>
      <c r="CL889" s="773">
        <v>468</v>
      </c>
      <c r="CM889" s="773" t="s">
        <v>397</v>
      </c>
      <c r="CN889" s="773" t="s">
        <v>397</v>
      </c>
      <c r="CO889" s="773">
        <v>468</v>
      </c>
      <c r="CP889" s="773">
        <v>468</v>
      </c>
      <c r="CQ889" s="773">
        <v>468</v>
      </c>
      <c r="CR889" s="772">
        <v>468</v>
      </c>
      <c r="CS889" s="781"/>
      <c r="CT889" s="782" t="s">
        <v>308</v>
      </c>
      <c r="CU889" s="783" t="s">
        <v>308</v>
      </c>
      <c r="CV889" s="774"/>
      <c r="CW889" s="774"/>
      <c r="CX889" s="865">
        <v>46281</v>
      </c>
      <c r="CY889" s="784" t="s">
        <v>1955</v>
      </c>
      <c r="CZ889" s="784" t="s">
        <v>308</v>
      </c>
      <c r="DA889" s="785">
        <v>46269</v>
      </c>
      <c r="DB889" s="785" t="s">
        <v>633</v>
      </c>
      <c r="DC889" s="785" t="s">
        <v>634</v>
      </c>
      <c r="DD889" s="785" t="s">
        <v>397</v>
      </c>
      <c r="DE889" s="785" t="s">
        <v>390</v>
      </c>
      <c r="DF889" s="785" t="s">
        <v>390</v>
      </c>
      <c r="DG889" s="785" t="s">
        <v>390</v>
      </c>
      <c r="DH889" s="786">
        <v>0</v>
      </c>
      <c r="DI889" s="774" t="s">
        <v>397</v>
      </c>
      <c r="DJ889" s="774">
        <v>46272</v>
      </c>
      <c r="DK889" s="774">
        <v>46272</v>
      </c>
      <c r="DL889" s="774" t="s">
        <v>390</v>
      </c>
      <c r="DM889" s="774">
        <v>46274</v>
      </c>
      <c r="DN889" s="774">
        <v>46274</v>
      </c>
      <c r="DO889" s="804" t="s">
        <v>308</v>
      </c>
      <c r="DP889" s="774">
        <v>46297</v>
      </c>
      <c r="DQ889" s="774">
        <v>46305</v>
      </c>
      <c r="DR889" s="774">
        <v>46305</v>
      </c>
      <c r="DS889" s="786">
        <v>46297</v>
      </c>
      <c r="DT889" s="752">
        <v>46305</v>
      </c>
      <c r="DU889" s="753">
        <v>-16</v>
      </c>
      <c r="DV889" s="753" t="s">
        <v>308</v>
      </c>
      <c r="DW889" s="754">
        <v>46280</v>
      </c>
      <c r="DX889" s="755">
        <v>46281</v>
      </c>
      <c r="DY889" s="754" t="e">
        <v>#VALUE!</v>
      </c>
      <c r="DZ889" s="754" t="e">
        <v>#VALUE!</v>
      </c>
      <c r="EA889" s="754"/>
      <c r="EB889" s="754"/>
      <c r="HA889" s="756" t="s">
        <v>397</v>
      </c>
      <c r="HB889" s="756" t="s">
        <v>397</v>
      </c>
      <c r="HC889" s="756" t="s">
        <v>397</v>
      </c>
      <c r="HD889" s="756" t="s">
        <v>397</v>
      </c>
      <c r="HE889" s="756" t="s">
        <v>397</v>
      </c>
      <c r="HF889" s="756" t="s">
        <v>397</v>
      </c>
      <c r="HG889" s="756" t="s">
        <v>397</v>
      </c>
      <c r="HH889" s="756" t="s">
        <v>397</v>
      </c>
      <c r="HI889" s="756" t="s">
        <v>397</v>
      </c>
      <c r="HJ889" s="756" t="s">
        <v>397</v>
      </c>
      <c r="HK889"/>
      <c r="HL889"/>
      <c r="HM889"/>
      <c r="HN889" s="756" t="str">
        <f t="shared" si="29"/>
        <v>AUTO PRINT</v>
      </c>
      <c r="HO889"/>
      <c r="HP889" s="757" t="s">
        <v>572</v>
      </c>
      <c r="HQ889" s="757" t="s">
        <v>572</v>
      </c>
      <c r="HR889" s="757" t="s">
        <v>572</v>
      </c>
      <c r="HS889"/>
      <c r="HW889" s="758"/>
      <c r="HX889"/>
      <c r="HY889" s="759" t="s">
        <v>3367</v>
      </c>
      <c r="HZ889" s="759" t="s">
        <v>3367</v>
      </c>
      <c r="IA889" s="759" t="s">
        <v>3367</v>
      </c>
      <c r="IC889" s="760" t="s">
        <v>3368</v>
      </c>
      <c r="ID889" s="760" t="s">
        <v>3368</v>
      </c>
      <c r="IE889" s="760" t="s">
        <v>572</v>
      </c>
      <c r="IF889" s="761" t="s">
        <v>3368</v>
      </c>
      <c r="IG889" s="619" t="str">
        <f t="shared" si="30"/>
        <v>AUTO PRINTING</v>
      </c>
      <c r="II889" s="761" t="s">
        <v>572</v>
      </c>
      <c r="IK889" s="761" t="str">
        <f>IFERROR(VLOOKUP($M889,#REF!,13,0),"IN HOUSE (MANUAL)")</f>
        <v>IN HOUSE (MANUAL)</v>
      </c>
      <c r="IM889" s="760" t="s">
        <v>572</v>
      </c>
      <c r="IN889" s="760" t="s">
        <v>572</v>
      </c>
      <c r="IO889" s="760" t="s">
        <v>572</v>
      </c>
      <c r="IQ889" s="760" t="s">
        <v>572</v>
      </c>
      <c r="IR889" s="760" t="s">
        <v>572</v>
      </c>
      <c r="IT889" s="760" t="s">
        <v>572</v>
      </c>
      <c r="IV889" s="760" t="s">
        <v>572</v>
      </c>
      <c r="IW889" s="760" t="s">
        <v>572</v>
      </c>
      <c r="IY889" s="760" t="s">
        <v>572</v>
      </c>
      <c r="IZ889" s="760" t="s">
        <v>572</v>
      </c>
      <c r="JB889" s="760" t="s">
        <v>572</v>
      </c>
      <c r="JC889" s="760" t="s">
        <v>572</v>
      </c>
      <c r="JE889" s="760" t="s">
        <v>572</v>
      </c>
      <c r="JF889" s="760" t="s">
        <v>572</v>
      </c>
    </row>
    <row r="890" spans="1:266" ht="17.25" customHeight="1" x14ac:dyDescent="0.35">
      <c r="A890" s="618" t="s">
        <v>1956</v>
      </c>
      <c r="B890" s="730">
        <v>86</v>
      </c>
      <c r="C890" s="730" t="s">
        <v>1914</v>
      </c>
      <c r="D890" s="730" t="s">
        <v>1914</v>
      </c>
      <c r="E890" s="730">
        <v>15</v>
      </c>
      <c r="F890" s="731" t="s">
        <v>574</v>
      </c>
      <c r="G890" s="732">
        <v>1</v>
      </c>
      <c r="H890" s="826">
        <v>46238</v>
      </c>
      <c r="I890" s="730">
        <v>38</v>
      </c>
      <c r="J890" s="730" t="s">
        <v>308</v>
      </c>
      <c r="K890" s="730">
        <v>40</v>
      </c>
      <c r="L890" s="730" t="s">
        <v>1957</v>
      </c>
      <c r="M890" s="868" t="s">
        <v>1956</v>
      </c>
      <c r="N890" s="868" t="s">
        <v>390</v>
      </c>
      <c r="O890" s="868" t="s">
        <v>390</v>
      </c>
      <c r="P890" s="868" t="s">
        <v>390</v>
      </c>
      <c r="Q890" s="868">
        <v>0</v>
      </c>
      <c r="R890" s="868">
        <v>880</v>
      </c>
      <c r="S890" s="868" t="s">
        <v>308</v>
      </c>
      <c r="T890" s="868" t="s">
        <v>1954</v>
      </c>
      <c r="U890" s="868">
        <v>880</v>
      </c>
      <c r="V890" s="868" t="s">
        <v>308</v>
      </c>
      <c r="W890" s="868" t="s">
        <v>218</v>
      </c>
      <c r="X890" s="867">
        <v>300</v>
      </c>
      <c r="Y890" s="868"/>
      <c r="Z890" s="776"/>
      <c r="AA890" s="868" t="s">
        <v>32</v>
      </c>
      <c r="AB890" s="868" t="s">
        <v>569</v>
      </c>
      <c r="AC890" s="868" t="s">
        <v>1225</v>
      </c>
      <c r="AD890" s="868">
        <v>300</v>
      </c>
      <c r="AE890" s="864">
        <v>300</v>
      </c>
      <c r="AF890" s="776">
        <v>46272</v>
      </c>
      <c r="AG890" s="777" t="s">
        <v>1948</v>
      </c>
      <c r="AH890" s="641" t="s">
        <v>389</v>
      </c>
      <c r="AI890" s="777" t="s">
        <v>308</v>
      </c>
      <c r="AJ890" s="778">
        <v>16</v>
      </c>
      <c r="AK890" s="779"/>
      <c r="AL890" s="778"/>
      <c r="AM890" s="780">
        <v>300</v>
      </c>
      <c r="AN890" s="780"/>
      <c r="AO890" s="780"/>
      <c r="AP890" s="780">
        <v>0</v>
      </c>
      <c r="AQ890" s="780">
        <v>300</v>
      </c>
      <c r="AR890" s="780">
        <v>300</v>
      </c>
      <c r="AS890" s="780"/>
      <c r="AT890" s="780"/>
      <c r="AU890" s="780"/>
      <c r="AV890" s="780"/>
      <c r="AW890" s="780"/>
      <c r="AX890" s="780"/>
      <c r="AY890" s="780"/>
      <c r="AZ890" s="780"/>
      <c r="BA890" s="780"/>
      <c r="BB890" s="780">
        <v>0</v>
      </c>
      <c r="BC890" s="780">
        <v>0</v>
      </c>
      <c r="BD890" s="780">
        <v>0</v>
      </c>
      <c r="BE890" s="780">
        <v>0</v>
      </c>
      <c r="BF890" s="780">
        <v>300</v>
      </c>
      <c r="BG890" s="780">
        <v>0</v>
      </c>
      <c r="BH890" s="780">
        <v>0</v>
      </c>
      <c r="BI890" s="780">
        <v>300</v>
      </c>
      <c r="BJ890" s="780"/>
      <c r="BK890" s="780">
        <v>0</v>
      </c>
      <c r="BL890" s="780">
        <v>300</v>
      </c>
      <c r="BM890" s="780">
        <v>300</v>
      </c>
      <c r="BN890" s="780" t="s">
        <v>308</v>
      </c>
      <c r="BO890" s="780" t="s">
        <v>308</v>
      </c>
      <c r="BP890" s="780" t="s">
        <v>308</v>
      </c>
      <c r="BQ890" s="780" t="s">
        <v>308</v>
      </c>
      <c r="BR890" s="780"/>
      <c r="BS890" s="780">
        <v>300</v>
      </c>
      <c r="BT890" s="780"/>
      <c r="BU890" s="780">
        <v>300</v>
      </c>
      <c r="BV890" s="780">
        <v>300</v>
      </c>
      <c r="BW890" s="780">
        <v>300</v>
      </c>
      <c r="BX890" s="780">
        <v>300</v>
      </c>
      <c r="BY890" s="780">
        <v>0</v>
      </c>
      <c r="BZ890" s="780">
        <v>300</v>
      </c>
      <c r="CA890" s="780"/>
      <c r="CB890" s="780"/>
      <c r="CC890" s="780"/>
      <c r="CD890" s="780"/>
      <c r="CE890" s="780"/>
      <c r="CF890" s="780"/>
      <c r="CG890" s="780"/>
      <c r="CH890" s="780"/>
      <c r="CI890" s="780"/>
      <c r="CJ890" s="780"/>
      <c r="CK890" s="773">
        <v>0</v>
      </c>
      <c r="CL890" s="773">
        <v>300</v>
      </c>
      <c r="CM890" s="773" t="s">
        <v>397</v>
      </c>
      <c r="CN890" s="773" t="s">
        <v>397</v>
      </c>
      <c r="CO890" s="773">
        <v>300</v>
      </c>
      <c r="CP890" s="773">
        <v>300</v>
      </c>
      <c r="CQ890" s="773">
        <v>300</v>
      </c>
      <c r="CR890" s="772">
        <v>300</v>
      </c>
      <c r="CS890" s="869"/>
      <c r="CT890" s="782" t="s">
        <v>308</v>
      </c>
      <c r="CU890" s="783" t="s">
        <v>308</v>
      </c>
      <c r="CV890" s="776"/>
      <c r="CW890" s="776"/>
      <c r="CX890" s="782">
        <v>46281</v>
      </c>
      <c r="CY890" s="870" t="s">
        <v>1955</v>
      </c>
      <c r="CZ890" s="870" t="s">
        <v>308</v>
      </c>
      <c r="DA890" s="871">
        <v>46269</v>
      </c>
      <c r="DB890" s="871" t="s">
        <v>633</v>
      </c>
      <c r="DC890" s="871" t="s">
        <v>634</v>
      </c>
      <c r="DD890" s="871" t="s">
        <v>397</v>
      </c>
      <c r="DE890" s="871" t="s">
        <v>390</v>
      </c>
      <c r="DF890" s="871" t="s">
        <v>390</v>
      </c>
      <c r="DG890" s="871" t="s">
        <v>390</v>
      </c>
      <c r="DH890" s="872">
        <v>0</v>
      </c>
      <c r="DI890" s="776" t="s">
        <v>397</v>
      </c>
      <c r="DJ890" s="776">
        <v>46272</v>
      </c>
      <c r="DK890" s="776">
        <v>46272</v>
      </c>
      <c r="DL890" s="776" t="s">
        <v>390</v>
      </c>
      <c r="DM890" s="776">
        <v>46275</v>
      </c>
      <c r="DN890" s="776">
        <v>46275</v>
      </c>
      <c r="DO890" s="936" t="s">
        <v>308</v>
      </c>
      <c r="DP890" s="774">
        <v>46297</v>
      </c>
      <c r="DQ890" s="774">
        <v>46297</v>
      </c>
      <c r="DR890" s="774">
        <v>46297</v>
      </c>
      <c r="DS890" s="872">
        <v>46297</v>
      </c>
      <c r="DT890" s="752">
        <v>46297</v>
      </c>
      <c r="DU890" s="753">
        <v>-16</v>
      </c>
      <c r="DV890" s="753" t="s">
        <v>308</v>
      </c>
      <c r="DW890" s="754">
        <v>46281</v>
      </c>
      <c r="DX890" s="755">
        <v>46281</v>
      </c>
      <c r="DY890" s="754" t="e">
        <v>#VALUE!</v>
      </c>
      <c r="DZ890" s="754" t="e">
        <v>#VALUE!</v>
      </c>
      <c r="EA890" s="754"/>
      <c r="EB890" s="754"/>
      <c r="HA890" s="756" t="s">
        <v>397</v>
      </c>
      <c r="HB890" s="756" t="s">
        <v>397</v>
      </c>
      <c r="HC890" s="756" t="s">
        <v>397</v>
      </c>
      <c r="HD890" s="756" t="s">
        <v>397</v>
      </c>
      <c r="HE890" s="756" t="s">
        <v>397</v>
      </c>
      <c r="HF890" s="756" t="s">
        <v>397</v>
      </c>
      <c r="HG890" s="756" t="s">
        <v>397</v>
      </c>
      <c r="HH890" s="756" t="s">
        <v>397</v>
      </c>
      <c r="HI890" s="756" t="s">
        <v>397</v>
      </c>
      <c r="HJ890" s="756" t="s">
        <v>397</v>
      </c>
      <c r="HK890"/>
      <c r="HL890"/>
      <c r="HM890"/>
      <c r="HN890" s="756" t="str">
        <f t="shared" si="29"/>
        <v>AUTO PRINT</v>
      </c>
      <c r="HO890"/>
      <c r="HP890" s="757" t="s">
        <v>572</v>
      </c>
      <c r="HQ890" s="757" t="s">
        <v>572</v>
      </c>
      <c r="HR890" s="757" t="s">
        <v>572</v>
      </c>
      <c r="HS890"/>
      <c r="HW890" s="758"/>
      <c r="HX890"/>
      <c r="HY890" s="759" t="s">
        <v>3367</v>
      </c>
      <c r="HZ890" s="759" t="s">
        <v>3367</v>
      </c>
      <c r="IA890" s="759" t="s">
        <v>3367</v>
      </c>
      <c r="IC890" s="760" t="s">
        <v>3368</v>
      </c>
      <c r="ID890" s="760" t="s">
        <v>3368</v>
      </c>
      <c r="IE890" s="760" t="s">
        <v>572</v>
      </c>
      <c r="IF890" s="761" t="s">
        <v>3368</v>
      </c>
      <c r="IG890" s="619" t="str">
        <f t="shared" si="30"/>
        <v>AUTO PRINTING</v>
      </c>
      <c r="II890" s="761" t="s">
        <v>572</v>
      </c>
      <c r="IK890" s="761" t="str">
        <f>IFERROR(VLOOKUP($M890,#REF!,13,0),"IN HOUSE (MANUAL)")</f>
        <v>IN HOUSE (MANUAL)</v>
      </c>
      <c r="IM890" s="760" t="s">
        <v>572</v>
      </c>
      <c r="IN890" s="760" t="s">
        <v>572</v>
      </c>
      <c r="IO890" s="760" t="s">
        <v>572</v>
      </c>
      <c r="IQ890" s="760" t="s">
        <v>572</v>
      </c>
      <c r="IR890" s="760" t="s">
        <v>572</v>
      </c>
      <c r="IT890" s="760" t="s">
        <v>572</v>
      </c>
      <c r="IV890" s="760" t="s">
        <v>572</v>
      </c>
      <c r="IW890" s="760" t="s">
        <v>572</v>
      </c>
      <c r="IY890" s="760" t="s">
        <v>572</v>
      </c>
      <c r="IZ890" s="760" t="s">
        <v>572</v>
      </c>
      <c r="JB890" s="760" t="s">
        <v>572</v>
      </c>
      <c r="JC890" s="760" t="s">
        <v>572</v>
      </c>
      <c r="JE890" s="760" t="s">
        <v>572</v>
      </c>
      <c r="JF890" s="760" t="s">
        <v>572</v>
      </c>
    </row>
    <row r="891" spans="1:266" ht="16.5" customHeight="1" x14ac:dyDescent="0.35">
      <c r="A891" s="618" t="s">
        <v>1958</v>
      </c>
      <c r="B891" s="730">
        <v>87</v>
      </c>
      <c r="C891" s="730" t="s">
        <v>1914</v>
      </c>
      <c r="D891" s="730" t="s">
        <v>1914</v>
      </c>
      <c r="E891" s="730">
        <v>15</v>
      </c>
      <c r="F891" s="731" t="s">
        <v>574</v>
      </c>
      <c r="G891" s="732">
        <v>1</v>
      </c>
      <c r="H891" s="826">
        <v>46119</v>
      </c>
      <c r="I891" s="730">
        <v>38</v>
      </c>
      <c r="J891" s="730" t="s">
        <v>308</v>
      </c>
      <c r="K891" s="730">
        <v>41</v>
      </c>
      <c r="L891" s="730" t="s">
        <v>1959</v>
      </c>
      <c r="M891" s="868" t="s">
        <v>1958</v>
      </c>
      <c r="N891" s="868" t="s">
        <v>390</v>
      </c>
      <c r="O891" s="868" t="s">
        <v>390</v>
      </c>
      <c r="P891" s="868" t="s">
        <v>390</v>
      </c>
      <c r="Q891" s="868">
        <v>0</v>
      </c>
      <c r="R891" s="868">
        <v>880</v>
      </c>
      <c r="S891" s="868" t="s">
        <v>308</v>
      </c>
      <c r="T891" s="868" t="s">
        <v>1960</v>
      </c>
      <c r="U891" s="868">
        <v>880</v>
      </c>
      <c r="V891" s="868" t="s">
        <v>308</v>
      </c>
      <c r="W891" s="868" t="s">
        <v>218</v>
      </c>
      <c r="X891" s="867">
        <v>18</v>
      </c>
      <c r="Y891" s="868"/>
      <c r="Z891" s="776"/>
      <c r="AA891" s="868" t="s">
        <v>32</v>
      </c>
      <c r="AB891" s="868" t="s">
        <v>569</v>
      </c>
      <c r="AC891" s="868" t="s">
        <v>971</v>
      </c>
      <c r="AD891" s="868">
        <v>570</v>
      </c>
      <c r="AE891" s="864">
        <v>570</v>
      </c>
      <c r="AF891" s="776" t="s">
        <v>390</v>
      </c>
      <c r="AG891" s="777"/>
      <c r="AH891" s="777"/>
      <c r="AI891" s="777" t="s">
        <v>308</v>
      </c>
      <c r="AJ891" s="778">
        <v>17</v>
      </c>
      <c r="AK891" s="779"/>
      <c r="AL891" s="778"/>
      <c r="AM891" s="780">
        <v>0</v>
      </c>
      <c r="AN891" s="780"/>
      <c r="AO891" s="780"/>
      <c r="AP891" s="780">
        <v>570</v>
      </c>
      <c r="AQ891" s="780">
        <v>570</v>
      </c>
      <c r="AR891" s="780">
        <v>570</v>
      </c>
      <c r="AS891" s="780"/>
      <c r="AT891" s="780"/>
      <c r="AU891" s="780"/>
      <c r="AV891" s="780"/>
      <c r="AW891" s="780"/>
      <c r="AX891" s="780"/>
      <c r="AY891" s="780"/>
      <c r="AZ891" s="780"/>
      <c r="BA891" s="780"/>
      <c r="BB891" s="780">
        <v>0</v>
      </c>
      <c r="BC891" s="780">
        <v>0</v>
      </c>
      <c r="BD891" s="780">
        <v>0</v>
      </c>
      <c r="BE891" s="780">
        <v>0</v>
      </c>
      <c r="BF891" s="780">
        <v>0</v>
      </c>
      <c r="BG891" s="780">
        <v>0</v>
      </c>
      <c r="BH891" s="780">
        <v>0</v>
      </c>
      <c r="BI891" s="780">
        <v>570</v>
      </c>
      <c r="BJ891" s="780"/>
      <c r="BK891" s="780">
        <v>0</v>
      </c>
      <c r="BL891" s="780">
        <v>570</v>
      </c>
      <c r="BM891" s="780">
        <v>101</v>
      </c>
      <c r="BN891" s="780" t="s">
        <v>308</v>
      </c>
      <c r="BO891" s="780" t="s">
        <v>308</v>
      </c>
      <c r="BP891" s="780" t="s">
        <v>308</v>
      </c>
      <c r="BQ891" s="780" t="s">
        <v>308</v>
      </c>
      <c r="BR891" s="780"/>
      <c r="BS891" s="780">
        <v>570</v>
      </c>
      <c r="BT891" s="780"/>
      <c r="BU891" s="780">
        <v>0</v>
      </c>
      <c r="BV891" s="780">
        <v>18</v>
      </c>
      <c r="BW891" s="780">
        <v>18</v>
      </c>
      <c r="BX891" s="780">
        <v>18</v>
      </c>
      <c r="BY891" s="780">
        <v>570</v>
      </c>
      <c r="BZ891" s="780">
        <v>10</v>
      </c>
      <c r="CA891" s="780"/>
      <c r="CB891" s="780"/>
      <c r="CC891" s="780"/>
      <c r="CD891" s="780"/>
      <c r="CE891" s="780"/>
      <c r="CF891" s="780"/>
      <c r="CG891" s="780"/>
      <c r="CH891" s="780"/>
      <c r="CI891" s="780"/>
      <c r="CJ891" s="780"/>
      <c r="CK891" s="773">
        <v>0</v>
      </c>
      <c r="CL891" s="773">
        <v>570</v>
      </c>
      <c r="CM891" s="773" t="s">
        <v>397</v>
      </c>
      <c r="CN891" s="773" t="s">
        <v>397</v>
      </c>
      <c r="CO891" s="773">
        <v>570</v>
      </c>
      <c r="CP891" s="773">
        <v>570</v>
      </c>
      <c r="CQ891" s="773">
        <v>570</v>
      </c>
      <c r="CR891" s="772">
        <v>570</v>
      </c>
      <c r="CS891" s="869"/>
      <c r="CT891" s="782" t="s">
        <v>308</v>
      </c>
      <c r="CU891" s="866" t="s">
        <v>308</v>
      </c>
      <c r="CV891" s="776"/>
      <c r="CW891" s="776"/>
      <c r="CX891" s="782">
        <v>46258</v>
      </c>
      <c r="CY891" s="870">
        <v>0</v>
      </c>
      <c r="CZ891" s="870" t="s">
        <v>308</v>
      </c>
      <c r="DA891" s="871">
        <v>0</v>
      </c>
      <c r="DB891" s="871">
        <v>0</v>
      </c>
      <c r="DC891" s="871">
        <v>0</v>
      </c>
      <c r="DD891" s="871" t="s">
        <v>397</v>
      </c>
      <c r="DE891" s="871" t="s">
        <v>390</v>
      </c>
      <c r="DF891" s="871" t="s">
        <v>390</v>
      </c>
      <c r="DG891" s="871" t="s">
        <v>390</v>
      </c>
      <c r="DH891" s="872">
        <v>0</v>
      </c>
      <c r="DI891" s="776" t="s">
        <v>397</v>
      </c>
      <c r="DJ891" s="776" t="s">
        <v>390</v>
      </c>
      <c r="DK891" s="776" t="s">
        <v>390</v>
      </c>
      <c r="DL891" s="776" t="s">
        <v>390</v>
      </c>
      <c r="DM891" s="776">
        <v>46274</v>
      </c>
      <c r="DN891" s="776">
        <v>46274</v>
      </c>
      <c r="DO891" s="873" t="s">
        <v>308</v>
      </c>
      <c r="DP891" s="774">
        <v>46304</v>
      </c>
      <c r="DQ891" s="776">
        <v>46304</v>
      </c>
      <c r="DR891" s="774">
        <v>46304</v>
      </c>
      <c r="DS891" s="872">
        <v>46304</v>
      </c>
      <c r="DT891" s="752">
        <v>46304</v>
      </c>
      <c r="DU891" s="753">
        <v>-22</v>
      </c>
      <c r="DV891" s="753" t="s">
        <v>308</v>
      </c>
      <c r="DW891" s="754">
        <v>46281</v>
      </c>
      <c r="DX891" s="755">
        <v>46282</v>
      </c>
      <c r="DY891" s="754" t="e">
        <v>#VALUE!</v>
      </c>
      <c r="DZ891" s="754" t="e">
        <v>#VALUE!</v>
      </c>
      <c r="EA891" s="754"/>
      <c r="EB891" s="754"/>
      <c r="HA891" s="756" t="s">
        <v>397</v>
      </c>
      <c r="HB891" s="756" t="s">
        <v>397</v>
      </c>
      <c r="HC891" s="756" t="s">
        <v>397</v>
      </c>
      <c r="HD891" s="756" t="s">
        <v>397</v>
      </c>
      <c r="HE891" s="756" t="s">
        <v>397</v>
      </c>
      <c r="HF891" s="756" t="s">
        <v>397</v>
      </c>
      <c r="HG891" s="756" t="s">
        <v>397</v>
      </c>
      <c r="HH891" s="756" t="s">
        <v>397</v>
      </c>
      <c r="HI891" s="756" t="s">
        <v>397</v>
      </c>
      <c r="HJ891" s="756" t="s">
        <v>397</v>
      </c>
      <c r="HK891"/>
      <c r="HL891"/>
      <c r="HM891"/>
      <c r="HN891" s="756" t="str">
        <f t="shared" si="29"/>
        <v>AUTO PRINT</v>
      </c>
      <c r="HO891"/>
      <c r="HP891" s="757" t="s">
        <v>572</v>
      </c>
      <c r="HQ891" s="757" t="s">
        <v>572</v>
      </c>
      <c r="HR891" s="757" t="s">
        <v>572</v>
      </c>
      <c r="HS891"/>
      <c r="HW891" s="758"/>
      <c r="HX891"/>
      <c r="HY891" s="759" t="s">
        <v>3367</v>
      </c>
      <c r="HZ891" s="759" t="s">
        <v>3367</v>
      </c>
      <c r="IA891" s="759" t="s">
        <v>3367</v>
      </c>
      <c r="IC891" s="760" t="s">
        <v>3368</v>
      </c>
      <c r="ID891" s="760" t="s">
        <v>3368</v>
      </c>
      <c r="IE891" s="760" t="s">
        <v>572</v>
      </c>
      <c r="IF891" s="761" t="s">
        <v>3368</v>
      </c>
      <c r="IG891" s="619" t="str">
        <f t="shared" si="30"/>
        <v>AUTO PRINTING</v>
      </c>
      <c r="II891" s="761" t="s">
        <v>572</v>
      </c>
      <c r="IK891" s="761" t="str">
        <f>IFERROR(VLOOKUP($M891,#REF!,13,0),"IN HOUSE (MANUAL)")</f>
        <v>IN HOUSE (MANUAL)</v>
      </c>
      <c r="IM891" s="760" t="s">
        <v>572</v>
      </c>
      <c r="IN891" s="760" t="s">
        <v>572</v>
      </c>
      <c r="IO891" s="760" t="s">
        <v>572</v>
      </c>
      <c r="IQ891" s="760" t="s">
        <v>572</v>
      </c>
      <c r="IR891" s="760" t="s">
        <v>572</v>
      </c>
      <c r="IT891" s="760" t="s">
        <v>239</v>
      </c>
      <c r="IV891" s="760" t="s">
        <v>572</v>
      </c>
      <c r="IW891" s="760" t="s">
        <v>572</v>
      </c>
      <c r="IY891" s="760" t="s">
        <v>572</v>
      </c>
      <c r="IZ891" s="760" t="s">
        <v>572</v>
      </c>
      <c r="JB891" s="760" t="s">
        <v>572</v>
      </c>
      <c r="JC891" s="760" t="s">
        <v>572</v>
      </c>
      <c r="JE891" s="760">
        <v>0</v>
      </c>
      <c r="JF891" s="760" t="s">
        <v>572</v>
      </c>
    </row>
    <row r="892" spans="1:266" ht="17.25" customHeight="1" x14ac:dyDescent="0.35">
      <c r="A892" s="618" t="s">
        <v>1961</v>
      </c>
      <c r="B892" s="730">
        <v>88</v>
      </c>
      <c r="C892" s="730" t="s">
        <v>1914</v>
      </c>
      <c r="D892" s="730" t="s">
        <v>1914</v>
      </c>
      <c r="E892" s="730">
        <v>15</v>
      </c>
      <c r="F892" s="731" t="s">
        <v>308</v>
      </c>
      <c r="G892" s="732">
        <v>1</v>
      </c>
      <c r="H892" s="733">
        <v>46231</v>
      </c>
      <c r="I892" s="730">
        <v>39</v>
      </c>
      <c r="J892" s="730" t="s">
        <v>308</v>
      </c>
      <c r="K892" s="730">
        <v>41</v>
      </c>
      <c r="L892" s="730" t="s">
        <v>1795</v>
      </c>
      <c r="M892" s="788" t="s">
        <v>1961</v>
      </c>
      <c r="N892" s="877" t="s">
        <v>390</v>
      </c>
      <c r="O892" s="877" t="s">
        <v>390</v>
      </c>
      <c r="P892" s="877" t="s">
        <v>390</v>
      </c>
      <c r="Q892" s="877">
        <v>0</v>
      </c>
      <c r="R892" s="788">
        <v>880</v>
      </c>
      <c r="S892" s="788"/>
      <c r="T892" s="788" t="s">
        <v>1962</v>
      </c>
      <c r="U892" s="788">
        <v>880</v>
      </c>
      <c r="V892" s="788" t="s">
        <v>308</v>
      </c>
      <c r="W892" s="788" t="s">
        <v>218</v>
      </c>
      <c r="X892" s="789">
        <v>828</v>
      </c>
      <c r="Y892" s="788"/>
      <c r="Z892" s="790"/>
      <c r="AA892" s="788" t="s">
        <v>32</v>
      </c>
      <c r="AB892" s="788" t="s">
        <v>569</v>
      </c>
      <c r="AC892" s="788" t="s">
        <v>630</v>
      </c>
      <c r="AD892" s="788">
        <v>828</v>
      </c>
      <c r="AE892" s="875">
        <v>828</v>
      </c>
      <c r="AF892" s="790">
        <v>46273</v>
      </c>
      <c r="AG892" s="793" t="s">
        <v>631</v>
      </c>
      <c r="AH892" s="793"/>
      <c r="AI892" s="793" t="s">
        <v>308</v>
      </c>
      <c r="AJ892" s="794">
        <v>18</v>
      </c>
      <c r="AK892" s="795"/>
      <c r="AL892" s="794"/>
      <c r="AM892" s="796">
        <v>828</v>
      </c>
      <c r="AN892" s="796"/>
      <c r="AO892" s="796"/>
      <c r="AP892" s="796">
        <v>828</v>
      </c>
      <c r="AQ892" s="796">
        <v>828</v>
      </c>
      <c r="AR892" s="796">
        <v>828</v>
      </c>
      <c r="AS892" s="796"/>
      <c r="AT892" s="796"/>
      <c r="AU892" s="796"/>
      <c r="AV892" s="796"/>
      <c r="AW892" s="796"/>
      <c r="AX892" s="796"/>
      <c r="AY892" s="796"/>
      <c r="AZ892" s="796"/>
      <c r="BA892" s="796"/>
      <c r="BB892" s="796">
        <v>0</v>
      </c>
      <c r="BC892" s="796">
        <v>0</v>
      </c>
      <c r="BD892" s="796">
        <v>0</v>
      </c>
      <c r="BE892" s="796">
        <v>0</v>
      </c>
      <c r="BF892" s="796">
        <v>828</v>
      </c>
      <c r="BG892" s="796">
        <v>0</v>
      </c>
      <c r="BH892" s="796">
        <v>0</v>
      </c>
      <c r="BI892" s="796">
        <v>828</v>
      </c>
      <c r="BJ892" s="796"/>
      <c r="BK892" s="796">
        <v>828</v>
      </c>
      <c r="BL892" s="796">
        <v>828</v>
      </c>
      <c r="BM892" s="796">
        <v>828</v>
      </c>
      <c r="BN892" s="796" t="s">
        <v>308</v>
      </c>
      <c r="BO892" s="796" t="s">
        <v>308</v>
      </c>
      <c r="BP892" s="796" t="s">
        <v>308</v>
      </c>
      <c r="BQ892" s="796" t="s">
        <v>308</v>
      </c>
      <c r="BR892" s="796"/>
      <c r="BS892" s="796">
        <v>828</v>
      </c>
      <c r="BT892" s="796"/>
      <c r="BU892" s="796">
        <v>828</v>
      </c>
      <c r="BV892" s="796">
        <v>828</v>
      </c>
      <c r="BW892" s="796">
        <v>828</v>
      </c>
      <c r="BX892" s="796">
        <v>828</v>
      </c>
      <c r="BY892" s="796">
        <v>828</v>
      </c>
      <c r="BZ892" s="796">
        <v>828</v>
      </c>
      <c r="CA892" s="796"/>
      <c r="CB892" s="796"/>
      <c r="CC892" s="796"/>
      <c r="CD892" s="796"/>
      <c r="CE892" s="796"/>
      <c r="CF892" s="796"/>
      <c r="CG892" s="796"/>
      <c r="CH892" s="796"/>
      <c r="CI892" s="796"/>
      <c r="CJ892" s="796"/>
      <c r="CK892" s="789">
        <v>828</v>
      </c>
      <c r="CL892" s="789">
        <v>828</v>
      </c>
      <c r="CM892" s="789" t="s">
        <v>397</v>
      </c>
      <c r="CN892" s="884" t="s">
        <v>397</v>
      </c>
      <c r="CO892" s="884">
        <v>828</v>
      </c>
      <c r="CP892" s="884">
        <v>828</v>
      </c>
      <c r="CQ892" s="789">
        <v>828</v>
      </c>
      <c r="CR892" s="788">
        <v>828</v>
      </c>
      <c r="CS892" s="797"/>
      <c r="CT892" s="798" t="s">
        <v>308</v>
      </c>
      <c r="CU892" s="924" t="s">
        <v>308</v>
      </c>
      <c r="CV892" s="790"/>
      <c r="CW892" s="790"/>
      <c r="CX892" s="876">
        <v>46270</v>
      </c>
      <c r="CY892" s="800" t="s">
        <v>1493</v>
      </c>
      <c r="CZ892" s="800" t="s">
        <v>308</v>
      </c>
      <c r="DA892" s="801">
        <v>46253</v>
      </c>
      <c r="DB892" s="801" t="s">
        <v>615</v>
      </c>
      <c r="DC892" s="801" t="s">
        <v>1494</v>
      </c>
      <c r="DD892" s="801" t="s">
        <v>397</v>
      </c>
      <c r="DE892" s="801">
        <v>46273</v>
      </c>
      <c r="DF892" s="801" t="s">
        <v>390</v>
      </c>
      <c r="DG892" s="801" t="s">
        <v>390</v>
      </c>
      <c r="DH892" s="802">
        <v>0</v>
      </c>
      <c r="DI892" s="790" t="s">
        <v>397</v>
      </c>
      <c r="DJ892" s="790" t="s">
        <v>390</v>
      </c>
      <c r="DK892" s="790" t="s">
        <v>397</v>
      </c>
      <c r="DL892" s="790" t="s">
        <v>390</v>
      </c>
      <c r="DM892" s="790" t="s">
        <v>397</v>
      </c>
      <c r="DN892" s="790">
        <v>46275</v>
      </c>
      <c r="DO892" s="803" t="s">
        <v>308</v>
      </c>
      <c r="DP892" s="790">
        <v>46303</v>
      </c>
      <c r="DQ892" s="792">
        <v>46303</v>
      </c>
      <c r="DR892" s="790" t="s">
        <v>308</v>
      </c>
      <c r="DS892" s="802">
        <v>46303</v>
      </c>
      <c r="DT892" s="752">
        <v>46303</v>
      </c>
      <c r="DU892" s="753">
        <v>-17</v>
      </c>
      <c r="DV892" s="753" t="s">
        <v>308</v>
      </c>
      <c r="DW892" s="754">
        <v>46282</v>
      </c>
      <c r="DX892" s="755">
        <v>46286</v>
      </c>
      <c r="DY892" s="754" t="e">
        <v>#VALUE!</v>
      </c>
      <c r="DZ892" s="754" t="e">
        <v>#VALUE!</v>
      </c>
      <c r="EA892" s="754"/>
      <c r="EB892" s="754"/>
      <c r="HA892" s="756" t="s">
        <v>397</v>
      </c>
      <c r="HB892" s="756" t="s">
        <v>397</v>
      </c>
      <c r="HC892" s="756" t="s">
        <v>397</v>
      </c>
      <c r="HD892" s="756" t="s">
        <v>397</v>
      </c>
      <c r="HE892" s="756" t="s">
        <v>397</v>
      </c>
      <c r="HF892" s="756" t="s">
        <v>397</v>
      </c>
      <c r="HG892" s="756" t="s">
        <v>397</v>
      </c>
      <c r="HH892" s="756" t="s">
        <v>397</v>
      </c>
      <c r="HI892" s="756" t="s">
        <v>397</v>
      </c>
      <c r="HJ892" s="756" t="s">
        <v>397</v>
      </c>
      <c r="HK892"/>
      <c r="HL892"/>
      <c r="HM892"/>
      <c r="HN892" s="756" t="str">
        <f t="shared" si="29"/>
        <v>AUTO PRINT</v>
      </c>
      <c r="HO892"/>
      <c r="HP892" s="757" t="s">
        <v>572</v>
      </c>
      <c r="HQ892" s="757" t="s">
        <v>572</v>
      </c>
      <c r="HR892" s="757" t="s">
        <v>572</v>
      </c>
      <c r="HS892"/>
      <c r="HW892" s="758"/>
      <c r="HX892"/>
      <c r="HY892" s="759" t="s">
        <v>3367</v>
      </c>
      <c r="HZ892" s="759" t="s">
        <v>3367</v>
      </c>
      <c r="IA892" s="759" t="s">
        <v>3367</v>
      </c>
      <c r="IC892" s="760" t="s">
        <v>572</v>
      </c>
      <c r="ID892" s="760" t="s">
        <v>572</v>
      </c>
      <c r="IE892" s="760" t="s">
        <v>572</v>
      </c>
      <c r="IF892" s="761" t="s">
        <v>572</v>
      </c>
      <c r="IG892" s="619" t="str">
        <f t="shared" si="30"/>
        <v>IN HOUSE (MANUAL)</v>
      </c>
      <c r="II892" s="761" t="s">
        <v>572</v>
      </c>
      <c r="IK892" s="761" t="str">
        <f>IFERROR(VLOOKUP($M892,#REF!,13,0),"IN HOUSE (MANUAL)")</f>
        <v>IN HOUSE (MANUAL)</v>
      </c>
      <c r="IM892" s="760" t="s">
        <v>572</v>
      </c>
      <c r="IN892" s="760" t="s">
        <v>572</v>
      </c>
      <c r="IO892" s="760" t="s">
        <v>572</v>
      </c>
      <c r="IQ892" s="760" t="s">
        <v>572</v>
      </c>
      <c r="IR892" s="760" t="s">
        <v>572</v>
      </c>
      <c r="IT892" s="760" t="s">
        <v>572</v>
      </c>
      <c r="IV892" s="760" t="s">
        <v>572</v>
      </c>
      <c r="IW892" s="760" t="s">
        <v>572</v>
      </c>
      <c r="IY892" s="760" t="s">
        <v>572</v>
      </c>
      <c r="IZ892" s="760" t="s">
        <v>572</v>
      </c>
      <c r="JB892" s="760" t="s">
        <v>572</v>
      </c>
      <c r="JC892" s="760" t="s">
        <v>572</v>
      </c>
      <c r="JE892" s="760" t="s">
        <v>572</v>
      </c>
      <c r="JF892" s="760" t="s">
        <v>572</v>
      </c>
    </row>
    <row r="893" spans="1:266" ht="17.25" customHeight="1" x14ac:dyDescent="0.35">
      <c r="A893" s="618" t="s">
        <v>1963</v>
      </c>
      <c r="B893" s="730">
        <v>89</v>
      </c>
      <c r="C893" s="730" t="s">
        <v>1914</v>
      </c>
      <c r="D893" s="730" t="s">
        <v>1914</v>
      </c>
      <c r="E893" s="730">
        <v>15</v>
      </c>
      <c r="F893" s="731" t="s">
        <v>308</v>
      </c>
      <c r="G893" s="732">
        <v>1</v>
      </c>
      <c r="H893" s="733">
        <v>46231</v>
      </c>
      <c r="I893" s="730">
        <v>39</v>
      </c>
      <c r="J893" s="730" t="s">
        <v>308</v>
      </c>
      <c r="K893" s="730">
        <v>41</v>
      </c>
      <c r="L893" s="730" t="s">
        <v>1795</v>
      </c>
      <c r="M893" s="877" t="s">
        <v>1963</v>
      </c>
      <c r="N893" s="877" t="s">
        <v>390</v>
      </c>
      <c r="O893" s="877" t="s">
        <v>390</v>
      </c>
      <c r="P893" s="877" t="s">
        <v>390</v>
      </c>
      <c r="Q893" s="877">
        <v>0</v>
      </c>
      <c r="R893" s="877">
        <v>880</v>
      </c>
      <c r="S893" s="877"/>
      <c r="T893" s="877" t="s">
        <v>1964</v>
      </c>
      <c r="U893" s="877">
        <v>880</v>
      </c>
      <c r="V893" s="877" t="s">
        <v>308</v>
      </c>
      <c r="W893" s="877" t="s">
        <v>218</v>
      </c>
      <c r="X893" s="884">
        <v>642</v>
      </c>
      <c r="Y893" s="877"/>
      <c r="Z893" s="792"/>
      <c r="AA893" s="877" t="s">
        <v>32</v>
      </c>
      <c r="AB893" s="877" t="s">
        <v>569</v>
      </c>
      <c r="AC893" s="877" t="s">
        <v>630</v>
      </c>
      <c r="AD893" s="877">
        <v>642</v>
      </c>
      <c r="AE893" s="791">
        <v>642</v>
      </c>
      <c r="AF893" s="792">
        <v>46273</v>
      </c>
      <c r="AG893" s="793" t="s">
        <v>631</v>
      </c>
      <c r="AH893" s="793"/>
      <c r="AI893" s="793" t="s">
        <v>308</v>
      </c>
      <c r="AJ893" s="794">
        <v>19</v>
      </c>
      <c r="AK893" s="795"/>
      <c r="AL893" s="794"/>
      <c r="AM893" s="796">
        <v>642</v>
      </c>
      <c r="AN893" s="796"/>
      <c r="AO893" s="796"/>
      <c r="AP893" s="796">
        <v>642</v>
      </c>
      <c r="AQ893" s="796">
        <v>642</v>
      </c>
      <c r="AR893" s="796">
        <v>642</v>
      </c>
      <c r="AS893" s="796"/>
      <c r="AT893" s="796"/>
      <c r="AU893" s="796"/>
      <c r="AV893" s="796"/>
      <c r="AW893" s="796"/>
      <c r="AX893" s="796"/>
      <c r="AY893" s="796"/>
      <c r="AZ893" s="796"/>
      <c r="BA893" s="796"/>
      <c r="BB893" s="796">
        <v>0</v>
      </c>
      <c r="BC893" s="796">
        <v>0</v>
      </c>
      <c r="BD893" s="796">
        <v>0</v>
      </c>
      <c r="BE893" s="796">
        <v>0</v>
      </c>
      <c r="BF893" s="796">
        <v>642</v>
      </c>
      <c r="BG893" s="796">
        <v>0</v>
      </c>
      <c r="BH893" s="796">
        <v>0</v>
      </c>
      <c r="BI893" s="796">
        <v>642</v>
      </c>
      <c r="BJ893" s="796"/>
      <c r="BK893" s="796">
        <v>642</v>
      </c>
      <c r="BL893" s="796">
        <v>642</v>
      </c>
      <c r="BM893" s="796">
        <v>642</v>
      </c>
      <c r="BN893" s="796" t="s">
        <v>308</v>
      </c>
      <c r="BO893" s="796" t="s">
        <v>308</v>
      </c>
      <c r="BP893" s="796" t="s">
        <v>308</v>
      </c>
      <c r="BQ893" s="796" t="s">
        <v>308</v>
      </c>
      <c r="BR893" s="796"/>
      <c r="BS893" s="796">
        <v>642</v>
      </c>
      <c r="BT893" s="796"/>
      <c r="BU893" s="796">
        <v>642</v>
      </c>
      <c r="BV893" s="796">
        <v>642</v>
      </c>
      <c r="BW893" s="796">
        <v>642</v>
      </c>
      <c r="BX893" s="796">
        <v>642</v>
      </c>
      <c r="BY893" s="796">
        <v>642</v>
      </c>
      <c r="BZ893" s="796">
        <v>642</v>
      </c>
      <c r="CA893" s="796"/>
      <c r="CB893" s="796"/>
      <c r="CC893" s="796"/>
      <c r="CD893" s="796"/>
      <c r="CE893" s="796"/>
      <c r="CF893" s="796"/>
      <c r="CG893" s="796"/>
      <c r="CH893" s="796"/>
      <c r="CI893" s="796"/>
      <c r="CJ893" s="796"/>
      <c r="CK893" s="789">
        <v>642</v>
      </c>
      <c r="CL893" s="789">
        <v>642</v>
      </c>
      <c r="CM893" s="789" t="s">
        <v>397</v>
      </c>
      <c r="CN893" s="789" t="s">
        <v>397</v>
      </c>
      <c r="CO893" s="789">
        <v>642</v>
      </c>
      <c r="CP893" s="789">
        <v>642</v>
      </c>
      <c r="CQ893" s="789">
        <v>642</v>
      </c>
      <c r="CR893" s="788">
        <v>642</v>
      </c>
      <c r="CS893" s="879"/>
      <c r="CT893" s="798" t="s">
        <v>308</v>
      </c>
      <c r="CU893" s="924" t="s">
        <v>308</v>
      </c>
      <c r="CV893" s="792"/>
      <c r="CW893" s="792"/>
      <c r="CX893" s="798">
        <v>46270</v>
      </c>
      <c r="CY893" s="800" t="s">
        <v>1965</v>
      </c>
      <c r="CZ893" s="800" t="s">
        <v>308</v>
      </c>
      <c r="DA893" s="801">
        <v>46253</v>
      </c>
      <c r="DB893" s="801" t="s">
        <v>615</v>
      </c>
      <c r="DC893" s="801" t="s">
        <v>1494</v>
      </c>
      <c r="DD893" s="801" t="s">
        <v>397</v>
      </c>
      <c r="DE893" s="881">
        <v>46273</v>
      </c>
      <c r="DF893" s="881" t="s">
        <v>390</v>
      </c>
      <c r="DG893" s="881" t="s">
        <v>390</v>
      </c>
      <c r="DH893" s="882">
        <v>0</v>
      </c>
      <c r="DI893" s="792" t="s">
        <v>397</v>
      </c>
      <c r="DJ893" s="792">
        <v>46272</v>
      </c>
      <c r="DK893" s="792" t="s">
        <v>397</v>
      </c>
      <c r="DL893" s="792" t="s">
        <v>390</v>
      </c>
      <c r="DM893" s="792" t="s">
        <v>397</v>
      </c>
      <c r="DN893" s="792">
        <v>46276</v>
      </c>
      <c r="DO893" s="883" t="s">
        <v>308</v>
      </c>
      <c r="DP893" s="790">
        <v>46303</v>
      </c>
      <c r="DQ893" s="792">
        <v>46303</v>
      </c>
      <c r="DR893" s="790" t="s">
        <v>308</v>
      </c>
      <c r="DS893" s="882">
        <v>46303</v>
      </c>
      <c r="DT893" s="752">
        <v>46303</v>
      </c>
      <c r="DU893" s="753">
        <v>-16</v>
      </c>
      <c r="DV893" s="753" t="s">
        <v>308</v>
      </c>
      <c r="DW893" s="754">
        <v>46286</v>
      </c>
      <c r="DX893" s="755">
        <v>46287</v>
      </c>
      <c r="DY893" s="754" t="e">
        <v>#VALUE!</v>
      </c>
      <c r="DZ893" s="754" t="e">
        <v>#VALUE!</v>
      </c>
      <c r="EA893" s="754"/>
      <c r="EB893" s="754"/>
      <c r="HA893" s="756" t="s">
        <v>397</v>
      </c>
      <c r="HB893" s="756" t="s">
        <v>397</v>
      </c>
      <c r="HC893" s="756" t="s">
        <v>397</v>
      </c>
      <c r="HD893" s="756" t="s">
        <v>397</v>
      </c>
      <c r="HE893" s="756" t="s">
        <v>397</v>
      </c>
      <c r="HF893" s="756" t="s">
        <v>397</v>
      </c>
      <c r="HG893" s="756" t="s">
        <v>397</v>
      </c>
      <c r="HH893" s="756" t="s">
        <v>397</v>
      </c>
      <c r="HI893" s="756" t="s">
        <v>397</v>
      </c>
      <c r="HJ893" s="756" t="s">
        <v>397</v>
      </c>
      <c r="HK893"/>
      <c r="HL893"/>
      <c r="HM893"/>
      <c r="HN893" s="756" t="str">
        <f t="shared" si="29"/>
        <v>AUTO PRINT</v>
      </c>
      <c r="HO893"/>
      <c r="HP893" s="757" t="s">
        <v>572</v>
      </c>
      <c r="HQ893" s="757" t="s">
        <v>572</v>
      </c>
      <c r="HR893" s="757" t="s">
        <v>572</v>
      </c>
      <c r="HS893"/>
      <c r="HW893" s="758"/>
      <c r="HX893"/>
      <c r="HY893" s="759" t="s">
        <v>3367</v>
      </c>
      <c r="HZ893" s="759" t="s">
        <v>3367</v>
      </c>
      <c r="IA893" s="759" t="s">
        <v>3367</v>
      </c>
      <c r="IC893" s="760" t="s">
        <v>572</v>
      </c>
      <c r="ID893" s="760" t="s">
        <v>572</v>
      </c>
      <c r="IE893" s="760" t="s">
        <v>572</v>
      </c>
      <c r="IF893" s="761" t="s">
        <v>572</v>
      </c>
      <c r="IG893" s="619" t="str">
        <f t="shared" si="30"/>
        <v>IN HOUSE (MANUAL)</v>
      </c>
      <c r="II893" s="761" t="s">
        <v>572</v>
      </c>
      <c r="IK893" s="761" t="str">
        <f>IFERROR(VLOOKUP($M893,#REF!,13,0),"IN HOUSE (MANUAL)")</f>
        <v>IN HOUSE (MANUAL)</v>
      </c>
      <c r="IM893" s="760" t="s">
        <v>572</v>
      </c>
      <c r="IN893" s="760" t="s">
        <v>572</v>
      </c>
      <c r="IO893" s="760" t="s">
        <v>572</v>
      </c>
      <c r="IQ893" s="760" t="s">
        <v>572</v>
      </c>
      <c r="IR893" s="760" t="s">
        <v>572</v>
      </c>
      <c r="IT893" s="760" t="s">
        <v>572</v>
      </c>
      <c r="IV893" s="760" t="s">
        <v>572</v>
      </c>
      <c r="IW893" s="760" t="s">
        <v>572</v>
      </c>
      <c r="IY893" s="760" t="s">
        <v>572</v>
      </c>
      <c r="IZ893" s="760" t="s">
        <v>572</v>
      </c>
      <c r="JB893" s="760" t="s">
        <v>572</v>
      </c>
      <c r="JC893" s="760" t="s">
        <v>572</v>
      </c>
      <c r="JE893" s="760" t="s">
        <v>572</v>
      </c>
      <c r="JF893" s="760" t="s">
        <v>572</v>
      </c>
    </row>
    <row r="894" spans="1:266" ht="17.149999999999999" customHeight="1" x14ac:dyDescent="0.35">
      <c r="A894" s="618" t="s">
        <v>1966</v>
      </c>
      <c r="B894" s="730">
        <v>90</v>
      </c>
      <c r="C894" s="730" t="s">
        <v>1914</v>
      </c>
      <c r="D894" s="730" t="s">
        <v>1914</v>
      </c>
      <c r="E894" s="730">
        <v>15</v>
      </c>
      <c r="F894" s="731" t="s">
        <v>308</v>
      </c>
      <c r="G894" s="732">
        <v>1</v>
      </c>
      <c r="H894" s="733">
        <v>46231</v>
      </c>
      <c r="I894" s="730">
        <v>39</v>
      </c>
      <c r="J894" s="730" t="s">
        <v>308</v>
      </c>
      <c r="K894" s="730">
        <v>41</v>
      </c>
      <c r="L894" s="730" t="s">
        <v>1795</v>
      </c>
      <c r="M894" s="877" t="s">
        <v>1966</v>
      </c>
      <c r="N894" s="877" t="s">
        <v>390</v>
      </c>
      <c r="O894" s="877" t="s">
        <v>390</v>
      </c>
      <c r="P894" s="877" t="s">
        <v>390</v>
      </c>
      <c r="Q894" s="877">
        <v>0</v>
      </c>
      <c r="R894" s="877">
        <v>880</v>
      </c>
      <c r="S894" s="877"/>
      <c r="T894" s="877" t="s">
        <v>1817</v>
      </c>
      <c r="U894" s="877">
        <v>880</v>
      </c>
      <c r="V894" s="877" t="s">
        <v>308</v>
      </c>
      <c r="W894" s="877" t="s">
        <v>218</v>
      </c>
      <c r="X894" s="884">
        <v>660</v>
      </c>
      <c r="Y894" s="877"/>
      <c r="Z894" s="792"/>
      <c r="AA894" s="877" t="s">
        <v>32</v>
      </c>
      <c r="AB894" s="877" t="s">
        <v>569</v>
      </c>
      <c r="AC894" s="877" t="s">
        <v>630</v>
      </c>
      <c r="AD894" s="877">
        <v>660</v>
      </c>
      <c r="AE894" s="791">
        <v>660</v>
      </c>
      <c r="AF894" s="792">
        <v>46273</v>
      </c>
      <c r="AG894" s="793" t="s">
        <v>631</v>
      </c>
      <c r="AH894" s="793"/>
      <c r="AI894" s="793" t="s">
        <v>308</v>
      </c>
      <c r="AJ894" s="794">
        <v>20</v>
      </c>
      <c r="AK894" s="795"/>
      <c r="AL894" s="794"/>
      <c r="AM894" s="796">
        <v>660</v>
      </c>
      <c r="AN894" s="796"/>
      <c r="AO894" s="796"/>
      <c r="AP894" s="796">
        <v>660</v>
      </c>
      <c r="AQ894" s="796">
        <v>660</v>
      </c>
      <c r="AR894" s="796">
        <v>660</v>
      </c>
      <c r="AS894" s="796"/>
      <c r="AT894" s="796"/>
      <c r="AU894" s="796"/>
      <c r="AV894" s="796"/>
      <c r="AW894" s="796"/>
      <c r="AX894" s="796"/>
      <c r="AY894" s="796"/>
      <c r="AZ894" s="796"/>
      <c r="BA894" s="796"/>
      <c r="BB894" s="796">
        <v>0</v>
      </c>
      <c r="BC894" s="796">
        <v>0</v>
      </c>
      <c r="BD894" s="796">
        <v>0</v>
      </c>
      <c r="BE894" s="796">
        <v>0</v>
      </c>
      <c r="BF894" s="796">
        <v>660</v>
      </c>
      <c r="BG894" s="796">
        <v>0</v>
      </c>
      <c r="BH894" s="796">
        <v>0</v>
      </c>
      <c r="BI894" s="796">
        <v>660</v>
      </c>
      <c r="BJ894" s="796"/>
      <c r="BK894" s="796">
        <v>660</v>
      </c>
      <c r="BL894" s="796">
        <v>660</v>
      </c>
      <c r="BM894" s="796">
        <v>660</v>
      </c>
      <c r="BN894" s="796" t="s">
        <v>308</v>
      </c>
      <c r="BO894" s="796" t="s">
        <v>308</v>
      </c>
      <c r="BP894" s="796" t="s">
        <v>308</v>
      </c>
      <c r="BQ894" s="796" t="s">
        <v>308</v>
      </c>
      <c r="BR894" s="796"/>
      <c r="BS894" s="796">
        <v>660</v>
      </c>
      <c r="BT894" s="796"/>
      <c r="BU894" s="796">
        <v>660</v>
      </c>
      <c r="BV894" s="796">
        <v>660</v>
      </c>
      <c r="BW894" s="796">
        <v>660</v>
      </c>
      <c r="BX894" s="796">
        <v>660</v>
      </c>
      <c r="BY894" s="796">
        <v>660</v>
      </c>
      <c r="BZ894" s="796">
        <v>660</v>
      </c>
      <c r="CA894" s="796"/>
      <c r="CB894" s="796"/>
      <c r="CC894" s="796"/>
      <c r="CD894" s="796"/>
      <c r="CE894" s="796"/>
      <c r="CF894" s="796"/>
      <c r="CG894" s="796"/>
      <c r="CH894" s="796"/>
      <c r="CI894" s="796"/>
      <c r="CJ894" s="796"/>
      <c r="CK894" s="789">
        <v>660</v>
      </c>
      <c r="CL894" s="789">
        <v>660</v>
      </c>
      <c r="CM894" s="789" t="s">
        <v>397</v>
      </c>
      <c r="CN894" s="789" t="s">
        <v>397</v>
      </c>
      <c r="CO894" s="789">
        <v>660</v>
      </c>
      <c r="CP894" s="789">
        <v>660</v>
      </c>
      <c r="CQ894" s="789">
        <v>660</v>
      </c>
      <c r="CR894" s="788">
        <v>660</v>
      </c>
      <c r="CS894" s="879"/>
      <c r="CT894" s="798" t="s">
        <v>308</v>
      </c>
      <c r="CU894" s="924" t="s">
        <v>308</v>
      </c>
      <c r="CV894" s="792"/>
      <c r="CW894" s="792"/>
      <c r="CX894" s="798">
        <v>46270</v>
      </c>
      <c r="CY894" s="800" t="s">
        <v>1493</v>
      </c>
      <c r="CZ894" s="800" t="s">
        <v>308</v>
      </c>
      <c r="DA894" s="801">
        <v>46253</v>
      </c>
      <c r="DB894" s="801" t="s">
        <v>615</v>
      </c>
      <c r="DC894" s="801" t="s">
        <v>1494</v>
      </c>
      <c r="DD894" s="801" t="s">
        <v>397</v>
      </c>
      <c r="DE894" s="881">
        <v>46273</v>
      </c>
      <c r="DF894" s="881" t="s">
        <v>390</v>
      </c>
      <c r="DG894" s="881" t="s">
        <v>390</v>
      </c>
      <c r="DH894" s="882">
        <v>0</v>
      </c>
      <c r="DI894" s="792" t="s">
        <v>397</v>
      </c>
      <c r="DJ894" s="792" t="s">
        <v>390</v>
      </c>
      <c r="DK894" s="792" t="s">
        <v>397</v>
      </c>
      <c r="DL894" s="792" t="s">
        <v>390</v>
      </c>
      <c r="DM894" s="792" t="s">
        <v>397</v>
      </c>
      <c r="DN894" s="792">
        <v>46279</v>
      </c>
      <c r="DO894" s="883" t="s">
        <v>308</v>
      </c>
      <c r="DP894" s="790">
        <v>46303</v>
      </c>
      <c r="DQ894" s="792">
        <v>46303</v>
      </c>
      <c r="DR894" s="790" t="s">
        <v>308</v>
      </c>
      <c r="DS894" s="882">
        <v>46303</v>
      </c>
      <c r="DT894" s="752">
        <v>46303</v>
      </c>
      <c r="DU894" s="753">
        <v>-16</v>
      </c>
      <c r="DV894" s="753" t="s">
        <v>308</v>
      </c>
      <c r="DW894" s="754">
        <v>46287</v>
      </c>
      <c r="DX894" s="755">
        <v>46287</v>
      </c>
      <c r="DY894" s="754" t="e">
        <v>#VALUE!</v>
      </c>
      <c r="DZ894" s="754" t="e">
        <v>#VALUE!</v>
      </c>
      <c r="EA894" s="754"/>
      <c r="EB894" s="754"/>
      <c r="HA894" s="756" t="s">
        <v>397</v>
      </c>
      <c r="HB894" s="756" t="s">
        <v>397</v>
      </c>
      <c r="HC894" s="756" t="s">
        <v>397</v>
      </c>
      <c r="HD894" s="756" t="s">
        <v>397</v>
      </c>
      <c r="HE894" s="756" t="s">
        <v>397</v>
      </c>
      <c r="HF894" s="756" t="s">
        <v>397</v>
      </c>
      <c r="HG894" s="756" t="s">
        <v>397</v>
      </c>
      <c r="HH894" s="756" t="s">
        <v>397</v>
      </c>
      <c r="HI894" s="756" t="s">
        <v>397</v>
      </c>
      <c r="HJ894" s="756" t="s">
        <v>397</v>
      </c>
      <c r="HK894"/>
      <c r="HL894"/>
      <c r="HM894"/>
      <c r="HN894" s="756" t="str">
        <f t="shared" si="29"/>
        <v>AUTO PRINT</v>
      </c>
      <c r="HO894"/>
      <c r="HP894" s="757" t="s">
        <v>572</v>
      </c>
      <c r="HQ894" s="757" t="s">
        <v>572</v>
      </c>
      <c r="HR894" s="757" t="s">
        <v>572</v>
      </c>
      <c r="HS894"/>
      <c r="HW894" s="758"/>
      <c r="HX894"/>
      <c r="HY894" s="759" t="s">
        <v>3367</v>
      </c>
      <c r="HZ894" s="759" t="s">
        <v>3367</v>
      </c>
      <c r="IA894" s="759" t="s">
        <v>3367</v>
      </c>
      <c r="IC894" s="760" t="s">
        <v>572</v>
      </c>
      <c r="ID894" s="760" t="s">
        <v>572</v>
      </c>
      <c r="IE894" s="760" t="s">
        <v>572</v>
      </c>
      <c r="IF894" s="761" t="s">
        <v>572</v>
      </c>
      <c r="IG894" s="619" t="str">
        <f t="shared" si="30"/>
        <v>IN HOUSE (MANUAL)</v>
      </c>
      <c r="II894" s="761" t="s">
        <v>572</v>
      </c>
      <c r="IK894" s="761" t="str">
        <f>IFERROR(VLOOKUP($M894,#REF!,13,0),"IN HOUSE (MANUAL)")</f>
        <v>IN HOUSE (MANUAL)</v>
      </c>
      <c r="IM894" s="760" t="s">
        <v>572</v>
      </c>
      <c r="IN894" s="760" t="s">
        <v>572</v>
      </c>
      <c r="IO894" s="760" t="s">
        <v>572</v>
      </c>
      <c r="IQ894" s="760" t="s">
        <v>572</v>
      </c>
      <c r="IR894" s="760" t="s">
        <v>572</v>
      </c>
      <c r="IT894" s="760" t="s">
        <v>572</v>
      </c>
      <c r="IV894" s="760" t="s">
        <v>572</v>
      </c>
      <c r="IW894" s="760" t="s">
        <v>572</v>
      </c>
      <c r="IY894" s="760" t="s">
        <v>572</v>
      </c>
      <c r="IZ894" s="760" t="s">
        <v>572</v>
      </c>
      <c r="JB894" s="760" t="s">
        <v>572</v>
      </c>
      <c r="JC894" s="760" t="s">
        <v>572</v>
      </c>
      <c r="JE894" s="760" t="s">
        <v>572</v>
      </c>
      <c r="JF894" s="760" t="s">
        <v>572</v>
      </c>
    </row>
    <row r="895" spans="1:266" ht="18" customHeight="1" x14ac:dyDescent="0.35">
      <c r="A895" s="618" t="s">
        <v>1967</v>
      </c>
      <c r="B895" s="730">
        <v>91</v>
      </c>
      <c r="C895" s="730" t="s">
        <v>1914</v>
      </c>
      <c r="D895" s="730" t="s">
        <v>1914</v>
      </c>
      <c r="E895" s="730">
        <v>15</v>
      </c>
      <c r="F895" s="731" t="s">
        <v>308</v>
      </c>
      <c r="G895" s="732">
        <v>1</v>
      </c>
      <c r="H895" s="733">
        <v>46231</v>
      </c>
      <c r="I895" s="730">
        <v>39</v>
      </c>
      <c r="J895" s="730" t="s">
        <v>308</v>
      </c>
      <c r="K895" s="730">
        <v>41</v>
      </c>
      <c r="L895" s="730" t="s">
        <v>1795</v>
      </c>
      <c r="M895" s="877" t="s">
        <v>1967</v>
      </c>
      <c r="N895" s="877" t="s">
        <v>390</v>
      </c>
      <c r="O895" s="877" t="s">
        <v>390</v>
      </c>
      <c r="P895" s="877" t="s">
        <v>390</v>
      </c>
      <c r="Q895" s="877">
        <v>0</v>
      </c>
      <c r="R895" s="877">
        <v>880</v>
      </c>
      <c r="S895" s="877"/>
      <c r="T895" s="877" t="s">
        <v>1898</v>
      </c>
      <c r="U895" s="877">
        <v>880</v>
      </c>
      <c r="V895" s="877" t="s">
        <v>308</v>
      </c>
      <c r="W895" s="877" t="s">
        <v>218</v>
      </c>
      <c r="X895" s="884">
        <v>39</v>
      </c>
      <c r="Y895" s="877"/>
      <c r="Z895" s="792"/>
      <c r="AA895" s="877" t="s">
        <v>32</v>
      </c>
      <c r="AB895" s="877" t="s">
        <v>569</v>
      </c>
      <c r="AC895" s="877" t="s">
        <v>630</v>
      </c>
      <c r="AD895" s="877">
        <v>666</v>
      </c>
      <c r="AE895" s="791">
        <v>666</v>
      </c>
      <c r="AF895" s="792">
        <v>46279</v>
      </c>
      <c r="AG895" s="793" t="s">
        <v>631</v>
      </c>
      <c r="AH895" s="793"/>
      <c r="AI895" s="793" t="s">
        <v>308</v>
      </c>
      <c r="AJ895" s="794">
        <v>21</v>
      </c>
      <c r="AK895" s="795"/>
      <c r="AL895" s="794"/>
      <c r="AM895" s="796">
        <v>666</v>
      </c>
      <c r="AN895" s="796"/>
      <c r="AO895" s="796"/>
      <c r="AP895" s="796">
        <v>666</v>
      </c>
      <c r="AQ895" s="796">
        <v>666</v>
      </c>
      <c r="AR895" s="796">
        <v>666</v>
      </c>
      <c r="AS895" s="796"/>
      <c r="AT895" s="796"/>
      <c r="AU895" s="796"/>
      <c r="AV895" s="796"/>
      <c r="AW895" s="796"/>
      <c r="AX895" s="796"/>
      <c r="AY895" s="796"/>
      <c r="AZ895" s="796"/>
      <c r="BA895" s="796"/>
      <c r="BB895" s="796">
        <v>0</v>
      </c>
      <c r="BC895" s="796">
        <v>0</v>
      </c>
      <c r="BD895" s="796">
        <v>0</v>
      </c>
      <c r="BE895" s="796">
        <v>0</v>
      </c>
      <c r="BF895" s="796">
        <v>666</v>
      </c>
      <c r="BG895" s="796">
        <v>0</v>
      </c>
      <c r="BH895" s="796">
        <v>0</v>
      </c>
      <c r="BI895" s="796">
        <v>666</v>
      </c>
      <c r="BJ895" s="796"/>
      <c r="BK895" s="796">
        <v>666</v>
      </c>
      <c r="BL895" s="796">
        <v>666</v>
      </c>
      <c r="BM895" s="796">
        <v>83</v>
      </c>
      <c r="BN895" s="796" t="s">
        <v>308</v>
      </c>
      <c r="BO895" s="796" t="s">
        <v>308</v>
      </c>
      <c r="BP895" s="796" t="s">
        <v>308</v>
      </c>
      <c r="BQ895" s="796" t="s">
        <v>308</v>
      </c>
      <c r="BR895" s="796"/>
      <c r="BS895" s="796">
        <v>666</v>
      </c>
      <c r="BT895" s="796"/>
      <c r="BU895" s="796">
        <v>666</v>
      </c>
      <c r="BV895" s="796">
        <v>27</v>
      </c>
      <c r="BW895" s="796">
        <v>27</v>
      </c>
      <c r="BX895" s="796">
        <v>27</v>
      </c>
      <c r="BY895" s="796">
        <v>666</v>
      </c>
      <c r="BZ895" s="796">
        <v>666</v>
      </c>
      <c r="CA895" s="796"/>
      <c r="CB895" s="796"/>
      <c r="CC895" s="796"/>
      <c r="CD895" s="796"/>
      <c r="CE895" s="796"/>
      <c r="CF895" s="796"/>
      <c r="CG895" s="796"/>
      <c r="CH895" s="796"/>
      <c r="CI895" s="796"/>
      <c r="CJ895" s="796"/>
      <c r="CK895" s="789">
        <v>78</v>
      </c>
      <c r="CL895" s="789">
        <v>666</v>
      </c>
      <c r="CM895" s="789" t="s">
        <v>397</v>
      </c>
      <c r="CN895" s="789" t="s">
        <v>397</v>
      </c>
      <c r="CO895" s="789">
        <v>666</v>
      </c>
      <c r="CP895" s="789">
        <v>666</v>
      </c>
      <c r="CQ895" s="789">
        <v>666</v>
      </c>
      <c r="CR895" s="788">
        <v>666</v>
      </c>
      <c r="CS895" s="879"/>
      <c r="CT895" s="798" t="s">
        <v>308</v>
      </c>
      <c r="CU895" s="924" t="s">
        <v>308</v>
      </c>
      <c r="CV895" s="792"/>
      <c r="CW895" s="792"/>
      <c r="CX895" s="798">
        <v>46270</v>
      </c>
      <c r="CY895" s="800" t="s">
        <v>1968</v>
      </c>
      <c r="CZ895" s="800" t="s">
        <v>308</v>
      </c>
      <c r="DA895" s="801">
        <v>46249</v>
      </c>
      <c r="DB895" s="801" t="s">
        <v>615</v>
      </c>
      <c r="DC895" s="801" t="s">
        <v>1969</v>
      </c>
      <c r="DD895" s="801" t="s">
        <v>397</v>
      </c>
      <c r="DE895" s="881" t="s">
        <v>390</v>
      </c>
      <c r="DF895" s="881" t="s">
        <v>390</v>
      </c>
      <c r="DG895" s="881" t="s">
        <v>390</v>
      </c>
      <c r="DH895" s="882">
        <v>0</v>
      </c>
      <c r="DI895" s="792" t="s">
        <v>397</v>
      </c>
      <c r="DJ895" s="792" t="s">
        <v>390</v>
      </c>
      <c r="DK895" s="792" t="s">
        <v>390</v>
      </c>
      <c r="DL895" s="792">
        <v>46272</v>
      </c>
      <c r="DM895" s="792" t="s">
        <v>397</v>
      </c>
      <c r="DN895" s="792">
        <v>46280</v>
      </c>
      <c r="DO895" s="883" t="s">
        <v>308</v>
      </c>
      <c r="DP895" s="790">
        <v>46303</v>
      </c>
      <c r="DQ895" s="792">
        <v>46303</v>
      </c>
      <c r="DR895" s="790" t="s">
        <v>308</v>
      </c>
      <c r="DS895" s="882">
        <v>46303</v>
      </c>
      <c r="DT895" s="752">
        <v>46303</v>
      </c>
      <c r="DU895" s="753">
        <v>-15</v>
      </c>
      <c r="DV895" s="753" t="s">
        <v>308</v>
      </c>
      <c r="DW895" s="754">
        <v>46287</v>
      </c>
      <c r="DX895" s="755">
        <v>46288</v>
      </c>
      <c r="DY895" s="754" t="e">
        <v>#VALUE!</v>
      </c>
      <c r="DZ895" s="754" t="e">
        <v>#VALUE!</v>
      </c>
      <c r="EA895" s="754"/>
      <c r="EB895" s="754"/>
      <c r="HA895" s="756" t="s">
        <v>397</v>
      </c>
      <c r="HB895" s="756" t="s">
        <v>397</v>
      </c>
      <c r="HC895" s="756" t="s">
        <v>397</v>
      </c>
      <c r="HD895" s="756" t="s">
        <v>397</v>
      </c>
      <c r="HE895" s="756" t="s">
        <v>397</v>
      </c>
      <c r="HF895" s="756" t="s">
        <v>397</v>
      </c>
      <c r="HG895" s="756" t="s">
        <v>397</v>
      </c>
      <c r="HH895" s="756" t="s">
        <v>397</v>
      </c>
      <c r="HI895" s="756" t="s">
        <v>397</v>
      </c>
      <c r="HJ895" s="756" t="s">
        <v>397</v>
      </c>
      <c r="HK895"/>
      <c r="HL895"/>
      <c r="HM895"/>
      <c r="HN895" s="756" t="str">
        <f t="shared" si="29"/>
        <v>AUTO PRINT</v>
      </c>
      <c r="HO895"/>
      <c r="HP895" s="757" t="s">
        <v>572</v>
      </c>
      <c r="HQ895" s="757" t="s">
        <v>572</v>
      </c>
      <c r="HR895" s="757" t="s">
        <v>572</v>
      </c>
      <c r="HS895"/>
      <c r="HW895" s="758"/>
      <c r="HX895"/>
      <c r="HY895" s="759" t="s">
        <v>3367</v>
      </c>
      <c r="HZ895" s="759" t="s">
        <v>3367</v>
      </c>
      <c r="IA895" s="759" t="s">
        <v>3367</v>
      </c>
      <c r="IC895" s="760" t="s">
        <v>3368</v>
      </c>
      <c r="ID895" s="760" t="s">
        <v>3368</v>
      </c>
      <c r="IE895" s="760" t="s">
        <v>572</v>
      </c>
      <c r="IF895" s="761" t="s">
        <v>3368</v>
      </c>
      <c r="IG895" s="619" t="str">
        <f t="shared" si="30"/>
        <v>AUTO PRINTING</v>
      </c>
      <c r="II895" s="761" t="s">
        <v>572</v>
      </c>
      <c r="IK895" s="761" t="str">
        <f>IFERROR(VLOOKUP($M895,#REF!,13,0),"IN HOUSE (MANUAL)")</f>
        <v>IN HOUSE (MANUAL)</v>
      </c>
      <c r="IM895" s="760" t="s">
        <v>572</v>
      </c>
      <c r="IN895" s="760" t="s">
        <v>572</v>
      </c>
      <c r="IO895" s="760" t="s">
        <v>572</v>
      </c>
      <c r="IQ895" s="760" t="s">
        <v>572</v>
      </c>
      <c r="IR895" s="760" t="s">
        <v>572</v>
      </c>
      <c r="IT895" s="760" t="s">
        <v>572</v>
      </c>
      <c r="IV895" s="760" t="s">
        <v>572</v>
      </c>
      <c r="IW895" s="760" t="s">
        <v>572</v>
      </c>
      <c r="IY895" s="760" t="s">
        <v>572</v>
      </c>
      <c r="IZ895" s="760" t="s">
        <v>572</v>
      </c>
      <c r="JB895" s="760" t="s">
        <v>572</v>
      </c>
      <c r="JC895" s="760" t="s">
        <v>572</v>
      </c>
      <c r="JE895" s="760" t="s">
        <v>572</v>
      </c>
      <c r="JF895" s="760" t="s">
        <v>572</v>
      </c>
    </row>
    <row r="896" spans="1:266" ht="17.25" customHeight="1" x14ac:dyDescent="0.35">
      <c r="A896" s="618" t="s">
        <v>1970</v>
      </c>
      <c r="B896" s="730">
        <v>92</v>
      </c>
      <c r="C896" s="730" t="s">
        <v>1914</v>
      </c>
      <c r="D896" s="730" t="s">
        <v>1914</v>
      </c>
      <c r="E896" s="730">
        <v>15</v>
      </c>
      <c r="F896" s="731" t="s">
        <v>308</v>
      </c>
      <c r="G896" s="732">
        <v>1</v>
      </c>
      <c r="H896" s="733">
        <v>46231</v>
      </c>
      <c r="I896" s="730">
        <v>39</v>
      </c>
      <c r="J896" s="730" t="s">
        <v>308</v>
      </c>
      <c r="K896" s="730">
        <v>41</v>
      </c>
      <c r="L896" s="730" t="s">
        <v>1795</v>
      </c>
      <c r="M896" s="877" t="s">
        <v>1970</v>
      </c>
      <c r="N896" s="877" t="s">
        <v>390</v>
      </c>
      <c r="O896" s="877" t="s">
        <v>390</v>
      </c>
      <c r="P896" s="877" t="s">
        <v>390</v>
      </c>
      <c r="Q896" s="877">
        <v>0</v>
      </c>
      <c r="R896" s="877">
        <v>880</v>
      </c>
      <c r="S896" s="877"/>
      <c r="T896" s="877" t="s">
        <v>1927</v>
      </c>
      <c r="U896" s="877">
        <v>880</v>
      </c>
      <c r="V896" s="877" t="s">
        <v>308</v>
      </c>
      <c r="W896" s="877" t="s">
        <v>218</v>
      </c>
      <c r="X896" s="884">
        <v>48</v>
      </c>
      <c r="Y896" s="877"/>
      <c r="Z896" s="792"/>
      <c r="AA896" s="877" t="s">
        <v>32</v>
      </c>
      <c r="AB896" s="877" t="s">
        <v>569</v>
      </c>
      <c r="AC896" s="877" t="s">
        <v>630</v>
      </c>
      <c r="AD896" s="877">
        <v>750</v>
      </c>
      <c r="AE896" s="791">
        <v>750</v>
      </c>
      <c r="AF896" s="792">
        <v>46276</v>
      </c>
      <c r="AG896" s="793" t="s">
        <v>631</v>
      </c>
      <c r="AH896" s="793"/>
      <c r="AI896" s="793" t="s">
        <v>308</v>
      </c>
      <c r="AJ896" s="794">
        <v>22</v>
      </c>
      <c r="AK896" s="795"/>
      <c r="AL896" s="794"/>
      <c r="AM896" s="796">
        <v>0</v>
      </c>
      <c r="AN896" s="796"/>
      <c r="AO896" s="796"/>
      <c r="AP896" s="796">
        <v>0</v>
      </c>
      <c r="AQ896" s="796">
        <v>0</v>
      </c>
      <c r="AR896" s="796">
        <v>0</v>
      </c>
      <c r="AS896" s="796"/>
      <c r="AT896" s="796"/>
      <c r="AU896" s="796"/>
      <c r="AV896" s="796"/>
      <c r="AW896" s="796"/>
      <c r="AX896" s="796"/>
      <c r="AY896" s="796"/>
      <c r="AZ896" s="796"/>
      <c r="BA896" s="796"/>
      <c r="BB896" s="796">
        <v>0</v>
      </c>
      <c r="BC896" s="796">
        <v>0</v>
      </c>
      <c r="BD896" s="796">
        <v>0</v>
      </c>
      <c r="BE896" s="796">
        <v>0</v>
      </c>
      <c r="BF896" s="796">
        <v>0</v>
      </c>
      <c r="BG896" s="796">
        <v>0</v>
      </c>
      <c r="BH896" s="796">
        <v>0</v>
      </c>
      <c r="BI896" s="796">
        <v>0</v>
      </c>
      <c r="BJ896" s="796"/>
      <c r="BK896" s="796">
        <v>750</v>
      </c>
      <c r="BL896" s="796">
        <v>750</v>
      </c>
      <c r="BM896" s="796">
        <v>96</v>
      </c>
      <c r="BN896" s="796" t="s">
        <v>308</v>
      </c>
      <c r="BO896" s="796" t="s">
        <v>308</v>
      </c>
      <c r="BP896" s="796" t="s">
        <v>308</v>
      </c>
      <c r="BQ896" s="796" t="s">
        <v>308</v>
      </c>
      <c r="BR896" s="796"/>
      <c r="BS896" s="796">
        <v>750</v>
      </c>
      <c r="BT896" s="796"/>
      <c r="BU896" s="796">
        <v>0</v>
      </c>
      <c r="BV896" s="796">
        <v>6</v>
      </c>
      <c r="BW896" s="796">
        <v>6</v>
      </c>
      <c r="BX896" s="796">
        <v>6</v>
      </c>
      <c r="BY896" s="796">
        <v>130</v>
      </c>
      <c r="BZ896" s="796">
        <v>750</v>
      </c>
      <c r="CA896" s="796"/>
      <c r="CB896" s="796"/>
      <c r="CC896" s="796"/>
      <c r="CD896" s="796"/>
      <c r="CE896" s="796"/>
      <c r="CF896" s="796"/>
      <c r="CG896" s="796"/>
      <c r="CH896" s="796"/>
      <c r="CI896" s="796"/>
      <c r="CJ896" s="796"/>
      <c r="CK896" s="789">
        <v>750</v>
      </c>
      <c r="CL896" s="789">
        <v>750</v>
      </c>
      <c r="CM896" s="789" t="s">
        <v>397</v>
      </c>
      <c r="CN896" s="789" t="s">
        <v>397</v>
      </c>
      <c r="CO896" s="789">
        <v>0</v>
      </c>
      <c r="CP896" s="789">
        <v>750</v>
      </c>
      <c r="CQ896" s="789">
        <v>750</v>
      </c>
      <c r="CR896" s="788">
        <v>750</v>
      </c>
      <c r="CS896" s="879"/>
      <c r="CT896" s="798" t="s">
        <v>308</v>
      </c>
      <c r="CU896" s="924" t="s">
        <v>308</v>
      </c>
      <c r="CV896" s="792"/>
      <c r="CW896" s="792"/>
      <c r="CX896" s="798">
        <v>46276</v>
      </c>
      <c r="CY896" s="800" t="s">
        <v>1594</v>
      </c>
      <c r="CZ896" s="800" t="s">
        <v>308</v>
      </c>
      <c r="DA896" s="801">
        <v>46253</v>
      </c>
      <c r="DB896" s="801" t="s">
        <v>615</v>
      </c>
      <c r="DC896" s="801" t="s">
        <v>1494</v>
      </c>
      <c r="DD896" s="801" t="s">
        <v>397</v>
      </c>
      <c r="DE896" s="881" t="s">
        <v>390</v>
      </c>
      <c r="DF896" s="881">
        <v>46276</v>
      </c>
      <c r="DG896" s="881" t="s">
        <v>390</v>
      </c>
      <c r="DH896" s="882">
        <v>0</v>
      </c>
      <c r="DI896" s="792" t="s">
        <v>397</v>
      </c>
      <c r="DJ896" s="792" t="s">
        <v>390</v>
      </c>
      <c r="DK896" s="792" t="s">
        <v>390</v>
      </c>
      <c r="DL896" s="792" t="s">
        <v>390</v>
      </c>
      <c r="DM896" s="792" t="s">
        <v>397</v>
      </c>
      <c r="DN896" s="792">
        <v>46281</v>
      </c>
      <c r="DO896" s="883" t="s">
        <v>308</v>
      </c>
      <c r="DP896" s="790">
        <v>46303</v>
      </c>
      <c r="DQ896" s="792">
        <v>46303</v>
      </c>
      <c r="DR896" s="790" t="s">
        <v>308</v>
      </c>
      <c r="DS896" s="882">
        <v>46303</v>
      </c>
      <c r="DT896" s="752">
        <v>46303</v>
      </c>
      <c r="DU896" s="753">
        <v>-13</v>
      </c>
      <c r="DV896" s="753" t="s">
        <v>308</v>
      </c>
      <c r="DW896" s="754">
        <v>46288</v>
      </c>
      <c r="DX896" s="755">
        <v>46290</v>
      </c>
      <c r="DY896" s="754" t="e">
        <v>#VALUE!</v>
      </c>
      <c r="DZ896" s="754" t="e">
        <v>#VALUE!</v>
      </c>
      <c r="EA896" s="754"/>
      <c r="EB896" s="754"/>
      <c r="HA896" s="756" t="s">
        <v>397</v>
      </c>
      <c r="HB896" s="756" t="s">
        <v>397</v>
      </c>
      <c r="HC896" s="756" t="s">
        <v>397</v>
      </c>
      <c r="HD896" s="756" t="s">
        <v>397</v>
      </c>
      <c r="HE896" s="756" t="s">
        <v>397</v>
      </c>
      <c r="HF896" s="756" t="s">
        <v>397</v>
      </c>
      <c r="HG896" s="756" t="s">
        <v>397</v>
      </c>
      <c r="HH896" s="756" t="s">
        <v>397</v>
      </c>
      <c r="HI896" s="756" t="s">
        <v>397</v>
      </c>
      <c r="HJ896" s="756" t="s">
        <v>397</v>
      </c>
      <c r="HK896"/>
      <c r="HL896"/>
      <c r="HM896"/>
      <c r="HN896" s="756" t="str">
        <f t="shared" si="29"/>
        <v>AUTO PRINT</v>
      </c>
      <c r="HO896"/>
      <c r="HP896" s="757" t="s">
        <v>572</v>
      </c>
      <c r="HQ896" s="757" t="s">
        <v>572</v>
      </c>
      <c r="HR896" s="757" t="s">
        <v>572</v>
      </c>
      <c r="HS896"/>
      <c r="HW896" s="758"/>
      <c r="HX896"/>
      <c r="HY896" s="759" t="s">
        <v>3367</v>
      </c>
      <c r="HZ896" s="759" t="s">
        <v>3367</v>
      </c>
      <c r="IA896" s="759" t="s">
        <v>3367</v>
      </c>
      <c r="IC896" s="760" t="s">
        <v>3368</v>
      </c>
      <c r="ID896" s="760" t="s">
        <v>3368</v>
      </c>
      <c r="IE896" s="760" t="s">
        <v>216</v>
      </c>
      <c r="IF896" s="761" t="s">
        <v>3368</v>
      </c>
      <c r="IG896" s="619" t="str">
        <f t="shared" si="30"/>
        <v>AUTO PRINTING</v>
      </c>
      <c r="II896" s="761" t="s">
        <v>572</v>
      </c>
      <c r="IK896" s="761" t="str">
        <f>IFERROR(VLOOKUP($M896,#REF!,13,0),"IN HOUSE (MANUAL)")</f>
        <v>IN HOUSE (MANUAL)</v>
      </c>
      <c r="IM896" s="760" t="s">
        <v>572</v>
      </c>
      <c r="IN896" s="760" t="s">
        <v>572</v>
      </c>
      <c r="IO896" s="760" t="s">
        <v>572</v>
      </c>
      <c r="IQ896" s="760" t="s">
        <v>572</v>
      </c>
      <c r="IR896" s="760" t="s">
        <v>572</v>
      </c>
      <c r="IT896" s="760" t="s">
        <v>239</v>
      </c>
      <c r="IV896" s="760" t="s">
        <v>572</v>
      </c>
      <c r="IW896" s="760" t="s">
        <v>572</v>
      </c>
      <c r="IY896" s="760" t="s">
        <v>572</v>
      </c>
      <c r="IZ896" s="760" t="s">
        <v>572</v>
      </c>
      <c r="JB896" s="760" t="s">
        <v>572</v>
      </c>
      <c r="JC896" s="760" t="s">
        <v>572</v>
      </c>
      <c r="JE896" s="760">
        <v>0</v>
      </c>
      <c r="JF896" s="760" t="s">
        <v>572</v>
      </c>
    </row>
    <row r="897" spans="1:266" ht="17.25" customHeight="1" x14ac:dyDescent="0.35">
      <c r="A897" s="618" t="s">
        <v>1971</v>
      </c>
      <c r="B897" s="730">
        <v>93</v>
      </c>
      <c r="C897" s="730" t="s">
        <v>1914</v>
      </c>
      <c r="D897" s="730" t="s">
        <v>1914</v>
      </c>
      <c r="E897" s="730">
        <v>15</v>
      </c>
      <c r="F897" s="731" t="s">
        <v>308</v>
      </c>
      <c r="G897" s="732">
        <v>1</v>
      </c>
      <c r="H897" s="733">
        <v>46231</v>
      </c>
      <c r="I897" s="730">
        <v>39</v>
      </c>
      <c r="J897" s="730" t="s">
        <v>308</v>
      </c>
      <c r="K897" s="730">
        <v>41</v>
      </c>
      <c r="L897" s="730" t="s">
        <v>1795</v>
      </c>
      <c r="M897" s="877" t="s">
        <v>1971</v>
      </c>
      <c r="N897" s="877" t="s">
        <v>390</v>
      </c>
      <c r="O897" s="877" t="s">
        <v>390</v>
      </c>
      <c r="P897" s="877" t="s">
        <v>390</v>
      </c>
      <c r="Q897" s="877">
        <v>0</v>
      </c>
      <c r="R897" s="877">
        <v>880</v>
      </c>
      <c r="S897" s="877"/>
      <c r="T897" s="877" t="s">
        <v>1800</v>
      </c>
      <c r="U897" s="877">
        <v>880</v>
      </c>
      <c r="V897" s="877" t="s">
        <v>308</v>
      </c>
      <c r="W897" s="877" t="s">
        <v>218</v>
      </c>
      <c r="X897" s="884">
        <v>18</v>
      </c>
      <c r="Y897" s="877"/>
      <c r="Z897" s="792"/>
      <c r="AA897" s="877" t="s">
        <v>32</v>
      </c>
      <c r="AB897" s="877" t="s">
        <v>569</v>
      </c>
      <c r="AC897" s="877" t="s">
        <v>630</v>
      </c>
      <c r="AD897" s="877">
        <v>600</v>
      </c>
      <c r="AE897" s="791">
        <v>600</v>
      </c>
      <c r="AF897" s="792">
        <v>46281</v>
      </c>
      <c r="AG897" s="793" t="s">
        <v>631</v>
      </c>
      <c r="AH897" s="793"/>
      <c r="AI897" s="793" t="s">
        <v>308</v>
      </c>
      <c r="AJ897" s="794">
        <v>23</v>
      </c>
      <c r="AK897" s="795"/>
      <c r="AL897" s="794"/>
      <c r="AM897" s="796">
        <v>600</v>
      </c>
      <c r="AN897" s="796"/>
      <c r="AO897" s="796"/>
      <c r="AP897" s="796">
        <v>600</v>
      </c>
      <c r="AQ897" s="796">
        <v>0</v>
      </c>
      <c r="AR897" s="796">
        <v>27</v>
      </c>
      <c r="AS897" s="796"/>
      <c r="AT897" s="796"/>
      <c r="AU897" s="796"/>
      <c r="AV897" s="796"/>
      <c r="AW897" s="796"/>
      <c r="AX897" s="796"/>
      <c r="AY897" s="796"/>
      <c r="AZ897" s="796"/>
      <c r="BA897" s="796"/>
      <c r="BB897" s="796">
        <v>0</v>
      </c>
      <c r="BC897" s="796">
        <v>0</v>
      </c>
      <c r="BD897" s="796">
        <v>0</v>
      </c>
      <c r="BE897" s="796">
        <v>0</v>
      </c>
      <c r="BF897" s="796">
        <v>600</v>
      </c>
      <c r="BG897" s="796">
        <v>0</v>
      </c>
      <c r="BH897" s="796">
        <v>0</v>
      </c>
      <c r="BI897" s="796">
        <v>600</v>
      </c>
      <c r="BJ897" s="796"/>
      <c r="BK897" s="796">
        <v>600</v>
      </c>
      <c r="BL897" s="796">
        <v>600</v>
      </c>
      <c r="BM897" s="796">
        <v>106</v>
      </c>
      <c r="BN897" s="796" t="s">
        <v>308</v>
      </c>
      <c r="BO897" s="796" t="s">
        <v>308</v>
      </c>
      <c r="BP897" s="796" t="s">
        <v>308</v>
      </c>
      <c r="BQ897" s="796" t="s">
        <v>308</v>
      </c>
      <c r="BR897" s="796"/>
      <c r="BS897" s="796">
        <v>600</v>
      </c>
      <c r="BT897" s="796"/>
      <c r="BU897" s="796">
        <v>600</v>
      </c>
      <c r="BV897" s="796">
        <v>0</v>
      </c>
      <c r="BW897" s="796">
        <v>0</v>
      </c>
      <c r="BX897" s="796">
        <v>0</v>
      </c>
      <c r="BY897" s="796">
        <v>600</v>
      </c>
      <c r="BZ897" s="796">
        <v>600</v>
      </c>
      <c r="CA897" s="796"/>
      <c r="CB897" s="796"/>
      <c r="CC897" s="796"/>
      <c r="CD897" s="796"/>
      <c r="CE897" s="796"/>
      <c r="CF897" s="796"/>
      <c r="CG897" s="796"/>
      <c r="CH897" s="796"/>
      <c r="CI897" s="796"/>
      <c r="CJ897" s="796"/>
      <c r="CK897" s="789">
        <v>9</v>
      </c>
      <c r="CL897" s="789">
        <v>600</v>
      </c>
      <c r="CM897" s="789" t="s">
        <v>397</v>
      </c>
      <c r="CN897" s="789" t="s">
        <v>397</v>
      </c>
      <c r="CO897" s="789">
        <v>600</v>
      </c>
      <c r="CP897" s="789">
        <v>600</v>
      </c>
      <c r="CQ897" s="789">
        <v>600</v>
      </c>
      <c r="CR897" s="788">
        <v>600</v>
      </c>
      <c r="CS897" s="879"/>
      <c r="CT897" s="798" t="s">
        <v>308</v>
      </c>
      <c r="CU897" s="924" t="s">
        <v>308</v>
      </c>
      <c r="CV897" s="792"/>
      <c r="CW897" s="792"/>
      <c r="CX897" s="798">
        <v>46276</v>
      </c>
      <c r="CY897" s="800" t="s">
        <v>1801</v>
      </c>
      <c r="CZ897" s="800" t="s">
        <v>1802</v>
      </c>
      <c r="DA897" s="801">
        <v>46282</v>
      </c>
      <c r="DB897" s="801" t="s">
        <v>615</v>
      </c>
      <c r="DC897" s="801" t="s">
        <v>1814</v>
      </c>
      <c r="DD897" s="801" t="s">
        <v>397</v>
      </c>
      <c r="DE897" s="881" t="s">
        <v>390</v>
      </c>
      <c r="DF897" s="881">
        <v>46276</v>
      </c>
      <c r="DG897" s="881" t="s">
        <v>390</v>
      </c>
      <c r="DH897" s="882">
        <v>0</v>
      </c>
      <c r="DI897" s="792" t="s">
        <v>397</v>
      </c>
      <c r="DJ897" s="792" t="s">
        <v>397</v>
      </c>
      <c r="DK897" s="792">
        <v>46272</v>
      </c>
      <c r="DL897" s="792">
        <v>46272</v>
      </c>
      <c r="DM897" s="792" t="s">
        <v>397</v>
      </c>
      <c r="DN897" s="792">
        <v>46282</v>
      </c>
      <c r="DO897" s="883" t="s">
        <v>308</v>
      </c>
      <c r="DP897" s="792">
        <v>46303</v>
      </c>
      <c r="DQ897" s="792">
        <v>46303</v>
      </c>
      <c r="DR897" s="792" t="s">
        <v>308</v>
      </c>
      <c r="DS897" s="882">
        <v>46303</v>
      </c>
      <c r="DT897" s="752">
        <v>46303</v>
      </c>
      <c r="DU897" s="753">
        <v>-13</v>
      </c>
      <c r="DV897" s="753" t="s">
        <v>308</v>
      </c>
      <c r="DW897" s="754">
        <v>46290</v>
      </c>
      <c r="DX897" s="755">
        <v>46290</v>
      </c>
      <c r="DY897" s="754" t="e">
        <v>#VALUE!</v>
      </c>
      <c r="DZ897" s="754" t="e">
        <v>#VALUE!</v>
      </c>
      <c r="EA897" s="754"/>
      <c r="EB897" s="754"/>
      <c r="HA897" s="756" t="s">
        <v>397</v>
      </c>
      <c r="HB897" s="756" t="s">
        <v>397</v>
      </c>
      <c r="HC897" s="756" t="s">
        <v>397</v>
      </c>
      <c r="HD897" s="756" t="s">
        <v>397</v>
      </c>
      <c r="HE897" s="756" t="s">
        <v>397</v>
      </c>
      <c r="HF897" s="756" t="s">
        <v>397</v>
      </c>
      <c r="HG897" s="756" t="s">
        <v>397</v>
      </c>
      <c r="HH897" s="756" t="s">
        <v>397</v>
      </c>
      <c r="HI897" s="756" t="s">
        <v>397</v>
      </c>
      <c r="HJ897" s="756" t="s">
        <v>397</v>
      </c>
      <c r="HK897"/>
      <c r="HL897"/>
      <c r="HM897"/>
      <c r="HN897" s="756" t="str">
        <f t="shared" si="29"/>
        <v>AUTO PRINT</v>
      </c>
      <c r="HO897"/>
      <c r="HP897" s="757" t="s">
        <v>572</v>
      </c>
      <c r="HQ897" s="757" t="s">
        <v>572</v>
      </c>
      <c r="HR897" s="757" t="s">
        <v>572</v>
      </c>
      <c r="HS897"/>
      <c r="HW897" s="758"/>
      <c r="HX897"/>
      <c r="HY897" s="759" t="s">
        <v>3367</v>
      </c>
      <c r="HZ897" s="759" t="s">
        <v>3367</v>
      </c>
      <c r="IA897" s="759" t="s">
        <v>3367</v>
      </c>
      <c r="IC897" s="760" t="s">
        <v>3368</v>
      </c>
      <c r="ID897" s="760" t="s">
        <v>3368</v>
      </c>
      <c r="IE897" s="760" t="s">
        <v>572</v>
      </c>
      <c r="IF897" s="761" t="s">
        <v>3368</v>
      </c>
      <c r="IG897" s="619" t="str">
        <f t="shared" si="30"/>
        <v>AUTO PRINTING</v>
      </c>
      <c r="II897" s="761" t="s">
        <v>572</v>
      </c>
      <c r="IK897" s="761" t="str">
        <f>IFERROR(VLOOKUP($M897,#REF!,13,0),"IN HOUSE (MANUAL)")</f>
        <v>IN HOUSE (MANUAL)</v>
      </c>
      <c r="IM897" s="760" t="s">
        <v>572</v>
      </c>
      <c r="IN897" s="760" t="s">
        <v>572</v>
      </c>
      <c r="IO897" s="760" t="s">
        <v>572</v>
      </c>
      <c r="IQ897" s="760" t="s">
        <v>572</v>
      </c>
      <c r="IR897" s="760" t="s">
        <v>572</v>
      </c>
      <c r="IT897" s="760" t="s">
        <v>239</v>
      </c>
      <c r="IV897" s="760" t="s">
        <v>572</v>
      </c>
      <c r="IW897" s="760" t="s">
        <v>572</v>
      </c>
      <c r="IY897" s="760" t="s">
        <v>572</v>
      </c>
      <c r="IZ897" s="760" t="s">
        <v>572</v>
      </c>
      <c r="JB897" s="760" t="s">
        <v>572</v>
      </c>
      <c r="JC897" s="760" t="s">
        <v>572</v>
      </c>
      <c r="JE897" s="760">
        <v>0</v>
      </c>
      <c r="JF897" s="760" t="s">
        <v>572</v>
      </c>
    </row>
    <row r="898" spans="1:266" ht="17.25" customHeight="1" x14ac:dyDescent="0.35">
      <c r="A898" s="618" t="s">
        <v>1885</v>
      </c>
      <c r="B898" s="730">
        <v>94</v>
      </c>
      <c r="C898" s="730" t="s">
        <v>1886</v>
      </c>
      <c r="D898" s="730" t="s">
        <v>1886</v>
      </c>
      <c r="E898" s="730">
        <v>15</v>
      </c>
      <c r="F898" s="731" t="s">
        <v>574</v>
      </c>
      <c r="G898" s="732">
        <v>2</v>
      </c>
      <c r="H898" s="733">
        <v>46210</v>
      </c>
      <c r="I898" s="730">
        <v>40</v>
      </c>
      <c r="J898" s="730" t="s">
        <v>308</v>
      </c>
      <c r="K898" s="730">
        <v>42</v>
      </c>
      <c r="L898" s="730" t="s">
        <v>1887</v>
      </c>
      <c r="M898" s="772" t="s">
        <v>1885</v>
      </c>
      <c r="N898" s="772" t="s">
        <v>390</v>
      </c>
      <c r="O898" s="772" t="s">
        <v>390</v>
      </c>
      <c r="P898" s="772" t="s">
        <v>390</v>
      </c>
      <c r="Q898" s="772">
        <v>0</v>
      </c>
      <c r="R898" s="772">
        <v>880</v>
      </c>
      <c r="S898" s="772" t="s">
        <v>308</v>
      </c>
      <c r="T898" s="772" t="s">
        <v>1800</v>
      </c>
      <c r="U898" s="772">
        <v>880</v>
      </c>
      <c r="V898" s="772" t="s">
        <v>308</v>
      </c>
      <c r="W898" s="772" t="s">
        <v>218</v>
      </c>
      <c r="X898" s="932">
        <v>2127</v>
      </c>
      <c r="Y898" s="772"/>
      <c r="Z898" s="774"/>
      <c r="AA898" s="772" t="s">
        <v>32</v>
      </c>
      <c r="AB898" s="772" t="s">
        <v>569</v>
      </c>
      <c r="AC898" s="772" t="s">
        <v>971</v>
      </c>
      <c r="AD898" s="772">
        <v>5004</v>
      </c>
      <c r="AE898" s="864">
        <v>2502</v>
      </c>
      <c r="AF898" s="774">
        <v>46290</v>
      </c>
      <c r="AG898" s="777"/>
      <c r="AH898" s="777"/>
      <c r="AI898" s="777" t="s">
        <v>308</v>
      </c>
      <c r="AJ898" s="778">
        <v>24</v>
      </c>
      <c r="AK898" s="779"/>
      <c r="AL898" s="778"/>
      <c r="AM898" s="780">
        <v>0</v>
      </c>
      <c r="AN898" s="780"/>
      <c r="AO898" s="780"/>
      <c r="AP898" s="780">
        <v>2502</v>
      </c>
      <c r="AQ898" s="887">
        <v>164</v>
      </c>
      <c r="AR898" s="887">
        <v>169</v>
      </c>
      <c r="AS898" s="780"/>
      <c r="AT898" s="780"/>
      <c r="AU898" s="780"/>
      <c r="AV898" s="780"/>
      <c r="AW898" s="780"/>
      <c r="AX898" s="780"/>
      <c r="AY898" s="780"/>
      <c r="AZ898" s="780"/>
      <c r="BA898" s="780"/>
      <c r="BB898" s="780">
        <v>0</v>
      </c>
      <c r="BC898" s="780">
        <v>0</v>
      </c>
      <c r="BD898" s="780">
        <v>0</v>
      </c>
      <c r="BE898" s="780">
        <v>0</v>
      </c>
      <c r="BF898" s="780">
        <v>5004</v>
      </c>
      <c r="BG898" s="780">
        <v>0</v>
      </c>
      <c r="BH898" s="780">
        <v>0</v>
      </c>
      <c r="BI898" s="780">
        <v>2502</v>
      </c>
      <c r="BJ898" s="780"/>
      <c r="BK898" s="780">
        <v>0</v>
      </c>
      <c r="BL898" s="780">
        <v>20</v>
      </c>
      <c r="BM898" s="887">
        <v>2434</v>
      </c>
      <c r="BN898" s="780" t="s">
        <v>308</v>
      </c>
      <c r="BO898" s="780" t="s">
        <v>308</v>
      </c>
      <c r="BP898" s="780" t="s">
        <v>308</v>
      </c>
      <c r="BQ898" s="780" t="s">
        <v>308</v>
      </c>
      <c r="BR898" s="780"/>
      <c r="BS898" s="780">
        <v>2434</v>
      </c>
      <c r="BT898" s="780"/>
      <c r="BU898" s="780">
        <v>0</v>
      </c>
      <c r="BV898" s="780">
        <v>870</v>
      </c>
      <c r="BW898" s="780">
        <v>870</v>
      </c>
      <c r="BX898" s="780">
        <v>870</v>
      </c>
      <c r="BY898" s="780">
        <v>2502</v>
      </c>
      <c r="BZ898" s="780">
        <v>2502</v>
      </c>
      <c r="CA898" s="780"/>
      <c r="CB898" s="780"/>
      <c r="CC898" s="780"/>
      <c r="CD898" s="780"/>
      <c r="CE898" s="780"/>
      <c r="CF898" s="780"/>
      <c r="CG898" s="780"/>
      <c r="CH898" s="780"/>
      <c r="CI898" s="780"/>
      <c r="CJ898" s="780"/>
      <c r="CK898" s="932">
        <v>1276</v>
      </c>
      <c r="CL898" s="773">
        <v>2502</v>
      </c>
      <c r="CM898" s="773" t="s">
        <v>397</v>
      </c>
      <c r="CN898" s="773" t="s">
        <v>397</v>
      </c>
      <c r="CO898" s="773">
        <v>2434</v>
      </c>
      <c r="CP898" s="773">
        <v>2502</v>
      </c>
      <c r="CQ898" s="773">
        <v>5004</v>
      </c>
      <c r="CR898" s="772">
        <v>2502</v>
      </c>
      <c r="CS898" s="781"/>
      <c r="CT898" s="782" t="s">
        <v>308</v>
      </c>
      <c r="CU898" s="866" t="s">
        <v>308</v>
      </c>
      <c r="CV898" s="774"/>
      <c r="CW898" s="774"/>
      <c r="CX898" s="865">
        <v>46281</v>
      </c>
      <c r="CY898" s="784" t="s">
        <v>1801</v>
      </c>
      <c r="CZ898" s="784" t="s">
        <v>1802</v>
      </c>
      <c r="DA898" s="785">
        <v>46258</v>
      </c>
      <c r="DB898" s="785" t="s">
        <v>615</v>
      </c>
      <c r="DC898" s="785" t="s">
        <v>1803</v>
      </c>
      <c r="DD898" s="785" t="s">
        <v>397</v>
      </c>
      <c r="DE898" s="785" t="s">
        <v>390</v>
      </c>
      <c r="DF898" s="785" t="s">
        <v>390</v>
      </c>
      <c r="DG898" s="785" t="s">
        <v>390</v>
      </c>
      <c r="DH898" s="786">
        <v>0</v>
      </c>
      <c r="DI898" s="774" t="s">
        <v>397</v>
      </c>
      <c r="DJ898" s="774" t="s">
        <v>397</v>
      </c>
      <c r="DK898" s="774">
        <v>46272</v>
      </c>
      <c r="DL898" s="774">
        <v>46279</v>
      </c>
      <c r="DM898" s="774">
        <v>46283</v>
      </c>
      <c r="DN898" s="774">
        <v>46283</v>
      </c>
      <c r="DO898" s="787" t="s">
        <v>308</v>
      </c>
      <c r="DP898" s="774">
        <v>46311</v>
      </c>
      <c r="DQ898" s="774">
        <v>46311</v>
      </c>
      <c r="DR898" s="774">
        <v>46311</v>
      </c>
      <c r="DS898" s="786">
        <v>46311</v>
      </c>
      <c r="DT898" s="752">
        <v>46311</v>
      </c>
      <c r="DU898" s="753">
        <v>-15</v>
      </c>
      <c r="DV898" s="753" t="s">
        <v>308</v>
      </c>
      <c r="DW898" s="754">
        <v>46290</v>
      </c>
      <c r="DX898" s="755">
        <v>46296</v>
      </c>
      <c r="DY898" s="754" t="e">
        <v>#VALUE!</v>
      </c>
      <c r="DZ898" s="754" t="e">
        <v>#VALUE!</v>
      </c>
      <c r="EA898" s="754"/>
      <c r="EB898" s="754"/>
      <c r="HA898" s="756" t="s">
        <v>397</v>
      </c>
      <c r="HB898" s="756" t="s">
        <v>397</v>
      </c>
      <c r="HC898" s="756" t="s">
        <v>397</v>
      </c>
      <c r="HD898" s="756" t="s">
        <v>397</v>
      </c>
      <c r="HE898" s="756" t="s">
        <v>397</v>
      </c>
      <c r="HF898" s="756" t="s">
        <v>397</v>
      </c>
      <c r="HG898" s="756" t="s">
        <v>397</v>
      </c>
      <c r="HH898" s="756" t="s">
        <v>397</v>
      </c>
      <c r="HI898" s="756" t="s">
        <v>397</v>
      </c>
      <c r="HJ898" s="756" t="s">
        <v>397</v>
      </c>
      <c r="HK898"/>
      <c r="HL898"/>
      <c r="HM898"/>
      <c r="HN898" s="756" t="str">
        <f t="shared" si="29"/>
        <v>AUTO PRINT</v>
      </c>
      <c r="HO898"/>
      <c r="HP898" s="757" t="s">
        <v>572</v>
      </c>
      <c r="HQ898" s="757" t="s">
        <v>572</v>
      </c>
      <c r="HR898" s="757" t="s">
        <v>572</v>
      </c>
      <c r="HS898"/>
      <c r="HW898" s="758"/>
      <c r="HX898"/>
      <c r="HY898" s="759" t="s">
        <v>3367</v>
      </c>
      <c r="HZ898" s="759" t="s">
        <v>3367</v>
      </c>
      <c r="IA898" s="759" t="s">
        <v>3367</v>
      </c>
      <c r="IC898" s="760" t="s">
        <v>3368</v>
      </c>
      <c r="ID898" s="760" t="s">
        <v>3368</v>
      </c>
      <c r="IE898" s="760" t="s">
        <v>572</v>
      </c>
      <c r="IF898" s="761" t="s">
        <v>3368</v>
      </c>
      <c r="IG898" s="619" t="str">
        <f t="shared" si="30"/>
        <v>AUTO PRINTING</v>
      </c>
      <c r="II898" s="761" t="s">
        <v>572</v>
      </c>
      <c r="IK898" s="761" t="str">
        <f>IFERROR(VLOOKUP($M898,#REF!,13,0),"IN HOUSE (MANUAL)")</f>
        <v>IN HOUSE (MANUAL)</v>
      </c>
      <c r="IM898" s="760" t="s">
        <v>572</v>
      </c>
      <c r="IN898" s="760" t="s">
        <v>572</v>
      </c>
      <c r="IO898" s="760" t="s">
        <v>572</v>
      </c>
      <c r="IQ898" s="760" t="s">
        <v>572</v>
      </c>
      <c r="IR898" s="760" t="s">
        <v>572</v>
      </c>
      <c r="IT898" s="760" t="s">
        <v>239</v>
      </c>
      <c r="IV898" s="760" t="s">
        <v>572</v>
      </c>
      <c r="IW898" s="760" t="s">
        <v>572</v>
      </c>
      <c r="IY898" s="760" t="s">
        <v>572</v>
      </c>
      <c r="IZ898" s="760" t="s">
        <v>572</v>
      </c>
      <c r="JB898" s="760" t="s">
        <v>572</v>
      </c>
      <c r="JC898" s="760" t="s">
        <v>572</v>
      </c>
      <c r="JE898" s="760">
        <v>0</v>
      </c>
      <c r="JF898" s="760" t="s">
        <v>572</v>
      </c>
    </row>
    <row r="899" spans="1:266" ht="17.25" customHeight="1" x14ac:dyDescent="0.35">
      <c r="A899" s="618" t="s">
        <v>1972</v>
      </c>
      <c r="B899" s="730">
        <v>95</v>
      </c>
      <c r="C899" s="730" t="s">
        <v>1920</v>
      </c>
      <c r="D899" s="730" t="s">
        <v>1920</v>
      </c>
      <c r="E899" s="730">
        <v>15</v>
      </c>
      <c r="F899" s="731" t="s">
        <v>1973</v>
      </c>
      <c r="G899" s="732">
        <v>2</v>
      </c>
      <c r="H899" s="733">
        <v>46232</v>
      </c>
      <c r="I899" s="730">
        <v>41</v>
      </c>
      <c r="J899" s="730" t="s">
        <v>308</v>
      </c>
      <c r="K899" s="730">
        <v>42</v>
      </c>
      <c r="L899" s="730" t="s">
        <v>1974</v>
      </c>
      <c r="M899" s="772" t="s">
        <v>1972</v>
      </c>
      <c r="N899" s="772" t="s">
        <v>390</v>
      </c>
      <c r="O899" s="772" t="s">
        <v>390</v>
      </c>
      <c r="P899" s="772" t="s">
        <v>390</v>
      </c>
      <c r="Q899" s="772">
        <v>0</v>
      </c>
      <c r="R899" s="772">
        <v>880</v>
      </c>
      <c r="S899" s="772" t="s">
        <v>308</v>
      </c>
      <c r="T899" s="772" t="s">
        <v>1809</v>
      </c>
      <c r="U899" s="772">
        <v>880</v>
      </c>
      <c r="V899" s="772" t="s">
        <v>308</v>
      </c>
      <c r="W899" s="772" t="s">
        <v>218</v>
      </c>
      <c r="X899" s="932">
        <v>1692</v>
      </c>
      <c r="Y899" s="772"/>
      <c r="Z899" s="774"/>
      <c r="AA899" s="772" t="s">
        <v>32</v>
      </c>
      <c r="AB899" s="772" t="s">
        <v>569</v>
      </c>
      <c r="AC899" s="772" t="s">
        <v>589</v>
      </c>
      <c r="AD899" s="772">
        <v>3384</v>
      </c>
      <c r="AE899" s="864">
        <v>1692</v>
      </c>
      <c r="AF899" s="776">
        <v>46295</v>
      </c>
      <c r="AG899" s="777"/>
      <c r="AH899" s="777"/>
      <c r="AI899" s="777" t="s">
        <v>308</v>
      </c>
      <c r="AJ899" s="778">
        <v>25</v>
      </c>
      <c r="AK899" s="779"/>
      <c r="AL899" s="778"/>
      <c r="AM899" s="780">
        <v>1692</v>
      </c>
      <c r="AN899" s="780"/>
      <c r="AO899" s="780"/>
      <c r="AP899" s="780">
        <v>1692</v>
      </c>
      <c r="AQ899" s="780">
        <v>1692</v>
      </c>
      <c r="AR899" s="780">
        <v>1692</v>
      </c>
      <c r="AS899" s="780"/>
      <c r="AT899" s="780"/>
      <c r="AU899" s="780"/>
      <c r="AV899" s="780"/>
      <c r="AW899" s="780"/>
      <c r="AX899" s="780"/>
      <c r="AY899" s="780"/>
      <c r="AZ899" s="780"/>
      <c r="BA899" s="780"/>
      <c r="BB899" s="780">
        <v>0</v>
      </c>
      <c r="BC899" s="780">
        <v>0</v>
      </c>
      <c r="BD899" s="780">
        <v>0</v>
      </c>
      <c r="BE899" s="780">
        <v>0</v>
      </c>
      <c r="BF899" s="780">
        <v>3384</v>
      </c>
      <c r="BG899" s="780">
        <v>0</v>
      </c>
      <c r="BH899" s="780">
        <v>0</v>
      </c>
      <c r="BI899" s="780">
        <v>1692</v>
      </c>
      <c r="BJ899" s="780"/>
      <c r="BK899" s="780">
        <v>1692</v>
      </c>
      <c r="BL899" s="780">
        <v>1692</v>
      </c>
      <c r="BM899" s="780">
        <v>1692</v>
      </c>
      <c r="BN899" s="780" t="s">
        <v>308</v>
      </c>
      <c r="BO899" s="780" t="s">
        <v>308</v>
      </c>
      <c r="BP899" s="780" t="s">
        <v>308</v>
      </c>
      <c r="BQ899" s="780" t="s">
        <v>308</v>
      </c>
      <c r="BR899" s="780"/>
      <c r="BS899" s="780">
        <v>1692</v>
      </c>
      <c r="BT899" s="780"/>
      <c r="BU899" s="780">
        <v>1692</v>
      </c>
      <c r="BV899" s="780">
        <v>1692</v>
      </c>
      <c r="BW899" s="780">
        <v>1692</v>
      </c>
      <c r="BX899" s="780">
        <v>1692</v>
      </c>
      <c r="BY899" s="780">
        <v>1692</v>
      </c>
      <c r="BZ899" s="780">
        <v>1692</v>
      </c>
      <c r="CA899" s="780"/>
      <c r="CB899" s="780"/>
      <c r="CC899" s="780"/>
      <c r="CD899" s="780"/>
      <c r="CE899" s="780"/>
      <c r="CF899" s="780"/>
      <c r="CG899" s="780"/>
      <c r="CH899" s="780"/>
      <c r="CI899" s="780"/>
      <c r="CJ899" s="780"/>
      <c r="CK899" s="932">
        <v>240</v>
      </c>
      <c r="CL899" s="773">
        <v>1692</v>
      </c>
      <c r="CM899" s="773" t="s">
        <v>397</v>
      </c>
      <c r="CN899" s="773" t="s">
        <v>397</v>
      </c>
      <c r="CO899" s="773">
        <v>1692</v>
      </c>
      <c r="CP899" s="773">
        <v>1692</v>
      </c>
      <c r="CQ899" s="773">
        <v>3384</v>
      </c>
      <c r="CR899" s="772">
        <v>1692</v>
      </c>
      <c r="CS899" s="781"/>
      <c r="CT899" s="782" t="s">
        <v>308</v>
      </c>
      <c r="CU899" s="783" t="s">
        <v>308</v>
      </c>
      <c r="CV899" s="774"/>
      <c r="CW899" s="774"/>
      <c r="CX899" s="782">
        <v>46295</v>
      </c>
      <c r="CY899" s="784" t="s">
        <v>1493</v>
      </c>
      <c r="CZ899" s="784">
        <v>0</v>
      </c>
      <c r="DA899" s="785">
        <v>46265</v>
      </c>
      <c r="DB899" s="785" t="s">
        <v>615</v>
      </c>
      <c r="DC899" s="785" t="s">
        <v>1810</v>
      </c>
      <c r="DD899" s="785" t="s">
        <v>397</v>
      </c>
      <c r="DE899" s="785">
        <v>46295</v>
      </c>
      <c r="DF899" s="785">
        <v>46275</v>
      </c>
      <c r="DG899" s="785" t="s">
        <v>390</v>
      </c>
      <c r="DH899" s="786">
        <v>0</v>
      </c>
      <c r="DI899" s="774" t="s">
        <v>397</v>
      </c>
      <c r="DJ899" s="774">
        <v>46272</v>
      </c>
      <c r="DK899" s="774">
        <v>46272</v>
      </c>
      <c r="DL899" s="774">
        <v>46290</v>
      </c>
      <c r="DM899" s="774">
        <v>46288</v>
      </c>
      <c r="DN899" s="774">
        <v>46288</v>
      </c>
      <c r="DO899" s="804">
        <v>0</v>
      </c>
      <c r="DP899" s="774">
        <v>46311</v>
      </c>
      <c r="DQ899" s="776">
        <v>46311</v>
      </c>
      <c r="DR899" s="774">
        <v>46311</v>
      </c>
      <c r="DS899" s="786">
        <v>46311</v>
      </c>
      <c r="DT899" s="752">
        <v>46311</v>
      </c>
      <c r="DU899" s="753">
        <v>-10</v>
      </c>
      <c r="DV899" s="753" t="s">
        <v>308</v>
      </c>
      <c r="DW899" s="754">
        <v>46296</v>
      </c>
      <c r="DX899" s="755">
        <v>46301</v>
      </c>
      <c r="DY899" s="754" t="e">
        <v>#VALUE!</v>
      </c>
      <c r="DZ899" s="754" t="e">
        <v>#VALUE!</v>
      </c>
      <c r="EA899" s="754"/>
      <c r="EB899" s="754"/>
      <c r="HA899" s="756" t="s">
        <v>397</v>
      </c>
      <c r="HB899" s="756" t="s">
        <v>397</v>
      </c>
      <c r="HC899" s="756" t="s">
        <v>397</v>
      </c>
      <c r="HD899" s="756" t="s">
        <v>397</v>
      </c>
      <c r="HE899" s="756" t="s">
        <v>397</v>
      </c>
      <c r="HF899" s="756" t="s">
        <v>397</v>
      </c>
      <c r="HG899" s="756" t="s">
        <v>397</v>
      </c>
      <c r="HH899" s="756" t="s">
        <v>397</v>
      </c>
      <c r="HI899" s="756" t="s">
        <v>397</v>
      </c>
      <c r="HJ899" s="756" t="s">
        <v>397</v>
      </c>
      <c r="HK899"/>
      <c r="HL899"/>
      <c r="HM899"/>
      <c r="HN899" s="756" t="str">
        <f t="shared" si="29"/>
        <v>AUTO PRINT</v>
      </c>
      <c r="HO899"/>
      <c r="HP899" s="757" t="s">
        <v>572</v>
      </c>
      <c r="HQ899" s="757" t="s">
        <v>572</v>
      </c>
      <c r="HR899" s="757" t="s">
        <v>572</v>
      </c>
      <c r="HS899"/>
      <c r="HW899" s="758"/>
      <c r="HX899"/>
      <c r="HY899" s="759" t="s">
        <v>3367</v>
      </c>
      <c r="HZ899" s="759" t="s">
        <v>3367</v>
      </c>
      <c r="IA899" s="759" t="s">
        <v>572</v>
      </c>
      <c r="IC899" s="760" t="s">
        <v>572</v>
      </c>
      <c r="ID899" s="760" t="s">
        <v>3368</v>
      </c>
      <c r="IE899" s="760" t="s">
        <v>572</v>
      </c>
      <c r="IF899" s="761" t="s">
        <v>3368</v>
      </c>
      <c r="IG899" s="619" t="str">
        <f t="shared" si="30"/>
        <v>AUTO PRINTING</v>
      </c>
      <c r="II899" s="761" t="s">
        <v>572</v>
      </c>
      <c r="IK899" s="761" t="str">
        <f>IFERROR(VLOOKUP($M899,#REF!,13,0),"IN HOUSE (MANUAL)")</f>
        <v>IN HOUSE (MANUAL)</v>
      </c>
      <c r="IM899" s="760" t="s">
        <v>572</v>
      </c>
      <c r="IN899" s="760" t="s">
        <v>572</v>
      </c>
      <c r="IO899" s="760" t="s">
        <v>572</v>
      </c>
      <c r="IQ899" s="760" t="s">
        <v>572</v>
      </c>
      <c r="IR899" s="760" t="s">
        <v>572</v>
      </c>
      <c r="IT899" s="760" t="s">
        <v>572</v>
      </c>
      <c r="IV899" s="760" t="s">
        <v>572</v>
      </c>
      <c r="IW899" s="760" t="s">
        <v>572</v>
      </c>
      <c r="IY899" s="760" t="s">
        <v>572</v>
      </c>
      <c r="IZ899" s="760" t="s">
        <v>572</v>
      </c>
      <c r="JB899" s="760" t="s">
        <v>572</v>
      </c>
      <c r="JC899" s="760" t="s">
        <v>572</v>
      </c>
      <c r="JE899" s="760" t="s">
        <v>572</v>
      </c>
      <c r="JF899" s="760" t="s">
        <v>572</v>
      </c>
    </row>
    <row r="900" spans="1:266" ht="17.25" customHeight="1" x14ac:dyDescent="0.35">
      <c r="A900" s="618" t="s">
        <v>1975</v>
      </c>
      <c r="B900" s="730">
        <v>96</v>
      </c>
      <c r="C900" s="730" t="s">
        <v>1920</v>
      </c>
      <c r="D900" s="730" t="s">
        <v>1920</v>
      </c>
      <c r="E900" s="730">
        <v>15</v>
      </c>
      <c r="F900" s="731" t="s">
        <v>961</v>
      </c>
      <c r="G900" s="732">
        <v>2</v>
      </c>
      <c r="H900" s="733">
        <v>46232</v>
      </c>
      <c r="I900" s="730">
        <v>41</v>
      </c>
      <c r="J900" s="730" t="s">
        <v>308</v>
      </c>
      <c r="K900" s="730">
        <v>42</v>
      </c>
      <c r="L900" s="730" t="s">
        <v>1976</v>
      </c>
      <c r="M900" s="868" t="s">
        <v>1975</v>
      </c>
      <c r="N900" s="868" t="s">
        <v>390</v>
      </c>
      <c r="O900" s="868" t="s">
        <v>390</v>
      </c>
      <c r="P900" s="868" t="s">
        <v>390</v>
      </c>
      <c r="Q900" s="868">
        <v>0</v>
      </c>
      <c r="R900" s="868">
        <v>880</v>
      </c>
      <c r="S900" s="868" t="s">
        <v>308</v>
      </c>
      <c r="T900" s="868" t="s">
        <v>1809</v>
      </c>
      <c r="U900" s="868">
        <v>880</v>
      </c>
      <c r="V900" s="868" t="s">
        <v>308</v>
      </c>
      <c r="W900" s="868" t="s">
        <v>218</v>
      </c>
      <c r="X900" s="948">
        <v>1254</v>
      </c>
      <c r="Y900" s="868"/>
      <c r="Z900" s="776"/>
      <c r="AA900" s="868" t="s">
        <v>32</v>
      </c>
      <c r="AB900" s="868" t="s">
        <v>569</v>
      </c>
      <c r="AC900" s="868" t="s">
        <v>589</v>
      </c>
      <c r="AD900" s="868">
        <v>2508</v>
      </c>
      <c r="AE900" s="775">
        <v>1254</v>
      </c>
      <c r="AF900" s="776">
        <v>46295</v>
      </c>
      <c r="AG900" s="777"/>
      <c r="AH900" s="777"/>
      <c r="AI900" s="777" t="s">
        <v>308</v>
      </c>
      <c r="AJ900" s="778">
        <v>26</v>
      </c>
      <c r="AK900" s="779"/>
      <c r="AL900" s="778"/>
      <c r="AM900" s="780">
        <v>1254</v>
      </c>
      <c r="AN900" s="780"/>
      <c r="AO900" s="780"/>
      <c r="AP900" s="780">
        <v>1254</v>
      </c>
      <c r="AQ900" s="780">
        <v>1254</v>
      </c>
      <c r="AR900" s="780">
        <v>1254</v>
      </c>
      <c r="AS900" s="780"/>
      <c r="AT900" s="780"/>
      <c r="AU900" s="780"/>
      <c r="AV900" s="780"/>
      <c r="AW900" s="780"/>
      <c r="AX900" s="780"/>
      <c r="AY900" s="780"/>
      <c r="AZ900" s="780"/>
      <c r="BA900" s="780"/>
      <c r="BB900" s="780">
        <v>0</v>
      </c>
      <c r="BC900" s="780">
        <v>0</v>
      </c>
      <c r="BD900" s="780">
        <v>0</v>
      </c>
      <c r="BE900" s="780">
        <v>0</v>
      </c>
      <c r="BF900" s="780">
        <v>2508</v>
      </c>
      <c r="BG900" s="780">
        <v>0</v>
      </c>
      <c r="BH900" s="780">
        <v>0</v>
      </c>
      <c r="BI900" s="780">
        <v>1254</v>
      </c>
      <c r="BJ900" s="780"/>
      <c r="BK900" s="780">
        <v>1254</v>
      </c>
      <c r="BL900" s="780">
        <v>1254</v>
      </c>
      <c r="BM900" s="780">
        <v>1254</v>
      </c>
      <c r="BN900" s="780" t="s">
        <v>308</v>
      </c>
      <c r="BO900" s="780" t="s">
        <v>308</v>
      </c>
      <c r="BP900" s="780" t="s">
        <v>308</v>
      </c>
      <c r="BQ900" s="780" t="s">
        <v>308</v>
      </c>
      <c r="BR900" s="780"/>
      <c r="BS900" s="780">
        <v>1254</v>
      </c>
      <c r="BT900" s="780"/>
      <c r="BU900" s="780">
        <v>1254</v>
      </c>
      <c r="BV900" s="780">
        <v>1254</v>
      </c>
      <c r="BW900" s="780">
        <v>1254</v>
      </c>
      <c r="BX900" s="780">
        <v>1254</v>
      </c>
      <c r="BY900" s="780">
        <v>1254</v>
      </c>
      <c r="BZ900" s="780">
        <v>1254</v>
      </c>
      <c r="CA900" s="780"/>
      <c r="CB900" s="780"/>
      <c r="CC900" s="780"/>
      <c r="CD900" s="780"/>
      <c r="CE900" s="780"/>
      <c r="CF900" s="780"/>
      <c r="CG900" s="780"/>
      <c r="CH900" s="780"/>
      <c r="CI900" s="780"/>
      <c r="CJ900" s="780"/>
      <c r="CK900" s="932">
        <v>1254</v>
      </c>
      <c r="CL900" s="773">
        <v>1254</v>
      </c>
      <c r="CM900" s="773" t="s">
        <v>397</v>
      </c>
      <c r="CN900" s="773" t="s">
        <v>397</v>
      </c>
      <c r="CO900" s="773">
        <v>1254</v>
      </c>
      <c r="CP900" s="773">
        <v>1254</v>
      </c>
      <c r="CQ900" s="773">
        <v>2508</v>
      </c>
      <c r="CR900" s="772">
        <v>1254</v>
      </c>
      <c r="CS900" s="869"/>
      <c r="CT900" s="782" t="s">
        <v>308</v>
      </c>
      <c r="CU900" s="783" t="s">
        <v>308</v>
      </c>
      <c r="CV900" s="776"/>
      <c r="CW900" s="776"/>
      <c r="CX900" s="782">
        <v>46295</v>
      </c>
      <c r="CY900" s="784" t="s">
        <v>1493</v>
      </c>
      <c r="CZ900" s="784">
        <v>0</v>
      </c>
      <c r="DA900" s="785">
        <v>46265</v>
      </c>
      <c r="DB900" s="785" t="s">
        <v>615</v>
      </c>
      <c r="DC900" s="785" t="s">
        <v>1810</v>
      </c>
      <c r="DD900" s="785" t="s">
        <v>397</v>
      </c>
      <c r="DE900" s="871">
        <v>46295</v>
      </c>
      <c r="DF900" s="871">
        <v>46275</v>
      </c>
      <c r="DG900" s="871" t="s">
        <v>390</v>
      </c>
      <c r="DH900" s="872">
        <v>0</v>
      </c>
      <c r="DI900" s="776" t="s">
        <v>397</v>
      </c>
      <c r="DJ900" s="776">
        <v>46272</v>
      </c>
      <c r="DK900" s="776">
        <v>46272</v>
      </c>
      <c r="DL900" s="776">
        <v>46293</v>
      </c>
      <c r="DM900" s="776">
        <v>46293</v>
      </c>
      <c r="DN900" s="776">
        <v>46293</v>
      </c>
      <c r="DO900" s="936">
        <v>0</v>
      </c>
      <c r="DP900" s="776">
        <v>46311</v>
      </c>
      <c r="DQ900" s="776">
        <v>46311</v>
      </c>
      <c r="DR900" s="776">
        <v>46311</v>
      </c>
      <c r="DS900" s="872">
        <v>46311</v>
      </c>
      <c r="DT900" s="752">
        <v>46311</v>
      </c>
      <c r="DU900" s="753">
        <v>-8</v>
      </c>
      <c r="DV900" s="753" t="s">
        <v>308</v>
      </c>
      <c r="DW900" s="754">
        <v>46301</v>
      </c>
      <c r="DX900" s="755">
        <v>46303</v>
      </c>
      <c r="DY900" s="754" t="e">
        <v>#VALUE!</v>
      </c>
      <c r="DZ900" s="754" t="e">
        <v>#VALUE!</v>
      </c>
      <c r="EA900" s="754"/>
      <c r="EB900" s="754"/>
      <c r="HA900" s="756" t="s">
        <v>397</v>
      </c>
      <c r="HB900" s="756" t="s">
        <v>397</v>
      </c>
      <c r="HC900" s="756" t="s">
        <v>397</v>
      </c>
      <c r="HD900" s="756" t="s">
        <v>397</v>
      </c>
      <c r="HE900" s="756" t="s">
        <v>397</v>
      </c>
      <c r="HF900" s="756" t="s">
        <v>397</v>
      </c>
      <c r="HG900" s="756" t="s">
        <v>397</v>
      </c>
      <c r="HH900" s="756" t="s">
        <v>397</v>
      </c>
      <c r="HI900" s="756" t="s">
        <v>397</v>
      </c>
      <c r="HJ900" s="756" t="s">
        <v>397</v>
      </c>
      <c r="HK900"/>
      <c r="HL900"/>
      <c r="HM900"/>
      <c r="HN900" s="756" t="str">
        <f t="shared" si="29"/>
        <v>AUTO PRINT</v>
      </c>
      <c r="HO900"/>
      <c r="HP900" s="757" t="s">
        <v>572</v>
      </c>
      <c r="HQ900" s="757" t="s">
        <v>572</v>
      </c>
      <c r="HR900" s="757" t="s">
        <v>572</v>
      </c>
      <c r="HS900"/>
      <c r="HW900" s="758"/>
      <c r="HX900"/>
      <c r="HY900" s="759" t="s">
        <v>3367</v>
      </c>
      <c r="HZ900" s="759" t="s">
        <v>3367</v>
      </c>
      <c r="IA900" s="759" t="s">
        <v>572</v>
      </c>
      <c r="IC900" s="760" t="s">
        <v>572</v>
      </c>
      <c r="ID900" s="760" t="s">
        <v>3368</v>
      </c>
      <c r="IE900" s="760" t="s">
        <v>572</v>
      </c>
      <c r="IF900" s="761" t="s">
        <v>3368</v>
      </c>
      <c r="IG900" s="619" t="str">
        <f t="shared" si="30"/>
        <v>AUTO PRINTING</v>
      </c>
      <c r="II900" s="761" t="s">
        <v>572</v>
      </c>
      <c r="IK900" s="761" t="str">
        <f>IFERROR(VLOOKUP($M900,#REF!,13,0),"IN HOUSE (MANUAL)")</f>
        <v>IN HOUSE (MANUAL)</v>
      </c>
      <c r="IM900" s="760" t="s">
        <v>572</v>
      </c>
      <c r="IN900" s="760" t="s">
        <v>572</v>
      </c>
      <c r="IO900" s="760" t="s">
        <v>572</v>
      </c>
      <c r="IQ900" s="760" t="s">
        <v>572</v>
      </c>
      <c r="IR900" s="760" t="s">
        <v>572</v>
      </c>
      <c r="IT900" s="760" t="s">
        <v>572</v>
      </c>
      <c r="IV900" s="760" t="s">
        <v>572</v>
      </c>
      <c r="IW900" s="760" t="s">
        <v>572</v>
      </c>
      <c r="IY900" s="760" t="s">
        <v>572</v>
      </c>
      <c r="IZ900" s="760" t="s">
        <v>572</v>
      </c>
      <c r="JB900" s="760" t="s">
        <v>572</v>
      </c>
      <c r="JC900" s="760" t="s">
        <v>572</v>
      </c>
      <c r="JE900" s="760" t="s">
        <v>572</v>
      </c>
      <c r="JF900" s="760" t="s">
        <v>572</v>
      </c>
    </row>
    <row r="901" spans="1:266" ht="17.25" customHeight="1" x14ac:dyDescent="0.35">
      <c r="A901" s="618" t="s">
        <v>1977</v>
      </c>
      <c r="B901" s="730">
        <v>97</v>
      </c>
      <c r="C901" s="730" t="s">
        <v>1914</v>
      </c>
      <c r="D901" s="730" t="s">
        <v>1914</v>
      </c>
      <c r="E901" s="730">
        <v>15</v>
      </c>
      <c r="F901" s="731" t="s">
        <v>961</v>
      </c>
      <c r="G901" s="732">
        <v>1</v>
      </c>
      <c r="H901" s="826">
        <v>46232</v>
      </c>
      <c r="I901" s="730">
        <v>41</v>
      </c>
      <c r="J901" s="730" t="s">
        <v>308</v>
      </c>
      <c r="K901" s="730">
        <v>42</v>
      </c>
      <c r="L901" s="730" t="s">
        <v>1978</v>
      </c>
      <c r="M901" s="868" t="s">
        <v>1977</v>
      </c>
      <c r="N901" s="868" t="s">
        <v>390</v>
      </c>
      <c r="O901" s="868" t="s">
        <v>390</v>
      </c>
      <c r="P901" s="868" t="s">
        <v>390</v>
      </c>
      <c r="Q901" s="868">
        <v>0</v>
      </c>
      <c r="R901" s="868">
        <v>880</v>
      </c>
      <c r="S901" s="868" t="s">
        <v>308</v>
      </c>
      <c r="T901" s="868" t="s">
        <v>1809</v>
      </c>
      <c r="U901" s="868">
        <v>880</v>
      </c>
      <c r="V901" s="868" t="s">
        <v>308</v>
      </c>
      <c r="W901" s="868" t="s">
        <v>218</v>
      </c>
      <c r="X901" s="867">
        <v>360</v>
      </c>
      <c r="Y901" s="868"/>
      <c r="Z901" s="776"/>
      <c r="AA901" s="868" t="s">
        <v>32</v>
      </c>
      <c r="AB901" s="868" t="s">
        <v>569</v>
      </c>
      <c r="AC901" s="868" t="s">
        <v>751</v>
      </c>
      <c r="AD901" s="868">
        <v>360</v>
      </c>
      <c r="AE901" s="864">
        <v>360</v>
      </c>
      <c r="AF901" s="776">
        <v>46295</v>
      </c>
      <c r="AG901" s="777"/>
      <c r="AH901" s="777"/>
      <c r="AI901" s="777" t="s">
        <v>308</v>
      </c>
      <c r="AJ901" s="778">
        <v>27</v>
      </c>
      <c r="AK901" s="894"/>
      <c r="AL901" s="895"/>
      <c r="AM901" s="896">
        <v>360</v>
      </c>
      <c r="AN901" s="896"/>
      <c r="AO901" s="896"/>
      <c r="AP901" s="896">
        <v>360</v>
      </c>
      <c r="AQ901" s="896">
        <v>360</v>
      </c>
      <c r="AR901" s="896">
        <v>360</v>
      </c>
      <c r="AS901" s="896"/>
      <c r="AT901" s="896"/>
      <c r="AU901" s="896"/>
      <c r="AV901" s="896"/>
      <c r="AW901" s="896"/>
      <c r="AX901" s="896"/>
      <c r="AY901" s="896"/>
      <c r="AZ901" s="896"/>
      <c r="BA901" s="896"/>
      <c r="BB901" s="896">
        <v>0</v>
      </c>
      <c r="BC901" s="896">
        <v>0</v>
      </c>
      <c r="BD901" s="896">
        <v>0</v>
      </c>
      <c r="BE901" s="896">
        <v>0</v>
      </c>
      <c r="BF901" s="896">
        <v>360</v>
      </c>
      <c r="BG901" s="896">
        <v>0</v>
      </c>
      <c r="BH901" s="896">
        <v>0</v>
      </c>
      <c r="BI901" s="896">
        <v>360</v>
      </c>
      <c r="BJ901" s="896"/>
      <c r="BK901" s="896">
        <v>360</v>
      </c>
      <c r="BL901" s="896">
        <v>360</v>
      </c>
      <c r="BM901" s="896">
        <v>360</v>
      </c>
      <c r="BN901" s="896" t="s">
        <v>308</v>
      </c>
      <c r="BO901" s="896" t="s">
        <v>308</v>
      </c>
      <c r="BP901" s="896" t="s">
        <v>308</v>
      </c>
      <c r="BQ901" s="896" t="s">
        <v>308</v>
      </c>
      <c r="BR901" s="896"/>
      <c r="BS901" s="896">
        <v>360</v>
      </c>
      <c r="BT901" s="896"/>
      <c r="BU901" s="896">
        <v>360</v>
      </c>
      <c r="BV901" s="896">
        <v>360</v>
      </c>
      <c r="BW901" s="896">
        <v>360</v>
      </c>
      <c r="BX901" s="896">
        <v>360</v>
      </c>
      <c r="BY901" s="896">
        <v>360</v>
      </c>
      <c r="BZ901" s="896">
        <v>360</v>
      </c>
      <c r="CA901" s="896"/>
      <c r="CB901" s="896"/>
      <c r="CC901" s="896"/>
      <c r="CD901" s="896"/>
      <c r="CE901" s="896"/>
      <c r="CF901" s="896"/>
      <c r="CG901" s="896"/>
      <c r="CH901" s="896"/>
      <c r="CI901" s="896"/>
      <c r="CJ901" s="896"/>
      <c r="CK901" s="867">
        <v>360</v>
      </c>
      <c r="CL901" s="867">
        <v>360</v>
      </c>
      <c r="CM901" s="867" t="s">
        <v>397</v>
      </c>
      <c r="CN901" s="867" t="s">
        <v>397</v>
      </c>
      <c r="CO901" s="867">
        <v>360</v>
      </c>
      <c r="CP901" s="867">
        <v>360</v>
      </c>
      <c r="CQ901" s="773">
        <v>360</v>
      </c>
      <c r="CR901" s="772">
        <v>360</v>
      </c>
      <c r="CS901" s="869"/>
      <c r="CT901" s="782" t="s">
        <v>308</v>
      </c>
      <c r="CU901" s="783" t="s">
        <v>308</v>
      </c>
      <c r="CV901" s="776"/>
      <c r="CW901" s="776"/>
      <c r="CX901" s="782">
        <v>46295</v>
      </c>
      <c r="CY901" s="784" t="s">
        <v>1493</v>
      </c>
      <c r="CZ901" s="784">
        <v>0</v>
      </c>
      <c r="DA901" s="785">
        <v>46265</v>
      </c>
      <c r="DB901" s="785" t="s">
        <v>615</v>
      </c>
      <c r="DC901" s="785" t="s">
        <v>1810</v>
      </c>
      <c r="DD901" s="785" t="s">
        <v>397</v>
      </c>
      <c r="DE901" s="871">
        <v>46295</v>
      </c>
      <c r="DF901" s="871">
        <v>46275</v>
      </c>
      <c r="DG901" s="871" t="s">
        <v>390</v>
      </c>
      <c r="DH901" s="872">
        <v>0</v>
      </c>
      <c r="DI901" s="776" t="s">
        <v>397</v>
      </c>
      <c r="DJ901" s="776">
        <v>46272</v>
      </c>
      <c r="DK901" s="776">
        <v>46272</v>
      </c>
      <c r="DL901" s="776">
        <v>46297</v>
      </c>
      <c r="DM901" s="776">
        <v>46294</v>
      </c>
      <c r="DN901" s="776">
        <v>46294</v>
      </c>
      <c r="DO901" s="936">
        <v>0</v>
      </c>
      <c r="DP901" s="776">
        <v>46311</v>
      </c>
      <c r="DQ901" s="776">
        <v>46311</v>
      </c>
      <c r="DR901" s="776">
        <v>46311</v>
      </c>
      <c r="DS901" s="872">
        <v>46311</v>
      </c>
      <c r="DT901" s="752">
        <v>46311</v>
      </c>
      <c r="DU901" s="753">
        <v>-8</v>
      </c>
      <c r="DV901" s="753" t="s">
        <v>308</v>
      </c>
      <c r="DW901" s="754">
        <v>46303</v>
      </c>
      <c r="DX901" s="755">
        <v>46303</v>
      </c>
      <c r="DY901" s="754" t="e">
        <v>#VALUE!</v>
      </c>
      <c r="DZ901" s="754" t="e">
        <v>#VALUE!</v>
      </c>
      <c r="EA901" s="754"/>
      <c r="EB901" s="754"/>
      <c r="HA901" s="756" t="s">
        <v>397</v>
      </c>
      <c r="HB901" s="756" t="s">
        <v>397</v>
      </c>
      <c r="HC901" s="756" t="s">
        <v>397</v>
      </c>
      <c r="HD901" s="756" t="s">
        <v>397</v>
      </c>
      <c r="HE901" s="756" t="s">
        <v>397</v>
      </c>
      <c r="HF901" s="756" t="s">
        <v>397</v>
      </c>
      <c r="HG901" s="756" t="s">
        <v>397</v>
      </c>
      <c r="HH901" s="756" t="s">
        <v>397</v>
      </c>
      <c r="HI901" s="756" t="s">
        <v>397</v>
      </c>
      <c r="HJ901" s="756" t="s">
        <v>397</v>
      </c>
      <c r="HK901"/>
      <c r="HL901"/>
      <c r="HM901"/>
      <c r="HN901" s="756" t="str">
        <f t="shared" si="29"/>
        <v>AUTO PRINT</v>
      </c>
      <c r="HO901"/>
      <c r="HP901" s="757" t="s">
        <v>572</v>
      </c>
      <c r="HQ901" s="757" t="s">
        <v>572</v>
      </c>
      <c r="HR901" s="757" t="s">
        <v>572</v>
      </c>
      <c r="HS901"/>
      <c r="HW901" s="758"/>
      <c r="HX901"/>
      <c r="HY901" s="759" t="s">
        <v>3367</v>
      </c>
      <c r="HZ901" s="759" t="s">
        <v>3367</v>
      </c>
      <c r="IA901" s="759" t="s">
        <v>572</v>
      </c>
      <c r="IC901" s="760" t="s">
        <v>572</v>
      </c>
      <c r="ID901" s="760" t="s">
        <v>3368</v>
      </c>
      <c r="IE901" s="760" t="s">
        <v>572</v>
      </c>
      <c r="IF901" s="761" t="s">
        <v>3368</v>
      </c>
      <c r="IG901" s="619" t="str">
        <f t="shared" si="30"/>
        <v>AUTO PRINTING</v>
      </c>
      <c r="II901" s="761" t="s">
        <v>572</v>
      </c>
      <c r="IK901" s="761" t="str">
        <f>IFERROR(VLOOKUP($M901,#REF!,13,0),"IN HOUSE (MANUAL)")</f>
        <v>IN HOUSE (MANUAL)</v>
      </c>
      <c r="IM901" s="760" t="s">
        <v>572</v>
      </c>
      <c r="IN901" s="760" t="s">
        <v>572</v>
      </c>
      <c r="IO901" s="760" t="s">
        <v>572</v>
      </c>
      <c r="IQ901" s="760" t="s">
        <v>572</v>
      </c>
      <c r="IR901" s="760" t="s">
        <v>572</v>
      </c>
      <c r="IT901" s="760" t="s">
        <v>572</v>
      </c>
      <c r="IV901" s="760" t="s">
        <v>572</v>
      </c>
      <c r="IW901" s="760" t="s">
        <v>572</v>
      </c>
      <c r="IY901" s="760" t="s">
        <v>572</v>
      </c>
      <c r="IZ901" s="760" t="s">
        <v>572</v>
      </c>
      <c r="JB901" s="760" t="s">
        <v>572</v>
      </c>
      <c r="JC901" s="760" t="s">
        <v>572</v>
      </c>
      <c r="JE901" s="760" t="s">
        <v>572</v>
      </c>
      <c r="JF901" s="760" t="s">
        <v>572</v>
      </c>
    </row>
    <row r="902" spans="1:266" ht="17.25" customHeight="1" x14ac:dyDescent="0.35">
      <c r="A902" s="618" t="s">
        <v>1979</v>
      </c>
      <c r="B902" s="730">
        <v>98</v>
      </c>
      <c r="C902" s="730" t="s">
        <v>1920</v>
      </c>
      <c r="D902" s="730" t="s">
        <v>1920</v>
      </c>
      <c r="E902" s="730">
        <v>15</v>
      </c>
      <c r="F902" s="731" t="s">
        <v>1973</v>
      </c>
      <c r="G902" s="732">
        <v>2</v>
      </c>
      <c r="H902" s="826">
        <v>46232</v>
      </c>
      <c r="I902" s="730">
        <v>42</v>
      </c>
      <c r="J902" s="730" t="s">
        <v>308</v>
      </c>
      <c r="K902" s="730">
        <v>42</v>
      </c>
      <c r="L902" s="730" t="s">
        <v>1980</v>
      </c>
      <c r="M902" s="868" t="s">
        <v>1979</v>
      </c>
      <c r="N902" s="868" t="s">
        <v>390</v>
      </c>
      <c r="O902" s="868" t="s">
        <v>390</v>
      </c>
      <c r="P902" s="868" t="s">
        <v>390</v>
      </c>
      <c r="Q902" s="868">
        <v>0</v>
      </c>
      <c r="R902" s="868">
        <v>880</v>
      </c>
      <c r="S902" s="868" t="s">
        <v>308</v>
      </c>
      <c r="T902" s="868" t="s">
        <v>1809</v>
      </c>
      <c r="U902" s="868">
        <v>880</v>
      </c>
      <c r="V902" s="868" t="s">
        <v>308</v>
      </c>
      <c r="W902" s="868" t="s">
        <v>218</v>
      </c>
      <c r="X902" s="948">
        <v>1692</v>
      </c>
      <c r="Y902" s="868"/>
      <c r="Z902" s="776"/>
      <c r="AA902" s="868" t="s">
        <v>32</v>
      </c>
      <c r="AB902" s="868" t="s">
        <v>569</v>
      </c>
      <c r="AC902" s="868" t="s">
        <v>589</v>
      </c>
      <c r="AD902" s="868">
        <v>3384</v>
      </c>
      <c r="AE902" s="775">
        <v>1692</v>
      </c>
      <c r="AF902" s="776">
        <v>46295</v>
      </c>
      <c r="AG902" s="777"/>
      <c r="AH902" s="777"/>
      <c r="AI902" s="777" t="s">
        <v>308</v>
      </c>
      <c r="AJ902" s="778">
        <v>28</v>
      </c>
      <c r="AK902" s="894"/>
      <c r="AL902" s="895"/>
      <c r="AM902" s="896">
        <v>1692</v>
      </c>
      <c r="AN902" s="896"/>
      <c r="AO902" s="896"/>
      <c r="AP902" s="780">
        <v>1692</v>
      </c>
      <c r="AQ902" s="780">
        <v>1692</v>
      </c>
      <c r="AR902" s="780">
        <v>1692</v>
      </c>
      <c r="AS902" s="896"/>
      <c r="AT902" s="896"/>
      <c r="AU902" s="896"/>
      <c r="AV902" s="896"/>
      <c r="AW902" s="896"/>
      <c r="AX902" s="896"/>
      <c r="AY902" s="896"/>
      <c r="AZ902" s="896"/>
      <c r="BA902" s="896"/>
      <c r="BB902" s="896">
        <v>0</v>
      </c>
      <c r="BC902" s="896">
        <v>0</v>
      </c>
      <c r="BD902" s="896">
        <v>0</v>
      </c>
      <c r="BE902" s="896">
        <v>0</v>
      </c>
      <c r="BF902" s="896">
        <v>3384</v>
      </c>
      <c r="BG902" s="896">
        <v>0</v>
      </c>
      <c r="BH902" s="896">
        <v>0</v>
      </c>
      <c r="BI902" s="896">
        <v>1692</v>
      </c>
      <c r="BJ902" s="896"/>
      <c r="BK902" s="896">
        <v>1692</v>
      </c>
      <c r="BL902" s="896">
        <v>1692</v>
      </c>
      <c r="BM902" s="896">
        <v>1692</v>
      </c>
      <c r="BN902" s="896" t="s">
        <v>308</v>
      </c>
      <c r="BO902" s="896" t="s">
        <v>308</v>
      </c>
      <c r="BP902" s="896" t="s">
        <v>308</v>
      </c>
      <c r="BQ902" s="896" t="s">
        <v>308</v>
      </c>
      <c r="BR902" s="896"/>
      <c r="BS902" s="896">
        <v>1692</v>
      </c>
      <c r="BT902" s="896"/>
      <c r="BU902" s="896">
        <v>1692</v>
      </c>
      <c r="BV902" s="896">
        <v>1692</v>
      </c>
      <c r="BW902" s="896">
        <v>1692</v>
      </c>
      <c r="BX902" s="896">
        <v>1692</v>
      </c>
      <c r="BY902" s="896">
        <v>1692</v>
      </c>
      <c r="BZ902" s="896">
        <v>1692</v>
      </c>
      <c r="CA902" s="896"/>
      <c r="CB902" s="896"/>
      <c r="CC902" s="896"/>
      <c r="CD902" s="896"/>
      <c r="CE902" s="896"/>
      <c r="CF902" s="896"/>
      <c r="CG902" s="896"/>
      <c r="CH902" s="896"/>
      <c r="CI902" s="896"/>
      <c r="CJ902" s="896"/>
      <c r="CK902" s="948">
        <v>1692</v>
      </c>
      <c r="CL902" s="867">
        <v>1692</v>
      </c>
      <c r="CM902" s="867" t="s">
        <v>397</v>
      </c>
      <c r="CN902" s="867" t="s">
        <v>397</v>
      </c>
      <c r="CO902" s="867">
        <v>1692</v>
      </c>
      <c r="CP902" s="867">
        <v>1692</v>
      </c>
      <c r="CQ902" s="773">
        <v>3384</v>
      </c>
      <c r="CR902" s="772">
        <v>1692</v>
      </c>
      <c r="CS902" s="869"/>
      <c r="CT902" s="782" t="s">
        <v>308</v>
      </c>
      <c r="CU902" s="783" t="s">
        <v>308</v>
      </c>
      <c r="CV902" s="776"/>
      <c r="CW902" s="776"/>
      <c r="CX902" s="782">
        <v>46295</v>
      </c>
      <c r="CY902" s="784" t="s">
        <v>1493</v>
      </c>
      <c r="CZ902" s="784">
        <v>0</v>
      </c>
      <c r="DA902" s="785">
        <v>46265</v>
      </c>
      <c r="DB902" s="785" t="s">
        <v>615</v>
      </c>
      <c r="DC902" s="785" t="s">
        <v>1810</v>
      </c>
      <c r="DD902" s="785" t="s">
        <v>397</v>
      </c>
      <c r="DE902" s="871">
        <v>46295</v>
      </c>
      <c r="DF902" s="871">
        <v>46275</v>
      </c>
      <c r="DG902" s="871" t="s">
        <v>390</v>
      </c>
      <c r="DH902" s="872">
        <v>0</v>
      </c>
      <c r="DI902" s="776" t="s">
        <v>397</v>
      </c>
      <c r="DJ902" s="776">
        <v>46272</v>
      </c>
      <c r="DK902" s="776">
        <v>46272</v>
      </c>
      <c r="DL902" s="776">
        <v>46297</v>
      </c>
      <c r="DM902" s="776">
        <v>46295</v>
      </c>
      <c r="DN902" s="776">
        <v>46295</v>
      </c>
      <c r="DO902" s="936">
        <v>0</v>
      </c>
      <c r="DP902" s="776">
        <v>46311</v>
      </c>
      <c r="DQ902" s="776">
        <v>46311</v>
      </c>
      <c r="DR902" s="776">
        <v>46311</v>
      </c>
      <c r="DS902" s="872">
        <v>46311</v>
      </c>
      <c r="DT902" s="752">
        <v>46311</v>
      </c>
      <c r="DU902" s="753">
        <v>-3</v>
      </c>
      <c r="DV902" s="753" t="s">
        <v>308</v>
      </c>
      <c r="DW902" s="754">
        <v>46303</v>
      </c>
      <c r="DX902" s="755">
        <v>46308</v>
      </c>
      <c r="DY902" s="754" t="e">
        <v>#VALUE!</v>
      </c>
      <c r="DZ902" s="754" t="e">
        <v>#VALUE!</v>
      </c>
      <c r="EA902" s="754"/>
      <c r="EB902" s="754"/>
      <c r="HA902" s="756" t="s">
        <v>397</v>
      </c>
      <c r="HB902" s="756" t="s">
        <v>397</v>
      </c>
      <c r="HC902" s="756" t="s">
        <v>397</v>
      </c>
      <c r="HD902" s="756" t="s">
        <v>397</v>
      </c>
      <c r="HE902" s="756" t="s">
        <v>397</v>
      </c>
      <c r="HF902" s="756" t="s">
        <v>397</v>
      </c>
      <c r="HG902" s="756" t="s">
        <v>397</v>
      </c>
      <c r="HH902" s="756" t="s">
        <v>397</v>
      </c>
      <c r="HI902" s="756" t="s">
        <v>397</v>
      </c>
      <c r="HJ902" s="756" t="s">
        <v>397</v>
      </c>
      <c r="HK902"/>
      <c r="HL902"/>
      <c r="HM902"/>
      <c r="HN902" s="756" t="str">
        <f t="shared" si="29"/>
        <v>AUTO PRINT</v>
      </c>
      <c r="HO902"/>
      <c r="HP902" s="757" t="s">
        <v>572</v>
      </c>
      <c r="HQ902" s="757" t="s">
        <v>572</v>
      </c>
      <c r="HR902" s="757" t="s">
        <v>572</v>
      </c>
      <c r="HS902"/>
      <c r="HW902" s="758"/>
      <c r="HX902"/>
      <c r="HY902" s="759" t="s">
        <v>3367</v>
      </c>
      <c r="HZ902" s="759" t="s">
        <v>3367</v>
      </c>
      <c r="IA902" s="759" t="s">
        <v>572</v>
      </c>
      <c r="IC902" s="760" t="s">
        <v>572</v>
      </c>
      <c r="ID902" s="760" t="s">
        <v>3368</v>
      </c>
      <c r="IE902" s="760" t="s">
        <v>572</v>
      </c>
      <c r="IF902" s="761" t="s">
        <v>3368</v>
      </c>
      <c r="IG902" s="619" t="str">
        <f t="shared" si="30"/>
        <v>AUTO PRINTING</v>
      </c>
      <c r="II902" s="761" t="s">
        <v>572</v>
      </c>
      <c r="IK902" s="761" t="str">
        <f>IFERROR(VLOOKUP($M902,#REF!,13,0),"IN HOUSE (MANUAL)")</f>
        <v>IN HOUSE (MANUAL)</v>
      </c>
      <c r="IM902" s="760" t="s">
        <v>572</v>
      </c>
      <c r="IN902" s="760" t="s">
        <v>572</v>
      </c>
      <c r="IO902" s="760" t="s">
        <v>572</v>
      </c>
      <c r="IQ902" s="760" t="s">
        <v>572</v>
      </c>
      <c r="IR902" s="760" t="s">
        <v>572</v>
      </c>
      <c r="IT902" s="760" t="s">
        <v>572</v>
      </c>
      <c r="IV902" s="760" t="s">
        <v>572</v>
      </c>
      <c r="IW902" s="760" t="s">
        <v>572</v>
      </c>
      <c r="IY902" s="760" t="s">
        <v>572</v>
      </c>
      <c r="IZ902" s="760" t="s">
        <v>572</v>
      </c>
      <c r="JB902" s="760" t="s">
        <v>572</v>
      </c>
      <c r="JC902" s="760" t="s">
        <v>572</v>
      </c>
      <c r="JE902" s="760" t="s">
        <v>572</v>
      </c>
      <c r="JF902" s="760" t="s">
        <v>572</v>
      </c>
    </row>
    <row r="903" spans="1:266" ht="17.25" customHeight="1" x14ac:dyDescent="0.35">
      <c r="A903" s="618" t="s">
        <v>1981</v>
      </c>
      <c r="B903" s="730">
        <v>99</v>
      </c>
      <c r="C903" s="730" t="s">
        <v>1914</v>
      </c>
      <c r="D903" s="730" t="s">
        <v>1914</v>
      </c>
      <c r="E903" s="730">
        <v>15</v>
      </c>
      <c r="F903" s="731" t="s">
        <v>574</v>
      </c>
      <c r="G903" s="732">
        <v>1</v>
      </c>
      <c r="H903" s="826">
        <v>46197</v>
      </c>
      <c r="I903" s="730">
        <v>42</v>
      </c>
      <c r="J903" s="730" t="s">
        <v>308</v>
      </c>
      <c r="K903" s="730">
        <v>43</v>
      </c>
      <c r="L903" s="730" t="s">
        <v>1982</v>
      </c>
      <c r="M903" s="868" t="s">
        <v>1981</v>
      </c>
      <c r="N903" s="868" t="s">
        <v>390</v>
      </c>
      <c r="O903" s="868" t="s">
        <v>390</v>
      </c>
      <c r="P903" s="868" t="s">
        <v>390</v>
      </c>
      <c r="Q903" s="868">
        <v>0</v>
      </c>
      <c r="R903" s="868">
        <v>880</v>
      </c>
      <c r="S903" s="868" t="s">
        <v>308</v>
      </c>
      <c r="T903" s="868" t="s">
        <v>1898</v>
      </c>
      <c r="U903" s="868">
        <v>880</v>
      </c>
      <c r="V903" s="868" t="s">
        <v>308</v>
      </c>
      <c r="W903" s="868" t="s">
        <v>218</v>
      </c>
      <c r="X903" s="867">
        <v>594</v>
      </c>
      <c r="Y903" s="868"/>
      <c r="Z903" s="776"/>
      <c r="AA903" s="868" t="s">
        <v>32</v>
      </c>
      <c r="AB903" s="868" t="s">
        <v>569</v>
      </c>
      <c r="AC903" s="868" t="s">
        <v>671</v>
      </c>
      <c r="AD903" s="868">
        <v>594</v>
      </c>
      <c r="AE903" s="775">
        <v>594</v>
      </c>
      <c r="AF903" s="776" t="s">
        <v>390</v>
      </c>
      <c r="AG903" s="777"/>
      <c r="AH903" s="777"/>
      <c r="AI903" s="777" t="s">
        <v>308</v>
      </c>
      <c r="AJ903" s="778">
        <v>29</v>
      </c>
      <c r="AK903" s="894"/>
      <c r="AL903" s="895"/>
      <c r="AM903" s="896">
        <v>594</v>
      </c>
      <c r="AN903" s="896"/>
      <c r="AO903" s="896"/>
      <c r="AP903" s="896">
        <v>594</v>
      </c>
      <c r="AQ903" s="896">
        <v>594</v>
      </c>
      <c r="AR903" s="896">
        <v>594</v>
      </c>
      <c r="AS903" s="896"/>
      <c r="AT903" s="896"/>
      <c r="AU903" s="896"/>
      <c r="AV903" s="896"/>
      <c r="AW903" s="896"/>
      <c r="AX903" s="896"/>
      <c r="AY903" s="896"/>
      <c r="AZ903" s="896"/>
      <c r="BA903" s="896"/>
      <c r="BB903" s="896">
        <v>0</v>
      </c>
      <c r="BC903" s="896">
        <v>0</v>
      </c>
      <c r="BD903" s="896">
        <v>0</v>
      </c>
      <c r="BE903" s="896">
        <v>0</v>
      </c>
      <c r="BF903" s="896">
        <v>594</v>
      </c>
      <c r="BG903" s="896">
        <v>0</v>
      </c>
      <c r="BH903" s="896">
        <v>0</v>
      </c>
      <c r="BI903" s="896">
        <v>594</v>
      </c>
      <c r="BJ903" s="896"/>
      <c r="BK903" s="896">
        <v>0</v>
      </c>
      <c r="BL903" s="896">
        <v>6</v>
      </c>
      <c r="BM903" s="896">
        <v>594</v>
      </c>
      <c r="BN903" s="896" t="s">
        <v>308</v>
      </c>
      <c r="BO903" s="896" t="s">
        <v>308</v>
      </c>
      <c r="BP903" s="896" t="s">
        <v>308</v>
      </c>
      <c r="BQ903" s="896" t="s">
        <v>308</v>
      </c>
      <c r="BR903" s="896"/>
      <c r="BS903" s="896">
        <v>594</v>
      </c>
      <c r="BT903" s="896"/>
      <c r="BU903" s="896">
        <v>594</v>
      </c>
      <c r="BV903" s="896">
        <v>594</v>
      </c>
      <c r="BW903" s="896">
        <v>594</v>
      </c>
      <c r="BX903" s="896">
        <v>594</v>
      </c>
      <c r="BY903" s="896">
        <v>594</v>
      </c>
      <c r="BZ903" s="896">
        <v>594</v>
      </c>
      <c r="CA903" s="896"/>
      <c r="CB903" s="896"/>
      <c r="CC903" s="896"/>
      <c r="CD903" s="896"/>
      <c r="CE903" s="896"/>
      <c r="CF903" s="896"/>
      <c r="CG903" s="896"/>
      <c r="CH903" s="896"/>
      <c r="CI903" s="896"/>
      <c r="CJ903" s="896"/>
      <c r="CK903" s="867">
        <v>594</v>
      </c>
      <c r="CL903" s="867">
        <v>594</v>
      </c>
      <c r="CM903" s="867" t="s">
        <v>397</v>
      </c>
      <c r="CN903" s="867" t="s">
        <v>397</v>
      </c>
      <c r="CO903" s="867">
        <v>594</v>
      </c>
      <c r="CP903" s="867">
        <v>594</v>
      </c>
      <c r="CQ903" s="773">
        <v>594</v>
      </c>
      <c r="CR903" s="772">
        <v>594</v>
      </c>
      <c r="CS903" s="869"/>
      <c r="CT903" s="782" t="s">
        <v>308</v>
      </c>
      <c r="CU903" s="866" t="s">
        <v>308</v>
      </c>
      <c r="CV903" s="776"/>
      <c r="CW903" s="776"/>
      <c r="CX903" s="782">
        <v>46268</v>
      </c>
      <c r="CY903" s="784">
        <v>0</v>
      </c>
      <c r="CZ903" s="784" t="s">
        <v>308</v>
      </c>
      <c r="DA903" s="785">
        <v>0</v>
      </c>
      <c r="DB903" s="785">
        <v>0</v>
      </c>
      <c r="DC903" s="785">
        <v>0</v>
      </c>
      <c r="DD903" s="785" t="s">
        <v>397</v>
      </c>
      <c r="DE903" s="871" t="s">
        <v>390</v>
      </c>
      <c r="DF903" s="871" t="s">
        <v>390</v>
      </c>
      <c r="DG903" s="871" t="s">
        <v>390</v>
      </c>
      <c r="DH903" s="872">
        <v>0</v>
      </c>
      <c r="DI903" s="776" t="s">
        <v>397</v>
      </c>
      <c r="DJ903" s="776" t="s">
        <v>390</v>
      </c>
      <c r="DK903" s="776" t="s">
        <v>390</v>
      </c>
      <c r="DL903" s="776">
        <v>46300</v>
      </c>
      <c r="DM903" s="776">
        <v>46297</v>
      </c>
      <c r="DN903" s="776">
        <v>46297</v>
      </c>
      <c r="DO903" s="873" t="s">
        <v>308</v>
      </c>
      <c r="DP903" s="776">
        <v>46318</v>
      </c>
      <c r="DQ903" s="776">
        <v>46318</v>
      </c>
      <c r="DR903" s="776">
        <v>46318</v>
      </c>
      <c r="DS903" s="872">
        <v>46318</v>
      </c>
      <c r="DT903" s="752">
        <v>46318</v>
      </c>
      <c r="DU903" s="753">
        <v>-9</v>
      </c>
      <c r="DV903" s="753" t="s">
        <v>308</v>
      </c>
      <c r="DW903" s="754">
        <v>46308</v>
      </c>
      <c r="DX903" s="755">
        <v>46309</v>
      </c>
      <c r="DY903" s="754" t="e">
        <v>#VALUE!</v>
      </c>
      <c r="DZ903" s="754" t="e">
        <v>#VALUE!</v>
      </c>
      <c r="EA903" s="754"/>
      <c r="EB903" s="754"/>
      <c r="HA903" s="756" t="s">
        <v>397</v>
      </c>
      <c r="HB903" s="756" t="s">
        <v>397</v>
      </c>
      <c r="HC903" s="756" t="s">
        <v>397</v>
      </c>
      <c r="HD903" s="756" t="s">
        <v>397</v>
      </c>
      <c r="HE903" s="756" t="s">
        <v>397</v>
      </c>
      <c r="HF903" s="756" t="s">
        <v>397</v>
      </c>
      <c r="HG903" s="756" t="s">
        <v>397</v>
      </c>
      <c r="HH903" s="756" t="s">
        <v>397</v>
      </c>
      <c r="HI903" s="756" t="s">
        <v>397</v>
      </c>
      <c r="HJ903" s="756" t="s">
        <v>397</v>
      </c>
      <c r="HK903"/>
      <c r="HL903"/>
      <c r="HM903"/>
      <c r="HN903" s="756" t="str">
        <f t="shared" si="29"/>
        <v>AUTO PRINT</v>
      </c>
      <c r="HO903"/>
      <c r="HP903" s="757" t="s">
        <v>572</v>
      </c>
      <c r="HQ903" s="757" t="s">
        <v>572</v>
      </c>
      <c r="HR903" s="757" t="s">
        <v>572</v>
      </c>
      <c r="HS903"/>
      <c r="HW903" s="758"/>
      <c r="HX903"/>
      <c r="HY903" s="759" t="s">
        <v>3367</v>
      </c>
      <c r="HZ903" s="759" t="s">
        <v>3367</v>
      </c>
      <c r="IA903" s="759" t="s">
        <v>3367</v>
      </c>
      <c r="IC903" s="760" t="s">
        <v>3368</v>
      </c>
      <c r="ID903" s="760" t="s">
        <v>3368</v>
      </c>
      <c r="IE903" s="760" t="s">
        <v>572</v>
      </c>
      <c r="IF903" s="761" t="s">
        <v>3368</v>
      </c>
      <c r="IG903" s="619" t="str">
        <f t="shared" si="30"/>
        <v>AUTO PRINTING</v>
      </c>
      <c r="II903" s="761" t="s">
        <v>572</v>
      </c>
      <c r="IK903" s="761" t="str">
        <f>IFERROR(VLOOKUP($M903,#REF!,13,0),"IN HOUSE (MANUAL)")</f>
        <v>IN HOUSE (MANUAL)</v>
      </c>
      <c r="IM903" s="760" t="s">
        <v>572</v>
      </c>
      <c r="IN903" s="760" t="s">
        <v>572</v>
      </c>
      <c r="IO903" s="760" t="s">
        <v>572</v>
      </c>
      <c r="IQ903" s="760" t="s">
        <v>572</v>
      </c>
      <c r="IR903" s="760" t="s">
        <v>572</v>
      </c>
      <c r="IT903" s="760" t="s">
        <v>239</v>
      </c>
      <c r="IV903" s="760" t="s">
        <v>572</v>
      </c>
      <c r="IW903" s="760" t="s">
        <v>572</v>
      </c>
      <c r="IY903" s="760" t="s">
        <v>572</v>
      </c>
      <c r="IZ903" s="760" t="s">
        <v>572</v>
      </c>
      <c r="JB903" s="760" t="s">
        <v>572</v>
      </c>
      <c r="JC903" s="760" t="s">
        <v>572</v>
      </c>
      <c r="JE903" s="760">
        <v>0</v>
      </c>
      <c r="JF903" s="760" t="s">
        <v>572</v>
      </c>
    </row>
    <row r="904" spans="1:266" ht="17.25" customHeight="1" x14ac:dyDescent="0.35">
      <c r="A904" s="618" t="s">
        <v>1983</v>
      </c>
      <c r="B904" s="730">
        <v>100</v>
      </c>
      <c r="C904" s="730" t="s">
        <v>1920</v>
      </c>
      <c r="D904" s="730" t="s">
        <v>1920</v>
      </c>
      <c r="E904" s="730">
        <v>15</v>
      </c>
      <c r="F904" s="731" t="s">
        <v>574</v>
      </c>
      <c r="G904" s="732">
        <v>2</v>
      </c>
      <c r="H904" s="826">
        <v>46196</v>
      </c>
      <c r="I904" s="730">
        <v>43</v>
      </c>
      <c r="J904" s="730" t="s">
        <v>308</v>
      </c>
      <c r="K904" s="730">
        <v>43</v>
      </c>
      <c r="L904" s="730" t="s">
        <v>1984</v>
      </c>
      <c r="M904" s="868" t="s">
        <v>1983</v>
      </c>
      <c r="N904" s="868" t="s">
        <v>390</v>
      </c>
      <c r="O904" s="868" t="s">
        <v>390</v>
      </c>
      <c r="P904" s="868" t="s">
        <v>390</v>
      </c>
      <c r="Q904" s="868">
        <v>0</v>
      </c>
      <c r="R904" s="868">
        <v>880</v>
      </c>
      <c r="S904" s="868" t="s">
        <v>308</v>
      </c>
      <c r="T904" s="868" t="s">
        <v>1927</v>
      </c>
      <c r="U904" s="868">
        <v>880</v>
      </c>
      <c r="V904" s="868" t="s">
        <v>308</v>
      </c>
      <c r="W904" s="868" t="s">
        <v>218</v>
      </c>
      <c r="X904" s="948">
        <v>2502</v>
      </c>
      <c r="Y904" s="868"/>
      <c r="Z904" s="776"/>
      <c r="AA904" s="868" t="s">
        <v>32</v>
      </c>
      <c r="AB904" s="868" t="s">
        <v>569</v>
      </c>
      <c r="AC904" s="868" t="s">
        <v>671</v>
      </c>
      <c r="AD904" s="868">
        <v>5004</v>
      </c>
      <c r="AE904" s="775">
        <v>2502</v>
      </c>
      <c r="AF904" s="776" t="s">
        <v>390</v>
      </c>
      <c r="AG904" s="777"/>
      <c r="AH904" s="777"/>
      <c r="AI904" s="777" t="s">
        <v>308</v>
      </c>
      <c r="AJ904" s="778">
        <v>30</v>
      </c>
      <c r="AK904" s="894"/>
      <c r="AL904" s="895"/>
      <c r="AM904" s="896">
        <v>2502</v>
      </c>
      <c r="AN904" s="896"/>
      <c r="AO904" s="896"/>
      <c r="AP904" s="780">
        <v>2502</v>
      </c>
      <c r="AQ904" s="780">
        <v>2502</v>
      </c>
      <c r="AR904" s="780">
        <v>2502</v>
      </c>
      <c r="AS904" s="896"/>
      <c r="AT904" s="896"/>
      <c r="AU904" s="896"/>
      <c r="AV904" s="896"/>
      <c r="AW904" s="896"/>
      <c r="AX904" s="896"/>
      <c r="AY904" s="896"/>
      <c r="AZ904" s="896"/>
      <c r="BA904" s="896"/>
      <c r="BB904" s="896">
        <v>0</v>
      </c>
      <c r="BC904" s="896">
        <v>0</v>
      </c>
      <c r="BD904" s="896">
        <v>0</v>
      </c>
      <c r="BE904" s="896">
        <v>0</v>
      </c>
      <c r="BF904" s="896">
        <v>5004</v>
      </c>
      <c r="BG904" s="896">
        <v>0</v>
      </c>
      <c r="BH904" s="896">
        <v>0</v>
      </c>
      <c r="BI904" s="896">
        <v>2502</v>
      </c>
      <c r="BJ904" s="896"/>
      <c r="BK904" s="896">
        <v>0</v>
      </c>
      <c r="BL904" s="897">
        <v>1099</v>
      </c>
      <c r="BM904" s="896">
        <v>2502</v>
      </c>
      <c r="BN904" s="896" t="s">
        <v>308</v>
      </c>
      <c r="BO904" s="896" t="s">
        <v>308</v>
      </c>
      <c r="BP904" s="896" t="s">
        <v>308</v>
      </c>
      <c r="BQ904" s="896" t="s">
        <v>308</v>
      </c>
      <c r="BR904" s="896"/>
      <c r="BS904" s="896">
        <v>2502</v>
      </c>
      <c r="BT904" s="896"/>
      <c r="BU904" s="896">
        <v>2502</v>
      </c>
      <c r="BV904" s="896">
        <v>2502</v>
      </c>
      <c r="BW904" s="896">
        <v>2502</v>
      </c>
      <c r="BX904" s="896">
        <v>2502</v>
      </c>
      <c r="BY904" s="896">
        <v>2502</v>
      </c>
      <c r="BZ904" s="896">
        <v>2502</v>
      </c>
      <c r="CA904" s="896"/>
      <c r="CB904" s="896"/>
      <c r="CC904" s="896"/>
      <c r="CD904" s="896"/>
      <c r="CE904" s="896"/>
      <c r="CF904" s="896"/>
      <c r="CG904" s="896"/>
      <c r="CH904" s="896"/>
      <c r="CI904" s="896"/>
      <c r="CJ904" s="896"/>
      <c r="CK904" s="867">
        <v>2502</v>
      </c>
      <c r="CL904" s="867">
        <v>2502</v>
      </c>
      <c r="CM904" s="867" t="s">
        <v>397</v>
      </c>
      <c r="CN904" s="867" t="s">
        <v>397</v>
      </c>
      <c r="CO904" s="867">
        <v>2502</v>
      </c>
      <c r="CP904" s="867">
        <v>2502</v>
      </c>
      <c r="CQ904" s="773">
        <v>5004</v>
      </c>
      <c r="CR904" s="772">
        <v>2502</v>
      </c>
      <c r="CS904" s="869"/>
      <c r="CT904" s="782" t="s">
        <v>308</v>
      </c>
      <c r="CU904" s="866" t="s">
        <v>308</v>
      </c>
      <c r="CV904" s="776"/>
      <c r="CW904" s="776"/>
      <c r="CX904" s="782">
        <v>46268</v>
      </c>
      <c r="CY904" s="784">
        <v>0</v>
      </c>
      <c r="CZ904" s="784" t="s">
        <v>308</v>
      </c>
      <c r="DA904" s="785">
        <v>0</v>
      </c>
      <c r="DB904" s="785">
        <v>0</v>
      </c>
      <c r="DC904" s="785">
        <v>0</v>
      </c>
      <c r="DD904" s="785" t="s">
        <v>397</v>
      </c>
      <c r="DE904" s="871" t="s">
        <v>390</v>
      </c>
      <c r="DF904" s="871" t="s">
        <v>390</v>
      </c>
      <c r="DG904" s="871" t="s">
        <v>390</v>
      </c>
      <c r="DH904" s="872">
        <v>0</v>
      </c>
      <c r="DI904" s="776" t="s">
        <v>397</v>
      </c>
      <c r="DJ904" s="776" t="s">
        <v>390</v>
      </c>
      <c r="DK904" s="776" t="s">
        <v>390</v>
      </c>
      <c r="DL904" s="776">
        <v>46300</v>
      </c>
      <c r="DM904" s="776">
        <v>46300</v>
      </c>
      <c r="DN904" s="776">
        <v>46300</v>
      </c>
      <c r="DO904" s="873" t="s">
        <v>308</v>
      </c>
      <c r="DP904" s="776">
        <v>46318</v>
      </c>
      <c r="DQ904" s="776">
        <v>46318</v>
      </c>
      <c r="DR904" s="776">
        <v>46318</v>
      </c>
      <c r="DS904" s="872">
        <v>46318</v>
      </c>
      <c r="DT904" s="752">
        <v>46318</v>
      </c>
      <c r="DU904" s="753">
        <v>-4</v>
      </c>
      <c r="DV904" s="753" t="s">
        <v>308</v>
      </c>
      <c r="DW904" s="754">
        <v>46309</v>
      </c>
      <c r="DX904" s="755">
        <v>46314</v>
      </c>
      <c r="DY904" s="754" t="e">
        <v>#VALUE!</v>
      </c>
      <c r="DZ904" s="754" t="e">
        <v>#VALUE!</v>
      </c>
      <c r="EA904" s="754"/>
      <c r="EB904" s="754"/>
      <c r="HA904" s="756" t="s">
        <v>397</v>
      </c>
      <c r="HB904" s="756" t="s">
        <v>397</v>
      </c>
      <c r="HC904" s="756" t="s">
        <v>397</v>
      </c>
      <c r="HD904" s="756" t="s">
        <v>397</v>
      </c>
      <c r="HE904" s="756" t="s">
        <v>397</v>
      </c>
      <c r="HF904" s="756" t="s">
        <v>397</v>
      </c>
      <c r="HG904" s="756" t="s">
        <v>397</v>
      </c>
      <c r="HH904" s="756" t="s">
        <v>397</v>
      </c>
      <c r="HI904" s="756" t="s">
        <v>397</v>
      </c>
      <c r="HJ904" s="756" t="s">
        <v>397</v>
      </c>
      <c r="HK904"/>
      <c r="HL904"/>
      <c r="HM904"/>
      <c r="HN904" s="756" t="str">
        <f t="shared" si="29"/>
        <v>AUTO PRINT</v>
      </c>
      <c r="HO904"/>
      <c r="HP904" s="757" t="s">
        <v>572</v>
      </c>
      <c r="HQ904" s="757" t="s">
        <v>572</v>
      </c>
      <c r="HR904" s="757" t="s">
        <v>572</v>
      </c>
      <c r="HS904"/>
      <c r="HW904" s="758"/>
      <c r="HX904"/>
      <c r="HY904" s="759" t="s">
        <v>3367</v>
      </c>
      <c r="HZ904" s="759" t="s">
        <v>3367</v>
      </c>
      <c r="IA904" s="759" t="s">
        <v>3367</v>
      </c>
      <c r="IC904" s="760" t="s">
        <v>3368</v>
      </c>
      <c r="ID904" s="760" t="s">
        <v>3368</v>
      </c>
      <c r="IE904" s="760" t="s">
        <v>216</v>
      </c>
      <c r="IF904" s="761" t="s">
        <v>3368</v>
      </c>
      <c r="IG904" s="619" t="str">
        <f t="shared" si="30"/>
        <v>AUTO PRINTING</v>
      </c>
      <c r="II904" s="761" t="s">
        <v>572</v>
      </c>
      <c r="IK904" s="761" t="str">
        <f>IFERROR(VLOOKUP($M904,#REF!,13,0),"IN HOUSE (MANUAL)")</f>
        <v>IN HOUSE (MANUAL)</v>
      </c>
      <c r="IM904" s="760" t="s">
        <v>572</v>
      </c>
      <c r="IN904" s="760" t="s">
        <v>572</v>
      </c>
      <c r="IO904" s="760" t="s">
        <v>572</v>
      </c>
      <c r="IQ904" s="760" t="s">
        <v>572</v>
      </c>
      <c r="IR904" s="760" t="s">
        <v>572</v>
      </c>
      <c r="IT904" s="760" t="s">
        <v>239</v>
      </c>
      <c r="IV904" s="760" t="s">
        <v>572</v>
      </c>
      <c r="IW904" s="760" t="s">
        <v>572</v>
      </c>
      <c r="IY904" s="760" t="s">
        <v>572</v>
      </c>
      <c r="IZ904" s="760" t="s">
        <v>572</v>
      </c>
      <c r="JB904" s="760" t="s">
        <v>572</v>
      </c>
      <c r="JC904" s="760" t="s">
        <v>572</v>
      </c>
      <c r="JE904" s="760">
        <v>0</v>
      </c>
      <c r="JF904" s="760" t="s">
        <v>572</v>
      </c>
    </row>
    <row r="905" spans="1:266" ht="17.25" customHeight="1" x14ac:dyDescent="0.35">
      <c r="A905" s="618" t="s">
        <v>1985</v>
      </c>
      <c r="B905" s="730">
        <v>101</v>
      </c>
      <c r="C905" s="730" t="s">
        <v>1914</v>
      </c>
      <c r="D905" s="730" t="s">
        <v>1914</v>
      </c>
      <c r="E905" s="730">
        <v>15</v>
      </c>
      <c r="F905" s="731" t="s">
        <v>961</v>
      </c>
      <c r="G905" s="732">
        <v>1</v>
      </c>
      <c r="H905" s="733">
        <v>46259</v>
      </c>
      <c r="I905" s="730">
        <v>43</v>
      </c>
      <c r="J905" s="730" t="s">
        <v>308</v>
      </c>
      <c r="K905" s="730">
        <v>43</v>
      </c>
      <c r="L905" s="730" t="s">
        <v>1986</v>
      </c>
      <c r="M905" s="772" t="s">
        <v>1985</v>
      </c>
      <c r="N905" s="772" t="s">
        <v>390</v>
      </c>
      <c r="O905" s="772" t="s">
        <v>390</v>
      </c>
      <c r="P905" s="772" t="s">
        <v>390</v>
      </c>
      <c r="Q905" s="772">
        <v>0</v>
      </c>
      <c r="R905" s="772">
        <v>880</v>
      </c>
      <c r="S905" s="772"/>
      <c r="T905" s="772" t="s">
        <v>1927</v>
      </c>
      <c r="U905" s="772">
        <v>880</v>
      </c>
      <c r="V905" s="772" t="s">
        <v>308</v>
      </c>
      <c r="W905" s="772"/>
      <c r="X905" s="773"/>
      <c r="Y905" s="772"/>
      <c r="Z905" s="774"/>
      <c r="AA905" s="772" t="s">
        <v>32</v>
      </c>
      <c r="AB905" s="772" t="s">
        <v>569</v>
      </c>
      <c r="AC905" s="772" t="s">
        <v>608</v>
      </c>
      <c r="AD905" s="772">
        <v>186</v>
      </c>
      <c r="AE905" s="775">
        <v>186</v>
      </c>
      <c r="AF905" s="776">
        <v>46302</v>
      </c>
      <c r="AG905" s="777"/>
      <c r="AH905" s="777"/>
      <c r="AI905" s="777" t="s">
        <v>308</v>
      </c>
      <c r="AJ905" s="778">
        <v>31</v>
      </c>
      <c r="AK905" s="779"/>
      <c r="AL905" s="778"/>
      <c r="AM905" s="780">
        <v>186</v>
      </c>
      <c r="AN905" s="780"/>
      <c r="AO905" s="780"/>
      <c r="AP905" s="780">
        <v>186</v>
      </c>
      <c r="AQ905" s="780">
        <v>186</v>
      </c>
      <c r="AR905" s="780">
        <v>186</v>
      </c>
      <c r="AS905" s="780"/>
      <c r="AT905" s="780"/>
      <c r="AU905" s="780"/>
      <c r="AV905" s="780"/>
      <c r="AW905" s="780"/>
      <c r="AX905" s="780"/>
      <c r="AY905" s="780"/>
      <c r="AZ905" s="780"/>
      <c r="BA905" s="780"/>
      <c r="BB905" s="780">
        <v>0</v>
      </c>
      <c r="BC905" s="780">
        <v>0</v>
      </c>
      <c r="BD905" s="780">
        <v>0</v>
      </c>
      <c r="BE905" s="780">
        <v>0</v>
      </c>
      <c r="BF905" s="780">
        <v>186</v>
      </c>
      <c r="BG905" s="780">
        <v>0</v>
      </c>
      <c r="BH905" s="780">
        <v>0</v>
      </c>
      <c r="BI905" s="780">
        <v>186</v>
      </c>
      <c r="BJ905" s="780"/>
      <c r="BK905" s="780">
        <v>186</v>
      </c>
      <c r="BL905" s="780">
        <v>186</v>
      </c>
      <c r="BM905" s="780">
        <v>186</v>
      </c>
      <c r="BN905" s="780" t="s">
        <v>308</v>
      </c>
      <c r="BO905" s="780" t="s">
        <v>308</v>
      </c>
      <c r="BP905" s="780" t="s">
        <v>308</v>
      </c>
      <c r="BQ905" s="780" t="s">
        <v>308</v>
      </c>
      <c r="BR905" s="780"/>
      <c r="BS905" s="780">
        <v>186</v>
      </c>
      <c r="BT905" s="780"/>
      <c r="BU905" s="780">
        <v>186</v>
      </c>
      <c r="BV905" s="780">
        <v>186</v>
      </c>
      <c r="BW905" s="780">
        <v>186</v>
      </c>
      <c r="BX905" s="780">
        <v>186</v>
      </c>
      <c r="BY905" s="780">
        <v>186</v>
      </c>
      <c r="BZ905" s="780">
        <v>186</v>
      </c>
      <c r="CA905" s="780"/>
      <c r="CB905" s="780"/>
      <c r="CC905" s="780"/>
      <c r="CD905" s="780"/>
      <c r="CE905" s="780"/>
      <c r="CF905" s="780"/>
      <c r="CG905" s="780"/>
      <c r="CH905" s="780"/>
      <c r="CI905" s="780"/>
      <c r="CJ905" s="780"/>
      <c r="CK905" s="773">
        <v>186</v>
      </c>
      <c r="CL905" s="773">
        <v>186</v>
      </c>
      <c r="CM905" s="773" t="s">
        <v>397</v>
      </c>
      <c r="CN905" s="773" t="s">
        <v>397</v>
      </c>
      <c r="CO905" s="773">
        <v>186</v>
      </c>
      <c r="CP905" s="773">
        <v>186</v>
      </c>
      <c r="CQ905" s="773">
        <v>186</v>
      </c>
      <c r="CR905" s="772">
        <v>186</v>
      </c>
      <c r="CS905" s="781"/>
      <c r="CT905" s="782" t="s">
        <v>308</v>
      </c>
      <c r="CU905" s="783"/>
      <c r="CV905" s="774"/>
      <c r="CW905" s="774"/>
      <c r="CX905" s="782">
        <v>46302</v>
      </c>
      <c r="CY905" s="784" t="s">
        <v>1493</v>
      </c>
      <c r="CZ905" s="784" t="s">
        <v>308</v>
      </c>
      <c r="DA905" s="785">
        <v>46280</v>
      </c>
      <c r="DB905" s="785" t="s">
        <v>615</v>
      </c>
      <c r="DC905" s="785" t="s">
        <v>1820</v>
      </c>
      <c r="DD905" s="785" t="s">
        <v>397</v>
      </c>
      <c r="DE905" s="785" t="s">
        <v>308</v>
      </c>
      <c r="DF905" s="785" t="s">
        <v>308</v>
      </c>
      <c r="DG905" s="785" t="s">
        <v>308</v>
      </c>
      <c r="DH905" s="786" t="s">
        <v>308</v>
      </c>
      <c r="DI905" s="774" t="s">
        <v>397</v>
      </c>
      <c r="DJ905" s="774">
        <v>46288</v>
      </c>
      <c r="DK905" s="774">
        <v>46288</v>
      </c>
      <c r="DL905" s="774">
        <v>46307</v>
      </c>
      <c r="DM905" s="774">
        <v>46307</v>
      </c>
      <c r="DN905" s="774">
        <v>46307</v>
      </c>
      <c r="DO905" s="804" t="s">
        <v>308</v>
      </c>
      <c r="DP905" s="774">
        <v>46318</v>
      </c>
      <c r="DQ905" s="776">
        <v>46318</v>
      </c>
      <c r="DR905" s="774">
        <v>46318</v>
      </c>
      <c r="DS905" s="786">
        <v>46318</v>
      </c>
      <c r="DT905" s="752">
        <v>46318</v>
      </c>
      <c r="DU905" s="753">
        <v>-3</v>
      </c>
      <c r="DV905" s="753" t="s">
        <v>308</v>
      </c>
      <c r="DW905" s="754">
        <v>46314</v>
      </c>
      <c r="DX905" s="755">
        <v>46315</v>
      </c>
      <c r="DY905" s="754" t="e">
        <v>#VALUE!</v>
      </c>
      <c r="DZ905" s="754" t="e">
        <v>#VALUE!</v>
      </c>
      <c r="EA905" s="754"/>
      <c r="EB905" s="754"/>
      <c r="HA905" s="756" t="s">
        <v>397</v>
      </c>
      <c r="HB905" s="756" t="s">
        <v>397</v>
      </c>
      <c r="HC905" s="756" t="s">
        <v>397</v>
      </c>
      <c r="HD905" s="756" t="s">
        <v>397</v>
      </c>
      <c r="HE905" s="756" t="s">
        <v>397</v>
      </c>
      <c r="HF905" s="756" t="s">
        <v>397</v>
      </c>
      <c r="HG905" s="756" t="s">
        <v>397</v>
      </c>
      <c r="HH905" s="756" t="s">
        <v>397</v>
      </c>
      <c r="HI905" s="756" t="s">
        <v>397</v>
      </c>
      <c r="HJ905" s="756" t="s">
        <v>397</v>
      </c>
      <c r="HK905"/>
      <c r="HL905"/>
      <c r="HM905"/>
      <c r="HN905" s="756" t="str">
        <f t="shared" si="29"/>
        <v>AUTO PRINT</v>
      </c>
      <c r="HO905"/>
      <c r="HP905" s="757" t="s">
        <v>572</v>
      </c>
      <c r="HQ905" s="757" t="s">
        <v>572</v>
      </c>
      <c r="HR905" s="757" t="s">
        <v>572</v>
      </c>
      <c r="HS905"/>
      <c r="HW905" s="758"/>
      <c r="HX905"/>
      <c r="HY905" s="759" t="s">
        <v>572</v>
      </c>
      <c r="HZ905" s="759" t="s">
        <v>572</v>
      </c>
      <c r="IA905" s="759" t="s">
        <v>572</v>
      </c>
      <c r="IC905" s="760" t="s">
        <v>572</v>
      </c>
      <c r="ID905" s="760" t="s">
        <v>572</v>
      </c>
      <c r="IE905" s="760" t="s">
        <v>572</v>
      </c>
      <c r="IF905" s="761" t="s">
        <v>572</v>
      </c>
      <c r="IG905" s="619" t="str">
        <f t="shared" si="30"/>
        <v>IN HOUSE (MANUAL)</v>
      </c>
      <c r="II905" s="761" t="s">
        <v>572</v>
      </c>
      <c r="IK905" s="761" t="str">
        <f>IFERROR(VLOOKUP($M905,#REF!,13,0),"IN HOUSE (MANUAL)")</f>
        <v>IN HOUSE (MANUAL)</v>
      </c>
      <c r="IM905" s="760" t="s">
        <v>572</v>
      </c>
      <c r="IN905" s="760" t="s">
        <v>572</v>
      </c>
      <c r="IO905" s="760" t="s">
        <v>572</v>
      </c>
      <c r="IQ905" s="760" t="s">
        <v>572</v>
      </c>
      <c r="IR905" s="760" t="s">
        <v>572</v>
      </c>
      <c r="IT905" s="760" t="s">
        <v>572</v>
      </c>
      <c r="IV905" s="760" t="s">
        <v>572</v>
      </c>
      <c r="IW905" s="760" t="s">
        <v>572</v>
      </c>
      <c r="IY905" s="760" t="s">
        <v>572</v>
      </c>
      <c r="IZ905" s="760" t="s">
        <v>572</v>
      </c>
      <c r="JB905" s="760" t="s">
        <v>572</v>
      </c>
      <c r="JC905" s="760" t="s">
        <v>572</v>
      </c>
      <c r="JE905" s="760" t="s">
        <v>572</v>
      </c>
      <c r="JF905" s="760" t="s">
        <v>572</v>
      </c>
    </row>
    <row r="906" spans="1:266" ht="17.25" customHeight="1" x14ac:dyDescent="0.35">
      <c r="A906" s="618" t="s">
        <v>1987</v>
      </c>
      <c r="B906" s="730">
        <v>102</v>
      </c>
      <c r="C906" s="730" t="s">
        <v>1914</v>
      </c>
      <c r="D906" s="730" t="s">
        <v>1914</v>
      </c>
      <c r="E906" s="730">
        <v>15</v>
      </c>
      <c r="F906" s="731" t="s">
        <v>574</v>
      </c>
      <c r="G906" s="732">
        <v>1</v>
      </c>
      <c r="H906" s="733">
        <v>46261</v>
      </c>
      <c r="I906" s="730">
        <v>43</v>
      </c>
      <c r="J906" s="730" t="s">
        <v>308</v>
      </c>
      <c r="K906" s="730">
        <v>44</v>
      </c>
      <c r="L906" s="730" t="s">
        <v>1988</v>
      </c>
      <c r="M906" s="772" t="s">
        <v>1987</v>
      </c>
      <c r="N906" s="772" t="s">
        <v>390</v>
      </c>
      <c r="O906" s="772" t="s">
        <v>390</v>
      </c>
      <c r="P906" s="772" t="s">
        <v>390</v>
      </c>
      <c r="Q906" s="772">
        <v>0</v>
      </c>
      <c r="R906" s="772">
        <v>880</v>
      </c>
      <c r="S906" s="772"/>
      <c r="T906" s="772" t="s">
        <v>1817</v>
      </c>
      <c r="U906" s="772">
        <v>880</v>
      </c>
      <c r="V906" s="772" t="s">
        <v>308</v>
      </c>
      <c r="W906" s="772"/>
      <c r="X906" s="773"/>
      <c r="Y906" s="772"/>
      <c r="Z906" s="774"/>
      <c r="AA906" s="772" t="s">
        <v>32</v>
      </c>
      <c r="AB906" s="772" t="s">
        <v>569</v>
      </c>
      <c r="AC906" s="772" t="s">
        <v>584</v>
      </c>
      <c r="AD906" s="772">
        <v>180</v>
      </c>
      <c r="AE906" s="864">
        <v>180</v>
      </c>
      <c r="AF906" s="774">
        <v>46314</v>
      </c>
      <c r="AG906" s="777"/>
      <c r="AH906" s="777"/>
      <c r="AI906" s="777" t="s">
        <v>308</v>
      </c>
      <c r="AJ906" s="778">
        <v>32</v>
      </c>
      <c r="AK906" s="779"/>
      <c r="AL906" s="778"/>
      <c r="AM906" s="780">
        <v>180</v>
      </c>
      <c r="AN906" s="780"/>
      <c r="AO906" s="780"/>
      <c r="AP906" s="780">
        <v>180</v>
      </c>
      <c r="AQ906" s="780">
        <v>180</v>
      </c>
      <c r="AR906" s="780">
        <v>180</v>
      </c>
      <c r="AS906" s="780"/>
      <c r="AT906" s="780"/>
      <c r="AU906" s="780"/>
      <c r="AV906" s="780"/>
      <c r="AW906" s="780"/>
      <c r="AX906" s="780"/>
      <c r="AY906" s="780"/>
      <c r="AZ906" s="780"/>
      <c r="BA906" s="780"/>
      <c r="BB906" s="780">
        <v>0</v>
      </c>
      <c r="BC906" s="780">
        <v>0</v>
      </c>
      <c r="BD906" s="780">
        <v>0</v>
      </c>
      <c r="BE906" s="780">
        <v>0</v>
      </c>
      <c r="BF906" s="780">
        <v>180</v>
      </c>
      <c r="BG906" s="780">
        <v>0</v>
      </c>
      <c r="BH906" s="780">
        <v>0</v>
      </c>
      <c r="BI906" s="780">
        <v>180</v>
      </c>
      <c r="BJ906" s="780"/>
      <c r="BK906" s="780">
        <v>180</v>
      </c>
      <c r="BL906" s="780">
        <v>180</v>
      </c>
      <c r="BM906" s="780">
        <v>180</v>
      </c>
      <c r="BN906" s="780" t="s">
        <v>308</v>
      </c>
      <c r="BO906" s="780" t="s">
        <v>308</v>
      </c>
      <c r="BP906" s="780" t="s">
        <v>308</v>
      </c>
      <c r="BQ906" s="780" t="s">
        <v>308</v>
      </c>
      <c r="BR906" s="780"/>
      <c r="BS906" s="780">
        <v>180</v>
      </c>
      <c r="BT906" s="780"/>
      <c r="BU906" s="780">
        <v>180</v>
      </c>
      <c r="BV906" s="780">
        <v>180</v>
      </c>
      <c r="BW906" s="780">
        <v>180</v>
      </c>
      <c r="BX906" s="780">
        <v>180</v>
      </c>
      <c r="BY906" s="780">
        <v>180</v>
      </c>
      <c r="BZ906" s="780">
        <v>180</v>
      </c>
      <c r="CA906" s="780"/>
      <c r="CB906" s="780"/>
      <c r="CC906" s="780"/>
      <c r="CD906" s="780"/>
      <c r="CE906" s="780"/>
      <c r="CF906" s="780"/>
      <c r="CG906" s="780"/>
      <c r="CH906" s="780"/>
      <c r="CI906" s="780"/>
      <c r="CJ906" s="780"/>
      <c r="CK906" s="773">
        <v>180</v>
      </c>
      <c r="CL906" s="773">
        <v>180</v>
      </c>
      <c r="CM906" s="773" t="s">
        <v>397</v>
      </c>
      <c r="CN906" s="773" t="s">
        <v>397</v>
      </c>
      <c r="CO906" s="773">
        <v>180</v>
      </c>
      <c r="CP906" s="773">
        <v>180</v>
      </c>
      <c r="CQ906" s="773">
        <v>180</v>
      </c>
      <c r="CR906" s="772">
        <v>180</v>
      </c>
      <c r="CS906" s="781"/>
      <c r="CT906" s="782" t="s">
        <v>308</v>
      </c>
      <c r="CU906" s="866"/>
      <c r="CV906" s="774"/>
      <c r="CW906" s="774"/>
      <c r="CX906" s="865">
        <v>46314</v>
      </c>
      <c r="CY906" s="784" t="s">
        <v>1493</v>
      </c>
      <c r="CZ906" s="784" t="s">
        <v>308</v>
      </c>
      <c r="DA906" s="785">
        <v>46287</v>
      </c>
      <c r="DB906" s="785" t="s">
        <v>615</v>
      </c>
      <c r="DC906" s="785" t="s">
        <v>1535</v>
      </c>
      <c r="DD906" s="785" t="s">
        <v>397</v>
      </c>
      <c r="DE906" s="785" t="s">
        <v>308</v>
      </c>
      <c r="DF906" s="785" t="s">
        <v>308</v>
      </c>
      <c r="DG906" s="785" t="s">
        <v>308</v>
      </c>
      <c r="DH906" s="786" t="s">
        <v>308</v>
      </c>
      <c r="DI906" s="774" t="s">
        <v>397</v>
      </c>
      <c r="DJ906" s="774">
        <v>46288</v>
      </c>
      <c r="DK906" s="774" t="s">
        <v>397</v>
      </c>
      <c r="DL906" s="774">
        <v>46307</v>
      </c>
      <c r="DM906" s="774">
        <v>46307</v>
      </c>
      <c r="DN906" s="774">
        <v>46307</v>
      </c>
      <c r="DO906" s="787" t="s">
        <v>308</v>
      </c>
      <c r="DP906" s="774">
        <v>46325</v>
      </c>
      <c r="DQ906" s="774">
        <v>46325</v>
      </c>
      <c r="DR906" s="774">
        <v>46325</v>
      </c>
      <c r="DS906" s="786">
        <v>46325</v>
      </c>
      <c r="DT906" s="752">
        <v>46325</v>
      </c>
      <c r="DU906" s="753">
        <v>-10</v>
      </c>
      <c r="DV906" s="753" t="s">
        <v>308</v>
      </c>
      <c r="DW906" s="754">
        <v>46315</v>
      </c>
      <c r="DX906" s="755">
        <v>46315</v>
      </c>
      <c r="DY906" s="754" t="e">
        <v>#VALUE!</v>
      </c>
      <c r="DZ906" s="754" t="e">
        <v>#VALUE!</v>
      </c>
      <c r="EA906" s="754"/>
      <c r="EB906" s="754"/>
      <c r="HA906" s="756" t="s">
        <v>397</v>
      </c>
      <c r="HB906" s="756" t="s">
        <v>397</v>
      </c>
      <c r="HC906" s="756" t="s">
        <v>397</v>
      </c>
      <c r="HD906" s="756" t="s">
        <v>397</v>
      </c>
      <c r="HE906" s="756" t="s">
        <v>397</v>
      </c>
      <c r="HF906" s="756" t="s">
        <v>397</v>
      </c>
      <c r="HG906" s="756" t="s">
        <v>397</v>
      </c>
      <c r="HH906" s="756" t="s">
        <v>397</v>
      </c>
      <c r="HI906" s="756" t="s">
        <v>397</v>
      </c>
      <c r="HJ906" s="756" t="s">
        <v>397</v>
      </c>
      <c r="HK906"/>
      <c r="HL906"/>
      <c r="HM906"/>
      <c r="HN906" s="756" t="str">
        <f t="shared" si="29"/>
        <v>AUTO PRINT</v>
      </c>
      <c r="HO906"/>
      <c r="HP906" s="757" t="s">
        <v>572</v>
      </c>
      <c r="HQ906" s="757" t="s">
        <v>572</v>
      </c>
      <c r="HR906" s="757" t="s">
        <v>572</v>
      </c>
      <c r="HS906"/>
      <c r="HW906" s="758"/>
      <c r="HX906"/>
      <c r="HY906" s="759" t="s">
        <v>572</v>
      </c>
      <c r="HZ906" s="759" t="s">
        <v>572</v>
      </c>
      <c r="IA906" s="759" t="s">
        <v>572</v>
      </c>
      <c r="IC906" s="760" t="s">
        <v>572</v>
      </c>
      <c r="ID906" s="760" t="s">
        <v>572</v>
      </c>
      <c r="IE906" s="760" t="s">
        <v>572</v>
      </c>
      <c r="IF906" s="761" t="s">
        <v>572</v>
      </c>
      <c r="IG906" s="619" t="str">
        <f t="shared" si="30"/>
        <v>IN HOUSE (MANUAL)</v>
      </c>
      <c r="II906" s="761" t="s">
        <v>572</v>
      </c>
      <c r="IK906" s="761" t="str">
        <f>IFERROR(VLOOKUP($M906,#REF!,13,0),"IN HOUSE (MANUAL)")</f>
        <v>IN HOUSE (MANUAL)</v>
      </c>
      <c r="IM906" s="760" t="s">
        <v>572</v>
      </c>
      <c r="IN906" s="760" t="s">
        <v>572</v>
      </c>
      <c r="IO906" s="760" t="s">
        <v>572</v>
      </c>
      <c r="IQ906" s="760" t="s">
        <v>572</v>
      </c>
      <c r="IR906" s="760" t="s">
        <v>572</v>
      </c>
      <c r="IT906" s="760" t="s">
        <v>572</v>
      </c>
      <c r="IV906" s="760" t="s">
        <v>572</v>
      </c>
      <c r="IW906" s="760" t="s">
        <v>572</v>
      </c>
      <c r="IY906" s="760" t="s">
        <v>572</v>
      </c>
      <c r="IZ906" s="760" t="s">
        <v>572</v>
      </c>
      <c r="JB906" s="760" t="s">
        <v>572</v>
      </c>
      <c r="JC906" s="760" t="s">
        <v>572</v>
      </c>
      <c r="JE906" s="760" t="s">
        <v>572</v>
      </c>
      <c r="JF906" s="760" t="s">
        <v>572</v>
      </c>
    </row>
    <row r="907" spans="1:266" ht="17.25" customHeight="1" x14ac:dyDescent="0.35">
      <c r="A907" s="618" t="s">
        <v>1989</v>
      </c>
      <c r="B907" s="730">
        <v>103</v>
      </c>
      <c r="C907" s="730" t="s">
        <v>1914</v>
      </c>
      <c r="D907" s="730" t="s">
        <v>1914</v>
      </c>
      <c r="E907" s="730">
        <v>15</v>
      </c>
      <c r="F907" s="731" t="s">
        <v>574</v>
      </c>
      <c r="G907" s="732">
        <v>1</v>
      </c>
      <c r="H907" s="733">
        <v>46261</v>
      </c>
      <c r="I907" s="730">
        <v>43</v>
      </c>
      <c r="J907" s="730" t="s">
        <v>308</v>
      </c>
      <c r="K907" s="730">
        <v>44</v>
      </c>
      <c r="L907" s="730" t="s">
        <v>1990</v>
      </c>
      <c r="M907" s="868" t="s">
        <v>1989</v>
      </c>
      <c r="N907" s="868" t="s">
        <v>390</v>
      </c>
      <c r="O907" s="868" t="s">
        <v>390</v>
      </c>
      <c r="P907" s="868" t="s">
        <v>390</v>
      </c>
      <c r="Q907" s="868">
        <v>0</v>
      </c>
      <c r="R907" s="868">
        <v>880</v>
      </c>
      <c r="S907" s="868"/>
      <c r="T907" s="868" t="s">
        <v>1817</v>
      </c>
      <c r="U907" s="868">
        <v>880</v>
      </c>
      <c r="V907" s="868" t="s">
        <v>308</v>
      </c>
      <c r="W907" s="868"/>
      <c r="X907" s="867"/>
      <c r="Y907" s="868"/>
      <c r="Z907" s="776"/>
      <c r="AA907" s="868" t="s">
        <v>32</v>
      </c>
      <c r="AB907" s="868" t="s">
        <v>569</v>
      </c>
      <c r="AC907" s="868" t="s">
        <v>589</v>
      </c>
      <c r="AD907" s="868">
        <v>1584</v>
      </c>
      <c r="AE907" s="775">
        <v>1584</v>
      </c>
      <c r="AF907" s="776">
        <v>46314</v>
      </c>
      <c r="AG907" s="777"/>
      <c r="AH907" s="777"/>
      <c r="AI907" s="777" t="s">
        <v>308</v>
      </c>
      <c r="AJ907" s="778">
        <v>33</v>
      </c>
      <c r="AK907" s="779"/>
      <c r="AL907" s="778"/>
      <c r="AM907" s="780">
        <v>1584</v>
      </c>
      <c r="AN907" s="780"/>
      <c r="AO907" s="780"/>
      <c r="AP907" s="780">
        <v>1584</v>
      </c>
      <c r="AQ907" s="780">
        <v>1584</v>
      </c>
      <c r="AR907" s="780">
        <v>1584</v>
      </c>
      <c r="AS907" s="780"/>
      <c r="AT907" s="780"/>
      <c r="AU907" s="780"/>
      <c r="AV907" s="780"/>
      <c r="AW907" s="780"/>
      <c r="AX907" s="780"/>
      <c r="AY907" s="780"/>
      <c r="AZ907" s="780"/>
      <c r="BA907" s="780"/>
      <c r="BB907" s="780">
        <v>0</v>
      </c>
      <c r="BC907" s="780">
        <v>0</v>
      </c>
      <c r="BD907" s="780">
        <v>0</v>
      </c>
      <c r="BE907" s="780">
        <v>0</v>
      </c>
      <c r="BF907" s="780">
        <v>1584</v>
      </c>
      <c r="BG907" s="780">
        <v>0</v>
      </c>
      <c r="BH907" s="780">
        <v>0</v>
      </c>
      <c r="BI907" s="780">
        <v>1584</v>
      </c>
      <c r="BJ907" s="780"/>
      <c r="BK907" s="780">
        <v>1584</v>
      </c>
      <c r="BL907" s="780">
        <v>1584</v>
      </c>
      <c r="BM907" s="780">
        <v>1584</v>
      </c>
      <c r="BN907" s="780" t="s">
        <v>308</v>
      </c>
      <c r="BO907" s="780" t="s">
        <v>308</v>
      </c>
      <c r="BP907" s="780" t="s">
        <v>308</v>
      </c>
      <c r="BQ907" s="780" t="s">
        <v>308</v>
      </c>
      <c r="BR907" s="780"/>
      <c r="BS907" s="780">
        <v>1584</v>
      </c>
      <c r="BT907" s="780"/>
      <c r="BU907" s="780">
        <v>1584</v>
      </c>
      <c r="BV907" s="780">
        <v>1584</v>
      </c>
      <c r="BW907" s="780">
        <v>1584</v>
      </c>
      <c r="BX907" s="780">
        <v>1584</v>
      </c>
      <c r="BY907" s="780">
        <v>1584</v>
      </c>
      <c r="BZ907" s="780">
        <v>1584</v>
      </c>
      <c r="CA907" s="780"/>
      <c r="CB907" s="780"/>
      <c r="CC907" s="780"/>
      <c r="CD907" s="780"/>
      <c r="CE907" s="780"/>
      <c r="CF907" s="780"/>
      <c r="CG907" s="780"/>
      <c r="CH907" s="780"/>
      <c r="CI907" s="780"/>
      <c r="CJ907" s="780"/>
      <c r="CK907" s="773">
        <v>1584</v>
      </c>
      <c r="CL907" s="773">
        <v>1584</v>
      </c>
      <c r="CM907" s="773" t="s">
        <v>397</v>
      </c>
      <c r="CN907" s="773" t="s">
        <v>397</v>
      </c>
      <c r="CO907" s="773">
        <v>1584</v>
      </c>
      <c r="CP907" s="773">
        <v>1584</v>
      </c>
      <c r="CQ907" s="773">
        <v>1584</v>
      </c>
      <c r="CR907" s="772">
        <v>1584</v>
      </c>
      <c r="CS907" s="869"/>
      <c r="CT907" s="782" t="s">
        <v>308</v>
      </c>
      <c r="CU907" s="783"/>
      <c r="CV907" s="776"/>
      <c r="CW907" s="776"/>
      <c r="CX907" s="782">
        <v>46314</v>
      </c>
      <c r="CY907" s="784" t="s">
        <v>1493</v>
      </c>
      <c r="CZ907" s="784" t="s">
        <v>308</v>
      </c>
      <c r="DA907" s="785">
        <v>46287</v>
      </c>
      <c r="DB907" s="785" t="s">
        <v>615</v>
      </c>
      <c r="DC907" s="785" t="s">
        <v>1535</v>
      </c>
      <c r="DD907" s="785" t="s">
        <v>397</v>
      </c>
      <c r="DE907" s="871" t="s">
        <v>308</v>
      </c>
      <c r="DF907" s="871" t="s">
        <v>308</v>
      </c>
      <c r="DG907" s="871" t="s">
        <v>308</v>
      </c>
      <c r="DH907" s="872" t="s">
        <v>308</v>
      </c>
      <c r="DI907" s="776" t="s">
        <v>397</v>
      </c>
      <c r="DJ907" s="776">
        <v>46288</v>
      </c>
      <c r="DK907" s="776" t="s">
        <v>397</v>
      </c>
      <c r="DL907" s="776">
        <v>46308</v>
      </c>
      <c r="DM907" s="776">
        <v>46308</v>
      </c>
      <c r="DN907" s="776">
        <v>46308</v>
      </c>
      <c r="DO907" s="936" t="s">
        <v>308</v>
      </c>
      <c r="DP907" s="776">
        <v>46325</v>
      </c>
      <c r="DQ907" s="776">
        <v>46325</v>
      </c>
      <c r="DR907" s="776">
        <v>46325</v>
      </c>
      <c r="DS907" s="872">
        <v>46325</v>
      </c>
      <c r="DT907" s="752">
        <v>46325</v>
      </c>
      <c r="DU907" s="753">
        <v>-8</v>
      </c>
      <c r="DV907" s="753" t="s">
        <v>308</v>
      </c>
      <c r="DW907" s="754">
        <v>46315</v>
      </c>
      <c r="DX907" s="755">
        <v>46317</v>
      </c>
      <c r="DY907" s="754" t="e">
        <v>#VALUE!</v>
      </c>
      <c r="DZ907" s="754" t="e">
        <v>#VALUE!</v>
      </c>
      <c r="EA907" s="754"/>
      <c r="EB907" s="754"/>
      <c r="HA907" s="756" t="s">
        <v>397</v>
      </c>
      <c r="HB907" s="756" t="s">
        <v>397</v>
      </c>
      <c r="HC907" s="756" t="s">
        <v>397</v>
      </c>
      <c r="HD907" s="756" t="s">
        <v>397</v>
      </c>
      <c r="HE907" s="756" t="s">
        <v>397</v>
      </c>
      <c r="HF907" s="756" t="s">
        <v>397</v>
      </c>
      <c r="HG907" s="756" t="s">
        <v>397</v>
      </c>
      <c r="HH907" s="756" t="s">
        <v>397</v>
      </c>
      <c r="HI907" s="756" t="s">
        <v>397</v>
      </c>
      <c r="HJ907" s="756" t="s">
        <v>397</v>
      </c>
      <c r="HK907"/>
      <c r="HL907"/>
      <c r="HM907"/>
      <c r="HN907" s="756" t="str">
        <f t="shared" si="29"/>
        <v>AUTO PRINT</v>
      </c>
      <c r="HO907"/>
      <c r="HP907" s="757" t="s">
        <v>572</v>
      </c>
      <c r="HQ907" s="757" t="s">
        <v>572</v>
      </c>
      <c r="HR907" s="757" t="s">
        <v>572</v>
      </c>
      <c r="HS907"/>
      <c r="HW907" s="758"/>
      <c r="HX907"/>
      <c r="HY907" s="759" t="s">
        <v>572</v>
      </c>
      <c r="HZ907" s="759" t="s">
        <v>572</v>
      </c>
      <c r="IA907" s="759" t="s">
        <v>572</v>
      </c>
      <c r="IC907" s="760" t="s">
        <v>572</v>
      </c>
      <c r="ID907" s="760" t="s">
        <v>572</v>
      </c>
      <c r="IE907" s="760" t="s">
        <v>572</v>
      </c>
      <c r="IF907" s="761" t="s">
        <v>572</v>
      </c>
      <c r="IG907" s="619" t="str">
        <f t="shared" si="30"/>
        <v>IN HOUSE (MANUAL)</v>
      </c>
      <c r="II907" s="761" t="s">
        <v>572</v>
      </c>
      <c r="IK907" s="761" t="str">
        <f>IFERROR(VLOOKUP($M907,#REF!,13,0),"IN HOUSE (MANUAL)")</f>
        <v>IN HOUSE (MANUAL)</v>
      </c>
      <c r="IM907" s="760" t="s">
        <v>572</v>
      </c>
      <c r="IN907" s="760" t="s">
        <v>572</v>
      </c>
      <c r="IO907" s="760" t="s">
        <v>572</v>
      </c>
      <c r="IQ907" s="760" t="s">
        <v>572</v>
      </c>
      <c r="IR907" s="760" t="s">
        <v>572</v>
      </c>
      <c r="IT907" s="760" t="s">
        <v>572</v>
      </c>
      <c r="IV907" s="760" t="s">
        <v>572</v>
      </c>
      <c r="IW907" s="760" t="s">
        <v>572</v>
      </c>
      <c r="IY907" s="760" t="s">
        <v>572</v>
      </c>
      <c r="IZ907" s="760" t="s">
        <v>572</v>
      </c>
      <c r="JB907" s="760" t="s">
        <v>572</v>
      </c>
      <c r="JC907" s="760" t="s">
        <v>572</v>
      </c>
      <c r="JE907" s="760" t="s">
        <v>572</v>
      </c>
      <c r="JF907" s="760" t="s">
        <v>572</v>
      </c>
    </row>
    <row r="908" spans="1:266" ht="17.25" customHeight="1" x14ac:dyDescent="0.35">
      <c r="A908" s="618" t="s">
        <v>1991</v>
      </c>
      <c r="B908" s="730">
        <v>104</v>
      </c>
      <c r="C908" s="730" t="s">
        <v>1914</v>
      </c>
      <c r="D908" s="730" t="s">
        <v>1914</v>
      </c>
      <c r="E908" s="730">
        <v>15</v>
      </c>
      <c r="F908" s="731" t="s">
        <v>574</v>
      </c>
      <c r="G908" s="732">
        <v>1</v>
      </c>
      <c r="H908" s="733">
        <v>46261</v>
      </c>
      <c r="I908" s="730">
        <v>43</v>
      </c>
      <c r="J908" s="730" t="s">
        <v>308</v>
      </c>
      <c r="K908" s="730">
        <v>44</v>
      </c>
      <c r="L908" s="730" t="s">
        <v>1992</v>
      </c>
      <c r="M908" s="772" t="s">
        <v>1991</v>
      </c>
      <c r="N908" s="868" t="s">
        <v>390</v>
      </c>
      <c r="O908" s="868" t="s">
        <v>390</v>
      </c>
      <c r="P908" s="868" t="s">
        <v>390</v>
      </c>
      <c r="Q908" s="868">
        <v>0</v>
      </c>
      <c r="R908" s="772">
        <v>880</v>
      </c>
      <c r="S908" s="772"/>
      <c r="T908" s="772" t="s">
        <v>1817</v>
      </c>
      <c r="U908" s="772">
        <v>880</v>
      </c>
      <c r="V908" s="772" t="s">
        <v>308</v>
      </c>
      <c r="W908" s="772"/>
      <c r="X908" s="773"/>
      <c r="Y908" s="772"/>
      <c r="Z908" s="774"/>
      <c r="AA908" s="772" t="s">
        <v>32</v>
      </c>
      <c r="AB908" s="772" t="s">
        <v>569</v>
      </c>
      <c r="AC908" s="772" t="s">
        <v>751</v>
      </c>
      <c r="AD908" s="772">
        <v>516</v>
      </c>
      <c r="AE908" s="864">
        <v>516</v>
      </c>
      <c r="AF908" s="774">
        <v>46314</v>
      </c>
      <c r="AG908" s="777"/>
      <c r="AH908" s="777"/>
      <c r="AI908" s="777" t="s">
        <v>308</v>
      </c>
      <c r="AJ908" s="778">
        <v>34</v>
      </c>
      <c r="AK908" s="779"/>
      <c r="AL908" s="778"/>
      <c r="AM908" s="780">
        <v>516</v>
      </c>
      <c r="AN908" s="780"/>
      <c r="AO908" s="780"/>
      <c r="AP908" s="780">
        <v>516</v>
      </c>
      <c r="AQ908" s="780">
        <v>516</v>
      </c>
      <c r="AR908" s="780">
        <v>516</v>
      </c>
      <c r="AS908" s="780"/>
      <c r="AT908" s="780"/>
      <c r="AU908" s="780"/>
      <c r="AV908" s="780"/>
      <c r="AW908" s="780"/>
      <c r="AX908" s="780"/>
      <c r="AY908" s="780"/>
      <c r="AZ908" s="780"/>
      <c r="BA908" s="780"/>
      <c r="BB908" s="780">
        <v>0</v>
      </c>
      <c r="BC908" s="780">
        <v>0</v>
      </c>
      <c r="BD908" s="780">
        <v>0</v>
      </c>
      <c r="BE908" s="780">
        <v>0</v>
      </c>
      <c r="BF908" s="780">
        <v>516</v>
      </c>
      <c r="BG908" s="780">
        <v>0</v>
      </c>
      <c r="BH908" s="780">
        <v>0</v>
      </c>
      <c r="BI908" s="780">
        <v>516</v>
      </c>
      <c r="BJ908" s="780"/>
      <c r="BK908" s="780">
        <v>516</v>
      </c>
      <c r="BL908" s="780">
        <v>516</v>
      </c>
      <c r="BM908" s="780">
        <v>516</v>
      </c>
      <c r="BN908" s="780" t="s">
        <v>308</v>
      </c>
      <c r="BO908" s="780" t="s">
        <v>308</v>
      </c>
      <c r="BP908" s="780" t="s">
        <v>308</v>
      </c>
      <c r="BQ908" s="780" t="s">
        <v>308</v>
      </c>
      <c r="BR908" s="780"/>
      <c r="BS908" s="780">
        <v>516</v>
      </c>
      <c r="BT908" s="780"/>
      <c r="BU908" s="780">
        <v>516</v>
      </c>
      <c r="BV908" s="780">
        <v>516</v>
      </c>
      <c r="BW908" s="780">
        <v>516</v>
      </c>
      <c r="BX908" s="780">
        <v>516</v>
      </c>
      <c r="BY908" s="780">
        <v>516</v>
      </c>
      <c r="BZ908" s="780">
        <v>516</v>
      </c>
      <c r="CA908" s="780"/>
      <c r="CB908" s="780"/>
      <c r="CC908" s="780"/>
      <c r="CD908" s="780"/>
      <c r="CE908" s="780"/>
      <c r="CF908" s="780"/>
      <c r="CG908" s="780"/>
      <c r="CH908" s="780"/>
      <c r="CI908" s="780"/>
      <c r="CJ908" s="780"/>
      <c r="CK908" s="773">
        <v>516</v>
      </c>
      <c r="CL908" s="773">
        <v>516</v>
      </c>
      <c r="CM908" s="773" t="s">
        <v>397</v>
      </c>
      <c r="CN908" s="867" t="s">
        <v>397</v>
      </c>
      <c r="CO908" s="867">
        <v>516</v>
      </c>
      <c r="CP908" s="867">
        <v>516</v>
      </c>
      <c r="CQ908" s="773">
        <v>516</v>
      </c>
      <c r="CR908" s="772">
        <v>516</v>
      </c>
      <c r="CS908" s="781"/>
      <c r="CT908" s="782" t="s">
        <v>308</v>
      </c>
      <c r="CU908" s="783"/>
      <c r="CV908" s="774"/>
      <c r="CW908" s="774"/>
      <c r="CX908" s="865">
        <v>46314</v>
      </c>
      <c r="CY908" s="784" t="s">
        <v>1493</v>
      </c>
      <c r="CZ908" s="784" t="s">
        <v>308</v>
      </c>
      <c r="DA908" s="785">
        <v>46287</v>
      </c>
      <c r="DB908" s="785" t="s">
        <v>615</v>
      </c>
      <c r="DC908" s="785" t="s">
        <v>1535</v>
      </c>
      <c r="DD908" s="785" t="s">
        <v>397</v>
      </c>
      <c r="DE908" s="785" t="s">
        <v>308</v>
      </c>
      <c r="DF908" s="785" t="s">
        <v>308</v>
      </c>
      <c r="DG908" s="785" t="s">
        <v>308</v>
      </c>
      <c r="DH908" s="786" t="s">
        <v>308</v>
      </c>
      <c r="DI908" s="774" t="s">
        <v>397</v>
      </c>
      <c r="DJ908" s="774">
        <v>46288</v>
      </c>
      <c r="DK908" s="774" t="s">
        <v>397</v>
      </c>
      <c r="DL908" s="774">
        <v>46310</v>
      </c>
      <c r="DM908" s="774">
        <v>46310</v>
      </c>
      <c r="DN908" s="774">
        <v>46310</v>
      </c>
      <c r="DO908" s="804" t="s">
        <v>308</v>
      </c>
      <c r="DP908" s="774">
        <v>46325</v>
      </c>
      <c r="DQ908" s="774">
        <v>46325</v>
      </c>
      <c r="DR908" s="774">
        <v>46325</v>
      </c>
      <c r="DS908" s="786">
        <v>46325</v>
      </c>
      <c r="DT908" s="752">
        <v>46325</v>
      </c>
      <c r="DU908" s="753">
        <v>-7</v>
      </c>
      <c r="DV908" s="753" t="s">
        <v>308</v>
      </c>
      <c r="DW908" s="754">
        <v>46317</v>
      </c>
      <c r="DX908" s="755">
        <v>46318</v>
      </c>
      <c r="DY908" s="754" t="e">
        <v>#VALUE!</v>
      </c>
      <c r="DZ908" s="754" t="e">
        <v>#VALUE!</v>
      </c>
      <c r="EA908" s="754"/>
      <c r="EB908" s="754"/>
      <c r="HA908" s="756" t="s">
        <v>397</v>
      </c>
      <c r="HB908" s="756" t="s">
        <v>397</v>
      </c>
      <c r="HC908" s="756" t="s">
        <v>397</v>
      </c>
      <c r="HD908" s="756" t="s">
        <v>397</v>
      </c>
      <c r="HE908" s="756" t="s">
        <v>397</v>
      </c>
      <c r="HF908" s="756" t="s">
        <v>397</v>
      </c>
      <c r="HG908" s="756" t="s">
        <v>397</v>
      </c>
      <c r="HH908" s="756" t="s">
        <v>397</v>
      </c>
      <c r="HI908" s="756" t="s">
        <v>397</v>
      </c>
      <c r="HJ908" s="756" t="s">
        <v>397</v>
      </c>
      <c r="HK908"/>
      <c r="HL908"/>
      <c r="HM908"/>
      <c r="HN908" s="756" t="str">
        <f t="shared" si="29"/>
        <v>AUTO PRINT</v>
      </c>
      <c r="HO908"/>
      <c r="HP908" s="757" t="s">
        <v>572</v>
      </c>
      <c r="HQ908" s="757" t="s">
        <v>572</v>
      </c>
      <c r="HR908" s="757" t="s">
        <v>572</v>
      </c>
      <c r="HS908"/>
      <c r="HW908" s="758"/>
      <c r="HX908"/>
      <c r="HY908" s="759" t="s">
        <v>572</v>
      </c>
      <c r="HZ908" s="759" t="s">
        <v>572</v>
      </c>
      <c r="IA908" s="759" t="s">
        <v>572</v>
      </c>
      <c r="IC908" s="760" t="s">
        <v>572</v>
      </c>
      <c r="ID908" s="760" t="s">
        <v>572</v>
      </c>
      <c r="IE908" s="760" t="s">
        <v>572</v>
      </c>
      <c r="IF908" s="761" t="s">
        <v>572</v>
      </c>
      <c r="IG908" s="619" t="str">
        <f t="shared" si="30"/>
        <v>IN HOUSE (MANUAL)</v>
      </c>
      <c r="II908" s="761" t="s">
        <v>572</v>
      </c>
      <c r="IK908" s="761" t="str">
        <f>IFERROR(VLOOKUP($M908,#REF!,13,0),"IN HOUSE (MANUAL)")</f>
        <v>IN HOUSE (MANUAL)</v>
      </c>
      <c r="IM908" s="760" t="s">
        <v>572</v>
      </c>
      <c r="IN908" s="760" t="s">
        <v>572</v>
      </c>
      <c r="IO908" s="760" t="s">
        <v>572</v>
      </c>
      <c r="IQ908" s="760" t="s">
        <v>572</v>
      </c>
      <c r="IR908" s="760" t="s">
        <v>572</v>
      </c>
      <c r="IT908" s="760" t="s">
        <v>572</v>
      </c>
      <c r="IV908" s="760" t="s">
        <v>572</v>
      </c>
      <c r="IW908" s="760" t="s">
        <v>572</v>
      </c>
      <c r="IY908" s="760" t="s">
        <v>572</v>
      </c>
      <c r="IZ908" s="760" t="s">
        <v>572</v>
      </c>
      <c r="JB908" s="760" t="s">
        <v>572</v>
      </c>
      <c r="JC908" s="760" t="s">
        <v>572</v>
      </c>
      <c r="JE908" s="760" t="s">
        <v>572</v>
      </c>
      <c r="JF908" s="760" t="s">
        <v>572</v>
      </c>
    </row>
    <row r="909" spans="1:266" ht="17.25" customHeight="1" x14ac:dyDescent="0.35">
      <c r="A909" s="618" t="s">
        <v>1993</v>
      </c>
      <c r="B909" s="730">
        <v>105</v>
      </c>
      <c r="C909" s="730" t="s">
        <v>1914</v>
      </c>
      <c r="D909" s="730" t="s">
        <v>1914</v>
      </c>
      <c r="E909" s="730">
        <v>15</v>
      </c>
      <c r="F909" s="731" t="s">
        <v>961</v>
      </c>
      <c r="G909" s="732">
        <v>1</v>
      </c>
      <c r="H909" s="826">
        <v>46259</v>
      </c>
      <c r="I909" s="730">
        <v>44</v>
      </c>
      <c r="J909" s="730" t="s">
        <v>308</v>
      </c>
      <c r="K909" s="730">
        <v>46</v>
      </c>
      <c r="L909" s="730" t="s">
        <v>1994</v>
      </c>
      <c r="M909" s="805" t="s">
        <v>1993</v>
      </c>
      <c r="N909" s="907" t="s">
        <v>390</v>
      </c>
      <c r="O909" s="907" t="s">
        <v>390</v>
      </c>
      <c r="P909" s="907" t="s">
        <v>390</v>
      </c>
      <c r="Q909" s="907">
        <v>0</v>
      </c>
      <c r="R909" s="805">
        <v>880</v>
      </c>
      <c r="S909" s="907"/>
      <c r="T909" s="805" t="s">
        <v>1831</v>
      </c>
      <c r="U909" s="805">
        <v>880</v>
      </c>
      <c r="V909" s="805" t="s">
        <v>308</v>
      </c>
      <c r="W909" s="805"/>
      <c r="X909" s="806"/>
      <c r="Y909" s="805"/>
      <c r="Z909" s="807"/>
      <c r="AA909" s="805" t="s">
        <v>32</v>
      </c>
      <c r="AB909" s="805" t="s">
        <v>569</v>
      </c>
      <c r="AC909" s="805" t="s">
        <v>584</v>
      </c>
      <c r="AD909" s="805">
        <v>636</v>
      </c>
      <c r="AE909" s="903">
        <v>636</v>
      </c>
      <c r="AF909" s="807">
        <v>46314</v>
      </c>
      <c r="AG909" s="810"/>
      <c r="AH909" s="810"/>
      <c r="AI909" s="810" t="s">
        <v>308</v>
      </c>
      <c r="AJ909" s="811">
        <v>35</v>
      </c>
      <c r="AK909" s="812"/>
      <c r="AL909" s="811"/>
      <c r="AM909" s="813">
        <v>636</v>
      </c>
      <c r="AN909" s="813"/>
      <c r="AO909" s="813"/>
      <c r="AP909" s="813">
        <v>636</v>
      </c>
      <c r="AQ909" s="813">
        <v>636</v>
      </c>
      <c r="AR909" s="813">
        <v>636</v>
      </c>
      <c r="AS909" s="813"/>
      <c r="AT909" s="813"/>
      <c r="AU909" s="813"/>
      <c r="AV909" s="813"/>
      <c r="AW909" s="813"/>
      <c r="AX909" s="813"/>
      <c r="AY909" s="813"/>
      <c r="AZ909" s="813"/>
      <c r="BA909" s="813"/>
      <c r="BB909" s="813">
        <v>0</v>
      </c>
      <c r="BC909" s="813">
        <v>0</v>
      </c>
      <c r="BD909" s="813">
        <v>0</v>
      </c>
      <c r="BE909" s="813">
        <v>0</v>
      </c>
      <c r="BF909" s="813">
        <v>636</v>
      </c>
      <c r="BG909" s="813">
        <v>0</v>
      </c>
      <c r="BH909" s="813">
        <v>0</v>
      </c>
      <c r="BI909" s="813">
        <v>636</v>
      </c>
      <c r="BJ909" s="813"/>
      <c r="BK909" s="813">
        <v>636</v>
      </c>
      <c r="BL909" s="813">
        <v>636</v>
      </c>
      <c r="BM909" s="813">
        <v>636</v>
      </c>
      <c r="BN909" s="813" t="s">
        <v>308</v>
      </c>
      <c r="BO909" s="813" t="s">
        <v>308</v>
      </c>
      <c r="BP909" s="813" t="s">
        <v>308</v>
      </c>
      <c r="BQ909" s="813" t="s">
        <v>308</v>
      </c>
      <c r="BR909" s="813"/>
      <c r="BS909" s="813">
        <v>636</v>
      </c>
      <c r="BT909" s="813"/>
      <c r="BU909" s="813">
        <v>636</v>
      </c>
      <c r="BV909" s="813">
        <v>636</v>
      </c>
      <c r="BW909" s="813">
        <v>636</v>
      </c>
      <c r="BX909" s="813">
        <v>636</v>
      </c>
      <c r="BY909" s="813">
        <v>636</v>
      </c>
      <c r="BZ909" s="813">
        <v>636</v>
      </c>
      <c r="CA909" s="813"/>
      <c r="CB909" s="813"/>
      <c r="CC909" s="813"/>
      <c r="CD909" s="813"/>
      <c r="CE909" s="813"/>
      <c r="CF909" s="813"/>
      <c r="CG909" s="813"/>
      <c r="CH909" s="813"/>
      <c r="CI909" s="813"/>
      <c r="CJ909" s="813"/>
      <c r="CK909" s="806">
        <v>636</v>
      </c>
      <c r="CL909" s="806">
        <v>636</v>
      </c>
      <c r="CM909" s="806" t="s">
        <v>397</v>
      </c>
      <c r="CN909" s="806" t="s">
        <v>397</v>
      </c>
      <c r="CO909" s="806">
        <v>636</v>
      </c>
      <c r="CP909" s="806">
        <v>636</v>
      </c>
      <c r="CQ909" s="806">
        <v>636</v>
      </c>
      <c r="CR909" s="805">
        <v>636</v>
      </c>
      <c r="CS909" s="814"/>
      <c r="CT909" s="905" t="s">
        <v>308</v>
      </c>
      <c r="CU909" s="906"/>
      <c r="CV909" s="807"/>
      <c r="CW909" s="950"/>
      <c r="CX909" s="905">
        <v>46314</v>
      </c>
      <c r="CY909" s="817" t="s">
        <v>1493</v>
      </c>
      <c r="CZ909" s="817" t="s">
        <v>308</v>
      </c>
      <c r="DA909" s="818">
        <v>46287</v>
      </c>
      <c r="DB909" s="818" t="s">
        <v>615</v>
      </c>
      <c r="DC909" s="818" t="s">
        <v>1535</v>
      </c>
      <c r="DD909" s="818" t="s">
        <v>397</v>
      </c>
      <c r="DE909" s="818" t="s">
        <v>308</v>
      </c>
      <c r="DF909" s="818" t="s">
        <v>308</v>
      </c>
      <c r="DG909" s="818" t="s">
        <v>308</v>
      </c>
      <c r="DH909" s="819" t="s">
        <v>308</v>
      </c>
      <c r="DI909" s="807" t="s">
        <v>397</v>
      </c>
      <c r="DJ909" s="807">
        <v>46288</v>
      </c>
      <c r="DK909" s="807">
        <v>46288</v>
      </c>
      <c r="DL909" s="807">
        <v>46311</v>
      </c>
      <c r="DM909" s="807">
        <v>46311</v>
      </c>
      <c r="DN909" s="807">
        <v>46311</v>
      </c>
      <c r="DO909" s="820" t="s">
        <v>308</v>
      </c>
      <c r="DP909" s="807">
        <v>46339</v>
      </c>
      <c r="DQ909" s="807">
        <v>46339</v>
      </c>
      <c r="DR909" s="807">
        <v>46339</v>
      </c>
      <c r="DS909" s="819">
        <v>46339</v>
      </c>
      <c r="DT909" s="752">
        <v>46339</v>
      </c>
      <c r="DU909" s="753">
        <v>-18</v>
      </c>
      <c r="DV909" s="753" t="s">
        <v>308</v>
      </c>
      <c r="DW909" s="754">
        <v>46318</v>
      </c>
      <c r="DX909" s="755">
        <v>46321</v>
      </c>
      <c r="DY909" s="754" t="e">
        <v>#VALUE!</v>
      </c>
      <c r="DZ909" s="754" t="e">
        <v>#VALUE!</v>
      </c>
      <c r="EA909" s="754"/>
      <c r="EB909" s="754"/>
      <c r="HA909" s="756" t="s">
        <v>397</v>
      </c>
      <c r="HB909" s="756" t="s">
        <v>397</v>
      </c>
      <c r="HC909" s="756" t="s">
        <v>397</v>
      </c>
      <c r="HD909" s="756" t="s">
        <v>397</v>
      </c>
      <c r="HE909" s="756" t="s">
        <v>397</v>
      </c>
      <c r="HF909" s="756" t="s">
        <v>397</v>
      </c>
      <c r="HG909" s="756" t="s">
        <v>397</v>
      </c>
      <c r="HH909" s="756" t="s">
        <v>397</v>
      </c>
      <c r="HI909" s="756" t="s">
        <v>397</v>
      </c>
      <c r="HJ909" s="756" t="s">
        <v>397</v>
      </c>
      <c r="HK909"/>
      <c r="HL909"/>
      <c r="HM909"/>
      <c r="HN909" s="756" t="str">
        <f t="shared" si="29"/>
        <v>AUTO PRINT</v>
      </c>
      <c r="HO909"/>
      <c r="HP909" s="757" t="s">
        <v>572</v>
      </c>
      <c r="HQ909" s="757" t="s">
        <v>572</v>
      </c>
      <c r="HR909" s="757" t="s">
        <v>572</v>
      </c>
      <c r="HS909"/>
      <c r="HW909" s="758"/>
      <c r="HX909"/>
      <c r="HY909" s="759" t="s">
        <v>572</v>
      </c>
      <c r="HZ909" s="759" t="s">
        <v>572</v>
      </c>
      <c r="IA909" s="759" t="s">
        <v>572</v>
      </c>
      <c r="IC909" s="760" t="s">
        <v>572</v>
      </c>
      <c r="ID909" s="760" t="s">
        <v>572</v>
      </c>
      <c r="IE909" s="760" t="s">
        <v>572</v>
      </c>
      <c r="IF909" s="761" t="s">
        <v>572</v>
      </c>
      <c r="IG909" s="619" t="str">
        <f t="shared" si="30"/>
        <v>IN HOUSE (MANUAL)</v>
      </c>
      <c r="II909" s="761" t="s">
        <v>572</v>
      </c>
      <c r="IK909" s="761" t="str">
        <f>IFERROR(VLOOKUP($M909,#REF!,13,0),"IN HOUSE (MANUAL)")</f>
        <v>IN HOUSE (MANUAL)</v>
      </c>
      <c r="IM909" s="760" t="s">
        <v>572</v>
      </c>
      <c r="IN909" s="760" t="s">
        <v>572</v>
      </c>
      <c r="IO909" s="760" t="s">
        <v>572</v>
      </c>
      <c r="IQ909" s="760" t="s">
        <v>572</v>
      </c>
      <c r="IR909" s="760" t="s">
        <v>572</v>
      </c>
      <c r="IT909" s="760" t="s">
        <v>572</v>
      </c>
      <c r="IV909" s="760" t="s">
        <v>572</v>
      </c>
      <c r="IW909" s="760" t="s">
        <v>572</v>
      </c>
      <c r="IY909" s="760" t="s">
        <v>572</v>
      </c>
      <c r="IZ909" s="760" t="s">
        <v>572</v>
      </c>
      <c r="JB909" s="760" t="s">
        <v>572</v>
      </c>
      <c r="JC909" s="760" t="s">
        <v>572</v>
      </c>
      <c r="JE909" s="760" t="s">
        <v>572</v>
      </c>
      <c r="JF909" s="760" t="s">
        <v>572</v>
      </c>
    </row>
    <row r="910" spans="1:266" ht="17.25" customHeight="1" x14ac:dyDescent="0.35">
      <c r="A910" s="618" t="s">
        <v>1995</v>
      </c>
      <c r="B910" s="730">
        <v>106</v>
      </c>
      <c r="C910" s="730" t="s">
        <v>1914</v>
      </c>
      <c r="D910" s="730" t="s">
        <v>1914</v>
      </c>
      <c r="E910" s="730">
        <v>15</v>
      </c>
      <c r="F910" s="821" t="s">
        <v>961</v>
      </c>
      <c r="G910" s="732">
        <v>1</v>
      </c>
      <c r="H910" s="826">
        <v>46259</v>
      </c>
      <c r="I910" s="730">
        <v>44</v>
      </c>
      <c r="J910" s="730" t="s">
        <v>308</v>
      </c>
      <c r="K910" s="730">
        <v>46</v>
      </c>
      <c r="L910" s="730" t="s">
        <v>1996</v>
      </c>
      <c r="M910" s="907" t="s">
        <v>1995</v>
      </c>
      <c r="N910" s="907" t="s">
        <v>390</v>
      </c>
      <c r="O910" s="907" t="s">
        <v>390</v>
      </c>
      <c r="P910" s="907" t="s">
        <v>390</v>
      </c>
      <c r="Q910" s="907">
        <v>0</v>
      </c>
      <c r="R910" s="907">
        <v>880</v>
      </c>
      <c r="S910" s="907"/>
      <c r="T910" s="907" t="s">
        <v>1831</v>
      </c>
      <c r="U910" s="907">
        <v>880</v>
      </c>
      <c r="V910" s="907" t="s">
        <v>308</v>
      </c>
      <c r="W910" s="907"/>
      <c r="X910" s="908"/>
      <c r="Y910" s="907"/>
      <c r="Z910" s="809"/>
      <c r="AA910" s="907" t="s">
        <v>32</v>
      </c>
      <c r="AB910" s="907" t="s">
        <v>569</v>
      </c>
      <c r="AC910" s="907" t="s">
        <v>584</v>
      </c>
      <c r="AD910" s="907">
        <v>744</v>
      </c>
      <c r="AE910" s="808">
        <v>744</v>
      </c>
      <c r="AF910" s="809">
        <v>46314</v>
      </c>
      <c r="AG910" s="810"/>
      <c r="AH910" s="919"/>
      <c r="AI910" s="919" t="s">
        <v>308</v>
      </c>
      <c r="AJ910" s="811">
        <v>36</v>
      </c>
      <c r="AK910" s="909"/>
      <c r="AL910" s="910"/>
      <c r="AM910" s="911">
        <v>744</v>
      </c>
      <c r="AN910" s="911"/>
      <c r="AO910" s="911"/>
      <c r="AP910" s="911">
        <v>744</v>
      </c>
      <c r="AQ910" s="911">
        <v>744</v>
      </c>
      <c r="AR910" s="911">
        <v>744</v>
      </c>
      <c r="AS910" s="911"/>
      <c r="AT910" s="911"/>
      <c r="AU910" s="911"/>
      <c r="AV910" s="911"/>
      <c r="AW910" s="911"/>
      <c r="AX910" s="911"/>
      <c r="AY910" s="911"/>
      <c r="AZ910" s="911"/>
      <c r="BA910" s="911"/>
      <c r="BB910" s="911">
        <v>0</v>
      </c>
      <c r="BC910" s="911">
        <v>0</v>
      </c>
      <c r="BD910" s="911">
        <v>0</v>
      </c>
      <c r="BE910" s="911">
        <v>0</v>
      </c>
      <c r="BF910" s="911">
        <v>744</v>
      </c>
      <c r="BG910" s="911">
        <v>0</v>
      </c>
      <c r="BH910" s="911">
        <v>0</v>
      </c>
      <c r="BI910" s="911">
        <v>744</v>
      </c>
      <c r="BJ910" s="911"/>
      <c r="BK910" s="911">
        <v>744</v>
      </c>
      <c r="BL910" s="911">
        <v>744</v>
      </c>
      <c r="BM910" s="911">
        <v>744</v>
      </c>
      <c r="BN910" s="911" t="s">
        <v>308</v>
      </c>
      <c r="BO910" s="911" t="s">
        <v>308</v>
      </c>
      <c r="BP910" s="911" t="s">
        <v>308</v>
      </c>
      <c r="BQ910" s="911" t="s">
        <v>308</v>
      </c>
      <c r="BR910" s="911"/>
      <c r="BS910" s="911">
        <v>744</v>
      </c>
      <c r="BT910" s="911"/>
      <c r="BU910" s="911">
        <v>744</v>
      </c>
      <c r="BV910" s="911">
        <v>744</v>
      </c>
      <c r="BW910" s="911">
        <v>744</v>
      </c>
      <c r="BX910" s="911">
        <v>744</v>
      </c>
      <c r="BY910" s="911">
        <v>744</v>
      </c>
      <c r="BZ910" s="911">
        <v>744</v>
      </c>
      <c r="CA910" s="911"/>
      <c r="CB910" s="911"/>
      <c r="CC910" s="911"/>
      <c r="CD910" s="911"/>
      <c r="CE910" s="911"/>
      <c r="CF910" s="911"/>
      <c r="CG910" s="911"/>
      <c r="CH910" s="911"/>
      <c r="CI910" s="911"/>
      <c r="CJ910" s="911"/>
      <c r="CK910" s="908">
        <v>744</v>
      </c>
      <c r="CL910" s="908">
        <v>744</v>
      </c>
      <c r="CM910" s="908" t="s">
        <v>397</v>
      </c>
      <c r="CN910" s="908" t="s">
        <v>397</v>
      </c>
      <c r="CO910" s="908">
        <v>744</v>
      </c>
      <c r="CP910" s="908">
        <v>744</v>
      </c>
      <c r="CQ910" s="806">
        <v>744</v>
      </c>
      <c r="CR910" s="907">
        <v>744</v>
      </c>
      <c r="CS910" s="922"/>
      <c r="CT910" s="815" t="s">
        <v>308</v>
      </c>
      <c r="CU910" s="816"/>
      <c r="CV910" s="809"/>
      <c r="CW910" s="951"/>
      <c r="CX910" s="815">
        <v>46314</v>
      </c>
      <c r="CY910" s="920" t="s">
        <v>1493</v>
      </c>
      <c r="CZ910" s="920" t="s">
        <v>308</v>
      </c>
      <c r="DA910" s="913">
        <v>46287</v>
      </c>
      <c r="DB910" s="913" t="s">
        <v>615</v>
      </c>
      <c r="DC910" s="913" t="s">
        <v>1535</v>
      </c>
      <c r="DD910" s="913" t="s">
        <v>397</v>
      </c>
      <c r="DE910" s="913" t="s">
        <v>308</v>
      </c>
      <c r="DF910" s="913" t="s">
        <v>308</v>
      </c>
      <c r="DG910" s="913" t="s">
        <v>308</v>
      </c>
      <c r="DH910" s="914" t="s">
        <v>308</v>
      </c>
      <c r="DI910" s="809" t="s">
        <v>397</v>
      </c>
      <c r="DJ910" s="809">
        <v>46288</v>
      </c>
      <c r="DK910" s="809">
        <v>46288</v>
      </c>
      <c r="DL910" s="809">
        <v>46314</v>
      </c>
      <c r="DM910" s="809">
        <v>46314</v>
      </c>
      <c r="DN910" s="809">
        <v>46314</v>
      </c>
      <c r="DO910" s="915" t="s">
        <v>308</v>
      </c>
      <c r="DP910" s="809">
        <v>46339</v>
      </c>
      <c r="DQ910" s="809">
        <v>46339</v>
      </c>
      <c r="DR910" s="809">
        <v>46339</v>
      </c>
      <c r="DS910" s="914">
        <v>46339</v>
      </c>
      <c r="DT910" s="752">
        <v>46339</v>
      </c>
      <c r="DU910" s="753">
        <v>-17</v>
      </c>
      <c r="DV910" s="753" t="s">
        <v>308</v>
      </c>
      <c r="DW910" s="754">
        <v>46321</v>
      </c>
      <c r="DX910" s="755">
        <v>46322</v>
      </c>
      <c r="DY910" s="754" t="e">
        <v>#VALUE!</v>
      </c>
      <c r="DZ910" s="754" t="e">
        <v>#VALUE!</v>
      </c>
      <c r="EA910" s="754"/>
      <c r="EB910" s="754"/>
      <c r="HA910" s="756" t="s">
        <v>397</v>
      </c>
      <c r="HB910" s="756" t="s">
        <v>397</v>
      </c>
      <c r="HC910" s="756" t="s">
        <v>397</v>
      </c>
      <c r="HD910" s="756" t="s">
        <v>397</v>
      </c>
      <c r="HE910" s="756" t="s">
        <v>397</v>
      </c>
      <c r="HF910" s="756" t="s">
        <v>397</v>
      </c>
      <c r="HG910" s="756" t="s">
        <v>397</v>
      </c>
      <c r="HH910" s="756" t="s">
        <v>397</v>
      </c>
      <c r="HI910" s="756" t="s">
        <v>397</v>
      </c>
      <c r="HJ910" s="756" t="s">
        <v>397</v>
      </c>
      <c r="HK910"/>
      <c r="HL910"/>
      <c r="HM910"/>
      <c r="HN910" s="756" t="str">
        <f t="shared" si="29"/>
        <v>AUTO PRINT</v>
      </c>
      <c r="HO910"/>
      <c r="HP910" s="757" t="s">
        <v>572</v>
      </c>
      <c r="HQ910" s="757" t="s">
        <v>572</v>
      </c>
      <c r="HR910" s="757" t="s">
        <v>572</v>
      </c>
      <c r="HS910"/>
      <c r="HW910" s="758"/>
      <c r="HX910"/>
      <c r="HY910" s="759" t="s">
        <v>572</v>
      </c>
      <c r="HZ910" s="759" t="s">
        <v>572</v>
      </c>
      <c r="IA910" s="759" t="s">
        <v>572</v>
      </c>
      <c r="IC910" s="760" t="s">
        <v>572</v>
      </c>
      <c r="ID910" s="760" t="s">
        <v>572</v>
      </c>
      <c r="IE910" s="760" t="s">
        <v>572</v>
      </c>
      <c r="IF910" s="761" t="s">
        <v>572</v>
      </c>
      <c r="IG910" s="619" t="str">
        <f t="shared" si="30"/>
        <v>IN HOUSE (MANUAL)</v>
      </c>
      <c r="II910" s="761" t="s">
        <v>572</v>
      </c>
      <c r="IK910" s="761" t="str">
        <f>IFERROR(VLOOKUP($M910,#REF!,13,0),"IN HOUSE (MANUAL)")</f>
        <v>IN HOUSE (MANUAL)</v>
      </c>
      <c r="IM910" s="760" t="s">
        <v>572</v>
      </c>
      <c r="IN910" s="760" t="s">
        <v>572</v>
      </c>
      <c r="IO910" s="760" t="s">
        <v>572</v>
      </c>
      <c r="IQ910" s="760" t="s">
        <v>572</v>
      </c>
      <c r="IR910" s="760" t="s">
        <v>572</v>
      </c>
      <c r="IT910" s="760" t="s">
        <v>572</v>
      </c>
      <c r="IV910" s="760" t="s">
        <v>572</v>
      </c>
      <c r="IW910" s="760" t="s">
        <v>572</v>
      </c>
      <c r="IY910" s="760" t="s">
        <v>572</v>
      </c>
      <c r="IZ910" s="760" t="s">
        <v>572</v>
      </c>
      <c r="JB910" s="760" t="s">
        <v>572</v>
      </c>
      <c r="JC910" s="760" t="s">
        <v>572</v>
      </c>
      <c r="JE910" s="760" t="s">
        <v>572</v>
      </c>
      <c r="JF910" s="760" t="s">
        <v>572</v>
      </c>
    </row>
    <row r="911" spans="1:266" ht="17.25" hidden="1" customHeight="1" outlineLevel="1" x14ac:dyDescent="0.35">
      <c r="A911" s="618" t="s">
        <v>308</v>
      </c>
      <c r="B911" s="730">
        <v>107</v>
      </c>
      <c r="C911" s="730" t="s">
        <v>741</v>
      </c>
      <c r="D911" s="730" t="s">
        <v>741</v>
      </c>
      <c r="E911" s="730">
        <v>15</v>
      </c>
      <c r="F911" s="731"/>
      <c r="G911" s="821"/>
      <c r="H911" s="733"/>
      <c r="I911" s="730" t="s">
        <v>308</v>
      </c>
      <c r="J911" s="730" t="s">
        <v>308</v>
      </c>
      <c r="K911" s="730">
        <v>0</v>
      </c>
      <c r="L911" s="730" t="s">
        <v>308</v>
      </c>
      <c r="M911" s="868"/>
      <c r="N911" s="868"/>
      <c r="O911" s="868"/>
      <c r="P911" s="868"/>
      <c r="Q911" s="868"/>
      <c r="R911" s="868"/>
      <c r="S911" s="868"/>
      <c r="T911" s="868"/>
      <c r="U911" s="868"/>
      <c r="V911" s="868"/>
      <c r="W911" s="868"/>
      <c r="X911" s="868"/>
      <c r="Y911" s="868"/>
      <c r="Z911" s="776"/>
      <c r="AA911" s="868"/>
      <c r="AB911" s="868"/>
      <c r="AC911" s="868"/>
      <c r="AD911" s="868"/>
      <c r="AE911" s="775"/>
      <c r="AF911" s="776"/>
      <c r="AG911" s="777"/>
      <c r="AH911" s="777"/>
      <c r="AI911" s="777"/>
      <c r="AJ911" s="778"/>
      <c r="AK911" s="779"/>
      <c r="AL911" s="778"/>
      <c r="AM911" s="778"/>
      <c r="AN911" s="778"/>
      <c r="AO911" s="778"/>
      <c r="AP911" s="778"/>
      <c r="AQ911" s="778"/>
      <c r="AR911" s="778"/>
      <c r="AS911" s="778"/>
      <c r="AT911" s="778"/>
      <c r="AU911" s="778"/>
      <c r="AV911" s="778"/>
      <c r="AW911" s="778"/>
      <c r="AX911" s="778"/>
      <c r="AY911" s="778"/>
      <c r="AZ911" s="778"/>
      <c r="BA911" s="778"/>
      <c r="BB911" s="778"/>
      <c r="BC911" s="778"/>
      <c r="BD911" s="778"/>
      <c r="BE911" s="778"/>
      <c r="BF911" s="778"/>
      <c r="BG911" s="778"/>
      <c r="BH911" s="778"/>
      <c r="BI911" s="778"/>
      <c r="BJ911" s="778"/>
      <c r="BK911" s="778"/>
      <c r="BL911" s="778"/>
      <c r="BM911" s="778"/>
      <c r="BN911" s="778"/>
      <c r="BO911" s="778"/>
      <c r="BP911" s="778"/>
      <c r="BQ911" s="778"/>
      <c r="BR911" s="778"/>
      <c r="BS911" s="778"/>
      <c r="BT911" s="778"/>
      <c r="BU911" s="778"/>
      <c r="BV911" s="778"/>
      <c r="BW911" s="778"/>
      <c r="BX911" s="778"/>
      <c r="BY911" s="778"/>
      <c r="BZ911" s="778"/>
      <c r="CA911" s="778"/>
      <c r="CB911" s="778"/>
      <c r="CC911" s="778"/>
      <c r="CD911" s="778"/>
      <c r="CE911" s="778"/>
      <c r="CF911" s="778"/>
      <c r="CG911" s="778"/>
      <c r="CH911" s="778"/>
      <c r="CI911" s="778"/>
      <c r="CJ911" s="778"/>
      <c r="CK911" s="772"/>
      <c r="CL911" s="772"/>
      <c r="CM911" s="772"/>
      <c r="CN911" s="886"/>
      <c r="CO911" s="772"/>
      <c r="CP911" s="772"/>
      <c r="CQ911" s="772"/>
      <c r="CR911" s="772"/>
      <c r="CS911" s="869"/>
      <c r="CT911" s="782"/>
      <c r="CU911" s="783"/>
      <c r="CV911" s="776"/>
      <c r="CW911" s="776"/>
      <c r="CX911" s="782"/>
      <c r="CY911" s="784"/>
      <c r="CZ911" s="784"/>
      <c r="DA911" s="785"/>
      <c r="DB911" s="785"/>
      <c r="DC911" s="785"/>
      <c r="DD911" s="785"/>
      <c r="DE911" s="871"/>
      <c r="DF911" s="871"/>
      <c r="DG911" s="871"/>
      <c r="DH911" s="872"/>
      <c r="DI911" s="776"/>
      <c r="DJ911" s="776"/>
      <c r="DK911" s="776"/>
      <c r="DL911" s="776"/>
      <c r="DM911" s="776"/>
      <c r="DN911" s="776"/>
      <c r="DO911" s="936"/>
      <c r="DP911" s="776"/>
      <c r="DQ911" s="776"/>
      <c r="DR911" s="776"/>
      <c r="DS911" s="872"/>
      <c r="DT911" s="752">
        <v>0</v>
      </c>
      <c r="DU911" s="753" t="s">
        <v>308</v>
      </c>
      <c r="DV911" s="753" t="s">
        <v>308</v>
      </c>
      <c r="DW911" s="754" t="s">
        <v>308</v>
      </c>
      <c r="DX911" s="755" t="s">
        <v>308</v>
      </c>
      <c r="DY911" s="754" t="e">
        <v>#VALUE!</v>
      </c>
      <c r="DZ911" s="754" t="e">
        <v>#VALUE!</v>
      </c>
      <c r="EA911" s="754"/>
      <c r="EB911" s="754"/>
    </row>
    <row r="912" spans="1:266" ht="17.25" hidden="1" customHeight="1" outlineLevel="1" x14ac:dyDescent="0.35">
      <c r="A912" s="618" t="s">
        <v>308</v>
      </c>
      <c r="B912" s="730">
        <v>108</v>
      </c>
      <c r="C912" s="730" t="s">
        <v>741</v>
      </c>
      <c r="D912" s="730" t="s">
        <v>741</v>
      </c>
      <c r="E912" s="730">
        <v>15</v>
      </c>
      <c r="F912" s="731"/>
      <c r="G912" s="821"/>
      <c r="H912" s="733"/>
      <c r="I912" s="730" t="s">
        <v>308</v>
      </c>
      <c r="J912" s="730" t="s">
        <v>308</v>
      </c>
      <c r="K912" s="730">
        <v>0</v>
      </c>
      <c r="L912" s="730" t="s">
        <v>308</v>
      </c>
      <c r="M912" s="868"/>
      <c r="N912" s="868"/>
      <c r="O912" s="868"/>
      <c r="P912" s="868"/>
      <c r="Q912" s="868"/>
      <c r="R912" s="868"/>
      <c r="S912" s="868"/>
      <c r="T912" s="868"/>
      <c r="U912" s="868"/>
      <c r="V912" s="868"/>
      <c r="W912" s="868"/>
      <c r="X912" s="868"/>
      <c r="Y912" s="868"/>
      <c r="Z912" s="776"/>
      <c r="AA912" s="868"/>
      <c r="AB912" s="868"/>
      <c r="AC912" s="868"/>
      <c r="AD912" s="868"/>
      <c r="AE912" s="775"/>
      <c r="AF912" s="776"/>
      <c r="AG912" s="777"/>
      <c r="AH912" s="777"/>
      <c r="AI912" s="777"/>
      <c r="AJ912" s="778"/>
      <c r="AK912" s="779"/>
      <c r="AL912" s="778"/>
      <c r="AM912" s="778"/>
      <c r="AN912" s="778"/>
      <c r="AO912" s="778"/>
      <c r="AP912" s="778"/>
      <c r="AQ912" s="778"/>
      <c r="AR912" s="778"/>
      <c r="AS912" s="778"/>
      <c r="AT912" s="778"/>
      <c r="AU912" s="778"/>
      <c r="AV912" s="778"/>
      <c r="AW912" s="778"/>
      <c r="AX912" s="778"/>
      <c r="AY912" s="778"/>
      <c r="AZ912" s="778"/>
      <c r="BA912" s="778"/>
      <c r="BB912" s="778"/>
      <c r="BC912" s="778"/>
      <c r="BD912" s="778"/>
      <c r="BE912" s="778"/>
      <c r="BF912" s="778"/>
      <c r="BG912" s="778"/>
      <c r="BH912" s="778"/>
      <c r="BI912" s="778"/>
      <c r="BJ912" s="778"/>
      <c r="BK912" s="778"/>
      <c r="BL912" s="778"/>
      <c r="BM912" s="778"/>
      <c r="BN912" s="778"/>
      <c r="BO912" s="778"/>
      <c r="BP912" s="778"/>
      <c r="BQ912" s="778"/>
      <c r="BR912" s="778"/>
      <c r="BS912" s="778"/>
      <c r="BT912" s="778"/>
      <c r="BU912" s="778"/>
      <c r="BV912" s="778"/>
      <c r="BW912" s="778"/>
      <c r="BX912" s="778"/>
      <c r="BY912" s="778"/>
      <c r="BZ912" s="778"/>
      <c r="CA912" s="778"/>
      <c r="CB912" s="778"/>
      <c r="CC912" s="778"/>
      <c r="CD912" s="778"/>
      <c r="CE912" s="778"/>
      <c r="CF912" s="778"/>
      <c r="CG912" s="778"/>
      <c r="CH912" s="778"/>
      <c r="CI912" s="778"/>
      <c r="CJ912" s="778"/>
      <c r="CK912" s="772"/>
      <c r="CL912" s="772"/>
      <c r="CM912" s="772"/>
      <c r="CN912" s="886"/>
      <c r="CO912" s="772"/>
      <c r="CP912" s="772"/>
      <c r="CQ912" s="772"/>
      <c r="CR912" s="772"/>
      <c r="CS912" s="869"/>
      <c r="CT912" s="782"/>
      <c r="CU912" s="783"/>
      <c r="CV912" s="776"/>
      <c r="CW912" s="776"/>
      <c r="CX912" s="782"/>
      <c r="CY912" s="784"/>
      <c r="CZ912" s="784"/>
      <c r="DA912" s="785"/>
      <c r="DB912" s="785"/>
      <c r="DC912" s="785"/>
      <c r="DD912" s="785"/>
      <c r="DE912" s="871"/>
      <c r="DF912" s="871"/>
      <c r="DG912" s="871"/>
      <c r="DH912" s="872"/>
      <c r="DI912" s="776"/>
      <c r="DJ912" s="776"/>
      <c r="DK912" s="776"/>
      <c r="DL912" s="776"/>
      <c r="DM912" s="776"/>
      <c r="DN912" s="776"/>
      <c r="DO912" s="936"/>
      <c r="DP912" s="776"/>
      <c r="DQ912" s="776"/>
      <c r="DR912" s="776"/>
      <c r="DS912" s="872"/>
      <c r="DT912" s="752">
        <v>0</v>
      </c>
      <c r="DU912" s="753" t="s">
        <v>308</v>
      </c>
      <c r="DV912" s="753" t="s">
        <v>308</v>
      </c>
      <c r="DW912" s="754" t="s">
        <v>308</v>
      </c>
      <c r="DX912" s="755" t="s">
        <v>308</v>
      </c>
      <c r="DY912" s="754" t="e">
        <v>#VALUE!</v>
      </c>
      <c r="DZ912" s="754" t="e">
        <v>#VALUE!</v>
      </c>
      <c r="EA912" s="754"/>
      <c r="EB912" s="754"/>
    </row>
    <row r="913" spans="1:132" ht="17.25" hidden="1" customHeight="1" outlineLevel="1" x14ac:dyDescent="0.35">
      <c r="A913" s="618" t="s">
        <v>308</v>
      </c>
      <c r="B913" s="730">
        <v>109</v>
      </c>
      <c r="C913" s="730" t="s">
        <v>741</v>
      </c>
      <c r="D913" s="730" t="s">
        <v>741</v>
      </c>
      <c r="E913" s="730">
        <v>15</v>
      </c>
      <c r="F913" s="731"/>
      <c r="G913" s="821"/>
      <c r="H913" s="733"/>
      <c r="I913" s="730" t="s">
        <v>308</v>
      </c>
      <c r="J913" s="730" t="s">
        <v>308</v>
      </c>
      <c r="K913" s="730">
        <v>0</v>
      </c>
      <c r="L913" s="730" t="s">
        <v>308</v>
      </c>
      <c r="M913" s="868"/>
      <c r="N913" s="868"/>
      <c r="O913" s="868"/>
      <c r="P913" s="868"/>
      <c r="Q913" s="868"/>
      <c r="R913" s="868"/>
      <c r="S913" s="868"/>
      <c r="T913" s="868"/>
      <c r="U913" s="868"/>
      <c r="V913" s="868"/>
      <c r="W913" s="868"/>
      <c r="X913" s="868"/>
      <c r="Y913" s="868"/>
      <c r="Z913" s="776"/>
      <c r="AA913" s="868"/>
      <c r="AB913" s="868"/>
      <c r="AC913" s="868"/>
      <c r="AD913" s="868"/>
      <c r="AE913" s="775"/>
      <c r="AF913" s="776"/>
      <c r="AG913" s="777"/>
      <c r="AH913" s="777"/>
      <c r="AI913" s="777"/>
      <c r="AJ913" s="778"/>
      <c r="AK913" s="779"/>
      <c r="AL913" s="778"/>
      <c r="AM913" s="778"/>
      <c r="AN913" s="778"/>
      <c r="AO913" s="778"/>
      <c r="AP913" s="778"/>
      <c r="AQ913" s="778"/>
      <c r="AR913" s="778"/>
      <c r="AS913" s="778"/>
      <c r="AT913" s="778"/>
      <c r="AU913" s="778"/>
      <c r="AV913" s="778"/>
      <c r="AW913" s="778"/>
      <c r="AX913" s="778"/>
      <c r="AY913" s="778"/>
      <c r="AZ913" s="778"/>
      <c r="BA913" s="778"/>
      <c r="BB913" s="778"/>
      <c r="BC913" s="778"/>
      <c r="BD913" s="778"/>
      <c r="BE913" s="778"/>
      <c r="BF913" s="778"/>
      <c r="BG913" s="778"/>
      <c r="BH913" s="778"/>
      <c r="BI913" s="778"/>
      <c r="BJ913" s="778"/>
      <c r="BK913" s="778"/>
      <c r="BL913" s="778"/>
      <c r="BM913" s="778"/>
      <c r="BN913" s="778"/>
      <c r="BO913" s="778"/>
      <c r="BP913" s="778"/>
      <c r="BQ913" s="778"/>
      <c r="BR913" s="778"/>
      <c r="BS913" s="778"/>
      <c r="BT913" s="778"/>
      <c r="BU913" s="778"/>
      <c r="BV913" s="778"/>
      <c r="BW913" s="778"/>
      <c r="BX913" s="778"/>
      <c r="BY913" s="778"/>
      <c r="BZ913" s="778"/>
      <c r="CA913" s="778"/>
      <c r="CB913" s="778"/>
      <c r="CC913" s="778"/>
      <c r="CD913" s="778"/>
      <c r="CE913" s="778"/>
      <c r="CF913" s="778"/>
      <c r="CG913" s="778"/>
      <c r="CH913" s="778"/>
      <c r="CI913" s="778"/>
      <c r="CJ913" s="778"/>
      <c r="CK913" s="772"/>
      <c r="CL913" s="772"/>
      <c r="CM913" s="772"/>
      <c r="CN913" s="886"/>
      <c r="CO913" s="772"/>
      <c r="CP913" s="772"/>
      <c r="CQ913" s="772"/>
      <c r="CR913" s="772"/>
      <c r="CS913" s="869"/>
      <c r="CT913" s="782"/>
      <c r="CU913" s="783"/>
      <c r="CV913" s="776"/>
      <c r="CW913" s="776"/>
      <c r="CX913" s="782"/>
      <c r="CY913" s="784"/>
      <c r="CZ913" s="784"/>
      <c r="DA913" s="785"/>
      <c r="DB913" s="785"/>
      <c r="DC913" s="785"/>
      <c r="DD913" s="785"/>
      <c r="DE913" s="871"/>
      <c r="DF913" s="871"/>
      <c r="DG913" s="871"/>
      <c r="DH913" s="872"/>
      <c r="DI913" s="776"/>
      <c r="DJ913" s="776"/>
      <c r="DK913" s="776"/>
      <c r="DL913" s="776"/>
      <c r="DM913" s="776"/>
      <c r="DN913" s="776"/>
      <c r="DO913" s="936"/>
      <c r="DP913" s="776"/>
      <c r="DQ913" s="776"/>
      <c r="DR913" s="776"/>
      <c r="DS913" s="872"/>
      <c r="DT913" s="752">
        <v>0</v>
      </c>
      <c r="DU913" s="753" t="s">
        <v>308</v>
      </c>
      <c r="DV913" s="753" t="s">
        <v>308</v>
      </c>
      <c r="DW913" s="754" t="s">
        <v>308</v>
      </c>
      <c r="DX913" s="755" t="s">
        <v>308</v>
      </c>
      <c r="DY913" s="754" t="e">
        <v>#VALUE!</v>
      </c>
      <c r="DZ913" s="754" t="e">
        <v>#VALUE!</v>
      </c>
      <c r="EA913" s="754"/>
      <c r="EB913" s="754"/>
    </row>
    <row r="914" spans="1:132" ht="17.25" hidden="1" customHeight="1" outlineLevel="1" x14ac:dyDescent="0.35">
      <c r="A914" s="618" t="s">
        <v>308</v>
      </c>
      <c r="B914" s="730">
        <v>110</v>
      </c>
      <c r="C914" s="730" t="s">
        <v>741</v>
      </c>
      <c r="D914" s="730" t="s">
        <v>741</v>
      </c>
      <c r="E914" s="730">
        <v>15</v>
      </c>
      <c r="F914" s="731"/>
      <c r="G914" s="821"/>
      <c r="H914" s="733"/>
      <c r="I914" s="730" t="s">
        <v>308</v>
      </c>
      <c r="J914" s="730" t="s">
        <v>308</v>
      </c>
      <c r="K914" s="730">
        <v>0</v>
      </c>
      <c r="L914" s="730" t="s">
        <v>308</v>
      </c>
      <c r="M914" s="868"/>
      <c r="N914" s="868"/>
      <c r="O914" s="868"/>
      <c r="P914" s="868"/>
      <c r="Q914" s="868"/>
      <c r="R914" s="868"/>
      <c r="S914" s="868"/>
      <c r="T914" s="868"/>
      <c r="U914" s="868"/>
      <c r="V914" s="868"/>
      <c r="W914" s="868"/>
      <c r="X914" s="868"/>
      <c r="Y914" s="868"/>
      <c r="Z914" s="776"/>
      <c r="AA914" s="868"/>
      <c r="AB914" s="868"/>
      <c r="AC914" s="868"/>
      <c r="AD914" s="868"/>
      <c r="AE914" s="775"/>
      <c r="AF914" s="776"/>
      <c r="AG914" s="777"/>
      <c r="AH914" s="777"/>
      <c r="AI914" s="777"/>
      <c r="AJ914" s="778"/>
      <c r="AK914" s="779"/>
      <c r="AL914" s="778"/>
      <c r="AM914" s="778"/>
      <c r="AN914" s="778"/>
      <c r="AO914" s="778"/>
      <c r="AP914" s="778"/>
      <c r="AQ914" s="778"/>
      <c r="AR914" s="778"/>
      <c r="AS914" s="778"/>
      <c r="AT914" s="778"/>
      <c r="AU914" s="778"/>
      <c r="AV914" s="778"/>
      <c r="AW914" s="778"/>
      <c r="AX914" s="778"/>
      <c r="AY914" s="778"/>
      <c r="AZ914" s="778"/>
      <c r="BA914" s="778"/>
      <c r="BB914" s="778"/>
      <c r="BC914" s="778"/>
      <c r="BD914" s="778"/>
      <c r="BE914" s="778"/>
      <c r="BF914" s="778"/>
      <c r="BG914" s="778"/>
      <c r="BH914" s="778"/>
      <c r="BI914" s="778"/>
      <c r="BJ914" s="778"/>
      <c r="BK914" s="778"/>
      <c r="BL914" s="778"/>
      <c r="BM914" s="778"/>
      <c r="BN914" s="778"/>
      <c r="BO914" s="778"/>
      <c r="BP914" s="778"/>
      <c r="BQ914" s="778"/>
      <c r="BR914" s="778"/>
      <c r="BS914" s="778"/>
      <c r="BT914" s="778"/>
      <c r="BU914" s="778"/>
      <c r="BV914" s="778"/>
      <c r="BW914" s="778"/>
      <c r="BX914" s="778"/>
      <c r="BY914" s="778"/>
      <c r="BZ914" s="778"/>
      <c r="CA914" s="778"/>
      <c r="CB914" s="778"/>
      <c r="CC914" s="778"/>
      <c r="CD914" s="778"/>
      <c r="CE914" s="778"/>
      <c r="CF914" s="778"/>
      <c r="CG914" s="778"/>
      <c r="CH914" s="778"/>
      <c r="CI914" s="778"/>
      <c r="CJ914" s="778"/>
      <c r="CK914" s="772"/>
      <c r="CL914" s="772"/>
      <c r="CM914" s="772"/>
      <c r="CN914" s="886"/>
      <c r="CO914" s="772"/>
      <c r="CP914" s="772"/>
      <c r="CQ914" s="772"/>
      <c r="CR914" s="772"/>
      <c r="CS914" s="869"/>
      <c r="CT914" s="782"/>
      <c r="CU914" s="783"/>
      <c r="CV914" s="776"/>
      <c r="CW914" s="776"/>
      <c r="CX914" s="782"/>
      <c r="CY914" s="784"/>
      <c r="CZ914" s="784"/>
      <c r="DA914" s="785"/>
      <c r="DB914" s="785"/>
      <c r="DC914" s="785"/>
      <c r="DD914" s="785"/>
      <c r="DE914" s="871"/>
      <c r="DF914" s="871"/>
      <c r="DG914" s="871"/>
      <c r="DH914" s="872"/>
      <c r="DI914" s="776"/>
      <c r="DJ914" s="776"/>
      <c r="DK914" s="776"/>
      <c r="DL914" s="776"/>
      <c r="DM914" s="776"/>
      <c r="DN914" s="776"/>
      <c r="DO914" s="936"/>
      <c r="DP914" s="776"/>
      <c r="DQ914" s="776"/>
      <c r="DR914" s="776"/>
      <c r="DS914" s="872"/>
      <c r="DT914" s="752">
        <v>0</v>
      </c>
      <c r="DU914" s="753" t="s">
        <v>308</v>
      </c>
      <c r="DV914" s="753" t="s">
        <v>308</v>
      </c>
      <c r="DW914" s="754" t="s">
        <v>308</v>
      </c>
      <c r="DX914" s="755" t="s">
        <v>308</v>
      </c>
      <c r="DY914" s="754" t="e">
        <v>#VALUE!</v>
      </c>
      <c r="DZ914" s="754" t="e">
        <v>#VALUE!</v>
      </c>
      <c r="EA914" s="754"/>
      <c r="EB914" s="754"/>
    </row>
    <row r="915" spans="1:132" ht="17.25" hidden="1" customHeight="1" outlineLevel="1" x14ac:dyDescent="0.35">
      <c r="A915" s="618" t="s">
        <v>308</v>
      </c>
      <c r="B915" s="730">
        <v>111</v>
      </c>
      <c r="C915" s="730" t="s">
        <v>741</v>
      </c>
      <c r="D915" s="730" t="s">
        <v>741</v>
      </c>
      <c r="E915" s="730">
        <v>15</v>
      </c>
      <c r="F915" s="731"/>
      <c r="G915" s="821"/>
      <c r="H915" s="733"/>
      <c r="I915" s="730" t="s">
        <v>308</v>
      </c>
      <c r="J915" s="730" t="s">
        <v>308</v>
      </c>
      <c r="K915" s="730">
        <v>0</v>
      </c>
      <c r="L915" s="730" t="s">
        <v>308</v>
      </c>
      <c r="M915" s="868"/>
      <c r="N915" s="868">
        <v>0</v>
      </c>
      <c r="O915" s="868" t="s">
        <v>742</v>
      </c>
      <c r="P915" s="868" t="b">
        <v>1</v>
      </c>
      <c r="Q915" s="868" t="e">
        <v>#VALUE!</v>
      </c>
      <c r="R915" s="868"/>
      <c r="S915" s="868"/>
      <c r="T915" s="868"/>
      <c r="U915" s="868"/>
      <c r="V915" s="868"/>
      <c r="W915" s="868"/>
      <c r="X915" s="868"/>
      <c r="Y915" s="868"/>
      <c r="Z915" s="776"/>
      <c r="AA915" s="868"/>
      <c r="AB915" s="868"/>
      <c r="AC915" s="868"/>
      <c r="AD915" s="868"/>
      <c r="AE915" s="775"/>
      <c r="AF915" s="776"/>
      <c r="AG915" s="777"/>
      <c r="AH915" s="777"/>
      <c r="AI915" s="777"/>
      <c r="AJ915" s="778"/>
      <c r="AK915" s="779"/>
      <c r="AL915" s="778"/>
      <c r="AM915" s="778"/>
      <c r="AN915" s="778"/>
      <c r="AO915" s="778"/>
      <c r="AP915" s="778"/>
      <c r="AQ915" s="778"/>
      <c r="AR915" s="778"/>
      <c r="AS915" s="778"/>
      <c r="AT915" s="778"/>
      <c r="AU915" s="778"/>
      <c r="AV915" s="778"/>
      <c r="AW915" s="778"/>
      <c r="AX915" s="778"/>
      <c r="AY915" s="778"/>
      <c r="AZ915" s="778"/>
      <c r="BA915" s="778"/>
      <c r="BB915" s="778"/>
      <c r="BC915" s="778"/>
      <c r="BD915" s="778"/>
      <c r="BE915" s="778"/>
      <c r="BF915" s="778"/>
      <c r="BG915" s="778"/>
      <c r="BH915" s="778"/>
      <c r="BI915" s="778"/>
      <c r="BJ915" s="778"/>
      <c r="BK915" s="778"/>
      <c r="BL915" s="778"/>
      <c r="BM915" s="778"/>
      <c r="BN915" s="778"/>
      <c r="BO915" s="778"/>
      <c r="BP915" s="778"/>
      <c r="BQ915" s="778"/>
      <c r="BR915" s="778"/>
      <c r="BS915" s="778"/>
      <c r="BT915" s="778"/>
      <c r="BU915" s="778"/>
      <c r="BV915" s="778"/>
      <c r="BW915" s="778"/>
      <c r="BX915" s="778"/>
      <c r="BY915" s="778"/>
      <c r="BZ915" s="778"/>
      <c r="CA915" s="778"/>
      <c r="CB915" s="778"/>
      <c r="CC915" s="778"/>
      <c r="CD915" s="778"/>
      <c r="CE915" s="778"/>
      <c r="CF915" s="778"/>
      <c r="CG915" s="778"/>
      <c r="CH915" s="778"/>
      <c r="CI915" s="778"/>
      <c r="CJ915" s="778"/>
      <c r="CK915" s="772"/>
      <c r="CL915" s="772"/>
      <c r="CM915" s="772"/>
      <c r="CN915" s="886"/>
      <c r="CO915" s="772"/>
      <c r="CP915" s="772"/>
      <c r="CQ915" s="772"/>
      <c r="CR915" s="772"/>
      <c r="CS915" s="869"/>
      <c r="CT915" s="782"/>
      <c r="CU915" s="783"/>
      <c r="CV915" s="776"/>
      <c r="CW915" s="776"/>
      <c r="CX915" s="782"/>
      <c r="CY915" s="784"/>
      <c r="CZ915" s="784"/>
      <c r="DA915" s="785"/>
      <c r="DB915" s="785"/>
      <c r="DC915" s="785"/>
      <c r="DD915" s="785"/>
      <c r="DE915" s="871"/>
      <c r="DF915" s="871"/>
      <c r="DG915" s="871"/>
      <c r="DH915" s="872"/>
      <c r="DI915" s="776"/>
      <c r="DJ915" s="776"/>
      <c r="DK915" s="776"/>
      <c r="DL915" s="776"/>
      <c r="DM915" s="776"/>
      <c r="DN915" s="776"/>
      <c r="DO915" s="936"/>
      <c r="DP915" s="776"/>
      <c r="DQ915" s="776"/>
      <c r="DR915" s="776"/>
      <c r="DS915" s="872"/>
      <c r="DT915" s="752">
        <v>0</v>
      </c>
      <c r="DU915" s="753" t="s">
        <v>308</v>
      </c>
      <c r="DV915" s="753" t="s">
        <v>308</v>
      </c>
      <c r="DW915" s="754" t="s">
        <v>308</v>
      </c>
      <c r="DX915" s="755" t="s">
        <v>308</v>
      </c>
      <c r="DY915" s="754" t="e">
        <v>#VALUE!</v>
      </c>
      <c r="DZ915" s="754" t="e">
        <v>#VALUE!</v>
      </c>
      <c r="EA915" s="754"/>
      <c r="EB915" s="754"/>
    </row>
    <row r="916" spans="1:132" ht="17.25" hidden="1" customHeight="1" outlineLevel="1" x14ac:dyDescent="0.35">
      <c r="A916" s="618" t="s">
        <v>308</v>
      </c>
      <c r="B916" s="730">
        <v>112</v>
      </c>
      <c r="C916" s="730" t="s">
        <v>741</v>
      </c>
      <c r="D916" s="730" t="s">
        <v>741</v>
      </c>
      <c r="E916" s="730">
        <v>15</v>
      </c>
      <c r="F916" s="731"/>
      <c r="G916" s="821"/>
      <c r="H916" s="733"/>
      <c r="I916" s="730" t="s">
        <v>308</v>
      </c>
      <c r="J916" s="730" t="s">
        <v>308</v>
      </c>
      <c r="K916" s="730">
        <v>0</v>
      </c>
      <c r="L916" s="730" t="s">
        <v>308</v>
      </c>
      <c r="M916" s="868"/>
      <c r="N916" s="868">
        <v>0</v>
      </c>
      <c r="O916" s="868" t="s">
        <v>742</v>
      </c>
      <c r="P916" s="868" t="b">
        <v>1</v>
      </c>
      <c r="Q916" s="868" t="e">
        <v>#VALUE!</v>
      </c>
      <c r="R916" s="868"/>
      <c r="S916" s="868"/>
      <c r="T916" s="868"/>
      <c r="U916" s="868"/>
      <c r="V916" s="868"/>
      <c r="W916" s="868"/>
      <c r="X916" s="868"/>
      <c r="Y916" s="868"/>
      <c r="Z916" s="776"/>
      <c r="AA916" s="868"/>
      <c r="AB916" s="868"/>
      <c r="AC916" s="868"/>
      <c r="AD916" s="868"/>
      <c r="AE916" s="775"/>
      <c r="AF916" s="776"/>
      <c r="AG916" s="777"/>
      <c r="AH916" s="777"/>
      <c r="AI916" s="777"/>
      <c r="AJ916" s="778"/>
      <c r="AK916" s="779"/>
      <c r="AL916" s="778"/>
      <c r="AM916" s="778"/>
      <c r="AN916" s="778"/>
      <c r="AO916" s="778"/>
      <c r="AP916" s="778"/>
      <c r="AQ916" s="778"/>
      <c r="AR916" s="778"/>
      <c r="AS916" s="778"/>
      <c r="AT916" s="778"/>
      <c r="AU916" s="778"/>
      <c r="AV916" s="778"/>
      <c r="AW916" s="778"/>
      <c r="AX916" s="778"/>
      <c r="AY916" s="778"/>
      <c r="AZ916" s="778"/>
      <c r="BA916" s="778"/>
      <c r="BB916" s="778"/>
      <c r="BC916" s="778"/>
      <c r="BD916" s="778"/>
      <c r="BE916" s="778"/>
      <c r="BF916" s="778"/>
      <c r="BG916" s="778"/>
      <c r="BH916" s="778"/>
      <c r="BI916" s="778"/>
      <c r="BJ916" s="778"/>
      <c r="BK916" s="778"/>
      <c r="BL916" s="778"/>
      <c r="BM916" s="778"/>
      <c r="BN916" s="778"/>
      <c r="BO916" s="778"/>
      <c r="BP916" s="778"/>
      <c r="BQ916" s="778"/>
      <c r="BR916" s="778"/>
      <c r="BS916" s="778"/>
      <c r="BT916" s="778"/>
      <c r="BU916" s="778"/>
      <c r="BV916" s="778"/>
      <c r="BW916" s="778"/>
      <c r="BX916" s="778"/>
      <c r="BY916" s="778"/>
      <c r="BZ916" s="778"/>
      <c r="CA916" s="778"/>
      <c r="CB916" s="778"/>
      <c r="CC916" s="778"/>
      <c r="CD916" s="778"/>
      <c r="CE916" s="778"/>
      <c r="CF916" s="778"/>
      <c r="CG916" s="778"/>
      <c r="CH916" s="778"/>
      <c r="CI916" s="778"/>
      <c r="CJ916" s="778"/>
      <c r="CK916" s="772"/>
      <c r="CL916" s="772"/>
      <c r="CM916" s="772"/>
      <c r="CN916" s="886"/>
      <c r="CO916" s="772"/>
      <c r="CP916" s="772"/>
      <c r="CQ916" s="772"/>
      <c r="CR916" s="772"/>
      <c r="CS916" s="869"/>
      <c r="CT916" s="782"/>
      <c r="CU916" s="783"/>
      <c r="CV916" s="776"/>
      <c r="CW916" s="776"/>
      <c r="CX916" s="782"/>
      <c r="CY916" s="784"/>
      <c r="CZ916" s="784"/>
      <c r="DA916" s="785"/>
      <c r="DB916" s="785"/>
      <c r="DC916" s="785"/>
      <c r="DD916" s="785"/>
      <c r="DE916" s="871"/>
      <c r="DF916" s="871"/>
      <c r="DG916" s="871"/>
      <c r="DH916" s="872"/>
      <c r="DI916" s="776"/>
      <c r="DJ916" s="776"/>
      <c r="DK916" s="776"/>
      <c r="DL916" s="776"/>
      <c r="DM916" s="776"/>
      <c r="DN916" s="776"/>
      <c r="DO916" s="936"/>
      <c r="DP916" s="776"/>
      <c r="DQ916" s="776"/>
      <c r="DR916" s="776"/>
      <c r="DS916" s="872"/>
      <c r="DT916" s="752">
        <v>0</v>
      </c>
      <c r="DU916" s="753" t="s">
        <v>308</v>
      </c>
      <c r="DV916" s="753" t="s">
        <v>308</v>
      </c>
      <c r="DW916" s="754" t="s">
        <v>308</v>
      </c>
      <c r="DX916" s="755" t="s">
        <v>308</v>
      </c>
      <c r="DY916" s="754" t="e">
        <v>#VALUE!</v>
      </c>
      <c r="DZ916" s="754" t="e">
        <v>#VALUE!</v>
      </c>
      <c r="EA916" s="754"/>
      <c r="EB916" s="754"/>
    </row>
    <row r="917" spans="1:132" ht="17.25" hidden="1" customHeight="1" outlineLevel="1" x14ac:dyDescent="0.35">
      <c r="A917" s="618" t="s">
        <v>308</v>
      </c>
      <c r="B917" s="730">
        <v>113</v>
      </c>
      <c r="C917" s="730" t="s">
        <v>741</v>
      </c>
      <c r="D917" s="730" t="s">
        <v>741</v>
      </c>
      <c r="E917" s="730">
        <v>15</v>
      </c>
      <c r="F917" s="731"/>
      <c r="G917" s="821"/>
      <c r="H917" s="733"/>
      <c r="I917" s="730" t="s">
        <v>308</v>
      </c>
      <c r="J917" s="730" t="s">
        <v>308</v>
      </c>
      <c r="K917" s="730">
        <v>0</v>
      </c>
      <c r="L917" s="730" t="s">
        <v>308</v>
      </c>
      <c r="M917" s="868"/>
      <c r="N917" s="868">
        <v>0</v>
      </c>
      <c r="O917" s="868" t="s">
        <v>742</v>
      </c>
      <c r="P917" s="868" t="b">
        <v>1</v>
      </c>
      <c r="Q917" s="868" t="e">
        <v>#VALUE!</v>
      </c>
      <c r="R917" s="868"/>
      <c r="S917" s="868"/>
      <c r="T917" s="868"/>
      <c r="U917" s="868"/>
      <c r="V917" s="868"/>
      <c r="W917" s="868"/>
      <c r="X917" s="868"/>
      <c r="Y917" s="868"/>
      <c r="Z917" s="776"/>
      <c r="AA917" s="868"/>
      <c r="AB917" s="868"/>
      <c r="AC917" s="868"/>
      <c r="AD917" s="868"/>
      <c r="AE917" s="775"/>
      <c r="AF917" s="776"/>
      <c r="AG917" s="777"/>
      <c r="AH917" s="777"/>
      <c r="AI917" s="777"/>
      <c r="AJ917" s="778"/>
      <c r="AK917" s="779"/>
      <c r="AL917" s="778"/>
      <c r="AM917" s="778"/>
      <c r="AN917" s="778"/>
      <c r="AO917" s="778"/>
      <c r="AP917" s="778"/>
      <c r="AQ917" s="778"/>
      <c r="AR917" s="778"/>
      <c r="AS917" s="778"/>
      <c r="AT917" s="778"/>
      <c r="AU917" s="778"/>
      <c r="AV917" s="778"/>
      <c r="AW917" s="778"/>
      <c r="AX917" s="778"/>
      <c r="AY917" s="778"/>
      <c r="AZ917" s="778"/>
      <c r="BA917" s="778"/>
      <c r="BB917" s="778"/>
      <c r="BC917" s="778"/>
      <c r="BD917" s="778"/>
      <c r="BE917" s="778"/>
      <c r="BF917" s="778"/>
      <c r="BG917" s="778"/>
      <c r="BH917" s="778"/>
      <c r="BI917" s="778"/>
      <c r="BJ917" s="778"/>
      <c r="BK917" s="778"/>
      <c r="BL917" s="778"/>
      <c r="BM917" s="778"/>
      <c r="BN917" s="778"/>
      <c r="BO917" s="778"/>
      <c r="BP917" s="778"/>
      <c r="BQ917" s="778"/>
      <c r="BR917" s="778"/>
      <c r="BS917" s="778"/>
      <c r="BT917" s="778"/>
      <c r="BU917" s="778"/>
      <c r="BV917" s="778"/>
      <c r="BW917" s="778"/>
      <c r="BX917" s="778"/>
      <c r="BY917" s="778"/>
      <c r="BZ917" s="778"/>
      <c r="CA917" s="778"/>
      <c r="CB917" s="778"/>
      <c r="CC917" s="778"/>
      <c r="CD917" s="778"/>
      <c r="CE917" s="778"/>
      <c r="CF917" s="778"/>
      <c r="CG917" s="778"/>
      <c r="CH917" s="778"/>
      <c r="CI917" s="778"/>
      <c r="CJ917" s="778"/>
      <c r="CK917" s="772"/>
      <c r="CL917" s="772"/>
      <c r="CM917" s="772"/>
      <c r="CN917" s="886"/>
      <c r="CO917" s="772"/>
      <c r="CP917" s="772"/>
      <c r="CQ917" s="772"/>
      <c r="CR917" s="772"/>
      <c r="CS917" s="869"/>
      <c r="CT917" s="782"/>
      <c r="CU917" s="783"/>
      <c r="CV917" s="776"/>
      <c r="CW917" s="776"/>
      <c r="CX917" s="782"/>
      <c r="CY917" s="784"/>
      <c r="CZ917" s="784"/>
      <c r="DA917" s="785"/>
      <c r="DB917" s="785"/>
      <c r="DC917" s="785"/>
      <c r="DD917" s="785"/>
      <c r="DE917" s="871"/>
      <c r="DF917" s="871"/>
      <c r="DG917" s="871"/>
      <c r="DH917" s="872"/>
      <c r="DI917" s="776"/>
      <c r="DJ917" s="776"/>
      <c r="DK917" s="776"/>
      <c r="DL917" s="776"/>
      <c r="DM917" s="776"/>
      <c r="DN917" s="776"/>
      <c r="DO917" s="936"/>
      <c r="DP917" s="776"/>
      <c r="DQ917" s="776"/>
      <c r="DR917" s="776"/>
      <c r="DS917" s="872"/>
      <c r="DT917" s="752">
        <v>0</v>
      </c>
      <c r="DU917" s="753" t="s">
        <v>308</v>
      </c>
      <c r="DV917" s="753" t="s">
        <v>308</v>
      </c>
      <c r="DW917" s="754" t="s">
        <v>308</v>
      </c>
      <c r="DX917" s="755" t="s">
        <v>308</v>
      </c>
      <c r="DY917" s="754" t="e">
        <v>#VALUE!</v>
      </c>
      <c r="DZ917" s="754" t="e">
        <v>#VALUE!</v>
      </c>
      <c r="EA917" s="754"/>
      <c r="EB917" s="754"/>
    </row>
    <row r="918" spans="1:132" ht="17.25" hidden="1" customHeight="1" outlineLevel="1" x14ac:dyDescent="0.35">
      <c r="A918" s="618" t="s">
        <v>308</v>
      </c>
      <c r="B918" s="730">
        <v>114</v>
      </c>
      <c r="C918" s="730" t="s">
        <v>741</v>
      </c>
      <c r="D918" s="730" t="s">
        <v>741</v>
      </c>
      <c r="E918" s="730">
        <v>15</v>
      </c>
      <c r="F918" s="731"/>
      <c r="G918" s="821"/>
      <c r="H918" s="733"/>
      <c r="I918" s="730" t="s">
        <v>308</v>
      </c>
      <c r="J918" s="730" t="s">
        <v>308</v>
      </c>
      <c r="K918" s="730">
        <v>0</v>
      </c>
      <c r="L918" s="730" t="s">
        <v>308</v>
      </c>
      <c r="M918" s="868"/>
      <c r="N918" s="868">
        <v>0</v>
      </c>
      <c r="O918" s="868" t="s">
        <v>742</v>
      </c>
      <c r="P918" s="868" t="b">
        <v>1</v>
      </c>
      <c r="Q918" s="868" t="e">
        <v>#VALUE!</v>
      </c>
      <c r="R918" s="868"/>
      <c r="S918" s="868"/>
      <c r="T918" s="868"/>
      <c r="U918" s="868"/>
      <c r="V918" s="868"/>
      <c r="W918" s="868"/>
      <c r="X918" s="868"/>
      <c r="Y918" s="868"/>
      <c r="Z918" s="776"/>
      <c r="AA918" s="868"/>
      <c r="AB918" s="868"/>
      <c r="AC918" s="868"/>
      <c r="AD918" s="868"/>
      <c r="AE918" s="775"/>
      <c r="AF918" s="776"/>
      <c r="AG918" s="777"/>
      <c r="AH918" s="777"/>
      <c r="AI918" s="777"/>
      <c r="AJ918" s="778"/>
      <c r="AK918" s="779"/>
      <c r="AL918" s="778"/>
      <c r="AM918" s="778"/>
      <c r="AN918" s="778"/>
      <c r="AO918" s="778"/>
      <c r="AP918" s="778"/>
      <c r="AQ918" s="778"/>
      <c r="AR918" s="778"/>
      <c r="AS918" s="778"/>
      <c r="AT918" s="778"/>
      <c r="AU918" s="778"/>
      <c r="AV918" s="778"/>
      <c r="AW918" s="778"/>
      <c r="AX918" s="778"/>
      <c r="AY918" s="778"/>
      <c r="AZ918" s="778"/>
      <c r="BA918" s="778"/>
      <c r="BB918" s="778"/>
      <c r="BC918" s="778"/>
      <c r="BD918" s="778"/>
      <c r="BE918" s="778"/>
      <c r="BF918" s="778"/>
      <c r="BG918" s="778"/>
      <c r="BH918" s="778"/>
      <c r="BI918" s="778"/>
      <c r="BJ918" s="778"/>
      <c r="BK918" s="778"/>
      <c r="BL918" s="778"/>
      <c r="BM918" s="778"/>
      <c r="BN918" s="778"/>
      <c r="BO918" s="778"/>
      <c r="BP918" s="778"/>
      <c r="BQ918" s="778"/>
      <c r="BR918" s="778"/>
      <c r="BS918" s="778"/>
      <c r="BT918" s="778"/>
      <c r="BU918" s="778"/>
      <c r="BV918" s="778"/>
      <c r="BW918" s="778"/>
      <c r="BX918" s="778"/>
      <c r="BY918" s="778"/>
      <c r="BZ918" s="778"/>
      <c r="CA918" s="778"/>
      <c r="CB918" s="778"/>
      <c r="CC918" s="778"/>
      <c r="CD918" s="778"/>
      <c r="CE918" s="778"/>
      <c r="CF918" s="778"/>
      <c r="CG918" s="778"/>
      <c r="CH918" s="778"/>
      <c r="CI918" s="778"/>
      <c r="CJ918" s="778"/>
      <c r="CK918" s="772"/>
      <c r="CL918" s="772"/>
      <c r="CM918" s="772"/>
      <c r="CN918" s="886"/>
      <c r="CO918" s="772"/>
      <c r="CP918" s="772"/>
      <c r="CQ918" s="772"/>
      <c r="CR918" s="772"/>
      <c r="CS918" s="869"/>
      <c r="CT918" s="782"/>
      <c r="CU918" s="783"/>
      <c r="CV918" s="776"/>
      <c r="CW918" s="776"/>
      <c r="CX918" s="782"/>
      <c r="CY918" s="784"/>
      <c r="CZ918" s="784"/>
      <c r="DA918" s="785"/>
      <c r="DB918" s="785"/>
      <c r="DC918" s="785"/>
      <c r="DD918" s="785"/>
      <c r="DE918" s="871"/>
      <c r="DF918" s="871"/>
      <c r="DG918" s="871"/>
      <c r="DH918" s="872"/>
      <c r="DI918" s="776"/>
      <c r="DJ918" s="776"/>
      <c r="DK918" s="776"/>
      <c r="DL918" s="776"/>
      <c r="DM918" s="776"/>
      <c r="DN918" s="776"/>
      <c r="DO918" s="936"/>
      <c r="DP918" s="776"/>
      <c r="DQ918" s="776"/>
      <c r="DR918" s="776"/>
      <c r="DS918" s="872"/>
      <c r="DT918" s="752">
        <v>0</v>
      </c>
      <c r="DU918" s="753" t="s">
        <v>308</v>
      </c>
      <c r="DV918" s="753" t="s">
        <v>308</v>
      </c>
      <c r="DW918" s="754" t="s">
        <v>308</v>
      </c>
      <c r="DX918" s="755" t="s">
        <v>308</v>
      </c>
      <c r="DY918" s="754" t="e">
        <v>#VALUE!</v>
      </c>
      <c r="DZ918" s="754" t="e">
        <v>#VALUE!</v>
      </c>
      <c r="EA918" s="754"/>
      <c r="EB918" s="754"/>
    </row>
    <row r="919" spans="1:132" ht="17.25" hidden="1" customHeight="1" outlineLevel="1" x14ac:dyDescent="0.35">
      <c r="A919" s="618" t="s">
        <v>308</v>
      </c>
      <c r="B919" s="730">
        <v>115</v>
      </c>
      <c r="C919" s="730" t="s">
        <v>741</v>
      </c>
      <c r="D919" s="730" t="s">
        <v>741</v>
      </c>
      <c r="E919" s="730">
        <v>15</v>
      </c>
      <c r="F919" s="731"/>
      <c r="G919" s="821"/>
      <c r="H919" s="733"/>
      <c r="I919" s="730" t="s">
        <v>308</v>
      </c>
      <c r="J919" s="730" t="s">
        <v>308</v>
      </c>
      <c r="K919" s="730">
        <v>0</v>
      </c>
      <c r="L919" s="730" t="s">
        <v>308</v>
      </c>
      <c r="M919" s="772"/>
      <c r="N919" s="868">
        <v>0</v>
      </c>
      <c r="O919" s="868" t="s">
        <v>742</v>
      </c>
      <c r="P919" s="868" t="b">
        <v>1</v>
      </c>
      <c r="Q919" s="868" t="e">
        <v>#VALUE!</v>
      </c>
      <c r="R919" s="772"/>
      <c r="S919" s="772"/>
      <c r="T919" s="772"/>
      <c r="U919" s="772"/>
      <c r="V919" s="772"/>
      <c r="W919" s="772"/>
      <c r="X919" s="772"/>
      <c r="Y919" s="772"/>
      <c r="Z919" s="774"/>
      <c r="AA919" s="772"/>
      <c r="AB919" s="772"/>
      <c r="AC919" s="772"/>
      <c r="AD919" s="772"/>
      <c r="AE919" s="864"/>
      <c r="AF919" s="774"/>
      <c r="AG919" s="777"/>
      <c r="AH919" s="777"/>
      <c r="AI919" s="777"/>
      <c r="AJ919" s="778"/>
      <c r="AK919" s="779"/>
      <c r="AL919" s="778"/>
      <c r="AM919" s="778"/>
      <c r="AN919" s="778"/>
      <c r="AO919" s="778"/>
      <c r="AP919" s="778"/>
      <c r="AQ919" s="778"/>
      <c r="AR919" s="778"/>
      <c r="AS919" s="778"/>
      <c r="AT919" s="778"/>
      <c r="AU919" s="778"/>
      <c r="AV919" s="778"/>
      <c r="AW919" s="778"/>
      <c r="AX919" s="778"/>
      <c r="AY919" s="778"/>
      <c r="AZ919" s="778"/>
      <c r="BA919" s="778"/>
      <c r="BB919" s="778"/>
      <c r="BC919" s="778"/>
      <c r="BD919" s="778"/>
      <c r="BE919" s="778"/>
      <c r="BF919" s="778"/>
      <c r="BG919" s="778"/>
      <c r="BH919" s="778"/>
      <c r="BI919" s="778"/>
      <c r="BJ919" s="778"/>
      <c r="BK919" s="778"/>
      <c r="BL919" s="778"/>
      <c r="BM919" s="778"/>
      <c r="BN919" s="778"/>
      <c r="BO919" s="778"/>
      <c r="BP919" s="778"/>
      <c r="BQ919" s="778"/>
      <c r="BR919" s="778"/>
      <c r="BS919" s="778"/>
      <c r="BT919" s="778"/>
      <c r="BU919" s="778"/>
      <c r="BV919" s="778"/>
      <c r="BW919" s="778"/>
      <c r="BX919" s="778"/>
      <c r="BY919" s="778"/>
      <c r="BZ919" s="778"/>
      <c r="CA919" s="778"/>
      <c r="CB919" s="778"/>
      <c r="CC919" s="778"/>
      <c r="CD919" s="778"/>
      <c r="CE919" s="778"/>
      <c r="CF919" s="778"/>
      <c r="CG919" s="778"/>
      <c r="CH919" s="778"/>
      <c r="CI919" s="778"/>
      <c r="CJ919" s="778"/>
      <c r="CK919" s="772"/>
      <c r="CL919" s="772"/>
      <c r="CM919" s="772"/>
      <c r="CN919" s="885"/>
      <c r="CO919" s="868"/>
      <c r="CP919" s="868"/>
      <c r="CQ919" s="772"/>
      <c r="CR919" s="772"/>
      <c r="CS919" s="781"/>
      <c r="CT919" s="782"/>
      <c r="CU919" s="783"/>
      <c r="CV919" s="774"/>
      <c r="CW919" s="774"/>
      <c r="CX919" s="865"/>
      <c r="CY919" s="784"/>
      <c r="CZ919" s="784"/>
      <c r="DA919" s="785"/>
      <c r="DB919" s="785"/>
      <c r="DC919" s="785"/>
      <c r="DD919" s="785"/>
      <c r="DE919" s="785"/>
      <c r="DF919" s="785"/>
      <c r="DG919" s="785"/>
      <c r="DH919" s="786"/>
      <c r="DI919" s="774"/>
      <c r="DJ919" s="774"/>
      <c r="DK919" s="774"/>
      <c r="DL919" s="774"/>
      <c r="DM919" s="774"/>
      <c r="DN919" s="774"/>
      <c r="DO919" s="804"/>
      <c r="DP919" s="774"/>
      <c r="DQ919" s="774"/>
      <c r="DR919" s="774"/>
      <c r="DS919" s="786"/>
      <c r="DT919" s="752">
        <v>0</v>
      </c>
      <c r="DU919" s="753" t="s">
        <v>308</v>
      </c>
      <c r="DV919" s="753" t="s">
        <v>308</v>
      </c>
      <c r="DW919" s="754" t="s">
        <v>308</v>
      </c>
      <c r="DX919" s="755" t="s">
        <v>308</v>
      </c>
      <c r="DY919" s="754" t="e">
        <v>#VALUE!</v>
      </c>
      <c r="DZ919" s="754" t="e">
        <v>#VALUE!</v>
      </c>
      <c r="EA919" s="754"/>
      <c r="EB919" s="754"/>
    </row>
    <row r="920" spans="1:132" ht="17.25" hidden="1" customHeight="1" outlineLevel="1" x14ac:dyDescent="0.35">
      <c r="A920" s="618" t="s">
        <v>308</v>
      </c>
      <c r="B920" s="730">
        <v>116</v>
      </c>
      <c r="C920" s="730" t="s">
        <v>741</v>
      </c>
      <c r="D920" s="730" t="s">
        <v>741</v>
      </c>
      <c r="E920" s="730">
        <v>15</v>
      </c>
      <c r="F920" s="731"/>
      <c r="G920" s="821"/>
      <c r="H920" s="733"/>
      <c r="I920" s="730" t="s">
        <v>308</v>
      </c>
      <c r="J920" s="730" t="s">
        <v>308</v>
      </c>
      <c r="K920" s="730">
        <v>0</v>
      </c>
      <c r="L920" s="730" t="s">
        <v>308</v>
      </c>
      <c r="M920" s="868"/>
      <c r="N920" s="868">
        <v>0</v>
      </c>
      <c r="O920" s="868" t="s">
        <v>742</v>
      </c>
      <c r="P920" s="868" t="b">
        <v>1</v>
      </c>
      <c r="Q920" s="868" t="e">
        <v>#VALUE!</v>
      </c>
      <c r="R920" s="868"/>
      <c r="S920" s="868"/>
      <c r="T920" s="868"/>
      <c r="U920" s="868"/>
      <c r="V920" s="868"/>
      <c r="W920" s="868"/>
      <c r="X920" s="868"/>
      <c r="Y920" s="868"/>
      <c r="Z920" s="776"/>
      <c r="AA920" s="868"/>
      <c r="AB920" s="868"/>
      <c r="AC920" s="868"/>
      <c r="AD920" s="868"/>
      <c r="AE920" s="775"/>
      <c r="AF920" s="776"/>
      <c r="AG920" s="777"/>
      <c r="AH920" s="777"/>
      <c r="AI920" s="777"/>
      <c r="AJ920" s="778"/>
      <c r="AK920" s="779"/>
      <c r="AL920" s="778"/>
      <c r="AM920" s="778"/>
      <c r="AN920" s="778"/>
      <c r="AO920" s="778"/>
      <c r="AP920" s="778"/>
      <c r="AQ920" s="778"/>
      <c r="AR920" s="778"/>
      <c r="AS920" s="778"/>
      <c r="AT920" s="778"/>
      <c r="AU920" s="778"/>
      <c r="AV920" s="778"/>
      <c r="AW920" s="778"/>
      <c r="AX920" s="778"/>
      <c r="AY920" s="778"/>
      <c r="AZ920" s="778"/>
      <c r="BA920" s="778"/>
      <c r="BB920" s="778"/>
      <c r="BC920" s="778"/>
      <c r="BD920" s="778"/>
      <c r="BE920" s="778"/>
      <c r="BF920" s="778"/>
      <c r="BG920" s="778"/>
      <c r="BH920" s="778"/>
      <c r="BI920" s="778"/>
      <c r="BJ920" s="778"/>
      <c r="BK920" s="778"/>
      <c r="BL920" s="778"/>
      <c r="BM920" s="778"/>
      <c r="BN920" s="778"/>
      <c r="BO920" s="778"/>
      <c r="BP920" s="778"/>
      <c r="BQ920" s="778"/>
      <c r="BR920" s="778"/>
      <c r="BS920" s="778"/>
      <c r="BT920" s="778"/>
      <c r="BU920" s="778"/>
      <c r="BV920" s="778"/>
      <c r="BW920" s="778"/>
      <c r="BX920" s="778"/>
      <c r="BY920" s="778"/>
      <c r="BZ920" s="778"/>
      <c r="CA920" s="778"/>
      <c r="CB920" s="778"/>
      <c r="CC920" s="778"/>
      <c r="CD920" s="778"/>
      <c r="CE920" s="778"/>
      <c r="CF920" s="778"/>
      <c r="CG920" s="778"/>
      <c r="CH920" s="778"/>
      <c r="CI920" s="778"/>
      <c r="CJ920" s="778"/>
      <c r="CK920" s="772"/>
      <c r="CL920" s="772"/>
      <c r="CM920" s="772"/>
      <c r="CN920" s="886"/>
      <c r="CO920" s="772"/>
      <c r="CP920" s="772"/>
      <c r="CQ920" s="772"/>
      <c r="CR920" s="772"/>
      <c r="CS920" s="869"/>
      <c r="CT920" s="782"/>
      <c r="CU920" s="783"/>
      <c r="CV920" s="776"/>
      <c r="CW920" s="776"/>
      <c r="CX920" s="782"/>
      <c r="CY920" s="784"/>
      <c r="CZ920" s="784"/>
      <c r="DA920" s="785"/>
      <c r="DB920" s="785"/>
      <c r="DC920" s="785"/>
      <c r="DD920" s="785"/>
      <c r="DE920" s="871"/>
      <c r="DF920" s="871"/>
      <c r="DG920" s="871"/>
      <c r="DH920" s="872"/>
      <c r="DI920" s="776"/>
      <c r="DJ920" s="776"/>
      <c r="DK920" s="776"/>
      <c r="DL920" s="776"/>
      <c r="DM920" s="776"/>
      <c r="DN920" s="776"/>
      <c r="DO920" s="936"/>
      <c r="DP920" s="776"/>
      <c r="DQ920" s="776"/>
      <c r="DR920" s="776"/>
      <c r="DS920" s="872"/>
      <c r="DT920" s="752">
        <v>0</v>
      </c>
      <c r="DU920" s="753" t="s">
        <v>308</v>
      </c>
      <c r="DV920" s="753" t="s">
        <v>308</v>
      </c>
      <c r="DW920" s="754" t="s">
        <v>308</v>
      </c>
      <c r="DX920" s="755" t="s">
        <v>308</v>
      </c>
      <c r="DY920" s="754" t="e">
        <v>#VALUE!</v>
      </c>
      <c r="DZ920" s="754" t="e">
        <v>#VALUE!</v>
      </c>
      <c r="EA920" s="754"/>
      <c r="EB920" s="754"/>
    </row>
    <row r="921" spans="1:132" ht="17.25" hidden="1" customHeight="1" outlineLevel="1" x14ac:dyDescent="0.35">
      <c r="A921" s="618" t="s">
        <v>308</v>
      </c>
      <c r="B921" s="730">
        <v>117</v>
      </c>
      <c r="C921" s="730" t="s">
        <v>741</v>
      </c>
      <c r="D921" s="730" t="s">
        <v>741</v>
      </c>
      <c r="E921" s="730">
        <v>15</v>
      </c>
      <c r="F921" s="731"/>
      <c r="G921" s="821"/>
      <c r="H921" s="733"/>
      <c r="I921" s="730" t="s">
        <v>308</v>
      </c>
      <c r="J921" s="730" t="s">
        <v>308</v>
      </c>
      <c r="K921" s="730">
        <v>0</v>
      </c>
      <c r="L921" s="730" t="s">
        <v>308</v>
      </c>
      <c r="M921" s="868"/>
      <c r="N921" s="868">
        <v>0</v>
      </c>
      <c r="O921" s="868" t="s">
        <v>742</v>
      </c>
      <c r="P921" s="868" t="b">
        <v>1</v>
      </c>
      <c r="Q921" s="868" t="e">
        <v>#VALUE!</v>
      </c>
      <c r="R921" s="868"/>
      <c r="S921" s="868"/>
      <c r="T921" s="868"/>
      <c r="U921" s="868"/>
      <c r="V921" s="868"/>
      <c r="W921" s="868"/>
      <c r="X921" s="868"/>
      <c r="Y921" s="868"/>
      <c r="Z921" s="776"/>
      <c r="AA921" s="868"/>
      <c r="AB921" s="868"/>
      <c r="AC921" s="868"/>
      <c r="AD921" s="868"/>
      <c r="AE921" s="775"/>
      <c r="AF921" s="776"/>
      <c r="AG921" s="777"/>
      <c r="AH921" s="777"/>
      <c r="AI921" s="777"/>
      <c r="AJ921" s="778"/>
      <c r="AK921" s="779"/>
      <c r="AL921" s="778"/>
      <c r="AM921" s="778"/>
      <c r="AN921" s="778"/>
      <c r="AO921" s="778"/>
      <c r="AP921" s="778"/>
      <c r="AQ921" s="778"/>
      <c r="AR921" s="778"/>
      <c r="AS921" s="778"/>
      <c r="AT921" s="778"/>
      <c r="AU921" s="778"/>
      <c r="AV921" s="778"/>
      <c r="AW921" s="778"/>
      <c r="AX921" s="778"/>
      <c r="AY921" s="778"/>
      <c r="AZ921" s="778"/>
      <c r="BA921" s="778"/>
      <c r="BB921" s="778"/>
      <c r="BC921" s="778"/>
      <c r="BD921" s="778"/>
      <c r="BE921" s="778"/>
      <c r="BF921" s="778"/>
      <c r="BG921" s="778"/>
      <c r="BH921" s="778"/>
      <c r="BI921" s="778"/>
      <c r="BJ921" s="778"/>
      <c r="BK921" s="778"/>
      <c r="BL921" s="778"/>
      <c r="BM921" s="778"/>
      <c r="BN921" s="778"/>
      <c r="BO921" s="778"/>
      <c r="BP921" s="778"/>
      <c r="BQ921" s="778"/>
      <c r="BR921" s="778"/>
      <c r="BS921" s="778"/>
      <c r="BT921" s="778"/>
      <c r="BU921" s="778"/>
      <c r="BV921" s="778"/>
      <c r="BW921" s="778"/>
      <c r="BX921" s="778"/>
      <c r="BY921" s="778"/>
      <c r="BZ921" s="778"/>
      <c r="CA921" s="778"/>
      <c r="CB921" s="778"/>
      <c r="CC921" s="778"/>
      <c r="CD921" s="778"/>
      <c r="CE921" s="778"/>
      <c r="CF921" s="778"/>
      <c r="CG921" s="778"/>
      <c r="CH921" s="778"/>
      <c r="CI921" s="778"/>
      <c r="CJ921" s="778"/>
      <c r="CK921" s="772"/>
      <c r="CL921" s="772"/>
      <c r="CM921" s="772"/>
      <c r="CN921" s="886"/>
      <c r="CO921" s="772"/>
      <c r="CP921" s="772"/>
      <c r="CQ921" s="772"/>
      <c r="CR921" s="772"/>
      <c r="CS921" s="869"/>
      <c r="CT921" s="782"/>
      <c r="CU921" s="783"/>
      <c r="CV921" s="776"/>
      <c r="CW921" s="776"/>
      <c r="CX921" s="782"/>
      <c r="CY921" s="784"/>
      <c r="CZ921" s="784"/>
      <c r="DA921" s="785"/>
      <c r="DB921" s="785"/>
      <c r="DC921" s="785"/>
      <c r="DD921" s="785"/>
      <c r="DE921" s="871"/>
      <c r="DF921" s="871"/>
      <c r="DG921" s="871"/>
      <c r="DH921" s="872"/>
      <c r="DI921" s="776"/>
      <c r="DJ921" s="776"/>
      <c r="DK921" s="776"/>
      <c r="DL921" s="776"/>
      <c r="DM921" s="776"/>
      <c r="DN921" s="776"/>
      <c r="DO921" s="936"/>
      <c r="DP921" s="776"/>
      <c r="DQ921" s="776"/>
      <c r="DR921" s="776"/>
      <c r="DS921" s="872"/>
      <c r="DT921" s="752">
        <v>0</v>
      </c>
      <c r="DU921" s="753" t="s">
        <v>308</v>
      </c>
      <c r="DV921" s="753" t="s">
        <v>308</v>
      </c>
      <c r="DW921" s="754" t="s">
        <v>308</v>
      </c>
      <c r="DX921" s="755" t="s">
        <v>308</v>
      </c>
      <c r="DY921" s="754" t="e">
        <v>#VALUE!</v>
      </c>
      <c r="DZ921" s="754" t="e">
        <v>#VALUE!</v>
      </c>
      <c r="EA921" s="754"/>
      <c r="EB921" s="754"/>
    </row>
    <row r="922" spans="1:132" ht="17.25" hidden="1" customHeight="1" outlineLevel="1" x14ac:dyDescent="0.35">
      <c r="A922" s="618" t="s">
        <v>308</v>
      </c>
      <c r="B922" s="730">
        <v>118</v>
      </c>
      <c r="C922" s="730" t="s">
        <v>741</v>
      </c>
      <c r="D922" s="730" t="s">
        <v>741</v>
      </c>
      <c r="E922" s="730">
        <v>15</v>
      </c>
      <c r="F922" s="731"/>
      <c r="G922" s="821"/>
      <c r="H922" s="733"/>
      <c r="I922" s="730" t="s">
        <v>308</v>
      </c>
      <c r="J922" s="730" t="s">
        <v>308</v>
      </c>
      <c r="K922" s="730">
        <v>0</v>
      </c>
      <c r="L922" s="730" t="s">
        <v>308</v>
      </c>
      <c r="M922" s="868"/>
      <c r="N922" s="868">
        <v>0</v>
      </c>
      <c r="O922" s="868" t="s">
        <v>742</v>
      </c>
      <c r="P922" s="868" t="b">
        <v>1</v>
      </c>
      <c r="Q922" s="868" t="e">
        <v>#VALUE!</v>
      </c>
      <c r="R922" s="868"/>
      <c r="S922" s="868"/>
      <c r="T922" s="868"/>
      <c r="U922" s="868"/>
      <c r="V922" s="868"/>
      <c r="W922" s="868"/>
      <c r="X922" s="868"/>
      <c r="Y922" s="868"/>
      <c r="Z922" s="776"/>
      <c r="AA922" s="868"/>
      <c r="AB922" s="868"/>
      <c r="AC922" s="868"/>
      <c r="AD922" s="868"/>
      <c r="AE922" s="775"/>
      <c r="AF922" s="776"/>
      <c r="AG922" s="777"/>
      <c r="AH922" s="777"/>
      <c r="AI922" s="777"/>
      <c r="AJ922" s="778"/>
      <c r="AK922" s="779"/>
      <c r="AL922" s="778"/>
      <c r="AM922" s="778"/>
      <c r="AN922" s="778"/>
      <c r="AO922" s="778"/>
      <c r="AP922" s="778"/>
      <c r="AQ922" s="778"/>
      <c r="AR922" s="778"/>
      <c r="AS922" s="778"/>
      <c r="AT922" s="778"/>
      <c r="AU922" s="778"/>
      <c r="AV922" s="778"/>
      <c r="AW922" s="778"/>
      <c r="AX922" s="778"/>
      <c r="AY922" s="778"/>
      <c r="AZ922" s="778"/>
      <c r="BA922" s="778"/>
      <c r="BB922" s="778"/>
      <c r="BC922" s="778"/>
      <c r="BD922" s="778"/>
      <c r="BE922" s="778"/>
      <c r="BF922" s="778"/>
      <c r="BG922" s="778"/>
      <c r="BH922" s="778"/>
      <c r="BI922" s="778"/>
      <c r="BJ922" s="778"/>
      <c r="BK922" s="778"/>
      <c r="BL922" s="778"/>
      <c r="BM922" s="778"/>
      <c r="BN922" s="778"/>
      <c r="BO922" s="778"/>
      <c r="BP922" s="778"/>
      <c r="BQ922" s="778"/>
      <c r="BR922" s="778"/>
      <c r="BS922" s="778"/>
      <c r="BT922" s="778"/>
      <c r="BU922" s="778"/>
      <c r="BV922" s="778"/>
      <c r="BW922" s="778"/>
      <c r="BX922" s="778"/>
      <c r="BY922" s="778"/>
      <c r="BZ922" s="778"/>
      <c r="CA922" s="778"/>
      <c r="CB922" s="778"/>
      <c r="CC922" s="778"/>
      <c r="CD922" s="778"/>
      <c r="CE922" s="778"/>
      <c r="CF922" s="778"/>
      <c r="CG922" s="778"/>
      <c r="CH922" s="778"/>
      <c r="CI922" s="778"/>
      <c r="CJ922" s="778"/>
      <c r="CK922" s="772"/>
      <c r="CL922" s="772"/>
      <c r="CM922" s="772"/>
      <c r="CN922" s="886"/>
      <c r="CO922" s="772"/>
      <c r="CP922" s="772"/>
      <c r="CQ922" s="772"/>
      <c r="CR922" s="772"/>
      <c r="CS922" s="869"/>
      <c r="CT922" s="782"/>
      <c r="CU922" s="783"/>
      <c r="CV922" s="776"/>
      <c r="CW922" s="776"/>
      <c r="CX922" s="782"/>
      <c r="CY922" s="784"/>
      <c r="CZ922" s="784"/>
      <c r="DA922" s="785"/>
      <c r="DB922" s="785"/>
      <c r="DC922" s="785"/>
      <c r="DD922" s="785"/>
      <c r="DE922" s="871"/>
      <c r="DF922" s="871"/>
      <c r="DG922" s="871"/>
      <c r="DH922" s="872"/>
      <c r="DI922" s="776"/>
      <c r="DJ922" s="776"/>
      <c r="DK922" s="776"/>
      <c r="DL922" s="776"/>
      <c r="DM922" s="776"/>
      <c r="DN922" s="776"/>
      <c r="DO922" s="936"/>
      <c r="DP922" s="776"/>
      <c r="DQ922" s="776"/>
      <c r="DR922" s="776"/>
      <c r="DS922" s="872"/>
      <c r="DT922" s="752">
        <v>0</v>
      </c>
      <c r="DU922" s="753" t="s">
        <v>308</v>
      </c>
      <c r="DV922" s="753" t="s">
        <v>308</v>
      </c>
      <c r="DW922" s="754" t="s">
        <v>308</v>
      </c>
      <c r="DX922" s="755" t="s">
        <v>308</v>
      </c>
      <c r="DY922" s="754" t="e">
        <v>#VALUE!</v>
      </c>
      <c r="DZ922" s="754" t="e">
        <v>#VALUE!</v>
      </c>
      <c r="EA922" s="754"/>
      <c r="EB922" s="754"/>
    </row>
    <row r="923" spans="1:132" ht="17.25" hidden="1" customHeight="1" outlineLevel="1" x14ac:dyDescent="0.35">
      <c r="A923" s="618" t="s">
        <v>308</v>
      </c>
      <c r="B923" s="730">
        <v>119</v>
      </c>
      <c r="C923" s="730" t="s">
        <v>741</v>
      </c>
      <c r="D923" s="730" t="s">
        <v>741</v>
      </c>
      <c r="E923" s="730">
        <v>15</v>
      </c>
      <c r="F923" s="731"/>
      <c r="G923" s="821"/>
      <c r="H923" s="733"/>
      <c r="I923" s="730" t="s">
        <v>308</v>
      </c>
      <c r="J923" s="730" t="s">
        <v>308</v>
      </c>
      <c r="K923" s="730">
        <v>0</v>
      </c>
      <c r="L923" s="730" t="s">
        <v>308</v>
      </c>
      <c r="M923" s="868"/>
      <c r="N923" s="868">
        <v>0</v>
      </c>
      <c r="O923" s="868" t="s">
        <v>742</v>
      </c>
      <c r="P923" s="868" t="b">
        <v>1</v>
      </c>
      <c r="Q923" s="868" t="e">
        <v>#VALUE!</v>
      </c>
      <c r="R923" s="868"/>
      <c r="S923" s="868"/>
      <c r="T923" s="868"/>
      <c r="U923" s="868"/>
      <c r="V923" s="868"/>
      <c r="W923" s="868"/>
      <c r="X923" s="868"/>
      <c r="Y923" s="868"/>
      <c r="Z923" s="776"/>
      <c r="AA923" s="868"/>
      <c r="AB923" s="868"/>
      <c r="AC923" s="868"/>
      <c r="AD923" s="868"/>
      <c r="AE923" s="775"/>
      <c r="AF923" s="776"/>
      <c r="AG923" s="777"/>
      <c r="AH923" s="777"/>
      <c r="AI923" s="777"/>
      <c r="AJ923" s="778"/>
      <c r="AK923" s="779"/>
      <c r="AL923" s="778"/>
      <c r="AM923" s="778"/>
      <c r="AN923" s="778"/>
      <c r="AO923" s="778"/>
      <c r="AP923" s="778"/>
      <c r="AQ923" s="778"/>
      <c r="AR923" s="778"/>
      <c r="AS923" s="778"/>
      <c r="AT923" s="778"/>
      <c r="AU923" s="778"/>
      <c r="AV923" s="778"/>
      <c r="AW923" s="778"/>
      <c r="AX923" s="778"/>
      <c r="AY923" s="778"/>
      <c r="AZ923" s="778"/>
      <c r="BA923" s="778"/>
      <c r="BB923" s="778"/>
      <c r="BC923" s="778"/>
      <c r="BD923" s="778"/>
      <c r="BE923" s="778"/>
      <c r="BF923" s="778"/>
      <c r="BG923" s="778"/>
      <c r="BH923" s="778"/>
      <c r="BI923" s="778"/>
      <c r="BJ923" s="778"/>
      <c r="BK923" s="778"/>
      <c r="BL923" s="778"/>
      <c r="BM923" s="778"/>
      <c r="BN923" s="778"/>
      <c r="BO923" s="778"/>
      <c r="BP923" s="778"/>
      <c r="BQ923" s="778"/>
      <c r="BR923" s="778"/>
      <c r="BS923" s="778"/>
      <c r="BT923" s="778"/>
      <c r="BU923" s="778"/>
      <c r="BV923" s="778"/>
      <c r="BW923" s="778"/>
      <c r="BX923" s="778"/>
      <c r="BY923" s="778"/>
      <c r="BZ923" s="778"/>
      <c r="CA923" s="778"/>
      <c r="CB923" s="778"/>
      <c r="CC923" s="778"/>
      <c r="CD923" s="778"/>
      <c r="CE923" s="778"/>
      <c r="CF923" s="778"/>
      <c r="CG923" s="778"/>
      <c r="CH923" s="778"/>
      <c r="CI923" s="778"/>
      <c r="CJ923" s="778"/>
      <c r="CK923" s="772"/>
      <c r="CL923" s="772"/>
      <c r="CM923" s="772"/>
      <c r="CN923" s="886"/>
      <c r="CO923" s="772"/>
      <c r="CP923" s="772"/>
      <c r="CQ923" s="772"/>
      <c r="CR923" s="772"/>
      <c r="CS923" s="869"/>
      <c r="CT923" s="782"/>
      <c r="CU923" s="783"/>
      <c r="CV923" s="776"/>
      <c r="CW923" s="776"/>
      <c r="CX923" s="782"/>
      <c r="CY923" s="784"/>
      <c r="CZ923" s="784"/>
      <c r="DA923" s="785"/>
      <c r="DB923" s="785"/>
      <c r="DC923" s="785"/>
      <c r="DD923" s="785"/>
      <c r="DE923" s="871"/>
      <c r="DF923" s="871"/>
      <c r="DG923" s="871"/>
      <c r="DH923" s="872"/>
      <c r="DI923" s="776"/>
      <c r="DJ923" s="776"/>
      <c r="DK923" s="776"/>
      <c r="DL923" s="776"/>
      <c r="DM923" s="776"/>
      <c r="DN923" s="776"/>
      <c r="DO923" s="936"/>
      <c r="DP923" s="776"/>
      <c r="DQ923" s="776"/>
      <c r="DR923" s="776"/>
      <c r="DS923" s="872"/>
      <c r="DT923" s="752">
        <v>0</v>
      </c>
      <c r="DU923" s="753" t="s">
        <v>308</v>
      </c>
      <c r="DV923" s="753" t="s">
        <v>308</v>
      </c>
      <c r="DW923" s="754" t="s">
        <v>308</v>
      </c>
      <c r="DX923" s="755" t="s">
        <v>308</v>
      </c>
      <c r="DY923" s="754" t="e">
        <v>#VALUE!</v>
      </c>
      <c r="DZ923" s="754" t="e">
        <v>#VALUE!</v>
      </c>
      <c r="EA923" s="754"/>
      <c r="EB923" s="754"/>
    </row>
    <row r="924" spans="1:132" ht="17.25" hidden="1" customHeight="1" outlineLevel="1" x14ac:dyDescent="0.35">
      <c r="A924" s="618" t="s">
        <v>308</v>
      </c>
      <c r="B924" s="730">
        <v>120</v>
      </c>
      <c r="C924" s="730" t="s">
        <v>741</v>
      </c>
      <c r="D924" s="730" t="s">
        <v>741</v>
      </c>
      <c r="E924" s="730">
        <v>15</v>
      </c>
      <c r="F924" s="731"/>
      <c r="G924" s="821"/>
      <c r="H924" s="733"/>
      <c r="I924" s="730" t="s">
        <v>308</v>
      </c>
      <c r="J924" s="730" t="s">
        <v>308</v>
      </c>
      <c r="K924" s="730">
        <v>0</v>
      </c>
      <c r="L924" s="730" t="s">
        <v>308</v>
      </c>
      <c r="M924" s="868"/>
      <c r="N924" s="868">
        <v>0</v>
      </c>
      <c r="O924" s="868" t="s">
        <v>742</v>
      </c>
      <c r="P924" s="868" t="b">
        <v>1</v>
      </c>
      <c r="Q924" s="868" t="e">
        <v>#VALUE!</v>
      </c>
      <c r="R924" s="868"/>
      <c r="S924" s="868"/>
      <c r="T924" s="868"/>
      <c r="U924" s="868"/>
      <c r="V924" s="868"/>
      <c r="W924" s="868"/>
      <c r="X924" s="868"/>
      <c r="Y924" s="868"/>
      <c r="Z924" s="776"/>
      <c r="AA924" s="868"/>
      <c r="AB924" s="868"/>
      <c r="AC924" s="868"/>
      <c r="AD924" s="868"/>
      <c r="AE924" s="775"/>
      <c r="AF924" s="776"/>
      <c r="AG924" s="777"/>
      <c r="AH924" s="777"/>
      <c r="AI924" s="777"/>
      <c r="AJ924" s="778"/>
      <c r="AK924" s="779"/>
      <c r="AL924" s="778"/>
      <c r="AM924" s="778"/>
      <c r="AN924" s="778"/>
      <c r="AO924" s="778"/>
      <c r="AP924" s="778"/>
      <c r="AQ924" s="778"/>
      <c r="AR924" s="778"/>
      <c r="AS924" s="778"/>
      <c r="AT924" s="778"/>
      <c r="AU924" s="778"/>
      <c r="AV924" s="778"/>
      <c r="AW924" s="778"/>
      <c r="AX924" s="778"/>
      <c r="AY924" s="778"/>
      <c r="AZ924" s="778"/>
      <c r="BA924" s="778"/>
      <c r="BB924" s="778"/>
      <c r="BC924" s="778"/>
      <c r="BD924" s="778"/>
      <c r="BE924" s="778"/>
      <c r="BF924" s="778"/>
      <c r="BG924" s="778"/>
      <c r="BH924" s="778"/>
      <c r="BI924" s="778"/>
      <c r="BJ924" s="778"/>
      <c r="BK924" s="778"/>
      <c r="BL924" s="778"/>
      <c r="BM924" s="778"/>
      <c r="BN924" s="778"/>
      <c r="BO924" s="778"/>
      <c r="BP924" s="778"/>
      <c r="BQ924" s="778"/>
      <c r="BR924" s="778"/>
      <c r="BS924" s="778"/>
      <c r="BT924" s="778"/>
      <c r="BU924" s="778"/>
      <c r="BV924" s="778"/>
      <c r="BW924" s="778"/>
      <c r="BX924" s="778"/>
      <c r="BY924" s="778"/>
      <c r="BZ924" s="778"/>
      <c r="CA924" s="778"/>
      <c r="CB924" s="778"/>
      <c r="CC924" s="778"/>
      <c r="CD924" s="778"/>
      <c r="CE924" s="778"/>
      <c r="CF924" s="778"/>
      <c r="CG924" s="778"/>
      <c r="CH924" s="778"/>
      <c r="CI924" s="778"/>
      <c r="CJ924" s="778"/>
      <c r="CK924" s="772"/>
      <c r="CL924" s="772"/>
      <c r="CM924" s="772"/>
      <c r="CN924" s="886"/>
      <c r="CO924" s="772"/>
      <c r="CP924" s="772"/>
      <c r="CQ924" s="772"/>
      <c r="CR924" s="772"/>
      <c r="CS924" s="869"/>
      <c r="CT924" s="782"/>
      <c r="CU924" s="783"/>
      <c r="CV924" s="776"/>
      <c r="CW924" s="776"/>
      <c r="CX924" s="782"/>
      <c r="CY924" s="784"/>
      <c r="CZ924" s="784"/>
      <c r="DA924" s="785"/>
      <c r="DB924" s="785"/>
      <c r="DC924" s="785"/>
      <c r="DD924" s="785"/>
      <c r="DE924" s="871"/>
      <c r="DF924" s="871"/>
      <c r="DG924" s="871"/>
      <c r="DH924" s="872"/>
      <c r="DI924" s="776"/>
      <c r="DJ924" s="776"/>
      <c r="DK924" s="776"/>
      <c r="DL924" s="776"/>
      <c r="DM924" s="776"/>
      <c r="DN924" s="776"/>
      <c r="DO924" s="936"/>
      <c r="DP924" s="776"/>
      <c r="DQ924" s="776"/>
      <c r="DR924" s="776"/>
      <c r="DS924" s="872"/>
      <c r="DT924" s="752">
        <v>0</v>
      </c>
      <c r="DU924" s="753" t="s">
        <v>308</v>
      </c>
      <c r="DV924" s="753" t="s">
        <v>308</v>
      </c>
      <c r="DW924" s="754" t="s">
        <v>308</v>
      </c>
      <c r="DX924" s="755" t="s">
        <v>308</v>
      </c>
      <c r="DY924" s="754" t="e">
        <v>#VALUE!</v>
      </c>
      <c r="DZ924" s="754" t="e">
        <v>#VALUE!</v>
      </c>
      <c r="EA924" s="754"/>
      <c r="EB924" s="754"/>
    </row>
    <row r="925" spans="1:132" ht="17.25" hidden="1" customHeight="1" outlineLevel="1" x14ac:dyDescent="0.35">
      <c r="A925" s="618" t="s">
        <v>308</v>
      </c>
      <c r="B925" s="730">
        <v>121</v>
      </c>
      <c r="C925" s="730" t="s">
        <v>741</v>
      </c>
      <c r="D925" s="730" t="s">
        <v>741</v>
      </c>
      <c r="E925" s="730">
        <v>15</v>
      </c>
      <c r="F925" s="731"/>
      <c r="G925" s="821"/>
      <c r="H925" s="733"/>
      <c r="I925" s="730" t="s">
        <v>308</v>
      </c>
      <c r="J925" s="730" t="s">
        <v>308</v>
      </c>
      <c r="K925" s="730">
        <v>0</v>
      </c>
      <c r="L925" s="730" t="s">
        <v>308</v>
      </c>
      <c r="M925" s="868"/>
      <c r="N925" s="868">
        <v>0</v>
      </c>
      <c r="O925" s="868" t="s">
        <v>742</v>
      </c>
      <c r="P925" s="868" t="b">
        <v>1</v>
      </c>
      <c r="Q925" s="868" t="e">
        <v>#VALUE!</v>
      </c>
      <c r="R925" s="868"/>
      <c r="S925" s="868"/>
      <c r="T925" s="868"/>
      <c r="U925" s="868"/>
      <c r="V925" s="868"/>
      <c r="W925" s="868"/>
      <c r="X925" s="868"/>
      <c r="Y925" s="868"/>
      <c r="Z925" s="776"/>
      <c r="AA925" s="868"/>
      <c r="AB925" s="868"/>
      <c r="AC925" s="868"/>
      <c r="AD925" s="868"/>
      <c r="AE925" s="775"/>
      <c r="AF925" s="776"/>
      <c r="AG925" s="777"/>
      <c r="AH925" s="777"/>
      <c r="AI925" s="777"/>
      <c r="AJ925" s="778"/>
      <c r="AK925" s="779"/>
      <c r="AL925" s="778"/>
      <c r="AM925" s="778"/>
      <c r="AN925" s="778"/>
      <c r="AO925" s="778"/>
      <c r="AP925" s="778"/>
      <c r="AQ925" s="778"/>
      <c r="AR925" s="778"/>
      <c r="AS925" s="778"/>
      <c r="AT925" s="778"/>
      <c r="AU925" s="778"/>
      <c r="AV925" s="778"/>
      <c r="AW925" s="778"/>
      <c r="AX925" s="778"/>
      <c r="AY925" s="778"/>
      <c r="AZ925" s="778"/>
      <c r="BA925" s="778"/>
      <c r="BB925" s="778"/>
      <c r="BC925" s="778"/>
      <c r="BD925" s="778"/>
      <c r="BE925" s="778"/>
      <c r="BF925" s="778"/>
      <c r="BG925" s="778"/>
      <c r="BH925" s="778"/>
      <c r="BI925" s="778"/>
      <c r="BJ925" s="778"/>
      <c r="BK925" s="778"/>
      <c r="BL925" s="778"/>
      <c r="BM925" s="778"/>
      <c r="BN925" s="778"/>
      <c r="BO925" s="778"/>
      <c r="BP925" s="778"/>
      <c r="BQ925" s="778"/>
      <c r="BR925" s="778"/>
      <c r="BS925" s="778"/>
      <c r="BT925" s="778"/>
      <c r="BU925" s="778"/>
      <c r="BV925" s="778"/>
      <c r="BW925" s="778"/>
      <c r="BX925" s="778"/>
      <c r="BY925" s="778"/>
      <c r="BZ925" s="778"/>
      <c r="CA925" s="778"/>
      <c r="CB925" s="778"/>
      <c r="CC925" s="778"/>
      <c r="CD925" s="778"/>
      <c r="CE925" s="778"/>
      <c r="CF925" s="778"/>
      <c r="CG925" s="778"/>
      <c r="CH925" s="778"/>
      <c r="CI925" s="778"/>
      <c r="CJ925" s="778"/>
      <c r="CK925" s="772"/>
      <c r="CL925" s="772"/>
      <c r="CM925" s="772"/>
      <c r="CN925" s="886"/>
      <c r="CO925" s="772"/>
      <c r="CP925" s="772"/>
      <c r="CQ925" s="772"/>
      <c r="CR925" s="772"/>
      <c r="CS925" s="869"/>
      <c r="CT925" s="782"/>
      <c r="CU925" s="783"/>
      <c r="CV925" s="776"/>
      <c r="CW925" s="776"/>
      <c r="CX925" s="782"/>
      <c r="CY925" s="784"/>
      <c r="CZ925" s="784"/>
      <c r="DA925" s="785"/>
      <c r="DB925" s="785"/>
      <c r="DC925" s="785"/>
      <c r="DD925" s="785"/>
      <c r="DE925" s="871"/>
      <c r="DF925" s="871"/>
      <c r="DG925" s="871"/>
      <c r="DH925" s="872"/>
      <c r="DI925" s="776"/>
      <c r="DJ925" s="776"/>
      <c r="DK925" s="776"/>
      <c r="DL925" s="776"/>
      <c r="DM925" s="776"/>
      <c r="DN925" s="776"/>
      <c r="DO925" s="936"/>
      <c r="DP925" s="776"/>
      <c r="DQ925" s="776"/>
      <c r="DR925" s="776"/>
      <c r="DS925" s="872"/>
      <c r="DT925" s="752">
        <v>0</v>
      </c>
      <c r="DU925" s="753" t="s">
        <v>308</v>
      </c>
      <c r="DV925" s="753" t="s">
        <v>308</v>
      </c>
      <c r="DW925" s="754" t="s">
        <v>308</v>
      </c>
      <c r="DX925" s="755" t="s">
        <v>308</v>
      </c>
      <c r="DY925" s="754" t="e">
        <v>#VALUE!</v>
      </c>
      <c r="DZ925" s="754" t="e">
        <v>#VALUE!</v>
      </c>
      <c r="EA925" s="754"/>
      <c r="EB925" s="754"/>
    </row>
    <row r="926" spans="1:132" ht="17.25" hidden="1" customHeight="1" outlineLevel="1" x14ac:dyDescent="0.35">
      <c r="A926" s="618" t="s">
        <v>308</v>
      </c>
      <c r="B926" s="730">
        <v>122</v>
      </c>
      <c r="C926" s="730" t="s">
        <v>741</v>
      </c>
      <c r="D926" s="730" t="s">
        <v>741</v>
      </c>
      <c r="E926" s="730">
        <v>15</v>
      </c>
      <c r="F926" s="731"/>
      <c r="G926" s="821"/>
      <c r="H926" s="733"/>
      <c r="I926" s="730" t="s">
        <v>308</v>
      </c>
      <c r="J926" s="730" t="s">
        <v>308</v>
      </c>
      <c r="K926" s="730">
        <v>0</v>
      </c>
      <c r="L926" s="730" t="s">
        <v>308</v>
      </c>
      <c r="M926" s="868"/>
      <c r="N926" s="868">
        <v>0</v>
      </c>
      <c r="O926" s="868" t="s">
        <v>742</v>
      </c>
      <c r="P926" s="868" t="b">
        <v>1</v>
      </c>
      <c r="Q926" s="868" t="e">
        <v>#VALUE!</v>
      </c>
      <c r="R926" s="868"/>
      <c r="S926" s="868"/>
      <c r="T926" s="868"/>
      <c r="U926" s="868"/>
      <c r="V926" s="868"/>
      <c r="W926" s="868"/>
      <c r="X926" s="868"/>
      <c r="Y926" s="868"/>
      <c r="Z926" s="776"/>
      <c r="AA926" s="868"/>
      <c r="AB926" s="868"/>
      <c r="AC926" s="868"/>
      <c r="AD926" s="868"/>
      <c r="AE926" s="775"/>
      <c r="AF926" s="776"/>
      <c r="AG926" s="777"/>
      <c r="AH926" s="777"/>
      <c r="AI926" s="777"/>
      <c r="AJ926" s="778"/>
      <c r="AK926" s="779"/>
      <c r="AL926" s="778"/>
      <c r="AM926" s="778"/>
      <c r="AN926" s="778"/>
      <c r="AO926" s="778"/>
      <c r="AP926" s="778"/>
      <c r="AQ926" s="778"/>
      <c r="AR926" s="778"/>
      <c r="AS926" s="778"/>
      <c r="AT926" s="778"/>
      <c r="AU926" s="778"/>
      <c r="AV926" s="778"/>
      <c r="AW926" s="778"/>
      <c r="AX926" s="778"/>
      <c r="AY926" s="778"/>
      <c r="AZ926" s="778"/>
      <c r="BA926" s="778"/>
      <c r="BB926" s="778"/>
      <c r="BC926" s="778"/>
      <c r="BD926" s="778"/>
      <c r="BE926" s="778"/>
      <c r="BF926" s="778"/>
      <c r="BG926" s="778"/>
      <c r="BH926" s="778"/>
      <c r="BI926" s="778"/>
      <c r="BJ926" s="778"/>
      <c r="BK926" s="778"/>
      <c r="BL926" s="778"/>
      <c r="BM926" s="778"/>
      <c r="BN926" s="778"/>
      <c r="BO926" s="778"/>
      <c r="BP926" s="778"/>
      <c r="BQ926" s="778"/>
      <c r="BR926" s="778"/>
      <c r="BS926" s="778"/>
      <c r="BT926" s="778"/>
      <c r="BU926" s="778"/>
      <c r="BV926" s="778"/>
      <c r="BW926" s="778"/>
      <c r="BX926" s="778"/>
      <c r="BY926" s="778"/>
      <c r="BZ926" s="778"/>
      <c r="CA926" s="778"/>
      <c r="CB926" s="778"/>
      <c r="CC926" s="778"/>
      <c r="CD926" s="778"/>
      <c r="CE926" s="778"/>
      <c r="CF926" s="778"/>
      <c r="CG926" s="778"/>
      <c r="CH926" s="778"/>
      <c r="CI926" s="778"/>
      <c r="CJ926" s="778"/>
      <c r="CK926" s="772"/>
      <c r="CL926" s="772"/>
      <c r="CM926" s="772"/>
      <c r="CN926" s="886"/>
      <c r="CO926" s="772"/>
      <c r="CP926" s="772"/>
      <c r="CQ926" s="772"/>
      <c r="CR926" s="772"/>
      <c r="CS926" s="869"/>
      <c r="CT926" s="782"/>
      <c r="CU926" s="783"/>
      <c r="CV926" s="776"/>
      <c r="CW926" s="776"/>
      <c r="CX926" s="782"/>
      <c r="CY926" s="784"/>
      <c r="CZ926" s="784"/>
      <c r="DA926" s="785"/>
      <c r="DB926" s="785"/>
      <c r="DC926" s="785"/>
      <c r="DD926" s="785"/>
      <c r="DE926" s="871"/>
      <c r="DF926" s="871"/>
      <c r="DG926" s="871"/>
      <c r="DH926" s="872"/>
      <c r="DI926" s="776"/>
      <c r="DJ926" s="776"/>
      <c r="DK926" s="776"/>
      <c r="DL926" s="776"/>
      <c r="DM926" s="776"/>
      <c r="DN926" s="776"/>
      <c r="DO926" s="936"/>
      <c r="DP926" s="776"/>
      <c r="DQ926" s="776"/>
      <c r="DR926" s="776"/>
      <c r="DS926" s="872"/>
      <c r="DT926" s="752">
        <v>0</v>
      </c>
      <c r="DU926" s="753" t="s">
        <v>308</v>
      </c>
      <c r="DV926" s="753" t="s">
        <v>308</v>
      </c>
      <c r="DW926" s="754" t="s">
        <v>308</v>
      </c>
      <c r="DX926" s="755" t="s">
        <v>308</v>
      </c>
      <c r="DY926" s="754" t="e">
        <v>#VALUE!</v>
      </c>
      <c r="DZ926" s="754" t="e">
        <v>#VALUE!</v>
      </c>
      <c r="EA926" s="754"/>
      <c r="EB926" s="754"/>
    </row>
    <row r="927" spans="1:132" ht="17.25" hidden="1" customHeight="1" outlineLevel="1" x14ac:dyDescent="0.35">
      <c r="A927" s="618" t="s">
        <v>308</v>
      </c>
      <c r="B927" s="730">
        <v>123</v>
      </c>
      <c r="C927" s="730" t="s">
        <v>741</v>
      </c>
      <c r="D927" s="730" t="s">
        <v>741</v>
      </c>
      <c r="E927" s="730">
        <v>15</v>
      </c>
      <c r="F927" s="731"/>
      <c r="G927" s="821"/>
      <c r="H927" s="733"/>
      <c r="I927" s="730" t="s">
        <v>308</v>
      </c>
      <c r="J927" s="730" t="s">
        <v>308</v>
      </c>
      <c r="K927" s="730">
        <v>0</v>
      </c>
      <c r="L927" s="730" t="s">
        <v>308</v>
      </c>
      <c r="M927" s="868"/>
      <c r="N927" s="868">
        <v>0</v>
      </c>
      <c r="O927" s="868" t="s">
        <v>742</v>
      </c>
      <c r="P927" s="868" t="b">
        <v>1</v>
      </c>
      <c r="Q927" s="868" t="e">
        <v>#VALUE!</v>
      </c>
      <c r="R927" s="868"/>
      <c r="S927" s="868"/>
      <c r="T927" s="868"/>
      <c r="U927" s="868"/>
      <c r="V927" s="868"/>
      <c r="W927" s="868"/>
      <c r="X927" s="868"/>
      <c r="Y927" s="868"/>
      <c r="Z927" s="776"/>
      <c r="AA927" s="868"/>
      <c r="AB927" s="868"/>
      <c r="AC927" s="868"/>
      <c r="AD927" s="868"/>
      <c r="AE927" s="775"/>
      <c r="AF927" s="776"/>
      <c r="AG927" s="777"/>
      <c r="AH927" s="777"/>
      <c r="AI927" s="777"/>
      <c r="AJ927" s="778"/>
      <c r="AK927" s="779"/>
      <c r="AL927" s="778"/>
      <c r="AM927" s="778"/>
      <c r="AN927" s="778"/>
      <c r="AO927" s="778"/>
      <c r="AP927" s="778"/>
      <c r="AQ927" s="778"/>
      <c r="AR927" s="778"/>
      <c r="AS927" s="778"/>
      <c r="AT927" s="778"/>
      <c r="AU927" s="778"/>
      <c r="AV927" s="778"/>
      <c r="AW927" s="778"/>
      <c r="AX927" s="778"/>
      <c r="AY927" s="778"/>
      <c r="AZ927" s="778"/>
      <c r="BA927" s="778"/>
      <c r="BB927" s="778"/>
      <c r="BC927" s="778"/>
      <c r="BD927" s="778"/>
      <c r="BE927" s="778"/>
      <c r="BF927" s="778"/>
      <c r="BG927" s="778"/>
      <c r="BH927" s="778"/>
      <c r="BI927" s="778"/>
      <c r="BJ927" s="778"/>
      <c r="BK927" s="778"/>
      <c r="BL927" s="778"/>
      <c r="BM927" s="778"/>
      <c r="BN927" s="778"/>
      <c r="BO927" s="778"/>
      <c r="BP927" s="778"/>
      <c r="BQ927" s="778"/>
      <c r="BR927" s="778"/>
      <c r="BS927" s="778"/>
      <c r="BT927" s="778"/>
      <c r="BU927" s="778"/>
      <c r="BV927" s="778"/>
      <c r="BW927" s="778"/>
      <c r="BX927" s="778"/>
      <c r="BY927" s="778"/>
      <c r="BZ927" s="778"/>
      <c r="CA927" s="778"/>
      <c r="CB927" s="778"/>
      <c r="CC927" s="778"/>
      <c r="CD927" s="778"/>
      <c r="CE927" s="778"/>
      <c r="CF927" s="778"/>
      <c r="CG927" s="778"/>
      <c r="CH927" s="778"/>
      <c r="CI927" s="778"/>
      <c r="CJ927" s="778"/>
      <c r="CK927" s="772"/>
      <c r="CL927" s="772"/>
      <c r="CM927" s="772"/>
      <c r="CN927" s="886"/>
      <c r="CO927" s="772"/>
      <c r="CP927" s="772"/>
      <c r="CQ927" s="772"/>
      <c r="CR927" s="772"/>
      <c r="CS927" s="869"/>
      <c r="CT927" s="782"/>
      <c r="CU927" s="783"/>
      <c r="CV927" s="776"/>
      <c r="CW927" s="776"/>
      <c r="CX927" s="782"/>
      <c r="CY927" s="784"/>
      <c r="CZ927" s="784"/>
      <c r="DA927" s="785"/>
      <c r="DB927" s="785"/>
      <c r="DC927" s="785"/>
      <c r="DD927" s="785"/>
      <c r="DE927" s="871"/>
      <c r="DF927" s="871"/>
      <c r="DG927" s="871"/>
      <c r="DH927" s="872"/>
      <c r="DI927" s="776"/>
      <c r="DJ927" s="776"/>
      <c r="DK927" s="776"/>
      <c r="DL927" s="776"/>
      <c r="DM927" s="776"/>
      <c r="DN927" s="776"/>
      <c r="DO927" s="936"/>
      <c r="DP927" s="776"/>
      <c r="DQ927" s="776"/>
      <c r="DR927" s="776"/>
      <c r="DS927" s="872"/>
      <c r="DT927" s="752">
        <v>0</v>
      </c>
      <c r="DU927" s="753" t="s">
        <v>308</v>
      </c>
      <c r="DV927" s="753" t="s">
        <v>308</v>
      </c>
      <c r="DW927" s="754" t="s">
        <v>308</v>
      </c>
      <c r="DX927" s="755" t="s">
        <v>308</v>
      </c>
      <c r="DY927" s="754" t="e">
        <v>#VALUE!</v>
      </c>
      <c r="DZ927" s="754" t="e">
        <v>#VALUE!</v>
      </c>
      <c r="EA927" s="754"/>
      <c r="EB927" s="754"/>
    </row>
    <row r="928" spans="1:132" ht="17.25" hidden="1" customHeight="1" outlineLevel="1" x14ac:dyDescent="0.35">
      <c r="A928" s="618" t="s">
        <v>308</v>
      </c>
      <c r="B928" s="730">
        <v>124</v>
      </c>
      <c r="C928" s="730" t="s">
        <v>741</v>
      </c>
      <c r="D928" s="730" t="s">
        <v>741</v>
      </c>
      <c r="E928" s="730">
        <v>15</v>
      </c>
      <c r="F928" s="731"/>
      <c r="G928" s="821"/>
      <c r="H928" s="733"/>
      <c r="I928" s="730" t="s">
        <v>308</v>
      </c>
      <c r="J928" s="730" t="s">
        <v>308</v>
      </c>
      <c r="K928" s="730">
        <v>0</v>
      </c>
      <c r="L928" s="730" t="s">
        <v>308</v>
      </c>
      <c r="M928" s="868"/>
      <c r="N928" s="868">
        <v>0</v>
      </c>
      <c r="O928" s="868" t="s">
        <v>742</v>
      </c>
      <c r="P928" s="868" t="b">
        <v>1</v>
      </c>
      <c r="Q928" s="868" t="e">
        <v>#VALUE!</v>
      </c>
      <c r="R928" s="868"/>
      <c r="S928" s="868"/>
      <c r="T928" s="868"/>
      <c r="U928" s="868"/>
      <c r="V928" s="868"/>
      <c r="W928" s="868"/>
      <c r="X928" s="868"/>
      <c r="Y928" s="868"/>
      <c r="Z928" s="776"/>
      <c r="AA928" s="868"/>
      <c r="AB928" s="868"/>
      <c r="AC928" s="868"/>
      <c r="AD928" s="868"/>
      <c r="AE928" s="775"/>
      <c r="AF928" s="776"/>
      <c r="AG928" s="777"/>
      <c r="AH928" s="777"/>
      <c r="AI928" s="777"/>
      <c r="AJ928" s="778"/>
      <c r="AK928" s="779"/>
      <c r="AL928" s="778"/>
      <c r="AM928" s="778"/>
      <c r="AN928" s="778"/>
      <c r="AO928" s="778"/>
      <c r="AP928" s="778"/>
      <c r="AQ928" s="778"/>
      <c r="AR928" s="778"/>
      <c r="AS928" s="778"/>
      <c r="AT928" s="778"/>
      <c r="AU928" s="778"/>
      <c r="AV928" s="778"/>
      <c r="AW928" s="778"/>
      <c r="AX928" s="778"/>
      <c r="AY928" s="778"/>
      <c r="AZ928" s="778"/>
      <c r="BA928" s="778"/>
      <c r="BB928" s="778"/>
      <c r="BC928" s="778"/>
      <c r="BD928" s="778"/>
      <c r="BE928" s="778"/>
      <c r="BF928" s="778"/>
      <c r="BG928" s="778"/>
      <c r="BH928" s="778"/>
      <c r="BI928" s="778"/>
      <c r="BJ928" s="778"/>
      <c r="BK928" s="778"/>
      <c r="BL928" s="778"/>
      <c r="BM928" s="778"/>
      <c r="BN928" s="778"/>
      <c r="BO928" s="778"/>
      <c r="BP928" s="778"/>
      <c r="BQ928" s="778"/>
      <c r="BR928" s="778"/>
      <c r="BS928" s="778"/>
      <c r="BT928" s="778"/>
      <c r="BU928" s="778"/>
      <c r="BV928" s="778"/>
      <c r="BW928" s="778"/>
      <c r="BX928" s="778"/>
      <c r="BY928" s="778"/>
      <c r="BZ928" s="778"/>
      <c r="CA928" s="778"/>
      <c r="CB928" s="778"/>
      <c r="CC928" s="778"/>
      <c r="CD928" s="778"/>
      <c r="CE928" s="778"/>
      <c r="CF928" s="778"/>
      <c r="CG928" s="778"/>
      <c r="CH928" s="778"/>
      <c r="CI928" s="778"/>
      <c r="CJ928" s="778"/>
      <c r="CK928" s="772"/>
      <c r="CL928" s="772"/>
      <c r="CM928" s="772"/>
      <c r="CN928" s="886"/>
      <c r="CO928" s="772"/>
      <c r="CP928" s="772"/>
      <c r="CQ928" s="772"/>
      <c r="CR928" s="772"/>
      <c r="CS928" s="869"/>
      <c r="CT928" s="782"/>
      <c r="CU928" s="783"/>
      <c r="CV928" s="776"/>
      <c r="CW928" s="776"/>
      <c r="CX928" s="782"/>
      <c r="CY928" s="784"/>
      <c r="CZ928" s="784"/>
      <c r="DA928" s="785"/>
      <c r="DB928" s="785"/>
      <c r="DC928" s="785"/>
      <c r="DD928" s="785"/>
      <c r="DE928" s="871"/>
      <c r="DF928" s="871"/>
      <c r="DG928" s="871"/>
      <c r="DH928" s="872"/>
      <c r="DI928" s="776"/>
      <c r="DJ928" s="776"/>
      <c r="DK928" s="776"/>
      <c r="DL928" s="776"/>
      <c r="DM928" s="776"/>
      <c r="DN928" s="776"/>
      <c r="DO928" s="936"/>
      <c r="DP928" s="776"/>
      <c r="DQ928" s="776"/>
      <c r="DR928" s="776"/>
      <c r="DS928" s="872"/>
      <c r="DT928" s="752">
        <v>0</v>
      </c>
      <c r="DU928" s="753" t="s">
        <v>308</v>
      </c>
      <c r="DV928" s="753" t="s">
        <v>308</v>
      </c>
      <c r="DW928" s="754" t="s">
        <v>308</v>
      </c>
      <c r="DX928" s="755" t="s">
        <v>308</v>
      </c>
      <c r="DY928" s="754" t="e">
        <v>#VALUE!</v>
      </c>
      <c r="DZ928" s="754" t="e">
        <v>#VALUE!</v>
      </c>
      <c r="EA928" s="754"/>
      <c r="EB928" s="754"/>
    </row>
    <row r="929" spans="1:132" ht="17.25" hidden="1" customHeight="1" outlineLevel="1" x14ac:dyDescent="0.35">
      <c r="A929" s="618" t="s">
        <v>308</v>
      </c>
      <c r="B929" s="730">
        <v>125</v>
      </c>
      <c r="C929" s="730" t="s">
        <v>741</v>
      </c>
      <c r="D929" s="730" t="s">
        <v>741</v>
      </c>
      <c r="E929" s="730">
        <v>15</v>
      </c>
      <c r="F929" s="731"/>
      <c r="G929" s="821"/>
      <c r="H929" s="733"/>
      <c r="I929" s="730" t="s">
        <v>308</v>
      </c>
      <c r="J929" s="730" t="s">
        <v>308</v>
      </c>
      <c r="K929" s="730">
        <v>0</v>
      </c>
      <c r="L929" s="730" t="s">
        <v>308</v>
      </c>
      <c r="M929" s="868"/>
      <c r="N929" s="868">
        <v>0</v>
      </c>
      <c r="O929" s="868" t="s">
        <v>742</v>
      </c>
      <c r="P929" s="868" t="b">
        <v>1</v>
      </c>
      <c r="Q929" s="868" t="e">
        <v>#VALUE!</v>
      </c>
      <c r="R929" s="868"/>
      <c r="S929" s="868"/>
      <c r="T929" s="868"/>
      <c r="U929" s="868"/>
      <c r="V929" s="868"/>
      <c r="W929" s="868"/>
      <c r="X929" s="868"/>
      <c r="Y929" s="868"/>
      <c r="Z929" s="776"/>
      <c r="AA929" s="868"/>
      <c r="AB929" s="868"/>
      <c r="AC929" s="868"/>
      <c r="AD929" s="868"/>
      <c r="AE929" s="775"/>
      <c r="AF929" s="776"/>
      <c r="AG929" s="777"/>
      <c r="AH929" s="777"/>
      <c r="AI929" s="777"/>
      <c r="AJ929" s="778"/>
      <c r="AK929" s="779"/>
      <c r="AL929" s="778"/>
      <c r="AM929" s="778"/>
      <c r="AN929" s="778"/>
      <c r="AO929" s="778"/>
      <c r="AP929" s="778"/>
      <c r="AQ929" s="778"/>
      <c r="AR929" s="778"/>
      <c r="AS929" s="778"/>
      <c r="AT929" s="778"/>
      <c r="AU929" s="778"/>
      <c r="AV929" s="778"/>
      <c r="AW929" s="778"/>
      <c r="AX929" s="778"/>
      <c r="AY929" s="778"/>
      <c r="AZ929" s="778"/>
      <c r="BA929" s="778"/>
      <c r="BB929" s="778"/>
      <c r="BC929" s="778"/>
      <c r="BD929" s="778"/>
      <c r="BE929" s="778"/>
      <c r="BF929" s="778"/>
      <c r="BG929" s="778"/>
      <c r="BH929" s="778"/>
      <c r="BI929" s="778"/>
      <c r="BJ929" s="778"/>
      <c r="BK929" s="778"/>
      <c r="BL929" s="778"/>
      <c r="BM929" s="778"/>
      <c r="BN929" s="778"/>
      <c r="BO929" s="778"/>
      <c r="BP929" s="778"/>
      <c r="BQ929" s="778"/>
      <c r="BR929" s="778"/>
      <c r="BS929" s="778"/>
      <c r="BT929" s="778"/>
      <c r="BU929" s="778"/>
      <c r="BV929" s="778"/>
      <c r="BW929" s="778"/>
      <c r="BX929" s="778"/>
      <c r="BY929" s="778"/>
      <c r="BZ929" s="778"/>
      <c r="CA929" s="778"/>
      <c r="CB929" s="778"/>
      <c r="CC929" s="778"/>
      <c r="CD929" s="778"/>
      <c r="CE929" s="778"/>
      <c r="CF929" s="778"/>
      <c r="CG929" s="778"/>
      <c r="CH929" s="778"/>
      <c r="CI929" s="778"/>
      <c r="CJ929" s="778"/>
      <c r="CK929" s="772"/>
      <c r="CL929" s="772"/>
      <c r="CM929" s="772"/>
      <c r="CN929" s="886"/>
      <c r="CO929" s="772"/>
      <c r="CP929" s="772"/>
      <c r="CQ929" s="772"/>
      <c r="CR929" s="772"/>
      <c r="CS929" s="869"/>
      <c r="CT929" s="782"/>
      <c r="CU929" s="783"/>
      <c r="CV929" s="776"/>
      <c r="CW929" s="776"/>
      <c r="CX929" s="782"/>
      <c r="CY929" s="784"/>
      <c r="CZ929" s="784"/>
      <c r="DA929" s="785"/>
      <c r="DB929" s="785"/>
      <c r="DC929" s="785"/>
      <c r="DD929" s="785"/>
      <c r="DE929" s="871"/>
      <c r="DF929" s="871"/>
      <c r="DG929" s="871"/>
      <c r="DH929" s="872"/>
      <c r="DI929" s="776"/>
      <c r="DJ929" s="776"/>
      <c r="DK929" s="776"/>
      <c r="DL929" s="776"/>
      <c r="DM929" s="776"/>
      <c r="DN929" s="776"/>
      <c r="DO929" s="936"/>
      <c r="DP929" s="776"/>
      <c r="DQ929" s="776"/>
      <c r="DR929" s="776"/>
      <c r="DS929" s="872"/>
      <c r="DT929" s="752">
        <v>0</v>
      </c>
      <c r="DU929" s="753" t="s">
        <v>308</v>
      </c>
      <c r="DV929" s="753" t="s">
        <v>308</v>
      </c>
      <c r="DW929" s="754" t="s">
        <v>308</v>
      </c>
      <c r="DX929" s="755" t="s">
        <v>308</v>
      </c>
      <c r="DY929" s="754" t="e">
        <v>#VALUE!</v>
      </c>
      <c r="DZ929" s="754" t="e">
        <v>#VALUE!</v>
      </c>
      <c r="EA929" s="754"/>
      <c r="EB929" s="754"/>
    </row>
    <row r="930" spans="1:132" ht="17.25" hidden="1" customHeight="1" outlineLevel="1" x14ac:dyDescent="0.35">
      <c r="A930" s="618" t="s">
        <v>308</v>
      </c>
      <c r="B930" s="730">
        <v>126</v>
      </c>
      <c r="C930" s="730" t="s">
        <v>741</v>
      </c>
      <c r="D930" s="730" t="s">
        <v>741</v>
      </c>
      <c r="E930" s="730">
        <v>15</v>
      </c>
      <c r="F930" s="731"/>
      <c r="G930" s="821"/>
      <c r="H930" s="733"/>
      <c r="I930" s="730" t="s">
        <v>308</v>
      </c>
      <c r="J930" s="730" t="s">
        <v>308</v>
      </c>
      <c r="K930" s="730">
        <v>0</v>
      </c>
      <c r="L930" s="730" t="s">
        <v>308</v>
      </c>
      <c r="M930" s="868"/>
      <c r="N930" s="868">
        <v>0</v>
      </c>
      <c r="O930" s="868" t="s">
        <v>742</v>
      </c>
      <c r="P930" s="868" t="b">
        <v>1</v>
      </c>
      <c r="Q930" s="868" t="e">
        <v>#VALUE!</v>
      </c>
      <c r="R930" s="868"/>
      <c r="S930" s="868"/>
      <c r="T930" s="868"/>
      <c r="U930" s="868"/>
      <c r="V930" s="868"/>
      <c r="W930" s="868"/>
      <c r="X930" s="868"/>
      <c r="Y930" s="868"/>
      <c r="Z930" s="776"/>
      <c r="AA930" s="868"/>
      <c r="AB930" s="868"/>
      <c r="AC930" s="868"/>
      <c r="AD930" s="868"/>
      <c r="AE930" s="775"/>
      <c r="AF930" s="776"/>
      <c r="AG930" s="777"/>
      <c r="AH930" s="777"/>
      <c r="AI930" s="777"/>
      <c r="AJ930" s="778"/>
      <c r="AK930" s="779"/>
      <c r="AL930" s="778"/>
      <c r="AM930" s="778"/>
      <c r="AN930" s="778"/>
      <c r="AO930" s="778"/>
      <c r="AP930" s="778"/>
      <c r="AQ930" s="778"/>
      <c r="AR930" s="778"/>
      <c r="AS930" s="778"/>
      <c r="AT930" s="778"/>
      <c r="AU930" s="778"/>
      <c r="AV930" s="778"/>
      <c r="AW930" s="778"/>
      <c r="AX930" s="778"/>
      <c r="AY930" s="778"/>
      <c r="AZ930" s="778"/>
      <c r="BA930" s="778"/>
      <c r="BB930" s="778"/>
      <c r="BC930" s="778"/>
      <c r="BD930" s="778"/>
      <c r="BE930" s="778"/>
      <c r="BF930" s="778"/>
      <c r="BG930" s="778"/>
      <c r="BH930" s="778"/>
      <c r="BI930" s="778"/>
      <c r="BJ930" s="778"/>
      <c r="BK930" s="778"/>
      <c r="BL930" s="778"/>
      <c r="BM930" s="778"/>
      <c r="BN930" s="778"/>
      <c r="BO930" s="778"/>
      <c r="BP930" s="778"/>
      <c r="BQ930" s="778"/>
      <c r="BR930" s="778"/>
      <c r="BS930" s="778"/>
      <c r="BT930" s="778"/>
      <c r="BU930" s="778"/>
      <c r="BV930" s="778"/>
      <c r="BW930" s="778"/>
      <c r="BX930" s="778"/>
      <c r="BY930" s="778"/>
      <c r="BZ930" s="778"/>
      <c r="CA930" s="778"/>
      <c r="CB930" s="778"/>
      <c r="CC930" s="778"/>
      <c r="CD930" s="778"/>
      <c r="CE930" s="778"/>
      <c r="CF930" s="778"/>
      <c r="CG930" s="778"/>
      <c r="CH930" s="778"/>
      <c r="CI930" s="778"/>
      <c r="CJ930" s="778"/>
      <c r="CK930" s="772"/>
      <c r="CL930" s="772"/>
      <c r="CM930" s="772"/>
      <c r="CN930" s="886"/>
      <c r="CO930" s="772"/>
      <c r="CP930" s="772"/>
      <c r="CQ930" s="772"/>
      <c r="CR930" s="772"/>
      <c r="CS930" s="869"/>
      <c r="CT930" s="782"/>
      <c r="CU930" s="783"/>
      <c r="CV930" s="776"/>
      <c r="CW930" s="776"/>
      <c r="CX930" s="782"/>
      <c r="CY930" s="784"/>
      <c r="CZ930" s="784"/>
      <c r="DA930" s="785"/>
      <c r="DB930" s="785"/>
      <c r="DC930" s="785"/>
      <c r="DD930" s="785"/>
      <c r="DE930" s="871"/>
      <c r="DF930" s="871"/>
      <c r="DG930" s="871"/>
      <c r="DH930" s="872"/>
      <c r="DI930" s="776"/>
      <c r="DJ930" s="776"/>
      <c r="DK930" s="776"/>
      <c r="DL930" s="776"/>
      <c r="DM930" s="776"/>
      <c r="DN930" s="776"/>
      <c r="DO930" s="936"/>
      <c r="DP930" s="776"/>
      <c r="DQ930" s="776"/>
      <c r="DR930" s="776"/>
      <c r="DS930" s="872"/>
      <c r="DT930" s="752">
        <v>0</v>
      </c>
      <c r="DU930" s="753" t="s">
        <v>308</v>
      </c>
      <c r="DV930" s="753" t="s">
        <v>308</v>
      </c>
      <c r="DW930" s="754" t="s">
        <v>308</v>
      </c>
      <c r="DX930" s="755" t="s">
        <v>308</v>
      </c>
      <c r="DY930" s="754" t="e">
        <v>#VALUE!</v>
      </c>
      <c r="DZ930" s="754" t="e">
        <v>#VALUE!</v>
      </c>
      <c r="EA930" s="754"/>
      <c r="EB930" s="754"/>
    </row>
    <row r="931" spans="1:132" ht="17.25" hidden="1" customHeight="1" outlineLevel="1" x14ac:dyDescent="0.35">
      <c r="A931" s="618" t="s">
        <v>308</v>
      </c>
      <c r="B931" s="730">
        <v>127</v>
      </c>
      <c r="C931" s="730" t="s">
        <v>741</v>
      </c>
      <c r="D931" s="730" t="s">
        <v>741</v>
      </c>
      <c r="E931" s="730">
        <v>15</v>
      </c>
      <c r="F931" s="731"/>
      <c r="G931" s="821"/>
      <c r="H931" s="733"/>
      <c r="I931" s="730" t="s">
        <v>308</v>
      </c>
      <c r="J931" s="730" t="s">
        <v>308</v>
      </c>
      <c r="K931" s="730">
        <v>0</v>
      </c>
      <c r="L931" s="730" t="s">
        <v>308</v>
      </c>
      <c r="M931" s="868"/>
      <c r="N931" s="868">
        <v>0</v>
      </c>
      <c r="O931" s="868" t="s">
        <v>742</v>
      </c>
      <c r="P931" s="868" t="b">
        <v>1</v>
      </c>
      <c r="Q931" s="868" t="e">
        <v>#VALUE!</v>
      </c>
      <c r="R931" s="868"/>
      <c r="S931" s="868"/>
      <c r="T931" s="868"/>
      <c r="U931" s="868"/>
      <c r="V931" s="868"/>
      <c r="W931" s="868"/>
      <c r="X931" s="868"/>
      <c r="Y931" s="868"/>
      <c r="Z931" s="776"/>
      <c r="AA931" s="868"/>
      <c r="AB931" s="868"/>
      <c r="AC931" s="868"/>
      <c r="AD931" s="868"/>
      <c r="AE931" s="775"/>
      <c r="AF931" s="776"/>
      <c r="AG931" s="777"/>
      <c r="AH931" s="777"/>
      <c r="AI931" s="777"/>
      <c r="AJ931" s="778"/>
      <c r="AK931" s="779"/>
      <c r="AL931" s="778"/>
      <c r="AM931" s="778"/>
      <c r="AN931" s="778"/>
      <c r="AO931" s="778"/>
      <c r="AP931" s="778"/>
      <c r="AQ931" s="778"/>
      <c r="AR931" s="778"/>
      <c r="AS931" s="778"/>
      <c r="AT931" s="778"/>
      <c r="AU931" s="778"/>
      <c r="AV931" s="778"/>
      <c r="AW931" s="778"/>
      <c r="AX931" s="778"/>
      <c r="AY931" s="778"/>
      <c r="AZ931" s="778"/>
      <c r="BA931" s="778"/>
      <c r="BB931" s="778"/>
      <c r="BC931" s="778"/>
      <c r="BD931" s="778"/>
      <c r="BE931" s="778"/>
      <c r="BF931" s="778"/>
      <c r="BG931" s="778"/>
      <c r="BH931" s="778"/>
      <c r="BI931" s="778"/>
      <c r="BJ931" s="778"/>
      <c r="BK931" s="778"/>
      <c r="BL931" s="778"/>
      <c r="BM931" s="778"/>
      <c r="BN931" s="778"/>
      <c r="BO931" s="778"/>
      <c r="BP931" s="778"/>
      <c r="BQ931" s="778"/>
      <c r="BR931" s="778"/>
      <c r="BS931" s="778"/>
      <c r="BT931" s="778"/>
      <c r="BU931" s="778"/>
      <c r="BV931" s="778"/>
      <c r="BW931" s="778"/>
      <c r="BX931" s="778"/>
      <c r="BY931" s="778"/>
      <c r="BZ931" s="778"/>
      <c r="CA931" s="778"/>
      <c r="CB931" s="778"/>
      <c r="CC931" s="778"/>
      <c r="CD931" s="778"/>
      <c r="CE931" s="778"/>
      <c r="CF931" s="778"/>
      <c r="CG931" s="778"/>
      <c r="CH931" s="778"/>
      <c r="CI931" s="778"/>
      <c r="CJ931" s="778"/>
      <c r="CK931" s="772"/>
      <c r="CL931" s="772"/>
      <c r="CM931" s="772"/>
      <c r="CN931" s="886"/>
      <c r="CO931" s="772"/>
      <c r="CP931" s="772"/>
      <c r="CQ931" s="772"/>
      <c r="CR931" s="772"/>
      <c r="CS931" s="869"/>
      <c r="CT931" s="782"/>
      <c r="CU931" s="783"/>
      <c r="CV931" s="776"/>
      <c r="CW931" s="776"/>
      <c r="CX931" s="782"/>
      <c r="CY931" s="784"/>
      <c r="CZ931" s="784"/>
      <c r="DA931" s="785"/>
      <c r="DB931" s="785"/>
      <c r="DC931" s="785"/>
      <c r="DD931" s="785"/>
      <c r="DE931" s="871"/>
      <c r="DF931" s="871"/>
      <c r="DG931" s="871"/>
      <c r="DH931" s="872"/>
      <c r="DI931" s="776"/>
      <c r="DJ931" s="776"/>
      <c r="DK931" s="776"/>
      <c r="DL931" s="776"/>
      <c r="DM931" s="776"/>
      <c r="DN931" s="776"/>
      <c r="DO931" s="936"/>
      <c r="DP931" s="776"/>
      <c r="DQ931" s="776"/>
      <c r="DR931" s="776"/>
      <c r="DS931" s="872"/>
      <c r="DT931" s="752">
        <v>0</v>
      </c>
      <c r="DU931" s="753" t="s">
        <v>308</v>
      </c>
      <c r="DV931" s="753" t="s">
        <v>308</v>
      </c>
      <c r="DW931" s="754" t="s">
        <v>308</v>
      </c>
      <c r="DX931" s="755" t="s">
        <v>308</v>
      </c>
      <c r="DY931" s="754" t="e">
        <v>#VALUE!</v>
      </c>
      <c r="DZ931" s="754" t="e">
        <v>#VALUE!</v>
      </c>
      <c r="EA931" s="754"/>
      <c r="EB931" s="754"/>
    </row>
    <row r="932" spans="1:132" ht="17.25" hidden="1" customHeight="1" outlineLevel="1" x14ac:dyDescent="0.35">
      <c r="A932" s="618" t="s">
        <v>308</v>
      </c>
      <c r="B932" s="730">
        <v>128</v>
      </c>
      <c r="C932" s="730" t="s">
        <v>741</v>
      </c>
      <c r="D932" s="730" t="s">
        <v>741</v>
      </c>
      <c r="E932" s="730">
        <v>15</v>
      </c>
      <c r="F932" s="731"/>
      <c r="G932" s="821"/>
      <c r="H932" s="733"/>
      <c r="I932" s="730" t="s">
        <v>308</v>
      </c>
      <c r="J932" s="730" t="s">
        <v>308</v>
      </c>
      <c r="K932" s="730">
        <v>0</v>
      </c>
      <c r="L932" s="730" t="s">
        <v>308</v>
      </c>
      <c r="M932" s="868"/>
      <c r="N932" s="868">
        <v>0</v>
      </c>
      <c r="O932" s="868" t="s">
        <v>742</v>
      </c>
      <c r="P932" s="868" t="b">
        <v>1</v>
      </c>
      <c r="Q932" s="868" t="e">
        <v>#VALUE!</v>
      </c>
      <c r="R932" s="868"/>
      <c r="S932" s="868"/>
      <c r="T932" s="868"/>
      <c r="U932" s="868"/>
      <c r="V932" s="868"/>
      <c r="W932" s="868"/>
      <c r="X932" s="868"/>
      <c r="Y932" s="868"/>
      <c r="Z932" s="776"/>
      <c r="AA932" s="868"/>
      <c r="AB932" s="868"/>
      <c r="AC932" s="868"/>
      <c r="AD932" s="868"/>
      <c r="AE932" s="775"/>
      <c r="AF932" s="776"/>
      <c r="AG932" s="777"/>
      <c r="AH932" s="777"/>
      <c r="AI932" s="777"/>
      <c r="AJ932" s="778"/>
      <c r="AK932" s="779"/>
      <c r="AL932" s="778"/>
      <c r="AM932" s="778"/>
      <c r="AN932" s="778"/>
      <c r="AO932" s="778"/>
      <c r="AP932" s="778"/>
      <c r="AQ932" s="778"/>
      <c r="AR932" s="778"/>
      <c r="AS932" s="778"/>
      <c r="AT932" s="778"/>
      <c r="AU932" s="778"/>
      <c r="AV932" s="778"/>
      <c r="AW932" s="778"/>
      <c r="AX932" s="778"/>
      <c r="AY932" s="778"/>
      <c r="AZ932" s="778"/>
      <c r="BA932" s="778"/>
      <c r="BB932" s="778"/>
      <c r="BC932" s="778"/>
      <c r="BD932" s="778"/>
      <c r="BE932" s="778"/>
      <c r="BF932" s="778"/>
      <c r="BG932" s="778"/>
      <c r="BH932" s="778"/>
      <c r="BI932" s="778"/>
      <c r="BJ932" s="778"/>
      <c r="BK932" s="778"/>
      <c r="BL932" s="778"/>
      <c r="BM932" s="778"/>
      <c r="BN932" s="778"/>
      <c r="BO932" s="778"/>
      <c r="BP932" s="778"/>
      <c r="BQ932" s="778"/>
      <c r="BR932" s="778"/>
      <c r="BS932" s="778"/>
      <c r="BT932" s="778"/>
      <c r="BU932" s="778"/>
      <c r="BV932" s="778"/>
      <c r="BW932" s="778"/>
      <c r="BX932" s="778"/>
      <c r="BY932" s="778"/>
      <c r="BZ932" s="778"/>
      <c r="CA932" s="778"/>
      <c r="CB932" s="778"/>
      <c r="CC932" s="778"/>
      <c r="CD932" s="778"/>
      <c r="CE932" s="778"/>
      <c r="CF932" s="778"/>
      <c r="CG932" s="778"/>
      <c r="CH932" s="778"/>
      <c r="CI932" s="778"/>
      <c r="CJ932" s="778"/>
      <c r="CK932" s="772"/>
      <c r="CL932" s="772"/>
      <c r="CM932" s="772"/>
      <c r="CN932" s="886"/>
      <c r="CO932" s="772"/>
      <c r="CP932" s="772"/>
      <c r="CQ932" s="772"/>
      <c r="CR932" s="772"/>
      <c r="CS932" s="869"/>
      <c r="CT932" s="782"/>
      <c r="CU932" s="783"/>
      <c r="CV932" s="776"/>
      <c r="CW932" s="776"/>
      <c r="CX932" s="782"/>
      <c r="CY932" s="784"/>
      <c r="CZ932" s="784"/>
      <c r="DA932" s="785"/>
      <c r="DB932" s="785"/>
      <c r="DC932" s="785"/>
      <c r="DD932" s="785"/>
      <c r="DE932" s="871"/>
      <c r="DF932" s="871"/>
      <c r="DG932" s="871"/>
      <c r="DH932" s="872"/>
      <c r="DI932" s="776"/>
      <c r="DJ932" s="776"/>
      <c r="DK932" s="776"/>
      <c r="DL932" s="776"/>
      <c r="DM932" s="776"/>
      <c r="DN932" s="776"/>
      <c r="DO932" s="936"/>
      <c r="DP932" s="776"/>
      <c r="DQ932" s="776"/>
      <c r="DR932" s="776"/>
      <c r="DS932" s="872"/>
      <c r="DT932" s="752">
        <v>0</v>
      </c>
      <c r="DU932" s="753" t="s">
        <v>308</v>
      </c>
      <c r="DV932" s="753" t="s">
        <v>308</v>
      </c>
      <c r="DW932" s="754" t="s">
        <v>308</v>
      </c>
      <c r="DX932" s="755" t="s">
        <v>308</v>
      </c>
      <c r="DY932" s="754" t="e">
        <v>#VALUE!</v>
      </c>
      <c r="DZ932" s="754" t="e">
        <v>#VALUE!</v>
      </c>
      <c r="EA932" s="754"/>
      <c r="EB932" s="754"/>
    </row>
    <row r="933" spans="1:132" ht="17.25" hidden="1" customHeight="1" outlineLevel="1" x14ac:dyDescent="0.35">
      <c r="A933" s="618" t="s">
        <v>308</v>
      </c>
      <c r="B933" s="730">
        <v>129</v>
      </c>
      <c r="C933" s="730" t="s">
        <v>741</v>
      </c>
      <c r="D933" s="730" t="s">
        <v>741</v>
      </c>
      <c r="E933" s="730">
        <v>15</v>
      </c>
      <c r="F933" s="731"/>
      <c r="G933" s="821"/>
      <c r="H933" s="733"/>
      <c r="I933" s="730" t="s">
        <v>308</v>
      </c>
      <c r="J933" s="730" t="s">
        <v>308</v>
      </c>
      <c r="K933" s="730">
        <v>0</v>
      </c>
      <c r="L933" s="730" t="s">
        <v>308</v>
      </c>
      <c r="M933" s="868"/>
      <c r="N933" s="868">
        <v>0</v>
      </c>
      <c r="O933" s="868" t="s">
        <v>742</v>
      </c>
      <c r="P933" s="868" t="b">
        <v>1</v>
      </c>
      <c r="Q933" s="868" t="e">
        <v>#VALUE!</v>
      </c>
      <c r="R933" s="868"/>
      <c r="S933" s="868"/>
      <c r="T933" s="868"/>
      <c r="U933" s="868"/>
      <c r="V933" s="868"/>
      <c r="W933" s="868"/>
      <c r="X933" s="868"/>
      <c r="Y933" s="868"/>
      <c r="Z933" s="776"/>
      <c r="AA933" s="868"/>
      <c r="AB933" s="868"/>
      <c r="AC933" s="868"/>
      <c r="AD933" s="868"/>
      <c r="AE933" s="775"/>
      <c r="AF933" s="776"/>
      <c r="AG933" s="777"/>
      <c r="AH933" s="777"/>
      <c r="AI933" s="777"/>
      <c r="AJ933" s="778"/>
      <c r="AK933" s="779"/>
      <c r="AL933" s="778"/>
      <c r="AM933" s="778"/>
      <c r="AN933" s="778"/>
      <c r="AO933" s="778"/>
      <c r="AP933" s="778"/>
      <c r="AQ933" s="778"/>
      <c r="AR933" s="778"/>
      <c r="AS933" s="778"/>
      <c r="AT933" s="778"/>
      <c r="AU933" s="778"/>
      <c r="AV933" s="778"/>
      <c r="AW933" s="778"/>
      <c r="AX933" s="778"/>
      <c r="AY933" s="778"/>
      <c r="AZ933" s="778"/>
      <c r="BA933" s="778"/>
      <c r="BB933" s="778"/>
      <c r="BC933" s="778"/>
      <c r="BD933" s="778"/>
      <c r="BE933" s="778"/>
      <c r="BF933" s="778"/>
      <c r="BG933" s="778"/>
      <c r="BH933" s="778"/>
      <c r="BI933" s="778"/>
      <c r="BJ933" s="778"/>
      <c r="BK933" s="778"/>
      <c r="BL933" s="778"/>
      <c r="BM933" s="778"/>
      <c r="BN933" s="778"/>
      <c r="BO933" s="778"/>
      <c r="BP933" s="778"/>
      <c r="BQ933" s="778"/>
      <c r="BR933" s="778"/>
      <c r="BS933" s="778"/>
      <c r="BT933" s="778"/>
      <c r="BU933" s="778"/>
      <c r="BV933" s="778"/>
      <c r="BW933" s="778"/>
      <c r="BX933" s="778"/>
      <c r="BY933" s="778"/>
      <c r="BZ933" s="778"/>
      <c r="CA933" s="778"/>
      <c r="CB933" s="778"/>
      <c r="CC933" s="778"/>
      <c r="CD933" s="778"/>
      <c r="CE933" s="778"/>
      <c r="CF933" s="778"/>
      <c r="CG933" s="778"/>
      <c r="CH933" s="778"/>
      <c r="CI933" s="778"/>
      <c r="CJ933" s="778"/>
      <c r="CK933" s="772"/>
      <c r="CL933" s="772"/>
      <c r="CM933" s="772"/>
      <c r="CN933" s="886"/>
      <c r="CO933" s="772"/>
      <c r="CP933" s="772"/>
      <c r="CQ933" s="772"/>
      <c r="CR933" s="772"/>
      <c r="CS933" s="869"/>
      <c r="CT933" s="782"/>
      <c r="CU933" s="783"/>
      <c r="CV933" s="776"/>
      <c r="CW933" s="776"/>
      <c r="CX933" s="782"/>
      <c r="CY933" s="784"/>
      <c r="CZ933" s="784"/>
      <c r="DA933" s="785"/>
      <c r="DB933" s="785"/>
      <c r="DC933" s="785"/>
      <c r="DD933" s="785"/>
      <c r="DE933" s="871"/>
      <c r="DF933" s="871"/>
      <c r="DG933" s="871"/>
      <c r="DH933" s="872"/>
      <c r="DI933" s="776"/>
      <c r="DJ933" s="776"/>
      <c r="DK933" s="776"/>
      <c r="DL933" s="776"/>
      <c r="DM933" s="776"/>
      <c r="DN933" s="776"/>
      <c r="DO933" s="936"/>
      <c r="DP933" s="776"/>
      <c r="DQ933" s="776"/>
      <c r="DR933" s="776"/>
      <c r="DS933" s="872"/>
      <c r="DT933" s="752">
        <v>0</v>
      </c>
      <c r="DU933" s="753" t="s">
        <v>308</v>
      </c>
      <c r="DV933" s="753" t="s">
        <v>308</v>
      </c>
      <c r="DW933" s="754" t="s">
        <v>308</v>
      </c>
      <c r="DX933" s="755" t="s">
        <v>308</v>
      </c>
      <c r="DY933" s="754" t="e">
        <v>#VALUE!</v>
      </c>
      <c r="DZ933" s="754" t="e">
        <v>#VALUE!</v>
      </c>
      <c r="EA933" s="754"/>
      <c r="EB933" s="754"/>
    </row>
    <row r="934" spans="1:132" ht="17.25" hidden="1" customHeight="1" outlineLevel="1" x14ac:dyDescent="0.35">
      <c r="A934" s="618" t="s">
        <v>308</v>
      </c>
      <c r="B934" s="730">
        <v>130</v>
      </c>
      <c r="C934" s="730" t="s">
        <v>741</v>
      </c>
      <c r="D934" s="730" t="s">
        <v>741</v>
      </c>
      <c r="E934" s="730">
        <v>15</v>
      </c>
      <c r="F934" s="731"/>
      <c r="G934" s="821"/>
      <c r="H934" s="733"/>
      <c r="I934" s="730" t="s">
        <v>308</v>
      </c>
      <c r="J934" s="730" t="s">
        <v>308</v>
      </c>
      <c r="K934" s="730">
        <v>0</v>
      </c>
      <c r="L934" s="730" t="s">
        <v>308</v>
      </c>
      <c r="M934" s="868"/>
      <c r="N934" s="868">
        <v>0</v>
      </c>
      <c r="O934" s="868" t="s">
        <v>742</v>
      </c>
      <c r="P934" s="868" t="b">
        <v>1</v>
      </c>
      <c r="Q934" s="868" t="e">
        <v>#VALUE!</v>
      </c>
      <c r="R934" s="868"/>
      <c r="S934" s="868"/>
      <c r="T934" s="868"/>
      <c r="U934" s="868"/>
      <c r="V934" s="868"/>
      <c r="W934" s="868"/>
      <c r="X934" s="868"/>
      <c r="Y934" s="868"/>
      <c r="Z934" s="776"/>
      <c r="AA934" s="868"/>
      <c r="AB934" s="868"/>
      <c r="AC934" s="868"/>
      <c r="AD934" s="868"/>
      <c r="AE934" s="775"/>
      <c r="AF934" s="776"/>
      <c r="AG934" s="777"/>
      <c r="AH934" s="777"/>
      <c r="AI934" s="777"/>
      <c r="AJ934" s="778"/>
      <c r="AK934" s="779"/>
      <c r="AL934" s="778"/>
      <c r="AM934" s="778"/>
      <c r="AN934" s="778"/>
      <c r="AO934" s="778"/>
      <c r="AP934" s="778"/>
      <c r="AQ934" s="778"/>
      <c r="AR934" s="778"/>
      <c r="AS934" s="778"/>
      <c r="AT934" s="778"/>
      <c r="AU934" s="778"/>
      <c r="AV934" s="778"/>
      <c r="AW934" s="778"/>
      <c r="AX934" s="778"/>
      <c r="AY934" s="778"/>
      <c r="AZ934" s="778"/>
      <c r="BA934" s="778"/>
      <c r="BB934" s="778"/>
      <c r="BC934" s="778"/>
      <c r="BD934" s="778"/>
      <c r="BE934" s="778"/>
      <c r="BF934" s="778"/>
      <c r="BG934" s="778"/>
      <c r="BH934" s="778"/>
      <c r="BI934" s="778"/>
      <c r="BJ934" s="778"/>
      <c r="BK934" s="778"/>
      <c r="BL934" s="778"/>
      <c r="BM934" s="778"/>
      <c r="BN934" s="778"/>
      <c r="BO934" s="778"/>
      <c r="BP934" s="778"/>
      <c r="BQ934" s="778"/>
      <c r="BR934" s="778"/>
      <c r="BS934" s="778"/>
      <c r="BT934" s="778"/>
      <c r="BU934" s="778"/>
      <c r="BV934" s="778"/>
      <c r="BW934" s="778"/>
      <c r="BX934" s="778"/>
      <c r="BY934" s="778"/>
      <c r="BZ934" s="778"/>
      <c r="CA934" s="778"/>
      <c r="CB934" s="778"/>
      <c r="CC934" s="778"/>
      <c r="CD934" s="778"/>
      <c r="CE934" s="778"/>
      <c r="CF934" s="778"/>
      <c r="CG934" s="778"/>
      <c r="CH934" s="778"/>
      <c r="CI934" s="778"/>
      <c r="CJ934" s="778"/>
      <c r="CK934" s="772"/>
      <c r="CL934" s="772"/>
      <c r="CM934" s="772"/>
      <c r="CN934" s="886"/>
      <c r="CO934" s="772"/>
      <c r="CP934" s="772"/>
      <c r="CQ934" s="772"/>
      <c r="CR934" s="772"/>
      <c r="CS934" s="869"/>
      <c r="CT934" s="782"/>
      <c r="CU934" s="783"/>
      <c r="CV934" s="776"/>
      <c r="CW934" s="776"/>
      <c r="CX934" s="782"/>
      <c r="CY934" s="784"/>
      <c r="CZ934" s="784"/>
      <c r="DA934" s="785"/>
      <c r="DB934" s="785"/>
      <c r="DC934" s="785"/>
      <c r="DD934" s="785"/>
      <c r="DE934" s="871"/>
      <c r="DF934" s="871"/>
      <c r="DG934" s="871"/>
      <c r="DH934" s="872"/>
      <c r="DI934" s="776"/>
      <c r="DJ934" s="776"/>
      <c r="DK934" s="776"/>
      <c r="DL934" s="776"/>
      <c r="DM934" s="776"/>
      <c r="DN934" s="776"/>
      <c r="DO934" s="936"/>
      <c r="DP934" s="776"/>
      <c r="DQ934" s="776"/>
      <c r="DR934" s="776"/>
      <c r="DS934" s="872"/>
      <c r="DT934" s="752">
        <v>0</v>
      </c>
      <c r="DU934" s="753" t="s">
        <v>308</v>
      </c>
      <c r="DV934" s="753" t="s">
        <v>308</v>
      </c>
      <c r="DW934" s="754" t="s">
        <v>308</v>
      </c>
      <c r="DX934" s="755" t="s">
        <v>308</v>
      </c>
      <c r="DY934" s="754" t="e">
        <v>#VALUE!</v>
      </c>
      <c r="DZ934" s="754" t="e">
        <v>#VALUE!</v>
      </c>
      <c r="EA934" s="754"/>
      <c r="EB934" s="754"/>
    </row>
    <row r="935" spans="1:132" ht="17.25" hidden="1" customHeight="1" outlineLevel="1" x14ac:dyDescent="0.35">
      <c r="A935" s="618" t="s">
        <v>308</v>
      </c>
      <c r="B935" s="730">
        <v>131</v>
      </c>
      <c r="C935" s="730" t="s">
        <v>741</v>
      </c>
      <c r="D935" s="730" t="s">
        <v>741</v>
      </c>
      <c r="E935" s="730">
        <v>15</v>
      </c>
      <c r="F935" s="731"/>
      <c r="G935" s="821"/>
      <c r="H935" s="733"/>
      <c r="I935" s="730" t="s">
        <v>308</v>
      </c>
      <c r="J935" s="730" t="s">
        <v>308</v>
      </c>
      <c r="K935" s="730">
        <v>0</v>
      </c>
      <c r="L935" s="730" t="s">
        <v>308</v>
      </c>
      <c r="M935" s="868"/>
      <c r="N935" s="868">
        <v>0</v>
      </c>
      <c r="O935" s="868" t="s">
        <v>742</v>
      </c>
      <c r="P935" s="868" t="b">
        <v>1</v>
      </c>
      <c r="Q935" s="868" t="e">
        <v>#VALUE!</v>
      </c>
      <c r="R935" s="868"/>
      <c r="S935" s="868"/>
      <c r="T935" s="868"/>
      <c r="U935" s="868"/>
      <c r="V935" s="868"/>
      <c r="W935" s="868"/>
      <c r="X935" s="868"/>
      <c r="Y935" s="868"/>
      <c r="Z935" s="776"/>
      <c r="AA935" s="868"/>
      <c r="AB935" s="868"/>
      <c r="AC935" s="868"/>
      <c r="AD935" s="868"/>
      <c r="AE935" s="775"/>
      <c r="AF935" s="776"/>
      <c r="AG935" s="777"/>
      <c r="AH935" s="777"/>
      <c r="AI935" s="777"/>
      <c r="AJ935" s="778"/>
      <c r="AK935" s="779"/>
      <c r="AL935" s="778"/>
      <c r="AM935" s="778"/>
      <c r="AN935" s="778"/>
      <c r="AO935" s="778"/>
      <c r="AP935" s="778"/>
      <c r="AQ935" s="778"/>
      <c r="AR935" s="778"/>
      <c r="AS935" s="778"/>
      <c r="AT935" s="778"/>
      <c r="AU935" s="778"/>
      <c r="AV935" s="778"/>
      <c r="AW935" s="778"/>
      <c r="AX935" s="778"/>
      <c r="AY935" s="778"/>
      <c r="AZ935" s="778"/>
      <c r="BA935" s="778"/>
      <c r="BB935" s="778"/>
      <c r="BC935" s="778"/>
      <c r="BD935" s="778"/>
      <c r="BE935" s="778"/>
      <c r="BF935" s="778"/>
      <c r="BG935" s="778"/>
      <c r="BH935" s="778"/>
      <c r="BI935" s="778"/>
      <c r="BJ935" s="778"/>
      <c r="BK935" s="778"/>
      <c r="BL935" s="778"/>
      <c r="BM935" s="778"/>
      <c r="BN935" s="778"/>
      <c r="BO935" s="778"/>
      <c r="BP935" s="778"/>
      <c r="BQ935" s="778"/>
      <c r="BR935" s="778"/>
      <c r="BS935" s="778"/>
      <c r="BT935" s="778"/>
      <c r="BU935" s="778"/>
      <c r="BV935" s="778"/>
      <c r="BW935" s="778"/>
      <c r="BX935" s="778"/>
      <c r="BY935" s="778"/>
      <c r="BZ935" s="778"/>
      <c r="CA935" s="778"/>
      <c r="CB935" s="778"/>
      <c r="CC935" s="778"/>
      <c r="CD935" s="778"/>
      <c r="CE935" s="778"/>
      <c r="CF935" s="778"/>
      <c r="CG935" s="778"/>
      <c r="CH935" s="778"/>
      <c r="CI935" s="778"/>
      <c r="CJ935" s="778"/>
      <c r="CK935" s="772"/>
      <c r="CL935" s="772"/>
      <c r="CM935" s="772"/>
      <c r="CN935" s="886"/>
      <c r="CO935" s="772"/>
      <c r="CP935" s="772"/>
      <c r="CQ935" s="772"/>
      <c r="CR935" s="772"/>
      <c r="CS935" s="869"/>
      <c r="CT935" s="782"/>
      <c r="CU935" s="783"/>
      <c r="CV935" s="776"/>
      <c r="CW935" s="776"/>
      <c r="CX935" s="782"/>
      <c r="CY935" s="784"/>
      <c r="CZ935" s="784"/>
      <c r="DA935" s="785"/>
      <c r="DB935" s="785"/>
      <c r="DC935" s="785"/>
      <c r="DD935" s="785"/>
      <c r="DE935" s="871"/>
      <c r="DF935" s="871"/>
      <c r="DG935" s="871"/>
      <c r="DH935" s="872"/>
      <c r="DI935" s="776"/>
      <c r="DJ935" s="776"/>
      <c r="DK935" s="776"/>
      <c r="DL935" s="776"/>
      <c r="DM935" s="776"/>
      <c r="DN935" s="776"/>
      <c r="DO935" s="936"/>
      <c r="DP935" s="776"/>
      <c r="DQ935" s="776"/>
      <c r="DR935" s="776"/>
      <c r="DS935" s="872"/>
      <c r="DT935" s="752">
        <v>0</v>
      </c>
      <c r="DU935" s="753" t="s">
        <v>308</v>
      </c>
      <c r="DV935" s="753" t="s">
        <v>308</v>
      </c>
      <c r="DW935" s="754" t="s">
        <v>308</v>
      </c>
      <c r="DX935" s="755" t="s">
        <v>308</v>
      </c>
      <c r="DY935" s="754" t="e">
        <v>#VALUE!</v>
      </c>
      <c r="DZ935" s="754" t="e">
        <v>#VALUE!</v>
      </c>
      <c r="EA935" s="754"/>
      <c r="EB935" s="754"/>
    </row>
    <row r="936" spans="1:132" ht="17.25" hidden="1" customHeight="1" outlineLevel="1" x14ac:dyDescent="0.35">
      <c r="A936" s="618" t="s">
        <v>308</v>
      </c>
      <c r="B936" s="730">
        <v>132</v>
      </c>
      <c r="C936" s="730" t="s">
        <v>741</v>
      </c>
      <c r="D936" s="730" t="s">
        <v>741</v>
      </c>
      <c r="E936" s="730">
        <v>15</v>
      </c>
      <c r="F936" s="731"/>
      <c r="G936" s="821"/>
      <c r="H936" s="733"/>
      <c r="I936" s="730" t="s">
        <v>308</v>
      </c>
      <c r="J936" s="730" t="s">
        <v>308</v>
      </c>
      <c r="K936" s="730">
        <v>0</v>
      </c>
      <c r="L936" s="730" t="s">
        <v>308</v>
      </c>
      <c r="M936" s="868"/>
      <c r="N936" s="868">
        <v>0</v>
      </c>
      <c r="O936" s="868" t="s">
        <v>742</v>
      </c>
      <c r="P936" s="868" t="b">
        <v>1</v>
      </c>
      <c r="Q936" s="868" t="e">
        <v>#VALUE!</v>
      </c>
      <c r="R936" s="868"/>
      <c r="S936" s="868"/>
      <c r="T936" s="868"/>
      <c r="U936" s="868"/>
      <c r="V936" s="868"/>
      <c r="W936" s="868"/>
      <c r="X936" s="868"/>
      <c r="Y936" s="868"/>
      <c r="Z936" s="776"/>
      <c r="AA936" s="868"/>
      <c r="AB936" s="868"/>
      <c r="AC936" s="868"/>
      <c r="AD936" s="868"/>
      <c r="AE936" s="775"/>
      <c r="AF936" s="776"/>
      <c r="AG936" s="777"/>
      <c r="AH936" s="777"/>
      <c r="AI936" s="777"/>
      <c r="AJ936" s="778"/>
      <c r="AK936" s="779"/>
      <c r="AL936" s="778"/>
      <c r="AM936" s="778"/>
      <c r="AN936" s="778"/>
      <c r="AO936" s="778"/>
      <c r="AP936" s="778"/>
      <c r="AQ936" s="778"/>
      <c r="AR936" s="778"/>
      <c r="AS936" s="778"/>
      <c r="AT936" s="778"/>
      <c r="AU936" s="778"/>
      <c r="AV936" s="778"/>
      <c r="AW936" s="778"/>
      <c r="AX936" s="778"/>
      <c r="AY936" s="778"/>
      <c r="AZ936" s="778"/>
      <c r="BA936" s="778"/>
      <c r="BB936" s="778"/>
      <c r="BC936" s="778"/>
      <c r="BD936" s="778"/>
      <c r="BE936" s="778"/>
      <c r="BF936" s="778"/>
      <c r="BG936" s="778"/>
      <c r="BH936" s="778"/>
      <c r="BI936" s="778"/>
      <c r="BJ936" s="778"/>
      <c r="BK936" s="778"/>
      <c r="BL936" s="778"/>
      <c r="BM936" s="778"/>
      <c r="BN936" s="778"/>
      <c r="BO936" s="778"/>
      <c r="BP936" s="778"/>
      <c r="BQ936" s="778"/>
      <c r="BR936" s="778"/>
      <c r="BS936" s="778"/>
      <c r="BT936" s="778"/>
      <c r="BU936" s="778"/>
      <c r="BV936" s="778"/>
      <c r="BW936" s="778"/>
      <c r="BX936" s="778"/>
      <c r="BY936" s="778"/>
      <c r="BZ936" s="778"/>
      <c r="CA936" s="778"/>
      <c r="CB936" s="778"/>
      <c r="CC936" s="778"/>
      <c r="CD936" s="778"/>
      <c r="CE936" s="778"/>
      <c r="CF936" s="778"/>
      <c r="CG936" s="778"/>
      <c r="CH936" s="778"/>
      <c r="CI936" s="778"/>
      <c r="CJ936" s="778"/>
      <c r="CK936" s="772"/>
      <c r="CL936" s="772"/>
      <c r="CM936" s="772"/>
      <c r="CN936" s="886"/>
      <c r="CO936" s="772"/>
      <c r="CP936" s="772"/>
      <c r="CQ936" s="772"/>
      <c r="CR936" s="772"/>
      <c r="CS936" s="869"/>
      <c r="CT936" s="782"/>
      <c r="CU936" s="783"/>
      <c r="CV936" s="776"/>
      <c r="CW936" s="776"/>
      <c r="CX936" s="782"/>
      <c r="CY936" s="784"/>
      <c r="CZ936" s="784"/>
      <c r="DA936" s="785"/>
      <c r="DB936" s="785"/>
      <c r="DC936" s="785"/>
      <c r="DD936" s="785"/>
      <c r="DE936" s="871"/>
      <c r="DF936" s="871"/>
      <c r="DG936" s="871"/>
      <c r="DH936" s="872"/>
      <c r="DI936" s="776"/>
      <c r="DJ936" s="776"/>
      <c r="DK936" s="776"/>
      <c r="DL936" s="776"/>
      <c r="DM936" s="776"/>
      <c r="DN936" s="776"/>
      <c r="DO936" s="936"/>
      <c r="DP936" s="776"/>
      <c r="DQ936" s="776"/>
      <c r="DR936" s="776"/>
      <c r="DS936" s="872"/>
      <c r="DT936" s="752">
        <v>0</v>
      </c>
      <c r="DU936" s="753" t="s">
        <v>308</v>
      </c>
      <c r="DV936" s="753" t="s">
        <v>308</v>
      </c>
      <c r="DW936" s="754" t="s">
        <v>308</v>
      </c>
      <c r="DX936" s="755" t="s">
        <v>308</v>
      </c>
      <c r="DY936" s="754" t="e">
        <v>#VALUE!</v>
      </c>
      <c r="DZ936" s="754" t="e">
        <v>#VALUE!</v>
      </c>
      <c r="EA936" s="754"/>
      <c r="EB936" s="754"/>
    </row>
    <row r="937" spans="1:132" ht="17.25" hidden="1" customHeight="1" outlineLevel="1" x14ac:dyDescent="0.35">
      <c r="A937" s="618" t="s">
        <v>308</v>
      </c>
      <c r="B937" s="730">
        <v>133</v>
      </c>
      <c r="C937" s="730" t="s">
        <v>741</v>
      </c>
      <c r="D937" s="730" t="s">
        <v>741</v>
      </c>
      <c r="E937" s="730">
        <v>15</v>
      </c>
      <c r="F937" s="731"/>
      <c r="G937" s="821"/>
      <c r="H937" s="733"/>
      <c r="I937" s="730" t="s">
        <v>308</v>
      </c>
      <c r="J937" s="730" t="s">
        <v>308</v>
      </c>
      <c r="K937" s="730">
        <v>0</v>
      </c>
      <c r="L937" s="730" t="s">
        <v>308</v>
      </c>
      <c r="M937" s="868"/>
      <c r="N937" s="868">
        <v>0</v>
      </c>
      <c r="O937" s="868" t="s">
        <v>742</v>
      </c>
      <c r="P937" s="868" t="b">
        <v>1</v>
      </c>
      <c r="Q937" s="868" t="e">
        <v>#VALUE!</v>
      </c>
      <c r="R937" s="868"/>
      <c r="S937" s="868"/>
      <c r="T937" s="868"/>
      <c r="U937" s="868"/>
      <c r="V937" s="868"/>
      <c r="W937" s="868"/>
      <c r="X937" s="868"/>
      <c r="Y937" s="868"/>
      <c r="Z937" s="776"/>
      <c r="AA937" s="868"/>
      <c r="AB937" s="868"/>
      <c r="AC937" s="868"/>
      <c r="AD937" s="868"/>
      <c r="AE937" s="775"/>
      <c r="AF937" s="776"/>
      <c r="AG937" s="777"/>
      <c r="AH937" s="777"/>
      <c r="AI937" s="777"/>
      <c r="AJ937" s="778"/>
      <c r="AK937" s="779"/>
      <c r="AL937" s="778"/>
      <c r="AM937" s="778"/>
      <c r="AN937" s="778"/>
      <c r="AO937" s="778"/>
      <c r="AP937" s="778"/>
      <c r="AQ937" s="778"/>
      <c r="AR937" s="778"/>
      <c r="AS937" s="778"/>
      <c r="AT937" s="778"/>
      <c r="AU937" s="778"/>
      <c r="AV937" s="778"/>
      <c r="AW937" s="778"/>
      <c r="AX937" s="778"/>
      <c r="AY937" s="778"/>
      <c r="AZ937" s="778"/>
      <c r="BA937" s="778"/>
      <c r="BB937" s="778"/>
      <c r="BC937" s="778"/>
      <c r="BD937" s="778"/>
      <c r="BE937" s="778"/>
      <c r="BF937" s="778"/>
      <c r="BG937" s="778"/>
      <c r="BH937" s="778"/>
      <c r="BI937" s="778"/>
      <c r="BJ937" s="778"/>
      <c r="BK937" s="778"/>
      <c r="BL937" s="778"/>
      <c r="BM937" s="778"/>
      <c r="BN937" s="778"/>
      <c r="BO937" s="778"/>
      <c r="BP937" s="778"/>
      <c r="BQ937" s="778"/>
      <c r="BR937" s="778"/>
      <c r="BS937" s="778"/>
      <c r="BT937" s="778"/>
      <c r="BU937" s="778"/>
      <c r="BV937" s="778"/>
      <c r="BW937" s="778"/>
      <c r="BX937" s="778"/>
      <c r="BY937" s="778"/>
      <c r="BZ937" s="778"/>
      <c r="CA937" s="778"/>
      <c r="CB937" s="778"/>
      <c r="CC937" s="778"/>
      <c r="CD937" s="778"/>
      <c r="CE937" s="778"/>
      <c r="CF937" s="778"/>
      <c r="CG937" s="778"/>
      <c r="CH937" s="778"/>
      <c r="CI937" s="778"/>
      <c r="CJ937" s="778"/>
      <c r="CK937" s="772"/>
      <c r="CL937" s="772"/>
      <c r="CM937" s="772"/>
      <c r="CN937" s="886"/>
      <c r="CO937" s="772"/>
      <c r="CP937" s="772"/>
      <c r="CQ937" s="772"/>
      <c r="CR937" s="772"/>
      <c r="CS937" s="869"/>
      <c r="CT937" s="782"/>
      <c r="CU937" s="783"/>
      <c r="CV937" s="776"/>
      <c r="CW937" s="776"/>
      <c r="CX937" s="782"/>
      <c r="CY937" s="784"/>
      <c r="CZ937" s="784"/>
      <c r="DA937" s="785"/>
      <c r="DB937" s="785"/>
      <c r="DC937" s="785"/>
      <c r="DD937" s="785"/>
      <c r="DE937" s="871"/>
      <c r="DF937" s="871"/>
      <c r="DG937" s="871"/>
      <c r="DH937" s="872"/>
      <c r="DI937" s="776"/>
      <c r="DJ937" s="776"/>
      <c r="DK937" s="776"/>
      <c r="DL937" s="776"/>
      <c r="DM937" s="776"/>
      <c r="DN937" s="776"/>
      <c r="DO937" s="936"/>
      <c r="DP937" s="776"/>
      <c r="DQ937" s="776"/>
      <c r="DR937" s="776"/>
      <c r="DS937" s="872"/>
      <c r="DT937" s="752">
        <v>0</v>
      </c>
      <c r="DU937" s="753" t="s">
        <v>308</v>
      </c>
      <c r="DV937" s="753" t="s">
        <v>308</v>
      </c>
      <c r="DW937" s="754" t="s">
        <v>308</v>
      </c>
      <c r="DX937" s="755" t="s">
        <v>308</v>
      </c>
      <c r="DY937" s="754" t="e">
        <v>#VALUE!</v>
      </c>
      <c r="DZ937" s="754" t="e">
        <v>#VALUE!</v>
      </c>
      <c r="EA937" s="754"/>
      <c r="EB937" s="754"/>
    </row>
    <row r="938" spans="1:132" ht="17.25" hidden="1" customHeight="1" outlineLevel="1" x14ac:dyDescent="0.35">
      <c r="A938" s="618" t="s">
        <v>308</v>
      </c>
      <c r="B938" s="730">
        <v>134</v>
      </c>
      <c r="C938" s="730" t="s">
        <v>741</v>
      </c>
      <c r="D938" s="730" t="s">
        <v>741</v>
      </c>
      <c r="E938" s="730">
        <v>15</v>
      </c>
      <c r="F938" s="731"/>
      <c r="G938" s="821"/>
      <c r="H938" s="733"/>
      <c r="I938" s="730" t="s">
        <v>308</v>
      </c>
      <c r="J938" s="730" t="s">
        <v>308</v>
      </c>
      <c r="K938" s="730">
        <v>0</v>
      </c>
      <c r="L938" s="730" t="s">
        <v>308</v>
      </c>
      <c r="M938" s="868"/>
      <c r="N938" s="868">
        <v>0</v>
      </c>
      <c r="O938" s="868" t="s">
        <v>742</v>
      </c>
      <c r="P938" s="868" t="b">
        <v>1</v>
      </c>
      <c r="Q938" s="868" t="e">
        <v>#VALUE!</v>
      </c>
      <c r="R938" s="868"/>
      <c r="S938" s="868"/>
      <c r="T938" s="868"/>
      <c r="U938" s="868"/>
      <c r="V938" s="868"/>
      <c r="W938" s="868"/>
      <c r="X938" s="868"/>
      <c r="Y938" s="868"/>
      <c r="Z938" s="776"/>
      <c r="AA938" s="868"/>
      <c r="AB938" s="868"/>
      <c r="AC938" s="868"/>
      <c r="AD938" s="868"/>
      <c r="AE938" s="775"/>
      <c r="AF938" s="776"/>
      <c r="AG938" s="777"/>
      <c r="AH938" s="777"/>
      <c r="AI938" s="777"/>
      <c r="AJ938" s="778"/>
      <c r="AK938" s="779"/>
      <c r="AL938" s="778"/>
      <c r="AM938" s="778"/>
      <c r="AN938" s="778"/>
      <c r="AO938" s="778"/>
      <c r="AP938" s="778"/>
      <c r="AQ938" s="778"/>
      <c r="AR938" s="778"/>
      <c r="AS938" s="778"/>
      <c r="AT938" s="778"/>
      <c r="AU938" s="778"/>
      <c r="AV938" s="778"/>
      <c r="AW938" s="778"/>
      <c r="AX938" s="778"/>
      <c r="AY938" s="778"/>
      <c r="AZ938" s="778"/>
      <c r="BA938" s="778"/>
      <c r="BB938" s="778"/>
      <c r="BC938" s="778"/>
      <c r="BD938" s="778"/>
      <c r="BE938" s="778"/>
      <c r="BF938" s="778"/>
      <c r="BG938" s="778"/>
      <c r="BH938" s="778"/>
      <c r="BI938" s="778"/>
      <c r="BJ938" s="778"/>
      <c r="BK938" s="778"/>
      <c r="BL938" s="778"/>
      <c r="BM938" s="778"/>
      <c r="BN938" s="778"/>
      <c r="BO938" s="778"/>
      <c r="BP938" s="778"/>
      <c r="BQ938" s="778"/>
      <c r="BR938" s="778"/>
      <c r="BS938" s="778"/>
      <c r="BT938" s="778"/>
      <c r="BU938" s="778"/>
      <c r="BV938" s="778"/>
      <c r="BW938" s="778"/>
      <c r="BX938" s="778"/>
      <c r="BY938" s="778"/>
      <c r="BZ938" s="778"/>
      <c r="CA938" s="778"/>
      <c r="CB938" s="778"/>
      <c r="CC938" s="778"/>
      <c r="CD938" s="778"/>
      <c r="CE938" s="778"/>
      <c r="CF938" s="778"/>
      <c r="CG938" s="778"/>
      <c r="CH938" s="778"/>
      <c r="CI938" s="778"/>
      <c r="CJ938" s="778"/>
      <c r="CK938" s="772"/>
      <c r="CL938" s="772"/>
      <c r="CM938" s="772"/>
      <c r="CN938" s="886"/>
      <c r="CO938" s="772"/>
      <c r="CP938" s="772"/>
      <c r="CQ938" s="772"/>
      <c r="CR938" s="772"/>
      <c r="CS938" s="869"/>
      <c r="CT938" s="782"/>
      <c r="CU938" s="783"/>
      <c r="CV938" s="776"/>
      <c r="CW938" s="776"/>
      <c r="CX938" s="782"/>
      <c r="CY938" s="784"/>
      <c r="CZ938" s="784"/>
      <c r="DA938" s="785"/>
      <c r="DB938" s="785"/>
      <c r="DC938" s="785"/>
      <c r="DD938" s="785"/>
      <c r="DE938" s="871"/>
      <c r="DF938" s="871"/>
      <c r="DG938" s="871"/>
      <c r="DH938" s="872"/>
      <c r="DI938" s="776"/>
      <c r="DJ938" s="776"/>
      <c r="DK938" s="776"/>
      <c r="DL938" s="776"/>
      <c r="DM938" s="776"/>
      <c r="DN938" s="776"/>
      <c r="DO938" s="936"/>
      <c r="DP938" s="776"/>
      <c r="DQ938" s="776"/>
      <c r="DR938" s="776"/>
      <c r="DS938" s="872"/>
      <c r="DT938" s="752">
        <v>0</v>
      </c>
      <c r="DU938" s="753" t="s">
        <v>308</v>
      </c>
      <c r="DV938" s="753" t="s">
        <v>308</v>
      </c>
      <c r="DW938" s="754" t="s">
        <v>308</v>
      </c>
      <c r="DX938" s="755" t="s">
        <v>308</v>
      </c>
      <c r="DY938" s="754" t="e">
        <v>#VALUE!</v>
      </c>
      <c r="DZ938" s="754" t="e">
        <v>#VALUE!</v>
      </c>
      <c r="EA938" s="754"/>
      <c r="EB938" s="754"/>
    </row>
    <row r="939" spans="1:132" ht="17.25" hidden="1" customHeight="1" outlineLevel="1" x14ac:dyDescent="0.35">
      <c r="A939" s="618" t="s">
        <v>308</v>
      </c>
      <c r="B939" s="730">
        <v>135</v>
      </c>
      <c r="C939" s="730" t="s">
        <v>741</v>
      </c>
      <c r="D939" s="730" t="s">
        <v>741</v>
      </c>
      <c r="E939" s="730">
        <v>15</v>
      </c>
      <c r="F939" s="731"/>
      <c r="G939" s="821"/>
      <c r="H939" s="733"/>
      <c r="I939" s="730" t="s">
        <v>308</v>
      </c>
      <c r="J939" s="730" t="s">
        <v>308</v>
      </c>
      <c r="K939" s="730">
        <v>0</v>
      </c>
      <c r="L939" s="730" t="s">
        <v>308</v>
      </c>
      <c r="M939" s="868"/>
      <c r="N939" s="868">
        <v>0</v>
      </c>
      <c r="O939" s="868" t="s">
        <v>742</v>
      </c>
      <c r="P939" s="868" t="b">
        <v>1</v>
      </c>
      <c r="Q939" s="868" t="e">
        <v>#VALUE!</v>
      </c>
      <c r="R939" s="868"/>
      <c r="S939" s="868"/>
      <c r="T939" s="868"/>
      <c r="U939" s="868"/>
      <c r="V939" s="868"/>
      <c r="W939" s="868"/>
      <c r="X939" s="868"/>
      <c r="Y939" s="868"/>
      <c r="Z939" s="776"/>
      <c r="AA939" s="868"/>
      <c r="AB939" s="868"/>
      <c r="AC939" s="868"/>
      <c r="AD939" s="868"/>
      <c r="AE939" s="775"/>
      <c r="AF939" s="776"/>
      <c r="AG939" s="777"/>
      <c r="AH939" s="777"/>
      <c r="AI939" s="777"/>
      <c r="AJ939" s="778"/>
      <c r="AK939" s="779"/>
      <c r="AL939" s="778"/>
      <c r="AM939" s="778"/>
      <c r="AN939" s="778"/>
      <c r="AO939" s="778"/>
      <c r="AP939" s="778"/>
      <c r="AQ939" s="778"/>
      <c r="AR939" s="778"/>
      <c r="AS939" s="778"/>
      <c r="AT939" s="778"/>
      <c r="AU939" s="778"/>
      <c r="AV939" s="778"/>
      <c r="AW939" s="778"/>
      <c r="AX939" s="778"/>
      <c r="AY939" s="778"/>
      <c r="AZ939" s="778"/>
      <c r="BA939" s="778"/>
      <c r="BB939" s="778"/>
      <c r="BC939" s="778"/>
      <c r="BD939" s="778"/>
      <c r="BE939" s="778"/>
      <c r="BF939" s="778"/>
      <c r="BG939" s="778"/>
      <c r="BH939" s="778"/>
      <c r="BI939" s="778"/>
      <c r="BJ939" s="778"/>
      <c r="BK939" s="778"/>
      <c r="BL939" s="778"/>
      <c r="BM939" s="778"/>
      <c r="BN939" s="778"/>
      <c r="BO939" s="778"/>
      <c r="BP939" s="778"/>
      <c r="BQ939" s="778"/>
      <c r="BR939" s="778"/>
      <c r="BS939" s="778"/>
      <c r="BT939" s="778"/>
      <c r="BU939" s="778"/>
      <c r="BV939" s="778"/>
      <c r="BW939" s="778"/>
      <c r="BX939" s="778"/>
      <c r="BY939" s="778"/>
      <c r="BZ939" s="778"/>
      <c r="CA939" s="778"/>
      <c r="CB939" s="778"/>
      <c r="CC939" s="778"/>
      <c r="CD939" s="778"/>
      <c r="CE939" s="778"/>
      <c r="CF939" s="778"/>
      <c r="CG939" s="778"/>
      <c r="CH939" s="778"/>
      <c r="CI939" s="778"/>
      <c r="CJ939" s="778"/>
      <c r="CK939" s="772"/>
      <c r="CL939" s="772"/>
      <c r="CM939" s="772"/>
      <c r="CN939" s="886"/>
      <c r="CO939" s="772"/>
      <c r="CP939" s="772"/>
      <c r="CQ939" s="772"/>
      <c r="CR939" s="772"/>
      <c r="CS939" s="869"/>
      <c r="CT939" s="782"/>
      <c r="CU939" s="783"/>
      <c r="CV939" s="776"/>
      <c r="CW939" s="776"/>
      <c r="CX939" s="782"/>
      <c r="CY939" s="784"/>
      <c r="CZ939" s="784"/>
      <c r="DA939" s="785"/>
      <c r="DB939" s="785"/>
      <c r="DC939" s="785"/>
      <c r="DD939" s="785"/>
      <c r="DE939" s="871"/>
      <c r="DF939" s="871"/>
      <c r="DG939" s="871"/>
      <c r="DH939" s="872"/>
      <c r="DI939" s="776"/>
      <c r="DJ939" s="776"/>
      <c r="DK939" s="776"/>
      <c r="DL939" s="776"/>
      <c r="DM939" s="776"/>
      <c r="DN939" s="776"/>
      <c r="DO939" s="936"/>
      <c r="DP939" s="776"/>
      <c r="DQ939" s="776"/>
      <c r="DR939" s="776"/>
      <c r="DS939" s="872"/>
      <c r="DT939" s="752">
        <v>0</v>
      </c>
      <c r="DU939" s="753" t="s">
        <v>308</v>
      </c>
      <c r="DV939" s="753" t="s">
        <v>308</v>
      </c>
      <c r="DW939" s="754" t="s">
        <v>308</v>
      </c>
      <c r="DX939" s="755" t="s">
        <v>308</v>
      </c>
      <c r="DY939" s="754" t="e">
        <v>#VALUE!</v>
      </c>
      <c r="DZ939" s="754" t="e">
        <v>#VALUE!</v>
      </c>
      <c r="EA939" s="754"/>
      <c r="EB939" s="754"/>
    </row>
    <row r="940" spans="1:132" ht="17.25" customHeight="1" collapsed="1" x14ac:dyDescent="0.35">
      <c r="A940" s="618" t="s">
        <v>308</v>
      </c>
      <c r="B940" s="823" t="s">
        <v>1997</v>
      </c>
      <c r="C940" s="824"/>
      <c r="D940" s="824"/>
      <c r="E940" s="824"/>
      <c r="F940" s="717"/>
      <c r="G940" s="825"/>
      <c r="H940" s="733"/>
      <c r="I940" s="824"/>
      <c r="J940" s="824"/>
      <c r="K940" s="824"/>
      <c r="L940" s="730"/>
      <c r="M940" s="730"/>
      <c r="N940" s="730"/>
      <c r="O940" s="730"/>
      <c r="P940" s="730"/>
      <c r="Q940" s="730"/>
      <c r="R940" s="730"/>
      <c r="S940" s="730"/>
      <c r="T940" s="730"/>
      <c r="U940" s="730"/>
      <c r="V940" s="730"/>
      <c r="W940" s="730"/>
      <c r="X940" s="730"/>
      <c r="Y940" s="730"/>
      <c r="Z940" s="826"/>
      <c r="AA940" s="730"/>
      <c r="AB940" s="730"/>
      <c r="AC940" s="730"/>
      <c r="AD940" s="827">
        <v>41712</v>
      </c>
      <c r="AE940" s="827">
        <v>30252</v>
      </c>
      <c r="AF940" s="826">
        <v>0</v>
      </c>
      <c r="AG940" s="828"/>
      <c r="AH940" s="828"/>
      <c r="AI940" s="828"/>
      <c r="AJ940" s="674"/>
      <c r="AK940" s="829"/>
      <c r="AL940" s="674"/>
      <c r="AM940" s="674"/>
      <c r="AN940" s="674"/>
      <c r="AO940" s="674"/>
      <c r="AP940" s="674"/>
      <c r="AQ940" s="674"/>
      <c r="AR940" s="674"/>
      <c r="AS940" s="674"/>
      <c r="AT940" s="674"/>
      <c r="AU940" s="674"/>
      <c r="AV940" s="674"/>
      <c r="AW940" s="674"/>
      <c r="AX940" s="674"/>
      <c r="AY940" s="674"/>
      <c r="AZ940" s="674"/>
      <c r="BA940" s="674"/>
      <c r="BB940" s="674"/>
      <c r="BC940" s="674"/>
      <c r="BD940" s="674"/>
      <c r="BE940" s="674"/>
      <c r="BF940" s="674"/>
      <c r="BG940" s="674"/>
      <c r="BH940" s="674"/>
      <c r="BI940" s="674"/>
      <c r="BJ940" s="674"/>
      <c r="BK940" s="674"/>
      <c r="BL940" s="674"/>
      <c r="BM940" s="674"/>
      <c r="BN940" s="674"/>
      <c r="BO940" s="674"/>
      <c r="BP940" s="674"/>
      <c r="BQ940" s="674"/>
      <c r="BR940" s="674"/>
      <c r="BS940" s="674"/>
      <c r="BT940" s="674"/>
      <c r="BU940" s="674"/>
      <c r="BV940" s="674"/>
      <c r="BW940" s="674"/>
      <c r="BX940" s="674"/>
      <c r="BY940" s="674"/>
      <c r="BZ940" s="674"/>
      <c r="CA940" s="674"/>
      <c r="CB940" s="674"/>
      <c r="CC940" s="674"/>
      <c r="CD940" s="674"/>
      <c r="CE940" s="674"/>
      <c r="CF940" s="674"/>
      <c r="CG940" s="674"/>
      <c r="CH940" s="674"/>
      <c r="CI940" s="674"/>
      <c r="CJ940" s="674"/>
      <c r="CK940" s="827"/>
      <c r="CL940" s="827">
        <v>0</v>
      </c>
      <c r="CM940" s="827"/>
      <c r="CN940" s="675">
        <v>0</v>
      </c>
      <c r="CO940" s="827">
        <v>0</v>
      </c>
      <c r="CP940" s="827">
        <v>6288</v>
      </c>
      <c r="CQ940" s="827">
        <v>25192</v>
      </c>
      <c r="CR940" s="827">
        <v>26983</v>
      </c>
      <c r="CS940" s="830"/>
      <c r="CT940" s="831"/>
      <c r="CU940" s="832"/>
      <c r="CV940" s="826"/>
      <c r="CW940" s="826"/>
      <c r="CX940" s="831"/>
      <c r="CY940" s="833">
        <v>0</v>
      </c>
      <c r="CZ940" s="833">
        <v>0</v>
      </c>
      <c r="DA940" s="752">
        <v>0</v>
      </c>
      <c r="DB940" s="752">
        <v>0</v>
      </c>
      <c r="DC940" s="752">
        <v>0</v>
      </c>
      <c r="DD940" s="752">
        <v>0</v>
      </c>
      <c r="DE940" s="752">
        <v>0</v>
      </c>
      <c r="DF940" s="752">
        <v>0</v>
      </c>
      <c r="DG940" s="752">
        <v>0</v>
      </c>
      <c r="DH940" s="834">
        <v>0</v>
      </c>
      <c r="DI940" s="826">
        <v>0</v>
      </c>
      <c r="DJ940" s="826">
        <v>0</v>
      </c>
      <c r="DK940" s="826">
        <v>0</v>
      </c>
      <c r="DL940" s="826">
        <v>0</v>
      </c>
      <c r="DM940" s="826">
        <v>0</v>
      </c>
      <c r="DN940" s="826">
        <v>0</v>
      </c>
      <c r="DO940" s="835">
        <v>0</v>
      </c>
      <c r="DP940" s="826"/>
      <c r="DQ940" s="826"/>
      <c r="DR940" s="826"/>
      <c r="DS940" s="834"/>
      <c r="DT940" s="752"/>
      <c r="DU940" s="836"/>
      <c r="DV940" s="836"/>
      <c r="DW940" s="826"/>
      <c r="DX940" s="837"/>
      <c r="DY940" s="826" t="s">
        <v>308</v>
      </c>
      <c r="DZ940" s="837" t="s">
        <v>308</v>
      </c>
      <c r="EA940" s="826"/>
      <c r="EB940" s="837"/>
    </row>
    <row r="941" spans="1:132" ht="16.5" customHeight="1" x14ac:dyDescent="0.35">
      <c r="A941" s="625">
        <v>16</v>
      </c>
      <c r="B941" s="838"/>
      <c r="C941" s="839"/>
      <c r="D941" s="839"/>
      <c r="E941" s="839"/>
      <c r="F941" s="917"/>
      <c r="G941" s="917"/>
      <c r="H941" s="841"/>
      <c r="Y941" s="619"/>
      <c r="Z941" s="635"/>
      <c r="AF941" s="635">
        <v>0</v>
      </c>
      <c r="AK941" s="625"/>
      <c r="AL941" s="619"/>
      <c r="AM941" s="619"/>
      <c r="AN941" s="619"/>
      <c r="AO941" s="619"/>
      <c r="AP941" s="619"/>
      <c r="AQ941" s="619"/>
      <c r="AR941" s="619"/>
      <c r="AS941" s="619"/>
      <c r="AT941" s="619"/>
      <c r="AU941" s="619"/>
      <c r="AV941" s="619"/>
      <c r="AW941" s="619"/>
      <c r="AX941" s="619"/>
      <c r="AY941" s="619"/>
      <c r="AZ941" s="619"/>
      <c r="BA941" s="619"/>
      <c r="BB941" s="619"/>
      <c r="BC941" s="619"/>
      <c r="BD941" s="619"/>
      <c r="BE941" s="619"/>
      <c r="BF941" s="619"/>
      <c r="BG941" s="619"/>
      <c r="BH941" s="619"/>
      <c r="BI941" s="619"/>
      <c r="BJ941" s="619"/>
      <c r="BK941" s="619"/>
      <c r="BL941" s="619"/>
      <c r="BM941" s="619"/>
      <c r="BN941" s="619"/>
      <c r="BO941" s="619"/>
      <c r="BP941" s="619"/>
      <c r="BQ941" s="619"/>
      <c r="BR941" s="619"/>
      <c r="BS941" s="619"/>
      <c r="BT941" s="619"/>
      <c r="BU941" s="619"/>
      <c r="BV941" s="619"/>
      <c r="BW941" s="619"/>
      <c r="BX941" s="619"/>
      <c r="BY941" s="619"/>
      <c r="BZ941" s="619"/>
      <c r="CA941" s="619"/>
      <c r="CB941" s="619"/>
      <c r="CC941" s="619"/>
      <c r="CD941" s="619"/>
      <c r="CE941" s="619"/>
      <c r="CF941" s="619"/>
      <c r="CG941" s="619"/>
      <c r="CH941" s="619"/>
      <c r="CI941" s="619"/>
      <c r="CJ941" s="619"/>
      <c r="CV941" s="635"/>
      <c r="CW941" s="635"/>
      <c r="CY941" s="630">
        <v>0</v>
      </c>
      <c r="CZ941" s="630">
        <v>0</v>
      </c>
      <c r="DA941" s="634">
        <v>0</v>
      </c>
      <c r="DB941" s="634">
        <v>0</v>
      </c>
      <c r="DC941" s="634">
        <v>0</v>
      </c>
      <c r="DD941" s="634">
        <v>0</v>
      </c>
      <c r="DE941" s="634">
        <v>0</v>
      </c>
      <c r="DF941" s="634">
        <v>0</v>
      </c>
      <c r="DG941" s="634">
        <v>0</v>
      </c>
      <c r="DH941" s="624">
        <v>0</v>
      </c>
      <c r="DI941" s="635">
        <v>0</v>
      </c>
      <c r="DJ941" s="635">
        <v>0</v>
      </c>
      <c r="DK941" s="635">
        <v>0</v>
      </c>
      <c r="DL941" s="635">
        <v>0</v>
      </c>
      <c r="DM941" s="635">
        <v>0</v>
      </c>
      <c r="DN941" s="635">
        <v>0</v>
      </c>
      <c r="DO941" s="632">
        <v>0</v>
      </c>
    </row>
    <row r="942" spans="1:132" ht="16.5" customHeight="1" x14ac:dyDescent="0.35">
      <c r="A942" s="625">
        <v>16</v>
      </c>
      <c r="B942" s="664" t="s">
        <v>1998</v>
      </c>
      <c r="C942" s="665">
        <v>72</v>
      </c>
      <c r="D942" s="665"/>
      <c r="E942" s="665"/>
      <c r="F942" s="666" t="s">
        <v>409</v>
      </c>
      <c r="G942" s="666"/>
      <c r="H942" s="844"/>
      <c r="I942" s="667"/>
      <c r="J942" s="667"/>
      <c r="K942" s="667"/>
      <c r="L942" s="667"/>
      <c r="Y942" s="619"/>
      <c r="Z942" s="635"/>
      <c r="AF942" s="635">
        <v>0</v>
      </c>
      <c r="AK942" s="625"/>
      <c r="AL942" s="619"/>
      <c r="AM942" s="619"/>
      <c r="AN942" s="619"/>
      <c r="AO942" s="619"/>
      <c r="AP942" s="619"/>
      <c r="AQ942" s="619"/>
      <c r="AR942" s="619"/>
      <c r="AS942" s="619"/>
      <c r="AT942" s="619"/>
      <c r="AU942" s="619"/>
      <c r="AV942" s="619"/>
      <c r="AW942" s="619"/>
      <c r="AX942" s="619"/>
      <c r="AY942" s="619"/>
      <c r="AZ942" s="619"/>
      <c r="BA942" s="619"/>
      <c r="BB942" s="619"/>
      <c r="BC942" s="619"/>
      <c r="BD942" s="619"/>
      <c r="BE942" s="619"/>
      <c r="BF942" s="619"/>
      <c r="BG942" s="619"/>
      <c r="BH942" s="619"/>
      <c r="BI942" s="619"/>
      <c r="BJ942" s="619"/>
      <c r="BK942" s="619"/>
      <c r="BL942" s="619"/>
      <c r="BM942" s="619"/>
      <c r="BN942" s="619"/>
      <c r="BO942" s="619"/>
      <c r="BP942" s="619"/>
      <c r="BQ942" s="619"/>
      <c r="BR942" s="619"/>
      <c r="BS942" s="619"/>
      <c r="BT942" s="619"/>
      <c r="BU942" s="619"/>
      <c r="BV942" s="619"/>
      <c r="BW942" s="619"/>
      <c r="BX942" s="619"/>
      <c r="BY942" s="619"/>
      <c r="BZ942" s="619"/>
      <c r="CA942" s="619"/>
      <c r="CB942" s="619"/>
      <c r="CC942" s="619"/>
      <c r="CD942" s="619"/>
      <c r="CE942" s="619"/>
      <c r="CF942" s="619"/>
      <c r="CG942" s="619"/>
      <c r="CH942" s="619"/>
      <c r="CI942" s="619"/>
      <c r="CJ942" s="619"/>
      <c r="CV942" s="635"/>
      <c r="CW942" s="635"/>
      <c r="CY942" s="630">
        <v>0</v>
      </c>
      <c r="CZ942" s="630">
        <v>0</v>
      </c>
      <c r="DA942" s="634">
        <v>0</v>
      </c>
      <c r="DB942" s="634">
        <v>0</v>
      </c>
      <c r="DC942" s="634">
        <v>0</v>
      </c>
      <c r="DD942" s="634">
        <v>0</v>
      </c>
      <c r="DE942" s="634">
        <v>0</v>
      </c>
      <c r="DF942" s="634">
        <v>0</v>
      </c>
      <c r="DG942" s="634">
        <v>0</v>
      </c>
      <c r="DH942" s="624">
        <v>0</v>
      </c>
      <c r="DI942" s="635">
        <v>0</v>
      </c>
      <c r="DJ942" s="635">
        <v>0</v>
      </c>
      <c r="DK942" s="635">
        <v>0</v>
      </c>
      <c r="DL942" s="635">
        <v>0</v>
      </c>
      <c r="DM942" s="635">
        <v>0</v>
      </c>
      <c r="DN942" s="635">
        <v>0</v>
      </c>
      <c r="DO942" s="632">
        <v>0</v>
      </c>
    </row>
    <row r="943" spans="1:132" s="847" customFormat="1" ht="38.25" customHeight="1" x14ac:dyDescent="0.35">
      <c r="A943" s="618" t="s">
        <v>436</v>
      </c>
      <c r="B943" s="678" t="s">
        <v>426</v>
      </c>
      <c r="C943" s="678" t="s">
        <v>427</v>
      </c>
      <c r="D943" s="679" t="s">
        <v>428</v>
      </c>
      <c r="E943" s="678" t="s">
        <v>429</v>
      </c>
      <c r="F943" s="678" t="s">
        <v>430</v>
      </c>
      <c r="G943" s="680" t="s">
        <v>431</v>
      </c>
      <c r="H943" s="678" t="s">
        <v>432</v>
      </c>
      <c r="I943" s="678" t="s">
        <v>433</v>
      </c>
      <c r="J943" s="678" t="s">
        <v>434</v>
      </c>
      <c r="K943" s="678" t="s">
        <v>18</v>
      </c>
      <c r="L943" s="678" t="s">
        <v>435</v>
      </c>
      <c r="M943" s="678" t="s">
        <v>436</v>
      </c>
      <c r="N943" s="681" t="s">
        <v>437</v>
      </c>
      <c r="O943" s="681" t="s">
        <v>438</v>
      </c>
      <c r="P943" s="681" t="s">
        <v>439</v>
      </c>
      <c r="Q943" s="681" t="s">
        <v>219</v>
      </c>
      <c r="R943" s="678" t="s">
        <v>4</v>
      </c>
      <c r="S943" s="679" t="s">
        <v>440</v>
      </c>
      <c r="T943" s="678" t="s">
        <v>441</v>
      </c>
      <c r="U943" s="682" t="s">
        <v>442</v>
      </c>
      <c r="V943" s="682" t="s">
        <v>443</v>
      </c>
      <c r="W943" s="682" t="s">
        <v>444</v>
      </c>
      <c r="X943" s="682" t="s">
        <v>445</v>
      </c>
      <c r="Y943" s="845" t="s">
        <v>446</v>
      </c>
      <c r="Z943" s="845" t="s">
        <v>447</v>
      </c>
      <c r="AA943" s="678" t="s">
        <v>448</v>
      </c>
      <c r="AB943" s="678" t="s">
        <v>449</v>
      </c>
      <c r="AC943" s="678" t="s">
        <v>450</v>
      </c>
      <c r="AD943" s="678" t="s">
        <v>451</v>
      </c>
      <c r="AE943" s="678" t="s">
        <v>452</v>
      </c>
      <c r="AF943" s="678" t="s">
        <v>453</v>
      </c>
      <c r="AG943" s="678" t="s">
        <v>444</v>
      </c>
      <c r="AH943" s="693" t="s">
        <v>454</v>
      </c>
      <c r="AI943" s="678" t="s">
        <v>455</v>
      </c>
      <c r="AJ943" s="678" t="s">
        <v>456</v>
      </c>
      <c r="AK943" s="678" t="s">
        <v>457</v>
      </c>
      <c r="AL943" s="686" t="s">
        <v>458</v>
      </c>
      <c r="AM943" s="687" t="s">
        <v>459</v>
      </c>
      <c r="AN943" s="688" t="s">
        <v>460</v>
      </c>
      <c r="AO943" s="688" t="s">
        <v>461</v>
      </c>
      <c r="AP943" s="688" t="s">
        <v>462</v>
      </c>
      <c r="AQ943" s="688" t="s">
        <v>463</v>
      </c>
      <c r="AR943" s="688" t="s">
        <v>464</v>
      </c>
      <c r="AS943" s="688" t="s">
        <v>465</v>
      </c>
      <c r="AT943" s="688" t="s">
        <v>466</v>
      </c>
      <c r="AU943" s="688" t="s">
        <v>467</v>
      </c>
      <c r="AV943" s="688" t="s">
        <v>468</v>
      </c>
      <c r="AW943" s="688" t="s">
        <v>469</v>
      </c>
      <c r="AX943" s="688" t="s">
        <v>470</v>
      </c>
      <c r="AY943" s="688" t="s">
        <v>471</v>
      </c>
      <c r="AZ943" s="688" t="s">
        <v>472</v>
      </c>
      <c r="BA943" s="688" t="s">
        <v>473</v>
      </c>
      <c r="BB943" s="689" t="s">
        <v>474</v>
      </c>
      <c r="BC943" s="689" t="s">
        <v>475</v>
      </c>
      <c r="BD943" s="689" t="s">
        <v>476</v>
      </c>
      <c r="BE943" s="689" t="s">
        <v>477</v>
      </c>
      <c r="BF943" s="689" t="s">
        <v>478</v>
      </c>
      <c r="BG943" s="689" t="s">
        <v>479</v>
      </c>
      <c r="BH943" s="689" t="s">
        <v>480</v>
      </c>
      <c r="BI943" s="683" t="s">
        <v>481</v>
      </c>
      <c r="BJ943" s="690" t="s">
        <v>482</v>
      </c>
      <c r="BK943" s="687" t="s">
        <v>483</v>
      </c>
      <c r="BL943" s="683" t="s">
        <v>484</v>
      </c>
      <c r="BM943" s="683" t="s">
        <v>485</v>
      </c>
      <c r="BN943" s="689" t="s">
        <v>486</v>
      </c>
      <c r="BO943" s="689" t="s">
        <v>487</v>
      </c>
      <c r="BP943" s="689" t="s">
        <v>488</v>
      </c>
      <c r="BQ943" s="689" t="s">
        <v>460</v>
      </c>
      <c r="BR943" s="689" t="s">
        <v>489</v>
      </c>
      <c r="BS943" s="683" t="s">
        <v>490</v>
      </c>
      <c r="BT943" s="690" t="s">
        <v>482</v>
      </c>
      <c r="BU943" s="687" t="s">
        <v>491</v>
      </c>
      <c r="BV943" s="691" t="s">
        <v>492</v>
      </c>
      <c r="BW943" s="691" t="s">
        <v>493</v>
      </c>
      <c r="BX943" s="691" t="s">
        <v>494</v>
      </c>
      <c r="BY943" s="691" t="s">
        <v>495</v>
      </c>
      <c r="BZ943" s="691" t="s">
        <v>485</v>
      </c>
      <c r="CA943" s="691" t="s">
        <v>496</v>
      </c>
      <c r="CB943" s="691" t="s">
        <v>497</v>
      </c>
      <c r="CC943" s="691" t="s">
        <v>498</v>
      </c>
      <c r="CD943" s="691" t="s">
        <v>499</v>
      </c>
      <c r="CE943" s="691" t="s">
        <v>500</v>
      </c>
      <c r="CF943" s="691" t="s">
        <v>501</v>
      </c>
      <c r="CG943" s="691" t="s">
        <v>502</v>
      </c>
      <c r="CH943" s="691" t="s">
        <v>503</v>
      </c>
      <c r="CI943" s="691" t="s">
        <v>504</v>
      </c>
      <c r="CJ943" s="691" t="s">
        <v>505</v>
      </c>
      <c r="CK943" s="691" t="s">
        <v>506</v>
      </c>
      <c r="CL943" s="683" t="s">
        <v>507</v>
      </c>
      <c r="CM943" s="687" t="s">
        <v>508</v>
      </c>
      <c r="CN943" s="683" t="s">
        <v>509</v>
      </c>
      <c r="CO943" s="692" t="s">
        <v>510</v>
      </c>
      <c r="CP943" s="683" t="s">
        <v>511</v>
      </c>
      <c r="CQ943" s="681" t="s">
        <v>512</v>
      </c>
      <c r="CR943" s="678" t="s">
        <v>513</v>
      </c>
      <c r="CS943" s="678" t="s">
        <v>514</v>
      </c>
      <c r="CT943" s="679" t="s">
        <v>515</v>
      </c>
      <c r="CU943" s="846" t="s">
        <v>516</v>
      </c>
      <c r="CV943" s="679" t="s">
        <v>517</v>
      </c>
      <c r="CW943" s="678" t="s">
        <v>518</v>
      </c>
      <c r="CX943" s="678" t="s">
        <v>519</v>
      </c>
      <c r="CY943" s="678" t="s">
        <v>520</v>
      </c>
      <c r="CZ943" s="722" t="s">
        <v>444</v>
      </c>
      <c r="DA943" s="695" t="s">
        <v>521</v>
      </c>
      <c r="DB943" s="695" t="s">
        <v>522</v>
      </c>
      <c r="DC943" s="695" t="s">
        <v>523</v>
      </c>
      <c r="DD943" s="695" t="s">
        <v>219</v>
      </c>
      <c r="DE943" s="695" t="s">
        <v>217</v>
      </c>
      <c r="DF943" s="695" t="s">
        <v>437</v>
      </c>
      <c r="DG943" s="695" t="s">
        <v>438</v>
      </c>
      <c r="DH943" s="678" t="s">
        <v>745</v>
      </c>
      <c r="DI943" s="679" t="s">
        <v>525</v>
      </c>
      <c r="DJ943" s="679" t="s">
        <v>526</v>
      </c>
      <c r="DK943" s="679" t="s">
        <v>527</v>
      </c>
      <c r="DL943" s="678" t="s">
        <v>528</v>
      </c>
      <c r="DM943" s="679" t="s">
        <v>529</v>
      </c>
      <c r="DN943" s="679" t="s">
        <v>530</v>
      </c>
      <c r="DO943" s="846" t="s">
        <v>531</v>
      </c>
      <c r="DP943" s="679" t="s">
        <v>532</v>
      </c>
      <c r="DQ943" s="700" t="s">
        <v>533</v>
      </c>
      <c r="DR943" s="679" t="s">
        <v>534</v>
      </c>
      <c r="DS943" s="678" t="s">
        <v>535</v>
      </c>
      <c r="DT943" s="678" t="s">
        <v>536</v>
      </c>
      <c r="DU943" s="701" t="s">
        <v>537</v>
      </c>
      <c r="DV943" s="702" t="s">
        <v>538</v>
      </c>
      <c r="DW943" s="701" t="s">
        <v>539</v>
      </c>
      <c r="DX943" s="703" t="s">
        <v>540</v>
      </c>
      <c r="DY943" s="701" t="s">
        <v>539</v>
      </c>
      <c r="DZ943" s="703" t="s">
        <v>540</v>
      </c>
      <c r="EA943" s="702" t="s">
        <v>539</v>
      </c>
      <c r="EB943" s="704" t="s">
        <v>540</v>
      </c>
    </row>
    <row r="944" spans="1:132" s="705" customFormat="1" ht="5.25" customHeight="1" x14ac:dyDescent="0.35">
      <c r="A944" s="618" t="s">
        <v>308</v>
      </c>
      <c r="B944" s="678"/>
      <c r="C944" s="678"/>
      <c r="D944" s="678"/>
      <c r="E944" s="678"/>
      <c r="F944" s="717" t="s">
        <v>563</v>
      </c>
      <c r="G944" s="717"/>
      <c r="H944" s="679"/>
      <c r="I944" s="678"/>
      <c r="J944" s="678"/>
      <c r="K944" s="678"/>
      <c r="L944" s="678"/>
      <c r="M944" s="678"/>
      <c r="N944" s="678"/>
      <c r="O944" s="678"/>
      <c r="P944" s="678"/>
      <c r="Q944" s="678"/>
      <c r="R944" s="678"/>
      <c r="S944" s="678"/>
      <c r="T944" s="678"/>
      <c r="U944" s="678"/>
      <c r="V944" s="678"/>
      <c r="W944" s="678"/>
      <c r="X944" s="678"/>
      <c r="Y944" s="678"/>
      <c r="Z944" s="679"/>
      <c r="AA944" s="678"/>
      <c r="AB944" s="678"/>
      <c r="AC944" s="678"/>
      <c r="AD944" s="678"/>
      <c r="AE944" s="684"/>
      <c r="AF944" s="679">
        <v>0</v>
      </c>
      <c r="AG944" s="685"/>
      <c r="AH944" s="685"/>
      <c r="AI944" s="685"/>
      <c r="AJ944" s="678"/>
      <c r="AK944" s="684"/>
      <c r="AL944" s="678"/>
      <c r="AM944" s="678"/>
      <c r="AN944" s="678"/>
      <c r="AO944" s="678"/>
      <c r="AP944" s="678"/>
      <c r="AQ944" s="678"/>
      <c r="AR944" s="678"/>
      <c r="AS944" s="678"/>
      <c r="AT944" s="678"/>
      <c r="AU944" s="678"/>
      <c r="AV944" s="678"/>
      <c r="AW944" s="678"/>
      <c r="AX944" s="678"/>
      <c r="AY944" s="678"/>
      <c r="AZ944" s="678"/>
      <c r="BA944" s="678"/>
      <c r="BB944" s="678"/>
      <c r="BC944" s="678"/>
      <c r="BD944" s="678"/>
      <c r="BE944" s="678"/>
      <c r="BF944" s="678"/>
      <c r="BG944" s="678"/>
      <c r="BH944" s="678"/>
      <c r="BI944" s="678"/>
      <c r="BJ944" s="678"/>
      <c r="BK944" s="678"/>
      <c r="BL944" s="678"/>
      <c r="BM944" s="678"/>
      <c r="BN944" s="678"/>
      <c r="BO944" s="678"/>
      <c r="BP944" s="678"/>
      <c r="BQ944" s="678"/>
      <c r="BR944" s="678"/>
      <c r="BS944" s="678"/>
      <c r="BT944" s="678"/>
      <c r="BU944" s="678"/>
      <c r="BV944" s="678"/>
      <c r="BW944" s="678"/>
      <c r="BX944" s="678"/>
      <c r="BY944" s="678"/>
      <c r="BZ944" s="678"/>
      <c r="CA944" s="678"/>
      <c r="CB944" s="678"/>
      <c r="CC944" s="678"/>
      <c r="CD944" s="678"/>
      <c r="CE944" s="678"/>
      <c r="CF944" s="678"/>
      <c r="CG944" s="678"/>
      <c r="CH944" s="678"/>
      <c r="CI944" s="678"/>
      <c r="CJ944" s="678"/>
      <c r="CK944" s="678"/>
      <c r="CL944" s="678" t="s">
        <v>308</v>
      </c>
      <c r="CM944" s="678"/>
      <c r="CN944" s="929"/>
      <c r="CO944" s="678"/>
      <c r="CP944" s="678"/>
      <c r="CQ944" s="678" t="s">
        <v>308</v>
      </c>
      <c r="CR944" s="678" t="s">
        <v>308</v>
      </c>
      <c r="CS944" s="693"/>
      <c r="CT944" s="695"/>
      <c r="CU944" s="721"/>
      <c r="CV944" s="679"/>
      <c r="CW944" s="679"/>
      <c r="CX944" s="695"/>
      <c r="CY944" s="722">
        <v>0</v>
      </c>
      <c r="CZ944" s="722">
        <v>0</v>
      </c>
      <c r="DA944" s="695">
        <v>0</v>
      </c>
      <c r="DB944" s="695">
        <v>0</v>
      </c>
      <c r="DC944" s="695">
        <v>0</v>
      </c>
      <c r="DD944" s="695">
        <v>0</v>
      </c>
      <c r="DE944" s="695">
        <v>0</v>
      </c>
      <c r="DF944" s="695">
        <v>0</v>
      </c>
      <c r="DG944" s="695">
        <v>0</v>
      </c>
      <c r="DH944" s="679">
        <v>0</v>
      </c>
      <c r="DI944" s="679">
        <v>0</v>
      </c>
      <c r="DJ944" s="679">
        <v>0</v>
      </c>
      <c r="DK944" s="679">
        <v>0</v>
      </c>
      <c r="DL944" s="679">
        <v>0</v>
      </c>
      <c r="DM944" s="679">
        <v>0</v>
      </c>
      <c r="DN944" s="679">
        <v>0</v>
      </c>
      <c r="DO944" s="846">
        <v>0</v>
      </c>
      <c r="DP944" s="679"/>
      <c r="DQ944" s="679"/>
      <c r="DR944" s="679"/>
      <c r="DS944" s="679"/>
      <c r="DT944" s="695"/>
      <c r="DU944" s="684"/>
      <c r="DV944" s="684"/>
      <c r="DW944" s="679"/>
      <c r="DX944" s="724"/>
      <c r="DY944" s="679" t="s">
        <v>308</v>
      </c>
      <c r="DZ944" s="724" t="s">
        <v>308</v>
      </c>
      <c r="EA944" s="679"/>
      <c r="EB944" s="724"/>
    </row>
    <row r="945" spans="1:266" ht="18.75" customHeight="1" x14ac:dyDescent="0.35">
      <c r="A945" s="618" t="s">
        <v>1919</v>
      </c>
      <c r="B945" s="730">
        <v>65</v>
      </c>
      <c r="C945" s="730" t="s">
        <v>1920</v>
      </c>
      <c r="D945" s="730" t="s">
        <v>1920</v>
      </c>
      <c r="E945" s="730">
        <v>16</v>
      </c>
      <c r="F945" s="731" t="s">
        <v>1921</v>
      </c>
      <c r="G945" s="732">
        <v>2</v>
      </c>
      <c r="H945" s="826">
        <v>46120</v>
      </c>
      <c r="I945" s="730">
        <v>36</v>
      </c>
      <c r="J945" s="730" t="s">
        <v>308</v>
      </c>
      <c r="K945" s="730">
        <v>37</v>
      </c>
      <c r="L945" s="730" t="s">
        <v>1922</v>
      </c>
      <c r="M945" s="734" t="s">
        <v>1919</v>
      </c>
      <c r="N945" s="735" t="s">
        <v>390</v>
      </c>
      <c r="O945" s="735" t="s">
        <v>390</v>
      </c>
      <c r="P945" s="735" t="s">
        <v>390</v>
      </c>
      <c r="Q945" s="735">
        <v>0</v>
      </c>
      <c r="R945" s="734">
        <v>880</v>
      </c>
      <c r="S945" s="734" t="s">
        <v>308</v>
      </c>
      <c r="T945" s="734" t="s">
        <v>1923</v>
      </c>
      <c r="U945" s="734">
        <v>880</v>
      </c>
      <c r="V945" s="734" t="s">
        <v>308</v>
      </c>
      <c r="W945" s="734"/>
      <c r="X945" s="736"/>
      <c r="Y945" s="734"/>
      <c r="Z945" s="737"/>
      <c r="AA945" s="734" t="s">
        <v>32</v>
      </c>
      <c r="AB945" s="734" t="s">
        <v>569</v>
      </c>
      <c r="AC945" s="734" t="s">
        <v>971</v>
      </c>
      <c r="AD945" s="734">
        <v>3804</v>
      </c>
      <c r="AE945" s="738">
        <v>1818</v>
      </c>
      <c r="AF945" s="737" t="s">
        <v>390</v>
      </c>
      <c r="AG945" s="739"/>
      <c r="AH945" s="765"/>
      <c r="AI945" s="739" t="s">
        <v>308</v>
      </c>
      <c r="AJ945" s="740">
        <v>3</v>
      </c>
      <c r="AK945" s="741"/>
      <c r="AL945" s="742"/>
      <c r="AM945" s="743">
        <v>0</v>
      </c>
      <c r="AN945" s="743"/>
      <c r="AO945" s="743"/>
      <c r="AP945" s="743">
        <v>0</v>
      </c>
      <c r="AQ945" s="743">
        <v>0</v>
      </c>
      <c r="AR945" s="743">
        <v>0</v>
      </c>
      <c r="AS945" s="743"/>
      <c r="AT945" s="743"/>
      <c r="AU945" s="743"/>
      <c r="AV945" s="743"/>
      <c r="AW945" s="743"/>
      <c r="AX945" s="743"/>
      <c r="AY945" s="743"/>
      <c r="AZ945" s="743"/>
      <c r="BA945" s="743"/>
      <c r="BB945" s="743">
        <v>0</v>
      </c>
      <c r="BC945" s="743">
        <v>0</v>
      </c>
      <c r="BD945" s="743">
        <v>0</v>
      </c>
      <c r="BE945" s="743">
        <v>0</v>
      </c>
      <c r="BF945" s="743">
        <v>0</v>
      </c>
      <c r="BG945" s="743">
        <v>0</v>
      </c>
      <c r="BH945" s="743">
        <v>0</v>
      </c>
      <c r="BI945" s="743">
        <v>0</v>
      </c>
      <c r="BJ945" s="743"/>
      <c r="BK945" s="743">
        <v>0</v>
      </c>
      <c r="BL945" s="743">
        <v>0</v>
      </c>
      <c r="BM945" s="743">
        <v>0</v>
      </c>
      <c r="BN945" s="743" t="s">
        <v>308</v>
      </c>
      <c r="BO945" s="743" t="s">
        <v>308</v>
      </c>
      <c r="BP945" s="743" t="s">
        <v>308</v>
      </c>
      <c r="BQ945" s="743" t="s">
        <v>308</v>
      </c>
      <c r="BR945" s="743"/>
      <c r="BS945" s="743">
        <v>0</v>
      </c>
      <c r="BT945" s="743"/>
      <c r="BU945" s="743">
        <v>0</v>
      </c>
      <c r="BV945" s="743">
        <v>0</v>
      </c>
      <c r="BW945" s="743">
        <v>0</v>
      </c>
      <c r="BX945" s="743">
        <v>0</v>
      </c>
      <c r="BY945" s="743">
        <v>0</v>
      </c>
      <c r="BZ945" s="743">
        <v>0</v>
      </c>
      <c r="CA945" s="743"/>
      <c r="CB945" s="743"/>
      <c r="CC945" s="743"/>
      <c r="CD945" s="743"/>
      <c r="CE945" s="743"/>
      <c r="CF945" s="743"/>
      <c r="CG945" s="743"/>
      <c r="CH945" s="743"/>
      <c r="CI945" s="743"/>
      <c r="CJ945" s="743"/>
      <c r="CK945" s="736">
        <v>0</v>
      </c>
      <c r="CL945" s="736">
        <v>0</v>
      </c>
      <c r="CM945" s="736" t="s">
        <v>397</v>
      </c>
      <c r="CN945" s="736" t="s">
        <v>397</v>
      </c>
      <c r="CO945" s="736">
        <v>0</v>
      </c>
      <c r="CP945" s="736">
        <v>0</v>
      </c>
      <c r="CQ945" s="768">
        <v>0</v>
      </c>
      <c r="CR945" s="734">
        <v>424</v>
      </c>
      <c r="CS945" s="744"/>
      <c r="CT945" s="745">
        <v>46279</v>
      </c>
      <c r="CU945" s="859" t="s">
        <v>1918</v>
      </c>
      <c r="CV945" s="737"/>
      <c r="CW945" s="737"/>
      <c r="CX945" s="745">
        <v>46232</v>
      </c>
      <c r="CY945" s="747">
        <v>0</v>
      </c>
      <c r="CZ945" s="747">
        <v>0</v>
      </c>
      <c r="DA945" s="748">
        <v>0</v>
      </c>
      <c r="DB945" s="748">
        <v>0</v>
      </c>
      <c r="DC945" s="748">
        <v>0</v>
      </c>
      <c r="DD945" s="748" t="s">
        <v>397</v>
      </c>
      <c r="DE945" s="749" t="s">
        <v>390</v>
      </c>
      <c r="DF945" s="749" t="s">
        <v>390</v>
      </c>
      <c r="DG945" s="749" t="s">
        <v>390</v>
      </c>
      <c r="DH945" s="750">
        <v>0</v>
      </c>
      <c r="DI945" s="737" t="s">
        <v>397</v>
      </c>
      <c r="DJ945" s="737" t="s">
        <v>390</v>
      </c>
      <c r="DK945" s="737" t="s">
        <v>390</v>
      </c>
      <c r="DL945" s="737" t="s">
        <v>390</v>
      </c>
      <c r="DM945" s="737" t="s">
        <v>390</v>
      </c>
      <c r="DN945" s="737" t="s">
        <v>390</v>
      </c>
      <c r="DO945" s="762">
        <v>0</v>
      </c>
      <c r="DP945" s="737">
        <v>46276</v>
      </c>
      <c r="DQ945" s="737">
        <v>46276</v>
      </c>
      <c r="DR945" s="737">
        <v>46276</v>
      </c>
      <c r="DS945" s="750">
        <v>46276</v>
      </c>
      <c r="DT945" s="752">
        <v>46276</v>
      </c>
      <c r="DU945" s="753">
        <v>-7</v>
      </c>
      <c r="DV945" s="753" t="s">
        <v>308</v>
      </c>
      <c r="DW945" s="754">
        <v>46269</v>
      </c>
      <c r="DX945" s="755">
        <v>46269</v>
      </c>
      <c r="DY945" s="754" t="e">
        <v>#VALUE!</v>
      </c>
      <c r="DZ945" s="754" t="e">
        <v>#VALUE!</v>
      </c>
      <c r="EA945" s="754"/>
      <c r="EB945" s="754"/>
      <c r="HA945" s="756" t="s">
        <v>397</v>
      </c>
      <c r="HB945" s="756" t="s">
        <v>397</v>
      </c>
      <c r="HC945" s="756" t="s">
        <v>397</v>
      </c>
      <c r="HD945" s="756" t="s">
        <v>397</v>
      </c>
      <c r="HE945" s="756" t="s">
        <v>397</v>
      </c>
      <c r="HF945" s="756" t="s">
        <v>397</v>
      </c>
      <c r="HG945" s="756" t="s">
        <v>397</v>
      </c>
      <c r="HH945" s="756" t="s">
        <v>397</v>
      </c>
      <c r="HI945" s="756" t="s">
        <v>397</v>
      </c>
      <c r="HJ945" s="756" t="s">
        <v>397</v>
      </c>
      <c r="HK945"/>
      <c r="HL945"/>
      <c r="HM945"/>
      <c r="HN945" s="756" t="str">
        <f t="shared" ref="HN945:HN979" si="31">IF(HA945&lt;&gt;"X","SDI",IF(HE945&lt;&gt;"X","CBMJ",IF(HK945&lt;&gt;"X","AUTO PRINT","INHOUSE")))</f>
        <v>AUTO PRINT</v>
      </c>
      <c r="HO945"/>
      <c r="HP945" s="757" t="s">
        <v>572</v>
      </c>
      <c r="HQ945" s="757" t="s">
        <v>572</v>
      </c>
      <c r="HR945" s="757" t="s">
        <v>572</v>
      </c>
      <c r="HS945"/>
      <c r="HW945" s="758"/>
      <c r="HX945"/>
      <c r="HY945" s="759" t="s">
        <v>572</v>
      </c>
      <c r="HZ945" s="759" t="s">
        <v>572</v>
      </c>
      <c r="IA945" s="759" t="s">
        <v>572</v>
      </c>
      <c r="IC945" s="760" t="s">
        <v>572</v>
      </c>
      <c r="ID945" s="760" t="s">
        <v>572</v>
      </c>
      <c r="IE945" s="760" t="s">
        <v>572</v>
      </c>
      <c r="IF945" s="761" t="s">
        <v>572</v>
      </c>
      <c r="IG945" s="619" t="str">
        <f t="shared" ref="IG945:IG979" si="32">IF(COUNTIF(IC945:IF945,"AUTO PRINTING*")&gt;0,"AUTO PRINTING","IN HOUSE (MANUAL)")</f>
        <v>IN HOUSE (MANUAL)</v>
      </c>
      <c r="II945" s="761" t="s">
        <v>572</v>
      </c>
      <c r="IK945" s="761" t="str">
        <f>IFERROR(VLOOKUP($M945,#REF!,13,0),"IN HOUSE (MANUAL)")</f>
        <v>IN HOUSE (MANUAL)</v>
      </c>
      <c r="IM945" s="760" t="s">
        <v>572</v>
      </c>
      <c r="IN945" s="760" t="s">
        <v>572</v>
      </c>
      <c r="IO945" s="760" t="s">
        <v>572</v>
      </c>
      <c r="IQ945" s="760" t="s">
        <v>572</v>
      </c>
      <c r="IR945" s="760" t="s">
        <v>572</v>
      </c>
      <c r="IT945" s="760" t="s">
        <v>239</v>
      </c>
      <c r="IV945" s="760" t="s">
        <v>572</v>
      </c>
      <c r="IW945" s="760" t="s">
        <v>572</v>
      </c>
      <c r="IY945" s="760" t="s">
        <v>572</v>
      </c>
      <c r="IZ945" s="760" t="s">
        <v>572</v>
      </c>
      <c r="JB945" s="760" t="s">
        <v>572</v>
      </c>
      <c r="JC945" s="760" t="s">
        <v>572</v>
      </c>
      <c r="JE945" s="760">
        <v>0</v>
      </c>
      <c r="JF945" s="760" t="s">
        <v>572</v>
      </c>
    </row>
    <row r="946" spans="1:266" ht="17.25" customHeight="1" collapsed="1" x14ac:dyDescent="0.35">
      <c r="A946" s="618" t="s">
        <v>1999</v>
      </c>
      <c r="B946" s="730">
        <v>67</v>
      </c>
      <c r="C946" s="730" t="s">
        <v>1915</v>
      </c>
      <c r="D946" s="730" t="s">
        <v>1915</v>
      </c>
      <c r="E946" s="730">
        <v>16</v>
      </c>
      <c r="F946" s="731" t="s">
        <v>574</v>
      </c>
      <c r="G946" s="732">
        <v>1</v>
      </c>
      <c r="H946" s="733">
        <v>46210</v>
      </c>
      <c r="I946" s="730">
        <v>36</v>
      </c>
      <c r="J946" s="730" t="s">
        <v>308</v>
      </c>
      <c r="K946" s="730">
        <v>36</v>
      </c>
      <c r="L946" s="730" t="s">
        <v>2000</v>
      </c>
      <c r="M946" s="735" t="s">
        <v>1999</v>
      </c>
      <c r="N946" s="735" t="s">
        <v>390</v>
      </c>
      <c r="O946" s="735" t="s">
        <v>390</v>
      </c>
      <c r="P946" s="735" t="s">
        <v>390</v>
      </c>
      <c r="Q946" s="735">
        <v>0</v>
      </c>
      <c r="R946" s="735">
        <v>880</v>
      </c>
      <c r="S946" s="735" t="s">
        <v>308</v>
      </c>
      <c r="T946" s="952" t="s">
        <v>1800</v>
      </c>
      <c r="U946" s="952">
        <v>880</v>
      </c>
      <c r="V946" s="952" t="s">
        <v>308</v>
      </c>
      <c r="W946" s="952" t="s">
        <v>218</v>
      </c>
      <c r="X946" s="953">
        <v>0</v>
      </c>
      <c r="Y946" s="735"/>
      <c r="Z946" s="763"/>
      <c r="AA946" s="735" t="s">
        <v>32</v>
      </c>
      <c r="AB946" s="735" t="s">
        <v>569</v>
      </c>
      <c r="AC946" s="735" t="s">
        <v>647</v>
      </c>
      <c r="AD946" s="735">
        <v>216</v>
      </c>
      <c r="AE946" s="738">
        <v>216</v>
      </c>
      <c r="AF946" s="763" t="s">
        <v>390</v>
      </c>
      <c r="AG946" s="765"/>
      <c r="AH946" s="629" t="s">
        <v>389</v>
      </c>
      <c r="AI946" s="765" t="s">
        <v>308</v>
      </c>
      <c r="AJ946" s="740">
        <v>5</v>
      </c>
      <c r="AK946" s="766"/>
      <c r="AL946" s="740"/>
      <c r="AM946" s="767">
        <v>0</v>
      </c>
      <c r="AN946" s="767"/>
      <c r="AO946" s="767"/>
      <c r="AP946" s="767">
        <v>0</v>
      </c>
      <c r="AQ946" s="767">
        <v>0</v>
      </c>
      <c r="AR946" s="767">
        <v>0</v>
      </c>
      <c r="AS946" s="767"/>
      <c r="AT946" s="767"/>
      <c r="AU946" s="767"/>
      <c r="AV946" s="767"/>
      <c r="AW946" s="767"/>
      <c r="AX946" s="767"/>
      <c r="AY946" s="767"/>
      <c r="AZ946" s="767"/>
      <c r="BA946" s="767"/>
      <c r="BB946" s="767">
        <v>0</v>
      </c>
      <c r="BC946" s="767">
        <v>0</v>
      </c>
      <c r="BD946" s="767">
        <v>0</v>
      </c>
      <c r="BE946" s="767">
        <v>0</v>
      </c>
      <c r="BF946" s="767">
        <v>0</v>
      </c>
      <c r="BG946" s="767">
        <v>0</v>
      </c>
      <c r="BH946" s="767">
        <v>0</v>
      </c>
      <c r="BI946" s="767">
        <v>0</v>
      </c>
      <c r="BJ946" s="767"/>
      <c r="BK946" s="767">
        <v>0</v>
      </c>
      <c r="BL946" s="767">
        <v>0</v>
      </c>
      <c r="BM946" s="767">
        <v>0</v>
      </c>
      <c r="BN946" s="767" t="s">
        <v>308</v>
      </c>
      <c r="BO946" s="767" t="s">
        <v>308</v>
      </c>
      <c r="BP946" s="767" t="s">
        <v>308</v>
      </c>
      <c r="BQ946" s="767" t="s">
        <v>308</v>
      </c>
      <c r="BR946" s="767"/>
      <c r="BS946" s="767">
        <v>0</v>
      </c>
      <c r="BT946" s="767"/>
      <c r="BU946" s="767">
        <v>0</v>
      </c>
      <c r="BV946" s="767">
        <v>0</v>
      </c>
      <c r="BW946" s="767">
        <v>0</v>
      </c>
      <c r="BX946" s="767">
        <v>0</v>
      </c>
      <c r="BY946" s="767">
        <v>0</v>
      </c>
      <c r="BZ946" s="767">
        <v>0</v>
      </c>
      <c r="CA946" s="767"/>
      <c r="CB946" s="767"/>
      <c r="CC946" s="767"/>
      <c r="CD946" s="767"/>
      <c r="CE946" s="767"/>
      <c r="CF946" s="767"/>
      <c r="CG946" s="767"/>
      <c r="CH946" s="767"/>
      <c r="CI946" s="767"/>
      <c r="CJ946" s="767"/>
      <c r="CK946" s="768">
        <v>0</v>
      </c>
      <c r="CL946" s="768">
        <v>0</v>
      </c>
      <c r="CM946" s="768" t="s">
        <v>397</v>
      </c>
      <c r="CN946" s="736" t="s">
        <v>397</v>
      </c>
      <c r="CO946" s="736">
        <v>0</v>
      </c>
      <c r="CP946" s="736">
        <v>0</v>
      </c>
      <c r="CQ946" s="768">
        <v>0</v>
      </c>
      <c r="CR946" s="735">
        <v>118</v>
      </c>
      <c r="CS946" s="769"/>
      <c r="CT946" s="745">
        <v>46275</v>
      </c>
      <c r="CU946" s="859" t="s">
        <v>2001</v>
      </c>
      <c r="CV946" s="763"/>
      <c r="CW946" s="763"/>
      <c r="CX946" s="860">
        <v>46255</v>
      </c>
      <c r="CY946" s="747">
        <v>0</v>
      </c>
      <c r="CZ946" s="747" t="s">
        <v>1802</v>
      </c>
      <c r="DA946" s="748">
        <v>0</v>
      </c>
      <c r="DB946" s="748">
        <v>0</v>
      </c>
      <c r="DC946" s="748">
        <v>0</v>
      </c>
      <c r="DD946" s="748" t="s">
        <v>397</v>
      </c>
      <c r="DE946" s="748" t="s">
        <v>390</v>
      </c>
      <c r="DF946" s="748" t="s">
        <v>390</v>
      </c>
      <c r="DG946" s="748" t="s">
        <v>390</v>
      </c>
      <c r="DH946" s="770">
        <v>0</v>
      </c>
      <c r="DI946" s="763" t="s">
        <v>397</v>
      </c>
      <c r="DJ946" s="763" t="s">
        <v>397</v>
      </c>
      <c r="DK946" s="763" t="s">
        <v>390</v>
      </c>
      <c r="DL946" s="763" t="s">
        <v>390</v>
      </c>
      <c r="DM946" s="763" t="s">
        <v>390</v>
      </c>
      <c r="DN946" s="763" t="s">
        <v>390</v>
      </c>
      <c r="DO946" s="771">
        <v>0</v>
      </c>
      <c r="DP946" s="763">
        <v>46269</v>
      </c>
      <c r="DQ946" s="763">
        <v>46269</v>
      </c>
      <c r="DR946" s="763">
        <v>46269</v>
      </c>
      <c r="DS946" s="770">
        <v>46269</v>
      </c>
      <c r="DT946" s="752">
        <v>46269</v>
      </c>
      <c r="DU946" s="753">
        <v>0</v>
      </c>
      <c r="DV946" s="753" t="s">
        <v>308</v>
      </c>
      <c r="DW946" s="754">
        <v>46269</v>
      </c>
      <c r="DX946" s="755">
        <v>46269</v>
      </c>
      <c r="DY946" s="754" t="e">
        <v>#VALUE!</v>
      </c>
      <c r="DZ946" s="754" t="e">
        <v>#VALUE!</v>
      </c>
      <c r="EA946" s="754"/>
      <c r="EB946" s="754"/>
      <c r="HA946" s="756" t="s">
        <v>397</v>
      </c>
      <c r="HB946" s="756" t="s">
        <v>397</v>
      </c>
      <c r="HC946" s="756" t="s">
        <v>397</v>
      </c>
      <c r="HD946" s="756" t="s">
        <v>397</v>
      </c>
      <c r="HE946" s="756" t="s">
        <v>397</v>
      </c>
      <c r="HF946" s="756" t="s">
        <v>397</v>
      </c>
      <c r="HG946" s="756" t="s">
        <v>397</v>
      </c>
      <c r="HH946" s="756" t="s">
        <v>397</v>
      </c>
      <c r="HI946" s="756" t="s">
        <v>397</v>
      </c>
      <c r="HJ946" s="756" t="s">
        <v>397</v>
      </c>
      <c r="HK946"/>
      <c r="HL946"/>
      <c r="HM946"/>
      <c r="HN946" s="756" t="str">
        <f t="shared" si="31"/>
        <v>AUTO PRINT</v>
      </c>
      <c r="HO946"/>
      <c r="HP946" s="757" t="s">
        <v>572</v>
      </c>
      <c r="HQ946" s="757" t="s">
        <v>572</v>
      </c>
      <c r="HR946" s="757" t="s">
        <v>572</v>
      </c>
      <c r="HS946"/>
      <c r="HW946" s="758"/>
      <c r="HX946"/>
      <c r="HY946" s="759" t="s">
        <v>3367</v>
      </c>
      <c r="HZ946" s="759" t="s">
        <v>3367</v>
      </c>
      <c r="IA946" s="759" t="s">
        <v>3367</v>
      </c>
      <c r="IC946" s="760" t="s">
        <v>572</v>
      </c>
      <c r="ID946" s="760" t="s">
        <v>572</v>
      </c>
      <c r="IE946" s="760" t="s">
        <v>572</v>
      </c>
      <c r="IF946" s="761" t="s">
        <v>572</v>
      </c>
      <c r="IG946" s="619" t="str">
        <f t="shared" si="32"/>
        <v>IN HOUSE (MANUAL)</v>
      </c>
      <c r="II946" s="761" t="s">
        <v>572</v>
      </c>
      <c r="IK946" s="761" t="str">
        <f>IFERROR(VLOOKUP($M946,#REF!,13,0),"IN HOUSE (MANUAL)")</f>
        <v>IN HOUSE (MANUAL)</v>
      </c>
      <c r="IM946" s="760" t="s">
        <v>572</v>
      </c>
      <c r="IN946" s="760" t="s">
        <v>572</v>
      </c>
      <c r="IO946" s="760" t="s">
        <v>572</v>
      </c>
      <c r="IQ946" s="760" t="s">
        <v>572</v>
      </c>
      <c r="IR946" s="760" t="s">
        <v>572</v>
      </c>
      <c r="IT946" s="760" t="s">
        <v>572</v>
      </c>
      <c r="IV946" s="760" t="s">
        <v>572</v>
      </c>
      <c r="IW946" s="760" t="s">
        <v>572</v>
      </c>
      <c r="IY946" s="760" t="s">
        <v>572</v>
      </c>
      <c r="IZ946" s="760" t="s">
        <v>572</v>
      </c>
      <c r="JB946" s="760" t="s">
        <v>572</v>
      </c>
      <c r="JC946" s="760" t="s">
        <v>572</v>
      </c>
      <c r="JE946" s="760" t="s">
        <v>572</v>
      </c>
      <c r="JF946" s="760" t="s">
        <v>572</v>
      </c>
    </row>
    <row r="947" spans="1:266" ht="17.25" customHeight="1" x14ac:dyDescent="0.35">
      <c r="A947" s="618" t="s">
        <v>2002</v>
      </c>
      <c r="B947" s="730">
        <v>68</v>
      </c>
      <c r="C947" s="730" t="s">
        <v>1915</v>
      </c>
      <c r="D947" s="730" t="s">
        <v>1914</v>
      </c>
      <c r="E947" s="730">
        <v>16</v>
      </c>
      <c r="F947" s="731" t="s">
        <v>574</v>
      </c>
      <c r="G947" s="732">
        <v>1</v>
      </c>
      <c r="H947" s="733">
        <v>46199</v>
      </c>
      <c r="I947" s="730">
        <v>36</v>
      </c>
      <c r="J947" s="730" t="s">
        <v>308</v>
      </c>
      <c r="K947" s="730">
        <v>36</v>
      </c>
      <c r="L947" s="730" t="s">
        <v>2003</v>
      </c>
      <c r="M947" s="735" t="s">
        <v>2002</v>
      </c>
      <c r="N947" s="735" t="s">
        <v>390</v>
      </c>
      <c r="O947" s="735" t="s">
        <v>390</v>
      </c>
      <c r="P947" s="735" t="s">
        <v>390</v>
      </c>
      <c r="Q947" s="735">
        <v>0</v>
      </c>
      <c r="R947" s="735">
        <v>880</v>
      </c>
      <c r="S947" s="735" t="s">
        <v>308</v>
      </c>
      <c r="T947" s="952" t="s">
        <v>1825</v>
      </c>
      <c r="U947" s="952">
        <v>880</v>
      </c>
      <c r="V947" s="952" t="s">
        <v>308</v>
      </c>
      <c r="W947" s="952" t="s">
        <v>218</v>
      </c>
      <c r="X947" s="953">
        <v>0</v>
      </c>
      <c r="Y947" s="735"/>
      <c r="Z947" s="763"/>
      <c r="AA947" s="735" t="s">
        <v>32</v>
      </c>
      <c r="AB947" s="735" t="s">
        <v>569</v>
      </c>
      <c r="AC947" s="735" t="s">
        <v>647</v>
      </c>
      <c r="AD947" s="735">
        <v>804</v>
      </c>
      <c r="AE947" s="738">
        <v>804</v>
      </c>
      <c r="AF947" s="763" t="s">
        <v>390</v>
      </c>
      <c r="AG947" s="765"/>
      <c r="AH947" s="629" t="s">
        <v>389</v>
      </c>
      <c r="AI947" s="765" t="s">
        <v>308</v>
      </c>
      <c r="AJ947" s="740">
        <v>6</v>
      </c>
      <c r="AK947" s="766"/>
      <c r="AL947" s="740"/>
      <c r="AM947" s="767">
        <v>0</v>
      </c>
      <c r="AN947" s="767"/>
      <c r="AO947" s="767"/>
      <c r="AP947" s="767">
        <v>0</v>
      </c>
      <c r="AQ947" s="767">
        <v>0</v>
      </c>
      <c r="AR947" s="767">
        <v>0</v>
      </c>
      <c r="AS947" s="767"/>
      <c r="AT947" s="767"/>
      <c r="AU947" s="767"/>
      <c r="AV947" s="767"/>
      <c r="AW947" s="767"/>
      <c r="AX947" s="767"/>
      <c r="AY947" s="767"/>
      <c r="AZ947" s="767"/>
      <c r="BA947" s="767"/>
      <c r="BB947" s="767">
        <v>0</v>
      </c>
      <c r="BC947" s="767">
        <v>0</v>
      </c>
      <c r="BD947" s="767">
        <v>0</v>
      </c>
      <c r="BE947" s="767">
        <v>0</v>
      </c>
      <c r="BF947" s="767">
        <v>0</v>
      </c>
      <c r="BG947" s="767">
        <v>0</v>
      </c>
      <c r="BH947" s="767">
        <v>0</v>
      </c>
      <c r="BI947" s="767">
        <v>0</v>
      </c>
      <c r="BJ947" s="767"/>
      <c r="BK947" s="767">
        <v>0</v>
      </c>
      <c r="BL947" s="767">
        <v>0</v>
      </c>
      <c r="BM947" s="767">
        <v>0</v>
      </c>
      <c r="BN947" s="767" t="s">
        <v>308</v>
      </c>
      <c r="BO947" s="767" t="s">
        <v>308</v>
      </c>
      <c r="BP947" s="767" t="s">
        <v>308</v>
      </c>
      <c r="BQ947" s="767" t="s">
        <v>308</v>
      </c>
      <c r="BR947" s="767"/>
      <c r="BS947" s="767">
        <v>0</v>
      </c>
      <c r="BT947" s="767"/>
      <c r="BU947" s="767">
        <v>0</v>
      </c>
      <c r="BV947" s="767">
        <v>0</v>
      </c>
      <c r="BW947" s="767">
        <v>0</v>
      </c>
      <c r="BX947" s="767">
        <v>0</v>
      </c>
      <c r="BY947" s="767">
        <v>0</v>
      </c>
      <c r="BZ947" s="767">
        <v>0</v>
      </c>
      <c r="CA947" s="767"/>
      <c r="CB947" s="767"/>
      <c r="CC947" s="767"/>
      <c r="CD947" s="767"/>
      <c r="CE947" s="767"/>
      <c r="CF947" s="767"/>
      <c r="CG947" s="767"/>
      <c r="CH947" s="767"/>
      <c r="CI947" s="767"/>
      <c r="CJ947" s="767"/>
      <c r="CK947" s="768">
        <v>0</v>
      </c>
      <c r="CL947" s="768">
        <v>0</v>
      </c>
      <c r="CM947" s="768" t="s">
        <v>397</v>
      </c>
      <c r="CN947" s="736" t="s">
        <v>397</v>
      </c>
      <c r="CO947" s="736">
        <v>0</v>
      </c>
      <c r="CP947" s="736">
        <v>0</v>
      </c>
      <c r="CQ947" s="768">
        <v>0</v>
      </c>
      <c r="CR947" s="735">
        <v>619</v>
      </c>
      <c r="CS947" s="769"/>
      <c r="CT947" s="745">
        <v>46275</v>
      </c>
      <c r="CU947" s="859" t="s">
        <v>2001</v>
      </c>
      <c r="CV947" s="763"/>
      <c r="CW947" s="763"/>
      <c r="CX947" s="860">
        <v>46248</v>
      </c>
      <c r="CY947" s="747">
        <v>0</v>
      </c>
      <c r="CZ947" s="747" t="s">
        <v>1802</v>
      </c>
      <c r="DA947" s="748">
        <v>0</v>
      </c>
      <c r="DB947" s="748">
        <v>0</v>
      </c>
      <c r="DC947" s="748">
        <v>0</v>
      </c>
      <c r="DD947" s="748" t="s">
        <v>397</v>
      </c>
      <c r="DE947" s="748" t="s">
        <v>390</v>
      </c>
      <c r="DF947" s="748" t="s">
        <v>390</v>
      </c>
      <c r="DG947" s="748" t="s">
        <v>390</v>
      </c>
      <c r="DH947" s="770">
        <v>0</v>
      </c>
      <c r="DI947" s="763" t="s">
        <v>397</v>
      </c>
      <c r="DJ947" s="763" t="s">
        <v>390</v>
      </c>
      <c r="DK947" s="763" t="s">
        <v>390</v>
      </c>
      <c r="DL947" s="763" t="s">
        <v>390</v>
      </c>
      <c r="DM947" s="763" t="s">
        <v>390</v>
      </c>
      <c r="DN947" s="763" t="s">
        <v>390</v>
      </c>
      <c r="DO947" s="771">
        <v>0</v>
      </c>
      <c r="DP947" s="763">
        <v>46269</v>
      </c>
      <c r="DQ947" s="763">
        <v>46269</v>
      </c>
      <c r="DR947" s="763">
        <v>46269</v>
      </c>
      <c r="DS947" s="770">
        <v>46269</v>
      </c>
      <c r="DT947" s="752">
        <v>46269</v>
      </c>
      <c r="DU947" s="753">
        <v>0</v>
      </c>
      <c r="DV947" s="753" t="s">
        <v>308</v>
      </c>
      <c r="DW947" s="754">
        <v>46269</v>
      </c>
      <c r="DX947" s="755">
        <v>46269</v>
      </c>
      <c r="DY947" s="754" t="e">
        <v>#VALUE!</v>
      </c>
      <c r="DZ947" s="754" t="e">
        <v>#VALUE!</v>
      </c>
      <c r="EA947" s="754"/>
      <c r="EB947" s="754"/>
      <c r="HA947" s="756" t="s">
        <v>397</v>
      </c>
      <c r="HB947" s="756" t="s">
        <v>397</v>
      </c>
      <c r="HC947" s="756" t="s">
        <v>397</v>
      </c>
      <c r="HD947" s="756" t="s">
        <v>397</v>
      </c>
      <c r="HE947" s="756" t="s">
        <v>397</v>
      </c>
      <c r="HF947" s="756" t="s">
        <v>397</v>
      </c>
      <c r="HG947" s="756" t="s">
        <v>397</v>
      </c>
      <c r="HH947" s="756" t="s">
        <v>397</v>
      </c>
      <c r="HI947" s="756" t="s">
        <v>397</v>
      </c>
      <c r="HJ947" s="756" t="s">
        <v>397</v>
      </c>
      <c r="HK947"/>
      <c r="HL947"/>
      <c r="HM947"/>
      <c r="HN947" s="756" t="str">
        <f t="shared" si="31"/>
        <v>AUTO PRINT</v>
      </c>
      <c r="HO947"/>
      <c r="HP947" s="757" t="s">
        <v>572</v>
      </c>
      <c r="HQ947" s="757" t="s">
        <v>572</v>
      </c>
      <c r="HR947" s="757" t="s">
        <v>572</v>
      </c>
      <c r="HS947"/>
      <c r="HW947" s="758"/>
      <c r="HX947"/>
      <c r="HY947" s="759" t="s">
        <v>3367</v>
      </c>
      <c r="HZ947" s="759" t="s">
        <v>3367</v>
      </c>
      <c r="IA947" s="759" t="s">
        <v>3367</v>
      </c>
      <c r="IC947" s="760" t="s">
        <v>572</v>
      </c>
      <c r="ID947" s="760" t="s">
        <v>572</v>
      </c>
      <c r="IE947" s="760" t="s">
        <v>572</v>
      </c>
      <c r="IF947" s="761" t="s">
        <v>572</v>
      </c>
      <c r="IG947" s="619" t="str">
        <f t="shared" si="32"/>
        <v>IN HOUSE (MANUAL)</v>
      </c>
      <c r="II947" s="761" t="s">
        <v>572</v>
      </c>
      <c r="IK947" s="761" t="str">
        <f>IFERROR(VLOOKUP($M947,#REF!,13,0),"IN HOUSE (MANUAL)")</f>
        <v>IN HOUSE (MANUAL)</v>
      </c>
      <c r="IM947" s="760" t="s">
        <v>572</v>
      </c>
      <c r="IN947" s="760" t="s">
        <v>572</v>
      </c>
      <c r="IO947" s="760" t="s">
        <v>572</v>
      </c>
      <c r="IQ947" s="760" t="s">
        <v>572</v>
      </c>
      <c r="IR947" s="760" t="s">
        <v>572</v>
      </c>
      <c r="IT947" s="760" t="s">
        <v>572</v>
      </c>
      <c r="IV947" s="760" t="s">
        <v>572</v>
      </c>
      <c r="IW947" s="760" t="s">
        <v>572</v>
      </c>
      <c r="IY947" s="760" t="s">
        <v>572</v>
      </c>
      <c r="IZ947" s="760" t="s">
        <v>572</v>
      </c>
      <c r="JB947" s="760" t="s">
        <v>572</v>
      </c>
      <c r="JC947" s="760" t="s">
        <v>572</v>
      </c>
      <c r="JE947" s="760" t="s">
        <v>572</v>
      </c>
      <c r="JF947" s="760" t="s">
        <v>572</v>
      </c>
    </row>
    <row r="948" spans="1:266" ht="18" customHeight="1" x14ac:dyDescent="0.35">
      <c r="A948" s="618" t="s">
        <v>2004</v>
      </c>
      <c r="B948" s="730">
        <v>70</v>
      </c>
      <c r="C948" s="730" t="s">
        <v>1915</v>
      </c>
      <c r="D948" s="730" t="s">
        <v>1914</v>
      </c>
      <c r="E948" s="730">
        <v>16</v>
      </c>
      <c r="F948" s="731" t="s">
        <v>574</v>
      </c>
      <c r="G948" s="732">
        <v>1</v>
      </c>
      <c r="H948" s="733">
        <v>46119</v>
      </c>
      <c r="I948" s="730">
        <v>37</v>
      </c>
      <c r="J948" s="730" t="s">
        <v>308</v>
      </c>
      <c r="K948" s="730">
        <v>37</v>
      </c>
      <c r="L948" s="730" t="s">
        <v>2005</v>
      </c>
      <c r="M948" s="735" t="s">
        <v>2004</v>
      </c>
      <c r="N948" s="735" t="s">
        <v>390</v>
      </c>
      <c r="O948" s="735" t="s">
        <v>390</v>
      </c>
      <c r="P948" s="735" t="s">
        <v>390</v>
      </c>
      <c r="Q948" s="735">
        <v>0</v>
      </c>
      <c r="R948" s="735">
        <v>880</v>
      </c>
      <c r="S948" s="735" t="s">
        <v>308</v>
      </c>
      <c r="T948" s="735" t="s">
        <v>2006</v>
      </c>
      <c r="U948" s="735">
        <v>880</v>
      </c>
      <c r="V948" s="735" t="s">
        <v>308</v>
      </c>
      <c r="W948" s="735"/>
      <c r="X948" s="768"/>
      <c r="Y948" s="735"/>
      <c r="Z948" s="763"/>
      <c r="AA948" s="735" t="s">
        <v>32</v>
      </c>
      <c r="AB948" s="735" t="s">
        <v>569</v>
      </c>
      <c r="AC948" s="735" t="s">
        <v>971</v>
      </c>
      <c r="AD948" s="735">
        <v>1062</v>
      </c>
      <c r="AE948" s="738">
        <v>1062</v>
      </c>
      <c r="AF948" s="763" t="s">
        <v>390</v>
      </c>
      <c r="AG948" s="765"/>
      <c r="AH948" s="765"/>
      <c r="AI948" s="765" t="s">
        <v>308</v>
      </c>
      <c r="AJ948" s="740">
        <v>8</v>
      </c>
      <c r="AK948" s="766"/>
      <c r="AL948" s="740"/>
      <c r="AM948" s="767">
        <v>0</v>
      </c>
      <c r="AN948" s="767"/>
      <c r="AO948" s="767"/>
      <c r="AP948" s="767">
        <v>0</v>
      </c>
      <c r="AQ948" s="767">
        <v>0</v>
      </c>
      <c r="AR948" s="767">
        <v>0</v>
      </c>
      <c r="AS948" s="767"/>
      <c r="AT948" s="767"/>
      <c r="AU948" s="767"/>
      <c r="AV948" s="767"/>
      <c r="AW948" s="767"/>
      <c r="AX948" s="767"/>
      <c r="AY948" s="767"/>
      <c r="AZ948" s="767"/>
      <c r="BA948" s="767"/>
      <c r="BB948" s="767">
        <v>0</v>
      </c>
      <c r="BC948" s="767">
        <v>0</v>
      </c>
      <c r="BD948" s="767">
        <v>0</v>
      </c>
      <c r="BE948" s="767">
        <v>0</v>
      </c>
      <c r="BF948" s="767">
        <v>0</v>
      </c>
      <c r="BG948" s="767">
        <v>0</v>
      </c>
      <c r="BH948" s="767">
        <v>0</v>
      </c>
      <c r="BI948" s="767">
        <v>0</v>
      </c>
      <c r="BJ948" s="767"/>
      <c r="BK948" s="767">
        <v>0</v>
      </c>
      <c r="BL948" s="767">
        <v>0</v>
      </c>
      <c r="BM948" s="767">
        <v>0</v>
      </c>
      <c r="BN948" s="767" t="s">
        <v>308</v>
      </c>
      <c r="BO948" s="767" t="s">
        <v>308</v>
      </c>
      <c r="BP948" s="767" t="s">
        <v>308</v>
      </c>
      <c r="BQ948" s="767" t="s">
        <v>308</v>
      </c>
      <c r="BR948" s="767"/>
      <c r="BS948" s="767">
        <v>0</v>
      </c>
      <c r="BT948" s="767"/>
      <c r="BU948" s="767">
        <v>0</v>
      </c>
      <c r="BV948" s="767">
        <v>0</v>
      </c>
      <c r="BW948" s="767">
        <v>0</v>
      </c>
      <c r="BX948" s="767">
        <v>0</v>
      </c>
      <c r="BY948" s="767">
        <v>0</v>
      </c>
      <c r="BZ948" s="767">
        <v>0</v>
      </c>
      <c r="CA948" s="767"/>
      <c r="CB948" s="767"/>
      <c r="CC948" s="767"/>
      <c r="CD948" s="767"/>
      <c r="CE948" s="767"/>
      <c r="CF948" s="767"/>
      <c r="CG948" s="767"/>
      <c r="CH948" s="767"/>
      <c r="CI948" s="767"/>
      <c r="CJ948" s="767"/>
      <c r="CK948" s="768">
        <v>93</v>
      </c>
      <c r="CL948" s="768">
        <v>0</v>
      </c>
      <c r="CM948" s="768" t="s">
        <v>397</v>
      </c>
      <c r="CN948" s="736" t="s">
        <v>397</v>
      </c>
      <c r="CO948" s="736">
        <v>0</v>
      </c>
      <c r="CP948" s="736">
        <v>0</v>
      </c>
      <c r="CQ948" s="768">
        <v>0</v>
      </c>
      <c r="CR948" s="735">
        <v>1062</v>
      </c>
      <c r="CS948" s="769"/>
      <c r="CT948" s="745">
        <v>46279</v>
      </c>
      <c r="CU948" s="859" t="s">
        <v>1918</v>
      </c>
      <c r="CV948" s="763"/>
      <c r="CW948" s="763"/>
      <c r="CX948" s="860">
        <v>46232</v>
      </c>
      <c r="CY948" s="747">
        <v>0</v>
      </c>
      <c r="CZ948" s="747">
        <v>0</v>
      </c>
      <c r="DA948" s="748">
        <v>0</v>
      </c>
      <c r="DB948" s="748">
        <v>0</v>
      </c>
      <c r="DC948" s="748">
        <v>0</v>
      </c>
      <c r="DD948" s="748" t="s">
        <v>397</v>
      </c>
      <c r="DE948" s="748" t="s">
        <v>390</v>
      </c>
      <c r="DF948" s="748" t="s">
        <v>390</v>
      </c>
      <c r="DG948" s="748" t="s">
        <v>390</v>
      </c>
      <c r="DH948" s="770">
        <v>0</v>
      </c>
      <c r="DI948" s="763" t="s">
        <v>397</v>
      </c>
      <c r="DJ948" s="763" t="s">
        <v>390</v>
      </c>
      <c r="DK948" s="763" t="s">
        <v>390</v>
      </c>
      <c r="DL948" s="763" t="s">
        <v>390</v>
      </c>
      <c r="DM948" s="763" t="s">
        <v>390</v>
      </c>
      <c r="DN948" s="763" t="s">
        <v>390</v>
      </c>
      <c r="DO948" s="771">
        <v>0</v>
      </c>
      <c r="DP948" s="763">
        <v>46276</v>
      </c>
      <c r="DQ948" s="763">
        <v>46276</v>
      </c>
      <c r="DR948" s="763">
        <v>46276</v>
      </c>
      <c r="DS948" s="770">
        <v>46276</v>
      </c>
      <c r="DT948" s="752">
        <v>46276</v>
      </c>
      <c r="DU948" s="753">
        <v>-4</v>
      </c>
      <c r="DV948" s="753" t="s">
        <v>308</v>
      </c>
      <c r="DW948" s="754">
        <v>46269</v>
      </c>
      <c r="DX948" s="755">
        <v>46272</v>
      </c>
      <c r="DY948" s="754" t="e">
        <v>#VALUE!</v>
      </c>
      <c r="DZ948" s="754" t="e">
        <v>#VALUE!</v>
      </c>
      <c r="EA948" s="754"/>
      <c r="EB948" s="754"/>
      <c r="HA948" s="756" t="s">
        <v>397</v>
      </c>
      <c r="HB948" s="756" t="s">
        <v>397</v>
      </c>
      <c r="HC948" s="756" t="s">
        <v>397</v>
      </c>
      <c r="HD948" s="756" t="s">
        <v>397</v>
      </c>
      <c r="HE948" s="756" t="s">
        <v>397</v>
      </c>
      <c r="HF948" s="756" t="s">
        <v>397</v>
      </c>
      <c r="HG948" s="756" t="s">
        <v>397</v>
      </c>
      <c r="HH948" s="756" t="s">
        <v>397</v>
      </c>
      <c r="HI948" s="756" t="s">
        <v>397</v>
      </c>
      <c r="HJ948" s="756" t="s">
        <v>397</v>
      </c>
      <c r="HK948"/>
      <c r="HL948"/>
      <c r="HM948"/>
      <c r="HN948" s="756" t="str">
        <f t="shared" si="31"/>
        <v>AUTO PRINT</v>
      </c>
      <c r="HO948"/>
      <c r="HP948" s="757" t="s">
        <v>572</v>
      </c>
      <c r="HQ948" s="757" t="s">
        <v>572</v>
      </c>
      <c r="HR948" s="757" t="s">
        <v>572</v>
      </c>
      <c r="HS948"/>
      <c r="HW948" s="758"/>
      <c r="HX948"/>
      <c r="HY948" s="759" t="s">
        <v>572</v>
      </c>
      <c r="HZ948" s="759" t="s">
        <v>572</v>
      </c>
      <c r="IA948" s="759" t="s">
        <v>572</v>
      </c>
      <c r="IC948" s="760" t="s">
        <v>572</v>
      </c>
      <c r="ID948" s="760" t="s">
        <v>572</v>
      </c>
      <c r="IE948" s="760" t="s">
        <v>572</v>
      </c>
      <c r="IF948" s="761" t="s">
        <v>572</v>
      </c>
      <c r="IG948" s="619" t="str">
        <f t="shared" si="32"/>
        <v>IN HOUSE (MANUAL)</v>
      </c>
      <c r="II948" s="761" t="s">
        <v>572</v>
      </c>
      <c r="IK948" s="761" t="str">
        <f>IFERROR(VLOOKUP($M948,#REF!,13,0),"IN HOUSE (MANUAL)")</f>
        <v>IN HOUSE (MANUAL)</v>
      </c>
      <c r="IM948" s="760" t="s">
        <v>572</v>
      </c>
      <c r="IN948" s="760" t="s">
        <v>572</v>
      </c>
      <c r="IO948" s="760" t="s">
        <v>572</v>
      </c>
      <c r="IQ948" s="760" t="s">
        <v>572</v>
      </c>
      <c r="IR948" s="760" t="s">
        <v>572</v>
      </c>
      <c r="IT948" s="760" t="s">
        <v>239</v>
      </c>
      <c r="IV948" s="760" t="s">
        <v>572</v>
      </c>
      <c r="IW948" s="760" t="s">
        <v>572</v>
      </c>
      <c r="IY948" s="760" t="s">
        <v>572</v>
      </c>
      <c r="IZ948" s="760" t="s">
        <v>572</v>
      </c>
      <c r="JB948" s="760" t="s">
        <v>572</v>
      </c>
      <c r="JC948" s="760" t="s">
        <v>572</v>
      </c>
      <c r="JE948" s="760">
        <v>0</v>
      </c>
      <c r="JF948" s="760" t="s">
        <v>572</v>
      </c>
    </row>
    <row r="949" spans="1:266" ht="17.25" customHeight="1" x14ac:dyDescent="0.35">
      <c r="A949" s="618" t="s">
        <v>2007</v>
      </c>
      <c r="B949" s="730">
        <v>71</v>
      </c>
      <c r="C949" s="730" t="s">
        <v>1915</v>
      </c>
      <c r="D949" s="730" t="s">
        <v>1915</v>
      </c>
      <c r="E949" s="730">
        <v>16</v>
      </c>
      <c r="F949" s="731" t="s">
        <v>574</v>
      </c>
      <c r="G949" s="732">
        <v>1</v>
      </c>
      <c r="H949" s="733">
        <v>46196</v>
      </c>
      <c r="I949" s="730">
        <v>37</v>
      </c>
      <c r="J949" s="730" t="s">
        <v>308</v>
      </c>
      <c r="K949" s="730">
        <v>38</v>
      </c>
      <c r="L949" s="730" t="s">
        <v>2008</v>
      </c>
      <c r="M949" s="735" t="s">
        <v>2007</v>
      </c>
      <c r="N949" s="735" t="s">
        <v>390</v>
      </c>
      <c r="O949" s="735" t="s">
        <v>390</v>
      </c>
      <c r="P949" s="735" t="s">
        <v>390</v>
      </c>
      <c r="Q949" s="735">
        <v>0</v>
      </c>
      <c r="R949" s="735">
        <v>880</v>
      </c>
      <c r="S949" s="735" t="s">
        <v>308</v>
      </c>
      <c r="T949" s="735" t="s">
        <v>1927</v>
      </c>
      <c r="U949" s="735">
        <v>880</v>
      </c>
      <c r="V949" s="735" t="s">
        <v>308</v>
      </c>
      <c r="W949" s="735" t="s">
        <v>218</v>
      </c>
      <c r="X949" s="768">
        <v>0</v>
      </c>
      <c r="Y949" s="735"/>
      <c r="Z949" s="763"/>
      <c r="AA949" s="735" t="s">
        <v>32</v>
      </c>
      <c r="AB949" s="735" t="s">
        <v>569</v>
      </c>
      <c r="AC949" s="735" t="s">
        <v>584</v>
      </c>
      <c r="AD949" s="735">
        <v>264</v>
      </c>
      <c r="AE949" s="738">
        <v>264</v>
      </c>
      <c r="AF949" s="763" t="s">
        <v>390</v>
      </c>
      <c r="AG949" s="765"/>
      <c r="AH949" s="765"/>
      <c r="AI949" s="765" t="s">
        <v>308</v>
      </c>
      <c r="AJ949" s="740">
        <v>9</v>
      </c>
      <c r="AK949" s="766"/>
      <c r="AL949" s="740"/>
      <c r="AM949" s="767">
        <v>0</v>
      </c>
      <c r="AN949" s="767"/>
      <c r="AO949" s="767"/>
      <c r="AP949" s="767">
        <v>0</v>
      </c>
      <c r="AQ949" s="767">
        <v>0</v>
      </c>
      <c r="AR949" s="767">
        <v>0</v>
      </c>
      <c r="AS949" s="767"/>
      <c r="AT949" s="767"/>
      <c r="AU949" s="767"/>
      <c r="AV949" s="767"/>
      <c r="AW949" s="767"/>
      <c r="AX949" s="767"/>
      <c r="AY949" s="767"/>
      <c r="AZ949" s="767"/>
      <c r="BA949" s="767"/>
      <c r="BB949" s="767">
        <v>0</v>
      </c>
      <c r="BC949" s="767">
        <v>0</v>
      </c>
      <c r="BD949" s="767">
        <v>0</v>
      </c>
      <c r="BE949" s="767">
        <v>0</v>
      </c>
      <c r="BF949" s="767">
        <v>0</v>
      </c>
      <c r="BG949" s="767">
        <v>0</v>
      </c>
      <c r="BH949" s="767">
        <v>0</v>
      </c>
      <c r="BI949" s="767">
        <v>0</v>
      </c>
      <c r="BJ949" s="767"/>
      <c r="BK949" s="767">
        <v>0</v>
      </c>
      <c r="BL949" s="767">
        <v>0</v>
      </c>
      <c r="BM949" s="767">
        <v>0</v>
      </c>
      <c r="BN949" s="767" t="s">
        <v>308</v>
      </c>
      <c r="BO949" s="767" t="s">
        <v>308</v>
      </c>
      <c r="BP949" s="767" t="s">
        <v>308</v>
      </c>
      <c r="BQ949" s="767" t="s">
        <v>308</v>
      </c>
      <c r="BR949" s="767"/>
      <c r="BS949" s="767">
        <v>0</v>
      </c>
      <c r="BT949" s="767"/>
      <c r="BU949" s="767">
        <v>0</v>
      </c>
      <c r="BV949" s="767">
        <v>0</v>
      </c>
      <c r="BW949" s="767">
        <v>0</v>
      </c>
      <c r="BX949" s="767">
        <v>0</v>
      </c>
      <c r="BY949" s="767">
        <v>0</v>
      </c>
      <c r="BZ949" s="767">
        <v>0</v>
      </c>
      <c r="CA949" s="767"/>
      <c r="CB949" s="767"/>
      <c r="CC949" s="767"/>
      <c r="CD949" s="767"/>
      <c r="CE949" s="767"/>
      <c r="CF949" s="767"/>
      <c r="CG949" s="767"/>
      <c r="CH949" s="767"/>
      <c r="CI949" s="767"/>
      <c r="CJ949" s="767"/>
      <c r="CK949" s="768">
        <v>0</v>
      </c>
      <c r="CL949" s="768">
        <v>0</v>
      </c>
      <c r="CM949" s="768" t="s">
        <v>397</v>
      </c>
      <c r="CN949" s="736" t="s">
        <v>397</v>
      </c>
      <c r="CO949" s="736">
        <v>0</v>
      </c>
      <c r="CP949" s="736">
        <v>0</v>
      </c>
      <c r="CQ949" s="768">
        <v>0</v>
      </c>
      <c r="CR949" s="735">
        <v>264</v>
      </c>
      <c r="CS949" s="769"/>
      <c r="CT949" s="745">
        <v>46286</v>
      </c>
      <c r="CU949" s="859" t="s">
        <v>1746</v>
      </c>
      <c r="CV949" s="763"/>
      <c r="CW949" s="763"/>
      <c r="CX949" s="860">
        <v>46241</v>
      </c>
      <c r="CY949" s="747">
        <v>0</v>
      </c>
      <c r="CZ949" s="747" t="s">
        <v>308</v>
      </c>
      <c r="DA949" s="748">
        <v>0</v>
      </c>
      <c r="DB949" s="748">
        <v>0</v>
      </c>
      <c r="DC949" s="748">
        <v>0</v>
      </c>
      <c r="DD949" s="748" t="s">
        <v>397</v>
      </c>
      <c r="DE949" s="748" t="s">
        <v>390</v>
      </c>
      <c r="DF949" s="748" t="s">
        <v>390</v>
      </c>
      <c r="DG949" s="748" t="s">
        <v>390</v>
      </c>
      <c r="DH949" s="770">
        <v>0</v>
      </c>
      <c r="DI949" s="763" t="s">
        <v>397</v>
      </c>
      <c r="DJ949" s="763" t="s">
        <v>390</v>
      </c>
      <c r="DK949" s="763" t="s">
        <v>390</v>
      </c>
      <c r="DL949" s="763" t="s">
        <v>390</v>
      </c>
      <c r="DM949" s="763" t="s">
        <v>390</v>
      </c>
      <c r="DN949" s="763" t="s">
        <v>390</v>
      </c>
      <c r="DO949" s="771">
        <v>0</v>
      </c>
      <c r="DP949" s="763">
        <v>46283</v>
      </c>
      <c r="DQ949" s="763">
        <v>46283</v>
      </c>
      <c r="DR949" s="763">
        <v>46283</v>
      </c>
      <c r="DS949" s="770">
        <v>46283</v>
      </c>
      <c r="DT949" s="752">
        <v>46283</v>
      </c>
      <c r="DU949" s="753">
        <v>-11</v>
      </c>
      <c r="DV949" s="753" t="s">
        <v>308</v>
      </c>
      <c r="DW949" s="754">
        <v>46272</v>
      </c>
      <c r="DX949" s="755">
        <v>46272</v>
      </c>
      <c r="DY949" s="754" t="e">
        <v>#VALUE!</v>
      </c>
      <c r="DZ949" s="754" t="e">
        <v>#VALUE!</v>
      </c>
      <c r="EA949" s="754"/>
      <c r="EB949" s="754"/>
      <c r="HA949" s="756" t="s">
        <v>397</v>
      </c>
      <c r="HB949" s="756" t="s">
        <v>397</v>
      </c>
      <c r="HC949" s="756" t="s">
        <v>397</v>
      </c>
      <c r="HD949" s="756" t="s">
        <v>397</v>
      </c>
      <c r="HE949" s="756" t="s">
        <v>397</v>
      </c>
      <c r="HF949" s="756" t="s">
        <v>397</v>
      </c>
      <c r="HG949" s="756" t="s">
        <v>397</v>
      </c>
      <c r="HH949" s="756" t="s">
        <v>397</v>
      </c>
      <c r="HI949" s="756" t="s">
        <v>397</v>
      </c>
      <c r="HJ949" s="756" t="s">
        <v>397</v>
      </c>
      <c r="HK949"/>
      <c r="HL949"/>
      <c r="HM949"/>
      <c r="HN949" s="756" t="str">
        <f t="shared" si="31"/>
        <v>AUTO PRINT</v>
      </c>
      <c r="HO949"/>
      <c r="HP949" s="757" t="s">
        <v>572</v>
      </c>
      <c r="HQ949" s="757" t="s">
        <v>572</v>
      </c>
      <c r="HR949" s="757" t="s">
        <v>572</v>
      </c>
      <c r="HS949"/>
      <c r="HW949" s="758"/>
      <c r="HX949"/>
      <c r="HY949" s="759" t="s">
        <v>3367</v>
      </c>
      <c r="HZ949" s="759" t="s">
        <v>3367</v>
      </c>
      <c r="IA949" s="759" t="s">
        <v>3367</v>
      </c>
      <c r="IC949" s="760" t="s">
        <v>572</v>
      </c>
      <c r="ID949" s="760" t="s">
        <v>572</v>
      </c>
      <c r="IE949" s="760" t="s">
        <v>216</v>
      </c>
      <c r="IF949" s="761" t="s">
        <v>572</v>
      </c>
      <c r="IG949" s="619" t="str">
        <f t="shared" si="32"/>
        <v>AUTO PRINTING</v>
      </c>
      <c r="II949" s="761" t="s">
        <v>572</v>
      </c>
      <c r="IK949" s="761" t="str">
        <f>IFERROR(VLOOKUP($M949,#REF!,13,0),"IN HOUSE (MANUAL)")</f>
        <v>IN HOUSE (MANUAL)</v>
      </c>
      <c r="IM949" s="760" t="s">
        <v>572</v>
      </c>
      <c r="IN949" s="760" t="s">
        <v>572</v>
      </c>
      <c r="IO949" s="760" t="s">
        <v>572</v>
      </c>
      <c r="IQ949" s="760" t="s">
        <v>572</v>
      </c>
      <c r="IR949" s="760" t="s">
        <v>572</v>
      </c>
      <c r="IT949" s="760" t="s">
        <v>239</v>
      </c>
      <c r="IV949" s="760" t="s">
        <v>572</v>
      </c>
      <c r="IW949" s="760" t="s">
        <v>572</v>
      </c>
      <c r="IY949" s="760" t="s">
        <v>572</v>
      </c>
      <c r="IZ949" s="760" t="s">
        <v>572</v>
      </c>
      <c r="JB949" s="760" t="s">
        <v>572</v>
      </c>
      <c r="JC949" s="760" t="s">
        <v>572</v>
      </c>
      <c r="JE949" s="760">
        <v>0</v>
      </c>
      <c r="JF949" s="760" t="s">
        <v>572</v>
      </c>
    </row>
    <row r="950" spans="1:266" ht="17.25" customHeight="1" x14ac:dyDescent="0.35">
      <c r="A950" s="618" t="s">
        <v>2009</v>
      </c>
      <c r="B950" s="730">
        <v>72</v>
      </c>
      <c r="C950" s="730" t="s">
        <v>1915</v>
      </c>
      <c r="D950" s="730" t="s">
        <v>1915</v>
      </c>
      <c r="E950" s="730">
        <v>16</v>
      </c>
      <c r="F950" s="731" t="s">
        <v>574</v>
      </c>
      <c r="G950" s="732">
        <v>1</v>
      </c>
      <c r="H950" s="733">
        <v>46196</v>
      </c>
      <c r="I950" s="730">
        <v>37</v>
      </c>
      <c r="J950" s="730" t="s">
        <v>308</v>
      </c>
      <c r="K950" s="730">
        <v>38</v>
      </c>
      <c r="L950" s="730" t="s">
        <v>2010</v>
      </c>
      <c r="M950" s="734" t="s">
        <v>2009</v>
      </c>
      <c r="N950" s="735" t="s">
        <v>390</v>
      </c>
      <c r="O950" s="735" t="s">
        <v>390</v>
      </c>
      <c r="P950" s="735" t="s">
        <v>390</v>
      </c>
      <c r="Q950" s="735">
        <v>0</v>
      </c>
      <c r="R950" s="734">
        <v>880</v>
      </c>
      <c r="S950" s="734" t="s">
        <v>308</v>
      </c>
      <c r="T950" s="734" t="s">
        <v>1927</v>
      </c>
      <c r="U950" s="734">
        <v>880</v>
      </c>
      <c r="V950" s="734" t="s">
        <v>308</v>
      </c>
      <c r="W950" s="734" t="s">
        <v>218</v>
      </c>
      <c r="X950" s="736">
        <v>0</v>
      </c>
      <c r="Y950" s="734"/>
      <c r="Z950" s="737"/>
      <c r="AA950" s="734" t="s">
        <v>32</v>
      </c>
      <c r="AB950" s="734" t="s">
        <v>569</v>
      </c>
      <c r="AC950" s="734" t="s">
        <v>597</v>
      </c>
      <c r="AD950" s="734">
        <v>144</v>
      </c>
      <c r="AE950" s="764">
        <v>144</v>
      </c>
      <c r="AF950" s="737" t="s">
        <v>390</v>
      </c>
      <c r="AG950" s="765"/>
      <c r="AH950" s="765"/>
      <c r="AI950" s="765" t="s">
        <v>308</v>
      </c>
      <c r="AJ950" s="740">
        <v>10</v>
      </c>
      <c r="AK950" s="766"/>
      <c r="AL950" s="740"/>
      <c r="AM950" s="767">
        <v>0</v>
      </c>
      <c r="AN950" s="767"/>
      <c r="AO950" s="767"/>
      <c r="AP950" s="767">
        <v>0</v>
      </c>
      <c r="AQ950" s="767">
        <v>0</v>
      </c>
      <c r="AR950" s="767">
        <v>0</v>
      </c>
      <c r="AS950" s="767"/>
      <c r="AT950" s="767"/>
      <c r="AU950" s="767"/>
      <c r="AV950" s="767"/>
      <c r="AW950" s="767"/>
      <c r="AX950" s="767"/>
      <c r="AY950" s="767"/>
      <c r="AZ950" s="767"/>
      <c r="BA950" s="767"/>
      <c r="BB950" s="767">
        <v>0</v>
      </c>
      <c r="BC950" s="767">
        <v>0</v>
      </c>
      <c r="BD950" s="767">
        <v>0</v>
      </c>
      <c r="BE950" s="767">
        <v>0</v>
      </c>
      <c r="BF950" s="767">
        <v>0</v>
      </c>
      <c r="BG950" s="767">
        <v>0</v>
      </c>
      <c r="BH950" s="767">
        <v>0</v>
      </c>
      <c r="BI950" s="767">
        <v>0</v>
      </c>
      <c r="BJ950" s="767"/>
      <c r="BK950" s="767">
        <v>0</v>
      </c>
      <c r="BL950" s="767">
        <v>0</v>
      </c>
      <c r="BM950" s="767">
        <v>0</v>
      </c>
      <c r="BN950" s="767" t="s">
        <v>308</v>
      </c>
      <c r="BO950" s="767" t="s">
        <v>308</v>
      </c>
      <c r="BP950" s="767" t="s">
        <v>308</v>
      </c>
      <c r="BQ950" s="767" t="s">
        <v>308</v>
      </c>
      <c r="BR950" s="767"/>
      <c r="BS950" s="767">
        <v>0</v>
      </c>
      <c r="BT950" s="767"/>
      <c r="BU950" s="767">
        <v>0</v>
      </c>
      <c r="BV950" s="767">
        <v>0</v>
      </c>
      <c r="BW950" s="767">
        <v>0</v>
      </c>
      <c r="BX950" s="767">
        <v>0</v>
      </c>
      <c r="BY950" s="767">
        <v>0</v>
      </c>
      <c r="BZ950" s="767">
        <v>0</v>
      </c>
      <c r="CA950" s="767"/>
      <c r="CB950" s="767"/>
      <c r="CC950" s="767"/>
      <c r="CD950" s="767"/>
      <c r="CE950" s="767"/>
      <c r="CF950" s="767"/>
      <c r="CG950" s="767"/>
      <c r="CH950" s="767"/>
      <c r="CI950" s="767"/>
      <c r="CJ950" s="767"/>
      <c r="CK950" s="768">
        <v>0</v>
      </c>
      <c r="CL950" s="768">
        <v>0</v>
      </c>
      <c r="CM950" s="768" t="s">
        <v>397</v>
      </c>
      <c r="CN950" s="768" t="s">
        <v>397</v>
      </c>
      <c r="CO950" s="768">
        <v>0</v>
      </c>
      <c r="CP950" s="768">
        <v>0</v>
      </c>
      <c r="CQ950" s="768">
        <v>0</v>
      </c>
      <c r="CR950" s="735">
        <v>144</v>
      </c>
      <c r="CS950" s="744"/>
      <c r="CT950" s="745">
        <v>46286</v>
      </c>
      <c r="CU950" s="859" t="s">
        <v>598</v>
      </c>
      <c r="CV950" s="737"/>
      <c r="CW950" s="737"/>
      <c r="CX950" s="745">
        <v>46241</v>
      </c>
      <c r="CY950" s="747">
        <v>0</v>
      </c>
      <c r="CZ950" s="747" t="s">
        <v>308</v>
      </c>
      <c r="DA950" s="748">
        <v>0</v>
      </c>
      <c r="DB950" s="748">
        <v>0</v>
      </c>
      <c r="DC950" s="748">
        <v>0</v>
      </c>
      <c r="DD950" s="748" t="s">
        <v>397</v>
      </c>
      <c r="DE950" s="749" t="s">
        <v>390</v>
      </c>
      <c r="DF950" s="749" t="s">
        <v>390</v>
      </c>
      <c r="DG950" s="749" t="s">
        <v>390</v>
      </c>
      <c r="DH950" s="750">
        <v>0</v>
      </c>
      <c r="DI950" s="737" t="s">
        <v>397</v>
      </c>
      <c r="DJ950" s="737" t="s">
        <v>390</v>
      </c>
      <c r="DK950" s="737" t="s">
        <v>390</v>
      </c>
      <c r="DL950" s="737" t="s">
        <v>390</v>
      </c>
      <c r="DM950" s="737" t="s">
        <v>390</v>
      </c>
      <c r="DN950" s="737" t="s">
        <v>390</v>
      </c>
      <c r="DO950" s="762">
        <v>0</v>
      </c>
      <c r="DP950" s="737">
        <v>46283</v>
      </c>
      <c r="DQ950" s="737">
        <v>46283</v>
      </c>
      <c r="DR950" s="737">
        <v>46283</v>
      </c>
      <c r="DS950" s="750">
        <v>46283</v>
      </c>
      <c r="DT950" s="752">
        <v>46283</v>
      </c>
      <c r="DU950" s="753">
        <v>-10</v>
      </c>
      <c r="DV950" s="753" t="s">
        <v>308</v>
      </c>
      <c r="DW950" s="754">
        <v>46272</v>
      </c>
      <c r="DX950" s="755">
        <v>46273</v>
      </c>
      <c r="DY950" s="754" t="e">
        <v>#VALUE!</v>
      </c>
      <c r="DZ950" s="754" t="e">
        <v>#VALUE!</v>
      </c>
      <c r="EA950" s="754"/>
      <c r="EB950" s="754"/>
      <c r="HA950" s="756" t="s">
        <v>397</v>
      </c>
      <c r="HB950" s="756" t="s">
        <v>397</v>
      </c>
      <c r="HC950" s="756" t="s">
        <v>397</v>
      </c>
      <c r="HD950" s="756" t="s">
        <v>397</v>
      </c>
      <c r="HE950" s="756" t="s">
        <v>397</v>
      </c>
      <c r="HF950" s="756" t="s">
        <v>397</v>
      </c>
      <c r="HG950" s="756" t="s">
        <v>397</v>
      </c>
      <c r="HH950" s="756" t="s">
        <v>397</v>
      </c>
      <c r="HI950" s="756" t="s">
        <v>397</v>
      </c>
      <c r="HJ950" s="756" t="s">
        <v>397</v>
      </c>
      <c r="HK950"/>
      <c r="HL950"/>
      <c r="HM950"/>
      <c r="HN950" s="756" t="str">
        <f t="shared" si="31"/>
        <v>AUTO PRINT</v>
      </c>
      <c r="HO950"/>
      <c r="HP950" s="757" t="s">
        <v>572</v>
      </c>
      <c r="HQ950" s="757" t="s">
        <v>572</v>
      </c>
      <c r="HR950" s="757" t="s">
        <v>572</v>
      </c>
      <c r="HS950"/>
      <c r="HW950" s="758"/>
      <c r="HX950"/>
      <c r="HY950" s="759" t="s">
        <v>3367</v>
      </c>
      <c r="HZ950" s="759" t="s">
        <v>3367</v>
      </c>
      <c r="IA950" s="759" t="s">
        <v>3367</v>
      </c>
      <c r="IC950" s="760" t="s">
        <v>572</v>
      </c>
      <c r="ID950" s="760" t="s">
        <v>572</v>
      </c>
      <c r="IE950" s="760" t="s">
        <v>216</v>
      </c>
      <c r="IF950" s="761" t="s">
        <v>572</v>
      </c>
      <c r="IG950" s="619" t="str">
        <f t="shared" si="32"/>
        <v>AUTO PRINTING</v>
      </c>
      <c r="II950" s="761" t="s">
        <v>572</v>
      </c>
      <c r="IK950" s="761" t="str">
        <f>IFERROR(VLOOKUP($M950,#REF!,13,0),"IN HOUSE (MANUAL)")</f>
        <v>IN HOUSE (MANUAL)</v>
      </c>
      <c r="IM950" s="760" t="s">
        <v>572</v>
      </c>
      <c r="IN950" s="760" t="s">
        <v>572</v>
      </c>
      <c r="IO950" s="760" t="s">
        <v>572</v>
      </c>
      <c r="IQ950" s="760" t="s">
        <v>572</v>
      </c>
      <c r="IR950" s="760" t="s">
        <v>572</v>
      </c>
      <c r="IT950" s="760" t="s">
        <v>239</v>
      </c>
      <c r="IV950" s="760" t="s">
        <v>572</v>
      </c>
      <c r="IW950" s="760" t="s">
        <v>572</v>
      </c>
      <c r="IY950" s="760" t="s">
        <v>572</v>
      </c>
      <c r="IZ950" s="760" t="s">
        <v>572</v>
      </c>
      <c r="JB950" s="760" t="s">
        <v>572</v>
      </c>
      <c r="JC950" s="760" t="s">
        <v>572</v>
      </c>
      <c r="JE950" s="760">
        <v>0</v>
      </c>
      <c r="JF950" s="760" t="s">
        <v>572</v>
      </c>
    </row>
    <row r="951" spans="1:266" ht="17.25" customHeight="1" x14ac:dyDescent="0.35">
      <c r="A951" s="618" t="s">
        <v>2011</v>
      </c>
      <c r="B951" s="730">
        <v>73</v>
      </c>
      <c r="C951" s="730" t="s">
        <v>1915</v>
      </c>
      <c r="D951" s="730" t="s">
        <v>1915</v>
      </c>
      <c r="E951" s="730">
        <v>16</v>
      </c>
      <c r="F951" s="731" t="s">
        <v>2012</v>
      </c>
      <c r="G951" s="732">
        <v>1</v>
      </c>
      <c r="H951" s="733">
        <v>46196</v>
      </c>
      <c r="I951" s="730">
        <v>37</v>
      </c>
      <c r="J951" s="730" t="s">
        <v>308</v>
      </c>
      <c r="K951" s="730">
        <v>38</v>
      </c>
      <c r="L951" s="730" t="s">
        <v>2013</v>
      </c>
      <c r="M951" s="734" t="s">
        <v>2011</v>
      </c>
      <c r="N951" s="735" t="s">
        <v>390</v>
      </c>
      <c r="O951" s="735" t="s">
        <v>390</v>
      </c>
      <c r="P951" s="735" t="s">
        <v>390</v>
      </c>
      <c r="Q951" s="735">
        <v>0</v>
      </c>
      <c r="R951" s="734">
        <v>880</v>
      </c>
      <c r="S951" s="734" t="s">
        <v>308</v>
      </c>
      <c r="T951" s="734" t="s">
        <v>1927</v>
      </c>
      <c r="U951" s="734">
        <v>880</v>
      </c>
      <c r="V951" s="734" t="s">
        <v>308</v>
      </c>
      <c r="W951" s="734" t="s">
        <v>218</v>
      </c>
      <c r="X951" s="736">
        <v>0</v>
      </c>
      <c r="Y951" s="734"/>
      <c r="Z951" s="737"/>
      <c r="AA951" s="734" t="s">
        <v>32</v>
      </c>
      <c r="AB951" s="734" t="s">
        <v>569</v>
      </c>
      <c r="AC951" s="734" t="s">
        <v>608</v>
      </c>
      <c r="AD951" s="734">
        <v>960</v>
      </c>
      <c r="AE951" s="764">
        <v>960</v>
      </c>
      <c r="AF951" s="737" t="s">
        <v>390</v>
      </c>
      <c r="AG951" s="765"/>
      <c r="AH951" s="765"/>
      <c r="AI951" s="765" t="s">
        <v>308</v>
      </c>
      <c r="AJ951" s="740">
        <v>11</v>
      </c>
      <c r="AK951" s="766"/>
      <c r="AL951" s="740"/>
      <c r="AM951" s="767">
        <v>0</v>
      </c>
      <c r="AN951" s="767"/>
      <c r="AO951" s="767"/>
      <c r="AP951" s="767">
        <v>0</v>
      </c>
      <c r="AQ951" s="767">
        <v>0</v>
      </c>
      <c r="AR951" s="767">
        <v>0</v>
      </c>
      <c r="AS951" s="767"/>
      <c r="AT951" s="767"/>
      <c r="AU951" s="767"/>
      <c r="AV951" s="767"/>
      <c r="AW951" s="767"/>
      <c r="AX951" s="767"/>
      <c r="AY951" s="767"/>
      <c r="AZ951" s="767"/>
      <c r="BA951" s="767"/>
      <c r="BB951" s="767">
        <v>0</v>
      </c>
      <c r="BC951" s="767">
        <v>0</v>
      </c>
      <c r="BD951" s="767">
        <v>0</v>
      </c>
      <c r="BE951" s="767">
        <v>0</v>
      </c>
      <c r="BF951" s="767">
        <v>0</v>
      </c>
      <c r="BG951" s="767">
        <v>0</v>
      </c>
      <c r="BH951" s="767">
        <v>0</v>
      </c>
      <c r="BI951" s="767">
        <v>0</v>
      </c>
      <c r="BJ951" s="767"/>
      <c r="BK951" s="767">
        <v>0</v>
      </c>
      <c r="BL951" s="767">
        <v>0</v>
      </c>
      <c r="BM951" s="767">
        <v>0</v>
      </c>
      <c r="BN951" s="767" t="s">
        <v>308</v>
      </c>
      <c r="BO951" s="767" t="s">
        <v>308</v>
      </c>
      <c r="BP951" s="767" t="s">
        <v>308</v>
      </c>
      <c r="BQ951" s="767" t="s">
        <v>308</v>
      </c>
      <c r="BR951" s="767"/>
      <c r="BS951" s="767">
        <v>0</v>
      </c>
      <c r="BT951" s="767"/>
      <c r="BU951" s="767">
        <v>0</v>
      </c>
      <c r="BV951" s="767">
        <v>0</v>
      </c>
      <c r="BW951" s="767">
        <v>0</v>
      </c>
      <c r="BX951" s="767">
        <v>0</v>
      </c>
      <c r="BY951" s="767">
        <v>0</v>
      </c>
      <c r="BZ951" s="767">
        <v>0</v>
      </c>
      <c r="CA951" s="767"/>
      <c r="CB951" s="767"/>
      <c r="CC951" s="767"/>
      <c r="CD951" s="767"/>
      <c r="CE951" s="767"/>
      <c r="CF951" s="767"/>
      <c r="CG951" s="767"/>
      <c r="CH951" s="767"/>
      <c r="CI951" s="767"/>
      <c r="CJ951" s="767"/>
      <c r="CK951" s="768">
        <v>0</v>
      </c>
      <c r="CL951" s="768">
        <v>0</v>
      </c>
      <c r="CM951" s="768" t="s">
        <v>397</v>
      </c>
      <c r="CN951" s="768" t="s">
        <v>397</v>
      </c>
      <c r="CO951" s="768">
        <v>0</v>
      </c>
      <c r="CP951" s="768">
        <v>0</v>
      </c>
      <c r="CQ951" s="768">
        <v>28</v>
      </c>
      <c r="CR951" s="735">
        <v>960</v>
      </c>
      <c r="CS951" s="744"/>
      <c r="CT951" s="745">
        <v>46288</v>
      </c>
      <c r="CU951" s="859" t="s">
        <v>1289</v>
      </c>
      <c r="CV951" s="737"/>
      <c r="CW951" s="737"/>
      <c r="CX951" s="745">
        <v>46241</v>
      </c>
      <c r="CY951" s="747">
        <v>0</v>
      </c>
      <c r="CZ951" s="747" t="s">
        <v>308</v>
      </c>
      <c r="DA951" s="748">
        <v>0</v>
      </c>
      <c r="DB951" s="748">
        <v>0</v>
      </c>
      <c r="DC951" s="748">
        <v>0</v>
      </c>
      <c r="DD951" s="748" t="s">
        <v>397</v>
      </c>
      <c r="DE951" s="749" t="s">
        <v>390</v>
      </c>
      <c r="DF951" s="749" t="s">
        <v>390</v>
      </c>
      <c r="DG951" s="749" t="s">
        <v>390</v>
      </c>
      <c r="DH951" s="750">
        <v>0</v>
      </c>
      <c r="DI951" s="737" t="s">
        <v>397</v>
      </c>
      <c r="DJ951" s="737" t="s">
        <v>390</v>
      </c>
      <c r="DK951" s="737" t="s">
        <v>390</v>
      </c>
      <c r="DL951" s="737" t="s">
        <v>390</v>
      </c>
      <c r="DM951" s="737" t="s">
        <v>390</v>
      </c>
      <c r="DN951" s="737" t="s">
        <v>390</v>
      </c>
      <c r="DO951" s="762">
        <v>0</v>
      </c>
      <c r="DP951" s="737">
        <v>46283</v>
      </c>
      <c r="DQ951" s="737">
        <v>46283</v>
      </c>
      <c r="DR951" s="737">
        <v>46283</v>
      </c>
      <c r="DS951" s="750">
        <v>46283</v>
      </c>
      <c r="DT951" s="752">
        <v>46283</v>
      </c>
      <c r="DU951" s="753">
        <v>-9</v>
      </c>
      <c r="DV951" s="753" t="s">
        <v>308</v>
      </c>
      <c r="DW951" s="754">
        <v>46273</v>
      </c>
      <c r="DX951" s="755">
        <v>46274</v>
      </c>
      <c r="DY951" s="754" t="e">
        <v>#VALUE!</v>
      </c>
      <c r="DZ951" s="754" t="e">
        <v>#VALUE!</v>
      </c>
      <c r="EA951" s="754"/>
      <c r="EB951" s="754"/>
      <c r="HA951" s="756" t="s">
        <v>397</v>
      </c>
      <c r="HB951" s="756" t="s">
        <v>397</v>
      </c>
      <c r="HC951" s="756" t="s">
        <v>397</v>
      </c>
      <c r="HD951" s="756" t="s">
        <v>397</v>
      </c>
      <c r="HE951" s="756" t="s">
        <v>397</v>
      </c>
      <c r="HF951" s="756" t="s">
        <v>397</v>
      </c>
      <c r="HG951" s="756" t="s">
        <v>397</v>
      </c>
      <c r="HH951" s="756" t="s">
        <v>397</v>
      </c>
      <c r="HI951" s="756" t="s">
        <v>397</v>
      </c>
      <c r="HJ951" s="756" t="s">
        <v>397</v>
      </c>
      <c r="HK951"/>
      <c r="HL951"/>
      <c r="HM951"/>
      <c r="HN951" s="756" t="str">
        <f t="shared" si="31"/>
        <v>AUTO PRINT</v>
      </c>
      <c r="HO951"/>
      <c r="HP951" s="757" t="s">
        <v>572</v>
      </c>
      <c r="HQ951" s="757" t="s">
        <v>572</v>
      </c>
      <c r="HR951" s="757" t="s">
        <v>572</v>
      </c>
      <c r="HS951"/>
      <c r="HW951" s="758"/>
      <c r="HX951"/>
      <c r="HY951" s="759" t="s">
        <v>3367</v>
      </c>
      <c r="HZ951" s="759" t="s">
        <v>3367</v>
      </c>
      <c r="IA951" s="759" t="s">
        <v>3367</v>
      </c>
      <c r="IC951" s="760" t="s">
        <v>572</v>
      </c>
      <c r="ID951" s="760" t="s">
        <v>572</v>
      </c>
      <c r="IE951" s="760" t="s">
        <v>216</v>
      </c>
      <c r="IF951" s="761" t="s">
        <v>572</v>
      </c>
      <c r="IG951" s="619" t="str">
        <f t="shared" si="32"/>
        <v>AUTO PRINTING</v>
      </c>
      <c r="II951" s="761" t="s">
        <v>572</v>
      </c>
      <c r="IK951" s="761" t="str">
        <f>IFERROR(VLOOKUP($M951,#REF!,13,0),"IN HOUSE (MANUAL)")</f>
        <v>IN HOUSE (MANUAL)</v>
      </c>
      <c r="IM951" s="760" t="s">
        <v>572</v>
      </c>
      <c r="IN951" s="760" t="s">
        <v>572</v>
      </c>
      <c r="IO951" s="760" t="s">
        <v>572</v>
      </c>
      <c r="IQ951" s="760" t="s">
        <v>572</v>
      </c>
      <c r="IR951" s="760" t="s">
        <v>572</v>
      </c>
      <c r="IT951" s="760" t="s">
        <v>239</v>
      </c>
      <c r="IV951" s="760" t="s">
        <v>572</v>
      </c>
      <c r="IW951" s="760" t="s">
        <v>572</v>
      </c>
      <c r="IY951" s="760" t="s">
        <v>572</v>
      </c>
      <c r="IZ951" s="760" t="s">
        <v>572</v>
      </c>
      <c r="JB951" s="760" t="s">
        <v>572</v>
      </c>
      <c r="JC951" s="760" t="s">
        <v>572</v>
      </c>
      <c r="JE951" s="760">
        <v>0</v>
      </c>
      <c r="JF951" s="760" t="s">
        <v>572</v>
      </c>
    </row>
    <row r="952" spans="1:266" ht="17.25" customHeight="1" x14ac:dyDescent="0.35">
      <c r="A952" s="618" t="s">
        <v>2014</v>
      </c>
      <c r="B952" s="730">
        <v>74</v>
      </c>
      <c r="C952" s="730" t="s">
        <v>1915</v>
      </c>
      <c r="D952" s="730" t="s">
        <v>1915</v>
      </c>
      <c r="E952" s="730">
        <v>16</v>
      </c>
      <c r="F952" s="731" t="s">
        <v>574</v>
      </c>
      <c r="G952" s="732">
        <v>1</v>
      </c>
      <c r="H952" s="826">
        <v>46196</v>
      </c>
      <c r="I952" s="730">
        <v>37</v>
      </c>
      <c r="J952" s="730" t="s">
        <v>308</v>
      </c>
      <c r="K952" s="730">
        <v>38</v>
      </c>
      <c r="L952" s="730" t="s">
        <v>2015</v>
      </c>
      <c r="M952" s="734" t="s">
        <v>2014</v>
      </c>
      <c r="N952" s="735" t="s">
        <v>390</v>
      </c>
      <c r="O952" s="735" t="s">
        <v>390</v>
      </c>
      <c r="P952" s="735" t="s">
        <v>390</v>
      </c>
      <c r="Q952" s="735">
        <v>0</v>
      </c>
      <c r="R952" s="734">
        <v>880</v>
      </c>
      <c r="S952" s="734" t="s">
        <v>308</v>
      </c>
      <c r="T952" s="734" t="s">
        <v>1927</v>
      </c>
      <c r="U952" s="734">
        <v>880</v>
      </c>
      <c r="V952" s="734" t="s">
        <v>308</v>
      </c>
      <c r="W952" s="734" t="s">
        <v>218</v>
      </c>
      <c r="X952" s="736">
        <v>0</v>
      </c>
      <c r="Y952" s="734"/>
      <c r="Z952" s="737"/>
      <c r="AA952" s="734" t="s">
        <v>32</v>
      </c>
      <c r="AB952" s="734" t="s">
        <v>569</v>
      </c>
      <c r="AC952" s="734" t="s">
        <v>608</v>
      </c>
      <c r="AD952" s="734">
        <v>1146</v>
      </c>
      <c r="AE952" s="738">
        <v>1146</v>
      </c>
      <c r="AF952" s="737" t="s">
        <v>390</v>
      </c>
      <c r="AG952" s="739"/>
      <c r="AH952" s="765"/>
      <c r="AI952" s="739" t="s">
        <v>308</v>
      </c>
      <c r="AJ952" s="740">
        <v>12</v>
      </c>
      <c r="AK952" s="741"/>
      <c r="AL952" s="742"/>
      <c r="AM952" s="743">
        <v>0</v>
      </c>
      <c r="AN952" s="743"/>
      <c r="AO952" s="743"/>
      <c r="AP952" s="743">
        <v>0</v>
      </c>
      <c r="AQ952" s="743">
        <v>0</v>
      </c>
      <c r="AR952" s="743">
        <v>0</v>
      </c>
      <c r="AS952" s="743"/>
      <c r="AT952" s="743"/>
      <c r="AU952" s="743"/>
      <c r="AV952" s="743"/>
      <c r="AW952" s="743"/>
      <c r="AX952" s="743"/>
      <c r="AY952" s="743"/>
      <c r="AZ952" s="743"/>
      <c r="BA952" s="743"/>
      <c r="BB952" s="743">
        <v>0</v>
      </c>
      <c r="BC952" s="743">
        <v>0</v>
      </c>
      <c r="BD952" s="743">
        <v>0</v>
      </c>
      <c r="BE952" s="743">
        <v>0</v>
      </c>
      <c r="BF952" s="743">
        <v>0</v>
      </c>
      <c r="BG952" s="743">
        <v>0</v>
      </c>
      <c r="BH952" s="743">
        <v>0</v>
      </c>
      <c r="BI952" s="743">
        <v>0</v>
      </c>
      <c r="BJ952" s="743"/>
      <c r="BK952" s="743">
        <v>0</v>
      </c>
      <c r="BL952" s="743">
        <v>0</v>
      </c>
      <c r="BM952" s="743">
        <v>0</v>
      </c>
      <c r="BN952" s="743" t="s">
        <v>308</v>
      </c>
      <c r="BO952" s="743" t="s">
        <v>308</v>
      </c>
      <c r="BP952" s="743" t="s">
        <v>308</v>
      </c>
      <c r="BQ952" s="743" t="s">
        <v>308</v>
      </c>
      <c r="BR952" s="743"/>
      <c r="BS952" s="743">
        <v>0</v>
      </c>
      <c r="BT952" s="743"/>
      <c r="BU952" s="743">
        <v>0</v>
      </c>
      <c r="BV952" s="743">
        <v>0</v>
      </c>
      <c r="BW952" s="743">
        <v>0</v>
      </c>
      <c r="BX952" s="743">
        <v>0</v>
      </c>
      <c r="BY952" s="743">
        <v>0</v>
      </c>
      <c r="BZ952" s="743">
        <v>0</v>
      </c>
      <c r="CA952" s="743"/>
      <c r="CB952" s="743"/>
      <c r="CC952" s="743"/>
      <c r="CD952" s="743"/>
      <c r="CE952" s="743"/>
      <c r="CF952" s="743"/>
      <c r="CG952" s="743"/>
      <c r="CH952" s="743"/>
      <c r="CI952" s="743"/>
      <c r="CJ952" s="743"/>
      <c r="CK952" s="736">
        <v>0</v>
      </c>
      <c r="CL952" s="736">
        <v>0</v>
      </c>
      <c r="CM952" s="736" t="s">
        <v>397</v>
      </c>
      <c r="CN952" s="736" t="s">
        <v>397</v>
      </c>
      <c r="CO952" s="736">
        <v>0</v>
      </c>
      <c r="CP952" s="736">
        <v>0</v>
      </c>
      <c r="CQ952" s="736">
        <v>42</v>
      </c>
      <c r="CR952" s="734">
        <v>1146</v>
      </c>
      <c r="CS952" s="744"/>
      <c r="CT952" s="745">
        <v>46288</v>
      </c>
      <c r="CU952" s="859" t="s">
        <v>1289</v>
      </c>
      <c r="CV952" s="737"/>
      <c r="CW952" s="737"/>
      <c r="CX952" s="745">
        <v>46241</v>
      </c>
      <c r="CY952" s="747">
        <v>0</v>
      </c>
      <c r="CZ952" s="747" t="s">
        <v>308</v>
      </c>
      <c r="DA952" s="748">
        <v>0</v>
      </c>
      <c r="DB952" s="748">
        <v>0</v>
      </c>
      <c r="DC952" s="748">
        <v>0</v>
      </c>
      <c r="DD952" s="748" t="s">
        <v>397</v>
      </c>
      <c r="DE952" s="749" t="s">
        <v>390</v>
      </c>
      <c r="DF952" s="749" t="s">
        <v>390</v>
      </c>
      <c r="DG952" s="749" t="s">
        <v>390</v>
      </c>
      <c r="DH952" s="750">
        <v>0</v>
      </c>
      <c r="DI952" s="737" t="s">
        <v>397</v>
      </c>
      <c r="DJ952" s="737" t="s">
        <v>390</v>
      </c>
      <c r="DK952" s="737" t="s">
        <v>390</v>
      </c>
      <c r="DL952" s="737" t="s">
        <v>390</v>
      </c>
      <c r="DM952" s="737" t="s">
        <v>390</v>
      </c>
      <c r="DN952" s="737" t="s">
        <v>390</v>
      </c>
      <c r="DO952" s="762">
        <v>0</v>
      </c>
      <c r="DP952" s="737">
        <v>46283</v>
      </c>
      <c r="DQ952" s="737">
        <v>46283</v>
      </c>
      <c r="DR952" s="737">
        <v>46283</v>
      </c>
      <c r="DS952" s="750">
        <v>46283</v>
      </c>
      <c r="DT952" s="752">
        <v>46283</v>
      </c>
      <c r="DU952" s="753">
        <v>-7</v>
      </c>
      <c r="DV952" s="753" t="s">
        <v>308</v>
      </c>
      <c r="DW952" s="754">
        <v>46274</v>
      </c>
      <c r="DX952" s="755">
        <v>46276</v>
      </c>
      <c r="DY952" s="754" t="e">
        <v>#VALUE!</v>
      </c>
      <c r="DZ952" s="754" t="e">
        <v>#VALUE!</v>
      </c>
      <c r="EA952" s="754"/>
      <c r="EB952" s="754"/>
      <c r="HA952" s="756" t="s">
        <v>397</v>
      </c>
      <c r="HB952" s="756" t="s">
        <v>397</v>
      </c>
      <c r="HC952" s="756" t="s">
        <v>397</v>
      </c>
      <c r="HD952" s="756" t="s">
        <v>397</v>
      </c>
      <c r="HE952" s="756" t="s">
        <v>397</v>
      </c>
      <c r="HF952" s="756" t="s">
        <v>397</v>
      </c>
      <c r="HG952" s="756" t="s">
        <v>397</v>
      </c>
      <c r="HH952" s="756" t="s">
        <v>397</v>
      </c>
      <c r="HI952" s="756" t="s">
        <v>397</v>
      </c>
      <c r="HJ952" s="756" t="s">
        <v>397</v>
      </c>
      <c r="HK952"/>
      <c r="HL952"/>
      <c r="HM952"/>
      <c r="HN952" s="756" t="str">
        <f t="shared" si="31"/>
        <v>AUTO PRINT</v>
      </c>
      <c r="HO952"/>
      <c r="HP952" s="757" t="s">
        <v>572</v>
      </c>
      <c r="HQ952" s="757" t="s">
        <v>572</v>
      </c>
      <c r="HR952" s="757" t="s">
        <v>572</v>
      </c>
      <c r="HS952"/>
      <c r="HW952" s="758"/>
      <c r="HX952"/>
      <c r="HY952" s="759" t="s">
        <v>3367</v>
      </c>
      <c r="HZ952" s="759" t="s">
        <v>3367</v>
      </c>
      <c r="IA952" s="759" t="s">
        <v>3367</v>
      </c>
      <c r="IC952" s="760" t="s">
        <v>572</v>
      </c>
      <c r="ID952" s="760" t="s">
        <v>572</v>
      </c>
      <c r="IE952" s="760" t="s">
        <v>216</v>
      </c>
      <c r="IF952" s="761" t="s">
        <v>572</v>
      </c>
      <c r="IG952" s="619" t="str">
        <f t="shared" si="32"/>
        <v>AUTO PRINTING</v>
      </c>
      <c r="II952" s="761" t="s">
        <v>572</v>
      </c>
      <c r="IK952" s="761" t="str">
        <f>IFERROR(VLOOKUP($M952,#REF!,13,0),"IN HOUSE (MANUAL)")</f>
        <v>IN HOUSE (MANUAL)</v>
      </c>
      <c r="IM952" s="760" t="s">
        <v>572</v>
      </c>
      <c r="IN952" s="760" t="s">
        <v>572</v>
      </c>
      <c r="IO952" s="760" t="s">
        <v>572</v>
      </c>
      <c r="IQ952" s="760" t="s">
        <v>572</v>
      </c>
      <c r="IR952" s="760" t="s">
        <v>572</v>
      </c>
      <c r="IT952" s="760" t="s">
        <v>239</v>
      </c>
      <c r="IV952" s="760" t="s">
        <v>572</v>
      </c>
      <c r="IW952" s="760" t="s">
        <v>572</v>
      </c>
      <c r="IY952" s="760" t="s">
        <v>572</v>
      </c>
      <c r="IZ952" s="760" t="s">
        <v>572</v>
      </c>
      <c r="JB952" s="760" t="s">
        <v>572</v>
      </c>
      <c r="JC952" s="760" t="s">
        <v>572</v>
      </c>
      <c r="JE952" s="760">
        <v>0</v>
      </c>
      <c r="JF952" s="760" t="s">
        <v>572</v>
      </c>
    </row>
    <row r="953" spans="1:266" ht="17.25" customHeight="1" x14ac:dyDescent="0.35">
      <c r="A953" s="618" t="s">
        <v>2016</v>
      </c>
      <c r="B953" s="730">
        <v>75</v>
      </c>
      <c r="C953" s="730" t="s">
        <v>1915</v>
      </c>
      <c r="D953" s="730" t="s">
        <v>1915</v>
      </c>
      <c r="E953" s="730">
        <v>16</v>
      </c>
      <c r="F953" s="731" t="s">
        <v>574</v>
      </c>
      <c r="G953" s="732">
        <v>1</v>
      </c>
      <c r="H953" s="826">
        <v>46196</v>
      </c>
      <c r="I953" s="730">
        <v>38</v>
      </c>
      <c r="J953" s="730" t="s">
        <v>308</v>
      </c>
      <c r="K953" s="730">
        <v>38</v>
      </c>
      <c r="L953" s="730" t="s">
        <v>2017</v>
      </c>
      <c r="M953" s="734" t="s">
        <v>2016</v>
      </c>
      <c r="N953" s="735" t="s">
        <v>390</v>
      </c>
      <c r="O953" s="735" t="s">
        <v>390</v>
      </c>
      <c r="P953" s="735" t="s">
        <v>390</v>
      </c>
      <c r="Q953" s="735">
        <v>0</v>
      </c>
      <c r="R953" s="734">
        <v>880</v>
      </c>
      <c r="S953" s="734" t="s">
        <v>308</v>
      </c>
      <c r="T953" s="734" t="s">
        <v>1927</v>
      </c>
      <c r="U953" s="734">
        <v>880</v>
      </c>
      <c r="V953" s="734" t="s">
        <v>308</v>
      </c>
      <c r="W953" s="734" t="s">
        <v>218</v>
      </c>
      <c r="X953" s="736">
        <v>0</v>
      </c>
      <c r="Y953" s="734"/>
      <c r="Z953" s="737"/>
      <c r="AA953" s="734" t="s">
        <v>32</v>
      </c>
      <c r="AB953" s="734" t="s">
        <v>569</v>
      </c>
      <c r="AC953" s="734" t="s">
        <v>608</v>
      </c>
      <c r="AD953" s="734">
        <v>1176</v>
      </c>
      <c r="AE953" s="738">
        <v>1176</v>
      </c>
      <c r="AF953" s="737" t="s">
        <v>390</v>
      </c>
      <c r="AG953" s="739"/>
      <c r="AH953" s="765"/>
      <c r="AI953" s="739" t="s">
        <v>308</v>
      </c>
      <c r="AJ953" s="740">
        <v>13</v>
      </c>
      <c r="AK953" s="741"/>
      <c r="AL953" s="742"/>
      <c r="AM953" s="743">
        <v>0</v>
      </c>
      <c r="AN953" s="743"/>
      <c r="AO953" s="743"/>
      <c r="AP953" s="743">
        <v>0</v>
      </c>
      <c r="AQ953" s="743">
        <v>0</v>
      </c>
      <c r="AR953" s="743">
        <v>0</v>
      </c>
      <c r="AS953" s="743"/>
      <c r="AT953" s="743"/>
      <c r="AU953" s="743"/>
      <c r="AV953" s="743"/>
      <c r="AW953" s="743"/>
      <c r="AX953" s="743"/>
      <c r="AY953" s="743"/>
      <c r="AZ953" s="743"/>
      <c r="BA953" s="743"/>
      <c r="BB953" s="743">
        <v>0</v>
      </c>
      <c r="BC953" s="743">
        <v>0</v>
      </c>
      <c r="BD953" s="743">
        <v>0</v>
      </c>
      <c r="BE953" s="743">
        <v>0</v>
      </c>
      <c r="BF953" s="743">
        <v>0</v>
      </c>
      <c r="BG953" s="743">
        <v>0</v>
      </c>
      <c r="BH953" s="743">
        <v>0</v>
      </c>
      <c r="BI953" s="743">
        <v>0</v>
      </c>
      <c r="BJ953" s="743"/>
      <c r="BK953" s="743">
        <v>0</v>
      </c>
      <c r="BL953" s="743">
        <v>0</v>
      </c>
      <c r="BM953" s="743">
        <v>0</v>
      </c>
      <c r="BN953" s="743" t="s">
        <v>308</v>
      </c>
      <c r="BO953" s="743" t="s">
        <v>308</v>
      </c>
      <c r="BP953" s="743" t="s">
        <v>308</v>
      </c>
      <c r="BQ953" s="743" t="s">
        <v>308</v>
      </c>
      <c r="BR953" s="743"/>
      <c r="BS953" s="743">
        <v>0</v>
      </c>
      <c r="BT953" s="743"/>
      <c r="BU953" s="743">
        <v>0</v>
      </c>
      <c r="BV953" s="743">
        <v>0</v>
      </c>
      <c r="BW953" s="743">
        <v>0</v>
      </c>
      <c r="BX953" s="743">
        <v>0</v>
      </c>
      <c r="BY953" s="743">
        <v>0</v>
      </c>
      <c r="BZ953" s="743">
        <v>0</v>
      </c>
      <c r="CA953" s="743"/>
      <c r="CB953" s="743"/>
      <c r="CC953" s="743"/>
      <c r="CD953" s="743"/>
      <c r="CE953" s="743"/>
      <c r="CF953" s="743"/>
      <c r="CG953" s="743"/>
      <c r="CH953" s="743"/>
      <c r="CI953" s="743"/>
      <c r="CJ953" s="743"/>
      <c r="CK953" s="736">
        <v>0</v>
      </c>
      <c r="CL953" s="736">
        <v>0</v>
      </c>
      <c r="CM953" s="736" t="s">
        <v>397</v>
      </c>
      <c r="CN953" s="736" t="s">
        <v>397</v>
      </c>
      <c r="CO953" s="736">
        <v>0</v>
      </c>
      <c r="CP953" s="736">
        <v>0</v>
      </c>
      <c r="CQ953" s="736">
        <v>1056</v>
      </c>
      <c r="CR953" s="734">
        <v>1176</v>
      </c>
      <c r="CS953" s="744"/>
      <c r="CT953" s="745">
        <v>46288</v>
      </c>
      <c r="CU953" s="859" t="s">
        <v>1289</v>
      </c>
      <c r="CV953" s="737"/>
      <c r="CW953" s="737"/>
      <c r="CX953" s="745">
        <v>46241</v>
      </c>
      <c r="CY953" s="747">
        <v>0</v>
      </c>
      <c r="CZ953" s="747" t="s">
        <v>308</v>
      </c>
      <c r="DA953" s="748">
        <v>0</v>
      </c>
      <c r="DB953" s="748">
        <v>0</v>
      </c>
      <c r="DC953" s="748">
        <v>0</v>
      </c>
      <c r="DD953" s="748" t="s">
        <v>397</v>
      </c>
      <c r="DE953" s="749" t="s">
        <v>390</v>
      </c>
      <c r="DF953" s="749" t="s">
        <v>390</v>
      </c>
      <c r="DG953" s="749" t="s">
        <v>390</v>
      </c>
      <c r="DH953" s="750">
        <v>0</v>
      </c>
      <c r="DI953" s="737" t="s">
        <v>397</v>
      </c>
      <c r="DJ953" s="737" t="s">
        <v>390</v>
      </c>
      <c r="DK953" s="737" t="s">
        <v>390</v>
      </c>
      <c r="DL953" s="737" t="s">
        <v>390</v>
      </c>
      <c r="DM953" s="737" t="s">
        <v>390</v>
      </c>
      <c r="DN953" s="737" t="s">
        <v>390</v>
      </c>
      <c r="DO953" s="762">
        <v>0</v>
      </c>
      <c r="DP953" s="737">
        <v>46283</v>
      </c>
      <c r="DQ953" s="737">
        <v>46283</v>
      </c>
      <c r="DR953" s="737">
        <v>46283</v>
      </c>
      <c r="DS953" s="750">
        <v>46283</v>
      </c>
      <c r="DT953" s="752">
        <v>46283</v>
      </c>
      <c r="DU953" s="753">
        <v>-4</v>
      </c>
      <c r="DV953" s="753" t="s">
        <v>308</v>
      </c>
      <c r="DW953" s="754">
        <v>46276</v>
      </c>
      <c r="DX953" s="755">
        <v>46279</v>
      </c>
      <c r="DY953" s="754" t="e">
        <v>#VALUE!</v>
      </c>
      <c r="DZ953" s="754" t="e">
        <v>#VALUE!</v>
      </c>
      <c r="EA953" s="754"/>
      <c r="EB953" s="754"/>
      <c r="HA953" s="756" t="s">
        <v>397</v>
      </c>
      <c r="HB953" s="756" t="s">
        <v>397</v>
      </c>
      <c r="HC953" s="756" t="s">
        <v>397</v>
      </c>
      <c r="HD953" s="756" t="s">
        <v>397</v>
      </c>
      <c r="HE953" s="756" t="s">
        <v>397</v>
      </c>
      <c r="HF953" s="756" t="s">
        <v>397</v>
      </c>
      <c r="HG953" s="756" t="s">
        <v>397</v>
      </c>
      <c r="HH953" s="756" t="s">
        <v>397</v>
      </c>
      <c r="HI953" s="756" t="s">
        <v>397</v>
      </c>
      <c r="HJ953" s="756" t="s">
        <v>397</v>
      </c>
      <c r="HK953"/>
      <c r="HL953"/>
      <c r="HM953"/>
      <c r="HN953" s="756" t="str">
        <f t="shared" si="31"/>
        <v>AUTO PRINT</v>
      </c>
      <c r="HO953"/>
      <c r="HP953" s="757" t="s">
        <v>572</v>
      </c>
      <c r="HQ953" s="757" t="s">
        <v>572</v>
      </c>
      <c r="HR953" s="757" t="s">
        <v>572</v>
      </c>
      <c r="HS953"/>
      <c r="HW953" s="758"/>
      <c r="HX953"/>
      <c r="HY953" s="759" t="s">
        <v>3367</v>
      </c>
      <c r="HZ953" s="759" t="s">
        <v>3367</v>
      </c>
      <c r="IA953" s="759" t="s">
        <v>3367</v>
      </c>
      <c r="IC953" s="760" t="s">
        <v>572</v>
      </c>
      <c r="ID953" s="760" t="s">
        <v>572</v>
      </c>
      <c r="IE953" s="760" t="s">
        <v>216</v>
      </c>
      <c r="IF953" s="761" t="s">
        <v>572</v>
      </c>
      <c r="IG953" s="619" t="str">
        <f t="shared" si="32"/>
        <v>AUTO PRINTING</v>
      </c>
      <c r="II953" s="761" t="s">
        <v>572</v>
      </c>
      <c r="IK953" s="761" t="str">
        <f>IFERROR(VLOOKUP($M953,#REF!,13,0),"IN HOUSE (MANUAL)")</f>
        <v>IN HOUSE (MANUAL)</v>
      </c>
      <c r="IM953" s="760" t="s">
        <v>572</v>
      </c>
      <c r="IN953" s="760" t="s">
        <v>572</v>
      </c>
      <c r="IO953" s="760" t="s">
        <v>572</v>
      </c>
      <c r="IQ953" s="760" t="s">
        <v>572</v>
      </c>
      <c r="IR953" s="760" t="s">
        <v>572</v>
      </c>
      <c r="IT953" s="760" t="s">
        <v>239</v>
      </c>
      <c r="IV953" s="760" t="s">
        <v>572</v>
      </c>
      <c r="IW953" s="760" t="s">
        <v>572</v>
      </c>
      <c r="IY953" s="760" t="s">
        <v>572</v>
      </c>
      <c r="IZ953" s="760" t="s">
        <v>572</v>
      </c>
      <c r="JB953" s="760" t="s">
        <v>572</v>
      </c>
      <c r="JC953" s="760" t="s">
        <v>572</v>
      </c>
      <c r="JE953" s="760">
        <v>0</v>
      </c>
      <c r="JF953" s="760" t="s">
        <v>572</v>
      </c>
    </row>
    <row r="954" spans="1:266" ht="16.5" customHeight="1" x14ac:dyDescent="0.35">
      <c r="A954" s="618" t="s">
        <v>2018</v>
      </c>
      <c r="B954" s="730">
        <v>76</v>
      </c>
      <c r="C954" s="730" t="s">
        <v>1915</v>
      </c>
      <c r="D954" s="730" t="s">
        <v>1915</v>
      </c>
      <c r="E954" s="730">
        <v>16</v>
      </c>
      <c r="F954" s="731" t="s">
        <v>574</v>
      </c>
      <c r="G954" s="732">
        <v>1</v>
      </c>
      <c r="H954" s="826">
        <v>46223</v>
      </c>
      <c r="I954" s="730">
        <v>38</v>
      </c>
      <c r="J954" s="730" t="s">
        <v>308</v>
      </c>
      <c r="K954" s="730">
        <v>38</v>
      </c>
      <c r="L954" s="730" t="s">
        <v>2019</v>
      </c>
      <c r="M954" s="734" t="s">
        <v>2018</v>
      </c>
      <c r="N954" s="735" t="s">
        <v>390</v>
      </c>
      <c r="O954" s="735" t="s">
        <v>390</v>
      </c>
      <c r="P954" s="735" t="s">
        <v>390</v>
      </c>
      <c r="Q954" s="735">
        <v>0</v>
      </c>
      <c r="R954" s="734">
        <v>880</v>
      </c>
      <c r="S954" s="734" t="s">
        <v>308</v>
      </c>
      <c r="T954" s="734" t="s">
        <v>1831</v>
      </c>
      <c r="U954" s="734">
        <v>880</v>
      </c>
      <c r="V954" s="734" t="s">
        <v>308</v>
      </c>
      <c r="W954" s="734" t="s">
        <v>218</v>
      </c>
      <c r="X954" s="736">
        <v>12</v>
      </c>
      <c r="Y954" s="734"/>
      <c r="Z954" s="737"/>
      <c r="AA954" s="734" t="s">
        <v>32</v>
      </c>
      <c r="AB954" s="734" t="s">
        <v>569</v>
      </c>
      <c r="AC954" s="734" t="s">
        <v>831</v>
      </c>
      <c r="AD954" s="734">
        <v>198</v>
      </c>
      <c r="AE954" s="738">
        <v>198</v>
      </c>
      <c r="AF954" s="737" t="s">
        <v>390</v>
      </c>
      <c r="AG954" s="739"/>
      <c r="AH954" s="765"/>
      <c r="AI954" s="739" t="s">
        <v>308</v>
      </c>
      <c r="AJ954" s="740">
        <v>14</v>
      </c>
      <c r="AK954" s="741"/>
      <c r="AL954" s="742"/>
      <c r="AM954" s="743">
        <v>0</v>
      </c>
      <c r="AN954" s="743"/>
      <c r="AO954" s="743"/>
      <c r="AP954" s="743">
        <v>0</v>
      </c>
      <c r="AQ954" s="743">
        <v>0</v>
      </c>
      <c r="AR954" s="743">
        <v>0</v>
      </c>
      <c r="AS954" s="743"/>
      <c r="AT954" s="743"/>
      <c r="AU954" s="743"/>
      <c r="AV954" s="743"/>
      <c r="AW954" s="743"/>
      <c r="AX954" s="743"/>
      <c r="AY954" s="743"/>
      <c r="AZ954" s="743"/>
      <c r="BA954" s="743"/>
      <c r="BB954" s="743">
        <v>0</v>
      </c>
      <c r="BC954" s="743">
        <v>0</v>
      </c>
      <c r="BD954" s="743">
        <v>0</v>
      </c>
      <c r="BE954" s="743">
        <v>0</v>
      </c>
      <c r="BF954" s="743">
        <v>0</v>
      </c>
      <c r="BG954" s="743">
        <v>0</v>
      </c>
      <c r="BH954" s="743">
        <v>0</v>
      </c>
      <c r="BI954" s="743">
        <v>0</v>
      </c>
      <c r="BJ954" s="743"/>
      <c r="BK954" s="743">
        <v>0</v>
      </c>
      <c r="BL954" s="743">
        <v>5</v>
      </c>
      <c r="BM954" s="743">
        <v>0</v>
      </c>
      <c r="BN954" s="743" t="s">
        <v>308</v>
      </c>
      <c r="BO954" s="743" t="s">
        <v>308</v>
      </c>
      <c r="BP954" s="743" t="s">
        <v>308</v>
      </c>
      <c r="BQ954" s="743" t="s">
        <v>308</v>
      </c>
      <c r="BR954" s="743"/>
      <c r="BS954" s="743">
        <v>5</v>
      </c>
      <c r="BT954" s="743"/>
      <c r="BU954" s="743">
        <v>0</v>
      </c>
      <c r="BV954" s="743">
        <v>0</v>
      </c>
      <c r="BW954" s="743">
        <v>0</v>
      </c>
      <c r="BX954" s="743">
        <v>0</v>
      </c>
      <c r="BY954" s="743">
        <v>77</v>
      </c>
      <c r="BZ954" s="743">
        <v>14</v>
      </c>
      <c r="CA954" s="743"/>
      <c r="CB954" s="743"/>
      <c r="CC954" s="743"/>
      <c r="CD954" s="743"/>
      <c r="CE954" s="743"/>
      <c r="CF954" s="743"/>
      <c r="CG954" s="743"/>
      <c r="CH954" s="743"/>
      <c r="CI954" s="743"/>
      <c r="CJ954" s="743"/>
      <c r="CK954" s="736">
        <v>0</v>
      </c>
      <c r="CL954" s="736">
        <v>87</v>
      </c>
      <c r="CM954" s="736" t="s">
        <v>397</v>
      </c>
      <c r="CN954" s="736" t="s">
        <v>397</v>
      </c>
      <c r="CO954" s="736">
        <v>0</v>
      </c>
      <c r="CP954" s="736">
        <v>87</v>
      </c>
      <c r="CQ954" s="736">
        <v>198</v>
      </c>
      <c r="CR954" s="734">
        <v>198</v>
      </c>
      <c r="CS954" s="744"/>
      <c r="CT954" s="745" t="s">
        <v>308</v>
      </c>
      <c r="CU954" s="859" t="s">
        <v>308</v>
      </c>
      <c r="CV954" s="737"/>
      <c r="CW954" s="737"/>
      <c r="CX954" s="745">
        <v>46268</v>
      </c>
      <c r="CY954" s="747">
        <v>0</v>
      </c>
      <c r="CZ954" s="747">
        <v>0</v>
      </c>
      <c r="DA954" s="748">
        <v>0</v>
      </c>
      <c r="DB954" s="748">
        <v>0</v>
      </c>
      <c r="DC954" s="748">
        <v>0</v>
      </c>
      <c r="DD954" s="748" t="s">
        <v>397</v>
      </c>
      <c r="DE954" s="749" t="s">
        <v>390</v>
      </c>
      <c r="DF954" s="749" t="s">
        <v>390</v>
      </c>
      <c r="DG954" s="749" t="s">
        <v>390</v>
      </c>
      <c r="DH954" s="750">
        <v>0</v>
      </c>
      <c r="DI954" s="737" t="s">
        <v>397</v>
      </c>
      <c r="DJ954" s="737" t="s">
        <v>390</v>
      </c>
      <c r="DK954" s="737" t="s">
        <v>390</v>
      </c>
      <c r="DL954" s="737" t="s">
        <v>390</v>
      </c>
      <c r="DM954" s="737" t="s">
        <v>390</v>
      </c>
      <c r="DN954" s="737" t="s">
        <v>390</v>
      </c>
      <c r="DO954" s="762">
        <v>0</v>
      </c>
      <c r="DP954" s="737">
        <v>46283</v>
      </c>
      <c r="DQ954" s="737">
        <v>46283</v>
      </c>
      <c r="DR954" s="737">
        <v>46283</v>
      </c>
      <c r="DS954" s="750">
        <v>46283</v>
      </c>
      <c r="DT954" s="752">
        <v>46283</v>
      </c>
      <c r="DU954" s="753">
        <v>-3</v>
      </c>
      <c r="DV954" s="753" t="s">
        <v>308</v>
      </c>
      <c r="DW954" s="754">
        <v>46279</v>
      </c>
      <c r="DX954" s="755">
        <v>46280</v>
      </c>
      <c r="DY954" s="754" t="e">
        <v>#VALUE!</v>
      </c>
      <c r="DZ954" s="754" t="e">
        <v>#VALUE!</v>
      </c>
      <c r="EA954" s="754"/>
      <c r="EB954" s="754"/>
      <c r="HA954" s="756" t="s">
        <v>397</v>
      </c>
      <c r="HB954" s="756" t="s">
        <v>397</v>
      </c>
      <c r="HC954" s="756" t="s">
        <v>397</v>
      </c>
      <c r="HD954" s="756" t="s">
        <v>397</v>
      </c>
      <c r="HE954" s="756" t="s">
        <v>397</v>
      </c>
      <c r="HF954" s="756" t="s">
        <v>397</v>
      </c>
      <c r="HG954" s="756" t="s">
        <v>397</v>
      </c>
      <c r="HH954" s="756" t="s">
        <v>397</v>
      </c>
      <c r="HI954" s="756" t="s">
        <v>397</v>
      </c>
      <c r="HJ954" s="756" t="s">
        <v>397</v>
      </c>
      <c r="HK954"/>
      <c r="HL954"/>
      <c r="HM954"/>
      <c r="HN954" s="756" t="str">
        <f t="shared" si="31"/>
        <v>AUTO PRINT</v>
      </c>
      <c r="HO954"/>
      <c r="HP954" s="757" t="s">
        <v>572</v>
      </c>
      <c r="HQ954" s="757" t="s">
        <v>572</v>
      </c>
      <c r="HR954" s="757" t="s">
        <v>572</v>
      </c>
      <c r="HS954"/>
      <c r="HW954" s="758"/>
      <c r="HX954"/>
      <c r="HY954" s="759" t="s">
        <v>3367</v>
      </c>
      <c r="HZ954" s="759" t="s">
        <v>3367</v>
      </c>
      <c r="IA954" s="759" t="s">
        <v>3367</v>
      </c>
      <c r="IC954" s="760" t="s">
        <v>572</v>
      </c>
      <c r="ID954" s="760" t="s">
        <v>572</v>
      </c>
      <c r="IE954" s="760" t="s">
        <v>572</v>
      </c>
      <c r="IF954" s="761" t="s">
        <v>572</v>
      </c>
      <c r="IG954" s="619" t="str">
        <f t="shared" si="32"/>
        <v>IN HOUSE (MANUAL)</v>
      </c>
      <c r="II954" s="761" t="s">
        <v>572</v>
      </c>
      <c r="IK954" s="761" t="str">
        <f>IFERROR(VLOOKUP($M954,#REF!,13,0),"IN HOUSE (MANUAL)")</f>
        <v>IN HOUSE (MANUAL)</v>
      </c>
      <c r="IM954" s="760" t="s">
        <v>572</v>
      </c>
      <c r="IN954" s="760" t="s">
        <v>572</v>
      </c>
      <c r="IO954" s="760" t="s">
        <v>572</v>
      </c>
      <c r="IQ954" s="760" t="s">
        <v>572</v>
      </c>
      <c r="IR954" s="760" t="s">
        <v>572</v>
      </c>
      <c r="IT954" s="760" t="s">
        <v>239</v>
      </c>
      <c r="IV954" s="760" t="s">
        <v>572</v>
      </c>
      <c r="IW954" s="760" t="s">
        <v>572</v>
      </c>
      <c r="IY954" s="760" t="s">
        <v>572</v>
      </c>
      <c r="IZ954" s="760" t="s">
        <v>572</v>
      </c>
      <c r="JB954" s="760" t="s">
        <v>572</v>
      </c>
      <c r="JC954" s="760" t="s">
        <v>572</v>
      </c>
      <c r="JE954" s="760">
        <v>0</v>
      </c>
      <c r="JF954" s="760" t="s">
        <v>572</v>
      </c>
    </row>
    <row r="955" spans="1:266" ht="17.25" customHeight="1" x14ac:dyDescent="0.35">
      <c r="A955" s="618" t="s">
        <v>2020</v>
      </c>
      <c r="B955" s="730">
        <v>77</v>
      </c>
      <c r="C955" s="730" t="s">
        <v>1915</v>
      </c>
      <c r="D955" s="730" t="s">
        <v>1915</v>
      </c>
      <c r="E955" s="730">
        <v>16</v>
      </c>
      <c r="F955" s="731" t="s">
        <v>574</v>
      </c>
      <c r="G955" s="732">
        <v>1</v>
      </c>
      <c r="H955" s="733">
        <v>46196</v>
      </c>
      <c r="I955" s="730">
        <v>38</v>
      </c>
      <c r="J955" s="730" t="s">
        <v>308</v>
      </c>
      <c r="K955" s="730">
        <v>40</v>
      </c>
      <c r="L955" s="730" t="s">
        <v>2021</v>
      </c>
      <c r="M955" s="772" t="s">
        <v>2020</v>
      </c>
      <c r="N955" s="868" t="s">
        <v>390</v>
      </c>
      <c r="O955" s="868" t="s">
        <v>390</v>
      </c>
      <c r="P955" s="868" t="s">
        <v>390</v>
      </c>
      <c r="Q955" s="868">
        <v>0</v>
      </c>
      <c r="R955" s="772">
        <v>880</v>
      </c>
      <c r="S955" s="772" t="s">
        <v>308</v>
      </c>
      <c r="T955" s="772" t="s">
        <v>1927</v>
      </c>
      <c r="U955" s="772">
        <v>880</v>
      </c>
      <c r="V955" s="772" t="s">
        <v>308</v>
      </c>
      <c r="W955" s="772" t="s">
        <v>218</v>
      </c>
      <c r="X955" s="773">
        <v>78</v>
      </c>
      <c r="Y955" s="772"/>
      <c r="Z955" s="774"/>
      <c r="AA955" s="772" t="s">
        <v>32</v>
      </c>
      <c r="AB955" s="772" t="s">
        <v>569</v>
      </c>
      <c r="AC955" s="772" t="s">
        <v>647</v>
      </c>
      <c r="AD955" s="772">
        <v>1956</v>
      </c>
      <c r="AE955" s="864">
        <v>1956</v>
      </c>
      <c r="AF955" s="774" t="s">
        <v>390</v>
      </c>
      <c r="AG955" s="777"/>
      <c r="AH955" s="777"/>
      <c r="AI955" s="777" t="s">
        <v>308</v>
      </c>
      <c r="AJ955" s="778">
        <v>15</v>
      </c>
      <c r="AK955" s="779"/>
      <c r="AL955" s="778"/>
      <c r="AM955" s="780">
        <v>0</v>
      </c>
      <c r="AN955" s="780"/>
      <c r="AO955" s="780"/>
      <c r="AP955" s="780">
        <v>0</v>
      </c>
      <c r="AQ955" s="780">
        <v>87</v>
      </c>
      <c r="AR955" s="780">
        <v>174</v>
      </c>
      <c r="AS955" s="780"/>
      <c r="AT955" s="780"/>
      <c r="AU955" s="780"/>
      <c r="AV955" s="780"/>
      <c r="AW955" s="780"/>
      <c r="AX955" s="780"/>
      <c r="AY955" s="780"/>
      <c r="AZ955" s="780"/>
      <c r="BA955" s="780"/>
      <c r="BB955" s="780">
        <v>0</v>
      </c>
      <c r="BC955" s="780">
        <v>0</v>
      </c>
      <c r="BD955" s="780">
        <v>0</v>
      </c>
      <c r="BE955" s="780">
        <v>0</v>
      </c>
      <c r="BF955" s="780">
        <v>0</v>
      </c>
      <c r="BG955" s="780">
        <v>0</v>
      </c>
      <c r="BH955" s="780">
        <v>0</v>
      </c>
      <c r="BI955" s="780">
        <v>213</v>
      </c>
      <c r="BJ955" s="780"/>
      <c r="BK955" s="780">
        <v>0</v>
      </c>
      <c r="BL955" s="780">
        <v>14</v>
      </c>
      <c r="BM955" s="780">
        <v>484</v>
      </c>
      <c r="BN955" s="780" t="s">
        <v>308</v>
      </c>
      <c r="BO955" s="780" t="s">
        <v>308</v>
      </c>
      <c r="BP955" s="780" t="s">
        <v>308</v>
      </c>
      <c r="BQ955" s="780" t="s">
        <v>308</v>
      </c>
      <c r="BR955" s="780"/>
      <c r="BS955" s="780">
        <v>484</v>
      </c>
      <c r="BT955" s="780"/>
      <c r="BU955" s="780">
        <v>0</v>
      </c>
      <c r="BV955" s="780">
        <v>48</v>
      </c>
      <c r="BW955" s="780">
        <v>48</v>
      </c>
      <c r="BX955" s="780">
        <v>48</v>
      </c>
      <c r="BY955" s="780">
        <v>19</v>
      </c>
      <c r="BZ955" s="780">
        <v>37</v>
      </c>
      <c r="CA955" s="780"/>
      <c r="CB955" s="780"/>
      <c r="CC955" s="780"/>
      <c r="CD955" s="780"/>
      <c r="CE955" s="780"/>
      <c r="CF955" s="780"/>
      <c r="CG955" s="780"/>
      <c r="CH955" s="780"/>
      <c r="CI955" s="780"/>
      <c r="CJ955" s="780"/>
      <c r="CK955" s="773">
        <v>146</v>
      </c>
      <c r="CL955" s="773">
        <v>80</v>
      </c>
      <c r="CM955" s="773" t="s">
        <v>397</v>
      </c>
      <c r="CN955" s="867" t="s">
        <v>397</v>
      </c>
      <c r="CO955" s="867">
        <v>213</v>
      </c>
      <c r="CP955" s="867">
        <v>484</v>
      </c>
      <c r="CQ955" s="773">
        <v>1956</v>
      </c>
      <c r="CR955" s="772">
        <v>1956</v>
      </c>
      <c r="CS955" s="781"/>
      <c r="CT955" s="782" t="s">
        <v>308</v>
      </c>
      <c r="CU955" s="866" t="s">
        <v>308</v>
      </c>
      <c r="CV955" s="774"/>
      <c r="CW955" s="774"/>
      <c r="CX955" s="865">
        <v>46268</v>
      </c>
      <c r="CY955" s="784">
        <v>0</v>
      </c>
      <c r="CZ955" s="784" t="s">
        <v>308</v>
      </c>
      <c r="DA955" s="785">
        <v>0</v>
      </c>
      <c r="DB955" s="785">
        <v>0</v>
      </c>
      <c r="DC955" s="785">
        <v>0</v>
      </c>
      <c r="DD955" s="785" t="s">
        <v>397</v>
      </c>
      <c r="DE955" s="785" t="s">
        <v>390</v>
      </c>
      <c r="DF955" s="785" t="s">
        <v>390</v>
      </c>
      <c r="DG955" s="785" t="s">
        <v>390</v>
      </c>
      <c r="DH955" s="786">
        <v>0</v>
      </c>
      <c r="DI955" s="774" t="s">
        <v>397</v>
      </c>
      <c r="DJ955" s="774" t="s">
        <v>390</v>
      </c>
      <c r="DK955" s="774" t="s">
        <v>390</v>
      </c>
      <c r="DL955" s="774" t="s">
        <v>390</v>
      </c>
      <c r="DM955" s="774" t="s">
        <v>390</v>
      </c>
      <c r="DN955" s="774" t="s">
        <v>390</v>
      </c>
      <c r="DO955" s="787" t="s">
        <v>308</v>
      </c>
      <c r="DP955" s="774">
        <v>46297</v>
      </c>
      <c r="DQ955" s="774">
        <v>46297</v>
      </c>
      <c r="DR955" s="774">
        <v>46297</v>
      </c>
      <c r="DS955" s="786">
        <v>46297</v>
      </c>
      <c r="DT955" s="752">
        <v>46297</v>
      </c>
      <c r="DU955" s="753">
        <v>-14</v>
      </c>
      <c r="DV955" s="753" t="s">
        <v>308</v>
      </c>
      <c r="DW955" s="754">
        <v>46280</v>
      </c>
      <c r="DX955" s="755">
        <v>46283</v>
      </c>
      <c r="DY955" s="754" t="e">
        <v>#VALUE!</v>
      </c>
      <c r="DZ955" s="754" t="e">
        <v>#VALUE!</v>
      </c>
      <c r="EA955" s="754"/>
      <c r="EB955" s="754"/>
      <c r="HA955" s="756" t="s">
        <v>397</v>
      </c>
      <c r="HB955" s="756" t="s">
        <v>397</v>
      </c>
      <c r="HC955" s="756" t="s">
        <v>397</v>
      </c>
      <c r="HD955" s="756" t="s">
        <v>397</v>
      </c>
      <c r="HE955" s="756" t="s">
        <v>397</v>
      </c>
      <c r="HF955" s="756" t="s">
        <v>397</v>
      </c>
      <c r="HG955" s="756" t="s">
        <v>397</v>
      </c>
      <c r="HH955" s="756" t="s">
        <v>397</v>
      </c>
      <c r="HI955" s="756" t="s">
        <v>397</v>
      </c>
      <c r="HJ955" s="756" t="s">
        <v>397</v>
      </c>
      <c r="HK955"/>
      <c r="HL955"/>
      <c r="HM955"/>
      <c r="HN955" s="756" t="str">
        <f t="shared" si="31"/>
        <v>AUTO PRINT</v>
      </c>
      <c r="HO955"/>
      <c r="HP955" s="757" t="s">
        <v>572</v>
      </c>
      <c r="HQ955" s="757" t="s">
        <v>572</v>
      </c>
      <c r="HR955" s="757" t="s">
        <v>572</v>
      </c>
      <c r="HS955"/>
      <c r="HW955" s="758"/>
      <c r="HX955"/>
      <c r="HY955" s="759" t="s">
        <v>3367</v>
      </c>
      <c r="HZ955" s="759" t="s">
        <v>3367</v>
      </c>
      <c r="IA955" s="759" t="s">
        <v>3367</v>
      </c>
      <c r="IC955" s="760" t="s">
        <v>3368</v>
      </c>
      <c r="ID955" s="760" t="s">
        <v>3368</v>
      </c>
      <c r="IE955" s="760" t="s">
        <v>216</v>
      </c>
      <c r="IF955" s="761" t="s">
        <v>3368</v>
      </c>
      <c r="IG955" s="619" t="str">
        <f t="shared" si="32"/>
        <v>AUTO PRINTING</v>
      </c>
      <c r="II955" s="761" t="s">
        <v>572</v>
      </c>
      <c r="IK955" s="761" t="str">
        <f>IFERROR(VLOOKUP($M955,#REF!,13,0),"IN HOUSE (MANUAL)")</f>
        <v>IN HOUSE (MANUAL)</v>
      </c>
      <c r="IM955" s="760" t="s">
        <v>572</v>
      </c>
      <c r="IN955" s="760" t="s">
        <v>572</v>
      </c>
      <c r="IO955" s="760" t="s">
        <v>572</v>
      </c>
      <c r="IQ955" s="760" t="s">
        <v>572</v>
      </c>
      <c r="IR955" s="760" t="s">
        <v>572</v>
      </c>
      <c r="IT955" s="760" t="s">
        <v>239</v>
      </c>
      <c r="IV955" s="760" t="s">
        <v>572</v>
      </c>
      <c r="IW955" s="760" t="s">
        <v>572</v>
      </c>
      <c r="IY955" s="760" t="s">
        <v>572</v>
      </c>
      <c r="IZ955" s="760" t="s">
        <v>572</v>
      </c>
      <c r="JB955" s="760" t="s">
        <v>572</v>
      </c>
      <c r="JC955" s="760" t="s">
        <v>572</v>
      </c>
      <c r="JE955" s="760">
        <v>0</v>
      </c>
      <c r="JF955" s="760" t="s">
        <v>572</v>
      </c>
    </row>
    <row r="956" spans="1:266" ht="17.25" customHeight="1" x14ac:dyDescent="0.35">
      <c r="A956" s="618" t="s">
        <v>2022</v>
      </c>
      <c r="B956" s="730">
        <v>78</v>
      </c>
      <c r="C956" s="730" t="s">
        <v>1915</v>
      </c>
      <c r="D956" s="730" t="s">
        <v>1915</v>
      </c>
      <c r="E956" s="730">
        <v>16</v>
      </c>
      <c r="F956" s="731" t="s">
        <v>574</v>
      </c>
      <c r="G956" s="732">
        <v>1</v>
      </c>
      <c r="H956" s="826">
        <v>46210</v>
      </c>
      <c r="I956" s="730">
        <v>38</v>
      </c>
      <c r="J956" s="730" t="s">
        <v>308</v>
      </c>
      <c r="K956" s="730">
        <v>40</v>
      </c>
      <c r="L956" s="730" t="s">
        <v>2023</v>
      </c>
      <c r="M956" s="868" t="s">
        <v>2022</v>
      </c>
      <c r="N956" s="868" t="s">
        <v>390</v>
      </c>
      <c r="O956" s="868" t="s">
        <v>390</v>
      </c>
      <c r="P956" s="868" t="s">
        <v>390</v>
      </c>
      <c r="Q956" s="868">
        <v>0</v>
      </c>
      <c r="R956" s="772">
        <v>880</v>
      </c>
      <c r="S956" s="868" t="s">
        <v>308</v>
      </c>
      <c r="T956" s="868" t="s">
        <v>1800</v>
      </c>
      <c r="U956" s="868">
        <v>880</v>
      </c>
      <c r="V956" s="868" t="s">
        <v>308</v>
      </c>
      <c r="W956" s="868" t="s">
        <v>218</v>
      </c>
      <c r="X956" s="867">
        <v>66</v>
      </c>
      <c r="Y956" s="868"/>
      <c r="Z956" s="776"/>
      <c r="AA956" s="868" t="s">
        <v>32</v>
      </c>
      <c r="AB956" s="868" t="s">
        <v>569</v>
      </c>
      <c r="AC956" s="868" t="s">
        <v>971</v>
      </c>
      <c r="AD956" s="868">
        <v>504</v>
      </c>
      <c r="AE956" s="864">
        <v>504</v>
      </c>
      <c r="AF956" s="776">
        <v>46280</v>
      </c>
      <c r="AG956" s="918"/>
      <c r="AH956" s="641" t="s">
        <v>389</v>
      </c>
      <c r="AI956" s="918" t="s">
        <v>308</v>
      </c>
      <c r="AJ956" s="778">
        <v>16</v>
      </c>
      <c r="AK956" s="894"/>
      <c r="AL956" s="895"/>
      <c r="AM956" s="896">
        <v>0</v>
      </c>
      <c r="AN956" s="896"/>
      <c r="AO956" s="896"/>
      <c r="AP956" s="896">
        <v>504</v>
      </c>
      <c r="AQ956" s="896">
        <v>52</v>
      </c>
      <c r="AR956" s="896">
        <v>0</v>
      </c>
      <c r="AS956" s="896"/>
      <c r="AT956" s="896"/>
      <c r="AU956" s="896"/>
      <c r="AV956" s="896"/>
      <c r="AW956" s="896"/>
      <c r="AX956" s="896"/>
      <c r="AY956" s="896"/>
      <c r="AZ956" s="896"/>
      <c r="BA956" s="896"/>
      <c r="BB956" s="896">
        <v>0</v>
      </c>
      <c r="BC956" s="896">
        <v>0</v>
      </c>
      <c r="BD956" s="896">
        <v>0</v>
      </c>
      <c r="BE956" s="896">
        <v>0</v>
      </c>
      <c r="BF956" s="896">
        <v>0</v>
      </c>
      <c r="BG956" s="896">
        <v>0</v>
      </c>
      <c r="BH956" s="896">
        <v>0</v>
      </c>
      <c r="BI956" s="896">
        <v>504</v>
      </c>
      <c r="BJ956" s="896"/>
      <c r="BK956" s="896">
        <v>0</v>
      </c>
      <c r="BL956" s="896">
        <v>265</v>
      </c>
      <c r="BM956" s="896">
        <v>172</v>
      </c>
      <c r="BN956" s="896" t="s">
        <v>308</v>
      </c>
      <c r="BO956" s="896" t="s">
        <v>308</v>
      </c>
      <c r="BP956" s="896" t="s">
        <v>308</v>
      </c>
      <c r="BQ956" s="896" t="s">
        <v>308</v>
      </c>
      <c r="BR956" s="896"/>
      <c r="BS956" s="896">
        <v>413</v>
      </c>
      <c r="BT956" s="896"/>
      <c r="BU956" s="896">
        <v>0</v>
      </c>
      <c r="BV956" s="896">
        <v>54</v>
      </c>
      <c r="BW956" s="896">
        <v>54</v>
      </c>
      <c r="BX956" s="896">
        <v>54</v>
      </c>
      <c r="BY956" s="896">
        <v>504</v>
      </c>
      <c r="BZ956" s="896">
        <v>88</v>
      </c>
      <c r="CA956" s="896"/>
      <c r="CB956" s="896"/>
      <c r="CC956" s="896"/>
      <c r="CD956" s="896"/>
      <c r="CE956" s="896"/>
      <c r="CF956" s="896"/>
      <c r="CG956" s="896"/>
      <c r="CH956" s="896"/>
      <c r="CI956" s="896"/>
      <c r="CJ956" s="896"/>
      <c r="CK956" s="867">
        <v>0</v>
      </c>
      <c r="CL956" s="867">
        <v>504</v>
      </c>
      <c r="CM956" s="867" t="s">
        <v>397</v>
      </c>
      <c r="CN956" s="867" t="s">
        <v>397</v>
      </c>
      <c r="CO956" s="867">
        <v>413</v>
      </c>
      <c r="CP956" s="867">
        <v>504</v>
      </c>
      <c r="CQ956" s="867">
        <v>504</v>
      </c>
      <c r="CR956" s="868">
        <v>504</v>
      </c>
      <c r="CS956" s="869"/>
      <c r="CT956" s="782" t="s">
        <v>308</v>
      </c>
      <c r="CU956" s="783" t="s">
        <v>308</v>
      </c>
      <c r="CV956" s="776"/>
      <c r="CW956" s="776"/>
      <c r="CX956" s="782">
        <v>46281</v>
      </c>
      <c r="CY956" s="784" t="s">
        <v>1801</v>
      </c>
      <c r="CZ956" s="784" t="s">
        <v>1802</v>
      </c>
      <c r="DA956" s="785">
        <v>46258</v>
      </c>
      <c r="DB956" s="785" t="s">
        <v>615</v>
      </c>
      <c r="DC956" s="785" t="s">
        <v>2024</v>
      </c>
      <c r="DD956" s="785" t="s">
        <v>397</v>
      </c>
      <c r="DE956" s="871" t="s">
        <v>390</v>
      </c>
      <c r="DF956" s="871" t="s">
        <v>390</v>
      </c>
      <c r="DG956" s="871" t="s">
        <v>390</v>
      </c>
      <c r="DH956" s="872">
        <v>0</v>
      </c>
      <c r="DI956" s="776" t="s">
        <v>397</v>
      </c>
      <c r="DJ956" s="776" t="s">
        <v>397</v>
      </c>
      <c r="DK956" s="776">
        <v>46272</v>
      </c>
      <c r="DL956" s="776" t="s">
        <v>390</v>
      </c>
      <c r="DM956" s="776">
        <v>46272</v>
      </c>
      <c r="DN956" s="776">
        <v>46272</v>
      </c>
      <c r="DO956" s="936" t="s">
        <v>308</v>
      </c>
      <c r="DP956" s="776">
        <v>46297</v>
      </c>
      <c r="DQ956" s="776">
        <v>46297</v>
      </c>
      <c r="DR956" s="776">
        <v>46297</v>
      </c>
      <c r="DS956" s="872">
        <v>46297</v>
      </c>
      <c r="DT956" s="752">
        <v>46297</v>
      </c>
      <c r="DU956" s="753">
        <v>-14</v>
      </c>
      <c r="DV956" s="753" t="s">
        <v>308</v>
      </c>
      <c r="DW956" s="754">
        <v>46283</v>
      </c>
      <c r="DX956" s="755">
        <v>46283</v>
      </c>
      <c r="DY956" s="754" t="e">
        <v>#VALUE!</v>
      </c>
      <c r="DZ956" s="754" t="e">
        <v>#VALUE!</v>
      </c>
      <c r="EA956" s="754"/>
      <c r="EB956" s="754"/>
      <c r="HA956" s="756" t="s">
        <v>397</v>
      </c>
      <c r="HB956" s="756" t="s">
        <v>397</v>
      </c>
      <c r="HC956" s="756" t="s">
        <v>397</v>
      </c>
      <c r="HD956" s="756" t="s">
        <v>397</v>
      </c>
      <c r="HE956" s="756" t="s">
        <v>397</v>
      </c>
      <c r="HF956" s="756" t="s">
        <v>397</v>
      </c>
      <c r="HG956" s="756" t="s">
        <v>397</v>
      </c>
      <c r="HH956" s="756" t="s">
        <v>397</v>
      </c>
      <c r="HI956" s="756" t="s">
        <v>397</v>
      </c>
      <c r="HJ956" s="756" t="s">
        <v>397</v>
      </c>
      <c r="HK956"/>
      <c r="HL956"/>
      <c r="HM956"/>
      <c r="HN956" s="756" t="str">
        <f t="shared" si="31"/>
        <v>AUTO PRINT</v>
      </c>
      <c r="HO956"/>
      <c r="HP956" s="757" t="s">
        <v>572</v>
      </c>
      <c r="HQ956" s="757" t="s">
        <v>572</v>
      </c>
      <c r="HR956" s="757" t="s">
        <v>572</v>
      </c>
      <c r="HS956"/>
      <c r="HW956" s="758"/>
      <c r="HX956"/>
      <c r="HY956" s="759" t="s">
        <v>3367</v>
      </c>
      <c r="HZ956" s="759" t="s">
        <v>3367</v>
      </c>
      <c r="IA956" s="759" t="s">
        <v>3367</v>
      </c>
      <c r="IC956" s="760" t="s">
        <v>3368</v>
      </c>
      <c r="ID956" s="760" t="s">
        <v>3368</v>
      </c>
      <c r="IE956" s="760" t="s">
        <v>572</v>
      </c>
      <c r="IF956" s="761" t="s">
        <v>3368</v>
      </c>
      <c r="IG956" s="619" t="str">
        <f t="shared" si="32"/>
        <v>AUTO PRINTING</v>
      </c>
      <c r="II956" s="761" t="s">
        <v>572</v>
      </c>
      <c r="IK956" s="761" t="str">
        <f>IFERROR(VLOOKUP($M956,#REF!,13,0),"IN HOUSE (MANUAL)")</f>
        <v>IN HOUSE (MANUAL)</v>
      </c>
      <c r="IM956" s="760" t="s">
        <v>572</v>
      </c>
      <c r="IN956" s="760" t="s">
        <v>572</v>
      </c>
      <c r="IO956" s="760" t="s">
        <v>572</v>
      </c>
      <c r="IQ956" s="760" t="s">
        <v>572</v>
      </c>
      <c r="IR956" s="760" t="s">
        <v>572</v>
      </c>
      <c r="IT956" s="760" t="s">
        <v>239</v>
      </c>
      <c r="IV956" s="760" t="s">
        <v>572</v>
      </c>
      <c r="IW956" s="760" t="s">
        <v>572</v>
      </c>
      <c r="IY956" s="760" t="s">
        <v>572</v>
      </c>
      <c r="IZ956" s="760" t="s">
        <v>572</v>
      </c>
      <c r="JB956" s="760" t="s">
        <v>572</v>
      </c>
      <c r="JC956" s="760" t="s">
        <v>572</v>
      </c>
      <c r="JE956" s="760">
        <v>0</v>
      </c>
      <c r="JF956" s="760" t="s">
        <v>572</v>
      </c>
    </row>
    <row r="957" spans="1:266" ht="17.25" customHeight="1" collapsed="1" x14ac:dyDescent="0.35">
      <c r="A957" s="618" t="s">
        <v>2025</v>
      </c>
      <c r="B957" s="730">
        <v>79</v>
      </c>
      <c r="C957" s="730" t="s">
        <v>1915</v>
      </c>
      <c r="D957" s="730" t="s">
        <v>1915</v>
      </c>
      <c r="E957" s="730">
        <v>16</v>
      </c>
      <c r="F957" s="731" t="s">
        <v>574</v>
      </c>
      <c r="G957" s="732">
        <v>1</v>
      </c>
      <c r="H957" s="826">
        <v>46231</v>
      </c>
      <c r="I957" s="730">
        <v>39</v>
      </c>
      <c r="J957" s="730" t="s">
        <v>308</v>
      </c>
      <c r="K957" s="730">
        <v>40</v>
      </c>
      <c r="L957" s="730" t="s">
        <v>2026</v>
      </c>
      <c r="M957" s="868" t="s">
        <v>2025</v>
      </c>
      <c r="N957" s="868" t="s">
        <v>390</v>
      </c>
      <c r="O957" s="868" t="s">
        <v>390</v>
      </c>
      <c r="P957" s="868" t="s">
        <v>390</v>
      </c>
      <c r="Q957" s="868">
        <v>0</v>
      </c>
      <c r="R957" s="772">
        <v>880</v>
      </c>
      <c r="S957" s="868" t="s">
        <v>308</v>
      </c>
      <c r="T957" s="868" t="s">
        <v>1796</v>
      </c>
      <c r="U957" s="868">
        <v>880</v>
      </c>
      <c r="V957" s="868" t="s">
        <v>308</v>
      </c>
      <c r="W957" s="868" t="s">
        <v>218</v>
      </c>
      <c r="X957" s="867">
        <v>12</v>
      </c>
      <c r="Y957" s="868"/>
      <c r="Z957" s="776"/>
      <c r="AA957" s="868" t="s">
        <v>32</v>
      </c>
      <c r="AB957" s="868" t="s">
        <v>569</v>
      </c>
      <c r="AC957" s="868" t="s">
        <v>589</v>
      </c>
      <c r="AD957" s="868">
        <v>186</v>
      </c>
      <c r="AE957" s="864">
        <v>186</v>
      </c>
      <c r="AF957" s="776">
        <v>46273</v>
      </c>
      <c r="AG957" s="918"/>
      <c r="AH957" s="641" t="s">
        <v>389</v>
      </c>
      <c r="AI957" s="918" t="s">
        <v>625</v>
      </c>
      <c r="AJ957" s="778">
        <v>17</v>
      </c>
      <c r="AK957" s="894"/>
      <c r="AL957" s="895"/>
      <c r="AM957" s="896">
        <v>0</v>
      </c>
      <c r="AN957" s="896"/>
      <c r="AO957" s="896"/>
      <c r="AP957" s="896">
        <v>186</v>
      </c>
      <c r="AQ957" s="896">
        <v>0</v>
      </c>
      <c r="AR957" s="896">
        <v>0</v>
      </c>
      <c r="AS957" s="896"/>
      <c r="AT957" s="896"/>
      <c r="AU957" s="896"/>
      <c r="AV957" s="896"/>
      <c r="AW957" s="896"/>
      <c r="AX957" s="896"/>
      <c r="AY957" s="896"/>
      <c r="AZ957" s="896"/>
      <c r="BA957" s="896"/>
      <c r="BB957" s="896">
        <v>0</v>
      </c>
      <c r="BC957" s="896">
        <v>0</v>
      </c>
      <c r="BD957" s="896">
        <v>0</v>
      </c>
      <c r="BE957" s="896">
        <v>0</v>
      </c>
      <c r="BF957" s="896">
        <v>186</v>
      </c>
      <c r="BG957" s="896">
        <v>0</v>
      </c>
      <c r="BH957" s="896">
        <v>0</v>
      </c>
      <c r="BI957" s="896">
        <v>186</v>
      </c>
      <c r="BJ957" s="896"/>
      <c r="BK957" s="896">
        <v>0</v>
      </c>
      <c r="BL957" s="896">
        <v>3</v>
      </c>
      <c r="BM957" s="896">
        <v>32</v>
      </c>
      <c r="BN957" s="896" t="s">
        <v>308</v>
      </c>
      <c r="BO957" s="896" t="s">
        <v>308</v>
      </c>
      <c r="BP957" s="896" t="s">
        <v>308</v>
      </c>
      <c r="BQ957" s="896" t="s">
        <v>308</v>
      </c>
      <c r="BR957" s="896"/>
      <c r="BS957" s="896">
        <v>33</v>
      </c>
      <c r="BT957" s="896"/>
      <c r="BU957" s="896">
        <v>0</v>
      </c>
      <c r="BV957" s="896">
        <v>12</v>
      </c>
      <c r="BW957" s="896">
        <v>12</v>
      </c>
      <c r="BX957" s="896">
        <v>12</v>
      </c>
      <c r="BY957" s="896">
        <v>186</v>
      </c>
      <c r="BZ957" s="896">
        <v>49</v>
      </c>
      <c r="CA957" s="896"/>
      <c r="CB957" s="896"/>
      <c r="CC957" s="896"/>
      <c r="CD957" s="896"/>
      <c r="CE957" s="896"/>
      <c r="CF957" s="896"/>
      <c r="CG957" s="896"/>
      <c r="CH957" s="896"/>
      <c r="CI957" s="896"/>
      <c r="CJ957" s="896"/>
      <c r="CK957" s="867">
        <v>54</v>
      </c>
      <c r="CL957" s="867">
        <v>186</v>
      </c>
      <c r="CM957" s="867" t="s">
        <v>397</v>
      </c>
      <c r="CN957" s="867" t="s">
        <v>397</v>
      </c>
      <c r="CO957" s="867">
        <v>33</v>
      </c>
      <c r="CP957" s="867">
        <v>186</v>
      </c>
      <c r="CQ957" s="867">
        <v>186</v>
      </c>
      <c r="CR957" s="868">
        <v>186</v>
      </c>
      <c r="CS957" s="869"/>
      <c r="CT957" s="782" t="s">
        <v>308</v>
      </c>
      <c r="CU957" s="783" t="s">
        <v>308</v>
      </c>
      <c r="CV957" s="776"/>
      <c r="CW957" s="776"/>
      <c r="CX957" s="782">
        <v>46281</v>
      </c>
      <c r="CY957" s="784" t="s">
        <v>1493</v>
      </c>
      <c r="CZ957" s="784">
        <v>0</v>
      </c>
      <c r="DA957" s="785">
        <v>46253</v>
      </c>
      <c r="DB957" s="785" t="s">
        <v>615</v>
      </c>
      <c r="DC957" s="785" t="s">
        <v>1494</v>
      </c>
      <c r="DD957" s="785" t="s">
        <v>397</v>
      </c>
      <c r="DE957" s="871">
        <v>46273</v>
      </c>
      <c r="DF957" s="871">
        <v>46273</v>
      </c>
      <c r="DG957" s="871" t="s">
        <v>390</v>
      </c>
      <c r="DH957" s="872">
        <v>0</v>
      </c>
      <c r="DI957" s="776" t="s">
        <v>397</v>
      </c>
      <c r="DJ957" s="776" t="s">
        <v>390</v>
      </c>
      <c r="DK957" s="776" t="s">
        <v>390</v>
      </c>
      <c r="DL957" s="776">
        <v>46276</v>
      </c>
      <c r="DM957" s="776">
        <v>46273</v>
      </c>
      <c r="DN957" s="776">
        <v>46273</v>
      </c>
      <c r="DO957" s="936">
        <v>0</v>
      </c>
      <c r="DP957" s="776">
        <v>46297</v>
      </c>
      <c r="DQ957" s="776">
        <v>46319</v>
      </c>
      <c r="DR957" s="776">
        <v>46319</v>
      </c>
      <c r="DS957" s="872">
        <v>46297</v>
      </c>
      <c r="DT957" s="752">
        <v>46319</v>
      </c>
      <c r="DU957" s="753">
        <v>-11</v>
      </c>
      <c r="DV957" s="753" t="s">
        <v>308</v>
      </c>
      <c r="DW957" s="754">
        <v>46283</v>
      </c>
      <c r="DX957" s="755">
        <v>46286</v>
      </c>
      <c r="DY957" s="754" t="e">
        <v>#VALUE!</v>
      </c>
      <c r="DZ957" s="754" t="e">
        <v>#VALUE!</v>
      </c>
      <c r="EA957" s="754"/>
      <c r="EB957" s="754"/>
      <c r="HA957" s="756" t="s">
        <v>397</v>
      </c>
      <c r="HB957" s="756" t="s">
        <v>397</v>
      </c>
      <c r="HC957" s="756" t="s">
        <v>397</v>
      </c>
      <c r="HD957" s="756" t="s">
        <v>397</v>
      </c>
      <c r="HE957" s="756" t="s">
        <v>397</v>
      </c>
      <c r="HF957" s="756" t="s">
        <v>397</v>
      </c>
      <c r="HG957" s="756" t="s">
        <v>397</v>
      </c>
      <c r="HH957" s="756" t="s">
        <v>397</v>
      </c>
      <c r="HI957" s="756" t="s">
        <v>397</v>
      </c>
      <c r="HJ957" s="756" t="s">
        <v>397</v>
      </c>
      <c r="HK957"/>
      <c r="HL957"/>
      <c r="HM957"/>
      <c r="HN957" s="756" t="str">
        <f t="shared" si="31"/>
        <v>AUTO PRINT</v>
      </c>
      <c r="HO957"/>
      <c r="HP957" s="757" t="s">
        <v>572</v>
      </c>
      <c r="HQ957" s="757" t="s">
        <v>572</v>
      </c>
      <c r="HR957" s="757" t="s">
        <v>572</v>
      </c>
      <c r="HS957"/>
      <c r="HW957" s="758"/>
      <c r="HX957"/>
      <c r="HY957" s="759" t="s">
        <v>3367</v>
      </c>
      <c r="HZ957" s="759" t="s">
        <v>3367</v>
      </c>
      <c r="IA957" s="759" t="s">
        <v>3367</v>
      </c>
      <c r="IC957" s="760" t="s">
        <v>3368</v>
      </c>
      <c r="ID957" s="760" t="s">
        <v>3368</v>
      </c>
      <c r="IE957" s="760" t="s">
        <v>572</v>
      </c>
      <c r="IF957" s="761" t="s">
        <v>3368</v>
      </c>
      <c r="IG957" s="619" t="str">
        <f t="shared" si="32"/>
        <v>AUTO PRINTING</v>
      </c>
      <c r="II957" s="761" t="s">
        <v>572</v>
      </c>
      <c r="IK957" s="761" t="str">
        <f>IFERROR(VLOOKUP($M957,#REF!,13,0),"IN HOUSE (MANUAL)")</f>
        <v>IN HOUSE (MANUAL)</v>
      </c>
      <c r="IM957" s="760" t="s">
        <v>572</v>
      </c>
      <c r="IN957" s="760" t="s">
        <v>572</v>
      </c>
      <c r="IO957" s="760" t="s">
        <v>572</v>
      </c>
      <c r="IQ957" s="760" t="s">
        <v>572</v>
      </c>
      <c r="IR957" s="760" t="s">
        <v>572</v>
      </c>
      <c r="IT957" s="760" t="s">
        <v>239</v>
      </c>
      <c r="IV957" s="760" t="s">
        <v>572</v>
      </c>
      <c r="IW957" s="760" t="s">
        <v>572</v>
      </c>
      <c r="IY957" s="760" t="s">
        <v>572</v>
      </c>
      <c r="IZ957" s="760" t="s">
        <v>572</v>
      </c>
      <c r="JB957" s="760" t="s">
        <v>572</v>
      </c>
      <c r="JC957" s="760" t="s">
        <v>572</v>
      </c>
      <c r="JE957" s="760">
        <v>0</v>
      </c>
      <c r="JF957" s="760" t="s">
        <v>572</v>
      </c>
    </row>
    <row r="958" spans="1:266" ht="17.25" customHeight="1" x14ac:dyDescent="0.35">
      <c r="A958" s="618" t="s">
        <v>2027</v>
      </c>
      <c r="B958" s="730">
        <v>80</v>
      </c>
      <c r="C958" s="730" t="s">
        <v>1915</v>
      </c>
      <c r="D958" s="730" t="s">
        <v>1915</v>
      </c>
      <c r="E958" s="730">
        <v>16</v>
      </c>
      <c r="F958" s="731" t="s">
        <v>574</v>
      </c>
      <c r="G958" s="732">
        <v>1</v>
      </c>
      <c r="H958" s="733">
        <v>46210</v>
      </c>
      <c r="I958" s="730">
        <v>39</v>
      </c>
      <c r="J958" s="730" t="s">
        <v>308</v>
      </c>
      <c r="K958" s="730">
        <v>40</v>
      </c>
      <c r="L958" s="730" t="s">
        <v>2028</v>
      </c>
      <c r="M958" s="772" t="s">
        <v>2027</v>
      </c>
      <c r="N958" s="772" t="s">
        <v>390</v>
      </c>
      <c r="O958" s="772" t="s">
        <v>390</v>
      </c>
      <c r="P958" s="772" t="s">
        <v>390</v>
      </c>
      <c r="Q958" s="772">
        <v>0</v>
      </c>
      <c r="R958" s="772">
        <v>880</v>
      </c>
      <c r="S958" s="772" t="s">
        <v>308</v>
      </c>
      <c r="T958" s="772" t="s">
        <v>1825</v>
      </c>
      <c r="U958" s="772">
        <v>880</v>
      </c>
      <c r="V958" s="772" t="s">
        <v>308</v>
      </c>
      <c r="W958" s="772" t="s">
        <v>218</v>
      </c>
      <c r="X958" s="773">
        <v>12</v>
      </c>
      <c r="Y958" s="772"/>
      <c r="Z958" s="774"/>
      <c r="AA958" s="772" t="s">
        <v>32</v>
      </c>
      <c r="AB958" s="772" t="s">
        <v>569</v>
      </c>
      <c r="AC958" s="772" t="s">
        <v>971</v>
      </c>
      <c r="AD958" s="772">
        <v>504</v>
      </c>
      <c r="AE958" s="864">
        <v>504</v>
      </c>
      <c r="AF958" s="774">
        <v>46280</v>
      </c>
      <c r="AG958" s="777"/>
      <c r="AH958" s="641" t="s">
        <v>389</v>
      </c>
      <c r="AI958" s="777" t="s">
        <v>308</v>
      </c>
      <c r="AJ958" s="778">
        <v>18</v>
      </c>
      <c r="AK958" s="779"/>
      <c r="AL958" s="778"/>
      <c r="AM958" s="780">
        <v>0</v>
      </c>
      <c r="AN958" s="780"/>
      <c r="AO958" s="780"/>
      <c r="AP958" s="780">
        <v>504</v>
      </c>
      <c r="AQ958" s="780">
        <v>0</v>
      </c>
      <c r="AR958" s="780">
        <v>0</v>
      </c>
      <c r="AS958" s="780"/>
      <c r="AT958" s="780"/>
      <c r="AU958" s="780"/>
      <c r="AV958" s="780"/>
      <c r="AW958" s="780"/>
      <c r="AX958" s="780"/>
      <c r="AY958" s="780"/>
      <c r="AZ958" s="780"/>
      <c r="BA958" s="780"/>
      <c r="BB958" s="780">
        <v>0</v>
      </c>
      <c r="BC958" s="780">
        <v>0</v>
      </c>
      <c r="BD958" s="780">
        <v>0</v>
      </c>
      <c r="BE958" s="780">
        <v>0</v>
      </c>
      <c r="BF958" s="780">
        <v>132</v>
      </c>
      <c r="BG958" s="780">
        <v>0</v>
      </c>
      <c r="BH958" s="780">
        <v>0</v>
      </c>
      <c r="BI958" s="780">
        <v>504</v>
      </c>
      <c r="BJ958" s="780"/>
      <c r="BK958" s="780">
        <v>0</v>
      </c>
      <c r="BL958" s="780">
        <v>3</v>
      </c>
      <c r="BM958" s="780">
        <v>49</v>
      </c>
      <c r="BN958" s="780" t="s">
        <v>308</v>
      </c>
      <c r="BO958" s="780" t="s">
        <v>308</v>
      </c>
      <c r="BP958" s="780" t="s">
        <v>308</v>
      </c>
      <c r="BQ958" s="780" t="s">
        <v>308</v>
      </c>
      <c r="BR958" s="780"/>
      <c r="BS958" s="780">
        <v>50</v>
      </c>
      <c r="BT958" s="780"/>
      <c r="BU958" s="780">
        <v>0</v>
      </c>
      <c r="BV958" s="780">
        <v>12</v>
      </c>
      <c r="BW958" s="780">
        <v>12</v>
      </c>
      <c r="BX958" s="780">
        <v>12</v>
      </c>
      <c r="BY958" s="780">
        <v>19</v>
      </c>
      <c r="BZ958" s="780">
        <v>43</v>
      </c>
      <c r="CA958" s="780"/>
      <c r="CB958" s="780"/>
      <c r="CC958" s="780"/>
      <c r="CD958" s="780"/>
      <c r="CE958" s="780"/>
      <c r="CF958" s="780"/>
      <c r="CG958" s="780"/>
      <c r="CH958" s="780"/>
      <c r="CI958" s="780"/>
      <c r="CJ958" s="780"/>
      <c r="CK958" s="773">
        <v>0</v>
      </c>
      <c r="CL958" s="773">
        <v>71</v>
      </c>
      <c r="CM958" s="773" t="s">
        <v>397</v>
      </c>
      <c r="CN958" s="773" t="s">
        <v>397</v>
      </c>
      <c r="CO958" s="773">
        <v>50</v>
      </c>
      <c r="CP958" s="773">
        <v>504</v>
      </c>
      <c r="CQ958" s="773">
        <v>504</v>
      </c>
      <c r="CR958" s="772">
        <v>504</v>
      </c>
      <c r="CS958" s="781"/>
      <c r="CT958" s="782" t="s">
        <v>308</v>
      </c>
      <c r="CU958" s="783" t="s">
        <v>308</v>
      </c>
      <c r="CV958" s="774"/>
      <c r="CW958" s="774"/>
      <c r="CX958" s="865">
        <v>46281</v>
      </c>
      <c r="CY958" s="784" t="s">
        <v>1801</v>
      </c>
      <c r="CZ958" s="784" t="s">
        <v>1802</v>
      </c>
      <c r="DA958" s="785">
        <v>46258</v>
      </c>
      <c r="DB958" s="785" t="s">
        <v>615</v>
      </c>
      <c r="DC958" s="785" t="s">
        <v>2024</v>
      </c>
      <c r="DD958" s="785" t="s">
        <v>397</v>
      </c>
      <c r="DE958" s="785" t="s">
        <v>390</v>
      </c>
      <c r="DF958" s="785" t="s">
        <v>390</v>
      </c>
      <c r="DG958" s="785" t="s">
        <v>390</v>
      </c>
      <c r="DH958" s="786">
        <v>0</v>
      </c>
      <c r="DI958" s="774" t="s">
        <v>397</v>
      </c>
      <c r="DJ958" s="774" t="s">
        <v>397</v>
      </c>
      <c r="DK958" s="774">
        <v>46272</v>
      </c>
      <c r="DL958" s="774" t="s">
        <v>390</v>
      </c>
      <c r="DM958" s="774">
        <v>46273</v>
      </c>
      <c r="DN958" s="774">
        <v>46273</v>
      </c>
      <c r="DO958" s="804" t="s">
        <v>308</v>
      </c>
      <c r="DP958" s="774">
        <v>46297</v>
      </c>
      <c r="DQ958" s="774">
        <v>46297</v>
      </c>
      <c r="DR958" s="774">
        <v>46297</v>
      </c>
      <c r="DS958" s="786">
        <v>46297</v>
      </c>
      <c r="DT958" s="752">
        <v>46297</v>
      </c>
      <c r="DU958" s="753">
        <v>-11</v>
      </c>
      <c r="DV958" s="753" t="s">
        <v>308</v>
      </c>
      <c r="DW958" s="754">
        <v>46286</v>
      </c>
      <c r="DX958" s="755">
        <v>46286</v>
      </c>
      <c r="DY958" s="754" t="e">
        <v>#VALUE!</v>
      </c>
      <c r="DZ958" s="754" t="e">
        <v>#VALUE!</v>
      </c>
      <c r="EA958" s="754"/>
      <c r="EB958" s="754"/>
      <c r="HA958" s="756" t="s">
        <v>397</v>
      </c>
      <c r="HB958" s="756" t="s">
        <v>397</v>
      </c>
      <c r="HC958" s="756" t="s">
        <v>397</v>
      </c>
      <c r="HD958" s="756" t="s">
        <v>397</v>
      </c>
      <c r="HE958" s="756" t="s">
        <v>397</v>
      </c>
      <c r="HF958" s="756" t="s">
        <v>397</v>
      </c>
      <c r="HG958" s="756" t="s">
        <v>397</v>
      </c>
      <c r="HH958" s="756" t="s">
        <v>397</v>
      </c>
      <c r="HI958" s="756" t="s">
        <v>397</v>
      </c>
      <c r="HJ958" s="756" t="s">
        <v>397</v>
      </c>
      <c r="HK958"/>
      <c r="HL958"/>
      <c r="HM958"/>
      <c r="HN958" s="756" t="str">
        <f t="shared" si="31"/>
        <v>AUTO PRINT</v>
      </c>
      <c r="HO958"/>
      <c r="HP958" s="757" t="s">
        <v>572</v>
      </c>
      <c r="HQ958" s="757" t="s">
        <v>572</v>
      </c>
      <c r="HR958" s="757" t="s">
        <v>572</v>
      </c>
      <c r="HS958"/>
      <c r="HW958" s="758"/>
      <c r="HX958"/>
      <c r="HY958" s="759" t="s">
        <v>3367</v>
      </c>
      <c r="HZ958" s="759" t="s">
        <v>3367</v>
      </c>
      <c r="IA958" s="759" t="s">
        <v>3367</v>
      </c>
      <c r="IC958" s="760" t="s">
        <v>3368</v>
      </c>
      <c r="ID958" s="760" t="s">
        <v>3368</v>
      </c>
      <c r="IE958" s="760" t="s">
        <v>572</v>
      </c>
      <c r="IF958" s="761" t="s">
        <v>3368</v>
      </c>
      <c r="IG958" s="619" t="str">
        <f t="shared" si="32"/>
        <v>AUTO PRINTING</v>
      </c>
      <c r="II958" s="761" t="s">
        <v>572</v>
      </c>
      <c r="IK958" s="761" t="str">
        <f>IFERROR(VLOOKUP($M958,#REF!,13,0),"IN HOUSE (MANUAL)")</f>
        <v>IN HOUSE (MANUAL)</v>
      </c>
      <c r="IM958" s="760" t="s">
        <v>572</v>
      </c>
      <c r="IN958" s="760" t="s">
        <v>572</v>
      </c>
      <c r="IO958" s="760" t="s">
        <v>572</v>
      </c>
      <c r="IQ958" s="760" t="s">
        <v>572</v>
      </c>
      <c r="IR958" s="760" t="s">
        <v>572</v>
      </c>
      <c r="IT958" s="760" t="s">
        <v>239</v>
      </c>
      <c r="IV958" s="760" t="s">
        <v>572</v>
      </c>
      <c r="IW958" s="760" t="s">
        <v>572</v>
      </c>
      <c r="IY958" s="760" t="s">
        <v>572</v>
      </c>
      <c r="IZ958" s="760" t="s">
        <v>572</v>
      </c>
      <c r="JB958" s="760" t="s">
        <v>572</v>
      </c>
      <c r="JC958" s="760" t="s">
        <v>572</v>
      </c>
      <c r="JE958" s="760">
        <v>0</v>
      </c>
      <c r="JF958" s="760" t="s">
        <v>572</v>
      </c>
    </row>
    <row r="959" spans="1:266" ht="17.149999999999999" customHeight="1" x14ac:dyDescent="0.35">
      <c r="A959" s="618" t="s">
        <v>2029</v>
      </c>
      <c r="B959" s="730">
        <v>81</v>
      </c>
      <c r="C959" s="730" t="s">
        <v>1915</v>
      </c>
      <c r="D959" s="730" t="s">
        <v>1915</v>
      </c>
      <c r="E959" s="730">
        <v>16</v>
      </c>
      <c r="F959" s="731" t="s">
        <v>2030</v>
      </c>
      <c r="G959" s="732">
        <v>1</v>
      </c>
      <c r="H959" s="733">
        <v>46232</v>
      </c>
      <c r="I959" s="730">
        <v>39</v>
      </c>
      <c r="J959" s="730" t="s">
        <v>308</v>
      </c>
      <c r="K959" s="730">
        <v>41</v>
      </c>
      <c r="L959" s="730" t="s">
        <v>2031</v>
      </c>
      <c r="M959" s="868" t="s">
        <v>2029</v>
      </c>
      <c r="N959" s="868" t="s">
        <v>390</v>
      </c>
      <c r="O959" s="868" t="s">
        <v>390</v>
      </c>
      <c r="P959" s="868" t="s">
        <v>390</v>
      </c>
      <c r="Q959" s="868">
        <v>0</v>
      </c>
      <c r="R959" s="868">
        <v>880</v>
      </c>
      <c r="S959" s="868" t="s">
        <v>308</v>
      </c>
      <c r="T959" s="868" t="s">
        <v>1943</v>
      </c>
      <c r="U959" s="868">
        <v>880</v>
      </c>
      <c r="V959" s="868" t="s">
        <v>308</v>
      </c>
      <c r="W959" s="868" t="s">
        <v>218</v>
      </c>
      <c r="X959" s="867">
        <v>600</v>
      </c>
      <c r="Y959" s="868"/>
      <c r="Z959" s="776"/>
      <c r="AA959" s="868" t="s">
        <v>32</v>
      </c>
      <c r="AB959" s="868" t="s">
        <v>569</v>
      </c>
      <c r="AC959" s="868" t="s">
        <v>608</v>
      </c>
      <c r="AD959" s="868">
        <v>600</v>
      </c>
      <c r="AE959" s="775">
        <v>600</v>
      </c>
      <c r="AF959" s="776">
        <v>46276</v>
      </c>
      <c r="AG959" s="777" t="s">
        <v>1944</v>
      </c>
      <c r="AH959" s="641" t="s">
        <v>389</v>
      </c>
      <c r="AI959" s="777" t="s">
        <v>308</v>
      </c>
      <c r="AJ959" s="778">
        <v>19</v>
      </c>
      <c r="AK959" s="779"/>
      <c r="AL959" s="778"/>
      <c r="AM959" s="780">
        <v>600</v>
      </c>
      <c r="AN959" s="780"/>
      <c r="AO959" s="780"/>
      <c r="AP959" s="780">
        <v>200</v>
      </c>
      <c r="AQ959" s="780">
        <v>600</v>
      </c>
      <c r="AR959" s="780">
        <v>600</v>
      </c>
      <c r="AS959" s="780"/>
      <c r="AT959" s="780"/>
      <c r="AU959" s="780"/>
      <c r="AV959" s="780"/>
      <c r="AW959" s="780"/>
      <c r="AX959" s="780"/>
      <c r="AY959" s="780"/>
      <c r="AZ959" s="780"/>
      <c r="BA959" s="780"/>
      <c r="BB959" s="780">
        <v>0</v>
      </c>
      <c r="BC959" s="780">
        <v>0</v>
      </c>
      <c r="BD959" s="780">
        <v>0</v>
      </c>
      <c r="BE959" s="780">
        <v>0</v>
      </c>
      <c r="BF959" s="780">
        <v>600</v>
      </c>
      <c r="BG959" s="780">
        <v>0</v>
      </c>
      <c r="BH959" s="780">
        <v>0</v>
      </c>
      <c r="BI959" s="780">
        <v>600</v>
      </c>
      <c r="BJ959" s="780"/>
      <c r="BK959" s="780">
        <v>600</v>
      </c>
      <c r="BL959" s="780">
        <v>600</v>
      </c>
      <c r="BM959" s="780">
        <v>600</v>
      </c>
      <c r="BN959" s="780" t="s">
        <v>308</v>
      </c>
      <c r="BO959" s="780" t="s">
        <v>308</v>
      </c>
      <c r="BP959" s="780" t="s">
        <v>308</v>
      </c>
      <c r="BQ959" s="780" t="s">
        <v>308</v>
      </c>
      <c r="BR959" s="780">
        <v>600</v>
      </c>
      <c r="BS959" s="780">
        <v>600</v>
      </c>
      <c r="BT959" s="780"/>
      <c r="BU959" s="780">
        <v>600</v>
      </c>
      <c r="BV959" s="780">
        <v>440</v>
      </c>
      <c r="BW959" s="780">
        <v>84</v>
      </c>
      <c r="BX959" s="780">
        <v>440</v>
      </c>
      <c r="BY959" s="780">
        <v>176</v>
      </c>
      <c r="BZ959" s="780">
        <v>600</v>
      </c>
      <c r="CA959" s="780"/>
      <c r="CB959" s="780"/>
      <c r="CC959" s="780"/>
      <c r="CD959" s="780"/>
      <c r="CE959" s="780"/>
      <c r="CF959" s="780"/>
      <c r="CG959" s="780"/>
      <c r="CH959" s="780"/>
      <c r="CI959" s="780"/>
      <c r="CJ959" s="780"/>
      <c r="CK959" s="773">
        <v>0</v>
      </c>
      <c r="CL959" s="773">
        <v>600</v>
      </c>
      <c r="CM959" s="773" t="s">
        <v>397</v>
      </c>
      <c r="CN959" s="773" t="s">
        <v>397</v>
      </c>
      <c r="CO959" s="773">
        <v>600</v>
      </c>
      <c r="CP959" s="773">
        <v>600</v>
      </c>
      <c r="CQ959" s="773">
        <v>600</v>
      </c>
      <c r="CR959" s="772">
        <v>600</v>
      </c>
      <c r="CS959" s="869"/>
      <c r="CT959" s="782" t="s">
        <v>308</v>
      </c>
      <c r="CU959" s="866" t="s">
        <v>308</v>
      </c>
      <c r="CV959" s="776"/>
      <c r="CW959" s="776"/>
      <c r="CX959" s="782">
        <v>46288</v>
      </c>
      <c r="CY959" s="784" t="s">
        <v>887</v>
      </c>
      <c r="CZ959" s="784">
        <v>0</v>
      </c>
      <c r="DA959" s="785">
        <v>46254</v>
      </c>
      <c r="DB959" s="785" t="s">
        <v>615</v>
      </c>
      <c r="DC959" s="785" t="s">
        <v>2032</v>
      </c>
      <c r="DD959" s="785" t="s">
        <v>397</v>
      </c>
      <c r="DE959" s="871">
        <v>46276</v>
      </c>
      <c r="DF959" s="871">
        <v>46276</v>
      </c>
      <c r="DG959" s="871" t="s">
        <v>390</v>
      </c>
      <c r="DH959" s="872">
        <v>0</v>
      </c>
      <c r="DI959" s="776" t="s">
        <v>397</v>
      </c>
      <c r="DJ959" s="776">
        <v>46272</v>
      </c>
      <c r="DK959" s="776">
        <v>46272</v>
      </c>
      <c r="DL959" s="776" t="s">
        <v>390</v>
      </c>
      <c r="DM959" s="776">
        <v>46275</v>
      </c>
      <c r="DN959" s="776">
        <v>46275</v>
      </c>
      <c r="DO959" s="873">
        <v>0</v>
      </c>
      <c r="DP959" s="776">
        <v>46304</v>
      </c>
      <c r="DQ959" s="776">
        <v>46304</v>
      </c>
      <c r="DR959" s="776">
        <v>46304</v>
      </c>
      <c r="DS959" s="872">
        <v>46304</v>
      </c>
      <c r="DT959" s="752">
        <v>46304</v>
      </c>
      <c r="DU959" s="753">
        <v>-17</v>
      </c>
      <c r="DV959" s="753" t="s">
        <v>308</v>
      </c>
      <c r="DW959" s="754">
        <v>46286</v>
      </c>
      <c r="DX959" s="755">
        <v>46287</v>
      </c>
      <c r="DY959" s="754" t="e">
        <v>#VALUE!</v>
      </c>
      <c r="DZ959" s="754" t="e">
        <v>#VALUE!</v>
      </c>
      <c r="EA959" s="754"/>
      <c r="EB959" s="754"/>
      <c r="HA959" s="756" t="s">
        <v>397</v>
      </c>
      <c r="HB959" s="756" t="s">
        <v>397</v>
      </c>
      <c r="HC959" s="756" t="s">
        <v>397</v>
      </c>
      <c r="HD959" s="756" t="s">
        <v>397</v>
      </c>
      <c r="HE959" s="756" t="s">
        <v>397</v>
      </c>
      <c r="HF959" s="756" t="s">
        <v>397</v>
      </c>
      <c r="HG959" s="756" t="s">
        <v>397</v>
      </c>
      <c r="HH959" s="756" t="s">
        <v>397</v>
      </c>
      <c r="HI959" s="756" t="s">
        <v>397</v>
      </c>
      <c r="HJ959" s="756" t="s">
        <v>397</v>
      </c>
      <c r="HK959"/>
      <c r="HL959"/>
      <c r="HM959"/>
      <c r="HN959" s="756" t="str">
        <f t="shared" si="31"/>
        <v>AUTO PRINT</v>
      </c>
      <c r="HO959"/>
      <c r="HP959" s="757" t="s">
        <v>572</v>
      </c>
      <c r="HQ959" s="757" t="s">
        <v>572</v>
      </c>
      <c r="HR959" s="757" t="s">
        <v>572</v>
      </c>
      <c r="HS959"/>
      <c r="HW959" s="758"/>
      <c r="HX959"/>
      <c r="HY959" s="759" t="s">
        <v>3367</v>
      </c>
      <c r="HZ959" s="759" t="s">
        <v>3367</v>
      </c>
      <c r="IA959" s="759" t="s">
        <v>572</v>
      </c>
      <c r="IC959" s="760" t="s">
        <v>3368</v>
      </c>
      <c r="ID959" s="760" t="s">
        <v>3368</v>
      </c>
      <c r="IE959" s="760" t="s">
        <v>397</v>
      </c>
      <c r="IF959" s="761" t="s">
        <v>572</v>
      </c>
      <c r="IG959" s="619" t="str">
        <f t="shared" si="32"/>
        <v>AUTO PRINTING</v>
      </c>
      <c r="II959" s="761" t="s">
        <v>572</v>
      </c>
      <c r="IK959" s="761" t="str">
        <f>IFERROR(VLOOKUP($M959,#REF!,13,0),"IN HOUSE (MANUAL)")</f>
        <v>IN HOUSE (MANUAL)</v>
      </c>
      <c r="IM959" s="760" t="s">
        <v>572</v>
      </c>
      <c r="IN959" s="760" t="s">
        <v>572</v>
      </c>
      <c r="IO959" s="760" t="s">
        <v>572</v>
      </c>
      <c r="IQ959" s="760" t="s">
        <v>572</v>
      </c>
      <c r="IR959" s="760" t="s">
        <v>572</v>
      </c>
      <c r="IT959" s="760" t="s">
        <v>572</v>
      </c>
      <c r="IV959" s="760" t="s">
        <v>572</v>
      </c>
      <c r="IW959" s="760" t="s">
        <v>572</v>
      </c>
      <c r="IY959" s="760" t="s">
        <v>572</v>
      </c>
      <c r="IZ959" s="760" t="s">
        <v>572</v>
      </c>
      <c r="JB959" s="760" t="s">
        <v>572</v>
      </c>
      <c r="JC959" s="760" t="s">
        <v>572</v>
      </c>
      <c r="JE959" s="760" t="s">
        <v>572</v>
      </c>
      <c r="JF959" s="760" t="s">
        <v>572</v>
      </c>
    </row>
    <row r="960" spans="1:266" ht="18" customHeight="1" x14ac:dyDescent="0.35">
      <c r="A960" s="618" t="s">
        <v>2033</v>
      </c>
      <c r="B960" s="730">
        <v>82</v>
      </c>
      <c r="C960" s="730" t="s">
        <v>1915</v>
      </c>
      <c r="D960" s="730" t="s">
        <v>1915</v>
      </c>
      <c r="E960" s="730">
        <v>16</v>
      </c>
      <c r="F960" s="731" t="s">
        <v>574</v>
      </c>
      <c r="G960" s="732">
        <v>1</v>
      </c>
      <c r="H960" s="733">
        <v>46232</v>
      </c>
      <c r="I960" s="730">
        <v>39</v>
      </c>
      <c r="J960" s="730" t="s">
        <v>308</v>
      </c>
      <c r="K960" s="730">
        <v>41</v>
      </c>
      <c r="L960" s="730" t="s">
        <v>2034</v>
      </c>
      <c r="M960" s="772" t="s">
        <v>2033</v>
      </c>
      <c r="N960" s="772" t="s">
        <v>390</v>
      </c>
      <c r="O960" s="772" t="s">
        <v>390</v>
      </c>
      <c r="P960" s="772" t="s">
        <v>390</v>
      </c>
      <c r="Q960" s="772">
        <v>0</v>
      </c>
      <c r="R960" s="772">
        <v>880</v>
      </c>
      <c r="S960" s="772" t="s">
        <v>308</v>
      </c>
      <c r="T960" s="772" t="s">
        <v>1943</v>
      </c>
      <c r="U960" s="772">
        <v>880</v>
      </c>
      <c r="V960" s="772" t="s">
        <v>308</v>
      </c>
      <c r="W960" s="772" t="s">
        <v>218</v>
      </c>
      <c r="X960" s="773">
        <v>408</v>
      </c>
      <c r="Y960" s="772"/>
      <c r="Z960" s="774"/>
      <c r="AA960" s="772" t="s">
        <v>32</v>
      </c>
      <c r="AB960" s="772" t="s">
        <v>569</v>
      </c>
      <c r="AC960" s="772" t="s">
        <v>608</v>
      </c>
      <c r="AD960" s="772">
        <v>408</v>
      </c>
      <c r="AE960" s="775">
        <v>408</v>
      </c>
      <c r="AF960" s="776">
        <v>46276</v>
      </c>
      <c r="AG960" s="777" t="s">
        <v>1944</v>
      </c>
      <c r="AH960" s="641" t="s">
        <v>389</v>
      </c>
      <c r="AI960" s="777" t="s">
        <v>308</v>
      </c>
      <c r="AJ960" s="778">
        <v>20</v>
      </c>
      <c r="AK960" s="779"/>
      <c r="AL960" s="778"/>
      <c r="AM960" s="780">
        <v>408</v>
      </c>
      <c r="AN960" s="780"/>
      <c r="AO960" s="780"/>
      <c r="AP960" s="780">
        <v>408</v>
      </c>
      <c r="AQ960" s="780">
        <v>408</v>
      </c>
      <c r="AR960" s="780">
        <v>408</v>
      </c>
      <c r="AS960" s="780"/>
      <c r="AT960" s="780"/>
      <c r="AU960" s="780"/>
      <c r="AV960" s="780"/>
      <c r="AW960" s="780"/>
      <c r="AX960" s="780"/>
      <c r="AY960" s="780"/>
      <c r="AZ960" s="780"/>
      <c r="BA960" s="780"/>
      <c r="BB960" s="780">
        <v>0</v>
      </c>
      <c r="BC960" s="780">
        <v>0</v>
      </c>
      <c r="BD960" s="780">
        <v>0</v>
      </c>
      <c r="BE960" s="780">
        <v>0</v>
      </c>
      <c r="BF960" s="780">
        <v>408</v>
      </c>
      <c r="BG960" s="780">
        <v>0</v>
      </c>
      <c r="BH960" s="780">
        <v>0</v>
      </c>
      <c r="BI960" s="780">
        <v>408</v>
      </c>
      <c r="BJ960" s="780"/>
      <c r="BK960" s="780">
        <v>408</v>
      </c>
      <c r="BL960" s="780">
        <v>408</v>
      </c>
      <c r="BM960" s="780">
        <v>408</v>
      </c>
      <c r="BN960" s="780" t="s">
        <v>308</v>
      </c>
      <c r="BO960" s="780" t="s">
        <v>308</v>
      </c>
      <c r="BP960" s="780" t="s">
        <v>308</v>
      </c>
      <c r="BQ960" s="780" t="s">
        <v>308</v>
      </c>
      <c r="BR960" s="780">
        <v>408</v>
      </c>
      <c r="BS960" s="780">
        <v>408</v>
      </c>
      <c r="BT960" s="780"/>
      <c r="BU960" s="780">
        <v>408</v>
      </c>
      <c r="BV960" s="780">
        <v>408</v>
      </c>
      <c r="BW960" s="780">
        <v>408</v>
      </c>
      <c r="BX960" s="780">
        <v>408</v>
      </c>
      <c r="BY960" s="780">
        <v>408</v>
      </c>
      <c r="BZ960" s="780">
        <v>408</v>
      </c>
      <c r="CA960" s="780"/>
      <c r="CB960" s="780"/>
      <c r="CC960" s="780"/>
      <c r="CD960" s="780"/>
      <c r="CE960" s="780"/>
      <c r="CF960" s="780"/>
      <c r="CG960" s="780"/>
      <c r="CH960" s="780"/>
      <c r="CI960" s="780"/>
      <c r="CJ960" s="780"/>
      <c r="CK960" s="773">
        <v>6</v>
      </c>
      <c r="CL960" s="773">
        <v>408</v>
      </c>
      <c r="CM960" s="773" t="s">
        <v>397</v>
      </c>
      <c r="CN960" s="773" t="s">
        <v>397</v>
      </c>
      <c r="CO960" s="773">
        <v>408</v>
      </c>
      <c r="CP960" s="773">
        <v>408</v>
      </c>
      <c r="CQ960" s="773">
        <v>408</v>
      </c>
      <c r="CR960" s="772">
        <v>408</v>
      </c>
      <c r="CS960" s="781"/>
      <c r="CT960" s="782" t="s">
        <v>308</v>
      </c>
      <c r="CU960" s="866" t="s">
        <v>308</v>
      </c>
      <c r="CV960" s="774"/>
      <c r="CW960" s="774"/>
      <c r="CX960" s="782">
        <v>46288</v>
      </c>
      <c r="CY960" s="784" t="s">
        <v>887</v>
      </c>
      <c r="CZ960" s="784">
        <v>0</v>
      </c>
      <c r="DA960" s="785">
        <v>46254</v>
      </c>
      <c r="DB960" s="785" t="s">
        <v>615</v>
      </c>
      <c r="DC960" s="785" t="s">
        <v>2032</v>
      </c>
      <c r="DD960" s="785" t="s">
        <v>397</v>
      </c>
      <c r="DE960" s="785">
        <v>46276</v>
      </c>
      <c r="DF960" s="785">
        <v>46276</v>
      </c>
      <c r="DG960" s="785" t="s">
        <v>390</v>
      </c>
      <c r="DH960" s="786">
        <v>0</v>
      </c>
      <c r="DI960" s="774" t="s">
        <v>397</v>
      </c>
      <c r="DJ960" s="774">
        <v>46272</v>
      </c>
      <c r="DK960" s="774">
        <v>46272</v>
      </c>
      <c r="DL960" s="774" t="s">
        <v>390</v>
      </c>
      <c r="DM960" s="774">
        <v>46276</v>
      </c>
      <c r="DN960" s="774">
        <v>46276</v>
      </c>
      <c r="DO960" s="787">
        <v>0</v>
      </c>
      <c r="DP960" s="774">
        <v>46304</v>
      </c>
      <c r="DQ960" s="776">
        <v>46304</v>
      </c>
      <c r="DR960" s="774">
        <v>46304</v>
      </c>
      <c r="DS960" s="786">
        <v>46304</v>
      </c>
      <c r="DT960" s="752">
        <v>46304</v>
      </c>
      <c r="DU960" s="753">
        <v>-16</v>
      </c>
      <c r="DV960" s="753" t="s">
        <v>308</v>
      </c>
      <c r="DW960" s="754">
        <v>46287</v>
      </c>
      <c r="DX960" s="755">
        <v>46288</v>
      </c>
      <c r="DY960" s="754" t="e">
        <v>#VALUE!</v>
      </c>
      <c r="DZ960" s="754" t="e">
        <v>#VALUE!</v>
      </c>
      <c r="EA960" s="754"/>
      <c r="EB960" s="754"/>
      <c r="HA960" s="756" t="s">
        <v>397</v>
      </c>
      <c r="HB960" s="756" t="s">
        <v>397</v>
      </c>
      <c r="HC960" s="756" t="s">
        <v>397</v>
      </c>
      <c r="HD960" s="756" t="s">
        <v>397</v>
      </c>
      <c r="HE960" s="756" t="s">
        <v>397</v>
      </c>
      <c r="HF960" s="756" t="s">
        <v>397</v>
      </c>
      <c r="HG960" s="756" t="s">
        <v>397</v>
      </c>
      <c r="HH960" s="756" t="s">
        <v>397</v>
      </c>
      <c r="HI960" s="756" t="s">
        <v>397</v>
      </c>
      <c r="HJ960" s="756" t="s">
        <v>397</v>
      </c>
      <c r="HK960"/>
      <c r="HL960"/>
      <c r="HM960"/>
      <c r="HN960" s="756" t="str">
        <f t="shared" si="31"/>
        <v>AUTO PRINT</v>
      </c>
      <c r="HO960"/>
      <c r="HP960" s="757" t="s">
        <v>572</v>
      </c>
      <c r="HQ960" s="757" t="s">
        <v>572</v>
      </c>
      <c r="HR960" s="757" t="s">
        <v>572</v>
      </c>
      <c r="HS960"/>
      <c r="HW960" s="758"/>
      <c r="HX960"/>
      <c r="HY960" s="759" t="s">
        <v>3367</v>
      </c>
      <c r="HZ960" s="759" t="s">
        <v>3367</v>
      </c>
      <c r="IA960" s="759" t="s">
        <v>572</v>
      </c>
      <c r="IC960" s="760" t="s">
        <v>3368</v>
      </c>
      <c r="ID960" s="760" t="s">
        <v>3368</v>
      </c>
      <c r="IE960" s="760" t="s">
        <v>397</v>
      </c>
      <c r="IF960" s="761" t="s">
        <v>572</v>
      </c>
      <c r="IG960" s="619" t="str">
        <f t="shared" si="32"/>
        <v>AUTO PRINTING</v>
      </c>
      <c r="II960" s="761" t="s">
        <v>572</v>
      </c>
      <c r="IK960" s="761" t="str">
        <f>IFERROR(VLOOKUP($M960,#REF!,13,0),"IN HOUSE (MANUAL)")</f>
        <v>IN HOUSE (MANUAL)</v>
      </c>
      <c r="IM960" s="760" t="s">
        <v>572</v>
      </c>
      <c r="IN960" s="760" t="s">
        <v>572</v>
      </c>
      <c r="IO960" s="760" t="s">
        <v>572</v>
      </c>
      <c r="IQ960" s="760" t="s">
        <v>572</v>
      </c>
      <c r="IR960" s="760" t="s">
        <v>572</v>
      </c>
      <c r="IT960" s="760" t="s">
        <v>572</v>
      </c>
      <c r="IV960" s="760" t="s">
        <v>572</v>
      </c>
      <c r="IW960" s="760" t="s">
        <v>572</v>
      </c>
      <c r="IY960" s="760" t="s">
        <v>572</v>
      </c>
      <c r="IZ960" s="760" t="s">
        <v>572</v>
      </c>
      <c r="JB960" s="760" t="s">
        <v>572</v>
      </c>
      <c r="JC960" s="760" t="s">
        <v>572</v>
      </c>
      <c r="JE960" s="760" t="s">
        <v>572</v>
      </c>
      <c r="JF960" s="760" t="s">
        <v>572</v>
      </c>
    </row>
    <row r="961" spans="1:266" ht="17.25" customHeight="1" x14ac:dyDescent="0.35">
      <c r="A961" s="618" t="s">
        <v>2035</v>
      </c>
      <c r="B961" s="730">
        <v>83</v>
      </c>
      <c r="C961" s="730" t="s">
        <v>1915</v>
      </c>
      <c r="D961" s="730" t="s">
        <v>1915</v>
      </c>
      <c r="E961" s="730">
        <v>16</v>
      </c>
      <c r="F961" s="731" t="s">
        <v>2030</v>
      </c>
      <c r="G961" s="732">
        <v>1</v>
      </c>
      <c r="H961" s="733">
        <v>46232</v>
      </c>
      <c r="I961" s="730">
        <v>39</v>
      </c>
      <c r="J961" s="730" t="s">
        <v>308</v>
      </c>
      <c r="K961" s="730">
        <v>41</v>
      </c>
      <c r="L961" s="730" t="s">
        <v>2036</v>
      </c>
      <c r="M961" s="772" t="s">
        <v>2035</v>
      </c>
      <c r="N961" s="772" t="s">
        <v>390</v>
      </c>
      <c r="O961" s="772" t="s">
        <v>390</v>
      </c>
      <c r="P961" s="772" t="s">
        <v>390</v>
      </c>
      <c r="Q961" s="772">
        <v>0</v>
      </c>
      <c r="R961" s="772">
        <v>880</v>
      </c>
      <c r="S961" s="772" t="s">
        <v>308</v>
      </c>
      <c r="T961" s="772" t="s">
        <v>1943</v>
      </c>
      <c r="U961" s="772">
        <v>880</v>
      </c>
      <c r="V961" s="772" t="s">
        <v>308</v>
      </c>
      <c r="W961" s="772" t="s">
        <v>218</v>
      </c>
      <c r="X961" s="773">
        <v>600</v>
      </c>
      <c r="Y961" s="772"/>
      <c r="Z961" s="774"/>
      <c r="AA961" s="772" t="s">
        <v>32</v>
      </c>
      <c r="AB961" s="772" t="s">
        <v>569</v>
      </c>
      <c r="AC961" s="772" t="s">
        <v>608</v>
      </c>
      <c r="AD961" s="772">
        <v>600</v>
      </c>
      <c r="AE961" s="775">
        <v>600</v>
      </c>
      <c r="AF961" s="776">
        <v>46276</v>
      </c>
      <c r="AG961" s="777" t="s">
        <v>1944</v>
      </c>
      <c r="AH961" s="641" t="s">
        <v>389</v>
      </c>
      <c r="AI961" s="777" t="s">
        <v>308</v>
      </c>
      <c r="AJ961" s="778">
        <v>21</v>
      </c>
      <c r="AK961" s="779"/>
      <c r="AL961" s="778"/>
      <c r="AM961" s="780">
        <v>600</v>
      </c>
      <c r="AN961" s="780"/>
      <c r="AO961" s="780"/>
      <c r="AP961" s="780">
        <v>0</v>
      </c>
      <c r="AQ961" s="780">
        <v>600</v>
      </c>
      <c r="AR961" s="780">
        <v>600</v>
      </c>
      <c r="AS961" s="780"/>
      <c r="AT961" s="780"/>
      <c r="AU961" s="780"/>
      <c r="AV961" s="780"/>
      <c r="AW961" s="780"/>
      <c r="AX961" s="780"/>
      <c r="AY961" s="780"/>
      <c r="AZ961" s="780"/>
      <c r="BA961" s="780"/>
      <c r="BB961" s="780">
        <v>0</v>
      </c>
      <c r="BC961" s="780">
        <v>0</v>
      </c>
      <c r="BD961" s="780">
        <v>0</v>
      </c>
      <c r="BE961" s="780">
        <v>0</v>
      </c>
      <c r="BF961" s="780">
        <v>600</v>
      </c>
      <c r="BG961" s="780">
        <v>0</v>
      </c>
      <c r="BH961" s="780">
        <v>0</v>
      </c>
      <c r="BI961" s="780">
        <v>600</v>
      </c>
      <c r="BJ961" s="780"/>
      <c r="BK961" s="780">
        <v>600</v>
      </c>
      <c r="BL961" s="780">
        <v>600</v>
      </c>
      <c r="BM961" s="780">
        <v>600</v>
      </c>
      <c r="BN961" s="780" t="s">
        <v>308</v>
      </c>
      <c r="BO961" s="780" t="s">
        <v>308</v>
      </c>
      <c r="BP961" s="780" t="s">
        <v>308</v>
      </c>
      <c r="BQ961" s="780" t="s">
        <v>308</v>
      </c>
      <c r="BR961" s="780">
        <v>600</v>
      </c>
      <c r="BS961" s="780">
        <v>600</v>
      </c>
      <c r="BT961" s="780"/>
      <c r="BU961" s="780">
        <v>600</v>
      </c>
      <c r="BV961" s="780">
        <v>600</v>
      </c>
      <c r="BW961" s="780">
        <v>600</v>
      </c>
      <c r="BX961" s="780">
        <v>600</v>
      </c>
      <c r="BY961" s="780">
        <v>92</v>
      </c>
      <c r="BZ961" s="780">
        <v>600</v>
      </c>
      <c r="CA961" s="780"/>
      <c r="CB961" s="780"/>
      <c r="CC961" s="780"/>
      <c r="CD961" s="780"/>
      <c r="CE961" s="780"/>
      <c r="CF961" s="780"/>
      <c r="CG961" s="780"/>
      <c r="CH961" s="780"/>
      <c r="CI961" s="780"/>
      <c r="CJ961" s="780"/>
      <c r="CK961" s="773">
        <v>0</v>
      </c>
      <c r="CL961" s="773">
        <v>600</v>
      </c>
      <c r="CM961" s="773" t="s">
        <v>397</v>
      </c>
      <c r="CN961" s="773" t="s">
        <v>397</v>
      </c>
      <c r="CO961" s="773">
        <v>600</v>
      </c>
      <c r="CP961" s="773">
        <v>600</v>
      </c>
      <c r="CQ961" s="773">
        <v>600</v>
      </c>
      <c r="CR961" s="772">
        <v>600</v>
      </c>
      <c r="CS961" s="781"/>
      <c r="CT961" s="782" t="s">
        <v>308</v>
      </c>
      <c r="CU961" s="866" t="s">
        <v>308</v>
      </c>
      <c r="CV961" s="774"/>
      <c r="CW961" s="774"/>
      <c r="CX961" s="782">
        <v>46288</v>
      </c>
      <c r="CY961" s="784" t="s">
        <v>887</v>
      </c>
      <c r="CZ961" s="784">
        <v>0</v>
      </c>
      <c r="DA961" s="785">
        <v>46254</v>
      </c>
      <c r="DB961" s="785" t="s">
        <v>615</v>
      </c>
      <c r="DC961" s="785" t="s">
        <v>2032</v>
      </c>
      <c r="DD961" s="785" t="s">
        <v>397</v>
      </c>
      <c r="DE961" s="785">
        <v>46276</v>
      </c>
      <c r="DF961" s="785">
        <v>46276</v>
      </c>
      <c r="DG961" s="785" t="s">
        <v>390</v>
      </c>
      <c r="DH961" s="786">
        <v>0</v>
      </c>
      <c r="DI961" s="774" t="s">
        <v>397</v>
      </c>
      <c r="DJ961" s="774">
        <v>46272</v>
      </c>
      <c r="DK961" s="774">
        <v>46272</v>
      </c>
      <c r="DL961" s="774" t="s">
        <v>390</v>
      </c>
      <c r="DM961" s="774">
        <v>46276</v>
      </c>
      <c r="DN961" s="774">
        <v>46276</v>
      </c>
      <c r="DO961" s="787">
        <v>0</v>
      </c>
      <c r="DP961" s="774">
        <v>46304</v>
      </c>
      <c r="DQ961" s="776">
        <v>46304</v>
      </c>
      <c r="DR961" s="774">
        <v>46304</v>
      </c>
      <c r="DS961" s="786">
        <v>46304</v>
      </c>
      <c r="DT961" s="752">
        <v>46304</v>
      </c>
      <c r="DU961" s="753">
        <v>-15</v>
      </c>
      <c r="DV961" s="753" t="s">
        <v>308</v>
      </c>
      <c r="DW961" s="754">
        <v>46288</v>
      </c>
      <c r="DX961" s="755">
        <v>46289</v>
      </c>
      <c r="DY961" s="754" t="e">
        <v>#VALUE!</v>
      </c>
      <c r="DZ961" s="754" t="e">
        <v>#VALUE!</v>
      </c>
      <c r="EA961" s="754"/>
      <c r="EB961" s="754"/>
      <c r="HA961" s="756" t="s">
        <v>397</v>
      </c>
      <c r="HB961" s="756" t="s">
        <v>397</v>
      </c>
      <c r="HC961" s="756" t="s">
        <v>397</v>
      </c>
      <c r="HD961" s="756" t="s">
        <v>397</v>
      </c>
      <c r="HE961" s="756" t="s">
        <v>397</v>
      </c>
      <c r="HF961" s="756" t="s">
        <v>397</v>
      </c>
      <c r="HG961" s="756" t="s">
        <v>397</v>
      </c>
      <c r="HH961" s="756" t="s">
        <v>397</v>
      </c>
      <c r="HI961" s="756" t="s">
        <v>397</v>
      </c>
      <c r="HJ961" s="756" t="s">
        <v>397</v>
      </c>
      <c r="HK961"/>
      <c r="HL961"/>
      <c r="HM961"/>
      <c r="HN961" s="756" t="str">
        <f t="shared" si="31"/>
        <v>AUTO PRINT</v>
      </c>
      <c r="HO961"/>
      <c r="HP961" s="757" t="s">
        <v>572</v>
      </c>
      <c r="HQ961" s="757" t="s">
        <v>572</v>
      </c>
      <c r="HR961" s="757" t="s">
        <v>572</v>
      </c>
      <c r="HS961"/>
      <c r="HW961" s="758"/>
      <c r="HX961"/>
      <c r="HY961" s="759" t="s">
        <v>3367</v>
      </c>
      <c r="HZ961" s="759" t="s">
        <v>3367</v>
      </c>
      <c r="IA961" s="759" t="s">
        <v>572</v>
      </c>
      <c r="IC961" s="760" t="s">
        <v>3368</v>
      </c>
      <c r="ID961" s="760" t="s">
        <v>3368</v>
      </c>
      <c r="IE961" s="760" t="s">
        <v>397</v>
      </c>
      <c r="IF961" s="761" t="s">
        <v>572</v>
      </c>
      <c r="IG961" s="619" t="str">
        <f t="shared" si="32"/>
        <v>AUTO PRINTING</v>
      </c>
      <c r="II961" s="761" t="s">
        <v>572</v>
      </c>
      <c r="IK961" s="761" t="str">
        <f>IFERROR(VLOOKUP($M961,#REF!,13,0),"IN HOUSE (MANUAL)")</f>
        <v>IN HOUSE (MANUAL)</v>
      </c>
      <c r="IM961" s="760" t="s">
        <v>572</v>
      </c>
      <c r="IN961" s="760" t="s">
        <v>572</v>
      </c>
      <c r="IO961" s="760" t="s">
        <v>572</v>
      </c>
      <c r="IQ961" s="760" t="s">
        <v>572</v>
      </c>
      <c r="IR961" s="760" t="s">
        <v>572</v>
      </c>
      <c r="IT961" s="760" t="s">
        <v>572</v>
      </c>
      <c r="IV961" s="760" t="s">
        <v>572</v>
      </c>
      <c r="IW961" s="760" t="s">
        <v>572</v>
      </c>
      <c r="IY961" s="760" t="s">
        <v>572</v>
      </c>
      <c r="IZ961" s="760" t="s">
        <v>572</v>
      </c>
      <c r="JB961" s="760" t="s">
        <v>572</v>
      </c>
      <c r="JC961" s="760" t="s">
        <v>572</v>
      </c>
      <c r="JE961" s="760" t="s">
        <v>572</v>
      </c>
      <c r="JF961" s="760" t="s">
        <v>572</v>
      </c>
    </row>
    <row r="962" spans="1:266" ht="17.25" customHeight="1" x14ac:dyDescent="0.35">
      <c r="A962" s="618" t="s">
        <v>2037</v>
      </c>
      <c r="B962" s="730">
        <v>84</v>
      </c>
      <c r="C962" s="730" t="s">
        <v>1915</v>
      </c>
      <c r="D962" s="730" t="s">
        <v>1915</v>
      </c>
      <c r="E962" s="730">
        <v>16</v>
      </c>
      <c r="F962" s="731" t="s">
        <v>2030</v>
      </c>
      <c r="G962" s="732">
        <v>1</v>
      </c>
      <c r="H962" s="733">
        <v>46232</v>
      </c>
      <c r="I962" s="730">
        <v>39</v>
      </c>
      <c r="J962" s="730" t="s">
        <v>308</v>
      </c>
      <c r="K962" s="730">
        <v>41</v>
      </c>
      <c r="L962" s="730" t="s">
        <v>2038</v>
      </c>
      <c r="M962" s="772" t="s">
        <v>2037</v>
      </c>
      <c r="N962" s="772" t="s">
        <v>390</v>
      </c>
      <c r="O962" s="772" t="s">
        <v>390</v>
      </c>
      <c r="P962" s="772" t="s">
        <v>390</v>
      </c>
      <c r="Q962" s="772">
        <v>0</v>
      </c>
      <c r="R962" s="772">
        <v>880</v>
      </c>
      <c r="S962" s="772" t="s">
        <v>308</v>
      </c>
      <c r="T962" s="772" t="s">
        <v>1943</v>
      </c>
      <c r="U962" s="772">
        <v>880</v>
      </c>
      <c r="V962" s="772" t="s">
        <v>308</v>
      </c>
      <c r="W962" s="772" t="s">
        <v>218</v>
      </c>
      <c r="X962" s="773">
        <v>330</v>
      </c>
      <c r="Y962" s="772"/>
      <c r="Z962" s="774"/>
      <c r="AA962" s="772" t="s">
        <v>32</v>
      </c>
      <c r="AB962" s="772" t="s">
        <v>569</v>
      </c>
      <c r="AC962" s="772" t="s">
        <v>608</v>
      </c>
      <c r="AD962" s="772">
        <v>330</v>
      </c>
      <c r="AE962" s="775">
        <v>330</v>
      </c>
      <c r="AF962" s="776">
        <v>46276</v>
      </c>
      <c r="AG962" s="777" t="s">
        <v>1944</v>
      </c>
      <c r="AH962" s="641" t="s">
        <v>389</v>
      </c>
      <c r="AI962" s="777" t="s">
        <v>308</v>
      </c>
      <c r="AJ962" s="778">
        <v>22</v>
      </c>
      <c r="AK962" s="779"/>
      <c r="AL962" s="778"/>
      <c r="AM962" s="780">
        <v>330</v>
      </c>
      <c r="AN962" s="780"/>
      <c r="AO962" s="780"/>
      <c r="AP962" s="780">
        <v>0</v>
      </c>
      <c r="AQ962" s="780">
        <v>330</v>
      </c>
      <c r="AR962" s="780">
        <v>330</v>
      </c>
      <c r="AS962" s="780"/>
      <c r="AT962" s="780"/>
      <c r="AU962" s="780"/>
      <c r="AV962" s="780"/>
      <c r="AW962" s="780"/>
      <c r="AX962" s="780"/>
      <c r="AY962" s="780"/>
      <c r="AZ962" s="780"/>
      <c r="BA962" s="780"/>
      <c r="BB962" s="780">
        <v>0</v>
      </c>
      <c r="BC962" s="780">
        <v>0</v>
      </c>
      <c r="BD962" s="780">
        <v>0</v>
      </c>
      <c r="BE962" s="780">
        <v>0</v>
      </c>
      <c r="BF962" s="780">
        <v>330</v>
      </c>
      <c r="BG962" s="780">
        <v>0</v>
      </c>
      <c r="BH962" s="780">
        <v>0</v>
      </c>
      <c r="BI962" s="780">
        <v>330</v>
      </c>
      <c r="BJ962" s="780"/>
      <c r="BK962" s="780">
        <v>330</v>
      </c>
      <c r="BL962" s="780">
        <v>330</v>
      </c>
      <c r="BM962" s="780">
        <v>330</v>
      </c>
      <c r="BN962" s="780" t="s">
        <v>308</v>
      </c>
      <c r="BO962" s="780" t="s">
        <v>308</v>
      </c>
      <c r="BP962" s="780" t="s">
        <v>308</v>
      </c>
      <c r="BQ962" s="780" t="s">
        <v>308</v>
      </c>
      <c r="BR962" s="780">
        <v>330</v>
      </c>
      <c r="BS962" s="780">
        <v>330</v>
      </c>
      <c r="BT962" s="780"/>
      <c r="BU962" s="780">
        <v>330</v>
      </c>
      <c r="BV962" s="780">
        <v>330</v>
      </c>
      <c r="BW962" s="780">
        <v>330</v>
      </c>
      <c r="BX962" s="780">
        <v>330</v>
      </c>
      <c r="BY962" s="780">
        <v>20</v>
      </c>
      <c r="BZ962" s="780">
        <v>330</v>
      </c>
      <c r="CA962" s="780"/>
      <c r="CB962" s="780"/>
      <c r="CC962" s="780"/>
      <c r="CD962" s="780"/>
      <c r="CE962" s="780"/>
      <c r="CF962" s="780"/>
      <c r="CG962" s="780"/>
      <c r="CH962" s="780"/>
      <c r="CI962" s="780"/>
      <c r="CJ962" s="780"/>
      <c r="CK962" s="773">
        <v>55</v>
      </c>
      <c r="CL962" s="773">
        <v>330</v>
      </c>
      <c r="CM962" s="773" t="s">
        <v>397</v>
      </c>
      <c r="CN962" s="773" t="s">
        <v>397</v>
      </c>
      <c r="CO962" s="773">
        <v>330</v>
      </c>
      <c r="CP962" s="773">
        <v>330</v>
      </c>
      <c r="CQ962" s="773">
        <v>330</v>
      </c>
      <c r="CR962" s="772">
        <v>330</v>
      </c>
      <c r="CS962" s="781"/>
      <c r="CT962" s="782" t="s">
        <v>308</v>
      </c>
      <c r="CU962" s="866" t="s">
        <v>308</v>
      </c>
      <c r="CV962" s="774"/>
      <c r="CW962" s="774"/>
      <c r="CX962" s="782">
        <v>46288</v>
      </c>
      <c r="CY962" s="784" t="s">
        <v>887</v>
      </c>
      <c r="CZ962" s="784">
        <v>0</v>
      </c>
      <c r="DA962" s="785">
        <v>46254</v>
      </c>
      <c r="DB962" s="785" t="s">
        <v>615</v>
      </c>
      <c r="DC962" s="785" t="s">
        <v>2032</v>
      </c>
      <c r="DD962" s="785" t="s">
        <v>397</v>
      </c>
      <c r="DE962" s="785">
        <v>46276</v>
      </c>
      <c r="DF962" s="785">
        <v>46276</v>
      </c>
      <c r="DG962" s="785" t="s">
        <v>390</v>
      </c>
      <c r="DH962" s="786">
        <v>0</v>
      </c>
      <c r="DI962" s="774" t="s">
        <v>397</v>
      </c>
      <c r="DJ962" s="774">
        <v>46272</v>
      </c>
      <c r="DK962" s="774">
        <v>46272</v>
      </c>
      <c r="DL962" s="774">
        <v>46272</v>
      </c>
      <c r="DM962" s="774">
        <v>46279</v>
      </c>
      <c r="DN962" s="774">
        <v>46279</v>
      </c>
      <c r="DO962" s="787">
        <v>0</v>
      </c>
      <c r="DP962" s="774">
        <v>46304</v>
      </c>
      <c r="DQ962" s="776">
        <v>46304</v>
      </c>
      <c r="DR962" s="774">
        <v>46304</v>
      </c>
      <c r="DS962" s="786">
        <v>46304</v>
      </c>
      <c r="DT962" s="752">
        <v>46304</v>
      </c>
      <c r="DU962" s="753">
        <v>-15</v>
      </c>
      <c r="DV962" s="753" t="s">
        <v>308</v>
      </c>
      <c r="DW962" s="754">
        <v>46289</v>
      </c>
      <c r="DX962" s="755">
        <v>46289</v>
      </c>
      <c r="DY962" s="754" t="e">
        <v>#VALUE!</v>
      </c>
      <c r="DZ962" s="754" t="e">
        <v>#VALUE!</v>
      </c>
      <c r="EA962" s="754"/>
      <c r="EB962" s="754"/>
      <c r="HA962" s="756" t="s">
        <v>397</v>
      </c>
      <c r="HB962" s="756" t="s">
        <v>397</v>
      </c>
      <c r="HC962" s="756" t="s">
        <v>397</v>
      </c>
      <c r="HD962" s="756" t="s">
        <v>397</v>
      </c>
      <c r="HE962" s="756" t="s">
        <v>397</v>
      </c>
      <c r="HF962" s="756" t="s">
        <v>397</v>
      </c>
      <c r="HG962" s="756" t="s">
        <v>397</v>
      </c>
      <c r="HH962" s="756" t="s">
        <v>397</v>
      </c>
      <c r="HI962" s="756" t="s">
        <v>397</v>
      </c>
      <c r="HJ962" s="756" t="s">
        <v>397</v>
      </c>
      <c r="HK962"/>
      <c r="HL962"/>
      <c r="HM962"/>
      <c r="HN962" s="756" t="str">
        <f t="shared" si="31"/>
        <v>AUTO PRINT</v>
      </c>
      <c r="HO962"/>
      <c r="HP962" s="757" t="s">
        <v>572</v>
      </c>
      <c r="HQ962" s="757" t="s">
        <v>572</v>
      </c>
      <c r="HR962" s="757" t="s">
        <v>572</v>
      </c>
      <c r="HS962"/>
      <c r="HW962" s="758"/>
      <c r="HX962"/>
      <c r="HY962" s="759" t="s">
        <v>3367</v>
      </c>
      <c r="HZ962" s="759" t="s">
        <v>3367</v>
      </c>
      <c r="IA962" s="759" t="s">
        <v>572</v>
      </c>
      <c r="IC962" s="760" t="s">
        <v>3368</v>
      </c>
      <c r="ID962" s="760" t="s">
        <v>3368</v>
      </c>
      <c r="IE962" s="760" t="s">
        <v>397</v>
      </c>
      <c r="IF962" s="761" t="s">
        <v>572</v>
      </c>
      <c r="IG962" s="619" t="str">
        <f t="shared" si="32"/>
        <v>AUTO PRINTING</v>
      </c>
      <c r="II962" s="761" t="s">
        <v>572</v>
      </c>
      <c r="IK962" s="761" t="str">
        <f>IFERROR(VLOOKUP($M962,#REF!,13,0),"IN HOUSE (MANUAL)")</f>
        <v>IN HOUSE (MANUAL)</v>
      </c>
      <c r="IM962" s="760" t="s">
        <v>572</v>
      </c>
      <c r="IN962" s="760" t="s">
        <v>572</v>
      </c>
      <c r="IO962" s="760" t="s">
        <v>572</v>
      </c>
      <c r="IQ962" s="760" t="s">
        <v>572</v>
      </c>
      <c r="IR962" s="760" t="s">
        <v>572</v>
      </c>
      <c r="IT962" s="760" t="s">
        <v>572</v>
      </c>
      <c r="IV962" s="760" t="s">
        <v>572</v>
      </c>
      <c r="IW962" s="760" t="s">
        <v>572</v>
      </c>
      <c r="IY962" s="760" t="s">
        <v>572</v>
      </c>
      <c r="IZ962" s="760" t="s">
        <v>572</v>
      </c>
      <c r="JB962" s="760" t="s">
        <v>572</v>
      </c>
      <c r="JC962" s="760" t="s">
        <v>572</v>
      </c>
      <c r="JE962" s="760" t="s">
        <v>572</v>
      </c>
      <c r="JF962" s="760" t="s">
        <v>572</v>
      </c>
    </row>
    <row r="963" spans="1:266" ht="17.25" customHeight="1" x14ac:dyDescent="0.35">
      <c r="A963" s="618" t="s">
        <v>2039</v>
      </c>
      <c r="B963" s="730">
        <v>85</v>
      </c>
      <c r="C963" s="730" t="s">
        <v>1915</v>
      </c>
      <c r="D963" s="730" t="s">
        <v>1915</v>
      </c>
      <c r="E963" s="730">
        <v>16</v>
      </c>
      <c r="F963" s="731" t="s">
        <v>574</v>
      </c>
      <c r="G963" s="732">
        <v>1</v>
      </c>
      <c r="H963" s="733">
        <v>46232</v>
      </c>
      <c r="I963" s="730">
        <v>39</v>
      </c>
      <c r="J963" s="730" t="s">
        <v>308</v>
      </c>
      <c r="K963" s="730">
        <v>41</v>
      </c>
      <c r="L963" s="730" t="s">
        <v>2040</v>
      </c>
      <c r="M963" s="772" t="s">
        <v>2039</v>
      </c>
      <c r="N963" s="868" t="s">
        <v>390</v>
      </c>
      <c r="O963" s="868" t="s">
        <v>390</v>
      </c>
      <c r="P963" s="868" t="s">
        <v>390</v>
      </c>
      <c r="Q963" s="868">
        <v>0</v>
      </c>
      <c r="R963" s="772">
        <v>880</v>
      </c>
      <c r="S963" s="772" t="s">
        <v>308</v>
      </c>
      <c r="T963" s="772" t="s">
        <v>1943</v>
      </c>
      <c r="U963" s="772">
        <v>880</v>
      </c>
      <c r="V963" s="772" t="s">
        <v>308</v>
      </c>
      <c r="W963" s="772" t="s">
        <v>218</v>
      </c>
      <c r="X963" s="773">
        <v>366</v>
      </c>
      <c r="Y963" s="772"/>
      <c r="Z963" s="774"/>
      <c r="AA963" s="772" t="s">
        <v>32</v>
      </c>
      <c r="AB963" s="772" t="s">
        <v>569</v>
      </c>
      <c r="AC963" s="772" t="s">
        <v>608</v>
      </c>
      <c r="AD963" s="772">
        <v>366</v>
      </c>
      <c r="AE963" s="864">
        <v>366</v>
      </c>
      <c r="AF963" s="774">
        <v>46276</v>
      </c>
      <c r="AG963" s="777" t="s">
        <v>1944</v>
      </c>
      <c r="AH963" s="641" t="s">
        <v>389</v>
      </c>
      <c r="AI963" s="777" t="s">
        <v>308</v>
      </c>
      <c r="AJ963" s="778">
        <v>23</v>
      </c>
      <c r="AK963" s="779"/>
      <c r="AL963" s="778"/>
      <c r="AM963" s="780">
        <v>366</v>
      </c>
      <c r="AN963" s="780"/>
      <c r="AO963" s="780"/>
      <c r="AP963" s="780">
        <v>126</v>
      </c>
      <c r="AQ963" s="780">
        <v>366</v>
      </c>
      <c r="AR963" s="780">
        <v>366</v>
      </c>
      <c r="AS963" s="780"/>
      <c r="AT963" s="780"/>
      <c r="AU963" s="780"/>
      <c r="AV963" s="780"/>
      <c r="AW963" s="780"/>
      <c r="AX963" s="780"/>
      <c r="AY963" s="780"/>
      <c r="AZ963" s="780"/>
      <c r="BA963" s="780"/>
      <c r="BB963" s="780">
        <v>0</v>
      </c>
      <c r="BC963" s="780">
        <v>0</v>
      </c>
      <c r="BD963" s="780">
        <v>0</v>
      </c>
      <c r="BE963" s="780">
        <v>0</v>
      </c>
      <c r="BF963" s="780">
        <v>366</v>
      </c>
      <c r="BG963" s="780">
        <v>0</v>
      </c>
      <c r="BH963" s="780">
        <v>0</v>
      </c>
      <c r="BI963" s="780">
        <v>366</v>
      </c>
      <c r="BJ963" s="780"/>
      <c r="BK963" s="780">
        <v>366</v>
      </c>
      <c r="BL963" s="780">
        <v>366</v>
      </c>
      <c r="BM963" s="780">
        <v>366</v>
      </c>
      <c r="BN963" s="780" t="s">
        <v>308</v>
      </c>
      <c r="BO963" s="780" t="s">
        <v>308</v>
      </c>
      <c r="BP963" s="780" t="s">
        <v>308</v>
      </c>
      <c r="BQ963" s="780" t="s">
        <v>308</v>
      </c>
      <c r="BR963" s="780">
        <v>366</v>
      </c>
      <c r="BS963" s="780">
        <v>366</v>
      </c>
      <c r="BT963" s="780"/>
      <c r="BU963" s="780">
        <v>366</v>
      </c>
      <c r="BV963" s="780">
        <v>366</v>
      </c>
      <c r="BW963" s="780">
        <v>366</v>
      </c>
      <c r="BX963" s="780">
        <v>366</v>
      </c>
      <c r="BY963" s="780">
        <v>121</v>
      </c>
      <c r="BZ963" s="780">
        <v>366</v>
      </c>
      <c r="CA963" s="780"/>
      <c r="CB963" s="780"/>
      <c r="CC963" s="780"/>
      <c r="CD963" s="780"/>
      <c r="CE963" s="780"/>
      <c r="CF963" s="780"/>
      <c r="CG963" s="780"/>
      <c r="CH963" s="780"/>
      <c r="CI963" s="780"/>
      <c r="CJ963" s="780"/>
      <c r="CK963" s="773">
        <v>44</v>
      </c>
      <c r="CL963" s="773">
        <v>366</v>
      </c>
      <c r="CM963" s="773" t="s">
        <v>397</v>
      </c>
      <c r="CN963" s="867" t="s">
        <v>397</v>
      </c>
      <c r="CO963" s="867">
        <v>366</v>
      </c>
      <c r="CP963" s="867">
        <v>366</v>
      </c>
      <c r="CQ963" s="773">
        <v>366</v>
      </c>
      <c r="CR963" s="772">
        <v>366</v>
      </c>
      <c r="CS963" s="781"/>
      <c r="CT963" s="782" t="s">
        <v>308</v>
      </c>
      <c r="CU963" s="866" t="s">
        <v>308</v>
      </c>
      <c r="CV963" s="774"/>
      <c r="CW963" s="774"/>
      <c r="CX963" s="865">
        <v>46288</v>
      </c>
      <c r="CY963" s="784" t="s">
        <v>887</v>
      </c>
      <c r="CZ963" s="784">
        <v>0</v>
      </c>
      <c r="DA963" s="785">
        <v>46254</v>
      </c>
      <c r="DB963" s="785" t="s">
        <v>615</v>
      </c>
      <c r="DC963" s="785" t="s">
        <v>2032</v>
      </c>
      <c r="DD963" s="785" t="s">
        <v>397</v>
      </c>
      <c r="DE963" s="785">
        <v>46276</v>
      </c>
      <c r="DF963" s="785">
        <v>46276</v>
      </c>
      <c r="DG963" s="785" t="s">
        <v>390</v>
      </c>
      <c r="DH963" s="786">
        <v>0</v>
      </c>
      <c r="DI963" s="774" t="s">
        <v>397</v>
      </c>
      <c r="DJ963" s="774">
        <v>46272</v>
      </c>
      <c r="DK963" s="774">
        <v>46272</v>
      </c>
      <c r="DL963" s="774">
        <v>46272</v>
      </c>
      <c r="DM963" s="774">
        <v>46280</v>
      </c>
      <c r="DN963" s="774">
        <v>46280</v>
      </c>
      <c r="DO963" s="787">
        <v>0</v>
      </c>
      <c r="DP963" s="774">
        <v>46304</v>
      </c>
      <c r="DQ963" s="774">
        <v>46304</v>
      </c>
      <c r="DR963" s="774">
        <v>46304</v>
      </c>
      <c r="DS963" s="786">
        <v>46304</v>
      </c>
      <c r="DT963" s="752">
        <v>46304</v>
      </c>
      <c r="DU963" s="753">
        <v>-14</v>
      </c>
      <c r="DV963" s="753" t="s">
        <v>308</v>
      </c>
      <c r="DW963" s="754">
        <v>46289</v>
      </c>
      <c r="DX963" s="755">
        <v>46290</v>
      </c>
      <c r="DY963" s="754" t="e">
        <v>#VALUE!</v>
      </c>
      <c r="DZ963" s="754" t="e">
        <v>#VALUE!</v>
      </c>
      <c r="EA963" s="754"/>
      <c r="EB963" s="754"/>
      <c r="HA963" s="756" t="s">
        <v>397</v>
      </c>
      <c r="HB963" s="756" t="s">
        <v>397</v>
      </c>
      <c r="HC963" s="756" t="s">
        <v>397</v>
      </c>
      <c r="HD963" s="756" t="s">
        <v>397</v>
      </c>
      <c r="HE963" s="756" t="s">
        <v>397</v>
      </c>
      <c r="HF963" s="756" t="s">
        <v>397</v>
      </c>
      <c r="HG963" s="756" t="s">
        <v>397</v>
      </c>
      <c r="HH963" s="756" t="s">
        <v>397</v>
      </c>
      <c r="HI963" s="756" t="s">
        <v>397</v>
      </c>
      <c r="HJ963" s="756" t="s">
        <v>397</v>
      </c>
      <c r="HK963"/>
      <c r="HL963"/>
      <c r="HM963"/>
      <c r="HN963" s="756" t="str">
        <f t="shared" si="31"/>
        <v>AUTO PRINT</v>
      </c>
      <c r="HO963"/>
      <c r="HP963" s="757" t="s">
        <v>572</v>
      </c>
      <c r="HQ963" s="757" t="s">
        <v>572</v>
      </c>
      <c r="HR963" s="757" t="s">
        <v>572</v>
      </c>
      <c r="HS963"/>
      <c r="HW963" s="758"/>
      <c r="HX963"/>
      <c r="HY963" s="759" t="s">
        <v>3367</v>
      </c>
      <c r="HZ963" s="759" t="s">
        <v>3367</v>
      </c>
      <c r="IA963" s="759" t="s">
        <v>572</v>
      </c>
      <c r="IC963" s="760" t="s">
        <v>3368</v>
      </c>
      <c r="ID963" s="760" t="s">
        <v>3368</v>
      </c>
      <c r="IE963" s="760" t="s">
        <v>397</v>
      </c>
      <c r="IF963" s="761" t="s">
        <v>572</v>
      </c>
      <c r="IG963" s="619" t="str">
        <f t="shared" si="32"/>
        <v>AUTO PRINTING</v>
      </c>
      <c r="II963" s="761" t="s">
        <v>572</v>
      </c>
      <c r="IK963" s="761" t="str">
        <f>IFERROR(VLOOKUP($M963,#REF!,13,0),"IN HOUSE (MANUAL)")</f>
        <v>IN HOUSE (MANUAL)</v>
      </c>
      <c r="IM963" s="760" t="s">
        <v>572</v>
      </c>
      <c r="IN963" s="760" t="s">
        <v>572</v>
      </c>
      <c r="IO963" s="760" t="s">
        <v>572</v>
      </c>
      <c r="IQ963" s="760" t="s">
        <v>572</v>
      </c>
      <c r="IR963" s="760" t="s">
        <v>572</v>
      </c>
      <c r="IT963" s="760" t="s">
        <v>572</v>
      </c>
      <c r="IV963" s="760" t="s">
        <v>572</v>
      </c>
      <c r="IW963" s="760" t="s">
        <v>572</v>
      </c>
      <c r="IY963" s="760" t="s">
        <v>572</v>
      </c>
      <c r="IZ963" s="760" t="s">
        <v>572</v>
      </c>
      <c r="JB963" s="760" t="s">
        <v>572</v>
      </c>
      <c r="JC963" s="760" t="s">
        <v>572</v>
      </c>
      <c r="JE963" s="760" t="s">
        <v>572</v>
      </c>
      <c r="JF963" s="760" t="s">
        <v>572</v>
      </c>
    </row>
    <row r="964" spans="1:266" ht="17.25" customHeight="1" x14ac:dyDescent="0.35">
      <c r="A964" s="618" t="s">
        <v>2041</v>
      </c>
      <c r="B964" s="730">
        <v>86</v>
      </c>
      <c r="C964" s="730" t="s">
        <v>1915</v>
      </c>
      <c r="D964" s="730" t="s">
        <v>1915</v>
      </c>
      <c r="E964" s="730">
        <v>16</v>
      </c>
      <c r="F964" s="731" t="s">
        <v>1312</v>
      </c>
      <c r="G964" s="732">
        <v>1</v>
      </c>
      <c r="H964" s="733">
        <v>46232</v>
      </c>
      <c r="I964" s="730">
        <v>40</v>
      </c>
      <c r="J964" s="730" t="s">
        <v>308</v>
      </c>
      <c r="K964" s="730">
        <v>41</v>
      </c>
      <c r="L964" s="730" t="s">
        <v>2042</v>
      </c>
      <c r="M964" s="868" t="s">
        <v>2041</v>
      </c>
      <c r="N964" s="868" t="s">
        <v>390</v>
      </c>
      <c r="O964" s="868" t="s">
        <v>390</v>
      </c>
      <c r="P964" s="868" t="s">
        <v>390</v>
      </c>
      <c r="Q964" s="868">
        <v>0</v>
      </c>
      <c r="R964" s="868">
        <v>880</v>
      </c>
      <c r="S964" s="868" t="s">
        <v>308</v>
      </c>
      <c r="T964" s="868" t="s">
        <v>1943</v>
      </c>
      <c r="U964" s="868">
        <v>880</v>
      </c>
      <c r="V964" s="868" t="s">
        <v>308</v>
      </c>
      <c r="W964" s="868" t="s">
        <v>218</v>
      </c>
      <c r="X964" s="867">
        <v>2268</v>
      </c>
      <c r="Y964" s="868"/>
      <c r="Z964" s="776"/>
      <c r="AA964" s="868" t="s">
        <v>32</v>
      </c>
      <c r="AB964" s="868" t="s">
        <v>569</v>
      </c>
      <c r="AC964" s="868" t="s">
        <v>608</v>
      </c>
      <c r="AD964" s="868">
        <v>2268</v>
      </c>
      <c r="AE964" s="775">
        <v>2268</v>
      </c>
      <c r="AF964" s="776">
        <v>46276</v>
      </c>
      <c r="AG964" s="777" t="s">
        <v>1944</v>
      </c>
      <c r="AH964" s="641" t="s">
        <v>389</v>
      </c>
      <c r="AI964" s="777" t="s">
        <v>308</v>
      </c>
      <c r="AJ964" s="778">
        <v>24</v>
      </c>
      <c r="AK964" s="779"/>
      <c r="AL964" s="778"/>
      <c r="AM964" s="780">
        <v>2268</v>
      </c>
      <c r="AN964" s="780"/>
      <c r="AO964" s="780"/>
      <c r="AP964" s="780">
        <v>0</v>
      </c>
      <c r="AQ964" s="780">
        <v>2268</v>
      </c>
      <c r="AR964" s="780">
        <v>2268</v>
      </c>
      <c r="AS964" s="780"/>
      <c r="AT964" s="780"/>
      <c r="AU964" s="780"/>
      <c r="AV964" s="780"/>
      <c r="AW964" s="780"/>
      <c r="AX964" s="780"/>
      <c r="AY964" s="780"/>
      <c r="AZ964" s="780"/>
      <c r="BA964" s="780"/>
      <c r="BB964" s="780">
        <v>0</v>
      </c>
      <c r="BC964" s="780">
        <v>0</v>
      </c>
      <c r="BD964" s="780">
        <v>0</v>
      </c>
      <c r="BE964" s="780">
        <v>0</v>
      </c>
      <c r="BF964" s="780">
        <v>2268</v>
      </c>
      <c r="BG964" s="780">
        <v>0</v>
      </c>
      <c r="BH964" s="780">
        <v>0</v>
      </c>
      <c r="BI964" s="780">
        <v>2268</v>
      </c>
      <c r="BJ964" s="780"/>
      <c r="BK964" s="780">
        <v>2268</v>
      </c>
      <c r="BL964" s="780">
        <v>2268</v>
      </c>
      <c r="BM964" s="780">
        <v>2268</v>
      </c>
      <c r="BN964" s="780" t="s">
        <v>308</v>
      </c>
      <c r="BO964" s="780" t="s">
        <v>308</v>
      </c>
      <c r="BP964" s="780" t="s">
        <v>308</v>
      </c>
      <c r="BQ964" s="780" t="s">
        <v>308</v>
      </c>
      <c r="BR964" s="780">
        <v>2268</v>
      </c>
      <c r="BS964" s="780">
        <v>2268</v>
      </c>
      <c r="BT964" s="780"/>
      <c r="BU964" s="780">
        <v>2268</v>
      </c>
      <c r="BV964" s="780">
        <v>2268</v>
      </c>
      <c r="BW964" s="780">
        <v>2268</v>
      </c>
      <c r="BX964" s="780">
        <v>2268</v>
      </c>
      <c r="BY964" s="780">
        <v>460</v>
      </c>
      <c r="BZ964" s="780">
        <v>2268</v>
      </c>
      <c r="CA964" s="780"/>
      <c r="CB964" s="780"/>
      <c r="CC964" s="780"/>
      <c r="CD964" s="780"/>
      <c r="CE964" s="780"/>
      <c r="CF964" s="780"/>
      <c r="CG964" s="780"/>
      <c r="CH964" s="780"/>
      <c r="CI964" s="780"/>
      <c r="CJ964" s="780"/>
      <c r="CK964" s="773">
        <v>1025</v>
      </c>
      <c r="CL964" s="773">
        <v>2268</v>
      </c>
      <c r="CM964" s="773" t="s">
        <v>397</v>
      </c>
      <c r="CN964" s="773" t="s">
        <v>397</v>
      </c>
      <c r="CO964" s="773">
        <v>2268</v>
      </c>
      <c r="CP964" s="773">
        <v>2268</v>
      </c>
      <c r="CQ964" s="773">
        <v>2268</v>
      </c>
      <c r="CR964" s="772">
        <v>2268</v>
      </c>
      <c r="CS964" s="869"/>
      <c r="CT964" s="782" t="s">
        <v>308</v>
      </c>
      <c r="CU964" s="866" t="s">
        <v>308</v>
      </c>
      <c r="CV964" s="776"/>
      <c r="CW964" s="776"/>
      <c r="CX964" s="782">
        <v>46288</v>
      </c>
      <c r="CY964" s="784" t="s">
        <v>887</v>
      </c>
      <c r="CZ964" s="784">
        <v>0</v>
      </c>
      <c r="DA964" s="785">
        <v>46254</v>
      </c>
      <c r="DB964" s="785" t="s">
        <v>615</v>
      </c>
      <c r="DC964" s="785" t="s">
        <v>2032</v>
      </c>
      <c r="DD964" s="785" t="s">
        <v>397</v>
      </c>
      <c r="DE964" s="871">
        <v>46276</v>
      </c>
      <c r="DF964" s="871">
        <v>46276</v>
      </c>
      <c r="DG964" s="871" t="s">
        <v>390</v>
      </c>
      <c r="DH964" s="872">
        <v>0</v>
      </c>
      <c r="DI964" s="776" t="s">
        <v>397</v>
      </c>
      <c r="DJ964" s="776">
        <v>46272</v>
      </c>
      <c r="DK964" s="776">
        <v>46272</v>
      </c>
      <c r="DL964" s="776">
        <v>46272</v>
      </c>
      <c r="DM964" s="776">
        <v>46280</v>
      </c>
      <c r="DN964" s="776">
        <v>46280</v>
      </c>
      <c r="DO964" s="873">
        <v>0</v>
      </c>
      <c r="DP964" s="776">
        <v>46304</v>
      </c>
      <c r="DQ964" s="776">
        <v>46304</v>
      </c>
      <c r="DR964" s="776">
        <v>46304</v>
      </c>
      <c r="DS964" s="872">
        <v>46304</v>
      </c>
      <c r="DT964" s="752">
        <v>46304</v>
      </c>
      <c r="DU964" s="753">
        <v>-9</v>
      </c>
      <c r="DV964" s="753" t="s">
        <v>308</v>
      </c>
      <c r="DW964" s="754">
        <v>46290</v>
      </c>
      <c r="DX964" s="755">
        <v>46295</v>
      </c>
      <c r="DY964" s="754" t="e">
        <v>#VALUE!</v>
      </c>
      <c r="DZ964" s="754" t="e">
        <v>#VALUE!</v>
      </c>
      <c r="EA964" s="754"/>
      <c r="EB964" s="754"/>
      <c r="HA964" s="756" t="s">
        <v>397</v>
      </c>
      <c r="HB964" s="756" t="s">
        <v>397</v>
      </c>
      <c r="HC964" s="756" t="s">
        <v>397</v>
      </c>
      <c r="HD964" s="756" t="s">
        <v>397</v>
      </c>
      <c r="HE964" s="756" t="s">
        <v>397</v>
      </c>
      <c r="HF964" s="756" t="s">
        <v>397</v>
      </c>
      <c r="HG964" s="756" t="s">
        <v>397</v>
      </c>
      <c r="HH964" s="756" t="s">
        <v>397</v>
      </c>
      <c r="HI964" s="756" t="s">
        <v>397</v>
      </c>
      <c r="HJ964" s="756" t="s">
        <v>397</v>
      </c>
      <c r="HK964"/>
      <c r="HL964"/>
      <c r="HM964"/>
      <c r="HN964" s="756" t="str">
        <f t="shared" si="31"/>
        <v>AUTO PRINT</v>
      </c>
      <c r="HO964"/>
      <c r="HP964" s="757" t="s">
        <v>572</v>
      </c>
      <c r="HQ964" s="757" t="s">
        <v>572</v>
      </c>
      <c r="HR964" s="757" t="s">
        <v>572</v>
      </c>
      <c r="HS964"/>
      <c r="HW964" s="758"/>
      <c r="HX964"/>
      <c r="HY964" s="759" t="s">
        <v>3367</v>
      </c>
      <c r="HZ964" s="759" t="s">
        <v>3367</v>
      </c>
      <c r="IA964" s="759" t="s">
        <v>572</v>
      </c>
      <c r="IC964" s="760" t="s">
        <v>3368</v>
      </c>
      <c r="ID964" s="760" t="s">
        <v>3368</v>
      </c>
      <c r="IE964" s="760" t="s">
        <v>397</v>
      </c>
      <c r="IF964" s="761" t="s">
        <v>572</v>
      </c>
      <c r="IG964" s="619" t="str">
        <f t="shared" si="32"/>
        <v>AUTO PRINTING</v>
      </c>
      <c r="II964" s="761" t="s">
        <v>572</v>
      </c>
      <c r="IK964" s="761" t="str">
        <f>IFERROR(VLOOKUP($M964,#REF!,13,0),"IN HOUSE (MANUAL)")</f>
        <v>IN HOUSE (MANUAL)</v>
      </c>
      <c r="IM964" s="760" t="s">
        <v>572</v>
      </c>
      <c r="IN964" s="760" t="s">
        <v>572</v>
      </c>
      <c r="IO964" s="760" t="s">
        <v>572</v>
      </c>
      <c r="IQ964" s="760" t="s">
        <v>572</v>
      </c>
      <c r="IR964" s="760" t="s">
        <v>572</v>
      </c>
      <c r="IT964" s="760" t="s">
        <v>572</v>
      </c>
      <c r="IV964" s="760" t="s">
        <v>572</v>
      </c>
      <c r="IW964" s="760" t="s">
        <v>572</v>
      </c>
      <c r="IY964" s="760" t="s">
        <v>572</v>
      </c>
      <c r="IZ964" s="760" t="s">
        <v>572</v>
      </c>
      <c r="JB964" s="760" t="s">
        <v>572</v>
      </c>
      <c r="JC964" s="760" t="s">
        <v>572</v>
      </c>
      <c r="JE964" s="760" t="s">
        <v>572</v>
      </c>
      <c r="JF964" s="760" t="s">
        <v>572</v>
      </c>
    </row>
    <row r="965" spans="1:266" ht="17.25" customHeight="1" x14ac:dyDescent="0.35">
      <c r="A965" s="618" t="s">
        <v>1972</v>
      </c>
      <c r="B965" s="730">
        <v>87</v>
      </c>
      <c r="C965" s="730" t="s">
        <v>1920</v>
      </c>
      <c r="D965" s="730" t="s">
        <v>1920</v>
      </c>
      <c r="E965" s="730">
        <v>16</v>
      </c>
      <c r="F965" s="731" t="s">
        <v>1973</v>
      </c>
      <c r="G965" s="732">
        <v>2</v>
      </c>
      <c r="H965" s="733">
        <v>46232</v>
      </c>
      <c r="I965" s="730">
        <v>41</v>
      </c>
      <c r="J965" s="730" t="s">
        <v>308</v>
      </c>
      <c r="K965" s="730">
        <v>42</v>
      </c>
      <c r="L965" s="730" t="s">
        <v>1974</v>
      </c>
      <c r="M965" s="772" t="s">
        <v>1972</v>
      </c>
      <c r="N965" s="772" t="s">
        <v>390</v>
      </c>
      <c r="O965" s="772" t="s">
        <v>390</v>
      </c>
      <c r="P965" s="772" t="s">
        <v>390</v>
      </c>
      <c r="Q965" s="772">
        <v>0</v>
      </c>
      <c r="R965" s="772">
        <v>880</v>
      </c>
      <c r="S965" s="772" t="s">
        <v>308</v>
      </c>
      <c r="T965" s="772" t="s">
        <v>1809</v>
      </c>
      <c r="U965" s="772">
        <v>880</v>
      </c>
      <c r="V965" s="772" t="s">
        <v>308</v>
      </c>
      <c r="W965" s="772" t="s">
        <v>218</v>
      </c>
      <c r="X965" s="932">
        <v>1692</v>
      </c>
      <c r="Y965" s="772"/>
      <c r="Z965" s="774"/>
      <c r="AA965" s="772" t="s">
        <v>32</v>
      </c>
      <c r="AB965" s="772" t="s">
        <v>569</v>
      </c>
      <c r="AC965" s="772" t="s">
        <v>589</v>
      </c>
      <c r="AD965" s="772">
        <v>3384</v>
      </c>
      <c r="AE965" s="775">
        <v>1692</v>
      </c>
      <c r="AF965" s="776">
        <v>46295</v>
      </c>
      <c r="AG965" s="777"/>
      <c r="AH965" s="777"/>
      <c r="AI965" s="777" t="s">
        <v>308</v>
      </c>
      <c r="AJ965" s="778">
        <v>25</v>
      </c>
      <c r="AK965" s="779"/>
      <c r="AL965" s="778"/>
      <c r="AM965" s="780">
        <v>1692</v>
      </c>
      <c r="AN965" s="780"/>
      <c r="AO965" s="780"/>
      <c r="AP965" s="780">
        <v>1692</v>
      </c>
      <c r="AQ965" s="780">
        <v>1692</v>
      </c>
      <c r="AR965" s="780">
        <v>1692</v>
      </c>
      <c r="AS965" s="780"/>
      <c r="AT965" s="780"/>
      <c r="AU965" s="780"/>
      <c r="AV965" s="780"/>
      <c r="AW965" s="780"/>
      <c r="AX965" s="780"/>
      <c r="AY965" s="780"/>
      <c r="AZ965" s="780"/>
      <c r="BA965" s="780"/>
      <c r="BB965" s="780">
        <v>0</v>
      </c>
      <c r="BC965" s="780">
        <v>0</v>
      </c>
      <c r="BD965" s="780">
        <v>0</v>
      </c>
      <c r="BE965" s="780">
        <v>0</v>
      </c>
      <c r="BF965" s="780">
        <v>3384</v>
      </c>
      <c r="BG965" s="780">
        <v>0</v>
      </c>
      <c r="BH965" s="780">
        <v>0</v>
      </c>
      <c r="BI965" s="780">
        <v>1692</v>
      </c>
      <c r="BJ965" s="780"/>
      <c r="BK965" s="780">
        <v>1692</v>
      </c>
      <c r="BL965" s="780">
        <v>1692</v>
      </c>
      <c r="BM965" s="780">
        <v>1692</v>
      </c>
      <c r="BN965" s="780" t="s">
        <v>308</v>
      </c>
      <c r="BO965" s="780" t="s">
        <v>308</v>
      </c>
      <c r="BP965" s="780" t="s">
        <v>308</v>
      </c>
      <c r="BQ965" s="780" t="s">
        <v>308</v>
      </c>
      <c r="BR965" s="780"/>
      <c r="BS965" s="780">
        <v>1692</v>
      </c>
      <c r="BT965" s="780"/>
      <c r="BU965" s="780">
        <v>1692</v>
      </c>
      <c r="BV965" s="780">
        <v>1692</v>
      </c>
      <c r="BW965" s="780">
        <v>1692</v>
      </c>
      <c r="BX965" s="780">
        <v>1692</v>
      </c>
      <c r="BY965" s="780">
        <v>1692</v>
      </c>
      <c r="BZ965" s="780">
        <v>1692</v>
      </c>
      <c r="CA965" s="780"/>
      <c r="CB965" s="780"/>
      <c r="CC965" s="780"/>
      <c r="CD965" s="780"/>
      <c r="CE965" s="780"/>
      <c r="CF965" s="780"/>
      <c r="CG965" s="780"/>
      <c r="CH965" s="780"/>
      <c r="CI965" s="780"/>
      <c r="CJ965" s="780"/>
      <c r="CK965" s="932">
        <v>241</v>
      </c>
      <c r="CL965" s="773">
        <v>1692</v>
      </c>
      <c r="CM965" s="773" t="s">
        <v>397</v>
      </c>
      <c r="CN965" s="773" t="s">
        <v>397</v>
      </c>
      <c r="CO965" s="773">
        <v>1692</v>
      </c>
      <c r="CP965" s="773">
        <v>1692</v>
      </c>
      <c r="CQ965" s="773">
        <v>3384</v>
      </c>
      <c r="CR965" s="772">
        <v>1692</v>
      </c>
      <c r="CS965" s="781"/>
      <c r="CT965" s="782" t="s">
        <v>308</v>
      </c>
      <c r="CU965" s="783" t="s">
        <v>308</v>
      </c>
      <c r="CV965" s="774"/>
      <c r="CW965" s="774"/>
      <c r="CX965" s="782">
        <v>46295</v>
      </c>
      <c r="CY965" s="784" t="s">
        <v>1493</v>
      </c>
      <c r="CZ965" s="784">
        <v>0</v>
      </c>
      <c r="DA965" s="785">
        <v>46265</v>
      </c>
      <c r="DB965" s="785" t="s">
        <v>615</v>
      </c>
      <c r="DC965" s="785" t="s">
        <v>1810</v>
      </c>
      <c r="DD965" s="785" t="s">
        <v>397</v>
      </c>
      <c r="DE965" s="785">
        <v>46295</v>
      </c>
      <c r="DF965" s="785">
        <v>46275</v>
      </c>
      <c r="DG965" s="785" t="s">
        <v>390</v>
      </c>
      <c r="DH965" s="786">
        <v>0</v>
      </c>
      <c r="DI965" s="774" t="s">
        <v>397</v>
      </c>
      <c r="DJ965" s="774">
        <v>46272</v>
      </c>
      <c r="DK965" s="774">
        <v>46272</v>
      </c>
      <c r="DL965" s="774">
        <v>46290</v>
      </c>
      <c r="DM965" s="774">
        <v>46290</v>
      </c>
      <c r="DN965" s="774">
        <v>46290</v>
      </c>
      <c r="DO965" s="804">
        <v>0</v>
      </c>
      <c r="DP965" s="774">
        <v>46311</v>
      </c>
      <c r="DQ965" s="776">
        <v>46311</v>
      </c>
      <c r="DR965" s="774">
        <v>46311</v>
      </c>
      <c r="DS965" s="786">
        <v>46311</v>
      </c>
      <c r="DT965" s="752">
        <v>46311</v>
      </c>
      <c r="DU965" s="753">
        <v>-11</v>
      </c>
      <c r="DV965" s="753" t="s">
        <v>308</v>
      </c>
      <c r="DW965" s="754">
        <v>46295</v>
      </c>
      <c r="DX965" s="755">
        <v>46300</v>
      </c>
      <c r="DY965" s="754" t="e">
        <v>#VALUE!</v>
      </c>
      <c r="DZ965" s="754" t="e">
        <v>#VALUE!</v>
      </c>
      <c r="EA965" s="754"/>
      <c r="EB965" s="754"/>
      <c r="HA965" s="756" t="s">
        <v>397</v>
      </c>
      <c r="HB965" s="756" t="s">
        <v>397</v>
      </c>
      <c r="HC965" s="756" t="s">
        <v>397</v>
      </c>
      <c r="HD965" s="756" t="s">
        <v>397</v>
      </c>
      <c r="HE965" s="756" t="s">
        <v>397</v>
      </c>
      <c r="HF965" s="756" t="s">
        <v>397</v>
      </c>
      <c r="HG965" s="756" t="s">
        <v>397</v>
      </c>
      <c r="HH965" s="756" t="s">
        <v>397</v>
      </c>
      <c r="HI965" s="756" t="s">
        <v>397</v>
      </c>
      <c r="HJ965" s="756" t="s">
        <v>397</v>
      </c>
      <c r="HK965"/>
      <c r="HL965"/>
      <c r="HM965"/>
      <c r="HN965" s="756" t="str">
        <f t="shared" si="31"/>
        <v>AUTO PRINT</v>
      </c>
      <c r="HO965"/>
      <c r="HP965" s="757" t="s">
        <v>572</v>
      </c>
      <c r="HQ965" s="757" t="s">
        <v>572</v>
      </c>
      <c r="HR965" s="757" t="s">
        <v>572</v>
      </c>
      <c r="HS965"/>
      <c r="HW965" s="758"/>
      <c r="HX965"/>
      <c r="HY965" s="759" t="s">
        <v>3367</v>
      </c>
      <c r="HZ965" s="759" t="s">
        <v>3367</v>
      </c>
      <c r="IA965" s="759" t="s">
        <v>572</v>
      </c>
      <c r="IC965" s="760" t="s">
        <v>572</v>
      </c>
      <c r="ID965" s="760" t="s">
        <v>3368</v>
      </c>
      <c r="IE965" s="760" t="s">
        <v>572</v>
      </c>
      <c r="IF965" s="761" t="s">
        <v>3368</v>
      </c>
      <c r="IG965" s="619" t="str">
        <f t="shared" si="32"/>
        <v>AUTO PRINTING</v>
      </c>
      <c r="II965" s="761" t="s">
        <v>572</v>
      </c>
      <c r="IK965" s="761" t="str">
        <f>IFERROR(VLOOKUP($M965,#REF!,13,0),"IN HOUSE (MANUAL)")</f>
        <v>IN HOUSE (MANUAL)</v>
      </c>
      <c r="IM965" s="760" t="s">
        <v>572</v>
      </c>
      <c r="IN965" s="760" t="s">
        <v>572</v>
      </c>
      <c r="IO965" s="760" t="s">
        <v>572</v>
      </c>
      <c r="IQ965" s="760" t="s">
        <v>572</v>
      </c>
      <c r="IR965" s="760" t="s">
        <v>572</v>
      </c>
      <c r="IT965" s="760" t="s">
        <v>572</v>
      </c>
      <c r="IV965" s="760" t="s">
        <v>572</v>
      </c>
      <c r="IW965" s="760" t="s">
        <v>572</v>
      </c>
      <c r="IY965" s="760" t="s">
        <v>572</v>
      </c>
      <c r="IZ965" s="760" t="s">
        <v>572</v>
      </c>
      <c r="JB965" s="760" t="s">
        <v>572</v>
      </c>
      <c r="JC965" s="760" t="s">
        <v>572</v>
      </c>
      <c r="JE965" s="760" t="s">
        <v>572</v>
      </c>
      <c r="JF965" s="760" t="s">
        <v>572</v>
      </c>
    </row>
    <row r="966" spans="1:266" ht="16.5" customHeight="1" x14ac:dyDescent="0.35">
      <c r="A966" s="618" t="s">
        <v>1975</v>
      </c>
      <c r="B966" s="730">
        <v>88</v>
      </c>
      <c r="C966" s="730" t="s">
        <v>1920</v>
      </c>
      <c r="D966" s="730" t="s">
        <v>1920</v>
      </c>
      <c r="E966" s="730">
        <v>16</v>
      </c>
      <c r="F966" s="731" t="s">
        <v>961</v>
      </c>
      <c r="G966" s="732">
        <v>2</v>
      </c>
      <c r="H966" s="733">
        <v>46232</v>
      </c>
      <c r="I966" s="730">
        <v>41</v>
      </c>
      <c r="J966" s="730" t="s">
        <v>308</v>
      </c>
      <c r="K966" s="730">
        <v>42</v>
      </c>
      <c r="L966" s="730" t="s">
        <v>1976</v>
      </c>
      <c r="M966" s="772" t="s">
        <v>1975</v>
      </c>
      <c r="N966" s="772" t="s">
        <v>390</v>
      </c>
      <c r="O966" s="772" t="s">
        <v>390</v>
      </c>
      <c r="P966" s="772" t="s">
        <v>390</v>
      </c>
      <c r="Q966" s="772">
        <v>0</v>
      </c>
      <c r="R966" s="772">
        <v>880</v>
      </c>
      <c r="S966" s="772" t="s">
        <v>308</v>
      </c>
      <c r="T966" s="772" t="s">
        <v>1809</v>
      </c>
      <c r="U966" s="772">
        <v>880</v>
      </c>
      <c r="V966" s="772" t="s">
        <v>308</v>
      </c>
      <c r="W966" s="772" t="s">
        <v>218</v>
      </c>
      <c r="X966" s="932">
        <v>1254</v>
      </c>
      <c r="Y966" s="772"/>
      <c r="Z966" s="774"/>
      <c r="AA966" s="772" t="s">
        <v>32</v>
      </c>
      <c r="AB966" s="772" t="s">
        <v>569</v>
      </c>
      <c r="AC966" s="772" t="s">
        <v>589</v>
      </c>
      <c r="AD966" s="772">
        <v>2508</v>
      </c>
      <c r="AE966" s="775">
        <v>1254</v>
      </c>
      <c r="AF966" s="776">
        <v>46295</v>
      </c>
      <c r="AG966" s="777"/>
      <c r="AH966" s="777"/>
      <c r="AI966" s="777" t="s">
        <v>308</v>
      </c>
      <c r="AJ966" s="778">
        <v>26</v>
      </c>
      <c r="AK966" s="779"/>
      <c r="AL966" s="778"/>
      <c r="AM966" s="780">
        <v>1254</v>
      </c>
      <c r="AN966" s="780"/>
      <c r="AO966" s="780"/>
      <c r="AP966" s="780">
        <v>1254</v>
      </c>
      <c r="AQ966" s="780">
        <v>1254</v>
      </c>
      <c r="AR966" s="780">
        <v>1254</v>
      </c>
      <c r="AS966" s="780"/>
      <c r="AT966" s="780"/>
      <c r="AU966" s="780"/>
      <c r="AV966" s="780"/>
      <c r="AW966" s="780"/>
      <c r="AX966" s="780"/>
      <c r="AY966" s="780"/>
      <c r="AZ966" s="780"/>
      <c r="BA966" s="780"/>
      <c r="BB966" s="780">
        <v>0</v>
      </c>
      <c r="BC966" s="780">
        <v>0</v>
      </c>
      <c r="BD966" s="780">
        <v>0</v>
      </c>
      <c r="BE966" s="780">
        <v>0</v>
      </c>
      <c r="BF966" s="780">
        <v>2508</v>
      </c>
      <c r="BG966" s="780">
        <v>0</v>
      </c>
      <c r="BH966" s="780">
        <v>0</v>
      </c>
      <c r="BI966" s="780">
        <v>1254</v>
      </c>
      <c r="BJ966" s="780"/>
      <c r="BK966" s="780">
        <v>1254</v>
      </c>
      <c r="BL966" s="780">
        <v>1254</v>
      </c>
      <c r="BM966" s="780">
        <v>1254</v>
      </c>
      <c r="BN966" s="780" t="s">
        <v>308</v>
      </c>
      <c r="BO966" s="780" t="s">
        <v>308</v>
      </c>
      <c r="BP966" s="780" t="s">
        <v>308</v>
      </c>
      <c r="BQ966" s="780" t="s">
        <v>308</v>
      </c>
      <c r="BR966" s="780"/>
      <c r="BS966" s="780">
        <v>1254</v>
      </c>
      <c r="BT966" s="780"/>
      <c r="BU966" s="780">
        <v>1254</v>
      </c>
      <c r="BV966" s="780">
        <v>1254</v>
      </c>
      <c r="BW966" s="780">
        <v>1254</v>
      </c>
      <c r="BX966" s="780">
        <v>1254</v>
      </c>
      <c r="BY966" s="780">
        <v>1254</v>
      </c>
      <c r="BZ966" s="780">
        <v>1254</v>
      </c>
      <c r="CA966" s="780"/>
      <c r="CB966" s="780"/>
      <c r="CC966" s="780"/>
      <c r="CD966" s="780"/>
      <c r="CE966" s="780"/>
      <c r="CF966" s="780"/>
      <c r="CG966" s="780"/>
      <c r="CH966" s="780"/>
      <c r="CI966" s="780"/>
      <c r="CJ966" s="780"/>
      <c r="CK966" s="773">
        <v>1254</v>
      </c>
      <c r="CL966" s="773">
        <v>1254</v>
      </c>
      <c r="CM966" s="773" t="s">
        <v>397</v>
      </c>
      <c r="CN966" s="773" t="s">
        <v>397</v>
      </c>
      <c r="CO966" s="773">
        <v>1254</v>
      </c>
      <c r="CP966" s="773">
        <v>1254</v>
      </c>
      <c r="CQ966" s="773">
        <v>2508</v>
      </c>
      <c r="CR966" s="772">
        <v>1254</v>
      </c>
      <c r="CS966" s="781"/>
      <c r="CT966" s="782" t="s">
        <v>308</v>
      </c>
      <c r="CU966" s="783" t="s">
        <v>308</v>
      </c>
      <c r="CV966" s="774"/>
      <c r="CW966" s="774"/>
      <c r="CX966" s="782">
        <v>46295</v>
      </c>
      <c r="CY966" s="784" t="s">
        <v>1493</v>
      </c>
      <c r="CZ966" s="784">
        <v>0</v>
      </c>
      <c r="DA966" s="785">
        <v>46265</v>
      </c>
      <c r="DB966" s="785" t="s">
        <v>615</v>
      </c>
      <c r="DC966" s="785" t="s">
        <v>1810</v>
      </c>
      <c r="DD966" s="785" t="s">
        <v>397</v>
      </c>
      <c r="DE966" s="785">
        <v>46295</v>
      </c>
      <c r="DF966" s="785">
        <v>46275</v>
      </c>
      <c r="DG966" s="785" t="s">
        <v>390</v>
      </c>
      <c r="DH966" s="786">
        <v>0</v>
      </c>
      <c r="DI966" s="774" t="s">
        <v>397</v>
      </c>
      <c r="DJ966" s="774">
        <v>46272</v>
      </c>
      <c r="DK966" s="774">
        <v>46272</v>
      </c>
      <c r="DL966" s="774">
        <v>46293</v>
      </c>
      <c r="DM966" s="774">
        <v>46294</v>
      </c>
      <c r="DN966" s="774">
        <v>46294</v>
      </c>
      <c r="DO966" s="804">
        <v>0</v>
      </c>
      <c r="DP966" s="774">
        <v>46311</v>
      </c>
      <c r="DQ966" s="776">
        <v>46311</v>
      </c>
      <c r="DR966" s="774">
        <v>46311</v>
      </c>
      <c r="DS966" s="786">
        <v>46311</v>
      </c>
      <c r="DT966" s="752">
        <v>46311</v>
      </c>
      <c r="DU966" s="753">
        <v>-9</v>
      </c>
      <c r="DV966" s="753" t="s">
        <v>308</v>
      </c>
      <c r="DW966" s="754">
        <v>46300</v>
      </c>
      <c r="DX966" s="755">
        <v>46302</v>
      </c>
      <c r="DY966" s="754" t="e">
        <v>#VALUE!</v>
      </c>
      <c r="DZ966" s="754" t="e">
        <v>#VALUE!</v>
      </c>
      <c r="EA966" s="754"/>
      <c r="EB966" s="754"/>
      <c r="HA966" s="756" t="s">
        <v>397</v>
      </c>
      <c r="HB966" s="756" t="s">
        <v>397</v>
      </c>
      <c r="HC966" s="756" t="s">
        <v>397</v>
      </c>
      <c r="HD966" s="756" t="s">
        <v>397</v>
      </c>
      <c r="HE966" s="756" t="s">
        <v>397</v>
      </c>
      <c r="HF966" s="756" t="s">
        <v>397</v>
      </c>
      <c r="HG966" s="756" t="s">
        <v>397</v>
      </c>
      <c r="HH966" s="756" t="s">
        <v>397</v>
      </c>
      <c r="HI966" s="756" t="s">
        <v>397</v>
      </c>
      <c r="HJ966" s="756" t="s">
        <v>397</v>
      </c>
      <c r="HK966"/>
      <c r="HL966"/>
      <c r="HM966"/>
      <c r="HN966" s="756" t="str">
        <f t="shared" si="31"/>
        <v>AUTO PRINT</v>
      </c>
      <c r="HO966"/>
      <c r="HP966" s="757" t="s">
        <v>572</v>
      </c>
      <c r="HQ966" s="757" t="s">
        <v>572</v>
      </c>
      <c r="HR966" s="757" t="s">
        <v>572</v>
      </c>
      <c r="HS966"/>
      <c r="HW966" s="758"/>
      <c r="HX966"/>
      <c r="HY966" s="759" t="s">
        <v>3367</v>
      </c>
      <c r="HZ966" s="759" t="s">
        <v>3367</v>
      </c>
      <c r="IA966" s="759" t="s">
        <v>572</v>
      </c>
      <c r="IC966" s="760" t="s">
        <v>572</v>
      </c>
      <c r="ID966" s="760" t="s">
        <v>3368</v>
      </c>
      <c r="IE966" s="760" t="s">
        <v>572</v>
      </c>
      <c r="IF966" s="761" t="s">
        <v>3368</v>
      </c>
      <c r="IG966" s="619" t="str">
        <f t="shared" si="32"/>
        <v>AUTO PRINTING</v>
      </c>
      <c r="II966" s="761" t="s">
        <v>572</v>
      </c>
      <c r="IK966" s="761" t="str">
        <f>IFERROR(VLOOKUP($M966,#REF!,13,0),"IN HOUSE (MANUAL)")</f>
        <v>IN HOUSE (MANUAL)</v>
      </c>
      <c r="IM966" s="760" t="s">
        <v>572</v>
      </c>
      <c r="IN966" s="760" t="s">
        <v>572</v>
      </c>
      <c r="IO966" s="760" t="s">
        <v>572</v>
      </c>
      <c r="IQ966" s="760" t="s">
        <v>572</v>
      </c>
      <c r="IR966" s="760" t="s">
        <v>572</v>
      </c>
      <c r="IT966" s="760" t="s">
        <v>572</v>
      </c>
      <c r="IV966" s="760" t="s">
        <v>572</v>
      </c>
      <c r="IW966" s="760" t="s">
        <v>572</v>
      </c>
      <c r="IY966" s="760" t="s">
        <v>572</v>
      </c>
      <c r="IZ966" s="760" t="s">
        <v>572</v>
      </c>
      <c r="JB966" s="760" t="s">
        <v>572</v>
      </c>
      <c r="JC966" s="760" t="s">
        <v>572</v>
      </c>
      <c r="JE966" s="760" t="s">
        <v>572</v>
      </c>
      <c r="JF966" s="760" t="s">
        <v>572</v>
      </c>
    </row>
    <row r="967" spans="1:266" ht="17.25" customHeight="1" x14ac:dyDescent="0.35">
      <c r="A967" s="618" t="s">
        <v>1979</v>
      </c>
      <c r="B967" s="730">
        <v>89</v>
      </c>
      <c r="C967" s="730" t="s">
        <v>1920</v>
      </c>
      <c r="D967" s="730" t="s">
        <v>1920</v>
      </c>
      <c r="E967" s="730">
        <v>16</v>
      </c>
      <c r="F967" s="731" t="s">
        <v>1973</v>
      </c>
      <c r="G967" s="732">
        <v>2</v>
      </c>
      <c r="H967" s="733">
        <v>46232</v>
      </c>
      <c r="I967" s="730">
        <v>41</v>
      </c>
      <c r="J967" s="730" t="s">
        <v>308</v>
      </c>
      <c r="K967" s="730">
        <v>42</v>
      </c>
      <c r="L967" s="730" t="s">
        <v>1980</v>
      </c>
      <c r="M967" s="772" t="s">
        <v>1979</v>
      </c>
      <c r="N967" s="868" t="s">
        <v>390</v>
      </c>
      <c r="O967" s="868" t="s">
        <v>390</v>
      </c>
      <c r="P967" s="868" t="s">
        <v>390</v>
      </c>
      <c r="Q967" s="868">
        <v>0</v>
      </c>
      <c r="R967" s="772">
        <v>880</v>
      </c>
      <c r="S967" s="772" t="s">
        <v>308</v>
      </c>
      <c r="T967" s="772" t="s">
        <v>1809</v>
      </c>
      <c r="U967" s="772">
        <v>880</v>
      </c>
      <c r="V967" s="772" t="s">
        <v>308</v>
      </c>
      <c r="W967" s="772" t="s">
        <v>218</v>
      </c>
      <c r="X967" s="932">
        <v>1692</v>
      </c>
      <c r="Y967" s="772"/>
      <c r="Z967" s="774"/>
      <c r="AA967" s="772" t="s">
        <v>32</v>
      </c>
      <c r="AB967" s="772" t="s">
        <v>569</v>
      </c>
      <c r="AC967" s="772" t="s">
        <v>589</v>
      </c>
      <c r="AD967" s="772">
        <v>3384</v>
      </c>
      <c r="AE967" s="864">
        <v>1692</v>
      </c>
      <c r="AF967" s="774">
        <v>46295</v>
      </c>
      <c r="AG967" s="777"/>
      <c r="AH967" s="777"/>
      <c r="AI967" s="777" t="s">
        <v>308</v>
      </c>
      <c r="AJ967" s="778">
        <v>27</v>
      </c>
      <c r="AK967" s="779"/>
      <c r="AL967" s="778"/>
      <c r="AM967" s="780">
        <v>1692</v>
      </c>
      <c r="AN967" s="780"/>
      <c r="AO967" s="780"/>
      <c r="AP967" s="780">
        <v>1692</v>
      </c>
      <c r="AQ967" s="780">
        <v>1692</v>
      </c>
      <c r="AR967" s="780">
        <v>1692</v>
      </c>
      <c r="AS967" s="780"/>
      <c r="AT967" s="780"/>
      <c r="AU967" s="780"/>
      <c r="AV967" s="780"/>
      <c r="AW967" s="780"/>
      <c r="AX967" s="780"/>
      <c r="AY967" s="780"/>
      <c r="AZ967" s="780"/>
      <c r="BA967" s="780"/>
      <c r="BB967" s="780">
        <v>0</v>
      </c>
      <c r="BC967" s="780">
        <v>0</v>
      </c>
      <c r="BD967" s="780">
        <v>0</v>
      </c>
      <c r="BE967" s="780">
        <v>0</v>
      </c>
      <c r="BF967" s="780">
        <v>3384</v>
      </c>
      <c r="BG967" s="780">
        <v>0</v>
      </c>
      <c r="BH967" s="780">
        <v>0</v>
      </c>
      <c r="BI967" s="780">
        <v>1692</v>
      </c>
      <c r="BJ967" s="780"/>
      <c r="BK967" s="780">
        <v>1692</v>
      </c>
      <c r="BL967" s="780">
        <v>1692</v>
      </c>
      <c r="BM967" s="780">
        <v>1692</v>
      </c>
      <c r="BN967" s="780" t="s">
        <v>308</v>
      </c>
      <c r="BO967" s="780" t="s">
        <v>308</v>
      </c>
      <c r="BP967" s="780" t="s">
        <v>308</v>
      </c>
      <c r="BQ967" s="780" t="s">
        <v>308</v>
      </c>
      <c r="BR967" s="780"/>
      <c r="BS967" s="780">
        <v>1692</v>
      </c>
      <c r="BT967" s="780"/>
      <c r="BU967" s="780">
        <v>1692</v>
      </c>
      <c r="BV967" s="780">
        <v>1692</v>
      </c>
      <c r="BW967" s="780">
        <v>1692</v>
      </c>
      <c r="BX967" s="780">
        <v>1692</v>
      </c>
      <c r="BY967" s="780">
        <v>1692</v>
      </c>
      <c r="BZ967" s="780">
        <v>1692</v>
      </c>
      <c r="CA967" s="780"/>
      <c r="CB967" s="780"/>
      <c r="CC967" s="780"/>
      <c r="CD967" s="780"/>
      <c r="CE967" s="780"/>
      <c r="CF967" s="780"/>
      <c r="CG967" s="780"/>
      <c r="CH967" s="780"/>
      <c r="CI967" s="780"/>
      <c r="CJ967" s="780"/>
      <c r="CK967" s="773">
        <v>1692</v>
      </c>
      <c r="CL967" s="773">
        <v>1692</v>
      </c>
      <c r="CM967" s="773" t="s">
        <v>397</v>
      </c>
      <c r="CN967" s="867" t="s">
        <v>397</v>
      </c>
      <c r="CO967" s="867">
        <v>1692</v>
      </c>
      <c r="CP967" s="867">
        <v>1692</v>
      </c>
      <c r="CQ967" s="773">
        <v>3384</v>
      </c>
      <c r="CR967" s="772">
        <v>1692</v>
      </c>
      <c r="CS967" s="781"/>
      <c r="CT967" s="782" t="s">
        <v>308</v>
      </c>
      <c r="CU967" s="783" t="s">
        <v>308</v>
      </c>
      <c r="CV967" s="774"/>
      <c r="CW967" s="774"/>
      <c r="CX967" s="865">
        <v>46295</v>
      </c>
      <c r="CY967" s="784" t="s">
        <v>1493</v>
      </c>
      <c r="CZ967" s="784">
        <v>0</v>
      </c>
      <c r="DA967" s="785">
        <v>46265</v>
      </c>
      <c r="DB967" s="785" t="s">
        <v>615</v>
      </c>
      <c r="DC967" s="785" t="s">
        <v>1810</v>
      </c>
      <c r="DD967" s="785" t="s">
        <v>397</v>
      </c>
      <c r="DE967" s="785">
        <v>46295</v>
      </c>
      <c r="DF967" s="785">
        <v>46275</v>
      </c>
      <c r="DG967" s="785" t="s">
        <v>390</v>
      </c>
      <c r="DH967" s="786">
        <v>0</v>
      </c>
      <c r="DI967" s="774" t="s">
        <v>397</v>
      </c>
      <c r="DJ967" s="774">
        <v>46272</v>
      </c>
      <c r="DK967" s="774">
        <v>46272</v>
      </c>
      <c r="DL967" s="774">
        <v>46297</v>
      </c>
      <c r="DM967" s="774">
        <v>46295</v>
      </c>
      <c r="DN967" s="774">
        <v>46295</v>
      </c>
      <c r="DO967" s="804">
        <v>0</v>
      </c>
      <c r="DP967" s="774">
        <v>46311</v>
      </c>
      <c r="DQ967" s="774">
        <v>46311</v>
      </c>
      <c r="DR967" s="774">
        <v>46311</v>
      </c>
      <c r="DS967" s="786">
        <v>46311</v>
      </c>
      <c r="DT967" s="752">
        <v>46311</v>
      </c>
      <c r="DU967" s="753">
        <v>-7</v>
      </c>
      <c r="DV967" s="753" t="s">
        <v>308</v>
      </c>
      <c r="DW967" s="754">
        <v>46302</v>
      </c>
      <c r="DX967" s="755">
        <v>46304</v>
      </c>
      <c r="DY967" s="754" t="e">
        <v>#VALUE!</v>
      </c>
      <c r="DZ967" s="754" t="e">
        <v>#VALUE!</v>
      </c>
      <c r="EA967" s="754"/>
      <c r="EB967" s="754"/>
      <c r="HA967" s="756" t="s">
        <v>397</v>
      </c>
      <c r="HB967" s="756" t="s">
        <v>397</v>
      </c>
      <c r="HC967" s="756" t="s">
        <v>397</v>
      </c>
      <c r="HD967" s="756" t="s">
        <v>397</v>
      </c>
      <c r="HE967" s="756" t="s">
        <v>397</v>
      </c>
      <c r="HF967" s="756" t="s">
        <v>397</v>
      </c>
      <c r="HG967" s="756" t="s">
        <v>397</v>
      </c>
      <c r="HH967" s="756" t="s">
        <v>397</v>
      </c>
      <c r="HI967" s="756" t="s">
        <v>397</v>
      </c>
      <c r="HJ967" s="756" t="s">
        <v>397</v>
      </c>
      <c r="HK967"/>
      <c r="HL967"/>
      <c r="HM967"/>
      <c r="HN967" s="756" t="str">
        <f t="shared" si="31"/>
        <v>AUTO PRINT</v>
      </c>
      <c r="HO967"/>
      <c r="HP967" s="757" t="s">
        <v>572</v>
      </c>
      <c r="HQ967" s="757" t="s">
        <v>572</v>
      </c>
      <c r="HR967" s="757" t="s">
        <v>572</v>
      </c>
      <c r="HS967"/>
      <c r="HW967" s="758"/>
      <c r="HX967"/>
      <c r="HY967" s="759" t="s">
        <v>3367</v>
      </c>
      <c r="HZ967" s="759" t="s">
        <v>3367</v>
      </c>
      <c r="IA967" s="759" t="s">
        <v>572</v>
      </c>
      <c r="IC967" s="760" t="s">
        <v>572</v>
      </c>
      <c r="ID967" s="760" t="s">
        <v>3368</v>
      </c>
      <c r="IE967" s="760" t="s">
        <v>572</v>
      </c>
      <c r="IF967" s="761" t="s">
        <v>3368</v>
      </c>
      <c r="IG967" s="619" t="str">
        <f t="shared" si="32"/>
        <v>AUTO PRINTING</v>
      </c>
      <c r="II967" s="761" t="s">
        <v>572</v>
      </c>
      <c r="IK967" s="761" t="str">
        <f>IFERROR(VLOOKUP($M967,#REF!,13,0),"IN HOUSE (MANUAL)")</f>
        <v>IN HOUSE (MANUAL)</v>
      </c>
      <c r="IM967" s="760" t="s">
        <v>572</v>
      </c>
      <c r="IN967" s="760" t="s">
        <v>572</v>
      </c>
      <c r="IO967" s="760" t="s">
        <v>572</v>
      </c>
      <c r="IQ967" s="760" t="s">
        <v>572</v>
      </c>
      <c r="IR967" s="760" t="s">
        <v>572</v>
      </c>
      <c r="IT967" s="760" t="s">
        <v>572</v>
      </c>
      <c r="IV967" s="760" t="s">
        <v>572</v>
      </c>
      <c r="IW967" s="760" t="s">
        <v>572</v>
      </c>
      <c r="IY967" s="760" t="s">
        <v>572</v>
      </c>
      <c r="IZ967" s="760" t="s">
        <v>572</v>
      </c>
      <c r="JB967" s="760" t="s">
        <v>572</v>
      </c>
      <c r="JC967" s="760" t="s">
        <v>572</v>
      </c>
      <c r="JE967" s="760" t="s">
        <v>572</v>
      </c>
      <c r="JF967" s="760" t="s">
        <v>572</v>
      </c>
    </row>
    <row r="968" spans="1:266" ht="17.25" customHeight="1" x14ac:dyDescent="0.35">
      <c r="A968" s="618" t="s">
        <v>1983</v>
      </c>
      <c r="B968" s="730">
        <v>90</v>
      </c>
      <c r="C968" s="730" t="s">
        <v>1920</v>
      </c>
      <c r="D968" s="730" t="s">
        <v>1920</v>
      </c>
      <c r="E968" s="730">
        <v>16</v>
      </c>
      <c r="F968" s="731" t="s">
        <v>574</v>
      </c>
      <c r="G968" s="732">
        <v>2</v>
      </c>
      <c r="H968" s="733">
        <v>46196</v>
      </c>
      <c r="I968" s="730">
        <v>42</v>
      </c>
      <c r="J968" s="730" t="s">
        <v>308</v>
      </c>
      <c r="K968" s="730">
        <v>43</v>
      </c>
      <c r="L968" s="730" t="s">
        <v>1984</v>
      </c>
      <c r="M968" s="772" t="s">
        <v>1983</v>
      </c>
      <c r="N968" s="868" t="s">
        <v>390</v>
      </c>
      <c r="O968" s="868" t="s">
        <v>390</v>
      </c>
      <c r="P968" s="868" t="s">
        <v>390</v>
      </c>
      <c r="Q968" s="868">
        <v>0</v>
      </c>
      <c r="R968" s="772">
        <v>880</v>
      </c>
      <c r="S968" s="772" t="s">
        <v>308</v>
      </c>
      <c r="T968" s="772" t="s">
        <v>1927</v>
      </c>
      <c r="U968" s="772">
        <v>880</v>
      </c>
      <c r="V968" s="772" t="s">
        <v>308</v>
      </c>
      <c r="W968" s="772" t="s">
        <v>218</v>
      </c>
      <c r="X968" s="932">
        <v>1251</v>
      </c>
      <c r="Y968" s="772"/>
      <c r="Z968" s="774"/>
      <c r="AA968" s="772" t="s">
        <v>32</v>
      </c>
      <c r="AB968" s="772" t="s">
        <v>569</v>
      </c>
      <c r="AC968" s="772" t="s">
        <v>671</v>
      </c>
      <c r="AD968" s="772">
        <v>5004</v>
      </c>
      <c r="AE968" s="864">
        <v>2502</v>
      </c>
      <c r="AF968" s="774" t="s">
        <v>390</v>
      </c>
      <c r="AG968" s="777"/>
      <c r="AH968" s="777"/>
      <c r="AI968" s="777" t="s">
        <v>308</v>
      </c>
      <c r="AJ968" s="778">
        <v>28</v>
      </c>
      <c r="AK968" s="779"/>
      <c r="AL968" s="778"/>
      <c r="AM968" s="780">
        <v>2502</v>
      </c>
      <c r="AN968" s="780"/>
      <c r="AO968" s="780"/>
      <c r="AP968" s="780">
        <v>2502</v>
      </c>
      <c r="AQ968" s="780">
        <v>2502</v>
      </c>
      <c r="AR968" s="780">
        <v>2502</v>
      </c>
      <c r="AS968" s="780"/>
      <c r="AT968" s="780"/>
      <c r="AU968" s="780"/>
      <c r="AV968" s="780"/>
      <c r="AW968" s="780"/>
      <c r="AX968" s="780"/>
      <c r="AY968" s="780"/>
      <c r="AZ968" s="780"/>
      <c r="BA968" s="780"/>
      <c r="BB968" s="780">
        <v>0</v>
      </c>
      <c r="BC968" s="780">
        <v>0</v>
      </c>
      <c r="BD968" s="780">
        <v>0</v>
      </c>
      <c r="BE968" s="780">
        <v>0</v>
      </c>
      <c r="BF968" s="780">
        <v>5004</v>
      </c>
      <c r="BG968" s="780">
        <v>0</v>
      </c>
      <c r="BH968" s="780">
        <v>0</v>
      </c>
      <c r="BI968" s="780">
        <v>2502</v>
      </c>
      <c r="BJ968" s="780"/>
      <c r="BK968" s="780">
        <v>0</v>
      </c>
      <c r="BL968" s="887">
        <v>1100</v>
      </c>
      <c r="BM968" s="780">
        <v>2502</v>
      </c>
      <c r="BN968" s="780" t="s">
        <v>308</v>
      </c>
      <c r="BO968" s="780" t="s">
        <v>308</v>
      </c>
      <c r="BP968" s="780" t="s">
        <v>308</v>
      </c>
      <c r="BQ968" s="780" t="s">
        <v>308</v>
      </c>
      <c r="BR968" s="780"/>
      <c r="BS968" s="780">
        <v>2502</v>
      </c>
      <c r="BT968" s="780"/>
      <c r="BU968" s="780">
        <v>2502</v>
      </c>
      <c r="BV968" s="780">
        <v>2502</v>
      </c>
      <c r="BW968" s="780">
        <v>2502</v>
      </c>
      <c r="BX968" s="780">
        <v>2502</v>
      </c>
      <c r="BY968" s="780">
        <v>2502</v>
      </c>
      <c r="BZ968" s="780">
        <v>2502</v>
      </c>
      <c r="CA968" s="780"/>
      <c r="CB968" s="780"/>
      <c r="CC968" s="780"/>
      <c r="CD968" s="780"/>
      <c r="CE968" s="780"/>
      <c r="CF968" s="780"/>
      <c r="CG968" s="780"/>
      <c r="CH968" s="780"/>
      <c r="CI968" s="780"/>
      <c r="CJ968" s="780"/>
      <c r="CK968" s="773">
        <v>2502</v>
      </c>
      <c r="CL968" s="773">
        <v>2502</v>
      </c>
      <c r="CM968" s="773" t="s">
        <v>397</v>
      </c>
      <c r="CN968" s="867" t="s">
        <v>397</v>
      </c>
      <c r="CO968" s="867">
        <v>2502</v>
      </c>
      <c r="CP968" s="867">
        <v>2502</v>
      </c>
      <c r="CQ968" s="773">
        <v>5004</v>
      </c>
      <c r="CR968" s="772">
        <v>2502</v>
      </c>
      <c r="CS968" s="781"/>
      <c r="CT968" s="782" t="s">
        <v>308</v>
      </c>
      <c r="CU968" s="866" t="s">
        <v>308</v>
      </c>
      <c r="CV968" s="774"/>
      <c r="CW968" s="774"/>
      <c r="CX968" s="865">
        <v>46268</v>
      </c>
      <c r="CY968" s="784">
        <v>0</v>
      </c>
      <c r="CZ968" s="784" t="s">
        <v>308</v>
      </c>
      <c r="DA968" s="785">
        <v>0</v>
      </c>
      <c r="DB968" s="785">
        <v>0</v>
      </c>
      <c r="DC968" s="785">
        <v>0</v>
      </c>
      <c r="DD968" s="785" t="s">
        <v>397</v>
      </c>
      <c r="DE968" s="785" t="s">
        <v>390</v>
      </c>
      <c r="DF968" s="785" t="s">
        <v>390</v>
      </c>
      <c r="DG968" s="785" t="s">
        <v>390</v>
      </c>
      <c r="DH968" s="786">
        <v>0</v>
      </c>
      <c r="DI968" s="774" t="s">
        <v>397</v>
      </c>
      <c r="DJ968" s="774" t="s">
        <v>390</v>
      </c>
      <c r="DK968" s="774" t="s">
        <v>390</v>
      </c>
      <c r="DL968" s="774">
        <v>46300</v>
      </c>
      <c r="DM968" s="774">
        <v>46300</v>
      </c>
      <c r="DN968" s="774">
        <v>46300</v>
      </c>
      <c r="DO968" s="787" t="s">
        <v>308</v>
      </c>
      <c r="DP968" s="774">
        <v>46318</v>
      </c>
      <c r="DQ968" s="774">
        <v>46318</v>
      </c>
      <c r="DR968" s="774">
        <v>46318</v>
      </c>
      <c r="DS968" s="786">
        <v>46318</v>
      </c>
      <c r="DT968" s="752">
        <v>46318</v>
      </c>
      <c r="DU968" s="753">
        <v>-8</v>
      </c>
      <c r="DV968" s="753" t="s">
        <v>308</v>
      </c>
      <c r="DW968" s="754">
        <v>46304</v>
      </c>
      <c r="DX968" s="755">
        <v>46310</v>
      </c>
      <c r="DY968" s="754" t="e">
        <v>#VALUE!</v>
      </c>
      <c r="DZ968" s="754" t="e">
        <v>#VALUE!</v>
      </c>
      <c r="EA968" s="754"/>
      <c r="EB968" s="754"/>
      <c r="HA968" s="756" t="s">
        <v>397</v>
      </c>
      <c r="HB968" s="756" t="s">
        <v>397</v>
      </c>
      <c r="HC968" s="756" t="s">
        <v>397</v>
      </c>
      <c r="HD968" s="756" t="s">
        <v>397</v>
      </c>
      <c r="HE968" s="756" t="s">
        <v>397</v>
      </c>
      <c r="HF968" s="756" t="s">
        <v>397</v>
      </c>
      <c r="HG968" s="756" t="s">
        <v>397</v>
      </c>
      <c r="HH968" s="756" t="s">
        <v>397</v>
      </c>
      <c r="HI968" s="756" t="s">
        <v>397</v>
      </c>
      <c r="HJ968" s="756" t="s">
        <v>397</v>
      </c>
      <c r="HK968"/>
      <c r="HL968"/>
      <c r="HM968"/>
      <c r="HN968" s="756" t="str">
        <f t="shared" si="31"/>
        <v>AUTO PRINT</v>
      </c>
      <c r="HO968"/>
      <c r="HP968" s="757" t="s">
        <v>572</v>
      </c>
      <c r="HQ968" s="757" t="s">
        <v>572</v>
      </c>
      <c r="HR968" s="757" t="s">
        <v>572</v>
      </c>
      <c r="HS968"/>
      <c r="HW968" s="758"/>
      <c r="HX968"/>
      <c r="HY968" s="759" t="s">
        <v>3367</v>
      </c>
      <c r="HZ968" s="759" t="s">
        <v>3367</v>
      </c>
      <c r="IA968" s="759" t="s">
        <v>3367</v>
      </c>
      <c r="IC968" s="760" t="s">
        <v>3368</v>
      </c>
      <c r="ID968" s="760" t="s">
        <v>3368</v>
      </c>
      <c r="IE968" s="760" t="s">
        <v>216</v>
      </c>
      <c r="IF968" s="761" t="s">
        <v>3368</v>
      </c>
      <c r="IG968" s="619" t="str">
        <f t="shared" si="32"/>
        <v>AUTO PRINTING</v>
      </c>
      <c r="II968" s="761" t="s">
        <v>572</v>
      </c>
      <c r="IK968" s="761" t="str">
        <f>IFERROR(VLOOKUP($M968,#REF!,13,0),"IN HOUSE (MANUAL)")</f>
        <v>IN HOUSE (MANUAL)</v>
      </c>
      <c r="IM968" s="760" t="s">
        <v>572</v>
      </c>
      <c r="IN968" s="760" t="s">
        <v>572</v>
      </c>
      <c r="IO968" s="760" t="s">
        <v>572</v>
      </c>
      <c r="IQ968" s="760" t="s">
        <v>572</v>
      </c>
      <c r="IR968" s="760" t="s">
        <v>572</v>
      </c>
      <c r="IT968" s="760" t="s">
        <v>239</v>
      </c>
      <c r="IV968" s="760" t="s">
        <v>572</v>
      </c>
      <c r="IW968" s="760" t="s">
        <v>572</v>
      </c>
      <c r="IY968" s="760" t="s">
        <v>572</v>
      </c>
      <c r="IZ968" s="760" t="s">
        <v>572</v>
      </c>
      <c r="JB968" s="760" t="s">
        <v>572</v>
      </c>
      <c r="JC968" s="760" t="s">
        <v>572</v>
      </c>
      <c r="JE968" s="760">
        <v>0</v>
      </c>
      <c r="JF968" s="760" t="s">
        <v>572</v>
      </c>
    </row>
    <row r="969" spans="1:266" ht="17.149999999999999" customHeight="1" x14ac:dyDescent="0.35">
      <c r="A969" s="618" t="s">
        <v>2043</v>
      </c>
      <c r="B969" s="730">
        <v>91</v>
      </c>
      <c r="C969" s="730" t="s">
        <v>1915</v>
      </c>
      <c r="D969" s="730" t="s">
        <v>1915</v>
      </c>
      <c r="E969" s="730">
        <v>16</v>
      </c>
      <c r="F969" s="731" t="s">
        <v>574</v>
      </c>
      <c r="G969" s="732">
        <v>1</v>
      </c>
      <c r="H969" s="733">
        <v>46238</v>
      </c>
      <c r="I969" s="730">
        <v>42</v>
      </c>
      <c r="J969" s="730" t="s">
        <v>308</v>
      </c>
      <c r="K969" s="730">
        <v>43</v>
      </c>
      <c r="L969" s="730" t="s">
        <v>2044</v>
      </c>
      <c r="M969" s="772" t="s">
        <v>2043</v>
      </c>
      <c r="N969" s="772" t="s">
        <v>390</v>
      </c>
      <c r="O969" s="772" t="s">
        <v>390</v>
      </c>
      <c r="P969" s="772" t="s">
        <v>390</v>
      </c>
      <c r="Q969" s="772">
        <v>0</v>
      </c>
      <c r="R969" s="772">
        <v>880</v>
      </c>
      <c r="S969" s="772" t="s">
        <v>308</v>
      </c>
      <c r="T969" s="772" t="s">
        <v>2045</v>
      </c>
      <c r="U969" s="772">
        <v>880</v>
      </c>
      <c r="V969" s="772" t="s">
        <v>308</v>
      </c>
      <c r="W969" s="772" t="s">
        <v>218</v>
      </c>
      <c r="X969" s="773">
        <v>396</v>
      </c>
      <c r="Y969" s="772"/>
      <c r="Z969" s="774"/>
      <c r="AA969" s="772" t="s">
        <v>32</v>
      </c>
      <c r="AB969" s="772" t="s">
        <v>569</v>
      </c>
      <c r="AC969" s="772" t="s">
        <v>608</v>
      </c>
      <c r="AD969" s="772">
        <v>396</v>
      </c>
      <c r="AE969" s="864">
        <v>396</v>
      </c>
      <c r="AF969" s="774">
        <v>46290</v>
      </c>
      <c r="AG969" s="777"/>
      <c r="AH969" s="777"/>
      <c r="AI969" s="777" t="s">
        <v>308</v>
      </c>
      <c r="AJ969" s="778">
        <v>29</v>
      </c>
      <c r="AK969" s="779"/>
      <c r="AL969" s="778"/>
      <c r="AM969" s="780">
        <v>396</v>
      </c>
      <c r="AN969" s="780"/>
      <c r="AO969" s="780"/>
      <c r="AP969" s="780">
        <v>396</v>
      </c>
      <c r="AQ969" s="780">
        <v>396</v>
      </c>
      <c r="AR969" s="780">
        <v>396</v>
      </c>
      <c r="AS969" s="780"/>
      <c r="AT969" s="780"/>
      <c r="AU969" s="780"/>
      <c r="AV969" s="780"/>
      <c r="AW969" s="780"/>
      <c r="AX969" s="780"/>
      <c r="AY969" s="780"/>
      <c r="AZ969" s="780"/>
      <c r="BA969" s="780"/>
      <c r="BB969" s="780">
        <v>0</v>
      </c>
      <c r="BC969" s="780">
        <v>0</v>
      </c>
      <c r="BD969" s="780">
        <v>0</v>
      </c>
      <c r="BE969" s="780">
        <v>0</v>
      </c>
      <c r="BF969" s="780">
        <v>396</v>
      </c>
      <c r="BG969" s="780">
        <v>0</v>
      </c>
      <c r="BH969" s="780">
        <v>0</v>
      </c>
      <c r="BI969" s="780">
        <v>396</v>
      </c>
      <c r="BJ969" s="780"/>
      <c r="BK969" s="780">
        <v>396</v>
      </c>
      <c r="BL969" s="780">
        <v>396</v>
      </c>
      <c r="BM969" s="780">
        <v>396</v>
      </c>
      <c r="BN969" s="780" t="s">
        <v>308</v>
      </c>
      <c r="BO969" s="780" t="s">
        <v>308</v>
      </c>
      <c r="BP969" s="780" t="s">
        <v>308</v>
      </c>
      <c r="BQ969" s="780" t="s">
        <v>308</v>
      </c>
      <c r="BR969" s="780"/>
      <c r="BS969" s="780">
        <v>396</v>
      </c>
      <c r="BT969" s="780"/>
      <c r="BU969" s="780">
        <v>396</v>
      </c>
      <c r="BV969" s="780">
        <v>396</v>
      </c>
      <c r="BW969" s="780">
        <v>396</v>
      </c>
      <c r="BX969" s="780">
        <v>396</v>
      </c>
      <c r="BY969" s="780">
        <v>396</v>
      </c>
      <c r="BZ969" s="780">
        <v>396</v>
      </c>
      <c r="CA969" s="780"/>
      <c r="CB969" s="780"/>
      <c r="CC969" s="780"/>
      <c r="CD969" s="780"/>
      <c r="CE969" s="780"/>
      <c r="CF969" s="780"/>
      <c r="CG969" s="780"/>
      <c r="CH969" s="780"/>
      <c r="CI969" s="780"/>
      <c r="CJ969" s="780"/>
      <c r="CK969" s="773">
        <v>396</v>
      </c>
      <c r="CL969" s="773">
        <v>396</v>
      </c>
      <c r="CM969" s="773" t="s">
        <v>397</v>
      </c>
      <c r="CN969" s="773" t="s">
        <v>397</v>
      </c>
      <c r="CO969" s="773">
        <v>396</v>
      </c>
      <c r="CP969" s="773">
        <v>396</v>
      </c>
      <c r="CQ969" s="773">
        <v>396</v>
      </c>
      <c r="CR969" s="772">
        <v>396</v>
      </c>
      <c r="CS969" s="781"/>
      <c r="CT969" s="782" t="s">
        <v>308</v>
      </c>
      <c r="CU969" s="866" t="s">
        <v>308</v>
      </c>
      <c r="CV969" s="774"/>
      <c r="CW969" s="774"/>
      <c r="CX969" s="865">
        <v>46290</v>
      </c>
      <c r="CY969" s="784" t="s">
        <v>1486</v>
      </c>
      <c r="CZ969" s="784" t="s">
        <v>308</v>
      </c>
      <c r="DA969" s="785">
        <v>46267</v>
      </c>
      <c r="DB969" s="785" t="s">
        <v>615</v>
      </c>
      <c r="DC969" s="785" t="s">
        <v>2046</v>
      </c>
      <c r="DD969" s="785" t="s">
        <v>397</v>
      </c>
      <c r="DE969" s="785">
        <v>46290</v>
      </c>
      <c r="DF969" s="785">
        <v>46275</v>
      </c>
      <c r="DG969" s="785" t="s">
        <v>390</v>
      </c>
      <c r="DH969" s="786">
        <v>0</v>
      </c>
      <c r="DI969" s="774" t="s">
        <v>397</v>
      </c>
      <c r="DJ969" s="774">
        <v>46272</v>
      </c>
      <c r="DK969" s="774">
        <v>46272</v>
      </c>
      <c r="DL969" s="774">
        <v>46304</v>
      </c>
      <c r="DM969" s="774">
        <v>46303</v>
      </c>
      <c r="DN969" s="774">
        <v>46303</v>
      </c>
      <c r="DO969" s="787" t="s">
        <v>308</v>
      </c>
      <c r="DP969" s="774">
        <v>46318</v>
      </c>
      <c r="DQ969" s="774">
        <v>46318</v>
      </c>
      <c r="DR969" s="774">
        <v>46318</v>
      </c>
      <c r="DS969" s="786">
        <v>46318</v>
      </c>
      <c r="DT969" s="752">
        <v>46318</v>
      </c>
      <c r="DU969" s="753">
        <v>-8</v>
      </c>
      <c r="DV969" s="753" t="s">
        <v>308</v>
      </c>
      <c r="DW969" s="754">
        <v>46310</v>
      </c>
      <c r="DX969" s="755">
        <v>46310</v>
      </c>
      <c r="DY969" s="754" t="e">
        <v>#VALUE!</v>
      </c>
      <c r="DZ969" s="754" t="e">
        <v>#VALUE!</v>
      </c>
      <c r="EA969" s="754"/>
      <c r="EB969" s="754"/>
      <c r="HA969" s="756" t="s">
        <v>397</v>
      </c>
      <c r="HB969" s="756" t="s">
        <v>397</v>
      </c>
      <c r="HC969" s="756" t="s">
        <v>397</v>
      </c>
      <c r="HD969" s="756" t="s">
        <v>397</v>
      </c>
      <c r="HE969" s="756" t="s">
        <v>397</v>
      </c>
      <c r="HF969" s="756" t="s">
        <v>397</v>
      </c>
      <c r="HG969" s="756" t="s">
        <v>397</v>
      </c>
      <c r="HH969" s="756" t="s">
        <v>397</v>
      </c>
      <c r="HI969" s="756" t="s">
        <v>397</v>
      </c>
      <c r="HJ969" s="756" t="s">
        <v>397</v>
      </c>
      <c r="HK969"/>
      <c r="HL969"/>
      <c r="HM969"/>
      <c r="HN969" s="756" t="str">
        <f t="shared" si="31"/>
        <v>AUTO PRINT</v>
      </c>
      <c r="HO969"/>
      <c r="HP969" s="757" t="s">
        <v>572</v>
      </c>
      <c r="HQ969" s="757" t="s">
        <v>572</v>
      </c>
      <c r="HR969" s="757" t="s">
        <v>572</v>
      </c>
      <c r="HS969"/>
      <c r="HW969" s="758"/>
      <c r="HX969"/>
      <c r="HY969" s="759" t="s">
        <v>3367</v>
      </c>
      <c r="HZ969" s="759" t="s">
        <v>3367</v>
      </c>
      <c r="IA969" s="759" t="s">
        <v>3367</v>
      </c>
      <c r="IC969" s="760" t="s">
        <v>572</v>
      </c>
      <c r="ID969" s="760" t="s">
        <v>572</v>
      </c>
      <c r="IE969" s="760" t="s">
        <v>572</v>
      </c>
      <c r="IF969" s="761" t="s">
        <v>572</v>
      </c>
      <c r="IG969" s="619" t="str">
        <f t="shared" si="32"/>
        <v>IN HOUSE (MANUAL)</v>
      </c>
      <c r="II969" s="761" t="s">
        <v>572</v>
      </c>
      <c r="IK969" s="761" t="str">
        <f>IFERROR(VLOOKUP($M969,#REF!,13,0),"IN HOUSE (MANUAL)")</f>
        <v>IN HOUSE (MANUAL)</v>
      </c>
      <c r="IM969" s="760" t="s">
        <v>572</v>
      </c>
      <c r="IN969" s="760" t="s">
        <v>572</v>
      </c>
      <c r="IO969" s="760" t="s">
        <v>572</v>
      </c>
      <c r="IQ969" s="760" t="s">
        <v>572</v>
      </c>
      <c r="IR969" s="760" t="s">
        <v>572</v>
      </c>
      <c r="IT969" s="760" t="s">
        <v>572</v>
      </c>
      <c r="IV969" s="760" t="s">
        <v>572</v>
      </c>
      <c r="IW969" s="760" t="s">
        <v>572</v>
      </c>
      <c r="IY969" s="760" t="s">
        <v>572</v>
      </c>
      <c r="IZ969" s="760" t="s">
        <v>572</v>
      </c>
      <c r="JB969" s="760" t="s">
        <v>572</v>
      </c>
      <c r="JC969" s="760" t="s">
        <v>572</v>
      </c>
      <c r="JE969" s="760" t="s">
        <v>572</v>
      </c>
      <c r="JF969" s="760" t="s">
        <v>572</v>
      </c>
    </row>
    <row r="970" spans="1:266" ht="18" customHeight="1" x14ac:dyDescent="0.35">
      <c r="A970" s="618" t="s">
        <v>2047</v>
      </c>
      <c r="B970" s="730">
        <v>92</v>
      </c>
      <c r="C970" s="730" t="s">
        <v>1915</v>
      </c>
      <c r="D970" s="730" t="s">
        <v>1915</v>
      </c>
      <c r="E970" s="730">
        <v>16</v>
      </c>
      <c r="F970" s="731" t="s">
        <v>574</v>
      </c>
      <c r="G970" s="732">
        <v>1</v>
      </c>
      <c r="H970" s="733">
        <v>46238</v>
      </c>
      <c r="I970" s="730">
        <v>42</v>
      </c>
      <c r="J970" s="730" t="s">
        <v>308</v>
      </c>
      <c r="K970" s="730">
        <v>43</v>
      </c>
      <c r="L970" s="730" t="s">
        <v>2048</v>
      </c>
      <c r="M970" s="772" t="s">
        <v>2047</v>
      </c>
      <c r="N970" s="772" t="s">
        <v>390</v>
      </c>
      <c r="O970" s="772" t="s">
        <v>390</v>
      </c>
      <c r="P970" s="772" t="s">
        <v>390</v>
      </c>
      <c r="Q970" s="772">
        <v>0</v>
      </c>
      <c r="R970" s="772">
        <v>880</v>
      </c>
      <c r="S970" s="772" t="s">
        <v>308</v>
      </c>
      <c r="T970" s="772" t="s">
        <v>2045</v>
      </c>
      <c r="U970" s="772">
        <v>880</v>
      </c>
      <c r="V970" s="772" t="s">
        <v>308</v>
      </c>
      <c r="W970" s="772" t="s">
        <v>218</v>
      </c>
      <c r="X970" s="773">
        <v>330</v>
      </c>
      <c r="Y970" s="772"/>
      <c r="Z970" s="774"/>
      <c r="AA970" s="772" t="s">
        <v>32</v>
      </c>
      <c r="AB970" s="772" t="s">
        <v>569</v>
      </c>
      <c r="AC970" s="772" t="s">
        <v>608</v>
      </c>
      <c r="AD970" s="772">
        <v>330</v>
      </c>
      <c r="AE970" s="864">
        <v>330</v>
      </c>
      <c r="AF970" s="776">
        <v>46290</v>
      </c>
      <c r="AG970" s="777"/>
      <c r="AH970" s="777"/>
      <c r="AI970" s="777" t="s">
        <v>308</v>
      </c>
      <c r="AJ970" s="778">
        <v>30</v>
      </c>
      <c r="AK970" s="779"/>
      <c r="AL970" s="778"/>
      <c r="AM970" s="780">
        <v>330</v>
      </c>
      <c r="AN970" s="780"/>
      <c r="AO970" s="780"/>
      <c r="AP970" s="780">
        <v>330</v>
      </c>
      <c r="AQ970" s="780">
        <v>330</v>
      </c>
      <c r="AR970" s="780">
        <v>330</v>
      </c>
      <c r="AS970" s="780"/>
      <c r="AT970" s="780"/>
      <c r="AU970" s="780"/>
      <c r="AV970" s="780"/>
      <c r="AW970" s="780"/>
      <c r="AX970" s="780"/>
      <c r="AY970" s="780"/>
      <c r="AZ970" s="780"/>
      <c r="BA970" s="780"/>
      <c r="BB970" s="780">
        <v>0</v>
      </c>
      <c r="BC970" s="780">
        <v>0</v>
      </c>
      <c r="BD970" s="780">
        <v>0</v>
      </c>
      <c r="BE970" s="780">
        <v>0</v>
      </c>
      <c r="BF970" s="780">
        <v>330</v>
      </c>
      <c r="BG970" s="780">
        <v>0</v>
      </c>
      <c r="BH970" s="780">
        <v>0</v>
      </c>
      <c r="BI970" s="780">
        <v>330</v>
      </c>
      <c r="BJ970" s="780"/>
      <c r="BK970" s="780">
        <v>330</v>
      </c>
      <c r="BL970" s="780">
        <v>330</v>
      </c>
      <c r="BM970" s="780">
        <v>330</v>
      </c>
      <c r="BN970" s="780" t="s">
        <v>308</v>
      </c>
      <c r="BO970" s="780" t="s">
        <v>308</v>
      </c>
      <c r="BP970" s="780" t="s">
        <v>308</v>
      </c>
      <c r="BQ970" s="780" t="s">
        <v>308</v>
      </c>
      <c r="BR970" s="780"/>
      <c r="BS970" s="780">
        <v>330</v>
      </c>
      <c r="BT970" s="780"/>
      <c r="BU970" s="780">
        <v>330</v>
      </c>
      <c r="BV970" s="780">
        <v>330</v>
      </c>
      <c r="BW970" s="780">
        <v>330</v>
      </c>
      <c r="BX970" s="780">
        <v>330</v>
      </c>
      <c r="BY970" s="780">
        <v>330</v>
      </c>
      <c r="BZ970" s="780">
        <v>330</v>
      </c>
      <c r="CA970" s="780"/>
      <c r="CB970" s="780"/>
      <c r="CC970" s="780"/>
      <c r="CD970" s="780"/>
      <c r="CE970" s="780"/>
      <c r="CF970" s="780"/>
      <c r="CG970" s="780"/>
      <c r="CH970" s="780"/>
      <c r="CI970" s="780"/>
      <c r="CJ970" s="780"/>
      <c r="CK970" s="773">
        <v>330</v>
      </c>
      <c r="CL970" s="773">
        <v>330</v>
      </c>
      <c r="CM970" s="773" t="s">
        <v>397</v>
      </c>
      <c r="CN970" s="773" t="s">
        <v>397</v>
      </c>
      <c r="CO970" s="773">
        <v>330</v>
      </c>
      <c r="CP970" s="773">
        <v>330</v>
      </c>
      <c r="CQ970" s="773">
        <v>330</v>
      </c>
      <c r="CR970" s="772">
        <v>330</v>
      </c>
      <c r="CS970" s="781"/>
      <c r="CT970" s="782" t="s">
        <v>308</v>
      </c>
      <c r="CU970" s="866" t="s">
        <v>308</v>
      </c>
      <c r="CV970" s="774"/>
      <c r="CW970" s="774"/>
      <c r="CX970" s="782">
        <v>46290</v>
      </c>
      <c r="CY970" s="784" t="s">
        <v>1486</v>
      </c>
      <c r="CZ970" s="784" t="s">
        <v>308</v>
      </c>
      <c r="DA970" s="785">
        <v>46267</v>
      </c>
      <c r="DB970" s="785" t="s">
        <v>615</v>
      </c>
      <c r="DC970" s="785" t="s">
        <v>2046</v>
      </c>
      <c r="DD970" s="785" t="s">
        <v>397</v>
      </c>
      <c r="DE970" s="785">
        <v>46290</v>
      </c>
      <c r="DF970" s="785">
        <v>46275</v>
      </c>
      <c r="DG970" s="785" t="s">
        <v>390</v>
      </c>
      <c r="DH970" s="786">
        <v>0</v>
      </c>
      <c r="DI970" s="774" t="s">
        <v>397</v>
      </c>
      <c r="DJ970" s="774">
        <v>46272</v>
      </c>
      <c r="DK970" s="774">
        <v>46272</v>
      </c>
      <c r="DL970" s="774">
        <v>46304</v>
      </c>
      <c r="DM970" s="774">
        <v>46304</v>
      </c>
      <c r="DN970" s="774">
        <v>46304</v>
      </c>
      <c r="DO970" s="787" t="s">
        <v>308</v>
      </c>
      <c r="DP970" s="774">
        <v>46318</v>
      </c>
      <c r="DQ970" s="776">
        <v>46318</v>
      </c>
      <c r="DR970" s="774">
        <v>46318</v>
      </c>
      <c r="DS970" s="786">
        <v>46318</v>
      </c>
      <c r="DT970" s="752">
        <v>46318</v>
      </c>
      <c r="DU970" s="753">
        <v>-7</v>
      </c>
      <c r="DV970" s="753" t="s">
        <v>308</v>
      </c>
      <c r="DW970" s="754">
        <v>46310</v>
      </c>
      <c r="DX970" s="755">
        <v>46311</v>
      </c>
      <c r="DY970" s="754" t="e">
        <v>#VALUE!</v>
      </c>
      <c r="DZ970" s="754" t="e">
        <v>#VALUE!</v>
      </c>
      <c r="EA970" s="754"/>
      <c r="EB970" s="754"/>
      <c r="HA970" s="756" t="s">
        <v>397</v>
      </c>
      <c r="HB970" s="756" t="s">
        <v>397</v>
      </c>
      <c r="HC970" s="756" t="s">
        <v>397</v>
      </c>
      <c r="HD970" s="756" t="s">
        <v>397</v>
      </c>
      <c r="HE970" s="756" t="s">
        <v>397</v>
      </c>
      <c r="HF970" s="756" t="s">
        <v>397</v>
      </c>
      <c r="HG970" s="756" t="s">
        <v>397</v>
      </c>
      <c r="HH970" s="756" t="s">
        <v>397</v>
      </c>
      <c r="HI970" s="756" t="s">
        <v>397</v>
      </c>
      <c r="HJ970" s="756" t="s">
        <v>397</v>
      </c>
      <c r="HK970"/>
      <c r="HL970"/>
      <c r="HM970"/>
      <c r="HN970" s="756" t="str">
        <f t="shared" si="31"/>
        <v>AUTO PRINT</v>
      </c>
      <c r="HO970"/>
      <c r="HP970" s="757" t="s">
        <v>572</v>
      </c>
      <c r="HQ970" s="757" t="s">
        <v>572</v>
      </c>
      <c r="HR970" s="757" t="s">
        <v>572</v>
      </c>
      <c r="HS970"/>
      <c r="HW970" s="758"/>
      <c r="HX970"/>
      <c r="HY970" s="759" t="s">
        <v>3367</v>
      </c>
      <c r="HZ970" s="759" t="s">
        <v>3367</v>
      </c>
      <c r="IA970" s="759" t="s">
        <v>3367</v>
      </c>
      <c r="IC970" s="760" t="s">
        <v>572</v>
      </c>
      <c r="ID970" s="760" t="s">
        <v>572</v>
      </c>
      <c r="IE970" s="760" t="s">
        <v>572</v>
      </c>
      <c r="IF970" s="761" t="s">
        <v>572</v>
      </c>
      <c r="IG970" s="619" t="str">
        <f t="shared" si="32"/>
        <v>IN HOUSE (MANUAL)</v>
      </c>
      <c r="II970" s="761" t="s">
        <v>572</v>
      </c>
      <c r="IK970" s="761" t="str">
        <f>IFERROR(VLOOKUP($M970,#REF!,13,0),"IN HOUSE (MANUAL)")</f>
        <v>IN HOUSE (MANUAL)</v>
      </c>
      <c r="IM970" s="760" t="s">
        <v>572</v>
      </c>
      <c r="IN970" s="760" t="s">
        <v>572</v>
      </c>
      <c r="IO970" s="760" t="s">
        <v>572</v>
      </c>
      <c r="IQ970" s="760" t="s">
        <v>572</v>
      </c>
      <c r="IR970" s="760" t="s">
        <v>572</v>
      </c>
      <c r="IT970" s="760" t="s">
        <v>572</v>
      </c>
      <c r="IV970" s="760" t="s">
        <v>572</v>
      </c>
      <c r="IW970" s="760" t="s">
        <v>572</v>
      </c>
      <c r="IY970" s="760" t="s">
        <v>572</v>
      </c>
      <c r="IZ970" s="760" t="s">
        <v>572</v>
      </c>
      <c r="JB970" s="760" t="s">
        <v>572</v>
      </c>
      <c r="JC970" s="760" t="s">
        <v>572</v>
      </c>
      <c r="JE970" s="760" t="s">
        <v>572</v>
      </c>
      <c r="JF970" s="760" t="s">
        <v>572</v>
      </c>
    </row>
    <row r="971" spans="1:266" ht="17.25" customHeight="1" x14ac:dyDescent="0.35">
      <c r="A971" s="618" t="s">
        <v>2049</v>
      </c>
      <c r="B971" s="730">
        <v>93</v>
      </c>
      <c r="C971" s="730" t="s">
        <v>1915</v>
      </c>
      <c r="D971" s="730" t="s">
        <v>1915</v>
      </c>
      <c r="E971" s="730">
        <v>16</v>
      </c>
      <c r="F971" s="731" t="s">
        <v>574</v>
      </c>
      <c r="G971" s="732">
        <v>1</v>
      </c>
      <c r="H971" s="733">
        <v>46238</v>
      </c>
      <c r="I971" s="730">
        <v>42</v>
      </c>
      <c r="J971" s="730" t="s">
        <v>308</v>
      </c>
      <c r="K971" s="730">
        <v>43</v>
      </c>
      <c r="L971" s="730" t="s">
        <v>2050</v>
      </c>
      <c r="M971" s="772" t="s">
        <v>2049</v>
      </c>
      <c r="N971" s="772" t="s">
        <v>390</v>
      </c>
      <c r="O971" s="772" t="s">
        <v>390</v>
      </c>
      <c r="P971" s="772" t="s">
        <v>390</v>
      </c>
      <c r="Q971" s="772">
        <v>0</v>
      </c>
      <c r="R971" s="772">
        <v>880</v>
      </c>
      <c r="S971" s="772" t="s">
        <v>308</v>
      </c>
      <c r="T971" s="772" t="s">
        <v>2045</v>
      </c>
      <c r="U971" s="772">
        <v>880</v>
      </c>
      <c r="V971" s="772" t="s">
        <v>308</v>
      </c>
      <c r="W971" s="772" t="s">
        <v>218</v>
      </c>
      <c r="X971" s="773">
        <v>312</v>
      </c>
      <c r="Y971" s="772"/>
      <c r="Z971" s="774"/>
      <c r="AA971" s="772" t="s">
        <v>32</v>
      </c>
      <c r="AB971" s="772" t="s">
        <v>569</v>
      </c>
      <c r="AC971" s="772" t="s">
        <v>608</v>
      </c>
      <c r="AD971" s="772">
        <v>312</v>
      </c>
      <c r="AE971" s="864">
        <v>312</v>
      </c>
      <c r="AF971" s="776">
        <v>46290</v>
      </c>
      <c r="AG971" s="777"/>
      <c r="AH971" s="777"/>
      <c r="AI971" s="777" t="s">
        <v>308</v>
      </c>
      <c r="AJ971" s="778">
        <v>31</v>
      </c>
      <c r="AK971" s="779"/>
      <c r="AL971" s="778"/>
      <c r="AM971" s="780">
        <v>312</v>
      </c>
      <c r="AN971" s="780"/>
      <c r="AO971" s="780"/>
      <c r="AP971" s="780">
        <v>312</v>
      </c>
      <c r="AQ971" s="780">
        <v>312</v>
      </c>
      <c r="AR971" s="780">
        <v>312</v>
      </c>
      <c r="AS971" s="780"/>
      <c r="AT971" s="780"/>
      <c r="AU971" s="780"/>
      <c r="AV971" s="780"/>
      <c r="AW971" s="780"/>
      <c r="AX971" s="780"/>
      <c r="AY971" s="780"/>
      <c r="AZ971" s="780"/>
      <c r="BA971" s="780"/>
      <c r="BB971" s="780">
        <v>0</v>
      </c>
      <c r="BC971" s="780">
        <v>0</v>
      </c>
      <c r="BD971" s="780">
        <v>0</v>
      </c>
      <c r="BE971" s="780">
        <v>0</v>
      </c>
      <c r="BF971" s="780">
        <v>312</v>
      </c>
      <c r="BG971" s="780">
        <v>0</v>
      </c>
      <c r="BH971" s="780">
        <v>0</v>
      </c>
      <c r="BI971" s="780">
        <v>312</v>
      </c>
      <c r="BJ971" s="780"/>
      <c r="BK971" s="780">
        <v>312</v>
      </c>
      <c r="BL971" s="780">
        <v>312</v>
      </c>
      <c r="BM971" s="780">
        <v>312</v>
      </c>
      <c r="BN971" s="780" t="s">
        <v>308</v>
      </c>
      <c r="BO971" s="780" t="s">
        <v>308</v>
      </c>
      <c r="BP971" s="780" t="s">
        <v>308</v>
      </c>
      <c r="BQ971" s="780" t="s">
        <v>308</v>
      </c>
      <c r="BR971" s="780"/>
      <c r="BS971" s="780">
        <v>312</v>
      </c>
      <c r="BT971" s="780"/>
      <c r="BU971" s="780">
        <v>312</v>
      </c>
      <c r="BV971" s="780">
        <v>312</v>
      </c>
      <c r="BW971" s="780">
        <v>312</v>
      </c>
      <c r="BX971" s="780">
        <v>312</v>
      </c>
      <c r="BY971" s="780">
        <v>312</v>
      </c>
      <c r="BZ971" s="780">
        <v>312</v>
      </c>
      <c r="CA971" s="780"/>
      <c r="CB971" s="780"/>
      <c r="CC971" s="780"/>
      <c r="CD971" s="780"/>
      <c r="CE971" s="780"/>
      <c r="CF971" s="780"/>
      <c r="CG971" s="780"/>
      <c r="CH971" s="780"/>
      <c r="CI971" s="780"/>
      <c r="CJ971" s="780"/>
      <c r="CK971" s="773">
        <v>312</v>
      </c>
      <c r="CL971" s="773">
        <v>312</v>
      </c>
      <c r="CM971" s="773" t="s">
        <v>397</v>
      </c>
      <c r="CN971" s="773" t="s">
        <v>397</v>
      </c>
      <c r="CO971" s="773">
        <v>312</v>
      </c>
      <c r="CP971" s="773">
        <v>312</v>
      </c>
      <c r="CQ971" s="773">
        <v>312</v>
      </c>
      <c r="CR971" s="772">
        <v>312</v>
      </c>
      <c r="CS971" s="781"/>
      <c r="CT971" s="782" t="s">
        <v>308</v>
      </c>
      <c r="CU971" s="866" t="s">
        <v>308</v>
      </c>
      <c r="CV971" s="774"/>
      <c r="CW971" s="774"/>
      <c r="CX971" s="782">
        <v>46290</v>
      </c>
      <c r="CY971" s="784" t="s">
        <v>1486</v>
      </c>
      <c r="CZ971" s="784" t="s">
        <v>308</v>
      </c>
      <c r="DA971" s="785">
        <v>46267</v>
      </c>
      <c r="DB971" s="785" t="s">
        <v>615</v>
      </c>
      <c r="DC971" s="785" t="s">
        <v>2046</v>
      </c>
      <c r="DD971" s="785" t="s">
        <v>397</v>
      </c>
      <c r="DE971" s="785">
        <v>46290</v>
      </c>
      <c r="DF971" s="785">
        <v>46275</v>
      </c>
      <c r="DG971" s="785" t="s">
        <v>390</v>
      </c>
      <c r="DH971" s="786">
        <v>0</v>
      </c>
      <c r="DI971" s="774" t="s">
        <v>397</v>
      </c>
      <c r="DJ971" s="774">
        <v>46272</v>
      </c>
      <c r="DK971" s="774">
        <v>46272</v>
      </c>
      <c r="DL971" s="774">
        <v>46304</v>
      </c>
      <c r="DM971" s="774">
        <v>46304</v>
      </c>
      <c r="DN971" s="774">
        <v>46304</v>
      </c>
      <c r="DO971" s="787" t="s">
        <v>308</v>
      </c>
      <c r="DP971" s="774">
        <v>46318</v>
      </c>
      <c r="DQ971" s="776">
        <v>46318</v>
      </c>
      <c r="DR971" s="774">
        <v>46318</v>
      </c>
      <c r="DS971" s="786">
        <v>46318</v>
      </c>
      <c r="DT971" s="752">
        <v>46318</v>
      </c>
      <c r="DU971" s="753">
        <v>-7</v>
      </c>
      <c r="DV971" s="753" t="s">
        <v>308</v>
      </c>
      <c r="DW971" s="754">
        <v>46311</v>
      </c>
      <c r="DX971" s="755">
        <v>46311</v>
      </c>
      <c r="DY971" s="754" t="e">
        <v>#VALUE!</v>
      </c>
      <c r="DZ971" s="754" t="e">
        <v>#VALUE!</v>
      </c>
      <c r="EA971" s="754"/>
      <c r="EB971" s="754"/>
      <c r="HA971" s="756" t="s">
        <v>397</v>
      </c>
      <c r="HB971" s="756" t="s">
        <v>397</v>
      </c>
      <c r="HC971" s="756" t="s">
        <v>397</v>
      </c>
      <c r="HD971" s="756" t="s">
        <v>397</v>
      </c>
      <c r="HE971" s="756" t="s">
        <v>397</v>
      </c>
      <c r="HF971" s="756" t="s">
        <v>397</v>
      </c>
      <c r="HG971" s="756" t="s">
        <v>397</v>
      </c>
      <c r="HH971" s="756" t="s">
        <v>397</v>
      </c>
      <c r="HI971" s="756" t="s">
        <v>397</v>
      </c>
      <c r="HJ971" s="756" t="s">
        <v>397</v>
      </c>
      <c r="HK971"/>
      <c r="HL971"/>
      <c r="HM971"/>
      <c r="HN971" s="756" t="str">
        <f t="shared" si="31"/>
        <v>AUTO PRINT</v>
      </c>
      <c r="HO971"/>
      <c r="HP971" s="757" t="s">
        <v>572</v>
      </c>
      <c r="HQ971" s="757" t="s">
        <v>572</v>
      </c>
      <c r="HR971" s="757" t="s">
        <v>572</v>
      </c>
      <c r="HS971"/>
      <c r="HW971" s="758"/>
      <c r="HX971"/>
      <c r="HY971" s="759" t="s">
        <v>3367</v>
      </c>
      <c r="HZ971" s="759" t="s">
        <v>3367</v>
      </c>
      <c r="IA971" s="759" t="s">
        <v>3367</v>
      </c>
      <c r="IC971" s="760" t="s">
        <v>572</v>
      </c>
      <c r="ID971" s="760" t="s">
        <v>572</v>
      </c>
      <c r="IE971" s="760" t="s">
        <v>572</v>
      </c>
      <c r="IF971" s="761" t="s">
        <v>572</v>
      </c>
      <c r="IG971" s="619" t="str">
        <f t="shared" si="32"/>
        <v>IN HOUSE (MANUAL)</v>
      </c>
      <c r="II971" s="761" t="s">
        <v>572</v>
      </c>
      <c r="IK971" s="761" t="str">
        <f>IFERROR(VLOOKUP($M971,#REF!,13,0),"IN HOUSE (MANUAL)")</f>
        <v>IN HOUSE (MANUAL)</v>
      </c>
      <c r="IM971" s="760" t="s">
        <v>572</v>
      </c>
      <c r="IN971" s="760" t="s">
        <v>572</v>
      </c>
      <c r="IO971" s="760" t="s">
        <v>572</v>
      </c>
      <c r="IQ971" s="760" t="s">
        <v>572</v>
      </c>
      <c r="IR971" s="760" t="s">
        <v>572</v>
      </c>
      <c r="IT971" s="760" t="s">
        <v>572</v>
      </c>
      <c r="IV971" s="760" t="s">
        <v>572</v>
      </c>
      <c r="IW971" s="760" t="s">
        <v>572</v>
      </c>
      <c r="IY971" s="760" t="s">
        <v>572</v>
      </c>
      <c r="IZ971" s="760" t="s">
        <v>572</v>
      </c>
      <c r="JB971" s="760" t="s">
        <v>572</v>
      </c>
      <c r="JC971" s="760" t="s">
        <v>572</v>
      </c>
      <c r="JE971" s="760" t="s">
        <v>572</v>
      </c>
      <c r="JF971" s="760" t="s">
        <v>572</v>
      </c>
    </row>
    <row r="972" spans="1:266" ht="17.25" customHeight="1" x14ac:dyDescent="0.35">
      <c r="A972" s="618" t="s">
        <v>2051</v>
      </c>
      <c r="B972" s="730">
        <v>94</v>
      </c>
      <c r="C972" s="730" t="s">
        <v>1915</v>
      </c>
      <c r="D972" s="730" t="s">
        <v>1915</v>
      </c>
      <c r="E972" s="730">
        <v>16</v>
      </c>
      <c r="F972" s="731" t="s">
        <v>574</v>
      </c>
      <c r="G972" s="732">
        <v>1</v>
      </c>
      <c r="H972" s="826">
        <v>46238</v>
      </c>
      <c r="I972" s="730">
        <v>43</v>
      </c>
      <c r="J972" s="730" t="s">
        <v>308</v>
      </c>
      <c r="K972" s="730">
        <v>43</v>
      </c>
      <c r="L972" s="730" t="s">
        <v>2052</v>
      </c>
      <c r="M972" s="868" t="s">
        <v>2051</v>
      </c>
      <c r="N972" s="868" t="s">
        <v>390</v>
      </c>
      <c r="O972" s="868" t="s">
        <v>390</v>
      </c>
      <c r="P972" s="868" t="s">
        <v>390</v>
      </c>
      <c r="Q972" s="868">
        <v>0</v>
      </c>
      <c r="R972" s="868">
        <v>880</v>
      </c>
      <c r="S972" s="868" t="s">
        <v>308</v>
      </c>
      <c r="T972" s="868" t="s">
        <v>2045</v>
      </c>
      <c r="U972" s="868">
        <v>880</v>
      </c>
      <c r="V972" s="868" t="s">
        <v>308</v>
      </c>
      <c r="W972" s="868" t="s">
        <v>218</v>
      </c>
      <c r="X972" s="867">
        <v>186</v>
      </c>
      <c r="Y972" s="868"/>
      <c r="Z972" s="776"/>
      <c r="AA972" s="868" t="s">
        <v>32</v>
      </c>
      <c r="AB972" s="868" t="s">
        <v>569</v>
      </c>
      <c r="AC972" s="868" t="s">
        <v>608</v>
      </c>
      <c r="AD972" s="868">
        <v>186</v>
      </c>
      <c r="AE972" s="864">
        <v>186</v>
      </c>
      <c r="AF972" s="776">
        <v>46290</v>
      </c>
      <c r="AG972" s="777"/>
      <c r="AH972" s="777"/>
      <c r="AI972" s="777" t="s">
        <v>308</v>
      </c>
      <c r="AJ972" s="778">
        <v>32</v>
      </c>
      <c r="AK972" s="894"/>
      <c r="AL972" s="895"/>
      <c r="AM972" s="896">
        <v>186</v>
      </c>
      <c r="AN972" s="896"/>
      <c r="AO972" s="896"/>
      <c r="AP972" s="896">
        <v>186</v>
      </c>
      <c r="AQ972" s="896">
        <v>186</v>
      </c>
      <c r="AR972" s="896">
        <v>186</v>
      </c>
      <c r="AS972" s="896"/>
      <c r="AT972" s="896"/>
      <c r="AU972" s="896"/>
      <c r="AV972" s="896"/>
      <c r="AW972" s="896"/>
      <c r="AX972" s="896"/>
      <c r="AY972" s="896"/>
      <c r="AZ972" s="896"/>
      <c r="BA972" s="896"/>
      <c r="BB972" s="896">
        <v>0</v>
      </c>
      <c r="BC972" s="896">
        <v>0</v>
      </c>
      <c r="BD972" s="896">
        <v>0</v>
      </c>
      <c r="BE972" s="896">
        <v>0</v>
      </c>
      <c r="BF972" s="896">
        <v>186</v>
      </c>
      <c r="BG972" s="896">
        <v>0</v>
      </c>
      <c r="BH972" s="896">
        <v>0</v>
      </c>
      <c r="BI972" s="896">
        <v>186</v>
      </c>
      <c r="BJ972" s="896"/>
      <c r="BK972" s="896">
        <v>186</v>
      </c>
      <c r="BL972" s="896">
        <v>186</v>
      </c>
      <c r="BM972" s="896">
        <v>186</v>
      </c>
      <c r="BN972" s="896" t="s">
        <v>308</v>
      </c>
      <c r="BO972" s="896" t="s">
        <v>308</v>
      </c>
      <c r="BP972" s="896" t="s">
        <v>308</v>
      </c>
      <c r="BQ972" s="896" t="s">
        <v>308</v>
      </c>
      <c r="BR972" s="896"/>
      <c r="BS972" s="896">
        <v>186</v>
      </c>
      <c r="BT972" s="896"/>
      <c r="BU972" s="896">
        <v>186</v>
      </c>
      <c r="BV972" s="896">
        <v>186</v>
      </c>
      <c r="BW972" s="896">
        <v>186</v>
      </c>
      <c r="BX972" s="896">
        <v>186</v>
      </c>
      <c r="BY972" s="896">
        <v>186</v>
      </c>
      <c r="BZ972" s="896">
        <v>186</v>
      </c>
      <c r="CA972" s="896"/>
      <c r="CB972" s="896"/>
      <c r="CC972" s="896"/>
      <c r="CD972" s="896"/>
      <c r="CE972" s="896"/>
      <c r="CF972" s="896"/>
      <c r="CG972" s="896"/>
      <c r="CH972" s="896"/>
      <c r="CI972" s="896"/>
      <c r="CJ972" s="896"/>
      <c r="CK972" s="867">
        <v>186</v>
      </c>
      <c r="CL972" s="867">
        <v>186</v>
      </c>
      <c r="CM972" s="867" t="s">
        <v>397</v>
      </c>
      <c r="CN972" s="867" t="s">
        <v>397</v>
      </c>
      <c r="CO972" s="867">
        <v>186</v>
      </c>
      <c r="CP972" s="867">
        <v>186</v>
      </c>
      <c r="CQ972" s="773">
        <v>186</v>
      </c>
      <c r="CR972" s="772">
        <v>186</v>
      </c>
      <c r="CS972" s="869"/>
      <c r="CT972" s="782" t="s">
        <v>308</v>
      </c>
      <c r="CU972" s="866" t="s">
        <v>308</v>
      </c>
      <c r="CV972" s="776"/>
      <c r="CW972" s="776"/>
      <c r="CX972" s="782">
        <v>46290</v>
      </c>
      <c r="CY972" s="784" t="s">
        <v>1486</v>
      </c>
      <c r="CZ972" s="784" t="s">
        <v>308</v>
      </c>
      <c r="DA972" s="785">
        <v>46267</v>
      </c>
      <c r="DB972" s="785" t="s">
        <v>615</v>
      </c>
      <c r="DC972" s="785" t="s">
        <v>2046</v>
      </c>
      <c r="DD972" s="785" t="s">
        <v>397</v>
      </c>
      <c r="DE972" s="871">
        <v>46290</v>
      </c>
      <c r="DF972" s="871">
        <v>46275</v>
      </c>
      <c r="DG972" s="871" t="s">
        <v>390</v>
      </c>
      <c r="DH972" s="872">
        <v>0</v>
      </c>
      <c r="DI972" s="776" t="s">
        <v>397</v>
      </c>
      <c r="DJ972" s="776">
        <v>46272</v>
      </c>
      <c r="DK972" s="776">
        <v>46272</v>
      </c>
      <c r="DL972" s="776">
        <v>46304</v>
      </c>
      <c r="DM972" s="776">
        <v>46304</v>
      </c>
      <c r="DN972" s="776">
        <v>46304</v>
      </c>
      <c r="DO972" s="873" t="s">
        <v>308</v>
      </c>
      <c r="DP972" s="776">
        <v>46318</v>
      </c>
      <c r="DQ972" s="776">
        <v>46318</v>
      </c>
      <c r="DR972" s="776">
        <v>46318</v>
      </c>
      <c r="DS972" s="872">
        <v>46318</v>
      </c>
      <c r="DT972" s="752">
        <v>46318</v>
      </c>
      <c r="DU972" s="753">
        <v>-4</v>
      </c>
      <c r="DV972" s="753" t="s">
        <v>308</v>
      </c>
      <c r="DW972" s="754">
        <v>46311</v>
      </c>
      <c r="DX972" s="755">
        <v>46314</v>
      </c>
      <c r="DY972" s="754" t="e">
        <v>#VALUE!</v>
      </c>
      <c r="DZ972" s="754" t="e">
        <v>#VALUE!</v>
      </c>
      <c r="EA972" s="754"/>
      <c r="EB972" s="754"/>
      <c r="HA972" s="756" t="s">
        <v>397</v>
      </c>
      <c r="HB972" s="756" t="s">
        <v>397</v>
      </c>
      <c r="HC972" s="756" t="s">
        <v>397</v>
      </c>
      <c r="HD972" s="756" t="s">
        <v>397</v>
      </c>
      <c r="HE972" s="756" t="s">
        <v>397</v>
      </c>
      <c r="HF972" s="756" t="s">
        <v>397</v>
      </c>
      <c r="HG972" s="756" t="s">
        <v>397</v>
      </c>
      <c r="HH972" s="756" t="s">
        <v>397</v>
      </c>
      <c r="HI972" s="756" t="s">
        <v>397</v>
      </c>
      <c r="HJ972" s="756" t="s">
        <v>397</v>
      </c>
      <c r="HK972"/>
      <c r="HL972"/>
      <c r="HM972"/>
      <c r="HN972" s="756" t="str">
        <f t="shared" si="31"/>
        <v>AUTO PRINT</v>
      </c>
      <c r="HO972"/>
      <c r="HP972" s="757" t="s">
        <v>572</v>
      </c>
      <c r="HQ972" s="757" t="s">
        <v>572</v>
      </c>
      <c r="HR972" s="757" t="s">
        <v>572</v>
      </c>
      <c r="HS972"/>
      <c r="HW972" s="758"/>
      <c r="HX972"/>
      <c r="HY972" s="759" t="s">
        <v>3367</v>
      </c>
      <c r="HZ972" s="759" t="s">
        <v>3367</v>
      </c>
      <c r="IA972" s="759" t="s">
        <v>3367</v>
      </c>
      <c r="IC972" s="760" t="s">
        <v>572</v>
      </c>
      <c r="ID972" s="760" t="s">
        <v>572</v>
      </c>
      <c r="IE972" s="760" t="s">
        <v>572</v>
      </c>
      <c r="IF972" s="761" t="s">
        <v>572</v>
      </c>
      <c r="IG972" s="619" t="str">
        <f t="shared" si="32"/>
        <v>IN HOUSE (MANUAL)</v>
      </c>
      <c r="II972" s="761" t="s">
        <v>572</v>
      </c>
      <c r="IK972" s="761" t="str">
        <f>IFERROR(VLOOKUP($M972,#REF!,13,0),"IN HOUSE (MANUAL)")</f>
        <v>IN HOUSE (MANUAL)</v>
      </c>
      <c r="IM972" s="760" t="s">
        <v>572</v>
      </c>
      <c r="IN972" s="760" t="s">
        <v>572</v>
      </c>
      <c r="IO972" s="760" t="s">
        <v>572</v>
      </c>
      <c r="IQ972" s="760" t="s">
        <v>572</v>
      </c>
      <c r="IR972" s="760" t="s">
        <v>572</v>
      </c>
      <c r="IT972" s="760" t="s">
        <v>572</v>
      </c>
      <c r="IV972" s="760" t="s">
        <v>572</v>
      </c>
      <c r="IW972" s="760" t="s">
        <v>572</v>
      </c>
      <c r="IY972" s="760" t="s">
        <v>572</v>
      </c>
      <c r="IZ972" s="760" t="s">
        <v>572</v>
      </c>
      <c r="JB972" s="760" t="s">
        <v>572</v>
      </c>
      <c r="JC972" s="760" t="s">
        <v>572</v>
      </c>
      <c r="JE972" s="760" t="s">
        <v>572</v>
      </c>
      <c r="JF972" s="760" t="s">
        <v>572</v>
      </c>
    </row>
    <row r="973" spans="1:266" ht="17.25" customHeight="1" x14ac:dyDescent="0.35">
      <c r="A973" s="618" t="s">
        <v>2053</v>
      </c>
      <c r="B973" s="730">
        <v>95</v>
      </c>
      <c r="C973" s="730" t="s">
        <v>1915</v>
      </c>
      <c r="D973" s="730" t="s">
        <v>1915</v>
      </c>
      <c r="E973" s="730">
        <v>16</v>
      </c>
      <c r="F973" s="731" t="s">
        <v>961</v>
      </c>
      <c r="G973" s="732">
        <v>1</v>
      </c>
      <c r="H973" s="733">
        <v>46258</v>
      </c>
      <c r="I973" s="730">
        <v>43</v>
      </c>
      <c r="J973" s="730" t="s">
        <v>308</v>
      </c>
      <c r="K973" s="730">
        <v>43</v>
      </c>
      <c r="L973" s="730" t="s">
        <v>2054</v>
      </c>
      <c r="M973" s="868" t="s">
        <v>2053</v>
      </c>
      <c r="N973" s="868" t="s">
        <v>390</v>
      </c>
      <c r="O973" s="868" t="s">
        <v>390</v>
      </c>
      <c r="P973" s="868" t="s">
        <v>390</v>
      </c>
      <c r="Q973" s="868">
        <v>0</v>
      </c>
      <c r="R973" s="868">
        <v>880</v>
      </c>
      <c r="S973" s="868"/>
      <c r="T973" s="868" t="s">
        <v>1943</v>
      </c>
      <c r="U973" s="868">
        <v>880</v>
      </c>
      <c r="V973" s="868" t="s">
        <v>308</v>
      </c>
      <c r="W973" s="868"/>
      <c r="X973" s="867"/>
      <c r="Y973" s="868"/>
      <c r="Z973" s="776"/>
      <c r="AA973" s="868" t="s">
        <v>2055</v>
      </c>
      <c r="AB973" s="868" t="s">
        <v>569</v>
      </c>
      <c r="AC973" s="868" t="s">
        <v>608</v>
      </c>
      <c r="AD973" s="868">
        <v>192</v>
      </c>
      <c r="AE973" s="775">
        <v>192</v>
      </c>
      <c r="AF973" s="776">
        <v>46302</v>
      </c>
      <c r="AG973" s="777" t="s">
        <v>1944</v>
      </c>
      <c r="AH973" s="777"/>
      <c r="AI973" s="777" t="s">
        <v>308</v>
      </c>
      <c r="AJ973" s="778">
        <v>33</v>
      </c>
      <c r="AK973" s="779"/>
      <c r="AL973" s="778"/>
      <c r="AM973" s="780">
        <v>192</v>
      </c>
      <c r="AN973" s="780"/>
      <c r="AO973" s="780"/>
      <c r="AP973" s="780">
        <v>192</v>
      </c>
      <c r="AQ973" s="780">
        <v>192</v>
      </c>
      <c r="AR973" s="780">
        <v>192</v>
      </c>
      <c r="AS973" s="780"/>
      <c r="AT973" s="780"/>
      <c r="AU973" s="780"/>
      <c r="AV973" s="780"/>
      <c r="AW973" s="780"/>
      <c r="AX973" s="780"/>
      <c r="AY973" s="780"/>
      <c r="AZ973" s="780"/>
      <c r="BA973" s="780"/>
      <c r="BB973" s="780">
        <v>0</v>
      </c>
      <c r="BC973" s="780">
        <v>0</v>
      </c>
      <c r="BD973" s="780">
        <v>0</v>
      </c>
      <c r="BE973" s="780">
        <v>0</v>
      </c>
      <c r="BF973" s="780">
        <v>192</v>
      </c>
      <c r="BG973" s="780">
        <v>0</v>
      </c>
      <c r="BH973" s="780">
        <v>0</v>
      </c>
      <c r="BI973" s="780">
        <v>192</v>
      </c>
      <c r="BJ973" s="780"/>
      <c r="BK973" s="780">
        <v>192</v>
      </c>
      <c r="BL973" s="780">
        <v>192</v>
      </c>
      <c r="BM973" s="780">
        <v>192</v>
      </c>
      <c r="BN973" s="780" t="s">
        <v>308</v>
      </c>
      <c r="BO973" s="780" t="s">
        <v>308</v>
      </c>
      <c r="BP973" s="780" t="s">
        <v>308</v>
      </c>
      <c r="BQ973" s="780" t="s">
        <v>308</v>
      </c>
      <c r="BR973" s="780">
        <v>192</v>
      </c>
      <c r="BS973" s="780">
        <v>192</v>
      </c>
      <c r="BT973" s="780"/>
      <c r="BU973" s="780">
        <v>192</v>
      </c>
      <c r="BV973" s="780">
        <v>192</v>
      </c>
      <c r="BW973" s="780">
        <v>192</v>
      </c>
      <c r="BX973" s="780">
        <v>192</v>
      </c>
      <c r="BY973" s="780">
        <v>192</v>
      </c>
      <c r="BZ973" s="780">
        <v>192</v>
      </c>
      <c r="CA973" s="780"/>
      <c r="CB973" s="780"/>
      <c r="CC973" s="780"/>
      <c r="CD973" s="780"/>
      <c r="CE973" s="780"/>
      <c r="CF973" s="780"/>
      <c r="CG973" s="780"/>
      <c r="CH973" s="780"/>
      <c r="CI973" s="780"/>
      <c r="CJ973" s="780"/>
      <c r="CK973" s="773">
        <v>192</v>
      </c>
      <c r="CL973" s="773">
        <v>192</v>
      </c>
      <c r="CM973" s="773" t="s">
        <v>397</v>
      </c>
      <c r="CN973" s="773" t="s">
        <v>397</v>
      </c>
      <c r="CO973" s="773">
        <v>192</v>
      </c>
      <c r="CP973" s="773">
        <v>192</v>
      </c>
      <c r="CQ973" s="773">
        <v>192</v>
      </c>
      <c r="CR973" s="772">
        <v>192</v>
      </c>
      <c r="CS973" s="869"/>
      <c r="CT973" s="782" t="s">
        <v>308</v>
      </c>
      <c r="CU973" s="866"/>
      <c r="CV973" s="776"/>
      <c r="CW973" s="776"/>
      <c r="CX973" s="782">
        <v>46302</v>
      </c>
      <c r="CY973" s="784" t="s">
        <v>1493</v>
      </c>
      <c r="CZ973" s="784" t="s">
        <v>308</v>
      </c>
      <c r="DA973" s="785">
        <v>46280</v>
      </c>
      <c r="DB973" s="785" t="s">
        <v>615</v>
      </c>
      <c r="DC973" s="785" t="s">
        <v>1820</v>
      </c>
      <c r="DD973" s="785" t="s">
        <v>397</v>
      </c>
      <c r="DE973" s="871" t="s">
        <v>308</v>
      </c>
      <c r="DF973" s="871" t="s">
        <v>308</v>
      </c>
      <c r="DG973" s="871" t="s">
        <v>308</v>
      </c>
      <c r="DH973" s="872" t="s">
        <v>308</v>
      </c>
      <c r="DI973" s="776" t="s">
        <v>397</v>
      </c>
      <c r="DJ973" s="776">
        <v>46288</v>
      </c>
      <c r="DK973" s="776">
        <v>46288</v>
      </c>
      <c r="DL973" s="776">
        <v>46304</v>
      </c>
      <c r="DM973" s="776">
        <v>46304</v>
      </c>
      <c r="DN973" s="776">
        <v>46304</v>
      </c>
      <c r="DO973" s="873" t="s">
        <v>308</v>
      </c>
      <c r="DP973" s="776">
        <v>46318</v>
      </c>
      <c r="DQ973" s="776">
        <v>46318</v>
      </c>
      <c r="DR973" s="776">
        <v>46318</v>
      </c>
      <c r="DS973" s="872">
        <v>46318</v>
      </c>
      <c r="DT973" s="752">
        <v>46318</v>
      </c>
      <c r="DU973" s="753">
        <v>-4</v>
      </c>
      <c r="DV973" s="753" t="s">
        <v>308</v>
      </c>
      <c r="DW973" s="754">
        <v>46314</v>
      </c>
      <c r="DX973" s="755">
        <v>46314</v>
      </c>
      <c r="DY973" s="754" t="e">
        <v>#VALUE!</v>
      </c>
      <c r="DZ973" s="754" t="e">
        <v>#VALUE!</v>
      </c>
      <c r="EA973" s="754"/>
      <c r="EB973" s="754"/>
      <c r="HA973" s="756" t="s">
        <v>397</v>
      </c>
      <c r="HB973" s="756" t="s">
        <v>397</v>
      </c>
      <c r="HC973" s="756" t="s">
        <v>397</v>
      </c>
      <c r="HD973" s="756" t="s">
        <v>397</v>
      </c>
      <c r="HE973" s="756" t="s">
        <v>397</v>
      </c>
      <c r="HF973" s="756" t="s">
        <v>397</v>
      </c>
      <c r="HG973" s="756" t="s">
        <v>397</v>
      </c>
      <c r="HH973" s="756" t="s">
        <v>397</v>
      </c>
      <c r="HI973" s="756" t="s">
        <v>397</v>
      </c>
      <c r="HJ973" s="756" t="s">
        <v>397</v>
      </c>
      <c r="HK973"/>
      <c r="HL973"/>
      <c r="HM973"/>
      <c r="HN973" s="756" t="str">
        <f t="shared" si="31"/>
        <v>AUTO PRINT</v>
      </c>
      <c r="HO973"/>
      <c r="HP973" s="757" t="s">
        <v>572</v>
      </c>
      <c r="HQ973" s="757" t="s">
        <v>572</v>
      </c>
      <c r="HR973" s="757" t="s">
        <v>572</v>
      </c>
      <c r="HS973"/>
      <c r="HW973" s="758"/>
      <c r="HX973"/>
      <c r="HY973" s="759" t="s">
        <v>572</v>
      </c>
      <c r="HZ973" s="759" t="s">
        <v>572</v>
      </c>
      <c r="IA973" s="759" t="s">
        <v>572</v>
      </c>
      <c r="IC973" s="760" t="s">
        <v>572</v>
      </c>
      <c r="ID973" s="760" t="s">
        <v>572</v>
      </c>
      <c r="IE973" s="760" t="s">
        <v>397</v>
      </c>
      <c r="IF973" s="761" t="s">
        <v>572</v>
      </c>
      <c r="IG973" s="619" t="str">
        <f t="shared" si="32"/>
        <v>IN HOUSE (MANUAL)</v>
      </c>
      <c r="II973" s="761" t="s">
        <v>572</v>
      </c>
      <c r="IK973" s="761" t="str">
        <f>IFERROR(VLOOKUP($M973,#REF!,13,0),"IN HOUSE (MANUAL)")</f>
        <v>IN HOUSE (MANUAL)</v>
      </c>
      <c r="IM973" s="760" t="s">
        <v>572</v>
      </c>
      <c r="IN973" s="760" t="s">
        <v>572</v>
      </c>
      <c r="IO973" s="760" t="s">
        <v>572</v>
      </c>
      <c r="IQ973" s="760" t="s">
        <v>572</v>
      </c>
      <c r="IR973" s="760" t="s">
        <v>572</v>
      </c>
      <c r="IT973" s="760" t="s">
        <v>572</v>
      </c>
      <c r="IV973" s="760" t="s">
        <v>572</v>
      </c>
      <c r="IW973" s="760" t="s">
        <v>572</v>
      </c>
      <c r="IY973" s="760" t="s">
        <v>572</v>
      </c>
      <c r="IZ973" s="760" t="s">
        <v>572</v>
      </c>
      <c r="JB973" s="760" t="s">
        <v>572</v>
      </c>
      <c r="JC973" s="760" t="s">
        <v>572</v>
      </c>
      <c r="JE973" s="760" t="s">
        <v>572</v>
      </c>
      <c r="JF973" s="760" t="s">
        <v>572</v>
      </c>
    </row>
    <row r="974" spans="1:266" ht="17.25" customHeight="1" x14ac:dyDescent="0.35">
      <c r="A974" s="618" t="s">
        <v>2056</v>
      </c>
      <c r="B974" s="730">
        <v>96</v>
      </c>
      <c r="C974" s="730" t="s">
        <v>1915</v>
      </c>
      <c r="D974" s="730" t="s">
        <v>1915</v>
      </c>
      <c r="E974" s="730">
        <v>16</v>
      </c>
      <c r="F974" s="731" t="s">
        <v>574</v>
      </c>
      <c r="G974" s="732">
        <v>1</v>
      </c>
      <c r="H974" s="733">
        <v>46261</v>
      </c>
      <c r="I974" s="730">
        <v>43</v>
      </c>
      <c r="J974" s="730" t="s">
        <v>308</v>
      </c>
      <c r="K974" s="730">
        <v>44</v>
      </c>
      <c r="L974" s="730" t="s">
        <v>2057</v>
      </c>
      <c r="M974" s="868" t="s">
        <v>2056</v>
      </c>
      <c r="N974" s="868" t="s">
        <v>390</v>
      </c>
      <c r="O974" s="868" t="s">
        <v>390</v>
      </c>
      <c r="P974" s="868" t="s">
        <v>390</v>
      </c>
      <c r="Q974" s="868">
        <v>0</v>
      </c>
      <c r="R974" s="868">
        <v>880</v>
      </c>
      <c r="S974" s="868"/>
      <c r="T974" s="868" t="s">
        <v>1964</v>
      </c>
      <c r="U974" s="868">
        <v>880</v>
      </c>
      <c r="V974" s="868" t="s">
        <v>308</v>
      </c>
      <c r="W974" s="868"/>
      <c r="X974" s="867"/>
      <c r="Y974" s="868"/>
      <c r="Z974" s="776"/>
      <c r="AA974" s="868" t="s">
        <v>32</v>
      </c>
      <c r="AB974" s="868" t="s">
        <v>569</v>
      </c>
      <c r="AC974" s="868" t="s">
        <v>597</v>
      </c>
      <c r="AD974" s="868">
        <v>240</v>
      </c>
      <c r="AE974" s="775">
        <v>240</v>
      </c>
      <c r="AF974" s="776">
        <v>46314</v>
      </c>
      <c r="AG974" s="777"/>
      <c r="AH974" s="777"/>
      <c r="AI974" s="777" t="s">
        <v>308</v>
      </c>
      <c r="AJ974" s="778">
        <v>34</v>
      </c>
      <c r="AK974" s="779"/>
      <c r="AL974" s="778"/>
      <c r="AM974" s="780">
        <v>240</v>
      </c>
      <c r="AN974" s="780"/>
      <c r="AO974" s="780"/>
      <c r="AP974" s="780">
        <v>240</v>
      </c>
      <c r="AQ974" s="780">
        <v>240</v>
      </c>
      <c r="AR974" s="780">
        <v>240</v>
      </c>
      <c r="AS974" s="780"/>
      <c r="AT974" s="780"/>
      <c r="AU974" s="780"/>
      <c r="AV974" s="780"/>
      <c r="AW974" s="780"/>
      <c r="AX974" s="780"/>
      <c r="AY974" s="780"/>
      <c r="AZ974" s="780"/>
      <c r="BA974" s="780"/>
      <c r="BB974" s="780">
        <v>0</v>
      </c>
      <c r="BC974" s="780">
        <v>0</v>
      </c>
      <c r="BD974" s="780">
        <v>0</v>
      </c>
      <c r="BE974" s="780">
        <v>0</v>
      </c>
      <c r="BF974" s="780">
        <v>240</v>
      </c>
      <c r="BG974" s="780">
        <v>0</v>
      </c>
      <c r="BH974" s="780">
        <v>0</v>
      </c>
      <c r="BI974" s="780">
        <v>240</v>
      </c>
      <c r="BJ974" s="780"/>
      <c r="BK974" s="780">
        <v>240</v>
      </c>
      <c r="BL974" s="780">
        <v>240</v>
      </c>
      <c r="BM974" s="780">
        <v>240</v>
      </c>
      <c r="BN974" s="780" t="s">
        <v>308</v>
      </c>
      <c r="BO974" s="780" t="s">
        <v>308</v>
      </c>
      <c r="BP974" s="780" t="s">
        <v>308</v>
      </c>
      <c r="BQ974" s="780" t="s">
        <v>308</v>
      </c>
      <c r="BR974" s="780"/>
      <c r="BS974" s="780">
        <v>240</v>
      </c>
      <c r="BT974" s="780"/>
      <c r="BU974" s="780">
        <v>240</v>
      </c>
      <c r="BV974" s="780">
        <v>240</v>
      </c>
      <c r="BW974" s="780">
        <v>240</v>
      </c>
      <c r="BX974" s="780">
        <v>240</v>
      </c>
      <c r="BY974" s="780">
        <v>240</v>
      </c>
      <c r="BZ974" s="780">
        <v>240</v>
      </c>
      <c r="CA974" s="780"/>
      <c r="CB974" s="780"/>
      <c r="CC974" s="780"/>
      <c r="CD974" s="780"/>
      <c r="CE974" s="780"/>
      <c r="CF974" s="780"/>
      <c r="CG974" s="780"/>
      <c r="CH974" s="780"/>
      <c r="CI974" s="780"/>
      <c r="CJ974" s="780"/>
      <c r="CK974" s="773">
        <v>240</v>
      </c>
      <c r="CL974" s="773">
        <v>240</v>
      </c>
      <c r="CM974" s="773" t="s">
        <v>397</v>
      </c>
      <c r="CN974" s="773" t="s">
        <v>397</v>
      </c>
      <c r="CO974" s="773">
        <v>240</v>
      </c>
      <c r="CP974" s="773">
        <v>240</v>
      </c>
      <c r="CQ974" s="773">
        <v>240</v>
      </c>
      <c r="CR974" s="772">
        <v>240</v>
      </c>
      <c r="CS974" s="869"/>
      <c r="CT974" s="782" t="s">
        <v>308</v>
      </c>
      <c r="CU974" s="866"/>
      <c r="CV974" s="776"/>
      <c r="CW974" s="776"/>
      <c r="CX974" s="782">
        <v>46314</v>
      </c>
      <c r="CY974" s="784" t="s">
        <v>1493</v>
      </c>
      <c r="CZ974" s="784" t="s">
        <v>308</v>
      </c>
      <c r="DA974" s="785">
        <v>46287</v>
      </c>
      <c r="DB974" s="785" t="s">
        <v>615</v>
      </c>
      <c r="DC974" s="785" t="s">
        <v>1535</v>
      </c>
      <c r="DD974" s="785" t="s">
        <v>397</v>
      </c>
      <c r="DE974" s="871" t="s">
        <v>308</v>
      </c>
      <c r="DF974" s="871" t="s">
        <v>308</v>
      </c>
      <c r="DG974" s="871" t="s">
        <v>308</v>
      </c>
      <c r="DH974" s="872" t="s">
        <v>308</v>
      </c>
      <c r="DI974" s="776" t="s">
        <v>397</v>
      </c>
      <c r="DJ974" s="776">
        <v>46288</v>
      </c>
      <c r="DK974" s="776">
        <v>46288</v>
      </c>
      <c r="DL974" s="776">
        <v>46304</v>
      </c>
      <c r="DM974" s="776">
        <v>46304</v>
      </c>
      <c r="DN974" s="776">
        <v>46304</v>
      </c>
      <c r="DO974" s="873" t="s">
        <v>308</v>
      </c>
      <c r="DP974" s="776">
        <v>46325</v>
      </c>
      <c r="DQ974" s="776">
        <v>46325</v>
      </c>
      <c r="DR974" s="776">
        <v>46325</v>
      </c>
      <c r="DS974" s="872">
        <v>46325</v>
      </c>
      <c r="DT974" s="752">
        <v>46325</v>
      </c>
      <c r="DU974" s="753">
        <v>-11</v>
      </c>
      <c r="DV974" s="753" t="s">
        <v>308</v>
      </c>
      <c r="DW974" s="754">
        <v>46314</v>
      </c>
      <c r="DX974" s="755">
        <v>46314</v>
      </c>
      <c r="DY974" s="754" t="e">
        <v>#VALUE!</v>
      </c>
      <c r="DZ974" s="754" t="e">
        <v>#VALUE!</v>
      </c>
      <c r="EA974" s="754"/>
      <c r="EB974" s="754"/>
      <c r="HA974" s="756" t="s">
        <v>397</v>
      </c>
      <c r="HB974" s="756" t="s">
        <v>397</v>
      </c>
      <c r="HC974" s="756" t="s">
        <v>397</v>
      </c>
      <c r="HD974" s="756" t="s">
        <v>397</v>
      </c>
      <c r="HE974" s="756" t="s">
        <v>397</v>
      </c>
      <c r="HF974" s="756" t="s">
        <v>397</v>
      </c>
      <c r="HG974" s="756" t="s">
        <v>397</v>
      </c>
      <c r="HH974" s="756" t="s">
        <v>397</v>
      </c>
      <c r="HI974" s="756" t="s">
        <v>397</v>
      </c>
      <c r="HJ974" s="756" t="s">
        <v>397</v>
      </c>
      <c r="HK974"/>
      <c r="HL974"/>
      <c r="HM974"/>
      <c r="HN974" s="756" t="str">
        <f t="shared" si="31"/>
        <v>AUTO PRINT</v>
      </c>
      <c r="HO974"/>
      <c r="HP974" s="757" t="s">
        <v>572</v>
      </c>
      <c r="HQ974" s="757" t="s">
        <v>572</v>
      </c>
      <c r="HR974" s="757" t="s">
        <v>572</v>
      </c>
      <c r="HS974"/>
      <c r="HW974" s="758"/>
      <c r="HX974"/>
      <c r="HY974" s="759" t="s">
        <v>572</v>
      </c>
      <c r="HZ974" s="759" t="s">
        <v>572</v>
      </c>
      <c r="IA974" s="759" t="s">
        <v>572</v>
      </c>
      <c r="IC974" s="760" t="s">
        <v>572</v>
      </c>
      <c r="ID974" s="760" t="s">
        <v>572</v>
      </c>
      <c r="IE974" s="760" t="s">
        <v>572</v>
      </c>
      <c r="IF974" s="761" t="s">
        <v>572</v>
      </c>
      <c r="IG974" s="619" t="str">
        <f t="shared" si="32"/>
        <v>IN HOUSE (MANUAL)</v>
      </c>
      <c r="II974" s="761" t="s">
        <v>572</v>
      </c>
      <c r="IK974" s="761" t="str">
        <f>IFERROR(VLOOKUP($M974,#REF!,13,0),"IN HOUSE (MANUAL)")</f>
        <v>IN HOUSE (MANUAL)</v>
      </c>
      <c r="IM974" s="760" t="s">
        <v>572</v>
      </c>
      <c r="IN974" s="760" t="s">
        <v>572</v>
      </c>
      <c r="IO974" s="760" t="s">
        <v>572</v>
      </c>
      <c r="IQ974" s="760" t="s">
        <v>572</v>
      </c>
      <c r="IR974" s="760" t="s">
        <v>572</v>
      </c>
      <c r="IT974" s="760" t="s">
        <v>572</v>
      </c>
      <c r="IV974" s="760" t="s">
        <v>572</v>
      </c>
      <c r="IW974" s="760" t="s">
        <v>572</v>
      </c>
      <c r="IY974" s="760" t="s">
        <v>572</v>
      </c>
      <c r="IZ974" s="760" t="s">
        <v>572</v>
      </c>
      <c r="JB974" s="760" t="s">
        <v>572</v>
      </c>
      <c r="JC974" s="760" t="s">
        <v>572</v>
      </c>
      <c r="JE974" s="760" t="s">
        <v>572</v>
      </c>
      <c r="JF974" s="760" t="s">
        <v>572</v>
      </c>
    </row>
    <row r="975" spans="1:266" ht="17.25" customHeight="1" x14ac:dyDescent="0.35">
      <c r="A975" s="618" t="s">
        <v>2058</v>
      </c>
      <c r="B975" s="730">
        <v>97</v>
      </c>
      <c r="C975" s="730" t="s">
        <v>1915</v>
      </c>
      <c r="D975" s="730" t="s">
        <v>1915</v>
      </c>
      <c r="E975" s="730">
        <v>16</v>
      </c>
      <c r="F975" s="731" t="s">
        <v>574</v>
      </c>
      <c r="G975" s="732">
        <v>1</v>
      </c>
      <c r="H975" s="733">
        <v>46261</v>
      </c>
      <c r="I975" s="730">
        <v>43</v>
      </c>
      <c r="J975" s="730" t="s">
        <v>308</v>
      </c>
      <c r="K975" s="730">
        <v>44</v>
      </c>
      <c r="L975" s="730" t="s">
        <v>2059</v>
      </c>
      <c r="M975" s="868" t="s">
        <v>2058</v>
      </c>
      <c r="N975" s="868" t="s">
        <v>390</v>
      </c>
      <c r="O975" s="868" t="s">
        <v>390</v>
      </c>
      <c r="P975" s="868" t="s">
        <v>390</v>
      </c>
      <c r="Q975" s="868">
        <v>0</v>
      </c>
      <c r="R975" s="868">
        <v>880</v>
      </c>
      <c r="S975" s="868"/>
      <c r="T975" s="868" t="s">
        <v>1964</v>
      </c>
      <c r="U975" s="868">
        <v>880</v>
      </c>
      <c r="V975" s="868" t="s">
        <v>308</v>
      </c>
      <c r="W975" s="868"/>
      <c r="X975" s="867"/>
      <c r="Y975" s="868"/>
      <c r="Z975" s="776"/>
      <c r="AA975" s="868" t="s">
        <v>32</v>
      </c>
      <c r="AB975" s="868" t="s">
        <v>569</v>
      </c>
      <c r="AC975" s="868" t="s">
        <v>589</v>
      </c>
      <c r="AD975" s="868">
        <v>1584</v>
      </c>
      <c r="AE975" s="775">
        <v>1584</v>
      </c>
      <c r="AF975" s="776">
        <v>46314</v>
      </c>
      <c r="AG975" s="777"/>
      <c r="AH975" s="777"/>
      <c r="AI975" s="777" t="s">
        <v>308</v>
      </c>
      <c r="AJ975" s="778">
        <v>35</v>
      </c>
      <c r="AK975" s="779"/>
      <c r="AL975" s="778"/>
      <c r="AM975" s="780">
        <v>1584</v>
      </c>
      <c r="AN975" s="780"/>
      <c r="AO975" s="780"/>
      <c r="AP975" s="780">
        <v>1584</v>
      </c>
      <c r="AQ975" s="780">
        <v>1584</v>
      </c>
      <c r="AR975" s="780">
        <v>1584</v>
      </c>
      <c r="AS975" s="780"/>
      <c r="AT975" s="780"/>
      <c r="AU975" s="780"/>
      <c r="AV975" s="780"/>
      <c r="AW975" s="780"/>
      <c r="AX975" s="780"/>
      <c r="AY975" s="780"/>
      <c r="AZ975" s="780"/>
      <c r="BA975" s="780"/>
      <c r="BB975" s="780">
        <v>0</v>
      </c>
      <c r="BC975" s="780">
        <v>0</v>
      </c>
      <c r="BD975" s="780">
        <v>0</v>
      </c>
      <c r="BE975" s="780">
        <v>0</v>
      </c>
      <c r="BF975" s="780">
        <v>1584</v>
      </c>
      <c r="BG975" s="780">
        <v>0</v>
      </c>
      <c r="BH975" s="780">
        <v>0</v>
      </c>
      <c r="BI975" s="780">
        <v>1584</v>
      </c>
      <c r="BJ975" s="780"/>
      <c r="BK975" s="780">
        <v>1584</v>
      </c>
      <c r="BL975" s="780">
        <v>1584</v>
      </c>
      <c r="BM975" s="780">
        <v>1584</v>
      </c>
      <c r="BN975" s="780" t="s">
        <v>308</v>
      </c>
      <c r="BO975" s="780" t="s">
        <v>308</v>
      </c>
      <c r="BP975" s="780" t="s">
        <v>308</v>
      </c>
      <c r="BQ975" s="780" t="s">
        <v>308</v>
      </c>
      <c r="BR975" s="780"/>
      <c r="BS975" s="780">
        <v>1584</v>
      </c>
      <c r="BT975" s="780"/>
      <c r="BU975" s="780">
        <v>1584</v>
      </c>
      <c r="BV975" s="780">
        <v>1584</v>
      </c>
      <c r="BW975" s="780">
        <v>1584</v>
      </c>
      <c r="BX975" s="780">
        <v>1584</v>
      </c>
      <c r="BY975" s="780">
        <v>1584</v>
      </c>
      <c r="BZ975" s="780">
        <v>1584</v>
      </c>
      <c r="CA975" s="780"/>
      <c r="CB975" s="780"/>
      <c r="CC975" s="780"/>
      <c r="CD975" s="780"/>
      <c r="CE975" s="780"/>
      <c r="CF975" s="780"/>
      <c r="CG975" s="780"/>
      <c r="CH975" s="780"/>
      <c r="CI975" s="780"/>
      <c r="CJ975" s="780"/>
      <c r="CK975" s="773">
        <v>1584</v>
      </c>
      <c r="CL975" s="773">
        <v>1584</v>
      </c>
      <c r="CM975" s="773" t="s">
        <v>397</v>
      </c>
      <c r="CN975" s="773" t="s">
        <v>397</v>
      </c>
      <c r="CO975" s="773">
        <v>1584</v>
      </c>
      <c r="CP975" s="773">
        <v>1584</v>
      </c>
      <c r="CQ975" s="773">
        <v>1584</v>
      </c>
      <c r="CR975" s="772">
        <v>1584</v>
      </c>
      <c r="CS975" s="869"/>
      <c r="CT975" s="782" t="s">
        <v>308</v>
      </c>
      <c r="CU975" s="866"/>
      <c r="CV975" s="776"/>
      <c r="CW975" s="776"/>
      <c r="CX975" s="782">
        <v>46314</v>
      </c>
      <c r="CY975" s="784" t="s">
        <v>1493</v>
      </c>
      <c r="CZ975" s="784" t="s">
        <v>308</v>
      </c>
      <c r="DA975" s="785">
        <v>46287</v>
      </c>
      <c r="DB975" s="785" t="s">
        <v>615</v>
      </c>
      <c r="DC975" s="785" t="s">
        <v>1535</v>
      </c>
      <c r="DD975" s="785" t="s">
        <v>397</v>
      </c>
      <c r="DE975" s="871" t="s">
        <v>308</v>
      </c>
      <c r="DF975" s="871" t="s">
        <v>308</v>
      </c>
      <c r="DG975" s="871" t="s">
        <v>308</v>
      </c>
      <c r="DH975" s="872" t="s">
        <v>308</v>
      </c>
      <c r="DI975" s="776" t="s">
        <v>397</v>
      </c>
      <c r="DJ975" s="776">
        <v>46288</v>
      </c>
      <c r="DK975" s="776">
        <v>46288</v>
      </c>
      <c r="DL975" s="776">
        <v>46307</v>
      </c>
      <c r="DM975" s="776">
        <v>46307</v>
      </c>
      <c r="DN975" s="776">
        <v>46307</v>
      </c>
      <c r="DO975" s="873" t="s">
        <v>308</v>
      </c>
      <c r="DP975" s="776">
        <v>46325</v>
      </c>
      <c r="DQ975" s="776">
        <v>46325</v>
      </c>
      <c r="DR975" s="776">
        <v>46325</v>
      </c>
      <c r="DS975" s="872">
        <v>46325</v>
      </c>
      <c r="DT975" s="752">
        <v>46325</v>
      </c>
      <c r="DU975" s="753">
        <v>-8</v>
      </c>
      <c r="DV975" s="753" t="s">
        <v>308</v>
      </c>
      <c r="DW975" s="754">
        <v>46314</v>
      </c>
      <c r="DX975" s="755">
        <v>46317</v>
      </c>
      <c r="DY975" s="754" t="e">
        <v>#VALUE!</v>
      </c>
      <c r="DZ975" s="754" t="e">
        <v>#VALUE!</v>
      </c>
      <c r="EA975" s="754"/>
      <c r="EB975" s="754"/>
      <c r="HA975" s="756" t="s">
        <v>397</v>
      </c>
      <c r="HB975" s="756" t="s">
        <v>397</v>
      </c>
      <c r="HC975" s="756" t="s">
        <v>397</v>
      </c>
      <c r="HD975" s="756" t="s">
        <v>397</v>
      </c>
      <c r="HE975" s="756" t="s">
        <v>397</v>
      </c>
      <c r="HF975" s="756" t="s">
        <v>397</v>
      </c>
      <c r="HG975" s="756" t="s">
        <v>397</v>
      </c>
      <c r="HH975" s="756" t="s">
        <v>397</v>
      </c>
      <c r="HI975" s="756" t="s">
        <v>397</v>
      </c>
      <c r="HJ975" s="756" t="s">
        <v>397</v>
      </c>
      <c r="HK975"/>
      <c r="HL975"/>
      <c r="HM975"/>
      <c r="HN975" s="756" t="str">
        <f t="shared" si="31"/>
        <v>AUTO PRINT</v>
      </c>
      <c r="HO975"/>
      <c r="HP975" s="757" t="s">
        <v>572</v>
      </c>
      <c r="HQ975" s="757" t="s">
        <v>572</v>
      </c>
      <c r="HR975" s="757" t="s">
        <v>572</v>
      </c>
      <c r="HS975"/>
      <c r="HW975" s="758"/>
      <c r="HX975"/>
      <c r="HY975" s="759" t="s">
        <v>572</v>
      </c>
      <c r="HZ975" s="759" t="s">
        <v>572</v>
      </c>
      <c r="IA975" s="759" t="s">
        <v>572</v>
      </c>
      <c r="IC975" s="760" t="s">
        <v>572</v>
      </c>
      <c r="ID975" s="760" t="s">
        <v>572</v>
      </c>
      <c r="IE975" s="760" t="s">
        <v>572</v>
      </c>
      <c r="IF975" s="761" t="s">
        <v>572</v>
      </c>
      <c r="IG975" s="619" t="str">
        <f t="shared" si="32"/>
        <v>IN HOUSE (MANUAL)</v>
      </c>
      <c r="II975" s="761" t="s">
        <v>572</v>
      </c>
      <c r="IK975" s="761" t="str">
        <f>IFERROR(VLOOKUP($M975,#REF!,13,0),"IN HOUSE (MANUAL)")</f>
        <v>IN HOUSE (MANUAL)</v>
      </c>
      <c r="IM975" s="760" t="s">
        <v>572</v>
      </c>
      <c r="IN975" s="760" t="s">
        <v>572</v>
      </c>
      <c r="IO975" s="760" t="s">
        <v>572</v>
      </c>
      <c r="IQ975" s="760" t="s">
        <v>572</v>
      </c>
      <c r="IR975" s="760" t="s">
        <v>572</v>
      </c>
      <c r="IT975" s="760" t="s">
        <v>572</v>
      </c>
      <c r="IV975" s="760" t="s">
        <v>572</v>
      </c>
      <c r="IW975" s="760" t="s">
        <v>572</v>
      </c>
      <c r="IY975" s="760" t="s">
        <v>572</v>
      </c>
      <c r="IZ975" s="760" t="s">
        <v>572</v>
      </c>
      <c r="JB975" s="760" t="s">
        <v>572</v>
      </c>
      <c r="JC975" s="760" t="s">
        <v>572</v>
      </c>
      <c r="JE975" s="760" t="s">
        <v>572</v>
      </c>
      <c r="JF975" s="760" t="s">
        <v>572</v>
      </c>
    </row>
    <row r="976" spans="1:266" ht="16.5" customHeight="1" x14ac:dyDescent="0.35">
      <c r="A976" s="618" t="s">
        <v>2060</v>
      </c>
      <c r="B976" s="730">
        <v>98</v>
      </c>
      <c r="C976" s="730" t="s">
        <v>1915</v>
      </c>
      <c r="D976" s="730" t="s">
        <v>1915</v>
      </c>
      <c r="E976" s="730">
        <v>16</v>
      </c>
      <c r="F976" s="731" t="s">
        <v>574</v>
      </c>
      <c r="G976" s="732">
        <v>1</v>
      </c>
      <c r="H976" s="733">
        <v>46261</v>
      </c>
      <c r="I976" s="730">
        <v>43</v>
      </c>
      <c r="J976" s="730" t="s">
        <v>308</v>
      </c>
      <c r="K976" s="730">
        <v>44</v>
      </c>
      <c r="L976" s="730" t="s">
        <v>2061</v>
      </c>
      <c r="M976" s="868" t="s">
        <v>2060</v>
      </c>
      <c r="N976" s="868" t="s">
        <v>390</v>
      </c>
      <c r="O976" s="868" t="s">
        <v>390</v>
      </c>
      <c r="P976" s="868" t="s">
        <v>390</v>
      </c>
      <c r="Q976" s="868">
        <v>0</v>
      </c>
      <c r="R976" s="868">
        <v>880</v>
      </c>
      <c r="S976" s="868"/>
      <c r="T976" s="868" t="s">
        <v>1964</v>
      </c>
      <c r="U976" s="868">
        <v>880</v>
      </c>
      <c r="V976" s="868" t="s">
        <v>308</v>
      </c>
      <c r="W976" s="868"/>
      <c r="X976" s="867"/>
      <c r="Y976" s="868"/>
      <c r="Z976" s="776"/>
      <c r="AA976" s="868" t="s">
        <v>32</v>
      </c>
      <c r="AB976" s="868" t="s">
        <v>569</v>
      </c>
      <c r="AC976" s="868" t="s">
        <v>751</v>
      </c>
      <c r="AD976" s="868">
        <v>516</v>
      </c>
      <c r="AE976" s="775">
        <v>516</v>
      </c>
      <c r="AF976" s="776">
        <v>46314</v>
      </c>
      <c r="AG976" s="777"/>
      <c r="AH976" s="777"/>
      <c r="AI976" s="777" t="s">
        <v>308</v>
      </c>
      <c r="AJ976" s="778">
        <v>36</v>
      </c>
      <c r="AK976" s="779"/>
      <c r="AL976" s="778"/>
      <c r="AM976" s="780">
        <v>516</v>
      </c>
      <c r="AN976" s="780"/>
      <c r="AO976" s="780"/>
      <c r="AP976" s="780">
        <v>516</v>
      </c>
      <c r="AQ976" s="780">
        <v>516</v>
      </c>
      <c r="AR976" s="780">
        <v>516</v>
      </c>
      <c r="AS976" s="780"/>
      <c r="AT976" s="780"/>
      <c r="AU976" s="780"/>
      <c r="AV976" s="780"/>
      <c r="AW976" s="780"/>
      <c r="AX976" s="780"/>
      <c r="AY976" s="780"/>
      <c r="AZ976" s="780"/>
      <c r="BA976" s="780"/>
      <c r="BB976" s="780">
        <v>0</v>
      </c>
      <c r="BC976" s="780">
        <v>0</v>
      </c>
      <c r="BD976" s="780">
        <v>0</v>
      </c>
      <c r="BE976" s="780">
        <v>0</v>
      </c>
      <c r="BF976" s="780">
        <v>516</v>
      </c>
      <c r="BG976" s="780">
        <v>0</v>
      </c>
      <c r="BH976" s="780">
        <v>0</v>
      </c>
      <c r="BI976" s="780">
        <v>516</v>
      </c>
      <c r="BJ976" s="780"/>
      <c r="BK976" s="780">
        <v>516</v>
      </c>
      <c r="BL976" s="780">
        <v>516</v>
      </c>
      <c r="BM976" s="780">
        <v>516</v>
      </c>
      <c r="BN976" s="780" t="s">
        <v>308</v>
      </c>
      <c r="BO976" s="780" t="s">
        <v>308</v>
      </c>
      <c r="BP976" s="780" t="s">
        <v>308</v>
      </c>
      <c r="BQ976" s="780" t="s">
        <v>308</v>
      </c>
      <c r="BR976" s="780"/>
      <c r="BS976" s="780">
        <v>516</v>
      </c>
      <c r="BT976" s="780"/>
      <c r="BU976" s="780">
        <v>516</v>
      </c>
      <c r="BV976" s="780">
        <v>516</v>
      </c>
      <c r="BW976" s="780">
        <v>516</v>
      </c>
      <c r="BX976" s="780">
        <v>516</v>
      </c>
      <c r="BY976" s="780">
        <v>516</v>
      </c>
      <c r="BZ976" s="780">
        <v>516</v>
      </c>
      <c r="CA976" s="780"/>
      <c r="CB976" s="780"/>
      <c r="CC976" s="780"/>
      <c r="CD976" s="780"/>
      <c r="CE976" s="780"/>
      <c r="CF976" s="780"/>
      <c r="CG976" s="780"/>
      <c r="CH976" s="780"/>
      <c r="CI976" s="780"/>
      <c r="CJ976" s="780"/>
      <c r="CK976" s="773">
        <v>516</v>
      </c>
      <c r="CL976" s="773">
        <v>516</v>
      </c>
      <c r="CM976" s="773" t="s">
        <v>397</v>
      </c>
      <c r="CN976" s="773" t="s">
        <v>397</v>
      </c>
      <c r="CO976" s="773">
        <v>516</v>
      </c>
      <c r="CP976" s="773">
        <v>516</v>
      </c>
      <c r="CQ976" s="773">
        <v>516</v>
      </c>
      <c r="CR976" s="772">
        <v>516</v>
      </c>
      <c r="CS976" s="869"/>
      <c r="CT976" s="782" t="s">
        <v>308</v>
      </c>
      <c r="CU976" s="866"/>
      <c r="CV976" s="776"/>
      <c r="CW976" s="776"/>
      <c r="CX976" s="782">
        <v>46314</v>
      </c>
      <c r="CY976" s="784" t="s">
        <v>1493</v>
      </c>
      <c r="CZ976" s="784" t="s">
        <v>308</v>
      </c>
      <c r="DA976" s="785">
        <v>46287</v>
      </c>
      <c r="DB976" s="785" t="s">
        <v>615</v>
      </c>
      <c r="DC976" s="785" t="s">
        <v>1535</v>
      </c>
      <c r="DD976" s="785" t="s">
        <v>397</v>
      </c>
      <c r="DE976" s="871" t="s">
        <v>308</v>
      </c>
      <c r="DF976" s="871" t="s">
        <v>308</v>
      </c>
      <c r="DG976" s="871" t="s">
        <v>308</v>
      </c>
      <c r="DH976" s="872" t="s">
        <v>308</v>
      </c>
      <c r="DI976" s="776" t="s">
        <v>397</v>
      </c>
      <c r="DJ976" s="776">
        <v>46288</v>
      </c>
      <c r="DK976" s="776">
        <v>46288</v>
      </c>
      <c r="DL976" s="776">
        <v>46309</v>
      </c>
      <c r="DM976" s="776">
        <v>46309</v>
      </c>
      <c r="DN976" s="776">
        <v>46309</v>
      </c>
      <c r="DO976" s="873" t="s">
        <v>308</v>
      </c>
      <c r="DP976" s="776">
        <v>46325</v>
      </c>
      <c r="DQ976" s="776">
        <v>46325</v>
      </c>
      <c r="DR976" s="776">
        <v>46325</v>
      </c>
      <c r="DS976" s="872">
        <v>46325</v>
      </c>
      <c r="DT976" s="752">
        <v>46325</v>
      </c>
      <c r="DU976" s="753">
        <v>-8</v>
      </c>
      <c r="DV976" s="753" t="s">
        <v>308</v>
      </c>
      <c r="DW976" s="754">
        <v>46317</v>
      </c>
      <c r="DX976" s="755">
        <v>46317</v>
      </c>
      <c r="DY976" s="754" t="e">
        <v>#VALUE!</v>
      </c>
      <c r="DZ976" s="754" t="e">
        <v>#VALUE!</v>
      </c>
      <c r="EA976" s="754"/>
      <c r="EB976" s="754"/>
      <c r="HA976" s="756" t="s">
        <v>397</v>
      </c>
      <c r="HB976" s="756" t="s">
        <v>397</v>
      </c>
      <c r="HC976" s="756" t="s">
        <v>397</v>
      </c>
      <c r="HD976" s="756" t="s">
        <v>397</v>
      </c>
      <c r="HE976" s="756" t="s">
        <v>397</v>
      </c>
      <c r="HF976" s="756" t="s">
        <v>397</v>
      </c>
      <c r="HG976" s="756" t="s">
        <v>397</v>
      </c>
      <c r="HH976" s="756" t="s">
        <v>397</v>
      </c>
      <c r="HI976" s="756" t="s">
        <v>397</v>
      </c>
      <c r="HJ976" s="756" t="s">
        <v>397</v>
      </c>
      <c r="HK976"/>
      <c r="HL976"/>
      <c r="HM976"/>
      <c r="HN976" s="756" t="str">
        <f t="shared" si="31"/>
        <v>AUTO PRINT</v>
      </c>
      <c r="HO976"/>
      <c r="HP976" s="757" t="s">
        <v>572</v>
      </c>
      <c r="HQ976" s="757" t="s">
        <v>572</v>
      </c>
      <c r="HR976" s="757" t="s">
        <v>572</v>
      </c>
      <c r="HS976"/>
      <c r="HW976" s="758"/>
      <c r="HX976"/>
      <c r="HY976" s="759" t="s">
        <v>572</v>
      </c>
      <c r="HZ976" s="759" t="s">
        <v>572</v>
      </c>
      <c r="IA976" s="759" t="s">
        <v>572</v>
      </c>
      <c r="IC976" s="760" t="s">
        <v>572</v>
      </c>
      <c r="ID976" s="760" t="s">
        <v>572</v>
      </c>
      <c r="IE976" s="760" t="s">
        <v>572</v>
      </c>
      <c r="IF976" s="761" t="s">
        <v>572</v>
      </c>
      <c r="IG976" s="619" t="str">
        <f t="shared" si="32"/>
        <v>IN HOUSE (MANUAL)</v>
      </c>
      <c r="II976" s="761" t="s">
        <v>572</v>
      </c>
      <c r="IK976" s="761" t="str">
        <f>IFERROR(VLOOKUP($M976,#REF!,13,0),"IN HOUSE (MANUAL)")</f>
        <v>IN HOUSE (MANUAL)</v>
      </c>
      <c r="IM976" s="760" t="s">
        <v>572</v>
      </c>
      <c r="IN976" s="760" t="s">
        <v>572</v>
      </c>
      <c r="IO976" s="760" t="s">
        <v>572</v>
      </c>
      <c r="IQ976" s="760" t="s">
        <v>572</v>
      </c>
      <c r="IR976" s="760" t="s">
        <v>572</v>
      </c>
      <c r="IT976" s="760" t="s">
        <v>572</v>
      </c>
      <c r="IV976" s="760" t="s">
        <v>572</v>
      </c>
      <c r="IW976" s="760" t="s">
        <v>572</v>
      </c>
      <c r="IY976" s="760" t="s">
        <v>572</v>
      </c>
      <c r="IZ976" s="760" t="s">
        <v>572</v>
      </c>
      <c r="JB976" s="760" t="s">
        <v>572</v>
      </c>
      <c r="JC976" s="760" t="s">
        <v>572</v>
      </c>
      <c r="JE976" s="760" t="s">
        <v>572</v>
      </c>
      <c r="JF976" s="760" t="s">
        <v>572</v>
      </c>
    </row>
    <row r="977" spans="1:266" ht="17.25" customHeight="1" x14ac:dyDescent="0.35">
      <c r="A977" s="618" t="s">
        <v>2062</v>
      </c>
      <c r="B977" s="730">
        <v>99</v>
      </c>
      <c r="C977" s="730" t="s">
        <v>1915</v>
      </c>
      <c r="D977" s="730" t="s">
        <v>1915</v>
      </c>
      <c r="E977" s="730">
        <v>16</v>
      </c>
      <c r="F977" s="731" t="s">
        <v>574</v>
      </c>
      <c r="G977" s="732">
        <v>1</v>
      </c>
      <c r="H977" s="733">
        <v>46233</v>
      </c>
      <c r="I977" s="730">
        <v>43</v>
      </c>
      <c r="J977" s="730" t="s">
        <v>308</v>
      </c>
      <c r="K977" s="730">
        <v>44</v>
      </c>
      <c r="L977" s="730" t="s">
        <v>2063</v>
      </c>
      <c r="M977" s="868" t="s">
        <v>2062</v>
      </c>
      <c r="N977" s="868" t="s">
        <v>390</v>
      </c>
      <c r="O977" s="868" t="s">
        <v>390</v>
      </c>
      <c r="P977" s="868" t="s">
        <v>390</v>
      </c>
      <c r="Q977" s="868">
        <v>0</v>
      </c>
      <c r="R977" s="868">
        <v>880</v>
      </c>
      <c r="S977" s="868"/>
      <c r="T977" s="868" t="s">
        <v>1817</v>
      </c>
      <c r="U977" s="868">
        <v>880</v>
      </c>
      <c r="V977" s="868" t="s">
        <v>308</v>
      </c>
      <c r="W977" s="868"/>
      <c r="X977" s="867"/>
      <c r="Y977" s="868"/>
      <c r="Z977" s="776"/>
      <c r="AA977" s="868" t="s">
        <v>32</v>
      </c>
      <c r="AB977" s="868" t="s">
        <v>569</v>
      </c>
      <c r="AC977" s="868" t="s">
        <v>597</v>
      </c>
      <c r="AD977" s="868">
        <v>420</v>
      </c>
      <c r="AE977" s="775">
        <v>420</v>
      </c>
      <c r="AF977" s="776">
        <v>46295</v>
      </c>
      <c r="AG977" s="777"/>
      <c r="AH977" s="777"/>
      <c r="AI977" s="777" t="s">
        <v>308</v>
      </c>
      <c r="AJ977" s="778">
        <v>37</v>
      </c>
      <c r="AK977" s="779"/>
      <c r="AL977" s="778"/>
      <c r="AM977" s="780">
        <v>420</v>
      </c>
      <c r="AN977" s="780"/>
      <c r="AO977" s="780"/>
      <c r="AP977" s="780">
        <v>420</v>
      </c>
      <c r="AQ977" s="780">
        <v>420</v>
      </c>
      <c r="AR977" s="780">
        <v>420</v>
      </c>
      <c r="AS977" s="780"/>
      <c r="AT977" s="780"/>
      <c r="AU977" s="780"/>
      <c r="AV977" s="780"/>
      <c r="AW977" s="780"/>
      <c r="AX977" s="780"/>
      <c r="AY977" s="780"/>
      <c r="AZ977" s="780"/>
      <c r="BA977" s="780"/>
      <c r="BB977" s="780">
        <v>0</v>
      </c>
      <c r="BC977" s="780">
        <v>0</v>
      </c>
      <c r="BD977" s="780">
        <v>0</v>
      </c>
      <c r="BE977" s="780">
        <v>0</v>
      </c>
      <c r="BF977" s="780">
        <v>420</v>
      </c>
      <c r="BG977" s="780">
        <v>0</v>
      </c>
      <c r="BH977" s="780">
        <v>0</v>
      </c>
      <c r="BI977" s="780">
        <v>420</v>
      </c>
      <c r="BJ977" s="780"/>
      <c r="BK977" s="780">
        <v>420</v>
      </c>
      <c r="BL977" s="780">
        <v>420</v>
      </c>
      <c r="BM977" s="780">
        <v>420</v>
      </c>
      <c r="BN977" s="780" t="s">
        <v>308</v>
      </c>
      <c r="BO977" s="780" t="s">
        <v>308</v>
      </c>
      <c r="BP977" s="780" t="s">
        <v>308</v>
      </c>
      <c r="BQ977" s="780" t="s">
        <v>308</v>
      </c>
      <c r="BR977" s="780"/>
      <c r="BS977" s="780">
        <v>420</v>
      </c>
      <c r="BT977" s="780"/>
      <c r="BU977" s="780">
        <v>420</v>
      </c>
      <c r="BV977" s="780">
        <v>420</v>
      </c>
      <c r="BW977" s="780">
        <v>420</v>
      </c>
      <c r="BX977" s="780">
        <v>420</v>
      </c>
      <c r="BY977" s="780">
        <v>420</v>
      </c>
      <c r="BZ977" s="780">
        <v>420</v>
      </c>
      <c r="CA977" s="780"/>
      <c r="CB977" s="780"/>
      <c r="CC977" s="780"/>
      <c r="CD977" s="780"/>
      <c r="CE977" s="780"/>
      <c r="CF977" s="780"/>
      <c r="CG977" s="780"/>
      <c r="CH977" s="780"/>
      <c r="CI977" s="780"/>
      <c r="CJ977" s="780"/>
      <c r="CK977" s="773">
        <v>420</v>
      </c>
      <c r="CL977" s="773">
        <v>420</v>
      </c>
      <c r="CM977" s="773" t="s">
        <v>397</v>
      </c>
      <c r="CN977" s="773" t="s">
        <v>397</v>
      </c>
      <c r="CO977" s="773">
        <v>420</v>
      </c>
      <c r="CP977" s="773">
        <v>420</v>
      </c>
      <c r="CQ977" s="773">
        <v>420</v>
      </c>
      <c r="CR977" s="772">
        <v>420</v>
      </c>
      <c r="CS977" s="869"/>
      <c r="CT977" s="782" t="s">
        <v>308</v>
      </c>
      <c r="CU977" s="866"/>
      <c r="CV977" s="776"/>
      <c r="CW977" s="776"/>
      <c r="CX977" s="782">
        <v>46295</v>
      </c>
      <c r="CY977" s="784" t="s">
        <v>1493</v>
      </c>
      <c r="CZ977" s="784" t="s">
        <v>308</v>
      </c>
      <c r="DA977" s="785">
        <v>46265</v>
      </c>
      <c r="DB977" s="785" t="s">
        <v>615</v>
      </c>
      <c r="DC977" s="785" t="s">
        <v>1810</v>
      </c>
      <c r="DD977" s="785" t="s">
        <v>397</v>
      </c>
      <c r="DE977" s="871" t="s">
        <v>308</v>
      </c>
      <c r="DF977" s="871" t="s">
        <v>308</v>
      </c>
      <c r="DG977" s="871" t="s">
        <v>308</v>
      </c>
      <c r="DH977" s="872">
        <v>0</v>
      </c>
      <c r="DI977" s="776" t="s">
        <v>397</v>
      </c>
      <c r="DJ977" s="776" t="s">
        <v>390</v>
      </c>
      <c r="DK977" s="776" t="s">
        <v>397</v>
      </c>
      <c r="DL977" s="776">
        <v>46307</v>
      </c>
      <c r="DM977" s="776">
        <v>46310</v>
      </c>
      <c r="DN977" s="776">
        <v>46310</v>
      </c>
      <c r="DO977" s="873" t="s">
        <v>308</v>
      </c>
      <c r="DP977" s="776">
        <v>46325</v>
      </c>
      <c r="DQ977" s="776">
        <v>46325</v>
      </c>
      <c r="DR977" s="776">
        <v>46325</v>
      </c>
      <c r="DS977" s="872">
        <v>46325</v>
      </c>
      <c r="DT977" s="752">
        <v>46325</v>
      </c>
      <c r="DU977" s="753">
        <v>-7</v>
      </c>
      <c r="DV977" s="753" t="s">
        <v>308</v>
      </c>
      <c r="DW977" s="754">
        <v>46317</v>
      </c>
      <c r="DX977" s="755">
        <v>46318</v>
      </c>
      <c r="DY977" s="754" t="e">
        <v>#VALUE!</v>
      </c>
      <c r="DZ977" s="754" t="e">
        <v>#VALUE!</v>
      </c>
      <c r="EA977" s="754"/>
      <c r="EB977" s="754"/>
      <c r="HA977" s="756" t="s">
        <v>397</v>
      </c>
      <c r="HB977" s="756" t="s">
        <v>397</v>
      </c>
      <c r="HC977" s="756" t="s">
        <v>397</v>
      </c>
      <c r="HD977" s="756" t="s">
        <v>397</v>
      </c>
      <c r="HE977" s="756" t="s">
        <v>397</v>
      </c>
      <c r="HF977" s="756" t="s">
        <v>397</v>
      </c>
      <c r="HG977" s="756" t="s">
        <v>397</v>
      </c>
      <c r="HH977" s="756" t="s">
        <v>397</v>
      </c>
      <c r="HI977" s="756" t="s">
        <v>397</v>
      </c>
      <c r="HJ977" s="756" t="s">
        <v>397</v>
      </c>
      <c r="HK977"/>
      <c r="HL977"/>
      <c r="HM977"/>
      <c r="HN977" s="756" t="str">
        <f t="shared" si="31"/>
        <v>AUTO PRINT</v>
      </c>
      <c r="HO977"/>
      <c r="HP977" s="757" t="s">
        <v>572</v>
      </c>
      <c r="HQ977" s="757" t="s">
        <v>572</v>
      </c>
      <c r="HR977" s="757" t="s">
        <v>572</v>
      </c>
      <c r="HS977"/>
      <c r="HW977" s="758"/>
      <c r="HX977"/>
      <c r="HY977" s="759" t="s">
        <v>572</v>
      </c>
      <c r="HZ977" s="759" t="s">
        <v>572</v>
      </c>
      <c r="IA977" s="759" t="s">
        <v>572</v>
      </c>
      <c r="IC977" s="760" t="s">
        <v>572</v>
      </c>
      <c r="ID977" s="760" t="s">
        <v>572</v>
      </c>
      <c r="IE977" s="760" t="s">
        <v>572</v>
      </c>
      <c r="IF977" s="761" t="s">
        <v>572</v>
      </c>
      <c r="IG977" s="619" t="str">
        <f t="shared" si="32"/>
        <v>IN HOUSE (MANUAL)</v>
      </c>
      <c r="II977" s="761" t="s">
        <v>572</v>
      </c>
      <c r="IK977" s="761" t="str">
        <f>IFERROR(VLOOKUP($M977,#REF!,13,0),"IN HOUSE (MANUAL)")</f>
        <v>IN HOUSE (MANUAL)</v>
      </c>
      <c r="IM977" s="760" t="s">
        <v>572</v>
      </c>
      <c r="IN977" s="760" t="s">
        <v>572</v>
      </c>
      <c r="IO977" s="760" t="s">
        <v>572</v>
      </c>
      <c r="IQ977" s="760" t="s">
        <v>572</v>
      </c>
      <c r="IR977" s="760" t="s">
        <v>572</v>
      </c>
      <c r="IT977" s="760" t="s">
        <v>572</v>
      </c>
      <c r="IV977" s="760" t="s">
        <v>572</v>
      </c>
      <c r="IW977" s="760" t="s">
        <v>572</v>
      </c>
      <c r="IY977" s="760" t="s">
        <v>572</v>
      </c>
      <c r="IZ977" s="760" t="s">
        <v>572</v>
      </c>
      <c r="JB977" s="760" t="s">
        <v>572</v>
      </c>
      <c r="JC977" s="760" t="s">
        <v>572</v>
      </c>
      <c r="JE977" s="760" t="s">
        <v>572</v>
      </c>
      <c r="JF977" s="760" t="s">
        <v>572</v>
      </c>
    </row>
    <row r="978" spans="1:266" ht="17.25" customHeight="1" x14ac:dyDescent="0.35">
      <c r="A978" s="618" t="s">
        <v>2064</v>
      </c>
      <c r="B978" s="730">
        <v>100</v>
      </c>
      <c r="C978" s="730" t="s">
        <v>1915</v>
      </c>
      <c r="D978" s="730" t="s">
        <v>1915</v>
      </c>
      <c r="E978" s="730">
        <v>16</v>
      </c>
      <c r="F978" s="731" t="s">
        <v>574</v>
      </c>
      <c r="G978" s="732">
        <v>1</v>
      </c>
      <c r="H978" s="733">
        <v>46233</v>
      </c>
      <c r="I978" s="730">
        <v>44</v>
      </c>
      <c r="J978" s="730" t="s">
        <v>308</v>
      </c>
      <c r="K978" s="730">
        <v>44</v>
      </c>
      <c r="L978" s="730" t="s">
        <v>2065</v>
      </c>
      <c r="M978" s="868" t="s">
        <v>2064</v>
      </c>
      <c r="N978" s="868" t="s">
        <v>390</v>
      </c>
      <c r="O978" s="868" t="s">
        <v>390</v>
      </c>
      <c r="P978" s="868" t="s">
        <v>390</v>
      </c>
      <c r="Q978" s="868">
        <v>0</v>
      </c>
      <c r="R978" s="868">
        <v>880</v>
      </c>
      <c r="S978" s="868"/>
      <c r="T978" s="868" t="s">
        <v>1817</v>
      </c>
      <c r="U978" s="868">
        <v>880</v>
      </c>
      <c r="V978" s="868" t="s">
        <v>308</v>
      </c>
      <c r="W978" s="868"/>
      <c r="X978" s="867"/>
      <c r="Y978" s="868"/>
      <c r="Z978" s="776"/>
      <c r="AA978" s="868" t="s">
        <v>32</v>
      </c>
      <c r="AB978" s="868" t="s">
        <v>569</v>
      </c>
      <c r="AC978" s="868" t="s">
        <v>597</v>
      </c>
      <c r="AD978" s="868">
        <v>1248</v>
      </c>
      <c r="AE978" s="775">
        <v>1248</v>
      </c>
      <c r="AF978" s="776">
        <v>46295</v>
      </c>
      <c r="AG978" s="777"/>
      <c r="AH978" s="777"/>
      <c r="AI978" s="777" t="s">
        <v>308</v>
      </c>
      <c r="AJ978" s="778">
        <v>38</v>
      </c>
      <c r="AK978" s="779"/>
      <c r="AL978" s="778"/>
      <c r="AM978" s="780">
        <v>1248</v>
      </c>
      <c r="AN978" s="780"/>
      <c r="AO978" s="780"/>
      <c r="AP978" s="780">
        <v>1248</v>
      </c>
      <c r="AQ978" s="780">
        <v>1248</v>
      </c>
      <c r="AR978" s="780">
        <v>1248</v>
      </c>
      <c r="AS978" s="780"/>
      <c r="AT978" s="780"/>
      <c r="AU978" s="780"/>
      <c r="AV978" s="780"/>
      <c r="AW978" s="780"/>
      <c r="AX978" s="780"/>
      <c r="AY978" s="780"/>
      <c r="AZ978" s="780"/>
      <c r="BA978" s="780"/>
      <c r="BB978" s="780">
        <v>0</v>
      </c>
      <c r="BC978" s="780">
        <v>0</v>
      </c>
      <c r="BD978" s="780">
        <v>0</v>
      </c>
      <c r="BE978" s="780">
        <v>0</v>
      </c>
      <c r="BF978" s="780">
        <v>1248</v>
      </c>
      <c r="BG978" s="780">
        <v>0</v>
      </c>
      <c r="BH978" s="780">
        <v>0</v>
      </c>
      <c r="BI978" s="780">
        <v>1248</v>
      </c>
      <c r="BJ978" s="780"/>
      <c r="BK978" s="780">
        <v>1248</v>
      </c>
      <c r="BL978" s="780">
        <v>1248</v>
      </c>
      <c r="BM978" s="780">
        <v>1248</v>
      </c>
      <c r="BN978" s="780" t="s">
        <v>308</v>
      </c>
      <c r="BO978" s="780" t="s">
        <v>308</v>
      </c>
      <c r="BP978" s="780" t="s">
        <v>308</v>
      </c>
      <c r="BQ978" s="780" t="s">
        <v>308</v>
      </c>
      <c r="BR978" s="780"/>
      <c r="BS978" s="780">
        <v>1248</v>
      </c>
      <c r="BT978" s="780"/>
      <c r="BU978" s="780">
        <v>1248</v>
      </c>
      <c r="BV978" s="780">
        <v>1248</v>
      </c>
      <c r="BW978" s="780">
        <v>1248</v>
      </c>
      <c r="BX978" s="780">
        <v>1248</v>
      </c>
      <c r="BY978" s="780">
        <v>1248</v>
      </c>
      <c r="BZ978" s="780">
        <v>1248</v>
      </c>
      <c r="CA978" s="780"/>
      <c r="CB978" s="780"/>
      <c r="CC978" s="780"/>
      <c r="CD978" s="780"/>
      <c r="CE978" s="780"/>
      <c r="CF978" s="780"/>
      <c r="CG978" s="780"/>
      <c r="CH978" s="780"/>
      <c r="CI978" s="780"/>
      <c r="CJ978" s="780"/>
      <c r="CK978" s="773">
        <v>1248</v>
      </c>
      <c r="CL978" s="773">
        <v>1248</v>
      </c>
      <c r="CM978" s="773" t="s">
        <v>397</v>
      </c>
      <c r="CN978" s="773" t="s">
        <v>397</v>
      </c>
      <c r="CO978" s="773">
        <v>1248</v>
      </c>
      <c r="CP978" s="773">
        <v>1248</v>
      </c>
      <c r="CQ978" s="773">
        <v>1248</v>
      </c>
      <c r="CR978" s="772">
        <v>1248</v>
      </c>
      <c r="CS978" s="869"/>
      <c r="CT978" s="782" t="s">
        <v>308</v>
      </c>
      <c r="CU978" s="866"/>
      <c r="CV978" s="776"/>
      <c r="CW978" s="776"/>
      <c r="CX978" s="782">
        <v>46295</v>
      </c>
      <c r="CY978" s="784" t="s">
        <v>1493</v>
      </c>
      <c r="CZ978" s="784" t="s">
        <v>308</v>
      </c>
      <c r="DA978" s="785">
        <v>46265</v>
      </c>
      <c r="DB978" s="785" t="s">
        <v>615</v>
      </c>
      <c r="DC978" s="785" t="s">
        <v>1810</v>
      </c>
      <c r="DD978" s="785" t="s">
        <v>397</v>
      </c>
      <c r="DE978" s="871" t="s">
        <v>308</v>
      </c>
      <c r="DF978" s="871" t="s">
        <v>308</v>
      </c>
      <c r="DG978" s="871" t="s">
        <v>308</v>
      </c>
      <c r="DH978" s="872">
        <v>0</v>
      </c>
      <c r="DI978" s="776" t="s">
        <v>397</v>
      </c>
      <c r="DJ978" s="776" t="s">
        <v>390</v>
      </c>
      <c r="DK978" s="776" t="s">
        <v>397</v>
      </c>
      <c r="DL978" s="776">
        <v>46307</v>
      </c>
      <c r="DM978" s="776">
        <v>46310</v>
      </c>
      <c r="DN978" s="776">
        <v>46310</v>
      </c>
      <c r="DO978" s="873" t="s">
        <v>308</v>
      </c>
      <c r="DP978" s="776">
        <v>46325</v>
      </c>
      <c r="DQ978" s="776">
        <v>46325</v>
      </c>
      <c r="DR978" s="776">
        <v>46325</v>
      </c>
      <c r="DS978" s="872">
        <v>46325</v>
      </c>
      <c r="DT978" s="752">
        <v>46325</v>
      </c>
      <c r="DU978" s="753">
        <v>-3</v>
      </c>
      <c r="DV978" s="753" t="s">
        <v>308</v>
      </c>
      <c r="DW978" s="754">
        <v>46318</v>
      </c>
      <c r="DX978" s="755">
        <v>46322</v>
      </c>
      <c r="DY978" s="754" t="e">
        <v>#VALUE!</v>
      </c>
      <c r="DZ978" s="754" t="e">
        <v>#VALUE!</v>
      </c>
      <c r="EA978" s="754"/>
      <c r="EB978" s="754"/>
      <c r="HA978" s="756" t="s">
        <v>397</v>
      </c>
      <c r="HB978" s="756" t="s">
        <v>397</v>
      </c>
      <c r="HC978" s="756" t="s">
        <v>397</v>
      </c>
      <c r="HD978" s="756" t="s">
        <v>397</v>
      </c>
      <c r="HE978" s="756" t="s">
        <v>397</v>
      </c>
      <c r="HF978" s="756" t="s">
        <v>397</v>
      </c>
      <c r="HG978" s="756" t="s">
        <v>397</v>
      </c>
      <c r="HH978" s="756" t="s">
        <v>397</v>
      </c>
      <c r="HI978" s="756" t="s">
        <v>397</v>
      </c>
      <c r="HJ978" s="756" t="s">
        <v>397</v>
      </c>
      <c r="HK978"/>
      <c r="HL978"/>
      <c r="HM978"/>
      <c r="HN978" s="756" t="str">
        <f t="shared" si="31"/>
        <v>AUTO PRINT</v>
      </c>
      <c r="HO978"/>
      <c r="HP978" s="757" t="s">
        <v>572</v>
      </c>
      <c r="HQ978" s="757" t="s">
        <v>572</v>
      </c>
      <c r="HR978" s="757" t="s">
        <v>572</v>
      </c>
      <c r="HS978"/>
      <c r="HW978" s="758"/>
      <c r="HX978"/>
      <c r="HY978" s="759" t="s">
        <v>572</v>
      </c>
      <c r="HZ978" s="759" t="s">
        <v>572</v>
      </c>
      <c r="IA978" s="759" t="s">
        <v>572</v>
      </c>
      <c r="IC978" s="760" t="s">
        <v>572</v>
      </c>
      <c r="ID978" s="760" t="s">
        <v>572</v>
      </c>
      <c r="IE978" s="760" t="s">
        <v>572</v>
      </c>
      <c r="IF978" s="761" t="s">
        <v>572</v>
      </c>
      <c r="IG978" s="619" t="str">
        <f t="shared" si="32"/>
        <v>IN HOUSE (MANUAL)</v>
      </c>
      <c r="II978" s="761" t="s">
        <v>572</v>
      </c>
      <c r="IK978" s="761" t="str">
        <f>IFERROR(VLOOKUP($M978,#REF!,13,0),"IN HOUSE (MANUAL)")</f>
        <v>IN HOUSE (MANUAL)</v>
      </c>
      <c r="IM978" s="760" t="s">
        <v>572</v>
      </c>
      <c r="IN978" s="760" t="s">
        <v>572</v>
      </c>
      <c r="IO978" s="760" t="s">
        <v>572</v>
      </c>
      <c r="IQ978" s="760" t="s">
        <v>572</v>
      </c>
      <c r="IR978" s="760" t="s">
        <v>572</v>
      </c>
      <c r="IT978" s="760" t="s">
        <v>572</v>
      </c>
      <c r="IV978" s="760" t="s">
        <v>572</v>
      </c>
      <c r="IW978" s="760" t="s">
        <v>572</v>
      </c>
      <c r="IY978" s="760" t="s">
        <v>572</v>
      </c>
      <c r="IZ978" s="760" t="s">
        <v>572</v>
      </c>
      <c r="JB978" s="760" t="s">
        <v>572</v>
      </c>
      <c r="JC978" s="760" t="s">
        <v>572</v>
      </c>
      <c r="JE978" s="760" t="s">
        <v>572</v>
      </c>
      <c r="JF978" s="760" t="s">
        <v>572</v>
      </c>
    </row>
    <row r="979" spans="1:266" ht="16.5" customHeight="1" x14ac:dyDescent="0.35">
      <c r="A979" s="618" t="s">
        <v>2066</v>
      </c>
      <c r="B979" s="730">
        <v>101</v>
      </c>
      <c r="C979" s="730" t="s">
        <v>1915</v>
      </c>
      <c r="D979" s="730" t="s">
        <v>1915</v>
      </c>
      <c r="E979" s="730">
        <v>16</v>
      </c>
      <c r="F979" s="731" t="s">
        <v>574</v>
      </c>
      <c r="G979" s="732">
        <v>1</v>
      </c>
      <c r="H979" s="733">
        <v>46233</v>
      </c>
      <c r="I979" s="730">
        <v>44</v>
      </c>
      <c r="J979" s="730" t="s">
        <v>308</v>
      </c>
      <c r="K979" s="730">
        <v>46</v>
      </c>
      <c r="L979" s="730" t="s">
        <v>2067</v>
      </c>
      <c r="M979" s="907" t="s">
        <v>2066</v>
      </c>
      <c r="N979" s="907" t="s">
        <v>390</v>
      </c>
      <c r="O979" s="907" t="s">
        <v>390</v>
      </c>
      <c r="P979" s="907" t="s">
        <v>390</v>
      </c>
      <c r="Q979" s="907">
        <v>0</v>
      </c>
      <c r="R979" s="907">
        <v>880</v>
      </c>
      <c r="S979" s="907"/>
      <c r="T979" s="907" t="s">
        <v>1954</v>
      </c>
      <c r="U979" s="907">
        <v>880</v>
      </c>
      <c r="V979" s="907" t="s">
        <v>308</v>
      </c>
      <c r="W979" s="907"/>
      <c r="X979" s="908"/>
      <c r="Y979" s="907"/>
      <c r="Z979" s="809"/>
      <c r="AA979" s="907" t="s">
        <v>32</v>
      </c>
      <c r="AB979" s="907" t="s">
        <v>569</v>
      </c>
      <c r="AC979" s="907" t="s">
        <v>656</v>
      </c>
      <c r="AD979" s="907">
        <v>636</v>
      </c>
      <c r="AE979" s="808">
        <v>636</v>
      </c>
      <c r="AF979" s="809">
        <v>46310</v>
      </c>
      <c r="AG979" s="810" t="s">
        <v>1948</v>
      </c>
      <c r="AH979" s="810"/>
      <c r="AI979" s="810" t="s">
        <v>308</v>
      </c>
      <c r="AJ979" s="811">
        <v>39</v>
      </c>
      <c r="AK979" s="812"/>
      <c r="AL979" s="811"/>
      <c r="AM979" s="813">
        <v>636</v>
      </c>
      <c r="AN979" s="813"/>
      <c r="AO979" s="813"/>
      <c r="AP979" s="813">
        <v>636</v>
      </c>
      <c r="AQ979" s="813">
        <v>636</v>
      </c>
      <c r="AR979" s="813">
        <v>636</v>
      </c>
      <c r="AS979" s="813"/>
      <c r="AT979" s="813"/>
      <c r="AU979" s="813"/>
      <c r="AV979" s="813"/>
      <c r="AW979" s="813"/>
      <c r="AX979" s="813"/>
      <c r="AY979" s="813"/>
      <c r="AZ979" s="813"/>
      <c r="BA979" s="813"/>
      <c r="BB979" s="813">
        <v>0</v>
      </c>
      <c r="BC979" s="813">
        <v>0</v>
      </c>
      <c r="BD979" s="813">
        <v>0</v>
      </c>
      <c r="BE979" s="813">
        <v>0</v>
      </c>
      <c r="BF979" s="813">
        <v>636</v>
      </c>
      <c r="BG979" s="813">
        <v>0</v>
      </c>
      <c r="BH979" s="813">
        <v>0</v>
      </c>
      <c r="BI979" s="813">
        <v>636</v>
      </c>
      <c r="BJ979" s="813"/>
      <c r="BK979" s="813">
        <v>636</v>
      </c>
      <c r="BL979" s="813">
        <v>636</v>
      </c>
      <c r="BM979" s="813">
        <v>636</v>
      </c>
      <c r="BN979" s="813" t="s">
        <v>308</v>
      </c>
      <c r="BO979" s="813" t="s">
        <v>308</v>
      </c>
      <c r="BP979" s="813" t="s">
        <v>308</v>
      </c>
      <c r="BQ979" s="813" t="s">
        <v>308</v>
      </c>
      <c r="BR979" s="813"/>
      <c r="BS979" s="813">
        <v>636</v>
      </c>
      <c r="BT979" s="813"/>
      <c r="BU979" s="813">
        <v>636</v>
      </c>
      <c r="BV979" s="813">
        <v>636</v>
      </c>
      <c r="BW979" s="813">
        <v>636</v>
      </c>
      <c r="BX979" s="813">
        <v>636</v>
      </c>
      <c r="BY979" s="813">
        <v>636</v>
      </c>
      <c r="BZ979" s="813">
        <v>636</v>
      </c>
      <c r="CA979" s="813"/>
      <c r="CB979" s="813"/>
      <c r="CC979" s="813"/>
      <c r="CD979" s="813"/>
      <c r="CE979" s="813"/>
      <c r="CF979" s="813"/>
      <c r="CG979" s="813"/>
      <c r="CH979" s="813"/>
      <c r="CI979" s="813"/>
      <c r="CJ979" s="813"/>
      <c r="CK979" s="806">
        <v>636</v>
      </c>
      <c r="CL979" s="806">
        <v>636</v>
      </c>
      <c r="CM979" s="806" t="s">
        <v>397</v>
      </c>
      <c r="CN979" s="806" t="s">
        <v>397</v>
      </c>
      <c r="CO979" s="806">
        <v>636</v>
      </c>
      <c r="CP979" s="806">
        <v>636</v>
      </c>
      <c r="CQ979" s="806">
        <v>636</v>
      </c>
      <c r="CR979" s="805">
        <v>636</v>
      </c>
      <c r="CS979" s="922"/>
      <c r="CT979" s="815" t="s">
        <v>308</v>
      </c>
      <c r="CU979" s="816"/>
      <c r="CV979" s="809"/>
      <c r="CW979" s="809"/>
      <c r="CX979" s="815">
        <v>46310</v>
      </c>
      <c r="CY979" s="817" t="s">
        <v>2068</v>
      </c>
      <c r="CZ979" s="817" t="s">
        <v>308</v>
      </c>
      <c r="DA979" s="818">
        <v>46289</v>
      </c>
      <c r="DB979" s="818" t="s">
        <v>615</v>
      </c>
      <c r="DC979" s="818" t="s">
        <v>2069</v>
      </c>
      <c r="DD979" s="818" t="s">
        <v>397</v>
      </c>
      <c r="DE979" s="913" t="s">
        <v>308</v>
      </c>
      <c r="DF979" s="913" t="s">
        <v>308</v>
      </c>
      <c r="DG979" s="913" t="s">
        <v>308</v>
      </c>
      <c r="DH979" s="914">
        <v>0</v>
      </c>
      <c r="DI979" s="809" t="s">
        <v>397</v>
      </c>
      <c r="DJ979" s="809">
        <v>46276</v>
      </c>
      <c r="DK979" s="809">
        <v>46276</v>
      </c>
      <c r="DL979" s="809">
        <v>46318</v>
      </c>
      <c r="DM979" s="809">
        <v>46311</v>
      </c>
      <c r="DN979" s="809">
        <v>46311</v>
      </c>
      <c r="DO979" s="954" t="s">
        <v>308</v>
      </c>
      <c r="DP979" s="809">
        <v>46339</v>
      </c>
      <c r="DQ979" s="809">
        <v>46339</v>
      </c>
      <c r="DR979" s="809">
        <v>46339</v>
      </c>
      <c r="DS979" s="914">
        <v>46339</v>
      </c>
      <c r="DT979" s="752">
        <v>46339</v>
      </c>
      <c r="DU979" s="753">
        <v>-16</v>
      </c>
      <c r="DV979" s="753" t="s">
        <v>308</v>
      </c>
      <c r="DW979" s="754">
        <v>46322</v>
      </c>
      <c r="DX979" s="755">
        <v>46323</v>
      </c>
      <c r="DY979" s="754" t="e">
        <v>#VALUE!</v>
      </c>
      <c r="DZ979" s="754" t="e">
        <v>#VALUE!</v>
      </c>
      <c r="EA979" s="754"/>
      <c r="EB979" s="754"/>
      <c r="HA979" s="756" t="s">
        <v>397</v>
      </c>
      <c r="HB979" s="756" t="s">
        <v>397</v>
      </c>
      <c r="HC979" s="756" t="s">
        <v>397</v>
      </c>
      <c r="HD979" s="756" t="s">
        <v>397</v>
      </c>
      <c r="HE979" s="756" t="s">
        <v>397</v>
      </c>
      <c r="HF979" s="756" t="s">
        <v>397</v>
      </c>
      <c r="HG979" s="756" t="s">
        <v>397</v>
      </c>
      <c r="HH979" s="756" t="s">
        <v>397</v>
      </c>
      <c r="HI979" s="756" t="s">
        <v>397</v>
      </c>
      <c r="HJ979" s="756" t="s">
        <v>397</v>
      </c>
      <c r="HK979"/>
      <c r="HL979"/>
      <c r="HM979"/>
      <c r="HN979" s="756" t="str">
        <f t="shared" si="31"/>
        <v>AUTO PRINT</v>
      </c>
      <c r="HO979"/>
      <c r="HP979" s="757" t="s">
        <v>572</v>
      </c>
      <c r="HQ979" s="757" t="s">
        <v>572</v>
      </c>
      <c r="HR979" s="757" t="s">
        <v>572</v>
      </c>
      <c r="HS979"/>
      <c r="HW979" s="758"/>
      <c r="HX979"/>
      <c r="HY979" s="759" t="s">
        <v>572</v>
      </c>
      <c r="HZ979" s="759" t="s">
        <v>572</v>
      </c>
      <c r="IA979" s="759" t="s">
        <v>572</v>
      </c>
      <c r="IC979" s="760" t="s">
        <v>572</v>
      </c>
      <c r="ID979" s="760" t="s">
        <v>572</v>
      </c>
      <c r="IE979" s="760" t="s">
        <v>572</v>
      </c>
      <c r="IF979" s="761" t="s">
        <v>572</v>
      </c>
      <c r="IG979" s="619" t="str">
        <f t="shared" si="32"/>
        <v>IN HOUSE (MANUAL)</v>
      </c>
      <c r="II979" s="761" t="s">
        <v>572</v>
      </c>
      <c r="IK979" s="761" t="str">
        <f>IFERROR(VLOOKUP($M979,#REF!,13,0),"IN HOUSE (MANUAL)")</f>
        <v>IN HOUSE (MANUAL)</v>
      </c>
      <c r="IM979" s="760" t="s">
        <v>572</v>
      </c>
      <c r="IN979" s="760" t="s">
        <v>572</v>
      </c>
      <c r="IO979" s="760" t="s">
        <v>572</v>
      </c>
      <c r="IQ979" s="760" t="s">
        <v>572</v>
      </c>
      <c r="IR979" s="760" t="s">
        <v>572</v>
      </c>
      <c r="IT979" s="760" t="s">
        <v>572</v>
      </c>
      <c r="IV979" s="760" t="s">
        <v>572</v>
      </c>
      <c r="IW979" s="760" t="s">
        <v>572</v>
      </c>
      <c r="IY979" s="760" t="s">
        <v>572</v>
      </c>
      <c r="IZ979" s="760" t="s">
        <v>572</v>
      </c>
      <c r="JB979" s="760" t="s">
        <v>572</v>
      </c>
      <c r="JC979" s="760" t="s">
        <v>572</v>
      </c>
      <c r="JE979" s="760" t="s">
        <v>572</v>
      </c>
      <c r="JF979" s="760" t="s">
        <v>572</v>
      </c>
    </row>
    <row r="980" spans="1:266" ht="17.25" hidden="1" customHeight="1" outlineLevel="1" x14ac:dyDescent="0.35">
      <c r="A980" s="618" t="s">
        <v>308</v>
      </c>
      <c r="B980" s="730">
        <v>102</v>
      </c>
      <c r="C980" s="730" t="s">
        <v>741</v>
      </c>
      <c r="D980" s="730" t="s">
        <v>741</v>
      </c>
      <c r="E980" s="730">
        <v>16</v>
      </c>
      <c r="F980" s="731"/>
      <c r="G980" s="821"/>
      <c r="H980" s="733"/>
      <c r="I980" s="730" t="s">
        <v>308</v>
      </c>
      <c r="J980" s="730" t="s">
        <v>308</v>
      </c>
      <c r="K980" s="730">
        <v>0</v>
      </c>
      <c r="L980" s="730" t="s">
        <v>308</v>
      </c>
      <c r="M980" s="907"/>
      <c r="N980" s="907">
        <v>0</v>
      </c>
      <c r="O980" s="907" t="s">
        <v>742</v>
      </c>
      <c r="P980" s="907" t="b">
        <v>1</v>
      </c>
      <c r="Q980" s="907" t="e">
        <v>#VALUE!</v>
      </c>
      <c r="R980" s="907"/>
      <c r="S980" s="907"/>
      <c r="T980" s="907"/>
      <c r="U980" s="907"/>
      <c r="V980" s="907"/>
      <c r="W980" s="907"/>
      <c r="X980" s="907"/>
      <c r="Y980" s="907"/>
      <c r="Z980" s="809"/>
      <c r="AA980" s="907"/>
      <c r="AB980" s="907"/>
      <c r="AC980" s="907"/>
      <c r="AD980" s="907"/>
      <c r="AE980" s="808"/>
      <c r="AF980" s="809"/>
      <c r="AG980" s="810"/>
      <c r="AH980" s="810"/>
      <c r="AI980" s="810"/>
      <c r="AJ980" s="811"/>
      <c r="AK980" s="812"/>
      <c r="AL980" s="811"/>
      <c r="AM980" s="811"/>
      <c r="AN980" s="811"/>
      <c r="AO980" s="811"/>
      <c r="AP980" s="811"/>
      <c r="AQ980" s="811"/>
      <c r="AR980" s="811"/>
      <c r="AS980" s="811"/>
      <c r="AT980" s="811"/>
      <c r="AU980" s="811"/>
      <c r="AV980" s="811"/>
      <c r="AW980" s="811"/>
      <c r="AX980" s="811"/>
      <c r="AY980" s="811"/>
      <c r="AZ980" s="811"/>
      <c r="BA980" s="811"/>
      <c r="BB980" s="811"/>
      <c r="BC980" s="811"/>
      <c r="BD980" s="811"/>
      <c r="BE980" s="811"/>
      <c r="BF980" s="811"/>
      <c r="BG980" s="811"/>
      <c r="BH980" s="811"/>
      <c r="BI980" s="811"/>
      <c r="BJ980" s="811"/>
      <c r="BK980" s="811"/>
      <c r="BL980" s="811"/>
      <c r="BM980" s="811"/>
      <c r="BN980" s="811"/>
      <c r="BO980" s="811"/>
      <c r="BP980" s="811"/>
      <c r="BQ980" s="811"/>
      <c r="BR980" s="811"/>
      <c r="BS980" s="811"/>
      <c r="BT980" s="811"/>
      <c r="BU980" s="811"/>
      <c r="BV980" s="811"/>
      <c r="BW980" s="811"/>
      <c r="BX980" s="811"/>
      <c r="BY980" s="811"/>
      <c r="BZ980" s="811"/>
      <c r="CA980" s="811"/>
      <c r="CB980" s="811"/>
      <c r="CC980" s="811"/>
      <c r="CD980" s="811"/>
      <c r="CE980" s="811"/>
      <c r="CF980" s="811"/>
      <c r="CG980" s="811"/>
      <c r="CH980" s="811"/>
      <c r="CI980" s="811"/>
      <c r="CJ980" s="811"/>
      <c r="CK980" s="805"/>
      <c r="CL980" s="805"/>
      <c r="CM980" s="805"/>
      <c r="CN980" s="822"/>
      <c r="CO980" s="805"/>
      <c r="CP980" s="805"/>
      <c r="CQ980" s="805"/>
      <c r="CR980" s="805"/>
      <c r="CS980" s="922"/>
      <c r="CT980" s="815"/>
      <c r="CU980" s="923"/>
      <c r="CV980" s="809"/>
      <c r="CW980" s="809"/>
      <c r="CX980" s="815"/>
      <c r="CY980" s="817"/>
      <c r="CZ980" s="817"/>
      <c r="DA980" s="818"/>
      <c r="DB980" s="818"/>
      <c r="DC980" s="818"/>
      <c r="DD980" s="818"/>
      <c r="DE980" s="913"/>
      <c r="DF980" s="913"/>
      <c r="DG980" s="913"/>
      <c r="DH980" s="914"/>
      <c r="DI980" s="809"/>
      <c r="DJ980" s="809"/>
      <c r="DK980" s="809"/>
      <c r="DL980" s="809"/>
      <c r="DM980" s="809"/>
      <c r="DN980" s="809"/>
      <c r="DO980" s="915"/>
      <c r="DP980" s="809"/>
      <c r="DQ980" s="809"/>
      <c r="DR980" s="809"/>
      <c r="DS980" s="914"/>
      <c r="DT980" s="752">
        <v>0</v>
      </c>
      <c r="DU980" s="753" t="s">
        <v>308</v>
      </c>
      <c r="DV980" s="753" t="s">
        <v>308</v>
      </c>
      <c r="DW980" s="754" t="s">
        <v>308</v>
      </c>
      <c r="DX980" s="755" t="s">
        <v>308</v>
      </c>
      <c r="DY980" s="754" t="e">
        <v>#VALUE!</v>
      </c>
      <c r="DZ980" s="754" t="e">
        <v>#VALUE!</v>
      </c>
      <c r="EA980" s="754"/>
      <c r="EB980" s="754"/>
    </row>
    <row r="981" spans="1:266" ht="17.25" hidden="1" customHeight="1" outlineLevel="1" x14ac:dyDescent="0.35">
      <c r="A981" s="618" t="s">
        <v>308</v>
      </c>
      <c r="B981" s="730">
        <v>103</v>
      </c>
      <c r="C981" s="730" t="s">
        <v>741</v>
      </c>
      <c r="D981" s="730" t="s">
        <v>741</v>
      </c>
      <c r="E981" s="730">
        <v>16</v>
      </c>
      <c r="F981" s="731"/>
      <c r="G981" s="821"/>
      <c r="H981" s="733"/>
      <c r="I981" s="730" t="s">
        <v>308</v>
      </c>
      <c r="J981" s="730" t="s">
        <v>308</v>
      </c>
      <c r="K981" s="730">
        <v>0</v>
      </c>
      <c r="L981" s="730" t="s">
        <v>308</v>
      </c>
      <c r="M981" s="772"/>
      <c r="N981" s="868">
        <v>0</v>
      </c>
      <c r="O981" s="868" t="s">
        <v>742</v>
      </c>
      <c r="P981" s="868" t="b">
        <v>1</v>
      </c>
      <c r="Q981" s="868" t="e">
        <v>#VALUE!</v>
      </c>
      <c r="R981" s="772"/>
      <c r="S981" s="772"/>
      <c r="T981" s="772"/>
      <c r="U981" s="772"/>
      <c r="V981" s="772"/>
      <c r="W981" s="772"/>
      <c r="X981" s="772"/>
      <c r="Y981" s="772"/>
      <c r="Z981" s="774"/>
      <c r="AA981" s="772"/>
      <c r="AB981" s="772"/>
      <c r="AC981" s="772"/>
      <c r="AD981" s="772"/>
      <c r="AE981" s="864"/>
      <c r="AF981" s="774">
        <v>0</v>
      </c>
      <c r="AG981" s="777"/>
      <c r="AH981" s="777"/>
      <c r="AI981" s="777"/>
      <c r="AJ981" s="778"/>
      <c r="AK981" s="779"/>
      <c r="AL981" s="778"/>
      <c r="AM981" s="778"/>
      <c r="AN981" s="778"/>
      <c r="AO981" s="778"/>
      <c r="AP981" s="778"/>
      <c r="AQ981" s="778"/>
      <c r="AR981" s="778"/>
      <c r="AS981" s="778"/>
      <c r="AT981" s="778"/>
      <c r="AU981" s="778"/>
      <c r="AV981" s="778"/>
      <c r="AW981" s="778"/>
      <c r="AX981" s="778"/>
      <c r="AY981" s="778"/>
      <c r="AZ981" s="778"/>
      <c r="BA981" s="778"/>
      <c r="BB981" s="778"/>
      <c r="BC981" s="778"/>
      <c r="BD981" s="778"/>
      <c r="BE981" s="778"/>
      <c r="BF981" s="778"/>
      <c r="BG981" s="778"/>
      <c r="BH981" s="778"/>
      <c r="BI981" s="778"/>
      <c r="BJ981" s="778"/>
      <c r="BK981" s="778"/>
      <c r="BL981" s="778"/>
      <c r="BM981" s="778"/>
      <c r="BN981" s="778"/>
      <c r="BO981" s="778"/>
      <c r="BP981" s="778"/>
      <c r="BQ981" s="778"/>
      <c r="BR981" s="778"/>
      <c r="BS981" s="778"/>
      <c r="BT981" s="778"/>
      <c r="BU981" s="778"/>
      <c r="BV981" s="778"/>
      <c r="BW981" s="778"/>
      <c r="BX981" s="778"/>
      <c r="BY981" s="778"/>
      <c r="BZ981" s="778"/>
      <c r="CA981" s="778"/>
      <c r="CB981" s="778"/>
      <c r="CC981" s="778"/>
      <c r="CD981" s="778"/>
      <c r="CE981" s="778"/>
      <c r="CF981" s="778"/>
      <c r="CG981" s="778"/>
      <c r="CH981" s="778"/>
      <c r="CI981" s="778"/>
      <c r="CJ981" s="778"/>
      <c r="CK981" s="772"/>
      <c r="CL981" s="772"/>
      <c r="CM981" s="772"/>
      <c r="CN981" s="885"/>
      <c r="CO981" s="868"/>
      <c r="CP981" s="868"/>
      <c r="CQ981" s="772"/>
      <c r="CR981" s="772"/>
      <c r="CS981" s="781"/>
      <c r="CT981" s="782"/>
      <c r="CU981" s="866"/>
      <c r="CV981" s="774"/>
      <c r="CW981" s="774"/>
      <c r="CX981" s="865"/>
      <c r="CY981" s="784">
        <v>0</v>
      </c>
      <c r="CZ981" s="784">
        <v>0</v>
      </c>
      <c r="DA981" s="785">
        <v>0</v>
      </c>
      <c r="DB981" s="785">
        <v>0</v>
      </c>
      <c r="DC981" s="785">
        <v>0</v>
      </c>
      <c r="DD981" s="785">
        <v>0</v>
      </c>
      <c r="DE981" s="785">
        <v>0</v>
      </c>
      <c r="DF981" s="785">
        <v>0</v>
      </c>
      <c r="DG981" s="785">
        <v>0</v>
      </c>
      <c r="DH981" s="786">
        <v>0</v>
      </c>
      <c r="DI981" s="774">
        <v>0</v>
      </c>
      <c r="DJ981" s="774">
        <v>0</v>
      </c>
      <c r="DK981" s="774">
        <v>0</v>
      </c>
      <c r="DL981" s="774">
        <v>0</v>
      </c>
      <c r="DM981" s="774">
        <v>0</v>
      </c>
      <c r="DN981" s="774">
        <v>0</v>
      </c>
      <c r="DO981" s="787">
        <v>0</v>
      </c>
      <c r="DP981" s="774"/>
      <c r="DQ981" s="774"/>
      <c r="DR981" s="774"/>
      <c r="DS981" s="786"/>
      <c r="DT981" s="752">
        <v>0</v>
      </c>
      <c r="DU981" s="753" t="s">
        <v>308</v>
      </c>
      <c r="DV981" s="753" t="s">
        <v>308</v>
      </c>
      <c r="DW981" s="754" t="s">
        <v>308</v>
      </c>
      <c r="DX981" s="755" t="s">
        <v>308</v>
      </c>
      <c r="DY981" s="754" t="e">
        <v>#VALUE!</v>
      </c>
      <c r="DZ981" s="754" t="e">
        <v>#VALUE!</v>
      </c>
      <c r="EA981" s="754"/>
      <c r="EB981" s="754"/>
    </row>
    <row r="982" spans="1:266" ht="17.149999999999999" hidden="1" customHeight="1" outlineLevel="1" x14ac:dyDescent="0.35">
      <c r="A982" s="618" t="s">
        <v>308</v>
      </c>
      <c r="B982" s="730">
        <v>104</v>
      </c>
      <c r="C982" s="730" t="s">
        <v>741</v>
      </c>
      <c r="D982" s="730" t="s">
        <v>741</v>
      </c>
      <c r="E982" s="730">
        <v>16</v>
      </c>
      <c r="F982" s="731"/>
      <c r="G982" s="821"/>
      <c r="H982" s="733"/>
      <c r="I982" s="730" t="s">
        <v>308</v>
      </c>
      <c r="J982" s="730" t="s">
        <v>308</v>
      </c>
      <c r="K982" s="730">
        <v>0</v>
      </c>
      <c r="L982" s="730" t="s">
        <v>308</v>
      </c>
      <c r="M982" s="772"/>
      <c r="N982" s="868">
        <v>0</v>
      </c>
      <c r="O982" s="868" t="s">
        <v>742</v>
      </c>
      <c r="P982" s="868" t="b">
        <v>1</v>
      </c>
      <c r="Q982" s="868" t="e">
        <v>#VALUE!</v>
      </c>
      <c r="R982" s="772"/>
      <c r="S982" s="772"/>
      <c r="T982" s="772"/>
      <c r="U982" s="772"/>
      <c r="V982" s="772"/>
      <c r="W982" s="772"/>
      <c r="X982" s="772"/>
      <c r="Y982" s="772"/>
      <c r="Z982" s="774"/>
      <c r="AA982" s="772"/>
      <c r="AB982" s="772"/>
      <c r="AC982" s="772"/>
      <c r="AD982" s="772"/>
      <c r="AE982" s="864"/>
      <c r="AF982" s="774">
        <v>0</v>
      </c>
      <c r="AG982" s="777"/>
      <c r="AH982" s="777"/>
      <c r="AI982" s="777"/>
      <c r="AJ982" s="778"/>
      <c r="AK982" s="779"/>
      <c r="AL982" s="778"/>
      <c r="AM982" s="778"/>
      <c r="AN982" s="778"/>
      <c r="AO982" s="778"/>
      <c r="AP982" s="778"/>
      <c r="AQ982" s="778"/>
      <c r="AR982" s="778"/>
      <c r="AS982" s="778"/>
      <c r="AT982" s="778"/>
      <c r="AU982" s="778"/>
      <c r="AV982" s="778"/>
      <c r="AW982" s="778"/>
      <c r="AX982" s="778"/>
      <c r="AY982" s="778"/>
      <c r="AZ982" s="778"/>
      <c r="BA982" s="778"/>
      <c r="BB982" s="778"/>
      <c r="BC982" s="778"/>
      <c r="BD982" s="778"/>
      <c r="BE982" s="778"/>
      <c r="BF982" s="778"/>
      <c r="BG982" s="778"/>
      <c r="BH982" s="778"/>
      <c r="BI982" s="778"/>
      <c r="BJ982" s="778"/>
      <c r="BK982" s="778"/>
      <c r="BL982" s="778"/>
      <c r="BM982" s="778"/>
      <c r="BN982" s="778"/>
      <c r="BO982" s="778"/>
      <c r="BP982" s="778"/>
      <c r="BQ982" s="778"/>
      <c r="BR982" s="778"/>
      <c r="BS982" s="778"/>
      <c r="BT982" s="778"/>
      <c r="BU982" s="778"/>
      <c r="BV982" s="778"/>
      <c r="BW982" s="778"/>
      <c r="BX982" s="778"/>
      <c r="BY982" s="778"/>
      <c r="BZ982" s="778"/>
      <c r="CA982" s="778"/>
      <c r="CB982" s="778"/>
      <c r="CC982" s="778"/>
      <c r="CD982" s="778"/>
      <c r="CE982" s="778"/>
      <c r="CF982" s="778"/>
      <c r="CG982" s="778"/>
      <c r="CH982" s="778"/>
      <c r="CI982" s="778"/>
      <c r="CJ982" s="778"/>
      <c r="CK982" s="772"/>
      <c r="CL982" s="772"/>
      <c r="CM982" s="772"/>
      <c r="CN982" s="885"/>
      <c r="CO982" s="868"/>
      <c r="CP982" s="868"/>
      <c r="CQ982" s="772"/>
      <c r="CR982" s="772"/>
      <c r="CS982" s="781"/>
      <c r="CT982" s="782"/>
      <c r="CU982" s="866"/>
      <c r="CV982" s="774"/>
      <c r="CW982" s="774"/>
      <c r="CX982" s="865"/>
      <c r="CY982" s="784">
        <v>0</v>
      </c>
      <c r="CZ982" s="784">
        <v>0</v>
      </c>
      <c r="DA982" s="785">
        <v>0</v>
      </c>
      <c r="DB982" s="785">
        <v>0</v>
      </c>
      <c r="DC982" s="785">
        <v>0</v>
      </c>
      <c r="DD982" s="785">
        <v>0</v>
      </c>
      <c r="DE982" s="785">
        <v>0</v>
      </c>
      <c r="DF982" s="785">
        <v>0</v>
      </c>
      <c r="DG982" s="785">
        <v>0</v>
      </c>
      <c r="DH982" s="786">
        <v>0</v>
      </c>
      <c r="DI982" s="774">
        <v>0</v>
      </c>
      <c r="DJ982" s="774">
        <v>0</v>
      </c>
      <c r="DK982" s="774">
        <v>0</v>
      </c>
      <c r="DL982" s="774">
        <v>0</v>
      </c>
      <c r="DM982" s="774">
        <v>0</v>
      </c>
      <c r="DN982" s="774">
        <v>0</v>
      </c>
      <c r="DO982" s="787">
        <v>0</v>
      </c>
      <c r="DP982" s="774"/>
      <c r="DQ982" s="774"/>
      <c r="DR982" s="774"/>
      <c r="DS982" s="786"/>
      <c r="DT982" s="752">
        <v>0</v>
      </c>
      <c r="DU982" s="753" t="s">
        <v>308</v>
      </c>
      <c r="DV982" s="753" t="s">
        <v>308</v>
      </c>
      <c r="DW982" s="754" t="s">
        <v>308</v>
      </c>
      <c r="DX982" s="755" t="s">
        <v>308</v>
      </c>
      <c r="DY982" s="754" t="e">
        <v>#VALUE!</v>
      </c>
      <c r="DZ982" s="754" t="e">
        <v>#VALUE!</v>
      </c>
      <c r="EA982" s="754"/>
      <c r="EB982" s="754"/>
    </row>
    <row r="983" spans="1:266" ht="18" hidden="1" customHeight="1" outlineLevel="1" x14ac:dyDescent="0.35">
      <c r="A983" s="618" t="s">
        <v>308</v>
      </c>
      <c r="B983" s="730">
        <v>105</v>
      </c>
      <c r="C983" s="730" t="s">
        <v>741</v>
      </c>
      <c r="D983" s="730" t="s">
        <v>741</v>
      </c>
      <c r="E983" s="730">
        <v>16</v>
      </c>
      <c r="F983" s="731"/>
      <c r="G983" s="821"/>
      <c r="H983" s="733"/>
      <c r="I983" s="730" t="s">
        <v>308</v>
      </c>
      <c r="J983" s="730" t="s">
        <v>308</v>
      </c>
      <c r="K983" s="730">
        <v>0</v>
      </c>
      <c r="L983" s="730" t="s">
        <v>308</v>
      </c>
      <c r="M983" s="772"/>
      <c r="N983" s="868">
        <v>0</v>
      </c>
      <c r="O983" s="868" t="s">
        <v>742</v>
      </c>
      <c r="P983" s="868" t="b">
        <v>1</v>
      </c>
      <c r="Q983" s="868" t="e">
        <v>#VALUE!</v>
      </c>
      <c r="R983" s="772"/>
      <c r="S983" s="772"/>
      <c r="T983" s="772"/>
      <c r="U983" s="772"/>
      <c r="V983" s="772"/>
      <c r="W983" s="772"/>
      <c r="X983" s="772"/>
      <c r="Y983" s="772"/>
      <c r="Z983" s="774"/>
      <c r="AA983" s="772"/>
      <c r="AB983" s="772"/>
      <c r="AC983" s="772"/>
      <c r="AD983" s="772"/>
      <c r="AE983" s="864"/>
      <c r="AF983" s="774">
        <v>0</v>
      </c>
      <c r="AG983" s="777"/>
      <c r="AH983" s="777"/>
      <c r="AI983" s="777"/>
      <c r="AJ983" s="778"/>
      <c r="AK983" s="779"/>
      <c r="AL983" s="778"/>
      <c r="AM983" s="778"/>
      <c r="AN983" s="778"/>
      <c r="AO983" s="778"/>
      <c r="AP983" s="778"/>
      <c r="AQ983" s="778"/>
      <c r="AR983" s="778"/>
      <c r="AS983" s="778"/>
      <c r="AT983" s="778"/>
      <c r="AU983" s="778"/>
      <c r="AV983" s="778"/>
      <c r="AW983" s="778"/>
      <c r="AX983" s="778"/>
      <c r="AY983" s="778"/>
      <c r="AZ983" s="778"/>
      <c r="BA983" s="778"/>
      <c r="BB983" s="778"/>
      <c r="BC983" s="778"/>
      <c r="BD983" s="778"/>
      <c r="BE983" s="778"/>
      <c r="BF983" s="778"/>
      <c r="BG983" s="778"/>
      <c r="BH983" s="778"/>
      <c r="BI983" s="778"/>
      <c r="BJ983" s="778"/>
      <c r="BK983" s="778"/>
      <c r="BL983" s="778"/>
      <c r="BM983" s="778"/>
      <c r="BN983" s="778"/>
      <c r="BO983" s="778"/>
      <c r="BP983" s="778"/>
      <c r="BQ983" s="778"/>
      <c r="BR983" s="778"/>
      <c r="BS983" s="778"/>
      <c r="BT983" s="778"/>
      <c r="BU983" s="778"/>
      <c r="BV983" s="778"/>
      <c r="BW983" s="778"/>
      <c r="BX983" s="778"/>
      <c r="BY983" s="778"/>
      <c r="BZ983" s="778"/>
      <c r="CA983" s="778"/>
      <c r="CB983" s="778"/>
      <c r="CC983" s="778"/>
      <c r="CD983" s="778"/>
      <c r="CE983" s="778"/>
      <c r="CF983" s="778"/>
      <c r="CG983" s="778"/>
      <c r="CH983" s="778"/>
      <c r="CI983" s="778"/>
      <c r="CJ983" s="778"/>
      <c r="CK983" s="772"/>
      <c r="CL983" s="772"/>
      <c r="CM983" s="772"/>
      <c r="CN983" s="885"/>
      <c r="CO983" s="868"/>
      <c r="CP983" s="868"/>
      <c r="CQ983" s="772"/>
      <c r="CR983" s="772"/>
      <c r="CS983" s="781"/>
      <c r="CT983" s="782"/>
      <c r="CU983" s="866"/>
      <c r="CV983" s="774"/>
      <c r="CW983" s="774"/>
      <c r="CX983" s="865"/>
      <c r="CY983" s="784">
        <v>0</v>
      </c>
      <c r="CZ983" s="784">
        <v>0</v>
      </c>
      <c r="DA983" s="785">
        <v>0</v>
      </c>
      <c r="DB983" s="785">
        <v>0</v>
      </c>
      <c r="DC983" s="785">
        <v>0</v>
      </c>
      <c r="DD983" s="785">
        <v>0</v>
      </c>
      <c r="DE983" s="785">
        <v>0</v>
      </c>
      <c r="DF983" s="785">
        <v>0</v>
      </c>
      <c r="DG983" s="785">
        <v>0</v>
      </c>
      <c r="DH983" s="786">
        <v>0</v>
      </c>
      <c r="DI983" s="774">
        <v>0</v>
      </c>
      <c r="DJ983" s="774">
        <v>0</v>
      </c>
      <c r="DK983" s="774">
        <v>0</v>
      </c>
      <c r="DL983" s="774">
        <v>0</v>
      </c>
      <c r="DM983" s="774">
        <v>0</v>
      </c>
      <c r="DN983" s="774">
        <v>0</v>
      </c>
      <c r="DO983" s="787">
        <v>0</v>
      </c>
      <c r="DP983" s="774"/>
      <c r="DQ983" s="774"/>
      <c r="DR983" s="774"/>
      <c r="DS983" s="786"/>
      <c r="DT983" s="752">
        <v>0</v>
      </c>
      <c r="DU983" s="753" t="s">
        <v>308</v>
      </c>
      <c r="DV983" s="753" t="s">
        <v>308</v>
      </c>
      <c r="DW983" s="754" t="s">
        <v>308</v>
      </c>
      <c r="DX983" s="755" t="s">
        <v>308</v>
      </c>
      <c r="DY983" s="754" t="e">
        <v>#VALUE!</v>
      </c>
      <c r="DZ983" s="754" t="e">
        <v>#VALUE!</v>
      </c>
      <c r="EA983" s="754"/>
      <c r="EB983" s="754"/>
    </row>
    <row r="984" spans="1:266" ht="17.25" hidden="1" customHeight="1" outlineLevel="1" x14ac:dyDescent="0.35">
      <c r="A984" s="618" t="s">
        <v>308</v>
      </c>
      <c r="B984" s="730">
        <v>106</v>
      </c>
      <c r="C984" s="730" t="s">
        <v>741</v>
      </c>
      <c r="D984" s="730" t="s">
        <v>741</v>
      </c>
      <c r="E984" s="730">
        <v>16</v>
      </c>
      <c r="F984" s="731"/>
      <c r="G984" s="821"/>
      <c r="H984" s="733"/>
      <c r="I984" s="730" t="s">
        <v>308</v>
      </c>
      <c r="J984" s="730" t="s">
        <v>308</v>
      </c>
      <c r="K984" s="730">
        <v>0</v>
      </c>
      <c r="L984" s="730" t="s">
        <v>308</v>
      </c>
      <c r="M984" s="772"/>
      <c r="N984" s="868">
        <v>0</v>
      </c>
      <c r="O984" s="868" t="s">
        <v>742</v>
      </c>
      <c r="P984" s="868" t="b">
        <v>1</v>
      </c>
      <c r="Q984" s="868" t="e">
        <v>#VALUE!</v>
      </c>
      <c r="R984" s="772"/>
      <c r="S984" s="772"/>
      <c r="T984" s="772"/>
      <c r="U984" s="772"/>
      <c r="V984" s="772"/>
      <c r="W984" s="772"/>
      <c r="X984" s="772"/>
      <c r="Y984" s="772"/>
      <c r="Z984" s="774"/>
      <c r="AA984" s="772"/>
      <c r="AB984" s="772"/>
      <c r="AC984" s="772"/>
      <c r="AD984" s="772"/>
      <c r="AE984" s="864"/>
      <c r="AF984" s="774">
        <v>0</v>
      </c>
      <c r="AG984" s="777"/>
      <c r="AH984" s="777"/>
      <c r="AI984" s="777"/>
      <c r="AJ984" s="778"/>
      <c r="AK984" s="779"/>
      <c r="AL984" s="778"/>
      <c r="AM984" s="778"/>
      <c r="AN984" s="778"/>
      <c r="AO984" s="778"/>
      <c r="AP984" s="778"/>
      <c r="AQ984" s="778"/>
      <c r="AR984" s="778"/>
      <c r="AS984" s="778"/>
      <c r="AT984" s="778"/>
      <c r="AU984" s="778"/>
      <c r="AV984" s="778"/>
      <c r="AW984" s="778"/>
      <c r="AX984" s="778"/>
      <c r="AY984" s="778"/>
      <c r="AZ984" s="778"/>
      <c r="BA984" s="778"/>
      <c r="BB984" s="778"/>
      <c r="BC984" s="778"/>
      <c r="BD984" s="778"/>
      <c r="BE984" s="778"/>
      <c r="BF984" s="778"/>
      <c r="BG984" s="778"/>
      <c r="BH984" s="778"/>
      <c r="BI984" s="778"/>
      <c r="BJ984" s="778"/>
      <c r="BK984" s="778"/>
      <c r="BL984" s="778"/>
      <c r="BM984" s="778"/>
      <c r="BN984" s="778"/>
      <c r="BO984" s="778"/>
      <c r="BP984" s="778"/>
      <c r="BQ984" s="778"/>
      <c r="BR984" s="778"/>
      <c r="BS984" s="778"/>
      <c r="BT984" s="778"/>
      <c r="BU984" s="778"/>
      <c r="BV984" s="778"/>
      <c r="BW984" s="778"/>
      <c r="BX984" s="778"/>
      <c r="BY984" s="778"/>
      <c r="BZ984" s="778"/>
      <c r="CA984" s="778"/>
      <c r="CB984" s="778"/>
      <c r="CC984" s="778"/>
      <c r="CD984" s="778"/>
      <c r="CE984" s="778"/>
      <c r="CF984" s="778"/>
      <c r="CG984" s="778"/>
      <c r="CH984" s="778"/>
      <c r="CI984" s="778"/>
      <c r="CJ984" s="778"/>
      <c r="CK984" s="772"/>
      <c r="CL984" s="772"/>
      <c r="CM984" s="772"/>
      <c r="CN984" s="885"/>
      <c r="CO984" s="868"/>
      <c r="CP984" s="868"/>
      <c r="CQ984" s="772"/>
      <c r="CR984" s="772"/>
      <c r="CS984" s="781"/>
      <c r="CT984" s="782"/>
      <c r="CU984" s="866"/>
      <c r="CV984" s="774"/>
      <c r="CW984" s="774"/>
      <c r="CX984" s="865"/>
      <c r="CY984" s="784">
        <v>0</v>
      </c>
      <c r="CZ984" s="784">
        <v>0</v>
      </c>
      <c r="DA984" s="785">
        <v>0</v>
      </c>
      <c r="DB984" s="785">
        <v>0</v>
      </c>
      <c r="DC984" s="785">
        <v>0</v>
      </c>
      <c r="DD984" s="785">
        <v>0</v>
      </c>
      <c r="DE984" s="785">
        <v>0</v>
      </c>
      <c r="DF984" s="785">
        <v>0</v>
      </c>
      <c r="DG984" s="785">
        <v>0</v>
      </c>
      <c r="DH984" s="786">
        <v>0</v>
      </c>
      <c r="DI984" s="774">
        <v>0</v>
      </c>
      <c r="DJ984" s="774">
        <v>0</v>
      </c>
      <c r="DK984" s="774">
        <v>0</v>
      </c>
      <c r="DL984" s="774">
        <v>0</v>
      </c>
      <c r="DM984" s="774">
        <v>0</v>
      </c>
      <c r="DN984" s="774">
        <v>0</v>
      </c>
      <c r="DO984" s="787">
        <v>0</v>
      </c>
      <c r="DP984" s="774"/>
      <c r="DQ984" s="774"/>
      <c r="DR984" s="774"/>
      <c r="DS984" s="786"/>
      <c r="DT984" s="752">
        <v>0</v>
      </c>
      <c r="DU984" s="753" t="s">
        <v>308</v>
      </c>
      <c r="DV984" s="753" t="s">
        <v>308</v>
      </c>
      <c r="DW984" s="754" t="s">
        <v>308</v>
      </c>
      <c r="DX984" s="755" t="s">
        <v>308</v>
      </c>
      <c r="DY984" s="754" t="e">
        <v>#VALUE!</v>
      </c>
      <c r="DZ984" s="754" t="e">
        <v>#VALUE!</v>
      </c>
      <c r="EA984" s="754"/>
      <c r="EB984" s="754"/>
    </row>
    <row r="985" spans="1:266" ht="17.25" hidden="1" customHeight="1" outlineLevel="1" x14ac:dyDescent="0.35">
      <c r="A985" s="618" t="s">
        <v>308</v>
      </c>
      <c r="B985" s="730">
        <v>107</v>
      </c>
      <c r="C985" s="730" t="s">
        <v>741</v>
      </c>
      <c r="D985" s="730" t="s">
        <v>741</v>
      </c>
      <c r="E985" s="730">
        <v>16</v>
      </c>
      <c r="F985" s="731"/>
      <c r="G985" s="821"/>
      <c r="H985" s="733"/>
      <c r="I985" s="730" t="s">
        <v>308</v>
      </c>
      <c r="J985" s="730" t="s">
        <v>308</v>
      </c>
      <c r="K985" s="730">
        <v>0</v>
      </c>
      <c r="L985" s="730" t="s">
        <v>308</v>
      </c>
      <c r="M985" s="772"/>
      <c r="N985" s="868">
        <v>0</v>
      </c>
      <c r="O985" s="868" t="s">
        <v>742</v>
      </c>
      <c r="P985" s="868" t="b">
        <v>1</v>
      </c>
      <c r="Q985" s="868" t="e">
        <v>#VALUE!</v>
      </c>
      <c r="R985" s="772"/>
      <c r="S985" s="772"/>
      <c r="T985" s="772"/>
      <c r="U985" s="772"/>
      <c r="V985" s="772"/>
      <c r="W985" s="772"/>
      <c r="X985" s="772"/>
      <c r="Y985" s="772"/>
      <c r="Z985" s="774"/>
      <c r="AA985" s="772"/>
      <c r="AB985" s="772"/>
      <c r="AC985" s="772"/>
      <c r="AD985" s="772"/>
      <c r="AE985" s="864"/>
      <c r="AF985" s="774">
        <v>0</v>
      </c>
      <c r="AG985" s="777"/>
      <c r="AH985" s="777"/>
      <c r="AI985" s="777"/>
      <c r="AJ985" s="778"/>
      <c r="AK985" s="779"/>
      <c r="AL985" s="778"/>
      <c r="AM985" s="778"/>
      <c r="AN985" s="778"/>
      <c r="AO985" s="778"/>
      <c r="AP985" s="778"/>
      <c r="AQ985" s="778"/>
      <c r="AR985" s="778"/>
      <c r="AS985" s="778"/>
      <c r="AT985" s="778"/>
      <c r="AU985" s="778"/>
      <c r="AV985" s="778"/>
      <c r="AW985" s="778"/>
      <c r="AX985" s="778"/>
      <c r="AY985" s="778"/>
      <c r="AZ985" s="778"/>
      <c r="BA985" s="778"/>
      <c r="BB985" s="778"/>
      <c r="BC985" s="778"/>
      <c r="BD985" s="778"/>
      <c r="BE985" s="778"/>
      <c r="BF985" s="778"/>
      <c r="BG985" s="778"/>
      <c r="BH985" s="778"/>
      <c r="BI985" s="778"/>
      <c r="BJ985" s="778"/>
      <c r="BK985" s="778"/>
      <c r="BL985" s="778"/>
      <c r="BM985" s="778"/>
      <c r="BN985" s="778"/>
      <c r="BO985" s="778"/>
      <c r="BP985" s="778"/>
      <c r="BQ985" s="778"/>
      <c r="BR985" s="778"/>
      <c r="BS985" s="778"/>
      <c r="BT985" s="778"/>
      <c r="BU985" s="778"/>
      <c r="BV985" s="778"/>
      <c r="BW985" s="778"/>
      <c r="BX985" s="778"/>
      <c r="BY985" s="778"/>
      <c r="BZ985" s="778"/>
      <c r="CA985" s="778"/>
      <c r="CB985" s="778"/>
      <c r="CC985" s="778"/>
      <c r="CD985" s="778"/>
      <c r="CE985" s="778"/>
      <c r="CF985" s="778"/>
      <c r="CG985" s="778"/>
      <c r="CH985" s="778"/>
      <c r="CI985" s="778"/>
      <c r="CJ985" s="778"/>
      <c r="CK985" s="772"/>
      <c r="CL985" s="772"/>
      <c r="CM985" s="772"/>
      <c r="CN985" s="885"/>
      <c r="CO985" s="868"/>
      <c r="CP985" s="868"/>
      <c r="CQ985" s="772"/>
      <c r="CR985" s="772"/>
      <c r="CS985" s="781"/>
      <c r="CT985" s="782"/>
      <c r="CU985" s="866"/>
      <c r="CV985" s="774"/>
      <c r="CW985" s="774"/>
      <c r="CX985" s="865"/>
      <c r="CY985" s="784">
        <v>0</v>
      </c>
      <c r="CZ985" s="784">
        <v>0</v>
      </c>
      <c r="DA985" s="785">
        <v>0</v>
      </c>
      <c r="DB985" s="785">
        <v>0</v>
      </c>
      <c r="DC985" s="785">
        <v>0</v>
      </c>
      <c r="DD985" s="785">
        <v>0</v>
      </c>
      <c r="DE985" s="785">
        <v>0</v>
      </c>
      <c r="DF985" s="785">
        <v>0</v>
      </c>
      <c r="DG985" s="785">
        <v>0</v>
      </c>
      <c r="DH985" s="786">
        <v>0</v>
      </c>
      <c r="DI985" s="774">
        <v>0</v>
      </c>
      <c r="DJ985" s="774">
        <v>0</v>
      </c>
      <c r="DK985" s="774">
        <v>0</v>
      </c>
      <c r="DL985" s="774">
        <v>0</v>
      </c>
      <c r="DM985" s="774">
        <v>0</v>
      </c>
      <c r="DN985" s="774">
        <v>0</v>
      </c>
      <c r="DO985" s="787">
        <v>0</v>
      </c>
      <c r="DP985" s="774"/>
      <c r="DQ985" s="774"/>
      <c r="DR985" s="774"/>
      <c r="DS985" s="786"/>
      <c r="DT985" s="752">
        <v>0</v>
      </c>
      <c r="DU985" s="753" t="s">
        <v>308</v>
      </c>
      <c r="DV985" s="753" t="s">
        <v>308</v>
      </c>
      <c r="DW985" s="754" t="s">
        <v>308</v>
      </c>
      <c r="DX985" s="755" t="s">
        <v>308</v>
      </c>
      <c r="DY985" s="754" t="e">
        <v>#VALUE!</v>
      </c>
      <c r="DZ985" s="754" t="e">
        <v>#VALUE!</v>
      </c>
      <c r="EA985" s="754"/>
      <c r="EB985" s="754"/>
    </row>
    <row r="986" spans="1:266" ht="17.25" hidden="1" customHeight="1" outlineLevel="1" x14ac:dyDescent="0.35">
      <c r="A986" s="618" t="s">
        <v>308</v>
      </c>
      <c r="B986" s="730">
        <v>108</v>
      </c>
      <c r="C986" s="730" t="s">
        <v>741</v>
      </c>
      <c r="D986" s="730" t="s">
        <v>741</v>
      </c>
      <c r="E986" s="730">
        <v>16</v>
      </c>
      <c r="F986" s="731"/>
      <c r="G986" s="821"/>
      <c r="H986" s="733"/>
      <c r="I986" s="730" t="s">
        <v>308</v>
      </c>
      <c r="J986" s="730" t="s">
        <v>308</v>
      </c>
      <c r="K986" s="730">
        <v>0</v>
      </c>
      <c r="L986" s="730" t="s">
        <v>308</v>
      </c>
      <c r="M986" s="772"/>
      <c r="N986" s="868">
        <v>0</v>
      </c>
      <c r="O986" s="868" t="s">
        <v>742</v>
      </c>
      <c r="P986" s="868" t="b">
        <v>1</v>
      </c>
      <c r="Q986" s="868" t="e">
        <v>#VALUE!</v>
      </c>
      <c r="R986" s="772"/>
      <c r="S986" s="772"/>
      <c r="T986" s="772"/>
      <c r="U986" s="772"/>
      <c r="V986" s="772"/>
      <c r="W986" s="772"/>
      <c r="X986" s="772"/>
      <c r="Y986" s="772"/>
      <c r="Z986" s="774"/>
      <c r="AA986" s="772"/>
      <c r="AB986" s="772"/>
      <c r="AC986" s="772"/>
      <c r="AD986" s="772"/>
      <c r="AE986" s="864"/>
      <c r="AF986" s="774">
        <v>0</v>
      </c>
      <c r="AG986" s="777"/>
      <c r="AH986" s="777"/>
      <c r="AI986" s="777"/>
      <c r="AJ986" s="778"/>
      <c r="AK986" s="779"/>
      <c r="AL986" s="778"/>
      <c r="AM986" s="778"/>
      <c r="AN986" s="778"/>
      <c r="AO986" s="778"/>
      <c r="AP986" s="778"/>
      <c r="AQ986" s="778"/>
      <c r="AR986" s="778"/>
      <c r="AS986" s="778"/>
      <c r="AT986" s="778"/>
      <c r="AU986" s="778"/>
      <c r="AV986" s="778"/>
      <c r="AW986" s="778"/>
      <c r="AX986" s="778"/>
      <c r="AY986" s="778"/>
      <c r="AZ986" s="778"/>
      <c r="BA986" s="778"/>
      <c r="BB986" s="778"/>
      <c r="BC986" s="778"/>
      <c r="BD986" s="778"/>
      <c r="BE986" s="778"/>
      <c r="BF986" s="778"/>
      <c r="BG986" s="778"/>
      <c r="BH986" s="778"/>
      <c r="BI986" s="778"/>
      <c r="BJ986" s="778"/>
      <c r="BK986" s="778"/>
      <c r="BL986" s="778"/>
      <c r="BM986" s="778"/>
      <c r="BN986" s="778"/>
      <c r="BO986" s="778"/>
      <c r="BP986" s="778"/>
      <c r="BQ986" s="778"/>
      <c r="BR986" s="778"/>
      <c r="BS986" s="778"/>
      <c r="BT986" s="778"/>
      <c r="BU986" s="778"/>
      <c r="BV986" s="778"/>
      <c r="BW986" s="778"/>
      <c r="BX986" s="778"/>
      <c r="BY986" s="778"/>
      <c r="BZ986" s="778"/>
      <c r="CA986" s="778"/>
      <c r="CB986" s="778"/>
      <c r="CC986" s="778"/>
      <c r="CD986" s="778"/>
      <c r="CE986" s="778"/>
      <c r="CF986" s="778"/>
      <c r="CG986" s="778"/>
      <c r="CH986" s="778"/>
      <c r="CI986" s="778"/>
      <c r="CJ986" s="778"/>
      <c r="CK986" s="772"/>
      <c r="CL986" s="772"/>
      <c r="CM986" s="772"/>
      <c r="CN986" s="885"/>
      <c r="CO986" s="868"/>
      <c r="CP986" s="868"/>
      <c r="CQ986" s="772"/>
      <c r="CR986" s="772"/>
      <c r="CS986" s="781"/>
      <c r="CT986" s="782"/>
      <c r="CU986" s="866"/>
      <c r="CV986" s="774"/>
      <c r="CW986" s="774"/>
      <c r="CX986" s="865"/>
      <c r="CY986" s="784">
        <v>0</v>
      </c>
      <c r="CZ986" s="784">
        <v>0</v>
      </c>
      <c r="DA986" s="785">
        <v>0</v>
      </c>
      <c r="DB986" s="785">
        <v>0</v>
      </c>
      <c r="DC986" s="785">
        <v>0</v>
      </c>
      <c r="DD986" s="785">
        <v>0</v>
      </c>
      <c r="DE986" s="785">
        <v>0</v>
      </c>
      <c r="DF986" s="785">
        <v>0</v>
      </c>
      <c r="DG986" s="785">
        <v>0</v>
      </c>
      <c r="DH986" s="786">
        <v>0</v>
      </c>
      <c r="DI986" s="774">
        <v>0</v>
      </c>
      <c r="DJ986" s="774">
        <v>0</v>
      </c>
      <c r="DK986" s="774">
        <v>0</v>
      </c>
      <c r="DL986" s="774">
        <v>0</v>
      </c>
      <c r="DM986" s="774">
        <v>0</v>
      </c>
      <c r="DN986" s="774">
        <v>0</v>
      </c>
      <c r="DO986" s="787">
        <v>0</v>
      </c>
      <c r="DP986" s="774"/>
      <c r="DQ986" s="774"/>
      <c r="DR986" s="774"/>
      <c r="DS986" s="786"/>
      <c r="DT986" s="752">
        <v>0</v>
      </c>
      <c r="DU986" s="753" t="s">
        <v>308</v>
      </c>
      <c r="DV986" s="753" t="s">
        <v>308</v>
      </c>
      <c r="DW986" s="754" t="s">
        <v>308</v>
      </c>
      <c r="DX986" s="755" t="s">
        <v>308</v>
      </c>
      <c r="DY986" s="754" t="e">
        <v>#VALUE!</v>
      </c>
      <c r="DZ986" s="754" t="e">
        <v>#VALUE!</v>
      </c>
      <c r="EA986" s="754"/>
      <c r="EB986" s="754"/>
    </row>
    <row r="987" spans="1:266" ht="17.25" hidden="1" customHeight="1" outlineLevel="1" x14ac:dyDescent="0.35">
      <c r="A987" s="618" t="s">
        <v>308</v>
      </c>
      <c r="B987" s="730">
        <v>109</v>
      </c>
      <c r="C987" s="730" t="s">
        <v>741</v>
      </c>
      <c r="D987" s="730" t="s">
        <v>741</v>
      </c>
      <c r="E987" s="730">
        <v>16</v>
      </c>
      <c r="F987" s="731"/>
      <c r="G987" s="821"/>
      <c r="H987" s="733"/>
      <c r="I987" s="730" t="s">
        <v>308</v>
      </c>
      <c r="J987" s="730" t="s">
        <v>308</v>
      </c>
      <c r="K987" s="730">
        <v>0</v>
      </c>
      <c r="L987" s="730" t="s">
        <v>308</v>
      </c>
      <c r="M987" s="772"/>
      <c r="N987" s="868">
        <v>0</v>
      </c>
      <c r="O987" s="868" t="s">
        <v>742</v>
      </c>
      <c r="P987" s="868" t="b">
        <v>1</v>
      </c>
      <c r="Q987" s="868" t="e">
        <v>#VALUE!</v>
      </c>
      <c r="R987" s="772"/>
      <c r="S987" s="772"/>
      <c r="T987" s="772"/>
      <c r="U987" s="772"/>
      <c r="V987" s="772"/>
      <c r="W987" s="772"/>
      <c r="X987" s="772"/>
      <c r="Y987" s="772"/>
      <c r="Z987" s="774"/>
      <c r="AA987" s="772"/>
      <c r="AB987" s="772"/>
      <c r="AC987" s="772"/>
      <c r="AD987" s="772"/>
      <c r="AE987" s="864"/>
      <c r="AF987" s="774">
        <v>0</v>
      </c>
      <c r="AG987" s="777"/>
      <c r="AH987" s="777"/>
      <c r="AI987" s="777"/>
      <c r="AJ987" s="778"/>
      <c r="AK987" s="779"/>
      <c r="AL987" s="778"/>
      <c r="AM987" s="778"/>
      <c r="AN987" s="778"/>
      <c r="AO987" s="778"/>
      <c r="AP987" s="778"/>
      <c r="AQ987" s="778"/>
      <c r="AR987" s="778"/>
      <c r="AS987" s="778"/>
      <c r="AT987" s="778"/>
      <c r="AU987" s="778"/>
      <c r="AV987" s="778"/>
      <c r="AW987" s="778"/>
      <c r="AX987" s="778"/>
      <c r="AY987" s="778"/>
      <c r="AZ987" s="778"/>
      <c r="BA987" s="778"/>
      <c r="BB987" s="778"/>
      <c r="BC987" s="778"/>
      <c r="BD987" s="778"/>
      <c r="BE987" s="778"/>
      <c r="BF987" s="778"/>
      <c r="BG987" s="778"/>
      <c r="BH987" s="778"/>
      <c r="BI987" s="778"/>
      <c r="BJ987" s="778"/>
      <c r="BK987" s="778"/>
      <c r="BL987" s="778"/>
      <c r="BM987" s="778"/>
      <c r="BN987" s="778"/>
      <c r="BO987" s="778"/>
      <c r="BP987" s="778"/>
      <c r="BQ987" s="778"/>
      <c r="BR987" s="778"/>
      <c r="BS987" s="778"/>
      <c r="BT987" s="778"/>
      <c r="BU987" s="778"/>
      <c r="BV987" s="778"/>
      <c r="BW987" s="778"/>
      <c r="BX987" s="778"/>
      <c r="BY987" s="778"/>
      <c r="BZ987" s="778"/>
      <c r="CA987" s="778"/>
      <c r="CB987" s="778"/>
      <c r="CC987" s="778"/>
      <c r="CD987" s="778"/>
      <c r="CE987" s="778"/>
      <c r="CF987" s="778"/>
      <c r="CG987" s="778"/>
      <c r="CH987" s="778"/>
      <c r="CI987" s="778"/>
      <c r="CJ987" s="778"/>
      <c r="CK987" s="772"/>
      <c r="CL987" s="772"/>
      <c r="CM987" s="772"/>
      <c r="CN987" s="885"/>
      <c r="CO987" s="868"/>
      <c r="CP987" s="868"/>
      <c r="CQ987" s="772"/>
      <c r="CR987" s="772"/>
      <c r="CS987" s="781"/>
      <c r="CT987" s="782"/>
      <c r="CU987" s="866"/>
      <c r="CV987" s="774"/>
      <c r="CW987" s="774"/>
      <c r="CX987" s="865"/>
      <c r="CY987" s="784">
        <v>0</v>
      </c>
      <c r="CZ987" s="784">
        <v>0</v>
      </c>
      <c r="DA987" s="785">
        <v>0</v>
      </c>
      <c r="DB987" s="785">
        <v>0</v>
      </c>
      <c r="DC987" s="785">
        <v>0</v>
      </c>
      <c r="DD987" s="785">
        <v>0</v>
      </c>
      <c r="DE987" s="785">
        <v>0</v>
      </c>
      <c r="DF987" s="785">
        <v>0</v>
      </c>
      <c r="DG987" s="785">
        <v>0</v>
      </c>
      <c r="DH987" s="786">
        <v>0</v>
      </c>
      <c r="DI987" s="774">
        <v>0</v>
      </c>
      <c r="DJ987" s="774">
        <v>0</v>
      </c>
      <c r="DK987" s="774">
        <v>0</v>
      </c>
      <c r="DL987" s="774">
        <v>0</v>
      </c>
      <c r="DM987" s="774">
        <v>0</v>
      </c>
      <c r="DN987" s="774">
        <v>0</v>
      </c>
      <c r="DO987" s="787">
        <v>0</v>
      </c>
      <c r="DP987" s="774"/>
      <c r="DQ987" s="774"/>
      <c r="DR987" s="774"/>
      <c r="DS987" s="786"/>
      <c r="DT987" s="752">
        <v>0</v>
      </c>
      <c r="DU987" s="753" t="s">
        <v>308</v>
      </c>
      <c r="DV987" s="753" t="s">
        <v>308</v>
      </c>
      <c r="DW987" s="754" t="s">
        <v>308</v>
      </c>
      <c r="DX987" s="755" t="s">
        <v>308</v>
      </c>
      <c r="DY987" s="754" t="e">
        <v>#VALUE!</v>
      </c>
      <c r="DZ987" s="754" t="e">
        <v>#VALUE!</v>
      </c>
      <c r="EA987" s="754"/>
      <c r="EB987" s="754"/>
    </row>
    <row r="988" spans="1:266" ht="17.25" hidden="1" customHeight="1" outlineLevel="1" x14ac:dyDescent="0.35">
      <c r="A988" s="618" t="s">
        <v>308</v>
      </c>
      <c r="B988" s="730">
        <v>110</v>
      </c>
      <c r="C988" s="730" t="s">
        <v>741</v>
      </c>
      <c r="D988" s="730" t="s">
        <v>741</v>
      </c>
      <c r="E988" s="730">
        <v>16</v>
      </c>
      <c r="F988" s="731"/>
      <c r="G988" s="821"/>
      <c r="H988" s="733"/>
      <c r="I988" s="730" t="s">
        <v>308</v>
      </c>
      <c r="J988" s="730" t="s">
        <v>308</v>
      </c>
      <c r="K988" s="730">
        <v>0</v>
      </c>
      <c r="L988" s="730" t="s">
        <v>308</v>
      </c>
      <c r="M988" s="772"/>
      <c r="N988" s="868">
        <v>0</v>
      </c>
      <c r="O988" s="868" t="s">
        <v>742</v>
      </c>
      <c r="P988" s="868" t="b">
        <v>1</v>
      </c>
      <c r="Q988" s="868" t="e">
        <v>#VALUE!</v>
      </c>
      <c r="R988" s="772"/>
      <c r="S988" s="772"/>
      <c r="T988" s="772"/>
      <c r="U988" s="772"/>
      <c r="V988" s="772"/>
      <c r="W988" s="772"/>
      <c r="X988" s="772"/>
      <c r="Y988" s="772"/>
      <c r="Z988" s="774"/>
      <c r="AA988" s="772"/>
      <c r="AB988" s="772"/>
      <c r="AC988" s="772"/>
      <c r="AD988" s="772"/>
      <c r="AE988" s="864"/>
      <c r="AF988" s="774">
        <v>0</v>
      </c>
      <c r="AG988" s="777"/>
      <c r="AH988" s="777"/>
      <c r="AI988" s="777"/>
      <c r="AJ988" s="778"/>
      <c r="AK988" s="779"/>
      <c r="AL988" s="778"/>
      <c r="AM988" s="778"/>
      <c r="AN988" s="778"/>
      <c r="AO988" s="778"/>
      <c r="AP988" s="778"/>
      <c r="AQ988" s="778"/>
      <c r="AR988" s="778"/>
      <c r="AS988" s="778"/>
      <c r="AT988" s="778"/>
      <c r="AU988" s="778"/>
      <c r="AV988" s="778"/>
      <c r="AW988" s="778"/>
      <c r="AX988" s="778"/>
      <c r="AY988" s="778"/>
      <c r="AZ988" s="778"/>
      <c r="BA988" s="778"/>
      <c r="BB988" s="778"/>
      <c r="BC988" s="778"/>
      <c r="BD988" s="778"/>
      <c r="BE988" s="778"/>
      <c r="BF988" s="778"/>
      <c r="BG988" s="778"/>
      <c r="BH988" s="778"/>
      <c r="BI988" s="778"/>
      <c r="BJ988" s="778"/>
      <c r="BK988" s="778"/>
      <c r="BL988" s="778"/>
      <c r="BM988" s="778"/>
      <c r="BN988" s="778"/>
      <c r="BO988" s="778"/>
      <c r="BP988" s="778"/>
      <c r="BQ988" s="778"/>
      <c r="BR988" s="778"/>
      <c r="BS988" s="778"/>
      <c r="BT988" s="778"/>
      <c r="BU988" s="778"/>
      <c r="BV988" s="778"/>
      <c r="BW988" s="778"/>
      <c r="BX988" s="778"/>
      <c r="BY988" s="778"/>
      <c r="BZ988" s="778"/>
      <c r="CA988" s="778"/>
      <c r="CB988" s="778"/>
      <c r="CC988" s="778"/>
      <c r="CD988" s="778"/>
      <c r="CE988" s="778"/>
      <c r="CF988" s="778"/>
      <c r="CG988" s="778"/>
      <c r="CH988" s="778"/>
      <c r="CI988" s="778"/>
      <c r="CJ988" s="778"/>
      <c r="CK988" s="772"/>
      <c r="CL988" s="772"/>
      <c r="CM988" s="772"/>
      <c r="CN988" s="885"/>
      <c r="CO988" s="868"/>
      <c r="CP988" s="868"/>
      <c r="CQ988" s="772"/>
      <c r="CR988" s="772"/>
      <c r="CS988" s="781"/>
      <c r="CT988" s="782"/>
      <c r="CU988" s="866"/>
      <c r="CV988" s="774"/>
      <c r="CW988" s="774"/>
      <c r="CX988" s="865"/>
      <c r="CY988" s="784">
        <v>0</v>
      </c>
      <c r="CZ988" s="784">
        <v>0</v>
      </c>
      <c r="DA988" s="785">
        <v>0</v>
      </c>
      <c r="DB988" s="785">
        <v>0</v>
      </c>
      <c r="DC988" s="785">
        <v>0</v>
      </c>
      <c r="DD988" s="785">
        <v>0</v>
      </c>
      <c r="DE988" s="785">
        <v>0</v>
      </c>
      <c r="DF988" s="785">
        <v>0</v>
      </c>
      <c r="DG988" s="785">
        <v>0</v>
      </c>
      <c r="DH988" s="786">
        <v>0</v>
      </c>
      <c r="DI988" s="774">
        <v>0</v>
      </c>
      <c r="DJ988" s="774">
        <v>0</v>
      </c>
      <c r="DK988" s="774">
        <v>0</v>
      </c>
      <c r="DL988" s="774">
        <v>0</v>
      </c>
      <c r="DM988" s="774">
        <v>0</v>
      </c>
      <c r="DN988" s="774">
        <v>0</v>
      </c>
      <c r="DO988" s="787">
        <v>0</v>
      </c>
      <c r="DP988" s="774"/>
      <c r="DQ988" s="774"/>
      <c r="DR988" s="774"/>
      <c r="DS988" s="786"/>
      <c r="DT988" s="752">
        <v>0</v>
      </c>
      <c r="DU988" s="753" t="s">
        <v>308</v>
      </c>
      <c r="DV988" s="753" t="s">
        <v>308</v>
      </c>
      <c r="DW988" s="754" t="s">
        <v>308</v>
      </c>
      <c r="DX988" s="755" t="s">
        <v>308</v>
      </c>
      <c r="DY988" s="754" t="e">
        <v>#VALUE!</v>
      </c>
      <c r="DZ988" s="754" t="e">
        <v>#VALUE!</v>
      </c>
      <c r="EA988" s="754"/>
      <c r="EB988" s="754"/>
    </row>
    <row r="989" spans="1:266" ht="16.5" hidden="1" customHeight="1" outlineLevel="1" x14ac:dyDescent="0.35">
      <c r="A989" s="618" t="s">
        <v>308</v>
      </c>
      <c r="B989" s="730">
        <v>111</v>
      </c>
      <c r="C989" s="730" t="s">
        <v>741</v>
      </c>
      <c r="D989" s="730" t="s">
        <v>741</v>
      </c>
      <c r="E989" s="730">
        <v>16</v>
      </c>
      <c r="F989" s="731"/>
      <c r="G989" s="821"/>
      <c r="H989" s="733"/>
      <c r="I989" s="730" t="s">
        <v>308</v>
      </c>
      <c r="J989" s="730" t="s">
        <v>308</v>
      </c>
      <c r="K989" s="730">
        <v>0</v>
      </c>
      <c r="L989" s="730" t="s">
        <v>308</v>
      </c>
      <c r="M989" s="772"/>
      <c r="N989" s="868">
        <v>0</v>
      </c>
      <c r="O989" s="868" t="s">
        <v>742</v>
      </c>
      <c r="P989" s="868" t="b">
        <v>1</v>
      </c>
      <c r="Q989" s="868" t="e">
        <v>#VALUE!</v>
      </c>
      <c r="R989" s="772"/>
      <c r="S989" s="772"/>
      <c r="T989" s="772"/>
      <c r="U989" s="772"/>
      <c r="V989" s="772"/>
      <c r="W989" s="772"/>
      <c r="X989" s="772"/>
      <c r="Y989" s="772"/>
      <c r="Z989" s="774"/>
      <c r="AA989" s="772"/>
      <c r="AB989" s="772"/>
      <c r="AC989" s="772"/>
      <c r="AD989" s="772"/>
      <c r="AE989" s="864"/>
      <c r="AF989" s="774">
        <v>0</v>
      </c>
      <c r="AG989" s="777"/>
      <c r="AH989" s="777"/>
      <c r="AI989" s="777"/>
      <c r="AJ989" s="778"/>
      <c r="AK989" s="779"/>
      <c r="AL989" s="778"/>
      <c r="AM989" s="778"/>
      <c r="AN989" s="778"/>
      <c r="AO989" s="778"/>
      <c r="AP989" s="778"/>
      <c r="AQ989" s="778"/>
      <c r="AR989" s="778"/>
      <c r="AS989" s="778"/>
      <c r="AT989" s="778"/>
      <c r="AU989" s="778"/>
      <c r="AV989" s="778"/>
      <c r="AW989" s="778"/>
      <c r="AX989" s="778"/>
      <c r="AY989" s="778"/>
      <c r="AZ989" s="778"/>
      <c r="BA989" s="778"/>
      <c r="BB989" s="778"/>
      <c r="BC989" s="778"/>
      <c r="BD989" s="778"/>
      <c r="BE989" s="778"/>
      <c r="BF989" s="778"/>
      <c r="BG989" s="778"/>
      <c r="BH989" s="778"/>
      <c r="BI989" s="778"/>
      <c r="BJ989" s="778"/>
      <c r="BK989" s="778"/>
      <c r="BL989" s="778"/>
      <c r="BM989" s="778"/>
      <c r="BN989" s="778"/>
      <c r="BO989" s="778"/>
      <c r="BP989" s="778"/>
      <c r="BQ989" s="778"/>
      <c r="BR989" s="778"/>
      <c r="BS989" s="778"/>
      <c r="BT989" s="778"/>
      <c r="BU989" s="778"/>
      <c r="BV989" s="778"/>
      <c r="BW989" s="778"/>
      <c r="BX989" s="778"/>
      <c r="BY989" s="778"/>
      <c r="BZ989" s="778"/>
      <c r="CA989" s="778"/>
      <c r="CB989" s="778"/>
      <c r="CC989" s="778"/>
      <c r="CD989" s="778"/>
      <c r="CE989" s="778"/>
      <c r="CF989" s="778"/>
      <c r="CG989" s="778"/>
      <c r="CH989" s="778"/>
      <c r="CI989" s="778"/>
      <c r="CJ989" s="778"/>
      <c r="CK989" s="772"/>
      <c r="CL989" s="772"/>
      <c r="CM989" s="772"/>
      <c r="CN989" s="885"/>
      <c r="CO989" s="868"/>
      <c r="CP989" s="868"/>
      <c r="CQ989" s="772"/>
      <c r="CR989" s="772"/>
      <c r="CS989" s="781"/>
      <c r="CT989" s="782"/>
      <c r="CU989" s="866"/>
      <c r="CV989" s="774"/>
      <c r="CW989" s="774"/>
      <c r="CX989" s="865"/>
      <c r="CY989" s="784">
        <v>0</v>
      </c>
      <c r="CZ989" s="784">
        <v>0</v>
      </c>
      <c r="DA989" s="785">
        <v>0</v>
      </c>
      <c r="DB989" s="785">
        <v>0</v>
      </c>
      <c r="DC989" s="785">
        <v>0</v>
      </c>
      <c r="DD989" s="785">
        <v>0</v>
      </c>
      <c r="DE989" s="785">
        <v>0</v>
      </c>
      <c r="DF989" s="785">
        <v>0</v>
      </c>
      <c r="DG989" s="785">
        <v>0</v>
      </c>
      <c r="DH989" s="786">
        <v>0</v>
      </c>
      <c r="DI989" s="774">
        <v>0</v>
      </c>
      <c r="DJ989" s="774">
        <v>0</v>
      </c>
      <c r="DK989" s="774">
        <v>0</v>
      </c>
      <c r="DL989" s="774">
        <v>0</v>
      </c>
      <c r="DM989" s="774">
        <v>0</v>
      </c>
      <c r="DN989" s="774">
        <v>0</v>
      </c>
      <c r="DO989" s="787">
        <v>0</v>
      </c>
      <c r="DP989" s="774"/>
      <c r="DQ989" s="774"/>
      <c r="DR989" s="774"/>
      <c r="DS989" s="786"/>
      <c r="DT989" s="752">
        <v>0</v>
      </c>
      <c r="DU989" s="753" t="s">
        <v>308</v>
      </c>
      <c r="DV989" s="753" t="s">
        <v>308</v>
      </c>
      <c r="DW989" s="754" t="s">
        <v>308</v>
      </c>
      <c r="DX989" s="755" t="s">
        <v>308</v>
      </c>
      <c r="DY989" s="754" t="e">
        <v>#VALUE!</v>
      </c>
      <c r="DZ989" s="754" t="e">
        <v>#VALUE!</v>
      </c>
      <c r="EA989" s="754"/>
      <c r="EB989" s="754"/>
    </row>
    <row r="990" spans="1:266" ht="17.25" hidden="1" customHeight="1" outlineLevel="1" x14ac:dyDescent="0.35">
      <c r="A990" s="618" t="s">
        <v>308</v>
      </c>
      <c r="B990" s="730">
        <v>112</v>
      </c>
      <c r="C990" s="730" t="s">
        <v>741</v>
      </c>
      <c r="D990" s="730" t="s">
        <v>741</v>
      </c>
      <c r="E990" s="730">
        <v>16</v>
      </c>
      <c r="F990" s="731"/>
      <c r="G990" s="821"/>
      <c r="H990" s="733"/>
      <c r="I990" s="730" t="s">
        <v>308</v>
      </c>
      <c r="J990" s="730" t="s">
        <v>308</v>
      </c>
      <c r="K990" s="730">
        <v>0</v>
      </c>
      <c r="L990" s="730" t="s">
        <v>308</v>
      </c>
      <c r="M990" s="772"/>
      <c r="N990" s="868">
        <v>0</v>
      </c>
      <c r="O990" s="868" t="s">
        <v>742</v>
      </c>
      <c r="P990" s="868" t="b">
        <v>1</v>
      </c>
      <c r="Q990" s="868" t="e">
        <v>#VALUE!</v>
      </c>
      <c r="R990" s="772"/>
      <c r="S990" s="772"/>
      <c r="T990" s="772"/>
      <c r="U990" s="772"/>
      <c r="V990" s="772"/>
      <c r="W990" s="772"/>
      <c r="X990" s="772"/>
      <c r="Y990" s="772"/>
      <c r="Z990" s="774"/>
      <c r="AA990" s="772"/>
      <c r="AB990" s="772"/>
      <c r="AC990" s="772"/>
      <c r="AD990" s="772"/>
      <c r="AE990" s="864"/>
      <c r="AF990" s="774">
        <v>0</v>
      </c>
      <c r="AG990" s="777"/>
      <c r="AH990" s="777"/>
      <c r="AI990" s="777"/>
      <c r="AJ990" s="778"/>
      <c r="AK990" s="779"/>
      <c r="AL990" s="778"/>
      <c r="AM990" s="778"/>
      <c r="AN990" s="778"/>
      <c r="AO990" s="778"/>
      <c r="AP990" s="778"/>
      <c r="AQ990" s="778"/>
      <c r="AR990" s="778"/>
      <c r="AS990" s="778"/>
      <c r="AT990" s="778"/>
      <c r="AU990" s="778"/>
      <c r="AV990" s="778"/>
      <c r="AW990" s="778"/>
      <c r="AX990" s="778"/>
      <c r="AY990" s="778"/>
      <c r="AZ990" s="778"/>
      <c r="BA990" s="778"/>
      <c r="BB990" s="778"/>
      <c r="BC990" s="778"/>
      <c r="BD990" s="778"/>
      <c r="BE990" s="778"/>
      <c r="BF990" s="778"/>
      <c r="BG990" s="778"/>
      <c r="BH990" s="778"/>
      <c r="BI990" s="778"/>
      <c r="BJ990" s="778"/>
      <c r="BK990" s="778"/>
      <c r="BL990" s="778"/>
      <c r="BM990" s="778"/>
      <c r="BN990" s="778"/>
      <c r="BO990" s="778"/>
      <c r="BP990" s="778"/>
      <c r="BQ990" s="778"/>
      <c r="BR990" s="778"/>
      <c r="BS990" s="778"/>
      <c r="BT990" s="778"/>
      <c r="BU990" s="778"/>
      <c r="BV990" s="778"/>
      <c r="BW990" s="778"/>
      <c r="BX990" s="778"/>
      <c r="BY990" s="778"/>
      <c r="BZ990" s="778"/>
      <c r="CA990" s="778"/>
      <c r="CB990" s="778"/>
      <c r="CC990" s="778"/>
      <c r="CD990" s="778"/>
      <c r="CE990" s="778"/>
      <c r="CF990" s="778"/>
      <c r="CG990" s="778"/>
      <c r="CH990" s="778"/>
      <c r="CI990" s="778"/>
      <c r="CJ990" s="778"/>
      <c r="CK990" s="772"/>
      <c r="CL990" s="772"/>
      <c r="CM990" s="772"/>
      <c r="CN990" s="885"/>
      <c r="CO990" s="868"/>
      <c r="CP990" s="868"/>
      <c r="CQ990" s="772"/>
      <c r="CR990" s="772"/>
      <c r="CS990" s="781"/>
      <c r="CT990" s="782"/>
      <c r="CU990" s="866"/>
      <c r="CV990" s="774"/>
      <c r="CW990" s="774"/>
      <c r="CX990" s="865"/>
      <c r="CY990" s="784">
        <v>0</v>
      </c>
      <c r="CZ990" s="784">
        <v>0</v>
      </c>
      <c r="DA990" s="785">
        <v>0</v>
      </c>
      <c r="DB990" s="785">
        <v>0</v>
      </c>
      <c r="DC990" s="785">
        <v>0</v>
      </c>
      <c r="DD990" s="785">
        <v>0</v>
      </c>
      <c r="DE990" s="785">
        <v>0</v>
      </c>
      <c r="DF990" s="785">
        <v>0</v>
      </c>
      <c r="DG990" s="785">
        <v>0</v>
      </c>
      <c r="DH990" s="786">
        <v>0</v>
      </c>
      <c r="DI990" s="774">
        <v>0</v>
      </c>
      <c r="DJ990" s="774">
        <v>0</v>
      </c>
      <c r="DK990" s="774">
        <v>0</v>
      </c>
      <c r="DL990" s="774">
        <v>0</v>
      </c>
      <c r="DM990" s="774">
        <v>0</v>
      </c>
      <c r="DN990" s="774">
        <v>0</v>
      </c>
      <c r="DO990" s="787">
        <v>0</v>
      </c>
      <c r="DP990" s="774"/>
      <c r="DQ990" s="774"/>
      <c r="DR990" s="774"/>
      <c r="DS990" s="786"/>
      <c r="DT990" s="752">
        <v>0</v>
      </c>
      <c r="DU990" s="753" t="s">
        <v>308</v>
      </c>
      <c r="DV990" s="753" t="s">
        <v>308</v>
      </c>
      <c r="DW990" s="754" t="s">
        <v>308</v>
      </c>
      <c r="DX990" s="755" t="s">
        <v>308</v>
      </c>
      <c r="DY990" s="754" t="e">
        <v>#VALUE!</v>
      </c>
      <c r="DZ990" s="754" t="e">
        <v>#VALUE!</v>
      </c>
      <c r="EA990" s="754"/>
      <c r="EB990" s="754"/>
    </row>
    <row r="991" spans="1:266" ht="17.25" customHeight="1" collapsed="1" x14ac:dyDescent="0.35">
      <c r="A991" s="618" t="s">
        <v>308</v>
      </c>
      <c r="B991" s="823" t="s">
        <v>2070</v>
      </c>
      <c r="C991" s="824"/>
      <c r="D991" s="824"/>
      <c r="E991" s="824"/>
      <c r="F991" s="717"/>
      <c r="G991" s="825"/>
      <c r="H991" s="733"/>
      <c r="I991" s="824"/>
      <c r="J991" s="824"/>
      <c r="K991" s="824"/>
      <c r="L991" s="730"/>
      <c r="M991" s="730"/>
      <c r="N991" s="730"/>
      <c r="O991" s="730"/>
      <c r="P991" s="730"/>
      <c r="Q991" s="730"/>
      <c r="R991" s="730"/>
      <c r="S991" s="730"/>
      <c r="T991" s="730"/>
      <c r="U991" s="730"/>
      <c r="V991" s="730"/>
      <c r="W991" s="730"/>
      <c r="X991" s="730"/>
      <c r="Y991" s="730"/>
      <c r="Z991" s="826"/>
      <c r="AA991" s="730"/>
      <c r="AB991" s="730"/>
      <c r="AC991" s="730"/>
      <c r="AD991" s="827">
        <v>40932</v>
      </c>
      <c r="AE991" s="827">
        <v>31806</v>
      </c>
      <c r="AF991" s="826">
        <v>0</v>
      </c>
      <c r="AG991" s="828"/>
      <c r="AH991" s="828"/>
      <c r="AI991" s="828"/>
      <c r="AJ991" s="674"/>
      <c r="AK991" s="829"/>
      <c r="AL991" s="674"/>
      <c r="AM991" s="674"/>
      <c r="AN991" s="674"/>
      <c r="AO991" s="674"/>
      <c r="AP991" s="674"/>
      <c r="AQ991" s="674"/>
      <c r="AR991" s="674"/>
      <c r="AS991" s="674"/>
      <c r="AT991" s="674"/>
      <c r="AU991" s="674"/>
      <c r="AV991" s="674"/>
      <c r="AW991" s="674"/>
      <c r="AX991" s="674"/>
      <c r="AY991" s="674"/>
      <c r="AZ991" s="674"/>
      <c r="BA991" s="674"/>
      <c r="BB991" s="674"/>
      <c r="BC991" s="674"/>
      <c r="BD991" s="674"/>
      <c r="BE991" s="674"/>
      <c r="BF991" s="674"/>
      <c r="BG991" s="674"/>
      <c r="BH991" s="674"/>
      <c r="BI991" s="674"/>
      <c r="BJ991" s="674"/>
      <c r="BK991" s="674"/>
      <c r="BL991" s="674"/>
      <c r="BM991" s="674"/>
      <c r="BN991" s="674"/>
      <c r="BO991" s="674"/>
      <c r="BP991" s="674"/>
      <c r="BQ991" s="674"/>
      <c r="BR991" s="674"/>
      <c r="BS991" s="674"/>
      <c r="BT991" s="674"/>
      <c r="BU991" s="674"/>
      <c r="BV991" s="674"/>
      <c r="BW991" s="674"/>
      <c r="BX991" s="674"/>
      <c r="BY991" s="674"/>
      <c r="BZ991" s="674"/>
      <c r="CA991" s="674"/>
      <c r="CB991" s="674"/>
      <c r="CC991" s="674"/>
      <c r="CD991" s="674"/>
      <c r="CE991" s="674"/>
      <c r="CF991" s="674"/>
      <c r="CG991" s="674"/>
      <c r="CH991" s="674"/>
      <c r="CI991" s="674"/>
      <c r="CJ991" s="674"/>
      <c r="CK991" s="827"/>
      <c r="CL991" s="827">
        <v>0</v>
      </c>
      <c r="CM991" s="827"/>
      <c r="CN991" s="675">
        <v>0</v>
      </c>
      <c r="CO991" s="827">
        <v>0</v>
      </c>
      <c r="CP991" s="827">
        <v>0</v>
      </c>
      <c r="CQ991" s="827">
        <v>25766</v>
      </c>
      <c r="CR991" s="827">
        <v>27334</v>
      </c>
      <c r="CS991" s="830"/>
      <c r="CT991" s="831"/>
      <c r="CU991" s="832"/>
      <c r="CV991" s="826"/>
      <c r="CW991" s="826"/>
      <c r="CX991" s="831"/>
      <c r="CY991" s="833">
        <v>0</v>
      </c>
      <c r="CZ991" s="833">
        <v>0</v>
      </c>
      <c r="DA991" s="752">
        <v>0</v>
      </c>
      <c r="DB991" s="752">
        <v>0</v>
      </c>
      <c r="DC991" s="752">
        <v>0</v>
      </c>
      <c r="DD991" s="752">
        <v>0</v>
      </c>
      <c r="DE991" s="752">
        <v>0</v>
      </c>
      <c r="DF991" s="752">
        <v>0</v>
      </c>
      <c r="DG991" s="752">
        <v>0</v>
      </c>
      <c r="DH991" s="834">
        <v>0</v>
      </c>
      <c r="DI991" s="826">
        <v>0</v>
      </c>
      <c r="DJ991" s="826">
        <v>0</v>
      </c>
      <c r="DK991" s="826">
        <v>0</v>
      </c>
      <c r="DL991" s="826">
        <v>0</v>
      </c>
      <c r="DM991" s="826">
        <v>0</v>
      </c>
      <c r="DN991" s="826">
        <v>0</v>
      </c>
      <c r="DO991" s="835">
        <v>0</v>
      </c>
      <c r="DP991" s="826"/>
      <c r="DQ991" s="826"/>
      <c r="DR991" s="826"/>
      <c r="DS991" s="834"/>
      <c r="DT991" s="752"/>
      <c r="DU991" s="836"/>
      <c r="DV991" s="836"/>
      <c r="DW991" s="826"/>
      <c r="DX991" s="837"/>
      <c r="DY991" s="826" t="s">
        <v>308</v>
      </c>
      <c r="DZ991" s="837" t="s">
        <v>308</v>
      </c>
      <c r="EA991" s="826"/>
      <c r="EB991" s="837"/>
    </row>
    <row r="992" spans="1:266" ht="16.5" customHeight="1" x14ac:dyDescent="0.35">
      <c r="A992" s="625">
        <v>17</v>
      </c>
      <c r="B992" s="838"/>
      <c r="C992" s="839"/>
      <c r="D992" s="839"/>
      <c r="E992" s="839"/>
      <c r="F992" s="917"/>
      <c r="G992" s="917"/>
      <c r="H992" s="841"/>
      <c r="Y992" s="619"/>
      <c r="Z992" s="635"/>
      <c r="AF992" s="635">
        <v>0</v>
      </c>
      <c r="AK992" s="625"/>
      <c r="AL992" s="619"/>
      <c r="AM992" s="619"/>
      <c r="AN992" s="619"/>
      <c r="AO992" s="619"/>
      <c r="AP992" s="619"/>
      <c r="AQ992" s="619"/>
      <c r="AR992" s="619"/>
      <c r="AS992" s="619"/>
      <c r="AT992" s="619"/>
      <c r="AU992" s="619"/>
      <c r="AV992" s="619"/>
      <c r="AW992" s="619"/>
      <c r="AX992" s="619"/>
      <c r="AY992" s="619"/>
      <c r="AZ992" s="619"/>
      <c r="BA992" s="619"/>
      <c r="BB992" s="619"/>
      <c r="BC992" s="619"/>
      <c r="BD992" s="619"/>
      <c r="BE992" s="619"/>
      <c r="BF992" s="619"/>
      <c r="BG992" s="619"/>
      <c r="BH992" s="619"/>
      <c r="BI992" s="619"/>
      <c r="BJ992" s="619"/>
      <c r="BK992" s="619"/>
      <c r="BL992" s="619"/>
      <c r="BM992" s="619"/>
      <c r="BN992" s="619"/>
      <c r="BO992" s="619"/>
      <c r="BP992" s="619"/>
      <c r="BQ992" s="619"/>
      <c r="BR992" s="619"/>
      <c r="BS992" s="619"/>
      <c r="BT992" s="619"/>
      <c r="BU992" s="619"/>
      <c r="BV992" s="619"/>
      <c r="BW992" s="619"/>
      <c r="BX992" s="619"/>
      <c r="BY992" s="619"/>
      <c r="BZ992" s="619"/>
      <c r="CA992" s="619"/>
      <c r="CB992" s="619"/>
      <c r="CC992" s="619"/>
      <c r="CD992" s="619"/>
      <c r="CE992" s="619"/>
      <c r="CF992" s="619"/>
      <c r="CG992" s="619"/>
      <c r="CH992" s="619"/>
      <c r="CI992" s="619"/>
      <c r="CJ992" s="619"/>
      <c r="CV992" s="635"/>
      <c r="CW992" s="635"/>
      <c r="CY992" s="630">
        <v>0</v>
      </c>
      <c r="CZ992" s="630">
        <v>0</v>
      </c>
      <c r="DA992" s="634">
        <v>0</v>
      </c>
      <c r="DB992" s="634">
        <v>0</v>
      </c>
      <c r="DC992" s="634">
        <v>0</v>
      </c>
      <c r="DD992" s="634">
        <v>0</v>
      </c>
      <c r="DE992" s="634">
        <v>0</v>
      </c>
      <c r="DF992" s="634">
        <v>0</v>
      </c>
      <c r="DG992" s="634">
        <v>0</v>
      </c>
      <c r="DH992" s="624">
        <v>0</v>
      </c>
      <c r="DI992" s="635">
        <v>0</v>
      </c>
      <c r="DJ992" s="635">
        <v>0</v>
      </c>
      <c r="DK992" s="635">
        <v>0</v>
      </c>
      <c r="DL992" s="635">
        <v>0</v>
      </c>
      <c r="DM992" s="635">
        <v>0</v>
      </c>
      <c r="DN992" s="635">
        <v>0</v>
      </c>
      <c r="DO992" s="632">
        <v>0</v>
      </c>
    </row>
    <row r="993" spans="1:266" ht="16.5" customHeight="1" x14ac:dyDescent="0.35">
      <c r="A993" s="625">
        <v>17</v>
      </c>
      <c r="B993" s="664" t="s">
        <v>2071</v>
      </c>
      <c r="C993" s="665"/>
      <c r="D993" s="665"/>
      <c r="E993" s="665"/>
      <c r="F993" s="666" t="s">
        <v>409</v>
      </c>
      <c r="G993" s="666"/>
      <c r="H993" s="844"/>
      <c r="I993" s="667"/>
      <c r="J993" s="667"/>
      <c r="K993" s="667"/>
      <c r="L993" s="667"/>
      <c r="Y993" s="619"/>
      <c r="Z993" s="635"/>
      <c r="AF993" s="635">
        <v>0</v>
      </c>
      <c r="AK993" s="625"/>
      <c r="AL993" s="619"/>
      <c r="AM993" s="619"/>
      <c r="AN993" s="619"/>
      <c r="AO993" s="619"/>
      <c r="AP993" s="619"/>
      <c r="AQ993" s="619"/>
      <c r="AR993" s="619"/>
      <c r="AS993" s="619"/>
      <c r="AT993" s="619"/>
      <c r="AU993" s="619"/>
      <c r="AV993" s="619"/>
      <c r="AW993" s="619"/>
      <c r="AX993" s="619"/>
      <c r="AY993" s="619"/>
      <c r="AZ993" s="619"/>
      <c r="BA993" s="619"/>
      <c r="BB993" s="619"/>
      <c r="BC993" s="619"/>
      <c r="BD993" s="619"/>
      <c r="BE993" s="619"/>
      <c r="BF993" s="619"/>
      <c r="BG993" s="619"/>
      <c r="BH993" s="619"/>
      <c r="BI993" s="619"/>
      <c r="BJ993" s="619"/>
      <c r="BK993" s="619"/>
      <c r="BL993" s="619"/>
      <c r="BM993" s="619"/>
      <c r="BN993" s="619"/>
      <c r="BO993" s="619"/>
      <c r="BP993" s="619"/>
      <c r="BQ993" s="619"/>
      <c r="BR993" s="619"/>
      <c r="BS993" s="619"/>
      <c r="BT993" s="619"/>
      <c r="BU993" s="619"/>
      <c r="BV993" s="619"/>
      <c r="BW993" s="619"/>
      <c r="BX993" s="619"/>
      <c r="BY993" s="619"/>
      <c r="BZ993" s="619"/>
      <c r="CA993" s="619"/>
      <c r="CB993" s="619"/>
      <c r="CC993" s="619"/>
      <c r="CD993" s="619"/>
      <c r="CE993" s="619"/>
      <c r="CF993" s="619"/>
      <c r="CG993" s="619"/>
      <c r="CH993" s="619"/>
      <c r="CI993" s="619"/>
      <c r="CJ993" s="619"/>
      <c r="CV993" s="635"/>
      <c r="CW993" s="635"/>
      <c r="CY993" s="630">
        <v>0</v>
      </c>
      <c r="CZ993" s="630">
        <v>0</v>
      </c>
      <c r="DA993" s="634">
        <v>0</v>
      </c>
      <c r="DB993" s="634">
        <v>0</v>
      </c>
      <c r="DC993" s="634">
        <v>0</v>
      </c>
      <c r="DD993" s="634">
        <v>0</v>
      </c>
      <c r="DE993" s="634">
        <v>0</v>
      </c>
      <c r="DF993" s="634">
        <v>0</v>
      </c>
      <c r="DG993" s="634">
        <v>0</v>
      </c>
      <c r="DH993" s="624">
        <v>0</v>
      </c>
      <c r="DI993" s="635">
        <v>0</v>
      </c>
      <c r="DJ993" s="635">
        <v>0</v>
      </c>
      <c r="DK993" s="635">
        <v>0</v>
      </c>
      <c r="DL993" s="635">
        <v>0</v>
      </c>
      <c r="DM993" s="635">
        <v>0</v>
      </c>
      <c r="DN993" s="635">
        <v>0</v>
      </c>
      <c r="DO993" s="632">
        <v>0</v>
      </c>
    </row>
    <row r="994" spans="1:266" s="847" customFormat="1" ht="38.25" customHeight="1" x14ac:dyDescent="0.35">
      <c r="A994" s="618" t="s">
        <v>436</v>
      </c>
      <c r="B994" s="678" t="s">
        <v>426</v>
      </c>
      <c r="C994" s="678" t="s">
        <v>427</v>
      </c>
      <c r="D994" s="679" t="s">
        <v>428</v>
      </c>
      <c r="E994" s="678" t="s">
        <v>429</v>
      </c>
      <c r="F994" s="678" t="s">
        <v>430</v>
      </c>
      <c r="G994" s="680" t="s">
        <v>431</v>
      </c>
      <c r="H994" s="678" t="s">
        <v>432</v>
      </c>
      <c r="I994" s="678" t="s">
        <v>433</v>
      </c>
      <c r="J994" s="678" t="s">
        <v>434</v>
      </c>
      <c r="K994" s="678" t="s">
        <v>18</v>
      </c>
      <c r="L994" s="678" t="s">
        <v>435</v>
      </c>
      <c r="M994" s="678" t="s">
        <v>436</v>
      </c>
      <c r="N994" s="681" t="s">
        <v>437</v>
      </c>
      <c r="O994" s="681" t="s">
        <v>438</v>
      </c>
      <c r="P994" s="681" t="s">
        <v>439</v>
      </c>
      <c r="Q994" s="681" t="s">
        <v>219</v>
      </c>
      <c r="R994" s="678" t="s">
        <v>4</v>
      </c>
      <c r="S994" s="679" t="s">
        <v>440</v>
      </c>
      <c r="T994" s="678" t="s">
        <v>441</v>
      </c>
      <c r="U994" s="682" t="s">
        <v>442</v>
      </c>
      <c r="V994" s="682" t="s">
        <v>443</v>
      </c>
      <c r="W994" s="682" t="s">
        <v>444</v>
      </c>
      <c r="X994" s="682" t="s">
        <v>445</v>
      </c>
      <c r="Y994" s="845" t="s">
        <v>446</v>
      </c>
      <c r="Z994" s="845" t="s">
        <v>447</v>
      </c>
      <c r="AA994" s="678" t="s">
        <v>448</v>
      </c>
      <c r="AB994" s="678" t="s">
        <v>449</v>
      </c>
      <c r="AC994" s="678" t="s">
        <v>450</v>
      </c>
      <c r="AD994" s="678" t="s">
        <v>451</v>
      </c>
      <c r="AE994" s="678" t="s">
        <v>452</v>
      </c>
      <c r="AF994" s="678" t="s">
        <v>453</v>
      </c>
      <c r="AG994" s="678" t="s">
        <v>444</v>
      </c>
      <c r="AH994" s="693" t="s">
        <v>454</v>
      </c>
      <c r="AI994" s="678" t="s">
        <v>455</v>
      </c>
      <c r="AJ994" s="678" t="s">
        <v>456</v>
      </c>
      <c r="AK994" s="678" t="s">
        <v>457</v>
      </c>
      <c r="AL994" s="686" t="s">
        <v>458</v>
      </c>
      <c r="AM994" s="687" t="s">
        <v>459</v>
      </c>
      <c r="AN994" s="688" t="s">
        <v>460</v>
      </c>
      <c r="AO994" s="688" t="s">
        <v>461</v>
      </c>
      <c r="AP994" s="688" t="s">
        <v>462</v>
      </c>
      <c r="AQ994" s="688" t="s">
        <v>463</v>
      </c>
      <c r="AR994" s="688" t="s">
        <v>464</v>
      </c>
      <c r="AS994" s="688" t="s">
        <v>465</v>
      </c>
      <c r="AT994" s="688" t="s">
        <v>466</v>
      </c>
      <c r="AU994" s="688" t="s">
        <v>467</v>
      </c>
      <c r="AV994" s="688" t="s">
        <v>468</v>
      </c>
      <c r="AW994" s="688" t="s">
        <v>469</v>
      </c>
      <c r="AX994" s="688" t="s">
        <v>470</v>
      </c>
      <c r="AY994" s="688" t="s">
        <v>471</v>
      </c>
      <c r="AZ994" s="688" t="s">
        <v>472</v>
      </c>
      <c r="BA994" s="688" t="s">
        <v>473</v>
      </c>
      <c r="BB994" s="689" t="s">
        <v>474</v>
      </c>
      <c r="BC994" s="689" t="s">
        <v>475</v>
      </c>
      <c r="BD994" s="689" t="s">
        <v>476</v>
      </c>
      <c r="BE994" s="689" t="s">
        <v>477</v>
      </c>
      <c r="BF994" s="689" t="s">
        <v>478</v>
      </c>
      <c r="BG994" s="689" t="s">
        <v>479</v>
      </c>
      <c r="BH994" s="689" t="s">
        <v>480</v>
      </c>
      <c r="BI994" s="683" t="s">
        <v>481</v>
      </c>
      <c r="BJ994" s="690" t="s">
        <v>482</v>
      </c>
      <c r="BK994" s="687" t="s">
        <v>483</v>
      </c>
      <c r="BL994" s="683" t="s">
        <v>484</v>
      </c>
      <c r="BM994" s="683" t="s">
        <v>485</v>
      </c>
      <c r="BN994" s="689" t="s">
        <v>486</v>
      </c>
      <c r="BO994" s="689" t="s">
        <v>487</v>
      </c>
      <c r="BP994" s="689" t="s">
        <v>488</v>
      </c>
      <c r="BQ994" s="689" t="s">
        <v>460</v>
      </c>
      <c r="BR994" s="689" t="s">
        <v>489</v>
      </c>
      <c r="BS994" s="683" t="s">
        <v>490</v>
      </c>
      <c r="BT994" s="690" t="s">
        <v>482</v>
      </c>
      <c r="BU994" s="687" t="s">
        <v>491</v>
      </c>
      <c r="BV994" s="691" t="s">
        <v>492</v>
      </c>
      <c r="BW994" s="691" t="s">
        <v>493</v>
      </c>
      <c r="BX994" s="691" t="s">
        <v>494</v>
      </c>
      <c r="BY994" s="691" t="s">
        <v>495</v>
      </c>
      <c r="BZ994" s="691" t="s">
        <v>485</v>
      </c>
      <c r="CA994" s="691" t="s">
        <v>496</v>
      </c>
      <c r="CB994" s="691" t="s">
        <v>497</v>
      </c>
      <c r="CC994" s="691" t="s">
        <v>498</v>
      </c>
      <c r="CD994" s="691" t="s">
        <v>499</v>
      </c>
      <c r="CE994" s="691" t="s">
        <v>500</v>
      </c>
      <c r="CF994" s="691" t="s">
        <v>501</v>
      </c>
      <c r="CG994" s="691" t="s">
        <v>502</v>
      </c>
      <c r="CH994" s="691" t="s">
        <v>503</v>
      </c>
      <c r="CI994" s="691" t="s">
        <v>504</v>
      </c>
      <c r="CJ994" s="691" t="s">
        <v>505</v>
      </c>
      <c r="CK994" s="691" t="s">
        <v>506</v>
      </c>
      <c r="CL994" s="683" t="s">
        <v>507</v>
      </c>
      <c r="CM994" s="687" t="s">
        <v>508</v>
      </c>
      <c r="CN994" s="683" t="s">
        <v>509</v>
      </c>
      <c r="CO994" s="692" t="s">
        <v>510</v>
      </c>
      <c r="CP994" s="683" t="s">
        <v>511</v>
      </c>
      <c r="CQ994" s="681" t="s">
        <v>512</v>
      </c>
      <c r="CR994" s="678" t="s">
        <v>513</v>
      </c>
      <c r="CS994" s="678" t="s">
        <v>514</v>
      </c>
      <c r="CT994" s="679" t="s">
        <v>515</v>
      </c>
      <c r="CU994" s="846" t="s">
        <v>516</v>
      </c>
      <c r="CV994" s="679" t="s">
        <v>517</v>
      </c>
      <c r="CW994" s="678" t="s">
        <v>518</v>
      </c>
      <c r="CX994" s="678" t="s">
        <v>519</v>
      </c>
      <c r="CY994" s="678" t="s">
        <v>520</v>
      </c>
      <c r="CZ994" s="722" t="s">
        <v>444</v>
      </c>
      <c r="DA994" s="695" t="s">
        <v>521</v>
      </c>
      <c r="DB994" s="695" t="s">
        <v>522</v>
      </c>
      <c r="DC994" s="695" t="s">
        <v>523</v>
      </c>
      <c r="DD994" s="695" t="s">
        <v>219</v>
      </c>
      <c r="DE994" s="695" t="s">
        <v>217</v>
      </c>
      <c r="DF994" s="695" t="s">
        <v>437</v>
      </c>
      <c r="DG994" s="695" t="s">
        <v>438</v>
      </c>
      <c r="DH994" s="678" t="s">
        <v>745</v>
      </c>
      <c r="DI994" s="679" t="s">
        <v>525</v>
      </c>
      <c r="DJ994" s="679" t="s">
        <v>526</v>
      </c>
      <c r="DK994" s="679" t="s">
        <v>527</v>
      </c>
      <c r="DL994" s="678" t="s">
        <v>528</v>
      </c>
      <c r="DM994" s="679" t="s">
        <v>529</v>
      </c>
      <c r="DN994" s="679" t="s">
        <v>530</v>
      </c>
      <c r="DO994" s="846" t="s">
        <v>531</v>
      </c>
      <c r="DP994" s="679" t="s">
        <v>532</v>
      </c>
      <c r="DQ994" s="700" t="s">
        <v>533</v>
      </c>
      <c r="DR994" s="679" t="s">
        <v>534</v>
      </c>
      <c r="DS994" s="678" t="s">
        <v>535</v>
      </c>
      <c r="DT994" s="678" t="s">
        <v>536</v>
      </c>
      <c r="DU994" s="701" t="s">
        <v>537</v>
      </c>
      <c r="DV994" s="702" t="s">
        <v>538</v>
      </c>
      <c r="DW994" s="701" t="s">
        <v>539</v>
      </c>
      <c r="DX994" s="703" t="s">
        <v>540</v>
      </c>
      <c r="DY994" s="701" t="s">
        <v>539</v>
      </c>
      <c r="DZ994" s="703" t="s">
        <v>540</v>
      </c>
      <c r="EA994" s="702" t="s">
        <v>539</v>
      </c>
      <c r="EB994" s="704" t="s">
        <v>540</v>
      </c>
    </row>
    <row r="995" spans="1:266" s="705" customFormat="1" ht="17.25" customHeight="1" x14ac:dyDescent="0.35">
      <c r="A995" s="618" t="s">
        <v>308</v>
      </c>
      <c r="B995" s="678"/>
      <c r="C995" s="678"/>
      <c r="D995" s="678"/>
      <c r="E995" s="678"/>
      <c r="F995" s="717" t="s">
        <v>563</v>
      </c>
      <c r="G995" s="717"/>
      <c r="H995" s="679"/>
      <c r="I995" s="678"/>
      <c r="J995" s="678"/>
      <c r="K995" s="678"/>
      <c r="L995" s="678"/>
      <c r="M995" s="678"/>
      <c r="N995" s="678"/>
      <c r="O995" s="678"/>
      <c r="P995" s="678"/>
      <c r="Q995" s="678"/>
      <c r="R995" s="678"/>
      <c r="S995" s="678"/>
      <c r="T995" s="678"/>
      <c r="U995" s="678"/>
      <c r="V995" s="678"/>
      <c r="W995" s="678"/>
      <c r="X995" s="678"/>
      <c r="Y995" s="678"/>
      <c r="Z995" s="679"/>
      <c r="AA995" s="678"/>
      <c r="AB995" s="678"/>
      <c r="AC995" s="678"/>
      <c r="AD995" s="678"/>
      <c r="AE995" s="684"/>
      <c r="AF995" s="679">
        <v>0</v>
      </c>
      <c r="AG995" s="685"/>
      <c r="AH995" s="685"/>
      <c r="AI995" s="685"/>
      <c r="AJ995" s="678"/>
      <c r="AK995" s="684"/>
      <c r="AL995" s="678"/>
      <c r="AM995" s="678"/>
      <c r="AN995" s="678"/>
      <c r="AO995" s="678"/>
      <c r="AP995" s="678"/>
      <c r="AQ995" s="678"/>
      <c r="AR995" s="678"/>
      <c r="AS995" s="678"/>
      <c r="AT995" s="678"/>
      <c r="AU995" s="678"/>
      <c r="AV995" s="678"/>
      <c r="AW995" s="678"/>
      <c r="AX995" s="678"/>
      <c r="AY995" s="678"/>
      <c r="AZ995" s="678"/>
      <c r="BA995" s="678"/>
      <c r="BB995" s="678"/>
      <c r="BC995" s="678"/>
      <c r="BD995" s="678"/>
      <c r="BE995" s="678"/>
      <c r="BF995" s="678"/>
      <c r="BG995" s="678"/>
      <c r="BH995" s="678"/>
      <c r="BI995" s="678"/>
      <c r="BJ995" s="678"/>
      <c r="BK995" s="678"/>
      <c r="BL995" s="678"/>
      <c r="BM995" s="678"/>
      <c r="BN995" s="678"/>
      <c r="BO995" s="678"/>
      <c r="BP995" s="678"/>
      <c r="BQ995" s="678"/>
      <c r="BR995" s="678"/>
      <c r="BS995" s="678"/>
      <c r="BT995" s="678"/>
      <c r="BU995" s="678"/>
      <c r="BV995" s="678"/>
      <c r="BW995" s="678"/>
      <c r="BX995" s="678"/>
      <c r="BY995" s="678"/>
      <c r="BZ995" s="678"/>
      <c r="CA995" s="678"/>
      <c r="CB995" s="678"/>
      <c r="CC995" s="678"/>
      <c r="CD995" s="678"/>
      <c r="CE995" s="678"/>
      <c r="CF995" s="678"/>
      <c r="CG995" s="678"/>
      <c r="CH995" s="678"/>
      <c r="CI995" s="678"/>
      <c r="CJ995" s="678"/>
      <c r="CK995" s="678"/>
      <c r="CL995" s="678"/>
      <c r="CM995" s="678"/>
      <c r="CN995" s="929"/>
      <c r="CO995" s="678"/>
      <c r="CP995" s="678"/>
      <c r="CQ995" s="678"/>
      <c r="CR995" s="678"/>
      <c r="CS995" s="693"/>
      <c r="CT995" s="695"/>
      <c r="CU995" s="721"/>
      <c r="CV995" s="679"/>
      <c r="CW995" s="679"/>
      <c r="CX995" s="695"/>
      <c r="CY995" s="722">
        <v>0</v>
      </c>
      <c r="CZ995" s="722">
        <v>0</v>
      </c>
      <c r="DA995" s="695">
        <v>0</v>
      </c>
      <c r="DB995" s="695">
        <v>0</v>
      </c>
      <c r="DC995" s="695">
        <v>0</v>
      </c>
      <c r="DD995" s="695">
        <v>0</v>
      </c>
      <c r="DE995" s="695">
        <v>0</v>
      </c>
      <c r="DF995" s="695">
        <v>0</v>
      </c>
      <c r="DG995" s="695">
        <v>0</v>
      </c>
      <c r="DH995" s="679">
        <v>0</v>
      </c>
      <c r="DI995" s="679">
        <v>0</v>
      </c>
      <c r="DJ995" s="679">
        <v>0</v>
      </c>
      <c r="DK995" s="679">
        <v>0</v>
      </c>
      <c r="DL995" s="679">
        <v>0</v>
      </c>
      <c r="DM995" s="679">
        <v>0</v>
      </c>
      <c r="DN995" s="679">
        <v>0</v>
      </c>
      <c r="DO995" s="846">
        <v>0</v>
      </c>
      <c r="DP995" s="679"/>
      <c r="DQ995" s="679"/>
      <c r="DR995" s="679"/>
      <c r="DS995" s="679"/>
      <c r="DT995" s="695"/>
      <c r="DU995" s="684"/>
      <c r="DV995" s="684"/>
      <c r="DW995" s="679"/>
      <c r="DX995" s="724"/>
      <c r="DY995" s="679" t="s">
        <v>308</v>
      </c>
      <c r="DZ995" s="724" t="s">
        <v>308</v>
      </c>
      <c r="EA995" s="679"/>
      <c r="EB995" s="724"/>
    </row>
    <row r="996" spans="1:266" ht="17.25" customHeight="1" x14ac:dyDescent="0.35">
      <c r="A996" s="618" t="s">
        <v>2072</v>
      </c>
      <c r="B996" s="730">
        <v>99</v>
      </c>
      <c r="C996" s="730" t="s">
        <v>2073</v>
      </c>
      <c r="D996" s="730" t="s">
        <v>2073</v>
      </c>
      <c r="E996" s="730">
        <v>17</v>
      </c>
      <c r="F996" s="731" t="s">
        <v>574</v>
      </c>
      <c r="G996" s="732">
        <v>1</v>
      </c>
      <c r="H996" s="826">
        <v>46196</v>
      </c>
      <c r="I996" s="730">
        <v>36</v>
      </c>
      <c r="J996" s="730" t="s">
        <v>308</v>
      </c>
      <c r="K996" s="730">
        <v>37</v>
      </c>
      <c r="L996" s="730" t="s">
        <v>2074</v>
      </c>
      <c r="M996" s="734" t="s">
        <v>2072</v>
      </c>
      <c r="N996" s="735">
        <v>0</v>
      </c>
      <c r="O996" s="735" t="s">
        <v>390</v>
      </c>
      <c r="P996" s="735">
        <v>0</v>
      </c>
      <c r="Q996" s="735" t="s">
        <v>390</v>
      </c>
      <c r="R996" s="734" t="s">
        <v>170</v>
      </c>
      <c r="S996" s="734" t="s">
        <v>308</v>
      </c>
      <c r="T996" s="734" t="s">
        <v>1120</v>
      </c>
      <c r="U996" s="734">
        <v>411</v>
      </c>
      <c r="V996" s="734" t="s">
        <v>308</v>
      </c>
      <c r="W996" s="734"/>
      <c r="X996" s="734"/>
      <c r="Y996" s="734"/>
      <c r="Z996" s="737"/>
      <c r="AA996" s="734" t="s">
        <v>309</v>
      </c>
      <c r="AB996" s="734" t="s">
        <v>750</v>
      </c>
      <c r="AC996" s="734" t="s">
        <v>589</v>
      </c>
      <c r="AD996" s="734">
        <v>1464</v>
      </c>
      <c r="AE996" s="764">
        <v>1464</v>
      </c>
      <c r="AF996" s="737" t="s">
        <v>390</v>
      </c>
      <c r="AG996" s="739"/>
      <c r="AH996" s="739"/>
      <c r="AI996" s="739" t="s">
        <v>308</v>
      </c>
      <c r="AJ996" s="740">
        <v>4</v>
      </c>
      <c r="AK996" s="741"/>
      <c r="AL996" s="742"/>
      <c r="AM996" s="743">
        <v>0</v>
      </c>
      <c r="AN996" s="743"/>
      <c r="AO996" s="743"/>
      <c r="AP996" s="743"/>
      <c r="AQ996" s="743"/>
      <c r="AR996" s="743"/>
      <c r="AS996" s="743"/>
      <c r="AT996" s="743"/>
      <c r="AU996" s="743"/>
      <c r="AV996" s="743"/>
      <c r="AW996" s="743"/>
      <c r="AX996" s="743"/>
      <c r="AY996" s="743"/>
      <c r="AZ996" s="743"/>
      <c r="BA996" s="743"/>
      <c r="BB996" s="743">
        <v>0</v>
      </c>
      <c r="BC996" s="743">
        <v>0</v>
      </c>
      <c r="BD996" s="743">
        <v>0</v>
      </c>
      <c r="BE996" s="743">
        <v>0</v>
      </c>
      <c r="BF996" s="743">
        <v>0</v>
      </c>
      <c r="BG996" s="743">
        <v>0</v>
      </c>
      <c r="BH996" s="743">
        <v>0</v>
      </c>
      <c r="BI996" s="743">
        <v>0</v>
      </c>
      <c r="BJ996" s="743"/>
      <c r="BK996" s="743">
        <v>0</v>
      </c>
      <c r="BL996" s="743"/>
      <c r="BM996" s="743"/>
      <c r="BN996" s="743" t="s">
        <v>308</v>
      </c>
      <c r="BO996" s="743" t="s">
        <v>308</v>
      </c>
      <c r="BP996" s="743" t="s">
        <v>308</v>
      </c>
      <c r="BQ996" s="743" t="s">
        <v>308</v>
      </c>
      <c r="BR996" s="743"/>
      <c r="BS996" s="743" t="s">
        <v>397</v>
      </c>
      <c r="BT996" s="743"/>
      <c r="BU996" s="743" t="s">
        <v>579</v>
      </c>
      <c r="BV996" s="743"/>
      <c r="BW996" s="743"/>
      <c r="BX996" s="743"/>
      <c r="BY996" s="743"/>
      <c r="BZ996" s="743"/>
      <c r="CA996" s="743"/>
      <c r="CB996" s="743"/>
      <c r="CC996" s="743"/>
      <c r="CD996" s="743"/>
      <c r="CE996" s="743"/>
      <c r="CF996" s="743"/>
      <c r="CG996" s="743"/>
      <c r="CH996" s="743"/>
      <c r="CI996" s="743"/>
      <c r="CJ996" s="743"/>
      <c r="CK996" s="736"/>
      <c r="CL996" s="736" t="s">
        <v>397</v>
      </c>
      <c r="CM996" s="736">
        <v>0</v>
      </c>
      <c r="CN996" s="736">
        <v>0</v>
      </c>
      <c r="CO996" s="736" t="s">
        <v>397</v>
      </c>
      <c r="CP996" s="736">
        <v>0</v>
      </c>
      <c r="CQ996" s="768">
        <v>0</v>
      </c>
      <c r="CR996" s="735">
        <v>1464</v>
      </c>
      <c r="CS996" s="744"/>
      <c r="CT996" s="745">
        <v>46279</v>
      </c>
      <c r="CU996" s="746" t="s">
        <v>590</v>
      </c>
      <c r="CV996" s="737"/>
      <c r="CW996" s="737"/>
      <c r="CX996" s="745">
        <v>46223</v>
      </c>
      <c r="CY996" s="861">
        <v>0</v>
      </c>
      <c r="CZ996" s="861">
        <v>0</v>
      </c>
      <c r="DA996" s="749">
        <v>0</v>
      </c>
      <c r="DB996" s="749">
        <v>0</v>
      </c>
      <c r="DC996" s="749">
        <v>0</v>
      </c>
      <c r="DD996" s="749" t="s">
        <v>390</v>
      </c>
      <c r="DE996" s="749" t="s">
        <v>397</v>
      </c>
      <c r="DF996" s="749" t="s">
        <v>397</v>
      </c>
      <c r="DG996" s="749" t="s">
        <v>397</v>
      </c>
      <c r="DH996" s="750">
        <v>0</v>
      </c>
      <c r="DI996" s="737" t="s">
        <v>390</v>
      </c>
      <c r="DJ996" s="737" t="s">
        <v>397</v>
      </c>
      <c r="DK996" s="737" t="s">
        <v>390</v>
      </c>
      <c r="DL996" s="737" t="s">
        <v>390</v>
      </c>
      <c r="DM996" s="737" t="s">
        <v>390</v>
      </c>
      <c r="DN996" s="737" t="s">
        <v>390</v>
      </c>
      <c r="DO996" s="762">
        <v>0</v>
      </c>
      <c r="DP996" s="737">
        <v>46276</v>
      </c>
      <c r="DQ996" s="737">
        <v>46276</v>
      </c>
      <c r="DR996" s="737">
        <v>46276</v>
      </c>
      <c r="DS996" s="750">
        <v>46276</v>
      </c>
      <c r="DT996" s="752">
        <v>46276</v>
      </c>
      <c r="DU996" s="753">
        <v>-7</v>
      </c>
      <c r="DV996" s="753" t="s">
        <v>308</v>
      </c>
      <c r="DW996" s="754">
        <v>46269</v>
      </c>
      <c r="DX996" s="755">
        <v>46269</v>
      </c>
      <c r="DY996" s="754" t="e">
        <v>#VALUE!</v>
      </c>
      <c r="DZ996" s="754" t="e">
        <v>#VALUE!</v>
      </c>
      <c r="EA996" s="754" t="e">
        <v>#VALUE!</v>
      </c>
      <c r="EB996" s="754" t="e">
        <v>#VALUE!</v>
      </c>
      <c r="HA996" s="756" t="s">
        <v>397</v>
      </c>
      <c r="HB996" s="756" t="s">
        <v>397</v>
      </c>
      <c r="HC996" s="756" t="s">
        <v>397</v>
      </c>
      <c r="HD996" s="756" t="s">
        <v>397</v>
      </c>
      <c r="HE996" s="756" t="s">
        <v>397</v>
      </c>
      <c r="HF996" s="756" t="s">
        <v>397</v>
      </c>
      <c r="HG996" s="756" t="s">
        <v>397</v>
      </c>
      <c r="HH996" s="756" t="s">
        <v>397</v>
      </c>
      <c r="HI996" s="756" t="s">
        <v>397</v>
      </c>
      <c r="HJ996" s="756" t="s">
        <v>397</v>
      </c>
      <c r="HK996"/>
      <c r="HL996"/>
      <c r="HM996"/>
      <c r="HN996" s="756" t="str">
        <f t="shared" ref="HN996:HN1046" si="33">IF(HA996&lt;&gt;"X","SDI",IF(HE996&lt;&gt;"X","CBMJ",IF(HK996&lt;&gt;"X","AUTO PRINT","INHOUSE")))</f>
        <v>AUTO PRINT</v>
      </c>
      <c r="HO996"/>
      <c r="HP996" s="757" t="s">
        <v>572</v>
      </c>
      <c r="HQ996" s="757" t="s">
        <v>572</v>
      </c>
      <c r="HR996" s="757" t="s">
        <v>572</v>
      </c>
      <c r="HS996"/>
      <c r="HW996" s="758"/>
      <c r="HX996"/>
      <c r="HY996" s="759" t="s">
        <v>572</v>
      </c>
      <c r="HZ996" s="759" t="s">
        <v>572</v>
      </c>
      <c r="IA996" s="759" t="s">
        <v>572</v>
      </c>
      <c r="IC996" s="760" t="s">
        <v>572</v>
      </c>
      <c r="ID996" s="760" t="s">
        <v>572</v>
      </c>
      <c r="IE996" s="760" t="s">
        <v>572</v>
      </c>
      <c r="IF996" s="761" t="s">
        <v>572</v>
      </c>
      <c r="IG996" s="619" t="str">
        <f t="shared" ref="IG996:IG1046" si="34">IF(COUNTIF(IC996:IF996,"AUTO PRINTING*")&gt;0,"AUTO PRINTING","IN HOUSE (MANUAL)")</f>
        <v>IN HOUSE (MANUAL)</v>
      </c>
      <c r="II996" s="761" t="s">
        <v>572</v>
      </c>
      <c r="IK996" s="761" t="str">
        <f>IFERROR(VLOOKUP($M996,#REF!,13,0),"IN HOUSE (MANUAL)")</f>
        <v>IN HOUSE (MANUAL)</v>
      </c>
      <c r="IM996" s="760" t="s">
        <v>572</v>
      </c>
      <c r="IN996" s="760" t="s">
        <v>572</v>
      </c>
      <c r="IO996" s="760" t="s">
        <v>572</v>
      </c>
      <c r="IQ996" s="760" t="s">
        <v>572</v>
      </c>
      <c r="IR996" s="760" t="s">
        <v>572</v>
      </c>
      <c r="IT996" s="760" t="s">
        <v>572</v>
      </c>
      <c r="IV996" s="760" t="s">
        <v>572</v>
      </c>
      <c r="IW996" s="760" t="s">
        <v>572</v>
      </c>
      <c r="IY996" s="760" t="s">
        <v>572</v>
      </c>
      <c r="IZ996" s="760" t="s">
        <v>572</v>
      </c>
      <c r="JB996" s="760" t="s">
        <v>922</v>
      </c>
      <c r="JC996" s="760">
        <v>0</v>
      </c>
      <c r="JE996" s="760" t="s">
        <v>572</v>
      </c>
      <c r="JF996" s="760" t="s">
        <v>572</v>
      </c>
    </row>
    <row r="997" spans="1:266" ht="17.25" customHeight="1" x14ac:dyDescent="0.35">
      <c r="A997" s="618" t="s">
        <v>2075</v>
      </c>
      <c r="B997" s="730">
        <v>101</v>
      </c>
      <c r="C997" s="730" t="s">
        <v>2073</v>
      </c>
      <c r="D997" s="730" t="s">
        <v>2073</v>
      </c>
      <c r="E997" s="730">
        <v>17</v>
      </c>
      <c r="F997" s="731" t="s">
        <v>574</v>
      </c>
      <c r="G997" s="732">
        <v>1</v>
      </c>
      <c r="H997" s="826">
        <v>46196</v>
      </c>
      <c r="I997" s="730">
        <v>36</v>
      </c>
      <c r="J997" s="730" t="s">
        <v>308</v>
      </c>
      <c r="K997" s="730">
        <v>37</v>
      </c>
      <c r="L997" s="730" t="s">
        <v>2076</v>
      </c>
      <c r="M997" s="734" t="s">
        <v>2075</v>
      </c>
      <c r="N997" s="734">
        <v>0</v>
      </c>
      <c r="O997" s="734" t="s">
        <v>390</v>
      </c>
      <c r="P997" s="734">
        <v>0</v>
      </c>
      <c r="Q997" s="734" t="s">
        <v>390</v>
      </c>
      <c r="R997" s="734" t="s">
        <v>170</v>
      </c>
      <c r="S997" s="734" t="s">
        <v>308</v>
      </c>
      <c r="T997" s="734" t="s">
        <v>1120</v>
      </c>
      <c r="U997" s="734">
        <v>411</v>
      </c>
      <c r="V997" s="734" t="s">
        <v>308</v>
      </c>
      <c r="W997" s="734"/>
      <c r="X997" s="734"/>
      <c r="Y997" s="734"/>
      <c r="Z997" s="737"/>
      <c r="AA997" s="734" t="s">
        <v>309</v>
      </c>
      <c r="AB997" s="734" t="s">
        <v>750</v>
      </c>
      <c r="AC997" s="734" t="s">
        <v>751</v>
      </c>
      <c r="AD997" s="734">
        <v>414</v>
      </c>
      <c r="AE997" s="764">
        <v>414</v>
      </c>
      <c r="AF997" s="737" t="s">
        <v>390</v>
      </c>
      <c r="AG997" s="739"/>
      <c r="AH997" s="739"/>
      <c r="AI997" s="739" t="s">
        <v>308</v>
      </c>
      <c r="AJ997" s="740">
        <v>6</v>
      </c>
      <c r="AK997" s="741"/>
      <c r="AL997" s="742"/>
      <c r="AM997" s="743">
        <v>0</v>
      </c>
      <c r="AN997" s="743"/>
      <c r="AO997" s="743"/>
      <c r="AP997" s="743"/>
      <c r="AQ997" s="743"/>
      <c r="AR997" s="743"/>
      <c r="AS997" s="743"/>
      <c r="AT997" s="743"/>
      <c r="AU997" s="743"/>
      <c r="AV997" s="743"/>
      <c r="AW997" s="743"/>
      <c r="AX997" s="743"/>
      <c r="AY997" s="743"/>
      <c r="AZ997" s="743"/>
      <c r="BA997" s="743"/>
      <c r="BB997" s="743">
        <v>0</v>
      </c>
      <c r="BC997" s="743">
        <v>0</v>
      </c>
      <c r="BD997" s="743">
        <v>0</v>
      </c>
      <c r="BE997" s="743">
        <v>0</v>
      </c>
      <c r="BF997" s="743">
        <v>0</v>
      </c>
      <c r="BG997" s="743">
        <v>0</v>
      </c>
      <c r="BH997" s="743">
        <v>0</v>
      </c>
      <c r="BI997" s="743">
        <v>0</v>
      </c>
      <c r="BJ997" s="743"/>
      <c r="BK997" s="743">
        <v>0</v>
      </c>
      <c r="BL997" s="743"/>
      <c r="BM997" s="743"/>
      <c r="BN997" s="743" t="s">
        <v>308</v>
      </c>
      <c r="BO997" s="743" t="s">
        <v>308</v>
      </c>
      <c r="BP997" s="743" t="s">
        <v>308</v>
      </c>
      <c r="BQ997" s="743" t="s">
        <v>308</v>
      </c>
      <c r="BR997" s="743"/>
      <c r="BS997" s="743" t="s">
        <v>397</v>
      </c>
      <c r="BT997" s="743"/>
      <c r="BU997" s="743" t="s">
        <v>579</v>
      </c>
      <c r="BV997" s="743"/>
      <c r="BW997" s="743"/>
      <c r="BX997" s="743"/>
      <c r="BY997" s="743"/>
      <c r="BZ997" s="743"/>
      <c r="CA997" s="743"/>
      <c r="CB997" s="743"/>
      <c r="CC997" s="743"/>
      <c r="CD997" s="743"/>
      <c r="CE997" s="743"/>
      <c r="CF997" s="743"/>
      <c r="CG997" s="743"/>
      <c r="CH997" s="743"/>
      <c r="CI997" s="743"/>
      <c r="CJ997" s="743"/>
      <c r="CK997" s="736"/>
      <c r="CL997" s="736" t="s">
        <v>397</v>
      </c>
      <c r="CM997" s="736">
        <v>0</v>
      </c>
      <c r="CN997" s="736">
        <v>0</v>
      </c>
      <c r="CO997" s="736" t="s">
        <v>397</v>
      </c>
      <c r="CP997" s="736">
        <v>0</v>
      </c>
      <c r="CQ997" s="736">
        <v>0</v>
      </c>
      <c r="CR997" s="734">
        <v>414</v>
      </c>
      <c r="CS997" s="744"/>
      <c r="CT997" s="745">
        <v>46279</v>
      </c>
      <c r="CU997" s="746" t="s">
        <v>590</v>
      </c>
      <c r="CV997" s="737"/>
      <c r="CW997" s="737"/>
      <c r="CX997" s="745">
        <v>46223</v>
      </c>
      <c r="CY997" s="861">
        <v>0</v>
      </c>
      <c r="CZ997" s="861">
        <v>0</v>
      </c>
      <c r="DA997" s="749">
        <v>0</v>
      </c>
      <c r="DB997" s="749">
        <v>0</v>
      </c>
      <c r="DC997" s="749">
        <v>0</v>
      </c>
      <c r="DD997" s="749" t="s">
        <v>390</v>
      </c>
      <c r="DE997" s="749" t="s">
        <v>397</v>
      </c>
      <c r="DF997" s="749" t="s">
        <v>397</v>
      </c>
      <c r="DG997" s="749" t="s">
        <v>397</v>
      </c>
      <c r="DH997" s="750">
        <v>0</v>
      </c>
      <c r="DI997" s="737" t="s">
        <v>390</v>
      </c>
      <c r="DJ997" s="737" t="s">
        <v>397</v>
      </c>
      <c r="DK997" s="737" t="s">
        <v>390</v>
      </c>
      <c r="DL997" s="737" t="s">
        <v>390</v>
      </c>
      <c r="DM997" s="737" t="s">
        <v>390</v>
      </c>
      <c r="DN997" s="737" t="s">
        <v>390</v>
      </c>
      <c r="DO997" s="762">
        <v>0</v>
      </c>
      <c r="DP997" s="737">
        <v>46276</v>
      </c>
      <c r="DQ997" s="737">
        <v>46276</v>
      </c>
      <c r="DR997" s="737">
        <v>46276</v>
      </c>
      <c r="DS997" s="750">
        <v>46276</v>
      </c>
      <c r="DT997" s="752">
        <v>46276</v>
      </c>
      <c r="DU997" s="753">
        <v>-7</v>
      </c>
      <c r="DV997" s="753" t="s">
        <v>308</v>
      </c>
      <c r="DW997" s="754">
        <v>46269</v>
      </c>
      <c r="DX997" s="755">
        <v>46269</v>
      </c>
      <c r="DY997" s="754" t="e">
        <v>#VALUE!</v>
      </c>
      <c r="DZ997" s="754" t="e">
        <v>#VALUE!</v>
      </c>
      <c r="EA997" s="754" t="e">
        <v>#VALUE!</v>
      </c>
      <c r="EB997" s="754" t="e">
        <v>#VALUE!</v>
      </c>
      <c r="HA997" s="756" t="s">
        <v>397</v>
      </c>
      <c r="HB997" s="756" t="s">
        <v>397</v>
      </c>
      <c r="HC997" s="756" t="s">
        <v>397</v>
      </c>
      <c r="HD997" s="756" t="s">
        <v>397</v>
      </c>
      <c r="HE997" s="756" t="s">
        <v>397</v>
      </c>
      <c r="HF997" s="756" t="s">
        <v>397</v>
      </c>
      <c r="HG997" s="756" t="s">
        <v>397</v>
      </c>
      <c r="HH997" s="756" t="s">
        <v>397</v>
      </c>
      <c r="HI997" s="756" t="s">
        <v>397</v>
      </c>
      <c r="HJ997" s="756" t="s">
        <v>397</v>
      </c>
      <c r="HK997"/>
      <c r="HL997"/>
      <c r="HM997"/>
      <c r="HN997" s="756" t="str">
        <f t="shared" si="33"/>
        <v>AUTO PRINT</v>
      </c>
      <c r="HO997"/>
      <c r="HP997" s="757" t="s">
        <v>572</v>
      </c>
      <c r="HQ997" s="757" t="s">
        <v>572</v>
      </c>
      <c r="HR997" s="757" t="s">
        <v>572</v>
      </c>
      <c r="HS997"/>
      <c r="HW997" s="758"/>
      <c r="HX997"/>
      <c r="HY997" s="759" t="s">
        <v>572</v>
      </c>
      <c r="HZ997" s="759" t="s">
        <v>572</v>
      </c>
      <c r="IA997" s="759" t="s">
        <v>572</v>
      </c>
      <c r="IC997" s="760" t="s">
        <v>572</v>
      </c>
      <c r="ID997" s="760" t="s">
        <v>572</v>
      </c>
      <c r="IE997" s="760" t="s">
        <v>572</v>
      </c>
      <c r="IF997" s="761" t="s">
        <v>572</v>
      </c>
      <c r="IG997" s="619" t="str">
        <f t="shared" si="34"/>
        <v>IN HOUSE (MANUAL)</v>
      </c>
      <c r="II997" s="761" t="s">
        <v>572</v>
      </c>
      <c r="IK997" s="761" t="str">
        <f>IFERROR(VLOOKUP($M997,#REF!,13,0),"IN HOUSE (MANUAL)")</f>
        <v>IN HOUSE (MANUAL)</v>
      </c>
      <c r="IM997" s="760" t="s">
        <v>572</v>
      </c>
      <c r="IN997" s="760" t="s">
        <v>572</v>
      </c>
      <c r="IO997" s="760" t="s">
        <v>572</v>
      </c>
      <c r="IQ997" s="760" t="s">
        <v>572</v>
      </c>
      <c r="IR997" s="760" t="s">
        <v>572</v>
      </c>
      <c r="IT997" s="760" t="s">
        <v>572</v>
      </c>
      <c r="IV997" s="760" t="s">
        <v>572</v>
      </c>
      <c r="IW997" s="760" t="s">
        <v>572</v>
      </c>
      <c r="IY997" s="760" t="s">
        <v>572</v>
      </c>
      <c r="IZ997" s="760" t="s">
        <v>572</v>
      </c>
      <c r="JB997" s="760" t="s">
        <v>922</v>
      </c>
      <c r="JC997" s="760">
        <v>0</v>
      </c>
      <c r="JE997" s="760" t="s">
        <v>572</v>
      </c>
      <c r="JF997" s="760" t="s">
        <v>572</v>
      </c>
    </row>
    <row r="998" spans="1:266" ht="17.25" customHeight="1" x14ac:dyDescent="0.35">
      <c r="A998" s="618" t="s">
        <v>2077</v>
      </c>
      <c r="B998" s="730">
        <v>102</v>
      </c>
      <c r="C998" s="730" t="s">
        <v>2073</v>
      </c>
      <c r="D998" s="730" t="s">
        <v>2073</v>
      </c>
      <c r="E998" s="730">
        <v>17</v>
      </c>
      <c r="F998" s="731" t="s">
        <v>574</v>
      </c>
      <c r="G998" s="732">
        <v>1</v>
      </c>
      <c r="H998" s="826">
        <v>46196</v>
      </c>
      <c r="I998" s="730">
        <v>36</v>
      </c>
      <c r="J998" s="730" t="s">
        <v>308</v>
      </c>
      <c r="K998" s="730">
        <v>37</v>
      </c>
      <c r="L998" s="730" t="s">
        <v>2078</v>
      </c>
      <c r="M998" s="734" t="s">
        <v>2077</v>
      </c>
      <c r="N998" s="735">
        <v>0</v>
      </c>
      <c r="O998" s="735" t="s">
        <v>390</v>
      </c>
      <c r="P998" s="735">
        <v>0</v>
      </c>
      <c r="Q998" s="735" t="s">
        <v>390</v>
      </c>
      <c r="R998" s="734" t="s">
        <v>170</v>
      </c>
      <c r="S998" s="734" t="s">
        <v>308</v>
      </c>
      <c r="T998" s="734" t="s">
        <v>754</v>
      </c>
      <c r="U998" s="734">
        <v>411</v>
      </c>
      <c r="V998" s="734" t="s">
        <v>308</v>
      </c>
      <c r="W998" s="734"/>
      <c r="X998" s="734"/>
      <c r="Y998" s="734"/>
      <c r="Z998" s="737"/>
      <c r="AA998" s="734" t="s">
        <v>309</v>
      </c>
      <c r="AB998" s="734" t="s">
        <v>750</v>
      </c>
      <c r="AC998" s="734" t="s">
        <v>656</v>
      </c>
      <c r="AD998" s="734">
        <v>144</v>
      </c>
      <c r="AE998" s="738">
        <v>144</v>
      </c>
      <c r="AF998" s="737" t="s">
        <v>390</v>
      </c>
      <c r="AG998" s="739"/>
      <c r="AH998" s="765"/>
      <c r="AI998" s="739" t="s">
        <v>625</v>
      </c>
      <c r="AJ998" s="740">
        <v>7</v>
      </c>
      <c r="AK998" s="741"/>
      <c r="AL998" s="742"/>
      <c r="AM998" s="743">
        <v>0</v>
      </c>
      <c r="AN998" s="743"/>
      <c r="AO998" s="743"/>
      <c r="AP998" s="743"/>
      <c r="AQ998" s="743"/>
      <c r="AR998" s="743"/>
      <c r="AS998" s="743"/>
      <c r="AT998" s="743"/>
      <c r="AU998" s="743"/>
      <c r="AV998" s="743"/>
      <c r="AW998" s="743"/>
      <c r="AX998" s="743"/>
      <c r="AY998" s="743"/>
      <c r="AZ998" s="743"/>
      <c r="BA998" s="743"/>
      <c r="BB998" s="743">
        <v>0</v>
      </c>
      <c r="BC998" s="743">
        <v>0</v>
      </c>
      <c r="BD998" s="743">
        <v>0</v>
      </c>
      <c r="BE998" s="743">
        <v>0</v>
      </c>
      <c r="BF998" s="743">
        <v>0</v>
      </c>
      <c r="BG998" s="743">
        <v>0</v>
      </c>
      <c r="BH998" s="743">
        <v>0</v>
      </c>
      <c r="BI998" s="743">
        <v>0</v>
      </c>
      <c r="BJ998" s="743"/>
      <c r="BK998" s="743">
        <v>0</v>
      </c>
      <c r="BL998" s="743"/>
      <c r="BM998" s="743"/>
      <c r="BN998" s="743" t="s">
        <v>308</v>
      </c>
      <c r="BO998" s="743" t="s">
        <v>308</v>
      </c>
      <c r="BP998" s="743" t="s">
        <v>308</v>
      </c>
      <c r="BQ998" s="743" t="s">
        <v>308</v>
      </c>
      <c r="BR998" s="743"/>
      <c r="BS998" s="743" t="s">
        <v>397</v>
      </c>
      <c r="BT998" s="743"/>
      <c r="BU998" s="743" t="s">
        <v>579</v>
      </c>
      <c r="BV998" s="743"/>
      <c r="BW998" s="743"/>
      <c r="BX998" s="743"/>
      <c r="BY998" s="743"/>
      <c r="BZ998" s="743"/>
      <c r="CA998" s="743"/>
      <c r="CB998" s="743"/>
      <c r="CC998" s="743"/>
      <c r="CD998" s="743"/>
      <c r="CE998" s="743"/>
      <c r="CF998" s="743"/>
      <c r="CG998" s="743"/>
      <c r="CH998" s="743"/>
      <c r="CI998" s="743"/>
      <c r="CJ998" s="743"/>
      <c r="CK998" s="736"/>
      <c r="CL998" s="736" t="s">
        <v>397</v>
      </c>
      <c r="CM998" s="736">
        <v>0</v>
      </c>
      <c r="CN998" s="736">
        <v>0</v>
      </c>
      <c r="CO998" s="736" t="s">
        <v>397</v>
      </c>
      <c r="CP998" s="736">
        <v>0</v>
      </c>
      <c r="CQ998" s="736">
        <v>0</v>
      </c>
      <c r="CR998" s="734">
        <v>144</v>
      </c>
      <c r="CS998" s="744"/>
      <c r="CT998" s="745" t="s">
        <v>308</v>
      </c>
      <c r="CU998" s="746" t="s">
        <v>308</v>
      </c>
      <c r="CV998" s="737"/>
      <c r="CW998" s="737"/>
      <c r="CX998" s="745">
        <v>46223</v>
      </c>
      <c r="CY998" s="747">
        <v>0</v>
      </c>
      <c r="CZ998" s="747">
        <v>0</v>
      </c>
      <c r="DA998" s="748">
        <v>0</v>
      </c>
      <c r="DB998" s="748">
        <v>0</v>
      </c>
      <c r="DC998" s="748">
        <v>0</v>
      </c>
      <c r="DD998" s="748" t="s">
        <v>390</v>
      </c>
      <c r="DE998" s="749" t="s">
        <v>397</v>
      </c>
      <c r="DF998" s="749" t="s">
        <v>397</v>
      </c>
      <c r="DG998" s="749" t="s">
        <v>397</v>
      </c>
      <c r="DH998" s="750">
        <v>0</v>
      </c>
      <c r="DI998" s="737" t="s">
        <v>390</v>
      </c>
      <c r="DJ998" s="737" t="s">
        <v>397</v>
      </c>
      <c r="DK998" s="737" t="s">
        <v>390</v>
      </c>
      <c r="DL998" s="737" t="s">
        <v>390</v>
      </c>
      <c r="DM998" s="737" t="s">
        <v>390</v>
      </c>
      <c r="DN998" s="737" t="s">
        <v>390</v>
      </c>
      <c r="DO998" s="762">
        <v>0</v>
      </c>
      <c r="DP998" s="737">
        <v>46276</v>
      </c>
      <c r="DQ998" s="737">
        <v>46297</v>
      </c>
      <c r="DR998" s="737">
        <v>46297</v>
      </c>
      <c r="DS998" s="750">
        <v>46276</v>
      </c>
      <c r="DT998" s="752">
        <v>46297</v>
      </c>
      <c r="DU998" s="753">
        <v>-7</v>
      </c>
      <c r="DV998" s="753" t="s">
        <v>308</v>
      </c>
      <c r="DW998" s="754">
        <v>46269</v>
      </c>
      <c r="DX998" s="755">
        <v>46269</v>
      </c>
      <c r="DY998" s="754" t="e">
        <v>#VALUE!</v>
      </c>
      <c r="DZ998" s="754" t="e">
        <v>#VALUE!</v>
      </c>
      <c r="EA998" s="754" t="e">
        <v>#VALUE!</v>
      </c>
      <c r="EB998" s="754" t="e">
        <v>#VALUE!</v>
      </c>
      <c r="HA998" s="756" t="s">
        <v>397</v>
      </c>
      <c r="HB998" s="756" t="s">
        <v>397</v>
      </c>
      <c r="HC998" s="756" t="s">
        <v>397</v>
      </c>
      <c r="HD998" s="756" t="s">
        <v>397</v>
      </c>
      <c r="HE998" s="756" t="s">
        <v>397</v>
      </c>
      <c r="HF998" s="756" t="s">
        <v>397</v>
      </c>
      <c r="HG998" s="756" t="s">
        <v>397</v>
      </c>
      <c r="HH998" s="756" t="s">
        <v>397</v>
      </c>
      <c r="HI998" s="756" t="s">
        <v>397</v>
      </c>
      <c r="HJ998" s="756" t="s">
        <v>397</v>
      </c>
      <c r="HK998"/>
      <c r="HL998"/>
      <c r="HM998"/>
      <c r="HN998" s="756" t="str">
        <f t="shared" si="33"/>
        <v>AUTO PRINT</v>
      </c>
      <c r="HO998"/>
      <c r="HP998" s="757" t="s">
        <v>572</v>
      </c>
      <c r="HQ998" s="757" t="s">
        <v>572</v>
      </c>
      <c r="HR998" s="757" t="s">
        <v>572</v>
      </c>
      <c r="HS998"/>
      <c r="HW998" s="758"/>
      <c r="HX998"/>
      <c r="HY998" s="759" t="s">
        <v>572</v>
      </c>
      <c r="HZ998" s="759" t="s">
        <v>572</v>
      </c>
      <c r="IA998" s="759" t="s">
        <v>572</v>
      </c>
      <c r="IC998" s="760" t="s">
        <v>572</v>
      </c>
      <c r="ID998" s="760" t="s">
        <v>572</v>
      </c>
      <c r="IE998" s="760" t="s">
        <v>572</v>
      </c>
      <c r="IF998" s="761" t="s">
        <v>572</v>
      </c>
      <c r="IG998" s="619" t="str">
        <f t="shared" si="34"/>
        <v>IN HOUSE (MANUAL)</v>
      </c>
      <c r="II998" s="761" t="s">
        <v>572</v>
      </c>
      <c r="IK998" s="761" t="str">
        <f>IFERROR(VLOOKUP($M998,#REF!,13,0),"IN HOUSE (MANUAL)")</f>
        <v>IN HOUSE (MANUAL)</v>
      </c>
      <c r="IM998" s="760" t="s">
        <v>572</v>
      </c>
      <c r="IN998" s="760" t="s">
        <v>572</v>
      </c>
      <c r="IO998" s="760" t="s">
        <v>572</v>
      </c>
      <c r="IQ998" s="760" t="s">
        <v>572</v>
      </c>
      <c r="IR998" s="760" t="s">
        <v>572</v>
      </c>
      <c r="IT998" s="760" t="s">
        <v>572</v>
      </c>
      <c r="IV998" s="760" t="s">
        <v>572</v>
      </c>
      <c r="IW998" s="760" t="s">
        <v>572</v>
      </c>
      <c r="IY998" s="760" t="s">
        <v>572</v>
      </c>
      <c r="IZ998" s="760" t="s">
        <v>572</v>
      </c>
      <c r="JB998" s="760" t="s">
        <v>922</v>
      </c>
      <c r="JC998" s="760">
        <v>0</v>
      </c>
      <c r="JE998" s="760" t="s">
        <v>572</v>
      </c>
      <c r="JF998" s="760" t="s">
        <v>572</v>
      </c>
    </row>
    <row r="999" spans="1:266" ht="17.25" customHeight="1" x14ac:dyDescent="0.35">
      <c r="A999" s="618" t="s">
        <v>2079</v>
      </c>
      <c r="B999" s="730">
        <v>103</v>
      </c>
      <c r="C999" s="730" t="s">
        <v>2073</v>
      </c>
      <c r="D999" s="730" t="s">
        <v>2073</v>
      </c>
      <c r="E999" s="730">
        <v>17</v>
      </c>
      <c r="F999" s="731" t="s">
        <v>574</v>
      </c>
      <c r="G999" s="732">
        <v>1</v>
      </c>
      <c r="H999" s="733">
        <v>46196</v>
      </c>
      <c r="I999" s="730">
        <v>36</v>
      </c>
      <c r="J999" s="730" t="s">
        <v>308</v>
      </c>
      <c r="K999" s="730">
        <v>37</v>
      </c>
      <c r="L999" s="730" t="s">
        <v>2080</v>
      </c>
      <c r="M999" s="735" t="s">
        <v>2079</v>
      </c>
      <c r="N999" s="734">
        <v>0</v>
      </c>
      <c r="O999" s="734" t="s">
        <v>390</v>
      </c>
      <c r="P999" s="734">
        <v>0</v>
      </c>
      <c r="Q999" s="734" t="s">
        <v>390</v>
      </c>
      <c r="R999" s="735" t="s">
        <v>170</v>
      </c>
      <c r="S999" s="735" t="s">
        <v>308</v>
      </c>
      <c r="T999" s="735" t="s">
        <v>754</v>
      </c>
      <c r="U999" s="735">
        <v>411</v>
      </c>
      <c r="V999" s="735" t="s">
        <v>308</v>
      </c>
      <c r="W999" s="735"/>
      <c r="X999" s="735"/>
      <c r="Y999" s="735"/>
      <c r="Z999" s="763"/>
      <c r="AA999" s="735" t="s">
        <v>309</v>
      </c>
      <c r="AB999" s="735" t="s">
        <v>750</v>
      </c>
      <c r="AC999" s="735" t="s">
        <v>589</v>
      </c>
      <c r="AD999" s="735">
        <v>324</v>
      </c>
      <c r="AE999" s="738">
        <v>324</v>
      </c>
      <c r="AF999" s="763" t="s">
        <v>390</v>
      </c>
      <c r="AG999" s="765"/>
      <c r="AH999" s="765"/>
      <c r="AI999" s="765" t="s">
        <v>308</v>
      </c>
      <c r="AJ999" s="740">
        <v>8</v>
      </c>
      <c r="AK999" s="766"/>
      <c r="AL999" s="740"/>
      <c r="AM999" s="767">
        <v>0</v>
      </c>
      <c r="AN999" s="767"/>
      <c r="AO999" s="767"/>
      <c r="AP999" s="767"/>
      <c r="AQ999" s="767"/>
      <c r="AR999" s="767"/>
      <c r="AS999" s="767"/>
      <c r="AT999" s="767"/>
      <c r="AU999" s="767"/>
      <c r="AV999" s="767"/>
      <c r="AW999" s="767"/>
      <c r="AX999" s="767"/>
      <c r="AY999" s="767"/>
      <c r="AZ999" s="767"/>
      <c r="BA999" s="767"/>
      <c r="BB999" s="767">
        <v>0</v>
      </c>
      <c r="BC999" s="767">
        <v>0</v>
      </c>
      <c r="BD999" s="767">
        <v>0</v>
      </c>
      <c r="BE999" s="767">
        <v>0</v>
      </c>
      <c r="BF999" s="767">
        <v>0</v>
      </c>
      <c r="BG999" s="767">
        <v>0</v>
      </c>
      <c r="BH999" s="767">
        <v>0</v>
      </c>
      <c r="BI999" s="767">
        <v>0</v>
      </c>
      <c r="BJ999" s="767"/>
      <c r="BK999" s="767">
        <v>0</v>
      </c>
      <c r="BL999" s="767"/>
      <c r="BM999" s="767"/>
      <c r="BN999" s="767" t="s">
        <v>308</v>
      </c>
      <c r="BO999" s="767" t="s">
        <v>308</v>
      </c>
      <c r="BP999" s="767" t="s">
        <v>308</v>
      </c>
      <c r="BQ999" s="767" t="s">
        <v>308</v>
      </c>
      <c r="BR999" s="767"/>
      <c r="BS999" s="767" t="s">
        <v>397</v>
      </c>
      <c r="BT999" s="767"/>
      <c r="BU999" s="767" t="s">
        <v>579</v>
      </c>
      <c r="BV999" s="767"/>
      <c r="BW999" s="767"/>
      <c r="BX999" s="767"/>
      <c r="BY999" s="767"/>
      <c r="BZ999" s="767"/>
      <c r="CA999" s="767"/>
      <c r="CB999" s="767"/>
      <c r="CC999" s="767"/>
      <c r="CD999" s="767"/>
      <c r="CE999" s="767"/>
      <c r="CF999" s="767"/>
      <c r="CG999" s="767"/>
      <c r="CH999" s="767"/>
      <c r="CI999" s="767"/>
      <c r="CJ999" s="767"/>
      <c r="CK999" s="768"/>
      <c r="CL999" s="768" t="s">
        <v>397</v>
      </c>
      <c r="CM999" s="768">
        <v>0</v>
      </c>
      <c r="CN999" s="736">
        <v>0</v>
      </c>
      <c r="CO999" s="736" t="s">
        <v>397</v>
      </c>
      <c r="CP999" s="736">
        <v>0</v>
      </c>
      <c r="CQ999" s="768">
        <v>0</v>
      </c>
      <c r="CR999" s="735">
        <v>324</v>
      </c>
      <c r="CS999" s="769"/>
      <c r="CT999" s="745">
        <v>46279</v>
      </c>
      <c r="CU999" s="746" t="s">
        <v>590</v>
      </c>
      <c r="CV999" s="763"/>
      <c r="CW999" s="763"/>
      <c r="CX999" s="860">
        <v>46223</v>
      </c>
      <c r="CY999" s="747">
        <v>0</v>
      </c>
      <c r="CZ999" s="747">
        <v>0</v>
      </c>
      <c r="DA999" s="748">
        <v>0</v>
      </c>
      <c r="DB999" s="748">
        <v>0</v>
      </c>
      <c r="DC999" s="748">
        <v>0</v>
      </c>
      <c r="DD999" s="748" t="s">
        <v>390</v>
      </c>
      <c r="DE999" s="748" t="s">
        <v>397</v>
      </c>
      <c r="DF999" s="748" t="s">
        <v>397</v>
      </c>
      <c r="DG999" s="748" t="s">
        <v>397</v>
      </c>
      <c r="DH999" s="770">
        <v>0</v>
      </c>
      <c r="DI999" s="763" t="s">
        <v>390</v>
      </c>
      <c r="DJ999" s="763" t="s">
        <v>397</v>
      </c>
      <c r="DK999" s="763" t="s">
        <v>390</v>
      </c>
      <c r="DL999" s="763" t="s">
        <v>390</v>
      </c>
      <c r="DM999" s="763" t="s">
        <v>390</v>
      </c>
      <c r="DN999" s="763" t="s">
        <v>390</v>
      </c>
      <c r="DO999" s="771">
        <v>0</v>
      </c>
      <c r="DP999" s="763">
        <v>46276</v>
      </c>
      <c r="DQ999" s="763">
        <v>46276</v>
      </c>
      <c r="DR999" s="763">
        <v>46276</v>
      </c>
      <c r="DS999" s="770">
        <v>46276</v>
      </c>
      <c r="DT999" s="752">
        <v>46276</v>
      </c>
      <c r="DU999" s="753">
        <v>-7</v>
      </c>
      <c r="DV999" s="753" t="s">
        <v>308</v>
      </c>
      <c r="DW999" s="754">
        <v>46269</v>
      </c>
      <c r="DX999" s="755">
        <v>46269</v>
      </c>
      <c r="DY999" s="754" t="e">
        <v>#VALUE!</v>
      </c>
      <c r="DZ999" s="754" t="e">
        <v>#VALUE!</v>
      </c>
      <c r="EA999" s="754" t="e">
        <v>#VALUE!</v>
      </c>
      <c r="EB999" s="754" t="e">
        <v>#VALUE!</v>
      </c>
      <c r="HA999" s="756" t="s">
        <v>397</v>
      </c>
      <c r="HB999" s="756" t="s">
        <v>397</v>
      </c>
      <c r="HC999" s="756" t="s">
        <v>397</v>
      </c>
      <c r="HD999" s="756" t="s">
        <v>397</v>
      </c>
      <c r="HE999" s="756" t="s">
        <v>397</v>
      </c>
      <c r="HF999" s="756" t="s">
        <v>397</v>
      </c>
      <c r="HG999" s="756" t="s">
        <v>397</v>
      </c>
      <c r="HH999" s="756" t="s">
        <v>397</v>
      </c>
      <c r="HI999" s="756" t="s">
        <v>397</v>
      </c>
      <c r="HJ999" s="756" t="s">
        <v>397</v>
      </c>
      <c r="HK999"/>
      <c r="HL999"/>
      <c r="HM999"/>
      <c r="HN999" s="756" t="str">
        <f t="shared" si="33"/>
        <v>AUTO PRINT</v>
      </c>
      <c r="HO999"/>
      <c r="HP999" s="757" t="s">
        <v>572</v>
      </c>
      <c r="HQ999" s="757" t="s">
        <v>572</v>
      </c>
      <c r="HR999" s="757" t="s">
        <v>572</v>
      </c>
      <c r="HS999"/>
      <c r="HW999" s="758"/>
      <c r="HX999"/>
      <c r="HY999" s="759" t="s">
        <v>572</v>
      </c>
      <c r="HZ999" s="759" t="s">
        <v>572</v>
      </c>
      <c r="IA999" s="759" t="s">
        <v>572</v>
      </c>
      <c r="IC999" s="760" t="s">
        <v>572</v>
      </c>
      <c r="ID999" s="760" t="s">
        <v>572</v>
      </c>
      <c r="IE999" s="760" t="s">
        <v>572</v>
      </c>
      <c r="IF999" s="761" t="s">
        <v>572</v>
      </c>
      <c r="IG999" s="619" t="str">
        <f t="shared" si="34"/>
        <v>IN HOUSE (MANUAL)</v>
      </c>
      <c r="II999" s="761" t="s">
        <v>572</v>
      </c>
      <c r="IK999" s="761" t="str">
        <f>IFERROR(VLOOKUP($M999,#REF!,13,0),"IN HOUSE (MANUAL)")</f>
        <v>IN HOUSE (MANUAL)</v>
      </c>
      <c r="IM999" s="760" t="s">
        <v>572</v>
      </c>
      <c r="IN999" s="760" t="s">
        <v>572</v>
      </c>
      <c r="IO999" s="760" t="s">
        <v>572</v>
      </c>
      <c r="IQ999" s="760" t="s">
        <v>572</v>
      </c>
      <c r="IR999" s="760" t="s">
        <v>572</v>
      </c>
      <c r="IT999" s="760" t="s">
        <v>572</v>
      </c>
      <c r="IV999" s="760" t="s">
        <v>572</v>
      </c>
      <c r="IW999" s="760" t="s">
        <v>572</v>
      </c>
      <c r="IY999" s="760" t="s">
        <v>572</v>
      </c>
      <c r="IZ999" s="760" t="s">
        <v>572</v>
      </c>
      <c r="JB999" s="760" t="s">
        <v>922</v>
      </c>
      <c r="JC999" s="760">
        <v>0</v>
      </c>
      <c r="JE999" s="760" t="s">
        <v>572</v>
      </c>
      <c r="JF999" s="760" t="s">
        <v>572</v>
      </c>
    </row>
    <row r="1000" spans="1:266" ht="17.25" customHeight="1" x14ac:dyDescent="0.35">
      <c r="A1000" s="618" t="s">
        <v>2081</v>
      </c>
      <c r="B1000" s="730">
        <v>104</v>
      </c>
      <c r="C1000" s="730" t="s">
        <v>2073</v>
      </c>
      <c r="D1000" s="730" t="s">
        <v>2073</v>
      </c>
      <c r="E1000" s="730">
        <v>17</v>
      </c>
      <c r="F1000" s="731" t="s">
        <v>574</v>
      </c>
      <c r="G1000" s="732">
        <v>1</v>
      </c>
      <c r="H1000" s="733">
        <v>46196</v>
      </c>
      <c r="I1000" s="730">
        <v>37</v>
      </c>
      <c r="J1000" s="730" t="s">
        <v>308</v>
      </c>
      <c r="K1000" s="730">
        <v>37</v>
      </c>
      <c r="L1000" s="730" t="s">
        <v>2082</v>
      </c>
      <c r="M1000" s="735" t="s">
        <v>2081</v>
      </c>
      <c r="N1000" s="735">
        <v>0</v>
      </c>
      <c r="O1000" s="735" t="s">
        <v>390</v>
      </c>
      <c r="P1000" s="735">
        <v>0</v>
      </c>
      <c r="Q1000" s="735" t="s">
        <v>390</v>
      </c>
      <c r="R1000" s="735" t="s">
        <v>170</v>
      </c>
      <c r="S1000" s="735" t="s">
        <v>308</v>
      </c>
      <c r="T1000" s="735" t="s">
        <v>1120</v>
      </c>
      <c r="U1000" s="735">
        <v>411</v>
      </c>
      <c r="V1000" s="735" t="s">
        <v>308</v>
      </c>
      <c r="W1000" s="735"/>
      <c r="X1000" s="735"/>
      <c r="Y1000" s="735"/>
      <c r="Z1000" s="763"/>
      <c r="AA1000" s="735" t="s">
        <v>309</v>
      </c>
      <c r="AB1000" s="735" t="s">
        <v>750</v>
      </c>
      <c r="AC1000" s="735" t="s">
        <v>656</v>
      </c>
      <c r="AD1000" s="735">
        <v>258</v>
      </c>
      <c r="AE1000" s="764">
        <v>258</v>
      </c>
      <c r="AF1000" s="737" t="s">
        <v>390</v>
      </c>
      <c r="AG1000" s="765"/>
      <c r="AH1000" s="765"/>
      <c r="AI1000" s="765" t="s">
        <v>625</v>
      </c>
      <c r="AJ1000" s="740">
        <v>9</v>
      </c>
      <c r="AK1000" s="766"/>
      <c r="AL1000" s="740"/>
      <c r="AM1000" s="767">
        <v>0</v>
      </c>
      <c r="AN1000" s="767"/>
      <c r="AO1000" s="767"/>
      <c r="AP1000" s="767"/>
      <c r="AQ1000" s="767"/>
      <c r="AR1000" s="767"/>
      <c r="AS1000" s="767"/>
      <c r="AT1000" s="767"/>
      <c r="AU1000" s="767"/>
      <c r="AV1000" s="767"/>
      <c r="AW1000" s="767"/>
      <c r="AX1000" s="767"/>
      <c r="AY1000" s="767"/>
      <c r="AZ1000" s="767"/>
      <c r="BA1000" s="767"/>
      <c r="BB1000" s="767">
        <v>0</v>
      </c>
      <c r="BC1000" s="767">
        <v>0</v>
      </c>
      <c r="BD1000" s="767">
        <v>0</v>
      </c>
      <c r="BE1000" s="767">
        <v>0</v>
      </c>
      <c r="BF1000" s="767">
        <v>0</v>
      </c>
      <c r="BG1000" s="767">
        <v>0</v>
      </c>
      <c r="BH1000" s="767">
        <v>0</v>
      </c>
      <c r="BI1000" s="767">
        <v>0</v>
      </c>
      <c r="BJ1000" s="767"/>
      <c r="BK1000" s="767">
        <v>0</v>
      </c>
      <c r="BL1000" s="767"/>
      <c r="BM1000" s="767"/>
      <c r="BN1000" s="767" t="s">
        <v>308</v>
      </c>
      <c r="BO1000" s="767" t="s">
        <v>308</v>
      </c>
      <c r="BP1000" s="767" t="s">
        <v>308</v>
      </c>
      <c r="BQ1000" s="767" t="s">
        <v>308</v>
      </c>
      <c r="BR1000" s="767"/>
      <c r="BS1000" s="767" t="s">
        <v>397</v>
      </c>
      <c r="BT1000" s="767"/>
      <c r="BU1000" s="767" t="s">
        <v>579</v>
      </c>
      <c r="BV1000" s="767"/>
      <c r="BW1000" s="767"/>
      <c r="BX1000" s="767"/>
      <c r="BY1000" s="767"/>
      <c r="BZ1000" s="767"/>
      <c r="CA1000" s="767"/>
      <c r="CB1000" s="767"/>
      <c r="CC1000" s="767"/>
      <c r="CD1000" s="767"/>
      <c r="CE1000" s="767"/>
      <c r="CF1000" s="767"/>
      <c r="CG1000" s="767"/>
      <c r="CH1000" s="767"/>
      <c r="CI1000" s="767"/>
      <c r="CJ1000" s="767"/>
      <c r="CK1000" s="768"/>
      <c r="CL1000" s="768" t="s">
        <v>397</v>
      </c>
      <c r="CM1000" s="768">
        <v>0</v>
      </c>
      <c r="CN1000" s="768">
        <v>0</v>
      </c>
      <c r="CO1000" s="768" t="s">
        <v>397</v>
      </c>
      <c r="CP1000" s="768">
        <v>0</v>
      </c>
      <c r="CQ1000" s="768">
        <v>0</v>
      </c>
      <c r="CR1000" s="735">
        <v>258</v>
      </c>
      <c r="CS1000" s="769"/>
      <c r="CT1000" s="745" t="s">
        <v>308</v>
      </c>
      <c r="CU1000" s="746" t="s">
        <v>308</v>
      </c>
      <c r="CV1000" s="763"/>
      <c r="CW1000" s="763"/>
      <c r="CX1000" s="745">
        <v>46223</v>
      </c>
      <c r="CY1000" s="747">
        <v>0</v>
      </c>
      <c r="CZ1000" s="747">
        <v>0</v>
      </c>
      <c r="DA1000" s="748">
        <v>0</v>
      </c>
      <c r="DB1000" s="748">
        <v>0</v>
      </c>
      <c r="DC1000" s="748">
        <v>0</v>
      </c>
      <c r="DD1000" s="748" t="s">
        <v>390</v>
      </c>
      <c r="DE1000" s="748" t="s">
        <v>397</v>
      </c>
      <c r="DF1000" s="748" t="s">
        <v>397</v>
      </c>
      <c r="DG1000" s="748" t="s">
        <v>397</v>
      </c>
      <c r="DH1000" s="770">
        <v>0</v>
      </c>
      <c r="DI1000" s="763" t="s">
        <v>390</v>
      </c>
      <c r="DJ1000" s="763" t="s">
        <v>397</v>
      </c>
      <c r="DK1000" s="763" t="s">
        <v>390</v>
      </c>
      <c r="DL1000" s="763" t="s">
        <v>390</v>
      </c>
      <c r="DM1000" s="763" t="s">
        <v>390</v>
      </c>
      <c r="DN1000" s="763" t="s">
        <v>390</v>
      </c>
      <c r="DO1000" s="771">
        <v>0</v>
      </c>
      <c r="DP1000" s="763">
        <v>46276</v>
      </c>
      <c r="DQ1000" s="737">
        <v>46297</v>
      </c>
      <c r="DR1000" s="763">
        <v>46297</v>
      </c>
      <c r="DS1000" s="770">
        <v>46276</v>
      </c>
      <c r="DT1000" s="752">
        <v>46297</v>
      </c>
      <c r="DU1000" s="753">
        <v>-4</v>
      </c>
      <c r="DV1000" s="753" t="s">
        <v>308</v>
      </c>
      <c r="DW1000" s="754">
        <v>46269</v>
      </c>
      <c r="DX1000" s="755">
        <v>46272</v>
      </c>
      <c r="DY1000" s="754" t="e">
        <v>#VALUE!</v>
      </c>
      <c r="DZ1000" s="754" t="e">
        <v>#VALUE!</v>
      </c>
      <c r="EA1000" s="754" t="e">
        <v>#VALUE!</v>
      </c>
      <c r="EB1000" s="754" t="e">
        <v>#VALUE!</v>
      </c>
      <c r="HA1000" s="756" t="s">
        <v>397</v>
      </c>
      <c r="HB1000" s="756" t="s">
        <v>397</v>
      </c>
      <c r="HC1000" s="756" t="s">
        <v>397</v>
      </c>
      <c r="HD1000" s="756" t="s">
        <v>397</v>
      </c>
      <c r="HE1000" s="756" t="s">
        <v>397</v>
      </c>
      <c r="HF1000" s="756" t="s">
        <v>397</v>
      </c>
      <c r="HG1000" s="756" t="s">
        <v>397</v>
      </c>
      <c r="HH1000" s="756" t="s">
        <v>397</v>
      </c>
      <c r="HI1000" s="756" t="s">
        <v>397</v>
      </c>
      <c r="HJ1000" s="756" t="s">
        <v>397</v>
      </c>
      <c r="HK1000"/>
      <c r="HL1000"/>
      <c r="HM1000"/>
      <c r="HN1000" s="756" t="str">
        <f t="shared" si="33"/>
        <v>AUTO PRINT</v>
      </c>
      <c r="HO1000"/>
      <c r="HP1000" s="757" t="s">
        <v>572</v>
      </c>
      <c r="HQ1000" s="757" t="s">
        <v>572</v>
      </c>
      <c r="HR1000" s="757" t="s">
        <v>572</v>
      </c>
      <c r="HS1000"/>
      <c r="HW1000" s="758"/>
      <c r="HX1000"/>
      <c r="HY1000" s="759" t="s">
        <v>572</v>
      </c>
      <c r="HZ1000" s="759" t="s">
        <v>572</v>
      </c>
      <c r="IA1000" s="759" t="s">
        <v>572</v>
      </c>
      <c r="IC1000" s="760" t="s">
        <v>572</v>
      </c>
      <c r="ID1000" s="760" t="s">
        <v>572</v>
      </c>
      <c r="IE1000" s="760" t="s">
        <v>572</v>
      </c>
      <c r="IF1000" s="761" t="s">
        <v>572</v>
      </c>
      <c r="IG1000" s="619" t="str">
        <f t="shared" si="34"/>
        <v>IN HOUSE (MANUAL)</v>
      </c>
      <c r="II1000" s="761" t="s">
        <v>572</v>
      </c>
      <c r="IK1000" s="761" t="str">
        <f>IFERROR(VLOOKUP($M1000,#REF!,13,0),"IN HOUSE (MANUAL)")</f>
        <v>IN HOUSE (MANUAL)</v>
      </c>
      <c r="IM1000" s="760" t="s">
        <v>572</v>
      </c>
      <c r="IN1000" s="760" t="s">
        <v>572</v>
      </c>
      <c r="IO1000" s="760" t="s">
        <v>572</v>
      </c>
      <c r="IQ1000" s="760" t="s">
        <v>572</v>
      </c>
      <c r="IR1000" s="760" t="s">
        <v>572</v>
      </c>
      <c r="IT1000" s="760" t="s">
        <v>572</v>
      </c>
      <c r="IV1000" s="760" t="s">
        <v>572</v>
      </c>
      <c r="IW1000" s="760" t="s">
        <v>572</v>
      </c>
      <c r="IY1000" s="760" t="s">
        <v>572</v>
      </c>
      <c r="IZ1000" s="760" t="s">
        <v>572</v>
      </c>
      <c r="JB1000" s="760" t="s">
        <v>922</v>
      </c>
      <c r="JC1000" s="760">
        <v>0</v>
      </c>
      <c r="JE1000" s="760" t="s">
        <v>572</v>
      </c>
      <c r="JF1000" s="760" t="s">
        <v>572</v>
      </c>
    </row>
    <row r="1001" spans="1:266" ht="17.25" customHeight="1" x14ac:dyDescent="0.35">
      <c r="A1001" s="618" t="s">
        <v>2083</v>
      </c>
      <c r="B1001" s="730">
        <v>105</v>
      </c>
      <c r="C1001" s="730" t="s">
        <v>2084</v>
      </c>
      <c r="D1001" s="730" t="s">
        <v>2084</v>
      </c>
      <c r="E1001" s="730">
        <v>17</v>
      </c>
      <c r="F1001" s="731" t="s">
        <v>1094</v>
      </c>
      <c r="G1001" s="732">
        <v>2</v>
      </c>
      <c r="H1001" s="733">
        <v>46196</v>
      </c>
      <c r="I1001" s="730">
        <v>37</v>
      </c>
      <c r="J1001" s="730" t="s">
        <v>308</v>
      </c>
      <c r="K1001" s="730">
        <v>38</v>
      </c>
      <c r="L1001" s="730" t="s">
        <v>2085</v>
      </c>
      <c r="M1001" s="735" t="s">
        <v>2083</v>
      </c>
      <c r="N1001" s="735">
        <v>0</v>
      </c>
      <c r="O1001" s="735" t="s">
        <v>390</v>
      </c>
      <c r="P1001" s="735">
        <v>0</v>
      </c>
      <c r="Q1001" s="735" t="s">
        <v>390</v>
      </c>
      <c r="R1001" s="735" t="s">
        <v>170</v>
      </c>
      <c r="S1001" s="735" t="s">
        <v>308</v>
      </c>
      <c r="T1001" s="735" t="s">
        <v>819</v>
      </c>
      <c r="U1001" s="735">
        <v>411</v>
      </c>
      <c r="V1001" s="735" t="s">
        <v>308</v>
      </c>
      <c r="W1001" s="735"/>
      <c r="X1001" s="735"/>
      <c r="Y1001" s="735"/>
      <c r="Z1001" s="763"/>
      <c r="AA1001" s="735" t="s">
        <v>309</v>
      </c>
      <c r="AB1001" s="735" t="s">
        <v>750</v>
      </c>
      <c r="AC1001" s="735" t="s">
        <v>656</v>
      </c>
      <c r="AD1001" s="735">
        <v>5040</v>
      </c>
      <c r="AE1001" s="764">
        <v>3600</v>
      </c>
      <c r="AF1001" s="737" t="s">
        <v>390</v>
      </c>
      <c r="AG1001" s="765"/>
      <c r="AH1001" s="765"/>
      <c r="AI1001" s="765" t="s">
        <v>308</v>
      </c>
      <c r="AJ1001" s="740">
        <v>10</v>
      </c>
      <c r="AK1001" s="766"/>
      <c r="AL1001" s="740"/>
      <c r="AM1001" s="767">
        <v>0</v>
      </c>
      <c r="AN1001" s="767"/>
      <c r="AO1001" s="767"/>
      <c r="AP1001" s="767"/>
      <c r="AQ1001" s="767"/>
      <c r="AR1001" s="767"/>
      <c r="AS1001" s="767"/>
      <c r="AT1001" s="767"/>
      <c r="AU1001" s="767"/>
      <c r="AV1001" s="767"/>
      <c r="AW1001" s="767"/>
      <c r="AX1001" s="767"/>
      <c r="AY1001" s="767"/>
      <c r="AZ1001" s="767"/>
      <c r="BA1001" s="767"/>
      <c r="BB1001" s="767">
        <v>0</v>
      </c>
      <c r="BC1001" s="767">
        <v>0</v>
      </c>
      <c r="BD1001" s="767">
        <v>0</v>
      </c>
      <c r="BE1001" s="767">
        <v>0</v>
      </c>
      <c r="BF1001" s="767">
        <v>0</v>
      </c>
      <c r="BG1001" s="767">
        <v>0</v>
      </c>
      <c r="BH1001" s="767">
        <v>0</v>
      </c>
      <c r="BI1001" s="767">
        <v>0</v>
      </c>
      <c r="BJ1001" s="767"/>
      <c r="BK1001" s="767">
        <v>0</v>
      </c>
      <c r="BL1001" s="767"/>
      <c r="BM1001" s="767"/>
      <c r="BN1001" s="767" t="s">
        <v>308</v>
      </c>
      <c r="BO1001" s="767" t="s">
        <v>308</v>
      </c>
      <c r="BP1001" s="767" t="s">
        <v>308</v>
      </c>
      <c r="BQ1001" s="767" t="s">
        <v>308</v>
      </c>
      <c r="BR1001" s="767"/>
      <c r="BS1001" s="767" t="s">
        <v>397</v>
      </c>
      <c r="BT1001" s="767"/>
      <c r="BU1001" s="767" t="s">
        <v>579</v>
      </c>
      <c r="BV1001" s="767"/>
      <c r="BW1001" s="767"/>
      <c r="BX1001" s="767"/>
      <c r="BY1001" s="767"/>
      <c r="BZ1001" s="767"/>
      <c r="CA1001" s="767"/>
      <c r="CB1001" s="767"/>
      <c r="CC1001" s="767"/>
      <c r="CD1001" s="767"/>
      <c r="CE1001" s="767"/>
      <c r="CF1001" s="767"/>
      <c r="CG1001" s="767"/>
      <c r="CH1001" s="767"/>
      <c r="CI1001" s="767"/>
      <c r="CJ1001" s="767"/>
      <c r="CK1001" s="768"/>
      <c r="CL1001" s="768" t="s">
        <v>397</v>
      </c>
      <c r="CM1001" s="768">
        <v>0</v>
      </c>
      <c r="CN1001" s="768">
        <v>45</v>
      </c>
      <c r="CO1001" s="768" t="s">
        <v>397</v>
      </c>
      <c r="CP1001" s="768">
        <v>45</v>
      </c>
      <c r="CQ1001" s="768">
        <v>90</v>
      </c>
      <c r="CR1001" s="735">
        <v>3600</v>
      </c>
      <c r="CS1001" s="769"/>
      <c r="CT1001" s="745">
        <v>46286</v>
      </c>
      <c r="CU1001" s="746" t="s">
        <v>598</v>
      </c>
      <c r="CV1001" s="763"/>
      <c r="CW1001" s="763"/>
      <c r="CX1001" s="745">
        <v>46223</v>
      </c>
      <c r="CY1001" s="747">
        <v>0</v>
      </c>
      <c r="CZ1001" s="747">
        <v>0</v>
      </c>
      <c r="DA1001" s="748">
        <v>0</v>
      </c>
      <c r="DB1001" s="748">
        <v>0</v>
      </c>
      <c r="DC1001" s="748">
        <v>0</v>
      </c>
      <c r="DD1001" s="748" t="s">
        <v>390</v>
      </c>
      <c r="DE1001" s="748" t="s">
        <v>397</v>
      </c>
      <c r="DF1001" s="748" t="s">
        <v>397</v>
      </c>
      <c r="DG1001" s="748" t="s">
        <v>397</v>
      </c>
      <c r="DH1001" s="770">
        <v>0</v>
      </c>
      <c r="DI1001" s="763" t="s">
        <v>390</v>
      </c>
      <c r="DJ1001" s="763" t="s">
        <v>397</v>
      </c>
      <c r="DK1001" s="763" t="s">
        <v>390</v>
      </c>
      <c r="DL1001" s="763" t="s">
        <v>390</v>
      </c>
      <c r="DM1001" s="763" t="s">
        <v>390</v>
      </c>
      <c r="DN1001" s="763" t="s">
        <v>390</v>
      </c>
      <c r="DO1001" s="771">
        <v>0</v>
      </c>
      <c r="DP1001" s="763">
        <v>46283</v>
      </c>
      <c r="DQ1001" s="737">
        <v>46283</v>
      </c>
      <c r="DR1001" s="763">
        <v>46283</v>
      </c>
      <c r="DS1001" s="770">
        <v>46283</v>
      </c>
      <c r="DT1001" s="752">
        <v>46283</v>
      </c>
      <c r="DU1001" s="753">
        <v>-8</v>
      </c>
      <c r="DV1001" s="753" t="s">
        <v>308</v>
      </c>
      <c r="DW1001" s="754">
        <v>46272</v>
      </c>
      <c r="DX1001" s="755">
        <v>46275</v>
      </c>
      <c r="DY1001" s="754" t="e">
        <v>#VALUE!</v>
      </c>
      <c r="DZ1001" s="754" t="e">
        <v>#VALUE!</v>
      </c>
      <c r="EA1001" s="754" t="e">
        <v>#VALUE!</v>
      </c>
      <c r="EB1001" s="754" t="e">
        <v>#VALUE!</v>
      </c>
      <c r="HA1001" s="756" t="s">
        <v>397</v>
      </c>
      <c r="HB1001" s="756" t="s">
        <v>397</v>
      </c>
      <c r="HC1001" s="756" t="s">
        <v>397</v>
      </c>
      <c r="HD1001" s="756" t="s">
        <v>397</v>
      </c>
      <c r="HE1001" s="756" t="s">
        <v>397</v>
      </c>
      <c r="HF1001" s="756" t="s">
        <v>397</v>
      </c>
      <c r="HG1001" s="756" t="s">
        <v>397</v>
      </c>
      <c r="HH1001" s="756" t="s">
        <v>397</v>
      </c>
      <c r="HI1001" s="756" t="s">
        <v>397</v>
      </c>
      <c r="HJ1001" s="756" t="s">
        <v>397</v>
      </c>
      <c r="HK1001"/>
      <c r="HL1001"/>
      <c r="HM1001"/>
      <c r="HN1001" s="756" t="str">
        <f t="shared" si="33"/>
        <v>AUTO PRINT</v>
      </c>
      <c r="HO1001"/>
      <c r="HP1001" s="757" t="s">
        <v>572</v>
      </c>
      <c r="HQ1001" s="757" t="s">
        <v>572</v>
      </c>
      <c r="HR1001" s="757" t="s">
        <v>572</v>
      </c>
      <c r="HS1001"/>
      <c r="HW1001" s="758"/>
      <c r="HX1001"/>
      <c r="HY1001" s="759" t="s">
        <v>572</v>
      </c>
      <c r="HZ1001" s="759" t="s">
        <v>572</v>
      </c>
      <c r="IA1001" s="759" t="s">
        <v>572</v>
      </c>
      <c r="IC1001" s="760" t="s">
        <v>572</v>
      </c>
      <c r="ID1001" s="760" t="s">
        <v>572</v>
      </c>
      <c r="IE1001" s="760" t="s">
        <v>572</v>
      </c>
      <c r="IF1001" s="761" t="s">
        <v>572</v>
      </c>
      <c r="IG1001" s="619" t="str">
        <f t="shared" si="34"/>
        <v>IN HOUSE (MANUAL)</v>
      </c>
      <c r="II1001" s="761" t="s">
        <v>572</v>
      </c>
      <c r="IK1001" s="761" t="str">
        <f>IFERROR(VLOOKUP($M1001,#REF!,13,0),"IN HOUSE (MANUAL)")</f>
        <v>IN HOUSE (MANUAL)</v>
      </c>
      <c r="IM1001" s="760" t="s">
        <v>572</v>
      </c>
      <c r="IN1001" s="760" t="s">
        <v>572</v>
      </c>
      <c r="IO1001" s="760" t="s">
        <v>572</v>
      </c>
      <c r="IQ1001" s="760" t="s">
        <v>572</v>
      </c>
      <c r="IR1001" s="760" t="s">
        <v>572</v>
      </c>
      <c r="IT1001" s="760" t="s">
        <v>572</v>
      </c>
      <c r="IV1001" s="760" t="s">
        <v>572</v>
      </c>
      <c r="IW1001" s="760" t="s">
        <v>572</v>
      </c>
      <c r="IY1001" s="760" t="s">
        <v>572</v>
      </c>
      <c r="IZ1001" s="760" t="s">
        <v>572</v>
      </c>
      <c r="JB1001" s="760" t="s">
        <v>922</v>
      </c>
      <c r="JC1001" s="760">
        <v>0</v>
      </c>
      <c r="JE1001" s="760" t="s">
        <v>572</v>
      </c>
      <c r="JF1001" s="760" t="s">
        <v>572</v>
      </c>
    </row>
    <row r="1002" spans="1:266" ht="17.25" customHeight="1" x14ac:dyDescent="0.35">
      <c r="A1002" s="618" t="s">
        <v>2086</v>
      </c>
      <c r="B1002" s="730">
        <v>106</v>
      </c>
      <c r="C1002" s="730" t="s">
        <v>2073</v>
      </c>
      <c r="D1002" s="730" t="s">
        <v>2073</v>
      </c>
      <c r="E1002" s="730">
        <v>17</v>
      </c>
      <c r="F1002" s="731" t="s">
        <v>767</v>
      </c>
      <c r="G1002" s="732">
        <v>1</v>
      </c>
      <c r="H1002" s="733">
        <v>46196</v>
      </c>
      <c r="I1002" s="730">
        <v>37</v>
      </c>
      <c r="J1002" s="730" t="s">
        <v>308</v>
      </c>
      <c r="K1002" s="730">
        <v>39</v>
      </c>
      <c r="L1002" s="730" t="s">
        <v>2087</v>
      </c>
      <c r="M1002" s="735" t="s">
        <v>2086</v>
      </c>
      <c r="N1002" s="735">
        <v>0</v>
      </c>
      <c r="O1002" s="735" t="s">
        <v>390</v>
      </c>
      <c r="P1002" s="735">
        <v>0</v>
      </c>
      <c r="Q1002" s="735" t="s">
        <v>390</v>
      </c>
      <c r="R1002" s="735" t="s">
        <v>170</v>
      </c>
      <c r="S1002" s="735" t="s">
        <v>308</v>
      </c>
      <c r="T1002" s="735" t="s">
        <v>819</v>
      </c>
      <c r="U1002" s="735">
        <v>411</v>
      </c>
      <c r="V1002" s="735" t="s">
        <v>308</v>
      </c>
      <c r="W1002" s="735"/>
      <c r="X1002" s="735"/>
      <c r="Y1002" s="735"/>
      <c r="Z1002" s="763"/>
      <c r="AA1002" s="735" t="s">
        <v>309</v>
      </c>
      <c r="AB1002" s="735" t="s">
        <v>750</v>
      </c>
      <c r="AC1002" s="735" t="s">
        <v>778</v>
      </c>
      <c r="AD1002" s="735">
        <v>204</v>
      </c>
      <c r="AE1002" s="764">
        <v>204</v>
      </c>
      <c r="AF1002" s="737" t="s">
        <v>390</v>
      </c>
      <c r="AG1002" s="765"/>
      <c r="AH1002" s="765"/>
      <c r="AI1002" s="765" t="s">
        <v>308</v>
      </c>
      <c r="AJ1002" s="740">
        <v>11</v>
      </c>
      <c r="AK1002" s="766"/>
      <c r="AL1002" s="740"/>
      <c r="AM1002" s="767">
        <v>0</v>
      </c>
      <c r="AN1002" s="767"/>
      <c r="AO1002" s="767"/>
      <c r="AP1002" s="767"/>
      <c r="AQ1002" s="767"/>
      <c r="AR1002" s="767"/>
      <c r="AS1002" s="767"/>
      <c r="AT1002" s="767"/>
      <c r="AU1002" s="767"/>
      <c r="AV1002" s="767"/>
      <c r="AW1002" s="767"/>
      <c r="AX1002" s="767"/>
      <c r="AY1002" s="767"/>
      <c r="AZ1002" s="767"/>
      <c r="BA1002" s="767"/>
      <c r="BB1002" s="767">
        <v>0</v>
      </c>
      <c r="BC1002" s="767">
        <v>0</v>
      </c>
      <c r="BD1002" s="767">
        <v>0</v>
      </c>
      <c r="BE1002" s="767">
        <v>0</v>
      </c>
      <c r="BF1002" s="767">
        <v>0</v>
      </c>
      <c r="BG1002" s="767">
        <v>0</v>
      </c>
      <c r="BH1002" s="767">
        <v>0</v>
      </c>
      <c r="BI1002" s="767">
        <v>0</v>
      </c>
      <c r="BJ1002" s="767"/>
      <c r="BK1002" s="767">
        <v>0</v>
      </c>
      <c r="BL1002" s="767"/>
      <c r="BM1002" s="767"/>
      <c r="BN1002" s="767" t="s">
        <v>308</v>
      </c>
      <c r="BO1002" s="767" t="s">
        <v>308</v>
      </c>
      <c r="BP1002" s="767" t="s">
        <v>308</v>
      </c>
      <c r="BQ1002" s="767" t="s">
        <v>308</v>
      </c>
      <c r="BR1002" s="767"/>
      <c r="BS1002" s="767" t="s">
        <v>397</v>
      </c>
      <c r="BT1002" s="767"/>
      <c r="BU1002" s="767" t="s">
        <v>579</v>
      </c>
      <c r="BV1002" s="767"/>
      <c r="BW1002" s="767"/>
      <c r="BX1002" s="767"/>
      <c r="BY1002" s="767"/>
      <c r="BZ1002" s="767"/>
      <c r="CA1002" s="767"/>
      <c r="CB1002" s="767"/>
      <c r="CC1002" s="767"/>
      <c r="CD1002" s="767"/>
      <c r="CE1002" s="767"/>
      <c r="CF1002" s="767"/>
      <c r="CG1002" s="767"/>
      <c r="CH1002" s="767"/>
      <c r="CI1002" s="767"/>
      <c r="CJ1002" s="767"/>
      <c r="CK1002" s="768"/>
      <c r="CL1002" s="768" t="s">
        <v>397</v>
      </c>
      <c r="CM1002" s="768">
        <v>0</v>
      </c>
      <c r="CN1002" s="768">
        <v>0</v>
      </c>
      <c r="CO1002" s="768" t="s">
        <v>397</v>
      </c>
      <c r="CP1002" s="768">
        <v>0</v>
      </c>
      <c r="CQ1002" s="768">
        <v>66</v>
      </c>
      <c r="CR1002" s="735">
        <v>204</v>
      </c>
      <c r="CS1002" s="769"/>
      <c r="CT1002" s="745" t="s">
        <v>308</v>
      </c>
      <c r="CU1002" s="746" t="s">
        <v>308</v>
      </c>
      <c r="CV1002" s="763"/>
      <c r="CW1002" s="763"/>
      <c r="CX1002" s="745">
        <v>46223</v>
      </c>
      <c r="CY1002" s="747">
        <v>0</v>
      </c>
      <c r="CZ1002" s="747">
        <v>0</v>
      </c>
      <c r="DA1002" s="748">
        <v>0</v>
      </c>
      <c r="DB1002" s="748">
        <v>0</v>
      </c>
      <c r="DC1002" s="748">
        <v>0</v>
      </c>
      <c r="DD1002" s="748" t="s">
        <v>390</v>
      </c>
      <c r="DE1002" s="748" t="s">
        <v>397</v>
      </c>
      <c r="DF1002" s="748" t="s">
        <v>397</v>
      </c>
      <c r="DG1002" s="748" t="s">
        <v>397</v>
      </c>
      <c r="DH1002" s="770">
        <v>0</v>
      </c>
      <c r="DI1002" s="763" t="s">
        <v>390</v>
      </c>
      <c r="DJ1002" s="763" t="s">
        <v>397</v>
      </c>
      <c r="DK1002" s="763" t="s">
        <v>390</v>
      </c>
      <c r="DL1002" s="763" t="s">
        <v>390</v>
      </c>
      <c r="DM1002" s="763">
        <v>46272</v>
      </c>
      <c r="DN1002" s="763">
        <v>46272</v>
      </c>
      <c r="DO1002" s="771">
        <v>0</v>
      </c>
      <c r="DP1002" s="763">
        <v>46290</v>
      </c>
      <c r="DQ1002" s="737">
        <v>46290</v>
      </c>
      <c r="DR1002" s="763">
        <v>46290</v>
      </c>
      <c r="DS1002" s="770">
        <v>46290</v>
      </c>
      <c r="DT1002" s="752">
        <v>46290</v>
      </c>
      <c r="DU1002" s="753">
        <v>-14</v>
      </c>
      <c r="DV1002" s="753" t="s">
        <v>308</v>
      </c>
      <c r="DW1002" s="754">
        <v>46275</v>
      </c>
      <c r="DX1002" s="755">
        <v>46276</v>
      </c>
      <c r="DY1002" s="754" t="e">
        <v>#VALUE!</v>
      </c>
      <c r="DZ1002" s="754" t="e">
        <v>#VALUE!</v>
      </c>
      <c r="EA1002" s="754" t="e">
        <v>#VALUE!</v>
      </c>
      <c r="EB1002" s="754" t="e">
        <v>#VALUE!</v>
      </c>
      <c r="HA1002" s="756" t="s">
        <v>397</v>
      </c>
      <c r="HB1002" s="756" t="s">
        <v>397</v>
      </c>
      <c r="HC1002" s="756" t="s">
        <v>397</v>
      </c>
      <c r="HD1002" s="756" t="s">
        <v>397</v>
      </c>
      <c r="HE1002" s="756" t="s">
        <v>397</v>
      </c>
      <c r="HF1002" s="756" t="s">
        <v>397</v>
      </c>
      <c r="HG1002" s="756" t="s">
        <v>397</v>
      </c>
      <c r="HH1002" s="756" t="s">
        <v>397</v>
      </c>
      <c r="HI1002" s="756" t="s">
        <v>397</v>
      </c>
      <c r="HJ1002" s="756" t="s">
        <v>397</v>
      </c>
      <c r="HK1002"/>
      <c r="HL1002"/>
      <c r="HM1002"/>
      <c r="HN1002" s="756" t="str">
        <f t="shared" si="33"/>
        <v>AUTO PRINT</v>
      </c>
      <c r="HO1002"/>
      <c r="HP1002" s="757" t="s">
        <v>572</v>
      </c>
      <c r="HQ1002" s="757" t="s">
        <v>572</v>
      </c>
      <c r="HR1002" s="757" t="s">
        <v>572</v>
      </c>
      <c r="HS1002"/>
      <c r="HW1002" s="758"/>
      <c r="HX1002"/>
      <c r="HY1002" s="759" t="s">
        <v>572</v>
      </c>
      <c r="HZ1002" s="759" t="s">
        <v>572</v>
      </c>
      <c r="IA1002" s="759" t="s">
        <v>572</v>
      </c>
      <c r="IC1002" s="760" t="s">
        <v>572</v>
      </c>
      <c r="ID1002" s="760" t="s">
        <v>572</v>
      </c>
      <c r="IE1002" s="760" t="s">
        <v>572</v>
      </c>
      <c r="IF1002" s="761" t="s">
        <v>572</v>
      </c>
      <c r="IG1002" s="619" t="str">
        <f t="shared" si="34"/>
        <v>IN HOUSE (MANUAL)</v>
      </c>
      <c r="II1002" s="761" t="s">
        <v>572</v>
      </c>
      <c r="IK1002" s="761" t="str">
        <f>IFERROR(VLOOKUP($M1002,#REF!,13,0),"IN HOUSE (MANUAL)")</f>
        <v>IN HOUSE (MANUAL)</v>
      </c>
      <c r="IM1002" s="760" t="s">
        <v>572</v>
      </c>
      <c r="IN1002" s="760" t="s">
        <v>572</v>
      </c>
      <c r="IO1002" s="760" t="s">
        <v>572</v>
      </c>
      <c r="IQ1002" s="760" t="s">
        <v>572</v>
      </c>
      <c r="IR1002" s="760" t="s">
        <v>572</v>
      </c>
      <c r="IT1002" s="760" t="s">
        <v>572</v>
      </c>
      <c r="IV1002" s="760" t="s">
        <v>572</v>
      </c>
      <c r="IW1002" s="760" t="s">
        <v>572</v>
      </c>
      <c r="IY1002" s="760" t="s">
        <v>572</v>
      </c>
      <c r="IZ1002" s="760" t="s">
        <v>572</v>
      </c>
      <c r="JB1002" s="760" t="s">
        <v>922</v>
      </c>
      <c r="JC1002" s="760">
        <v>0</v>
      </c>
      <c r="JE1002" s="760" t="s">
        <v>572</v>
      </c>
      <c r="JF1002" s="760" t="s">
        <v>572</v>
      </c>
    </row>
    <row r="1003" spans="1:266" ht="17.25" customHeight="1" x14ac:dyDescent="0.35">
      <c r="A1003" s="618" t="s">
        <v>2088</v>
      </c>
      <c r="B1003" s="730">
        <v>107</v>
      </c>
      <c r="C1003" s="730" t="s">
        <v>2073</v>
      </c>
      <c r="D1003" s="730" t="s">
        <v>2073</v>
      </c>
      <c r="E1003" s="730">
        <v>17</v>
      </c>
      <c r="F1003" s="731" t="s">
        <v>574</v>
      </c>
      <c r="G1003" s="732">
        <v>1</v>
      </c>
      <c r="H1003" s="733">
        <v>46196</v>
      </c>
      <c r="I1003" s="730">
        <v>37</v>
      </c>
      <c r="J1003" s="730" t="s">
        <v>308</v>
      </c>
      <c r="K1003" s="730">
        <v>39</v>
      </c>
      <c r="L1003" s="730" t="s">
        <v>2089</v>
      </c>
      <c r="M1003" s="735" t="s">
        <v>2088</v>
      </c>
      <c r="N1003" s="735">
        <v>0</v>
      </c>
      <c r="O1003" s="735" t="s">
        <v>390</v>
      </c>
      <c r="P1003" s="735">
        <v>0</v>
      </c>
      <c r="Q1003" s="735" t="s">
        <v>390</v>
      </c>
      <c r="R1003" s="735" t="s">
        <v>170</v>
      </c>
      <c r="S1003" s="735" t="s">
        <v>308</v>
      </c>
      <c r="T1003" s="735" t="s">
        <v>1120</v>
      </c>
      <c r="U1003" s="735">
        <v>411</v>
      </c>
      <c r="V1003" s="735" t="s">
        <v>308</v>
      </c>
      <c r="W1003" s="735"/>
      <c r="X1003" s="735"/>
      <c r="Y1003" s="735"/>
      <c r="Z1003" s="763"/>
      <c r="AA1003" s="735" t="s">
        <v>309</v>
      </c>
      <c r="AB1003" s="735" t="s">
        <v>750</v>
      </c>
      <c r="AC1003" s="735" t="s">
        <v>2090</v>
      </c>
      <c r="AD1003" s="735">
        <v>504</v>
      </c>
      <c r="AE1003" s="764">
        <v>504</v>
      </c>
      <c r="AF1003" s="737" t="s">
        <v>390</v>
      </c>
      <c r="AG1003" s="765"/>
      <c r="AH1003" s="765"/>
      <c r="AI1003" s="765" t="s">
        <v>308</v>
      </c>
      <c r="AJ1003" s="740">
        <v>12</v>
      </c>
      <c r="AK1003" s="766"/>
      <c r="AL1003" s="740"/>
      <c r="AM1003" s="767">
        <v>0</v>
      </c>
      <c r="AN1003" s="767"/>
      <c r="AO1003" s="767"/>
      <c r="AP1003" s="767"/>
      <c r="AQ1003" s="767"/>
      <c r="AR1003" s="767"/>
      <c r="AS1003" s="767"/>
      <c r="AT1003" s="767"/>
      <c r="AU1003" s="767"/>
      <c r="AV1003" s="767"/>
      <c r="AW1003" s="767"/>
      <c r="AX1003" s="767"/>
      <c r="AY1003" s="767"/>
      <c r="AZ1003" s="767"/>
      <c r="BA1003" s="767"/>
      <c r="BB1003" s="767">
        <v>0</v>
      </c>
      <c r="BC1003" s="767">
        <v>336</v>
      </c>
      <c r="BD1003" s="767">
        <v>0</v>
      </c>
      <c r="BE1003" s="767">
        <v>0</v>
      </c>
      <c r="BF1003" s="767">
        <v>0</v>
      </c>
      <c r="BG1003" s="767">
        <v>0</v>
      </c>
      <c r="BH1003" s="767">
        <v>0</v>
      </c>
      <c r="BI1003" s="767">
        <v>258</v>
      </c>
      <c r="BJ1003" s="767"/>
      <c r="BK1003" s="767">
        <v>0</v>
      </c>
      <c r="BL1003" s="767"/>
      <c r="BM1003" s="767"/>
      <c r="BN1003" s="767" t="s">
        <v>308</v>
      </c>
      <c r="BO1003" s="767" t="s">
        <v>308</v>
      </c>
      <c r="BP1003" s="767" t="s">
        <v>308</v>
      </c>
      <c r="BQ1003" s="767" t="s">
        <v>308</v>
      </c>
      <c r="BR1003" s="767"/>
      <c r="BS1003" s="767" t="s">
        <v>397</v>
      </c>
      <c r="BT1003" s="767"/>
      <c r="BU1003" s="767" t="s">
        <v>579</v>
      </c>
      <c r="BV1003" s="767"/>
      <c r="BW1003" s="767"/>
      <c r="BX1003" s="767"/>
      <c r="BY1003" s="767"/>
      <c r="BZ1003" s="767"/>
      <c r="CA1003" s="767"/>
      <c r="CB1003" s="767"/>
      <c r="CC1003" s="767"/>
      <c r="CD1003" s="767"/>
      <c r="CE1003" s="767"/>
      <c r="CF1003" s="767"/>
      <c r="CG1003" s="767"/>
      <c r="CH1003" s="767"/>
      <c r="CI1003" s="767"/>
      <c r="CJ1003" s="767"/>
      <c r="CK1003" s="768"/>
      <c r="CL1003" s="768" t="s">
        <v>397</v>
      </c>
      <c r="CM1003" s="768">
        <v>0</v>
      </c>
      <c r="CN1003" s="768">
        <v>0</v>
      </c>
      <c r="CO1003" s="768" t="s">
        <v>397</v>
      </c>
      <c r="CP1003" s="768">
        <v>258</v>
      </c>
      <c r="CQ1003" s="768">
        <v>258</v>
      </c>
      <c r="CR1003" s="735">
        <v>504</v>
      </c>
      <c r="CS1003" s="769"/>
      <c r="CT1003" s="745" t="s">
        <v>308</v>
      </c>
      <c r="CU1003" s="746" t="s">
        <v>308</v>
      </c>
      <c r="CV1003" s="763"/>
      <c r="CW1003" s="763"/>
      <c r="CX1003" s="745">
        <v>46223</v>
      </c>
      <c r="CY1003" s="747">
        <v>0</v>
      </c>
      <c r="CZ1003" s="747">
        <v>0</v>
      </c>
      <c r="DA1003" s="748">
        <v>0</v>
      </c>
      <c r="DB1003" s="748">
        <v>0</v>
      </c>
      <c r="DC1003" s="748">
        <v>0</v>
      </c>
      <c r="DD1003" s="748" t="s">
        <v>390</v>
      </c>
      <c r="DE1003" s="748" t="s">
        <v>397</v>
      </c>
      <c r="DF1003" s="748" t="s">
        <v>397</v>
      </c>
      <c r="DG1003" s="748" t="s">
        <v>397</v>
      </c>
      <c r="DH1003" s="770">
        <v>0</v>
      </c>
      <c r="DI1003" s="763" t="s">
        <v>390</v>
      </c>
      <c r="DJ1003" s="763" t="s">
        <v>397</v>
      </c>
      <c r="DK1003" s="763" t="s">
        <v>390</v>
      </c>
      <c r="DL1003" s="763" t="s">
        <v>390</v>
      </c>
      <c r="DM1003" s="763">
        <v>46272</v>
      </c>
      <c r="DN1003" s="763">
        <v>46272</v>
      </c>
      <c r="DO1003" s="771">
        <v>0</v>
      </c>
      <c r="DP1003" s="763">
        <v>46290</v>
      </c>
      <c r="DQ1003" s="737">
        <v>46290</v>
      </c>
      <c r="DR1003" s="763">
        <v>46290</v>
      </c>
      <c r="DS1003" s="770">
        <v>46290</v>
      </c>
      <c r="DT1003" s="752">
        <v>46290</v>
      </c>
      <c r="DU1003" s="753">
        <v>-14</v>
      </c>
      <c r="DV1003" s="753" t="s">
        <v>308</v>
      </c>
      <c r="DW1003" s="754">
        <v>46276</v>
      </c>
      <c r="DX1003" s="755">
        <v>46276</v>
      </c>
      <c r="DY1003" s="754" t="e">
        <v>#VALUE!</v>
      </c>
      <c r="DZ1003" s="754" t="e">
        <v>#VALUE!</v>
      </c>
      <c r="EA1003" s="754" t="e">
        <v>#VALUE!</v>
      </c>
      <c r="EB1003" s="754" t="e">
        <v>#VALUE!</v>
      </c>
      <c r="HA1003" s="756" t="s">
        <v>397</v>
      </c>
      <c r="HB1003" s="756" t="s">
        <v>397</v>
      </c>
      <c r="HC1003" s="756" t="s">
        <v>397</v>
      </c>
      <c r="HD1003" s="756" t="s">
        <v>397</v>
      </c>
      <c r="HE1003" s="756" t="s">
        <v>397</v>
      </c>
      <c r="HF1003" s="756" t="s">
        <v>397</v>
      </c>
      <c r="HG1003" s="756" t="s">
        <v>397</v>
      </c>
      <c r="HH1003" s="756" t="s">
        <v>397</v>
      </c>
      <c r="HI1003" s="756" t="s">
        <v>397</v>
      </c>
      <c r="HJ1003" s="756" t="s">
        <v>397</v>
      </c>
      <c r="HK1003"/>
      <c r="HL1003"/>
      <c r="HM1003"/>
      <c r="HN1003" s="756" t="str">
        <f t="shared" si="33"/>
        <v>AUTO PRINT</v>
      </c>
      <c r="HO1003"/>
      <c r="HP1003" s="757" t="s">
        <v>572</v>
      </c>
      <c r="HQ1003" s="757" t="s">
        <v>572</v>
      </c>
      <c r="HR1003" s="757" t="s">
        <v>572</v>
      </c>
      <c r="HS1003"/>
      <c r="HW1003" s="758"/>
      <c r="HX1003"/>
      <c r="HY1003" s="759" t="s">
        <v>572</v>
      </c>
      <c r="HZ1003" s="759" t="s">
        <v>572</v>
      </c>
      <c r="IA1003" s="759" t="s">
        <v>572</v>
      </c>
      <c r="IC1003" s="760" t="s">
        <v>572</v>
      </c>
      <c r="ID1003" s="760" t="s">
        <v>572</v>
      </c>
      <c r="IE1003" s="760" t="s">
        <v>572</v>
      </c>
      <c r="IF1003" s="761" t="s">
        <v>572</v>
      </c>
      <c r="IG1003" s="619" t="str">
        <f t="shared" si="34"/>
        <v>IN HOUSE (MANUAL)</v>
      </c>
      <c r="II1003" s="761" t="s">
        <v>572</v>
      </c>
      <c r="IK1003" s="761" t="str">
        <f>IFERROR(VLOOKUP($M1003,#REF!,13,0),"IN HOUSE (MANUAL)")</f>
        <v>IN HOUSE (MANUAL)</v>
      </c>
      <c r="IM1003" s="760" t="s">
        <v>572</v>
      </c>
      <c r="IN1003" s="760" t="s">
        <v>572</v>
      </c>
      <c r="IO1003" s="760" t="s">
        <v>572</v>
      </c>
      <c r="IQ1003" s="760" t="s">
        <v>572</v>
      </c>
      <c r="IR1003" s="760" t="s">
        <v>572</v>
      </c>
      <c r="IT1003" s="760" t="s">
        <v>572</v>
      </c>
      <c r="IV1003" s="760" t="s">
        <v>572</v>
      </c>
      <c r="IW1003" s="760" t="s">
        <v>572</v>
      </c>
      <c r="IY1003" s="760" t="s">
        <v>572</v>
      </c>
      <c r="IZ1003" s="760" t="s">
        <v>572</v>
      </c>
      <c r="JB1003" s="760" t="s">
        <v>922</v>
      </c>
      <c r="JC1003" s="760">
        <v>0</v>
      </c>
      <c r="JE1003" s="760" t="s">
        <v>572</v>
      </c>
      <c r="JF1003" s="760" t="s">
        <v>572</v>
      </c>
    </row>
    <row r="1004" spans="1:266" ht="17.25" customHeight="1" x14ac:dyDescent="0.35">
      <c r="A1004" s="618" t="s">
        <v>2091</v>
      </c>
      <c r="B1004" s="730">
        <v>108</v>
      </c>
      <c r="C1004" s="730" t="s">
        <v>2073</v>
      </c>
      <c r="D1004" s="730" t="s">
        <v>2073</v>
      </c>
      <c r="E1004" s="730">
        <v>17</v>
      </c>
      <c r="F1004" s="731" t="s">
        <v>767</v>
      </c>
      <c r="G1004" s="732">
        <v>1</v>
      </c>
      <c r="H1004" s="733">
        <v>46196</v>
      </c>
      <c r="I1004" s="730">
        <v>37</v>
      </c>
      <c r="J1004" s="730" t="s">
        <v>308</v>
      </c>
      <c r="K1004" s="730">
        <v>39</v>
      </c>
      <c r="L1004" s="730" t="s">
        <v>2092</v>
      </c>
      <c r="M1004" s="735" t="s">
        <v>2091</v>
      </c>
      <c r="N1004" s="735">
        <v>0</v>
      </c>
      <c r="O1004" s="735" t="s">
        <v>390</v>
      </c>
      <c r="P1004" s="735">
        <v>0</v>
      </c>
      <c r="Q1004" s="735" t="s">
        <v>390</v>
      </c>
      <c r="R1004" s="735" t="s">
        <v>170</v>
      </c>
      <c r="S1004" s="735" t="s">
        <v>308</v>
      </c>
      <c r="T1004" s="735" t="s">
        <v>1120</v>
      </c>
      <c r="U1004" s="735">
        <v>411</v>
      </c>
      <c r="V1004" s="735" t="s">
        <v>308</v>
      </c>
      <c r="W1004" s="735"/>
      <c r="X1004" s="735"/>
      <c r="Y1004" s="735"/>
      <c r="Z1004" s="763"/>
      <c r="AA1004" s="735" t="s">
        <v>309</v>
      </c>
      <c r="AB1004" s="735" t="s">
        <v>750</v>
      </c>
      <c r="AC1004" s="735" t="s">
        <v>778</v>
      </c>
      <c r="AD1004" s="735">
        <v>252</v>
      </c>
      <c r="AE1004" s="764">
        <v>252</v>
      </c>
      <c r="AF1004" s="737" t="s">
        <v>390</v>
      </c>
      <c r="AG1004" s="765"/>
      <c r="AH1004" s="765"/>
      <c r="AI1004" s="765" t="s">
        <v>308</v>
      </c>
      <c r="AJ1004" s="740">
        <v>13</v>
      </c>
      <c r="AK1004" s="766"/>
      <c r="AL1004" s="740"/>
      <c r="AM1004" s="767">
        <v>0</v>
      </c>
      <c r="AN1004" s="767"/>
      <c r="AO1004" s="767"/>
      <c r="AP1004" s="767"/>
      <c r="AQ1004" s="767"/>
      <c r="AR1004" s="767"/>
      <c r="AS1004" s="767"/>
      <c r="AT1004" s="767"/>
      <c r="AU1004" s="767"/>
      <c r="AV1004" s="767"/>
      <c r="AW1004" s="767"/>
      <c r="AX1004" s="767"/>
      <c r="AY1004" s="767"/>
      <c r="AZ1004" s="767"/>
      <c r="BA1004" s="767"/>
      <c r="BB1004" s="767">
        <v>0</v>
      </c>
      <c r="BC1004" s="767">
        <v>24</v>
      </c>
      <c r="BD1004" s="767">
        <v>0</v>
      </c>
      <c r="BE1004" s="767">
        <v>0</v>
      </c>
      <c r="BF1004" s="767">
        <v>0</v>
      </c>
      <c r="BG1004" s="767">
        <v>0</v>
      </c>
      <c r="BH1004" s="767">
        <v>0</v>
      </c>
      <c r="BI1004" s="767">
        <v>24</v>
      </c>
      <c r="BJ1004" s="767"/>
      <c r="BK1004" s="767">
        <v>0</v>
      </c>
      <c r="BL1004" s="767"/>
      <c r="BM1004" s="767"/>
      <c r="BN1004" s="767" t="s">
        <v>308</v>
      </c>
      <c r="BO1004" s="767" t="s">
        <v>308</v>
      </c>
      <c r="BP1004" s="767" t="s">
        <v>308</v>
      </c>
      <c r="BQ1004" s="767" t="s">
        <v>308</v>
      </c>
      <c r="BR1004" s="767"/>
      <c r="BS1004" s="767" t="s">
        <v>397</v>
      </c>
      <c r="BT1004" s="767"/>
      <c r="BU1004" s="767" t="s">
        <v>579</v>
      </c>
      <c r="BV1004" s="767"/>
      <c r="BW1004" s="767"/>
      <c r="BX1004" s="767"/>
      <c r="BY1004" s="767"/>
      <c r="BZ1004" s="767"/>
      <c r="CA1004" s="767"/>
      <c r="CB1004" s="767"/>
      <c r="CC1004" s="767"/>
      <c r="CD1004" s="767"/>
      <c r="CE1004" s="767"/>
      <c r="CF1004" s="767"/>
      <c r="CG1004" s="767"/>
      <c r="CH1004" s="767"/>
      <c r="CI1004" s="767"/>
      <c r="CJ1004" s="767"/>
      <c r="CK1004" s="768"/>
      <c r="CL1004" s="768" t="s">
        <v>397</v>
      </c>
      <c r="CM1004" s="768">
        <v>0</v>
      </c>
      <c r="CN1004" s="768">
        <v>0</v>
      </c>
      <c r="CO1004" s="768" t="s">
        <v>397</v>
      </c>
      <c r="CP1004" s="768">
        <v>24</v>
      </c>
      <c r="CQ1004" s="768">
        <v>252</v>
      </c>
      <c r="CR1004" s="735">
        <v>252</v>
      </c>
      <c r="CS1004" s="769"/>
      <c r="CT1004" s="745" t="s">
        <v>308</v>
      </c>
      <c r="CU1004" s="746" t="s">
        <v>308</v>
      </c>
      <c r="CV1004" s="763"/>
      <c r="CW1004" s="763"/>
      <c r="CX1004" s="745">
        <v>46223</v>
      </c>
      <c r="CY1004" s="747">
        <v>0</v>
      </c>
      <c r="CZ1004" s="747">
        <v>0</v>
      </c>
      <c r="DA1004" s="748">
        <v>0</v>
      </c>
      <c r="DB1004" s="748">
        <v>0</v>
      </c>
      <c r="DC1004" s="748">
        <v>0</v>
      </c>
      <c r="DD1004" s="748" t="s">
        <v>390</v>
      </c>
      <c r="DE1004" s="748" t="s">
        <v>397</v>
      </c>
      <c r="DF1004" s="748" t="s">
        <v>397</v>
      </c>
      <c r="DG1004" s="748" t="s">
        <v>397</v>
      </c>
      <c r="DH1004" s="770">
        <v>0</v>
      </c>
      <c r="DI1004" s="763" t="s">
        <v>390</v>
      </c>
      <c r="DJ1004" s="763" t="s">
        <v>397</v>
      </c>
      <c r="DK1004" s="763" t="s">
        <v>390</v>
      </c>
      <c r="DL1004" s="763" t="s">
        <v>390</v>
      </c>
      <c r="DM1004" s="763">
        <v>46273</v>
      </c>
      <c r="DN1004" s="763">
        <v>46273</v>
      </c>
      <c r="DO1004" s="771">
        <v>0</v>
      </c>
      <c r="DP1004" s="763">
        <v>46290</v>
      </c>
      <c r="DQ1004" s="737">
        <v>46290</v>
      </c>
      <c r="DR1004" s="763">
        <v>46290</v>
      </c>
      <c r="DS1004" s="770">
        <v>46290</v>
      </c>
      <c r="DT1004" s="752">
        <v>46290</v>
      </c>
      <c r="DU1004" s="753">
        <v>-14</v>
      </c>
      <c r="DV1004" s="753" t="s">
        <v>308</v>
      </c>
      <c r="DW1004" s="754">
        <v>46276</v>
      </c>
      <c r="DX1004" s="755">
        <v>46276</v>
      </c>
      <c r="DY1004" s="754" t="e">
        <v>#VALUE!</v>
      </c>
      <c r="DZ1004" s="754" t="e">
        <v>#VALUE!</v>
      </c>
      <c r="EA1004" s="754" t="e">
        <v>#VALUE!</v>
      </c>
      <c r="EB1004" s="754" t="e">
        <v>#VALUE!</v>
      </c>
      <c r="HA1004" s="756" t="s">
        <v>397</v>
      </c>
      <c r="HB1004" s="756" t="s">
        <v>397</v>
      </c>
      <c r="HC1004" s="756" t="s">
        <v>397</v>
      </c>
      <c r="HD1004" s="756" t="s">
        <v>397</v>
      </c>
      <c r="HE1004" s="756" t="s">
        <v>397</v>
      </c>
      <c r="HF1004" s="756" t="s">
        <v>397</v>
      </c>
      <c r="HG1004" s="756" t="s">
        <v>397</v>
      </c>
      <c r="HH1004" s="756" t="s">
        <v>397</v>
      </c>
      <c r="HI1004" s="756" t="s">
        <v>397</v>
      </c>
      <c r="HJ1004" s="756" t="s">
        <v>397</v>
      </c>
      <c r="HK1004"/>
      <c r="HL1004"/>
      <c r="HM1004"/>
      <c r="HN1004" s="756" t="str">
        <f t="shared" si="33"/>
        <v>AUTO PRINT</v>
      </c>
      <c r="HO1004"/>
      <c r="HP1004" s="757" t="s">
        <v>572</v>
      </c>
      <c r="HQ1004" s="757" t="s">
        <v>572</v>
      </c>
      <c r="HR1004" s="757" t="s">
        <v>572</v>
      </c>
      <c r="HS1004"/>
      <c r="HW1004" s="758"/>
      <c r="HX1004"/>
      <c r="HY1004" s="759" t="s">
        <v>572</v>
      </c>
      <c r="HZ1004" s="759" t="s">
        <v>572</v>
      </c>
      <c r="IA1004" s="759" t="s">
        <v>572</v>
      </c>
      <c r="IC1004" s="760" t="s">
        <v>572</v>
      </c>
      <c r="ID1004" s="760" t="s">
        <v>572</v>
      </c>
      <c r="IE1004" s="760" t="s">
        <v>572</v>
      </c>
      <c r="IF1004" s="761" t="s">
        <v>572</v>
      </c>
      <c r="IG1004" s="619" t="str">
        <f t="shared" si="34"/>
        <v>IN HOUSE (MANUAL)</v>
      </c>
      <c r="II1004" s="761" t="s">
        <v>572</v>
      </c>
      <c r="IK1004" s="761" t="str">
        <f>IFERROR(VLOOKUP($M1004,#REF!,13,0),"IN HOUSE (MANUAL)")</f>
        <v>IN HOUSE (MANUAL)</v>
      </c>
      <c r="IM1004" s="760" t="s">
        <v>572</v>
      </c>
      <c r="IN1004" s="760" t="s">
        <v>572</v>
      </c>
      <c r="IO1004" s="760" t="s">
        <v>572</v>
      </c>
      <c r="IQ1004" s="760" t="s">
        <v>572</v>
      </c>
      <c r="IR1004" s="760" t="s">
        <v>572</v>
      </c>
      <c r="IT1004" s="760" t="s">
        <v>572</v>
      </c>
      <c r="IV1004" s="760" t="s">
        <v>572</v>
      </c>
      <c r="IW1004" s="760" t="s">
        <v>572</v>
      </c>
      <c r="IY1004" s="760" t="s">
        <v>572</v>
      </c>
      <c r="IZ1004" s="760" t="s">
        <v>572</v>
      </c>
      <c r="JB1004" s="760" t="s">
        <v>922</v>
      </c>
      <c r="JC1004" s="760">
        <v>0</v>
      </c>
      <c r="JE1004" s="760" t="s">
        <v>572</v>
      </c>
      <c r="JF1004" s="760" t="s">
        <v>572</v>
      </c>
    </row>
    <row r="1005" spans="1:266" ht="17.25" customHeight="1" x14ac:dyDescent="0.35">
      <c r="A1005" s="618" t="s">
        <v>2093</v>
      </c>
      <c r="B1005" s="730">
        <v>109</v>
      </c>
      <c r="C1005" s="730" t="s">
        <v>2073</v>
      </c>
      <c r="D1005" s="730" t="s">
        <v>2073</v>
      </c>
      <c r="E1005" s="730">
        <v>17</v>
      </c>
      <c r="F1005" s="731" t="s">
        <v>574</v>
      </c>
      <c r="G1005" s="732">
        <v>1</v>
      </c>
      <c r="H1005" s="826">
        <v>46232</v>
      </c>
      <c r="I1005" s="730">
        <v>38</v>
      </c>
      <c r="J1005" s="730" t="s">
        <v>308</v>
      </c>
      <c r="K1005" s="730">
        <v>40</v>
      </c>
      <c r="L1005" s="730" t="s">
        <v>2094</v>
      </c>
      <c r="M1005" s="868" t="s">
        <v>2093</v>
      </c>
      <c r="N1005" s="868">
        <v>0</v>
      </c>
      <c r="O1005" s="868" t="s">
        <v>390</v>
      </c>
      <c r="P1005" s="868">
        <v>0</v>
      </c>
      <c r="Q1005" s="868" t="s">
        <v>390</v>
      </c>
      <c r="R1005" s="868" t="s">
        <v>170</v>
      </c>
      <c r="S1005" s="868" t="s">
        <v>308</v>
      </c>
      <c r="T1005" s="868" t="s">
        <v>754</v>
      </c>
      <c r="U1005" s="868">
        <v>411</v>
      </c>
      <c r="V1005" s="868" t="s">
        <v>308</v>
      </c>
      <c r="W1005" s="868"/>
      <c r="X1005" s="868"/>
      <c r="Y1005" s="868"/>
      <c r="Z1005" s="885"/>
      <c r="AA1005" s="868" t="s">
        <v>309</v>
      </c>
      <c r="AB1005" s="868" t="s">
        <v>750</v>
      </c>
      <c r="AC1005" s="868" t="s">
        <v>597</v>
      </c>
      <c r="AD1005" s="868">
        <v>360</v>
      </c>
      <c r="AE1005" s="864">
        <v>360</v>
      </c>
      <c r="AF1005" s="776" t="s">
        <v>390</v>
      </c>
      <c r="AG1005" s="777"/>
      <c r="AH1005" s="777"/>
      <c r="AI1005" s="777" t="s">
        <v>308</v>
      </c>
      <c r="AJ1005" s="778">
        <v>14</v>
      </c>
      <c r="AK1005" s="779"/>
      <c r="AL1005" s="778"/>
      <c r="AM1005" s="780">
        <v>0</v>
      </c>
      <c r="AN1005" s="780"/>
      <c r="AO1005" s="780"/>
      <c r="AP1005" s="780"/>
      <c r="AQ1005" s="780"/>
      <c r="AR1005" s="780"/>
      <c r="AS1005" s="780"/>
      <c r="AT1005" s="780"/>
      <c r="AU1005" s="780"/>
      <c r="AV1005" s="780"/>
      <c r="AW1005" s="780"/>
      <c r="AX1005" s="780"/>
      <c r="AY1005" s="780"/>
      <c r="AZ1005" s="780"/>
      <c r="BA1005" s="780"/>
      <c r="BB1005" s="780">
        <v>0</v>
      </c>
      <c r="BC1005" s="780">
        <v>0</v>
      </c>
      <c r="BD1005" s="780">
        <v>0</v>
      </c>
      <c r="BE1005" s="780">
        <v>0</v>
      </c>
      <c r="BF1005" s="780">
        <v>0</v>
      </c>
      <c r="BG1005" s="780">
        <v>0</v>
      </c>
      <c r="BH1005" s="780">
        <v>0</v>
      </c>
      <c r="BI1005" s="780">
        <v>0</v>
      </c>
      <c r="BJ1005" s="780"/>
      <c r="BK1005" s="780">
        <v>0</v>
      </c>
      <c r="BL1005" s="780"/>
      <c r="BM1005" s="780"/>
      <c r="BN1005" s="780" t="s">
        <v>308</v>
      </c>
      <c r="BO1005" s="780" t="s">
        <v>308</v>
      </c>
      <c r="BP1005" s="780" t="s">
        <v>308</v>
      </c>
      <c r="BQ1005" s="780" t="s">
        <v>308</v>
      </c>
      <c r="BR1005" s="780"/>
      <c r="BS1005" s="780" t="s">
        <v>397</v>
      </c>
      <c r="BT1005" s="780"/>
      <c r="BU1005" s="780" t="s">
        <v>579</v>
      </c>
      <c r="BV1005" s="780"/>
      <c r="BW1005" s="780"/>
      <c r="BX1005" s="780"/>
      <c r="BY1005" s="780"/>
      <c r="BZ1005" s="780"/>
      <c r="CA1005" s="780"/>
      <c r="CB1005" s="780"/>
      <c r="CC1005" s="780"/>
      <c r="CD1005" s="780"/>
      <c r="CE1005" s="780"/>
      <c r="CF1005" s="780"/>
      <c r="CG1005" s="780"/>
      <c r="CH1005" s="780"/>
      <c r="CI1005" s="780"/>
      <c r="CJ1005" s="780"/>
      <c r="CK1005" s="773"/>
      <c r="CL1005" s="773" t="s">
        <v>397</v>
      </c>
      <c r="CM1005" s="773">
        <v>0</v>
      </c>
      <c r="CN1005" s="773">
        <v>32</v>
      </c>
      <c r="CO1005" s="773" t="s">
        <v>397</v>
      </c>
      <c r="CP1005" s="773">
        <v>32</v>
      </c>
      <c r="CQ1005" s="867">
        <v>360</v>
      </c>
      <c r="CR1005" s="772">
        <v>360</v>
      </c>
      <c r="CS1005" s="869"/>
      <c r="CT1005" s="782" t="s">
        <v>308</v>
      </c>
      <c r="CU1005" s="783" t="s">
        <v>308</v>
      </c>
      <c r="CV1005" s="776"/>
      <c r="CW1005" s="776"/>
      <c r="CX1005" s="782">
        <v>46258</v>
      </c>
      <c r="CY1005" s="870">
        <v>0</v>
      </c>
      <c r="CZ1005" s="870">
        <v>0</v>
      </c>
      <c r="DA1005" s="871">
        <v>0</v>
      </c>
      <c r="DB1005" s="871">
        <v>0</v>
      </c>
      <c r="DC1005" s="871">
        <v>0</v>
      </c>
      <c r="DD1005" s="871" t="s">
        <v>390</v>
      </c>
      <c r="DE1005" s="871" t="s">
        <v>397</v>
      </c>
      <c r="DF1005" s="871" t="s">
        <v>397</v>
      </c>
      <c r="DG1005" s="871" t="s">
        <v>397</v>
      </c>
      <c r="DH1005" s="872">
        <v>0</v>
      </c>
      <c r="DI1005" s="776" t="s">
        <v>390</v>
      </c>
      <c r="DJ1005" s="776" t="s">
        <v>397</v>
      </c>
      <c r="DK1005" s="776" t="s">
        <v>390</v>
      </c>
      <c r="DL1005" s="776" t="s">
        <v>390</v>
      </c>
      <c r="DM1005" s="776">
        <v>46273</v>
      </c>
      <c r="DN1005" s="776">
        <v>46273</v>
      </c>
      <c r="DO1005" s="873">
        <v>0</v>
      </c>
      <c r="DP1005" s="774">
        <v>46297</v>
      </c>
      <c r="DQ1005" s="774">
        <v>46297</v>
      </c>
      <c r="DR1005" s="774">
        <v>46297</v>
      </c>
      <c r="DS1005" s="872">
        <v>46297</v>
      </c>
      <c r="DT1005" s="752">
        <v>46297</v>
      </c>
      <c r="DU1005" s="753">
        <v>-18</v>
      </c>
      <c r="DV1005" s="753" t="s">
        <v>308</v>
      </c>
      <c r="DW1005" s="754">
        <v>46276</v>
      </c>
      <c r="DX1005" s="755">
        <v>46279</v>
      </c>
      <c r="DY1005" s="754" t="e">
        <v>#VALUE!</v>
      </c>
      <c r="DZ1005" s="754" t="e">
        <v>#VALUE!</v>
      </c>
      <c r="EA1005" s="754"/>
      <c r="EB1005" s="754"/>
      <c r="HA1005" s="756" t="s">
        <v>397</v>
      </c>
      <c r="HB1005" s="756" t="s">
        <v>397</v>
      </c>
      <c r="HC1005" s="756" t="s">
        <v>397</v>
      </c>
      <c r="HD1005" s="756" t="s">
        <v>397</v>
      </c>
      <c r="HE1005" s="756" t="s">
        <v>397</v>
      </c>
      <c r="HF1005" s="756" t="s">
        <v>397</v>
      </c>
      <c r="HG1005" s="756" t="s">
        <v>397</v>
      </c>
      <c r="HH1005" s="756" t="s">
        <v>397</v>
      </c>
      <c r="HI1005" s="756" t="s">
        <v>397</v>
      </c>
      <c r="HJ1005" s="756" t="s">
        <v>397</v>
      </c>
      <c r="HK1005"/>
      <c r="HL1005"/>
      <c r="HM1005"/>
      <c r="HN1005" s="756" t="str">
        <f t="shared" si="33"/>
        <v>AUTO PRINT</v>
      </c>
      <c r="HO1005"/>
      <c r="HP1005" s="757" t="s">
        <v>572</v>
      </c>
      <c r="HQ1005" s="757" t="s">
        <v>572</v>
      </c>
      <c r="HR1005" s="757" t="s">
        <v>572</v>
      </c>
      <c r="HS1005"/>
      <c r="HW1005" s="758"/>
      <c r="HX1005"/>
      <c r="HY1005" s="759" t="s">
        <v>572</v>
      </c>
      <c r="HZ1005" s="759" t="s">
        <v>572</v>
      </c>
      <c r="IA1005" s="759" t="s">
        <v>572</v>
      </c>
      <c r="IC1005" s="760" t="s">
        <v>572</v>
      </c>
      <c r="ID1005" s="760" t="s">
        <v>572</v>
      </c>
      <c r="IE1005" s="760" t="s">
        <v>572</v>
      </c>
      <c r="IF1005" s="761" t="s">
        <v>572</v>
      </c>
      <c r="IG1005" s="619" t="str">
        <f t="shared" si="34"/>
        <v>IN HOUSE (MANUAL)</v>
      </c>
      <c r="II1005" s="761" t="s">
        <v>572</v>
      </c>
      <c r="IK1005" s="761" t="str">
        <f>IFERROR(VLOOKUP($M1005,#REF!,13,0),"IN HOUSE (MANUAL)")</f>
        <v>IN HOUSE (MANUAL)</v>
      </c>
      <c r="IM1005" s="760" t="s">
        <v>572</v>
      </c>
      <c r="IN1005" s="760" t="s">
        <v>572</v>
      </c>
      <c r="IO1005" s="760" t="s">
        <v>572</v>
      </c>
      <c r="IQ1005" s="760" t="s">
        <v>572</v>
      </c>
      <c r="IR1005" s="760" t="s">
        <v>572</v>
      </c>
      <c r="IT1005" s="760" t="s">
        <v>572</v>
      </c>
      <c r="IV1005" s="760" t="s">
        <v>572</v>
      </c>
      <c r="IW1005" s="760" t="s">
        <v>572</v>
      </c>
      <c r="IY1005" s="760" t="s">
        <v>572</v>
      </c>
      <c r="IZ1005" s="760" t="s">
        <v>572</v>
      </c>
      <c r="JB1005" s="760" t="s">
        <v>922</v>
      </c>
      <c r="JC1005" s="760">
        <v>32</v>
      </c>
      <c r="JE1005" s="760" t="s">
        <v>572</v>
      </c>
      <c r="JF1005" s="760" t="s">
        <v>572</v>
      </c>
    </row>
    <row r="1006" spans="1:266" ht="17.25" customHeight="1" x14ac:dyDescent="0.35">
      <c r="A1006" s="618" t="s">
        <v>2095</v>
      </c>
      <c r="B1006" s="730">
        <v>110</v>
      </c>
      <c r="C1006" s="730" t="s">
        <v>2073</v>
      </c>
      <c r="D1006" s="730" t="s">
        <v>2073</v>
      </c>
      <c r="E1006" s="730">
        <v>17</v>
      </c>
      <c r="F1006" s="731" t="s">
        <v>574</v>
      </c>
      <c r="G1006" s="732">
        <v>1</v>
      </c>
      <c r="H1006" s="826">
        <v>46232</v>
      </c>
      <c r="I1006" s="730">
        <v>38</v>
      </c>
      <c r="J1006" s="730" t="s">
        <v>308</v>
      </c>
      <c r="K1006" s="730">
        <v>40</v>
      </c>
      <c r="L1006" s="730" t="s">
        <v>2096</v>
      </c>
      <c r="M1006" s="868" t="s">
        <v>2095</v>
      </c>
      <c r="N1006" s="868">
        <v>0</v>
      </c>
      <c r="O1006" s="868" t="s">
        <v>390</v>
      </c>
      <c r="P1006" s="868">
        <v>0</v>
      </c>
      <c r="Q1006" s="868" t="s">
        <v>390</v>
      </c>
      <c r="R1006" s="868" t="s">
        <v>170</v>
      </c>
      <c r="S1006" s="868" t="s">
        <v>308</v>
      </c>
      <c r="T1006" s="868" t="s">
        <v>819</v>
      </c>
      <c r="U1006" s="868">
        <v>411</v>
      </c>
      <c r="V1006" s="868" t="s">
        <v>308</v>
      </c>
      <c r="W1006" s="868"/>
      <c r="X1006" s="868"/>
      <c r="Y1006" s="868"/>
      <c r="Z1006" s="885"/>
      <c r="AA1006" s="868" t="s">
        <v>309</v>
      </c>
      <c r="AB1006" s="868" t="s">
        <v>750</v>
      </c>
      <c r="AC1006" s="868" t="s">
        <v>597</v>
      </c>
      <c r="AD1006" s="868">
        <v>150</v>
      </c>
      <c r="AE1006" s="864">
        <v>150</v>
      </c>
      <c r="AF1006" s="776" t="s">
        <v>390</v>
      </c>
      <c r="AG1006" s="777"/>
      <c r="AH1006" s="777"/>
      <c r="AI1006" s="777" t="s">
        <v>308</v>
      </c>
      <c r="AJ1006" s="778">
        <v>15</v>
      </c>
      <c r="AK1006" s="779"/>
      <c r="AL1006" s="778"/>
      <c r="AM1006" s="780">
        <v>0</v>
      </c>
      <c r="AN1006" s="780"/>
      <c r="AO1006" s="780"/>
      <c r="AP1006" s="780"/>
      <c r="AQ1006" s="780"/>
      <c r="AR1006" s="780"/>
      <c r="AS1006" s="780"/>
      <c r="AT1006" s="780"/>
      <c r="AU1006" s="780"/>
      <c r="AV1006" s="780"/>
      <c r="AW1006" s="780"/>
      <c r="AX1006" s="780"/>
      <c r="AY1006" s="780"/>
      <c r="AZ1006" s="780"/>
      <c r="BA1006" s="780"/>
      <c r="BB1006" s="780">
        <v>0</v>
      </c>
      <c r="BC1006" s="780">
        <v>18</v>
      </c>
      <c r="BD1006" s="780">
        <v>0</v>
      </c>
      <c r="BE1006" s="780">
        <v>0</v>
      </c>
      <c r="BF1006" s="780">
        <v>0</v>
      </c>
      <c r="BG1006" s="780">
        <v>0</v>
      </c>
      <c r="BH1006" s="780">
        <v>0</v>
      </c>
      <c r="BI1006" s="780">
        <v>18</v>
      </c>
      <c r="BJ1006" s="780"/>
      <c r="BK1006" s="780">
        <v>0</v>
      </c>
      <c r="BL1006" s="780"/>
      <c r="BM1006" s="780"/>
      <c r="BN1006" s="780" t="s">
        <v>308</v>
      </c>
      <c r="BO1006" s="780" t="s">
        <v>308</v>
      </c>
      <c r="BP1006" s="780" t="s">
        <v>308</v>
      </c>
      <c r="BQ1006" s="780" t="s">
        <v>308</v>
      </c>
      <c r="BR1006" s="780"/>
      <c r="BS1006" s="780" t="s">
        <v>397</v>
      </c>
      <c r="BT1006" s="780"/>
      <c r="BU1006" s="780" t="s">
        <v>579</v>
      </c>
      <c r="BV1006" s="780"/>
      <c r="BW1006" s="780"/>
      <c r="BX1006" s="780"/>
      <c r="BY1006" s="780"/>
      <c r="BZ1006" s="780"/>
      <c r="CA1006" s="780"/>
      <c r="CB1006" s="780"/>
      <c r="CC1006" s="780"/>
      <c r="CD1006" s="780"/>
      <c r="CE1006" s="780"/>
      <c r="CF1006" s="780"/>
      <c r="CG1006" s="780"/>
      <c r="CH1006" s="780"/>
      <c r="CI1006" s="780"/>
      <c r="CJ1006" s="780"/>
      <c r="CK1006" s="773"/>
      <c r="CL1006" s="773" t="s">
        <v>397</v>
      </c>
      <c r="CM1006" s="773">
        <v>0</v>
      </c>
      <c r="CN1006" s="773">
        <v>66</v>
      </c>
      <c r="CO1006" s="773" t="s">
        <v>397</v>
      </c>
      <c r="CP1006" s="773">
        <v>66</v>
      </c>
      <c r="CQ1006" s="867">
        <v>150</v>
      </c>
      <c r="CR1006" s="772">
        <v>150</v>
      </c>
      <c r="CS1006" s="869"/>
      <c r="CT1006" s="782" t="s">
        <v>308</v>
      </c>
      <c r="CU1006" s="783" t="s">
        <v>308</v>
      </c>
      <c r="CV1006" s="776"/>
      <c r="CW1006" s="776"/>
      <c r="CX1006" s="782">
        <v>46258</v>
      </c>
      <c r="CY1006" s="870">
        <v>0</v>
      </c>
      <c r="CZ1006" s="870">
        <v>0</v>
      </c>
      <c r="DA1006" s="871">
        <v>0</v>
      </c>
      <c r="DB1006" s="871">
        <v>0</v>
      </c>
      <c r="DC1006" s="871">
        <v>0</v>
      </c>
      <c r="DD1006" s="871" t="s">
        <v>390</v>
      </c>
      <c r="DE1006" s="871" t="s">
        <v>397</v>
      </c>
      <c r="DF1006" s="871" t="s">
        <v>397</v>
      </c>
      <c r="DG1006" s="871" t="s">
        <v>397</v>
      </c>
      <c r="DH1006" s="872">
        <v>0</v>
      </c>
      <c r="DI1006" s="776" t="s">
        <v>390</v>
      </c>
      <c r="DJ1006" s="776" t="s">
        <v>397</v>
      </c>
      <c r="DK1006" s="776" t="s">
        <v>390</v>
      </c>
      <c r="DL1006" s="776" t="s">
        <v>390</v>
      </c>
      <c r="DM1006" s="776">
        <v>46273</v>
      </c>
      <c r="DN1006" s="776">
        <v>46273</v>
      </c>
      <c r="DO1006" s="873">
        <v>0</v>
      </c>
      <c r="DP1006" s="774">
        <v>46297</v>
      </c>
      <c r="DQ1006" s="774">
        <v>46297</v>
      </c>
      <c r="DR1006" s="774">
        <v>46297</v>
      </c>
      <c r="DS1006" s="872">
        <v>46297</v>
      </c>
      <c r="DT1006" s="752">
        <v>46297</v>
      </c>
      <c r="DU1006" s="753">
        <v>-18</v>
      </c>
      <c r="DV1006" s="753" t="s">
        <v>308</v>
      </c>
      <c r="DW1006" s="754">
        <v>46279</v>
      </c>
      <c r="DX1006" s="755">
        <v>46279</v>
      </c>
      <c r="DY1006" s="754" t="e">
        <v>#VALUE!</v>
      </c>
      <c r="DZ1006" s="754" t="e">
        <v>#VALUE!</v>
      </c>
      <c r="EA1006" s="754"/>
      <c r="EB1006" s="754"/>
      <c r="HA1006" s="756" t="s">
        <v>397</v>
      </c>
      <c r="HB1006" s="756" t="s">
        <v>397</v>
      </c>
      <c r="HC1006" s="756" t="s">
        <v>397</v>
      </c>
      <c r="HD1006" s="756" t="s">
        <v>397</v>
      </c>
      <c r="HE1006" s="756" t="s">
        <v>397</v>
      </c>
      <c r="HF1006" s="756" t="s">
        <v>397</v>
      </c>
      <c r="HG1006" s="756" t="s">
        <v>397</v>
      </c>
      <c r="HH1006" s="756" t="s">
        <v>397</v>
      </c>
      <c r="HI1006" s="756" t="s">
        <v>397</v>
      </c>
      <c r="HJ1006" s="756" t="s">
        <v>397</v>
      </c>
      <c r="HK1006"/>
      <c r="HL1006"/>
      <c r="HM1006"/>
      <c r="HN1006" s="756" t="str">
        <f t="shared" si="33"/>
        <v>AUTO PRINT</v>
      </c>
      <c r="HO1006"/>
      <c r="HP1006" s="757" t="s">
        <v>572</v>
      </c>
      <c r="HQ1006" s="757" t="s">
        <v>572</v>
      </c>
      <c r="HR1006" s="757" t="s">
        <v>572</v>
      </c>
      <c r="HS1006"/>
      <c r="HW1006" s="758"/>
      <c r="HX1006"/>
      <c r="HY1006" s="759" t="s">
        <v>572</v>
      </c>
      <c r="HZ1006" s="759" t="s">
        <v>572</v>
      </c>
      <c r="IA1006" s="759" t="s">
        <v>572</v>
      </c>
      <c r="IC1006" s="760" t="s">
        <v>572</v>
      </c>
      <c r="ID1006" s="760" t="s">
        <v>572</v>
      </c>
      <c r="IE1006" s="760" t="s">
        <v>572</v>
      </c>
      <c r="IF1006" s="761" t="s">
        <v>572</v>
      </c>
      <c r="IG1006" s="619" t="str">
        <f t="shared" si="34"/>
        <v>IN HOUSE (MANUAL)</v>
      </c>
      <c r="II1006" s="761" t="s">
        <v>572</v>
      </c>
      <c r="IK1006" s="761" t="str">
        <f>IFERROR(VLOOKUP($M1006,#REF!,13,0),"IN HOUSE (MANUAL)")</f>
        <v>IN HOUSE (MANUAL)</v>
      </c>
      <c r="IM1006" s="760" t="s">
        <v>572</v>
      </c>
      <c r="IN1006" s="760" t="s">
        <v>572</v>
      </c>
      <c r="IO1006" s="760" t="s">
        <v>572</v>
      </c>
      <c r="IQ1006" s="760" t="s">
        <v>572</v>
      </c>
      <c r="IR1006" s="760" t="s">
        <v>572</v>
      </c>
      <c r="IT1006" s="760" t="s">
        <v>572</v>
      </c>
      <c r="IV1006" s="760" t="s">
        <v>572</v>
      </c>
      <c r="IW1006" s="760" t="s">
        <v>572</v>
      </c>
      <c r="IY1006" s="760" t="s">
        <v>572</v>
      </c>
      <c r="IZ1006" s="760" t="s">
        <v>572</v>
      </c>
      <c r="JB1006" s="760" t="s">
        <v>922</v>
      </c>
      <c r="JC1006" s="760">
        <v>66</v>
      </c>
      <c r="JE1006" s="760" t="s">
        <v>572</v>
      </c>
      <c r="JF1006" s="760" t="s">
        <v>572</v>
      </c>
    </row>
    <row r="1007" spans="1:266" ht="17.25" customHeight="1" x14ac:dyDescent="0.35">
      <c r="A1007" s="618" t="s">
        <v>2097</v>
      </c>
      <c r="B1007" s="730">
        <v>111</v>
      </c>
      <c r="C1007" s="730" t="s">
        <v>2073</v>
      </c>
      <c r="D1007" s="730" t="s">
        <v>2073</v>
      </c>
      <c r="E1007" s="730">
        <v>17</v>
      </c>
      <c r="F1007" s="731" t="s">
        <v>574</v>
      </c>
      <c r="G1007" s="732">
        <v>1</v>
      </c>
      <c r="H1007" s="826">
        <v>46232</v>
      </c>
      <c r="I1007" s="730">
        <v>38</v>
      </c>
      <c r="J1007" s="730" t="s">
        <v>308</v>
      </c>
      <c r="K1007" s="730">
        <v>40</v>
      </c>
      <c r="L1007" s="730" t="s">
        <v>2098</v>
      </c>
      <c r="M1007" s="868" t="s">
        <v>2097</v>
      </c>
      <c r="N1007" s="868">
        <v>0</v>
      </c>
      <c r="O1007" s="868" t="s">
        <v>390</v>
      </c>
      <c r="P1007" s="868">
        <v>0</v>
      </c>
      <c r="Q1007" s="868" t="s">
        <v>390</v>
      </c>
      <c r="R1007" s="868" t="s">
        <v>170</v>
      </c>
      <c r="S1007" s="868" t="s">
        <v>308</v>
      </c>
      <c r="T1007" s="868" t="s">
        <v>757</v>
      </c>
      <c r="U1007" s="868">
        <v>411</v>
      </c>
      <c r="V1007" s="868" t="s">
        <v>308</v>
      </c>
      <c r="W1007" s="868"/>
      <c r="X1007" s="868"/>
      <c r="Y1007" s="868"/>
      <c r="Z1007" s="885"/>
      <c r="AA1007" s="868" t="s">
        <v>309</v>
      </c>
      <c r="AB1007" s="868" t="s">
        <v>750</v>
      </c>
      <c r="AC1007" s="868" t="s">
        <v>597</v>
      </c>
      <c r="AD1007" s="868">
        <v>804</v>
      </c>
      <c r="AE1007" s="864">
        <v>804</v>
      </c>
      <c r="AF1007" s="776">
        <v>46272</v>
      </c>
      <c r="AG1007" s="777"/>
      <c r="AH1007" s="777"/>
      <c r="AI1007" s="777" t="s">
        <v>308</v>
      </c>
      <c r="AJ1007" s="778">
        <v>16</v>
      </c>
      <c r="AK1007" s="779"/>
      <c r="AL1007" s="778"/>
      <c r="AM1007" s="780">
        <v>0</v>
      </c>
      <c r="AN1007" s="780"/>
      <c r="AO1007" s="780"/>
      <c r="AP1007" s="780"/>
      <c r="AQ1007" s="780"/>
      <c r="AR1007" s="780"/>
      <c r="AS1007" s="780"/>
      <c r="AT1007" s="780"/>
      <c r="AU1007" s="780"/>
      <c r="AV1007" s="780"/>
      <c r="AW1007" s="780"/>
      <c r="AX1007" s="780"/>
      <c r="AY1007" s="780"/>
      <c r="AZ1007" s="780"/>
      <c r="BA1007" s="780"/>
      <c r="BB1007" s="780">
        <v>0</v>
      </c>
      <c r="BC1007" s="780">
        <v>0</v>
      </c>
      <c r="BD1007" s="780">
        <v>0</v>
      </c>
      <c r="BE1007" s="780">
        <v>0</v>
      </c>
      <c r="BF1007" s="780">
        <v>0</v>
      </c>
      <c r="BG1007" s="780">
        <v>0</v>
      </c>
      <c r="BH1007" s="780">
        <v>0</v>
      </c>
      <c r="BI1007" s="780">
        <v>0</v>
      </c>
      <c r="BJ1007" s="780"/>
      <c r="BK1007" s="780">
        <v>0</v>
      </c>
      <c r="BL1007" s="780"/>
      <c r="BM1007" s="780"/>
      <c r="BN1007" s="780" t="s">
        <v>308</v>
      </c>
      <c r="BO1007" s="780" t="s">
        <v>308</v>
      </c>
      <c r="BP1007" s="780" t="s">
        <v>308</v>
      </c>
      <c r="BQ1007" s="780" t="s">
        <v>308</v>
      </c>
      <c r="BR1007" s="780"/>
      <c r="BS1007" s="780" t="s">
        <v>397</v>
      </c>
      <c r="BT1007" s="780"/>
      <c r="BU1007" s="780" t="s">
        <v>579</v>
      </c>
      <c r="BV1007" s="780"/>
      <c r="BW1007" s="780"/>
      <c r="BX1007" s="780"/>
      <c r="BY1007" s="780"/>
      <c r="BZ1007" s="780"/>
      <c r="CA1007" s="780"/>
      <c r="CB1007" s="780"/>
      <c r="CC1007" s="780"/>
      <c r="CD1007" s="780"/>
      <c r="CE1007" s="780"/>
      <c r="CF1007" s="780"/>
      <c r="CG1007" s="780"/>
      <c r="CH1007" s="780"/>
      <c r="CI1007" s="780"/>
      <c r="CJ1007" s="780"/>
      <c r="CK1007" s="773"/>
      <c r="CL1007" s="773" t="s">
        <v>397</v>
      </c>
      <c r="CM1007" s="773">
        <v>0</v>
      </c>
      <c r="CN1007" s="773">
        <v>52</v>
      </c>
      <c r="CO1007" s="773" t="s">
        <v>397</v>
      </c>
      <c r="CP1007" s="773">
        <v>52</v>
      </c>
      <c r="CQ1007" s="867">
        <v>804</v>
      </c>
      <c r="CR1007" s="772">
        <v>804</v>
      </c>
      <c r="CS1007" s="869"/>
      <c r="CT1007" s="782" t="s">
        <v>308</v>
      </c>
      <c r="CU1007" s="783" t="s">
        <v>308</v>
      </c>
      <c r="CV1007" s="776"/>
      <c r="CW1007" s="776"/>
      <c r="CX1007" s="782">
        <v>46258</v>
      </c>
      <c r="CY1007" s="870" t="s">
        <v>797</v>
      </c>
      <c r="CZ1007" s="870">
        <v>0</v>
      </c>
      <c r="DA1007" s="871">
        <v>46269</v>
      </c>
      <c r="DB1007" s="871" t="s">
        <v>633</v>
      </c>
      <c r="DC1007" s="871" t="s">
        <v>634</v>
      </c>
      <c r="DD1007" s="871" t="s">
        <v>390</v>
      </c>
      <c r="DE1007" s="871" t="s">
        <v>397</v>
      </c>
      <c r="DF1007" s="871" t="s">
        <v>397</v>
      </c>
      <c r="DG1007" s="871" t="s">
        <v>397</v>
      </c>
      <c r="DH1007" s="872">
        <v>0</v>
      </c>
      <c r="DI1007" s="776" t="s">
        <v>390</v>
      </c>
      <c r="DJ1007" s="776" t="s">
        <v>397</v>
      </c>
      <c r="DK1007" s="776">
        <v>46272</v>
      </c>
      <c r="DL1007" s="776" t="s">
        <v>390</v>
      </c>
      <c r="DM1007" s="776">
        <v>46273</v>
      </c>
      <c r="DN1007" s="776">
        <v>46273</v>
      </c>
      <c r="DO1007" s="873">
        <v>0</v>
      </c>
      <c r="DP1007" s="774">
        <v>46297</v>
      </c>
      <c r="DQ1007" s="774">
        <v>46297</v>
      </c>
      <c r="DR1007" s="774">
        <v>46297</v>
      </c>
      <c r="DS1007" s="872">
        <v>46297</v>
      </c>
      <c r="DT1007" s="752">
        <v>46297</v>
      </c>
      <c r="DU1007" s="753">
        <v>-17</v>
      </c>
      <c r="DV1007" s="753" t="s">
        <v>308</v>
      </c>
      <c r="DW1007" s="754">
        <v>46279</v>
      </c>
      <c r="DX1007" s="755">
        <v>46280</v>
      </c>
      <c r="DY1007" s="754" t="e">
        <v>#VALUE!</v>
      </c>
      <c r="DZ1007" s="754" t="e">
        <v>#VALUE!</v>
      </c>
      <c r="EA1007" s="754"/>
      <c r="EB1007" s="754"/>
      <c r="HA1007" s="756" t="s">
        <v>397</v>
      </c>
      <c r="HB1007" s="756" t="s">
        <v>397</v>
      </c>
      <c r="HC1007" s="756" t="s">
        <v>397</v>
      </c>
      <c r="HD1007" s="756" t="s">
        <v>397</v>
      </c>
      <c r="HE1007" s="756" t="s">
        <v>397</v>
      </c>
      <c r="HF1007" s="756" t="s">
        <v>397</v>
      </c>
      <c r="HG1007" s="756" t="s">
        <v>397</v>
      </c>
      <c r="HH1007" s="756" t="s">
        <v>397</v>
      </c>
      <c r="HI1007" s="756" t="s">
        <v>397</v>
      </c>
      <c r="HJ1007" s="756" t="s">
        <v>397</v>
      </c>
      <c r="HK1007"/>
      <c r="HL1007"/>
      <c r="HM1007"/>
      <c r="HN1007" s="756" t="str">
        <f t="shared" si="33"/>
        <v>AUTO PRINT</v>
      </c>
      <c r="HO1007"/>
      <c r="HP1007" s="757" t="s">
        <v>572</v>
      </c>
      <c r="HQ1007" s="757" t="s">
        <v>572</v>
      </c>
      <c r="HR1007" s="757" t="s">
        <v>572</v>
      </c>
      <c r="HS1007"/>
      <c r="HW1007" s="758"/>
      <c r="HX1007"/>
      <c r="HY1007" s="759" t="s">
        <v>572</v>
      </c>
      <c r="HZ1007" s="759" t="s">
        <v>572</v>
      </c>
      <c r="IA1007" s="759" t="s">
        <v>572</v>
      </c>
      <c r="IC1007" s="760" t="s">
        <v>572</v>
      </c>
      <c r="ID1007" s="760" t="s">
        <v>572</v>
      </c>
      <c r="IE1007" s="760" t="s">
        <v>572</v>
      </c>
      <c r="IF1007" s="761" t="s">
        <v>572</v>
      </c>
      <c r="IG1007" s="619" t="str">
        <f t="shared" si="34"/>
        <v>IN HOUSE (MANUAL)</v>
      </c>
      <c r="II1007" s="761" t="s">
        <v>572</v>
      </c>
      <c r="IK1007" s="761" t="str">
        <f>IFERROR(VLOOKUP($M1007,#REF!,13,0),"IN HOUSE (MANUAL)")</f>
        <v>IN HOUSE (MANUAL)</v>
      </c>
      <c r="IM1007" s="760" t="s">
        <v>572</v>
      </c>
      <c r="IN1007" s="760" t="s">
        <v>572</v>
      </c>
      <c r="IO1007" s="760" t="s">
        <v>572</v>
      </c>
      <c r="IQ1007" s="760" t="s">
        <v>572</v>
      </c>
      <c r="IR1007" s="760" t="s">
        <v>572</v>
      </c>
      <c r="IT1007" s="760" t="s">
        <v>572</v>
      </c>
      <c r="IV1007" s="760" t="s">
        <v>572</v>
      </c>
      <c r="IW1007" s="760" t="s">
        <v>572</v>
      </c>
      <c r="IY1007" s="760" t="s">
        <v>572</v>
      </c>
      <c r="IZ1007" s="760" t="s">
        <v>572</v>
      </c>
      <c r="JB1007" s="760" t="s">
        <v>922</v>
      </c>
      <c r="JC1007" s="760">
        <v>52</v>
      </c>
      <c r="JE1007" s="760" t="s">
        <v>572</v>
      </c>
      <c r="JF1007" s="760" t="s">
        <v>572</v>
      </c>
    </row>
    <row r="1008" spans="1:266" ht="17.25" customHeight="1" x14ac:dyDescent="0.35">
      <c r="A1008" s="618" t="s">
        <v>2099</v>
      </c>
      <c r="B1008" s="730">
        <v>112</v>
      </c>
      <c r="C1008" s="730" t="s">
        <v>2073</v>
      </c>
      <c r="D1008" s="730" t="s">
        <v>2073</v>
      </c>
      <c r="E1008" s="730">
        <v>17</v>
      </c>
      <c r="F1008" s="731" t="s">
        <v>574</v>
      </c>
      <c r="G1008" s="732">
        <v>1</v>
      </c>
      <c r="H1008" s="826">
        <v>46232</v>
      </c>
      <c r="I1008" s="730">
        <v>38</v>
      </c>
      <c r="J1008" s="730" t="s">
        <v>308</v>
      </c>
      <c r="K1008" s="730">
        <v>40</v>
      </c>
      <c r="L1008" s="730" t="s">
        <v>2100</v>
      </c>
      <c r="M1008" s="772" t="s">
        <v>2099</v>
      </c>
      <c r="N1008" s="772">
        <v>0</v>
      </c>
      <c r="O1008" s="772" t="s">
        <v>390</v>
      </c>
      <c r="P1008" s="772">
        <v>0</v>
      </c>
      <c r="Q1008" s="772" t="s">
        <v>390</v>
      </c>
      <c r="R1008" s="772" t="s">
        <v>170</v>
      </c>
      <c r="S1008" s="772" t="s">
        <v>308</v>
      </c>
      <c r="T1008" s="772" t="s">
        <v>1120</v>
      </c>
      <c r="U1008" s="772">
        <v>411</v>
      </c>
      <c r="V1008" s="772" t="s">
        <v>308</v>
      </c>
      <c r="W1008" s="772"/>
      <c r="X1008" s="772"/>
      <c r="Y1008" s="772"/>
      <c r="Z1008" s="886"/>
      <c r="AA1008" s="772" t="s">
        <v>309</v>
      </c>
      <c r="AB1008" s="772" t="s">
        <v>750</v>
      </c>
      <c r="AC1008" s="772" t="s">
        <v>597</v>
      </c>
      <c r="AD1008" s="772">
        <v>144</v>
      </c>
      <c r="AE1008" s="864">
        <v>144</v>
      </c>
      <c r="AF1008" s="774">
        <v>46272</v>
      </c>
      <c r="AG1008" s="777"/>
      <c r="AH1008" s="777"/>
      <c r="AI1008" s="777" t="s">
        <v>308</v>
      </c>
      <c r="AJ1008" s="778">
        <v>17</v>
      </c>
      <c r="AK1008" s="779"/>
      <c r="AL1008" s="778"/>
      <c r="AM1008" s="780">
        <v>0</v>
      </c>
      <c r="AN1008" s="780"/>
      <c r="AO1008" s="780"/>
      <c r="AP1008" s="780"/>
      <c r="AQ1008" s="780"/>
      <c r="AR1008" s="780"/>
      <c r="AS1008" s="780"/>
      <c r="AT1008" s="780"/>
      <c r="AU1008" s="780"/>
      <c r="AV1008" s="780"/>
      <c r="AW1008" s="780"/>
      <c r="AX1008" s="780"/>
      <c r="AY1008" s="780"/>
      <c r="AZ1008" s="780"/>
      <c r="BA1008" s="780"/>
      <c r="BB1008" s="780">
        <v>0</v>
      </c>
      <c r="BC1008" s="780">
        <v>0</v>
      </c>
      <c r="BD1008" s="780">
        <v>0</v>
      </c>
      <c r="BE1008" s="780">
        <v>0</v>
      </c>
      <c r="BF1008" s="780">
        <v>0</v>
      </c>
      <c r="BG1008" s="780">
        <v>0</v>
      </c>
      <c r="BH1008" s="780">
        <v>0</v>
      </c>
      <c r="BI1008" s="780">
        <v>0</v>
      </c>
      <c r="BJ1008" s="780"/>
      <c r="BK1008" s="780">
        <v>0</v>
      </c>
      <c r="BL1008" s="780"/>
      <c r="BM1008" s="780"/>
      <c r="BN1008" s="780" t="s">
        <v>308</v>
      </c>
      <c r="BO1008" s="780" t="s">
        <v>308</v>
      </c>
      <c r="BP1008" s="780" t="s">
        <v>308</v>
      </c>
      <c r="BQ1008" s="780" t="s">
        <v>308</v>
      </c>
      <c r="BR1008" s="780"/>
      <c r="BS1008" s="780" t="s">
        <v>397</v>
      </c>
      <c r="BT1008" s="780"/>
      <c r="BU1008" s="780" t="s">
        <v>579</v>
      </c>
      <c r="BV1008" s="780"/>
      <c r="BW1008" s="780"/>
      <c r="BX1008" s="780"/>
      <c r="BY1008" s="780"/>
      <c r="BZ1008" s="780"/>
      <c r="CA1008" s="780"/>
      <c r="CB1008" s="780"/>
      <c r="CC1008" s="780"/>
      <c r="CD1008" s="780"/>
      <c r="CE1008" s="780"/>
      <c r="CF1008" s="780"/>
      <c r="CG1008" s="780"/>
      <c r="CH1008" s="780"/>
      <c r="CI1008" s="780"/>
      <c r="CJ1008" s="780"/>
      <c r="CK1008" s="773"/>
      <c r="CL1008" s="773" t="s">
        <v>397</v>
      </c>
      <c r="CM1008" s="773">
        <v>0</v>
      </c>
      <c r="CN1008" s="773">
        <v>60</v>
      </c>
      <c r="CO1008" s="773" t="s">
        <v>397</v>
      </c>
      <c r="CP1008" s="773">
        <v>60</v>
      </c>
      <c r="CQ1008" s="867">
        <v>144</v>
      </c>
      <c r="CR1008" s="772">
        <v>144</v>
      </c>
      <c r="CS1008" s="781"/>
      <c r="CT1008" s="782" t="s">
        <v>308</v>
      </c>
      <c r="CU1008" s="783" t="s">
        <v>308</v>
      </c>
      <c r="CV1008" s="774"/>
      <c r="CW1008" s="774"/>
      <c r="CX1008" s="865">
        <v>46258</v>
      </c>
      <c r="CY1008" s="784" t="s">
        <v>1126</v>
      </c>
      <c r="CZ1008" s="784">
        <v>0</v>
      </c>
      <c r="DA1008" s="785">
        <v>46269</v>
      </c>
      <c r="DB1008" s="785" t="s">
        <v>633</v>
      </c>
      <c r="DC1008" s="785" t="s">
        <v>634</v>
      </c>
      <c r="DD1008" s="785" t="s">
        <v>390</v>
      </c>
      <c r="DE1008" s="785" t="s">
        <v>397</v>
      </c>
      <c r="DF1008" s="785" t="s">
        <v>397</v>
      </c>
      <c r="DG1008" s="785" t="s">
        <v>397</v>
      </c>
      <c r="DH1008" s="786">
        <v>0</v>
      </c>
      <c r="DI1008" s="774" t="s">
        <v>390</v>
      </c>
      <c r="DJ1008" s="774" t="s">
        <v>397</v>
      </c>
      <c r="DK1008" s="774" t="s">
        <v>390</v>
      </c>
      <c r="DL1008" s="774" t="s">
        <v>390</v>
      </c>
      <c r="DM1008" s="774">
        <v>46274</v>
      </c>
      <c r="DN1008" s="774">
        <v>46274</v>
      </c>
      <c r="DO1008" s="787">
        <v>0</v>
      </c>
      <c r="DP1008" s="774">
        <v>46297</v>
      </c>
      <c r="DQ1008" s="774">
        <v>46297</v>
      </c>
      <c r="DR1008" s="774">
        <v>46297</v>
      </c>
      <c r="DS1008" s="786">
        <v>46297</v>
      </c>
      <c r="DT1008" s="752">
        <v>46297</v>
      </c>
      <c r="DU1008" s="753">
        <v>-17</v>
      </c>
      <c r="DV1008" s="753" t="s">
        <v>308</v>
      </c>
      <c r="DW1008" s="754">
        <v>46280</v>
      </c>
      <c r="DX1008" s="755">
        <v>46280</v>
      </c>
      <c r="DY1008" s="754" t="e">
        <v>#VALUE!</v>
      </c>
      <c r="DZ1008" s="754" t="e">
        <v>#VALUE!</v>
      </c>
      <c r="EA1008" s="754"/>
      <c r="EB1008" s="754"/>
      <c r="HA1008" s="756" t="s">
        <v>397</v>
      </c>
      <c r="HB1008" s="756" t="s">
        <v>397</v>
      </c>
      <c r="HC1008" s="756" t="s">
        <v>397</v>
      </c>
      <c r="HD1008" s="756" t="s">
        <v>397</v>
      </c>
      <c r="HE1008" s="756" t="s">
        <v>397</v>
      </c>
      <c r="HF1008" s="756" t="s">
        <v>397</v>
      </c>
      <c r="HG1008" s="756" t="s">
        <v>397</v>
      </c>
      <c r="HH1008" s="756" t="s">
        <v>397</v>
      </c>
      <c r="HI1008" s="756" t="s">
        <v>397</v>
      </c>
      <c r="HJ1008" s="756" t="s">
        <v>397</v>
      </c>
      <c r="HK1008"/>
      <c r="HL1008"/>
      <c r="HM1008"/>
      <c r="HN1008" s="756" t="str">
        <f t="shared" si="33"/>
        <v>AUTO PRINT</v>
      </c>
      <c r="HO1008"/>
      <c r="HP1008" s="757" t="s">
        <v>572</v>
      </c>
      <c r="HQ1008" s="757" t="s">
        <v>572</v>
      </c>
      <c r="HR1008" s="757" t="s">
        <v>572</v>
      </c>
      <c r="HS1008"/>
      <c r="HW1008" s="758"/>
      <c r="HX1008"/>
      <c r="HY1008" s="759" t="s">
        <v>572</v>
      </c>
      <c r="HZ1008" s="759" t="s">
        <v>572</v>
      </c>
      <c r="IA1008" s="759" t="s">
        <v>572</v>
      </c>
      <c r="IC1008" s="760" t="s">
        <v>572</v>
      </c>
      <c r="ID1008" s="760" t="s">
        <v>572</v>
      </c>
      <c r="IE1008" s="760" t="s">
        <v>572</v>
      </c>
      <c r="IF1008" s="761" t="s">
        <v>572</v>
      </c>
      <c r="IG1008" s="619" t="str">
        <f t="shared" si="34"/>
        <v>IN HOUSE (MANUAL)</v>
      </c>
      <c r="II1008" s="761" t="s">
        <v>572</v>
      </c>
      <c r="IK1008" s="761" t="str">
        <f>IFERROR(VLOOKUP($M1008,#REF!,13,0),"IN HOUSE (MANUAL)")</f>
        <v>IN HOUSE (MANUAL)</v>
      </c>
      <c r="IM1008" s="760" t="s">
        <v>572</v>
      </c>
      <c r="IN1008" s="760" t="s">
        <v>572</v>
      </c>
      <c r="IO1008" s="760" t="s">
        <v>572</v>
      </c>
      <c r="IQ1008" s="760" t="s">
        <v>572</v>
      </c>
      <c r="IR1008" s="760" t="s">
        <v>572</v>
      </c>
      <c r="IT1008" s="760" t="s">
        <v>572</v>
      </c>
      <c r="IV1008" s="760" t="s">
        <v>572</v>
      </c>
      <c r="IW1008" s="760" t="s">
        <v>572</v>
      </c>
      <c r="IY1008" s="760" t="s">
        <v>572</v>
      </c>
      <c r="IZ1008" s="760" t="s">
        <v>572</v>
      </c>
      <c r="JB1008" s="760" t="s">
        <v>922</v>
      </c>
      <c r="JC1008" s="760">
        <v>60</v>
      </c>
      <c r="JE1008" s="760" t="s">
        <v>572</v>
      </c>
      <c r="JF1008" s="760" t="s">
        <v>572</v>
      </c>
    </row>
    <row r="1009" spans="1:266" ht="17.25" customHeight="1" x14ac:dyDescent="0.35">
      <c r="A1009" s="618" t="s">
        <v>2101</v>
      </c>
      <c r="B1009" s="730">
        <v>113</v>
      </c>
      <c r="C1009" s="730" t="s">
        <v>2073</v>
      </c>
      <c r="D1009" s="730" t="s">
        <v>2073</v>
      </c>
      <c r="E1009" s="730">
        <v>17</v>
      </c>
      <c r="F1009" s="731" t="s">
        <v>574</v>
      </c>
      <c r="G1009" s="732">
        <v>1</v>
      </c>
      <c r="H1009" s="826">
        <v>46198</v>
      </c>
      <c r="I1009" s="730">
        <v>38</v>
      </c>
      <c r="J1009" s="730" t="s">
        <v>308</v>
      </c>
      <c r="K1009" s="730">
        <v>40</v>
      </c>
      <c r="L1009" s="730" t="s">
        <v>2102</v>
      </c>
      <c r="M1009" s="772" t="s">
        <v>2101</v>
      </c>
      <c r="N1009" s="772">
        <v>0</v>
      </c>
      <c r="O1009" s="772" t="s">
        <v>390</v>
      </c>
      <c r="P1009" s="772">
        <v>0</v>
      </c>
      <c r="Q1009" s="772" t="s">
        <v>390</v>
      </c>
      <c r="R1009" s="772" t="s">
        <v>170</v>
      </c>
      <c r="S1009" s="772" t="s">
        <v>308</v>
      </c>
      <c r="T1009" s="772" t="s">
        <v>764</v>
      </c>
      <c r="U1009" s="772">
        <v>411</v>
      </c>
      <c r="V1009" s="772" t="s">
        <v>308</v>
      </c>
      <c r="W1009" s="772"/>
      <c r="X1009" s="772"/>
      <c r="Y1009" s="772"/>
      <c r="Z1009" s="774"/>
      <c r="AA1009" s="772" t="s">
        <v>309</v>
      </c>
      <c r="AB1009" s="772" t="s">
        <v>750</v>
      </c>
      <c r="AC1009" s="772" t="s">
        <v>647</v>
      </c>
      <c r="AD1009" s="772">
        <v>1452</v>
      </c>
      <c r="AE1009" s="864">
        <v>1452</v>
      </c>
      <c r="AF1009" s="774" t="s">
        <v>390</v>
      </c>
      <c r="AG1009" s="777"/>
      <c r="AH1009" s="777"/>
      <c r="AI1009" s="777" t="s">
        <v>308</v>
      </c>
      <c r="AJ1009" s="778">
        <v>18</v>
      </c>
      <c r="AK1009" s="779"/>
      <c r="AL1009" s="778"/>
      <c r="AM1009" s="780">
        <v>0</v>
      </c>
      <c r="AN1009" s="780"/>
      <c r="AO1009" s="780"/>
      <c r="AP1009" s="780"/>
      <c r="AQ1009" s="780"/>
      <c r="AR1009" s="780"/>
      <c r="AS1009" s="780"/>
      <c r="AT1009" s="780"/>
      <c r="AU1009" s="780"/>
      <c r="AV1009" s="780"/>
      <c r="AW1009" s="780"/>
      <c r="AX1009" s="780"/>
      <c r="AY1009" s="780"/>
      <c r="AZ1009" s="780"/>
      <c r="BA1009" s="780"/>
      <c r="BB1009" s="780">
        <v>0</v>
      </c>
      <c r="BC1009" s="780">
        <v>273</v>
      </c>
      <c r="BD1009" s="780">
        <v>0</v>
      </c>
      <c r="BE1009" s="780">
        <v>0</v>
      </c>
      <c r="BF1009" s="780">
        <v>0</v>
      </c>
      <c r="BG1009" s="780">
        <v>0</v>
      </c>
      <c r="BH1009" s="780">
        <v>0</v>
      </c>
      <c r="BI1009" s="780">
        <v>273</v>
      </c>
      <c r="BJ1009" s="780"/>
      <c r="BK1009" s="780">
        <v>0</v>
      </c>
      <c r="BL1009" s="780"/>
      <c r="BM1009" s="780"/>
      <c r="BN1009" s="780" t="s">
        <v>308</v>
      </c>
      <c r="BO1009" s="780" t="s">
        <v>308</v>
      </c>
      <c r="BP1009" s="780" t="s">
        <v>308</v>
      </c>
      <c r="BQ1009" s="780" t="s">
        <v>308</v>
      </c>
      <c r="BR1009" s="780"/>
      <c r="BS1009" s="780" t="s">
        <v>397</v>
      </c>
      <c r="BT1009" s="780"/>
      <c r="BU1009" s="780" t="s">
        <v>579</v>
      </c>
      <c r="BV1009" s="780"/>
      <c r="BW1009" s="780"/>
      <c r="BX1009" s="780"/>
      <c r="BY1009" s="780"/>
      <c r="BZ1009" s="780"/>
      <c r="CA1009" s="780"/>
      <c r="CB1009" s="780"/>
      <c r="CC1009" s="780"/>
      <c r="CD1009" s="780"/>
      <c r="CE1009" s="780"/>
      <c r="CF1009" s="780"/>
      <c r="CG1009" s="780"/>
      <c r="CH1009" s="780"/>
      <c r="CI1009" s="780"/>
      <c r="CJ1009" s="780"/>
      <c r="CK1009" s="773"/>
      <c r="CL1009" s="773" t="s">
        <v>397</v>
      </c>
      <c r="CM1009" s="773">
        <v>0</v>
      </c>
      <c r="CN1009" s="773">
        <v>30</v>
      </c>
      <c r="CO1009" s="773" t="s">
        <v>397</v>
      </c>
      <c r="CP1009" s="773">
        <v>273</v>
      </c>
      <c r="CQ1009" s="867">
        <v>1452</v>
      </c>
      <c r="CR1009" s="772">
        <v>1452</v>
      </c>
      <c r="CS1009" s="781"/>
      <c r="CT1009" s="782" t="s">
        <v>308</v>
      </c>
      <c r="CU1009" s="783" t="s">
        <v>308</v>
      </c>
      <c r="CV1009" s="774"/>
      <c r="CW1009" s="774"/>
      <c r="CX1009" s="865">
        <v>46223</v>
      </c>
      <c r="CY1009" s="784">
        <v>0</v>
      </c>
      <c r="CZ1009" s="784">
        <v>0</v>
      </c>
      <c r="DA1009" s="785">
        <v>0</v>
      </c>
      <c r="DB1009" s="785">
        <v>0</v>
      </c>
      <c r="DC1009" s="785">
        <v>0</v>
      </c>
      <c r="DD1009" s="785" t="s">
        <v>390</v>
      </c>
      <c r="DE1009" s="785" t="s">
        <v>397</v>
      </c>
      <c r="DF1009" s="785" t="s">
        <v>397</v>
      </c>
      <c r="DG1009" s="785" t="s">
        <v>397</v>
      </c>
      <c r="DH1009" s="786">
        <v>0</v>
      </c>
      <c r="DI1009" s="774" t="s">
        <v>390</v>
      </c>
      <c r="DJ1009" s="774" t="s">
        <v>397</v>
      </c>
      <c r="DK1009" s="774" t="s">
        <v>390</v>
      </c>
      <c r="DL1009" s="774" t="s">
        <v>390</v>
      </c>
      <c r="DM1009" s="774">
        <v>46274</v>
      </c>
      <c r="DN1009" s="774">
        <v>46274</v>
      </c>
      <c r="DO1009" s="787">
        <v>0</v>
      </c>
      <c r="DP1009" s="774">
        <v>46297</v>
      </c>
      <c r="DQ1009" s="774">
        <v>46297</v>
      </c>
      <c r="DR1009" s="774">
        <v>46297</v>
      </c>
      <c r="DS1009" s="786">
        <v>46297</v>
      </c>
      <c r="DT1009" s="752">
        <v>46297</v>
      </c>
      <c r="DU1009" s="753">
        <v>-16</v>
      </c>
      <c r="DV1009" s="753" t="s">
        <v>308</v>
      </c>
      <c r="DW1009" s="754">
        <v>46280</v>
      </c>
      <c r="DX1009" s="755">
        <v>46281</v>
      </c>
      <c r="DY1009" s="754" t="e">
        <v>#VALUE!</v>
      </c>
      <c r="DZ1009" s="754" t="e">
        <v>#VALUE!</v>
      </c>
      <c r="EA1009" s="754"/>
      <c r="EB1009" s="754"/>
      <c r="HA1009" s="756" t="s">
        <v>397</v>
      </c>
      <c r="HB1009" s="756" t="s">
        <v>397</v>
      </c>
      <c r="HC1009" s="756" t="s">
        <v>397</v>
      </c>
      <c r="HD1009" s="756" t="s">
        <v>397</v>
      </c>
      <c r="HE1009" s="756" t="s">
        <v>397</v>
      </c>
      <c r="HF1009" s="756" t="s">
        <v>397</v>
      </c>
      <c r="HG1009" s="756" t="s">
        <v>397</v>
      </c>
      <c r="HH1009" s="756" t="s">
        <v>397</v>
      </c>
      <c r="HI1009" s="756" t="s">
        <v>397</v>
      </c>
      <c r="HJ1009" s="756" t="s">
        <v>397</v>
      </c>
      <c r="HK1009"/>
      <c r="HL1009"/>
      <c r="HM1009"/>
      <c r="HN1009" s="756" t="str">
        <f t="shared" si="33"/>
        <v>AUTO PRINT</v>
      </c>
      <c r="HO1009"/>
      <c r="HP1009" s="757" t="s">
        <v>572</v>
      </c>
      <c r="HQ1009" s="757" t="s">
        <v>572</v>
      </c>
      <c r="HR1009" s="757" t="s">
        <v>572</v>
      </c>
      <c r="HS1009"/>
      <c r="HW1009" s="758"/>
      <c r="HX1009"/>
      <c r="HY1009" s="759" t="s">
        <v>572</v>
      </c>
      <c r="HZ1009" s="759" t="s">
        <v>572</v>
      </c>
      <c r="IA1009" s="759" t="s">
        <v>572</v>
      </c>
      <c r="IC1009" s="760" t="s">
        <v>572</v>
      </c>
      <c r="ID1009" s="760" t="s">
        <v>572</v>
      </c>
      <c r="IE1009" s="760" t="s">
        <v>572</v>
      </c>
      <c r="IF1009" s="761" t="s">
        <v>572</v>
      </c>
      <c r="IG1009" s="619" t="str">
        <f t="shared" si="34"/>
        <v>IN HOUSE (MANUAL)</v>
      </c>
      <c r="II1009" s="761" t="s">
        <v>572</v>
      </c>
      <c r="IK1009" s="761" t="str">
        <f>IFERROR(VLOOKUP($M1009,#REF!,13,0),"IN HOUSE (MANUAL)")</f>
        <v>IN HOUSE (MANUAL)</v>
      </c>
      <c r="IM1009" s="760" t="s">
        <v>572</v>
      </c>
      <c r="IN1009" s="760" t="s">
        <v>572</v>
      </c>
      <c r="IO1009" s="760" t="s">
        <v>572</v>
      </c>
      <c r="IQ1009" s="760" t="s">
        <v>572</v>
      </c>
      <c r="IR1009" s="760" t="s">
        <v>572</v>
      </c>
      <c r="IT1009" s="760" t="s">
        <v>572</v>
      </c>
      <c r="IV1009" s="760" t="s">
        <v>572</v>
      </c>
      <c r="IW1009" s="760" t="s">
        <v>572</v>
      </c>
      <c r="IY1009" s="760" t="s">
        <v>572</v>
      </c>
      <c r="IZ1009" s="760" t="s">
        <v>572</v>
      </c>
      <c r="JB1009" s="760" t="s">
        <v>922</v>
      </c>
      <c r="JC1009" s="760">
        <v>30</v>
      </c>
      <c r="JE1009" s="760" t="s">
        <v>572</v>
      </c>
      <c r="JF1009" s="760" t="s">
        <v>572</v>
      </c>
    </row>
    <row r="1010" spans="1:266" ht="17.25" customHeight="1" x14ac:dyDescent="0.35">
      <c r="A1010" s="618" t="s">
        <v>2103</v>
      </c>
      <c r="B1010" s="730">
        <v>114</v>
      </c>
      <c r="C1010" s="730" t="s">
        <v>2073</v>
      </c>
      <c r="D1010" s="730" t="s">
        <v>2073</v>
      </c>
      <c r="E1010" s="730">
        <v>17</v>
      </c>
      <c r="F1010" s="731" t="s">
        <v>574</v>
      </c>
      <c r="G1010" s="732">
        <v>1</v>
      </c>
      <c r="H1010" s="826">
        <v>46238</v>
      </c>
      <c r="I1010" s="730">
        <v>38</v>
      </c>
      <c r="J1010" s="730" t="s">
        <v>308</v>
      </c>
      <c r="K1010" s="730">
        <v>40</v>
      </c>
      <c r="L1010" s="730" t="s">
        <v>2104</v>
      </c>
      <c r="M1010" s="868" t="s">
        <v>2103</v>
      </c>
      <c r="N1010" s="868">
        <v>0</v>
      </c>
      <c r="O1010" s="868" t="s">
        <v>390</v>
      </c>
      <c r="P1010" s="868">
        <v>0</v>
      </c>
      <c r="Q1010" s="868" t="s">
        <v>390</v>
      </c>
      <c r="R1010" s="868" t="s">
        <v>170</v>
      </c>
      <c r="S1010" s="868" t="s">
        <v>308</v>
      </c>
      <c r="T1010" s="868" t="s">
        <v>764</v>
      </c>
      <c r="U1010" s="868">
        <v>411</v>
      </c>
      <c r="V1010" s="868" t="s">
        <v>308</v>
      </c>
      <c r="W1010" s="868"/>
      <c r="X1010" s="868"/>
      <c r="Y1010" s="868"/>
      <c r="Z1010" s="885"/>
      <c r="AA1010" s="868" t="s">
        <v>309</v>
      </c>
      <c r="AB1010" s="868" t="s">
        <v>750</v>
      </c>
      <c r="AC1010" s="868" t="s">
        <v>802</v>
      </c>
      <c r="AD1010" s="868">
        <v>780</v>
      </c>
      <c r="AE1010" s="864">
        <v>780</v>
      </c>
      <c r="AF1010" s="776">
        <v>46272</v>
      </c>
      <c r="AG1010" s="777"/>
      <c r="AH1010" s="777"/>
      <c r="AI1010" s="777" t="s">
        <v>308</v>
      </c>
      <c r="AJ1010" s="778">
        <v>19</v>
      </c>
      <c r="AK1010" s="779"/>
      <c r="AL1010" s="778"/>
      <c r="AM1010" s="780">
        <v>0</v>
      </c>
      <c r="AN1010" s="780"/>
      <c r="AO1010" s="780"/>
      <c r="AP1010" s="780"/>
      <c r="AQ1010" s="780"/>
      <c r="AR1010" s="780"/>
      <c r="AS1010" s="780"/>
      <c r="AT1010" s="780"/>
      <c r="AU1010" s="780"/>
      <c r="AV1010" s="780"/>
      <c r="AW1010" s="780"/>
      <c r="AX1010" s="780"/>
      <c r="AY1010" s="780"/>
      <c r="AZ1010" s="780"/>
      <c r="BA1010" s="780"/>
      <c r="BB1010" s="780">
        <v>0</v>
      </c>
      <c r="BC1010" s="780">
        <v>360</v>
      </c>
      <c r="BD1010" s="780">
        <v>0</v>
      </c>
      <c r="BE1010" s="780">
        <v>0</v>
      </c>
      <c r="BF1010" s="780">
        <v>0</v>
      </c>
      <c r="BG1010" s="780">
        <v>0</v>
      </c>
      <c r="BH1010" s="780">
        <v>0</v>
      </c>
      <c r="BI1010" s="780">
        <v>360</v>
      </c>
      <c r="BJ1010" s="780"/>
      <c r="BK1010" s="780">
        <v>0</v>
      </c>
      <c r="BL1010" s="780"/>
      <c r="BM1010" s="780"/>
      <c r="BN1010" s="780" t="s">
        <v>308</v>
      </c>
      <c r="BO1010" s="780" t="s">
        <v>308</v>
      </c>
      <c r="BP1010" s="780" t="s">
        <v>308</v>
      </c>
      <c r="BQ1010" s="780" t="s">
        <v>308</v>
      </c>
      <c r="BR1010" s="780"/>
      <c r="BS1010" s="780" t="s">
        <v>397</v>
      </c>
      <c r="BT1010" s="780"/>
      <c r="BU1010" s="780" t="s">
        <v>579</v>
      </c>
      <c r="BV1010" s="780"/>
      <c r="BW1010" s="780"/>
      <c r="BX1010" s="780"/>
      <c r="BY1010" s="780"/>
      <c r="BZ1010" s="780"/>
      <c r="CA1010" s="780"/>
      <c r="CB1010" s="780"/>
      <c r="CC1010" s="780"/>
      <c r="CD1010" s="780"/>
      <c r="CE1010" s="780"/>
      <c r="CF1010" s="780"/>
      <c r="CG1010" s="780"/>
      <c r="CH1010" s="780"/>
      <c r="CI1010" s="780"/>
      <c r="CJ1010" s="780"/>
      <c r="CK1010" s="773"/>
      <c r="CL1010" s="773" t="s">
        <v>397</v>
      </c>
      <c r="CM1010" s="773">
        <v>0</v>
      </c>
      <c r="CN1010" s="773">
        <v>780</v>
      </c>
      <c r="CO1010" s="773" t="s">
        <v>397</v>
      </c>
      <c r="CP1010" s="773">
        <v>780</v>
      </c>
      <c r="CQ1010" s="867">
        <v>780</v>
      </c>
      <c r="CR1010" s="772">
        <v>780</v>
      </c>
      <c r="CS1010" s="893"/>
      <c r="CT1010" s="782" t="s">
        <v>308</v>
      </c>
      <c r="CU1010" s="783" t="s">
        <v>308</v>
      </c>
      <c r="CV1010" s="776"/>
      <c r="CW1010" s="776"/>
      <c r="CX1010" s="782">
        <v>46263</v>
      </c>
      <c r="CY1010" s="870" t="s">
        <v>797</v>
      </c>
      <c r="CZ1010" s="870" t="s">
        <v>308</v>
      </c>
      <c r="DA1010" s="871">
        <v>46269</v>
      </c>
      <c r="DB1010" s="871" t="s">
        <v>633</v>
      </c>
      <c r="DC1010" s="871" t="s">
        <v>634</v>
      </c>
      <c r="DD1010" s="871" t="s">
        <v>390</v>
      </c>
      <c r="DE1010" s="871" t="s">
        <v>397</v>
      </c>
      <c r="DF1010" s="871" t="s">
        <v>397</v>
      </c>
      <c r="DG1010" s="871" t="s">
        <v>397</v>
      </c>
      <c r="DH1010" s="872">
        <v>0</v>
      </c>
      <c r="DI1010" s="776" t="s">
        <v>390</v>
      </c>
      <c r="DJ1010" s="776" t="s">
        <v>397</v>
      </c>
      <c r="DK1010" s="776">
        <v>46272</v>
      </c>
      <c r="DL1010" s="776" t="s">
        <v>390</v>
      </c>
      <c r="DM1010" s="776">
        <v>46276</v>
      </c>
      <c r="DN1010" s="776">
        <v>46276</v>
      </c>
      <c r="DO1010" s="873" t="s">
        <v>308</v>
      </c>
      <c r="DP1010" s="774">
        <v>46297</v>
      </c>
      <c r="DQ1010" s="774">
        <v>46297</v>
      </c>
      <c r="DR1010" s="774">
        <v>46297</v>
      </c>
      <c r="DS1010" s="872">
        <v>46297</v>
      </c>
      <c r="DT1010" s="752">
        <v>46297</v>
      </c>
      <c r="DU1010" s="753">
        <v>-15</v>
      </c>
      <c r="DV1010" s="753" t="s">
        <v>308</v>
      </c>
      <c r="DW1010" s="754">
        <v>46281</v>
      </c>
      <c r="DX1010" s="755">
        <v>46282</v>
      </c>
      <c r="DY1010" s="754" t="e">
        <v>#VALUE!</v>
      </c>
      <c r="DZ1010" s="754" t="e">
        <v>#VALUE!</v>
      </c>
      <c r="EA1010" s="754" t="e">
        <v>#VALUE!</v>
      </c>
      <c r="EB1010" s="754" t="e">
        <v>#VALUE!</v>
      </c>
      <c r="HA1010" s="756" t="s">
        <v>397</v>
      </c>
      <c r="HB1010" s="756" t="s">
        <v>397</v>
      </c>
      <c r="HC1010" s="756" t="s">
        <v>397</v>
      </c>
      <c r="HD1010" s="756" t="s">
        <v>397</v>
      </c>
      <c r="HE1010" s="756" t="s">
        <v>397</v>
      </c>
      <c r="HF1010" s="756" t="s">
        <v>397</v>
      </c>
      <c r="HG1010" s="756" t="s">
        <v>397</v>
      </c>
      <c r="HH1010" s="756" t="s">
        <v>397</v>
      </c>
      <c r="HI1010" s="756" t="s">
        <v>397</v>
      </c>
      <c r="HJ1010" s="756" t="s">
        <v>397</v>
      </c>
      <c r="HK1010"/>
      <c r="HL1010"/>
      <c r="HM1010"/>
      <c r="HN1010" s="756" t="str">
        <f t="shared" si="33"/>
        <v>AUTO PRINT</v>
      </c>
      <c r="HO1010"/>
      <c r="HP1010" s="757" t="s">
        <v>572</v>
      </c>
      <c r="HQ1010" s="757" t="s">
        <v>572</v>
      </c>
      <c r="HR1010" s="757" t="s">
        <v>572</v>
      </c>
      <c r="HS1010"/>
      <c r="HW1010" s="758"/>
      <c r="HX1010"/>
      <c r="HY1010" s="759" t="s">
        <v>572</v>
      </c>
      <c r="HZ1010" s="759" t="s">
        <v>572</v>
      </c>
      <c r="IA1010" s="759" t="s">
        <v>572</v>
      </c>
      <c r="IC1010" s="760" t="s">
        <v>572</v>
      </c>
      <c r="ID1010" s="760" t="s">
        <v>572</v>
      </c>
      <c r="IE1010" s="760" t="s">
        <v>572</v>
      </c>
      <c r="IF1010" s="761" t="s">
        <v>572</v>
      </c>
      <c r="IG1010" s="619" t="str">
        <f t="shared" si="34"/>
        <v>IN HOUSE (MANUAL)</v>
      </c>
      <c r="II1010" s="761" t="s">
        <v>572</v>
      </c>
      <c r="IK1010" s="761" t="str">
        <f>IFERROR(VLOOKUP($M1010,#REF!,13,0),"IN HOUSE (MANUAL)")</f>
        <v>IN HOUSE (MANUAL)</v>
      </c>
      <c r="IM1010" s="760" t="s">
        <v>572</v>
      </c>
      <c r="IN1010" s="760" t="s">
        <v>572</v>
      </c>
      <c r="IO1010" s="760" t="s">
        <v>572</v>
      </c>
      <c r="IQ1010" s="760" t="s">
        <v>572</v>
      </c>
      <c r="IR1010" s="760" t="s">
        <v>572</v>
      </c>
      <c r="IT1010" s="760" t="s">
        <v>572</v>
      </c>
      <c r="IV1010" s="760" t="s">
        <v>572</v>
      </c>
      <c r="IW1010" s="760" t="s">
        <v>572</v>
      </c>
      <c r="IY1010" s="760" t="s">
        <v>572</v>
      </c>
      <c r="IZ1010" s="760" t="s">
        <v>572</v>
      </c>
      <c r="JB1010" s="760" t="s">
        <v>922</v>
      </c>
      <c r="JC1010" s="760">
        <v>780</v>
      </c>
      <c r="JE1010" s="760" t="s">
        <v>572</v>
      </c>
      <c r="JF1010" s="760" t="s">
        <v>572</v>
      </c>
    </row>
    <row r="1011" spans="1:266" ht="17.25" customHeight="1" x14ac:dyDescent="0.35">
      <c r="A1011" s="618" t="s">
        <v>2105</v>
      </c>
      <c r="B1011" s="730">
        <v>115</v>
      </c>
      <c r="C1011" s="730" t="s">
        <v>2073</v>
      </c>
      <c r="D1011" s="730" t="s">
        <v>2073</v>
      </c>
      <c r="E1011" s="730">
        <v>17</v>
      </c>
      <c r="F1011" s="731" t="s">
        <v>574</v>
      </c>
      <c r="G1011" s="732">
        <v>1</v>
      </c>
      <c r="H1011" s="733">
        <v>46238</v>
      </c>
      <c r="I1011" s="730">
        <v>39</v>
      </c>
      <c r="J1011" s="730" t="s">
        <v>308</v>
      </c>
      <c r="K1011" s="730">
        <v>40</v>
      </c>
      <c r="L1011" s="730" t="s">
        <v>2106</v>
      </c>
      <c r="M1011" s="772" t="s">
        <v>2105</v>
      </c>
      <c r="N1011" s="772">
        <v>0</v>
      </c>
      <c r="O1011" s="772" t="s">
        <v>390</v>
      </c>
      <c r="P1011" s="772">
        <v>0</v>
      </c>
      <c r="Q1011" s="772" t="s">
        <v>390</v>
      </c>
      <c r="R1011" s="772" t="s">
        <v>170</v>
      </c>
      <c r="S1011" s="772" t="s">
        <v>308</v>
      </c>
      <c r="T1011" s="772" t="s">
        <v>764</v>
      </c>
      <c r="U1011" s="772">
        <v>411</v>
      </c>
      <c r="V1011" s="772" t="s">
        <v>308</v>
      </c>
      <c r="W1011" s="772"/>
      <c r="X1011" s="772"/>
      <c r="Y1011" s="772"/>
      <c r="Z1011" s="886"/>
      <c r="AA1011" s="772" t="s">
        <v>309</v>
      </c>
      <c r="AB1011" s="772" t="s">
        <v>750</v>
      </c>
      <c r="AC1011" s="772" t="s">
        <v>597</v>
      </c>
      <c r="AD1011" s="772">
        <v>2544</v>
      </c>
      <c r="AE1011" s="864">
        <v>2544</v>
      </c>
      <c r="AF1011" s="774">
        <v>46272</v>
      </c>
      <c r="AG1011" s="777"/>
      <c r="AH1011" s="777"/>
      <c r="AI1011" s="777" t="s">
        <v>308</v>
      </c>
      <c r="AJ1011" s="778">
        <v>20</v>
      </c>
      <c r="AK1011" s="779"/>
      <c r="AL1011" s="778"/>
      <c r="AM1011" s="780">
        <v>0</v>
      </c>
      <c r="AN1011" s="780"/>
      <c r="AO1011" s="780"/>
      <c r="AP1011" s="780"/>
      <c r="AQ1011" s="780"/>
      <c r="AR1011" s="780"/>
      <c r="AS1011" s="780"/>
      <c r="AT1011" s="780"/>
      <c r="AU1011" s="780"/>
      <c r="AV1011" s="780"/>
      <c r="AW1011" s="780"/>
      <c r="AX1011" s="780"/>
      <c r="AY1011" s="780"/>
      <c r="AZ1011" s="780"/>
      <c r="BA1011" s="780"/>
      <c r="BB1011" s="780">
        <v>0</v>
      </c>
      <c r="BC1011" s="780">
        <v>2324</v>
      </c>
      <c r="BD1011" s="780">
        <v>0</v>
      </c>
      <c r="BE1011" s="780">
        <v>0</v>
      </c>
      <c r="BF1011" s="780">
        <v>0</v>
      </c>
      <c r="BG1011" s="780">
        <v>0</v>
      </c>
      <c r="BH1011" s="780">
        <v>0</v>
      </c>
      <c r="BI1011" s="780">
        <v>2324</v>
      </c>
      <c r="BJ1011" s="780"/>
      <c r="BK1011" s="780">
        <v>0</v>
      </c>
      <c r="BL1011" s="780"/>
      <c r="BM1011" s="780"/>
      <c r="BN1011" s="780" t="s">
        <v>308</v>
      </c>
      <c r="BO1011" s="780" t="s">
        <v>308</v>
      </c>
      <c r="BP1011" s="780" t="s">
        <v>308</v>
      </c>
      <c r="BQ1011" s="780" t="s">
        <v>308</v>
      </c>
      <c r="BR1011" s="780"/>
      <c r="BS1011" s="780" t="s">
        <v>397</v>
      </c>
      <c r="BT1011" s="780"/>
      <c r="BU1011" s="780" t="s">
        <v>579</v>
      </c>
      <c r="BV1011" s="780"/>
      <c r="BW1011" s="780"/>
      <c r="BX1011" s="780"/>
      <c r="BY1011" s="780"/>
      <c r="BZ1011" s="780"/>
      <c r="CA1011" s="780"/>
      <c r="CB1011" s="780"/>
      <c r="CC1011" s="780"/>
      <c r="CD1011" s="780"/>
      <c r="CE1011" s="780"/>
      <c r="CF1011" s="780"/>
      <c r="CG1011" s="780"/>
      <c r="CH1011" s="780"/>
      <c r="CI1011" s="780"/>
      <c r="CJ1011" s="780"/>
      <c r="CK1011" s="773"/>
      <c r="CL1011" s="773" t="s">
        <v>397</v>
      </c>
      <c r="CM1011" s="773">
        <v>0</v>
      </c>
      <c r="CN1011" s="773">
        <v>2544</v>
      </c>
      <c r="CO1011" s="773" t="s">
        <v>397</v>
      </c>
      <c r="CP1011" s="773">
        <v>2544</v>
      </c>
      <c r="CQ1011" s="773">
        <v>2544</v>
      </c>
      <c r="CR1011" s="772">
        <v>2544</v>
      </c>
      <c r="CS1011" s="898"/>
      <c r="CT1011" s="782" t="s">
        <v>308</v>
      </c>
      <c r="CU1011" s="783" t="s">
        <v>308</v>
      </c>
      <c r="CV1011" s="774"/>
      <c r="CW1011" s="774"/>
      <c r="CX1011" s="865">
        <v>46263</v>
      </c>
      <c r="CY1011" s="784" t="s">
        <v>797</v>
      </c>
      <c r="CZ1011" s="784" t="s">
        <v>308</v>
      </c>
      <c r="DA1011" s="785">
        <v>46269</v>
      </c>
      <c r="DB1011" s="785" t="s">
        <v>633</v>
      </c>
      <c r="DC1011" s="785" t="s">
        <v>634</v>
      </c>
      <c r="DD1011" s="785" t="s">
        <v>390</v>
      </c>
      <c r="DE1011" s="785" t="s">
        <v>397</v>
      </c>
      <c r="DF1011" s="785" t="s">
        <v>397</v>
      </c>
      <c r="DG1011" s="785" t="s">
        <v>397</v>
      </c>
      <c r="DH1011" s="786">
        <v>0</v>
      </c>
      <c r="DI1011" s="774" t="s">
        <v>390</v>
      </c>
      <c r="DJ1011" s="774" t="s">
        <v>397</v>
      </c>
      <c r="DK1011" s="774">
        <v>46272</v>
      </c>
      <c r="DL1011" s="774" t="s">
        <v>390</v>
      </c>
      <c r="DM1011" s="774">
        <v>46279</v>
      </c>
      <c r="DN1011" s="774">
        <v>46279</v>
      </c>
      <c r="DO1011" s="787" t="s">
        <v>308</v>
      </c>
      <c r="DP1011" s="774">
        <v>46297</v>
      </c>
      <c r="DQ1011" s="774">
        <v>46297</v>
      </c>
      <c r="DR1011" s="774">
        <v>46297</v>
      </c>
      <c r="DS1011" s="786">
        <v>46297</v>
      </c>
      <c r="DT1011" s="752">
        <v>46297</v>
      </c>
      <c r="DU1011" s="753">
        <v>-10</v>
      </c>
      <c r="DV1011" s="753" t="s">
        <v>308</v>
      </c>
      <c r="DW1011" s="754">
        <v>46282</v>
      </c>
      <c r="DX1011" s="755">
        <v>46287</v>
      </c>
      <c r="DY1011" s="754" t="e">
        <v>#VALUE!</v>
      </c>
      <c r="DZ1011" s="754" t="e">
        <v>#VALUE!</v>
      </c>
      <c r="EA1011" s="754" t="e">
        <v>#VALUE!</v>
      </c>
      <c r="EB1011" s="754" t="e">
        <v>#VALUE!</v>
      </c>
      <c r="HA1011" s="756" t="s">
        <v>397</v>
      </c>
      <c r="HB1011" s="756" t="s">
        <v>397</v>
      </c>
      <c r="HC1011" s="756" t="s">
        <v>397</v>
      </c>
      <c r="HD1011" s="756" t="s">
        <v>397</v>
      </c>
      <c r="HE1011" s="756" t="s">
        <v>397</v>
      </c>
      <c r="HF1011" s="756" t="s">
        <v>397</v>
      </c>
      <c r="HG1011" s="756" t="s">
        <v>397</v>
      </c>
      <c r="HH1011" s="756" t="s">
        <v>397</v>
      </c>
      <c r="HI1011" s="756" t="s">
        <v>397</v>
      </c>
      <c r="HJ1011" s="756" t="s">
        <v>397</v>
      </c>
      <c r="HK1011"/>
      <c r="HL1011"/>
      <c r="HM1011"/>
      <c r="HN1011" s="756" t="str">
        <f t="shared" si="33"/>
        <v>AUTO PRINT</v>
      </c>
      <c r="HO1011"/>
      <c r="HP1011" s="757" t="s">
        <v>572</v>
      </c>
      <c r="HQ1011" s="757" t="s">
        <v>572</v>
      </c>
      <c r="HR1011" s="757" t="s">
        <v>572</v>
      </c>
      <c r="HS1011"/>
      <c r="HW1011" s="758"/>
      <c r="HX1011"/>
      <c r="HY1011" s="759" t="s">
        <v>572</v>
      </c>
      <c r="HZ1011" s="759" t="s">
        <v>572</v>
      </c>
      <c r="IA1011" s="759" t="s">
        <v>572</v>
      </c>
      <c r="IC1011" s="760" t="s">
        <v>572</v>
      </c>
      <c r="ID1011" s="760" t="s">
        <v>572</v>
      </c>
      <c r="IE1011" s="760" t="s">
        <v>572</v>
      </c>
      <c r="IF1011" s="761" t="s">
        <v>572</v>
      </c>
      <c r="IG1011" s="619" t="str">
        <f t="shared" si="34"/>
        <v>IN HOUSE (MANUAL)</v>
      </c>
      <c r="II1011" s="761" t="s">
        <v>572</v>
      </c>
      <c r="IK1011" s="761" t="str">
        <f>IFERROR(VLOOKUP($M1011,#REF!,13,0),"IN HOUSE (MANUAL)")</f>
        <v>IN HOUSE (MANUAL)</v>
      </c>
      <c r="IM1011" s="760" t="s">
        <v>572</v>
      </c>
      <c r="IN1011" s="760" t="s">
        <v>572</v>
      </c>
      <c r="IO1011" s="760" t="s">
        <v>572</v>
      </c>
      <c r="IQ1011" s="760" t="s">
        <v>572</v>
      </c>
      <c r="IR1011" s="760" t="s">
        <v>572</v>
      </c>
      <c r="IT1011" s="760" t="s">
        <v>572</v>
      </c>
      <c r="IV1011" s="760" t="s">
        <v>572</v>
      </c>
      <c r="IW1011" s="760" t="s">
        <v>572</v>
      </c>
      <c r="IY1011" s="760" t="s">
        <v>572</v>
      </c>
      <c r="IZ1011" s="760" t="s">
        <v>572</v>
      </c>
      <c r="JB1011" s="760" t="s">
        <v>922</v>
      </c>
      <c r="JC1011" s="760">
        <v>2544</v>
      </c>
      <c r="JE1011" s="760" t="s">
        <v>572</v>
      </c>
      <c r="JF1011" s="760" t="s">
        <v>572</v>
      </c>
    </row>
    <row r="1012" spans="1:266" ht="17.25" customHeight="1" x14ac:dyDescent="0.35">
      <c r="A1012" s="618" t="s">
        <v>2107</v>
      </c>
      <c r="B1012" s="730">
        <v>116</v>
      </c>
      <c r="C1012" s="730" t="s">
        <v>2073</v>
      </c>
      <c r="D1012" s="730" t="s">
        <v>2073</v>
      </c>
      <c r="E1012" s="730">
        <v>17</v>
      </c>
      <c r="F1012" s="731" t="s">
        <v>574</v>
      </c>
      <c r="G1012" s="732">
        <v>1</v>
      </c>
      <c r="H1012" s="733">
        <v>46238</v>
      </c>
      <c r="I1012" s="730">
        <v>39</v>
      </c>
      <c r="J1012" s="730" t="s">
        <v>308</v>
      </c>
      <c r="K1012" s="730">
        <v>40</v>
      </c>
      <c r="L1012" s="730" t="s">
        <v>2108</v>
      </c>
      <c r="M1012" s="772" t="s">
        <v>2107</v>
      </c>
      <c r="N1012" s="772">
        <v>0</v>
      </c>
      <c r="O1012" s="772" t="s">
        <v>390</v>
      </c>
      <c r="P1012" s="772">
        <v>0</v>
      </c>
      <c r="Q1012" s="772" t="s">
        <v>390</v>
      </c>
      <c r="R1012" s="772" t="s">
        <v>170</v>
      </c>
      <c r="S1012" s="772" t="s">
        <v>308</v>
      </c>
      <c r="T1012" s="772" t="s">
        <v>764</v>
      </c>
      <c r="U1012" s="772">
        <v>411</v>
      </c>
      <c r="V1012" s="772" t="s">
        <v>308</v>
      </c>
      <c r="W1012" s="772"/>
      <c r="X1012" s="772"/>
      <c r="Y1012" s="772"/>
      <c r="Z1012" s="886"/>
      <c r="AA1012" s="772" t="s">
        <v>309</v>
      </c>
      <c r="AB1012" s="772" t="s">
        <v>750</v>
      </c>
      <c r="AC1012" s="772" t="s">
        <v>589</v>
      </c>
      <c r="AD1012" s="772">
        <v>270</v>
      </c>
      <c r="AE1012" s="864">
        <v>270</v>
      </c>
      <c r="AF1012" s="774">
        <v>46272</v>
      </c>
      <c r="AG1012" s="777"/>
      <c r="AH1012" s="777"/>
      <c r="AI1012" s="777" t="s">
        <v>625</v>
      </c>
      <c r="AJ1012" s="778">
        <v>21</v>
      </c>
      <c r="AK1012" s="779"/>
      <c r="AL1012" s="778"/>
      <c r="AM1012" s="780">
        <v>0</v>
      </c>
      <c r="AN1012" s="780"/>
      <c r="AO1012" s="780"/>
      <c r="AP1012" s="780"/>
      <c r="AQ1012" s="780"/>
      <c r="AR1012" s="780"/>
      <c r="AS1012" s="780"/>
      <c r="AT1012" s="780"/>
      <c r="AU1012" s="780"/>
      <c r="AV1012" s="780"/>
      <c r="AW1012" s="780"/>
      <c r="AX1012" s="780"/>
      <c r="AY1012" s="780"/>
      <c r="AZ1012" s="780"/>
      <c r="BA1012" s="780"/>
      <c r="BB1012" s="780">
        <v>0</v>
      </c>
      <c r="BC1012" s="780">
        <v>270</v>
      </c>
      <c r="BD1012" s="780">
        <v>0</v>
      </c>
      <c r="BE1012" s="780">
        <v>0</v>
      </c>
      <c r="BF1012" s="780">
        <v>0</v>
      </c>
      <c r="BG1012" s="780">
        <v>0</v>
      </c>
      <c r="BH1012" s="780">
        <v>0</v>
      </c>
      <c r="BI1012" s="780">
        <v>270</v>
      </c>
      <c r="BJ1012" s="780"/>
      <c r="BK1012" s="780">
        <v>0</v>
      </c>
      <c r="BL1012" s="780"/>
      <c r="BM1012" s="780"/>
      <c r="BN1012" s="780" t="s">
        <v>308</v>
      </c>
      <c r="BO1012" s="780" t="s">
        <v>308</v>
      </c>
      <c r="BP1012" s="780" t="s">
        <v>308</v>
      </c>
      <c r="BQ1012" s="780" t="s">
        <v>308</v>
      </c>
      <c r="BR1012" s="780"/>
      <c r="BS1012" s="780" t="s">
        <v>397</v>
      </c>
      <c r="BT1012" s="780"/>
      <c r="BU1012" s="780" t="s">
        <v>579</v>
      </c>
      <c r="BV1012" s="780"/>
      <c r="BW1012" s="780"/>
      <c r="BX1012" s="780"/>
      <c r="BY1012" s="780"/>
      <c r="BZ1012" s="780"/>
      <c r="CA1012" s="780"/>
      <c r="CB1012" s="780"/>
      <c r="CC1012" s="780"/>
      <c r="CD1012" s="780"/>
      <c r="CE1012" s="780"/>
      <c r="CF1012" s="780"/>
      <c r="CG1012" s="780"/>
      <c r="CH1012" s="780"/>
      <c r="CI1012" s="780"/>
      <c r="CJ1012" s="780"/>
      <c r="CK1012" s="773"/>
      <c r="CL1012" s="773" t="s">
        <v>397</v>
      </c>
      <c r="CM1012" s="773">
        <v>0</v>
      </c>
      <c r="CN1012" s="773">
        <v>270</v>
      </c>
      <c r="CO1012" s="773" t="s">
        <v>397</v>
      </c>
      <c r="CP1012" s="773">
        <v>270</v>
      </c>
      <c r="CQ1012" s="773">
        <v>270</v>
      </c>
      <c r="CR1012" s="772">
        <v>270</v>
      </c>
      <c r="CS1012" s="898"/>
      <c r="CT1012" s="782" t="s">
        <v>308</v>
      </c>
      <c r="CU1012" s="783" t="s">
        <v>308</v>
      </c>
      <c r="CV1012" s="774"/>
      <c r="CW1012" s="774"/>
      <c r="CX1012" s="865">
        <v>46263</v>
      </c>
      <c r="CY1012" s="784" t="s">
        <v>797</v>
      </c>
      <c r="CZ1012" s="784" t="s">
        <v>308</v>
      </c>
      <c r="DA1012" s="785">
        <v>46269</v>
      </c>
      <c r="DB1012" s="785" t="s">
        <v>633</v>
      </c>
      <c r="DC1012" s="785" t="s">
        <v>634</v>
      </c>
      <c r="DD1012" s="785" t="s">
        <v>390</v>
      </c>
      <c r="DE1012" s="785" t="s">
        <v>397</v>
      </c>
      <c r="DF1012" s="785" t="s">
        <v>397</v>
      </c>
      <c r="DG1012" s="785" t="s">
        <v>397</v>
      </c>
      <c r="DH1012" s="786">
        <v>0</v>
      </c>
      <c r="DI1012" s="774" t="s">
        <v>390</v>
      </c>
      <c r="DJ1012" s="774" t="s">
        <v>397</v>
      </c>
      <c r="DK1012" s="774">
        <v>46272</v>
      </c>
      <c r="DL1012" s="774" t="s">
        <v>390</v>
      </c>
      <c r="DM1012" s="774">
        <v>46281</v>
      </c>
      <c r="DN1012" s="774">
        <v>46281</v>
      </c>
      <c r="DO1012" s="787" t="s">
        <v>308</v>
      </c>
      <c r="DP1012" s="774">
        <v>46297</v>
      </c>
      <c r="DQ1012" s="774">
        <v>46319</v>
      </c>
      <c r="DR1012" s="774">
        <v>46319</v>
      </c>
      <c r="DS1012" s="786">
        <v>46297</v>
      </c>
      <c r="DT1012" s="752">
        <v>46319</v>
      </c>
      <c r="DU1012" s="753">
        <v>-10</v>
      </c>
      <c r="DV1012" s="753" t="s">
        <v>308</v>
      </c>
      <c r="DW1012" s="754">
        <v>46287</v>
      </c>
      <c r="DX1012" s="755">
        <v>46287</v>
      </c>
      <c r="DY1012" s="754" t="e">
        <v>#VALUE!</v>
      </c>
      <c r="DZ1012" s="754" t="e">
        <v>#VALUE!</v>
      </c>
      <c r="EA1012" s="754"/>
      <c r="EB1012" s="754"/>
      <c r="HA1012" s="756" t="s">
        <v>397</v>
      </c>
      <c r="HB1012" s="756" t="s">
        <v>397</v>
      </c>
      <c r="HC1012" s="756" t="s">
        <v>397</v>
      </c>
      <c r="HD1012" s="756" t="s">
        <v>397</v>
      </c>
      <c r="HE1012" s="756" t="s">
        <v>397</v>
      </c>
      <c r="HF1012" s="756" t="s">
        <v>397</v>
      </c>
      <c r="HG1012" s="756" t="s">
        <v>397</v>
      </c>
      <c r="HH1012" s="756" t="s">
        <v>397</v>
      </c>
      <c r="HI1012" s="756" t="s">
        <v>397</v>
      </c>
      <c r="HJ1012" s="756" t="s">
        <v>397</v>
      </c>
      <c r="HK1012"/>
      <c r="HL1012"/>
      <c r="HM1012"/>
      <c r="HN1012" s="756" t="str">
        <f t="shared" si="33"/>
        <v>AUTO PRINT</v>
      </c>
      <c r="HO1012"/>
      <c r="HP1012" s="757" t="s">
        <v>572</v>
      </c>
      <c r="HQ1012" s="757" t="s">
        <v>572</v>
      </c>
      <c r="HR1012" s="757" t="s">
        <v>572</v>
      </c>
      <c r="HS1012"/>
      <c r="HW1012" s="758"/>
      <c r="HX1012"/>
      <c r="HY1012" s="759" t="s">
        <v>572</v>
      </c>
      <c r="HZ1012" s="759" t="s">
        <v>572</v>
      </c>
      <c r="IA1012" s="759" t="s">
        <v>572</v>
      </c>
      <c r="IC1012" s="760" t="s">
        <v>572</v>
      </c>
      <c r="ID1012" s="760" t="s">
        <v>572</v>
      </c>
      <c r="IE1012" s="760" t="s">
        <v>572</v>
      </c>
      <c r="IF1012" s="761" t="s">
        <v>572</v>
      </c>
      <c r="IG1012" s="619" t="str">
        <f t="shared" si="34"/>
        <v>IN HOUSE (MANUAL)</v>
      </c>
      <c r="II1012" s="761" t="s">
        <v>572</v>
      </c>
      <c r="IK1012" s="761" t="str">
        <f>IFERROR(VLOOKUP($M1012,#REF!,13,0),"IN HOUSE (MANUAL)")</f>
        <v>IN HOUSE (MANUAL)</v>
      </c>
      <c r="IM1012" s="760" t="s">
        <v>572</v>
      </c>
      <c r="IN1012" s="760" t="s">
        <v>572</v>
      </c>
      <c r="IO1012" s="760" t="s">
        <v>572</v>
      </c>
      <c r="IQ1012" s="760" t="s">
        <v>572</v>
      </c>
      <c r="IR1012" s="760" t="s">
        <v>572</v>
      </c>
      <c r="IT1012" s="760" t="s">
        <v>572</v>
      </c>
      <c r="IV1012" s="760" t="s">
        <v>572</v>
      </c>
      <c r="IW1012" s="760" t="s">
        <v>572</v>
      </c>
      <c r="IY1012" s="760" t="s">
        <v>572</v>
      </c>
      <c r="IZ1012" s="760" t="s">
        <v>572</v>
      </c>
      <c r="JB1012" s="760" t="s">
        <v>922</v>
      </c>
      <c r="JC1012" s="760">
        <v>270</v>
      </c>
      <c r="JE1012" s="760" t="s">
        <v>572</v>
      </c>
      <c r="JF1012" s="760" t="s">
        <v>572</v>
      </c>
    </row>
    <row r="1013" spans="1:266" ht="17.25" customHeight="1" x14ac:dyDescent="0.35">
      <c r="A1013" s="618" t="s">
        <v>2109</v>
      </c>
      <c r="B1013" s="730">
        <v>117</v>
      </c>
      <c r="C1013" s="730" t="s">
        <v>2073</v>
      </c>
      <c r="D1013" s="730" t="s">
        <v>2073</v>
      </c>
      <c r="E1013" s="730">
        <v>17</v>
      </c>
      <c r="F1013" s="731" t="s">
        <v>574</v>
      </c>
      <c r="G1013" s="732">
        <v>1</v>
      </c>
      <c r="H1013" s="826">
        <v>46238</v>
      </c>
      <c r="I1013" s="730">
        <v>39</v>
      </c>
      <c r="J1013" s="730" t="s">
        <v>308</v>
      </c>
      <c r="K1013" s="730">
        <v>40</v>
      </c>
      <c r="L1013" s="730" t="s">
        <v>2110</v>
      </c>
      <c r="M1013" s="772" t="s">
        <v>2109</v>
      </c>
      <c r="N1013" s="772">
        <v>0</v>
      </c>
      <c r="O1013" s="772" t="s">
        <v>390</v>
      </c>
      <c r="P1013" s="772">
        <v>0</v>
      </c>
      <c r="Q1013" s="772" t="s">
        <v>390</v>
      </c>
      <c r="R1013" s="772" t="s">
        <v>170</v>
      </c>
      <c r="S1013" s="772" t="s">
        <v>308</v>
      </c>
      <c r="T1013" s="772" t="s">
        <v>764</v>
      </c>
      <c r="U1013" s="772">
        <v>411</v>
      </c>
      <c r="V1013" s="772" t="s">
        <v>308</v>
      </c>
      <c r="W1013" s="772"/>
      <c r="X1013" s="772"/>
      <c r="Y1013" s="772"/>
      <c r="Z1013" s="886"/>
      <c r="AA1013" s="772" t="s">
        <v>309</v>
      </c>
      <c r="AB1013" s="772" t="s">
        <v>750</v>
      </c>
      <c r="AC1013" s="772" t="s">
        <v>751</v>
      </c>
      <c r="AD1013" s="772">
        <v>168</v>
      </c>
      <c r="AE1013" s="864">
        <v>168</v>
      </c>
      <c r="AF1013" s="774">
        <v>46272</v>
      </c>
      <c r="AG1013" s="777"/>
      <c r="AH1013" s="777"/>
      <c r="AI1013" s="777" t="s">
        <v>625</v>
      </c>
      <c r="AJ1013" s="778">
        <v>22</v>
      </c>
      <c r="AK1013" s="779"/>
      <c r="AL1013" s="778"/>
      <c r="AM1013" s="780">
        <v>0</v>
      </c>
      <c r="AN1013" s="780"/>
      <c r="AO1013" s="780"/>
      <c r="AP1013" s="780"/>
      <c r="AQ1013" s="780"/>
      <c r="AR1013" s="780"/>
      <c r="AS1013" s="780"/>
      <c r="AT1013" s="780"/>
      <c r="AU1013" s="780"/>
      <c r="AV1013" s="780"/>
      <c r="AW1013" s="780"/>
      <c r="AX1013" s="780"/>
      <c r="AY1013" s="780"/>
      <c r="AZ1013" s="780"/>
      <c r="BA1013" s="780"/>
      <c r="BB1013" s="780">
        <v>0</v>
      </c>
      <c r="BC1013" s="780">
        <v>168</v>
      </c>
      <c r="BD1013" s="780">
        <v>0</v>
      </c>
      <c r="BE1013" s="780">
        <v>0</v>
      </c>
      <c r="BF1013" s="780">
        <v>0</v>
      </c>
      <c r="BG1013" s="780">
        <v>0</v>
      </c>
      <c r="BH1013" s="780">
        <v>0</v>
      </c>
      <c r="BI1013" s="780">
        <v>168</v>
      </c>
      <c r="BJ1013" s="780"/>
      <c r="BK1013" s="780">
        <v>0</v>
      </c>
      <c r="BL1013" s="780"/>
      <c r="BM1013" s="780"/>
      <c r="BN1013" s="780" t="s">
        <v>308</v>
      </c>
      <c r="BO1013" s="780" t="s">
        <v>308</v>
      </c>
      <c r="BP1013" s="780" t="s">
        <v>308</v>
      </c>
      <c r="BQ1013" s="780" t="s">
        <v>308</v>
      </c>
      <c r="BR1013" s="780"/>
      <c r="BS1013" s="780" t="s">
        <v>397</v>
      </c>
      <c r="BT1013" s="780"/>
      <c r="BU1013" s="780" t="s">
        <v>579</v>
      </c>
      <c r="BV1013" s="780"/>
      <c r="BW1013" s="780"/>
      <c r="BX1013" s="780"/>
      <c r="BY1013" s="780"/>
      <c r="BZ1013" s="780"/>
      <c r="CA1013" s="780"/>
      <c r="CB1013" s="780"/>
      <c r="CC1013" s="780"/>
      <c r="CD1013" s="780"/>
      <c r="CE1013" s="780"/>
      <c r="CF1013" s="780"/>
      <c r="CG1013" s="780"/>
      <c r="CH1013" s="780"/>
      <c r="CI1013" s="780"/>
      <c r="CJ1013" s="780"/>
      <c r="CK1013" s="773"/>
      <c r="CL1013" s="773" t="s">
        <v>397</v>
      </c>
      <c r="CM1013" s="773">
        <v>0</v>
      </c>
      <c r="CN1013" s="773">
        <v>168</v>
      </c>
      <c r="CO1013" s="773" t="s">
        <v>397</v>
      </c>
      <c r="CP1013" s="773">
        <v>168</v>
      </c>
      <c r="CQ1013" s="773">
        <v>168</v>
      </c>
      <c r="CR1013" s="772">
        <v>168</v>
      </c>
      <c r="CS1013" s="898"/>
      <c r="CT1013" s="782" t="s">
        <v>308</v>
      </c>
      <c r="CU1013" s="783" t="s">
        <v>308</v>
      </c>
      <c r="CV1013" s="774"/>
      <c r="CW1013" s="774"/>
      <c r="CX1013" s="865">
        <v>46263</v>
      </c>
      <c r="CY1013" s="784" t="s">
        <v>797</v>
      </c>
      <c r="CZ1013" s="784" t="s">
        <v>308</v>
      </c>
      <c r="DA1013" s="785">
        <v>46269</v>
      </c>
      <c r="DB1013" s="785" t="s">
        <v>633</v>
      </c>
      <c r="DC1013" s="785" t="s">
        <v>634</v>
      </c>
      <c r="DD1013" s="785" t="s">
        <v>390</v>
      </c>
      <c r="DE1013" s="785" t="s">
        <v>397</v>
      </c>
      <c r="DF1013" s="785" t="s">
        <v>397</v>
      </c>
      <c r="DG1013" s="785" t="s">
        <v>397</v>
      </c>
      <c r="DH1013" s="786">
        <v>0</v>
      </c>
      <c r="DI1013" s="774" t="s">
        <v>390</v>
      </c>
      <c r="DJ1013" s="774" t="s">
        <v>397</v>
      </c>
      <c r="DK1013" s="774">
        <v>46272</v>
      </c>
      <c r="DL1013" s="774" t="s">
        <v>390</v>
      </c>
      <c r="DM1013" s="774">
        <v>46282</v>
      </c>
      <c r="DN1013" s="774">
        <v>46282</v>
      </c>
      <c r="DO1013" s="787" t="s">
        <v>308</v>
      </c>
      <c r="DP1013" s="774">
        <v>46297</v>
      </c>
      <c r="DQ1013" s="774">
        <v>46315</v>
      </c>
      <c r="DR1013" s="774">
        <v>46315</v>
      </c>
      <c r="DS1013" s="786">
        <v>46297</v>
      </c>
      <c r="DT1013" s="752">
        <v>46315</v>
      </c>
      <c r="DU1013" s="753">
        <v>-10</v>
      </c>
      <c r="DV1013" s="753" t="s">
        <v>308</v>
      </c>
      <c r="DW1013" s="754">
        <v>46287</v>
      </c>
      <c r="DX1013" s="755">
        <v>46287</v>
      </c>
      <c r="DY1013" s="754" t="e">
        <v>#VALUE!</v>
      </c>
      <c r="DZ1013" s="754" t="e">
        <v>#VALUE!</v>
      </c>
      <c r="EA1013" s="754"/>
      <c r="EB1013" s="754"/>
      <c r="HA1013" s="756" t="s">
        <v>397</v>
      </c>
      <c r="HB1013" s="756" t="s">
        <v>397</v>
      </c>
      <c r="HC1013" s="756" t="s">
        <v>397</v>
      </c>
      <c r="HD1013" s="756" t="s">
        <v>397</v>
      </c>
      <c r="HE1013" s="756" t="s">
        <v>397</v>
      </c>
      <c r="HF1013" s="756" t="s">
        <v>397</v>
      </c>
      <c r="HG1013" s="756" t="s">
        <v>397</v>
      </c>
      <c r="HH1013" s="756" t="s">
        <v>397</v>
      </c>
      <c r="HI1013" s="756" t="s">
        <v>397</v>
      </c>
      <c r="HJ1013" s="756" t="s">
        <v>397</v>
      </c>
      <c r="HK1013"/>
      <c r="HL1013"/>
      <c r="HM1013"/>
      <c r="HN1013" s="756" t="str">
        <f t="shared" si="33"/>
        <v>AUTO PRINT</v>
      </c>
      <c r="HO1013"/>
      <c r="HP1013" s="757" t="s">
        <v>572</v>
      </c>
      <c r="HQ1013" s="757" t="s">
        <v>572</v>
      </c>
      <c r="HR1013" s="757" t="s">
        <v>572</v>
      </c>
      <c r="HS1013"/>
      <c r="HW1013" s="758"/>
      <c r="HX1013"/>
      <c r="HY1013" s="759" t="s">
        <v>572</v>
      </c>
      <c r="HZ1013" s="759" t="s">
        <v>572</v>
      </c>
      <c r="IA1013" s="759" t="s">
        <v>572</v>
      </c>
      <c r="IC1013" s="760" t="s">
        <v>572</v>
      </c>
      <c r="ID1013" s="760" t="s">
        <v>572</v>
      </c>
      <c r="IE1013" s="760" t="s">
        <v>572</v>
      </c>
      <c r="IF1013" s="761" t="s">
        <v>572</v>
      </c>
      <c r="IG1013" s="619" t="str">
        <f t="shared" si="34"/>
        <v>IN HOUSE (MANUAL)</v>
      </c>
      <c r="II1013" s="761" t="s">
        <v>572</v>
      </c>
      <c r="IK1013" s="761" t="str">
        <f>IFERROR(VLOOKUP($M1013,#REF!,13,0),"IN HOUSE (MANUAL)")</f>
        <v>IN HOUSE (MANUAL)</v>
      </c>
      <c r="IM1013" s="760" t="s">
        <v>572</v>
      </c>
      <c r="IN1013" s="760" t="s">
        <v>572</v>
      </c>
      <c r="IO1013" s="760" t="s">
        <v>572</v>
      </c>
      <c r="IQ1013" s="760" t="s">
        <v>572</v>
      </c>
      <c r="IR1013" s="760" t="s">
        <v>572</v>
      </c>
      <c r="IT1013" s="760" t="s">
        <v>572</v>
      </c>
      <c r="IV1013" s="760" t="s">
        <v>572</v>
      </c>
      <c r="IW1013" s="760" t="s">
        <v>572</v>
      </c>
      <c r="IY1013" s="760" t="s">
        <v>572</v>
      </c>
      <c r="IZ1013" s="760" t="s">
        <v>572</v>
      </c>
      <c r="JB1013" s="760" t="s">
        <v>922</v>
      </c>
      <c r="JC1013" s="760">
        <v>168</v>
      </c>
      <c r="JE1013" s="760" t="s">
        <v>572</v>
      </c>
      <c r="JF1013" s="760" t="s">
        <v>572</v>
      </c>
    </row>
    <row r="1014" spans="1:266" ht="17.25" customHeight="1" x14ac:dyDescent="0.35">
      <c r="A1014" s="618" t="s">
        <v>2111</v>
      </c>
      <c r="B1014" s="730">
        <v>118</v>
      </c>
      <c r="C1014" s="730" t="s">
        <v>2073</v>
      </c>
      <c r="D1014" s="730" t="s">
        <v>2073</v>
      </c>
      <c r="E1014" s="730">
        <v>17</v>
      </c>
      <c r="F1014" s="731" t="s">
        <v>574</v>
      </c>
      <c r="G1014" s="732">
        <v>1</v>
      </c>
      <c r="H1014" s="826">
        <v>46238</v>
      </c>
      <c r="I1014" s="730">
        <v>39</v>
      </c>
      <c r="J1014" s="730" t="s">
        <v>308</v>
      </c>
      <c r="K1014" s="730">
        <v>40</v>
      </c>
      <c r="L1014" s="730" t="s">
        <v>2112</v>
      </c>
      <c r="M1014" s="772" t="s">
        <v>2111</v>
      </c>
      <c r="N1014" s="772">
        <v>0</v>
      </c>
      <c r="O1014" s="772" t="s">
        <v>390</v>
      </c>
      <c r="P1014" s="772">
        <v>0</v>
      </c>
      <c r="Q1014" s="772" t="s">
        <v>390</v>
      </c>
      <c r="R1014" s="772" t="s">
        <v>170</v>
      </c>
      <c r="S1014" s="772" t="s">
        <v>308</v>
      </c>
      <c r="T1014" s="772" t="s">
        <v>764</v>
      </c>
      <c r="U1014" s="772">
        <v>411</v>
      </c>
      <c r="V1014" s="772" t="s">
        <v>308</v>
      </c>
      <c r="W1014" s="772"/>
      <c r="X1014" s="772"/>
      <c r="Y1014" s="772"/>
      <c r="Z1014" s="886"/>
      <c r="AA1014" s="772" t="s">
        <v>309</v>
      </c>
      <c r="AB1014" s="772" t="s">
        <v>750</v>
      </c>
      <c r="AC1014" s="772" t="s">
        <v>751</v>
      </c>
      <c r="AD1014" s="772">
        <v>168</v>
      </c>
      <c r="AE1014" s="864">
        <v>168</v>
      </c>
      <c r="AF1014" s="774">
        <v>46272</v>
      </c>
      <c r="AG1014" s="777"/>
      <c r="AH1014" s="777"/>
      <c r="AI1014" s="777" t="s">
        <v>625</v>
      </c>
      <c r="AJ1014" s="778">
        <v>23</v>
      </c>
      <c r="AK1014" s="779"/>
      <c r="AL1014" s="778"/>
      <c r="AM1014" s="780">
        <v>0</v>
      </c>
      <c r="AN1014" s="780"/>
      <c r="AO1014" s="780"/>
      <c r="AP1014" s="780"/>
      <c r="AQ1014" s="780"/>
      <c r="AR1014" s="780"/>
      <c r="AS1014" s="780"/>
      <c r="AT1014" s="780"/>
      <c r="AU1014" s="780"/>
      <c r="AV1014" s="780"/>
      <c r="AW1014" s="780"/>
      <c r="AX1014" s="780"/>
      <c r="AY1014" s="780"/>
      <c r="AZ1014" s="780"/>
      <c r="BA1014" s="780"/>
      <c r="BB1014" s="780">
        <v>0</v>
      </c>
      <c r="BC1014" s="780">
        <v>168</v>
      </c>
      <c r="BD1014" s="780">
        <v>0</v>
      </c>
      <c r="BE1014" s="780">
        <v>0</v>
      </c>
      <c r="BF1014" s="780">
        <v>0</v>
      </c>
      <c r="BG1014" s="780">
        <v>0</v>
      </c>
      <c r="BH1014" s="780">
        <v>0</v>
      </c>
      <c r="BI1014" s="780">
        <v>168</v>
      </c>
      <c r="BJ1014" s="780"/>
      <c r="BK1014" s="780">
        <v>0</v>
      </c>
      <c r="BL1014" s="780"/>
      <c r="BM1014" s="780"/>
      <c r="BN1014" s="780" t="s">
        <v>308</v>
      </c>
      <c r="BO1014" s="780" t="s">
        <v>308</v>
      </c>
      <c r="BP1014" s="780" t="s">
        <v>308</v>
      </c>
      <c r="BQ1014" s="780" t="s">
        <v>308</v>
      </c>
      <c r="BR1014" s="780"/>
      <c r="BS1014" s="780" t="s">
        <v>397</v>
      </c>
      <c r="BT1014" s="780"/>
      <c r="BU1014" s="780" t="s">
        <v>579</v>
      </c>
      <c r="BV1014" s="780"/>
      <c r="BW1014" s="780"/>
      <c r="BX1014" s="780"/>
      <c r="BY1014" s="780"/>
      <c r="BZ1014" s="780"/>
      <c r="CA1014" s="780"/>
      <c r="CB1014" s="780"/>
      <c r="CC1014" s="780"/>
      <c r="CD1014" s="780"/>
      <c r="CE1014" s="780"/>
      <c r="CF1014" s="780"/>
      <c r="CG1014" s="780"/>
      <c r="CH1014" s="780"/>
      <c r="CI1014" s="780"/>
      <c r="CJ1014" s="780"/>
      <c r="CK1014" s="773"/>
      <c r="CL1014" s="773" t="s">
        <v>397</v>
      </c>
      <c r="CM1014" s="773">
        <v>0</v>
      </c>
      <c r="CN1014" s="773">
        <v>168</v>
      </c>
      <c r="CO1014" s="773" t="s">
        <v>397</v>
      </c>
      <c r="CP1014" s="773">
        <v>168</v>
      </c>
      <c r="CQ1014" s="773">
        <v>168</v>
      </c>
      <c r="CR1014" s="772">
        <v>168</v>
      </c>
      <c r="CS1014" s="898"/>
      <c r="CT1014" s="782" t="s">
        <v>308</v>
      </c>
      <c r="CU1014" s="783" t="s">
        <v>308</v>
      </c>
      <c r="CV1014" s="774"/>
      <c r="CW1014" s="774"/>
      <c r="CX1014" s="865">
        <v>46263</v>
      </c>
      <c r="CY1014" s="784" t="s">
        <v>797</v>
      </c>
      <c r="CZ1014" s="784" t="s">
        <v>308</v>
      </c>
      <c r="DA1014" s="785">
        <v>46269</v>
      </c>
      <c r="DB1014" s="785" t="s">
        <v>633</v>
      </c>
      <c r="DC1014" s="785" t="s">
        <v>634</v>
      </c>
      <c r="DD1014" s="785" t="s">
        <v>390</v>
      </c>
      <c r="DE1014" s="785" t="s">
        <v>397</v>
      </c>
      <c r="DF1014" s="785" t="s">
        <v>397</v>
      </c>
      <c r="DG1014" s="785" t="s">
        <v>397</v>
      </c>
      <c r="DH1014" s="786">
        <v>0</v>
      </c>
      <c r="DI1014" s="774" t="s">
        <v>390</v>
      </c>
      <c r="DJ1014" s="774" t="s">
        <v>397</v>
      </c>
      <c r="DK1014" s="774">
        <v>46272</v>
      </c>
      <c r="DL1014" s="774" t="s">
        <v>390</v>
      </c>
      <c r="DM1014" s="774">
        <v>46282</v>
      </c>
      <c r="DN1014" s="774">
        <v>46282</v>
      </c>
      <c r="DO1014" s="787" t="s">
        <v>308</v>
      </c>
      <c r="DP1014" s="774">
        <v>46297</v>
      </c>
      <c r="DQ1014" s="774">
        <v>46315</v>
      </c>
      <c r="DR1014" s="774">
        <v>46315</v>
      </c>
      <c r="DS1014" s="786">
        <v>46297</v>
      </c>
      <c r="DT1014" s="752">
        <v>46315</v>
      </c>
      <c r="DU1014" s="753">
        <v>-9</v>
      </c>
      <c r="DV1014" s="753" t="s">
        <v>308</v>
      </c>
      <c r="DW1014" s="754">
        <v>46287</v>
      </c>
      <c r="DX1014" s="755">
        <v>46288</v>
      </c>
      <c r="DY1014" s="754" t="e">
        <v>#VALUE!</v>
      </c>
      <c r="DZ1014" s="754" t="e">
        <v>#VALUE!</v>
      </c>
      <c r="EA1014" s="754"/>
      <c r="EB1014" s="754"/>
      <c r="HA1014" s="756" t="s">
        <v>397</v>
      </c>
      <c r="HB1014" s="756" t="s">
        <v>397</v>
      </c>
      <c r="HC1014" s="756" t="s">
        <v>397</v>
      </c>
      <c r="HD1014" s="756" t="s">
        <v>397</v>
      </c>
      <c r="HE1014" s="756" t="s">
        <v>397</v>
      </c>
      <c r="HF1014" s="756" t="s">
        <v>397</v>
      </c>
      <c r="HG1014" s="756" t="s">
        <v>397</v>
      </c>
      <c r="HH1014" s="756" t="s">
        <v>397</v>
      </c>
      <c r="HI1014" s="756" t="s">
        <v>397</v>
      </c>
      <c r="HJ1014" s="756" t="s">
        <v>397</v>
      </c>
      <c r="HK1014"/>
      <c r="HL1014"/>
      <c r="HM1014"/>
      <c r="HN1014" s="756" t="str">
        <f t="shared" si="33"/>
        <v>AUTO PRINT</v>
      </c>
      <c r="HO1014"/>
      <c r="HP1014" s="757" t="s">
        <v>572</v>
      </c>
      <c r="HQ1014" s="757" t="s">
        <v>572</v>
      </c>
      <c r="HR1014" s="757" t="s">
        <v>572</v>
      </c>
      <c r="HS1014"/>
      <c r="HW1014" s="758"/>
      <c r="HX1014"/>
      <c r="HY1014" s="759" t="s">
        <v>572</v>
      </c>
      <c r="HZ1014" s="759" t="s">
        <v>572</v>
      </c>
      <c r="IA1014" s="759" t="s">
        <v>572</v>
      </c>
      <c r="IC1014" s="760" t="s">
        <v>572</v>
      </c>
      <c r="ID1014" s="760" t="s">
        <v>572</v>
      </c>
      <c r="IE1014" s="760" t="s">
        <v>572</v>
      </c>
      <c r="IF1014" s="761" t="s">
        <v>572</v>
      </c>
      <c r="IG1014" s="619" t="str">
        <f t="shared" si="34"/>
        <v>IN HOUSE (MANUAL)</v>
      </c>
      <c r="II1014" s="761" t="s">
        <v>572</v>
      </c>
      <c r="IK1014" s="761" t="str">
        <f>IFERROR(VLOOKUP($M1014,#REF!,13,0),"IN HOUSE (MANUAL)")</f>
        <v>IN HOUSE (MANUAL)</v>
      </c>
      <c r="IM1014" s="760" t="s">
        <v>572</v>
      </c>
      <c r="IN1014" s="760" t="s">
        <v>572</v>
      </c>
      <c r="IO1014" s="760" t="s">
        <v>572</v>
      </c>
      <c r="IQ1014" s="760" t="s">
        <v>572</v>
      </c>
      <c r="IR1014" s="760" t="s">
        <v>572</v>
      </c>
      <c r="IT1014" s="760" t="s">
        <v>572</v>
      </c>
      <c r="IV1014" s="760" t="s">
        <v>572</v>
      </c>
      <c r="IW1014" s="760" t="s">
        <v>572</v>
      </c>
      <c r="IY1014" s="760" t="s">
        <v>572</v>
      </c>
      <c r="IZ1014" s="760" t="s">
        <v>572</v>
      </c>
      <c r="JB1014" s="760" t="s">
        <v>922</v>
      </c>
      <c r="JC1014" s="760">
        <v>168</v>
      </c>
      <c r="JE1014" s="760" t="s">
        <v>572</v>
      </c>
      <c r="JF1014" s="760" t="s">
        <v>572</v>
      </c>
    </row>
    <row r="1015" spans="1:266" ht="17.25" customHeight="1" x14ac:dyDescent="0.35">
      <c r="A1015" s="618" t="s">
        <v>2113</v>
      </c>
      <c r="B1015" s="730">
        <v>119</v>
      </c>
      <c r="C1015" s="730" t="s">
        <v>2073</v>
      </c>
      <c r="D1015" s="730" t="s">
        <v>2073</v>
      </c>
      <c r="E1015" s="730">
        <v>17</v>
      </c>
      <c r="F1015" s="731" t="s">
        <v>574</v>
      </c>
      <c r="G1015" s="732">
        <v>1</v>
      </c>
      <c r="H1015" s="826">
        <v>46238</v>
      </c>
      <c r="I1015" s="730">
        <v>39</v>
      </c>
      <c r="J1015" s="730" t="s">
        <v>308</v>
      </c>
      <c r="K1015" s="730">
        <v>40</v>
      </c>
      <c r="L1015" s="730" t="s">
        <v>2114</v>
      </c>
      <c r="M1015" s="772" t="s">
        <v>2113</v>
      </c>
      <c r="N1015" s="772">
        <v>0</v>
      </c>
      <c r="O1015" s="772" t="s">
        <v>390</v>
      </c>
      <c r="P1015" s="772">
        <v>0</v>
      </c>
      <c r="Q1015" s="772" t="s">
        <v>390</v>
      </c>
      <c r="R1015" s="772" t="s">
        <v>170</v>
      </c>
      <c r="S1015" s="772" t="s">
        <v>308</v>
      </c>
      <c r="T1015" s="772" t="s">
        <v>764</v>
      </c>
      <c r="U1015" s="772">
        <v>411</v>
      </c>
      <c r="V1015" s="772" t="s">
        <v>308</v>
      </c>
      <c r="W1015" s="772"/>
      <c r="X1015" s="772"/>
      <c r="Y1015" s="772"/>
      <c r="Z1015" s="886"/>
      <c r="AA1015" s="772" t="s">
        <v>309</v>
      </c>
      <c r="AB1015" s="772" t="s">
        <v>750</v>
      </c>
      <c r="AC1015" s="772" t="s">
        <v>589</v>
      </c>
      <c r="AD1015" s="772">
        <v>1056</v>
      </c>
      <c r="AE1015" s="864">
        <v>1056</v>
      </c>
      <c r="AF1015" s="774">
        <v>46272</v>
      </c>
      <c r="AG1015" s="777"/>
      <c r="AH1015" s="777"/>
      <c r="AI1015" s="777" t="s">
        <v>625</v>
      </c>
      <c r="AJ1015" s="778">
        <v>24</v>
      </c>
      <c r="AK1015" s="779"/>
      <c r="AL1015" s="778"/>
      <c r="AM1015" s="780">
        <v>0</v>
      </c>
      <c r="AN1015" s="780"/>
      <c r="AO1015" s="780"/>
      <c r="AP1015" s="780"/>
      <c r="AQ1015" s="780"/>
      <c r="AR1015" s="780"/>
      <c r="AS1015" s="780"/>
      <c r="AT1015" s="780"/>
      <c r="AU1015" s="780"/>
      <c r="AV1015" s="780"/>
      <c r="AW1015" s="780"/>
      <c r="AX1015" s="780"/>
      <c r="AY1015" s="780"/>
      <c r="AZ1015" s="780"/>
      <c r="BA1015" s="780"/>
      <c r="BB1015" s="780">
        <v>0</v>
      </c>
      <c r="BC1015" s="780">
        <v>1056</v>
      </c>
      <c r="BD1015" s="780">
        <v>0</v>
      </c>
      <c r="BE1015" s="780">
        <v>0</v>
      </c>
      <c r="BF1015" s="780">
        <v>0</v>
      </c>
      <c r="BG1015" s="780">
        <v>0</v>
      </c>
      <c r="BH1015" s="780">
        <v>0</v>
      </c>
      <c r="BI1015" s="780">
        <v>1056</v>
      </c>
      <c r="BJ1015" s="780"/>
      <c r="BK1015" s="780">
        <v>0</v>
      </c>
      <c r="BL1015" s="780"/>
      <c r="BM1015" s="780"/>
      <c r="BN1015" s="780" t="s">
        <v>308</v>
      </c>
      <c r="BO1015" s="780" t="s">
        <v>308</v>
      </c>
      <c r="BP1015" s="780" t="s">
        <v>308</v>
      </c>
      <c r="BQ1015" s="780" t="s">
        <v>308</v>
      </c>
      <c r="BR1015" s="780"/>
      <c r="BS1015" s="780" t="s">
        <v>397</v>
      </c>
      <c r="BT1015" s="780"/>
      <c r="BU1015" s="780" t="s">
        <v>579</v>
      </c>
      <c r="BV1015" s="780"/>
      <c r="BW1015" s="780"/>
      <c r="BX1015" s="780"/>
      <c r="BY1015" s="780"/>
      <c r="BZ1015" s="780"/>
      <c r="CA1015" s="780"/>
      <c r="CB1015" s="780"/>
      <c r="CC1015" s="780"/>
      <c r="CD1015" s="780"/>
      <c r="CE1015" s="780"/>
      <c r="CF1015" s="780"/>
      <c r="CG1015" s="780"/>
      <c r="CH1015" s="780"/>
      <c r="CI1015" s="780"/>
      <c r="CJ1015" s="780"/>
      <c r="CK1015" s="773"/>
      <c r="CL1015" s="773" t="s">
        <v>397</v>
      </c>
      <c r="CM1015" s="773">
        <v>0</v>
      </c>
      <c r="CN1015" s="773">
        <v>1056</v>
      </c>
      <c r="CO1015" s="773" t="s">
        <v>397</v>
      </c>
      <c r="CP1015" s="773">
        <v>1056</v>
      </c>
      <c r="CQ1015" s="773">
        <v>1056</v>
      </c>
      <c r="CR1015" s="772">
        <v>1056</v>
      </c>
      <c r="CS1015" s="898"/>
      <c r="CT1015" s="782" t="s">
        <v>308</v>
      </c>
      <c r="CU1015" s="783" t="s">
        <v>308</v>
      </c>
      <c r="CV1015" s="774"/>
      <c r="CW1015" s="774"/>
      <c r="CX1015" s="865">
        <v>46263</v>
      </c>
      <c r="CY1015" s="784" t="s">
        <v>797</v>
      </c>
      <c r="CZ1015" s="784" t="s">
        <v>308</v>
      </c>
      <c r="DA1015" s="785">
        <v>46269</v>
      </c>
      <c r="DB1015" s="785" t="s">
        <v>633</v>
      </c>
      <c r="DC1015" s="785" t="s">
        <v>634</v>
      </c>
      <c r="DD1015" s="785" t="s">
        <v>390</v>
      </c>
      <c r="DE1015" s="785" t="s">
        <v>397</v>
      </c>
      <c r="DF1015" s="785" t="s">
        <v>397</v>
      </c>
      <c r="DG1015" s="785" t="s">
        <v>397</v>
      </c>
      <c r="DH1015" s="786">
        <v>0</v>
      </c>
      <c r="DI1015" s="774" t="s">
        <v>390</v>
      </c>
      <c r="DJ1015" s="774" t="s">
        <v>397</v>
      </c>
      <c r="DK1015" s="774">
        <v>46272</v>
      </c>
      <c r="DL1015" s="774" t="s">
        <v>390</v>
      </c>
      <c r="DM1015" s="774">
        <v>46282</v>
      </c>
      <c r="DN1015" s="774">
        <v>46282</v>
      </c>
      <c r="DO1015" s="787" t="s">
        <v>308</v>
      </c>
      <c r="DP1015" s="774">
        <v>46297</v>
      </c>
      <c r="DQ1015" s="774">
        <v>46319</v>
      </c>
      <c r="DR1015" s="774">
        <v>46319</v>
      </c>
      <c r="DS1015" s="786">
        <v>46297</v>
      </c>
      <c r="DT1015" s="752">
        <v>46319</v>
      </c>
      <c r="DU1015" s="753">
        <v>-8</v>
      </c>
      <c r="DV1015" s="753" t="s">
        <v>308</v>
      </c>
      <c r="DW1015" s="754">
        <v>46288</v>
      </c>
      <c r="DX1015" s="755">
        <v>46289</v>
      </c>
      <c r="DY1015" s="754" t="e">
        <v>#VALUE!</v>
      </c>
      <c r="DZ1015" s="754" t="e">
        <v>#VALUE!</v>
      </c>
      <c r="EA1015" s="754"/>
      <c r="EB1015" s="754"/>
      <c r="HA1015" s="756" t="s">
        <v>397</v>
      </c>
      <c r="HB1015" s="756" t="s">
        <v>397</v>
      </c>
      <c r="HC1015" s="756" t="s">
        <v>397</v>
      </c>
      <c r="HD1015" s="756" t="s">
        <v>397</v>
      </c>
      <c r="HE1015" s="756" t="s">
        <v>397</v>
      </c>
      <c r="HF1015" s="756" t="s">
        <v>397</v>
      </c>
      <c r="HG1015" s="756" t="s">
        <v>397</v>
      </c>
      <c r="HH1015" s="756" t="s">
        <v>397</v>
      </c>
      <c r="HI1015" s="756" t="s">
        <v>397</v>
      </c>
      <c r="HJ1015" s="756" t="s">
        <v>397</v>
      </c>
      <c r="HK1015"/>
      <c r="HL1015"/>
      <c r="HM1015"/>
      <c r="HN1015" s="756" t="str">
        <f t="shared" si="33"/>
        <v>AUTO PRINT</v>
      </c>
      <c r="HO1015"/>
      <c r="HP1015" s="757" t="s">
        <v>572</v>
      </c>
      <c r="HQ1015" s="757" t="s">
        <v>572</v>
      </c>
      <c r="HR1015" s="757" t="s">
        <v>572</v>
      </c>
      <c r="HS1015"/>
      <c r="HW1015" s="758"/>
      <c r="HX1015"/>
      <c r="HY1015" s="759" t="s">
        <v>572</v>
      </c>
      <c r="HZ1015" s="759" t="s">
        <v>572</v>
      </c>
      <c r="IA1015" s="759" t="s">
        <v>572</v>
      </c>
      <c r="IC1015" s="760" t="s">
        <v>572</v>
      </c>
      <c r="ID1015" s="760" t="s">
        <v>572</v>
      </c>
      <c r="IE1015" s="760" t="s">
        <v>572</v>
      </c>
      <c r="IF1015" s="761" t="s">
        <v>572</v>
      </c>
      <c r="IG1015" s="619" t="str">
        <f t="shared" si="34"/>
        <v>IN HOUSE (MANUAL)</v>
      </c>
      <c r="II1015" s="761" t="s">
        <v>572</v>
      </c>
      <c r="IK1015" s="761" t="str">
        <f>IFERROR(VLOOKUP($M1015,#REF!,13,0),"IN HOUSE (MANUAL)")</f>
        <v>IN HOUSE (MANUAL)</v>
      </c>
      <c r="IM1015" s="760" t="s">
        <v>572</v>
      </c>
      <c r="IN1015" s="760" t="s">
        <v>572</v>
      </c>
      <c r="IO1015" s="760" t="s">
        <v>572</v>
      </c>
      <c r="IQ1015" s="760" t="s">
        <v>572</v>
      </c>
      <c r="IR1015" s="760" t="s">
        <v>572</v>
      </c>
      <c r="IT1015" s="760" t="s">
        <v>572</v>
      </c>
      <c r="IV1015" s="760" t="s">
        <v>572</v>
      </c>
      <c r="IW1015" s="760" t="s">
        <v>572</v>
      </c>
      <c r="IY1015" s="760" t="s">
        <v>572</v>
      </c>
      <c r="IZ1015" s="760" t="s">
        <v>572</v>
      </c>
      <c r="JB1015" s="760" t="s">
        <v>922</v>
      </c>
      <c r="JC1015" s="760">
        <v>1056</v>
      </c>
      <c r="JE1015" s="760" t="s">
        <v>572</v>
      </c>
      <c r="JF1015" s="760" t="s">
        <v>572</v>
      </c>
    </row>
    <row r="1016" spans="1:266" ht="17.25" customHeight="1" x14ac:dyDescent="0.35">
      <c r="A1016" s="618" t="s">
        <v>2115</v>
      </c>
      <c r="B1016" s="730">
        <v>120</v>
      </c>
      <c r="C1016" s="730" t="s">
        <v>2073</v>
      </c>
      <c r="D1016" s="730" t="s">
        <v>2073</v>
      </c>
      <c r="E1016" s="730">
        <v>17</v>
      </c>
      <c r="F1016" s="731" t="s">
        <v>574</v>
      </c>
      <c r="G1016" s="732">
        <v>1</v>
      </c>
      <c r="H1016" s="733">
        <v>46232</v>
      </c>
      <c r="I1016" s="730">
        <v>40</v>
      </c>
      <c r="J1016" s="730" t="s">
        <v>308</v>
      </c>
      <c r="K1016" s="730">
        <v>40</v>
      </c>
      <c r="L1016" s="730" t="s">
        <v>2116</v>
      </c>
      <c r="M1016" s="772" t="s">
        <v>2115</v>
      </c>
      <c r="N1016" s="772">
        <v>0</v>
      </c>
      <c r="O1016" s="772" t="s">
        <v>390</v>
      </c>
      <c r="P1016" s="772">
        <v>0</v>
      </c>
      <c r="Q1016" s="772" t="s">
        <v>390</v>
      </c>
      <c r="R1016" s="772" t="s">
        <v>170</v>
      </c>
      <c r="S1016" s="772" t="s">
        <v>308</v>
      </c>
      <c r="T1016" s="772" t="s">
        <v>761</v>
      </c>
      <c r="U1016" s="772">
        <v>411</v>
      </c>
      <c r="V1016" s="772" t="s">
        <v>308</v>
      </c>
      <c r="W1016" s="772"/>
      <c r="X1016" s="772"/>
      <c r="Y1016" s="772"/>
      <c r="Z1016" s="886"/>
      <c r="AA1016" s="772" t="s">
        <v>309</v>
      </c>
      <c r="AB1016" s="772" t="s">
        <v>750</v>
      </c>
      <c r="AC1016" s="772" t="s">
        <v>597</v>
      </c>
      <c r="AD1016" s="772">
        <v>1992</v>
      </c>
      <c r="AE1016" s="775">
        <v>1992</v>
      </c>
      <c r="AF1016" s="776">
        <v>46272</v>
      </c>
      <c r="AG1016" s="777"/>
      <c r="AH1016" s="777"/>
      <c r="AI1016" s="777" t="s">
        <v>308</v>
      </c>
      <c r="AJ1016" s="778">
        <v>25</v>
      </c>
      <c r="AK1016" s="779"/>
      <c r="AL1016" s="778"/>
      <c r="AM1016" s="780">
        <v>0</v>
      </c>
      <c r="AN1016" s="780"/>
      <c r="AO1016" s="780"/>
      <c r="AP1016" s="780"/>
      <c r="AQ1016" s="780"/>
      <c r="AR1016" s="780"/>
      <c r="AS1016" s="780"/>
      <c r="AT1016" s="780"/>
      <c r="AU1016" s="780"/>
      <c r="AV1016" s="780"/>
      <c r="AW1016" s="780"/>
      <c r="AX1016" s="780"/>
      <c r="AY1016" s="780"/>
      <c r="AZ1016" s="780"/>
      <c r="BA1016" s="780"/>
      <c r="BB1016" s="780">
        <v>0</v>
      </c>
      <c r="BC1016" s="780">
        <v>1992</v>
      </c>
      <c r="BD1016" s="780">
        <v>0</v>
      </c>
      <c r="BE1016" s="780">
        <v>0</v>
      </c>
      <c r="BF1016" s="780">
        <v>0</v>
      </c>
      <c r="BG1016" s="780">
        <v>0</v>
      </c>
      <c r="BH1016" s="780">
        <v>0</v>
      </c>
      <c r="BI1016" s="780">
        <v>1992</v>
      </c>
      <c r="BJ1016" s="780"/>
      <c r="BK1016" s="780">
        <v>0</v>
      </c>
      <c r="BL1016" s="780"/>
      <c r="BM1016" s="780"/>
      <c r="BN1016" s="780" t="s">
        <v>308</v>
      </c>
      <c r="BO1016" s="780" t="s">
        <v>308</v>
      </c>
      <c r="BP1016" s="780" t="s">
        <v>308</v>
      </c>
      <c r="BQ1016" s="780" t="s">
        <v>308</v>
      </c>
      <c r="BR1016" s="780"/>
      <c r="BS1016" s="780" t="s">
        <v>397</v>
      </c>
      <c r="BT1016" s="780"/>
      <c r="BU1016" s="780" t="s">
        <v>579</v>
      </c>
      <c r="BV1016" s="780"/>
      <c r="BW1016" s="780"/>
      <c r="BX1016" s="780"/>
      <c r="BY1016" s="780"/>
      <c r="BZ1016" s="780"/>
      <c r="CA1016" s="780"/>
      <c r="CB1016" s="780"/>
      <c r="CC1016" s="780"/>
      <c r="CD1016" s="780"/>
      <c r="CE1016" s="780"/>
      <c r="CF1016" s="780"/>
      <c r="CG1016" s="780"/>
      <c r="CH1016" s="780"/>
      <c r="CI1016" s="780"/>
      <c r="CJ1016" s="780"/>
      <c r="CK1016" s="773"/>
      <c r="CL1016" s="773" t="s">
        <v>397</v>
      </c>
      <c r="CM1016" s="773">
        <v>0</v>
      </c>
      <c r="CN1016" s="773">
        <v>84</v>
      </c>
      <c r="CO1016" s="773" t="s">
        <v>397</v>
      </c>
      <c r="CP1016" s="773">
        <v>1992</v>
      </c>
      <c r="CQ1016" s="773">
        <v>1992</v>
      </c>
      <c r="CR1016" s="772">
        <v>1992</v>
      </c>
      <c r="CS1016" s="781"/>
      <c r="CT1016" s="782" t="s">
        <v>308</v>
      </c>
      <c r="CU1016" s="783" t="s">
        <v>308</v>
      </c>
      <c r="CV1016" s="774"/>
      <c r="CW1016" s="774"/>
      <c r="CX1016" s="782">
        <v>46258</v>
      </c>
      <c r="CY1016" s="784" t="s">
        <v>1126</v>
      </c>
      <c r="CZ1016" s="784">
        <v>0</v>
      </c>
      <c r="DA1016" s="785">
        <v>46269</v>
      </c>
      <c r="DB1016" s="785" t="s">
        <v>633</v>
      </c>
      <c r="DC1016" s="785" t="s">
        <v>634</v>
      </c>
      <c r="DD1016" s="785" t="s">
        <v>390</v>
      </c>
      <c r="DE1016" s="785" t="s">
        <v>397</v>
      </c>
      <c r="DF1016" s="785" t="s">
        <v>397</v>
      </c>
      <c r="DG1016" s="785" t="s">
        <v>397</v>
      </c>
      <c r="DH1016" s="786">
        <v>0</v>
      </c>
      <c r="DI1016" s="774" t="s">
        <v>390</v>
      </c>
      <c r="DJ1016" s="774" t="s">
        <v>397</v>
      </c>
      <c r="DK1016" s="774" t="s">
        <v>390</v>
      </c>
      <c r="DL1016" s="774">
        <v>46272</v>
      </c>
      <c r="DM1016" s="774">
        <v>46283</v>
      </c>
      <c r="DN1016" s="774">
        <v>46283</v>
      </c>
      <c r="DO1016" s="787">
        <v>0</v>
      </c>
      <c r="DP1016" s="774">
        <v>46297</v>
      </c>
      <c r="DQ1016" s="776">
        <v>46297</v>
      </c>
      <c r="DR1016" s="774">
        <v>46297</v>
      </c>
      <c r="DS1016" s="786">
        <v>46297</v>
      </c>
      <c r="DT1016" s="752">
        <v>46297</v>
      </c>
      <c r="DU1016" s="753">
        <v>-4</v>
      </c>
      <c r="DV1016" s="753" t="s">
        <v>308</v>
      </c>
      <c r="DW1016" s="754">
        <v>46289</v>
      </c>
      <c r="DX1016" s="755">
        <v>46293</v>
      </c>
      <c r="DY1016" s="754" t="e">
        <v>#VALUE!</v>
      </c>
      <c r="DZ1016" s="754" t="e">
        <v>#VALUE!</v>
      </c>
      <c r="EA1016" s="754"/>
      <c r="EB1016" s="754"/>
      <c r="HA1016" s="756" t="s">
        <v>397</v>
      </c>
      <c r="HB1016" s="756" t="s">
        <v>397</v>
      </c>
      <c r="HC1016" s="756" t="s">
        <v>397</v>
      </c>
      <c r="HD1016" s="756" t="s">
        <v>397</v>
      </c>
      <c r="HE1016" s="756" t="s">
        <v>397</v>
      </c>
      <c r="HF1016" s="756" t="s">
        <v>397</v>
      </c>
      <c r="HG1016" s="756" t="s">
        <v>397</v>
      </c>
      <c r="HH1016" s="756" t="s">
        <v>397</v>
      </c>
      <c r="HI1016" s="756" t="s">
        <v>397</v>
      </c>
      <c r="HJ1016" s="756" t="s">
        <v>397</v>
      </c>
      <c r="HK1016"/>
      <c r="HL1016"/>
      <c r="HM1016"/>
      <c r="HN1016" s="756" t="str">
        <f t="shared" si="33"/>
        <v>AUTO PRINT</v>
      </c>
      <c r="HO1016"/>
      <c r="HP1016" s="757" t="s">
        <v>572</v>
      </c>
      <c r="HQ1016" s="757" t="s">
        <v>572</v>
      </c>
      <c r="HR1016" s="757" t="s">
        <v>572</v>
      </c>
      <c r="HS1016"/>
      <c r="HW1016" s="758"/>
      <c r="HX1016"/>
      <c r="HY1016" s="759" t="s">
        <v>572</v>
      </c>
      <c r="HZ1016" s="759" t="s">
        <v>572</v>
      </c>
      <c r="IA1016" s="759" t="s">
        <v>572</v>
      </c>
      <c r="IC1016" s="760" t="s">
        <v>572</v>
      </c>
      <c r="ID1016" s="760" t="s">
        <v>572</v>
      </c>
      <c r="IE1016" s="760" t="s">
        <v>572</v>
      </c>
      <c r="IF1016" s="761" t="s">
        <v>572</v>
      </c>
      <c r="IG1016" s="619" t="str">
        <f t="shared" si="34"/>
        <v>IN HOUSE (MANUAL)</v>
      </c>
      <c r="II1016" s="761" t="s">
        <v>572</v>
      </c>
      <c r="IK1016" s="761" t="str">
        <f>IFERROR(VLOOKUP($M1016,#REF!,13,0),"IN HOUSE (MANUAL)")</f>
        <v>IN HOUSE (MANUAL)</v>
      </c>
      <c r="IM1016" s="760" t="s">
        <v>572</v>
      </c>
      <c r="IN1016" s="760" t="s">
        <v>572</v>
      </c>
      <c r="IO1016" s="760" t="s">
        <v>572</v>
      </c>
      <c r="IQ1016" s="760" t="s">
        <v>572</v>
      </c>
      <c r="IR1016" s="760" t="s">
        <v>572</v>
      </c>
      <c r="IT1016" s="760" t="s">
        <v>572</v>
      </c>
      <c r="IV1016" s="760" t="s">
        <v>572</v>
      </c>
      <c r="IW1016" s="760" t="s">
        <v>572</v>
      </c>
      <c r="IY1016" s="760" t="s">
        <v>572</v>
      </c>
      <c r="IZ1016" s="760" t="s">
        <v>572</v>
      </c>
      <c r="JB1016" s="760" t="s">
        <v>922</v>
      </c>
      <c r="JC1016" s="760">
        <v>84</v>
      </c>
      <c r="JE1016" s="760" t="s">
        <v>572</v>
      </c>
      <c r="JF1016" s="760" t="s">
        <v>572</v>
      </c>
    </row>
    <row r="1017" spans="1:266" ht="17.25" customHeight="1" x14ac:dyDescent="0.35">
      <c r="A1017" s="618" t="s">
        <v>2117</v>
      </c>
      <c r="B1017" s="730">
        <v>121</v>
      </c>
      <c r="C1017" s="730" t="s">
        <v>2073</v>
      </c>
      <c r="D1017" s="730" t="s">
        <v>2073</v>
      </c>
      <c r="E1017" s="730">
        <v>17</v>
      </c>
      <c r="F1017" s="731" t="s">
        <v>767</v>
      </c>
      <c r="G1017" s="732">
        <v>1</v>
      </c>
      <c r="H1017" s="826">
        <v>46196</v>
      </c>
      <c r="I1017" s="730">
        <v>40</v>
      </c>
      <c r="J1017" s="730" t="s">
        <v>308</v>
      </c>
      <c r="K1017" s="730">
        <v>41</v>
      </c>
      <c r="L1017" s="730" t="s">
        <v>2118</v>
      </c>
      <c r="M1017" s="772" t="s">
        <v>2117</v>
      </c>
      <c r="N1017" s="772">
        <v>0</v>
      </c>
      <c r="O1017" s="772" t="s">
        <v>390</v>
      </c>
      <c r="P1017" s="772">
        <v>0</v>
      </c>
      <c r="Q1017" s="772" t="s">
        <v>390</v>
      </c>
      <c r="R1017" s="772" t="s">
        <v>170</v>
      </c>
      <c r="S1017" s="772" t="s">
        <v>308</v>
      </c>
      <c r="T1017" s="772" t="s">
        <v>1159</v>
      </c>
      <c r="U1017" s="772">
        <v>411</v>
      </c>
      <c r="V1017" s="772" t="s">
        <v>308</v>
      </c>
      <c r="W1017" s="772"/>
      <c r="X1017" s="772"/>
      <c r="Y1017" s="772"/>
      <c r="Z1017" s="886"/>
      <c r="AA1017" s="772" t="s">
        <v>309</v>
      </c>
      <c r="AB1017" s="772" t="s">
        <v>750</v>
      </c>
      <c r="AC1017" s="772" t="s">
        <v>842</v>
      </c>
      <c r="AD1017" s="772">
        <v>798</v>
      </c>
      <c r="AE1017" s="864">
        <v>798</v>
      </c>
      <c r="AF1017" s="774" t="s">
        <v>390</v>
      </c>
      <c r="AG1017" s="777"/>
      <c r="AH1017" s="777"/>
      <c r="AI1017" s="777" t="s">
        <v>308</v>
      </c>
      <c r="AJ1017" s="778">
        <v>26</v>
      </c>
      <c r="AK1017" s="779"/>
      <c r="AL1017" s="778"/>
      <c r="AM1017" s="780">
        <v>0</v>
      </c>
      <c r="AN1017" s="780"/>
      <c r="AO1017" s="780"/>
      <c r="AP1017" s="780"/>
      <c r="AQ1017" s="780"/>
      <c r="AR1017" s="780"/>
      <c r="AS1017" s="780"/>
      <c r="AT1017" s="780"/>
      <c r="AU1017" s="780"/>
      <c r="AV1017" s="780"/>
      <c r="AW1017" s="780"/>
      <c r="AX1017" s="780"/>
      <c r="AY1017" s="780"/>
      <c r="AZ1017" s="780"/>
      <c r="BA1017" s="780"/>
      <c r="BB1017" s="780">
        <v>0</v>
      </c>
      <c r="BC1017" s="780">
        <v>798</v>
      </c>
      <c r="BD1017" s="780">
        <v>0</v>
      </c>
      <c r="BE1017" s="780">
        <v>0</v>
      </c>
      <c r="BF1017" s="780">
        <v>0</v>
      </c>
      <c r="BG1017" s="780">
        <v>0</v>
      </c>
      <c r="BH1017" s="780">
        <v>0</v>
      </c>
      <c r="BI1017" s="780">
        <v>798</v>
      </c>
      <c r="BJ1017" s="780"/>
      <c r="BK1017" s="780">
        <v>0</v>
      </c>
      <c r="BL1017" s="780"/>
      <c r="BM1017" s="780"/>
      <c r="BN1017" s="780" t="s">
        <v>308</v>
      </c>
      <c r="BO1017" s="780" t="s">
        <v>308</v>
      </c>
      <c r="BP1017" s="780" t="s">
        <v>308</v>
      </c>
      <c r="BQ1017" s="780" t="s">
        <v>308</v>
      </c>
      <c r="BR1017" s="780"/>
      <c r="BS1017" s="780" t="s">
        <v>397</v>
      </c>
      <c r="BT1017" s="780"/>
      <c r="BU1017" s="780" t="s">
        <v>579</v>
      </c>
      <c r="BV1017" s="780"/>
      <c r="BW1017" s="780"/>
      <c r="BX1017" s="780"/>
      <c r="BY1017" s="780"/>
      <c r="BZ1017" s="780"/>
      <c r="CA1017" s="780"/>
      <c r="CB1017" s="780"/>
      <c r="CC1017" s="780"/>
      <c r="CD1017" s="780"/>
      <c r="CE1017" s="780"/>
      <c r="CF1017" s="780"/>
      <c r="CG1017" s="780"/>
      <c r="CH1017" s="780"/>
      <c r="CI1017" s="780"/>
      <c r="CJ1017" s="780"/>
      <c r="CK1017" s="773"/>
      <c r="CL1017" s="773" t="s">
        <v>397</v>
      </c>
      <c r="CM1017" s="773">
        <v>0</v>
      </c>
      <c r="CN1017" s="773">
        <v>798</v>
      </c>
      <c r="CO1017" s="773" t="s">
        <v>397</v>
      </c>
      <c r="CP1017" s="773">
        <v>798</v>
      </c>
      <c r="CQ1017" s="867">
        <v>798</v>
      </c>
      <c r="CR1017" s="772">
        <v>798</v>
      </c>
      <c r="CS1017" s="781"/>
      <c r="CT1017" s="782" t="s">
        <v>308</v>
      </c>
      <c r="CU1017" s="783" t="s">
        <v>308</v>
      </c>
      <c r="CV1017" s="774"/>
      <c r="CW1017" s="774"/>
      <c r="CX1017" s="865">
        <v>46252</v>
      </c>
      <c r="CY1017" s="784">
        <v>0</v>
      </c>
      <c r="CZ1017" s="784">
        <v>0</v>
      </c>
      <c r="DA1017" s="785">
        <v>0</v>
      </c>
      <c r="DB1017" s="785">
        <v>0</v>
      </c>
      <c r="DC1017" s="785">
        <v>0</v>
      </c>
      <c r="DD1017" s="785" t="s">
        <v>390</v>
      </c>
      <c r="DE1017" s="785" t="s">
        <v>397</v>
      </c>
      <c r="DF1017" s="785" t="s">
        <v>397</v>
      </c>
      <c r="DG1017" s="785" t="s">
        <v>397</v>
      </c>
      <c r="DH1017" s="786">
        <v>0</v>
      </c>
      <c r="DI1017" s="774" t="s">
        <v>390</v>
      </c>
      <c r="DJ1017" s="774" t="s">
        <v>397</v>
      </c>
      <c r="DK1017" s="774" t="s">
        <v>390</v>
      </c>
      <c r="DL1017" s="774">
        <v>46286</v>
      </c>
      <c r="DM1017" s="774">
        <v>46287</v>
      </c>
      <c r="DN1017" s="774">
        <v>46287</v>
      </c>
      <c r="DO1017" s="787" t="s">
        <v>308</v>
      </c>
      <c r="DP1017" s="774">
        <v>46304</v>
      </c>
      <c r="DQ1017" s="774">
        <v>46304</v>
      </c>
      <c r="DR1017" s="774">
        <v>46304</v>
      </c>
      <c r="DS1017" s="786">
        <v>46304</v>
      </c>
      <c r="DT1017" s="752">
        <v>46304</v>
      </c>
      <c r="DU1017" s="753">
        <v>-10</v>
      </c>
      <c r="DV1017" s="753" t="s">
        <v>308</v>
      </c>
      <c r="DW1017" s="754">
        <v>46293</v>
      </c>
      <c r="DX1017" s="755">
        <v>46294</v>
      </c>
      <c r="DY1017" s="754" t="e">
        <v>#VALUE!</v>
      </c>
      <c r="DZ1017" s="754" t="e">
        <v>#VALUE!</v>
      </c>
      <c r="EA1017" s="754"/>
      <c r="EB1017" s="754"/>
      <c r="HA1017" s="756" t="s">
        <v>397</v>
      </c>
      <c r="HB1017" s="756" t="s">
        <v>397</v>
      </c>
      <c r="HC1017" s="756" t="s">
        <v>397</v>
      </c>
      <c r="HD1017" s="756" t="s">
        <v>397</v>
      </c>
      <c r="HE1017" s="756" t="s">
        <v>397</v>
      </c>
      <c r="HF1017" s="756" t="s">
        <v>397</v>
      </c>
      <c r="HG1017" s="756" t="s">
        <v>397</v>
      </c>
      <c r="HH1017" s="756" t="s">
        <v>397</v>
      </c>
      <c r="HI1017" s="756" t="s">
        <v>397</v>
      </c>
      <c r="HJ1017" s="756" t="s">
        <v>397</v>
      </c>
      <c r="HK1017"/>
      <c r="HL1017"/>
      <c r="HM1017"/>
      <c r="HN1017" s="756" t="str">
        <f t="shared" si="33"/>
        <v>AUTO PRINT</v>
      </c>
      <c r="HO1017"/>
      <c r="HP1017" s="757" t="s">
        <v>572</v>
      </c>
      <c r="HQ1017" s="757" t="s">
        <v>572</v>
      </c>
      <c r="HR1017" s="757" t="s">
        <v>572</v>
      </c>
      <c r="HS1017"/>
      <c r="HW1017" s="758"/>
      <c r="HX1017"/>
      <c r="HY1017" s="759" t="s">
        <v>572</v>
      </c>
      <c r="HZ1017" s="759" t="s">
        <v>572</v>
      </c>
      <c r="IA1017" s="759" t="s">
        <v>572</v>
      </c>
      <c r="IC1017" s="760" t="s">
        <v>572</v>
      </c>
      <c r="ID1017" s="760" t="s">
        <v>572</v>
      </c>
      <c r="IE1017" s="760" t="s">
        <v>572</v>
      </c>
      <c r="IF1017" s="761" t="s">
        <v>572</v>
      </c>
      <c r="IG1017" s="619" t="str">
        <f t="shared" si="34"/>
        <v>IN HOUSE (MANUAL)</v>
      </c>
      <c r="II1017" s="761" t="s">
        <v>572</v>
      </c>
      <c r="IK1017" s="761" t="str">
        <f>IFERROR(VLOOKUP($M1017,#REF!,13,0),"IN HOUSE (MANUAL)")</f>
        <v>IN HOUSE (MANUAL)</v>
      </c>
      <c r="IM1017" s="760" t="s">
        <v>572</v>
      </c>
      <c r="IN1017" s="760" t="s">
        <v>572</v>
      </c>
      <c r="IO1017" s="760" t="s">
        <v>572</v>
      </c>
      <c r="IQ1017" s="760" t="s">
        <v>572</v>
      </c>
      <c r="IR1017" s="760" t="s">
        <v>572</v>
      </c>
      <c r="IT1017" s="760" t="s">
        <v>572</v>
      </c>
      <c r="IV1017" s="760" t="s">
        <v>572</v>
      </c>
      <c r="IW1017" s="760" t="s">
        <v>572</v>
      </c>
      <c r="IY1017" s="760" t="s">
        <v>572</v>
      </c>
      <c r="IZ1017" s="760" t="s">
        <v>572</v>
      </c>
      <c r="JB1017" s="760" t="s">
        <v>922</v>
      </c>
      <c r="JC1017" s="760">
        <v>798</v>
      </c>
      <c r="JE1017" s="760" t="s">
        <v>572</v>
      </c>
      <c r="JF1017" s="760" t="s">
        <v>572</v>
      </c>
    </row>
    <row r="1018" spans="1:266" ht="17.25" customHeight="1" x14ac:dyDescent="0.35">
      <c r="A1018" s="618" t="s">
        <v>2119</v>
      </c>
      <c r="B1018" s="730">
        <v>122</v>
      </c>
      <c r="C1018" s="730" t="s">
        <v>2073</v>
      </c>
      <c r="D1018" s="730" t="s">
        <v>2073</v>
      </c>
      <c r="E1018" s="730">
        <v>17</v>
      </c>
      <c r="F1018" s="731" t="s">
        <v>574</v>
      </c>
      <c r="G1018" s="732">
        <v>1</v>
      </c>
      <c r="H1018" s="826">
        <v>46232</v>
      </c>
      <c r="I1018" s="730">
        <v>40</v>
      </c>
      <c r="J1018" s="730" t="s">
        <v>308</v>
      </c>
      <c r="K1018" s="730">
        <v>41</v>
      </c>
      <c r="L1018" s="730" t="s">
        <v>2120</v>
      </c>
      <c r="M1018" s="772" t="s">
        <v>2119</v>
      </c>
      <c r="N1018" s="772">
        <v>0</v>
      </c>
      <c r="O1018" s="772" t="s">
        <v>390</v>
      </c>
      <c r="P1018" s="772">
        <v>0</v>
      </c>
      <c r="Q1018" s="772" t="s">
        <v>390</v>
      </c>
      <c r="R1018" s="772" t="s">
        <v>170</v>
      </c>
      <c r="S1018" s="772" t="s">
        <v>308</v>
      </c>
      <c r="T1018" s="772" t="s">
        <v>757</v>
      </c>
      <c r="U1018" s="772">
        <v>411</v>
      </c>
      <c r="V1018" s="772" t="s">
        <v>308</v>
      </c>
      <c r="W1018" s="772"/>
      <c r="X1018" s="772"/>
      <c r="Y1018" s="772"/>
      <c r="Z1018" s="886"/>
      <c r="AA1018" s="772" t="s">
        <v>309</v>
      </c>
      <c r="AB1018" s="772" t="s">
        <v>750</v>
      </c>
      <c r="AC1018" s="772" t="s">
        <v>812</v>
      </c>
      <c r="AD1018" s="772">
        <v>2364</v>
      </c>
      <c r="AE1018" s="864">
        <v>2364</v>
      </c>
      <c r="AF1018" s="774">
        <v>46272</v>
      </c>
      <c r="AG1018" s="777"/>
      <c r="AH1018" s="777"/>
      <c r="AI1018" s="777" t="s">
        <v>308</v>
      </c>
      <c r="AJ1018" s="778">
        <v>27</v>
      </c>
      <c r="AK1018" s="779"/>
      <c r="AL1018" s="778"/>
      <c r="AM1018" s="780">
        <v>0</v>
      </c>
      <c r="AN1018" s="780"/>
      <c r="AO1018" s="780"/>
      <c r="AP1018" s="780"/>
      <c r="AQ1018" s="780"/>
      <c r="AR1018" s="780"/>
      <c r="AS1018" s="780"/>
      <c r="AT1018" s="780"/>
      <c r="AU1018" s="780"/>
      <c r="AV1018" s="780"/>
      <c r="AW1018" s="780"/>
      <c r="AX1018" s="780"/>
      <c r="AY1018" s="780"/>
      <c r="AZ1018" s="780"/>
      <c r="BA1018" s="780"/>
      <c r="BB1018" s="780">
        <v>0</v>
      </c>
      <c r="BC1018" s="780">
        <v>2364</v>
      </c>
      <c r="BD1018" s="780">
        <v>0</v>
      </c>
      <c r="BE1018" s="780">
        <v>0</v>
      </c>
      <c r="BF1018" s="780">
        <v>0</v>
      </c>
      <c r="BG1018" s="780">
        <v>0</v>
      </c>
      <c r="BH1018" s="780">
        <v>0</v>
      </c>
      <c r="BI1018" s="780">
        <v>2364</v>
      </c>
      <c r="BJ1018" s="780"/>
      <c r="BK1018" s="780">
        <v>0</v>
      </c>
      <c r="BL1018" s="780"/>
      <c r="BM1018" s="780"/>
      <c r="BN1018" s="780" t="s">
        <v>308</v>
      </c>
      <c r="BO1018" s="780" t="s">
        <v>308</v>
      </c>
      <c r="BP1018" s="780" t="s">
        <v>308</v>
      </c>
      <c r="BQ1018" s="780" t="s">
        <v>308</v>
      </c>
      <c r="BR1018" s="780"/>
      <c r="BS1018" s="780" t="s">
        <v>397</v>
      </c>
      <c r="BT1018" s="780"/>
      <c r="BU1018" s="780" t="s">
        <v>579</v>
      </c>
      <c r="BV1018" s="780"/>
      <c r="BW1018" s="780"/>
      <c r="BX1018" s="780"/>
      <c r="BY1018" s="780"/>
      <c r="BZ1018" s="780"/>
      <c r="CA1018" s="780"/>
      <c r="CB1018" s="780"/>
      <c r="CC1018" s="780"/>
      <c r="CD1018" s="780"/>
      <c r="CE1018" s="780"/>
      <c r="CF1018" s="780"/>
      <c r="CG1018" s="780"/>
      <c r="CH1018" s="780"/>
      <c r="CI1018" s="780"/>
      <c r="CJ1018" s="780"/>
      <c r="CK1018" s="773"/>
      <c r="CL1018" s="773" t="s">
        <v>397</v>
      </c>
      <c r="CM1018" s="773">
        <v>0</v>
      </c>
      <c r="CN1018" s="773">
        <v>2364</v>
      </c>
      <c r="CO1018" s="773" t="s">
        <v>397</v>
      </c>
      <c r="CP1018" s="773">
        <v>2364</v>
      </c>
      <c r="CQ1018" s="867">
        <v>2364</v>
      </c>
      <c r="CR1018" s="772">
        <v>2364</v>
      </c>
      <c r="CS1018" s="781"/>
      <c r="CT1018" s="782" t="s">
        <v>308</v>
      </c>
      <c r="CU1018" s="783" t="s">
        <v>308</v>
      </c>
      <c r="CV1018" s="774"/>
      <c r="CW1018" s="774"/>
      <c r="CX1018" s="865">
        <v>46258</v>
      </c>
      <c r="CY1018" s="784" t="s">
        <v>797</v>
      </c>
      <c r="CZ1018" s="784">
        <v>0</v>
      </c>
      <c r="DA1018" s="785">
        <v>46269</v>
      </c>
      <c r="DB1018" s="785" t="s">
        <v>633</v>
      </c>
      <c r="DC1018" s="785" t="s">
        <v>634</v>
      </c>
      <c r="DD1018" s="785" t="s">
        <v>390</v>
      </c>
      <c r="DE1018" s="785" t="s">
        <v>397</v>
      </c>
      <c r="DF1018" s="785" t="s">
        <v>397</v>
      </c>
      <c r="DG1018" s="785" t="s">
        <v>397</v>
      </c>
      <c r="DH1018" s="786">
        <v>0</v>
      </c>
      <c r="DI1018" s="774" t="s">
        <v>390</v>
      </c>
      <c r="DJ1018" s="774" t="s">
        <v>397</v>
      </c>
      <c r="DK1018" s="774">
        <v>46272</v>
      </c>
      <c r="DL1018" s="774">
        <v>46286</v>
      </c>
      <c r="DM1018" s="774">
        <v>46288</v>
      </c>
      <c r="DN1018" s="774">
        <v>46288</v>
      </c>
      <c r="DO1018" s="787">
        <v>0</v>
      </c>
      <c r="DP1018" s="774">
        <v>46304</v>
      </c>
      <c r="DQ1018" s="774">
        <v>46304</v>
      </c>
      <c r="DR1018" s="774">
        <v>46304</v>
      </c>
      <c r="DS1018" s="786">
        <v>46304</v>
      </c>
      <c r="DT1018" s="752">
        <v>46304</v>
      </c>
      <c r="DU1018" s="753">
        <v>-8</v>
      </c>
      <c r="DV1018" s="753" t="s">
        <v>308</v>
      </c>
      <c r="DW1018" s="754">
        <v>46294</v>
      </c>
      <c r="DX1018" s="755">
        <v>46296</v>
      </c>
      <c r="DY1018" s="754" t="e">
        <v>#VALUE!</v>
      </c>
      <c r="DZ1018" s="754" t="e">
        <v>#VALUE!</v>
      </c>
      <c r="EA1018" s="754"/>
      <c r="EB1018" s="754"/>
      <c r="HA1018" s="756" t="s">
        <v>397</v>
      </c>
      <c r="HB1018" s="756" t="s">
        <v>397</v>
      </c>
      <c r="HC1018" s="756" t="s">
        <v>397</v>
      </c>
      <c r="HD1018" s="756" t="s">
        <v>397</v>
      </c>
      <c r="HE1018" s="756" t="s">
        <v>397</v>
      </c>
      <c r="HF1018" s="756" t="s">
        <v>397</v>
      </c>
      <c r="HG1018" s="756" t="s">
        <v>397</v>
      </c>
      <c r="HH1018" s="756" t="s">
        <v>397</v>
      </c>
      <c r="HI1018" s="756" t="s">
        <v>397</v>
      </c>
      <c r="HJ1018" s="756" t="s">
        <v>397</v>
      </c>
      <c r="HK1018"/>
      <c r="HL1018"/>
      <c r="HM1018"/>
      <c r="HN1018" s="756" t="str">
        <f t="shared" si="33"/>
        <v>AUTO PRINT</v>
      </c>
      <c r="HO1018"/>
      <c r="HP1018" s="757" t="s">
        <v>572</v>
      </c>
      <c r="HQ1018" s="757" t="s">
        <v>572</v>
      </c>
      <c r="HR1018" s="757" t="s">
        <v>572</v>
      </c>
      <c r="HS1018"/>
      <c r="HW1018" s="758"/>
      <c r="HX1018"/>
      <c r="HY1018" s="759" t="s">
        <v>572</v>
      </c>
      <c r="HZ1018" s="759" t="s">
        <v>572</v>
      </c>
      <c r="IA1018" s="759" t="s">
        <v>572</v>
      </c>
      <c r="IC1018" s="760" t="s">
        <v>572</v>
      </c>
      <c r="ID1018" s="760" t="s">
        <v>572</v>
      </c>
      <c r="IE1018" s="760" t="s">
        <v>572</v>
      </c>
      <c r="IF1018" s="761" t="s">
        <v>572</v>
      </c>
      <c r="IG1018" s="619" t="str">
        <f t="shared" si="34"/>
        <v>IN HOUSE (MANUAL)</v>
      </c>
      <c r="II1018" s="761" t="s">
        <v>572</v>
      </c>
      <c r="IK1018" s="761" t="str">
        <f>IFERROR(VLOOKUP($M1018,#REF!,13,0),"IN HOUSE (MANUAL)")</f>
        <v>IN HOUSE (MANUAL)</v>
      </c>
      <c r="IM1018" s="760" t="s">
        <v>572</v>
      </c>
      <c r="IN1018" s="760" t="s">
        <v>572</v>
      </c>
      <c r="IO1018" s="760" t="s">
        <v>572</v>
      </c>
      <c r="IQ1018" s="760" t="s">
        <v>572</v>
      </c>
      <c r="IR1018" s="760" t="s">
        <v>572</v>
      </c>
      <c r="IT1018" s="760" t="s">
        <v>572</v>
      </c>
      <c r="IV1018" s="760" t="s">
        <v>572</v>
      </c>
      <c r="IW1018" s="760" t="s">
        <v>572</v>
      </c>
      <c r="IY1018" s="760" t="s">
        <v>572</v>
      </c>
      <c r="IZ1018" s="760" t="s">
        <v>572</v>
      </c>
      <c r="JB1018" s="760" t="s">
        <v>922</v>
      </c>
      <c r="JC1018" s="760">
        <v>2364</v>
      </c>
      <c r="JE1018" s="760" t="s">
        <v>572</v>
      </c>
      <c r="JF1018" s="760" t="s">
        <v>572</v>
      </c>
    </row>
    <row r="1019" spans="1:266" ht="17.25" customHeight="1" x14ac:dyDescent="0.35">
      <c r="A1019" s="618" t="s">
        <v>2121</v>
      </c>
      <c r="B1019" s="730">
        <v>123</v>
      </c>
      <c r="C1019" s="730" t="s">
        <v>2073</v>
      </c>
      <c r="D1019" s="730" t="s">
        <v>2073</v>
      </c>
      <c r="E1019" s="730">
        <v>17</v>
      </c>
      <c r="F1019" s="731" t="s">
        <v>574</v>
      </c>
      <c r="G1019" s="732">
        <v>1</v>
      </c>
      <c r="H1019" s="826">
        <v>46232</v>
      </c>
      <c r="I1019" s="730">
        <v>40</v>
      </c>
      <c r="J1019" s="730" t="s">
        <v>308</v>
      </c>
      <c r="K1019" s="730">
        <v>41</v>
      </c>
      <c r="L1019" s="730" t="s">
        <v>2122</v>
      </c>
      <c r="M1019" s="868" t="s">
        <v>2121</v>
      </c>
      <c r="N1019" s="868">
        <v>0</v>
      </c>
      <c r="O1019" s="868" t="s">
        <v>390</v>
      </c>
      <c r="P1019" s="868">
        <v>0</v>
      </c>
      <c r="Q1019" s="868" t="s">
        <v>390</v>
      </c>
      <c r="R1019" s="868" t="s">
        <v>170</v>
      </c>
      <c r="S1019" s="868" t="s">
        <v>308</v>
      </c>
      <c r="T1019" s="868" t="s">
        <v>757</v>
      </c>
      <c r="U1019" s="868">
        <v>411</v>
      </c>
      <c r="V1019" s="868" t="s">
        <v>308</v>
      </c>
      <c r="W1019" s="868"/>
      <c r="X1019" s="868"/>
      <c r="Y1019" s="868"/>
      <c r="Z1019" s="885"/>
      <c r="AA1019" s="868" t="s">
        <v>309</v>
      </c>
      <c r="AB1019" s="868" t="s">
        <v>750</v>
      </c>
      <c r="AC1019" s="868" t="s">
        <v>589</v>
      </c>
      <c r="AD1019" s="868">
        <v>288</v>
      </c>
      <c r="AE1019" s="864">
        <v>288</v>
      </c>
      <c r="AF1019" s="776">
        <v>46272</v>
      </c>
      <c r="AG1019" s="777"/>
      <c r="AH1019" s="777"/>
      <c r="AI1019" s="777" t="s">
        <v>625</v>
      </c>
      <c r="AJ1019" s="778">
        <v>28</v>
      </c>
      <c r="AK1019" s="779"/>
      <c r="AL1019" s="778"/>
      <c r="AM1019" s="780">
        <v>0</v>
      </c>
      <c r="AN1019" s="780"/>
      <c r="AO1019" s="780"/>
      <c r="AP1019" s="780"/>
      <c r="AQ1019" s="780"/>
      <c r="AR1019" s="780"/>
      <c r="AS1019" s="780"/>
      <c r="AT1019" s="780"/>
      <c r="AU1019" s="780"/>
      <c r="AV1019" s="780"/>
      <c r="AW1019" s="780"/>
      <c r="AX1019" s="780"/>
      <c r="AY1019" s="780"/>
      <c r="AZ1019" s="780"/>
      <c r="BA1019" s="780"/>
      <c r="BB1019" s="780">
        <v>0</v>
      </c>
      <c r="BC1019" s="780">
        <v>288</v>
      </c>
      <c r="BD1019" s="780">
        <v>0</v>
      </c>
      <c r="BE1019" s="780">
        <v>0</v>
      </c>
      <c r="BF1019" s="780">
        <v>0</v>
      </c>
      <c r="BG1019" s="780">
        <v>0</v>
      </c>
      <c r="BH1019" s="780">
        <v>0</v>
      </c>
      <c r="BI1019" s="780">
        <v>288</v>
      </c>
      <c r="BJ1019" s="780"/>
      <c r="BK1019" s="780">
        <v>0</v>
      </c>
      <c r="BL1019" s="780"/>
      <c r="BM1019" s="780"/>
      <c r="BN1019" s="780" t="s">
        <v>308</v>
      </c>
      <c r="BO1019" s="780" t="s">
        <v>308</v>
      </c>
      <c r="BP1019" s="780" t="s">
        <v>308</v>
      </c>
      <c r="BQ1019" s="780" t="s">
        <v>308</v>
      </c>
      <c r="BR1019" s="780"/>
      <c r="BS1019" s="780" t="s">
        <v>397</v>
      </c>
      <c r="BT1019" s="780"/>
      <c r="BU1019" s="780" t="s">
        <v>579</v>
      </c>
      <c r="BV1019" s="780"/>
      <c r="BW1019" s="780"/>
      <c r="BX1019" s="780"/>
      <c r="BY1019" s="780"/>
      <c r="BZ1019" s="780"/>
      <c r="CA1019" s="780"/>
      <c r="CB1019" s="780"/>
      <c r="CC1019" s="780"/>
      <c r="CD1019" s="780"/>
      <c r="CE1019" s="780"/>
      <c r="CF1019" s="780"/>
      <c r="CG1019" s="780"/>
      <c r="CH1019" s="780"/>
      <c r="CI1019" s="780"/>
      <c r="CJ1019" s="780"/>
      <c r="CK1019" s="773"/>
      <c r="CL1019" s="773" t="s">
        <v>397</v>
      </c>
      <c r="CM1019" s="773">
        <v>0</v>
      </c>
      <c r="CN1019" s="773">
        <v>288</v>
      </c>
      <c r="CO1019" s="773" t="s">
        <v>397</v>
      </c>
      <c r="CP1019" s="773">
        <v>288</v>
      </c>
      <c r="CQ1019" s="773">
        <v>288</v>
      </c>
      <c r="CR1019" s="772">
        <v>288</v>
      </c>
      <c r="CS1019" s="869"/>
      <c r="CT1019" s="782" t="s">
        <v>308</v>
      </c>
      <c r="CU1019" s="783" t="s">
        <v>308</v>
      </c>
      <c r="CV1019" s="776"/>
      <c r="CW1019" s="776"/>
      <c r="CX1019" s="782">
        <v>46258</v>
      </c>
      <c r="CY1019" s="870" t="s">
        <v>797</v>
      </c>
      <c r="CZ1019" s="870">
        <v>0</v>
      </c>
      <c r="DA1019" s="871">
        <v>46269</v>
      </c>
      <c r="DB1019" s="871" t="s">
        <v>633</v>
      </c>
      <c r="DC1019" s="871" t="s">
        <v>634</v>
      </c>
      <c r="DD1019" s="871" t="s">
        <v>390</v>
      </c>
      <c r="DE1019" s="871" t="s">
        <v>397</v>
      </c>
      <c r="DF1019" s="871" t="s">
        <v>397</v>
      </c>
      <c r="DG1019" s="871" t="s">
        <v>397</v>
      </c>
      <c r="DH1019" s="872">
        <v>0</v>
      </c>
      <c r="DI1019" s="776" t="s">
        <v>390</v>
      </c>
      <c r="DJ1019" s="776" t="s">
        <v>397</v>
      </c>
      <c r="DK1019" s="776">
        <v>46272</v>
      </c>
      <c r="DL1019" s="776">
        <v>46276</v>
      </c>
      <c r="DM1019" s="776">
        <v>46290</v>
      </c>
      <c r="DN1019" s="776">
        <v>46290</v>
      </c>
      <c r="DO1019" s="873">
        <v>0</v>
      </c>
      <c r="DP1019" s="774">
        <v>46304</v>
      </c>
      <c r="DQ1019" s="774">
        <v>46319</v>
      </c>
      <c r="DR1019" s="774">
        <v>46319</v>
      </c>
      <c r="DS1019" s="872">
        <v>46304</v>
      </c>
      <c r="DT1019" s="752">
        <v>46319</v>
      </c>
      <c r="DU1019" s="753">
        <v>-8</v>
      </c>
      <c r="DV1019" s="753" t="s">
        <v>308</v>
      </c>
      <c r="DW1019" s="754">
        <v>46296</v>
      </c>
      <c r="DX1019" s="755">
        <v>46296</v>
      </c>
      <c r="DY1019" s="754" t="e">
        <v>#VALUE!</v>
      </c>
      <c r="DZ1019" s="754" t="e">
        <v>#VALUE!</v>
      </c>
      <c r="EA1019" s="754"/>
      <c r="EB1019" s="754"/>
      <c r="HA1019" s="756" t="s">
        <v>397</v>
      </c>
      <c r="HB1019" s="756" t="s">
        <v>397</v>
      </c>
      <c r="HC1019" s="756" t="s">
        <v>397</v>
      </c>
      <c r="HD1019" s="756" t="s">
        <v>397</v>
      </c>
      <c r="HE1019" s="756" t="s">
        <v>397</v>
      </c>
      <c r="HF1019" s="756" t="s">
        <v>397</v>
      </c>
      <c r="HG1019" s="756" t="s">
        <v>397</v>
      </c>
      <c r="HH1019" s="756" t="s">
        <v>397</v>
      </c>
      <c r="HI1019" s="756" t="s">
        <v>397</v>
      </c>
      <c r="HJ1019" s="756" t="s">
        <v>397</v>
      </c>
      <c r="HK1019"/>
      <c r="HL1019"/>
      <c r="HM1019"/>
      <c r="HN1019" s="756" t="str">
        <f t="shared" si="33"/>
        <v>AUTO PRINT</v>
      </c>
      <c r="HO1019"/>
      <c r="HP1019" s="757" t="s">
        <v>572</v>
      </c>
      <c r="HQ1019" s="757" t="s">
        <v>572</v>
      </c>
      <c r="HR1019" s="757" t="s">
        <v>572</v>
      </c>
      <c r="HS1019"/>
      <c r="HW1019" s="758"/>
      <c r="HX1019"/>
      <c r="HY1019" s="759" t="s">
        <v>572</v>
      </c>
      <c r="HZ1019" s="759" t="s">
        <v>572</v>
      </c>
      <c r="IA1019" s="759" t="s">
        <v>572</v>
      </c>
      <c r="IC1019" s="760" t="s">
        <v>572</v>
      </c>
      <c r="ID1019" s="760" t="s">
        <v>572</v>
      </c>
      <c r="IE1019" s="760" t="s">
        <v>572</v>
      </c>
      <c r="IF1019" s="761" t="s">
        <v>572</v>
      </c>
      <c r="IG1019" s="619" t="str">
        <f t="shared" si="34"/>
        <v>IN HOUSE (MANUAL)</v>
      </c>
      <c r="II1019" s="761" t="s">
        <v>572</v>
      </c>
      <c r="IK1019" s="761" t="str">
        <f>IFERROR(VLOOKUP($M1019,#REF!,13,0),"IN HOUSE (MANUAL)")</f>
        <v>IN HOUSE (MANUAL)</v>
      </c>
      <c r="IM1019" s="760" t="s">
        <v>572</v>
      </c>
      <c r="IN1019" s="760" t="s">
        <v>572</v>
      </c>
      <c r="IO1019" s="760" t="s">
        <v>572</v>
      </c>
      <c r="IQ1019" s="760" t="s">
        <v>572</v>
      </c>
      <c r="IR1019" s="760" t="s">
        <v>572</v>
      </c>
      <c r="IT1019" s="760" t="s">
        <v>572</v>
      </c>
      <c r="IV1019" s="760" t="s">
        <v>572</v>
      </c>
      <c r="IW1019" s="760" t="s">
        <v>572</v>
      </c>
      <c r="IY1019" s="760" t="s">
        <v>572</v>
      </c>
      <c r="IZ1019" s="760" t="s">
        <v>572</v>
      </c>
      <c r="JB1019" s="760" t="s">
        <v>922</v>
      </c>
      <c r="JC1019" s="760">
        <v>288</v>
      </c>
      <c r="JE1019" s="760" t="s">
        <v>572</v>
      </c>
      <c r="JF1019" s="760" t="s">
        <v>572</v>
      </c>
    </row>
    <row r="1020" spans="1:266" ht="17.25" customHeight="1" x14ac:dyDescent="0.35">
      <c r="A1020" s="618" t="s">
        <v>2123</v>
      </c>
      <c r="B1020" s="730">
        <v>124</v>
      </c>
      <c r="C1020" s="730" t="s">
        <v>2073</v>
      </c>
      <c r="D1020" s="730" t="s">
        <v>2073</v>
      </c>
      <c r="E1020" s="730">
        <v>17</v>
      </c>
      <c r="F1020" s="731" t="s">
        <v>574</v>
      </c>
      <c r="G1020" s="732">
        <v>1</v>
      </c>
      <c r="H1020" s="826">
        <v>46232</v>
      </c>
      <c r="I1020" s="730">
        <v>40</v>
      </c>
      <c r="J1020" s="730" t="s">
        <v>308</v>
      </c>
      <c r="K1020" s="730">
        <v>41</v>
      </c>
      <c r="L1020" s="730" t="s">
        <v>2124</v>
      </c>
      <c r="M1020" s="868" t="s">
        <v>2123</v>
      </c>
      <c r="N1020" s="868">
        <v>0</v>
      </c>
      <c r="O1020" s="868" t="s">
        <v>390</v>
      </c>
      <c r="P1020" s="868">
        <v>0</v>
      </c>
      <c r="Q1020" s="868" t="s">
        <v>390</v>
      </c>
      <c r="R1020" s="868" t="s">
        <v>170</v>
      </c>
      <c r="S1020" s="868" t="s">
        <v>308</v>
      </c>
      <c r="T1020" s="868" t="s">
        <v>757</v>
      </c>
      <c r="U1020" s="868">
        <v>411</v>
      </c>
      <c r="V1020" s="868" t="s">
        <v>308</v>
      </c>
      <c r="W1020" s="868"/>
      <c r="X1020" s="868"/>
      <c r="Y1020" s="868"/>
      <c r="Z1020" s="885"/>
      <c r="AA1020" s="868" t="s">
        <v>309</v>
      </c>
      <c r="AB1020" s="868" t="s">
        <v>750</v>
      </c>
      <c r="AC1020" s="868" t="s">
        <v>751</v>
      </c>
      <c r="AD1020" s="868">
        <v>396</v>
      </c>
      <c r="AE1020" s="864">
        <v>396</v>
      </c>
      <c r="AF1020" s="776">
        <v>46272</v>
      </c>
      <c r="AG1020" s="777"/>
      <c r="AH1020" s="777"/>
      <c r="AI1020" s="777" t="s">
        <v>625</v>
      </c>
      <c r="AJ1020" s="778">
        <v>29</v>
      </c>
      <c r="AK1020" s="779"/>
      <c r="AL1020" s="778"/>
      <c r="AM1020" s="780">
        <v>0</v>
      </c>
      <c r="AN1020" s="780"/>
      <c r="AO1020" s="780"/>
      <c r="AP1020" s="780"/>
      <c r="AQ1020" s="780"/>
      <c r="AR1020" s="780"/>
      <c r="AS1020" s="780"/>
      <c r="AT1020" s="780"/>
      <c r="AU1020" s="780"/>
      <c r="AV1020" s="780"/>
      <c r="AW1020" s="780"/>
      <c r="AX1020" s="780"/>
      <c r="AY1020" s="780"/>
      <c r="AZ1020" s="780"/>
      <c r="BA1020" s="780"/>
      <c r="BB1020" s="780">
        <v>0</v>
      </c>
      <c r="BC1020" s="780">
        <v>396</v>
      </c>
      <c r="BD1020" s="780">
        <v>0</v>
      </c>
      <c r="BE1020" s="780">
        <v>0</v>
      </c>
      <c r="BF1020" s="780">
        <v>0</v>
      </c>
      <c r="BG1020" s="780">
        <v>0</v>
      </c>
      <c r="BH1020" s="780">
        <v>0</v>
      </c>
      <c r="BI1020" s="780">
        <v>396</v>
      </c>
      <c r="BJ1020" s="780"/>
      <c r="BK1020" s="780">
        <v>0</v>
      </c>
      <c r="BL1020" s="780"/>
      <c r="BM1020" s="780"/>
      <c r="BN1020" s="780" t="s">
        <v>308</v>
      </c>
      <c r="BO1020" s="780" t="s">
        <v>308</v>
      </c>
      <c r="BP1020" s="780" t="s">
        <v>308</v>
      </c>
      <c r="BQ1020" s="780" t="s">
        <v>308</v>
      </c>
      <c r="BR1020" s="780"/>
      <c r="BS1020" s="780" t="s">
        <v>397</v>
      </c>
      <c r="BT1020" s="780"/>
      <c r="BU1020" s="780" t="s">
        <v>579</v>
      </c>
      <c r="BV1020" s="780"/>
      <c r="BW1020" s="780"/>
      <c r="BX1020" s="780"/>
      <c r="BY1020" s="780"/>
      <c r="BZ1020" s="780"/>
      <c r="CA1020" s="780"/>
      <c r="CB1020" s="780"/>
      <c r="CC1020" s="780"/>
      <c r="CD1020" s="780"/>
      <c r="CE1020" s="780"/>
      <c r="CF1020" s="780"/>
      <c r="CG1020" s="780"/>
      <c r="CH1020" s="780"/>
      <c r="CI1020" s="780"/>
      <c r="CJ1020" s="780"/>
      <c r="CK1020" s="773"/>
      <c r="CL1020" s="773" t="s">
        <v>397</v>
      </c>
      <c r="CM1020" s="773">
        <v>0</v>
      </c>
      <c r="CN1020" s="773">
        <v>396</v>
      </c>
      <c r="CO1020" s="773" t="s">
        <v>397</v>
      </c>
      <c r="CP1020" s="773">
        <v>396</v>
      </c>
      <c r="CQ1020" s="773">
        <v>396</v>
      </c>
      <c r="CR1020" s="772">
        <v>396</v>
      </c>
      <c r="CS1020" s="869"/>
      <c r="CT1020" s="782" t="s">
        <v>308</v>
      </c>
      <c r="CU1020" s="783" t="s">
        <v>308</v>
      </c>
      <c r="CV1020" s="776"/>
      <c r="CW1020" s="776"/>
      <c r="CX1020" s="782">
        <v>46258</v>
      </c>
      <c r="CY1020" s="870" t="s">
        <v>797</v>
      </c>
      <c r="CZ1020" s="870">
        <v>0</v>
      </c>
      <c r="DA1020" s="871">
        <v>46269</v>
      </c>
      <c r="DB1020" s="871" t="s">
        <v>633</v>
      </c>
      <c r="DC1020" s="871" t="s">
        <v>634</v>
      </c>
      <c r="DD1020" s="871" t="s">
        <v>390</v>
      </c>
      <c r="DE1020" s="871" t="s">
        <v>397</v>
      </c>
      <c r="DF1020" s="871" t="s">
        <v>397</v>
      </c>
      <c r="DG1020" s="871" t="s">
        <v>397</v>
      </c>
      <c r="DH1020" s="872">
        <v>0</v>
      </c>
      <c r="DI1020" s="776" t="s">
        <v>390</v>
      </c>
      <c r="DJ1020" s="776" t="s">
        <v>397</v>
      </c>
      <c r="DK1020" s="776">
        <v>46272</v>
      </c>
      <c r="DL1020" s="776">
        <v>46276</v>
      </c>
      <c r="DM1020" s="776">
        <v>46293</v>
      </c>
      <c r="DN1020" s="776">
        <v>46293</v>
      </c>
      <c r="DO1020" s="873">
        <v>0</v>
      </c>
      <c r="DP1020" s="774">
        <v>46304</v>
      </c>
      <c r="DQ1020" s="774">
        <v>46315</v>
      </c>
      <c r="DR1020" s="774">
        <v>46315</v>
      </c>
      <c r="DS1020" s="872">
        <v>46304</v>
      </c>
      <c r="DT1020" s="752">
        <v>46315</v>
      </c>
      <c r="DU1020" s="753">
        <v>-7</v>
      </c>
      <c r="DV1020" s="753" t="s">
        <v>308</v>
      </c>
      <c r="DW1020" s="754">
        <v>46296</v>
      </c>
      <c r="DX1020" s="755">
        <v>46297</v>
      </c>
      <c r="DY1020" s="754" t="e">
        <v>#VALUE!</v>
      </c>
      <c r="DZ1020" s="754" t="e">
        <v>#VALUE!</v>
      </c>
      <c r="EA1020" s="754"/>
      <c r="EB1020" s="754"/>
      <c r="HA1020" s="756" t="s">
        <v>397</v>
      </c>
      <c r="HB1020" s="756" t="s">
        <v>397</v>
      </c>
      <c r="HC1020" s="756" t="s">
        <v>397</v>
      </c>
      <c r="HD1020" s="756" t="s">
        <v>397</v>
      </c>
      <c r="HE1020" s="756" t="s">
        <v>397</v>
      </c>
      <c r="HF1020" s="756" t="s">
        <v>397</v>
      </c>
      <c r="HG1020" s="756" t="s">
        <v>397</v>
      </c>
      <c r="HH1020" s="756" t="s">
        <v>397</v>
      </c>
      <c r="HI1020" s="756" t="s">
        <v>397</v>
      </c>
      <c r="HJ1020" s="756" t="s">
        <v>397</v>
      </c>
      <c r="HK1020"/>
      <c r="HL1020"/>
      <c r="HM1020"/>
      <c r="HN1020" s="756" t="str">
        <f t="shared" si="33"/>
        <v>AUTO PRINT</v>
      </c>
      <c r="HO1020"/>
      <c r="HP1020" s="757" t="s">
        <v>572</v>
      </c>
      <c r="HQ1020" s="757" t="s">
        <v>572</v>
      </c>
      <c r="HR1020" s="757" t="s">
        <v>572</v>
      </c>
      <c r="HS1020"/>
      <c r="HW1020" s="758"/>
      <c r="HX1020"/>
      <c r="HY1020" s="759" t="s">
        <v>572</v>
      </c>
      <c r="HZ1020" s="759" t="s">
        <v>572</v>
      </c>
      <c r="IA1020" s="759" t="s">
        <v>572</v>
      </c>
      <c r="IC1020" s="760" t="s">
        <v>572</v>
      </c>
      <c r="ID1020" s="760" t="s">
        <v>572</v>
      </c>
      <c r="IE1020" s="760" t="s">
        <v>572</v>
      </c>
      <c r="IF1020" s="761" t="s">
        <v>572</v>
      </c>
      <c r="IG1020" s="619" t="str">
        <f t="shared" si="34"/>
        <v>IN HOUSE (MANUAL)</v>
      </c>
      <c r="II1020" s="761" t="s">
        <v>572</v>
      </c>
      <c r="IK1020" s="761" t="str">
        <f>IFERROR(VLOOKUP($M1020,#REF!,13,0),"IN HOUSE (MANUAL)")</f>
        <v>IN HOUSE (MANUAL)</v>
      </c>
      <c r="IM1020" s="760" t="s">
        <v>572</v>
      </c>
      <c r="IN1020" s="760" t="s">
        <v>572</v>
      </c>
      <c r="IO1020" s="760" t="s">
        <v>572</v>
      </c>
      <c r="IQ1020" s="760" t="s">
        <v>572</v>
      </c>
      <c r="IR1020" s="760" t="s">
        <v>572</v>
      </c>
      <c r="IT1020" s="760" t="s">
        <v>572</v>
      </c>
      <c r="IV1020" s="760" t="s">
        <v>572</v>
      </c>
      <c r="IW1020" s="760" t="s">
        <v>572</v>
      </c>
      <c r="IY1020" s="760" t="s">
        <v>572</v>
      </c>
      <c r="IZ1020" s="760" t="s">
        <v>572</v>
      </c>
      <c r="JB1020" s="760" t="s">
        <v>922</v>
      </c>
      <c r="JC1020" s="760">
        <v>396</v>
      </c>
      <c r="JE1020" s="760" t="s">
        <v>572</v>
      </c>
      <c r="JF1020" s="760" t="s">
        <v>572</v>
      </c>
    </row>
    <row r="1021" spans="1:266" ht="17.25" customHeight="1" x14ac:dyDescent="0.35">
      <c r="A1021" s="618" t="s">
        <v>2125</v>
      </c>
      <c r="B1021" s="730">
        <v>125</v>
      </c>
      <c r="C1021" s="730" t="s">
        <v>2073</v>
      </c>
      <c r="D1021" s="730" t="s">
        <v>2073</v>
      </c>
      <c r="E1021" s="730">
        <v>17</v>
      </c>
      <c r="F1021" s="731" t="s">
        <v>574</v>
      </c>
      <c r="G1021" s="732">
        <v>1</v>
      </c>
      <c r="H1021" s="826">
        <v>46232</v>
      </c>
      <c r="I1021" s="730">
        <v>40</v>
      </c>
      <c r="J1021" s="730" t="s">
        <v>308</v>
      </c>
      <c r="K1021" s="730">
        <v>42</v>
      </c>
      <c r="L1021" s="730" t="s">
        <v>1132</v>
      </c>
      <c r="M1021" s="868" t="s">
        <v>2125</v>
      </c>
      <c r="N1021" s="868">
        <v>0</v>
      </c>
      <c r="O1021" s="868" t="s">
        <v>390</v>
      </c>
      <c r="P1021" s="868">
        <v>0</v>
      </c>
      <c r="Q1021" s="868" t="s">
        <v>390</v>
      </c>
      <c r="R1021" s="868" t="s">
        <v>170</v>
      </c>
      <c r="S1021" s="868" t="s">
        <v>308</v>
      </c>
      <c r="T1021" s="868" t="s">
        <v>819</v>
      </c>
      <c r="U1021" s="868">
        <v>411</v>
      </c>
      <c r="V1021" s="868" t="s">
        <v>308</v>
      </c>
      <c r="W1021" s="868"/>
      <c r="X1021" s="868"/>
      <c r="Y1021" s="868"/>
      <c r="Z1021" s="885"/>
      <c r="AA1021" s="868" t="s">
        <v>309</v>
      </c>
      <c r="AB1021" s="868" t="s">
        <v>750</v>
      </c>
      <c r="AC1021" s="868" t="s">
        <v>885</v>
      </c>
      <c r="AD1021" s="868">
        <v>270</v>
      </c>
      <c r="AE1021" s="864">
        <v>270</v>
      </c>
      <c r="AF1021" s="776">
        <v>46272</v>
      </c>
      <c r="AG1021" s="777"/>
      <c r="AH1021" s="777"/>
      <c r="AI1021" s="777" t="s">
        <v>308</v>
      </c>
      <c r="AJ1021" s="778">
        <v>30</v>
      </c>
      <c r="AK1021" s="779"/>
      <c r="AL1021" s="778"/>
      <c r="AM1021" s="780">
        <v>0</v>
      </c>
      <c r="AN1021" s="780"/>
      <c r="AO1021" s="780"/>
      <c r="AP1021" s="780"/>
      <c r="AQ1021" s="780"/>
      <c r="AR1021" s="780"/>
      <c r="AS1021" s="780"/>
      <c r="AT1021" s="780"/>
      <c r="AU1021" s="780"/>
      <c r="AV1021" s="780"/>
      <c r="AW1021" s="780"/>
      <c r="AX1021" s="780"/>
      <c r="AY1021" s="780"/>
      <c r="AZ1021" s="780"/>
      <c r="BA1021" s="780"/>
      <c r="BB1021" s="780">
        <v>0</v>
      </c>
      <c r="BC1021" s="780">
        <v>270</v>
      </c>
      <c r="BD1021" s="780">
        <v>0</v>
      </c>
      <c r="BE1021" s="780">
        <v>0</v>
      </c>
      <c r="BF1021" s="780">
        <v>0</v>
      </c>
      <c r="BG1021" s="780">
        <v>0</v>
      </c>
      <c r="BH1021" s="780">
        <v>0</v>
      </c>
      <c r="BI1021" s="780">
        <v>270</v>
      </c>
      <c r="BJ1021" s="780"/>
      <c r="BK1021" s="780">
        <v>0</v>
      </c>
      <c r="BL1021" s="780"/>
      <c r="BM1021" s="780"/>
      <c r="BN1021" s="780" t="s">
        <v>308</v>
      </c>
      <c r="BO1021" s="780" t="s">
        <v>308</v>
      </c>
      <c r="BP1021" s="780" t="s">
        <v>308</v>
      </c>
      <c r="BQ1021" s="780" t="s">
        <v>308</v>
      </c>
      <c r="BR1021" s="780"/>
      <c r="BS1021" s="780" t="s">
        <v>397</v>
      </c>
      <c r="BT1021" s="780"/>
      <c r="BU1021" s="780" t="s">
        <v>579</v>
      </c>
      <c r="BV1021" s="780"/>
      <c r="BW1021" s="780"/>
      <c r="BX1021" s="780"/>
      <c r="BY1021" s="780"/>
      <c r="BZ1021" s="780"/>
      <c r="CA1021" s="780"/>
      <c r="CB1021" s="780"/>
      <c r="CC1021" s="780"/>
      <c r="CD1021" s="780"/>
      <c r="CE1021" s="780"/>
      <c r="CF1021" s="780"/>
      <c r="CG1021" s="780"/>
      <c r="CH1021" s="780"/>
      <c r="CI1021" s="780"/>
      <c r="CJ1021" s="780"/>
      <c r="CK1021" s="773"/>
      <c r="CL1021" s="773" t="s">
        <v>397</v>
      </c>
      <c r="CM1021" s="773">
        <v>0</v>
      </c>
      <c r="CN1021" s="773">
        <v>270</v>
      </c>
      <c r="CO1021" s="773" t="s">
        <v>397</v>
      </c>
      <c r="CP1021" s="773">
        <v>270</v>
      </c>
      <c r="CQ1021" s="773">
        <v>270</v>
      </c>
      <c r="CR1021" s="772">
        <v>270</v>
      </c>
      <c r="CS1021" s="869"/>
      <c r="CT1021" s="782" t="s">
        <v>308</v>
      </c>
      <c r="CU1021" s="783" t="s">
        <v>308</v>
      </c>
      <c r="CV1021" s="776"/>
      <c r="CW1021" s="776"/>
      <c r="CX1021" s="782">
        <v>46258</v>
      </c>
      <c r="CY1021" s="870" t="s">
        <v>797</v>
      </c>
      <c r="CZ1021" s="870">
        <v>0</v>
      </c>
      <c r="DA1021" s="871">
        <v>46269</v>
      </c>
      <c r="DB1021" s="871" t="s">
        <v>633</v>
      </c>
      <c r="DC1021" s="871" t="s">
        <v>634</v>
      </c>
      <c r="DD1021" s="871" t="s">
        <v>390</v>
      </c>
      <c r="DE1021" s="871" t="s">
        <v>397</v>
      </c>
      <c r="DF1021" s="871" t="s">
        <v>397</v>
      </c>
      <c r="DG1021" s="871" t="s">
        <v>397</v>
      </c>
      <c r="DH1021" s="872">
        <v>0</v>
      </c>
      <c r="DI1021" s="776" t="s">
        <v>390</v>
      </c>
      <c r="DJ1021" s="776" t="s">
        <v>397</v>
      </c>
      <c r="DK1021" s="776">
        <v>46272</v>
      </c>
      <c r="DL1021" s="776">
        <v>46297</v>
      </c>
      <c r="DM1021" s="776">
        <v>46293</v>
      </c>
      <c r="DN1021" s="776">
        <v>46293</v>
      </c>
      <c r="DO1021" s="873">
        <v>0</v>
      </c>
      <c r="DP1021" s="774">
        <v>46311</v>
      </c>
      <c r="DQ1021" s="774">
        <v>46311</v>
      </c>
      <c r="DR1021" s="774">
        <v>46311</v>
      </c>
      <c r="DS1021" s="872">
        <v>46311</v>
      </c>
      <c r="DT1021" s="752">
        <v>46311</v>
      </c>
      <c r="DU1021" s="753">
        <v>-14</v>
      </c>
      <c r="DV1021" s="753" t="s">
        <v>308</v>
      </c>
      <c r="DW1021" s="754">
        <v>46297</v>
      </c>
      <c r="DX1021" s="755">
        <v>46297</v>
      </c>
      <c r="DY1021" s="754" t="e">
        <v>#VALUE!</v>
      </c>
      <c r="DZ1021" s="754" t="e">
        <v>#VALUE!</v>
      </c>
      <c r="EA1021" s="754"/>
      <c r="EB1021" s="754"/>
      <c r="HA1021" s="756" t="s">
        <v>397</v>
      </c>
      <c r="HB1021" s="756" t="s">
        <v>397</v>
      </c>
      <c r="HC1021" s="756" t="s">
        <v>397</v>
      </c>
      <c r="HD1021" s="756" t="s">
        <v>397</v>
      </c>
      <c r="HE1021" s="756" t="s">
        <v>397</v>
      </c>
      <c r="HF1021" s="756" t="s">
        <v>397</v>
      </c>
      <c r="HG1021" s="756" t="s">
        <v>397</v>
      </c>
      <c r="HH1021" s="756" t="s">
        <v>397</v>
      </c>
      <c r="HI1021" s="756" t="s">
        <v>397</v>
      </c>
      <c r="HJ1021" s="756" t="s">
        <v>397</v>
      </c>
      <c r="HK1021"/>
      <c r="HL1021"/>
      <c r="HM1021"/>
      <c r="HN1021" s="756" t="str">
        <f t="shared" si="33"/>
        <v>AUTO PRINT</v>
      </c>
      <c r="HO1021"/>
      <c r="HP1021" s="757" t="s">
        <v>572</v>
      </c>
      <c r="HQ1021" s="757" t="s">
        <v>572</v>
      </c>
      <c r="HR1021" s="757" t="s">
        <v>572</v>
      </c>
      <c r="HS1021"/>
      <c r="HW1021" s="758"/>
      <c r="HX1021"/>
      <c r="HY1021" s="759" t="s">
        <v>572</v>
      </c>
      <c r="HZ1021" s="759" t="s">
        <v>572</v>
      </c>
      <c r="IA1021" s="759" t="s">
        <v>572</v>
      </c>
      <c r="IC1021" s="760" t="s">
        <v>572</v>
      </c>
      <c r="ID1021" s="760" t="s">
        <v>572</v>
      </c>
      <c r="IE1021" s="760" t="s">
        <v>572</v>
      </c>
      <c r="IF1021" s="761" t="s">
        <v>572</v>
      </c>
      <c r="IG1021" s="619" t="str">
        <f t="shared" si="34"/>
        <v>IN HOUSE (MANUAL)</v>
      </c>
      <c r="II1021" s="761" t="s">
        <v>572</v>
      </c>
      <c r="IK1021" s="761" t="str">
        <f>IFERROR(VLOOKUP($M1021,#REF!,13,0),"IN HOUSE (MANUAL)")</f>
        <v>IN HOUSE (MANUAL)</v>
      </c>
      <c r="IM1021" s="760" t="s">
        <v>572</v>
      </c>
      <c r="IN1021" s="760" t="s">
        <v>572</v>
      </c>
      <c r="IO1021" s="760" t="s">
        <v>572</v>
      </c>
      <c r="IQ1021" s="760" t="s">
        <v>572</v>
      </c>
      <c r="IR1021" s="760" t="s">
        <v>572</v>
      </c>
      <c r="IT1021" s="760" t="s">
        <v>572</v>
      </c>
      <c r="IV1021" s="760" t="s">
        <v>572</v>
      </c>
      <c r="IW1021" s="760" t="s">
        <v>572</v>
      </c>
      <c r="IY1021" s="760" t="s">
        <v>572</v>
      </c>
      <c r="IZ1021" s="760" t="s">
        <v>572</v>
      </c>
      <c r="JB1021" s="760" t="s">
        <v>922</v>
      </c>
      <c r="JC1021" s="760">
        <v>270</v>
      </c>
      <c r="JE1021" s="760" t="s">
        <v>572</v>
      </c>
      <c r="JF1021" s="760" t="s">
        <v>572</v>
      </c>
    </row>
    <row r="1022" spans="1:266" ht="17.25" customHeight="1" x14ac:dyDescent="0.35">
      <c r="A1022" s="618" t="s">
        <v>2126</v>
      </c>
      <c r="B1022" s="730">
        <v>126</v>
      </c>
      <c r="C1022" s="730" t="s">
        <v>2073</v>
      </c>
      <c r="D1022" s="730" t="s">
        <v>2073</v>
      </c>
      <c r="E1022" s="730">
        <v>17</v>
      </c>
      <c r="F1022" s="731" t="s">
        <v>574</v>
      </c>
      <c r="G1022" s="732">
        <v>1</v>
      </c>
      <c r="H1022" s="826">
        <v>46232</v>
      </c>
      <c r="I1022" s="730">
        <v>40</v>
      </c>
      <c r="J1022" s="730" t="s">
        <v>308</v>
      </c>
      <c r="K1022" s="730">
        <v>42</v>
      </c>
      <c r="L1022" s="730" t="s">
        <v>1134</v>
      </c>
      <c r="M1022" s="868" t="s">
        <v>2126</v>
      </c>
      <c r="N1022" s="868">
        <v>0</v>
      </c>
      <c r="O1022" s="868" t="s">
        <v>390</v>
      </c>
      <c r="P1022" s="868">
        <v>0</v>
      </c>
      <c r="Q1022" s="868" t="s">
        <v>390</v>
      </c>
      <c r="R1022" s="868" t="s">
        <v>170</v>
      </c>
      <c r="S1022" s="868" t="s">
        <v>308</v>
      </c>
      <c r="T1022" s="868" t="s">
        <v>819</v>
      </c>
      <c r="U1022" s="868">
        <v>411</v>
      </c>
      <c r="V1022" s="868" t="s">
        <v>308</v>
      </c>
      <c r="W1022" s="868"/>
      <c r="X1022" s="868"/>
      <c r="Y1022" s="868"/>
      <c r="Z1022" s="885"/>
      <c r="AA1022" s="868" t="s">
        <v>309</v>
      </c>
      <c r="AB1022" s="868" t="s">
        <v>750</v>
      </c>
      <c r="AC1022" s="868" t="s">
        <v>822</v>
      </c>
      <c r="AD1022" s="868">
        <v>180</v>
      </c>
      <c r="AE1022" s="775">
        <v>180</v>
      </c>
      <c r="AF1022" s="776">
        <v>46272</v>
      </c>
      <c r="AG1022" s="918"/>
      <c r="AH1022" s="918"/>
      <c r="AI1022" s="918" t="s">
        <v>308</v>
      </c>
      <c r="AJ1022" s="778">
        <v>31</v>
      </c>
      <c r="AK1022" s="894"/>
      <c r="AL1022" s="895"/>
      <c r="AM1022" s="896">
        <v>0</v>
      </c>
      <c r="AN1022" s="896"/>
      <c r="AO1022" s="896"/>
      <c r="AP1022" s="896"/>
      <c r="AQ1022" s="896"/>
      <c r="AR1022" s="896"/>
      <c r="AS1022" s="896"/>
      <c r="AT1022" s="896"/>
      <c r="AU1022" s="896"/>
      <c r="AV1022" s="896"/>
      <c r="AW1022" s="896"/>
      <c r="AX1022" s="896"/>
      <c r="AY1022" s="896"/>
      <c r="AZ1022" s="896"/>
      <c r="BA1022" s="896"/>
      <c r="BB1022" s="896">
        <v>0</v>
      </c>
      <c r="BC1022" s="896">
        <v>180</v>
      </c>
      <c r="BD1022" s="896">
        <v>0</v>
      </c>
      <c r="BE1022" s="896">
        <v>0</v>
      </c>
      <c r="BF1022" s="896">
        <v>0</v>
      </c>
      <c r="BG1022" s="896">
        <v>0</v>
      </c>
      <c r="BH1022" s="896">
        <v>0</v>
      </c>
      <c r="BI1022" s="896">
        <v>180</v>
      </c>
      <c r="BJ1022" s="896"/>
      <c r="BK1022" s="896">
        <v>0</v>
      </c>
      <c r="BL1022" s="896"/>
      <c r="BM1022" s="896"/>
      <c r="BN1022" s="896" t="s">
        <v>308</v>
      </c>
      <c r="BO1022" s="896" t="s">
        <v>308</v>
      </c>
      <c r="BP1022" s="896" t="s">
        <v>308</v>
      </c>
      <c r="BQ1022" s="896" t="s">
        <v>308</v>
      </c>
      <c r="BR1022" s="896"/>
      <c r="BS1022" s="896" t="s">
        <v>397</v>
      </c>
      <c r="BT1022" s="896"/>
      <c r="BU1022" s="896" t="s">
        <v>579</v>
      </c>
      <c r="BV1022" s="896"/>
      <c r="BW1022" s="896"/>
      <c r="BX1022" s="896"/>
      <c r="BY1022" s="896"/>
      <c r="BZ1022" s="896"/>
      <c r="CA1022" s="896"/>
      <c r="CB1022" s="896"/>
      <c r="CC1022" s="896"/>
      <c r="CD1022" s="896"/>
      <c r="CE1022" s="896"/>
      <c r="CF1022" s="896"/>
      <c r="CG1022" s="896"/>
      <c r="CH1022" s="896"/>
      <c r="CI1022" s="896"/>
      <c r="CJ1022" s="896"/>
      <c r="CK1022" s="867"/>
      <c r="CL1022" s="867" t="s">
        <v>397</v>
      </c>
      <c r="CM1022" s="867">
        <v>0</v>
      </c>
      <c r="CN1022" s="867">
        <v>180</v>
      </c>
      <c r="CO1022" s="867" t="s">
        <v>397</v>
      </c>
      <c r="CP1022" s="867">
        <v>180</v>
      </c>
      <c r="CQ1022" s="867">
        <v>180</v>
      </c>
      <c r="CR1022" s="868">
        <v>180</v>
      </c>
      <c r="CS1022" s="869"/>
      <c r="CT1022" s="782" t="s">
        <v>308</v>
      </c>
      <c r="CU1022" s="783" t="s">
        <v>308</v>
      </c>
      <c r="CV1022" s="776"/>
      <c r="CW1022" s="776"/>
      <c r="CX1022" s="782">
        <v>46258</v>
      </c>
      <c r="CY1022" s="870" t="s">
        <v>797</v>
      </c>
      <c r="CZ1022" s="870">
        <v>0</v>
      </c>
      <c r="DA1022" s="871">
        <v>46269</v>
      </c>
      <c r="DB1022" s="871" t="s">
        <v>633</v>
      </c>
      <c r="DC1022" s="871" t="s">
        <v>634</v>
      </c>
      <c r="DD1022" s="871" t="s">
        <v>390</v>
      </c>
      <c r="DE1022" s="871" t="s">
        <v>397</v>
      </c>
      <c r="DF1022" s="871" t="s">
        <v>397</v>
      </c>
      <c r="DG1022" s="871" t="s">
        <v>397</v>
      </c>
      <c r="DH1022" s="872">
        <v>0</v>
      </c>
      <c r="DI1022" s="776" t="s">
        <v>390</v>
      </c>
      <c r="DJ1022" s="776" t="s">
        <v>397</v>
      </c>
      <c r="DK1022" s="776">
        <v>46272</v>
      </c>
      <c r="DL1022" s="776">
        <v>46297</v>
      </c>
      <c r="DM1022" s="776">
        <v>46293</v>
      </c>
      <c r="DN1022" s="776">
        <v>46293</v>
      </c>
      <c r="DO1022" s="873">
        <v>0</v>
      </c>
      <c r="DP1022" s="776">
        <v>46311</v>
      </c>
      <c r="DQ1022" s="776">
        <v>46311</v>
      </c>
      <c r="DR1022" s="776">
        <v>46311</v>
      </c>
      <c r="DS1022" s="872">
        <v>46311</v>
      </c>
      <c r="DT1022" s="752">
        <v>46311</v>
      </c>
      <c r="DU1022" s="753">
        <v>-14</v>
      </c>
      <c r="DV1022" s="753" t="s">
        <v>308</v>
      </c>
      <c r="DW1022" s="754">
        <v>46297</v>
      </c>
      <c r="DX1022" s="755">
        <v>46297</v>
      </c>
      <c r="DY1022" s="754" t="e">
        <v>#VALUE!</v>
      </c>
      <c r="DZ1022" s="754" t="e">
        <v>#VALUE!</v>
      </c>
      <c r="EA1022" s="754"/>
      <c r="EB1022" s="754"/>
      <c r="HA1022" s="756" t="s">
        <v>397</v>
      </c>
      <c r="HB1022" s="756" t="s">
        <v>397</v>
      </c>
      <c r="HC1022" s="756" t="s">
        <v>397</v>
      </c>
      <c r="HD1022" s="756" t="s">
        <v>397</v>
      </c>
      <c r="HE1022" s="756" t="s">
        <v>397</v>
      </c>
      <c r="HF1022" s="756" t="s">
        <v>397</v>
      </c>
      <c r="HG1022" s="756" t="s">
        <v>397</v>
      </c>
      <c r="HH1022" s="756" t="s">
        <v>397</v>
      </c>
      <c r="HI1022" s="756" t="s">
        <v>397</v>
      </c>
      <c r="HJ1022" s="756" t="s">
        <v>397</v>
      </c>
      <c r="HK1022"/>
      <c r="HL1022"/>
      <c r="HM1022"/>
      <c r="HN1022" s="756" t="str">
        <f t="shared" si="33"/>
        <v>AUTO PRINT</v>
      </c>
      <c r="HO1022"/>
      <c r="HP1022" s="757" t="s">
        <v>572</v>
      </c>
      <c r="HQ1022" s="757" t="s">
        <v>572</v>
      </c>
      <c r="HR1022" s="757" t="s">
        <v>572</v>
      </c>
      <c r="HS1022"/>
      <c r="HW1022" s="758"/>
      <c r="HX1022"/>
      <c r="HY1022" s="759" t="s">
        <v>572</v>
      </c>
      <c r="HZ1022" s="759" t="s">
        <v>572</v>
      </c>
      <c r="IA1022" s="759" t="s">
        <v>572</v>
      </c>
      <c r="IC1022" s="760" t="s">
        <v>572</v>
      </c>
      <c r="ID1022" s="760" t="s">
        <v>572</v>
      </c>
      <c r="IE1022" s="760" t="s">
        <v>572</v>
      </c>
      <c r="IF1022" s="761" t="s">
        <v>572</v>
      </c>
      <c r="IG1022" s="619" t="str">
        <f t="shared" si="34"/>
        <v>IN HOUSE (MANUAL)</v>
      </c>
      <c r="II1022" s="761" t="s">
        <v>572</v>
      </c>
      <c r="IK1022" s="761" t="str">
        <f>IFERROR(VLOOKUP($M1022,#REF!,13,0),"IN HOUSE (MANUAL)")</f>
        <v>IN HOUSE (MANUAL)</v>
      </c>
      <c r="IM1022" s="760" t="s">
        <v>572</v>
      </c>
      <c r="IN1022" s="760" t="s">
        <v>572</v>
      </c>
      <c r="IO1022" s="760" t="s">
        <v>572</v>
      </c>
      <c r="IQ1022" s="760" t="s">
        <v>572</v>
      </c>
      <c r="IR1022" s="760" t="s">
        <v>572</v>
      </c>
      <c r="IT1022" s="760" t="s">
        <v>572</v>
      </c>
      <c r="IV1022" s="760" t="s">
        <v>572</v>
      </c>
      <c r="IW1022" s="760" t="s">
        <v>572</v>
      </c>
      <c r="IY1022" s="760" t="s">
        <v>572</v>
      </c>
      <c r="IZ1022" s="760" t="s">
        <v>572</v>
      </c>
      <c r="JB1022" s="760" t="s">
        <v>922</v>
      </c>
      <c r="JC1022" s="760">
        <v>180</v>
      </c>
      <c r="JE1022" s="760" t="s">
        <v>572</v>
      </c>
      <c r="JF1022" s="760" t="s">
        <v>572</v>
      </c>
    </row>
    <row r="1023" spans="1:266" ht="17.25" customHeight="1" x14ac:dyDescent="0.35">
      <c r="A1023" s="618" t="s">
        <v>2127</v>
      </c>
      <c r="B1023" s="730">
        <v>127</v>
      </c>
      <c r="C1023" s="730" t="s">
        <v>2073</v>
      </c>
      <c r="D1023" s="730" t="s">
        <v>2073</v>
      </c>
      <c r="E1023" s="730">
        <v>17</v>
      </c>
      <c r="F1023" s="731" t="s">
        <v>574</v>
      </c>
      <c r="G1023" s="732">
        <v>1</v>
      </c>
      <c r="H1023" s="826">
        <v>46232</v>
      </c>
      <c r="I1023" s="730">
        <v>41</v>
      </c>
      <c r="J1023" s="730" t="s">
        <v>308</v>
      </c>
      <c r="K1023" s="730">
        <v>42</v>
      </c>
      <c r="L1023" s="730" t="s">
        <v>2128</v>
      </c>
      <c r="M1023" s="868" t="s">
        <v>2127</v>
      </c>
      <c r="N1023" s="868">
        <v>0</v>
      </c>
      <c r="O1023" s="868" t="s">
        <v>390</v>
      </c>
      <c r="P1023" s="868">
        <v>0</v>
      </c>
      <c r="Q1023" s="868" t="s">
        <v>390</v>
      </c>
      <c r="R1023" s="868" t="s">
        <v>170</v>
      </c>
      <c r="S1023" s="868" t="s">
        <v>308</v>
      </c>
      <c r="T1023" s="868" t="s">
        <v>761</v>
      </c>
      <c r="U1023" s="868">
        <v>411</v>
      </c>
      <c r="V1023" s="868" t="s">
        <v>308</v>
      </c>
      <c r="W1023" s="868"/>
      <c r="X1023" s="868"/>
      <c r="Y1023" s="868"/>
      <c r="Z1023" s="885"/>
      <c r="AA1023" s="868" t="s">
        <v>309</v>
      </c>
      <c r="AB1023" s="868" t="s">
        <v>750</v>
      </c>
      <c r="AC1023" s="868" t="s">
        <v>589</v>
      </c>
      <c r="AD1023" s="868">
        <v>1482</v>
      </c>
      <c r="AE1023" s="864">
        <v>1482</v>
      </c>
      <c r="AF1023" s="776">
        <v>46272</v>
      </c>
      <c r="AG1023" s="777"/>
      <c r="AH1023" s="777"/>
      <c r="AI1023" s="777" t="s">
        <v>308</v>
      </c>
      <c r="AJ1023" s="778">
        <v>32</v>
      </c>
      <c r="AK1023" s="779"/>
      <c r="AL1023" s="778"/>
      <c r="AM1023" s="780">
        <v>0</v>
      </c>
      <c r="AN1023" s="780"/>
      <c r="AO1023" s="780"/>
      <c r="AP1023" s="780"/>
      <c r="AQ1023" s="780"/>
      <c r="AR1023" s="780"/>
      <c r="AS1023" s="780"/>
      <c r="AT1023" s="780"/>
      <c r="AU1023" s="780"/>
      <c r="AV1023" s="780"/>
      <c r="AW1023" s="780"/>
      <c r="AX1023" s="780"/>
      <c r="AY1023" s="780"/>
      <c r="AZ1023" s="780"/>
      <c r="BA1023" s="780"/>
      <c r="BB1023" s="780">
        <v>0</v>
      </c>
      <c r="BC1023" s="780">
        <v>1482</v>
      </c>
      <c r="BD1023" s="780">
        <v>0</v>
      </c>
      <c r="BE1023" s="780">
        <v>0</v>
      </c>
      <c r="BF1023" s="780">
        <v>0</v>
      </c>
      <c r="BG1023" s="780">
        <v>0</v>
      </c>
      <c r="BH1023" s="780">
        <v>0</v>
      </c>
      <c r="BI1023" s="780">
        <v>1482</v>
      </c>
      <c r="BJ1023" s="780"/>
      <c r="BK1023" s="780">
        <v>0</v>
      </c>
      <c r="BL1023" s="780"/>
      <c r="BM1023" s="780"/>
      <c r="BN1023" s="780" t="s">
        <v>308</v>
      </c>
      <c r="BO1023" s="780" t="s">
        <v>308</v>
      </c>
      <c r="BP1023" s="780" t="s">
        <v>308</v>
      </c>
      <c r="BQ1023" s="780" t="s">
        <v>308</v>
      </c>
      <c r="BR1023" s="780"/>
      <c r="BS1023" s="780" t="s">
        <v>397</v>
      </c>
      <c r="BT1023" s="780"/>
      <c r="BU1023" s="780" t="s">
        <v>579</v>
      </c>
      <c r="BV1023" s="780"/>
      <c r="BW1023" s="780"/>
      <c r="BX1023" s="780"/>
      <c r="BY1023" s="780"/>
      <c r="BZ1023" s="780"/>
      <c r="CA1023" s="780"/>
      <c r="CB1023" s="780"/>
      <c r="CC1023" s="780"/>
      <c r="CD1023" s="780"/>
      <c r="CE1023" s="780"/>
      <c r="CF1023" s="780"/>
      <c r="CG1023" s="780"/>
      <c r="CH1023" s="780"/>
      <c r="CI1023" s="780"/>
      <c r="CJ1023" s="780"/>
      <c r="CK1023" s="773"/>
      <c r="CL1023" s="773" t="s">
        <v>397</v>
      </c>
      <c r="CM1023" s="773">
        <v>0</v>
      </c>
      <c r="CN1023" s="773">
        <v>1482</v>
      </c>
      <c r="CO1023" s="773" t="s">
        <v>397</v>
      </c>
      <c r="CP1023" s="773">
        <v>1482</v>
      </c>
      <c r="CQ1023" s="773">
        <v>1482</v>
      </c>
      <c r="CR1023" s="772">
        <v>1482</v>
      </c>
      <c r="CS1023" s="869"/>
      <c r="CT1023" s="782" t="s">
        <v>308</v>
      </c>
      <c r="CU1023" s="783" t="s">
        <v>308</v>
      </c>
      <c r="CV1023" s="776"/>
      <c r="CW1023" s="776"/>
      <c r="CX1023" s="782">
        <v>46258</v>
      </c>
      <c r="CY1023" s="870" t="s">
        <v>1126</v>
      </c>
      <c r="CZ1023" s="870">
        <v>0</v>
      </c>
      <c r="DA1023" s="871">
        <v>46269</v>
      </c>
      <c r="DB1023" s="871" t="s">
        <v>633</v>
      </c>
      <c r="DC1023" s="871" t="s">
        <v>634</v>
      </c>
      <c r="DD1023" s="871" t="s">
        <v>390</v>
      </c>
      <c r="DE1023" s="871" t="s">
        <v>397</v>
      </c>
      <c r="DF1023" s="871" t="s">
        <v>397</v>
      </c>
      <c r="DG1023" s="871" t="s">
        <v>397</v>
      </c>
      <c r="DH1023" s="872">
        <v>0</v>
      </c>
      <c r="DI1023" s="776" t="s">
        <v>390</v>
      </c>
      <c r="DJ1023" s="776" t="s">
        <v>397</v>
      </c>
      <c r="DK1023" s="776" t="s">
        <v>390</v>
      </c>
      <c r="DL1023" s="776">
        <v>46297</v>
      </c>
      <c r="DM1023" s="776">
        <v>46294</v>
      </c>
      <c r="DN1023" s="776">
        <v>46294</v>
      </c>
      <c r="DO1023" s="873">
        <v>0</v>
      </c>
      <c r="DP1023" s="774">
        <v>46311</v>
      </c>
      <c r="DQ1023" s="774">
        <v>46311</v>
      </c>
      <c r="DR1023" s="774">
        <v>46311</v>
      </c>
      <c r="DS1023" s="872">
        <v>46311</v>
      </c>
      <c r="DT1023" s="752">
        <v>46311</v>
      </c>
      <c r="DU1023" s="753">
        <v>-10</v>
      </c>
      <c r="DV1023" s="753" t="s">
        <v>308</v>
      </c>
      <c r="DW1023" s="754">
        <v>46297</v>
      </c>
      <c r="DX1023" s="755">
        <v>46301</v>
      </c>
      <c r="DY1023" s="754" t="e">
        <v>#VALUE!</v>
      </c>
      <c r="DZ1023" s="754" t="e">
        <v>#VALUE!</v>
      </c>
      <c r="EA1023" s="754"/>
      <c r="EB1023" s="754"/>
      <c r="HA1023" s="756" t="s">
        <v>397</v>
      </c>
      <c r="HB1023" s="756" t="s">
        <v>397</v>
      </c>
      <c r="HC1023" s="756" t="s">
        <v>397</v>
      </c>
      <c r="HD1023" s="756" t="s">
        <v>397</v>
      </c>
      <c r="HE1023" s="756" t="s">
        <v>397</v>
      </c>
      <c r="HF1023" s="756" t="s">
        <v>397</v>
      </c>
      <c r="HG1023" s="756" t="s">
        <v>397</v>
      </c>
      <c r="HH1023" s="756" t="s">
        <v>397</v>
      </c>
      <c r="HI1023" s="756" t="s">
        <v>397</v>
      </c>
      <c r="HJ1023" s="756" t="s">
        <v>397</v>
      </c>
      <c r="HK1023"/>
      <c r="HL1023"/>
      <c r="HM1023"/>
      <c r="HN1023" s="756" t="str">
        <f t="shared" si="33"/>
        <v>AUTO PRINT</v>
      </c>
      <c r="HO1023"/>
      <c r="HP1023" s="757" t="s">
        <v>572</v>
      </c>
      <c r="HQ1023" s="757" t="s">
        <v>572</v>
      </c>
      <c r="HR1023" s="757" t="s">
        <v>572</v>
      </c>
      <c r="HS1023"/>
      <c r="HW1023" s="758"/>
      <c r="HX1023"/>
      <c r="HY1023" s="759" t="s">
        <v>572</v>
      </c>
      <c r="HZ1023" s="759" t="s">
        <v>572</v>
      </c>
      <c r="IA1023" s="759" t="s">
        <v>572</v>
      </c>
      <c r="IC1023" s="760" t="s">
        <v>572</v>
      </c>
      <c r="ID1023" s="760" t="s">
        <v>572</v>
      </c>
      <c r="IE1023" s="760" t="s">
        <v>572</v>
      </c>
      <c r="IF1023" s="761" t="s">
        <v>572</v>
      </c>
      <c r="IG1023" s="619" t="str">
        <f t="shared" si="34"/>
        <v>IN HOUSE (MANUAL)</v>
      </c>
      <c r="II1023" s="761" t="s">
        <v>572</v>
      </c>
      <c r="IK1023" s="761" t="str">
        <f>IFERROR(VLOOKUP($M1023,#REF!,13,0),"IN HOUSE (MANUAL)")</f>
        <v>IN HOUSE (MANUAL)</v>
      </c>
      <c r="IM1023" s="760" t="s">
        <v>572</v>
      </c>
      <c r="IN1023" s="760" t="s">
        <v>572</v>
      </c>
      <c r="IO1023" s="760" t="s">
        <v>572</v>
      </c>
      <c r="IQ1023" s="760" t="s">
        <v>572</v>
      </c>
      <c r="IR1023" s="760" t="s">
        <v>572</v>
      </c>
      <c r="IT1023" s="760" t="s">
        <v>572</v>
      </c>
      <c r="IV1023" s="760" t="s">
        <v>572</v>
      </c>
      <c r="IW1023" s="760" t="s">
        <v>572</v>
      </c>
      <c r="IY1023" s="760" t="s">
        <v>572</v>
      </c>
      <c r="IZ1023" s="760" t="s">
        <v>572</v>
      </c>
      <c r="JB1023" s="760" t="s">
        <v>922</v>
      </c>
      <c r="JC1023" s="760">
        <v>1482</v>
      </c>
      <c r="JE1023" s="760" t="s">
        <v>572</v>
      </c>
      <c r="JF1023" s="760" t="s">
        <v>572</v>
      </c>
    </row>
    <row r="1024" spans="1:266" ht="17.25" customHeight="1" x14ac:dyDescent="0.35">
      <c r="A1024" s="618" t="s">
        <v>2129</v>
      </c>
      <c r="B1024" s="730">
        <v>128</v>
      </c>
      <c r="C1024" s="730" t="s">
        <v>2073</v>
      </c>
      <c r="D1024" s="730" t="s">
        <v>2073</v>
      </c>
      <c r="E1024" s="730">
        <v>17</v>
      </c>
      <c r="F1024" s="731" t="s">
        <v>566</v>
      </c>
      <c r="G1024" s="732">
        <v>1</v>
      </c>
      <c r="H1024" s="826">
        <v>46196</v>
      </c>
      <c r="I1024" s="730">
        <v>41</v>
      </c>
      <c r="J1024" s="730" t="s">
        <v>308</v>
      </c>
      <c r="K1024" s="730">
        <v>43</v>
      </c>
      <c r="L1024" s="730" t="s">
        <v>2130</v>
      </c>
      <c r="M1024" s="868" t="s">
        <v>2129</v>
      </c>
      <c r="N1024" s="868">
        <v>0</v>
      </c>
      <c r="O1024" s="868" t="s">
        <v>390</v>
      </c>
      <c r="P1024" s="868">
        <v>0</v>
      </c>
      <c r="Q1024" s="868" t="s">
        <v>390</v>
      </c>
      <c r="R1024" s="868" t="s">
        <v>170</v>
      </c>
      <c r="S1024" s="868" t="s">
        <v>308</v>
      </c>
      <c r="T1024" s="868" t="s">
        <v>761</v>
      </c>
      <c r="U1024" s="868">
        <v>411</v>
      </c>
      <c r="V1024" s="868" t="s">
        <v>308</v>
      </c>
      <c r="W1024" s="868"/>
      <c r="X1024" s="868"/>
      <c r="Y1024" s="868"/>
      <c r="Z1024" s="885"/>
      <c r="AA1024" s="868" t="s">
        <v>309</v>
      </c>
      <c r="AB1024" s="868" t="s">
        <v>750</v>
      </c>
      <c r="AC1024" s="868" t="s">
        <v>727</v>
      </c>
      <c r="AD1024" s="868">
        <v>72</v>
      </c>
      <c r="AE1024" s="864">
        <v>72</v>
      </c>
      <c r="AF1024" s="776" t="s">
        <v>390</v>
      </c>
      <c r="AG1024" s="777"/>
      <c r="AH1024" s="777"/>
      <c r="AI1024" s="777" t="s">
        <v>625</v>
      </c>
      <c r="AJ1024" s="778">
        <v>33</v>
      </c>
      <c r="AK1024" s="779"/>
      <c r="AL1024" s="778"/>
      <c r="AM1024" s="780">
        <v>72</v>
      </c>
      <c r="AN1024" s="780"/>
      <c r="AO1024" s="780"/>
      <c r="AP1024" s="780"/>
      <c r="AQ1024" s="780"/>
      <c r="AR1024" s="780"/>
      <c r="AS1024" s="780"/>
      <c r="AT1024" s="780"/>
      <c r="AU1024" s="780"/>
      <c r="AV1024" s="780"/>
      <c r="AW1024" s="780"/>
      <c r="AX1024" s="780"/>
      <c r="AY1024" s="780"/>
      <c r="AZ1024" s="780"/>
      <c r="BA1024" s="780"/>
      <c r="BB1024" s="780">
        <v>0</v>
      </c>
      <c r="BC1024" s="780">
        <v>72</v>
      </c>
      <c r="BD1024" s="780">
        <v>0</v>
      </c>
      <c r="BE1024" s="780">
        <v>0</v>
      </c>
      <c r="BF1024" s="780">
        <v>0</v>
      </c>
      <c r="BG1024" s="780">
        <v>0</v>
      </c>
      <c r="BH1024" s="780">
        <v>0</v>
      </c>
      <c r="BI1024" s="780">
        <v>72</v>
      </c>
      <c r="BJ1024" s="780"/>
      <c r="BK1024" s="780">
        <v>0</v>
      </c>
      <c r="BL1024" s="780"/>
      <c r="BM1024" s="780"/>
      <c r="BN1024" s="780" t="s">
        <v>308</v>
      </c>
      <c r="BO1024" s="780" t="s">
        <v>308</v>
      </c>
      <c r="BP1024" s="780" t="s">
        <v>308</v>
      </c>
      <c r="BQ1024" s="780" t="s">
        <v>308</v>
      </c>
      <c r="BR1024" s="780"/>
      <c r="BS1024" s="780" t="s">
        <v>397</v>
      </c>
      <c r="BT1024" s="780"/>
      <c r="BU1024" s="780" t="s">
        <v>579</v>
      </c>
      <c r="BV1024" s="780"/>
      <c r="BW1024" s="780"/>
      <c r="BX1024" s="780"/>
      <c r="BY1024" s="780"/>
      <c r="BZ1024" s="780"/>
      <c r="CA1024" s="780"/>
      <c r="CB1024" s="780"/>
      <c r="CC1024" s="780"/>
      <c r="CD1024" s="780"/>
      <c r="CE1024" s="780"/>
      <c r="CF1024" s="780"/>
      <c r="CG1024" s="780"/>
      <c r="CH1024" s="780"/>
      <c r="CI1024" s="780"/>
      <c r="CJ1024" s="780"/>
      <c r="CK1024" s="773"/>
      <c r="CL1024" s="773" t="s">
        <v>397</v>
      </c>
      <c r="CM1024" s="773">
        <v>72</v>
      </c>
      <c r="CN1024" s="773">
        <v>72</v>
      </c>
      <c r="CO1024" s="773" t="s">
        <v>397</v>
      </c>
      <c r="CP1024" s="773">
        <v>72</v>
      </c>
      <c r="CQ1024" s="773">
        <v>72</v>
      </c>
      <c r="CR1024" s="772">
        <v>72</v>
      </c>
      <c r="CS1024" s="869"/>
      <c r="CT1024" s="782" t="s">
        <v>308</v>
      </c>
      <c r="CU1024" s="783" t="s">
        <v>308</v>
      </c>
      <c r="CV1024" s="776"/>
      <c r="CW1024" s="776"/>
      <c r="CX1024" s="782">
        <v>46252</v>
      </c>
      <c r="CY1024" s="870">
        <v>0</v>
      </c>
      <c r="CZ1024" s="870">
        <v>0</v>
      </c>
      <c r="DA1024" s="871">
        <v>0</v>
      </c>
      <c r="DB1024" s="871">
        <v>0</v>
      </c>
      <c r="DC1024" s="871">
        <v>0</v>
      </c>
      <c r="DD1024" s="871" t="s">
        <v>390</v>
      </c>
      <c r="DE1024" s="871" t="s">
        <v>397</v>
      </c>
      <c r="DF1024" s="871" t="s">
        <v>397</v>
      </c>
      <c r="DG1024" s="871" t="s">
        <v>397</v>
      </c>
      <c r="DH1024" s="872">
        <v>0</v>
      </c>
      <c r="DI1024" s="776" t="s">
        <v>390</v>
      </c>
      <c r="DJ1024" s="776" t="s">
        <v>397</v>
      </c>
      <c r="DK1024" s="776" t="s">
        <v>390</v>
      </c>
      <c r="DL1024" s="776">
        <v>46300</v>
      </c>
      <c r="DM1024" s="776">
        <v>46297</v>
      </c>
      <c r="DN1024" s="776">
        <v>46297</v>
      </c>
      <c r="DO1024" s="873" t="s">
        <v>308</v>
      </c>
      <c r="DP1024" s="774">
        <v>46318</v>
      </c>
      <c r="DQ1024" s="774">
        <v>46346</v>
      </c>
      <c r="DR1024" s="774">
        <v>46346</v>
      </c>
      <c r="DS1024" s="872">
        <v>46318</v>
      </c>
      <c r="DT1024" s="752">
        <v>46346</v>
      </c>
      <c r="DU1024" s="753">
        <v>-17</v>
      </c>
      <c r="DV1024" s="753" t="s">
        <v>308</v>
      </c>
      <c r="DW1024" s="754">
        <v>46301</v>
      </c>
      <c r="DX1024" s="755">
        <v>46301</v>
      </c>
      <c r="DY1024" s="754" t="e">
        <v>#VALUE!</v>
      </c>
      <c r="DZ1024" s="754" t="e">
        <v>#VALUE!</v>
      </c>
      <c r="EA1024" s="754"/>
      <c r="EB1024" s="754"/>
      <c r="HA1024" s="756" t="s">
        <v>397</v>
      </c>
      <c r="HB1024" s="756" t="s">
        <v>397</v>
      </c>
      <c r="HC1024" s="756" t="s">
        <v>397</v>
      </c>
      <c r="HD1024" s="756" t="s">
        <v>397</v>
      </c>
      <c r="HE1024" s="756" t="s">
        <v>397</v>
      </c>
      <c r="HF1024" s="756" t="s">
        <v>397</v>
      </c>
      <c r="HG1024" s="756" t="s">
        <v>397</v>
      </c>
      <c r="HH1024" s="756" t="s">
        <v>397</v>
      </c>
      <c r="HI1024" s="756" t="s">
        <v>397</v>
      </c>
      <c r="HJ1024" s="756" t="s">
        <v>397</v>
      </c>
      <c r="HK1024"/>
      <c r="HL1024"/>
      <c r="HM1024"/>
      <c r="HN1024" s="756" t="str">
        <f t="shared" si="33"/>
        <v>AUTO PRINT</v>
      </c>
      <c r="HO1024"/>
      <c r="HP1024" s="757" t="s">
        <v>572</v>
      </c>
      <c r="HQ1024" s="757" t="s">
        <v>572</v>
      </c>
      <c r="HR1024" s="757" t="s">
        <v>572</v>
      </c>
      <c r="HS1024"/>
      <c r="HW1024" s="758"/>
      <c r="HX1024"/>
      <c r="HY1024" s="759" t="s">
        <v>572</v>
      </c>
      <c r="HZ1024" s="759" t="s">
        <v>572</v>
      </c>
      <c r="IA1024" s="759" t="s">
        <v>572</v>
      </c>
      <c r="IC1024" s="760" t="s">
        <v>572</v>
      </c>
      <c r="ID1024" s="760" t="s">
        <v>572</v>
      </c>
      <c r="IE1024" s="760" t="s">
        <v>572</v>
      </c>
      <c r="IF1024" s="761" t="s">
        <v>572</v>
      </c>
      <c r="IG1024" s="619" t="str">
        <f t="shared" si="34"/>
        <v>IN HOUSE (MANUAL)</v>
      </c>
      <c r="II1024" s="761" t="s">
        <v>572</v>
      </c>
      <c r="IK1024" s="761" t="str">
        <f>IFERROR(VLOOKUP($M1024,#REF!,13,0),"IN HOUSE (MANUAL)")</f>
        <v>IN HOUSE (MANUAL)</v>
      </c>
      <c r="IM1024" s="760" t="s">
        <v>572</v>
      </c>
      <c r="IN1024" s="760" t="s">
        <v>572</v>
      </c>
      <c r="IO1024" s="760" t="s">
        <v>572</v>
      </c>
      <c r="IQ1024" s="760" t="s">
        <v>572</v>
      </c>
      <c r="IR1024" s="760" t="s">
        <v>572</v>
      </c>
      <c r="IT1024" s="760" t="s">
        <v>572</v>
      </c>
      <c r="IV1024" s="760" t="s">
        <v>572</v>
      </c>
      <c r="IW1024" s="760" t="s">
        <v>572</v>
      </c>
      <c r="IY1024" s="760" t="s">
        <v>572</v>
      </c>
      <c r="IZ1024" s="760" t="s">
        <v>572</v>
      </c>
      <c r="JB1024" s="760" t="s">
        <v>922</v>
      </c>
      <c r="JC1024" s="760">
        <v>72</v>
      </c>
      <c r="JE1024" s="760" t="s">
        <v>572</v>
      </c>
      <c r="JF1024" s="760" t="s">
        <v>572</v>
      </c>
    </row>
    <row r="1025" spans="1:266" ht="17.25" customHeight="1" x14ac:dyDescent="0.35">
      <c r="A1025" s="618" t="s">
        <v>2131</v>
      </c>
      <c r="B1025" s="730">
        <v>129</v>
      </c>
      <c r="C1025" s="730" t="s">
        <v>2073</v>
      </c>
      <c r="D1025" s="730" t="s">
        <v>2073</v>
      </c>
      <c r="E1025" s="730">
        <v>17</v>
      </c>
      <c r="F1025" s="731" t="s">
        <v>566</v>
      </c>
      <c r="G1025" s="732">
        <v>1</v>
      </c>
      <c r="H1025" s="826">
        <v>46196</v>
      </c>
      <c r="I1025" s="730">
        <v>41</v>
      </c>
      <c r="J1025" s="730" t="s">
        <v>308</v>
      </c>
      <c r="K1025" s="730">
        <v>43</v>
      </c>
      <c r="L1025" s="730" t="s">
        <v>2130</v>
      </c>
      <c r="M1025" s="868" t="s">
        <v>2131</v>
      </c>
      <c r="N1025" s="868">
        <v>0</v>
      </c>
      <c r="O1025" s="868" t="s">
        <v>390</v>
      </c>
      <c r="P1025" s="868">
        <v>0</v>
      </c>
      <c r="Q1025" s="868" t="s">
        <v>390</v>
      </c>
      <c r="R1025" s="868" t="s">
        <v>170</v>
      </c>
      <c r="S1025" s="868" t="s">
        <v>308</v>
      </c>
      <c r="T1025" s="868" t="s">
        <v>761</v>
      </c>
      <c r="U1025" s="868">
        <v>411</v>
      </c>
      <c r="V1025" s="868" t="s">
        <v>308</v>
      </c>
      <c r="W1025" s="868"/>
      <c r="X1025" s="868"/>
      <c r="Y1025" s="868"/>
      <c r="Z1025" s="885"/>
      <c r="AA1025" s="868" t="s">
        <v>309</v>
      </c>
      <c r="AB1025" s="868" t="s">
        <v>750</v>
      </c>
      <c r="AC1025" s="868" t="s">
        <v>727</v>
      </c>
      <c r="AD1025" s="868">
        <v>24</v>
      </c>
      <c r="AE1025" s="864">
        <v>24</v>
      </c>
      <c r="AF1025" s="776" t="s">
        <v>390</v>
      </c>
      <c r="AG1025" s="777"/>
      <c r="AH1025" s="777"/>
      <c r="AI1025" s="777" t="s">
        <v>625</v>
      </c>
      <c r="AJ1025" s="778">
        <v>34</v>
      </c>
      <c r="AK1025" s="779"/>
      <c r="AL1025" s="778"/>
      <c r="AM1025" s="780">
        <v>24</v>
      </c>
      <c r="AN1025" s="780"/>
      <c r="AO1025" s="780"/>
      <c r="AP1025" s="780"/>
      <c r="AQ1025" s="780"/>
      <c r="AR1025" s="780"/>
      <c r="AS1025" s="780"/>
      <c r="AT1025" s="780"/>
      <c r="AU1025" s="780"/>
      <c r="AV1025" s="780"/>
      <c r="AW1025" s="780"/>
      <c r="AX1025" s="780"/>
      <c r="AY1025" s="780"/>
      <c r="AZ1025" s="780"/>
      <c r="BA1025" s="780"/>
      <c r="BB1025" s="780">
        <v>0</v>
      </c>
      <c r="BC1025" s="780">
        <v>24</v>
      </c>
      <c r="BD1025" s="780">
        <v>0</v>
      </c>
      <c r="BE1025" s="780">
        <v>0</v>
      </c>
      <c r="BF1025" s="780">
        <v>0</v>
      </c>
      <c r="BG1025" s="780">
        <v>0</v>
      </c>
      <c r="BH1025" s="780">
        <v>0</v>
      </c>
      <c r="BI1025" s="780">
        <v>24</v>
      </c>
      <c r="BJ1025" s="780"/>
      <c r="BK1025" s="780">
        <v>0</v>
      </c>
      <c r="BL1025" s="780"/>
      <c r="BM1025" s="780"/>
      <c r="BN1025" s="780" t="s">
        <v>308</v>
      </c>
      <c r="BO1025" s="780" t="s">
        <v>308</v>
      </c>
      <c r="BP1025" s="780" t="s">
        <v>308</v>
      </c>
      <c r="BQ1025" s="780" t="s">
        <v>308</v>
      </c>
      <c r="BR1025" s="780"/>
      <c r="BS1025" s="780" t="s">
        <v>397</v>
      </c>
      <c r="BT1025" s="780"/>
      <c r="BU1025" s="780" t="s">
        <v>579</v>
      </c>
      <c r="BV1025" s="780"/>
      <c r="BW1025" s="780"/>
      <c r="BX1025" s="780"/>
      <c r="BY1025" s="780"/>
      <c r="BZ1025" s="780"/>
      <c r="CA1025" s="780"/>
      <c r="CB1025" s="780"/>
      <c r="CC1025" s="780"/>
      <c r="CD1025" s="780"/>
      <c r="CE1025" s="780"/>
      <c r="CF1025" s="780"/>
      <c r="CG1025" s="780"/>
      <c r="CH1025" s="780"/>
      <c r="CI1025" s="780"/>
      <c r="CJ1025" s="780"/>
      <c r="CK1025" s="773"/>
      <c r="CL1025" s="773" t="s">
        <v>397</v>
      </c>
      <c r="CM1025" s="773">
        <v>24</v>
      </c>
      <c r="CN1025" s="773">
        <v>24</v>
      </c>
      <c r="CO1025" s="773" t="s">
        <v>397</v>
      </c>
      <c r="CP1025" s="773">
        <v>24</v>
      </c>
      <c r="CQ1025" s="773">
        <v>24</v>
      </c>
      <c r="CR1025" s="772">
        <v>24</v>
      </c>
      <c r="CS1025" s="869"/>
      <c r="CT1025" s="782" t="s">
        <v>308</v>
      </c>
      <c r="CU1025" s="783" t="s">
        <v>308</v>
      </c>
      <c r="CV1025" s="776"/>
      <c r="CW1025" s="776"/>
      <c r="CX1025" s="782">
        <v>46252</v>
      </c>
      <c r="CY1025" s="870">
        <v>0</v>
      </c>
      <c r="CZ1025" s="870">
        <v>0</v>
      </c>
      <c r="DA1025" s="871">
        <v>0</v>
      </c>
      <c r="DB1025" s="871">
        <v>0</v>
      </c>
      <c r="DC1025" s="871">
        <v>0</v>
      </c>
      <c r="DD1025" s="871" t="s">
        <v>390</v>
      </c>
      <c r="DE1025" s="871" t="s">
        <v>397</v>
      </c>
      <c r="DF1025" s="871" t="s">
        <v>397</v>
      </c>
      <c r="DG1025" s="871" t="s">
        <v>397</v>
      </c>
      <c r="DH1025" s="872">
        <v>0</v>
      </c>
      <c r="DI1025" s="776" t="s">
        <v>390</v>
      </c>
      <c r="DJ1025" s="776" t="s">
        <v>397</v>
      </c>
      <c r="DK1025" s="776" t="s">
        <v>390</v>
      </c>
      <c r="DL1025" s="776">
        <v>46300</v>
      </c>
      <c r="DM1025" s="776">
        <v>46297</v>
      </c>
      <c r="DN1025" s="776">
        <v>46297</v>
      </c>
      <c r="DO1025" s="873" t="s">
        <v>308</v>
      </c>
      <c r="DP1025" s="774">
        <v>46318</v>
      </c>
      <c r="DQ1025" s="774">
        <v>46346</v>
      </c>
      <c r="DR1025" s="774">
        <v>46346</v>
      </c>
      <c r="DS1025" s="872">
        <v>46318</v>
      </c>
      <c r="DT1025" s="752">
        <v>46346</v>
      </c>
      <c r="DU1025" s="753">
        <v>-17</v>
      </c>
      <c r="DV1025" s="753" t="s">
        <v>308</v>
      </c>
      <c r="DW1025" s="754">
        <v>46301</v>
      </c>
      <c r="DX1025" s="755">
        <v>46301</v>
      </c>
      <c r="DY1025" s="754" t="e">
        <v>#VALUE!</v>
      </c>
      <c r="DZ1025" s="754" t="e">
        <v>#VALUE!</v>
      </c>
      <c r="EA1025" s="754"/>
      <c r="EB1025" s="754"/>
      <c r="HA1025" s="756" t="s">
        <v>397</v>
      </c>
      <c r="HB1025" s="756" t="s">
        <v>397</v>
      </c>
      <c r="HC1025" s="756" t="s">
        <v>397</v>
      </c>
      <c r="HD1025" s="756" t="s">
        <v>397</v>
      </c>
      <c r="HE1025" s="756" t="s">
        <v>397</v>
      </c>
      <c r="HF1025" s="756" t="s">
        <v>397</v>
      </c>
      <c r="HG1025" s="756" t="s">
        <v>397</v>
      </c>
      <c r="HH1025" s="756" t="s">
        <v>397</v>
      </c>
      <c r="HI1025" s="756" t="s">
        <v>397</v>
      </c>
      <c r="HJ1025" s="756" t="s">
        <v>397</v>
      </c>
      <c r="HK1025"/>
      <c r="HL1025"/>
      <c r="HM1025"/>
      <c r="HN1025" s="756" t="str">
        <f t="shared" si="33"/>
        <v>AUTO PRINT</v>
      </c>
      <c r="HO1025"/>
      <c r="HP1025" s="757" t="s">
        <v>572</v>
      </c>
      <c r="HQ1025" s="757" t="s">
        <v>572</v>
      </c>
      <c r="HR1025" s="757" t="s">
        <v>572</v>
      </c>
      <c r="HS1025"/>
      <c r="HW1025" s="758"/>
      <c r="HX1025"/>
      <c r="HY1025" s="759" t="s">
        <v>572</v>
      </c>
      <c r="HZ1025" s="759" t="s">
        <v>572</v>
      </c>
      <c r="IA1025" s="759" t="s">
        <v>572</v>
      </c>
      <c r="IC1025" s="760" t="s">
        <v>572</v>
      </c>
      <c r="ID1025" s="760" t="s">
        <v>572</v>
      </c>
      <c r="IE1025" s="760" t="s">
        <v>572</v>
      </c>
      <c r="IF1025" s="761" t="s">
        <v>572</v>
      </c>
      <c r="IG1025" s="619" t="str">
        <f t="shared" si="34"/>
        <v>IN HOUSE (MANUAL)</v>
      </c>
      <c r="II1025" s="761" t="s">
        <v>572</v>
      </c>
      <c r="IK1025" s="761" t="str">
        <f>IFERROR(VLOOKUP($M1025,#REF!,13,0),"IN HOUSE (MANUAL)")</f>
        <v>IN HOUSE (MANUAL)</v>
      </c>
      <c r="IM1025" s="760" t="s">
        <v>572</v>
      </c>
      <c r="IN1025" s="760" t="s">
        <v>572</v>
      </c>
      <c r="IO1025" s="760" t="s">
        <v>572</v>
      </c>
      <c r="IQ1025" s="760" t="s">
        <v>572</v>
      </c>
      <c r="IR1025" s="760" t="s">
        <v>572</v>
      </c>
      <c r="IT1025" s="760" t="s">
        <v>572</v>
      </c>
      <c r="IV1025" s="760" t="s">
        <v>572</v>
      </c>
      <c r="IW1025" s="760" t="s">
        <v>572</v>
      </c>
      <c r="IY1025" s="760" t="s">
        <v>572</v>
      </c>
      <c r="IZ1025" s="760" t="s">
        <v>572</v>
      </c>
      <c r="JB1025" s="760" t="s">
        <v>922</v>
      </c>
      <c r="JC1025" s="760">
        <v>24</v>
      </c>
      <c r="JE1025" s="760" t="s">
        <v>572</v>
      </c>
      <c r="JF1025" s="760" t="s">
        <v>572</v>
      </c>
    </row>
    <row r="1026" spans="1:266" ht="17.25" customHeight="1" x14ac:dyDescent="0.35">
      <c r="A1026" s="618" t="s">
        <v>2132</v>
      </c>
      <c r="B1026" s="730">
        <v>130</v>
      </c>
      <c r="C1026" s="730" t="s">
        <v>2073</v>
      </c>
      <c r="D1026" s="730" t="s">
        <v>2073</v>
      </c>
      <c r="E1026" s="730">
        <v>17</v>
      </c>
      <c r="F1026" s="731" t="s">
        <v>566</v>
      </c>
      <c r="G1026" s="732">
        <v>1</v>
      </c>
      <c r="H1026" s="826">
        <v>46196</v>
      </c>
      <c r="I1026" s="730">
        <v>41</v>
      </c>
      <c r="J1026" s="730" t="s">
        <v>308</v>
      </c>
      <c r="K1026" s="730">
        <v>43</v>
      </c>
      <c r="L1026" s="730" t="s">
        <v>2130</v>
      </c>
      <c r="M1026" s="868" t="s">
        <v>2132</v>
      </c>
      <c r="N1026" s="868">
        <v>0</v>
      </c>
      <c r="O1026" s="868" t="s">
        <v>390</v>
      </c>
      <c r="P1026" s="868">
        <v>0</v>
      </c>
      <c r="Q1026" s="868" t="s">
        <v>390</v>
      </c>
      <c r="R1026" s="868" t="s">
        <v>170</v>
      </c>
      <c r="S1026" s="868" t="s">
        <v>308</v>
      </c>
      <c r="T1026" s="868" t="s">
        <v>761</v>
      </c>
      <c r="U1026" s="868">
        <v>411</v>
      </c>
      <c r="V1026" s="868" t="s">
        <v>308</v>
      </c>
      <c r="W1026" s="868"/>
      <c r="X1026" s="868"/>
      <c r="Y1026" s="868"/>
      <c r="Z1026" s="885"/>
      <c r="AA1026" s="868" t="s">
        <v>309</v>
      </c>
      <c r="AB1026" s="868" t="s">
        <v>750</v>
      </c>
      <c r="AC1026" s="868" t="s">
        <v>727</v>
      </c>
      <c r="AD1026" s="868">
        <v>48</v>
      </c>
      <c r="AE1026" s="864">
        <v>48</v>
      </c>
      <c r="AF1026" s="776" t="s">
        <v>390</v>
      </c>
      <c r="AG1026" s="777"/>
      <c r="AH1026" s="777"/>
      <c r="AI1026" s="777" t="s">
        <v>625</v>
      </c>
      <c r="AJ1026" s="778">
        <v>35</v>
      </c>
      <c r="AK1026" s="779"/>
      <c r="AL1026" s="778"/>
      <c r="AM1026" s="780">
        <v>48</v>
      </c>
      <c r="AN1026" s="780"/>
      <c r="AO1026" s="780"/>
      <c r="AP1026" s="780"/>
      <c r="AQ1026" s="780"/>
      <c r="AR1026" s="780"/>
      <c r="AS1026" s="780"/>
      <c r="AT1026" s="780"/>
      <c r="AU1026" s="780"/>
      <c r="AV1026" s="780"/>
      <c r="AW1026" s="780"/>
      <c r="AX1026" s="780"/>
      <c r="AY1026" s="780"/>
      <c r="AZ1026" s="780"/>
      <c r="BA1026" s="780"/>
      <c r="BB1026" s="780">
        <v>0</v>
      </c>
      <c r="BC1026" s="780">
        <v>48</v>
      </c>
      <c r="BD1026" s="780">
        <v>0</v>
      </c>
      <c r="BE1026" s="780">
        <v>0</v>
      </c>
      <c r="BF1026" s="780">
        <v>0</v>
      </c>
      <c r="BG1026" s="780">
        <v>0</v>
      </c>
      <c r="BH1026" s="780">
        <v>0</v>
      </c>
      <c r="BI1026" s="780">
        <v>48</v>
      </c>
      <c r="BJ1026" s="780"/>
      <c r="BK1026" s="780">
        <v>0</v>
      </c>
      <c r="BL1026" s="780"/>
      <c r="BM1026" s="780"/>
      <c r="BN1026" s="780" t="s">
        <v>308</v>
      </c>
      <c r="BO1026" s="780" t="s">
        <v>308</v>
      </c>
      <c r="BP1026" s="780" t="s">
        <v>308</v>
      </c>
      <c r="BQ1026" s="780" t="s">
        <v>308</v>
      </c>
      <c r="BR1026" s="780"/>
      <c r="BS1026" s="780" t="s">
        <v>397</v>
      </c>
      <c r="BT1026" s="780"/>
      <c r="BU1026" s="780" t="s">
        <v>579</v>
      </c>
      <c r="BV1026" s="780"/>
      <c r="BW1026" s="780"/>
      <c r="BX1026" s="780"/>
      <c r="BY1026" s="780"/>
      <c r="BZ1026" s="780"/>
      <c r="CA1026" s="780"/>
      <c r="CB1026" s="780"/>
      <c r="CC1026" s="780"/>
      <c r="CD1026" s="780"/>
      <c r="CE1026" s="780"/>
      <c r="CF1026" s="780"/>
      <c r="CG1026" s="780"/>
      <c r="CH1026" s="780"/>
      <c r="CI1026" s="780"/>
      <c r="CJ1026" s="780"/>
      <c r="CK1026" s="773"/>
      <c r="CL1026" s="773" t="s">
        <v>397</v>
      </c>
      <c r="CM1026" s="773">
        <v>48</v>
      </c>
      <c r="CN1026" s="773">
        <v>48</v>
      </c>
      <c r="CO1026" s="773" t="s">
        <v>397</v>
      </c>
      <c r="CP1026" s="773">
        <v>48</v>
      </c>
      <c r="CQ1026" s="773">
        <v>48</v>
      </c>
      <c r="CR1026" s="772">
        <v>48</v>
      </c>
      <c r="CS1026" s="869"/>
      <c r="CT1026" s="782" t="s">
        <v>308</v>
      </c>
      <c r="CU1026" s="783" t="s">
        <v>308</v>
      </c>
      <c r="CV1026" s="776"/>
      <c r="CW1026" s="776"/>
      <c r="CX1026" s="782">
        <v>46252</v>
      </c>
      <c r="CY1026" s="870">
        <v>0</v>
      </c>
      <c r="CZ1026" s="870">
        <v>0</v>
      </c>
      <c r="DA1026" s="871">
        <v>0</v>
      </c>
      <c r="DB1026" s="871">
        <v>0</v>
      </c>
      <c r="DC1026" s="871">
        <v>0</v>
      </c>
      <c r="DD1026" s="871" t="s">
        <v>390</v>
      </c>
      <c r="DE1026" s="871" t="s">
        <v>397</v>
      </c>
      <c r="DF1026" s="871" t="s">
        <v>397</v>
      </c>
      <c r="DG1026" s="871" t="s">
        <v>397</v>
      </c>
      <c r="DH1026" s="872">
        <v>0</v>
      </c>
      <c r="DI1026" s="776" t="s">
        <v>390</v>
      </c>
      <c r="DJ1026" s="776" t="s">
        <v>397</v>
      </c>
      <c r="DK1026" s="776" t="s">
        <v>390</v>
      </c>
      <c r="DL1026" s="776">
        <v>46300</v>
      </c>
      <c r="DM1026" s="776">
        <v>46297</v>
      </c>
      <c r="DN1026" s="776">
        <v>46297</v>
      </c>
      <c r="DO1026" s="873" t="s">
        <v>308</v>
      </c>
      <c r="DP1026" s="774">
        <v>46318</v>
      </c>
      <c r="DQ1026" s="774">
        <v>46346</v>
      </c>
      <c r="DR1026" s="774">
        <v>46346</v>
      </c>
      <c r="DS1026" s="872">
        <v>46318</v>
      </c>
      <c r="DT1026" s="752">
        <v>46346</v>
      </c>
      <c r="DU1026" s="753">
        <v>-17</v>
      </c>
      <c r="DV1026" s="753" t="s">
        <v>308</v>
      </c>
      <c r="DW1026" s="754">
        <v>46301</v>
      </c>
      <c r="DX1026" s="755">
        <v>46301</v>
      </c>
      <c r="DY1026" s="754" t="e">
        <v>#VALUE!</v>
      </c>
      <c r="DZ1026" s="754" t="e">
        <v>#VALUE!</v>
      </c>
      <c r="EA1026" s="754"/>
      <c r="EB1026" s="754"/>
      <c r="HA1026" s="756" t="s">
        <v>397</v>
      </c>
      <c r="HB1026" s="756" t="s">
        <v>397</v>
      </c>
      <c r="HC1026" s="756" t="s">
        <v>397</v>
      </c>
      <c r="HD1026" s="756" t="s">
        <v>397</v>
      </c>
      <c r="HE1026" s="756" t="s">
        <v>397</v>
      </c>
      <c r="HF1026" s="756" t="s">
        <v>397</v>
      </c>
      <c r="HG1026" s="756" t="s">
        <v>397</v>
      </c>
      <c r="HH1026" s="756" t="s">
        <v>397</v>
      </c>
      <c r="HI1026" s="756" t="s">
        <v>397</v>
      </c>
      <c r="HJ1026" s="756" t="s">
        <v>397</v>
      </c>
      <c r="HK1026"/>
      <c r="HL1026"/>
      <c r="HM1026"/>
      <c r="HN1026" s="756" t="str">
        <f t="shared" si="33"/>
        <v>AUTO PRINT</v>
      </c>
      <c r="HO1026"/>
      <c r="HP1026" s="757" t="s">
        <v>572</v>
      </c>
      <c r="HQ1026" s="757" t="s">
        <v>572</v>
      </c>
      <c r="HR1026" s="757" t="s">
        <v>572</v>
      </c>
      <c r="HS1026"/>
      <c r="HW1026" s="758"/>
      <c r="HX1026"/>
      <c r="HY1026" s="759" t="s">
        <v>572</v>
      </c>
      <c r="HZ1026" s="759" t="s">
        <v>572</v>
      </c>
      <c r="IA1026" s="759" t="s">
        <v>572</v>
      </c>
      <c r="IC1026" s="760" t="s">
        <v>572</v>
      </c>
      <c r="ID1026" s="760" t="s">
        <v>572</v>
      </c>
      <c r="IE1026" s="760" t="s">
        <v>572</v>
      </c>
      <c r="IF1026" s="761" t="s">
        <v>572</v>
      </c>
      <c r="IG1026" s="619" t="str">
        <f t="shared" si="34"/>
        <v>IN HOUSE (MANUAL)</v>
      </c>
      <c r="II1026" s="761" t="s">
        <v>572</v>
      </c>
      <c r="IK1026" s="761" t="str">
        <f>IFERROR(VLOOKUP($M1026,#REF!,13,0),"IN HOUSE (MANUAL)")</f>
        <v>IN HOUSE (MANUAL)</v>
      </c>
      <c r="IM1026" s="760" t="s">
        <v>572</v>
      </c>
      <c r="IN1026" s="760" t="s">
        <v>572</v>
      </c>
      <c r="IO1026" s="760" t="s">
        <v>572</v>
      </c>
      <c r="IQ1026" s="760" t="s">
        <v>572</v>
      </c>
      <c r="IR1026" s="760" t="s">
        <v>572</v>
      </c>
      <c r="IT1026" s="760" t="s">
        <v>572</v>
      </c>
      <c r="IV1026" s="760" t="s">
        <v>572</v>
      </c>
      <c r="IW1026" s="760" t="s">
        <v>572</v>
      </c>
      <c r="IY1026" s="760" t="s">
        <v>572</v>
      </c>
      <c r="IZ1026" s="760" t="s">
        <v>572</v>
      </c>
      <c r="JB1026" s="760" t="s">
        <v>922</v>
      </c>
      <c r="JC1026" s="760">
        <v>48</v>
      </c>
      <c r="JE1026" s="760" t="s">
        <v>572</v>
      </c>
      <c r="JF1026" s="760" t="s">
        <v>572</v>
      </c>
    </row>
    <row r="1027" spans="1:266" ht="17.25" customHeight="1" x14ac:dyDescent="0.35">
      <c r="A1027" s="618" t="s">
        <v>2133</v>
      </c>
      <c r="B1027" s="730">
        <v>131</v>
      </c>
      <c r="C1027" s="730" t="s">
        <v>2073</v>
      </c>
      <c r="D1027" s="730" t="s">
        <v>2073</v>
      </c>
      <c r="E1027" s="730">
        <v>17</v>
      </c>
      <c r="F1027" s="731" t="s">
        <v>574</v>
      </c>
      <c r="G1027" s="732">
        <v>1</v>
      </c>
      <c r="H1027" s="733">
        <v>46210</v>
      </c>
      <c r="I1027" s="730">
        <v>41</v>
      </c>
      <c r="J1027" s="730" t="s">
        <v>308</v>
      </c>
      <c r="K1027" s="730">
        <v>43</v>
      </c>
      <c r="L1027" s="730" t="s">
        <v>2134</v>
      </c>
      <c r="M1027" s="772" t="s">
        <v>2133</v>
      </c>
      <c r="N1027" s="772">
        <v>0</v>
      </c>
      <c r="O1027" s="772" t="s">
        <v>390</v>
      </c>
      <c r="P1027" s="772">
        <v>0</v>
      </c>
      <c r="Q1027" s="772" t="s">
        <v>390</v>
      </c>
      <c r="R1027" s="772" t="s">
        <v>170</v>
      </c>
      <c r="S1027" s="772" t="s">
        <v>308</v>
      </c>
      <c r="T1027" s="772" t="s">
        <v>1159</v>
      </c>
      <c r="U1027" s="772">
        <v>411</v>
      </c>
      <c r="V1027" s="772" t="s">
        <v>308</v>
      </c>
      <c r="W1027" s="772"/>
      <c r="X1027" s="772"/>
      <c r="Y1027" s="772"/>
      <c r="Z1027" s="886"/>
      <c r="AA1027" s="772" t="s">
        <v>309</v>
      </c>
      <c r="AB1027" s="772" t="s">
        <v>750</v>
      </c>
      <c r="AC1027" s="772" t="s">
        <v>619</v>
      </c>
      <c r="AD1027" s="772">
        <v>576</v>
      </c>
      <c r="AE1027" s="775">
        <v>576</v>
      </c>
      <c r="AF1027" s="776" t="s">
        <v>390</v>
      </c>
      <c r="AG1027" s="777"/>
      <c r="AH1027" s="777"/>
      <c r="AI1027" s="777" t="s">
        <v>308</v>
      </c>
      <c r="AJ1027" s="778">
        <v>36</v>
      </c>
      <c r="AK1027" s="779"/>
      <c r="AL1027" s="778"/>
      <c r="AM1027" s="780">
        <v>576</v>
      </c>
      <c r="AN1027" s="780"/>
      <c r="AO1027" s="780"/>
      <c r="AP1027" s="780"/>
      <c r="AQ1027" s="780"/>
      <c r="AR1027" s="780"/>
      <c r="AS1027" s="780"/>
      <c r="AT1027" s="780"/>
      <c r="AU1027" s="780"/>
      <c r="AV1027" s="780"/>
      <c r="AW1027" s="780"/>
      <c r="AX1027" s="780"/>
      <c r="AY1027" s="780"/>
      <c r="AZ1027" s="780"/>
      <c r="BA1027" s="780"/>
      <c r="BB1027" s="780">
        <v>0</v>
      </c>
      <c r="BC1027" s="780">
        <v>576</v>
      </c>
      <c r="BD1027" s="780">
        <v>0</v>
      </c>
      <c r="BE1027" s="780">
        <v>0</v>
      </c>
      <c r="BF1027" s="780">
        <v>0</v>
      </c>
      <c r="BG1027" s="780">
        <v>0</v>
      </c>
      <c r="BH1027" s="780">
        <v>0</v>
      </c>
      <c r="BI1027" s="780">
        <v>576</v>
      </c>
      <c r="BJ1027" s="780"/>
      <c r="BK1027" s="780">
        <v>0</v>
      </c>
      <c r="BL1027" s="780"/>
      <c r="BM1027" s="780"/>
      <c r="BN1027" s="780" t="s">
        <v>308</v>
      </c>
      <c r="BO1027" s="780" t="s">
        <v>308</v>
      </c>
      <c r="BP1027" s="780" t="s">
        <v>308</v>
      </c>
      <c r="BQ1027" s="780" t="s">
        <v>308</v>
      </c>
      <c r="BR1027" s="780"/>
      <c r="BS1027" s="780" t="s">
        <v>397</v>
      </c>
      <c r="BT1027" s="780"/>
      <c r="BU1027" s="780" t="s">
        <v>579</v>
      </c>
      <c r="BV1027" s="780"/>
      <c r="BW1027" s="780"/>
      <c r="BX1027" s="780"/>
      <c r="BY1027" s="780"/>
      <c r="BZ1027" s="780"/>
      <c r="CA1027" s="780"/>
      <c r="CB1027" s="780"/>
      <c r="CC1027" s="780"/>
      <c r="CD1027" s="780"/>
      <c r="CE1027" s="780"/>
      <c r="CF1027" s="780"/>
      <c r="CG1027" s="780"/>
      <c r="CH1027" s="780"/>
      <c r="CI1027" s="780"/>
      <c r="CJ1027" s="780"/>
      <c r="CK1027" s="773"/>
      <c r="CL1027" s="773" t="s">
        <v>397</v>
      </c>
      <c r="CM1027" s="773">
        <v>576</v>
      </c>
      <c r="CN1027" s="773">
        <v>576</v>
      </c>
      <c r="CO1027" s="773" t="s">
        <v>397</v>
      </c>
      <c r="CP1027" s="773">
        <v>576</v>
      </c>
      <c r="CQ1027" s="773">
        <v>576</v>
      </c>
      <c r="CR1027" s="772">
        <v>576</v>
      </c>
      <c r="CS1027" s="781"/>
      <c r="CT1027" s="782" t="s">
        <v>308</v>
      </c>
      <c r="CU1027" s="783" t="s">
        <v>308</v>
      </c>
      <c r="CV1027" s="774"/>
      <c r="CW1027" s="774"/>
      <c r="CX1027" s="782">
        <v>46252</v>
      </c>
      <c r="CY1027" s="784">
        <v>0</v>
      </c>
      <c r="CZ1027" s="784">
        <v>0</v>
      </c>
      <c r="DA1027" s="785">
        <v>0</v>
      </c>
      <c r="DB1027" s="785">
        <v>0</v>
      </c>
      <c r="DC1027" s="785">
        <v>0</v>
      </c>
      <c r="DD1027" s="785" t="s">
        <v>390</v>
      </c>
      <c r="DE1027" s="785" t="s">
        <v>397</v>
      </c>
      <c r="DF1027" s="785" t="s">
        <v>397</v>
      </c>
      <c r="DG1027" s="785" t="s">
        <v>397</v>
      </c>
      <c r="DH1027" s="786">
        <v>0</v>
      </c>
      <c r="DI1027" s="774" t="s">
        <v>390</v>
      </c>
      <c r="DJ1027" s="774" t="s">
        <v>397</v>
      </c>
      <c r="DK1027" s="774" t="s">
        <v>390</v>
      </c>
      <c r="DL1027" s="774">
        <v>46300</v>
      </c>
      <c r="DM1027" s="774">
        <v>46300</v>
      </c>
      <c r="DN1027" s="774">
        <v>46300</v>
      </c>
      <c r="DO1027" s="787" t="s">
        <v>308</v>
      </c>
      <c r="DP1027" s="774">
        <v>46318</v>
      </c>
      <c r="DQ1027" s="776">
        <v>46318</v>
      </c>
      <c r="DR1027" s="774">
        <v>46318</v>
      </c>
      <c r="DS1027" s="786">
        <v>46318</v>
      </c>
      <c r="DT1027" s="752">
        <v>46318</v>
      </c>
      <c r="DU1027" s="753">
        <v>-16</v>
      </c>
      <c r="DV1027" s="753" t="s">
        <v>308</v>
      </c>
      <c r="DW1027" s="754">
        <v>46301</v>
      </c>
      <c r="DX1027" s="755">
        <v>46302</v>
      </c>
      <c r="DY1027" s="754" t="e">
        <v>#VALUE!</v>
      </c>
      <c r="DZ1027" s="754" t="e">
        <v>#VALUE!</v>
      </c>
      <c r="EA1027" s="754"/>
      <c r="EB1027" s="754"/>
      <c r="HA1027" s="756" t="s">
        <v>397</v>
      </c>
      <c r="HB1027" s="756" t="s">
        <v>397</v>
      </c>
      <c r="HC1027" s="756" t="s">
        <v>397</v>
      </c>
      <c r="HD1027" s="756" t="s">
        <v>397</v>
      </c>
      <c r="HE1027" s="756" t="s">
        <v>397</v>
      </c>
      <c r="HF1027" s="756" t="s">
        <v>397</v>
      </c>
      <c r="HG1027" s="756" t="s">
        <v>397</v>
      </c>
      <c r="HH1027" s="756" t="s">
        <v>397</v>
      </c>
      <c r="HI1027" s="756" t="s">
        <v>397</v>
      </c>
      <c r="HJ1027" s="756" t="s">
        <v>397</v>
      </c>
      <c r="HK1027"/>
      <c r="HL1027"/>
      <c r="HM1027"/>
      <c r="HN1027" s="756" t="str">
        <f t="shared" si="33"/>
        <v>AUTO PRINT</v>
      </c>
      <c r="HO1027"/>
      <c r="HP1027" s="757" t="s">
        <v>572</v>
      </c>
      <c r="HQ1027" s="757" t="s">
        <v>572</v>
      </c>
      <c r="HR1027" s="757" t="s">
        <v>572</v>
      </c>
      <c r="HS1027"/>
      <c r="HW1027" s="758"/>
      <c r="HX1027"/>
      <c r="HY1027" s="759" t="s">
        <v>572</v>
      </c>
      <c r="HZ1027" s="759" t="s">
        <v>572</v>
      </c>
      <c r="IA1027" s="759" t="s">
        <v>572</v>
      </c>
      <c r="IC1027" s="760" t="s">
        <v>572</v>
      </c>
      <c r="ID1027" s="760" t="s">
        <v>572</v>
      </c>
      <c r="IE1027" s="760" t="s">
        <v>572</v>
      </c>
      <c r="IF1027" s="761" t="s">
        <v>572</v>
      </c>
      <c r="IG1027" s="619" t="str">
        <f t="shared" si="34"/>
        <v>IN HOUSE (MANUAL)</v>
      </c>
      <c r="II1027" s="761" t="s">
        <v>572</v>
      </c>
      <c r="IK1027" s="761" t="str">
        <f>IFERROR(VLOOKUP($M1027,#REF!,13,0),"IN HOUSE (MANUAL)")</f>
        <v>IN HOUSE (MANUAL)</v>
      </c>
      <c r="IM1027" s="760" t="s">
        <v>572</v>
      </c>
      <c r="IN1027" s="760" t="s">
        <v>572</v>
      </c>
      <c r="IO1027" s="760" t="s">
        <v>572</v>
      </c>
      <c r="IQ1027" s="760" t="s">
        <v>572</v>
      </c>
      <c r="IR1027" s="760" t="s">
        <v>572</v>
      </c>
      <c r="IT1027" s="760" t="s">
        <v>572</v>
      </c>
      <c r="IV1027" s="760" t="s">
        <v>572</v>
      </c>
      <c r="IW1027" s="760" t="s">
        <v>572</v>
      </c>
      <c r="IY1027" s="760" t="s">
        <v>572</v>
      </c>
      <c r="IZ1027" s="760" t="s">
        <v>572</v>
      </c>
      <c r="JB1027" s="760" t="s">
        <v>922</v>
      </c>
      <c r="JC1027" s="760">
        <v>576</v>
      </c>
      <c r="JE1027" s="760" t="s">
        <v>572</v>
      </c>
      <c r="JF1027" s="760" t="s">
        <v>572</v>
      </c>
    </row>
    <row r="1028" spans="1:266" ht="17.25" customHeight="1" x14ac:dyDescent="0.35">
      <c r="A1028" s="618" t="s">
        <v>2135</v>
      </c>
      <c r="B1028" s="730">
        <v>132</v>
      </c>
      <c r="C1028" s="730" t="s">
        <v>2073</v>
      </c>
      <c r="D1028" s="730" t="s">
        <v>2073</v>
      </c>
      <c r="E1028" s="730">
        <v>17</v>
      </c>
      <c r="F1028" s="731" t="s">
        <v>767</v>
      </c>
      <c r="G1028" s="732">
        <v>1</v>
      </c>
      <c r="H1028" s="826">
        <v>46198</v>
      </c>
      <c r="I1028" s="730">
        <v>41</v>
      </c>
      <c r="J1028" s="730" t="s">
        <v>308</v>
      </c>
      <c r="K1028" s="730">
        <v>43</v>
      </c>
      <c r="L1028" s="730" t="s">
        <v>2136</v>
      </c>
      <c r="M1028" s="772" t="s">
        <v>2135</v>
      </c>
      <c r="N1028" s="772">
        <v>0</v>
      </c>
      <c r="O1028" s="772" t="s">
        <v>390</v>
      </c>
      <c r="P1028" s="772">
        <v>0</v>
      </c>
      <c r="Q1028" s="772" t="s">
        <v>390</v>
      </c>
      <c r="R1028" s="772" t="s">
        <v>170</v>
      </c>
      <c r="S1028" s="772" t="s">
        <v>308</v>
      </c>
      <c r="T1028" s="772" t="s">
        <v>764</v>
      </c>
      <c r="U1028" s="772">
        <v>411</v>
      </c>
      <c r="V1028" s="772" t="s">
        <v>308</v>
      </c>
      <c r="W1028" s="772"/>
      <c r="X1028" s="772"/>
      <c r="Y1028" s="772"/>
      <c r="Z1028" s="886"/>
      <c r="AA1028" s="772" t="s">
        <v>309</v>
      </c>
      <c r="AB1028" s="772" t="s">
        <v>750</v>
      </c>
      <c r="AC1028" s="772" t="s">
        <v>727</v>
      </c>
      <c r="AD1028" s="772">
        <v>6</v>
      </c>
      <c r="AE1028" s="864">
        <v>6</v>
      </c>
      <c r="AF1028" s="774" t="s">
        <v>390</v>
      </c>
      <c r="AG1028" s="777"/>
      <c r="AH1028" s="777"/>
      <c r="AI1028" s="777" t="s">
        <v>625</v>
      </c>
      <c r="AJ1028" s="778">
        <v>37</v>
      </c>
      <c r="AK1028" s="779"/>
      <c r="AL1028" s="778"/>
      <c r="AM1028" s="780">
        <v>6</v>
      </c>
      <c r="AN1028" s="780"/>
      <c r="AO1028" s="780"/>
      <c r="AP1028" s="780"/>
      <c r="AQ1028" s="780"/>
      <c r="AR1028" s="780"/>
      <c r="AS1028" s="780"/>
      <c r="AT1028" s="780"/>
      <c r="AU1028" s="780"/>
      <c r="AV1028" s="780"/>
      <c r="AW1028" s="780"/>
      <c r="AX1028" s="780"/>
      <c r="AY1028" s="780"/>
      <c r="AZ1028" s="780"/>
      <c r="BA1028" s="780"/>
      <c r="BB1028" s="780">
        <v>0</v>
      </c>
      <c r="BC1028" s="780">
        <v>6</v>
      </c>
      <c r="BD1028" s="780">
        <v>0</v>
      </c>
      <c r="BE1028" s="780">
        <v>0</v>
      </c>
      <c r="BF1028" s="780">
        <v>0</v>
      </c>
      <c r="BG1028" s="780">
        <v>0</v>
      </c>
      <c r="BH1028" s="780">
        <v>0</v>
      </c>
      <c r="BI1028" s="780">
        <v>6</v>
      </c>
      <c r="BJ1028" s="780"/>
      <c r="BK1028" s="780">
        <v>0</v>
      </c>
      <c r="BL1028" s="780"/>
      <c r="BM1028" s="780"/>
      <c r="BN1028" s="780" t="s">
        <v>308</v>
      </c>
      <c r="BO1028" s="780" t="s">
        <v>308</v>
      </c>
      <c r="BP1028" s="780" t="s">
        <v>308</v>
      </c>
      <c r="BQ1028" s="780" t="s">
        <v>308</v>
      </c>
      <c r="BR1028" s="780"/>
      <c r="BS1028" s="780" t="s">
        <v>397</v>
      </c>
      <c r="BT1028" s="780"/>
      <c r="BU1028" s="780" t="s">
        <v>579</v>
      </c>
      <c r="BV1028" s="780"/>
      <c r="BW1028" s="780"/>
      <c r="BX1028" s="780"/>
      <c r="BY1028" s="780"/>
      <c r="BZ1028" s="780"/>
      <c r="CA1028" s="780"/>
      <c r="CB1028" s="780"/>
      <c r="CC1028" s="780"/>
      <c r="CD1028" s="780"/>
      <c r="CE1028" s="780"/>
      <c r="CF1028" s="780"/>
      <c r="CG1028" s="780"/>
      <c r="CH1028" s="780"/>
      <c r="CI1028" s="780"/>
      <c r="CJ1028" s="780"/>
      <c r="CK1028" s="773"/>
      <c r="CL1028" s="773" t="s">
        <v>397</v>
      </c>
      <c r="CM1028" s="773">
        <v>6</v>
      </c>
      <c r="CN1028" s="773">
        <v>6</v>
      </c>
      <c r="CO1028" s="773" t="s">
        <v>397</v>
      </c>
      <c r="CP1028" s="773">
        <v>6</v>
      </c>
      <c r="CQ1028" s="867">
        <v>6</v>
      </c>
      <c r="CR1028" s="772">
        <v>6</v>
      </c>
      <c r="CS1028" s="781"/>
      <c r="CT1028" s="782" t="s">
        <v>308</v>
      </c>
      <c r="CU1028" s="783" t="s">
        <v>308</v>
      </c>
      <c r="CV1028" s="774"/>
      <c r="CW1028" s="774"/>
      <c r="CX1028" s="865">
        <v>46252</v>
      </c>
      <c r="CY1028" s="784">
        <v>0</v>
      </c>
      <c r="CZ1028" s="784">
        <v>0</v>
      </c>
      <c r="DA1028" s="785">
        <v>0</v>
      </c>
      <c r="DB1028" s="785">
        <v>0</v>
      </c>
      <c r="DC1028" s="785">
        <v>0</v>
      </c>
      <c r="DD1028" s="785" t="s">
        <v>390</v>
      </c>
      <c r="DE1028" s="785" t="s">
        <v>397</v>
      </c>
      <c r="DF1028" s="785" t="s">
        <v>397</v>
      </c>
      <c r="DG1028" s="785" t="s">
        <v>397</v>
      </c>
      <c r="DH1028" s="786">
        <v>0</v>
      </c>
      <c r="DI1028" s="774" t="s">
        <v>390</v>
      </c>
      <c r="DJ1028" s="774" t="s">
        <v>397</v>
      </c>
      <c r="DK1028" s="774" t="s">
        <v>390</v>
      </c>
      <c r="DL1028" s="774" t="s">
        <v>390</v>
      </c>
      <c r="DM1028" s="774">
        <v>46297</v>
      </c>
      <c r="DN1028" s="774">
        <v>46297</v>
      </c>
      <c r="DO1028" s="787" t="s">
        <v>308</v>
      </c>
      <c r="DP1028" s="774">
        <v>46318</v>
      </c>
      <c r="DQ1028" s="774">
        <v>46346</v>
      </c>
      <c r="DR1028" s="774">
        <v>46346</v>
      </c>
      <c r="DS1028" s="786">
        <v>46318</v>
      </c>
      <c r="DT1028" s="752">
        <v>46346</v>
      </c>
      <c r="DU1028" s="753">
        <v>-16</v>
      </c>
      <c r="DV1028" s="753" t="s">
        <v>308</v>
      </c>
      <c r="DW1028" s="754">
        <v>46302</v>
      </c>
      <c r="DX1028" s="755">
        <v>46302</v>
      </c>
      <c r="DY1028" s="754" t="e">
        <v>#VALUE!</v>
      </c>
      <c r="DZ1028" s="754" t="e">
        <v>#VALUE!</v>
      </c>
      <c r="EA1028" s="754"/>
      <c r="EB1028" s="754"/>
      <c r="HA1028" s="756" t="s">
        <v>397</v>
      </c>
      <c r="HB1028" s="756" t="s">
        <v>397</v>
      </c>
      <c r="HC1028" s="756" t="s">
        <v>397</v>
      </c>
      <c r="HD1028" s="756" t="s">
        <v>397</v>
      </c>
      <c r="HE1028" s="756" t="s">
        <v>397</v>
      </c>
      <c r="HF1028" s="756" t="s">
        <v>397</v>
      </c>
      <c r="HG1028" s="756" t="s">
        <v>397</v>
      </c>
      <c r="HH1028" s="756" t="s">
        <v>397</v>
      </c>
      <c r="HI1028" s="756" t="s">
        <v>397</v>
      </c>
      <c r="HJ1028" s="756" t="s">
        <v>397</v>
      </c>
      <c r="HK1028"/>
      <c r="HL1028"/>
      <c r="HM1028"/>
      <c r="HN1028" s="756" t="str">
        <f t="shared" si="33"/>
        <v>AUTO PRINT</v>
      </c>
      <c r="HO1028"/>
      <c r="HP1028" s="757" t="s">
        <v>572</v>
      </c>
      <c r="HQ1028" s="757" t="s">
        <v>572</v>
      </c>
      <c r="HR1028" s="757" t="s">
        <v>572</v>
      </c>
      <c r="HS1028"/>
      <c r="HW1028" s="758"/>
      <c r="HX1028"/>
      <c r="HY1028" s="759" t="s">
        <v>572</v>
      </c>
      <c r="HZ1028" s="759" t="s">
        <v>572</v>
      </c>
      <c r="IA1028" s="759" t="s">
        <v>572</v>
      </c>
      <c r="IC1028" s="760" t="s">
        <v>572</v>
      </c>
      <c r="ID1028" s="760" t="s">
        <v>572</v>
      </c>
      <c r="IE1028" s="760" t="s">
        <v>572</v>
      </c>
      <c r="IF1028" s="761" t="s">
        <v>572</v>
      </c>
      <c r="IG1028" s="619" t="str">
        <f t="shared" si="34"/>
        <v>IN HOUSE (MANUAL)</v>
      </c>
      <c r="II1028" s="761" t="s">
        <v>572</v>
      </c>
      <c r="IK1028" s="761" t="str">
        <f>IFERROR(VLOOKUP($M1028,#REF!,13,0),"IN HOUSE (MANUAL)")</f>
        <v>IN HOUSE (MANUAL)</v>
      </c>
      <c r="IM1028" s="760" t="s">
        <v>572</v>
      </c>
      <c r="IN1028" s="760" t="s">
        <v>572</v>
      </c>
      <c r="IO1028" s="760" t="s">
        <v>572</v>
      </c>
      <c r="IQ1028" s="760" t="s">
        <v>572</v>
      </c>
      <c r="IR1028" s="760" t="s">
        <v>572</v>
      </c>
      <c r="IT1028" s="760" t="s">
        <v>572</v>
      </c>
      <c r="IV1028" s="760" t="s">
        <v>572</v>
      </c>
      <c r="IW1028" s="760" t="s">
        <v>572</v>
      </c>
      <c r="IY1028" s="760" t="s">
        <v>572</v>
      </c>
      <c r="IZ1028" s="760" t="s">
        <v>572</v>
      </c>
      <c r="JB1028" s="760" t="s">
        <v>922</v>
      </c>
      <c r="JC1028" s="760">
        <v>6</v>
      </c>
      <c r="JE1028" s="760" t="s">
        <v>572</v>
      </c>
      <c r="JF1028" s="760" t="s">
        <v>572</v>
      </c>
    </row>
    <row r="1029" spans="1:266" ht="17.25" customHeight="1" x14ac:dyDescent="0.35">
      <c r="A1029" s="618" t="s">
        <v>2137</v>
      </c>
      <c r="B1029" s="730">
        <v>133</v>
      </c>
      <c r="C1029" s="730" t="s">
        <v>2073</v>
      </c>
      <c r="D1029" s="730" t="s">
        <v>2073</v>
      </c>
      <c r="E1029" s="730">
        <v>17</v>
      </c>
      <c r="F1029" s="731" t="s">
        <v>566</v>
      </c>
      <c r="G1029" s="732">
        <v>1</v>
      </c>
      <c r="H1029" s="826">
        <v>46198</v>
      </c>
      <c r="I1029" s="730">
        <v>41</v>
      </c>
      <c r="J1029" s="730" t="s">
        <v>308</v>
      </c>
      <c r="K1029" s="730">
        <v>43</v>
      </c>
      <c r="L1029" s="730" t="s">
        <v>2136</v>
      </c>
      <c r="M1029" s="772" t="s">
        <v>2137</v>
      </c>
      <c r="N1029" s="772">
        <v>0</v>
      </c>
      <c r="O1029" s="772" t="s">
        <v>390</v>
      </c>
      <c r="P1029" s="772">
        <v>0</v>
      </c>
      <c r="Q1029" s="772" t="s">
        <v>390</v>
      </c>
      <c r="R1029" s="772" t="s">
        <v>170</v>
      </c>
      <c r="S1029" s="772" t="s">
        <v>308</v>
      </c>
      <c r="T1029" s="772" t="s">
        <v>764</v>
      </c>
      <c r="U1029" s="772">
        <v>411</v>
      </c>
      <c r="V1029" s="772" t="s">
        <v>308</v>
      </c>
      <c r="W1029" s="772"/>
      <c r="X1029" s="772"/>
      <c r="Y1029" s="772"/>
      <c r="Z1029" s="886"/>
      <c r="AA1029" s="772" t="s">
        <v>309</v>
      </c>
      <c r="AB1029" s="772" t="s">
        <v>750</v>
      </c>
      <c r="AC1029" s="772" t="s">
        <v>727</v>
      </c>
      <c r="AD1029" s="772">
        <v>228</v>
      </c>
      <c r="AE1029" s="864">
        <v>228</v>
      </c>
      <c r="AF1029" s="774" t="s">
        <v>390</v>
      </c>
      <c r="AG1029" s="777"/>
      <c r="AH1029" s="777"/>
      <c r="AI1029" s="777" t="s">
        <v>625</v>
      </c>
      <c r="AJ1029" s="778">
        <v>38</v>
      </c>
      <c r="AK1029" s="779"/>
      <c r="AL1029" s="778"/>
      <c r="AM1029" s="780">
        <v>228</v>
      </c>
      <c r="AN1029" s="780"/>
      <c r="AO1029" s="780"/>
      <c r="AP1029" s="780"/>
      <c r="AQ1029" s="780"/>
      <c r="AR1029" s="780"/>
      <c r="AS1029" s="780"/>
      <c r="AT1029" s="780"/>
      <c r="AU1029" s="780"/>
      <c r="AV1029" s="780"/>
      <c r="AW1029" s="780"/>
      <c r="AX1029" s="780"/>
      <c r="AY1029" s="780"/>
      <c r="AZ1029" s="780"/>
      <c r="BA1029" s="780"/>
      <c r="BB1029" s="780">
        <v>0</v>
      </c>
      <c r="BC1029" s="780">
        <v>228</v>
      </c>
      <c r="BD1029" s="780">
        <v>0</v>
      </c>
      <c r="BE1029" s="780">
        <v>0</v>
      </c>
      <c r="BF1029" s="780">
        <v>0</v>
      </c>
      <c r="BG1029" s="780">
        <v>0</v>
      </c>
      <c r="BH1029" s="780">
        <v>0</v>
      </c>
      <c r="BI1029" s="780">
        <v>228</v>
      </c>
      <c r="BJ1029" s="780"/>
      <c r="BK1029" s="780">
        <v>0</v>
      </c>
      <c r="BL1029" s="780"/>
      <c r="BM1029" s="780"/>
      <c r="BN1029" s="780" t="s">
        <v>308</v>
      </c>
      <c r="BO1029" s="780" t="s">
        <v>308</v>
      </c>
      <c r="BP1029" s="780" t="s">
        <v>308</v>
      </c>
      <c r="BQ1029" s="780" t="s">
        <v>308</v>
      </c>
      <c r="BR1029" s="780"/>
      <c r="BS1029" s="780" t="s">
        <v>397</v>
      </c>
      <c r="BT1029" s="780"/>
      <c r="BU1029" s="780" t="s">
        <v>579</v>
      </c>
      <c r="BV1029" s="780"/>
      <c r="BW1029" s="780"/>
      <c r="BX1029" s="780"/>
      <c r="BY1029" s="780"/>
      <c r="BZ1029" s="780"/>
      <c r="CA1029" s="780"/>
      <c r="CB1029" s="780"/>
      <c r="CC1029" s="780"/>
      <c r="CD1029" s="780"/>
      <c r="CE1029" s="780"/>
      <c r="CF1029" s="780"/>
      <c r="CG1029" s="780"/>
      <c r="CH1029" s="780"/>
      <c r="CI1029" s="780"/>
      <c r="CJ1029" s="780"/>
      <c r="CK1029" s="773"/>
      <c r="CL1029" s="773" t="s">
        <v>397</v>
      </c>
      <c r="CM1029" s="773">
        <v>228</v>
      </c>
      <c r="CN1029" s="773">
        <v>228</v>
      </c>
      <c r="CO1029" s="773" t="s">
        <v>397</v>
      </c>
      <c r="CP1029" s="773">
        <v>228</v>
      </c>
      <c r="CQ1029" s="867">
        <v>228</v>
      </c>
      <c r="CR1029" s="772">
        <v>228</v>
      </c>
      <c r="CS1029" s="781"/>
      <c r="CT1029" s="782" t="s">
        <v>308</v>
      </c>
      <c r="CU1029" s="783" t="s">
        <v>308</v>
      </c>
      <c r="CV1029" s="774"/>
      <c r="CW1029" s="774"/>
      <c r="CX1029" s="865">
        <v>46252</v>
      </c>
      <c r="CY1029" s="784">
        <v>0</v>
      </c>
      <c r="CZ1029" s="784">
        <v>0</v>
      </c>
      <c r="DA1029" s="785">
        <v>0</v>
      </c>
      <c r="DB1029" s="785">
        <v>0</v>
      </c>
      <c r="DC1029" s="785">
        <v>0</v>
      </c>
      <c r="DD1029" s="785" t="s">
        <v>390</v>
      </c>
      <c r="DE1029" s="785" t="s">
        <v>397</v>
      </c>
      <c r="DF1029" s="785" t="s">
        <v>397</v>
      </c>
      <c r="DG1029" s="785" t="s">
        <v>397</v>
      </c>
      <c r="DH1029" s="786">
        <v>0</v>
      </c>
      <c r="DI1029" s="774" t="s">
        <v>390</v>
      </c>
      <c r="DJ1029" s="774" t="s">
        <v>397</v>
      </c>
      <c r="DK1029" s="774" t="s">
        <v>390</v>
      </c>
      <c r="DL1029" s="774">
        <v>46300</v>
      </c>
      <c r="DM1029" s="774">
        <v>46297</v>
      </c>
      <c r="DN1029" s="774">
        <v>46297</v>
      </c>
      <c r="DO1029" s="787" t="s">
        <v>308</v>
      </c>
      <c r="DP1029" s="774">
        <v>46318</v>
      </c>
      <c r="DQ1029" s="774">
        <v>46346</v>
      </c>
      <c r="DR1029" s="774">
        <v>46346</v>
      </c>
      <c r="DS1029" s="786">
        <v>46318</v>
      </c>
      <c r="DT1029" s="752">
        <v>46346</v>
      </c>
      <c r="DU1029" s="753">
        <v>-16</v>
      </c>
      <c r="DV1029" s="753" t="s">
        <v>308</v>
      </c>
      <c r="DW1029" s="754">
        <v>46302</v>
      </c>
      <c r="DX1029" s="755">
        <v>46302</v>
      </c>
      <c r="DY1029" s="754" t="e">
        <v>#VALUE!</v>
      </c>
      <c r="DZ1029" s="754" t="e">
        <v>#VALUE!</v>
      </c>
      <c r="EA1029" s="754"/>
      <c r="EB1029" s="754"/>
      <c r="HA1029" s="756" t="s">
        <v>397</v>
      </c>
      <c r="HB1029" s="756" t="s">
        <v>397</v>
      </c>
      <c r="HC1029" s="756" t="s">
        <v>397</v>
      </c>
      <c r="HD1029" s="756" t="s">
        <v>397</v>
      </c>
      <c r="HE1029" s="756" t="s">
        <v>397</v>
      </c>
      <c r="HF1029" s="756" t="s">
        <v>397</v>
      </c>
      <c r="HG1029" s="756" t="s">
        <v>397</v>
      </c>
      <c r="HH1029" s="756" t="s">
        <v>397</v>
      </c>
      <c r="HI1029" s="756" t="s">
        <v>397</v>
      </c>
      <c r="HJ1029" s="756" t="s">
        <v>397</v>
      </c>
      <c r="HK1029"/>
      <c r="HL1029"/>
      <c r="HM1029"/>
      <c r="HN1029" s="756" t="str">
        <f t="shared" si="33"/>
        <v>AUTO PRINT</v>
      </c>
      <c r="HO1029"/>
      <c r="HP1029" s="757" t="s">
        <v>572</v>
      </c>
      <c r="HQ1029" s="757" t="s">
        <v>572</v>
      </c>
      <c r="HR1029" s="757" t="s">
        <v>572</v>
      </c>
      <c r="HS1029"/>
      <c r="HW1029" s="758"/>
      <c r="HX1029"/>
      <c r="HY1029" s="759" t="s">
        <v>572</v>
      </c>
      <c r="HZ1029" s="759" t="s">
        <v>572</v>
      </c>
      <c r="IA1029" s="759" t="s">
        <v>572</v>
      </c>
      <c r="IC1029" s="760" t="s">
        <v>572</v>
      </c>
      <c r="ID1029" s="760" t="s">
        <v>572</v>
      </c>
      <c r="IE1029" s="760" t="s">
        <v>572</v>
      </c>
      <c r="IF1029" s="761" t="s">
        <v>572</v>
      </c>
      <c r="IG1029" s="619" t="str">
        <f t="shared" si="34"/>
        <v>IN HOUSE (MANUAL)</v>
      </c>
      <c r="II1029" s="761" t="s">
        <v>572</v>
      </c>
      <c r="IK1029" s="761" t="str">
        <f>IFERROR(VLOOKUP($M1029,#REF!,13,0),"IN HOUSE (MANUAL)")</f>
        <v>IN HOUSE (MANUAL)</v>
      </c>
      <c r="IM1029" s="760" t="s">
        <v>572</v>
      </c>
      <c r="IN1029" s="760" t="s">
        <v>572</v>
      </c>
      <c r="IO1029" s="760" t="s">
        <v>572</v>
      </c>
      <c r="IQ1029" s="760" t="s">
        <v>572</v>
      </c>
      <c r="IR1029" s="760" t="s">
        <v>572</v>
      </c>
      <c r="IT1029" s="760" t="s">
        <v>572</v>
      </c>
      <c r="IV1029" s="760" t="s">
        <v>572</v>
      </c>
      <c r="IW1029" s="760" t="s">
        <v>572</v>
      </c>
      <c r="IY1029" s="760" t="s">
        <v>572</v>
      </c>
      <c r="IZ1029" s="760" t="s">
        <v>572</v>
      </c>
      <c r="JB1029" s="760" t="s">
        <v>922</v>
      </c>
      <c r="JC1029" s="760">
        <v>228</v>
      </c>
      <c r="JE1029" s="760" t="s">
        <v>572</v>
      </c>
      <c r="JF1029" s="760" t="s">
        <v>572</v>
      </c>
    </row>
    <row r="1030" spans="1:266" ht="17.25" customHeight="1" x14ac:dyDescent="0.35">
      <c r="A1030" s="618" t="s">
        <v>2138</v>
      </c>
      <c r="B1030" s="730">
        <v>134</v>
      </c>
      <c r="C1030" s="730" t="s">
        <v>2073</v>
      </c>
      <c r="D1030" s="730" t="s">
        <v>2073</v>
      </c>
      <c r="E1030" s="730">
        <v>17</v>
      </c>
      <c r="F1030" s="731" t="s">
        <v>566</v>
      </c>
      <c r="G1030" s="732">
        <v>1</v>
      </c>
      <c r="H1030" s="826">
        <v>46198</v>
      </c>
      <c r="I1030" s="730">
        <v>41</v>
      </c>
      <c r="J1030" s="730" t="s">
        <v>308</v>
      </c>
      <c r="K1030" s="730">
        <v>43</v>
      </c>
      <c r="L1030" s="730" t="s">
        <v>2136</v>
      </c>
      <c r="M1030" s="868" t="s">
        <v>2138</v>
      </c>
      <c r="N1030" s="868">
        <v>0</v>
      </c>
      <c r="O1030" s="868" t="s">
        <v>390</v>
      </c>
      <c r="P1030" s="868">
        <v>0</v>
      </c>
      <c r="Q1030" s="868" t="s">
        <v>390</v>
      </c>
      <c r="R1030" s="868" t="s">
        <v>170</v>
      </c>
      <c r="S1030" s="868" t="s">
        <v>308</v>
      </c>
      <c r="T1030" s="868" t="s">
        <v>764</v>
      </c>
      <c r="U1030" s="868">
        <v>411</v>
      </c>
      <c r="V1030" s="868" t="s">
        <v>308</v>
      </c>
      <c r="W1030" s="868"/>
      <c r="X1030" s="868"/>
      <c r="Y1030" s="868"/>
      <c r="Z1030" s="885"/>
      <c r="AA1030" s="868" t="s">
        <v>309</v>
      </c>
      <c r="AB1030" s="868" t="s">
        <v>750</v>
      </c>
      <c r="AC1030" s="868" t="s">
        <v>727</v>
      </c>
      <c r="AD1030" s="868">
        <v>96</v>
      </c>
      <c r="AE1030" s="864">
        <v>96</v>
      </c>
      <c r="AF1030" s="776" t="s">
        <v>390</v>
      </c>
      <c r="AG1030" s="777"/>
      <c r="AH1030" s="777"/>
      <c r="AI1030" s="777" t="s">
        <v>625</v>
      </c>
      <c r="AJ1030" s="778">
        <v>39</v>
      </c>
      <c r="AK1030" s="779"/>
      <c r="AL1030" s="778"/>
      <c r="AM1030" s="780">
        <v>96</v>
      </c>
      <c r="AN1030" s="780"/>
      <c r="AO1030" s="780"/>
      <c r="AP1030" s="780"/>
      <c r="AQ1030" s="780"/>
      <c r="AR1030" s="780"/>
      <c r="AS1030" s="780"/>
      <c r="AT1030" s="780"/>
      <c r="AU1030" s="780"/>
      <c r="AV1030" s="780"/>
      <c r="AW1030" s="780"/>
      <c r="AX1030" s="780"/>
      <c r="AY1030" s="780"/>
      <c r="AZ1030" s="780"/>
      <c r="BA1030" s="780"/>
      <c r="BB1030" s="780">
        <v>0</v>
      </c>
      <c r="BC1030" s="780">
        <v>96</v>
      </c>
      <c r="BD1030" s="780">
        <v>0</v>
      </c>
      <c r="BE1030" s="780">
        <v>0</v>
      </c>
      <c r="BF1030" s="780">
        <v>0</v>
      </c>
      <c r="BG1030" s="780">
        <v>0</v>
      </c>
      <c r="BH1030" s="780">
        <v>0</v>
      </c>
      <c r="BI1030" s="780">
        <v>96</v>
      </c>
      <c r="BJ1030" s="780"/>
      <c r="BK1030" s="780">
        <v>0</v>
      </c>
      <c r="BL1030" s="780"/>
      <c r="BM1030" s="780"/>
      <c r="BN1030" s="780" t="s">
        <v>308</v>
      </c>
      <c r="BO1030" s="780" t="s">
        <v>308</v>
      </c>
      <c r="BP1030" s="780" t="s">
        <v>308</v>
      </c>
      <c r="BQ1030" s="780" t="s">
        <v>308</v>
      </c>
      <c r="BR1030" s="780"/>
      <c r="BS1030" s="780" t="s">
        <v>397</v>
      </c>
      <c r="BT1030" s="780"/>
      <c r="BU1030" s="780" t="s">
        <v>579</v>
      </c>
      <c r="BV1030" s="780"/>
      <c r="BW1030" s="780"/>
      <c r="BX1030" s="780"/>
      <c r="BY1030" s="780"/>
      <c r="BZ1030" s="780"/>
      <c r="CA1030" s="780"/>
      <c r="CB1030" s="780"/>
      <c r="CC1030" s="780"/>
      <c r="CD1030" s="780"/>
      <c r="CE1030" s="780"/>
      <c r="CF1030" s="780"/>
      <c r="CG1030" s="780"/>
      <c r="CH1030" s="780"/>
      <c r="CI1030" s="780"/>
      <c r="CJ1030" s="780"/>
      <c r="CK1030" s="773"/>
      <c r="CL1030" s="773" t="s">
        <v>397</v>
      </c>
      <c r="CM1030" s="773">
        <v>96</v>
      </c>
      <c r="CN1030" s="773">
        <v>96</v>
      </c>
      <c r="CO1030" s="773" t="s">
        <v>397</v>
      </c>
      <c r="CP1030" s="773">
        <v>96</v>
      </c>
      <c r="CQ1030" s="867">
        <v>96</v>
      </c>
      <c r="CR1030" s="772">
        <v>96</v>
      </c>
      <c r="CS1030" s="869"/>
      <c r="CT1030" s="782" t="s">
        <v>308</v>
      </c>
      <c r="CU1030" s="783" t="s">
        <v>308</v>
      </c>
      <c r="CV1030" s="776"/>
      <c r="CW1030" s="776"/>
      <c r="CX1030" s="782">
        <v>46252</v>
      </c>
      <c r="CY1030" s="870">
        <v>0</v>
      </c>
      <c r="CZ1030" s="870">
        <v>0</v>
      </c>
      <c r="DA1030" s="871">
        <v>0</v>
      </c>
      <c r="DB1030" s="871">
        <v>0</v>
      </c>
      <c r="DC1030" s="871">
        <v>0</v>
      </c>
      <c r="DD1030" s="871" t="s">
        <v>390</v>
      </c>
      <c r="DE1030" s="871" t="s">
        <v>397</v>
      </c>
      <c r="DF1030" s="871" t="s">
        <v>397</v>
      </c>
      <c r="DG1030" s="871" t="s">
        <v>397</v>
      </c>
      <c r="DH1030" s="872">
        <v>0</v>
      </c>
      <c r="DI1030" s="776" t="s">
        <v>390</v>
      </c>
      <c r="DJ1030" s="776" t="s">
        <v>397</v>
      </c>
      <c r="DK1030" s="776" t="s">
        <v>390</v>
      </c>
      <c r="DL1030" s="776">
        <v>46300</v>
      </c>
      <c r="DM1030" s="776">
        <v>46297</v>
      </c>
      <c r="DN1030" s="776">
        <v>46297</v>
      </c>
      <c r="DO1030" s="873" t="s">
        <v>308</v>
      </c>
      <c r="DP1030" s="774">
        <v>46318</v>
      </c>
      <c r="DQ1030" s="774">
        <v>46346</v>
      </c>
      <c r="DR1030" s="774">
        <v>46346</v>
      </c>
      <c r="DS1030" s="872">
        <v>46318</v>
      </c>
      <c r="DT1030" s="752">
        <v>46346</v>
      </c>
      <c r="DU1030" s="753">
        <v>-16</v>
      </c>
      <c r="DV1030" s="753" t="s">
        <v>308</v>
      </c>
      <c r="DW1030" s="754">
        <v>46302</v>
      </c>
      <c r="DX1030" s="755">
        <v>46302</v>
      </c>
      <c r="DY1030" s="754" t="e">
        <v>#VALUE!</v>
      </c>
      <c r="DZ1030" s="754" t="e">
        <v>#VALUE!</v>
      </c>
      <c r="EA1030" s="754"/>
      <c r="EB1030" s="754"/>
      <c r="HA1030" s="756" t="s">
        <v>397</v>
      </c>
      <c r="HB1030" s="756" t="s">
        <v>397</v>
      </c>
      <c r="HC1030" s="756" t="s">
        <v>397</v>
      </c>
      <c r="HD1030" s="756" t="s">
        <v>397</v>
      </c>
      <c r="HE1030" s="756" t="s">
        <v>397</v>
      </c>
      <c r="HF1030" s="756" t="s">
        <v>397</v>
      </c>
      <c r="HG1030" s="756" t="s">
        <v>397</v>
      </c>
      <c r="HH1030" s="756" t="s">
        <v>397</v>
      </c>
      <c r="HI1030" s="756" t="s">
        <v>397</v>
      </c>
      <c r="HJ1030" s="756" t="s">
        <v>397</v>
      </c>
      <c r="HK1030"/>
      <c r="HL1030"/>
      <c r="HM1030"/>
      <c r="HN1030" s="756" t="str">
        <f t="shared" si="33"/>
        <v>AUTO PRINT</v>
      </c>
      <c r="HO1030"/>
      <c r="HP1030" s="757" t="s">
        <v>572</v>
      </c>
      <c r="HQ1030" s="757" t="s">
        <v>572</v>
      </c>
      <c r="HR1030" s="757" t="s">
        <v>572</v>
      </c>
      <c r="HS1030"/>
      <c r="HW1030" s="758"/>
      <c r="HX1030"/>
      <c r="HY1030" s="759" t="s">
        <v>572</v>
      </c>
      <c r="HZ1030" s="759" t="s">
        <v>572</v>
      </c>
      <c r="IA1030" s="759" t="s">
        <v>572</v>
      </c>
      <c r="IC1030" s="760" t="s">
        <v>572</v>
      </c>
      <c r="ID1030" s="760" t="s">
        <v>572</v>
      </c>
      <c r="IE1030" s="760" t="s">
        <v>572</v>
      </c>
      <c r="IF1030" s="761" t="s">
        <v>572</v>
      </c>
      <c r="IG1030" s="619" t="str">
        <f t="shared" si="34"/>
        <v>IN HOUSE (MANUAL)</v>
      </c>
      <c r="II1030" s="761" t="s">
        <v>572</v>
      </c>
      <c r="IK1030" s="761" t="str">
        <f>IFERROR(VLOOKUP($M1030,#REF!,13,0),"IN HOUSE (MANUAL)")</f>
        <v>IN HOUSE (MANUAL)</v>
      </c>
      <c r="IM1030" s="760" t="s">
        <v>572</v>
      </c>
      <c r="IN1030" s="760" t="s">
        <v>572</v>
      </c>
      <c r="IO1030" s="760" t="s">
        <v>572</v>
      </c>
      <c r="IQ1030" s="760" t="s">
        <v>572</v>
      </c>
      <c r="IR1030" s="760" t="s">
        <v>572</v>
      </c>
      <c r="IT1030" s="760" t="s">
        <v>572</v>
      </c>
      <c r="IV1030" s="760" t="s">
        <v>572</v>
      </c>
      <c r="IW1030" s="760" t="s">
        <v>572</v>
      </c>
      <c r="IY1030" s="760" t="s">
        <v>572</v>
      </c>
      <c r="IZ1030" s="760" t="s">
        <v>572</v>
      </c>
      <c r="JB1030" s="760" t="s">
        <v>922</v>
      </c>
      <c r="JC1030" s="760">
        <v>96</v>
      </c>
      <c r="JE1030" s="760" t="s">
        <v>572</v>
      </c>
      <c r="JF1030" s="760" t="s">
        <v>572</v>
      </c>
    </row>
    <row r="1031" spans="1:266" ht="17.25" customHeight="1" x14ac:dyDescent="0.35">
      <c r="A1031" s="618" t="s">
        <v>2139</v>
      </c>
      <c r="B1031" s="730">
        <v>135</v>
      </c>
      <c r="C1031" s="730" t="s">
        <v>2073</v>
      </c>
      <c r="D1031" s="730" t="s">
        <v>2073</v>
      </c>
      <c r="E1031" s="730">
        <v>17</v>
      </c>
      <c r="F1031" s="731" t="s">
        <v>566</v>
      </c>
      <c r="G1031" s="732">
        <v>1</v>
      </c>
      <c r="H1031" s="826">
        <v>46198</v>
      </c>
      <c r="I1031" s="730">
        <v>41</v>
      </c>
      <c r="J1031" s="730" t="s">
        <v>308</v>
      </c>
      <c r="K1031" s="730">
        <v>43</v>
      </c>
      <c r="L1031" s="730" t="s">
        <v>2136</v>
      </c>
      <c r="M1031" s="868" t="s">
        <v>2139</v>
      </c>
      <c r="N1031" s="868">
        <v>0</v>
      </c>
      <c r="O1031" s="868" t="s">
        <v>390</v>
      </c>
      <c r="P1031" s="868">
        <v>0</v>
      </c>
      <c r="Q1031" s="868" t="s">
        <v>390</v>
      </c>
      <c r="R1031" s="868" t="s">
        <v>170</v>
      </c>
      <c r="S1031" s="868" t="s">
        <v>308</v>
      </c>
      <c r="T1031" s="868" t="s">
        <v>764</v>
      </c>
      <c r="U1031" s="868">
        <v>411</v>
      </c>
      <c r="V1031" s="868" t="s">
        <v>308</v>
      </c>
      <c r="W1031" s="868"/>
      <c r="X1031" s="868"/>
      <c r="Y1031" s="868"/>
      <c r="Z1031" s="885"/>
      <c r="AA1031" s="868" t="s">
        <v>309</v>
      </c>
      <c r="AB1031" s="868" t="s">
        <v>750</v>
      </c>
      <c r="AC1031" s="868" t="s">
        <v>727</v>
      </c>
      <c r="AD1031" s="868">
        <v>36</v>
      </c>
      <c r="AE1031" s="864">
        <v>36</v>
      </c>
      <c r="AF1031" s="776" t="s">
        <v>390</v>
      </c>
      <c r="AG1031" s="777"/>
      <c r="AH1031" s="777"/>
      <c r="AI1031" s="777" t="s">
        <v>625</v>
      </c>
      <c r="AJ1031" s="778">
        <v>40</v>
      </c>
      <c r="AK1031" s="779"/>
      <c r="AL1031" s="778"/>
      <c r="AM1031" s="780">
        <v>36</v>
      </c>
      <c r="AN1031" s="780"/>
      <c r="AO1031" s="780"/>
      <c r="AP1031" s="780"/>
      <c r="AQ1031" s="780"/>
      <c r="AR1031" s="780"/>
      <c r="AS1031" s="780"/>
      <c r="AT1031" s="780"/>
      <c r="AU1031" s="780"/>
      <c r="AV1031" s="780"/>
      <c r="AW1031" s="780"/>
      <c r="AX1031" s="780"/>
      <c r="AY1031" s="780"/>
      <c r="AZ1031" s="780"/>
      <c r="BA1031" s="780"/>
      <c r="BB1031" s="780">
        <v>0</v>
      </c>
      <c r="BC1031" s="780">
        <v>36</v>
      </c>
      <c r="BD1031" s="780">
        <v>0</v>
      </c>
      <c r="BE1031" s="780">
        <v>0</v>
      </c>
      <c r="BF1031" s="780">
        <v>0</v>
      </c>
      <c r="BG1031" s="780">
        <v>0</v>
      </c>
      <c r="BH1031" s="780">
        <v>0</v>
      </c>
      <c r="BI1031" s="780">
        <v>36</v>
      </c>
      <c r="BJ1031" s="780"/>
      <c r="BK1031" s="780">
        <v>0</v>
      </c>
      <c r="BL1031" s="780"/>
      <c r="BM1031" s="780"/>
      <c r="BN1031" s="780" t="s">
        <v>308</v>
      </c>
      <c r="BO1031" s="780" t="s">
        <v>308</v>
      </c>
      <c r="BP1031" s="780" t="s">
        <v>308</v>
      </c>
      <c r="BQ1031" s="780" t="s">
        <v>308</v>
      </c>
      <c r="BR1031" s="780"/>
      <c r="BS1031" s="780" t="s">
        <v>397</v>
      </c>
      <c r="BT1031" s="780"/>
      <c r="BU1031" s="780" t="s">
        <v>579</v>
      </c>
      <c r="BV1031" s="780"/>
      <c r="BW1031" s="780"/>
      <c r="BX1031" s="780"/>
      <c r="BY1031" s="780"/>
      <c r="BZ1031" s="780"/>
      <c r="CA1031" s="780"/>
      <c r="CB1031" s="780"/>
      <c r="CC1031" s="780"/>
      <c r="CD1031" s="780"/>
      <c r="CE1031" s="780"/>
      <c r="CF1031" s="780"/>
      <c r="CG1031" s="780"/>
      <c r="CH1031" s="780"/>
      <c r="CI1031" s="780"/>
      <c r="CJ1031" s="780"/>
      <c r="CK1031" s="773"/>
      <c r="CL1031" s="773" t="s">
        <v>397</v>
      </c>
      <c r="CM1031" s="773">
        <v>36</v>
      </c>
      <c r="CN1031" s="773">
        <v>36</v>
      </c>
      <c r="CO1031" s="773" t="s">
        <v>397</v>
      </c>
      <c r="CP1031" s="773">
        <v>36</v>
      </c>
      <c r="CQ1031" s="867">
        <v>36</v>
      </c>
      <c r="CR1031" s="772">
        <v>36</v>
      </c>
      <c r="CS1031" s="869"/>
      <c r="CT1031" s="782" t="s">
        <v>308</v>
      </c>
      <c r="CU1031" s="783" t="s">
        <v>308</v>
      </c>
      <c r="CV1031" s="776"/>
      <c r="CW1031" s="776"/>
      <c r="CX1031" s="782">
        <v>46252</v>
      </c>
      <c r="CY1031" s="870">
        <v>0</v>
      </c>
      <c r="CZ1031" s="870">
        <v>0</v>
      </c>
      <c r="DA1031" s="871">
        <v>0</v>
      </c>
      <c r="DB1031" s="871">
        <v>0</v>
      </c>
      <c r="DC1031" s="871">
        <v>0</v>
      </c>
      <c r="DD1031" s="871" t="s">
        <v>390</v>
      </c>
      <c r="DE1031" s="871" t="s">
        <v>397</v>
      </c>
      <c r="DF1031" s="871" t="s">
        <v>397</v>
      </c>
      <c r="DG1031" s="871" t="s">
        <v>397</v>
      </c>
      <c r="DH1031" s="872">
        <v>0</v>
      </c>
      <c r="DI1031" s="776" t="s">
        <v>390</v>
      </c>
      <c r="DJ1031" s="776" t="s">
        <v>397</v>
      </c>
      <c r="DK1031" s="776" t="s">
        <v>390</v>
      </c>
      <c r="DL1031" s="776">
        <v>46300</v>
      </c>
      <c r="DM1031" s="776">
        <v>46300</v>
      </c>
      <c r="DN1031" s="776">
        <v>46300</v>
      </c>
      <c r="DO1031" s="873" t="s">
        <v>308</v>
      </c>
      <c r="DP1031" s="774">
        <v>46318</v>
      </c>
      <c r="DQ1031" s="774">
        <v>46346</v>
      </c>
      <c r="DR1031" s="774">
        <v>46346</v>
      </c>
      <c r="DS1031" s="872">
        <v>46318</v>
      </c>
      <c r="DT1031" s="752">
        <v>46346</v>
      </c>
      <c r="DU1031" s="753">
        <v>-16</v>
      </c>
      <c r="DV1031" s="753" t="s">
        <v>308</v>
      </c>
      <c r="DW1031" s="754">
        <v>46302</v>
      </c>
      <c r="DX1031" s="755">
        <v>46302</v>
      </c>
      <c r="DY1031" s="754" t="e">
        <v>#VALUE!</v>
      </c>
      <c r="DZ1031" s="754" t="e">
        <v>#VALUE!</v>
      </c>
      <c r="EA1031" s="754"/>
      <c r="EB1031" s="754"/>
      <c r="HA1031" s="756" t="s">
        <v>397</v>
      </c>
      <c r="HB1031" s="756" t="s">
        <v>397</v>
      </c>
      <c r="HC1031" s="756" t="s">
        <v>397</v>
      </c>
      <c r="HD1031" s="756" t="s">
        <v>397</v>
      </c>
      <c r="HE1031" s="756" t="s">
        <v>397</v>
      </c>
      <c r="HF1031" s="756" t="s">
        <v>397</v>
      </c>
      <c r="HG1031" s="756" t="s">
        <v>397</v>
      </c>
      <c r="HH1031" s="756" t="s">
        <v>397</v>
      </c>
      <c r="HI1031" s="756" t="s">
        <v>397</v>
      </c>
      <c r="HJ1031" s="756" t="s">
        <v>397</v>
      </c>
      <c r="HK1031"/>
      <c r="HL1031"/>
      <c r="HM1031"/>
      <c r="HN1031" s="756" t="str">
        <f t="shared" si="33"/>
        <v>AUTO PRINT</v>
      </c>
      <c r="HO1031"/>
      <c r="HP1031" s="757" t="s">
        <v>572</v>
      </c>
      <c r="HQ1031" s="757" t="s">
        <v>572</v>
      </c>
      <c r="HR1031" s="757" t="s">
        <v>572</v>
      </c>
      <c r="HS1031"/>
      <c r="HW1031" s="758"/>
      <c r="HX1031"/>
      <c r="HY1031" s="759" t="s">
        <v>572</v>
      </c>
      <c r="HZ1031" s="759" t="s">
        <v>572</v>
      </c>
      <c r="IA1031" s="759" t="s">
        <v>572</v>
      </c>
      <c r="IC1031" s="760" t="s">
        <v>572</v>
      </c>
      <c r="ID1031" s="760" t="s">
        <v>572</v>
      </c>
      <c r="IE1031" s="760" t="s">
        <v>572</v>
      </c>
      <c r="IF1031" s="761" t="s">
        <v>572</v>
      </c>
      <c r="IG1031" s="619" t="str">
        <f t="shared" si="34"/>
        <v>IN HOUSE (MANUAL)</v>
      </c>
      <c r="II1031" s="761" t="s">
        <v>572</v>
      </c>
      <c r="IK1031" s="761" t="str">
        <f>IFERROR(VLOOKUP($M1031,#REF!,13,0),"IN HOUSE (MANUAL)")</f>
        <v>IN HOUSE (MANUAL)</v>
      </c>
      <c r="IM1031" s="760" t="s">
        <v>572</v>
      </c>
      <c r="IN1031" s="760" t="s">
        <v>572</v>
      </c>
      <c r="IO1031" s="760" t="s">
        <v>572</v>
      </c>
      <c r="IQ1031" s="760" t="s">
        <v>572</v>
      </c>
      <c r="IR1031" s="760" t="s">
        <v>572</v>
      </c>
      <c r="IT1031" s="760" t="s">
        <v>572</v>
      </c>
      <c r="IV1031" s="760" t="s">
        <v>572</v>
      </c>
      <c r="IW1031" s="760" t="s">
        <v>572</v>
      </c>
      <c r="IY1031" s="760" t="s">
        <v>572</v>
      </c>
      <c r="IZ1031" s="760" t="s">
        <v>572</v>
      </c>
      <c r="JB1031" s="760" t="s">
        <v>922</v>
      </c>
      <c r="JC1031" s="760">
        <v>36</v>
      </c>
      <c r="JE1031" s="760" t="s">
        <v>572</v>
      </c>
      <c r="JF1031" s="760" t="s">
        <v>572</v>
      </c>
    </row>
    <row r="1032" spans="1:266" ht="17.25" customHeight="1" x14ac:dyDescent="0.35">
      <c r="A1032" s="618" t="s">
        <v>2140</v>
      </c>
      <c r="B1032" s="730">
        <v>136</v>
      </c>
      <c r="C1032" s="730" t="s">
        <v>2073</v>
      </c>
      <c r="D1032" s="730" t="s">
        <v>2073</v>
      </c>
      <c r="E1032" s="730">
        <v>17</v>
      </c>
      <c r="F1032" s="731" t="s">
        <v>574</v>
      </c>
      <c r="G1032" s="732">
        <v>1</v>
      </c>
      <c r="H1032" s="826">
        <v>46212</v>
      </c>
      <c r="I1032" s="730">
        <v>41</v>
      </c>
      <c r="J1032" s="730" t="s">
        <v>308</v>
      </c>
      <c r="K1032" s="730">
        <v>43</v>
      </c>
      <c r="L1032" s="730" t="s">
        <v>2141</v>
      </c>
      <c r="M1032" s="868" t="s">
        <v>2140</v>
      </c>
      <c r="N1032" s="868">
        <v>0</v>
      </c>
      <c r="O1032" s="868" t="s">
        <v>390</v>
      </c>
      <c r="P1032" s="868">
        <v>0</v>
      </c>
      <c r="Q1032" s="868" t="s">
        <v>390</v>
      </c>
      <c r="R1032" s="868" t="s">
        <v>170</v>
      </c>
      <c r="S1032" s="868" t="s">
        <v>308</v>
      </c>
      <c r="T1032" s="868" t="s">
        <v>764</v>
      </c>
      <c r="U1032" s="868">
        <v>411</v>
      </c>
      <c r="V1032" s="868" t="s">
        <v>308</v>
      </c>
      <c r="W1032" s="868"/>
      <c r="X1032" s="868"/>
      <c r="Y1032" s="868"/>
      <c r="Z1032" s="885"/>
      <c r="AA1032" s="868" t="s">
        <v>309</v>
      </c>
      <c r="AB1032" s="868" t="s">
        <v>750</v>
      </c>
      <c r="AC1032" s="868" t="s">
        <v>619</v>
      </c>
      <c r="AD1032" s="868">
        <v>576</v>
      </c>
      <c r="AE1032" s="864">
        <v>576</v>
      </c>
      <c r="AF1032" s="776" t="s">
        <v>390</v>
      </c>
      <c r="AG1032" s="777"/>
      <c r="AH1032" s="777"/>
      <c r="AI1032" s="777" t="s">
        <v>308</v>
      </c>
      <c r="AJ1032" s="778">
        <v>41</v>
      </c>
      <c r="AK1032" s="779"/>
      <c r="AL1032" s="778"/>
      <c r="AM1032" s="780">
        <v>576</v>
      </c>
      <c r="AN1032" s="780"/>
      <c r="AO1032" s="780"/>
      <c r="AP1032" s="780"/>
      <c r="AQ1032" s="780"/>
      <c r="AR1032" s="780"/>
      <c r="AS1032" s="780"/>
      <c r="AT1032" s="780"/>
      <c r="AU1032" s="780"/>
      <c r="AV1032" s="780"/>
      <c r="AW1032" s="780"/>
      <c r="AX1032" s="780"/>
      <c r="AY1032" s="780"/>
      <c r="AZ1032" s="780"/>
      <c r="BA1032" s="780"/>
      <c r="BB1032" s="780">
        <v>0</v>
      </c>
      <c r="BC1032" s="780">
        <v>576</v>
      </c>
      <c r="BD1032" s="780">
        <v>0</v>
      </c>
      <c r="BE1032" s="780">
        <v>0</v>
      </c>
      <c r="BF1032" s="780">
        <v>0</v>
      </c>
      <c r="BG1032" s="780">
        <v>0</v>
      </c>
      <c r="BH1032" s="780">
        <v>0</v>
      </c>
      <c r="BI1032" s="780">
        <v>576</v>
      </c>
      <c r="BJ1032" s="780"/>
      <c r="BK1032" s="780">
        <v>0</v>
      </c>
      <c r="BL1032" s="780"/>
      <c r="BM1032" s="780"/>
      <c r="BN1032" s="780" t="s">
        <v>308</v>
      </c>
      <c r="BO1032" s="780" t="s">
        <v>308</v>
      </c>
      <c r="BP1032" s="780" t="s">
        <v>308</v>
      </c>
      <c r="BQ1032" s="780" t="s">
        <v>308</v>
      </c>
      <c r="BR1032" s="780"/>
      <c r="BS1032" s="780" t="s">
        <v>397</v>
      </c>
      <c r="BT1032" s="780"/>
      <c r="BU1032" s="780" t="s">
        <v>579</v>
      </c>
      <c r="BV1032" s="780"/>
      <c r="BW1032" s="780"/>
      <c r="BX1032" s="780"/>
      <c r="BY1032" s="780"/>
      <c r="BZ1032" s="780"/>
      <c r="CA1032" s="780"/>
      <c r="CB1032" s="780"/>
      <c r="CC1032" s="780"/>
      <c r="CD1032" s="780"/>
      <c r="CE1032" s="780"/>
      <c r="CF1032" s="780"/>
      <c r="CG1032" s="780"/>
      <c r="CH1032" s="780"/>
      <c r="CI1032" s="780"/>
      <c r="CJ1032" s="780"/>
      <c r="CK1032" s="773"/>
      <c r="CL1032" s="773" t="s">
        <v>397</v>
      </c>
      <c r="CM1032" s="773">
        <v>576</v>
      </c>
      <c r="CN1032" s="773">
        <v>576</v>
      </c>
      <c r="CO1032" s="773" t="s">
        <v>397</v>
      </c>
      <c r="CP1032" s="773">
        <v>576</v>
      </c>
      <c r="CQ1032" s="867">
        <v>576</v>
      </c>
      <c r="CR1032" s="772">
        <v>576</v>
      </c>
      <c r="CS1032" s="869"/>
      <c r="CT1032" s="782" t="s">
        <v>308</v>
      </c>
      <c r="CU1032" s="783" t="s">
        <v>308</v>
      </c>
      <c r="CV1032" s="776"/>
      <c r="CW1032" s="776"/>
      <c r="CX1032" s="782">
        <v>46258</v>
      </c>
      <c r="CY1032" s="870">
        <v>0</v>
      </c>
      <c r="CZ1032" s="870">
        <v>0</v>
      </c>
      <c r="DA1032" s="871">
        <v>0</v>
      </c>
      <c r="DB1032" s="871">
        <v>0</v>
      </c>
      <c r="DC1032" s="871">
        <v>0</v>
      </c>
      <c r="DD1032" s="871" t="s">
        <v>390</v>
      </c>
      <c r="DE1032" s="871" t="s">
        <v>397</v>
      </c>
      <c r="DF1032" s="871" t="s">
        <v>397</v>
      </c>
      <c r="DG1032" s="871" t="s">
        <v>397</v>
      </c>
      <c r="DH1032" s="872">
        <v>0</v>
      </c>
      <c r="DI1032" s="776" t="s">
        <v>390</v>
      </c>
      <c r="DJ1032" s="776" t="s">
        <v>397</v>
      </c>
      <c r="DK1032" s="776" t="s">
        <v>390</v>
      </c>
      <c r="DL1032" s="776">
        <v>46300</v>
      </c>
      <c r="DM1032" s="776">
        <v>46300</v>
      </c>
      <c r="DN1032" s="776">
        <v>46300</v>
      </c>
      <c r="DO1032" s="873">
        <v>0</v>
      </c>
      <c r="DP1032" s="774">
        <v>46318</v>
      </c>
      <c r="DQ1032" s="774">
        <v>46318</v>
      </c>
      <c r="DR1032" s="774">
        <v>46318</v>
      </c>
      <c r="DS1032" s="872">
        <v>46318</v>
      </c>
      <c r="DT1032" s="752">
        <v>46318</v>
      </c>
      <c r="DU1032" s="753">
        <v>-15</v>
      </c>
      <c r="DV1032" s="753" t="s">
        <v>308</v>
      </c>
      <c r="DW1032" s="754">
        <v>46302</v>
      </c>
      <c r="DX1032" s="755">
        <v>46303</v>
      </c>
      <c r="DY1032" s="754" t="e">
        <v>#VALUE!</v>
      </c>
      <c r="DZ1032" s="754" t="e">
        <v>#VALUE!</v>
      </c>
      <c r="EA1032" s="754"/>
      <c r="EB1032" s="754"/>
      <c r="HA1032" s="756" t="s">
        <v>397</v>
      </c>
      <c r="HB1032" s="756" t="s">
        <v>397</v>
      </c>
      <c r="HC1032" s="756" t="s">
        <v>397</v>
      </c>
      <c r="HD1032" s="756" t="s">
        <v>397</v>
      </c>
      <c r="HE1032" s="756" t="s">
        <v>397</v>
      </c>
      <c r="HF1032" s="756" t="s">
        <v>397</v>
      </c>
      <c r="HG1032" s="756" t="s">
        <v>397</v>
      </c>
      <c r="HH1032" s="756" t="s">
        <v>397</v>
      </c>
      <c r="HI1032" s="756" t="s">
        <v>397</v>
      </c>
      <c r="HJ1032" s="756" t="s">
        <v>397</v>
      </c>
      <c r="HK1032"/>
      <c r="HL1032"/>
      <c r="HM1032"/>
      <c r="HN1032" s="756" t="str">
        <f t="shared" si="33"/>
        <v>AUTO PRINT</v>
      </c>
      <c r="HO1032"/>
      <c r="HP1032" s="757" t="s">
        <v>572</v>
      </c>
      <c r="HQ1032" s="757" t="s">
        <v>572</v>
      </c>
      <c r="HR1032" s="757" t="s">
        <v>572</v>
      </c>
      <c r="HS1032"/>
      <c r="HW1032" s="758"/>
      <c r="HX1032"/>
      <c r="HY1032" s="759" t="s">
        <v>572</v>
      </c>
      <c r="HZ1032" s="759" t="s">
        <v>572</v>
      </c>
      <c r="IA1032" s="759" t="s">
        <v>572</v>
      </c>
      <c r="IC1032" s="760" t="s">
        <v>572</v>
      </c>
      <c r="ID1032" s="760" t="s">
        <v>572</v>
      </c>
      <c r="IE1032" s="760" t="s">
        <v>572</v>
      </c>
      <c r="IF1032" s="761" t="s">
        <v>572</v>
      </c>
      <c r="IG1032" s="619" t="str">
        <f t="shared" si="34"/>
        <v>IN HOUSE (MANUAL)</v>
      </c>
      <c r="II1032" s="761" t="s">
        <v>572</v>
      </c>
      <c r="IK1032" s="761" t="str">
        <f>IFERROR(VLOOKUP($M1032,#REF!,13,0),"IN HOUSE (MANUAL)")</f>
        <v>IN HOUSE (MANUAL)</v>
      </c>
      <c r="IM1032" s="760" t="s">
        <v>572</v>
      </c>
      <c r="IN1032" s="760" t="s">
        <v>572</v>
      </c>
      <c r="IO1032" s="760" t="s">
        <v>572</v>
      </c>
      <c r="IQ1032" s="760" t="s">
        <v>572</v>
      </c>
      <c r="IR1032" s="760" t="s">
        <v>572</v>
      </c>
      <c r="IT1032" s="760" t="s">
        <v>572</v>
      </c>
      <c r="IV1032" s="760" t="s">
        <v>572</v>
      </c>
      <c r="IW1032" s="760" t="s">
        <v>572</v>
      </c>
      <c r="IY1032" s="760" t="s">
        <v>572</v>
      </c>
      <c r="IZ1032" s="760" t="s">
        <v>572</v>
      </c>
      <c r="JB1032" s="760" t="s">
        <v>922</v>
      </c>
      <c r="JC1032" s="760">
        <v>576</v>
      </c>
      <c r="JE1032" s="760" t="s">
        <v>572</v>
      </c>
      <c r="JF1032" s="760" t="s">
        <v>572</v>
      </c>
    </row>
    <row r="1033" spans="1:266" ht="17.25" customHeight="1" x14ac:dyDescent="0.35">
      <c r="A1033" s="618" t="s">
        <v>2142</v>
      </c>
      <c r="B1033" s="730">
        <v>137</v>
      </c>
      <c r="C1033" s="730" t="s">
        <v>2073</v>
      </c>
      <c r="D1033" s="730" t="s">
        <v>2073</v>
      </c>
      <c r="E1033" s="730">
        <v>17</v>
      </c>
      <c r="F1033" s="731" t="s">
        <v>574</v>
      </c>
      <c r="G1033" s="732">
        <v>1</v>
      </c>
      <c r="H1033" s="826">
        <v>46261</v>
      </c>
      <c r="I1033" s="730">
        <v>41</v>
      </c>
      <c r="J1033" s="730" t="s">
        <v>308</v>
      </c>
      <c r="K1033" s="730">
        <v>43</v>
      </c>
      <c r="L1033" s="730" t="s">
        <v>2143</v>
      </c>
      <c r="M1033" s="868" t="s">
        <v>2142</v>
      </c>
      <c r="N1033" s="868">
        <v>0</v>
      </c>
      <c r="O1033" s="868" t="s">
        <v>390</v>
      </c>
      <c r="P1033" s="868">
        <v>0</v>
      </c>
      <c r="Q1033" s="868" t="s">
        <v>390</v>
      </c>
      <c r="R1033" s="868" t="s">
        <v>170</v>
      </c>
      <c r="S1033" s="868"/>
      <c r="T1033" s="868" t="s">
        <v>764</v>
      </c>
      <c r="U1033" s="868">
        <v>411</v>
      </c>
      <c r="V1033" s="868" t="s">
        <v>308</v>
      </c>
      <c r="W1033" s="868"/>
      <c r="X1033" s="868"/>
      <c r="Y1033" s="868"/>
      <c r="Z1033" s="885"/>
      <c r="AA1033" s="868" t="s">
        <v>309</v>
      </c>
      <c r="AB1033" s="868" t="s">
        <v>750</v>
      </c>
      <c r="AC1033" s="868" t="s">
        <v>802</v>
      </c>
      <c r="AD1033" s="868">
        <v>756</v>
      </c>
      <c r="AE1033" s="864">
        <v>756</v>
      </c>
      <c r="AF1033" s="776">
        <v>46288</v>
      </c>
      <c r="AG1033" s="777"/>
      <c r="AH1033" s="777"/>
      <c r="AI1033" s="777" t="s">
        <v>308</v>
      </c>
      <c r="AJ1033" s="778">
        <v>42</v>
      </c>
      <c r="AK1033" s="779"/>
      <c r="AL1033" s="778"/>
      <c r="AM1033" s="780">
        <v>756</v>
      </c>
      <c r="AN1033" s="780"/>
      <c r="AO1033" s="780"/>
      <c r="AP1033" s="780"/>
      <c r="AQ1033" s="780"/>
      <c r="AR1033" s="780"/>
      <c r="AS1033" s="780"/>
      <c r="AT1033" s="780"/>
      <c r="AU1033" s="780"/>
      <c r="AV1033" s="780"/>
      <c r="AW1033" s="780"/>
      <c r="AX1033" s="780"/>
      <c r="AY1033" s="780"/>
      <c r="AZ1033" s="780"/>
      <c r="BA1033" s="780"/>
      <c r="BB1033" s="780">
        <v>0</v>
      </c>
      <c r="BC1033" s="780">
        <v>756</v>
      </c>
      <c r="BD1033" s="780">
        <v>0</v>
      </c>
      <c r="BE1033" s="780">
        <v>0</v>
      </c>
      <c r="BF1033" s="780">
        <v>0</v>
      </c>
      <c r="BG1033" s="780">
        <v>0</v>
      </c>
      <c r="BH1033" s="780">
        <v>0</v>
      </c>
      <c r="BI1033" s="780">
        <v>756</v>
      </c>
      <c r="BJ1033" s="780"/>
      <c r="BK1033" s="780">
        <v>0</v>
      </c>
      <c r="BL1033" s="780"/>
      <c r="BM1033" s="780"/>
      <c r="BN1033" s="780" t="s">
        <v>308</v>
      </c>
      <c r="BO1033" s="780" t="s">
        <v>308</v>
      </c>
      <c r="BP1033" s="780" t="s">
        <v>308</v>
      </c>
      <c r="BQ1033" s="780" t="s">
        <v>308</v>
      </c>
      <c r="BR1033" s="780"/>
      <c r="BS1033" s="780" t="s">
        <v>397</v>
      </c>
      <c r="BT1033" s="780"/>
      <c r="BU1033" s="780" t="s">
        <v>579</v>
      </c>
      <c r="BV1033" s="780"/>
      <c r="BW1033" s="780"/>
      <c r="BX1033" s="780"/>
      <c r="BY1033" s="780"/>
      <c r="BZ1033" s="780"/>
      <c r="CA1033" s="780"/>
      <c r="CB1033" s="780"/>
      <c r="CC1033" s="780"/>
      <c r="CD1033" s="780"/>
      <c r="CE1033" s="780"/>
      <c r="CF1033" s="780"/>
      <c r="CG1033" s="780"/>
      <c r="CH1033" s="780"/>
      <c r="CI1033" s="780"/>
      <c r="CJ1033" s="780"/>
      <c r="CK1033" s="773"/>
      <c r="CL1033" s="773" t="s">
        <v>397</v>
      </c>
      <c r="CM1033" s="773">
        <v>756</v>
      </c>
      <c r="CN1033" s="773">
        <v>756</v>
      </c>
      <c r="CO1033" s="773" t="s">
        <v>397</v>
      </c>
      <c r="CP1033" s="773">
        <v>756</v>
      </c>
      <c r="CQ1033" s="867">
        <v>756</v>
      </c>
      <c r="CR1033" s="772">
        <v>756</v>
      </c>
      <c r="CS1033" s="869"/>
      <c r="CT1033" s="782" t="s">
        <v>308</v>
      </c>
      <c r="CU1033" s="783"/>
      <c r="CV1033" s="776"/>
      <c r="CW1033" s="776"/>
      <c r="CX1033" s="782">
        <v>46288</v>
      </c>
      <c r="CY1033" s="870" t="s">
        <v>848</v>
      </c>
      <c r="CZ1033" s="870" t="s">
        <v>308</v>
      </c>
      <c r="DA1033" s="871">
        <v>46286</v>
      </c>
      <c r="DB1033" s="871" t="s">
        <v>633</v>
      </c>
      <c r="DC1033" s="871" t="s">
        <v>634</v>
      </c>
      <c r="DD1033" s="871">
        <v>46288</v>
      </c>
      <c r="DE1033" s="871" t="s">
        <v>397</v>
      </c>
      <c r="DF1033" s="871" t="s">
        <v>397</v>
      </c>
      <c r="DG1033" s="871" t="s">
        <v>397</v>
      </c>
      <c r="DH1033" s="872" t="s">
        <v>308</v>
      </c>
      <c r="DI1033" s="776">
        <v>46288</v>
      </c>
      <c r="DJ1033" s="776" t="s">
        <v>397</v>
      </c>
      <c r="DK1033" s="776">
        <v>46288</v>
      </c>
      <c r="DL1033" s="776">
        <v>46297</v>
      </c>
      <c r="DM1033" s="776">
        <v>46297</v>
      </c>
      <c r="DN1033" s="776">
        <v>46297</v>
      </c>
      <c r="DO1033" s="873" t="s">
        <v>308</v>
      </c>
      <c r="DP1033" s="774">
        <v>46318</v>
      </c>
      <c r="DQ1033" s="774">
        <v>46318</v>
      </c>
      <c r="DR1033" s="774">
        <v>46318</v>
      </c>
      <c r="DS1033" s="872">
        <v>46318</v>
      </c>
      <c r="DT1033" s="752">
        <v>46318</v>
      </c>
      <c r="DU1033" s="753">
        <v>-15</v>
      </c>
      <c r="DV1033" s="753" t="s">
        <v>308</v>
      </c>
      <c r="DW1033" s="754">
        <v>46303</v>
      </c>
      <c r="DX1033" s="755">
        <v>46303</v>
      </c>
      <c r="DY1033" s="754" t="e">
        <v>#VALUE!</v>
      </c>
      <c r="DZ1033" s="754" t="e">
        <v>#VALUE!</v>
      </c>
      <c r="EA1033" s="754"/>
      <c r="EB1033" s="754"/>
      <c r="HA1033" s="756" t="s">
        <v>397</v>
      </c>
      <c r="HB1033" s="756" t="s">
        <v>397</v>
      </c>
      <c r="HC1033" s="756" t="s">
        <v>397</v>
      </c>
      <c r="HD1033" s="756" t="s">
        <v>397</v>
      </c>
      <c r="HE1033" s="756" t="s">
        <v>397</v>
      </c>
      <c r="HF1033" s="756" t="s">
        <v>397</v>
      </c>
      <c r="HG1033" s="756" t="s">
        <v>397</v>
      </c>
      <c r="HH1033" s="756" t="s">
        <v>397</v>
      </c>
      <c r="HI1033" s="756" t="s">
        <v>397</v>
      </c>
      <c r="HJ1033" s="756" t="s">
        <v>397</v>
      </c>
      <c r="HK1033"/>
      <c r="HL1033"/>
      <c r="HM1033"/>
      <c r="HN1033" s="756" t="str">
        <f t="shared" si="33"/>
        <v>AUTO PRINT</v>
      </c>
      <c r="HO1033"/>
      <c r="HP1033" s="757" t="s">
        <v>572</v>
      </c>
      <c r="HQ1033" s="757" t="s">
        <v>572</v>
      </c>
      <c r="HR1033" s="757" t="s">
        <v>572</v>
      </c>
      <c r="HS1033"/>
      <c r="HW1033" s="758"/>
      <c r="HX1033"/>
      <c r="HY1033" s="759" t="s">
        <v>572</v>
      </c>
      <c r="HZ1033" s="759" t="s">
        <v>572</v>
      </c>
      <c r="IA1033" s="759" t="s">
        <v>572</v>
      </c>
      <c r="IC1033" s="760" t="s">
        <v>572</v>
      </c>
      <c r="ID1033" s="760" t="s">
        <v>572</v>
      </c>
      <c r="IE1033" s="760" t="s">
        <v>572</v>
      </c>
      <c r="IF1033" s="761" t="s">
        <v>572</v>
      </c>
      <c r="IG1033" s="619" t="str">
        <f t="shared" si="34"/>
        <v>IN HOUSE (MANUAL)</v>
      </c>
      <c r="II1033" s="761" t="s">
        <v>572</v>
      </c>
      <c r="IK1033" s="761" t="str">
        <f>IFERROR(VLOOKUP($M1033,#REF!,13,0),"IN HOUSE (MANUAL)")</f>
        <v>IN HOUSE (MANUAL)</v>
      </c>
      <c r="IM1033" s="760" t="s">
        <v>572</v>
      </c>
      <c r="IN1033" s="760" t="s">
        <v>572</v>
      </c>
      <c r="IO1033" s="760" t="s">
        <v>572</v>
      </c>
      <c r="IQ1033" s="760" t="s">
        <v>572</v>
      </c>
      <c r="IR1033" s="760" t="s">
        <v>572</v>
      </c>
      <c r="IT1033" s="760" t="s">
        <v>572</v>
      </c>
      <c r="IV1033" s="760" t="s">
        <v>572</v>
      </c>
      <c r="IW1033" s="760" t="s">
        <v>572</v>
      </c>
      <c r="IY1033" s="760" t="s">
        <v>572</v>
      </c>
      <c r="IZ1033" s="760" t="s">
        <v>572</v>
      </c>
      <c r="JB1033" s="760" t="s">
        <v>572</v>
      </c>
      <c r="JC1033" s="760">
        <v>756</v>
      </c>
      <c r="JE1033" s="760" t="s">
        <v>572</v>
      </c>
      <c r="JF1033" s="760" t="s">
        <v>572</v>
      </c>
    </row>
    <row r="1034" spans="1:266" ht="17.25" customHeight="1" x14ac:dyDescent="0.35">
      <c r="A1034" s="618" t="s">
        <v>2144</v>
      </c>
      <c r="B1034" s="730">
        <v>138</v>
      </c>
      <c r="C1034" s="730" t="s">
        <v>2073</v>
      </c>
      <c r="D1034" s="730" t="s">
        <v>2073</v>
      </c>
      <c r="E1034" s="730">
        <v>17</v>
      </c>
      <c r="F1034" s="731" t="s">
        <v>574</v>
      </c>
      <c r="G1034" s="732">
        <v>1</v>
      </c>
      <c r="H1034" s="826">
        <v>46198</v>
      </c>
      <c r="I1034" s="730">
        <v>41</v>
      </c>
      <c r="J1034" s="730" t="s">
        <v>308</v>
      </c>
      <c r="K1034" s="730">
        <v>44</v>
      </c>
      <c r="L1034" s="730" t="s">
        <v>2145</v>
      </c>
      <c r="M1034" s="868" t="s">
        <v>2144</v>
      </c>
      <c r="N1034" s="868">
        <v>0</v>
      </c>
      <c r="O1034" s="868" t="s">
        <v>390</v>
      </c>
      <c r="P1034" s="868">
        <v>0</v>
      </c>
      <c r="Q1034" s="868" t="s">
        <v>390</v>
      </c>
      <c r="R1034" s="868" t="s">
        <v>170</v>
      </c>
      <c r="S1034" s="868"/>
      <c r="T1034" s="868" t="s">
        <v>764</v>
      </c>
      <c r="U1034" s="868">
        <v>411</v>
      </c>
      <c r="V1034" s="868" t="s">
        <v>308</v>
      </c>
      <c r="W1034" s="868"/>
      <c r="X1034" s="868"/>
      <c r="Y1034" s="868"/>
      <c r="Z1034" s="776"/>
      <c r="AA1034" s="868" t="s">
        <v>309</v>
      </c>
      <c r="AB1034" s="868" t="s">
        <v>750</v>
      </c>
      <c r="AC1034" s="868" t="s">
        <v>700</v>
      </c>
      <c r="AD1034" s="868">
        <v>144</v>
      </c>
      <c r="AE1034" s="775">
        <v>144</v>
      </c>
      <c r="AF1034" s="776">
        <v>46275</v>
      </c>
      <c r="AG1034" s="918"/>
      <c r="AH1034" s="918"/>
      <c r="AI1034" s="918" t="s">
        <v>694</v>
      </c>
      <c r="AJ1034" s="778">
        <v>43</v>
      </c>
      <c r="AK1034" s="894"/>
      <c r="AL1034" s="895"/>
      <c r="AM1034" s="896">
        <v>144</v>
      </c>
      <c r="AN1034" s="896"/>
      <c r="AO1034" s="896"/>
      <c r="AP1034" s="896"/>
      <c r="AQ1034" s="896"/>
      <c r="AR1034" s="896"/>
      <c r="AS1034" s="896"/>
      <c r="AT1034" s="896"/>
      <c r="AU1034" s="896"/>
      <c r="AV1034" s="896"/>
      <c r="AW1034" s="896"/>
      <c r="AX1034" s="896"/>
      <c r="AY1034" s="896"/>
      <c r="AZ1034" s="896"/>
      <c r="BA1034" s="896"/>
      <c r="BB1034" s="896">
        <v>0</v>
      </c>
      <c r="BC1034" s="896">
        <v>144</v>
      </c>
      <c r="BD1034" s="896">
        <v>0</v>
      </c>
      <c r="BE1034" s="896">
        <v>0</v>
      </c>
      <c r="BF1034" s="896">
        <v>0</v>
      </c>
      <c r="BG1034" s="896">
        <v>0</v>
      </c>
      <c r="BH1034" s="896">
        <v>0</v>
      </c>
      <c r="BI1034" s="896">
        <v>144</v>
      </c>
      <c r="BJ1034" s="896"/>
      <c r="BK1034" s="896">
        <v>0</v>
      </c>
      <c r="BL1034" s="896"/>
      <c r="BM1034" s="896"/>
      <c r="BN1034" s="896" t="s">
        <v>308</v>
      </c>
      <c r="BO1034" s="896" t="s">
        <v>308</v>
      </c>
      <c r="BP1034" s="896" t="s">
        <v>308</v>
      </c>
      <c r="BQ1034" s="896" t="s">
        <v>308</v>
      </c>
      <c r="BR1034" s="896"/>
      <c r="BS1034" s="896" t="s">
        <v>397</v>
      </c>
      <c r="BT1034" s="896"/>
      <c r="BU1034" s="896" t="s">
        <v>579</v>
      </c>
      <c r="BV1034" s="896"/>
      <c r="BW1034" s="896"/>
      <c r="BX1034" s="896"/>
      <c r="BY1034" s="896"/>
      <c r="BZ1034" s="896"/>
      <c r="CA1034" s="896"/>
      <c r="CB1034" s="896"/>
      <c r="CC1034" s="896"/>
      <c r="CD1034" s="896"/>
      <c r="CE1034" s="896"/>
      <c r="CF1034" s="896"/>
      <c r="CG1034" s="896"/>
      <c r="CH1034" s="896"/>
      <c r="CI1034" s="896"/>
      <c r="CJ1034" s="896"/>
      <c r="CK1034" s="867"/>
      <c r="CL1034" s="867" t="s">
        <v>397</v>
      </c>
      <c r="CM1034" s="867">
        <v>144</v>
      </c>
      <c r="CN1034" s="867">
        <v>144</v>
      </c>
      <c r="CO1034" s="867" t="s">
        <v>397</v>
      </c>
      <c r="CP1034" s="867">
        <v>144</v>
      </c>
      <c r="CQ1034" s="867">
        <v>144</v>
      </c>
      <c r="CR1034" s="868">
        <v>144</v>
      </c>
      <c r="CS1034" s="869"/>
      <c r="CT1034" s="782" t="s">
        <v>308</v>
      </c>
      <c r="CU1034" s="783"/>
      <c r="CV1034" s="776"/>
      <c r="CW1034" s="776"/>
      <c r="CX1034" s="782">
        <v>46275</v>
      </c>
      <c r="CY1034" s="870" t="s">
        <v>848</v>
      </c>
      <c r="CZ1034" s="870" t="s">
        <v>308</v>
      </c>
      <c r="DA1034" s="871">
        <v>46273</v>
      </c>
      <c r="DB1034" s="871" t="s">
        <v>633</v>
      </c>
      <c r="DC1034" s="871" t="s">
        <v>634</v>
      </c>
      <c r="DD1034" s="871">
        <v>46275</v>
      </c>
      <c r="DE1034" s="871" t="s">
        <v>397</v>
      </c>
      <c r="DF1034" s="871" t="s">
        <v>397</v>
      </c>
      <c r="DG1034" s="871" t="s">
        <v>397</v>
      </c>
      <c r="DH1034" s="872">
        <v>0</v>
      </c>
      <c r="DI1034" s="776">
        <v>46272</v>
      </c>
      <c r="DJ1034" s="776" t="s">
        <v>397</v>
      </c>
      <c r="DK1034" s="776">
        <v>46276</v>
      </c>
      <c r="DL1034" s="776">
        <v>46307</v>
      </c>
      <c r="DM1034" s="776">
        <v>46300</v>
      </c>
      <c r="DN1034" s="776">
        <v>46300</v>
      </c>
      <c r="DO1034" s="873" t="s">
        <v>308</v>
      </c>
      <c r="DP1034" s="776">
        <v>46332</v>
      </c>
      <c r="DQ1034" s="776">
        <v>46325</v>
      </c>
      <c r="DR1034" s="776">
        <v>46332</v>
      </c>
      <c r="DS1034" s="872">
        <v>46332</v>
      </c>
      <c r="DT1034" s="752">
        <v>46325</v>
      </c>
      <c r="DU1034" s="753">
        <v>-22</v>
      </c>
      <c r="DV1034" s="753" t="s">
        <v>308</v>
      </c>
      <c r="DW1034" s="754">
        <v>46303</v>
      </c>
      <c r="DX1034" s="755">
        <v>46303</v>
      </c>
      <c r="DY1034" s="754" t="e">
        <v>#VALUE!</v>
      </c>
      <c r="DZ1034" s="754" t="e">
        <v>#VALUE!</v>
      </c>
      <c r="EA1034" s="754"/>
      <c r="EB1034" s="754"/>
      <c r="HA1034" s="756" t="s">
        <v>397</v>
      </c>
      <c r="HB1034" s="756" t="s">
        <v>397</v>
      </c>
      <c r="HC1034" s="756" t="s">
        <v>397</v>
      </c>
      <c r="HD1034" s="756" t="s">
        <v>397</v>
      </c>
      <c r="HE1034" s="756" t="s">
        <v>397</v>
      </c>
      <c r="HF1034" s="756" t="s">
        <v>397</v>
      </c>
      <c r="HG1034" s="756" t="s">
        <v>397</v>
      </c>
      <c r="HH1034" s="756" t="s">
        <v>397</v>
      </c>
      <c r="HI1034" s="756" t="s">
        <v>397</v>
      </c>
      <c r="HJ1034" s="756" t="s">
        <v>397</v>
      </c>
      <c r="HK1034"/>
      <c r="HL1034"/>
      <c r="HM1034"/>
      <c r="HN1034" s="756" t="str">
        <f t="shared" si="33"/>
        <v>AUTO PRINT</v>
      </c>
      <c r="HO1034"/>
      <c r="HP1034" s="757" t="s">
        <v>572</v>
      </c>
      <c r="HQ1034" s="757" t="s">
        <v>572</v>
      </c>
      <c r="HR1034" s="757" t="s">
        <v>572</v>
      </c>
      <c r="HS1034"/>
      <c r="HW1034" s="758"/>
      <c r="HX1034"/>
      <c r="HY1034" s="759" t="s">
        <v>572</v>
      </c>
      <c r="HZ1034" s="759" t="s">
        <v>572</v>
      </c>
      <c r="IA1034" s="759" t="s">
        <v>572</v>
      </c>
      <c r="IC1034" s="760" t="s">
        <v>572</v>
      </c>
      <c r="ID1034" s="760" t="s">
        <v>572</v>
      </c>
      <c r="IE1034" s="760" t="s">
        <v>572</v>
      </c>
      <c r="IF1034" s="761" t="s">
        <v>572</v>
      </c>
      <c r="IG1034" s="619" t="str">
        <f t="shared" si="34"/>
        <v>IN HOUSE (MANUAL)</v>
      </c>
      <c r="II1034" s="761" t="s">
        <v>572</v>
      </c>
      <c r="IK1034" s="761" t="str">
        <f>IFERROR(VLOOKUP($M1034,#REF!,13,0),"IN HOUSE (MANUAL)")</f>
        <v>IN HOUSE (MANUAL)</v>
      </c>
      <c r="IM1034" s="760" t="s">
        <v>572</v>
      </c>
      <c r="IN1034" s="760" t="s">
        <v>572</v>
      </c>
      <c r="IO1034" s="760" t="s">
        <v>572</v>
      </c>
      <c r="IQ1034" s="760" t="s">
        <v>572</v>
      </c>
      <c r="IR1034" s="760" t="s">
        <v>572</v>
      </c>
      <c r="IT1034" s="760" t="s">
        <v>572</v>
      </c>
      <c r="IV1034" s="760" t="s">
        <v>572</v>
      </c>
      <c r="IW1034" s="760" t="s">
        <v>572</v>
      </c>
      <c r="IY1034" s="760" t="s">
        <v>572</v>
      </c>
      <c r="IZ1034" s="760" t="s">
        <v>572</v>
      </c>
      <c r="JB1034" s="760" t="s">
        <v>922</v>
      </c>
      <c r="JC1034" s="760">
        <v>144</v>
      </c>
      <c r="JE1034" s="760" t="s">
        <v>572</v>
      </c>
      <c r="JF1034" s="760" t="s">
        <v>572</v>
      </c>
    </row>
    <row r="1035" spans="1:266" ht="17.25" customHeight="1" x14ac:dyDescent="0.35">
      <c r="A1035" s="618" t="s">
        <v>2146</v>
      </c>
      <c r="B1035" s="730">
        <v>139</v>
      </c>
      <c r="C1035" s="730" t="s">
        <v>2073</v>
      </c>
      <c r="D1035" s="730" t="s">
        <v>2073</v>
      </c>
      <c r="E1035" s="730">
        <v>17</v>
      </c>
      <c r="F1035" s="731" t="s">
        <v>574</v>
      </c>
      <c r="G1035" s="732">
        <v>1</v>
      </c>
      <c r="H1035" s="826">
        <v>46198</v>
      </c>
      <c r="I1035" s="730">
        <v>41</v>
      </c>
      <c r="J1035" s="730" t="s">
        <v>308</v>
      </c>
      <c r="K1035" s="730">
        <v>44</v>
      </c>
      <c r="L1035" s="730" t="s">
        <v>2147</v>
      </c>
      <c r="M1035" s="868" t="s">
        <v>2146</v>
      </c>
      <c r="N1035" s="868">
        <v>0</v>
      </c>
      <c r="O1035" s="868" t="s">
        <v>390</v>
      </c>
      <c r="P1035" s="868">
        <v>0</v>
      </c>
      <c r="Q1035" s="868" t="s">
        <v>390</v>
      </c>
      <c r="R1035" s="868" t="s">
        <v>170</v>
      </c>
      <c r="S1035" s="868"/>
      <c r="T1035" s="868" t="s">
        <v>764</v>
      </c>
      <c r="U1035" s="868">
        <v>411</v>
      </c>
      <c r="V1035" s="868" t="s">
        <v>308</v>
      </c>
      <c r="W1035" s="868"/>
      <c r="X1035" s="868"/>
      <c r="Y1035" s="868"/>
      <c r="Z1035" s="776"/>
      <c r="AA1035" s="868" t="s">
        <v>309</v>
      </c>
      <c r="AB1035" s="868" t="s">
        <v>750</v>
      </c>
      <c r="AC1035" s="868" t="s">
        <v>647</v>
      </c>
      <c r="AD1035" s="868">
        <v>450</v>
      </c>
      <c r="AE1035" s="775">
        <v>450</v>
      </c>
      <c r="AF1035" s="776">
        <v>46275</v>
      </c>
      <c r="AG1035" s="918"/>
      <c r="AH1035" s="918"/>
      <c r="AI1035" s="918" t="s">
        <v>694</v>
      </c>
      <c r="AJ1035" s="778">
        <v>44</v>
      </c>
      <c r="AK1035" s="894"/>
      <c r="AL1035" s="895"/>
      <c r="AM1035" s="896">
        <v>450</v>
      </c>
      <c r="AN1035" s="896"/>
      <c r="AO1035" s="896"/>
      <c r="AP1035" s="896"/>
      <c r="AQ1035" s="896"/>
      <c r="AR1035" s="896"/>
      <c r="AS1035" s="896"/>
      <c r="AT1035" s="896"/>
      <c r="AU1035" s="896"/>
      <c r="AV1035" s="896"/>
      <c r="AW1035" s="896"/>
      <c r="AX1035" s="896"/>
      <c r="AY1035" s="896"/>
      <c r="AZ1035" s="896"/>
      <c r="BA1035" s="896"/>
      <c r="BB1035" s="896">
        <v>0</v>
      </c>
      <c r="BC1035" s="896">
        <v>450</v>
      </c>
      <c r="BD1035" s="896">
        <v>0</v>
      </c>
      <c r="BE1035" s="896">
        <v>0</v>
      </c>
      <c r="BF1035" s="896">
        <v>0</v>
      </c>
      <c r="BG1035" s="896">
        <v>0</v>
      </c>
      <c r="BH1035" s="896">
        <v>0</v>
      </c>
      <c r="BI1035" s="896">
        <v>450</v>
      </c>
      <c r="BJ1035" s="896"/>
      <c r="BK1035" s="896">
        <v>0</v>
      </c>
      <c r="BL1035" s="896"/>
      <c r="BM1035" s="896"/>
      <c r="BN1035" s="896" t="s">
        <v>308</v>
      </c>
      <c r="BO1035" s="896" t="s">
        <v>308</v>
      </c>
      <c r="BP1035" s="896" t="s">
        <v>308</v>
      </c>
      <c r="BQ1035" s="896" t="s">
        <v>308</v>
      </c>
      <c r="BR1035" s="896"/>
      <c r="BS1035" s="896" t="s">
        <v>397</v>
      </c>
      <c r="BT1035" s="896"/>
      <c r="BU1035" s="896" t="s">
        <v>579</v>
      </c>
      <c r="BV1035" s="896"/>
      <c r="BW1035" s="896"/>
      <c r="BX1035" s="896"/>
      <c r="BY1035" s="896"/>
      <c r="BZ1035" s="896"/>
      <c r="CA1035" s="896"/>
      <c r="CB1035" s="896"/>
      <c r="CC1035" s="896"/>
      <c r="CD1035" s="896"/>
      <c r="CE1035" s="896"/>
      <c r="CF1035" s="896"/>
      <c r="CG1035" s="896"/>
      <c r="CH1035" s="896"/>
      <c r="CI1035" s="896"/>
      <c r="CJ1035" s="896"/>
      <c r="CK1035" s="867"/>
      <c r="CL1035" s="867" t="s">
        <v>397</v>
      </c>
      <c r="CM1035" s="867">
        <v>450</v>
      </c>
      <c r="CN1035" s="867">
        <v>450</v>
      </c>
      <c r="CO1035" s="867" t="s">
        <v>397</v>
      </c>
      <c r="CP1035" s="867">
        <v>450</v>
      </c>
      <c r="CQ1035" s="867">
        <v>450</v>
      </c>
      <c r="CR1035" s="868">
        <v>450</v>
      </c>
      <c r="CS1035" s="869"/>
      <c r="CT1035" s="782" t="s">
        <v>308</v>
      </c>
      <c r="CU1035" s="783"/>
      <c r="CV1035" s="776"/>
      <c r="CW1035" s="776"/>
      <c r="CX1035" s="782">
        <v>46275</v>
      </c>
      <c r="CY1035" s="870" t="s">
        <v>848</v>
      </c>
      <c r="CZ1035" s="870" t="s">
        <v>308</v>
      </c>
      <c r="DA1035" s="871">
        <v>46273</v>
      </c>
      <c r="DB1035" s="871" t="s">
        <v>633</v>
      </c>
      <c r="DC1035" s="871" t="s">
        <v>634</v>
      </c>
      <c r="DD1035" s="871">
        <v>46275</v>
      </c>
      <c r="DE1035" s="871" t="s">
        <v>397</v>
      </c>
      <c r="DF1035" s="871" t="s">
        <v>397</v>
      </c>
      <c r="DG1035" s="871" t="s">
        <v>397</v>
      </c>
      <c r="DH1035" s="872">
        <v>0</v>
      </c>
      <c r="DI1035" s="776">
        <v>46272</v>
      </c>
      <c r="DJ1035" s="776" t="s">
        <v>397</v>
      </c>
      <c r="DK1035" s="776">
        <v>46276</v>
      </c>
      <c r="DL1035" s="776">
        <v>46307</v>
      </c>
      <c r="DM1035" s="776">
        <v>46300</v>
      </c>
      <c r="DN1035" s="776">
        <v>46300</v>
      </c>
      <c r="DO1035" s="873" t="s">
        <v>308</v>
      </c>
      <c r="DP1035" s="776">
        <v>46332</v>
      </c>
      <c r="DQ1035" s="776">
        <v>46325</v>
      </c>
      <c r="DR1035" s="776">
        <v>46332</v>
      </c>
      <c r="DS1035" s="872">
        <v>46332</v>
      </c>
      <c r="DT1035" s="752">
        <v>46325</v>
      </c>
      <c r="DU1035" s="753">
        <v>-21</v>
      </c>
      <c r="DV1035" s="753" t="s">
        <v>308</v>
      </c>
      <c r="DW1035" s="754">
        <v>46303</v>
      </c>
      <c r="DX1035" s="755">
        <v>46304</v>
      </c>
      <c r="DY1035" s="754" t="e">
        <v>#VALUE!</v>
      </c>
      <c r="DZ1035" s="754" t="e">
        <v>#VALUE!</v>
      </c>
      <c r="EA1035" s="754"/>
      <c r="EB1035" s="754"/>
      <c r="HA1035" s="756" t="s">
        <v>397</v>
      </c>
      <c r="HB1035" s="756" t="s">
        <v>397</v>
      </c>
      <c r="HC1035" s="756" t="s">
        <v>397</v>
      </c>
      <c r="HD1035" s="756" t="s">
        <v>397</v>
      </c>
      <c r="HE1035" s="756" t="s">
        <v>397</v>
      </c>
      <c r="HF1035" s="756" t="s">
        <v>397</v>
      </c>
      <c r="HG1035" s="756" t="s">
        <v>397</v>
      </c>
      <c r="HH1035" s="756" t="s">
        <v>397</v>
      </c>
      <c r="HI1035" s="756" t="s">
        <v>397</v>
      </c>
      <c r="HJ1035" s="756" t="s">
        <v>397</v>
      </c>
      <c r="HK1035"/>
      <c r="HL1035"/>
      <c r="HM1035"/>
      <c r="HN1035" s="756" t="str">
        <f t="shared" si="33"/>
        <v>AUTO PRINT</v>
      </c>
      <c r="HO1035"/>
      <c r="HP1035" s="757" t="s">
        <v>572</v>
      </c>
      <c r="HQ1035" s="757" t="s">
        <v>572</v>
      </c>
      <c r="HR1035" s="757" t="s">
        <v>572</v>
      </c>
      <c r="HS1035"/>
      <c r="HW1035" s="758"/>
      <c r="HX1035"/>
      <c r="HY1035" s="759" t="s">
        <v>572</v>
      </c>
      <c r="HZ1035" s="759" t="s">
        <v>572</v>
      </c>
      <c r="IA1035" s="759" t="s">
        <v>572</v>
      </c>
      <c r="IC1035" s="760" t="s">
        <v>572</v>
      </c>
      <c r="ID1035" s="760" t="s">
        <v>572</v>
      </c>
      <c r="IE1035" s="760" t="s">
        <v>572</v>
      </c>
      <c r="IF1035" s="761" t="s">
        <v>572</v>
      </c>
      <c r="IG1035" s="619" t="str">
        <f t="shared" si="34"/>
        <v>IN HOUSE (MANUAL)</v>
      </c>
      <c r="II1035" s="761" t="s">
        <v>572</v>
      </c>
      <c r="IK1035" s="761" t="str">
        <f>IFERROR(VLOOKUP($M1035,#REF!,13,0),"IN HOUSE (MANUAL)")</f>
        <v>IN HOUSE (MANUAL)</v>
      </c>
      <c r="IM1035" s="760" t="s">
        <v>572</v>
      </c>
      <c r="IN1035" s="760" t="s">
        <v>572</v>
      </c>
      <c r="IO1035" s="760" t="s">
        <v>572</v>
      </c>
      <c r="IQ1035" s="760" t="s">
        <v>572</v>
      </c>
      <c r="IR1035" s="760" t="s">
        <v>572</v>
      </c>
      <c r="IT1035" s="760" t="s">
        <v>572</v>
      </c>
      <c r="IV1035" s="760" t="s">
        <v>572</v>
      </c>
      <c r="IW1035" s="760" t="s">
        <v>572</v>
      </c>
      <c r="IY1035" s="760" t="s">
        <v>572</v>
      </c>
      <c r="IZ1035" s="760" t="s">
        <v>572</v>
      </c>
      <c r="JB1035" s="760" t="s">
        <v>922</v>
      </c>
      <c r="JC1035" s="760">
        <v>450</v>
      </c>
      <c r="JE1035" s="760" t="s">
        <v>572</v>
      </c>
      <c r="JF1035" s="760" t="s">
        <v>572</v>
      </c>
    </row>
    <row r="1036" spans="1:266" ht="17.25" customHeight="1" x14ac:dyDescent="0.35">
      <c r="A1036" s="618" t="s">
        <v>2148</v>
      </c>
      <c r="B1036" s="730">
        <v>140</v>
      </c>
      <c r="C1036" s="730" t="s">
        <v>2073</v>
      </c>
      <c r="D1036" s="730" t="s">
        <v>2073</v>
      </c>
      <c r="E1036" s="730">
        <v>17</v>
      </c>
      <c r="F1036" s="731" t="s">
        <v>574</v>
      </c>
      <c r="G1036" s="732">
        <v>1</v>
      </c>
      <c r="H1036" s="826">
        <v>46233</v>
      </c>
      <c r="I1036" s="730">
        <v>42</v>
      </c>
      <c r="J1036" s="730" t="s">
        <v>308</v>
      </c>
      <c r="K1036" s="730">
        <v>44</v>
      </c>
      <c r="L1036" s="730" t="s">
        <v>2149</v>
      </c>
      <c r="M1036" s="868" t="s">
        <v>2148</v>
      </c>
      <c r="N1036" s="868">
        <v>0</v>
      </c>
      <c r="O1036" s="868" t="s">
        <v>390</v>
      </c>
      <c r="P1036" s="868">
        <v>0</v>
      </c>
      <c r="Q1036" s="868" t="s">
        <v>390</v>
      </c>
      <c r="R1036" s="868" t="s">
        <v>170</v>
      </c>
      <c r="S1036" s="868"/>
      <c r="T1036" s="868" t="s">
        <v>764</v>
      </c>
      <c r="U1036" s="868">
        <v>411</v>
      </c>
      <c r="V1036" s="868" t="s">
        <v>308</v>
      </c>
      <c r="W1036" s="868"/>
      <c r="X1036" s="868"/>
      <c r="Y1036" s="868"/>
      <c r="Z1036" s="776"/>
      <c r="AA1036" s="868" t="s">
        <v>309</v>
      </c>
      <c r="AB1036" s="868" t="s">
        <v>750</v>
      </c>
      <c r="AC1036" s="868" t="s">
        <v>589</v>
      </c>
      <c r="AD1036" s="868">
        <v>594</v>
      </c>
      <c r="AE1036" s="775">
        <v>594</v>
      </c>
      <c r="AF1036" s="776">
        <v>46275</v>
      </c>
      <c r="AG1036" s="918"/>
      <c r="AH1036" s="918"/>
      <c r="AI1036" s="918" t="s">
        <v>694</v>
      </c>
      <c r="AJ1036" s="778">
        <v>45</v>
      </c>
      <c r="AK1036" s="894"/>
      <c r="AL1036" s="895"/>
      <c r="AM1036" s="896">
        <v>594</v>
      </c>
      <c r="AN1036" s="896"/>
      <c r="AO1036" s="896"/>
      <c r="AP1036" s="896"/>
      <c r="AQ1036" s="896"/>
      <c r="AR1036" s="896"/>
      <c r="AS1036" s="896"/>
      <c r="AT1036" s="896"/>
      <c r="AU1036" s="896"/>
      <c r="AV1036" s="896"/>
      <c r="AW1036" s="896"/>
      <c r="AX1036" s="896"/>
      <c r="AY1036" s="896"/>
      <c r="AZ1036" s="896"/>
      <c r="BA1036" s="896"/>
      <c r="BB1036" s="896">
        <v>0</v>
      </c>
      <c r="BC1036" s="896">
        <v>594</v>
      </c>
      <c r="BD1036" s="896">
        <v>0</v>
      </c>
      <c r="BE1036" s="896">
        <v>0</v>
      </c>
      <c r="BF1036" s="896">
        <v>0</v>
      </c>
      <c r="BG1036" s="896">
        <v>0</v>
      </c>
      <c r="BH1036" s="896">
        <v>0</v>
      </c>
      <c r="BI1036" s="896">
        <v>594</v>
      </c>
      <c r="BJ1036" s="896"/>
      <c r="BK1036" s="896">
        <v>0</v>
      </c>
      <c r="BL1036" s="896"/>
      <c r="BM1036" s="896"/>
      <c r="BN1036" s="896" t="s">
        <v>308</v>
      </c>
      <c r="BO1036" s="896" t="s">
        <v>308</v>
      </c>
      <c r="BP1036" s="896" t="s">
        <v>308</v>
      </c>
      <c r="BQ1036" s="896" t="s">
        <v>308</v>
      </c>
      <c r="BR1036" s="896"/>
      <c r="BS1036" s="896" t="s">
        <v>397</v>
      </c>
      <c r="BT1036" s="896"/>
      <c r="BU1036" s="896" t="s">
        <v>579</v>
      </c>
      <c r="BV1036" s="896"/>
      <c r="BW1036" s="896"/>
      <c r="BX1036" s="896"/>
      <c r="BY1036" s="896"/>
      <c r="BZ1036" s="896"/>
      <c r="CA1036" s="896"/>
      <c r="CB1036" s="896"/>
      <c r="CC1036" s="896"/>
      <c r="CD1036" s="896"/>
      <c r="CE1036" s="896"/>
      <c r="CF1036" s="896"/>
      <c r="CG1036" s="896"/>
      <c r="CH1036" s="896"/>
      <c r="CI1036" s="896"/>
      <c r="CJ1036" s="896"/>
      <c r="CK1036" s="867"/>
      <c r="CL1036" s="867" t="s">
        <v>397</v>
      </c>
      <c r="CM1036" s="867">
        <v>594</v>
      </c>
      <c r="CN1036" s="867">
        <v>594</v>
      </c>
      <c r="CO1036" s="867" t="s">
        <v>397</v>
      </c>
      <c r="CP1036" s="867">
        <v>594</v>
      </c>
      <c r="CQ1036" s="867">
        <v>594</v>
      </c>
      <c r="CR1036" s="868">
        <v>594</v>
      </c>
      <c r="CS1036" s="869"/>
      <c r="CT1036" s="782" t="s">
        <v>308</v>
      </c>
      <c r="CU1036" s="783"/>
      <c r="CV1036" s="776"/>
      <c r="CW1036" s="776"/>
      <c r="CX1036" s="782">
        <v>46275</v>
      </c>
      <c r="CY1036" s="870" t="s">
        <v>848</v>
      </c>
      <c r="CZ1036" s="870" t="s">
        <v>308</v>
      </c>
      <c r="DA1036" s="871">
        <v>46273</v>
      </c>
      <c r="DB1036" s="871" t="s">
        <v>633</v>
      </c>
      <c r="DC1036" s="871" t="s">
        <v>634</v>
      </c>
      <c r="DD1036" s="871">
        <v>46275</v>
      </c>
      <c r="DE1036" s="871" t="s">
        <v>397</v>
      </c>
      <c r="DF1036" s="871" t="s">
        <v>397</v>
      </c>
      <c r="DG1036" s="871" t="s">
        <v>397</v>
      </c>
      <c r="DH1036" s="872">
        <v>0</v>
      </c>
      <c r="DI1036" s="776">
        <v>46272</v>
      </c>
      <c r="DJ1036" s="776" t="s">
        <v>397</v>
      </c>
      <c r="DK1036" s="776">
        <v>46276</v>
      </c>
      <c r="DL1036" s="776">
        <v>46318</v>
      </c>
      <c r="DM1036" s="776">
        <v>46301</v>
      </c>
      <c r="DN1036" s="776">
        <v>46301</v>
      </c>
      <c r="DO1036" s="873" t="s">
        <v>308</v>
      </c>
      <c r="DP1036" s="776">
        <v>46332</v>
      </c>
      <c r="DQ1036" s="776">
        <v>46325</v>
      </c>
      <c r="DR1036" s="776">
        <v>46332</v>
      </c>
      <c r="DS1036" s="872">
        <v>46332</v>
      </c>
      <c r="DT1036" s="752">
        <v>46325</v>
      </c>
      <c r="DU1036" s="753">
        <v>-18</v>
      </c>
      <c r="DV1036" s="753" t="s">
        <v>308</v>
      </c>
      <c r="DW1036" s="754">
        <v>46304</v>
      </c>
      <c r="DX1036" s="755">
        <v>46307</v>
      </c>
      <c r="DY1036" s="754" t="e">
        <v>#VALUE!</v>
      </c>
      <c r="DZ1036" s="754" t="e">
        <v>#VALUE!</v>
      </c>
      <c r="EA1036" s="754"/>
      <c r="EB1036" s="754"/>
      <c r="HA1036" s="756" t="s">
        <v>397</v>
      </c>
      <c r="HB1036" s="756" t="s">
        <v>397</v>
      </c>
      <c r="HC1036" s="756" t="s">
        <v>397</v>
      </c>
      <c r="HD1036" s="756" t="s">
        <v>397</v>
      </c>
      <c r="HE1036" s="756" t="s">
        <v>397</v>
      </c>
      <c r="HF1036" s="756" t="s">
        <v>397</v>
      </c>
      <c r="HG1036" s="756" t="s">
        <v>397</v>
      </c>
      <c r="HH1036" s="756" t="s">
        <v>397</v>
      </c>
      <c r="HI1036" s="756" t="s">
        <v>397</v>
      </c>
      <c r="HJ1036" s="756" t="s">
        <v>397</v>
      </c>
      <c r="HK1036"/>
      <c r="HL1036"/>
      <c r="HM1036"/>
      <c r="HN1036" s="756" t="str">
        <f t="shared" si="33"/>
        <v>AUTO PRINT</v>
      </c>
      <c r="HO1036"/>
      <c r="HP1036" s="757" t="s">
        <v>572</v>
      </c>
      <c r="HQ1036" s="757" t="s">
        <v>572</v>
      </c>
      <c r="HR1036" s="757" t="s">
        <v>572</v>
      </c>
      <c r="HS1036"/>
      <c r="HW1036" s="758"/>
      <c r="HX1036"/>
      <c r="HY1036" s="759" t="s">
        <v>572</v>
      </c>
      <c r="HZ1036" s="759" t="s">
        <v>572</v>
      </c>
      <c r="IA1036" s="759" t="s">
        <v>572</v>
      </c>
      <c r="IC1036" s="760" t="s">
        <v>572</v>
      </c>
      <c r="ID1036" s="760" t="s">
        <v>572</v>
      </c>
      <c r="IE1036" s="760" t="s">
        <v>572</v>
      </c>
      <c r="IF1036" s="761" t="s">
        <v>572</v>
      </c>
      <c r="IG1036" s="619" t="str">
        <f t="shared" si="34"/>
        <v>IN HOUSE (MANUAL)</v>
      </c>
      <c r="II1036" s="761" t="s">
        <v>572</v>
      </c>
      <c r="IK1036" s="761" t="str">
        <f>IFERROR(VLOOKUP($M1036,#REF!,13,0),"IN HOUSE (MANUAL)")</f>
        <v>IN HOUSE (MANUAL)</v>
      </c>
      <c r="IM1036" s="760" t="s">
        <v>572</v>
      </c>
      <c r="IN1036" s="760" t="s">
        <v>572</v>
      </c>
      <c r="IO1036" s="760" t="s">
        <v>572</v>
      </c>
      <c r="IQ1036" s="760" t="s">
        <v>572</v>
      </c>
      <c r="IR1036" s="760" t="s">
        <v>572</v>
      </c>
      <c r="IT1036" s="760" t="s">
        <v>572</v>
      </c>
      <c r="IV1036" s="760" t="s">
        <v>572</v>
      </c>
      <c r="IW1036" s="760" t="s">
        <v>572</v>
      </c>
      <c r="IY1036" s="760" t="s">
        <v>572</v>
      </c>
      <c r="IZ1036" s="760" t="s">
        <v>572</v>
      </c>
      <c r="JB1036" s="760" t="s">
        <v>922</v>
      </c>
      <c r="JC1036" s="760">
        <v>594</v>
      </c>
      <c r="JE1036" s="760" t="s">
        <v>572</v>
      </c>
      <c r="JF1036" s="760" t="s">
        <v>572</v>
      </c>
    </row>
    <row r="1037" spans="1:266" ht="17.25" customHeight="1" x14ac:dyDescent="0.35">
      <c r="A1037" s="618" t="s">
        <v>2150</v>
      </c>
      <c r="B1037" s="730">
        <v>141</v>
      </c>
      <c r="C1037" s="730" t="s">
        <v>2073</v>
      </c>
      <c r="D1037" s="730" t="s">
        <v>2073</v>
      </c>
      <c r="E1037" s="730">
        <v>17</v>
      </c>
      <c r="F1037" s="731" t="s">
        <v>574</v>
      </c>
      <c r="G1037" s="732">
        <v>1</v>
      </c>
      <c r="H1037" s="826">
        <v>46233</v>
      </c>
      <c r="I1037" s="730">
        <v>42</v>
      </c>
      <c r="J1037" s="730" t="s">
        <v>308</v>
      </c>
      <c r="K1037" s="730">
        <v>44</v>
      </c>
      <c r="L1037" s="730" t="s">
        <v>2151</v>
      </c>
      <c r="M1037" s="868" t="s">
        <v>2150</v>
      </c>
      <c r="N1037" s="868">
        <v>0</v>
      </c>
      <c r="O1037" s="868" t="s">
        <v>390</v>
      </c>
      <c r="P1037" s="868">
        <v>0</v>
      </c>
      <c r="Q1037" s="868" t="s">
        <v>390</v>
      </c>
      <c r="R1037" s="868" t="s">
        <v>170</v>
      </c>
      <c r="S1037" s="868"/>
      <c r="T1037" s="868" t="s">
        <v>764</v>
      </c>
      <c r="U1037" s="868">
        <v>411</v>
      </c>
      <c r="V1037" s="868" t="s">
        <v>308</v>
      </c>
      <c r="W1037" s="868"/>
      <c r="X1037" s="868"/>
      <c r="Y1037" s="868"/>
      <c r="Z1037" s="776"/>
      <c r="AA1037" s="868" t="s">
        <v>309</v>
      </c>
      <c r="AB1037" s="868" t="s">
        <v>750</v>
      </c>
      <c r="AC1037" s="868" t="s">
        <v>589</v>
      </c>
      <c r="AD1037" s="868">
        <v>384</v>
      </c>
      <c r="AE1037" s="775">
        <v>384</v>
      </c>
      <c r="AF1037" s="776">
        <v>46275</v>
      </c>
      <c r="AG1037" s="918"/>
      <c r="AH1037" s="918"/>
      <c r="AI1037" s="918" t="s">
        <v>855</v>
      </c>
      <c r="AJ1037" s="778">
        <v>46</v>
      </c>
      <c r="AK1037" s="894"/>
      <c r="AL1037" s="895"/>
      <c r="AM1037" s="896">
        <v>384</v>
      </c>
      <c r="AN1037" s="896"/>
      <c r="AO1037" s="896"/>
      <c r="AP1037" s="896"/>
      <c r="AQ1037" s="896"/>
      <c r="AR1037" s="896"/>
      <c r="AS1037" s="896"/>
      <c r="AT1037" s="896"/>
      <c r="AU1037" s="896"/>
      <c r="AV1037" s="896"/>
      <c r="AW1037" s="896"/>
      <c r="AX1037" s="896"/>
      <c r="AY1037" s="896"/>
      <c r="AZ1037" s="896"/>
      <c r="BA1037" s="896"/>
      <c r="BB1037" s="896">
        <v>0</v>
      </c>
      <c r="BC1037" s="896">
        <v>384</v>
      </c>
      <c r="BD1037" s="896">
        <v>0</v>
      </c>
      <c r="BE1037" s="896">
        <v>0</v>
      </c>
      <c r="BF1037" s="896">
        <v>0</v>
      </c>
      <c r="BG1037" s="896">
        <v>0</v>
      </c>
      <c r="BH1037" s="896">
        <v>0</v>
      </c>
      <c r="BI1037" s="896">
        <v>384</v>
      </c>
      <c r="BJ1037" s="896"/>
      <c r="BK1037" s="896">
        <v>0</v>
      </c>
      <c r="BL1037" s="896"/>
      <c r="BM1037" s="896"/>
      <c r="BN1037" s="896" t="s">
        <v>308</v>
      </c>
      <c r="BO1037" s="896" t="s">
        <v>308</v>
      </c>
      <c r="BP1037" s="896" t="s">
        <v>308</v>
      </c>
      <c r="BQ1037" s="896" t="s">
        <v>308</v>
      </c>
      <c r="BR1037" s="896"/>
      <c r="BS1037" s="896" t="s">
        <v>397</v>
      </c>
      <c r="BT1037" s="896"/>
      <c r="BU1037" s="896" t="s">
        <v>579</v>
      </c>
      <c r="BV1037" s="896"/>
      <c r="BW1037" s="896"/>
      <c r="BX1037" s="896"/>
      <c r="BY1037" s="896"/>
      <c r="BZ1037" s="896"/>
      <c r="CA1037" s="896"/>
      <c r="CB1037" s="896"/>
      <c r="CC1037" s="896"/>
      <c r="CD1037" s="896"/>
      <c r="CE1037" s="896"/>
      <c r="CF1037" s="896"/>
      <c r="CG1037" s="896"/>
      <c r="CH1037" s="896"/>
      <c r="CI1037" s="896"/>
      <c r="CJ1037" s="896"/>
      <c r="CK1037" s="867"/>
      <c r="CL1037" s="867" t="s">
        <v>397</v>
      </c>
      <c r="CM1037" s="867">
        <v>384</v>
      </c>
      <c r="CN1037" s="867">
        <v>384</v>
      </c>
      <c r="CO1037" s="867" t="s">
        <v>397</v>
      </c>
      <c r="CP1037" s="867">
        <v>384</v>
      </c>
      <c r="CQ1037" s="867">
        <v>384</v>
      </c>
      <c r="CR1037" s="868">
        <v>384</v>
      </c>
      <c r="CS1037" s="869"/>
      <c r="CT1037" s="782" t="s">
        <v>308</v>
      </c>
      <c r="CU1037" s="783"/>
      <c r="CV1037" s="776"/>
      <c r="CW1037" s="776"/>
      <c r="CX1037" s="782">
        <v>46275</v>
      </c>
      <c r="CY1037" s="870" t="s">
        <v>848</v>
      </c>
      <c r="CZ1037" s="870" t="s">
        <v>308</v>
      </c>
      <c r="DA1037" s="871">
        <v>46273</v>
      </c>
      <c r="DB1037" s="871" t="s">
        <v>633</v>
      </c>
      <c r="DC1037" s="871" t="s">
        <v>634</v>
      </c>
      <c r="DD1037" s="871">
        <v>46275</v>
      </c>
      <c r="DE1037" s="871" t="s">
        <v>397</v>
      </c>
      <c r="DF1037" s="871" t="s">
        <v>397</v>
      </c>
      <c r="DG1037" s="871" t="s">
        <v>397</v>
      </c>
      <c r="DH1037" s="872">
        <v>0</v>
      </c>
      <c r="DI1037" s="776">
        <v>46272</v>
      </c>
      <c r="DJ1037" s="776" t="s">
        <v>397</v>
      </c>
      <c r="DK1037" s="776">
        <v>46276</v>
      </c>
      <c r="DL1037" s="776">
        <v>46325</v>
      </c>
      <c r="DM1037" s="776">
        <v>46301</v>
      </c>
      <c r="DN1037" s="776">
        <v>46301</v>
      </c>
      <c r="DO1037" s="873" t="s">
        <v>308</v>
      </c>
      <c r="DP1037" s="776">
        <v>46346</v>
      </c>
      <c r="DQ1037" s="776">
        <v>46325</v>
      </c>
      <c r="DR1037" s="776">
        <v>46332</v>
      </c>
      <c r="DS1037" s="872">
        <v>46346</v>
      </c>
      <c r="DT1037" s="752">
        <v>46325</v>
      </c>
      <c r="DU1037" s="753">
        <v>-18</v>
      </c>
      <c r="DV1037" s="753" t="s">
        <v>308</v>
      </c>
      <c r="DW1037" s="754">
        <v>46307</v>
      </c>
      <c r="DX1037" s="755">
        <v>46307</v>
      </c>
      <c r="DY1037" s="754" t="e">
        <v>#VALUE!</v>
      </c>
      <c r="DZ1037" s="754" t="e">
        <v>#VALUE!</v>
      </c>
      <c r="EA1037" s="754"/>
      <c r="EB1037" s="754"/>
      <c r="HA1037" s="756" t="s">
        <v>397</v>
      </c>
      <c r="HB1037" s="756" t="s">
        <v>397</v>
      </c>
      <c r="HC1037" s="756" t="s">
        <v>397</v>
      </c>
      <c r="HD1037" s="756" t="s">
        <v>397</v>
      </c>
      <c r="HE1037" s="756" t="s">
        <v>397</v>
      </c>
      <c r="HF1037" s="756" t="s">
        <v>397</v>
      </c>
      <c r="HG1037" s="756" t="s">
        <v>397</v>
      </c>
      <c r="HH1037" s="756" t="s">
        <v>397</v>
      </c>
      <c r="HI1037" s="756" t="s">
        <v>397</v>
      </c>
      <c r="HJ1037" s="756" t="s">
        <v>397</v>
      </c>
      <c r="HK1037"/>
      <c r="HL1037"/>
      <c r="HM1037"/>
      <c r="HN1037" s="756" t="str">
        <f t="shared" si="33"/>
        <v>AUTO PRINT</v>
      </c>
      <c r="HO1037"/>
      <c r="HP1037" s="757" t="s">
        <v>572</v>
      </c>
      <c r="HQ1037" s="757" t="s">
        <v>572</v>
      </c>
      <c r="HR1037" s="757" t="s">
        <v>572</v>
      </c>
      <c r="HS1037"/>
      <c r="HW1037" s="758"/>
      <c r="HX1037"/>
      <c r="HY1037" s="759" t="s">
        <v>572</v>
      </c>
      <c r="HZ1037" s="759" t="s">
        <v>572</v>
      </c>
      <c r="IA1037" s="759" t="s">
        <v>572</v>
      </c>
      <c r="IC1037" s="760" t="s">
        <v>572</v>
      </c>
      <c r="ID1037" s="760" t="s">
        <v>572</v>
      </c>
      <c r="IE1037" s="760" t="s">
        <v>572</v>
      </c>
      <c r="IF1037" s="761" t="s">
        <v>572</v>
      </c>
      <c r="IG1037" s="619" t="str">
        <f t="shared" si="34"/>
        <v>IN HOUSE (MANUAL)</v>
      </c>
      <c r="II1037" s="761" t="s">
        <v>572</v>
      </c>
      <c r="IK1037" s="761" t="str">
        <f>IFERROR(VLOOKUP($M1037,#REF!,13,0),"IN HOUSE (MANUAL)")</f>
        <v>IN HOUSE (MANUAL)</v>
      </c>
      <c r="IM1037" s="760" t="s">
        <v>572</v>
      </c>
      <c r="IN1037" s="760" t="s">
        <v>572</v>
      </c>
      <c r="IO1037" s="760" t="s">
        <v>572</v>
      </c>
      <c r="IQ1037" s="760" t="s">
        <v>572</v>
      </c>
      <c r="IR1037" s="760" t="s">
        <v>572</v>
      </c>
      <c r="IT1037" s="760" t="s">
        <v>572</v>
      </c>
      <c r="IV1037" s="760" t="s">
        <v>572</v>
      </c>
      <c r="IW1037" s="760" t="s">
        <v>572</v>
      </c>
      <c r="IY1037" s="760" t="s">
        <v>572</v>
      </c>
      <c r="IZ1037" s="760" t="s">
        <v>572</v>
      </c>
      <c r="JB1037" s="760" t="s">
        <v>922</v>
      </c>
      <c r="JC1037" s="760">
        <v>384</v>
      </c>
      <c r="JE1037" s="760" t="s">
        <v>572</v>
      </c>
      <c r="JF1037" s="760" t="s">
        <v>572</v>
      </c>
    </row>
    <row r="1038" spans="1:266" ht="17.25" customHeight="1" x14ac:dyDescent="0.35">
      <c r="A1038" s="618" t="s">
        <v>2152</v>
      </c>
      <c r="B1038" s="730">
        <v>142</v>
      </c>
      <c r="C1038" s="730" t="s">
        <v>2073</v>
      </c>
      <c r="D1038" s="730" t="s">
        <v>2073</v>
      </c>
      <c r="E1038" s="730">
        <v>17</v>
      </c>
      <c r="F1038" s="731" t="s">
        <v>961</v>
      </c>
      <c r="G1038" s="732">
        <v>1</v>
      </c>
      <c r="H1038" s="826">
        <v>46258</v>
      </c>
      <c r="I1038" s="730">
        <v>42</v>
      </c>
      <c r="J1038" s="730" t="s">
        <v>308</v>
      </c>
      <c r="K1038" s="730">
        <v>44</v>
      </c>
      <c r="L1038" s="730" t="s">
        <v>2153</v>
      </c>
      <c r="M1038" s="868" t="s">
        <v>2152</v>
      </c>
      <c r="N1038" s="868">
        <v>0</v>
      </c>
      <c r="O1038" s="868" t="s">
        <v>390</v>
      </c>
      <c r="P1038" s="868">
        <v>0</v>
      </c>
      <c r="Q1038" s="868" t="s">
        <v>390</v>
      </c>
      <c r="R1038" s="868" t="s">
        <v>170</v>
      </c>
      <c r="S1038" s="868"/>
      <c r="T1038" s="868" t="s">
        <v>1120</v>
      </c>
      <c r="U1038" s="868">
        <v>411</v>
      </c>
      <c r="V1038" s="868" t="s">
        <v>308</v>
      </c>
      <c r="W1038" s="868"/>
      <c r="X1038" s="868"/>
      <c r="Y1038" s="868"/>
      <c r="Z1038" s="776"/>
      <c r="AA1038" s="868" t="s">
        <v>309</v>
      </c>
      <c r="AB1038" s="868" t="s">
        <v>750</v>
      </c>
      <c r="AC1038" s="868" t="s">
        <v>802</v>
      </c>
      <c r="AD1038" s="868">
        <v>504</v>
      </c>
      <c r="AE1038" s="775">
        <v>504</v>
      </c>
      <c r="AF1038" s="776">
        <v>46288</v>
      </c>
      <c r="AG1038" s="918"/>
      <c r="AH1038" s="918"/>
      <c r="AI1038" s="918" t="s">
        <v>694</v>
      </c>
      <c r="AJ1038" s="778">
        <v>47</v>
      </c>
      <c r="AK1038" s="894"/>
      <c r="AL1038" s="895"/>
      <c r="AM1038" s="896">
        <v>504</v>
      </c>
      <c r="AN1038" s="896"/>
      <c r="AO1038" s="896"/>
      <c r="AP1038" s="896"/>
      <c r="AQ1038" s="896"/>
      <c r="AR1038" s="896"/>
      <c r="AS1038" s="896"/>
      <c r="AT1038" s="896"/>
      <c r="AU1038" s="896"/>
      <c r="AV1038" s="896"/>
      <c r="AW1038" s="896"/>
      <c r="AX1038" s="896"/>
      <c r="AY1038" s="896"/>
      <c r="AZ1038" s="896"/>
      <c r="BA1038" s="896"/>
      <c r="BB1038" s="896">
        <v>0</v>
      </c>
      <c r="BC1038" s="896">
        <v>504</v>
      </c>
      <c r="BD1038" s="896">
        <v>0</v>
      </c>
      <c r="BE1038" s="896">
        <v>0</v>
      </c>
      <c r="BF1038" s="896">
        <v>0</v>
      </c>
      <c r="BG1038" s="896">
        <v>0</v>
      </c>
      <c r="BH1038" s="896">
        <v>0</v>
      </c>
      <c r="BI1038" s="896">
        <v>504</v>
      </c>
      <c r="BJ1038" s="896"/>
      <c r="BK1038" s="896">
        <v>0</v>
      </c>
      <c r="BL1038" s="896"/>
      <c r="BM1038" s="896"/>
      <c r="BN1038" s="896" t="s">
        <v>308</v>
      </c>
      <c r="BO1038" s="896" t="s">
        <v>308</v>
      </c>
      <c r="BP1038" s="896" t="s">
        <v>308</v>
      </c>
      <c r="BQ1038" s="896" t="s">
        <v>308</v>
      </c>
      <c r="BR1038" s="896"/>
      <c r="BS1038" s="896" t="s">
        <v>397</v>
      </c>
      <c r="BT1038" s="896"/>
      <c r="BU1038" s="896" t="s">
        <v>579</v>
      </c>
      <c r="BV1038" s="896"/>
      <c r="BW1038" s="896"/>
      <c r="BX1038" s="896"/>
      <c r="BY1038" s="896"/>
      <c r="BZ1038" s="896"/>
      <c r="CA1038" s="896"/>
      <c r="CB1038" s="896"/>
      <c r="CC1038" s="896"/>
      <c r="CD1038" s="896"/>
      <c r="CE1038" s="896"/>
      <c r="CF1038" s="896"/>
      <c r="CG1038" s="896"/>
      <c r="CH1038" s="896"/>
      <c r="CI1038" s="896"/>
      <c r="CJ1038" s="896"/>
      <c r="CK1038" s="867"/>
      <c r="CL1038" s="867" t="s">
        <v>397</v>
      </c>
      <c r="CM1038" s="867">
        <v>504</v>
      </c>
      <c r="CN1038" s="867">
        <v>504</v>
      </c>
      <c r="CO1038" s="867" t="s">
        <v>397</v>
      </c>
      <c r="CP1038" s="867">
        <v>504</v>
      </c>
      <c r="CQ1038" s="867">
        <v>504</v>
      </c>
      <c r="CR1038" s="868">
        <v>504</v>
      </c>
      <c r="CS1038" s="869"/>
      <c r="CT1038" s="782" t="s">
        <v>308</v>
      </c>
      <c r="CU1038" s="783"/>
      <c r="CV1038" s="776"/>
      <c r="CW1038" s="776"/>
      <c r="CX1038" s="782">
        <v>46288</v>
      </c>
      <c r="CY1038" s="870" t="s">
        <v>848</v>
      </c>
      <c r="CZ1038" s="870" t="s">
        <v>308</v>
      </c>
      <c r="DA1038" s="871">
        <v>46286</v>
      </c>
      <c r="DB1038" s="871" t="s">
        <v>633</v>
      </c>
      <c r="DC1038" s="871" t="s">
        <v>634</v>
      </c>
      <c r="DD1038" s="871">
        <v>46288</v>
      </c>
      <c r="DE1038" s="871" t="s">
        <v>397</v>
      </c>
      <c r="DF1038" s="871" t="s">
        <v>397</v>
      </c>
      <c r="DG1038" s="871" t="s">
        <v>397</v>
      </c>
      <c r="DH1038" s="872" t="s">
        <v>308</v>
      </c>
      <c r="DI1038" s="776">
        <v>46286</v>
      </c>
      <c r="DJ1038" s="776" t="s">
        <v>397</v>
      </c>
      <c r="DK1038" s="776">
        <v>46288</v>
      </c>
      <c r="DL1038" s="776">
        <v>46302</v>
      </c>
      <c r="DM1038" s="776">
        <v>46302</v>
      </c>
      <c r="DN1038" s="776">
        <v>46302</v>
      </c>
      <c r="DO1038" s="873" t="s">
        <v>308</v>
      </c>
      <c r="DP1038" s="776">
        <v>46332</v>
      </c>
      <c r="DQ1038" s="776">
        <v>46325</v>
      </c>
      <c r="DR1038" s="776">
        <v>46332</v>
      </c>
      <c r="DS1038" s="872">
        <v>46332</v>
      </c>
      <c r="DT1038" s="752">
        <v>46325</v>
      </c>
      <c r="DU1038" s="753">
        <v>-18</v>
      </c>
      <c r="DV1038" s="753" t="s">
        <v>308</v>
      </c>
      <c r="DW1038" s="754">
        <v>46307</v>
      </c>
      <c r="DX1038" s="755">
        <v>46307</v>
      </c>
      <c r="DY1038" s="754" t="e">
        <v>#VALUE!</v>
      </c>
      <c r="DZ1038" s="754" t="e">
        <v>#VALUE!</v>
      </c>
      <c r="EA1038" s="754"/>
      <c r="EB1038" s="754"/>
      <c r="HA1038" s="756" t="s">
        <v>397</v>
      </c>
      <c r="HB1038" s="756" t="s">
        <v>397</v>
      </c>
      <c r="HC1038" s="756" t="s">
        <v>397</v>
      </c>
      <c r="HD1038" s="756" t="s">
        <v>397</v>
      </c>
      <c r="HE1038" s="756" t="s">
        <v>397</v>
      </c>
      <c r="HF1038" s="756" t="s">
        <v>397</v>
      </c>
      <c r="HG1038" s="756" t="s">
        <v>397</v>
      </c>
      <c r="HH1038" s="756" t="s">
        <v>397</v>
      </c>
      <c r="HI1038" s="756" t="s">
        <v>397</v>
      </c>
      <c r="HJ1038" s="756" t="s">
        <v>397</v>
      </c>
      <c r="HK1038"/>
      <c r="HL1038"/>
      <c r="HM1038"/>
      <c r="HN1038" s="756" t="str">
        <f t="shared" si="33"/>
        <v>AUTO PRINT</v>
      </c>
      <c r="HO1038"/>
      <c r="HP1038" s="757" t="s">
        <v>572</v>
      </c>
      <c r="HQ1038" s="757" t="s">
        <v>572</v>
      </c>
      <c r="HR1038" s="757" t="s">
        <v>572</v>
      </c>
      <c r="HS1038"/>
      <c r="HW1038" s="758"/>
      <c r="HX1038"/>
      <c r="HY1038" s="759" t="s">
        <v>572</v>
      </c>
      <c r="HZ1038" s="759" t="s">
        <v>572</v>
      </c>
      <c r="IA1038" s="759" t="s">
        <v>572</v>
      </c>
      <c r="IC1038" s="760" t="s">
        <v>572</v>
      </c>
      <c r="ID1038" s="760" t="s">
        <v>572</v>
      </c>
      <c r="IE1038" s="760" t="s">
        <v>572</v>
      </c>
      <c r="IF1038" s="761" t="s">
        <v>572</v>
      </c>
      <c r="IG1038" s="619" t="str">
        <f t="shared" si="34"/>
        <v>IN HOUSE (MANUAL)</v>
      </c>
      <c r="II1038" s="761" t="s">
        <v>572</v>
      </c>
      <c r="IK1038" s="761" t="str">
        <f>IFERROR(VLOOKUP($M1038,#REF!,13,0),"IN HOUSE (MANUAL)")</f>
        <v>IN HOUSE (MANUAL)</v>
      </c>
      <c r="IM1038" s="760" t="s">
        <v>572</v>
      </c>
      <c r="IN1038" s="760" t="s">
        <v>572</v>
      </c>
      <c r="IO1038" s="760" t="s">
        <v>572</v>
      </c>
      <c r="IQ1038" s="760" t="s">
        <v>572</v>
      </c>
      <c r="IR1038" s="760" t="s">
        <v>572</v>
      </c>
      <c r="IT1038" s="760" t="s">
        <v>572</v>
      </c>
      <c r="IV1038" s="760" t="s">
        <v>572</v>
      </c>
      <c r="IW1038" s="760" t="s">
        <v>572</v>
      </c>
      <c r="IY1038" s="760" t="s">
        <v>572</v>
      </c>
      <c r="IZ1038" s="760" t="s">
        <v>572</v>
      </c>
      <c r="JB1038" s="760" t="s">
        <v>572</v>
      </c>
      <c r="JC1038" s="760">
        <v>504</v>
      </c>
      <c r="JE1038" s="760" t="s">
        <v>572</v>
      </c>
      <c r="JF1038" s="760" t="s">
        <v>572</v>
      </c>
    </row>
    <row r="1039" spans="1:266" ht="17.25" customHeight="1" x14ac:dyDescent="0.35">
      <c r="A1039" s="618" t="s">
        <v>2154</v>
      </c>
      <c r="B1039" s="730">
        <v>143</v>
      </c>
      <c r="C1039" s="730" t="s">
        <v>2073</v>
      </c>
      <c r="D1039" s="730" t="s">
        <v>2073</v>
      </c>
      <c r="E1039" s="730">
        <v>17</v>
      </c>
      <c r="F1039" s="731" t="s">
        <v>961</v>
      </c>
      <c r="G1039" s="732">
        <v>1</v>
      </c>
      <c r="H1039" s="826">
        <v>46196</v>
      </c>
      <c r="I1039" s="730">
        <v>43</v>
      </c>
      <c r="J1039" s="730" t="s">
        <v>308</v>
      </c>
      <c r="K1039" s="730">
        <v>44</v>
      </c>
      <c r="L1039" s="730" t="s">
        <v>2155</v>
      </c>
      <c r="M1039" s="868" t="s">
        <v>2154</v>
      </c>
      <c r="N1039" s="868">
        <v>0</v>
      </c>
      <c r="O1039" s="868" t="s">
        <v>390</v>
      </c>
      <c r="P1039" s="868">
        <v>0</v>
      </c>
      <c r="Q1039" s="868" t="s">
        <v>390</v>
      </c>
      <c r="R1039" s="868" t="s">
        <v>170</v>
      </c>
      <c r="S1039" s="868"/>
      <c r="T1039" s="868" t="s">
        <v>1120</v>
      </c>
      <c r="U1039" s="868">
        <v>411</v>
      </c>
      <c r="V1039" s="868" t="s">
        <v>308</v>
      </c>
      <c r="W1039" s="868"/>
      <c r="X1039" s="868"/>
      <c r="Y1039" s="868"/>
      <c r="Z1039" s="776"/>
      <c r="AA1039" s="868" t="s">
        <v>309</v>
      </c>
      <c r="AB1039" s="868" t="s">
        <v>569</v>
      </c>
      <c r="AC1039" s="868" t="s">
        <v>899</v>
      </c>
      <c r="AD1039" s="868">
        <v>3972</v>
      </c>
      <c r="AE1039" s="775">
        <v>3972</v>
      </c>
      <c r="AF1039" s="776">
        <v>46275</v>
      </c>
      <c r="AG1039" s="918"/>
      <c r="AH1039" s="918"/>
      <c r="AI1039" s="918" t="s">
        <v>694</v>
      </c>
      <c r="AJ1039" s="778">
        <v>48</v>
      </c>
      <c r="AK1039" s="894"/>
      <c r="AL1039" s="895"/>
      <c r="AM1039" s="896">
        <v>3972</v>
      </c>
      <c r="AN1039" s="896"/>
      <c r="AO1039" s="896"/>
      <c r="AP1039" s="896"/>
      <c r="AQ1039" s="896"/>
      <c r="AR1039" s="896"/>
      <c r="AS1039" s="896"/>
      <c r="AT1039" s="896"/>
      <c r="AU1039" s="896"/>
      <c r="AV1039" s="896"/>
      <c r="AW1039" s="896"/>
      <c r="AX1039" s="896"/>
      <c r="AY1039" s="896"/>
      <c r="AZ1039" s="896"/>
      <c r="BA1039" s="896"/>
      <c r="BB1039" s="896">
        <v>0</v>
      </c>
      <c r="BC1039" s="896">
        <v>3972</v>
      </c>
      <c r="BD1039" s="896">
        <v>0</v>
      </c>
      <c r="BE1039" s="896">
        <v>0</v>
      </c>
      <c r="BF1039" s="896">
        <v>0</v>
      </c>
      <c r="BG1039" s="896">
        <v>0</v>
      </c>
      <c r="BH1039" s="896">
        <v>0</v>
      </c>
      <c r="BI1039" s="896">
        <v>3972</v>
      </c>
      <c r="BJ1039" s="896"/>
      <c r="BK1039" s="896">
        <v>0</v>
      </c>
      <c r="BL1039" s="896"/>
      <c r="BM1039" s="896"/>
      <c r="BN1039" s="896" t="s">
        <v>308</v>
      </c>
      <c r="BO1039" s="896" t="s">
        <v>308</v>
      </c>
      <c r="BP1039" s="896" t="s">
        <v>308</v>
      </c>
      <c r="BQ1039" s="896" t="s">
        <v>308</v>
      </c>
      <c r="BR1039" s="896"/>
      <c r="BS1039" s="896" t="s">
        <v>397</v>
      </c>
      <c r="BT1039" s="896"/>
      <c r="BU1039" s="896" t="s">
        <v>579</v>
      </c>
      <c r="BV1039" s="896"/>
      <c r="BW1039" s="896"/>
      <c r="BX1039" s="896"/>
      <c r="BY1039" s="896"/>
      <c r="BZ1039" s="896"/>
      <c r="CA1039" s="896"/>
      <c r="CB1039" s="896"/>
      <c r="CC1039" s="896"/>
      <c r="CD1039" s="896"/>
      <c r="CE1039" s="896"/>
      <c r="CF1039" s="896"/>
      <c r="CG1039" s="896"/>
      <c r="CH1039" s="896"/>
      <c r="CI1039" s="896"/>
      <c r="CJ1039" s="896"/>
      <c r="CK1039" s="867"/>
      <c r="CL1039" s="867" t="s">
        <v>397</v>
      </c>
      <c r="CM1039" s="867">
        <v>3972</v>
      </c>
      <c r="CN1039" s="867">
        <v>3972</v>
      </c>
      <c r="CO1039" s="867" t="s">
        <v>397</v>
      </c>
      <c r="CP1039" s="867">
        <v>3972</v>
      </c>
      <c r="CQ1039" s="867">
        <v>3972</v>
      </c>
      <c r="CR1039" s="868">
        <v>3972</v>
      </c>
      <c r="CS1039" s="869"/>
      <c r="CT1039" s="782" t="s">
        <v>308</v>
      </c>
      <c r="CU1039" s="783"/>
      <c r="CV1039" s="776"/>
      <c r="CW1039" s="776"/>
      <c r="CX1039" s="782">
        <v>46275</v>
      </c>
      <c r="CY1039" s="870" t="s">
        <v>848</v>
      </c>
      <c r="CZ1039" s="870" t="s">
        <v>308</v>
      </c>
      <c r="DA1039" s="871">
        <v>46273</v>
      </c>
      <c r="DB1039" s="871" t="s">
        <v>633</v>
      </c>
      <c r="DC1039" s="871" t="s">
        <v>634</v>
      </c>
      <c r="DD1039" s="871">
        <v>46275</v>
      </c>
      <c r="DE1039" s="871" t="s">
        <v>397</v>
      </c>
      <c r="DF1039" s="871" t="s">
        <v>397</v>
      </c>
      <c r="DG1039" s="871" t="s">
        <v>397</v>
      </c>
      <c r="DH1039" s="872">
        <v>0</v>
      </c>
      <c r="DI1039" s="776">
        <v>46272</v>
      </c>
      <c r="DJ1039" s="776" t="s">
        <v>397</v>
      </c>
      <c r="DK1039" s="776">
        <v>46276</v>
      </c>
      <c r="DL1039" s="776">
        <v>46311</v>
      </c>
      <c r="DM1039" s="776">
        <v>46302</v>
      </c>
      <c r="DN1039" s="776">
        <v>46302</v>
      </c>
      <c r="DO1039" s="873" t="s">
        <v>308</v>
      </c>
      <c r="DP1039" s="776">
        <v>46339</v>
      </c>
      <c r="DQ1039" s="776">
        <v>46325</v>
      </c>
      <c r="DR1039" s="776">
        <v>46339</v>
      </c>
      <c r="DS1039" s="872">
        <v>46339</v>
      </c>
      <c r="DT1039" s="752">
        <v>46325</v>
      </c>
      <c r="DU1039" s="753">
        <v>-11</v>
      </c>
      <c r="DV1039" s="753" t="s">
        <v>308</v>
      </c>
      <c r="DW1039" s="754">
        <v>46307</v>
      </c>
      <c r="DX1039" s="755">
        <v>46314</v>
      </c>
      <c r="DY1039" s="754" t="e">
        <v>#VALUE!</v>
      </c>
      <c r="DZ1039" s="754" t="e">
        <v>#VALUE!</v>
      </c>
      <c r="EA1039" s="754"/>
      <c r="EB1039" s="754"/>
      <c r="HA1039" s="756" t="s">
        <v>397</v>
      </c>
      <c r="HB1039" s="756" t="s">
        <v>397</v>
      </c>
      <c r="HC1039" s="756" t="s">
        <v>397</v>
      </c>
      <c r="HD1039" s="756" t="s">
        <v>397</v>
      </c>
      <c r="HE1039" s="756" t="s">
        <v>397</v>
      </c>
      <c r="HF1039" s="756" t="s">
        <v>397</v>
      </c>
      <c r="HG1039" s="756" t="s">
        <v>397</v>
      </c>
      <c r="HH1039" s="756" t="s">
        <v>397</v>
      </c>
      <c r="HI1039" s="756" t="s">
        <v>397</v>
      </c>
      <c r="HJ1039" s="756" t="s">
        <v>397</v>
      </c>
      <c r="HK1039"/>
      <c r="HL1039"/>
      <c r="HM1039"/>
      <c r="HN1039" s="756" t="str">
        <f t="shared" si="33"/>
        <v>AUTO PRINT</v>
      </c>
      <c r="HO1039"/>
      <c r="HP1039" s="757" t="s">
        <v>572</v>
      </c>
      <c r="HQ1039" s="757" t="s">
        <v>572</v>
      </c>
      <c r="HR1039" s="757" t="s">
        <v>572</v>
      </c>
      <c r="HS1039"/>
      <c r="HW1039" s="758"/>
      <c r="HX1039"/>
      <c r="HY1039" s="759" t="s">
        <v>572</v>
      </c>
      <c r="HZ1039" s="759" t="s">
        <v>572</v>
      </c>
      <c r="IA1039" s="759" t="s">
        <v>572</v>
      </c>
      <c r="IC1039" s="760" t="s">
        <v>572</v>
      </c>
      <c r="ID1039" s="760" t="s">
        <v>572</v>
      </c>
      <c r="IE1039" s="760" t="s">
        <v>572</v>
      </c>
      <c r="IF1039" s="761" t="s">
        <v>572</v>
      </c>
      <c r="IG1039" s="619" t="str">
        <f t="shared" si="34"/>
        <v>IN HOUSE (MANUAL)</v>
      </c>
      <c r="II1039" s="761" t="s">
        <v>572</v>
      </c>
      <c r="IK1039" s="761" t="str">
        <f>IFERROR(VLOOKUP($M1039,#REF!,13,0),"IN HOUSE (MANUAL)")</f>
        <v>IN HOUSE (MANUAL)</v>
      </c>
      <c r="IM1039" s="760" t="s">
        <v>572</v>
      </c>
      <c r="IN1039" s="760" t="s">
        <v>572</v>
      </c>
      <c r="IO1039" s="760" t="s">
        <v>572</v>
      </c>
      <c r="IQ1039" s="760" t="s">
        <v>572</v>
      </c>
      <c r="IR1039" s="760" t="s">
        <v>572</v>
      </c>
      <c r="IT1039" s="760" t="s">
        <v>572</v>
      </c>
      <c r="IV1039" s="760" t="s">
        <v>572</v>
      </c>
      <c r="IW1039" s="760" t="s">
        <v>572</v>
      </c>
      <c r="IY1039" s="760" t="s">
        <v>572</v>
      </c>
      <c r="IZ1039" s="760" t="s">
        <v>572</v>
      </c>
      <c r="JB1039" s="760" t="s">
        <v>922</v>
      </c>
      <c r="JC1039" s="760">
        <v>3972</v>
      </c>
      <c r="JE1039" s="760" t="s">
        <v>572</v>
      </c>
      <c r="JF1039" s="760" t="s">
        <v>572</v>
      </c>
    </row>
    <row r="1040" spans="1:266" ht="17.25" customHeight="1" x14ac:dyDescent="0.35">
      <c r="A1040" s="618" t="s">
        <v>2156</v>
      </c>
      <c r="B1040" s="730">
        <v>144</v>
      </c>
      <c r="C1040" s="730" t="s">
        <v>2073</v>
      </c>
      <c r="D1040" s="730" t="s">
        <v>2073</v>
      </c>
      <c r="E1040" s="730">
        <v>17</v>
      </c>
      <c r="F1040" s="731" t="s">
        <v>574</v>
      </c>
      <c r="G1040" s="732">
        <v>1</v>
      </c>
      <c r="H1040" s="826">
        <v>46233</v>
      </c>
      <c r="I1040" s="730">
        <v>43</v>
      </c>
      <c r="J1040" s="730" t="s">
        <v>308</v>
      </c>
      <c r="K1040" s="730">
        <v>44</v>
      </c>
      <c r="L1040" s="730" t="s">
        <v>2157</v>
      </c>
      <c r="M1040" s="868" t="s">
        <v>2156</v>
      </c>
      <c r="N1040" s="868">
        <v>0</v>
      </c>
      <c r="O1040" s="868" t="s">
        <v>390</v>
      </c>
      <c r="P1040" s="868">
        <v>0</v>
      </c>
      <c r="Q1040" s="868" t="s">
        <v>390</v>
      </c>
      <c r="R1040" s="868" t="s">
        <v>170</v>
      </c>
      <c r="S1040" s="868"/>
      <c r="T1040" s="868" t="s">
        <v>761</v>
      </c>
      <c r="U1040" s="868">
        <v>411</v>
      </c>
      <c r="V1040" s="868" t="s">
        <v>308</v>
      </c>
      <c r="W1040" s="868"/>
      <c r="X1040" s="868"/>
      <c r="Y1040" s="868"/>
      <c r="Z1040" s="776"/>
      <c r="AA1040" s="868" t="s">
        <v>309</v>
      </c>
      <c r="AB1040" s="868" t="s">
        <v>569</v>
      </c>
      <c r="AC1040" s="868" t="s">
        <v>971</v>
      </c>
      <c r="AD1040" s="868">
        <v>1020</v>
      </c>
      <c r="AE1040" s="775">
        <v>1020</v>
      </c>
      <c r="AF1040" s="776">
        <v>46275</v>
      </c>
      <c r="AG1040" s="918"/>
      <c r="AH1040" s="918"/>
      <c r="AI1040" s="918" t="s">
        <v>694</v>
      </c>
      <c r="AJ1040" s="778">
        <v>49</v>
      </c>
      <c r="AK1040" s="894"/>
      <c r="AL1040" s="895"/>
      <c r="AM1040" s="896">
        <v>1020</v>
      </c>
      <c r="AN1040" s="896"/>
      <c r="AO1040" s="896"/>
      <c r="AP1040" s="896"/>
      <c r="AQ1040" s="896"/>
      <c r="AR1040" s="896"/>
      <c r="AS1040" s="896"/>
      <c r="AT1040" s="896"/>
      <c r="AU1040" s="896"/>
      <c r="AV1040" s="896"/>
      <c r="AW1040" s="896"/>
      <c r="AX1040" s="896"/>
      <c r="AY1040" s="896"/>
      <c r="AZ1040" s="896"/>
      <c r="BA1040" s="896"/>
      <c r="BB1040" s="896">
        <v>0</v>
      </c>
      <c r="BC1040" s="896">
        <v>1020</v>
      </c>
      <c r="BD1040" s="896">
        <v>0</v>
      </c>
      <c r="BE1040" s="896">
        <v>0</v>
      </c>
      <c r="BF1040" s="896">
        <v>0</v>
      </c>
      <c r="BG1040" s="896">
        <v>0</v>
      </c>
      <c r="BH1040" s="896">
        <v>0</v>
      </c>
      <c r="BI1040" s="896">
        <v>1020</v>
      </c>
      <c r="BJ1040" s="896"/>
      <c r="BK1040" s="896">
        <v>0</v>
      </c>
      <c r="BL1040" s="896"/>
      <c r="BM1040" s="896"/>
      <c r="BN1040" s="896" t="s">
        <v>308</v>
      </c>
      <c r="BO1040" s="896" t="s">
        <v>308</v>
      </c>
      <c r="BP1040" s="896" t="s">
        <v>308</v>
      </c>
      <c r="BQ1040" s="896" t="s">
        <v>308</v>
      </c>
      <c r="BR1040" s="896"/>
      <c r="BS1040" s="896" t="s">
        <v>397</v>
      </c>
      <c r="BT1040" s="896"/>
      <c r="BU1040" s="896" t="s">
        <v>579</v>
      </c>
      <c r="BV1040" s="896"/>
      <c r="BW1040" s="896"/>
      <c r="BX1040" s="896"/>
      <c r="BY1040" s="896"/>
      <c r="BZ1040" s="896"/>
      <c r="CA1040" s="896"/>
      <c r="CB1040" s="896"/>
      <c r="CC1040" s="896"/>
      <c r="CD1040" s="896"/>
      <c r="CE1040" s="896"/>
      <c r="CF1040" s="896"/>
      <c r="CG1040" s="896"/>
      <c r="CH1040" s="896"/>
      <c r="CI1040" s="896"/>
      <c r="CJ1040" s="896"/>
      <c r="CK1040" s="867"/>
      <c r="CL1040" s="867" t="s">
        <v>397</v>
      </c>
      <c r="CM1040" s="867">
        <v>1020</v>
      </c>
      <c r="CN1040" s="867">
        <v>1020</v>
      </c>
      <c r="CO1040" s="867" t="s">
        <v>397</v>
      </c>
      <c r="CP1040" s="867">
        <v>1020</v>
      </c>
      <c r="CQ1040" s="867">
        <v>1020</v>
      </c>
      <c r="CR1040" s="868">
        <v>1020</v>
      </c>
      <c r="CS1040" s="869"/>
      <c r="CT1040" s="782" t="s">
        <v>308</v>
      </c>
      <c r="CU1040" s="783"/>
      <c r="CV1040" s="776"/>
      <c r="CW1040" s="776"/>
      <c r="CX1040" s="782">
        <v>46275</v>
      </c>
      <c r="CY1040" s="870" t="s">
        <v>848</v>
      </c>
      <c r="CZ1040" s="870" t="s">
        <v>308</v>
      </c>
      <c r="DA1040" s="871">
        <v>46273</v>
      </c>
      <c r="DB1040" s="871" t="s">
        <v>633</v>
      </c>
      <c r="DC1040" s="871" t="s">
        <v>634</v>
      </c>
      <c r="DD1040" s="871">
        <v>46275</v>
      </c>
      <c r="DE1040" s="871" t="s">
        <v>397</v>
      </c>
      <c r="DF1040" s="871" t="s">
        <v>397</v>
      </c>
      <c r="DG1040" s="871" t="s">
        <v>397</v>
      </c>
      <c r="DH1040" s="872">
        <v>0</v>
      </c>
      <c r="DI1040" s="776">
        <v>46272</v>
      </c>
      <c r="DJ1040" s="776" t="s">
        <v>397</v>
      </c>
      <c r="DK1040" s="776">
        <v>46276</v>
      </c>
      <c r="DL1040" s="776">
        <v>46318</v>
      </c>
      <c r="DM1040" s="776">
        <v>46309</v>
      </c>
      <c r="DN1040" s="776">
        <v>46309</v>
      </c>
      <c r="DO1040" s="873" t="s">
        <v>308</v>
      </c>
      <c r="DP1040" s="776">
        <v>46332</v>
      </c>
      <c r="DQ1040" s="776">
        <v>46325</v>
      </c>
      <c r="DR1040" s="776">
        <v>46332</v>
      </c>
      <c r="DS1040" s="872">
        <v>46332</v>
      </c>
      <c r="DT1040" s="752">
        <v>46325</v>
      </c>
      <c r="DU1040" s="753">
        <v>-10</v>
      </c>
      <c r="DV1040" s="753" t="s">
        <v>308</v>
      </c>
      <c r="DW1040" s="754">
        <v>46314</v>
      </c>
      <c r="DX1040" s="755">
        <v>46315</v>
      </c>
      <c r="DY1040" s="754" t="e">
        <v>#VALUE!</v>
      </c>
      <c r="DZ1040" s="754" t="e">
        <v>#VALUE!</v>
      </c>
      <c r="EA1040" s="754"/>
      <c r="EB1040" s="754"/>
      <c r="HA1040" s="756" t="s">
        <v>397</v>
      </c>
      <c r="HB1040" s="756" t="s">
        <v>397</v>
      </c>
      <c r="HC1040" s="756" t="s">
        <v>397</v>
      </c>
      <c r="HD1040" s="756" t="s">
        <v>397</v>
      </c>
      <c r="HE1040" s="756" t="s">
        <v>397</v>
      </c>
      <c r="HF1040" s="756" t="s">
        <v>397</v>
      </c>
      <c r="HG1040" s="756" t="s">
        <v>397</v>
      </c>
      <c r="HH1040" s="756" t="s">
        <v>397</v>
      </c>
      <c r="HI1040" s="756" t="s">
        <v>397</v>
      </c>
      <c r="HJ1040" s="756" t="s">
        <v>397</v>
      </c>
      <c r="HK1040"/>
      <c r="HL1040"/>
      <c r="HM1040"/>
      <c r="HN1040" s="756" t="str">
        <f t="shared" si="33"/>
        <v>AUTO PRINT</v>
      </c>
      <c r="HO1040"/>
      <c r="HP1040" s="757" t="s">
        <v>572</v>
      </c>
      <c r="HQ1040" s="757" t="s">
        <v>572</v>
      </c>
      <c r="HR1040" s="757" t="s">
        <v>572</v>
      </c>
      <c r="HS1040"/>
      <c r="HW1040" s="758"/>
      <c r="HX1040"/>
      <c r="HY1040" s="759" t="s">
        <v>572</v>
      </c>
      <c r="HZ1040" s="759" t="s">
        <v>572</v>
      </c>
      <c r="IA1040" s="759" t="s">
        <v>572</v>
      </c>
      <c r="IC1040" s="760" t="s">
        <v>572</v>
      </c>
      <c r="ID1040" s="760" t="s">
        <v>572</v>
      </c>
      <c r="IE1040" s="760" t="s">
        <v>572</v>
      </c>
      <c r="IF1040" s="761" t="s">
        <v>572</v>
      </c>
      <c r="IG1040" s="619" t="str">
        <f t="shared" si="34"/>
        <v>IN HOUSE (MANUAL)</v>
      </c>
      <c r="II1040" s="761" t="s">
        <v>572</v>
      </c>
      <c r="IK1040" s="761" t="str">
        <f>IFERROR(VLOOKUP($M1040,#REF!,13,0),"IN HOUSE (MANUAL)")</f>
        <v>IN HOUSE (MANUAL)</v>
      </c>
      <c r="IM1040" s="760" t="s">
        <v>572</v>
      </c>
      <c r="IN1040" s="760" t="s">
        <v>572</v>
      </c>
      <c r="IO1040" s="760" t="s">
        <v>572</v>
      </c>
      <c r="IQ1040" s="760" t="s">
        <v>572</v>
      </c>
      <c r="IR1040" s="760" t="s">
        <v>572</v>
      </c>
      <c r="IT1040" s="760" t="s">
        <v>572</v>
      </c>
      <c r="IV1040" s="760" t="s">
        <v>572</v>
      </c>
      <c r="IW1040" s="760" t="s">
        <v>572</v>
      </c>
      <c r="IY1040" s="760" t="s">
        <v>572</v>
      </c>
      <c r="IZ1040" s="760" t="s">
        <v>572</v>
      </c>
      <c r="JB1040" s="760" t="s">
        <v>922</v>
      </c>
      <c r="JC1040" s="760">
        <v>1020</v>
      </c>
      <c r="JE1040" s="760" t="s">
        <v>572</v>
      </c>
      <c r="JF1040" s="760" t="s">
        <v>572</v>
      </c>
    </row>
    <row r="1041" spans="1:266" ht="17.25" customHeight="1" x14ac:dyDescent="0.35">
      <c r="A1041" s="618" t="s">
        <v>2158</v>
      </c>
      <c r="B1041" s="730">
        <v>145</v>
      </c>
      <c r="C1041" s="730" t="s">
        <v>2073</v>
      </c>
      <c r="D1041" s="730" t="s">
        <v>2073</v>
      </c>
      <c r="E1041" s="730">
        <v>17</v>
      </c>
      <c r="F1041" s="731" t="s">
        <v>574</v>
      </c>
      <c r="G1041" s="732">
        <v>1</v>
      </c>
      <c r="H1041" s="826">
        <v>46233</v>
      </c>
      <c r="I1041" s="730">
        <v>43</v>
      </c>
      <c r="J1041" s="730" t="s">
        <v>308</v>
      </c>
      <c r="K1041" s="730">
        <v>44</v>
      </c>
      <c r="L1041" s="730" t="s">
        <v>2159</v>
      </c>
      <c r="M1041" s="868" t="s">
        <v>2158</v>
      </c>
      <c r="N1041" s="868">
        <v>0</v>
      </c>
      <c r="O1041" s="868" t="s">
        <v>390</v>
      </c>
      <c r="P1041" s="868">
        <v>0</v>
      </c>
      <c r="Q1041" s="868" t="s">
        <v>390</v>
      </c>
      <c r="R1041" s="868" t="s">
        <v>170</v>
      </c>
      <c r="S1041" s="868"/>
      <c r="T1041" s="868" t="s">
        <v>761</v>
      </c>
      <c r="U1041" s="868">
        <v>411</v>
      </c>
      <c r="V1041" s="868" t="s">
        <v>308</v>
      </c>
      <c r="W1041" s="868"/>
      <c r="X1041" s="868"/>
      <c r="Y1041" s="868"/>
      <c r="Z1041" s="776"/>
      <c r="AA1041" s="868" t="s">
        <v>309</v>
      </c>
      <c r="AB1041" s="868" t="s">
        <v>750</v>
      </c>
      <c r="AC1041" s="868" t="s">
        <v>589</v>
      </c>
      <c r="AD1041" s="868">
        <v>264</v>
      </c>
      <c r="AE1041" s="775">
        <v>264</v>
      </c>
      <c r="AF1041" s="776">
        <v>46275</v>
      </c>
      <c r="AG1041" s="918"/>
      <c r="AH1041" s="918"/>
      <c r="AI1041" s="918" t="s">
        <v>694</v>
      </c>
      <c r="AJ1041" s="778">
        <v>50</v>
      </c>
      <c r="AK1041" s="894"/>
      <c r="AL1041" s="895"/>
      <c r="AM1041" s="896">
        <v>264</v>
      </c>
      <c r="AN1041" s="896"/>
      <c r="AO1041" s="896"/>
      <c r="AP1041" s="896"/>
      <c r="AQ1041" s="896"/>
      <c r="AR1041" s="896"/>
      <c r="AS1041" s="896"/>
      <c r="AT1041" s="896"/>
      <c r="AU1041" s="896"/>
      <c r="AV1041" s="896"/>
      <c r="AW1041" s="896"/>
      <c r="AX1041" s="896"/>
      <c r="AY1041" s="896"/>
      <c r="AZ1041" s="896"/>
      <c r="BA1041" s="896"/>
      <c r="BB1041" s="896">
        <v>0</v>
      </c>
      <c r="BC1041" s="896">
        <v>264</v>
      </c>
      <c r="BD1041" s="896">
        <v>0</v>
      </c>
      <c r="BE1041" s="896">
        <v>0</v>
      </c>
      <c r="BF1041" s="896">
        <v>0</v>
      </c>
      <c r="BG1041" s="896">
        <v>0</v>
      </c>
      <c r="BH1041" s="896">
        <v>0</v>
      </c>
      <c r="BI1041" s="896">
        <v>264</v>
      </c>
      <c r="BJ1041" s="896"/>
      <c r="BK1041" s="896">
        <v>0</v>
      </c>
      <c r="BL1041" s="896"/>
      <c r="BM1041" s="896"/>
      <c r="BN1041" s="896" t="s">
        <v>308</v>
      </c>
      <c r="BO1041" s="896" t="s">
        <v>308</v>
      </c>
      <c r="BP1041" s="896" t="s">
        <v>308</v>
      </c>
      <c r="BQ1041" s="896" t="s">
        <v>308</v>
      </c>
      <c r="BR1041" s="896"/>
      <c r="BS1041" s="896" t="s">
        <v>397</v>
      </c>
      <c r="BT1041" s="896"/>
      <c r="BU1041" s="896" t="s">
        <v>579</v>
      </c>
      <c r="BV1041" s="896"/>
      <c r="BW1041" s="896"/>
      <c r="BX1041" s="896"/>
      <c r="BY1041" s="896"/>
      <c r="BZ1041" s="896"/>
      <c r="CA1041" s="896"/>
      <c r="CB1041" s="896"/>
      <c r="CC1041" s="896"/>
      <c r="CD1041" s="896"/>
      <c r="CE1041" s="896"/>
      <c r="CF1041" s="896"/>
      <c r="CG1041" s="896"/>
      <c r="CH1041" s="896"/>
      <c r="CI1041" s="896"/>
      <c r="CJ1041" s="896"/>
      <c r="CK1041" s="867"/>
      <c r="CL1041" s="867" t="s">
        <v>397</v>
      </c>
      <c r="CM1041" s="867">
        <v>264</v>
      </c>
      <c r="CN1041" s="867">
        <v>264</v>
      </c>
      <c r="CO1041" s="867" t="s">
        <v>397</v>
      </c>
      <c r="CP1041" s="867">
        <v>264</v>
      </c>
      <c r="CQ1041" s="867">
        <v>264</v>
      </c>
      <c r="CR1041" s="868">
        <v>264</v>
      </c>
      <c r="CS1041" s="869"/>
      <c r="CT1041" s="782" t="s">
        <v>308</v>
      </c>
      <c r="CU1041" s="783"/>
      <c r="CV1041" s="776"/>
      <c r="CW1041" s="776"/>
      <c r="CX1041" s="782">
        <v>46275</v>
      </c>
      <c r="CY1041" s="870" t="s">
        <v>848</v>
      </c>
      <c r="CZ1041" s="870" t="s">
        <v>308</v>
      </c>
      <c r="DA1041" s="871">
        <v>46273</v>
      </c>
      <c r="DB1041" s="871" t="s">
        <v>633</v>
      </c>
      <c r="DC1041" s="871" t="s">
        <v>634</v>
      </c>
      <c r="DD1041" s="871">
        <v>46275</v>
      </c>
      <c r="DE1041" s="871" t="s">
        <v>397</v>
      </c>
      <c r="DF1041" s="871" t="s">
        <v>397</v>
      </c>
      <c r="DG1041" s="871" t="s">
        <v>397</v>
      </c>
      <c r="DH1041" s="872">
        <v>0</v>
      </c>
      <c r="DI1041" s="776">
        <v>46272</v>
      </c>
      <c r="DJ1041" s="776" t="s">
        <v>397</v>
      </c>
      <c r="DK1041" s="776">
        <v>46276</v>
      </c>
      <c r="DL1041" s="776">
        <v>46318</v>
      </c>
      <c r="DM1041" s="776">
        <v>46310</v>
      </c>
      <c r="DN1041" s="776">
        <v>46310</v>
      </c>
      <c r="DO1041" s="873" t="s">
        <v>308</v>
      </c>
      <c r="DP1041" s="776">
        <v>46332</v>
      </c>
      <c r="DQ1041" s="776">
        <v>46325</v>
      </c>
      <c r="DR1041" s="776">
        <v>46332</v>
      </c>
      <c r="DS1041" s="872">
        <v>46332</v>
      </c>
      <c r="DT1041" s="752">
        <v>46325</v>
      </c>
      <c r="DU1041" s="753">
        <v>-10</v>
      </c>
      <c r="DV1041" s="753" t="s">
        <v>308</v>
      </c>
      <c r="DW1041" s="754">
        <v>46315</v>
      </c>
      <c r="DX1041" s="755">
        <v>46315</v>
      </c>
      <c r="DY1041" s="754" t="e">
        <v>#VALUE!</v>
      </c>
      <c r="DZ1041" s="754" t="e">
        <v>#VALUE!</v>
      </c>
      <c r="EA1041" s="754"/>
      <c r="EB1041" s="754"/>
      <c r="HA1041" s="756" t="s">
        <v>397</v>
      </c>
      <c r="HB1041" s="756" t="s">
        <v>397</v>
      </c>
      <c r="HC1041" s="756" t="s">
        <v>397</v>
      </c>
      <c r="HD1041" s="756" t="s">
        <v>397</v>
      </c>
      <c r="HE1041" s="756" t="s">
        <v>397</v>
      </c>
      <c r="HF1041" s="756" t="s">
        <v>397</v>
      </c>
      <c r="HG1041" s="756" t="s">
        <v>397</v>
      </c>
      <c r="HH1041" s="756" t="s">
        <v>397</v>
      </c>
      <c r="HI1041" s="756" t="s">
        <v>397</v>
      </c>
      <c r="HJ1041" s="756" t="s">
        <v>397</v>
      </c>
      <c r="HK1041"/>
      <c r="HL1041"/>
      <c r="HM1041"/>
      <c r="HN1041" s="756" t="str">
        <f t="shared" si="33"/>
        <v>AUTO PRINT</v>
      </c>
      <c r="HO1041"/>
      <c r="HP1041" s="757" t="s">
        <v>572</v>
      </c>
      <c r="HQ1041" s="757" t="s">
        <v>572</v>
      </c>
      <c r="HR1041" s="757" t="s">
        <v>572</v>
      </c>
      <c r="HS1041"/>
      <c r="HW1041" s="758"/>
      <c r="HX1041"/>
      <c r="HY1041" s="759" t="s">
        <v>572</v>
      </c>
      <c r="HZ1041" s="759" t="s">
        <v>572</v>
      </c>
      <c r="IA1041" s="759" t="s">
        <v>572</v>
      </c>
      <c r="IC1041" s="760" t="s">
        <v>572</v>
      </c>
      <c r="ID1041" s="760" t="s">
        <v>572</v>
      </c>
      <c r="IE1041" s="760" t="s">
        <v>572</v>
      </c>
      <c r="IF1041" s="761" t="s">
        <v>572</v>
      </c>
      <c r="IG1041" s="619" t="str">
        <f t="shared" si="34"/>
        <v>IN HOUSE (MANUAL)</v>
      </c>
      <c r="II1041" s="761" t="s">
        <v>572</v>
      </c>
      <c r="IK1041" s="761" t="str">
        <f>IFERROR(VLOOKUP($M1041,#REF!,13,0),"IN HOUSE (MANUAL)")</f>
        <v>IN HOUSE (MANUAL)</v>
      </c>
      <c r="IM1041" s="760" t="s">
        <v>572</v>
      </c>
      <c r="IN1041" s="760" t="s">
        <v>572</v>
      </c>
      <c r="IO1041" s="760" t="s">
        <v>572</v>
      </c>
      <c r="IQ1041" s="760" t="s">
        <v>572</v>
      </c>
      <c r="IR1041" s="760" t="s">
        <v>572</v>
      </c>
      <c r="IT1041" s="760" t="s">
        <v>572</v>
      </c>
      <c r="IV1041" s="760" t="s">
        <v>572</v>
      </c>
      <c r="IW1041" s="760" t="s">
        <v>572</v>
      </c>
      <c r="IY1041" s="760" t="s">
        <v>572</v>
      </c>
      <c r="IZ1041" s="760" t="s">
        <v>572</v>
      </c>
      <c r="JB1041" s="760" t="s">
        <v>922</v>
      </c>
      <c r="JC1041" s="760">
        <v>264</v>
      </c>
      <c r="JE1041" s="760" t="s">
        <v>572</v>
      </c>
      <c r="JF1041" s="760" t="s">
        <v>572</v>
      </c>
    </row>
    <row r="1042" spans="1:266" ht="17.25" customHeight="1" x14ac:dyDescent="0.35">
      <c r="A1042" s="618" t="s">
        <v>2160</v>
      </c>
      <c r="B1042" s="730">
        <v>146</v>
      </c>
      <c r="C1042" s="730" t="s">
        <v>2073</v>
      </c>
      <c r="D1042" s="730" t="s">
        <v>2073</v>
      </c>
      <c r="E1042" s="730">
        <v>17</v>
      </c>
      <c r="F1042" s="731" t="s">
        <v>961</v>
      </c>
      <c r="G1042" s="732">
        <v>1</v>
      </c>
      <c r="H1042" s="826">
        <v>46258</v>
      </c>
      <c r="I1042" s="730">
        <v>43</v>
      </c>
      <c r="J1042" s="730" t="s">
        <v>308</v>
      </c>
      <c r="K1042" s="730">
        <v>44</v>
      </c>
      <c r="L1042" s="730" t="s">
        <v>2161</v>
      </c>
      <c r="M1042" s="868" t="s">
        <v>2160</v>
      </c>
      <c r="N1042" s="868">
        <v>0</v>
      </c>
      <c r="O1042" s="868" t="s">
        <v>390</v>
      </c>
      <c r="P1042" s="868">
        <v>0</v>
      </c>
      <c r="Q1042" s="868" t="s">
        <v>390</v>
      </c>
      <c r="R1042" s="868" t="s">
        <v>170</v>
      </c>
      <c r="S1042" s="868"/>
      <c r="T1042" s="868" t="s">
        <v>761</v>
      </c>
      <c r="U1042" s="868">
        <v>411</v>
      </c>
      <c r="V1042" s="868" t="s">
        <v>308</v>
      </c>
      <c r="W1042" s="868"/>
      <c r="X1042" s="868"/>
      <c r="Y1042" s="868"/>
      <c r="Z1042" s="776"/>
      <c r="AA1042" s="868" t="s">
        <v>309</v>
      </c>
      <c r="AB1042" s="868" t="s">
        <v>750</v>
      </c>
      <c r="AC1042" s="868" t="s">
        <v>802</v>
      </c>
      <c r="AD1042" s="868">
        <v>504</v>
      </c>
      <c r="AE1042" s="775">
        <v>504</v>
      </c>
      <c r="AF1042" s="776">
        <v>46288</v>
      </c>
      <c r="AG1042" s="918"/>
      <c r="AH1042" s="918"/>
      <c r="AI1042" s="918" t="s">
        <v>694</v>
      </c>
      <c r="AJ1042" s="778">
        <v>51</v>
      </c>
      <c r="AK1042" s="894"/>
      <c r="AL1042" s="895"/>
      <c r="AM1042" s="896">
        <v>504</v>
      </c>
      <c r="AN1042" s="896"/>
      <c r="AO1042" s="896"/>
      <c r="AP1042" s="896"/>
      <c r="AQ1042" s="896"/>
      <c r="AR1042" s="896"/>
      <c r="AS1042" s="896"/>
      <c r="AT1042" s="896"/>
      <c r="AU1042" s="896"/>
      <c r="AV1042" s="896"/>
      <c r="AW1042" s="896"/>
      <c r="AX1042" s="896"/>
      <c r="AY1042" s="896"/>
      <c r="AZ1042" s="896"/>
      <c r="BA1042" s="896"/>
      <c r="BB1042" s="896">
        <v>0</v>
      </c>
      <c r="BC1042" s="896">
        <v>504</v>
      </c>
      <c r="BD1042" s="896">
        <v>0</v>
      </c>
      <c r="BE1042" s="896">
        <v>0</v>
      </c>
      <c r="BF1042" s="896">
        <v>0</v>
      </c>
      <c r="BG1042" s="896">
        <v>0</v>
      </c>
      <c r="BH1042" s="896">
        <v>0</v>
      </c>
      <c r="BI1042" s="896">
        <v>504</v>
      </c>
      <c r="BJ1042" s="896"/>
      <c r="BK1042" s="896">
        <v>0</v>
      </c>
      <c r="BL1042" s="896"/>
      <c r="BM1042" s="896"/>
      <c r="BN1042" s="896" t="s">
        <v>308</v>
      </c>
      <c r="BO1042" s="896" t="s">
        <v>308</v>
      </c>
      <c r="BP1042" s="896" t="s">
        <v>308</v>
      </c>
      <c r="BQ1042" s="896" t="s">
        <v>308</v>
      </c>
      <c r="BR1042" s="896"/>
      <c r="BS1042" s="896" t="s">
        <v>397</v>
      </c>
      <c r="BT1042" s="896"/>
      <c r="BU1042" s="896" t="s">
        <v>579</v>
      </c>
      <c r="BV1042" s="896"/>
      <c r="BW1042" s="896"/>
      <c r="BX1042" s="896"/>
      <c r="BY1042" s="896"/>
      <c r="BZ1042" s="896"/>
      <c r="CA1042" s="896"/>
      <c r="CB1042" s="896"/>
      <c r="CC1042" s="896"/>
      <c r="CD1042" s="896"/>
      <c r="CE1042" s="896"/>
      <c r="CF1042" s="896"/>
      <c r="CG1042" s="896"/>
      <c r="CH1042" s="896"/>
      <c r="CI1042" s="896"/>
      <c r="CJ1042" s="896"/>
      <c r="CK1042" s="867"/>
      <c r="CL1042" s="867" t="s">
        <v>397</v>
      </c>
      <c r="CM1042" s="867">
        <v>504</v>
      </c>
      <c r="CN1042" s="867">
        <v>504</v>
      </c>
      <c r="CO1042" s="867" t="s">
        <v>397</v>
      </c>
      <c r="CP1042" s="867">
        <v>504</v>
      </c>
      <c r="CQ1042" s="867">
        <v>504</v>
      </c>
      <c r="CR1042" s="868">
        <v>504</v>
      </c>
      <c r="CS1042" s="869"/>
      <c r="CT1042" s="782" t="s">
        <v>308</v>
      </c>
      <c r="CU1042" s="783"/>
      <c r="CV1042" s="776"/>
      <c r="CW1042" s="776"/>
      <c r="CX1042" s="782">
        <v>46288</v>
      </c>
      <c r="CY1042" s="870" t="s">
        <v>848</v>
      </c>
      <c r="CZ1042" s="870" t="s">
        <v>308</v>
      </c>
      <c r="DA1042" s="871">
        <v>46286</v>
      </c>
      <c r="DB1042" s="871" t="s">
        <v>633</v>
      </c>
      <c r="DC1042" s="871" t="s">
        <v>634</v>
      </c>
      <c r="DD1042" s="871">
        <v>46288</v>
      </c>
      <c r="DE1042" s="871" t="s">
        <v>397</v>
      </c>
      <c r="DF1042" s="871" t="s">
        <v>397</v>
      </c>
      <c r="DG1042" s="871" t="s">
        <v>397</v>
      </c>
      <c r="DH1042" s="872" t="s">
        <v>308</v>
      </c>
      <c r="DI1042" s="776">
        <v>46286</v>
      </c>
      <c r="DJ1042" s="776" t="s">
        <v>397</v>
      </c>
      <c r="DK1042" s="776">
        <v>46288</v>
      </c>
      <c r="DL1042" s="776">
        <v>46310</v>
      </c>
      <c r="DM1042" s="776">
        <v>46310</v>
      </c>
      <c r="DN1042" s="776">
        <v>46310</v>
      </c>
      <c r="DO1042" s="873" t="s">
        <v>308</v>
      </c>
      <c r="DP1042" s="776">
        <v>46332</v>
      </c>
      <c r="DQ1042" s="776">
        <v>46325</v>
      </c>
      <c r="DR1042" s="776">
        <v>46332</v>
      </c>
      <c r="DS1042" s="872">
        <v>46332</v>
      </c>
      <c r="DT1042" s="752">
        <v>46325</v>
      </c>
      <c r="DU1042" s="753">
        <v>-10</v>
      </c>
      <c r="DV1042" s="753" t="s">
        <v>308</v>
      </c>
      <c r="DW1042" s="754">
        <v>46315</v>
      </c>
      <c r="DX1042" s="755">
        <v>46315</v>
      </c>
      <c r="DY1042" s="754" t="e">
        <v>#VALUE!</v>
      </c>
      <c r="DZ1042" s="754" t="e">
        <v>#VALUE!</v>
      </c>
      <c r="EA1042" s="754"/>
      <c r="EB1042" s="754"/>
      <c r="HA1042" s="756" t="s">
        <v>397</v>
      </c>
      <c r="HB1042" s="756" t="s">
        <v>397</v>
      </c>
      <c r="HC1042" s="756" t="s">
        <v>397</v>
      </c>
      <c r="HD1042" s="756" t="s">
        <v>397</v>
      </c>
      <c r="HE1042" s="756" t="s">
        <v>397</v>
      </c>
      <c r="HF1042" s="756" t="s">
        <v>397</v>
      </c>
      <c r="HG1042" s="756" t="s">
        <v>397</v>
      </c>
      <c r="HH1042" s="756" t="s">
        <v>397</v>
      </c>
      <c r="HI1042" s="756" t="s">
        <v>397</v>
      </c>
      <c r="HJ1042" s="756" t="s">
        <v>397</v>
      </c>
      <c r="HK1042"/>
      <c r="HL1042"/>
      <c r="HM1042"/>
      <c r="HN1042" s="756" t="str">
        <f t="shared" si="33"/>
        <v>AUTO PRINT</v>
      </c>
      <c r="HO1042"/>
      <c r="HP1042" s="757" t="s">
        <v>572</v>
      </c>
      <c r="HQ1042" s="757" t="s">
        <v>572</v>
      </c>
      <c r="HR1042" s="757" t="s">
        <v>572</v>
      </c>
      <c r="HS1042"/>
      <c r="HW1042" s="758"/>
      <c r="HX1042"/>
      <c r="HY1042" s="759" t="s">
        <v>572</v>
      </c>
      <c r="HZ1042" s="759" t="s">
        <v>572</v>
      </c>
      <c r="IA1042" s="759" t="s">
        <v>572</v>
      </c>
      <c r="IC1042" s="760" t="s">
        <v>572</v>
      </c>
      <c r="ID1042" s="760" t="s">
        <v>572</v>
      </c>
      <c r="IE1042" s="760" t="s">
        <v>572</v>
      </c>
      <c r="IF1042" s="761" t="s">
        <v>572</v>
      </c>
      <c r="IG1042" s="619" t="str">
        <f t="shared" si="34"/>
        <v>IN HOUSE (MANUAL)</v>
      </c>
      <c r="II1042" s="761" t="s">
        <v>572</v>
      </c>
      <c r="IK1042" s="761" t="str">
        <f>IFERROR(VLOOKUP($M1042,#REF!,13,0),"IN HOUSE (MANUAL)")</f>
        <v>IN HOUSE (MANUAL)</v>
      </c>
      <c r="IM1042" s="760" t="s">
        <v>572</v>
      </c>
      <c r="IN1042" s="760" t="s">
        <v>572</v>
      </c>
      <c r="IO1042" s="760" t="s">
        <v>572</v>
      </c>
      <c r="IQ1042" s="760" t="s">
        <v>572</v>
      </c>
      <c r="IR1042" s="760" t="s">
        <v>572</v>
      </c>
      <c r="IT1042" s="760" t="s">
        <v>572</v>
      </c>
      <c r="IV1042" s="760" t="s">
        <v>572</v>
      </c>
      <c r="IW1042" s="760" t="s">
        <v>572</v>
      </c>
      <c r="IY1042" s="760" t="s">
        <v>572</v>
      </c>
      <c r="IZ1042" s="760" t="s">
        <v>572</v>
      </c>
      <c r="JB1042" s="760" t="s">
        <v>572</v>
      </c>
      <c r="JC1042" s="760">
        <v>504</v>
      </c>
      <c r="JE1042" s="760" t="s">
        <v>572</v>
      </c>
      <c r="JF1042" s="760" t="s">
        <v>572</v>
      </c>
    </row>
    <row r="1043" spans="1:266" ht="17.25" customHeight="1" x14ac:dyDescent="0.35">
      <c r="A1043" s="618" t="s">
        <v>2162</v>
      </c>
      <c r="B1043" s="730">
        <v>147</v>
      </c>
      <c r="C1043" s="730" t="s">
        <v>2073</v>
      </c>
      <c r="D1043" s="730" t="s">
        <v>2073</v>
      </c>
      <c r="E1043" s="730">
        <v>17</v>
      </c>
      <c r="F1043" s="731" t="s">
        <v>961</v>
      </c>
      <c r="G1043" s="732">
        <v>1</v>
      </c>
      <c r="H1043" s="826">
        <v>46258</v>
      </c>
      <c r="I1043" s="730">
        <v>43</v>
      </c>
      <c r="J1043" s="730" t="s">
        <v>308</v>
      </c>
      <c r="K1043" s="730">
        <v>44</v>
      </c>
      <c r="L1043" s="730" t="s">
        <v>2163</v>
      </c>
      <c r="M1043" s="868" t="s">
        <v>2162</v>
      </c>
      <c r="N1043" s="868">
        <v>0</v>
      </c>
      <c r="O1043" s="868" t="s">
        <v>390</v>
      </c>
      <c r="P1043" s="868">
        <v>0</v>
      </c>
      <c r="Q1043" s="868" t="s">
        <v>390</v>
      </c>
      <c r="R1043" s="868" t="s">
        <v>170</v>
      </c>
      <c r="S1043" s="868"/>
      <c r="T1043" s="868" t="s">
        <v>761</v>
      </c>
      <c r="U1043" s="868">
        <v>411</v>
      </c>
      <c r="V1043" s="868" t="s">
        <v>308</v>
      </c>
      <c r="W1043" s="868"/>
      <c r="X1043" s="868"/>
      <c r="Y1043" s="868"/>
      <c r="Z1043" s="776"/>
      <c r="AA1043" s="868" t="s">
        <v>309</v>
      </c>
      <c r="AB1043" s="868" t="s">
        <v>750</v>
      </c>
      <c r="AC1043" s="868" t="s">
        <v>2164</v>
      </c>
      <c r="AD1043" s="868">
        <v>1248</v>
      </c>
      <c r="AE1043" s="775">
        <v>1248</v>
      </c>
      <c r="AF1043" s="776">
        <v>46288</v>
      </c>
      <c r="AG1043" s="918"/>
      <c r="AH1043" s="918"/>
      <c r="AI1043" s="918" t="s">
        <v>694</v>
      </c>
      <c r="AJ1043" s="778">
        <v>52</v>
      </c>
      <c r="AK1043" s="894"/>
      <c r="AL1043" s="895"/>
      <c r="AM1043" s="896">
        <v>1248</v>
      </c>
      <c r="AN1043" s="896"/>
      <c r="AO1043" s="896"/>
      <c r="AP1043" s="896"/>
      <c r="AQ1043" s="896"/>
      <c r="AR1043" s="896"/>
      <c r="AS1043" s="896"/>
      <c r="AT1043" s="896"/>
      <c r="AU1043" s="896"/>
      <c r="AV1043" s="896"/>
      <c r="AW1043" s="896"/>
      <c r="AX1043" s="896"/>
      <c r="AY1043" s="896"/>
      <c r="AZ1043" s="896"/>
      <c r="BA1043" s="896"/>
      <c r="BB1043" s="896">
        <v>0</v>
      </c>
      <c r="BC1043" s="896">
        <v>1248</v>
      </c>
      <c r="BD1043" s="896">
        <v>0</v>
      </c>
      <c r="BE1043" s="896">
        <v>0</v>
      </c>
      <c r="BF1043" s="896">
        <v>0</v>
      </c>
      <c r="BG1043" s="896">
        <v>0</v>
      </c>
      <c r="BH1043" s="896">
        <v>0</v>
      </c>
      <c r="BI1043" s="896">
        <v>1248</v>
      </c>
      <c r="BJ1043" s="896"/>
      <c r="BK1043" s="896">
        <v>0</v>
      </c>
      <c r="BL1043" s="896"/>
      <c r="BM1043" s="896"/>
      <c r="BN1043" s="896" t="s">
        <v>308</v>
      </c>
      <c r="BO1043" s="896" t="s">
        <v>308</v>
      </c>
      <c r="BP1043" s="896" t="s">
        <v>308</v>
      </c>
      <c r="BQ1043" s="896" t="s">
        <v>308</v>
      </c>
      <c r="BR1043" s="896"/>
      <c r="BS1043" s="896" t="s">
        <v>397</v>
      </c>
      <c r="BT1043" s="896"/>
      <c r="BU1043" s="896" t="s">
        <v>579</v>
      </c>
      <c r="BV1043" s="896"/>
      <c r="BW1043" s="896"/>
      <c r="BX1043" s="896"/>
      <c r="BY1043" s="896"/>
      <c r="BZ1043" s="896"/>
      <c r="CA1043" s="896"/>
      <c r="CB1043" s="896"/>
      <c r="CC1043" s="896"/>
      <c r="CD1043" s="896"/>
      <c r="CE1043" s="896"/>
      <c r="CF1043" s="896"/>
      <c r="CG1043" s="896"/>
      <c r="CH1043" s="896"/>
      <c r="CI1043" s="896"/>
      <c r="CJ1043" s="896"/>
      <c r="CK1043" s="867"/>
      <c r="CL1043" s="867" t="s">
        <v>397</v>
      </c>
      <c r="CM1043" s="867">
        <v>1248</v>
      </c>
      <c r="CN1043" s="867">
        <v>1248</v>
      </c>
      <c r="CO1043" s="867" t="s">
        <v>397</v>
      </c>
      <c r="CP1043" s="867">
        <v>1248</v>
      </c>
      <c r="CQ1043" s="867">
        <v>1248</v>
      </c>
      <c r="CR1043" s="868">
        <v>1248</v>
      </c>
      <c r="CS1043" s="869"/>
      <c r="CT1043" s="782" t="s">
        <v>308</v>
      </c>
      <c r="CU1043" s="783"/>
      <c r="CV1043" s="776"/>
      <c r="CW1043" s="776"/>
      <c r="CX1043" s="782">
        <v>46288</v>
      </c>
      <c r="CY1043" s="870" t="s">
        <v>848</v>
      </c>
      <c r="CZ1043" s="870" t="s">
        <v>308</v>
      </c>
      <c r="DA1043" s="871">
        <v>46286</v>
      </c>
      <c r="DB1043" s="871" t="s">
        <v>633</v>
      </c>
      <c r="DC1043" s="871" t="s">
        <v>634</v>
      </c>
      <c r="DD1043" s="871">
        <v>46288</v>
      </c>
      <c r="DE1043" s="871" t="s">
        <v>397</v>
      </c>
      <c r="DF1043" s="871" t="s">
        <v>397</v>
      </c>
      <c r="DG1043" s="871" t="s">
        <v>397</v>
      </c>
      <c r="DH1043" s="872" t="s">
        <v>308</v>
      </c>
      <c r="DI1043" s="776">
        <v>46286</v>
      </c>
      <c r="DJ1043" s="776" t="s">
        <v>397</v>
      </c>
      <c r="DK1043" s="776">
        <v>46288</v>
      </c>
      <c r="DL1043" s="776">
        <v>46310</v>
      </c>
      <c r="DM1043" s="776">
        <v>46310</v>
      </c>
      <c r="DN1043" s="776">
        <v>46310</v>
      </c>
      <c r="DO1043" s="873" t="s">
        <v>308</v>
      </c>
      <c r="DP1043" s="776">
        <v>46332</v>
      </c>
      <c r="DQ1043" s="776">
        <v>46325</v>
      </c>
      <c r="DR1043" s="776">
        <v>46332</v>
      </c>
      <c r="DS1043" s="872">
        <v>46332</v>
      </c>
      <c r="DT1043" s="752">
        <v>46325</v>
      </c>
      <c r="DU1043" s="753">
        <v>-8</v>
      </c>
      <c r="DV1043" s="753" t="s">
        <v>308</v>
      </c>
      <c r="DW1043" s="754">
        <v>46315</v>
      </c>
      <c r="DX1043" s="755">
        <v>46317</v>
      </c>
      <c r="DY1043" s="754" t="e">
        <v>#VALUE!</v>
      </c>
      <c r="DZ1043" s="754" t="e">
        <v>#VALUE!</v>
      </c>
      <c r="EA1043" s="754"/>
      <c r="EB1043" s="754"/>
      <c r="HA1043" s="756" t="s">
        <v>397</v>
      </c>
      <c r="HB1043" s="756" t="s">
        <v>397</v>
      </c>
      <c r="HC1043" s="756" t="s">
        <v>397</v>
      </c>
      <c r="HD1043" s="756" t="s">
        <v>397</v>
      </c>
      <c r="HE1043" s="756" t="s">
        <v>397</v>
      </c>
      <c r="HF1043" s="756" t="s">
        <v>397</v>
      </c>
      <c r="HG1043" s="756" t="s">
        <v>397</v>
      </c>
      <c r="HH1043" s="756" t="s">
        <v>397</v>
      </c>
      <c r="HI1043" s="756" t="s">
        <v>397</v>
      </c>
      <c r="HJ1043" s="756" t="s">
        <v>397</v>
      </c>
      <c r="HK1043"/>
      <c r="HL1043"/>
      <c r="HM1043"/>
      <c r="HN1043" s="756" t="str">
        <f t="shared" si="33"/>
        <v>AUTO PRINT</v>
      </c>
      <c r="HO1043"/>
      <c r="HP1043" s="757" t="s">
        <v>572</v>
      </c>
      <c r="HQ1043" s="757" t="s">
        <v>572</v>
      </c>
      <c r="HR1043" s="757" t="s">
        <v>572</v>
      </c>
      <c r="HS1043"/>
      <c r="HW1043" s="758"/>
      <c r="HX1043"/>
      <c r="HY1043" s="759" t="s">
        <v>572</v>
      </c>
      <c r="HZ1043" s="759" t="s">
        <v>572</v>
      </c>
      <c r="IA1043" s="759" t="s">
        <v>572</v>
      </c>
      <c r="IC1043" s="760" t="s">
        <v>572</v>
      </c>
      <c r="ID1043" s="760" t="s">
        <v>572</v>
      </c>
      <c r="IE1043" s="760" t="s">
        <v>572</v>
      </c>
      <c r="IF1043" s="761" t="s">
        <v>572</v>
      </c>
      <c r="IG1043" s="619" t="str">
        <f t="shared" si="34"/>
        <v>IN HOUSE (MANUAL)</v>
      </c>
      <c r="II1043" s="761" t="s">
        <v>572</v>
      </c>
      <c r="IK1043" s="761" t="str">
        <f>IFERROR(VLOOKUP($M1043,#REF!,13,0),"IN HOUSE (MANUAL)")</f>
        <v>IN HOUSE (MANUAL)</v>
      </c>
      <c r="IM1043" s="760" t="s">
        <v>572</v>
      </c>
      <c r="IN1043" s="760" t="s">
        <v>572</v>
      </c>
      <c r="IO1043" s="760" t="s">
        <v>572</v>
      </c>
      <c r="IQ1043" s="760" t="s">
        <v>572</v>
      </c>
      <c r="IR1043" s="760" t="s">
        <v>572</v>
      </c>
      <c r="IT1043" s="760" t="s">
        <v>572</v>
      </c>
      <c r="IV1043" s="760" t="s">
        <v>572</v>
      </c>
      <c r="IW1043" s="760" t="s">
        <v>572</v>
      </c>
      <c r="IY1043" s="760" t="s">
        <v>572</v>
      </c>
      <c r="IZ1043" s="760" t="s">
        <v>572</v>
      </c>
      <c r="JB1043" s="760" t="s">
        <v>572</v>
      </c>
      <c r="JC1043" s="760">
        <v>1248</v>
      </c>
      <c r="JE1043" s="760" t="s">
        <v>572</v>
      </c>
      <c r="JF1043" s="760" t="s">
        <v>572</v>
      </c>
    </row>
    <row r="1044" spans="1:266" ht="17.25" customHeight="1" x14ac:dyDescent="0.35">
      <c r="A1044" s="618" t="s">
        <v>2165</v>
      </c>
      <c r="B1044" s="730">
        <v>148</v>
      </c>
      <c r="C1044" s="730" t="s">
        <v>2073</v>
      </c>
      <c r="D1044" s="730" t="s">
        <v>2073</v>
      </c>
      <c r="E1044" s="730">
        <v>17</v>
      </c>
      <c r="F1044" s="731" t="s">
        <v>574</v>
      </c>
      <c r="G1044" s="732">
        <v>1</v>
      </c>
      <c r="H1044" s="826">
        <v>46233</v>
      </c>
      <c r="I1044" s="730">
        <v>43</v>
      </c>
      <c r="J1044" s="730" t="s">
        <v>308</v>
      </c>
      <c r="K1044" s="730">
        <v>44</v>
      </c>
      <c r="L1044" s="730" t="s">
        <v>2166</v>
      </c>
      <c r="M1044" s="868" t="s">
        <v>2165</v>
      </c>
      <c r="N1044" s="868">
        <v>0</v>
      </c>
      <c r="O1044" s="868" t="s">
        <v>390</v>
      </c>
      <c r="P1044" s="868">
        <v>0</v>
      </c>
      <c r="Q1044" s="868" t="s">
        <v>390</v>
      </c>
      <c r="R1044" s="868" t="s">
        <v>170</v>
      </c>
      <c r="S1044" s="868"/>
      <c r="T1044" s="868" t="s">
        <v>761</v>
      </c>
      <c r="U1044" s="868">
        <v>411</v>
      </c>
      <c r="V1044" s="868" t="s">
        <v>308</v>
      </c>
      <c r="W1044" s="868"/>
      <c r="X1044" s="868"/>
      <c r="Y1044" s="868"/>
      <c r="Z1044" s="776"/>
      <c r="AA1044" s="868" t="s">
        <v>309</v>
      </c>
      <c r="AB1044" s="868" t="s">
        <v>750</v>
      </c>
      <c r="AC1044" s="868" t="s">
        <v>589</v>
      </c>
      <c r="AD1044" s="868">
        <v>414</v>
      </c>
      <c r="AE1044" s="775">
        <v>414</v>
      </c>
      <c r="AF1044" s="776">
        <v>46275</v>
      </c>
      <c r="AG1044" s="918"/>
      <c r="AH1044" s="918"/>
      <c r="AI1044" s="918" t="s">
        <v>855</v>
      </c>
      <c r="AJ1044" s="778">
        <v>53</v>
      </c>
      <c r="AK1044" s="894"/>
      <c r="AL1044" s="895"/>
      <c r="AM1044" s="896">
        <v>414</v>
      </c>
      <c r="AN1044" s="896"/>
      <c r="AO1044" s="896"/>
      <c r="AP1044" s="896"/>
      <c r="AQ1044" s="896"/>
      <c r="AR1044" s="896"/>
      <c r="AS1044" s="896"/>
      <c r="AT1044" s="896"/>
      <c r="AU1044" s="896"/>
      <c r="AV1044" s="896"/>
      <c r="AW1044" s="896"/>
      <c r="AX1044" s="896"/>
      <c r="AY1044" s="896"/>
      <c r="AZ1044" s="896"/>
      <c r="BA1044" s="896"/>
      <c r="BB1044" s="896">
        <v>0</v>
      </c>
      <c r="BC1044" s="896">
        <v>414</v>
      </c>
      <c r="BD1044" s="896">
        <v>0</v>
      </c>
      <c r="BE1044" s="896">
        <v>0</v>
      </c>
      <c r="BF1044" s="896">
        <v>0</v>
      </c>
      <c r="BG1044" s="896">
        <v>0</v>
      </c>
      <c r="BH1044" s="896">
        <v>0</v>
      </c>
      <c r="BI1044" s="896">
        <v>414</v>
      </c>
      <c r="BJ1044" s="896"/>
      <c r="BK1044" s="896">
        <v>0</v>
      </c>
      <c r="BL1044" s="896"/>
      <c r="BM1044" s="896"/>
      <c r="BN1044" s="896" t="s">
        <v>308</v>
      </c>
      <c r="BO1044" s="896" t="s">
        <v>308</v>
      </c>
      <c r="BP1044" s="896" t="s">
        <v>308</v>
      </c>
      <c r="BQ1044" s="896" t="s">
        <v>308</v>
      </c>
      <c r="BR1044" s="896"/>
      <c r="BS1044" s="896" t="s">
        <v>397</v>
      </c>
      <c r="BT1044" s="896"/>
      <c r="BU1044" s="896" t="s">
        <v>579</v>
      </c>
      <c r="BV1044" s="896"/>
      <c r="BW1044" s="896"/>
      <c r="BX1044" s="896"/>
      <c r="BY1044" s="896"/>
      <c r="BZ1044" s="896"/>
      <c r="CA1044" s="896"/>
      <c r="CB1044" s="896"/>
      <c r="CC1044" s="896"/>
      <c r="CD1044" s="896"/>
      <c r="CE1044" s="896"/>
      <c r="CF1044" s="896"/>
      <c r="CG1044" s="896"/>
      <c r="CH1044" s="896"/>
      <c r="CI1044" s="896"/>
      <c r="CJ1044" s="896"/>
      <c r="CK1044" s="867"/>
      <c r="CL1044" s="867" t="s">
        <v>397</v>
      </c>
      <c r="CM1044" s="867">
        <v>414</v>
      </c>
      <c r="CN1044" s="867">
        <v>414</v>
      </c>
      <c r="CO1044" s="867" t="s">
        <v>397</v>
      </c>
      <c r="CP1044" s="867">
        <v>414</v>
      </c>
      <c r="CQ1044" s="867">
        <v>414</v>
      </c>
      <c r="CR1044" s="868">
        <v>414</v>
      </c>
      <c r="CS1044" s="869"/>
      <c r="CT1044" s="782" t="s">
        <v>308</v>
      </c>
      <c r="CU1044" s="783"/>
      <c r="CV1044" s="776"/>
      <c r="CW1044" s="776"/>
      <c r="CX1044" s="782">
        <v>46275</v>
      </c>
      <c r="CY1044" s="870" t="s">
        <v>848</v>
      </c>
      <c r="CZ1044" s="870" t="s">
        <v>308</v>
      </c>
      <c r="DA1044" s="871">
        <v>46273</v>
      </c>
      <c r="DB1044" s="871" t="s">
        <v>633</v>
      </c>
      <c r="DC1044" s="871" t="s">
        <v>634</v>
      </c>
      <c r="DD1044" s="871">
        <v>46275</v>
      </c>
      <c r="DE1044" s="871" t="s">
        <v>397</v>
      </c>
      <c r="DF1044" s="871" t="s">
        <v>397</v>
      </c>
      <c r="DG1044" s="871" t="s">
        <v>397</v>
      </c>
      <c r="DH1044" s="872">
        <v>0</v>
      </c>
      <c r="DI1044" s="776">
        <v>46272</v>
      </c>
      <c r="DJ1044" s="776" t="s">
        <v>397</v>
      </c>
      <c r="DK1044" s="776">
        <v>46276</v>
      </c>
      <c r="DL1044" s="776">
        <v>46325</v>
      </c>
      <c r="DM1044" s="776">
        <v>46314</v>
      </c>
      <c r="DN1044" s="776">
        <v>46314</v>
      </c>
      <c r="DO1044" s="873" t="s">
        <v>308</v>
      </c>
      <c r="DP1044" s="776">
        <v>46346</v>
      </c>
      <c r="DQ1044" s="776">
        <v>46325</v>
      </c>
      <c r="DR1044" s="776">
        <v>46332</v>
      </c>
      <c r="DS1044" s="872">
        <v>46346</v>
      </c>
      <c r="DT1044" s="752">
        <v>46325</v>
      </c>
      <c r="DU1044" s="753">
        <v>-8</v>
      </c>
      <c r="DV1044" s="753" t="s">
        <v>308</v>
      </c>
      <c r="DW1044" s="754">
        <v>46317</v>
      </c>
      <c r="DX1044" s="755">
        <v>46317</v>
      </c>
      <c r="DY1044" s="754" t="e">
        <v>#VALUE!</v>
      </c>
      <c r="DZ1044" s="754" t="e">
        <v>#VALUE!</v>
      </c>
      <c r="EA1044" s="754"/>
      <c r="EB1044" s="754"/>
      <c r="HA1044" s="756" t="s">
        <v>397</v>
      </c>
      <c r="HB1044" s="756" t="s">
        <v>397</v>
      </c>
      <c r="HC1044" s="756" t="s">
        <v>397</v>
      </c>
      <c r="HD1044" s="756" t="s">
        <v>397</v>
      </c>
      <c r="HE1044" s="756" t="s">
        <v>397</v>
      </c>
      <c r="HF1044" s="756" t="s">
        <v>397</v>
      </c>
      <c r="HG1044" s="756" t="s">
        <v>397</v>
      </c>
      <c r="HH1044" s="756" t="s">
        <v>397</v>
      </c>
      <c r="HI1044" s="756" t="s">
        <v>397</v>
      </c>
      <c r="HJ1044" s="756" t="s">
        <v>397</v>
      </c>
      <c r="HK1044"/>
      <c r="HL1044"/>
      <c r="HM1044"/>
      <c r="HN1044" s="756" t="str">
        <f t="shared" si="33"/>
        <v>AUTO PRINT</v>
      </c>
      <c r="HO1044"/>
      <c r="HP1044" s="757" t="s">
        <v>572</v>
      </c>
      <c r="HQ1044" s="757" t="s">
        <v>572</v>
      </c>
      <c r="HR1044" s="757" t="s">
        <v>572</v>
      </c>
      <c r="HS1044"/>
      <c r="HW1044" s="758"/>
      <c r="HX1044"/>
      <c r="HY1044" s="759" t="s">
        <v>572</v>
      </c>
      <c r="HZ1044" s="759" t="s">
        <v>572</v>
      </c>
      <c r="IA1044" s="759" t="s">
        <v>572</v>
      </c>
      <c r="IC1044" s="760" t="s">
        <v>572</v>
      </c>
      <c r="ID1044" s="760" t="s">
        <v>572</v>
      </c>
      <c r="IE1044" s="760" t="s">
        <v>572</v>
      </c>
      <c r="IF1044" s="761" t="s">
        <v>572</v>
      </c>
      <c r="IG1044" s="619" t="str">
        <f t="shared" si="34"/>
        <v>IN HOUSE (MANUAL)</v>
      </c>
      <c r="II1044" s="761" t="s">
        <v>572</v>
      </c>
      <c r="IK1044" s="761" t="str">
        <f>IFERROR(VLOOKUP($M1044,#REF!,13,0),"IN HOUSE (MANUAL)")</f>
        <v>IN HOUSE (MANUAL)</v>
      </c>
      <c r="IM1044" s="760" t="s">
        <v>572</v>
      </c>
      <c r="IN1044" s="760" t="s">
        <v>572</v>
      </c>
      <c r="IO1044" s="760" t="s">
        <v>572</v>
      </c>
      <c r="IQ1044" s="760" t="s">
        <v>572</v>
      </c>
      <c r="IR1044" s="760" t="s">
        <v>572</v>
      </c>
      <c r="IT1044" s="760" t="s">
        <v>572</v>
      </c>
      <c r="IV1044" s="760" t="s">
        <v>572</v>
      </c>
      <c r="IW1044" s="760" t="s">
        <v>572</v>
      </c>
      <c r="IY1044" s="760" t="s">
        <v>572</v>
      </c>
      <c r="IZ1044" s="760" t="s">
        <v>572</v>
      </c>
      <c r="JB1044" s="760" t="s">
        <v>922</v>
      </c>
      <c r="JC1044" s="760">
        <v>414</v>
      </c>
      <c r="JE1044" s="760" t="s">
        <v>572</v>
      </c>
      <c r="JF1044" s="760" t="s">
        <v>572</v>
      </c>
    </row>
    <row r="1045" spans="1:266" ht="17.25" customHeight="1" x14ac:dyDescent="0.35">
      <c r="A1045" s="618" t="s">
        <v>2167</v>
      </c>
      <c r="B1045" s="730">
        <v>149</v>
      </c>
      <c r="C1045" s="730" t="s">
        <v>2073</v>
      </c>
      <c r="D1045" s="730" t="s">
        <v>2073</v>
      </c>
      <c r="E1045" s="730">
        <v>17</v>
      </c>
      <c r="F1045" s="731" t="s">
        <v>574</v>
      </c>
      <c r="G1045" s="732">
        <v>1</v>
      </c>
      <c r="H1045" s="826">
        <v>46233</v>
      </c>
      <c r="I1045" s="730">
        <v>43</v>
      </c>
      <c r="J1045" s="730" t="s">
        <v>308</v>
      </c>
      <c r="K1045" s="730">
        <v>45</v>
      </c>
      <c r="L1045" s="730" t="s">
        <v>2168</v>
      </c>
      <c r="M1045" s="907" t="s">
        <v>2167</v>
      </c>
      <c r="N1045" s="907">
        <v>0</v>
      </c>
      <c r="O1045" s="907" t="s">
        <v>390</v>
      </c>
      <c r="P1045" s="907">
        <v>0</v>
      </c>
      <c r="Q1045" s="907" t="s">
        <v>390</v>
      </c>
      <c r="R1045" s="907" t="s">
        <v>170</v>
      </c>
      <c r="S1045" s="907"/>
      <c r="T1045" s="907" t="s">
        <v>764</v>
      </c>
      <c r="U1045" s="907">
        <v>411</v>
      </c>
      <c r="V1045" s="907" t="s">
        <v>308</v>
      </c>
      <c r="W1045" s="907"/>
      <c r="X1045" s="907"/>
      <c r="Y1045" s="907"/>
      <c r="Z1045" s="809"/>
      <c r="AA1045" s="907" t="s">
        <v>309</v>
      </c>
      <c r="AB1045" s="907" t="s">
        <v>750</v>
      </c>
      <c r="AC1045" s="907" t="s">
        <v>1225</v>
      </c>
      <c r="AD1045" s="907">
        <v>300</v>
      </c>
      <c r="AE1045" s="808">
        <v>300</v>
      </c>
      <c r="AF1045" s="809">
        <v>46275</v>
      </c>
      <c r="AG1045" s="919"/>
      <c r="AH1045" s="919"/>
      <c r="AI1045" s="919" t="s">
        <v>625</v>
      </c>
      <c r="AJ1045" s="811">
        <v>54</v>
      </c>
      <c r="AK1045" s="909"/>
      <c r="AL1045" s="910"/>
      <c r="AM1045" s="911">
        <v>300</v>
      </c>
      <c r="AN1045" s="911"/>
      <c r="AO1045" s="911"/>
      <c r="AP1045" s="911"/>
      <c r="AQ1045" s="911"/>
      <c r="AR1045" s="911"/>
      <c r="AS1045" s="911"/>
      <c r="AT1045" s="911"/>
      <c r="AU1045" s="911"/>
      <c r="AV1045" s="911"/>
      <c r="AW1045" s="911"/>
      <c r="AX1045" s="911"/>
      <c r="AY1045" s="911"/>
      <c r="AZ1045" s="911"/>
      <c r="BA1045" s="911"/>
      <c r="BB1045" s="911">
        <v>0</v>
      </c>
      <c r="BC1045" s="911">
        <v>330</v>
      </c>
      <c r="BD1045" s="911">
        <v>0</v>
      </c>
      <c r="BE1045" s="911">
        <v>0</v>
      </c>
      <c r="BF1045" s="911">
        <v>0</v>
      </c>
      <c r="BG1045" s="911">
        <v>0</v>
      </c>
      <c r="BH1045" s="911">
        <v>0</v>
      </c>
      <c r="BI1045" s="911">
        <v>300</v>
      </c>
      <c r="BJ1045" s="911"/>
      <c r="BK1045" s="911">
        <v>0</v>
      </c>
      <c r="BL1045" s="911"/>
      <c r="BM1045" s="911"/>
      <c r="BN1045" s="911" t="s">
        <v>308</v>
      </c>
      <c r="BO1045" s="911" t="s">
        <v>308</v>
      </c>
      <c r="BP1045" s="911" t="s">
        <v>308</v>
      </c>
      <c r="BQ1045" s="911" t="s">
        <v>308</v>
      </c>
      <c r="BR1045" s="911"/>
      <c r="BS1045" s="911" t="s">
        <v>397</v>
      </c>
      <c r="BT1045" s="911"/>
      <c r="BU1045" s="911" t="s">
        <v>579</v>
      </c>
      <c r="BV1045" s="911"/>
      <c r="BW1045" s="911"/>
      <c r="BX1045" s="911"/>
      <c r="BY1045" s="911"/>
      <c r="BZ1045" s="911"/>
      <c r="CA1045" s="911"/>
      <c r="CB1045" s="911"/>
      <c r="CC1045" s="911"/>
      <c r="CD1045" s="911"/>
      <c r="CE1045" s="911"/>
      <c r="CF1045" s="911"/>
      <c r="CG1045" s="911"/>
      <c r="CH1045" s="911"/>
      <c r="CI1045" s="911"/>
      <c r="CJ1045" s="911"/>
      <c r="CK1045" s="908"/>
      <c r="CL1045" s="908" t="s">
        <v>397</v>
      </c>
      <c r="CM1045" s="908">
        <v>300</v>
      </c>
      <c r="CN1045" s="908">
        <v>300</v>
      </c>
      <c r="CO1045" s="908" t="s">
        <v>397</v>
      </c>
      <c r="CP1045" s="908">
        <v>300</v>
      </c>
      <c r="CQ1045" s="908">
        <v>300</v>
      </c>
      <c r="CR1045" s="907">
        <v>300</v>
      </c>
      <c r="CS1045" s="922"/>
      <c r="CT1045" s="815" t="s">
        <v>308</v>
      </c>
      <c r="CU1045" s="816"/>
      <c r="CV1045" s="809"/>
      <c r="CW1045" s="809"/>
      <c r="CX1045" s="815">
        <v>46275</v>
      </c>
      <c r="CY1045" s="920" t="s">
        <v>848</v>
      </c>
      <c r="CZ1045" s="920" t="s">
        <v>308</v>
      </c>
      <c r="DA1045" s="913">
        <v>46273</v>
      </c>
      <c r="DB1045" s="913" t="s">
        <v>633</v>
      </c>
      <c r="DC1045" s="913" t="s">
        <v>634</v>
      </c>
      <c r="DD1045" s="913">
        <v>46275</v>
      </c>
      <c r="DE1045" s="913" t="s">
        <v>397</v>
      </c>
      <c r="DF1045" s="913" t="s">
        <v>397</v>
      </c>
      <c r="DG1045" s="913" t="s">
        <v>397</v>
      </c>
      <c r="DH1045" s="914">
        <v>0</v>
      </c>
      <c r="DI1045" s="809">
        <v>46272</v>
      </c>
      <c r="DJ1045" s="809" t="s">
        <v>397</v>
      </c>
      <c r="DK1045" s="809">
        <v>46276</v>
      </c>
      <c r="DL1045" s="809">
        <v>46318</v>
      </c>
      <c r="DM1045" s="809">
        <v>46314</v>
      </c>
      <c r="DN1045" s="809">
        <v>46314</v>
      </c>
      <c r="DO1045" s="915" t="s">
        <v>308</v>
      </c>
      <c r="DP1045" s="807">
        <v>46332</v>
      </c>
      <c r="DQ1045" s="807">
        <v>46333</v>
      </c>
      <c r="DR1045" s="807">
        <v>46333</v>
      </c>
      <c r="DS1045" s="914">
        <v>46332</v>
      </c>
      <c r="DT1045" s="752">
        <v>46333</v>
      </c>
      <c r="DU1045" s="753">
        <v>-15</v>
      </c>
      <c r="DV1045" s="753" t="s">
        <v>308</v>
      </c>
      <c r="DW1045" s="754">
        <v>46317</v>
      </c>
      <c r="DX1045" s="755">
        <v>46317</v>
      </c>
      <c r="DY1045" s="754" t="e">
        <v>#VALUE!</v>
      </c>
      <c r="DZ1045" s="754" t="e">
        <v>#VALUE!</v>
      </c>
      <c r="EA1045" s="754"/>
      <c r="EB1045" s="754"/>
      <c r="HA1045" s="756" t="s">
        <v>397</v>
      </c>
      <c r="HB1045" s="756" t="s">
        <v>397</v>
      </c>
      <c r="HC1045" s="756" t="s">
        <v>397</v>
      </c>
      <c r="HD1045" s="756" t="s">
        <v>397</v>
      </c>
      <c r="HE1045" s="756" t="s">
        <v>397</v>
      </c>
      <c r="HF1045" s="756" t="s">
        <v>397</v>
      </c>
      <c r="HG1045" s="756" t="s">
        <v>397</v>
      </c>
      <c r="HH1045" s="756" t="s">
        <v>397</v>
      </c>
      <c r="HI1045" s="756" t="s">
        <v>397</v>
      </c>
      <c r="HJ1045" s="756" t="s">
        <v>397</v>
      </c>
      <c r="HK1045"/>
      <c r="HL1045"/>
      <c r="HM1045"/>
      <c r="HN1045" s="756" t="str">
        <f t="shared" si="33"/>
        <v>AUTO PRINT</v>
      </c>
      <c r="HO1045"/>
      <c r="HP1045" s="757" t="s">
        <v>572</v>
      </c>
      <c r="HQ1045" s="757" t="s">
        <v>572</v>
      </c>
      <c r="HR1045" s="757" t="s">
        <v>572</v>
      </c>
      <c r="HS1045"/>
      <c r="HW1045" s="758"/>
      <c r="HX1045"/>
      <c r="HY1045" s="759" t="s">
        <v>572</v>
      </c>
      <c r="HZ1045" s="759" t="s">
        <v>572</v>
      </c>
      <c r="IA1045" s="759" t="s">
        <v>572</v>
      </c>
      <c r="IC1045" s="760" t="s">
        <v>572</v>
      </c>
      <c r="ID1045" s="760" t="s">
        <v>572</v>
      </c>
      <c r="IE1045" s="760" t="s">
        <v>572</v>
      </c>
      <c r="IF1045" s="761" t="s">
        <v>572</v>
      </c>
      <c r="IG1045" s="619" t="str">
        <f t="shared" si="34"/>
        <v>IN HOUSE (MANUAL)</v>
      </c>
      <c r="II1045" s="761" t="s">
        <v>572</v>
      </c>
      <c r="IK1045" s="761" t="str">
        <f>IFERROR(VLOOKUP($M1045,#REF!,13,0),"IN HOUSE (MANUAL)")</f>
        <v>IN HOUSE (MANUAL)</v>
      </c>
      <c r="IM1045" s="760" t="s">
        <v>572</v>
      </c>
      <c r="IN1045" s="760" t="s">
        <v>572</v>
      </c>
      <c r="IO1045" s="760" t="s">
        <v>572</v>
      </c>
      <c r="IQ1045" s="760" t="s">
        <v>572</v>
      </c>
      <c r="IR1045" s="760" t="s">
        <v>572</v>
      </c>
      <c r="IT1045" s="760" t="s">
        <v>572</v>
      </c>
      <c r="IV1045" s="760" t="s">
        <v>572</v>
      </c>
      <c r="IW1045" s="760" t="s">
        <v>572</v>
      </c>
      <c r="IY1045" s="760" t="s">
        <v>572</v>
      </c>
      <c r="IZ1045" s="760" t="s">
        <v>572</v>
      </c>
      <c r="JB1045" s="760" t="s">
        <v>922</v>
      </c>
      <c r="JC1045" s="760">
        <v>300</v>
      </c>
      <c r="JE1045" s="760" t="s">
        <v>572</v>
      </c>
      <c r="JF1045" s="760" t="s">
        <v>572</v>
      </c>
    </row>
    <row r="1046" spans="1:266" ht="17.25" customHeight="1" x14ac:dyDescent="0.35">
      <c r="A1046" s="618" t="s">
        <v>2169</v>
      </c>
      <c r="B1046" s="730">
        <v>150</v>
      </c>
      <c r="C1046" s="730" t="s">
        <v>2073</v>
      </c>
      <c r="D1046" s="730" t="s">
        <v>2073</v>
      </c>
      <c r="E1046" s="730">
        <v>17</v>
      </c>
      <c r="F1046" s="731" t="s">
        <v>961</v>
      </c>
      <c r="G1046" s="732">
        <v>1</v>
      </c>
      <c r="H1046" s="826">
        <v>46258</v>
      </c>
      <c r="I1046" s="730">
        <v>43</v>
      </c>
      <c r="J1046" s="730" t="s">
        <v>308</v>
      </c>
      <c r="K1046" s="730">
        <v>46</v>
      </c>
      <c r="L1046" s="730" t="s">
        <v>2170</v>
      </c>
      <c r="M1046" s="907" t="s">
        <v>2169</v>
      </c>
      <c r="N1046" s="907">
        <v>0</v>
      </c>
      <c r="O1046" s="907" t="s">
        <v>390</v>
      </c>
      <c r="P1046" s="907">
        <v>0</v>
      </c>
      <c r="Q1046" s="907" t="s">
        <v>390</v>
      </c>
      <c r="R1046" s="907" t="s">
        <v>170</v>
      </c>
      <c r="S1046" s="907"/>
      <c r="T1046" s="907" t="s">
        <v>761</v>
      </c>
      <c r="U1046" s="907">
        <v>411</v>
      </c>
      <c r="V1046" s="907" t="s">
        <v>308</v>
      </c>
      <c r="W1046" s="907"/>
      <c r="X1046" s="907"/>
      <c r="Y1046" s="907"/>
      <c r="Z1046" s="809"/>
      <c r="AA1046" s="907" t="s">
        <v>309</v>
      </c>
      <c r="AB1046" s="907" t="s">
        <v>750</v>
      </c>
      <c r="AC1046" s="907" t="s">
        <v>589</v>
      </c>
      <c r="AD1046" s="907">
        <v>222</v>
      </c>
      <c r="AE1046" s="808">
        <v>222</v>
      </c>
      <c r="AF1046" s="809">
        <v>46288</v>
      </c>
      <c r="AG1046" s="919"/>
      <c r="AH1046" s="919"/>
      <c r="AI1046" s="919" t="s">
        <v>308</v>
      </c>
      <c r="AJ1046" s="811">
        <v>55</v>
      </c>
      <c r="AK1046" s="909"/>
      <c r="AL1046" s="910"/>
      <c r="AM1046" s="911">
        <v>222</v>
      </c>
      <c r="AN1046" s="911"/>
      <c r="AO1046" s="911"/>
      <c r="AP1046" s="911"/>
      <c r="AQ1046" s="911"/>
      <c r="AR1046" s="911"/>
      <c r="AS1046" s="911"/>
      <c r="AT1046" s="911"/>
      <c r="AU1046" s="911"/>
      <c r="AV1046" s="911"/>
      <c r="AW1046" s="911"/>
      <c r="AX1046" s="911"/>
      <c r="AY1046" s="911"/>
      <c r="AZ1046" s="911"/>
      <c r="BA1046" s="911"/>
      <c r="BB1046" s="911">
        <v>0</v>
      </c>
      <c r="BC1046" s="911">
        <v>222</v>
      </c>
      <c r="BD1046" s="911">
        <v>0</v>
      </c>
      <c r="BE1046" s="911">
        <v>0</v>
      </c>
      <c r="BF1046" s="911">
        <v>0</v>
      </c>
      <c r="BG1046" s="911">
        <v>0</v>
      </c>
      <c r="BH1046" s="911">
        <v>0</v>
      </c>
      <c r="BI1046" s="911">
        <v>222</v>
      </c>
      <c r="BJ1046" s="911"/>
      <c r="BK1046" s="911">
        <v>0</v>
      </c>
      <c r="BL1046" s="911"/>
      <c r="BM1046" s="911"/>
      <c r="BN1046" s="911" t="s">
        <v>308</v>
      </c>
      <c r="BO1046" s="911" t="s">
        <v>308</v>
      </c>
      <c r="BP1046" s="911" t="s">
        <v>308</v>
      </c>
      <c r="BQ1046" s="911" t="s">
        <v>308</v>
      </c>
      <c r="BR1046" s="911"/>
      <c r="BS1046" s="911" t="s">
        <v>397</v>
      </c>
      <c r="BT1046" s="911"/>
      <c r="BU1046" s="911" t="s">
        <v>579</v>
      </c>
      <c r="BV1046" s="911"/>
      <c r="BW1046" s="911"/>
      <c r="BX1046" s="911"/>
      <c r="BY1046" s="911"/>
      <c r="BZ1046" s="911"/>
      <c r="CA1046" s="911"/>
      <c r="CB1046" s="911"/>
      <c r="CC1046" s="911"/>
      <c r="CD1046" s="911"/>
      <c r="CE1046" s="911"/>
      <c r="CF1046" s="911"/>
      <c r="CG1046" s="911"/>
      <c r="CH1046" s="911"/>
      <c r="CI1046" s="911"/>
      <c r="CJ1046" s="911"/>
      <c r="CK1046" s="908"/>
      <c r="CL1046" s="908" t="s">
        <v>397</v>
      </c>
      <c r="CM1046" s="908">
        <v>222</v>
      </c>
      <c r="CN1046" s="908">
        <v>222</v>
      </c>
      <c r="CO1046" s="908" t="s">
        <v>397</v>
      </c>
      <c r="CP1046" s="908">
        <v>222</v>
      </c>
      <c r="CQ1046" s="908">
        <v>222</v>
      </c>
      <c r="CR1046" s="907">
        <v>222</v>
      </c>
      <c r="CS1046" s="922"/>
      <c r="CT1046" s="815" t="s">
        <v>308</v>
      </c>
      <c r="CU1046" s="816"/>
      <c r="CV1046" s="809"/>
      <c r="CW1046" s="809"/>
      <c r="CX1046" s="815">
        <v>46288</v>
      </c>
      <c r="CY1046" s="920" t="s">
        <v>848</v>
      </c>
      <c r="CZ1046" s="920" t="s">
        <v>308</v>
      </c>
      <c r="DA1046" s="913">
        <v>46286</v>
      </c>
      <c r="DB1046" s="913" t="s">
        <v>633</v>
      </c>
      <c r="DC1046" s="913" t="s">
        <v>634</v>
      </c>
      <c r="DD1046" s="913">
        <v>46288</v>
      </c>
      <c r="DE1046" s="913" t="s">
        <v>397</v>
      </c>
      <c r="DF1046" s="913" t="s">
        <v>397</v>
      </c>
      <c r="DG1046" s="913" t="s">
        <v>397</v>
      </c>
      <c r="DH1046" s="914" t="s">
        <v>308</v>
      </c>
      <c r="DI1046" s="809">
        <v>46286</v>
      </c>
      <c r="DJ1046" s="809" t="s">
        <v>397</v>
      </c>
      <c r="DK1046" s="809">
        <v>46288</v>
      </c>
      <c r="DL1046" s="809">
        <v>46314</v>
      </c>
      <c r="DM1046" s="809">
        <v>46314</v>
      </c>
      <c r="DN1046" s="809">
        <v>46314</v>
      </c>
      <c r="DO1046" s="915" t="s">
        <v>308</v>
      </c>
      <c r="DP1046" s="807">
        <v>46339</v>
      </c>
      <c r="DQ1046" s="807">
        <v>46339</v>
      </c>
      <c r="DR1046" s="807">
        <v>46339</v>
      </c>
      <c r="DS1046" s="914">
        <v>46339</v>
      </c>
      <c r="DT1046" s="752">
        <v>46339</v>
      </c>
      <c r="DU1046" s="753">
        <v>-21</v>
      </c>
      <c r="DV1046" s="753" t="s">
        <v>308</v>
      </c>
      <c r="DW1046" s="754">
        <v>46318</v>
      </c>
      <c r="DX1046" s="755">
        <v>46318</v>
      </c>
      <c r="DY1046" s="754" t="e">
        <v>#VALUE!</v>
      </c>
      <c r="DZ1046" s="754" t="e">
        <v>#VALUE!</v>
      </c>
      <c r="EA1046" s="754"/>
      <c r="EB1046" s="754"/>
      <c r="HA1046" s="756" t="s">
        <v>397</v>
      </c>
      <c r="HB1046" s="756" t="s">
        <v>397</v>
      </c>
      <c r="HC1046" s="756" t="s">
        <v>397</v>
      </c>
      <c r="HD1046" s="756" t="s">
        <v>397</v>
      </c>
      <c r="HE1046" s="756" t="s">
        <v>397</v>
      </c>
      <c r="HF1046" s="756" t="s">
        <v>397</v>
      </c>
      <c r="HG1046" s="756" t="s">
        <v>397</v>
      </c>
      <c r="HH1046" s="756" t="s">
        <v>397</v>
      </c>
      <c r="HI1046" s="756" t="s">
        <v>397</v>
      </c>
      <c r="HJ1046" s="756" t="s">
        <v>397</v>
      </c>
      <c r="HK1046"/>
      <c r="HL1046"/>
      <c r="HM1046"/>
      <c r="HN1046" s="756" t="str">
        <f t="shared" si="33"/>
        <v>AUTO PRINT</v>
      </c>
      <c r="HO1046"/>
      <c r="HP1046" s="757" t="s">
        <v>572</v>
      </c>
      <c r="HQ1046" s="757" t="s">
        <v>572</v>
      </c>
      <c r="HR1046" s="757" t="s">
        <v>572</v>
      </c>
      <c r="HS1046"/>
      <c r="HW1046" s="758"/>
      <c r="HX1046"/>
      <c r="HY1046" s="759" t="s">
        <v>572</v>
      </c>
      <c r="HZ1046" s="759" t="s">
        <v>572</v>
      </c>
      <c r="IA1046" s="759" t="s">
        <v>572</v>
      </c>
      <c r="IC1046" s="760" t="s">
        <v>572</v>
      </c>
      <c r="ID1046" s="760" t="s">
        <v>572</v>
      </c>
      <c r="IE1046" s="760" t="s">
        <v>572</v>
      </c>
      <c r="IF1046" s="761" t="s">
        <v>572</v>
      </c>
      <c r="IG1046" s="619" t="str">
        <f t="shared" si="34"/>
        <v>IN HOUSE (MANUAL)</v>
      </c>
      <c r="II1046" s="761" t="s">
        <v>572</v>
      </c>
      <c r="IK1046" s="761" t="str">
        <f>IFERROR(VLOOKUP($M1046,#REF!,13,0),"IN HOUSE (MANUAL)")</f>
        <v>IN HOUSE (MANUAL)</v>
      </c>
      <c r="IM1046" s="760" t="s">
        <v>572</v>
      </c>
      <c r="IN1046" s="760" t="s">
        <v>572</v>
      </c>
      <c r="IO1046" s="760" t="s">
        <v>572</v>
      </c>
      <c r="IQ1046" s="760" t="s">
        <v>572</v>
      </c>
      <c r="IR1046" s="760" t="s">
        <v>572</v>
      </c>
      <c r="IT1046" s="760" t="s">
        <v>572</v>
      </c>
      <c r="IV1046" s="760" t="s">
        <v>572</v>
      </c>
      <c r="IW1046" s="760" t="s">
        <v>572</v>
      </c>
      <c r="IY1046" s="760" t="s">
        <v>572</v>
      </c>
      <c r="IZ1046" s="760" t="s">
        <v>572</v>
      </c>
      <c r="JB1046" s="760" t="s">
        <v>572</v>
      </c>
      <c r="JC1046" s="760">
        <v>222</v>
      </c>
      <c r="JE1046" s="760" t="s">
        <v>572</v>
      </c>
      <c r="JF1046" s="760" t="s">
        <v>572</v>
      </c>
    </row>
    <row r="1047" spans="1:266" ht="17.25" hidden="1" customHeight="1" outlineLevel="1" x14ac:dyDescent="0.35">
      <c r="A1047" s="618" t="s">
        <v>308</v>
      </c>
      <c r="B1047" s="730">
        <v>151</v>
      </c>
      <c r="C1047" s="730" t="s">
        <v>741</v>
      </c>
      <c r="D1047" s="730" t="s">
        <v>741</v>
      </c>
      <c r="E1047" s="730">
        <v>17</v>
      </c>
      <c r="F1047" s="731"/>
      <c r="G1047" s="731"/>
      <c r="H1047" s="826"/>
      <c r="I1047" s="730" t="s">
        <v>308</v>
      </c>
      <c r="J1047" s="730" t="s">
        <v>308</v>
      </c>
      <c r="K1047" s="730">
        <v>0</v>
      </c>
      <c r="L1047" s="730" t="s">
        <v>308</v>
      </c>
      <c r="M1047" s="907"/>
      <c r="N1047" s="907">
        <v>0</v>
      </c>
      <c r="O1047" s="907" t="s">
        <v>742</v>
      </c>
      <c r="P1047" s="907" t="b">
        <v>1</v>
      </c>
      <c r="Q1047" s="907" t="e">
        <v>#VALUE!</v>
      </c>
      <c r="R1047" s="907"/>
      <c r="S1047" s="907"/>
      <c r="T1047" s="907"/>
      <c r="U1047" s="907"/>
      <c r="V1047" s="907"/>
      <c r="W1047" s="907"/>
      <c r="X1047" s="907"/>
      <c r="Y1047" s="907"/>
      <c r="Z1047" s="809"/>
      <c r="AA1047" s="907"/>
      <c r="AB1047" s="907"/>
      <c r="AC1047" s="907"/>
      <c r="AD1047" s="907"/>
      <c r="AE1047" s="808"/>
      <c r="AF1047" s="809">
        <v>0</v>
      </c>
      <c r="AG1047" s="919"/>
      <c r="AH1047" s="919"/>
      <c r="AI1047" s="919"/>
      <c r="AJ1047" s="811"/>
      <c r="AK1047" s="909"/>
      <c r="AL1047" s="910"/>
      <c r="AM1047" s="910"/>
      <c r="AN1047" s="910"/>
      <c r="AO1047" s="910"/>
      <c r="AP1047" s="910"/>
      <c r="AQ1047" s="910"/>
      <c r="AR1047" s="910"/>
      <c r="AS1047" s="910"/>
      <c r="AT1047" s="910"/>
      <c r="AU1047" s="910"/>
      <c r="AV1047" s="910"/>
      <c r="AW1047" s="910"/>
      <c r="AX1047" s="910"/>
      <c r="AY1047" s="910"/>
      <c r="AZ1047" s="910"/>
      <c r="BA1047" s="910"/>
      <c r="BB1047" s="910"/>
      <c r="BC1047" s="910"/>
      <c r="BD1047" s="910"/>
      <c r="BE1047" s="910"/>
      <c r="BF1047" s="910"/>
      <c r="BG1047" s="910"/>
      <c r="BH1047" s="910"/>
      <c r="BI1047" s="910"/>
      <c r="BJ1047" s="910"/>
      <c r="BK1047" s="910"/>
      <c r="BL1047" s="910"/>
      <c r="BM1047" s="910"/>
      <c r="BN1047" s="910"/>
      <c r="BO1047" s="910"/>
      <c r="BP1047" s="910"/>
      <c r="BQ1047" s="910"/>
      <c r="BR1047" s="910"/>
      <c r="BS1047" s="910"/>
      <c r="BT1047" s="910"/>
      <c r="BU1047" s="910"/>
      <c r="BV1047" s="910"/>
      <c r="BW1047" s="910"/>
      <c r="BX1047" s="910"/>
      <c r="BY1047" s="910"/>
      <c r="BZ1047" s="910"/>
      <c r="CA1047" s="910"/>
      <c r="CB1047" s="910"/>
      <c r="CC1047" s="910"/>
      <c r="CD1047" s="910"/>
      <c r="CE1047" s="910"/>
      <c r="CF1047" s="910"/>
      <c r="CG1047" s="910"/>
      <c r="CH1047" s="910"/>
      <c r="CI1047" s="910"/>
      <c r="CJ1047" s="910"/>
      <c r="CK1047" s="907"/>
      <c r="CL1047" s="907"/>
      <c r="CM1047" s="907"/>
      <c r="CN1047" s="921"/>
      <c r="CO1047" s="907"/>
      <c r="CP1047" s="907"/>
      <c r="CQ1047" s="907"/>
      <c r="CR1047" s="907"/>
      <c r="CS1047" s="922"/>
      <c r="CT1047" s="815" t="s">
        <v>308</v>
      </c>
      <c r="CU1047" s="816" t="s">
        <v>308</v>
      </c>
      <c r="CV1047" s="809"/>
      <c r="CW1047" s="809"/>
      <c r="CX1047" s="815"/>
      <c r="CY1047" s="920">
        <v>0</v>
      </c>
      <c r="CZ1047" s="920">
        <v>0</v>
      </c>
      <c r="DA1047" s="913">
        <v>0</v>
      </c>
      <c r="DB1047" s="913">
        <v>0</v>
      </c>
      <c r="DC1047" s="913">
        <v>0</v>
      </c>
      <c r="DD1047" s="913">
        <v>0</v>
      </c>
      <c r="DE1047" s="913">
        <v>0</v>
      </c>
      <c r="DF1047" s="913">
        <v>0</v>
      </c>
      <c r="DG1047" s="913">
        <v>0</v>
      </c>
      <c r="DH1047" s="914">
        <v>0</v>
      </c>
      <c r="DI1047" s="809">
        <v>0</v>
      </c>
      <c r="DJ1047" s="809">
        <v>0</v>
      </c>
      <c r="DK1047" s="809">
        <v>0</v>
      </c>
      <c r="DL1047" s="809">
        <v>0</v>
      </c>
      <c r="DM1047" s="809">
        <v>0</v>
      </c>
      <c r="DN1047" s="809">
        <v>0</v>
      </c>
      <c r="DO1047" s="915">
        <v>0</v>
      </c>
      <c r="DP1047" s="809"/>
      <c r="DQ1047" s="809"/>
      <c r="DR1047" s="809"/>
      <c r="DS1047" s="914"/>
      <c r="DT1047" s="752">
        <v>0</v>
      </c>
      <c r="DU1047" s="753" t="s">
        <v>308</v>
      </c>
      <c r="DV1047" s="753" t="s">
        <v>308</v>
      </c>
      <c r="DW1047" s="754" t="s">
        <v>308</v>
      </c>
      <c r="DX1047" s="755" t="s">
        <v>308</v>
      </c>
      <c r="DY1047" s="754" t="e">
        <v>#VALUE!</v>
      </c>
      <c r="DZ1047" s="754" t="e">
        <v>#VALUE!</v>
      </c>
      <c r="EA1047" s="754"/>
      <c r="EB1047" s="754"/>
    </row>
    <row r="1048" spans="1:266" ht="17.25" hidden="1" customHeight="1" outlineLevel="1" x14ac:dyDescent="0.35">
      <c r="A1048" s="618" t="s">
        <v>308</v>
      </c>
      <c r="B1048" s="730">
        <v>152</v>
      </c>
      <c r="C1048" s="730" t="s">
        <v>741</v>
      </c>
      <c r="D1048" s="730" t="s">
        <v>741</v>
      </c>
      <c r="E1048" s="730">
        <v>17</v>
      </c>
      <c r="F1048" s="731"/>
      <c r="G1048" s="731"/>
      <c r="H1048" s="826"/>
      <c r="I1048" s="730" t="s">
        <v>308</v>
      </c>
      <c r="J1048" s="730" t="s">
        <v>308</v>
      </c>
      <c r="K1048" s="730">
        <v>0</v>
      </c>
      <c r="L1048" s="730" t="s">
        <v>308</v>
      </c>
      <c r="M1048" s="907"/>
      <c r="N1048" s="907">
        <v>0</v>
      </c>
      <c r="O1048" s="907" t="s">
        <v>742</v>
      </c>
      <c r="P1048" s="907" t="b">
        <v>1</v>
      </c>
      <c r="Q1048" s="907" t="e">
        <v>#VALUE!</v>
      </c>
      <c r="R1048" s="907"/>
      <c r="S1048" s="907"/>
      <c r="T1048" s="907"/>
      <c r="U1048" s="907"/>
      <c r="V1048" s="907"/>
      <c r="W1048" s="907"/>
      <c r="X1048" s="907"/>
      <c r="Y1048" s="907"/>
      <c r="Z1048" s="809"/>
      <c r="AA1048" s="907"/>
      <c r="AB1048" s="907"/>
      <c r="AC1048" s="907"/>
      <c r="AD1048" s="907"/>
      <c r="AE1048" s="808"/>
      <c r="AF1048" s="809">
        <v>0</v>
      </c>
      <c r="AG1048" s="919"/>
      <c r="AH1048" s="919"/>
      <c r="AI1048" s="919"/>
      <c r="AJ1048" s="811"/>
      <c r="AK1048" s="909"/>
      <c r="AL1048" s="910"/>
      <c r="AM1048" s="910"/>
      <c r="AN1048" s="910"/>
      <c r="AO1048" s="910"/>
      <c r="AP1048" s="910"/>
      <c r="AQ1048" s="910"/>
      <c r="AR1048" s="910"/>
      <c r="AS1048" s="910"/>
      <c r="AT1048" s="910"/>
      <c r="AU1048" s="910"/>
      <c r="AV1048" s="910"/>
      <c r="AW1048" s="910"/>
      <c r="AX1048" s="910"/>
      <c r="AY1048" s="910"/>
      <c r="AZ1048" s="910"/>
      <c r="BA1048" s="910"/>
      <c r="BB1048" s="910"/>
      <c r="BC1048" s="910"/>
      <c r="BD1048" s="910"/>
      <c r="BE1048" s="910"/>
      <c r="BF1048" s="910"/>
      <c r="BG1048" s="910"/>
      <c r="BH1048" s="910"/>
      <c r="BI1048" s="910"/>
      <c r="BJ1048" s="910"/>
      <c r="BK1048" s="910"/>
      <c r="BL1048" s="910"/>
      <c r="BM1048" s="910"/>
      <c r="BN1048" s="910"/>
      <c r="BO1048" s="910"/>
      <c r="BP1048" s="910"/>
      <c r="BQ1048" s="910"/>
      <c r="BR1048" s="910"/>
      <c r="BS1048" s="910"/>
      <c r="BT1048" s="910"/>
      <c r="BU1048" s="910"/>
      <c r="BV1048" s="910"/>
      <c r="BW1048" s="910"/>
      <c r="BX1048" s="910"/>
      <c r="BY1048" s="910"/>
      <c r="BZ1048" s="910"/>
      <c r="CA1048" s="910"/>
      <c r="CB1048" s="910"/>
      <c r="CC1048" s="910"/>
      <c r="CD1048" s="910"/>
      <c r="CE1048" s="910"/>
      <c r="CF1048" s="910"/>
      <c r="CG1048" s="910"/>
      <c r="CH1048" s="910"/>
      <c r="CI1048" s="910"/>
      <c r="CJ1048" s="910"/>
      <c r="CK1048" s="907"/>
      <c r="CL1048" s="907"/>
      <c r="CM1048" s="907"/>
      <c r="CN1048" s="921"/>
      <c r="CO1048" s="907"/>
      <c r="CP1048" s="907"/>
      <c r="CQ1048" s="907"/>
      <c r="CR1048" s="907"/>
      <c r="CS1048" s="922"/>
      <c r="CT1048" s="815" t="s">
        <v>308</v>
      </c>
      <c r="CU1048" s="816" t="s">
        <v>308</v>
      </c>
      <c r="CV1048" s="809"/>
      <c r="CW1048" s="809"/>
      <c r="CX1048" s="815"/>
      <c r="CY1048" s="920">
        <v>0</v>
      </c>
      <c r="CZ1048" s="920">
        <v>0</v>
      </c>
      <c r="DA1048" s="913">
        <v>0</v>
      </c>
      <c r="DB1048" s="913">
        <v>0</v>
      </c>
      <c r="DC1048" s="913">
        <v>0</v>
      </c>
      <c r="DD1048" s="913">
        <v>0</v>
      </c>
      <c r="DE1048" s="913">
        <v>0</v>
      </c>
      <c r="DF1048" s="913">
        <v>0</v>
      </c>
      <c r="DG1048" s="913">
        <v>0</v>
      </c>
      <c r="DH1048" s="914">
        <v>0</v>
      </c>
      <c r="DI1048" s="809">
        <v>0</v>
      </c>
      <c r="DJ1048" s="809">
        <v>0</v>
      </c>
      <c r="DK1048" s="809">
        <v>0</v>
      </c>
      <c r="DL1048" s="809">
        <v>0</v>
      </c>
      <c r="DM1048" s="809">
        <v>0</v>
      </c>
      <c r="DN1048" s="809">
        <v>0</v>
      </c>
      <c r="DO1048" s="915">
        <v>0</v>
      </c>
      <c r="DP1048" s="809"/>
      <c r="DQ1048" s="809"/>
      <c r="DR1048" s="809"/>
      <c r="DS1048" s="914"/>
      <c r="DT1048" s="752">
        <v>0</v>
      </c>
      <c r="DU1048" s="753" t="s">
        <v>308</v>
      </c>
      <c r="DV1048" s="753" t="s">
        <v>308</v>
      </c>
      <c r="DW1048" s="754" t="s">
        <v>308</v>
      </c>
      <c r="DX1048" s="755" t="s">
        <v>308</v>
      </c>
      <c r="DY1048" s="754" t="e">
        <v>#VALUE!</v>
      </c>
      <c r="DZ1048" s="754" t="e">
        <v>#VALUE!</v>
      </c>
      <c r="EA1048" s="754"/>
      <c r="EB1048" s="754"/>
    </row>
    <row r="1049" spans="1:266" ht="17.25" hidden="1" customHeight="1" outlineLevel="1" x14ac:dyDescent="0.35">
      <c r="A1049" s="618" t="s">
        <v>308</v>
      </c>
      <c r="B1049" s="730">
        <v>153</v>
      </c>
      <c r="C1049" s="730" t="s">
        <v>741</v>
      </c>
      <c r="D1049" s="730" t="s">
        <v>741</v>
      </c>
      <c r="E1049" s="730">
        <v>17</v>
      </c>
      <c r="F1049" s="731"/>
      <c r="G1049" s="731"/>
      <c r="H1049" s="826"/>
      <c r="I1049" s="730" t="s">
        <v>308</v>
      </c>
      <c r="J1049" s="730" t="s">
        <v>308</v>
      </c>
      <c r="K1049" s="730">
        <v>0</v>
      </c>
      <c r="L1049" s="730" t="s">
        <v>308</v>
      </c>
      <c r="M1049" s="868"/>
      <c r="N1049" s="868">
        <v>0</v>
      </c>
      <c r="O1049" s="868" t="s">
        <v>742</v>
      </c>
      <c r="P1049" s="868" t="b">
        <v>1</v>
      </c>
      <c r="Q1049" s="868" t="e">
        <v>#VALUE!</v>
      </c>
      <c r="R1049" s="868"/>
      <c r="S1049" s="868"/>
      <c r="T1049" s="868"/>
      <c r="U1049" s="868"/>
      <c r="V1049" s="868"/>
      <c r="W1049" s="868"/>
      <c r="X1049" s="868"/>
      <c r="Y1049" s="868"/>
      <c r="Z1049" s="776"/>
      <c r="AA1049" s="868"/>
      <c r="AB1049" s="868"/>
      <c r="AC1049" s="868"/>
      <c r="AD1049" s="868"/>
      <c r="AE1049" s="775"/>
      <c r="AF1049" s="776">
        <v>0</v>
      </c>
      <c r="AG1049" s="918"/>
      <c r="AH1049" s="918"/>
      <c r="AI1049" s="918"/>
      <c r="AJ1049" s="778"/>
      <c r="AK1049" s="894"/>
      <c r="AL1049" s="895"/>
      <c r="AM1049" s="895"/>
      <c r="AN1049" s="895"/>
      <c r="AO1049" s="895"/>
      <c r="AP1049" s="895"/>
      <c r="AQ1049" s="895"/>
      <c r="AR1049" s="895"/>
      <c r="AS1049" s="895"/>
      <c r="AT1049" s="895"/>
      <c r="AU1049" s="895"/>
      <c r="AV1049" s="895"/>
      <c r="AW1049" s="895"/>
      <c r="AX1049" s="895"/>
      <c r="AY1049" s="895"/>
      <c r="AZ1049" s="895"/>
      <c r="BA1049" s="895"/>
      <c r="BB1049" s="895"/>
      <c r="BC1049" s="895"/>
      <c r="BD1049" s="895"/>
      <c r="BE1049" s="895"/>
      <c r="BF1049" s="895"/>
      <c r="BG1049" s="895"/>
      <c r="BH1049" s="895"/>
      <c r="BI1049" s="895"/>
      <c r="BJ1049" s="895"/>
      <c r="BK1049" s="895"/>
      <c r="BL1049" s="895"/>
      <c r="BM1049" s="895"/>
      <c r="BN1049" s="895"/>
      <c r="BO1049" s="895"/>
      <c r="BP1049" s="895"/>
      <c r="BQ1049" s="895"/>
      <c r="BR1049" s="895"/>
      <c r="BS1049" s="895"/>
      <c r="BT1049" s="895"/>
      <c r="BU1049" s="895"/>
      <c r="BV1049" s="895"/>
      <c r="BW1049" s="895"/>
      <c r="BX1049" s="895"/>
      <c r="BY1049" s="895"/>
      <c r="BZ1049" s="895"/>
      <c r="CA1049" s="895"/>
      <c r="CB1049" s="895"/>
      <c r="CC1049" s="895"/>
      <c r="CD1049" s="895"/>
      <c r="CE1049" s="895"/>
      <c r="CF1049" s="895"/>
      <c r="CG1049" s="895"/>
      <c r="CH1049" s="895"/>
      <c r="CI1049" s="895"/>
      <c r="CJ1049" s="895"/>
      <c r="CK1049" s="868"/>
      <c r="CL1049" s="868"/>
      <c r="CM1049" s="868"/>
      <c r="CN1049" s="885"/>
      <c r="CO1049" s="868"/>
      <c r="CP1049" s="868"/>
      <c r="CQ1049" s="868"/>
      <c r="CR1049" s="868"/>
      <c r="CS1049" s="869"/>
      <c r="CT1049" s="782" t="s">
        <v>308</v>
      </c>
      <c r="CU1049" s="783" t="s">
        <v>308</v>
      </c>
      <c r="CV1049" s="776"/>
      <c r="CW1049" s="776"/>
      <c r="CX1049" s="782"/>
      <c r="CY1049" s="870">
        <v>0</v>
      </c>
      <c r="CZ1049" s="870">
        <v>0</v>
      </c>
      <c r="DA1049" s="871">
        <v>0</v>
      </c>
      <c r="DB1049" s="871">
        <v>0</v>
      </c>
      <c r="DC1049" s="871">
        <v>0</v>
      </c>
      <c r="DD1049" s="871">
        <v>0</v>
      </c>
      <c r="DE1049" s="871">
        <v>0</v>
      </c>
      <c r="DF1049" s="871">
        <v>0</v>
      </c>
      <c r="DG1049" s="871">
        <v>0</v>
      </c>
      <c r="DH1049" s="872">
        <v>0</v>
      </c>
      <c r="DI1049" s="776">
        <v>0</v>
      </c>
      <c r="DJ1049" s="776">
        <v>0</v>
      </c>
      <c r="DK1049" s="776">
        <v>0</v>
      </c>
      <c r="DL1049" s="776">
        <v>0</v>
      </c>
      <c r="DM1049" s="776">
        <v>0</v>
      </c>
      <c r="DN1049" s="776">
        <v>0</v>
      </c>
      <c r="DO1049" s="873">
        <v>0</v>
      </c>
      <c r="DP1049" s="776"/>
      <c r="DQ1049" s="776"/>
      <c r="DR1049" s="776"/>
      <c r="DS1049" s="872"/>
      <c r="DT1049" s="752">
        <v>0</v>
      </c>
      <c r="DU1049" s="753" t="s">
        <v>308</v>
      </c>
      <c r="DV1049" s="753" t="s">
        <v>308</v>
      </c>
      <c r="DW1049" s="754" t="s">
        <v>308</v>
      </c>
      <c r="DX1049" s="755" t="s">
        <v>308</v>
      </c>
      <c r="DY1049" s="754" t="e">
        <v>#VALUE!</v>
      </c>
      <c r="DZ1049" s="754" t="e">
        <v>#VALUE!</v>
      </c>
      <c r="EA1049" s="754"/>
      <c r="EB1049" s="754"/>
    </row>
    <row r="1050" spans="1:266" ht="17.25" hidden="1" customHeight="1" outlineLevel="1" x14ac:dyDescent="0.35">
      <c r="A1050" s="618" t="s">
        <v>308</v>
      </c>
      <c r="B1050" s="730">
        <v>154</v>
      </c>
      <c r="C1050" s="730" t="s">
        <v>741</v>
      </c>
      <c r="D1050" s="730" t="s">
        <v>741</v>
      </c>
      <c r="E1050" s="730">
        <v>17</v>
      </c>
      <c r="F1050" s="731"/>
      <c r="G1050" s="731"/>
      <c r="H1050" s="826"/>
      <c r="I1050" s="730" t="s">
        <v>308</v>
      </c>
      <c r="J1050" s="730" t="s">
        <v>308</v>
      </c>
      <c r="K1050" s="730">
        <v>0</v>
      </c>
      <c r="L1050" s="730" t="s">
        <v>308</v>
      </c>
      <c r="M1050" s="868"/>
      <c r="N1050" s="868">
        <v>0</v>
      </c>
      <c r="O1050" s="868" t="s">
        <v>742</v>
      </c>
      <c r="P1050" s="868" t="b">
        <v>1</v>
      </c>
      <c r="Q1050" s="868" t="e">
        <v>#VALUE!</v>
      </c>
      <c r="R1050" s="868"/>
      <c r="S1050" s="868"/>
      <c r="T1050" s="868"/>
      <c r="U1050" s="868"/>
      <c r="V1050" s="868"/>
      <c r="W1050" s="868"/>
      <c r="X1050" s="868"/>
      <c r="Y1050" s="868"/>
      <c r="Z1050" s="776"/>
      <c r="AA1050" s="868"/>
      <c r="AB1050" s="868"/>
      <c r="AC1050" s="868"/>
      <c r="AD1050" s="868"/>
      <c r="AE1050" s="775"/>
      <c r="AF1050" s="776">
        <v>0</v>
      </c>
      <c r="AG1050" s="918"/>
      <c r="AH1050" s="918"/>
      <c r="AI1050" s="918"/>
      <c r="AJ1050" s="778"/>
      <c r="AK1050" s="894"/>
      <c r="AL1050" s="895"/>
      <c r="AM1050" s="895"/>
      <c r="AN1050" s="895"/>
      <c r="AO1050" s="895"/>
      <c r="AP1050" s="895"/>
      <c r="AQ1050" s="895"/>
      <c r="AR1050" s="895"/>
      <c r="AS1050" s="895"/>
      <c r="AT1050" s="895"/>
      <c r="AU1050" s="895"/>
      <c r="AV1050" s="895"/>
      <c r="AW1050" s="895"/>
      <c r="AX1050" s="895"/>
      <c r="AY1050" s="895"/>
      <c r="AZ1050" s="895"/>
      <c r="BA1050" s="895"/>
      <c r="BB1050" s="895"/>
      <c r="BC1050" s="895"/>
      <c r="BD1050" s="895"/>
      <c r="BE1050" s="895"/>
      <c r="BF1050" s="895"/>
      <c r="BG1050" s="895"/>
      <c r="BH1050" s="895"/>
      <c r="BI1050" s="895"/>
      <c r="BJ1050" s="895"/>
      <c r="BK1050" s="895"/>
      <c r="BL1050" s="895"/>
      <c r="BM1050" s="895"/>
      <c r="BN1050" s="895"/>
      <c r="BO1050" s="895"/>
      <c r="BP1050" s="895"/>
      <c r="BQ1050" s="895"/>
      <c r="BR1050" s="895"/>
      <c r="BS1050" s="895"/>
      <c r="BT1050" s="895"/>
      <c r="BU1050" s="895"/>
      <c r="BV1050" s="895"/>
      <c r="BW1050" s="895"/>
      <c r="BX1050" s="895"/>
      <c r="BY1050" s="895"/>
      <c r="BZ1050" s="895"/>
      <c r="CA1050" s="895"/>
      <c r="CB1050" s="895"/>
      <c r="CC1050" s="895"/>
      <c r="CD1050" s="895"/>
      <c r="CE1050" s="895"/>
      <c r="CF1050" s="895"/>
      <c r="CG1050" s="895"/>
      <c r="CH1050" s="895"/>
      <c r="CI1050" s="895"/>
      <c r="CJ1050" s="895"/>
      <c r="CK1050" s="868"/>
      <c r="CL1050" s="868"/>
      <c r="CM1050" s="868"/>
      <c r="CN1050" s="885"/>
      <c r="CO1050" s="868"/>
      <c r="CP1050" s="868"/>
      <c r="CQ1050" s="868"/>
      <c r="CR1050" s="868"/>
      <c r="CS1050" s="869"/>
      <c r="CT1050" s="782" t="s">
        <v>308</v>
      </c>
      <c r="CU1050" s="783" t="s">
        <v>308</v>
      </c>
      <c r="CV1050" s="776"/>
      <c r="CW1050" s="776"/>
      <c r="CX1050" s="782"/>
      <c r="CY1050" s="870">
        <v>0</v>
      </c>
      <c r="CZ1050" s="870">
        <v>0</v>
      </c>
      <c r="DA1050" s="871">
        <v>0</v>
      </c>
      <c r="DB1050" s="871">
        <v>0</v>
      </c>
      <c r="DC1050" s="871">
        <v>0</v>
      </c>
      <c r="DD1050" s="871">
        <v>0</v>
      </c>
      <c r="DE1050" s="871">
        <v>0</v>
      </c>
      <c r="DF1050" s="871">
        <v>0</v>
      </c>
      <c r="DG1050" s="871">
        <v>0</v>
      </c>
      <c r="DH1050" s="872">
        <v>0</v>
      </c>
      <c r="DI1050" s="776">
        <v>0</v>
      </c>
      <c r="DJ1050" s="776">
        <v>0</v>
      </c>
      <c r="DK1050" s="776">
        <v>0</v>
      </c>
      <c r="DL1050" s="776">
        <v>0</v>
      </c>
      <c r="DM1050" s="776">
        <v>0</v>
      </c>
      <c r="DN1050" s="776">
        <v>0</v>
      </c>
      <c r="DO1050" s="873">
        <v>0</v>
      </c>
      <c r="DP1050" s="776"/>
      <c r="DQ1050" s="776"/>
      <c r="DR1050" s="776"/>
      <c r="DS1050" s="872"/>
      <c r="DT1050" s="752">
        <v>0</v>
      </c>
      <c r="DU1050" s="753" t="s">
        <v>308</v>
      </c>
      <c r="DV1050" s="753" t="s">
        <v>308</v>
      </c>
      <c r="DW1050" s="754" t="s">
        <v>308</v>
      </c>
      <c r="DX1050" s="755" t="s">
        <v>308</v>
      </c>
      <c r="DY1050" s="754" t="e">
        <v>#VALUE!</v>
      </c>
      <c r="DZ1050" s="754" t="e">
        <v>#VALUE!</v>
      </c>
      <c r="EA1050" s="754"/>
      <c r="EB1050" s="754"/>
    </row>
    <row r="1051" spans="1:266" ht="17.25" hidden="1" customHeight="1" outlineLevel="1" x14ac:dyDescent="0.35">
      <c r="A1051" s="618" t="s">
        <v>308</v>
      </c>
      <c r="B1051" s="730">
        <v>155</v>
      </c>
      <c r="C1051" s="730" t="s">
        <v>741</v>
      </c>
      <c r="D1051" s="730" t="s">
        <v>741</v>
      </c>
      <c r="E1051" s="730">
        <v>17</v>
      </c>
      <c r="F1051" s="731"/>
      <c r="G1051" s="731"/>
      <c r="H1051" s="826"/>
      <c r="I1051" s="730" t="s">
        <v>308</v>
      </c>
      <c r="J1051" s="730" t="s">
        <v>308</v>
      </c>
      <c r="K1051" s="730">
        <v>0</v>
      </c>
      <c r="L1051" s="730" t="s">
        <v>308</v>
      </c>
      <c r="M1051" s="868"/>
      <c r="N1051" s="868">
        <v>0</v>
      </c>
      <c r="O1051" s="868" t="s">
        <v>742</v>
      </c>
      <c r="P1051" s="868" t="b">
        <v>1</v>
      </c>
      <c r="Q1051" s="868" t="e">
        <v>#VALUE!</v>
      </c>
      <c r="R1051" s="868"/>
      <c r="S1051" s="868"/>
      <c r="T1051" s="868"/>
      <c r="U1051" s="868"/>
      <c r="V1051" s="868"/>
      <c r="W1051" s="868"/>
      <c r="X1051" s="868"/>
      <c r="Y1051" s="868"/>
      <c r="Z1051" s="776"/>
      <c r="AA1051" s="868"/>
      <c r="AB1051" s="868"/>
      <c r="AC1051" s="868"/>
      <c r="AD1051" s="868"/>
      <c r="AE1051" s="775"/>
      <c r="AF1051" s="776">
        <v>0</v>
      </c>
      <c r="AG1051" s="918"/>
      <c r="AH1051" s="918"/>
      <c r="AI1051" s="918"/>
      <c r="AJ1051" s="778"/>
      <c r="AK1051" s="894"/>
      <c r="AL1051" s="895"/>
      <c r="AM1051" s="895"/>
      <c r="AN1051" s="895"/>
      <c r="AO1051" s="895"/>
      <c r="AP1051" s="895"/>
      <c r="AQ1051" s="895"/>
      <c r="AR1051" s="895"/>
      <c r="AS1051" s="895"/>
      <c r="AT1051" s="895"/>
      <c r="AU1051" s="895"/>
      <c r="AV1051" s="895"/>
      <c r="AW1051" s="895"/>
      <c r="AX1051" s="895"/>
      <c r="AY1051" s="895"/>
      <c r="AZ1051" s="895"/>
      <c r="BA1051" s="895"/>
      <c r="BB1051" s="895"/>
      <c r="BC1051" s="895"/>
      <c r="BD1051" s="895"/>
      <c r="BE1051" s="895"/>
      <c r="BF1051" s="895"/>
      <c r="BG1051" s="895"/>
      <c r="BH1051" s="895"/>
      <c r="BI1051" s="895"/>
      <c r="BJ1051" s="895"/>
      <c r="BK1051" s="895"/>
      <c r="BL1051" s="895"/>
      <c r="BM1051" s="895"/>
      <c r="BN1051" s="895"/>
      <c r="BO1051" s="895"/>
      <c r="BP1051" s="895"/>
      <c r="BQ1051" s="895"/>
      <c r="BR1051" s="895"/>
      <c r="BS1051" s="895"/>
      <c r="BT1051" s="895"/>
      <c r="BU1051" s="895"/>
      <c r="BV1051" s="895"/>
      <c r="BW1051" s="895"/>
      <c r="BX1051" s="895"/>
      <c r="BY1051" s="895"/>
      <c r="BZ1051" s="895"/>
      <c r="CA1051" s="895"/>
      <c r="CB1051" s="895"/>
      <c r="CC1051" s="895"/>
      <c r="CD1051" s="895"/>
      <c r="CE1051" s="895"/>
      <c r="CF1051" s="895"/>
      <c r="CG1051" s="895"/>
      <c r="CH1051" s="895"/>
      <c r="CI1051" s="895"/>
      <c r="CJ1051" s="895"/>
      <c r="CK1051" s="868"/>
      <c r="CL1051" s="868"/>
      <c r="CM1051" s="868"/>
      <c r="CN1051" s="885"/>
      <c r="CO1051" s="868"/>
      <c r="CP1051" s="868"/>
      <c r="CQ1051" s="868"/>
      <c r="CR1051" s="868"/>
      <c r="CS1051" s="869"/>
      <c r="CT1051" s="782" t="s">
        <v>308</v>
      </c>
      <c r="CU1051" s="783" t="s">
        <v>308</v>
      </c>
      <c r="CV1051" s="776"/>
      <c r="CW1051" s="776"/>
      <c r="CX1051" s="782"/>
      <c r="CY1051" s="870">
        <v>0</v>
      </c>
      <c r="CZ1051" s="870">
        <v>0</v>
      </c>
      <c r="DA1051" s="871">
        <v>0</v>
      </c>
      <c r="DB1051" s="871">
        <v>0</v>
      </c>
      <c r="DC1051" s="871">
        <v>0</v>
      </c>
      <c r="DD1051" s="871">
        <v>0</v>
      </c>
      <c r="DE1051" s="871">
        <v>0</v>
      </c>
      <c r="DF1051" s="871">
        <v>0</v>
      </c>
      <c r="DG1051" s="871">
        <v>0</v>
      </c>
      <c r="DH1051" s="872">
        <v>0</v>
      </c>
      <c r="DI1051" s="776">
        <v>0</v>
      </c>
      <c r="DJ1051" s="776">
        <v>0</v>
      </c>
      <c r="DK1051" s="776">
        <v>0</v>
      </c>
      <c r="DL1051" s="776">
        <v>0</v>
      </c>
      <c r="DM1051" s="776">
        <v>0</v>
      </c>
      <c r="DN1051" s="776">
        <v>0</v>
      </c>
      <c r="DO1051" s="873">
        <v>0</v>
      </c>
      <c r="DP1051" s="776"/>
      <c r="DQ1051" s="776"/>
      <c r="DR1051" s="776"/>
      <c r="DS1051" s="872"/>
      <c r="DT1051" s="752">
        <v>0</v>
      </c>
      <c r="DU1051" s="753" t="s">
        <v>308</v>
      </c>
      <c r="DV1051" s="753" t="s">
        <v>308</v>
      </c>
      <c r="DW1051" s="754" t="s">
        <v>308</v>
      </c>
      <c r="DX1051" s="755" t="s">
        <v>308</v>
      </c>
      <c r="DY1051" s="754" t="e">
        <v>#VALUE!</v>
      </c>
      <c r="DZ1051" s="754" t="e">
        <v>#VALUE!</v>
      </c>
      <c r="EA1051" s="754"/>
      <c r="EB1051" s="754"/>
    </row>
    <row r="1052" spans="1:266" ht="17.25" hidden="1" customHeight="1" outlineLevel="1" x14ac:dyDescent="0.35">
      <c r="A1052" s="618" t="s">
        <v>308</v>
      </c>
      <c r="B1052" s="730">
        <v>156</v>
      </c>
      <c r="C1052" s="730" t="s">
        <v>741</v>
      </c>
      <c r="D1052" s="730" t="s">
        <v>741</v>
      </c>
      <c r="E1052" s="730">
        <v>17</v>
      </c>
      <c r="F1052" s="731"/>
      <c r="G1052" s="731"/>
      <c r="H1052" s="826"/>
      <c r="I1052" s="730" t="s">
        <v>308</v>
      </c>
      <c r="J1052" s="730" t="s">
        <v>308</v>
      </c>
      <c r="K1052" s="730">
        <v>0</v>
      </c>
      <c r="L1052" s="730" t="s">
        <v>308</v>
      </c>
      <c r="M1052" s="868"/>
      <c r="N1052" s="868">
        <v>0</v>
      </c>
      <c r="O1052" s="868" t="s">
        <v>742</v>
      </c>
      <c r="P1052" s="868" t="b">
        <v>1</v>
      </c>
      <c r="Q1052" s="868" t="e">
        <v>#VALUE!</v>
      </c>
      <c r="R1052" s="868"/>
      <c r="S1052" s="868"/>
      <c r="T1052" s="868"/>
      <c r="U1052" s="868"/>
      <c r="V1052" s="868"/>
      <c r="W1052" s="868"/>
      <c r="X1052" s="868"/>
      <c r="Y1052" s="868"/>
      <c r="Z1052" s="776"/>
      <c r="AA1052" s="868"/>
      <c r="AB1052" s="868"/>
      <c r="AC1052" s="868"/>
      <c r="AD1052" s="868"/>
      <c r="AE1052" s="775"/>
      <c r="AF1052" s="776">
        <v>0</v>
      </c>
      <c r="AG1052" s="918"/>
      <c r="AH1052" s="918"/>
      <c r="AI1052" s="918"/>
      <c r="AJ1052" s="778"/>
      <c r="AK1052" s="894"/>
      <c r="AL1052" s="895"/>
      <c r="AM1052" s="895"/>
      <c r="AN1052" s="895"/>
      <c r="AO1052" s="895"/>
      <c r="AP1052" s="895"/>
      <c r="AQ1052" s="895"/>
      <c r="AR1052" s="895"/>
      <c r="AS1052" s="895"/>
      <c r="AT1052" s="895"/>
      <c r="AU1052" s="895"/>
      <c r="AV1052" s="895"/>
      <c r="AW1052" s="895"/>
      <c r="AX1052" s="895"/>
      <c r="AY1052" s="895"/>
      <c r="AZ1052" s="895"/>
      <c r="BA1052" s="895"/>
      <c r="BB1052" s="895"/>
      <c r="BC1052" s="895"/>
      <c r="BD1052" s="895"/>
      <c r="BE1052" s="895"/>
      <c r="BF1052" s="895"/>
      <c r="BG1052" s="895"/>
      <c r="BH1052" s="895"/>
      <c r="BI1052" s="895"/>
      <c r="BJ1052" s="895"/>
      <c r="BK1052" s="895"/>
      <c r="BL1052" s="895"/>
      <c r="BM1052" s="895"/>
      <c r="BN1052" s="895"/>
      <c r="BO1052" s="895"/>
      <c r="BP1052" s="895"/>
      <c r="BQ1052" s="895"/>
      <c r="BR1052" s="895"/>
      <c r="BS1052" s="895"/>
      <c r="BT1052" s="895"/>
      <c r="BU1052" s="895"/>
      <c r="BV1052" s="895"/>
      <c r="BW1052" s="895"/>
      <c r="BX1052" s="895"/>
      <c r="BY1052" s="895"/>
      <c r="BZ1052" s="895"/>
      <c r="CA1052" s="895"/>
      <c r="CB1052" s="895"/>
      <c r="CC1052" s="895"/>
      <c r="CD1052" s="895"/>
      <c r="CE1052" s="895"/>
      <c r="CF1052" s="895"/>
      <c r="CG1052" s="895"/>
      <c r="CH1052" s="895"/>
      <c r="CI1052" s="895"/>
      <c r="CJ1052" s="895"/>
      <c r="CK1052" s="868"/>
      <c r="CL1052" s="868"/>
      <c r="CM1052" s="868"/>
      <c r="CN1052" s="885"/>
      <c r="CO1052" s="868"/>
      <c r="CP1052" s="868"/>
      <c r="CQ1052" s="868"/>
      <c r="CR1052" s="868"/>
      <c r="CS1052" s="869"/>
      <c r="CT1052" s="782" t="s">
        <v>308</v>
      </c>
      <c r="CU1052" s="783" t="s">
        <v>308</v>
      </c>
      <c r="CV1052" s="776"/>
      <c r="CW1052" s="776"/>
      <c r="CX1052" s="782"/>
      <c r="CY1052" s="870">
        <v>0</v>
      </c>
      <c r="CZ1052" s="870">
        <v>0</v>
      </c>
      <c r="DA1052" s="871">
        <v>0</v>
      </c>
      <c r="DB1052" s="871">
        <v>0</v>
      </c>
      <c r="DC1052" s="871">
        <v>0</v>
      </c>
      <c r="DD1052" s="871">
        <v>0</v>
      </c>
      <c r="DE1052" s="871">
        <v>0</v>
      </c>
      <c r="DF1052" s="871">
        <v>0</v>
      </c>
      <c r="DG1052" s="871">
        <v>0</v>
      </c>
      <c r="DH1052" s="872">
        <v>0</v>
      </c>
      <c r="DI1052" s="776">
        <v>0</v>
      </c>
      <c r="DJ1052" s="776">
        <v>0</v>
      </c>
      <c r="DK1052" s="776">
        <v>0</v>
      </c>
      <c r="DL1052" s="776">
        <v>0</v>
      </c>
      <c r="DM1052" s="776">
        <v>0</v>
      </c>
      <c r="DN1052" s="776">
        <v>0</v>
      </c>
      <c r="DO1052" s="873">
        <v>0</v>
      </c>
      <c r="DP1052" s="776"/>
      <c r="DQ1052" s="776"/>
      <c r="DR1052" s="776"/>
      <c r="DS1052" s="872"/>
      <c r="DT1052" s="752">
        <v>0</v>
      </c>
      <c r="DU1052" s="753" t="s">
        <v>308</v>
      </c>
      <c r="DV1052" s="753" t="s">
        <v>308</v>
      </c>
      <c r="DW1052" s="754" t="s">
        <v>308</v>
      </c>
      <c r="DX1052" s="755" t="s">
        <v>308</v>
      </c>
      <c r="DY1052" s="754" t="e">
        <v>#VALUE!</v>
      </c>
      <c r="DZ1052" s="754" t="e">
        <v>#VALUE!</v>
      </c>
      <c r="EA1052" s="754"/>
      <c r="EB1052" s="754"/>
    </row>
    <row r="1053" spans="1:266" ht="17.25" hidden="1" customHeight="1" outlineLevel="1" x14ac:dyDescent="0.35">
      <c r="A1053" s="618" t="s">
        <v>308</v>
      </c>
      <c r="B1053" s="730">
        <v>157</v>
      </c>
      <c r="C1053" s="730" t="s">
        <v>741</v>
      </c>
      <c r="D1053" s="730" t="s">
        <v>741</v>
      </c>
      <c r="E1053" s="730">
        <v>17</v>
      </c>
      <c r="F1053" s="731"/>
      <c r="G1053" s="731"/>
      <c r="H1053" s="826"/>
      <c r="I1053" s="730" t="s">
        <v>308</v>
      </c>
      <c r="J1053" s="730" t="s">
        <v>308</v>
      </c>
      <c r="K1053" s="730">
        <v>0</v>
      </c>
      <c r="L1053" s="730" t="s">
        <v>308</v>
      </c>
      <c r="M1053" s="868"/>
      <c r="N1053" s="868">
        <v>0</v>
      </c>
      <c r="O1053" s="868" t="s">
        <v>742</v>
      </c>
      <c r="P1053" s="868" t="b">
        <v>1</v>
      </c>
      <c r="Q1053" s="868" t="e">
        <v>#VALUE!</v>
      </c>
      <c r="R1053" s="868"/>
      <c r="S1053" s="868"/>
      <c r="T1053" s="868"/>
      <c r="U1053" s="868"/>
      <c r="V1053" s="868"/>
      <c r="W1053" s="868"/>
      <c r="X1053" s="868"/>
      <c r="Y1053" s="868"/>
      <c r="Z1053" s="776"/>
      <c r="AA1053" s="868"/>
      <c r="AB1053" s="868"/>
      <c r="AC1053" s="868"/>
      <c r="AD1053" s="868"/>
      <c r="AE1053" s="775"/>
      <c r="AF1053" s="776">
        <v>0</v>
      </c>
      <c r="AG1053" s="918"/>
      <c r="AH1053" s="918"/>
      <c r="AI1053" s="918"/>
      <c r="AJ1053" s="778"/>
      <c r="AK1053" s="894"/>
      <c r="AL1053" s="895"/>
      <c r="AM1053" s="895"/>
      <c r="AN1053" s="895"/>
      <c r="AO1053" s="895"/>
      <c r="AP1053" s="895"/>
      <c r="AQ1053" s="895"/>
      <c r="AR1053" s="895"/>
      <c r="AS1053" s="895"/>
      <c r="AT1053" s="895"/>
      <c r="AU1053" s="895"/>
      <c r="AV1053" s="895"/>
      <c r="AW1053" s="895"/>
      <c r="AX1053" s="895"/>
      <c r="AY1053" s="895"/>
      <c r="AZ1053" s="895"/>
      <c r="BA1053" s="895"/>
      <c r="BB1053" s="895"/>
      <c r="BC1053" s="895"/>
      <c r="BD1053" s="895"/>
      <c r="BE1053" s="895"/>
      <c r="BF1053" s="895"/>
      <c r="BG1053" s="895"/>
      <c r="BH1053" s="895"/>
      <c r="BI1053" s="895"/>
      <c r="BJ1053" s="895"/>
      <c r="BK1053" s="895"/>
      <c r="BL1053" s="895"/>
      <c r="BM1053" s="895"/>
      <c r="BN1053" s="895"/>
      <c r="BO1053" s="895"/>
      <c r="BP1053" s="895"/>
      <c r="BQ1053" s="895"/>
      <c r="BR1053" s="895"/>
      <c r="BS1053" s="895"/>
      <c r="BT1053" s="895"/>
      <c r="BU1053" s="895"/>
      <c r="BV1053" s="895"/>
      <c r="BW1053" s="895"/>
      <c r="BX1053" s="895"/>
      <c r="BY1053" s="895"/>
      <c r="BZ1053" s="895"/>
      <c r="CA1053" s="895"/>
      <c r="CB1053" s="895"/>
      <c r="CC1053" s="895"/>
      <c r="CD1053" s="895"/>
      <c r="CE1053" s="895"/>
      <c r="CF1053" s="895"/>
      <c r="CG1053" s="895"/>
      <c r="CH1053" s="895"/>
      <c r="CI1053" s="895"/>
      <c r="CJ1053" s="895"/>
      <c r="CK1053" s="868"/>
      <c r="CL1053" s="868"/>
      <c r="CM1053" s="868"/>
      <c r="CN1053" s="885"/>
      <c r="CO1053" s="868"/>
      <c r="CP1053" s="868"/>
      <c r="CQ1053" s="868"/>
      <c r="CR1053" s="868"/>
      <c r="CS1053" s="869"/>
      <c r="CT1053" s="782" t="s">
        <v>308</v>
      </c>
      <c r="CU1053" s="783" t="s">
        <v>308</v>
      </c>
      <c r="CV1053" s="776"/>
      <c r="CW1053" s="776"/>
      <c r="CX1053" s="782"/>
      <c r="CY1053" s="870">
        <v>0</v>
      </c>
      <c r="CZ1053" s="870">
        <v>0</v>
      </c>
      <c r="DA1053" s="871">
        <v>0</v>
      </c>
      <c r="DB1053" s="871">
        <v>0</v>
      </c>
      <c r="DC1053" s="871">
        <v>0</v>
      </c>
      <c r="DD1053" s="871">
        <v>0</v>
      </c>
      <c r="DE1053" s="871">
        <v>0</v>
      </c>
      <c r="DF1053" s="871">
        <v>0</v>
      </c>
      <c r="DG1053" s="871">
        <v>0</v>
      </c>
      <c r="DH1053" s="872">
        <v>0</v>
      </c>
      <c r="DI1053" s="776">
        <v>0</v>
      </c>
      <c r="DJ1053" s="776">
        <v>0</v>
      </c>
      <c r="DK1053" s="776">
        <v>0</v>
      </c>
      <c r="DL1053" s="776">
        <v>0</v>
      </c>
      <c r="DM1053" s="776">
        <v>0</v>
      </c>
      <c r="DN1053" s="776">
        <v>0</v>
      </c>
      <c r="DO1053" s="873">
        <v>0</v>
      </c>
      <c r="DP1053" s="776"/>
      <c r="DQ1053" s="776"/>
      <c r="DR1053" s="776"/>
      <c r="DS1053" s="872"/>
      <c r="DT1053" s="752">
        <v>0</v>
      </c>
      <c r="DU1053" s="753" t="s">
        <v>308</v>
      </c>
      <c r="DV1053" s="753" t="s">
        <v>308</v>
      </c>
      <c r="DW1053" s="754" t="s">
        <v>308</v>
      </c>
      <c r="DX1053" s="755" t="s">
        <v>308</v>
      </c>
      <c r="DY1053" s="754" t="e">
        <v>#VALUE!</v>
      </c>
      <c r="DZ1053" s="754" t="e">
        <v>#VALUE!</v>
      </c>
      <c r="EA1053" s="754"/>
      <c r="EB1053" s="754"/>
    </row>
    <row r="1054" spans="1:266" ht="17.25" hidden="1" customHeight="1" outlineLevel="1" x14ac:dyDescent="0.35">
      <c r="A1054" s="618" t="s">
        <v>308</v>
      </c>
      <c r="B1054" s="730">
        <v>158</v>
      </c>
      <c r="C1054" s="730" t="s">
        <v>741</v>
      </c>
      <c r="D1054" s="730" t="s">
        <v>741</v>
      </c>
      <c r="E1054" s="730">
        <v>17</v>
      </c>
      <c r="F1054" s="731"/>
      <c r="G1054" s="731"/>
      <c r="H1054" s="826"/>
      <c r="I1054" s="730" t="s">
        <v>308</v>
      </c>
      <c r="J1054" s="730" t="s">
        <v>308</v>
      </c>
      <c r="K1054" s="730">
        <v>0</v>
      </c>
      <c r="L1054" s="730" t="s">
        <v>308</v>
      </c>
      <c r="M1054" s="868"/>
      <c r="N1054" s="868">
        <v>0</v>
      </c>
      <c r="O1054" s="868" t="s">
        <v>742</v>
      </c>
      <c r="P1054" s="868" t="b">
        <v>1</v>
      </c>
      <c r="Q1054" s="868" t="e">
        <v>#VALUE!</v>
      </c>
      <c r="R1054" s="868"/>
      <c r="S1054" s="868"/>
      <c r="T1054" s="868"/>
      <c r="U1054" s="868"/>
      <c r="V1054" s="868"/>
      <c r="W1054" s="868"/>
      <c r="X1054" s="868"/>
      <c r="Y1054" s="868"/>
      <c r="Z1054" s="776"/>
      <c r="AA1054" s="868"/>
      <c r="AB1054" s="868"/>
      <c r="AC1054" s="868"/>
      <c r="AD1054" s="868"/>
      <c r="AE1054" s="775"/>
      <c r="AF1054" s="776">
        <v>0</v>
      </c>
      <c r="AG1054" s="918"/>
      <c r="AH1054" s="918"/>
      <c r="AI1054" s="918"/>
      <c r="AJ1054" s="778"/>
      <c r="AK1054" s="894"/>
      <c r="AL1054" s="895"/>
      <c r="AM1054" s="895"/>
      <c r="AN1054" s="895"/>
      <c r="AO1054" s="895"/>
      <c r="AP1054" s="895"/>
      <c r="AQ1054" s="895"/>
      <c r="AR1054" s="895"/>
      <c r="AS1054" s="895"/>
      <c r="AT1054" s="895"/>
      <c r="AU1054" s="895"/>
      <c r="AV1054" s="895"/>
      <c r="AW1054" s="895"/>
      <c r="AX1054" s="895"/>
      <c r="AY1054" s="895"/>
      <c r="AZ1054" s="895"/>
      <c r="BA1054" s="895"/>
      <c r="BB1054" s="895"/>
      <c r="BC1054" s="895"/>
      <c r="BD1054" s="895"/>
      <c r="BE1054" s="895"/>
      <c r="BF1054" s="895"/>
      <c r="BG1054" s="895"/>
      <c r="BH1054" s="895"/>
      <c r="BI1054" s="895"/>
      <c r="BJ1054" s="895"/>
      <c r="BK1054" s="895"/>
      <c r="BL1054" s="895"/>
      <c r="BM1054" s="895"/>
      <c r="BN1054" s="895"/>
      <c r="BO1054" s="895"/>
      <c r="BP1054" s="895"/>
      <c r="BQ1054" s="895"/>
      <c r="BR1054" s="895"/>
      <c r="BS1054" s="895"/>
      <c r="BT1054" s="895"/>
      <c r="BU1054" s="895"/>
      <c r="BV1054" s="895"/>
      <c r="BW1054" s="895"/>
      <c r="BX1054" s="895"/>
      <c r="BY1054" s="895"/>
      <c r="BZ1054" s="895"/>
      <c r="CA1054" s="895"/>
      <c r="CB1054" s="895"/>
      <c r="CC1054" s="895"/>
      <c r="CD1054" s="895"/>
      <c r="CE1054" s="895"/>
      <c r="CF1054" s="895"/>
      <c r="CG1054" s="895"/>
      <c r="CH1054" s="895"/>
      <c r="CI1054" s="895"/>
      <c r="CJ1054" s="895"/>
      <c r="CK1054" s="868"/>
      <c r="CL1054" s="868"/>
      <c r="CM1054" s="868"/>
      <c r="CN1054" s="885"/>
      <c r="CO1054" s="868"/>
      <c r="CP1054" s="868"/>
      <c r="CQ1054" s="868"/>
      <c r="CR1054" s="868"/>
      <c r="CS1054" s="869"/>
      <c r="CT1054" s="782" t="s">
        <v>308</v>
      </c>
      <c r="CU1054" s="783" t="s">
        <v>308</v>
      </c>
      <c r="CV1054" s="776"/>
      <c r="CW1054" s="776"/>
      <c r="CX1054" s="782"/>
      <c r="CY1054" s="870">
        <v>0</v>
      </c>
      <c r="CZ1054" s="870">
        <v>0</v>
      </c>
      <c r="DA1054" s="871">
        <v>0</v>
      </c>
      <c r="DB1054" s="871">
        <v>0</v>
      </c>
      <c r="DC1054" s="871">
        <v>0</v>
      </c>
      <c r="DD1054" s="871">
        <v>0</v>
      </c>
      <c r="DE1054" s="871">
        <v>0</v>
      </c>
      <c r="DF1054" s="871">
        <v>0</v>
      </c>
      <c r="DG1054" s="871">
        <v>0</v>
      </c>
      <c r="DH1054" s="872">
        <v>0</v>
      </c>
      <c r="DI1054" s="776">
        <v>0</v>
      </c>
      <c r="DJ1054" s="776">
        <v>0</v>
      </c>
      <c r="DK1054" s="776">
        <v>0</v>
      </c>
      <c r="DL1054" s="776">
        <v>0</v>
      </c>
      <c r="DM1054" s="776">
        <v>0</v>
      </c>
      <c r="DN1054" s="776">
        <v>0</v>
      </c>
      <c r="DO1054" s="873">
        <v>0</v>
      </c>
      <c r="DP1054" s="776"/>
      <c r="DQ1054" s="776"/>
      <c r="DR1054" s="776"/>
      <c r="DS1054" s="872"/>
      <c r="DT1054" s="752">
        <v>0</v>
      </c>
      <c r="DU1054" s="753" t="s">
        <v>308</v>
      </c>
      <c r="DV1054" s="753" t="s">
        <v>308</v>
      </c>
      <c r="DW1054" s="754" t="s">
        <v>308</v>
      </c>
      <c r="DX1054" s="755" t="s">
        <v>308</v>
      </c>
      <c r="DY1054" s="754" t="e">
        <v>#VALUE!</v>
      </c>
      <c r="DZ1054" s="754" t="e">
        <v>#VALUE!</v>
      </c>
      <c r="EA1054" s="754"/>
      <c r="EB1054" s="754"/>
    </row>
    <row r="1055" spans="1:266" ht="17.25" hidden="1" customHeight="1" outlineLevel="1" x14ac:dyDescent="0.35">
      <c r="A1055" s="618" t="s">
        <v>308</v>
      </c>
      <c r="B1055" s="730">
        <v>159</v>
      </c>
      <c r="C1055" s="730" t="s">
        <v>741</v>
      </c>
      <c r="D1055" s="730" t="s">
        <v>741</v>
      </c>
      <c r="E1055" s="730">
        <v>17</v>
      </c>
      <c r="F1055" s="731"/>
      <c r="G1055" s="731"/>
      <c r="H1055" s="826"/>
      <c r="I1055" s="730" t="s">
        <v>308</v>
      </c>
      <c r="J1055" s="730" t="s">
        <v>308</v>
      </c>
      <c r="K1055" s="730">
        <v>0</v>
      </c>
      <c r="L1055" s="730" t="s">
        <v>308</v>
      </c>
      <c r="M1055" s="868"/>
      <c r="N1055" s="868">
        <v>0</v>
      </c>
      <c r="O1055" s="868" t="s">
        <v>742</v>
      </c>
      <c r="P1055" s="868" t="b">
        <v>1</v>
      </c>
      <c r="Q1055" s="868" t="e">
        <v>#VALUE!</v>
      </c>
      <c r="R1055" s="868"/>
      <c r="S1055" s="868"/>
      <c r="T1055" s="868"/>
      <c r="U1055" s="868"/>
      <c r="V1055" s="868"/>
      <c r="W1055" s="868"/>
      <c r="X1055" s="868"/>
      <c r="Y1055" s="868"/>
      <c r="Z1055" s="776"/>
      <c r="AA1055" s="868"/>
      <c r="AB1055" s="868"/>
      <c r="AC1055" s="868"/>
      <c r="AD1055" s="868"/>
      <c r="AE1055" s="775"/>
      <c r="AF1055" s="776">
        <v>0</v>
      </c>
      <c r="AG1055" s="918"/>
      <c r="AH1055" s="918"/>
      <c r="AI1055" s="918"/>
      <c r="AJ1055" s="778"/>
      <c r="AK1055" s="894"/>
      <c r="AL1055" s="895"/>
      <c r="AM1055" s="895"/>
      <c r="AN1055" s="895"/>
      <c r="AO1055" s="895"/>
      <c r="AP1055" s="895"/>
      <c r="AQ1055" s="895"/>
      <c r="AR1055" s="895"/>
      <c r="AS1055" s="895"/>
      <c r="AT1055" s="895"/>
      <c r="AU1055" s="895"/>
      <c r="AV1055" s="895"/>
      <c r="AW1055" s="895"/>
      <c r="AX1055" s="895"/>
      <c r="AY1055" s="895"/>
      <c r="AZ1055" s="895"/>
      <c r="BA1055" s="895"/>
      <c r="BB1055" s="895"/>
      <c r="BC1055" s="895"/>
      <c r="BD1055" s="895"/>
      <c r="BE1055" s="895"/>
      <c r="BF1055" s="895"/>
      <c r="BG1055" s="895"/>
      <c r="BH1055" s="895"/>
      <c r="BI1055" s="895"/>
      <c r="BJ1055" s="895"/>
      <c r="BK1055" s="895"/>
      <c r="BL1055" s="895"/>
      <c r="BM1055" s="895"/>
      <c r="BN1055" s="895"/>
      <c r="BO1055" s="895"/>
      <c r="BP1055" s="895"/>
      <c r="BQ1055" s="895"/>
      <c r="BR1055" s="895"/>
      <c r="BS1055" s="895"/>
      <c r="BT1055" s="895"/>
      <c r="BU1055" s="895"/>
      <c r="BV1055" s="895"/>
      <c r="BW1055" s="895"/>
      <c r="BX1055" s="895"/>
      <c r="BY1055" s="895"/>
      <c r="BZ1055" s="895"/>
      <c r="CA1055" s="895"/>
      <c r="CB1055" s="895"/>
      <c r="CC1055" s="895"/>
      <c r="CD1055" s="895"/>
      <c r="CE1055" s="895"/>
      <c r="CF1055" s="895"/>
      <c r="CG1055" s="895"/>
      <c r="CH1055" s="895"/>
      <c r="CI1055" s="895"/>
      <c r="CJ1055" s="895"/>
      <c r="CK1055" s="868"/>
      <c r="CL1055" s="868"/>
      <c r="CM1055" s="868"/>
      <c r="CN1055" s="885"/>
      <c r="CO1055" s="868"/>
      <c r="CP1055" s="868"/>
      <c r="CQ1055" s="868"/>
      <c r="CR1055" s="868"/>
      <c r="CS1055" s="869"/>
      <c r="CT1055" s="782" t="s">
        <v>308</v>
      </c>
      <c r="CU1055" s="783" t="s">
        <v>308</v>
      </c>
      <c r="CV1055" s="776"/>
      <c r="CW1055" s="776"/>
      <c r="CX1055" s="782"/>
      <c r="CY1055" s="870">
        <v>0</v>
      </c>
      <c r="CZ1055" s="870">
        <v>0</v>
      </c>
      <c r="DA1055" s="871">
        <v>0</v>
      </c>
      <c r="DB1055" s="871">
        <v>0</v>
      </c>
      <c r="DC1055" s="871">
        <v>0</v>
      </c>
      <c r="DD1055" s="871">
        <v>0</v>
      </c>
      <c r="DE1055" s="871">
        <v>0</v>
      </c>
      <c r="DF1055" s="871">
        <v>0</v>
      </c>
      <c r="DG1055" s="871">
        <v>0</v>
      </c>
      <c r="DH1055" s="872">
        <v>0</v>
      </c>
      <c r="DI1055" s="776">
        <v>0</v>
      </c>
      <c r="DJ1055" s="776">
        <v>0</v>
      </c>
      <c r="DK1055" s="776">
        <v>0</v>
      </c>
      <c r="DL1055" s="776">
        <v>0</v>
      </c>
      <c r="DM1055" s="776">
        <v>0</v>
      </c>
      <c r="DN1055" s="776">
        <v>0</v>
      </c>
      <c r="DO1055" s="873">
        <v>0</v>
      </c>
      <c r="DP1055" s="776"/>
      <c r="DQ1055" s="776"/>
      <c r="DR1055" s="776"/>
      <c r="DS1055" s="872"/>
      <c r="DT1055" s="752">
        <v>0</v>
      </c>
      <c r="DU1055" s="753" t="s">
        <v>308</v>
      </c>
      <c r="DV1055" s="753" t="s">
        <v>308</v>
      </c>
      <c r="DW1055" s="754" t="s">
        <v>308</v>
      </c>
      <c r="DX1055" s="755" t="s">
        <v>308</v>
      </c>
      <c r="DY1055" s="754" t="e">
        <v>#VALUE!</v>
      </c>
      <c r="DZ1055" s="754" t="e">
        <v>#VALUE!</v>
      </c>
      <c r="EA1055" s="754"/>
      <c r="EB1055" s="754"/>
    </row>
    <row r="1056" spans="1:266" ht="17.25" hidden="1" customHeight="1" outlineLevel="1" x14ac:dyDescent="0.35">
      <c r="A1056" s="618" t="s">
        <v>308</v>
      </c>
      <c r="B1056" s="730">
        <v>160</v>
      </c>
      <c r="C1056" s="730" t="s">
        <v>741</v>
      </c>
      <c r="D1056" s="730" t="s">
        <v>741</v>
      </c>
      <c r="E1056" s="730">
        <v>17</v>
      </c>
      <c r="F1056" s="731"/>
      <c r="G1056" s="731"/>
      <c r="H1056" s="826"/>
      <c r="I1056" s="730" t="s">
        <v>308</v>
      </c>
      <c r="J1056" s="730" t="s">
        <v>308</v>
      </c>
      <c r="K1056" s="730">
        <v>0</v>
      </c>
      <c r="L1056" s="730" t="s">
        <v>308</v>
      </c>
      <c r="M1056" s="868"/>
      <c r="N1056" s="868">
        <v>0</v>
      </c>
      <c r="O1056" s="868" t="s">
        <v>742</v>
      </c>
      <c r="P1056" s="868" t="b">
        <v>1</v>
      </c>
      <c r="Q1056" s="868" t="e">
        <v>#VALUE!</v>
      </c>
      <c r="R1056" s="868"/>
      <c r="S1056" s="868"/>
      <c r="T1056" s="868"/>
      <c r="U1056" s="868"/>
      <c r="V1056" s="868"/>
      <c r="W1056" s="868"/>
      <c r="X1056" s="868"/>
      <c r="Y1056" s="868"/>
      <c r="Z1056" s="776"/>
      <c r="AA1056" s="868"/>
      <c r="AB1056" s="868"/>
      <c r="AC1056" s="868"/>
      <c r="AD1056" s="868"/>
      <c r="AE1056" s="775"/>
      <c r="AF1056" s="776">
        <v>0</v>
      </c>
      <c r="AG1056" s="918"/>
      <c r="AH1056" s="918"/>
      <c r="AI1056" s="918"/>
      <c r="AJ1056" s="778"/>
      <c r="AK1056" s="894"/>
      <c r="AL1056" s="895"/>
      <c r="AM1056" s="895"/>
      <c r="AN1056" s="895"/>
      <c r="AO1056" s="895"/>
      <c r="AP1056" s="895"/>
      <c r="AQ1056" s="895"/>
      <c r="AR1056" s="895"/>
      <c r="AS1056" s="895"/>
      <c r="AT1056" s="895"/>
      <c r="AU1056" s="895"/>
      <c r="AV1056" s="895"/>
      <c r="AW1056" s="895"/>
      <c r="AX1056" s="895"/>
      <c r="AY1056" s="895"/>
      <c r="AZ1056" s="895"/>
      <c r="BA1056" s="895"/>
      <c r="BB1056" s="895"/>
      <c r="BC1056" s="895"/>
      <c r="BD1056" s="895"/>
      <c r="BE1056" s="895"/>
      <c r="BF1056" s="895"/>
      <c r="BG1056" s="895"/>
      <c r="BH1056" s="895"/>
      <c r="BI1056" s="895"/>
      <c r="BJ1056" s="895"/>
      <c r="BK1056" s="895"/>
      <c r="BL1056" s="895"/>
      <c r="BM1056" s="895"/>
      <c r="BN1056" s="895"/>
      <c r="BO1056" s="895"/>
      <c r="BP1056" s="895"/>
      <c r="BQ1056" s="895"/>
      <c r="BR1056" s="895"/>
      <c r="BS1056" s="895"/>
      <c r="BT1056" s="895"/>
      <c r="BU1056" s="895"/>
      <c r="BV1056" s="895"/>
      <c r="BW1056" s="895"/>
      <c r="BX1056" s="895"/>
      <c r="BY1056" s="895"/>
      <c r="BZ1056" s="895"/>
      <c r="CA1056" s="895"/>
      <c r="CB1056" s="895"/>
      <c r="CC1056" s="895"/>
      <c r="CD1056" s="895"/>
      <c r="CE1056" s="895"/>
      <c r="CF1056" s="895"/>
      <c r="CG1056" s="895"/>
      <c r="CH1056" s="895"/>
      <c r="CI1056" s="895"/>
      <c r="CJ1056" s="895"/>
      <c r="CK1056" s="868"/>
      <c r="CL1056" s="868"/>
      <c r="CM1056" s="868"/>
      <c r="CN1056" s="885"/>
      <c r="CO1056" s="868"/>
      <c r="CP1056" s="868"/>
      <c r="CQ1056" s="868"/>
      <c r="CR1056" s="868"/>
      <c r="CS1056" s="869"/>
      <c r="CT1056" s="782" t="s">
        <v>308</v>
      </c>
      <c r="CU1056" s="783" t="s">
        <v>308</v>
      </c>
      <c r="CV1056" s="776"/>
      <c r="CW1056" s="776"/>
      <c r="CX1056" s="782"/>
      <c r="CY1056" s="870">
        <v>0</v>
      </c>
      <c r="CZ1056" s="870">
        <v>0</v>
      </c>
      <c r="DA1056" s="871">
        <v>0</v>
      </c>
      <c r="DB1056" s="871">
        <v>0</v>
      </c>
      <c r="DC1056" s="871">
        <v>0</v>
      </c>
      <c r="DD1056" s="871">
        <v>0</v>
      </c>
      <c r="DE1056" s="871">
        <v>0</v>
      </c>
      <c r="DF1056" s="871">
        <v>0</v>
      </c>
      <c r="DG1056" s="871">
        <v>0</v>
      </c>
      <c r="DH1056" s="872">
        <v>0</v>
      </c>
      <c r="DI1056" s="776">
        <v>0</v>
      </c>
      <c r="DJ1056" s="776">
        <v>0</v>
      </c>
      <c r="DK1056" s="776">
        <v>0</v>
      </c>
      <c r="DL1056" s="776">
        <v>0</v>
      </c>
      <c r="DM1056" s="776">
        <v>0</v>
      </c>
      <c r="DN1056" s="776">
        <v>0</v>
      </c>
      <c r="DO1056" s="873">
        <v>0</v>
      </c>
      <c r="DP1056" s="776"/>
      <c r="DQ1056" s="776"/>
      <c r="DR1056" s="776"/>
      <c r="DS1056" s="872"/>
      <c r="DT1056" s="752">
        <v>0</v>
      </c>
      <c r="DU1056" s="753" t="s">
        <v>308</v>
      </c>
      <c r="DV1056" s="753" t="s">
        <v>308</v>
      </c>
      <c r="DW1056" s="754" t="s">
        <v>308</v>
      </c>
      <c r="DX1056" s="755" t="s">
        <v>308</v>
      </c>
      <c r="DY1056" s="754" t="e">
        <v>#VALUE!</v>
      </c>
      <c r="DZ1056" s="754" t="e">
        <v>#VALUE!</v>
      </c>
      <c r="EA1056" s="754"/>
      <c r="EB1056" s="754"/>
    </row>
    <row r="1057" spans="1:266" ht="17.25" hidden="1" customHeight="1" outlineLevel="1" x14ac:dyDescent="0.35">
      <c r="A1057" s="618" t="s">
        <v>308</v>
      </c>
      <c r="B1057" s="730">
        <v>161</v>
      </c>
      <c r="C1057" s="730" t="s">
        <v>741</v>
      </c>
      <c r="D1057" s="730" t="s">
        <v>741</v>
      </c>
      <c r="E1057" s="730">
        <v>17</v>
      </c>
      <c r="F1057" s="731"/>
      <c r="G1057" s="731"/>
      <c r="H1057" s="826"/>
      <c r="I1057" s="730" t="s">
        <v>308</v>
      </c>
      <c r="J1057" s="730" t="s">
        <v>308</v>
      </c>
      <c r="K1057" s="730">
        <v>0</v>
      </c>
      <c r="L1057" s="730" t="s">
        <v>308</v>
      </c>
      <c r="M1057" s="868"/>
      <c r="N1057" s="868">
        <v>0</v>
      </c>
      <c r="O1057" s="868" t="s">
        <v>742</v>
      </c>
      <c r="P1057" s="868" t="b">
        <v>1</v>
      </c>
      <c r="Q1057" s="868" t="e">
        <v>#VALUE!</v>
      </c>
      <c r="R1057" s="868"/>
      <c r="S1057" s="868"/>
      <c r="T1057" s="868"/>
      <c r="U1057" s="868"/>
      <c r="V1057" s="868"/>
      <c r="W1057" s="868"/>
      <c r="X1057" s="868"/>
      <c r="Y1057" s="868"/>
      <c r="Z1057" s="776"/>
      <c r="AA1057" s="868"/>
      <c r="AB1057" s="868"/>
      <c r="AC1057" s="868"/>
      <c r="AD1057" s="868"/>
      <c r="AE1057" s="775"/>
      <c r="AF1057" s="776">
        <v>0</v>
      </c>
      <c r="AG1057" s="918"/>
      <c r="AH1057" s="918"/>
      <c r="AI1057" s="918"/>
      <c r="AJ1057" s="778"/>
      <c r="AK1057" s="894"/>
      <c r="AL1057" s="895"/>
      <c r="AM1057" s="895"/>
      <c r="AN1057" s="895"/>
      <c r="AO1057" s="895"/>
      <c r="AP1057" s="895"/>
      <c r="AQ1057" s="895"/>
      <c r="AR1057" s="895"/>
      <c r="AS1057" s="895"/>
      <c r="AT1057" s="895"/>
      <c r="AU1057" s="895"/>
      <c r="AV1057" s="895"/>
      <c r="AW1057" s="895"/>
      <c r="AX1057" s="895"/>
      <c r="AY1057" s="895"/>
      <c r="AZ1057" s="895"/>
      <c r="BA1057" s="895"/>
      <c r="BB1057" s="895"/>
      <c r="BC1057" s="895"/>
      <c r="BD1057" s="895"/>
      <c r="BE1057" s="895"/>
      <c r="BF1057" s="895"/>
      <c r="BG1057" s="895"/>
      <c r="BH1057" s="895"/>
      <c r="BI1057" s="895"/>
      <c r="BJ1057" s="895"/>
      <c r="BK1057" s="895"/>
      <c r="BL1057" s="895"/>
      <c r="BM1057" s="895"/>
      <c r="BN1057" s="895"/>
      <c r="BO1057" s="895"/>
      <c r="BP1057" s="895"/>
      <c r="BQ1057" s="895"/>
      <c r="BR1057" s="895"/>
      <c r="BS1057" s="895"/>
      <c r="BT1057" s="895"/>
      <c r="BU1057" s="895"/>
      <c r="BV1057" s="895"/>
      <c r="BW1057" s="895"/>
      <c r="BX1057" s="895"/>
      <c r="BY1057" s="895"/>
      <c r="BZ1057" s="895"/>
      <c r="CA1057" s="895"/>
      <c r="CB1057" s="895"/>
      <c r="CC1057" s="895"/>
      <c r="CD1057" s="895"/>
      <c r="CE1057" s="895"/>
      <c r="CF1057" s="895"/>
      <c r="CG1057" s="895"/>
      <c r="CH1057" s="895"/>
      <c r="CI1057" s="895"/>
      <c r="CJ1057" s="895"/>
      <c r="CK1057" s="868"/>
      <c r="CL1057" s="868"/>
      <c r="CM1057" s="868"/>
      <c r="CN1057" s="885"/>
      <c r="CO1057" s="868"/>
      <c r="CP1057" s="868"/>
      <c r="CQ1057" s="868"/>
      <c r="CR1057" s="868"/>
      <c r="CS1057" s="869"/>
      <c r="CT1057" s="782" t="s">
        <v>308</v>
      </c>
      <c r="CU1057" s="783" t="s">
        <v>308</v>
      </c>
      <c r="CV1057" s="776"/>
      <c r="CW1057" s="776"/>
      <c r="CX1057" s="782"/>
      <c r="CY1057" s="870">
        <v>0</v>
      </c>
      <c r="CZ1057" s="870">
        <v>0</v>
      </c>
      <c r="DA1057" s="871">
        <v>0</v>
      </c>
      <c r="DB1057" s="871">
        <v>0</v>
      </c>
      <c r="DC1057" s="871">
        <v>0</v>
      </c>
      <c r="DD1057" s="871">
        <v>0</v>
      </c>
      <c r="DE1057" s="871">
        <v>0</v>
      </c>
      <c r="DF1057" s="871">
        <v>0</v>
      </c>
      <c r="DG1057" s="871">
        <v>0</v>
      </c>
      <c r="DH1057" s="872">
        <v>0</v>
      </c>
      <c r="DI1057" s="776">
        <v>0</v>
      </c>
      <c r="DJ1057" s="776">
        <v>0</v>
      </c>
      <c r="DK1057" s="776">
        <v>0</v>
      </c>
      <c r="DL1057" s="776">
        <v>0</v>
      </c>
      <c r="DM1057" s="776">
        <v>0</v>
      </c>
      <c r="DN1057" s="776">
        <v>0</v>
      </c>
      <c r="DO1057" s="873">
        <v>0</v>
      </c>
      <c r="DP1057" s="776"/>
      <c r="DQ1057" s="776"/>
      <c r="DR1057" s="776"/>
      <c r="DS1057" s="872"/>
      <c r="DT1057" s="752">
        <v>0</v>
      </c>
      <c r="DU1057" s="753" t="s">
        <v>308</v>
      </c>
      <c r="DV1057" s="753" t="s">
        <v>308</v>
      </c>
      <c r="DW1057" s="754" t="s">
        <v>308</v>
      </c>
      <c r="DX1057" s="755" t="s">
        <v>308</v>
      </c>
      <c r="DY1057" s="754" t="e">
        <v>#VALUE!</v>
      </c>
      <c r="DZ1057" s="754" t="e">
        <v>#VALUE!</v>
      </c>
      <c r="EA1057" s="754"/>
      <c r="EB1057" s="754"/>
    </row>
    <row r="1058" spans="1:266" ht="17.25" hidden="1" customHeight="1" outlineLevel="1" x14ac:dyDescent="0.35">
      <c r="A1058" s="618" t="s">
        <v>308</v>
      </c>
      <c r="B1058" s="730">
        <v>162</v>
      </c>
      <c r="C1058" s="730" t="s">
        <v>741</v>
      </c>
      <c r="D1058" s="730" t="s">
        <v>741</v>
      </c>
      <c r="E1058" s="730">
        <v>17</v>
      </c>
      <c r="F1058" s="731"/>
      <c r="G1058" s="731"/>
      <c r="H1058" s="826"/>
      <c r="I1058" s="730" t="s">
        <v>308</v>
      </c>
      <c r="J1058" s="730" t="s">
        <v>308</v>
      </c>
      <c r="K1058" s="730">
        <v>0</v>
      </c>
      <c r="L1058" s="730" t="s">
        <v>308</v>
      </c>
      <c r="M1058" s="868"/>
      <c r="N1058" s="868">
        <v>0</v>
      </c>
      <c r="O1058" s="868" t="s">
        <v>742</v>
      </c>
      <c r="P1058" s="868" t="b">
        <v>1</v>
      </c>
      <c r="Q1058" s="868" t="e">
        <v>#VALUE!</v>
      </c>
      <c r="R1058" s="868"/>
      <c r="S1058" s="868"/>
      <c r="T1058" s="868"/>
      <c r="U1058" s="868"/>
      <c r="V1058" s="868"/>
      <c r="W1058" s="868"/>
      <c r="X1058" s="868"/>
      <c r="Y1058" s="868"/>
      <c r="Z1058" s="776"/>
      <c r="AA1058" s="868"/>
      <c r="AB1058" s="868"/>
      <c r="AC1058" s="868"/>
      <c r="AD1058" s="868"/>
      <c r="AE1058" s="775"/>
      <c r="AF1058" s="776">
        <v>0</v>
      </c>
      <c r="AG1058" s="918"/>
      <c r="AH1058" s="918"/>
      <c r="AI1058" s="918"/>
      <c r="AJ1058" s="778"/>
      <c r="AK1058" s="894"/>
      <c r="AL1058" s="895"/>
      <c r="AM1058" s="895"/>
      <c r="AN1058" s="895"/>
      <c r="AO1058" s="895"/>
      <c r="AP1058" s="895"/>
      <c r="AQ1058" s="895"/>
      <c r="AR1058" s="895"/>
      <c r="AS1058" s="895"/>
      <c r="AT1058" s="895"/>
      <c r="AU1058" s="895"/>
      <c r="AV1058" s="895"/>
      <c r="AW1058" s="895"/>
      <c r="AX1058" s="895"/>
      <c r="AY1058" s="895"/>
      <c r="AZ1058" s="895"/>
      <c r="BA1058" s="895"/>
      <c r="BB1058" s="895"/>
      <c r="BC1058" s="895"/>
      <c r="BD1058" s="895"/>
      <c r="BE1058" s="895"/>
      <c r="BF1058" s="895"/>
      <c r="BG1058" s="895"/>
      <c r="BH1058" s="895"/>
      <c r="BI1058" s="895"/>
      <c r="BJ1058" s="895"/>
      <c r="BK1058" s="895"/>
      <c r="BL1058" s="895"/>
      <c r="BM1058" s="895"/>
      <c r="BN1058" s="895"/>
      <c r="BO1058" s="895"/>
      <c r="BP1058" s="895"/>
      <c r="BQ1058" s="895"/>
      <c r="BR1058" s="895"/>
      <c r="BS1058" s="895"/>
      <c r="BT1058" s="895"/>
      <c r="BU1058" s="895"/>
      <c r="BV1058" s="895"/>
      <c r="BW1058" s="895"/>
      <c r="BX1058" s="895"/>
      <c r="BY1058" s="895"/>
      <c r="BZ1058" s="895"/>
      <c r="CA1058" s="895"/>
      <c r="CB1058" s="895"/>
      <c r="CC1058" s="895"/>
      <c r="CD1058" s="895"/>
      <c r="CE1058" s="895"/>
      <c r="CF1058" s="895"/>
      <c r="CG1058" s="895"/>
      <c r="CH1058" s="895"/>
      <c r="CI1058" s="895"/>
      <c r="CJ1058" s="895"/>
      <c r="CK1058" s="868"/>
      <c r="CL1058" s="868"/>
      <c r="CM1058" s="868"/>
      <c r="CN1058" s="885"/>
      <c r="CO1058" s="868"/>
      <c r="CP1058" s="868"/>
      <c r="CQ1058" s="868"/>
      <c r="CR1058" s="868"/>
      <c r="CS1058" s="869"/>
      <c r="CT1058" s="782" t="s">
        <v>308</v>
      </c>
      <c r="CU1058" s="783" t="s">
        <v>308</v>
      </c>
      <c r="CV1058" s="776"/>
      <c r="CW1058" s="776"/>
      <c r="CX1058" s="782"/>
      <c r="CY1058" s="870">
        <v>0</v>
      </c>
      <c r="CZ1058" s="870">
        <v>0</v>
      </c>
      <c r="DA1058" s="871">
        <v>0</v>
      </c>
      <c r="DB1058" s="871">
        <v>0</v>
      </c>
      <c r="DC1058" s="871">
        <v>0</v>
      </c>
      <c r="DD1058" s="871">
        <v>0</v>
      </c>
      <c r="DE1058" s="871">
        <v>0</v>
      </c>
      <c r="DF1058" s="871">
        <v>0</v>
      </c>
      <c r="DG1058" s="871">
        <v>0</v>
      </c>
      <c r="DH1058" s="872">
        <v>0</v>
      </c>
      <c r="DI1058" s="776">
        <v>0</v>
      </c>
      <c r="DJ1058" s="776">
        <v>0</v>
      </c>
      <c r="DK1058" s="776">
        <v>0</v>
      </c>
      <c r="DL1058" s="776">
        <v>0</v>
      </c>
      <c r="DM1058" s="776">
        <v>0</v>
      </c>
      <c r="DN1058" s="776">
        <v>0</v>
      </c>
      <c r="DO1058" s="873">
        <v>0</v>
      </c>
      <c r="DP1058" s="776"/>
      <c r="DQ1058" s="776"/>
      <c r="DR1058" s="776"/>
      <c r="DS1058" s="872"/>
      <c r="DT1058" s="752">
        <v>0</v>
      </c>
      <c r="DU1058" s="753" t="s">
        <v>308</v>
      </c>
      <c r="DV1058" s="753" t="s">
        <v>308</v>
      </c>
      <c r="DW1058" s="754" t="s">
        <v>308</v>
      </c>
      <c r="DX1058" s="755" t="s">
        <v>308</v>
      </c>
      <c r="DY1058" s="754" t="e">
        <v>#VALUE!</v>
      </c>
      <c r="DZ1058" s="754" t="e">
        <v>#VALUE!</v>
      </c>
      <c r="EA1058" s="754"/>
      <c r="EB1058" s="754"/>
    </row>
    <row r="1059" spans="1:266" ht="17.25" hidden="1" customHeight="1" outlineLevel="1" x14ac:dyDescent="0.35">
      <c r="A1059" s="618" t="s">
        <v>308</v>
      </c>
      <c r="B1059" s="730">
        <v>163</v>
      </c>
      <c r="C1059" s="730" t="s">
        <v>741</v>
      </c>
      <c r="D1059" s="730" t="s">
        <v>741</v>
      </c>
      <c r="E1059" s="730">
        <v>17</v>
      </c>
      <c r="F1059" s="731"/>
      <c r="G1059" s="731"/>
      <c r="H1059" s="826"/>
      <c r="I1059" s="730" t="s">
        <v>308</v>
      </c>
      <c r="J1059" s="730" t="s">
        <v>308</v>
      </c>
      <c r="K1059" s="730">
        <v>0</v>
      </c>
      <c r="L1059" s="730" t="s">
        <v>308</v>
      </c>
      <c r="M1059" s="868"/>
      <c r="N1059" s="868">
        <v>0</v>
      </c>
      <c r="O1059" s="868" t="s">
        <v>742</v>
      </c>
      <c r="P1059" s="868" t="b">
        <v>1</v>
      </c>
      <c r="Q1059" s="868" t="e">
        <v>#VALUE!</v>
      </c>
      <c r="R1059" s="868"/>
      <c r="S1059" s="868"/>
      <c r="T1059" s="868"/>
      <c r="U1059" s="868"/>
      <c r="V1059" s="868"/>
      <c r="W1059" s="868"/>
      <c r="X1059" s="868"/>
      <c r="Y1059" s="868"/>
      <c r="Z1059" s="776"/>
      <c r="AA1059" s="868"/>
      <c r="AB1059" s="868"/>
      <c r="AC1059" s="868"/>
      <c r="AD1059" s="868"/>
      <c r="AE1059" s="775"/>
      <c r="AF1059" s="776">
        <v>0</v>
      </c>
      <c r="AG1059" s="918"/>
      <c r="AH1059" s="918"/>
      <c r="AI1059" s="918"/>
      <c r="AJ1059" s="778"/>
      <c r="AK1059" s="894"/>
      <c r="AL1059" s="895"/>
      <c r="AM1059" s="895"/>
      <c r="AN1059" s="895"/>
      <c r="AO1059" s="895"/>
      <c r="AP1059" s="895"/>
      <c r="AQ1059" s="895"/>
      <c r="AR1059" s="895"/>
      <c r="AS1059" s="895"/>
      <c r="AT1059" s="895"/>
      <c r="AU1059" s="895"/>
      <c r="AV1059" s="895"/>
      <c r="AW1059" s="895"/>
      <c r="AX1059" s="895"/>
      <c r="AY1059" s="895"/>
      <c r="AZ1059" s="895"/>
      <c r="BA1059" s="895"/>
      <c r="BB1059" s="895"/>
      <c r="BC1059" s="895"/>
      <c r="BD1059" s="895"/>
      <c r="BE1059" s="895"/>
      <c r="BF1059" s="895"/>
      <c r="BG1059" s="895"/>
      <c r="BH1059" s="895"/>
      <c r="BI1059" s="895"/>
      <c r="BJ1059" s="895"/>
      <c r="BK1059" s="895"/>
      <c r="BL1059" s="895"/>
      <c r="BM1059" s="895"/>
      <c r="BN1059" s="895"/>
      <c r="BO1059" s="895"/>
      <c r="BP1059" s="895"/>
      <c r="BQ1059" s="895"/>
      <c r="BR1059" s="895"/>
      <c r="BS1059" s="895"/>
      <c r="BT1059" s="895"/>
      <c r="BU1059" s="895"/>
      <c r="BV1059" s="895"/>
      <c r="BW1059" s="895"/>
      <c r="BX1059" s="895"/>
      <c r="BY1059" s="895"/>
      <c r="BZ1059" s="895"/>
      <c r="CA1059" s="895"/>
      <c r="CB1059" s="895"/>
      <c r="CC1059" s="895"/>
      <c r="CD1059" s="895"/>
      <c r="CE1059" s="895"/>
      <c r="CF1059" s="895"/>
      <c r="CG1059" s="895"/>
      <c r="CH1059" s="895"/>
      <c r="CI1059" s="895"/>
      <c r="CJ1059" s="895"/>
      <c r="CK1059" s="868"/>
      <c r="CL1059" s="868"/>
      <c r="CM1059" s="868"/>
      <c r="CN1059" s="885"/>
      <c r="CO1059" s="868"/>
      <c r="CP1059" s="868"/>
      <c r="CQ1059" s="868"/>
      <c r="CR1059" s="868"/>
      <c r="CS1059" s="869"/>
      <c r="CT1059" s="782" t="s">
        <v>308</v>
      </c>
      <c r="CU1059" s="783" t="s">
        <v>308</v>
      </c>
      <c r="CV1059" s="776"/>
      <c r="CW1059" s="776"/>
      <c r="CX1059" s="782"/>
      <c r="CY1059" s="870">
        <v>0</v>
      </c>
      <c r="CZ1059" s="870">
        <v>0</v>
      </c>
      <c r="DA1059" s="871">
        <v>0</v>
      </c>
      <c r="DB1059" s="871">
        <v>0</v>
      </c>
      <c r="DC1059" s="871">
        <v>0</v>
      </c>
      <c r="DD1059" s="871">
        <v>0</v>
      </c>
      <c r="DE1059" s="871">
        <v>0</v>
      </c>
      <c r="DF1059" s="871">
        <v>0</v>
      </c>
      <c r="DG1059" s="871">
        <v>0</v>
      </c>
      <c r="DH1059" s="872">
        <v>0</v>
      </c>
      <c r="DI1059" s="776">
        <v>0</v>
      </c>
      <c r="DJ1059" s="776">
        <v>0</v>
      </c>
      <c r="DK1059" s="776">
        <v>0</v>
      </c>
      <c r="DL1059" s="776">
        <v>0</v>
      </c>
      <c r="DM1059" s="776">
        <v>0</v>
      </c>
      <c r="DN1059" s="776">
        <v>0</v>
      </c>
      <c r="DO1059" s="873">
        <v>0</v>
      </c>
      <c r="DP1059" s="776"/>
      <c r="DQ1059" s="776"/>
      <c r="DR1059" s="776"/>
      <c r="DS1059" s="872"/>
      <c r="DT1059" s="752">
        <v>0</v>
      </c>
      <c r="DU1059" s="753" t="s">
        <v>308</v>
      </c>
      <c r="DV1059" s="753" t="s">
        <v>308</v>
      </c>
      <c r="DW1059" s="754" t="s">
        <v>308</v>
      </c>
      <c r="DX1059" s="755" t="s">
        <v>308</v>
      </c>
      <c r="DY1059" s="754" t="e">
        <v>#VALUE!</v>
      </c>
      <c r="DZ1059" s="754" t="e">
        <v>#VALUE!</v>
      </c>
      <c r="EA1059" s="754"/>
      <c r="EB1059" s="754"/>
    </row>
    <row r="1060" spans="1:266" ht="17.25" hidden="1" customHeight="1" outlineLevel="1" x14ac:dyDescent="0.35">
      <c r="A1060" s="618" t="s">
        <v>308</v>
      </c>
      <c r="B1060" s="730">
        <v>164</v>
      </c>
      <c r="C1060" s="730" t="s">
        <v>741</v>
      </c>
      <c r="D1060" s="730" t="s">
        <v>741</v>
      </c>
      <c r="E1060" s="730">
        <v>17</v>
      </c>
      <c r="F1060" s="731"/>
      <c r="G1060" s="731"/>
      <c r="H1060" s="826"/>
      <c r="I1060" s="730" t="s">
        <v>308</v>
      </c>
      <c r="J1060" s="730" t="s">
        <v>308</v>
      </c>
      <c r="K1060" s="730">
        <v>0</v>
      </c>
      <c r="L1060" s="730" t="s">
        <v>308</v>
      </c>
      <c r="M1060" s="868"/>
      <c r="N1060" s="868">
        <v>0</v>
      </c>
      <c r="O1060" s="868" t="s">
        <v>742</v>
      </c>
      <c r="P1060" s="868" t="b">
        <v>1</v>
      </c>
      <c r="Q1060" s="868" t="e">
        <v>#VALUE!</v>
      </c>
      <c r="R1060" s="868"/>
      <c r="S1060" s="868"/>
      <c r="T1060" s="868"/>
      <c r="U1060" s="868"/>
      <c r="V1060" s="868"/>
      <c r="W1060" s="868"/>
      <c r="X1060" s="868"/>
      <c r="Y1060" s="868"/>
      <c r="Z1060" s="776"/>
      <c r="AA1060" s="868"/>
      <c r="AB1060" s="868"/>
      <c r="AC1060" s="868"/>
      <c r="AD1060" s="868"/>
      <c r="AE1060" s="775"/>
      <c r="AF1060" s="776">
        <v>0</v>
      </c>
      <c r="AG1060" s="918"/>
      <c r="AH1060" s="918"/>
      <c r="AI1060" s="918"/>
      <c r="AJ1060" s="778"/>
      <c r="AK1060" s="894"/>
      <c r="AL1060" s="895"/>
      <c r="AM1060" s="895"/>
      <c r="AN1060" s="895"/>
      <c r="AO1060" s="895"/>
      <c r="AP1060" s="895"/>
      <c r="AQ1060" s="895"/>
      <c r="AR1060" s="895"/>
      <c r="AS1060" s="895"/>
      <c r="AT1060" s="895"/>
      <c r="AU1060" s="895"/>
      <c r="AV1060" s="895"/>
      <c r="AW1060" s="895"/>
      <c r="AX1060" s="895"/>
      <c r="AY1060" s="895"/>
      <c r="AZ1060" s="895"/>
      <c r="BA1060" s="895"/>
      <c r="BB1060" s="895"/>
      <c r="BC1060" s="895"/>
      <c r="BD1060" s="895"/>
      <c r="BE1060" s="895"/>
      <c r="BF1060" s="895"/>
      <c r="BG1060" s="895"/>
      <c r="BH1060" s="895"/>
      <c r="BI1060" s="895"/>
      <c r="BJ1060" s="895"/>
      <c r="BK1060" s="895"/>
      <c r="BL1060" s="895"/>
      <c r="BM1060" s="895"/>
      <c r="BN1060" s="895"/>
      <c r="BO1060" s="895"/>
      <c r="BP1060" s="895"/>
      <c r="BQ1060" s="895"/>
      <c r="BR1060" s="895"/>
      <c r="BS1060" s="895"/>
      <c r="BT1060" s="895"/>
      <c r="BU1060" s="895"/>
      <c r="BV1060" s="895"/>
      <c r="BW1060" s="895"/>
      <c r="BX1060" s="895"/>
      <c r="BY1060" s="895"/>
      <c r="BZ1060" s="895"/>
      <c r="CA1060" s="895"/>
      <c r="CB1060" s="895"/>
      <c r="CC1060" s="895"/>
      <c r="CD1060" s="895"/>
      <c r="CE1060" s="895"/>
      <c r="CF1060" s="895"/>
      <c r="CG1060" s="895"/>
      <c r="CH1060" s="895"/>
      <c r="CI1060" s="895"/>
      <c r="CJ1060" s="895"/>
      <c r="CK1060" s="868"/>
      <c r="CL1060" s="868"/>
      <c r="CM1060" s="868"/>
      <c r="CN1060" s="885"/>
      <c r="CO1060" s="868"/>
      <c r="CP1060" s="868"/>
      <c r="CQ1060" s="868"/>
      <c r="CR1060" s="868"/>
      <c r="CS1060" s="869"/>
      <c r="CT1060" s="782" t="s">
        <v>308</v>
      </c>
      <c r="CU1060" s="783" t="s">
        <v>308</v>
      </c>
      <c r="CV1060" s="776"/>
      <c r="CW1060" s="776"/>
      <c r="CX1060" s="782"/>
      <c r="CY1060" s="870">
        <v>0</v>
      </c>
      <c r="CZ1060" s="870">
        <v>0</v>
      </c>
      <c r="DA1060" s="871">
        <v>0</v>
      </c>
      <c r="DB1060" s="871">
        <v>0</v>
      </c>
      <c r="DC1060" s="871">
        <v>0</v>
      </c>
      <c r="DD1060" s="871">
        <v>0</v>
      </c>
      <c r="DE1060" s="871">
        <v>0</v>
      </c>
      <c r="DF1060" s="871">
        <v>0</v>
      </c>
      <c r="DG1060" s="871">
        <v>0</v>
      </c>
      <c r="DH1060" s="872">
        <v>0</v>
      </c>
      <c r="DI1060" s="776">
        <v>0</v>
      </c>
      <c r="DJ1060" s="776">
        <v>0</v>
      </c>
      <c r="DK1060" s="776">
        <v>0</v>
      </c>
      <c r="DL1060" s="776">
        <v>0</v>
      </c>
      <c r="DM1060" s="776">
        <v>0</v>
      </c>
      <c r="DN1060" s="776">
        <v>0</v>
      </c>
      <c r="DO1060" s="873">
        <v>0</v>
      </c>
      <c r="DP1060" s="776"/>
      <c r="DQ1060" s="776"/>
      <c r="DR1060" s="776"/>
      <c r="DS1060" s="872"/>
      <c r="DT1060" s="752">
        <v>0</v>
      </c>
      <c r="DU1060" s="753" t="s">
        <v>308</v>
      </c>
      <c r="DV1060" s="753" t="s">
        <v>308</v>
      </c>
      <c r="DW1060" s="754" t="s">
        <v>308</v>
      </c>
      <c r="DX1060" s="755" t="s">
        <v>308</v>
      </c>
      <c r="DY1060" s="754" t="e">
        <v>#VALUE!</v>
      </c>
      <c r="DZ1060" s="754" t="e">
        <v>#VALUE!</v>
      </c>
      <c r="EA1060" s="754"/>
      <c r="EB1060" s="754"/>
    </row>
    <row r="1061" spans="1:266" ht="17.25" hidden="1" customHeight="1" outlineLevel="1" x14ac:dyDescent="0.35">
      <c r="A1061" s="618" t="s">
        <v>308</v>
      </c>
      <c r="B1061" s="730">
        <v>165</v>
      </c>
      <c r="C1061" s="730" t="s">
        <v>741</v>
      </c>
      <c r="D1061" s="730" t="s">
        <v>741</v>
      </c>
      <c r="E1061" s="730">
        <v>17</v>
      </c>
      <c r="F1061" s="731"/>
      <c r="G1061" s="731"/>
      <c r="H1061" s="826"/>
      <c r="I1061" s="730" t="s">
        <v>308</v>
      </c>
      <c r="J1061" s="730" t="s">
        <v>308</v>
      </c>
      <c r="K1061" s="730">
        <v>0</v>
      </c>
      <c r="L1061" s="730" t="s">
        <v>308</v>
      </c>
      <c r="M1061" s="868"/>
      <c r="N1061" s="868">
        <v>0</v>
      </c>
      <c r="O1061" s="868" t="s">
        <v>742</v>
      </c>
      <c r="P1061" s="868" t="b">
        <v>1</v>
      </c>
      <c r="Q1061" s="868" t="e">
        <v>#VALUE!</v>
      </c>
      <c r="R1061" s="868"/>
      <c r="S1061" s="868"/>
      <c r="T1061" s="868"/>
      <c r="U1061" s="868"/>
      <c r="V1061" s="868"/>
      <c r="W1061" s="868"/>
      <c r="X1061" s="868"/>
      <c r="Y1061" s="868"/>
      <c r="Z1061" s="776"/>
      <c r="AA1061" s="868"/>
      <c r="AB1061" s="868"/>
      <c r="AC1061" s="868"/>
      <c r="AD1061" s="868"/>
      <c r="AE1061" s="775"/>
      <c r="AF1061" s="776">
        <v>0</v>
      </c>
      <c r="AG1061" s="918"/>
      <c r="AH1061" s="918"/>
      <c r="AI1061" s="918"/>
      <c r="AJ1061" s="778"/>
      <c r="AK1061" s="894"/>
      <c r="AL1061" s="895"/>
      <c r="AM1061" s="895"/>
      <c r="AN1061" s="895"/>
      <c r="AO1061" s="895"/>
      <c r="AP1061" s="895"/>
      <c r="AQ1061" s="895"/>
      <c r="AR1061" s="895"/>
      <c r="AS1061" s="895"/>
      <c r="AT1061" s="895"/>
      <c r="AU1061" s="895"/>
      <c r="AV1061" s="895"/>
      <c r="AW1061" s="895"/>
      <c r="AX1061" s="895"/>
      <c r="AY1061" s="895"/>
      <c r="AZ1061" s="895"/>
      <c r="BA1061" s="895"/>
      <c r="BB1061" s="895"/>
      <c r="BC1061" s="895"/>
      <c r="BD1061" s="895"/>
      <c r="BE1061" s="895"/>
      <c r="BF1061" s="895"/>
      <c r="BG1061" s="895"/>
      <c r="BH1061" s="895"/>
      <c r="BI1061" s="895"/>
      <c r="BJ1061" s="895"/>
      <c r="BK1061" s="895"/>
      <c r="BL1061" s="895"/>
      <c r="BM1061" s="895"/>
      <c r="BN1061" s="895"/>
      <c r="BO1061" s="895"/>
      <c r="BP1061" s="895"/>
      <c r="BQ1061" s="895"/>
      <c r="BR1061" s="895"/>
      <c r="BS1061" s="895"/>
      <c r="BT1061" s="895"/>
      <c r="BU1061" s="895"/>
      <c r="BV1061" s="895"/>
      <c r="BW1061" s="895"/>
      <c r="BX1061" s="895"/>
      <c r="BY1061" s="895"/>
      <c r="BZ1061" s="895"/>
      <c r="CA1061" s="895"/>
      <c r="CB1061" s="895"/>
      <c r="CC1061" s="895"/>
      <c r="CD1061" s="895"/>
      <c r="CE1061" s="895"/>
      <c r="CF1061" s="895"/>
      <c r="CG1061" s="895"/>
      <c r="CH1061" s="895"/>
      <c r="CI1061" s="895"/>
      <c r="CJ1061" s="895"/>
      <c r="CK1061" s="868"/>
      <c r="CL1061" s="868"/>
      <c r="CM1061" s="868"/>
      <c r="CN1061" s="885"/>
      <c r="CO1061" s="868"/>
      <c r="CP1061" s="868"/>
      <c r="CQ1061" s="868"/>
      <c r="CR1061" s="868"/>
      <c r="CS1061" s="869"/>
      <c r="CT1061" s="782" t="s">
        <v>308</v>
      </c>
      <c r="CU1061" s="783" t="s">
        <v>308</v>
      </c>
      <c r="CV1061" s="776"/>
      <c r="CW1061" s="776"/>
      <c r="CX1061" s="782"/>
      <c r="CY1061" s="870">
        <v>0</v>
      </c>
      <c r="CZ1061" s="870">
        <v>0</v>
      </c>
      <c r="DA1061" s="871">
        <v>0</v>
      </c>
      <c r="DB1061" s="871">
        <v>0</v>
      </c>
      <c r="DC1061" s="871">
        <v>0</v>
      </c>
      <c r="DD1061" s="871">
        <v>0</v>
      </c>
      <c r="DE1061" s="871">
        <v>0</v>
      </c>
      <c r="DF1061" s="871">
        <v>0</v>
      </c>
      <c r="DG1061" s="871">
        <v>0</v>
      </c>
      <c r="DH1061" s="872">
        <v>0</v>
      </c>
      <c r="DI1061" s="776">
        <v>0</v>
      </c>
      <c r="DJ1061" s="776">
        <v>0</v>
      </c>
      <c r="DK1061" s="776">
        <v>0</v>
      </c>
      <c r="DL1061" s="776">
        <v>0</v>
      </c>
      <c r="DM1061" s="776">
        <v>0</v>
      </c>
      <c r="DN1061" s="776">
        <v>0</v>
      </c>
      <c r="DO1061" s="873">
        <v>0</v>
      </c>
      <c r="DP1061" s="776"/>
      <c r="DQ1061" s="776"/>
      <c r="DR1061" s="776"/>
      <c r="DS1061" s="872"/>
      <c r="DT1061" s="752">
        <v>0</v>
      </c>
      <c r="DU1061" s="753" t="s">
        <v>308</v>
      </c>
      <c r="DV1061" s="753" t="s">
        <v>308</v>
      </c>
      <c r="DW1061" s="754" t="s">
        <v>308</v>
      </c>
      <c r="DX1061" s="755" t="s">
        <v>308</v>
      </c>
      <c r="DY1061" s="754" t="e">
        <v>#VALUE!</v>
      </c>
      <c r="DZ1061" s="754" t="e">
        <v>#VALUE!</v>
      </c>
      <c r="EA1061" s="754"/>
      <c r="EB1061" s="754"/>
    </row>
    <row r="1062" spans="1:266" ht="17.25" customHeight="1" collapsed="1" x14ac:dyDescent="0.35">
      <c r="A1062" s="618" t="s">
        <v>308</v>
      </c>
      <c r="B1062" s="823" t="s">
        <v>2171</v>
      </c>
      <c r="C1062" s="824"/>
      <c r="D1062" s="824"/>
      <c r="E1062" s="824"/>
      <c r="F1062" s="717"/>
      <c r="G1062" s="825"/>
      <c r="H1062" s="733"/>
      <c r="I1062" s="824"/>
      <c r="J1062" s="824"/>
      <c r="K1062" s="824"/>
      <c r="L1062" s="730"/>
      <c r="M1062" s="730"/>
      <c r="N1062" s="730"/>
      <c r="O1062" s="730"/>
      <c r="P1062" s="730"/>
      <c r="Q1062" s="730"/>
      <c r="R1062" s="730"/>
      <c r="S1062" s="730"/>
      <c r="T1062" s="730"/>
      <c r="U1062" s="730"/>
      <c r="V1062" s="730"/>
      <c r="W1062" s="730"/>
      <c r="X1062" s="730"/>
      <c r="Y1062" s="730"/>
      <c r="Z1062" s="826"/>
      <c r="AA1062" s="730"/>
      <c r="AB1062" s="730"/>
      <c r="AC1062" s="730"/>
      <c r="AD1062" s="827">
        <v>40686</v>
      </c>
      <c r="AE1062" s="827">
        <v>39246</v>
      </c>
      <c r="AF1062" s="730">
        <v>0</v>
      </c>
      <c r="AG1062" s="828"/>
      <c r="AH1062" s="828"/>
      <c r="AI1062" s="828"/>
      <c r="AJ1062" s="674"/>
      <c r="AK1062" s="829"/>
      <c r="AL1062" s="674"/>
      <c r="AM1062" s="674"/>
      <c r="AN1062" s="674"/>
      <c r="AO1062" s="674"/>
      <c r="AP1062" s="674"/>
      <c r="AQ1062" s="674"/>
      <c r="AR1062" s="674"/>
      <c r="AS1062" s="674"/>
      <c r="AT1062" s="674"/>
      <c r="AU1062" s="674"/>
      <c r="AV1062" s="674"/>
      <c r="AW1062" s="674"/>
      <c r="AX1062" s="674"/>
      <c r="AY1062" s="674"/>
      <c r="AZ1062" s="674"/>
      <c r="BA1062" s="674"/>
      <c r="BB1062" s="674"/>
      <c r="BC1062" s="674"/>
      <c r="BD1062" s="674"/>
      <c r="BE1062" s="674"/>
      <c r="BF1062" s="674"/>
      <c r="BG1062" s="674"/>
      <c r="BH1062" s="674"/>
      <c r="BI1062" s="674"/>
      <c r="BJ1062" s="674"/>
      <c r="BK1062" s="674"/>
      <c r="BL1062" s="674"/>
      <c r="BM1062" s="674"/>
      <c r="BN1062" s="674"/>
      <c r="BO1062" s="674"/>
      <c r="BP1062" s="674"/>
      <c r="BQ1062" s="674"/>
      <c r="BR1062" s="674"/>
      <c r="BS1062" s="674"/>
      <c r="BT1062" s="674"/>
      <c r="BU1062" s="674"/>
      <c r="BV1062" s="674"/>
      <c r="BW1062" s="674"/>
      <c r="BX1062" s="674"/>
      <c r="BY1062" s="674"/>
      <c r="BZ1062" s="674"/>
      <c r="CA1062" s="674"/>
      <c r="CB1062" s="674"/>
      <c r="CC1062" s="674"/>
      <c r="CD1062" s="674"/>
      <c r="CE1062" s="674"/>
      <c r="CF1062" s="674"/>
      <c r="CG1062" s="674"/>
      <c r="CH1062" s="674"/>
      <c r="CI1062" s="674"/>
      <c r="CJ1062" s="674"/>
      <c r="CK1062" s="827"/>
      <c r="CL1062" s="827">
        <v>0</v>
      </c>
      <c r="CM1062" s="827"/>
      <c r="CN1062" s="675">
        <v>0</v>
      </c>
      <c r="CO1062" s="827">
        <v>0</v>
      </c>
      <c r="CP1062" s="827">
        <v>0</v>
      </c>
      <c r="CQ1062" s="827">
        <v>33534</v>
      </c>
      <c r="CR1062" s="827">
        <v>36571</v>
      </c>
      <c r="CS1062" s="830"/>
      <c r="CT1062" s="831"/>
      <c r="CU1062" s="832"/>
      <c r="CV1062" s="826"/>
      <c r="CW1062" s="826"/>
      <c r="CX1062" s="831"/>
      <c r="CY1062" s="833">
        <v>0</v>
      </c>
      <c r="CZ1062" s="833">
        <v>0</v>
      </c>
      <c r="DA1062" s="752">
        <v>0</v>
      </c>
      <c r="DB1062" s="752">
        <v>0</v>
      </c>
      <c r="DC1062" s="752">
        <v>0</v>
      </c>
      <c r="DD1062" s="752">
        <v>0</v>
      </c>
      <c r="DE1062" s="752">
        <v>0</v>
      </c>
      <c r="DF1062" s="752">
        <v>0</v>
      </c>
      <c r="DG1062" s="752">
        <v>0</v>
      </c>
      <c r="DH1062" s="730">
        <v>0</v>
      </c>
      <c r="DI1062" s="730">
        <v>0</v>
      </c>
      <c r="DJ1062" s="730">
        <v>0</v>
      </c>
      <c r="DK1062" s="730">
        <v>0</v>
      </c>
      <c r="DL1062" s="730">
        <v>0</v>
      </c>
      <c r="DM1062" s="730">
        <v>0</v>
      </c>
      <c r="DN1062" s="730">
        <v>0</v>
      </c>
      <c r="DO1062" s="835">
        <v>0</v>
      </c>
      <c r="DP1062" s="826"/>
      <c r="DQ1062" s="826"/>
      <c r="DR1062" s="826"/>
      <c r="DS1062" s="730"/>
      <c r="DT1062" s="836"/>
      <c r="DU1062" s="836"/>
      <c r="DV1062" s="836"/>
      <c r="DW1062" s="826"/>
      <c r="DX1062" s="837"/>
      <c r="DY1062" s="826" t="s">
        <v>308</v>
      </c>
      <c r="DZ1062" s="837" t="s">
        <v>308</v>
      </c>
      <c r="EA1062" s="826"/>
      <c r="EB1062" s="837"/>
    </row>
    <row r="1063" spans="1:266" ht="16.5" customHeight="1" x14ac:dyDescent="0.35">
      <c r="A1063" s="625">
        <v>18</v>
      </c>
      <c r="B1063" s="838"/>
      <c r="C1063" s="839"/>
      <c r="D1063" s="839"/>
      <c r="E1063" s="839"/>
      <c r="F1063" s="917"/>
      <c r="G1063" s="917"/>
      <c r="H1063" s="841"/>
      <c r="Y1063" s="619"/>
      <c r="Z1063" s="635"/>
      <c r="AF1063" s="635">
        <v>0</v>
      </c>
      <c r="AK1063" s="625"/>
      <c r="AL1063" s="619"/>
      <c r="AM1063" s="619"/>
      <c r="AN1063" s="619"/>
      <c r="AO1063" s="619"/>
      <c r="AP1063" s="619"/>
      <c r="AQ1063" s="619"/>
      <c r="AR1063" s="619"/>
      <c r="AS1063" s="619"/>
      <c r="AT1063" s="619"/>
      <c r="AU1063" s="619"/>
      <c r="AV1063" s="619"/>
      <c r="AW1063" s="619"/>
      <c r="AX1063" s="619"/>
      <c r="AY1063" s="619"/>
      <c r="AZ1063" s="619"/>
      <c r="BA1063" s="619"/>
      <c r="BB1063" s="619"/>
      <c r="BC1063" s="619"/>
      <c r="BD1063" s="619"/>
      <c r="BE1063" s="619"/>
      <c r="BF1063" s="619"/>
      <c r="BG1063" s="619"/>
      <c r="BH1063" s="619"/>
      <c r="BI1063" s="619"/>
      <c r="BJ1063" s="619"/>
      <c r="BK1063" s="619"/>
      <c r="BL1063" s="619"/>
      <c r="BM1063" s="619"/>
      <c r="BN1063" s="619"/>
      <c r="BO1063" s="619"/>
      <c r="BP1063" s="619"/>
      <c r="BQ1063" s="619"/>
      <c r="BR1063" s="619"/>
      <c r="BS1063" s="619"/>
      <c r="BT1063" s="619"/>
      <c r="BU1063" s="619"/>
      <c r="BV1063" s="619"/>
      <c r="BW1063" s="619"/>
      <c r="BX1063" s="619"/>
      <c r="BY1063" s="619"/>
      <c r="BZ1063" s="619"/>
      <c r="CA1063" s="619"/>
      <c r="CB1063" s="619"/>
      <c r="CC1063" s="619"/>
      <c r="CD1063" s="619"/>
      <c r="CE1063" s="619"/>
      <c r="CF1063" s="619"/>
      <c r="CG1063" s="619"/>
      <c r="CH1063" s="619"/>
      <c r="CI1063" s="619"/>
      <c r="CJ1063" s="619"/>
      <c r="CV1063" s="635"/>
      <c r="CW1063" s="635"/>
      <c r="CY1063" s="630">
        <v>0</v>
      </c>
      <c r="CZ1063" s="630">
        <v>0</v>
      </c>
      <c r="DA1063" s="634">
        <v>0</v>
      </c>
      <c r="DB1063" s="634">
        <v>0</v>
      </c>
      <c r="DC1063" s="634">
        <v>0</v>
      </c>
      <c r="DD1063" s="634">
        <v>0</v>
      </c>
      <c r="DE1063" s="634">
        <v>0</v>
      </c>
      <c r="DF1063" s="634">
        <v>0</v>
      </c>
      <c r="DG1063" s="634">
        <v>0</v>
      </c>
      <c r="DH1063" s="624">
        <v>0</v>
      </c>
      <c r="DI1063" s="635">
        <v>0</v>
      </c>
      <c r="DJ1063" s="635">
        <v>0</v>
      </c>
      <c r="DK1063" s="635">
        <v>0</v>
      </c>
      <c r="DL1063" s="635">
        <v>0</v>
      </c>
      <c r="DM1063" s="635">
        <v>0</v>
      </c>
      <c r="DN1063" s="635">
        <v>0</v>
      </c>
      <c r="DO1063" s="632">
        <v>0</v>
      </c>
    </row>
    <row r="1064" spans="1:266" ht="16.5" customHeight="1" x14ac:dyDescent="0.35">
      <c r="A1064" s="625">
        <v>18</v>
      </c>
      <c r="B1064" s="664" t="s">
        <v>2172</v>
      </c>
      <c r="C1064" s="665"/>
      <c r="D1064" s="665"/>
      <c r="E1064" s="665"/>
      <c r="F1064" s="666" t="s">
        <v>409</v>
      </c>
      <c r="G1064" s="666"/>
      <c r="H1064" s="844"/>
      <c r="I1064" s="667"/>
      <c r="J1064" s="667"/>
      <c r="K1064" s="667"/>
      <c r="L1064" s="667"/>
      <c r="Y1064" s="619"/>
      <c r="Z1064" s="635"/>
      <c r="AF1064" s="635">
        <v>0</v>
      </c>
      <c r="AK1064" s="625"/>
      <c r="AL1064" s="619"/>
      <c r="AM1064" s="619"/>
      <c r="AN1064" s="619"/>
      <c r="AO1064" s="619"/>
      <c r="AP1064" s="619"/>
      <c r="AQ1064" s="619"/>
      <c r="AR1064" s="619"/>
      <c r="AS1064" s="619"/>
      <c r="AT1064" s="619"/>
      <c r="AU1064" s="619"/>
      <c r="AV1064" s="619"/>
      <c r="AW1064" s="619"/>
      <c r="AX1064" s="619"/>
      <c r="AY1064" s="619"/>
      <c r="AZ1064" s="619"/>
      <c r="BA1064" s="619"/>
      <c r="BB1064" s="619"/>
      <c r="BC1064" s="619"/>
      <c r="BD1064" s="619"/>
      <c r="BE1064" s="619"/>
      <c r="BF1064" s="619"/>
      <c r="BG1064" s="619"/>
      <c r="BH1064" s="619"/>
      <c r="BI1064" s="619"/>
      <c r="BJ1064" s="619"/>
      <c r="BK1064" s="619"/>
      <c r="BL1064" s="619"/>
      <c r="BM1064" s="619"/>
      <c r="BN1064" s="619"/>
      <c r="BO1064" s="619"/>
      <c r="BP1064" s="619"/>
      <c r="BQ1064" s="619"/>
      <c r="BR1064" s="619"/>
      <c r="BS1064" s="619"/>
      <c r="BT1064" s="619"/>
      <c r="BU1064" s="619"/>
      <c r="BV1064" s="619"/>
      <c r="BW1064" s="619"/>
      <c r="BX1064" s="619"/>
      <c r="BY1064" s="619"/>
      <c r="BZ1064" s="619"/>
      <c r="CA1064" s="619"/>
      <c r="CB1064" s="619"/>
      <c r="CC1064" s="619"/>
      <c r="CD1064" s="619"/>
      <c r="CE1064" s="619"/>
      <c r="CF1064" s="619"/>
      <c r="CG1064" s="619"/>
      <c r="CH1064" s="619"/>
      <c r="CI1064" s="619"/>
      <c r="CJ1064" s="619"/>
      <c r="CV1064" s="635"/>
      <c r="CW1064" s="635"/>
      <c r="CY1064" s="630">
        <v>0</v>
      </c>
      <c r="CZ1064" s="630">
        <v>0</v>
      </c>
      <c r="DA1064" s="634">
        <v>0</v>
      </c>
      <c r="DB1064" s="634">
        <v>0</v>
      </c>
      <c r="DC1064" s="634">
        <v>0</v>
      </c>
      <c r="DD1064" s="634">
        <v>0</v>
      </c>
      <c r="DE1064" s="634">
        <v>0</v>
      </c>
      <c r="DF1064" s="634">
        <v>0</v>
      </c>
      <c r="DG1064" s="634">
        <v>0</v>
      </c>
      <c r="DH1064" s="624">
        <v>0</v>
      </c>
      <c r="DI1064" s="635">
        <v>0</v>
      </c>
      <c r="DJ1064" s="635">
        <v>0</v>
      </c>
      <c r="DK1064" s="635">
        <v>0</v>
      </c>
      <c r="DL1064" s="635">
        <v>0</v>
      </c>
      <c r="DM1064" s="635">
        <v>0</v>
      </c>
      <c r="DN1064" s="635">
        <v>0</v>
      </c>
      <c r="DO1064" s="632">
        <v>0</v>
      </c>
    </row>
    <row r="1065" spans="1:266" s="847" customFormat="1" ht="38.25" customHeight="1" x14ac:dyDescent="0.35">
      <c r="A1065" s="618" t="s">
        <v>436</v>
      </c>
      <c r="B1065" s="678" t="s">
        <v>426</v>
      </c>
      <c r="C1065" s="678" t="s">
        <v>427</v>
      </c>
      <c r="D1065" s="679" t="s">
        <v>428</v>
      </c>
      <c r="E1065" s="678" t="s">
        <v>429</v>
      </c>
      <c r="F1065" s="678" t="s">
        <v>430</v>
      </c>
      <c r="G1065" s="680" t="s">
        <v>431</v>
      </c>
      <c r="H1065" s="678" t="s">
        <v>432</v>
      </c>
      <c r="I1065" s="678" t="s">
        <v>433</v>
      </c>
      <c r="J1065" s="678" t="s">
        <v>434</v>
      </c>
      <c r="K1065" s="678" t="s">
        <v>18</v>
      </c>
      <c r="L1065" s="678" t="s">
        <v>435</v>
      </c>
      <c r="M1065" s="678" t="s">
        <v>436</v>
      </c>
      <c r="N1065" s="681" t="s">
        <v>437</v>
      </c>
      <c r="O1065" s="681" t="s">
        <v>438</v>
      </c>
      <c r="P1065" s="681" t="s">
        <v>439</v>
      </c>
      <c r="Q1065" s="681" t="s">
        <v>219</v>
      </c>
      <c r="R1065" s="678" t="s">
        <v>4</v>
      </c>
      <c r="S1065" s="679" t="s">
        <v>440</v>
      </c>
      <c r="T1065" s="678" t="s">
        <v>441</v>
      </c>
      <c r="U1065" s="682" t="s">
        <v>442</v>
      </c>
      <c r="V1065" s="682" t="s">
        <v>443</v>
      </c>
      <c r="W1065" s="682" t="s">
        <v>444</v>
      </c>
      <c r="X1065" s="682" t="s">
        <v>445</v>
      </c>
      <c r="Y1065" s="845" t="s">
        <v>446</v>
      </c>
      <c r="Z1065" s="845" t="s">
        <v>447</v>
      </c>
      <c r="AA1065" s="678" t="s">
        <v>448</v>
      </c>
      <c r="AB1065" s="678" t="s">
        <v>449</v>
      </c>
      <c r="AC1065" s="678" t="s">
        <v>450</v>
      </c>
      <c r="AD1065" s="678" t="s">
        <v>451</v>
      </c>
      <c r="AE1065" s="678" t="s">
        <v>452</v>
      </c>
      <c r="AF1065" s="678" t="s">
        <v>453</v>
      </c>
      <c r="AG1065" s="678" t="s">
        <v>444</v>
      </c>
      <c r="AH1065" s="693" t="s">
        <v>454</v>
      </c>
      <c r="AI1065" s="678" t="s">
        <v>455</v>
      </c>
      <c r="AJ1065" s="678" t="s">
        <v>456</v>
      </c>
      <c r="AK1065" s="678" t="s">
        <v>457</v>
      </c>
      <c r="AL1065" s="686" t="s">
        <v>458</v>
      </c>
      <c r="AM1065" s="687" t="s">
        <v>459</v>
      </c>
      <c r="AN1065" s="688" t="s">
        <v>460</v>
      </c>
      <c r="AO1065" s="688" t="s">
        <v>461</v>
      </c>
      <c r="AP1065" s="688" t="s">
        <v>462</v>
      </c>
      <c r="AQ1065" s="688" t="s">
        <v>463</v>
      </c>
      <c r="AR1065" s="688" t="s">
        <v>464</v>
      </c>
      <c r="AS1065" s="688" t="s">
        <v>465</v>
      </c>
      <c r="AT1065" s="688" t="s">
        <v>466</v>
      </c>
      <c r="AU1065" s="688" t="s">
        <v>467</v>
      </c>
      <c r="AV1065" s="688" t="s">
        <v>468</v>
      </c>
      <c r="AW1065" s="688" t="s">
        <v>469</v>
      </c>
      <c r="AX1065" s="688" t="s">
        <v>470</v>
      </c>
      <c r="AY1065" s="688" t="s">
        <v>471</v>
      </c>
      <c r="AZ1065" s="688" t="s">
        <v>472</v>
      </c>
      <c r="BA1065" s="688" t="s">
        <v>473</v>
      </c>
      <c r="BB1065" s="689" t="s">
        <v>474</v>
      </c>
      <c r="BC1065" s="689" t="s">
        <v>475</v>
      </c>
      <c r="BD1065" s="689" t="s">
        <v>476</v>
      </c>
      <c r="BE1065" s="689" t="s">
        <v>477</v>
      </c>
      <c r="BF1065" s="689" t="s">
        <v>478</v>
      </c>
      <c r="BG1065" s="689" t="s">
        <v>479</v>
      </c>
      <c r="BH1065" s="689" t="s">
        <v>480</v>
      </c>
      <c r="BI1065" s="683" t="s">
        <v>481</v>
      </c>
      <c r="BJ1065" s="690" t="s">
        <v>482</v>
      </c>
      <c r="BK1065" s="687" t="s">
        <v>483</v>
      </c>
      <c r="BL1065" s="683" t="s">
        <v>484</v>
      </c>
      <c r="BM1065" s="683" t="s">
        <v>485</v>
      </c>
      <c r="BN1065" s="689" t="s">
        <v>486</v>
      </c>
      <c r="BO1065" s="689" t="s">
        <v>487</v>
      </c>
      <c r="BP1065" s="689" t="s">
        <v>488</v>
      </c>
      <c r="BQ1065" s="689" t="s">
        <v>460</v>
      </c>
      <c r="BR1065" s="689" t="s">
        <v>489</v>
      </c>
      <c r="BS1065" s="683" t="s">
        <v>490</v>
      </c>
      <c r="BT1065" s="690" t="s">
        <v>482</v>
      </c>
      <c r="BU1065" s="687" t="s">
        <v>491</v>
      </c>
      <c r="BV1065" s="691" t="s">
        <v>492</v>
      </c>
      <c r="BW1065" s="691" t="s">
        <v>493</v>
      </c>
      <c r="BX1065" s="691" t="s">
        <v>494</v>
      </c>
      <c r="BY1065" s="691" t="s">
        <v>495</v>
      </c>
      <c r="BZ1065" s="691" t="s">
        <v>485</v>
      </c>
      <c r="CA1065" s="691" t="s">
        <v>496</v>
      </c>
      <c r="CB1065" s="691" t="s">
        <v>497</v>
      </c>
      <c r="CC1065" s="691" t="s">
        <v>498</v>
      </c>
      <c r="CD1065" s="691" t="s">
        <v>499</v>
      </c>
      <c r="CE1065" s="691" t="s">
        <v>500</v>
      </c>
      <c r="CF1065" s="691" t="s">
        <v>501</v>
      </c>
      <c r="CG1065" s="691" t="s">
        <v>502</v>
      </c>
      <c r="CH1065" s="691" t="s">
        <v>503</v>
      </c>
      <c r="CI1065" s="691" t="s">
        <v>504</v>
      </c>
      <c r="CJ1065" s="691" t="s">
        <v>505</v>
      </c>
      <c r="CK1065" s="691" t="s">
        <v>506</v>
      </c>
      <c r="CL1065" s="683" t="s">
        <v>507</v>
      </c>
      <c r="CM1065" s="687" t="s">
        <v>508</v>
      </c>
      <c r="CN1065" s="683" t="s">
        <v>509</v>
      </c>
      <c r="CO1065" s="692" t="s">
        <v>510</v>
      </c>
      <c r="CP1065" s="683" t="s">
        <v>511</v>
      </c>
      <c r="CQ1065" s="681" t="s">
        <v>512</v>
      </c>
      <c r="CR1065" s="678" t="s">
        <v>513</v>
      </c>
      <c r="CS1065" s="678" t="s">
        <v>514</v>
      </c>
      <c r="CT1065" s="679" t="s">
        <v>515</v>
      </c>
      <c r="CU1065" s="846" t="s">
        <v>516</v>
      </c>
      <c r="CV1065" s="679" t="s">
        <v>517</v>
      </c>
      <c r="CW1065" s="678" t="s">
        <v>518</v>
      </c>
      <c r="CX1065" s="678" t="s">
        <v>519</v>
      </c>
      <c r="CY1065" s="678" t="s">
        <v>520</v>
      </c>
      <c r="CZ1065" s="722" t="s">
        <v>444</v>
      </c>
      <c r="DA1065" s="695" t="s">
        <v>521</v>
      </c>
      <c r="DB1065" s="695" t="s">
        <v>522</v>
      </c>
      <c r="DC1065" s="695" t="s">
        <v>523</v>
      </c>
      <c r="DD1065" s="695" t="s">
        <v>219</v>
      </c>
      <c r="DE1065" s="695" t="s">
        <v>217</v>
      </c>
      <c r="DF1065" s="695" t="s">
        <v>437</v>
      </c>
      <c r="DG1065" s="695" t="s">
        <v>438</v>
      </c>
      <c r="DH1065" s="678" t="s">
        <v>745</v>
      </c>
      <c r="DI1065" s="679" t="s">
        <v>525</v>
      </c>
      <c r="DJ1065" s="679" t="s">
        <v>526</v>
      </c>
      <c r="DK1065" s="679" t="s">
        <v>527</v>
      </c>
      <c r="DL1065" s="678" t="s">
        <v>528</v>
      </c>
      <c r="DM1065" s="679" t="s">
        <v>529</v>
      </c>
      <c r="DN1065" s="679" t="s">
        <v>530</v>
      </c>
      <c r="DO1065" s="846" t="s">
        <v>531</v>
      </c>
      <c r="DP1065" s="679" t="s">
        <v>532</v>
      </c>
      <c r="DQ1065" s="700" t="s">
        <v>533</v>
      </c>
      <c r="DR1065" s="679" t="s">
        <v>534</v>
      </c>
      <c r="DS1065" s="678" t="s">
        <v>535</v>
      </c>
      <c r="DT1065" s="678" t="s">
        <v>536</v>
      </c>
      <c r="DU1065" s="701" t="s">
        <v>537</v>
      </c>
      <c r="DV1065" s="702" t="s">
        <v>538</v>
      </c>
      <c r="DW1065" s="701" t="s">
        <v>539</v>
      </c>
      <c r="DX1065" s="703" t="s">
        <v>540</v>
      </c>
      <c r="DY1065" s="701" t="s">
        <v>539</v>
      </c>
      <c r="DZ1065" s="703" t="s">
        <v>540</v>
      </c>
      <c r="EA1065" s="702" t="s">
        <v>539</v>
      </c>
      <c r="EB1065" s="704" t="s">
        <v>540</v>
      </c>
    </row>
    <row r="1066" spans="1:266" s="705" customFormat="1" ht="17.25" customHeight="1" x14ac:dyDescent="0.35">
      <c r="A1066" s="618" t="s">
        <v>308</v>
      </c>
      <c r="B1066" s="678"/>
      <c r="C1066" s="678"/>
      <c r="D1066" s="678"/>
      <c r="E1066" s="678"/>
      <c r="F1066" s="717" t="s">
        <v>563</v>
      </c>
      <c r="G1066" s="717"/>
      <c r="H1066" s="679"/>
      <c r="I1066" s="678"/>
      <c r="J1066" s="678"/>
      <c r="K1066" s="678"/>
      <c r="L1066" s="678"/>
      <c r="M1066" s="678"/>
      <c r="N1066" s="678"/>
      <c r="O1066" s="678"/>
      <c r="P1066" s="678"/>
      <c r="Q1066" s="678"/>
      <c r="R1066" s="678"/>
      <c r="S1066" s="678"/>
      <c r="T1066" s="678"/>
      <c r="U1066" s="678"/>
      <c r="V1066" s="678"/>
      <c r="W1066" s="678"/>
      <c r="X1066" s="678"/>
      <c r="Y1066" s="678"/>
      <c r="Z1066" s="679"/>
      <c r="AA1066" s="678"/>
      <c r="AB1066" s="678"/>
      <c r="AC1066" s="678"/>
      <c r="AD1066" s="678"/>
      <c r="AE1066" s="684"/>
      <c r="AF1066" s="679">
        <v>0</v>
      </c>
      <c r="AG1066" s="685"/>
      <c r="AH1066" s="685"/>
      <c r="AI1066" s="685"/>
      <c r="AJ1066" s="678"/>
      <c r="AK1066" s="684"/>
      <c r="AL1066" s="678"/>
      <c r="AM1066" s="678"/>
      <c r="AN1066" s="678"/>
      <c r="AO1066" s="678"/>
      <c r="AP1066" s="678"/>
      <c r="AQ1066" s="678"/>
      <c r="AR1066" s="678"/>
      <c r="AS1066" s="678"/>
      <c r="AT1066" s="678"/>
      <c r="AU1066" s="678"/>
      <c r="AV1066" s="678"/>
      <c r="AW1066" s="678"/>
      <c r="AX1066" s="678"/>
      <c r="AY1066" s="678"/>
      <c r="AZ1066" s="678"/>
      <c r="BA1066" s="678"/>
      <c r="BB1066" s="678"/>
      <c r="BC1066" s="678"/>
      <c r="BD1066" s="678"/>
      <c r="BE1066" s="678"/>
      <c r="BF1066" s="678"/>
      <c r="BG1066" s="678"/>
      <c r="BH1066" s="678"/>
      <c r="BI1066" s="678"/>
      <c r="BJ1066" s="678"/>
      <c r="BK1066" s="678"/>
      <c r="BL1066" s="678"/>
      <c r="BM1066" s="678"/>
      <c r="BN1066" s="678"/>
      <c r="BO1066" s="678"/>
      <c r="BP1066" s="678"/>
      <c r="BQ1066" s="678"/>
      <c r="BR1066" s="678"/>
      <c r="BS1066" s="678"/>
      <c r="BT1066" s="678"/>
      <c r="BU1066" s="678"/>
      <c r="BV1066" s="678"/>
      <c r="BW1066" s="678"/>
      <c r="BX1066" s="678"/>
      <c r="BY1066" s="678"/>
      <c r="BZ1066" s="678"/>
      <c r="CA1066" s="678"/>
      <c r="CB1066" s="678"/>
      <c r="CC1066" s="678"/>
      <c r="CD1066" s="678"/>
      <c r="CE1066" s="678"/>
      <c r="CF1066" s="678"/>
      <c r="CG1066" s="678"/>
      <c r="CH1066" s="678"/>
      <c r="CI1066" s="678"/>
      <c r="CJ1066" s="678"/>
      <c r="CK1066" s="678"/>
      <c r="CL1066" s="678" t="s">
        <v>308</v>
      </c>
      <c r="CM1066" s="678"/>
      <c r="CN1066" s="929"/>
      <c r="CO1066" s="678"/>
      <c r="CP1066" s="678"/>
      <c r="CQ1066" s="678" t="s">
        <v>308</v>
      </c>
      <c r="CR1066" s="678" t="s">
        <v>308</v>
      </c>
      <c r="CS1066" s="693"/>
      <c r="CT1066" s="695"/>
      <c r="CU1066" s="721"/>
      <c r="CV1066" s="679"/>
      <c r="CW1066" s="679"/>
      <c r="CX1066" s="695"/>
      <c r="CY1066" s="722">
        <v>0</v>
      </c>
      <c r="CZ1066" s="722">
        <v>0</v>
      </c>
      <c r="DA1066" s="695">
        <v>0</v>
      </c>
      <c r="DB1066" s="695">
        <v>0</v>
      </c>
      <c r="DC1066" s="695">
        <v>0</v>
      </c>
      <c r="DD1066" s="695">
        <v>0</v>
      </c>
      <c r="DE1066" s="695">
        <v>0</v>
      </c>
      <c r="DF1066" s="695">
        <v>0</v>
      </c>
      <c r="DG1066" s="695">
        <v>0</v>
      </c>
      <c r="DH1066" s="679">
        <v>0</v>
      </c>
      <c r="DI1066" s="679">
        <v>0</v>
      </c>
      <c r="DJ1066" s="679">
        <v>0</v>
      </c>
      <c r="DK1066" s="679">
        <v>0</v>
      </c>
      <c r="DL1066" s="679">
        <v>0</v>
      </c>
      <c r="DM1066" s="679">
        <v>0</v>
      </c>
      <c r="DN1066" s="679">
        <v>0</v>
      </c>
      <c r="DO1066" s="846">
        <v>0</v>
      </c>
      <c r="DP1066" s="679"/>
      <c r="DQ1066" s="679"/>
      <c r="DR1066" s="679"/>
      <c r="DS1066" s="679"/>
      <c r="DT1066" s="695"/>
      <c r="DU1066" s="684"/>
      <c r="DV1066" s="684"/>
      <c r="DW1066" s="679"/>
      <c r="DX1066" s="724"/>
      <c r="DY1066" s="679" t="s">
        <v>308</v>
      </c>
      <c r="DZ1066" s="724" t="s">
        <v>308</v>
      </c>
      <c r="EA1066" s="679"/>
      <c r="EB1066" s="724"/>
    </row>
    <row r="1067" spans="1:266" ht="17.25" customHeight="1" x14ac:dyDescent="0.35">
      <c r="A1067" s="618" t="s">
        <v>2173</v>
      </c>
      <c r="B1067" s="730">
        <v>87</v>
      </c>
      <c r="C1067" s="730" t="s">
        <v>1690</v>
      </c>
      <c r="D1067" s="730" t="s">
        <v>1690</v>
      </c>
      <c r="E1067" s="730">
        <v>18</v>
      </c>
      <c r="F1067" s="731" t="s">
        <v>574</v>
      </c>
      <c r="G1067" s="732">
        <v>1</v>
      </c>
      <c r="H1067" s="826">
        <v>46198</v>
      </c>
      <c r="I1067" s="730">
        <v>36</v>
      </c>
      <c r="J1067" s="730" t="s">
        <v>308</v>
      </c>
      <c r="K1067" s="730">
        <v>36</v>
      </c>
      <c r="L1067" s="730" t="s">
        <v>2174</v>
      </c>
      <c r="M1067" s="734" t="s">
        <v>2173</v>
      </c>
      <c r="N1067" s="735">
        <v>0</v>
      </c>
      <c r="O1067" s="735" t="s">
        <v>390</v>
      </c>
      <c r="P1067" s="735">
        <v>0</v>
      </c>
      <c r="Q1067" s="735" t="s">
        <v>390</v>
      </c>
      <c r="R1067" s="734" t="s">
        <v>170</v>
      </c>
      <c r="S1067" s="734" t="s">
        <v>308</v>
      </c>
      <c r="T1067" s="734" t="s">
        <v>775</v>
      </c>
      <c r="U1067" s="734">
        <v>411</v>
      </c>
      <c r="V1067" s="734" t="s">
        <v>308</v>
      </c>
      <c r="W1067" s="734"/>
      <c r="X1067" s="734"/>
      <c r="Y1067" s="734"/>
      <c r="Z1067" s="737"/>
      <c r="AA1067" s="734" t="s">
        <v>157</v>
      </c>
      <c r="AB1067" s="734" t="s">
        <v>569</v>
      </c>
      <c r="AC1067" s="734" t="s">
        <v>589</v>
      </c>
      <c r="AD1067" s="734">
        <v>1404</v>
      </c>
      <c r="AE1067" s="738">
        <v>1404</v>
      </c>
      <c r="AF1067" s="737" t="s">
        <v>390</v>
      </c>
      <c r="AG1067" s="739"/>
      <c r="AH1067" s="739"/>
      <c r="AI1067" s="739" t="s">
        <v>308</v>
      </c>
      <c r="AJ1067" s="740">
        <v>3</v>
      </c>
      <c r="AK1067" s="741"/>
      <c r="AL1067" s="742"/>
      <c r="AM1067" s="743">
        <v>0</v>
      </c>
      <c r="AN1067" s="743"/>
      <c r="AO1067" s="743"/>
      <c r="AP1067" s="743"/>
      <c r="AQ1067" s="743"/>
      <c r="AR1067" s="743"/>
      <c r="AS1067" s="743"/>
      <c r="AT1067" s="743"/>
      <c r="AU1067" s="743"/>
      <c r="AV1067" s="743"/>
      <c r="AW1067" s="743"/>
      <c r="AX1067" s="743"/>
      <c r="AY1067" s="743"/>
      <c r="AZ1067" s="743"/>
      <c r="BA1067" s="743"/>
      <c r="BB1067" s="743">
        <v>0</v>
      </c>
      <c r="BC1067" s="743">
        <v>0</v>
      </c>
      <c r="BD1067" s="743">
        <v>0</v>
      </c>
      <c r="BE1067" s="743">
        <v>0</v>
      </c>
      <c r="BF1067" s="743">
        <v>0</v>
      </c>
      <c r="BG1067" s="743">
        <v>0</v>
      </c>
      <c r="BH1067" s="743">
        <v>0</v>
      </c>
      <c r="BI1067" s="743">
        <v>0</v>
      </c>
      <c r="BJ1067" s="743"/>
      <c r="BK1067" s="743">
        <v>0</v>
      </c>
      <c r="BL1067" s="743"/>
      <c r="BM1067" s="743"/>
      <c r="BN1067" s="743" t="s">
        <v>308</v>
      </c>
      <c r="BO1067" s="743" t="s">
        <v>308</v>
      </c>
      <c r="BP1067" s="743" t="s">
        <v>308</v>
      </c>
      <c r="BQ1067" s="743" t="s">
        <v>308</v>
      </c>
      <c r="BR1067" s="743"/>
      <c r="BS1067" s="743" t="s">
        <v>397</v>
      </c>
      <c r="BT1067" s="743"/>
      <c r="BU1067" s="743" t="s">
        <v>579</v>
      </c>
      <c r="BV1067" s="743"/>
      <c r="BW1067" s="743"/>
      <c r="BX1067" s="743"/>
      <c r="BY1067" s="743"/>
      <c r="BZ1067" s="743"/>
      <c r="CA1067" s="743"/>
      <c r="CB1067" s="743"/>
      <c r="CC1067" s="743"/>
      <c r="CD1067" s="743"/>
      <c r="CE1067" s="743"/>
      <c r="CF1067" s="743"/>
      <c r="CG1067" s="743"/>
      <c r="CH1067" s="743"/>
      <c r="CI1067" s="743"/>
      <c r="CJ1067" s="743"/>
      <c r="CK1067" s="736"/>
      <c r="CL1067" s="736" t="s">
        <v>397</v>
      </c>
      <c r="CM1067" s="736">
        <v>0</v>
      </c>
      <c r="CN1067" s="736">
        <v>0</v>
      </c>
      <c r="CO1067" s="736" t="s">
        <v>397</v>
      </c>
      <c r="CP1067" s="736">
        <v>0</v>
      </c>
      <c r="CQ1067" s="736">
        <v>0</v>
      </c>
      <c r="CR1067" s="734">
        <v>126</v>
      </c>
      <c r="CS1067" s="744"/>
      <c r="CT1067" s="745">
        <v>46273</v>
      </c>
      <c r="CU1067" s="746" t="s">
        <v>571</v>
      </c>
      <c r="CV1067" s="737"/>
      <c r="CW1067" s="737"/>
      <c r="CX1067" s="745">
        <v>46223</v>
      </c>
      <c r="CY1067" s="747">
        <v>0</v>
      </c>
      <c r="CZ1067" s="747">
        <v>0</v>
      </c>
      <c r="DA1067" s="748">
        <v>0</v>
      </c>
      <c r="DB1067" s="748">
        <v>0</v>
      </c>
      <c r="DC1067" s="748">
        <v>0</v>
      </c>
      <c r="DD1067" s="748" t="s">
        <v>390</v>
      </c>
      <c r="DE1067" s="749" t="s">
        <v>397</v>
      </c>
      <c r="DF1067" s="749" t="s">
        <v>397</v>
      </c>
      <c r="DG1067" s="749" t="s">
        <v>397</v>
      </c>
      <c r="DH1067" s="750">
        <v>0</v>
      </c>
      <c r="DI1067" s="737" t="s">
        <v>390</v>
      </c>
      <c r="DJ1067" s="737" t="s">
        <v>397</v>
      </c>
      <c r="DK1067" s="737" t="s">
        <v>390</v>
      </c>
      <c r="DL1067" s="737" t="s">
        <v>390</v>
      </c>
      <c r="DM1067" s="737" t="s">
        <v>390</v>
      </c>
      <c r="DN1067" s="737" t="s">
        <v>390</v>
      </c>
      <c r="DO1067" s="762">
        <v>0</v>
      </c>
      <c r="DP1067" s="737">
        <v>46269</v>
      </c>
      <c r="DQ1067" s="737">
        <v>46269</v>
      </c>
      <c r="DR1067" s="737">
        <v>46269</v>
      </c>
      <c r="DS1067" s="750">
        <v>46269</v>
      </c>
      <c r="DT1067" s="752">
        <v>46269</v>
      </c>
      <c r="DU1067" s="753">
        <v>0</v>
      </c>
      <c r="DV1067" s="753" t="s">
        <v>308</v>
      </c>
      <c r="DW1067" s="754">
        <v>46269</v>
      </c>
      <c r="DX1067" s="755">
        <v>46269</v>
      </c>
      <c r="DY1067" s="754" t="e">
        <v>#VALUE!</v>
      </c>
      <c r="DZ1067" s="754" t="e">
        <v>#VALUE!</v>
      </c>
      <c r="EA1067" s="754" t="e">
        <v>#VALUE!</v>
      </c>
      <c r="EB1067" s="754" t="e">
        <v>#VALUE!</v>
      </c>
      <c r="HA1067" s="756" t="s">
        <v>397</v>
      </c>
      <c r="HB1067" s="756" t="s">
        <v>397</v>
      </c>
      <c r="HC1067" s="756" t="s">
        <v>397</v>
      </c>
      <c r="HD1067" s="756" t="s">
        <v>397</v>
      </c>
      <c r="HE1067" s="756" t="s">
        <v>397</v>
      </c>
      <c r="HF1067" s="756" t="s">
        <v>397</v>
      </c>
      <c r="HG1067" s="756" t="s">
        <v>397</v>
      </c>
      <c r="HH1067" s="756" t="s">
        <v>397</v>
      </c>
      <c r="HI1067" s="756" t="s">
        <v>397</v>
      </c>
      <c r="HJ1067" s="756" t="s">
        <v>397</v>
      </c>
      <c r="HK1067"/>
      <c r="HL1067"/>
      <c r="HM1067"/>
      <c r="HN1067" s="756" t="str">
        <f t="shared" ref="HN1067:HN1112" si="35">IF(HA1067&lt;&gt;"X","SDI",IF(HE1067&lt;&gt;"X","CBMJ",IF(HK1067&lt;&gt;"X","AUTO PRINT","INHOUSE")))</f>
        <v>AUTO PRINT</v>
      </c>
      <c r="HO1067"/>
      <c r="HP1067" s="757" t="s">
        <v>572</v>
      </c>
      <c r="HQ1067" s="757" t="s">
        <v>572</v>
      </c>
      <c r="HR1067" s="757" t="s">
        <v>572</v>
      </c>
      <c r="HS1067"/>
      <c r="HW1067" s="758"/>
      <c r="HX1067"/>
      <c r="HY1067" s="759" t="s">
        <v>572</v>
      </c>
      <c r="HZ1067" s="759" t="s">
        <v>572</v>
      </c>
      <c r="IA1067" s="759" t="s">
        <v>572</v>
      </c>
      <c r="IC1067" s="760" t="s">
        <v>572</v>
      </c>
      <c r="ID1067" s="760" t="s">
        <v>572</v>
      </c>
      <c r="IE1067" s="760" t="s">
        <v>572</v>
      </c>
      <c r="IF1067" s="761" t="s">
        <v>572</v>
      </c>
      <c r="IG1067" s="619" t="str">
        <f t="shared" ref="IG1067:IG1112" si="36">IF(COUNTIF(IC1067:IF1067,"AUTO PRINTING*")&gt;0,"AUTO PRINTING","IN HOUSE (MANUAL)")</f>
        <v>IN HOUSE (MANUAL)</v>
      </c>
      <c r="II1067" s="761" t="s">
        <v>572</v>
      </c>
      <c r="IK1067" s="761" t="str">
        <f>IFERROR(VLOOKUP($M1067,#REF!,13,0),"IN HOUSE (MANUAL)")</f>
        <v>IN HOUSE (MANUAL)</v>
      </c>
      <c r="IM1067" s="760" t="s">
        <v>572</v>
      </c>
      <c r="IN1067" s="760" t="s">
        <v>572</v>
      </c>
      <c r="IO1067" s="760" t="s">
        <v>572</v>
      </c>
      <c r="IQ1067" s="760" t="s">
        <v>572</v>
      </c>
      <c r="IR1067" s="760" t="s">
        <v>572</v>
      </c>
      <c r="IT1067" s="760" t="s">
        <v>572</v>
      </c>
      <c r="IV1067" s="760" t="s">
        <v>572</v>
      </c>
      <c r="IW1067" s="760" t="s">
        <v>572</v>
      </c>
      <c r="IY1067" s="760" t="s">
        <v>572</v>
      </c>
      <c r="IZ1067" s="760" t="s">
        <v>572</v>
      </c>
      <c r="JB1067" s="760" t="s">
        <v>922</v>
      </c>
      <c r="JC1067" s="760">
        <v>0</v>
      </c>
      <c r="JE1067" s="760" t="s">
        <v>572</v>
      </c>
      <c r="JF1067" s="760" t="s">
        <v>572</v>
      </c>
    </row>
    <row r="1068" spans="1:266" ht="17.25" customHeight="1" x14ac:dyDescent="0.35">
      <c r="A1068" s="618" t="s">
        <v>2175</v>
      </c>
      <c r="B1068" s="730">
        <v>88</v>
      </c>
      <c r="C1068" s="730" t="s">
        <v>1690</v>
      </c>
      <c r="D1068" s="730" t="s">
        <v>1690</v>
      </c>
      <c r="E1068" s="730">
        <v>18</v>
      </c>
      <c r="F1068" s="731" t="s">
        <v>574</v>
      </c>
      <c r="G1068" s="732">
        <v>1</v>
      </c>
      <c r="H1068" s="826">
        <v>46196</v>
      </c>
      <c r="I1068" s="730">
        <v>36</v>
      </c>
      <c r="J1068" s="730" t="s">
        <v>308</v>
      </c>
      <c r="K1068" s="730">
        <v>37</v>
      </c>
      <c r="L1068" s="730" t="s">
        <v>2176</v>
      </c>
      <c r="M1068" s="734" t="s">
        <v>2175</v>
      </c>
      <c r="N1068" s="735">
        <v>0</v>
      </c>
      <c r="O1068" s="735" t="s">
        <v>390</v>
      </c>
      <c r="P1068" s="735">
        <v>0</v>
      </c>
      <c r="Q1068" s="735" t="s">
        <v>390</v>
      </c>
      <c r="R1068" s="734" t="s">
        <v>170</v>
      </c>
      <c r="S1068" s="734" t="s">
        <v>308</v>
      </c>
      <c r="T1068" s="734" t="s">
        <v>781</v>
      </c>
      <c r="U1068" s="734">
        <v>411</v>
      </c>
      <c r="V1068" s="734" t="s">
        <v>308</v>
      </c>
      <c r="W1068" s="734"/>
      <c r="X1068" s="734"/>
      <c r="Y1068" s="734"/>
      <c r="Z1068" s="926"/>
      <c r="AA1068" s="734" t="s">
        <v>157</v>
      </c>
      <c r="AB1068" s="734" t="s">
        <v>569</v>
      </c>
      <c r="AC1068" s="734" t="s">
        <v>589</v>
      </c>
      <c r="AD1068" s="734">
        <v>168</v>
      </c>
      <c r="AE1068" s="764">
        <v>168</v>
      </c>
      <c r="AF1068" s="737" t="s">
        <v>390</v>
      </c>
      <c r="AG1068" s="739"/>
      <c r="AH1068" s="739"/>
      <c r="AI1068" s="739" t="s">
        <v>308</v>
      </c>
      <c r="AJ1068" s="740">
        <v>4</v>
      </c>
      <c r="AK1068" s="741"/>
      <c r="AL1068" s="742"/>
      <c r="AM1068" s="743">
        <v>0</v>
      </c>
      <c r="AN1068" s="743"/>
      <c r="AO1068" s="743"/>
      <c r="AP1068" s="743"/>
      <c r="AQ1068" s="743"/>
      <c r="AR1068" s="743"/>
      <c r="AS1068" s="743"/>
      <c r="AT1068" s="743"/>
      <c r="AU1068" s="743"/>
      <c r="AV1068" s="743"/>
      <c r="AW1068" s="743"/>
      <c r="AX1068" s="743"/>
      <c r="AY1068" s="743"/>
      <c r="AZ1068" s="743"/>
      <c r="BA1068" s="743"/>
      <c r="BB1068" s="743">
        <v>0</v>
      </c>
      <c r="BC1068" s="743">
        <v>0</v>
      </c>
      <c r="BD1068" s="743">
        <v>0</v>
      </c>
      <c r="BE1068" s="743">
        <v>0</v>
      </c>
      <c r="BF1068" s="743">
        <v>0</v>
      </c>
      <c r="BG1068" s="743">
        <v>0</v>
      </c>
      <c r="BH1068" s="743">
        <v>0</v>
      </c>
      <c r="BI1068" s="743">
        <v>0</v>
      </c>
      <c r="BJ1068" s="743"/>
      <c r="BK1068" s="743">
        <v>0</v>
      </c>
      <c r="BL1068" s="743"/>
      <c r="BM1068" s="743"/>
      <c r="BN1068" s="743" t="s">
        <v>308</v>
      </c>
      <c r="BO1068" s="743" t="s">
        <v>308</v>
      </c>
      <c r="BP1068" s="743" t="s">
        <v>308</v>
      </c>
      <c r="BQ1068" s="743" t="s">
        <v>308</v>
      </c>
      <c r="BR1068" s="743"/>
      <c r="BS1068" s="743" t="s">
        <v>397</v>
      </c>
      <c r="BT1068" s="743"/>
      <c r="BU1068" s="743" t="s">
        <v>579</v>
      </c>
      <c r="BV1068" s="743"/>
      <c r="BW1068" s="743"/>
      <c r="BX1068" s="743"/>
      <c r="BY1068" s="743"/>
      <c r="BZ1068" s="743"/>
      <c r="CA1068" s="743"/>
      <c r="CB1068" s="743"/>
      <c r="CC1068" s="743"/>
      <c r="CD1068" s="743"/>
      <c r="CE1068" s="743"/>
      <c r="CF1068" s="743"/>
      <c r="CG1068" s="743"/>
      <c r="CH1068" s="743"/>
      <c r="CI1068" s="743"/>
      <c r="CJ1068" s="743"/>
      <c r="CK1068" s="736"/>
      <c r="CL1068" s="736" t="s">
        <v>397</v>
      </c>
      <c r="CM1068" s="736">
        <v>0</v>
      </c>
      <c r="CN1068" s="736">
        <v>0</v>
      </c>
      <c r="CO1068" s="736" t="s">
        <v>397</v>
      </c>
      <c r="CP1068" s="736">
        <v>0</v>
      </c>
      <c r="CQ1068" s="736">
        <v>0</v>
      </c>
      <c r="CR1068" s="734">
        <v>168</v>
      </c>
      <c r="CS1068" s="892"/>
      <c r="CT1068" s="745">
        <v>46279</v>
      </c>
      <c r="CU1068" s="746" t="s">
        <v>590</v>
      </c>
      <c r="CV1068" s="737"/>
      <c r="CW1068" s="737"/>
      <c r="CX1068" s="745">
        <v>46223</v>
      </c>
      <c r="CY1068" s="861">
        <v>0</v>
      </c>
      <c r="CZ1068" s="861">
        <v>0</v>
      </c>
      <c r="DA1068" s="749">
        <v>0</v>
      </c>
      <c r="DB1068" s="749">
        <v>0</v>
      </c>
      <c r="DC1068" s="749">
        <v>0</v>
      </c>
      <c r="DD1068" s="749" t="s">
        <v>390</v>
      </c>
      <c r="DE1068" s="749" t="s">
        <v>397</v>
      </c>
      <c r="DF1068" s="749" t="s">
        <v>397</v>
      </c>
      <c r="DG1068" s="749" t="s">
        <v>397</v>
      </c>
      <c r="DH1068" s="750">
        <v>0</v>
      </c>
      <c r="DI1068" s="737" t="s">
        <v>390</v>
      </c>
      <c r="DJ1068" s="737" t="s">
        <v>397</v>
      </c>
      <c r="DK1068" s="737" t="s">
        <v>390</v>
      </c>
      <c r="DL1068" s="737" t="s">
        <v>390</v>
      </c>
      <c r="DM1068" s="737" t="s">
        <v>390</v>
      </c>
      <c r="DN1068" s="737" t="s">
        <v>390</v>
      </c>
      <c r="DO1068" s="762">
        <v>0</v>
      </c>
      <c r="DP1068" s="737">
        <v>46276</v>
      </c>
      <c r="DQ1068" s="737">
        <v>46276</v>
      </c>
      <c r="DR1068" s="737">
        <v>46276</v>
      </c>
      <c r="DS1068" s="750">
        <v>46276</v>
      </c>
      <c r="DT1068" s="752">
        <v>46276</v>
      </c>
      <c r="DU1068" s="753">
        <v>-7</v>
      </c>
      <c r="DV1068" s="753" t="s">
        <v>308</v>
      </c>
      <c r="DW1068" s="754">
        <v>46269</v>
      </c>
      <c r="DX1068" s="755">
        <v>46269</v>
      </c>
      <c r="DY1068" s="754" t="e">
        <v>#VALUE!</v>
      </c>
      <c r="DZ1068" s="754" t="e">
        <v>#VALUE!</v>
      </c>
      <c r="EA1068" s="754" t="e">
        <v>#VALUE!</v>
      </c>
      <c r="EB1068" s="754" t="e">
        <v>#VALUE!</v>
      </c>
      <c r="HA1068" s="756" t="s">
        <v>397</v>
      </c>
      <c r="HB1068" s="756" t="s">
        <v>397</v>
      </c>
      <c r="HC1068" s="756" t="s">
        <v>397</v>
      </c>
      <c r="HD1068" s="756" t="s">
        <v>397</v>
      </c>
      <c r="HE1068" s="756" t="s">
        <v>397</v>
      </c>
      <c r="HF1068" s="756" t="s">
        <v>397</v>
      </c>
      <c r="HG1068" s="756" t="s">
        <v>397</v>
      </c>
      <c r="HH1068" s="756" t="s">
        <v>397</v>
      </c>
      <c r="HI1068" s="756" t="s">
        <v>397</v>
      </c>
      <c r="HJ1068" s="756" t="s">
        <v>397</v>
      </c>
      <c r="HK1068"/>
      <c r="HL1068"/>
      <c r="HM1068"/>
      <c r="HN1068" s="756" t="str">
        <f t="shared" si="35"/>
        <v>AUTO PRINT</v>
      </c>
      <c r="HO1068"/>
      <c r="HP1068" s="757" t="s">
        <v>572</v>
      </c>
      <c r="HQ1068" s="757" t="s">
        <v>572</v>
      </c>
      <c r="HR1068" s="757" t="s">
        <v>572</v>
      </c>
      <c r="HS1068"/>
      <c r="HW1068" s="758"/>
      <c r="HX1068"/>
      <c r="HY1068" s="759" t="s">
        <v>572</v>
      </c>
      <c r="HZ1068" s="759" t="s">
        <v>572</v>
      </c>
      <c r="IA1068" s="759" t="s">
        <v>572</v>
      </c>
      <c r="IC1068" s="760" t="s">
        <v>572</v>
      </c>
      <c r="ID1068" s="760" t="s">
        <v>572</v>
      </c>
      <c r="IE1068" s="760" t="s">
        <v>572</v>
      </c>
      <c r="IF1068" s="761" t="s">
        <v>572</v>
      </c>
      <c r="IG1068" s="619" t="str">
        <f t="shared" si="36"/>
        <v>IN HOUSE (MANUAL)</v>
      </c>
      <c r="II1068" s="761" t="s">
        <v>572</v>
      </c>
      <c r="IK1068" s="761" t="str">
        <f>IFERROR(VLOOKUP($M1068,#REF!,13,0),"IN HOUSE (MANUAL)")</f>
        <v>IN HOUSE (MANUAL)</v>
      </c>
      <c r="IM1068" s="760" t="s">
        <v>572</v>
      </c>
      <c r="IN1068" s="760" t="s">
        <v>572</v>
      </c>
      <c r="IO1068" s="760" t="s">
        <v>572</v>
      </c>
      <c r="IQ1068" s="760" t="s">
        <v>572</v>
      </c>
      <c r="IR1068" s="760" t="s">
        <v>572</v>
      </c>
      <c r="IT1068" s="760" t="s">
        <v>572</v>
      </c>
      <c r="IV1068" s="760" t="s">
        <v>572</v>
      </c>
      <c r="IW1068" s="760" t="s">
        <v>572</v>
      </c>
      <c r="IY1068" s="760" t="s">
        <v>572</v>
      </c>
      <c r="IZ1068" s="760" t="s">
        <v>572</v>
      </c>
      <c r="JB1068" s="760" t="s">
        <v>922</v>
      </c>
      <c r="JC1068" s="760">
        <v>0</v>
      </c>
      <c r="JE1068" s="760" t="s">
        <v>572</v>
      </c>
      <c r="JF1068" s="760" t="s">
        <v>572</v>
      </c>
    </row>
    <row r="1069" spans="1:266" ht="17.25" customHeight="1" x14ac:dyDescent="0.35">
      <c r="A1069" s="618" t="s">
        <v>2177</v>
      </c>
      <c r="B1069" s="730">
        <v>89</v>
      </c>
      <c r="C1069" s="730" t="s">
        <v>1690</v>
      </c>
      <c r="D1069" s="730" t="s">
        <v>1690</v>
      </c>
      <c r="E1069" s="730">
        <v>18</v>
      </c>
      <c r="F1069" s="731" t="s">
        <v>574</v>
      </c>
      <c r="G1069" s="732">
        <v>1</v>
      </c>
      <c r="H1069" s="826">
        <v>46196</v>
      </c>
      <c r="I1069" s="730">
        <v>36</v>
      </c>
      <c r="J1069" s="730" t="s">
        <v>308</v>
      </c>
      <c r="K1069" s="730">
        <v>37</v>
      </c>
      <c r="L1069" s="730" t="s">
        <v>2178</v>
      </c>
      <c r="M1069" s="734" t="s">
        <v>2177</v>
      </c>
      <c r="N1069" s="735">
        <v>0</v>
      </c>
      <c r="O1069" s="735" t="s">
        <v>390</v>
      </c>
      <c r="P1069" s="735">
        <v>0</v>
      </c>
      <c r="Q1069" s="735" t="s">
        <v>390</v>
      </c>
      <c r="R1069" s="734" t="s">
        <v>170</v>
      </c>
      <c r="S1069" s="734" t="s">
        <v>308</v>
      </c>
      <c r="T1069" s="734" t="s">
        <v>781</v>
      </c>
      <c r="U1069" s="734">
        <v>411</v>
      </c>
      <c r="V1069" s="734" t="s">
        <v>308</v>
      </c>
      <c r="W1069" s="734"/>
      <c r="X1069" s="734"/>
      <c r="Y1069" s="734"/>
      <c r="Z1069" s="926"/>
      <c r="AA1069" s="734" t="s">
        <v>157</v>
      </c>
      <c r="AB1069" s="734" t="s">
        <v>569</v>
      </c>
      <c r="AC1069" s="734" t="s">
        <v>751</v>
      </c>
      <c r="AD1069" s="734">
        <v>450</v>
      </c>
      <c r="AE1069" s="764">
        <v>450</v>
      </c>
      <c r="AF1069" s="737" t="s">
        <v>390</v>
      </c>
      <c r="AG1069" s="739"/>
      <c r="AH1069" s="739"/>
      <c r="AI1069" s="739" t="s">
        <v>308</v>
      </c>
      <c r="AJ1069" s="740">
        <v>5</v>
      </c>
      <c r="AK1069" s="741"/>
      <c r="AL1069" s="742"/>
      <c r="AM1069" s="743">
        <v>0</v>
      </c>
      <c r="AN1069" s="743"/>
      <c r="AO1069" s="743"/>
      <c r="AP1069" s="743"/>
      <c r="AQ1069" s="743"/>
      <c r="AR1069" s="743"/>
      <c r="AS1069" s="743"/>
      <c r="AT1069" s="743"/>
      <c r="AU1069" s="743"/>
      <c r="AV1069" s="743"/>
      <c r="AW1069" s="743"/>
      <c r="AX1069" s="743"/>
      <c r="AY1069" s="743"/>
      <c r="AZ1069" s="743"/>
      <c r="BA1069" s="743"/>
      <c r="BB1069" s="743">
        <v>0</v>
      </c>
      <c r="BC1069" s="743">
        <v>0</v>
      </c>
      <c r="BD1069" s="743">
        <v>0</v>
      </c>
      <c r="BE1069" s="743">
        <v>0</v>
      </c>
      <c r="BF1069" s="743">
        <v>0</v>
      </c>
      <c r="BG1069" s="743">
        <v>0</v>
      </c>
      <c r="BH1069" s="743">
        <v>0</v>
      </c>
      <c r="BI1069" s="743">
        <v>0</v>
      </c>
      <c r="BJ1069" s="743"/>
      <c r="BK1069" s="743">
        <v>0</v>
      </c>
      <c r="BL1069" s="743"/>
      <c r="BM1069" s="743"/>
      <c r="BN1069" s="743" t="s">
        <v>308</v>
      </c>
      <c r="BO1069" s="743" t="s">
        <v>308</v>
      </c>
      <c r="BP1069" s="743" t="s">
        <v>308</v>
      </c>
      <c r="BQ1069" s="743" t="s">
        <v>308</v>
      </c>
      <c r="BR1069" s="743"/>
      <c r="BS1069" s="743" t="s">
        <v>397</v>
      </c>
      <c r="BT1069" s="743"/>
      <c r="BU1069" s="743" t="s">
        <v>579</v>
      </c>
      <c r="BV1069" s="743"/>
      <c r="BW1069" s="743"/>
      <c r="BX1069" s="743"/>
      <c r="BY1069" s="743"/>
      <c r="BZ1069" s="743"/>
      <c r="CA1069" s="743"/>
      <c r="CB1069" s="743"/>
      <c r="CC1069" s="743"/>
      <c r="CD1069" s="743"/>
      <c r="CE1069" s="743"/>
      <c r="CF1069" s="743"/>
      <c r="CG1069" s="743"/>
      <c r="CH1069" s="743"/>
      <c r="CI1069" s="743"/>
      <c r="CJ1069" s="743"/>
      <c r="CK1069" s="736"/>
      <c r="CL1069" s="736" t="s">
        <v>397</v>
      </c>
      <c r="CM1069" s="736">
        <v>0</v>
      </c>
      <c r="CN1069" s="736">
        <v>0</v>
      </c>
      <c r="CO1069" s="736" t="s">
        <v>397</v>
      </c>
      <c r="CP1069" s="736">
        <v>0</v>
      </c>
      <c r="CQ1069" s="736">
        <v>0</v>
      </c>
      <c r="CR1069" s="734">
        <v>450</v>
      </c>
      <c r="CS1069" s="892"/>
      <c r="CT1069" s="745">
        <v>46279</v>
      </c>
      <c r="CU1069" s="746" t="s">
        <v>590</v>
      </c>
      <c r="CV1069" s="737"/>
      <c r="CW1069" s="737"/>
      <c r="CX1069" s="745">
        <v>46223</v>
      </c>
      <c r="CY1069" s="861">
        <v>0</v>
      </c>
      <c r="CZ1069" s="861">
        <v>0</v>
      </c>
      <c r="DA1069" s="749">
        <v>0</v>
      </c>
      <c r="DB1069" s="749">
        <v>0</v>
      </c>
      <c r="DC1069" s="749">
        <v>0</v>
      </c>
      <c r="DD1069" s="749" t="s">
        <v>390</v>
      </c>
      <c r="DE1069" s="749" t="s">
        <v>397</v>
      </c>
      <c r="DF1069" s="749" t="s">
        <v>397</v>
      </c>
      <c r="DG1069" s="749" t="s">
        <v>397</v>
      </c>
      <c r="DH1069" s="750">
        <v>0</v>
      </c>
      <c r="DI1069" s="737" t="s">
        <v>390</v>
      </c>
      <c r="DJ1069" s="737" t="s">
        <v>397</v>
      </c>
      <c r="DK1069" s="737" t="s">
        <v>390</v>
      </c>
      <c r="DL1069" s="737" t="s">
        <v>390</v>
      </c>
      <c r="DM1069" s="737" t="s">
        <v>390</v>
      </c>
      <c r="DN1069" s="737" t="s">
        <v>390</v>
      </c>
      <c r="DO1069" s="762">
        <v>0</v>
      </c>
      <c r="DP1069" s="737">
        <v>46276</v>
      </c>
      <c r="DQ1069" s="737">
        <v>46276</v>
      </c>
      <c r="DR1069" s="737">
        <v>46276</v>
      </c>
      <c r="DS1069" s="750">
        <v>46276</v>
      </c>
      <c r="DT1069" s="752">
        <v>46276</v>
      </c>
      <c r="DU1069" s="753">
        <v>-7</v>
      </c>
      <c r="DV1069" s="753" t="s">
        <v>308</v>
      </c>
      <c r="DW1069" s="754">
        <v>46269</v>
      </c>
      <c r="DX1069" s="755">
        <v>46269</v>
      </c>
      <c r="DY1069" s="754" t="e">
        <v>#VALUE!</v>
      </c>
      <c r="DZ1069" s="754" t="e">
        <v>#VALUE!</v>
      </c>
      <c r="EA1069" s="754" t="e">
        <v>#VALUE!</v>
      </c>
      <c r="EB1069" s="754" t="e">
        <v>#VALUE!</v>
      </c>
      <c r="HA1069" s="756" t="s">
        <v>397</v>
      </c>
      <c r="HB1069" s="756" t="s">
        <v>397</v>
      </c>
      <c r="HC1069" s="756" t="s">
        <v>397</v>
      </c>
      <c r="HD1069" s="756" t="s">
        <v>397</v>
      </c>
      <c r="HE1069" s="756" t="s">
        <v>397</v>
      </c>
      <c r="HF1069" s="756" t="s">
        <v>397</v>
      </c>
      <c r="HG1069" s="756" t="s">
        <v>397</v>
      </c>
      <c r="HH1069" s="756" t="s">
        <v>397</v>
      </c>
      <c r="HI1069" s="756" t="s">
        <v>397</v>
      </c>
      <c r="HJ1069" s="756" t="s">
        <v>397</v>
      </c>
      <c r="HK1069"/>
      <c r="HL1069"/>
      <c r="HM1069"/>
      <c r="HN1069" s="756" t="str">
        <f t="shared" si="35"/>
        <v>AUTO PRINT</v>
      </c>
      <c r="HO1069"/>
      <c r="HP1069" s="757" t="s">
        <v>572</v>
      </c>
      <c r="HQ1069" s="757" t="s">
        <v>572</v>
      </c>
      <c r="HR1069" s="757" t="s">
        <v>572</v>
      </c>
      <c r="HS1069"/>
      <c r="HW1069" s="758"/>
      <c r="HX1069"/>
      <c r="HY1069" s="759" t="s">
        <v>572</v>
      </c>
      <c r="HZ1069" s="759" t="s">
        <v>572</v>
      </c>
      <c r="IA1069" s="759" t="s">
        <v>572</v>
      </c>
      <c r="IC1069" s="760" t="s">
        <v>572</v>
      </c>
      <c r="ID1069" s="760" t="s">
        <v>572</v>
      </c>
      <c r="IE1069" s="760" t="s">
        <v>572</v>
      </c>
      <c r="IF1069" s="761" t="s">
        <v>572</v>
      </c>
      <c r="IG1069" s="619" t="str">
        <f t="shared" si="36"/>
        <v>IN HOUSE (MANUAL)</v>
      </c>
      <c r="II1069" s="761" t="s">
        <v>572</v>
      </c>
      <c r="IK1069" s="761" t="str">
        <f>IFERROR(VLOOKUP($M1069,#REF!,13,0),"IN HOUSE (MANUAL)")</f>
        <v>IN HOUSE (MANUAL)</v>
      </c>
      <c r="IM1069" s="760" t="s">
        <v>572</v>
      </c>
      <c r="IN1069" s="760" t="s">
        <v>572</v>
      </c>
      <c r="IO1069" s="760" t="s">
        <v>572</v>
      </c>
      <c r="IQ1069" s="760" t="s">
        <v>572</v>
      </c>
      <c r="IR1069" s="760" t="s">
        <v>572</v>
      </c>
      <c r="IT1069" s="760" t="s">
        <v>572</v>
      </c>
      <c r="IV1069" s="760" t="s">
        <v>572</v>
      </c>
      <c r="IW1069" s="760" t="s">
        <v>572</v>
      </c>
      <c r="IY1069" s="760" t="s">
        <v>572</v>
      </c>
      <c r="IZ1069" s="760" t="s">
        <v>572</v>
      </c>
      <c r="JB1069" s="760" t="s">
        <v>922</v>
      </c>
      <c r="JC1069" s="760">
        <v>0</v>
      </c>
      <c r="JE1069" s="760" t="s">
        <v>572</v>
      </c>
      <c r="JF1069" s="760" t="s">
        <v>572</v>
      </c>
    </row>
    <row r="1070" spans="1:266" ht="17.25" customHeight="1" x14ac:dyDescent="0.35">
      <c r="A1070" s="618" t="s">
        <v>2179</v>
      </c>
      <c r="B1070" s="730">
        <v>90</v>
      </c>
      <c r="C1070" s="730" t="s">
        <v>1690</v>
      </c>
      <c r="D1070" s="730" t="s">
        <v>1690</v>
      </c>
      <c r="E1070" s="730">
        <v>18</v>
      </c>
      <c r="F1070" s="731" t="s">
        <v>574</v>
      </c>
      <c r="G1070" s="732">
        <v>1</v>
      </c>
      <c r="H1070" s="733">
        <v>46196</v>
      </c>
      <c r="I1070" s="730">
        <v>36</v>
      </c>
      <c r="J1070" s="730" t="s">
        <v>308</v>
      </c>
      <c r="K1070" s="730">
        <v>37</v>
      </c>
      <c r="L1070" s="730" t="s">
        <v>2180</v>
      </c>
      <c r="M1070" s="735" t="s">
        <v>2179</v>
      </c>
      <c r="N1070" s="735">
        <v>0</v>
      </c>
      <c r="O1070" s="735" t="s">
        <v>390</v>
      </c>
      <c r="P1070" s="735">
        <v>0</v>
      </c>
      <c r="Q1070" s="735" t="s">
        <v>390</v>
      </c>
      <c r="R1070" s="735" t="s">
        <v>170</v>
      </c>
      <c r="S1070" s="735" t="s">
        <v>308</v>
      </c>
      <c r="T1070" s="735" t="s">
        <v>781</v>
      </c>
      <c r="U1070" s="735">
        <v>411</v>
      </c>
      <c r="V1070" s="735" t="s">
        <v>308</v>
      </c>
      <c r="W1070" s="735"/>
      <c r="X1070" s="735"/>
      <c r="Y1070" s="735"/>
      <c r="Z1070" s="862"/>
      <c r="AA1070" s="735" t="s">
        <v>157</v>
      </c>
      <c r="AB1070" s="735" t="s">
        <v>569</v>
      </c>
      <c r="AC1070" s="735" t="s">
        <v>597</v>
      </c>
      <c r="AD1070" s="735">
        <v>762</v>
      </c>
      <c r="AE1070" s="764">
        <v>762</v>
      </c>
      <c r="AF1070" s="737" t="s">
        <v>390</v>
      </c>
      <c r="AG1070" s="765"/>
      <c r="AH1070" s="765"/>
      <c r="AI1070" s="765" t="s">
        <v>308</v>
      </c>
      <c r="AJ1070" s="740">
        <v>6</v>
      </c>
      <c r="AK1070" s="766"/>
      <c r="AL1070" s="740"/>
      <c r="AM1070" s="767">
        <v>0</v>
      </c>
      <c r="AN1070" s="767"/>
      <c r="AO1070" s="767"/>
      <c r="AP1070" s="767"/>
      <c r="AQ1070" s="767"/>
      <c r="AR1070" s="767"/>
      <c r="AS1070" s="767"/>
      <c r="AT1070" s="767"/>
      <c r="AU1070" s="767"/>
      <c r="AV1070" s="767"/>
      <c r="AW1070" s="767"/>
      <c r="AX1070" s="767"/>
      <c r="AY1070" s="767"/>
      <c r="AZ1070" s="767"/>
      <c r="BA1070" s="767"/>
      <c r="BB1070" s="767">
        <v>0</v>
      </c>
      <c r="BC1070" s="767">
        <v>0</v>
      </c>
      <c r="BD1070" s="767">
        <v>0</v>
      </c>
      <c r="BE1070" s="767">
        <v>0</v>
      </c>
      <c r="BF1070" s="767">
        <v>0</v>
      </c>
      <c r="BG1070" s="767">
        <v>0</v>
      </c>
      <c r="BH1070" s="767">
        <v>0</v>
      </c>
      <c r="BI1070" s="767">
        <v>0</v>
      </c>
      <c r="BJ1070" s="767"/>
      <c r="BK1070" s="767">
        <v>0</v>
      </c>
      <c r="BL1070" s="767"/>
      <c r="BM1070" s="767"/>
      <c r="BN1070" s="767" t="s">
        <v>308</v>
      </c>
      <c r="BO1070" s="767" t="s">
        <v>308</v>
      </c>
      <c r="BP1070" s="767" t="s">
        <v>308</v>
      </c>
      <c r="BQ1070" s="767" t="s">
        <v>308</v>
      </c>
      <c r="BR1070" s="767"/>
      <c r="BS1070" s="767" t="s">
        <v>397</v>
      </c>
      <c r="BT1070" s="767"/>
      <c r="BU1070" s="767" t="s">
        <v>579</v>
      </c>
      <c r="BV1070" s="767"/>
      <c r="BW1070" s="767"/>
      <c r="BX1070" s="767"/>
      <c r="BY1070" s="767"/>
      <c r="BZ1070" s="767"/>
      <c r="CA1070" s="767"/>
      <c r="CB1070" s="767"/>
      <c r="CC1070" s="767"/>
      <c r="CD1070" s="767"/>
      <c r="CE1070" s="767"/>
      <c r="CF1070" s="767"/>
      <c r="CG1070" s="767"/>
      <c r="CH1070" s="767"/>
      <c r="CI1070" s="767"/>
      <c r="CJ1070" s="767"/>
      <c r="CK1070" s="768"/>
      <c r="CL1070" s="768" t="s">
        <v>397</v>
      </c>
      <c r="CM1070" s="768">
        <v>0</v>
      </c>
      <c r="CN1070" s="768">
        <v>0</v>
      </c>
      <c r="CO1070" s="768" t="s">
        <v>397</v>
      </c>
      <c r="CP1070" s="768">
        <v>0</v>
      </c>
      <c r="CQ1070" s="768">
        <v>0</v>
      </c>
      <c r="CR1070" s="735">
        <v>762</v>
      </c>
      <c r="CS1070" s="863"/>
      <c r="CT1070" s="745">
        <v>46279</v>
      </c>
      <c r="CU1070" s="746" t="s">
        <v>590</v>
      </c>
      <c r="CV1070" s="763"/>
      <c r="CW1070" s="763"/>
      <c r="CX1070" s="745">
        <v>46223</v>
      </c>
      <c r="CY1070" s="747">
        <v>0</v>
      </c>
      <c r="CZ1070" s="747">
        <v>0</v>
      </c>
      <c r="DA1070" s="748">
        <v>0</v>
      </c>
      <c r="DB1070" s="748">
        <v>0</v>
      </c>
      <c r="DC1070" s="748">
        <v>0</v>
      </c>
      <c r="DD1070" s="748" t="s">
        <v>390</v>
      </c>
      <c r="DE1070" s="748" t="s">
        <v>397</v>
      </c>
      <c r="DF1070" s="748" t="s">
        <v>397</v>
      </c>
      <c r="DG1070" s="748" t="s">
        <v>397</v>
      </c>
      <c r="DH1070" s="770">
        <v>0</v>
      </c>
      <c r="DI1070" s="763" t="s">
        <v>390</v>
      </c>
      <c r="DJ1070" s="763" t="s">
        <v>397</v>
      </c>
      <c r="DK1070" s="763" t="s">
        <v>390</v>
      </c>
      <c r="DL1070" s="763" t="s">
        <v>390</v>
      </c>
      <c r="DM1070" s="763" t="s">
        <v>390</v>
      </c>
      <c r="DN1070" s="763" t="s">
        <v>390</v>
      </c>
      <c r="DO1070" s="771">
        <v>0</v>
      </c>
      <c r="DP1070" s="763">
        <v>46276</v>
      </c>
      <c r="DQ1070" s="737">
        <v>46276</v>
      </c>
      <c r="DR1070" s="763">
        <v>46276</v>
      </c>
      <c r="DS1070" s="770">
        <v>46276</v>
      </c>
      <c r="DT1070" s="752">
        <v>46276</v>
      </c>
      <c r="DU1070" s="753">
        <v>-7</v>
      </c>
      <c r="DV1070" s="753" t="s">
        <v>308</v>
      </c>
      <c r="DW1070" s="754">
        <v>46269</v>
      </c>
      <c r="DX1070" s="755">
        <v>46269</v>
      </c>
      <c r="DY1070" s="754" t="e">
        <v>#VALUE!</v>
      </c>
      <c r="DZ1070" s="754" t="e">
        <v>#VALUE!</v>
      </c>
      <c r="EA1070" s="754" t="e">
        <v>#VALUE!</v>
      </c>
      <c r="EB1070" s="754" t="e">
        <v>#VALUE!</v>
      </c>
      <c r="HA1070" s="756" t="s">
        <v>397</v>
      </c>
      <c r="HB1070" s="756" t="s">
        <v>397</v>
      </c>
      <c r="HC1070" s="756" t="s">
        <v>397</v>
      </c>
      <c r="HD1070" s="756" t="s">
        <v>397</v>
      </c>
      <c r="HE1070" s="756" t="s">
        <v>397</v>
      </c>
      <c r="HF1070" s="756" t="s">
        <v>397</v>
      </c>
      <c r="HG1070" s="756" t="s">
        <v>397</v>
      </c>
      <c r="HH1070" s="756" t="s">
        <v>397</v>
      </c>
      <c r="HI1070" s="756" t="s">
        <v>397</v>
      </c>
      <c r="HJ1070" s="756" t="s">
        <v>397</v>
      </c>
      <c r="HK1070"/>
      <c r="HL1070"/>
      <c r="HM1070"/>
      <c r="HN1070" s="756" t="str">
        <f t="shared" si="35"/>
        <v>AUTO PRINT</v>
      </c>
      <c r="HO1070"/>
      <c r="HP1070" s="757" t="s">
        <v>572</v>
      </c>
      <c r="HQ1070" s="757" t="s">
        <v>572</v>
      </c>
      <c r="HR1070" s="757" t="s">
        <v>572</v>
      </c>
      <c r="HS1070"/>
      <c r="HW1070" s="758"/>
      <c r="HX1070"/>
      <c r="HY1070" s="759" t="s">
        <v>572</v>
      </c>
      <c r="HZ1070" s="759" t="s">
        <v>572</v>
      </c>
      <c r="IA1070" s="759" t="s">
        <v>572</v>
      </c>
      <c r="IC1070" s="760" t="s">
        <v>572</v>
      </c>
      <c r="ID1070" s="760" t="s">
        <v>572</v>
      </c>
      <c r="IE1070" s="760" t="s">
        <v>572</v>
      </c>
      <c r="IF1070" s="761" t="s">
        <v>572</v>
      </c>
      <c r="IG1070" s="619" t="str">
        <f t="shared" si="36"/>
        <v>IN HOUSE (MANUAL)</v>
      </c>
      <c r="II1070" s="761" t="s">
        <v>572</v>
      </c>
      <c r="IK1070" s="761" t="str">
        <f>IFERROR(VLOOKUP($M1070,#REF!,13,0),"IN HOUSE (MANUAL)")</f>
        <v>IN HOUSE (MANUAL)</v>
      </c>
      <c r="IM1070" s="760" t="s">
        <v>572</v>
      </c>
      <c r="IN1070" s="760" t="s">
        <v>572</v>
      </c>
      <c r="IO1070" s="760" t="s">
        <v>572</v>
      </c>
      <c r="IQ1070" s="760" t="s">
        <v>572</v>
      </c>
      <c r="IR1070" s="760" t="s">
        <v>572</v>
      </c>
      <c r="IT1070" s="760" t="s">
        <v>572</v>
      </c>
      <c r="IV1070" s="760" t="s">
        <v>572</v>
      </c>
      <c r="IW1070" s="760" t="s">
        <v>572</v>
      </c>
      <c r="IY1070" s="760" t="s">
        <v>572</v>
      </c>
      <c r="IZ1070" s="760" t="s">
        <v>572</v>
      </c>
      <c r="JB1070" s="760" t="s">
        <v>922</v>
      </c>
      <c r="JC1070" s="760">
        <v>0</v>
      </c>
      <c r="JE1070" s="760" t="s">
        <v>572</v>
      </c>
      <c r="JF1070" s="760" t="s">
        <v>572</v>
      </c>
    </row>
    <row r="1071" spans="1:266" ht="17.25" customHeight="1" x14ac:dyDescent="0.35">
      <c r="A1071" s="618" t="s">
        <v>2181</v>
      </c>
      <c r="B1071" s="730">
        <v>91</v>
      </c>
      <c r="C1071" s="730" t="s">
        <v>1690</v>
      </c>
      <c r="D1071" s="730" t="s">
        <v>1690</v>
      </c>
      <c r="E1071" s="730">
        <v>18</v>
      </c>
      <c r="F1071" s="731" t="s">
        <v>574</v>
      </c>
      <c r="G1071" s="732">
        <v>1</v>
      </c>
      <c r="H1071" s="826">
        <v>46196</v>
      </c>
      <c r="I1071" s="730">
        <v>36</v>
      </c>
      <c r="J1071" s="730" t="s">
        <v>308</v>
      </c>
      <c r="K1071" s="730">
        <v>37</v>
      </c>
      <c r="L1071" s="730" t="s">
        <v>2182</v>
      </c>
      <c r="M1071" s="735" t="s">
        <v>2181</v>
      </c>
      <c r="N1071" s="735">
        <v>0</v>
      </c>
      <c r="O1071" s="735" t="s">
        <v>390</v>
      </c>
      <c r="P1071" s="735">
        <v>0</v>
      </c>
      <c r="Q1071" s="735" t="s">
        <v>390</v>
      </c>
      <c r="R1071" s="735" t="s">
        <v>170</v>
      </c>
      <c r="S1071" s="735" t="s">
        <v>308</v>
      </c>
      <c r="T1071" s="735" t="s">
        <v>781</v>
      </c>
      <c r="U1071" s="735">
        <v>411</v>
      </c>
      <c r="V1071" s="735" t="s">
        <v>308</v>
      </c>
      <c r="W1071" s="735"/>
      <c r="X1071" s="735"/>
      <c r="Y1071" s="735"/>
      <c r="Z1071" s="862"/>
      <c r="AA1071" s="735" t="s">
        <v>157</v>
      </c>
      <c r="AB1071" s="735" t="s">
        <v>569</v>
      </c>
      <c r="AC1071" s="735" t="s">
        <v>656</v>
      </c>
      <c r="AD1071" s="735">
        <v>144</v>
      </c>
      <c r="AE1071" s="738">
        <v>144</v>
      </c>
      <c r="AF1071" s="763" t="s">
        <v>390</v>
      </c>
      <c r="AG1071" s="765"/>
      <c r="AH1071" s="765"/>
      <c r="AI1071" s="765" t="s">
        <v>625</v>
      </c>
      <c r="AJ1071" s="740">
        <v>7</v>
      </c>
      <c r="AK1071" s="766"/>
      <c r="AL1071" s="740"/>
      <c r="AM1071" s="767">
        <v>0</v>
      </c>
      <c r="AN1071" s="767"/>
      <c r="AO1071" s="767"/>
      <c r="AP1071" s="767"/>
      <c r="AQ1071" s="767"/>
      <c r="AR1071" s="767"/>
      <c r="AS1071" s="767"/>
      <c r="AT1071" s="767"/>
      <c r="AU1071" s="767"/>
      <c r="AV1071" s="767"/>
      <c r="AW1071" s="767"/>
      <c r="AX1071" s="767"/>
      <c r="AY1071" s="767"/>
      <c r="AZ1071" s="767"/>
      <c r="BA1071" s="767"/>
      <c r="BB1071" s="767">
        <v>0</v>
      </c>
      <c r="BC1071" s="767">
        <v>0</v>
      </c>
      <c r="BD1071" s="767">
        <v>0</v>
      </c>
      <c r="BE1071" s="767">
        <v>0</v>
      </c>
      <c r="BF1071" s="767">
        <v>0</v>
      </c>
      <c r="BG1071" s="767">
        <v>0</v>
      </c>
      <c r="BH1071" s="767">
        <v>0</v>
      </c>
      <c r="BI1071" s="767">
        <v>0</v>
      </c>
      <c r="BJ1071" s="767"/>
      <c r="BK1071" s="767">
        <v>0</v>
      </c>
      <c r="BL1071" s="767"/>
      <c r="BM1071" s="767"/>
      <c r="BN1071" s="767" t="s">
        <v>308</v>
      </c>
      <c r="BO1071" s="767" t="s">
        <v>308</v>
      </c>
      <c r="BP1071" s="767" t="s">
        <v>308</v>
      </c>
      <c r="BQ1071" s="767" t="s">
        <v>308</v>
      </c>
      <c r="BR1071" s="767"/>
      <c r="BS1071" s="767" t="s">
        <v>397</v>
      </c>
      <c r="BT1071" s="767"/>
      <c r="BU1071" s="767" t="s">
        <v>579</v>
      </c>
      <c r="BV1071" s="767"/>
      <c r="BW1071" s="767"/>
      <c r="BX1071" s="767"/>
      <c r="BY1071" s="767"/>
      <c r="BZ1071" s="767"/>
      <c r="CA1071" s="767"/>
      <c r="CB1071" s="767"/>
      <c r="CC1071" s="767"/>
      <c r="CD1071" s="767"/>
      <c r="CE1071" s="767"/>
      <c r="CF1071" s="767"/>
      <c r="CG1071" s="767"/>
      <c r="CH1071" s="767"/>
      <c r="CI1071" s="767"/>
      <c r="CJ1071" s="767"/>
      <c r="CK1071" s="736"/>
      <c r="CL1071" s="736" t="s">
        <v>397</v>
      </c>
      <c r="CM1071" s="736">
        <v>0</v>
      </c>
      <c r="CN1071" s="736">
        <v>0</v>
      </c>
      <c r="CO1071" s="736" t="s">
        <v>397</v>
      </c>
      <c r="CP1071" s="736">
        <v>0</v>
      </c>
      <c r="CQ1071" s="736">
        <v>0</v>
      </c>
      <c r="CR1071" s="734">
        <v>144</v>
      </c>
      <c r="CS1071" s="863"/>
      <c r="CT1071" s="745" t="s">
        <v>308</v>
      </c>
      <c r="CU1071" s="746" t="s">
        <v>308</v>
      </c>
      <c r="CV1071" s="763"/>
      <c r="CW1071" s="763"/>
      <c r="CX1071" s="860">
        <v>46223</v>
      </c>
      <c r="CY1071" s="747">
        <v>0</v>
      </c>
      <c r="CZ1071" s="747">
        <v>0</v>
      </c>
      <c r="DA1071" s="748">
        <v>0</v>
      </c>
      <c r="DB1071" s="748">
        <v>0</v>
      </c>
      <c r="DC1071" s="748">
        <v>0</v>
      </c>
      <c r="DD1071" s="748" t="s">
        <v>390</v>
      </c>
      <c r="DE1071" s="748" t="s">
        <v>397</v>
      </c>
      <c r="DF1071" s="748" t="s">
        <v>397</v>
      </c>
      <c r="DG1071" s="748" t="s">
        <v>397</v>
      </c>
      <c r="DH1071" s="770">
        <v>0</v>
      </c>
      <c r="DI1071" s="763" t="s">
        <v>390</v>
      </c>
      <c r="DJ1071" s="763" t="s">
        <v>397</v>
      </c>
      <c r="DK1071" s="763" t="s">
        <v>390</v>
      </c>
      <c r="DL1071" s="763" t="s">
        <v>390</v>
      </c>
      <c r="DM1071" s="763" t="s">
        <v>390</v>
      </c>
      <c r="DN1071" s="763" t="s">
        <v>390</v>
      </c>
      <c r="DO1071" s="771">
        <v>0</v>
      </c>
      <c r="DP1071" s="737">
        <v>46276</v>
      </c>
      <c r="DQ1071" s="737">
        <v>46297</v>
      </c>
      <c r="DR1071" s="737">
        <v>46297</v>
      </c>
      <c r="DS1071" s="770">
        <v>46276</v>
      </c>
      <c r="DT1071" s="752">
        <v>46297</v>
      </c>
      <c r="DU1071" s="753">
        <v>-7</v>
      </c>
      <c r="DV1071" s="753" t="s">
        <v>308</v>
      </c>
      <c r="DW1071" s="754">
        <v>46269</v>
      </c>
      <c r="DX1071" s="755">
        <v>46269</v>
      </c>
      <c r="DY1071" s="754" t="e">
        <v>#VALUE!</v>
      </c>
      <c r="DZ1071" s="754" t="e">
        <v>#VALUE!</v>
      </c>
      <c r="EA1071" s="754" t="e">
        <v>#VALUE!</v>
      </c>
      <c r="EB1071" s="754" t="e">
        <v>#VALUE!</v>
      </c>
      <c r="HA1071" s="756" t="s">
        <v>397</v>
      </c>
      <c r="HB1071" s="756" t="s">
        <v>397</v>
      </c>
      <c r="HC1071" s="756" t="s">
        <v>397</v>
      </c>
      <c r="HD1071" s="756" t="s">
        <v>397</v>
      </c>
      <c r="HE1071" s="756" t="s">
        <v>397</v>
      </c>
      <c r="HF1071" s="756" t="s">
        <v>397</v>
      </c>
      <c r="HG1071" s="756" t="s">
        <v>397</v>
      </c>
      <c r="HH1071" s="756" t="s">
        <v>397</v>
      </c>
      <c r="HI1071" s="756" t="s">
        <v>397</v>
      </c>
      <c r="HJ1071" s="756" t="s">
        <v>397</v>
      </c>
      <c r="HK1071"/>
      <c r="HL1071"/>
      <c r="HM1071"/>
      <c r="HN1071" s="756" t="str">
        <f t="shared" si="35"/>
        <v>AUTO PRINT</v>
      </c>
      <c r="HO1071"/>
      <c r="HP1071" s="757" t="s">
        <v>572</v>
      </c>
      <c r="HQ1071" s="757" t="s">
        <v>572</v>
      </c>
      <c r="HR1071" s="757" t="s">
        <v>572</v>
      </c>
      <c r="HS1071"/>
      <c r="HW1071" s="758"/>
      <c r="HX1071"/>
      <c r="HY1071" s="759" t="s">
        <v>572</v>
      </c>
      <c r="HZ1071" s="759" t="s">
        <v>572</v>
      </c>
      <c r="IA1071" s="759" t="s">
        <v>572</v>
      </c>
      <c r="IC1071" s="760" t="s">
        <v>572</v>
      </c>
      <c r="ID1071" s="760" t="s">
        <v>572</v>
      </c>
      <c r="IE1071" s="760" t="s">
        <v>572</v>
      </c>
      <c r="IF1071" s="761" t="s">
        <v>572</v>
      </c>
      <c r="IG1071" s="619" t="str">
        <f t="shared" si="36"/>
        <v>IN HOUSE (MANUAL)</v>
      </c>
      <c r="II1071" s="761" t="s">
        <v>572</v>
      </c>
      <c r="IK1071" s="761" t="str">
        <f>IFERROR(VLOOKUP($M1071,#REF!,13,0),"IN HOUSE (MANUAL)")</f>
        <v>IN HOUSE (MANUAL)</v>
      </c>
      <c r="IM1071" s="760" t="s">
        <v>572</v>
      </c>
      <c r="IN1071" s="760" t="s">
        <v>572</v>
      </c>
      <c r="IO1071" s="760" t="s">
        <v>572</v>
      </c>
      <c r="IQ1071" s="760" t="s">
        <v>572</v>
      </c>
      <c r="IR1071" s="760" t="s">
        <v>572</v>
      </c>
      <c r="IT1071" s="760" t="s">
        <v>572</v>
      </c>
      <c r="IV1071" s="760" t="s">
        <v>572</v>
      </c>
      <c r="IW1071" s="760" t="s">
        <v>572</v>
      </c>
      <c r="IY1071" s="760" t="s">
        <v>572</v>
      </c>
      <c r="IZ1071" s="760" t="s">
        <v>572</v>
      </c>
      <c r="JB1071" s="760" t="s">
        <v>922</v>
      </c>
      <c r="JC1071" s="760">
        <v>0</v>
      </c>
      <c r="JE1071" s="760" t="s">
        <v>572</v>
      </c>
      <c r="JF1071" s="760" t="s">
        <v>572</v>
      </c>
    </row>
    <row r="1072" spans="1:266" ht="17.25" customHeight="1" x14ac:dyDescent="0.35">
      <c r="A1072" s="618" t="s">
        <v>2183</v>
      </c>
      <c r="B1072" s="730">
        <v>92</v>
      </c>
      <c r="C1072" s="730" t="s">
        <v>1690</v>
      </c>
      <c r="D1072" s="730" t="s">
        <v>1690</v>
      </c>
      <c r="E1072" s="730">
        <v>18</v>
      </c>
      <c r="F1072" s="731" t="s">
        <v>574</v>
      </c>
      <c r="G1072" s="732">
        <v>1</v>
      </c>
      <c r="H1072" s="826">
        <v>46196</v>
      </c>
      <c r="I1072" s="730">
        <v>36</v>
      </c>
      <c r="J1072" s="730" t="s">
        <v>308</v>
      </c>
      <c r="K1072" s="730">
        <v>37</v>
      </c>
      <c r="L1072" s="730" t="s">
        <v>2184</v>
      </c>
      <c r="M1072" s="735" t="s">
        <v>2183</v>
      </c>
      <c r="N1072" s="735">
        <v>0</v>
      </c>
      <c r="O1072" s="735" t="s">
        <v>390</v>
      </c>
      <c r="P1072" s="735">
        <v>0</v>
      </c>
      <c r="Q1072" s="735" t="s">
        <v>390</v>
      </c>
      <c r="R1072" s="735" t="s">
        <v>170</v>
      </c>
      <c r="S1072" s="735" t="s">
        <v>308</v>
      </c>
      <c r="T1072" s="735" t="s">
        <v>785</v>
      </c>
      <c r="U1072" s="735">
        <v>411</v>
      </c>
      <c r="V1072" s="735" t="s">
        <v>308</v>
      </c>
      <c r="W1072" s="735"/>
      <c r="X1072" s="735"/>
      <c r="Y1072" s="735"/>
      <c r="Z1072" s="862"/>
      <c r="AA1072" s="735" t="s">
        <v>157</v>
      </c>
      <c r="AB1072" s="735" t="s">
        <v>569</v>
      </c>
      <c r="AC1072" s="735" t="s">
        <v>589</v>
      </c>
      <c r="AD1072" s="735">
        <v>168</v>
      </c>
      <c r="AE1072" s="738">
        <v>168</v>
      </c>
      <c r="AF1072" s="763" t="s">
        <v>390</v>
      </c>
      <c r="AG1072" s="765"/>
      <c r="AH1072" s="765"/>
      <c r="AI1072" s="765" t="s">
        <v>308</v>
      </c>
      <c r="AJ1072" s="740">
        <v>8</v>
      </c>
      <c r="AK1072" s="766"/>
      <c r="AL1072" s="740"/>
      <c r="AM1072" s="767">
        <v>0</v>
      </c>
      <c r="AN1072" s="767"/>
      <c r="AO1072" s="767"/>
      <c r="AP1072" s="767"/>
      <c r="AQ1072" s="767"/>
      <c r="AR1072" s="767"/>
      <c r="AS1072" s="767"/>
      <c r="AT1072" s="767"/>
      <c r="AU1072" s="767"/>
      <c r="AV1072" s="767"/>
      <c r="AW1072" s="767"/>
      <c r="AX1072" s="767"/>
      <c r="AY1072" s="767"/>
      <c r="AZ1072" s="767"/>
      <c r="BA1072" s="767"/>
      <c r="BB1072" s="767">
        <v>0</v>
      </c>
      <c r="BC1072" s="767">
        <v>0</v>
      </c>
      <c r="BD1072" s="767">
        <v>0</v>
      </c>
      <c r="BE1072" s="767">
        <v>0</v>
      </c>
      <c r="BF1072" s="767">
        <v>0</v>
      </c>
      <c r="BG1072" s="767">
        <v>0</v>
      </c>
      <c r="BH1072" s="767">
        <v>0</v>
      </c>
      <c r="BI1072" s="767">
        <v>0</v>
      </c>
      <c r="BJ1072" s="767"/>
      <c r="BK1072" s="767">
        <v>0</v>
      </c>
      <c r="BL1072" s="767"/>
      <c r="BM1072" s="767"/>
      <c r="BN1072" s="767" t="s">
        <v>308</v>
      </c>
      <c r="BO1072" s="767" t="s">
        <v>308</v>
      </c>
      <c r="BP1072" s="767" t="s">
        <v>308</v>
      </c>
      <c r="BQ1072" s="767" t="s">
        <v>308</v>
      </c>
      <c r="BR1072" s="767"/>
      <c r="BS1072" s="767" t="s">
        <v>397</v>
      </c>
      <c r="BT1072" s="767"/>
      <c r="BU1072" s="767" t="s">
        <v>579</v>
      </c>
      <c r="BV1072" s="767"/>
      <c r="BW1072" s="767"/>
      <c r="BX1072" s="767"/>
      <c r="BY1072" s="767"/>
      <c r="BZ1072" s="767"/>
      <c r="CA1072" s="767"/>
      <c r="CB1072" s="767"/>
      <c r="CC1072" s="767"/>
      <c r="CD1072" s="767"/>
      <c r="CE1072" s="767"/>
      <c r="CF1072" s="767"/>
      <c r="CG1072" s="767"/>
      <c r="CH1072" s="767"/>
      <c r="CI1072" s="767"/>
      <c r="CJ1072" s="767"/>
      <c r="CK1072" s="736"/>
      <c r="CL1072" s="736" t="s">
        <v>397</v>
      </c>
      <c r="CM1072" s="736">
        <v>0</v>
      </c>
      <c r="CN1072" s="736">
        <v>0</v>
      </c>
      <c r="CO1072" s="736" t="s">
        <v>397</v>
      </c>
      <c r="CP1072" s="736">
        <v>0</v>
      </c>
      <c r="CQ1072" s="736">
        <v>0</v>
      </c>
      <c r="CR1072" s="734">
        <v>168</v>
      </c>
      <c r="CS1072" s="863"/>
      <c r="CT1072" s="745">
        <v>46279</v>
      </c>
      <c r="CU1072" s="746" t="s">
        <v>590</v>
      </c>
      <c r="CV1072" s="763"/>
      <c r="CW1072" s="763"/>
      <c r="CX1072" s="860">
        <v>46223</v>
      </c>
      <c r="CY1072" s="747">
        <v>0</v>
      </c>
      <c r="CZ1072" s="747">
        <v>0</v>
      </c>
      <c r="DA1072" s="748">
        <v>0</v>
      </c>
      <c r="DB1072" s="748">
        <v>0</v>
      </c>
      <c r="DC1072" s="748">
        <v>0</v>
      </c>
      <c r="DD1072" s="748" t="s">
        <v>390</v>
      </c>
      <c r="DE1072" s="748" t="s">
        <v>397</v>
      </c>
      <c r="DF1072" s="748" t="s">
        <v>397</v>
      </c>
      <c r="DG1072" s="748" t="s">
        <v>397</v>
      </c>
      <c r="DH1072" s="770">
        <v>0</v>
      </c>
      <c r="DI1072" s="763" t="s">
        <v>390</v>
      </c>
      <c r="DJ1072" s="763" t="s">
        <v>397</v>
      </c>
      <c r="DK1072" s="763" t="s">
        <v>390</v>
      </c>
      <c r="DL1072" s="763" t="s">
        <v>390</v>
      </c>
      <c r="DM1072" s="763" t="s">
        <v>390</v>
      </c>
      <c r="DN1072" s="763" t="s">
        <v>390</v>
      </c>
      <c r="DO1072" s="771">
        <v>0</v>
      </c>
      <c r="DP1072" s="737">
        <v>46276</v>
      </c>
      <c r="DQ1072" s="737">
        <v>46276</v>
      </c>
      <c r="DR1072" s="737">
        <v>46276</v>
      </c>
      <c r="DS1072" s="770">
        <v>46276</v>
      </c>
      <c r="DT1072" s="752">
        <v>46276</v>
      </c>
      <c r="DU1072" s="753">
        <v>-7</v>
      </c>
      <c r="DV1072" s="753" t="s">
        <v>308</v>
      </c>
      <c r="DW1072" s="754">
        <v>46269</v>
      </c>
      <c r="DX1072" s="755">
        <v>46269</v>
      </c>
      <c r="DY1072" s="754" t="e">
        <v>#VALUE!</v>
      </c>
      <c r="DZ1072" s="754" t="e">
        <v>#VALUE!</v>
      </c>
      <c r="EA1072" s="754" t="e">
        <v>#VALUE!</v>
      </c>
      <c r="EB1072" s="754" t="e">
        <v>#VALUE!</v>
      </c>
      <c r="HA1072" s="756" t="s">
        <v>397</v>
      </c>
      <c r="HB1072" s="756" t="s">
        <v>397</v>
      </c>
      <c r="HC1072" s="756" t="s">
        <v>397</v>
      </c>
      <c r="HD1072" s="756" t="s">
        <v>397</v>
      </c>
      <c r="HE1072" s="756" t="s">
        <v>397</v>
      </c>
      <c r="HF1072" s="756" t="s">
        <v>397</v>
      </c>
      <c r="HG1072" s="756" t="s">
        <v>397</v>
      </c>
      <c r="HH1072" s="756" t="s">
        <v>397</v>
      </c>
      <c r="HI1072" s="756" t="s">
        <v>397</v>
      </c>
      <c r="HJ1072" s="756" t="s">
        <v>397</v>
      </c>
      <c r="HK1072"/>
      <c r="HL1072"/>
      <c r="HM1072"/>
      <c r="HN1072" s="756" t="str">
        <f t="shared" si="35"/>
        <v>AUTO PRINT</v>
      </c>
      <c r="HO1072"/>
      <c r="HP1072" s="757" t="s">
        <v>572</v>
      </c>
      <c r="HQ1072" s="757" t="s">
        <v>572</v>
      </c>
      <c r="HR1072" s="757" t="s">
        <v>572</v>
      </c>
      <c r="HS1072"/>
      <c r="HW1072" s="758"/>
      <c r="HX1072"/>
      <c r="HY1072" s="759" t="s">
        <v>572</v>
      </c>
      <c r="HZ1072" s="759" t="s">
        <v>572</v>
      </c>
      <c r="IA1072" s="759" t="s">
        <v>572</v>
      </c>
      <c r="IC1072" s="760" t="s">
        <v>572</v>
      </c>
      <c r="ID1072" s="760" t="s">
        <v>572</v>
      </c>
      <c r="IE1072" s="760" t="s">
        <v>572</v>
      </c>
      <c r="IF1072" s="761" t="s">
        <v>572</v>
      </c>
      <c r="IG1072" s="619" t="str">
        <f t="shared" si="36"/>
        <v>IN HOUSE (MANUAL)</v>
      </c>
      <c r="II1072" s="761" t="s">
        <v>572</v>
      </c>
      <c r="IK1072" s="761" t="str">
        <f>IFERROR(VLOOKUP($M1072,#REF!,13,0),"IN HOUSE (MANUAL)")</f>
        <v>IN HOUSE (MANUAL)</v>
      </c>
      <c r="IM1072" s="760" t="s">
        <v>572</v>
      </c>
      <c r="IN1072" s="760" t="s">
        <v>572</v>
      </c>
      <c r="IO1072" s="760" t="s">
        <v>572</v>
      </c>
      <c r="IQ1072" s="760" t="s">
        <v>572</v>
      </c>
      <c r="IR1072" s="760" t="s">
        <v>572</v>
      </c>
      <c r="IT1072" s="760" t="s">
        <v>572</v>
      </c>
      <c r="IV1072" s="760" t="s">
        <v>572</v>
      </c>
      <c r="IW1072" s="760" t="s">
        <v>572</v>
      </c>
      <c r="IY1072" s="760" t="s">
        <v>572</v>
      </c>
      <c r="IZ1072" s="760" t="s">
        <v>572</v>
      </c>
      <c r="JB1072" s="760" t="s">
        <v>922</v>
      </c>
      <c r="JC1072" s="760">
        <v>0</v>
      </c>
      <c r="JE1072" s="760" t="s">
        <v>572</v>
      </c>
      <c r="JF1072" s="760" t="s">
        <v>572</v>
      </c>
    </row>
    <row r="1073" spans="1:266" ht="17.25" customHeight="1" x14ac:dyDescent="0.35">
      <c r="A1073" s="618" t="s">
        <v>2185</v>
      </c>
      <c r="B1073" s="730">
        <v>93</v>
      </c>
      <c r="C1073" s="730" t="s">
        <v>1690</v>
      </c>
      <c r="D1073" s="730" t="s">
        <v>1690</v>
      </c>
      <c r="E1073" s="730">
        <v>18</v>
      </c>
      <c r="F1073" s="731" t="s">
        <v>574</v>
      </c>
      <c r="G1073" s="732">
        <v>1</v>
      </c>
      <c r="H1073" s="826">
        <v>46196</v>
      </c>
      <c r="I1073" s="730">
        <v>36</v>
      </c>
      <c r="J1073" s="730" t="s">
        <v>308</v>
      </c>
      <c r="K1073" s="730">
        <v>37</v>
      </c>
      <c r="L1073" s="730" t="s">
        <v>2186</v>
      </c>
      <c r="M1073" s="735" t="s">
        <v>2185</v>
      </c>
      <c r="N1073" s="735">
        <v>0</v>
      </c>
      <c r="O1073" s="735" t="s">
        <v>390</v>
      </c>
      <c r="P1073" s="735">
        <v>0</v>
      </c>
      <c r="Q1073" s="735" t="s">
        <v>390</v>
      </c>
      <c r="R1073" s="735" t="s">
        <v>170</v>
      </c>
      <c r="S1073" s="735" t="s">
        <v>308</v>
      </c>
      <c r="T1073" s="735" t="s">
        <v>785</v>
      </c>
      <c r="U1073" s="735">
        <v>411</v>
      </c>
      <c r="V1073" s="735" t="s">
        <v>308</v>
      </c>
      <c r="W1073" s="735"/>
      <c r="X1073" s="735"/>
      <c r="Y1073" s="735"/>
      <c r="Z1073" s="862"/>
      <c r="AA1073" s="735" t="s">
        <v>157</v>
      </c>
      <c r="AB1073" s="735" t="s">
        <v>569</v>
      </c>
      <c r="AC1073" s="735" t="s">
        <v>589</v>
      </c>
      <c r="AD1073" s="735">
        <v>144</v>
      </c>
      <c r="AE1073" s="738">
        <v>144</v>
      </c>
      <c r="AF1073" s="763" t="s">
        <v>390</v>
      </c>
      <c r="AG1073" s="765"/>
      <c r="AH1073" s="765"/>
      <c r="AI1073" s="765" t="s">
        <v>308</v>
      </c>
      <c r="AJ1073" s="740">
        <v>9</v>
      </c>
      <c r="AK1073" s="766"/>
      <c r="AL1073" s="740"/>
      <c r="AM1073" s="767">
        <v>0</v>
      </c>
      <c r="AN1073" s="767"/>
      <c r="AO1073" s="767"/>
      <c r="AP1073" s="767"/>
      <c r="AQ1073" s="767"/>
      <c r="AR1073" s="767"/>
      <c r="AS1073" s="767"/>
      <c r="AT1073" s="767"/>
      <c r="AU1073" s="767"/>
      <c r="AV1073" s="767"/>
      <c r="AW1073" s="767"/>
      <c r="AX1073" s="767"/>
      <c r="AY1073" s="767"/>
      <c r="AZ1073" s="767"/>
      <c r="BA1073" s="767"/>
      <c r="BB1073" s="767">
        <v>0</v>
      </c>
      <c r="BC1073" s="767">
        <v>0</v>
      </c>
      <c r="BD1073" s="767">
        <v>0</v>
      </c>
      <c r="BE1073" s="767">
        <v>0</v>
      </c>
      <c r="BF1073" s="767">
        <v>0</v>
      </c>
      <c r="BG1073" s="767">
        <v>0</v>
      </c>
      <c r="BH1073" s="767">
        <v>0</v>
      </c>
      <c r="BI1073" s="767">
        <v>0</v>
      </c>
      <c r="BJ1073" s="767"/>
      <c r="BK1073" s="767">
        <v>0</v>
      </c>
      <c r="BL1073" s="767"/>
      <c r="BM1073" s="767"/>
      <c r="BN1073" s="767" t="s">
        <v>308</v>
      </c>
      <c r="BO1073" s="767" t="s">
        <v>308</v>
      </c>
      <c r="BP1073" s="767" t="s">
        <v>308</v>
      </c>
      <c r="BQ1073" s="767" t="s">
        <v>308</v>
      </c>
      <c r="BR1073" s="767"/>
      <c r="BS1073" s="767" t="s">
        <v>397</v>
      </c>
      <c r="BT1073" s="767"/>
      <c r="BU1073" s="767" t="s">
        <v>579</v>
      </c>
      <c r="BV1073" s="767"/>
      <c r="BW1073" s="767"/>
      <c r="BX1073" s="767"/>
      <c r="BY1073" s="767"/>
      <c r="BZ1073" s="767"/>
      <c r="CA1073" s="767"/>
      <c r="CB1073" s="767"/>
      <c r="CC1073" s="767"/>
      <c r="CD1073" s="767"/>
      <c r="CE1073" s="767"/>
      <c r="CF1073" s="767"/>
      <c r="CG1073" s="767"/>
      <c r="CH1073" s="767"/>
      <c r="CI1073" s="767"/>
      <c r="CJ1073" s="767"/>
      <c r="CK1073" s="768"/>
      <c r="CL1073" s="768" t="s">
        <v>397</v>
      </c>
      <c r="CM1073" s="768">
        <v>0</v>
      </c>
      <c r="CN1073" s="768">
        <v>0</v>
      </c>
      <c r="CO1073" s="768" t="s">
        <v>397</v>
      </c>
      <c r="CP1073" s="768">
        <v>0</v>
      </c>
      <c r="CQ1073" s="768">
        <v>0</v>
      </c>
      <c r="CR1073" s="735">
        <v>144</v>
      </c>
      <c r="CS1073" s="863"/>
      <c r="CT1073" s="745">
        <v>46279</v>
      </c>
      <c r="CU1073" s="746" t="s">
        <v>590</v>
      </c>
      <c r="CV1073" s="763"/>
      <c r="CW1073" s="763"/>
      <c r="CX1073" s="860">
        <v>46223</v>
      </c>
      <c r="CY1073" s="747">
        <v>0</v>
      </c>
      <c r="CZ1073" s="747">
        <v>0</v>
      </c>
      <c r="DA1073" s="748">
        <v>0</v>
      </c>
      <c r="DB1073" s="748">
        <v>0</v>
      </c>
      <c r="DC1073" s="748">
        <v>0</v>
      </c>
      <c r="DD1073" s="748" t="s">
        <v>390</v>
      </c>
      <c r="DE1073" s="748" t="s">
        <v>397</v>
      </c>
      <c r="DF1073" s="748" t="s">
        <v>397</v>
      </c>
      <c r="DG1073" s="748" t="s">
        <v>397</v>
      </c>
      <c r="DH1073" s="770">
        <v>0</v>
      </c>
      <c r="DI1073" s="763" t="s">
        <v>390</v>
      </c>
      <c r="DJ1073" s="763" t="s">
        <v>397</v>
      </c>
      <c r="DK1073" s="763" t="s">
        <v>390</v>
      </c>
      <c r="DL1073" s="763" t="s">
        <v>390</v>
      </c>
      <c r="DM1073" s="763" t="s">
        <v>390</v>
      </c>
      <c r="DN1073" s="763" t="s">
        <v>390</v>
      </c>
      <c r="DO1073" s="771">
        <v>0</v>
      </c>
      <c r="DP1073" s="763">
        <v>46276</v>
      </c>
      <c r="DQ1073" s="763">
        <v>46276</v>
      </c>
      <c r="DR1073" s="763">
        <v>46276</v>
      </c>
      <c r="DS1073" s="770">
        <v>46276</v>
      </c>
      <c r="DT1073" s="752">
        <v>46276</v>
      </c>
      <c r="DU1073" s="753">
        <v>-7</v>
      </c>
      <c r="DV1073" s="753" t="s">
        <v>308</v>
      </c>
      <c r="DW1073" s="754">
        <v>46269</v>
      </c>
      <c r="DX1073" s="755">
        <v>46269</v>
      </c>
      <c r="DY1073" s="754" t="e">
        <v>#VALUE!</v>
      </c>
      <c r="DZ1073" s="754" t="e">
        <v>#VALUE!</v>
      </c>
      <c r="EA1073" s="754" t="e">
        <v>#VALUE!</v>
      </c>
      <c r="EB1073" s="754" t="e">
        <v>#VALUE!</v>
      </c>
      <c r="HA1073" s="756" t="s">
        <v>397</v>
      </c>
      <c r="HB1073" s="756" t="s">
        <v>397</v>
      </c>
      <c r="HC1073" s="756" t="s">
        <v>397</v>
      </c>
      <c r="HD1073" s="756" t="s">
        <v>397</v>
      </c>
      <c r="HE1073" s="756" t="s">
        <v>397</v>
      </c>
      <c r="HF1073" s="756" t="s">
        <v>397</v>
      </c>
      <c r="HG1073" s="756" t="s">
        <v>397</v>
      </c>
      <c r="HH1073" s="756" t="s">
        <v>397</v>
      </c>
      <c r="HI1073" s="756" t="s">
        <v>397</v>
      </c>
      <c r="HJ1073" s="756" t="s">
        <v>397</v>
      </c>
      <c r="HK1073"/>
      <c r="HL1073"/>
      <c r="HM1073"/>
      <c r="HN1073" s="756" t="str">
        <f t="shared" si="35"/>
        <v>AUTO PRINT</v>
      </c>
      <c r="HO1073"/>
      <c r="HP1073" s="757" t="s">
        <v>572</v>
      </c>
      <c r="HQ1073" s="757" t="s">
        <v>572</v>
      </c>
      <c r="HR1073" s="757" t="s">
        <v>572</v>
      </c>
      <c r="HS1073"/>
      <c r="HW1073" s="758"/>
      <c r="HX1073"/>
      <c r="HY1073" s="759" t="s">
        <v>572</v>
      </c>
      <c r="HZ1073" s="759" t="s">
        <v>572</v>
      </c>
      <c r="IA1073" s="759" t="s">
        <v>572</v>
      </c>
      <c r="IC1073" s="760" t="s">
        <v>572</v>
      </c>
      <c r="ID1073" s="760" t="s">
        <v>572</v>
      </c>
      <c r="IE1073" s="760" t="s">
        <v>572</v>
      </c>
      <c r="IF1073" s="761" t="s">
        <v>572</v>
      </c>
      <c r="IG1073" s="619" t="str">
        <f t="shared" si="36"/>
        <v>IN HOUSE (MANUAL)</v>
      </c>
      <c r="II1073" s="761" t="s">
        <v>572</v>
      </c>
      <c r="IK1073" s="761" t="str">
        <f>IFERROR(VLOOKUP($M1073,#REF!,13,0),"IN HOUSE (MANUAL)")</f>
        <v>IN HOUSE (MANUAL)</v>
      </c>
      <c r="IM1073" s="760" t="s">
        <v>572</v>
      </c>
      <c r="IN1073" s="760" t="s">
        <v>572</v>
      </c>
      <c r="IO1073" s="760" t="s">
        <v>572</v>
      </c>
      <c r="IQ1073" s="760" t="s">
        <v>572</v>
      </c>
      <c r="IR1073" s="760" t="s">
        <v>572</v>
      </c>
      <c r="IT1073" s="760" t="s">
        <v>572</v>
      </c>
      <c r="IV1073" s="760" t="s">
        <v>572</v>
      </c>
      <c r="IW1073" s="760" t="s">
        <v>572</v>
      </c>
      <c r="IY1073" s="760" t="s">
        <v>572</v>
      </c>
      <c r="IZ1073" s="760" t="s">
        <v>572</v>
      </c>
      <c r="JB1073" s="760" t="s">
        <v>922</v>
      </c>
      <c r="JC1073" s="760">
        <v>0</v>
      </c>
      <c r="JE1073" s="760" t="s">
        <v>572</v>
      </c>
      <c r="JF1073" s="760" t="s">
        <v>572</v>
      </c>
    </row>
    <row r="1074" spans="1:266" ht="17.25" customHeight="1" x14ac:dyDescent="0.35">
      <c r="A1074" s="618" t="s">
        <v>2187</v>
      </c>
      <c r="B1074" s="730">
        <v>94</v>
      </c>
      <c r="C1074" s="730" t="s">
        <v>1690</v>
      </c>
      <c r="D1074" s="730" t="s">
        <v>1690</v>
      </c>
      <c r="E1074" s="730">
        <v>18</v>
      </c>
      <c r="F1074" s="731" t="s">
        <v>574</v>
      </c>
      <c r="G1074" s="732">
        <v>1</v>
      </c>
      <c r="H1074" s="826">
        <v>46196</v>
      </c>
      <c r="I1074" s="730">
        <v>36</v>
      </c>
      <c r="J1074" s="730" t="s">
        <v>308</v>
      </c>
      <c r="K1074" s="730">
        <v>37</v>
      </c>
      <c r="L1074" s="730" t="s">
        <v>2188</v>
      </c>
      <c r="M1074" s="735" t="s">
        <v>2187</v>
      </c>
      <c r="N1074" s="735">
        <v>0</v>
      </c>
      <c r="O1074" s="735" t="s">
        <v>390</v>
      </c>
      <c r="P1074" s="735">
        <v>0</v>
      </c>
      <c r="Q1074" s="735" t="s">
        <v>390</v>
      </c>
      <c r="R1074" s="735" t="s">
        <v>170</v>
      </c>
      <c r="S1074" s="735" t="s">
        <v>308</v>
      </c>
      <c r="T1074" s="735" t="s">
        <v>785</v>
      </c>
      <c r="U1074" s="735">
        <v>411</v>
      </c>
      <c r="V1074" s="735" t="s">
        <v>308</v>
      </c>
      <c r="W1074" s="735"/>
      <c r="X1074" s="735"/>
      <c r="Y1074" s="735"/>
      <c r="Z1074" s="862"/>
      <c r="AA1074" s="735" t="s">
        <v>157</v>
      </c>
      <c r="AB1074" s="735" t="s">
        <v>569</v>
      </c>
      <c r="AC1074" s="735" t="s">
        <v>751</v>
      </c>
      <c r="AD1074" s="735">
        <v>246</v>
      </c>
      <c r="AE1074" s="738">
        <v>246</v>
      </c>
      <c r="AF1074" s="763" t="s">
        <v>390</v>
      </c>
      <c r="AG1074" s="765"/>
      <c r="AH1074" s="765"/>
      <c r="AI1074" s="765" t="s">
        <v>308</v>
      </c>
      <c r="AJ1074" s="740">
        <v>10</v>
      </c>
      <c r="AK1074" s="766"/>
      <c r="AL1074" s="740"/>
      <c r="AM1074" s="767">
        <v>0</v>
      </c>
      <c r="AN1074" s="767"/>
      <c r="AO1074" s="767"/>
      <c r="AP1074" s="767"/>
      <c r="AQ1074" s="767"/>
      <c r="AR1074" s="767"/>
      <c r="AS1074" s="767"/>
      <c r="AT1074" s="767"/>
      <c r="AU1074" s="767"/>
      <c r="AV1074" s="767"/>
      <c r="AW1074" s="767"/>
      <c r="AX1074" s="767"/>
      <c r="AY1074" s="767"/>
      <c r="AZ1074" s="767"/>
      <c r="BA1074" s="767"/>
      <c r="BB1074" s="767">
        <v>0</v>
      </c>
      <c r="BC1074" s="767">
        <v>0</v>
      </c>
      <c r="BD1074" s="767">
        <v>0</v>
      </c>
      <c r="BE1074" s="767">
        <v>0</v>
      </c>
      <c r="BF1074" s="767">
        <v>0</v>
      </c>
      <c r="BG1074" s="767">
        <v>0</v>
      </c>
      <c r="BH1074" s="767">
        <v>0</v>
      </c>
      <c r="BI1074" s="767">
        <v>0</v>
      </c>
      <c r="BJ1074" s="767"/>
      <c r="BK1074" s="767">
        <v>0</v>
      </c>
      <c r="BL1074" s="767"/>
      <c r="BM1074" s="767"/>
      <c r="BN1074" s="767" t="s">
        <v>308</v>
      </c>
      <c r="BO1074" s="767" t="s">
        <v>308</v>
      </c>
      <c r="BP1074" s="767" t="s">
        <v>308</v>
      </c>
      <c r="BQ1074" s="767" t="s">
        <v>308</v>
      </c>
      <c r="BR1074" s="767"/>
      <c r="BS1074" s="767" t="s">
        <v>397</v>
      </c>
      <c r="BT1074" s="767"/>
      <c r="BU1074" s="767" t="s">
        <v>579</v>
      </c>
      <c r="BV1074" s="767"/>
      <c r="BW1074" s="767"/>
      <c r="BX1074" s="767"/>
      <c r="BY1074" s="767"/>
      <c r="BZ1074" s="767"/>
      <c r="CA1074" s="767"/>
      <c r="CB1074" s="767"/>
      <c r="CC1074" s="767"/>
      <c r="CD1074" s="767"/>
      <c r="CE1074" s="767"/>
      <c r="CF1074" s="767"/>
      <c r="CG1074" s="767"/>
      <c r="CH1074" s="767"/>
      <c r="CI1074" s="767"/>
      <c r="CJ1074" s="767"/>
      <c r="CK1074" s="768"/>
      <c r="CL1074" s="768" t="s">
        <v>397</v>
      </c>
      <c r="CM1074" s="768">
        <v>0</v>
      </c>
      <c r="CN1074" s="768">
        <v>0</v>
      </c>
      <c r="CO1074" s="768" t="s">
        <v>397</v>
      </c>
      <c r="CP1074" s="768">
        <v>0</v>
      </c>
      <c r="CQ1074" s="768">
        <v>0</v>
      </c>
      <c r="CR1074" s="735">
        <v>246</v>
      </c>
      <c r="CS1074" s="863"/>
      <c r="CT1074" s="745">
        <v>46279</v>
      </c>
      <c r="CU1074" s="746" t="s">
        <v>590</v>
      </c>
      <c r="CV1074" s="763"/>
      <c r="CW1074" s="763"/>
      <c r="CX1074" s="860">
        <v>46223</v>
      </c>
      <c r="CY1074" s="747">
        <v>0</v>
      </c>
      <c r="CZ1074" s="747">
        <v>0</v>
      </c>
      <c r="DA1074" s="748">
        <v>0</v>
      </c>
      <c r="DB1074" s="748">
        <v>0</v>
      </c>
      <c r="DC1074" s="748">
        <v>0</v>
      </c>
      <c r="DD1074" s="748" t="s">
        <v>390</v>
      </c>
      <c r="DE1074" s="748" t="s">
        <v>397</v>
      </c>
      <c r="DF1074" s="748" t="s">
        <v>397</v>
      </c>
      <c r="DG1074" s="748" t="s">
        <v>397</v>
      </c>
      <c r="DH1074" s="770">
        <v>0</v>
      </c>
      <c r="DI1074" s="763" t="s">
        <v>390</v>
      </c>
      <c r="DJ1074" s="763" t="s">
        <v>397</v>
      </c>
      <c r="DK1074" s="763" t="s">
        <v>390</v>
      </c>
      <c r="DL1074" s="763" t="s">
        <v>390</v>
      </c>
      <c r="DM1074" s="763" t="s">
        <v>390</v>
      </c>
      <c r="DN1074" s="763" t="s">
        <v>390</v>
      </c>
      <c r="DO1074" s="771">
        <v>0</v>
      </c>
      <c r="DP1074" s="763">
        <v>46276</v>
      </c>
      <c r="DQ1074" s="763">
        <v>46276</v>
      </c>
      <c r="DR1074" s="763">
        <v>46276</v>
      </c>
      <c r="DS1074" s="770">
        <v>46276</v>
      </c>
      <c r="DT1074" s="752">
        <v>46276</v>
      </c>
      <c r="DU1074" s="753">
        <v>-7</v>
      </c>
      <c r="DV1074" s="753" t="s">
        <v>308</v>
      </c>
      <c r="DW1074" s="754">
        <v>46269</v>
      </c>
      <c r="DX1074" s="755">
        <v>46269</v>
      </c>
      <c r="DY1074" s="754" t="e">
        <v>#VALUE!</v>
      </c>
      <c r="DZ1074" s="754" t="e">
        <v>#VALUE!</v>
      </c>
      <c r="EA1074" s="754" t="e">
        <v>#VALUE!</v>
      </c>
      <c r="EB1074" s="754" t="e">
        <v>#VALUE!</v>
      </c>
      <c r="HA1074" s="756" t="s">
        <v>397</v>
      </c>
      <c r="HB1074" s="756" t="s">
        <v>397</v>
      </c>
      <c r="HC1074" s="756" t="s">
        <v>397</v>
      </c>
      <c r="HD1074" s="756" t="s">
        <v>397</v>
      </c>
      <c r="HE1074" s="756" t="s">
        <v>397</v>
      </c>
      <c r="HF1074" s="756" t="s">
        <v>397</v>
      </c>
      <c r="HG1074" s="756" t="s">
        <v>397</v>
      </c>
      <c r="HH1074" s="756" t="s">
        <v>397</v>
      </c>
      <c r="HI1074" s="756" t="s">
        <v>397</v>
      </c>
      <c r="HJ1074" s="756" t="s">
        <v>397</v>
      </c>
      <c r="HK1074"/>
      <c r="HL1074"/>
      <c r="HM1074"/>
      <c r="HN1074" s="756" t="str">
        <f t="shared" si="35"/>
        <v>AUTO PRINT</v>
      </c>
      <c r="HO1074"/>
      <c r="HP1074" s="757" t="s">
        <v>572</v>
      </c>
      <c r="HQ1074" s="757" t="s">
        <v>572</v>
      </c>
      <c r="HR1074" s="757" t="s">
        <v>572</v>
      </c>
      <c r="HS1074"/>
      <c r="HW1074" s="758"/>
      <c r="HX1074"/>
      <c r="HY1074" s="759" t="s">
        <v>572</v>
      </c>
      <c r="HZ1074" s="759" t="s">
        <v>572</v>
      </c>
      <c r="IA1074" s="759" t="s">
        <v>572</v>
      </c>
      <c r="IC1074" s="760" t="s">
        <v>572</v>
      </c>
      <c r="ID1074" s="760" t="s">
        <v>572</v>
      </c>
      <c r="IE1074" s="760" t="s">
        <v>572</v>
      </c>
      <c r="IF1074" s="761" t="s">
        <v>572</v>
      </c>
      <c r="IG1074" s="619" t="str">
        <f t="shared" si="36"/>
        <v>IN HOUSE (MANUAL)</v>
      </c>
      <c r="II1074" s="761" t="s">
        <v>572</v>
      </c>
      <c r="IK1074" s="761" t="str">
        <f>IFERROR(VLOOKUP($M1074,#REF!,13,0),"IN HOUSE (MANUAL)")</f>
        <v>IN HOUSE (MANUAL)</v>
      </c>
      <c r="IM1074" s="760" t="s">
        <v>572</v>
      </c>
      <c r="IN1074" s="760" t="s">
        <v>572</v>
      </c>
      <c r="IO1074" s="760" t="s">
        <v>572</v>
      </c>
      <c r="IQ1074" s="760" t="s">
        <v>572</v>
      </c>
      <c r="IR1074" s="760" t="s">
        <v>572</v>
      </c>
      <c r="IT1074" s="760" t="s">
        <v>572</v>
      </c>
      <c r="IV1074" s="760" t="s">
        <v>572</v>
      </c>
      <c r="IW1074" s="760" t="s">
        <v>572</v>
      </c>
      <c r="IY1074" s="760" t="s">
        <v>572</v>
      </c>
      <c r="IZ1074" s="760" t="s">
        <v>572</v>
      </c>
      <c r="JB1074" s="760" t="s">
        <v>922</v>
      </c>
      <c r="JC1074" s="760">
        <v>0</v>
      </c>
      <c r="JE1074" s="760" t="s">
        <v>572</v>
      </c>
      <c r="JF1074" s="760" t="s">
        <v>572</v>
      </c>
    </row>
    <row r="1075" spans="1:266" ht="17.25" customHeight="1" x14ac:dyDescent="0.35">
      <c r="A1075" s="618" t="s">
        <v>2083</v>
      </c>
      <c r="B1075" s="730">
        <v>95</v>
      </c>
      <c r="C1075" s="730" t="s">
        <v>2084</v>
      </c>
      <c r="D1075" s="730" t="s">
        <v>2084</v>
      </c>
      <c r="E1075" s="730">
        <v>18</v>
      </c>
      <c r="F1075" s="731" t="s">
        <v>1094</v>
      </c>
      <c r="G1075" s="732">
        <v>2</v>
      </c>
      <c r="H1075" s="733">
        <v>46196</v>
      </c>
      <c r="I1075" s="730">
        <v>37</v>
      </c>
      <c r="J1075" s="730" t="s">
        <v>308</v>
      </c>
      <c r="K1075" s="730">
        <v>38</v>
      </c>
      <c r="L1075" s="730" t="s">
        <v>2085</v>
      </c>
      <c r="M1075" s="735" t="s">
        <v>2083</v>
      </c>
      <c r="N1075" s="735">
        <v>0</v>
      </c>
      <c r="O1075" s="735" t="s">
        <v>390</v>
      </c>
      <c r="P1075" s="735">
        <v>0</v>
      </c>
      <c r="Q1075" s="735" t="s">
        <v>390</v>
      </c>
      <c r="R1075" s="735" t="s">
        <v>170</v>
      </c>
      <c r="S1075" s="735" t="s">
        <v>308</v>
      </c>
      <c r="T1075" s="735" t="s">
        <v>819</v>
      </c>
      <c r="U1075" s="735">
        <v>411</v>
      </c>
      <c r="V1075" s="735" t="s">
        <v>308</v>
      </c>
      <c r="W1075" s="735"/>
      <c r="X1075" s="735"/>
      <c r="Y1075" s="735"/>
      <c r="Z1075" s="763"/>
      <c r="AA1075" s="735" t="s">
        <v>309</v>
      </c>
      <c r="AB1075" s="735" t="s">
        <v>750</v>
      </c>
      <c r="AC1075" s="735" t="s">
        <v>656</v>
      </c>
      <c r="AD1075" s="735">
        <v>5040</v>
      </c>
      <c r="AE1075" s="764">
        <v>1440</v>
      </c>
      <c r="AF1075" s="737" t="s">
        <v>390</v>
      </c>
      <c r="AG1075" s="765"/>
      <c r="AH1075" s="765"/>
      <c r="AI1075" s="765" t="s">
        <v>308</v>
      </c>
      <c r="AJ1075" s="740">
        <v>11</v>
      </c>
      <c r="AK1075" s="766"/>
      <c r="AL1075" s="740"/>
      <c r="AM1075" s="767">
        <v>0</v>
      </c>
      <c r="AN1075" s="767"/>
      <c r="AO1075" s="767"/>
      <c r="AP1075" s="767"/>
      <c r="AQ1075" s="767"/>
      <c r="AR1075" s="767"/>
      <c r="AS1075" s="767"/>
      <c r="AT1075" s="767"/>
      <c r="AU1075" s="767"/>
      <c r="AV1075" s="767"/>
      <c r="AW1075" s="767"/>
      <c r="AX1075" s="767"/>
      <c r="AY1075" s="767"/>
      <c r="AZ1075" s="767"/>
      <c r="BA1075" s="767"/>
      <c r="BB1075" s="767">
        <v>0</v>
      </c>
      <c r="BC1075" s="767">
        <v>0</v>
      </c>
      <c r="BD1075" s="767">
        <v>0</v>
      </c>
      <c r="BE1075" s="767">
        <v>0</v>
      </c>
      <c r="BF1075" s="767">
        <v>0</v>
      </c>
      <c r="BG1075" s="767">
        <v>0</v>
      </c>
      <c r="BH1075" s="767">
        <v>0</v>
      </c>
      <c r="BI1075" s="767">
        <v>0</v>
      </c>
      <c r="BJ1075" s="767"/>
      <c r="BK1075" s="767">
        <v>0</v>
      </c>
      <c r="BL1075" s="767"/>
      <c r="BM1075" s="767"/>
      <c r="BN1075" s="767" t="s">
        <v>308</v>
      </c>
      <c r="BO1075" s="767" t="s">
        <v>308</v>
      </c>
      <c r="BP1075" s="767" t="s">
        <v>308</v>
      </c>
      <c r="BQ1075" s="767" t="s">
        <v>308</v>
      </c>
      <c r="BR1075" s="767"/>
      <c r="BS1075" s="767" t="s">
        <v>397</v>
      </c>
      <c r="BT1075" s="767"/>
      <c r="BU1075" s="767" t="s">
        <v>579</v>
      </c>
      <c r="BV1075" s="767"/>
      <c r="BW1075" s="767"/>
      <c r="BX1075" s="767"/>
      <c r="BY1075" s="767"/>
      <c r="BZ1075" s="767"/>
      <c r="CA1075" s="767"/>
      <c r="CB1075" s="767"/>
      <c r="CC1075" s="767"/>
      <c r="CD1075" s="767"/>
      <c r="CE1075" s="767"/>
      <c r="CF1075" s="767"/>
      <c r="CG1075" s="767"/>
      <c r="CH1075" s="767"/>
      <c r="CI1075" s="767"/>
      <c r="CJ1075" s="767"/>
      <c r="CK1075" s="768"/>
      <c r="CL1075" s="768" t="s">
        <v>397</v>
      </c>
      <c r="CM1075" s="768">
        <v>0</v>
      </c>
      <c r="CN1075" s="768">
        <v>45</v>
      </c>
      <c r="CO1075" s="768" t="s">
        <v>397</v>
      </c>
      <c r="CP1075" s="768">
        <v>45</v>
      </c>
      <c r="CQ1075" s="768">
        <v>90</v>
      </c>
      <c r="CR1075" s="735">
        <v>1440</v>
      </c>
      <c r="CS1075" s="769"/>
      <c r="CT1075" s="745">
        <v>46286</v>
      </c>
      <c r="CU1075" s="746" t="s">
        <v>598</v>
      </c>
      <c r="CV1075" s="763"/>
      <c r="CW1075" s="763"/>
      <c r="CX1075" s="745">
        <v>46223</v>
      </c>
      <c r="CY1075" s="747">
        <v>0</v>
      </c>
      <c r="CZ1075" s="747">
        <v>0</v>
      </c>
      <c r="DA1075" s="748">
        <v>0</v>
      </c>
      <c r="DB1075" s="748">
        <v>0</v>
      </c>
      <c r="DC1075" s="748">
        <v>0</v>
      </c>
      <c r="DD1075" s="748" t="s">
        <v>390</v>
      </c>
      <c r="DE1075" s="748" t="s">
        <v>397</v>
      </c>
      <c r="DF1075" s="748" t="s">
        <v>397</v>
      </c>
      <c r="DG1075" s="748" t="s">
        <v>397</v>
      </c>
      <c r="DH1075" s="770">
        <v>0</v>
      </c>
      <c r="DI1075" s="763" t="s">
        <v>390</v>
      </c>
      <c r="DJ1075" s="763" t="s">
        <v>397</v>
      </c>
      <c r="DK1075" s="763" t="s">
        <v>390</v>
      </c>
      <c r="DL1075" s="763" t="s">
        <v>390</v>
      </c>
      <c r="DM1075" s="763" t="s">
        <v>390</v>
      </c>
      <c r="DN1075" s="763" t="s">
        <v>390</v>
      </c>
      <c r="DO1075" s="771">
        <v>0</v>
      </c>
      <c r="DP1075" s="763">
        <v>46283</v>
      </c>
      <c r="DQ1075" s="737">
        <v>46283</v>
      </c>
      <c r="DR1075" s="763">
        <v>46283</v>
      </c>
      <c r="DS1075" s="770">
        <v>46283</v>
      </c>
      <c r="DT1075" s="752">
        <v>46283</v>
      </c>
      <c r="DU1075" s="753">
        <v>-11</v>
      </c>
      <c r="DV1075" s="753" t="s">
        <v>308</v>
      </c>
      <c r="DW1075" s="754">
        <v>46269</v>
      </c>
      <c r="DX1075" s="755">
        <v>46272</v>
      </c>
      <c r="DY1075" s="754" t="e">
        <v>#VALUE!</v>
      </c>
      <c r="DZ1075" s="754" t="e">
        <v>#VALUE!</v>
      </c>
      <c r="EA1075" s="754" t="e">
        <v>#VALUE!</v>
      </c>
      <c r="EB1075" s="754" t="e">
        <v>#VALUE!</v>
      </c>
      <c r="HA1075" s="756" t="s">
        <v>397</v>
      </c>
      <c r="HB1075" s="756" t="s">
        <v>397</v>
      </c>
      <c r="HC1075" s="756" t="s">
        <v>397</v>
      </c>
      <c r="HD1075" s="756" t="s">
        <v>397</v>
      </c>
      <c r="HE1075" s="756" t="s">
        <v>397</v>
      </c>
      <c r="HF1075" s="756" t="s">
        <v>397</v>
      </c>
      <c r="HG1075" s="756" t="s">
        <v>397</v>
      </c>
      <c r="HH1075" s="756" t="s">
        <v>397</v>
      </c>
      <c r="HI1075" s="756" t="s">
        <v>397</v>
      </c>
      <c r="HJ1075" s="756" t="s">
        <v>397</v>
      </c>
      <c r="HK1075"/>
      <c r="HL1075"/>
      <c r="HM1075"/>
      <c r="HN1075" s="756" t="str">
        <f t="shared" si="35"/>
        <v>AUTO PRINT</v>
      </c>
      <c r="HO1075"/>
      <c r="HP1075" s="757" t="s">
        <v>572</v>
      </c>
      <c r="HQ1075" s="757" t="s">
        <v>572</v>
      </c>
      <c r="HR1075" s="757" t="s">
        <v>572</v>
      </c>
      <c r="HS1075"/>
      <c r="HW1075" s="758"/>
      <c r="HX1075"/>
      <c r="HY1075" s="759" t="s">
        <v>572</v>
      </c>
      <c r="HZ1075" s="759" t="s">
        <v>572</v>
      </c>
      <c r="IA1075" s="759" t="s">
        <v>572</v>
      </c>
      <c r="IC1075" s="760" t="s">
        <v>572</v>
      </c>
      <c r="ID1075" s="760" t="s">
        <v>572</v>
      </c>
      <c r="IE1075" s="760" t="s">
        <v>572</v>
      </c>
      <c r="IF1075" s="761" t="s">
        <v>572</v>
      </c>
      <c r="IG1075" s="619" t="str">
        <f t="shared" si="36"/>
        <v>IN HOUSE (MANUAL)</v>
      </c>
      <c r="II1075" s="761" t="s">
        <v>572</v>
      </c>
      <c r="IK1075" s="761" t="str">
        <f>IFERROR(VLOOKUP($M1075,#REF!,13,0),"IN HOUSE (MANUAL)")</f>
        <v>IN HOUSE (MANUAL)</v>
      </c>
      <c r="IM1075" s="760" t="s">
        <v>572</v>
      </c>
      <c r="IN1075" s="760" t="s">
        <v>572</v>
      </c>
      <c r="IO1075" s="760" t="s">
        <v>572</v>
      </c>
      <c r="IQ1075" s="760" t="s">
        <v>572</v>
      </c>
      <c r="IR1075" s="760" t="s">
        <v>572</v>
      </c>
      <c r="IT1075" s="760" t="s">
        <v>572</v>
      </c>
      <c r="IV1075" s="760" t="s">
        <v>572</v>
      </c>
      <c r="IW1075" s="760" t="s">
        <v>572</v>
      </c>
      <c r="IY1075" s="760" t="s">
        <v>572</v>
      </c>
      <c r="IZ1075" s="760" t="s">
        <v>572</v>
      </c>
      <c r="JB1075" s="760" t="s">
        <v>922</v>
      </c>
      <c r="JC1075" s="760">
        <v>0</v>
      </c>
      <c r="JE1075" s="760" t="s">
        <v>572</v>
      </c>
      <c r="JF1075" s="760" t="s">
        <v>572</v>
      </c>
    </row>
    <row r="1076" spans="1:266" ht="17.25" customHeight="1" x14ac:dyDescent="0.35">
      <c r="A1076" s="618" t="s">
        <v>2189</v>
      </c>
      <c r="B1076" s="730">
        <v>96</v>
      </c>
      <c r="C1076" s="730" t="s">
        <v>2190</v>
      </c>
      <c r="D1076" s="730" t="s">
        <v>2190</v>
      </c>
      <c r="E1076" s="730">
        <v>18</v>
      </c>
      <c r="F1076" s="731" t="s">
        <v>574</v>
      </c>
      <c r="G1076" s="732">
        <v>2</v>
      </c>
      <c r="H1076" s="826">
        <v>46198</v>
      </c>
      <c r="I1076" s="730">
        <v>37</v>
      </c>
      <c r="J1076" s="730" t="s">
        <v>308</v>
      </c>
      <c r="K1076" s="730">
        <v>38</v>
      </c>
      <c r="L1076" s="730" t="s">
        <v>2191</v>
      </c>
      <c r="M1076" s="735" t="s">
        <v>2189</v>
      </c>
      <c r="N1076" s="735">
        <v>0</v>
      </c>
      <c r="O1076" s="735" t="s">
        <v>390</v>
      </c>
      <c r="P1076" s="735">
        <v>0</v>
      </c>
      <c r="Q1076" s="735" t="s">
        <v>390</v>
      </c>
      <c r="R1076" s="735" t="s">
        <v>170</v>
      </c>
      <c r="S1076" s="735" t="s">
        <v>308</v>
      </c>
      <c r="T1076" s="735" t="s">
        <v>772</v>
      </c>
      <c r="U1076" s="735">
        <v>411</v>
      </c>
      <c r="V1076" s="735" t="s">
        <v>308</v>
      </c>
      <c r="W1076" s="735"/>
      <c r="X1076" s="735"/>
      <c r="Y1076" s="735"/>
      <c r="Z1076" s="862"/>
      <c r="AA1076" s="735" t="s">
        <v>157</v>
      </c>
      <c r="AB1076" s="735" t="s">
        <v>569</v>
      </c>
      <c r="AC1076" s="735" t="s">
        <v>589</v>
      </c>
      <c r="AD1076" s="735">
        <v>2838</v>
      </c>
      <c r="AE1076" s="738">
        <v>1416</v>
      </c>
      <c r="AF1076" s="763" t="s">
        <v>390</v>
      </c>
      <c r="AG1076" s="765"/>
      <c r="AH1076" s="765"/>
      <c r="AI1076" s="765" t="s">
        <v>2192</v>
      </c>
      <c r="AJ1076" s="740">
        <v>12</v>
      </c>
      <c r="AK1076" s="766"/>
      <c r="AL1076" s="740"/>
      <c r="AM1076" s="767">
        <v>0</v>
      </c>
      <c r="AN1076" s="767"/>
      <c r="AO1076" s="767"/>
      <c r="AP1076" s="767"/>
      <c r="AQ1076" s="767"/>
      <c r="AR1076" s="767"/>
      <c r="AS1076" s="767"/>
      <c r="AT1076" s="767"/>
      <c r="AU1076" s="767"/>
      <c r="AV1076" s="767"/>
      <c r="AW1076" s="767"/>
      <c r="AX1076" s="767"/>
      <c r="AY1076" s="767"/>
      <c r="AZ1076" s="767"/>
      <c r="BA1076" s="767"/>
      <c r="BB1076" s="767">
        <v>0</v>
      </c>
      <c r="BC1076" s="767">
        <v>0</v>
      </c>
      <c r="BD1076" s="767">
        <v>0</v>
      </c>
      <c r="BE1076" s="767">
        <v>0</v>
      </c>
      <c r="BF1076" s="767">
        <v>0</v>
      </c>
      <c r="BG1076" s="767">
        <v>0</v>
      </c>
      <c r="BH1076" s="767">
        <v>0</v>
      </c>
      <c r="BI1076" s="767">
        <v>0</v>
      </c>
      <c r="BJ1076" s="767"/>
      <c r="BK1076" s="767">
        <v>0</v>
      </c>
      <c r="BL1076" s="767"/>
      <c r="BM1076" s="767"/>
      <c r="BN1076" s="767" t="s">
        <v>308</v>
      </c>
      <c r="BO1076" s="767" t="s">
        <v>308</v>
      </c>
      <c r="BP1076" s="767" t="s">
        <v>308</v>
      </c>
      <c r="BQ1076" s="767" t="s">
        <v>308</v>
      </c>
      <c r="BR1076" s="767"/>
      <c r="BS1076" s="767" t="s">
        <v>397</v>
      </c>
      <c r="BT1076" s="767"/>
      <c r="BU1076" s="767" t="s">
        <v>579</v>
      </c>
      <c r="BV1076" s="767"/>
      <c r="BW1076" s="767"/>
      <c r="BX1076" s="767"/>
      <c r="BY1076" s="767"/>
      <c r="BZ1076" s="767"/>
      <c r="CA1076" s="767"/>
      <c r="CB1076" s="767"/>
      <c r="CC1076" s="767"/>
      <c r="CD1076" s="767"/>
      <c r="CE1076" s="767"/>
      <c r="CF1076" s="767"/>
      <c r="CG1076" s="767"/>
      <c r="CH1076" s="767"/>
      <c r="CI1076" s="767"/>
      <c r="CJ1076" s="767"/>
      <c r="CK1076" s="768"/>
      <c r="CL1076" s="768" t="s">
        <v>397</v>
      </c>
      <c r="CM1076" s="768">
        <v>0</v>
      </c>
      <c r="CN1076" s="768">
        <v>0</v>
      </c>
      <c r="CO1076" s="768" t="s">
        <v>397</v>
      </c>
      <c r="CP1076" s="768">
        <v>0</v>
      </c>
      <c r="CQ1076" s="768">
        <v>0</v>
      </c>
      <c r="CR1076" s="735">
        <v>1416</v>
      </c>
      <c r="CS1076" s="863"/>
      <c r="CT1076" s="745">
        <v>46286</v>
      </c>
      <c r="CU1076" s="746" t="s">
        <v>598</v>
      </c>
      <c r="CV1076" s="763"/>
      <c r="CW1076" s="763"/>
      <c r="CX1076" s="860">
        <v>46223</v>
      </c>
      <c r="CY1076" s="747" t="s">
        <v>765</v>
      </c>
      <c r="CZ1076" s="747">
        <v>0</v>
      </c>
      <c r="DA1076" s="748">
        <v>0</v>
      </c>
      <c r="DB1076" s="748">
        <v>0</v>
      </c>
      <c r="DC1076" s="748">
        <v>0</v>
      </c>
      <c r="DD1076" s="748" t="s">
        <v>390</v>
      </c>
      <c r="DE1076" s="748" t="s">
        <v>397</v>
      </c>
      <c r="DF1076" s="748" t="s">
        <v>397</v>
      </c>
      <c r="DG1076" s="748" t="s">
        <v>397</v>
      </c>
      <c r="DH1076" s="770">
        <v>0</v>
      </c>
      <c r="DI1076" s="763" t="s">
        <v>390</v>
      </c>
      <c r="DJ1076" s="763" t="s">
        <v>397</v>
      </c>
      <c r="DK1076" s="763" t="s">
        <v>390</v>
      </c>
      <c r="DL1076" s="763" t="s">
        <v>390</v>
      </c>
      <c r="DM1076" s="763" t="s">
        <v>390</v>
      </c>
      <c r="DN1076" s="763" t="s">
        <v>390</v>
      </c>
      <c r="DO1076" s="771">
        <v>0</v>
      </c>
      <c r="DP1076" s="763">
        <v>46283</v>
      </c>
      <c r="DQ1076" s="763">
        <v>46283</v>
      </c>
      <c r="DR1076" s="763">
        <v>46283</v>
      </c>
      <c r="DS1076" s="770">
        <v>46283</v>
      </c>
      <c r="DT1076" s="752">
        <v>46283</v>
      </c>
      <c r="DU1076" s="753">
        <v>-9</v>
      </c>
      <c r="DV1076" s="753" t="s">
        <v>308</v>
      </c>
      <c r="DW1076" s="754">
        <v>46272</v>
      </c>
      <c r="DX1076" s="755">
        <v>46274</v>
      </c>
      <c r="DY1076" s="754" t="e">
        <v>#VALUE!</v>
      </c>
      <c r="DZ1076" s="754" t="e">
        <v>#VALUE!</v>
      </c>
      <c r="EA1076" s="754" t="e">
        <v>#VALUE!</v>
      </c>
      <c r="EB1076" s="754" t="e">
        <v>#VALUE!</v>
      </c>
      <c r="HA1076" s="756" t="s">
        <v>397</v>
      </c>
      <c r="HB1076" s="756" t="s">
        <v>397</v>
      </c>
      <c r="HC1076" s="756" t="s">
        <v>397</v>
      </c>
      <c r="HD1076" s="756" t="s">
        <v>397</v>
      </c>
      <c r="HE1076" s="756" t="s">
        <v>397</v>
      </c>
      <c r="HF1076" s="756" t="s">
        <v>397</v>
      </c>
      <c r="HG1076" s="756" t="s">
        <v>397</v>
      </c>
      <c r="HH1076" s="756" t="s">
        <v>397</v>
      </c>
      <c r="HI1076" s="756" t="s">
        <v>397</v>
      </c>
      <c r="HJ1076" s="756" t="s">
        <v>397</v>
      </c>
      <c r="HK1076"/>
      <c r="HL1076"/>
      <c r="HM1076"/>
      <c r="HN1076" s="756" t="str">
        <f t="shared" si="35"/>
        <v>AUTO PRINT</v>
      </c>
      <c r="HO1076"/>
      <c r="HP1076" s="757" t="s">
        <v>572</v>
      </c>
      <c r="HQ1076" s="757" t="s">
        <v>572</v>
      </c>
      <c r="HR1076" s="757" t="s">
        <v>572</v>
      </c>
      <c r="HS1076"/>
      <c r="HW1076" s="758"/>
      <c r="HX1076"/>
      <c r="HY1076" s="759" t="s">
        <v>572</v>
      </c>
      <c r="HZ1076" s="759" t="s">
        <v>572</v>
      </c>
      <c r="IA1076" s="759" t="s">
        <v>572</v>
      </c>
      <c r="IC1076" s="760" t="s">
        <v>572</v>
      </c>
      <c r="ID1076" s="760" t="s">
        <v>572</v>
      </c>
      <c r="IE1076" s="760" t="s">
        <v>572</v>
      </c>
      <c r="IF1076" s="761" t="s">
        <v>572</v>
      </c>
      <c r="IG1076" s="619" t="str">
        <f t="shared" si="36"/>
        <v>IN HOUSE (MANUAL)</v>
      </c>
      <c r="II1076" s="761" t="s">
        <v>572</v>
      </c>
      <c r="IK1076" s="761" t="str">
        <f>IFERROR(VLOOKUP($M1076,#REF!,13,0),"IN HOUSE (MANUAL)")</f>
        <v>IN HOUSE (MANUAL)</v>
      </c>
      <c r="IM1076" s="760" t="s">
        <v>572</v>
      </c>
      <c r="IN1076" s="760" t="s">
        <v>572</v>
      </c>
      <c r="IO1076" s="760" t="s">
        <v>572</v>
      </c>
      <c r="IQ1076" s="760" t="s">
        <v>572</v>
      </c>
      <c r="IR1076" s="760" t="s">
        <v>572</v>
      </c>
      <c r="IT1076" s="760" t="s">
        <v>572</v>
      </c>
      <c r="IV1076" s="760" t="s">
        <v>572</v>
      </c>
      <c r="IW1076" s="760" t="s">
        <v>572</v>
      </c>
      <c r="IY1076" s="760" t="s">
        <v>572</v>
      </c>
      <c r="IZ1076" s="760" t="s">
        <v>572</v>
      </c>
      <c r="JB1076" s="760" t="s">
        <v>922</v>
      </c>
      <c r="JC1076" s="760">
        <v>0</v>
      </c>
      <c r="JE1076" s="760" t="s">
        <v>572</v>
      </c>
      <c r="JF1076" s="760" t="s">
        <v>572</v>
      </c>
    </row>
    <row r="1077" spans="1:266" ht="17.25" customHeight="1" x14ac:dyDescent="0.35">
      <c r="A1077" s="618" t="s">
        <v>2193</v>
      </c>
      <c r="B1077" s="730">
        <v>97</v>
      </c>
      <c r="C1077" s="730" t="s">
        <v>1690</v>
      </c>
      <c r="D1077" s="730" t="s">
        <v>1690</v>
      </c>
      <c r="E1077" s="730">
        <v>18</v>
      </c>
      <c r="F1077" s="731" t="s">
        <v>574</v>
      </c>
      <c r="G1077" s="732">
        <v>1</v>
      </c>
      <c r="H1077" s="733">
        <v>46198</v>
      </c>
      <c r="I1077" s="730">
        <v>37</v>
      </c>
      <c r="J1077" s="730" t="s">
        <v>308</v>
      </c>
      <c r="K1077" s="730">
        <v>38</v>
      </c>
      <c r="L1077" s="730" t="s">
        <v>2194</v>
      </c>
      <c r="M1077" s="735" t="s">
        <v>2193</v>
      </c>
      <c r="N1077" s="735">
        <v>0</v>
      </c>
      <c r="O1077" s="735" t="s">
        <v>390</v>
      </c>
      <c r="P1077" s="735">
        <v>0</v>
      </c>
      <c r="Q1077" s="735" t="s">
        <v>390</v>
      </c>
      <c r="R1077" s="735" t="s">
        <v>170</v>
      </c>
      <c r="S1077" s="735" t="s">
        <v>308</v>
      </c>
      <c r="T1077" s="735" t="s">
        <v>769</v>
      </c>
      <c r="U1077" s="735">
        <v>411</v>
      </c>
      <c r="V1077" s="735" t="s">
        <v>308</v>
      </c>
      <c r="W1077" s="735"/>
      <c r="X1077" s="735"/>
      <c r="Y1077" s="735"/>
      <c r="Z1077" s="862"/>
      <c r="AA1077" s="735" t="s">
        <v>157</v>
      </c>
      <c r="AB1077" s="735" t="s">
        <v>569</v>
      </c>
      <c r="AC1077" s="735" t="s">
        <v>597</v>
      </c>
      <c r="AD1077" s="735">
        <v>2094</v>
      </c>
      <c r="AE1077" s="764">
        <v>2094</v>
      </c>
      <c r="AF1077" s="737" t="s">
        <v>390</v>
      </c>
      <c r="AG1077" s="765"/>
      <c r="AH1077" s="765"/>
      <c r="AI1077" s="765" t="s">
        <v>308</v>
      </c>
      <c r="AJ1077" s="740">
        <v>13</v>
      </c>
      <c r="AK1077" s="766"/>
      <c r="AL1077" s="740"/>
      <c r="AM1077" s="767">
        <v>0</v>
      </c>
      <c r="AN1077" s="767"/>
      <c r="AO1077" s="767"/>
      <c r="AP1077" s="767"/>
      <c r="AQ1077" s="767"/>
      <c r="AR1077" s="767"/>
      <c r="AS1077" s="767"/>
      <c r="AT1077" s="767"/>
      <c r="AU1077" s="767"/>
      <c r="AV1077" s="767"/>
      <c r="AW1077" s="767"/>
      <c r="AX1077" s="767"/>
      <c r="AY1077" s="767"/>
      <c r="AZ1077" s="767"/>
      <c r="BA1077" s="767"/>
      <c r="BB1077" s="767">
        <v>0</v>
      </c>
      <c r="BC1077" s="767">
        <v>0</v>
      </c>
      <c r="BD1077" s="767">
        <v>0</v>
      </c>
      <c r="BE1077" s="767">
        <v>0</v>
      </c>
      <c r="BF1077" s="767">
        <v>0</v>
      </c>
      <c r="BG1077" s="767">
        <v>0</v>
      </c>
      <c r="BH1077" s="767">
        <v>0</v>
      </c>
      <c r="BI1077" s="767">
        <v>0</v>
      </c>
      <c r="BJ1077" s="767"/>
      <c r="BK1077" s="767">
        <v>0</v>
      </c>
      <c r="BL1077" s="767"/>
      <c r="BM1077" s="767"/>
      <c r="BN1077" s="767" t="s">
        <v>308</v>
      </c>
      <c r="BO1077" s="767" t="s">
        <v>308</v>
      </c>
      <c r="BP1077" s="767" t="s">
        <v>308</v>
      </c>
      <c r="BQ1077" s="767" t="s">
        <v>308</v>
      </c>
      <c r="BR1077" s="767"/>
      <c r="BS1077" s="767" t="s">
        <v>397</v>
      </c>
      <c r="BT1077" s="767"/>
      <c r="BU1077" s="767" t="s">
        <v>579</v>
      </c>
      <c r="BV1077" s="767"/>
      <c r="BW1077" s="767"/>
      <c r="BX1077" s="767"/>
      <c r="BY1077" s="767"/>
      <c r="BZ1077" s="767"/>
      <c r="CA1077" s="767"/>
      <c r="CB1077" s="767"/>
      <c r="CC1077" s="767"/>
      <c r="CD1077" s="767"/>
      <c r="CE1077" s="767"/>
      <c r="CF1077" s="767"/>
      <c r="CG1077" s="767"/>
      <c r="CH1077" s="767"/>
      <c r="CI1077" s="767"/>
      <c r="CJ1077" s="767"/>
      <c r="CK1077" s="768"/>
      <c r="CL1077" s="768" t="s">
        <v>397</v>
      </c>
      <c r="CM1077" s="768">
        <v>0</v>
      </c>
      <c r="CN1077" s="768">
        <v>6</v>
      </c>
      <c r="CO1077" s="768" t="s">
        <v>397</v>
      </c>
      <c r="CP1077" s="768">
        <v>6</v>
      </c>
      <c r="CQ1077" s="768">
        <v>516</v>
      </c>
      <c r="CR1077" s="735">
        <v>2094</v>
      </c>
      <c r="CS1077" s="863"/>
      <c r="CT1077" s="745">
        <v>46286</v>
      </c>
      <c r="CU1077" s="746" t="s">
        <v>598</v>
      </c>
      <c r="CV1077" s="763"/>
      <c r="CW1077" s="763"/>
      <c r="CX1077" s="745">
        <v>46223</v>
      </c>
      <c r="CY1077" s="747">
        <v>0</v>
      </c>
      <c r="CZ1077" s="747">
        <v>0</v>
      </c>
      <c r="DA1077" s="748">
        <v>0</v>
      </c>
      <c r="DB1077" s="748">
        <v>0</v>
      </c>
      <c r="DC1077" s="748">
        <v>0</v>
      </c>
      <c r="DD1077" s="748" t="s">
        <v>390</v>
      </c>
      <c r="DE1077" s="748" t="s">
        <v>397</v>
      </c>
      <c r="DF1077" s="748" t="s">
        <v>397</v>
      </c>
      <c r="DG1077" s="748" t="s">
        <v>397</v>
      </c>
      <c r="DH1077" s="770">
        <v>0</v>
      </c>
      <c r="DI1077" s="763" t="s">
        <v>390</v>
      </c>
      <c r="DJ1077" s="763" t="s">
        <v>397</v>
      </c>
      <c r="DK1077" s="763" t="s">
        <v>390</v>
      </c>
      <c r="DL1077" s="763" t="s">
        <v>390</v>
      </c>
      <c r="DM1077" s="763" t="s">
        <v>390</v>
      </c>
      <c r="DN1077" s="763" t="s">
        <v>390</v>
      </c>
      <c r="DO1077" s="771">
        <v>0</v>
      </c>
      <c r="DP1077" s="763">
        <v>46283</v>
      </c>
      <c r="DQ1077" s="737">
        <v>46283</v>
      </c>
      <c r="DR1077" s="763">
        <v>46283</v>
      </c>
      <c r="DS1077" s="770">
        <v>46283</v>
      </c>
      <c r="DT1077" s="752">
        <v>46283</v>
      </c>
      <c r="DU1077" s="753">
        <v>-7</v>
      </c>
      <c r="DV1077" s="753" t="s">
        <v>308</v>
      </c>
      <c r="DW1077" s="754">
        <v>46274</v>
      </c>
      <c r="DX1077" s="755">
        <v>46276</v>
      </c>
      <c r="DY1077" s="754" t="e">
        <v>#VALUE!</v>
      </c>
      <c r="DZ1077" s="754" t="e">
        <v>#VALUE!</v>
      </c>
      <c r="EA1077" s="754" t="e">
        <v>#VALUE!</v>
      </c>
      <c r="EB1077" s="754" t="e">
        <v>#VALUE!</v>
      </c>
      <c r="HA1077" s="756" t="s">
        <v>397</v>
      </c>
      <c r="HB1077" s="756" t="s">
        <v>397</v>
      </c>
      <c r="HC1077" s="756" t="s">
        <v>397</v>
      </c>
      <c r="HD1077" s="756" t="s">
        <v>397</v>
      </c>
      <c r="HE1077" s="756" t="s">
        <v>397</v>
      </c>
      <c r="HF1077" s="756" t="s">
        <v>397</v>
      </c>
      <c r="HG1077" s="756" t="s">
        <v>397</v>
      </c>
      <c r="HH1077" s="756" t="s">
        <v>397</v>
      </c>
      <c r="HI1077" s="756" t="s">
        <v>397</v>
      </c>
      <c r="HJ1077" s="756" t="s">
        <v>397</v>
      </c>
      <c r="HK1077"/>
      <c r="HL1077"/>
      <c r="HM1077"/>
      <c r="HN1077" s="756" t="str">
        <f t="shared" si="35"/>
        <v>AUTO PRINT</v>
      </c>
      <c r="HO1077"/>
      <c r="HP1077" s="757" t="s">
        <v>572</v>
      </c>
      <c r="HQ1077" s="757" t="s">
        <v>572</v>
      </c>
      <c r="HR1077" s="757" t="s">
        <v>572</v>
      </c>
      <c r="HS1077"/>
      <c r="HW1077" s="758"/>
      <c r="HX1077"/>
      <c r="HY1077" s="759" t="s">
        <v>572</v>
      </c>
      <c r="HZ1077" s="759" t="s">
        <v>572</v>
      </c>
      <c r="IA1077" s="759" t="s">
        <v>572</v>
      </c>
      <c r="IC1077" s="760" t="s">
        <v>572</v>
      </c>
      <c r="ID1077" s="760" t="s">
        <v>572</v>
      </c>
      <c r="IE1077" s="760" t="s">
        <v>572</v>
      </c>
      <c r="IF1077" s="761" t="s">
        <v>572</v>
      </c>
      <c r="IG1077" s="619" t="str">
        <f t="shared" si="36"/>
        <v>IN HOUSE (MANUAL)</v>
      </c>
      <c r="II1077" s="761" t="s">
        <v>572</v>
      </c>
      <c r="IK1077" s="761" t="str">
        <f>IFERROR(VLOOKUP($M1077,#REF!,13,0),"IN HOUSE (MANUAL)")</f>
        <v>IN HOUSE (MANUAL)</v>
      </c>
      <c r="IM1077" s="760" t="s">
        <v>572</v>
      </c>
      <c r="IN1077" s="760" t="s">
        <v>572</v>
      </c>
      <c r="IO1077" s="760" t="s">
        <v>572</v>
      </c>
      <c r="IQ1077" s="760" t="s">
        <v>572</v>
      </c>
      <c r="IR1077" s="760" t="s">
        <v>572</v>
      </c>
      <c r="IT1077" s="760" t="s">
        <v>572</v>
      </c>
      <c r="IV1077" s="760" t="s">
        <v>572</v>
      </c>
      <c r="IW1077" s="760" t="s">
        <v>572</v>
      </c>
      <c r="IY1077" s="760" t="s">
        <v>572</v>
      </c>
      <c r="IZ1077" s="760" t="s">
        <v>572</v>
      </c>
      <c r="JB1077" s="760" t="s">
        <v>922</v>
      </c>
      <c r="JC1077" s="760">
        <v>6</v>
      </c>
      <c r="JE1077" s="760" t="s">
        <v>572</v>
      </c>
      <c r="JF1077" s="760" t="s">
        <v>572</v>
      </c>
    </row>
    <row r="1078" spans="1:266" ht="17.25" customHeight="1" x14ac:dyDescent="0.35">
      <c r="A1078" s="618" t="s">
        <v>2195</v>
      </c>
      <c r="B1078" s="730">
        <v>98</v>
      </c>
      <c r="C1078" s="730" t="s">
        <v>1690</v>
      </c>
      <c r="D1078" s="730" t="s">
        <v>1690</v>
      </c>
      <c r="E1078" s="730">
        <v>18</v>
      </c>
      <c r="F1078" s="731" t="s">
        <v>574</v>
      </c>
      <c r="G1078" s="732">
        <v>1</v>
      </c>
      <c r="H1078" s="733">
        <v>46198</v>
      </c>
      <c r="I1078" s="730">
        <v>38</v>
      </c>
      <c r="J1078" s="730" t="s">
        <v>308</v>
      </c>
      <c r="K1078" s="730">
        <v>38</v>
      </c>
      <c r="L1078" s="730" t="s">
        <v>2196</v>
      </c>
      <c r="M1078" s="735" t="s">
        <v>2195</v>
      </c>
      <c r="N1078" s="735">
        <v>0</v>
      </c>
      <c r="O1078" s="735" t="s">
        <v>390</v>
      </c>
      <c r="P1078" s="735">
        <v>0</v>
      </c>
      <c r="Q1078" s="735" t="s">
        <v>390</v>
      </c>
      <c r="R1078" s="735" t="s">
        <v>170</v>
      </c>
      <c r="S1078" s="735" t="s">
        <v>308</v>
      </c>
      <c r="T1078" s="735" t="s">
        <v>772</v>
      </c>
      <c r="U1078" s="735">
        <v>411</v>
      </c>
      <c r="V1078" s="735" t="s">
        <v>308</v>
      </c>
      <c r="W1078" s="735"/>
      <c r="X1078" s="735"/>
      <c r="Y1078" s="735"/>
      <c r="Z1078" s="763"/>
      <c r="AA1078" s="735" t="s">
        <v>157</v>
      </c>
      <c r="AB1078" s="735" t="s">
        <v>569</v>
      </c>
      <c r="AC1078" s="735" t="s">
        <v>597</v>
      </c>
      <c r="AD1078" s="735">
        <v>1818</v>
      </c>
      <c r="AE1078" s="764">
        <v>1818</v>
      </c>
      <c r="AF1078" s="737" t="s">
        <v>390</v>
      </c>
      <c r="AG1078" s="765"/>
      <c r="AH1078" s="765"/>
      <c r="AI1078" s="765" t="s">
        <v>308</v>
      </c>
      <c r="AJ1078" s="740">
        <v>14</v>
      </c>
      <c r="AK1078" s="766"/>
      <c r="AL1078" s="740"/>
      <c r="AM1078" s="767">
        <v>0</v>
      </c>
      <c r="AN1078" s="767"/>
      <c r="AO1078" s="767"/>
      <c r="AP1078" s="767"/>
      <c r="AQ1078" s="767"/>
      <c r="AR1078" s="767"/>
      <c r="AS1078" s="767"/>
      <c r="AT1078" s="767"/>
      <c r="AU1078" s="767"/>
      <c r="AV1078" s="767"/>
      <c r="AW1078" s="767"/>
      <c r="AX1078" s="767"/>
      <c r="AY1078" s="767"/>
      <c r="AZ1078" s="767"/>
      <c r="BA1078" s="767"/>
      <c r="BB1078" s="767">
        <v>0</v>
      </c>
      <c r="BC1078" s="767">
        <v>0</v>
      </c>
      <c r="BD1078" s="767">
        <v>0</v>
      </c>
      <c r="BE1078" s="767">
        <v>0</v>
      </c>
      <c r="BF1078" s="767">
        <v>0</v>
      </c>
      <c r="BG1078" s="767">
        <v>0</v>
      </c>
      <c r="BH1078" s="767">
        <v>0</v>
      </c>
      <c r="BI1078" s="767">
        <v>0</v>
      </c>
      <c r="BJ1078" s="767"/>
      <c r="BK1078" s="767">
        <v>0</v>
      </c>
      <c r="BL1078" s="767"/>
      <c r="BM1078" s="767"/>
      <c r="BN1078" s="767" t="s">
        <v>308</v>
      </c>
      <c r="BO1078" s="767" t="s">
        <v>308</v>
      </c>
      <c r="BP1078" s="767" t="s">
        <v>308</v>
      </c>
      <c r="BQ1078" s="767" t="s">
        <v>308</v>
      </c>
      <c r="BR1078" s="767"/>
      <c r="BS1078" s="767" t="s">
        <v>397</v>
      </c>
      <c r="BT1078" s="767"/>
      <c r="BU1078" s="767" t="s">
        <v>579</v>
      </c>
      <c r="BV1078" s="767"/>
      <c r="BW1078" s="767"/>
      <c r="BX1078" s="767"/>
      <c r="BY1078" s="767"/>
      <c r="BZ1078" s="767"/>
      <c r="CA1078" s="767"/>
      <c r="CB1078" s="767"/>
      <c r="CC1078" s="767"/>
      <c r="CD1078" s="767"/>
      <c r="CE1078" s="767"/>
      <c r="CF1078" s="767"/>
      <c r="CG1078" s="767"/>
      <c r="CH1078" s="767"/>
      <c r="CI1078" s="767"/>
      <c r="CJ1078" s="767"/>
      <c r="CK1078" s="768"/>
      <c r="CL1078" s="768" t="s">
        <v>397</v>
      </c>
      <c r="CM1078" s="768">
        <v>0</v>
      </c>
      <c r="CN1078" s="768">
        <v>51</v>
      </c>
      <c r="CO1078" s="768" t="s">
        <v>397</v>
      </c>
      <c r="CP1078" s="768">
        <v>51</v>
      </c>
      <c r="CQ1078" s="768">
        <v>234</v>
      </c>
      <c r="CR1078" s="735">
        <v>1818</v>
      </c>
      <c r="CS1078" s="769"/>
      <c r="CT1078" s="745">
        <v>46286</v>
      </c>
      <c r="CU1078" s="859" t="s">
        <v>598</v>
      </c>
      <c r="CV1078" s="763"/>
      <c r="CW1078" s="763"/>
      <c r="CX1078" s="745">
        <v>46223</v>
      </c>
      <c r="CY1078" s="747" t="s">
        <v>765</v>
      </c>
      <c r="CZ1078" s="747">
        <v>0</v>
      </c>
      <c r="DA1078" s="748">
        <v>0</v>
      </c>
      <c r="DB1078" s="748">
        <v>0</v>
      </c>
      <c r="DC1078" s="748">
        <v>0</v>
      </c>
      <c r="DD1078" s="748" t="s">
        <v>390</v>
      </c>
      <c r="DE1078" s="748" t="s">
        <v>397</v>
      </c>
      <c r="DF1078" s="748" t="s">
        <v>397</v>
      </c>
      <c r="DG1078" s="748" t="s">
        <v>397</v>
      </c>
      <c r="DH1078" s="770">
        <v>0</v>
      </c>
      <c r="DI1078" s="763" t="s">
        <v>390</v>
      </c>
      <c r="DJ1078" s="763" t="s">
        <v>397</v>
      </c>
      <c r="DK1078" s="763" t="s">
        <v>390</v>
      </c>
      <c r="DL1078" s="763" t="s">
        <v>390</v>
      </c>
      <c r="DM1078" s="763" t="s">
        <v>390</v>
      </c>
      <c r="DN1078" s="763" t="s">
        <v>390</v>
      </c>
      <c r="DO1078" s="771">
        <v>0</v>
      </c>
      <c r="DP1078" s="763">
        <v>46283</v>
      </c>
      <c r="DQ1078" s="737">
        <v>46283</v>
      </c>
      <c r="DR1078" s="763">
        <v>46283</v>
      </c>
      <c r="DS1078" s="770">
        <v>46283</v>
      </c>
      <c r="DT1078" s="752">
        <v>46283</v>
      </c>
      <c r="DU1078" s="753">
        <v>-3</v>
      </c>
      <c r="DV1078" s="753" t="s">
        <v>308</v>
      </c>
      <c r="DW1078" s="754">
        <v>46276</v>
      </c>
      <c r="DX1078" s="755">
        <v>46280</v>
      </c>
      <c r="DY1078" s="754" t="e">
        <v>#VALUE!</v>
      </c>
      <c r="DZ1078" s="754" t="e">
        <v>#VALUE!</v>
      </c>
      <c r="EA1078" s="754"/>
      <c r="EB1078" s="754"/>
      <c r="HA1078" s="756" t="s">
        <v>397</v>
      </c>
      <c r="HB1078" s="756" t="s">
        <v>397</v>
      </c>
      <c r="HC1078" s="756" t="s">
        <v>397</v>
      </c>
      <c r="HD1078" s="756" t="s">
        <v>397</v>
      </c>
      <c r="HE1078" s="756" t="s">
        <v>397</v>
      </c>
      <c r="HF1078" s="756" t="s">
        <v>397</v>
      </c>
      <c r="HG1078" s="756" t="s">
        <v>397</v>
      </c>
      <c r="HH1078" s="756" t="s">
        <v>397</v>
      </c>
      <c r="HI1078" s="756" t="s">
        <v>397</v>
      </c>
      <c r="HJ1078" s="756" t="s">
        <v>397</v>
      </c>
      <c r="HK1078"/>
      <c r="HL1078"/>
      <c r="HM1078"/>
      <c r="HN1078" s="756" t="str">
        <f t="shared" si="35"/>
        <v>AUTO PRINT</v>
      </c>
      <c r="HO1078"/>
      <c r="HP1078" s="757" t="s">
        <v>572</v>
      </c>
      <c r="HQ1078" s="757" t="s">
        <v>572</v>
      </c>
      <c r="HR1078" s="757" t="s">
        <v>572</v>
      </c>
      <c r="HS1078"/>
      <c r="HW1078" s="758"/>
      <c r="HX1078"/>
      <c r="HY1078" s="759" t="s">
        <v>572</v>
      </c>
      <c r="HZ1078" s="759" t="s">
        <v>572</v>
      </c>
      <c r="IA1078" s="759" t="s">
        <v>572</v>
      </c>
      <c r="IC1078" s="760" t="s">
        <v>572</v>
      </c>
      <c r="ID1078" s="760" t="s">
        <v>572</v>
      </c>
      <c r="IE1078" s="760" t="s">
        <v>572</v>
      </c>
      <c r="IF1078" s="761" t="s">
        <v>572</v>
      </c>
      <c r="IG1078" s="619" t="str">
        <f t="shared" si="36"/>
        <v>IN HOUSE (MANUAL)</v>
      </c>
      <c r="II1078" s="761" t="s">
        <v>572</v>
      </c>
      <c r="IK1078" s="761" t="str">
        <f>IFERROR(VLOOKUP($M1078,#REF!,13,0),"IN HOUSE (MANUAL)")</f>
        <v>IN HOUSE (MANUAL)</v>
      </c>
      <c r="IM1078" s="760" t="s">
        <v>572</v>
      </c>
      <c r="IN1078" s="760" t="s">
        <v>572</v>
      </c>
      <c r="IO1078" s="760" t="s">
        <v>572</v>
      </c>
      <c r="IQ1078" s="760" t="s">
        <v>572</v>
      </c>
      <c r="IR1078" s="760" t="s">
        <v>572</v>
      </c>
      <c r="IT1078" s="760" t="s">
        <v>572</v>
      </c>
      <c r="IV1078" s="760" t="s">
        <v>572</v>
      </c>
      <c r="IW1078" s="760" t="s">
        <v>572</v>
      </c>
      <c r="IY1078" s="760" t="s">
        <v>572</v>
      </c>
      <c r="IZ1078" s="760" t="s">
        <v>572</v>
      </c>
      <c r="JB1078" s="760" t="s">
        <v>922</v>
      </c>
      <c r="JC1078" s="760">
        <v>0</v>
      </c>
      <c r="JE1078" s="760" t="s">
        <v>572</v>
      </c>
      <c r="JF1078" s="760" t="s">
        <v>572</v>
      </c>
    </row>
    <row r="1079" spans="1:266" ht="17.25" customHeight="1" x14ac:dyDescent="0.35">
      <c r="A1079" s="618" t="s">
        <v>2197</v>
      </c>
      <c r="B1079" s="730">
        <v>99</v>
      </c>
      <c r="C1079" s="730" t="s">
        <v>1690</v>
      </c>
      <c r="D1079" s="730" t="s">
        <v>1690</v>
      </c>
      <c r="E1079" s="730">
        <v>18</v>
      </c>
      <c r="F1079" s="731" t="s">
        <v>574</v>
      </c>
      <c r="G1079" s="732">
        <v>1</v>
      </c>
      <c r="H1079" s="733">
        <v>46196</v>
      </c>
      <c r="I1079" s="730">
        <v>38</v>
      </c>
      <c r="J1079" s="730" t="s">
        <v>308</v>
      </c>
      <c r="K1079" s="730">
        <v>39</v>
      </c>
      <c r="L1079" s="730" t="s">
        <v>2198</v>
      </c>
      <c r="M1079" s="735" t="s">
        <v>2197</v>
      </c>
      <c r="N1079" s="735">
        <v>0</v>
      </c>
      <c r="O1079" s="735" t="s">
        <v>390</v>
      </c>
      <c r="P1079" s="735">
        <v>0</v>
      </c>
      <c r="Q1079" s="735" t="s">
        <v>390</v>
      </c>
      <c r="R1079" s="735" t="s">
        <v>170</v>
      </c>
      <c r="S1079" s="735" t="s">
        <v>308</v>
      </c>
      <c r="T1079" s="735" t="s">
        <v>790</v>
      </c>
      <c r="U1079" s="735">
        <v>411</v>
      </c>
      <c r="V1079" s="735" t="s">
        <v>308</v>
      </c>
      <c r="W1079" s="735"/>
      <c r="X1079" s="735"/>
      <c r="Y1079" s="735"/>
      <c r="Z1079" s="862"/>
      <c r="AA1079" s="735" t="s">
        <v>157</v>
      </c>
      <c r="AB1079" s="735" t="s">
        <v>569</v>
      </c>
      <c r="AC1079" s="735" t="s">
        <v>2090</v>
      </c>
      <c r="AD1079" s="735">
        <v>504</v>
      </c>
      <c r="AE1079" s="764">
        <v>504</v>
      </c>
      <c r="AF1079" s="737" t="s">
        <v>390</v>
      </c>
      <c r="AG1079" s="765"/>
      <c r="AH1079" s="765"/>
      <c r="AI1079" s="765" t="s">
        <v>308</v>
      </c>
      <c r="AJ1079" s="740">
        <v>15</v>
      </c>
      <c r="AK1079" s="766"/>
      <c r="AL1079" s="740"/>
      <c r="AM1079" s="767">
        <v>0</v>
      </c>
      <c r="AN1079" s="767"/>
      <c r="AO1079" s="767"/>
      <c r="AP1079" s="767"/>
      <c r="AQ1079" s="767"/>
      <c r="AR1079" s="767"/>
      <c r="AS1079" s="767"/>
      <c r="AT1079" s="767"/>
      <c r="AU1079" s="767"/>
      <c r="AV1079" s="767"/>
      <c r="AW1079" s="767"/>
      <c r="AX1079" s="767"/>
      <c r="AY1079" s="767"/>
      <c r="AZ1079" s="767"/>
      <c r="BA1079" s="767"/>
      <c r="BB1079" s="767">
        <v>0</v>
      </c>
      <c r="BC1079" s="767">
        <v>0</v>
      </c>
      <c r="BD1079" s="767">
        <v>0</v>
      </c>
      <c r="BE1079" s="767">
        <v>0</v>
      </c>
      <c r="BF1079" s="767">
        <v>0</v>
      </c>
      <c r="BG1079" s="767">
        <v>0</v>
      </c>
      <c r="BH1079" s="767">
        <v>0</v>
      </c>
      <c r="BI1079" s="767">
        <v>0</v>
      </c>
      <c r="BJ1079" s="767"/>
      <c r="BK1079" s="767">
        <v>0</v>
      </c>
      <c r="BL1079" s="767"/>
      <c r="BM1079" s="767"/>
      <c r="BN1079" s="767" t="s">
        <v>308</v>
      </c>
      <c r="BO1079" s="767" t="s">
        <v>308</v>
      </c>
      <c r="BP1079" s="767" t="s">
        <v>308</v>
      </c>
      <c r="BQ1079" s="767" t="s">
        <v>308</v>
      </c>
      <c r="BR1079" s="767"/>
      <c r="BS1079" s="767" t="s">
        <v>397</v>
      </c>
      <c r="BT1079" s="767"/>
      <c r="BU1079" s="767" t="s">
        <v>579</v>
      </c>
      <c r="BV1079" s="767"/>
      <c r="BW1079" s="767"/>
      <c r="BX1079" s="767"/>
      <c r="BY1079" s="767"/>
      <c r="BZ1079" s="767"/>
      <c r="CA1079" s="767"/>
      <c r="CB1079" s="767"/>
      <c r="CC1079" s="767"/>
      <c r="CD1079" s="767"/>
      <c r="CE1079" s="767"/>
      <c r="CF1079" s="767"/>
      <c r="CG1079" s="767"/>
      <c r="CH1079" s="767"/>
      <c r="CI1079" s="767"/>
      <c r="CJ1079" s="767"/>
      <c r="CK1079" s="768"/>
      <c r="CL1079" s="768" t="s">
        <v>397</v>
      </c>
      <c r="CM1079" s="768">
        <v>0</v>
      </c>
      <c r="CN1079" s="768">
        <v>0</v>
      </c>
      <c r="CO1079" s="768" t="s">
        <v>397</v>
      </c>
      <c r="CP1079" s="768">
        <v>0</v>
      </c>
      <c r="CQ1079" s="768">
        <v>504</v>
      </c>
      <c r="CR1079" s="735">
        <v>504</v>
      </c>
      <c r="CS1079" s="863"/>
      <c r="CT1079" s="745" t="s">
        <v>308</v>
      </c>
      <c r="CU1079" s="746" t="s">
        <v>308</v>
      </c>
      <c r="CV1079" s="763"/>
      <c r="CW1079" s="763"/>
      <c r="CX1079" s="745">
        <v>46223</v>
      </c>
      <c r="CY1079" s="747">
        <v>0</v>
      </c>
      <c r="CZ1079" s="747">
        <v>0</v>
      </c>
      <c r="DA1079" s="748">
        <v>0</v>
      </c>
      <c r="DB1079" s="748">
        <v>0</v>
      </c>
      <c r="DC1079" s="748">
        <v>0</v>
      </c>
      <c r="DD1079" s="748" t="s">
        <v>390</v>
      </c>
      <c r="DE1079" s="748" t="s">
        <v>397</v>
      </c>
      <c r="DF1079" s="748" t="s">
        <v>397</v>
      </c>
      <c r="DG1079" s="748" t="s">
        <v>397</v>
      </c>
      <c r="DH1079" s="770">
        <v>0</v>
      </c>
      <c r="DI1079" s="763" t="s">
        <v>390</v>
      </c>
      <c r="DJ1079" s="763" t="s">
        <v>397</v>
      </c>
      <c r="DK1079" s="763" t="s">
        <v>390</v>
      </c>
      <c r="DL1079" s="763" t="s">
        <v>390</v>
      </c>
      <c r="DM1079" s="763">
        <v>46273</v>
      </c>
      <c r="DN1079" s="763">
        <v>46273</v>
      </c>
      <c r="DO1079" s="771">
        <v>0</v>
      </c>
      <c r="DP1079" s="763">
        <v>46290</v>
      </c>
      <c r="DQ1079" s="737">
        <v>46290</v>
      </c>
      <c r="DR1079" s="763">
        <v>46290</v>
      </c>
      <c r="DS1079" s="770">
        <v>46290</v>
      </c>
      <c r="DT1079" s="752">
        <v>46290</v>
      </c>
      <c r="DU1079" s="753">
        <v>-10</v>
      </c>
      <c r="DV1079" s="753" t="s">
        <v>308</v>
      </c>
      <c r="DW1079" s="754">
        <v>46280</v>
      </c>
      <c r="DX1079" s="755">
        <v>46280</v>
      </c>
      <c r="DY1079" s="754" t="e">
        <v>#VALUE!</v>
      </c>
      <c r="DZ1079" s="754" t="e">
        <v>#VALUE!</v>
      </c>
      <c r="EA1079" s="754"/>
      <c r="EB1079" s="754"/>
      <c r="HA1079" s="756" t="s">
        <v>397</v>
      </c>
      <c r="HB1079" s="756" t="s">
        <v>397</v>
      </c>
      <c r="HC1079" s="756" t="s">
        <v>397</v>
      </c>
      <c r="HD1079" s="756" t="s">
        <v>397</v>
      </c>
      <c r="HE1079" s="756" t="s">
        <v>397</v>
      </c>
      <c r="HF1079" s="756" t="s">
        <v>397</v>
      </c>
      <c r="HG1079" s="756" t="s">
        <v>397</v>
      </c>
      <c r="HH1079" s="756" t="s">
        <v>397</v>
      </c>
      <c r="HI1079" s="756" t="s">
        <v>397</v>
      </c>
      <c r="HJ1079" s="756" t="s">
        <v>397</v>
      </c>
      <c r="HK1079"/>
      <c r="HL1079"/>
      <c r="HM1079"/>
      <c r="HN1079" s="756" t="str">
        <f t="shared" si="35"/>
        <v>AUTO PRINT</v>
      </c>
      <c r="HO1079"/>
      <c r="HP1079" s="757" t="s">
        <v>572</v>
      </c>
      <c r="HQ1079" s="757" t="s">
        <v>572</v>
      </c>
      <c r="HR1079" s="757" t="s">
        <v>572</v>
      </c>
      <c r="HS1079"/>
      <c r="HW1079" s="758"/>
      <c r="HX1079"/>
      <c r="HY1079" s="759" t="s">
        <v>572</v>
      </c>
      <c r="HZ1079" s="759" t="s">
        <v>572</v>
      </c>
      <c r="IA1079" s="759" t="s">
        <v>572</v>
      </c>
      <c r="IC1079" s="760" t="s">
        <v>572</v>
      </c>
      <c r="ID1079" s="760" t="s">
        <v>572</v>
      </c>
      <c r="IE1079" s="760" t="s">
        <v>572</v>
      </c>
      <c r="IF1079" s="761" t="s">
        <v>572</v>
      </c>
      <c r="IG1079" s="619" t="str">
        <f t="shared" si="36"/>
        <v>IN HOUSE (MANUAL)</v>
      </c>
      <c r="II1079" s="761" t="s">
        <v>572</v>
      </c>
      <c r="IK1079" s="761" t="str">
        <f>IFERROR(VLOOKUP($M1079,#REF!,13,0),"IN HOUSE (MANUAL)")</f>
        <v>IN HOUSE (MANUAL)</v>
      </c>
      <c r="IM1079" s="760" t="s">
        <v>572</v>
      </c>
      <c r="IN1079" s="760" t="s">
        <v>572</v>
      </c>
      <c r="IO1079" s="760" t="s">
        <v>572</v>
      </c>
      <c r="IQ1079" s="760" t="s">
        <v>572</v>
      </c>
      <c r="IR1079" s="760" t="s">
        <v>572</v>
      </c>
      <c r="IT1079" s="760" t="s">
        <v>572</v>
      </c>
      <c r="IV1079" s="760" t="s">
        <v>572</v>
      </c>
      <c r="IW1079" s="760" t="s">
        <v>572</v>
      </c>
      <c r="IY1079" s="760" t="s">
        <v>572</v>
      </c>
      <c r="IZ1079" s="760" t="s">
        <v>572</v>
      </c>
      <c r="JB1079" s="760" t="s">
        <v>922</v>
      </c>
      <c r="JC1079" s="760">
        <v>0</v>
      </c>
      <c r="JE1079" s="760" t="s">
        <v>572</v>
      </c>
      <c r="JF1079" s="760" t="s">
        <v>572</v>
      </c>
    </row>
    <row r="1080" spans="1:266" ht="17.25" customHeight="1" x14ac:dyDescent="0.35">
      <c r="A1080" s="618" t="s">
        <v>2199</v>
      </c>
      <c r="B1080" s="730">
        <v>100</v>
      </c>
      <c r="C1080" s="730" t="s">
        <v>1690</v>
      </c>
      <c r="D1080" s="730" t="s">
        <v>1690</v>
      </c>
      <c r="E1080" s="730">
        <v>18</v>
      </c>
      <c r="F1080" s="731" t="s">
        <v>767</v>
      </c>
      <c r="G1080" s="732">
        <v>1</v>
      </c>
      <c r="H1080" s="733">
        <v>46196</v>
      </c>
      <c r="I1080" s="730">
        <v>38</v>
      </c>
      <c r="J1080" s="730" t="s">
        <v>308</v>
      </c>
      <c r="K1080" s="730">
        <v>39</v>
      </c>
      <c r="L1080" s="730" t="s">
        <v>2200</v>
      </c>
      <c r="M1080" s="735" t="s">
        <v>2199</v>
      </c>
      <c r="N1080" s="735">
        <v>0</v>
      </c>
      <c r="O1080" s="735" t="s">
        <v>390</v>
      </c>
      <c r="P1080" s="735">
        <v>0</v>
      </c>
      <c r="Q1080" s="735" t="s">
        <v>390</v>
      </c>
      <c r="R1080" s="735" t="s">
        <v>170</v>
      </c>
      <c r="S1080" s="735" t="s">
        <v>308</v>
      </c>
      <c r="T1080" s="735" t="s">
        <v>790</v>
      </c>
      <c r="U1080" s="735">
        <v>411</v>
      </c>
      <c r="V1080" s="735" t="s">
        <v>308</v>
      </c>
      <c r="W1080" s="735"/>
      <c r="X1080" s="735"/>
      <c r="Y1080" s="735"/>
      <c r="Z1080" s="862"/>
      <c r="AA1080" s="735" t="s">
        <v>157</v>
      </c>
      <c r="AB1080" s="735" t="s">
        <v>569</v>
      </c>
      <c r="AC1080" s="735" t="s">
        <v>778</v>
      </c>
      <c r="AD1080" s="735">
        <v>522</v>
      </c>
      <c r="AE1080" s="764">
        <v>522</v>
      </c>
      <c r="AF1080" s="737" t="s">
        <v>390</v>
      </c>
      <c r="AG1080" s="765"/>
      <c r="AH1080" s="765"/>
      <c r="AI1080" s="765" t="s">
        <v>308</v>
      </c>
      <c r="AJ1080" s="740">
        <v>16</v>
      </c>
      <c r="AK1080" s="766"/>
      <c r="AL1080" s="740"/>
      <c r="AM1080" s="767">
        <v>0</v>
      </c>
      <c r="AN1080" s="767"/>
      <c r="AO1080" s="767"/>
      <c r="AP1080" s="767"/>
      <c r="AQ1080" s="767"/>
      <c r="AR1080" s="767"/>
      <c r="AS1080" s="767"/>
      <c r="AT1080" s="767"/>
      <c r="AU1080" s="767"/>
      <c r="AV1080" s="767"/>
      <c r="AW1080" s="767"/>
      <c r="AX1080" s="767"/>
      <c r="AY1080" s="767"/>
      <c r="AZ1080" s="767"/>
      <c r="BA1080" s="767"/>
      <c r="BB1080" s="767">
        <v>0</v>
      </c>
      <c r="BC1080" s="767">
        <v>0</v>
      </c>
      <c r="BD1080" s="767">
        <v>0</v>
      </c>
      <c r="BE1080" s="767">
        <v>0</v>
      </c>
      <c r="BF1080" s="767">
        <v>0</v>
      </c>
      <c r="BG1080" s="767">
        <v>0</v>
      </c>
      <c r="BH1080" s="767">
        <v>0</v>
      </c>
      <c r="BI1080" s="767">
        <v>0</v>
      </c>
      <c r="BJ1080" s="767"/>
      <c r="BK1080" s="767">
        <v>0</v>
      </c>
      <c r="BL1080" s="767"/>
      <c r="BM1080" s="767"/>
      <c r="BN1080" s="767" t="s">
        <v>308</v>
      </c>
      <c r="BO1080" s="767" t="s">
        <v>308</v>
      </c>
      <c r="BP1080" s="767" t="s">
        <v>308</v>
      </c>
      <c r="BQ1080" s="767" t="s">
        <v>308</v>
      </c>
      <c r="BR1080" s="767"/>
      <c r="BS1080" s="767" t="s">
        <v>397</v>
      </c>
      <c r="BT1080" s="767"/>
      <c r="BU1080" s="767" t="s">
        <v>579</v>
      </c>
      <c r="BV1080" s="767"/>
      <c r="BW1080" s="767"/>
      <c r="BX1080" s="767"/>
      <c r="BY1080" s="767"/>
      <c r="BZ1080" s="767"/>
      <c r="CA1080" s="767"/>
      <c r="CB1080" s="767"/>
      <c r="CC1080" s="767"/>
      <c r="CD1080" s="767"/>
      <c r="CE1080" s="767"/>
      <c r="CF1080" s="767"/>
      <c r="CG1080" s="767"/>
      <c r="CH1080" s="767"/>
      <c r="CI1080" s="767"/>
      <c r="CJ1080" s="767"/>
      <c r="CK1080" s="768"/>
      <c r="CL1080" s="768" t="s">
        <v>397</v>
      </c>
      <c r="CM1080" s="768">
        <v>0</v>
      </c>
      <c r="CN1080" s="768">
        <v>0</v>
      </c>
      <c r="CO1080" s="768" t="s">
        <v>397</v>
      </c>
      <c r="CP1080" s="768">
        <v>0</v>
      </c>
      <c r="CQ1080" s="768">
        <v>522</v>
      </c>
      <c r="CR1080" s="735">
        <v>522</v>
      </c>
      <c r="CS1080" s="863"/>
      <c r="CT1080" s="745" t="s">
        <v>308</v>
      </c>
      <c r="CU1080" s="746" t="s">
        <v>308</v>
      </c>
      <c r="CV1080" s="763"/>
      <c r="CW1080" s="763"/>
      <c r="CX1080" s="745">
        <v>46223</v>
      </c>
      <c r="CY1080" s="747">
        <v>0</v>
      </c>
      <c r="CZ1080" s="747">
        <v>0</v>
      </c>
      <c r="DA1080" s="748">
        <v>0</v>
      </c>
      <c r="DB1080" s="748">
        <v>0</v>
      </c>
      <c r="DC1080" s="748">
        <v>0</v>
      </c>
      <c r="DD1080" s="748" t="s">
        <v>390</v>
      </c>
      <c r="DE1080" s="748" t="s">
        <v>397</v>
      </c>
      <c r="DF1080" s="748" t="s">
        <v>397</v>
      </c>
      <c r="DG1080" s="748" t="s">
        <v>397</v>
      </c>
      <c r="DH1080" s="770">
        <v>0</v>
      </c>
      <c r="DI1080" s="763" t="s">
        <v>390</v>
      </c>
      <c r="DJ1080" s="763" t="s">
        <v>397</v>
      </c>
      <c r="DK1080" s="763" t="s">
        <v>390</v>
      </c>
      <c r="DL1080" s="763" t="s">
        <v>390</v>
      </c>
      <c r="DM1080" s="763">
        <v>46273</v>
      </c>
      <c r="DN1080" s="763">
        <v>46273</v>
      </c>
      <c r="DO1080" s="771">
        <v>0</v>
      </c>
      <c r="DP1080" s="763">
        <v>46290</v>
      </c>
      <c r="DQ1080" s="737">
        <v>46290</v>
      </c>
      <c r="DR1080" s="763">
        <v>46290</v>
      </c>
      <c r="DS1080" s="770">
        <v>46290</v>
      </c>
      <c r="DT1080" s="752">
        <v>46290</v>
      </c>
      <c r="DU1080" s="753">
        <v>-9</v>
      </c>
      <c r="DV1080" s="753" t="s">
        <v>308</v>
      </c>
      <c r="DW1080" s="754">
        <v>46280</v>
      </c>
      <c r="DX1080" s="755">
        <v>46281</v>
      </c>
      <c r="DY1080" s="754" t="e">
        <v>#VALUE!</v>
      </c>
      <c r="DZ1080" s="754" t="e">
        <v>#VALUE!</v>
      </c>
      <c r="EA1080" s="754"/>
      <c r="EB1080" s="754"/>
      <c r="HA1080" s="756" t="s">
        <v>397</v>
      </c>
      <c r="HB1080" s="756" t="s">
        <v>397</v>
      </c>
      <c r="HC1080" s="756" t="s">
        <v>397</v>
      </c>
      <c r="HD1080" s="756" t="s">
        <v>397</v>
      </c>
      <c r="HE1080" s="756" t="s">
        <v>397</v>
      </c>
      <c r="HF1080" s="756" t="s">
        <v>397</v>
      </c>
      <c r="HG1080" s="756" t="s">
        <v>397</v>
      </c>
      <c r="HH1080" s="756" t="s">
        <v>397</v>
      </c>
      <c r="HI1080" s="756" t="s">
        <v>397</v>
      </c>
      <c r="HJ1080" s="756" t="s">
        <v>397</v>
      </c>
      <c r="HK1080"/>
      <c r="HL1080"/>
      <c r="HM1080"/>
      <c r="HN1080" s="756" t="str">
        <f t="shared" si="35"/>
        <v>AUTO PRINT</v>
      </c>
      <c r="HO1080"/>
      <c r="HP1080" s="757" t="s">
        <v>572</v>
      </c>
      <c r="HQ1080" s="757" t="s">
        <v>572</v>
      </c>
      <c r="HR1080" s="757" t="s">
        <v>572</v>
      </c>
      <c r="HS1080"/>
      <c r="HW1080" s="758"/>
      <c r="HX1080"/>
      <c r="HY1080" s="759" t="s">
        <v>572</v>
      </c>
      <c r="HZ1080" s="759" t="s">
        <v>572</v>
      </c>
      <c r="IA1080" s="759" t="s">
        <v>572</v>
      </c>
      <c r="IC1080" s="760" t="s">
        <v>572</v>
      </c>
      <c r="ID1080" s="760" t="s">
        <v>572</v>
      </c>
      <c r="IE1080" s="760" t="s">
        <v>572</v>
      </c>
      <c r="IF1080" s="761" t="s">
        <v>572</v>
      </c>
      <c r="IG1080" s="619" t="str">
        <f t="shared" si="36"/>
        <v>IN HOUSE (MANUAL)</v>
      </c>
      <c r="II1080" s="761" t="s">
        <v>572</v>
      </c>
      <c r="IK1080" s="761" t="str">
        <f>IFERROR(VLOOKUP($M1080,#REF!,13,0),"IN HOUSE (MANUAL)")</f>
        <v>IN HOUSE (MANUAL)</v>
      </c>
      <c r="IM1080" s="760" t="s">
        <v>572</v>
      </c>
      <c r="IN1080" s="760" t="s">
        <v>572</v>
      </c>
      <c r="IO1080" s="760" t="s">
        <v>572</v>
      </c>
      <c r="IQ1080" s="760" t="s">
        <v>572</v>
      </c>
      <c r="IR1080" s="760" t="s">
        <v>572</v>
      </c>
      <c r="IT1080" s="760" t="s">
        <v>572</v>
      </c>
      <c r="IV1080" s="760" t="s">
        <v>572</v>
      </c>
      <c r="IW1080" s="760" t="s">
        <v>572</v>
      </c>
      <c r="IY1080" s="760" t="s">
        <v>572</v>
      </c>
      <c r="IZ1080" s="760" t="s">
        <v>572</v>
      </c>
      <c r="JB1080" s="760" t="s">
        <v>922</v>
      </c>
      <c r="JC1080" s="760">
        <v>0</v>
      </c>
      <c r="JE1080" s="760" t="s">
        <v>572</v>
      </c>
      <c r="JF1080" s="760" t="s">
        <v>572</v>
      </c>
    </row>
    <row r="1081" spans="1:266" ht="17.25" customHeight="1" x14ac:dyDescent="0.35">
      <c r="A1081" s="618" t="s">
        <v>2201</v>
      </c>
      <c r="B1081" s="730">
        <v>101</v>
      </c>
      <c r="C1081" s="730" t="s">
        <v>1690</v>
      </c>
      <c r="D1081" s="730" t="s">
        <v>1690</v>
      </c>
      <c r="E1081" s="730">
        <v>18</v>
      </c>
      <c r="F1081" s="731" t="s">
        <v>767</v>
      </c>
      <c r="G1081" s="732">
        <v>1</v>
      </c>
      <c r="H1081" s="733">
        <v>46196</v>
      </c>
      <c r="I1081" s="730">
        <v>38</v>
      </c>
      <c r="J1081" s="730" t="s">
        <v>308</v>
      </c>
      <c r="K1081" s="730">
        <v>39</v>
      </c>
      <c r="L1081" s="730" t="s">
        <v>2202</v>
      </c>
      <c r="M1081" s="735" t="s">
        <v>2201</v>
      </c>
      <c r="N1081" s="735">
        <v>0</v>
      </c>
      <c r="O1081" s="735" t="s">
        <v>390</v>
      </c>
      <c r="P1081" s="735">
        <v>0</v>
      </c>
      <c r="Q1081" s="735" t="s">
        <v>390</v>
      </c>
      <c r="R1081" s="735" t="s">
        <v>170</v>
      </c>
      <c r="S1081" s="735" t="s">
        <v>308</v>
      </c>
      <c r="T1081" s="735" t="s">
        <v>807</v>
      </c>
      <c r="U1081" s="735">
        <v>411</v>
      </c>
      <c r="V1081" s="735" t="s">
        <v>308</v>
      </c>
      <c r="W1081" s="735"/>
      <c r="X1081" s="735"/>
      <c r="Y1081" s="735"/>
      <c r="Z1081" s="862"/>
      <c r="AA1081" s="735" t="s">
        <v>157</v>
      </c>
      <c r="AB1081" s="735" t="s">
        <v>569</v>
      </c>
      <c r="AC1081" s="735" t="s">
        <v>778</v>
      </c>
      <c r="AD1081" s="735">
        <v>144</v>
      </c>
      <c r="AE1081" s="764">
        <v>144</v>
      </c>
      <c r="AF1081" s="737" t="s">
        <v>390</v>
      </c>
      <c r="AG1081" s="765"/>
      <c r="AH1081" s="765"/>
      <c r="AI1081" s="765" t="s">
        <v>308</v>
      </c>
      <c r="AJ1081" s="740">
        <v>17</v>
      </c>
      <c r="AK1081" s="766"/>
      <c r="AL1081" s="740"/>
      <c r="AM1081" s="767">
        <v>0</v>
      </c>
      <c r="AN1081" s="767"/>
      <c r="AO1081" s="767"/>
      <c r="AP1081" s="767"/>
      <c r="AQ1081" s="767"/>
      <c r="AR1081" s="767"/>
      <c r="AS1081" s="767"/>
      <c r="AT1081" s="767"/>
      <c r="AU1081" s="767"/>
      <c r="AV1081" s="767"/>
      <c r="AW1081" s="767"/>
      <c r="AX1081" s="767"/>
      <c r="AY1081" s="767"/>
      <c r="AZ1081" s="767"/>
      <c r="BA1081" s="767"/>
      <c r="BB1081" s="767">
        <v>0</v>
      </c>
      <c r="BC1081" s="767">
        <v>18</v>
      </c>
      <c r="BD1081" s="767">
        <v>0</v>
      </c>
      <c r="BE1081" s="767">
        <v>0</v>
      </c>
      <c r="BF1081" s="767">
        <v>0</v>
      </c>
      <c r="BG1081" s="767">
        <v>0</v>
      </c>
      <c r="BH1081" s="767">
        <v>0</v>
      </c>
      <c r="BI1081" s="767">
        <v>18</v>
      </c>
      <c r="BJ1081" s="767"/>
      <c r="BK1081" s="767">
        <v>0</v>
      </c>
      <c r="BL1081" s="767"/>
      <c r="BM1081" s="767"/>
      <c r="BN1081" s="767" t="s">
        <v>308</v>
      </c>
      <c r="BO1081" s="767" t="s">
        <v>308</v>
      </c>
      <c r="BP1081" s="767" t="s">
        <v>308</v>
      </c>
      <c r="BQ1081" s="767" t="s">
        <v>308</v>
      </c>
      <c r="BR1081" s="767"/>
      <c r="BS1081" s="767" t="s">
        <v>397</v>
      </c>
      <c r="BT1081" s="767"/>
      <c r="BU1081" s="767" t="s">
        <v>579</v>
      </c>
      <c r="BV1081" s="767"/>
      <c r="BW1081" s="767"/>
      <c r="BX1081" s="767"/>
      <c r="BY1081" s="767"/>
      <c r="BZ1081" s="767"/>
      <c r="CA1081" s="767"/>
      <c r="CB1081" s="767"/>
      <c r="CC1081" s="767"/>
      <c r="CD1081" s="767"/>
      <c r="CE1081" s="767"/>
      <c r="CF1081" s="767"/>
      <c r="CG1081" s="767"/>
      <c r="CH1081" s="767"/>
      <c r="CI1081" s="767"/>
      <c r="CJ1081" s="767"/>
      <c r="CK1081" s="768"/>
      <c r="CL1081" s="768" t="s">
        <v>397</v>
      </c>
      <c r="CM1081" s="768">
        <v>0</v>
      </c>
      <c r="CN1081" s="768">
        <v>0</v>
      </c>
      <c r="CO1081" s="768" t="s">
        <v>397</v>
      </c>
      <c r="CP1081" s="768">
        <v>18</v>
      </c>
      <c r="CQ1081" s="768">
        <v>144</v>
      </c>
      <c r="CR1081" s="735">
        <v>144</v>
      </c>
      <c r="CS1081" s="863"/>
      <c r="CT1081" s="745" t="s">
        <v>308</v>
      </c>
      <c r="CU1081" s="746" t="s">
        <v>308</v>
      </c>
      <c r="CV1081" s="763"/>
      <c r="CW1081" s="763"/>
      <c r="CX1081" s="745">
        <v>46223</v>
      </c>
      <c r="CY1081" s="747">
        <v>0</v>
      </c>
      <c r="CZ1081" s="747">
        <v>0</v>
      </c>
      <c r="DA1081" s="748">
        <v>0</v>
      </c>
      <c r="DB1081" s="748">
        <v>0</v>
      </c>
      <c r="DC1081" s="748">
        <v>0</v>
      </c>
      <c r="DD1081" s="748" t="s">
        <v>390</v>
      </c>
      <c r="DE1081" s="748" t="s">
        <v>397</v>
      </c>
      <c r="DF1081" s="748" t="s">
        <v>397</v>
      </c>
      <c r="DG1081" s="748" t="s">
        <v>397</v>
      </c>
      <c r="DH1081" s="770">
        <v>0</v>
      </c>
      <c r="DI1081" s="763" t="s">
        <v>390</v>
      </c>
      <c r="DJ1081" s="763" t="s">
        <v>397</v>
      </c>
      <c r="DK1081" s="763" t="s">
        <v>390</v>
      </c>
      <c r="DL1081" s="763" t="s">
        <v>390</v>
      </c>
      <c r="DM1081" s="763">
        <v>46274</v>
      </c>
      <c r="DN1081" s="763">
        <v>46274</v>
      </c>
      <c r="DO1081" s="771">
        <v>0</v>
      </c>
      <c r="DP1081" s="763">
        <v>46290</v>
      </c>
      <c r="DQ1081" s="737">
        <v>46290</v>
      </c>
      <c r="DR1081" s="763">
        <v>46290</v>
      </c>
      <c r="DS1081" s="770">
        <v>46290</v>
      </c>
      <c r="DT1081" s="752">
        <v>46290</v>
      </c>
      <c r="DU1081" s="753">
        <v>-9</v>
      </c>
      <c r="DV1081" s="753" t="s">
        <v>308</v>
      </c>
      <c r="DW1081" s="754">
        <v>46281</v>
      </c>
      <c r="DX1081" s="755">
        <v>46281</v>
      </c>
      <c r="DY1081" s="754" t="e">
        <v>#VALUE!</v>
      </c>
      <c r="DZ1081" s="754" t="e">
        <v>#VALUE!</v>
      </c>
      <c r="EA1081" s="754"/>
      <c r="EB1081" s="754"/>
      <c r="HA1081" s="756" t="s">
        <v>397</v>
      </c>
      <c r="HB1081" s="756" t="s">
        <v>397</v>
      </c>
      <c r="HC1081" s="756" t="s">
        <v>397</v>
      </c>
      <c r="HD1081" s="756" t="s">
        <v>397</v>
      </c>
      <c r="HE1081" s="756" t="s">
        <v>397</v>
      </c>
      <c r="HF1081" s="756" t="s">
        <v>397</v>
      </c>
      <c r="HG1081" s="756" t="s">
        <v>397</v>
      </c>
      <c r="HH1081" s="756" t="s">
        <v>397</v>
      </c>
      <c r="HI1081" s="756" t="s">
        <v>397</v>
      </c>
      <c r="HJ1081" s="756" t="s">
        <v>397</v>
      </c>
      <c r="HK1081"/>
      <c r="HL1081"/>
      <c r="HM1081"/>
      <c r="HN1081" s="756" t="str">
        <f t="shared" si="35"/>
        <v>AUTO PRINT</v>
      </c>
      <c r="HO1081"/>
      <c r="HP1081" s="757" t="s">
        <v>572</v>
      </c>
      <c r="HQ1081" s="757" t="s">
        <v>572</v>
      </c>
      <c r="HR1081" s="757" t="s">
        <v>572</v>
      </c>
      <c r="HS1081"/>
      <c r="HW1081" s="758"/>
      <c r="HX1081"/>
      <c r="HY1081" s="759" t="s">
        <v>572</v>
      </c>
      <c r="HZ1081" s="759" t="s">
        <v>572</v>
      </c>
      <c r="IA1081" s="759" t="s">
        <v>572</v>
      </c>
      <c r="IC1081" s="760" t="s">
        <v>572</v>
      </c>
      <c r="ID1081" s="760" t="s">
        <v>572</v>
      </c>
      <c r="IE1081" s="760" t="s">
        <v>572</v>
      </c>
      <c r="IF1081" s="761" t="s">
        <v>572</v>
      </c>
      <c r="IG1081" s="619" t="str">
        <f t="shared" si="36"/>
        <v>IN HOUSE (MANUAL)</v>
      </c>
      <c r="II1081" s="761" t="s">
        <v>572</v>
      </c>
      <c r="IK1081" s="761" t="str">
        <f>IFERROR(VLOOKUP($M1081,#REF!,13,0),"IN HOUSE (MANUAL)")</f>
        <v>IN HOUSE (MANUAL)</v>
      </c>
      <c r="IM1081" s="760" t="s">
        <v>572</v>
      </c>
      <c r="IN1081" s="760" t="s">
        <v>572</v>
      </c>
      <c r="IO1081" s="760" t="s">
        <v>572</v>
      </c>
      <c r="IQ1081" s="760" t="s">
        <v>572</v>
      </c>
      <c r="IR1081" s="760" t="s">
        <v>572</v>
      </c>
      <c r="IT1081" s="760" t="s">
        <v>572</v>
      </c>
      <c r="IV1081" s="760" t="s">
        <v>572</v>
      </c>
      <c r="IW1081" s="760" t="s">
        <v>572</v>
      </c>
      <c r="IY1081" s="760" t="s">
        <v>572</v>
      </c>
      <c r="IZ1081" s="760" t="s">
        <v>572</v>
      </c>
      <c r="JB1081" s="760" t="s">
        <v>922</v>
      </c>
      <c r="JC1081" s="760">
        <v>0</v>
      </c>
      <c r="JE1081" s="760" t="s">
        <v>572</v>
      </c>
      <c r="JF1081" s="760" t="s">
        <v>572</v>
      </c>
    </row>
    <row r="1082" spans="1:266" ht="17.25" customHeight="1" x14ac:dyDescent="0.35">
      <c r="A1082" s="618" t="s">
        <v>2203</v>
      </c>
      <c r="B1082" s="730">
        <v>102</v>
      </c>
      <c r="C1082" s="730" t="s">
        <v>1690</v>
      </c>
      <c r="D1082" s="730" t="s">
        <v>1690</v>
      </c>
      <c r="E1082" s="730">
        <v>18</v>
      </c>
      <c r="F1082" s="731" t="s">
        <v>574</v>
      </c>
      <c r="G1082" s="732">
        <v>1</v>
      </c>
      <c r="H1082" s="733">
        <v>46198</v>
      </c>
      <c r="I1082" s="730">
        <v>38</v>
      </c>
      <c r="J1082" s="730" t="s">
        <v>308</v>
      </c>
      <c r="K1082" s="730">
        <v>39</v>
      </c>
      <c r="L1082" s="730" t="s">
        <v>2204</v>
      </c>
      <c r="M1082" s="735" t="s">
        <v>2203</v>
      </c>
      <c r="N1082" s="735">
        <v>0</v>
      </c>
      <c r="O1082" s="735" t="s">
        <v>390</v>
      </c>
      <c r="P1082" s="735">
        <v>0</v>
      </c>
      <c r="Q1082" s="735" t="s">
        <v>390</v>
      </c>
      <c r="R1082" s="735" t="s">
        <v>170</v>
      </c>
      <c r="S1082" s="735" t="s">
        <v>308</v>
      </c>
      <c r="T1082" s="735" t="s">
        <v>772</v>
      </c>
      <c r="U1082" s="735">
        <v>411</v>
      </c>
      <c r="V1082" s="735" t="s">
        <v>308</v>
      </c>
      <c r="W1082" s="735"/>
      <c r="X1082" s="735"/>
      <c r="Y1082" s="735"/>
      <c r="Z1082" s="862"/>
      <c r="AA1082" s="735" t="s">
        <v>157</v>
      </c>
      <c r="AB1082" s="735" t="s">
        <v>569</v>
      </c>
      <c r="AC1082" s="735" t="s">
        <v>619</v>
      </c>
      <c r="AD1082" s="735">
        <v>198</v>
      </c>
      <c r="AE1082" s="764">
        <v>198</v>
      </c>
      <c r="AF1082" s="737" t="s">
        <v>390</v>
      </c>
      <c r="AG1082" s="765"/>
      <c r="AH1082" s="765"/>
      <c r="AI1082" s="765" t="s">
        <v>308</v>
      </c>
      <c r="AJ1082" s="740">
        <v>18</v>
      </c>
      <c r="AK1082" s="766"/>
      <c r="AL1082" s="740"/>
      <c r="AM1082" s="767">
        <v>0</v>
      </c>
      <c r="AN1082" s="767"/>
      <c r="AO1082" s="767"/>
      <c r="AP1082" s="767"/>
      <c r="AQ1082" s="767"/>
      <c r="AR1082" s="767"/>
      <c r="AS1082" s="767"/>
      <c r="AT1082" s="767"/>
      <c r="AU1082" s="767"/>
      <c r="AV1082" s="767"/>
      <c r="AW1082" s="767"/>
      <c r="AX1082" s="767"/>
      <c r="AY1082" s="767"/>
      <c r="AZ1082" s="767"/>
      <c r="BA1082" s="767"/>
      <c r="BB1082" s="767">
        <v>0</v>
      </c>
      <c r="BC1082" s="767">
        <v>46</v>
      </c>
      <c r="BD1082" s="767">
        <v>0</v>
      </c>
      <c r="BE1082" s="767">
        <v>0</v>
      </c>
      <c r="BF1082" s="767">
        <v>0</v>
      </c>
      <c r="BG1082" s="767">
        <v>0</v>
      </c>
      <c r="BH1082" s="767">
        <v>0</v>
      </c>
      <c r="BI1082" s="767">
        <v>46</v>
      </c>
      <c r="BJ1082" s="767"/>
      <c r="BK1082" s="767">
        <v>0</v>
      </c>
      <c r="BL1082" s="767"/>
      <c r="BM1082" s="767"/>
      <c r="BN1082" s="767" t="s">
        <v>308</v>
      </c>
      <c r="BO1082" s="767" t="s">
        <v>308</v>
      </c>
      <c r="BP1082" s="767" t="s">
        <v>308</v>
      </c>
      <c r="BQ1082" s="767" t="s">
        <v>308</v>
      </c>
      <c r="BR1082" s="767"/>
      <c r="BS1082" s="767" t="s">
        <v>397</v>
      </c>
      <c r="BT1082" s="767"/>
      <c r="BU1082" s="767" t="s">
        <v>579</v>
      </c>
      <c r="BV1082" s="767"/>
      <c r="BW1082" s="767"/>
      <c r="BX1082" s="767"/>
      <c r="BY1082" s="767"/>
      <c r="BZ1082" s="767"/>
      <c r="CA1082" s="767"/>
      <c r="CB1082" s="767"/>
      <c r="CC1082" s="767"/>
      <c r="CD1082" s="767"/>
      <c r="CE1082" s="767"/>
      <c r="CF1082" s="767"/>
      <c r="CG1082" s="767"/>
      <c r="CH1082" s="767"/>
      <c r="CI1082" s="767"/>
      <c r="CJ1082" s="767"/>
      <c r="CK1082" s="768"/>
      <c r="CL1082" s="768" t="s">
        <v>397</v>
      </c>
      <c r="CM1082" s="768">
        <v>0</v>
      </c>
      <c r="CN1082" s="768">
        <v>0</v>
      </c>
      <c r="CO1082" s="768" t="s">
        <v>397</v>
      </c>
      <c r="CP1082" s="768">
        <v>46</v>
      </c>
      <c r="CQ1082" s="768">
        <v>198</v>
      </c>
      <c r="CR1082" s="735">
        <v>198</v>
      </c>
      <c r="CS1082" s="863"/>
      <c r="CT1082" s="745" t="s">
        <v>308</v>
      </c>
      <c r="CU1082" s="746" t="s">
        <v>308</v>
      </c>
      <c r="CV1082" s="763"/>
      <c r="CW1082" s="763"/>
      <c r="CX1082" s="745">
        <v>46223</v>
      </c>
      <c r="CY1082" s="747" t="s">
        <v>765</v>
      </c>
      <c r="CZ1082" s="747">
        <v>0</v>
      </c>
      <c r="DA1082" s="748">
        <v>0</v>
      </c>
      <c r="DB1082" s="748">
        <v>0</v>
      </c>
      <c r="DC1082" s="748">
        <v>0</v>
      </c>
      <c r="DD1082" s="748" t="s">
        <v>390</v>
      </c>
      <c r="DE1082" s="748" t="s">
        <v>397</v>
      </c>
      <c r="DF1082" s="748" t="s">
        <v>397</v>
      </c>
      <c r="DG1082" s="748" t="s">
        <v>397</v>
      </c>
      <c r="DH1082" s="770">
        <v>0</v>
      </c>
      <c r="DI1082" s="763" t="s">
        <v>390</v>
      </c>
      <c r="DJ1082" s="763" t="s">
        <v>397</v>
      </c>
      <c r="DK1082" s="763" t="s">
        <v>390</v>
      </c>
      <c r="DL1082" s="763" t="s">
        <v>390</v>
      </c>
      <c r="DM1082" s="763">
        <v>46274</v>
      </c>
      <c r="DN1082" s="763">
        <v>46274</v>
      </c>
      <c r="DO1082" s="771">
        <v>0</v>
      </c>
      <c r="DP1082" s="763">
        <v>46290</v>
      </c>
      <c r="DQ1082" s="737">
        <v>46290</v>
      </c>
      <c r="DR1082" s="763">
        <v>46290</v>
      </c>
      <c r="DS1082" s="770">
        <v>46290</v>
      </c>
      <c r="DT1082" s="752">
        <v>46290</v>
      </c>
      <c r="DU1082" s="753">
        <v>-9</v>
      </c>
      <c r="DV1082" s="753" t="s">
        <v>308</v>
      </c>
      <c r="DW1082" s="754">
        <v>46281</v>
      </c>
      <c r="DX1082" s="755">
        <v>46281</v>
      </c>
      <c r="DY1082" s="754" t="e">
        <v>#VALUE!</v>
      </c>
      <c r="DZ1082" s="754" t="e">
        <v>#VALUE!</v>
      </c>
      <c r="EA1082" s="754"/>
      <c r="EB1082" s="754"/>
      <c r="HA1082" s="756" t="s">
        <v>397</v>
      </c>
      <c r="HB1082" s="756" t="s">
        <v>397</v>
      </c>
      <c r="HC1082" s="756" t="s">
        <v>397</v>
      </c>
      <c r="HD1082" s="756" t="s">
        <v>397</v>
      </c>
      <c r="HE1082" s="756" t="s">
        <v>397</v>
      </c>
      <c r="HF1082" s="756" t="s">
        <v>397</v>
      </c>
      <c r="HG1082" s="756" t="s">
        <v>397</v>
      </c>
      <c r="HH1082" s="756" t="s">
        <v>397</v>
      </c>
      <c r="HI1082" s="756" t="s">
        <v>397</v>
      </c>
      <c r="HJ1082" s="756" t="s">
        <v>397</v>
      </c>
      <c r="HK1082"/>
      <c r="HL1082"/>
      <c r="HM1082"/>
      <c r="HN1082" s="756" t="str">
        <f t="shared" si="35"/>
        <v>AUTO PRINT</v>
      </c>
      <c r="HO1082"/>
      <c r="HP1082" s="757" t="s">
        <v>572</v>
      </c>
      <c r="HQ1082" s="757" t="s">
        <v>572</v>
      </c>
      <c r="HR1082" s="757" t="s">
        <v>572</v>
      </c>
      <c r="HS1082"/>
      <c r="HW1082" s="758"/>
      <c r="HX1082"/>
      <c r="HY1082" s="759" t="s">
        <v>572</v>
      </c>
      <c r="HZ1082" s="759" t="s">
        <v>572</v>
      </c>
      <c r="IA1082" s="759" t="s">
        <v>572</v>
      </c>
      <c r="IC1082" s="760" t="s">
        <v>572</v>
      </c>
      <c r="ID1082" s="760" t="s">
        <v>572</v>
      </c>
      <c r="IE1082" s="760" t="s">
        <v>572</v>
      </c>
      <c r="IF1082" s="761" t="s">
        <v>572</v>
      </c>
      <c r="IG1082" s="619" t="str">
        <f t="shared" si="36"/>
        <v>IN HOUSE (MANUAL)</v>
      </c>
      <c r="II1082" s="761" t="s">
        <v>572</v>
      </c>
      <c r="IK1082" s="761" t="str">
        <f>IFERROR(VLOOKUP($M1082,#REF!,13,0),"IN HOUSE (MANUAL)")</f>
        <v>IN HOUSE (MANUAL)</v>
      </c>
      <c r="IM1082" s="760" t="s">
        <v>572</v>
      </c>
      <c r="IN1082" s="760" t="s">
        <v>572</v>
      </c>
      <c r="IO1082" s="760" t="s">
        <v>572</v>
      </c>
      <c r="IQ1082" s="760" t="s">
        <v>572</v>
      </c>
      <c r="IR1082" s="760" t="s">
        <v>572</v>
      </c>
      <c r="IT1082" s="760" t="s">
        <v>572</v>
      </c>
      <c r="IV1082" s="760" t="s">
        <v>572</v>
      </c>
      <c r="IW1082" s="760" t="s">
        <v>572</v>
      </c>
      <c r="IY1082" s="760" t="s">
        <v>572</v>
      </c>
      <c r="IZ1082" s="760" t="s">
        <v>572</v>
      </c>
      <c r="JB1082" s="760" t="s">
        <v>922</v>
      </c>
      <c r="JC1082" s="760">
        <v>0</v>
      </c>
      <c r="JE1082" s="760" t="s">
        <v>572</v>
      </c>
      <c r="JF1082" s="760" t="s">
        <v>572</v>
      </c>
    </row>
    <row r="1083" spans="1:266" ht="17.25" customHeight="1" x14ac:dyDescent="0.35">
      <c r="A1083" s="618" t="s">
        <v>2205</v>
      </c>
      <c r="B1083" s="730">
        <v>103</v>
      </c>
      <c r="C1083" s="730" t="s">
        <v>1690</v>
      </c>
      <c r="D1083" s="730" t="s">
        <v>1690</v>
      </c>
      <c r="E1083" s="730">
        <v>18</v>
      </c>
      <c r="F1083" s="731" t="s">
        <v>767</v>
      </c>
      <c r="G1083" s="732">
        <v>1</v>
      </c>
      <c r="H1083" s="826">
        <v>46198</v>
      </c>
      <c r="I1083" s="730">
        <v>38</v>
      </c>
      <c r="J1083" s="730" t="s">
        <v>308</v>
      </c>
      <c r="K1083" s="730">
        <v>39</v>
      </c>
      <c r="L1083" s="730" t="s">
        <v>2206</v>
      </c>
      <c r="M1083" s="735" t="s">
        <v>2205</v>
      </c>
      <c r="N1083" s="735">
        <v>0</v>
      </c>
      <c r="O1083" s="735" t="s">
        <v>390</v>
      </c>
      <c r="P1083" s="735">
        <v>0</v>
      </c>
      <c r="Q1083" s="735" t="s">
        <v>390</v>
      </c>
      <c r="R1083" s="735" t="s">
        <v>170</v>
      </c>
      <c r="S1083" s="735" t="s">
        <v>308</v>
      </c>
      <c r="T1083" s="735" t="s">
        <v>772</v>
      </c>
      <c r="U1083" s="735">
        <v>411</v>
      </c>
      <c r="V1083" s="735" t="s">
        <v>308</v>
      </c>
      <c r="W1083" s="735"/>
      <c r="X1083" s="735"/>
      <c r="Y1083" s="735"/>
      <c r="Z1083" s="862"/>
      <c r="AA1083" s="735" t="s">
        <v>157</v>
      </c>
      <c r="AB1083" s="735" t="s">
        <v>569</v>
      </c>
      <c r="AC1083" s="735" t="s">
        <v>778</v>
      </c>
      <c r="AD1083" s="735">
        <v>678</v>
      </c>
      <c r="AE1083" s="738">
        <v>678</v>
      </c>
      <c r="AF1083" s="763" t="s">
        <v>390</v>
      </c>
      <c r="AG1083" s="765"/>
      <c r="AH1083" s="765"/>
      <c r="AI1083" s="765" t="s">
        <v>308</v>
      </c>
      <c r="AJ1083" s="740">
        <v>19</v>
      </c>
      <c r="AK1083" s="766"/>
      <c r="AL1083" s="740"/>
      <c r="AM1083" s="767">
        <v>0</v>
      </c>
      <c r="AN1083" s="767"/>
      <c r="AO1083" s="767"/>
      <c r="AP1083" s="767"/>
      <c r="AQ1083" s="767"/>
      <c r="AR1083" s="767"/>
      <c r="AS1083" s="767"/>
      <c r="AT1083" s="767"/>
      <c r="AU1083" s="767"/>
      <c r="AV1083" s="767"/>
      <c r="AW1083" s="767"/>
      <c r="AX1083" s="767"/>
      <c r="AY1083" s="767"/>
      <c r="AZ1083" s="767"/>
      <c r="BA1083" s="767"/>
      <c r="BB1083" s="767">
        <v>0</v>
      </c>
      <c r="BC1083" s="767">
        <v>0</v>
      </c>
      <c r="BD1083" s="767">
        <v>0</v>
      </c>
      <c r="BE1083" s="767">
        <v>0</v>
      </c>
      <c r="BF1083" s="767">
        <v>0</v>
      </c>
      <c r="BG1083" s="767">
        <v>0</v>
      </c>
      <c r="BH1083" s="767">
        <v>0</v>
      </c>
      <c r="BI1083" s="767">
        <v>0</v>
      </c>
      <c r="BJ1083" s="767"/>
      <c r="BK1083" s="767">
        <v>0</v>
      </c>
      <c r="BL1083" s="767"/>
      <c r="BM1083" s="767"/>
      <c r="BN1083" s="767" t="s">
        <v>308</v>
      </c>
      <c r="BO1083" s="767" t="s">
        <v>308</v>
      </c>
      <c r="BP1083" s="767" t="s">
        <v>308</v>
      </c>
      <c r="BQ1083" s="767" t="s">
        <v>308</v>
      </c>
      <c r="BR1083" s="767"/>
      <c r="BS1083" s="767" t="s">
        <v>397</v>
      </c>
      <c r="BT1083" s="767"/>
      <c r="BU1083" s="767" t="s">
        <v>579</v>
      </c>
      <c r="BV1083" s="767"/>
      <c r="BW1083" s="767"/>
      <c r="BX1083" s="767"/>
      <c r="BY1083" s="767"/>
      <c r="BZ1083" s="767"/>
      <c r="CA1083" s="767"/>
      <c r="CB1083" s="767"/>
      <c r="CC1083" s="767"/>
      <c r="CD1083" s="767"/>
      <c r="CE1083" s="767"/>
      <c r="CF1083" s="767"/>
      <c r="CG1083" s="767"/>
      <c r="CH1083" s="767"/>
      <c r="CI1083" s="767"/>
      <c r="CJ1083" s="767"/>
      <c r="CK1083" s="768"/>
      <c r="CL1083" s="768" t="s">
        <v>397</v>
      </c>
      <c r="CM1083" s="768">
        <v>0</v>
      </c>
      <c r="CN1083" s="768">
        <v>0</v>
      </c>
      <c r="CO1083" s="768" t="s">
        <v>397</v>
      </c>
      <c r="CP1083" s="768">
        <v>0</v>
      </c>
      <c r="CQ1083" s="768">
        <v>678</v>
      </c>
      <c r="CR1083" s="735">
        <v>678</v>
      </c>
      <c r="CS1083" s="863"/>
      <c r="CT1083" s="745" t="s">
        <v>308</v>
      </c>
      <c r="CU1083" s="746" t="s">
        <v>308</v>
      </c>
      <c r="CV1083" s="763"/>
      <c r="CW1083" s="763"/>
      <c r="CX1083" s="860">
        <v>46223</v>
      </c>
      <c r="CY1083" s="747" t="s">
        <v>765</v>
      </c>
      <c r="CZ1083" s="747">
        <v>0</v>
      </c>
      <c r="DA1083" s="748">
        <v>0</v>
      </c>
      <c r="DB1083" s="748">
        <v>0</v>
      </c>
      <c r="DC1083" s="748">
        <v>0</v>
      </c>
      <c r="DD1083" s="748" t="s">
        <v>390</v>
      </c>
      <c r="DE1083" s="748" t="s">
        <v>397</v>
      </c>
      <c r="DF1083" s="748" t="s">
        <v>397</v>
      </c>
      <c r="DG1083" s="748" t="s">
        <v>397</v>
      </c>
      <c r="DH1083" s="770">
        <v>0</v>
      </c>
      <c r="DI1083" s="763" t="s">
        <v>390</v>
      </c>
      <c r="DJ1083" s="763" t="s">
        <v>397</v>
      </c>
      <c r="DK1083" s="763" t="s">
        <v>390</v>
      </c>
      <c r="DL1083" s="763" t="s">
        <v>390</v>
      </c>
      <c r="DM1083" s="763">
        <v>46274</v>
      </c>
      <c r="DN1083" s="763">
        <v>46274</v>
      </c>
      <c r="DO1083" s="771">
        <v>0</v>
      </c>
      <c r="DP1083" s="763">
        <v>46290</v>
      </c>
      <c r="DQ1083" s="763">
        <v>46290</v>
      </c>
      <c r="DR1083" s="763">
        <v>46290</v>
      </c>
      <c r="DS1083" s="770">
        <v>46290</v>
      </c>
      <c r="DT1083" s="752">
        <v>46290</v>
      </c>
      <c r="DU1083" s="753">
        <v>-8</v>
      </c>
      <c r="DV1083" s="753" t="s">
        <v>308</v>
      </c>
      <c r="DW1083" s="754">
        <v>46281</v>
      </c>
      <c r="DX1083" s="755">
        <v>46282</v>
      </c>
      <c r="DY1083" s="754" t="e">
        <v>#VALUE!</v>
      </c>
      <c r="DZ1083" s="754" t="e">
        <v>#VALUE!</v>
      </c>
      <c r="EA1083" s="754"/>
      <c r="EB1083" s="754"/>
      <c r="HA1083" s="756" t="s">
        <v>397</v>
      </c>
      <c r="HB1083" s="756" t="s">
        <v>397</v>
      </c>
      <c r="HC1083" s="756" t="s">
        <v>397</v>
      </c>
      <c r="HD1083" s="756" t="s">
        <v>397</v>
      </c>
      <c r="HE1083" s="756" t="s">
        <v>397</v>
      </c>
      <c r="HF1083" s="756" t="s">
        <v>397</v>
      </c>
      <c r="HG1083" s="756" t="s">
        <v>397</v>
      </c>
      <c r="HH1083" s="756" t="s">
        <v>397</v>
      </c>
      <c r="HI1083" s="756" t="s">
        <v>397</v>
      </c>
      <c r="HJ1083" s="756" t="s">
        <v>397</v>
      </c>
      <c r="HK1083"/>
      <c r="HL1083"/>
      <c r="HM1083"/>
      <c r="HN1083" s="756" t="str">
        <f t="shared" si="35"/>
        <v>AUTO PRINT</v>
      </c>
      <c r="HO1083"/>
      <c r="HP1083" s="757" t="s">
        <v>572</v>
      </c>
      <c r="HQ1083" s="757" t="s">
        <v>572</v>
      </c>
      <c r="HR1083" s="757" t="s">
        <v>572</v>
      </c>
      <c r="HS1083"/>
      <c r="HW1083" s="758"/>
      <c r="HX1083"/>
      <c r="HY1083" s="759" t="s">
        <v>572</v>
      </c>
      <c r="HZ1083" s="759" t="s">
        <v>572</v>
      </c>
      <c r="IA1083" s="759" t="s">
        <v>572</v>
      </c>
      <c r="IC1083" s="760" t="s">
        <v>572</v>
      </c>
      <c r="ID1083" s="760" t="s">
        <v>572</v>
      </c>
      <c r="IE1083" s="760" t="s">
        <v>572</v>
      </c>
      <c r="IF1083" s="761" t="s">
        <v>572</v>
      </c>
      <c r="IG1083" s="619" t="str">
        <f t="shared" si="36"/>
        <v>IN HOUSE (MANUAL)</v>
      </c>
      <c r="II1083" s="761" t="s">
        <v>572</v>
      </c>
      <c r="IK1083" s="761" t="str">
        <f>IFERROR(VLOOKUP($M1083,#REF!,13,0),"IN HOUSE (MANUAL)")</f>
        <v>IN HOUSE (MANUAL)</v>
      </c>
      <c r="IM1083" s="760" t="s">
        <v>572</v>
      </c>
      <c r="IN1083" s="760" t="s">
        <v>572</v>
      </c>
      <c r="IO1083" s="760" t="s">
        <v>572</v>
      </c>
      <c r="IQ1083" s="760" t="s">
        <v>572</v>
      </c>
      <c r="IR1083" s="760" t="s">
        <v>572</v>
      </c>
      <c r="IT1083" s="760" t="s">
        <v>572</v>
      </c>
      <c r="IV1083" s="760" t="s">
        <v>572</v>
      </c>
      <c r="IW1083" s="760" t="s">
        <v>572</v>
      </c>
      <c r="IY1083" s="760" t="s">
        <v>572</v>
      </c>
      <c r="IZ1083" s="760" t="s">
        <v>572</v>
      </c>
      <c r="JB1083" s="760" t="s">
        <v>922</v>
      </c>
      <c r="JC1083" s="760">
        <v>0</v>
      </c>
      <c r="JE1083" s="760" t="s">
        <v>572</v>
      </c>
      <c r="JF1083" s="760" t="s">
        <v>572</v>
      </c>
    </row>
    <row r="1084" spans="1:266" ht="17.25" customHeight="1" x14ac:dyDescent="0.35">
      <c r="A1084" s="618" t="s">
        <v>2207</v>
      </c>
      <c r="B1084" s="730">
        <v>104</v>
      </c>
      <c r="C1084" s="730" t="s">
        <v>1690</v>
      </c>
      <c r="D1084" s="730" t="s">
        <v>1690</v>
      </c>
      <c r="E1084" s="730">
        <v>18</v>
      </c>
      <c r="F1084" s="731" t="s">
        <v>574</v>
      </c>
      <c r="G1084" s="732">
        <v>1</v>
      </c>
      <c r="H1084" s="733">
        <v>46238</v>
      </c>
      <c r="I1084" s="730">
        <v>38</v>
      </c>
      <c r="J1084" s="730" t="s">
        <v>308</v>
      </c>
      <c r="K1084" s="730">
        <v>40</v>
      </c>
      <c r="L1084" s="730" t="s">
        <v>1216</v>
      </c>
      <c r="M1084" s="772" t="s">
        <v>2207</v>
      </c>
      <c r="N1084" s="772">
        <v>0</v>
      </c>
      <c r="O1084" s="772" t="s">
        <v>390</v>
      </c>
      <c r="P1084" s="772">
        <v>0</v>
      </c>
      <c r="Q1084" s="772" t="s">
        <v>390</v>
      </c>
      <c r="R1084" s="772" t="s">
        <v>170</v>
      </c>
      <c r="S1084" s="772" t="s">
        <v>308</v>
      </c>
      <c r="T1084" s="772" t="s">
        <v>772</v>
      </c>
      <c r="U1084" s="772">
        <v>411</v>
      </c>
      <c r="V1084" s="772" t="s">
        <v>308</v>
      </c>
      <c r="W1084" s="772"/>
      <c r="X1084" s="772"/>
      <c r="Y1084" s="772"/>
      <c r="Z1084" s="774"/>
      <c r="AA1084" s="772" t="s">
        <v>157</v>
      </c>
      <c r="AB1084" s="772" t="s">
        <v>569</v>
      </c>
      <c r="AC1084" s="772" t="s">
        <v>751</v>
      </c>
      <c r="AD1084" s="772">
        <v>276</v>
      </c>
      <c r="AE1084" s="775">
        <v>276</v>
      </c>
      <c r="AF1084" s="776">
        <v>46272</v>
      </c>
      <c r="AG1084" s="777"/>
      <c r="AH1084" s="777"/>
      <c r="AI1084" s="777" t="s">
        <v>625</v>
      </c>
      <c r="AJ1084" s="778">
        <v>20</v>
      </c>
      <c r="AK1084" s="779"/>
      <c r="AL1084" s="778"/>
      <c r="AM1084" s="780">
        <v>0</v>
      </c>
      <c r="AN1084" s="780"/>
      <c r="AO1084" s="780"/>
      <c r="AP1084" s="780"/>
      <c r="AQ1084" s="780"/>
      <c r="AR1084" s="780"/>
      <c r="AS1084" s="780"/>
      <c r="AT1084" s="780"/>
      <c r="AU1084" s="780"/>
      <c r="AV1084" s="780"/>
      <c r="AW1084" s="780"/>
      <c r="AX1084" s="780"/>
      <c r="AY1084" s="780"/>
      <c r="AZ1084" s="780"/>
      <c r="BA1084" s="780"/>
      <c r="BB1084" s="780">
        <v>0</v>
      </c>
      <c r="BC1084" s="780">
        <v>186</v>
      </c>
      <c r="BD1084" s="780">
        <v>0</v>
      </c>
      <c r="BE1084" s="780">
        <v>0</v>
      </c>
      <c r="BF1084" s="780">
        <v>0</v>
      </c>
      <c r="BG1084" s="780">
        <v>0</v>
      </c>
      <c r="BH1084" s="780">
        <v>0</v>
      </c>
      <c r="BI1084" s="780">
        <v>186</v>
      </c>
      <c r="BJ1084" s="780"/>
      <c r="BK1084" s="780">
        <v>0</v>
      </c>
      <c r="BL1084" s="780"/>
      <c r="BM1084" s="780"/>
      <c r="BN1084" s="780" t="s">
        <v>308</v>
      </c>
      <c r="BO1084" s="780" t="s">
        <v>308</v>
      </c>
      <c r="BP1084" s="780" t="s">
        <v>308</v>
      </c>
      <c r="BQ1084" s="780" t="s">
        <v>308</v>
      </c>
      <c r="BR1084" s="780"/>
      <c r="BS1084" s="780" t="s">
        <v>397</v>
      </c>
      <c r="BT1084" s="780"/>
      <c r="BU1084" s="780" t="s">
        <v>579</v>
      </c>
      <c r="BV1084" s="780"/>
      <c r="BW1084" s="780"/>
      <c r="BX1084" s="780"/>
      <c r="BY1084" s="780"/>
      <c r="BZ1084" s="780"/>
      <c r="CA1084" s="780"/>
      <c r="CB1084" s="780"/>
      <c r="CC1084" s="780"/>
      <c r="CD1084" s="780"/>
      <c r="CE1084" s="780"/>
      <c r="CF1084" s="780"/>
      <c r="CG1084" s="780"/>
      <c r="CH1084" s="780"/>
      <c r="CI1084" s="780"/>
      <c r="CJ1084" s="780"/>
      <c r="CK1084" s="773"/>
      <c r="CL1084" s="773" t="s">
        <v>397</v>
      </c>
      <c r="CM1084" s="773">
        <v>0</v>
      </c>
      <c r="CN1084" s="773">
        <v>276</v>
      </c>
      <c r="CO1084" s="773" t="s">
        <v>397</v>
      </c>
      <c r="CP1084" s="773">
        <v>276</v>
      </c>
      <c r="CQ1084" s="773">
        <v>276</v>
      </c>
      <c r="CR1084" s="772">
        <v>276</v>
      </c>
      <c r="CS1084" s="781"/>
      <c r="CT1084" s="782" t="s">
        <v>308</v>
      </c>
      <c r="CU1084" s="783" t="s">
        <v>308</v>
      </c>
      <c r="CV1084" s="774"/>
      <c r="CW1084" s="774"/>
      <c r="CX1084" s="782">
        <v>46263</v>
      </c>
      <c r="CY1084" s="784" t="s">
        <v>797</v>
      </c>
      <c r="CZ1084" s="784" t="s">
        <v>308</v>
      </c>
      <c r="DA1084" s="785">
        <v>46269</v>
      </c>
      <c r="DB1084" s="785" t="s">
        <v>633</v>
      </c>
      <c r="DC1084" s="785" t="s">
        <v>634</v>
      </c>
      <c r="DD1084" s="785" t="s">
        <v>390</v>
      </c>
      <c r="DE1084" s="785" t="s">
        <v>397</v>
      </c>
      <c r="DF1084" s="785" t="s">
        <v>397</v>
      </c>
      <c r="DG1084" s="785" t="s">
        <v>397</v>
      </c>
      <c r="DH1084" s="786">
        <v>0</v>
      </c>
      <c r="DI1084" s="774" t="s">
        <v>390</v>
      </c>
      <c r="DJ1084" s="774" t="s">
        <v>397</v>
      </c>
      <c r="DK1084" s="774">
        <v>46272</v>
      </c>
      <c r="DL1084" s="774" t="s">
        <v>390</v>
      </c>
      <c r="DM1084" s="774">
        <v>46281</v>
      </c>
      <c r="DN1084" s="774">
        <v>46281</v>
      </c>
      <c r="DO1084" s="787" t="s">
        <v>308</v>
      </c>
      <c r="DP1084" s="774">
        <v>46297</v>
      </c>
      <c r="DQ1084" s="776">
        <v>46315</v>
      </c>
      <c r="DR1084" s="774">
        <v>46315</v>
      </c>
      <c r="DS1084" s="786">
        <v>46297</v>
      </c>
      <c r="DT1084" s="752">
        <v>46315</v>
      </c>
      <c r="DU1084" s="753">
        <v>-15</v>
      </c>
      <c r="DV1084" s="753" t="s">
        <v>308</v>
      </c>
      <c r="DW1084" s="754">
        <v>46282</v>
      </c>
      <c r="DX1084" s="755">
        <v>46282</v>
      </c>
      <c r="DY1084" s="754" t="e">
        <v>#VALUE!</v>
      </c>
      <c r="DZ1084" s="754" t="e">
        <v>#VALUE!</v>
      </c>
      <c r="EA1084" s="754"/>
      <c r="EB1084" s="754"/>
      <c r="HA1084" s="756" t="s">
        <v>397</v>
      </c>
      <c r="HB1084" s="756" t="s">
        <v>397</v>
      </c>
      <c r="HC1084" s="756" t="s">
        <v>397</v>
      </c>
      <c r="HD1084" s="756" t="s">
        <v>397</v>
      </c>
      <c r="HE1084" s="756" t="s">
        <v>397</v>
      </c>
      <c r="HF1084" s="756" t="s">
        <v>397</v>
      </c>
      <c r="HG1084" s="756" t="s">
        <v>397</v>
      </c>
      <c r="HH1084" s="756" t="s">
        <v>397</v>
      </c>
      <c r="HI1084" s="756" t="s">
        <v>397</v>
      </c>
      <c r="HJ1084" s="756" t="s">
        <v>397</v>
      </c>
      <c r="HK1084"/>
      <c r="HL1084"/>
      <c r="HM1084"/>
      <c r="HN1084" s="756" t="str">
        <f t="shared" si="35"/>
        <v>AUTO PRINT</v>
      </c>
      <c r="HO1084"/>
      <c r="HP1084" s="757" t="s">
        <v>572</v>
      </c>
      <c r="HQ1084" s="757" t="s">
        <v>572</v>
      </c>
      <c r="HR1084" s="757" t="s">
        <v>572</v>
      </c>
      <c r="HS1084"/>
      <c r="HW1084" s="758"/>
      <c r="HX1084"/>
      <c r="HY1084" s="759" t="s">
        <v>572</v>
      </c>
      <c r="HZ1084" s="759" t="s">
        <v>572</v>
      </c>
      <c r="IA1084" s="759" t="s">
        <v>572</v>
      </c>
      <c r="IC1084" s="760" t="s">
        <v>572</v>
      </c>
      <c r="ID1084" s="760" t="s">
        <v>572</v>
      </c>
      <c r="IE1084" s="760" t="s">
        <v>572</v>
      </c>
      <c r="IF1084" s="761" t="s">
        <v>572</v>
      </c>
      <c r="IG1084" s="619" t="str">
        <f t="shared" si="36"/>
        <v>IN HOUSE (MANUAL)</v>
      </c>
      <c r="II1084" s="761" t="s">
        <v>572</v>
      </c>
      <c r="IK1084" s="761" t="str">
        <f>IFERROR(VLOOKUP($M1084,#REF!,13,0),"IN HOUSE (MANUAL)")</f>
        <v>IN HOUSE (MANUAL)</v>
      </c>
      <c r="IM1084" s="760" t="s">
        <v>572</v>
      </c>
      <c r="IN1084" s="760" t="s">
        <v>572</v>
      </c>
      <c r="IO1084" s="760" t="s">
        <v>572</v>
      </c>
      <c r="IQ1084" s="760" t="s">
        <v>572</v>
      </c>
      <c r="IR1084" s="760" t="s">
        <v>572</v>
      </c>
      <c r="IT1084" s="760" t="s">
        <v>572</v>
      </c>
      <c r="IV1084" s="760" t="s">
        <v>572</v>
      </c>
      <c r="IW1084" s="760" t="s">
        <v>572</v>
      </c>
      <c r="IY1084" s="760" t="s">
        <v>572</v>
      </c>
      <c r="IZ1084" s="760" t="s">
        <v>572</v>
      </c>
      <c r="JB1084" s="760" t="s">
        <v>922</v>
      </c>
      <c r="JC1084" s="760">
        <v>276</v>
      </c>
      <c r="JE1084" s="760" t="s">
        <v>572</v>
      </c>
      <c r="JF1084" s="760" t="s">
        <v>572</v>
      </c>
    </row>
    <row r="1085" spans="1:266" ht="17.25" customHeight="1" x14ac:dyDescent="0.35">
      <c r="A1085" s="618" t="s">
        <v>2208</v>
      </c>
      <c r="B1085" s="730">
        <v>105</v>
      </c>
      <c r="C1085" s="730" t="s">
        <v>1690</v>
      </c>
      <c r="D1085" s="730" t="s">
        <v>1690</v>
      </c>
      <c r="E1085" s="730">
        <v>18</v>
      </c>
      <c r="F1085" s="731" t="s">
        <v>574</v>
      </c>
      <c r="G1085" s="732">
        <v>1</v>
      </c>
      <c r="H1085" s="733">
        <v>46238</v>
      </c>
      <c r="I1085" s="730">
        <v>39</v>
      </c>
      <c r="J1085" s="730" t="s">
        <v>308</v>
      </c>
      <c r="K1085" s="730">
        <v>40</v>
      </c>
      <c r="L1085" s="730" t="s">
        <v>2209</v>
      </c>
      <c r="M1085" s="772" t="s">
        <v>2208</v>
      </c>
      <c r="N1085" s="772">
        <v>0</v>
      </c>
      <c r="O1085" s="772" t="s">
        <v>390</v>
      </c>
      <c r="P1085" s="772">
        <v>0</v>
      </c>
      <c r="Q1085" s="772" t="s">
        <v>390</v>
      </c>
      <c r="R1085" s="772" t="s">
        <v>170</v>
      </c>
      <c r="S1085" s="772" t="s">
        <v>308</v>
      </c>
      <c r="T1085" s="772" t="s">
        <v>772</v>
      </c>
      <c r="U1085" s="772">
        <v>411</v>
      </c>
      <c r="V1085" s="772" t="s">
        <v>308</v>
      </c>
      <c r="W1085" s="772"/>
      <c r="X1085" s="772"/>
      <c r="Y1085" s="772"/>
      <c r="Z1085" s="886"/>
      <c r="AA1085" s="772" t="s">
        <v>157</v>
      </c>
      <c r="AB1085" s="772" t="s">
        <v>569</v>
      </c>
      <c r="AC1085" s="772" t="s">
        <v>812</v>
      </c>
      <c r="AD1085" s="772">
        <v>4500</v>
      </c>
      <c r="AE1085" s="775">
        <v>4500</v>
      </c>
      <c r="AF1085" s="776">
        <v>46272</v>
      </c>
      <c r="AG1085" s="777"/>
      <c r="AH1085" s="777"/>
      <c r="AI1085" s="777" t="s">
        <v>308</v>
      </c>
      <c r="AJ1085" s="778">
        <v>21</v>
      </c>
      <c r="AK1085" s="779"/>
      <c r="AL1085" s="778"/>
      <c r="AM1085" s="780">
        <v>0</v>
      </c>
      <c r="AN1085" s="780"/>
      <c r="AO1085" s="780"/>
      <c r="AP1085" s="780"/>
      <c r="AQ1085" s="780"/>
      <c r="AR1085" s="780"/>
      <c r="AS1085" s="780"/>
      <c r="AT1085" s="780"/>
      <c r="AU1085" s="780"/>
      <c r="AV1085" s="780"/>
      <c r="AW1085" s="780"/>
      <c r="AX1085" s="780"/>
      <c r="AY1085" s="780"/>
      <c r="AZ1085" s="780"/>
      <c r="BA1085" s="780"/>
      <c r="BB1085" s="780">
        <v>0</v>
      </c>
      <c r="BC1085" s="780">
        <v>2878</v>
      </c>
      <c r="BD1085" s="780">
        <v>0</v>
      </c>
      <c r="BE1085" s="780">
        <v>0</v>
      </c>
      <c r="BF1085" s="780">
        <v>0</v>
      </c>
      <c r="BG1085" s="780">
        <v>0</v>
      </c>
      <c r="BH1085" s="780">
        <v>0</v>
      </c>
      <c r="BI1085" s="780">
        <v>2878</v>
      </c>
      <c r="BJ1085" s="780"/>
      <c r="BK1085" s="780">
        <v>0</v>
      </c>
      <c r="BL1085" s="780"/>
      <c r="BM1085" s="780"/>
      <c r="BN1085" s="780" t="s">
        <v>308</v>
      </c>
      <c r="BO1085" s="780" t="s">
        <v>308</v>
      </c>
      <c r="BP1085" s="780" t="s">
        <v>308</v>
      </c>
      <c r="BQ1085" s="780" t="s">
        <v>308</v>
      </c>
      <c r="BR1085" s="780"/>
      <c r="BS1085" s="780" t="s">
        <v>397</v>
      </c>
      <c r="BT1085" s="780"/>
      <c r="BU1085" s="780" t="s">
        <v>579</v>
      </c>
      <c r="BV1085" s="780"/>
      <c r="BW1085" s="780"/>
      <c r="BX1085" s="780"/>
      <c r="BY1085" s="780"/>
      <c r="BZ1085" s="780"/>
      <c r="CA1085" s="780"/>
      <c r="CB1085" s="780"/>
      <c r="CC1085" s="780"/>
      <c r="CD1085" s="780"/>
      <c r="CE1085" s="780"/>
      <c r="CF1085" s="780"/>
      <c r="CG1085" s="780"/>
      <c r="CH1085" s="780"/>
      <c r="CI1085" s="780"/>
      <c r="CJ1085" s="780"/>
      <c r="CK1085" s="773"/>
      <c r="CL1085" s="773" t="s">
        <v>397</v>
      </c>
      <c r="CM1085" s="773">
        <v>0</v>
      </c>
      <c r="CN1085" s="773">
        <v>4500</v>
      </c>
      <c r="CO1085" s="773" t="s">
        <v>397</v>
      </c>
      <c r="CP1085" s="773">
        <v>4500</v>
      </c>
      <c r="CQ1085" s="773">
        <v>4500</v>
      </c>
      <c r="CR1085" s="772">
        <v>4500</v>
      </c>
      <c r="CS1085" s="781"/>
      <c r="CT1085" s="782" t="s">
        <v>308</v>
      </c>
      <c r="CU1085" s="783" t="s">
        <v>308</v>
      </c>
      <c r="CV1085" s="774"/>
      <c r="CW1085" s="774"/>
      <c r="CX1085" s="782">
        <v>46263</v>
      </c>
      <c r="CY1085" s="784" t="s">
        <v>797</v>
      </c>
      <c r="CZ1085" s="784" t="s">
        <v>308</v>
      </c>
      <c r="DA1085" s="785">
        <v>46269</v>
      </c>
      <c r="DB1085" s="785" t="s">
        <v>633</v>
      </c>
      <c r="DC1085" s="785" t="s">
        <v>634</v>
      </c>
      <c r="DD1085" s="785" t="s">
        <v>390</v>
      </c>
      <c r="DE1085" s="785" t="s">
        <v>397</v>
      </c>
      <c r="DF1085" s="785" t="s">
        <v>397</v>
      </c>
      <c r="DG1085" s="785" t="s">
        <v>397</v>
      </c>
      <c r="DH1085" s="786">
        <v>0</v>
      </c>
      <c r="DI1085" s="774" t="s">
        <v>390</v>
      </c>
      <c r="DJ1085" s="774" t="s">
        <v>397</v>
      </c>
      <c r="DK1085" s="774">
        <v>46272</v>
      </c>
      <c r="DL1085" s="774" t="s">
        <v>390</v>
      </c>
      <c r="DM1085" s="774">
        <v>46281</v>
      </c>
      <c r="DN1085" s="774">
        <v>46281</v>
      </c>
      <c r="DO1085" s="787" t="s">
        <v>308</v>
      </c>
      <c r="DP1085" s="774">
        <v>46297</v>
      </c>
      <c r="DQ1085" s="776">
        <v>46297</v>
      </c>
      <c r="DR1085" s="774">
        <v>46297</v>
      </c>
      <c r="DS1085" s="786">
        <v>46297</v>
      </c>
      <c r="DT1085" s="752">
        <v>46297</v>
      </c>
      <c r="DU1085" s="753">
        <v>-8</v>
      </c>
      <c r="DV1085" s="753" t="s">
        <v>308</v>
      </c>
      <c r="DW1085" s="754">
        <v>46282</v>
      </c>
      <c r="DX1085" s="755">
        <v>46289</v>
      </c>
      <c r="DY1085" s="754" t="e">
        <v>#VALUE!</v>
      </c>
      <c r="DZ1085" s="754" t="e">
        <v>#VALUE!</v>
      </c>
      <c r="EA1085" s="754"/>
      <c r="EB1085" s="754"/>
      <c r="HA1085" s="756" t="s">
        <v>397</v>
      </c>
      <c r="HB1085" s="756" t="s">
        <v>397</v>
      </c>
      <c r="HC1085" s="756" t="s">
        <v>397</v>
      </c>
      <c r="HD1085" s="756" t="s">
        <v>397</v>
      </c>
      <c r="HE1085" s="756" t="s">
        <v>397</v>
      </c>
      <c r="HF1085" s="756" t="s">
        <v>397</v>
      </c>
      <c r="HG1085" s="756" t="s">
        <v>397</v>
      </c>
      <c r="HH1085" s="756" t="s">
        <v>397</v>
      </c>
      <c r="HI1085" s="756" t="s">
        <v>397</v>
      </c>
      <c r="HJ1085" s="756" t="s">
        <v>397</v>
      </c>
      <c r="HK1085"/>
      <c r="HL1085"/>
      <c r="HM1085"/>
      <c r="HN1085" s="756" t="str">
        <f t="shared" si="35"/>
        <v>AUTO PRINT</v>
      </c>
      <c r="HO1085"/>
      <c r="HP1085" s="757" t="s">
        <v>572</v>
      </c>
      <c r="HQ1085" s="757" t="s">
        <v>572</v>
      </c>
      <c r="HR1085" s="757" t="s">
        <v>572</v>
      </c>
      <c r="HS1085"/>
      <c r="HW1085" s="758"/>
      <c r="HX1085"/>
      <c r="HY1085" s="759" t="s">
        <v>572</v>
      </c>
      <c r="HZ1085" s="759" t="s">
        <v>572</v>
      </c>
      <c r="IA1085" s="759" t="s">
        <v>572</v>
      </c>
      <c r="IC1085" s="760" t="s">
        <v>572</v>
      </c>
      <c r="ID1085" s="760" t="s">
        <v>572</v>
      </c>
      <c r="IE1085" s="760" t="s">
        <v>572</v>
      </c>
      <c r="IF1085" s="761" t="s">
        <v>572</v>
      </c>
      <c r="IG1085" s="619" t="str">
        <f t="shared" si="36"/>
        <v>IN HOUSE (MANUAL)</v>
      </c>
      <c r="II1085" s="761" t="s">
        <v>572</v>
      </c>
      <c r="IK1085" s="761" t="str">
        <f>IFERROR(VLOOKUP($M1085,#REF!,13,0),"IN HOUSE (MANUAL)")</f>
        <v>IN HOUSE (MANUAL)</v>
      </c>
      <c r="IM1085" s="760" t="s">
        <v>572</v>
      </c>
      <c r="IN1085" s="760" t="s">
        <v>572</v>
      </c>
      <c r="IO1085" s="760" t="s">
        <v>572</v>
      </c>
      <c r="IQ1085" s="760" t="s">
        <v>572</v>
      </c>
      <c r="IR1085" s="760" t="s">
        <v>572</v>
      </c>
      <c r="IT1085" s="760" t="s">
        <v>572</v>
      </c>
      <c r="IV1085" s="760" t="s">
        <v>572</v>
      </c>
      <c r="IW1085" s="760" t="s">
        <v>572</v>
      </c>
      <c r="IY1085" s="760" t="s">
        <v>572</v>
      </c>
      <c r="IZ1085" s="760" t="s">
        <v>572</v>
      </c>
      <c r="JB1085" s="760" t="s">
        <v>922</v>
      </c>
      <c r="JC1085" s="760">
        <v>4500</v>
      </c>
      <c r="JE1085" s="760" t="s">
        <v>572</v>
      </c>
      <c r="JF1085" s="760" t="s">
        <v>572</v>
      </c>
    </row>
    <row r="1086" spans="1:266" ht="17.25" customHeight="1" x14ac:dyDescent="0.35">
      <c r="A1086" s="618" t="s">
        <v>2210</v>
      </c>
      <c r="B1086" s="730">
        <v>106</v>
      </c>
      <c r="C1086" s="730" t="s">
        <v>1690</v>
      </c>
      <c r="D1086" s="730" t="s">
        <v>1690</v>
      </c>
      <c r="E1086" s="730">
        <v>18</v>
      </c>
      <c r="F1086" s="731" t="s">
        <v>574</v>
      </c>
      <c r="G1086" s="732">
        <v>1</v>
      </c>
      <c r="H1086" s="733">
        <v>46238</v>
      </c>
      <c r="I1086" s="730">
        <v>40</v>
      </c>
      <c r="J1086" s="730" t="s">
        <v>308</v>
      </c>
      <c r="K1086" s="730">
        <v>40</v>
      </c>
      <c r="L1086" s="730" t="s">
        <v>2211</v>
      </c>
      <c r="M1086" s="772" t="s">
        <v>2210</v>
      </c>
      <c r="N1086" s="772">
        <v>0</v>
      </c>
      <c r="O1086" s="772" t="s">
        <v>390</v>
      </c>
      <c r="P1086" s="772">
        <v>0</v>
      </c>
      <c r="Q1086" s="772" t="s">
        <v>390</v>
      </c>
      <c r="R1086" s="772" t="s">
        <v>170</v>
      </c>
      <c r="S1086" s="772" t="s">
        <v>308</v>
      </c>
      <c r="T1086" s="772" t="s">
        <v>772</v>
      </c>
      <c r="U1086" s="772">
        <v>411</v>
      </c>
      <c r="V1086" s="772" t="s">
        <v>308</v>
      </c>
      <c r="W1086" s="772"/>
      <c r="X1086" s="772"/>
      <c r="Y1086" s="772"/>
      <c r="Z1086" s="774"/>
      <c r="AA1086" s="772" t="s">
        <v>157</v>
      </c>
      <c r="AB1086" s="772" t="s">
        <v>569</v>
      </c>
      <c r="AC1086" s="772" t="s">
        <v>589</v>
      </c>
      <c r="AD1086" s="772">
        <v>2346</v>
      </c>
      <c r="AE1086" s="775">
        <v>2346</v>
      </c>
      <c r="AF1086" s="776">
        <v>46272</v>
      </c>
      <c r="AG1086" s="777"/>
      <c r="AH1086" s="777"/>
      <c r="AI1086" s="777" t="s">
        <v>625</v>
      </c>
      <c r="AJ1086" s="778">
        <v>22</v>
      </c>
      <c r="AK1086" s="779"/>
      <c r="AL1086" s="778"/>
      <c r="AM1086" s="780">
        <v>0</v>
      </c>
      <c r="AN1086" s="780"/>
      <c r="AO1086" s="780"/>
      <c r="AP1086" s="780"/>
      <c r="AQ1086" s="780"/>
      <c r="AR1086" s="780"/>
      <c r="AS1086" s="780"/>
      <c r="AT1086" s="780"/>
      <c r="AU1086" s="780"/>
      <c r="AV1086" s="780"/>
      <c r="AW1086" s="780"/>
      <c r="AX1086" s="780"/>
      <c r="AY1086" s="780"/>
      <c r="AZ1086" s="780"/>
      <c r="BA1086" s="780"/>
      <c r="BB1086" s="780">
        <v>0</v>
      </c>
      <c r="BC1086" s="780">
        <v>2346</v>
      </c>
      <c r="BD1086" s="780">
        <v>0</v>
      </c>
      <c r="BE1086" s="780">
        <v>0</v>
      </c>
      <c r="BF1086" s="780">
        <v>0</v>
      </c>
      <c r="BG1086" s="780">
        <v>0</v>
      </c>
      <c r="BH1086" s="780">
        <v>0</v>
      </c>
      <c r="BI1086" s="780">
        <v>2346</v>
      </c>
      <c r="BJ1086" s="780"/>
      <c r="BK1086" s="780">
        <v>0</v>
      </c>
      <c r="BL1086" s="780"/>
      <c r="BM1086" s="780"/>
      <c r="BN1086" s="780" t="s">
        <v>308</v>
      </c>
      <c r="BO1086" s="780" t="s">
        <v>308</v>
      </c>
      <c r="BP1086" s="780" t="s">
        <v>308</v>
      </c>
      <c r="BQ1086" s="780" t="s">
        <v>308</v>
      </c>
      <c r="BR1086" s="780"/>
      <c r="BS1086" s="780" t="s">
        <v>397</v>
      </c>
      <c r="BT1086" s="780"/>
      <c r="BU1086" s="780" t="s">
        <v>579</v>
      </c>
      <c r="BV1086" s="780"/>
      <c r="BW1086" s="780"/>
      <c r="BX1086" s="780"/>
      <c r="BY1086" s="780"/>
      <c r="BZ1086" s="780"/>
      <c r="CA1086" s="780"/>
      <c r="CB1086" s="780"/>
      <c r="CC1086" s="780"/>
      <c r="CD1086" s="780"/>
      <c r="CE1086" s="780"/>
      <c r="CF1086" s="780"/>
      <c r="CG1086" s="780"/>
      <c r="CH1086" s="780"/>
      <c r="CI1086" s="780"/>
      <c r="CJ1086" s="780"/>
      <c r="CK1086" s="773"/>
      <c r="CL1086" s="773" t="s">
        <v>397</v>
      </c>
      <c r="CM1086" s="773">
        <v>0</v>
      </c>
      <c r="CN1086" s="773">
        <v>2346</v>
      </c>
      <c r="CO1086" s="773" t="s">
        <v>397</v>
      </c>
      <c r="CP1086" s="773">
        <v>2346</v>
      </c>
      <c r="CQ1086" s="773">
        <v>2346</v>
      </c>
      <c r="CR1086" s="772">
        <v>2346</v>
      </c>
      <c r="CS1086" s="781"/>
      <c r="CT1086" s="782" t="s">
        <v>308</v>
      </c>
      <c r="CU1086" s="783" t="s">
        <v>308</v>
      </c>
      <c r="CV1086" s="774"/>
      <c r="CW1086" s="774"/>
      <c r="CX1086" s="782">
        <v>46263</v>
      </c>
      <c r="CY1086" s="784" t="s">
        <v>797</v>
      </c>
      <c r="CZ1086" s="784" t="s">
        <v>308</v>
      </c>
      <c r="DA1086" s="785">
        <v>46269</v>
      </c>
      <c r="DB1086" s="785" t="s">
        <v>633</v>
      </c>
      <c r="DC1086" s="785" t="s">
        <v>634</v>
      </c>
      <c r="DD1086" s="785" t="s">
        <v>390</v>
      </c>
      <c r="DE1086" s="785" t="s">
        <v>397</v>
      </c>
      <c r="DF1086" s="785" t="s">
        <v>397</v>
      </c>
      <c r="DG1086" s="785" t="s">
        <v>397</v>
      </c>
      <c r="DH1086" s="786">
        <v>0</v>
      </c>
      <c r="DI1086" s="774" t="s">
        <v>390</v>
      </c>
      <c r="DJ1086" s="774" t="s">
        <v>397</v>
      </c>
      <c r="DK1086" s="774">
        <v>46272</v>
      </c>
      <c r="DL1086" s="774" t="s">
        <v>390</v>
      </c>
      <c r="DM1086" s="774">
        <v>46280</v>
      </c>
      <c r="DN1086" s="774">
        <v>46280</v>
      </c>
      <c r="DO1086" s="787" t="s">
        <v>308</v>
      </c>
      <c r="DP1086" s="774">
        <v>46297</v>
      </c>
      <c r="DQ1086" s="776">
        <v>46319</v>
      </c>
      <c r="DR1086" s="774">
        <v>46319</v>
      </c>
      <c r="DS1086" s="786">
        <v>46297</v>
      </c>
      <c r="DT1086" s="752">
        <v>46319</v>
      </c>
      <c r="DU1086" s="753">
        <v>-4</v>
      </c>
      <c r="DV1086" s="753" t="s">
        <v>308</v>
      </c>
      <c r="DW1086" s="754">
        <v>46289</v>
      </c>
      <c r="DX1086" s="755">
        <v>46293</v>
      </c>
      <c r="DY1086" s="754" t="e">
        <v>#VALUE!</v>
      </c>
      <c r="DZ1086" s="754" t="e">
        <v>#VALUE!</v>
      </c>
      <c r="EA1086" s="754"/>
      <c r="EB1086" s="754"/>
      <c r="HA1086" s="756" t="s">
        <v>397</v>
      </c>
      <c r="HB1086" s="756" t="s">
        <v>397</v>
      </c>
      <c r="HC1086" s="756" t="s">
        <v>397</v>
      </c>
      <c r="HD1086" s="756" t="s">
        <v>397</v>
      </c>
      <c r="HE1086" s="756" t="s">
        <v>397</v>
      </c>
      <c r="HF1086" s="756" t="s">
        <v>397</v>
      </c>
      <c r="HG1086" s="756" t="s">
        <v>397</v>
      </c>
      <c r="HH1086" s="756" t="s">
        <v>397</v>
      </c>
      <c r="HI1086" s="756" t="s">
        <v>397</v>
      </c>
      <c r="HJ1086" s="756" t="s">
        <v>397</v>
      </c>
      <c r="HK1086"/>
      <c r="HL1086"/>
      <c r="HM1086"/>
      <c r="HN1086" s="756" t="str">
        <f t="shared" si="35"/>
        <v>AUTO PRINT</v>
      </c>
      <c r="HO1086"/>
      <c r="HP1086" s="757" t="s">
        <v>572</v>
      </c>
      <c r="HQ1086" s="757" t="s">
        <v>572</v>
      </c>
      <c r="HR1086" s="757" t="s">
        <v>572</v>
      </c>
      <c r="HS1086"/>
      <c r="HW1086" s="758"/>
      <c r="HX1086"/>
      <c r="HY1086" s="759" t="s">
        <v>572</v>
      </c>
      <c r="HZ1086" s="759" t="s">
        <v>572</v>
      </c>
      <c r="IA1086" s="759" t="s">
        <v>572</v>
      </c>
      <c r="IC1086" s="760" t="s">
        <v>572</v>
      </c>
      <c r="ID1086" s="760" t="s">
        <v>572</v>
      </c>
      <c r="IE1086" s="760" t="s">
        <v>572</v>
      </c>
      <c r="IF1086" s="761" t="s">
        <v>572</v>
      </c>
      <c r="IG1086" s="619" t="str">
        <f t="shared" si="36"/>
        <v>IN HOUSE (MANUAL)</v>
      </c>
      <c r="II1086" s="761" t="s">
        <v>572</v>
      </c>
      <c r="IK1086" s="761" t="str">
        <f>IFERROR(VLOOKUP($M1086,#REF!,13,0),"IN HOUSE (MANUAL)")</f>
        <v>IN HOUSE (MANUAL)</v>
      </c>
      <c r="IM1086" s="760" t="s">
        <v>572</v>
      </c>
      <c r="IN1086" s="760" t="s">
        <v>572</v>
      </c>
      <c r="IO1086" s="760" t="s">
        <v>572</v>
      </c>
      <c r="IQ1086" s="760" t="s">
        <v>572</v>
      </c>
      <c r="IR1086" s="760" t="s">
        <v>572</v>
      </c>
      <c r="IT1086" s="760" t="s">
        <v>572</v>
      </c>
      <c r="IV1086" s="760" t="s">
        <v>572</v>
      </c>
      <c r="IW1086" s="760" t="s">
        <v>572</v>
      </c>
      <c r="IY1086" s="760" t="s">
        <v>572</v>
      </c>
      <c r="IZ1086" s="760" t="s">
        <v>572</v>
      </c>
      <c r="JB1086" s="760" t="s">
        <v>922</v>
      </c>
      <c r="JC1086" s="760">
        <v>2346</v>
      </c>
      <c r="JE1086" s="760" t="s">
        <v>572</v>
      </c>
      <c r="JF1086" s="760" t="s">
        <v>572</v>
      </c>
    </row>
    <row r="1087" spans="1:266" ht="17.25" customHeight="1" x14ac:dyDescent="0.35">
      <c r="A1087" s="618" t="s">
        <v>2212</v>
      </c>
      <c r="B1087" s="730">
        <v>107</v>
      </c>
      <c r="C1087" s="730" t="s">
        <v>1690</v>
      </c>
      <c r="D1087" s="730" t="s">
        <v>1690</v>
      </c>
      <c r="E1087" s="730">
        <v>18</v>
      </c>
      <c r="F1087" s="731" t="s">
        <v>574</v>
      </c>
      <c r="G1087" s="732">
        <v>1</v>
      </c>
      <c r="H1087" s="733">
        <v>46238</v>
      </c>
      <c r="I1087" s="730">
        <v>40</v>
      </c>
      <c r="J1087" s="730" t="s">
        <v>308</v>
      </c>
      <c r="K1087" s="730">
        <v>40</v>
      </c>
      <c r="L1087" s="730" t="s">
        <v>2213</v>
      </c>
      <c r="M1087" s="772" t="s">
        <v>2212</v>
      </c>
      <c r="N1087" s="772">
        <v>0</v>
      </c>
      <c r="O1087" s="772" t="s">
        <v>390</v>
      </c>
      <c r="P1087" s="772">
        <v>0</v>
      </c>
      <c r="Q1087" s="772" t="s">
        <v>390</v>
      </c>
      <c r="R1087" s="772" t="s">
        <v>170</v>
      </c>
      <c r="S1087" s="772" t="s">
        <v>308</v>
      </c>
      <c r="T1087" s="772" t="s">
        <v>775</v>
      </c>
      <c r="U1087" s="772">
        <v>411</v>
      </c>
      <c r="V1087" s="772" t="s">
        <v>308</v>
      </c>
      <c r="W1087" s="772"/>
      <c r="X1087" s="772"/>
      <c r="Y1087" s="772"/>
      <c r="Z1087" s="774"/>
      <c r="AA1087" s="772" t="s">
        <v>157</v>
      </c>
      <c r="AB1087" s="772" t="s">
        <v>569</v>
      </c>
      <c r="AC1087" s="772" t="s">
        <v>589</v>
      </c>
      <c r="AD1087" s="772">
        <v>1476</v>
      </c>
      <c r="AE1087" s="864">
        <v>1476</v>
      </c>
      <c r="AF1087" s="776">
        <v>46272</v>
      </c>
      <c r="AG1087" s="777"/>
      <c r="AH1087" s="777"/>
      <c r="AI1087" s="777" t="s">
        <v>625</v>
      </c>
      <c r="AJ1087" s="778">
        <v>23</v>
      </c>
      <c r="AK1087" s="779"/>
      <c r="AL1087" s="778"/>
      <c r="AM1087" s="780">
        <v>0</v>
      </c>
      <c r="AN1087" s="780"/>
      <c r="AO1087" s="780"/>
      <c r="AP1087" s="780"/>
      <c r="AQ1087" s="780"/>
      <c r="AR1087" s="780"/>
      <c r="AS1087" s="780"/>
      <c r="AT1087" s="780"/>
      <c r="AU1087" s="780"/>
      <c r="AV1087" s="780"/>
      <c r="AW1087" s="780"/>
      <c r="AX1087" s="780"/>
      <c r="AY1087" s="780"/>
      <c r="AZ1087" s="780"/>
      <c r="BA1087" s="780"/>
      <c r="BB1087" s="780">
        <v>0</v>
      </c>
      <c r="BC1087" s="780">
        <v>1476</v>
      </c>
      <c r="BD1087" s="780">
        <v>0</v>
      </c>
      <c r="BE1087" s="780">
        <v>0</v>
      </c>
      <c r="BF1087" s="780">
        <v>0</v>
      </c>
      <c r="BG1087" s="780">
        <v>0</v>
      </c>
      <c r="BH1087" s="780">
        <v>0</v>
      </c>
      <c r="BI1087" s="780">
        <v>1476</v>
      </c>
      <c r="BJ1087" s="780"/>
      <c r="BK1087" s="780">
        <v>0</v>
      </c>
      <c r="BL1087" s="780"/>
      <c r="BM1087" s="780"/>
      <c r="BN1087" s="780" t="s">
        <v>308</v>
      </c>
      <c r="BO1087" s="780" t="s">
        <v>308</v>
      </c>
      <c r="BP1087" s="780" t="s">
        <v>308</v>
      </c>
      <c r="BQ1087" s="780" t="s">
        <v>308</v>
      </c>
      <c r="BR1087" s="780"/>
      <c r="BS1087" s="780" t="s">
        <v>397</v>
      </c>
      <c r="BT1087" s="780"/>
      <c r="BU1087" s="780" t="s">
        <v>579</v>
      </c>
      <c r="BV1087" s="780"/>
      <c r="BW1087" s="780"/>
      <c r="BX1087" s="780"/>
      <c r="BY1087" s="780"/>
      <c r="BZ1087" s="780"/>
      <c r="CA1087" s="780"/>
      <c r="CB1087" s="780"/>
      <c r="CC1087" s="780"/>
      <c r="CD1087" s="780"/>
      <c r="CE1087" s="780"/>
      <c r="CF1087" s="780"/>
      <c r="CG1087" s="780"/>
      <c r="CH1087" s="780"/>
      <c r="CI1087" s="780"/>
      <c r="CJ1087" s="780"/>
      <c r="CK1087" s="773"/>
      <c r="CL1087" s="773" t="s">
        <v>397</v>
      </c>
      <c r="CM1087" s="773">
        <v>0</v>
      </c>
      <c r="CN1087" s="773">
        <v>1476</v>
      </c>
      <c r="CO1087" s="773" t="s">
        <v>397</v>
      </c>
      <c r="CP1087" s="773">
        <v>1476</v>
      </c>
      <c r="CQ1087" s="773">
        <v>1476</v>
      </c>
      <c r="CR1087" s="772">
        <v>1476</v>
      </c>
      <c r="CS1087" s="781"/>
      <c r="CT1087" s="782" t="s">
        <v>308</v>
      </c>
      <c r="CU1087" s="866" t="s">
        <v>308</v>
      </c>
      <c r="CV1087" s="774"/>
      <c r="CW1087" s="774"/>
      <c r="CX1087" s="782">
        <v>46263</v>
      </c>
      <c r="CY1087" s="784" t="s">
        <v>797</v>
      </c>
      <c r="CZ1087" s="784" t="s">
        <v>308</v>
      </c>
      <c r="DA1087" s="785">
        <v>46269</v>
      </c>
      <c r="DB1087" s="785" t="s">
        <v>633</v>
      </c>
      <c r="DC1087" s="785" t="s">
        <v>634</v>
      </c>
      <c r="DD1087" s="785" t="s">
        <v>390</v>
      </c>
      <c r="DE1087" s="785" t="s">
        <v>397</v>
      </c>
      <c r="DF1087" s="785" t="s">
        <v>397</v>
      </c>
      <c r="DG1087" s="785" t="s">
        <v>397</v>
      </c>
      <c r="DH1087" s="786">
        <v>0</v>
      </c>
      <c r="DI1087" s="774" t="s">
        <v>390</v>
      </c>
      <c r="DJ1087" s="774" t="s">
        <v>397</v>
      </c>
      <c r="DK1087" s="774">
        <v>46272</v>
      </c>
      <c r="DL1087" s="774">
        <v>46279</v>
      </c>
      <c r="DM1087" s="774">
        <v>46283</v>
      </c>
      <c r="DN1087" s="774">
        <v>46283</v>
      </c>
      <c r="DO1087" s="787" t="s">
        <v>308</v>
      </c>
      <c r="DP1087" s="774">
        <v>46297</v>
      </c>
      <c r="DQ1087" s="776">
        <v>46319</v>
      </c>
      <c r="DR1087" s="774">
        <v>46319</v>
      </c>
      <c r="DS1087" s="786">
        <v>46297</v>
      </c>
      <c r="DT1087" s="752">
        <v>46319</v>
      </c>
      <c r="DU1087" s="753">
        <v>-2</v>
      </c>
      <c r="DV1087" s="753" t="s">
        <v>308</v>
      </c>
      <c r="DW1087" s="754">
        <v>46293</v>
      </c>
      <c r="DX1087" s="755">
        <v>46295</v>
      </c>
      <c r="DY1087" s="754" t="e">
        <v>#VALUE!</v>
      </c>
      <c r="DZ1087" s="754" t="e">
        <v>#VALUE!</v>
      </c>
      <c r="EA1087" s="754"/>
      <c r="EB1087" s="754"/>
      <c r="HA1087" s="756" t="s">
        <v>397</v>
      </c>
      <c r="HB1087" s="756" t="s">
        <v>397</v>
      </c>
      <c r="HC1087" s="756" t="s">
        <v>397</v>
      </c>
      <c r="HD1087" s="756" t="s">
        <v>397</v>
      </c>
      <c r="HE1087" s="756" t="s">
        <v>397</v>
      </c>
      <c r="HF1087" s="756" t="s">
        <v>397</v>
      </c>
      <c r="HG1087" s="756" t="s">
        <v>397</v>
      </c>
      <c r="HH1087" s="756" t="s">
        <v>397</v>
      </c>
      <c r="HI1087" s="756" t="s">
        <v>397</v>
      </c>
      <c r="HJ1087" s="756" t="s">
        <v>397</v>
      </c>
      <c r="HK1087"/>
      <c r="HL1087"/>
      <c r="HM1087"/>
      <c r="HN1087" s="756" t="str">
        <f t="shared" si="35"/>
        <v>AUTO PRINT</v>
      </c>
      <c r="HO1087"/>
      <c r="HP1087" s="757" t="s">
        <v>572</v>
      </c>
      <c r="HQ1087" s="757" t="s">
        <v>572</v>
      </c>
      <c r="HR1087" s="757" t="s">
        <v>572</v>
      </c>
      <c r="HS1087"/>
      <c r="HW1087" s="758"/>
      <c r="HX1087"/>
      <c r="HY1087" s="759" t="s">
        <v>572</v>
      </c>
      <c r="HZ1087" s="759" t="s">
        <v>572</v>
      </c>
      <c r="IA1087" s="759" t="s">
        <v>572</v>
      </c>
      <c r="IC1087" s="760" t="s">
        <v>572</v>
      </c>
      <c r="ID1087" s="760" t="s">
        <v>572</v>
      </c>
      <c r="IE1087" s="760" t="s">
        <v>572</v>
      </c>
      <c r="IF1087" s="761" t="s">
        <v>572</v>
      </c>
      <c r="IG1087" s="619" t="str">
        <f t="shared" si="36"/>
        <v>IN HOUSE (MANUAL)</v>
      </c>
      <c r="II1087" s="761" t="s">
        <v>572</v>
      </c>
      <c r="IK1087" s="761" t="str">
        <f>IFERROR(VLOOKUP($M1087,#REF!,13,0),"IN HOUSE (MANUAL)")</f>
        <v>IN HOUSE (MANUAL)</v>
      </c>
      <c r="IM1087" s="760" t="s">
        <v>572</v>
      </c>
      <c r="IN1087" s="760" t="s">
        <v>572</v>
      </c>
      <c r="IO1087" s="760" t="s">
        <v>572</v>
      </c>
      <c r="IQ1087" s="760" t="s">
        <v>572</v>
      </c>
      <c r="IR1087" s="760" t="s">
        <v>572</v>
      </c>
      <c r="IT1087" s="760" t="s">
        <v>572</v>
      </c>
      <c r="IV1087" s="760" t="s">
        <v>572</v>
      </c>
      <c r="IW1087" s="760" t="s">
        <v>572</v>
      </c>
      <c r="IY1087" s="760" t="s">
        <v>572</v>
      </c>
      <c r="IZ1087" s="760" t="s">
        <v>572</v>
      </c>
      <c r="JB1087" s="760" t="s">
        <v>922</v>
      </c>
      <c r="JC1087" s="760">
        <v>1476</v>
      </c>
      <c r="JE1087" s="760" t="s">
        <v>572</v>
      </c>
      <c r="JF1087" s="760" t="s">
        <v>572</v>
      </c>
    </row>
    <row r="1088" spans="1:266" ht="17.25" customHeight="1" x14ac:dyDescent="0.35">
      <c r="A1088" s="618" t="s">
        <v>2214</v>
      </c>
      <c r="B1088" s="730">
        <v>108</v>
      </c>
      <c r="C1088" s="730" t="s">
        <v>1690</v>
      </c>
      <c r="D1088" s="730" t="s">
        <v>1690</v>
      </c>
      <c r="E1088" s="730">
        <v>18</v>
      </c>
      <c r="F1088" s="731" t="s">
        <v>574</v>
      </c>
      <c r="G1088" s="732">
        <v>1</v>
      </c>
      <c r="H1088" s="733">
        <v>46232</v>
      </c>
      <c r="I1088" s="730">
        <v>40</v>
      </c>
      <c r="J1088" s="730" t="s">
        <v>308</v>
      </c>
      <c r="K1088" s="730">
        <v>41</v>
      </c>
      <c r="L1088" s="730" t="s">
        <v>2215</v>
      </c>
      <c r="M1088" s="772" t="s">
        <v>2214</v>
      </c>
      <c r="N1088" s="772">
        <v>0</v>
      </c>
      <c r="O1088" s="772" t="s">
        <v>390</v>
      </c>
      <c r="P1088" s="772">
        <v>0</v>
      </c>
      <c r="Q1088" s="772" t="s">
        <v>390</v>
      </c>
      <c r="R1088" s="772" t="s">
        <v>170</v>
      </c>
      <c r="S1088" s="772" t="s">
        <v>308</v>
      </c>
      <c r="T1088" s="772" t="s">
        <v>785</v>
      </c>
      <c r="U1088" s="772">
        <v>411</v>
      </c>
      <c r="V1088" s="772" t="s">
        <v>308</v>
      </c>
      <c r="W1088" s="772"/>
      <c r="X1088" s="772"/>
      <c r="Y1088" s="772"/>
      <c r="Z1088" s="886"/>
      <c r="AA1088" s="772" t="s">
        <v>157</v>
      </c>
      <c r="AB1088" s="772" t="s">
        <v>569</v>
      </c>
      <c r="AC1088" s="772" t="s">
        <v>589</v>
      </c>
      <c r="AD1088" s="772">
        <v>462</v>
      </c>
      <c r="AE1088" s="775">
        <v>462</v>
      </c>
      <c r="AF1088" s="776" t="s">
        <v>390</v>
      </c>
      <c r="AG1088" s="777"/>
      <c r="AH1088" s="777"/>
      <c r="AI1088" s="777" t="s">
        <v>308</v>
      </c>
      <c r="AJ1088" s="778">
        <v>24</v>
      </c>
      <c r="AK1088" s="779"/>
      <c r="AL1088" s="778"/>
      <c r="AM1088" s="780">
        <v>0</v>
      </c>
      <c r="AN1088" s="780"/>
      <c r="AO1088" s="780"/>
      <c r="AP1088" s="780"/>
      <c r="AQ1088" s="780"/>
      <c r="AR1088" s="780"/>
      <c r="AS1088" s="780"/>
      <c r="AT1088" s="780"/>
      <c r="AU1088" s="780"/>
      <c r="AV1088" s="780"/>
      <c r="AW1088" s="780"/>
      <c r="AX1088" s="780"/>
      <c r="AY1088" s="780"/>
      <c r="AZ1088" s="780"/>
      <c r="BA1088" s="780"/>
      <c r="BB1088" s="780">
        <v>0</v>
      </c>
      <c r="BC1088" s="780">
        <v>462</v>
      </c>
      <c r="BD1088" s="780">
        <v>0</v>
      </c>
      <c r="BE1088" s="780">
        <v>0</v>
      </c>
      <c r="BF1088" s="780">
        <v>0</v>
      </c>
      <c r="BG1088" s="780">
        <v>0</v>
      </c>
      <c r="BH1088" s="780">
        <v>0</v>
      </c>
      <c r="BI1088" s="780">
        <v>462</v>
      </c>
      <c r="BJ1088" s="780"/>
      <c r="BK1088" s="780">
        <v>0</v>
      </c>
      <c r="BL1088" s="780"/>
      <c r="BM1088" s="780"/>
      <c r="BN1088" s="780" t="s">
        <v>308</v>
      </c>
      <c r="BO1088" s="780" t="s">
        <v>308</v>
      </c>
      <c r="BP1088" s="780" t="s">
        <v>308</v>
      </c>
      <c r="BQ1088" s="780" t="s">
        <v>308</v>
      </c>
      <c r="BR1088" s="780"/>
      <c r="BS1088" s="780" t="s">
        <v>397</v>
      </c>
      <c r="BT1088" s="780"/>
      <c r="BU1088" s="780" t="s">
        <v>579</v>
      </c>
      <c r="BV1088" s="780"/>
      <c r="BW1088" s="780"/>
      <c r="BX1088" s="780"/>
      <c r="BY1088" s="780"/>
      <c r="BZ1088" s="780"/>
      <c r="CA1088" s="780"/>
      <c r="CB1088" s="780"/>
      <c r="CC1088" s="780"/>
      <c r="CD1088" s="780"/>
      <c r="CE1088" s="780"/>
      <c r="CF1088" s="780"/>
      <c r="CG1088" s="780"/>
      <c r="CH1088" s="780"/>
      <c r="CI1088" s="780"/>
      <c r="CJ1088" s="780"/>
      <c r="CK1088" s="773"/>
      <c r="CL1088" s="773" t="s">
        <v>397</v>
      </c>
      <c r="CM1088" s="773">
        <v>0</v>
      </c>
      <c r="CN1088" s="773">
        <v>462</v>
      </c>
      <c r="CO1088" s="773" t="s">
        <v>397</v>
      </c>
      <c r="CP1088" s="773">
        <v>462</v>
      </c>
      <c r="CQ1088" s="773">
        <v>462</v>
      </c>
      <c r="CR1088" s="772">
        <v>462</v>
      </c>
      <c r="CS1088" s="781"/>
      <c r="CT1088" s="782" t="s">
        <v>308</v>
      </c>
      <c r="CU1088" s="783" t="s">
        <v>308</v>
      </c>
      <c r="CV1088" s="774"/>
      <c r="CW1088" s="774"/>
      <c r="CX1088" s="782">
        <v>46258</v>
      </c>
      <c r="CY1088" s="784">
        <v>0</v>
      </c>
      <c r="CZ1088" s="784">
        <v>0</v>
      </c>
      <c r="DA1088" s="785">
        <v>0</v>
      </c>
      <c r="DB1088" s="785">
        <v>0</v>
      </c>
      <c r="DC1088" s="785">
        <v>0</v>
      </c>
      <c r="DD1088" s="785" t="s">
        <v>390</v>
      </c>
      <c r="DE1088" s="785" t="s">
        <v>397</v>
      </c>
      <c r="DF1088" s="785" t="s">
        <v>397</v>
      </c>
      <c r="DG1088" s="785" t="s">
        <v>397</v>
      </c>
      <c r="DH1088" s="786">
        <v>0</v>
      </c>
      <c r="DI1088" s="774" t="s">
        <v>390</v>
      </c>
      <c r="DJ1088" s="774" t="s">
        <v>397</v>
      </c>
      <c r="DK1088" s="774" t="s">
        <v>390</v>
      </c>
      <c r="DL1088" s="774">
        <v>46286</v>
      </c>
      <c r="DM1088" s="774">
        <v>46288</v>
      </c>
      <c r="DN1088" s="774">
        <v>46288</v>
      </c>
      <c r="DO1088" s="787">
        <v>0</v>
      </c>
      <c r="DP1088" s="774">
        <v>46304</v>
      </c>
      <c r="DQ1088" s="776">
        <v>46304</v>
      </c>
      <c r="DR1088" s="774">
        <v>46304</v>
      </c>
      <c r="DS1088" s="786">
        <v>46304</v>
      </c>
      <c r="DT1088" s="752">
        <v>46304</v>
      </c>
      <c r="DU1088" s="753">
        <v>-9</v>
      </c>
      <c r="DV1088" s="753" t="s">
        <v>308</v>
      </c>
      <c r="DW1088" s="754">
        <v>46295</v>
      </c>
      <c r="DX1088" s="755">
        <v>46295</v>
      </c>
      <c r="DY1088" s="754" t="e">
        <v>#VALUE!</v>
      </c>
      <c r="DZ1088" s="754" t="e">
        <v>#VALUE!</v>
      </c>
      <c r="EA1088" s="754"/>
      <c r="EB1088" s="754"/>
      <c r="HA1088" s="756" t="s">
        <v>397</v>
      </c>
      <c r="HB1088" s="756" t="s">
        <v>397</v>
      </c>
      <c r="HC1088" s="756" t="s">
        <v>397</v>
      </c>
      <c r="HD1088" s="756" t="s">
        <v>397</v>
      </c>
      <c r="HE1088" s="756" t="s">
        <v>397</v>
      </c>
      <c r="HF1088" s="756" t="s">
        <v>397</v>
      </c>
      <c r="HG1088" s="756" t="s">
        <v>397</v>
      </c>
      <c r="HH1088" s="756" t="s">
        <v>397</v>
      </c>
      <c r="HI1088" s="756" t="s">
        <v>397</v>
      </c>
      <c r="HJ1088" s="756" t="s">
        <v>397</v>
      </c>
      <c r="HK1088"/>
      <c r="HL1088"/>
      <c r="HM1088"/>
      <c r="HN1088" s="756" t="str">
        <f t="shared" si="35"/>
        <v>AUTO PRINT</v>
      </c>
      <c r="HO1088"/>
      <c r="HP1088" s="757" t="s">
        <v>572</v>
      </c>
      <c r="HQ1088" s="757" t="s">
        <v>572</v>
      </c>
      <c r="HR1088" s="757" t="s">
        <v>572</v>
      </c>
      <c r="HS1088"/>
      <c r="HW1088" s="758"/>
      <c r="HX1088"/>
      <c r="HY1088" s="759" t="s">
        <v>572</v>
      </c>
      <c r="HZ1088" s="759" t="s">
        <v>572</v>
      </c>
      <c r="IA1088" s="759" t="s">
        <v>572</v>
      </c>
      <c r="IC1088" s="760" t="s">
        <v>572</v>
      </c>
      <c r="ID1088" s="760" t="s">
        <v>572</v>
      </c>
      <c r="IE1088" s="760" t="s">
        <v>572</v>
      </c>
      <c r="IF1088" s="761" t="s">
        <v>572</v>
      </c>
      <c r="IG1088" s="619" t="str">
        <f t="shared" si="36"/>
        <v>IN HOUSE (MANUAL)</v>
      </c>
      <c r="II1088" s="761" t="s">
        <v>572</v>
      </c>
      <c r="IK1088" s="761" t="str">
        <f>IFERROR(VLOOKUP($M1088,#REF!,13,0),"IN HOUSE (MANUAL)")</f>
        <v>IN HOUSE (MANUAL)</v>
      </c>
      <c r="IM1088" s="760" t="s">
        <v>572</v>
      </c>
      <c r="IN1088" s="760" t="s">
        <v>572</v>
      </c>
      <c r="IO1088" s="760" t="s">
        <v>572</v>
      </c>
      <c r="IQ1088" s="760" t="s">
        <v>572</v>
      </c>
      <c r="IR1088" s="760" t="s">
        <v>572</v>
      </c>
      <c r="IT1088" s="760" t="s">
        <v>572</v>
      </c>
      <c r="IV1088" s="760" t="s">
        <v>572</v>
      </c>
      <c r="IW1088" s="760" t="s">
        <v>572</v>
      </c>
      <c r="IY1088" s="760" t="s">
        <v>572</v>
      </c>
      <c r="IZ1088" s="760" t="s">
        <v>572</v>
      </c>
      <c r="JB1088" s="760" t="s">
        <v>922</v>
      </c>
      <c r="JC1088" s="760">
        <v>462</v>
      </c>
      <c r="JE1088" s="760" t="s">
        <v>572</v>
      </c>
      <c r="JF1088" s="760" t="s">
        <v>572</v>
      </c>
    </row>
    <row r="1089" spans="1:266" ht="17.25" customHeight="1" x14ac:dyDescent="0.35">
      <c r="A1089" s="618" t="s">
        <v>2216</v>
      </c>
      <c r="B1089" s="730">
        <v>109</v>
      </c>
      <c r="C1089" s="730" t="s">
        <v>1690</v>
      </c>
      <c r="D1089" s="730" t="s">
        <v>1690</v>
      </c>
      <c r="E1089" s="730">
        <v>18</v>
      </c>
      <c r="F1089" s="731" t="s">
        <v>574</v>
      </c>
      <c r="G1089" s="732">
        <v>1</v>
      </c>
      <c r="H1089" s="733">
        <v>46232</v>
      </c>
      <c r="I1089" s="730">
        <v>40</v>
      </c>
      <c r="J1089" s="730" t="s">
        <v>308</v>
      </c>
      <c r="K1089" s="730">
        <v>41</v>
      </c>
      <c r="L1089" s="730" t="s">
        <v>2217</v>
      </c>
      <c r="M1089" s="772" t="s">
        <v>2216</v>
      </c>
      <c r="N1089" s="772">
        <v>0</v>
      </c>
      <c r="O1089" s="772" t="s">
        <v>390</v>
      </c>
      <c r="P1089" s="772">
        <v>0</v>
      </c>
      <c r="Q1089" s="772" t="s">
        <v>390</v>
      </c>
      <c r="R1089" s="772" t="s">
        <v>170</v>
      </c>
      <c r="S1089" s="772" t="s">
        <v>308</v>
      </c>
      <c r="T1089" s="772" t="s">
        <v>790</v>
      </c>
      <c r="U1089" s="772">
        <v>411</v>
      </c>
      <c r="V1089" s="772" t="s">
        <v>308</v>
      </c>
      <c r="W1089" s="772"/>
      <c r="X1089" s="772"/>
      <c r="Y1089" s="772"/>
      <c r="Z1089" s="886"/>
      <c r="AA1089" s="772" t="s">
        <v>157</v>
      </c>
      <c r="AB1089" s="772" t="s">
        <v>569</v>
      </c>
      <c r="AC1089" s="772" t="s">
        <v>589</v>
      </c>
      <c r="AD1089" s="772">
        <v>282</v>
      </c>
      <c r="AE1089" s="775">
        <v>282</v>
      </c>
      <c r="AF1089" s="776">
        <v>46272</v>
      </c>
      <c r="AG1089" s="777"/>
      <c r="AH1089" s="777"/>
      <c r="AI1089" s="777" t="s">
        <v>308</v>
      </c>
      <c r="AJ1089" s="778">
        <v>25</v>
      </c>
      <c r="AK1089" s="779"/>
      <c r="AL1089" s="778"/>
      <c r="AM1089" s="780">
        <v>0</v>
      </c>
      <c r="AN1089" s="780"/>
      <c r="AO1089" s="780"/>
      <c r="AP1089" s="780"/>
      <c r="AQ1089" s="780"/>
      <c r="AR1089" s="780"/>
      <c r="AS1089" s="780"/>
      <c r="AT1089" s="780"/>
      <c r="AU1089" s="780"/>
      <c r="AV1089" s="780"/>
      <c r="AW1089" s="780"/>
      <c r="AX1089" s="780"/>
      <c r="AY1089" s="780"/>
      <c r="AZ1089" s="780"/>
      <c r="BA1089" s="780"/>
      <c r="BB1089" s="780">
        <v>0</v>
      </c>
      <c r="BC1089" s="780">
        <v>282</v>
      </c>
      <c r="BD1089" s="780">
        <v>0</v>
      </c>
      <c r="BE1089" s="780">
        <v>0</v>
      </c>
      <c r="BF1089" s="780">
        <v>0</v>
      </c>
      <c r="BG1089" s="780">
        <v>0</v>
      </c>
      <c r="BH1089" s="780">
        <v>0</v>
      </c>
      <c r="BI1089" s="780">
        <v>282</v>
      </c>
      <c r="BJ1089" s="780"/>
      <c r="BK1089" s="780">
        <v>0</v>
      </c>
      <c r="BL1089" s="780"/>
      <c r="BM1089" s="780"/>
      <c r="BN1089" s="780" t="s">
        <v>308</v>
      </c>
      <c r="BO1089" s="780" t="s">
        <v>308</v>
      </c>
      <c r="BP1089" s="780" t="s">
        <v>308</v>
      </c>
      <c r="BQ1089" s="780" t="s">
        <v>308</v>
      </c>
      <c r="BR1089" s="780"/>
      <c r="BS1089" s="780" t="s">
        <v>397</v>
      </c>
      <c r="BT1089" s="780"/>
      <c r="BU1089" s="780" t="s">
        <v>579</v>
      </c>
      <c r="BV1089" s="780"/>
      <c r="BW1089" s="780"/>
      <c r="BX1089" s="780"/>
      <c r="BY1089" s="780"/>
      <c r="BZ1089" s="780"/>
      <c r="CA1089" s="780"/>
      <c r="CB1089" s="780"/>
      <c r="CC1089" s="780"/>
      <c r="CD1089" s="780"/>
      <c r="CE1089" s="780"/>
      <c r="CF1089" s="780"/>
      <c r="CG1089" s="780"/>
      <c r="CH1089" s="780"/>
      <c r="CI1089" s="780"/>
      <c r="CJ1089" s="780"/>
      <c r="CK1089" s="773"/>
      <c r="CL1089" s="773" t="s">
        <v>397</v>
      </c>
      <c r="CM1089" s="773">
        <v>0</v>
      </c>
      <c r="CN1089" s="773">
        <v>282</v>
      </c>
      <c r="CO1089" s="773" t="s">
        <v>397</v>
      </c>
      <c r="CP1089" s="773">
        <v>282</v>
      </c>
      <c r="CQ1089" s="773">
        <v>282</v>
      </c>
      <c r="CR1089" s="772">
        <v>282</v>
      </c>
      <c r="CS1089" s="781"/>
      <c r="CT1089" s="782" t="s">
        <v>308</v>
      </c>
      <c r="CU1089" s="783" t="s">
        <v>308</v>
      </c>
      <c r="CV1089" s="774"/>
      <c r="CW1089" s="774"/>
      <c r="CX1089" s="782">
        <v>46258</v>
      </c>
      <c r="CY1089" s="784" t="s">
        <v>797</v>
      </c>
      <c r="CZ1089" s="784">
        <v>0</v>
      </c>
      <c r="DA1089" s="785">
        <v>46269</v>
      </c>
      <c r="DB1089" s="785" t="s">
        <v>633</v>
      </c>
      <c r="DC1089" s="785" t="s">
        <v>634</v>
      </c>
      <c r="DD1089" s="785" t="s">
        <v>390</v>
      </c>
      <c r="DE1089" s="785" t="s">
        <v>397</v>
      </c>
      <c r="DF1089" s="785" t="s">
        <v>397</v>
      </c>
      <c r="DG1089" s="785" t="s">
        <v>397</v>
      </c>
      <c r="DH1089" s="786">
        <v>0</v>
      </c>
      <c r="DI1089" s="774" t="s">
        <v>390</v>
      </c>
      <c r="DJ1089" s="774" t="s">
        <v>397</v>
      </c>
      <c r="DK1089" s="774">
        <v>46272</v>
      </c>
      <c r="DL1089" s="774">
        <v>46290</v>
      </c>
      <c r="DM1089" s="774">
        <v>46289</v>
      </c>
      <c r="DN1089" s="774">
        <v>46289</v>
      </c>
      <c r="DO1089" s="787">
        <v>0</v>
      </c>
      <c r="DP1089" s="774">
        <v>46304</v>
      </c>
      <c r="DQ1089" s="776">
        <v>46304</v>
      </c>
      <c r="DR1089" s="774">
        <v>46304</v>
      </c>
      <c r="DS1089" s="786">
        <v>46304</v>
      </c>
      <c r="DT1089" s="752">
        <v>46304</v>
      </c>
      <c r="DU1089" s="753">
        <v>-8</v>
      </c>
      <c r="DV1089" s="753" t="s">
        <v>308</v>
      </c>
      <c r="DW1089" s="754">
        <v>46295</v>
      </c>
      <c r="DX1089" s="755">
        <v>46296</v>
      </c>
      <c r="DY1089" s="754" t="e">
        <v>#VALUE!</v>
      </c>
      <c r="DZ1089" s="754" t="e">
        <v>#VALUE!</v>
      </c>
      <c r="EA1089" s="754"/>
      <c r="EB1089" s="754"/>
      <c r="HA1089" s="756" t="s">
        <v>397</v>
      </c>
      <c r="HB1089" s="756" t="s">
        <v>397</v>
      </c>
      <c r="HC1089" s="756" t="s">
        <v>397</v>
      </c>
      <c r="HD1089" s="756" t="s">
        <v>397</v>
      </c>
      <c r="HE1089" s="756" t="s">
        <v>397</v>
      </c>
      <c r="HF1089" s="756" t="s">
        <v>397</v>
      </c>
      <c r="HG1089" s="756" t="s">
        <v>397</v>
      </c>
      <c r="HH1089" s="756" t="s">
        <v>397</v>
      </c>
      <c r="HI1089" s="756" t="s">
        <v>397</v>
      </c>
      <c r="HJ1089" s="756" t="s">
        <v>397</v>
      </c>
      <c r="HK1089"/>
      <c r="HL1089"/>
      <c r="HM1089"/>
      <c r="HN1089" s="756" t="str">
        <f t="shared" si="35"/>
        <v>AUTO PRINT</v>
      </c>
      <c r="HO1089"/>
      <c r="HP1089" s="757" t="s">
        <v>572</v>
      </c>
      <c r="HQ1089" s="757" t="s">
        <v>572</v>
      </c>
      <c r="HR1089" s="757" t="s">
        <v>572</v>
      </c>
      <c r="HS1089"/>
      <c r="HW1089" s="758"/>
      <c r="HX1089"/>
      <c r="HY1089" s="759" t="s">
        <v>572</v>
      </c>
      <c r="HZ1089" s="759" t="s">
        <v>572</v>
      </c>
      <c r="IA1089" s="759" t="s">
        <v>572</v>
      </c>
      <c r="IC1089" s="760" t="s">
        <v>572</v>
      </c>
      <c r="ID1089" s="760" t="s">
        <v>572</v>
      </c>
      <c r="IE1089" s="760" t="s">
        <v>572</v>
      </c>
      <c r="IF1089" s="761" t="s">
        <v>572</v>
      </c>
      <c r="IG1089" s="619" t="str">
        <f t="shared" si="36"/>
        <v>IN HOUSE (MANUAL)</v>
      </c>
      <c r="II1089" s="761" t="s">
        <v>572</v>
      </c>
      <c r="IK1089" s="761" t="str">
        <f>IFERROR(VLOOKUP($M1089,#REF!,13,0),"IN HOUSE (MANUAL)")</f>
        <v>IN HOUSE (MANUAL)</v>
      </c>
      <c r="IM1089" s="760" t="s">
        <v>572</v>
      </c>
      <c r="IN1089" s="760" t="s">
        <v>572</v>
      </c>
      <c r="IO1089" s="760" t="s">
        <v>572</v>
      </c>
      <c r="IQ1089" s="760" t="s">
        <v>572</v>
      </c>
      <c r="IR1089" s="760" t="s">
        <v>572</v>
      </c>
      <c r="IT1089" s="760" t="s">
        <v>572</v>
      </c>
      <c r="IV1089" s="760" t="s">
        <v>572</v>
      </c>
      <c r="IW1089" s="760" t="s">
        <v>572</v>
      </c>
      <c r="IY1089" s="760" t="s">
        <v>572</v>
      </c>
      <c r="IZ1089" s="760" t="s">
        <v>572</v>
      </c>
      <c r="JB1089" s="760" t="s">
        <v>922</v>
      </c>
      <c r="JC1089" s="760">
        <v>282</v>
      </c>
      <c r="JE1089" s="760" t="s">
        <v>572</v>
      </c>
      <c r="JF1089" s="760" t="s">
        <v>572</v>
      </c>
    </row>
    <row r="1090" spans="1:266" ht="17.25" customHeight="1" x14ac:dyDescent="0.35">
      <c r="A1090" s="618" t="s">
        <v>2218</v>
      </c>
      <c r="B1090" s="730">
        <v>110</v>
      </c>
      <c r="C1090" s="730" t="s">
        <v>1690</v>
      </c>
      <c r="D1090" s="730" t="s">
        <v>1690</v>
      </c>
      <c r="E1090" s="730">
        <v>18</v>
      </c>
      <c r="F1090" s="731" t="s">
        <v>574</v>
      </c>
      <c r="G1090" s="732">
        <v>1</v>
      </c>
      <c r="H1090" s="733">
        <v>46232</v>
      </c>
      <c r="I1090" s="730">
        <v>40</v>
      </c>
      <c r="J1090" s="730" t="s">
        <v>308</v>
      </c>
      <c r="K1090" s="730">
        <v>41</v>
      </c>
      <c r="L1090" s="730" t="s">
        <v>2219</v>
      </c>
      <c r="M1090" s="772" t="s">
        <v>2218</v>
      </c>
      <c r="N1090" s="772">
        <v>0</v>
      </c>
      <c r="O1090" s="772" t="s">
        <v>390</v>
      </c>
      <c r="P1090" s="772">
        <v>0</v>
      </c>
      <c r="Q1090" s="772" t="s">
        <v>390</v>
      </c>
      <c r="R1090" s="772" t="s">
        <v>170</v>
      </c>
      <c r="S1090" s="772" t="s">
        <v>308</v>
      </c>
      <c r="T1090" s="772" t="s">
        <v>790</v>
      </c>
      <c r="U1090" s="772">
        <v>411</v>
      </c>
      <c r="V1090" s="772" t="s">
        <v>308</v>
      </c>
      <c r="W1090" s="772"/>
      <c r="X1090" s="772"/>
      <c r="Y1090" s="772"/>
      <c r="Z1090" s="886"/>
      <c r="AA1090" s="772" t="s">
        <v>157</v>
      </c>
      <c r="AB1090" s="772" t="s">
        <v>569</v>
      </c>
      <c r="AC1090" s="772" t="s">
        <v>802</v>
      </c>
      <c r="AD1090" s="772">
        <v>504</v>
      </c>
      <c r="AE1090" s="775">
        <v>504</v>
      </c>
      <c r="AF1090" s="776">
        <v>46272</v>
      </c>
      <c r="AG1090" s="777"/>
      <c r="AH1090" s="777"/>
      <c r="AI1090" s="777" t="s">
        <v>308</v>
      </c>
      <c r="AJ1090" s="778">
        <v>26</v>
      </c>
      <c r="AK1090" s="779"/>
      <c r="AL1090" s="778"/>
      <c r="AM1090" s="780">
        <v>0</v>
      </c>
      <c r="AN1090" s="780"/>
      <c r="AO1090" s="780"/>
      <c r="AP1090" s="780"/>
      <c r="AQ1090" s="780"/>
      <c r="AR1090" s="780"/>
      <c r="AS1090" s="780"/>
      <c r="AT1090" s="780"/>
      <c r="AU1090" s="780"/>
      <c r="AV1090" s="780"/>
      <c r="AW1090" s="780"/>
      <c r="AX1090" s="780"/>
      <c r="AY1090" s="780"/>
      <c r="AZ1090" s="780"/>
      <c r="BA1090" s="780"/>
      <c r="BB1090" s="780">
        <v>0</v>
      </c>
      <c r="BC1090" s="780">
        <v>504</v>
      </c>
      <c r="BD1090" s="780">
        <v>0</v>
      </c>
      <c r="BE1090" s="780">
        <v>0</v>
      </c>
      <c r="BF1090" s="780">
        <v>0</v>
      </c>
      <c r="BG1090" s="780">
        <v>0</v>
      </c>
      <c r="BH1090" s="780">
        <v>0</v>
      </c>
      <c r="BI1090" s="780">
        <v>504</v>
      </c>
      <c r="BJ1090" s="780"/>
      <c r="BK1090" s="780">
        <v>0</v>
      </c>
      <c r="BL1090" s="780"/>
      <c r="BM1090" s="780"/>
      <c r="BN1090" s="780" t="s">
        <v>308</v>
      </c>
      <c r="BO1090" s="780" t="s">
        <v>308</v>
      </c>
      <c r="BP1090" s="780" t="s">
        <v>308</v>
      </c>
      <c r="BQ1090" s="780" t="s">
        <v>308</v>
      </c>
      <c r="BR1090" s="780"/>
      <c r="BS1090" s="780" t="s">
        <v>397</v>
      </c>
      <c r="BT1090" s="780"/>
      <c r="BU1090" s="780" t="s">
        <v>579</v>
      </c>
      <c r="BV1090" s="780"/>
      <c r="BW1090" s="780"/>
      <c r="BX1090" s="780"/>
      <c r="BY1090" s="780"/>
      <c r="BZ1090" s="780"/>
      <c r="CA1090" s="780"/>
      <c r="CB1090" s="780"/>
      <c r="CC1090" s="780"/>
      <c r="CD1090" s="780"/>
      <c r="CE1090" s="780"/>
      <c r="CF1090" s="780"/>
      <c r="CG1090" s="780"/>
      <c r="CH1090" s="780"/>
      <c r="CI1090" s="780"/>
      <c r="CJ1090" s="780"/>
      <c r="CK1090" s="773"/>
      <c r="CL1090" s="773" t="s">
        <v>397</v>
      </c>
      <c r="CM1090" s="773">
        <v>0</v>
      </c>
      <c r="CN1090" s="773">
        <v>504</v>
      </c>
      <c r="CO1090" s="773" t="s">
        <v>397</v>
      </c>
      <c r="CP1090" s="773">
        <v>504</v>
      </c>
      <c r="CQ1090" s="773">
        <v>504</v>
      </c>
      <c r="CR1090" s="772">
        <v>504</v>
      </c>
      <c r="CS1090" s="781"/>
      <c r="CT1090" s="782" t="s">
        <v>308</v>
      </c>
      <c r="CU1090" s="783" t="s">
        <v>308</v>
      </c>
      <c r="CV1090" s="774"/>
      <c r="CW1090" s="774"/>
      <c r="CX1090" s="782">
        <v>46258</v>
      </c>
      <c r="CY1090" s="784" t="s">
        <v>797</v>
      </c>
      <c r="CZ1090" s="784">
        <v>0</v>
      </c>
      <c r="DA1090" s="785">
        <v>46269</v>
      </c>
      <c r="DB1090" s="785" t="s">
        <v>633</v>
      </c>
      <c r="DC1090" s="785" t="s">
        <v>634</v>
      </c>
      <c r="DD1090" s="785" t="s">
        <v>390</v>
      </c>
      <c r="DE1090" s="785" t="s">
        <v>397</v>
      </c>
      <c r="DF1090" s="785" t="s">
        <v>397</v>
      </c>
      <c r="DG1090" s="785" t="s">
        <v>397</v>
      </c>
      <c r="DH1090" s="786">
        <v>0</v>
      </c>
      <c r="DI1090" s="774" t="s">
        <v>390</v>
      </c>
      <c r="DJ1090" s="774" t="s">
        <v>397</v>
      </c>
      <c r="DK1090" s="774">
        <v>46272</v>
      </c>
      <c r="DL1090" s="774">
        <v>46276</v>
      </c>
      <c r="DM1090" s="774">
        <v>46289</v>
      </c>
      <c r="DN1090" s="774">
        <v>46289</v>
      </c>
      <c r="DO1090" s="787">
        <v>0</v>
      </c>
      <c r="DP1090" s="774">
        <v>46304</v>
      </c>
      <c r="DQ1090" s="776">
        <v>46304</v>
      </c>
      <c r="DR1090" s="774">
        <v>46304</v>
      </c>
      <c r="DS1090" s="786">
        <v>46304</v>
      </c>
      <c r="DT1090" s="752">
        <v>46304</v>
      </c>
      <c r="DU1090" s="753">
        <v>-8</v>
      </c>
      <c r="DV1090" s="753" t="s">
        <v>308</v>
      </c>
      <c r="DW1090" s="754">
        <v>46296</v>
      </c>
      <c r="DX1090" s="755">
        <v>46296</v>
      </c>
      <c r="DY1090" s="754" t="e">
        <v>#VALUE!</v>
      </c>
      <c r="DZ1090" s="754" t="e">
        <v>#VALUE!</v>
      </c>
      <c r="EA1090" s="754"/>
      <c r="EB1090" s="754"/>
      <c r="HA1090" s="756" t="s">
        <v>397</v>
      </c>
      <c r="HB1090" s="756" t="s">
        <v>397</v>
      </c>
      <c r="HC1090" s="756" t="s">
        <v>397</v>
      </c>
      <c r="HD1090" s="756" t="s">
        <v>397</v>
      </c>
      <c r="HE1090" s="756" t="s">
        <v>397</v>
      </c>
      <c r="HF1090" s="756" t="s">
        <v>397</v>
      </c>
      <c r="HG1090" s="756" t="s">
        <v>397</v>
      </c>
      <c r="HH1090" s="756" t="s">
        <v>397</v>
      </c>
      <c r="HI1090" s="756" t="s">
        <v>397</v>
      </c>
      <c r="HJ1090" s="756" t="s">
        <v>397</v>
      </c>
      <c r="HK1090"/>
      <c r="HL1090"/>
      <c r="HM1090"/>
      <c r="HN1090" s="756" t="str">
        <f t="shared" si="35"/>
        <v>AUTO PRINT</v>
      </c>
      <c r="HO1090"/>
      <c r="HP1090" s="757" t="s">
        <v>572</v>
      </c>
      <c r="HQ1090" s="757" t="s">
        <v>572</v>
      </c>
      <c r="HR1090" s="757" t="s">
        <v>572</v>
      </c>
      <c r="HS1090"/>
      <c r="HW1090" s="758"/>
      <c r="HX1090"/>
      <c r="HY1090" s="759" t="s">
        <v>572</v>
      </c>
      <c r="HZ1090" s="759" t="s">
        <v>572</v>
      </c>
      <c r="IA1090" s="759" t="s">
        <v>572</v>
      </c>
      <c r="IC1090" s="760" t="s">
        <v>572</v>
      </c>
      <c r="ID1090" s="760" t="s">
        <v>572</v>
      </c>
      <c r="IE1090" s="760" t="s">
        <v>572</v>
      </c>
      <c r="IF1090" s="761" t="s">
        <v>572</v>
      </c>
      <c r="IG1090" s="619" t="str">
        <f t="shared" si="36"/>
        <v>IN HOUSE (MANUAL)</v>
      </c>
      <c r="II1090" s="761" t="s">
        <v>572</v>
      </c>
      <c r="IK1090" s="761" t="str">
        <f>IFERROR(VLOOKUP($M1090,#REF!,13,0),"IN HOUSE (MANUAL)")</f>
        <v>IN HOUSE (MANUAL)</v>
      </c>
      <c r="IM1090" s="760" t="s">
        <v>572</v>
      </c>
      <c r="IN1090" s="760" t="s">
        <v>572</v>
      </c>
      <c r="IO1090" s="760" t="s">
        <v>572</v>
      </c>
      <c r="IQ1090" s="760" t="s">
        <v>572</v>
      </c>
      <c r="IR1090" s="760" t="s">
        <v>572</v>
      </c>
      <c r="IT1090" s="760" t="s">
        <v>572</v>
      </c>
      <c r="IV1090" s="760" t="s">
        <v>572</v>
      </c>
      <c r="IW1090" s="760" t="s">
        <v>572</v>
      </c>
      <c r="IY1090" s="760" t="s">
        <v>572</v>
      </c>
      <c r="IZ1090" s="760" t="s">
        <v>572</v>
      </c>
      <c r="JB1090" s="760" t="s">
        <v>922</v>
      </c>
      <c r="JC1090" s="760">
        <v>504</v>
      </c>
      <c r="JE1090" s="760" t="s">
        <v>572</v>
      </c>
      <c r="JF1090" s="760" t="s">
        <v>572</v>
      </c>
    </row>
    <row r="1091" spans="1:266" ht="17.25" customHeight="1" x14ac:dyDescent="0.35">
      <c r="A1091" s="618" t="s">
        <v>2220</v>
      </c>
      <c r="B1091" s="730">
        <v>111</v>
      </c>
      <c r="C1091" s="730" t="s">
        <v>1690</v>
      </c>
      <c r="D1091" s="730" t="s">
        <v>1690</v>
      </c>
      <c r="E1091" s="730">
        <v>18</v>
      </c>
      <c r="F1091" s="731" t="s">
        <v>574</v>
      </c>
      <c r="G1091" s="732">
        <v>1</v>
      </c>
      <c r="H1091" s="733">
        <v>46232</v>
      </c>
      <c r="I1091" s="730">
        <v>40</v>
      </c>
      <c r="J1091" s="730" t="s">
        <v>308</v>
      </c>
      <c r="K1091" s="730">
        <v>41</v>
      </c>
      <c r="L1091" s="730" t="s">
        <v>2221</v>
      </c>
      <c r="M1091" s="772" t="s">
        <v>2220</v>
      </c>
      <c r="N1091" s="772">
        <v>0</v>
      </c>
      <c r="O1091" s="772" t="s">
        <v>390</v>
      </c>
      <c r="P1091" s="772">
        <v>0</v>
      </c>
      <c r="Q1091" s="772" t="s">
        <v>390</v>
      </c>
      <c r="R1091" s="772" t="s">
        <v>170</v>
      </c>
      <c r="S1091" s="772" t="s">
        <v>308</v>
      </c>
      <c r="T1091" s="772" t="s">
        <v>809</v>
      </c>
      <c r="U1091" s="772">
        <v>411</v>
      </c>
      <c r="V1091" s="772" t="s">
        <v>308</v>
      </c>
      <c r="W1091" s="772"/>
      <c r="X1091" s="772"/>
      <c r="Y1091" s="772"/>
      <c r="Z1091" s="886"/>
      <c r="AA1091" s="772" t="s">
        <v>157</v>
      </c>
      <c r="AB1091" s="772" t="s">
        <v>569</v>
      </c>
      <c r="AC1091" s="772" t="s">
        <v>589</v>
      </c>
      <c r="AD1091" s="772">
        <v>156</v>
      </c>
      <c r="AE1091" s="775">
        <v>156</v>
      </c>
      <c r="AF1091" s="776" t="s">
        <v>390</v>
      </c>
      <c r="AG1091" s="777"/>
      <c r="AH1091" s="777"/>
      <c r="AI1091" s="777" t="s">
        <v>308</v>
      </c>
      <c r="AJ1091" s="778">
        <v>27</v>
      </c>
      <c r="AK1091" s="779"/>
      <c r="AL1091" s="778"/>
      <c r="AM1091" s="780">
        <v>0</v>
      </c>
      <c r="AN1091" s="780"/>
      <c r="AO1091" s="780"/>
      <c r="AP1091" s="780"/>
      <c r="AQ1091" s="780"/>
      <c r="AR1091" s="780"/>
      <c r="AS1091" s="780"/>
      <c r="AT1091" s="780"/>
      <c r="AU1091" s="780"/>
      <c r="AV1091" s="780"/>
      <c r="AW1091" s="780"/>
      <c r="AX1091" s="780"/>
      <c r="AY1091" s="780"/>
      <c r="AZ1091" s="780"/>
      <c r="BA1091" s="780"/>
      <c r="BB1091" s="780">
        <v>0</v>
      </c>
      <c r="BC1091" s="780">
        <v>156</v>
      </c>
      <c r="BD1091" s="780">
        <v>0</v>
      </c>
      <c r="BE1091" s="780">
        <v>0</v>
      </c>
      <c r="BF1091" s="780">
        <v>0</v>
      </c>
      <c r="BG1091" s="780">
        <v>0</v>
      </c>
      <c r="BH1091" s="780">
        <v>0</v>
      </c>
      <c r="BI1091" s="780">
        <v>156</v>
      </c>
      <c r="BJ1091" s="780"/>
      <c r="BK1091" s="780">
        <v>0</v>
      </c>
      <c r="BL1091" s="780"/>
      <c r="BM1091" s="780"/>
      <c r="BN1091" s="780" t="s">
        <v>308</v>
      </c>
      <c r="BO1091" s="780" t="s">
        <v>308</v>
      </c>
      <c r="BP1091" s="780" t="s">
        <v>308</v>
      </c>
      <c r="BQ1091" s="780" t="s">
        <v>308</v>
      </c>
      <c r="BR1091" s="780"/>
      <c r="BS1091" s="780" t="s">
        <v>397</v>
      </c>
      <c r="BT1091" s="780"/>
      <c r="BU1091" s="780" t="s">
        <v>579</v>
      </c>
      <c r="BV1091" s="780"/>
      <c r="BW1091" s="780"/>
      <c r="BX1091" s="780"/>
      <c r="BY1091" s="780"/>
      <c r="BZ1091" s="780"/>
      <c r="CA1091" s="780"/>
      <c r="CB1091" s="780"/>
      <c r="CC1091" s="780"/>
      <c r="CD1091" s="780"/>
      <c r="CE1091" s="780"/>
      <c r="CF1091" s="780"/>
      <c r="CG1091" s="780"/>
      <c r="CH1091" s="780"/>
      <c r="CI1091" s="780"/>
      <c r="CJ1091" s="780"/>
      <c r="CK1091" s="773"/>
      <c r="CL1091" s="773" t="s">
        <v>397</v>
      </c>
      <c r="CM1091" s="773">
        <v>0</v>
      </c>
      <c r="CN1091" s="773">
        <v>156</v>
      </c>
      <c r="CO1091" s="773" t="s">
        <v>397</v>
      </c>
      <c r="CP1091" s="773">
        <v>156</v>
      </c>
      <c r="CQ1091" s="773">
        <v>156</v>
      </c>
      <c r="CR1091" s="772">
        <v>156</v>
      </c>
      <c r="CS1091" s="781"/>
      <c r="CT1091" s="782" t="s">
        <v>308</v>
      </c>
      <c r="CU1091" s="783" t="s">
        <v>308</v>
      </c>
      <c r="CV1091" s="774"/>
      <c r="CW1091" s="774"/>
      <c r="CX1091" s="782">
        <v>46258</v>
      </c>
      <c r="CY1091" s="784">
        <v>0</v>
      </c>
      <c r="CZ1091" s="784">
        <v>0</v>
      </c>
      <c r="DA1091" s="785">
        <v>0</v>
      </c>
      <c r="DB1091" s="785">
        <v>0</v>
      </c>
      <c r="DC1091" s="785">
        <v>0</v>
      </c>
      <c r="DD1091" s="785" t="s">
        <v>390</v>
      </c>
      <c r="DE1091" s="785" t="s">
        <v>397</v>
      </c>
      <c r="DF1091" s="785" t="s">
        <v>397</v>
      </c>
      <c r="DG1091" s="785" t="s">
        <v>397</v>
      </c>
      <c r="DH1091" s="786">
        <v>0</v>
      </c>
      <c r="DI1091" s="774" t="s">
        <v>390</v>
      </c>
      <c r="DJ1091" s="774" t="s">
        <v>397</v>
      </c>
      <c r="DK1091" s="774" t="s">
        <v>390</v>
      </c>
      <c r="DL1091" s="774">
        <v>46286</v>
      </c>
      <c r="DM1091" s="774">
        <v>46290</v>
      </c>
      <c r="DN1091" s="774">
        <v>46290</v>
      </c>
      <c r="DO1091" s="787">
        <v>0</v>
      </c>
      <c r="DP1091" s="774">
        <v>46304</v>
      </c>
      <c r="DQ1091" s="776">
        <v>46304</v>
      </c>
      <c r="DR1091" s="774">
        <v>46304</v>
      </c>
      <c r="DS1091" s="786">
        <v>46304</v>
      </c>
      <c r="DT1091" s="752">
        <v>46304</v>
      </c>
      <c r="DU1091" s="753">
        <v>-8</v>
      </c>
      <c r="DV1091" s="753" t="s">
        <v>308</v>
      </c>
      <c r="DW1091" s="754">
        <v>46296</v>
      </c>
      <c r="DX1091" s="755">
        <v>46296</v>
      </c>
      <c r="DY1091" s="754" t="e">
        <v>#VALUE!</v>
      </c>
      <c r="DZ1091" s="754" t="e">
        <v>#VALUE!</v>
      </c>
      <c r="EA1091" s="754"/>
      <c r="EB1091" s="754"/>
      <c r="HA1091" s="756" t="s">
        <v>397</v>
      </c>
      <c r="HB1091" s="756" t="s">
        <v>397</v>
      </c>
      <c r="HC1091" s="756" t="s">
        <v>397</v>
      </c>
      <c r="HD1091" s="756" t="s">
        <v>397</v>
      </c>
      <c r="HE1091" s="756" t="s">
        <v>397</v>
      </c>
      <c r="HF1091" s="756" t="s">
        <v>397</v>
      </c>
      <c r="HG1091" s="756" t="s">
        <v>397</v>
      </c>
      <c r="HH1091" s="756" t="s">
        <v>397</v>
      </c>
      <c r="HI1091" s="756" t="s">
        <v>397</v>
      </c>
      <c r="HJ1091" s="756" t="s">
        <v>397</v>
      </c>
      <c r="HK1091"/>
      <c r="HL1091"/>
      <c r="HM1091"/>
      <c r="HN1091" s="756" t="str">
        <f t="shared" si="35"/>
        <v>AUTO PRINT</v>
      </c>
      <c r="HO1091"/>
      <c r="HP1091" s="757" t="s">
        <v>572</v>
      </c>
      <c r="HQ1091" s="757" t="s">
        <v>572</v>
      </c>
      <c r="HR1091" s="757" t="s">
        <v>572</v>
      </c>
      <c r="HS1091"/>
      <c r="HW1091" s="758"/>
      <c r="HX1091"/>
      <c r="HY1091" s="759" t="s">
        <v>572</v>
      </c>
      <c r="HZ1091" s="759" t="s">
        <v>572</v>
      </c>
      <c r="IA1091" s="759" t="s">
        <v>572</v>
      </c>
      <c r="IC1091" s="760" t="s">
        <v>572</v>
      </c>
      <c r="ID1091" s="760" t="s">
        <v>572</v>
      </c>
      <c r="IE1091" s="760" t="s">
        <v>572</v>
      </c>
      <c r="IF1091" s="761" t="s">
        <v>572</v>
      </c>
      <c r="IG1091" s="619" t="str">
        <f t="shared" si="36"/>
        <v>IN HOUSE (MANUAL)</v>
      </c>
      <c r="II1091" s="761" t="s">
        <v>572</v>
      </c>
      <c r="IK1091" s="761" t="str">
        <f>IFERROR(VLOOKUP($M1091,#REF!,13,0),"IN HOUSE (MANUAL)")</f>
        <v>IN HOUSE (MANUAL)</v>
      </c>
      <c r="IM1091" s="760" t="s">
        <v>572</v>
      </c>
      <c r="IN1091" s="760" t="s">
        <v>572</v>
      </c>
      <c r="IO1091" s="760" t="s">
        <v>572</v>
      </c>
      <c r="IQ1091" s="760" t="s">
        <v>572</v>
      </c>
      <c r="IR1091" s="760" t="s">
        <v>572</v>
      </c>
      <c r="IT1091" s="760" t="s">
        <v>572</v>
      </c>
      <c r="IV1091" s="760" t="s">
        <v>572</v>
      </c>
      <c r="IW1091" s="760" t="s">
        <v>572</v>
      </c>
      <c r="IY1091" s="760" t="s">
        <v>572</v>
      </c>
      <c r="IZ1091" s="760" t="s">
        <v>572</v>
      </c>
      <c r="JB1091" s="760" t="s">
        <v>922</v>
      </c>
      <c r="JC1091" s="760">
        <v>156</v>
      </c>
      <c r="JE1091" s="760" t="s">
        <v>572</v>
      </c>
      <c r="JF1091" s="760" t="s">
        <v>572</v>
      </c>
    </row>
    <row r="1092" spans="1:266" ht="17.25" customHeight="1" x14ac:dyDescent="0.35">
      <c r="A1092" s="618" t="s">
        <v>2222</v>
      </c>
      <c r="B1092" s="730">
        <v>112</v>
      </c>
      <c r="C1092" s="730" t="s">
        <v>1690</v>
      </c>
      <c r="D1092" s="730" t="s">
        <v>1690</v>
      </c>
      <c r="E1092" s="730">
        <v>18</v>
      </c>
      <c r="F1092" s="731" t="s">
        <v>574</v>
      </c>
      <c r="G1092" s="732">
        <v>1</v>
      </c>
      <c r="H1092" s="826">
        <v>46232</v>
      </c>
      <c r="I1092" s="730">
        <v>40</v>
      </c>
      <c r="J1092" s="730" t="s">
        <v>308</v>
      </c>
      <c r="K1092" s="730">
        <v>41</v>
      </c>
      <c r="L1092" s="730" t="s">
        <v>2223</v>
      </c>
      <c r="M1092" s="772" t="s">
        <v>2222</v>
      </c>
      <c r="N1092" s="772">
        <v>0</v>
      </c>
      <c r="O1092" s="772" t="s">
        <v>390</v>
      </c>
      <c r="P1092" s="772">
        <v>0</v>
      </c>
      <c r="Q1092" s="772" t="s">
        <v>390</v>
      </c>
      <c r="R1092" s="772" t="s">
        <v>170</v>
      </c>
      <c r="S1092" s="772" t="s">
        <v>308</v>
      </c>
      <c r="T1092" s="772" t="s">
        <v>809</v>
      </c>
      <c r="U1092" s="772">
        <v>411</v>
      </c>
      <c r="V1092" s="772" t="s">
        <v>308</v>
      </c>
      <c r="W1092" s="772"/>
      <c r="X1092" s="772"/>
      <c r="Y1092" s="772"/>
      <c r="Z1092" s="886"/>
      <c r="AA1092" s="772" t="s">
        <v>157</v>
      </c>
      <c r="AB1092" s="772" t="s">
        <v>569</v>
      </c>
      <c r="AC1092" s="772" t="s">
        <v>751</v>
      </c>
      <c r="AD1092" s="772">
        <v>180</v>
      </c>
      <c r="AE1092" s="864">
        <v>180</v>
      </c>
      <c r="AF1092" s="774" t="s">
        <v>390</v>
      </c>
      <c r="AG1092" s="777"/>
      <c r="AH1092" s="777"/>
      <c r="AI1092" s="777" t="s">
        <v>308</v>
      </c>
      <c r="AJ1092" s="778">
        <v>28</v>
      </c>
      <c r="AK1092" s="779"/>
      <c r="AL1092" s="778"/>
      <c r="AM1092" s="780">
        <v>0</v>
      </c>
      <c r="AN1092" s="780"/>
      <c r="AO1092" s="780"/>
      <c r="AP1092" s="780"/>
      <c r="AQ1092" s="780"/>
      <c r="AR1092" s="780"/>
      <c r="AS1092" s="780"/>
      <c r="AT1092" s="780"/>
      <c r="AU1092" s="780"/>
      <c r="AV1092" s="780"/>
      <c r="AW1092" s="780"/>
      <c r="AX1092" s="780"/>
      <c r="AY1092" s="780"/>
      <c r="AZ1092" s="780"/>
      <c r="BA1092" s="780"/>
      <c r="BB1092" s="780">
        <v>0</v>
      </c>
      <c r="BC1092" s="780">
        <v>180</v>
      </c>
      <c r="BD1092" s="780">
        <v>0</v>
      </c>
      <c r="BE1092" s="780">
        <v>0</v>
      </c>
      <c r="BF1092" s="780">
        <v>0</v>
      </c>
      <c r="BG1092" s="780">
        <v>0</v>
      </c>
      <c r="BH1092" s="780">
        <v>0</v>
      </c>
      <c r="BI1092" s="780">
        <v>180</v>
      </c>
      <c r="BJ1092" s="780"/>
      <c r="BK1092" s="780">
        <v>0</v>
      </c>
      <c r="BL1092" s="780"/>
      <c r="BM1092" s="780"/>
      <c r="BN1092" s="780" t="s">
        <v>308</v>
      </c>
      <c r="BO1092" s="780" t="s">
        <v>308</v>
      </c>
      <c r="BP1092" s="780" t="s">
        <v>308</v>
      </c>
      <c r="BQ1092" s="780" t="s">
        <v>308</v>
      </c>
      <c r="BR1092" s="780"/>
      <c r="BS1092" s="780" t="s">
        <v>397</v>
      </c>
      <c r="BT1092" s="780"/>
      <c r="BU1092" s="780" t="s">
        <v>579</v>
      </c>
      <c r="BV1092" s="780"/>
      <c r="BW1092" s="780"/>
      <c r="BX1092" s="780"/>
      <c r="BY1092" s="780"/>
      <c r="BZ1092" s="780"/>
      <c r="CA1092" s="780"/>
      <c r="CB1092" s="780"/>
      <c r="CC1092" s="780"/>
      <c r="CD1092" s="780"/>
      <c r="CE1092" s="780"/>
      <c r="CF1092" s="780"/>
      <c r="CG1092" s="780"/>
      <c r="CH1092" s="780"/>
      <c r="CI1092" s="780"/>
      <c r="CJ1092" s="780"/>
      <c r="CK1092" s="773"/>
      <c r="CL1092" s="773" t="s">
        <v>397</v>
      </c>
      <c r="CM1092" s="773">
        <v>0</v>
      </c>
      <c r="CN1092" s="773">
        <v>180</v>
      </c>
      <c r="CO1092" s="773" t="s">
        <v>397</v>
      </c>
      <c r="CP1092" s="773">
        <v>180</v>
      </c>
      <c r="CQ1092" s="867">
        <v>180</v>
      </c>
      <c r="CR1092" s="772">
        <v>180</v>
      </c>
      <c r="CS1092" s="781"/>
      <c r="CT1092" s="782" t="s">
        <v>308</v>
      </c>
      <c r="CU1092" s="783" t="s">
        <v>308</v>
      </c>
      <c r="CV1092" s="774"/>
      <c r="CW1092" s="774"/>
      <c r="CX1092" s="865">
        <v>46258</v>
      </c>
      <c r="CY1092" s="784">
        <v>0</v>
      </c>
      <c r="CZ1092" s="784">
        <v>0</v>
      </c>
      <c r="DA1092" s="785">
        <v>0</v>
      </c>
      <c r="DB1092" s="785">
        <v>0</v>
      </c>
      <c r="DC1092" s="785">
        <v>0</v>
      </c>
      <c r="DD1092" s="785" t="s">
        <v>390</v>
      </c>
      <c r="DE1092" s="785" t="s">
        <v>397</v>
      </c>
      <c r="DF1092" s="785" t="s">
        <v>397</v>
      </c>
      <c r="DG1092" s="785" t="s">
        <v>397</v>
      </c>
      <c r="DH1092" s="786">
        <v>0</v>
      </c>
      <c r="DI1092" s="774" t="s">
        <v>390</v>
      </c>
      <c r="DJ1092" s="774" t="s">
        <v>397</v>
      </c>
      <c r="DK1092" s="774" t="s">
        <v>390</v>
      </c>
      <c r="DL1092" s="774">
        <v>46286</v>
      </c>
      <c r="DM1092" s="774">
        <v>46290</v>
      </c>
      <c r="DN1092" s="774">
        <v>46290</v>
      </c>
      <c r="DO1092" s="787">
        <v>0</v>
      </c>
      <c r="DP1092" s="774">
        <v>46304</v>
      </c>
      <c r="DQ1092" s="774">
        <v>46304</v>
      </c>
      <c r="DR1092" s="774">
        <v>46304</v>
      </c>
      <c r="DS1092" s="786">
        <v>46304</v>
      </c>
      <c r="DT1092" s="752">
        <v>46304</v>
      </c>
      <c r="DU1092" s="753">
        <v>-7</v>
      </c>
      <c r="DV1092" s="753" t="s">
        <v>308</v>
      </c>
      <c r="DW1092" s="754">
        <v>46296</v>
      </c>
      <c r="DX1092" s="755">
        <v>46297</v>
      </c>
      <c r="DY1092" s="754" t="e">
        <v>#VALUE!</v>
      </c>
      <c r="DZ1092" s="754" t="e">
        <v>#VALUE!</v>
      </c>
      <c r="EA1092" s="754"/>
      <c r="EB1092" s="754"/>
      <c r="HA1092" s="756" t="s">
        <v>397</v>
      </c>
      <c r="HB1092" s="756" t="s">
        <v>397</v>
      </c>
      <c r="HC1092" s="756" t="s">
        <v>397</v>
      </c>
      <c r="HD1092" s="756" t="s">
        <v>397</v>
      </c>
      <c r="HE1092" s="756" t="s">
        <v>397</v>
      </c>
      <c r="HF1092" s="756" t="s">
        <v>397</v>
      </c>
      <c r="HG1092" s="756" t="s">
        <v>397</v>
      </c>
      <c r="HH1092" s="756" t="s">
        <v>397</v>
      </c>
      <c r="HI1092" s="756" t="s">
        <v>397</v>
      </c>
      <c r="HJ1092" s="756" t="s">
        <v>397</v>
      </c>
      <c r="HK1092"/>
      <c r="HL1092"/>
      <c r="HM1092"/>
      <c r="HN1092" s="756" t="str">
        <f t="shared" si="35"/>
        <v>AUTO PRINT</v>
      </c>
      <c r="HO1092"/>
      <c r="HP1092" s="757" t="s">
        <v>572</v>
      </c>
      <c r="HQ1092" s="757" t="s">
        <v>572</v>
      </c>
      <c r="HR1092" s="757" t="s">
        <v>572</v>
      </c>
      <c r="HS1092"/>
      <c r="HW1092" s="758"/>
      <c r="HX1092"/>
      <c r="HY1092" s="759" t="s">
        <v>572</v>
      </c>
      <c r="HZ1092" s="759" t="s">
        <v>572</v>
      </c>
      <c r="IA1092" s="759" t="s">
        <v>572</v>
      </c>
      <c r="IC1092" s="760" t="s">
        <v>572</v>
      </c>
      <c r="ID1092" s="760" t="s">
        <v>572</v>
      </c>
      <c r="IE1092" s="760" t="s">
        <v>572</v>
      </c>
      <c r="IF1092" s="761" t="s">
        <v>572</v>
      </c>
      <c r="IG1092" s="619" t="str">
        <f t="shared" si="36"/>
        <v>IN HOUSE (MANUAL)</v>
      </c>
      <c r="II1092" s="761" t="s">
        <v>572</v>
      </c>
      <c r="IK1092" s="761" t="str">
        <f>IFERROR(VLOOKUP($M1092,#REF!,13,0),"IN HOUSE (MANUAL)")</f>
        <v>IN HOUSE (MANUAL)</v>
      </c>
      <c r="IM1092" s="760" t="s">
        <v>572</v>
      </c>
      <c r="IN1092" s="760" t="s">
        <v>572</v>
      </c>
      <c r="IO1092" s="760" t="s">
        <v>572</v>
      </c>
      <c r="IQ1092" s="760" t="s">
        <v>572</v>
      </c>
      <c r="IR1092" s="760" t="s">
        <v>572</v>
      </c>
      <c r="IT1092" s="760" t="s">
        <v>572</v>
      </c>
      <c r="IV1092" s="760" t="s">
        <v>572</v>
      </c>
      <c r="IW1092" s="760" t="s">
        <v>572</v>
      </c>
      <c r="IY1092" s="760" t="s">
        <v>572</v>
      </c>
      <c r="IZ1092" s="760" t="s">
        <v>572</v>
      </c>
      <c r="JB1092" s="760" t="s">
        <v>922</v>
      </c>
      <c r="JC1092" s="760">
        <v>180</v>
      </c>
      <c r="JE1092" s="760" t="s">
        <v>572</v>
      </c>
      <c r="JF1092" s="760" t="s">
        <v>572</v>
      </c>
    </row>
    <row r="1093" spans="1:266" ht="17.25" customHeight="1" x14ac:dyDescent="0.35">
      <c r="A1093" s="618" t="s">
        <v>2224</v>
      </c>
      <c r="B1093" s="730">
        <v>113</v>
      </c>
      <c r="C1093" s="730" t="s">
        <v>1690</v>
      </c>
      <c r="D1093" s="730" t="s">
        <v>1690</v>
      </c>
      <c r="E1093" s="730">
        <v>18</v>
      </c>
      <c r="F1093" s="731" t="s">
        <v>574</v>
      </c>
      <c r="G1093" s="732">
        <v>1</v>
      </c>
      <c r="H1093" s="826">
        <v>46232</v>
      </c>
      <c r="I1093" s="730">
        <v>40</v>
      </c>
      <c r="J1093" s="730" t="s">
        <v>308</v>
      </c>
      <c r="K1093" s="730">
        <v>41</v>
      </c>
      <c r="L1093" s="730" t="s">
        <v>2225</v>
      </c>
      <c r="M1093" s="772" t="s">
        <v>2224</v>
      </c>
      <c r="N1093" s="772">
        <v>0</v>
      </c>
      <c r="O1093" s="772" t="s">
        <v>390</v>
      </c>
      <c r="P1093" s="772">
        <v>0</v>
      </c>
      <c r="Q1093" s="772" t="s">
        <v>390</v>
      </c>
      <c r="R1093" s="772" t="s">
        <v>170</v>
      </c>
      <c r="S1093" s="772" t="s">
        <v>308</v>
      </c>
      <c r="T1093" s="772" t="s">
        <v>781</v>
      </c>
      <c r="U1093" s="772">
        <v>411</v>
      </c>
      <c r="V1093" s="772" t="s">
        <v>308</v>
      </c>
      <c r="W1093" s="772"/>
      <c r="X1093" s="772"/>
      <c r="Y1093" s="772"/>
      <c r="Z1093" s="886"/>
      <c r="AA1093" s="772" t="s">
        <v>157</v>
      </c>
      <c r="AB1093" s="772" t="s">
        <v>569</v>
      </c>
      <c r="AC1093" s="772" t="s">
        <v>589</v>
      </c>
      <c r="AD1093" s="772">
        <v>534</v>
      </c>
      <c r="AE1093" s="864">
        <v>534</v>
      </c>
      <c r="AF1093" s="774" t="s">
        <v>390</v>
      </c>
      <c r="AG1093" s="777"/>
      <c r="AH1093" s="777"/>
      <c r="AI1093" s="777" t="s">
        <v>308</v>
      </c>
      <c r="AJ1093" s="778">
        <v>29</v>
      </c>
      <c r="AK1093" s="779"/>
      <c r="AL1093" s="778"/>
      <c r="AM1093" s="780">
        <v>0</v>
      </c>
      <c r="AN1093" s="780"/>
      <c r="AO1093" s="780"/>
      <c r="AP1093" s="780"/>
      <c r="AQ1093" s="780"/>
      <c r="AR1093" s="780"/>
      <c r="AS1093" s="780"/>
      <c r="AT1093" s="780"/>
      <c r="AU1093" s="780"/>
      <c r="AV1093" s="780"/>
      <c r="AW1093" s="780"/>
      <c r="AX1093" s="780"/>
      <c r="AY1093" s="780"/>
      <c r="AZ1093" s="780"/>
      <c r="BA1093" s="780"/>
      <c r="BB1093" s="780">
        <v>0</v>
      </c>
      <c r="BC1093" s="780">
        <v>534</v>
      </c>
      <c r="BD1093" s="780">
        <v>0</v>
      </c>
      <c r="BE1093" s="780">
        <v>0</v>
      </c>
      <c r="BF1093" s="780">
        <v>0</v>
      </c>
      <c r="BG1093" s="780">
        <v>0</v>
      </c>
      <c r="BH1093" s="780">
        <v>0</v>
      </c>
      <c r="BI1093" s="780">
        <v>534</v>
      </c>
      <c r="BJ1093" s="780"/>
      <c r="BK1093" s="780">
        <v>0</v>
      </c>
      <c r="BL1093" s="780"/>
      <c r="BM1093" s="780"/>
      <c r="BN1093" s="780" t="s">
        <v>308</v>
      </c>
      <c r="BO1093" s="780" t="s">
        <v>308</v>
      </c>
      <c r="BP1093" s="780" t="s">
        <v>308</v>
      </c>
      <c r="BQ1093" s="780" t="s">
        <v>308</v>
      </c>
      <c r="BR1093" s="780"/>
      <c r="BS1093" s="780" t="s">
        <v>397</v>
      </c>
      <c r="BT1093" s="780"/>
      <c r="BU1093" s="780" t="s">
        <v>579</v>
      </c>
      <c r="BV1093" s="780"/>
      <c r="BW1093" s="780"/>
      <c r="BX1093" s="780"/>
      <c r="BY1093" s="780"/>
      <c r="BZ1093" s="780"/>
      <c r="CA1093" s="780"/>
      <c r="CB1093" s="780"/>
      <c r="CC1093" s="780"/>
      <c r="CD1093" s="780"/>
      <c r="CE1093" s="780"/>
      <c r="CF1093" s="780"/>
      <c r="CG1093" s="780"/>
      <c r="CH1093" s="780"/>
      <c r="CI1093" s="780"/>
      <c r="CJ1093" s="780"/>
      <c r="CK1093" s="773"/>
      <c r="CL1093" s="773" t="s">
        <v>397</v>
      </c>
      <c r="CM1093" s="773">
        <v>0</v>
      </c>
      <c r="CN1093" s="773">
        <v>534</v>
      </c>
      <c r="CO1093" s="773" t="s">
        <v>397</v>
      </c>
      <c r="CP1093" s="773">
        <v>534</v>
      </c>
      <c r="CQ1093" s="867">
        <v>534</v>
      </c>
      <c r="CR1093" s="772">
        <v>534</v>
      </c>
      <c r="CS1093" s="781"/>
      <c r="CT1093" s="782" t="s">
        <v>308</v>
      </c>
      <c r="CU1093" s="783" t="s">
        <v>308</v>
      </c>
      <c r="CV1093" s="774"/>
      <c r="CW1093" s="774"/>
      <c r="CX1093" s="865">
        <v>46258</v>
      </c>
      <c r="CY1093" s="784">
        <v>0</v>
      </c>
      <c r="CZ1093" s="784">
        <v>0</v>
      </c>
      <c r="DA1093" s="785">
        <v>0</v>
      </c>
      <c r="DB1093" s="785">
        <v>0</v>
      </c>
      <c r="DC1093" s="785">
        <v>0</v>
      </c>
      <c r="DD1093" s="785" t="s">
        <v>390</v>
      </c>
      <c r="DE1093" s="785" t="s">
        <v>397</v>
      </c>
      <c r="DF1093" s="785" t="s">
        <v>397</v>
      </c>
      <c r="DG1093" s="785" t="s">
        <v>397</v>
      </c>
      <c r="DH1093" s="786">
        <v>0</v>
      </c>
      <c r="DI1093" s="774" t="s">
        <v>390</v>
      </c>
      <c r="DJ1093" s="774" t="s">
        <v>397</v>
      </c>
      <c r="DK1093" s="774" t="s">
        <v>390</v>
      </c>
      <c r="DL1093" s="774">
        <v>46286</v>
      </c>
      <c r="DM1093" s="774">
        <v>46290</v>
      </c>
      <c r="DN1093" s="774">
        <v>46290</v>
      </c>
      <c r="DO1093" s="787">
        <v>0</v>
      </c>
      <c r="DP1093" s="774">
        <v>46304</v>
      </c>
      <c r="DQ1093" s="774">
        <v>46304</v>
      </c>
      <c r="DR1093" s="774">
        <v>46304</v>
      </c>
      <c r="DS1093" s="786">
        <v>46304</v>
      </c>
      <c r="DT1093" s="752">
        <v>46304</v>
      </c>
      <c r="DU1093" s="753">
        <v>-7</v>
      </c>
      <c r="DV1093" s="753" t="s">
        <v>308</v>
      </c>
      <c r="DW1093" s="754">
        <v>46297</v>
      </c>
      <c r="DX1093" s="755">
        <v>46297</v>
      </c>
      <c r="DY1093" s="754" t="e">
        <v>#VALUE!</v>
      </c>
      <c r="DZ1093" s="754" t="e">
        <v>#VALUE!</v>
      </c>
      <c r="EA1093" s="754"/>
      <c r="EB1093" s="754"/>
      <c r="HA1093" s="756" t="s">
        <v>397</v>
      </c>
      <c r="HB1093" s="756" t="s">
        <v>397</v>
      </c>
      <c r="HC1093" s="756" t="s">
        <v>397</v>
      </c>
      <c r="HD1093" s="756" t="s">
        <v>397</v>
      </c>
      <c r="HE1093" s="756" t="s">
        <v>397</v>
      </c>
      <c r="HF1093" s="756" t="s">
        <v>397</v>
      </c>
      <c r="HG1093" s="756" t="s">
        <v>397</v>
      </c>
      <c r="HH1093" s="756" t="s">
        <v>397</v>
      </c>
      <c r="HI1093" s="756" t="s">
        <v>397</v>
      </c>
      <c r="HJ1093" s="756" t="s">
        <v>397</v>
      </c>
      <c r="HK1093"/>
      <c r="HL1093"/>
      <c r="HM1093"/>
      <c r="HN1093" s="756" t="str">
        <f t="shared" si="35"/>
        <v>AUTO PRINT</v>
      </c>
      <c r="HO1093"/>
      <c r="HP1093" s="757" t="s">
        <v>572</v>
      </c>
      <c r="HQ1093" s="757" t="s">
        <v>572</v>
      </c>
      <c r="HR1093" s="757" t="s">
        <v>572</v>
      </c>
      <c r="HS1093"/>
      <c r="HW1093" s="758"/>
      <c r="HX1093"/>
      <c r="HY1093" s="759" t="s">
        <v>572</v>
      </c>
      <c r="HZ1093" s="759" t="s">
        <v>572</v>
      </c>
      <c r="IA1093" s="759" t="s">
        <v>572</v>
      </c>
      <c r="IC1093" s="760" t="s">
        <v>572</v>
      </c>
      <c r="ID1093" s="760" t="s">
        <v>572</v>
      </c>
      <c r="IE1093" s="760" t="s">
        <v>572</v>
      </c>
      <c r="IF1093" s="761" t="s">
        <v>572</v>
      </c>
      <c r="IG1093" s="619" t="str">
        <f t="shared" si="36"/>
        <v>IN HOUSE (MANUAL)</v>
      </c>
      <c r="II1093" s="761" t="s">
        <v>572</v>
      </c>
      <c r="IK1093" s="761" t="str">
        <f>IFERROR(VLOOKUP($M1093,#REF!,13,0),"IN HOUSE (MANUAL)")</f>
        <v>IN HOUSE (MANUAL)</v>
      </c>
      <c r="IM1093" s="760" t="s">
        <v>572</v>
      </c>
      <c r="IN1093" s="760" t="s">
        <v>572</v>
      </c>
      <c r="IO1093" s="760" t="s">
        <v>572</v>
      </c>
      <c r="IQ1093" s="760" t="s">
        <v>572</v>
      </c>
      <c r="IR1093" s="760" t="s">
        <v>572</v>
      </c>
      <c r="IT1093" s="760" t="s">
        <v>572</v>
      </c>
      <c r="IV1093" s="760" t="s">
        <v>572</v>
      </c>
      <c r="IW1093" s="760" t="s">
        <v>572</v>
      </c>
      <c r="IY1093" s="760" t="s">
        <v>572</v>
      </c>
      <c r="IZ1093" s="760" t="s">
        <v>572</v>
      </c>
      <c r="JB1093" s="760" t="s">
        <v>922</v>
      </c>
      <c r="JC1093" s="760">
        <v>534</v>
      </c>
      <c r="JE1093" s="760" t="s">
        <v>572</v>
      </c>
      <c r="JF1093" s="760" t="s">
        <v>572</v>
      </c>
    </row>
    <row r="1094" spans="1:266" ht="17.25" customHeight="1" x14ac:dyDescent="0.35">
      <c r="A1094" s="618" t="s">
        <v>2226</v>
      </c>
      <c r="B1094" s="730">
        <v>114</v>
      </c>
      <c r="C1094" s="730" t="s">
        <v>1690</v>
      </c>
      <c r="D1094" s="730" t="s">
        <v>1690</v>
      </c>
      <c r="E1094" s="730">
        <v>18</v>
      </c>
      <c r="F1094" s="731" t="s">
        <v>574</v>
      </c>
      <c r="G1094" s="732">
        <v>1</v>
      </c>
      <c r="H1094" s="733">
        <v>46212</v>
      </c>
      <c r="I1094" s="730">
        <v>41</v>
      </c>
      <c r="J1094" s="730" t="s">
        <v>308</v>
      </c>
      <c r="K1094" s="730">
        <v>42</v>
      </c>
      <c r="L1094" s="730" t="s">
        <v>2227</v>
      </c>
      <c r="M1094" s="772" t="s">
        <v>2226</v>
      </c>
      <c r="N1094" s="772">
        <v>0</v>
      </c>
      <c r="O1094" s="772" t="s">
        <v>390</v>
      </c>
      <c r="P1094" s="772">
        <v>0</v>
      </c>
      <c r="Q1094" s="772" t="s">
        <v>390</v>
      </c>
      <c r="R1094" s="772" t="s">
        <v>170</v>
      </c>
      <c r="S1094" s="772" t="s">
        <v>308</v>
      </c>
      <c r="T1094" s="772" t="s">
        <v>772</v>
      </c>
      <c r="U1094" s="772">
        <v>411</v>
      </c>
      <c r="V1094" s="772" t="s">
        <v>308</v>
      </c>
      <c r="W1094" s="772"/>
      <c r="X1094" s="772"/>
      <c r="Y1094" s="772"/>
      <c r="Z1094" s="886"/>
      <c r="AA1094" s="772" t="s">
        <v>157</v>
      </c>
      <c r="AB1094" s="772" t="s">
        <v>569</v>
      </c>
      <c r="AC1094" s="772" t="s">
        <v>831</v>
      </c>
      <c r="AD1094" s="772">
        <v>3066</v>
      </c>
      <c r="AE1094" s="775">
        <v>3066</v>
      </c>
      <c r="AF1094" s="776" t="s">
        <v>390</v>
      </c>
      <c r="AG1094" s="777"/>
      <c r="AH1094" s="777"/>
      <c r="AI1094" s="777" t="s">
        <v>308</v>
      </c>
      <c r="AJ1094" s="778">
        <v>30</v>
      </c>
      <c r="AK1094" s="779"/>
      <c r="AL1094" s="778"/>
      <c r="AM1094" s="780">
        <v>0</v>
      </c>
      <c r="AN1094" s="780"/>
      <c r="AO1094" s="780"/>
      <c r="AP1094" s="780"/>
      <c r="AQ1094" s="780"/>
      <c r="AR1094" s="780"/>
      <c r="AS1094" s="780"/>
      <c r="AT1094" s="780"/>
      <c r="AU1094" s="780"/>
      <c r="AV1094" s="780"/>
      <c r="AW1094" s="780"/>
      <c r="AX1094" s="780"/>
      <c r="AY1094" s="780"/>
      <c r="AZ1094" s="780"/>
      <c r="BA1094" s="780"/>
      <c r="BB1094" s="780">
        <v>0</v>
      </c>
      <c r="BC1094" s="780">
        <v>3066</v>
      </c>
      <c r="BD1094" s="780">
        <v>0</v>
      </c>
      <c r="BE1094" s="780">
        <v>0</v>
      </c>
      <c r="BF1094" s="780">
        <v>0</v>
      </c>
      <c r="BG1094" s="780">
        <v>0</v>
      </c>
      <c r="BH1094" s="780">
        <v>0</v>
      </c>
      <c r="BI1094" s="780">
        <v>3066</v>
      </c>
      <c r="BJ1094" s="780"/>
      <c r="BK1094" s="780">
        <v>0</v>
      </c>
      <c r="BL1094" s="780"/>
      <c r="BM1094" s="780"/>
      <c r="BN1094" s="780" t="s">
        <v>308</v>
      </c>
      <c r="BO1094" s="780" t="s">
        <v>308</v>
      </c>
      <c r="BP1094" s="780" t="s">
        <v>308</v>
      </c>
      <c r="BQ1094" s="780" t="s">
        <v>308</v>
      </c>
      <c r="BR1094" s="780"/>
      <c r="BS1094" s="780" t="s">
        <v>397</v>
      </c>
      <c r="BT1094" s="780"/>
      <c r="BU1094" s="780" t="s">
        <v>579</v>
      </c>
      <c r="BV1094" s="780"/>
      <c r="BW1094" s="780"/>
      <c r="BX1094" s="780"/>
      <c r="BY1094" s="780"/>
      <c r="BZ1094" s="780"/>
      <c r="CA1094" s="780"/>
      <c r="CB1094" s="780"/>
      <c r="CC1094" s="780"/>
      <c r="CD1094" s="780"/>
      <c r="CE1094" s="780"/>
      <c r="CF1094" s="780"/>
      <c r="CG1094" s="780"/>
      <c r="CH1094" s="780"/>
      <c r="CI1094" s="780"/>
      <c r="CJ1094" s="780"/>
      <c r="CK1094" s="773"/>
      <c r="CL1094" s="773" t="s">
        <v>397</v>
      </c>
      <c r="CM1094" s="773">
        <v>0</v>
      </c>
      <c r="CN1094" s="773">
        <v>3066</v>
      </c>
      <c r="CO1094" s="773" t="s">
        <v>397</v>
      </c>
      <c r="CP1094" s="867">
        <v>3066</v>
      </c>
      <c r="CQ1094" s="867">
        <v>3066</v>
      </c>
      <c r="CR1094" s="772">
        <v>3066</v>
      </c>
      <c r="CS1094" s="781"/>
      <c r="CT1094" s="782" t="s">
        <v>308</v>
      </c>
      <c r="CU1094" s="783" t="s">
        <v>308</v>
      </c>
      <c r="CV1094" s="774"/>
      <c r="CW1094" s="774"/>
      <c r="CX1094" s="782">
        <v>46258</v>
      </c>
      <c r="CY1094" s="784">
        <v>0</v>
      </c>
      <c r="CZ1094" s="784">
        <v>0</v>
      </c>
      <c r="DA1094" s="785">
        <v>0</v>
      </c>
      <c r="DB1094" s="785">
        <v>0</v>
      </c>
      <c r="DC1094" s="785">
        <v>0</v>
      </c>
      <c r="DD1094" s="785" t="s">
        <v>390</v>
      </c>
      <c r="DE1094" s="785" t="s">
        <v>397</v>
      </c>
      <c r="DF1094" s="785" t="s">
        <v>397</v>
      </c>
      <c r="DG1094" s="785" t="s">
        <v>397</v>
      </c>
      <c r="DH1094" s="786">
        <v>0</v>
      </c>
      <c r="DI1094" s="774" t="s">
        <v>390</v>
      </c>
      <c r="DJ1094" s="774" t="s">
        <v>397</v>
      </c>
      <c r="DK1094" s="774" t="s">
        <v>390</v>
      </c>
      <c r="DL1094" s="774">
        <v>46293</v>
      </c>
      <c r="DM1094" s="774">
        <v>46293</v>
      </c>
      <c r="DN1094" s="774">
        <v>46293</v>
      </c>
      <c r="DO1094" s="787">
        <v>0</v>
      </c>
      <c r="DP1094" s="774">
        <v>46311</v>
      </c>
      <c r="DQ1094" s="776">
        <v>46311</v>
      </c>
      <c r="DR1094" s="774">
        <v>46311</v>
      </c>
      <c r="DS1094" s="786">
        <v>46311</v>
      </c>
      <c r="DT1094" s="752">
        <v>46311</v>
      </c>
      <c r="DU1094" s="753">
        <v>-9</v>
      </c>
      <c r="DV1094" s="753" t="s">
        <v>308</v>
      </c>
      <c r="DW1094" s="754">
        <v>46297</v>
      </c>
      <c r="DX1094" s="755">
        <v>46302</v>
      </c>
      <c r="DY1094" s="754" t="e">
        <v>#VALUE!</v>
      </c>
      <c r="DZ1094" s="754" t="e">
        <v>#VALUE!</v>
      </c>
      <c r="EA1094" s="754"/>
      <c r="EB1094" s="754"/>
      <c r="HA1094" s="756" t="s">
        <v>397</v>
      </c>
      <c r="HB1094" s="756" t="s">
        <v>397</v>
      </c>
      <c r="HC1094" s="756" t="s">
        <v>397</v>
      </c>
      <c r="HD1094" s="756" t="s">
        <v>397</v>
      </c>
      <c r="HE1094" s="756" t="s">
        <v>397</v>
      </c>
      <c r="HF1094" s="756" t="s">
        <v>397</v>
      </c>
      <c r="HG1094" s="756" t="s">
        <v>397</v>
      </c>
      <c r="HH1094" s="756" t="s">
        <v>397</v>
      </c>
      <c r="HI1094" s="756" t="s">
        <v>397</v>
      </c>
      <c r="HJ1094" s="756" t="s">
        <v>397</v>
      </c>
      <c r="HK1094"/>
      <c r="HL1094"/>
      <c r="HM1094"/>
      <c r="HN1094" s="756" t="str">
        <f t="shared" si="35"/>
        <v>AUTO PRINT</v>
      </c>
      <c r="HO1094"/>
      <c r="HP1094" s="757" t="s">
        <v>572</v>
      </c>
      <c r="HQ1094" s="757" t="s">
        <v>572</v>
      </c>
      <c r="HR1094" s="757" t="s">
        <v>572</v>
      </c>
      <c r="HS1094"/>
      <c r="HW1094" s="758"/>
      <c r="HX1094"/>
      <c r="HY1094" s="759" t="s">
        <v>572</v>
      </c>
      <c r="HZ1094" s="759" t="s">
        <v>572</v>
      </c>
      <c r="IA1094" s="759" t="s">
        <v>572</v>
      </c>
      <c r="IC1094" s="760" t="s">
        <v>572</v>
      </c>
      <c r="ID1094" s="760" t="s">
        <v>572</v>
      </c>
      <c r="IE1094" s="760" t="s">
        <v>572</v>
      </c>
      <c r="IF1094" s="761" t="s">
        <v>572</v>
      </c>
      <c r="IG1094" s="619" t="str">
        <f t="shared" si="36"/>
        <v>IN HOUSE (MANUAL)</v>
      </c>
      <c r="II1094" s="761" t="s">
        <v>572</v>
      </c>
      <c r="IK1094" s="761" t="str">
        <f>IFERROR(VLOOKUP($M1094,#REF!,13,0),"IN HOUSE (MANUAL)")</f>
        <v>IN HOUSE (MANUAL)</v>
      </c>
      <c r="IM1094" s="760" t="s">
        <v>572</v>
      </c>
      <c r="IN1094" s="760" t="s">
        <v>572</v>
      </c>
      <c r="IO1094" s="760" t="s">
        <v>572</v>
      </c>
      <c r="IQ1094" s="760" t="s">
        <v>572</v>
      </c>
      <c r="IR1094" s="760" t="s">
        <v>572</v>
      </c>
      <c r="IT1094" s="760" t="s">
        <v>572</v>
      </c>
      <c r="IV1094" s="760" t="s">
        <v>572</v>
      </c>
      <c r="IW1094" s="760" t="s">
        <v>572</v>
      </c>
      <c r="IY1094" s="760" t="s">
        <v>572</v>
      </c>
      <c r="IZ1094" s="760" t="s">
        <v>572</v>
      </c>
      <c r="JB1094" s="760" t="s">
        <v>922</v>
      </c>
      <c r="JC1094" s="760">
        <v>3066</v>
      </c>
      <c r="JE1094" s="760" t="s">
        <v>572</v>
      </c>
      <c r="JF1094" s="760" t="s">
        <v>572</v>
      </c>
    </row>
    <row r="1095" spans="1:266" ht="17.25" customHeight="1" x14ac:dyDescent="0.35">
      <c r="A1095" s="618" t="s">
        <v>2228</v>
      </c>
      <c r="B1095" s="730">
        <v>115</v>
      </c>
      <c r="C1095" s="730" t="s">
        <v>1690</v>
      </c>
      <c r="D1095" s="730" t="s">
        <v>1690</v>
      </c>
      <c r="E1095" s="730">
        <v>18</v>
      </c>
      <c r="F1095" s="731" t="s">
        <v>574</v>
      </c>
      <c r="G1095" s="732">
        <v>1</v>
      </c>
      <c r="H1095" s="826">
        <v>46143</v>
      </c>
      <c r="I1095" s="730">
        <v>41</v>
      </c>
      <c r="J1095" s="730" t="s">
        <v>308</v>
      </c>
      <c r="K1095" s="730">
        <v>43</v>
      </c>
      <c r="L1095" s="730" t="s">
        <v>2229</v>
      </c>
      <c r="M1095" s="868" t="s">
        <v>2228</v>
      </c>
      <c r="N1095" s="772">
        <v>0</v>
      </c>
      <c r="O1095" s="772" t="s">
        <v>390</v>
      </c>
      <c r="P1095" s="772">
        <v>0</v>
      </c>
      <c r="Q1095" s="772" t="s">
        <v>390</v>
      </c>
      <c r="R1095" s="868" t="s">
        <v>170</v>
      </c>
      <c r="S1095" s="868" t="s">
        <v>308</v>
      </c>
      <c r="T1095" s="868" t="s">
        <v>2230</v>
      </c>
      <c r="U1095" s="868">
        <v>411</v>
      </c>
      <c r="V1095" s="868" t="s">
        <v>308</v>
      </c>
      <c r="W1095" s="868"/>
      <c r="X1095" s="868"/>
      <c r="Y1095" s="868"/>
      <c r="Z1095" s="885"/>
      <c r="AA1095" s="868" t="s">
        <v>157</v>
      </c>
      <c r="AB1095" s="868" t="s">
        <v>569</v>
      </c>
      <c r="AC1095" s="868" t="s">
        <v>1145</v>
      </c>
      <c r="AD1095" s="868">
        <v>1158</v>
      </c>
      <c r="AE1095" s="775">
        <v>1158</v>
      </c>
      <c r="AF1095" s="776" t="s">
        <v>390</v>
      </c>
      <c r="AG1095" s="918"/>
      <c r="AH1095" s="918"/>
      <c r="AI1095" s="918" t="s">
        <v>308</v>
      </c>
      <c r="AJ1095" s="778">
        <v>31</v>
      </c>
      <c r="AK1095" s="894"/>
      <c r="AL1095" s="895"/>
      <c r="AM1095" s="896">
        <v>0</v>
      </c>
      <c r="AN1095" s="896"/>
      <c r="AO1095" s="896"/>
      <c r="AP1095" s="896"/>
      <c r="AQ1095" s="896"/>
      <c r="AR1095" s="896"/>
      <c r="AS1095" s="896"/>
      <c r="AT1095" s="896"/>
      <c r="AU1095" s="896"/>
      <c r="AV1095" s="896"/>
      <c r="AW1095" s="896"/>
      <c r="AX1095" s="896"/>
      <c r="AY1095" s="896"/>
      <c r="AZ1095" s="896"/>
      <c r="BA1095" s="896"/>
      <c r="BB1095" s="896">
        <v>0</v>
      </c>
      <c r="BC1095" s="896">
        <v>1158</v>
      </c>
      <c r="BD1095" s="896">
        <v>0</v>
      </c>
      <c r="BE1095" s="896">
        <v>0</v>
      </c>
      <c r="BF1095" s="896">
        <v>0</v>
      </c>
      <c r="BG1095" s="896">
        <v>0</v>
      </c>
      <c r="BH1095" s="896">
        <v>0</v>
      </c>
      <c r="BI1095" s="896">
        <v>1158</v>
      </c>
      <c r="BJ1095" s="896"/>
      <c r="BK1095" s="896">
        <v>0</v>
      </c>
      <c r="BL1095" s="896"/>
      <c r="BM1095" s="896"/>
      <c r="BN1095" s="896" t="s">
        <v>308</v>
      </c>
      <c r="BO1095" s="896" t="s">
        <v>308</v>
      </c>
      <c r="BP1095" s="896" t="s">
        <v>308</v>
      </c>
      <c r="BQ1095" s="896" t="s">
        <v>308</v>
      </c>
      <c r="BR1095" s="896"/>
      <c r="BS1095" s="896" t="s">
        <v>397</v>
      </c>
      <c r="BT1095" s="896"/>
      <c r="BU1095" s="896" t="s">
        <v>579</v>
      </c>
      <c r="BV1095" s="896"/>
      <c r="BW1095" s="896"/>
      <c r="BX1095" s="896"/>
      <c r="BY1095" s="896"/>
      <c r="BZ1095" s="896"/>
      <c r="CA1095" s="896"/>
      <c r="CB1095" s="896"/>
      <c r="CC1095" s="896"/>
      <c r="CD1095" s="896"/>
      <c r="CE1095" s="896"/>
      <c r="CF1095" s="896"/>
      <c r="CG1095" s="896"/>
      <c r="CH1095" s="896"/>
      <c r="CI1095" s="896"/>
      <c r="CJ1095" s="896"/>
      <c r="CK1095" s="867"/>
      <c r="CL1095" s="867" t="s">
        <v>397</v>
      </c>
      <c r="CM1095" s="867">
        <v>0</v>
      </c>
      <c r="CN1095" s="867">
        <v>1158</v>
      </c>
      <c r="CO1095" s="867" t="s">
        <v>397</v>
      </c>
      <c r="CP1095" s="867">
        <v>1158</v>
      </c>
      <c r="CQ1095" s="773">
        <v>1158</v>
      </c>
      <c r="CR1095" s="772">
        <v>1158</v>
      </c>
      <c r="CS1095" s="869"/>
      <c r="CT1095" s="782" t="s">
        <v>308</v>
      </c>
      <c r="CU1095" s="783" t="s">
        <v>308</v>
      </c>
      <c r="CV1095" s="776"/>
      <c r="CW1095" s="776"/>
      <c r="CX1095" s="782">
        <v>46252</v>
      </c>
      <c r="CY1095" s="870">
        <v>0</v>
      </c>
      <c r="CZ1095" s="870">
        <v>0</v>
      </c>
      <c r="DA1095" s="871">
        <v>0</v>
      </c>
      <c r="DB1095" s="871">
        <v>0</v>
      </c>
      <c r="DC1095" s="871">
        <v>0</v>
      </c>
      <c r="DD1095" s="871" t="s">
        <v>390</v>
      </c>
      <c r="DE1095" s="871" t="s">
        <v>397</v>
      </c>
      <c r="DF1095" s="871" t="s">
        <v>397</v>
      </c>
      <c r="DG1095" s="871" t="s">
        <v>397</v>
      </c>
      <c r="DH1095" s="872">
        <v>0</v>
      </c>
      <c r="DI1095" s="776" t="s">
        <v>390</v>
      </c>
      <c r="DJ1095" s="776" t="s">
        <v>397</v>
      </c>
      <c r="DK1095" s="776" t="s">
        <v>390</v>
      </c>
      <c r="DL1095" s="776">
        <v>46297</v>
      </c>
      <c r="DM1095" s="776">
        <v>46296</v>
      </c>
      <c r="DN1095" s="776">
        <v>46296</v>
      </c>
      <c r="DO1095" s="873" t="s">
        <v>308</v>
      </c>
      <c r="DP1095" s="776">
        <v>46318</v>
      </c>
      <c r="DQ1095" s="776">
        <v>46318</v>
      </c>
      <c r="DR1095" s="776">
        <v>46318</v>
      </c>
      <c r="DS1095" s="872">
        <v>46318</v>
      </c>
      <c r="DT1095" s="752">
        <v>46318</v>
      </c>
      <c r="DU1095" s="753">
        <v>-14</v>
      </c>
      <c r="DV1095" s="753" t="s">
        <v>308</v>
      </c>
      <c r="DW1095" s="754">
        <v>46302</v>
      </c>
      <c r="DX1095" s="755">
        <v>46304</v>
      </c>
      <c r="DY1095" s="754" t="e">
        <v>#VALUE!</v>
      </c>
      <c r="DZ1095" s="754" t="e">
        <v>#VALUE!</v>
      </c>
      <c r="EA1095" s="754"/>
      <c r="EB1095" s="754"/>
      <c r="HA1095" s="756" t="s">
        <v>397</v>
      </c>
      <c r="HB1095" s="756" t="s">
        <v>397</v>
      </c>
      <c r="HC1095" s="756" t="s">
        <v>397</v>
      </c>
      <c r="HD1095" s="756" t="s">
        <v>397</v>
      </c>
      <c r="HE1095" s="756" t="s">
        <v>397</v>
      </c>
      <c r="HF1095" s="756" t="s">
        <v>397</v>
      </c>
      <c r="HG1095" s="756" t="s">
        <v>397</v>
      </c>
      <c r="HH1095" s="756" t="s">
        <v>397</v>
      </c>
      <c r="HI1095" s="756" t="s">
        <v>397</v>
      </c>
      <c r="HJ1095" s="756" t="s">
        <v>397</v>
      </c>
      <c r="HK1095"/>
      <c r="HL1095"/>
      <c r="HM1095"/>
      <c r="HN1095" s="756" t="str">
        <f t="shared" si="35"/>
        <v>AUTO PRINT</v>
      </c>
      <c r="HO1095"/>
      <c r="HP1095" s="757" t="s">
        <v>572</v>
      </c>
      <c r="HQ1095" s="757" t="s">
        <v>572</v>
      </c>
      <c r="HR1095" s="757" t="s">
        <v>572</v>
      </c>
      <c r="HS1095"/>
      <c r="HW1095" s="758"/>
      <c r="HX1095"/>
      <c r="HY1095" s="759" t="s">
        <v>572</v>
      </c>
      <c r="HZ1095" s="759" t="s">
        <v>572</v>
      </c>
      <c r="IA1095" s="759" t="s">
        <v>572</v>
      </c>
      <c r="IC1095" s="760" t="s">
        <v>572</v>
      </c>
      <c r="ID1095" s="760" t="s">
        <v>572</v>
      </c>
      <c r="IE1095" s="760" t="s">
        <v>572</v>
      </c>
      <c r="IF1095" s="761" t="s">
        <v>572</v>
      </c>
      <c r="IG1095" s="619" t="str">
        <f t="shared" si="36"/>
        <v>IN HOUSE (MANUAL)</v>
      </c>
      <c r="II1095" s="761" t="s">
        <v>572</v>
      </c>
      <c r="IK1095" s="761" t="str">
        <f>IFERROR(VLOOKUP($M1095,#REF!,13,0),"IN HOUSE (MANUAL)")</f>
        <v>IN HOUSE (MANUAL)</v>
      </c>
      <c r="IM1095" s="760" t="s">
        <v>572</v>
      </c>
      <c r="IN1095" s="760" t="s">
        <v>572</v>
      </c>
      <c r="IO1095" s="760" t="s">
        <v>572</v>
      </c>
      <c r="IQ1095" s="760" t="s">
        <v>572</v>
      </c>
      <c r="IR1095" s="760" t="s">
        <v>572</v>
      </c>
      <c r="IT1095" s="760" t="s">
        <v>572</v>
      </c>
      <c r="IV1095" s="760" t="s">
        <v>572</v>
      </c>
      <c r="IW1095" s="760" t="s">
        <v>572</v>
      </c>
      <c r="IY1095" s="760" t="s">
        <v>572</v>
      </c>
      <c r="IZ1095" s="760" t="s">
        <v>572</v>
      </c>
      <c r="JB1095" s="760" t="s">
        <v>922</v>
      </c>
      <c r="JC1095" s="760">
        <v>1158</v>
      </c>
      <c r="JE1095" s="760" t="s">
        <v>572</v>
      </c>
      <c r="JF1095" s="760" t="s">
        <v>572</v>
      </c>
    </row>
    <row r="1096" spans="1:266" ht="17.25" customHeight="1" x14ac:dyDescent="0.35">
      <c r="A1096" s="618" t="s">
        <v>2231</v>
      </c>
      <c r="B1096" s="730">
        <v>116</v>
      </c>
      <c r="C1096" s="730" t="s">
        <v>1690</v>
      </c>
      <c r="D1096" s="730" t="s">
        <v>1690</v>
      </c>
      <c r="E1096" s="730">
        <v>18</v>
      </c>
      <c r="F1096" s="731" t="s">
        <v>574</v>
      </c>
      <c r="G1096" s="732">
        <v>1</v>
      </c>
      <c r="H1096" s="826">
        <v>46212</v>
      </c>
      <c r="I1096" s="730">
        <v>41</v>
      </c>
      <c r="J1096" s="730" t="s">
        <v>308</v>
      </c>
      <c r="K1096" s="730">
        <v>43</v>
      </c>
      <c r="L1096" s="730" t="s">
        <v>2232</v>
      </c>
      <c r="M1096" s="868" t="s">
        <v>2231</v>
      </c>
      <c r="N1096" s="772">
        <v>0</v>
      </c>
      <c r="O1096" s="772" t="s">
        <v>390</v>
      </c>
      <c r="P1096" s="772">
        <v>0</v>
      </c>
      <c r="Q1096" s="772" t="s">
        <v>390</v>
      </c>
      <c r="R1096" s="868" t="s">
        <v>170</v>
      </c>
      <c r="S1096" s="868" t="s">
        <v>308</v>
      </c>
      <c r="T1096" s="868" t="s">
        <v>772</v>
      </c>
      <c r="U1096" s="868">
        <v>411</v>
      </c>
      <c r="V1096" s="868" t="s">
        <v>308</v>
      </c>
      <c r="W1096" s="868"/>
      <c r="X1096" s="868"/>
      <c r="Y1096" s="868"/>
      <c r="Z1096" s="776"/>
      <c r="AA1096" s="868" t="s">
        <v>157</v>
      </c>
      <c r="AB1096" s="868" t="s">
        <v>569</v>
      </c>
      <c r="AC1096" s="868" t="s">
        <v>619</v>
      </c>
      <c r="AD1096" s="868">
        <v>576</v>
      </c>
      <c r="AE1096" s="775">
        <v>576</v>
      </c>
      <c r="AF1096" s="776" t="s">
        <v>390</v>
      </c>
      <c r="AG1096" s="918"/>
      <c r="AH1096" s="918"/>
      <c r="AI1096" s="918" t="s">
        <v>308</v>
      </c>
      <c r="AJ1096" s="778">
        <v>32</v>
      </c>
      <c r="AK1096" s="894"/>
      <c r="AL1096" s="895"/>
      <c r="AM1096" s="896">
        <v>0</v>
      </c>
      <c r="AN1096" s="896"/>
      <c r="AO1096" s="896"/>
      <c r="AP1096" s="896"/>
      <c r="AQ1096" s="896"/>
      <c r="AR1096" s="896"/>
      <c r="AS1096" s="896"/>
      <c r="AT1096" s="896"/>
      <c r="AU1096" s="896"/>
      <c r="AV1096" s="896"/>
      <c r="AW1096" s="896"/>
      <c r="AX1096" s="896"/>
      <c r="AY1096" s="896"/>
      <c r="AZ1096" s="896"/>
      <c r="BA1096" s="896"/>
      <c r="BB1096" s="896">
        <v>0</v>
      </c>
      <c r="BC1096" s="896">
        <v>576</v>
      </c>
      <c r="BD1096" s="896">
        <v>0</v>
      </c>
      <c r="BE1096" s="896">
        <v>0</v>
      </c>
      <c r="BF1096" s="896">
        <v>0</v>
      </c>
      <c r="BG1096" s="896">
        <v>0</v>
      </c>
      <c r="BH1096" s="896">
        <v>0</v>
      </c>
      <c r="BI1096" s="896">
        <v>576</v>
      </c>
      <c r="BJ1096" s="896"/>
      <c r="BK1096" s="896">
        <v>0</v>
      </c>
      <c r="BL1096" s="896"/>
      <c r="BM1096" s="896"/>
      <c r="BN1096" s="896" t="s">
        <v>308</v>
      </c>
      <c r="BO1096" s="896" t="s">
        <v>308</v>
      </c>
      <c r="BP1096" s="896" t="s">
        <v>308</v>
      </c>
      <c r="BQ1096" s="896" t="s">
        <v>308</v>
      </c>
      <c r="BR1096" s="896"/>
      <c r="BS1096" s="896" t="s">
        <v>397</v>
      </c>
      <c r="BT1096" s="896"/>
      <c r="BU1096" s="896" t="s">
        <v>579</v>
      </c>
      <c r="BV1096" s="896"/>
      <c r="BW1096" s="896"/>
      <c r="BX1096" s="896"/>
      <c r="BY1096" s="896"/>
      <c r="BZ1096" s="896"/>
      <c r="CA1096" s="896"/>
      <c r="CB1096" s="896"/>
      <c r="CC1096" s="896"/>
      <c r="CD1096" s="896"/>
      <c r="CE1096" s="896"/>
      <c r="CF1096" s="896"/>
      <c r="CG1096" s="896"/>
      <c r="CH1096" s="896"/>
      <c r="CI1096" s="896"/>
      <c r="CJ1096" s="896"/>
      <c r="CK1096" s="867"/>
      <c r="CL1096" s="867" t="s">
        <v>397</v>
      </c>
      <c r="CM1096" s="867">
        <v>0</v>
      </c>
      <c r="CN1096" s="867">
        <v>576</v>
      </c>
      <c r="CO1096" s="867" t="s">
        <v>397</v>
      </c>
      <c r="CP1096" s="867">
        <v>576</v>
      </c>
      <c r="CQ1096" s="773">
        <v>576</v>
      </c>
      <c r="CR1096" s="772">
        <v>576</v>
      </c>
      <c r="CS1096" s="869"/>
      <c r="CT1096" s="782" t="s">
        <v>308</v>
      </c>
      <c r="CU1096" s="866" t="s">
        <v>308</v>
      </c>
      <c r="CV1096" s="776"/>
      <c r="CW1096" s="776"/>
      <c r="CX1096" s="782">
        <v>46258</v>
      </c>
      <c r="CY1096" s="870">
        <v>0</v>
      </c>
      <c r="CZ1096" s="870">
        <v>0</v>
      </c>
      <c r="DA1096" s="871">
        <v>0</v>
      </c>
      <c r="DB1096" s="871">
        <v>0</v>
      </c>
      <c r="DC1096" s="871">
        <v>0</v>
      </c>
      <c r="DD1096" s="871" t="s">
        <v>390</v>
      </c>
      <c r="DE1096" s="871" t="s">
        <v>397</v>
      </c>
      <c r="DF1096" s="871" t="s">
        <v>397</v>
      </c>
      <c r="DG1096" s="871" t="s">
        <v>397</v>
      </c>
      <c r="DH1096" s="872">
        <v>0</v>
      </c>
      <c r="DI1096" s="776" t="s">
        <v>390</v>
      </c>
      <c r="DJ1096" s="776" t="s">
        <v>397</v>
      </c>
      <c r="DK1096" s="776" t="s">
        <v>390</v>
      </c>
      <c r="DL1096" s="776">
        <v>46300</v>
      </c>
      <c r="DM1096" s="776">
        <v>46297</v>
      </c>
      <c r="DN1096" s="776">
        <v>46297</v>
      </c>
      <c r="DO1096" s="873">
        <v>0</v>
      </c>
      <c r="DP1096" s="776">
        <v>46318</v>
      </c>
      <c r="DQ1096" s="776">
        <v>46318</v>
      </c>
      <c r="DR1096" s="776">
        <v>46318</v>
      </c>
      <c r="DS1096" s="872">
        <v>46318</v>
      </c>
      <c r="DT1096" s="752">
        <v>46318</v>
      </c>
      <c r="DU1096" s="753">
        <v>-14</v>
      </c>
      <c r="DV1096" s="753" t="s">
        <v>308</v>
      </c>
      <c r="DW1096" s="754">
        <v>46304</v>
      </c>
      <c r="DX1096" s="755">
        <v>46304</v>
      </c>
      <c r="DY1096" s="754" t="e">
        <v>#VALUE!</v>
      </c>
      <c r="DZ1096" s="754" t="e">
        <v>#VALUE!</v>
      </c>
      <c r="EA1096" s="754"/>
      <c r="EB1096" s="754"/>
      <c r="HA1096" s="756" t="s">
        <v>397</v>
      </c>
      <c r="HB1096" s="756" t="s">
        <v>397</v>
      </c>
      <c r="HC1096" s="756" t="s">
        <v>397</v>
      </c>
      <c r="HD1096" s="756" t="s">
        <v>397</v>
      </c>
      <c r="HE1096" s="756" t="s">
        <v>397</v>
      </c>
      <c r="HF1096" s="756" t="s">
        <v>397</v>
      </c>
      <c r="HG1096" s="756" t="s">
        <v>397</v>
      </c>
      <c r="HH1096" s="756" t="s">
        <v>397</v>
      </c>
      <c r="HI1096" s="756" t="s">
        <v>397</v>
      </c>
      <c r="HJ1096" s="756" t="s">
        <v>397</v>
      </c>
      <c r="HK1096"/>
      <c r="HL1096"/>
      <c r="HM1096"/>
      <c r="HN1096" s="756" t="str">
        <f t="shared" si="35"/>
        <v>AUTO PRINT</v>
      </c>
      <c r="HO1096"/>
      <c r="HP1096" s="757" t="s">
        <v>572</v>
      </c>
      <c r="HQ1096" s="757" t="s">
        <v>572</v>
      </c>
      <c r="HR1096" s="757" t="s">
        <v>572</v>
      </c>
      <c r="HS1096"/>
      <c r="HW1096" s="758"/>
      <c r="HX1096"/>
      <c r="HY1096" s="759" t="s">
        <v>572</v>
      </c>
      <c r="HZ1096" s="759" t="s">
        <v>572</v>
      </c>
      <c r="IA1096" s="759" t="s">
        <v>572</v>
      </c>
      <c r="IC1096" s="760" t="s">
        <v>572</v>
      </c>
      <c r="ID1096" s="760" t="s">
        <v>572</v>
      </c>
      <c r="IE1096" s="760" t="s">
        <v>572</v>
      </c>
      <c r="IF1096" s="761" t="s">
        <v>572</v>
      </c>
      <c r="IG1096" s="619" t="str">
        <f t="shared" si="36"/>
        <v>IN HOUSE (MANUAL)</v>
      </c>
      <c r="II1096" s="761" t="s">
        <v>572</v>
      </c>
      <c r="IK1096" s="761" t="str">
        <f>IFERROR(VLOOKUP($M1096,#REF!,13,0),"IN HOUSE (MANUAL)")</f>
        <v>IN HOUSE (MANUAL)</v>
      </c>
      <c r="IM1096" s="760" t="s">
        <v>572</v>
      </c>
      <c r="IN1096" s="760" t="s">
        <v>572</v>
      </c>
      <c r="IO1096" s="760" t="s">
        <v>572</v>
      </c>
      <c r="IQ1096" s="760" t="s">
        <v>572</v>
      </c>
      <c r="IR1096" s="760" t="s">
        <v>572</v>
      </c>
      <c r="IT1096" s="760" t="s">
        <v>572</v>
      </c>
      <c r="IV1096" s="760" t="s">
        <v>572</v>
      </c>
      <c r="IW1096" s="760" t="s">
        <v>572</v>
      </c>
      <c r="IY1096" s="760" t="s">
        <v>572</v>
      </c>
      <c r="IZ1096" s="760" t="s">
        <v>572</v>
      </c>
      <c r="JB1096" s="760" t="s">
        <v>922</v>
      </c>
      <c r="JC1096" s="760">
        <v>576</v>
      </c>
      <c r="JE1096" s="760" t="s">
        <v>572</v>
      </c>
      <c r="JF1096" s="760" t="s">
        <v>572</v>
      </c>
    </row>
    <row r="1097" spans="1:266" ht="17.25" customHeight="1" x14ac:dyDescent="0.35">
      <c r="A1097" s="618" t="s">
        <v>2233</v>
      </c>
      <c r="B1097" s="730">
        <v>117</v>
      </c>
      <c r="C1097" s="730" t="s">
        <v>1690</v>
      </c>
      <c r="D1097" s="730" t="s">
        <v>1690</v>
      </c>
      <c r="E1097" s="730">
        <v>18</v>
      </c>
      <c r="F1097" s="731" t="s">
        <v>566</v>
      </c>
      <c r="G1097" s="732">
        <v>1</v>
      </c>
      <c r="H1097" s="733">
        <v>46198</v>
      </c>
      <c r="I1097" s="730">
        <v>41</v>
      </c>
      <c r="J1097" s="730" t="s">
        <v>308</v>
      </c>
      <c r="K1097" s="730">
        <v>43</v>
      </c>
      <c r="L1097" s="730" t="s">
        <v>2234</v>
      </c>
      <c r="M1097" s="772" t="s">
        <v>2233</v>
      </c>
      <c r="N1097" s="772">
        <v>0</v>
      </c>
      <c r="O1097" s="772" t="s">
        <v>390</v>
      </c>
      <c r="P1097" s="772">
        <v>0</v>
      </c>
      <c r="Q1097" s="772" t="s">
        <v>390</v>
      </c>
      <c r="R1097" s="868" t="s">
        <v>170</v>
      </c>
      <c r="S1097" s="772" t="s">
        <v>308</v>
      </c>
      <c r="T1097" s="772" t="s">
        <v>772</v>
      </c>
      <c r="U1097" s="772">
        <v>411</v>
      </c>
      <c r="V1097" s="772" t="s">
        <v>308</v>
      </c>
      <c r="W1097" s="772"/>
      <c r="X1097" s="772"/>
      <c r="Y1097" s="772"/>
      <c r="Z1097" s="886"/>
      <c r="AA1097" s="772" t="s">
        <v>157</v>
      </c>
      <c r="AB1097" s="772" t="s">
        <v>569</v>
      </c>
      <c r="AC1097" s="772" t="s">
        <v>727</v>
      </c>
      <c r="AD1097" s="772">
        <v>228</v>
      </c>
      <c r="AE1097" s="864">
        <v>228</v>
      </c>
      <c r="AF1097" s="774" t="s">
        <v>390</v>
      </c>
      <c r="AG1097" s="777"/>
      <c r="AH1097" s="777"/>
      <c r="AI1097" s="777" t="s">
        <v>625</v>
      </c>
      <c r="AJ1097" s="778">
        <v>33</v>
      </c>
      <c r="AK1097" s="779"/>
      <c r="AL1097" s="778"/>
      <c r="AM1097" s="780">
        <v>228</v>
      </c>
      <c r="AN1097" s="780"/>
      <c r="AO1097" s="780"/>
      <c r="AP1097" s="780"/>
      <c r="AQ1097" s="780"/>
      <c r="AR1097" s="780"/>
      <c r="AS1097" s="780"/>
      <c r="AT1097" s="780"/>
      <c r="AU1097" s="780"/>
      <c r="AV1097" s="780"/>
      <c r="AW1097" s="780"/>
      <c r="AX1097" s="780"/>
      <c r="AY1097" s="780"/>
      <c r="AZ1097" s="780"/>
      <c r="BA1097" s="780"/>
      <c r="BB1097" s="780">
        <v>0</v>
      </c>
      <c r="BC1097" s="780">
        <v>228</v>
      </c>
      <c r="BD1097" s="780">
        <v>0</v>
      </c>
      <c r="BE1097" s="780">
        <v>0</v>
      </c>
      <c r="BF1097" s="780">
        <v>0</v>
      </c>
      <c r="BG1097" s="780">
        <v>0</v>
      </c>
      <c r="BH1097" s="780">
        <v>0</v>
      </c>
      <c r="BI1097" s="780">
        <v>228</v>
      </c>
      <c r="BJ1097" s="780"/>
      <c r="BK1097" s="780">
        <v>0</v>
      </c>
      <c r="BL1097" s="780"/>
      <c r="BM1097" s="780"/>
      <c r="BN1097" s="780" t="s">
        <v>308</v>
      </c>
      <c r="BO1097" s="780" t="s">
        <v>308</v>
      </c>
      <c r="BP1097" s="780" t="s">
        <v>308</v>
      </c>
      <c r="BQ1097" s="780" t="s">
        <v>308</v>
      </c>
      <c r="BR1097" s="780"/>
      <c r="BS1097" s="780" t="s">
        <v>397</v>
      </c>
      <c r="BT1097" s="780"/>
      <c r="BU1097" s="780" t="s">
        <v>579</v>
      </c>
      <c r="BV1097" s="780"/>
      <c r="BW1097" s="780"/>
      <c r="BX1097" s="780"/>
      <c r="BY1097" s="780"/>
      <c r="BZ1097" s="780"/>
      <c r="CA1097" s="780"/>
      <c r="CB1097" s="780"/>
      <c r="CC1097" s="780"/>
      <c r="CD1097" s="780"/>
      <c r="CE1097" s="780"/>
      <c r="CF1097" s="780"/>
      <c r="CG1097" s="780"/>
      <c r="CH1097" s="780"/>
      <c r="CI1097" s="780"/>
      <c r="CJ1097" s="780"/>
      <c r="CK1097" s="773"/>
      <c r="CL1097" s="773" t="s">
        <v>397</v>
      </c>
      <c r="CM1097" s="773">
        <v>228</v>
      </c>
      <c r="CN1097" s="773">
        <v>228</v>
      </c>
      <c r="CO1097" s="773" t="s">
        <v>397</v>
      </c>
      <c r="CP1097" s="773">
        <v>228</v>
      </c>
      <c r="CQ1097" s="773">
        <v>228</v>
      </c>
      <c r="CR1097" s="772">
        <v>228</v>
      </c>
      <c r="CS1097" s="781"/>
      <c r="CT1097" s="782" t="s">
        <v>308</v>
      </c>
      <c r="CU1097" s="783" t="s">
        <v>308</v>
      </c>
      <c r="CV1097" s="774"/>
      <c r="CW1097" s="774"/>
      <c r="CX1097" s="865">
        <v>46252</v>
      </c>
      <c r="CY1097" s="784">
        <v>0</v>
      </c>
      <c r="CZ1097" s="784">
        <v>0</v>
      </c>
      <c r="DA1097" s="785">
        <v>0</v>
      </c>
      <c r="DB1097" s="785">
        <v>0</v>
      </c>
      <c r="DC1097" s="785">
        <v>0</v>
      </c>
      <c r="DD1097" s="785" t="s">
        <v>390</v>
      </c>
      <c r="DE1097" s="785" t="s">
        <v>397</v>
      </c>
      <c r="DF1097" s="785" t="s">
        <v>397</v>
      </c>
      <c r="DG1097" s="785" t="s">
        <v>397</v>
      </c>
      <c r="DH1097" s="786">
        <v>0</v>
      </c>
      <c r="DI1097" s="774" t="s">
        <v>390</v>
      </c>
      <c r="DJ1097" s="774" t="s">
        <v>397</v>
      </c>
      <c r="DK1097" s="774" t="s">
        <v>390</v>
      </c>
      <c r="DL1097" s="774">
        <v>46300</v>
      </c>
      <c r="DM1097" s="774">
        <v>46300</v>
      </c>
      <c r="DN1097" s="774">
        <v>46300</v>
      </c>
      <c r="DO1097" s="787" t="s">
        <v>308</v>
      </c>
      <c r="DP1097" s="774">
        <v>46318</v>
      </c>
      <c r="DQ1097" s="774">
        <v>46346</v>
      </c>
      <c r="DR1097" s="774">
        <v>46346</v>
      </c>
      <c r="DS1097" s="786">
        <v>46318</v>
      </c>
      <c r="DT1097" s="752">
        <v>46346</v>
      </c>
      <c r="DU1097" s="753">
        <v>-14</v>
      </c>
      <c r="DV1097" s="753" t="s">
        <v>308</v>
      </c>
      <c r="DW1097" s="754">
        <v>46304</v>
      </c>
      <c r="DX1097" s="755">
        <v>46304</v>
      </c>
      <c r="DY1097" s="754" t="e">
        <v>#VALUE!</v>
      </c>
      <c r="DZ1097" s="754" t="e">
        <v>#VALUE!</v>
      </c>
      <c r="EA1097" s="754"/>
      <c r="EB1097" s="754"/>
      <c r="HA1097" s="756" t="s">
        <v>397</v>
      </c>
      <c r="HB1097" s="756" t="s">
        <v>397</v>
      </c>
      <c r="HC1097" s="756" t="s">
        <v>397</v>
      </c>
      <c r="HD1097" s="756" t="s">
        <v>397</v>
      </c>
      <c r="HE1097" s="756" t="s">
        <v>397</v>
      </c>
      <c r="HF1097" s="756" t="s">
        <v>397</v>
      </c>
      <c r="HG1097" s="756" t="s">
        <v>397</v>
      </c>
      <c r="HH1097" s="756" t="s">
        <v>397</v>
      </c>
      <c r="HI1097" s="756" t="s">
        <v>397</v>
      </c>
      <c r="HJ1097" s="756" t="s">
        <v>397</v>
      </c>
      <c r="HK1097"/>
      <c r="HL1097"/>
      <c r="HM1097"/>
      <c r="HN1097" s="756" t="str">
        <f t="shared" si="35"/>
        <v>AUTO PRINT</v>
      </c>
      <c r="HO1097"/>
      <c r="HP1097" s="757" t="s">
        <v>572</v>
      </c>
      <c r="HQ1097" s="757" t="s">
        <v>572</v>
      </c>
      <c r="HR1097" s="757" t="s">
        <v>572</v>
      </c>
      <c r="HS1097"/>
      <c r="HW1097" s="758"/>
      <c r="HX1097"/>
      <c r="HY1097" s="759" t="s">
        <v>572</v>
      </c>
      <c r="HZ1097" s="759" t="s">
        <v>572</v>
      </c>
      <c r="IA1097" s="759" t="s">
        <v>572</v>
      </c>
      <c r="IC1097" s="760" t="s">
        <v>572</v>
      </c>
      <c r="ID1097" s="760" t="s">
        <v>572</v>
      </c>
      <c r="IE1097" s="760" t="s">
        <v>572</v>
      </c>
      <c r="IF1097" s="761" t="s">
        <v>572</v>
      </c>
      <c r="IG1097" s="619" t="str">
        <f t="shared" si="36"/>
        <v>IN HOUSE (MANUAL)</v>
      </c>
      <c r="II1097" s="761" t="s">
        <v>572</v>
      </c>
      <c r="IK1097" s="761" t="str">
        <f>IFERROR(VLOOKUP($M1097,#REF!,13,0),"IN HOUSE (MANUAL)")</f>
        <v>IN HOUSE (MANUAL)</v>
      </c>
      <c r="IM1097" s="760" t="s">
        <v>572</v>
      </c>
      <c r="IN1097" s="760" t="s">
        <v>572</v>
      </c>
      <c r="IO1097" s="760" t="s">
        <v>572</v>
      </c>
      <c r="IQ1097" s="760" t="s">
        <v>572</v>
      </c>
      <c r="IR1097" s="760" t="s">
        <v>572</v>
      </c>
      <c r="IT1097" s="760" t="s">
        <v>572</v>
      </c>
      <c r="IV1097" s="760" t="s">
        <v>572</v>
      </c>
      <c r="IW1097" s="760" t="s">
        <v>572</v>
      </c>
      <c r="IY1097" s="760" t="s">
        <v>572</v>
      </c>
      <c r="IZ1097" s="760" t="s">
        <v>572</v>
      </c>
      <c r="JB1097" s="760" t="s">
        <v>922</v>
      </c>
      <c r="JC1097" s="760">
        <v>228</v>
      </c>
      <c r="JE1097" s="760" t="s">
        <v>572</v>
      </c>
      <c r="JF1097" s="760" t="s">
        <v>572</v>
      </c>
    </row>
    <row r="1098" spans="1:266" ht="17.25" customHeight="1" x14ac:dyDescent="0.35">
      <c r="A1098" s="618" t="s">
        <v>2235</v>
      </c>
      <c r="B1098" s="730">
        <v>118</v>
      </c>
      <c r="C1098" s="730" t="s">
        <v>1690</v>
      </c>
      <c r="D1098" s="730" t="s">
        <v>1690</v>
      </c>
      <c r="E1098" s="730">
        <v>18</v>
      </c>
      <c r="F1098" s="731" t="s">
        <v>566</v>
      </c>
      <c r="G1098" s="732">
        <v>1</v>
      </c>
      <c r="H1098" s="826">
        <v>46198</v>
      </c>
      <c r="I1098" s="730">
        <v>41</v>
      </c>
      <c r="J1098" s="730" t="s">
        <v>308</v>
      </c>
      <c r="K1098" s="730">
        <v>43</v>
      </c>
      <c r="L1098" s="730" t="s">
        <v>2234</v>
      </c>
      <c r="M1098" s="868" t="s">
        <v>2235</v>
      </c>
      <c r="N1098" s="868">
        <v>0</v>
      </c>
      <c r="O1098" s="868" t="s">
        <v>390</v>
      </c>
      <c r="P1098" s="868">
        <v>0</v>
      </c>
      <c r="Q1098" s="868" t="s">
        <v>390</v>
      </c>
      <c r="R1098" s="868" t="s">
        <v>170</v>
      </c>
      <c r="S1098" s="868" t="s">
        <v>308</v>
      </c>
      <c r="T1098" s="868" t="s">
        <v>772</v>
      </c>
      <c r="U1098" s="868">
        <v>411</v>
      </c>
      <c r="V1098" s="868" t="s">
        <v>308</v>
      </c>
      <c r="W1098" s="868"/>
      <c r="X1098" s="868"/>
      <c r="Y1098" s="868"/>
      <c r="Z1098" s="885"/>
      <c r="AA1098" s="868" t="s">
        <v>157</v>
      </c>
      <c r="AB1098" s="868" t="s">
        <v>569</v>
      </c>
      <c r="AC1098" s="868" t="s">
        <v>727</v>
      </c>
      <c r="AD1098" s="868">
        <v>84</v>
      </c>
      <c r="AE1098" s="864">
        <v>84</v>
      </c>
      <c r="AF1098" s="776" t="s">
        <v>390</v>
      </c>
      <c r="AG1098" s="777"/>
      <c r="AH1098" s="777"/>
      <c r="AI1098" s="777" t="s">
        <v>625</v>
      </c>
      <c r="AJ1098" s="778">
        <v>34</v>
      </c>
      <c r="AK1098" s="779"/>
      <c r="AL1098" s="778"/>
      <c r="AM1098" s="780">
        <v>84</v>
      </c>
      <c r="AN1098" s="780"/>
      <c r="AO1098" s="780"/>
      <c r="AP1098" s="780"/>
      <c r="AQ1098" s="780"/>
      <c r="AR1098" s="780"/>
      <c r="AS1098" s="780"/>
      <c r="AT1098" s="780"/>
      <c r="AU1098" s="780"/>
      <c r="AV1098" s="780"/>
      <c r="AW1098" s="780"/>
      <c r="AX1098" s="780"/>
      <c r="AY1098" s="780"/>
      <c r="AZ1098" s="780"/>
      <c r="BA1098" s="780"/>
      <c r="BB1098" s="780">
        <v>0</v>
      </c>
      <c r="BC1098" s="780">
        <v>84</v>
      </c>
      <c r="BD1098" s="780">
        <v>0</v>
      </c>
      <c r="BE1098" s="780">
        <v>0</v>
      </c>
      <c r="BF1098" s="780">
        <v>0</v>
      </c>
      <c r="BG1098" s="780">
        <v>0</v>
      </c>
      <c r="BH1098" s="780">
        <v>0</v>
      </c>
      <c r="BI1098" s="780">
        <v>84</v>
      </c>
      <c r="BJ1098" s="780"/>
      <c r="BK1098" s="780">
        <v>0</v>
      </c>
      <c r="BL1098" s="780"/>
      <c r="BM1098" s="780"/>
      <c r="BN1098" s="780" t="s">
        <v>308</v>
      </c>
      <c r="BO1098" s="780" t="s">
        <v>308</v>
      </c>
      <c r="BP1098" s="780" t="s">
        <v>308</v>
      </c>
      <c r="BQ1098" s="780" t="s">
        <v>308</v>
      </c>
      <c r="BR1098" s="780"/>
      <c r="BS1098" s="780" t="s">
        <v>397</v>
      </c>
      <c r="BT1098" s="780"/>
      <c r="BU1098" s="780" t="s">
        <v>579</v>
      </c>
      <c r="BV1098" s="780"/>
      <c r="BW1098" s="780"/>
      <c r="BX1098" s="780"/>
      <c r="BY1098" s="780"/>
      <c r="BZ1098" s="780"/>
      <c r="CA1098" s="780"/>
      <c r="CB1098" s="780"/>
      <c r="CC1098" s="780"/>
      <c r="CD1098" s="780"/>
      <c r="CE1098" s="780"/>
      <c r="CF1098" s="780"/>
      <c r="CG1098" s="780"/>
      <c r="CH1098" s="780"/>
      <c r="CI1098" s="780"/>
      <c r="CJ1098" s="780"/>
      <c r="CK1098" s="773"/>
      <c r="CL1098" s="773" t="s">
        <v>397</v>
      </c>
      <c r="CM1098" s="773">
        <v>84</v>
      </c>
      <c r="CN1098" s="773">
        <v>84</v>
      </c>
      <c r="CO1098" s="773" t="s">
        <v>397</v>
      </c>
      <c r="CP1098" s="773">
        <v>84</v>
      </c>
      <c r="CQ1098" s="867">
        <v>84</v>
      </c>
      <c r="CR1098" s="772">
        <v>84</v>
      </c>
      <c r="CS1098" s="869"/>
      <c r="CT1098" s="782" t="s">
        <v>308</v>
      </c>
      <c r="CU1098" s="783" t="s">
        <v>308</v>
      </c>
      <c r="CV1098" s="776"/>
      <c r="CW1098" s="776"/>
      <c r="CX1098" s="782">
        <v>46252</v>
      </c>
      <c r="CY1098" s="870">
        <v>0</v>
      </c>
      <c r="CZ1098" s="870">
        <v>0</v>
      </c>
      <c r="DA1098" s="871">
        <v>0</v>
      </c>
      <c r="DB1098" s="871">
        <v>0</v>
      </c>
      <c r="DC1098" s="871">
        <v>0</v>
      </c>
      <c r="DD1098" s="871" t="s">
        <v>390</v>
      </c>
      <c r="DE1098" s="871" t="s">
        <v>397</v>
      </c>
      <c r="DF1098" s="871" t="s">
        <v>397</v>
      </c>
      <c r="DG1098" s="871" t="s">
        <v>397</v>
      </c>
      <c r="DH1098" s="872">
        <v>0</v>
      </c>
      <c r="DI1098" s="776" t="s">
        <v>390</v>
      </c>
      <c r="DJ1098" s="776" t="s">
        <v>397</v>
      </c>
      <c r="DK1098" s="776" t="s">
        <v>390</v>
      </c>
      <c r="DL1098" s="776">
        <v>46300</v>
      </c>
      <c r="DM1098" s="776">
        <v>46300</v>
      </c>
      <c r="DN1098" s="776">
        <v>46300</v>
      </c>
      <c r="DO1098" s="873" t="s">
        <v>308</v>
      </c>
      <c r="DP1098" s="774">
        <v>46318</v>
      </c>
      <c r="DQ1098" s="774">
        <v>46346</v>
      </c>
      <c r="DR1098" s="774">
        <v>46346</v>
      </c>
      <c r="DS1098" s="872">
        <v>46318</v>
      </c>
      <c r="DT1098" s="752">
        <v>46346</v>
      </c>
      <c r="DU1098" s="753">
        <v>-14</v>
      </c>
      <c r="DV1098" s="753" t="s">
        <v>308</v>
      </c>
      <c r="DW1098" s="754">
        <v>46304</v>
      </c>
      <c r="DX1098" s="755">
        <v>46304</v>
      </c>
      <c r="DY1098" s="754" t="e">
        <v>#VALUE!</v>
      </c>
      <c r="DZ1098" s="754" t="e">
        <v>#VALUE!</v>
      </c>
      <c r="EA1098" s="754"/>
      <c r="EB1098" s="754"/>
      <c r="HA1098" s="756" t="s">
        <v>397</v>
      </c>
      <c r="HB1098" s="756" t="s">
        <v>397</v>
      </c>
      <c r="HC1098" s="756" t="s">
        <v>397</v>
      </c>
      <c r="HD1098" s="756" t="s">
        <v>397</v>
      </c>
      <c r="HE1098" s="756" t="s">
        <v>397</v>
      </c>
      <c r="HF1098" s="756" t="s">
        <v>397</v>
      </c>
      <c r="HG1098" s="756" t="s">
        <v>397</v>
      </c>
      <c r="HH1098" s="756" t="s">
        <v>397</v>
      </c>
      <c r="HI1098" s="756" t="s">
        <v>397</v>
      </c>
      <c r="HJ1098" s="756" t="s">
        <v>397</v>
      </c>
      <c r="HK1098"/>
      <c r="HL1098"/>
      <c r="HM1098"/>
      <c r="HN1098" s="756" t="str">
        <f t="shared" si="35"/>
        <v>AUTO PRINT</v>
      </c>
      <c r="HO1098"/>
      <c r="HP1098" s="757" t="s">
        <v>572</v>
      </c>
      <c r="HQ1098" s="757" t="s">
        <v>572</v>
      </c>
      <c r="HR1098" s="757" t="s">
        <v>572</v>
      </c>
      <c r="HS1098"/>
      <c r="HW1098" s="758"/>
      <c r="HX1098"/>
      <c r="HY1098" s="759" t="s">
        <v>572</v>
      </c>
      <c r="HZ1098" s="759" t="s">
        <v>572</v>
      </c>
      <c r="IA1098" s="759" t="s">
        <v>572</v>
      </c>
      <c r="IC1098" s="760" t="s">
        <v>572</v>
      </c>
      <c r="ID1098" s="760" t="s">
        <v>572</v>
      </c>
      <c r="IE1098" s="760" t="s">
        <v>572</v>
      </c>
      <c r="IF1098" s="761" t="s">
        <v>572</v>
      </c>
      <c r="IG1098" s="619" t="str">
        <f t="shared" si="36"/>
        <v>IN HOUSE (MANUAL)</v>
      </c>
      <c r="II1098" s="761" t="s">
        <v>572</v>
      </c>
      <c r="IK1098" s="761" t="str">
        <f>IFERROR(VLOOKUP($M1098,#REF!,13,0),"IN HOUSE (MANUAL)")</f>
        <v>IN HOUSE (MANUAL)</v>
      </c>
      <c r="IM1098" s="760" t="s">
        <v>572</v>
      </c>
      <c r="IN1098" s="760" t="s">
        <v>572</v>
      </c>
      <c r="IO1098" s="760" t="s">
        <v>572</v>
      </c>
      <c r="IQ1098" s="760" t="s">
        <v>572</v>
      </c>
      <c r="IR1098" s="760" t="s">
        <v>572</v>
      </c>
      <c r="IT1098" s="760" t="s">
        <v>572</v>
      </c>
      <c r="IV1098" s="760" t="s">
        <v>572</v>
      </c>
      <c r="IW1098" s="760" t="s">
        <v>572</v>
      </c>
      <c r="IY1098" s="760" t="s">
        <v>572</v>
      </c>
      <c r="IZ1098" s="760" t="s">
        <v>572</v>
      </c>
      <c r="JB1098" s="760" t="s">
        <v>922</v>
      </c>
      <c r="JC1098" s="760">
        <v>84</v>
      </c>
      <c r="JE1098" s="760" t="s">
        <v>572</v>
      </c>
      <c r="JF1098" s="760" t="s">
        <v>572</v>
      </c>
    </row>
    <row r="1099" spans="1:266" ht="17.25" customHeight="1" x14ac:dyDescent="0.35">
      <c r="A1099" s="618" t="s">
        <v>2236</v>
      </c>
      <c r="B1099" s="730">
        <v>119</v>
      </c>
      <c r="C1099" s="730" t="s">
        <v>1690</v>
      </c>
      <c r="D1099" s="730" t="s">
        <v>1690</v>
      </c>
      <c r="E1099" s="730">
        <v>18</v>
      </c>
      <c r="F1099" s="731" t="s">
        <v>566</v>
      </c>
      <c r="G1099" s="732">
        <v>1</v>
      </c>
      <c r="H1099" s="826">
        <v>46198</v>
      </c>
      <c r="I1099" s="730">
        <v>42</v>
      </c>
      <c r="J1099" s="730" t="s">
        <v>308</v>
      </c>
      <c r="K1099" s="730">
        <v>43</v>
      </c>
      <c r="L1099" s="730" t="s">
        <v>2234</v>
      </c>
      <c r="M1099" s="772" t="s">
        <v>2236</v>
      </c>
      <c r="N1099" s="772">
        <v>0</v>
      </c>
      <c r="O1099" s="772" t="s">
        <v>390</v>
      </c>
      <c r="P1099" s="772">
        <v>0</v>
      </c>
      <c r="Q1099" s="772" t="s">
        <v>390</v>
      </c>
      <c r="R1099" s="772" t="s">
        <v>170</v>
      </c>
      <c r="S1099" s="772" t="s">
        <v>308</v>
      </c>
      <c r="T1099" s="772" t="s">
        <v>772</v>
      </c>
      <c r="U1099" s="772">
        <v>411</v>
      </c>
      <c r="V1099" s="772" t="s">
        <v>308</v>
      </c>
      <c r="W1099" s="772"/>
      <c r="X1099" s="772"/>
      <c r="Y1099" s="772"/>
      <c r="Z1099" s="886"/>
      <c r="AA1099" s="772" t="s">
        <v>157</v>
      </c>
      <c r="AB1099" s="772" t="s">
        <v>569</v>
      </c>
      <c r="AC1099" s="772" t="s">
        <v>727</v>
      </c>
      <c r="AD1099" s="772">
        <v>24</v>
      </c>
      <c r="AE1099" s="864">
        <v>24</v>
      </c>
      <c r="AF1099" s="774" t="s">
        <v>390</v>
      </c>
      <c r="AG1099" s="777"/>
      <c r="AH1099" s="777"/>
      <c r="AI1099" s="777" t="s">
        <v>625</v>
      </c>
      <c r="AJ1099" s="778">
        <v>35</v>
      </c>
      <c r="AK1099" s="779"/>
      <c r="AL1099" s="778"/>
      <c r="AM1099" s="780">
        <v>24</v>
      </c>
      <c r="AN1099" s="780"/>
      <c r="AO1099" s="780"/>
      <c r="AP1099" s="780"/>
      <c r="AQ1099" s="780"/>
      <c r="AR1099" s="780"/>
      <c r="AS1099" s="780"/>
      <c r="AT1099" s="780"/>
      <c r="AU1099" s="780"/>
      <c r="AV1099" s="780"/>
      <c r="AW1099" s="780"/>
      <c r="AX1099" s="780"/>
      <c r="AY1099" s="780"/>
      <c r="AZ1099" s="780"/>
      <c r="BA1099" s="780"/>
      <c r="BB1099" s="780">
        <v>0</v>
      </c>
      <c r="BC1099" s="780">
        <v>24</v>
      </c>
      <c r="BD1099" s="780">
        <v>0</v>
      </c>
      <c r="BE1099" s="780">
        <v>0</v>
      </c>
      <c r="BF1099" s="780">
        <v>0</v>
      </c>
      <c r="BG1099" s="780">
        <v>0</v>
      </c>
      <c r="BH1099" s="780">
        <v>0</v>
      </c>
      <c r="BI1099" s="780">
        <v>24</v>
      </c>
      <c r="BJ1099" s="780"/>
      <c r="BK1099" s="780">
        <v>0</v>
      </c>
      <c r="BL1099" s="780"/>
      <c r="BM1099" s="780"/>
      <c r="BN1099" s="780" t="s">
        <v>308</v>
      </c>
      <c r="BO1099" s="780" t="s">
        <v>308</v>
      </c>
      <c r="BP1099" s="780" t="s">
        <v>308</v>
      </c>
      <c r="BQ1099" s="780" t="s">
        <v>308</v>
      </c>
      <c r="BR1099" s="780"/>
      <c r="BS1099" s="780" t="s">
        <v>397</v>
      </c>
      <c r="BT1099" s="780"/>
      <c r="BU1099" s="780" t="s">
        <v>579</v>
      </c>
      <c r="BV1099" s="780"/>
      <c r="BW1099" s="780"/>
      <c r="BX1099" s="780"/>
      <c r="BY1099" s="780"/>
      <c r="BZ1099" s="780"/>
      <c r="CA1099" s="780"/>
      <c r="CB1099" s="780"/>
      <c r="CC1099" s="780"/>
      <c r="CD1099" s="780"/>
      <c r="CE1099" s="780"/>
      <c r="CF1099" s="780"/>
      <c r="CG1099" s="780"/>
      <c r="CH1099" s="780"/>
      <c r="CI1099" s="780"/>
      <c r="CJ1099" s="780"/>
      <c r="CK1099" s="773"/>
      <c r="CL1099" s="773" t="s">
        <v>397</v>
      </c>
      <c r="CM1099" s="773">
        <v>24</v>
      </c>
      <c r="CN1099" s="773">
        <v>24</v>
      </c>
      <c r="CO1099" s="773" t="s">
        <v>397</v>
      </c>
      <c r="CP1099" s="773">
        <v>24</v>
      </c>
      <c r="CQ1099" s="867">
        <v>24</v>
      </c>
      <c r="CR1099" s="772">
        <v>24</v>
      </c>
      <c r="CS1099" s="781"/>
      <c r="CT1099" s="782" t="s">
        <v>308</v>
      </c>
      <c r="CU1099" s="783" t="s">
        <v>308</v>
      </c>
      <c r="CV1099" s="774"/>
      <c r="CW1099" s="774"/>
      <c r="CX1099" s="865">
        <v>46252</v>
      </c>
      <c r="CY1099" s="784">
        <v>0</v>
      </c>
      <c r="CZ1099" s="784">
        <v>0</v>
      </c>
      <c r="DA1099" s="785">
        <v>0</v>
      </c>
      <c r="DB1099" s="785">
        <v>0</v>
      </c>
      <c r="DC1099" s="785">
        <v>0</v>
      </c>
      <c r="DD1099" s="785" t="s">
        <v>390</v>
      </c>
      <c r="DE1099" s="785" t="s">
        <v>397</v>
      </c>
      <c r="DF1099" s="785" t="s">
        <v>397</v>
      </c>
      <c r="DG1099" s="785" t="s">
        <v>397</v>
      </c>
      <c r="DH1099" s="786">
        <v>0</v>
      </c>
      <c r="DI1099" s="774" t="s">
        <v>390</v>
      </c>
      <c r="DJ1099" s="774" t="s">
        <v>397</v>
      </c>
      <c r="DK1099" s="774" t="s">
        <v>390</v>
      </c>
      <c r="DL1099" s="774">
        <v>46300</v>
      </c>
      <c r="DM1099" s="774">
        <v>46300</v>
      </c>
      <c r="DN1099" s="774">
        <v>46300</v>
      </c>
      <c r="DO1099" s="787" t="s">
        <v>308</v>
      </c>
      <c r="DP1099" s="774">
        <v>46318</v>
      </c>
      <c r="DQ1099" s="774">
        <v>46346</v>
      </c>
      <c r="DR1099" s="774">
        <v>46346</v>
      </c>
      <c r="DS1099" s="786">
        <v>46318</v>
      </c>
      <c r="DT1099" s="752">
        <v>46346</v>
      </c>
      <c r="DU1099" s="753">
        <v>-11</v>
      </c>
      <c r="DV1099" s="753" t="s">
        <v>308</v>
      </c>
      <c r="DW1099" s="754">
        <v>46307</v>
      </c>
      <c r="DX1099" s="755">
        <v>46307</v>
      </c>
      <c r="DY1099" s="754" t="e">
        <v>#VALUE!</v>
      </c>
      <c r="DZ1099" s="754" t="e">
        <v>#VALUE!</v>
      </c>
      <c r="EA1099" s="754"/>
      <c r="EB1099" s="754"/>
      <c r="HA1099" s="756" t="s">
        <v>397</v>
      </c>
      <c r="HB1099" s="756" t="s">
        <v>397</v>
      </c>
      <c r="HC1099" s="756" t="s">
        <v>397</v>
      </c>
      <c r="HD1099" s="756" t="s">
        <v>397</v>
      </c>
      <c r="HE1099" s="756" t="s">
        <v>397</v>
      </c>
      <c r="HF1099" s="756" t="s">
        <v>397</v>
      </c>
      <c r="HG1099" s="756" t="s">
        <v>397</v>
      </c>
      <c r="HH1099" s="756" t="s">
        <v>397</v>
      </c>
      <c r="HI1099" s="756" t="s">
        <v>397</v>
      </c>
      <c r="HJ1099" s="756" t="s">
        <v>397</v>
      </c>
      <c r="HK1099"/>
      <c r="HL1099"/>
      <c r="HM1099"/>
      <c r="HN1099" s="756" t="str">
        <f t="shared" si="35"/>
        <v>AUTO PRINT</v>
      </c>
      <c r="HO1099"/>
      <c r="HP1099" s="757" t="s">
        <v>572</v>
      </c>
      <c r="HQ1099" s="757" t="s">
        <v>572</v>
      </c>
      <c r="HR1099" s="757" t="s">
        <v>572</v>
      </c>
      <c r="HS1099"/>
      <c r="HW1099" s="758"/>
      <c r="HX1099"/>
      <c r="HY1099" s="759" t="s">
        <v>572</v>
      </c>
      <c r="HZ1099" s="759" t="s">
        <v>572</v>
      </c>
      <c r="IA1099" s="759" t="s">
        <v>572</v>
      </c>
      <c r="IC1099" s="760" t="s">
        <v>572</v>
      </c>
      <c r="ID1099" s="760" t="s">
        <v>572</v>
      </c>
      <c r="IE1099" s="760" t="s">
        <v>572</v>
      </c>
      <c r="IF1099" s="761" t="s">
        <v>572</v>
      </c>
      <c r="IG1099" s="619" t="str">
        <f t="shared" si="36"/>
        <v>IN HOUSE (MANUAL)</v>
      </c>
      <c r="II1099" s="761" t="s">
        <v>572</v>
      </c>
      <c r="IK1099" s="761" t="str">
        <f>IFERROR(VLOOKUP($M1099,#REF!,13,0),"IN HOUSE (MANUAL)")</f>
        <v>IN HOUSE (MANUAL)</v>
      </c>
      <c r="IM1099" s="760" t="s">
        <v>572</v>
      </c>
      <c r="IN1099" s="760" t="s">
        <v>572</v>
      </c>
      <c r="IO1099" s="760" t="s">
        <v>572</v>
      </c>
      <c r="IQ1099" s="760" t="s">
        <v>572</v>
      </c>
      <c r="IR1099" s="760" t="s">
        <v>572</v>
      </c>
      <c r="IT1099" s="760" t="s">
        <v>572</v>
      </c>
      <c r="IV1099" s="760" t="s">
        <v>572</v>
      </c>
      <c r="IW1099" s="760" t="s">
        <v>572</v>
      </c>
      <c r="IY1099" s="760" t="s">
        <v>572</v>
      </c>
      <c r="IZ1099" s="760" t="s">
        <v>572</v>
      </c>
      <c r="JB1099" s="760" t="s">
        <v>922</v>
      </c>
      <c r="JC1099" s="760">
        <v>24</v>
      </c>
      <c r="JE1099" s="760" t="s">
        <v>572</v>
      </c>
      <c r="JF1099" s="760" t="s">
        <v>572</v>
      </c>
    </row>
    <row r="1100" spans="1:266" ht="17.25" customHeight="1" x14ac:dyDescent="0.35">
      <c r="A1100" s="618" t="s">
        <v>2237</v>
      </c>
      <c r="B1100" s="730">
        <v>120</v>
      </c>
      <c r="C1100" s="730" t="s">
        <v>1690</v>
      </c>
      <c r="D1100" s="730" t="s">
        <v>1690</v>
      </c>
      <c r="E1100" s="730">
        <v>18</v>
      </c>
      <c r="F1100" s="731" t="s">
        <v>574</v>
      </c>
      <c r="G1100" s="732">
        <v>1</v>
      </c>
      <c r="H1100" s="826">
        <v>46261</v>
      </c>
      <c r="I1100" s="730">
        <v>42</v>
      </c>
      <c r="J1100" s="730" t="s">
        <v>308</v>
      </c>
      <c r="K1100" s="730">
        <v>43</v>
      </c>
      <c r="L1100" s="730" t="s">
        <v>2238</v>
      </c>
      <c r="M1100" s="772" t="s">
        <v>2237</v>
      </c>
      <c r="N1100" s="772">
        <v>0</v>
      </c>
      <c r="O1100" s="772" t="s">
        <v>390</v>
      </c>
      <c r="P1100" s="772">
        <v>0</v>
      </c>
      <c r="Q1100" s="772" t="s">
        <v>390</v>
      </c>
      <c r="R1100" s="772" t="s">
        <v>170</v>
      </c>
      <c r="S1100" s="772"/>
      <c r="T1100" s="772" t="s">
        <v>772</v>
      </c>
      <c r="U1100" s="772">
        <v>411</v>
      </c>
      <c r="V1100" s="772" t="s">
        <v>308</v>
      </c>
      <c r="W1100" s="772"/>
      <c r="X1100" s="772"/>
      <c r="Y1100" s="772"/>
      <c r="Z1100" s="886"/>
      <c r="AA1100" s="772" t="s">
        <v>157</v>
      </c>
      <c r="AB1100" s="772" t="s">
        <v>569</v>
      </c>
      <c r="AC1100" s="772" t="s">
        <v>802</v>
      </c>
      <c r="AD1100" s="772">
        <v>900</v>
      </c>
      <c r="AE1100" s="864">
        <v>900</v>
      </c>
      <c r="AF1100" s="774">
        <v>46288</v>
      </c>
      <c r="AG1100" s="777"/>
      <c r="AH1100" s="777"/>
      <c r="AI1100" s="777" t="s">
        <v>308</v>
      </c>
      <c r="AJ1100" s="778">
        <v>36</v>
      </c>
      <c r="AK1100" s="779"/>
      <c r="AL1100" s="778"/>
      <c r="AM1100" s="780">
        <v>900</v>
      </c>
      <c r="AN1100" s="780"/>
      <c r="AO1100" s="780"/>
      <c r="AP1100" s="780"/>
      <c r="AQ1100" s="780"/>
      <c r="AR1100" s="780"/>
      <c r="AS1100" s="780"/>
      <c r="AT1100" s="780"/>
      <c r="AU1100" s="780"/>
      <c r="AV1100" s="780"/>
      <c r="AW1100" s="780"/>
      <c r="AX1100" s="780"/>
      <c r="AY1100" s="780"/>
      <c r="AZ1100" s="780"/>
      <c r="BA1100" s="780"/>
      <c r="BB1100" s="780">
        <v>0</v>
      </c>
      <c r="BC1100" s="780">
        <v>900</v>
      </c>
      <c r="BD1100" s="780">
        <v>0</v>
      </c>
      <c r="BE1100" s="780">
        <v>0</v>
      </c>
      <c r="BF1100" s="780">
        <v>0</v>
      </c>
      <c r="BG1100" s="780">
        <v>0</v>
      </c>
      <c r="BH1100" s="780">
        <v>0</v>
      </c>
      <c r="BI1100" s="780">
        <v>900</v>
      </c>
      <c r="BJ1100" s="780"/>
      <c r="BK1100" s="780">
        <v>0</v>
      </c>
      <c r="BL1100" s="780"/>
      <c r="BM1100" s="780"/>
      <c r="BN1100" s="780" t="s">
        <v>308</v>
      </c>
      <c r="BO1100" s="780" t="s">
        <v>308</v>
      </c>
      <c r="BP1100" s="780" t="s">
        <v>308</v>
      </c>
      <c r="BQ1100" s="780" t="s">
        <v>308</v>
      </c>
      <c r="BR1100" s="780"/>
      <c r="BS1100" s="780" t="s">
        <v>397</v>
      </c>
      <c r="BT1100" s="780"/>
      <c r="BU1100" s="780" t="s">
        <v>579</v>
      </c>
      <c r="BV1100" s="780"/>
      <c r="BW1100" s="780"/>
      <c r="BX1100" s="780"/>
      <c r="BY1100" s="780"/>
      <c r="BZ1100" s="780"/>
      <c r="CA1100" s="780"/>
      <c r="CB1100" s="780"/>
      <c r="CC1100" s="780"/>
      <c r="CD1100" s="780"/>
      <c r="CE1100" s="780"/>
      <c r="CF1100" s="780"/>
      <c r="CG1100" s="780"/>
      <c r="CH1100" s="780"/>
      <c r="CI1100" s="780"/>
      <c r="CJ1100" s="780"/>
      <c r="CK1100" s="773"/>
      <c r="CL1100" s="773" t="s">
        <v>397</v>
      </c>
      <c r="CM1100" s="773">
        <v>900</v>
      </c>
      <c r="CN1100" s="773">
        <v>900</v>
      </c>
      <c r="CO1100" s="773" t="s">
        <v>397</v>
      </c>
      <c r="CP1100" s="773">
        <v>900</v>
      </c>
      <c r="CQ1100" s="867">
        <v>900</v>
      </c>
      <c r="CR1100" s="772">
        <v>900</v>
      </c>
      <c r="CS1100" s="898"/>
      <c r="CT1100" s="782" t="s">
        <v>308</v>
      </c>
      <c r="CU1100" s="783"/>
      <c r="CV1100" s="774"/>
      <c r="CW1100" s="774"/>
      <c r="CX1100" s="865">
        <v>46288</v>
      </c>
      <c r="CY1100" s="784" t="s">
        <v>848</v>
      </c>
      <c r="CZ1100" s="784" t="s">
        <v>308</v>
      </c>
      <c r="DA1100" s="785">
        <v>46286</v>
      </c>
      <c r="DB1100" s="785" t="s">
        <v>633</v>
      </c>
      <c r="DC1100" s="785" t="s">
        <v>634</v>
      </c>
      <c r="DD1100" s="785">
        <v>46288</v>
      </c>
      <c r="DE1100" s="785" t="s">
        <v>397</v>
      </c>
      <c r="DF1100" s="785" t="s">
        <v>397</v>
      </c>
      <c r="DG1100" s="785" t="s">
        <v>397</v>
      </c>
      <c r="DH1100" s="786" t="s">
        <v>308</v>
      </c>
      <c r="DI1100" s="774">
        <v>46288</v>
      </c>
      <c r="DJ1100" s="774" t="s">
        <v>397</v>
      </c>
      <c r="DK1100" s="774">
        <v>46288</v>
      </c>
      <c r="DL1100" s="774">
        <v>46300</v>
      </c>
      <c r="DM1100" s="774">
        <v>46300</v>
      </c>
      <c r="DN1100" s="774">
        <v>46300</v>
      </c>
      <c r="DO1100" s="787" t="s">
        <v>308</v>
      </c>
      <c r="DP1100" s="774">
        <v>46318</v>
      </c>
      <c r="DQ1100" s="774">
        <v>46318</v>
      </c>
      <c r="DR1100" s="774">
        <v>46318</v>
      </c>
      <c r="DS1100" s="786">
        <v>46318</v>
      </c>
      <c r="DT1100" s="752">
        <v>46318</v>
      </c>
      <c r="DU1100" s="753">
        <v>-11</v>
      </c>
      <c r="DV1100" s="753" t="s">
        <v>308</v>
      </c>
      <c r="DW1100" s="754">
        <v>46307</v>
      </c>
      <c r="DX1100" s="755">
        <v>46307</v>
      </c>
      <c r="DY1100" s="754" t="e">
        <v>#VALUE!</v>
      </c>
      <c r="DZ1100" s="754" t="e">
        <v>#VALUE!</v>
      </c>
      <c r="EA1100" s="754"/>
      <c r="EB1100" s="754"/>
      <c r="HA1100" s="756" t="s">
        <v>397</v>
      </c>
      <c r="HB1100" s="756" t="s">
        <v>397</v>
      </c>
      <c r="HC1100" s="756" t="s">
        <v>397</v>
      </c>
      <c r="HD1100" s="756" t="s">
        <v>397</v>
      </c>
      <c r="HE1100" s="756" t="s">
        <v>397</v>
      </c>
      <c r="HF1100" s="756" t="s">
        <v>397</v>
      </c>
      <c r="HG1100" s="756" t="s">
        <v>397</v>
      </c>
      <c r="HH1100" s="756" t="s">
        <v>397</v>
      </c>
      <c r="HI1100" s="756" t="s">
        <v>397</v>
      </c>
      <c r="HJ1100" s="756" t="s">
        <v>397</v>
      </c>
      <c r="HK1100"/>
      <c r="HL1100"/>
      <c r="HM1100"/>
      <c r="HN1100" s="756" t="str">
        <f t="shared" si="35"/>
        <v>AUTO PRINT</v>
      </c>
      <c r="HO1100"/>
      <c r="HP1100" s="757" t="s">
        <v>572</v>
      </c>
      <c r="HQ1100" s="757" t="s">
        <v>572</v>
      </c>
      <c r="HR1100" s="757" t="s">
        <v>572</v>
      </c>
      <c r="HS1100"/>
      <c r="HW1100" s="758"/>
      <c r="HX1100"/>
      <c r="HY1100" s="759" t="s">
        <v>572</v>
      </c>
      <c r="HZ1100" s="759" t="s">
        <v>572</v>
      </c>
      <c r="IA1100" s="759" t="s">
        <v>572</v>
      </c>
      <c r="IC1100" s="760" t="s">
        <v>572</v>
      </c>
      <c r="ID1100" s="760" t="s">
        <v>572</v>
      </c>
      <c r="IE1100" s="760" t="s">
        <v>572</v>
      </c>
      <c r="IF1100" s="761" t="s">
        <v>572</v>
      </c>
      <c r="IG1100" s="619" t="str">
        <f t="shared" si="36"/>
        <v>IN HOUSE (MANUAL)</v>
      </c>
      <c r="II1100" s="761" t="s">
        <v>572</v>
      </c>
      <c r="IK1100" s="761" t="str">
        <f>IFERROR(VLOOKUP($M1100,#REF!,13,0),"IN HOUSE (MANUAL)")</f>
        <v>IN HOUSE (MANUAL)</v>
      </c>
      <c r="IM1100" s="760" t="s">
        <v>572</v>
      </c>
      <c r="IN1100" s="760" t="s">
        <v>572</v>
      </c>
      <c r="IO1100" s="760" t="s">
        <v>572</v>
      </c>
      <c r="IQ1100" s="760" t="s">
        <v>572</v>
      </c>
      <c r="IR1100" s="760" t="s">
        <v>572</v>
      </c>
      <c r="IT1100" s="760" t="s">
        <v>572</v>
      </c>
      <c r="IV1100" s="760" t="s">
        <v>572</v>
      </c>
      <c r="IW1100" s="760" t="s">
        <v>572</v>
      </c>
      <c r="IY1100" s="760" t="s">
        <v>572</v>
      </c>
      <c r="IZ1100" s="760" t="s">
        <v>572</v>
      </c>
      <c r="JB1100" s="760" t="s">
        <v>572</v>
      </c>
      <c r="JC1100" s="760">
        <v>900</v>
      </c>
      <c r="JE1100" s="760" t="s">
        <v>572</v>
      </c>
      <c r="JF1100" s="760" t="s">
        <v>572</v>
      </c>
    </row>
    <row r="1101" spans="1:266" ht="17.25" customHeight="1" x14ac:dyDescent="0.35">
      <c r="A1101" s="618" t="s">
        <v>2239</v>
      </c>
      <c r="B1101" s="730">
        <v>121</v>
      </c>
      <c r="C1101" s="730" t="s">
        <v>1690</v>
      </c>
      <c r="D1101" s="730" t="s">
        <v>1690</v>
      </c>
      <c r="E1101" s="730">
        <v>18</v>
      </c>
      <c r="F1101" s="731" t="s">
        <v>566</v>
      </c>
      <c r="G1101" s="732">
        <v>1</v>
      </c>
      <c r="H1101" s="826">
        <v>46196</v>
      </c>
      <c r="I1101" s="730">
        <v>42</v>
      </c>
      <c r="J1101" s="730" t="s">
        <v>308</v>
      </c>
      <c r="K1101" s="730">
        <v>43</v>
      </c>
      <c r="L1101" s="730" t="s">
        <v>2240</v>
      </c>
      <c r="M1101" s="772" t="s">
        <v>2239</v>
      </c>
      <c r="N1101" s="772">
        <v>0</v>
      </c>
      <c r="O1101" s="772" t="s">
        <v>390</v>
      </c>
      <c r="P1101" s="772">
        <v>0</v>
      </c>
      <c r="Q1101" s="772" t="s">
        <v>390</v>
      </c>
      <c r="R1101" s="772" t="s">
        <v>170</v>
      </c>
      <c r="S1101" s="772" t="s">
        <v>308</v>
      </c>
      <c r="T1101" s="772" t="s">
        <v>790</v>
      </c>
      <c r="U1101" s="772">
        <v>411</v>
      </c>
      <c r="V1101" s="772" t="s">
        <v>308</v>
      </c>
      <c r="W1101" s="772"/>
      <c r="X1101" s="772"/>
      <c r="Y1101" s="772"/>
      <c r="Z1101" s="886"/>
      <c r="AA1101" s="772" t="s">
        <v>157</v>
      </c>
      <c r="AB1101" s="772" t="s">
        <v>569</v>
      </c>
      <c r="AC1101" s="772" t="s">
        <v>727</v>
      </c>
      <c r="AD1101" s="772">
        <v>108</v>
      </c>
      <c r="AE1101" s="864">
        <v>108</v>
      </c>
      <c r="AF1101" s="774" t="s">
        <v>390</v>
      </c>
      <c r="AG1101" s="777"/>
      <c r="AH1101" s="777"/>
      <c r="AI1101" s="777" t="s">
        <v>625</v>
      </c>
      <c r="AJ1101" s="778">
        <v>37</v>
      </c>
      <c r="AK1101" s="779"/>
      <c r="AL1101" s="778"/>
      <c r="AM1101" s="780">
        <v>108</v>
      </c>
      <c r="AN1101" s="780"/>
      <c r="AO1101" s="780"/>
      <c r="AP1101" s="780"/>
      <c r="AQ1101" s="780"/>
      <c r="AR1101" s="780"/>
      <c r="AS1101" s="780"/>
      <c r="AT1101" s="780"/>
      <c r="AU1101" s="780"/>
      <c r="AV1101" s="780"/>
      <c r="AW1101" s="780"/>
      <c r="AX1101" s="780"/>
      <c r="AY1101" s="780"/>
      <c r="AZ1101" s="780"/>
      <c r="BA1101" s="780"/>
      <c r="BB1101" s="780">
        <v>0</v>
      </c>
      <c r="BC1101" s="780">
        <v>108</v>
      </c>
      <c r="BD1101" s="780">
        <v>0</v>
      </c>
      <c r="BE1101" s="780">
        <v>0</v>
      </c>
      <c r="BF1101" s="780">
        <v>0</v>
      </c>
      <c r="BG1101" s="780">
        <v>0</v>
      </c>
      <c r="BH1101" s="780">
        <v>0</v>
      </c>
      <c r="BI1101" s="780">
        <v>108</v>
      </c>
      <c r="BJ1101" s="780"/>
      <c r="BK1101" s="780">
        <v>0</v>
      </c>
      <c r="BL1101" s="780"/>
      <c r="BM1101" s="780"/>
      <c r="BN1101" s="780" t="s">
        <v>308</v>
      </c>
      <c r="BO1101" s="780" t="s">
        <v>308</v>
      </c>
      <c r="BP1101" s="780" t="s">
        <v>308</v>
      </c>
      <c r="BQ1101" s="780" t="s">
        <v>308</v>
      </c>
      <c r="BR1101" s="780"/>
      <c r="BS1101" s="780" t="s">
        <v>397</v>
      </c>
      <c r="BT1101" s="780"/>
      <c r="BU1101" s="780" t="s">
        <v>579</v>
      </c>
      <c r="BV1101" s="780"/>
      <c r="BW1101" s="780"/>
      <c r="BX1101" s="780"/>
      <c r="BY1101" s="780"/>
      <c r="BZ1101" s="780"/>
      <c r="CA1101" s="780"/>
      <c r="CB1101" s="780"/>
      <c r="CC1101" s="780"/>
      <c r="CD1101" s="780"/>
      <c r="CE1101" s="780"/>
      <c r="CF1101" s="780"/>
      <c r="CG1101" s="780"/>
      <c r="CH1101" s="780"/>
      <c r="CI1101" s="780"/>
      <c r="CJ1101" s="780"/>
      <c r="CK1101" s="773"/>
      <c r="CL1101" s="773" t="s">
        <v>397</v>
      </c>
      <c r="CM1101" s="773">
        <v>108</v>
      </c>
      <c r="CN1101" s="773">
        <v>108</v>
      </c>
      <c r="CO1101" s="773" t="s">
        <v>397</v>
      </c>
      <c r="CP1101" s="773">
        <v>108</v>
      </c>
      <c r="CQ1101" s="867">
        <v>108</v>
      </c>
      <c r="CR1101" s="772">
        <v>108</v>
      </c>
      <c r="CS1101" s="781"/>
      <c r="CT1101" s="782" t="s">
        <v>308</v>
      </c>
      <c r="CU1101" s="783" t="s">
        <v>308</v>
      </c>
      <c r="CV1101" s="774"/>
      <c r="CW1101" s="774"/>
      <c r="CX1101" s="865">
        <v>46252</v>
      </c>
      <c r="CY1101" s="784">
        <v>0</v>
      </c>
      <c r="CZ1101" s="784">
        <v>0</v>
      </c>
      <c r="DA1101" s="785">
        <v>0</v>
      </c>
      <c r="DB1101" s="785">
        <v>0</v>
      </c>
      <c r="DC1101" s="785">
        <v>0</v>
      </c>
      <c r="DD1101" s="785" t="s">
        <v>390</v>
      </c>
      <c r="DE1101" s="785" t="s">
        <v>397</v>
      </c>
      <c r="DF1101" s="785" t="s">
        <v>397</v>
      </c>
      <c r="DG1101" s="785" t="s">
        <v>397</v>
      </c>
      <c r="DH1101" s="786">
        <v>0</v>
      </c>
      <c r="DI1101" s="774" t="s">
        <v>390</v>
      </c>
      <c r="DJ1101" s="774" t="s">
        <v>397</v>
      </c>
      <c r="DK1101" s="774" t="s">
        <v>390</v>
      </c>
      <c r="DL1101" s="774">
        <v>46297</v>
      </c>
      <c r="DM1101" s="774">
        <v>46300</v>
      </c>
      <c r="DN1101" s="774">
        <v>46300</v>
      </c>
      <c r="DO1101" s="787" t="s">
        <v>308</v>
      </c>
      <c r="DP1101" s="774">
        <v>46318</v>
      </c>
      <c r="DQ1101" s="774">
        <v>46346</v>
      </c>
      <c r="DR1101" s="774">
        <v>46346</v>
      </c>
      <c r="DS1101" s="786">
        <v>46318</v>
      </c>
      <c r="DT1101" s="752">
        <v>46346</v>
      </c>
      <c r="DU1101" s="753">
        <v>-10</v>
      </c>
      <c r="DV1101" s="753" t="s">
        <v>308</v>
      </c>
      <c r="DW1101" s="754">
        <v>46307</v>
      </c>
      <c r="DX1101" s="755">
        <v>46308</v>
      </c>
      <c r="DY1101" s="754" t="e">
        <v>#VALUE!</v>
      </c>
      <c r="DZ1101" s="754" t="e">
        <v>#VALUE!</v>
      </c>
      <c r="EA1101" s="754"/>
      <c r="EB1101" s="754"/>
      <c r="HA1101" s="756" t="s">
        <v>397</v>
      </c>
      <c r="HB1101" s="756" t="s">
        <v>397</v>
      </c>
      <c r="HC1101" s="756" t="s">
        <v>397</v>
      </c>
      <c r="HD1101" s="756" t="s">
        <v>397</v>
      </c>
      <c r="HE1101" s="756" t="s">
        <v>397</v>
      </c>
      <c r="HF1101" s="756" t="s">
        <v>397</v>
      </c>
      <c r="HG1101" s="756" t="s">
        <v>397</v>
      </c>
      <c r="HH1101" s="756" t="s">
        <v>397</v>
      </c>
      <c r="HI1101" s="756" t="s">
        <v>397</v>
      </c>
      <c r="HJ1101" s="756" t="s">
        <v>397</v>
      </c>
      <c r="HK1101"/>
      <c r="HL1101"/>
      <c r="HM1101"/>
      <c r="HN1101" s="756" t="str">
        <f t="shared" si="35"/>
        <v>AUTO PRINT</v>
      </c>
      <c r="HO1101"/>
      <c r="HP1101" s="757" t="s">
        <v>572</v>
      </c>
      <c r="HQ1101" s="757" t="s">
        <v>572</v>
      </c>
      <c r="HR1101" s="757" t="s">
        <v>572</v>
      </c>
      <c r="HS1101"/>
      <c r="HW1101" s="758"/>
      <c r="HX1101"/>
      <c r="HY1101" s="759" t="s">
        <v>572</v>
      </c>
      <c r="HZ1101" s="759" t="s">
        <v>572</v>
      </c>
      <c r="IA1101" s="759" t="s">
        <v>572</v>
      </c>
      <c r="IC1101" s="760" t="s">
        <v>572</v>
      </c>
      <c r="ID1101" s="760" t="s">
        <v>572</v>
      </c>
      <c r="IE1101" s="760" t="s">
        <v>572</v>
      </c>
      <c r="IF1101" s="761" t="s">
        <v>572</v>
      </c>
      <c r="IG1101" s="619" t="str">
        <f t="shared" si="36"/>
        <v>IN HOUSE (MANUAL)</v>
      </c>
      <c r="II1101" s="761" t="s">
        <v>572</v>
      </c>
      <c r="IK1101" s="761" t="str">
        <f>IFERROR(VLOOKUP($M1101,#REF!,13,0),"IN HOUSE (MANUAL)")</f>
        <v>IN HOUSE (MANUAL)</v>
      </c>
      <c r="IM1101" s="760" t="s">
        <v>572</v>
      </c>
      <c r="IN1101" s="760" t="s">
        <v>572</v>
      </c>
      <c r="IO1101" s="760" t="s">
        <v>572</v>
      </c>
      <c r="IQ1101" s="760" t="s">
        <v>572</v>
      </c>
      <c r="IR1101" s="760" t="s">
        <v>572</v>
      </c>
      <c r="IT1101" s="760" t="s">
        <v>572</v>
      </c>
      <c r="IV1101" s="760" t="s">
        <v>572</v>
      </c>
      <c r="IW1101" s="760" t="s">
        <v>572</v>
      </c>
      <c r="IY1101" s="760" t="s">
        <v>572</v>
      </c>
      <c r="IZ1101" s="760" t="s">
        <v>572</v>
      </c>
      <c r="JB1101" s="760" t="s">
        <v>922</v>
      </c>
      <c r="JC1101" s="760">
        <v>108</v>
      </c>
      <c r="JE1101" s="760" t="s">
        <v>572</v>
      </c>
      <c r="JF1101" s="760" t="s">
        <v>572</v>
      </c>
    </row>
    <row r="1102" spans="1:266" ht="17.25" customHeight="1" x14ac:dyDescent="0.35">
      <c r="A1102" s="618" t="s">
        <v>2241</v>
      </c>
      <c r="B1102" s="730">
        <v>122</v>
      </c>
      <c r="C1102" s="730" t="s">
        <v>1690</v>
      </c>
      <c r="D1102" s="730" t="s">
        <v>1690</v>
      </c>
      <c r="E1102" s="730">
        <v>18</v>
      </c>
      <c r="F1102" s="731" t="s">
        <v>566</v>
      </c>
      <c r="G1102" s="732">
        <v>1</v>
      </c>
      <c r="H1102" s="826">
        <v>46196</v>
      </c>
      <c r="I1102" s="730">
        <v>42</v>
      </c>
      <c r="J1102" s="730" t="s">
        <v>308</v>
      </c>
      <c r="K1102" s="730">
        <v>43</v>
      </c>
      <c r="L1102" s="730" t="s">
        <v>2240</v>
      </c>
      <c r="M1102" s="772" t="s">
        <v>2241</v>
      </c>
      <c r="N1102" s="772">
        <v>0</v>
      </c>
      <c r="O1102" s="772" t="s">
        <v>390</v>
      </c>
      <c r="P1102" s="772">
        <v>0</v>
      </c>
      <c r="Q1102" s="772" t="s">
        <v>390</v>
      </c>
      <c r="R1102" s="772" t="s">
        <v>170</v>
      </c>
      <c r="S1102" s="772" t="s">
        <v>308</v>
      </c>
      <c r="T1102" s="772" t="s">
        <v>790</v>
      </c>
      <c r="U1102" s="772">
        <v>411</v>
      </c>
      <c r="V1102" s="772" t="s">
        <v>308</v>
      </c>
      <c r="W1102" s="772"/>
      <c r="X1102" s="772"/>
      <c r="Y1102" s="772"/>
      <c r="Z1102" s="886"/>
      <c r="AA1102" s="772" t="s">
        <v>157</v>
      </c>
      <c r="AB1102" s="772" t="s">
        <v>569</v>
      </c>
      <c r="AC1102" s="772" t="s">
        <v>727</v>
      </c>
      <c r="AD1102" s="772">
        <v>24</v>
      </c>
      <c r="AE1102" s="864">
        <v>24</v>
      </c>
      <c r="AF1102" s="774" t="s">
        <v>390</v>
      </c>
      <c r="AG1102" s="777"/>
      <c r="AH1102" s="777"/>
      <c r="AI1102" s="777" t="s">
        <v>625</v>
      </c>
      <c r="AJ1102" s="778">
        <v>38</v>
      </c>
      <c r="AK1102" s="779"/>
      <c r="AL1102" s="778"/>
      <c r="AM1102" s="780">
        <v>24</v>
      </c>
      <c r="AN1102" s="780"/>
      <c r="AO1102" s="780"/>
      <c r="AP1102" s="780"/>
      <c r="AQ1102" s="780"/>
      <c r="AR1102" s="780"/>
      <c r="AS1102" s="780"/>
      <c r="AT1102" s="780"/>
      <c r="AU1102" s="780"/>
      <c r="AV1102" s="780"/>
      <c r="AW1102" s="780"/>
      <c r="AX1102" s="780"/>
      <c r="AY1102" s="780"/>
      <c r="AZ1102" s="780"/>
      <c r="BA1102" s="780"/>
      <c r="BB1102" s="780">
        <v>0</v>
      </c>
      <c r="BC1102" s="780">
        <v>24</v>
      </c>
      <c r="BD1102" s="780">
        <v>0</v>
      </c>
      <c r="BE1102" s="780">
        <v>0</v>
      </c>
      <c r="BF1102" s="780">
        <v>0</v>
      </c>
      <c r="BG1102" s="780">
        <v>0</v>
      </c>
      <c r="BH1102" s="780">
        <v>0</v>
      </c>
      <c r="BI1102" s="780">
        <v>24</v>
      </c>
      <c r="BJ1102" s="780"/>
      <c r="BK1102" s="780">
        <v>0</v>
      </c>
      <c r="BL1102" s="780"/>
      <c r="BM1102" s="780"/>
      <c r="BN1102" s="780" t="s">
        <v>308</v>
      </c>
      <c r="BO1102" s="780" t="s">
        <v>308</v>
      </c>
      <c r="BP1102" s="780" t="s">
        <v>308</v>
      </c>
      <c r="BQ1102" s="780" t="s">
        <v>308</v>
      </c>
      <c r="BR1102" s="780"/>
      <c r="BS1102" s="780" t="s">
        <v>397</v>
      </c>
      <c r="BT1102" s="780"/>
      <c r="BU1102" s="780" t="s">
        <v>579</v>
      </c>
      <c r="BV1102" s="780"/>
      <c r="BW1102" s="780"/>
      <c r="BX1102" s="780"/>
      <c r="BY1102" s="780"/>
      <c r="BZ1102" s="780"/>
      <c r="CA1102" s="780"/>
      <c r="CB1102" s="780"/>
      <c r="CC1102" s="780"/>
      <c r="CD1102" s="780"/>
      <c r="CE1102" s="780"/>
      <c r="CF1102" s="780"/>
      <c r="CG1102" s="780"/>
      <c r="CH1102" s="780"/>
      <c r="CI1102" s="780"/>
      <c r="CJ1102" s="780"/>
      <c r="CK1102" s="773"/>
      <c r="CL1102" s="773" t="s">
        <v>397</v>
      </c>
      <c r="CM1102" s="773">
        <v>24</v>
      </c>
      <c r="CN1102" s="773">
        <v>24</v>
      </c>
      <c r="CO1102" s="773" t="s">
        <v>397</v>
      </c>
      <c r="CP1102" s="773">
        <v>24</v>
      </c>
      <c r="CQ1102" s="867">
        <v>24</v>
      </c>
      <c r="CR1102" s="772">
        <v>24</v>
      </c>
      <c r="CS1102" s="781"/>
      <c r="CT1102" s="782" t="s">
        <v>308</v>
      </c>
      <c r="CU1102" s="783" t="s">
        <v>308</v>
      </c>
      <c r="CV1102" s="774"/>
      <c r="CW1102" s="774"/>
      <c r="CX1102" s="865">
        <v>46252</v>
      </c>
      <c r="CY1102" s="784">
        <v>0</v>
      </c>
      <c r="CZ1102" s="784">
        <v>0</v>
      </c>
      <c r="DA1102" s="785">
        <v>0</v>
      </c>
      <c r="DB1102" s="785">
        <v>0</v>
      </c>
      <c r="DC1102" s="785">
        <v>0</v>
      </c>
      <c r="DD1102" s="785" t="s">
        <v>390</v>
      </c>
      <c r="DE1102" s="785" t="s">
        <v>397</v>
      </c>
      <c r="DF1102" s="785" t="s">
        <v>397</v>
      </c>
      <c r="DG1102" s="785" t="s">
        <v>397</v>
      </c>
      <c r="DH1102" s="786">
        <v>0</v>
      </c>
      <c r="DI1102" s="774" t="s">
        <v>390</v>
      </c>
      <c r="DJ1102" s="774" t="s">
        <v>397</v>
      </c>
      <c r="DK1102" s="774" t="s">
        <v>390</v>
      </c>
      <c r="DL1102" s="774">
        <v>46297</v>
      </c>
      <c r="DM1102" s="774">
        <v>46300</v>
      </c>
      <c r="DN1102" s="774">
        <v>46300</v>
      </c>
      <c r="DO1102" s="787" t="s">
        <v>308</v>
      </c>
      <c r="DP1102" s="774">
        <v>46318</v>
      </c>
      <c r="DQ1102" s="774">
        <v>46346</v>
      </c>
      <c r="DR1102" s="774">
        <v>46346</v>
      </c>
      <c r="DS1102" s="786">
        <v>46318</v>
      </c>
      <c r="DT1102" s="752">
        <v>46346</v>
      </c>
      <c r="DU1102" s="753">
        <v>-10</v>
      </c>
      <c r="DV1102" s="753" t="s">
        <v>308</v>
      </c>
      <c r="DW1102" s="754">
        <v>46308</v>
      </c>
      <c r="DX1102" s="755">
        <v>46308</v>
      </c>
      <c r="DY1102" s="754" t="e">
        <v>#VALUE!</v>
      </c>
      <c r="DZ1102" s="754" t="e">
        <v>#VALUE!</v>
      </c>
      <c r="EA1102" s="754"/>
      <c r="EB1102" s="754"/>
      <c r="HA1102" s="756" t="s">
        <v>397</v>
      </c>
      <c r="HB1102" s="756" t="s">
        <v>397</v>
      </c>
      <c r="HC1102" s="756" t="s">
        <v>397</v>
      </c>
      <c r="HD1102" s="756" t="s">
        <v>397</v>
      </c>
      <c r="HE1102" s="756" t="s">
        <v>397</v>
      </c>
      <c r="HF1102" s="756" t="s">
        <v>397</v>
      </c>
      <c r="HG1102" s="756" t="s">
        <v>397</v>
      </c>
      <c r="HH1102" s="756" t="s">
        <v>397</v>
      </c>
      <c r="HI1102" s="756" t="s">
        <v>397</v>
      </c>
      <c r="HJ1102" s="756" t="s">
        <v>397</v>
      </c>
      <c r="HK1102"/>
      <c r="HL1102"/>
      <c r="HM1102"/>
      <c r="HN1102" s="756" t="str">
        <f t="shared" si="35"/>
        <v>AUTO PRINT</v>
      </c>
      <c r="HO1102"/>
      <c r="HP1102" s="757" t="s">
        <v>572</v>
      </c>
      <c r="HQ1102" s="757" t="s">
        <v>572</v>
      </c>
      <c r="HR1102" s="757" t="s">
        <v>572</v>
      </c>
      <c r="HS1102"/>
      <c r="HW1102" s="758"/>
      <c r="HX1102"/>
      <c r="HY1102" s="759" t="s">
        <v>572</v>
      </c>
      <c r="HZ1102" s="759" t="s">
        <v>572</v>
      </c>
      <c r="IA1102" s="759" t="s">
        <v>572</v>
      </c>
      <c r="IC1102" s="760" t="s">
        <v>572</v>
      </c>
      <c r="ID1102" s="760" t="s">
        <v>572</v>
      </c>
      <c r="IE1102" s="760" t="s">
        <v>572</v>
      </c>
      <c r="IF1102" s="761" t="s">
        <v>572</v>
      </c>
      <c r="IG1102" s="619" t="str">
        <f t="shared" si="36"/>
        <v>IN HOUSE (MANUAL)</v>
      </c>
      <c r="II1102" s="761" t="s">
        <v>572</v>
      </c>
      <c r="IK1102" s="761" t="str">
        <f>IFERROR(VLOOKUP($M1102,#REF!,13,0),"IN HOUSE (MANUAL)")</f>
        <v>IN HOUSE (MANUAL)</v>
      </c>
      <c r="IM1102" s="760" t="s">
        <v>572</v>
      </c>
      <c r="IN1102" s="760" t="s">
        <v>572</v>
      </c>
      <c r="IO1102" s="760" t="s">
        <v>572</v>
      </c>
      <c r="IQ1102" s="760" t="s">
        <v>572</v>
      </c>
      <c r="IR1102" s="760" t="s">
        <v>572</v>
      </c>
      <c r="IT1102" s="760" t="s">
        <v>572</v>
      </c>
      <c r="IV1102" s="760" t="s">
        <v>572</v>
      </c>
      <c r="IW1102" s="760" t="s">
        <v>572</v>
      </c>
      <c r="IY1102" s="760" t="s">
        <v>572</v>
      </c>
      <c r="IZ1102" s="760" t="s">
        <v>572</v>
      </c>
      <c r="JB1102" s="760" t="s">
        <v>922</v>
      </c>
      <c r="JC1102" s="760">
        <v>24</v>
      </c>
      <c r="JE1102" s="760" t="s">
        <v>572</v>
      </c>
      <c r="JF1102" s="760" t="s">
        <v>572</v>
      </c>
    </row>
    <row r="1103" spans="1:266" ht="17.25" customHeight="1" x14ac:dyDescent="0.35">
      <c r="A1103" s="618" t="s">
        <v>2242</v>
      </c>
      <c r="B1103" s="730">
        <v>123</v>
      </c>
      <c r="C1103" s="730" t="s">
        <v>1690</v>
      </c>
      <c r="D1103" s="730" t="s">
        <v>1690</v>
      </c>
      <c r="E1103" s="730">
        <v>18</v>
      </c>
      <c r="F1103" s="731" t="s">
        <v>566</v>
      </c>
      <c r="G1103" s="732">
        <v>1</v>
      </c>
      <c r="H1103" s="826">
        <v>46196</v>
      </c>
      <c r="I1103" s="730">
        <v>42</v>
      </c>
      <c r="J1103" s="730" t="s">
        <v>308</v>
      </c>
      <c r="K1103" s="730">
        <v>43</v>
      </c>
      <c r="L1103" s="730" t="s">
        <v>2240</v>
      </c>
      <c r="M1103" s="772" t="s">
        <v>2242</v>
      </c>
      <c r="N1103" s="772">
        <v>0</v>
      </c>
      <c r="O1103" s="772" t="s">
        <v>390</v>
      </c>
      <c r="P1103" s="772">
        <v>0</v>
      </c>
      <c r="Q1103" s="772" t="s">
        <v>390</v>
      </c>
      <c r="R1103" s="772" t="s">
        <v>170</v>
      </c>
      <c r="S1103" s="772" t="s">
        <v>308</v>
      </c>
      <c r="T1103" s="772" t="s">
        <v>790</v>
      </c>
      <c r="U1103" s="772">
        <v>411</v>
      </c>
      <c r="V1103" s="772" t="s">
        <v>308</v>
      </c>
      <c r="W1103" s="772"/>
      <c r="X1103" s="772"/>
      <c r="Y1103" s="772"/>
      <c r="Z1103" s="886"/>
      <c r="AA1103" s="772" t="s">
        <v>157</v>
      </c>
      <c r="AB1103" s="772" t="s">
        <v>569</v>
      </c>
      <c r="AC1103" s="772" t="s">
        <v>727</v>
      </c>
      <c r="AD1103" s="772">
        <v>12</v>
      </c>
      <c r="AE1103" s="864">
        <v>12</v>
      </c>
      <c r="AF1103" s="774" t="s">
        <v>390</v>
      </c>
      <c r="AG1103" s="777"/>
      <c r="AH1103" s="777"/>
      <c r="AI1103" s="777" t="s">
        <v>625</v>
      </c>
      <c r="AJ1103" s="778">
        <v>39</v>
      </c>
      <c r="AK1103" s="779"/>
      <c r="AL1103" s="778"/>
      <c r="AM1103" s="780">
        <v>12</v>
      </c>
      <c r="AN1103" s="780"/>
      <c r="AO1103" s="780"/>
      <c r="AP1103" s="780"/>
      <c r="AQ1103" s="780"/>
      <c r="AR1103" s="780"/>
      <c r="AS1103" s="780"/>
      <c r="AT1103" s="780"/>
      <c r="AU1103" s="780"/>
      <c r="AV1103" s="780"/>
      <c r="AW1103" s="780"/>
      <c r="AX1103" s="780"/>
      <c r="AY1103" s="780"/>
      <c r="AZ1103" s="780"/>
      <c r="BA1103" s="780"/>
      <c r="BB1103" s="780">
        <v>0</v>
      </c>
      <c r="BC1103" s="780">
        <v>12</v>
      </c>
      <c r="BD1103" s="780">
        <v>0</v>
      </c>
      <c r="BE1103" s="780">
        <v>0</v>
      </c>
      <c r="BF1103" s="780">
        <v>0</v>
      </c>
      <c r="BG1103" s="780">
        <v>0</v>
      </c>
      <c r="BH1103" s="780">
        <v>0</v>
      </c>
      <c r="BI1103" s="780">
        <v>12</v>
      </c>
      <c r="BJ1103" s="780"/>
      <c r="BK1103" s="780">
        <v>0</v>
      </c>
      <c r="BL1103" s="780"/>
      <c r="BM1103" s="780"/>
      <c r="BN1103" s="780" t="s">
        <v>308</v>
      </c>
      <c r="BO1103" s="780" t="s">
        <v>308</v>
      </c>
      <c r="BP1103" s="780" t="s">
        <v>308</v>
      </c>
      <c r="BQ1103" s="780" t="s">
        <v>308</v>
      </c>
      <c r="BR1103" s="780"/>
      <c r="BS1103" s="780" t="s">
        <v>397</v>
      </c>
      <c r="BT1103" s="780"/>
      <c r="BU1103" s="780" t="s">
        <v>579</v>
      </c>
      <c r="BV1103" s="780"/>
      <c r="BW1103" s="780"/>
      <c r="BX1103" s="780"/>
      <c r="BY1103" s="780"/>
      <c r="BZ1103" s="780"/>
      <c r="CA1103" s="780"/>
      <c r="CB1103" s="780"/>
      <c r="CC1103" s="780"/>
      <c r="CD1103" s="780"/>
      <c r="CE1103" s="780"/>
      <c r="CF1103" s="780"/>
      <c r="CG1103" s="780"/>
      <c r="CH1103" s="780"/>
      <c r="CI1103" s="780"/>
      <c r="CJ1103" s="780"/>
      <c r="CK1103" s="773"/>
      <c r="CL1103" s="773" t="s">
        <v>397</v>
      </c>
      <c r="CM1103" s="773">
        <v>12</v>
      </c>
      <c r="CN1103" s="773">
        <v>12</v>
      </c>
      <c r="CO1103" s="773" t="s">
        <v>397</v>
      </c>
      <c r="CP1103" s="773">
        <v>12</v>
      </c>
      <c r="CQ1103" s="867">
        <v>12</v>
      </c>
      <c r="CR1103" s="772">
        <v>12</v>
      </c>
      <c r="CS1103" s="781"/>
      <c r="CT1103" s="782" t="s">
        <v>308</v>
      </c>
      <c r="CU1103" s="783" t="s">
        <v>308</v>
      </c>
      <c r="CV1103" s="774"/>
      <c r="CW1103" s="774"/>
      <c r="CX1103" s="865">
        <v>46252</v>
      </c>
      <c r="CY1103" s="784">
        <v>0</v>
      </c>
      <c r="CZ1103" s="784">
        <v>0</v>
      </c>
      <c r="DA1103" s="785">
        <v>0</v>
      </c>
      <c r="DB1103" s="785">
        <v>0</v>
      </c>
      <c r="DC1103" s="785">
        <v>0</v>
      </c>
      <c r="DD1103" s="785" t="s">
        <v>390</v>
      </c>
      <c r="DE1103" s="785" t="s">
        <v>397</v>
      </c>
      <c r="DF1103" s="785" t="s">
        <v>397</v>
      </c>
      <c r="DG1103" s="785" t="s">
        <v>397</v>
      </c>
      <c r="DH1103" s="786">
        <v>0</v>
      </c>
      <c r="DI1103" s="774" t="s">
        <v>390</v>
      </c>
      <c r="DJ1103" s="774" t="s">
        <v>397</v>
      </c>
      <c r="DK1103" s="774" t="s">
        <v>390</v>
      </c>
      <c r="DL1103" s="774">
        <v>46297</v>
      </c>
      <c r="DM1103" s="774">
        <v>46300</v>
      </c>
      <c r="DN1103" s="774">
        <v>46300</v>
      </c>
      <c r="DO1103" s="787" t="s">
        <v>308</v>
      </c>
      <c r="DP1103" s="774">
        <v>46318</v>
      </c>
      <c r="DQ1103" s="774">
        <v>46346</v>
      </c>
      <c r="DR1103" s="774">
        <v>46346</v>
      </c>
      <c r="DS1103" s="786">
        <v>46318</v>
      </c>
      <c r="DT1103" s="752">
        <v>46346</v>
      </c>
      <c r="DU1103" s="753">
        <v>-10</v>
      </c>
      <c r="DV1103" s="753" t="s">
        <v>308</v>
      </c>
      <c r="DW1103" s="754">
        <v>46308</v>
      </c>
      <c r="DX1103" s="755">
        <v>46308</v>
      </c>
      <c r="DY1103" s="754" t="e">
        <v>#VALUE!</v>
      </c>
      <c r="DZ1103" s="754" t="e">
        <v>#VALUE!</v>
      </c>
      <c r="EA1103" s="754"/>
      <c r="EB1103" s="754"/>
      <c r="HA1103" s="756" t="s">
        <v>397</v>
      </c>
      <c r="HB1103" s="756" t="s">
        <v>397</v>
      </c>
      <c r="HC1103" s="756" t="s">
        <v>397</v>
      </c>
      <c r="HD1103" s="756" t="s">
        <v>397</v>
      </c>
      <c r="HE1103" s="756" t="s">
        <v>397</v>
      </c>
      <c r="HF1103" s="756" t="s">
        <v>397</v>
      </c>
      <c r="HG1103" s="756" t="s">
        <v>397</v>
      </c>
      <c r="HH1103" s="756" t="s">
        <v>397</v>
      </c>
      <c r="HI1103" s="756" t="s">
        <v>397</v>
      </c>
      <c r="HJ1103" s="756" t="s">
        <v>397</v>
      </c>
      <c r="HK1103"/>
      <c r="HL1103"/>
      <c r="HM1103"/>
      <c r="HN1103" s="756" t="str">
        <f t="shared" si="35"/>
        <v>AUTO PRINT</v>
      </c>
      <c r="HO1103"/>
      <c r="HP1103" s="757" t="s">
        <v>572</v>
      </c>
      <c r="HQ1103" s="757" t="s">
        <v>572</v>
      </c>
      <c r="HR1103" s="757" t="s">
        <v>572</v>
      </c>
      <c r="HS1103"/>
      <c r="HW1103" s="758"/>
      <c r="HX1103"/>
      <c r="HY1103" s="759" t="s">
        <v>572</v>
      </c>
      <c r="HZ1103" s="759" t="s">
        <v>572</v>
      </c>
      <c r="IA1103" s="759" t="s">
        <v>572</v>
      </c>
      <c r="IC1103" s="760" t="s">
        <v>572</v>
      </c>
      <c r="ID1103" s="760" t="s">
        <v>572</v>
      </c>
      <c r="IE1103" s="760" t="s">
        <v>572</v>
      </c>
      <c r="IF1103" s="761" t="s">
        <v>572</v>
      </c>
      <c r="IG1103" s="619" t="str">
        <f t="shared" si="36"/>
        <v>IN HOUSE (MANUAL)</v>
      </c>
      <c r="II1103" s="761" t="s">
        <v>572</v>
      </c>
      <c r="IK1103" s="761" t="str">
        <f>IFERROR(VLOOKUP($M1103,#REF!,13,0),"IN HOUSE (MANUAL)")</f>
        <v>IN HOUSE (MANUAL)</v>
      </c>
      <c r="IM1103" s="760" t="s">
        <v>572</v>
      </c>
      <c r="IN1103" s="760" t="s">
        <v>572</v>
      </c>
      <c r="IO1103" s="760" t="s">
        <v>572</v>
      </c>
      <c r="IQ1103" s="760" t="s">
        <v>572</v>
      </c>
      <c r="IR1103" s="760" t="s">
        <v>572</v>
      </c>
      <c r="IT1103" s="760" t="s">
        <v>572</v>
      </c>
      <c r="IV1103" s="760" t="s">
        <v>572</v>
      </c>
      <c r="IW1103" s="760" t="s">
        <v>572</v>
      </c>
      <c r="IY1103" s="760" t="s">
        <v>572</v>
      </c>
      <c r="IZ1103" s="760" t="s">
        <v>572</v>
      </c>
      <c r="JB1103" s="760" t="s">
        <v>922</v>
      </c>
      <c r="JC1103" s="760">
        <v>12</v>
      </c>
      <c r="JE1103" s="760" t="s">
        <v>572</v>
      </c>
      <c r="JF1103" s="760" t="s">
        <v>572</v>
      </c>
    </row>
    <row r="1104" spans="1:266" ht="17.25" customHeight="1" x14ac:dyDescent="0.35">
      <c r="A1104" s="618" t="s">
        <v>2243</v>
      </c>
      <c r="B1104" s="730">
        <v>124</v>
      </c>
      <c r="C1104" s="730" t="s">
        <v>1690</v>
      </c>
      <c r="D1104" s="730" t="s">
        <v>1690</v>
      </c>
      <c r="E1104" s="730">
        <v>18</v>
      </c>
      <c r="F1104" s="731" t="s">
        <v>574</v>
      </c>
      <c r="G1104" s="732">
        <v>1</v>
      </c>
      <c r="H1104" s="733">
        <v>46212</v>
      </c>
      <c r="I1104" s="730">
        <v>42</v>
      </c>
      <c r="J1104" s="730" t="s">
        <v>308</v>
      </c>
      <c r="K1104" s="730">
        <v>43</v>
      </c>
      <c r="L1104" s="730" t="s">
        <v>2244</v>
      </c>
      <c r="M1104" s="772" t="s">
        <v>2243</v>
      </c>
      <c r="N1104" s="772">
        <v>0</v>
      </c>
      <c r="O1104" s="772" t="s">
        <v>390</v>
      </c>
      <c r="P1104" s="772">
        <v>0</v>
      </c>
      <c r="Q1104" s="772" t="s">
        <v>390</v>
      </c>
      <c r="R1104" s="772" t="s">
        <v>170</v>
      </c>
      <c r="S1104" s="772" t="s">
        <v>308</v>
      </c>
      <c r="T1104" s="772" t="s">
        <v>775</v>
      </c>
      <c r="U1104" s="772">
        <v>411</v>
      </c>
      <c r="V1104" s="772" t="s">
        <v>308</v>
      </c>
      <c r="W1104" s="772"/>
      <c r="X1104" s="772"/>
      <c r="Y1104" s="772"/>
      <c r="Z1104" s="774"/>
      <c r="AA1104" s="772" t="s">
        <v>157</v>
      </c>
      <c r="AB1104" s="772" t="s">
        <v>569</v>
      </c>
      <c r="AC1104" s="772" t="s">
        <v>831</v>
      </c>
      <c r="AD1104" s="772">
        <v>2628</v>
      </c>
      <c r="AE1104" s="775">
        <v>2628</v>
      </c>
      <c r="AF1104" s="776" t="s">
        <v>390</v>
      </c>
      <c r="AG1104" s="777"/>
      <c r="AH1104" s="777"/>
      <c r="AI1104" s="777" t="s">
        <v>308</v>
      </c>
      <c r="AJ1104" s="778">
        <v>40</v>
      </c>
      <c r="AK1104" s="779"/>
      <c r="AL1104" s="778"/>
      <c r="AM1104" s="780">
        <v>2628</v>
      </c>
      <c r="AN1104" s="780"/>
      <c r="AO1104" s="780"/>
      <c r="AP1104" s="780"/>
      <c r="AQ1104" s="780"/>
      <c r="AR1104" s="780"/>
      <c r="AS1104" s="780"/>
      <c r="AT1104" s="780"/>
      <c r="AU1104" s="780"/>
      <c r="AV1104" s="780"/>
      <c r="AW1104" s="780"/>
      <c r="AX1104" s="780"/>
      <c r="AY1104" s="780"/>
      <c r="AZ1104" s="780"/>
      <c r="BA1104" s="780"/>
      <c r="BB1104" s="780">
        <v>0</v>
      </c>
      <c r="BC1104" s="780">
        <v>2628</v>
      </c>
      <c r="BD1104" s="780">
        <v>0</v>
      </c>
      <c r="BE1104" s="780">
        <v>0</v>
      </c>
      <c r="BF1104" s="780">
        <v>0</v>
      </c>
      <c r="BG1104" s="780">
        <v>0</v>
      </c>
      <c r="BH1104" s="780">
        <v>0</v>
      </c>
      <c r="BI1104" s="780">
        <v>2628</v>
      </c>
      <c r="BJ1104" s="780"/>
      <c r="BK1104" s="780">
        <v>0</v>
      </c>
      <c r="BL1104" s="780"/>
      <c r="BM1104" s="780"/>
      <c r="BN1104" s="780" t="s">
        <v>308</v>
      </c>
      <c r="BO1104" s="780" t="s">
        <v>308</v>
      </c>
      <c r="BP1104" s="780" t="s">
        <v>308</v>
      </c>
      <c r="BQ1104" s="780" t="s">
        <v>308</v>
      </c>
      <c r="BR1104" s="780"/>
      <c r="BS1104" s="780" t="s">
        <v>397</v>
      </c>
      <c r="BT1104" s="780"/>
      <c r="BU1104" s="780" t="s">
        <v>579</v>
      </c>
      <c r="BV1104" s="780"/>
      <c r="BW1104" s="780"/>
      <c r="BX1104" s="780"/>
      <c r="BY1104" s="780"/>
      <c r="BZ1104" s="780"/>
      <c r="CA1104" s="780"/>
      <c r="CB1104" s="780"/>
      <c r="CC1104" s="780"/>
      <c r="CD1104" s="780"/>
      <c r="CE1104" s="780"/>
      <c r="CF1104" s="780"/>
      <c r="CG1104" s="780"/>
      <c r="CH1104" s="780"/>
      <c r="CI1104" s="780"/>
      <c r="CJ1104" s="780"/>
      <c r="CK1104" s="773"/>
      <c r="CL1104" s="773" t="s">
        <v>397</v>
      </c>
      <c r="CM1104" s="773">
        <v>2628</v>
      </c>
      <c r="CN1104" s="773">
        <v>2628</v>
      </c>
      <c r="CO1104" s="773" t="s">
        <v>397</v>
      </c>
      <c r="CP1104" s="773">
        <v>2628</v>
      </c>
      <c r="CQ1104" s="773">
        <v>2628</v>
      </c>
      <c r="CR1104" s="772">
        <v>2628</v>
      </c>
      <c r="CS1104" s="781"/>
      <c r="CT1104" s="782" t="s">
        <v>308</v>
      </c>
      <c r="CU1104" s="866" t="s">
        <v>308</v>
      </c>
      <c r="CV1104" s="774"/>
      <c r="CW1104" s="774"/>
      <c r="CX1104" s="782">
        <v>46258</v>
      </c>
      <c r="CY1104" s="784">
        <v>0</v>
      </c>
      <c r="CZ1104" s="784">
        <v>0</v>
      </c>
      <c r="DA1104" s="785">
        <v>0</v>
      </c>
      <c r="DB1104" s="785">
        <v>0</v>
      </c>
      <c r="DC1104" s="785">
        <v>0</v>
      </c>
      <c r="DD1104" s="785" t="s">
        <v>390</v>
      </c>
      <c r="DE1104" s="785" t="s">
        <v>397</v>
      </c>
      <c r="DF1104" s="785" t="s">
        <v>397</v>
      </c>
      <c r="DG1104" s="785" t="s">
        <v>397</v>
      </c>
      <c r="DH1104" s="786">
        <v>0</v>
      </c>
      <c r="DI1104" s="774" t="s">
        <v>390</v>
      </c>
      <c r="DJ1104" s="774" t="s">
        <v>397</v>
      </c>
      <c r="DK1104" s="774" t="s">
        <v>390</v>
      </c>
      <c r="DL1104" s="774">
        <v>46300</v>
      </c>
      <c r="DM1104" s="774">
        <v>46300</v>
      </c>
      <c r="DN1104" s="774">
        <v>46300</v>
      </c>
      <c r="DO1104" s="787">
        <v>0</v>
      </c>
      <c r="DP1104" s="774">
        <v>46318</v>
      </c>
      <c r="DQ1104" s="776">
        <v>46318</v>
      </c>
      <c r="DR1104" s="774">
        <v>46318</v>
      </c>
      <c r="DS1104" s="786">
        <v>46318</v>
      </c>
      <c r="DT1104" s="752">
        <v>46318</v>
      </c>
      <c r="DU1104" s="753">
        <v>-8</v>
      </c>
      <c r="DV1104" s="753" t="s">
        <v>308</v>
      </c>
      <c r="DW1104" s="754">
        <v>46308</v>
      </c>
      <c r="DX1104" s="755">
        <v>46310</v>
      </c>
      <c r="DY1104" s="754" t="e">
        <v>#VALUE!</v>
      </c>
      <c r="DZ1104" s="754" t="e">
        <v>#VALUE!</v>
      </c>
      <c r="EA1104" s="754"/>
      <c r="EB1104" s="754"/>
      <c r="HA1104" s="756" t="s">
        <v>397</v>
      </c>
      <c r="HB1104" s="756" t="s">
        <v>397</v>
      </c>
      <c r="HC1104" s="756" t="s">
        <v>397</v>
      </c>
      <c r="HD1104" s="756" t="s">
        <v>397</v>
      </c>
      <c r="HE1104" s="756" t="s">
        <v>397</v>
      </c>
      <c r="HF1104" s="756" t="s">
        <v>397</v>
      </c>
      <c r="HG1104" s="756" t="s">
        <v>397</v>
      </c>
      <c r="HH1104" s="756" t="s">
        <v>397</v>
      </c>
      <c r="HI1104" s="756" t="s">
        <v>397</v>
      </c>
      <c r="HJ1104" s="756" t="s">
        <v>397</v>
      </c>
      <c r="HK1104"/>
      <c r="HL1104"/>
      <c r="HM1104"/>
      <c r="HN1104" s="756" t="str">
        <f t="shared" si="35"/>
        <v>AUTO PRINT</v>
      </c>
      <c r="HO1104"/>
      <c r="HP1104" s="757" t="s">
        <v>572</v>
      </c>
      <c r="HQ1104" s="757" t="s">
        <v>572</v>
      </c>
      <c r="HR1104" s="757" t="s">
        <v>572</v>
      </c>
      <c r="HS1104"/>
      <c r="HW1104" s="758"/>
      <c r="HX1104"/>
      <c r="HY1104" s="759" t="s">
        <v>572</v>
      </c>
      <c r="HZ1104" s="759" t="s">
        <v>572</v>
      </c>
      <c r="IA1104" s="759" t="s">
        <v>572</v>
      </c>
      <c r="IC1104" s="760" t="s">
        <v>572</v>
      </c>
      <c r="ID1104" s="760" t="s">
        <v>572</v>
      </c>
      <c r="IE1104" s="760" t="s">
        <v>572</v>
      </c>
      <c r="IF1104" s="761" t="s">
        <v>572</v>
      </c>
      <c r="IG1104" s="619" t="str">
        <f t="shared" si="36"/>
        <v>IN HOUSE (MANUAL)</v>
      </c>
      <c r="II1104" s="761" t="s">
        <v>572</v>
      </c>
      <c r="IK1104" s="761" t="str">
        <f>IFERROR(VLOOKUP($M1104,#REF!,13,0),"IN HOUSE (MANUAL)")</f>
        <v>IN HOUSE (MANUAL)</v>
      </c>
      <c r="IM1104" s="760" t="s">
        <v>572</v>
      </c>
      <c r="IN1104" s="760" t="s">
        <v>572</v>
      </c>
      <c r="IO1104" s="760" t="s">
        <v>572</v>
      </c>
      <c r="IQ1104" s="760" t="s">
        <v>572</v>
      </c>
      <c r="IR1104" s="760" t="s">
        <v>572</v>
      </c>
      <c r="IT1104" s="760" t="s">
        <v>572</v>
      </c>
      <c r="IV1104" s="760" t="s">
        <v>572</v>
      </c>
      <c r="IW1104" s="760" t="s">
        <v>572</v>
      </c>
      <c r="IY1104" s="760" t="s">
        <v>572</v>
      </c>
      <c r="IZ1104" s="760" t="s">
        <v>572</v>
      </c>
      <c r="JB1104" s="760" t="s">
        <v>922</v>
      </c>
      <c r="JC1104" s="760">
        <v>2628</v>
      </c>
      <c r="JE1104" s="760" t="s">
        <v>572</v>
      </c>
      <c r="JF1104" s="760" t="s">
        <v>572</v>
      </c>
    </row>
    <row r="1105" spans="1:266" ht="17.25" customHeight="1" x14ac:dyDescent="0.35">
      <c r="A1105" s="618" t="s">
        <v>2245</v>
      </c>
      <c r="B1105" s="730">
        <v>125</v>
      </c>
      <c r="C1105" s="730" t="s">
        <v>1690</v>
      </c>
      <c r="D1105" s="730" t="s">
        <v>1690</v>
      </c>
      <c r="E1105" s="730">
        <v>18</v>
      </c>
      <c r="F1105" s="731" t="s">
        <v>574</v>
      </c>
      <c r="G1105" s="732">
        <v>1</v>
      </c>
      <c r="H1105" s="733">
        <v>46261</v>
      </c>
      <c r="I1105" s="730">
        <v>42</v>
      </c>
      <c r="J1105" s="730" t="s">
        <v>308</v>
      </c>
      <c r="K1105" s="730">
        <v>43</v>
      </c>
      <c r="L1105" s="730" t="s">
        <v>2246</v>
      </c>
      <c r="M1105" s="772" t="s">
        <v>2245</v>
      </c>
      <c r="N1105" s="772">
        <v>0</v>
      </c>
      <c r="O1105" s="772" t="s">
        <v>390</v>
      </c>
      <c r="P1105" s="772">
        <v>0</v>
      </c>
      <c r="Q1105" s="772" t="s">
        <v>390</v>
      </c>
      <c r="R1105" s="772" t="s">
        <v>170</v>
      </c>
      <c r="S1105" s="772"/>
      <c r="T1105" s="772" t="s">
        <v>769</v>
      </c>
      <c r="U1105" s="772">
        <v>411</v>
      </c>
      <c r="V1105" s="772" t="s">
        <v>308</v>
      </c>
      <c r="W1105" s="772"/>
      <c r="X1105" s="772"/>
      <c r="Y1105" s="772"/>
      <c r="Z1105" s="886"/>
      <c r="AA1105" s="772" t="s">
        <v>157</v>
      </c>
      <c r="AB1105" s="772" t="s">
        <v>569</v>
      </c>
      <c r="AC1105" s="772" t="s">
        <v>802</v>
      </c>
      <c r="AD1105" s="772">
        <v>552</v>
      </c>
      <c r="AE1105" s="775">
        <v>552</v>
      </c>
      <c r="AF1105" s="776">
        <v>46288</v>
      </c>
      <c r="AG1105" s="777"/>
      <c r="AH1105" s="777"/>
      <c r="AI1105" s="777" t="s">
        <v>308</v>
      </c>
      <c r="AJ1105" s="778">
        <v>41</v>
      </c>
      <c r="AK1105" s="779"/>
      <c r="AL1105" s="778"/>
      <c r="AM1105" s="780">
        <v>552</v>
      </c>
      <c r="AN1105" s="780"/>
      <c r="AO1105" s="780"/>
      <c r="AP1105" s="780"/>
      <c r="AQ1105" s="780"/>
      <c r="AR1105" s="780"/>
      <c r="AS1105" s="780"/>
      <c r="AT1105" s="780"/>
      <c r="AU1105" s="780"/>
      <c r="AV1105" s="780"/>
      <c r="AW1105" s="780"/>
      <c r="AX1105" s="780"/>
      <c r="AY1105" s="780"/>
      <c r="AZ1105" s="780"/>
      <c r="BA1105" s="780"/>
      <c r="BB1105" s="780">
        <v>0</v>
      </c>
      <c r="BC1105" s="780">
        <v>552</v>
      </c>
      <c r="BD1105" s="780">
        <v>0</v>
      </c>
      <c r="BE1105" s="780">
        <v>0</v>
      </c>
      <c r="BF1105" s="780">
        <v>0</v>
      </c>
      <c r="BG1105" s="780">
        <v>0</v>
      </c>
      <c r="BH1105" s="780">
        <v>0</v>
      </c>
      <c r="BI1105" s="780">
        <v>552</v>
      </c>
      <c r="BJ1105" s="780"/>
      <c r="BK1105" s="780">
        <v>0</v>
      </c>
      <c r="BL1105" s="780"/>
      <c r="BM1105" s="780"/>
      <c r="BN1105" s="780" t="s">
        <v>308</v>
      </c>
      <c r="BO1105" s="780" t="s">
        <v>308</v>
      </c>
      <c r="BP1105" s="780" t="s">
        <v>308</v>
      </c>
      <c r="BQ1105" s="780" t="s">
        <v>308</v>
      </c>
      <c r="BR1105" s="780"/>
      <c r="BS1105" s="780" t="s">
        <v>397</v>
      </c>
      <c r="BT1105" s="780"/>
      <c r="BU1105" s="780" t="s">
        <v>579</v>
      </c>
      <c r="BV1105" s="780"/>
      <c r="BW1105" s="780"/>
      <c r="BX1105" s="780"/>
      <c r="BY1105" s="780"/>
      <c r="BZ1105" s="780"/>
      <c r="CA1105" s="780"/>
      <c r="CB1105" s="780"/>
      <c r="CC1105" s="780"/>
      <c r="CD1105" s="780"/>
      <c r="CE1105" s="780"/>
      <c r="CF1105" s="780"/>
      <c r="CG1105" s="780"/>
      <c r="CH1105" s="780"/>
      <c r="CI1105" s="780"/>
      <c r="CJ1105" s="780"/>
      <c r="CK1105" s="773"/>
      <c r="CL1105" s="773" t="s">
        <v>397</v>
      </c>
      <c r="CM1105" s="773">
        <v>552</v>
      </c>
      <c r="CN1105" s="773">
        <v>552</v>
      </c>
      <c r="CO1105" s="773" t="s">
        <v>397</v>
      </c>
      <c r="CP1105" s="773">
        <v>552</v>
      </c>
      <c r="CQ1105" s="773">
        <v>552</v>
      </c>
      <c r="CR1105" s="772">
        <v>552</v>
      </c>
      <c r="CS1105" s="898"/>
      <c r="CT1105" s="782" t="s">
        <v>308</v>
      </c>
      <c r="CU1105" s="783"/>
      <c r="CV1105" s="774"/>
      <c r="CW1105" s="774"/>
      <c r="CX1105" s="782">
        <v>46288</v>
      </c>
      <c r="CY1105" s="784" t="s">
        <v>848</v>
      </c>
      <c r="CZ1105" s="784" t="s">
        <v>308</v>
      </c>
      <c r="DA1105" s="785">
        <v>46286</v>
      </c>
      <c r="DB1105" s="785" t="s">
        <v>633</v>
      </c>
      <c r="DC1105" s="785" t="s">
        <v>634</v>
      </c>
      <c r="DD1105" s="785">
        <v>46288</v>
      </c>
      <c r="DE1105" s="785" t="s">
        <v>397</v>
      </c>
      <c r="DF1105" s="785" t="s">
        <v>397</v>
      </c>
      <c r="DG1105" s="785" t="s">
        <v>397</v>
      </c>
      <c r="DH1105" s="786" t="s">
        <v>308</v>
      </c>
      <c r="DI1105" s="774">
        <v>46288</v>
      </c>
      <c r="DJ1105" s="774" t="s">
        <v>397</v>
      </c>
      <c r="DK1105" s="774">
        <v>46288</v>
      </c>
      <c r="DL1105" s="774">
        <v>46304</v>
      </c>
      <c r="DM1105" s="774">
        <v>46304</v>
      </c>
      <c r="DN1105" s="774">
        <v>46304</v>
      </c>
      <c r="DO1105" s="787" t="s">
        <v>308</v>
      </c>
      <c r="DP1105" s="774">
        <v>46318</v>
      </c>
      <c r="DQ1105" s="776">
        <v>46318</v>
      </c>
      <c r="DR1105" s="774">
        <v>46318</v>
      </c>
      <c r="DS1105" s="786">
        <v>46318</v>
      </c>
      <c r="DT1105" s="752">
        <v>46318</v>
      </c>
      <c r="DU1105" s="753">
        <v>-7</v>
      </c>
      <c r="DV1105" s="753" t="s">
        <v>308</v>
      </c>
      <c r="DW1105" s="754">
        <v>46310</v>
      </c>
      <c r="DX1105" s="755">
        <v>46311</v>
      </c>
      <c r="DY1105" s="754" t="e">
        <v>#VALUE!</v>
      </c>
      <c r="DZ1105" s="754" t="e">
        <v>#VALUE!</v>
      </c>
      <c r="EA1105" s="754"/>
      <c r="EB1105" s="754"/>
      <c r="HA1105" s="756" t="s">
        <v>397</v>
      </c>
      <c r="HB1105" s="756" t="s">
        <v>397</v>
      </c>
      <c r="HC1105" s="756" t="s">
        <v>397</v>
      </c>
      <c r="HD1105" s="756" t="s">
        <v>397</v>
      </c>
      <c r="HE1105" s="756" t="s">
        <v>397</v>
      </c>
      <c r="HF1105" s="756" t="s">
        <v>397</v>
      </c>
      <c r="HG1105" s="756" t="s">
        <v>397</v>
      </c>
      <c r="HH1105" s="756" t="s">
        <v>397</v>
      </c>
      <c r="HI1105" s="756" t="s">
        <v>397</v>
      </c>
      <c r="HJ1105" s="756" t="s">
        <v>397</v>
      </c>
      <c r="HK1105"/>
      <c r="HL1105"/>
      <c r="HM1105"/>
      <c r="HN1105" s="756" t="str">
        <f t="shared" si="35"/>
        <v>AUTO PRINT</v>
      </c>
      <c r="HO1105"/>
      <c r="HP1105" s="757" t="s">
        <v>572</v>
      </c>
      <c r="HQ1105" s="757" t="s">
        <v>572</v>
      </c>
      <c r="HR1105" s="757" t="s">
        <v>572</v>
      </c>
      <c r="HS1105"/>
      <c r="HW1105" s="758"/>
      <c r="HX1105"/>
      <c r="HY1105" s="759" t="s">
        <v>572</v>
      </c>
      <c r="HZ1105" s="759" t="s">
        <v>572</v>
      </c>
      <c r="IA1105" s="759" t="s">
        <v>572</v>
      </c>
      <c r="IC1105" s="760" t="s">
        <v>572</v>
      </c>
      <c r="ID1105" s="760" t="s">
        <v>572</v>
      </c>
      <c r="IE1105" s="760" t="s">
        <v>572</v>
      </c>
      <c r="IF1105" s="761" t="s">
        <v>572</v>
      </c>
      <c r="IG1105" s="619" t="str">
        <f t="shared" si="36"/>
        <v>IN HOUSE (MANUAL)</v>
      </c>
      <c r="II1105" s="761" t="s">
        <v>572</v>
      </c>
      <c r="IK1105" s="761" t="str">
        <f>IFERROR(VLOOKUP($M1105,#REF!,13,0),"IN HOUSE (MANUAL)")</f>
        <v>IN HOUSE (MANUAL)</v>
      </c>
      <c r="IM1105" s="760" t="s">
        <v>572</v>
      </c>
      <c r="IN1105" s="760" t="s">
        <v>572</v>
      </c>
      <c r="IO1105" s="760" t="s">
        <v>572</v>
      </c>
      <c r="IQ1105" s="760" t="s">
        <v>572</v>
      </c>
      <c r="IR1105" s="760" t="s">
        <v>572</v>
      </c>
      <c r="IT1105" s="760" t="s">
        <v>572</v>
      </c>
      <c r="IV1105" s="760" t="s">
        <v>572</v>
      </c>
      <c r="IW1105" s="760" t="s">
        <v>572</v>
      </c>
      <c r="IY1105" s="760" t="s">
        <v>572</v>
      </c>
      <c r="IZ1105" s="760" t="s">
        <v>572</v>
      </c>
      <c r="JB1105" s="760" t="s">
        <v>572</v>
      </c>
      <c r="JC1105" s="760">
        <v>552</v>
      </c>
      <c r="JE1105" s="760" t="s">
        <v>572</v>
      </c>
      <c r="JF1105" s="760" t="s">
        <v>572</v>
      </c>
    </row>
    <row r="1106" spans="1:266" ht="17.25" customHeight="1" x14ac:dyDescent="0.35">
      <c r="A1106" s="618" t="s">
        <v>2247</v>
      </c>
      <c r="B1106" s="730">
        <v>126</v>
      </c>
      <c r="C1106" s="730" t="s">
        <v>1690</v>
      </c>
      <c r="D1106" s="730" t="s">
        <v>1690</v>
      </c>
      <c r="E1106" s="730">
        <v>18</v>
      </c>
      <c r="F1106" s="731" t="s">
        <v>574</v>
      </c>
      <c r="G1106" s="732">
        <v>1</v>
      </c>
      <c r="H1106" s="733">
        <v>46261</v>
      </c>
      <c r="I1106" s="730">
        <v>43</v>
      </c>
      <c r="J1106" s="730" t="s">
        <v>308</v>
      </c>
      <c r="K1106" s="730">
        <v>44</v>
      </c>
      <c r="L1106" s="730" t="s">
        <v>2248</v>
      </c>
      <c r="M1106" s="772" t="s">
        <v>2247</v>
      </c>
      <c r="N1106" s="772">
        <v>0</v>
      </c>
      <c r="O1106" s="772" t="s">
        <v>390</v>
      </c>
      <c r="P1106" s="772">
        <v>0</v>
      </c>
      <c r="Q1106" s="772" t="s">
        <v>390</v>
      </c>
      <c r="R1106" s="868" t="s">
        <v>170</v>
      </c>
      <c r="S1106" s="772"/>
      <c r="T1106" s="772" t="s">
        <v>769</v>
      </c>
      <c r="U1106" s="772">
        <v>411</v>
      </c>
      <c r="V1106" s="772" t="s">
        <v>308</v>
      </c>
      <c r="W1106" s="772"/>
      <c r="X1106" s="772"/>
      <c r="Y1106" s="772"/>
      <c r="Z1106" s="774"/>
      <c r="AA1106" s="772" t="s">
        <v>157</v>
      </c>
      <c r="AB1106" s="772" t="s">
        <v>569</v>
      </c>
      <c r="AC1106" s="772" t="s">
        <v>2164</v>
      </c>
      <c r="AD1106" s="772">
        <v>1338</v>
      </c>
      <c r="AE1106" s="864">
        <v>1338</v>
      </c>
      <c r="AF1106" s="774">
        <v>46288</v>
      </c>
      <c r="AG1106" s="777"/>
      <c r="AH1106" s="777"/>
      <c r="AI1106" s="777" t="s">
        <v>308</v>
      </c>
      <c r="AJ1106" s="778">
        <v>42</v>
      </c>
      <c r="AK1106" s="779"/>
      <c r="AL1106" s="778"/>
      <c r="AM1106" s="780">
        <v>1338</v>
      </c>
      <c r="AN1106" s="780"/>
      <c r="AO1106" s="780"/>
      <c r="AP1106" s="780"/>
      <c r="AQ1106" s="780"/>
      <c r="AR1106" s="780"/>
      <c r="AS1106" s="780"/>
      <c r="AT1106" s="780"/>
      <c r="AU1106" s="780"/>
      <c r="AV1106" s="780"/>
      <c r="AW1106" s="780"/>
      <c r="AX1106" s="780"/>
      <c r="AY1106" s="780"/>
      <c r="AZ1106" s="780"/>
      <c r="BA1106" s="780"/>
      <c r="BB1106" s="780">
        <v>0</v>
      </c>
      <c r="BC1106" s="780">
        <v>1338</v>
      </c>
      <c r="BD1106" s="780">
        <v>0</v>
      </c>
      <c r="BE1106" s="780">
        <v>0</v>
      </c>
      <c r="BF1106" s="780">
        <v>0</v>
      </c>
      <c r="BG1106" s="780">
        <v>0</v>
      </c>
      <c r="BH1106" s="780">
        <v>0</v>
      </c>
      <c r="BI1106" s="780">
        <v>1338</v>
      </c>
      <c r="BJ1106" s="780"/>
      <c r="BK1106" s="780">
        <v>0</v>
      </c>
      <c r="BL1106" s="780"/>
      <c r="BM1106" s="780"/>
      <c r="BN1106" s="780" t="s">
        <v>308</v>
      </c>
      <c r="BO1106" s="780" t="s">
        <v>308</v>
      </c>
      <c r="BP1106" s="780" t="s">
        <v>308</v>
      </c>
      <c r="BQ1106" s="780" t="s">
        <v>308</v>
      </c>
      <c r="BR1106" s="780"/>
      <c r="BS1106" s="780" t="s">
        <v>397</v>
      </c>
      <c r="BT1106" s="780"/>
      <c r="BU1106" s="780" t="s">
        <v>579</v>
      </c>
      <c r="BV1106" s="780"/>
      <c r="BW1106" s="780"/>
      <c r="BX1106" s="780"/>
      <c r="BY1106" s="780"/>
      <c r="BZ1106" s="780"/>
      <c r="CA1106" s="780"/>
      <c r="CB1106" s="780"/>
      <c r="CC1106" s="780"/>
      <c r="CD1106" s="780"/>
      <c r="CE1106" s="780"/>
      <c r="CF1106" s="780"/>
      <c r="CG1106" s="780"/>
      <c r="CH1106" s="780"/>
      <c r="CI1106" s="780"/>
      <c r="CJ1106" s="780"/>
      <c r="CK1106" s="773"/>
      <c r="CL1106" s="773" t="s">
        <v>397</v>
      </c>
      <c r="CM1106" s="773">
        <v>1338</v>
      </c>
      <c r="CN1106" s="773">
        <v>1338</v>
      </c>
      <c r="CO1106" s="773" t="s">
        <v>397</v>
      </c>
      <c r="CP1106" s="773">
        <v>1338</v>
      </c>
      <c r="CQ1106" s="773">
        <v>1338</v>
      </c>
      <c r="CR1106" s="772">
        <v>1338</v>
      </c>
      <c r="CS1106" s="781"/>
      <c r="CT1106" s="782" t="s">
        <v>308</v>
      </c>
      <c r="CU1106" s="866"/>
      <c r="CV1106" s="774"/>
      <c r="CW1106" s="774"/>
      <c r="CX1106" s="865">
        <v>46288</v>
      </c>
      <c r="CY1106" s="784" t="s">
        <v>848</v>
      </c>
      <c r="CZ1106" s="784" t="s">
        <v>308</v>
      </c>
      <c r="DA1106" s="785">
        <v>46286</v>
      </c>
      <c r="DB1106" s="785" t="s">
        <v>633</v>
      </c>
      <c r="DC1106" s="785" t="s">
        <v>634</v>
      </c>
      <c r="DD1106" s="785">
        <v>46288</v>
      </c>
      <c r="DE1106" s="785" t="s">
        <v>397</v>
      </c>
      <c r="DF1106" s="785" t="s">
        <v>397</v>
      </c>
      <c r="DG1106" s="785" t="s">
        <v>397</v>
      </c>
      <c r="DH1106" s="786" t="s">
        <v>308</v>
      </c>
      <c r="DI1106" s="774">
        <v>46288</v>
      </c>
      <c r="DJ1106" s="774" t="s">
        <v>397</v>
      </c>
      <c r="DK1106" s="774">
        <v>46288</v>
      </c>
      <c r="DL1106" s="774">
        <v>46307</v>
      </c>
      <c r="DM1106" s="774">
        <v>46307</v>
      </c>
      <c r="DN1106" s="774">
        <v>46307</v>
      </c>
      <c r="DO1106" s="787" t="s">
        <v>308</v>
      </c>
      <c r="DP1106" s="774">
        <v>46325</v>
      </c>
      <c r="DQ1106" s="774">
        <v>46325</v>
      </c>
      <c r="DR1106" s="774">
        <v>46325</v>
      </c>
      <c r="DS1106" s="786">
        <v>46325</v>
      </c>
      <c r="DT1106" s="752">
        <v>46325</v>
      </c>
      <c r="DU1106" s="753">
        <v>-11</v>
      </c>
      <c r="DV1106" s="753" t="s">
        <v>308</v>
      </c>
      <c r="DW1106" s="754">
        <v>46311</v>
      </c>
      <c r="DX1106" s="755">
        <v>46314</v>
      </c>
      <c r="DY1106" s="754" t="e">
        <v>#VALUE!</v>
      </c>
      <c r="DZ1106" s="754" t="e">
        <v>#VALUE!</v>
      </c>
      <c r="EA1106" s="754"/>
      <c r="EB1106" s="754"/>
      <c r="HA1106" s="756" t="s">
        <v>397</v>
      </c>
      <c r="HB1106" s="756" t="s">
        <v>397</v>
      </c>
      <c r="HC1106" s="756" t="s">
        <v>397</v>
      </c>
      <c r="HD1106" s="756" t="s">
        <v>397</v>
      </c>
      <c r="HE1106" s="756" t="s">
        <v>397</v>
      </c>
      <c r="HF1106" s="756" t="s">
        <v>397</v>
      </c>
      <c r="HG1106" s="756" t="s">
        <v>397</v>
      </c>
      <c r="HH1106" s="756" t="s">
        <v>397</v>
      </c>
      <c r="HI1106" s="756" t="s">
        <v>397</v>
      </c>
      <c r="HJ1106" s="756" t="s">
        <v>397</v>
      </c>
      <c r="HK1106"/>
      <c r="HL1106"/>
      <c r="HM1106"/>
      <c r="HN1106" s="756" t="str">
        <f t="shared" si="35"/>
        <v>AUTO PRINT</v>
      </c>
      <c r="HO1106"/>
      <c r="HP1106" s="757" t="s">
        <v>572</v>
      </c>
      <c r="HQ1106" s="757" t="s">
        <v>572</v>
      </c>
      <c r="HR1106" s="757" t="s">
        <v>572</v>
      </c>
      <c r="HS1106"/>
      <c r="HW1106" s="758"/>
      <c r="HX1106"/>
      <c r="HY1106" s="759" t="s">
        <v>572</v>
      </c>
      <c r="HZ1106" s="759" t="s">
        <v>572</v>
      </c>
      <c r="IA1106" s="759" t="s">
        <v>572</v>
      </c>
      <c r="IC1106" s="760" t="s">
        <v>572</v>
      </c>
      <c r="ID1106" s="760" t="s">
        <v>572</v>
      </c>
      <c r="IE1106" s="760" t="s">
        <v>572</v>
      </c>
      <c r="IF1106" s="761" t="s">
        <v>572</v>
      </c>
      <c r="IG1106" s="619" t="str">
        <f t="shared" si="36"/>
        <v>IN HOUSE (MANUAL)</v>
      </c>
      <c r="II1106" s="761" t="s">
        <v>572</v>
      </c>
      <c r="IK1106" s="761" t="str">
        <f>IFERROR(VLOOKUP($M1106,#REF!,13,0),"IN HOUSE (MANUAL)")</f>
        <v>IN HOUSE (MANUAL)</v>
      </c>
      <c r="IM1106" s="760" t="s">
        <v>572</v>
      </c>
      <c r="IN1106" s="760" t="s">
        <v>572</v>
      </c>
      <c r="IO1106" s="760" t="s">
        <v>572</v>
      </c>
      <c r="IQ1106" s="760" t="s">
        <v>572</v>
      </c>
      <c r="IR1106" s="760" t="s">
        <v>572</v>
      </c>
      <c r="IT1106" s="760" t="s">
        <v>572</v>
      </c>
      <c r="IV1106" s="760" t="s">
        <v>572</v>
      </c>
      <c r="IW1106" s="760" t="s">
        <v>572</v>
      </c>
      <c r="IY1106" s="760" t="s">
        <v>572</v>
      </c>
      <c r="IZ1106" s="760" t="s">
        <v>572</v>
      </c>
      <c r="JB1106" s="760" t="s">
        <v>572</v>
      </c>
      <c r="JC1106" s="760">
        <v>1338</v>
      </c>
      <c r="JE1106" s="760" t="s">
        <v>572</v>
      </c>
      <c r="JF1106" s="760" t="s">
        <v>572</v>
      </c>
    </row>
    <row r="1107" spans="1:266" ht="17.25" customHeight="1" x14ac:dyDescent="0.35">
      <c r="A1107" s="618" t="s">
        <v>2249</v>
      </c>
      <c r="B1107" s="730">
        <v>127</v>
      </c>
      <c r="C1107" s="730" t="s">
        <v>1690</v>
      </c>
      <c r="D1107" s="730" t="s">
        <v>1690</v>
      </c>
      <c r="E1107" s="730">
        <v>18</v>
      </c>
      <c r="F1107" s="731" t="s">
        <v>574</v>
      </c>
      <c r="G1107" s="732">
        <v>1</v>
      </c>
      <c r="H1107" s="733">
        <v>46261</v>
      </c>
      <c r="I1107" s="730">
        <v>43</v>
      </c>
      <c r="J1107" s="730" t="s">
        <v>308</v>
      </c>
      <c r="K1107" s="730">
        <v>44</v>
      </c>
      <c r="L1107" s="730" t="s">
        <v>2250</v>
      </c>
      <c r="M1107" s="772" t="s">
        <v>2249</v>
      </c>
      <c r="N1107" s="772">
        <v>0</v>
      </c>
      <c r="O1107" s="772" t="s">
        <v>390</v>
      </c>
      <c r="P1107" s="772">
        <v>0</v>
      </c>
      <c r="Q1107" s="772" t="s">
        <v>390</v>
      </c>
      <c r="R1107" s="868" t="s">
        <v>170</v>
      </c>
      <c r="S1107" s="772"/>
      <c r="T1107" s="772" t="s">
        <v>769</v>
      </c>
      <c r="U1107" s="772">
        <v>411</v>
      </c>
      <c r="V1107" s="772" t="s">
        <v>308</v>
      </c>
      <c r="W1107" s="772"/>
      <c r="X1107" s="772"/>
      <c r="Y1107" s="772"/>
      <c r="Z1107" s="774"/>
      <c r="AA1107" s="772" t="s">
        <v>157</v>
      </c>
      <c r="AB1107" s="772" t="s">
        <v>569</v>
      </c>
      <c r="AC1107" s="772" t="s">
        <v>589</v>
      </c>
      <c r="AD1107" s="772">
        <v>462</v>
      </c>
      <c r="AE1107" s="864">
        <v>462</v>
      </c>
      <c r="AF1107" s="774">
        <v>46288</v>
      </c>
      <c r="AG1107" s="777"/>
      <c r="AH1107" s="777"/>
      <c r="AI1107" s="777" t="s">
        <v>308</v>
      </c>
      <c r="AJ1107" s="778">
        <v>43</v>
      </c>
      <c r="AK1107" s="779"/>
      <c r="AL1107" s="778"/>
      <c r="AM1107" s="780">
        <v>462</v>
      </c>
      <c r="AN1107" s="780"/>
      <c r="AO1107" s="780"/>
      <c r="AP1107" s="780"/>
      <c r="AQ1107" s="780"/>
      <c r="AR1107" s="780"/>
      <c r="AS1107" s="780"/>
      <c r="AT1107" s="780"/>
      <c r="AU1107" s="780"/>
      <c r="AV1107" s="780"/>
      <c r="AW1107" s="780"/>
      <c r="AX1107" s="780"/>
      <c r="AY1107" s="780"/>
      <c r="AZ1107" s="780"/>
      <c r="BA1107" s="780"/>
      <c r="BB1107" s="780">
        <v>0</v>
      </c>
      <c r="BC1107" s="780">
        <v>462</v>
      </c>
      <c r="BD1107" s="780">
        <v>0</v>
      </c>
      <c r="BE1107" s="780">
        <v>0</v>
      </c>
      <c r="BF1107" s="780">
        <v>0</v>
      </c>
      <c r="BG1107" s="780">
        <v>0</v>
      </c>
      <c r="BH1107" s="780">
        <v>0</v>
      </c>
      <c r="BI1107" s="780">
        <v>462</v>
      </c>
      <c r="BJ1107" s="780"/>
      <c r="BK1107" s="780">
        <v>0</v>
      </c>
      <c r="BL1107" s="780"/>
      <c r="BM1107" s="780"/>
      <c r="BN1107" s="780" t="s">
        <v>308</v>
      </c>
      <c r="BO1107" s="780" t="s">
        <v>308</v>
      </c>
      <c r="BP1107" s="780" t="s">
        <v>308</v>
      </c>
      <c r="BQ1107" s="780" t="s">
        <v>308</v>
      </c>
      <c r="BR1107" s="780"/>
      <c r="BS1107" s="780" t="s">
        <v>397</v>
      </c>
      <c r="BT1107" s="780"/>
      <c r="BU1107" s="780" t="s">
        <v>579</v>
      </c>
      <c r="BV1107" s="780"/>
      <c r="BW1107" s="780"/>
      <c r="BX1107" s="780"/>
      <c r="BY1107" s="780"/>
      <c r="BZ1107" s="780"/>
      <c r="CA1107" s="780"/>
      <c r="CB1107" s="780"/>
      <c r="CC1107" s="780"/>
      <c r="CD1107" s="780"/>
      <c r="CE1107" s="780"/>
      <c r="CF1107" s="780"/>
      <c r="CG1107" s="780"/>
      <c r="CH1107" s="780"/>
      <c r="CI1107" s="780"/>
      <c r="CJ1107" s="780"/>
      <c r="CK1107" s="773"/>
      <c r="CL1107" s="773" t="s">
        <v>397</v>
      </c>
      <c r="CM1107" s="773">
        <v>462</v>
      </c>
      <c r="CN1107" s="773">
        <v>462</v>
      </c>
      <c r="CO1107" s="773" t="s">
        <v>397</v>
      </c>
      <c r="CP1107" s="773">
        <v>462</v>
      </c>
      <c r="CQ1107" s="773">
        <v>462</v>
      </c>
      <c r="CR1107" s="772">
        <v>462</v>
      </c>
      <c r="CS1107" s="781"/>
      <c r="CT1107" s="782" t="s">
        <v>308</v>
      </c>
      <c r="CU1107" s="866"/>
      <c r="CV1107" s="774"/>
      <c r="CW1107" s="774"/>
      <c r="CX1107" s="865">
        <v>46288</v>
      </c>
      <c r="CY1107" s="784" t="s">
        <v>848</v>
      </c>
      <c r="CZ1107" s="784" t="s">
        <v>308</v>
      </c>
      <c r="DA1107" s="785">
        <v>46286</v>
      </c>
      <c r="DB1107" s="785" t="s">
        <v>633</v>
      </c>
      <c r="DC1107" s="785" t="s">
        <v>634</v>
      </c>
      <c r="DD1107" s="785">
        <v>46288</v>
      </c>
      <c r="DE1107" s="785" t="s">
        <v>397</v>
      </c>
      <c r="DF1107" s="785" t="s">
        <v>397</v>
      </c>
      <c r="DG1107" s="785" t="s">
        <v>397</v>
      </c>
      <c r="DH1107" s="786" t="s">
        <v>308</v>
      </c>
      <c r="DI1107" s="774">
        <v>46288</v>
      </c>
      <c r="DJ1107" s="774" t="s">
        <v>397</v>
      </c>
      <c r="DK1107" s="774">
        <v>46288</v>
      </c>
      <c r="DL1107" s="774">
        <v>46308</v>
      </c>
      <c r="DM1107" s="774">
        <v>46308</v>
      </c>
      <c r="DN1107" s="774">
        <v>46308</v>
      </c>
      <c r="DO1107" s="787" t="s">
        <v>308</v>
      </c>
      <c r="DP1107" s="774">
        <v>46325</v>
      </c>
      <c r="DQ1107" s="774">
        <v>46325</v>
      </c>
      <c r="DR1107" s="774">
        <v>46325</v>
      </c>
      <c r="DS1107" s="786">
        <v>46325</v>
      </c>
      <c r="DT1107" s="752">
        <v>46325</v>
      </c>
      <c r="DU1107" s="753">
        <v>-10</v>
      </c>
      <c r="DV1107" s="753" t="s">
        <v>308</v>
      </c>
      <c r="DW1107" s="754">
        <v>46314</v>
      </c>
      <c r="DX1107" s="755">
        <v>46315</v>
      </c>
      <c r="DY1107" s="754" t="e">
        <v>#VALUE!</v>
      </c>
      <c r="DZ1107" s="754" t="e">
        <v>#VALUE!</v>
      </c>
      <c r="EA1107" s="754"/>
      <c r="EB1107" s="754"/>
      <c r="HA1107" s="756" t="s">
        <v>397</v>
      </c>
      <c r="HB1107" s="756" t="s">
        <v>397</v>
      </c>
      <c r="HC1107" s="756" t="s">
        <v>397</v>
      </c>
      <c r="HD1107" s="756" t="s">
        <v>397</v>
      </c>
      <c r="HE1107" s="756" t="s">
        <v>397</v>
      </c>
      <c r="HF1107" s="756" t="s">
        <v>397</v>
      </c>
      <c r="HG1107" s="756" t="s">
        <v>397</v>
      </c>
      <c r="HH1107" s="756" t="s">
        <v>397</v>
      </c>
      <c r="HI1107" s="756" t="s">
        <v>397</v>
      </c>
      <c r="HJ1107" s="756" t="s">
        <v>397</v>
      </c>
      <c r="HK1107"/>
      <c r="HL1107"/>
      <c r="HM1107"/>
      <c r="HN1107" s="756" t="str">
        <f t="shared" si="35"/>
        <v>AUTO PRINT</v>
      </c>
      <c r="HO1107"/>
      <c r="HP1107" s="757" t="s">
        <v>572</v>
      </c>
      <c r="HQ1107" s="757" t="s">
        <v>572</v>
      </c>
      <c r="HR1107" s="757" t="s">
        <v>572</v>
      </c>
      <c r="HS1107"/>
      <c r="HW1107" s="758"/>
      <c r="HX1107"/>
      <c r="HY1107" s="759" t="s">
        <v>572</v>
      </c>
      <c r="HZ1107" s="759" t="s">
        <v>572</v>
      </c>
      <c r="IA1107" s="759" t="s">
        <v>572</v>
      </c>
      <c r="IC1107" s="760" t="s">
        <v>572</v>
      </c>
      <c r="ID1107" s="760" t="s">
        <v>572</v>
      </c>
      <c r="IE1107" s="760" t="s">
        <v>572</v>
      </c>
      <c r="IF1107" s="761" t="s">
        <v>572</v>
      </c>
      <c r="IG1107" s="619" t="str">
        <f t="shared" si="36"/>
        <v>IN HOUSE (MANUAL)</v>
      </c>
      <c r="II1107" s="761" t="s">
        <v>572</v>
      </c>
      <c r="IK1107" s="761" t="str">
        <f>IFERROR(VLOOKUP($M1107,#REF!,13,0),"IN HOUSE (MANUAL)")</f>
        <v>IN HOUSE (MANUAL)</v>
      </c>
      <c r="IM1107" s="760" t="s">
        <v>572</v>
      </c>
      <c r="IN1107" s="760" t="s">
        <v>572</v>
      </c>
      <c r="IO1107" s="760" t="s">
        <v>572</v>
      </c>
      <c r="IQ1107" s="760" t="s">
        <v>572</v>
      </c>
      <c r="IR1107" s="760" t="s">
        <v>572</v>
      </c>
      <c r="IT1107" s="760" t="s">
        <v>572</v>
      </c>
      <c r="IV1107" s="760" t="s">
        <v>572</v>
      </c>
      <c r="IW1107" s="760" t="s">
        <v>572</v>
      </c>
      <c r="IY1107" s="760" t="s">
        <v>572</v>
      </c>
      <c r="IZ1107" s="760" t="s">
        <v>572</v>
      </c>
      <c r="JB1107" s="760" t="s">
        <v>572</v>
      </c>
      <c r="JC1107" s="760">
        <v>462</v>
      </c>
      <c r="JE1107" s="760" t="s">
        <v>572</v>
      </c>
      <c r="JF1107" s="760" t="s">
        <v>572</v>
      </c>
    </row>
    <row r="1108" spans="1:266" ht="17.25" customHeight="1" x14ac:dyDescent="0.35">
      <c r="A1108" s="618" t="s">
        <v>2251</v>
      </c>
      <c r="B1108" s="730">
        <v>128</v>
      </c>
      <c r="C1108" s="730" t="s">
        <v>1690</v>
      </c>
      <c r="D1108" s="730" t="s">
        <v>1690</v>
      </c>
      <c r="E1108" s="730">
        <v>18</v>
      </c>
      <c r="F1108" s="731" t="s">
        <v>574</v>
      </c>
      <c r="G1108" s="732">
        <v>1</v>
      </c>
      <c r="H1108" s="733">
        <v>46261</v>
      </c>
      <c r="I1108" s="730">
        <v>43</v>
      </c>
      <c r="J1108" s="730" t="s">
        <v>308</v>
      </c>
      <c r="K1108" s="730">
        <v>44</v>
      </c>
      <c r="L1108" s="730" t="s">
        <v>2252</v>
      </c>
      <c r="M1108" s="772" t="s">
        <v>2251</v>
      </c>
      <c r="N1108" s="772">
        <v>0</v>
      </c>
      <c r="O1108" s="772" t="s">
        <v>390</v>
      </c>
      <c r="P1108" s="772">
        <v>0</v>
      </c>
      <c r="Q1108" s="772" t="s">
        <v>390</v>
      </c>
      <c r="R1108" s="868" t="s">
        <v>170</v>
      </c>
      <c r="S1108" s="772"/>
      <c r="T1108" s="772" t="s">
        <v>775</v>
      </c>
      <c r="U1108" s="772">
        <v>411</v>
      </c>
      <c r="V1108" s="772" t="s">
        <v>308</v>
      </c>
      <c r="W1108" s="772"/>
      <c r="X1108" s="772"/>
      <c r="Y1108" s="772"/>
      <c r="Z1108" s="774"/>
      <c r="AA1108" s="772" t="s">
        <v>157</v>
      </c>
      <c r="AB1108" s="772" t="s">
        <v>569</v>
      </c>
      <c r="AC1108" s="772" t="s">
        <v>589</v>
      </c>
      <c r="AD1108" s="772">
        <v>342</v>
      </c>
      <c r="AE1108" s="864">
        <v>342</v>
      </c>
      <c r="AF1108" s="774">
        <v>46288</v>
      </c>
      <c r="AG1108" s="777"/>
      <c r="AH1108" s="777"/>
      <c r="AI1108" s="777" t="s">
        <v>308</v>
      </c>
      <c r="AJ1108" s="778">
        <v>44</v>
      </c>
      <c r="AK1108" s="779"/>
      <c r="AL1108" s="778"/>
      <c r="AM1108" s="780">
        <v>342</v>
      </c>
      <c r="AN1108" s="780"/>
      <c r="AO1108" s="780"/>
      <c r="AP1108" s="780"/>
      <c r="AQ1108" s="780"/>
      <c r="AR1108" s="780"/>
      <c r="AS1108" s="780"/>
      <c r="AT1108" s="780"/>
      <c r="AU1108" s="780"/>
      <c r="AV1108" s="780"/>
      <c r="AW1108" s="780"/>
      <c r="AX1108" s="780"/>
      <c r="AY1108" s="780"/>
      <c r="AZ1108" s="780"/>
      <c r="BA1108" s="780"/>
      <c r="BB1108" s="780">
        <v>0</v>
      </c>
      <c r="BC1108" s="780">
        <v>342</v>
      </c>
      <c r="BD1108" s="780">
        <v>0</v>
      </c>
      <c r="BE1108" s="780">
        <v>0</v>
      </c>
      <c r="BF1108" s="780">
        <v>0</v>
      </c>
      <c r="BG1108" s="780">
        <v>0</v>
      </c>
      <c r="BH1108" s="780">
        <v>0</v>
      </c>
      <c r="BI1108" s="780">
        <v>342</v>
      </c>
      <c r="BJ1108" s="780"/>
      <c r="BK1108" s="780">
        <v>0</v>
      </c>
      <c r="BL1108" s="780"/>
      <c r="BM1108" s="780"/>
      <c r="BN1108" s="780" t="s">
        <v>308</v>
      </c>
      <c r="BO1108" s="780" t="s">
        <v>308</v>
      </c>
      <c r="BP1108" s="780" t="s">
        <v>308</v>
      </c>
      <c r="BQ1108" s="780" t="s">
        <v>308</v>
      </c>
      <c r="BR1108" s="780"/>
      <c r="BS1108" s="780" t="s">
        <v>397</v>
      </c>
      <c r="BT1108" s="780"/>
      <c r="BU1108" s="780" t="s">
        <v>579</v>
      </c>
      <c r="BV1108" s="780"/>
      <c r="BW1108" s="780"/>
      <c r="BX1108" s="780"/>
      <c r="BY1108" s="780"/>
      <c r="BZ1108" s="780"/>
      <c r="CA1108" s="780"/>
      <c r="CB1108" s="780"/>
      <c r="CC1108" s="780"/>
      <c r="CD1108" s="780"/>
      <c r="CE1108" s="780"/>
      <c r="CF1108" s="780"/>
      <c r="CG1108" s="780"/>
      <c r="CH1108" s="780"/>
      <c r="CI1108" s="780"/>
      <c r="CJ1108" s="780"/>
      <c r="CK1108" s="773"/>
      <c r="CL1108" s="773" t="s">
        <v>397</v>
      </c>
      <c r="CM1108" s="773">
        <v>342</v>
      </c>
      <c r="CN1108" s="773">
        <v>342</v>
      </c>
      <c r="CO1108" s="773" t="s">
        <v>397</v>
      </c>
      <c r="CP1108" s="773">
        <v>342</v>
      </c>
      <c r="CQ1108" s="773">
        <v>342</v>
      </c>
      <c r="CR1108" s="772">
        <v>342</v>
      </c>
      <c r="CS1108" s="781"/>
      <c r="CT1108" s="782" t="s">
        <v>308</v>
      </c>
      <c r="CU1108" s="866"/>
      <c r="CV1108" s="774"/>
      <c r="CW1108" s="774"/>
      <c r="CX1108" s="865">
        <v>46288</v>
      </c>
      <c r="CY1108" s="784" t="s">
        <v>848</v>
      </c>
      <c r="CZ1108" s="784" t="s">
        <v>308</v>
      </c>
      <c r="DA1108" s="785">
        <v>46286</v>
      </c>
      <c r="DB1108" s="785" t="s">
        <v>633</v>
      </c>
      <c r="DC1108" s="785" t="s">
        <v>634</v>
      </c>
      <c r="DD1108" s="785">
        <v>46288</v>
      </c>
      <c r="DE1108" s="785" t="s">
        <v>397</v>
      </c>
      <c r="DF1108" s="785" t="s">
        <v>397</v>
      </c>
      <c r="DG1108" s="785" t="s">
        <v>397</v>
      </c>
      <c r="DH1108" s="786" t="s">
        <v>308</v>
      </c>
      <c r="DI1108" s="774">
        <v>46288</v>
      </c>
      <c r="DJ1108" s="774" t="s">
        <v>397</v>
      </c>
      <c r="DK1108" s="774">
        <v>46288</v>
      </c>
      <c r="DL1108" s="774">
        <v>46308</v>
      </c>
      <c r="DM1108" s="774">
        <v>46308</v>
      </c>
      <c r="DN1108" s="774">
        <v>46308</v>
      </c>
      <c r="DO1108" s="787" t="s">
        <v>308</v>
      </c>
      <c r="DP1108" s="774">
        <v>46325</v>
      </c>
      <c r="DQ1108" s="774">
        <v>46325</v>
      </c>
      <c r="DR1108" s="774">
        <v>46325</v>
      </c>
      <c r="DS1108" s="786">
        <v>46325</v>
      </c>
      <c r="DT1108" s="752">
        <v>46325</v>
      </c>
      <c r="DU1108" s="753">
        <v>-10</v>
      </c>
      <c r="DV1108" s="753" t="s">
        <v>308</v>
      </c>
      <c r="DW1108" s="754">
        <v>46315</v>
      </c>
      <c r="DX1108" s="755">
        <v>46315</v>
      </c>
      <c r="DY1108" s="754" t="e">
        <v>#VALUE!</v>
      </c>
      <c r="DZ1108" s="754" t="e">
        <v>#VALUE!</v>
      </c>
      <c r="EA1108" s="754"/>
      <c r="EB1108" s="754"/>
      <c r="HA1108" s="756" t="s">
        <v>397</v>
      </c>
      <c r="HB1108" s="756" t="s">
        <v>397</v>
      </c>
      <c r="HC1108" s="756" t="s">
        <v>397</v>
      </c>
      <c r="HD1108" s="756" t="s">
        <v>397</v>
      </c>
      <c r="HE1108" s="756" t="s">
        <v>397</v>
      </c>
      <c r="HF1108" s="756" t="s">
        <v>397</v>
      </c>
      <c r="HG1108" s="756" t="s">
        <v>397</v>
      </c>
      <c r="HH1108" s="756" t="s">
        <v>397</v>
      </c>
      <c r="HI1108" s="756" t="s">
        <v>397</v>
      </c>
      <c r="HJ1108" s="756" t="s">
        <v>397</v>
      </c>
      <c r="HK1108"/>
      <c r="HL1108"/>
      <c r="HM1108"/>
      <c r="HN1108" s="756" t="str">
        <f t="shared" si="35"/>
        <v>AUTO PRINT</v>
      </c>
      <c r="HO1108"/>
      <c r="HP1108" s="757" t="s">
        <v>572</v>
      </c>
      <c r="HQ1108" s="757" t="s">
        <v>572</v>
      </c>
      <c r="HR1108" s="757" t="s">
        <v>572</v>
      </c>
      <c r="HS1108"/>
      <c r="HW1108" s="758"/>
      <c r="HX1108"/>
      <c r="HY1108" s="759" t="s">
        <v>572</v>
      </c>
      <c r="HZ1108" s="759" t="s">
        <v>572</v>
      </c>
      <c r="IA1108" s="759" t="s">
        <v>572</v>
      </c>
      <c r="IC1108" s="760" t="s">
        <v>572</v>
      </c>
      <c r="ID1108" s="760" t="s">
        <v>572</v>
      </c>
      <c r="IE1108" s="760" t="s">
        <v>572</v>
      </c>
      <c r="IF1108" s="761" t="s">
        <v>572</v>
      </c>
      <c r="IG1108" s="619" t="str">
        <f t="shared" si="36"/>
        <v>IN HOUSE (MANUAL)</v>
      </c>
      <c r="II1108" s="761" t="s">
        <v>572</v>
      </c>
      <c r="IK1108" s="761" t="str">
        <f>IFERROR(VLOOKUP($M1108,#REF!,13,0),"IN HOUSE (MANUAL)")</f>
        <v>IN HOUSE (MANUAL)</v>
      </c>
      <c r="IM1108" s="760" t="s">
        <v>572</v>
      </c>
      <c r="IN1108" s="760" t="s">
        <v>572</v>
      </c>
      <c r="IO1108" s="760" t="s">
        <v>572</v>
      </c>
      <c r="IQ1108" s="760" t="s">
        <v>572</v>
      </c>
      <c r="IR1108" s="760" t="s">
        <v>572</v>
      </c>
      <c r="IT1108" s="760" t="s">
        <v>572</v>
      </c>
      <c r="IV1108" s="760" t="s">
        <v>572</v>
      </c>
      <c r="IW1108" s="760" t="s">
        <v>572</v>
      </c>
      <c r="IY1108" s="760" t="s">
        <v>572</v>
      </c>
      <c r="IZ1108" s="760" t="s">
        <v>572</v>
      </c>
      <c r="JB1108" s="760" t="s">
        <v>572</v>
      </c>
      <c r="JC1108" s="760">
        <v>342</v>
      </c>
      <c r="JE1108" s="760" t="s">
        <v>572</v>
      </c>
      <c r="JF1108" s="760" t="s">
        <v>572</v>
      </c>
    </row>
    <row r="1109" spans="1:266" ht="17.25" customHeight="1" x14ac:dyDescent="0.35">
      <c r="A1109" s="618" t="s">
        <v>2253</v>
      </c>
      <c r="B1109" s="730">
        <v>129</v>
      </c>
      <c r="C1109" s="730" t="s">
        <v>1690</v>
      </c>
      <c r="D1109" s="730" t="s">
        <v>1690</v>
      </c>
      <c r="E1109" s="730">
        <v>18</v>
      </c>
      <c r="F1109" s="731" t="s">
        <v>574</v>
      </c>
      <c r="G1109" s="732">
        <v>1</v>
      </c>
      <c r="H1109" s="826">
        <v>46198</v>
      </c>
      <c r="I1109" s="730">
        <v>43</v>
      </c>
      <c r="J1109" s="730" t="s">
        <v>308</v>
      </c>
      <c r="K1109" s="730">
        <v>44</v>
      </c>
      <c r="L1109" s="730" t="s">
        <v>2254</v>
      </c>
      <c r="M1109" s="772" t="s">
        <v>2253</v>
      </c>
      <c r="N1109" s="772">
        <v>0</v>
      </c>
      <c r="O1109" s="772" t="s">
        <v>390</v>
      </c>
      <c r="P1109" s="772">
        <v>0</v>
      </c>
      <c r="Q1109" s="772" t="s">
        <v>390</v>
      </c>
      <c r="R1109" s="772" t="s">
        <v>170</v>
      </c>
      <c r="S1109" s="772"/>
      <c r="T1109" s="772" t="s">
        <v>775</v>
      </c>
      <c r="U1109" s="772">
        <v>411</v>
      </c>
      <c r="V1109" s="772" t="s">
        <v>308</v>
      </c>
      <c r="W1109" s="772"/>
      <c r="X1109" s="772"/>
      <c r="Y1109" s="772"/>
      <c r="Z1109" s="886"/>
      <c r="AA1109" s="772" t="s">
        <v>157</v>
      </c>
      <c r="AB1109" s="772" t="s">
        <v>569</v>
      </c>
      <c r="AC1109" s="772" t="s">
        <v>700</v>
      </c>
      <c r="AD1109" s="772">
        <v>1002</v>
      </c>
      <c r="AE1109" s="864">
        <v>1002</v>
      </c>
      <c r="AF1109" s="774">
        <v>46275</v>
      </c>
      <c r="AG1109" s="777"/>
      <c r="AH1109" s="777"/>
      <c r="AI1109" s="777" t="s">
        <v>694</v>
      </c>
      <c r="AJ1109" s="778">
        <v>45</v>
      </c>
      <c r="AK1109" s="779"/>
      <c r="AL1109" s="778"/>
      <c r="AM1109" s="780">
        <v>1002</v>
      </c>
      <c r="AN1109" s="780"/>
      <c r="AO1109" s="780"/>
      <c r="AP1109" s="780"/>
      <c r="AQ1109" s="780"/>
      <c r="AR1109" s="780"/>
      <c r="AS1109" s="780"/>
      <c r="AT1109" s="780"/>
      <c r="AU1109" s="780"/>
      <c r="AV1109" s="780"/>
      <c r="AW1109" s="780"/>
      <c r="AX1109" s="780"/>
      <c r="AY1109" s="780"/>
      <c r="AZ1109" s="780"/>
      <c r="BA1109" s="780"/>
      <c r="BB1109" s="780">
        <v>0</v>
      </c>
      <c r="BC1109" s="780">
        <v>1002</v>
      </c>
      <c r="BD1109" s="780">
        <v>0</v>
      </c>
      <c r="BE1109" s="780">
        <v>0</v>
      </c>
      <c r="BF1109" s="780">
        <v>0</v>
      </c>
      <c r="BG1109" s="780">
        <v>0</v>
      </c>
      <c r="BH1109" s="780">
        <v>0</v>
      </c>
      <c r="BI1109" s="780">
        <v>1002</v>
      </c>
      <c r="BJ1109" s="780"/>
      <c r="BK1109" s="780">
        <v>0</v>
      </c>
      <c r="BL1109" s="780"/>
      <c r="BM1109" s="780"/>
      <c r="BN1109" s="780" t="s">
        <v>308</v>
      </c>
      <c r="BO1109" s="780" t="s">
        <v>308</v>
      </c>
      <c r="BP1109" s="780" t="s">
        <v>308</v>
      </c>
      <c r="BQ1109" s="780" t="s">
        <v>308</v>
      </c>
      <c r="BR1109" s="780"/>
      <c r="BS1109" s="780" t="s">
        <v>397</v>
      </c>
      <c r="BT1109" s="780"/>
      <c r="BU1109" s="780" t="s">
        <v>579</v>
      </c>
      <c r="BV1109" s="780"/>
      <c r="BW1109" s="780"/>
      <c r="BX1109" s="780"/>
      <c r="BY1109" s="780"/>
      <c r="BZ1109" s="780"/>
      <c r="CA1109" s="780"/>
      <c r="CB1109" s="780"/>
      <c r="CC1109" s="780"/>
      <c r="CD1109" s="780"/>
      <c r="CE1109" s="780"/>
      <c r="CF1109" s="780"/>
      <c r="CG1109" s="780"/>
      <c r="CH1109" s="780"/>
      <c r="CI1109" s="780"/>
      <c r="CJ1109" s="780"/>
      <c r="CK1109" s="773"/>
      <c r="CL1109" s="773" t="s">
        <v>397</v>
      </c>
      <c r="CM1109" s="773">
        <v>1002</v>
      </c>
      <c r="CN1109" s="773">
        <v>1002</v>
      </c>
      <c r="CO1109" s="773" t="s">
        <v>397</v>
      </c>
      <c r="CP1109" s="773">
        <v>1002</v>
      </c>
      <c r="CQ1109" s="867">
        <v>1002</v>
      </c>
      <c r="CR1109" s="772">
        <v>1002</v>
      </c>
      <c r="CS1109" s="781"/>
      <c r="CT1109" s="782" t="s">
        <v>308</v>
      </c>
      <c r="CU1109" s="783"/>
      <c r="CV1109" s="774"/>
      <c r="CW1109" s="774"/>
      <c r="CX1109" s="865">
        <v>46275</v>
      </c>
      <c r="CY1109" s="784" t="s">
        <v>848</v>
      </c>
      <c r="CZ1109" s="784" t="s">
        <v>308</v>
      </c>
      <c r="DA1109" s="785">
        <v>46273</v>
      </c>
      <c r="DB1109" s="785" t="s">
        <v>633</v>
      </c>
      <c r="DC1109" s="785" t="s">
        <v>634</v>
      </c>
      <c r="DD1109" s="785">
        <v>46275</v>
      </c>
      <c r="DE1109" s="785" t="s">
        <v>397</v>
      </c>
      <c r="DF1109" s="785" t="s">
        <v>397</v>
      </c>
      <c r="DG1109" s="785" t="s">
        <v>397</v>
      </c>
      <c r="DH1109" s="786">
        <v>0</v>
      </c>
      <c r="DI1109" s="774">
        <v>46272</v>
      </c>
      <c r="DJ1109" s="774" t="s">
        <v>397</v>
      </c>
      <c r="DK1109" s="774">
        <v>46276</v>
      </c>
      <c r="DL1109" s="774">
        <v>46307</v>
      </c>
      <c r="DM1109" s="774">
        <v>46309</v>
      </c>
      <c r="DN1109" s="774">
        <v>46309</v>
      </c>
      <c r="DO1109" s="787" t="s">
        <v>308</v>
      </c>
      <c r="DP1109" s="774">
        <v>46332</v>
      </c>
      <c r="DQ1109" s="774">
        <v>46325</v>
      </c>
      <c r="DR1109" s="774">
        <v>46332</v>
      </c>
      <c r="DS1109" s="786">
        <v>46332</v>
      </c>
      <c r="DT1109" s="752">
        <v>46325</v>
      </c>
      <c r="DU1109" s="753">
        <v>-9</v>
      </c>
      <c r="DV1109" s="753" t="s">
        <v>308</v>
      </c>
      <c r="DW1109" s="754">
        <v>46315</v>
      </c>
      <c r="DX1109" s="755">
        <v>46316</v>
      </c>
      <c r="DY1109" s="754" t="e">
        <v>#VALUE!</v>
      </c>
      <c r="DZ1109" s="754" t="e">
        <v>#VALUE!</v>
      </c>
      <c r="EA1109" s="754"/>
      <c r="EB1109" s="754"/>
      <c r="HA1109" s="756" t="s">
        <v>397</v>
      </c>
      <c r="HB1109" s="756" t="s">
        <v>397</v>
      </c>
      <c r="HC1109" s="756" t="s">
        <v>397</v>
      </c>
      <c r="HD1109" s="756" t="s">
        <v>397</v>
      </c>
      <c r="HE1109" s="756" t="s">
        <v>397</v>
      </c>
      <c r="HF1109" s="756" t="s">
        <v>397</v>
      </c>
      <c r="HG1109" s="756" t="s">
        <v>397</v>
      </c>
      <c r="HH1109" s="756" t="s">
        <v>397</v>
      </c>
      <c r="HI1109" s="756" t="s">
        <v>397</v>
      </c>
      <c r="HJ1109" s="756" t="s">
        <v>397</v>
      </c>
      <c r="HK1109"/>
      <c r="HL1109"/>
      <c r="HM1109"/>
      <c r="HN1109" s="756" t="str">
        <f t="shared" si="35"/>
        <v>AUTO PRINT</v>
      </c>
      <c r="HO1109"/>
      <c r="HP1109" s="757" t="s">
        <v>572</v>
      </c>
      <c r="HQ1109" s="757" t="s">
        <v>572</v>
      </c>
      <c r="HR1109" s="757" t="s">
        <v>572</v>
      </c>
      <c r="HS1109"/>
      <c r="HW1109" s="758"/>
      <c r="HX1109"/>
      <c r="HY1109" s="759" t="s">
        <v>572</v>
      </c>
      <c r="HZ1109" s="759" t="s">
        <v>572</v>
      </c>
      <c r="IA1109" s="759" t="s">
        <v>572</v>
      </c>
      <c r="IC1109" s="760" t="s">
        <v>572</v>
      </c>
      <c r="ID1109" s="760" t="s">
        <v>572</v>
      </c>
      <c r="IE1109" s="760" t="s">
        <v>572</v>
      </c>
      <c r="IF1109" s="761" t="s">
        <v>572</v>
      </c>
      <c r="IG1109" s="619" t="str">
        <f t="shared" si="36"/>
        <v>IN HOUSE (MANUAL)</v>
      </c>
      <c r="II1109" s="761" t="s">
        <v>572</v>
      </c>
      <c r="IK1109" s="761" t="str">
        <f>IFERROR(VLOOKUP($M1109,#REF!,13,0),"IN HOUSE (MANUAL)")</f>
        <v>IN HOUSE (MANUAL)</v>
      </c>
      <c r="IM1109" s="760" t="s">
        <v>572</v>
      </c>
      <c r="IN1109" s="760" t="s">
        <v>572</v>
      </c>
      <c r="IO1109" s="760" t="s">
        <v>572</v>
      </c>
      <c r="IQ1109" s="760" t="s">
        <v>572</v>
      </c>
      <c r="IR1109" s="760" t="s">
        <v>572</v>
      </c>
      <c r="IT1109" s="760" t="s">
        <v>572</v>
      </c>
      <c r="IV1109" s="760" t="s">
        <v>572</v>
      </c>
      <c r="IW1109" s="760" t="s">
        <v>572</v>
      </c>
      <c r="IY1109" s="760" t="s">
        <v>572</v>
      </c>
      <c r="IZ1109" s="760" t="s">
        <v>572</v>
      </c>
      <c r="JB1109" s="760" t="s">
        <v>922</v>
      </c>
      <c r="JC1109" s="760">
        <v>1002</v>
      </c>
      <c r="JE1109" s="760" t="s">
        <v>572</v>
      </c>
      <c r="JF1109" s="760" t="s">
        <v>572</v>
      </c>
    </row>
    <row r="1110" spans="1:266" ht="17.25" customHeight="1" x14ac:dyDescent="0.35">
      <c r="A1110" s="618" t="s">
        <v>2255</v>
      </c>
      <c r="B1110" s="730">
        <v>130</v>
      </c>
      <c r="C1110" s="730" t="s">
        <v>1690</v>
      </c>
      <c r="D1110" s="730" t="s">
        <v>1690</v>
      </c>
      <c r="E1110" s="730">
        <v>18</v>
      </c>
      <c r="F1110" s="731" t="s">
        <v>574</v>
      </c>
      <c r="G1110" s="732">
        <v>1</v>
      </c>
      <c r="H1110" s="826">
        <v>46198</v>
      </c>
      <c r="I1110" s="730">
        <v>43</v>
      </c>
      <c r="J1110" s="730" t="s">
        <v>308</v>
      </c>
      <c r="K1110" s="730">
        <v>44</v>
      </c>
      <c r="L1110" s="730" t="s">
        <v>2256</v>
      </c>
      <c r="M1110" s="772" t="s">
        <v>2255</v>
      </c>
      <c r="N1110" s="772">
        <v>0</v>
      </c>
      <c r="O1110" s="772" t="s">
        <v>390</v>
      </c>
      <c r="P1110" s="772">
        <v>0</v>
      </c>
      <c r="Q1110" s="772" t="s">
        <v>390</v>
      </c>
      <c r="R1110" s="772" t="s">
        <v>170</v>
      </c>
      <c r="S1110" s="772"/>
      <c r="T1110" s="772" t="s">
        <v>775</v>
      </c>
      <c r="U1110" s="772">
        <v>411</v>
      </c>
      <c r="V1110" s="772" t="s">
        <v>308</v>
      </c>
      <c r="W1110" s="772"/>
      <c r="X1110" s="772"/>
      <c r="Y1110" s="772"/>
      <c r="Z1110" s="886"/>
      <c r="AA1110" s="772" t="s">
        <v>157</v>
      </c>
      <c r="AB1110" s="772" t="s">
        <v>569</v>
      </c>
      <c r="AC1110" s="772" t="s">
        <v>647</v>
      </c>
      <c r="AD1110" s="772">
        <v>144</v>
      </c>
      <c r="AE1110" s="864">
        <v>144</v>
      </c>
      <c r="AF1110" s="774">
        <v>46275</v>
      </c>
      <c r="AG1110" s="777"/>
      <c r="AH1110" s="777"/>
      <c r="AI1110" s="777" t="s">
        <v>694</v>
      </c>
      <c r="AJ1110" s="778">
        <v>46</v>
      </c>
      <c r="AK1110" s="779"/>
      <c r="AL1110" s="778"/>
      <c r="AM1110" s="780">
        <v>144</v>
      </c>
      <c r="AN1110" s="780"/>
      <c r="AO1110" s="780"/>
      <c r="AP1110" s="780"/>
      <c r="AQ1110" s="780"/>
      <c r="AR1110" s="780"/>
      <c r="AS1110" s="780"/>
      <c r="AT1110" s="780"/>
      <c r="AU1110" s="780"/>
      <c r="AV1110" s="780"/>
      <c r="AW1110" s="780"/>
      <c r="AX1110" s="780"/>
      <c r="AY1110" s="780"/>
      <c r="AZ1110" s="780"/>
      <c r="BA1110" s="780"/>
      <c r="BB1110" s="780">
        <v>0</v>
      </c>
      <c r="BC1110" s="780">
        <v>144</v>
      </c>
      <c r="BD1110" s="780">
        <v>0</v>
      </c>
      <c r="BE1110" s="780">
        <v>0</v>
      </c>
      <c r="BF1110" s="780">
        <v>0</v>
      </c>
      <c r="BG1110" s="780">
        <v>0</v>
      </c>
      <c r="BH1110" s="780">
        <v>0</v>
      </c>
      <c r="BI1110" s="780">
        <v>144</v>
      </c>
      <c r="BJ1110" s="780"/>
      <c r="BK1110" s="780">
        <v>0</v>
      </c>
      <c r="BL1110" s="780"/>
      <c r="BM1110" s="780"/>
      <c r="BN1110" s="780" t="s">
        <v>308</v>
      </c>
      <c r="BO1110" s="780" t="s">
        <v>308</v>
      </c>
      <c r="BP1110" s="780" t="s">
        <v>308</v>
      </c>
      <c r="BQ1110" s="780" t="s">
        <v>308</v>
      </c>
      <c r="BR1110" s="780"/>
      <c r="BS1110" s="780" t="s">
        <v>397</v>
      </c>
      <c r="BT1110" s="780"/>
      <c r="BU1110" s="780" t="s">
        <v>579</v>
      </c>
      <c r="BV1110" s="780"/>
      <c r="BW1110" s="780"/>
      <c r="BX1110" s="780"/>
      <c r="BY1110" s="780"/>
      <c r="BZ1110" s="780"/>
      <c r="CA1110" s="780"/>
      <c r="CB1110" s="780"/>
      <c r="CC1110" s="780"/>
      <c r="CD1110" s="780"/>
      <c r="CE1110" s="780"/>
      <c r="CF1110" s="780"/>
      <c r="CG1110" s="780"/>
      <c r="CH1110" s="780"/>
      <c r="CI1110" s="780"/>
      <c r="CJ1110" s="780"/>
      <c r="CK1110" s="773"/>
      <c r="CL1110" s="773" t="s">
        <v>397</v>
      </c>
      <c r="CM1110" s="773">
        <v>144</v>
      </c>
      <c r="CN1110" s="773">
        <v>144</v>
      </c>
      <c r="CO1110" s="773" t="s">
        <v>397</v>
      </c>
      <c r="CP1110" s="773">
        <v>144</v>
      </c>
      <c r="CQ1110" s="867">
        <v>144</v>
      </c>
      <c r="CR1110" s="772">
        <v>144</v>
      </c>
      <c r="CS1110" s="898"/>
      <c r="CT1110" s="782" t="s">
        <v>308</v>
      </c>
      <c r="CU1110" s="783"/>
      <c r="CV1110" s="774"/>
      <c r="CW1110" s="774"/>
      <c r="CX1110" s="865">
        <v>46275</v>
      </c>
      <c r="CY1110" s="784" t="s">
        <v>848</v>
      </c>
      <c r="CZ1110" s="784" t="s">
        <v>308</v>
      </c>
      <c r="DA1110" s="785">
        <v>46273</v>
      </c>
      <c r="DB1110" s="785" t="s">
        <v>633</v>
      </c>
      <c r="DC1110" s="785" t="s">
        <v>634</v>
      </c>
      <c r="DD1110" s="785">
        <v>46275</v>
      </c>
      <c r="DE1110" s="785" t="s">
        <v>397</v>
      </c>
      <c r="DF1110" s="785" t="s">
        <v>397</v>
      </c>
      <c r="DG1110" s="785" t="s">
        <v>397</v>
      </c>
      <c r="DH1110" s="786">
        <v>0</v>
      </c>
      <c r="DI1110" s="774">
        <v>46272</v>
      </c>
      <c r="DJ1110" s="774" t="s">
        <v>397</v>
      </c>
      <c r="DK1110" s="774">
        <v>46276</v>
      </c>
      <c r="DL1110" s="774">
        <v>46307</v>
      </c>
      <c r="DM1110" s="774">
        <v>46310</v>
      </c>
      <c r="DN1110" s="774">
        <v>46310</v>
      </c>
      <c r="DO1110" s="787" t="s">
        <v>308</v>
      </c>
      <c r="DP1110" s="774">
        <v>46332</v>
      </c>
      <c r="DQ1110" s="774">
        <v>46325</v>
      </c>
      <c r="DR1110" s="774">
        <v>46332</v>
      </c>
      <c r="DS1110" s="786">
        <v>46332</v>
      </c>
      <c r="DT1110" s="752">
        <v>46325</v>
      </c>
      <c r="DU1110" s="753">
        <v>-9</v>
      </c>
      <c r="DV1110" s="753" t="s">
        <v>308</v>
      </c>
      <c r="DW1110" s="754">
        <v>46316</v>
      </c>
      <c r="DX1110" s="755">
        <v>46316</v>
      </c>
      <c r="DY1110" s="754" t="e">
        <v>#VALUE!</v>
      </c>
      <c r="DZ1110" s="754" t="e">
        <v>#VALUE!</v>
      </c>
      <c r="EA1110" s="754"/>
      <c r="EB1110" s="754"/>
      <c r="HA1110" s="756" t="s">
        <v>397</v>
      </c>
      <c r="HB1110" s="756" t="s">
        <v>397</v>
      </c>
      <c r="HC1110" s="756" t="s">
        <v>397</v>
      </c>
      <c r="HD1110" s="756" t="s">
        <v>397</v>
      </c>
      <c r="HE1110" s="756" t="s">
        <v>397</v>
      </c>
      <c r="HF1110" s="756" t="s">
        <v>397</v>
      </c>
      <c r="HG1110" s="756" t="s">
        <v>397</v>
      </c>
      <c r="HH1110" s="756" t="s">
        <v>397</v>
      </c>
      <c r="HI1110" s="756" t="s">
        <v>397</v>
      </c>
      <c r="HJ1110" s="756" t="s">
        <v>397</v>
      </c>
      <c r="HK1110"/>
      <c r="HL1110"/>
      <c r="HM1110"/>
      <c r="HN1110" s="756" t="str">
        <f t="shared" si="35"/>
        <v>AUTO PRINT</v>
      </c>
      <c r="HO1110"/>
      <c r="HP1110" s="757" t="s">
        <v>572</v>
      </c>
      <c r="HQ1110" s="757" t="s">
        <v>572</v>
      </c>
      <c r="HR1110" s="757" t="s">
        <v>572</v>
      </c>
      <c r="HS1110"/>
      <c r="HW1110" s="758"/>
      <c r="HX1110"/>
      <c r="HY1110" s="759" t="s">
        <v>572</v>
      </c>
      <c r="HZ1110" s="759" t="s">
        <v>572</v>
      </c>
      <c r="IA1110" s="759" t="s">
        <v>572</v>
      </c>
      <c r="IC1110" s="760" t="s">
        <v>572</v>
      </c>
      <c r="ID1110" s="760" t="s">
        <v>572</v>
      </c>
      <c r="IE1110" s="760" t="s">
        <v>572</v>
      </c>
      <c r="IF1110" s="761" t="s">
        <v>572</v>
      </c>
      <c r="IG1110" s="619" t="str">
        <f t="shared" si="36"/>
        <v>IN HOUSE (MANUAL)</v>
      </c>
      <c r="II1110" s="761" t="s">
        <v>572</v>
      </c>
      <c r="IK1110" s="761" t="str">
        <f>IFERROR(VLOOKUP($M1110,#REF!,13,0),"IN HOUSE (MANUAL)")</f>
        <v>IN HOUSE (MANUAL)</v>
      </c>
      <c r="IM1110" s="760" t="s">
        <v>572</v>
      </c>
      <c r="IN1110" s="760" t="s">
        <v>572</v>
      </c>
      <c r="IO1110" s="760" t="s">
        <v>572</v>
      </c>
      <c r="IQ1110" s="760" t="s">
        <v>572</v>
      </c>
      <c r="IR1110" s="760" t="s">
        <v>572</v>
      </c>
      <c r="IT1110" s="760" t="s">
        <v>572</v>
      </c>
      <c r="IV1110" s="760" t="s">
        <v>572</v>
      </c>
      <c r="IW1110" s="760" t="s">
        <v>572</v>
      </c>
      <c r="IY1110" s="760" t="s">
        <v>572</v>
      </c>
      <c r="IZ1110" s="760" t="s">
        <v>572</v>
      </c>
      <c r="JB1110" s="760" t="s">
        <v>922</v>
      </c>
      <c r="JC1110" s="760">
        <v>144</v>
      </c>
      <c r="JE1110" s="760" t="s">
        <v>572</v>
      </c>
      <c r="JF1110" s="760" t="s">
        <v>572</v>
      </c>
    </row>
    <row r="1111" spans="1:266" ht="17.25" customHeight="1" x14ac:dyDescent="0.35">
      <c r="A1111" s="618" t="s">
        <v>2257</v>
      </c>
      <c r="B1111" s="730">
        <v>131</v>
      </c>
      <c r="C1111" s="730" t="s">
        <v>1690</v>
      </c>
      <c r="D1111" s="730" t="s">
        <v>1690</v>
      </c>
      <c r="E1111" s="730">
        <v>18</v>
      </c>
      <c r="F1111" s="731" t="s">
        <v>574</v>
      </c>
      <c r="G1111" s="732">
        <v>1</v>
      </c>
      <c r="H1111" s="826">
        <v>46198</v>
      </c>
      <c r="I1111" s="730">
        <v>43</v>
      </c>
      <c r="J1111" s="730" t="s">
        <v>308</v>
      </c>
      <c r="K1111" s="730">
        <v>44</v>
      </c>
      <c r="L1111" s="730" t="s">
        <v>2258</v>
      </c>
      <c r="M1111" s="772" t="s">
        <v>2257</v>
      </c>
      <c r="N1111" s="772">
        <v>0</v>
      </c>
      <c r="O1111" s="772" t="s">
        <v>390</v>
      </c>
      <c r="P1111" s="772">
        <v>0</v>
      </c>
      <c r="Q1111" s="772" t="s">
        <v>390</v>
      </c>
      <c r="R1111" s="772" t="s">
        <v>170</v>
      </c>
      <c r="S1111" s="772"/>
      <c r="T1111" s="772" t="s">
        <v>775</v>
      </c>
      <c r="U1111" s="772">
        <v>411</v>
      </c>
      <c r="V1111" s="772" t="s">
        <v>308</v>
      </c>
      <c r="W1111" s="772"/>
      <c r="X1111" s="772"/>
      <c r="Y1111" s="772"/>
      <c r="Z1111" s="886"/>
      <c r="AA1111" s="772" t="s">
        <v>157</v>
      </c>
      <c r="AB1111" s="772" t="s">
        <v>569</v>
      </c>
      <c r="AC1111" s="772" t="s">
        <v>647</v>
      </c>
      <c r="AD1111" s="772">
        <v>468</v>
      </c>
      <c r="AE1111" s="864">
        <v>468</v>
      </c>
      <c r="AF1111" s="774">
        <v>46275</v>
      </c>
      <c r="AG1111" s="777"/>
      <c r="AH1111" s="777"/>
      <c r="AI1111" s="777" t="s">
        <v>694</v>
      </c>
      <c r="AJ1111" s="778">
        <v>47</v>
      </c>
      <c r="AK1111" s="779"/>
      <c r="AL1111" s="778"/>
      <c r="AM1111" s="780">
        <v>468</v>
      </c>
      <c r="AN1111" s="780"/>
      <c r="AO1111" s="780"/>
      <c r="AP1111" s="780"/>
      <c r="AQ1111" s="780"/>
      <c r="AR1111" s="780"/>
      <c r="AS1111" s="780"/>
      <c r="AT1111" s="780"/>
      <c r="AU1111" s="780"/>
      <c r="AV1111" s="780"/>
      <c r="AW1111" s="780"/>
      <c r="AX1111" s="780"/>
      <c r="AY1111" s="780"/>
      <c r="AZ1111" s="780"/>
      <c r="BA1111" s="780"/>
      <c r="BB1111" s="780">
        <v>0</v>
      </c>
      <c r="BC1111" s="780">
        <v>468</v>
      </c>
      <c r="BD1111" s="780">
        <v>0</v>
      </c>
      <c r="BE1111" s="780">
        <v>0</v>
      </c>
      <c r="BF1111" s="780">
        <v>0</v>
      </c>
      <c r="BG1111" s="780">
        <v>0</v>
      </c>
      <c r="BH1111" s="780">
        <v>0</v>
      </c>
      <c r="BI1111" s="780">
        <v>468</v>
      </c>
      <c r="BJ1111" s="780"/>
      <c r="BK1111" s="780">
        <v>0</v>
      </c>
      <c r="BL1111" s="780"/>
      <c r="BM1111" s="780"/>
      <c r="BN1111" s="780" t="s">
        <v>308</v>
      </c>
      <c r="BO1111" s="780" t="s">
        <v>308</v>
      </c>
      <c r="BP1111" s="780" t="s">
        <v>308</v>
      </c>
      <c r="BQ1111" s="780" t="s">
        <v>308</v>
      </c>
      <c r="BR1111" s="780"/>
      <c r="BS1111" s="780" t="s">
        <v>397</v>
      </c>
      <c r="BT1111" s="780"/>
      <c r="BU1111" s="780" t="s">
        <v>579</v>
      </c>
      <c r="BV1111" s="780"/>
      <c r="BW1111" s="780"/>
      <c r="BX1111" s="780"/>
      <c r="BY1111" s="780"/>
      <c r="BZ1111" s="780"/>
      <c r="CA1111" s="780"/>
      <c r="CB1111" s="780"/>
      <c r="CC1111" s="780"/>
      <c r="CD1111" s="780"/>
      <c r="CE1111" s="780"/>
      <c r="CF1111" s="780"/>
      <c r="CG1111" s="780"/>
      <c r="CH1111" s="780"/>
      <c r="CI1111" s="780"/>
      <c r="CJ1111" s="780"/>
      <c r="CK1111" s="773"/>
      <c r="CL1111" s="773" t="s">
        <v>397</v>
      </c>
      <c r="CM1111" s="773">
        <v>468</v>
      </c>
      <c r="CN1111" s="773">
        <v>468</v>
      </c>
      <c r="CO1111" s="773" t="s">
        <v>397</v>
      </c>
      <c r="CP1111" s="773">
        <v>468</v>
      </c>
      <c r="CQ1111" s="867">
        <v>468</v>
      </c>
      <c r="CR1111" s="772">
        <v>468</v>
      </c>
      <c r="CS1111" s="781"/>
      <c r="CT1111" s="782" t="s">
        <v>308</v>
      </c>
      <c r="CU1111" s="783"/>
      <c r="CV1111" s="774"/>
      <c r="CW1111" s="774"/>
      <c r="CX1111" s="865">
        <v>46275</v>
      </c>
      <c r="CY1111" s="784" t="s">
        <v>848</v>
      </c>
      <c r="CZ1111" s="784" t="s">
        <v>308</v>
      </c>
      <c r="DA1111" s="785">
        <v>46273</v>
      </c>
      <c r="DB1111" s="785" t="s">
        <v>633</v>
      </c>
      <c r="DC1111" s="785" t="s">
        <v>634</v>
      </c>
      <c r="DD1111" s="785">
        <v>46275</v>
      </c>
      <c r="DE1111" s="785" t="s">
        <v>397</v>
      </c>
      <c r="DF1111" s="785" t="s">
        <v>397</v>
      </c>
      <c r="DG1111" s="785" t="s">
        <v>397</v>
      </c>
      <c r="DH1111" s="786">
        <v>0</v>
      </c>
      <c r="DI1111" s="774">
        <v>46272</v>
      </c>
      <c r="DJ1111" s="774" t="s">
        <v>397</v>
      </c>
      <c r="DK1111" s="774">
        <v>46276</v>
      </c>
      <c r="DL1111" s="774">
        <v>46307</v>
      </c>
      <c r="DM1111" s="774">
        <v>46310</v>
      </c>
      <c r="DN1111" s="774">
        <v>46310</v>
      </c>
      <c r="DO1111" s="787" t="s">
        <v>308</v>
      </c>
      <c r="DP1111" s="774">
        <v>46332</v>
      </c>
      <c r="DQ1111" s="774">
        <v>46325</v>
      </c>
      <c r="DR1111" s="774">
        <v>46332</v>
      </c>
      <c r="DS1111" s="786">
        <v>46332</v>
      </c>
      <c r="DT1111" s="752">
        <v>46325</v>
      </c>
      <c r="DU1111" s="753">
        <v>-8</v>
      </c>
      <c r="DV1111" s="753" t="s">
        <v>308</v>
      </c>
      <c r="DW1111" s="754">
        <v>46316</v>
      </c>
      <c r="DX1111" s="755">
        <v>46317</v>
      </c>
      <c r="DY1111" s="754" t="e">
        <v>#VALUE!</v>
      </c>
      <c r="DZ1111" s="754" t="e">
        <v>#VALUE!</v>
      </c>
      <c r="EA1111" s="754"/>
      <c r="EB1111" s="754"/>
      <c r="HA1111" s="756" t="s">
        <v>397</v>
      </c>
      <c r="HB1111" s="756" t="s">
        <v>397</v>
      </c>
      <c r="HC1111" s="756" t="s">
        <v>397</v>
      </c>
      <c r="HD1111" s="756" t="s">
        <v>397</v>
      </c>
      <c r="HE1111" s="756" t="s">
        <v>397</v>
      </c>
      <c r="HF1111" s="756" t="s">
        <v>397</v>
      </c>
      <c r="HG1111" s="756" t="s">
        <v>397</v>
      </c>
      <c r="HH1111" s="756" t="s">
        <v>397</v>
      </c>
      <c r="HI1111" s="756" t="s">
        <v>397</v>
      </c>
      <c r="HJ1111" s="756" t="s">
        <v>397</v>
      </c>
      <c r="HK1111"/>
      <c r="HL1111"/>
      <c r="HM1111"/>
      <c r="HN1111" s="756" t="str">
        <f t="shared" si="35"/>
        <v>AUTO PRINT</v>
      </c>
      <c r="HO1111"/>
      <c r="HP1111" s="757" t="s">
        <v>572</v>
      </c>
      <c r="HQ1111" s="757" t="s">
        <v>572</v>
      </c>
      <c r="HR1111" s="757" t="s">
        <v>572</v>
      </c>
      <c r="HS1111"/>
      <c r="HW1111" s="758"/>
      <c r="HX1111"/>
      <c r="HY1111" s="759" t="s">
        <v>572</v>
      </c>
      <c r="HZ1111" s="759" t="s">
        <v>572</v>
      </c>
      <c r="IA1111" s="759" t="s">
        <v>572</v>
      </c>
      <c r="IC1111" s="760" t="s">
        <v>572</v>
      </c>
      <c r="ID1111" s="760" t="s">
        <v>572</v>
      </c>
      <c r="IE1111" s="760" t="s">
        <v>572</v>
      </c>
      <c r="IF1111" s="761" t="s">
        <v>572</v>
      </c>
      <c r="IG1111" s="619" t="str">
        <f t="shared" si="36"/>
        <v>IN HOUSE (MANUAL)</v>
      </c>
      <c r="II1111" s="761" t="s">
        <v>572</v>
      </c>
      <c r="IK1111" s="761" t="str">
        <f>IFERROR(VLOOKUP($M1111,#REF!,13,0),"IN HOUSE (MANUAL)")</f>
        <v>IN HOUSE (MANUAL)</v>
      </c>
      <c r="IM1111" s="760" t="s">
        <v>572</v>
      </c>
      <c r="IN1111" s="760" t="s">
        <v>572</v>
      </c>
      <c r="IO1111" s="760" t="s">
        <v>572</v>
      </c>
      <c r="IQ1111" s="760" t="s">
        <v>572</v>
      </c>
      <c r="IR1111" s="760" t="s">
        <v>572</v>
      </c>
      <c r="IT1111" s="760" t="s">
        <v>572</v>
      </c>
      <c r="IV1111" s="760" t="s">
        <v>572</v>
      </c>
      <c r="IW1111" s="760" t="s">
        <v>572</v>
      </c>
      <c r="IY1111" s="760" t="s">
        <v>572</v>
      </c>
      <c r="IZ1111" s="760" t="s">
        <v>572</v>
      </c>
      <c r="JB1111" s="760" t="s">
        <v>922</v>
      </c>
      <c r="JC1111" s="760">
        <v>468</v>
      </c>
      <c r="JE1111" s="760" t="s">
        <v>572</v>
      </c>
      <c r="JF1111" s="760" t="s">
        <v>572</v>
      </c>
    </row>
    <row r="1112" spans="1:266" ht="17.25" customHeight="1" x14ac:dyDescent="0.35">
      <c r="A1112" s="618" t="s">
        <v>2259</v>
      </c>
      <c r="B1112" s="730">
        <v>132</v>
      </c>
      <c r="C1112" s="730" t="s">
        <v>1690</v>
      </c>
      <c r="D1112" s="730" t="s">
        <v>1690</v>
      </c>
      <c r="E1112" s="730">
        <v>18</v>
      </c>
      <c r="F1112" s="731" t="s">
        <v>574</v>
      </c>
      <c r="G1112" s="732">
        <v>1</v>
      </c>
      <c r="H1112" s="826">
        <v>46233</v>
      </c>
      <c r="I1112" s="730">
        <v>43</v>
      </c>
      <c r="J1112" s="730" t="s">
        <v>308</v>
      </c>
      <c r="K1112" s="730">
        <v>44</v>
      </c>
      <c r="L1112" s="730" t="s">
        <v>2260</v>
      </c>
      <c r="M1112" s="772" t="s">
        <v>2259</v>
      </c>
      <c r="N1112" s="772">
        <v>0</v>
      </c>
      <c r="O1112" s="772" t="s">
        <v>390</v>
      </c>
      <c r="P1112" s="772">
        <v>0</v>
      </c>
      <c r="Q1112" s="772" t="s">
        <v>390</v>
      </c>
      <c r="R1112" s="772" t="s">
        <v>170</v>
      </c>
      <c r="S1112" s="772"/>
      <c r="T1112" s="772" t="s">
        <v>775</v>
      </c>
      <c r="U1112" s="772">
        <v>411</v>
      </c>
      <c r="V1112" s="772" t="s">
        <v>308</v>
      </c>
      <c r="W1112" s="772"/>
      <c r="X1112" s="772"/>
      <c r="Y1112" s="772"/>
      <c r="Z1112" s="886"/>
      <c r="AA1112" s="772" t="s">
        <v>157</v>
      </c>
      <c r="AB1112" s="772" t="s">
        <v>569</v>
      </c>
      <c r="AC1112" s="772" t="s">
        <v>589</v>
      </c>
      <c r="AD1112" s="772">
        <v>1512</v>
      </c>
      <c r="AE1112" s="864">
        <v>1512</v>
      </c>
      <c r="AF1112" s="774">
        <v>46275</v>
      </c>
      <c r="AG1112" s="777"/>
      <c r="AH1112" s="777"/>
      <c r="AI1112" s="777" t="s">
        <v>694</v>
      </c>
      <c r="AJ1112" s="778">
        <v>48</v>
      </c>
      <c r="AK1112" s="779"/>
      <c r="AL1112" s="778"/>
      <c r="AM1112" s="780">
        <v>1512</v>
      </c>
      <c r="AN1112" s="780"/>
      <c r="AO1112" s="780"/>
      <c r="AP1112" s="780"/>
      <c r="AQ1112" s="780"/>
      <c r="AR1112" s="780"/>
      <c r="AS1112" s="780"/>
      <c r="AT1112" s="780"/>
      <c r="AU1112" s="780"/>
      <c r="AV1112" s="780"/>
      <c r="AW1112" s="780"/>
      <c r="AX1112" s="780"/>
      <c r="AY1112" s="780"/>
      <c r="AZ1112" s="780"/>
      <c r="BA1112" s="780"/>
      <c r="BB1112" s="780">
        <v>0</v>
      </c>
      <c r="BC1112" s="780">
        <v>1512</v>
      </c>
      <c r="BD1112" s="780">
        <v>0</v>
      </c>
      <c r="BE1112" s="780">
        <v>0</v>
      </c>
      <c r="BF1112" s="780">
        <v>0</v>
      </c>
      <c r="BG1112" s="780">
        <v>0</v>
      </c>
      <c r="BH1112" s="780">
        <v>0</v>
      </c>
      <c r="BI1112" s="780">
        <v>1512</v>
      </c>
      <c r="BJ1112" s="780"/>
      <c r="BK1112" s="780">
        <v>0</v>
      </c>
      <c r="BL1112" s="780"/>
      <c r="BM1112" s="780"/>
      <c r="BN1112" s="780" t="s">
        <v>308</v>
      </c>
      <c r="BO1112" s="780" t="s">
        <v>308</v>
      </c>
      <c r="BP1112" s="780" t="s">
        <v>308</v>
      </c>
      <c r="BQ1112" s="780" t="s">
        <v>308</v>
      </c>
      <c r="BR1112" s="780"/>
      <c r="BS1112" s="780" t="s">
        <v>397</v>
      </c>
      <c r="BT1112" s="780"/>
      <c r="BU1112" s="780" t="s">
        <v>579</v>
      </c>
      <c r="BV1112" s="780"/>
      <c r="BW1112" s="780"/>
      <c r="BX1112" s="780"/>
      <c r="BY1112" s="780"/>
      <c r="BZ1112" s="780"/>
      <c r="CA1112" s="780"/>
      <c r="CB1112" s="780"/>
      <c r="CC1112" s="780"/>
      <c r="CD1112" s="780"/>
      <c r="CE1112" s="780"/>
      <c r="CF1112" s="780"/>
      <c r="CG1112" s="780"/>
      <c r="CH1112" s="780"/>
      <c r="CI1112" s="780"/>
      <c r="CJ1112" s="780"/>
      <c r="CK1112" s="773"/>
      <c r="CL1112" s="773" t="s">
        <v>397</v>
      </c>
      <c r="CM1112" s="773">
        <v>1512</v>
      </c>
      <c r="CN1112" s="773">
        <v>1512</v>
      </c>
      <c r="CO1112" s="773" t="s">
        <v>397</v>
      </c>
      <c r="CP1112" s="773">
        <v>1512</v>
      </c>
      <c r="CQ1112" s="867">
        <v>1512</v>
      </c>
      <c r="CR1112" s="772">
        <v>1512</v>
      </c>
      <c r="CS1112" s="781"/>
      <c r="CT1112" s="782" t="s">
        <v>308</v>
      </c>
      <c r="CU1112" s="783"/>
      <c r="CV1112" s="774"/>
      <c r="CW1112" s="774"/>
      <c r="CX1112" s="865">
        <v>46275</v>
      </c>
      <c r="CY1112" s="784" t="s">
        <v>848</v>
      </c>
      <c r="CZ1112" s="784" t="s">
        <v>308</v>
      </c>
      <c r="DA1112" s="785">
        <v>46273</v>
      </c>
      <c r="DB1112" s="785" t="s">
        <v>633</v>
      </c>
      <c r="DC1112" s="785" t="s">
        <v>634</v>
      </c>
      <c r="DD1112" s="785">
        <v>46275</v>
      </c>
      <c r="DE1112" s="785" t="s">
        <v>397</v>
      </c>
      <c r="DF1112" s="785" t="s">
        <v>397</v>
      </c>
      <c r="DG1112" s="785" t="s">
        <v>397</v>
      </c>
      <c r="DH1112" s="786">
        <v>0</v>
      </c>
      <c r="DI1112" s="774">
        <v>46272</v>
      </c>
      <c r="DJ1112" s="774" t="s">
        <v>397</v>
      </c>
      <c r="DK1112" s="774">
        <v>46276</v>
      </c>
      <c r="DL1112" s="774">
        <v>46318</v>
      </c>
      <c r="DM1112" s="774">
        <v>46310</v>
      </c>
      <c r="DN1112" s="774">
        <v>46310</v>
      </c>
      <c r="DO1112" s="787" t="s">
        <v>308</v>
      </c>
      <c r="DP1112" s="774">
        <v>46332</v>
      </c>
      <c r="DQ1112" s="774">
        <v>46325</v>
      </c>
      <c r="DR1112" s="774">
        <v>46332</v>
      </c>
      <c r="DS1112" s="786">
        <v>46332</v>
      </c>
      <c r="DT1112" s="752">
        <v>46325</v>
      </c>
      <c r="DU1112" s="753">
        <v>-7</v>
      </c>
      <c r="DV1112" s="753" t="s">
        <v>308</v>
      </c>
      <c r="DW1112" s="754">
        <v>46317</v>
      </c>
      <c r="DX1112" s="755">
        <v>46318</v>
      </c>
      <c r="DY1112" s="754" t="e">
        <v>#VALUE!</v>
      </c>
      <c r="DZ1112" s="754" t="e">
        <v>#VALUE!</v>
      </c>
      <c r="EA1112" s="754"/>
      <c r="EB1112" s="754"/>
      <c r="HA1112" s="756" t="s">
        <v>397</v>
      </c>
      <c r="HB1112" s="756" t="s">
        <v>397</v>
      </c>
      <c r="HC1112" s="756" t="s">
        <v>397</v>
      </c>
      <c r="HD1112" s="756" t="s">
        <v>397</v>
      </c>
      <c r="HE1112" s="756" t="s">
        <v>397</v>
      </c>
      <c r="HF1112" s="756" t="s">
        <v>397</v>
      </c>
      <c r="HG1112" s="756" t="s">
        <v>397</v>
      </c>
      <c r="HH1112" s="756" t="s">
        <v>397</v>
      </c>
      <c r="HI1112" s="756" t="s">
        <v>397</v>
      </c>
      <c r="HJ1112" s="756" t="s">
        <v>397</v>
      </c>
      <c r="HK1112"/>
      <c r="HL1112"/>
      <c r="HM1112"/>
      <c r="HN1112" s="756" t="str">
        <f t="shared" si="35"/>
        <v>AUTO PRINT</v>
      </c>
      <c r="HO1112"/>
      <c r="HP1112" s="757" t="s">
        <v>572</v>
      </c>
      <c r="HQ1112" s="757" t="s">
        <v>572</v>
      </c>
      <c r="HR1112" s="757" t="s">
        <v>572</v>
      </c>
      <c r="HS1112"/>
      <c r="HW1112" s="758"/>
      <c r="HX1112"/>
      <c r="HY1112" s="759" t="s">
        <v>572</v>
      </c>
      <c r="HZ1112" s="759" t="s">
        <v>572</v>
      </c>
      <c r="IA1112" s="759" t="s">
        <v>572</v>
      </c>
      <c r="IC1112" s="760" t="s">
        <v>572</v>
      </c>
      <c r="ID1112" s="760" t="s">
        <v>572</v>
      </c>
      <c r="IE1112" s="760" t="s">
        <v>572</v>
      </c>
      <c r="IF1112" s="761" t="s">
        <v>572</v>
      </c>
      <c r="IG1112" s="619" t="str">
        <f t="shared" si="36"/>
        <v>IN HOUSE (MANUAL)</v>
      </c>
      <c r="II1112" s="761" t="s">
        <v>572</v>
      </c>
      <c r="IK1112" s="761" t="str">
        <f>IFERROR(VLOOKUP($M1112,#REF!,13,0),"IN HOUSE (MANUAL)")</f>
        <v>IN HOUSE (MANUAL)</v>
      </c>
      <c r="IM1112" s="760" t="s">
        <v>572</v>
      </c>
      <c r="IN1112" s="760" t="s">
        <v>572</v>
      </c>
      <c r="IO1112" s="760" t="s">
        <v>572</v>
      </c>
      <c r="IQ1112" s="760" t="s">
        <v>572</v>
      </c>
      <c r="IR1112" s="760" t="s">
        <v>572</v>
      </c>
      <c r="IT1112" s="760" t="s">
        <v>572</v>
      </c>
      <c r="IV1112" s="760" t="s">
        <v>572</v>
      </c>
      <c r="IW1112" s="760" t="s">
        <v>572</v>
      </c>
      <c r="IY1112" s="760" t="s">
        <v>572</v>
      </c>
      <c r="IZ1112" s="760" t="s">
        <v>572</v>
      </c>
      <c r="JB1112" s="760" t="s">
        <v>922</v>
      </c>
      <c r="JC1112" s="760">
        <v>1512</v>
      </c>
      <c r="JE1112" s="760" t="s">
        <v>572</v>
      </c>
      <c r="JF1112" s="760" t="s">
        <v>572</v>
      </c>
    </row>
    <row r="1113" spans="1:266" ht="17.25" hidden="1" customHeight="1" outlineLevel="1" x14ac:dyDescent="0.35">
      <c r="A1113" s="618" t="s">
        <v>308</v>
      </c>
      <c r="B1113" s="730">
        <v>133</v>
      </c>
      <c r="C1113" s="730" t="s">
        <v>741</v>
      </c>
      <c r="D1113" s="730" t="s">
        <v>741</v>
      </c>
      <c r="E1113" s="730">
        <v>18</v>
      </c>
      <c r="F1113" s="731"/>
      <c r="G1113" s="821"/>
      <c r="H1113" s="733"/>
      <c r="I1113" s="730" t="s">
        <v>308</v>
      </c>
      <c r="J1113" s="730" t="s">
        <v>308</v>
      </c>
      <c r="K1113" s="730">
        <v>0</v>
      </c>
      <c r="L1113" s="730" t="s">
        <v>308</v>
      </c>
      <c r="M1113" s="772"/>
      <c r="N1113" s="772"/>
      <c r="O1113" s="772"/>
      <c r="P1113" s="772"/>
      <c r="Q1113" s="772"/>
      <c r="R1113" s="772"/>
      <c r="S1113" s="772"/>
      <c r="T1113" s="772"/>
      <c r="U1113" s="772"/>
      <c r="V1113" s="772"/>
      <c r="W1113" s="772"/>
      <c r="X1113" s="772"/>
      <c r="Y1113" s="772"/>
      <c r="Z1113" s="774"/>
      <c r="AA1113" s="772"/>
      <c r="AB1113" s="772"/>
      <c r="AC1113" s="772"/>
      <c r="AD1113" s="772"/>
      <c r="AE1113" s="775"/>
      <c r="AF1113" s="776"/>
      <c r="AG1113" s="777"/>
      <c r="AH1113" s="777"/>
      <c r="AI1113" s="777"/>
      <c r="AJ1113" s="778"/>
      <c r="AK1113" s="779"/>
      <c r="AL1113" s="778"/>
      <c r="AM1113" s="778"/>
      <c r="AN1113" s="778"/>
      <c r="AO1113" s="778"/>
      <c r="AP1113" s="778"/>
      <c r="AQ1113" s="778"/>
      <c r="AR1113" s="778"/>
      <c r="AS1113" s="778"/>
      <c r="AT1113" s="778"/>
      <c r="AU1113" s="778"/>
      <c r="AV1113" s="778"/>
      <c r="AW1113" s="778"/>
      <c r="AX1113" s="778"/>
      <c r="AY1113" s="778"/>
      <c r="AZ1113" s="778"/>
      <c r="BA1113" s="778"/>
      <c r="BB1113" s="778"/>
      <c r="BC1113" s="778"/>
      <c r="BD1113" s="778"/>
      <c r="BE1113" s="778"/>
      <c r="BF1113" s="778"/>
      <c r="BG1113" s="778"/>
      <c r="BH1113" s="778"/>
      <c r="BI1113" s="778"/>
      <c r="BJ1113" s="778"/>
      <c r="BK1113" s="778"/>
      <c r="BL1113" s="778"/>
      <c r="BM1113" s="778"/>
      <c r="BN1113" s="778"/>
      <c r="BO1113" s="778"/>
      <c r="BP1113" s="778"/>
      <c r="BQ1113" s="778"/>
      <c r="BR1113" s="778"/>
      <c r="BS1113" s="778"/>
      <c r="BT1113" s="778"/>
      <c r="BU1113" s="778"/>
      <c r="BV1113" s="778"/>
      <c r="BW1113" s="778"/>
      <c r="BX1113" s="778"/>
      <c r="BY1113" s="778"/>
      <c r="BZ1113" s="778"/>
      <c r="CA1113" s="778"/>
      <c r="CB1113" s="778"/>
      <c r="CC1113" s="778"/>
      <c r="CD1113" s="778"/>
      <c r="CE1113" s="778"/>
      <c r="CF1113" s="778"/>
      <c r="CG1113" s="778"/>
      <c r="CH1113" s="778"/>
      <c r="CI1113" s="778"/>
      <c r="CJ1113" s="778"/>
      <c r="CK1113" s="772"/>
      <c r="CL1113" s="772"/>
      <c r="CM1113" s="772"/>
      <c r="CN1113" s="886"/>
      <c r="CO1113" s="772"/>
      <c r="CP1113" s="772"/>
      <c r="CQ1113" s="772"/>
      <c r="CR1113" s="772"/>
      <c r="CS1113" s="781"/>
      <c r="CT1113" s="782"/>
      <c r="CU1113" s="866"/>
      <c r="CV1113" s="774"/>
      <c r="CW1113" s="774"/>
      <c r="CX1113" s="782"/>
      <c r="CY1113" s="784"/>
      <c r="CZ1113" s="784"/>
      <c r="DA1113" s="785"/>
      <c r="DB1113" s="785"/>
      <c r="DC1113" s="785"/>
      <c r="DD1113" s="785"/>
      <c r="DE1113" s="785"/>
      <c r="DF1113" s="785"/>
      <c r="DG1113" s="785"/>
      <c r="DH1113" s="786"/>
      <c r="DI1113" s="774"/>
      <c r="DJ1113" s="774"/>
      <c r="DK1113" s="774"/>
      <c r="DL1113" s="774"/>
      <c r="DM1113" s="774"/>
      <c r="DN1113" s="774"/>
      <c r="DO1113" s="787"/>
      <c r="DP1113" s="774"/>
      <c r="DQ1113" s="776"/>
      <c r="DR1113" s="774"/>
      <c r="DS1113" s="786"/>
      <c r="DT1113" s="752">
        <v>0</v>
      </c>
      <c r="DU1113" s="753" t="s">
        <v>308</v>
      </c>
      <c r="DV1113" s="753" t="s">
        <v>308</v>
      </c>
      <c r="DW1113" s="754" t="s">
        <v>308</v>
      </c>
      <c r="DX1113" s="755" t="s">
        <v>308</v>
      </c>
      <c r="DY1113" s="754" t="e">
        <v>#VALUE!</v>
      </c>
      <c r="DZ1113" s="754" t="e">
        <v>#VALUE!</v>
      </c>
      <c r="EA1113" s="754"/>
      <c r="EB1113" s="754"/>
    </row>
    <row r="1114" spans="1:266" ht="17.25" hidden="1" customHeight="1" outlineLevel="1" x14ac:dyDescent="0.35">
      <c r="A1114" s="618" t="s">
        <v>308</v>
      </c>
      <c r="B1114" s="730">
        <v>134</v>
      </c>
      <c r="C1114" s="730" t="s">
        <v>741</v>
      </c>
      <c r="D1114" s="730" t="s">
        <v>741</v>
      </c>
      <c r="E1114" s="730">
        <v>18</v>
      </c>
      <c r="F1114" s="731"/>
      <c r="G1114" s="821"/>
      <c r="H1114" s="733"/>
      <c r="I1114" s="730" t="s">
        <v>308</v>
      </c>
      <c r="J1114" s="730" t="s">
        <v>308</v>
      </c>
      <c r="K1114" s="730">
        <v>0</v>
      </c>
      <c r="L1114" s="730" t="s">
        <v>308</v>
      </c>
      <c r="M1114" s="772"/>
      <c r="N1114" s="772"/>
      <c r="O1114" s="772"/>
      <c r="P1114" s="772"/>
      <c r="Q1114" s="772"/>
      <c r="R1114" s="772"/>
      <c r="S1114" s="772"/>
      <c r="T1114" s="772"/>
      <c r="U1114" s="772"/>
      <c r="V1114" s="772"/>
      <c r="W1114" s="772"/>
      <c r="X1114" s="772"/>
      <c r="Y1114" s="772"/>
      <c r="Z1114" s="774"/>
      <c r="AA1114" s="772"/>
      <c r="AB1114" s="772"/>
      <c r="AC1114" s="772"/>
      <c r="AD1114" s="772"/>
      <c r="AE1114" s="775"/>
      <c r="AF1114" s="776"/>
      <c r="AG1114" s="777"/>
      <c r="AH1114" s="777"/>
      <c r="AI1114" s="777"/>
      <c r="AJ1114" s="778"/>
      <c r="AK1114" s="779"/>
      <c r="AL1114" s="778"/>
      <c r="AM1114" s="778"/>
      <c r="AN1114" s="778"/>
      <c r="AO1114" s="778"/>
      <c r="AP1114" s="778"/>
      <c r="AQ1114" s="778"/>
      <c r="AR1114" s="778"/>
      <c r="AS1114" s="778"/>
      <c r="AT1114" s="778"/>
      <c r="AU1114" s="778"/>
      <c r="AV1114" s="778"/>
      <c r="AW1114" s="778"/>
      <c r="AX1114" s="778"/>
      <c r="AY1114" s="778"/>
      <c r="AZ1114" s="778"/>
      <c r="BA1114" s="778"/>
      <c r="BB1114" s="778"/>
      <c r="BC1114" s="778"/>
      <c r="BD1114" s="778"/>
      <c r="BE1114" s="778"/>
      <c r="BF1114" s="778"/>
      <c r="BG1114" s="778"/>
      <c r="BH1114" s="778"/>
      <c r="BI1114" s="778"/>
      <c r="BJ1114" s="778"/>
      <c r="BK1114" s="778"/>
      <c r="BL1114" s="778"/>
      <c r="BM1114" s="778"/>
      <c r="BN1114" s="778"/>
      <c r="BO1114" s="778"/>
      <c r="BP1114" s="778"/>
      <c r="BQ1114" s="778"/>
      <c r="BR1114" s="778"/>
      <c r="BS1114" s="778"/>
      <c r="BT1114" s="778"/>
      <c r="BU1114" s="778"/>
      <c r="BV1114" s="778"/>
      <c r="BW1114" s="778"/>
      <c r="BX1114" s="778"/>
      <c r="BY1114" s="778"/>
      <c r="BZ1114" s="778"/>
      <c r="CA1114" s="778"/>
      <c r="CB1114" s="778"/>
      <c r="CC1114" s="778"/>
      <c r="CD1114" s="778"/>
      <c r="CE1114" s="778"/>
      <c r="CF1114" s="778"/>
      <c r="CG1114" s="778"/>
      <c r="CH1114" s="778"/>
      <c r="CI1114" s="778"/>
      <c r="CJ1114" s="778"/>
      <c r="CK1114" s="772"/>
      <c r="CL1114" s="772"/>
      <c r="CM1114" s="772"/>
      <c r="CN1114" s="886"/>
      <c r="CO1114" s="772"/>
      <c r="CP1114" s="772"/>
      <c r="CQ1114" s="772"/>
      <c r="CR1114" s="772"/>
      <c r="CS1114" s="781"/>
      <c r="CT1114" s="782"/>
      <c r="CU1114" s="866"/>
      <c r="CV1114" s="774"/>
      <c r="CW1114" s="774"/>
      <c r="CX1114" s="782"/>
      <c r="CY1114" s="784"/>
      <c r="CZ1114" s="784"/>
      <c r="DA1114" s="785"/>
      <c r="DB1114" s="785"/>
      <c r="DC1114" s="785"/>
      <c r="DD1114" s="785"/>
      <c r="DE1114" s="785"/>
      <c r="DF1114" s="785"/>
      <c r="DG1114" s="785"/>
      <c r="DH1114" s="786"/>
      <c r="DI1114" s="774"/>
      <c r="DJ1114" s="774"/>
      <c r="DK1114" s="774"/>
      <c r="DL1114" s="774"/>
      <c r="DM1114" s="774"/>
      <c r="DN1114" s="774"/>
      <c r="DO1114" s="787"/>
      <c r="DP1114" s="774"/>
      <c r="DQ1114" s="776"/>
      <c r="DR1114" s="774"/>
      <c r="DS1114" s="786"/>
      <c r="DT1114" s="752">
        <v>0</v>
      </c>
      <c r="DU1114" s="753" t="s">
        <v>308</v>
      </c>
      <c r="DV1114" s="753" t="s">
        <v>308</v>
      </c>
      <c r="DW1114" s="754" t="s">
        <v>308</v>
      </c>
      <c r="DX1114" s="755" t="s">
        <v>308</v>
      </c>
      <c r="DY1114" s="754" t="e">
        <v>#VALUE!</v>
      </c>
      <c r="DZ1114" s="754" t="e">
        <v>#VALUE!</v>
      </c>
      <c r="EA1114" s="754"/>
      <c r="EB1114" s="754"/>
    </row>
    <row r="1115" spans="1:266" ht="17.25" hidden="1" customHeight="1" outlineLevel="1" x14ac:dyDescent="0.35">
      <c r="A1115" s="618" t="s">
        <v>308</v>
      </c>
      <c r="B1115" s="730">
        <v>135</v>
      </c>
      <c r="C1115" s="730" t="s">
        <v>741</v>
      </c>
      <c r="D1115" s="730" t="s">
        <v>741</v>
      </c>
      <c r="E1115" s="730">
        <v>18</v>
      </c>
      <c r="F1115" s="731"/>
      <c r="G1115" s="821"/>
      <c r="H1115" s="733"/>
      <c r="I1115" s="730" t="s">
        <v>308</v>
      </c>
      <c r="J1115" s="730" t="s">
        <v>308</v>
      </c>
      <c r="K1115" s="730">
        <v>0</v>
      </c>
      <c r="L1115" s="730" t="s">
        <v>308</v>
      </c>
      <c r="M1115" s="772"/>
      <c r="N1115" s="772"/>
      <c r="O1115" s="772"/>
      <c r="P1115" s="772"/>
      <c r="Q1115" s="772"/>
      <c r="R1115" s="772"/>
      <c r="S1115" s="772"/>
      <c r="T1115" s="772"/>
      <c r="U1115" s="772"/>
      <c r="V1115" s="772"/>
      <c r="W1115" s="772"/>
      <c r="X1115" s="772"/>
      <c r="Y1115" s="772"/>
      <c r="Z1115" s="774"/>
      <c r="AA1115" s="772"/>
      <c r="AB1115" s="772"/>
      <c r="AC1115" s="772"/>
      <c r="AD1115" s="772"/>
      <c r="AE1115" s="775"/>
      <c r="AF1115" s="776"/>
      <c r="AG1115" s="777"/>
      <c r="AH1115" s="777"/>
      <c r="AI1115" s="777"/>
      <c r="AJ1115" s="778"/>
      <c r="AK1115" s="779"/>
      <c r="AL1115" s="778"/>
      <c r="AM1115" s="778"/>
      <c r="AN1115" s="778"/>
      <c r="AO1115" s="778"/>
      <c r="AP1115" s="778"/>
      <c r="AQ1115" s="778"/>
      <c r="AR1115" s="778"/>
      <c r="AS1115" s="778"/>
      <c r="AT1115" s="778"/>
      <c r="AU1115" s="778"/>
      <c r="AV1115" s="778"/>
      <c r="AW1115" s="778"/>
      <c r="AX1115" s="778"/>
      <c r="AY1115" s="778"/>
      <c r="AZ1115" s="778"/>
      <c r="BA1115" s="778"/>
      <c r="BB1115" s="778"/>
      <c r="BC1115" s="778"/>
      <c r="BD1115" s="778"/>
      <c r="BE1115" s="778"/>
      <c r="BF1115" s="778"/>
      <c r="BG1115" s="778"/>
      <c r="BH1115" s="778"/>
      <c r="BI1115" s="778"/>
      <c r="BJ1115" s="778"/>
      <c r="BK1115" s="778"/>
      <c r="BL1115" s="778"/>
      <c r="BM1115" s="778"/>
      <c r="BN1115" s="778"/>
      <c r="BO1115" s="778"/>
      <c r="BP1115" s="778"/>
      <c r="BQ1115" s="778"/>
      <c r="BR1115" s="778"/>
      <c r="BS1115" s="778"/>
      <c r="BT1115" s="778"/>
      <c r="BU1115" s="778"/>
      <c r="BV1115" s="778"/>
      <c r="BW1115" s="778"/>
      <c r="BX1115" s="778"/>
      <c r="BY1115" s="778"/>
      <c r="BZ1115" s="778"/>
      <c r="CA1115" s="778"/>
      <c r="CB1115" s="778"/>
      <c r="CC1115" s="778"/>
      <c r="CD1115" s="778"/>
      <c r="CE1115" s="778"/>
      <c r="CF1115" s="778"/>
      <c r="CG1115" s="778"/>
      <c r="CH1115" s="778"/>
      <c r="CI1115" s="778"/>
      <c r="CJ1115" s="778"/>
      <c r="CK1115" s="772"/>
      <c r="CL1115" s="772"/>
      <c r="CM1115" s="772"/>
      <c r="CN1115" s="886"/>
      <c r="CO1115" s="772"/>
      <c r="CP1115" s="772"/>
      <c r="CQ1115" s="772"/>
      <c r="CR1115" s="772"/>
      <c r="CS1115" s="781"/>
      <c r="CT1115" s="782"/>
      <c r="CU1115" s="866"/>
      <c r="CV1115" s="774"/>
      <c r="CW1115" s="774"/>
      <c r="CX1115" s="782"/>
      <c r="CY1115" s="784"/>
      <c r="CZ1115" s="784"/>
      <c r="DA1115" s="785"/>
      <c r="DB1115" s="785"/>
      <c r="DC1115" s="785"/>
      <c r="DD1115" s="785"/>
      <c r="DE1115" s="785"/>
      <c r="DF1115" s="785"/>
      <c r="DG1115" s="785"/>
      <c r="DH1115" s="786"/>
      <c r="DI1115" s="774"/>
      <c r="DJ1115" s="774"/>
      <c r="DK1115" s="774"/>
      <c r="DL1115" s="774"/>
      <c r="DM1115" s="774"/>
      <c r="DN1115" s="774"/>
      <c r="DO1115" s="787"/>
      <c r="DP1115" s="774"/>
      <c r="DQ1115" s="776"/>
      <c r="DR1115" s="774"/>
      <c r="DS1115" s="786"/>
      <c r="DT1115" s="752">
        <v>0</v>
      </c>
      <c r="DU1115" s="753" t="s">
        <v>308</v>
      </c>
      <c r="DV1115" s="753" t="s">
        <v>308</v>
      </c>
      <c r="DW1115" s="754" t="s">
        <v>308</v>
      </c>
      <c r="DX1115" s="755" t="s">
        <v>308</v>
      </c>
      <c r="DY1115" s="754" t="e">
        <v>#VALUE!</v>
      </c>
      <c r="DZ1115" s="754" t="e">
        <v>#VALUE!</v>
      </c>
      <c r="EA1115" s="754"/>
      <c r="EB1115" s="754"/>
    </row>
    <row r="1116" spans="1:266" ht="17.25" hidden="1" customHeight="1" outlineLevel="1" x14ac:dyDescent="0.35">
      <c r="A1116" s="618" t="s">
        <v>308</v>
      </c>
      <c r="B1116" s="730">
        <v>136</v>
      </c>
      <c r="C1116" s="730" t="s">
        <v>741</v>
      </c>
      <c r="D1116" s="730" t="s">
        <v>741</v>
      </c>
      <c r="E1116" s="730">
        <v>18</v>
      </c>
      <c r="F1116" s="731"/>
      <c r="G1116" s="821"/>
      <c r="H1116" s="733"/>
      <c r="I1116" s="730" t="s">
        <v>308</v>
      </c>
      <c r="J1116" s="730" t="s">
        <v>308</v>
      </c>
      <c r="K1116" s="730">
        <v>0</v>
      </c>
      <c r="L1116" s="730" t="s">
        <v>308</v>
      </c>
      <c r="M1116" s="772"/>
      <c r="N1116" s="772"/>
      <c r="O1116" s="772"/>
      <c r="P1116" s="772"/>
      <c r="Q1116" s="772"/>
      <c r="R1116" s="772"/>
      <c r="S1116" s="772"/>
      <c r="T1116" s="772"/>
      <c r="U1116" s="772"/>
      <c r="V1116" s="772"/>
      <c r="W1116" s="772"/>
      <c r="X1116" s="772"/>
      <c r="Y1116" s="772"/>
      <c r="Z1116" s="886"/>
      <c r="AA1116" s="772"/>
      <c r="AB1116" s="772"/>
      <c r="AC1116" s="772"/>
      <c r="AD1116" s="772"/>
      <c r="AE1116" s="775"/>
      <c r="AF1116" s="776"/>
      <c r="AG1116" s="777"/>
      <c r="AH1116" s="777"/>
      <c r="AI1116" s="777"/>
      <c r="AJ1116" s="778"/>
      <c r="AK1116" s="779"/>
      <c r="AL1116" s="778"/>
      <c r="AM1116" s="778"/>
      <c r="AN1116" s="778"/>
      <c r="AO1116" s="778"/>
      <c r="AP1116" s="778"/>
      <c r="AQ1116" s="778"/>
      <c r="AR1116" s="778"/>
      <c r="AS1116" s="778"/>
      <c r="AT1116" s="778"/>
      <c r="AU1116" s="778"/>
      <c r="AV1116" s="778"/>
      <c r="AW1116" s="778"/>
      <c r="AX1116" s="778"/>
      <c r="AY1116" s="778"/>
      <c r="AZ1116" s="778"/>
      <c r="BA1116" s="778"/>
      <c r="BB1116" s="778"/>
      <c r="BC1116" s="778"/>
      <c r="BD1116" s="778"/>
      <c r="BE1116" s="778"/>
      <c r="BF1116" s="778"/>
      <c r="BG1116" s="778"/>
      <c r="BH1116" s="778"/>
      <c r="BI1116" s="778"/>
      <c r="BJ1116" s="778"/>
      <c r="BK1116" s="778"/>
      <c r="BL1116" s="778"/>
      <c r="BM1116" s="778"/>
      <c r="BN1116" s="778"/>
      <c r="BO1116" s="778"/>
      <c r="BP1116" s="778"/>
      <c r="BQ1116" s="778"/>
      <c r="BR1116" s="778"/>
      <c r="BS1116" s="778"/>
      <c r="BT1116" s="778"/>
      <c r="BU1116" s="778"/>
      <c r="BV1116" s="778"/>
      <c r="BW1116" s="778"/>
      <c r="BX1116" s="778"/>
      <c r="BY1116" s="778"/>
      <c r="BZ1116" s="778"/>
      <c r="CA1116" s="778"/>
      <c r="CB1116" s="778"/>
      <c r="CC1116" s="778"/>
      <c r="CD1116" s="778"/>
      <c r="CE1116" s="778"/>
      <c r="CF1116" s="778"/>
      <c r="CG1116" s="778"/>
      <c r="CH1116" s="778"/>
      <c r="CI1116" s="778"/>
      <c r="CJ1116" s="778"/>
      <c r="CK1116" s="772"/>
      <c r="CL1116" s="772"/>
      <c r="CM1116" s="772"/>
      <c r="CN1116" s="886"/>
      <c r="CO1116" s="772"/>
      <c r="CP1116" s="772"/>
      <c r="CQ1116" s="772"/>
      <c r="CR1116" s="772"/>
      <c r="CS1116" s="898"/>
      <c r="CT1116" s="782"/>
      <c r="CU1116" s="783"/>
      <c r="CV1116" s="774"/>
      <c r="CW1116" s="774"/>
      <c r="CX1116" s="782"/>
      <c r="CY1116" s="784"/>
      <c r="CZ1116" s="784"/>
      <c r="DA1116" s="785"/>
      <c r="DB1116" s="785"/>
      <c r="DC1116" s="785"/>
      <c r="DD1116" s="785"/>
      <c r="DE1116" s="785"/>
      <c r="DF1116" s="785"/>
      <c r="DG1116" s="785"/>
      <c r="DH1116" s="786"/>
      <c r="DI1116" s="774"/>
      <c r="DJ1116" s="774"/>
      <c r="DK1116" s="774"/>
      <c r="DL1116" s="774"/>
      <c r="DM1116" s="774"/>
      <c r="DN1116" s="774"/>
      <c r="DO1116" s="787"/>
      <c r="DP1116" s="774"/>
      <c r="DQ1116" s="776"/>
      <c r="DR1116" s="774"/>
      <c r="DS1116" s="786"/>
      <c r="DT1116" s="752">
        <v>0</v>
      </c>
      <c r="DU1116" s="753" t="s">
        <v>308</v>
      </c>
      <c r="DV1116" s="753" t="s">
        <v>308</v>
      </c>
      <c r="DW1116" s="754" t="s">
        <v>308</v>
      </c>
      <c r="DX1116" s="755" t="s">
        <v>308</v>
      </c>
      <c r="DY1116" s="754" t="e">
        <v>#VALUE!</v>
      </c>
      <c r="DZ1116" s="754" t="e">
        <v>#VALUE!</v>
      </c>
      <c r="EA1116" s="754"/>
      <c r="EB1116" s="754"/>
    </row>
    <row r="1117" spans="1:266" ht="17.25" customHeight="1" collapsed="1" x14ac:dyDescent="0.35">
      <c r="A1117" s="618" t="s">
        <v>308</v>
      </c>
      <c r="B1117" s="823" t="s">
        <v>2261</v>
      </c>
      <c r="C1117" s="824"/>
      <c r="D1117" s="824"/>
      <c r="E1117" s="824"/>
      <c r="F1117" s="717"/>
      <c r="G1117" s="825"/>
      <c r="H1117" s="733"/>
      <c r="I1117" s="824"/>
      <c r="J1117" s="824"/>
      <c r="K1117" s="824"/>
      <c r="L1117" s="730"/>
      <c r="M1117" s="730"/>
      <c r="N1117" s="730"/>
      <c r="O1117" s="730"/>
      <c r="P1117" s="730"/>
      <c r="Q1117" s="730"/>
      <c r="R1117" s="730"/>
      <c r="S1117" s="730"/>
      <c r="T1117" s="730"/>
      <c r="U1117" s="730"/>
      <c r="V1117" s="730"/>
      <c r="W1117" s="730"/>
      <c r="X1117" s="730"/>
      <c r="Y1117" s="730"/>
      <c r="Z1117" s="826"/>
      <c r="AA1117" s="730"/>
      <c r="AB1117" s="730"/>
      <c r="AC1117" s="730"/>
      <c r="AD1117" s="827">
        <v>44688</v>
      </c>
      <c r="AE1117" s="827">
        <v>39666</v>
      </c>
      <c r="AF1117" s="826">
        <v>0</v>
      </c>
      <c r="AG1117" s="828"/>
      <c r="AH1117" s="828"/>
      <c r="AI1117" s="828"/>
      <c r="AJ1117" s="674"/>
      <c r="AK1117" s="829"/>
      <c r="AL1117" s="674"/>
      <c r="AM1117" s="674"/>
      <c r="AN1117" s="674"/>
      <c r="AO1117" s="674"/>
      <c r="AP1117" s="674"/>
      <c r="AQ1117" s="674"/>
      <c r="AR1117" s="674"/>
      <c r="AS1117" s="674"/>
      <c r="AT1117" s="674"/>
      <c r="AU1117" s="674"/>
      <c r="AV1117" s="674"/>
      <c r="AW1117" s="674"/>
      <c r="AX1117" s="674"/>
      <c r="AY1117" s="674"/>
      <c r="AZ1117" s="674"/>
      <c r="BA1117" s="674"/>
      <c r="BB1117" s="674"/>
      <c r="BC1117" s="674"/>
      <c r="BD1117" s="674"/>
      <c r="BE1117" s="674"/>
      <c r="BF1117" s="674"/>
      <c r="BG1117" s="674"/>
      <c r="BH1117" s="674"/>
      <c r="BI1117" s="674"/>
      <c r="BJ1117" s="674"/>
      <c r="BK1117" s="674"/>
      <c r="BL1117" s="674"/>
      <c r="BM1117" s="674"/>
      <c r="BN1117" s="674"/>
      <c r="BO1117" s="674"/>
      <c r="BP1117" s="674"/>
      <c r="BQ1117" s="674"/>
      <c r="BR1117" s="674"/>
      <c r="BS1117" s="674"/>
      <c r="BT1117" s="674"/>
      <c r="BU1117" s="674"/>
      <c r="BV1117" s="674"/>
      <c r="BW1117" s="674"/>
      <c r="BX1117" s="674"/>
      <c r="BY1117" s="674"/>
      <c r="BZ1117" s="674"/>
      <c r="CA1117" s="674"/>
      <c r="CB1117" s="674"/>
      <c r="CC1117" s="674"/>
      <c r="CD1117" s="674"/>
      <c r="CE1117" s="674"/>
      <c r="CF1117" s="674"/>
      <c r="CG1117" s="674"/>
      <c r="CH1117" s="674"/>
      <c r="CI1117" s="674"/>
      <c r="CJ1117" s="674"/>
      <c r="CK1117" s="827"/>
      <c r="CL1117" s="827">
        <v>0</v>
      </c>
      <c r="CM1117" s="827"/>
      <c r="CN1117" s="675">
        <v>0</v>
      </c>
      <c r="CO1117" s="827">
        <v>0</v>
      </c>
      <c r="CP1117" s="827">
        <v>1158</v>
      </c>
      <c r="CQ1117" s="827">
        <v>34188</v>
      </c>
      <c r="CR1117" s="827">
        <v>36439</v>
      </c>
      <c r="CS1117" s="830"/>
      <c r="CT1117" s="831"/>
      <c r="CU1117" s="832"/>
      <c r="CV1117" s="826"/>
      <c r="CW1117" s="826"/>
      <c r="CX1117" s="831"/>
      <c r="CY1117" s="833">
        <v>0</v>
      </c>
      <c r="CZ1117" s="833">
        <v>0</v>
      </c>
      <c r="DA1117" s="752">
        <v>0</v>
      </c>
      <c r="DB1117" s="752">
        <v>0</v>
      </c>
      <c r="DC1117" s="752">
        <v>0</v>
      </c>
      <c r="DD1117" s="752">
        <v>0</v>
      </c>
      <c r="DE1117" s="752">
        <v>0</v>
      </c>
      <c r="DF1117" s="752">
        <v>0</v>
      </c>
      <c r="DG1117" s="752">
        <v>0</v>
      </c>
      <c r="DH1117" s="834">
        <v>0</v>
      </c>
      <c r="DI1117" s="826">
        <v>0</v>
      </c>
      <c r="DJ1117" s="826">
        <v>0</v>
      </c>
      <c r="DK1117" s="826">
        <v>0</v>
      </c>
      <c r="DL1117" s="826">
        <v>0</v>
      </c>
      <c r="DM1117" s="826">
        <v>0</v>
      </c>
      <c r="DN1117" s="826">
        <v>0</v>
      </c>
      <c r="DO1117" s="835">
        <v>0</v>
      </c>
      <c r="DP1117" s="826"/>
      <c r="DQ1117" s="826"/>
      <c r="DR1117" s="826"/>
      <c r="DS1117" s="834"/>
      <c r="DT1117" s="752"/>
      <c r="DU1117" s="836"/>
      <c r="DV1117" s="836"/>
      <c r="DW1117" s="826"/>
      <c r="DX1117" s="837"/>
      <c r="DY1117" s="826" t="s">
        <v>308</v>
      </c>
      <c r="DZ1117" s="837" t="s">
        <v>308</v>
      </c>
      <c r="EA1117" s="826"/>
      <c r="EB1117" s="837"/>
    </row>
    <row r="1118" spans="1:266" ht="16.5" customHeight="1" x14ac:dyDescent="0.35">
      <c r="A1118" s="625">
        <v>19</v>
      </c>
      <c r="B1118" s="838"/>
      <c r="C1118" s="839"/>
      <c r="D1118" s="839"/>
      <c r="E1118" s="839"/>
      <c r="F1118" s="917"/>
      <c r="G1118" s="917"/>
      <c r="H1118" s="841"/>
      <c r="Y1118" s="619"/>
      <c r="Z1118" s="635"/>
      <c r="AF1118" s="635">
        <v>0</v>
      </c>
      <c r="AK1118" s="625"/>
      <c r="AL1118" s="619"/>
      <c r="AM1118" s="619"/>
      <c r="AN1118" s="619"/>
      <c r="AO1118" s="619"/>
      <c r="AP1118" s="619"/>
      <c r="AQ1118" s="619"/>
      <c r="AR1118" s="619"/>
      <c r="AS1118" s="619"/>
      <c r="AT1118" s="619"/>
      <c r="AU1118" s="619"/>
      <c r="AV1118" s="619"/>
      <c r="AW1118" s="619"/>
      <c r="AX1118" s="619"/>
      <c r="AY1118" s="619"/>
      <c r="AZ1118" s="619"/>
      <c r="BA1118" s="619"/>
      <c r="BB1118" s="619"/>
      <c r="BC1118" s="619"/>
      <c r="BD1118" s="619"/>
      <c r="BE1118" s="619"/>
      <c r="BF1118" s="619"/>
      <c r="BG1118" s="619"/>
      <c r="BH1118" s="619"/>
      <c r="BI1118" s="619"/>
      <c r="BJ1118" s="619"/>
      <c r="BK1118" s="619"/>
      <c r="BL1118" s="619"/>
      <c r="BM1118" s="619"/>
      <c r="BN1118" s="619"/>
      <c r="BO1118" s="619"/>
      <c r="BP1118" s="619"/>
      <c r="BQ1118" s="619"/>
      <c r="BR1118" s="619"/>
      <c r="BS1118" s="619"/>
      <c r="BT1118" s="619"/>
      <c r="BU1118" s="619"/>
      <c r="BV1118" s="619"/>
      <c r="BW1118" s="619"/>
      <c r="BX1118" s="619"/>
      <c r="BY1118" s="619"/>
      <c r="BZ1118" s="619"/>
      <c r="CA1118" s="619"/>
      <c r="CB1118" s="619"/>
      <c r="CC1118" s="619"/>
      <c r="CD1118" s="619"/>
      <c r="CE1118" s="619"/>
      <c r="CF1118" s="619"/>
      <c r="CG1118" s="619"/>
      <c r="CH1118" s="619"/>
      <c r="CI1118" s="619"/>
      <c r="CJ1118" s="619"/>
      <c r="CV1118" s="635"/>
      <c r="CW1118" s="635"/>
      <c r="CY1118" s="630">
        <v>0</v>
      </c>
      <c r="CZ1118" s="630">
        <v>0</v>
      </c>
      <c r="DA1118" s="634">
        <v>0</v>
      </c>
      <c r="DB1118" s="634">
        <v>0</v>
      </c>
      <c r="DC1118" s="634">
        <v>0</v>
      </c>
      <c r="DD1118" s="634">
        <v>0</v>
      </c>
      <c r="DE1118" s="634">
        <v>0</v>
      </c>
      <c r="DF1118" s="634">
        <v>0</v>
      </c>
      <c r="DG1118" s="634">
        <v>0</v>
      </c>
      <c r="DH1118" s="624">
        <v>0</v>
      </c>
      <c r="DI1118" s="635">
        <v>0</v>
      </c>
      <c r="DJ1118" s="635">
        <v>0</v>
      </c>
      <c r="DK1118" s="635">
        <v>0</v>
      </c>
      <c r="DL1118" s="635">
        <v>0</v>
      </c>
      <c r="DM1118" s="635">
        <v>0</v>
      </c>
      <c r="DN1118" s="635">
        <v>0</v>
      </c>
      <c r="DO1118" s="632">
        <v>0</v>
      </c>
    </row>
    <row r="1119" spans="1:266" ht="16.5" customHeight="1" x14ac:dyDescent="0.35">
      <c r="A1119" s="625">
        <v>19</v>
      </c>
      <c r="B1119" s="664" t="s">
        <v>2262</v>
      </c>
      <c r="C1119" s="665"/>
      <c r="D1119" s="665"/>
      <c r="E1119" s="665"/>
      <c r="F1119" s="666" t="s">
        <v>409</v>
      </c>
      <c r="G1119" s="666"/>
      <c r="H1119" s="844"/>
      <c r="I1119" s="667"/>
      <c r="J1119" s="667"/>
      <c r="K1119" s="667"/>
      <c r="L1119" s="667"/>
      <c r="Y1119" s="619"/>
      <c r="Z1119" s="635"/>
      <c r="AF1119" s="635">
        <v>0</v>
      </c>
      <c r="AK1119" s="625"/>
      <c r="AL1119" s="619"/>
      <c r="AM1119" s="619"/>
      <c r="AN1119" s="619"/>
      <c r="AO1119" s="619"/>
      <c r="AP1119" s="619"/>
      <c r="AQ1119" s="619"/>
      <c r="AR1119" s="619"/>
      <c r="AS1119" s="619"/>
      <c r="AT1119" s="619"/>
      <c r="AU1119" s="619"/>
      <c r="AV1119" s="619"/>
      <c r="AW1119" s="619"/>
      <c r="AX1119" s="619"/>
      <c r="AY1119" s="619"/>
      <c r="AZ1119" s="619"/>
      <c r="BA1119" s="619"/>
      <c r="BB1119" s="619"/>
      <c r="BC1119" s="619"/>
      <c r="BD1119" s="619"/>
      <c r="BE1119" s="619"/>
      <c r="BF1119" s="619"/>
      <c r="BG1119" s="619"/>
      <c r="BH1119" s="619"/>
      <c r="BI1119" s="619"/>
      <c r="BJ1119" s="619"/>
      <c r="BK1119" s="619"/>
      <c r="BL1119" s="619"/>
      <c r="BM1119" s="619"/>
      <c r="BN1119" s="619"/>
      <c r="BO1119" s="619"/>
      <c r="BP1119" s="619"/>
      <c r="BQ1119" s="619"/>
      <c r="BR1119" s="619"/>
      <c r="BS1119" s="619"/>
      <c r="BT1119" s="619"/>
      <c r="BU1119" s="619"/>
      <c r="BV1119" s="619"/>
      <c r="BW1119" s="619"/>
      <c r="BX1119" s="619"/>
      <c r="BY1119" s="619"/>
      <c r="BZ1119" s="619"/>
      <c r="CA1119" s="619"/>
      <c r="CB1119" s="619"/>
      <c r="CC1119" s="619"/>
      <c r="CD1119" s="619"/>
      <c r="CE1119" s="619"/>
      <c r="CF1119" s="619"/>
      <c r="CG1119" s="619"/>
      <c r="CH1119" s="619"/>
      <c r="CI1119" s="619"/>
      <c r="CJ1119" s="619"/>
      <c r="CV1119" s="635"/>
      <c r="CW1119" s="635"/>
      <c r="CY1119" s="630">
        <v>0</v>
      </c>
      <c r="CZ1119" s="630">
        <v>0</v>
      </c>
      <c r="DA1119" s="634">
        <v>0</v>
      </c>
      <c r="DB1119" s="634">
        <v>0</v>
      </c>
      <c r="DC1119" s="634">
        <v>0</v>
      </c>
      <c r="DD1119" s="634">
        <v>0</v>
      </c>
      <c r="DE1119" s="634">
        <v>0</v>
      </c>
      <c r="DF1119" s="634">
        <v>0</v>
      </c>
      <c r="DG1119" s="634">
        <v>0</v>
      </c>
      <c r="DH1119" s="624">
        <v>0</v>
      </c>
      <c r="DI1119" s="635">
        <v>0</v>
      </c>
      <c r="DJ1119" s="635">
        <v>0</v>
      </c>
      <c r="DK1119" s="635">
        <v>0</v>
      </c>
      <c r="DL1119" s="635">
        <v>0</v>
      </c>
      <c r="DM1119" s="635">
        <v>0</v>
      </c>
      <c r="DN1119" s="635">
        <v>0</v>
      </c>
      <c r="DO1119" s="632">
        <v>0</v>
      </c>
    </row>
    <row r="1120" spans="1:266" s="847" customFormat="1" ht="38.25" customHeight="1" x14ac:dyDescent="0.35">
      <c r="A1120" s="618" t="s">
        <v>436</v>
      </c>
      <c r="B1120" s="678" t="s">
        <v>426</v>
      </c>
      <c r="C1120" s="678" t="s">
        <v>427</v>
      </c>
      <c r="D1120" s="679" t="s">
        <v>428</v>
      </c>
      <c r="E1120" s="678" t="s">
        <v>429</v>
      </c>
      <c r="F1120" s="678" t="s">
        <v>430</v>
      </c>
      <c r="G1120" s="680" t="s">
        <v>431</v>
      </c>
      <c r="H1120" s="678" t="s">
        <v>432</v>
      </c>
      <c r="I1120" s="678" t="s">
        <v>433</v>
      </c>
      <c r="J1120" s="678" t="s">
        <v>434</v>
      </c>
      <c r="K1120" s="678" t="s">
        <v>18</v>
      </c>
      <c r="L1120" s="678" t="s">
        <v>435</v>
      </c>
      <c r="M1120" s="678" t="s">
        <v>436</v>
      </c>
      <c r="N1120" s="681" t="s">
        <v>437</v>
      </c>
      <c r="O1120" s="681" t="s">
        <v>438</v>
      </c>
      <c r="P1120" s="681" t="s">
        <v>439</v>
      </c>
      <c r="Q1120" s="681" t="s">
        <v>219</v>
      </c>
      <c r="R1120" s="678" t="s">
        <v>4</v>
      </c>
      <c r="S1120" s="679" t="s">
        <v>440</v>
      </c>
      <c r="T1120" s="678" t="s">
        <v>441</v>
      </c>
      <c r="U1120" s="682" t="s">
        <v>442</v>
      </c>
      <c r="V1120" s="682" t="s">
        <v>443</v>
      </c>
      <c r="W1120" s="682" t="s">
        <v>444</v>
      </c>
      <c r="X1120" s="682" t="s">
        <v>445</v>
      </c>
      <c r="Y1120" s="845" t="s">
        <v>446</v>
      </c>
      <c r="Z1120" s="845" t="s">
        <v>447</v>
      </c>
      <c r="AA1120" s="678" t="s">
        <v>448</v>
      </c>
      <c r="AB1120" s="678" t="s">
        <v>449</v>
      </c>
      <c r="AC1120" s="678" t="s">
        <v>450</v>
      </c>
      <c r="AD1120" s="678" t="s">
        <v>451</v>
      </c>
      <c r="AE1120" s="678" t="s">
        <v>452</v>
      </c>
      <c r="AF1120" s="678" t="s">
        <v>453</v>
      </c>
      <c r="AG1120" s="678" t="s">
        <v>444</v>
      </c>
      <c r="AH1120" s="693" t="s">
        <v>454</v>
      </c>
      <c r="AI1120" s="678" t="s">
        <v>455</v>
      </c>
      <c r="AJ1120" s="678" t="s">
        <v>456</v>
      </c>
      <c r="AK1120" s="678" t="s">
        <v>457</v>
      </c>
      <c r="AL1120" s="686" t="s">
        <v>458</v>
      </c>
      <c r="AM1120" s="687" t="s">
        <v>459</v>
      </c>
      <c r="AN1120" s="688" t="s">
        <v>460</v>
      </c>
      <c r="AO1120" s="688" t="s">
        <v>461</v>
      </c>
      <c r="AP1120" s="688" t="s">
        <v>462</v>
      </c>
      <c r="AQ1120" s="688" t="s">
        <v>463</v>
      </c>
      <c r="AR1120" s="688" t="s">
        <v>464</v>
      </c>
      <c r="AS1120" s="688" t="s">
        <v>465</v>
      </c>
      <c r="AT1120" s="688" t="s">
        <v>466</v>
      </c>
      <c r="AU1120" s="688" t="s">
        <v>467</v>
      </c>
      <c r="AV1120" s="688" t="s">
        <v>468</v>
      </c>
      <c r="AW1120" s="688" t="s">
        <v>469</v>
      </c>
      <c r="AX1120" s="688" t="s">
        <v>470</v>
      </c>
      <c r="AY1120" s="688" t="s">
        <v>471</v>
      </c>
      <c r="AZ1120" s="688" t="s">
        <v>472</v>
      </c>
      <c r="BA1120" s="688" t="s">
        <v>473</v>
      </c>
      <c r="BB1120" s="689" t="s">
        <v>474</v>
      </c>
      <c r="BC1120" s="689" t="s">
        <v>475</v>
      </c>
      <c r="BD1120" s="689" t="s">
        <v>476</v>
      </c>
      <c r="BE1120" s="689" t="s">
        <v>477</v>
      </c>
      <c r="BF1120" s="689" t="s">
        <v>478</v>
      </c>
      <c r="BG1120" s="689" t="s">
        <v>479</v>
      </c>
      <c r="BH1120" s="689" t="s">
        <v>480</v>
      </c>
      <c r="BI1120" s="683" t="s">
        <v>481</v>
      </c>
      <c r="BJ1120" s="690" t="s">
        <v>482</v>
      </c>
      <c r="BK1120" s="687" t="s">
        <v>483</v>
      </c>
      <c r="BL1120" s="683" t="s">
        <v>484</v>
      </c>
      <c r="BM1120" s="683" t="s">
        <v>485</v>
      </c>
      <c r="BN1120" s="689" t="s">
        <v>486</v>
      </c>
      <c r="BO1120" s="689" t="s">
        <v>487</v>
      </c>
      <c r="BP1120" s="689" t="s">
        <v>488</v>
      </c>
      <c r="BQ1120" s="689" t="s">
        <v>460</v>
      </c>
      <c r="BR1120" s="689" t="s">
        <v>489</v>
      </c>
      <c r="BS1120" s="683" t="s">
        <v>490</v>
      </c>
      <c r="BT1120" s="690" t="s">
        <v>482</v>
      </c>
      <c r="BU1120" s="687" t="s">
        <v>491</v>
      </c>
      <c r="BV1120" s="691" t="s">
        <v>492</v>
      </c>
      <c r="BW1120" s="691" t="s">
        <v>493</v>
      </c>
      <c r="BX1120" s="691" t="s">
        <v>494</v>
      </c>
      <c r="BY1120" s="691" t="s">
        <v>495</v>
      </c>
      <c r="BZ1120" s="691" t="s">
        <v>485</v>
      </c>
      <c r="CA1120" s="691" t="s">
        <v>496</v>
      </c>
      <c r="CB1120" s="691" t="s">
        <v>497</v>
      </c>
      <c r="CC1120" s="691" t="s">
        <v>498</v>
      </c>
      <c r="CD1120" s="691" t="s">
        <v>499</v>
      </c>
      <c r="CE1120" s="691" t="s">
        <v>500</v>
      </c>
      <c r="CF1120" s="691" t="s">
        <v>501</v>
      </c>
      <c r="CG1120" s="691" t="s">
        <v>502</v>
      </c>
      <c r="CH1120" s="691" t="s">
        <v>503</v>
      </c>
      <c r="CI1120" s="691" t="s">
        <v>504</v>
      </c>
      <c r="CJ1120" s="691" t="s">
        <v>505</v>
      </c>
      <c r="CK1120" s="691" t="s">
        <v>506</v>
      </c>
      <c r="CL1120" s="683" t="s">
        <v>507</v>
      </c>
      <c r="CM1120" s="687" t="s">
        <v>508</v>
      </c>
      <c r="CN1120" s="683" t="s">
        <v>509</v>
      </c>
      <c r="CO1120" s="692" t="s">
        <v>510</v>
      </c>
      <c r="CP1120" s="683" t="s">
        <v>511</v>
      </c>
      <c r="CQ1120" s="681" t="s">
        <v>512</v>
      </c>
      <c r="CR1120" s="678" t="s">
        <v>513</v>
      </c>
      <c r="CS1120" s="678" t="s">
        <v>514</v>
      </c>
      <c r="CT1120" s="679" t="s">
        <v>515</v>
      </c>
      <c r="CU1120" s="846" t="s">
        <v>516</v>
      </c>
      <c r="CV1120" s="679" t="s">
        <v>517</v>
      </c>
      <c r="CW1120" s="678" t="s">
        <v>518</v>
      </c>
      <c r="CX1120" s="678" t="s">
        <v>519</v>
      </c>
      <c r="CY1120" s="678" t="s">
        <v>520</v>
      </c>
      <c r="CZ1120" s="722" t="s">
        <v>444</v>
      </c>
      <c r="DA1120" s="695" t="s">
        <v>521</v>
      </c>
      <c r="DB1120" s="695" t="s">
        <v>522</v>
      </c>
      <c r="DC1120" s="695" t="s">
        <v>523</v>
      </c>
      <c r="DD1120" s="695" t="s">
        <v>219</v>
      </c>
      <c r="DE1120" s="695" t="s">
        <v>217</v>
      </c>
      <c r="DF1120" s="695" t="s">
        <v>437</v>
      </c>
      <c r="DG1120" s="695" t="s">
        <v>438</v>
      </c>
      <c r="DH1120" s="678" t="s">
        <v>745</v>
      </c>
      <c r="DI1120" s="679" t="s">
        <v>525</v>
      </c>
      <c r="DJ1120" s="679" t="s">
        <v>526</v>
      </c>
      <c r="DK1120" s="679" t="s">
        <v>527</v>
      </c>
      <c r="DL1120" s="678" t="s">
        <v>528</v>
      </c>
      <c r="DM1120" s="679" t="s">
        <v>529</v>
      </c>
      <c r="DN1120" s="679" t="s">
        <v>530</v>
      </c>
      <c r="DO1120" s="846" t="s">
        <v>531</v>
      </c>
      <c r="DP1120" s="679" t="s">
        <v>532</v>
      </c>
      <c r="DQ1120" s="700" t="s">
        <v>533</v>
      </c>
      <c r="DR1120" s="679" t="s">
        <v>534</v>
      </c>
      <c r="DS1120" s="678" t="s">
        <v>535</v>
      </c>
      <c r="DT1120" s="678" t="s">
        <v>536</v>
      </c>
      <c r="DU1120" s="701" t="s">
        <v>537</v>
      </c>
      <c r="DV1120" s="702" t="s">
        <v>538</v>
      </c>
      <c r="DW1120" s="701" t="s">
        <v>539</v>
      </c>
      <c r="DX1120" s="703" t="s">
        <v>540</v>
      </c>
      <c r="DY1120" s="701" t="s">
        <v>539</v>
      </c>
      <c r="DZ1120" s="703" t="s">
        <v>540</v>
      </c>
      <c r="EA1120" s="702" t="s">
        <v>539</v>
      </c>
      <c r="EB1120" s="704" t="s">
        <v>540</v>
      </c>
    </row>
    <row r="1121" spans="1:266" s="705" customFormat="1" ht="17.25" customHeight="1" x14ac:dyDescent="0.35">
      <c r="A1121" s="618" t="s">
        <v>308</v>
      </c>
      <c r="B1121" s="678"/>
      <c r="C1121" s="678"/>
      <c r="D1121" s="678"/>
      <c r="E1121" s="678"/>
      <c r="F1121" s="717" t="s">
        <v>563</v>
      </c>
      <c r="G1121" s="717"/>
      <c r="H1121" s="679"/>
      <c r="I1121" s="678"/>
      <c r="J1121" s="678"/>
      <c r="K1121" s="678"/>
      <c r="L1121" s="678"/>
      <c r="M1121" s="678"/>
      <c r="N1121" s="678"/>
      <c r="O1121" s="678"/>
      <c r="P1121" s="678"/>
      <c r="Q1121" s="678"/>
      <c r="R1121" s="678"/>
      <c r="S1121" s="678"/>
      <c r="T1121" s="678"/>
      <c r="U1121" s="678"/>
      <c r="V1121" s="678"/>
      <c r="W1121" s="678"/>
      <c r="X1121" s="678"/>
      <c r="Y1121" s="678"/>
      <c r="Z1121" s="679"/>
      <c r="AA1121" s="678"/>
      <c r="AB1121" s="678"/>
      <c r="AC1121" s="678"/>
      <c r="AD1121" s="678"/>
      <c r="AE1121" s="684"/>
      <c r="AF1121" s="679">
        <v>0</v>
      </c>
      <c r="AG1121" s="685"/>
      <c r="AH1121" s="685"/>
      <c r="AI1121" s="685"/>
      <c r="AJ1121" s="678"/>
      <c r="AK1121" s="684"/>
      <c r="AL1121" s="678"/>
      <c r="AM1121" s="678"/>
      <c r="AN1121" s="678"/>
      <c r="AO1121" s="678"/>
      <c r="AP1121" s="678"/>
      <c r="AQ1121" s="678"/>
      <c r="AR1121" s="678"/>
      <c r="AS1121" s="678"/>
      <c r="AT1121" s="678"/>
      <c r="AU1121" s="678"/>
      <c r="AV1121" s="678"/>
      <c r="AW1121" s="678"/>
      <c r="AX1121" s="678"/>
      <c r="AY1121" s="678"/>
      <c r="AZ1121" s="678"/>
      <c r="BA1121" s="678"/>
      <c r="BB1121" s="678"/>
      <c r="BC1121" s="678"/>
      <c r="BD1121" s="678"/>
      <c r="BE1121" s="678"/>
      <c r="BF1121" s="678"/>
      <c r="BG1121" s="678"/>
      <c r="BH1121" s="678"/>
      <c r="BI1121" s="678"/>
      <c r="BJ1121" s="678"/>
      <c r="BK1121" s="678"/>
      <c r="BL1121" s="678"/>
      <c r="BM1121" s="678"/>
      <c r="BN1121" s="678"/>
      <c r="BO1121" s="678"/>
      <c r="BP1121" s="678"/>
      <c r="BQ1121" s="678"/>
      <c r="BR1121" s="678"/>
      <c r="BS1121" s="678"/>
      <c r="BT1121" s="678"/>
      <c r="BU1121" s="678"/>
      <c r="BV1121" s="678"/>
      <c r="BW1121" s="678"/>
      <c r="BX1121" s="678"/>
      <c r="BY1121" s="678"/>
      <c r="BZ1121" s="678"/>
      <c r="CA1121" s="678"/>
      <c r="CB1121" s="678"/>
      <c r="CC1121" s="678"/>
      <c r="CD1121" s="678"/>
      <c r="CE1121" s="678"/>
      <c r="CF1121" s="678"/>
      <c r="CG1121" s="678"/>
      <c r="CH1121" s="678"/>
      <c r="CI1121" s="678"/>
      <c r="CJ1121" s="678"/>
      <c r="CK1121" s="678"/>
      <c r="CL1121" s="678" t="s">
        <v>308</v>
      </c>
      <c r="CM1121" s="678"/>
      <c r="CN1121" s="929"/>
      <c r="CO1121" s="678"/>
      <c r="CP1121" s="678"/>
      <c r="CQ1121" s="678" t="s">
        <v>308</v>
      </c>
      <c r="CR1121" s="678" t="s">
        <v>308</v>
      </c>
      <c r="CS1121" s="693"/>
      <c r="CT1121" s="695"/>
      <c r="CU1121" s="721"/>
      <c r="CV1121" s="679"/>
      <c r="CW1121" s="679"/>
      <c r="CX1121" s="695"/>
      <c r="CY1121" s="722">
        <v>0</v>
      </c>
      <c r="CZ1121" s="722">
        <v>0</v>
      </c>
      <c r="DA1121" s="695">
        <v>0</v>
      </c>
      <c r="DB1121" s="695">
        <v>0</v>
      </c>
      <c r="DC1121" s="695">
        <v>0</v>
      </c>
      <c r="DD1121" s="695">
        <v>0</v>
      </c>
      <c r="DE1121" s="695">
        <v>0</v>
      </c>
      <c r="DF1121" s="695">
        <v>0</v>
      </c>
      <c r="DG1121" s="695">
        <v>0</v>
      </c>
      <c r="DH1121" s="679">
        <v>0</v>
      </c>
      <c r="DI1121" s="679">
        <v>0</v>
      </c>
      <c r="DJ1121" s="679">
        <v>0</v>
      </c>
      <c r="DK1121" s="679">
        <v>0</v>
      </c>
      <c r="DL1121" s="679">
        <v>0</v>
      </c>
      <c r="DM1121" s="679">
        <v>0</v>
      </c>
      <c r="DN1121" s="679">
        <v>0</v>
      </c>
      <c r="DO1121" s="846">
        <v>0</v>
      </c>
      <c r="DP1121" s="679"/>
      <c r="DQ1121" s="679"/>
      <c r="DR1121" s="679"/>
      <c r="DS1121" s="679"/>
      <c r="DT1121" s="695"/>
      <c r="DU1121" s="684"/>
      <c r="DV1121" s="684"/>
      <c r="DW1121" s="679"/>
      <c r="DX1121" s="724"/>
      <c r="DY1121" s="679" t="s">
        <v>308</v>
      </c>
      <c r="DZ1121" s="724" t="s">
        <v>308</v>
      </c>
      <c r="EA1121" s="679"/>
      <c r="EB1121" s="724"/>
    </row>
    <row r="1122" spans="1:266" ht="17.25" customHeight="1" x14ac:dyDescent="0.35">
      <c r="A1122" s="618" t="s">
        <v>2263</v>
      </c>
      <c r="B1122" s="730">
        <v>137</v>
      </c>
      <c r="C1122" s="730" t="s">
        <v>2264</v>
      </c>
      <c r="D1122" s="730" t="s">
        <v>2264</v>
      </c>
      <c r="E1122" s="730">
        <v>19</v>
      </c>
      <c r="F1122" s="731" t="s">
        <v>574</v>
      </c>
      <c r="G1122" s="732">
        <v>1</v>
      </c>
      <c r="H1122" s="733">
        <v>46196</v>
      </c>
      <c r="I1122" s="730">
        <v>36</v>
      </c>
      <c r="J1122" s="730" t="s">
        <v>308</v>
      </c>
      <c r="K1122" s="730">
        <v>37</v>
      </c>
      <c r="L1122" s="730" t="s">
        <v>2265</v>
      </c>
      <c r="M1122" s="734" t="s">
        <v>2263</v>
      </c>
      <c r="N1122" s="735" t="s">
        <v>390</v>
      </c>
      <c r="O1122" s="735" t="s">
        <v>390</v>
      </c>
      <c r="P1122" s="735">
        <v>0</v>
      </c>
      <c r="Q1122" s="735">
        <v>0</v>
      </c>
      <c r="R1122" s="734" t="s">
        <v>2266</v>
      </c>
      <c r="S1122" s="734" t="s">
        <v>308</v>
      </c>
      <c r="T1122" s="734" t="s">
        <v>2267</v>
      </c>
      <c r="U1122" s="734">
        <v>480</v>
      </c>
      <c r="V1122" s="734" t="s">
        <v>308</v>
      </c>
      <c r="W1122" s="734"/>
      <c r="X1122" s="734"/>
      <c r="Y1122" s="734"/>
      <c r="Z1122" s="737"/>
      <c r="AA1122" s="734" t="s">
        <v>45</v>
      </c>
      <c r="AB1122" s="734" t="s">
        <v>863</v>
      </c>
      <c r="AC1122" s="734" t="s">
        <v>589</v>
      </c>
      <c r="AD1122" s="734">
        <v>168</v>
      </c>
      <c r="AE1122" s="738">
        <v>168</v>
      </c>
      <c r="AF1122" s="737" t="s">
        <v>390</v>
      </c>
      <c r="AG1122" s="739"/>
      <c r="AH1122" s="739"/>
      <c r="AI1122" s="739" t="s">
        <v>625</v>
      </c>
      <c r="AJ1122" s="740">
        <v>7</v>
      </c>
      <c r="AK1122" s="741"/>
      <c r="AL1122" s="742"/>
      <c r="AM1122" s="743">
        <v>0</v>
      </c>
      <c r="AN1122" s="743"/>
      <c r="AO1122" s="743"/>
      <c r="AP1122" s="743"/>
      <c r="AQ1122" s="743"/>
      <c r="AR1122" s="743"/>
      <c r="AS1122" s="743"/>
      <c r="AT1122" s="743"/>
      <c r="AU1122" s="743"/>
      <c r="AV1122" s="743"/>
      <c r="AW1122" s="743"/>
      <c r="AX1122" s="743"/>
      <c r="AY1122" s="743"/>
      <c r="AZ1122" s="743"/>
      <c r="BA1122" s="743"/>
      <c r="BB1122" s="743">
        <v>0</v>
      </c>
      <c r="BC1122" s="743">
        <v>0</v>
      </c>
      <c r="BD1122" s="743">
        <v>0</v>
      </c>
      <c r="BE1122" s="743">
        <v>0</v>
      </c>
      <c r="BF1122" s="743">
        <v>0</v>
      </c>
      <c r="BG1122" s="743">
        <v>0</v>
      </c>
      <c r="BH1122" s="743">
        <v>0</v>
      </c>
      <c r="BI1122" s="743">
        <v>0</v>
      </c>
      <c r="BJ1122" s="743"/>
      <c r="BK1122" s="743">
        <v>0</v>
      </c>
      <c r="BL1122" s="743"/>
      <c r="BM1122" s="743"/>
      <c r="BN1122" s="743" t="s">
        <v>308</v>
      </c>
      <c r="BO1122" s="743" t="s">
        <v>308</v>
      </c>
      <c r="BP1122" s="743" t="s">
        <v>308</v>
      </c>
      <c r="BQ1122" s="743" t="s">
        <v>308</v>
      </c>
      <c r="BR1122" s="743"/>
      <c r="BS1122" s="743">
        <v>0</v>
      </c>
      <c r="BT1122" s="743"/>
      <c r="BU1122" s="743" t="s">
        <v>579</v>
      </c>
      <c r="BV1122" s="743"/>
      <c r="BW1122" s="743"/>
      <c r="BX1122" s="743"/>
      <c r="BY1122" s="743"/>
      <c r="BZ1122" s="743"/>
      <c r="CA1122" s="743"/>
      <c r="CB1122" s="743"/>
      <c r="CC1122" s="743"/>
      <c r="CD1122" s="743"/>
      <c r="CE1122" s="743"/>
      <c r="CF1122" s="743"/>
      <c r="CG1122" s="743"/>
      <c r="CH1122" s="743"/>
      <c r="CI1122" s="743"/>
      <c r="CJ1122" s="743"/>
      <c r="CK1122" s="736"/>
      <c r="CL1122" s="736" t="s">
        <v>397</v>
      </c>
      <c r="CM1122" s="736" t="s">
        <v>397</v>
      </c>
      <c r="CN1122" s="736" t="s">
        <v>397</v>
      </c>
      <c r="CO1122" s="736">
        <v>0</v>
      </c>
      <c r="CP1122" s="736">
        <v>0</v>
      </c>
      <c r="CQ1122" s="736">
        <v>0</v>
      </c>
      <c r="CR1122" s="734">
        <v>168</v>
      </c>
      <c r="CS1122" s="744"/>
      <c r="CT1122" s="745" t="s">
        <v>308</v>
      </c>
      <c r="CU1122" s="746" t="s">
        <v>308</v>
      </c>
      <c r="CV1122" s="737"/>
      <c r="CW1122" s="737"/>
      <c r="CX1122" s="745">
        <v>46241</v>
      </c>
      <c r="CY1122" s="747">
        <v>0</v>
      </c>
      <c r="CZ1122" s="747" t="s">
        <v>308</v>
      </c>
      <c r="DA1122" s="748">
        <v>0</v>
      </c>
      <c r="DB1122" s="748">
        <v>0</v>
      </c>
      <c r="DC1122" s="748">
        <v>0</v>
      </c>
      <c r="DD1122" s="748" t="s">
        <v>308</v>
      </c>
      <c r="DE1122" s="749" t="s">
        <v>308</v>
      </c>
      <c r="DF1122" s="749" t="s">
        <v>308</v>
      </c>
      <c r="DG1122" s="749" t="s">
        <v>308</v>
      </c>
      <c r="DH1122" s="750">
        <v>0</v>
      </c>
      <c r="DI1122" s="737" t="s">
        <v>390</v>
      </c>
      <c r="DJ1122" s="737" t="s">
        <v>390</v>
      </c>
      <c r="DK1122" s="737" t="s">
        <v>390</v>
      </c>
      <c r="DL1122" s="737" t="s">
        <v>390</v>
      </c>
      <c r="DM1122" s="737" t="s">
        <v>390</v>
      </c>
      <c r="DN1122" s="737" t="s">
        <v>390</v>
      </c>
      <c r="DO1122" s="751">
        <v>0</v>
      </c>
      <c r="DP1122" s="737">
        <v>46276</v>
      </c>
      <c r="DQ1122" s="737">
        <v>46302</v>
      </c>
      <c r="DR1122" s="737">
        <v>46302</v>
      </c>
      <c r="DS1122" s="750">
        <v>46276</v>
      </c>
      <c r="DT1122" s="752">
        <v>46302</v>
      </c>
      <c r="DU1122" s="753">
        <v>-7</v>
      </c>
      <c r="DV1122" s="753" t="s">
        <v>308</v>
      </c>
      <c r="DW1122" s="754">
        <v>46269</v>
      </c>
      <c r="DX1122" s="755">
        <v>46269</v>
      </c>
      <c r="DY1122" s="754" t="e">
        <v>#VALUE!</v>
      </c>
      <c r="DZ1122" s="754" t="e">
        <v>#VALUE!</v>
      </c>
      <c r="EA1122" s="754"/>
      <c r="EB1122" s="754"/>
      <c r="HA1122" s="756" t="s">
        <v>397</v>
      </c>
      <c r="HB1122" s="756" t="s">
        <v>397</v>
      </c>
      <c r="HC1122" s="756" t="s">
        <v>397</v>
      </c>
      <c r="HD1122" s="756" t="s">
        <v>397</v>
      </c>
      <c r="HE1122" s="756" t="s">
        <v>397</v>
      </c>
      <c r="HF1122" s="756" t="s">
        <v>397</v>
      </c>
      <c r="HG1122" s="756" t="s">
        <v>397</v>
      </c>
      <c r="HH1122" s="756" t="s">
        <v>397</v>
      </c>
      <c r="HI1122" s="756" t="s">
        <v>397</v>
      </c>
      <c r="HJ1122" s="756" t="s">
        <v>397</v>
      </c>
      <c r="HK1122"/>
      <c r="HL1122"/>
      <c r="HM1122"/>
      <c r="HN1122" s="756" t="str">
        <f t="shared" ref="HN1122:HN1182" si="37">IF(HA1122&lt;&gt;"X","SDI",IF(HE1122&lt;&gt;"X","CBMJ",IF(HK1122&lt;&gt;"X","AUTO PRINT","INHOUSE")))</f>
        <v>AUTO PRINT</v>
      </c>
      <c r="HO1122"/>
      <c r="HP1122" s="757" t="s">
        <v>572</v>
      </c>
      <c r="HQ1122" s="757" t="s">
        <v>572</v>
      </c>
      <c r="HR1122" s="757" t="s">
        <v>572</v>
      </c>
      <c r="HS1122"/>
      <c r="HW1122" s="758"/>
      <c r="HX1122"/>
      <c r="HY1122" s="759" t="s">
        <v>572</v>
      </c>
      <c r="HZ1122" s="759" t="s">
        <v>572</v>
      </c>
      <c r="IA1122" s="759" t="s">
        <v>572</v>
      </c>
      <c r="IC1122" s="760" t="s">
        <v>572</v>
      </c>
      <c r="ID1122" s="760" t="s">
        <v>572</v>
      </c>
      <c r="IE1122" s="760" t="s">
        <v>572</v>
      </c>
      <c r="IF1122" s="761" t="s">
        <v>572</v>
      </c>
      <c r="IG1122" s="619" t="str">
        <f t="shared" ref="IG1122:IG1182" si="38">IF(COUNTIF(IC1122:IF1122,"AUTO PRINTING*")&gt;0,"AUTO PRINTING","IN HOUSE (MANUAL)")</f>
        <v>IN HOUSE (MANUAL)</v>
      </c>
      <c r="II1122" s="761" t="s">
        <v>572</v>
      </c>
      <c r="IK1122" s="761" t="str">
        <f>IFERROR(VLOOKUP($M1122,#REF!,13,0),"IN HOUSE (MANUAL)")</f>
        <v>IN HOUSE (MANUAL)</v>
      </c>
      <c r="IM1122" s="760" t="s">
        <v>572</v>
      </c>
      <c r="IN1122" s="760" t="s">
        <v>572</v>
      </c>
      <c r="IO1122" s="760" t="s">
        <v>572</v>
      </c>
      <c r="IQ1122" s="760" t="s">
        <v>572</v>
      </c>
      <c r="IR1122" s="760" t="s">
        <v>572</v>
      </c>
      <c r="IT1122" s="760" t="s">
        <v>572</v>
      </c>
      <c r="IV1122" s="760" t="s">
        <v>572</v>
      </c>
      <c r="IW1122" s="760" t="s">
        <v>572</v>
      </c>
      <c r="IY1122" s="760" t="s">
        <v>572</v>
      </c>
      <c r="IZ1122" s="760" t="s">
        <v>572</v>
      </c>
      <c r="JB1122" s="760" t="s">
        <v>572</v>
      </c>
      <c r="JC1122" s="760" t="s">
        <v>572</v>
      </c>
      <c r="JE1122" s="760" t="s">
        <v>572</v>
      </c>
      <c r="JF1122" s="760" t="s">
        <v>572</v>
      </c>
    </row>
    <row r="1123" spans="1:266" ht="18.75" customHeight="1" x14ac:dyDescent="0.35">
      <c r="A1123" s="618" t="s">
        <v>2268</v>
      </c>
      <c r="B1123" s="730">
        <v>138</v>
      </c>
      <c r="C1123" s="730" t="s">
        <v>2264</v>
      </c>
      <c r="D1123" s="730" t="s">
        <v>2264</v>
      </c>
      <c r="E1123" s="730">
        <v>19</v>
      </c>
      <c r="F1123" s="731" t="s">
        <v>574</v>
      </c>
      <c r="G1123" s="732">
        <v>1</v>
      </c>
      <c r="H1123" s="733">
        <v>46196</v>
      </c>
      <c r="I1123" s="730">
        <v>36</v>
      </c>
      <c r="J1123" s="730" t="s">
        <v>308</v>
      </c>
      <c r="K1123" s="730">
        <v>37</v>
      </c>
      <c r="L1123" s="730" t="s">
        <v>2269</v>
      </c>
      <c r="M1123" s="734" t="s">
        <v>2268</v>
      </c>
      <c r="N1123" s="735">
        <v>0</v>
      </c>
      <c r="O1123" s="735" t="s">
        <v>390</v>
      </c>
      <c r="P1123" s="735">
        <v>0</v>
      </c>
      <c r="Q1123" s="735">
        <v>0</v>
      </c>
      <c r="R1123" s="734" t="s">
        <v>2266</v>
      </c>
      <c r="S1123" s="734" t="s">
        <v>308</v>
      </c>
      <c r="T1123" s="734" t="s">
        <v>2270</v>
      </c>
      <c r="U1123" s="734">
        <v>480</v>
      </c>
      <c r="V1123" s="734" t="s">
        <v>308</v>
      </c>
      <c r="W1123" s="734"/>
      <c r="X1123" s="734"/>
      <c r="Y1123" s="734"/>
      <c r="Z1123" s="737"/>
      <c r="AA1123" s="734" t="s">
        <v>45</v>
      </c>
      <c r="AB1123" s="734" t="s">
        <v>863</v>
      </c>
      <c r="AC1123" s="734" t="s">
        <v>589</v>
      </c>
      <c r="AD1123" s="734">
        <v>894</v>
      </c>
      <c r="AE1123" s="738">
        <v>894</v>
      </c>
      <c r="AF1123" s="737" t="s">
        <v>390</v>
      </c>
      <c r="AG1123" s="739"/>
      <c r="AH1123" s="739"/>
      <c r="AI1123" s="739" t="s">
        <v>625</v>
      </c>
      <c r="AJ1123" s="740">
        <v>8</v>
      </c>
      <c r="AK1123" s="741"/>
      <c r="AL1123" s="742"/>
      <c r="AM1123" s="743">
        <v>0</v>
      </c>
      <c r="AN1123" s="743"/>
      <c r="AO1123" s="743"/>
      <c r="AP1123" s="743"/>
      <c r="AQ1123" s="743"/>
      <c r="AR1123" s="743"/>
      <c r="AS1123" s="743"/>
      <c r="AT1123" s="743"/>
      <c r="AU1123" s="743"/>
      <c r="AV1123" s="743"/>
      <c r="AW1123" s="743"/>
      <c r="AX1123" s="743"/>
      <c r="AY1123" s="743"/>
      <c r="AZ1123" s="743"/>
      <c r="BA1123" s="743"/>
      <c r="BB1123" s="743">
        <v>0</v>
      </c>
      <c r="BC1123" s="743">
        <v>0</v>
      </c>
      <c r="BD1123" s="743">
        <v>0</v>
      </c>
      <c r="BE1123" s="743">
        <v>0</v>
      </c>
      <c r="BF1123" s="743">
        <v>0</v>
      </c>
      <c r="BG1123" s="743">
        <v>0</v>
      </c>
      <c r="BH1123" s="743">
        <v>0</v>
      </c>
      <c r="BI1123" s="743">
        <v>0</v>
      </c>
      <c r="BJ1123" s="743"/>
      <c r="BK1123" s="743">
        <v>0</v>
      </c>
      <c r="BL1123" s="743"/>
      <c r="BM1123" s="743"/>
      <c r="BN1123" s="743" t="s">
        <v>308</v>
      </c>
      <c r="BO1123" s="743" t="s">
        <v>308</v>
      </c>
      <c r="BP1123" s="743" t="s">
        <v>308</v>
      </c>
      <c r="BQ1123" s="743" t="s">
        <v>308</v>
      </c>
      <c r="BR1123" s="743"/>
      <c r="BS1123" s="743" t="s">
        <v>397</v>
      </c>
      <c r="BT1123" s="743"/>
      <c r="BU1123" s="743" t="s">
        <v>579</v>
      </c>
      <c r="BV1123" s="743"/>
      <c r="BW1123" s="743"/>
      <c r="BX1123" s="743"/>
      <c r="BY1123" s="743"/>
      <c r="BZ1123" s="743"/>
      <c r="CA1123" s="743"/>
      <c r="CB1123" s="743"/>
      <c r="CC1123" s="743"/>
      <c r="CD1123" s="743"/>
      <c r="CE1123" s="743"/>
      <c r="CF1123" s="743"/>
      <c r="CG1123" s="743"/>
      <c r="CH1123" s="743"/>
      <c r="CI1123" s="743"/>
      <c r="CJ1123" s="743"/>
      <c r="CK1123" s="736"/>
      <c r="CL1123" s="736" t="s">
        <v>397</v>
      </c>
      <c r="CM1123" s="736" t="s">
        <v>397</v>
      </c>
      <c r="CN1123" s="736" t="s">
        <v>397</v>
      </c>
      <c r="CO1123" s="736" t="s">
        <v>397</v>
      </c>
      <c r="CP1123" s="736">
        <v>0</v>
      </c>
      <c r="CQ1123" s="736">
        <v>0</v>
      </c>
      <c r="CR1123" s="734">
        <v>660</v>
      </c>
      <c r="CS1123" s="744"/>
      <c r="CT1123" s="745" t="s">
        <v>308</v>
      </c>
      <c r="CU1123" s="746" t="s">
        <v>308</v>
      </c>
      <c r="CV1123" s="737"/>
      <c r="CW1123" s="737"/>
      <c r="CX1123" s="745">
        <v>46223</v>
      </c>
      <c r="CY1123" s="747">
        <v>0</v>
      </c>
      <c r="CZ1123" s="747">
        <v>0</v>
      </c>
      <c r="DA1123" s="748">
        <v>0</v>
      </c>
      <c r="DB1123" s="748">
        <v>0</v>
      </c>
      <c r="DC1123" s="748">
        <v>0</v>
      </c>
      <c r="DD1123" s="748" t="s">
        <v>308</v>
      </c>
      <c r="DE1123" s="749" t="s">
        <v>308</v>
      </c>
      <c r="DF1123" s="749" t="s">
        <v>308</v>
      </c>
      <c r="DG1123" s="749" t="s">
        <v>308</v>
      </c>
      <c r="DH1123" s="750">
        <v>0</v>
      </c>
      <c r="DI1123" s="737" t="s">
        <v>390</v>
      </c>
      <c r="DJ1123" s="737" t="s">
        <v>390</v>
      </c>
      <c r="DK1123" s="737" t="s">
        <v>390</v>
      </c>
      <c r="DL1123" s="737" t="s">
        <v>390</v>
      </c>
      <c r="DM1123" s="737" t="s">
        <v>390</v>
      </c>
      <c r="DN1123" s="737" t="s">
        <v>390</v>
      </c>
      <c r="DO1123" s="751">
        <v>0</v>
      </c>
      <c r="DP1123" s="737">
        <v>46276</v>
      </c>
      <c r="DQ1123" s="737">
        <v>46302</v>
      </c>
      <c r="DR1123" s="737">
        <v>46302</v>
      </c>
      <c r="DS1123" s="750">
        <v>46276</v>
      </c>
      <c r="DT1123" s="752">
        <v>46302</v>
      </c>
      <c r="DU1123" s="753">
        <v>-7</v>
      </c>
      <c r="DV1123" s="753" t="s">
        <v>308</v>
      </c>
      <c r="DW1123" s="754">
        <v>46269</v>
      </c>
      <c r="DX1123" s="755">
        <v>46269</v>
      </c>
      <c r="DY1123" s="754" t="e">
        <v>#VALUE!</v>
      </c>
      <c r="DZ1123" s="754" t="e">
        <v>#VALUE!</v>
      </c>
      <c r="EA1123" s="754"/>
      <c r="EB1123" s="754"/>
      <c r="HA1123" s="756" t="s">
        <v>397</v>
      </c>
      <c r="HB1123" s="756" t="s">
        <v>397</v>
      </c>
      <c r="HC1123" s="756" t="s">
        <v>397</v>
      </c>
      <c r="HD1123" s="756" t="s">
        <v>397</v>
      </c>
      <c r="HE1123" s="756" t="s">
        <v>397</v>
      </c>
      <c r="HF1123" s="756" t="s">
        <v>397</v>
      </c>
      <c r="HG1123" s="756" t="s">
        <v>397</v>
      </c>
      <c r="HH1123" s="756" t="s">
        <v>397</v>
      </c>
      <c r="HI1123" s="756" t="s">
        <v>397</v>
      </c>
      <c r="HJ1123" s="756" t="s">
        <v>397</v>
      </c>
      <c r="HK1123"/>
      <c r="HL1123"/>
      <c r="HM1123"/>
      <c r="HN1123" s="756" t="str">
        <f t="shared" si="37"/>
        <v>AUTO PRINT</v>
      </c>
      <c r="HO1123"/>
      <c r="HP1123" s="757" t="s">
        <v>572</v>
      </c>
      <c r="HQ1123" s="757" t="s">
        <v>572</v>
      </c>
      <c r="HR1123" s="757" t="s">
        <v>572</v>
      </c>
      <c r="HS1123"/>
      <c r="HW1123" s="758"/>
      <c r="HX1123"/>
      <c r="HY1123" s="759" t="s">
        <v>572</v>
      </c>
      <c r="HZ1123" s="759" t="s">
        <v>572</v>
      </c>
      <c r="IA1123" s="759" t="s">
        <v>572</v>
      </c>
      <c r="IC1123" s="760" t="s">
        <v>572</v>
      </c>
      <c r="ID1123" s="760" t="s">
        <v>572</v>
      </c>
      <c r="IE1123" s="760" t="s">
        <v>572</v>
      </c>
      <c r="IF1123" s="761" t="s">
        <v>572</v>
      </c>
      <c r="IG1123" s="619" t="str">
        <f t="shared" si="38"/>
        <v>IN HOUSE (MANUAL)</v>
      </c>
      <c r="II1123" s="761" t="s">
        <v>572</v>
      </c>
      <c r="IK1123" s="761" t="str">
        <f>IFERROR(VLOOKUP($M1123,#REF!,13,0),"IN HOUSE (MANUAL)")</f>
        <v>IN HOUSE (MANUAL)</v>
      </c>
      <c r="IM1123" s="760" t="s">
        <v>572</v>
      </c>
      <c r="IN1123" s="760" t="s">
        <v>572</v>
      </c>
      <c r="IO1123" s="760" t="s">
        <v>572</v>
      </c>
      <c r="IQ1123" s="760" t="s">
        <v>572</v>
      </c>
      <c r="IR1123" s="760" t="s">
        <v>572</v>
      </c>
      <c r="IT1123" s="760" t="s">
        <v>572</v>
      </c>
      <c r="IV1123" s="760" t="s">
        <v>572</v>
      </c>
      <c r="IW1123" s="760" t="s">
        <v>572</v>
      </c>
      <c r="IY1123" s="760" t="s">
        <v>572</v>
      </c>
      <c r="IZ1123" s="760" t="s">
        <v>572</v>
      </c>
      <c r="JB1123" s="760" t="s">
        <v>572</v>
      </c>
      <c r="JC1123" s="760" t="s">
        <v>572</v>
      </c>
      <c r="JE1123" s="760" t="s">
        <v>572</v>
      </c>
      <c r="JF1123" s="760" t="s">
        <v>572</v>
      </c>
    </row>
    <row r="1124" spans="1:266" ht="17.25" customHeight="1" x14ac:dyDescent="0.35">
      <c r="A1124" s="618" t="s">
        <v>2271</v>
      </c>
      <c r="B1124" s="730">
        <v>142</v>
      </c>
      <c r="C1124" s="730" t="s">
        <v>2264</v>
      </c>
      <c r="D1124" s="730" t="s">
        <v>2264</v>
      </c>
      <c r="E1124" s="730">
        <v>19</v>
      </c>
      <c r="F1124" s="731" t="s">
        <v>574</v>
      </c>
      <c r="G1124" s="732">
        <v>1</v>
      </c>
      <c r="H1124" s="733">
        <v>46196</v>
      </c>
      <c r="I1124" s="730">
        <v>36</v>
      </c>
      <c r="J1124" s="730" t="s">
        <v>308</v>
      </c>
      <c r="K1124" s="730">
        <v>37</v>
      </c>
      <c r="L1124" s="730" t="s">
        <v>2272</v>
      </c>
      <c r="M1124" s="734" t="s">
        <v>2271</v>
      </c>
      <c r="N1124" s="735">
        <v>0</v>
      </c>
      <c r="O1124" s="735" t="s">
        <v>390</v>
      </c>
      <c r="P1124" s="735">
        <v>0</v>
      </c>
      <c r="Q1124" s="735">
        <v>0</v>
      </c>
      <c r="R1124" s="734" t="s">
        <v>2266</v>
      </c>
      <c r="S1124" s="734" t="s">
        <v>308</v>
      </c>
      <c r="T1124" s="734" t="s">
        <v>2273</v>
      </c>
      <c r="U1124" s="734">
        <v>480</v>
      </c>
      <c r="V1124" s="734" t="s">
        <v>308</v>
      </c>
      <c r="W1124" s="734"/>
      <c r="X1124" s="734"/>
      <c r="Y1124" s="734"/>
      <c r="Z1124" s="737"/>
      <c r="AA1124" s="734" t="s">
        <v>45</v>
      </c>
      <c r="AB1124" s="734" t="s">
        <v>863</v>
      </c>
      <c r="AC1124" s="734" t="s">
        <v>578</v>
      </c>
      <c r="AD1124" s="734">
        <v>144</v>
      </c>
      <c r="AE1124" s="738">
        <v>144</v>
      </c>
      <c r="AF1124" s="737" t="s">
        <v>390</v>
      </c>
      <c r="AG1124" s="739"/>
      <c r="AH1124" s="739"/>
      <c r="AI1124" s="739" t="s">
        <v>308</v>
      </c>
      <c r="AJ1124" s="740">
        <v>12</v>
      </c>
      <c r="AK1124" s="741"/>
      <c r="AL1124" s="742"/>
      <c r="AM1124" s="743">
        <v>0</v>
      </c>
      <c r="AN1124" s="743"/>
      <c r="AO1124" s="743"/>
      <c r="AP1124" s="743"/>
      <c r="AQ1124" s="743"/>
      <c r="AR1124" s="743"/>
      <c r="AS1124" s="743"/>
      <c r="AT1124" s="743"/>
      <c r="AU1124" s="743"/>
      <c r="AV1124" s="743"/>
      <c r="AW1124" s="743"/>
      <c r="AX1124" s="743"/>
      <c r="AY1124" s="743"/>
      <c r="AZ1124" s="743"/>
      <c r="BA1124" s="743"/>
      <c r="BB1124" s="743">
        <v>0</v>
      </c>
      <c r="BC1124" s="743">
        <v>0</v>
      </c>
      <c r="BD1124" s="743">
        <v>0</v>
      </c>
      <c r="BE1124" s="743">
        <v>0</v>
      </c>
      <c r="BF1124" s="743">
        <v>0</v>
      </c>
      <c r="BG1124" s="743">
        <v>0</v>
      </c>
      <c r="BH1124" s="743">
        <v>0</v>
      </c>
      <c r="BI1124" s="743">
        <v>0</v>
      </c>
      <c r="BJ1124" s="743"/>
      <c r="BK1124" s="743">
        <v>0</v>
      </c>
      <c r="BL1124" s="743"/>
      <c r="BM1124" s="743"/>
      <c r="BN1124" s="743" t="s">
        <v>308</v>
      </c>
      <c r="BO1124" s="743" t="s">
        <v>308</v>
      </c>
      <c r="BP1124" s="743" t="s">
        <v>308</v>
      </c>
      <c r="BQ1124" s="743" t="s">
        <v>308</v>
      </c>
      <c r="BR1124" s="743"/>
      <c r="BS1124" s="743" t="s">
        <v>397</v>
      </c>
      <c r="BT1124" s="743"/>
      <c r="BU1124" s="743" t="s">
        <v>579</v>
      </c>
      <c r="BV1124" s="743"/>
      <c r="BW1124" s="743"/>
      <c r="BX1124" s="743"/>
      <c r="BY1124" s="743"/>
      <c r="BZ1124" s="743"/>
      <c r="CA1124" s="743"/>
      <c r="CB1124" s="743"/>
      <c r="CC1124" s="743"/>
      <c r="CD1124" s="743"/>
      <c r="CE1124" s="743"/>
      <c r="CF1124" s="743"/>
      <c r="CG1124" s="743"/>
      <c r="CH1124" s="743"/>
      <c r="CI1124" s="743"/>
      <c r="CJ1124" s="743"/>
      <c r="CK1124" s="736"/>
      <c r="CL1124" s="736" t="s">
        <v>397</v>
      </c>
      <c r="CM1124" s="736" t="s">
        <v>397</v>
      </c>
      <c r="CN1124" s="736" t="s">
        <v>397</v>
      </c>
      <c r="CO1124" s="736" t="s">
        <v>397</v>
      </c>
      <c r="CP1124" s="736">
        <v>0</v>
      </c>
      <c r="CQ1124" s="736">
        <v>0</v>
      </c>
      <c r="CR1124" s="734">
        <v>144</v>
      </c>
      <c r="CS1124" s="744"/>
      <c r="CT1124" s="745">
        <v>46283</v>
      </c>
      <c r="CU1124" s="746" t="s">
        <v>580</v>
      </c>
      <c r="CV1124" s="737"/>
      <c r="CW1124" s="737"/>
      <c r="CX1124" s="745">
        <v>46223</v>
      </c>
      <c r="CY1124" s="747">
        <v>0</v>
      </c>
      <c r="CZ1124" s="747">
        <v>0</v>
      </c>
      <c r="DA1124" s="748">
        <v>0</v>
      </c>
      <c r="DB1124" s="748">
        <v>0</v>
      </c>
      <c r="DC1124" s="748">
        <v>0</v>
      </c>
      <c r="DD1124" s="748" t="s">
        <v>308</v>
      </c>
      <c r="DE1124" s="749" t="s">
        <v>308</v>
      </c>
      <c r="DF1124" s="749" t="s">
        <v>308</v>
      </c>
      <c r="DG1124" s="749" t="s">
        <v>308</v>
      </c>
      <c r="DH1124" s="750">
        <v>0</v>
      </c>
      <c r="DI1124" s="737" t="s">
        <v>390</v>
      </c>
      <c r="DJ1124" s="737" t="s">
        <v>390</v>
      </c>
      <c r="DK1124" s="737" t="s">
        <v>390</v>
      </c>
      <c r="DL1124" s="737" t="s">
        <v>390</v>
      </c>
      <c r="DM1124" s="737" t="s">
        <v>390</v>
      </c>
      <c r="DN1124" s="737" t="s">
        <v>390</v>
      </c>
      <c r="DO1124" s="751">
        <v>0</v>
      </c>
      <c r="DP1124" s="737">
        <v>46276</v>
      </c>
      <c r="DQ1124" s="737">
        <v>46276</v>
      </c>
      <c r="DR1124" s="737">
        <v>46276</v>
      </c>
      <c r="DS1124" s="750">
        <v>46276</v>
      </c>
      <c r="DT1124" s="752">
        <v>46276</v>
      </c>
      <c r="DU1124" s="753">
        <v>-7</v>
      </c>
      <c r="DV1124" s="753" t="s">
        <v>308</v>
      </c>
      <c r="DW1124" s="754">
        <v>46269</v>
      </c>
      <c r="DX1124" s="755">
        <v>46269</v>
      </c>
      <c r="DY1124" s="754" t="e">
        <v>#VALUE!</v>
      </c>
      <c r="DZ1124" s="754" t="e">
        <v>#VALUE!</v>
      </c>
      <c r="EA1124" s="754"/>
      <c r="EB1124" s="754"/>
      <c r="HA1124" s="756" t="s">
        <v>397</v>
      </c>
      <c r="HB1124" s="756" t="s">
        <v>397</v>
      </c>
      <c r="HC1124" s="756" t="s">
        <v>397</v>
      </c>
      <c r="HD1124" s="756" t="s">
        <v>397</v>
      </c>
      <c r="HE1124" s="756" t="s">
        <v>397</v>
      </c>
      <c r="HF1124" s="756" t="s">
        <v>397</v>
      </c>
      <c r="HG1124" s="756" t="s">
        <v>397</v>
      </c>
      <c r="HH1124" s="756" t="s">
        <v>397</v>
      </c>
      <c r="HI1124" s="756" t="s">
        <v>397</v>
      </c>
      <c r="HJ1124" s="756" t="s">
        <v>397</v>
      </c>
      <c r="HK1124"/>
      <c r="HL1124"/>
      <c r="HM1124"/>
      <c r="HN1124" s="756" t="str">
        <f t="shared" si="37"/>
        <v>AUTO PRINT</v>
      </c>
      <c r="HO1124"/>
      <c r="HP1124" s="757" t="s">
        <v>572</v>
      </c>
      <c r="HQ1124" s="757" t="s">
        <v>572</v>
      </c>
      <c r="HR1124" s="757" t="s">
        <v>572</v>
      </c>
      <c r="HS1124"/>
      <c r="HW1124" s="758"/>
      <c r="HX1124"/>
      <c r="HY1124" s="759" t="s">
        <v>572</v>
      </c>
      <c r="HZ1124" s="759" t="s">
        <v>572</v>
      </c>
      <c r="IA1124" s="759" t="s">
        <v>572</v>
      </c>
      <c r="IC1124" s="760" t="s">
        <v>572</v>
      </c>
      <c r="ID1124" s="760" t="s">
        <v>572</v>
      </c>
      <c r="IE1124" s="760" t="s">
        <v>572</v>
      </c>
      <c r="IF1124" s="761" t="s">
        <v>572</v>
      </c>
      <c r="IG1124" s="619" t="str">
        <f t="shared" si="38"/>
        <v>IN HOUSE (MANUAL)</v>
      </c>
      <c r="II1124" s="761" t="s">
        <v>572</v>
      </c>
      <c r="IK1124" s="761" t="str">
        <f>IFERROR(VLOOKUP($M1124,#REF!,13,0),"IN HOUSE (MANUAL)")</f>
        <v>IN HOUSE (MANUAL)</v>
      </c>
      <c r="IM1124" s="760" t="s">
        <v>572</v>
      </c>
      <c r="IN1124" s="760" t="s">
        <v>572</v>
      </c>
      <c r="IO1124" s="760" t="s">
        <v>572</v>
      </c>
      <c r="IQ1124" s="760" t="s">
        <v>572</v>
      </c>
      <c r="IR1124" s="760" t="s">
        <v>572</v>
      </c>
      <c r="IT1124" s="760" t="s">
        <v>572</v>
      </c>
      <c r="IV1124" s="760" t="s">
        <v>572</v>
      </c>
      <c r="IW1124" s="760" t="s">
        <v>572</v>
      </c>
      <c r="IY1124" s="760" t="s">
        <v>572</v>
      </c>
      <c r="IZ1124" s="760" t="s">
        <v>572</v>
      </c>
      <c r="JB1124" s="760" t="s">
        <v>572</v>
      </c>
      <c r="JC1124" s="760" t="s">
        <v>572</v>
      </c>
      <c r="JE1124" s="760" t="s">
        <v>572</v>
      </c>
      <c r="JF1124" s="760" t="s">
        <v>572</v>
      </c>
    </row>
    <row r="1125" spans="1:266" ht="17.25" customHeight="1" x14ac:dyDescent="0.35">
      <c r="A1125" s="618" t="s">
        <v>2274</v>
      </c>
      <c r="B1125" s="730">
        <v>143</v>
      </c>
      <c r="C1125" s="730" t="s">
        <v>2264</v>
      </c>
      <c r="D1125" s="730" t="s">
        <v>2264</v>
      </c>
      <c r="E1125" s="730">
        <v>19</v>
      </c>
      <c r="F1125" s="731" t="s">
        <v>574</v>
      </c>
      <c r="G1125" s="732">
        <v>1</v>
      </c>
      <c r="H1125" s="733">
        <v>46196</v>
      </c>
      <c r="I1125" s="730">
        <v>37</v>
      </c>
      <c r="J1125" s="730" t="s">
        <v>308</v>
      </c>
      <c r="K1125" s="730">
        <v>37</v>
      </c>
      <c r="L1125" s="730" t="s">
        <v>2275</v>
      </c>
      <c r="M1125" s="734" t="s">
        <v>2274</v>
      </c>
      <c r="N1125" s="735">
        <v>0</v>
      </c>
      <c r="O1125" s="735" t="s">
        <v>390</v>
      </c>
      <c r="P1125" s="735">
        <v>0</v>
      </c>
      <c r="Q1125" s="735">
        <v>0</v>
      </c>
      <c r="R1125" s="734" t="s">
        <v>2276</v>
      </c>
      <c r="S1125" s="734" t="s">
        <v>308</v>
      </c>
      <c r="T1125" s="734" t="s">
        <v>2277</v>
      </c>
      <c r="U1125" s="734">
        <v>480</v>
      </c>
      <c r="V1125" s="734" t="s">
        <v>308</v>
      </c>
      <c r="W1125" s="734"/>
      <c r="X1125" s="734"/>
      <c r="Y1125" s="734"/>
      <c r="Z1125" s="737"/>
      <c r="AA1125" s="734" t="s">
        <v>53</v>
      </c>
      <c r="AB1125" s="734" t="s">
        <v>863</v>
      </c>
      <c r="AC1125" s="734" t="s">
        <v>589</v>
      </c>
      <c r="AD1125" s="734">
        <v>576</v>
      </c>
      <c r="AE1125" s="738">
        <v>576</v>
      </c>
      <c r="AF1125" s="737" t="s">
        <v>390</v>
      </c>
      <c r="AG1125" s="739"/>
      <c r="AH1125" s="739"/>
      <c r="AI1125" s="739" t="s">
        <v>625</v>
      </c>
      <c r="AJ1125" s="740">
        <v>13</v>
      </c>
      <c r="AK1125" s="741"/>
      <c r="AL1125" s="742"/>
      <c r="AM1125" s="743">
        <v>0</v>
      </c>
      <c r="AN1125" s="743"/>
      <c r="AO1125" s="743"/>
      <c r="AP1125" s="743"/>
      <c r="AQ1125" s="743"/>
      <c r="AR1125" s="743"/>
      <c r="AS1125" s="743"/>
      <c r="AT1125" s="743"/>
      <c r="AU1125" s="743"/>
      <c r="AV1125" s="743"/>
      <c r="AW1125" s="743"/>
      <c r="AX1125" s="743"/>
      <c r="AY1125" s="743"/>
      <c r="AZ1125" s="743"/>
      <c r="BA1125" s="743"/>
      <c r="BB1125" s="743">
        <v>0</v>
      </c>
      <c r="BC1125" s="743">
        <v>0</v>
      </c>
      <c r="BD1125" s="743">
        <v>0</v>
      </c>
      <c r="BE1125" s="743">
        <v>0</v>
      </c>
      <c r="BF1125" s="743">
        <v>0</v>
      </c>
      <c r="BG1125" s="743">
        <v>0</v>
      </c>
      <c r="BH1125" s="743">
        <v>0</v>
      </c>
      <c r="BI1125" s="743">
        <v>0</v>
      </c>
      <c r="BJ1125" s="743"/>
      <c r="BK1125" s="743">
        <v>0</v>
      </c>
      <c r="BL1125" s="743"/>
      <c r="BM1125" s="743"/>
      <c r="BN1125" s="743" t="s">
        <v>308</v>
      </c>
      <c r="BO1125" s="743" t="s">
        <v>308</v>
      </c>
      <c r="BP1125" s="743" t="s">
        <v>308</v>
      </c>
      <c r="BQ1125" s="743" t="s">
        <v>308</v>
      </c>
      <c r="BR1125" s="743"/>
      <c r="BS1125" s="743" t="s">
        <v>397</v>
      </c>
      <c r="BT1125" s="743"/>
      <c r="BU1125" s="743" t="s">
        <v>579</v>
      </c>
      <c r="BV1125" s="743"/>
      <c r="BW1125" s="743"/>
      <c r="BX1125" s="743"/>
      <c r="BY1125" s="743"/>
      <c r="BZ1125" s="743"/>
      <c r="CA1125" s="743"/>
      <c r="CB1125" s="743"/>
      <c r="CC1125" s="743"/>
      <c r="CD1125" s="743"/>
      <c r="CE1125" s="743"/>
      <c r="CF1125" s="743"/>
      <c r="CG1125" s="743"/>
      <c r="CH1125" s="743"/>
      <c r="CI1125" s="743"/>
      <c r="CJ1125" s="743"/>
      <c r="CK1125" s="736"/>
      <c r="CL1125" s="736" t="s">
        <v>397</v>
      </c>
      <c r="CM1125" s="736" t="s">
        <v>397</v>
      </c>
      <c r="CN1125" s="736" t="s">
        <v>397</v>
      </c>
      <c r="CO1125" s="736" t="s">
        <v>397</v>
      </c>
      <c r="CP1125" s="736">
        <v>0</v>
      </c>
      <c r="CQ1125" s="736">
        <v>0</v>
      </c>
      <c r="CR1125" s="734">
        <v>576</v>
      </c>
      <c r="CS1125" s="744"/>
      <c r="CT1125" s="745" t="s">
        <v>308</v>
      </c>
      <c r="CU1125" s="746" t="s">
        <v>308</v>
      </c>
      <c r="CV1125" s="737"/>
      <c r="CW1125" s="737"/>
      <c r="CX1125" s="745">
        <v>46223</v>
      </c>
      <c r="CY1125" s="747">
        <v>0</v>
      </c>
      <c r="CZ1125" s="747">
        <v>0</v>
      </c>
      <c r="DA1125" s="748">
        <v>0</v>
      </c>
      <c r="DB1125" s="748">
        <v>0</v>
      </c>
      <c r="DC1125" s="748">
        <v>0</v>
      </c>
      <c r="DD1125" s="748" t="s">
        <v>308</v>
      </c>
      <c r="DE1125" s="749" t="s">
        <v>308</v>
      </c>
      <c r="DF1125" s="749" t="s">
        <v>308</v>
      </c>
      <c r="DG1125" s="749" t="s">
        <v>308</v>
      </c>
      <c r="DH1125" s="750">
        <v>0</v>
      </c>
      <c r="DI1125" s="737" t="s">
        <v>390</v>
      </c>
      <c r="DJ1125" s="737" t="s">
        <v>390</v>
      </c>
      <c r="DK1125" s="737" t="s">
        <v>390</v>
      </c>
      <c r="DL1125" s="737" t="s">
        <v>390</v>
      </c>
      <c r="DM1125" s="737" t="s">
        <v>390</v>
      </c>
      <c r="DN1125" s="737" t="s">
        <v>390</v>
      </c>
      <c r="DO1125" s="751">
        <v>0</v>
      </c>
      <c r="DP1125" s="737">
        <v>46276</v>
      </c>
      <c r="DQ1125" s="737">
        <v>46302</v>
      </c>
      <c r="DR1125" s="737">
        <v>46302</v>
      </c>
      <c r="DS1125" s="750">
        <v>46276</v>
      </c>
      <c r="DT1125" s="752">
        <v>46302</v>
      </c>
      <c r="DU1125" s="753">
        <v>-4</v>
      </c>
      <c r="DV1125" s="753" t="s">
        <v>308</v>
      </c>
      <c r="DW1125" s="754">
        <v>46269</v>
      </c>
      <c r="DX1125" s="755">
        <v>46272</v>
      </c>
      <c r="DY1125" s="754" t="e">
        <v>#VALUE!</v>
      </c>
      <c r="DZ1125" s="754" t="e">
        <v>#VALUE!</v>
      </c>
      <c r="EA1125" s="754"/>
      <c r="EB1125" s="754"/>
      <c r="HA1125" s="756" t="s">
        <v>397</v>
      </c>
      <c r="HB1125" s="756" t="s">
        <v>397</v>
      </c>
      <c r="HC1125" s="756" t="s">
        <v>397</v>
      </c>
      <c r="HD1125" s="756" t="s">
        <v>397</v>
      </c>
      <c r="HE1125" s="756" t="s">
        <v>397</v>
      </c>
      <c r="HF1125" s="756" t="s">
        <v>397</v>
      </c>
      <c r="HG1125" s="756" t="s">
        <v>397</v>
      </c>
      <c r="HH1125" s="756" t="s">
        <v>397</v>
      </c>
      <c r="HI1125" s="756" t="s">
        <v>397</v>
      </c>
      <c r="HJ1125" s="756" t="s">
        <v>397</v>
      </c>
      <c r="HK1125"/>
      <c r="HL1125"/>
      <c r="HM1125"/>
      <c r="HN1125" s="756" t="str">
        <f t="shared" si="37"/>
        <v>AUTO PRINT</v>
      </c>
      <c r="HO1125"/>
      <c r="HP1125" s="757" t="s">
        <v>572</v>
      </c>
      <c r="HQ1125" s="757" t="s">
        <v>572</v>
      </c>
      <c r="HR1125" s="757" t="s">
        <v>572</v>
      </c>
      <c r="HS1125"/>
      <c r="HW1125" s="758"/>
      <c r="HX1125"/>
      <c r="HY1125" s="759" t="s">
        <v>572</v>
      </c>
      <c r="HZ1125" s="759" t="s">
        <v>572</v>
      </c>
      <c r="IA1125" s="759" t="s">
        <v>572</v>
      </c>
      <c r="IC1125" s="760" t="s">
        <v>572</v>
      </c>
      <c r="ID1125" s="760" t="s">
        <v>572</v>
      </c>
      <c r="IE1125" s="760" t="s">
        <v>572</v>
      </c>
      <c r="IF1125" s="761" t="s">
        <v>572</v>
      </c>
      <c r="IG1125" s="619" t="str">
        <f t="shared" si="38"/>
        <v>IN HOUSE (MANUAL)</v>
      </c>
      <c r="II1125" s="761" t="s">
        <v>572</v>
      </c>
      <c r="IK1125" s="761" t="str">
        <f>IFERROR(VLOOKUP($M1125,#REF!,13,0),"IN HOUSE (MANUAL)")</f>
        <v>IN HOUSE (MANUAL)</v>
      </c>
      <c r="IM1125" s="760" t="s">
        <v>572</v>
      </c>
      <c r="IN1125" s="760" t="s">
        <v>572</v>
      </c>
      <c r="IO1125" s="760" t="s">
        <v>572</v>
      </c>
      <c r="IQ1125" s="760" t="s">
        <v>572</v>
      </c>
      <c r="IR1125" s="760" t="s">
        <v>572</v>
      </c>
      <c r="IT1125" s="760" t="s">
        <v>572</v>
      </c>
      <c r="IV1125" s="760" t="s">
        <v>572</v>
      </c>
      <c r="IW1125" s="760" t="s">
        <v>572</v>
      </c>
      <c r="IY1125" s="760" t="s">
        <v>572</v>
      </c>
      <c r="IZ1125" s="760" t="s">
        <v>572</v>
      </c>
      <c r="JB1125" s="760" t="s">
        <v>572</v>
      </c>
      <c r="JC1125" s="760" t="s">
        <v>572</v>
      </c>
      <c r="JE1125" s="760" t="s">
        <v>572</v>
      </c>
      <c r="JF1125" s="760" t="s">
        <v>572</v>
      </c>
    </row>
    <row r="1126" spans="1:266" ht="17.25" customHeight="1" x14ac:dyDescent="0.35">
      <c r="A1126" s="618" t="s">
        <v>2278</v>
      </c>
      <c r="B1126" s="730">
        <v>144</v>
      </c>
      <c r="C1126" s="730" t="s">
        <v>2264</v>
      </c>
      <c r="D1126" s="730" t="s">
        <v>2264</v>
      </c>
      <c r="E1126" s="730">
        <v>19</v>
      </c>
      <c r="F1126" s="731" t="s">
        <v>574</v>
      </c>
      <c r="G1126" s="732">
        <v>1</v>
      </c>
      <c r="H1126" s="733">
        <v>46196</v>
      </c>
      <c r="I1126" s="730">
        <v>37</v>
      </c>
      <c r="J1126" s="730" t="s">
        <v>308</v>
      </c>
      <c r="K1126" s="730">
        <v>37</v>
      </c>
      <c r="L1126" s="730" t="s">
        <v>2279</v>
      </c>
      <c r="M1126" s="734" t="s">
        <v>2278</v>
      </c>
      <c r="N1126" s="735">
        <v>0</v>
      </c>
      <c r="O1126" s="735" t="s">
        <v>390</v>
      </c>
      <c r="P1126" s="735">
        <v>0</v>
      </c>
      <c r="Q1126" s="735">
        <v>0</v>
      </c>
      <c r="R1126" s="734" t="s">
        <v>2276</v>
      </c>
      <c r="S1126" s="734" t="s">
        <v>308</v>
      </c>
      <c r="T1126" s="734" t="s">
        <v>2277</v>
      </c>
      <c r="U1126" s="734">
        <v>480</v>
      </c>
      <c r="V1126" s="734" t="s">
        <v>308</v>
      </c>
      <c r="W1126" s="734"/>
      <c r="X1126" s="734"/>
      <c r="Y1126" s="734"/>
      <c r="Z1126" s="737"/>
      <c r="AA1126" s="734" t="s">
        <v>53</v>
      </c>
      <c r="AB1126" s="734" t="s">
        <v>863</v>
      </c>
      <c r="AC1126" s="734" t="s">
        <v>612</v>
      </c>
      <c r="AD1126" s="734">
        <v>810</v>
      </c>
      <c r="AE1126" s="738">
        <v>810</v>
      </c>
      <c r="AF1126" s="737" t="s">
        <v>390</v>
      </c>
      <c r="AG1126" s="739"/>
      <c r="AH1126" s="739"/>
      <c r="AI1126" s="739" t="s">
        <v>625</v>
      </c>
      <c r="AJ1126" s="740">
        <v>14</v>
      </c>
      <c r="AK1126" s="741"/>
      <c r="AL1126" s="742"/>
      <c r="AM1126" s="743">
        <v>0</v>
      </c>
      <c r="AN1126" s="743"/>
      <c r="AO1126" s="743"/>
      <c r="AP1126" s="743"/>
      <c r="AQ1126" s="743"/>
      <c r="AR1126" s="743"/>
      <c r="AS1126" s="743"/>
      <c r="AT1126" s="743"/>
      <c r="AU1126" s="743"/>
      <c r="AV1126" s="743"/>
      <c r="AW1126" s="743"/>
      <c r="AX1126" s="743"/>
      <c r="AY1126" s="743"/>
      <c r="AZ1126" s="743"/>
      <c r="BA1126" s="743"/>
      <c r="BB1126" s="743">
        <v>0</v>
      </c>
      <c r="BC1126" s="743">
        <v>0</v>
      </c>
      <c r="BD1126" s="743">
        <v>0</v>
      </c>
      <c r="BE1126" s="743">
        <v>0</v>
      </c>
      <c r="BF1126" s="743">
        <v>0</v>
      </c>
      <c r="BG1126" s="743">
        <v>0</v>
      </c>
      <c r="BH1126" s="743">
        <v>0</v>
      </c>
      <c r="BI1126" s="743">
        <v>0</v>
      </c>
      <c r="BJ1126" s="743"/>
      <c r="BK1126" s="743">
        <v>0</v>
      </c>
      <c r="BL1126" s="743"/>
      <c r="BM1126" s="743"/>
      <c r="BN1126" s="743" t="s">
        <v>308</v>
      </c>
      <c r="BO1126" s="743" t="s">
        <v>308</v>
      </c>
      <c r="BP1126" s="743" t="s">
        <v>308</v>
      </c>
      <c r="BQ1126" s="743" t="s">
        <v>308</v>
      </c>
      <c r="BR1126" s="743"/>
      <c r="BS1126" s="743" t="s">
        <v>397</v>
      </c>
      <c r="BT1126" s="743"/>
      <c r="BU1126" s="743" t="s">
        <v>579</v>
      </c>
      <c r="BV1126" s="743"/>
      <c r="BW1126" s="743"/>
      <c r="BX1126" s="743"/>
      <c r="BY1126" s="743"/>
      <c r="BZ1126" s="743"/>
      <c r="CA1126" s="743"/>
      <c r="CB1126" s="743"/>
      <c r="CC1126" s="743"/>
      <c r="CD1126" s="743"/>
      <c r="CE1126" s="743"/>
      <c r="CF1126" s="743"/>
      <c r="CG1126" s="743"/>
      <c r="CH1126" s="743"/>
      <c r="CI1126" s="743"/>
      <c r="CJ1126" s="743"/>
      <c r="CK1126" s="736"/>
      <c r="CL1126" s="736" t="s">
        <v>397</v>
      </c>
      <c r="CM1126" s="736" t="s">
        <v>397</v>
      </c>
      <c r="CN1126" s="736" t="s">
        <v>397</v>
      </c>
      <c r="CO1126" s="736" t="s">
        <v>397</v>
      </c>
      <c r="CP1126" s="736">
        <v>0</v>
      </c>
      <c r="CQ1126" s="736">
        <v>0</v>
      </c>
      <c r="CR1126" s="734">
        <v>810</v>
      </c>
      <c r="CS1126" s="744"/>
      <c r="CT1126" s="745" t="s">
        <v>308</v>
      </c>
      <c r="CU1126" s="746" t="s">
        <v>308</v>
      </c>
      <c r="CV1126" s="737"/>
      <c r="CW1126" s="737"/>
      <c r="CX1126" s="745">
        <v>46223</v>
      </c>
      <c r="CY1126" s="747">
        <v>0</v>
      </c>
      <c r="CZ1126" s="747">
        <v>0</v>
      </c>
      <c r="DA1126" s="748">
        <v>0</v>
      </c>
      <c r="DB1126" s="748">
        <v>0</v>
      </c>
      <c r="DC1126" s="748">
        <v>0</v>
      </c>
      <c r="DD1126" s="748" t="s">
        <v>308</v>
      </c>
      <c r="DE1126" s="749" t="s">
        <v>308</v>
      </c>
      <c r="DF1126" s="749" t="s">
        <v>308</v>
      </c>
      <c r="DG1126" s="749" t="s">
        <v>308</v>
      </c>
      <c r="DH1126" s="750">
        <v>0</v>
      </c>
      <c r="DI1126" s="737" t="s">
        <v>390</v>
      </c>
      <c r="DJ1126" s="737" t="s">
        <v>390</v>
      </c>
      <c r="DK1126" s="737" t="s">
        <v>390</v>
      </c>
      <c r="DL1126" s="737" t="s">
        <v>390</v>
      </c>
      <c r="DM1126" s="737" t="s">
        <v>390</v>
      </c>
      <c r="DN1126" s="737" t="s">
        <v>390</v>
      </c>
      <c r="DO1126" s="751">
        <v>0</v>
      </c>
      <c r="DP1126" s="737">
        <v>46276</v>
      </c>
      <c r="DQ1126" s="737">
        <v>46332</v>
      </c>
      <c r="DR1126" s="737">
        <v>46332</v>
      </c>
      <c r="DS1126" s="750">
        <v>46276</v>
      </c>
      <c r="DT1126" s="752">
        <v>46332</v>
      </c>
      <c r="DU1126" s="753">
        <v>-4</v>
      </c>
      <c r="DV1126" s="753" t="s">
        <v>308</v>
      </c>
      <c r="DW1126" s="754">
        <v>46272</v>
      </c>
      <c r="DX1126" s="755">
        <v>46272</v>
      </c>
      <c r="DY1126" s="754" t="e">
        <v>#VALUE!</v>
      </c>
      <c r="DZ1126" s="754" t="e">
        <v>#VALUE!</v>
      </c>
      <c r="EA1126" s="754"/>
      <c r="EB1126" s="754"/>
      <c r="HA1126" s="756" t="s">
        <v>397</v>
      </c>
      <c r="HB1126" s="756" t="s">
        <v>397</v>
      </c>
      <c r="HC1126" s="756" t="s">
        <v>397</v>
      </c>
      <c r="HD1126" s="756" t="s">
        <v>397</v>
      </c>
      <c r="HE1126" s="756" t="s">
        <v>397</v>
      </c>
      <c r="HF1126" s="756" t="s">
        <v>397</v>
      </c>
      <c r="HG1126" s="756" t="s">
        <v>397</v>
      </c>
      <c r="HH1126" s="756" t="s">
        <v>397</v>
      </c>
      <c r="HI1126" s="756" t="s">
        <v>397</v>
      </c>
      <c r="HJ1126" s="756" t="s">
        <v>397</v>
      </c>
      <c r="HK1126"/>
      <c r="HL1126"/>
      <c r="HM1126"/>
      <c r="HN1126" s="756" t="str">
        <f t="shared" si="37"/>
        <v>AUTO PRINT</v>
      </c>
      <c r="HO1126"/>
      <c r="HP1126" s="757" t="s">
        <v>572</v>
      </c>
      <c r="HQ1126" s="757" t="s">
        <v>572</v>
      </c>
      <c r="HR1126" s="757" t="s">
        <v>572</v>
      </c>
      <c r="HS1126"/>
      <c r="HW1126" s="758"/>
      <c r="HX1126"/>
      <c r="HY1126" s="759" t="s">
        <v>572</v>
      </c>
      <c r="HZ1126" s="759" t="s">
        <v>572</v>
      </c>
      <c r="IA1126" s="759" t="s">
        <v>572</v>
      </c>
      <c r="IC1126" s="760" t="s">
        <v>572</v>
      </c>
      <c r="ID1126" s="760" t="s">
        <v>572</v>
      </c>
      <c r="IE1126" s="760" t="s">
        <v>572</v>
      </c>
      <c r="IF1126" s="761" t="s">
        <v>572</v>
      </c>
      <c r="IG1126" s="619" t="str">
        <f t="shared" si="38"/>
        <v>IN HOUSE (MANUAL)</v>
      </c>
      <c r="II1126" s="761" t="s">
        <v>572</v>
      </c>
      <c r="IK1126" s="761" t="str">
        <f>IFERROR(VLOOKUP($M1126,#REF!,13,0),"IN HOUSE (MANUAL)")</f>
        <v>IN HOUSE (MANUAL)</v>
      </c>
      <c r="IM1126" s="760" t="s">
        <v>572</v>
      </c>
      <c r="IN1126" s="760" t="s">
        <v>572</v>
      </c>
      <c r="IO1126" s="760" t="s">
        <v>572</v>
      </c>
      <c r="IQ1126" s="760" t="s">
        <v>572</v>
      </c>
      <c r="IR1126" s="760" t="s">
        <v>572</v>
      </c>
      <c r="IT1126" s="760" t="s">
        <v>572</v>
      </c>
      <c r="IV1126" s="760" t="s">
        <v>572</v>
      </c>
      <c r="IW1126" s="760" t="s">
        <v>572</v>
      </c>
      <c r="IY1126" s="760" t="s">
        <v>572</v>
      </c>
      <c r="IZ1126" s="760" t="s">
        <v>572</v>
      </c>
      <c r="JB1126" s="760" t="s">
        <v>572</v>
      </c>
      <c r="JC1126" s="760" t="s">
        <v>572</v>
      </c>
      <c r="JE1126" s="760" t="s">
        <v>572</v>
      </c>
      <c r="JF1126" s="760" t="s">
        <v>572</v>
      </c>
    </row>
    <row r="1127" spans="1:266" ht="17.25" customHeight="1" x14ac:dyDescent="0.35">
      <c r="A1127" s="618" t="s">
        <v>2280</v>
      </c>
      <c r="B1127" s="730">
        <v>145</v>
      </c>
      <c r="C1127" s="730" t="s">
        <v>2264</v>
      </c>
      <c r="D1127" s="730" t="s">
        <v>2264</v>
      </c>
      <c r="E1127" s="730">
        <v>19</v>
      </c>
      <c r="F1127" s="731" t="s">
        <v>574</v>
      </c>
      <c r="G1127" s="732">
        <v>1</v>
      </c>
      <c r="H1127" s="733">
        <v>46196</v>
      </c>
      <c r="I1127" s="730">
        <v>37</v>
      </c>
      <c r="J1127" s="730" t="s">
        <v>308</v>
      </c>
      <c r="K1127" s="730">
        <v>37</v>
      </c>
      <c r="L1127" s="730" t="s">
        <v>2281</v>
      </c>
      <c r="M1127" s="734" t="s">
        <v>2280</v>
      </c>
      <c r="N1127" s="735" t="s">
        <v>390</v>
      </c>
      <c r="O1127" s="735" t="s">
        <v>390</v>
      </c>
      <c r="P1127" s="735">
        <v>0</v>
      </c>
      <c r="Q1127" s="735">
        <v>0</v>
      </c>
      <c r="R1127" s="734" t="s">
        <v>2276</v>
      </c>
      <c r="S1127" s="734" t="s">
        <v>308</v>
      </c>
      <c r="T1127" s="734" t="s">
        <v>2282</v>
      </c>
      <c r="U1127" s="734">
        <v>480</v>
      </c>
      <c r="V1127" s="734" t="s">
        <v>308</v>
      </c>
      <c r="W1127" s="734"/>
      <c r="X1127" s="734"/>
      <c r="Y1127" s="734"/>
      <c r="Z1127" s="737"/>
      <c r="AA1127" s="734" t="s">
        <v>53</v>
      </c>
      <c r="AB1127" s="734" t="s">
        <v>863</v>
      </c>
      <c r="AC1127" s="734" t="s">
        <v>589</v>
      </c>
      <c r="AD1127" s="734">
        <v>168</v>
      </c>
      <c r="AE1127" s="738">
        <v>168</v>
      </c>
      <c r="AF1127" s="737" t="s">
        <v>390</v>
      </c>
      <c r="AG1127" s="739"/>
      <c r="AH1127" s="739"/>
      <c r="AI1127" s="739" t="s">
        <v>625</v>
      </c>
      <c r="AJ1127" s="740">
        <v>15</v>
      </c>
      <c r="AK1127" s="741"/>
      <c r="AL1127" s="742"/>
      <c r="AM1127" s="743">
        <v>0</v>
      </c>
      <c r="AN1127" s="743"/>
      <c r="AO1127" s="743"/>
      <c r="AP1127" s="743"/>
      <c r="AQ1127" s="743"/>
      <c r="AR1127" s="743"/>
      <c r="AS1127" s="743"/>
      <c r="AT1127" s="743"/>
      <c r="AU1127" s="743"/>
      <c r="AV1127" s="743"/>
      <c r="AW1127" s="743"/>
      <c r="AX1127" s="743"/>
      <c r="AY1127" s="743"/>
      <c r="AZ1127" s="743"/>
      <c r="BA1127" s="743"/>
      <c r="BB1127" s="743">
        <v>0</v>
      </c>
      <c r="BC1127" s="743">
        <v>0</v>
      </c>
      <c r="BD1127" s="743">
        <v>0</v>
      </c>
      <c r="BE1127" s="743">
        <v>0</v>
      </c>
      <c r="BF1127" s="743">
        <v>0</v>
      </c>
      <c r="BG1127" s="743">
        <v>0</v>
      </c>
      <c r="BH1127" s="743">
        <v>0</v>
      </c>
      <c r="BI1127" s="743">
        <v>0</v>
      </c>
      <c r="BJ1127" s="743"/>
      <c r="BK1127" s="743">
        <v>0</v>
      </c>
      <c r="BL1127" s="743"/>
      <c r="BM1127" s="743"/>
      <c r="BN1127" s="743" t="s">
        <v>308</v>
      </c>
      <c r="BO1127" s="743" t="s">
        <v>308</v>
      </c>
      <c r="BP1127" s="743" t="s">
        <v>308</v>
      </c>
      <c r="BQ1127" s="743" t="s">
        <v>308</v>
      </c>
      <c r="BR1127" s="743"/>
      <c r="BS1127" s="743">
        <v>0</v>
      </c>
      <c r="BT1127" s="743"/>
      <c r="BU1127" s="743" t="s">
        <v>579</v>
      </c>
      <c r="BV1127" s="743"/>
      <c r="BW1127" s="743"/>
      <c r="BX1127" s="743"/>
      <c r="BY1127" s="743"/>
      <c r="BZ1127" s="743"/>
      <c r="CA1127" s="743"/>
      <c r="CB1127" s="743"/>
      <c r="CC1127" s="743"/>
      <c r="CD1127" s="743"/>
      <c r="CE1127" s="743"/>
      <c r="CF1127" s="743"/>
      <c r="CG1127" s="743"/>
      <c r="CH1127" s="743"/>
      <c r="CI1127" s="743"/>
      <c r="CJ1127" s="743"/>
      <c r="CK1127" s="736"/>
      <c r="CL1127" s="736" t="s">
        <v>397</v>
      </c>
      <c r="CM1127" s="736" t="s">
        <v>397</v>
      </c>
      <c r="CN1127" s="736" t="s">
        <v>397</v>
      </c>
      <c r="CO1127" s="736">
        <v>0</v>
      </c>
      <c r="CP1127" s="736">
        <v>0</v>
      </c>
      <c r="CQ1127" s="736">
        <v>0</v>
      </c>
      <c r="CR1127" s="734">
        <v>168</v>
      </c>
      <c r="CS1127" s="744"/>
      <c r="CT1127" s="745" t="s">
        <v>308</v>
      </c>
      <c r="CU1127" s="746" t="s">
        <v>308</v>
      </c>
      <c r="CV1127" s="737"/>
      <c r="CW1127" s="737"/>
      <c r="CX1127" s="745">
        <v>46241</v>
      </c>
      <c r="CY1127" s="747">
        <v>0</v>
      </c>
      <c r="CZ1127" s="747">
        <v>0</v>
      </c>
      <c r="DA1127" s="748">
        <v>0</v>
      </c>
      <c r="DB1127" s="748">
        <v>0</v>
      </c>
      <c r="DC1127" s="748">
        <v>0</v>
      </c>
      <c r="DD1127" s="748" t="s">
        <v>308</v>
      </c>
      <c r="DE1127" s="749" t="s">
        <v>308</v>
      </c>
      <c r="DF1127" s="749" t="s">
        <v>308</v>
      </c>
      <c r="DG1127" s="749" t="s">
        <v>308</v>
      </c>
      <c r="DH1127" s="750">
        <v>0</v>
      </c>
      <c r="DI1127" s="737" t="s">
        <v>390</v>
      </c>
      <c r="DJ1127" s="737" t="s">
        <v>390</v>
      </c>
      <c r="DK1127" s="737" t="s">
        <v>390</v>
      </c>
      <c r="DL1127" s="737" t="s">
        <v>390</v>
      </c>
      <c r="DM1127" s="737" t="s">
        <v>390</v>
      </c>
      <c r="DN1127" s="737" t="s">
        <v>390</v>
      </c>
      <c r="DO1127" s="751">
        <v>0</v>
      </c>
      <c r="DP1127" s="737">
        <v>46276</v>
      </c>
      <c r="DQ1127" s="737">
        <v>46302</v>
      </c>
      <c r="DR1127" s="737">
        <v>46302</v>
      </c>
      <c r="DS1127" s="750">
        <v>46276</v>
      </c>
      <c r="DT1127" s="752">
        <v>46302</v>
      </c>
      <c r="DU1127" s="753">
        <v>-3</v>
      </c>
      <c r="DV1127" s="753" t="s">
        <v>308</v>
      </c>
      <c r="DW1127" s="754">
        <v>46272</v>
      </c>
      <c r="DX1127" s="755">
        <v>46273</v>
      </c>
      <c r="DY1127" s="754" t="e">
        <v>#VALUE!</v>
      </c>
      <c r="DZ1127" s="754" t="e">
        <v>#VALUE!</v>
      </c>
      <c r="EA1127" s="754"/>
      <c r="EB1127" s="754"/>
      <c r="HA1127" s="756" t="s">
        <v>397</v>
      </c>
      <c r="HB1127" s="756" t="s">
        <v>397</v>
      </c>
      <c r="HC1127" s="756" t="s">
        <v>397</v>
      </c>
      <c r="HD1127" s="756" t="s">
        <v>397</v>
      </c>
      <c r="HE1127" s="756" t="s">
        <v>397</v>
      </c>
      <c r="HF1127" s="756" t="s">
        <v>397</v>
      </c>
      <c r="HG1127" s="756" t="s">
        <v>397</v>
      </c>
      <c r="HH1127" s="756" t="s">
        <v>397</v>
      </c>
      <c r="HI1127" s="756" t="s">
        <v>397</v>
      </c>
      <c r="HJ1127" s="756" t="s">
        <v>397</v>
      </c>
      <c r="HK1127"/>
      <c r="HL1127"/>
      <c r="HM1127"/>
      <c r="HN1127" s="756" t="str">
        <f t="shared" si="37"/>
        <v>AUTO PRINT</v>
      </c>
      <c r="HO1127"/>
      <c r="HP1127" s="757" t="s">
        <v>572</v>
      </c>
      <c r="HQ1127" s="757" t="s">
        <v>572</v>
      </c>
      <c r="HR1127" s="757" t="s">
        <v>572</v>
      </c>
      <c r="HS1127"/>
      <c r="HW1127" s="758"/>
      <c r="HX1127"/>
      <c r="HY1127" s="759" t="s">
        <v>572</v>
      </c>
      <c r="HZ1127" s="759" t="s">
        <v>572</v>
      </c>
      <c r="IA1127" s="759" t="s">
        <v>572</v>
      </c>
      <c r="IC1127" s="760" t="s">
        <v>572</v>
      </c>
      <c r="ID1127" s="760" t="s">
        <v>572</v>
      </c>
      <c r="IE1127" s="760" t="s">
        <v>572</v>
      </c>
      <c r="IF1127" s="761" t="s">
        <v>572</v>
      </c>
      <c r="IG1127" s="619" t="str">
        <f t="shared" si="38"/>
        <v>IN HOUSE (MANUAL)</v>
      </c>
      <c r="II1127" s="761" t="s">
        <v>572</v>
      </c>
      <c r="IK1127" s="761" t="str">
        <f>IFERROR(VLOOKUP($M1127,#REF!,13,0),"IN HOUSE (MANUAL)")</f>
        <v>IN HOUSE (MANUAL)</v>
      </c>
      <c r="IM1127" s="760" t="s">
        <v>572</v>
      </c>
      <c r="IN1127" s="760" t="s">
        <v>572</v>
      </c>
      <c r="IO1127" s="760" t="s">
        <v>572</v>
      </c>
      <c r="IQ1127" s="760" t="s">
        <v>572</v>
      </c>
      <c r="IR1127" s="760" t="s">
        <v>572</v>
      </c>
      <c r="IT1127" s="760" t="s">
        <v>572</v>
      </c>
      <c r="IV1127" s="760" t="s">
        <v>572</v>
      </c>
      <c r="IW1127" s="760" t="s">
        <v>572</v>
      </c>
      <c r="IY1127" s="760" t="s">
        <v>572</v>
      </c>
      <c r="IZ1127" s="760" t="s">
        <v>572</v>
      </c>
      <c r="JB1127" s="760" t="s">
        <v>572</v>
      </c>
      <c r="JC1127" s="760" t="s">
        <v>572</v>
      </c>
      <c r="JE1127" s="760" t="s">
        <v>572</v>
      </c>
      <c r="JF1127" s="760" t="s">
        <v>572</v>
      </c>
    </row>
    <row r="1128" spans="1:266" ht="18.75" customHeight="1" x14ac:dyDescent="0.35">
      <c r="A1128" s="618" t="s">
        <v>2283</v>
      </c>
      <c r="B1128" s="730">
        <v>146</v>
      </c>
      <c r="C1128" s="730" t="s">
        <v>2264</v>
      </c>
      <c r="D1128" s="730" t="s">
        <v>2264</v>
      </c>
      <c r="E1128" s="730">
        <v>19</v>
      </c>
      <c r="F1128" s="731" t="s">
        <v>574</v>
      </c>
      <c r="G1128" s="732">
        <v>1</v>
      </c>
      <c r="H1128" s="733">
        <v>46196</v>
      </c>
      <c r="I1128" s="730">
        <v>37</v>
      </c>
      <c r="J1128" s="730" t="s">
        <v>308</v>
      </c>
      <c r="K1128" s="730">
        <v>37</v>
      </c>
      <c r="L1128" s="730" t="s">
        <v>2284</v>
      </c>
      <c r="M1128" s="734" t="s">
        <v>2283</v>
      </c>
      <c r="N1128" s="735">
        <v>0</v>
      </c>
      <c r="O1128" s="735" t="s">
        <v>390</v>
      </c>
      <c r="P1128" s="735">
        <v>0</v>
      </c>
      <c r="Q1128" s="735">
        <v>0</v>
      </c>
      <c r="R1128" s="734" t="s">
        <v>2276</v>
      </c>
      <c r="S1128" s="734" t="s">
        <v>308</v>
      </c>
      <c r="T1128" s="734" t="s">
        <v>2285</v>
      </c>
      <c r="U1128" s="734">
        <v>480</v>
      </c>
      <c r="V1128" s="734" t="s">
        <v>308</v>
      </c>
      <c r="W1128" s="734"/>
      <c r="X1128" s="734"/>
      <c r="Y1128" s="734"/>
      <c r="Z1128" s="737"/>
      <c r="AA1128" s="734" t="s">
        <v>53</v>
      </c>
      <c r="AB1128" s="734" t="s">
        <v>863</v>
      </c>
      <c r="AC1128" s="734" t="s">
        <v>589</v>
      </c>
      <c r="AD1128" s="734">
        <v>840</v>
      </c>
      <c r="AE1128" s="738">
        <v>840</v>
      </c>
      <c r="AF1128" s="737" t="s">
        <v>390</v>
      </c>
      <c r="AG1128" s="739"/>
      <c r="AH1128" s="739"/>
      <c r="AI1128" s="739" t="s">
        <v>625</v>
      </c>
      <c r="AJ1128" s="740">
        <v>16</v>
      </c>
      <c r="AK1128" s="741"/>
      <c r="AL1128" s="742"/>
      <c r="AM1128" s="743">
        <v>0</v>
      </c>
      <c r="AN1128" s="743"/>
      <c r="AO1128" s="743"/>
      <c r="AP1128" s="743"/>
      <c r="AQ1128" s="743"/>
      <c r="AR1128" s="743"/>
      <c r="AS1128" s="743"/>
      <c r="AT1128" s="743"/>
      <c r="AU1128" s="743"/>
      <c r="AV1128" s="743"/>
      <c r="AW1128" s="743"/>
      <c r="AX1128" s="743"/>
      <c r="AY1128" s="743"/>
      <c r="AZ1128" s="743"/>
      <c r="BA1128" s="743"/>
      <c r="BB1128" s="743">
        <v>0</v>
      </c>
      <c r="BC1128" s="743">
        <v>0</v>
      </c>
      <c r="BD1128" s="743">
        <v>0</v>
      </c>
      <c r="BE1128" s="743">
        <v>0</v>
      </c>
      <c r="BF1128" s="743">
        <v>0</v>
      </c>
      <c r="BG1128" s="743">
        <v>0</v>
      </c>
      <c r="BH1128" s="743">
        <v>0</v>
      </c>
      <c r="BI1128" s="743">
        <v>0</v>
      </c>
      <c r="BJ1128" s="743"/>
      <c r="BK1128" s="743">
        <v>0</v>
      </c>
      <c r="BL1128" s="743"/>
      <c r="BM1128" s="743"/>
      <c r="BN1128" s="743" t="s">
        <v>308</v>
      </c>
      <c r="BO1128" s="743" t="s">
        <v>308</v>
      </c>
      <c r="BP1128" s="743" t="s">
        <v>308</v>
      </c>
      <c r="BQ1128" s="743" t="s">
        <v>308</v>
      </c>
      <c r="BR1128" s="743"/>
      <c r="BS1128" s="743" t="s">
        <v>397</v>
      </c>
      <c r="BT1128" s="743"/>
      <c r="BU1128" s="743" t="s">
        <v>579</v>
      </c>
      <c r="BV1128" s="743"/>
      <c r="BW1128" s="743"/>
      <c r="BX1128" s="743"/>
      <c r="BY1128" s="743"/>
      <c r="BZ1128" s="743"/>
      <c r="CA1128" s="743"/>
      <c r="CB1128" s="743"/>
      <c r="CC1128" s="743"/>
      <c r="CD1128" s="743"/>
      <c r="CE1128" s="743"/>
      <c r="CF1128" s="743"/>
      <c r="CG1128" s="743"/>
      <c r="CH1128" s="743"/>
      <c r="CI1128" s="743"/>
      <c r="CJ1128" s="743"/>
      <c r="CK1128" s="736"/>
      <c r="CL1128" s="736" t="s">
        <v>397</v>
      </c>
      <c r="CM1128" s="736" t="s">
        <v>397</v>
      </c>
      <c r="CN1128" s="736" t="s">
        <v>397</v>
      </c>
      <c r="CO1128" s="736" t="s">
        <v>397</v>
      </c>
      <c r="CP1128" s="736">
        <v>0</v>
      </c>
      <c r="CQ1128" s="736">
        <v>0</v>
      </c>
      <c r="CR1128" s="734">
        <v>840</v>
      </c>
      <c r="CS1128" s="744"/>
      <c r="CT1128" s="745" t="s">
        <v>308</v>
      </c>
      <c r="CU1128" s="746" t="s">
        <v>308</v>
      </c>
      <c r="CV1128" s="737"/>
      <c r="CW1128" s="737"/>
      <c r="CX1128" s="745">
        <v>46223</v>
      </c>
      <c r="CY1128" s="747">
        <v>0</v>
      </c>
      <c r="CZ1128" s="747">
        <v>0</v>
      </c>
      <c r="DA1128" s="748">
        <v>0</v>
      </c>
      <c r="DB1128" s="748">
        <v>0</v>
      </c>
      <c r="DC1128" s="748">
        <v>0</v>
      </c>
      <c r="DD1128" s="748" t="s">
        <v>308</v>
      </c>
      <c r="DE1128" s="749" t="s">
        <v>308</v>
      </c>
      <c r="DF1128" s="749" t="s">
        <v>308</v>
      </c>
      <c r="DG1128" s="749" t="s">
        <v>308</v>
      </c>
      <c r="DH1128" s="750">
        <v>0</v>
      </c>
      <c r="DI1128" s="737" t="s">
        <v>390</v>
      </c>
      <c r="DJ1128" s="737" t="s">
        <v>390</v>
      </c>
      <c r="DK1128" s="737" t="s">
        <v>390</v>
      </c>
      <c r="DL1128" s="737" t="s">
        <v>390</v>
      </c>
      <c r="DM1128" s="737" t="s">
        <v>390</v>
      </c>
      <c r="DN1128" s="737" t="s">
        <v>390</v>
      </c>
      <c r="DO1128" s="751">
        <v>0</v>
      </c>
      <c r="DP1128" s="737">
        <v>46276</v>
      </c>
      <c r="DQ1128" s="737">
        <v>46302</v>
      </c>
      <c r="DR1128" s="737">
        <v>46302</v>
      </c>
      <c r="DS1128" s="750">
        <v>46276</v>
      </c>
      <c r="DT1128" s="752">
        <v>46302</v>
      </c>
      <c r="DU1128" s="753">
        <v>-2</v>
      </c>
      <c r="DV1128" s="753" t="s">
        <v>308</v>
      </c>
      <c r="DW1128" s="754">
        <v>46273</v>
      </c>
      <c r="DX1128" s="755">
        <v>46274</v>
      </c>
      <c r="DY1128" s="754" t="e">
        <v>#VALUE!</v>
      </c>
      <c r="DZ1128" s="754" t="e">
        <v>#VALUE!</v>
      </c>
      <c r="EA1128" s="754"/>
      <c r="EB1128" s="754"/>
      <c r="HA1128" s="756" t="s">
        <v>397</v>
      </c>
      <c r="HB1128" s="756" t="s">
        <v>397</v>
      </c>
      <c r="HC1128" s="756" t="s">
        <v>397</v>
      </c>
      <c r="HD1128" s="756" t="s">
        <v>397</v>
      </c>
      <c r="HE1128" s="756" t="s">
        <v>397</v>
      </c>
      <c r="HF1128" s="756" t="s">
        <v>397</v>
      </c>
      <c r="HG1128" s="756" t="s">
        <v>397</v>
      </c>
      <c r="HH1128" s="756" t="s">
        <v>397</v>
      </c>
      <c r="HI1128" s="756" t="s">
        <v>397</v>
      </c>
      <c r="HJ1128" s="756" t="s">
        <v>397</v>
      </c>
      <c r="HK1128"/>
      <c r="HL1128"/>
      <c r="HM1128"/>
      <c r="HN1128" s="756" t="str">
        <f t="shared" si="37"/>
        <v>AUTO PRINT</v>
      </c>
      <c r="HO1128"/>
      <c r="HP1128" s="757" t="s">
        <v>572</v>
      </c>
      <c r="HQ1128" s="757" t="s">
        <v>572</v>
      </c>
      <c r="HR1128" s="757" t="s">
        <v>572</v>
      </c>
      <c r="HS1128"/>
      <c r="HW1128" s="758"/>
      <c r="HX1128"/>
      <c r="HY1128" s="759" t="s">
        <v>572</v>
      </c>
      <c r="HZ1128" s="759" t="s">
        <v>572</v>
      </c>
      <c r="IA1128" s="759" t="s">
        <v>572</v>
      </c>
      <c r="IC1128" s="760" t="s">
        <v>572</v>
      </c>
      <c r="ID1128" s="760" t="s">
        <v>572</v>
      </c>
      <c r="IE1128" s="760" t="s">
        <v>572</v>
      </c>
      <c r="IF1128" s="761" t="s">
        <v>572</v>
      </c>
      <c r="IG1128" s="619" t="str">
        <f t="shared" si="38"/>
        <v>IN HOUSE (MANUAL)</v>
      </c>
      <c r="II1128" s="761" t="s">
        <v>572</v>
      </c>
      <c r="IK1128" s="761" t="str">
        <f>IFERROR(VLOOKUP($M1128,#REF!,13,0),"IN HOUSE (MANUAL)")</f>
        <v>IN HOUSE (MANUAL)</v>
      </c>
      <c r="IM1128" s="760" t="s">
        <v>572</v>
      </c>
      <c r="IN1128" s="760" t="s">
        <v>572</v>
      </c>
      <c r="IO1128" s="760" t="s">
        <v>572</v>
      </c>
      <c r="IQ1128" s="760" t="s">
        <v>572</v>
      </c>
      <c r="IR1128" s="760" t="s">
        <v>572</v>
      </c>
      <c r="IT1128" s="760" t="s">
        <v>572</v>
      </c>
      <c r="IV1128" s="760" t="s">
        <v>572</v>
      </c>
      <c r="IW1128" s="760" t="s">
        <v>572</v>
      </c>
      <c r="IY1128" s="760" t="s">
        <v>572</v>
      </c>
      <c r="IZ1128" s="760" t="s">
        <v>572</v>
      </c>
      <c r="JB1128" s="760" t="s">
        <v>572</v>
      </c>
      <c r="JC1128" s="760" t="s">
        <v>572</v>
      </c>
      <c r="JE1128" s="760" t="s">
        <v>572</v>
      </c>
      <c r="JF1128" s="760" t="s">
        <v>572</v>
      </c>
    </row>
    <row r="1129" spans="1:266" ht="17.25" customHeight="1" x14ac:dyDescent="0.35">
      <c r="A1129" s="618" t="s">
        <v>2286</v>
      </c>
      <c r="B1129" s="730">
        <v>147</v>
      </c>
      <c r="C1129" s="730" t="s">
        <v>2264</v>
      </c>
      <c r="D1129" s="730" t="s">
        <v>2264</v>
      </c>
      <c r="E1129" s="730">
        <v>19</v>
      </c>
      <c r="F1129" s="731" t="s">
        <v>574</v>
      </c>
      <c r="G1129" s="732">
        <v>1</v>
      </c>
      <c r="H1129" s="733">
        <v>46196</v>
      </c>
      <c r="I1129" s="730">
        <v>37</v>
      </c>
      <c r="J1129" s="730" t="s">
        <v>308</v>
      </c>
      <c r="K1129" s="730">
        <v>37</v>
      </c>
      <c r="L1129" s="730" t="s">
        <v>2287</v>
      </c>
      <c r="M1129" s="735" t="s">
        <v>2286</v>
      </c>
      <c r="N1129" s="735">
        <v>0</v>
      </c>
      <c r="O1129" s="735" t="s">
        <v>390</v>
      </c>
      <c r="P1129" s="735">
        <v>0</v>
      </c>
      <c r="Q1129" s="735">
        <v>0</v>
      </c>
      <c r="R1129" s="735" t="s">
        <v>2276</v>
      </c>
      <c r="S1129" s="735" t="s">
        <v>308</v>
      </c>
      <c r="T1129" s="735" t="s">
        <v>2285</v>
      </c>
      <c r="U1129" s="735">
        <v>480</v>
      </c>
      <c r="V1129" s="735" t="s">
        <v>308</v>
      </c>
      <c r="W1129" s="735"/>
      <c r="X1129" s="735"/>
      <c r="Y1129" s="735"/>
      <c r="Z1129" s="763"/>
      <c r="AA1129" s="735" t="s">
        <v>53</v>
      </c>
      <c r="AB1129" s="735" t="s">
        <v>863</v>
      </c>
      <c r="AC1129" s="735" t="s">
        <v>584</v>
      </c>
      <c r="AD1129" s="735">
        <v>180</v>
      </c>
      <c r="AE1129" s="764">
        <v>180</v>
      </c>
      <c r="AF1129" s="737" t="s">
        <v>390</v>
      </c>
      <c r="AG1129" s="765"/>
      <c r="AH1129" s="765"/>
      <c r="AI1129" s="765" t="s">
        <v>308</v>
      </c>
      <c r="AJ1129" s="740">
        <v>17</v>
      </c>
      <c r="AK1129" s="766"/>
      <c r="AL1129" s="740"/>
      <c r="AM1129" s="767">
        <v>0</v>
      </c>
      <c r="AN1129" s="767"/>
      <c r="AO1129" s="767"/>
      <c r="AP1129" s="767"/>
      <c r="AQ1129" s="767"/>
      <c r="AR1129" s="767"/>
      <c r="AS1129" s="767"/>
      <c r="AT1129" s="767"/>
      <c r="AU1129" s="767"/>
      <c r="AV1129" s="767"/>
      <c r="AW1129" s="767"/>
      <c r="AX1129" s="767"/>
      <c r="AY1129" s="767"/>
      <c r="AZ1129" s="767"/>
      <c r="BA1129" s="767"/>
      <c r="BB1129" s="767">
        <v>0</v>
      </c>
      <c r="BC1129" s="767">
        <v>0</v>
      </c>
      <c r="BD1129" s="767">
        <v>0</v>
      </c>
      <c r="BE1129" s="767">
        <v>0</v>
      </c>
      <c r="BF1129" s="767">
        <v>0</v>
      </c>
      <c r="BG1129" s="767">
        <v>0</v>
      </c>
      <c r="BH1129" s="767">
        <v>0</v>
      </c>
      <c r="BI1129" s="767">
        <v>0</v>
      </c>
      <c r="BJ1129" s="767"/>
      <c r="BK1129" s="767">
        <v>0</v>
      </c>
      <c r="BL1129" s="767"/>
      <c r="BM1129" s="767"/>
      <c r="BN1129" s="767" t="s">
        <v>308</v>
      </c>
      <c r="BO1129" s="767" t="s">
        <v>308</v>
      </c>
      <c r="BP1129" s="767" t="s">
        <v>308</v>
      </c>
      <c r="BQ1129" s="767" t="s">
        <v>308</v>
      </c>
      <c r="BR1129" s="767"/>
      <c r="BS1129" s="767" t="s">
        <v>397</v>
      </c>
      <c r="BT1129" s="767"/>
      <c r="BU1129" s="767" t="s">
        <v>579</v>
      </c>
      <c r="BV1129" s="767"/>
      <c r="BW1129" s="767"/>
      <c r="BX1129" s="767"/>
      <c r="BY1129" s="767"/>
      <c r="BZ1129" s="767"/>
      <c r="CA1129" s="767"/>
      <c r="CB1129" s="767"/>
      <c r="CC1129" s="767"/>
      <c r="CD1129" s="767"/>
      <c r="CE1129" s="767"/>
      <c r="CF1129" s="767"/>
      <c r="CG1129" s="767"/>
      <c r="CH1129" s="767"/>
      <c r="CI1129" s="767"/>
      <c r="CJ1129" s="767"/>
      <c r="CK1129" s="768"/>
      <c r="CL1129" s="768" t="s">
        <v>397</v>
      </c>
      <c r="CM1129" s="768" t="s">
        <v>397</v>
      </c>
      <c r="CN1129" s="768" t="s">
        <v>397</v>
      </c>
      <c r="CO1129" s="768" t="s">
        <v>397</v>
      </c>
      <c r="CP1129" s="768">
        <v>0</v>
      </c>
      <c r="CQ1129" s="768">
        <v>0</v>
      </c>
      <c r="CR1129" s="735">
        <v>180</v>
      </c>
      <c r="CS1129" s="769"/>
      <c r="CT1129" s="745">
        <v>46279</v>
      </c>
      <c r="CU1129" s="746" t="s">
        <v>585</v>
      </c>
      <c r="CV1129" s="763"/>
      <c r="CW1129" s="763"/>
      <c r="CX1129" s="745">
        <v>46223</v>
      </c>
      <c r="CY1129" s="747">
        <v>0</v>
      </c>
      <c r="CZ1129" s="747">
        <v>0</v>
      </c>
      <c r="DA1129" s="748">
        <v>0</v>
      </c>
      <c r="DB1129" s="748">
        <v>0</v>
      </c>
      <c r="DC1129" s="748">
        <v>0</v>
      </c>
      <c r="DD1129" s="748" t="s">
        <v>308</v>
      </c>
      <c r="DE1129" s="748" t="s">
        <v>308</v>
      </c>
      <c r="DF1129" s="748" t="s">
        <v>308</v>
      </c>
      <c r="DG1129" s="748" t="s">
        <v>308</v>
      </c>
      <c r="DH1129" s="770">
        <v>0</v>
      </c>
      <c r="DI1129" s="763" t="s">
        <v>390</v>
      </c>
      <c r="DJ1129" s="763" t="s">
        <v>390</v>
      </c>
      <c r="DK1129" s="763" t="s">
        <v>390</v>
      </c>
      <c r="DL1129" s="763" t="s">
        <v>390</v>
      </c>
      <c r="DM1129" s="763" t="s">
        <v>390</v>
      </c>
      <c r="DN1129" s="763" t="s">
        <v>390</v>
      </c>
      <c r="DO1129" s="931">
        <v>0</v>
      </c>
      <c r="DP1129" s="763">
        <v>46276</v>
      </c>
      <c r="DQ1129" s="737">
        <v>46276</v>
      </c>
      <c r="DR1129" s="763">
        <v>46276</v>
      </c>
      <c r="DS1129" s="770">
        <v>46276</v>
      </c>
      <c r="DT1129" s="752">
        <v>46276</v>
      </c>
      <c r="DU1129" s="753">
        <v>-2</v>
      </c>
      <c r="DV1129" s="753" t="s">
        <v>308</v>
      </c>
      <c r="DW1129" s="754">
        <v>46274</v>
      </c>
      <c r="DX1129" s="755">
        <v>46274</v>
      </c>
      <c r="DY1129" s="754" t="e">
        <v>#VALUE!</v>
      </c>
      <c r="DZ1129" s="754" t="e">
        <v>#VALUE!</v>
      </c>
      <c r="EA1129" s="754"/>
      <c r="EB1129" s="754"/>
      <c r="HA1129" s="756" t="s">
        <v>397</v>
      </c>
      <c r="HB1129" s="756" t="s">
        <v>397</v>
      </c>
      <c r="HC1129" s="756" t="s">
        <v>397</v>
      </c>
      <c r="HD1129" s="756" t="s">
        <v>397</v>
      </c>
      <c r="HE1129" s="756" t="s">
        <v>397</v>
      </c>
      <c r="HF1129" s="756" t="s">
        <v>397</v>
      </c>
      <c r="HG1129" s="756" t="s">
        <v>397</v>
      </c>
      <c r="HH1129" s="756" t="s">
        <v>397</v>
      </c>
      <c r="HI1129" s="756" t="s">
        <v>397</v>
      </c>
      <c r="HJ1129" s="756" t="s">
        <v>397</v>
      </c>
      <c r="HK1129"/>
      <c r="HL1129"/>
      <c r="HM1129"/>
      <c r="HN1129" s="756" t="str">
        <f t="shared" si="37"/>
        <v>AUTO PRINT</v>
      </c>
      <c r="HO1129"/>
      <c r="HP1129" s="757" t="s">
        <v>572</v>
      </c>
      <c r="HQ1129" s="757" t="s">
        <v>572</v>
      </c>
      <c r="HR1129" s="757" t="s">
        <v>572</v>
      </c>
      <c r="HS1129"/>
      <c r="HW1129" s="758"/>
      <c r="HX1129"/>
      <c r="HY1129" s="759" t="s">
        <v>572</v>
      </c>
      <c r="HZ1129" s="759" t="s">
        <v>572</v>
      </c>
      <c r="IA1129" s="759" t="s">
        <v>572</v>
      </c>
      <c r="IC1129" s="760" t="s">
        <v>572</v>
      </c>
      <c r="ID1129" s="760" t="s">
        <v>572</v>
      </c>
      <c r="IE1129" s="760" t="s">
        <v>572</v>
      </c>
      <c r="IF1129" s="761" t="s">
        <v>572</v>
      </c>
      <c r="IG1129" s="619" t="str">
        <f t="shared" si="38"/>
        <v>IN HOUSE (MANUAL)</v>
      </c>
      <c r="II1129" s="761" t="s">
        <v>572</v>
      </c>
      <c r="IK1129" s="761" t="str">
        <f>IFERROR(VLOOKUP($M1129,#REF!,13,0),"IN HOUSE (MANUAL)")</f>
        <v>IN HOUSE (MANUAL)</v>
      </c>
      <c r="IM1129" s="760" t="s">
        <v>572</v>
      </c>
      <c r="IN1129" s="760" t="s">
        <v>572</v>
      </c>
      <c r="IO1129" s="760" t="s">
        <v>572</v>
      </c>
      <c r="IQ1129" s="760" t="s">
        <v>572</v>
      </c>
      <c r="IR1129" s="760" t="s">
        <v>572</v>
      </c>
      <c r="IT1129" s="760" t="s">
        <v>572</v>
      </c>
      <c r="IV1129" s="760" t="s">
        <v>572</v>
      </c>
      <c r="IW1129" s="760" t="s">
        <v>572</v>
      </c>
      <c r="IY1129" s="760" t="s">
        <v>572</v>
      </c>
      <c r="IZ1129" s="760" t="s">
        <v>572</v>
      </c>
      <c r="JB1129" s="760" t="s">
        <v>572</v>
      </c>
      <c r="JC1129" s="760" t="s">
        <v>572</v>
      </c>
      <c r="JE1129" s="760" t="s">
        <v>572</v>
      </c>
      <c r="JF1129" s="760" t="s">
        <v>572</v>
      </c>
    </row>
    <row r="1130" spans="1:266" ht="18.75" customHeight="1" x14ac:dyDescent="0.35">
      <c r="A1130" s="618" t="s">
        <v>2288</v>
      </c>
      <c r="B1130" s="730">
        <v>148</v>
      </c>
      <c r="C1130" s="730" t="s">
        <v>2264</v>
      </c>
      <c r="D1130" s="730" t="s">
        <v>2264</v>
      </c>
      <c r="E1130" s="730">
        <v>19</v>
      </c>
      <c r="F1130" s="731" t="s">
        <v>574</v>
      </c>
      <c r="G1130" s="732">
        <v>1</v>
      </c>
      <c r="H1130" s="733">
        <v>46196</v>
      </c>
      <c r="I1130" s="730">
        <v>37</v>
      </c>
      <c r="J1130" s="730" t="s">
        <v>308</v>
      </c>
      <c r="K1130" s="730">
        <v>37</v>
      </c>
      <c r="L1130" s="730" t="s">
        <v>2289</v>
      </c>
      <c r="M1130" s="735" t="s">
        <v>2288</v>
      </c>
      <c r="N1130" s="735">
        <v>0</v>
      </c>
      <c r="O1130" s="735" t="s">
        <v>390</v>
      </c>
      <c r="P1130" s="735">
        <v>0</v>
      </c>
      <c r="Q1130" s="735">
        <v>0</v>
      </c>
      <c r="R1130" s="735" t="s">
        <v>2276</v>
      </c>
      <c r="S1130" s="735" t="s">
        <v>308</v>
      </c>
      <c r="T1130" s="735" t="s">
        <v>2285</v>
      </c>
      <c r="U1130" s="735">
        <v>480</v>
      </c>
      <c r="V1130" s="735" t="s">
        <v>308</v>
      </c>
      <c r="W1130" s="735"/>
      <c r="X1130" s="735"/>
      <c r="Y1130" s="735"/>
      <c r="Z1130" s="763"/>
      <c r="AA1130" s="735" t="s">
        <v>53</v>
      </c>
      <c r="AB1130" s="735" t="s">
        <v>863</v>
      </c>
      <c r="AC1130" s="735" t="s">
        <v>578</v>
      </c>
      <c r="AD1130" s="735">
        <v>144</v>
      </c>
      <c r="AE1130" s="764">
        <v>144</v>
      </c>
      <c r="AF1130" s="737" t="s">
        <v>390</v>
      </c>
      <c r="AG1130" s="765"/>
      <c r="AH1130" s="765"/>
      <c r="AI1130" s="765" t="s">
        <v>308</v>
      </c>
      <c r="AJ1130" s="740">
        <v>18</v>
      </c>
      <c r="AK1130" s="766"/>
      <c r="AL1130" s="740"/>
      <c r="AM1130" s="767">
        <v>0</v>
      </c>
      <c r="AN1130" s="767"/>
      <c r="AO1130" s="767"/>
      <c r="AP1130" s="767"/>
      <c r="AQ1130" s="767"/>
      <c r="AR1130" s="767"/>
      <c r="AS1130" s="767"/>
      <c r="AT1130" s="767"/>
      <c r="AU1130" s="767"/>
      <c r="AV1130" s="767"/>
      <c r="AW1130" s="767"/>
      <c r="AX1130" s="767"/>
      <c r="AY1130" s="767"/>
      <c r="AZ1130" s="767"/>
      <c r="BA1130" s="767"/>
      <c r="BB1130" s="767">
        <v>0</v>
      </c>
      <c r="BC1130" s="767">
        <v>0</v>
      </c>
      <c r="BD1130" s="767">
        <v>0</v>
      </c>
      <c r="BE1130" s="767">
        <v>0</v>
      </c>
      <c r="BF1130" s="767">
        <v>0</v>
      </c>
      <c r="BG1130" s="767">
        <v>0</v>
      </c>
      <c r="BH1130" s="767">
        <v>0</v>
      </c>
      <c r="BI1130" s="767">
        <v>0</v>
      </c>
      <c r="BJ1130" s="767"/>
      <c r="BK1130" s="767">
        <v>0</v>
      </c>
      <c r="BL1130" s="767"/>
      <c r="BM1130" s="767"/>
      <c r="BN1130" s="767" t="s">
        <v>308</v>
      </c>
      <c r="BO1130" s="767" t="s">
        <v>308</v>
      </c>
      <c r="BP1130" s="767" t="s">
        <v>308</v>
      </c>
      <c r="BQ1130" s="767" t="s">
        <v>308</v>
      </c>
      <c r="BR1130" s="767"/>
      <c r="BS1130" s="767" t="s">
        <v>397</v>
      </c>
      <c r="BT1130" s="767"/>
      <c r="BU1130" s="767" t="s">
        <v>579</v>
      </c>
      <c r="BV1130" s="767"/>
      <c r="BW1130" s="767"/>
      <c r="BX1130" s="767"/>
      <c r="BY1130" s="767"/>
      <c r="BZ1130" s="767"/>
      <c r="CA1130" s="767"/>
      <c r="CB1130" s="767"/>
      <c r="CC1130" s="767"/>
      <c r="CD1130" s="767"/>
      <c r="CE1130" s="767"/>
      <c r="CF1130" s="767"/>
      <c r="CG1130" s="767"/>
      <c r="CH1130" s="767"/>
      <c r="CI1130" s="767"/>
      <c r="CJ1130" s="767"/>
      <c r="CK1130" s="768"/>
      <c r="CL1130" s="768" t="s">
        <v>397</v>
      </c>
      <c r="CM1130" s="768" t="s">
        <v>397</v>
      </c>
      <c r="CN1130" s="768" t="s">
        <v>397</v>
      </c>
      <c r="CO1130" s="768" t="s">
        <v>397</v>
      </c>
      <c r="CP1130" s="768">
        <v>0</v>
      </c>
      <c r="CQ1130" s="768">
        <v>0</v>
      </c>
      <c r="CR1130" s="735">
        <v>144</v>
      </c>
      <c r="CS1130" s="769"/>
      <c r="CT1130" s="745">
        <v>46283</v>
      </c>
      <c r="CU1130" s="746" t="s">
        <v>580</v>
      </c>
      <c r="CV1130" s="763"/>
      <c r="CW1130" s="763"/>
      <c r="CX1130" s="745">
        <v>46223</v>
      </c>
      <c r="CY1130" s="747">
        <v>0</v>
      </c>
      <c r="CZ1130" s="747">
        <v>0</v>
      </c>
      <c r="DA1130" s="748">
        <v>0</v>
      </c>
      <c r="DB1130" s="748">
        <v>0</v>
      </c>
      <c r="DC1130" s="748">
        <v>0</v>
      </c>
      <c r="DD1130" s="748" t="s">
        <v>308</v>
      </c>
      <c r="DE1130" s="748" t="s">
        <v>308</v>
      </c>
      <c r="DF1130" s="748" t="s">
        <v>308</v>
      </c>
      <c r="DG1130" s="748" t="s">
        <v>308</v>
      </c>
      <c r="DH1130" s="770">
        <v>0</v>
      </c>
      <c r="DI1130" s="763" t="s">
        <v>390</v>
      </c>
      <c r="DJ1130" s="763" t="s">
        <v>390</v>
      </c>
      <c r="DK1130" s="763" t="s">
        <v>390</v>
      </c>
      <c r="DL1130" s="763" t="s">
        <v>390</v>
      </c>
      <c r="DM1130" s="763" t="s">
        <v>390</v>
      </c>
      <c r="DN1130" s="763" t="s">
        <v>390</v>
      </c>
      <c r="DO1130" s="931">
        <v>0</v>
      </c>
      <c r="DP1130" s="763">
        <v>46276</v>
      </c>
      <c r="DQ1130" s="737">
        <v>46276</v>
      </c>
      <c r="DR1130" s="763">
        <v>46276</v>
      </c>
      <c r="DS1130" s="770">
        <v>46276</v>
      </c>
      <c r="DT1130" s="752">
        <v>46276</v>
      </c>
      <c r="DU1130" s="753">
        <v>-2</v>
      </c>
      <c r="DV1130" s="753" t="s">
        <v>308</v>
      </c>
      <c r="DW1130" s="754">
        <v>46274</v>
      </c>
      <c r="DX1130" s="755">
        <v>46274</v>
      </c>
      <c r="DY1130" s="754" t="e">
        <v>#VALUE!</v>
      </c>
      <c r="DZ1130" s="754" t="e">
        <v>#VALUE!</v>
      </c>
      <c r="EA1130" s="754"/>
      <c r="EB1130" s="754"/>
      <c r="HA1130" s="756" t="s">
        <v>397</v>
      </c>
      <c r="HB1130" s="756" t="s">
        <v>397</v>
      </c>
      <c r="HC1130" s="756" t="s">
        <v>397</v>
      </c>
      <c r="HD1130" s="756" t="s">
        <v>397</v>
      </c>
      <c r="HE1130" s="756" t="s">
        <v>397</v>
      </c>
      <c r="HF1130" s="756" t="s">
        <v>397</v>
      </c>
      <c r="HG1130" s="756" t="s">
        <v>397</v>
      </c>
      <c r="HH1130" s="756" t="s">
        <v>397</v>
      </c>
      <c r="HI1130" s="756" t="s">
        <v>397</v>
      </c>
      <c r="HJ1130" s="756" t="s">
        <v>397</v>
      </c>
      <c r="HK1130"/>
      <c r="HL1130"/>
      <c r="HM1130"/>
      <c r="HN1130" s="756" t="str">
        <f t="shared" si="37"/>
        <v>AUTO PRINT</v>
      </c>
      <c r="HO1130"/>
      <c r="HP1130" s="757" t="s">
        <v>572</v>
      </c>
      <c r="HQ1130" s="757" t="s">
        <v>572</v>
      </c>
      <c r="HR1130" s="757" t="s">
        <v>572</v>
      </c>
      <c r="HS1130"/>
      <c r="HW1130" s="758"/>
      <c r="HX1130"/>
      <c r="HY1130" s="759" t="s">
        <v>572</v>
      </c>
      <c r="HZ1130" s="759" t="s">
        <v>572</v>
      </c>
      <c r="IA1130" s="759" t="s">
        <v>572</v>
      </c>
      <c r="IC1130" s="760" t="s">
        <v>572</v>
      </c>
      <c r="ID1130" s="760" t="s">
        <v>572</v>
      </c>
      <c r="IE1130" s="760" t="s">
        <v>572</v>
      </c>
      <c r="IF1130" s="761" t="s">
        <v>572</v>
      </c>
      <c r="IG1130" s="619" t="str">
        <f t="shared" si="38"/>
        <v>IN HOUSE (MANUAL)</v>
      </c>
      <c r="II1130" s="761" t="s">
        <v>572</v>
      </c>
      <c r="IK1130" s="761" t="str">
        <f>IFERROR(VLOOKUP($M1130,#REF!,13,0),"IN HOUSE (MANUAL)")</f>
        <v>IN HOUSE (MANUAL)</v>
      </c>
      <c r="IM1130" s="760" t="s">
        <v>572</v>
      </c>
      <c r="IN1130" s="760" t="s">
        <v>572</v>
      </c>
      <c r="IO1130" s="760" t="s">
        <v>572</v>
      </c>
      <c r="IQ1130" s="760" t="s">
        <v>572</v>
      </c>
      <c r="IR1130" s="760" t="s">
        <v>572</v>
      </c>
      <c r="IT1130" s="760" t="s">
        <v>572</v>
      </c>
      <c r="IV1130" s="760" t="s">
        <v>572</v>
      </c>
      <c r="IW1130" s="760" t="s">
        <v>572</v>
      </c>
      <c r="IY1130" s="760" t="s">
        <v>572</v>
      </c>
      <c r="IZ1130" s="760" t="s">
        <v>572</v>
      </c>
      <c r="JB1130" s="760" t="s">
        <v>572</v>
      </c>
      <c r="JC1130" s="760" t="s">
        <v>572</v>
      </c>
      <c r="JE1130" s="760" t="s">
        <v>572</v>
      </c>
      <c r="JF1130" s="760" t="s">
        <v>572</v>
      </c>
    </row>
    <row r="1131" spans="1:266" ht="17.25" customHeight="1" x14ac:dyDescent="0.35">
      <c r="A1131" s="618" t="s">
        <v>2290</v>
      </c>
      <c r="B1131" s="730">
        <v>149</v>
      </c>
      <c r="C1131" s="730" t="s">
        <v>2264</v>
      </c>
      <c r="D1131" s="730" t="s">
        <v>2264</v>
      </c>
      <c r="E1131" s="730">
        <v>19</v>
      </c>
      <c r="F1131" s="731" t="s">
        <v>574</v>
      </c>
      <c r="G1131" s="732">
        <v>1</v>
      </c>
      <c r="H1131" s="733">
        <v>46196</v>
      </c>
      <c r="I1131" s="730">
        <v>37</v>
      </c>
      <c r="J1131" s="730" t="s">
        <v>308</v>
      </c>
      <c r="K1131" s="730">
        <v>38</v>
      </c>
      <c r="L1131" s="730" t="s">
        <v>2291</v>
      </c>
      <c r="M1131" s="735" t="s">
        <v>2290</v>
      </c>
      <c r="N1131" s="735">
        <v>0</v>
      </c>
      <c r="O1131" s="735" t="s">
        <v>390</v>
      </c>
      <c r="P1131" s="735">
        <v>0</v>
      </c>
      <c r="Q1131" s="735">
        <v>0</v>
      </c>
      <c r="R1131" s="735" t="s">
        <v>2276</v>
      </c>
      <c r="S1131" s="735" t="s">
        <v>308</v>
      </c>
      <c r="T1131" s="735" t="s">
        <v>2277</v>
      </c>
      <c r="U1131" s="735">
        <v>480</v>
      </c>
      <c r="V1131" s="735" t="s">
        <v>308</v>
      </c>
      <c r="W1131" s="735"/>
      <c r="X1131" s="735"/>
      <c r="Y1131" s="735"/>
      <c r="Z1131" s="763"/>
      <c r="AA1131" s="735" t="s">
        <v>53</v>
      </c>
      <c r="AB1131" s="735" t="s">
        <v>863</v>
      </c>
      <c r="AC1131" s="735" t="s">
        <v>597</v>
      </c>
      <c r="AD1131" s="735">
        <v>516</v>
      </c>
      <c r="AE1131" s="764">
        <v>516</v>
      </c>
      <c r="AF1131" s="737" t="s">
        <v>390</v>
      </c>
      <c r="AG1131" s="765"/>
      <c r="AH1131" s="765"/>
      <c r="AI1131" s="765" t="s">
        <v>308</v>
      </c>
      <c r="AJ1131" s="740">
        <v>19</v>
      </c>
      <c r="AK1131" s="766"/>
      <c r="AL1131" s="740"/>
      <c r="AM1131" s="767">
        <v>0</v>
      </c>
      <c r="AN1131" s="767"/>
      <c r="AO1131" s="767"/>
      <c r="AP1131" s="767"/>
      <c r="AQ1131" s="767"/>
      <c r="AR1131" s="767"/>
      <c r="AS1131" s="767"/>
      <c r="AT1131" s="767"/>
      <c r="AU1131" s="767"/>
      <c r="AV1131" s="767"/>
      <c r="AW1131" s="767"/>
      <c r="AX1131" s="767"/>
      <c r="AY1131" s="767"/>
      <c r="AZ1131" s="767"/>
      <c r="BA1131" s="767"/>
      <c r="BB1131" s="767">
        <v>0</v>
      </c>
      <c r="BC1131" s="767">
        <v>0</v>
      </c>
      <c r="BD1131" s="767">
        <v>0</v>
      </c>
      <c r="BE1131" s="767">
        <v>0</v>
      </c>
      <c r="BF1131" s="767">
        <v>0</v>
      </c>
      <c r="BG1131" s="767">
        <v>0</v>
      </c>
      <c r="BH1131" s="767">
        <v>0</v>
      </c>
      <c r="BI1131" s="767">
        <v>0</v>
      </c>
      <c r="BJ1131" s="767"/>
      <c r="BK1131" s="767">
        <v>0</v>
      </c>
      <c r="BL1131" s="767"/>
      <c r="BM1131" s="767"/>
      <c r="BN1131" s="767" t="s">
        <v>308</v>
      </c>
      <c r="BO1131" s="767" t="s">
        <v>308</v>
      </c>
      <c r="BP1131" s="767" t="s">
        <v>308</v>
      </c>
      <c r="BQ1131" s="767" t="s">
        <v>308</v>
      </c>
      <c r="BR1131" s="767"/>
      <c r="BS1131" s="767" t="s">
        <v>397</v>
      </c>
      <c r="BT1131" s="767"/>
      <c r="BU1131" s="767" t="s">
        <v>579</v>
      </c>
      <c r="BV1131" s="767"/>
      <c r="BW1131" s="767"/>
      <c r="BX1131" s="767"/>
      <c r="BY1131" s="767"/>
      <c r="BZ1131" s="767"/>
      <c r="CA1131" s="767"/>
      <c r="CB1131" s="767"/>
      <c r="CC1131" s="767"/>
      <c r="CD1131" s="767"/>
      <c r="CE1131" s="767"/>
      <c r="CF1131" s="767"/>
      <c r="CG1131" s="767"/>
      <c r="CH1131" s="767"/>
      <c r="CI1131" s="767"/>
      <c r="CJ1131" s="767"/>
      <c r="CK1131" s="768"/>
      <c r="CL1131" s="768" t="s">
        <v>397</v>
      </c>
      <c r="CM1131" s="768" t="s">
        <v>397</v>
      </c>
      <c r="CN1131" s="768" t="s">
        <v>397</v>
      </c>
      <c r="CO1131" s="768" t="s">
        <v>397</v>
      </c>
      <c r="CP1131" s="768">
        <v>0</v>
      </c>
      <c r="CQ1131" s="768">
        <v>516</v>
      </c>
      <c r="CR1131" s="735">
        <v>516</v>
      </c>
      <c r="CS1131" s="769"/>
      <c r="CT1131" s="745">
        <v>46286</v>
      </c>
      <c r="CU1131" s="746" t="s">
        <v>598</v>
      </c>
      <c r="CV1131" s="763"/>
      <c r="CW1131" s="763"/>
      <c r="CX1131" s="745">
        <v>46223</v>
      </c>
      <c r="CY1131" s="747">
        <v>0</v>
      </c>
      <c r="CZ1131" s="747">
        <v>0</v>
      </c>
      <c r="DA1131" s="748">
        <v>0</v>
      </c>
      <c r="DB1131" s="748">
        <v>0</v>
      </c>
      <c r="DC1131" s="748">
        <v>0</v>
      </c>
      <c r="DD1131" s="748" t="s">
        <v>308</v>
      </c>
      <c r="DE1131" s="748" t="s">
        <v>308</v>
      </c>
      <c r="DF1131" s="748" t="s">
        <v>308</v>
      </c>
      <c r="DG1131" s="748" t="s">
        <v>308</v>
      </c>
      <c r="DH1131" s="770">
        <v>0</v>
      </c>
      <c r="DI1131" s="763" t="s">
        <v>390</v>
      </c>
      <c r="DJ1131" s="763" t="s">
        <v>390</v>
      </c>
      <c r="DK1131" s="763" t="s">
        <v>390</v>
      </c>
      <c r="DL1131" s="763" t="s">
        <v>390</v>
      </c>
      <c r="DM1131" s="763" t="s">
        <v>390</v>
      </c>
      <c r="DN1131" s="763" t="s">
        <v>390</v>
      </c>
      <c r="DO1131" s="931">
        <v>0</v>
      </c>
      <c r="DP1131" s="763">
        <v>46283</v>
      </c>
      <c r="DQ1131" s="737">
        <v>46283</v>
      </c>
      <c r="DR1131" s="763">
        <v>46283</v>
      </c>
      <c r="DS1131" s="770">
        <v>46283</v>
      </c>
      <c r="DT1131" s="752">
        <v>46283</v>
      </c>
      <c r="DU1131" s="753">
        <v>-9</v>
      </c>
      <c r="DV1131" s="753" t="s">
        <v>308</v>
      </c>
      <c r="DW1131" s="754">
        <v>46274</v>
      </c>
      <c r="DX1131" s="755">
        <v>46274</v>
      </c>
      <c r="DY1131" s="754" t="e">
        <v>#VALUE!</v>
      </c>
      <c r="DZ1131" s="754" t="e">
        <v>#VALUE!</v>
      </c>
      <c r="EA1131" s="754"/>
      <c r="EB1131" s="754"/>
      <c r="HA1131" s="756" t="s">
        <v>397</v>
      </c>
      <c r="HB1131" s="756" t="s">
        <v>397</v>
      </c>
      <c r="HC1131" s="756" t="s">
        <v>397</v>
      </c>
      <c r="HD1131" s="756" t="s">
        <v>397</v>
      </c>
      <c r="HE1131" s="756" t="s">
        <v>397</v>
      </c>
      <c r="HF1131" s="756" t="s">
        <v>397</v>
      </c>
      <c r="HG1131" s="756" t="s">
        <v>397</v>
      </c>
      <c r="HH1131" s="756" t="s">
        <v>397</v>
      </c>
      <c r="HI1131" s="756" t="s">
        <v>397</v>
      </c>
      <c r="HJ1131" s="756" t="s">
        <v>397</v>
      </c>
      <c r="HK1131"/>
      <c r="HL1131"/>
      <c r="HM1131"/>
      <c r="HN1131" s="756" t="str">
        <f t="shared" si="37"/>
        <v>AUTO PRINT</v>
      </c>
      <c r="HO1131"/>
      <c r="HP1131" s="757" t="s">
        <v>572</v>
      </c>
      <c r="HQ1131" s="757" t="s">
        <v>572</v>
      </c>
      <c r="HR1131" s="757" t="s">
        <v>572</v>
      </c>
      <c r="HS1131"/>
      <c r="HW1131" s="758"/>
      <c r="HX1131"/>
      <c r="HY1131" s="759" t="s">
        <v>572</v>
      </c>
      <c r="HZ1131" s="759" t="s">
        <v>572</v>
      </c>
      <c r="IA1131" s="759" t="s">
        <v>572</v>
      </c>
      <c r="IC1131" s="760" t="s">
        <v>572</v>
      </c>
      <c r="ID1131" s="760" t="s">
        <v>572</v>
      </c>
      <c r="IE1131" s="760" t="s">
        <v>572</v>
      </c>
      <c r="IF1131" s="761" t="s">
        <v>572</v>
      </c>
      <c r="IG1131" s="619" t="str">
        <f t="shared" si="38"/>
        <v>IN HOUSE (MANUAL)</v>
      </c>
      <c r="II1131" s="761" t="s">
        <v>572</v>
      </c>
      <c r="IK1131" s="761" t="str">
        <f>IFERROR(VLOOKUP($M1131,#REF!,13,0),"IN HOUSE (MANUAL)")</f>
        <v>IN HOUSE (MANUAL)</v>
      </c>
      <c r="IM1131" s="760" t="s">
        <v>572</v>
      </c>
      <c r="IN1131" s="760" t="s">
        <v>572</v>
      </c>
      <c r="IO1131" s="760" t="s">
        <v>572</v>
      </c>
      <c r="IQ1131" s="760" t="s">
        <v>572</v>
      </c>
      <c r="IR1131" s="760" t="s">
        <v>572</v>
      </c>
      <c r="IT1131" s="760" t="s">
        <v>572</v>
      </c>
      <c r="IV1131" s="760" t="s">
        <v>572</v>
      </c>
      <c r="IW1131" s="760" t="s">
        <v>572</v>
      </c>
      <c r="IY1131" s="760" t="s">
        <v>572</v>
      </c>
      <c r="IZ1131" s="760" t="s">
        <v>572</v>
      </c>
      <c r="JB1131" s="760" t="s">
        <v>572</v>
      </c>
      <c r="JC1131" s="760" t="s">
        <v>572</v>
      </c>
      <c r="JE1131" s="760" t="s">
        <v>572</v>
      </c>
      <c r="JF1131" s="760" t="s">
        <v>572</v>
      </c>
    </row>
    <row r="1132" spans="1:266" ht="17.25" customHeight="1" x14ac:dyDescent="0.35">
      <c r="A1132" s="618" t="s">
        <v>2292</v>
      </c>
      <c r="B1132" s="730">
        <v>150</v>
      </c>
      <c r="C1132" s="730" t="s">
        <v>2264</v>
      </c>
      <c r="D1132" s="730" t="s">
        <v>2264</v>
      </c>
      <c r="E1132" s="730">
        <v>19</v>
      </c>
      <c r="F1132" s="731" t="s">
        <v>574</v>
      </c>
      <c r="G1132" s="732">
        <v>1</v>
      </c>
      <c r="H1132" s="733">
        <v>46196</v>
      </c>
      <c r="I1132" s="730">
        <v>37</v>
      </c>
      <c r="J1132" s="730" t="s">
        <v>308</v>
      </c>
      <c r="K1132" s="730">
        <v>38</v>
      </c>
      <c r="L1132" s="730" t="s">
        <v>2293</v>
      </c>
      <c r="M1132" s="735" t="s">
        <v>2292</v>
      </c>
      <c r="N1132" s="735">
        <v>0</v>
      </c>
      <c r="O1132" s="735" t="s">
        <v>390</v>
      </c>
      <c r="P1132" s="735">
        <v>0</v>
      </c>
      <c r="Q1132" s="735">
        <v>0</v>
      </c>
      <c r="R1132" s="735" t="s">
        <v>2276</v>
      </c>
      <c r="S1132" s="735" t="s">
        <v>308</v>
      </c>
      <c r="T1132" s="735" t="s">
        <v>2285</v>
      </c>
      <c r="U1132" s="735">
        <v>480</v>
      </c>
      <c r="V1132" s="735" t="s">
        <v>308</v>
      </c>
      <c r="W1132" s="735"/>
      <c r="X1132" s="735"/>
      <c r="Y1132" s="735"/>
      <c r="Z1132" s="763"/>
      <c r="AA1132" s="735" t="s">
        <v>53</v>
      </c>
      <c r="AB1132" s="735" t="s">
        <v>863</v>
      </c>
      <c r="AC1132" s="735" t="s">
        <v>597</v>
      </c>
      <c r="AD1132" s="735">
        <v>594</v>
      </c>
      <c r="AE1132" s="764">
        <v>594</v>
      </c>
      <c r="AF1132" s="737" t="s">
        <v>390</v>
      </c>
      <c r="AG1132" s="765"/>
      <c r="AH1132" s="765"/>
      <c r="AI1132" s="765" t="s">
        <v>308</v>
      </c>
      <c r="AJ1132" s="740">
        <v>20</v>
      </c>
      <c r="AK1132" s="766"/>
      <c r="AL1132" s="740"/>
      <c r="AM1132" s="767">
        <v>0</v>
      </c>
      <c r="AN1132" s="767"/>
      <c r="AO1132" s="767"/>
      <c r="AP1132" s="767"/>
      <c r="AQ1132" s="767"/>
      <c r="AR1132" s="767"/>
      <c r="AS1132" s="767"/>
      <c r="AT1132" s="767"/>
      <c r="AU1132" s="767"/>
      <c r="AV1132" s="767"/>
      <c r="AW1132" s="767"/>
      <c r="AX1132" s="767"/>
      <c r="AY1132" s="767"/>
      <c r="AZ1132" s="767"/>
      <c r="BA1132" s="767"/>
      <c r="BB1132" s="767">
        <v>0</v>
      </c>
      <c r="BC1132" s="767">
        <v>0</v>
      </c>
      <c r="BD1132" s="767">
        <v>0</v>
      </c>
      <c r="BE1132" s="767">
        <v>0</v>
      </c>
      <c r="BF1132" s="767">
        <v>0</v>
      </c>
      <c r="BG1132" s="767">
        <v>0</v>
      </c>
      <c r="BH1132" s="767">
        <v>0</v>
      </c>
      <c r="BI1132" s="767">
        <v>0</v>
      </c>
      <c r="BJ1132" s="767"/>
      <c r="BK1132" s="767">
        <v>0</v>
      </c>
      <c r="BL1132" s="767"/>
      <c r="BM1132" s="767"/>
      <c r="BN1132" s="767" t="s">
        <v>308</v>
      </c>
      <c r="BO1132" s="767" t="s">
        <v>308</v>
      </c>
      <c r="BP1132" s="767" t="s">
        <v>308</v>
      </c>
      <c r="BQ1132" s="767" t="s">
        <v>308</v>
      </c>
      <c r="BR1132" s="767"/>
      <c r="BS1132" s="767" t="s">
        <v>397</v>
      </c>
      <c r="BT1132" s="767"/>
      <c r="BU1132" s="767" t="s">
        <v>579</v>
      </c>
      <c r="BV1132" s="767"/>
      <c r="BW1132" s="767"/>
      <c r="BX1132" s="767"/>
      <c r="BY1132" s="767"/>
      <c r="BZ1132" s="767"/>
      <c r="CA1132" s="767"/>
      <c r="CB1132" s="767"/>
      <c r="CC1132" s="767"/>
      <c r="CD1132" s="767"/>
      <c r="CE1132" s="767"/>
      <c r="CF1132" s="767"/>
      <c r="CG1132" s="767"/>
      <c r="CH1132" s="767"/>
      <c r="CI1132" s="767"/>
      <c r="CJ1132" s="767"/>
      <c r="CK1132" s="768"/>
      <c r="CL1132" s="768" t="s">
        <v>397</v>
      </c>
      <c r="CM1132" s="768" t="s">
        <v>397</v>
      </c>
      <c r="CN1132" s="768" t="s">
        <v>397</v>
      </c>
      <c r="CO1132" s="768" t="s">
        <v>397</v>
      </c>
      <c r="CP1132" s="768">
        <v>0</v>
      </c>
      <c r="CQ1132" s="768">
        <v>594</v>
      </c>
      <c r="CR1132" s="735">
        <v>594</v>
      </c>
      <c r="CS1132" s="769"/>
      <c r="CT1132" s="745">
        <v>46286</v>
      </c>
      <c r="CU1132" s="746" t="s">
        <v>598</v>
      </c>
      <c r="CV1132" s="763"/>
      <c r="CW1132" s="763"/>
      <c r="CX1132" s="745">
        <v>46223</v>
      </c>
      <c r="CY1132" s="747">
        <v>0</v>
      </c>
      <c r="CZ1132" s="747">
        <v>0</v>
      </c>
      <c r="DA1132" s="748">
        <v>0</v>
      </c>
      <c r="DB1132" s="748">
        <v>0</v>
      </c>
      <c r="DC1132" s="748">
        <v>0</v>
      </c>
      <c r="DD1132" s="748" t="s">
        <v>308</v>
      </c>
      <c r="DE1132" s="748" t="s">
        <v>308</v>
      </c>
      <c r="DF1132" s="748" t="s">
        <v>308</v>
      </c>
      <c r="DG1132" s="748" t="s">
        <v>308</v>
      </c>
      <c r="DH1132" s="770">
        <v>0</v>
      </c>
      <c r="DI1132" s="763" t="s">
        <v>390</v>
      </c>
      <c r="DJ1132" s="763" t="s">
        <v>390</v>
      </c>
      <c r="DK1132" s="763" t="s">
        <v>390</v>
      </c>
      <c r="DL1132" s="763" t="s">
        <v>390</v>
      </c>
      <c r="DM1132" s="763" t="s">
        <v>390</v>
      </c>
      <c r="DN1132" s="763" t="s">
        <v>390</v>
      </c>
      <c r="DO1132" s="931">
        <v>0</v>
      </c>
      <c r="DP1132" s="763">
        <v>46283</v>
      </c>
      <c r="DQ1132" s="737">
        <v>46283</v>
      </c>
      <c r="DR1132" s="763">
        <v>46283</v>
      </c>
      <c r="DS1132" s="770">
        <v>46283</v>
      </c>
      <c r="DT1132" s="752">
        <v>46283</v>
      </c>
      <c r="DU1132" s="753">
        <v>-8</v>
      </c>
      <c r="DV1132" s="753" t="s">
        <v>308</v>
      </c>
      <c r="DW1132" s="754">
        <v>46274</v>
      </c>
      <c r="DX1132" s="755">
        <v>46275</v>
      </c>
      <c r="DY1132" s="754" t="e">
        <v>#VALUE!</v>
      </c>
      <c r="DZ1132" s="754" t="e">
        <v>#VALUE!</v>
      </c>
      <c r="EA1132" s="754"/>
      <c r="EB1132" s="754"/>
      <c r="HA1132" s="756" t="s">
        <v>397</v>
      </c>
      <c r="HB1132" s="756" t="s">
        <v>397</v>
      </c>
      <c r="HC1132" s="756" t="s">
        <v>397</v>
      </c>
      <c r="HD1132" s="756" t="s">
        <v>397</v>
      </c>
      <c r="HE1132" s="756" t="s">
        <v>397</v>
      </c>
      <c r="HF1132" s="756" t="s">
        <v>397</v>
      </c>
      <c r="HG1132" s="756" t="s">
        <v>397</v>
      </c>
      <c r="HH1132" s="756" t="s">
        <v>397</v>
      </c>
      <c r="HI1132" s="756" t="s">
        <v>397</v>
      </c>
      <c r="HJ1132" s="756" t="s">
        <v>397</v>
      </c>
      <c r="HK1132"/>
      <c r="HL1132"/>
      <c r="HM1132"/>
      <c r="HN1132" s="756" t="str">
        <f t="shared" si="37"/>
        <v>AUTO PRINT</v>
      </c>
      <c r="HO1132"/>
      <c r="HP1132" s="757" t="s">
        <v>572</v>
      </c>
      <c r="HQ1132" s="757" t="s">
        <v>572</v>
      </c>
      <c r="HR1132" s="757" t="s">
        <v>572</v>
      </c>
      <c r="HS1132"/>
      <c r="HW1132" s="758"/>
      <c r="HX1132"/>
      <c r="HY1132" s="759" t="s">
        <v>572</v>
      </c>
      <c r="HZ1132" s="759" t="s">
        <v>572</v>
      </c>
      <c r="IA1132" s="759" t="s">
        <v>572</v>
      </c>
      <c r="IC1132" s="760" t="s">
        <v>572</v>
      </c>
      <c r="ID1132" s="760" t="s">
        <v>572</v>
      </c>
      <c r="IE1132" s="760" t="s">
        <v>572</v>
      </c>
      <c r="IF1132" s="761" t="s">
        <v>572</v>
      </c>
      <c r="IG1132" s="619" t="str">
        <f t="shared" si="38"/>
        <v>IN HOUSE (MANUAL)</v>
      </c>
      <c r="II1132" s="761" t="s">
        <v>572</v>
      </c>
      <c r="IK1132" s="761" t="str">
        <f>IFERROR(VLOOKUP($M1132,#REF!,13,0),"IN HOUSE (MANUAL)")</f>
        <v>IN HOUSE (MANUAL)</v>
      </c>
      <c r="IM1132" s="760" t="s">
        <v>572</v>
      </c>
      <c r="IN1132" s="760" t="s">
        <v>572</v>
      </c>
      <c r="IO1132" s="760" t="s">
        <v>572</v>
      </c>
      <c r="IQ1132" s="760" t="s">
        <v>572</v>
      </c>
      <c r="IR1132" s="760" t="s">
        <v>572</v>
      </c>
      <c r="IT1132" s="760" t="s">
        <v>572</v>
      </c>
      <c r="IV1132" s="760" t="s">
        <v>572</v>
      </c>
      <c r="IW1132" s="760" t="s">
        <v>572</v>
      </c>
      <c r="IY1132" s="760" t="s">
        <v>572</v>
      </c>
      <c r="IZ1132" s="760" t="s">
        <v>572</v>
      </c>
      <c r="JB1132" s="760" t="s">
        <v>572</v>
      </c>
      <c r="JC1132" s="760" t="s">
        <v>572</v>
      </c>
      <c r="JE1132" s="760" t="s">
        <v>572</v>
      </c>
      <c r="JF1132" s="760" t="s">
        <v>572</v>
      </c>
    </row>
    <row r="1133" spans="1:266" ht="17.25" customHeight="1" x14ac:dyDescent="0.35">
      <c r="A1133" s="618" t="s">
        <v>2294</v>
      </c>
      <c r="B1133" s="730">
        <v>151</v>
      </c>
      <c r="C1133" s="730" t="s">
        <v>2264</v>
      </c>
      <c r="D1133" s="730" t="s">
        <v>2264</v>
      </c>
      <c r="E1133" s="730">
        <v>19</v>
      </c>
      <c r="F1133" s="731" t="s">
        <v>574</v>
      </c>
      <c r="G1133" s="732">
        <v>1</v>
      </c>
      <c r="H1133" s="733">
        <v>46196</v>
      </c>
      <c r="I1133" s="730">
        <v>37</v>
      </c>
      <c r="J1133" s="730" t="s">
        <v>308</v>
      </c>
      <c r="K1133" s="730">
        <v>38</v>
      </c>
      <c r="L1133" s="730" t="s">
        <v>2295</v>
      </c>
      <c r="M1133" s="735" t="s">
        <v>2294</v>
      </c>
      <c r="N1133" s="735">
        <v>0</v>
      </c>
      <c r="O1133" s="735" t="s">
        <v>390</v>
      </c>
      <c r="P1133" s="735">
        <v>0</v>
      </c>
      <c r="Q1133" s="735">
        <v>0</v>
      </c>
      <c r="R1133" s="735" t="s">
        <v>2266</v>
      </c>
      <c r="S1133" s="735" t="s">
        <v>308</v>
      </c>
      <c r="T1133" s="735" t="s">
        <v>2273</v>
      </c>
      <c r="U1133" s="735">
        <v>480</v>
      </c>
      <c r="V1133" s="735" t="s">
        <v>308</v>
      </c>
      <c r="W1133" s="735"/>
      <c r="X1133" s="735"/>
      <c r="Y1133" s="735"/>
      <c r="Z1133" s="763"/>
      <c r="AA1133" s="735" t="s">
        <v>45</v>
      </c>
      <c r="AB1133" s="735" t="s">
        <v>863</v>
      </c>
      <c r="AC1133" s="735" t="s">
        <v>597</v>
      </c>
      <c r="AD1133" s="735">
        <v>606</v>
      </c>
      <c r="AE1133" s="764">
        <v>606</v>
      </c>
      <c r="AF1133" s="737" t="s">
        <v>390</v>
      </c>
      <c r="AG1133" s="765"/>
      <c r="AH1133" s="765"/>
      <c r="AI1133" s="765" t="s">
        <v>308</v>
      </c>
      <c r="AJ1133" s="740">
        <v>21</v>
      </c>
      <c r="AK1133" s="766"/>
      <c r="AL1133" s="740"/>
      <c r="AM1133" s="767">
        <v>0</v>
      </c>
      <c r="AN1133" s="767"/>
      <c r="AO1133" s="767"/>
      <c r="AP1133" s="767"/>
      <c r="AQ1133" s="767"/>
      <c r="AR1133" s="767"/>
      <c r="AS1133" s="767"/>
      <c r="AT1133" s="767"/>
      <c r="AU1133" s="767"/>
      <c r="AV1133" s="767"/>
      <c r="AW1133" s="767"/>
      <c r="AX1133" s="767"/>
      <c r="AY1133" s="767"/>
      <c r="AZ1133" s="767"/>
      <c r="BA1133" s="767"/>
      <c r="BB1133" s="767">
        <v>0</v>
      </c>
      <c r="BC1133" s="767">
        <v>0</v>
      </c>
      <c r="BD1133" s="767">
        <v>0</v>
      </c>
      <c r="BE1133" s="767">
        <v>0</v>
      </c>
      <c r="BF1133" s="767">
        <v>0</v>
      </c>
      <c r="BG1133" s="767">
        <v>0</v>
      </c>
      <c r="BH1133" s="767">
        <v>0</v>
      </c>
      <c r="BI1133" s="767">
        <v>0</v>
      </c>
      <c r="BJ1133" s="767"/>
      <c r="BK1133" s="767">
        <v>0</v>
      </c>
      <c r="BL1133" s="767"/>
      <c r="BM1133" s="767"/>
      <c r="BN1133" s="767" t="s">
        <v>308</v>
      </c>
      <c r="BO1133" s="767" t="s">
        <v>308</v>
      </c>
      <c r="BP1133" s="767" t="s">
        <v>308</v>
      </c>
      <c r="BQ1133" s="767" t="s">
        <v>308</v>
      </c>
      <c r="BR1133" s="767"/>
      <c r="BS1133" s="767" t="s">
        <v>397</v>
      </c>
      <c r="BT1133" s="767"/>
      <c r="BU1133" s="767" t="s">
        <v>579</v>
      </c>
      <c r="BV1133" s="767"/>
      <c r="BW1133" s="767"/>
      <c r="BX1133" s="767"/>
      <c r="BY1133" s="767"/>
      <c r="BZ1133" s="767"/>
      <c r="CA1133" s="767"/>
      <c r="CB1133" s="767"/>
      <c r="CC1133" s="767"/>
      <c r="CD1133" s="767"/>
      <c r="CE1133" s="767"/>
      <c r="CF1133" s="767"/>
      <c r="CG1133" s="767"/>
      <c r="CH1133" s="767"/>
      <c r="CI1133" s="767"/>
      <c r="CJ1133" s="767"/>
      <c r="CK1133" s="768"/>
      <c r="CL1133" s="768" t="s">
        <v>397</v>
      </c>
      <c r="CM1133" s="768" t="s">
        <v>397</v>
      </c>
      <c r="CN1133" s="768" t="s">
        <v>397</v>
      </c>
      <c r="CO1133" s="768" t="s">
        <v>397</v>
      </c>
      <c r="CP1133" s="768">
        <v>0</v>
      </c>
      <c r="CQ1133" s="768">
        <v>36</v>
      </c>
      <c r="CR1133" s="735">
        <v>606</v>
      </c>
      <c r="CS1133" s="769"/>
      <c r="CT1133" s="745">
        <v>46286</v>
      </c>
      <c r="CU1133" s="746" t="s">
        <v>598</v>
      </c>
      <c r="CV1133" s="763"/>
      <c r="CW1133" s="763"/>
      <c r="CX1133" s="745">
        <v>46223</v>
      </c>
      <c r="CY1133" s="747">
        <v>0</v>
      </c>
      <c r="CZ1133" s="747">
        <v>0</v>
      </c>
      <c r="DA1133" s="748">
        <v>0</v>
      </c>
      <c r="DB1133" s="748">
        <v>0</v>
      </c>
      <c r="DC1133" s="748">
        <v>0</v>
      </c>
      <c r="DD1133" s="748" t="s">
        <v>308</v>
      </c>
      <c r="DE1133" s="748" t="s">
        <v>308</v>
      </c>
      <c r="DF1133" s="748" t="s">
        <v>308</v>
      </c>
      <c r="DG1133" s="748" t="s">
        <v>308</v>
      </c>
      <c r="DH1133" s="770">
        <v>0</v>
      </c>
      <c r="DI1133" s="763" t="s">
        <v>390</v>
      </c>
      <c r="DJ1133" s="763" t="s">
        <v>390</v>
      </c>
      <c r="DK1133" s="763" t="s">
        <v>390</v>
      </c>
      <c r="DL1133" s="763" t="s">
        <v>390</v>
      </c>
      <c r="DM1133" s="763" t="s">
        <v>390</v>
      </c>
      <c r="DN1133" s="763" t="s">
        <v>390</v>
      </c>
      <c r="DO1133" s="931">
        <v>0</v>
      </c>
      <c r="DP1133" s="763">
        <v>46283</v>
      </c>
      <c r="DQ1133" s="737">
        <v>46283</v>
      </c>
      <c r="DR1133" s="763">
        <v>46283</v>
      </c>
      <c r="DS1133" s="770">
        <v>46283</v>
      </c>
      <c r="DT1133" s="752">
        <v>46283</v>
      </c>
      <c r="DU1133" s="753">
        <v>-7</v>
      </c>
      <c r="DV1133" s="753" t="s">
        <v>308</v>
      </c>
      <c r="DW1133" s="754">
        <v>46275</v>
      </c>
      <c r="DX1133" s="755">
        <v>46276</v>
      </c>
      <c r="DY1133" s="754" t="e">
        <v>#VALUE!</v>
      </c>
      <c r="DZ1133" s="754" t="e">
        <v>#VALUE!</v>
      </c>
      <c r="EA1133" s="754"/>
      <c r="EB1133" s="754"/>
      <c r="HA1133" s="756" t="s">
        <v>397</v>
      </c>
      <c r="HB1133" s="756" t="s">
        <v>397</v>
      </c>
      <c r="HC1133" s="756" t="s">
        <v>397</v>
      </c>
      <c r="HD1133" s="756" t="s">
        <v>397</v>
      </c>
      <c r="HE1133" s="756" t="s">
        <v>397</v>
      </c>
      <c r="HF1133" s="756" t="s">
        <v>397</v>
      </c>
      <c r="HG1133" s="756" t="s">
        <v>397</v>
      </c>
      <c r="HH1133" s="756" t="s">
        <v>397</v>
      </c>
      <c r="HI1133" s="756" t="s">
        <v>397</v>
      </c>
      <c r="HJ1133" s="756" t="s">
        <v>397</v>
      </c>
      <c r="HK1133"/>
      <c r="HL1133"/>
      <c r="HM1133"/>
      <c r="HN1133" s="756" t="str">
        <f t="shared" si="37"/>
        <v>AUTO PRINT</v>
      </c>
      <c r="HO1133"/>
      <c r="HP1133" s="757" t="s">
        <v>572</v>
      </c>
      <c r="HQ1133" s="757" t="s">
        <v>572</v>
      </c>
      <c r="HR1133" s="757" t="s">
        <v>572</v>
      </c>
      <c r="HS1133"/>
      <c r="HW1133" s="758"/>
      <c r="HX1133"/>
      <c r="HY1133" s="759" t="s">
        <v>572</v>
      </c>
      <c r="HZ1133" s="759" t="s">
        <v>572</v>
      </c>
      <c r="IA1133" s="759" t="s">
        <v>572</v>
      </c>
      <c r="IC1133" s="760" t="s">
        <v>572</v>
      </c>
      <c r="ID1133" s="760" t="s">
        <v>572</v>
      </c>
      <c r="IE1133" s="760" t="s">
        <v>572</v>
      </c>
      <c r="IF1133" s="761" t="s">
        <v>572</v>
      </c>
      <c r="IG1133" s="619" t="str">
        <f t="shared" si="38"/>
        <v>IN HOUSE (MANUAL)</v>
      </c>
      <c r="II1133" s="761" t="s">
        <v>572</v>
      </c>
      <c r="IK1133" s="761" t="str">
        <f>IFERROR(VLOOKUP($M1133,#REF!,13,0),"IN HOUSE (MANUAL)")</f>
        <v>IN HOUSE (MANUAL)</v>
      </c>
      <c r="IM1133" s="760" t="s">
        <v>572</v>
      </c>
      <c r="IN1133" s="760" t="s">
        <v>572</v>
      </c>
      <c r="IO1133" s="760" t="s">
        <v>572</v>
      </c>
      <c r="IQ1133" s="760" t="s">
        <v>572</v>
      </c>
      <c r="IR1133" s="760" t="s">
        <v>572</v>
      </c>
      <c r="IT1133" s="760" t="s">
        <v>572</v>
      </c>
      <c r="IV1133" s="760" t="s">
        <v>572</v>
      </c>
      <c r="IW1133" s="760" t="s">
        <v>572</v>
      </c>
      <c r="IY1133" s="760" t="s">
        <v>572</v>
      </c>
      <c r="IZ1133" s="760" t="s">
        <v>572</v>
      </c>
      <c r="JB1133" s="760" t="s">
        <v>572</v>
      </c>
      <c r="JC1133" s="760" t="s">
        <v>572</v>
      </c>
      <c r="JE1133" s="760" t="s">
        <v>572</v>
      </c>
      <c r="JF1133" s="760" t="s">
        <v>572</v>
      </c>
    </row>
    <row r="1134" spans="1:266" ht="17.25" customHeight="1" x14ac:dyDescent="0.35">
      <c r="A1134" s="618" t="s">
        <v>2296</v>
      </c>
      <c r="B1134" s="730">
        <v>152</v>
      </c>
      <c r="C1134" s="730" t="s">
        <v>2264</v>
      </c>
      <c r="D1134" s="730" t="s">
        <v>2264</v>
      </c>
      <c r="E1134" s="730">
        <v>19</v>
      </c>
      <c r="F1134" s="731" t="s">
        <v>574</v>
      </c>
      <c r="G1134" s="732">
        <v>1</v>
      </c>
      <c r="H1134" s="733">
        <v>46196</v>
      </c>
      <c r="I1134" s="730">
        <v>37</v>
      </c>
      <c r="J1134" s="730" t="s">
        <v>308</v>
      </c>
      <c r="K1134" s="730">
        <v>38</v>
      </c>
      <c r="L1134" s="730" t="s">
        <v>2297</v>
      </c>
      <c r="M1134" s="735" t="s">
        <v>2296</v>
      </c>
      <c r="N1134" s="735">
        <v>0</v>
      </c>
      <c r="O1134" s="735" t="s">
        <v>390</v>
      </c>
      <c r="P1134" s="735">
        <v>0</v>
      </c>
      <c r="Q1134" s="735">
        <v>0</v>
      </c>
      <c r="R1134" s="735" t="s">
        <v>2266</v>
      </c>
      <c r="S1134" s="735" t="s">
        <v>308</v>
      </c>
      <c r="T1134" s="735" t="s">
        <v>2270</v>
      </c>
      <c r="U1134" s="735">
        <v>480</v>
      </c>
      <c r="V1134" s="735" t="s">
        <v>308</v>
      </c>
      <c r="W1134" s="735"/>
      <c r="X1134" s="735"/>
      <c r="Y1134" s="735"/>
      <c r="Z1134" s="763"/>
      <c r="AA1134" s="735" t="s">
        <v>45</v>
      </c>
      <c r="AB1134" s="735" t="s">
        <v>863</v>
      </c>
      <c r="AC1134" s="735" t="s">
        <v>597</v>
      </c>
      <c r="AD1134" s="735">
        <v>546</v>
      </c>
      <c r="AE1134" s="764">
        <v>546</v>
      </c>
      <c r="AF1134" s="737" t="s">
        <v>390</v>
      </c>
      <c r="AG1134" s="765"/>
      <c r="AH1134" s="765"/>
      <c r="AI1134" s="765" t="s">
        <v>308</v>
      </c>
      <c r="AJ1134" s="740">
        <v>22</v>
      </c>
      <c r="AK1134" s="766"/>
      <c r="AL1134" s="740"/>
      <c r="AM1134" s="767">
        <v>0</v>
      </c>
      <c r="AN1134" s="767"/>
      <c r="AO1134" s="767"/>
      <c r="AP1134" s="767"/>
      <c r="AQ1134" s="767"/>
      <c r="AR1134" s="767"/>
      <c r="AS1134" s="767"/>
      <c r="AT1134" s="767"/>
      <c r="AU1134" s="767"/>
      <c r="AV1134" s="767"/>
      <c r="AW1134" s="767"/>
      <c r="AX1134" s="767"/>
      <c r="AY1134" s="767"/>
      <c r="AZ1134" s="767"/>
      <c r="BA1134" s="767"/>
      <c r="BB1134" s="767">
        <v>0</v>
      </c>
      <c r="BC1134" s="767">
        <v>0</v>
      </c>
      <c r="BD1134" s="767">
        <v>0</v>
      </c>
      <c r="BE1134" s="767">
        <v>0</v>
      </c>
      <c r="BF1134" s="767">
        <v>0</v>
      </c>
      <c r="BG1134" s="767">
        <v>0</v>
      </c>
      <c r="BH1134" s="767">
        <v>0</v>
      </c>
      <c r="BI1134" s="767">
        <v>0</v>
      </c>
      <c r="BJ1134" s="767"/>
      <c r="BK1134" s="767">
        <v>0</v>
      </c>
      <c r="BL1134" s="767"/>
      <c r="BM1134" s="767"/>
      <c r="BN1134" s="767" t="s">
        <v>308</v>
      </c>
      <c r="BO1134" s="767" t="s">
        <v>308</v>
      </c>
      <c r="BP1134" s="767" t="s">
        <v>308</v>
      </c>
      <c r="BQ1134" s="767" t="s">
        <v>308</v>
      </c>
      <c r="BR1134" s="767"/>
      <c r="BS1134" s="767" t="s">
        <v>397</v>
      </c>
      <c r="BT1134" s="767"/>
      <c r="BU1134" s="767" t="s">
        <v>579</v>
      </c>
      <c r="BV1134" s="767"/>
      <c r="BW1134" s="767"/>
      <c r="BX1134" s="767"/>
      <c r="BY1134" s="767"/>
      <c r="BZ1134" s="767"/>
      <c r="CA1134" s="767"/>
      <c r="CB1134" s="767"/>
      <c r="CC1134" s="767"/>
      <c r="CD1134" s="767"/>
      <c r="CE1134" s="767"/>
      <c r="CF1134" s="767"/>
      <c r="CG1134" s="767"/>
      <c r="CH1134" s="767"/>
      <c r="CI1134" s="767"/>
      <c r="CJ1134" s="767"/>
      <c r="CK1134" s="768"/>
      <c r="CL1134" s="768" t="s">
        <v>397</v>
      </c>
      <c r="CM1134" s="768" t="s">
        <v>397</v>
      </c>
      <c r="CN1134" s="768" t="s">
        <v>397</v>
      </c>
      <c r="CO1134" s="768" t="s">
        <v>397</v>
      </c>
      <c r="CP1134" s="768">
        <v>0</v>
      </c>
      <c r="CQ1134" s="768">
        <v>30</v>
      </c>
      <c r="CR1134" s="735">
        <v>546</v>
      </c>
      <c r="CS1134" s="769"/>
      <c r="CT1134" s="745">
        <v>46286</v>
      </c>
      <c r="CU1134" s="746" t="s">
        <v>598</v>
      </c>
      <c r="CV1134" s="763"/>
      <c r="CW1134" s="763"/>
      <c r="CX1134" s="745">
        <v>46223</v>
      </c>
      <c r="CY1134" s="747">
        <v>0</v>
      </c>
      <c r="CZ1134" s="747">
        <v>0</v>
      </c>
      <c r="DA1134" s="748">
        <v>0</v>
      </c>
      <c r="DB1134" s="748">
        <v>0</v>
      </c>
      <c r="DC1134" s="748">
        <v>0</v>
      </c>
      <c r="DD1134" s="748" t="s">
        <v>308</v>
      </c>
      <c r="DE1134" s="748" t="s">
        <v>308</v>
      </c>
      <c r="DF1134" s="748" t="s">
        <v>308</v>
      </c>
      <c r="DG1134" s="748" t="s">
        <v>308</v>
      </c>
      <c r="DH1134" s="770">
        <v>0</v>
      </c>
      <c r="DI1134" s="763" t="s">
        <v>390</v>
      </c>
      <c r="DJ1134" s="763" t="s">
        <v>390</v>
      </c>
      <c r="DK1134" s="763" t="s">
        <v>390</v>
      </c>
      <c r="DL1134" s="763" t="s">
        <v>390</v>
      </c>
      <c r="DM1134" s="763" t="s">
        <v>390</v>
      </c>
      <c r="DN1134" s="763" t="s">
        <v>390</v>
      </c>
      <c r="DO1134" s="931">
        <v>0</v>
      </c>
      <c r="DP1134" s="763">
        <v>46283</v>
      </c>
      <c r="DQ1134" s="737">
        <v>46283</v>
      </c>
      <c r="DR1134" s="763">
        <v>46283</v>
      </c>
      <c r="DS1134" s="770">
        <v>46283</v>
      </c>
      <c r="DT1134" s="752">
        <v>46283</v>
      </c>
      <c r="DU1134" s="753">
        <v>-7</v>
      </c>
      <c r="DV1134" s="753" t="s">
        <v>308</v>
      </c>
      <c r="DW1134" s="754">
        <v>46276</v>
      </c>
      <c r="DX1134" s="755">
        <v>46276</v>
      </c>
      <c r="DY1134" s="754" t="e">
        <v>#VALUE!</v>
      </c>
      <c r="DZ1134" s="754" t="e">
        <v>#VALUE!</v>
      </c>
      <c r="EA1134" s="754"/>
      <c r="EB1134" s="754"/>
      <c r="HA1134" s="756" t="s">
        <v>397</v>
      </c>
      <c r="HB1134" s="756" t="s">
        <v>397</v>
      </c>
      <c r="HC1134" s="756" t="s">
        <v>397</v>
      </c>
      <c r="HD1134" s="756" t="s">
        <v>397</v>
      </c>
      <c r="HE1134" s="756" t="s">
        <v>397</v>
      </c>
      <c r="HF1134" s="756" t="s">
        <v>397</v>
      </c>
      <c r="HG1134" s="756" t="s">
        <v>397</v>
      </c>
      <c r="HH1134" s="756" t="s">
        <v>397</v>
      </c>
      <c r="HI1134" s="756" t="s">
        <v>397</v>
      </c>
      <c r="HJ1134" s="756" t="s">
        <v>397</v>
      </c>
      <c r="HK1134"/>
      <c r="HL1134"/>
      <c r="HM1134"/>
      <c r="HN1134" s="756" t="str">
        <f t="shared" si="37"/>
        <v>AUTO PRINT</v>
      </c>
      <c r="HO1134"/>
      <c r="HP1134" s="757" t="s">
        <v>572</v>
      </c>
      <c r="HQ1134" s="757" t="s">
        <v>572</v>
      </c>
      <c r="HR1134" s="757" t="s">
        <v>572</v>
      </c>
      <c r="HS1134"/>
      <c r="HW1134" s="758"/>
      <c r="HX1134"/>
      <c r="HY1134" s="759" t="s">
        <v>572</v>
      </c>
      <c r="HZ1134" s="759" t="s">
        <v>572</v>
      </c>
      <c r="IA1134" s="759" t="s">
        <v>572</v>
      </c>
      <c r="IC1134" s="760" t="s">
        <v>572</v>
      </c>
      <c r="ID1134" s="760" t="s">
        <v>572</v>
      </c>
      <c r="IE1134" s="760" t="s">
        <v>572</v>
      </c>
      <c r="IF1134" s="761" t="s">
        <v>572</v>
      </c>
      <c r="IG1134" s="619" t="str">
        <f t="shared" si="38"/>
        <v>IN HOUSE (MANUAL)</v>
      </c>
      <c r="II1134" s="761" t="s">
        <v>572</v>
      </c>
      <c r="IK1134" s="761" t="str">
        <f>IFERROR(VLOOKUP($M1134,#REF!,13,0),"IN HOUSE (MANUAL)")</f>
        <v>IN HOUSE (MANUAL)</v>
      </c>
      <c r="IM1134" s="760" t="s">
        <v>572</v>
      </c>
      <c r="IN1134" s="760" t="s">
        <v>572</v>
      </c>
      <c r="IO1134" s="760" t="s">
        <v>572</v>
      </c>
      <c r="IQ1134" s="760" t="s">
        <v>572</v>
      </c>
      <c r="IR1134" s="760" t="s">
        <v>572</v>
      </c>
      <c r="IT1134" s="760" t="s">
        <v>572</v>
      </c>
      <c r="IV1134" s="760" t="s">
        <v>572</v>
      </c>
      <c r="IW1134" s="760" t="s">
        <v>572</v>
      </c>
      <c r="IY1134" s="760" t="s">
        <v>572</v>
      </c>
      <c r="IZ1134" s="760" t="s">
        <v>572</v>
      </c>
      <c r="JB1134" s="760" t="s">
        <v>572</v>
      </c>
      <c r="JC1134" s="760" t="s">
        <v>572</v>
      </c>
      <c r="JE1134" s="760" t="s">
        <v>572</v>
      </c>
      <c r="JF1134" s="760" t="s">
        <v>572</v>
      </c>
    </row>
    <row r="1135" spans="1:266" ht="17.25" customHeight="1" x14ac:dyDescent="0.35">
      <c r="A1135" s="618" t="s">
        <v>2298</v>
      </c>
      <c r="B1135" s="730">
        <v>153</v>
      </c>
      <c r="C1135" s="730" t="s">
        <v>2264</v>
      </c>
      <c r="D1135" s="730" t="s">
        <v>2264</v>
      </c>
      <c r="E1135" s="730">
        <v>19</v>
      </c>
      <c r="F1135" s="731" t="s">
        <v>574</v>
      </c>
      <c r="G1135" s="732">
        <v>1</v>
      </c>
      <c r="H1135" s="733">
        <v>46238</v>
      </c>
      <c r="I1135" s="730">
        <v>38</v>
      </c>
      <c r="J1135" s="730" t="s">
        <v>308</v>
      </c>
      <c r="K1135" s="730">
        <v>38</v>
      </c>
      <c r="L1135" s="730" t="s">
        <v>2299</v>
      </c>
      <c r="M1135" s="735" t="s">
        <v>2298</v>
      </c>
      <c r="N1135" s="735">
        <v>0</v>
      </c>
      <c r="O1135" s="735" t="s">
        <v>390</v>
      </c>
      <c r="P1135" s="735">
        <v>0</v>
      </c>
      <c r="Q1135" s="735">
        <v>0</v>
      </c>
      <c r="R1135" s="735" t="s">
        <v>2266</v>
      </c>
      <c r="S1135" s="735" t="s">
        <v>308</v>
      </c>
      <c r="T1135" s="735" t="s">
        <v>2300</v>
      </c>
      <c r="U1135" s="735">
        <v>480</v>
      </c>
      <c r="V1135" s="735" t="s">
        <v>308</v>
      </c>
      <c r="W1135" s="735"/>
      <c r="X1135" s="735"/>
      <c r="Y1135" s="735"/>
      <c r="Z1135" s="763"/>
      <c r="AA1135" s="735" t="s">
        <v>45</v>
      </c>
      <c r="AB1135" s="735" t="s">
        <v>863</v>
      </c>
      <c r="AC1135" s="735" t="s">
        <v>589</v>
      </c>
      <c r="AD1135" s="735">
        <v>2352</v>
      </c>
      <c r="AE1135" s="764">
        <v>2352</v>
      </c>
      <c r="AF1135" s="737" t="s">
        <v>390</v>
      </c>
      <c r="AG1135" s="765"/>
      <c r="AH1135" s="765"/>
      <c r="AI1135" s="765" t="s">
        <v>308</v>
      </c>
      <c r="AJ1135" s="740">
        <v>23</v>
      </c>
      <c r="AK1135" s="766"/>
      <c r="AL1135" s="740"/>
      <c r="AM1135" s="767">
        <v>0</v>
      </c>
      <c r="AN1135" s="767"/>
      <c r="AO1135" s="767"/>
      <c r="AP1135" s="767"/>
      <c r="AQ1135" s="767"/>
      <c r="AR1135" s="767"/>
      <c r="AS1135" s="767"/>
      <c r="AT1135" s="767"/>
      <c r="AU1135" s="767"/>
      <c r="AV1135" s="767"/>
      <c r="AW1135" s="767"/>
      <c r="AX1135" s="767"/>
      <c r="AY1135" s="767"/>
      <c r="AZ1135" s="767"/>
      <c r="BA1135" s="767"/>
      <c r="BB1135" s="767">
        <v>0</v>
      </c>
      <c r="BC1135" s="767">
        <v>0</v>
      </c>
      <c r="BD1135" s="767">
        <v>0</v>
      </c>
      <c r="BE1135" s="767">
        <v>0</v>
      </c>
      <c r="BF1135" s="767">
        <v>0</v>
      </c>
      <c r="BG1135" s="767">
        <v>0</v>
      </c>
      <c r="BH1135" s="767">
        <v>0</v>
      </c>
      <c r="BI1135" s="767">
        <v>0</v>
      </c>
      <c r="BJ1135" s="767"/>
      <c r="BK1135" s="767">
        <v>0</v>
      </c>
      <c r="BL1135" s="767"/>
      <c r="BM1135" s="767"/>
      <c r="BN1135" s="767" t="s">
        <v>308</v>
      </c>
      <c r="BO1135" s="767" t="s">
        <v>308</v>
      </c>
      <c r="BP1135" s="767" t="s">
        <v>308</v>
      </c>
      <c r="BQ1135" s="767" t="s">
        <v>308</v>
      </c>
      <c r="BR1135" s="767"/>
      <c r="BS1135" s="767" t="s">
        <v>397</v>
      </c>
      <c r="BT1135" s="767"/>
      <c r="BU1135" s="767" t="s">
        <v>579</v>
      </c>
      <c r="BV1135" s="767"/>
      <c r="BW1135" s="767"/>
      <c r="BX1135" s="767"/>
      <c r="BY1135" s="767"/>
      <c r="BZ1135" s="767"/>
      <c r="CA1135" s="767"/>
      <c r="CB1135" s="767"/>
      <c r="CC1135" s="767"/>
      <c r="CD1135" s="767"/>
      <c r="CE1135" s="767"/>
      <c r="CF1135" s="767"/>
      <c r="CG1135" s="767"/>
      <c r="CH1135" s="767"/>
      <c r="CI1135" s="767"/>
      <c r="CJ1135" s="767"/>
      <c r="CK1135" s="768"/>
      <c r="CL1135" s="768" t="s">
        <v>397</v>
      </c>
      <c r="CM1135" s="768" t="s">
        <v>397</v>
      </c>
      <c r="CN1135" s="768" t="s">
        <v>397</v>
      </c>
      <c r="CO1135" s="768" t="s">
        <v>397</v>
      </c>
      <c r="CP1135" s="768">
        <v>0</v>
      </c>
      <c r="CQ1135" s="768">
        <v>516</v>
      </c>
      <c r="CR1135" s="735">
        <v>2352</v>
      </c>
      <c r="CS1135" s="769"/>
      <c r="CT1135" s="745">
        <v>46286</v>
      </c>
      <c r="CU1135" s="746" t="s">
        <v>598</v>
      </c>
      <c r="CV1135" s="763"/>
      <c r="CW1135" s="763"/>
      <c r="CX1135" s="745">
        <v>46262</v>
      </c>
      <c r="CY1135" s="747">
        <v>0</v>
      </c>
      <c r="CZ1135" s="747" t="s">
        <v>308</v>
      </c>
      <c r="DA1135" s="748">
        <v>0</v>
      </c>
      <c r="DB1135" s="748">
        <v>0</v>
      </c>
      <c r="DC1135" s="748">
        <v>0</v>
      </c>
      <c r="DD1135" s="748" t="s">
        <v>308</v>
      </c>
      <c r="DE1135" s="748" t="s">
        <v>308</v>
      </c>
      <c r="DF1135" s="748" t="s">
        <v>308</v>
      </c>
      <c r="DG1135" s="748" t="s">
        <v>308</v>
      </c>
      <c r="DH1135" s="770">
        <v>0</v>
      </c>
      <c r="DI1135" s="763" t="s">
        <v>390</v>
      </c>
      <c r="DJ1135" s="763" t="s">
        <v>390</v>
      </c>
      <c r="DK1135" s="763" t="s">
        <v>390</v>
      </c>
      <c r="DL1135" s="763" t="s">
        <v>390</v>
      </c>
      <c r="DM1135" s="763" t="s">
        <v>390</v>
      </c>
      <c r="DN1135" s="763" t="s">
        <v>390</v>
      </c>
      <c r="DO1135" s="931" t="s">
        <v>308</v>
      </c>
      <c r="DP1135" s="763">
        <v>46284</v>
      </c>
      <c r="DQ1135" s="737">
        <v>46284</v>
      </c>
      <c r="DR1135" s="763">
        <v>46284</v>
      </c>
      <c r="DS1135" s="770">
        <v>46284</v>
      </c>
      <c r="DT1135" s="752">
        <v>46284</v>
      </c>
      <c r="DU1135" s="753">
        <v>-3</v>
      </c>
      <c r="DV1135" s="753" t="s">
        <v>308</v>
      </c>
      <c r="DW1135" s="754">
        <v>46276</v>
      </c>
      <c r="DX1135" s="755">
        <v>46281</v>
      </c>
      <c r="DY1135" s="754" t="e">
        <v>#VALUE!</v>
      </c>
      <c r="DZ1135" s="754" t="e">
        <v>#VALUE!</v>
      </c>
      <c r="EA1135" s="754"/>
      <c r="EB1135" s="754"/>
      <c r="HA1135" s="756" t="s">
        <v>397</v>
      </c>
      <c r="HB1135" s="756" t="s">
        <v>397</v>
      </c>
      <c r="HC1135" s="756" t="s">
        <v>397</v>
      </c>
      <c r="HD1135" s="756" t="s">
        <v>397</v>
      </c>
      <c r="HE1135" s="756" t="s">
        <v>397</v>
      </c>
      <c r="HF1135" s="756" t="s">
        <v>397</v>
      </c>
      <c r="HG1135" s="756" t="s">
        <v>397</v>
      </c>
      <c r="HH1135" s="756" t="s">
        <v>397</v>
      </c>
      <c r="HI1135" s="756" t="s">
        <v>397</v>
      </c>
      <c r="HJ1135" s="756" t="s">
        <v>397</v>
      </c>
      <c r="HK1135"/>
      <c r="HL1135"/>
      <c r="HM1135"/>
      <c r="HN1135" s="756" t="str">
        <f t="shared" si="37"/>
        <v>AUTO PRINT</v>
      </c>
      <c r="HO1135"/>
      <c r="HP1135" s="757" t="s">
        <v>572</v>
      </c>
      <c r="HQ1135" s="757" t="s">
        <v>572</v>
      </c>
      <c r="HR1135" s="757" t="s">
        <v>572</v>
      </c>
      <c r="HS1135"/>
      <c r="HW1135" s="758"/>
      <c r="HX1135"/>
      <c r="HY1135" s="759" t="s">
        <v>572</v>
      </c>
      <c r="HZ1135" s="759" t="s">
        <v>572</v>
      </c>
      <c r="IA1135" s="759" t="s">
        <v>572</v>
      </c>
      <c r="IC1135" s="760" t="s">
        <v>572</v>
      </c>
      <c r="ID1135" s="760" t="s">
        <v>572</v>
      </c>
      <c r="IE1135" s="760" t="s">
        <v>572</v>
      </c>
      <c r="IF1135" s="761" t="s">
        <v>572</v>
      </c>
      <c r="IG1135" s="619" t="str">
        <f t="shared" si="38"/>
        <v>IN HOUSE (MANUAL)</v>
      </c>
      <c r="II1135" s="761" t="s">
        <v>572</v>
      </c>
      <c r="IK1135" s="761" t="str">
        <f>IFERROR(VLOOKUP($M1135,#REF!,13,0),"IN HOUSE (MANUAL)")</f>
        <v>IN HOUSE (MANUAL)</v>
      </c>
      <c r="IM1135" s="760" t="s">
        <v>572</v>
      </c>
      <c r="IN1135" s="760" t="s">
        <v>572</v>
      </c>
      <c r="IO1135" s="760" t="s">
        <v>572</v>
      </c>
      <c r="IQ1135" s="760" t="s">
        <v>572</v>
      </c>
      <c r="IR1135" s="760" t="s">
        <v>572</v>
      </c>
      <c r="IT1135" s="760" t="s">
        <v>572</v>
      </c>
      <c r="IV1135" s="760" t="s">
        <v>572</v>
      </c>
      <c r="IW1135" s="760" t="s">
        <v>572</v>
      </c>
      <c r="IY1135" s="760" t="s">
        <v>572</v>
      </c>
      <c r="IZ1135" s="760" t="s">
        <v>572</v>
      </c>
      <c r="JB1135" s="760" t="s">
        <v>572</v>
      </c>
      <c r="JC1135" s="760" t="s">
        <v>572</v>
      </c>
      <c r="JE1135" s="760" t="s">
        <v>572</v>
      </c>
      <c r="JF1135" s="760" t="s">
        <v>572</v>
      </c>
    </row>
    <row r="1136" spans="1:266" ht="17.25" customHeight="1" x14ac:dyDescent="0.35">
      <c r="A1136" s="618" t="s">
        <v>2301</v>
      </c>
      <c r="B1136" s="730">
        <v>154</v>
      </c>
      <c r="C1136" s="730" t="s">
        <v>2264</v>
      </c>
      <c r="D1136" s="730" t="s">
        <v>2264</v>
      </c>
      <c r="E1136" s="730">
        <v>19</v>
      </c>
      <c r="F1136" s="731" t="s">
        <v>574</v>
      </c>
      <c r="G1136" s="732">
        <v>1</v>
      </c>
      <c r="H1136" s="733">
        <v>46238</v>
      </c>
      <c r="I1136" s="730">
        <v>38</v>
      </c>
      <c r="J1136" s="730" t="s">
        <v>308</v>
      </c>
      <c r="K1136" s="730">
        <v>38</v>
      </c>
      <c r="L1136" s="730" t="s">
        <v>2302</v>
      </c>
      <c r="M1136" s="734" t="s">
        <v>2301</v>
      </c>
      <c r="N1136" s="735">
        <v>0</v>
      </c>
      <c r="O1136" s="735" t="s">
        <v>390</v>
      </c>
      <c r="P1136" s="735">
        <v>0</v>
      </c>
      <c r="Q1136" s="735">
        <v>0</v>
      </c>
      <c r="R1136" s="734" t="s">
        <v>2266</v>
      </c>
      <c r="S1136" s="734" t="s">
        <v>308</v>
      </c>
      <c r="T1136" s="734" t="s">
        <v>2300</v>
      </c>
      <c r="U1136" s="734">
        <v>480</v>
      </c>
      <c r="V1136" s="734" t="s">
        <v>308</v>
      </c>
      <c r="W1136" s="734"/>
      <c r="X1136" s="734"/>
      <c r="Y1136" s="734"/>
      <c r="Z1136" s="737"/>
      <c r="AA1136" s="734" t="s">
        <v>45</v>
      </c>
      <c r="AB1136" s="734" t="s">
        <v>863</v>
      </c>
      <c r="AC1136" s="734" t="s">
        <v>751</v>
      </c>
      <c r="AD1136" s="734">
        <v>852</v>
      </c>
      <c r="AE1136" s="738">
        <v>852</v>
      </c>
      <c r="AF1136" s="737">
        <v>46272</v>
      </c>
      <c r="AG1136" s="739"/>
      <c r="AH1136" s="739"/>
      <c r="AI1136" s="739" t="s">
        <v>308</v>
      </c>
      <c r="AJ1136" s="740">
        <v>24</v>
      </c>
      <c r="AK1136" s="741"/>
      <c r="AL1136" s="742"/>
      <c r="AM1136" s="743">
        <v>0</v>
      </c>
      <c r="AN1136" s="743"/>
      <c r="AO1136" s="743"/>
      <c r="AP1136" s="743"/>
      <c r="AQ1136" s="743"/>
      <c r="AR1136" s="743"/>
      <c r="AS1136" s="743"/>
      <c r="AT1136" s="743"/>
      <c r="AU1136" s="743"/>
      <c r="AV1136" s="743"/>
      <c r="AW1136" s="743"/>
      <c r="AX1136" s="743"/>
      <c r="AY1136" s="743"/>
      <c r="AZ1136" s="743"/>
      <c r="BA1136" s="743"/>
      <c r="BB1136" s="743">
        <v>0</v>
      </c>
      <c r="BC1136" s="743">
        <v>0</v>
      </c>
      <c r="BD1136" s="743">
        <v>0</v>
      </c>
      <c r="BE1136" s="743">
        <v>0</v>
      </c>
      <c r="BF1136" s="743">
        <v>0</v>
      </c>
      <c r="BG1136" s="743">
        <v>0</v>
      </c>
      <c r="BH1136" s="743">
        <v>0</v>
      </c>
      <c r="BI1136" s="743">
        <v>0</v>
      </c>
      <c r="BJ1136" s="743"/>
      <c r="BK1136" s="743">
        <v>0</v>
      </c>
      <c r="BL1136" s="743"/>
      <c r="BM1136" s="743"/>
      <c r="BN1136" s="743" t="s">
        <v>308</v>
      </c>
      <c r="BO1136" s="743" t="s">
        <v>308</v>
      </c>
      <c r="BP1136" s="743" t="s">
        <v>308</v>
      </c>
      <c r="BQ1136" s="743" t="s">
        <v>308</v>
      </c>
      <c r="BR1136" s="743"/>
      <c r="BS1136" s="743" t="s">
        <v>397</v>
      </c>
      <c r="BT1136" s="743"/>
      <c r="BU1136" s="743" t="s">
        <v>579</v>
      </c>
      <c r="BV1136" s="743"/>
      <c r="BW1136" s="743"/>
      <c r="BX1136" s="743"/>
      <c r="BY1136" s="743"/>
      <c r="BZ1136" s="743"/>
      <c r="CA1136" s="743"/>
      <c r="CB1136" s="743"/>
      <c r="CC1136" s="743"/>
      <c r="CD1136" s="743"/>
      <c r="CE1136" s="743"/>
      <c r="CF1136" s="743"/>
      <c r="CG1136" s="743"/>
      <c r="CH1136" s="743"/>
      <c r="CI1136" s="743"/>
      <c r="CJ1136" s="743"/>
      <c r="CK1136" s="736"/>
      <c r="CL1136" s="736" t="s">
        <v>397</v>
      </c>
      <c r="CM1136" s="736" t="s">
        <v>397</v>
      </c>
      <c r="CN1136" s="736" t="s">
        <v>397</v>
      </c>
      <c r="CO1136" s="736" t="s">
        <v>397</v>
      </c>
      <c r="CP1136" s="736">
        <v>0</v>
      </c>
      <c r="CQ1136" s="736">
        <v>852</v>
      </c>
      <c r="CR1136" s="734">
        <v>852</v>
      </c>
      <c r="CS1136" s="744"/>
      <c r="CT1136" s="745">
        <v>46286</v>
      </c>
      <c r="CU1136" s="746" t="s">
        <v>598</v>
      </c>
      <c r="CV1136" s="737"/>
      <c r="CW1136" s="737"/>
      <c r="CX1136" s="745">
        <v>46262</v>
      </c>
      <c r="CY1136" s="747" t="s">
        <v>2303</v>
      </c>
      <c r="CZ1136" s="747" t="s">
        <v>308</v>
      </c>
      <c r="DA1136" s="748">
        <v>46269</v>
      </c>
      <c r="DB1136" s="748" t="s">
        <v>633</v>
      </c>
      <c r="DC1136" s="748" t="s">
        <v>634</v>
      </c>
      <c r="DD1136" s="748" t="s">
        <v>308</v>
      </c>
      <c r="DE1136" s="749" t="s">
        <v>308</v>
      </c>
      <c r="DF1136" s="749" t="s">
        <v>308</v>
      </c>
      <c r="DG1136" s="749" t="s">
        <v>308</v>
      </c>
      <c r="DH1136" s="750">
        <v>0</v>
      </c>
      <c r="DI1136" s="737">
        <v>46272</v>
      </c>
      <c r="DJ1136" s="737" t="s">
        <v>390</v>
      </c>
      <c r="DK1136" s="737" t="s">
        <v>390</v>
      </c>
      <c r="DL1136" s="737" t="s">
        <v>390</v>
      </c>
      <c r="DM1136" s="737">
        <v>46272</v>
      </c>
      <c r="DN1136" s="737">
        <v>46272</v>
      </c>
      <c r="DO1136" s="751" t="s">
        <v>308</v>
      </c>
      <c r="DP1136" s="737">
        <v>46284</v>
      </c>
      <c r="DQ1136" s="737">
        <v>46284</v>
      </c>
      <c r="DR1136" s="737">
        <v>46284</v>
      </c>
      <c r="DS1136" s="750">
        <v>46284</v>
      </c>
      <c r="DT1136" s="752">
        <v>46284</v>
      </c>
      <c r="DU1136" s="753">
        <v>-2</v>
      </c>
      <c r="DV1136" s="753" t="s">
        <v>308</v>
      </c>
      <c r="DW1136" s="754">
        <v>46281</v>
      </c>
      <c r="DX1136" s="755">
        <v>46282</v>
      </c>
      <c r="DY1136" s="754" t="e">
        <v>#VALUE!</v>
      </c>
      <c r="DZ1136" s="754" t="e">
        <v>#VALUE!</v>
      </c>
      <c r="EA1136" s="754"/>
      <c r="EB1136" s="754"/>
      <c r="HA1136" s="756" t="s">
        <v>397</v>
      </c>
      <c r="HB1136" s="756" t="s">
        <v>397</v>
      </c>
      <c r="HC1136" s="756" t="s">
        <v>397</v>
      </c>
      <c r="HD1136" s="756" t="s">
        <v>397</v>
      </c>
      <c r="HE1136" s="756" t="s">
        <v>397</v>
      </c>
      <c r="HF1136" s="756" t="s">
        <v>397</v>
      </c>
      <c r="HG1136" s="756" t="s">
        <v>397</v>
      </c>
      <c r="HH1136" s="756" t="s">
        <v>397</v>
      </c>
      <c r="HI1136" s="756" t="s">
        <v>397</v>
      </c>
      <c r="HJ1136" s="756" t="s">
        <v>397</v>
      </c>
      <c r="HK1136"/>
      <c r="HL1136"/>
      <c r="HM1136"/>
      <c r="HN1136" s="756" t="str">
        <f t="shared" si="37"/>
        <v>AUTO PRINT</v>
      </c>
      <c r="HO1136"/>
      <c r="HP1136" s="757" t="s">
        <v>572</v>
      </c>
      <c r="HQ1136" s="757" t="s">
        <v>572</v>
      </c>
      <c r="HR1136" s="757" t="s">
        <v>572</v>
      </c>
      <c r="HS1136"/>
      <c r="HW1136" s="758"/>
      <c r="HX1136"/>
      <c r="HY1136" s="759" t="s">
        <v>572</v>
      </c>
      <c r="HZ1136" s="759" t="s">
        <v>572</v>
      </c>
      <c r="IA1136" s="759" t="s">
        <v>572</v>
      </c>
      <c r="IC1136" s="760" t="s">
        <v>572</v>
      </c>
      <c r="ID1136" s="760" t="s">
        <v>572</v>
      </c>
      <c r="IE1136" s="760" t="s">
        <v>572</v>
      </c>
      <c r="IF1136" s="761" t="s">
        <v>572</v>
      </c>
      <c r="IG1136" s="619" t="str">
        <f t="shared" si="38"/>
        <v>IN HOUSE (MANUAL)</v>
      </c>
      <c r="II1136" s="761" t="s">
        <v>572</v>
      </c>
      <c r="IK1136" s="761" t="str">
        <f>IFERROR(VLOOKUP($M1136,#REF!,13,0),"IN HOUSE (MANUAL)")</f>
        <v>IN HOUSE (MANUAL)</v>
      </c>
      <c r="IM1136" s="760" t="s">
        <v>572</v>
      </c>
      <c r="IN1136" s="760" t="s">
        <v>572</v>
      </c>
      <c r="IO1136" s="760" t="s">
        <v>572</v>
      </c>
      <c r="IQ1136" s="760" t="s">
        <v>572</v>
      </c>
      <c r="IR1136" s="760" t="s">
        <v>572</v>
      </c>
      <c r="IT1136" s="760" t="s">
        <v>572</v>
      </c>
      <c r="IV1136" s="760" t="s">
        <v>572</v>
      </c>
      <c r="IW1136" s="760" t="s">
        <v>572</v>
      </c>
      <c r="IY1136" s="760" t="s">
        <v>572</v>
      </c>
      <c r="IZ1136" s="760" t="s">
        <v>572</v>
      </c>
      <c r="JB1136" s="760" t="s">
        <v>572</v>
      </c>
      <c r="JC1136" s="760" t="s">
        <v>572</v>
      </c>
      <c r="JE1136" s="760" t="s">
        <v>572</v>
      </c>
      <c r="JF1136" s="760" t="s">
        <v>572</v>
      </c>
    </row>
    <row r="1137" spans="1:266" ht="17.25" customHeight="1" x14ac:dyDescent="0.35">
      <c r="A1137" s="618" t="s">
        <v>2304</v>
      </c>
      <c r="B1137" s="730">
        <v>155</v>
      </c>
      <c r="C1137" s="730" t="s">
        <v>2264</v>
      </c>
      <c r="D1137" s="730" t="s">
        <v>2264</v>
      </c>
      <c r="E1137" s="730">
        <v>19</v>
      </c>
      <c r="F1137" s="731" t="s">
        <v>574</v>
      </c>
      <c r="G1137" s="732">
        <v>1</v>
      </c>
      <c r="H1137" s="733">
        <v>46231</v>
      </c>
      <c r="I1137" s="730">
        <v>38</v>
      </c>
      <c r="J1137" s="730" t="s">
        <v>308</v>
      </c>
      <c r="K1137" s="730">
        <v>39</v>
      </c>
      <c r="L1137" s="730" t="s">
        <v>2305</v>
      </c>
      <c r="M1137" s="734" t="s">
        <v>2304</v>
      </c>
      <c r="N1137" s="735">
        <v>0</v>
      </c>
      <c r="O1137" s="735" t="s">
        <v>390</v>
      </c>
      <c r="P1137" s="735">
        <v>0</v>
      </c>
      <c r="Q1137" s="735">
        <v>0</v>
      </c>
      <c r="R1137" s="734" t="s">
        <v>2266</v>
      </c>
      <c r="S1137" s="734" t="s">
        <v>308</v>
      </c>
      <c r="T1137" s="734" t="s">
        <v>2273</v>
      </c>
      <c r="U1137" s="734">
        <v>480</v>
      </c>
      <c r="V1137" s="734" t="s">
        <v>308</v>
      </c>
      <c r="W1137" s="734"/>
      <c r="X1137" s="734"/>
      <c r="Y1137" s="734"/>
      <c r="Z1137" s="737"/>
      <c r="AA1137" s="734" t="s">
        <v>45</v>
      </c>
      <c r="AB1137" s="734" t="s">
        <v>863</v>
      </c>
      <c r="AC1137" s="734" t="s">
        <v>608</v>
      </c>
      <c r="AD1137" s="734">
        <v>96</v>
      </c>
      <c r="AE1137" s="738">
        <v>96</v>
      </c>
      <c r="AF1137" s="737" t="s">
        <v>390</v>
      </c>
      <c r="AG1137" s="739"/>
      <c r="AH1137" s="739"/>
      <c r="AI1137" s="739" t="s">
        <v>308</v>
      </c>
      <c r="AJ1137" s="740">
        <v>25</v>
      </c>
      <c r="AK1137" s="741"/>
      <c r="AL1137" s="742"/>
      <c r="AM1137" s="743">
        <v>0</v>
      </c>
      <c r="AN1137" s="743"/>
      <c r="AO1137" s="743"/>
      <c r="AP1137" s="743"/>
      <c r="AQ1137" s="743"/>
      <c r="AR1137" s="743"/>
      <c r="AS1137" s="743"/>
      <c r="AT1137" s="743"/>
      <c r="AU1137" s="743"/>
      <c r="AV1137" s="743"/>
      <c r="AW1137" s="743"/>
      <c r="AX1137" s="743"/>
      <c r="AY1137" s="743"/>
      <c r="AZ1137" s="743"/>
      <c r="BA1137" s="743"/>
      <c r="BB1137" s="743">
        <v>0</v>
      </c>
      <c r="BC1137" s="743">
        <v>0</v>
      </c>
      <c r="BD1137" s="743">
        <v>0</v>
      </c>
      <c r="BE1137" s="743">
        <v>0</v>
      </c>
      <c r="BF1137" s="743">
        <v>0</v>
      </c>
      <c r="BG1137" s="743">
        <v>0</v>
      </c>
      <c r="BH1137" s="743">
        <v>0</v>
      </c>
      <c r="BI1137" s="743">
        <v>0</v>
      </c>
      <c r="BJ1137" s="743"/>
      <c r="BK1137" s="743">
        <v>0</v>
      </c>
      <c r="BL1137" s="743"/>
      <c r="BM1137" s="743"/>
      <c r="BN1137" s="743" t="s">
        <v>308</v>
      </c>
      <c r="BO1137" s="743" t="s">
        <v>308</v>
      </c>
      <c r="BP1137" s="743" t="s">
        <v>308</v>
      </c>
      <c r="BQ1137" s="743" t="s">
        <v>308</v>
      </c>
      <c r="BR1137" s="743"/>
      <c r="BS1137" s="743" t="s">
        <v>397</v>
      </c>
      <c r="BT1137" s="743"/>
      <c r="BU1137" s="743" t="s">
        <v>579</v>
      </c>
      <c r="BV1137" s="743"/>
      <c r="BW1137" s="743"/>
      <c r="BX1137" s="743"/>
      <c r="BY1137" s="743"/>
      <c r="BZ1137" s="743"/>
      <c r="CA1137" s="743"/>
      <c r="CB1137" s="743"/>
      <c r="CC1137" s="743"/>
      <c r="CD1137" s="743"/>
      <c r="CE1137" s="743"/>
      <c r="CF1137" s="743"/>
      <c r="CG1137" s="743"/>
      <c r="CH1137" s="743"/>
      <c r="CI1137" s="743"/>
      <c r="CJ1137" s="743"/>
      <c r="CK1137" s="736"/>
      <c r="CL1137" s="736" t="s">
        <v>397</v>
      </c>
      <c r="CM1137" s="736" t="s">
        <v>397</v>
      </c>
      <c r="CN1137" s="736" t="s">
        <v>397</v>
      </c>
      <c r="CO1137" s="736" t="s">
        <v>397</v>
      </c>
      <c r="CP1137" s="736">
        <v>0</v>
      </c>
      <c r="CQ1137" s="736">
        <v>96</v>
      </c>
      <c r="CR1137" s="734">
        <v>96</v>
      </c>
      <c r="CS1137" s="744"/>
      <c r="CT1137" s="745">
        <v>46295</v>
      </c>
      <c r="CU1137" s="746" t="s">
        <v>1302</v>
      </c>
      <c r="CV1137" s="737"/>
      <c r="CW1137" s="737"/>
      <c r="CX1137" s="745">
        <v>46260</v>
      </c>
      <c r="CY1137" s="747">
        <v>0</v>
      </c>
      <c r="CZ1137" s="747">
        <v>0</v>
      </c>
      <c r="DA1137" s="748">
        <v>0</v>
      </c>
      <c r="DB1137" s="748">
        <v>0</v>
      </c>
      <c r="DC1137" s="748">
        <v>0</v>
      </c>
      <c r="DD1137" s="748">
        <v>0</v>
      </c>
      <c r="DE1137" s="749">
        <v>0</v>
      </c>
      <c r="DF1137" s="749">
        <v>0</v>
      </c>
      <c r="DG1137" s="749">
        <v>0</v>
      </c>
      <c r="DH1137" s="750">
        <v>0</v>
      </c>
      <c r="DI1137" s="737" t="s">
        <v>390</v>
      </c>
      <c r="DJ1137" s="737" t="s">
        <v>390</v>
      </c>
      <c r="DK1137" s="737" t="s">
        <v>390</v>
      </c>
      <c r="DL1137" s="737" t="s">
        <v>390</v>
      </c>
      <c r="DM1137" s="737">
        <v>46273</v>
      </c>
      <c r="DN1137" s="737">
        <v>46273</v>
      </c>
      <c r="DO1137" s="751">
        <v>0</v>
      </c>
      <c r="DP1137" s="737">
        <v>46290</v>
      </c>
      <c r="DQ1137" s="737">
        <v>46290</v>
      </c>
      <c r="DR1137" s="737">
        <v>46290</v>
      </c>
      <c r="DS1137" s="750">
        <v>46290</v>
      </c>
      <c r="DT1137" s="752">
        <v>46290</v>
      </c>
      <c r="DU1137" s="753">
        <v>-8</v>
      </c>
      <c r="DV1137" s="753" t="s">
        <v>308</v>
      </c>
      <c r="DW1137" s="754">
        <v>46282</v>
      </c>
      <c r="DX1137" s="755">
        <v>46282</v>
      </c>
      <c r="DY1137" s="754" t="e">
        <v>#VALUE!</v>
      </c>
      <c r="DZ1137" s="754" t="e">
        <v>#VALUE!</v>
      </c>
      <c r="EA1137" s="754"/>
      <c r="EB1137" s="754"/>
      <c r="HA1137" s="756" t="s">
        <v>397</v>
      </c>
      <c r="HB1137" s="756" t="s">
        <v>397</v>
      </c>
      <c r="HC1137" s="756" t="s">
        <v>397</v>
      </c>
      <c r="HD1137" s="756" t="s">
        <v>397</v>
      </c>
      <c r="HE1137" s="756" t="s">
        <v>397</v>
      </c>
      <c r="HF1137" s="756" t="s">
        <v>397</v>
      </c>
      <c r="HG1137" s="756" t="s">
        <v>397</v>
      </c>
      <c r="HH1137" s="756" t="s">
        <v>397</v>
      </c>
      <c r="HI1137" s="756" t="s">
        <v>397</v>
      </c>
      <c r="HJ1137" s="756" t="s">
        <v>397</v>
      </c>
      <c r="HK1137"/>
      <c r="HL1137"/>
      <c r="HM1137"/>
      <c r="HN1137" s="756" t="str">
        <f t="shared" si="37"/>
        <v>AUTO PRINT</v>
      </c>
      <c r="HO1137"/>
      <c r="HP1137" s="757" t="s">
        <v>572</v>
      </c>
      <c r="HQ1137" s="757" t="s">
        <v>572</v>
      </c>
      <c r="HR1137" s="757" t="s">
        <v>572</v>
      </c>
      <c r="HS1137"/>
      <c r="HW1137" s="758"/>
      <c r="HX1137"/>
      <c r="HY1137" s="759" t="s">
        <v>572</v>
      </c>
      <c r="HZ1137" s="759" t="s">
        <v>572</v>
      </c>
      <c r="IA1137" s="759" t="s">
        <v>572</v>
      </c>
      <c r="IC1137" s="760" t="s">
        <v>572</v>
      </c>
      <c r="ID1137" s="760" t="s">
        <v>572</v>
      </c>
      <c r="IE1137" s="760" t="s">
        <v>572</v>
      </c>
      <c r="IF1137" s="761" t="s">
        <v>572</v>
      </c>
      <c r="IG1137" s="619" t="str">
        <f t="shared" si="38"/>
        <v>IN HOUSE (MANUAL)</v>
      </c>
      <c r="II1137" s="761" t="s">
        <v>572</v>
      </c>
      <c r="IK1137" s="761" t="str">
        <f>IFERROR(VLOOKUP($M1137,#REF!,13,0),"IN HOUSE (MANUAL)")</f>
        <v>IN HOUSE (MANUAL)</v>
      </c>
      <c r="IM1137" s="760" t="s">
        <v>572</v>
      </c>
      <c r="IN1137" s="760" t="s">
        <v>572</v>
      </c>
      <c r="IO1137" s="760" t="s">
        <v>572</v>
      </c>
      <c r="IQ1137" s="760" t="s">
        <v>572</v>
      </c>
      <c r="IR1137" s="760" t="s">
        <v>572</v>
      </c>
      <c r="IT1137" s="760" t="s">
        <v>572</v>
      </c>
      <c r="IV1137" s="760" t="s">
        <v>572</v>
      </c>
      <c r="IW1137" s="760" t="s">
        <v>572</v>
      </c>
      <c r="IY1137" s="760" t="s">
        <v>572</v>
      </c>
      <c r="IZ1137" s="760" t="s">
        <v>572</v>
      </c>
      <c r="JB1137" s="760" t="s">
        <v>572</v>
      </c>
      <c r="JC1137" s="760" t="s">
        <v>572</v>
      </c>
      <c r="JE1137" s="760" t="s">
        <v>572</v>
      </c>
      <c r="JF1137" s="760" t="s">
        <v>572</v>
      </c>
    </row>
    <row r="1138" spans="1:266" ht="18.75" customHeight="1" x14ac:dyDescent="0.35">
      <c r="A1138" s="618" t="s">
        <v>2306</v>
      </c>
      <c r="B1138" s="730">
        <v>156</v>
      </c>
      <c r="C1138" s="730" t="s">
        <v>2264</v>
      </c>
      <c r="D1138" s="730" t="s">
        <v>2264</v>
      </c>
      <c r="E1138" s="730">
        <v>19</v>
      </c>
      <c r="F1138" s="731" t="s">
        <v>574</v>
      </c>
      <c r="G1138" s="732">
        <v>1</v>
      </c>
      <c r="H1138" s="733">
        <v>46231</v>
      </c>
      <c r="I1138" s="730">
        <v>38</v>
      </c>
      <c r="J1138" s="730" t="s">
        <v>308</v>
      </c>
      <c r="K1138" s="730">
        <v>39</v>
      </c>
      <c r="L1138" s="730" t="s">
        <v>2305</v>
      </c>
      <c r="M1138" s="735" t="s">
        <v>2306</v>
      </c>
      <c r="N1138" s="735">
        <v>0</v>
      </c>
      <c r="O1138" s="735" t="s">
        <v>390</v>
      </c>
      <c r="P1138" s="735">
        <v>0</v>
      </c>
      <c r="Q1138" s="735">
        <v>0</v>
      </c>
      <c r="R1138" s="735" t="s">
        <v>2266</v>
      </c>
      <c r="S1138" s="735" t="s">
        <v>308</v>
      </c>
      <c r="T1138" s="735" t="s">
        <v>2273</v>
      </c>
      <c r="U1138" s="735">
        <v>480</v>
      </c>
      <c r="V1138" s="735" t="s">
        <v>308</v>
      </c>
      <c r="W1138" s="735"/>
      <c r="X1138" s="735"/>
      <c r="Y1138" s="735"/>
      <c r="Z1138" s="763"/>
      <c r="AA1138" s="735" t="s">
        <v>45</v>
      </c>
      <c r="AB1138" s="735" t="s">
        <v>890</v>
      </c>
      <c r="AC1138" s="735" t="s">
        <v>608</v>
      </c>
      <c r="AD1138" s="735">
        <v>144</v>
      </c>
      <c r="AE1138" s="764">
        <v>144</v>
      </c>
      <c r="AF1138" s="737" t="s">
        <v>390</v>
      </c>
      <c r="AG1138" s="765"/>
      <c r="AH1138" s="765"/>
      <c r="AI1138" s="765" t="s">
        <v>308</v>
      </c>
      <c r="AJ1138" s="740">
        <v>26</v>
      </c>
      <c r="AK1138" s="766"/>
      <c r="AL1138" s="740"/>
      <c r="AM1138" s="767">
        <v>0</v>
      </c>
      <c r="AN1138" s="767"/>
      <c r="AO1138" s="767"/>
      <c r="AP1138" s="767"/>
      <c r="AQ1138" s="767"/>
      <c r="AR1138" s="767"/>
      <c r="AS1138" s="767"/>
      <c r="AT1138" s="767"/>
      <c r="AU1138" s="767"/>
      <c r="AV1138" s="767"/>
      <c r="AW1138" s="767"/>
      <c r="AX1138" s="767"/>
      <c r="AY1138" s="767"/>
      <c r="AZ1138" s="767"/>
      <c r="BA1138" s="767"/>
      <c r="BB1138" s="767">
        <v>0</v>
      </c>
      <c r="BC1138" s="767">
        <v>0</v>
      </c>
      <c r="BD1138" s="767">
        <v>0</v>
      </c>
      <c r="BE1138" s="767">
        <v>0</v>
      </c>
      <c r="BF1138" s="767">
        <v>0</v>
      </c>
      <c r="BG1138" s="767">
        <v>0</v>
      </c>
      <c r="BH1138" s="767">
        <v>0</v>
      </c>
      <c r="BI1138" s="767">
        <v>0</v>
      </c>
      <c r="BJ1138" s="767"/>
      <c r="BK1138" s="767">
        <v>0</v>
      </c>
      <c r="BL1138" s="767"/>
      <c r="BM1138" s="767"/>
      <c r="BN1138" s="767" t="s">
        <v>308</v>
      </c>
      <c r="BO1138" s="767" t="s">
        <v>308</v>
      </c>
      <c r="BP1138" s="767" t="s">
        <v>308</v>
      </c>
      <c r="BQ1138" s="767" t="s">
        <v>308</v>
      </c>
      <c r="BR1138" s="767"/>
      <c r="BS1138" s="767" t="s">
        <v>397</v>
      </c>
      <c r="BT1138" s="767"/>
      <c r="BU1138" s="767" t="s">
        <v>579</v>
      </c>
      <c r="BV1138" s="767"/>
      <c r="BW1138" s="767"/>
      <c r="BX1138" s="767"/>
      <c r="BY1138" s="767"/>
      <c r="BZ1138" s="767"/>
      <c r="CA1138" s="767"/>
      <c r="CB1138" s="767"/>
      <c r="CC1138" s="767"/>
      <c r="CD1138" s="767"/>
      <c r="CE1138" s="767"/>
      <c r="CF1138" s="767"/>
      <c r="CG1138" s="767"/>
      <c r="CH1138" s="767"/>
      <c r="CI1138" s="767"/>
      <c r="CJ1138" s="767"/>
      <c r="CK1138" s="768"/>
      <c r="CL1138" s="768" t="s">
        <v>397</v>
      </c>
      <c r="CM1138" s="768" t="s">
        <v>397</v>
      </c>
      <c r="CN1138" s="768" t="s">
        <v>397</v>
      </c>
      <c r="CO1138" s="768" t="s">
        <v>397</v>
      </c>
      <c r="CP1138" s="768">
        <v>0</v>
      </c>
      <c r="CQ1138" s="768">
        <v>144</v>
      </c>
      <c r="CR1138" s="735">
        <v>144</v>
      </c>
      <c r="CS1138" s="769"/>
      <c r="CT1138" s="745">
        <v>46295</v>
      </c>
      <c r="CU1138" s="746" t="s">
        <v>1302</v>
      </c>
      <c r="CV1138" s="763"/>
      <c r="CW1138" s="763"/>
      <c r="CX1138" s="745">
        <v>46260</v>
      </c>
      <c r="CY1138" s="747">
        <v>0</v>
      </c>
      <c r="CZ1138" s="747">
        <v>0</v>
      </c>
      <c r="DA1138" s="748">
        <v>0</v>
      </c>
      <c r="DB1138" s="748">
        <v>0</v>
      </c>
      <c r="DC1138" s="748">
        <v>0</v>
      </c>
      <c r="DD1138" s="748">
        <v>0</v>
      </c>
      <c r="DE1138" s="748">
        <v>0</v>
      </c>
      <c r="DF1138" s="748">
        <v>0</v>
      </c>
      <c r="DG1138" s="748">
        <v>0</v>
      </c>
      <c r="DH1138" s="770">
        <v>0</v>
      </c>
      <c r="DI1138" s="763" t="s">
        <v>390</v>
      </c>
      <c r="DJ1138" s="763" t="s">
        <v>390</v>
      </c>
      <c r="DK1138" s="763" t="s">
        <v>390</v>
      </c>
      <c r="DL1138" s="763" t="s">
        <v>390</v>
      </c>
      <c r="DM1138" s="763">
        <v>46273</v>
      </c>
      <c r="DN1138" s="763">
        <v>46273</v>
      </c>
      <c r="DO1138" s="931">
        <v>0</v>
      </c>
      <c r="DP1138" s="763">
        <v>46290</v>
      </c>
      <c r="DQ1138" s="737">
        <v>46290</v>
      </c>
      <c r="DR1138" s="763">
        <v>46290</v>
      </c>
      <c r="DS1138" s="770">
        <v>46290</v>
      </c>
      <c r="DT1138" s="752">
        <v>46290</v>
      </c>
      <c r="DU1138" s="753">
        <v>-8</v>
      </c>
      <c r="DV1138" s="753" t="s">
        <v>308</v>
      </c>
      <c r="DW1138" s="754">
        <v>46282</v>
      </c>
      <c r="DX1138" s="755">
        <v>46282</v>
      </c>
      <c r="DY1138" s="754" t="e">
        <v>#VALUE!</v>
      </c>
      <c r="DZ1138" s="754" t="e">
        <v>#VALUE!</v>
      </c>
      <c r="EA1138" s="754"/>
      <c r="EB1138" s="754"/>
      <c r="HA1138" s="756" t="s">
        <v>397</v>
      </c>
      <c r="HB1138" s="756" t="s">
        <v>397</v>
      </c>
      <c r="HC1138" s="756" t="s">
        <v>397</v>
      </c>
      <c r="HD1138" s="756" t="s">
        <v>397</v>
      </c>
      <c r="HE1138" s="756" t="s">
        <v>397</v>
      </c>
      <c r="HF1138" s="756" t="s">
        <v>397</v>
      </c>
      <c r="HG1138" s="756" t="s">
        <v>397</v>
      </c>
      <c r="HH1138" s="756" t="s">
        <v>397</v>
      </c>
      <c r="HI1138" s="756" t="s">
        <v>397</v>
      </c>
      <c r="HJ1138" s="756" t="s">
        <v>397</v>
      </c>
      <c r="HK1138"/>
      <c r="HL1138"/>
      <c r="HM1138"/>
      <c r="HN1138" s="756" t="str">
        <f t="shared" si="37"/>
        <v>AUTO PRINT</v>
      </c>
      <c r="HO1138"/>
      <c r="HP1138" s="757" t="s">
        <v>572</v>
      </c>
      <c r="HQ1138" s="757" t="s">
        <v>572</v>
      </c>
      <c r="HR1138" s="757" t="s">
        <v>572</v>
      </c>
      <c r="HS1138"/>
      <c r="HW1138" s="758"/>
      <c r="HX1138"/>
      <c r="HY1138" s="759" t="s">
        <v>572</v>
      </c>
      <c r="HZ1138" s="759" t="s">
        <v>572</v>
      </c>
      <c r="IA1138" s="759" t="s">
        <v>572</v>
      </c>
      <c r="IC1138" s="760" t="s">
        <v>572</v>
      </c>
      <c r="ID1138" s="760" t="s">
        <v>572</v>
      </c>
      <c r="IE1138" s="760" t="s">
        <v>572</v>
      </c>
      <c r="IF1138" s="761" t="s">
        <v>572</v>
      </c>
      <c r="IG1138" s="619" t="str">
        <f t="shared" si="38"/>
        <v>IN HOUSE (MANUAL)</v>
      </c>
      <c r="II1138" s="761" t="s">
        <v>572</v>
      </c>
      <c r="IK1138" s="761" t="str">
        <f>IFERROR(VLOOKUP($M1138,#REF!,13,0),"IN HOUSE (MANUAL)")</f>
        <v>IN HOUSE (MANUAL)</v>
      </c>
      <c r="IM1138" s="760" t="s">
        <v>572</v>
      </c>
      <c r="IN1138" s="760" t="s">
        <v>572</v>
      </c>
      <c r="IO1138" s="760" t="s">
        <v>572</v>
      </c>
      <c r="IQ1138" s="760" t="s">
        <v>572</v>
      </c>
      <c r="IR1138" s="760" t="s">
        <v>572</v>
      </c>
      <c r="IT1138" s="760" t="s">
        <v>572</v>
      </c>
      <c r="IV1138" s="760" t="s">
        <v>572</v>
      </c>
      <c r="IW1138" s="760" t="s">
        <v>572</v>
      </c>
      <c r="IY1138" s="760" t="s">
        <v>572</v>
      </c>
      <c r="IZ1138" s="760" t="s">
        <v>572</v>
      </c>
      <c r="JB1138" s="760" t="s">
        <v>572</v>
      </c>
      <c r="JC1138" s="760" t="s">
        <v>572</v>
      </c>
      <c r="JE1138" s="760" t="s">
        <v>572</v>
      </c>
      <c r="JF1138" s="760" t="s">
        <v>572</v>
      </c>
    </row>
    <row r="1139" spans="1:266" ht="17.25" customHeight="1" x14ac:dyDescent="0.35">
      <c r="A1139" s="618" t="s">
        <v>2307</v>
      </c>
      <c r="B1139" s="730">
        <v>157</v>
      </c>
      <c r="C1139" s="730" t="s">
        <v>2264</v>
      </c>
      <c r="D1139" s="730" t="s">
        <v>2264</v>
      </c>
      <c r="E1139" s="730">
        <v>19</v>
      </c>
      <c r="F1139" s="731" t="s">
        <v>574</v>
      </c>
      <c r="G1139" s="732">
        <v>1</v>
      </c>
      <c r="H1139" s="733">
        <v>46232</v>
      </c>
      <c r="I1139" s="730">
        <v>39</v>
      </c>
      <c r="J1139" s="730" t="s">
        <v>308</v>
      </c>
      <c r="K1139" s="730">
        <v>39</v>
      </c>
      <c r="L1139" s="730" t="s">
        <v>2308</v>
      </c>
      <c r="M1139" s="735" t="s">
        <v>2307</v>
      </c>
      <c r="N1139" s="735" t="s">
        <v>390</v>
      </c>
      <c r="O1139" s="735">
        <v>0</v>
      </c>
      <c r="P1139" s="735">
        <v>0</v>
      </c>
      <c r="Q1139" s="735">
        <v>0</v>
      </c>
      <c r="R1139" s="735" t="s">
        <v>2309</v>
      </c>
      <c r="S1139" s="735" t="s">
        <v>308</v>
      </c>
      <c r="T1139" s="735" t="s">
        <v>2310</v>
      </c>
      <c r="U1139" s="735">
        <v>480</v>
      </c>
      <c r="V1139" s="735" t="s">
        <v>308</v>
      </c>
      <c r="W1139" s="735"/>
      <c r="X1139" s="735"/>
      <c r="Y1139" s="735"/>
      <c r="Z1139" s="763"/>
      <c r="AA1139" s="735" t="s">
        <v>157</v>
      </c>
      <c r="AB1139" s="735" t="s">
        <v>569</v>
      </c>
      <c r="AC1139" s="735" t="s">
        <v>589</v>
      </c>
      <c r="AD1139" s="735">
        <v>1764</v>
      </c>
      <c r="AE1139" s="764">
        <v>1764</v>
      </c>
      <c r="AF1139" s="737" t="s">
        <v>390</v>
      </c>
      <c r="AG1139" s="765"/>
      <c r="AH1139" s="765"/>
      <c r="AI1139" s="765" t="s">
        <v>625</v>
      </c>
      <c r="AJ1139" s="740">
        <v>27</v>
      </c>
      <c r="AK1139" s="766"/>
      <c r="AL1139" s="740"/>
      <c r="AM1139" s="767">
        <v>0</v>
      </c>
      <c r="AN1139" s="767"/>
      <c r="AO1139" s="767"/>
      <c r="AP1139" s="767"/>
      <c r="AQ1139" s="767"/>
      <c r="AR1139" s="767"/>
      <c r="AS1139" s="767"/>
      <c r="AT1139" s="767"/>
      <c r="AU1139" s="767"/>
      <c r="AV1139" s="767"/>
      <c r="AW1139" s="767"/>
      <c r="AX1139" s="767"/>
      <c r="AY1139" s="767"/>
      <c r="AZ1139" s="767"/>
      <c r="BA1139" s="767"/>
      <c r="BB1139" s="767">
        <v>0</v>
      </c>
      <c r="BC1139" s="767">
        <v>0</v>
      </c>
      <c r="BD1139" s="767">
        <v>0</v>
      </c>
      <c r="BE1139" s="767">
        <v>0</v>
      </c>
      <c r="BF1139" s="767">
        <v>0</v>
      </c>
      <c r="BG1139" s="767">
        <v>0</v>
      </c>
      <c r="BH1139" s="767">
        <v>0</v>
      </c>
      <c r="BI1139" s="767" t="s">
        <v>397</v>
      </c>
      <c r="BJ1139" s="767"/>
      <c r="BK1139" s="767">
        <v>0</v>
      </c>
      <c r="BL1139" s="767"/>
      <c r="BM1139" s="767"/>
      <c r="BN1139" s="767" t="s">
        <v>308</v>
      </c>
      <c r="BO1139" s="767" t="s">
        <v>308</v>
      </c>
      <c r="BP1139" s="767" t="s">
        <v>308</v>
      </c>
      <c r="BQ1139" s="767" t="s">
        <v>308</v>
      </c>
      <c r="BR1139" s="767"/>
      <c r="BS1139" s="767">
        <v>350</v>
      </c>
      <c r="BT1139" s="767"/>
      <c r="BU1139" s="767" t="s">
        <v>579</v>
      </c>
      <c r="BV1139" s="767"/>
      <c r="BW1139" s="767"/>
      <c r="BX1139" s="767"/>
      <c r="BY1139" s="767"/>
      <c r="BZ1139" s="767"/>
      <c r="CA1139" s="767"/>
      <c r="CB1139" s="767"/>
      <c r="CC1139" s="767"/>
      <c r="CD1139" s="767"/>
      <c r="CE1139" s="767"/>
      <c r="CF1139" s="767"/>
      <c r="CG1139" s="767"/>
      <c r="CH1139" s="767"/>
      <c r="CI1139" s="767"/>
      <c r="CJ1139" s="767"/>
      <c r="CK1139" s="768"/>
      <c r="CL1139" s="768" t="s">
        <v>397</v>
      </c>
      <c r="CM1139" s="768" t="s">
        <v>397</v>
      </c>
      <c r="CN1139" s="768" t="s">
        <v>397</v>
      </c>
      <c r="CO1139" s="768" t="s">
        <v>397</v>
      </c>
      <c r="CP1139" s="768">
        <v>350</v>
      </c>
      <c r="CQ1139" s="768">
        <v>1464</v>
      </c>
      <c r="CR1139" s="735">
        <v>1764</v>
      </c>
      <c r="CS1139" s="769"/>
      <c r="CT1139" s="745" t="s">
        <v>308</v>
      </c>
      <c r="CU1139" s="746" t="s">
        <v>308</v>
      </c>
      <c r="CV1139" s="763"/>
      <c r="CW1139" s="763"/>
      <c r="CX1139" s="745">
        <v>46260</v>
      </c>
      <c r="CY1139" s="747">
        <v>0</v>
      </c>
      <c r="CZ1139" s="747">
        <v>0</v>
      </c>
      <c r="DA1139" s="748">
        <v>0</v>
      </c>
      <c r="DB1139" s="748">
        <v>0</v>
      </c>
      <c r="DC1139" s="748">
        <v>0</v>
      </c>
      <c r="DD1139" s="748">
        <v>0</v>
      </c>
      <c r="DE1139" s="748">
        <v>0</v>
      </c>
      <c r="DF1139" s="748">
        <v>0</v>
      </c>
      <c r="DG1139" s="748">
        <v>0</v>
      </c>
      <c r="DH1139" s="770">
        <v>0</v>
      </c>
      <c r="DI1139" s="763" t="s">
        <v>390</v>
      </c>
      <c r="DJ1139" s="763" t="s">
        <v>390</v>
      </c>
      <c r="DK1139" s="763" t="s">
        <v>397</v>
      </c>
      <c r="DL1139" s="763">
        <v>46272</v>
      </c>
      <c r="DM1139" s="763">
        <v>46273</v>
      </c>
      <c r="DN1139" s="763">
        <v>46273</v>
      </c>
      <c r="DO1139" s="931">
        <v>0</v>
      </c>
      <c r="DP1139" s="763">
        <v>46290</v>
      </c>
      <c r="DQ1139" s="737">
        <v>46347</v>
      </c>
      <c r="DR1139" s="763">
        <v>46347</v>
      </c>
      <c r="DS1139" s="770">
        <v>46290</v>
      </c>
      <c r="DT1139" s="752">
        <v>46347</v>
      </c>
      <c r="DU1139" s="753">
        <v>-4</v>
      </c>
      <c r="DV1139" s="753" t="s">
        <v>308</v>
      </c>
      <c r="DW1139" s="754">
        <v>46282</v>
      </c>
      <c r="DX1139" s="755">
        <v>46286</v>
      </c>
      <c r="DY1139" s="754" t="e">
        <v>#VALUE!</v>
      </c>
      <c r="DZ1139" s="754" t="e">
        <v>#VALUE!</v>
      </c>
      <c r="EA1139" s="754"/>
      <c r="EB1139" s="754"/>
      <c r="HA1139" s="756" t="s">
        <v>397</v>
      </c>
      <c r="HB1139" s="756" t="s">
        <v>397</v>
      </c>
      <c r="HC1139" s="756" t="s">
        <v>397</v>
      </c>
      <c r="HD1139" s="756" t="s">
        <v>397</v>
      </c>
      <c r="HE1139" s="756" t="s">
        <v>397</v>
      </c>
      <c r="HF1139" s="756" t="s">
        <v>397</v>
      </c>
      <c r="HG1139" s="756" t="s">
        <v>397</v>
      </c>
      <c r="HH1139" s="756" t="s">
        <v>397</v>
      </c>
      <c r="HI1139" s="756" t="s">
        <v>397</v>
      </c>
      <c r="HJ1139" s="756" t="s">
        <v>397</v>
      </c>
      <c r="HK1139"/>
      <c r="HL1139"/>
      <c r="HM1139"/>
      <c r="HN1139" s="756" t="str">
        <f t="shared" si="37"/>
        <v>AUTO PRINT</v>
      </c>
      <c r="HO1139"/>
      <c r="HP1139" s="757" t="s">
        <v>572</v>
      </c>
      <c r="HQ1139" s="757" t="s">
        <v>572</v>
      </c>
      <c r="HR1139" s="757" t="s">
        <v>572</v>
      </c>
      <c r="HS1139"/>
      <c r="HW1139" s="758"/>
      <c r="HX1139"/>
      <c r="HY1139" s="759" t="s">
        <v>572</v>
      </c>
      <c r="HZ1139" s="759" t="s">
        <v>572</v>
      </c>
      <c r="IA1139" s="759" t="s">
        <v>572</v>
      </c>
      <c r="IC1139" s="760" t="s">
        <v>572</v>
      </c>
      <c r="ID1139" s="760" t="s">
        <v>572</v>
      </c>
      <c r="IE1139" s="760" t="s">
        <v>572</v>
      </c>
      <c r="IF1139" s="761" t="s">
        <v>572</v>
      </c>
      <c r="IG1139" s="619" t="str">
        <f t="shared" si="38"/>
        <v>IN HOUSE (MANUAL)</v>
      </c>
      <c r="II1139" s="761" t="s">
        <v>572</v>
      </c>
      <c r="IK1139" s="761" t="str">
        <f>IFERROR(VLOOKUP($M1139,#REF!,13,0),"IN HOUSE (MANUAL)")</f>
        <v>IN HOUSE (MANUAL)</v>
      </c>
      <c r="IM1139" s="760" t="s">
        <v>572</v>
      </c>
      <c r="IN1139" s="760" t="s">
        <v>572</v>
      </c>
      <c r="IO1139" s="760" t="s">
        <v>572</v>
      </c>
      <c r="IQ1139" s="760" t="s">
        <v>572</v>
      </c>
      <c r="IR1139" s="760" t="s">
        <v>572</v>
      </c>
      <c r="IT1139" s="760" t="s">
        <v>572</v>
      </c>
      <c r="IV1139" s="760" t="s">
        <v>572</v>
      </c>
      <c r="IW1139" s="760" t="s">
        <v>572</v>
      </c>
      <c r="IY1139" s="760" t="s">
        <v>572</v>
      </c>
      <c r="IZ1139" s="760" t="s">
        <v>572</v>
      </c>
      <c r="JB1139" s="760" t="s">
        <v>572</v>
      </c>
      <c r="JC1139" s="760" t="s">
        <v>572</v>
      </c>
      <c r="JE1139" s="760" t="s">
        <v>572</v>
      </c>
      <c r="JF1139" s="760" t="s">
        <v>572</v>
      </c>
    </row>
    <row r="1140" spans="1:266" ht="17.25" customHeight="1" x14ac:dyDescent="0.35">
      <c r="A1140" s="618" t="s">
        <v>2311</v>
      </c>
      <c r="B1140" s="730">
        <v>158</v>
      </c>
      <c r="C1140" s="730" t="s">
        <v>2264</v>
      </c>
      <c r="D1140" s="730" t="s">
        <v>2264</v>
      </c>
      <c r="E1140" s="730">
        <v>19</v>
      </c>
      <c r="F1140" s="731" t="s">
        <v>574</v>
      </c>
      <c r="G1140" s="732">
        <v>1</v>
      </c>
      <c r="H1140" s="733">
        <v>46232</v>
      </c>
      <c r="I1140" s="730">
        <v>39</v>
      </c>
      <c r="J1140" s="730" t="s">
        <v>308</v>
      </c>
      <c r="K1140" s="730">
        <v>39</v>
      </c>
      <c r="L1140" s="730" t="s">
        <v>2312</v>
      </c>
      <c r="M1140" s="734" t="s">
        <v>2311</v>
      </c>
      <c r="N1140" s="735" t="s">
        <v>390</v>
      </c>
      <c r="O1140" s="735">
        <v>0</v>
      </c>
      <c r="P1140" s="735">
        <v>0</v>
      </c>
      <c r="Q1140" s="735">
        <v>0</v>
      </c>
      <c r="R1140" s="734" t="s">
        <v>576</v>
      </c>
      <c r="S1140" s="734" t="s">
        <v>308</v>
      </c>
      <c r="T1140" s="734" t="s">
        <v>2313</v>
      </c>
      <c r="U1140" s="734">
        <v>480</v>
      </c>
      <c r="V1140" s="734" t="s">
        <v>308</v>
      </c>
      <c r="W1140" s="734"/>
      <c r="X1140" s="734"/>
      <c r="Y1140" s="734"/>
      <c r="Z1140" s="737"/>
      <c r="AA1140" s="734" t="s">
        <v>32</v>
      </c>
      <c r="AB1140" s="734" t="s">
        <v>569</v>
      </c>
      <c r="AC1140" s="734" t="s">
        <v>597</v>
      </c>
      <c r="AD1140" s="734">
        <v>1668</v>
      </c>
      <c r="AE1140" s="738">
        <v>1668</v>
      </c>
      <c r="AF1140" s="737">
        <v>46274</v>
      </c>
      <c r="AG1140" s="739"/>
      <c r="AH1140" s="739"/>
      <c r="AI1140" s="739" t="s">
        <v>308</v>
      </c>
      <c r="AJ1140" s="740">
        <v>28</v>
      </c>
      <c r="AK1140" s="741"/>
      <c r="AL1140" s="742"/>
      <c r="AM1140" s="743">
        <v>0</v>
      </c>
      <c r="AN1140" s="743"/>
      <c r="AO1140" s="743"/>
      <c r="AP1140" s="743"/>
      <c r="AQ1140" s="743"/>
      <c r="AR1140" s="743"/>
      <c r="AS1140" s="743"/>
      <c r="AT1140" s="743"/>
      <c r="AU1140" s="743"/>
      <c r="AV1140" s="743"/>
      <c r="AW1140" s="743"/>
      <c r="AX1140" s="743"/>
      <c r="AY1140" s="743"/>
      <c r="AZ1140" s="743"/>
      <c r="BA1140" s="743"/>
      <c r="BB1140" s="743">
        <v>0</v>
      </c>
      <c r="BC1140" s="743">
        <v>0</v>
      </c>
      <c r="BD1140" s="743">
        <v>0</v>
      </c>
      <c r="BE1140" s="743">
        <v>0</v>
      </c>
      <c r="BF1140" s="743">
        <v>0</v>
      </c>
      <c r="BG1140" s="743">
        <v>0</v>
      </c>
      <c r="BH1140" s="743">
        <v>0</v>
      </c>
      <c r="BI1140" s="743" t="s">
        <v>397</v>
      </c>
      <c r="BJ1140" s="743"/>
      <c r="BK1140" s="743">
        <v>0</v>
      </c>
      <c r="BL1140" s="743"/>
      <c r="BM1140" s="743"/>
      <c r="BN1140" s="743" t="s">
        <v>308</v>
      </c>
      <c r="BO1140" s="743" t="s">
        <v>308</v>
      </c>
      <c r="BP1140" s="743" t="s">
        <v>308</v>
      </c>
      <c r="BQ1140" s="743" t="s">
        <v>308</v>
      </c>
      <c r="BR1140" s="743"/>
      <c r="BS1140" s="743">
        <v>453</v>
      </c>
      <c r="BT1140" s="743"/>
      <c r="BU1140" s="743" t="s">
        <v>579</v>
      </c>
      <c r="BV1140" s="743"/>
      <c r="BW1140" s="743"/>
      <c r="BX1140" s="743"/>
      <c r="BY1140" s="743"/>
      <c r="BZ1140" s="743"/>
      <c r="CA1140" s="743"/>
      <c r="CB1140" s="743"/>
      <c r="CC1140" s="743"/>
      <c r="CD1140" s="743"/>
      <c r="CE1140" s="743"/>
      <c r="CF1140" s="743"/>
      <c r="CG1140" s="743"/>
      <c r="CH1140" s="743"/>
      <c r="CI1140" s="743"/>
      <c r="CJ1140" s="743"/>
      <c r="CK1140" s="736"/>
      <c r="CL1140" s="736" t="s">
        <v>397</v>
      </c>
      <c r="CM1140" s="736" t="s">
        <v>397</v>
      </c>
      <c r="CN1140" s="736" t="s">
        <v>397</v>
      </c>
      <c r="CO1140" s="736" t="s">
        <v>397</v>
      </c>
      <c r="CP1140" s="736">
        <v>453</v>
      </c>
      <c r="CQ1140" s="736">
        <v>1668</v>
      </c>
      <c r="CR1140" s="734">
        <v>1668</v>
      </c>
      <c r="CS1140" s="744"/>
      <c r="CT1140" s="745">
        <v>46293</v>
      </c>
      <c r="CU1140" s="746" t="s">
        <v>782</v>
      </c>
      <c r="CV1140" s="737"/>
      <c r="CW1140" s="737"/>
      <c r="CX1140" s="745">
        <v>46274</v>
      </c>
      <c r="CY1140" s="747" t="s">
        <v>2314</v>
      </c>
      <c r="CZ1140" s="747" t="s">
        <v>308</v>
      </c>
      <c r="DA1140" s="748">
        <v>46249</v>
      </c>
      <c r="DB1140" s="748" t="s">
        <v>615</v>
      </c>
      <c r="DC1140" s="748" t="s">
        <v>888</v>
      </c>
      <c r="DD1140" s="748" t="s">
        <v>308</v>
      </c>
      <c r="DE1140" s="749" t="s">
        <v>308</v>
      </c>
      <c r="DF1140" s="749" t="s">
        <v>308</v>
      </c>
      <c r="DG1140" s="749" t="s">
        <v>308</v>
      </c>
      <c r="DH1140" s="750">
        <v>0</v>
      </c>
      <c r="DI1140" s="737" t="s">
        <v>390</v>
      </c>
      <c r="DJ1140" s="737" t="s">
        <v>390</v>
      </c>
      <c r="DK1140" s="737" t="s">
        <v>397</v>
      </c>
      <c r="DL1140" s="737">
        <v>46272</v>
      </c>
      <c r="DM1140" s="737">
        <v>46275</v>
      </c>
      <c r="DN1140" s="737">
        <v>46275</v>
      </c>
      <c r="DO1140" s="751" t="s">
        <v>308</v>
      </c>
      <c r="DP1140" s="737">
        <v>46290</v>
      </c>
      <c r="DQ1140" s="737">
        <v>46290</v>
      </c>
      <c r="DR1140" s="737">
        <v>46290</v>
      </c>
      <c r="DS1140" s="750">
        <v>46290</v>
      </c>
      <c r="DT1140" s="752">
        <v>46290</v>
      </c>
      <c r="DU1140" s="753">
        <v>-2</v>
      </c>
      <c r="DV1140" s="753" t="s">
        <v>308</v>
      </c>
      <c r="DW1140" s="754">
        <v>46286</v>
      </c>
      <c r="DX1140" s="755">
        <v>46288</v>
      </c>
      <c r="DY1140" s="754" t="e">
        <v>#VALUE!</v>
      </c>
      <c r="DZ1140" s="754" t="e">
        <v>#VALUE!</v>
      </c>
      <c r="EA1140" s="754"/>
      <c r="EB1140" s="754"/>
      <c r="HA1140" s="756" t="s">
        <v>397</v>
      </c>
      <c r="HB1140" s="756" t="s">
        <v>397</v>
      </c>
      <c r="HC1140" s="756" t="s">
        <v>397</v>
      </c>
      <c r="HD1140" s="756" t="s">
        <v>397</v>
      </c>
      <c r="HE1140" s="756" t="s">
        <v>397</v>
      </c>
      <c r="HF1140" s="756" t="s">
        <v>397</v>
      </c>
      <c r="HG1140" s="756" t="s">
        <v>397</v>
      </c>
      <c r="HH1140" s="756" t="s">
        <v>397</v>
      </c>
      <c r="HI1140" s="756" t="s">
        <v>397</v>
      </c>
      <c r="HJ1140" s="756" t="s">
        <v>397</v>
      </c>
      <c r="HK1140"/>
      <c r="HL1140"/>
      <c r="HM1140"/>
      <c r="HN1140" s="756" t="str">
        <f t="shared" si="37"/>
        <v>AUTO PRINT</v>
      </c>
      <c r="HO1140"/>
      <c r="HP1140" s="757" t="s">
        <v>572</v>
      </c>
      <c r="HQ1140" s="757" t="s">
        <v>572</v>
      </c>
      <c r="HR1140" s="757" t="s">
        <v>572</v>
      </c>
      <c r="HS1140"/>
      <c r="HW1140" s="758"/>
      <c r="HX1140"/>
      <c r="HY1140" s="759" t="s">
        <v>572</v>
      </c>
      <c r="HZ1140" s="759" t="s">
        <v>572</v>
      </c>
      <c r="IA1140" s="759" t="s">
        <v>572</v>
      </c>
      <c r="IC1140" s="760" t="s">
        <v>572</v>
      </c>
      <c r="ID1140" s="760" t="s">
        <v>572</v>
      </c>
      <c r="IE1140" s="760" t="s">
        <v>572</v>
      </c>
      <c r="IF1140" s="761" t="s">
        <v>572</v>
      </c>
      <c r="IG1140" s="619" t="str">
        <f t="shared" si="38"/>
        <v>IN HOUSE (MANUAL)</v>
      </c>
      <c r="II1140" s="761" t="s">
        <v>572</v>
      </c>
      <c r="IK1140" s="761" t="str">
        <f>IFERROR(VLOOKUP($M1140,#REF!,13,0),"IN HOUSE (MANUAL)")</f>
        <v>IN HOUSE (MANUAL)</v>
      </c>
      <c r="IM1140" s="760" t="s">
        <v>572</v>
      </c>
      <c r="IN1140" s="760" t="s">
        <v>572</v>
      </c>
      <c r="IO1140" s="760" t="s">
        <v>572</v>
      </c>
      <c r="IQ1140" s="760" t="s">
        <v>572</v>
      </c>
      <c r="IR1140" s="760" t="s">
        <v>572</v>
      </c>
      <c r="IT1140" s="760" t="s">
        <v>572</v>
      </c>
      <c r="IV1140" s="760" t="s">
        <v>572</v>
      </c>
      <c r="IW1140" s="760" t="s">
        <v>572</v>
      </c>
      <c r="IY1140" s="760" t="s">
        <v>572</v>
      </c>
      <c r="IZ1140" s="760" t="s">
        <v>572</v>
      </c>
      <c r="JB1140" s="760" t="s">
        <v>572</v>
      </c>
      <c r="JC1140" s="760" t="s">
        <v>572</v>
      </c>
      <c r="JE1140" s="760" t="s">
        <v>572</v>
      </c>
      <c r="JF1140" s="760" t="s">
        <v>572</v>
      </c>
    </row>
    <row r="1141" spans="1:266" ht="17.25" customHeight="1" x14ac:dyDescent="0.35">
      <c r="A1141" s="618" t="s">
        <v>2315</v>
      </c>
      <c r="B1141" s="730">
        <v>159</v>
      </c>
      <c r="C1141" s="730" t="s">
        <v>2264</v>
      </c>
      <c r="D1141" s="730" t="s">
        <v>2264</v>
      </c>
      <c r="E1141" s="730">
        <v>19</v>
      </c>
      <c r="F1141" s="731" t="s">
        <v>574</v>
      </c>
      <c r="G1141" s="732">
        <v>1</v>
      </c>
      <c r="H1141" s="733">
        <v>46196</v>
      </c>
      <c r="I1141" s="730">
        <v>39</v>
      </c>
      <c r="J1141" s="730" t="s">
        <v>308</v>
      </c>
      <c r="K1141" s="730">
        <v>40</v>
      </c>
      <c r="L1141" s="730" t="s">
        <v>2316</v>
      </c>
      <c r="M1141" s="868" t="s">
        <v>2315</v>
      </c>
      <c r="N1141" s="772" t="s">
        <v>390</v>
      </c>
      <c r="O1141" s="772">
        <v>0</v>
      </c>
      <c r="P1141" s="772">
        <v>0</v>
      </c>
      <c r="Q1141" s="772">
        <v>0</v>
      </c>
      <c r="R1141" s="868" t="s">
        <v>576</v>
      </c>
      <c r="S1141" s="868" t="s">
        <v>308</v>
      </c>
      <c r="T1141" s="868" t="s">
        <v>588</v>
      </c>
      <c r="U1141" s="868">
        <v>480</v>
      </c>
      <c r="V1141" s="868" t="s">
        <v>308</v>
      </c>
      <c r="W1141" s="868"/>
      <c r="X1141" s="868"/>
      <c r="Y1141" s="868"/>
      <c r="Z1141" s="776"/>
      <c r="AA1141" s="868" t="s">
        <v>32</v>
      </c>
      <c r="AB1141" s="868" t="s">
        <v>569</v>
      </c>
      <c r="AC1141" s="868" t="s">
        <v>584</v>
      </c>
      <c r="AD1141" s="868">
        <v>600</v>
      </c>
      <c r="AE1141" s="864">
        <v>600</v>
      </c>
      <c r="AF1141" s="776" t="s">
        <v>390</v>
      </c>
      <c r="AG1141" s="918"/>
      <c r="AH1141" s="918"/>
      <c r="AI1141" s="918" t="s">
        <v>613</v>
      </c>
      <c r="AJ1141" s="778">
        <v>29</v>
      </c>
      <c r="AK1141" s="894"/>
      <c r="AL1141" s="895"/>
      <c r="AM1141" s="896">
        <v>0</v>
      </c>
      <c r="AN1141" s="896"/>
      <c r="AO1141" s="896"/>
      <c r="AP1141" s="896"/>
      <c r="AQ1141" s="896"/>
      <c r="AR1141" s="896"/>
      <c r="AS1141" s="896"/>
      <c r="AT1141" s="896"/>
      <c r="AU1141" s="896"/>
      <c r="AV1141" s="896"/>
      <c r="AW1141" s="896"/>
      <c r="AX1141" s="896"/>
      <c r="AY1141" s="896"/>
      <c r="AZ1141" s="896"/>
      <c r="BA1141" s="896"/>
      <c r="BB1141" s="896">
        <v>0</v>
      </c>
      <c r="BC1141" s="896">
        <v>0</v>
      </c>
      <c r="BD1141" s="896">
        <v>0</v>
      </c>
      <c r="BE1141" s="896">
        <v>0</v>
      </c>
      <c r="BF1141" s="896">
        <v>0</v>
      </c>
      <c r="BG1141" s="896">
        <v>0</v>
      </c>
      <c r="BH1141" s="896">
        <v>0</v>
      </c>
      <c r="BI1141" s="896" t="s">
        <v>397</v>
      </c>
      <c r="BJ1141" s="896"/>
      <c r="BK1141" s="896">
        <v>145</v>
      </c>
      <c r="BL1141" s="896"/>
      <c r="BM1141" s="896"/>
      <c r="BN1141" s="896" t="s">
        <v>308</v>
      </c>
      <c r="BO1141" s="896" t="s">
        <v>308</v>
      </c>
      <c r="BP1141" s="896" t="s">
        <v>308</v>
      </c>
      <c r="BQ1141" s="896" t="s">
        <v>308</v>
      </c>
      <c r="BR1141" s="896"/>
      <c r="BS1141" s="896">
        <v>145</v>
      </c>
      <c r="BT1141" s="896"/>
      <c r="BU1141" s="896" t="s">
        <v>579</v>
      </c>
      <c r="BV1141" s="896"/>
      <c r="BW1141" s="896"/>
      <c r="BX1141" s="896"/>
      <c r="BY1141" s="896"/>
      <c r="BZ1141" s="896"/>
      <c r="CA1141" s="896"/>
      <c r="CB1141" s="896"/>
      <c r="CC1141" s="896"/>
      <c r="CD1141" s="896"/>
      <c r="CE1141" s="896"/>
      <c r="CF1141" s="896"/>
      <c r="CG1141" s="896"/>
      <c r="CH1141" s="896"/>
      <c r="CI1141" s="896"/>
      <c r="CJ1141" s="896"/>
      <c r="CK1141" s="867"/>
      <c r="CL1141" s="867" t="s">
        <v>397</v>
      </c>
      <c r="CM1141" s="867" t="s">
        <v>397</v>
      </c>
      <c r="CN1141" s="867" t="s">
        <v>397</v>
      </c>
      <c r="CO1141" s="867" t="s">
        <v>397</v>
      </c>
      <c r="CP1141" s="867">
        <v>145</v>
      </c>
      <c r="CQ1141" s="867">
        <v>600</v>
      </c>
      <c r="CR1141" s="868">
        <v>600</v>
      </c>
      <c r="CS1141" s="869"/>
      <c r="CT1141" s="782" t="s">
        <v>308</v>
      </c>
      <c r="CU1141" s="783" t="s">
        <v>308</v>
      </c>
      <c r="CV1141" s="776"/>
      <c r="CW1141" s="776"/>
      <c r="CX1141" s="782">
        <v>46252</v>
      </c>
      <c r="CY1141" s="784">
        <v>0</v>
      </c>
      <c r="CZ1141" s="784">
        <v>0</v>
      </c>
      <c r="DA1141" s="785">
        <v>0</v>
      </c>
      <c r="DB1141" s="785">
        <v>0</v>
      </c>
      <c r="DC1141" s="785">
        <v>0</v>
      </c>
      <c r="DD1141" s="785">
        <v>0</v>
      </c>
      <c r="DE1141" s="871" t="s">
        <v>308</v>
      </c>
      <c r="DF1141" s="871" t="s">
        <v>308</v>
      </c>
      <c r="DG1141" s="871" t="s">
        <v>308</v>
      </c>
      <c r="DH1141" s="872">
        <v>0</v>
      </c>
      <c r="DI1141" s="776" t="s">
        <v>390</v>
      </c>
      <c r="DJ1141" s="776" t="s">
        <v>390</v>
      </c>
      <c r="DK1141" s="776" t="s">
        <v>390</v>
      </c>
      <c r="DL1141" s="776" t="s">
        <v>390</v>
      </c>
      <c r="DM1141" s="776">
        <v>46281</v>
      </c>
      <c r="DN1141" s="776">
        <v>46281</v>
      </c>
      <c r="DO1141" s="936" t="s">
        <v>308</v>
      </c>
      <c r="DP1141" s="776">
        <v>46318</v>
      </c>
      <c r="DQ1141" s="776">
        <v>46297</v>
      </c>
      <c r="DR1141" s="776">
        <v>46297</v>
      </c>
      <c r="DS1141" s="872">
        <v>46318</v>
      </c>
      <c r="DT1141" s="752">
        <v>46297</v>
      </c>
      <c r="DU1141" s="753">
        <v>-8</v>
      </c>
      <c r="DV1141" s="753" t="s">
        <v>308</v>
      </c>
      <c r="DW1141" s="754">
        <v>46288</v>
      </c>
      <c r="DX1141" s="755">
        <v>46289</v>
      </c>
      <c r="DY1141" s="754" t="e">
        <v>#VALUE!</v>
      </c>
      <c r="DZ1141" s="754" t="e">
        <v>#VALUE!</v>
      </c>
      <c r="EA1141" s="754"/>
      <c r="EB1141" s="754"/>
      <c r="HA1141" s="756" t="s">
        <v>397</v>
      </c>
      <c r="HB1141" s="756" t="s">
        <v>397</v>
      </c>
      <c r="HC1141" s="756" t="s">
        <v>397</v>
      </c>
      <c r="HD1141" s="756" t="s">
        <v>397</v>
      </c>
      <c r="HE1141" s="756" t="s">
        <v>397</v>
      </c>
      <c r="HF1141" s="756" t="s">
        <v>397</v>
      </c>
      <c r="HG1141" s="756" t="s">
        <v>397</v>
      </c>
      <c r="HH1141" s="756" t="s">
        <v>397</v>
      </c>
      <c r="HI1141" s="756" t="s">
        <v>397</v>
      </c>
      <c r="HJ1141" s="756" t="s">
        <v>397</v>
      </c>
      <c r="HK1141"/>
      <c r="HL1141"/>
      <c r="HM1141"/>
      <c r="HN1141" s="756" t="str">
        <f t="shared" si="37"/>
        <v>AUTO PRINT</v>
      </c>
      <c r="HO1141"/>
      <c r="HP1141" s="757" t="s">
        <v>572</v>
      </c>
      <c r="HQ1141" s="757" t="s">
        <v>572</v>
      </c>
      <c r="HR1141" s="757" t="s">
        <v>572</v>
      </c>
      <c r="HS1141"/>
      <c r="HW1141" s="758"/>
      <c r="HX1141"/>
      <c r="HY1141" s="759" t="s">
        <v>572</v>
      </c>
      <c r="HZ1141" s="759" t="s">
        <v>572</v>
      </c>
      <c r="IA1141" s="759" t="s">
        <v>572</v>
      </c>
      <c r="IC1141" s="760" t="s">
        <v>572</v>
      </c>
      <c r="ID1141" s="760" t="s">
        <v>572</v>
      </c>
      <c r="IE1141" s="760" t="s">
        <v>572</v>
      </c>
      <c r="IF1141" s="761" t="s">
        <v>572</v>
      </c>
      <c r="IG1141" s="619" t="str">
        <f t="shared" si="38"/>
        <v>IN HOUSE (MANUAL)</v>
      </c>
      <c r="II1141" s="761" t="s">
        <v>572</v>
      </c>
      <c r="IK1141" s="761" t="str">
        <f>IFERROR(VLOOKUP($M1141,#REF!,13,0),"IN HOUSE (MANUAL)")</f>
        <v>IN HOUSE (MANUAL)</v>
      </c>
      <c r="IM1141" s="760" t="s">
        <v>572</v>
      </c>
      <c r="IN1141" s="760" t="s">
        <v>572</v>
      </c>
      <c r="IO1141" s="760" t="s">
        <v>572</v>
      </c>
      <c r="IQ1141" s="760" t="s">
        <v>572</v>
      </c>
      <c r="IR1141" s="760" t="s">
        <v>572</v>
      </c>
      <c r="IT1141" s="760" t="s">
        <v>572</v>
      </c>
      <c r="IV1141" s="760" t="s">
        <v>572</v>
      </c>
      <c r="IW1141" s="760" t="s">
        <v>572</v>
      </c>
      <c r="IY1141" s="760" t="s">
        <v>572</v>
      </c>
      <c r="IZ1141" s="760" t="s">
        <v>572</v>
      </c>
      <c r="JB1141" s="760" t="s">
        <v>572</v>
      </c>
      <c r="JC1141" s="760" t="s">
        <v>572</v>
      </c>
      <c r="JE1141" s="760" t="s">
        <v>572</v>
      </c>
      <c r="JF1141" s="760" t="s">
        <v>572</v>
      </c>
    </row>
    <row r="1142" spans="1:266" ht="17.25" customHeight="1" x14ac:dyDescent="0.35">
      <c r="A1142" s="618" t="s">
        <v>2317</v>
      </c>
      <c r="B1142" s="730">
        <v>160</v>
      </c>
      <c r="C1142" s="730" t="s">
        <v>2264</v>
      </c>
      <c r="D1142" s="730" t="s">
        <v>2264</v>
      </c>
      <c r="E1142" s="730">
        <v>19</v>
      </c>
      <c r="F1142" s="731" t="s">
        <v>574</v>
      </c>
      <c r="G1142" s="732">
        <v>1</v>
      </c>
      <c r="H1142" s="733">
        <v>46232</v>
      </c>
      <c r="I1142" s="730">
        <v>39</v>
      </c>
      <c r="J1142" s="730" t="s">
        <v>308</v>
      </c>
      <c r="K1142" s="730">
        <v>40</v>
      </c>
      <c r="L1142" s="730" t="s">
        <v>2318</v>
      </c>
      <c r="M1142" s="868" t="s">
        <v>2317</v>
      </c>
      <c r="N1142" s="772" t="s">
        <v>390</v>
      </c>
      <c r="O1142" s="772">
        <v>0</v>
      </c>
      <c r="P1142" s="772">
        <v>0</v>
      </c>
      <c r="Q1142" s="772">
        <v>0</v>
      </c>
      <c r="R1142" s="868" t="s">
        <v>2309</v>
      </c>
      <c r="S1142" s="868" t="s">
        <v>308</v>
      </c>
      <c r="T1142" s="868" t="s">
        <v>2310</v>
      </c>
      <c r="U1142" s="868">
        <v>480</v>
      </c>
      <c r="V1142" s="868" t="s">
        <v>308</v>
      </c>
      <c r="W1142" s="868"/>
      <c r="X1142" s="868"/>
      <c r="Y1142" s="868"/>
      <c r="Z1142" s="776"/>
      <c r="AA1142" s="868" t="s">
        <v>157</v>
      </c>
      <c r="AB1142" s="868" t="s">
        <v>569</v>
      </c>
      <c r="AC1142" s="868" t="s">
        <v>751</v>
      </c>
      <c r="AD1142" s="868">
        <v>462</v>
      </c>
      <c r="AE1142" s="864">
        <v>462</v>
      </c>
      <c r="AF1142" s="776" t="s">
        <v>390</v>
      </c>
      <c r="AG1142" s="918"/>
      <c r="AH1142" s="918"/>
      <c r="AI1142" s="918" t="s">
        <v>308</v>
      </c>
      <c r="AJ1142" s="778">
        <v>30</v>
      </c>
      <c r="AK1142" s="894"/>
      <c r="AL1142" s="895"/>
      <c r="AM1142" s="896">
        <v>0</v>
      </c>
      <c r="AN1142" s="896"/>
      <c r="AO1142" s="896"/>
      <c r="AP1142" s="896"/>
      <c r="AQ1142" s="896"/>
      <c r="AR1142" s="896"/>
      <c r="AS1142" s="896"/>
      <c r="AT1142" s="896"/>
      <c r="AU1142" s="896"/>
      <c r="AV1142" s="896"/>
      <c r="AW1142" s="896"/>
      <c r="AX1142" s="896"/>
      <c r="AY1142" s="896"/>
      <c r="AZ1142" s="896"/>
      <c r="BA1142" s="896"/>
      <c r="BB1142" s="896">
        <v>0</v>
      </c>
      <c r="BC1142" s="896">
        <v>0</v>
      </c>
      <c r="BD1142" s="896">
        <v>0</v>
      </c>
      <c r="BE1142" s="896">
        <v>0</v>
      </c>
      <c r="BF1142" s="896">
        <v>0</v>
      </c>
      <c r="BG1142" s="896">
        <v>0</v>
      </c>
      <c r="BH1142" s="896">
        <v>0</v>
      </c>
      <c r="BI1142" s="896" t="s">
        <v>397</v>
      </c>
      <c r="BJ1142" s="896"/>
      <c r="BK1142" s="896">
        <v>200</v>
      </c>
      <c r="BL1142" s="896"/>
      <c r="BM1142" s="896"/>
      <c r="BN1142" s="896" t="s">
        <v>308</v>
      </c>
      <c r="BO1142" s="896" t="s">
        <v>308</v>
      </c>
      <c r="BP1142" s="896" t="s">
        <v>308</v>
      </c>
      <c r="BQ1142" s="896" t="s">
        <v>308</v>
      </c>
      <c r="BR1142" s="896"/>
      <c r="BS1142" s="896">
        <v>462</v>
      </c>
      <c r="BT1142" s="896"/>
      <c r="BU1142" s="896" t="s">
        <v>579</v>
      </c>
      <c r="BV1142" s="896"/>
      <c r="BW1142" s="896"/>
      <c r="BX1142" s="896"/>
      <c r="BY1142" s="896"/>
      <c r="BZ1142" s="896"/>
      <c r="CA1142" s="896"/>
      <c r="CB1142" s="896"/>
      <c r="CC1142" s="896"/>
      <c r="CD1142" s="896"/>
      <c r="CE1142" s="896"/>
      <c r="CF1142" s="896"/>
      <c r="CG1142" s="896"/>
      <c r="CH1142" s="896"/>
      <c r="CI1142" s="896"/>
      <c r="CJ1142" s="896"/>
      <c r="CK1142" s="867"/>
      <c r="CL1142" s="867" t="s">
        <v>397</v>
      </c>
      <c r="CM1142" s="867" t="s">
        <v>397</v>
      </c>
      <c r="CN1142" s="867" t="s">
        <v>397</v>
      </c>
      <c r="CO1142" s="867" t="s">
        <v>397</v>
      </c>
      <c r="CP1142" s="867">
        <v>462</v>
      </c>
      <c r="CQ1142" s="867">
        <v>462</v>
      </c>
      <c r="CR1142" s="868">
        <v>462</v>
      </c>
      <c r="CS1142" s="869"/>
      <c r="CT1142" s="782" t="s">
        <v>308</v>
      </c>
      <c r="CU1142" s="783" t="s">
        <v>308</v>
      </c>
      <c r="CV1142" s="776"/>
      <c r="CW1142" s="776"/>
      <c r="CX1142" s="782">
        <v>46258</v>
      </c>
      <c r="CY1142" s="784">
        <v>0</v>
      </c>
      <c r="CZ1142" s="784">
        <v>0</v>
      </c>
      <c r="DA1142" s="785">
        <v>0</v>
      </c>
      <c r="DB1142" s="785">
        <v>0</v>
      </c>
      <c r="DC1142" s="785">
        <v>0</v>
      </c>
      <c r="DD1142" s="785">
        <v>0</v>
      </c>
      <c r="DE1142" s="871">
        <v>0</v>
      </c>
      <c r="DF1142" s="871">
        <v>0</v>
      </c>
      <c r="DG1142" s="871">
        <v>0</v>
      </c>
      <c r="DH1142" s="872">
        <v>0</v>
      </c>
      <c r="DI1142" s="776" t="s">
        <v>390</v>
      </c>
      <c r="DJ1142" s="776" t="s">
        <v>390</v>
      </c>
      <c r="DK1142" s="776" t="s">
        <v>390</v>
      </c>
      <c r="DL1142" s="776">
        <v>46272</v>
      </c>
      <c r="DM1142" s="776">
        <v>46282</v>
      </c>
      <c r="DN1142" s="776">
        <v>46282</v>
      </c>
      <c r="DO1142" s="936">
        <v>0</v>
      </c>
      <c r="DP1142" s="776">
        <v>46297</v>
      </c>
      <c r="DQ1142" s="776">
        <v>46297</v>
      </c>
      <c r="DR1142" s="776">
        <v>46297</v>
      </c>
      <c r="DS1142" s="872">
        <v>46297</v>
      </c>
      <c r="DT1142" s="752">
        <v>46297</v>
      </c>
      <c r="DU1142" s="753">
        <v>-8</v>
      </c>
      <c r="DV1142" s="753" t="s">
        <v>308</v>
      </c>
      <c r="DW1142" s="754">
        <v>46289</v>
      </c>
      <c r="DX1142" s="755">
        <v>46289</v>
      </c>
      <c r="DY1142" s="754" t="e">
        <v>#VALUE!</v>
      </c>
      <c r="DZ1142" s="754" t="e">
        <v>#VALUE!</v>
      </c>
      <c r="EA1142" s="754"/>
      <c r="EB1142" s="754"/>
      <c r="HA1142" s="756" t="s">
        <v>397</v>
      </c>
      <c r="HB1142" s="756" t="s">
        <v>397</v>
      </c>
      <c r="HC1142" s="756" t="s">
        <v>397</v>
      </c>
      <c r="HD1142" s="756" t="s">
        <v>397</v>
      </c>
      <c r="HE1142" s="756" t="s">
        <v>397</v>
      </c>
      <c r="HF1142" s="756" t="s">
        <v>397</v>
      </c>
      <c r="HG1142" s="756" t="s">
        <v>397</v>
      </c>
      <c r="HH1142" s="756" t="s">
        <v>397</v>
      </c>
      <c r="HI1142" s="756" t="s">
        <v>397</v>
      </c>
      <c r="HJ1142" s="756" t="s">
        <v>397</v>
      </c>
      <c r="HK1142"/>
      <c r="HL1142"/>
      <c r="HM1142"/>
      <c r="HN1142" s="756" t="str">
        <f t="shared" si="37"/>
        <v>AUTO PRINT</v>
      </c>
      <c r="HO1142"/>
      <c r="HP1142" s="757" t="s">
        <v>572</v>
      </c>
      <c r="HQ1142" s="757" t="s">
        <v>572</v>
      </c>
      <c r="HR1142" s="757" t="s">
        <v>572</v>
      </c>
      <c r="HS1142"/>
      <c r="HW1142" s="758"/>
      <c r="HX1142"/>
      <c r="HY1142" s="759" t="s">
        <v>572</v>
      </c>
      <c r="HZ1142" s="759" t="s">
        <v>572</v>
      </c>
      <c r="IA1142" s="759" t="s">
        <v>572</v>
      </c>
      <c r="IC1142" s="760" t="s">
        <v>572</v>
      </c>
      <c r="ID1142" s="760" t="s">
        <v>572</v>
      </c>
      <c r="IE1142" s="760" t="s">
        <v>572</v>
      </c>
      <c r="IF1142" s="761" t="s">
        <v>572</v>
      </c>
      <c r="IG1142" s="619" t="str">
        <f t="shared" si="38"/>
        <v>IN HOUSE (MANUAL)</v>
      </c>
      <c r="II1142" s="761" t="s">
        <v>572</v>
      </c>
      <c r="IK1142" s="761" t="str">
        <f>IFERROR(VLOOKUP($M1142,#REF!,13,0),"IN HOUSE (MANUAL)")</f>
        <v>IN HOUSE (MANUAL)</v>
      </c>
      <c r="IM1142" s="760" t="s">
        <v>572</v>
      </c>
      <c r="IN1142" s="760" t="s">
        <v>572</v>
      </c>
      <c r="IO1142" s="760" t="s">
        <v>572</v>
      </c>
      <c r="IQ1142" s="760" t="s">
        <v>572</v>
      </c>
      <c r="IR1142" s="760" t="s">
        <v>572</v>
      </c>
      <c r="IT1142" s="760" t="s">
        <v>572</v>
      </c>
      <c r="IV1142" s="760" t="s">
        <v>572</v>
      </c>
      <c r="IW1142" s="760" t="s">
        <v>572</v>
      </c>
      <c r="IY1142" s="760" t="s">
        <v>572</v>
      </c>
      <c r="IZ1142" s="760" t="s">
        <v>572</v>
      </c>
      <c r="JB1142" s="760" t="s">
        <v>572</v>
      </c>
      <c r="JC1142" s="760" t="s">
        <v>572</v>
      </c>
      <c r="JE1142" s="760" t="s">
        <v>572</v>
      </c>
      <c r="JF1142" s="760" t="s">
        <v>572</v>
      </c>
    </row>
    <row r="1143" spans="1:266" ht="17.25" customHeight="1" x14ac:dyDescent="0.35">
      <c r="A1143" s="618" t="s">
        <v>2319</v>
      </c>
      <c r="B1143" s="730">
        <v>161</v>
      </c>
      <c r="C1143" s="730" t="s">
        <v>2264</v>
      </c>
      <c r="D1143" s="730" t="s">
        <v>2264</v>
      </c>
      <c r="E1143" s="730">
        <v>19</v>
      </c>
      <c r="F1143" s="731" t="s">
        <v>574</v>
      </c>
      <c r="G1143" s="732">
        <v>1</v>
      </c>
      <c r="H1143" s="733">
        <v>46232</v>
      </c>
      <c r="I1143" s="730">
        <v>39</v>
      </c>
      <c r="J1143" s="730" t="s">
        <v>308</v>
      </c>
      <c r="K1143" s="730">
        <v>40</v>
      </c>
      <c r="L1143" s="730" t="s">
        <v>2320</v>
      </c>
      <c r="M1143" s="868" t="s">
        <v>2319</v>
      </c>
      <c r="N1143" s="772" t="s">
        <v>390</v>
      </c>
      <c r="O1143" s="772">
        <v>0</v>
      </c>
      <c r="P1143" s="772">
        <v>0</v>
      </c>
      <c r="Q1143" s="772">
        <v>0</v>
      </c>
      <c r="R1143" s="868" t="s">
        <v>2309</v>
      </c>
      <c r="S1143" s="868" t="s">
        <v>308</v>
      </c>
      <c r="T1143" s="868" t="s">
        <v>2321</v>
      </c>
      <c r="U1143" s="868">
        <v>480</v>
      </c>
      <c r="V1143" s="868" t="s">
        <v>308</v>
      </c>
      <c r="W1143" s="868"/>
      <c r="X1143" s="868"/>
      <c r="Y1143" s="868"/>
      <c r="Z1143" s="776"/>
      <c r="AA1143" s="868" t="s">
        <v>157</v>
      </c>
      <c r="AB1143" s="868" t="s">
        <v>569</v>
      </c>
      <c r="AC1143" s="868" t="s">
        <v>656</v>
      </c>
      <c r="AD1143" s="868">
        <v>588</v>
      </c>
      <c r="AE1143" s="864">
        <v>588</v>
      </c>
      <c r="AF1143" s="776">
        <v>46276</v>
      </c>
      <c r="AG1143" s="918"/>
      <c r="AH1143" s="918"/>
      <c r="AI1143" s="918" t="s">
        <v>625</v>
      </c>
      <c r="AJ1143" s="778">
        <v>31</v>
      </c>
      <c r="AK1143" s="894"/>
      <c r="AL1143" s="895"/>
      <c r="AM1143" s="896">
        <v>0</v>
      </c>
      <c r="AN1143" s="896"/>
      <c r="AO1143" s="896"/>
      <c r="AP1143" s="896"/>
      <c r="AQ1143" s="896"/>
      <c r="AR1143" s="896"/>
      <c r="AS1143" s="896"/>
      <c r="AT1143" s="896"/>
      <c r="AU1143" s="896"/>
      <c r="AV1143" s="896"/>
      <c r="AW1143" s="896"/>
      <c r="AX1143" s="896"/>
      <c r="AY1143" s="896"/>
      <c r="AZ1143" s="896"/>
      <c r="BA1143" s="896"/>
      <c r="BB1143" s="896">
        <v>0</v>
      </c>
      <c r="BC1143" s="896">
        <v>0</v>
      </c>
      <c r="BD1143" s="896">
        <v>0</v>
      </c>
      <c r="BE1143" s="896">
        <v>0</v>
      </c>
      <c r="BF1143" s="896">
        <v>0</v>
      </c>
      <c r="BG1143" s="896">
        <v>0</v>
      </c>
      <c r="BH1143" s="896">
        <v>0</v>
      </c>
      <c r="BI1143" s="896" t="s">
        <v>397</v>
      </c>
      <c r="BJ1143" s="896"/>
      <c r="BK1143" s="896">
        <v>588</v>
      </c>
      <c r="BL1143" s="896"/>
      <c r="BM1143" s="896"/>
      <c r="BN1143" s="896" t="s">
        <v>308</v>
      </c>
      <c r="BO1143" s="896" t="s">
        <v>308</v>
      </c>
      <c r="BP1143" s="896" t="s">
        <v>308</v>
      </c>
      <c r="BQ1143" s="896" t="s">
        <v>308</v>
      </c>
      <c r="BR1143" s="896"/>
      <c r="BS1143" s="896">
        <v>588</v>
      </c>
      <c r="BT1143" s="896"/>
      <c r="BU1143" s="896" t="s">
        <v>579</v>
      </c>
      <c r="BV1143" s="896"/>
      <c r="BW1143" s="896"/>
      <c r="BX1143" s="896"/>
      <c r="BY1143" s="896"/>
      <c r="BZ1143" s="896"/>
      <c r="CA1143" s="896"/>
      <c r="CB1143" s="896"/>
      <c r="CC1143" s="896"/>
      <c r="CD1143" s="896"/>
      <c r="CE1143" s="896"/>
      <c r="CF1143" s="896"/>
      <c r="CG1143" s="896"/>
      <c r="CH1143" s="896"/>
      <c r="CI1143" s="896"/>
      <c r="CJ1143" s="896"/>
      <c r="CK1143" s="867"/>
      <c r="CL1143" s="867" t="s">
        <v>397</v>
      </c>
      <c r="CM1143" s="867" t="s">
        <v>397</v>
      </c>
      <c r="CN1143" s="867" t="s">
        <v>397</v>
      </c>
      <c r="CO1143" s="867" t="s">
        <v>397</v>
      </c>
      <c r="CP1143" s="867">
        <v>588</v>
      </c>
      <c r="CQ1143" s="867">
        <v>588</v>
      </c>
      <c r="CR1143" s="868">
        <v>588</v>
      </c>
      <c r="CS1143" s="869"/>
      <c r="CT1143" s="782" t="s">
        <v>308</v>
      </c>
      <c r="CU1143" s="783" t="s">
        <v>308</v>
      </c>
      <c r="CV1143" s="776"/>
      <c r="CW1143" s="776"/>
      <c r="CX1143" s="782">
        <v>46258</v>
      </c>
      <c r="CY1143" s="784" t="s">
        <v>2322</v>
      </c>
      <c r="CZ1143" s="784">
        <v>0</v>
      </c>
      <c r="DA1143" s="785">
        <v>46267</v>
      </c>
      <c r="DB1143" s="785" t="s">
        <v>633</v>
      </c>
      <c r="DC1143" s="785" t="s">
        <v>634</v>
      </c>
      <c r="DD1143" s="785">
        <v>0</v>
      </c>
      <c r="DE1143" s="871">
        <v>0</v>
      </c>
      <c r="DF1143" s="871">
        <v>0</v>
      </c>
      <c r="DG1143" s="871">
        <v>0</v>
      </c>
      <c r="DH1143" s="872">
        <v>0</v>
      </c>
      <c r="DI1143" s="776" t="s">
        <v>390</v>
      </c>
      <c r="DJ1143" s="776" t="s">
        <v>390</v>
      </c>
      <c r="DK1143" s="776" t="s">
        <v>390</v>
      </c>
      <c r="DL1143" s="776">
        <v>46272</v>
      </c>
      <c r="DM1143" s="776">
        <v>46282</v>
      </c>
      <c r="DN1143" s="776">
        <v>46282</v>
      </c>
      <c r="DO1143" s="936">
        <v>0</v>
      </c>
      <c r="DP1143" s="776">
        <v>46297</v>
      </c>
      <c r="DQ1143" s="776">
        <v>46330</v>
      </c>
      <c r="DR1143" s="776">
        <v>46330</v>
      </c>
      <c r="DS1143" s="872">
        <v>46297</v>
      </c>
      <c r="DT1143" s="752">
        <v>46330</v>
      </c>
      <c r="DU1143" s="753">
        <v>-7</v>
      </c>
      <c r="DV1143" s="753" t="s">
        <v>308</v>
      </c>
      <c r="DW1143" s="754">
        <v>46289</v>
      </c>
      <c r="DX1143" s="755">
        <v>46290</v>
      </c>
      <c r="DY1143" s="754" t="e">
        <v>#VALUE!</v>
      </c>
      <c r="DZ1143" s="754" t="e">
        <v>#VALUE!</v>
      </c>
      <c r="EA1143" s="754"/>
      <c r="EB1143" s="754"/>
      <c r="HA1143" s="756" t="s">
        <v>397</v>
      </c>
      <c r="HB1143" s="756" t="s">
        <v>397</v>
      </c>
      <c r="HC1143" s="756" t="s">
        <v>397</v>
      </c>
      <c r="HD1143" s="756" t="s">
        <v>397</v>
      </c>
      <c r="HE1143" s="756" t="s">
        <v>397</v>
      </c>
      <c r="HF1143" s="756" t="s">
        <v>397</v>
      </c>
      <c r="HG1143" s="756" t="s">
        <v>397</v>
      </c>
      <c r="HH1143" s="756" t="s">
        <v>397</v>
      </c>
      <c r="HI1143" s="756" t="s">
        <v>397</v>
      </c>
      <c r="HJ1143" s="756" t="s">
        <v>397</v>
      </c>
      <c r="HK1143"/>
      <c r="HL1143"/>
      <c r="HM1143"/>
      <c r="HN1143" s="756" t="str">
        <f t="shared" si="37"/>
        <v>AUTO PRINT</v>
      </c>
      <c r="HO1143"/>
      <c r="HP1143" s="757" t="s">
        <v>572</v>
      </c>
      <c r="HQ1143" s="757" t="s">
        <v>572</v>
      </c>
      <c r="HR1143" s="757" t="s">
        <v>572</v>
      </c>
      <c r="HS1143"/>
      <c r="HW1143" s="758"/>
      <c r="HX1143"/>
      <c r="HY1143" s="759" t="s">
        <v>572</v>
      </c>
      <c r="HZ1143" s="759" t="s">
        <v>572</v>
      </c>
      <c r="IA1143" s="759" t="s">
        <v>572</v>
      </c>
      <c r="IC1143" s="760" t="s">
        <v>572</v>
      </c>
      <c r="ID1143" s="760" t="s">
        <v>572</v>
      </c>
      <c r="IE1143" s="760" t="s">
        <v>572</v>
      </c>
      <c r="IF1143" s="761" t="s">
        <v>572</v>
      </c>
      <c r="IG1143" s="619" t="str">
        <f t="shared" si="38"/>
        <v>IN HOUSE (MANUAL)</v>
      </c>
      <c r="II1143" s="761" t="s">
        <v>572</v>
      </c>
      <c r="IK1143" s="761" t="str">
        <f>IFERROR(VLOOKUP($M1143,#REF!,13,0),"IN HOUSE (MANUAL)")</f>
        <v>IN HOUSE (MANUAL)</v>
      </c>
      <c r="IM1143" s="760" t="s">
        <v>572</v>
      </c>
      <c r="IN1143" s="760" t="s">
        <v>572</v>
      </c>
      <c r="IO1143" s="760" t="s">
        <v>572</v>
      </c>
      <c r="IQ1143" s="760" t="s">
        <v>572</v>
      </c>
      <c r="IR1143" s="760" t="s">
        <v>572</v>
      </c>
      <c r="IT1143" s="760" t="s">
        <v>572</v>
      </c>
      <c r="IV1143" s="760" t="s">
        <v>572</v>
      </c>
      <c r="IW1143" s="760" t="s">
        <v>572</v>
      </c>
      <c r="IY1143" s="760" t="s">
        <v>572</v>
      </c>
      <c r="IZ1143" s="760" t="s">
        <v>572</v>
      </c>
      <c r="JB1143" s="760" t="s">
        <v>572</v>
      </c>
      <c r="JC1143" s="760" t="s">
        <v>572</v>
      </c>
      <c r="JE1143" s="760" t="s">
        <v>572</v>
      </c>
      <c r="JF1143" s="760" t="s">
        <v>572</v>
      </c>
    </row>
    <row r="1144" spans="1:266" ht="18.75" customHeight="1" x14ac:dyDescent="0.35">
      <c r="A1144" s="618" t="s">
        <v>2323</v>
      </c>
      <c r="B1144" s="730">
        <v>162</v>
      </c>
      <c r="C1144" s="730" t="s">
        <v>2264</v>
      </c>
      <c r="D1144" s="730" t="s">
        <v>2264</v>
      </c>
      <c r="E1144" s="730">
        <v>19</v>
      </c>
      <c r="F1144" s="731" t="s">
        <v>574</v>
      </c>
      <c r="G1144" s="732">
        <v>1</v>
      </c>
      <c r="H1144" s="733">
        <v>46232</v>
      </c>
      <c r="I1144" s="730">
        <v>40</v>
      </c>
      <c r="J1144" s="730" t="s">
        <v>308</v>
      </c>
      <c r="K1144" s="730">
        <v>40</v>
      </c>
      <c r="L1144" s="730" t="s">
        <v>2324</v>
      </c>
      <c r="M1144" s="868" t="s">
        <v>2323</v>
      </c>
      <c r="N1144" s="772" t="s">
        <v>390</v>
      </c>
      <c r="O1144" s="772">
        <v>0</v>
      </c>
      <c r="P1144" s="772">
        <v>0</v>
      </c>
      <c r="Q1144" s="772">
        <v>0</v>
      </c>
      <c r="R1144" s="868" t="s">
        <v>2309</v>
      </c>
      <c r="S1144" s="868" t="s">
        <v>308</v>
      </c>
      <c r="T1144" s="868" t="s">
        <v>2325</v>
      </c>
      <c r="U1144" s="868">
        <v>480</v>
      </c>
      <c r="V1144" s="868" t="s">
        <v>308</v>
      </c>
      <c r="W1144" s="868"/>
      <c r="X1144" s="868"/>
      <c r="Y1144" s="868"/>
      <c r="Z1144" s="776"/>
      <c r="AA1144" s="868" t="s">
        <v>157</v>
      </c>
      <c r="AB1144" s="868" t="s">
        <v>569</v>
      </c>
      <c r="AC1144" s="868" t="s">
        <v>656</v>
      </c>
      <c r="AD1144" s="868">
        <v>588</v>
      </c>
      <c r="AE1144" s="864">
        <v>588</v>
      </c>
      <c r="AF1144" s="776">
        <v>46276</v>
      </c>
      <c r="AG1144" s="918"/>
      <c r="AH1144" s="918"/>
      <c r="AI1144" s="918" t="s">
        <v>625</v>
      </c>
      <c r="AJ1144" s="778">
        <v>32</v>
      </c>
      <c r="AK1144" s="894"/>
      <c r="AL1144" s="895"/>
      <c r="AM1144" s="896">
        <v>0</v>
      </c>
      <c r="AN1144" s="896"/>
      <c r="AO1144" s="896"/>
      <c r="AP1144" s="896"/>
      <c r="AQ1144" s="896"/>
      <c r="AR1144" s="896"/>
      <c r="AS1144" s="896"/>
      <c r="AT1144" s="896"/>
      <c r="AU1144" s="896"/>
      <c r="AV1144" s="896"/>
      <c r="AW1144" s="896"/>
      <c r="AX1144" s="896"/>
      <c r="AY1144" s="896"/>
      <c r="AZ1144" s="896"/>
      <c r="BA1144" s="896"/>
      <c r="BB1144" s="896">
        <v>0</v>
      </c>
      <c r="BC1144" s="896">
        <v>0</v>
      </c>
      <c r="BD1144" s="896">
        <v>0</v>
      </c>
      <c r="BE1144" s="896">
        <v>0</v>
      </c>
      <c r="BF1144" s="896">
        <v>0</v>
      </c>
      <c r="BG1144" s="896">
        <v>0</v>
      </c>
      <c r="BH1144" s="896">
        <v>0</v>
      </c>
      <c r="BI1144" s="896" t="s">
        <v>397</v>
      </c>
      <c r="BJ1144" s="896"/>
      <c r="BK1144" s="896">
        <v>588</v>
      </c>
      <c r="BL1144" s="896"/>
      <c r="BM1144" s="896"/>
      <c r="BN1144" s="896" t="s">
        <v>308</v>
      </c>
      <c r="BO1144" s="896" t="s">
        <v>308</v>
      </c>
      <c r="BP1144" s="896" t="s">
        <v>308</v>
      </c>
      <c r="BQ1144" s="896" t="s">
        <v>308</v>
      </c>
      <c r="BR1144" s="896"/>
      <c r="BS1144" s="896">
        <v>588</v>
      </c>
      <c r="BT1144" s="896"/>
      <c r="BU1144" s="896" t="s">
        <v>579</v>
      </c>
      <c r="BV1144" s="896"/>
      <c r="BW1144" s="896"/>
      <c r="BX1144" s="896"/>
      <c r="BY1144" s="896"/>
      <c r="BZ1144" s="896"/>
      <c r="CA1144" s="896"/>
      <c r="CB1144" s="896"/>
      <c r="CC1144" s="896"/>
      <c r="CD1144" s="896"/>
      <c r="CE1144" s="896"/>
      <c r="CF1144" s="896"/>
      <c r="CG1144" s="896"/>
      <c r="CH1144" s="896"/>
      <c r="CI1144" s="896"/>
      <c r="CJ1144" s="896"/>
      <c r="CK1144" s="867"/>
      <c r="CL1144" s="867" t="s">
        <v>397</v>
      </c>
      <c r="CM1144" s="867" t="s">
        <v>397</v>
      </c>
      <c r="CN1144" s="867" t="s">
        <v>397</v>
      </c>
      <c r="CO1144" s="867" t="s">
        <v>397</v>
      </c>
      <c r="CP1144" s="867">
        <v>588</v>
      </c>
      <c r="CQ1144" s="867">
        <v>588</v>
      </c>
      <c r="CR1144" s="868">
        <v>588</v>
      </c>
      <c r="CS1144" s="869"/>
      <c r="CT1144" s="782" t="s">
        <v>308</v>
      </c>
      <c r="CU1144" s="783" t="s">
        <v>308</v>
      </c>
      <c r="CV1144" s="776"/>
      <c r="CW1144" s="776"/>
      <c r="CX1144" s="782">
        <v>46258</v>
      </c>
      <c r="CY1144" s="784" t="s">
        <v>2322</v>
      </c>
      <c r="CZ1144" s="784">
        <v>0</v>
      </c>
      <c r="DA1144" s="785">
        <v>46267</v>
      </c>
      <c r="DB1144" s="785" t="s">
        <v>633</v>
      </c>
      <c r="DC1144" s="785" t="s">
        <v>634</v>
      </c>
      <c r="DD1144" s="785">
        <v>0</v>
      </c>
      <c r="DE1144" s="871">
        <v>0</v>
      </c>
      <c r="DF1144" s="871">
        <v>0</v>
      </c>
      <c r="DG1144" s="871">
        <v>0</v>
      </c>
      <c r="DH1144" s="872">
        <v>0</v>
      </c>
      <c r="DI1144" s="776" t="s">
        <v>390</v>
      </c>
      <c r="DJ1144" s="776" t="s">
        <v>390</v>
      </c>
      <c r="DK1144" s="776" t="s">
        <v>390</v>
      </c>
      <c r="DL1144" s="776">
        <v>46272</v>
      </c>
      <c r="DM1144" s="776">
        <v>46283</v>
      </c>
      <c r="DN1144" s="776">
        <v>46283</v>
      </c>
      <c r="DO1144" s="936">
        <v>0</v>
      </c>
      <c r="DP1144" s="776">
        <v>46297</v>
      </c>
      <c r="DQ1144" s="776">
        <v>46330</v>
      </c>
      <c r="DR1144" s="776">
        <v>46330</v>
      </c>
      <c r="DS1144" s="872">
        <v>46297</v>
      </c>
      <c r="DT1144" s="752">
        <v>46330</v>
      </c>
      <c r="DU1144" s="753">
        <v>-4</v>
      </c>
      <c r="DV1144" s="753" t="s">
        <v>308</v>
      </c>
      <c r="DW1144" s="754">
        <v>46290</v>
      </c>
      <c r="DX1144" s="755">
        <v>46293</v>
      </c>
      <c r="DY1144" s="754" t="e">
        <v>#VALUE!</v>
      </c>
      <c r="DZ1144" s="754" t="e">
        <v>#VALUE!</v>
      </c>
      <c r="EA1144" s="754"/>
      <c r="EB1144" s="754"/>
      <c r="HA1144" s="756" t="s">
        <v>397</v>
      </c>
      <c r="HB1144" s="756" t="s">
        <v>397</v>
      </c>
      <c r="HC1144" s="756" t="s">
        <v>397</v>
      </c>
      <c r="HD1144" s="756" t="s">
        <v>397</v>
      </c>
      <c r="HE1144" s="756" t="s">
        <v>397</v>
      </c>
      <c r="HF1144" s="756" t="s">
        <v>397</v>
      </c>
      <c r="HG1144" s="756" t="s">
        <v>397</v>
      </c>
      <c r="HH1144" s="756" t="s">
        <v>397</v>
      </c>
      <c r="HI1144" s="756" t="s">
        <v>397</v>
      </c>
      <c r="HJ1144" s="756" t="s">
        <v>397</v>
      </c>
      <c r="HK1144"/>
      <c r="HL1144"/>
      <c r="HM1144"/>
      <c r="HN1144" s="756" t="str">
        <f t="shared" si="37"/>
        <v>AUTO PRINT</v>
      </c>
      <c r="HO1144"/>
      <c r="HP1144" s="757" t="s">
        <v>572</v>
      </c>
      <c r="HQ1144" s="757" t="s">
        <v>572</v>
      </c>
      <c r="HR1144" s="757" t="s">
        <v>572</v>
      </c>
      <c r="HS1144"/>
      <c r="HW1144" s="758"/>
      <c r="HX1144"/>
      <c r="HY1144" s="759" t="s">
        <v>572</v>
      </c>
      <c r="HZ1144" s="759" t="s">
        <v>572</v>
      </c>
      <c r="IA1144" s="759" t="s">
        <v>572</v>
      </c>
      <c r="IC1144" s="760" t="s">
        <v>572</v>
      </c>
      <c r="ID1144" s="760" t="s">
        <v>572</v>
      </c>
      <c r="IE1144" s="760" t="s">
        <v>572</v>
      </c>
      <c r="IF1144" s="761" t="s">
        <v>572</v>
      </c>
      <c r="IG1144" s="619" t="str">
        <f t="shared" si="38"/>
        <v>IN HOUSE (MANUAL)</v>
      </c>
      <c r="II1144" s="761" t="s">
        <v>572</v>
      </c>
      <c r="IK1144" s="761" t="str">
        <f>IFERROR(VLOOKUP($M1144,#REF!,13,0),"IN HOUSE (MANUAL)")</f>
        <v>IN HOUSE (MANUAL)</v>
      </c>
      <c r="IM1144" s="760" t="s">
        <v>572</v>
      </c>
      <c r="IN1144" s="760" t="s">
        <v>572</v>
      </c>
      <c r="IO1144" s="760" t="s">
        <v>572</v>
      </c>
      <c r="IQ1144" s="760" t="s">
        <v>572</v>
      </c>
      <c r="IR1144" s="760" t="s">
        <v>572</v>
      </c>
      <c r="IT1144" s="760" t="s">
        <v>572</v>
      </c>
      <c r="IV1144" s="760" t="s">
        <v>572</v>
      </c>
      <c r="IW1144" s="760" t="s">
        <v>572</v>
      </c>
      <c r="IY1144" s="760" t="s">
        <v>572</v>
      </c>
      <c r="IZ1144" s="760" t="s">
        <v>572</v>
      </c>
      <c r="JB1144" s="760" t="s">
        <v>572</v>
      </c>
      <c r="JC1144" s="760" t="s">
        <v>572</v>
      </c>
      <c r="JE1144" s="760" t="s">
        <v>572</v>
      </c>
      <c r="JF1144" s="760" t="s">
        <v>572</v>
      </c>
    </row>
    <row r="1145" spans="1:266" ht="17.25" customHeight="1" x14ac:dyDescent="0.35">
      <c r="A1145" s="618" t="s">
        <v>2326</v>
      </c>
      <c r="B1145" s="730">
        <v>163</v>
      </c>
      <c r="C1145" s="730" t="s">
        <v>2264</v>
      </c>
      <c r="D1145" s="730" t="s">
        <v>2264</v>
      </c>
      <c r="E1145" s="730">
        <v>19</v>
      </c>
      <c r="F1145" s="731" t="s">
        <v>574</v>
      </c>
      <c r="G1145" s="732">
        <v>1</v>
      </c>
      <c r="H1145" s="733">
        <v>46232</v>
      </c>
      <c r="I1145" s="730">
        <v>40</v>
      </c>
      <c r="J1145" s="730" t="s">
        <v>308</v>
      </c>
      <c r="K1145" s="730">
        <v>40</v>
      </c>
      <c r="L1145" s="730" t="s">
        <v>2327</v>
      </c>
      <c r="M1145" s="868" t="s">
        <v>2326</v>
      </c>
      <c r="N1145" s="772" t="s">
        <v>390</v>
      </c>
      <c r="O1145" s="772" t="s">
        <v>390</v>
      </c>
      <c r="P1145" s="772">
        <v>0</v>
      </c>
      <c r="Q1145" s="772">
        <v>0</v>
      </c>
      <c r="R1145" s="868" t="s">
        <v>2266</v>
      </c>
      <c r="S1145" s="868" t="s">
        <v>308</v>
      </c>
      <c r="T1145" s="868" t="s">
        <v>2267</v>
      </c>
      <c r="U1145" s="868">
        <v>480</v>
      </c>
      <c r="V1145" s="868" t="s">
        <v>308</v>
      </c>
      <c r="W1145" s="868"/>
      <c r="X1145" s="868"/>
      <c r="Y1145" s="868"/>
      <c r="Z1145" s="776"/>
      <c r="AA1145" s="868" t="s">
        <v>45</v>
      </c>
      <c r="AB1145" s="868" t="s">
        <v>863</v>
      </c>
      <c r="AC1145" s="868" t="s">
        <v>589</v>
      </c>
      <c r="AD1145" s="868">
        <v>984</v>
      </c>
      <c r="AE1145" s="864">
        <v>984</v>
      </c>
      <c r="AF1145" s="776">
        <v>46282</v>
      </c>
      <c r="AG1145" s="918"/>
      <c r="AH1145" s="918"/>
      <c r="AI1145" s="918" t="s">
        <v>308</v>
      </c>
      <c r="AJ1145" s="778">
        <v>33</v>
      </c>
      <c r="AK1145" s="894"/>
      <c r="AL1145" s="895"/>
      <c r="AM1145" s="896">
        <v>984</v>
      </c>
      <c r="AN1145" s="896">
        <v>984</v>
      </c>
      <c r="AO1145" s="896"/>
      <c r="AP1145" s="896"/>
      <c r="AQ1145" s="896"/>
      <c r="AR1145" s="896"/>
      <c r="AS1145" s="896"/>
      <c r="AT1145" s="896"/>
      <c r="AU1145" s="896"/>
      <c r="AV1145" s="896"/>
      <c r="AW1145" s="896"/>
      <c r="AX1145" s="896"/>
      <c r="AY1145" s="896"/>
      <c r="AZ1145" s="896"/>
      <c r="BA1145" s="896"/>
      <c r="BB1145" s="896">
        <v>0</v>
      </c>
      <c r="BC1145" s="896">
        <v>0</v>
      </c>
      <c r="BD1145" s="896">
        <v>0</v>
      </c>
      <c r="BE1145" s="896">
        <v>0</v>
      </c>
      <c r="BF1145" s="896">
        <v>0</v>
      </c>
      <c r="BG1145" s="896">
        <v>0</v>
      </c>
      <c r="BH1145" s="896">
        <v>0</v>
      </c>
      <c r="BI1145" s="896">
        <v>984</v>
      </c>
      <c r="BJ1145" s="896"/>
      <c r="BK1145" s="896">
        <v>984</v>
      </c>
      <c r="BL1145" s="896"/>
      <c r="BM1145" s="896"/>
      <c r="BN1145" s="896" t="s">
        <v>308</v>
      </c>
      <c r="BO1145" s="896" t="s">
        <v>308</v>
      </c>
      <c r="BP1145" s="896" t="s">
        <v>308</v>
      </c>
      <c r="BQ1145" s="896" t="s">
        <v>308</v>
      </c>
      <c r="BR1145" s="896"/>
      <c r="BS1145" s="896">
        <v>984</v>
      </c>
      <c r="BT1145" s="896"/>
      <c r="BU1145" s="896" t="s">
        <v>579</v>
      </c>
      <c r="BV1145" s="896"/>
      <c r="BW1145" s="896"/>
      <c r="BX1145" s="896"/>
      <c r="BY1145" s="896"/>
      <c r="BZ1145" s="896"/>
      <c r="CA1145" s="896"/>
      <c r="CB1145" s="896"/>
      <c r="CC1145" s="896"/>
      <c r="CD1145" s="896"/>
      <c r="CE1145" s="896"/>
      <c r="CF1145" s="896"/>
      <c r="CG1145" s="896"/>
      <c r="CH1145" s="896"/>
      <c r="CI1145" s="896"/>
      <c r="CJ1145" s="896"/>
      <c r="CK1145" s="867"/>
      <c r="CL1145" s="867" t="s">
        <v>397</v>
      </c>
      <c r="CM1145" s="867" t="s">
        <v>397</v>
      </c>
      <c r="CN1145" s="867" t="s">
        <v>397</v>
      </c>
      <c r="CO1145" s="867">
        <v>984</v>
      </c>
      <c r="CP1145" s="867">
        <v>984</v>
      </c>
      <c r="CQ1145" s="867">
        <v>984</v>
      </c>
      <c r="CR1145" s="868">
        <v>984</v>
      </c>
      <c r="CS1145" s="869"/>
      <c r="CT1145" s="782" t="s">
        <v>308</v>
      </c>
      <c r="CU1145" s="783" t="s">
        <v>308</v>
      </c>
      <c r="CV1145" s="776"/>
      <c r="CW1145" s="776"/>
      <c r="CX1145" s="782">
        <v>46282</v>
      </c>
      <c r="CY1145" s="784" t="s">
        <v>2328</v>
      </c>
      <c r="CZ1145" s="784" t="s">
        <v>308</v>
      </c>
      <c r="DA1145" s="785">
        <v>46256</v>
      </c>
      <c r="DB1145" s="785" t="s">
        <v>615</v>
      </c>
      <c r="DC1145" s="785" t="s">
        <v>2024</v>
      </c>
      <c r="DD1145" s="785" t="s">
        <v>308</v>
      </c>
      <c r="DE1145" s="871" t="s">
        <v>308</v>
      </c>
      <c r="DF1145" s="871" t="s">
        <v>308</v>
      </c>
      <c r="DG1145" s="871" t="s">
        <v>308</v>
      </c>
      <c r="DH1145" s="872">
        <v>0</v>
      </c>
      <c r="DI1145" s="776" t="s">
        <v>390</v>
      </c>
      <c r="DJ1145" s="776" t="s">
        <v>390</v>
      </c>
      <c r="DK1145" s="776" t="s">
        <v>390</v>
      </c>
      <c r="DL1145" s="776">
        <v>46272</v>
      </c>
      <c r="DM1145" s="776">
        <v>46283</v>
      </c>
      <c r="DN1145" s="776">
        <v>46283</v>
      </c>
      <c r="DO1145" s="936" t="s">
        <v>308</v>
      </c>
      <c r="DP1145" s="776">
        <v>46297</v>
      </c>
      <c r="DQ1145" s="776">
        <v>46297</v>
      </c>
      <c r="DR1145" s="776">
        <v>46297</v>
      </c>
      <c r="DS1145" s="872">
        <v>46297</v>
      </c>
      <c r="DT1145" s="752">
        <v>46297</v>
      </c>
      <c r="DU1145" s="753">
        <v>-3</v>
      </c>
      <c r="DV1145" s="753" t="s">
        <v>308</v>
      </c>
      <c r="DW1145" s="754">
        <v>46293</v>
      </c>
      <c r="DX1145" s="755">
        <v>46294</v>
      </c>
      <c r="DY1145" s="754" t="e">
        <v>#VALUE!</v>
      </c>
      <c r="DZ1145" s="754" t="e">
        <v>#VALUE!</v>
      </c>
      <c r="EA1145" s="754"/>
      <c r="EB1145" s="754"/>
      <c r="HA1145" s="756" t="s">
        <v>397</v>
      </c>
      <c r="HB1145" s="756" t="s">
        <v>397</v>
      </c>
      <c r="HC1145" s="756" t="s">
        <v>397</v>
      </c>
      <c r="HD1145" s="756" t="s">
        <v>397</v>
      </c>
      <c r="HE1145" s="756" t="s">
        <v>397</v>
      </c>
      <c r="HF1145" s="756" t="s">
        <v>397</v>
      </c>
      <c r="HG1145" s="756" t="s">
        <v>397</v>
      </c>
      <c r="HH1145" s="756" t="s">
        <v>397</v>
      </c>
      <c r="HI1145" s="756" t="s">
        <v>397</v>
      </c>
      <c r="HJ1145" s="756" t="s">
        <v>397</v>
      </c>
      <c r="HK1145"/>
      <c r="HL1145"/>
      <c r="HM1145"/>
      <c r="HN1145" s="756" t="str">
        <f t="shared" si="37"/>
        <v>AUTO PRINT</v>
      </c>
      <c r="HO1145"/>
      <c r="HP1145" s="757" t="s">
        <v>572</v>
      </c>
      <c r="HQ1145" s="757" t="s">
        <v>572</v>
      </c>
      <c r="HR1145" s="757" t="s">
        <v>572</v>
      </c>
      <c r="HS1145"/>
      <c r="HW1145" s="758"/>
      <c r="HX1145"/>
      <c r="HY1145" s="759" t="s">
        <v>572</v>
      </c>
      <c r="HZ1145" s="759" t="s">
        <v>572</v>
      </c>
      <c r="IA1145" s="759" t="s">
        <v>572</v>
      </c>
      <c r="IC1145" s="760" t="s">
        <v>572</v>
      </c>
      <c r="ID1145" s="760" t="s">
        <v>572</v>
      </c>
      <c r="IE1145" s="760" t="s">
        <v>572</v>
      </c>
      <c r="IF1145" s="761" t="s">
        <v>572</v>
      </c>
      <c r="IG1145" s="619" t="str">
        <f t="shared" si="38"/>
        <v>IN HOUSE (MANUAL)</v>
      </c>
      <c r="II1145" s="761" t="s">
        <v>572</v>
      </c>
      <c r="IK1145" s="761" t="str">
        <f>IFERROR(VLOOKUP($M1145,#REF!,13,0),"IN HOUSE (MANUAL)")</f>
        <v>IN HOUSE (MANUAL)</v>
      </c>
      <c r="IM1145" s="760" t="s">
        <v>572</v>
      </c>
      <c r="IN1145" s="760" t="s">
        <v>572</v>
      </c>
      <c r="IO1145" s="760" t="s">
        <v>572</v>
      </c>
      <c r="IQ1145" s="760" t="s">
        <v>572</v>
      </c>
      <c r="IR1145" s="760" t="s">
        <v>572</v>
      </c>
      <c r="IT1145" s="760" t="s">
        <v>572</v>
      </c>
      <c r="IV1145" s="760" t="s">
        <v>572</v>
      </c>
      <c r="IW1145" s="760" t="s">
        <v>572</v>
      </c>
      <c r="IY1145" s="760" t="s">
        <v>572</v>
      </c>
      <c r="IZ1145" s="760" t="s">
        <v>572</v>
      </c>
      <c r="JB1145" s="760" t="s">
        <v>572</v>
      </c>
      <c r="JC1145" s="760" t="s">
        <v>572</v>
      </c>
      <c r="JE1145" s="760" t="s">
        <v>572</v>
      </c>
      <c r="JF1145" s="760" t="s">
        <v>572</v>
      </c>
    </row>
    <row r="1146" spans="1:266" ht="17.25" customHeight="1" x14ac:dyDescent="0.35">
      <c r="A1146" s="618" t="s">
        <v>2329</v>
      </c>
      <c r="B1146" s="730">
        <v>164</v>
      </c>
      <c r="C1146" s="730" t="s">
        <v>2264</v>
      </c>
      <c r="D1146" s="730" t="s">
        <v>2264</v>
      </c>
      <c r="E1146" s="730">
        <v>19</v>
      </c>
      <c r="F1146" s="731" t="s">
        <v>574</v>
      </c>
      <c r="G1146" s="732">
        <v>1</v>
      </c>
      <c r="H1146" s="733">
        <v>46232</v>
      </c>
      <c r="I1146" s="730">
        <v>40</v>
      </c>
      <c r="J1146" s="730" t="s">
        <v>308</v>
      </c>
      <c r="K1146" s="730">
        <v>40</v>
      </c>
      <c r="L1146" s="730" t="s">
        <v>2330</v>
      </c>
      <c r="M1146" s="868" t="s">
        <v>2329</v>
      </c>
      <c r="N1146" s="772" t="s">
        <v>390</v>
      </c>
      <c r="O1146" s="772" t="s">
        <v>390</v>
      </c>
      <c r="P1146" s="772">
        <v>0</v>
      </c>
      <c r="Q1146" s="772">
        <v>0</v>
      </c>
      <c r="R1146" s="868" t="s">
        <v>2266</v>
      </c>
      <c r="S1146" s="868" t="s">
        <v>308</v>
      </c>
      <c r="T1146" s="868" t="s">
        <v>2267</v>
      </c>
      <c r="U1146" s="868">
        <v>480</v>
      </c>
      <c r="V1146" s="868" t="s">
        <v>308</v>
      </c>
      <c r="W1146" s="868"/>
      <c r="X1146" s="868"/>
      <c r="Y1146" s="868"/>
      <c r="Z1146" s="776"/>
      <c r="AA1146" s="868" t="s">
        <v>45</v>
      </c>
      <c r="AB1146" s="868" t="s">
        <v>863</v>
      </c>
      <c r="AC1146" s="868" t="s">
        <v>751</v>
      </c>
      <c r="AD1146" s="868">
        <v>264</v>
      </c>
      <c r="AE1146" s="864">
        <v>264</v>
      </c>
      <c r="AF1146" s="776">
        <v>46282</v>
      </c>
      <c r="AG1146" s="918"/>
      <c r="AH1146" s="918"/>
      <c r="AI1146" s="918" t="s">
        <v>308</v>
      </c>
      <c r="AJ1146" s="778">
        <v>34</v>
      </c>
      <c r="AK1146" s="894"/>
      <c r="AL1146" s="895"/>
      <c r="AM1146" s="896">
        <v>264</v>
      </c>
      <c r="AN1146" s="896">
        <v>264</v>
      </c>
      <c r="AO1146" s="896"/>
      <c r="AP1146" s="896"/>
      <c r="AQ1146" s="896"/>
      <c r="AR1146" s="896"/>
      <c r="AS1146" s="896"/>
      <c r="AT1146" s="896"/>
      <c r="AU1146" s="896"/>
      <c r="AV1146" s="896"/>
      <c r="AW1146" s="896"/>
      <c r="AX1146" s="896"/>
      <c r="AY1146" s="896"/>
      <c r="AZ1146" s="896"/>
      <c r="BA1146" s="896"/>
      <c r="BB1146" s="896">
        <v>0</v>
      </c>
      <c r="BC1146" s="896">
        <v>0</v>
      </c>
      <c r="BD1146" s="896">
        <v>0</v>
      </c>
      <c r="BE1146" s="896">
        <v>0</v>
      </c>
      <c r="BF1146" s="896">
        <v>0</v>
      </c>
      <c r="BG1146" s="896">
        <v>0</v>
      </c>
      <c r="BH1146" s="896">
        <v>0</v>
      </c>
      <c r="BI1146" s="896">
        <v>264</v>
      </c>
      <c r="BJ1146" s="896"/>
      <c r="BK1146" s="896">
        <v>264</v>
      </c>
      <c r="BL1146" s="896"/>
      <c r="BM1146" s="896"/>
      <c r="BN1146" s="896" t="s">
        <v>308</v>
      </c>
      <c r="BO1146" s="896" t="s">
        <v>308</v>
      </c>
      <c r="BP1146" s="896" t="s">
        <v>308</v>
      </c>
      <c r="BQ1146" s="896" t="s">
        <v>308</v>
      </c>
      <c r="BR1146" s="896"/>
      <c r="BS1146" s="896">
        <v>264</v>
      </c>
      <c r="BT1146" s="896"/>
      <c r="BU1146" s="896" t="s">
        <v>579</v>
      </c>
      <c r="BV1146" s="896"/>
      <c r="BW1146" s="896"/>
      <c r="BX1146" s="896"/>
      <c r="BY1146" s="896"/>
      <c r="BZ1146" s="896"/>
      <c r="CA1146" s="896"/>
      <c r="CB1146" s="896"/>
      <c r="CC1146" s="896"/>
      <c r="CD1146" s="896"/>
      <c r="CE1146" s="896"/>
      <c r="CF1146" s="896"/>
      <c r="CG1146" s="896"/>
      <c r="CH1146" s="896"/>
      <c r="CI1146" s="896"/>
      <c r="CJ1146" s="896"/>
      <c r="CK1146" s="867"/>
      <c r="CL1146" s="867" t="s">
        <v>397</v>
      </c>
      <c r="CM1146" s="867" t="s">
        <v>397</v>
      </c>
      <c r="CN1146" s="867" t="s">
        <v>397</v>
      </c>
      <c r="CO1146" s="867">
        <v>264</v>
      </c>
      <c r="CP1146" s="867">
        <v>264</v>
      </c>
      <c r="CQ1146" s="867">
        <v>264</v>
      </c>
      <c r="CR1146" s="868">
        <v>264</v>
      </c>
      <c r="CS1146" s="869"/>
      <c r="CT1146" s="782" t="s">
        <v>308</v>
      </c>
      <c r="CU1146" s="783" t="s">
        <v>308</v>
      </c>
      <c r="CV1146" s="776"/>
      <c r="CW1146" s="776"/>
      <c r="CX1146" s="782">
        <v>46282</v>
      </c>
      <c r="CY1146" s="784" t="s">
        <v>2328</v>
      </c>
      <c r="CZ1146" s="784" t="s">
        <v>308</v>
      </c>
      <c r="DA1146" s="785">
        <v>46256</v>
      </c>
      <c r="DB1146" s="785" t="s">
        <v>615</v>
      </c>
      <c r="DC1146" s="785" t="s">
        <v>2024</v>
      </c>
      <c r="DD1146" s="785" t="s">
        <v>308</v>
      </c>
      <c r="DE1146" s="871" t="s">
        <v>308</v>
      </c>
      <c r="DF1146" s="871" t="s">
        <v>308</v>
      </c>
      <c r="DG1146" s="871" t="s">
        <v>308</v>
      </c>
      <c r="DH1146" s="872">
        <v>0</v>
      </c>
      <c r="DI1146" s="776" t="s">
        <v>390</v>
      </c>
      <c r="DJ1146" s="776" t="s">
        <v>390</v>
      </c>
      <c r="DK1146" s="776" t="s">
        <v>390</v>
      </c>
      <c r="DL1146" s="776">
        <v>46279</v>
      </c>
      <c r="DM1146" s="776">
        <v>46287</v>
      </c>
      <c r="DN1146" s="776">
        <v>46287</v>
      </c>
      <c r="DO1146" s="936" t="s">
        <v>308</v>
      </c>
      <c r="DP1146" s="776">
        <v>46297</v>
      </c>
      <c r="DQ1146" s="776">
        <v>46297</v>
      </c>
      <c r="DR1146" s="776">
        <v>46297</v>
      </c>
      <c r="DS1146" s="872">
        <v>46297</v>
      </c>
      <c r="DT1146" s="752">
        <v>46297</v>
      </c>
      <c r="DU1146" s="753">
        <v>-3</v>
      </c>
      <c r="DV1146" s="753" t="s">
        <v>308</v>
      </c>
      <c r="DW1146" s="754">
        <v>46294</v>
      </c>
      <c r="DX1146" s="755">
        <v>46294</v>
      </c>
      <c r="DY1146" s="754" t="e">
        <v>#VALUE!</v>
      </c>
      <c r="DZ1146" s="754" t="e">
        <v>#VALUE!</v>
      </c>
      <c r="EA1146" s="754"/>
      <c r="EB1146" s="754"/>
      <c r="HA1146" s="756" t="s">
        <v>397</v>
      </c>
      <c r="HB1146" s="756" t="s">
        <v>397</v>
      </c>
      <c r="HC1146" s="756" t="s">
        <v>397</v>
      </c>
      <c r="HD1146" s="756" t="s">
        <v>397</v>
      </c>
      <c r="HE1146" s="756" t="s">
        <v>397</v>
      </c>
      <c r="HF1146" s="756" t="s">
        <v>397</v>
      </c>
      <c r="HG1146" s="756" t="s">
        <v>397</v>
      </c>
      <c r="HH1146" s="756" t="s">
        <v>397</v>
      </c>
      <c r="HI1146" s="756" t="s">
        <v>397</v>
      </c>
      <c r="HJ1146" s="756" t="s">
        <v>397</v>
      </c>
      <c r="HK1146"/>
      <c r="HL1146"/>
      <c r="HM1146"/>
      <c r="HN1146" s="756" t="str">
        <f t="shared" si="37"/>
        <v>AUTO PRINT</v>
      </c>
      <c r="HO1146"/>
      <c r="HP1146" s="757" t="s">
        <v>572</v>
      </c>
      <c r="HQ1146" s="757" t="s">
        <v>572</v>
      </c>
      <c r="HR1146" s="757" t="s">
        <v>572</v>
      </c>
      <c r="HS1146"/>
      <c r="HW1146" s="758"/>
      <c r="HX1146"/>
      <c r="HY1146" s="759" t="s">
        <v>572</v>
      </c>
      <c r="HZ1146" s="759" t="s">
        <v>572</v>
      </c>
      <c r="IA1146" s="759" t="s">
        <v>572</v>
      </c>
      <c r="IC1146" s="760" t="s">
        <v>572</v>
      </c>
      <c r="ID1146" s="760" t="s">
        <v>572</v>
      </c>
      <c r="IE1146" s="760" t="s">
        <v>572</v>
      </c>
      <c r="IF1146" s="761" t="s">
        <v>572</v>
      </c>
      <c r="IG1146" s="619" t="str">
        <f t="shared" si="38"/>
        <v>IN HOUSE (MANUAL)</v>
      </c>
      <c r="II1146" s="761" t="s">
        <v>572</v>
      </c>
      <c r="IK1146" s="761" t="str">
        <f>IFERROR(VLOOKUP($M1146,#REF!,13,0),"IN HOUSE (MANUAL)")</f>
        <v>IN HOUSE (MANUAL)</v>
      </c>
      <c r="IM1146" s="760" t="s">
        <v>572</v>
      </c>
      <c r="IN1146" s="760" t="s">
        <v>572</v>
      </c>
      <c r="IO1146" s="760" t="s">
        <v>572</v>
      </c>
      <c r="IQ1146" s="760" t="s">
        <v>572</v>
      </c>
      <c r="IR1146" s="760" t="s">
        <v>572</v>
      </c>
      <c r="IT1146" s="760" t="s">
        <v>572</v>
      </c>
      <c r="IV1146" s="760" t="s">
        <v>572</v>
      </c>
      <c r="IW1146" s="760" t="s">
        <v>572</v>
      </c>
      <c r="IY1146" s="760" t="s">
        <v>572</v>
      </c>
      <c r="IZ1146" s="760" t="s">
        <v>572</v>
      </c>
      <c r="JB1146" s="760" t="s">
        <v>572</v>
      </c>
      <c r="JC1146" s="760" t="s">
        <v>572</v>
      </c>
      <c r="JE1146" s="760" t="s">
        <v>572</v>
      </c>
      <c r="JF1146" s="760" t="s">
        <v>572</v>
      </c>
    </row>
    <row r="1147" spans="1:266" ht="17.25" customHeight="1" x14ac:dyDescent="0.35">
      <c r="A1147" s="618" t="s">
        <v>2331</v>
      </c>
      <c r="B1147" s="730">
        <v>165</v>
      </c>
      <c r="C1147" s="730" t="s">
        <v>2264</v>
      </c>
      <c r="D1147" s="730" t="s">
        <v>2264</v>
      </c>
      <c r="E1147" s="730">
        <v>19</v>
      </c>
      <c r="F1147" s="731" t="s">
        <v>574</v>
      </c>
      <c r="G1147" s="732">
        <v>1</v>
      </c>
      <c r="H1147" s="733">
        <v>46232</v>
      </c>
      <c r="I1147" s="730">
        <v>40</v>
      </c>
      <c r="J1147" s="730" t="s">
        <v>308</v>
      </c>
      <c r="K1147" s="730">
        <v>41</v>
      </c>
      <c r="L1147" s="730" t="s">
        <v>2332</v>
      </c>
      <c r="M1147" s="772" t="s">
        <v>2331</v>
      </c>
      <c r="N1147" s="772">
        <v>0</v>
      </c>
      <c r="O1147" s="772" t="s">
        <v>390</v>
      </c>
      <c r="P1147" s="772">
        <v>0</v>
      </c>
      <c r="Q1147" s="772">
        <v>0</v>
      </c>
      <c r="R1147" s="772" t="s">
        <v>2266</v>
      </c>
      <c r="S1147" s="772" t="s">
        <v>308</v>
      </c>
      <c r="T1147" s="772" t="s">
        <v>2273</v>
      </c>
      <c r="U1147" s="772">
        <v>480</v>
      </c>
      <c r="V1147" s="772" t="s">
        <v>308</v>
      </c>
      <c r="W1147" s="772"/>
      <c r="X1147" s="772"/>
      <c r="Y1147" s="772"/>
      <c r="Z1147" s="774"/>
      <c r="AA1147" s="772" t="s">
        <v>45</v>
      </c>
      <c r="AB1147" s="772" t="s">
        <v>863</v>
      </c>
      <c r="AC1147" s="772" t="s">
        <v>589</v>
      </c>
      <c r="AD1147" s="772">
        <v>324</v>
      </c>
      <c r="AE1147" s="775">
        <v>324</v>
      </c>
      <c r="AF1147" s="776">
        <v>46282</v>
      </c>
      <c r="AG1147" s="777"/>
      <c r="AH1147" s="777"/>
      <c r="AI1147" s="777" t="s">
        <v>308</v>
      </c>
      <c r="AJ1147" s="778">
        <v>35</v>
      </c>
      <c r="AK1147" s="779"/>
      <c r="AL1147" s="778"/>
      <c r="AM1147" s="780">
        <v>324</v>
      </c>
      <c r="AN1147" s="780">
        <v>324</v>
      </c>
      <c r="AO1147" s="780"/>
      <c r="AP1147" s="780"/>
      <c r="AQ1147" s="780"/>
      <c r="AR1147" s="780"/>
      <c r="AS1147" s="780"/>
      <c r="AT1147" s="780"/>
      <c r="AU1147" s="780"/>
      <c r="AV1147" s="780"/>
      <c r="AW1147" s="780"/>
      <c r="AX1147" s="780"/>
      <c r="AY1147" s="780"/>
      <c r="AZ1147" s="780"/>
      <c r="BA1147" s="780"/>
      <c r="BB1147" s="780">
        <v>0</v>
      </c>
      <c r="BC1147" s="780">
        <v>0</v>
      </c>
      <c r="BD1147" s="780">
        <v>0</v>
      </c>
      <c r="BE1147" s="780">
        <v>0</v>
      </c>
      <c r="BF1147" s="780">
        <v>0</v>
      </c>
      <c r="BG1147" s="780">
        <v>0</v>
      </c>
      <c r="BH1147" s="780">
        <v>0</v>
      </c>
      <c r="BI1147" s="780">
        <v>324</v>
      </c>
      <c r="BJ1147" s="780"/>
      <c r="BK1147" s="780">
        <v>0</v>
      </c>
      <c r="BL1147" s="780"/>
      <c r="BM1147" s="780"/>
      <c r="BN1147" s="780" t="s">
        <v>308</v>
      </c>
      <c r="BO1147" s="780" t="s">
        <v>308</v>
      </c>
      <c r="BP1147" s="780" t="s">
        <v>308</v>
      </c>
      <c r="BQ1147" s="780" t="s">
        <v>308</v>
      </c>
      <c r="BR1147" s="780"/>
      <c r="BS1147" s="780" t="s">
        <v>397</v>
      </c>
      <c r="BT1147" s="780"/>
      <c r="BU1147" s="780" t="s">
        <v>579</v>
      </c>
      <c r="BV1147" s="780"/>
      <c r="BW1147" s="780"/>
      <c r="BX1147" s="780"/>
      <c r="BY1147" s="780"/>
      <c r="BZ1147" s="780"/>
      <c r="CA1147" s="780"/>
      <c r="CB1147" s="780"/>
      <c r="CC1147" s="780"/>
      <c r="CD1147" s="780"/>
      <c r="CE1147" s="780"/>
      <c r="CF1147" s="780"/>
      <c r="CG1147" s="780"/>
      <c r="CH1147" s="780"/>
      <c r="CI1147" s="780"/>
      <c r="CJ1147" s="780"/>
      <c r="CK1147" s="773"/>
      <c r="CL1147" s="773" t="s">
        <v>397</v>
      </c>
      <c r="CM1147" s="773" t="s">
        <v>397</v>
      </c>
      <c r="CN1147" s="773" t="s">
        <v>397</v>
      </c>
      <c r="CO1147" s="773" t="s">
        <v>397</v>
      </c>
      <c r="CP1147" s="773">
        <v>324</v>
      </c>
      <c r="CQ1147" s="773">
        <v>324</v>
      </c>
      <c r="CR1147" s="772">
        <v>324</v>
      </c>
      <c r="CS1147" s="781"/>
      <c r="CT1147" s="782" t="s">
        <v>308</v>
      </c>
      <c r="CU1147" s="783" t="s">
        <v>308</v>
      </c>
      <c r="CV1147" s="774"/>
      <c r="CW1147" s="774"/>
      <c r="CX1147" s="782">
        <v>46282</v>
      </c>
      <c r="CY1147" s="784" t="s">
        <v>2328</v>
      </c>
      <c r="CZ1147" s="784" t="s">
        <v>308</v>
      </c>
      <c r="DA1147" s="785">
        <v>46256</v>
      </c>
      <c r="DB1147" s="785" t="s">
        <v>615</v>
      </c>
      <c r="DC1147" s="785" t="s">
        <v>2024</v>
      </c>
      <c r="DD1147" s="785" t="s">
        <v>308</v>
      </c>
      <c r="DE1147" s="785" t="s">
        <v>308</v>
      </c>
      <c r="DF1147" s="785" t="s">
        <v>308</v>
      </c>
      <c r="DG1147" s="785" t="s">
        <v>308</v>
      </c>
      <c r="DH1147" s="786">
        <v>0</v>
      </c>
      <c r="DI1147" s="774" t="s">
        <v>390</v>
      </c>
      <c r="DJ1147" s="774" t="s">
        <v>390</v>
      </c>
      <c r="DK1147" s="774" t="s">
        <v>397</v>
      </c>
      <c r="DL1147" s="774">
        <v>46279</v>
      </c>
      <c r="DM1147" s="774">
        <v>46287</v>
      </c>
      <c r="DN1147" s="774">
        <v>46287</v>
      </c>
      <c r="DO1147" s="804" t="s">
        <v>308</v>
      </c>
      <c r="DP1147" s="774">
        <v>46304</v>
      </c>
      <c r="DQ1147" s="776">
        <v>46304</v>
      </c>
      <c r="DR1147" s="774">
        <v>46304</v>
      </c>
      <c r="DS1147" s="786">
        <v>46304</v>
      </c>
      <c r="DT1147" s="752">
        <v>46304</v>
      </c>
      <c r="DU1147" s="753">
        <v>-9</v>
      </c>
      <c r="DV1147" s="753" t="s">
        <v>308</v>
      </c>
      <c r="DW1147" s="754">
        <v>46294</v>
      </c>
      <c r="DX1147" s="755">
        <v>46295</v>
      </c>
      <c r="DY1147" s="754" t="e">
        <v>#VALUE!</v>
      </c>
      <c r="DZ1147" s="754" t="e">
        <v>#VALUE!</v>
      </c>
      <c r="EA1147" s="754" t="e">
        <v>#VALUE!</v>
      </c>
      <c r="EB1147" s="754" t="e">
        <v>#VALUE!</v>
      </c>
      <c r="HA1147" s="756" t="s">
        <v>397</v>
      </c>
      <c r="HB1147" s="756" t="s">
        <v>397</v>
      </c>
      <c r="HC1147" s="756" t="s">
        <v>397</v>
      </c>
      <c r="HD1147" s="756" t="s">
        <v>397</v>
      </c>
      <c r="HE1147" s="756" t="s">
        <v>397</v>
      </c>
      <c r="HF1147" s="756" t="s">
        <v>397</v>
      </c>
      <c r="HG1147" s="756" t="s">
        <v>397</v>
      </c>
      <c r="HH1147" s="756" t="s">
        <v>397</v>
      </c>
      <c r="HI1147" s="756" t="s">
        <v>397</v>
      </c>
      <c r="HJ1147" s="756" t="s">
        <v>397</v>
      </c>
      <c r="HK1147"/>
      <c r="HL1147"/>
      <c r="HM1147"/>
      <c r="HN1147" s="756" t="str">
        <f t="shared" si="37"/>
        <v>AUTO PRINT</v>
      </c>
      <c r="HO1147"/>
      <c r="HP1147" s="757" t="s">
        <v>572</v>
      </c>
      <c r="HQ1147" s="757" t="s">
        <v>572</v>
      </c>
      <c r="HR1147" s="757" t="s">
        <v>572</v>
      </c>
      <c r="HS1147"/>
      <c r="HW1147" s="758"/>
      <c r="HX1147"/>
      <c r="HY1147" s="759" t="s">
        <v>572</v>
      </c>
      <c r="HZ1147" s="759" t="s">
        <v>572</v>
      </c>
      <c r="IA1147" s="759" t="s">
        <v>572</v>
      </c>
      <c r="IC1147" s="760" t="s">
        <v>572</v>
      </c>
      <c r="ID1147" s="760" t="s">
        <v>572</v>
      </c>
      <c r="IE1147" s="760" t="s">
        <v>572</v>
      </c>
      <c r="IF1147" s="761" t="s">
        <v>572</v>
      </c>
      <c r="IG1147" s="619" t="str">
        <f t="shared" si="38"/>
        <v>IN HOUSE (MANUAL)</v>
      </c>
      <c r="II1147" s="761" t="s">
        <v>572</v>
      </c>
      <c r="IK1147" s="761" t="str">
        <f>IFERROR(VLOOKUP($M1147,#REF!,13,0),"IN HOUSE (MANUAL)")</f>
        <v>IN HOUSE (MANUAL)</v>
      </c>
      <c r="IM1147" s="760" t="s">
        <v>572</v>
      </c>
      <c r="IN1147" s="760" t="s">
        <v>572</v>
      </c>
      <c r="IO1147" s="760" t="s">
        <v>572</v>
      </c>
      <c r="IQ1147" s="760" t="s">
        <v>572</v>
      </c>
      <c r="IR1147" s="760" t="s">
        <v>572</v>
      </c>
      <c r="IT1147" s="760" t="s">
        <v>572</v>
      </c>
      <c r="IV1147" s="760" t="s">
        <v>572</v>
      </c>
      <c r="IW1147" s="760" t="s">
        <v>572</v>
      </c>
      <c r="IY1147" s="760" t="s">
        <v>572</v>
      </c>
      <c r="IZ1147" s="760" t="s">
        <v>572</v>
      </c>
      <c r="JB1147" s="760" t="s">
        <v>572</v>
      </c>
      <c r="JC1147" s="760" t="s">
        <v>572</v>
      </c>
      <c r="JE1147" s="760" t="s">
        <v>572</v>
      </c>
      <c r="JF1147" s="760" t="s">
        <v>572</v>
      </c>
    </row>
    <row r="1148" spans="1:266" ht="18.75" customHeight="1" x14ac:dyDescent="0.35">
      <c r="A1148" s="618" t="s">
        <v>2333</v>
      </c>
      <c r="B1148" s="730">
        <v>166</v>
      </c>
      <c r="C1148" s="730" t="s">
        <v>2264</v>
      </c>
      <c r="D1148" s="730" t="s">
        <v>2264</v>
      </c>
      <c r="E1148" s="730">
        <v>19</v>
      </c>
      <c r="F1148" s="731" t="s">
        <v>574</v>
      </c>
      <c r="G1148" s="732">
        <v>1</v>
      </c>
      <c r="H1148" s="733">
        <v>46169</v>
      </c>
      <c r="I1148" s="730">
        <v>40</v>
      </c>
      <c r="J1148" s="730" t="s">
        <v>308</v>
      </c>
      <c r="K1148" s="730">
        <v>41</v>
      </c>
      <c r="L1148" s="730" t="s">
        <v>2334</v>
      </c>
      <c r="M1148" s="868" t="s">
        <v>2333</v>
      </c>
      <c r="N1148" s="772" t="s">
        <v>390</v>
      </c>
      <c r="O1148" s="772">
        <v>0</v>
      </c>
      <c r="P1148" s="772">
        <v>0</v>
      </c>
      <c r="Q1148" s="772">
        <v>0</v>
      </c>
      <c r="R1148" s="868" t="s">
        <v>576</v>
      </c>
      <c r="S1148" s="868" t="s">
        <v>308</v>
      </c>
      <c r="T1148" s="868" t="s">
        <v>2313</v>
      </c>
      <c r="U1148" s="868">
        <v>480</v>
      </c>
      <c r="V1148" s="868" t="s">
        <v>308</v>
      </c>
      <c r="W1148" s="868"/>
      <c r="X1148" s="868"/>
      <c r="Y1148" s="868"/>
      <c r="Z1148" s="776"/>
      <c r="AA1148" s="868" t="s">
        <v>32</v>
      </c>
      <c r="AB1148" s="868" t="s">
        <v>569</v>
      </c>
      <c r="AC1148" s="868" t="s">
        <v>589</v>
      </c>
      <c r="AD1148" s="868">
        <v>366</v>
      </c>
      <c r="AE1148" s="864">
        <v>366</v>
      </c>
      <c r="AF1148" s="776" t="s">
        <v>390</v>
      </c>
      <c r="AG1148" s="918"/>
      <c r="AH1148" s="918"/>
      <c r="AI1148" s="918" t="s">
        <v>728</v>
      </c>
      <c r="AJ1148" s="778">
        <v>36</v>
      </c>
      <c r="AK1148" s="894"/>
      <c r="AL1148" s="895"/>
      <c r="AM1148" s="896">
        <v>0</v>
      </c>
      <c r="AN1148" s="896"/>
      <c r="AO1148" s="896"/>
      <c r="AP1148" s="896"/>
      <c r="AQ1148" s="896"/>
      <c r="AR1148" s="896"/>
      <c r="AS1148" s="896"/>
      <c r="AT1148" s="896"/>
      <c r="AU1148" s="896"/>
      <c r="AV1148" s="896"/>
      <c r="AW1148" s="896"/>
      <c r="AX1148" s="896"/>
      <c r="AY1148" s="896"/>
      <c r="AZ1148" s="896"/>
      <c r="BA1148" s="896"/>
      <c r="BB1148" s="896">
        <v>0</v>
      </c>
      <c r="BC1148" s="896">
        <v>0</v>
      </c>
      <c r="BD1148" s="896">
        <v>0</v>
      </c>
      <c r="BE1148" s="896">
        <v>0</v>
      </c>
      <c r="BF1148" s="896">
        <v>0</v>
      </c>
      <c r="BG1148" s="896">
        <v>0</v>
      </c>
      <c r="BH1148" s="896">
        <v>0</v>
      </c>
      <c r="BI1148" s="896" t="s">
        <v>397</v>
      </c>
      <c r="BJ1148" s="896"/>
      <c r="BK1148" s="896">
        <v>366</v>
      </c>
      <c r="BL1148" s="896"/>
      <c r="BM1148" s="896"/>
      <c r="BN1148" s="896" t="s">
        <v>308</v>
      </c>
      <c r="BO1148" s="896" t="s">
        <v>308</v>
      </c>
      <c r="BP1148" s="896" t="s">
        <v>308</v>
      </c>
      <c r="BQ1148" s="896" t="s">
        <v>308</v>
      </c>
      <c r="BR1148" s="896"/>
      <c r="BS1148" s="896">
        <v>366</v>
      </c>
      <c r="BT1148" s="896"/>
      <c r="BU1148" s="896" t="s">
        <v>579</v>
      </c>
      <c r="BV1148" s="896"/>
      <c r="BW1148" s="896"/>
      <c r="BX1148" s="896"/>
      <c r="BY1148" s="896"/>
      <c r="BZ1148" s="896"/>
      <c r="CA1148" s="896"/>
      <c r="CB1148" s="896"/>
      <c r="CC1148" s="896"/>
      <c r="CD1148" s="896"/>
      <c r="CE1148" s="896"/>
      <c r="CF1148" s="896"/>
      <c r="CG1148" s="896"/>
      <c r="CH1148" s="896"/>
      <c r="CI1148" s="896"/>
      <c r="CJ1148" s="896"/>
      <c r="CK1148" s="867"/>
      <c r="CL1148" s="867" t="s">
        <v>397</v>
      </c>
      <c r="CM1148" s="867" t="s">
        <v>397</v>
      </c>
      <c r="CN1148" s="867" t="s">
        <v>397</v>
      </c>
      <c r="CO1148" s="867" t="s">
        <v>397</v>
      </c>
      <c r="CP1148" s="867">
        <v>366</v>
      </c>
      <c r="CQ1148" s="867">
        <v>366</v>
      </c>
      <c r="CR1148" s="868">
        <v>366</v>
      </c>
      <c r="CS1148" s="869"/>
      <c r="CT1148" s="782" t="s">
        <v>308</v>
      </c>
      <c r="CU1148" s="783" t="s">
        <v>308</v>
      </c>
      <c r="CV1148" s="776"/>
      <c r="CW1148" s="776"/>
      <c r="CX1148" s="782">
        <v>46232</v>
      </c>
      <c r="CY1148" s="784">
        <v>0</v>
      </c>
      <c r="CZ1148" s="784">
        <v>0</v>
      </c>
      <c r="DA1148" s="785">
        <v>0</v>
      </c>
      <c r="DB1148" s="785">
        <v>0</v>
      </c>
      <c r="DC1148" s="785">
        <v>0</v>
      </c>
      <c r="DD1148" s="785" t="s">
        <v>308</v>
      </c>
      <c r="DE1148" s="871" t="s">
        <v>308</v>
      </c>
      <c r="DF1148" s="871" t="s">
        <v>308</v>
      </c>
      <c r="DG1148" s="871" t="s">
        <v>308</v>
      </c>
      <c r="DH1148" s="872">
        <v>0</v>
      </c>
      <c r="DI1148" s="776" t="s">
        <v>390</v>
      </c>
      <c r="DJ1148" s="776" t="s">
        <v>390</v>
      </c>
      <c r="DK1148" s="776" t="s">
        <v>390</v>
      </c>
      <c r="DL1148" s="776" t="s">
        <v>390</v>
      </c>
      <c r="DM1148" s="776">
        <v>46287</v>
      </c>
      <c r="DN1148" s="776">
        <v>46287</v>
      </c>
      <c r="DO1148" s="873">
        <v>0</v>
      </c>
      <c r="DP1148" s="776">
        <v>46290</v>
      </c>
      <c r="DQ1148" s="776">
        <v>46304</v>
      </c>
      <c r="DR1148" s="776">
        <v>46304</v>
      </c>
      <c r="DS1148" s="872">
        <v>46290</v>
      </c>
      <c r="DT1148" s="752">
        <v>46304</v>
      </c>
      <c r="DU1148" s="753">
        <v>-9</v>
      </c>
      <c r="DV1148" s="753" t="s">
        <v>308</v>
      </c>
      <c r="DW1148" s="754">
        <v>46295</v>
      </c>
      <c r="DX1148" s="755">
        <v>46295</v>
      </c>
      <c r="DY1148" s="754" t="e">
        <v>#VALUE!</v>
      </c>
      <c r="DZ1148" s="754" t="e">
        <v>#VALUE!</v>
      </c>
      <c r="EA1148" s="754"/>
      <c r="EB1148" s="754"/>
      <c r="HA1148" s="756" t="s">
        <v>397</v>
      </c>
      <c r="HB1148" s="756" t="s">
        <v>397</v>
      </c>
      <c r="HC1148" s="756" t="s">
        <v>397</v>
      </c>
      <c r="HD1148" s="756" t="s">
        <v>397</v>
      </c>
      <c r="HE1148" s="756" t="s">
        <v>397</v>
      </c>
      <c r="HF1148" s="756" t="s">
        <v>397</v>
      </c>
      <c r="HG1148" s="756" t="s">
        <v>397</v>
      </c>
      <c r="HH1148" s="756" t="s">
        <v>397</v>
      </c>
      <c r="HI1148" s="756" t="s">
        <v>397</v>
      </c>
      <c r="HJ1148" s="756" t="s">
        <v>397</v>
      </c>
      <c r="HK1148"/>
      <c r="HL1148"/>
      <c r="HM1148"/>
      <c r="HN1148" s="756" t="str">
        <f t="shared" si="37"/>
        <v>AUTO PRINT</v>
      </c>
      <c r="HO1148"/>
      <c r="HP1148" s="757" t="s">
        <v>572</v>
      </c>
      <c r="HQ1148" s="757" t="s">
        <v>572</v>
      </c>
      <c r="HR1148" s="757" t="s">
        <v>572</v>
      </c>
      <c r="HS1148"/>
      <c r="HW1148" s="758"/>
      <c r="HX1148"/>
      <c r="HY1148" s="759" t="s">
        <v>572</v>
      </c>
      <c r="HZ1148" s="759" t="s">
        <v>572</v>
      </c>
      <c r="IA1148" s="759" t="s">
        <v>572</v>
      </c>
      <c r="IC1148" s="760" t="s">
        <v>572</v>
      </c>
      <c r="ID1148" s="760" t="s">
        <v>572</v>
      </c>
      <c r="IE1148" s="760" t="s">
        <v>572</v>
      </c>
      <c r="IF1148" s="761" t="s">
        <v>572</v>
      </c>
      <c r="IG1148" s="619" t="str">
        <f t="shared" si="38"/>
        <v>IN HOUSE (MANUAL)</v>
      </c>
      <c r="II1148" s="761" t="s">
        <v>572</v>
      </c>
      <c r="IK1148" s="761" t="str">
        <f>IFERROR(VLOOKUP($M1148,#REF!,13,0),"IN HOUSE (MANUAL)")</f>
        <v>IN HOUSE (MANUAL)</v>
      </c>
      <c r="IM1148" s="760" t="s">
        <v>572</v>
      </c>
      <c r="IN1148" s="760" t="s">
        <v>572</v>
      </c>
      <c r="IO1148" s="760" t="s">
        <v>572</v>
      </c>
      <c r="IQ1148" s="760" t="s">
        <v>572</v>
      </c>
      <c r="IR1148" s="760" t="s">
        <v>572</v>
      </c>
      <c r="IT1148" s="760" t="s">
        <v>572</v>
      </c>
      <c r="IV1148" s="760" t="s">
        <v>572</v>
      </c>
      <c r="IW1148" s="760" t="s">
        <v>572</v>
      </c>
      <c r="IY1148" s="760" t="s">
        <v>572</v>
      </c>
      <c r="IZ1148" s="760" t="s">
        <v>572</v>
      </c>
      <c r="JB1148" s="760" t="s">
        <v>572</v>
      </c>
      <c r="JC1148" s="760" t="s">
        <v>572</v>
      </c>
      <c r="JE1148" s="760" t="s">
        <v>572</v>
      </c>
      <c r="JF1148" s="760" t="s">
        <v>572</v>
      </c>
    </row>
    <row r="1149" spans="1:266" ht="17.25" customHeight="1" x14ac:dyDescent="0.35">
      <c r="A1149" s="618" t="s">
        <v>2335</v>
      </c>
      <c r="B1149" s="730">
        <v>167</v>
      </c>
      <c r="C1149" s="730" t="s">
        <v>2264</v>
      </c>
      <c r="D1149" s="730" t="s">
        <v>2264</v>
      </c>
      <c r="E1149" s="730">
        <v>19</v>
      </c>
      <c r="F1149" s="731" t="s">
        <v>767</v>
      </c>
      <c r="G1149" s="732">
        <v>1</v>
      </c>
      <c r="H1149" s="733">
        <v>46169</v>
      </c>
      <c r="I1149" s="730">
        <v>40</v>
      </c>
      <c r="J1149" s="730" t="s">
        <v>308</v>
      </c>
      <c r="K1149" s="730">
        <v>41</v>
      </c>
      <c r="L1149" s="730" t="s">
        <v>2336</v>
      </c>
      <c r="M1149" s="868" t="s">
        <v>2335</v>
      </c>
      <c r="N1149" s="772" t="s">
        <v>390</v>
      </c>
      <c r="O1149" s="772">
        <v>0</v>
      </c>
      <c r="P1149" s="772">
        <v>0</v>
      </c>
      <c r="Q1149" s="772">
        <v>0</v>
      </c>
      <c r="R1149" s="868" t="s">
        <v>576</v>
      </c>
      <c r="S1149" s="868" t="s">
        <v>308</v>
      </c>
      <c r="T1149" s="868" t="s">
        <v>2313</v>
      </c>
      <c r="U1149" s="868">
        <v>480</v>
      </c>
      <c r="V1149" s="868" t="s">
        <v>308</v>
      </c>
      <c r="W1149" s="868"/>
      <c r="X1149" s="868"/>
      <c r="Y1149" s="868"/>
      <c r="Z1149" s="776"/>
      <c r="AA1149" s="868" t="s">
        <v>32</v>
      </c>
      <c r="AB1149" s="868" t="s">
        <v>569</v>
      </c>
      <c r="AC1149" s="868" t="s">
        <v>778</v>
      </c>
      <c r="AD1149" s="868">
        <v>150</v>
      </c>
      <c r="AE1149" s="864">
        <v>150</v>
      </c>
      <c r="AF1149" s="776" t="s">
        <v>390</v>
      </c>
      <c r="AG1149" s="918"/>
      <c r="AH1149" s="918"/>
      <c r="AI1149" s="918" t="s">
        <v>308</v>
      </c>
      <c r="AJ1149" s="778">
        <v>37</v>
      </c>
      <c r="AK1149" s="894"/>
      <c r="AL1149" s="895"/>
      <c r="AM1149" s="896">
        <v>0</v>
      </c>
      <c r="AN1149" s="896"/>
      <c r="AO1149" s="896"/>
      <c r="AP1149" s="896"/>
      <c r="AQ1149" s="896"/>
      <c r="AR1149" s="896"/>
      <c r="AS1149" s="896"/>
      <c r="AT1149" s="896"/>
      <c r="AU1149" s="896"/>
      <c r="AV1149" s="896"/>
      <c r="AW1149" s="896"/>
      <c r="AX1149" s="896"/>
      <c r="AY1149" s="896"/>
      <c r="AZ1149" s="896"/>
      <c r="BA1149" s="896"/>
      <c r="BB1149" s="896">
        <v>0</v>
      </c>
      <c r="BC1149" s="896">
        <v>0</v>
      </c>
      <c r="BD1149" s="896">
        <v>0</v>
      </c>
      <c r="BE1149" s="896">
        <v>0</v>
      </c>
      <c r="BF1149" s="896">
        <v>0</v>
      </c>
      <c r="BG1149" s="896">
        <v>0</v>
      </c>
      <c r="BH1149" s="896">
        <v>0</v>
      </c>
      <c r="BI1149" s="896" t="s">
        <v>397</v>
      </c>
      <c r="BJ1149" s="896"/>
      <c r="BK1149" s="896">
        <v>39</v>
      </c>
      <c r="BL1149" s="896"/>
      <c r="BM1149" s="896"/>
      <c r="BN1149" s="896" t="s">
        <v>308</v>
      </c>
      <c r="BO1149" s="896" t="s">
        <v>308</v>
      </c>
      <c r="BP1149" s="896" t="s">
        <v>308</v>
      </c>
      <c r="BQ1149" s="896" t="s">
        <v>308</v>
      </c>
      <c r="BR1149" s="896"/>
      <c r="BS1149" s="896">
        <v>39</v>
      </c>
      <c r="BT1149" s="896"/>
      <c r="BU1149" s="896" t="s">
        <v>579</v>
      </c>
      <c r="BV1149" s="896"/>
      <c r="BW1149" s="896"/>
      <c r="BX1149" s="896"/>
      <c r="BY1149" s="896"/>
      <c r="BZ1149" s="896"/>
      <c r="CA1149" s="896"/>
      <c r="CB1149" s="896"/>
      <c r="CC1149" s="896"/>
      <c r="CD1149" s="896"/>
      <c r="CE1149" s="896"/>
      <c r="CF1149" s="896"/>
      <c r="CG1149" s="896"/>
      <c r="CH1149" s="896"/>
      <c r="CI1149" s="896"/>
      <c r="CJ1149" s="896"/>
      <c r="CK1149" s="867"/>
      <c r="CL1149" s="867" t="s">
        <v>397</v>
      </c>
      <c r="CM1149" s="867" t="s">
        <v>397</v>
      </c>
      <c r="CN1149" s="867" t="s">
        <v>397</v>
      </c>
      <c r="CO1149" s="867" t="s">
        <v>397</v>
      </c>
      <c r="CP1149" s="867">
        <v>39</v>
      </c>
      <c r="CQ1149" s="867">
        <v>150</v>
      </c>
      <c r="CR1149" s="868">
        <v>150</v>
      </c>
      <c r="CS1149" s="869"/>
      <c r="CT1149" s="782" t="s">
        <v>308</v>
      </c>
      <c r="CU1149" s="783" t="s">
        <v>308</v>
      </c>
      <c r="CV1149" s="776"/>
      <c r="CW1149" s="776"/>
      <c r="CX1149" s="782">
        <v>46253</v>
      </c>
      <c r="CY1149" s="784">
        <v>0</v>
      </c>
      <c r="CZ1149" s="784" t="s">
        <v>308</v>
      </c>
      <c r="DA1149" s="785">
        <v>0</v>
      </c>
      <c r="DB1149" s="785">
        <v>0</v>
      </c>
      <c r="DC1149" s="785">
        <v>0</v>
      </c>
      <c r="DD1149" s="785" t="s">
        <v>308</v>
      </c>
      <c r="DE1149" s="871" t="s">
        <v>308</v>
      </c>
      <c r="DF1149" s="871" t="s">
        <v>308</v>
      </c>
      <c r="DG1149" s="871" t="s">
        <v>308</v>
      </c>
      <c r="DH1149" s="872">
        <v>0</v>
      </c>
      <c r="DI1149" s="776" t="s">
        <v>390</v>
      </c>
      <c r="DJ1149" s="776" t="s">
        <v>390</v>
      </c>
      <c r="DK1149" s="776" t="s">
        <v>390</v>
      </c>
      <c r="DL1149" s="776" t="s">
        <v>390</v>
      </c>
      <c r="DM1149" s="776">
        <v>46288</v>
      </c>
      <c r="DN1149" s="776">
        <v>46288</v>
      </c>
      <c r="DO1149" s="873" t="s">
        <v>308</v>
      </c>
      <c r="DP1149" s="776">
        <v>46304</v>
      </c>
      <c r="DQ1149" s="776">
        <v>46304</v>
      </c>
      <c r="DR1149" s="776">
        <v>46304</v>
      </c>
      <c r="DS1149" s="872">
        <v>46304</v>
      </c>
      <c r="DT1149" s="752">
        <v>46304</v>
      </c>
      <c r="DU1149" s="753">
        <v>-9</v>
      </c>
      <c r="DV1149" s="753" t="s">
        <v>308</v>
      </c>
      <c r="DW1149" s="754">
        <v>46295</v>
      </c>
      <c r="DX1149" s="755">
        <v>46295</v>
      </c>
      <c r="DY1149" s="754" t="e">
        <v>#VALUE!</v>
      </c>
      <c r="DZ1149" s="754" t="e">
        <v>#VALUE!</v>
      </c>
      <c r="EA1149" s="754"/>
      <c r="EB1149" s="754"/>
      <c r="HA1149" s="756" t="s">
        <v>397</v>
      </c>
      <c r="HB1149" s="756" t="s">
        <v>397</v>
      </c>
      <c r="HC1149" s="756" t="s">
        <v>397</v>
      </c>
      <c r="HD1149" s="756" t="s">
        <v>397</v>
      </c>
      <c r="HE1149" s="756" t="s">
        <v>397</v>
      </c>
      <c r="HF1149" s="756" t="s">
        <v>397</v>
      </c>
      <c r="HG1149" s="756" t="s">
        <v>397</v>
      </c>
      <c r="HH1149" s="756" t="s">
        <v>397</v>
      </c>
      <c r="HI1149" s="756" t="s">
        <v>397</v>
      </c>
      <c r="HJ1149" s="756" t="s">
        <v>397</v>
      </c>
      <c r="HK1149"/>
      <c r="HL1149"/>
      <c r="HM1149"/>
      <c r="HN1149" s="756" t="str">
        <f t="shared" si="37"/>
        <v>AUTO PRINT</v>
      </c>
      <c r="HO1149"/>
      <c r="HP1149" s="757" t="s">
        <v>572</v>
      </c>
      <c r="HQ1149" s="757" t="s">
        <v>572</v>
      </c>
      <c r="HR1149" s="757" t="s">
        <v>572</v>
      </c>
      <c r="HS1149"/>
      <c r="HW1149" s="758"/>
      <c r="HX1149"/>
      <c r="HY1149" s="759" t="s">
        <v>572</v>
      </c>
      <c r="HZ1149" s="759" t="s">
        <v>572</v>
      </c>
      <c r="IA1149" s="759" t="s">
        <v>572</v>
      </c>
      <c r="IC1149" s="760" t="s">
        <v>572</v>
      </c>
      <c r="ID1149" s="760" t="s">
        <v>572</v>
      </c>
      <c r="IE1149" s="760" t="s">
        <v>572</v>
      </c>
      <c r="IF1149" s="761" t="s">
        <v>572</v>
      </c>
      <c r="IG1149" s="619" t="str">
        <f t="shared" si="38"/>
        <v>IN HOUSE (MANUAL)</v>
      </c>
      <c r="II1149" s="761" t="s">
        <v>572</v>
      </c>
      <c r="IK1149" s="761" t="str">
        <f>IFERROR(VLOOKUP($M1149,#REF!,13,0),"IN HOUSE (MANUAL)")</f>
        <v>IN HOUSE (MANUAL)</v>
      </c>
      <c r="IM1149" s="760" t="s">
        <v>572</v>
      </c>
      <c r="IN1149" s="760" t="s">
        <v>572</v>
      </c>
      <c r="IO1149" s="760" t="s">
        <v>572</v>
      </c>
      <c r="IQ1149" s="760" t="s">
        <v>572</v>
      </c>
      <c r="IR1149" s="760" t="s">
        <v>572</v>
      </c>
      <c r="IT1149" s="760" t="s">
        <v>572</v>
      </c>
      <c r="IV1149" s="760" t="s">
        <v>572</v>
      </c>
      <c r="IW1149" s="760" t="s">
        <v>572</v>
      </c>
      <c r="IY1149" s="760" t="s">
        <v>572</v>
      </c>
      <c r="IZ1149" s="760" t="s">
        <v>572</v>
      </c>
      <c r="JB1149" s="760" t="s">
        <v>572</v>
      </c>
      <c r="JC1149" s="760" t="s">
        <v>572</v>
      </c>
      <c r="JE1149" s="760" t="s">
        <v>572</v>
      </c>
      <c r="JF1149" s="760" t="s">
        <v>572</v>
      </c>
    </row>
    <row r="1150" spans="1:266" ht="17.25" customHeight="1" x14ac:dyDescent="0.35">
      <c r="A1150" s="618" t="s">
        <v>2337</v>
      </c>
      <c r="B1150" s="730">
        <v>168</v>
      </c>
      <c r="C1150" s="730" t="s">
        <v>2264</v>
      </c>
      <c r="D1150" s="730" t="s">
        <v>2264</v>
      </c>
      <c r="E1150" s="730">
        <v>19</v>
      </c>
      <c r="F1150" s="731" t="s">
        <v>767</v>
      </c>
      <c r="G1150" s="732">
        <v>1</v>
      </c>
      <c r="H1150" s="733">
        <v>46169</v>
      </c>
      <c r="I1150" s="730">
        <v>40</v>
      </c>
      <c r="J1150" s="730" t="s">
        <v>308</v>
      </c>
      <c r="K1150" s="730">
        <v>41</v>
      </c>
      <c r="L1150" s="730" t="s">
        <v>2338</v>
      </c>
      <c r="M1150" s="868" t="s">
        <v>2337</v>
      </c>
      <c r="N1150" s="772" t="s">
        <v>390</v>
      </c>
      <c r="O1150" s="772">
        <v>0</v>
      </c>
      <c r="P1150" s="772">
        <v>0</v>
      </c>
      <c r="Q1150" s="772">
        <v>0</v>
      </c>
      <c r="R1150" s="868" t="s">
        <v>576</v>
      </c>
      <c r="S1150" s="868" t="s">
        <v>308</v>
      </c>
      <c r="T1150" s="868" t="s">
        <v>2313</v>
      </c>
      <c r="U1150" s="868">
        <v>480</v>
      </c>
      <c r="V1150" s="868" t="s">
        <v>308</v>
      </c>
      <c r="W1150" s="868"/>
      <c r="X1150" s="868"/>
      <c r="Y1150" s="868"/>
      <c r="Z1150" s="776"/>
      <c r="AA1150" s="868" t="s">
        <v>32</v>
      </c>
      <c r="AB1150" s="868" t="s">
        <v>569</v>
      </c>
      <c r="AC1150" s="868" t="s">
        <v>778</v>
      </c>
      <c r="AD1150" s="868">
        <v>144</v>
      </c>
      <c r="AE1150" s="864">
        <v>144</v>
      </c>
      <c r="AF1150" s="776" t="s">
        <v>390</v>
      </c>
      <c r="AG1150" s="918"/>
      <c r="AH1150" s="918"/>
      <c r="AI1150" s="918" t="s">
        <v>308</v>
      </c>
      <c r="AJ1150" s="778">
        <v>38</v>
      </c>
      <c r="AK1150" s="894"/>
      <c r="AL1150" s="895"/>
      <c r="AM1150" s="896">
        <v>0</v>
      </c>
      <c r="AN1150" s="896"/>
      <c r="AO1150" s="896"/>
      <c r="AP1150" s="896"/>
      <c r="AQ1150" s="896"/>
      <c r="AR1150" s="896"/>
      <c r="AS1150" s="896"/>
      <c r="AT1150" s="896"/>
      <c r="AU1150" s="896"/>
      <c r="AV1150" s="896"/>
      <c r="AW1150" s="896"/>
      <c r="AX1150" s="896"/>
      <c r="AY1150" s="896"/>
      <c r="AZ1150" s="896"/>
      <c r="BA1150" s="896"/>
      <c r="BB1150" s="896">
        <v>0</v>
      </c>
      <c r="BC1150" s="896">
        <v>0</v>
      </c>
      <c r="BD1150" s="896">
        <v>0</v>
      </c>
      <c r="BE1150" s="896">
        <v>0</v>
      </c>
      <c r="BF1150" s="896">
        <v>0</v>
      </c>
      <c r="BG1150" s="896">
        <v>0</v>
      </c>
      <c r="BH1150" s="896">
        <v>0</v>
      </c>
      <c r="BI1150" s="896" t="s">
        <v>397</v>
      </c>
      <c r="BJ1150" s="896"/>
      <c r="BK1150" s="896">
        <v>58</v>
      </c>
      <c r="BL1150" s="896"/>
      <c r="BM1150" s="896"/>
      <c r="BN1150" s="896" t="s">
        <v>308</v>
      </c>
      <c r="BO1150" s="896" t="s">
        <v>308</v>
      </c>
      <c r="BP1150" s="896" t="s">
        <v>308</v>
      </c>
      <c r="BQ1150" s="896" t="s">
        <v>308</v>
      </c>
      <c r="BR1150" s="896"/>
      <c r="BS1150" s="896">
        <v>58</v>
      </c>
      <c r="BT1150" s="896"/>
      <c r="BU1150" s="896" t="s">
        <v>579</v>
      </c>
      <c r="BV1150" s="896"/>
      <c r="BW1150" s="896"/>
      <c r="BX1150" s="896"/>
      <c r="BY1150" s="896"/>
      <c r="BZ1150" s="896"/>
      <c r="CA1150" s="896"/>
      <c r="CB1150" s="896"/>
      <c r="CC1150" s="896"/>
      <c r="CD1150" s="896"/>
      <c r="CE1150" s="896"/>
      <c r="CF1150" s="896"/>
      <c r="CG1150" s="896"/>
      <c r="CH1150" s="896"/>
      <c r="CI1150" s="896"/>
      <c r="CJ1150" s="896"/>
      <c r="CK1150" s="867"/>
      <c r="CL1150" s="867" t="s">
        <v>397</v>
      </c>
      <c r="CM1150" s="867" t="s">
        <v>397</v>
      </c>
      <c r="CN1150" s="867" t="s">
        <v>397</v>
      </c>
      <c r="CO1150" s="867" t="s">
        <v>397</v>
      </c>
      <c r="CP1150" s="867">
        <v>58</v>
      </c>
      <c r="CQ1150" s="867">
        <v>144</v>
      </c>
      <c r="CR1150" s="868">
        <v>144</v>
      </c>
      <c r="CS1150" s="869"/>
      <c r="CT1150" s="782" t="s">
        <v>308</v>
      </c>
      <c r="CU1150" s="783" t="s">
        <v>308</v>
      </c>
      <c r="CV1150" s="776"/>
      <c r="CW1150" s="776"/>
      <c r="CX1150" s="782">
        <v>46253</v>
      </c>
      <c r="CY1150" s="784">
        <v>0</v>
      </c>
      <c r="CZ1150" s="784" t="s">
        <v>308</v>
      </c>
      <c r="DA1150" s="785">
        <v>0</v>
      </c>
      <c r="DB1150" s="785">
        <v>0</v>
      </c>
      <c r="DC1150" s="785">
        <v>0</v>
      </c>
      <c r="DD1150" s="785" t="s">
        <v>308</v>
      </c>
      <c r="DE1150" s="871" t="s">
        <v>308</v>
      </c>
      <c r="DF1150" s="871" t="s">
        <v>308</v>
      </c>
      <c r="DG1150" s="871" t="s">
        <v>308</v>
      </c>
      <c r="DH1150" s="872">
        <v>0</v>
      </c>
      <c r="DI1150" s="776" t="s">
        <v>390</v>
      </c>
      <c r="DJ1150" s="776" t="s">
        <v>390</v>
      </c>
      <c r="DK1150" s="776" t="s">
        <v>390</v>
      </c>
      <c r="DL1150" s="776" t="s">
        <v>390</v>
      </c>
      <c r="DM1150" s="776">
        <v>46288</v>
      </c>
      <c r="DN1150" s="776">
        <v>46288</v>
      </c>
      <c r="DO1150" s="936" t="s">
        <v>308</v>
      </c>
      <c r="DP1150" s="776">
        <v>46304</v>
      </c>
      <c r="DQ1150" s="776">
        <v>46304</v>
      </c>
      <c r="DR1150" s="776">
        <v>46304</v>
      </c>
      <c r="DS1150" s="872">
        <v>46304</v>
      </c>
      <c r="DT1150" s="752">
        <v>46304</v>
      </c>
      <c r="DU1150" s="753">
        <v>-9</v>
      </c>
      <c r="DV1150" s="753" t="s">
        <v>308</v>
      </c>
      <c r="DW1150" s="754">
        <v>46295</v>
      </c>
      <c r="DX1150" s="755">
        <v>46295</v>
      </c>
      <c r="DY1150" s="754" t="e">
        <v>#VALUE!</v>
      </c>
      <c r="DZ1150" s="754" t="e">
        <v>#VALUE!</v>
      </c>
      <c r="EA1150" s="754"/>
      <c r="EB1150" s="754"/>
      <c r="HA1150" s="756" t="s">
        <v>397</v>
      </c>
      <c r="HB1150" s="756" t="s">
        <v>397</v>
      </c>
      <c r="HC1150" s="756" t="s">
        <v>397</v>
      </c>
      <c r="HD1150" s="756" t="s">
        <v>397</v>
      </c>
      <c r="HE1150" s="756" t="s">
        <v>397</v>
      </c>
      <c r="HF1150" s="756" t="s">
        <v>397</v>
      </c>
      <c r="HG1150" s="756" t="s">
        <v>397</v>
      </c>
      <c r="HH1150" s="756" t="s">
        <v>397</v>
      </c>
      <c r="HI1150" s="756" t="s">
        <v>397</v>
      </c>
      <c r="HJ1150" s="756" t="s">
        <v>397</v>
      </c>
      <c r="HK1150"/>
      <c r="HL1150"/>
      <c r="HM1150"/>
      <c r="HN1150" s="756" t="str">
        <f t="shared" si="37"/>
        <v>AUTO PRINT</v>
      </c>
      <c r="HO1150"/>
      <c r="HP1150" s="757" t="s">
        <v>572</v>
      </c>
      <c r="HQ1150" s="757" t="s">
        <v>572</v>
      </c>
      <c r="HR1150" s="757" t="s">
        <v>572</v>
      </c>
      <c r="HS1150"/>
      <c r="HW1150" s="758"/>
      <c r="HX1150"/>
      <c r="HY1150" s="759" t="s">
        <v>572</v>
      </c>
      <c r="HZ1150" s="759" t="s">
        <v>572</v>
      </c>
      <c r="IA1150" s="759" t="s">
        <v>572</v>
      </c>
      <c r="IC1150" s="760" t="s">
        <v>572</v>
      </c>
      <c r="ID1150" s="760" t="s">
        <v>572</v>
      </c>
      <c r="IE1150" s="760" t="s">
        <v>572</v>
      </c>
      <c r="IF1150" s="761" t="s">
        <v>572</v>
      </c>
      <c r="IG1150" s="619" t="str">
        <f t="shared" si="38"/>
        <v>IN HOUSE (MANUAL)</v>
      </c>
      <c r="II1150" s="761" t="s">
        <v>572</v>
      </c>
      <c r="IK1150" s="761" t="str">
        <f>IFERROR(VLOOKUP($M1150,#REF!,13,0),"IN HOUSE (MANUAL)")</f>
        <v>IN HOUSE (MANUAL)</v>
      </c>
      <c r="IM1150" s="760" t="s">
        <v>572</v>
      </c>
      <c r="IN1150" s="760" t="s">
        <v>572</v>
      </c>
      <c r="IO1150" s="760" t="s">
        <v>572</v>
      </c>
      <c r="IQ1150" s="760" t="s">
        <v>572</v>
      </c>
      <c r="IR1150" s="760" t="s">
        <v>572</v>
      </c>
      <c r="IT1150" s="760" t="s">
        <v>572</v>
      </c>
      <c r="IV1150" s="760" t="s">
        <v>572</v>
      </c>
      <c r="IW1150" s="760" t="s">
        <v>572</v>
      </c>
      <c r="IY1150" s="760" t="s">
        <v>572</v>
      </c>
      <c r="IZ1150" s="760" t="s">
        <v>572</v>
      </c>
      <c r="JB1150" s="760" t="s">
        <v>572</v>
      </c>
      <c r="JC1150" s="760" t="s">
        <v>572</v>
      </c>
      <c r="JE1150" s="760" t="s">
        <v>572</v>
      </c>
      <c r="JF1150" s="760" t="s">
        <v>572</v>
      </c>
    </row>
    <row r="1151" spans="1:266" ht="17.25" customHeight="1" x14ac:dyDescent="0.35">
      <c r="A1151" s="618" t="s">
        <v>2339</v>
      </c>
      <c r="B1151" s="730">
        <v>169</v>
      </c>
      <c r="C1151" s="730" t="s">
        <v>2264</v>
      </c>
      <c r="D1151" s="730" t="s">
        <v>2264</v>
      </c>
      <c r="E1151" s="730">
        <v>19</v>
      </c>
      <c r="F1151" s="731" t="s">
        <v>566</v>
      </c>
      <c r="G1151" s="732">
        <v>1</v>
      </c>
      <c r="H1151" s="733">
        <v>46196</v>
      </c>
      <c r="I1151" s="730">
        <v>40</v>
      </c>
      <c r="J1151" s="730" t="s">
        <v>308</v>
      </c>
      <c r="K1151" s="730">
        <v>41</v>
      </c>
      <c r="L1151" s="730" t="s">
        <v>2340</v>
      </c>
      <c r="M1151" s="868" t="s">
        <v>2339</v>
      </c>
      <c r="N1151" s="772" t="s">
        <v>390</v>
      </c>
      <c r="O1151" s="772">
        <v>0</v>
      </c>
      <c r="P1151" s="772">
        <v>0</v>
      </c>
      <c r="Q1151" s="772">
        <v>0</v>
      </c>
      <c r="R1151" s="868" t="s">
        <v>576</v>
      </c>
      <c r="S1151" s="868" t="s">
        <v>308</v>
      </c>
      <c r="T1151" s="868" t="s">
        <v>588</v>
      </c>
      <c r="U1151" s="868">
        <v>480</v>
      </c>
      <c r="V1151" s="868" t="s">
        <v>308</v>
      </c>
      <c r="W1151" s="868"/>
      <c r="X1151" s="868"/>
      <c r="Y1151" s="868"/>
      <c r="Z1151" s="776"/>
      <c r="AA1151" s="868" t="s">
        <v>32</v>
      </c>
      <c r="AB1151" s="868" t="s">
        <v>569</v>
      </c>
      <c r="AC1151" s="868" t="s">
        <v>727</v>
      </c>
      <c r="AD1151" s="868">
        <v>420</v>
      </c>
      <c r="AE1151" s="864">
        <v>420</v>
      </c>
      <c r="AF1151" s="776" t="s">
        <v>390</v>
      </c>
      <c r="AG1151" s="918"/>
      <c r="AH1151" s="918"/>
      <c r="AI1151" s="918" t="s">
        <v>625</v>
      </c>
      <c r="AJ1151" s="778">
        <v>39</v>
      </c>
      <c r="AK1151" s="894"/>
      <c r="AL1151" s="895"/>
      <c r="AM1151" s="896">
        <v>0</v>
      </c>
      <c r="AN1151" s="896"/>
      <c r="AO1151" s="896"/>
      <c r="AP1151" s="896"/>
      <c r="AQ1151" s="896"/>
      <c r="AR1151" s="896"/>
      <c r="AS1151" s="896"/>
      <c r="AT1151" s="896"/>
      <c r="AU1151" s="896"/>
      <c r="AV1151" s="896"/>
      <c r="AW1151" s="896"/>
      <c r="AX1151" s="896"/>
      <c r="AY1151" s="896"/>
      <c r="AZ1151" s="896"/>
      <c r="BA1151" s="896"/>
      <c r="BB1151" s="896">
        <v>0</v>
      </c>
      <c r="BC1151" s="896">
        <v>0</v>
      </c>
      <c r="BD1151" s="896">
        <v>0</v>
      </c>
      <c r="BE1151" s="896">
        <v>0</v>
      </c>
      <c r="BF1151" s="896">
        <v>0</v>
      </c>
      <c r="BG1151" s="896">
        <v>0</v>
      </c>
      <c r="BH1151" s="896">
        <v>0</v>
      </c>
      <c r="BI1151" s="896" t="s">
        <v>397</v>
      </c>
      <c r="BJ1151" s="896"/>
      <c r="BK1151" s="896">
        <v>420</v>
      </c>
      <c r="BL1151" s="896"/>
      <c r="BM1151" s="896"/>
      <c r="BN1151" s="896" t="s">
        <v>308</v>
      </c>
      <c r="BO1151" s="896" t="s">
        <v>308</v>
      </c>
      <c r="BP1151" s="896" t="s">
        <v>308</v>
      </c>
      <c r="BQ1151" s="896" t="s">
        <v>308</v>
      </c>
      <c r="BR1151" s="896"/>
      <c r="BS1151" s="896">
        <v>420</v>
      </c>
      <c r="BT1151" s="896"/>
      <c r="BU1151" s="896" t="s">
        <v>579</v>
      </c>
      <c r="BV1151" s="896"/>
      <c r="BW1151" s="896"/>
      <c r="BX1151" s="896"/>
      <c r="BY1151" s="896"/>
      <c r="BZ1151" s="896"/>
      <c r="CA1151" s="896"/>
      <c r="CB1151" s="896"/>
      <c r="CC1151" s="896"/>
      <c r="CD1151" s="896"/>
      <c r="CE1151" s="896"/>
      <c r="CF1151" s="896"/>
      <c r="CG1151" s="896"/>
      <c r="CH1151" s="896"/>
      <c r="CI1151" s="896"/>
      <c r="CJ1151" s="896"/>
      <c r="CK1151" s="867"/>
      <c r="CL1151" s="867" t="s">
        <v>397</v>
      </c>
      <c r="CM1151" s="867" t="s">
        <v>397</v>
      </c>
      <c r="CN1151" s="867" t="s">
        <v>397</v>
      </c>
      <c r="CO1151" s="867" t="s">
        <v>397</v>
      </c>
      <c r="CP1151" s="867">
        <v>420</v>
      </c>
      <c r="CQ1151" s="867">
        <v>420</v>
      </c>
      <c r="CR1151" s="868">
        <v>420</v>
      </c>
      <c r="CS1151" s="869"/>
      <c r="CT1151" s="782" t="s">
        <v>308</v>
      </c>
      <c r="CU1151" s="783" t="s">
        <v>308</v>
      </c>
      <c r="CV1151" s="776"/>
      <c r="CW1151" s="776"/>
      <c r="CX1151" s="782">
        <v>46252</v>
      </c>
      <c r="CY1151" s="784">
        <v>0</v>
      </c>
      <c r="CZ1151" s="784">
        <v>0</v>
      </c>
      <c r="DA1151" s="785">
        <v>0</v>
      </c>
      <c r="DB1151" s="785">
        <v>0</v>
      </c>
      <c r="DC1151" s="785">
        <v>0</v>
      </c>
      <c r="DD1151" s="785" t="s">
        <v>308</v>
      </c>
      <c r="DE1151" s="871" t="s">
        <v>308</v>
      </c>
      <c r="DF1151" s="871" t="s">
        <v>308</v>
      </c>
      <c r="DG1151" s="871" t="s">
        <v>308</v>
      </c>
      <c r="DH1151" s="872">
        <v>0</v>
      </c>
      <c r="DI1151" s="776" t="s">
        <v>390</v>
      </c>
      <c r="DJ1151" s="776" t="s">
        <v>390</v>
      </c>
      <c r="DK1151" s="776" t="s">
        <v>390</v>
      </c>
      <c r="DL1151" s="776" t="s">
        <v>390</v>
      </c>
      <c r="DM1151" s="776">
        <v>46288</v>
      </c>
      <c r="DN1151" s="776">
        <v>46288</v>
      </c>
      <c r="DO1151" s="936" t="s">
        <v>308</v>
      </c>
      <c r="DP1151" s="776">
        <v>46304</v>
      </c>
      <c r="DQ1151" s="776">
        <v>46332</v>
      </c>
      <c r="DR1151" s="776">
        <v>46332</v>
      </c>
      <c r="DS1151" s="872">
        <v>46304</v>
      </c>
      <c r="DT1151" s="752">
        <v>46332</v>
      </c>
      <c r="DU1151" s="753">
        <v>-8</v>
      </c>
      <c r="DV1151" s="753" t="s">
        <v>308</v>
      </c>
      <c r="DW1151" s="754">
        <v>46295</v>
      </c>
      <c r="DX1151" s="755">
        <v>46296</v>
      </c>
      <c r="DY1151" s="754" t="e">
        <v>#VALUE!</v>
      </c>
      <c r="DZ1151" s="754" t="e">
        <v>#VALUE!</v>
      </c>
      <c r="EA1151" s="754"/>
      <c r="EB1151" s="754"/>
      <c r="HA1151" s="756" t="s">
        <v>397</v>
      </c>
      <c r="HB1151" s="756" t="s">
        <v>397</v>
      </c>
      <c r="HC1151" s="756" t="s">
        <v>397</v>
      </c>
      <c r="HD1151" s="756" t="s">
        <v>397</v>
      </c>
      <c r="HE1151" s="756" t="s">
        <v>397</v>
      </c>
      <c r="HF1151" s="756" t="s">
        <v>397</v>
      </c>
      <c r="HG1151" s="756" t="s">
        <v>397</v>
      </c>
      <c r="HH1151" s="756" t="s">
        <v>397</v>
      </c>
      <c r="HI1151" s="756" t="s">
        <v>397</v>
      </c>
      <c r="HJ1151" s="756" t="s">
        <v>397</v>
      </c>
      <c r="HK1151"/>
      <c r="HL1151"/>
      <c r="HM1151"/>
      <c r="HN1151" s="756" t="str">
        <f t="shared" si="37"/>
        <v>AUTO PRINT</v>
      </c>
      <c r="HO1151"/>
      <c r="HP1151" s="757" t="s">
        <v>572</v>
      </c>
      <c r="HQ1151" s="757" t="s">
        <v>572</v>
      </c>
      <c r="HR1151" s="757" t="s">
        <v>572</v>
      </c>
      <c r="HS1151"/>
      <c r="HW1151" s="758"/>
      <c r="HX1151"/>
      <c r="HY1151" s="759" t="s">
        <v>572</v>
      </c>
      <c r="HZ1151" s="759" t="s">
        <v>572</v>
      </c>
      <c r="IA1151" s="759" t="s">
        <v>572</v>
      </c>
      <c r="IC1151" s="760" t="s">
        <v>572</v>
      </c>
      <c r="ID1151" s="760" t="s">
        <v>572</v>
      </c>
      <c r="IE1151" s="760" t="s">
        <v>572</v>
      </c>
      <c r="IF1151" s="761" t="s">
        <v>572</v>
      </c>
      <c r="IG1151" s="619" t="str">
        <f t="shared" si="38"/>
        <v>IN HOUSE (MANUAL)</v>
      </c>
      <c r="II1151" s="761" t="s">
        <v>572</v>
      </c>
      <c r="IK1151" s="761" t="str">
        <f>IFERROR(VLOOKUP($M1151,#REF!,13,0),"IN HOUSE (MANUAL)")</f>
        <v>IN HOUSE (MANUAL)</v>
      </c>
      <c r="IM1151" s="760" t="s">
        <v>572</v>
      </c>
      <c r="IN1151" s="760" t="s">
        <v>572</v>
      </c>
      <c r="IO1151" s="760" t="s">
        <v>572</v>
      </c>
      <c r="IQ1151" s="760" t="s">
        <v>572</v>
      </c>
      <c r="IR1151" s="760" t="s">
        <v>572</v>
      </c>
      <c r="IT1151" s="760" t="s">
        <v>572</v>
      </c>
      <c r="IV1151" s="760" t="s">
        <v>572</v>
      </c>
      <c r="IW1151" s="760" t="s">
        <v>572</v>
      </c>
      <c r="IY1151" s="760" t="s">
        <v>572</v>
      </c>
      <c r="IZ1151" s="760" t="s">
        <v>572</v>
      </c>
      <c r="JB1151" s="760" t="s">
        <v>572</v>
      </c>
      <c r="JC1151" s="760" t="s">
        <v>572</v>
      </c>
      <c r="JE1151" s="760" t="s">
        <v>572</v>
      </c>
      <c r="JF1151" s="760" t="s">
        <v>572</v>
      </c>
    </row>
    <row r="1152" spans="1:266" ht="17.25" customHeight="1" x14ac:dyDescent="0.35">
      <c r="A1152" s="618" t="s">
        <v>2341</v>
      </c>
      <c r="B1152" s="730">
        <v>170</v>
      </c>
      <c r="C1152" s="730" t="s">
        <v>2264</v>
      </c>
      <c r="D1152" s="730" t="s">
        <v>2264</v>
      </c>
      <c r="E1152" s="730">
        <v>19</v>
      </c>
      <c r="F1152" s="731" t="s">
        <v>566</v>
      </c>
      <c r="G1152" s="732">
        <v>1</v>
      </c>
      <c r="H1152" s="733">
        <v>46196</v>
      </c>
      <c r="I1152" s="730">
        <v>40</v>
      </c>
      <c r="J1152" s="730" t="s">
        <v>308</v>
      </c>
      <c r="K1152" s="730">
        <v>41</v>
      </c>
      <c r="L1152" s="730" t="s">
        <v>2340</v>
      </c>
      <c r="M1152" s="868" t="s">
        <v>2341</v>
      </c>
      <c r="N1152" s="772" t="s">
        <v>390</v>
      </c>
      <c r="O1152" s="772">
        <v>0</v>
      </c>
      <c r="P1152" s="772">
        <v>0</v>
      </c>
      <c r="Q1152" s="772">
        <v>0</v>
      </c>
      <c r="R1152" s="868" t="s">
        <v>576</v>
      </c>
      <c r="S1152" s="868" t="s">
        <v>308</v>
      </c>
      <c r="T1152" s="868" t="s">
        <v>588</v>
      </c>
      <c r="U1152" s="868">
        <v>480</v>
      </c>
      <c r="V1152" s="868" t="s">
        <v>308</v>
      </c>
      <c r="W1152" s="868"/>
      <c r="X1152" s="868"/>
      <c r="Y1152" s="868"/>
      <c r="Z1152" s="776"/>
      <c r="AA1152" s="868" t="s">
        <v>32</v>
      </c>
      <c r="AB1152" s="868" t="s">
        <v>569</v>
      </c>
      <c r="AC1152" s="868" t="s">
        <v>727</v>
      </c>
      <c r="AD1152" s="868">
        <v>12</v>
      </c>
      <c r="AE1152" s="864">
        <v>12</v>
      </c>
      <c r="AF1152" s="776" t="s">
        <v>390</v>
      </c>
      <c r="AG1152" s="918"/>
      <c r="AH1152" s="918"/>
      <c r="AI1152" s="918" t="s">
        <v>625</v>
      </c>
      <c r="AJ1152" s="778">
        <v>40</v>
      </c>
      <c r="AK1152" s="894"/>
      <c r="AL1152" s="895"/>
      <c r="AM1152" s="896">
        <v>0</v>
      </c>
      <c r="AN1152" s="896"/>
      <c r="AO1152" s="896"/>
      <c r="AP1152" s="896"/>
      <c r="AQ1152" s="896"/>
      <c r="AR1152" s="896"/>
      <c r="AS1152" s="896"/>
      <c r="AT1152" s="896"/>
      <c r="AU1152" s="896"/>
      <c r="AV1152" s="896"/>
      <c r="AW1152" s="896"/>
      <c r="AX1152" s="896"/>
      <c r="AY1152" s="896"/>
      <c r="AZ1152" s="896"/>
      <c r="BA1152" s="896"/>
      <c r="BB1152" s="896">
        <v>0</v>
      </c>
      <c r="BC1152" s="896">
        <v>0</v>
      </c>
      <c r="BD1152" s="896">
        <v>0</v>
      </c>
      <c r="BE1152" s="896">
        <v>0</v>
      </c>
      <c r="BF1152" s="896">
        <v>0</v>
      </c>
      <c r="BG1152" s="896">
        <v>0</v>
      </c>
      <c r="BH1152" s="896">
        <v>0</v>
      </c>
      <c r="BI1152" s="896" t="s">
        <v>397</v>
      </c>
      <c r="BJ1152" s="896"/>
      <c r="BK1152" s="896">
        <v>12</v>
      </c>
      <c r="BL1152" s="896"/>
      <c r="BM1152" s="896"/>
      <c r="BN1152" s="896" t="s">
        <v>308</v>
      </c>
      <c r="BO1152" s="896" t="s">
        <v>308</v>
      </c>
      <c r="BP1152" s="896" t="s">
        <v>308</v>
      </c>
      <c r="BQ1152" s="896" t="s">
        <v>308</v>
      </c>
      <c r="BR1152" s="896"/>
      <c r="BS1152" s="896">
        <v>12</v>
      </c>
      <c r="BT1152" s="896"/>
      <c r="BU1152" s="896" t="s">
        <v>579</v>
      </c>
      <c r="BV1152" s="896"/>
      <c r="BW1152" s="896"/>
      <c r="BX1152" s="896"/>
      <c r="BY1152" s="896"/>
      <c r="BZ1152" s="896"/>
      <c r="CA1152" s="896"/>
      <c r="CB1152" s="896"/>
      <c r="CC1152" s="896"/>
      <c r="CD1152" s="896"/>
      <c r="CE1152" s="896"/>
      <c r="CF1152" s="896"/>
      <c r="CG1152" s="896"/>
      <c r="CH1152" s="896"/>
      <c r="CI1152" s="896"/>
      <c r="CJ1152" s="896"/>
      <c r="CK1152" s="867"/>
      <c r="CL1152" s="867" t="s">
        <v>397</v>
      </c>
      <c r="CM1152" s="867" t="s">
        <v>397</v>
      </c>
      <c r="CN1152" s="867" t="s">
        <v>397</v>
      </c>
      <c r="CO1152" s="867" t="s">
        <v>397</v>
      </c>
      <c r="CP1152" s="867">
        <v>12</v>
      </c>
      <c r="CQ1152" s="867">
        <v>12</v>
      </c>
      <c r="CR1152" s="868">
        <v>12</v>
      </c>
      <c r="CS1152" s="869"/>
      <c r="CT1152" s="782" t="s">
        <v>308</v>
      </c>
      <c r="CU1152" s="783" t="s">
        <v>308</v>
      </c>
      <c r="CV1152" s="776"/>
      <c r="CW1152" s="776"/>
      <c r="CX1152" s="782">
        <v>46252</v>
      </c>
      <c r="CY1152" s="784">
        <v>0</v>
      </c>
      <c r="CZ1152" s="784">
        <v>0</v>
      </c>
      <c r="DA1152" s="785">
        <v>0</v>
      </c>
      <c r="DB1152" s="785">
        <v>0</v>
      </c>
      <c r="DC1152" s="785">
        <v>0</v>
      </c>
      <c r="DD1152" s="785" t="s">
        <v>308</v>
      </c>
      <c r="DE1152" s="871" t="s">
        <v>308</v>
      </c>
      <c r="DF1152" s="871" t="s">
        <v>308</v>
      </c>
      <c r="DG1152" s="871" t="s">
        <v>308</v>
      </c>
      <c r="DH1152" s="872">
        <v>0</v>
      </c>
      <c r="DI1152" s="776" t="s">
        <v>390</v>
      </c>
      <c r="DJ1152" s="776" t="s">
        <v>390</v>
      </c>
      <c r="DK1152" s="776" t="s">
        <v>390</v>
      </c>
      <c r="DL1152" s="776" t="s">
        <v>390</v>
      </c>
      <c r="DM1152" s="776">
        <v>46288</v>
      </c>
      <c r="DN1152" s="776">
        <v>46288</v>
      </c>
      <c r="DO1152" s="936" t="s">
        <v>308</v>
      </c>
      <c r="DP1152" s="776">
        <v>46304</v>
      </c>
      <c r="DQ1152" s="776">
        <v>46332</v>
      </c>
      <c r="DR1152" s="776">
        <v>46332</v>
      </c>
      <c r="DS1152" s="872">
        <v>46304</v>
      </c>
      <c r="DT1152" s="752">
        <v>46332</v>
      </c>
      <c r="DU1152" s="753">
        <v>-8</v>
      </c>
      <c r="DV1152" s="753" t="s">
        <v>308</v>
      </c>
      <c r="DW1152" s="754">
        <v>46296</v>
      </c>
      <c r="DX1152" s="755">
        <v>46296</v>
      </c>
      <c r="DY1152" s="754" t="e">
        <v>#VALUE!</v>
      </c>
      <c r="DZ1152" s="754" t="e">
        <v>#VALUE!</v>
      </c>
      <c r="EA1152" s="754"/>
      <c r="EB1152" s="754"/>
      <c r="HA1152" s="756" t="s">
        <v>397</v>
      </c>
      <c r="HB1152" s="756" t="s">
        <v>397</v>
      </c>
      <c r="HC1152" s="756" t="s">
        <v>397</v>
      </c>
      <c r="HD1152" s="756" t="s">
        <v>397</v>
      </c>
      <c r="HE1152" s="756" t="s">
        <v>397</v>
      </c>
      <c r="HF1152" s="756" t="s">
        <v>397</v>
      </c>
      <c r="HG1152" s="756" t="s">
        <v>397</v>
      </c>
      <c r="HH1152" s="756" t="s">
        <v>397</v>
      </c>
      <c r="HI1152" s="756" t="s">
        <v>397</v>
      </c>
      <c r="HJ1152" s="756" t="s">
        <v>397</v>
      </c>
      <c r="HK1152"/>
      <c r="HL1152"/>
      <c r="HM1152"/>
      <c r="HN1152" s="756" t="str">
        <f t="shared" si="37"/>
        <v>AUTO PRINT</v>
      </c>
      <c r="HO1152"/>
      <c r="HP1152" s="757" t="s">
        <v>572</v>
      </c>
      <c r="HQ1152" s="757" t="s">
        <v>572</v>
      </c>
      <c r="HR1152" s="757" t="s">
        <v>572</v>
      </c>
      <c r="HS1152"/>
      <c r="HW1152" s="758"/>
      <c r="HX1152"/>
      <c r="HY1152" s="759" t="s">
        <v>572</v>
      </c>
      <c r="HZ1152" s="759" t="s">
        <v>572</v>
      </c>
      <c r="IA1152" s="759" t="s">
        <v>572</v>
      </c>
      <c r="IC1152" s="760" t="s">
        <v>572</v>
      </c>
      <c r="ID1152" s="760" t="s">
        <v>572</v>
      </c>
      <c r="IE1152" s="760" t="s">
        <v>572</v>
      </c>
      <c r="IF1152" s="761" t="s">
        <v>572</v>
      </c>
      <c r="IG1152" s="619" t="str">
        <f t="shared" si="38"/>
        <v>IN HOUSE (MANUAL)</v>
      </c>
      <c r="II1152" s="761" t="s">
        <v>572</v>
      </c>
      <c r="IK1152" s="761" t="str">
        <f>IFERROR(VLOOKUP($M1152,#REF!,13,0),"IN HOUSE (MANUAL)")</f>
        <v>IN HOUSE (MANUAL)</v>
      </c>
      <c r="IM1152" s="760" t="s">
        <v>572</v>
      </c>
      <c r="IN1152" s="760" t="s">
        <v>572</v>
      </c>
      <c r="IO1152" s="760" t="s">
        <v>572</v>
      </c>
      <c r="IQ1152" s="760" t="s">
        <v>572</v>
      </c>
      <c r="IR1152" s="760" t="s">
        <v>572</v>
      </c>
      <c r="IT1152" s="760" t="s">
        <v>572</v>
      </c>
      <c r="IV1152" s="760" t="s">
        <v>572</v>
      </c>
      <c r="IW1152" s="760" t="s">
        <v>572</v>
      </c>
      <c r="IY1152" s="760" t="s">
        <v>572</v>
      </c>
      <c r="IZ1152" s="760" t="s">
        <v>572</v>
      </c>
      <c r="JB1152" s="760" t="s">
        <v>572</v>
      </c>
      <c r="JC1152" s="760" t="s">
        <v>572</v>
      </c>
      <c r="JE1152" s="760" t="s">
        <v>572</v>
      </c>
      <c r="JF1152" s="760" t="s">
        <v>572</v>
      </c>
    </row>
    <row r="1153" spans="1:266" ht="17.25" customHeight="1" x14ac:dyDescent="0.35">
      <c r="A1153" s="618" t="s">
        <v>2342</v>
      </c>
      <c r="B1153" s="730">
        <v>171</v>
      </c>
      <c r="C1153" s="730" t="s">
        <v>2264</v>
      </c>
      <c r="D1153" s="730" t="s">
        <v>2264</v>
      </c>
      <c r="E1153" s="730">
        <v>19</v>
      </c>
      <c r="F1153" s="731" t="s">
        <v>574</v>
      </c>
      <c r="G1153" s="732">
        <v>1</v>
      </c>
      <c r="H1153" s="733">
        <v>46196</v>
      </c>
      <c r="I1153" s="730">
        <v>40</v>
      </c>
      <c r="J1153" s="730" t="s">
        <v>308</v>
      </c>
      <c r="K1153" s="730">
        <v>41</v>
      </c>
      <c r="L1153" s="730" t="s">
        <v>2343</v>
      </c>
      <c r="M1153" s="772" t="s">
        <v>2342</v>
      </c>
      <c r="N1153" s="772" t="s">
        <v>390</v>
      </c>
      <c r="O1153" s="772">
        <v>0</v>
      </c>
      <c r="P1153" s="772">
        <v>0</v>
      </c>
      <c r="Q1153" s="772">
        <v>0</v>
      </c>
      <c r="R1153" s="772" t="s">
        <v>576</v>
      </c>
      <c r="S1153" s="772" t="s">
        <v>308</v>
      </c>
      <c r="T1153" s="772" t="s">
        <v>605</v>
      </c>
      <c r="U1153" s="772">
        <v>480</v>
      </c>
      <c r="V1153" s="772" t="s">
        <v>308</v>
      </c>
      <c r="W1153" s="772"/>
      <c r="X1153" s="772"/>
      <c r="Y1153" s="772"/>
      <c r="Z1153" s="774"/>
      <c r="AA1153" s="772" t="s">
        <v>32</v>
      </c>
      <c r="AB1153" s="772" t="s">
        <v>569</v>
      </c>
      <c r="AC1153" s="772" t="s">
        <v>822</v>
      </c>
      <c r="AD1153" s="772">
        <v>420</v>
      </c>
      <c r="AE1153" s="775">
        <v>420</v>
      </c>
      <c r="AF1153" s="776" t="s">
        <v>390</v>
      </c>
      <c r="AG1153" s="777"/>
      <c r="AH1153" s="777"/>
      <c r="AI1153" s="777" t="s">
        <v>308</v>
      </c>
      <c r="AJ1153" s="778">
        <v>41</v>
      </c>
      <c r="AK1153" s="779"/>
      <c r="AL1153" s="778"/>
      <c r="AM1153" s="780">
        <v>0</v>
      </c>
      <c r="AN1153" s="780"/>
      <c r="AO1153" s="780"/>
      <c r="AP1153" s="780"/>
      <c r="AQ1153" s="780"/>
      <c r="AR1153" s="780"/>
      <c r="AS1153" s="780"/>
      <c r="AT1153" s="780"/>
      <c r="AU1153" s="780"/>
      <c r="AV1153" s="780"/>
      <c r="AW1153" s="780"/>
      <c r="AX1153" s="780"/>
      <c r="AY1153" s="780"/>
      <c r="AZ1153" s="780"/>
      <c r="BA1153" s="780"/>
      <c r="BB1153" s="780">
        <v>0</v>
      </c>
      <c r="BC1153" s="780">
        <v>0</v>
      </c>
      <c r="BD1153" s="780">
        <v>0</v>
      </c>
      <c r="BE1153" s="780">
        <v>0</v>
      </c>
      <c r="BF1153" s="780">
        <v>0</v>
      </c>
      <c r="BG1153" s="780">
        <v>0</v>
      </c>
      <c r="BH1153" s="780">
        <v>0</v>
      </c>
      <c r="BI1153" s="780" t="s">
        <v>397</v>
      </c>
      <c r="BJ1153" s="780"/>
      <c r="BK1153" s="780">
        <v>420</v>
      </c>
      <c r="BL1153" s="780"/>
      <c r="BM1153" s="780"/>
      <c r="BN1153" s="780" t="s">
        <v>308</v>
      </c>
      <c r="BO1153" s="780" t="s">
        <v>308</v>
      </c>
      <c r="BP1153" s="780" t="s">
        <v>308</v>
      </c>
      <c r="BQ1153" s="780" t="s">
        <v>308</v>
      </c>
      <c r="BR1153" s="780"/>
      <c r="BS1153" s="780">
        <v>420</v>
      </c>
      <c r="BT1153" s="780"/>
      <c r="BU1153" s="780" t="s">
        <v>579</v>
      </c>
      <c r="BV1153" s="780"/>
      <c r="BW1153" s="780"/>
      <c r="BX1153" s="780"/>
      <c r="BY1153" s="780"/>
      <c r="BZ1153" s="780"/>
      <c r="CA1153" s="780"/>
      <c r="CB1153" s="780"/>
      <c r="CC1153" s="780"/>
      <c r="CD1153" s="780"/>
      <c r="CE1153" s="780"/>
      <c r="CF1153" s="780"/>
      <c r="CG1153" s="780"/>
      <c r="CH1153" s="780"/>
      <c r="CI1153" s="780"/>
      <c r="CJ1153" s="780"/>
      <c r="CK1153" s="773"/>
      <c r="CL1153" s="773" t="s">
        <v>397</v>
      </c>
      <c r="CM1153" s="773" t="s">
        <v>397</v>
      </c>
      <c r="CN1153" s="773" t="s">
        <v>397</v>
      </c>
      <c r="CO1153" s="773" t="s">
        <v>397</v>
      </c>
      <c r="CP1153" s="773">
        <v>420</v>
      </c>
      <c r="CQ1153" s="773">
        <v>420</v>
      </c>
      <c r="CR1153" s="772">
        <v>420</v>
      </c>
      <c r="CS1153" s="781"/>
      <c r="CT1153" s="782" t="s">
        <v>308</v>
      </c>
      <c r="CU1153" s="783" t="s">
        <v>308</v>
      </c>
      <c r="CV1153" s="774"/>
      <c r="CW1153" s="774"/>
      <c r="CX1153" s="782">
        <v>46252</v>
      </c>
      <c r="CY1153" s="784">
        <v>0</v>
      </c>
      <c r="CZ1153" s="784">
        <v>0</v>
      </c>
      <c r="DA1153" s="785">
        <v>0</v>
      </c>
      <c r="DB1153" s="785">
        <v>0</v>
      </c>
      <c r="DC1153" s="785">
        <v>0</v>
      </c>
      <c r="DD1153" s="785" t="s">
        <v>308</v>
      </c>
      <c r="DE1153" s="785" t="s">
        <v>308</v>
      </c>
      <c r="DF1153" s="785" t="s">
        <v>308</v>
      </c>
      <c r="DG1153" s="785" t="s">
        <v>308</v>
      </c>
      <c r="DH1153" s="786">
        <v>0</v>
      </c>
      <c r="DI1153" s="774" t="s">
        <v>390</v>
      </c>
      <c r="DJ1153" s="774" t="s">
        <v>390</v>
      </c>
      <c r="DK1153" s="774" t="s">
        <v>390</v>
      </c>
      <c r="DL1153" s="774" t="s">
        <v>390</v>
      </c>
      <c r="DM1153" s="774">
        <v>46289</v>
      </c>
      <c r="DN1153" s="774">
        <v>46289</v>
      </c>
      <c r="DO1153" s="804" t="s">
        <v>308</v>
      </c>
      <c r="DP1153" s="774">
        <v>46304</v>
      </c>
      <c r="DQ1153" s="776">
        <v>46304</v>
      </c>
      <c r="DR1153" s="774">
        <v>46304</v>
      </c>
      <c r="DS1153" s="786">
        <v>46304</v>
      </c>
      <c r="DT1153" s="752">
        <v>46304</v>
      </c>
      <c r="DU1153" s="753">
        <v>-8</v>
      </c>
      <c r="DV1153" s="753" t="s">
        <v>308</v>
      </c>
      <c r="DW1153" s="754">
        <v>46296</v>
      </c>
      <c r="DX1153" s="755">
        <v>46296</v>
      </c>
      <c r="DY1153" s="754" t="e">
        <v>#VALUE!</v>
      </c>
      <c r="DZ1153" s="754" t="e">
        <v>#VALUE!</v>
      </c>
      <c r="EA1153" s="754"/>
      <c r="EB1153" s="754"/>
      <c r="HA1153" s="756" t="s">
        <v>397</v>
      </c>
      <c r="HB1153" s="756" t="s">
        <v>397</v>
      </c>
      <c r="HC1153" s="756" t="s">
        <v>397</v>
      </c>
      <c r="HD1153" s="756" t="s">
        <v>397</v>
      </c>
      <c r="HE1153" s="756" t="s">
        <v>397</v>
      </c>
      <c r="HF1153" s="756" t="s">
        <v>397</v>
      </c>
      <c r="HG1153" s="756" t="s">
        <v>397</v>
      </c>
      <c r="HH1153" s="756" t="s">
        <v>397</v>
      </c>
      <c r="HI1153" s="756" t="s">
        <v>397</v>
      </c>
      <c r="HJ1153" s="756" t="s">
        <v>397</v>
      </c>
      <c r="HK1153"/>
      <c r="HL1153"/>
      <c r="HM1153"/>
      <c r="HN1153" s="756" t="str">
        <f t="shared" si="37"/>
        <v>AUTO PRINT</v>
      </c>
      <c r="HO1153"/>
      <c r="HP1153" s="757" t="s">
        <v>572</v>
      </c>
      <c r="HQ1153" s="757" t="s">
        <v>572</v>
      </c>
      <c r="HR1153" s="757" t="s">
        <v>572</v>
      </c>
      <c r="HS1153"/>
      <c r="HW1153" s="758"/>
      <c r="HX1153"/>
      <c r="HY1153" s="759" t="s">
        <v>572</v>
      </c>
      <c r="HZ1153" s="759" t="s">
        <v>572</v>
      </c>
      <c r="IA1153" s="759" t="s">
        <v>572</v>
      </c>
      <c r="IC1153" s="760" t="s">
        <v>572</v>
      </c>
      <c r="ID1153" s="760" t="s">
        <v>572</v>
      </c>
      <c r="IE1153" s="760" t="s">
        <v>572</v>
      </c>
      <c r="IF1153" s="761" t="s">
        <v>572</v>
      </c>
      <c r="IG1153" s="619" t="str">
        <f t="shared" si="38"/>
        <v>IN HOUSE (MANUAL)</v>
      </c>
      <c r="II1153" s="761" t="s">
        <v>572</v>
      </c>
      <c r="IK1153" s="761" t="str">
        <f>IFERROR(VLOOKUP($M1153,#REF!,13,0),"IN HOUSE (MANUAL)")</f>
        <v>IN HOUSE (MANUAL)</v>
      </c>
      <c r="IM1153" s="760" t="s">
        <v>572</v>
      </c>
      <c r="IN1153" s="760" t="s">
        <v>572</v>
      </c>
      <c r="IO1153" s="760" t="s">
        <v>572</v>
      </c>
      <c r="IQ1153" s="760" t="s">
        <v>572</v>
      </c>
      <c r="IR1153" s="760" t="s">
        <v>572</v>
      </c>
      <c r="IT1153" s="760" t="s">
        <v>572</v>
      </c>
      <c r="IV1153" s="760" t="s">
        <v>572</v>
      </c>
      <c r="IW1153" s="760" t="s">
        <v>572</v>
      </c>
      <c r="IY1153" s="760" t="s">
        <v>572</v>
      </c>
      <c r="IZ1153" s="760" t="s">
        <v>572</v>
      </c>
      <c r="JB1153" s="760" t="s">
        <v>572</v>
      </c>
      <c r="JC1153" s="760" t="s">
        <v>572</v>
      </c>
      <c r="JE1153" s="760" t="s">
        <v>572</v>
      </c>
      <c r="JF1153" s="760" t="s">
        <v>572</v>
      </c>
    </row>
    <row r="1154" spans="1:266" ht="17.25" customHeight="1" x14ac:dyDescent="0.35">
      <c r="A1154" s="618" t="s">
        <v>2344</v>
      </c>
      <c r="B1154" s="730">
        <v>172</v>
      </c>
      <c r="C1154" s="730" t="s">
        <v>2264</v>
      </c>
      <c r="D1154" s="730" t="s">
        <v>2264</v>
      </c>
      <c r="E1154" s="730">
        <v>19</v>
      </c>
      <c r="F1154" s="731" t="s">
        <v>574</v>
      </c>
      <c r="G1154" s="732">
        <v>1</v>
      </c>
      <c r="H1154" s="733">
        <v>46232</v>
      </c>
      <c r="I1154" s="730">
        <v>40</v>
      </c>
      <c r="J1154" s="730" t="s">
        <v>308</v>
      </c>
      <c r="K1154" s="730">
        <v>41</v>
      </c>
      <c r="L1154" s="730" t="s">
        <v>2345</v>
      </c>
      <c r="M1154" s="772" t="s">
        <v>2344</v>
      </c>
      <c r="N1154" s="772" t="s">
        <v>390</v>
      </c>
      <c r="O1154" s="772">
        <v>0</v>
      </c>
      <c r="P1154" s="772">
        <v>0</v>
      </c>
      <c r="Q1154" s="772">
        <v>0</v>
      </c>
      <c r="R1154" s="772" t="s">
        <v>576</v>
      </c>
      <c r="S1154" s="772" t="s">
        <v>308</v>
      </c>
      <c r="T1154" s="772" t="s">
        <v>583</v>
      </c>
      <c r="U1154" s="772">
        <v>480</v>
      </c>
      <c r="V1154" s="772" t="s">
        <v>308</v>
      </c>
      <c r="W1154" s="772"/>
      <c r="X1154" s="772"/>
      <c r="Y1154" s="772"/>
      <c r="Z1154" s="774"/>
      <c r="AA1154" s="772" t="s">
        <v>32</v>
      </c>
      <c r="AB1154" s="772" t="s">
        <v>569</v>
      </c>
      <c r="AC1154" s="772" t="s">
        <v>822</v>
      </c>
      <c r="AD1154" s="772">
        <v>480</v>
      </c>
      <c r="AE1154" s="775">
        <v>480</v>
      </c>
      <c r="AF1154" s="776">
        <v>46282</v>
      </c>
      <c r="AG1154" s="777"/>
      <c r="AH1154" s="777"/>
      <c r="AI1154" s="777" t="s">
        <v>308</v>
      </c>
      <c r="AJ1154" s="778">
        <v>42</v>
      </c>
      <c r="AK1154" s="779"/>
      <c r="AL1154" s="778"/>
      <c r="AM1154" s="780">
        <v>0</v>
      </c>
      <c r="AN1154" s="780"/>
      <c r="AO1154" s="780"/>
      <c r="AP1154" s="780"/>
      <c r="AQ1154" s="780"/>
      <c r="AR1154" s="780"/>
      <c r="AS1154" s="780"/>
      <c r="AT1154" s="780"/>
      <c r="AU1154" s="780"/>
      <c r="AV1154" s="780"/>
      <c r="AW1154" s="780"/>
      <c r="AX1154" s="780"/>
      <c r="AY1154" s="780"/>
      <c r="AZ1154" s="780"/>
      <c r="BA1154" s="780"/>
      <c r="BB1154" s="780">
        <v>0</v>
      </c>
      <c r="BC1154" s="780">
        <v>0</v>
      </c>
      <c r="BD1154" s="780">
        <v>0</v>
      </c>
      <c r="BE1154" s="780">
        <v>0</v>
      </c>
      <c r="BF1154" s="780">
        <v>0</v>
      </c>
      <c r="BG1154" s="780">
        <v>0</v>
      </c>
      <c r="BH1154" s="780">
        <v>0</v>
      </c>
      <c r="BI1154" s="780" t="s">
        <v>397</v>
      </c>
      <c r="BJ1154" s="780"/>
      <c r="BK1154" s="780">
        <v>480</v>
      </c>
      <c r="BL1154" s="780"/>
      <c r="BM1154" s="780"/>
      <c r="BN1154" s="780" t="s">
        <v>308</v>
      </c>
      <c r="BO1154" s="780" t="s">
        <v>308</v>
      </c>
      <c r="BP1154" s="780" t="s">
        <v>308</v>
      </c>
      <c r="BQ1154" s="780" t="s">
        <v>308</v>
      </c>
      <c r="BR1154" s="780"/>
      <c r="BS1154" s="780">
        <v>480</v>
      </c>
      <c r="BT1154" s="780"/>
      <c r="BU1154" s="780" t="s">
        <v>579</v>
      </c>
      <c r="BV1154" s="780"/>
      <c r="BW1154" s="780"/>
      <c r="BX1154" s="780"/>
      <c r="BY1154" s="780"/>
      <c r="BZ1154" s="780"/>
      <c r="CA1154" s="780"/>
      <c r="CB1154" s="780"/>
      <c r="CC1154" s="780"/>
      <c r="CD1154" s="780"/>
      <c r="CE1154" s="780"/>
      <c r="CF1154" s="780"/>
      <c r="CG1154" s="780"/>
      <c r="CH1154" s="780"/>
      <c r="CI1154" s="780"/>
      <c r="CJ1154" s="780"/>
      <c r="CK1154" s="773"/>
      <c r="CL1154" s="773" t="s">
        <v>397</v>
      </c>
      <c r="CM1154" s="773" t="s">
        <v>397</v>
      </c>
      <c r="CN1154" s="773" t="s">
        <v>397</v>
      </c>
      <c r="CO1154" s="773" t="s">
        <v>397</v>
      </c>
      <c r="CP1154" s="773">
        <v>480</v>
      </c>
      <c r="CQ1154" s="773">
        <v>480</v>
      </c>
      <c r="CR1154" s="772">
        <v>480</v>
      </c>
      <c r="CS1154" s="781"/>
      <c r="CT1154" s="782" t="s">
        <v>308</v>
      </c>
      <c r="CU1154" s="783" t="s">
        <v>308</v>
      </c>
      <c r="CV1154" s="774"/>
      <c r="CW1154" s="774"/>
      <c r="CX1154" s="782">
        <v>46282</v>
      </c>
      <c r="CY1154" s="784" t="s">
        <v>2328</v>
      </c>
      <c r="CZ1154" s="784" t="s">
        <v>308</v>
      </c>
      <c r="DA1154" s="785">
        <v>46256</v>
      </c>
      <c r="DB1154" s="785" t="s">
        <v>615</v>
      </c>
      <c r="DC1154" s="785" t="s">
        <v>2024</v>
      </c>
      <c r="DD1154" s="785" t="s">
        <v>308</v>
      </c>
      <c r="DE1154" s="785" t="s">
        <v>308</v>
      </c>
      <c r="DF1154" s="785" t="s">
        <v>308</v>
      </c>
      <c r="DG1154" s="785" t="s">
        <v>308</v>
      </c>
      <c r="DH1154" s="786">
        <v>0</v>
      </c>
      <c r="DI1154" s="774" t="s">
        <v>390</v>
      </c>
      <c r="DJ1154" s="774" t="s">
        <v>390</v>
      </c>
      <c r="DK1154" s="774" t="s">
        <v>390</v>
      </c>
      <c r="DL1154" s="774">
        <v>46279</v>
      </c>
      <c r="DM1154" s="774">
        <v>46289</v>
      </c>
      <c r="DN1154" s="774">
        <v>46289</v>
      </c>
      <c r="DO1154" s="804" t="s">
        <v>308</v>
      </c>
      <c r="DP1154" s="774">
        <v>46304</v>
      </c>
      <c r="DQ1154" s="776">
        <v>46304</v>
      </c>
      <c r="DR1154" s="774">
        <v>46304</v>
      </c>
      <c r="DS1154" s="786">
        <v>46304</v>
      </c>
      <c r="DT1154" s="752">
        <v>46304</v>
      </c>
      <c r="DU1154" s="753">
        <v>-7</v>
      </c>
      <c r="DV1154" s="753" t="s">
        <v>308</v>
      </c>
      <c r="DW1154" s="754">
        <v>46296</v>
      </c>
      <c r="DX1154" s="755">
        <v>46297</v>
      </c>
      <c r="DY1154" s="754" t="e">
        <v>#VALUE!</v>
      </c>
      <c r="DZ1154" s="754" t="e">
        <v>#VALUE!</v>
      </c>
      <c r="EA1154" s="754"/>
      <c r="EB1154" s="754"/>
      <c r="HA1154" s="756" t="s">
        <v>397</v>
      </c>
      <c r="HB1154" s="756" t="s">
        <v>397</v>
      </c>
      <c r="HC1154" s="756" t="s">
        <v>397</v>
      </c>
      <c r="HD1154" s="756" t="s">
        <v>397</v>
      </c>
      <c r="HE1154" s="756" t="s">
        <v>397</v>
      </c>
      <c r="HF1154" s="756" t="s">
        <v>397</v>
      </c>
      <c r="HG1154" s="756" t="s">
        <v>397</v>
      </c>
      <c r="HH1154" s="756" t="s">
        <v>397</v>
      </c>
      <c r="HI1154" s="756" t="s">
        <v>397</v>
      </c>
      <c r="HJ1154" s="756" t="s">
        <v>397</v>
      </c>
      <c r="HK1154"/>
      <c r="HL1154"/>
      <c r="HM1154"/>
      <c r="HN1154" s="756" t="str">
        <f t="shared" si="37"/>
        <v>AUTO PRINT</v>
      </c>
      <c r="HO1154"/>
      <c r="HP1154" s="757" t="s">
        <v>572</v>
      </c>
      <c r="HQ1154" s="757" t="s">
        <v>572</v>
      </c>
      <c r="HR1154" s="757" t="s">
        <v>572</v>
      </c>
      <c r="HS1154"/>
      <c r="HW1154" s="758"/>
      <c r="HX1154"/>
      <c r="HY1154" s="759" t="s">
        <v>572</v>
      </c>
      <c r="HZ1154" s="759" t="s">
        <v>572</v>
      </c>
      <c r="IA1154" s="759" t="s">
        <v>572</v>
      </c>
      <c r="IC1154" s="760" t="s">
        <v>572</v>
      </c>
      <c r="ID1154" s="760" t="s">
        <v>572</v>
      </c>
      <c r="IE1154" s="760" t="s">
        <v>572</v>
      </c>
      <c r="IF1154" s="761" t="s">
        <v>572</v>
      </c>
      <c r="IG1154" s="619" t="str">
        <f t="shared" si="38"/>
        <v>IN HOUSE (MANUAL)</v>
      </c>
      <c r="II1154" s="761" t="s">
        <v>572</v>
      </c>
      <c r="IK1154" s="761" t="str">
        <f>IFERROR(VLOOKUP($M1154,#REF!,13,0),"IN HOUSE (MANUAL)")</f>
        <v>IN HOUSE (MANUAL)</v>
      </c>
      <c r="IM1154" s="760" t="s">
        <v>572</v>
      </c>
      <c r="IN1154" s="760" t="s">
        <v>572</v>
      </c>
      <c r="IO1154" s="760" t="s">
        <v>572</v>
      </c>
      <c r="IQ1154" s="760" t="s">
        <v>572</v>
      </c>
      <c r="IR1154" s="760" t="s">
        <v>572</v>
      </c>
      <c r="IT1154" s="760" t="s">
        <v>572</v>
      </c>
      <c r="IV1154" s="760" t="s">
        <v>572</v>
      </c>
      <c r="IW1154" s="760" t="s">
        <v>572</v>
      </c>
      <c r="IY1154" s="760" t="s">
        <v>572</v>
      </c>
      <c r="IZ1154" s="760" t="s">
        <v>572</v>
      </c>
      <c r="JB1154" s="760" t="s">
        <v>572</v>
      </c>
      <c r="JC1154" s="760" t="s">
        <v>572</v>
      </c>
      <c r="JE1154" s="760" t="s">
        <v>572</v>
      </c>
      <c r="JF1154" s="760" t="s">
        <v>572</v>
      </c>
    </row>
    <row r="1155" spans="1:266" ht="17.25" customHeight="1" x14ac:dyDescent="0.35">
      <c r="A1155" s="618" t="s">
        <v>2346</v>
      </c>
      <c r="B1155" s="730">
        <v>173</v>
      </c>
      <c r="C1155" s="730" t="s">
        <v>2264</v>
      </c>
      <c r="D1155" s="730" t="s">
        <v>2264</v>
      </c>
      <c r="E1155" s="730">
        <v>19</v>
      </c>
      <c r="F1155" s="731" t="s">
        <v>767</v>
      </c>
      <c r="G1155" s="732">
        <v>1</v>
      </c>
      <c r="H1155" s="733">
        <v>46232</v>
      </c>
      <c r="I1155" s="730">
        <v>40</v>
      </c>
      <c r="J1155" s="730" t="s">
        <v>308</v>
      </c>
      <c r="K1155" s="730">
        <v>41</v>
      </c>
      <c r="L1155" s="730" t="s">
        <v>2347</v>
      </c>
      <c r="M1155" s="868" t="s">
        <v>2346</v>
      </c>
      <c r="N1155" s="772" t="s">
        <v>390</v>
      </c>
      <c r="O1155" s="772">
        <v>0</v>
      </c>
      <c r="P1155" s="772">
        <v>0</v>
      </c>
      <c r="Q1155" s="772">
        <v>0</v>
      </c>
      <c r="R1155" s="868" t="s">
        <v>576</v>
      </c>
      <c r="S1155" s="868" t="s">
        <v>308</v>
      </c>
      <c r="T1155" s="868" t="s">
        <v>2348</v>
      </c>
      <c r="U1155" s="868">
        <v>480</v>
      </c>
      <c r="V1155" s="868" t="s">
        <v>308</v>
      </c>
      <c r="W1155" s="868"/>
      <c r="X1155" s="868"/>
      <c r="Y1155" s="868"/>
      <c r="Z1155" s="776"/>
      <c r="AA1155" s="868" t="s">
        <v>32</v>
      </c>
      <c r="AB1155" s="868" t="s">
        <v>569</v>
      </c>
      <c r="AC1155" s="868" t="s">
        <v>778</v>
      </c>
      <c r="AD1155" s="868">
        <v>294</v>
      </c>
      <c r="AE1155" s="864">
        <v>294</v>
      </c>
      <c r="AF1155" s="776">
        <v>46288</v>
      </c>
      <c r="AG1155" s="918"/>
      <c r="AH1155" s="918"/>
      <c r="AI1155" s="918" t="s">
        <v>308</v>
      </c>
      <c r="AJ1155" s="778">
        <v>43</v>
      </c>
      <c r="AK1155" s="894"/>
      <c r="AL1155" s="895"/>
      <c r="AM1155" s="896">
        <v>0</v>
      </c>
      <c r="AN1155" s="896"/>
      <c r="AO1155" s="896"/>
      <c r="AP1155" s="896"/>
      <c r="AQ1155" s="896"/>
      <c r="AR1155" s="896"/>
      <c r="AS1155" s="896"/>
      <c r="AT1155" s="896"/>
      <c r="AU1155" s="896"/>
      <c r="AV1155" s="896"/>
      <c r="AW1155" s="896"/>
      <c r="AX1155" s="896"/>
      <c r="AY1155" s="896"/>
      <c r="AZ1155" s="896"/>
      <c r="BA1155" s="896"/>
      <c r="BB1155" s="896">
        <v>0</v>
      </c>
      <c r="BC1155" s="896">
        <v>0</v>
      </c>
      <c r="BD1155" s="896">
        <v>0</v>
      </c>
      <c r="BE1155" s="896">
        <v>0</v>
      </c>
      <c r="BF1155" s="896">
        <v>0</v>
      </c>
      <c r="BG1155" s="896">
        <v>0</v>
      </c>
      <c r="BH1155" s="896">
        <v>0</v>
      </c>
      <c r="BI1155" s="896" t="s">
        <v>397</v>
      </c>
      <c r="BJ1155" s="896"/>
      <c r="BK1155" s="896">
        <v>294</v>
      </c>
      <c r="BL1155" s="896"/>
      <c r="BM1155" s="896"/>
      <c r="BN1155" s="896" t="s">
        <v>308</v>
      </c>
      <c r="BO1155" s="896" t="s">
        <v>308</v>
      </c>
      <c r="BP1155" s="896" t="s">
        <v>308</v>
      </c>
      <c r="BQ1155" s="896" t="s">
        <v>308</v>
      </c>
      <c r="BR1155" s="896"/>
      <c r="BS1155" s="896">
        <v>294</v>
      </c>
      <c r="BT1155" s="896"/>
      <c r="BU1155" s="896" t="s">
        <v>579</v>
      </c>
      <c r="BV1155" s="896"/>
      <c r="BW1155" s="896"/>
      <c r="BX1155" s="896"/>
      <c r="BY1155" s="896"/>
      <c r="BZ1155" s="896"/>
      <c r="CA1155" s="896"/>
      <c r="CB1155" s="896"/>
      <c r="CC1155" s="896"/>
      <c r="CD1155" s="896"/>
      <c r="CE1155" s="896"/>
      <c r="CF1155" s="896"/>
      <c r="CG1155" s="896"/>
      <c r="CH1155" s="896"/>
      <c r="CI1155" s="896"/>
      <c r="CJ1155" s="896"/>
      <c r="CK1155" s="867"/>
      <c r="CL1155" s="867" t="s">
        <v>397</v>
      </c>
      <c r="CM1155" s="867" t="s">
        <v>397</v>
      </c>
      <c r="CN1155" s="867" t="s">
        <v>397</v>
      </c>
      <c r="CO1155" s="867" t="s">
        <v>397</v>
      </c>
      <c r="CP1155" s="867">
        <v>294</v>
      </c>
      <c r="CQ1155" s="867">
        <v>294</v>
      </c>
      <c r="CR1155" s="868">
        <v>294</v>
      </c>
      <c r="CS1155" s="869"/>
      <c r="CT1155" s="782" t="s">
        <v>308</v>
      </c>
      <c r="CU1155" s="783" t="s">
        <v>308</v>
      </c>
      <c r="CV1155" s="776"/>
      <c r="CW1155" s="776"/>
      <c r="CX1155" s="782">
        <v>46288</v>
      </c>
      <c r="CY1155" s="784" t="s">
        <v>1493</v>
      </c>
      <c r="CZ1155" s="784" t="s">
        <v>308</v>
      </c>
      <c r="DA1155" s="785">
        <v>46262</v>
      </c>
      <c r="DB1155" s="785" t="s">
        <v>615</v>
      </c>
      <c r="DC1155" s="785" t="s">
        <v>2349</v>
      </c>
      <c r="DD1155" s="785" t="s">
        <v>308</v>
      </c>
      <c r="DE1155" s="871" t="s">
        <v>308</v>
      </c>
      <c r="DF1155" s="871" t="s">
        <v>308</v>
      </c>
      <c r="DG1155" s="871" t="s">
        <v>308</v>
      </c>
      <c r="DH1155" s="872">
        <v>0</v>
      </c>
      <c r="DI1155" s="776" t="s">
        <v>390</v>
      </c>
      <c r="DJ1155" s="776" t="s">
        <v>390</v>
      </c>
      <c r="DK1155" s="776" t="s">
        <v>390</v>
      </c>
      <c r="DL1155" s="776">
        <v>46283</v>
      </c>
      <c r="DM1155" s="776">
        <v>46290</v>
      </c>
      <c r="DN1155" s="776">
        <v>46290</v>
      </c>
      <c r="DO1155" s="936" t="s">
        <v>308</v>
      </c>
      <c r="DP1155" s="776">
        <v>46304</v>
      </c>
      <c r="DQ1155" s="776">
        <v>46304</v>
      </c>
      <c r="DR1155" s="776">
        <v>46304</v>
      </c>
      <c r="DS1155" s="872">
        <v>46304</v>
      </c>
      <c r="DT1155" s="752">
        <v>46304</v>
      </c>
      <c r="DU1155" s="753">
        <v>-7</v>
      </c>
      <c r="DV1155" s="753" t="s">
        <v>308</v>
      </c>
      <c r="DW1155" s="754">
        <v>46297</v>
      </c>
      <c r="DX1155" s="755">
        <v>46297</v>
      </c>
      <c r="DY1155" s="754" t="e">
        <v>#VALUE!</v>
      </c>
      <c r="DZ1155" s="754" t="e">
        <v>#VALUE!</v>
      </c>
      <c r="EA1155" s="754"/>
      <c r="EB1155" s="754"/>
      <c r="HA1155" s="756" t="s">
        <v>397</v>
      </c>
      <c r="HB1155" s="756" t="s">
        <v>397</v>
      </c>
      <c r="HC1155" s="756" t="s">
        <v>397</v>
      </c>
      <c r="HD1155" s="756" t="s">
        <v>397</v>
      </c>
      <c r="HE1155" s="756" t="s">
        <v>397</v>
      </c>
      <c r="HF1155" s="756" t="s">
        <v>397</v>
      </c>
      <c r="HG1155" s="756" t="s">
        <v>397</v>
      </c>
      <c r="HH1155" s="756" t="s">
        <v>397</v>
      </c>
      <c r="HI1155" s="756" t="s">
        <v>397</v>
      </c>
      <c r="HJ1155" s="756" t="s">
        <v>397</v>
      </c>
      <c r="HK1155"/>
      <c r="HL1155"/>
      <c r="HM1155"/>
      <c r="HN1155" s="756" t="str">
        <f t="shared" si="37"/>
        <v>AUTO PRINT</v>
      </c>
      <c r="HO1155"/>
      <c r="HP1155" s="757" t="s">
        <v>572</v>
      </c>
      <c r="HQ1155" s="757" t="s">
        <v>572</v>
      </c>
      <c r="HR1155" s="757" t="s">
        <v>572</v>
      </c>
      <c r="HS1155"/>
      <c r="HW1155" s="758"/>
      <c r="HX1155"/>
      <c r="HY1155" s="759" t="s">
        <v>572</v>
      </c>
      <c r="HZ1155" s="759" t="s">
        <v>572</v>
      </c>
      <c r="IA1155" s="759" t="s">
        <v>572</v>
      </c>
      <c r="IC1155" s="760" t="s">
        <v>572</v>
      </c>
      <c r="ID1155" s="760" t="s">
        <v>572</v>
      </c>
      <c r="IE1155" s="760" t="s">
        <v>572</v>
      </c>
      <c r="IF1155" s="761" t="s">
        <v>572</v>
      </c>
      <c r="IG1155" s="619" t="str">
        <f t="shared" si="38"/>
        <v>IN HOUSE (MANUAL)</v>
      </c>
      <c r="II1155" s="761" t="s">
        <v>572</v>
      </c>
      <c r="IK1155" s="761" t="str">
        <f>IFERROR(VLOOKUP($M1155,#REF!,13,0),"IN HOUSE (MANUAL)")</f>
        <v>IN HOUSE (MANUAL)</v>
      </c>
      <c r="IM1155" s="760" t="s">
        <v>572</v>
      </c>
      <c r="IN1155" s="760" t="s">
        <v>572</v>
      </c>
      <c r="IO1155" s="760" t="s">
        <v>572</v>
      </c>
      <c r="IQ1155" s="760" t="s">
        <v>572</v>
      </c>
      <c r="IR1155" s="760" t="s">
        <v>572</v>
      </c>
      <c r="IT1155" s="760" t="s">
        <v>572</v>
      </c>
      <c r="IV1155" s="760" t="s">
        <v>572</v>
      </c>
      <c r="IW1155" s="760" t="s">
        <v>572</v>
      </c>
      <c r="IY1155" s="760" t="s">
        <v>572</v>
      </c>
      <c r="IZ1155" s="760" t="s">
        <v>572</v>
      </c>
      <c r="JB1155" s="760" t="s">
        <v>572</v>
      </c>
      <c r="JC1155" s="760" t="s">
        <v>572</v>
      </c>
      <c r="JE1155" s="760" t="s">
        <v>572</v>
      </c>
      <c r="JF1155" s="760" t="s">
        <v>572</v>
      </c>
    </row>
    <row r="1156" spans="1:266" ht="18.75" customHeight="1" x14ac:dyDescent="0.35">
      <c r="A1156" s="618" t="s">
        <v>2350</v>
      </c>
      <c r="B1156" s="730">
        <v>174</v>
      </c>
      <c r="C1156" s="730" t="s">
        <v>2264</v>
      </c>
      <c r="D1156" s="730" t="s">
        <v>2264</v>
      </c>
      <c r="E1156" s="730">
        <v>19</v>
      </c>
      <c r="F1156" s="731" t="s">
        <v>574</v>
      </c>
      <c r="G1156" s="732">
        <v>1</v>
      </c>
      <c r="H1156" s="733">
        <v>46232</v>
      </c>
      <c r="I1156" s="730">
        <v>41</v>
      </c>
      <c r="J1156" s="730" t="s">
        <v>308</v>
      </c>
      <c r="K1156" s="730">
        <v>41</v>
      </c>
      <c r="L1156" s="730" t="s">
        <v>2351</v>
      </c>
      <c r="M1156" s="868" t="s">
        <v>2350</v>
      </c>
      <c r="N1156" s="772" t="s">
        <v>390</v>
      </c>
      <c r="O1156" s="772">
        <v>0</v>
      </c>
      <c r="P1156" s="772">
        <v>0</v>
      </c>
      <c r="Q1156" s="772">
        <v>0</v>
      </c>
      <c r="R1156" s="868" t="s">
        <v>576</v>
      </c>
      <c r="S1156" s="868" t="s">
        <v>308</v>
      </c>
      <c r="T1156" s="868" t="s">
        <v>605</v>
      </c>
      <c r="U1156" s="868">
        <v>480</v>
      </c>
      <c r="V1156" s="868" t="s">
        <v>308</v>
      </c>
      <c r="W1156" s="868"/>
      <c r="X1156" s="868"/>
      <c r="Y1156" s="868"/>
      <c r="Z1156" s="776"/>
      <c r="AA1156" s="868" t="s">
        <v>32</v>
      </c>
      <c r="AB1156" s="868" t="s">
        <v>569</v>
      </c>
      <c r="AC1156" s="868" t="s">
        <v>822</v>
      </c>
      <c r="AD1156" s="868">
        <v>504</v>
      </c>
      <c r="AE1156" s="864">
        <v>504</v>
      </c>
      <c r="AF1156" s="776">
        <v>46282</v>
      </c>
      <c r="AG1156" s="918"/>
      <c r="AH1156" s="918"/>
      <c r="AI1156" s="918" t="s">
        <v>308</v>
      </c>
      <c r="AJ1156" s="778">
        <v>44</v>
      </c>
      <c r="AK1156" s="894"/>
      <c r="AL1156" s="895"/>
      <c r="AM1156" s="896">
        <v>0</v>
      </c>
      <c r="AN1156" s="896"/>
      <c r="AO1156" s="896"/>
      <c r="AP1156" s="896"/>
      <c r="AQ1156" s="896"/>
      <c r="AR1156" s="896"/>
      <c r="AS1156" s="896"/>
      <c r="AT1156" s="896"/>
      <c r="AU1156" s="896"/>
      <c r="AV1156" s="896"/>
      <c r="AW1156" s="896"/>
      <c r="AX1156" s="896"/>
      <c r="AY1156" s="896"/>
      <c r="AZ1156" s="896"/>
      <c r="BA1156" s="896"/>
      <c r="BB1156" s="896">
        <v>0</v>
      </c>
      <c r="BC1156" s="896">
        <v>0</v>
      </c>
      <c r="BD1156" s="896">
        <v>0</v>
      </c>
      <c r="BE1156" s="896">
        <v>0</v>
      </c>
      <c r="BF1156" s="896">
        <v>0</v>
      </c>
      <c r="BG1156" s="896">
        <v>0</v>
      </c>
      <c r="BH1156" s="896">
        <v>0</v>
      </c>
      <c r="BI1156" s="896" t="s">
        <v>397</v>
      </c>
      <c r="BJ1156" s="896"/>
      <c r="BK1156" s="896">
        <v>504</v>
      </c>
      <c r="BL1156" s="896"/>
      <c r="BM1156" s="896"/>
      <c r="BN1156" s="896" t="s">
        <v>308</v>
      </c>
      <c r="BO1156" s="896" t="s">
        <v>308</v>
      </c>
      <c r="BP1156" s="896" t="s">
        <v>308</v>
      </c>
      <c r="BQ1156" s="896" t="s">
        <v>308</v>
      </c>
      <c r="BR1156" s="896"/>
      <c r="BS1156" s="896">
        <v>504</v>
      </c>
      <c r="BT1156" s="896"/>
      <c r="BU1156" s="896" t="s">
        <v>579</v>
      </c>
      <c r="BV1156" s="896"/>
      <c r="BW1156" s="896"/>
      <c r="BX1156" s="896"/>
      <c r="BY1156" s="896"/>
      <c r="BZ1156" s="896"/>
      <c r="CA1156" s="896"/>
      <c r="CB1156" s="896"/>
      <c r="CC1156" s="896"/>
      <c r="CD1156" s="896"/>
      <c r="CE1156" s="896"/>
      <c r="CF1156" s="896"/>
      <c r="CG1156" s="896"/>
      <c r="CH1156" s="896"/>
      <c r="CI1156" s="896"/>
      <c r="CJ1156" s="896"/>
      <c r="CK1156" s="867"/>
      <c r="CL1156" s="867" t="s">
        <v>397</v>
      </c>
      <c r="CM1156" s="867" t="s">
        <v>397</v>
      </c>
      <c r="CN1156" s="867" t="s">
        <v>397</v>
      </c>
      <c r="CO1156" s="867" t="s">
        <v>397</v>
      </c>
      <c r="CP1156" s="867">
        <v>504</v>
      </c>
      <c r="CQ1156" s="867">
        <v>504</v>
      </c>
      <c r="CR1156" s="868">
        <v>504</v>
      </c>
      <c r="CS1156" s="869"/>
      <c r="CT1156" s="782" t="s">
        <v>308</v>
      </c>
      <c r="CU1156" s="783" t="s">
        <v>308</v>
      </c>
      <c r="CV1156" s="776"/>
      <c r="CW1156" s="776"/>
      <c r="CX1156" s="782">
        <v>46282</v>
      </c>
      <c r="CY1156" s="784" t="s">
        <v>2328</v>
      </c>
      <c r="CZ1156" s="784" t="s">
        <v>308</v>
      </c>
      <c r="DA1156" s="785">
        <v>46256</v>
      </c>
      <c r="DB1156" s="785" t="s">
        <v>615</v>
      </c>
      <c r="DC1156" s="785" t="s">
        <v>2024</v>
      </c>
      <c r="DD1156" s="785" t="s">
        <v>308</v>
      </c>
      <c r="DE1156" s="871" t="s">
        <v>308</v>
      </c>
      <c r="DF1156" s="871" t="s">
        <v>308</v>
      </c>
      <c r="DG1156" s="871" t="s">
        <v>308</v>
      </c>
      <c r="DH1156" s="872">
        <v>0</v>
      </c>
      <c r="DI1156" s="776" t="s">
        <v>390</v>
      </c>
      <c r="DJ1156" s="776" t="s">
        <v>390</v>
      </c>
      <c r="DK1156" s="776" t="s">
        <v>390</v>
      </c>
      <c r="DL1156" s="776">
        <v>46283</v>
      </c>
      <c r="DM1156" s="776">
        <v>46290</v>
      </c>
      <c r="DN1156" s="776">
        <v>46290</v>
      </c>
      <c r="DO1156" s="936" t="s">
        <v>308</v>
      </c>
      <c r="DP1156" s="776">
        <v>46304</v>
      </c>
      <c r="DQ1156" s="776">
        <v>46304</v>
      </c>
      <c r="DR1156" s="776">
        <v>46304</v>
      </c>
      <c r="DS1156" s="872">
        <v>46304</v>
      </c>
      <c r="DT1156" s="752">
        <v>46304</v>
      </c>
      <c r="DU1156" s="753">
        <v>-4</v>
      </c>
      <c r="DV1156" s="753" t="s">
        <v>308</v>
      </c>
      <c r="DW1156" s="754">
        <v>46297</v>
      </c>
      <c r="DX1156" s="755">
        <v>46300</v>
      </c>
      <c r="DY1156" s="754" t="e">
        <v>#VALUE!</v>
      </c>
      <c r="DZ1156" s="754" t="e">
        <v>#VALUE!</v>
      </c>
      <c r="EA1156" s="754"/>
      <c r="EB1156" s="754"/>
      <c r="HA1156" s="756" t="s">
        <v>397</v>
      </c>
      <c r="HB1156" s="756" t="s">
        <v>397</v>
      </c>
      <c r="HC1156" s="756" t="s">
        <v>397</v>
      </c>
      <c r="HD1156" s="756" t="s">
        <v>397</v>
      </c>
      <c r="HE1156" s="756" t="s">
        <v>397</v>
      </c>
      <c r="HF1156" s="756" t="s">
        <v>397</v>
      </c>
      <c r="HG1156" s="756" t="s">
        <v>397</v>
      </c>
      <c r="HH1156" s="756" t="s">
        <v>397</v>
      </c>
      <c r="HI1156" s="756" t="s">
        <v>397</v>
      </c>
      <c r="HJ1156" s="756" t="s">
        <v>397</v>
      </c>
      <c r="HK1156"/>
      <c r="HL1156"/>
      <c r="HM1156"/>
      <c r="HN1156" s="756" t="str">
        <f t="shared" si="37"/>
        <v>AUTO PRINT</v>
      </c>
      <c r="HO1156"/>
      <c r="HP1156" s="757" t="s">
        <v>572</v>
      </c>
      <c r="HQ1156" s="757" t="s">
        <v>572</v>
      </c>
      <c r="HR1156" s="757" t="s">
        <v>572</v>
      </c>
      <c r="HS1156"/>
      <c r="HW1156" s="758"/>
      <c r="HX1156"/>
      <c r="HY1156" s="759" t="s">
        <v>572</v>
      </c>
      <c r="HZ1156" s="759" t="s">
        <v>572</v>
      </c>
      <c r="IA1156" s="759" t="s">
        <v>572</v>
      </c>
      <c r="IC1156" s="760" t="s">
        <v>572</v>
      </c>
      <c r="ID1156" s="760" t="s">
        <v>572</v>
      </c>
      <c r="IE1156" s="760" t="s">
        <v>572</v>
      </c>
      <c r="IF1156" s="761" t="s">
        <v>572</v>
      </c>
      <c r="IG1156" s="619" t="str">
        <f t="shared" si="38"/>
        <v>IN HOUSE (MANUAL)</v>
      </c>
      <c r="II1156" s="761" t="s">
        <v>572</v>
      </c>
      <c r="IK1156" s="761" t="str">
        <f>IFERROR(VLOOKUP($M1156,#REF!,13,0),"IN HOUSE (MANUAL)")</f>
        <v>IN HOUSE (MANUAL)</v>
      </c>
      <c r="IM1156" s="760" t="s">
        <v>572</v>
      </c>
      <c r="IN1156" s="760" t="s">
        <v>572</v>
      </c>
      <c r="IO1156" s="760" t="s">
        <v>572</v>
      </c>
      <c r="IQ1156" s="760" t="s">
        <v>572</v>
      </c>
      <c r="IR1156" s="760" t="s">
        <v>572</v>
      </c>
      <c r="IT1156" s="760" t="s">
        <v>572</v>
      </c>
      <c r="IV1156" s="760" t="s">
        <v>572</v>
      </c>
      <c r="IW1156" s="760" t="s">
        <v>572</v>
      </c>
      <c r="IY1156" s="760" t="s">
        <v>572</v>
      </c>
      <c r="IZ1156" s="760" t="s">
        <v>572</v>
      </c>
      <c r="JB1156" s="760" t="s">
        <v>572</v>
      </c>
      <c r="JC1156" s="760" t="s">
        <v>572</v>
      </c>
      <c r="JE1156" s="760" t="s">
        <v>572</v>
      </c>
      <c r="JF1156" s="760" t="s">
        <v>572</v>
      </c>
    </row>
    <row r="1157" spans="1:266" ht="17.25" customHeight="1" x14ac:dyDescent="0.35">
      <c r="A1157" s="618" t="s">
        <v>2352</v>
      </c>
      <c r="B1157" s="730">
        <v>175</v>
      </c>
      <c r="C1157" s="730" t="s">
        <v>2264</v>
      </c>
      <c r="D1157" s="730" t="s">
        <v>2264</v>
      </c>
      <c r="E1157" s="730">
        <v>19</v>
      </c>
      <c r="F1157" s="731" t="s">
        <v>574</v>
      </c>
      <c r="G1157" s="732">
        <v>1</v>
      </c>
      <c r="H1157" s="733">
        <v>46232</v>
      </c>
      <c r="I1157" s="730">
        <v>41</v>
      </c>
      <c r="J1157" s="730" t="s">
        <v>308</v>
      </c>
      <c r="K1157" s="730">
        <v>41</v>
      </c>
      <c r="L1157" s="730" t="s">
        <v>2353</v>
      </c>
      <c r="M1157" s="868" t="s">
        <v>2352</v>
      </c>
      <c r="N1157" s="772" t="s">
        <v>390</v>
      </c>
      <c r="O1157" s="772">
        <v>0</v>
      </c>
      <c r="P1157" s="772">
        <v>0</v>
      </c>
      <c r="Q1157" s="772">
        <v>0</v>
      </c>
      <c r="R1157" s="868" t="s">
        <v>2309</v>
      </c>
      <c r="S1157" s="868" t="s">
        <v>308</v>
      </c>
      <c r="T1157" s="868" t="s">
        <v>2325</v>
      </c>
      <c r="U1157" s="868">
        <v>480</v>
      </c>
      <c r="V1157" s="868" t="s">
        <v>308</v>
      </c>
      <c r="W1157" s="868"/>
      <c r="X1157" s="868"/>
      <c r="Y1157" s="868"/>
      <c r="Z1157" s="776"/>
      <c r="AA1157" s="868" t="s">
        <v>157</v>
      </c>
      <c r="AB1157" s="868" t="s">
        <v>569</v>
      </c>
      <c r="AC1157" s="868" t="s">
        <v>589</v>
      </c>
      <c r="AD1157" s="868">
        <v>504</v>
      </c>
      <c r="AE1157" s="864">
        <v>504</v>
      </c>
      <c r="AF1157" s="776">
        <v>46276</v>
      </c>
      <c r="AG1157" s="918"/>
      <c r="AH1157" s="918"/>
      <c r="AI1157" s="918" t="s">
        <v>625</v>
      </c>
      <c r="AJ1157" s="778">
        <v>45</v>
      </c>
      <c r="AK1157" s="894"/>
      <c r="AL1157" s="895"/>
      <c r="AM1157" s="896">
        <v>0</v>
      </c>
      <c r="AN1157" s="896"/>
      <c r="AO1157" s="896"/>
      <c r="AP1157" s="896"/>
      <c r="AQ1157" s="896"/>
      <c r="AR1157" s="896"/>
      <c r="AS1157" s="896"/>
      <c r="AT1157" s="896"/>
      <c r="AU1157" s="896"/>
      <c r="AV1157" s="896"/>
      <c r="AW1157" s="896"/>
      <c r="AX1157" s="896"/>
      <c r="AY1157" s="896"/>
      <c r="AZ1157" s="896"/>
      <c r="BA1157" s="896"/>
      <c r="BB1157" s="896">
        <v>0</v>
      </c>
      <c r="BC1157" s="896">
        <v>0</v>
      </c>
      <c r="BD1157" s="896">
        <v>0</v>
      </c>
      <c r="BE1157" s="896">
        <v>0</v>
      </c>
      <c r="BF1157" s="896">
        <v>0</v>
      </c>
      <c r="BG1157" s="896">
        <v>0</v>
      </c>
      <c r="BH1157" s="896">
        <v>0</v>
      </c>
      <c r="BI1157" s="896" t="s">
        <v>397</v>
      </c>
      <c r="BJ1157" s="896"/>
      <c r="BK1157" s="896">
        <v>504</v>
      </c>
      <c r="BL1157" s="896"/>
      <c r="BM1157" s="896"/>
      <c r="BN1157" s="896" t="s">
        <v>308</v>
      </c>
      <c r="BO1157" s="896" t="s">
        <v>308</v>
      </c>
      <c r="BP1157" s="896" t="s">
        <v>308</v>
      </c>
      <c r="BQ1157" s="896" t="s">
        <v>308</v>
      </c>
      <c r="BR1157" s="896"/>
      <c r="BS1157" s="896">
        <v>504</v>
      </c>
      <c r="BT1157" s="896"/>
      <c r="BU1157" s="896" t="s">
        <v>579</v>
      </c>
      <c r="BV1157" s="896"/>
      <c r="BW1157" s="896"/>
      <c r="BX1157" s="896"/>
      <c r="BY1157" s="896"/>
      <c r="BZ1157" s="896"/>
      <c r="CA1157" s="896"/>
      <c r="CB1157" s="896"/>
      <c r="CC1157" s="896"/>
      <c r="CD1157" s="896"/>
      <c r="CE1157" s="896"/>
      <c r="CF1157" s="896"/>
      <c r="CG1157" s="896"/>
      <c r="CH1157" s="896"/>
      <c r="CI1157" s="896"/>
      <c r="CJ1157" s="896"/>
      <c r="CK1157" s="867"/>
      <c r="CL1157" s="867" t="s">
        <v>397</v>
      </c>
      <c r="CM1157" s="867" t="s">
        <v>397</v>
      </c>
      <c r="CN1157" s="867" t="s">
        <v>397</v>
      </c>
      <c r="CO1157" s="867" t="s">
        <v>397</v>
      </c>
      <c r="CP1157" s="867">
        <v>504</v>
      </c>
      <c r="CQ1157" s="867">
        <v>504</v>
      </c>
      <c r="CR1157" s="868">
        <v>504</v>
      </c>
      <c r="CS1157" s="869"/>
      <c r="CT1157" s="782" t="s">
        <v>308</v>
      </c>
      <c r="CU1157" s="783" t="s">
        <v>308</v>
      </c>
      <c r="CV1157" s="776"/>
      <c r="CW1157" s="776"/>
      <c r="CX1157" s="782">
        <v>46258</v>
      </c>
      <c r="CY1157" s="784" t="s">
        <v>2322</v>
      </c>
      <c r="CZ1157" s="784">
        <v>0</v>
      </c>
      <c r="DA1157" s="785">
        <v>46267</v>
      </c>
      <c r="DB1157" s="785" t="s">
        <v>633</v>
      </c>
      <c r="DC1157" s="785" t="s">
        <v>634</v>
      </c>
      <c r="DD1157" s="785">
        <v>0</v>
      </c>
      <c r="DE1157" s="871">
        <v>0</v>
      </c>
      <c r="DF1157" s="871">
        <v>0</v>
      </c>
      <c r="DG1157" s="871">
        <v>0</v>
      </c>
      <c r="DH1157" s="872">
        <v>0</v>
      </c>
      <c r="DI1157" s="776" t="s">
        <v>390</v>
      </c>
      <c r="DJ1157" s="776" t="s">
        <v>390</v>
      </c>
      <c r="DK1157" s="776" t="s">
        <v>390</v>
      </c>
      <c r="DL1157" s="776">
        <v>46290</v>
      </c>
      <c r="DM1157" s="776">
        <v>46290</v>
      </c>
      <c r="DN1157" s="776">
        <v>46290</v>
      </c>
      <c r="DO1157" s="936">
        <v>0</v>
      </c>
      <c r="DP1157" s="776">
        <v>46304</v>
      </c>
      <c r="DQ1157" s="776">
        <v>46319</v>
      </c>
      <c r="DR1157" s="776">
        <v>46319</v>
      </c>
      <c r="DS1157" s="872">
        <v>46304</v>
      </c>
      <c r="DT1157" s="752">
        <v>46319</v>
      </c>
      <c r="DU1157" s="753">
        <v>-3</v>
      </c>
      <c r="DV1157" s="753" t="s">
        <v>308</v>
      </c>
      <c r="DW1157" s="754">
        <v>46300</v>
      </c>
      <c r="DX1157" s="755">
        <v>46301</v>
      </c>
      <c r="DY1157" s="754" t="e">
        <v>#VALUE!</v>
      </c>
      <c r="DZ1157" s="754" t="e">
        <v>#VALUE!</v>
      </c>
      <c r="EA1157" s="754"/>
      <c r="EB1157" s="754"/>
      <c r="HA1157" s="756" t="s">
        <v>397</v>
      </c>
      <c r="HB1157" s="756" t="s">
        <v>397</v>
      </c>
      <c r="HC1157" s="756" t="s">
        <v>397</v>
      </c>
      <c r="HD1157" s="756" t="s">
        <v>397</v>
      </c>
      <c r="HE1157" s="756" t="s">
        <v>397</v>
      </c>
      <c r="HF1157" s="756" t="s">
        <v>397</v>
      </c>
      <c r="HG1157" s="756" t="s">
        <v>397</v>
      </c>
      <c r="HH1157" s="756" t="s">
        <v>397</v>
      </c>
      <c r="HI1157" s="756" t="s">
        <v>397</v>
      </c>
      <c r="HJ1157" s="756" t="s">
        <v>397</v>
      </c>
      <c r="HK1157"/>
      <c r="HL1157"/>
      <c r="HM1157"/>
      <c r="HN1157" s="756" t="str">
        <f t="shared" si="37"/>
        <v>AUTO PRINT</v>
      </c>
      <c r="HO1157"/>
      <c r="HP1157" s="757" t="s">
        <v>572</v>
      </c>
      <c r="HQ1157" s="757" t="s">
        <v>572</v>
      </c>
      <c r="HR1157" s="757" t="s">
        <v>572</v>
      </c>
      <c r="HS1157"/>
      <c r="HW1157" s="758"/>
      <c r="HX1157"/>
      <c r="HY1157" s="759" t="s">
        <v>572</v>
      </c>
      <c r="HZ1157" s="759" t="s">
        <v>572</v>
      </c>
      <c r="IA1157" s="759" t="s">
        <v>572</v>
      </c>
      <c r="IC1157" s="760" t="s">
        <v>572</v>
      </c>
      <c r="ID1157" s="760" t="s">
        <v>572</v>
      </c>
      <c r="IE1157" s="760" t="s">
        <v>572</v>
      </c>
      <c r="IF1157" s="761" t="s">
        <v>572</v>
      </c>
      <c r="IG1157" s="619" t="str">
        <f t="shared" si="38"/>
        <v>IN HOUSE (MANUAL)</v>
      </c>
      <c r="II1157" s="761" t="s">
        <v>572</v>
      </c>
      <c r="IK1157" s="761" t="str">
        <f>IFERROR(VLOOKUP($M1157,#REF!,13,0),"IN HOUSE (MANUAL)")</f>
        <v>IN HOUSE (MANUAL)</v>
      </c>
      <c r="IM1157" s="760" t="s">
        <v>572</v>
      </c>
      <c r="IN1157" s="760" t="s">
        <v>572</v>
      </c>
      <c r="IO1157" s="760" t="s">
        <v>572</v>
      </c>
      <c r="IQ1157" s="760" t="s">
        <v>572</v>
      </c>
      <c r="IR1157" s="760" t="s">
        <v>572</v>
      </c>
      <c r="IT1157" s="760" t="s">
        <v>572</v>
      </c>
      <c r="IV1157" s="760" t="s">
        <v>572</v>
      </c>
      <c r="IW1157" s="760" t="s">
        <v>572</v>
      </c>
      <c r="IY1157" s="760" t="s">
        <v>572</v>
      </c>
      <c r="IZ1157" s="760" t="s">
        <v>572</v>
      </c>
      <c r="JB1157" s="760" t="s">
        <v>572</v>
      </c>
      <c r="JC1157" s="760" t="s">
        <v>572</v>
      </c>
      <c r="JE1157" s="760" t="s">
        <v>572</v>
      </c>
      <c r="JF1157" s="760" t="s">
        <v>572</v>
      </c>
    </row>
    <row r="1158" spans="1:266" ht="17.25" customHeight="1" x14ac:dyDescent="0.35">
      <c r="A1158" s="618" t="s">
        <v>2354</v>
      </c>
      <c r="B1158" s="730">
        <v>176</v>
      </c>
      <c r="C1158" s="730" t="s">
        <v>2264</v>
      </c>
      <c r="D1158" s="730" t="s">
        <v>2264</v>
      </c>
      <c r="E1158" s="730">
        <v>19</v>
      </c>
      <c r="F1158" s="731" t="s">
        <v>574</v>
      </c>
      <c r="G1158" s="732">
        <v>1</v>
      </c>
      <c r="H1158" s="733">
        <v>46232</v>
      </c>
      <c r="I1158" s="730">
        <v>41</v>
      </c>
      <c r="J1158" s="730" t="s">
        <v>308</v>
      </c>
      <c r="K1158" s="730">
        <v>42</v>
      </c>
      <c r="L1158" s="730" t="s">
        <v>2355</v>
      </c>
      <c r="M1158" s="772" t="s">
        <v>2354</v>
      </c>
      <c r="N1158" s="772" t="s">
        <v>390</v>
      </c>
      <c r="O1158" s="772">
        <v>0</v>
      </c>
      <c r="P1158" s="772">
        <v>0</v>
      </c>
      <c r="Q1158" s="772">
        <v>0</v>
      </c>
      <c r="R1158" s="772" t="s">
        <v>2309</v>
      </c>
      <c r="S1158" s="772" t="s">
        <v>308</v>
      </c>
      <c r="T1158" s="772" t="s">
        <v>2325</v>
      </c>
      <c r="U1158" s="772">
        <v>480</v>
      </c>
      <c r="V1158" s="772" t="s">
        <v>308</v>
      </c>
      <c r="W1158" s="772"/>
      <c r="X1158" s="772"/>
      <c r="Y1158" s="772"/>
      <c r="Z1158" s="774"/>
      <c r="AA1158" s="772" t="s">
        <v>157</v>
      </c>
      <c r="AB1158" s="772" t="s">
        <v>569</v>
      </c>
      <c r="AC1158" s="772" t="s">
        <v>578</v>
      </c>
      <c r="AD1158" s="772">
        <v>144</v>
      </c>
      <c r="AE1158" s="775">
        <v>144</v>
      </c>
      <c r="AF1158" s="776">
        <v>46276</v>
      </c>
      <c r="AG1158" s="777"/>
      <c r="AH1158" s="777"/>
      <c r="AI1158" s="777" t="s">
        <v>308</v>
      </c>
      <c r="AJ1158" s="778">
        <v>46</v>
      </c>
      <c r="AK1158" s="779"/>
      <c r="AL1158" s="778"/>
      <c r="AM1158" s="780">
        <v>0</v>
      </c>
      <c r="AN1158" s="780"/>
      <c r="AO1158" s="780"/>
      <c r="AP1158" s="780"/>
      <c r="AQ1158" s="780"/>
      <c r="AR1158" s="780"/>
      <c r="AS1158" s="780"/>
      <c r="AT1158" s="780"/>
      <c r="AU1158" s="780"/>
      <c r="AV1158" s="780"/>
      <c r="AW1158" s="780"/>
      <c r="AX1158" s="780"/>
      <c r="AY1158" s="780"/>
      <c r="AZ1158" s="780"/>
      <c r="BA1158" s="780"/>
      <c r="BB1158" s="780">
        <v>0</v>
      </c>
      <c r="BC1158" s="780">
        <v>0</v>
      </c>
      <c r="BD1158" s="780">
        <v>0</v>
      </c>
      <c r="BE1158" s="780">
        <v>0</v>
      </c>
      <c r="BF1158" s="780">
        <v>0</v>
      </c>
      <c r="BG1158" s="780">
        <v>0</v>
      </c>
      <c r="BH1158" s="780">
        <v>0</v>
      </c>
      <c r="BI1158" s="780" t="s">
        <v>397</v>
      </c>
      <c r="BJ1158" s="780"/>
      <c r="BK1158" s="780">
        <v>144</v>
      </c>
      <c r="BL1158" s="780"/>
      <c r="BM1158" s="780"/>
      <c r="BN1158" s="780" t="s">
        <v>308</v>
      </c>
      <c r="BO1158" s="780" t="s">
        <v>308</v>
      </c>
      <c r="BP1158" s="780" t="s">
        <v>308</v>
      </c>
      <c r="BQ1158" s="780" t="s">
        <v>308</v>
      </c>
      <c r="BR1158" s="780"/>
      <c r="BS1158" s="780">
        <v>144</v>
      </c>
      <c r="BT1158" s="780"/>
      <c r="BU1158" s="780" t="s">
        <v>579</v>
      </c>
      <c r="BV1158" s="780"/>
      <c r="BW1158" s="780"/>
      <c r="BX1158" s="780"/>
      <c r="BY1158" s="780"/>
      <c r="BZ1158" s="780"/>
      <c r="CA1158" s="780"/>
      <c r="CB1158" s="780"/>
      <c r="CC1158" s="780"/>
      <c r="CD1158" s="780"/>
      <c r="CE1158" s="780"/>
      <c r="CF1158" s="780"/>
      <c r="CG1158" s="780"/>
      <c r="CH1158" s="780"/>
      <c r="CI1158" s="780"/>
      <c r="CJ1158" s="780"/>
      <c r="CK1158" s="773"/>
      <c r="CL1158" s="773" t="s">
        <v>397</v>
      </c>
      <c r="CM1158" s="773" t="s">
        <v>397</v>
      </c>
      <c r="CN1158" s="773" t="s">
        <v>397</v>
      </c>
      <c r="CO1158" s="773" t="s">
        <v>397</v>
      </c>
      <c r="CP1158" s="773">
        <v>144</v>
      </c>
      <c r="CQ1158" s="773">
        <v>144</v>
      </c>
      <c r="CR1158" s="772">
        <v>144</v>
      </c>
      <c r="CS1158" s="781"/>
      <c r="CT1158" s="782" t="s">
        <v>308</v>
      </c>
      <c r="CU1158" s="783" t="s">
        <v>308</v>
      </c>
      <c r="CV1158" s="774"/>
      <c r="CW1158" s="774"/>
      <c r="CX1158" s="782">
        <v>46258</v>
      </c>
      <c r="CY1158" s="784" t="s">
        <v>2322</v>
      </c>
      <c r="CZ1158" s="784">
        <v>0</v>
      </c>
      <c r="DA1158" s="785">
        <v>46267</v>
      </c>
      <c r="DB1158" s="785" t="s">
        <v>633</v>
      </c>
      <c r="DC1158" s="785" t="s">
        <v>634</v>
      </c>
      <c r="DD1158" s="785">
        <v>0</v>
      </c>
      <c r="DE1158" s="785">
        <v>0</v>
      </c>
      <c r="DF1158" s="785">
        <v>0</v>
      </c>
      <c r="DG1158" s="785">
        <v>0</v>
      </c>
      <c r="DH1158" s="786">
        <v>0</v>
      </c>
      <c r="DI1158" s="774" t="s">
        <v>390</v>
      </c>
      <c r="DJ1158" s="774" t="s">
        <v>390</v>
      </c>
      <c r="DK1158" s="774" t="s">
        <v>390</v>
      </c>
      <c r="DL1158" s="774">
        <v>46290</v>
      </c>
      <c r="DM1158" s="774">
        <v>46293</v>
      </c>
      <c r="DN1158" s="774">
        <v>46293</v>
      </c>
      <c r="DO1158" s="804">
        <v>0</v>
      </c>
      <c r="DP1158" s="774">
        <v>46311</v>
      </c>
      <c r="DQ1158" s="776">
        <v>46311</v>
      </c>
      <c r="DR1158" s="774">
        <v>46311</v>
      </c>
      <c r="DS1158" s="786">
        <v>46311</v>
      </c>
      <c r="DT1158" s="752">
        <v>46311</v>
      </c>
      <c r="DU1158" s="753">
        <v>-10</v>
      </c>
      <c r="DV1158" s="753" t="s">
        <v>308</v>
      </c>
      <c r="DW1158" s="754">
        <v>46301</v>
      </c>
      <c r="DX1158" s="755">
        <v>46301</v>
      </c>
      <c r="DY1158" s="754" t="e">
        <v>#VALUE!</v>
      </c>
      <c r="DZ1158" s="754" t="e">
        <v>#VALUE!</v>
      </c>
      <c r="EA1158" s="754"/>
      <c r="EB1158" s="754"/>
      <c r="HA1158" s="756" t="s">
        <v>397</v>
      </c>
      <c r="HB1158" s="756" t="s">
        <v>397</v>
      </c>
      <c r="HC1158" s="756" t="s">
        <v>397</v>
      </c>
      <c r="HD1158" s="756" t="s">
        <v>397</v>
      </c>
      <c r="HE1158" s="756" t="s">
        <v>397</v>
      </c>
      <c r="HF1158" s="756" t="s">
        <v>397</v>
      </c>
      <c r="HG1158" s="756" t="s">
        <v>397</v>
      </c>
      <c r="HH1158" s="756" t="s">
        <v>397</v>
      </c>
      <c r="HI1158" s="756" t="s">
        <v>397</v>
      </c>
      <c r="HJ1158" s="756" t="s">
        <v>397</v>
      </c>
      <c r="HK1158"/>
      <c r="HL1158"/>
      <c r="HM1158"/>
      <c r="HN1158" s="756" t="str">
        <f t="shared" si="37"/>
        <v>AUTO PRINT</v>
      </c>
      <c r="HO1158"/>
      <c r="HP1158" s="757" t="s">
        <v>572</v>
      </c>
      <c r="HQ1158" s="757" t="s">
        <v>572</v>
      </c>
      <c r="HR1158" s="757" t="s">
        <v>572</v>
      </c>
      <c r="HS1158"/>
      <c r="HW1158" s="758"/>
      <c r="HX1158"/>
      <c r="HY1158" s="759" t="s">
        <v>572</v>
      </c>
      <c r="HZ1158" s="759" t="s">
        <v>572</v>
      </c>
      <c r="IA1158" s="759" t="s">
        <v>572</v>
      </c>
      <c r="IC1158" s="760" t="s">
        <v>572</v>
      </c>
      <c r="ID1158" s="760" t="s">
        <v>572</v>
      </c>
      <c r="IE1158" s="760" t="s">
        <v>572</v>
      </c>
      <c r="IF1158" s="761" t="s">
        <v>572</v>
      </c>
      <c r="IG1158" s="619" t="str">
        <f t="shared" si="38"/>
        <v>IN HOUSE (MANUAL)</v>
      </c>
      <c r="II1158" s="761" t="s">
        <v>572</v>
      </c>
      <c r="IK1158" s="761" t="str">
        <f>IFERROR(VLOOKUP($M1158,#REF!,13,0),"IN HOUSE (MANUAL)")</f>
        <v>IN HOUSE (MANUAL)</v>
      </c>
      <c r="IM1158" s="760" t="s">
        <v>572</v>
      </c>
      <c r="IN1158" s="760" t="s">
        <v>572</v>
      </c>
      <c r="IO1158" s="760" t="s">
        <v>572</v>
      </c>
      <c r="IQ1158" s="760" t="s">
        <v>572</v>
      </c>
      <c r="IR1158" s="760" t="s">
        <v>572</v>
      </c>
      <c r="IT1158" s="760" t="s">
        <v>572</v>
      </c>
      <c r="IV1158" s="760" t="s">
        <v>572</v>
      </c>
      <c r="IW1158" s="760" t="s">
        <v>572</v>
      </c>
      <c r="IY1158" s="760" t="s">
        <v>572</v>
      </c>
      <c r="IZ1158" s="760" t="s">
        <v>572</v>
      </c>
      <c r="JB1158" s="760" t="s">
        <v>572</v>
      </c>
      <c r="JC1158" s="760" t="s">
        <v>572</v>
      </c>
      <c r="JE1158" s="760" t="s">
        <v>572</v>
      </c>
      <c r="JF1158" s="760" t="s">
        <v>572</v>
      </c>
    </row>
    <row r="1159" spans="1:266" ht="17.25" customHeight="1" x14ac:dyDescent="0.35">
      <c r="A1159" s="618" t="s">
        <v>2356</v>
      </c>
      <c r="B1159" s="730">
        <v>177</v>
      </c>
      <c r="C1159" s="730" t="s">
        <v>2264</v>
      </c>
      <c r="D1159" s="730" t="s">
        <v>2264</v>
      </c>
      <c r="E1159" s="730">
        <v>19</v>
      </c>
      <c r="F1159" s="731" t="s">
        <v>574</v>
      </c>
      <c r="G1159" s="732">
        <v>1</v>
      </c>
      <c r="H1159" s="733">
        <v>46232</v>
      </c>
      <c r="I1159" s="730">
        <v>41</v>
      </c>
      <c r="J1159" s="730" t="s">
        <v>308</v>
      </c>
      <c r="K1159" s="730">
        <v>42</v>
      </c>
      <c r="L1159" s="730" t="s">
        <v>2357</v>
      </c>
      <c r="M1159" s="772" t="s">
        <v>2356</v>
      </c>
      <c r="N1159" s="772" t="s">
        <v>390</v>
      </c>
      <c r="O1159" s="772">
        <v>0</v>
      </c>
      <c r="P1159" s="772">
        <v>0</v>
      </c>
      <c r="Q1159" s="772">
        <v>0</v>
      </c>
      <c r="R1159" s="772" t="s">
        <v>2309</v>
      </c>
      <c r="S1159" s="772" t="s">
        <v>308</v>
      </c>
      <c r="T1159" s="772" t="s">
        <v>2321</v>
      </c>
      <c r="U1159" s="772">
        <v>480</v>
      </c>
      <c r="V1159" s="772" t="s">
        <v>308</v>
      </c>
      <c r="W1159" s="772"/>
      <c r="X1159" s="772"/>
      <c r="Y1159" s="772"/>
      <c r="Z1159" s="774"/>
      <c r="AA1159" s="772" t="s">
        <v>157</v>
      </c>
      <c r="AB1159" s="772" t="s">
        <v>569</v>
      </c>
      <c r="AC1159" s="772" t="s">
        <v>578</v>
      </c>
      <c r="AD1159" s="772">
        <v>144</v>
      </c>
      <c r="AE1159" s="775">
        <v>144</v>
      </c>
      <c r="AF1159" s="776">
        <v>46276</v>
      </c>
      <c r="AG1159" s="777"/>
      <c r="AH1159" s="777"/>
      <c r="AI1159" s="777" t="s">
        <v>308</v>
      </c>
      <c r="AJ1159" s="778">
        <v>47</v>
      </c>
      <c r="AK1159" s="779"/>
      <c r="AL1159" s="778"/>
      <c r="AM1159" s="780">
        <v>0</v>
      </c>
      <c r="AN1159" s="780"/>
      <c r="AO1159" s="780"/>
      <c r="AP1159" s="780"/>
      <c r="AQ1159" s="780"/>
      <c r="AR1159" s="780"/>
      <c r="AS1159" s="780"/>
      <c r="AT1159" s="780"/>
      <c r="AU1159" s="780"/>
      <c r="AV1159" s="780"/>
      <c r="AW1159" s="780"/>
      <c r="AX1159" s="780"/>
      <c r="AY1159" s="780"/>
      <c r="AZ1159" s="780"/>
      <c r="BA1159" s="780"/>
      <c r="BB1159" s="780">
        <v>0</v>
      </c>
      <c r="BC1159" s="780">
        <v>0</v>
      </c>
      <c r="BD1159" s="780">
        <v>0</v>
      </c>
      <c r="BE1159" s="780">
        <v>0</v>
      </c>
      <c r="BF1159" s="780">
        <v>0</v>
      </c>
      <c r="BG1159" s="780">
        <v>0</v>
      </c>
      <c r="BH1159" s="780">
        <v>0</v>
      </c>
      <c r="BI1159" s="780" t="s">
        <v>397</v>
      </c>
      <c r="BJ1159" s="780"/>
      <c r="BK1159" s="780">
        <v>144</v>
      </c>
      <c r="BL1159" s="780"/>
      <c r="BM1159" s="780"/>
      <c r="BN1159" s="780" t="s">
        <v>308</v>
      </c>
      <c r="BO1159" s="780" t="s">
        <v>308</v>
      </c>
      <c r="BP1159" s="780" t="s">
        <v>308</v>
      </c>
      <c r="BQ1159" s="780" t="s">
        <v>308</v>
      </c>
      <c r="BR1159" s="780"/>
      <c r="BS1159" s="780">
        <v>144</v>
      </c>
      <c r="BT1159" s="780"/>
      <c r="BU1159" s="780" t="s">
        <v>579</v>
      </c>
      <c r="BV1159" s="780"/>
      <c r="BW1159" s="780"/>
      <c r="BX1159" s="780"/>
      <c r="BY1159" s="780"/>
      <c r="BZ1159" s="780"/>
      <c r="CA1159" s="780"/>
      <c r="CB1159" s="780"/>
      <c r="CC1159" s="780"/>
      <c r="CD1159" s="780"/>
      <c r="CE1159" s="780"/>
      <c r="CF1159" s="780"/>
      <c r="CG1159" s="780"/>
      <c r="CH1159" s="780"/>
      <c r="CI1159" s="780"/>
      <c r="CJ1159" s="780"/>
      <c r="CK1159" s="773"/>
      <c r="CL1159" s="773" t="s">
        <v>397</v>
      </c>
      <c r="CM1159" s="773" t="s">
        <v>397</v>
      </c>
      <c r="CN1159" s="773" t="s">
        <v>397</v>
      </c>
      <c r="CO1159" s="773" t="s">
        <v>397</v>
      </c>
      <c r="CP1159" s="773">
        <v>144</v>
      </c>
      <c r="CQ1159" s="773">
        <v>144</v>
      </c>
      <c r="CR1159" s="772">
        <v>144</v>
      </c>
      <c r="CS1159" s="781"/>
      <c r="CT1159" s="782" t="s">
        <v>308</v>
      </c>
      <c r="CU1159" s="783" t="s">
        <v>308</v>
      </c>
      <c r="CV1159" s="774"/>
      <c r="CW1159" s="774"/>
      <c r="CX1159" s="782">
        <v>46258</v>
      </c>
      <c r="CY1159" s="784" t="s">
        <v>2322</v>
      </c>
      <c r="CZ1159" s="784">
        <v>0</v>
      </c>
      <c r="DA1159" s="785">
        <v>46267</v>
      </c>
      <c r="DB1159" s="785" t="s">
        <v>633</v>
      </c>
      <c r="DC1159" s="785" t="s">
        <v>634</v>
      </c>
      <c r="DD1159" s="785">
        <v>0</v>
      </c>
      <c r="DE1159" s="785">
        <v>0</v>
      </c>
      <c r="DF1159" s="785">
        <v>0</v>
      </c>
      <c r="DG1159" s="785">
        <v>0</v>
      </c>
      <c r="DH1159" s="786">
        <v>0</v>
      </c>
      <c r="DI1159" s="774" t="s">
        <v>390</v>
      </c>
      <c r="DJ1159" s="774" t="s">
        <v>390</v>
      </c>
      <c r="DK1159" s="774" t="s">
        <v>390</v>
      </c>
      <c r="DL1159" s="774">
        <v>46290</v>
      </c>
      <c r="DM1159" s="774">
        <v>46293</v>
      </c>
      <c r="DN1159" s="774">
        <v>46293</v>
      </c>
      <c r="DO1159" s="804">
        <v>0</v>
      </c>
      <c r="DP1159" s="774">
        <v>46311</v>
      </c>
      <c r="DQ1159" s="776">
        <v>46311</v>
      </c>
      <c r="DR1159" s="774">
        <v>46311</v>
      </c>
      <c r="DS1159" s="786">
        <v>46311</v>
      </c>
      <c r="DT1159" s="752">
        <v>46311</v>
      </c>
      <c r="DU1159" s="753">
        <v>-10</v>
      </c>
      <c r="DV1159" s="753" t="s">
        <v>308</v>
      </c>
      <c r="DW1159" s="754">
        <v>46301</v>
      </c>
      <c r="DX1159" s="755">
        <v>46301</v>
      </c>
      <c r="DY1159" s="754" t="e">
        <v>#VALUE!</v>
      </c>
      <c r="DZ1159" s="754" t="e">
        <v>#VALUE!</v>
      </c>
      <c r="EA1159" s="754"/>
      <c r="EB1159" s="754"/>
      <c r="HA1159" s="756" t="s">
        <v>397</v>
      </c>
      <c r="HB1159" s="756" t="s">
        <v>397</v>
      </c>
      <c r="HC1159" s="756" t="s">
        <v>397</v>
      </c>
      <c r="HD1159" s="756" t="s">
        <v>397</v>
      </c>
      <c r="HE1159" s="756" t="s">
        <v>397</v>
      </c>
      <c r="HF1159" s="756" t="s">
        <v>397</v>
      </c>
      <c r="HG1159" s="756" t="s">
        <v>397</v>
      </c>
      <c r="HH1159" s="756" t="s">
        <v>397</v>
      </c>
      <c r="HI1159" s="756" t="s">
        <v>397</v>
      </c>
      <c r="HJ1159" s="756" t="s">
        <v>397</v>
      </c>
      <c r="HK1159"/>
      <c r="HL1159"/>
      <c r="HM1159"/>
      <c r="HN1159" s="756" t="str">
        <f t="shared" si="37"/>
        <v>AUTO PRINT</v>
      </c>
      <c r="HO1159"/>
      <c r="HP1159" s="757" t="s">
        <v>572</v>
      </c>
      <c r="HQ1159" s="757" t="s">
        <v>572</v>
      </c>
      <c r="HR1159" s="757" t="s">
        <v>572</v>
      </c>
      <c r="HS1159"/>
      <c r="HW1159" s="758"/>
      <c r="HX1159"/>
      <c r="HY1159" s="759" t="s">
        <v>572</v>
      </c>
      <c r="HZ1159" s="759" t="s">
        <v>572</v>
      </c>
      <c r="IA1159" s="759" t="s">
        <v>572</v>
      </c>
      <c r="IC1159" s="760" t="s">
        <v>572</v>
      </c>
      <c r="ID1159" s="760" t="s">
        <v>572</v>
      </c>
      <c r="IE1159" s="760" t="s">
        <v>572</v>
      </c>
      <c r="IF1159" s="761" t="s">
        <v>572</v>
      </c>
      <c r="IG1159" s="619" t="str">
        <f t="shared" si="38"/>
        <v>IN HOUSE (MANUAL)</v>
      </c>
      <c r="II1159" s="761" t="s">
        <v>572</v>
      </c>
      <c r="IK1159" s="761" t="str">
        <f>IFERROR(VLOOKUP($M1159,#REF!,13,0),"IN HOUSE (MANUAL)")</f>
        <v>IN HOUSE (MANUAL)</v>
      </c>
      <c r="IM1159" s="760" t="s">
        <v>572</v>
      </c>
      <c r="IN1159" s="760" t="s">
        <v>572</v>
      </c>
      <c r="IO1159" s="760" t="s">
        <v>572</v>
      </c>
      <c r="IQ1159" s="760" t="s">
        <v>572</v>
      </c>
      <c r="IR1159" s="760" t="s">
        <v>572</v>
      </c>
      <c r="IT1159" s="760" t="s">
        <v>572</v>
      </c>
      <c r="IV1159" s="760" t="s">
        <v>572</v>
      </c>
      <c r="IW1159" s="760" t="s">
        <v>572</v>
      </c>
      <c r="IY1159" s="760" t="s">
        <v>572</v>
      </c>
      <c r="IZ1159" s="760" t="s">
        <v>572</v>
      </c>
      <c r="JB1159" s="760" t="s">
        <v>572</v>
      </c>
      <c r="JC1159" s="760" t="s">
        <v>572</v>
      </c>
      <c r="JE1159" s="760" t="s">
        <v>572</v>
      </c>
      <c r="JF1159" s="760" t="s">
        <v>572</v>
      </c>
    </row>
    <row r="1160" spans="1:266" ht="17.25" customHeight="1" x14ac:dyDescent="0.35">
      <c r="A1160" s="618" t="s">
        <v>2358</v>
      </c>
      <c r="B1160" s="730">
        <v>178</v>
      </c>
      <c r="C1160" s="730" t="s">
        <v>2264</v>
      </c>
      <c r="D1160" s="730" t="s">
        <v>2264</v>
      </c>
      <c r="E1160" s="730">
        <v>19</v>
      </c>
      <c r="F1160" s="731" t="s">
        <v>574</v>
      </c>
      <c r="G1160" s="732">
        <v>1</v>
      </c>
      <c r="H1160" s="733">
        <v>46232</v>
      </c>
      <c r="I1160" s="730">
        <v>41</v>
      </c>
      <c r="J1160" s="730" t="s">
        <v>308</v>
      </c>
      <c r="K1160" s="730">
        <v>42</v>
      </c>
      <c r="L1160" s="730" t="s">
        <v>2359</v>
      </c>
      <c r="M1160" s="772" t="s">
        <v>2358</v>
      </c>
      <c r="N1160" s="772" t="s">
        <v>390</v>
      </c>
      <c r="O1160" s="772">
        <v>0</v>
      </c>
      <c r="P1160" s="772">
        <v>0</v>
      </c>
      <c r="Q1160" s="772">
        <v>0</v>
      </c>
      <c r="R1160" s="772" t="s">
        <v>2309</v>
      </c>
      <c r="S1160" s="772" t="s">
        <v>308</v>
      </c>
      <c r="T1160" s="772" t="s">
        <v>2310</v>
      </c>
      <c r="U1160" s="772">
        <v>480</v>
      </c>
      <c r="V1160" s="772" t="s">
        <v>308</v>
      </c>
      <c r="W1160" s="772"/>
      <c r="X1160" s="772"/>
      <c r="Y1160" s="772"/>
      <c r="Z1160" s="774"/>
      <c r="AA1160" s="772" t="s">
        <v>157</v>
      </c>
      <c r="AB1160" s="772" t="s">
        <v>569</v>
      </c>
      <c r="AC1160" s="772" t="s">
        <v>578</v>
      </c>
      <c r="AD1160" s="772">
        <v>144</v>
      </c>
      <c r="AE1160" s="775">
        <v>144</v>
      </c>
      <c r="AF1160" s="776" t="s">
        <v>390</v>
      </c>
      <c r="AG1160" s="777"/>
      <c r="AH1160" s="777"/>
      <c r="AI1160" s="777" t="s">
        <v>308</v>
      </c>
      <c r="AJ1160" s="778">
        <v>48</v>
      </c>
      <c r="AK1160" s="779"/>
      <c r="AL1160" s="778"/>
      <c r="AM1160" s="780">
        <v>0</v>
      </c>
      <c r="AN1160" s="780"/>
      <c r="AO1160" s="780"/>
      <c r="AP1160" s="780"/>
      <c r="AQ1160" s="780"/>
      <c r="AR1160" s="780"/>
      <c r="AS1160" s="780"/>
      <c r="AT1160" s="780"/>
      <c r="AU1160" s="780"/>
      <c r="AV1160" s="780"/>
      <c r="AW1160" s="780"/>
      <c r="AX1160" s="780"/>
      <c r="AY1160" s="780"/>
      <c r="AZ1160" s="780"/>
      <c r="BA1160" s="780"/>
      <c r="BB1160" s="780">
        <v>0</v>
      </c>
      <c r="BC1160" s="780">
        <v>0</v>
      </c>
      <c r="BD1160" s="780">
        <v>0</v>
      </c>
      <c r="BE1160" s="780">
        <v>0</v>
      </c>
      <c r="BF1160" s="780">
        <v>0</v>
      </c>
      <c r="BG1160" s="780">
        <v>0</v>
      </c>
      <c r="BH1160" s="780">
        <v>0</v>
      </c>
      <c r="BI1160" s="780" t="s">
        <v>397</v>
      </c>
      <c r="BJ1160" s="780"/>
      <c r="BK1160" s="780">
        <v>144</v>
      </c>
      <c r="BL1160" s="780"/>
      <c r="BM1160" s="780"/>
      <c r="BN1160" s="780" t="s">
        <v>308</v>
      </c>
      <c r="BO1160" s="780" t="s">
        <v>308</v>
      </c>
      <c r="BP1160" s="780" t="s">
        <v>308</v>
      </c>
      <c r="BQ1160" s="780" t="s">
        <v>308</v>
      </c>
      <c r="BR1160" s="780"/>
      <c r="BS1160" s="780">
        <v>144</v>
      </c>
      <c r="BT1160" s="780"/>
      <c r="BU1160" s="780" t="s">
        <v>579</v>
      </c>
      <c r="BV1160" s="780"/>
      <c r="BW1160" s="780"/>
      <c r="BX1160" s="780"/>
      <c r="BY1160" s="780"/>
      <c r="BZ1160" s="780"/>
      <c r="CA1160" s="780"/>
      <c r="CB1160" s="780"/>
      <c r="CC1160" s="780"/>
      <c r="CD1160" s="780"/>
      <c r="CE1160" s="780"/>
      <c r="CF1160" s="780"/>
      <c r="CG1160" s="780"/>
      <c r="CH1160" s="780"/>
      <c r="CI1160" s="780"/>
      <c r="CJ1160" s="780"/>
      <c r="CK1160" s="773"/>
      <c r="CL1160" s="773" t="s">
        <v>397</v>
      </c>
      <c r="CM1160" s="773" t="s">
        <v>397</v>
      </c>
      <c r="CN1160" s="773" t="s">
        <v>397</v>
      </c>
      <c r="CO1160" s="773" t="s">
        <v>397</v>
      </c>
      <c r="CP1160" s="773">
        <v>144</v>
      </c>
      <c r="CQ1160" s="773">
        <v>144</v>
      </c>
      <c r="CR1160" s="772">
        <v>144</v>
      </c>
      <c r="CS1160" s="781"/>
      <c r="CT1160" s="782" t="s">
        <v>308</v>
      </c>
      <c r="CU1160" s="783" t="s">
        <v>308</v>
      </c>
      <c r="CV1160" s="774"/>
      <c r="CW1160" s="774"/>
      <c r="CX1160" s="782">
        <v>46258</v>
      </c>
      <c r="CY1160" s="784">
        <v>0</v>
      </c>
      <c r="CZ1160" s="784">
        <v>0</v>
      </c>
      <c r="DA1160" s="785">
        <v>0</v>
      </c>
      <c r="DB1160" s="785">
        <v>0</v>
      </c>
      <c r="DC1160" s="785">
        <v>0</v>
      </c>
      <c r="DD1160" s="785">
        <v>0</v>
      </c>
      <c r="DE1160" s="785">
        <v>0</v>
      </c>
      <c r="DF1160" s="785">
        <v>0</v>
      </c>
      <c r="DG1160" s="785">
        <v>0</v>
      </c>
      <c r="DH1160" s="786">
        <v>0</v>
      </c>
      <c r="DI1160" s="774" t="s">
        <v>390</v>
      </c>
      <c r="DJ1160" s="774" t="s">
        <v>390</v>
      </c>
      <c r="DK1160" s="774" t="s">
        <v>390</v>
      </c>
      <c r="DL1160" s="774">
        <v>46290</v>
      </c>
      <c r="DM1160" s="774">
        <v>46294</v>
      </c>
      <c r="DN1160" s="774">
        <v>46294</v>
      </c>
      <c r="DO1160" s="804">
        <v>0</v>
      </c>
      <c r="DP1160" s="774">
        <v>46311</v>
      </c>
      <c r="DQ1160" s="776">
        <v>46311</v>
      </c>
      <c r="DR1160" s="774">
        <v>46311</v>
      </c>
      <c r="DS1160" s="786">
        <v>46311</v>
      </c>
      <c r="DT1160" s="752">
        <v>46311</v>
      </c>
      <c r="DU1160" s="753">
        <v>-10</v>
      </c>
      <c r="DV1160" s="753" t="s">
        <v>308</v>
      </c>
      <c r="DW1160" s="754">
        <v>46301</v>
      </c>
      <c r="DX1160" s="755">
        <v>46301</v>
      </c>
      <c r="DY1160" s="754" t="e">
        <v>#VALUE!</v>
      </c>
      <c r="DZ1160" s="754" t="e">
        <v>#VALUE!</v>
      </c>
      <c r="EA1160" s="754"/>
      <c r="EB1160" s="754"/>
      <c r="HA1160" s="756" t="s">
        <v>397</v>
      </c>
      <c r="HB1160" s="756" t="s">
        <v>397</v>
      </c>
      <c r="HC1160" s="756" t="s">
        <v>397</v>
      </c>
      <c r="HD1160" s="756" t="s">
        <v>397</v>
      </c>
      <c r="HE1160" s="756" t="s">
        <v>397</v>
      </c>
      <c r="HF1160" s="756" t="s">
        <v>397</v>
      </c>
      <c r="HG1160" s="756" t="s">
        <v>397</v>
      </c>
      <c r="HH1160" s="756" t="s">
        <v>397</v>
      </c>
      <c r="HI1160" s="756" t="s">
        <v>397</v>
      </c>
      <c r="HJ1160" s="756" t="s">
        <v>397</v>
      </c>
      <c r="HK1160"/>
      <c r="HL1160"/>
      <c r="HM1160"/>
      <c r="HN1160" s="756" t="str">
        <f t="shared" si="37"/>
        <v>AUTO PRINT</v>
      </c>
      <c r="HO1160"/>
      <c r="HP1160" s="757" t="s">
        <v>572</v>
      </c>
      <c r="HQ1160" s="757" t="s">
        <v>572</v>
      </c>
      <c r="HR1160" s="757" t="s">
        <v>572</v>
      </c>
      <c r="HS1160"/>
      <c r="HW1160" s="758"/>
      <c r="HX1160"/>
      <c r="HY1160" s="759" t="s">
        <v>572</v>
      </c>
      <c r="HZ1160" s="759" t="s">
        <v>572</v>
      </c>
      <c r="IA1160" s="759" t="s">
        <v>572</v>
      </c>
      <c r="IC1160" s="760" t="s">
        <v>572</v>
      </c>
      <c r="ID1160" s="760" t="s">
        <v>572</v>
      </c>
      <c r="IE1160" s="760" t="s">
        <v>572</v>
      </c>
      <c r="IF1160" s="761" t="s">
        <v>572</v>
      </c>
      <c r="IG1160" s="619" t="str">
        <f t="shared" si="38"/>
        <v>IN HOUSE (MANUAL)</v>
      </c>
      <c r="II1160" s="761" t="s">
        <v>572</v>
      </c>
      <c r="IK1160" s="761" t="str">
        <f>IFERROR(VLOOKUP($M1160,#REF!,13,0),"IN HOUSE (MANUAL)")</f>
        <v>IN HOUSE (MANUAL)</v>
      </c>
      <c r="IM1160" s="760" t="s">
        <v>572</v>
      </c>
      <c r="IN1160" s="760" t="s">
        <v>572</v>
      </c>
      <c r="IO1160" s="760" t="s">
        <v>572</v>
      </c>
      <c r="IQ1160" s="760" t="s">
        <v>572</v>
      </c>
      <c r="IR1160" s="760" t="s">
        <v>572</v>
      </c>
      <c r="IT1160" s="760" t="s">
        <v>572</v>
      </c>
      <c r="IV1160" s="760" t="s">
        <v>572</v>
      </c>
      <c r="IW1160" s="760" t="s">
        <v>572</v>
      </c>
      <c r="IY1160" s="760" t="s">
        <v>572</v>
      </c>
      <c r="IZ1160" s="760" t="s">
        <v>572</v>
      </c>
      <c r="JB1160" s="760" t="s">
        <v>572</v>
      </c>
      <c r="JC1160" s="760" t="s">
        <v>572</v>
      </c>
      <c r="JE1160" s="760" t="s">
        <v>572</v>
      </c>
      <c r="JF1160" s="760" t="s">
        <v>572</v>
      </c>
    </row>
    <row r="1161" spans="1:266" ht="18.75" customHeight="1" x14ac:dyDescent="0.35">
      <c r="A1161" s="618" t="s">
        <v>2360</v>
      </c>
      <c r="B1161" s="730">
        <v>179</v>
      </c>
      <c r="C1161" s="730" t="s">
        <v>2264</v>
      </c>
      <c r="D1161" s="730" t="s">
        <v>2264</v>
      </c>
      <c r="E1161" s="730">
        <v>19</v>
      </c>
      <c r="F1161" s="731" t="s">
        <v>574</v>
      </c>
      <c r="G1161" s="732">
        <v>1</v>
      </c>
      <c r="H1161" s="733">
        <v>46232</v>
      </c>
      <c r="I1161" s="730">
        <v>41</v>
      </c>
      <c r="J1161" s="730" t="s">
        <v>308</v>
      </c>
      <c r="K1161" s="730">
        <v>42</v>
      </c>
      <c r="L1161" s="730" t="s">
        <v>2361</v>
      </c>
      <c r="M1161" s="772" t="s">
        <v>2360</v>
      </c>
      <c r="N1161" s="772" t="s">
        <v>390</v>
      </c>
      <c r="O1161" s="772">
        <v>0</v>
      </c>
      <c r="P1161" s="772">
        <v>0</v>
      </c>
      <c r="Q1161" s="772">
        <v>0</v>
      </c>
      <c r="R1161" s="772" t="s">
        <v>576</v>
      </c>
      <c r="S1161" s="772" t="s">
        <v>308</v>
      </c>
      <c r="T1161" s="772" t="s">
        <v>2313</v>
      </c>
      <c r="U1161" s="772">
        <v>480</v>
      </c>
      <c r="V1161" s="772" t="s">
        <v>308</v>
      </c>
      <c r="W1161" s="772"/>
      <c r="X1161" s="772"/>
      <c r="Y1161" s="772"/>
      <c r="Z1161" s="774"/>
      <c r="AA1161" s="772" t="s">
        <v>32</v>
      </c>
      <c r="AB1161" s="772" t="s">
        <v>569</v>
      </c>
      <c r="AC1161" s="772" t="s">
        <v>589</v>
      </c>
      <c r="AD1161" s="772">
        <v>1470</v>
      </c>
      <c r="AE1161" s="775">
        <v>1470</v>
      </c>
      <c r="AF1161" s="776">
        <v>46280</v>
      </c>
      <c r="AG1161" s="777"/>
      <c r="AH1161" s="777"/>
      <c r="AI1161" s="777" t="s">
        <v>308</v>
      </c>
      <c r="AJ1161" s="778">
        <v>49</v>
      </c>
      <c r="AK1161" s="779"/>
      <c r="AL1161" s="778"/>
      <c r="AM1161" s="780">
        <v>0</v>
      </c>
      <c r="AN1161" s="780"/>
      <c r="AO1161" s="780"/>
      <c r="AP1161" s="780"/>
      <c r="AQ1161" s="780"/>
      <c r="AR1161" s="780"/>
      <c r="AS1161" s="780"/>
      <c r="AT1161" s="780"/>
      <c r="AU1161" s="780"/>
      <c r="AV1161" s="780"/>
      <c r="AW1161" s="780"/>
      <c r="AX1161" s="780"/>
      <c r="AY1161" s="780"/>
      <c r="AZ1161" s="780"/>
      <c r="BA1161" s="780"/>
      <c r="BB1161" s="780">
        <v>0</v>
      </c>
      <c r="BC1161" s="780">
        <v>0</v>
      </c>
      <c r="BD1161" s="780">
        <v>0</v>
      </c>
      <c r="BE1161" s="780">
        <v>0</v>
      </c>
      <c r="BF1161" s="780">
        <v>0</v>
      </c>
      <c r="BG1161" s="780">
        <v>0</v>
      </c>
      <c r="BH1161" s="780">
        <v>0</v>
      </c>
      <c r="BI1161" s="780" t="s">
        <v>397</v>
      </c>
      <c r="BJ1161" s="780"/>
      <c r="BK1161" s="780">
        <v>1470</v>
      </c>
      <c r="BL1161" s="780"/>
      <c r="BM1161" s="780"/>
      <c r="BN1161" s="780" t="s">
        <v>308</v>
      </c>
      <c r="BO1161" s="780" t="s">
        <v>308</v>
      </c>
      <c r="BP1161" s="780" t="s">
        <v>308</v>
      </c>
      <c r="BQ1161" s="780" t="s">
        <v>308</v>
      </c>
      <c r="BR1161" s="780"/>
      <c r="BS1161" s="780">
        <v>1470</v>
      </c>
      <c r="BT1161" s="780"/>
      <c r="BU1161" s="780" t="s">
        <v>579</v>
      </c>
      <c r="BV1161" s="780"/>
      <c r="BW1161" s="780"/>
      <c r="BX1161" s="780"/>
      <c r="BY1161" s="780"/>
      <c r="BZ1161" s="780"/>
      <c r="CA1161" s="780"/>
      <c r="CB1161" s="780"/>
      <c r="CC1161" s="780"/>
      <c r="CD1161" s="780"/>
      <c r="CE1161" s="780"/>
      <c r="CF1161" s="780"/>
      <c r="CG1161" s="780"/>
      <c r="CH1161" s="780"/>
      <c r="CI1161" s="780"/>
      <c r="CJ1161" s="780"/>
      <c r="CK1161" s="773"/>
      <c r="CL1161" s="773" t="s">
        <v>397</v>
      </c>
      <c r="CM1161" s="773" t="s">
        <v>397</v>
      </c>
      <c r="CN1161" s="773" t="s">
        <v>397</v>
      </c>
      <c r="CO1161" s="773" t="s">
        <v>397</v>
      </c>
      <c r="CP1161" s="773">
        <v>1470</v>
      </c>
      <c r="CQ1161" s="773">
        <v>1470</v>
      </c>
      <c r="CR1161" s="772">
        <v>1470</v>
      </c>
      <c r="CS1161" s="781"/>
      <c r="CT1161" s="782" t="s">
        <v>308</v>
      </c>
      <c r="CU1161" s="783" t="s">
        <v>308</v>
      </c>
      <c r="CV1161" s="774"/>
      <c r="CW1161" s="774"/>
      <c r="CX1161" s="782">
        <v>46280</v>
      </c>
      <c r="CY1161" s="784" t="s">
        <v>1486</v>
      </c>
      <c r="CZ1161" s="784" t="s">
        <v>308</v>
      </c>
      <c r="DA1161" s="785">
        <v>46262</v>
      </c>
      <c r="DB1161" s="785" t="s">
        <v>615</v>
      </c>
      <c r="DC1161" s="785" t="s">
        <v>2362</v>
      </c>
      <c r="DD1161" s="785" t="s">
        <v>308</v>
      </c>
      <c r="DE1161" s="785" t="s">
        <v>308</v>
      </c>
      <c r="DF1161" s="785" t="s">
        <v>308</v>
      </c>
      <c r="DG1161" s="785" t="s">
        <v>308</v>
      </c>
      <c r="DH1161" s="786">
        <v>0</v>
      </c>
      <c r="DI1161" s="774" t="s">
        <v>390</v>
      </c>
      <c r="DJ1161" s="774" t="s">
        <v>390</v>
      </c>
      <c r="DK1161" s="774" t="s">
        <v>390</v>
      </c>
      <c r="DL1161" s="774">
        <v>46293</v>
      </c>
      <c r="DM1161" s="774">
        <v>46294</v>
      </c>
      <c r="DN1161" s="774">
        <v>46294</v>
      </c>
      <c r="DO1161" s="804" t="s">
        <v>308</v>
      </c>
      <c r="DP1161" s="774">
        <v>46311</v>
      </c>
      <c r="DQ1161" s="776">
        <v>46311</v>
      </c>
      <c r="DR1161" s="774">
        <v>46311</v>
      </c>
      <c r="DS1161" s="786">
        <v>46311</v>
      </c>
      <c r="DT1161" s="752">
        <v>46311</v>
      </c>
      <c r="DU1161" s="753">
        <v>-8</v>
      </c>
      <c r="DV1161" s="753" t="s">
        <v>308</v>
      </c>
      <c r="DW1161" s="754">
        <v>46301</v>
      </c>
      <c r="DX1161" s="755">
        <v>46303</v>
      </c>
      <c r="DY1161" s="754" t="e">
        <v>#VALUE!</v>
      </c>
      <c r="DZ1161" s="754" t="e">
        <v>#VALUE!</v>
      </c>
      <c r="EA1161" s="754"/>
      <c r="EB1161" s="754"/>
      <c r="HA1161" s="756" t="s">
        <v>397</v>
      </c>
      <c r="HB1161" s="756" t="s">
        <v>397</v>
      </c>
      <c r="HC1161" s="756" t="s">
        <v>397</v>
      </c>
      <c r="HD1161" s="756" t="s">
        <v>397</v>
      </c>
      <c r="HE1161" s="756" t="s">
        <v>397</v>
      </c>
      <c r="HF1161" s="756" t="s">
        <v>397</v>
      </c>
      <c r="HG1161" s="756" t="s">
        <v>397</v>
      </c>
      <c r="HH1161" s="756" t="s">
        <v>397</v>
      </c>
      <c r="HI1161" s="756" t="s">
        <v>397</v>
      </c>
      <c r="HJ1161" s="756" t="s">
        <v>397</v>
      </c>
      <c r="HK1161"/>
      <c r="HL1161"/>
      <c r="HM1161"/>
      <c r="HN1161" s="756" t="str">
        <f t="shared" si="37"/>
        <v>AUTO PRINT</v>
      </c>
      <c r="HO1161"/>
      <c r="HP1161" s="757" t="s">
        <v>572</v>
      </c>
      <c r="HQ1161" s="757" t="s">
        <v>572</v>
      </c>
      <c r="HR1161" s="757" t="s">
        <v>572</v>
      </c>
      <c r="HS1161"/>
      <c r="HW1161" s="758"/>
      <c r="HX1161"/>
      <c r="HY1161" s="759" t="s">
        <v>572</v>
      </c>
      <c r="HZ1161" s="759" t="s">
        <v>572</v>
      </c>
      <c r="IA1161" s="759" t="s">
        <v>572</v>
      </c>
      <c r="IC1161" s="760" t="s">
        <v>572</v>
      </c>
      <c r="ID1161" s="760" t="s">
        <v>572</v>
      </c>
      <c r="IE1161" s="760" t="s">
        <v>572</v>
      </c>
      <c r="IF1161" s="761" t="s">
        <v>572</v>
      </c>
      <c r="IG1161" s="619" t="str">
        <f t="shared" si="38"/>
        <v>IN HOUSE (MANUAL)</v>
      </c>
      <c r="II1161" s="761" t="s">
        <v>572</v>
      </c>
      <c r="IK1161" s="761" t="str">
        <f>IFERROR(VLOOKUP($M1161,#REF!,13,0),"IN HOUSE (MANUAL)")</f>
        <v>IN HOUSE (MANUAL)</v>
      </c>
      <c r="IM1161" s="760" t="s">
        <v>572</v>
      </c>
      <c r="IN1161" s="760" t="s">
        <v>572</v>
      </c>
      <c r="IO1161" s="760" t="s">
        <v>572</v>
      </c>
      <c r="IQ1161" s="760" t="s">
        <v>572</v>
      </c>
      <c r="IR1161" s="760" t="s">
        <v>572</v>
      </c>
      <c r="IT1161" s="760" t="s">
        <v>572</v>
      </c>
      <c r="IV1161" s="760" t="s">
        <v>572</v>
      </c>
      <c r="IW1161" s="760" t="s">
        <v>572</v>
      </c>
      <c r="IY1161" s="760" t="s">
        <v>572</v>
      </c>
      <c r="IZ1161" s="760" t="s">
        <v>572</v>
      </c>
      <c r="JB1161" s="760" t="s">
        <v>572</v>
      </c>
      <c r="JC1161" s="760" t="s">
        <v>572</v>
      </c>
      <c r="JE1161" s="760" t="s">
        <v>572</v>
      </c>
      <c r="JF1161" s="760" t="s">
        <v>572</v>
      </c>
    </row>
    <row r="1162" spans="1:266" ht="17.25" customHeight="1" x14ac:dyDescent="0.35">
      <c r="A1162" s="618" t="s">
        <v>2363</v>
      </c>
      <c r="B1162" s="730">
        <v>180</v>
      </c>
      <c r="C1162" s="730" t="s">
        <v>2264</v>
      </c>
      <c r="D1162" s="730" t="s">
        <v>2264</v>
      </c>
      <c r="E1162" s="730">
        <v>19</v>
      </c>
      <c r="F1162" s="731" t="s">
        <v>574</v>
      </c>
      <c r="G1162" s="732">
        <v>1</v>
      </c>
      <c r="H1162" s="733">
        <v>46232</v>
      </c>
      <c r="I1162" s="730">
        <v>41</v>
      </c>
      <c r="J1162" s="730" t="s">
        <v>308</v>
      </c>
      <c r="K1162" s="730">
        <v>42</v>
      </c>
      <c r="L1162" s="730" t="s">
        <v>2364</v>
      </c>
      <c r="M1162" s="772" t="s">
        <v>2363</v>
      </c>
      <c r="N1162" s="772" t="s">
        <v>390</v>
      </c>
      <c r="O1162" s="772">
        <v>0</v>
      </c>
      <c r="P1162" s="772">
        <v>0</v>
      </c>
      <c r="Q1162" s="772">
        <v>0</v>
      </c>
      <c r="R1162" s="772" t="s">
        <v>576</v>
      </c>
      <c r="S1162" s="772" t="s">
        <v>308</v>
      </c>
      <c r="T1162" s="772" t="s">
        <v>588</v>
      </c>
      <c r="U1162" s="772">
        <v>480</v>
      </c>
      <c r="V1162" s="772" t="s">
        <v>308</v>
      </c>
      <c r="W1162" s="772"/>
      <c r="X1162" s="772"/>
      <c r="Y1162" s="772"/>
      <c r="Z1162" s="774"/>
      <c r="AA1162" s="772" t="s">
        <v>32</v>
      </c>
      <c r="AB1162" s="772" t="s">
        <v>569</v>
      </c>
      <c r="AC1162" s="772" t="s">
        <v>589</v>
      </c>
      <c r="AD1162" s="772">
        <v>636</v>
      </c>
      <c r="AE1162" s="775">
        <v>636</v>
      </c>
      <c r="AF1162" s="776">
        <v>46282</v>
      </c>
      <c r="AG1162" s="777"/>
      <c r="AH1162" s="777"/>
      <c r="AI1162" s="777" t="s">
        <v>308</v>
      </c>
      <c r="AJ1162" s="778">
        <v>50</v>
      </c>
      <c r="AK1162" s="779"/>
      <c r="AL1162" s="778"/>
      <c r="AM1162" s="780">
        <v>0</v>
      </c>
      <c r="AN1162" s="780"/>
      <c r="AO1162" s="780"/>
      <c r="AP1162" s="780"/>
      <c r="AQ1162" s="780"/>
      <c r="AR1162" s="780"/>
      <c r="AS1162" s="780"/>
      <c r="AT1162" s="780"/>
      <c r="AU1162" s="780"/>
      <c r="AV1162" s="780"/>
      <c r="AW1162" s="780"/>
      <c r="AX1162" s="780"/>
      <c r="AY1162" s="780"/>
      <c r="AZ1162" s="780"/>
      <c r="BA1162" s="780"/>
      <c r="BB1162" s="780">
        <v>0</v>
      </c>
      <c r="BC1162" s="780">
        <v>0</v>
      </c>
      <c r="BD1162" s="780">
        <v>0</v>
      </c>
      <c r="BE1162" s="780">
        <v>0</v>
      </c>
      <c r="BF1162" s="780">
        <v>0</v>
      </c>
      <c r="BG1162" s="780">
        <v>0</v>
      </c>
      <c r="BH1162" s="780">
        <v>0</v>
      </c>
      <c r="BI1162" s="780" t="s">
        <v>397</v>
      </c>
      <c r="BJ1162" s="780"/>
      <c r="BK1162" s="780">
        <v>636</v>
      </c>
      <c r="BL1162" s="780"/>
      <c r="BM1162" s="780"/>
      <c r="BN1162" s="780" t="s">
        <v>308</v>
      </c>
      <c r="BO1162" s="780" t="s">
        <v>308</v>
      </c>
      <c r="BP1162" s="780" t="s">
        <v>308</v>
      </c>
      <c r="BQ1162" s="780" t="s">
        <v>308</v>
      </c>
      <c r="BR1162" s="780"/>
      <c r="BS1162" s="780">
        <v>636</v>
      </c>
      <c r="BT1162" s="780"/>
      <c r="BU1162" s="780" t="s">
        <v>579</v>
      </c>
      <c r="BV1162" s="780"/>
      <c r="BW1162" s="780"/>
      <c r="BX1162" s="780"/>
      <c r="BY1162" s="780"/>
      <c r="BZ1162" s="780"/>
      <c r="CA1162" s="780"/>
      <c r="CB1162" s="780"/>
      <c r="CC1162" s="780"/>
      <c r="CD1162" s="780"/>
      <c r="CE1162" s="780"/>
      <c r="CF1162" s="780"/>
      <c r="CG1162" s="780"/>
      <c r="CH1162" s="780"/>
      <c r="CI1162" s="780"/>
      <c r="CJ1162" s="780"/>
      <c r="CK1162" s="773"/>
      <c r="CL1162" s="773" t="s">
        <v>397</v>
      </c>
      <c r="CM1162" s="773" t="s">
        <v>397</v>
      </c>
      <c r="CN1162" s="773" t="s">
        <v>397</v>
      </c>
      <c r="CO1162" s="773" t="s">
        <v>397</v>
      </c>
      <c r="CP1162" s="773">
        <v>636</v>
      </c>
      <c r="CQ1162" s="773">
        <v>636</v>
      </c>
      <c r="CR1162" s="772">
        <v>636</v>
      </c>
      <c r="CS1162" s="781"/>
      <c r="CT1162" s="782" t="s">
        <v>308</v>
      </c>
      <c r="CU1162" s="783" t="s">
        <v>308</v>
      </c>
      <c r="CV1162" s="774"/>
      <c r="CW1162" s="774"/>
      <c r="CX1162" s="782">
        <v>46282</v>
      </c>
      <c r="CY1162" s="784" t="s">
        <v>2328</v>
      </c>
      <c r="CZ1162" s="784" t="s">
        <v>308</v>
      </c>
      <c r="DA1162" s="785">
        <v>46256</v>
      </c>
      <c r="DB1162" s="785" t="s">
        <v>615</v>
      </c>
      <c r="DC1162" s="785" t="s">
        <v>2024</v>
      </c>
      <c r="DD1162" s="785" t="s">
        <v>308</v>
      </c>
      <c r="DE1162" s="785" t="s">
        <v>308</v>
      </c>
      <c r="DF1162" s="785" t="s">
        <v>308</v>
      </c>
      <c r="DG1162" s="785" t="s">
        <v>308</v>
      </c>
      <c r="DH1162" s="786">
        <v>0</v>
      </c>
      <c r="DI1162" s="774" t="s">
        <v>390</v>
      </c>
      <c r="DJ1162" s="774" t="s">
        <v>390</v>
      </c>
      <c r="DK1162" s="774" t="s">
        <v>390</v>
      </c>
      <c r="DL1162" s="774">
        <v>46293</v>
      </c>
      <c r="DM1162" s="774">
        <v>46296</v>
      </c>
      <c r="DN1162" s="774">
        <v>46296</v>
      </c>
      <c r="DO1162" s="804" t="s">
        <v>308</v>
      </c>
      <c r="DP1162" s="774">
        <v>46311</v>
      </c>
      <c r="DQ1162" s="776">
        <v>46311</v>
      </c>
      <c r="DR1162" s="774">
        <v>46311</v>
      </c>
      <c r="DS1162" s="786">
        <v>46311</v>
      </c>
      <c r="DT1162" s="752">
        <v>46311</v>
      </c>
      <c r="DU1162" s="753">
        <v>-7</v>
      </c>
      <c r="DV1162" s="753" t="s">
        <v>308</v>
      </c>
      <c r="DW1162" s="754">
        <v>46303</v>
      </c>
      <c r="DX1162" s="755">
        <v>46304</v>
      </c>
      <c r="DY1162" s="754" t="e">
        <v>#VALUE!</v>
      </c>
      <c r="DZ1162" s="754" t="e">
        <v>#VALUE!</v>
      </c>
      <c r="EA1162" s="754"/>
      <c r="EB1162" s="754"/>
      <c r="HA1162" s="756" t="s">
        <v>397</v>
      </c>
      <c r="HB1162" s="756" t="s">
        <v>397</v>
      </c>
      <c r="HC1162" s="756" t="s">
        <v>397</v>
      </c>
      <c r="HD1162" s="756" t="s">
        <v>397</v>
      </c>
      <c r="HE1162" s="756" t="s">
        <v>397</v>
      </c>
      <c r="HF1162" s="756" t="s">
        <v>397</v>
      </c>
      <c r="HG1162" s="756" t="s">
        <v>397</v>
      </c>
      <c r="HH1162" s="756" t="s">
        <v>397</v>
      </c>
      <c r="HI1162" s="756" t="s">
        <v>397</v>
      </c>
      <c r="HJ1162" s="756" t="s">
        <v>397</v>
      </c>
      <c r="HK1162"/>
      <c r="HL1162"/>
      <c r="HM1162"/>
      <c r="HN1162" s="756" t="str">
        <f t="shared" si="37"/>
        <v>AUTO PRINT</v>
      </c>
      <c r="HO1162"/>
      <c r="HP1162" s="757" t="s">
        <v>572</v>
      </c>
      <c r="HQ1162" s="757" t="s">
        <v>572</v>
      </c>
      <c r="HR1162" s="757" t="s">
        <v>572</v>
      </c>
      <c r="HS1162"/>
      <c r="HW1162" s="758"/>
      <c r="HX1162"/>
      <c r="HY1162" s="759" t="s">
        <v>572</v>
      </c>
      <c r="HZ1162" s="759" t="s">
        <v>572</v>
      </c>
      <c r="IA1162" s="759" t="s">
        <v>572</v>
      </c>
      <c r="IC1162" s="760" t="s">
        <v>572</v>
      </c>
      <c r="ID1162" s="760" t="s">
        <v>572</v>
      </c>
      <c r="IE1162" s="760" t="s">
        <v>572</v>
      </c>
      <c r="IF1162" s="761" t="s">
        <v>572</v>
      </c>
      <c r="IG1162" s="619" t="str">
        <f t="shared" si="38"/>
        <v>IN HOUSE (MANUAL)</v>
      </c>
      <c r="II1162" s="761" t="s">
        <v>572</v>
      </c>
      <c r="IK1162" s="761" t="str">
        <f>IFERROR(VLOOKUP($M1162,#REF!,13,0),"IN HOUSE (MANUAL)")</f>
        <v>IN HOUSE (MANUAL)</v>
      </c>
      <c r="IM1162" s="760" t="s">
        <v>572</v>
      </c>
      <c r="IN1162" s="760" t="s">
        <v>572</v>
      </c>
      <c r="IO1162" s="760" t="s">
        <v>572</v>
      </c>
      <c r="IQ1162" s="760" t="s">
        <v>572</v>
      </c>
      <c r="IR1162" s="760" t="s">
        <v>572</v>
      </c>
      <c r="IT1162" s="760" t="s">
        <v>572</v>
      </c>
      <c r="IV1162" s="760" t="s">
        <v>572</v>
      </c>
      <c r="IW1162" s="760" t="s">
        <v>572</v>
      </c>
      <c r="IY1162" s="760" t="s">
        <v>572</v>
      </c>
      <c r="IZ1162" s="760" t="s">
        <v>572</v>
      </c>
      <c r="JB1162" s="760" t="s">
        <v>572</v>
      </c>
      <c r="JC1162" s="760" t="s">
        <v>572</v>
      </c>
      <c r="JE1162" s="760" t="s">
        <v>572</v>
      </c>
      <c r="JF1162" s="760" t="s">
        <v>572</v>
      </c>
    </row>
    <row r="1163" spans="1:266" ht="17.25" customHeight="1" x14ac:dyDescent="0.35">
      <c r="A1163" s="618" t="s">
        <v>2365</v>
      </c>
      <c r="B1163" s="730">
        <v>181</v>
      </c>
      <c r="C1163" s="730" t="s">
        <v>2264</v>
      </c>
      <c r="D1163" s="730" t="s">
        <v>2264</v>
      </c>
      <c r="E1163" s="730">
        <v>19</v>
      </c>
      <c r="F1163" s="731" t="s">
        <v>574</v>
      </c>
      <c r="G1163" s="732">
        <v>1</v>
      </c>
      <c r="H1163" s="733">
        <v>46196</v>
      </c>
      <c r="I1163" s="730">
        <v>42</v>
      </c>
      <c r="J1163" s="730" t="s">
        <v>308</v>
      </c>
      <c r="K1163" s="730">
        <v>43</v>
      </c>
      <c r="L1163" s="730" t="s">
        <v>2366</v>
      </c>
      <c r="M1163" s="772" t="s">
        <v>2365</v>
      </c>
      <c r="N1163" s="772" t="s">
        <v>390</v>
      </c>
      <c r="O1163" s="772">
        <v>0</v>
      </c>
      <c r="P1163" s="772">
        <v>0</v>
      </c>
      <c r="Q1163" s="772">
        <v>0</v>
      </c>
      <c r="R1163" s="772" t="s">
        <v>576</v>
      </c>
      <c r="S1163" s="772" t="s">
        <v>308</v>
      </c>
      <c r="T1163" s="772" t="s">
        <v>2348</v>
      </c>
      <c r="U1163" s="772">
        <v>480</v>
      </c>
      <c r="V1163" s="772" t="s">
        <v>308</v>
      </c>
      <c r="W1163" s="772"/>
      <c r="X1163" s="772"/>
      <c r="Y1163" s="772"/>
      <c r="Z1163" s="774"/>
      <c r="AA1163" s="772" t="s">
        <v>32</v>
      </c>
      <c r="AB1163" s="772" t="s">
        <v>569</v>
      </c>
      <c r="AC1163" s="772" t="s">
        <v>589</v>
      </c>
      <c r="AD1163" s="772">
        <v>552</v>
      </c>
      <c r="AE1163" s="775">
        <v>552</v>
      </c>
      <c r="AF1163" s="776">
        <v>46272</v>
      </c>
      <c r="AG1163" s="777"/>
      <c r="AH1163" s="777"/>
      <c r="AI1163" s="777" t="s">
        <v>308</v>
      </c>
      <c r="AJ1163" s="778">
        <v>51</v>
      </c>
      <c r="AK1163" s="779"/>
      <c r="AL1163" s="778"/>
      <c r="AM1163" s="780">
        <v>0</v>
      </c>
      <c r="AN1163" s="780"/>
      <c r="AO1163" s="780"/>
      <c r="AP1163" s="780"/>
      <c r="AQ1163" s="780"/>
      <c r="AR1163" s="780"/>
      <c r="AS1163" s="780"/>
      <c r="AT1163" s="780"/>
      <c r="AU1163" s="780"/>
      <c r="AV1163" s="780"/>
      <c r="AW1163" s="780"/>
      <c r="AX1163" s="780"/>
      <c r="AY1163" s="780"/>
      <c r="AZ1163" s="780"/>
      <c r="BA1163" s="780"/>
      <c r="BB1163" s="780">
        <v>0</v>
      </c>
      <c r="BC1163" s="780">
        <v>0</v>
      </c>
      <c r="BD1163" s="780">
        <v>0</v>
      </c>
      <c r="BE1163" s="780">
        <v>0</v>
      </c>
      <c r="BF1163" s="780">
        <v>0</v>
      </c>
      <c r="BG1163" s="780">
        <v>0</v>
      </c>
      <c r="BH1163" s="780">
        <v>0</v>
      </c>
      <c r="BI1163" s="780" t="s">
        <v>397</v>
      </c>
      <c r="BJ1163" s="780"/>
      <c r="BK1163" s="780">
        <v>552</v>
      </c>
      <c r="BL1163" s="780"/>
      <c r="BM1163" s="780"/>
      <c r="BN1163" s="780" t="s">
        <v>308</v>
      </c>
      <c r="BO1163" s="780" t="s">
        <v>308</v>
      </c>
      <c r="BP1163" s="780" t="s">
        <v>308</v>
      </c>
      <c r="BQ1163" s="780" t="s">
        <v>308</v>
      </c>
      <c r="BR1163" s="780"/>
      <c r="BS1163" s="780">
        <v>552</v>
      </c>
      <c r="BT1163" s="780"/>
      <c r="BU1163" s="780" t="s">
        <v>579</v>
      </c>
      <c r="BV1163" s="780"/>
      <c r="BW1163" s="780"/>
      <c r="BX1163" s="780"/>
      <c r="BY1163" s="780"/>
      <c r="BZ1163" s="780"/>
      <c r="CA1163" s="780"/>
      <c r="CB1163" s="780"/>
      <c r="CC1163" s="780"/>
      <c r="CD1163" s="780"/>
      <c r="CE1163" s="780"/>
      <c r="CF1163" s="780"/>
      <c r="CG1163" s="780"/>
      <c r="CH1163" s="780"/>
      <c r="CI1163" s="780"/>
      <c r="CJ1163" s="780"/>
      <c r="CK1163" s="773"/>
      <c r="CL1163" s="773" t="s">
        <v>397</v>
      </c>
      <c r="CM1163" s="773" t="s">
        <v>397</v>
      </c>
      <c r="CN1163" s="773" t="s">
        <v>397</v>
      </c>
      <c r="CO1163" s="773" t="s">
        <v>397</v>
      </c>
      <c r="CP1163" s="773">
        <v>552</v>
      </c>
      <c r="CQ1163" s="773">
        <v>552</v>
      </c>
      <c r="CR1163" s="772">
        <v>552</v>
      </c>
      <c r="CS1163" s="781"/>
      <c r="CT1163" s="782" t="s">
        <v>308</v>
      </c>
      <c r="CU1163" s="783" t="s">
        <v>308</v>
      </c>
      <c r="CV1163" s="774"/>
      <c r="CW1163" s="774"/>
      <c r="CX1163" s="782">
        <v>46253</v>
      </c>
      <c r="CY1163" s="784" t="s">
        <v>2367</v>
      </c>
      <c r="CZ1163" s="784" t="s">
        <v>308</v>
      </c>
      <c r="DA1163" s="785">
        <v>46269</v>
      </c>
      <c r="DB1163" s="785" t="s">
        <v>633</v>
      </c>
      <c r="DC1163" s="785" t="s">
        <v>634</v>
      </c>
      <c r="DD1163" s="785" t="s">
        <v>308</v>
      </c>
      <c r="DE1163" s="785" t="s">
        <v>308</v>
      </c>
      <c r="DF1163" s="785" t="s">
        <v>308</v>
      </c>
      <c r="DG1163" s="785" t="s">
        <v>308</v>
      </c>
      <c r="DH1163" s="786">
        <v>0</v>
      </c>
      <c r="DI1163" s="774" t="s">
        <v>390</v>
      </c>
      <c r="DJ1163" s="774" t="s">
        <v>390</v>
      </c>
      <c r="DK1163" s="774" t="s">
        <v>390</v>
      </c>
      <c r="DL1163" s="774" t="s">
        <v>390</v>
      </c>
      <c r="DM1163" s="774">
        <v>46297</v>
      </c>
      <c r="DN1163" s="774">
        <v>46297</v>
      </c>
      <c r="DO1163" s="804" t="s">
        <v>308</v>
      </c>
      <c r="DP1163" s="774">
        <v>46318</v>
      </c>
      <c r="DQ1163" s="776">
        <v>46318</v>
      </c>
      <c r="DR1163" s="774">
        <v>46318</v>
      </c>
      <c r="DS1163" s="786">
        <v>46318</v>
      </c>
      <c r="DT1163" s="752">
        <v>46318</v>
      </c>
      <c r="DU1163" s="753">
        <v>-11</v>
      </c>
      <c r="DV1163" s="753" t="s">
        <v>308</v>
      </c>
      <c r="DW1163" s="754">
        <v>46304</v>
      </c>
      <c r="DX1163" s="755">
        <v>46307</v>
      </c>
      <c r="DY1163" s="754" t="e">
        <v>#VALUE!</v>
      </c>
      <c r="DZ1163" s="754" t="e">
        <v>#VALUE!</v>
      </c>
      <c r="EA1163" s="754"/>
      <c r="EB1163" s="754"/>
      <c r="HA1163" s="756" t="s">
        <v>397</v>
      </c>
      <c r="HB1163" s="756" t="s">
        <v>397</v>
      </c>
      <c r="HC1163" s="756" t="s">
        <v>397</v>
      </c>
      <c r="HD1163" s="756" t="s">
        <v>397</v>
      </c>
      <c r="HE1163" s="756" t="s">
        <v>397</v>
      </c>
      <c r="HF1163" s="756" t="s">
        <v>397</v>
      </c>
      <c r="HG1163" s="756" t="s">
        <v>397</v>
      </c>
      <c r="HH1163" s="756" t="s">
        <v>397</v>
      </c>
      <c r="HI1163" s="756" t="s">
        <v>397</v>
      </c>
      <c r="HJ1163" s="756" t="s">
        <v>397</v>
      </c>
      <c r="HK1163"/>
      <c r="HL1163"/>
      <c r="HM1163"/>
      <c r="HN1163" s="756" t="str">
        <f t="shared" si="37"/>
        <v>AUTO PRINT</v>
      </c>
      <c r="HO1163"/>
      <c r="HP1163" s="757" t="s">
        <v>572</v>
      </c>
      <c r="HQ1163" s="757" t="s">
        <v>572</v>
      </c>
      <c r="HR1163" s="757" t="s">
        <v>572</v>
      </c>
      <c r="HS1163"/>
      <c r="HW1163" s="758"/>
      <c r="HX1163"/>
      <c r="HY1163" s="759" t="s">
        <v>572</v>
      </c>
      <c r="HZ1163" s="759" t="s">
        <v>572</v>
      </c>
      <c r="IA1163" s="759" t="s">
        <v>572</v>
      </c>
      <c r="IC1163" s="760" t="s">
        <v>572</v>
      </c>
      <c r="ID1163" s="760" t="s">
        <v>572</v>
      </c>
      <c r="IE1163" s="760" t="s">
        <v>572</v>
      </c>
      <c r="IF1163" s="761" t="s">
        <v>572</v>
      </c>
      <c r="IG1163" s="619" t="str">
        <f t="shared" si="38"/>
        <v>IN HOUSE (MANUAL)</v>
      </c>
      <c r="II1163" s="761" t="s">
        <v>572</v>
      </c>
      <c r="IK1163" s="761" t="str">
        <f>IFERROR(VLOOKUP($M1163,#REF!,13,0),"IN HOUSE (MANUAL)")</f>
        <v>IN HOUSE (MANUAL)</v>
      </c>
      <c r="IM1163" s="760" t="s">
        <v>572</v>
      </c>
      <c r="IN1163" s="760" t="s">
        <v>572</v>
      </c>
      <c r="IO1163" s="760" t="s">
        <v>572</v>
      </c>
      <c r="IQ1163" s="760" t="s">
        <v>572</v>
      </c>
      <c r="IR1163" s="760" t="s">
        <v>572</v>
      </c>
      <c r="IT1163" s="760" t="s">
        <v>572</v>
      </c>
      <c r="IV1163" s="760" t="s">
        <v>572</v>
      </c>
      <c r="IW1163" s="760" t="s">
        <v>572</v>
      </c>
      <c r="IY1163" s="760" t="s">
        <v>572</v>
      </c>
      <c r="IZ1163" s="760" t="s">
        <v>572</v>
      </c>
      <c r="JB1163" s="760" t="s">
        <v>572</v>
      </c>
      <c r="JC1163" s="760" t="s">
        <v>572</v>
      </c>
      <c r="JE1163" s="760" t="s">
        <v>572</v>
      </c>
      <c r="JF1163" s="760" t="s">
        <v>572</v>
      </c>
    </row>
    <row r="1164" spans="1:266" ht="18.75" customHeight="1" x14ac:dyDescent="0.35">
      <c r="A1164" s="618" t="s">
        <v>2368</v>
      </c>
      <c r="B1164" s="730">
        <v>182</v>
      </c>
      <c r="C1164" s="730" t="s">
        <v>2264</v>
      </c>
      <c r="D1164" s="730" t="s">
        <v>2264</v>
      </c>
      <c r="E1164" s="730">
        <v>19</v>
      </c>
      <c r="F1164" s="731" t="s">
        <v>574</v>
      </c>
      <c r="G1164" s="732">
        <v>1</v>
      </c>
      <c r="H1164" s="733">
        <v>46238</v>
      </c>
      <c r="I1164" s="730">
        <v>42</v>
      </c>
      <c r="J1164" s="730" t="s">
        <v>308</v>
      </c>
      <c r="K1164" s="730">
        <v>43</v>
      </c>
      <c r="L1164" s="730" t="s">
        <v>2369</v>
      </c>
      <c r="M1164" s="772" t="s">
        <v>2368</v>
      </c>
      <c r="N1164" s="772" t="s">
        <v>390</v>
      </c>
      <c r="O1164" s="772">
        <v>0</v>
      </c>
      <c r="P1164" s="772">
        <v>0</v>
      </c>
      <c r="Q1164" s="772">
        <v>0</v>
      </c>
      <c r="R1164" s="772" t="s">
        <v>576</v>
      </c>
      <c r="S1164" s="772"/>
      <c r="T1164" s="772" t="s">
        <v>2313</v>
      </c>
      <c r="U1164" s="772">
        <v>480</v>
      </c>
      <c r="V1164" s="772" t="s">
        <v>308</v>
      </c>
      <c r="W1164" s="772"/>
      <c r="X1164" s="772"/>
      <c r="Y1164" s="772"/>
      <c r="Z1164" s="774"/>
      <c r="AA1164" s="772" t="s">
        <v>32</v>
      </c>
      <c r="AB1164" s="772" t="s">
        <v>569</v>
      </c>
      <c r="AC1164" s="772" t="s">
        <v>608</v>
      </c>
      <c r="AD1164" s="772">
        <v>648</v>
      </c>
      <c r="AE1164" s="775">
        <v>648</v>
      </c>
      <c r="AF1164" s="776">
        <v>46289</v>
      </c>
      <c r="AG1164" s="777"/>
      <c r="AH1164" s="777"/>
      <c r="AI1164" s="777" t="s">
        <v>308</v>
      </c>
      <c r="AJ1164" s="778">
        <v>52</v>
      </c>
      <c r="AK1164" s="779"/>
      <c r="AL1164" s="778"/>
      <c r="AM1164" s="780">
        <v>0</v>
      </c>
      <c r="AN1164" s="780"/>
      <c r="AO1164" s="780"/>
      <c r="AP1164" s="780"/>
      <c r="AQ1164" s="780"/>
      <c r="AR1164" s="780"/>
      <c r="AS1164" s="780"/>
      <c r="AT1164" s="780"/>
      <c r="AU1164" s="780"/>
      <c r="AV1164" s="780"/>
      <c r="AW1164" s="780"/>
      <c r="AX1164" s="780"/>
      <c r="AY1164" s="780"/>
      <c r="AZ1164" s="780"/>
      <c r="BA1164" s="780"/>
      <c r="BB1164" s="780">
        <v>0</v>
      </c>
      <c r="BC1164" s="780">
        <v>0</v>
      </c>
      <c r="BD1164" s="780">
        <v>0</v>
      </c>
      <c r="BE1164" s="780">
        <v>0</v>
      </c>
      <c r="BF1164" s="780">
        <v>0</v>
      </c>
      <c r="BG1164" s="780">
        <v>0</v>
      </c>
      <c r="BH1164" s="780">
        <v>0</v>
      </c>
      <c r="BI1164" s="780" t="s">
        <v>397</v>
      </c>
      <c r="BJ1164" s="780"/>
      <c r="BK1164" s="780">
        <v>648</v>
      </c>
      <c r="BL1164" s="780"/>
      <c r="BM1164" s="780"/>
      <c r="BN1164" s="780" t="s">
        <v>308</v>
      </c>
      <c r="BO1164" s="780" t="s">
        <v>308</v>
      </c>
      <c r="BP1164" s="780" t="s">
        <v>308</v>
      </c>
      <c r="BQ1164" s="780" t="s">
        <v>308</v>
      </c>
      <c r="BR1164" s="780"/>
      <c r="BS1164" s="780">
        <v>648</v>
      </c>
      <c r="BT1164" s="780"/>
      <c r="BU1164" s="780" t="s">
        <v>579</v>
      </c>
      <c r="BV1164" s="780"/>
      <c r="BW1164" s="780"/>
      <c r="BX1164" s="780"/>
      <c r="BY1164" s="780"/>
      <c r="BZ1164" s="780"/>
      <c r="CA1164" s="780"/>
      <c r="CB1164" s="780"/>
      <c r="CC1164" s="780"/>
      <c r="CD1164" s="780"/>
      <c r="CE1164" s="780"/>
      <c r="CF1164" s="780"/>
      <c r="CG1164" s="780"/>
      <c r="CH1164" s="780"/>
      <c r="CI1164" s="780"/>
      <c r="CJ1164" s="780"/>
      <c r="CK1164" s="773"/>
      <c r="CL1164" s="773" t="s">
        <v>397</v>
      </c>
      <c r="CM1164" s="773" t="s">
        <v>397</v>
      </c>
      <c r="CN1164" s="773" t="s">
        <v>397</v>
      </c>
      <c r="CO1164" s="773" t="s">
        <v>397</v>
      </c>
      <c r="CP1164" s="773">
        <v>648</v>
      </c>
      <c r="CQ1164" s="773">
        <v>648</v>
      </c>
      <c r="CR1164" s="772">
        <v>648</v>
      </c>
      <c r="CS1164" s="781"/>
      <c r="CT1164" s="782" t="s">
        <v>308</v>
      </c>
      <c r="CU1164" s="783" t="s">
        <v>308</v>
      </c>
      <c r="CV1164" s="774"/>
      <c r="CW1164" s="774"/>
      <c r="CX1164" s="782">
        <v>46289</v>
      </c>
      <c r="CY1164" s="784" t="s">
        <v>2370</v>
      </c>
      <c r="CZ1164" s="784" t="s">
        <v>308</v>
      </c>
      <c r="DA1164" s="785">
        <v>46269</v>
      </c>
      <c r="DB1164" s="785" t="s">
        <v>615</v>
      </c>
      <c r="DC1164" s="785" t="s">
        <v>1513</v>
      </c>
      <c r="DD1164" s="785" t="s">
        <v>308</v>
      </c>
      <c r="DE1164" s="785" t="s">
        <v>308</v>
      </c>
      <c r="DF1164" s="785" t="s">
        <v>308</v>
      </c>
      <c r="DG1164" s="785" t="s">
        <v>308</v>
      </c>
      <c r="DH1164" s="786">
        <v>0</v>
      </c>
      <c r="DI1164" s="774" t="s">
        <v>390</v>
      </c>
      <c r="DJ1164" s="774" t="s">
        <v>390</v>
      </c>
      <c r="DK1164" s="774">
        <v>46272</v>
      </c>
      <c r="DL1164" s="774">
        <v>46300</v>
      </c>
      <c r="DM1164" s="774">
        <v>46300</v>
      </c>
      <c r="DN1164" s="774">
        <v>46300</v>
      </c>
      <c r="DO1164" s="804" t="s">
        <v>308</v>
      </c>
      <c r="DP1164" s="774">
        <v>46318</v>
      </c>
      <c r="DQ1164" s="776">
        <v>46318</v>
      </c>
      <c r="DR1164" s="774">
        <v>46318</v>
      </c>
      <c r="DS1164" s="786">
        <v>46318</v>
      </c>
      <c r="DT1164" s="752">
        <v>46318</v>
      </c>
      <c r="DU1164" s="753">
        <v>-11</v>
      </c>
      <c r="DV1164" s="753" t="s">
        <v>308</v>
      </c>
      <c r="DW1164" s="754">
        <v>46307</v>
      </c>
      <c r="DX1164" s="755">
        <v>46307</v>
      </c>
      <c r="DY1164" s="754" t="e">
        <v>#VALUE!</v>
      </c>
      <c r="DZ1164" s="754" t="e">
        <v>#VALUE!</v>
      </c>
      <c r="EA1164" s="754"/>
      <c r="EB1164" s="754"/>
      <c r="HA1164" s="756" t="s">
        <v>397</v>
      </c>
      <c r="HB1164" s="756" t="s">
        <v>397</v>
      </c>
      <c r="HC1164" s="756" t="s">
        <v>397</v>
      </c>
      <c r="HD1164" s="756" t="s">
        <v>397</v>
      </c>
      <c r="HE1164" s="756" t="s">
        <v>397</v>
      </c>
      <c r="HF1164" s="756" t="s">
        <v>397</v>
      </c>
      <c r="HG1164" s="756" t="s">
        <v>397</v>
      </c>
      <c r="HH1164" s="756" t="s">
        <v>397</v>
      </c>
      <c r="HI1164" s="756" t="s">
        <v>397</v>
      </c>
      <c r="HJ1164" s="756" t="s">
        <v>397</v>
      </c>
      <c r="HK1164"/>
      <c r="HL1164"/>
      <c r="HM1164"/>
      <c r="HN1164" s="756" t="str">
        <f t="shared" si="37"/>
        <v>AUTO PRINT</v>
      </c>
      <c r="HO1164"/>
      <c r="HP1164" s="757" t="s">
        <v>572</v>
      </c>
      <c r="HQ1164" s="757" t="s">
        <v>572</v>
      </c>
      <c r="HR1164" s="757" t="s">
        <v>572</v>
      </c>
      <c r="HS1164"/>
      <c r="HW1164" s="758"/>
      <c r="HX1164"/>
      <c r="HY1164" s="759" t="s">
        <v>572</v>
      </c>
      <c r="HZ1164" s="759" t="s">
        <v>572</v>
      </c>
      <c r="IA1164" s="759" t="s">
        <v>572</v>
      </c>
      <c r="IC1164" s="760" t="s">
        <v>572</v>
      </c>
      <c r="ID1164" s="760" t="s">
        <v>572</v>
      </c>
      <c r="IE1164" s="760" t="s">
        <v>572</v>
      </c>
      <c r="IF1164" s="761" t="s">
        <v>572</v>
      </c>
      <c r="IG1164" s="619" t="str">
        <f t="shared" si="38"/>
        <v>IN HOUSE (MANUAL)</v>
      </c>
      <c r="II1164" s="761" t="s">
        <v>572</v>
      </c>
      <c r="IK1164" s="761" t="str">
        <f>IFERROR(VLOOKUP($M1164,#REF!,13,0),"IN HOUSE (MANUAL)")</f>
        <v>IN HOUSE (MANUAL)</v>
      </c>
      <c r="IM1164" s="760" t="s">
        <v>572</v>
      </c>
      <c r="IN1164" s="760" t="s">
        <v>572</v>
      </c>
      <c r="IO1164" s="760" t="s">
        <v>572</v>
      </c>
      <c r="IQ1164" s="760" t="s">
        <v>572</v>
      </c>
      <c r="IR1164" s="760" t="s">
        <v>572</v>
      </c>
      <c r="IT1164" s="760" t="s">
        <v>572</v>
      </c>
      <c r="IV1164" s="760" t="s">
        <v>572</v>
      </c>
      <c r="IW1164" s="760" t="s">
        <v>572</v>
      </c>
      <c r="IY1164" s="760" t="s">
        <v>572</v>
      </c>
      <c r="IZ1164" s="760" t="s">
        <v>572</v>
      </c>
      <c r="JB1164" s="760" t="s">
        <v>572</v>
      </c>
      <c r="JC1164" s="760" t="s">
        <v>572</v>
      </c>
      <c r="JE1164" s="760" t="s">
        <v>572</v>
      </c>
      <c r="JF1164" s="760" t="s">
        <v>572</v>
      </c>
    </row>
    <row r="1165" spans="1:266" ht="17.25" customHeight="1" x14ac:dyDescent="0.35">
      <c r="A1165" s="618" t="s">
        <v>2371</v>
      </c>
      <c r="B1165" s="730">
        <v>183</v>
      </c>
      <c r="C1165" s="730" t="s">
        <v>2264</v>
      </c>
      <c r="D1165" s="730" t="s">
        <v>2264</v>
      </c>
      <c r="E1165" s="730">
        <v>19</v>
      </c>
      <c r="F1165" s="731" t="s">
        <v>574</v>
      </c>
      <c r="G1165" s="732">
        <v>1</v>
      </c>
      <c r="H1165" s="826">
        <v>46238</v>
      </c>
      <c r="I1165" s="730">
        <v>42</v>
      </c>
      <c r="J1165" s="730" t="s">
        <v>308</v>
      </c>
      <c r="K1165" s="730">
        <v>43</v>
      </c>
      <c r="L1165" s="730" t="s">
        <v>2372</v>
      </c>
      <c r="M1165" s="772" t="s">
        <v>2371</v>
      </c>
      <c r="N1165" s="772" t="s">
        <v>390</v>
      </c>
      <c r="O1165" s="772">
        <v>0</v>
      </c>
      <c r="P1165" s="772">
        <v>0</v>
      </c>
      <c r="Q1165" s="772">
        <v>0</v>
      </c>
      <c r="R1165" s="772" t="s">
        <v>576</v>
      </c>
      <c r="S1165" s="772"/>
      <c r="T1165" s="772" t="s">
        <v>2313</v>
      </c>
      <c r="U1165" s="772">
        <v>480</v>
      </c>
      <c r="V1165" s="772" t="s">
        <v>308</v>
      </c>
      <c r="W1165" s="772"/>
      <c r="X1165" s="772"/>
      <c r="Y1165" s="772"/>
      <c r="Z1165" s="774"/>
      <c r="AA1165" s="772" t="s">
        <v>32</v>
      </c>
      <c r="AB1165" s="772" t="s">
        <v>569</v>
      </c>
      <c r="AC1165" s="772" t="s">
        <v>608</v>
      </c>
      <c r="AD1165" s="772">
        <v>894</v>
      </c>
      <c r="AE1165" s="864">
        <v>894</v>
      </c>
      <c r="AF1165" s="774">
        <v>46289</v>
      </c>
      <c r="AG1165" s="777"/>
      <c r="AH1165" s="777"/>
      <c r="AI1165" s="777" t="s">
        <v>308</v>
      </c>
      <c r="AJ1165" s="778">
        <v>53</v>
      </c>
      <c r="AK1165" s="779"/>
      <c r="AL1165" s="778"/>
      <c r="AM1165" s="780">
        <v>0</v>
      </c>
      <c r="AN1165" s="780"/>
      <c r="AO1165" s="780"/>
      <c r="AP1165" s="780"/>
      <c r="AQ1165" s="780"/>
      <c r="AR1165" s="780"/>
      <c r="AS1165" s="780"/>
      <c r="AT1165" s="780"/>
      <c r="AU1165" s="780"/>
      <c r="AV1165" s="780"/>
      <c r="AW1165" s="780"/>
      <c r="AX1165" s="780"/>
      <c r="AY1165" s="780"/>
      <c r="AZ1165" s="780"/>
      <c r="BA1165" s="780"/>
      <c r="BB1165" s="780">
        <v>0</v>
      </c>
      <c r="BC1165" s="780">
        <v>0</v>
      </c>
      <c r="BD1165" s="780">
        <v>0</v>
      </c>
      <c r="BE1165" s="780">
        <v>0</v>
      </c>
      <c r="BF1165" s="780">
        <v>0</v>
      </c>
      <c r="BG1165" s="780">
        <v>0</v>
      </c>
      <c r="BH1165" s="780">
        <v>0</v>
      </c>
      <c r="BI1165" s="780" t="s">
        <v>397</v>
      </c>
      <c r="BJ1165" s="780"/>
      <c r="BK1165" s="780">
        <v>894</v>
      </c>
      <c r="BL1165" s="780"/>
      <c r="BM1165" s="780"/>
      <c r="BN1165" s="780" t="s">
        <v>308</v>
      </c>
      <c r="BO1165" s="780" t="s">
        <v>308</v>
      </c>
      <c r="BP1165" s="780" t="s">
        <v>308</v>
      </c>
      <c r="BQ1165" s="780" t="s">
        <v>308</v>
      </c>
      <c r="BR1165" s="780"/>
      <c r="BS1165" s="780">
        <v>894</v>
      </c>
      <c r="BT1165" s="780"/>
      <c r="BU1165" s="780" t="s">
        <v>579</v>
      </c>
      <c r="BV1165" s="780"/>
      <c r="BW1165" s="780"/>
      <c r="BX1165" s="780"/>
      <c r="BY1165" s="780"/>
      <c r="BZ1165" s="780"/>
      <c r="CA1165" s="780"/>
      <c r="CB1165" s="780"/>
      <c r="CC1165" s="780"/>
      <c r="CD1165" s="780"/>
      <c r="CE1165" s="780"/>
      <c r="CF1165" s="780"/>
      <c r="CG1165" s="780"/>
      <c r="CH1165" s="780"/>
      <c r="CI1165" s="780"/>
      <c r="CJ1165" s="780"/>
      <c r="CK1165" s="773"/>
      <c r="CL1165" s="773" t="s">
        <v>397</v>
      </c>
      <c r="CM1165" s="773" t="s">
        <v>397</v>
      </c>
      <c r="CN1165" s="773" t="s">
        <v>397</v>
      </c>
      <c r="CO1165" s="773" t="s">
        <v>397</v>
      </c>
      <c r="CP1165" s="773">
        <v>894</v>
      </c>
      <c r="CQ1165" s="867">
        <v>894</v>
      </c>
      <c r="CR1165" s="772">
        <v>894</v>
      </c>
      <c r="CS1165" s="781"/>
      <c r="CT1165" s="782" t="s">
        <v>308</v>
      </c>
      <c r="CU1165" s="783" t="s">
        <v>308</v>
      </c>
      <c r="CV1165" s="774"/>
      <c r="CW1165" s="774"/>
      <c r="CX1165" s="865">
        <v>46289</v>
      </c>
      <c r="CY1165" s="784" t="s">
        <v>2370</v>
      </c>
      <c r="CZ1165" s="784" t="s">
        <v>308</v>
      </c>
      <c r="DA1165" s="785">
        <v>46269</v>
      </c>
      <c r="DB1165" s="785" t="s">
        <v>615</v>
      </c>
      <c r="DC1165" s="785" t="s">
        <v>1513</v>
      </c>
      <c r="DD1165" s="785" t="s">
        <v>308</v>
      </c>
      <c r="DE1165" s="785" t="s">
        <v>308</v>
      </c>
      <c r="DF1165" s="785" t="s">
        <v>308</v>
      </c>
      <c r="DG1165" s="785" t="s">
        <v>308</v>
      </c>
      <c r="DH1165" s="786">
        <v>0</v>
      </c>
      <c r="DI1165" s="774" t="s">
        <v>390</v>
      </c>
      <c r="DJ1165" s="774" t="s">
        <v>390</v>
      </c>
      <c r="DK1165" s="774">
        <v>46272</v>
      </c>
      <c r="DL1165" s="774">
        <v>46300</v>
      </c>
      <c r="DM1165" s="774">
        <v>46301</v>
      </c>
      <c r="DN1165" s="774">
        <v>46301</v>
      </c>
      <c r="DO1165" s="804" t="s">
        <v>308</v>
      </c>
      <c r="DP1165" s="774">
        <v>46318</v>
      </c>
      <c r="DQ1165" s="774">
        <v>46318</v>
      </c>
      <c r="DR1165" s="774">
        <v>46318</v>
      </c>
      <c r="DS1165" s="786">
        <v>46318</v>
      </c>
      <c r="DT1165" s="752">
        <v>46318</v>
      </c>
      <c r="DU1165" s="753">
        <v>-9</v>
      </c>
      <c r="DV1165" s="753" t="s">
        <v>308</v>
      </c>
      <c r="DW1165" s="754">
        <v>46307</v>
      </c>
      <c r="DX1165" s="755">
        <v>46309</v>
      </c>
      <c r="DY1165" s="754" t="e">
        <v>#VALUE!</v>
      </c>
      <c r="DZ1165" s="754" t="e">
        <v>#VALUE!</v>
      </c>
      <c r="EA1165" s="754"/>
      <c r="EB1165" s="754"/>
      <c r="HA1165" s="756" t="s">
        <v>397</v>
      </c>
      <c r="HB1165" s="756" t="s">
        <v>397</v>
      </c>
      <c r="HC1165" s="756" t="s">
        <v>397</v>
      </c>
      <c r="HD1165" s="756" t="s">
        <v>397</v>
      </c>
      <c r="HE1165" s="756" t="s">
        <v>397</v>
      </c>
      <c r="HF1165" s="756" t="s">
        <v>397</v>
      </c>
      <c r="HG1165" s="756" t="s">
        <v>397</v>
      </c>
      <c r="HH1165" s="756" t="s">
        <v>397</v>
      </c>
      <c r="HI1165" s="756" t="s">
        <v>397</v>
      </c>
      <c r="HJ1165" s="756" t="s">
        <v>397</v>
      </c>
      <c r="HK1165"/>
      <c r="HL1165"/>
      <c r="HM1165"/>
      <c r="HN1165" s="756" t="str">
        <f t="shared" si="37"/>
        <v>AUTO PRINT</v>
      </c>
      <c r="HO1165"/>
      <c r="HP1165" s="757" t="s">
        <v>572</v>
      </c>
      <c r="HQ1165" s="757" t="s">
        <v>572</v>
      </c>
      <c r="HR1165" s="757" t="s">
        <v>572</v>
      </c>
      <c r="HS1165"/>
      <c r="HW1165" s="758"/>
      <c r="HX1165"/>
      <c r="HY1165" s="759" t="s">
        <v>572</v>
      </c>
      <c r="HZ1165" s="759" t="s">
        <v>572</v>
      </c>
      <c r="IA1165" s="759" t="s">
        <v>572</v>
      </c>
      <c r="IC1165" s="760" t="s">
        <v>572</v>
      </c>
      <c r="ID1165" s="760" t="s">
        <v>572</v>
      </c>
      <c r="IE1165" s="760" t="s">
        <v>572</v>
      </c>
      <c r="IF1165" s="761" t="s">
        <v>572</v>
      </c>
      <c r="IG1165" s="619" t="str">
        <f t="shared" si="38"/>
        <v>IN HOUSE (MANUAL)</v>
      </c>
      <c r="II1165" s="761" t="s">
        <v>572</v>
      </c>
      <c r="IK1165" s="761" t="str">
        <f>IFERROR(VLOOKUP($M1165,#REF!,13,0),"IN HOUSE (MANUAL)")</f>
        <v>IN HOUSE (MANUAL)</v>
      </c>
      <c r="IM1165" s="760" t="s">
        <v>572</v>
      </c>
      <c r="IN1165" s="760" t="s">
        <v>572</v>
      </c>
      <c r="IO1165" s="760" t="s">
        <v>572</v>
      </c>
      <c r="IQ1165" s="760" t="s">
        <v>572</v>
      </c>
      <c r="IR1165" s="760" t="s">
        <v>572</v>
      </c>
      <c r="IT1165" s="760" t="s">
        <v>572</v>
      </c>
      <c r="IV1165" s="760" t="s">
        <v>572</v>
      </c>
      <c r="IW1165" s="760" t="s">
        <v>572</v>
      </c>
      <c r="IY1165" s="760" t="s">
        <v>572</v>
      </c>
      <c r="IZ1165" s="760" t="s">
        <v>572</v>
      </c>
      <c r="JB1165" s="760" t="s">
        <v>572</v>
      </c>
      <c r="JC1165" s="760" t="s">
        <v>572</v>
      </c>
      <c r="JE1165" s="760" t="s">
        <v>572</v>
      </c>
      <c r="JF1165" s="760" t="s">
        <v>572</v>
      </c>
    </row>
    <row r="1166" spans="1:266" ht="17.25" customHeight="1" x14ac:dyDescent="0.35">
      <c r="A1166" s="618" t="s">
        <v>2373</v>
      </c>
      <c r="B1166" s="730">
        <v>184</v>
      </c>
      <c r="C1166" s="730" t="s">
        <v>2264</v>
      </c>
      <c r="D1166" s="730" t="s">
        <v>2264</v>
      </c>
      <c r="E1166" s="730">
        <v>19</v>
      </c>
      <c r="F1166" s="731" t="s">
        <v>574</v>
      </c>
      <c r="G1166" s="732">
        <v>1</v>
      </c>
      <c r="H1166" s="826">
        <v>46238</v>
      </c>
      <c r="I1166" s="730">
        <v>42</v>
      </c>
      <c r="J1166" s="730" t="s">
        <v>308</v>
      </c>
      <c r="K1166" s="730">
        <v>43</v>
      </c>
      <c r="L1166" s="730" t="s">
        <v>2374</v>
      </c>
      <c r="M1166" s="772" t="s">
        <v>2373</v>
      </c>
      <c r="N1166" s="772" t="s">
        <v>390</v>
      </c>
      <c r="O1166" s="772">
        <v>0</v>
      </c>
      <c r="P1166" s="772">
        <v>0</v>
      </c>
      <c r="Q1166" s="772">
        <v>0</v>
      </c>
      <c r="R1166" s="772" t="s">
        <v>576</v>
      </c>
      <c r="S1166" s="772"/>
      <c r="T1166" s="772" t="s">
        <v>2313</v>
      </c>
      <c r="U1166" s="772">
        <v>480</v>
      </c>
      <c r="V1166" s="772" t="s">
        <v>308</v>
      </c>
      <c r="W1166" s="772"/>
      <c r="X1166" s="772"/>
      <c r="Y1166" s="772"/>
      <c r="Z1166" s="774"/>
      <c r="AA1166" s="772" t="s">
        <v>32</v>
      </c>
      <c r="AB1166" s="772" t="s">
        <v>569</v>
      </c>
      <c r="AC1166" s="772" t="s">
        <v>608</v>
      </c>
      <c r="AD1166" s="772">
        <v>912</v>
      </c>
      <c r="AE1166" s="864">
        <v>912</v>
      </c>
      <c r="AF1166" s="774">
        <v>46289</v>
      </c>
      <c r="AG1166" s="777"/>
      <c r="AH1166" s="777"/>
      <c r="AI1166" s="777" t="s">
        <v>308</v>
      </c>
      <c r="AJ1166" s="778">
        <v>54</v>
      </c>
      <c r="AK1166" s="779"/>
      <c r="AL1166" s="778"/>
      <c r="AM1166" s="780">
        <v>0</v>
      </c>
      <c r="AN1166" s="780"/>
      <c r="AO1166" s="780"/>
      <c r="AP1166" s="780"/>
      <c r="AQ1166" s="780"/>
      <c r="AR1166" s="780"/>
      <c r="AS1166" s="780"/>
      <c r="AT1166" s="780"/>
      <c r="AU1166" s="780"/>
      <c r="AV1166" s="780"/>
      <c r="AW1166" s="780"/>
      <c r="AX1166" s="780"/>
      <c r="AY1166" s="780"/>
      <c r="AZ1166" s="780"/>
      <c r="BA1166" s="780"/>
      <c r="BB1166" s="780">
        <v>0</v>
      </c>
      <c r="BC1166" s="780">
        <v>0</v>
      </c>
      <c r="BD1166" s="780">
        <v>0</v>
      </c>
      <c r="BE1166" s="780">
        <v>0</v>
      </c>
      <c r="BF1166" s="780">
        <v>0</v>
      </c>
      <c r="BG1166" s="780">
        <v>0</v>
      </c>
      <c r="BH1166" s="780">
        <v>0</v>
      </c>
      <c r="BI1166" s="780" t="s">
        <v>397</v>
      </c>
      <c r="BJ1166" s="780"/>
      <c r="BK1166" s="780">
        <v>912</v>
      </c>
      <c r="BL1166" s="780"/>
      <c r="BM1166" s="780"/>
      <c r="BN1166" s="780" t="s">
        <v>308</v>
      </c>
      <c r="BO1166" s="780" t="s">
        <v>308</v>
      </c>
      <c r="BP1166" s="780" t="s">
        <v>308</v>
      </c>
      <c r="BQ1166" s="780" t="s">
        <v>308</v>
      </c>
      <c r="BR1166" s="780"/>
      <c r="BS1166" s="780">
        <v>912</v>
      </c>
      <c r="BT1166" s="780"/>
      <c r="BU1166" s="780" t="s">
        <v>579</v>
      </c>
      <c r="BV1166" s="780"/>
      <c r="BW1166" s="780"/>
      <c r="BX1166" s="780"/>
      <c r="BY1166" s="780"/>
      <c r="BZ1166" s="780"/>
      <c r="CA1166" s="780"/>
      <c r="CB1166" s="780"/>
      <c r="CC1166" s="780"/>
      <c r="CD1166" s="780"/>
      <c r="CE1166" s="780"/>
      <c r="CF1166" s="780"/>
      <c r="CG1166" s="780"/>
      <c r="CH1166" s="780"/>
      <c r="CI1166" s="780"/>
      <c r="CJ1166" s="780"/>
      <c r="CK1166" s="773"/>
      <c r="CL1166" s="773" t="s">
        <v>397</v>
      </c>
      <c r="CM1166" s="773" t="s">
        <v>397</v>
      </c>
      <c r="CN1166" s="773" t="s">
        <v>397</v>
      </c>
      <c r="CO1166" s="773" t="s">
        <v>397</v>
      </c>
      <c r="CP1166" s="773">
        <v>912</v>
      </c>
      <c r="CQ1166" s="867">
        <v>912</v>
      </c>
      <c r="CR1166" s="772">
        <v>912</v>
      </c>
      <c r="CS1166" s="781"/>
      <c r="CT1166" s="782" t="s">
        <v>308</v>
      </c>
      <c r="CU1166" s="783" t="s">
        <v>308</v>
      </c>
      <c r="CV1166" s="774"/>
      <c r="CW1166" s="774"/>
      <c r="CX1166" s="865">
        <v>46289</v>
      </c>
      <c r="CY1166" s="784" t="s">
        <v>2370</v>
      </c>
      <c r="CZ1166" s="784" t="s">
        <v>308</v>
      </c>
      <c r="DA1166" s="785">
        <v>46269</v>
      </c>
      <c r="DB1166" s="785" t="s">
        <v>615</v>
      </c>
      <c r="DC1166" s="785" t="s">
        <v>1513</v>
      </c>
      <c r="DD1166" s="785" t="s">
        <v>308</v>
      </c>
      <c r="DE1166" s="785" t="s">
        <v>308</v>
      </c>
      <c r="DF1166" s="785" t="s">
        <v>308</v>
      </c>
      <c r="DG1166" s="785" t="s">
        <v>308</v>
      </c>
      <c r="DH1166" s="786">
        <v>0</v>
      </c>
      <c r="DI1166" s="774" t="s">
        <v>390</v>
      </c>
      <c r="DJ1166" s="774" t="s">
        <v>390</v>
      </c>
      <c r="DK1166" s="774">
        <v>46272</v>
      </c>
      <c r="DL1166" s="774">
        <v>46304</v>
      </c>
      <c r="DM1166" s="774">
        <v>46302</v>
      </c>
      <c r="DN1166" s="774">
        <v>46302</v>
      </c>
      <c r="DO1166" s="804" t="s">
        <v>308</v>
      </c>
      <c r="DP1166" s="774">
        <v>46318</v>
      </c>
      <c r="DQ1166" s="774">
        <v>46318</v>
      </c>
      <c r="DR1166" s="774">
        <v>46318</v>
      </c>
      <c r="DS1166" s="786">
        <v>46318</v>
      </c>
      <c r="DT1166" s="752">
        <v>46318</v>
      </c>
      <c r="DU1166" s="753">
        <v>-8</v>
      </c>
      <c r="DV1166" s="753" t="s">
        <v>308</v>
      </c>
      <c r="DW1166" s="754">
        <v>46309</v>
      </c>
      <c r="DX1166" s="755">
        <v>46310</v>
      </c>
      <c r="DY1166" s="754" t="e">
        <v>#VALUE!</v>
      </c>
      <c r="DZ1166" s="754" t="e">
        <v>#VALUE!</v>
      </c>
      <c r="EA1166" s="754"/>
      <c r="EB1166" s="754"/>
      <c r="HA1166" s="756" t="s">
        <v>397</v>
      </c>
      <c r="HB1166" s="756" t="s">
        <v>397</v>
      </c>
      <c r="HC1166" s="756" t="s">
        <v>397</v>
      </c>
      <c r="HD1166" s="756" t="s">
        <v>397</v>
      </c>
      <c r="HE1166" s="756" t="s">
        <v>397</v>
      </c>
      <c r="HF1166" s="756" t="s">
        <v>397</v>
      </c>
      <c r="HG1166" s="756" t="s">
        <v>397</v>
      </c>
      <c r="HH1166" s="756" t="s">
        <v>397</v>
      </c>
      <c r="HI1166" s="756" t="s">
        <v>397</v>
      </c>
      <c r="HJ1166" s="756" t="s">
        <v>397</v>
      </c>
      <c r="HK1166"/>
      <c r="HL1166"/>
      <c r="HM1166"/>
      <c r="HN1166" s="756" t="str">
        <f t="shared" si="37"/>
        <v>AUTO PRINT</v>
      </c>
      <c r="HO1166"/>
      <c r="HP1166" s="757" t="s">
        <v>572</v>
      </c>
      <c r="HQ1166" s="757" t="s">
        <v>572</v>
      </c>
      <c r="HR1166" s="757" t="s">
        <v>572</v>
      </c>
      <c r="HS1166"/>
      <c r="HW1166" s="758"/>
      <c r="HX1166"/>
      <c r="HY1166" s="759" t="s">
        <v>572</v>
      </c>
      <c r="HZ1166" s="759" t="s">
        <v>572</v>
      </c>
      <c r="IA1166" s="759" t="s">
        <v>572</v>
      </c>
      <c r="IC1166" s="760" t="s">
        <v>572</v>
      </c>
      <c r="ID1166" s="760" t="s">
        <v>572</v>
      </c>
      <c r="IE1166" s="760" t="s">
        <v>572</v>
      </c>
      <c r="IF1166" s="761" t="s">
        <v>572</v>
      </c>
      <c r="IG1166" s="619" t="str">
        <f t="shared" si="38"/>
        <v>IN HOUSE (MANUAL)</v>
      </c>
      <c r="II1166" s="761" t="s">
        <v>572</v>
      </c>
      <c r="IK1166" s="761" t="str">
        <f>IFERROR(VLOOKUP($M1166,#REF!,13,0),"IN HOUSE (MANUAL)")</f>
        <v>IN HOUSE (MANUAL)</v>
      </c>
      <c r="IM1166" s="760" t="s">
        <v>572</v>
      </c>
      <c r="IN1166" s="760" t="s">
        <v>572</v>
      </c>
      <c r="IO1166" s="760" t="s">
        <v>572</v>
      </c>
      <c r="IQ1166" s="760" t="s">
        <v>572</v>
      </c>
      <c r="IR1166" s="760" t="s">
        <v>572</v>
      </c>
      <c r="IT1166" s="760" t="s">
        <v>572</v>
      </c>
      <c r="IV1166" s="760" t="s">
        <v>572</v>
      </c>
      <c r="IW1166" s="760" t="s">
        <v>572</v>
      </c>
      <c r="IY1166" s="760" t="s">
        <v>572</v>
      </c>
      <c r="IZ1166" s="760" t="s">
        <v>572</v>
      </c>
      <c r="JB1166" s="760" t="s">
        <v>572</v>
      </c>
      <c r="JC1166" s="760" t="s">
        <v>572</v>
      </c>
      <c r="JE1166" s="760" t="s">
        <v>572</v>
      </c>
      <c r="JF1166" s="760" t="s">
        <v>572</v>
      </c>
    </row>
    <row r="1167" spans="1:266" ht="17.25" customHeight="1" x14ac:dyDescent="0.35">
      <c r="A1167" s="618" t="s">
        <v>2375</v>
      </c>
      <c r="B1167" s="730">
        <v>185</v>
      </c>
      <c r="C1167" s="730" t="s">
        <v>2264</v>
      </c>
      <c r="D1167" s="730" t="s">
        <v>2264</v>
      </c>
      <c r="E1167" s="730">
        <v>19</v>
      </c>
      <c r="F1167" s="731" t="s">
        <v>574</v>
      </c>
      <c r="G1167" s="732">
        <v>1</v>
      </c>
      <c r="H1167" s="733">
        <v>46238</v>
      </c>
      <c r="I1167" s="730">
        <v>42</v>
      </c>
      <c r="J1167" s="730" t="s">
        <v>308</v>
      </c>
      <c r="K1167" s="730">
        <v>43</v>
      </c>
      <c r="L1167" s="730" t="s">
        <v>2376</v>
      </c>
      <c r="M1167" s="772" t="s">
        <v>2375</v>
      </c>
      <c r="N1167" s="772" t="s">
        <v>390</v>
      </c>
      <c r="O1167" s="772">
        <v>0</v>
      </c>
      <c r="P1167" s="772">
        <v>0</v>
      </c>
      <c r="Q1167" s="772">
        <v>0</v>
      </c>
      <c r="R1167" s="772" t="s">
        <v>576</v>
      </c>
      <c r="S1167" s="772"/>
      <c r="T1167" s="772" t="s">
        <v>588</v>
      </c>
      <c r="U1167" s="772">
        <v>480</v>
      </c>
      <c r="V1167" s="772" t="s">
        <v>308</v>
      </c>
      <c r="W1167" s="772"/>
      <c r="X1167" s="772"/>
      <c r="Y1167" s="772"/>
      <c r="Z1167" s="774"/>
      <c r="AA1167" s="772" t="s">
        <v>32</v>
      </c>
      <c r="AB1167" s="772" t="s">
        <v>569</v>
      </c>
      <c r="AC1167" s="772" t="s">
        <v>1813</v>
      </c>
      <c r="AD1167" s="772">
        <v>144</v>
      </c>
      <c r="AE1167" s="775">
        <v>144</v>
      </c>
      <c r="AF1167" s="776">
        <v>46296</v>
      </c>
      <c r="AG1167" s="777"/>
      <c r="AH1167" s="777"/>
      <c r="AI1167" s="777" t="s">
        <v>308</v>
      </c>
      <c r="AJ1167" s="778">
        <v>55</v>
      </c>
      <c r="AK1167" s="779"/>
      <c r="AL1167" s="778"/>
      <c r="AM1167" s="780">
        <v>0</v>
      </c>
      <c r="AN1167" s="780"/>
      <c r="AO1167" s="780"/>
      <c r="AP1167" s="780"/>
      <c r="AQ1167" s="780"/>
      <c r="AR1167" s="780"/>
      <c r="AS1167" s="780"/>
      <c r="AT1167" s="780"/>
      <c r="AU1167" s="780"/>
      <c r="AV1167" s="780"/>
      <c r="AW1167" s="780"/>
      <c r="AX1167" s="780"/>
      <c r="AY1167" s="780"/>
      <c r="AZ1167" s="780"/>
      <c r="BA1167" s="780"/>
      <c r="BB1167" s="780">
        <v>0</v>
      </c>
      <c r="BC1167" s="780">
        <v>0</v>
      </c>
      <c r="BD1167" s="780">
        <v>0</v>
      </c>
      <c r="BE1167" s="780">
        <v>0</v>
      </c>
      <c r="BF1167" s="780">
        <v>0</v>
      </c>
      <c r="BG1167" s="780">
        <v>0</v>
      </c>
      <c r="BH1167" s="780">
        <v>0</v>
      </c>
      <c r="BI1167" s="780" t="s">
        <v>397</v>
      </c>
      <c r="BJ1167" s="780"/>
      <c r="BK1167" s="780">
        <v>144</v>
      </c>
      <c r="BL1167" s="780"/>
      <c r="BM1167" s="780"/>
      <c r="BN1167" s="780" t="s">
        <v>308</v>
      </c>
      <c r="BO1167" s="780" t="s">
        <v>308</v>
      </c>
      <c r="BP1167" s="780" t="s">
        <v>308</v>
      </c>
      <c r="BQ1167" s="780" t="s">
        <v>308</v>
      </c>
      <c r="BR1167" s="780"/>
      <c r="BS1167" s="780">
        <v>144</v>
      </c>
      <c r="BT1167" s="780"/>
      <c r="BU1167" s="780" t="s">
        <v>579</v>
      </c>
      <c r="BV1167" s="780"/>
      <c r="BW1167" s="780"/>
      <c r="BX1167" s="780"/>
      <c r="BY1167" s="780"/>
      <c r="BZ1167" s="780"/>
      <c r="CA1167" s="780"/>
      <c r="CB1167" s="780"/>
      <c r="CC1167" s="780"/>
      <c r="CD1167" s="780"/>
      <c r="CE1167" s="780"/>
      <c r="CF1167" s="780"/>
      <c r="CG1167" s="780"/>
      <c r="CH1167" s="780"/>
      <c r="CI1167" s="780"/>
      <c r="CJ1167" s="780"/>
      <c r="CK1167" s="773"/>
      <c r="CL1167" s="773" t="s">
        <v>397</v>
      </c>
      <c r="CM1167" s="773" t="s">
        <v>397</v>
      </c>
      <c r="CN1167" s="773" t="s">
        <v>397</v>
      </c>
      <c r="CO1167" s="773" t="s">
        <v>397</v>
      </c>
      <c r="CP1167" s="773">
        <v>144</v>
      </c>
      <c r="CQ1167" s="773">
        <v>144</v>
      </c>
      <c r="CR1167" s="772">
        <v>144</v>
      </c>
      <c r="CS1167" s="781"/>
      <c r="CT1167" s="782" t="s">
        <v>308</v>
      </c>
      <c r="CU1167" s="783" t="s">
        <v>308</v>
      </c>
      <c r="CV1167" s="774"/>
      <c r="CW1167" s="774"/>
      <c r="CX1167" s="782">
        <v>46296</v>
      </c>
      <c r="CY1167" s="784" t="s">
        <v>2328</v>
      </c>
      <c r="CZ1167" s="784" t="s">
        <v>308</v>
      </c>
      <c r="DA1167" s="785">
        <v>46256</v>
      </c>
      <c r="DB1167" s="785" t="s">
        <v>615</v>
      </c>
      <c r="DC1167" s="785" t="s">
        <v>2024</v>
      </c>
      <c r="DD1167" s="785" t="s">
        <v>308</v>
      </c>
      <c r="DE1167" s="785" t="s">
        <v>308</v>
      </c>
      <c r="DF1167" s="785" t="s">
        <v>308</v>
      </c>
      <c r="DG1167" s="785" t="s">
        <v>308</v>
      </c>
      <c r="DH1167" s="786">
        <v>0</v>
      </c>
      <c r="DI1167" s="774" t="s">
        <v>390</v>
      </c>
      <c r="DJ1167" s="774" t="s">
        <v>390</v>
      </c>
      <c r="DK1167" s="774">
        <v>46272</v>
      </c>
      <c r="DL1167" s="774">
        <v>46286</v>
      </c>
      <c r="DM1167" s="774">
        <v>46303</v>
      </c>
      <c r="DN1167" s="774">
        <v>46303</v>
      </c>
      <c r="DO1167" s="804" t="s">
        <v>308</v>
      </c>
      <c r="DP1167" s="774">
        <v>46318</v>
      </c>
      <c r="DQ1167" s="776">
        <v>46332</v>
      </c>
      <c r="DR1167" s="774">
        <v>46332</v>
      </c>
      <c r="DS1167" s="786">
        <v>46318</v>
      </c>
      <c r="DT1167" s="752">
        <v>46332</v>
      </c>
      <c r="DU1167" s="753">
        <v>-8</v>
      </c>
      <c r="DV1167" s="753" t="s">
        <v>308</v>
      </c>
      <c r="DW1167" s="754">
        <v>46310</v>
      </c>
      <c r="DX1167" s="755">
        <v>46310</v>
      </c>
      <c r="DY1167" s="754" t="e">
        <v>#VALUE!</v>
      </c>
      <c r="DZ1167" s="754" t="e">
        <v>#VALUE!</v>
      </c>
      <c r="EA1167" s="754"/>
      <c r="EB1167" s="754"/>
      <c r="HA1167" s="756" t="s">
        <v>397</v>
      </c>
      <c r="HB1167" s="756" t="s">
        <v>397</v>
      </c>
      <c r="HC1167" s="756" t="s">
        <v>397</v>
      </c>
      <c r="HD1167" s="756" t="s">
        <v>397</v>
      </c>
      <c r="HE1167" s="756" t="s">
        <v>397</v>
      </c>
      <c r="HF1167" s="756" t="s">
        <v>397</v>
      </c>
      <c r="HG1167" s="756" t="s">
        <v>397</v>
      </c>
      <c r="HH1167" s="756" t="s">
        <v>397</v>
      </c>
      <c r="HI1167" s="756" t="s">
        <v>397</v>
      </c>
      <c r="HJ1167" s="756" t="s">
        <v>397</v>
      </c>
      <c r="HK1167"/>
      <c r="HL1167"/>
      <c r="HM1167"/>
      <c r="HN1167" s="756" t="str">
        <f t="shared" si="37"/>
        <v>AUTO PRINT</v>
      </c>
      <c r="HO1167"/>
      <c r="HP1167" s="757" t="s">
        <v>572</v>
      </c>
      <c r="HQ1167" s="757" t="s">
        <v>572</v>
      </c>
      <c r="HR1167" s="757" t="s">
        <v>572</v>
      </c>
      <c r="HS1167"/>
      <c r="HW1167" s="758"/>
      <c r="HX1167"/>
      <c r="HY1167" s="759" t="s">
        <v>572</v>
      </c>
      <c r="HZ1167" s="759" t="s">
        <v>572</v>
      </c>
      <c r="IA1167" s="759" t="s">
        <v>572</v>
      </c>
      <c r="IC1167" s="760" t="s">
        <v>572</v>
      </c>
      <c r="ID1167" s="760" t="s">
        <v>572</v>
      </c>
      <c r="IE1167" s="760" t="s">
        <v>572</v>
      </c>
      <c r="IF1167" s="761" t="s">
        <v>572</v>
      </c>
      <c r="IG1167" s="619" t="str">
        <f t="shared" si="38"/>
        <v>IN HOUSE (MANUAL)</v>
      </c>
      <c r="II1167" s="761" t="s">
        <v>572</v>
      </c>
      <c r="IK1167" s="761" t="str">
        <f>IFERROR(VLOOKUP($M1167,#REF!,13,0),"IN HOUSE (MANUAL)")</f>
        <v>IN HOUSE (MANUAL)</v>
      </c>
      <c r="IM1167" s="760" t="s">
        <v>572</v>
      </c>
      <c r="IN1167" s="760" t="s">
        <v>572</v>
      </c>
      <c r="IO1167" s="760" t="s">
        <v>572</v>
      </c>
      <c r="IQ1167" s="760" t="s">
        <v>572</v>
      </c>
      <c r="IR1167" s="760" t="s">
        <v>572</v>
      </c>
      <c r="IT1167" s="760" t="s">
        <v>572</v>
      </c>
      <c r="IV1167" s="760" t="s">
        <v>572</v>
      </c>
      <c r="IW1167" s="760" t="s">
        <v>572</v>
      </c>
      <c r="IY1167" s="760" t="s">
        <v>572</v>
      </c>
      <c r="IZ1167" s="760" t="s">
        <v>572</v>
      </c>
      <c r="JB1167" s="760" t="s">
        <v>572</v>
      </c>
      <c r="JC1167" s="760" t="s">
        <v>572</v>
      </c>
      <c r="JE1167" s="760" t="s">
        <v>572</v>
      </c>
      <c r="JF1167" s="760" t="s">
        <v>572</v>
      </c>
    </row>
    <row r="1168" spans="1:266" ht="17.25" customHeight="1" x14ac:dyDescent="0.35">
      <c r="A1168" s="618" t="s">
        <v>2377</v>
      </c>
      <c r="B1168" s="730">
        <v>186</v>
      </c>
      <c r="C1168" s="730" t="s">
        <v>2264</v>
      </c>
      <c r="D1168" s="730" t="s">
        <v>2264</v>
      </c>
      <c r="E1168" s="730">
        <v>19</v>
      </c>
      <c r="F1168" s="731" t="s">
        <v>961</v>
      </c>
      <c r="G1168" s="732">
        <v>1</v>
      </c>
      <c r="H1168" s="733">
        <v>46258</v>
      </c>
      <c r="I1168" s="730">
        <v>43</v>
      </c>
      <c r="J1168" s="730" t="s">
        <v>308</v>
      </c>
      <c r="K1168" s="730">
        <v>43</v>
      </c>
      <c r="L1168" s="730" t="s">
        <v>2378</v>
      </c>
      <c r="M1168" s="772" t="s">
        <v>2377</v>
      </c>
      <c r="N1168" s="772" t="s">
        <v>390</v>
      </c>
      <c r="O1168" s="772">
        <v>0</v>
      </c>
      <c r="P1168" s="772">
        <v>0</v>
      </c>
      <c r="Q1168" s="772">
        <v>0</v>
      </c>
      <c r="R1168" s="772" t="s">
        <v>576</v>
      </c>
      <c r="S1168" s="772"/>
      <c r="T1168" s="772" t="s">
        <v>583</v>
      </c>
      <c r="U1168" s="772">
        <v>480</v>
      </c>
      <c r="V1168" s="772" t="s">
        <v>308</v>
      </c>
      <c r="W1168" s="772"/>
      <c r="X1168" s="772"/>
      <c r="Y1168" s="772"/>
      <c r="Z1168" s="774"/>
      <c r="AA1168" s="772" t="s">
        <v>2055</v>
      </c>
      <c r="AB1168" s="772" t="s">
        <v>569</v>
      </c>
      <c r="AC1168" s="772" t="s">
        <v>608</v>
      </c>
      <c r="AD1168" s="772">
        <v>1764</v>
      </c>
      <c r="AE1168" s="775">
        <v>1764</v>
      </c>
      <c r="AF1168" s="776">
        <v>46288</v>
      </c>
      <c r="AG1168" s="777"/>
      <c r="AH1168" s="777"/>
      <c r="AI1168" s="777" t="s">
        <v>308</v>
      </c>
      <c r="AJ1168" s="778">
        <v>56</v>
      </c>
      <c r="AK1168" s="779"/>
      <c r="AL1168" s="778"/>
      <c r="AM1168" s="780">
        <v>0</v>
      </c>
      <c r="AN1168" s="780"/>
      <c r="AO1168" s="780"/>
      <c r="AP1168" s="780"/>
      <c r="AQ1168" s="780"/>
      <c r="AR1168" s="780"/>
      <c r="AS1168" s="780"/>
      <c r="AT1168" s="780"/>
      <c r="AU1168" s="780"/>
      <c r="AV1168" s="780"/>
      <c r="AW1168" s="780"/>
      <c r="AX1168" s="780"/>
      <c r="AY1168" s="780"/>
      <c r="AZ1168" s="780"/>
      <c r="BA1168" s="780"/>
      <c r="BB1168" s="780">
        <v>0</v>
      </c>
      <c r="BC1168" s="780">
        <v>0</v>
      </c>
      <c r="BD1168" s="780">
        <v>0</v>
      </c>
      <c r="BE1168" s="780">
        <v>0</v>
      </c>
      <c r="BF1168" s="780">
        <v>0</v>
      </c>
      <c r="BG1168" s="780">
        <v>0</v>
      </c>
      <c r="BH1168" s="780">
        <v>0</v>
      </c>
      <c r="BI1168" s="780" t="s">
        <v>397</v>
      </c>
      <c r="BJ1168" s="780"/>
      <c r="BK1168" s="780">
        <v>1764</v>
      </c>
      <c r="BL1168" s="780"/>
      <c r="BM1168" s="780"/>
      <c r="BN1168" s="780" t="s">
        <v>308</v>
      </c>
      <c r="BO1168" s="780" t="s">
        <v>308</v>
      </c>
      <c r="BP1168" s="780" t="s">
        <v>308</v>
      </c>
      <c r="BQ1168" s="780" t="s">
        <v>308</v>
      </c>
      <c r="BR1168" s="780"/>
      <c r="BS1168" s="780">
        <v>1764</v>
      </c>
      <c r="BT1168" s="780"/>
      <c r="BU1168" s="780" t="s">
        <v>579</v>
      </c>
      <c r="BV1168" s="780"/>
      <c r="BW1168" s="780"/>
      <c r="BX1168" s="780"/>
      <c r="BY1168" s="780"/>
      <c r="BZ1168" s="780"/>
      <c r="CA1168" s="780"/>
      <c r="CB1168" s="780"/>
      <c r="CC1168" s="780"/>
      <c r="CD1168" s="780"/>
      <c r="CE1168" s="780"/>
      <c r="CF1168" s="780"/>
      <c r="CG1168" s="780"/>
      <c r="CH1168" s="780"/>
      <c r="CI1168" s="780"/>
      <c r="CJ1168" s="780"/>
      <c r="CK1168" s="773"/>
      <c r="CL1168" s="773" t="s">
        <v>397</v>
      </c>
      <c r="CM1168" s="773" t="s">
        <v>397</v>
      </c>
      <c r="CN1168" s="773" t="s">
        <v>397</v>
      </c>
      <c r="CO1168" s="773" t="s">
        <v>397</v>
      </c>
      <c r="CP1168" s="773">
        <v>1764</v>
      </c>
      <c r="CQ1168" s="773">
        <v>1764</v>
      </c>
      <c r="CR1168" s="772">
        <v>1764</v>
      </c>
      <c r="CS1168" s="781"/>
      <c r="CT1168" s="782" t="s">
        <v>308</v>
      </c>
      <c r="CU1168" s="783"/>
      <c r="CV1168" s="774"/>
      <c r="CW1168" s="774"/>
      <c r="CX1168" s="782">
        <v>46288</v>
      </c>
      <c r="CY1168" s="784" t="s">
        <v>2379</v>
      </c>
      <c r="CZ1168" s="784" t="s">
        <v>308</v>
      </c>
      <c r="DA1168" s="785">
        <v>46286</v>
      </c>
      <c r="DB1168" s="785" t="s">
        <v>633</v>
      </c>
      <c r="DC1168" s="785" t="s">
        <v>634</v>
      </c>
      <c r="DD1168" s="785" t="s">
        <v>308</v>
      </c>
      <c r="DE1168" s="785" t="s">
        <v>308</v>
      </c>
      <c r="DF1168" s="785" t="s">
        <v>308</v>
      </c>
      <c r="DG1168" s="785" t="s">
        <v>308</v>
      </c>
      <c r="DH1168" s="786" t="s">
        <v>308</v>
      </c>
      <c r="DI1168" s="774">
        <v>46286</v>
      </c>
      <c r="DJ1168" s="774">
        <v>46288</v>
      </c>
      <c r="DK1168" s="774">
        <v>46288</v>
      </c>
      <c r="DL1168" s="774">
        <v>46303</v>
      </c>
      <c r="DM1168" s="774">
        <v>46303</v>
      </c>
      <c r="DN1168" s="774">
        <v>46303</v>
      </c>
      <c r="DO1168" s="804" t="s">
        <v>308</v>
      </c>
      <c r="DP1168" s="774">
        <v>46318</v>
      </c>
      <c r="DQ1168" s="776">
        <v>46318</v>
      </c>
      <c r="DR1168" s="774">
        <v>46318</v>
      </c>
      <c r="DS1168" s="786">
        <v>46318</v>
      </c>
      <c r="DT1168" s="752">
        <v>46318</v>
      </c>
      <c r="DU1168" s="753">
        <v>-4</v>
      </c>
      <c r="DV1168" s="753" t="s">
        <v>308</v>
      </c>
      <c r="DW1168" s="754">
        <v>46310</v>
      </c>
      <c r="DX1168" s="755">
        <v>46314</v>
      </c>
      <c r="DY1168" s="754" t="e">
        <v>#VALUE!</v>
      </c>
      <c r="DZ1168" s="754" t="e">
        <v>#VALUE!</v>
      </c>
      <c r="EA1168" s="754"/>
      <c r="EB1168" s="754"/>
      <c r="HA1168" s="756" t="s">
        <v>397</v>
      </c>
      <c r="HB1168" s="756" t="s">
        <v>397</v>
      </c>
      <c r="HC1168" s="756" t="s">
        <v>397</v>
      </c>
      <c r="HD1168" s="756" t="s">
        <v>397</v>
      </c>
      <c r="HE1168" s="756" t="s">
        <v>397</v>
      </c>
      <c r="HF1168" s="756" t="s">
        <v>397</v>
      </c>
      <c r="HG1168" s="756" t="s">
        <v>397</v>
      </c>
      <c r="HH1168" s="756" t="s">
        <v>397</v>
      </c>
      <c r="HI1168" s="756" t="s">
        <v>397</v>
      </c>
      <c r="HJ1168" s="756" t="s">
        <v>397</v>
      </c>
      <c r="HK1168"/>
      <c r="HL1168"/>
      <c r="HM1168"/>
      <c r="HN1168" s="756" t="str">
        <f t="shared" si="37"/>
        <v>AUTO PRINT</v>
      </c>
      <c r="HO1168"/>
      <c r="HP1168" s="757" t="s">
        <v>572</v>
      </c>
      <c r="HQ1168" s="757" t="s">
        <v>572</v>
      </c>
      <c r="HR1168" s="757" t="s">
        <v>572</v>
      </c>
      <c r="HS1168"/>
      <c r="HW1168" s="758"/>
      <c r="HX1168"/>
      <c r="HY1168" s="759" t="s">
        <v>572</v>
      </c>
      <c r="HZ1168" s="759" t="s">
        <v>572</v>
      </c>
      <c r="IA1168" s="759" t="s">
        <v>572</v>
      </c>
      <c r="IC1168" s="760" t="s">
        <v>572</v>
      </c>
      <c r="ID1168" s="760" t="s">
        <v>572</v>
      </c>
      <c r="IE1168" s="760" t="s">
        <v>572</v>
      </c>
      <c r="IF1168" s="761" t="s">
        <v>572</v>
      </c>
      <c r="IG1168" s="619" t="str">
        <f t="shared" si="38"/>
        <v>IN HOUSE (MANUAL)</v>
      </c>
      <c r="II1168" s="761" t="s">
        <v>572</v>
      </c>
      <c r="IK1168" s="761" t="str">
        <f>IFERROR(VLOOKUP($M1168,#REF!,13,0),"IN HOUSE (MANUAL)")</f>
        <v>IN HOUSE (MANUAL)</v>
      </c>
      <c r="IM1168" s="760" t="s">
        <v>572</v>
      </c>
      <c r="IN1168" s="760" t="s">
        <v>572</v>
      </c>
      <c r="IO1168" s="760" t="s">
        <v>572</v>
      </c>
      <c r="IQ1168" s="760" t="s">
        <v>572</v>
      </c>
      <c r="IR1168" s="760" t="s">
        <v>572</v>
      </c>
      <c r="IT1168" s="760" t="s">
        <v>572</v>
      </c>
      <c r="IV1168" s="760" t="s">
        <v>572</v>
      </c>
      <c r="IW1168" s="760" t="s">
        <v>572</v>
      </c>
      <c r="IY1168" s="760" t="s">
        <v>572</v>
      </c>
      <c r="IZ1168" s="760" t="s">
        <v>572</v>
      </c>
      <c r="JB1168" s="760" t="s">
        <v>572</v>
      </c>
      <c r="JC1168" s="760" t="s">
        <v>572</v>
      </c>
      <c r="JE1168" s="760" t="s">
        <v>572</v>
      </c>
      <c r="JF1168" s="760" t="s">
        <v>572</v>
      </c>
    </row>
    <row r="1169" spans="1:266" ht="17.25" customHeight="1" x14ac:dyDescent="0.35">
      <c r="A1169" s="618" t="s">
        <v>2380</v>
      </c>
      <c r="B1169" s="730">
        <v>187</v>
      </c>
      <c r="C1169" s="730" t="s">
        <v>2264</v>
      </c>
      <c r="D1169" s="730" t="s">
        <v>2264</v>
      </c>
      <c r="E1169" s="730">
        <v>19</v>
      </c>
      <c r="F1169" s="731" t="s">
        <v>574</v>
      </c>
      <c r="G1169" s="732">
        <v>1</v>
      </c>
      <c r="H1169" s="733">
        <v>46238</v>
      </c>
      <c r="I1169" s="730">
        <v>43</v>
      </c>
      <c r="J1169" s="730" t="s">
        <v>308</v>
      </c>
      <c r="K1169" s="730">
        <v>44</v>
      </c>
      <c r="L1169" s="730" t="s">
        <v>2381</v>
      </c>
      <c r="M1169" s="772" t="s">
        <v>2380</v>
      </c>
      <c r="N1169" s="772" t="s">
        <v>390</v>
      </c>
      <c r="O1169" s="772">
        <v>0</v>
      </c>
      <c r="P1169" s="772">
        <v>0</v>
      </c>
      <c r="Q1169" s="772">
        <v>0</v>
      </c>
      <c r="R1169" s="772" t="s">
        <v>2309</v>
      </c>
      <c r="S1169" s="772"/>
      <c r="T1169" s="772" t="s">
        <v>2321</v>
      </c>
      <c r="U1169" s="772">
        <v>480</v>
      </c>
      <c r="V1169" s="772" t="s">
        <v>308</v>
      </c>
      <c r="W1169" s="772"/>
      <c r="X1169" s="772"/>
      <c r="Y1169" s="772"/>
      <c r="Z1169" s="774"/>
      <c r="AA1169" s="772" t="s">
        <v>157</v>
      </c>
      <c r="AB1169" s="772" t="s">
        <v>569</v>
      </c>
      <c r="AC1169" s="772" t="s">
        <v>1539</v>
      </c>
      <c r="AD1169" s="772">
        <v>1302</v>
      </c>
      <c r="AE1169" s="775">
        <v>1302</v>
      </c>
      <c r="AF1169" s="776">
        <v>46282</v>
      </c>
      <c r="AG1169" s="777"/>
      <c r="AH1169" s="777"/>
      <c r="AI1169" s="777" t="s">
        <v>308</v>
      </c>
      <c r="AJ1169" s="778">
        <v>57</v>
      </c>
      <c r="AK1169" s="779"/>
      <c r="AL1169" s="778"/>
      <c r="AM1169" s="780">
        <v>0</v>
      </c>
      <c r="AN1169" s="780"/>
      <c r="AO1169" s="780"/>
      <c r="AP1169" s="780"/>
      <c r="AQ1169" s="780"/>
      <c r="AR1169" s="780"/>
      <c r="AS1169" s="780"/>
      <c r="AT1169" s="780"/>
      <c r="AU1169" s="780"/>
      <c r="AV1169" s="780"/>
      <c r="AW1169" s="780"/>
      <c r="AX1169" s="780"/>
      <c r="AY1169" s="780"/>
      <c r="AZ1169" s="780"/>
      <c r="BA1169" s="780"/>
      <c r="BB1169" s="780">
        <v>0</v>
      </c>
      <c r="BC1169" s="780">
        <v>0</v>
      </c>
      <c r="BD1169" s="780">
        <v>0</v>
      </c>
      <c r="BE1169" s="780">
        <v>0</v>
      </c>
      <c r="BF1169" s="780">
        <v>0</v>
      </c>
      <c r="BG1169" s="780">
        <v>0</v>
      </c>
      <c r="BH1169" s="780">
        <v>0</v>
      </c>
      <c r="BI1169" s="780" t="s">
        <v>397</v>
      </c>
      <c r="BJ1169" s="780"/>
      <c r="BK1169" s="780">
        <v>1302</v>
      </c>
      <c r="BL1169" s="780"/>
      <c r="BM1169" s="780"/>
      <c r="BN1169" s="780" t="s">
        <v>308</v>
      </c>
      <c r="BO1169" s="780" t="s">
        <v>308</v>
      </c>
      <c r="BP1169" s="780" t="s">
        <v>308</v>
      </c>
      <c r="BQ1169" s="780" t="s">
        <v>308</v>
      </c>
      <c r="BR1169" s="780"/>
      <c r="BS1169" s="780">
        <v>1302</v>
      </c>
      <c r="BT1169" s="780"/>
      <c r="BU1169" s="780" t="s">
        <v>579</v>
      </c>
      <c r="BV1169" s="780"/>
      <c r="BW1169" s="780"/>
      <c r="BX1169" s="780"/>
      <c r="BY1169" s="780"/>
      <c r="BZ1169" s="780"/>
      <c r="CA1169" s="780"/>
      <c r="CB1169" s="780"/>
      <c r="CC1169" s="780"/>
      <c r="CD1169" s="780"/>
      <c r="CE1169" s="780"/>
      <c r="CF1169" s="780"/>
      <c r="CG1169" s="780"/>
      <c r="CH1169" s="780"/>
      <c r="CI1169" s="780"/>
      <c r="CJ1169" s="780"/>
      <c r="CK1169" s="773"/>
      <c r="CL1169" s="773" t="s">
        <v>397</v>
      </c>
      <c r="CM1169" s="773" t="s">
        <v>397</v>
      </c>
      <c r="CN1169" s="773" t="s">
        <v>397</v>
      </c>
      <c r="CO1169" s="773" t="s">
        <v>397</v>
      </c>
      <c r="CP1169" s="773">
        <v>1302</v>
      </c>
      <c r="CQ1169" s="773">
        <v>1302</v>
      </c>
      <c r="CR1169" s="772">
        <v>1302</v>
      </c>
      <c r="CS1169" s="781"/>
      <c r="CT1169" s="782" t="s">
        <v>308</v>
      </c>
      <c r="CU1169" s="783"/>
      <c r="CV1169" s="774"/>
      <c r="CW1169" s="774"/>
      <c r="CX1169" s="782">
        <v>46282</v>
      </c>
      <c r="CY1169" s="784" t="s">
        <v>2328</v>
      </c>
      <c r="CZ1169" s="784" t="s">
        <v>308</v>
      </c>
      <c r="DA1169" s="785">
        <v>46256</v>
      </c>
      <c r="DB1169" s="785" t="s">
        <v>615</v>
      </c>
      <c r="DC1169" s="785" t="s">
        <v>2382</v>
      </c>
      <c r="DD1169" s="785" t="s">
        <v>308</v>
      </c>
      <c r="DE1169" s="785" t="s">
        <v>308</v>
      </c>
      <c r="DF1169" s="785" t="s">
        <v>308</v>
      </c>
      <c r="DG1169" s="785" t="s">
        <v>308</v>
      </c>
      <c r="DH1169" s="786">
        <v>0</v>
      </c>
      <c r="DI1169" s="774" t="s">
        <v>390</v>
      </c>
      <c r="DJ1169" s="774" t="s">
        <v>390</v>
      </c>
      <c r="DK1169" s="774" t="s">
        <v>390</v>
      </c>
      <c r="DL1169" s="774">
        <v>46290</v>
      </c>
      <c r="DM1169" s="774">
        <v>46307</v>
      </c>
      <c r="DN1169" s="774">
        <v>46307</v>
      </c>
      <c r="DO1169" s="804" t="s">
        <v>308</v>
      </c>
      <c r="DP1169" s="774">
        <v>46325</v>
      </c>
      <c r="DQ1169" s="776">
        <v>46325</v>
      </c>
      <c r="DR1169" s="774">
        <v>46325</v>
      </c>
      <c r="DS1169" s="786">
        <v>46325</v>
      </c>
      <c r="DT1169" s="752">
        <v>46325</v>
      </c>
      <c r="DU1169" s="753">
        <v>-9</v>
      </c>
      <c r="DV1169" s="753" t="s">
        <v>308</v>
      </c>
      <c r="DW1169" s="754">
        <v>46314</v>
      </c>
      <c r="DX1169" s="755">
        <v>46316</v>
      </c>
      <c r="DY1169" s="754" t="e">
        <v>#VALUE!</v>
      </c>
      <c r="DZ1169" s="754" t="e">
        <v>#VALUE!</v>
      </c>
      <c r="EA1169" s="754"/>
      <c r="EB1169" s="754"/>
      <c r="HA1169" s="756" t="s">
        <v>397</v>
      </c>
      <c r="HB1169" s="756" t="s">
        <v>397</v>
      </c>
      <c r="HC1169" s="756" t="s">
        <v>397</v>
      </c>
      <c r="HD1169" s="756" t="s">
        <v>397</v>
      </c>
      <c r="HE1169" s="756" t="s">
        <v>397</v>
      </c>
      <c r="HF1169" s="756" t="s">
        <v>397</v>
      </c>
      <c r="HG1169" s="756" t="s">
        <v>397</v>
      </c>
      <c r="HH1169" s="756" t="s">
        <v>397</v>
      </c>
      <c r="HI1169" s="756" t="s">
        <v>397</v>
      </c>
      <c r="HJ1169" s="756" t="s">
        <v>397</v>
      </c>
      <c r="HK1169"/>
      <c r="HL1169"/>
      <c r="HM1169"/>
      <c r="HN1169" s="756" t="str">
        <f t="shared" si="37"/>
        <v>AUTO PRINT</v>
      </c>
      <c r="HO1169"/>
      <c r="HP1169" s="757" t="s">
        <v>572</v>
      </c>
      <c r="HQ1169" s="757" t="s">
        <v>572</v>
      </c>
      <c r="HR1169" s="757" t="s">
        <v>572</v>
      </c>
      <c r="HS1169"/>
      <c r="HW1169" s="758"/>
      <c r="HX1169"/>
      <c r="HY1169" s="759" t="s">
        <v>572</v>
      </c>
      <c r="HZ1169" s="759" t="s">
        <v>572</v>
      </c>
      <c r="IA1169" s="759" t="s">
        <v>572</v>
      </c>
      <c r="IC1169" s="760" t="s">
        <v>572</v>
      </c>
      <c r="ID1169" s="760" t="s">
        <v>572</v>
      </c>
      <c r="IE1169" s="760" t="s">
        <v>572</v>
      </c>
      <c r="IF1169" s="761" t="s">
        <v>572</v>
      </c>
      <c r="IG1169" s="619" t="str">
        <f t="shared" si="38"/>
        <v>IN HOUSE (MANUAL)</v>
      </c>
      <c r="II1169" s="761" t="s">
        <v>572</v>
      </c>
      <c r="IK1169" s="761" t="str">
        <f>IFERROR(VLOOKUP($M1169,#REF!,13,0),"IN HOUSE (MANUAL)")</f>
        <v>IN HOUSE (MANUAL)</v>
      </c>
      <c r="IM1169" s="760" t="s">
        <v>572</v>
      </c>
      <c r="IN1169" s="760" t="s">
        <v>572</v>
      </c>
      <c r="IO1169" s="760" t="s">
        <v>572</v>
      </c>
      <c r="IQ1169" s="760" t="s">
        <v>572</v>
      </c>
      <c r="IR1169" s="760" t="s">
        <v>572</v>
      </c>
      <c r="IT1169" s="760" t="s">
        <v>572</v>
      </c>
      <c r="IV1169" s="760" t="s">
        <v>572</v>
      </c>
      <c r="IW1169" s="760" t="s">
        <v>572</v>
      </c>
      <c r="IY1169" s="760" t="s">
        <v>572</v>
      </c>
      <c r="IZ1169" s="760" t="s">
        <v>572</v>
      </c>
      <c r="JB1169" s="760" t="s">
        <v>572</v>
      </c>
      <c r="JC1169" s="760" t="s">
        <v>572</v>
      </c>
      <c r="JE1169" s="760" t="s">
        <v>572</v>
      </c>
      <c r="JF1169" s="760" t="s">
        <v>572</v>
      </c>
    </row>
    <row r="1170" spans="1:266" ht="17.25" customHeight="1" x14ac:dyDescent="0.35">
      <c r="A1170" s="618" t="s">
        <v>2383</v>
      </c>
      <c r="B1170" s="730">
        <v>188</v>
      </c>
      <c r="C1170" s="730" t="s">
        <v>2264</v>
      </c>
      <c r="D1170" s="730" t="s">
        <v>2264</v>
      </c>
      <c r="E1170" s="730">
        <v>19</v>
      </c>
      <c r="F1170" s="731" t="s">
        <v>574</v>
      </c>
      <c r="G1170" s="732">
        <v>1</v>
      </c>
      <c r="H1170" s="733">
        <v>46169</v>
      </c>
      <c r="I1170" s="730">
        <v>43</v>
      </c>
      <c r="J1170" s="730" t="s">
        <v>308</v>
      </c>
      <c r="K1170" s="730">
        <v>45</v>
      </c>
      <c r="L1170" s="730" t="s">
        <v>2384</v>
      </c>
      <c r="M1170" s="805" t="s">
        <v>2383</v>
      </c>
      <c r="N1170" s="805" t="s">
        <v>390</v>
      </c>
      <c r="O1170" s="805">
        <v>0</v>
      </c>
      <c r="P1170" s="805">
        <v>0</v>
      </c>
      <c r="Q1170" s="805">
        <v>0</v>
      </c>
      <c r="R1170" s="805" t="s">
        <v>576</v>
      </c>
      <c r="S1170" s="805"/>
      <c r="T1170" s="805" t="s">
        <v>601</v>
      </c>
      <c r="U1170" s="805">
        <v>480</v>
      </c>
      <c r="V1170" s="805" t="s">
        <v>308</v>
      </c>
      <c r="W1170" s="805"/>
      <c r="X1170" s="805"/>
      <c r="Y1170" s="805"/>
      <c r="Z1170" s="807"/>
      <c r="AA1170" s="805" t="s">
        <v>32</v>
      </c>
      <c r="AB1170" s="805" t="s">
        <v>569</v>
      </c>
      <c r="AC1170" s="805" t="s">
        <v>885</v>
      </c>
      <c r="AD1170" s="805">
        <v>1080</v>
      </c>
      <c r="AE1170" s="808">
        <v>1080</v>
      </c>
      <c r="AF1170" s="809">
        <v>46276</v>
      </c>
      <c r="AG1170" s="810"/>
      <c r="AH1170" s="810"/>
      <c r="AI1170" s="810" t="s">
        <v>308</v>
      </c>
      <c r="AJ1170" s="811">
        <v>58</v>
      </c>
      <c r="AK1170" s="812"/>
      <c r="AL1170" s="811"/>
      <c r="AM1170" s="813">
        <v>0</v>
      </c>
      <c r="AN1170" s="813"/>
      <c r="AO1170" s="813"/>
      <c r="AP1170" s="813"/>
      <c r="AQ1170" s="813"/>
      <c r="AR1170" s="813"/>
      <c r="AS1170" s="813"/>
      <c r="AT1170" s="813"/>
      <c r="AU1170" s="813"/>
      <c r="AV1170" s="813"/>
      <c r="AW1170" s="813"/>
      <c r="AX1170" s="813"/>
      <c r="AY1170" s="813"/>
      <c r="AZ1170" s="813"/>
      <c r="BA1170" s="813"/>
      <c r="BB1170" s="813">
        <v>0</v>
      </c>
      <c r="BC1170" s="813">
        <v>0</v>
      </c>
      <c r="BD1170" s="813">
        <v>0</v>
      </c>
      <c r="BE1170" s="813">
        <v>0</v>
      </c>
      <c r="BF1170" s="813">
        <v>0</v>
      </c>
      <c r="BG1170" s="813">
        <v>0</v>
      </c>
      <c r="BH1170" s="813">
        <v>0</v>
      </c>
      <c r="BI1170" s="813" t="s">
        <v>397</v>
      </c>
      <c r="BJ1170" s="813"/>
      <c r="BK1170" s="813">
        <v>1080</v>
      </c>
      <c r="BL1170" s="813"/>
      <c r="BM1170" s="813"/>
      <c r="BN1170" s="813" t="s">
        <v>308</v>
      </c>
      <c r="BO1170" s="813" t="s">
        <v>308</v>
      </c>
      <c r="BP1170" s="813" t="s">
        <v>308</v>
      </c>
      <c r="BQ1170" s="813" t="s">
        <v>308</v>
      </c>
      <c r="BR1170" s="813"/>
      <c r="BS1170" s="813">
        <v>1080</v>
      </c>
      <c r="BT1170" s="813"/>
      <c r="BU1170" s="813" t="s">
        <v>579</v>
      </c>
      <c r="BV1170" s="813"/>
      <c r="BW1170" s="813"/>
      <c r="BX1170" s="813"/>
      <c r="BY1170" s="813"/>
      <c r="BZ1170" s="813"/>
      <c r="CA1170" s="813"/>
      <c r="CB1170" s="813"/>
      <c r="CC1170" s="813"/>
      <c r="CD1170" s="813"/>
      <c r="CE1170" s="813"/>
      <c r="CF1170" s="813"/>
      <c r="CG1170" s="813"/>
      <c r="CH1170" s="813"/>
      <c r="CI1170" s="813"/>
      <c r="CJ1170" s="813"/>
      <c r="CK1170" s="806"/>
      <c r="CL1170" s="806" t="s">
        <v>397</v>
      </c>
      <c r="CM1170" s="806" t="s">
        <v>397</v>
      </c>
      <c r="CN1170" s="806" t="s">
        <v>397</v>
      </c>
      <c r="CO1170" s="806" t="s">
        <v>397</v>
      </c>
      <c r="CP1170" s="806">
        <v>1080</v>
      </c>
      <c r="CQ1170" s="806">
        <v>1080</v>
      </c>
      <c r="CR1170" s="805">
        <v>1080</v>
      </c>
      <c r="CS1170" s="814"/>
      <c r="CT1170" s="815" t="s">
        <v>308</v>
      </c>
      <c r="CU1170" s="816"/>
      <c r="CV1170" s="807"/>
      <c r="CW1170" s="807"/>
      <c r="CX1170" s="815">
        <v>46276</v>
      </c>
      <c r="CY1170" s="817" t="s">
        <v>2385</v>
      </c>
      <c r="CZ1170" s="817" t="s">
        <v>308</v>
      </c>
      <c r="DA1170" s="818">
        <v>46274</v>
      </c>
      <c r="DB1170" s="818" t="s">
        <v>633</v>
      </c>
      <c r="DC1170" s="818" t="s">
        <v>634</v>
      </c>
      <c r="DD1170" s="818" t="s">
        <v>308</v>
      </c>
      <c r="DE1170" s="818" t="s">
        <v>308</v>
      </c>
      <c r="DF1170" s="818" t="s">
        <v>308</v>
      </c>
      <c r="DG1170" s="818" t="s">
        <v>308</v>
      </c>
      <c r="DH1170" s="819">
        <v>0</v>
      </c>
      <c r="DI1170" s="807">
        <v>46272</v>
      </c>
      <c r="DJ1170" s="807" t="s">
        <v>390</v>
      </c>
      <c r="DK1170" s="807" t="s">
        <v>390</v>
      </c>
      <c r="DL1170" s="807">
        <v>46272</v>
      </c>
      <c r="DM1170" s="807">
        <v>46309</v>
      </c>
      <c r="DN1170" s="807">
        <v>46309</v>
      </c>
      <c r="DO1170" s="955" t="s">
        <v>308</v>
      </c>
      <c r="DP1170" s="807">
        <v>46332</v>
      </c>
      <c r="DQ1170" s="809">
        <v>46332</v>
      </c>
      <c r="DR1170" s="807">
        <v>46332</v>
      </c>
      <c r="DS1170" s="819">
        <v>46332</v>
      </c>
      <c r="DT1170" s="752">
        <v>46332</v>
      </c>
      <c r="DU1170" s="753">
        <v>-15</v>
      </c>
      <c r="DV1170" s="753" t="s">
        <v>308</v>
      </c>
      <c r="DW1170" s="754">
        <v>46316</v>
      </c>
      <c r="DX1170" s="755">
        <v>46317</v>
      </c>
      <c r="DY1170" s="754" t="e">
        <v>#VALUE!</v>
      </c>
      <c r="DZ1170" s="754" t="e">
        <v>#VALUE!</v>
      </c>
      <c r="EA1170" s="754"/>
      <c r="EB1170" s="754"/>
      <c r="HA1170" s="756" t="s">
        <v>397</v>
      </c>
      <c r="HB1170" s="756" t="s">
        <v>397</v>
      </c>
      <c r="HC1170" s="756" t="s">
        <v>397</v>
      </c>
      <c r="HD1170" s="756" t="s">
        <v>397</v>
      </c>
      <c r="HE1170" s="756" t="s">
        <v>397</v>
      </c>
      <c r="HF1170" s="756" t="s">
        <v>397</v>
      </c>
      <c r="HG1170" s="756" t="s">
        <v>397</v>
      </c>
      <c r="HH1170" s="756" t="s">
        <v>397</v>
      </c>
      <c r="HI1170" s="756" t="s">
        <v>397</v>
      </c>
      <c r="HJ1170" s="756" t="s">
        <v>397</v>
      </c>
      <c r="HK1170"/>
      <c r="HL1170"/>
      <c r="HM1170"/>
      <c r="HN1170" s="756" t="str">
        <f t="shared" si="37"/>
        <v>AUTO PRINT</v>
      </c>
      <c r="HO1170"/>
      <c r="HP1170" s="757" t="s">
        <v>572</v>
      </c>
      <c r="HQ1170" s="757" t="s">
        <v>572</v>
      </c>
      <c r="HR1170" s="757" t="s">
        <v>572</v>
      </c>
      <c r="HS1170"/>
      <c r="HW1170" s="758"/>
      <c r="HX1170"/>
      <c r="HY1170" s="759" t="s">
        <v>572</v>
      </c>
      <c r="HZ1170" s="759" t="s">
        <v>572</v>
      </c>
      <c r="IA1170" s="759" t="s">
        <v>572</v>
      </c>
      <c r="IC1170" s="760" t="s">
        <v>572</v>
      </c>
      <c r="ID1170" s="760" t="s">
        <v>572</v>
      </c>
      <c r="IE1170" s="760" t="s">
        <v>572</v>
      </c>
      <c r="IF1170" s="761" t="s">
        <v>572</v>
      </c>
      <c r="IG1170" s="619" t="str">
        <f t="shared" si="38"/>
        <v>IN HOUSE (MANUAL)</v>
      </c>
      <c r="II1170" s="761" t="s">
        <v>572</v>
      </c>
      <c r="IK1170" s="761" t="str">
        <f>IFERROR(VLOOKUP($M1170,#REF!,13,0),"IN HOUSE (MANUAL)")</f>
        <v>IN HOUSE (MANUAL)</v>
      </c>
      <c r="IM1170" s="760" t="s">
        <v>572</v>
      </c>
      <c r="IN1170" s="760" t="s">
        <v>572</v>
      </c>
      <c r="IO1170" s="760" t="s">
        <v>572</v>
      </c>
      <c r="IQ1170" s="760" t="s">
        <v>572</v>
      </c>
      <c r="IR1170" s="760" t="s">
        <v>572</v>
      </c>
      <c r="IT1170" s="760" t="s">
        <v>572</v>
      </c>
      <c r="IV1170" s="760" t="s">
        <v>572</v>
      </c>
      <c r="IW1170" s="760" t="s">
        <v>572</v>
      </c>
      <c r="IY1170" s="760" t="s">
        <v>572</v>
      </c>
      <c r="IZ1170" s="760" t="s">
        <v>572</v>
      </c>
      <c r="JB1170" s="760" t="s">
        <v>572</v>
      </c>
      <c r="JC1170" s="760" t="s">
        <v>572</v>
      </c>
      <c r="JE1170" s="760" t="s">
        <v>572</v>
      </c>
      <c r="JF1170" s="760" t="s">
        <v>572</v>
      </c>
    </row>
    <row r="1171" spans="1:266" ht="17.25" customHeight="1" x14ac:dyDescent="0.35">
      <c r="A1171" s="618" t="s">
        <v>2386</v>
      </c>
      <c r="B1171" s="730">
        <v>189</v>
      </c>
      <c r="C1171" s="730" t="s">
        <v>2264</v>
      </c>
      <c r="D1171" s="730" t="s">
        <v>2264</v>
      </c>
      <c r="E1171" s="730">
        <v>19</v>
      </c>
      <c r="F1171" s="731" t="s">
        <v>574</v>
      </c>
      <c r="G1171" s="732">
        <v>1</v>
      </c>
      <c r="H1171" s="733">
        <v>46233</v>
      </c>
      <c r="I1171" s="730">
        <v>43</v>
      </c>
      <c r="J1171" s="730" t="s">
        <v>308</v>
      </c>
      <c r="K1171" s="730">
        <v>45</v>
      </c>
      <c r="L1171" s="730" t="s">
        <v>2387</v>
      </c>
      <c r="M1171" s="907" t="s">
        <v>2386</v>
      </c>
      <c r="N1171" s="805" t="s">
        <v>390</v>
      </c>
      <c r="O1171" s="805">
        <v>0</v>
      </c>
      <c r="P1171" s="805">
        <v>0</v>
      </c>
      <c r="Q1171" s="805">
        <v>0</v>
      </c>
      <c r="R1171" s="907" t="s">
        <v>576</v>
      </c>
      <c r="S1171" s="907"/>
      <c r="T1171" s="907" t="s">
        <v>588</v>
      </c>
      <c r="U1171" s="907">
        <v>480</v>
      </c>
      <c r="V1171" s="907" t="s">
        <v>308</v>
      </c>
      <c r="W1171" s="907"/>
      <c r="X1171" s="907"/>
      <c r="Y1171" s="907"/>
      <c r="Z1171" s="809"/>
      <c r="AA1171" s="907" t="s">
        <v>32</v>
      </c>
      <c r="AB1171" s="907" t="s">
        <v>569</v>
      </c>
      <c r="AC1171" s="907" t="s">
        <v>589</v>
      </c>
      <c r="AD1171" s="907">
        <v>780</v>
      </c>
      <c r="AE1171" s="903">
        <v>780</v>
      </c>
      <c r="AF1171" s="809">
        <v>46310</v>
      </c>
      <c r="AG1171" s="919"/>
      <c r="AH1171" s="919"/>
      <c r="AI1171" s="919" t="s">
        <v>308</v>
      </c>
      <c r="AJ1171" s="811">
        <v>59</v>
      </c>
      <c r="AK1171" s="909"/>
      <c r="AL1171" s="910"/>
      <c r="AM1171" s="911">
        <v>0</v>
      </c>
      <c r="AN1171" s="911"/>
      <c r="AO1171" s="911"/>
      <c r="AP1171" s="911"/>
      <c r="AQ1171" s="911"/>
      <c r="AR1171" s="911"/>
      <c r="AS1171" s="911"/>
      <c r="AT1171" s="911"/>
      <c r="AU1171" s="911"/>
      <c r="AV1171" s="911"/>
      <c r="AW1171" s="911"/>
      <c r="AX1171" s="911"/>
      <c r="AY1171" s="911"/>
      <c r="AZ1171" s="911"/>
      <c r="BA1171" s="911"/>
      <c r="BB1171" s="911">
        <v>0</v>
      </c>
      <c r="BC1171" s="911">
        <v>0</v>
      </c>
      <c r="BD1171" s="911">
        <v>0</v>
      </c>
      <c r="BE1171" s="911">
        <v>0</v>
      </c>
      <c r="BF1171" s="911">
        <v>0</v>
      </c>
      <c r="BG1171" s="911">
        <v>0</v>
      </c>
      <c r="BH1171" s="911">
        <v>0</v>
      </c>
      <c r="BI1171" s="911" t="s">
        <v>397</v>
      </c>
      <c r="BJ1171" s="911"/>
      <c r="BK1171" s="911">
        <v>780</v>
      </c>
      <c r="BL1171" s="911"/>
      <c r="BM1171" s="911"/>
      <c r="BN1171" s="911" t="s">
        <v>308</v>
      </c>
      <c r="BO1171" s="911" t="s">
        <v>308</v>
      </c>
      <c r="BP1171" s="911" t="s">
        <v>308</v>
      </c>
      <c r="BQ1171" s="911" t="s">
        <v>308</v>
      </c>
      <c r="BR1171" s="911"/>
      <c r="BS1171" s="911">
        <v>780</v>
      </c>
      <c r="BT1171" s="911"/>
      <c r="BU1171" s="911" t="s">
        <v>579</v>
      </c>
      <c r="BV1171" s="911"/>
      <c r="BW1171" s="911"/>
      <c r="BX1171" s="911"/>
      <c r="BY1171" s="911"/>
      <c r="BZ1171" s="911"/>
      <c r="CA1171" s="911"/>
      <c r="CB1171" s="911"/>
      <c r="CC1171" s="911"/>
      <c r="CD1171" s="911"/>
      <c r="CE1171" s="911"/>
      <c r="CF1171" s="911"/>
      <c r="CG1171" s="911"/>
      <c r="CH1171" s="911"/>
      <c r="CI1171" s="911"/>
      <c r="CJ1171" s="911"/>
      <c r="CK1171" s="908"/>
      <c r="CL1171" s="908" t="s">
        <v>397</v>
      </c>
      <c r="CM1171" s="908" t="s">
        <v>397</v>
      </c>
      <c r="CN1171" s="908" t="s">
        <v>397</v>
      </c>
      <c r="CO1171" s="908" t="s">
        <v>397</v>
      </c>
      <c r="CP1171" s="908">
        <v>780</v>
      </c>
      <c r="CQ1171" s="908">
        <v>780</v>
      </c>
      <c r="CR1171" s="907">
        <v>780</v>
      </c>
      <c r="CS1171" s="922"/>
      <c r="CT1171" s="815" t="s">
        <v>308</v>
      </c>
      <c r="CU1171" s="816"/>
      <c r="CV1171" s="809"/>
      <c r="CW1171" s="809"/>
      <c r="CX1171" s="815">
        <v>46310</v>
      </c>
      <c r="CY1171" s="817" t="s">
        <v>2328</v>
      </c>
      <c r="CZ1171" s="817" t="s">
        <v>308</v>
      </c>
      <c r="DA1171" s="818">
        <v>46289</v>
      </c>
      <c r="DB1171" s="818" t="s">
        <v>615</v>
      </c>
      <c r="DC1171" s="818" t="s">
        <v>2069</v>
      </c>
      <c r="DD1171" s="818" t="s">
        <v>308</v>
      </c>
      <c r="DE1171" s="913" t="s">
        <v>308</v>
      </c>
      <c r="DF1171" s="913" t="s">
        <v>308</v>
      </c>
      <c r="DG1171" s="913" t="s">
        <v>308</v>
      </c>
      <c r="DH1171" s="914">
        <v>0</v>
      </c>
      <c r="DI1171" s="809">
        <v>46272</v>
      </c>
      <c r="DJ1171" s="809" t="s">
        <v>390</v>
      </c>
      <c r="DK1171" s="809">
        <v>46272</v>
      </c>
      <c r="DL1171" s="809">
        <v>46304</v>
      </c>
      <c r="DM1171" s="809">
        <v>46310</v>
      </c>
      <c r="DN1171" s="809">
        <v>46310</v>
      </c>
      <c r="DO1171" s="954" t="s">
        <v>308</v>
      </c>
      <c r="DP1171" s="807">
        <v>46332</v>
      </c>
      <c r="DQ1171" s="809">
        <v>46332</v>
      </c>
      <c r="DR1171" s="807">
        <v>46332</v>
      </c>
      <c r="DS1171" s="914">
        <v>46332</v>
      </c>
      <c r="DT1171" s="752">
        <v>46332</v>
      </c>
      <c r="DU1171" s="753">
        <v>-14</v>
      </c>
      <c r="DV1171" s="753" t="s">
        <v>308</v>
      </c>
      <c r="DW1171" s="754">
        <v>46317</v>
      </c>
      <c r="DX1171" s="755">
        <v>46318</v>
      </c>
      <c r="DY1171" s="754" t="e">
        <v>#VALUE!</v>
      </c>
      <c r="DZ1171" s="754" t="e">
        <v>#VALUE!</v>
      </c>
      <c r="EA1171" s="754"/>
      <c r="EB1171" s="754"/>
      <c r="HA1171" s="756" t="s">
        <v>397</v>
      </c>
      <c r="HB1171" s="756" t="s">
        <v>397</v>
      </c>
      <c r="HC1171" s="756" t="s">
        <v>397</v>
      </c>
      <c r="HD1171" s="756" t="s">
        <v>397</v>
      </c>
      <c r="HE1171" s="756" t="s">
        <v>397</v>
      </c>
      <c r="HF1171" s="756" t="s">
        <v>397</v>
      </c>
      <c r="HG1171" s="756" t="s">
        <v>397</v>
      </c>
      <c r="HH1171" s="756" t="s">
        <v>397</v>
      </c>
      <c r="HI1171" s="756" t="s">
        <v>397</v>
      </c>
      <c r="HJ1171" s="756" t="s">
        <v>397</v>
      </c>
      <c r="HK1171"/>
      <c r="HL1171"/>
      <c r="HM1171"/>
      <c r="HN1171" s="756" t="str">
        <f t="shared" si="37"/>
        <v>AUTO PRINT</v>
      </c>
      <c r="HO1171"/>
      <c r="HP1171" s="757" t="s">
        <v>572</v>
      </c>
      <c r="HQ1171" s="757" t="s">
        <v>572</v>
      </c>
      <c r="HR1171" s="757" t="s">
        <v>572</v>
      </c>
      <c r="HS1171"/>
      <c r="HW1171" s="758"/>
      <c r="HX1171"/>
      <c r="HY1171" s="759" t="s">
        <v>572</v>
      </c>
      <c r="HZ1171" s="759" t="s">
        <v>572</v>
      </c>
      <c r="IA1171" s="759" t="s">
        <v>572</v>
      </c>
      <c r="IC1171" s="760" t="s">
        <v>572</v>
      </c>
      <c r="ID1171" s="760" t="s">
        <v>572</v>
      </c>
      <c r="IE1171" s="760" t="s">
        <v>572</v>
      </c>
      <c r="IF1171" s="761" t="s">
        <v>572</v>
      </c>
      <c r="IG1171" s="619" t="str">
        <f t="shared" si="38"/>
        <v>IN HOUSE (MANUAL)</v>
      </c>
      <c r="II1171" s="761" t="s">
        <v>572</v>
      </c>
      <c r="IK1171" s="761" t="str">
        <f>IFERROR(VLOOKUP($M1171,#REF!,13,0),"IN HOUSE (MANUAL)")</f>
        <v>IN HOUSE (MANUAL)</v>
      </c>
      <c r="IM1171" s="760" t="s">
        <v>572</v>
      </c>
      <c r="IN1171" s="760" t="s">
        <v>572</v>
      </c>
      <c r="IO1171" s="760" t="s">
        <v>572</v>
      </c>
      <c r="IQ1171" s="760" t="s">
        <v>572</v>
      </c>
      <c r="IR1171" s="760" t="s">
        <v>572</v>
      </c>
      <c r="IT1171" s="760" t="s">
        <v>572</v>
      </c>
      <c r="IV1171" s="760" t="s">
        <v>572</v>
      </c>
      <c r="IW1171" s="760" t="s">
        <v>572</v>
      </c>
      <c r="IY1171" s="760" t="s">
        <v>572</v>
      </c>
      <c r="IZ1171" s="760" t="s">
        <v>572</v>
      </c>
      <c r="JB1171" s="760" t="s">
        <v>572</v>
      </c>
      <c r="JC1171" s="760" t="s">
        <v>572</v>
      </c>
      <c r="JE1171" s="760" t="s">
        <v>572</v>
      </c>
      <c r="JF1171" s="760" t="s">
        <v>572</v>
      </c>
    </row>
    <row r="1172" spans="1:266" ht="18.75" customHeight="1" x14ac:dyDescent="0.35">
      <c r="A1172" s="618" t="s">
        <v>2388</v>
      </c>
      <c r="B1172" s="730">
        <v>190</v>
      </c>
      <c r="C1172" s="730" t="s">
        <v>2264</v>
      </c>
      <c r="D1172" s="730" t="s">
        <v>2264</v>
      </c>
      <c r="E1172" s="730">
        <v>19</v>
      </c>
      <c r="F1172" s="731" t="s">
        <v>574</v>
      </c>
      <c r="G1172" s="732">
        <v>1</v>
      </c>
      <c r="H1172" s="733">
        <v>46233</v>
      </c>
      <c r="I1172" s="730">
        <v>44</v>
      </c>
      <c r="J1172" s="730" t="s">
        <v>308</v>
      </c>
      <c r="K1172" s="730">
        <v>45</v>
      </c>
      <c r="L1172" s="730" t="s">
        <v>2389</v>
      </c>
      <c r="M1172" s="907" t="s">
        <v>2388</v>
      </c>
      <c r="N1172" s="805" t="s">
        <v>390</v>
      </c>
      <c r="O1172" s="805">
        <v>0</v>
      </c>
      <c r="P1172" s="805">
        <v>0</v>
      </c>
      <c r="Q1172" s="805">
        <v>0</v>
      </c>
      <c r="R1172" s="907" t="s">
        <v>576</v>
      </c>
      <c r="S1172" s="907"/>
      <c r="T1172" s="907" t="s">
        <v>588</v>
      </c>
      <c r="U1172" s="907">
        <v>480</v>
      </c>
      <c r="V1172" s="907" t="s">
        <v>308</v>
      </c>
      <c r="W1172" s="907"/>
      <c r="X1172" s="907"/>
      <c r="Y1172" s="907"/>
      <c r="Z1172" s="809"/>
      <c r="AA1172" s="907" t="s">
        <v>32</v>
      </c>
      <c r="AB1172" s="907" t="s">
        <v>569</v>
      </c>
      <c r="AC1172" s="907" t="s">
        <v>584</v>
      </c>
      <c r="AD1172" s="907">
        <v>600</v>
      </c>
      <c r="AE1172" s="903">
        <v>600</v>
      </c>
      <c r="AF1172" s="809">
        <v>46310</v>
      </c>
      <c r="AG1172" s="919"/>
      <c r="AH1172" s="919"/>
      <c r="AI1172" s="919" t="s">
        <v>613</v>
      </c>
      <c r="AJ1172" s="811">
        <v>60</v>
      </c>
      <c r="AK1172" s="909"/>
      <c r="AL1172" s="910"/>
      <c r="AM1172" s="911">
        <v>0</v>
      </c>
      <c r="AN1172" s="911"/>
      <c r="AO1172" s="911"/>
      <c r="AP1172" s="911"/>
      <c r="AQ1172" s="911"/>
      <c r="AR1172" s="911"/>
      <c r="AS1172" s="911"/>
      <c r="AT1172" s="911"/>
      <c r="AU1172" s="911"/>
      <c r="AV1172" s="911"/>
      <c r="AW1172" s="911"/>
      <c r="AX1172" s="911"/>
      <c r="AY1172" s="911"/>
      <c r="AZ1172" s="911"/>
      <c r="BA1172" s="911"/>
      <c r="BB1172" s="911">
        <v>0</v>
      </c>
      <c r="BC1172" s="911">
        <v>0</v>
      </c>
      <c r="BD1172" s="911">
        <v>0</v>
      </c>
      <c r="BE1172" s="911">
        <v>0</v>
      </c>
      <c r="BF1172" s="911">
        <v>0</v>
      </c>
      <c r="BG1172" s="911">
        <v>0</v>
      </c>
      <c r="BH1172" s="911">
        <v>0</v>
      </c>
      <c r="BI1172" s="911" t="s">
        <v>397</v>
      </c>
      <c r="BJ1172" s="911"/>
      <c r="BK1172" s="911">
        <v>600</v>
      </c>
      <c r="BL1172" s="911"/>
      <c r="BM1172" s="911"/>
      <c r="BN1172" s="911" t="s">
        <v>308</v>
      </c>
      <c r="BO1172" s="911" t="s">
        <v>308</v>
      </c>
      <c r="BP1172" s="911" t="s">
        <v>308</v>
      </c>
      <c r="BQ1172" s="911" t="s">
        <v>308</v>
      </c>
      <c r="BR1172" s="911"/>
      <c r="BS1172" s="911">
        <v>600</v>
      </c>
      <c r="BT1172" s="911"/>
      <c r="BU1172" s="911" t="s">
        <v>579</v>
      </c>
      <c r="BV1172" s="911"/>
      <c r="BW1172" s="911"/>
      <c r="BX1172" s="911"/>
      <c r="BY1172" s="911"/>
      <c r="BZ1172" s="911"/>
      <c r="CA1172" s="911"/>
      <c r="CB1172" s="911"/>
      <c r="CC1172" s="911"/>
      <c r="CD1172" s="911"/>
      <c r="CE1172" s="911"/>
      <c r="CF1172" s="911"/>
      <c r="CG1172" s="911"/>
      <c r="CH1172" s="911"/>
      <c r="CI1172" s="911"/>
      <c r="CJ1172" s="911"/>
      <c r="CK1172" s="908"/>
      <c r="CL1172" s="908" t="s">
        <v>397</v>
      </c>
      <c r="CM1172" s="908" t="s">
        <v>397</v>
      </c>
      <c r="CN1172" s="908" t="s">
        <v>397</v>
      </c>
      <c r="CO1172" s="908" t="s">
        <v>397</v>
      </c>
      <c r="CP1172" s="908">
        <v>600</v>
      </c>
      <c r="CQ1172" s="908">
        <v>600</v>
      </c>
      <c r="CR1172" s="907">
        <v>600</v>
      </c>
      <c r="CS1172" s="922"/>
      <c r="CT1172" s="815" t="s">
        <v>308</v>
      </c>
      <c r="CU1172" s="816"/>
      <c r="CV1172" s="809"/>
      <c r="CW1172" s="809"/>
      <c r="CX1172" s="815">
        <v>46310</v>
      </c>
      <c r="CY1172" s="817" t="s">
        <v>2328</v>
      </c>
      <c r="CZ1172" s="817" t="s">
        <v>308</v>
      </c>
      <c r="DA1172" s="818">
        <v>46289</v>
      </c>
      <c r="DB1172" s="818" t="s">
        <v>615</v>
      </c>
      <c r="DC1172" s="818" t="s">
        <v>2069</v>
      </c>
      <c r="DD1172" s="818" t="s">
        <v>308</v>
      </c>
      <c r="DE1172" s="913" t="s">
        <v>308</v>
      </c>
      <c r="DF1172" s="913" t="s">
        <v>308</v>
      </c>
      <c r="DG1172" s="913" t="s">
        <v>308</v>
      </c>
      <c r="DH1172" s="914">
        <v>0</v>
      </c>
      <c r="DI1172" s="809">
        <v>46272</v>
      </c>
      <c r="DJ1172" s="809" t="s">
        <v>390</v>
      </c>
      <c r="DK1172" s="809">
        <v>46272</v>
      </c>
      <c r="DL1172" s="809">
        <v>46311</v>
      </c>
      <c r="DM1172" s="809">
        <v>46311</v>
      </c>
      <c r="DN1172" s="809">
        <v>46311</v>
      </c>
      <c r="DO1172" s="954" t="s">
        <v>308</v>
      </c>
      <c r="DP1172" s="807">
        <v>46346</v>
      </c>
      <c r="DQ1172" s="809">
        <v>46332</v>
      </c>
      <c r="DR1172" s="807">
        <v>46332</v>
      </c>
      <c r="DS1172" s="914">
        <v>46346</v>
      </c>
      <c r="DT1172" s="752">
        <v>46332</v>
      </c>
      <c r="DU1172" s="753">
        <v>-11</v>
      </c>
      <c r="DV1172" s="753" t="s">
        <v>308</v>
      </c>
      <c r="DW1172" s="754">
        <v>46318</v>
      </c>
      <c r="DX1172" s="755">
        <v>46321</v>
      </c>
      <c r="DY1172" s="754" t="e">
        <v>#VALUE!</v>
      </c>
      <c r="DZ1172" s="754" t="e">
        <v>#VALUE!</v>
      </c>
      <c r="EA1172" s="754"/>
      <c r="EB1172" s="754"/>
      <c r="HA1172" s="756" t="s">
        <v>397</v>
      </c>
      <c r="HB1172" s="756" t="s">
        <v>397</v>
      </c>
      <c r="HC1172" s="756" t="s">
        <v>397</v>
      </c>
      <c r="HD1172" s="756" t="s">
        <v>397</v>
      </c>
      <c r="HE1172" s="756" t="s">
        <v>397</v>
      </c>
      <c r="HF1172" s="756" t="s">
        <v>397</v>
      </c>
      <c r="HG1172" s="756" t="s">
        <v>397</v>
      </c>
      <c r="HH1172" s="756" t="s">
        <v>397</v>
      </c>
      <c r="HI1172" s="756" t="s">
        <v>397</v>
      </c>
      <c r="HJ1172" s="756" t="s">
        <v>397</v>
      </c>
      <c r="HK1172"/>
      <c r="HL1172"/>
      <c r="HM1172"/>
      <c r="HN1172" s="756" t="str">
        <f t="shared" si="37"/>
        <v>AUTO PRINT</v>
      </c>
      <c r="HO1172"/>
      <c r="HP1172" s="757" t="s">
        <v>572</v>
      </c>
      <c r="HQ1172" s="757" t="s">
        <v>572</v>
      </c>
      <c r="HR1172" s="757" t="s">
        <v>572</v>
      </c>
      <c r="HS1172"/>
      <c r="HW1172" s="758"/>
      <c r="HX1172"/>
      <c r="HY1172" s="759" t="s">
        <v>572</v>
      </c>
      <c r="HZ1172" s="759" t="s">
        <v>572</v>
      </c>
      <c r="IA1172" s="759" t="s">
        <v>572</v>
      </c>
      <c r="IC1172" s="760" t="s">
        <v>572</v>
      </c>
      <c r="ID1172" s="760" t="s">
        <v>572</v>
      </c>
      <c r="IE1172" s="760" t="s">
        <v>572</v>
      </c>
      <c r="IF1172" s="761" t="s">
        <v>572</v>
      </c>
      <c r="IG1172" s="619" t="str">
        <f t="shared" si="38"/>
        <v>IN HOUSE (MANUAL)</v>
      </c>
      <c r="II1172" s="761" t="s">
        <v>572</v>
      </c>
      <c r="IK1172" s="761" t="str">
        <f>IFERROR(VLOOKUP($M1172,#REF!,13,0),"IN HOUSE (MANUAL)")</f>
        <v>IN HOUSE (MANUAL)</v>
      </c>
      <c r="IM1172" s="760" t="s">
        <v>572</v>
      </c>
      <c r="IN1172" s="760" t="s">
        <v>572</v>
      </c>
      <c r="IO1172" s="760" t="s">
        <v>572</v>
      </c>
      <c r="IQ1172" s="760" t="s">
        <v>572</v>
      </c>
      <c r="IR1172" s="760" t="s">
        <v>572</v>
      </c>
      <c r="IT1172" s="760" t="s">
        <v>572</v>
      </c>
      <c r="IV1172" s="760" t="s">
        <v>572</v>
      </c>
      <c r="IW1172" s="760" t="s">
        <v>572</v>
      </c>
      <c r="IY1172" s="760" t="s">
        <v>572</v>
      </c>
      <c r="IZ1172" s="760" t="s">
        <v>572</v>
      </c>
      <c r="JB1172" s="760" t="s">
        <v>572</v>
      </c>
      <c r="JC1172" s="760" t="s">
        <v>572</v>
      </c>
      <c r="JE1172" s="760" t="s">
        <v>572</v>
      </c>
      <c r="JF1172" s="760" t="s">
        <v>572</v>
      </c>
    </row>
    <row r="1173" spans="1:266" ht="17.25" customHeight="1" x14ac:dyDescent="0.35">
      <c r="A1173" s="618" t="s">
        <v>2390</v>
      </c>
      <c r="B1173" s="730">
        <v>191</v>
      </c>
      <c r="C1173" s="730" t="s">
        <v>2264</v>
      </c>
      <c r="D1173" s="730" t="s">
        <v>2264</v>
      </c>
      <c r="E1173" s="730">
        <v>19</v>
      </c>
      <c r="F1173" s="731" t="s">
        <v>574</v>
      </c>
      <c r="G1173" s="732">
        <v>1</v>
      </c>
      <c r="H1173" s="733">
        <v>46233</v>
      </c>
      <c r="I1173" s="730">
        <v>44</v>
      </c>
      <c r="J1173" s="730" t="s">
        <v>308</v>
      </c>
      <c r="K1173" s="730">
        <v>45</v>
      </c>
      <c r="L1173" s="730" t="s">
        <v>2391</v>
      </c>
      <c r="M1173" s="907" t="s">
        <v>2390</v>
      </c>
      <c r="N1173" s="805" t="s">
        <v>390</v>
      </c>
      <c r="O1173" s="805">
        <v>0</v>
      </c>
      <c r="P1173" s="805">
        <v>0</v>
      </c>
      <c r="Q1173" s="805">
        <v>0</v>
      </c>
      <c r="R1173" s="907" t="s">
        <v>576</v>
      </c>
      <c r="S1173" s="907"/>
      <c r="T1173" s="907" t="s">
        <v>577</v>
      </c>
      <c r="U1173" s="907">
        <v>480</v>
      </c>
      <c r="V1173" s="907" t="s">
        <v>308</v>
      </c>
      <c r="W1173" s="907"/>
      <c r="X1173" s="907"/>
      <c r="Y1173" s="907"/>
      <c r="Z1173" s="809"/>
      <c r="AA1173" s="907" t="s">
        <v>32</v>
      </c>
      <c r="AB1173" s="907" t="s">
        <v>569</v>
      </c>
      <c r="AC1173" s="907" t="s">
        <v>589</v>
      </c>
      <c r="AD1173" s="907">
        <v>180</v>
      </c>
      <c r="AE1173" s="903">
        <v>180</v>
      </c>
      <c r="AF1173" s="809">
        <v>46310</v>
      </c>
      <c r="AG1173" s="919"/>
      <c r="AH1173" s="919"/>
      <c r="AI1173" s="919" t="s">
        <v>308</v>
      </c>
      <c r="AJ1173" s="811">
        <v>61</v>
      </c>
      <c r="AK1173" s="909"/>
      <c r="AL1173" s="910"/>
      <c r="AM1173" s="911">
        <v>0</v>
      </c>
      <c r="AN1173" s="911"/>
      <c r="AO1173" s="911"/>
      <c r="AP1173" s="911"/>
      <c r="AQ1173" s="911"/>
      <c r="AR1173" s="911"/>
      <c r="AS1173" s="911"/>
      <c r="AT1173" s="911"/>
      <c r="AU1173" s="911"/>
      <c r="AV1173" s="911"/>
      <c r="AW1173" s="911"/>
      <c r="AX1173" s="911"/>
      <c r="AY1173" s="911"/>
      <c r="AZ1173" s="911"/>
      <c r="BA1173" s="911"/>
      <c r="BB1173" s="911">
        <v>0</v>
      </c>
      <c r="BC1173" s="911">
        <v>0</v>
      </c>
      <c r="BD1173" s="911">
        <v>0</v>
      </c>
      <c r="BE1173" s="911">
        <v>0</v>
      </c>
      <c r="BF1173" s="911">
        <v>0</v>
      </c>
      <c r="BG1173" s="911">
        <v>0</v>
      </c>
      <c r="BH1173" s="911">
        <v>0</v>
      </c>
      <c r="BI1173" s="911" t="s">
        <v>397</v>
      </c>
      <c r="BJ1173" s="911"/>
      <c r="BK1173" s="911">
        <v>180</v>
      </c>
      <c r="BL1173" s="911"/>
      <c r="BM1173" s="911"/>
      <c r="BN1173" s="911" t="s">
        <v>308</v>
      </c>
      <c r="BO1173" s="911" t="s">
        <v>308</v>
      </c>
      <c r="BP1173" s="911" t="s">
        <v>308</v>
      </c>
      <c r="BQ1173" s="911" t="s">
        <v>308</v>
      </c>
      <c r="BR1173" s="911"/>
      <c r="BS1173" s="911">
        <v>180</v>
      </c>
      <c r="BT1173" s="911"/>
      <c r="BU1173" s="911" t="s">
        <v>579</v>
      </c>
      <c r="BV1173" s="911"/>
      <c r="BW1173" s="911"/>
      <c r="BX1173" s="911"/>
      <c r="BY1173" s="911"/>
      <c r="BZ1173" s="911"/>
      <c r="CA1173" s="911"/>
      <c r="CB1173" s="911"/>
      <c r="CC1173" s="911"/>
      <c r="CD1173" s="911"/>
      <c r="CE1173" s="911"/>
      <c r="CF1173" s="911"/>
      <c r="CG1173" s="911"/>
      <c r="CH1173" s="911"/>
      <c r="CI1173" s="911"/>
      <c r="CJ1173" s="911"/>
      <c r="CK1173" s="908"/>
      <c r="CL1173" s="908" t="s">
        <v>397</v>
      </c>
      <c r="CM1173" s="908" t="s">
        <v>397</v>
      </c>
      <c r="CN1173" s="908" t="s">
        <v>397</v>
      </c>
      <c r="CO1173" s="908" t="s">
        <v>397</v>
      </c>
      <c r="CP1173" s="908">
        <v>180</v>
      </c>
      <c r="CQ1173" s="908">
        <v>180</v>
      </c>
      <c r="CR1173" s="907">
        <v>180</v>
      </c>
      <c r="CS1173" s="922"/>
      <c r="CT1173" s="815" t="s">
        <v>308</v>
      </c>
      <c r="CU1173" s="816"/>
      <c r="CV1173" s="809"/>
      <c r="CW1173" s="809"/>
      <c r="CX1173" s="815">
        <v>46310</v>
      </c>
      <c r="CY1173" s="817" t="s">
        <v>2328</v>
      </c>
      <c r="CZ1173" s="817" t="s">
        <v>308</v>
      </c>
      <c r="DA1173" s="818">
        <v>46289</v>
      </c>
      <c r="DB1173" s="818" t="s">
        <v>615</v>
      </c>
      <c r="DC1173" s="818" t="s">
        <v>2069</v>
      </c>
      <c r="DD1173" s="818" t="s">
        <v>308</v>
      </c>
      <c r="DE1173" s="913" t="s">
        <v>308</v>
      </c>
      <c r="DF1173" s="913" t="s">
        <v>308</v>
      </c>
      <c r="DG1173" s="913" t="s">
        <v>308</v>
      </c>
      <c r="DH1173" s="914">
        <v>0</v>
      </c>
      <c r="DI1173" s="809">
        <v>46272</v>
      </c>
      <c r="DJ1173" s="809" t="s">
        <v>390</v>
      </c>
      <c r="DK1173" s="809">
        <v>46272</v>
      </c>
      <c r="DL1173" s="809">
        <v>46304</v>
      </c>
      <c r="DM1173" s="809">
        <v>46314</v>
      </c>
      <c r="DN1173" s="809">
        <v>46314</v>
      </c>
      <c r="DO1173" s="954" t="s">
        <v>308</v>
      </c>
      <c r="DP1173" s="807">
        <v>46332</v>
      </c>
      <c r="DQ1173" s="809">
        <v>46332</v>
      </c>
      <c r="DR1173" s="807">
        <v>46332</v>
      </c>
      <c r="DS1173" s="914">
        <v>46332</v>
      </c>
      <c r="DT1173" s="752">
        <v>46332</v>
      </c>
      <c r="DU1173" s="753">
        <v>-11</v>
      </c>
      <c r="DV1173" s="753" t="s">
        <v>308</v>
      </c>
      <c r="DW1173" s="754">
        <v>46321</v>
      </c>
      <c r="DX1173" s="755">
        <v>46321</v>
      </c>
      <c r="DY1173" s="754" t="e">
        <v>#VALUE!</v>
      </c>
      <c r="DZ1173" s="754" t="e">
        <v>#VALUE!</v>
      </c>
      <c r="EA1173" s="754"/>
      <c r="EB1173" s="754"/>
      <c r="HA1173" s="756" t="s">
        <v>397</v>
      </c>
      <c r="HB1173" s="756" t="s">
        <v>397</v>
      </c>
      <c r="HC1173" s="756" t="s">
        <v>397</v>
      </c>
      <c r="HD1173" s="756" t="s">
        <v>397</v>
      </c>
      <c r="HE1173" s="756" t="s">
        <v>397</v>
      </c>
      <c r="HF1173" s="756" t="s">
        <v>397</v>
      </c>
      <c r="HG1173" s="756" t="s">
        <v>397</v>
      </c>
      <c r="HH1173" s="756" t="s">
        <v>397</v>
      </c>
      <c r="HI1173" s="756" t="s">
        <v>397</v>
      </c>
      <c r="HJ1173" s="756" t="s">
        <v>397</v>
      </c>
      <c r="HK1173"/>
      <c r="HL1173"/>
      <c r="HM1173"/>
      <c r="HN1173" s="756" t="str">
        <f t="shared" si="37"/>
        <v>AUTO PRINT</v>
      </c>
      <c r="HO1173"/>
      <c r="HP1173" s="757" t="s">
        <v>572</v>
      </c>
      <c r="HQ1173" s="757" t="s">
        <v>572</v>
      </c>
      <c r="HR1173" s="757" t="s">
        <v>572</v>
      </c>
      <c r="HS1173"/>
      <c r="HW1173" s="758"/>
      <c r="HX1173"/>
      <c r="HY1173" s="759" t="s">
        <v>572</v>
      </c>
      <c r="HZ1173" s="759" t="s">
        <v>572</v>
      </c>
      <c r="IA1173" s="759" t="s">
        <v>572</v>
      </c>
      <c r="IC1173" s="760" t="s">
        <v>572</v>
      </c>
      <c r="ID1173" s="760" t="s">
        <v>572</v>
      </c>
      <c r="IE1173" s="760" t="s">
        <v>572</v>
      </c>
      <c r="IF1173" s="761" t="s">
        <v>572</v>
      </c>
      <c r="IG1173" s="619" t="str">
        <f t="shared" si="38"/>
        <v>IN HOUSE (MANUAL)</v>
      </c>
      <c r="II1173" s="761" t="s">
        <v>572</v>
      </c>
      <c r="IK1173" s="761" t="str">
        <f>IFERROR(VLOOKUP($M1173,#REF!,13,0),"IN HOUSE (MANUAL)")</f>
        <v>IN HOUSE (MANUAL)</v>
      </c>
      <c r="IM1173" s="760" t="s">
        <v>572</v>
      </c>
      <c r="IN1173" s="760" t="s">
        <v>572</v>
      </c>
      <c r="IO1173" s="760" t="s">
        <v>572</v>
      </c>
      <c r="IQ1173" s="760" t="s">
        <v>572</v>
      </c>
      <c r="IR1173" s="760" t="s">
        <v>572</v>
      </c>
      <c r="IT1173" s="760" t="s">
        <v>572</v>
      </c>
      <c r="IV1173" s="760" t="s">
        <v>572</v>
      </c>
      <c r="IW1173" s="760" t="s">
        <v>572</v>
      </c>
      <c r="IY1173" s="760" t="s">
        <v>572</v>
      </c>
      <c r="IZ1173" s="760" t="s">
        <v>572</v>
      </c>
      <c r="JB1173" s="760" t="s">
        <v>572</v>
      </c>
      <c r="JC1173" s="760" t="s">
        <v>572</v>
      </c>
      <c r="JE1173" s="760" t="s">
        <v>572</v>
      </c>
      <c r="JF1173" s="760" t="s">
        <v>572</v>
      </c>
    </row>
    <row r="1174" spans="1:266" ht="18.75" customHeight="1" x14ac:dyDescent="0.35">
      <c r="A1174" s="618" t="s">
        <v>2392</v>
      </c>
      <c r="B1174" s="730">
        <v>192</v>
      </c>
      <c r="C1174" s="730" t="s">
        <v>2264</v>
      </c>
      <c r="D1174" s="730" t="s">
        <v>2264</v>
      </c>
      <c r="E1174" s="730">
        <v>19</v>
      </c>
      <c r="F1174" s="731" t="s">
        <v>574</v>
      </c>
      <c r="G1174" s="732">
        <v>1</v>
      </c>
      <c r="H1174" s="733">
        <v>46233</v>
      </c>
      <c r="I1174" s="730">
        <v>44</v>
      </c>
      <c r="J1174" s="730" t="s">
        <v>308</v>
      </c>
      <c r="K1174" s="730">
        <v>45</v>
      </c>
      <c r="L1174" s="730" t="s">
        <v>2393</v>
      </c>
      <c r="M1174" s="907" t="s">
        <v>2392</v>
      </c>
      <c r="N1174" s="805" t="s">
        <v>390</v>
      </c>
      <c r="O1174" s="805">
        <v>0</v>
      </c>
      <c r="P1174" s="805">
        <v>0</v>
      </c>
      <c r="Q1174" s="805">
        <v>0</v>
      </c>
      <c r="R1174" s="907" t="s">
        <v>576</v>
      </c>
      <c r="S1174" s="907"/>
      <c r="T1174" s="907" t="s">
        <v>605</v>
      </c>
      <c r="U1174" s="907">
        <v>480</v>
      </c>
      <c r="V1174" s="907" t="s">
        <v>308</v>
      </c>
      <c r="W1174" s="907"/>
      <c r="X1174" s="907"/>
      <c r="Y1174" s="907"/>
      <c r="Z1174" s="809"/>
      <c r="AA1174" s="907" t="s">
        <v>32</v>
      </c>
      <c r="AB1174" s="907" t="s">
        <v>569</v>
      </c>
      <c r="AC1174" s="907" t="s">
        <v>1813</v>
      </c>
      <c r="AD1174" s="907">
        <v>144</v>
      </c>
      <c r="AE1174" s="903">
        <v>144</v>
      </c>
      <c r="AF1174" s="809">
        <v>46310</v>
      </c>
      <c r="AG1174" s="919"/>
      <c r="AH1174" s="919"/>
      <c r="AI1174" s="919" t="s">
        <v>308</v>
      </c>
      <c r="AJ1174" s="811">
        <v>62</v>
      </c>
      <c r="AK1174" s="909"/>
      <c r="AL1174" s="910"/>
      <c r="AM1174" s="911">
        <v>0</v>
      </c>
      <c r="AN1174" s="911"/>
      <c r="AO1174" s="911"/>
      <c r="AP1174" s="911"/>
      <c r="AQ1174" s="911"/>
      <c r="AR1174" s="911"/>
      <c r="AS1174" s="911"/>
      <c r="AT1174" s="911"/>
      <c r="AU1174" s="911"/>
      <c r="AV1174" s="911"/>
      <c r="AW1174" s="911"/>
      <c r="AX1174" s="911"/>
      <c r="AY1174" s="911"/>
      <c r="AZ1174" s="911"/>
      <c r="BA1174" s="911"/>
      <c r="BB1174" s="911">
        <v>0</v>
      </c>
      <c r="BC1174" s="911">
        <v>0</v>
      </c>
      <c r="BD1174" s="911">
        <v>0</v>
      </c>
      <c r="BE1174" s="911">
        <v>0</v>
      </c>
      <c r="BF1174" s="911">
        <v>0</v>
      </c>
      <c r="BG1174" s="911">
        <v>0</v>
      </c>
      <c r="BH1174" s="911">
        <v>0</v>
      </c>
      <c r="BI1174" s="911" t="s">
        <v>397</v>
      </c>
      <c r="BJ1174" s="911"/>
      <c r="BK1174" s="911">
        <v>144</v>
      </c>
      <c r="BL1174" s="911"/>
      <c r="BM1174" s="911"/>
      <c r="BN1174" s="911" t="s">
        <v>308</v>
      </c>
      <c r="BO1174" s="911" t="s">
        <v>308</v>
      </c>
      <c r="BP1174" s="911" t="s">
        <v>308</v>
      </c>
      <c r="BQ1174" s="911" t="s">
        <v>308</v>
      </c>
      <c r="BR1174" s="911"/>
      <c r="BS1174" s="911">
        <v>144</v>
      </c>
      <c r="BT1174" s="911"/>
      <c r="BU1174" s="911" t="s">
        <v>579</v>
      </c>
      <c r="BV1174" s="911"/>
      <c r="BW1174" s="911"/>
      <c r="BX1174" s="911"/>
      <c r="BY1174" s="911"/>
      <c r="BZ1174" s="911"/>
      <c r="CA1174" s="911"/>
      <c r="CB1174" s="911"/>
      <c r="CC1174" s="911"/>
      <c r="CD1174" s="911"/>
      <c r="CE1174" s="911"/>
      <c r="CF1174" s="911"/>
      <c r="CG1174" s="911"/>
      <c r="CH1174" s="911"/>
      <c r="CI1174" s="911"/>
      <c r="CJ1174" s="911"/>
      <c r="CK1174" s="908"/>
      <c r="CL1174" s="908" t="s">
        <v>397</v>
      </c>
      <c r="CM1174" s="908" t="s">
        <v>397</v>
      </c>
      <c r="CN1174" s="908" t="s">
        <v>397</v>
      </c>
      <c r="CO1174" s="908" t="s">
        <v>397</v>
      </c>
      <c r="CP1174" s="908">
        <v>144</v>
      </c>
      <c r="CQ1174" s="908">
        <v>144</v>
      </c>
      <c r="CR1174" s="907">
        <v>144</v>
      </c>
      <c r="CS1174" s="922"/>
      <c r="CT1174" s="815" t="s">
        <v>308</v>
      </c>
      <c r="CU1174" s="816"/>
      <c r="CV1174" s="809"/>
      <c r="CW1174" s="809"/>
      <c r="CX1174" s="815">
        <v>46310</v>
      </c>
      <c r="CY1174" s="817" t="s">
        <v>2328</v>
      </c>
      <c r="CZ1174" s="817" t="s">
        <v>308</v>
      </c>
      <c r="DA1174" s="818">
        <v>46289</v>
      </c>
      <c r="DB1174" s="818" t="s">
        <v>615</v>
      </c>
      <c r="DC1174" s="818" t="s">
        <v>2069</v>
      </c>
      <c r="DD1174" s="818" t="s">
        <v>308</v>
      </c>
      <c r="DE1174" s="913" t="s">
        <v>308</v>
      </c>
      <c r="DF1174" s="913" t="s">
        <v>308</v>
      </c>
      <c r="DG1174" s="913" t="s">
        <v>308</v>
      </c>
      <c r="DH1174" s="914">
        <v>0</v>
      </c>
      <c r="DI1174" s="809">
        <v>46272</v>
      </c>
      <c r="DJ1174" s="809" t="s">
        <v>390</v>
      </c>
      <c r="DK1174" s="809" t="s">
        <v>390</v>
      </c>
      <c r="DL1174" s="809">
        <v>46304</v>
      </c>
      <c r="DM1174" s="809">
        <v>46314</v>
      </c>
      <c r="DN1174" s="809">
        <v>46314</v>
      </c>
      <c r="DO1174" s="954" t="s">
        <v>308</v>
      </c>
      <c r="DP1174" s="807">
        <v>46332</v>
      </c>
      <c r="DQ1174" s="809">
        <v>46332</v>
      </c>
      <c r="DR1174" s="807">
        <v>46332</v>
      </c>
      <c r="DS1174" s="914">
        <v>46332</v>
      </c>
      <c r="DT1174" s="752">
        <v>46332</v>
      </c>
      <c r="DU1174" s="753">
        <v>-10</v>
      </c>
      <c r="DV1174" s="753" t="s">
        <v>308</v>
      </c>
      <c r="DW1174" s="754">
        <v>46321</v>
      </c>
      <c r="DX1174" s="755">
        <v>46322</v>
      </c>
      <c r="DY1174" s="754" t="e">
        <v>#VALUE!</v>
      </c>
      <c r="DZ1174" s="754" t="e">
        <v>#VALUE!</v>
      </c>
      <c r="EA1174" s="754"/>
      <c r="EB1174" s="754"/>
      <c r="HA1174" s="756" t="s">
        <v>397</v>
      </c>
      <c r="HB1174" s="756" t="s">
        <v>397</v>
      </c>
      <c r="HC1174" s="756" t="s">
        <v>397</v>
      </c>
      <c r="HD1174" s="756" t="s">
        <v>397</v>
      </c>
      <c r="HE1174" s="756" t="s">
        <v>397</v>
      </c>
      <c r="HF1174" s="756" t="s">
        <v>397</v>
      </c>
      <c r="HG1174" s="756" t="s">
        <v>397</v>
      </c>
      <c r="HH1174" s="756" t="s">
        <v>397</v>
      </c>
      <c r="HI1174" s="756" t="s">
        <v>397</v>
      </c>
      <c r="HJ1174" s="756" t="s">
        <v>397</v>
      </c>
      <c r="HK1174"/>
      <c r="HL1174"/>
      <c r="HM1174"/>
      <c r="HN1174" s="756" t="str">
        <f t="shared" si="37"/>
        <v>AUTO PRINT</v>
      </c>
      <c r="HO1174"/>
      <c r="HP1174" s="757" t="s">
        <v>572</v>
      </c>
      <c r="HQ1174" s="757" t="s">
        <v>572</v>
      </c>
      <c r="HR1174" s="757" t="s">
        <v>572</v>
      </c>
      <c r="HS1174"/>
      <c r="HW1174" s="758"/>
      <c r="HX1174"/>
      <c r="HY1174" s="759" t="s">
        <v>572</v>
      </c>
      <c r="HZ1174" s="759" t="s">
        <v>572</v>
      </c>
      <c r="IA1174" s="759" t="s">
        <v>572</v>
      </c>
      <c r="IC1174" s="760" t="s">
        <v>572</v>
      </c>
      <c r="ID1174" s="760" t="s">
        <v>572</v>
      </c>
      <c r="IE1174" s="760" t="s">
        <v>572</v>
      </c>
      <c r="IF1174" s="761" t="s">
        <v>572</v>
      </c>
      <c r="IG1174" s="619" t="str">
        <f t="shared" si="38"/>
        <v>IN HOUSE (MANUAL)</v>
      </c>
      <c r="II1174" s="761" t="s">
        <v>572</v>
      </c>
      <c r="IK1174" s="761" t="str">
        <f>IFERROR(VLOOKUP($M1174,#REF!,13,0),"IN HOUSE (MANUAL)")</f>
        <v>IN HOUSE (MANUAL)</v>
      </c>
      <c r="IM1174" s="760" t="s">
        <v>572</v>
      </c>
      <c r="IN1174" s="760" t="s">
        <v>572</v>
      </c>
      <c r="IO1174" s="760" t="s">
        <v>572</v>
      </c>
      <c r="IQ1174" s="760" t="s">
        <v>572</v>
      </c>
      <c r="IR1174" s="760" t="s">
        <v>572</v>
      </c>
      <c r="IT1174" s="760" t="s">
        <v>572</v>
      </c>
      <c r="IV1174" s="760" t="s">
        <v>572</v>
      </c>
      <c r="IW1174" s="760" t="s">
        <v>572</v>
      </c>
      <c r="IY1174" s="760" t="s">
        <v>572</v>
      </c>
      <c r="IZ1174" s="760" t="s">
        <v>572</v>
      </c>
      <c r="JB1174" s="760" t="s">
        <v>572</v>
      </c>
      <c r="JC1174" s="760" t="s">
        <v>572</v>
      </c>
      <c r="JE1174" s="760" t="s">
        <v>572</v>
      </c>
      <c r="JF1174" s="760" t="s">
        <v>572</v>
      </c>
    </row>
    <row r="1175" spans="1:266" ht="17.25" customHeight="1" x14ac:dyDescent="0.35">
      <c r="A1175" s="618" t="s">
        <v>2394</v>
      </c>
      <c r="B1175" s="730">
        <v>193</v>
      </c>
      <c r="C1175" s="730" t="s">
        <v>2264</v>
      </c>
      <c r="D1175" s="730" t="s">
        <v>2264</v>
      </c>
      <c r="E1175" s="730">
        <v>19</v>
      </c>
      <c r="F1175" s="731" t="s">
        <v>961</v>
      </c>
      <c r="G1175" s="732">
        <v>1</v>
      </c>
      <c r="H1175" s="733">
        <v>46258</v>
      </c>
      <c r="I1175" s="730">
        <v>44</v>
      </c>
      <c r="J1175" s="730" t="s">
        <v>308</v>
      </c>
      <c r="K1175" s="730">
        <v>46</v>
      </c>
      <c r="L1175" s="730" t="s">
        <v>2395</v>
      </c>
      <c r="M1175" s="907" t="s">
        <v>2394</v>
      </c>
      <c r="N1175" s="805" t="s">
        <v>390</v>
      </c>
      <c r="O1175" s="805">
        <v>0</v>
      </c>
      <c r="P1175" s="805">
        <v>0</v>
      </c>
      <c r="Q1175" s="805">
        <v>0</v>
      </c>
      <c r="R1175" s="907" t="s">
        <v>576</v>
      </c>
      <c r="S1175" s="907"/>
      <c r="T1175" s="907" t="s">
        <v>2313</v>
      </c>
      <c r="U1175" s="907">
        <v>480</v>
      </c>
      <c r="V1175" s="907" t="s">
        <v>308</v>
      </c>
      <c r="W1175" s="907"/>
      <c r="X1175" s="907"/>
      <c r="Y1175" s="907"/>
      <c r="Z1175" s="809"/>
      <c r="AA1175" s="907" t="s">
        <v>2055</v>
      </c>
      <c r="AB1175" s="907" t="s">
        <v>569</v>
      </c>
      <c r="AC1175" s="907" t="s">
        <v>842</v>
      </c>
      <c r="AD1175" s="907">
        <v>804</v>
      </c>
      <c r="AE1175" s="903">
        <v>804</v>
      </c>
      <c r="AF1175" s="809">
        <v>46317</v>
      </c>
      <c r="AG1175" s="919"/>
      <c r="AH1175" s="919"/>
      <c r="AI1175" s="919" t="s">
        <v>308</v>
      </c>
      <c r="AJ1175" s="811">
        <v>63</v>
      </c>
      <c r="AK1175" s="909"/>
      <c r="AL1175" s="910"/>
      <c r="AM1175" s="911">
        <v>0</v>
      </c>
      <c r="AN1175" s="911"/>
      <c r="AO1175" s="911"/>
      <c r="AP1175" s="911"/>
      <c r="AQ1175" s="911"/>
      <c r="AR1175" s="911"/>
      <c r="AS1175" s="911"/>
      <c r="AT1175" s="911"/>
      <c r="AU1175" s="911"/>
      <c r="AV1175" s="911"/>
      <c r="AW1175" s="911"/>
      <c r="AX1175" s="911"/>
      <c r="AY1175" s="911"/>
      <c r="AZ1175" s="911"/>
      <c r="BA1175" s="911"/>
      <c r="BB1175" s="911">
        <v>0</v>
      </c>
      <c r="BC1175" s="911">
        <v>0</v>
      </c>
      <c r="BD1175" s="911">
        <v>0</v>
      </c>
      <c r="BE1175" s="911">
        <v>0</v>
      </c>
      <c r="BF1175" s="911">
        <v>0</v>
      </c>
      <c r="BG1175" s="911">
        <v>0</v>
      </c>
      <c r="BH1175" s="911">
        <v>0</v>
      </c>
      <c r="BI1175" s="911" t="s">
        <v>397</v>
      </c>
      <c r="BJ1175" s="911"/>
      <c r="BK1175" s="911">
        <v>804</v>
      </c>
      <c r="BL1175" s="911"/>
      <c r="BM1175" s="911"/>
      <c r="BN1175" s="911" t="s">
        <v>308</v>
      </c>
      <c r="BO1175" s="911" t="s">
        <v>308</v>
      </c>
      <c r="BP1175" s="911" t="s">
        <v>308</v>
      </c>
      <c r="BQ1175" s="911" t="s">
        <v>308</v>
      </c>
      <c r="BR1175" s="911"/>
      <c r="BS1175" s="911">
        <v>804</v>
      </c>
      <c r="BT1175" s="911"/>
      <c r="BU1175" s="911" t="s">
        <v>579</v>
      </c>
      <c r="BV1175" s="911"/>
      <c r="BW1175" s="911"/>
      <c r="BX1175" s="911"/>
      <c r="BY1175" s="911"/>
      <c r="BZ1175" s="911"/>
      <c r="CA1175" s="911"/>
      <c r="CB1175" s="911"/>
      <c r="CC1175" s="911"/>
      <c r="CD1175" s="911"/>
      <c r="CE1175" s="911"/>
      <c r="CF1175" s="911"/>
      <c r="CG1175" s="911"/>
      <c r="CH1175" s="911"/>
      <c r="CI1175" s="911"/>
      <c r="CJ1175" s="911"/>
      <c r="CK1175" s="908"/>
      <c r="CL1175" s="908" t="s">
        <v>397</v>
      </c>
      <c r="CM1175" s="908" t="s">
        <v>397</v>
      </c>
      <c r="CN1175" s="908" t="s">
        <v>397</v>
      </c>
      <c r="CO1175" s="908" t="s">
        <v>397</v>
      </c>
      <c r="CP1175" s="908">
        <v>804</v>
      </c>
      <c r="CQ1175" s="908">
        <v>804</v>
      </c>
      <c r="CR1175" s="907">
        <v>804</v>
      </c>
      <c r="CS1175" s="922"/>
      <c r="CT1175" s="815" t="s">
        <v>308</v>
      </c>
      <c r="CU1175" s="816"/>
      <c r="CV1175" s="809"/>
      <c r="CW1175" s="809"/>
      <c r="CX1175" s="815">
        <v>46317</v>
      </c>
      <c r="CY1175" s="817" t="s">
        <v>2370</v>
      </c>
      <c r="CZ1175" s="817" t="s">
        <v>308</v>
      </c>
      <c r="DA1175" s="818">
        <v>46294</v>
      </c>
      <c r="DB1175" s="818" t="s">
        <v>615</v>
      </c>
      <c r="DC1175" s="818" t="s">
        <v>2396</v>
      </c>
      <c r="DD1175" s="818" t="s">
        <v>308</v>
      </c>
      <c r="DE1175" s="913" t="s">
        <v>308</v>
      </c>
      <c r="DF1175" s="913" t="s">
        <v>308</v>
      </c>
      <c r="DG1175" s="913" t="s">
        <v>308</v>
      </c>
      <c r="DH1175" s="914" t="s">
        <v>308</v>
      </c>
      <c r="DI1175" s="809">
        <v>46286</v>
      </c>
      <c r="DJ1175" s="809">
        <v>46288</v>
      </c>
      <c r="DK1175" s="809">
        <v>46288</v>
      </c>
      <c r="DL1175" s="809">
        <v>46316</v>
      </c>
      <c r="DM1175" s="809">
        <v>46316</v>
      </c>
      <c r="DN1175" s="809">
        <v>46316</v>
      </c>
      <c r="DO1175" s="954" t="s">
        <v>308</v>
      </c>
      <c r="DP1175" s="807">
        <v>46339</v>
      </c>
      <c r="DQ1175" s="809">
        <v>46339</v>
      </c>
      <c r="DR1175" s="807">
        <v>46339</v>
      </c>
      <c r="DS1175" s="914">
        <v>46339</v>
      </c>
      <c r="DT1175" s="752">
        <v>46339</v>
      </c>
      <c r="DU1175" s="753">
        <v>-16</v>
      </c>
      <c r="DV1175" s="753" t="s">
        <v>308</v>
      </c>
      <c r="DW1175" s="754">
        <v>46322</v>
      </c>
      <c r="DX1175" s="755">
        <v>46323</v>
      </c>
      <c r="DY1175" s="754" t="e">
        <v>#VALUE!</v>
      </c>
      <c r="DZ1175" s="754" t="e">
        <v>#VALUE!</v>
      </c>
      <c r="EA1175" s="754"/>
      <c r="EB1175" s="754"/>
      <c r="HA1175" s="756" t="s">
        <v>397</v>
      </c>
      <c r="HB1175" s="756" t="s">
        <v>397</v>
      </c>
      <c r="HC1175" s="756" t="s">
        <v>397</v>
      </c>
      <c r="HD1175" s="756" t="s">
        <v>397</v>
      </c>
      <c r="HE1175" s="756" t="s">
        <v>397</v>
      </c>
      <c r="HF1175" s="756" t="s">
        <v>397</v>
      </c>
      <c r="HG1175" s="756" t="s">
        <v>397</v>
      </c>
      <c r="HH1175" s="756" t="s">
        <v>397</v>
      </c>
      <c r="HI1175" s="756" t="s">
        <v>397</v>
      </c>
      <c r="HJ1175" s="756" t="s">
        <v>397</v>
      </c>
      <c r="HK1175"/>
      <c r="HL1175"/>
      <c r="HM1175"/>
      <c r="HN1175" s="756" t="str">
        <f t="shared" si="37"/>
        <v>AUTO PRINT</v>
      </c>
      <c r="HO1175"/>
      <c r="HP1175" s="757" t="s">
        <v>572</v>
      </c>
      <c r="HQ1175" s="757" t="s">
        <v>572</v>
      </c>
      <c r="HR1175" s="757" t="s">
        <v>572</v>
      </c>
      <c r="HS1175"/>
      <c r="HW1175" s="758"/>
      <c r="HX1175"/>
      <c r="HY1175" s="759" t="s">
        <v>572</v>
      </c>
      <c r="HZ1175" s="759" t="s">
        <v>572</v>
      </c>
      <c r="IA1175" s="759" t="s">
        <v>572</v>
      </c>
      <c r="IC1175" s="760" t="s">
        <v>572</v>
      </c>
      <c r="ID1175" s="760" t="s">
        <v>572</v>
      </c>
      <c r="IE1175" s="760" t="s">
        <v>572</v>
      </c>
      <c r="IF1175" s="761" t="s">
        <v>572</v>
      </c>
      <c r="IG1175" s="619" t="str">
        <f t="shared" si="38"/>
        <v>IN HOUSE (MANUAL)</v>
      </c>
      <c r="II1175" s="761" t="s">
        <v>572</v>
      </c>
      <c r="IK1175" s="761" t="str">
        <f>IFERROR(VLOOKUP($M1175,#REF!,13,0),"IN HOUSE (MANUAL)")</f>
        <v>IN HOUSE (MANUAL)</v>
      </c>
      <c r="IM1175" s="760" t="s">
        <v>572</v>
      </c>
      <c r="IN1175" s="760" t="s">
        <v>572</v>
      </c>
      <c r="IO1175" s="760" t="s">
        <v>572</v>
      </c>
      <c r="IQ1175" s="760" t="s">
        <v>572</v>
      </c>
      <c r="IR1175" s="760" t="s">
        <v>572</v>
      </c>
      <c r="IT1175" s="760" t="s">
        <v>572</v>
      </c>
      <c r="IV1175" s="760" t="s">
        <v>572</v>
      </c>
      <c r="IW1175" s="760" t="s">
        <v>572</v>
      </c>
      <c r="IY1175" s="760" t="s">
        <v>572</v>
      </c>
      <c r="IZ1175" s="760" t="s">
        <v>572</v>
      </c>
      <c r="JB1175" s="760" t="s">
        <v>572</v>
      </c>
      <c r="JC1175" s="760" t="s">
        <v>572</v>
      </c>
      <c r="JE1175" s="760" t="s">
        <v>572</v>
      </c>
      <c r="JF1175" s="760" t="s">
        <v>572</v>
      </c>
    </row>
    <row r="1176" spans="1:266" ht="17.25" customHeight="1" x14ac:dyDescent="0.35">
      <c r="A1176" s="618" t="s">
        <v>2397</v>
      </c>
      <c r="B1176" s="730">
        <v>194</v>
      </c>
      <c r="C1176" s="730" t="s">
        <v>2264</v>
      </c>
      <c r="D1176" s="730" t="s">
        <v>2264</v>
      </c>
      <c r="E1176" s="730">
        <v>19</v>
      </c>
      <c r="F1176" s="731" t="s">
        <v>961</v>
      </c>
      <c r="G1176" s="732">
        <v>1</v>
      </c>
      <c r="H1176" s="733">
        <v>46258</v>
      </c>
      <c r="I1176" s="730">
        <v>44</v>
      </c>
      <c r="J1176" s="730" t="s">
        <v>308</v>
      </c>
      <c r="K1176" s="730">
        <v>46</v>
      </c>
      <c r="L1176" s="730" t="s">
        <v>2398</v>
      </c>
      <c r="M1176" s="907" t="s">
        <v>2397</v>
      </c>
      <c r="N1176" s="805" t="s">
        <v>390</v>
      </c>
      <c r="O1176" s="805">
        <v>0</v>
      </c>
      <c r="P1176" s="805">
        <v>0</v>
      </c>
      <c r="Q1176" s="805">
        <v>0</v>
      </c>
      <c r="R1176" s="907" t="s">
        <v>576</v>
      </c>
      <c r="S1176" s="907"/>
      <c r="T1176" s="907" t="s">
        <v>2313</v>
      </c>
      <c r="U1176" s="907">
        <v>480</v>
      </c>
      <c r="V1176" s="907" t="s">
        <v>308</v>
      </c>
      <c r="W1176" s="907"/>
      <c r="X1176" s="907"/>
      <c r="Y1176" s="907"/>
      <c r="Z1176" s="809"/>
      <c r="AA1176" s="907" t="s">
        <v>2055</v>
      </c>
      <c r="AB1176" s="907" t="s">
        <v>569</v>
      </c>
      <c r="AC1176" s="907" t="s">
        <v>656</v>
      </c>
      <c r="AD1176" s="907">
        <v>144</v>
      </c>
      <c r="AE1176" s="903">
        <v>144</v>
      </c>
      <c r="AF1176" s="809">
        <v>46317</v>
      </c>
      <c r="AG1176" s="919"/>
      <c r="AH1176" s="919"/>
      <c r="AI1176" s="919" t="s">
        <v>308</v>
      </c>
      <c r="AJ1176" s="811">
        <v>64</v>
      </c>
      <c r="AK1176" s="909"/>
      <c r="AL1176" s="910"/>
      <c r="AM1176" s="911">
        <v>0</v>
      </c>
      <c r="AN1176" s="911"/>
      <c r="AO1176" s="911"/>
      <c r="AP1176" s="911"/>
      <c r="AQ1176" s="911"/>
      <c r="AR1176" s="911"/>
      <c r="AS1176" s="911"/>
      <c r="AT1176" s="911"/>
      <c r="AU1176" s="911"/>
      <c r="AV1176" s="911"/>
      <c r="AW1176" s="911"/>
      <c r="AX1176" s="911"/>
      <c r="AY1176" s="911"/>
      <c r="AZ1176" s="911"/>
      <c r="BA1176" s="911"/>
      <c r="BB1176" s="911">
        <v>0</v>
      </c>
      <c r="BC1176" s="911">
        <v>0</v>
      </c>
      <c r="BD1176" s="911">
        <v>0</v>
      </c>
      <c r="BE1176" s="911">
        <v>0</v>
      </c>
      <c r="BF1176" s="911">
        <v>0</v>
      </c>
      <c r="BG1176" s="911">
        <v>0</v>
      </c>
      <c r="BH1176" s="911">
        <v>0</v>
      </c>
      <c r="BI1176" s="911" t="s">
        <v>397</v>
      </c>
      <c r="BJ1176" s="911"/>
      <c r="BK1176" s="911">
        <v>144</v>
      </c>
      <c r="BL1176" s="911"/>
      <c r="BM1176" s="911"/>
      <c r="BN1176" s="911" t="s">
        <v>308</v>
      </c>
      <c r="BO1176" s="911" t="s">
        <v>308</v>
      </c>
      <c r="BP1176" s="911" t="s">
        <v>308</v>
      </c>
      <c r="BQ1176" s="911" t="s">
        <v>308</v>
      </c>
      <c r="BR1176" s="911"/>
      <c r="BS1176" s="911">
        <v>144</v>
      </c>
      <c r="BT1176" s="911"/>
      <c r="BU1176" s="911" t="s">
        <v>579</v>
      </c>
      <c r="BV1176" s="911"/>
      <c r="BW1176" s="911"/>
      <c r="BX1176" s="911"/>
      <c r="BY1176" s="911"/>
      <c r="BZ1176" s="911"/>
      <c r="CA1176" s="911"/>
      <c r="CB1176" s="911"/>
      <c r="CC1176" s="911"/>
      <c r="CD1176" s="911"/>
      <c r="CE1176" s="911"/>
      <c r="CF1176" s="911"/>
      <c r="CG1176" s="911"/>
      <c r="CH1176" s="911"/>
      <c r="CI1176" s="911"/>
      <c r="CJ1176" s="911"/>
      <c r="CK1176" s="908"/>
      <c r="CL1176" s="908" t="s">
        <v>397</v>
      </c>
      <c r="CM1176" s="908" t="s">
        <v>397</v>
      </c>
      <c r="CN1176" s="908" t="s">
        <v>397</v>
      </c>
      <c r="CO1176" s="908" t="s">
        <v>397</v>
      </c>
      <c r="CP1176" s="908">
        <v>144</v>
      </c>
      <c r="CQ1176" s="908">
        <v>144</v>
      </c>
      <c r="CR1176" s="907">
        <v>144</v>
      </c>
      <c r="CS1176" s="922"/>
      <c r="CT1176" s="815" t="s">
        <v>308</v>
      </c>
      <c r="CU1176" s="816"/>
      <c r="CV1176" s="809"/>
      <c r="CW1176" s="809"/>
      <c r="CX1176" s="815">
        <v>46317</v>
      </c>
      <c r="CY1176" s="817" t="s">
        <v>2370</v>
      </c>
      <c r="CZ1176" s="817" t="s">
        <v>308</v>
      </c>
      <c r="DA1176" s="818">
        <v>46294</v>
      </c>
      <c r="DB1176" s="818" t="s">
        <v>615</v>
      </c>
      <c r="DC1176" s="818" t="s">
        <v>2396</v>
      </c>
      <c r="DD1176" s="818" t="s">
        <v>308</v>
      </c>
      <c r="DE1176" s="913" t="s">
        <v>308</v>
      </c>
      <c r="DF1176" s="913" t="s">
        <v>308</v>
      </c>
      <c r="DG1176" s="913" t="s">
        <v>308</v>
      </c>
      <c r="DH1176" s="914" t="s">
        <v>308</v>
      </c>
      <c r="DI1176" s="809">
        <v>46286</v>
      </c>
      <c r="DJ1176" s="809">
        <v>46288</v>
      </c>
      <c r="DK1176" s="809">
        <v>46288</v>
      </c>
      <c r="DL1176" s="809">
        <v>46317</v>
      </c>
      <c r="DM1176" s="809">
        <v>46317</v>
      </c>
      <c r="DN1176" s="809">
        <v>46317</v>
      </c>
      <c r="DO1176" s="954" t="s">
        <v>308</v>
      </c>
      <c r="DP1176" s="807">
        <v>46339</v>
      </c>
      <c r="DQ1176" s="809">
        <v>46339</v>
      </c>
      <c r="DR1176" s="807">
        <v>46339</v>
      </c>
      <c r="DS1176" s="914">
        <v>46339</v>
      </c>
      <c r="DT1176" s="752">
        <v>46339</v>
      </c>
      <c r="DU1176" s="753">
        <v>-16</v>
      </c>
      <c r="DV1176" s="753" t="s">
        <v>308</v>
      </c>
      <c r="DW1176" s="754">
        <v>46323</v>
      </c>
      <c r="DX1176" s="755">
        <v>46323</v>
      </c>
      <c r="DY1176" s="754" t="e">
        <v>#VALUE!</v>
      </c>
      <c r="DZ1176" s="754" t="e">
        <v>#VALUE!</v>
      </c>
      <c r="EA1176" s="754"/>
      <c r="EB1176" s="754"/>
      <c r="HA1176" s="756" t="s">
        <v>397</v>
      </c>
      <c r="HB1176" s="756" t="s">
        <v>397</v>
      </c>
      <c r="HC1176" s="756" t="s">
        <v>397</v>
      </c>
      <c r="HD1176" s="756" t="s">
        <v>397</v>
      </c>
      <c r="HE1176" s="756" t="s">
        <v>397</v>
      </c>
      <c r="HF1176" s="756" t="s">
        <v>397</v>
      </c>
      <c r="HG1176" s="756" t="s">
        <v>397</v>
      </c>
      <c r="HH1176" s="756" t="s">
        <v>397</v>
      </c>
      <c r="HI1176" s="756" t="s">
        <v>397</v>
      </c>
      <c r="HJ1176" s="756" t="s">
        <v>397</v>
      </c>
      <c r="HK1176"/>
      <c r="HL1176"/>
      <c r="HM1176"/>
      <c r="HN1176" s="756" t="str">
        <f t="shared" si="37"/>
        <v>AUTO PRINT</v>
      </c>
      <c r="HO1176"/>
      <c r="HP1176" s="757" t="s">
        <v>572</v>
      </c>
      <c r="HQ1176" s="757" t="s">
        <v>572</v>
      </c>
      <c r="HR1176" s="757" t="s">
        <v>572</v>
      </c>
      <c r="HS1176"/>
      <c r="HW1176" s="758"/>
      <c r="HX1176"/>
      <c r="HY1176" s="759" t="s">
        <v>572</v>
      </c>
      <c r="HZ1176" s="759" t="s">
        <v>572</v>
      </c>
      <c r="IA1176" s="759" t="s">
        <v>572</v>
      </c>
      <c r="IC1176" s="760" t="s">
        <v>572</v>
      </c>
      <c r="ID1176" s="760" t="s">
        <v>572</v>
      </c>
      <c r="IE1176" s="760" t="s">
        <v>572</v>
      </c>
      <c r="IF1176" s="761" t="s">
        <v>572</v>
      </c>
      <c r="IG1176" s="619" t="str">
        <f t="shared" si="38"/>
        <v>IN HOUSE (MANUAL)</v>
      </c>
      <c r="II1176" s="761" t="s">
        <v>572</v>
      </c>
      <c r="IK1176" s="761" t="str">
        <f>IFERROR(VLOOKUP($M1176,#REF!,13,0),"IN HOUSE (MANUAL)")</f>
        <v>IN HOUSE (MANUAL)</v>
      </c>
      <c r="IM1176" s="760" t="s">
        <v>572</v>
      </c>
      <c r="IN1176" s="760" t="s">
        <v>572</v>
      </c>
      <c r="IO1176" s="760" t="s">
        <v>572</v>
      </c>
      <c r="IQ1176" s="760" t="s">
        <v>572</v>
      </c>
      <c r="IR1176" s="760" t="s">
        <v>572</v>
      </c>
      <c r="IT1176" s="760" t="s">
        <v>572</v>
      </c>
      <c r="IV1176" s="760" t="s">
        <v>572</v>
      </c>
      <c r="IW1176" s="760" t="s">
        <v>572</v>
      </c>
      <c r="IY1176" s="760" t="s">
        <v>572</v>
      </c>
      <c r="IZ1176" s="760" t="s">
        <v>572</v>
      </c>
      <c r="JB1176" s="760" t="s">
        <v>572</v>
      </c>
      <c r="JC1176" s="760" t="s">
        <v>572</v>
      </c>
      <c r="JE1176" s="760" t="s">
        <v>572</v>
      </c>
      <c r="JF1176" s="760" t="s">
        <v>572</v>
      </c>
    </row>
    <row r="1177" spans="1:266" ht="18.75" customHeight="1" x14ac:dyDescent="0.35">
      <c r="A1177" s="618" t="s">
        <v>2399</v>
      </c>
      <c r="B1177" s="730">
        <v>195</v>
      </c>
      <c r="C1177" s="730" t="s">
        <v>2264</v>
      </c>
      <c r="D1177" s="730" t="s">
        <v>2264</v>
      </c>
      <c r="E1177" s="730">
        <v>19</v>
      </c>
      <c r="F1177" s="731" t="s">
        <v>961</v>
      </c>
      <c r="G1177" s="732">
        <v>1</v>
      </c>
      <c r="H1177" s="733">
        <v>46258</v>
      </c>
      <c r="I1177" s="730">
        <v>44</v>
      </c>
      <c r="J1177" s="730" t="s">
        <v>308</v>
      </c>
      <c r="K1177" s="730">
        <v>46</v>
      </c>
      <c r="L1177" s="730" t="s">
        <v>2400</v>
      </c>
      <c r="M1177" s="907" t="s">
        <v>2399</v>
      </c>
      <c r="N1177" s="805" t="s">
        <v>390</v>
      </c>
      <c r="O1177" s="805">
        <v>0</v>
      </c>
      <c r="P1177" s="805">
        <v>0</v>
      </c>
      <c r="Q1177" s="805">
        <v>0</v>
      </c>
      <c r="R1177" s="907" t="s">
        <v>576</v>
      </c>
      <c r="S1177" s="907"/>
      <c r="T1177" s="907" t="s">
        <v>588</v>
      </c>
      <c r="U1177" s="907">
        <v>480</v>
      </c>
      <c r="V1177" s="907" t="s">
        <v>308</v>
      </c>
      <c r="W1177" s="907"/>
      <c r="X1177" s="907"/>
      <c r="Y1177" s="907"/>
      <c r="Z1177" s="809"/>
      <c r="AA1177" s="907" t="s">
        <v>2055</v>
      </c>
      <c r="AB1177" s="907" t="s">
        <v>569</v>
      </c>
      <c r="AC1177" s="907" t="s">
        <v>842</v>
      </c>
      <c r="AD1177" s="907">
        <v>522</v>
      </c>
      <c r="AE1177" s="903">
        <v>522</v>
      </c>
      <c r="AF1177" s="809">
        <v>46288</v>
      </c>
      <c r="AG1177" s="919"/>
      <c r="AH1177" s="919"/>
      <c r="AI1177" s="919" t="s">
        <v>308</v>
      </c>
      <c r="AJ1177" s="811">
        <v>65</v>
      </c>
      <c r="AK1177" s="909"/>
      <c r="AL1177" s="910"/>
      <c r="AM1177" s="911">
        <v>0</v>
      </c>
      <c r="AN1177" s="911"/>
      <c r="AO1177" s="911"/>
      <c r="AP1177" s="911"/>
      <c r="AQ1177" s="911"/>
      <c r="AR1177" s="911"/>
      <c r="AS1177" s="911"/>
      <c r="AT1177" s="911"/>
      <c r="AU1177" s="911"/>
      <c r="AV1177" s="911"/>
      <c r="AW1177" s="911"/>
      <c r="AX1177" s="911"/>
      <c r="AY1177" s="911"/>
      <c r="AZ1177" s="911"/>
      <c r="BA1177" s="911"/>
      <c r="BB1177" s="911">
        <v>0</v>
      </c>
      <c r="BC1177" s="911">
        <v>0</v>
      </c>
      <c r="BD1177" s="911">
        <v>0</v>
      </c>
      <c r="BE1177" s="911">
        <v>0</v>
      </c>
      <c r="BF1177" s="911">
        <v>0</v>
      </c>
      <c r="BG1177" s="911">
        <v>0</v>
      </c>
      <c r="BH1177" s="911">
        <v>0</v>
      </c>
      <c r="BI1177" s="911" t="s">
        <v>397</v>
      </c>
      <c r="BJ1177" s="911"/>
      <c r="BK1177" s="911">
        <v>522</v>
      </c>
      <c r="BL1177" s="911"/>
      <c r="BM1177" s="911"/>
      <c r="BN1177" s="911" t="s">
        <v>308</v>
      </c>
      <c r="BO1177" s="911" t="s">
        <v>308</v>
      </c>
      <c r="BP1177" s="911" t="s">
        <v>308</v>
      </c>
      <c r="BQ1177" s="911" t="s">
        <v>308</v>
      </c>
      <c r="BR1177" s="911"/>
      <c r="BS1177" s="911">
        <v>522</v>
      </c>
      <c r="BT1177" s="911"/>
      <c r="BU1177" s="911" t="s">
        <v>579</v>
      </c>
      <c r="BV1177" s="911"/>
      <c r="BW1177" s="911"/>
      <c r="BX1177" s="911"/>
      <c r="BY1177" s="911"/>
      <c r="BZ1177" s="911"/>
      <c r="CA1177" s="911"/>
      <c r="CB1177" s="911"/>
      <c r="CC1177" s="911"/>
      <c r="CD1177" s="911"/>
      <c r="CE1177" s="911"/>
      <c r="CF1177" s="911"/>
      <c r="CG1177" s="911"/>
      <c r="CH1177" s="911"/>
      <c r="CI1177" s="911"/>
      <c r="CJ1177" s="911"/>
      <c r="CK1177" s="908"/>
      <c r="CL1177" s="908" t="s">
        <v>397</v>
      </c>
      <c r="CM1177" s="908" t="s">
        <v>397</v>
      </c>
      <c r="CN1177" s="908" t="s">
        <v>397</v>
      </c>
      <c r="CO1177" s="908" t="s">
        <v>397</v>
      </c>
      <c r="CP1177" s="908">
        <v>522</v>
      </c>
      <c r="CQ1177" s="908">
        <v>522</v>
      </c>
      <c r="CR1177" s="907">
        <v>522</v>
      </c>
      <c r="CS1177" s="922"/>
      <c r="CT1177" s="815" t="s">
        <v>308</v>
      </c>
      <c r="CU1177" s="816"/>
      <c r="CV1177" s="809"/>
      <c r="CW1177" s="809"/>
      <c r="CX1177" s="815">
        <v>46288</v>
      </c>
      <c r="CY1177" s="817" t="s">
        <v>2401</v>
      </c>
      <c r="CZ1177" s="817" t="s">
        <v>308</v>
      </c>
      <c r="DA1177" s="818">
        <v>46286</v>
      </c>
      <c r="DB1177" s="818" t="s">
        <v>633</v>
      </c>
      <c r="DC1177" s="818" t="s">
        <v>634</v>
      </c>
      <c r="DD1177" s="818" t="s">
        <v>308</v>
      </c>
      <c r="DE1177" s="913" t="s">
        <v>308</v>
      </c>
      <c r="DF1177" s="913" t="s">
        <v>308</v>
      </c>
      <c r="DG1177" s="913" t="s">
        <v>308</v>
      </c>
      <c r="DH1177" s="914" t="s">
        <v>308</v>
      </c>
      <c r="DI1177" s="809">
        <v>46286</v>
      </c>
      <c r="DJ1177" s="809" t="s">
        <v>390</v>
      </c>
      <c r="DK1177" s="809">
        <v>46288</v>
      </c>
      <c r="DL1177" s="809">
        <v>46318</v>
      </c>
      <c r="DM1177" s="809">
        <v>46318</v>
      </c>
      <c r="DN1177" s="809">
        <v>46318</v>
      </c>
      <c r="DO1177" s="954" t="s">
        <v>308</v>
      </c>
      <c r="DP1177" s="807">
        <v>46339</v>
      </c>
      <c r="DQ1177" s="809">
        <v>46339</v>
      </c>
      <c r="DR1177" s="807">
        <v>46339</v>
      </c>
      <c r="DS1177" s="914">
        <v>46339</v>
      </c>
      <c r="DT1177" s="752">
        <v>46339</v>
      </c>
      <c r="DU1177" s="753">
        <v>-16</v>
      </c>
      <c r="DV1177" s="753" t="s">
        <v>308</v>
      </c>
      <c r="DW1177" s="754">
        <v>46323</v>
      </c>
      <c r="DX1177" s="755">
        <v>46323</v>
      </c>
      <c r="DY1177" s="754" t="e">
        <v>#VALUE!</v>
      </c>
      <c r="DZ1177" s="754" t="e">
        <v>#VALUE!</v>
      </c>
      <c r="EA1177" s="754"/>
      <c r="EB1177" s="754"/>
      <c r="HA1177" s="756" t="s">
        <v>397</v>
      </c>
      <c r="HB1177" s="756" t="s">
        <v>397</v>
      </c>
      <c r="HC1177" s="756" t="s">
        <v>397</v>
      </c>
      <c r="HD1177" s="756" t="s">
        <v>397</v>
      </c>
      <c r="HE1177" s="756" t="s">
        <v>397</v>
      </c>
      <c r="HF1177" s="756" t="s">
        <v>397</v>
      </c>
      <c r="HG1177" s="756" t="s">
        <v>397</v>
      </c>
      <c r="HH1177" s="756" t="s">
        <v>397</v>
      </c>
      <c r="HI1177" s="756" t="s">
        <v>397</v>
      </c>
      <c r="HJ1177" s="756" t="s">
        <v>397</v>
      </c>
      <c r="HK1177"/>
      <c r="HL1177"/>
      <c r="HM1177"/>
      <c r="HN1177" s="756" t="str">
        <f t="shared" si="37"/>
        <v>AUTO PRINT</v>
      </c>
      <c r="HO1177"/>
      <c r="HP1177" s="757" t="s">
        <v>572</v>
      </c>
      <c r="HQ1177" s="757" t="s">
        <v>572</v>
      </c>
      <c r="HR1177" s="757" t="s">
        <v>572</v>
      </c>
      <c r="HS1177"/>
      <c r="HW1177" s="758"/>
      <c r="HX1177"/>
      <c r="HY1177" s="759" t="s">
        <v>572</v>
      </c>
      <c r="HZ1177" s="759" t="s">
        <v>572</v>
      </c>
      <c r="IA1177" s="759" t="s">
        <v>572</v>
      </c>
      <c r="IC1177" s="760" t="s">
        <v>572</v>
      </c>
      <c r="ID1177" s="760" t="s">
        <v>572</v>
      </c>
      <c r="IE1177" s="760" t="s">
        <v>572</v>
      </c>
      <c r="IF1177" s="761" t="s">
        <v>572</v>
      </c>
      <c r="IG1177" s="619" t="str">
        <f t="shared" si="38"/>
        <v>IN HOUSE (MANUAL)</v>
      </c>
      <c r="II1177" s="761" t="s">
        <v>572</v>
      </c>
      <c r="IK1177" s="761" t="str">
        <f>IFERROR(VLOOKUP($M1177,#REF!,13,0),"IN HOUSE (MANUAL)")</f>
        <v>IN HOUSE (MANUAL)</v>
      </c>
      <c r="IM1177" s="760" t="s">
        <v>572</v>
      </c>
      <c r="IN1177" s="760" t="s">
        <v>572</v>
      </c>
      <c r="IO1177" s="760" t="s">
        <v>572</v>
      </c>
      <c r="IQ1177" s="760" t="s">
        <v>572</v>
      </c>
      <c r="IR1177" s="760" t="s">
        <v>572</v>
      </c>
      <c r="IT1177" s="760" t="s">
        <v>572</v>
      </c>
      <c r="IV1177" s="760" t="s">
        <v>572</v>
      </c>
      <c r="IW1177" s="760" t="s">
        <v>572</v>
      </c>
      <c r="IY1177" s="760" t="s">
        <v>572</v>
      </c>
      <c r="IZ1177" s="760" t="s">
        <v>572</v>
      </c>
      <c r="JB1177" s="760" t="s">
        <v>572</v>
      </c>
      <c r="JC1177" s="760" t="s">
        <v>572</v>
      </c>
      <c r="JE1177" s="760" t="s">
        <v>572</v>
      </c>
      <c r="JF1177" s="760" t="s">
        <v>572</v>
      </c>
    </row>
    <row r="1178" spans="1:266" ht="17.25" customHeight="1" x14ac:dyDescent="0.35">
      <c r="A1178" s="618" t="s">
        <v>2402</v>
      </c>
      <c r="B1178" s="730">
        <v>196</v>
      </c>
      <c r="C1178" s="730" t="s">
        <v>2264</v>
      </c>
      <c r="D1178" s="730" t="s">
        <v>2264</v>
      </c>
      <c r="E1178" s="730">
        <v>19</v>
      </c>
      <c r="F1178" s="731" t="s">
        <v>961</v>
      </c>
      <c r="G1178" s="732">
        <v>1</v>
      </c>
      <c r="H1178" s="733">
        <v>46258</v>
      </c>
      <c r="I1178" s="730">
        <v>44</v>
      </c>
      <c r="J1178" s="730" t="s">
        <v>308</v>
      </c>
      <c r="K1178" s="730">
        <v>46</v>
      </c>
      <c r="L1178" s="730" t="s">
        <v>2403</v>
      </c>
      <c r="M1178" s="907" t="s">
        <v>2402</v>
      </c>
      <c r="N1178" s="805" t="s">
        <v>390</v>
      </c>
      <c r="O1178" s="805">
        <v>0</v>
      </c>
      <c r="P1178" s="805">
        <v>0</v>
      </c>
      <c r="Q1178" s="805">
        <v>0</v>
      </c>
      <c r="R1178" s="907" t="s">
        <v>576</v>
      </c>
      <c r="S1178" s="907"/>
      <c r="T1178" s="907" t="s">
        <v>588</v>
      </c>
      <c r="U1178" s="907">
        <v>480</v>
      </c>
      <c r="V1178" s="907" t="s">
        <v>308</v>
      </c>
      <c r="W1178" s="907"/>
      <c r="X1178" s="907"/>
      <c r="Y1178" s="907"/>
      <c r="Z1178" s="809"/>
      <c r="AA1178" s="907" t="s">
        <v>2055</v>
      </c>
      <c r="AB1178" s="907" t="s">
        <v>569</v>
      </c>
      <c r="AC1178" s="907" t="s">
        <v>656</v>
      </c>
      <c r="AD1178" s="907">
        <v>144</v>
      </c>
      <c r="AE1178" s="903">
        <v>144</v>
      </c>
      <c r="AF1178" s="809">
        <v>46288</v>
      </c>
      <c r="AG1178" s="919"/>
      <c r="AH1178" s="919"/>
      <c r="AI1178" s="919" t="s">
        <v>308</v>
      </c>
      <c r="AJ1178" s="811">
        <v>66</v>
      </c>
      <c r="AK1178" s="909"/>
      <c r="AL1178" s="910"/>
      <c r="AM1178" s="911">
        <v>0</v>
      </c>
      <c r="AN1178" s="911"/>
      <c r="AO1178" s="911"/>
      <c r="AP1178" s="911"/>
      <c r="AQ1178" s="911"/>
      <c r="AR1178" s="911"/>
      <c r="AS1178" s="911"/>
      <c r="AT1178" s="911"/>
      <c r="AU1178" s="911"/>
      <c r="AV1178" s="911"/>
      <c r="AW1178" s="911"/>
      <c r="AX1178" s="911"/>
      <c r="AY1178" s="911"/>
      <c r="AZ1178" s="911"/>
      <c r="BA1178" s="911"/>
      <c r="BB1178" s="911">
        <v>0</v>
      </c>
      <c r="BC1178" s="911">
        <v>0</v>
      </c>
      <c r="BD1178" s="911">
        <v>0</v>
      </c>
      <c r="BE1178" s="911">
        <v>0</v>
      </c>
      <c r="BF1178" s="911">
        <v>0</v>
      </c>
      <c r="BG1178" s="911">
        <v>0</v>
      </c>
      <c r="BH1178" s="911">
        <v>0</v>
      </c>
      <c r="BI1178" s="911" t="s">
        <v>397</v>
      </c>
      <c r="BJ1178" s="911"/>
      <c r="BK1178" s="911">
        <v>144</v>
      </c>
      <c r="BL1178" s="911"/>
      <c r="BM1178" s="911"/>
      <c r="BN1178" s="911" t="s">
        <v>308</v>
      </c>
      <c r="BO1178" s="911" t="s">
        <v>308</v>
      </c>
      <c r="BP1178" s="911" t="s">
        <v>308</v>
      </c>
      <c r="BQ1178" s="911" t="s">
        <v>308</v>
      </c>
      <c r="BR1178" s="911"/>
      <c r="BS1178" s="911">
        <v>144</v>
      </c>
      <c r="BT1178" s="911"/>
      <c r="BU1178" s="911" t="s">
        <v>579</v>
      </c>
      <c r="BV1178" s="911"/>
      <c r="BW1178" s="911"/>
      <c r="BX1178" s="911"/>
      <c r="BY1178" s="911"/>
      <c r="BZ1178" s="911"/>
      <c r="CA1178" s="911"/>
      <c r="CB1178" s="911"/>
      <c r="CC1178" s="911"/>
      <c r="CD1178" s="911"/>
      <c r="CE1178" s="911"/>
      <c r="CF1178" s="911"/>
      <c r="CG1178" s="911"/>
      <c r="CH1178" s="911"/>
      <c r="CI1178" s="911"/>
      <c r="CJ1178" s="911"/>
      <c r="CK1178" s="908"/>
      <c r="CL1178" s="908" t="s">
        <v>397</v>
      </c>
      <c r="CM1178" s="908" t="s">
        <v>397</v>
      </c>
      <c r="CN1178" s="908" t="s">
        <v>397</v>
      </c>
      <c r="CO1178" s="908" t="s">
        <v>397</v>
      </c>
      <c r="CP1178" s="908">
        <v>144</v>
      </c>
      <c r="CQ1178" s="908">
        <v>144</v>
      </c>
      <c r="CR1178" s="907">
        <v>144</v>
      </c>
      <c r="CS1178" s="922"/>
      <c r="CT1178" s="815" t="s">
        <v>308</v>
      </c>
      <c r="CU1178" s="816"/>
      <c r="CV1178" s="809"/>
      <c r="CW1178" s="809"/>
      <c r="CX1178" s="815">
        <v>46288</v>
      </c>
      <c r="CY1178" s="817" t="s">
        <v>2401</v>
      </c>
      <c r="CZ1178" s="817" t="s">
        <v>308</v>
      </c>
      <c r="DA1178" s="818">
        <v>46286</v>
      </c>
      <c r="DB1178" s="818" t="s">
        <v>633</v>
      </c>
      <c r="DC1178" s="818" t="s">
        <v>634</v>
      </c>
      <c r="DD1178" s="818" t="s">
        <v>308</v>
      </c>
      <c r="DE1178" s="913" t="s">
        <v>308</v>
      </c>
      <c r="DF1178" s="913" t="s">
        <v>308</v>
      </c>
      <c r="DG1178" s="913" t="s">
        <v>308</v>
      </c>
      <c r="DH1178" s="914" t="s">
        <v>308</v>
      </c>
      <c r="DI1178" s="809">
        <v>46286</v>
      </c>
      <c r="DJ1178" s="809" t="s">
        <v>390</v>
      </c>
      <c r="DK1178" s="809">
        <v>46288</v>
      </c>
      <c r="DL1178" s="809">
        <v>46318</v>
      </c>
      <c r="DM1178" s="809">
        <v>46318</v>
      </c>
      <c r="DN1178" s="809">
        <v>46318</v>
      </c>
      <c r="DO1178" s="954" t="s">
        <v>308</v>
      </c>
      <c r="DP1178" s="807">
        <v>46339</v>
      </c>
      <c r="DQ1178" s="809">
        <v>46339</v>
      </c>
      <c r="DR1178" s="807">
        <v>46339</v>
      </c>
      <c r="DS1178" s="914">
        <v>46339</v>
      </c>
      <c r="DT1178" s="752">
        <v>46339</v>
      </c>
      <c r="DU1178" s="753">
        <v>-15</v>
      </c>
      <c r="DV1178" s="753" t="s">
        <v>308</v>
      </c>
      <c r="DW1178" s="754">
        <v>46323</v>
      </c>
      <c r="DX1178" s="755">
        <v>46324</v>
      </c>
      <c r="DY1178" s="754" t="e">
        <v>#VALUE!</v>
      </c>
      <c r="DZ1178" s="754" t="e">
        <v>#VALUE!</v>
      </c>
      <c r="EA1178" s="754"/>
      <c r="EB1178" s="754"/>
      <c r="HA1178" s="756" t="s">
        <v>397</v>
      </c>
      <c r="HB1178" s="756" t="s">
        <v>397</v>
      </c>
      <c r="HC1178" s="756" t="s">
        <v>397</v>
      </c>
      <c r="HD1178" s="756" t="s">
        <v>397</v>
      </c>
      <c r="HE1178" s="756" t="s">
        <v>397</v>
      </c>
      <c r="HF1178" s="756" t="s">
        <v>397</v>
      </c>
      <c r="HG1178" s="756" t="s">
        <v>397</v>
      </c>
      <c r="HH1178" s="756" t="s">
        <v>397</v>
      </c>
      <c r="HI1178" s="756" t="s">
        <v>397</v>
      </c>
      <c r="HJ1178" s="756" t="s">
        <v>397</v>
      </c>
      <c r="HK1178"/>
      <c r="HL1178"/>
      <c r="HM1178"/>
      <c r="HN1178" s="756" t="str">
        <f t="shared" si="37"/>
        <v>AUTO PRINT</v>
      </c>
      <c r="HO1178"/>
      <c r="HP1178" s="757" t="s">
        <v>572</v>
      </c>
      <c r="HQ1178" s="757" t="s">
        <v>572</v>
      </c>
      <c r="HR1178" s="757" t="s">
        <v>572</v>
      </c>
      <c r="HS1178"/>
      <c r="HW1178" s="758"/>
      <c r="HX1178"/>
      <c r="HY1178" s="759" t="s">
        <v>572</v>
      </c>
      <c r="HZ1178" s="759" t="s">
        <v>572</v>
      </c>
      <c r="IA1178" s="759" t="s">
        <v>572</v>
      </c>
      <c r="IC1178" s="760" t="s">
        <v>572</v>
      </c>
      <c r="ID1178" s="760" t="s">
        <v>572</v>
      </c>
      <c r="IE1178" s="760" t="s">
        <v>572</v>
      </c>
      <c r="IF1178" s="761" t="s">
        <v>572</v>
      </c>
      <c r="IG1178" s="619" t="str">
        <f t="shared" si="38"/>
        <v>IN HOUSE (MANUAL)</v>
      </c>
      <c r="II1178" s="761" t="s">
        <v>572</v>
      </c>
      <c r="IK1178" s="761" t="str">
        <f>IFERROR(VLOOKUP($M1178,#REF!,13,0),"IN HOUSE (MANUAL)")</f>
        <v>IN HOUSE (MANUAL)</v>
      </c>
      <c r="IM1178" s="760" t="s">
        <v>572</v>
      </c>
      <c r="IN1178" s="760" t="s">
        <v>572</v>
      </c>
      <c r="IO1178" s="760" t="s">
        <v>572</v>
      </c>
      <c r="IQ1178" s="760" t="s">
        <v>572</v>
      </c>
      <c r="IR1178" s="760" t="s">
        <v>572</v>
      </c>
      <c r="IT1178" s="760" t="s">
        <v>572</v>
      </c>
      <c r="IV1178" s="760" t="s">
        <v>572</v>
      </c>
      <c r="IW1178" s="760" t="s">
        <v>572</v>
      </c>
      <c r="IY1178" s="760" t="s">
        <v>572</v>
      </c>
      <c r="IZ1178" s="760" t="s">
        <v>572</v>
      </c>
      <c r="JB1178" s="760" t="s">
        <v>572</v>
      </c>
      <c r="JC1178" s="760" t="s">
        <v>572</v>
      </c>
      <c r="JE1178" s="760" t="s">
        <v>572</v>
      </c>
      <c r="JF1178" s="760" t="s">
        <v>572</v>
      </c>
    </row>
    <row r="1179" spans="1:266" ht="17.25" customHeight="1" x14ac:dyDescent="0.35">
      <c r="A1179" s="618" t="s">
        <v>2404</v>
      </c>
      <c r="B1179" s="730">
        <v>197</v>
      </c>
      <c r="C1179" s="730" t="s">
        <v>2264</v>
      </c>
      <c r="D1179" s="730" t="s">
        <v>2264</v>
      </c>
      <c r="E1179" s="730">
        <v>19</v>
      </c>
      <c r="F1179" s="731" t="s">
        <v>961</v>
      </c>
      <c r="G1179" s="732">
        <v>1</v>
      </c>
      <c r="H1179" s="733">
        <v>46258</v>
      </c>
      <c r="I1179" s="730">
        <v>44</v>
      </c>
      <c r="J1179" s="730" t="s">
        <v>308</v>
      </c>
      <c r="K1179" s="730">
        <v>46</v>
      </c>
      <c r="L1179" s="730" t="s">
        <v>2405</v>
      </c>
      <c r="M1179" s="907" t="s">
        <v>2404</v>
      </c>
      <c r="N1179" s="805" t="s">
        <v>390</v>
      </c>
      <c r="O1179" s="805">
        <v>0</v>
      </c>
      <c r="P1179" s="805">
        <v>0</v>
      </c>
      <c r="Q1179" s="805">
        <v>0</v>
      </c>
      <c r="R1179" s="907" t="s">
        <v>576</v>
      </c>
      <c r="S1179" s="907"/>
      <c r="T1179" s="907" t="s">
        <v>583</v>
      </c>
      <c r="U1179" s="907">
        <v>480</v>
      </c>
      <c r="V1179" s="907" t="s">
        <v>308</v>
      </c>
      <c r="W1179" s="907"/>
      <c r="X1179" s="907"/>
      <c r="Y1179" s="907"/>
      <c r="Z1179" s="809"/>
      <c r="AA1179" s="907" t="s">
        <v>2055</v>
      </c>
      <c r="AB1179" s="907" t="s">
        <v>569</v>
      </c>
      <c r="AC1179" s="907" t="s">
        <v>842</v>
      </c>
      <c r="AD1179" s="907">
        <v>522</v>
      </c>
      <c r="AE1179" s="903">
        <v>522</v>
      </c>
      <c r="AF1179" s="809">
        <v>46288</v>
      </c>
      <c r="AG1179" s="919"/>
      <c r="AH1179" s="919"/>
      <c r="AI1179" s="919" t="s">
        <v>308</v>
      </c>
      <c r="AJ1179" s="811">
        <v>67</v>
      </c>
      <c r="AK1179" s="909"/>
      <c r="AL1179" s="910"/>
      <c r="AM1179" s="911">
        <v>0</v>
      </c>
      <c r="AN1179" s="911"/>
      <c r="AO1179" s="911"/>
      <c r="AP1179" s="911"/>
      <c r="AQ1179" s="911"/>
      <c r="AR1179" s="911"/>
      <c r="AS1179" s="911"/>
      <c r="AT1179" s="911"/>
      <c r="AU1179" s="911"/>
      <c r="AV1179" s="911"/>
      <c r="AW1179" s="911"/>
      <c r="AX1179" s="911"/>
      <c r="AY1179" s="911"/>
      <c r="AZ1179" s="911"/>
      <c r="BA1179" s="911"/>
      <c r="BB1179" s="911">
        <v>0</v>
      </c>
      <c r="BC1179" s="911">
        <v>0</v>
      </c>
      <c r="BD1179" s="911">
        <v>0</v>
      </c>
      <c r="BE1179" s="911">
        <v>0</v>
      </c>
      <c r="BF1179" s="911">
        <v>0</v>
      </c>
      <c r="BG1179" s="911">
        <v>0</v>
      </c>
      <c r="BH1179" s="911">
        <v>0</v>
      </c>
      <c r="BI1179" s="911" t="s">
        <v>397</v>
      </c>
      <c r="BJ1179" s="911"/>
      <c r="BK1179" s="911">
        <v>522</v>
      </c>
      <c r="BL1179" s="911"/>
      <c r="BM1179" s="911"/>
      <c r="BN1179" s="911" t="s">
        <v>308</v>
      </c>
      <c r="BO1179" s="911" t="s">
        <v>308</v>
      </c>
      <c r="BP1179" s="911" t="s">
        <v>308</v>
      </c>
      <c r="BQ1179" s="911" t="s">
        <v>308</v>
      </c>
      <c r="BR1179" s="911"/>
      <c r="BS1179" s="911">
        <v>522</v>
      </c>
      <c r="BT1179" s="911"/>
      <c r="BU1179" s="911" t="s">
        <v>579</v>
      </c>
      <c r="BV1179" s="911"/>
      <c r="BW1179" s="911"/>
      <c r="BX1179" s="911"/>
      <c r="BY1179" s="911"/>
      <c r="BZ1179" s="911"/>
      <c r="CA1179" s="911"/>
      <c r="CB1179" s="911"/>
      <c r="CC1179" s="911"/>
      <c r="CD1179" s="911"/>
      <c r="CE1179" s="911"/>
      <c r="CF1179" s="911"/>
      <c r="CG1179" s="911"/>
      <c r="CH1179" s="911"/>
      <c r="CI1179" s="911"/>
      <c r="CJ1179" s="911"/>
      <c r="CK1179" s="908"/>
      <c r="CL1179" s="908" t="s">
        <v>397</v>
      </c>
      <c r="CM1179" s="908" t="s">
        <v>397</v>
      </c>
      <c r="CN1179" s="908" t="s">
        <v>397</v>
      </c>
      <c r="CO1179" s="908" t="s">
        <v>397</v>
      </c>
      <c r="CP1179" s="908">
        <v>522</v>
      </c>
      <c r="CQ1179" s="908">
        <v>522</v>
      </c>
      <c r="CR1179" s="907">
        <v>522</v>
      </c>
      <c r="CS1179" s="922"/>
      <c r="CT1179" s="815" t="s">
        <v>308</v>
      </c>
      <c r="CU1179" s="816"/>
      <c r="CV1179" s="809"/>
      <c r="CW1179" s="809"/>
      <c r="CX1179" s="815">
        <v>46288</v>
      </c>
      <c r="CY1179" s="817" t="s">
        <v>2401</v>
      </c>
      <c r="CZ1179" s="817" t="s">
        <v>308</v>
      </c>
      <c r="DA1179" s="818">
        <v>46286</v>
      </c>
      <c r="DB1179" s="818" t="s">
        <v>633</v>
      </c>
      <c r="DC1179" s="818" t="s">
        <v>634</v>
      </c>
      <c r="DD1179" s="818" t="s">
        <v>308</v>
      </c>
      <c r="DE1179" s="913" t="s">
        <v>308</v>
      </c>
      <c r="DF1179" s="913" t="s">
        <v>308</v>
      </c>
      <c r="DG1179" s="913" t="s">
        <v>308</v>
      </c>
      <c r="DH1179" s="914" t="s">
        <v>308</v>
      </c>
      <c r="DI1179" s="809">
        <v>46286</v>
      </c>
      <c r="DJ1179" s="809" t="s">
        <v>390</v>
      </c>
      <c r="DK1179" s="809">
        <v>46288</v>
      </c>
      <c r="DL1179" s="809">
        <v>46318</v>
      </c>
      <c r="DM1179" s="809">
        <v>46318</v>
      </c>
      <c r="DN1179" s="809">
        <v>46318</v>
      </c>
      <c r="DO1179" s="954" t="s">
        <v>308</v>
      </c>
      <c r="DP1179" s="807">
        <v>46339</v>
      </c>
      <c r="DQ1179" s="809">
        <v>46339</v>
      </c>
      <c r="DR1179" s="807">
        <v>46339</v>
      </c>
      <c r="DS1179" s="914">
        <v>46339</v>
      </c>
      <c r="DT1179" s="752">
        <v>46339</v>
      </c>
      <c r="DU1179" s="753">
        <v>-15</v>
      </c>
      <c r="DV1179" s="753" t="s">
        <v>308</v>
      </c>
      <c r="DW1179" s="754">
        <v>46324</v>
      </c>
      <c r="DX1179" s="755">
        <v>46324</v>
      </c>
      <c r="DY1179" s="754" t="e">
        <v>#VALUE!</v>
      </c>
      <c r="DZ1179" s="754" t="e">
        <v>#VALUE!</v>
      </c>
      <c r="EA1179" s="754"/>
      <c r="EB1179" s="754"/>
      <c r="HA1179" s="756" t="s">
        <v>397</v>
      </c>
      <c r="HB1179" s="756" t="s">
        <v>397</v>
      </c>
      <c r="HC1179" s="756" t="s">
        <v>397</v>
      </c>
      <c r="HD1179" s="756" t="s">
        <v>397</v>
      </c>
      <c r="HE1179" s="756" t="s">
        <v>397</v>
      </c>
      <c r="HF1179" s="756" t="s">
        <v>397</v>
      </c>
      <c r="HG1179" s="756" t="s">
        <v>397</v>
      </c>
      <c r="HH1179" s="756" t="s">
        <v>397</v>
      </c>
      <c r="HI1179" s="756" t="s">
        <v>397</v>
      </c>
      <c r="HJ1179" s="756" t="s">
        <v>397</v>
      </c>
      <c r="HK1179"/>
      <c r="HL1179"/>
      <c r="HM1179"/>
      <c r="HN1179" s="756" t="str">
        <f t="shared" si="37"/>
        <v>AUTO PRINT</v>
      </c>
      <c r="HO1179"/>
      <c r="HP1179" s="757" t="s">
        <v>572</v>
      </c>
      <c r="HQ1179" s="757" t="s">
        <v>572</v>
      </c>
      <c r="HR1179" s="757" t="s">
        <v>572</v>
      </c>
      <c r="HS1179"/>
      <c r="HW1179" s="758"/>
      <c r="HX1179"/>
      <c r="HY1179" s="759" t="s">
        <v>572</v>
      </c>
      <c r="HZ1179" s="759" t="s">
        <v>572</v>
      </c>
      <c r="IA1179" s="759" t="s">
        <v>572</v>
      </c>
      <c r="IC1179" s="760" t="s">
        <v>572</v>
      </c>
      <c r="ID1179" s="760" t="s">
        <v>572</v>
      </c>
      <c r="IE1179" s="760" t="s">
        <v>572</v>
      </c>
      <c r="IF1179" s="761" t="s">
        <v>572</v>
      </c>
      <c r="IG1179" s="619" t="str">
        <f t="shared" si="38"/>
        <v>IN HOUSE (MANUAL)</v>
      </c>
      <c r="II1179" s="761" t="s">
        <v>572</v>
      </c>
      <c r="IK1179" s="761" t="str">
        <f>IFERROR(VLOOKUP($M1179,#REF!,13,0),"IN HOUSE (MANUAL)")</f>
        <v>IN HOUSE (MANUAL)</v>
      </c>
      <c r="IM1179" s="760" t="s">
        <v>572</v>
      </c>
      <c r="IN1179" s="760" t="s">
        <v>572</v>
      </c>
      <c r="IO1179" s="760" t="s">
        <v>572</v>
      </c>
      <c r="IQ1179" s="760" t="s">
        <v>572</v>
      </c>
      <c r="IR1179" s="760" t="s">
        <v>572</v>
      </c>
      <c r="IT1179" s="760" t="s">
        <v>572</v>
      </c>
      <c r="IV1179" s="760" t="s">
        <v>572</v>
      </c>
      <c r="IW1179" s="760" t="s">
        <v>572</v>
      </c>
      <c r="IY1179" s="760" t="s">
        <v>572</v>
      </c>
      <c r="IZ1179" s="760" t="s">
        <v>572</v>
      </c>
      <c r="JB1179" s="760" t="s">
        <v>572</v>
      </c>
      <c r="JC1179" s="760" t="s">
        <v>572</v>
      </c>
      <c r="JE1179" s="760" t="s">
        <v>572</v>
      </c>
      <c r="JF1179" s="760" t="s">
        <v>572</v>
      </c>
    </row>
    <row r="1180" spans="1:266" ht="17.25" customHeight="1" x14ac:dyDescent="0.35">
      <c r="A1180" s="618" t="s">
        <v>2406</v>
      </c>
      <c r="B1180" s="730">
        <v>198</v>
      </c>
      <c r="C1180" s="730" t="s">
        <v>2264</v>
      </c>
      <c r="D1180" s="730" t="s">
        <v>2264</v>
      </c>
      <c r="E1180" s="730">
        <v>19</v>
      </c>
      <c r="F1180" s="731" t="s">
        <v>961</v>
      </c>
      <c r="G1180" s="732">
        <v>1</v>
      </c>
      <c r="H1180" s="733">
        <v>46233</v>
      </c>
      <c r="I1180" s="730">
        <v>45</v>
      </c>
      <c r="J1180" s="730" t="s">
        <v>308</v>
      </c>
      <c r="K1180" s="730">
        <v>46</v>
      </c>
      <c r="L1180" s="730" t="s">
        <v>2407</v>
      </c>
      <c r="M1180" s="907" t="s">
        <v>2406</v>
      </c>
      <c r="N1180" s="805" t="s">
        <v>390</v>
      </c>
      <c r="O1180" s="805">
        <v>0</v>
      </c>
      <c r="P1180" s="805">
        <v>0</v>
      </c>
      <c r="Q1180" s="805">
        <v>0</v>
      </c>
      <c r="R1180" s="907" t="s">
        <v>576</v>
      </c>
      <c r="S1180" s="907"/>
      <c r="T1180" s="907" t="s">
        <v>2348</v>
      </c>
      <c r="U1180" s="907">
        <v>480</v>
      </c>
      <c r="V1180" s="907" t="s">
        <v>308</v>
      </c>
      <c r="W1180" s="907"/>
      <c r="X1180" s="907"/>
      <c r="Y1180" s="907"/>
      <c r="Z1180" s="809"/>
      <c r="AA1180" s="907" t="s">
        <v>32</v>
      </c>
      <c r="AB1180" s="907" t="s">
        <v>569</v>
      </c>
      <c r="AC1180" s="907" t="s">
        <v>608</v>
      </c>
      <c r="AD1180" s="907">
        <v>1200</v>
      </c>
      <c r="AE1180" s="903">
        <v>1200</v>
      </c>
      <c r="AF1180" s="809">
        <v>46289</v>
      </c>
      <c r="AG1180" s="919"/>
      <c r="AH1180" s="919"/>
      <c r="AI1180" s="919" t="s">
        <v>308</v>
      </c>
      <c r="AJ1180" s="811">
        <v>68</v>
      </c>
      <c r="AK1180" s="909"/>
      <c r="AL1180" s="910"/>
      <c r="AM1180" s="911">
        <v>0</v>
      </c>
      <c r="AN1180" s="911"/>
      <c r="AO1180" s="911"/>
      <c r="AP1180" s="911"/>
      <c r="AQ1180" s="911"/>
      <c r="AR1180" s="911"/>
      <c r="AS1180" s="911"/>
      <c r="AT1180" s="911"/>
      <c r="AU1180" s="911"/>
      <c r="AV1180" s="911"/>
      <c r="AW1180" s="911"/>
      <c r="AX1180" s="911"/>
      <c r="AY1180" s="911"/>
      <c r="AZ1180" s="911"/>
      <c r="BA1180" s="911"/>
      <c r="BB1180" s="911">
        <v>0</v>
      </c>
      <c r="BC1180" s="911">
        <v>0</v>
      </c>
      <c r="BD1180" s="911">
        <v>0</v>
      </c>
      <c r="BE1180" s="911">
        <v>0</v>
      </c>
      <c r="BF1180" s="911">
        <v>0</v>
      </c>
      <c r="BG1180" s="911">
        <v>0</v>
      </c>
      <c r="BH1180" s="911">
        <v>0</v>
      </c>
      <c r="BI1180" s="911" t="s">
        <v>397</v>
      </c>
      <c r="BJ1180" s="911"/>
      <c r="BK1180" s="911">
        <v>1200</v>
      </c>
      <c r="BL1180" s="911"/>
      <c r="BM1180" s="911"/>
      <c r="BN1180" s="911" t="s">
        <v>308</v>
      </c>
      <c r="BO1180" s="911" t="s">
        <v>308</v>
      </c>
      <c r="BP1180" s="911" t="s">
        <v>308</v>
      </c>
      <c r="BQ1180" s="911" t="s">
        <v>308</v>
      </c>
      <c r="BR1180" s="911"/>
      <c r="BS1180" s="911">
        <v>1200</v>
      </c>
      <c r="BT1180" s="911"/>
      <c r="BU1180" s="911" t="s">
        <v>579</v>
      </c>
      <c r="BV1180" s="911"/>
      <c r="BW1180" s="911"/>
      <c r="BX1180" s="911"/>
      <c r="BY1180" s="911"/>
      <c r="BZ1180" s="911"/>
      <c r="CA1180" s="911"/>
      <c r="CB1180" s="911"/>
      <c r="CC1180" s="911"/>
      <c r="CD1180" s="911"/>
      <c r="CE1180" s="911"/>
      <c r="CF1180" s="911"/>
      <c r="CG1180" s="911"/>
      <c r="CH1180" s="911"/>
      <c r="CI1180" s="911"/>
      <c r="CJ1180" s="911"/>
      <c r="CK1180" s="908"/>
      <c r="CL1180" s="908" t="s">
        <v>397</v>
      </c>
      <c r="CM1180" s="908" t="s">
        <v>397</v>
      </c>
      <c r="CN1180" s="908" t="s">
        <v>397</v>
      </c>
      <c r="CO1180" s="908" t="s">
        <v>397</v>
      </c>
      <c r="CP1180" s="908">
        <v>1200</v>
      </c>
      <c r="CQ1180" s="908">
        <v>1200</v>
      </c>
      <c r="CR1180" s="907">
        <v>1200</v>
      </c>
      <c r="CS1180" s="922"/>
      <c r="CT1180" s="815" t="s">
        <v>308</v>
      </c>
      <c r="CU1180" s="816"/>
      <c r="CV1180" s="809"/>
      <c r="CW1180" s="809"/>
      <c r="CX1180" s="815">
        <v>46289</v>
      </c>
      <c r="CY1180" s="817" t="s">
        <v>2408</v>
      </c>
      <c r="CZ1180" s="817" t="s">
        <v>308</v>
      </c>
      <c r="DA1180" s="818">
        <v>46267</v>
      </c>
      <c r="DB1180" s="818" t="s">
        <v>615</v>
      </c>
      <c r="DC1180" s="818" t="s">
        <v>2409</v>
      </c>
      <c r="DD1180" s="818" t="s">
        <v>308</v>
      </c>
      <c r="DE1180" s="913" t="s">
        <v>308</v>
      </c>
      <c r="DF1180" s="913" t="s">
        <v>308</v>
      </c>
      <c r="DG1180" s="913" t="s">
        <v>308</v>
      </c>
      <c r="DH1180" s="914">
        <v>0</v>
      </c>
      <c r="DI1180" s="809">
        <v>46272</v>
      </c>
      <c r="DJ1180" s="809" t="s">
        <v>390</v>
      </c>
      <c r="DK1180" s="809" t="s">
        <v>390</v>
      </c>
      <c r="DL1180" s="809">
        <v>46304</v>
      </c>
      <c r="DM1180" s="809">
        <v>46321</v>
      </c>
      <c r="DN1180" s="809">
        <v>46321</v>
      </c>
      <c r="DO1180" s="954" t="s">
        <v>308</v>
      </c>
      <c r="DP1180" s="807">
        <v>46339</v>
      </c>
      <c r="DQ1180" s="809">
        <v>46339</v>
      </c>
      <c r="DR1180" s="807">
        <v>46339</v>
      </c>
      <c r="DS1180" s="914">
        <v>46339</v>
      </c>
      <c r="DT1180" s="752">
        <v>46339</v>
      </c>
      <c r="DU1180" s="753">
        <v>-11</v>
      </c>
      <c r="DV1180" s="753" t="s">
        <v>308</v>
      </c>
      <c r="DW1180" s="754">
        <v>46324</v>
      </c>
      <c r="DX1180" s="755">
        <v>46328</v>
      </c>
      <c r="DY1180" s="754" t="e">
        <v>#VALUE!</v>
      </c>
      <c r="DZ1180" s="754" t="e">
        <v>#VALUE!</v>
      </c>
      <c r="EA1180" s="754"/>
      <c r="EB1180" s="754"/>
      <c r="HA1180" s="756" t="s">
        <v>397</v>
      </c>
      <c r="HB1180" s="756" t="s">
        <v>397</v>
      </c>
      <c r="HC1180" s="756" t="s">
        <v>397</v>
      </c>
      <c r="HD1180" s="756" t="s">
        <v>397</v>
      </c>
      <c r="HE1180" s="756" t="s">
        <v>397</v>
      </c>
      <c r="HF1180" s="756" t="s">
        <v>397</v>
      </c>
      <c r="HG1180" s="756" t="s">
        <v>397</v>
      </c>
      <c r="HH1180" s="756" t="s">
        <v>397</v>
      </c>
      <c r="HI1180" s="756" t="s">
        <v>397</v>
      </c>
      <c r="HJ1180" s="756" t="s">
        <v>397</v>
      </c>
      <c r="HK1180"/>
      <c r="HL1180"/>
      <c r="HM1180"/>
      <c r="HN1180" s="756" t="str">
        <f t="shared" si="37"/>
        <v>AUTO PRINT</v>
      </c>
      <c r="HO1180"/>
      <c r="HP1180" s="757" t="s">
        <v>572</v>
      </c>
      <c r="HQ1180" s="757" t="s">
        <v>572</v>
      </c>
      <c r="HR1180" s="757" t="s">
        <v>572</v>
      </c>
      <c r="HS1180"/>
      <c r="HW1180" s="758"/>
      <c r="HX1180"/>
      <c r="HY1180" s="759" t="s">
        <v>572</v>
      </c>
      <c r="HZ1180" s="759" t="s">
        <v>572</v>
      </c>
      <c r="IA1180" s="759" t="s">
        <v>572</v>
      </c>
      <c r="IC1180" s="760" t="s">
        <v>572</v>
      </c>
      <c r="ID1180" s="760" t="s">
        <v>572</v>
      </c>
      <c r="IE1180" s="760" t="s">
        <v>572</v>
      </c>
      <c r="IF1180" s="761" t="s">
        <v>572</v>
      </c>
      <c r="IG1180" s="619" t="str">
        <f t="shared" si="38"/>
        <v>IN HOUSE (MANUAL)</v>
      </c>
      <c r="II1180" s="761" t="s">
        <v>572</v>
      </c>
      <c r="IK1180" s="761" t="str">
        <f>IFERROR(VLOOKUP($M1180,#REF!,13,0),"IN HOUSE (MANUAL)")</f>
        <v>IN HOUSE (MANUAL)</v>
      </c>
      <c r="IM1180" s="760" t="s">
        <v>572</v>
      </c>
      <c r="IN1180" s="760" t="s">
        <v>572</v>
      </c>
      <c r="IO1180" s="760" t="s">
        <v>572</v>
      </c>
      <c r="IQ1180" s="760" t="s">
        <v>572</v>
      </c>
      <c r="IR1180" s="760" t="s">
        <v>572</v>
      </c>
      <c r="IT1180" s="760" t="s">
        <v>572</v>
      </c>
      <c r="IV1180" s="760" t="s">
        <v>572</v>
      </c>
      <c r="IW1180" s="760" t="s">
        <v>572</v>
      </c>
      <c r="IY1180" s="760" t="s">
        <v>572</v>
      </c>
      <c r="IZ1180" s="760" t="s">
        <v>572</v>
      </c>
      <c r="JB1180" s="760" t="s">
        <v>572</v>
      </c>
      <c r="JC1180" s="760" t="s">
        <v>572</v>
      </c>
      <c r="JE1180" s="760" t="s">
        <v>572</v>
      </c>
      <c r="JF1180" s="760" t="s">
        <v>572</v>
      </c>
    </row>
    <row r="1181" spans="1:266" ht="17.25" customHeight="1" x14ac:dyDescent="0.35">
      <c r="A1181" s="618" t="s">
        <v>2410</v>
      </c>
      <c r="B1181" s="730">
        <v>199</v>
      </c>
      <c r="C1181" s="730" t="s">
        <v>2264</v>
      </c>
      <c r="D1181" s="730" t="s">
        <v>2264</v>
      </c>
      <c r="E1181" s="730">
        <v>19</v>
      </c>
      <c r="F1181" s="731" t="s">
        <v>961</v>
      </c>
      <c r="G1181" s="732">
        <v>1</v>
      </c>
      <c r="H1181" s="733">
        <v>46258</v>
      </c>
      <c r="I1181" s="730">
        <v>45</v>
      </c>
      <c r="J1181" s="730" t="s">
        <v>308</v>
      </c>
      <c r="K1181" s="730">
        <v>46</v>
      </c>
      <c r="L1181" s="730" t="s">
        <v>2411</v>
      </c>
      <c r="M1181" s="907" t="s">
        <v>2410</v>
      </c>
      <c r="N1181" s="805" t="s">
        <v>390</v>
      </c>
      <c r="O1181" s="805">
        <v>0</v>
      </c>
      <c r="P1181" s="805">
        <v>0</v>
      </c>
      <c r="Q1181" s="805">
        <v>0</v>
      </c>
      <c r="R1181" s="907" t="s">
        <v>576</v>
      </c>
      <c r="S1181" s="907"/>
      <c r="T1181" s="907" t="s">
        <v>2348</v>
      </c>
      <c r="U1181" s="907">
        <v>480</v>
      </c>
      <c r="V1181" s="907" t="s">
        <v>308</v>
      </c>
      <c r="W1181" s="907"/>
      <c r="X1181" s="907"/>
      <c r="Y1181" s="907"/>
      <c r="Z1181" s="809"/>
      <c r="AA1181" s="907" t="s">
        <v>2055</v>
      </c>
      <c r="AB1181" s="907" t="s">
        <v>569</v>
      </c>
      <c r="AC1181" s="907" t="s">
        <v>589</v>
      </c>
      <c r="AD1181" s="907">
        <v>168</v>
      </c>
      <c r="AE1181" s="903">
        <v>168</v>
      </c>
      <c r="AF1181" s="809">
        <v>46314</v>
      </c>
      <c r="AG1181" s="919"/>
      <c r="AH1181" s="919"/>
      <c r="AI1181" s="919" t="s">
        <v>308</v>
      </c>
      <c r="AJ1181" s="811">
        <v>69</v>
      </c>
      <c r="AK1181" s="909"/>
      <c r="AL1181" s="910"/>
      <c r="AM1181" s="911">
        <v>0</v>
      </c>
      <c r="AN1181" s="911"/>
      <c r="AO1181" s="911"/>
      <c r="AP1181" s="911"/>
      <c r="AQ1181" s="911"/>
      <c r="AR1181" s="911"/>
      <c r="AS1181" s="911"/>
      <c r="AT1181" s="911"/>
      <c r="AU1181" s="911"/>
      <c r="AV1181" s="911"/>
      <c r="AW1181" s="911"/>
      <c r="AX1181" s="911"/>
      <c r="AY1181" s="911"/>
      <c r="AZ1181" s="911"/>
      <c r="BA1181" s="911"/>
      <c r="BB1181" s="911">
        <v>0</v>
      </c>
      <c r="BC1181" s="911">
        <v>0</v>
      </c>
      <c r="BD1181" s="911">
        <v>0</v>
      </c>
      <c r="BE1181" s="911">
        <v>0</v>
      </c>
      <c r="BF1181" s="911">
        <v>0</v>
      </c>
      <c r="BG1181" s="911">
        <v>0</v>
      </c>
      <c r="BH1181" s="911">
        <v>0</v>
      </c>
      <c r="BI1181" s="911" t="s">
        <v>397</v>
      </c>
      <c r="BJ1181" s="911"/>
      <c r="BK1181" s="911">
        <v>168</v>
      </c>
      <c r="BL1181" s="911"/>
      <c r="BM1181" s="911"/>
      <c r="BN1181" s="911" t="s">
        <v>308</v>
      </c>
      <c r="BO1181" s="911" t="s">
        <v>308</v>
      </c>
      <c r="BP1181" s="911" t="s">
        <v>308</v>
      </c>
      <c r="BQ1181" s="911" t="s">
        <v>308</v>
      </c>
      <c r="BR1181" s="911"/>
      <c r="BS1181" s="911">
        <v>168</v>
      </c>
      <c r="BT1181" s="911"/>
      <c r="BU1181" s="911" t="s">
        <v>579</v>
      </c>
      <c r="BV1181" s="911"/>
      <c r="BW1181" s="911"/>
      <c r="BX1181" s="911"/>
      <c r="BY1181" s="911"/>
      <c r="BZ1181" s="911"/>
      <c r="CA1181" s="911"/>
      <c r="CB1181" s="911"/>
      <c r="CC1181" s="911"/>
      <c r="CD1181" s="911"/>
      <c r="CE1181" s="911"/>
      <c r="CF1181" s="911"/>
      <c r="CG1181" s="911"/>
      <c r="CH1181" s="911"/>
      <c r="CI1181" s="911"/>
      <c r="CJ1181" s="911"/>
      <c r="CK1181" s="908"/>
      <c r="CL1181" s="908" t="s">
        <v>397</v>
      </c>
      <c r="CM1181" s="908" t="s">
        <v>397</v>
      </c>
      <c r="CN1181" s="908" t="s">
        <v>397</v>
      </c>
      <c r="CO1181" s="908" t="s">
        <v>397</v>
      </c>
      <c r="CP1181" s="908">
        <v>168</v>
      </c>
      <c r="CQ1181" s="908">
        <v>168</v>
      </c>
      <c r="CR1181" s="907">
        <v>168</v>
      </c>
      <c r="CS1181" s="922"/>
      <c r="CT1181" s="815" t="s">
        <v>308</v>
      </c>
      <c r="CU1181" s="816"/>
      <c r="CV1181" s="809"/>
      <c r="CW1181" s="809"/>
      <c r="CX1181" s="815">
        <v>46314</v>
      </c>
      <c r="CY1181" s="817" t="s">
        <v>1493</v>
      </c>
      <c r="CZ1181" s="817" t="s">
        <v>308</v>
      </c>
      <c r="DA1181" s="818">
        <v>46287</v>
      </c>
      <c r="DB1181" s="818" t="s">
        <v>615</v>
      </c>
      <c r="DC1181" s="818" t="s">
        <v>1535</v>
      </c>
      <c r="DD1181" s="818" t="s">
        <v>308</v>
      </c>
      <c r="DE1181" s="913" t="s">
        <v>308</v>
      </c>
      <c r="DF1181" s="913" t="s">
        <v>308</v>
      </c>
      <c r="DG1181" s="913" t="s">
        <v>308</v>
      </c>
      <c r="DH1181" s="914" t="s">
        <v>308</v>
      </c>
      <c r="DI1181" s="809">
        <v>46286</v>
      </c>
      <c r="DJ1181" s="809">
        <v>46288</v>
      </c>
      <c r="DK1181" s="809">
        <v>46288</v>
      </c>
      <c r="DL1181" s="809">
        <v>46323</v>
      </c>
      <c r="DM1181" s="809">
        <v>46323</v>
      </c>
      <c r="DN1181" s="809">
        <v>46323</v>
      </c>
      <c r="DO1181" s="954" t="s">
        <v>308</v>
      </c>
      <c r="DP1181" s="807">
        <v>46339</v>
      </c>
      <c r="DQ1181" s="809">
        <v>46339</v>
      </c>
      <c r="DR1181" s="807">
        <v>46339</v>
      </c>
      <c r="DS1181" s="914">
        <v>46339</v>
      </c>
      <c r="DT1181" s="752">
        <v>46339</v>
      </c>
      <c r="DU1181" s="753">
        <v>-11</v>
      </c>
      <c r="DV1181" s="753" t="s">
        <v>308</v>
      </c>
      <c r="DW1181" s="754">
        <v>46328</v>
      </c>
      <c r="DX1181" s="755">
        <v>46328</v>
      </c>
      <c r="DY1181" s="754" t="e">
        <v>#VALUE!</v>
      </c>
      <c r="DZ1181" s="754" t="e">
        <v>#VALUE!</v>
      </c>
      <c r="EA1181" s="754"/>
      <c r="EB1181" s="754"/>
      <c r="HA1181" s="756" t="s">
        <v>397</v>
      </c>
      <c r="HB1181" s="756" t="s">
        <v>397</v>
      </c>
      <c r="HC1181" s="756" t="s">
        <v>397</v>
      </c>
      <c r="HD1181" s="756" t="s">
        <v>397</v>
      </c>
      <c r="HE1181" s="756" t="s">
        <v>397</v>
      </c>
      <c r="HF1181" s="756" t="s">
        <v>397</v>
      </c>
      <c r="HG1181" s="756" t="s">
        <v>397</v>
      </c>
      <c r="HH1181" s="756" t="s">
        <v>397</v>
      </c>
      <c r="HI1181" s="756" t="s">
        <v>397</v>
      </c>
      <c r="HJ1181" s="756" t="s">
        <v>397</v>
      </c>
      <c r="HK1181"/>
      <c r="HL1181"/>
      <c r="HM1181"/>
      <c r="HN1181" s="756" t="str">
        <f t="shared" si="37"/>
        <v>AUTO PRINT</v>
      </c>
      <c r="HO1181"/>
      <c r="HP1181" s="757" t="s">
        <v>572</v>
      </c>
      <c r="HQ1181" s="757" t="s">
        <v>572</v>
      </c>
      <c r="HR1181" s="757" t="s">
        <v>572</v>
      </c>
      <c r="HS1181"/>
      <c r="HW1181" s="758"/>
      <c r="HX1181"/>
      <c r="HY1181" s="759" t="s">
        <v>572</v>
      </c>
      <c r="HZ1181" s="759" t="s">
        <v>572</v>
      </c>
      <c r="IA1181" s="759" t="s">
        <v>572</v>
      </c>
      <c r="IC1181" s="760" t="s">
        <v>572</v>
      </c>
      <c r="ID1181" s="760" t="s">
        <v>572</v>
      </c>
      <c r="IE1181" s="760" t="s">
        <v>572</v>
      </c>
      <c r="IF1181" s="761" t="s">
        <v>572</v>
      </c>
      <c r="IG1181" s="619" t="str">
        <f t="shared" si="38"/>
        <v>IN HOUSE (MANUAL)</v>
      </c>
      <c r="II1181" s="761" t="s">
        <v>572</v>
      </c>
      <c r="IK1181" s="761" t="str">
        <f>IFERROR(VLOOKUP($M1181,#REF!,13,0),"IN HOUSE (MANUAL)")</f>
        <v>IN HOUSE (MANUAL)</v>
      </c>
      <c r="IM1181" s="760" t="s">
        <v>572</v>
      </c>
      <c r="IN1181" s="760" t="s">
        <v>572</v>
      </c>
      <c r="IO1181" s="760" t="s">
        <v>572</v>
      </c>
      <c r="IQ1181" s="760" t="s">
        <v>572</v>
      </c>
      <c r="IR1181" s="760" t="s">
        <v>572</v>
      </c>
      <c r="IT1181" s="760" t="s">
        <v>572</v>
      </c>
      <c r="IV1181" s="760" t="s">
        <v>572</v>
      </c>
      <c r="IW1181" s="760" t="s">
        <v>572</v>
      </c>
      <c r="IY1181" s="760" t="s">
        <v>572</v>
      </c>
      <c r="IZ1181" s="760" t="s">
        <v>572</v>
      </c>
      <c r="JB1181" s="760" t="s">
        <v>572</v>
      </c>
      <c r="JC1181" s="760" t="s">
        <v>572</v>
      </c>
      <c r="JE1181" s="760" t="s">
        <v>572</v>
      </c>
      <c r="JF1181" s="760" t="s">
        <v>572</v>
      </c>
    </row>
    <row r="1182" spans="1:266" ht="17.25" customHeight="1" x14ac:dyDescent="0.35">
      <c r="A1182" s="618" t="s">
        <v>2412</v>
      </c>
      <c r="B1182" s="730">
        <v>200</v>
      </c>
      <c r="C1182" s="730" t="s">
        <v>2264</v>
      </c>
      <c r="D1182" s="730" t="s">
        <v>2264</v>
      </c>
      <c r="E1182" s="730">
        <v>19</v>
      </c>
      <c r="F1182" s="731" t="s">
        <v>961</v>
      </c>
      <c r="G1182" s="732">
        <v>1</v>
      </c>
      <c r="H1182" s="733">
        <v>46258</v>
      </c>
      <c r="I1182" s="730">
        <v>45</v>
      </c>
      <c r="J1182" s="730" t="s">
        <v>308</v>
      </c>
      <c r="K1182" s="730">
        <v>46</v>
      </c>
      <c r="L1182" s="730" t="s">
        <v>2413</v>
      </c>
      <c r="M1182" s="805" t="s">
        <v>2412</v>
      </c>
      <c r="N1182" s="805" t="s">
        <v>390</v>
      </c>
      <c r="O1182" s="805">
        <v>0</v>
      </c>
      <c r="P1182" s="805">
        <v>0</v>
      </c>
      <c r="Q1182" s="805">
        <v>0</v>
      </c>
      <c r="R1182" s="805" t="s">
        <v>576</v>
      </c>
      <c r="S1182" s="805"/>
      <c r="T1182" s="805" t="s">
        <v>2348</v>
      </c>
      <c r="U1182" s="805">
        <v>480</v>
      </c>
      <c r="V1182" s="805" t="s">
        <v>308</v>
      </c>
      <c r="W1182" s="805"/>
      <c r="X1182" s="805"/>
      <c r="Y1182" s="805"/>
      <c r="Z1182" s="807"/>
      <c r="AA1182" s="805" t="s">
        <v>2055</v>
      </c>
      <c r="AB1182" s="805" t="s">
        <v>569</v>
      </c>
      <c r="AC1182" s="805" t="s">
        <v>656</v>
      </c>
      <c r="AD1182" s="805">
        <v>144</v>
      </c>
      <c r="AE1182" s="808">
        <v>144</v>
      </c>
      <c r="AF1182" s="809">
        <v>46314</v>
      </c>
      <c r="AG1182" s="810"/>
      <c r="AH1182" s="810"/>
      <c r="AI1182" s="810" t="s">
        <v>308</v>
      </c>
      <c r="AJ1182" s="811">
        <v>70</v>
      </c>
      <c r="AK1182" s="812"/>
      <c r="AL1182" s="811"/>
      <c r="AM1182" s="813">
        <v>0</v>
      </c>
      <c r="AN1182" s="813"/>
      <c r="AO1182" s="813"/>
      <c r="AP1182" s="813"/>
      <c r="AQ1182" s="813"/>
      <c r="AR1182" s="813"/>
      <c r="AS1182" s="813"/>
      <c r="AT1182" s="813"/>
      <c r="AU1182" s="813"/>
      <c r="AV1182" s="813"/>
      <c r="AW1182" s="813"/>
      <c r="AX1182" s="813"/>
      <c r="AY1182" s="813"/>
      <c r="AZ1182" s="813"/>
      <c r="BA1182" s="813"/>
      <c r="BB1182" s="813">
        <v>0</v>
      </c>
      <c r="BC1182" s="813">
        <v>0</v>
      </c>
      <c r="BD1182" s="813">
        <v>0</v>
      </c>
      <c r="BE1182" s="813">
        <v>0</v>
      </c>
      <c r="BF1182" s="813">
        <v>0</v>
      </c>
      <c r="BG1182" s="813">
        <v>0</v>
      </c>
      <c r="BH1182" s="813">
        <v>0</v>
      </c>
      <c r="BI1182" s="813" t="s">
        <v>397</v>
      </c>
      <c r="BJ1182" s="813"/>
      <c r="BK1182" s="813">
        <v>144</v>
      </c>
      <c r="BL1182" s="813"/>
      <c r="BM1182" s="813"/>
      <c r="BN1182" s="813" t="s">
        <v>308</v>
      </c>
      <c r="BO1182" s="813" t="s">
        <v>308</v>
      </c>
      <c r="BP1182" s="813" t="s">
        <v>308</v>
      </c>
      <c r="BQ1182" s="813" t="s">
        <v>308</v>
      </c>
      <c r="BR1182" s="813"/>
      <c r="BS1182" s="813">
        <v>144</v>
      </c>
      <c r="BT1182" s="813"/>
      <c r="BU1182" s="813" t="s">
        <v>579</v>
      </c>
      <c r="BV1182" s="813"/>
      <c r="BW1182" s="813"/>
      <c r="BX1182" s="813"/>
      <c r="BY1182" s="813"/>
      <c r="BZ1182" s="813"/>
      <c r="CA1182" s="813"/>
      <c r="CB1182" s="813"/>
      <c r="CC1182" s="813"/>
      <c r="CD1182" s="813"/>
      <c r="CE1182" s="813"/>
      <c r="CF1182" s="813"/>
      <c r="CG1182" s="813"/>
      <c r="CH1182" s="813"/>
      <c r="CI1182" s="813"/>
      <c r="CJ1182" s="813"/>
      <c r="CK1182" s="806"/>
      <c r="CL1182" s="806" t="s">
        <v>397</v>
      </c>
      <c r="CM1182" s="806" t="s">
        <v>397</v>
      </c>
      <c r="CN1182" s="806" t="s">
        <v>397</v>
      </c>
      <c r="CO1182" s="806" t="s">
        <v>397</v>
      </c>
      <c r="CP1182" s="806">
        <v>144</v>
      </c>
      <c r="CQ1182" s="806">
        <v>144</v>
      </c>
      <c r="CR1182" s="805">
        <v>144</v>
      </c>
      <c r="CS1182" s="814"/>
      <c r="CT1182" s="815" t="s">
        <v>308</v>
      </c>
      <c r="CU1182" s="816"/>
      <c r="CV1182" s="807"/>
      <c r="CW1182" s="807"/>
      <c r="CX1182" s="815">
        <v>46314</v>
      </c>
      <c r="CY1182" s="817" t="s">
        <v>1493</v>
      </c>
      <c r="CZ1182" s="817" t="s">
        <v>308</v>
      </c>
      <c r="DA1182" s="818">
        <v>46287</v>
      </c>
      <c r="DB1182" s="818" t="s">
        <v>615</v>
      </c>
      <c r="DC1182" s="818" t="s">
        <v>1535</v>
      </c>
      <c r="DD1182" s="818" t="s">
        <v>308</v>
      </c>
      <c r="DE1182" s="818" t="s">
        <v>308</v>
      </c>
      <c r="DF1182" s="818" t="s">
        <v>308</v>
      </c>
      <c r="DG1182" s="818" t="s">
        <v>308</v>
      </c>
      <c r="DH1182" s="819" t="s">
        <v>308</v>
      </c>
      <c r="DI1182" s="807">
        <v>46286</v>
      </c>
      <c r="DJ1182" s="807">
        <v>46288</v>
      </c>
      <c r="DK1182" s="807">
        <v>46288</v>
      </c>
      <c r="DL1182" s="807">
        <v>46323</v>
      </c>
      <c r="DM1182" s="807">
        <v>46323</v>
      </c>
      <c r="DN1182" s="807">
        <v>46323</v>
      </c>
      <c r="DO1182" s="955" t="s">
        <v>308</v>
      </c>
      <c r="DP1182" s="807">
        <v>46339</v>
      </c>
      <c r="DQ1182" s="809">
        <v>46339</v>
      </c>
      <c r="DR1182" s="807">
        <v>46339</v>
      </c>
      <c r="DS1182" s="819">
        <v>46339</v>
      </c>
      <c r="DT1182" s="752">
        <v>46339</v>
      </c>
      <c r="DU1182" s="753">
        <v>-11</v>
      </c>
      <c r="DV1182" s="753" t="s">
        <v>308</v>
      </c>
      <c r="DW1182" s="754">
        <v>46328</v>
      </c>
      <c r="DX1182" s="755">
        <v>46328</v>
      </c>
      <c r="DY1182" s="754" t="e">
        <v>#VALUE!</v>
      </c>
      <c r="DZ1182" s="754" t="e">
        <v>#VALUE!</v>
      </c>
      <c r="EA1182" s="754"/>
      <c r="EB1182" s="754"/>
      <c r="HA1182" s="756" t="s">
        <v>397</v>
      </c>
      <c r="HB1182" s="756" t="s">
        <v>397</v>
      </c>
      <c r="HC1182" s="756" t="s">
        <v>397</v>
      </c>
      <c r="HD1182" s="756" t="s">
        <v>397</v>
      </c>
      <c r="HE1182" s="756" t="s">
        <v>397</v>
      </c>
      <c r="HF1182" s="756" t="s">
        <v>397</v>
      </c>
      <c r="HG1182" s="756" t="s">
        <v>397</v>
      </c>
      <c r="HH1182" s="756" t="s">
        <v>397</v>
      </c>
      <c r="HI1182" s="756" t="s">
        <v>397</v>
      </c>
      <c r="HJ1182" s="756" t="s">
        <v>397</v>
      </c>
      <c r="HK1182"/>
      <c r="HL1182"/>
      <c r="HM1182"/>
      <c r="HN1182" s="756" t="str">
        <f t="shared" si="37"/>
        <v>AUTO PRINT</v>
      </c>
      <c r="HO1182"/>
      <c r="HP1182" s="757" t="s">
        <v>572</v>
      </c>
      <c r="HQ1182" s="757" t="s">
        <v>572</v>
      </c>
      <c r="HR1182" s="757" t="s">
        <v>572</v>
      </c>
      <c r="HS1182"/>
      <c r="HW1182" s="758"/>
      <c r="HX1182"/>
      <c r="HY1182" s="759" t="s">
        <v>572</v>
      </c>
      <c r="HZ1182" s="759" t="s">
        <v>572</v>
      </c>
      <c r="IA1182" s="759" t="s">
        <v>572</v>
      </c>
      <c r="IC1182" s="760" t="s">
        <v>572</v>
      </c>
      <c r="ID1182" s="760" t="s">
        <v>572</v>
      </c>
      <c r="IE1182" s="760" t="s">
        <v>572</v>
      </c>
      <c r="IF1182" s="761" t="s">
        <v>572</v>
      </c>
      <c r="IG1182" s="619" t="str">
        <f t="shared" si="38"/>
        <v>IN HOUSE (MANUAL)</v>
      </c>
      <c r="II1182" s="761" t="s">
        <v>572</v>
      </c>
      <c r="IK1182" s="761" t="str">
        <f>IFERROR(VLOOKUP($M1182,#REF!,13,0),"IN HOUSE (MANUAL)")</f>
        <v>IN HOUSE (MANUAL)</v>
      </c>
      <c r="IM1182" s="760" t="s">
        <v>572</v>
      </c>
      <c r="IN1182" s="760" t="s">
        <v>572</v>
      </c>
      <c r="IO1182" s="760" t="s">
        <v>572</v>
      </c>
      <c r="IQ1182" s="760" t="s">
        <v>572</v>
      </c>
      <c r="IR1182" s="760" t="s">
        <v>572</v>
      </c>
      <c r="IT1182" s="760" t="s">
        <v>572</v>
      </c>
      <c r="IV1182" s="760" t="s">
        <v>572</v>
      </c>
      <c r="IW1182" s="760" t="s">
        <v>572</v>
      </c>
      <c r="IY1182" s="760" t="s">
        <v>572</v>
      </c>
      <c r="IZ1182" s="760" t="s">
        <v>572</v>
      </c>
      <c r="JB1182" s="760" t="s">
        <v>572</v>
      </c>
      <c r="JC1182" s="760" t="s">
        <v>572</v>
      </c>
      <c r="JE1182" s="760" t="s">
        <v>572</v>
      </c>
      <c r="JF1182" s="760" t="s">
        <v>572</v>
      </c>
    </row>
    <row r="1183" spans="1:266" ht="17.25" hidden="1" customHeight="1" outlineLevel="1" x14ac:dyDescent="0.35">
      <c r="A1183" s="618" t="s">
        <v>308</v>
      </c>
      <c r="B1183" s="730">
        <v>201</v>
      </c>
      <c r="C1183" s="730" t="s">
        <v>741</v>
      </c>
      <c r="D1183" s="730" t="s">
        <v>741</v>
      </c>
      <c r="E1183" s="730">
        <v>19</v>
      </c>
      <c r="F1183" s="731"/>
      <c r="G1183" s="821"/>
      <c r="H1183" s="733"/>
      <c r="I1183" s="730" t="s">
        <v>308</v>
      </c>
      <c r="J1183" s="730" t="s">
        <v>308</v>
      </c>
      <c r="K1183" s="730">
        <v>0</v>
      </c>
      <c r="L1183" s="730" t="s">
        <v>308</v>
      </c>
      <c r="M1183" s="907"/>
      <c r="N1183" s="805"/>
      <c r="O1183" s="805"/>
      <c r="P1183" s="805"/>
      <c r="Q1183" s="805"/>
      <c r="R1183" s="907"/>
      <c r="S1183" s="907"/>
      <c r="T1183" s="907"/>
      <c r="U1183" s="907"/>
      <c r="V1183" s="907"/>
      <c r="W1183" s="907"/>
      <c r="X1183" s="907"/>
      <c r="Y1183" s="907"/>
      <c r="Z1183" s="809"/>
      <c r="AA1183" s="907"/>
      <c r="AB1183" s="907"/>
      <c r="AC1183" s="907"/>
      <c r="AD1183" s="907"/>
      <c r="AE1183" s="903"/>
      <c r="AF1183" s="809"/>
      <c r="AG1183" s="919"/>
      <c r="AH1183" s="919"/>
      <c r="AI1183" s="919"/>
      <c r="AJ1183" s="811"/>
      <c r="AK1183" s="909"/>
      <c r="AL1183" s="910"/>
      <c r="AM1183" s="910"/>
      <c r="AN1183" s="910"/>
      <c r="AO1183" s="910"/>
      <c r="AP1183" s="910"/>
      <c r="AQ1183" s="910"/>
      <c r="AR1183" s="910"/>
      <c r="AS1183" s="910"/>
      <c r="AT1183" s="910"/>
      <c r="AU1183" s="910"/>
      <c r="AV1183" s="910"/>
      <c r="AW1183" s="910"/>
      <c r="AX1183" s="910"/>
      <c r="AY1183" s="910"/>
      <c r="AZ1183" s="910"/>
      <c r="BA1183" s="910"/>
      <c r="BB1183" s="910"/>
      <c r="BC1183" s="910"/>
      <c r="BD1183" s="910"/>
      <c r="BE1183" s="910"/>
      <c r="BF1183" s="910"/>
      <c r="BG1183" s="910"/>
      <c r="BH1183" s="910"/>
      <c r="BI1183" s="910"/>
      <c r="BJ1183" s="910"/>
      <c r="BK1183" s="910"/>
      <c r="BL1183" s="910"/>
      <c r="BM1183" s="910"/>
      <c r="BN1183" s="910"/>
      <c r="BO1183" s="910"/>
      <c r="BP1183" s="910"/>
      <c r="BQ1183" s="910"/>
      <c r="BR1183" s="910"/>
      <c r="BS1183" s="910"/>
      <c r="BT1183" s="910"/>
      <c r="BU1183" s="910"/>
      <c r="BV1183" s="910"/>
      <c r="BW1183" s="910"/>
      <c r="BX1183" s="910"/>
      <c r="BY1183" s="910"/>
      <c r="BZ1183" s="910"/>
      <c r="CA1183" s="910"/>
      <c r="CB1183" s="910"/>
      <c r="CC1183" s="910"/>
      <c r="CD1183" s="910"/>
      <c r="CE1183" s="910"/>
      <c r="CF1183" s="910"/>
      <c r="CG1183" s="910"/>
      <c r="CH1183" s="910"/>
      <c r="CI1183" s="910"/>
      <c r="CJ1183" s="910"/>
      <c r="CK1183" s="907"/>
      <c r="CL1183" s="907"/>
      <c r="CM1183" s="907"/>
      <c r="CN1183" s="921"/>
      <c r="CO1183" s="907"/>
      <c r="CP1183" s="907"/>
      <c r="CQ1183" s="907"/>
      <c r="CR1183" s="907"/>
      <c r="CS1183" s="922"/>
      <c r="CT1183" s="815"/>
      <c r="CU1183" s="816"/>
      <c r="CV1183" s="809"/>
      <c r="CW1183" s="809"/>
      <c r="CX1183" s="815"/>
      <c r="CY1183" s="817"/>
      <c r="CZ1183" s="817"/>
      <c r="DA1183" s="818"/>
      <c r="DB1183" s="818"/>
      <c r="DC1183" s="818"/>
      <c r="DD1183" s="818"/>
      <c r="DE1183" s="913"/>
      <c r="DF1183" s="913"/>
      <c r="DG1183" s="913"/>
      <c r="DH1183" s="914"/>
      <c r="DI1183" s="809"/>
      <c r="DJ1183" s="809"/>
      <c r="DK1183" s="809"/>
      <c r="DL1183" s="809"/>
      <c r="DM1183" s="809"/>
      <c r="DN1183" s="809"/>
      <c r="DO1183" s="954"/>
      <c r="DP1183" s="809"/>
      <c r="DQ1183" s="809"/>
      <c r="DR1183" s="809"/>
      <c r="DS1183" s="914"/>
      <c r="DT1183" s="752">
        <v>0</v>
      </c>
      <c r="DU1183" s="753" t="s">
        <v>308</v>
      </c>
      <c r="DV1183" s="753" t="s">
        <v>308</v>
      </c>
      <c r="DW1183" s="754" t="s">
        <v>308</v>
      </c>
      <c r="DX1183" s="755" t="s">
        <v>308</v>
      </c>
      <c r="DY1183" s="754" t="e">
        <v>#VALUE!</v>
      </c>
      <c r="DZ1183" s="754" t="e">
        <v>#VALUE!</v>
      </c>
      <c r="EA1183" s="754"/>
      <c r="EB1183" s="754"/>
    </row>
    <row r="1184" spans="1:266" ht="17.25" hidden="1" customHeight="1" outlineLevel="1" x14ac:dyDescent="0.35">
      <c r="A1184" s="618" t="s">
        <v>308</v>
      </c>
      <c r="B1184" s="730">
        <v>202</v>
      </c>
      <c r="C1184" s="730" t="s">
        <v>741</v>
      </c>
      <c r="D1184" s="730" t="s">
        <v>741</v>
      </c>
      <c r="E1184" s="730">
        <v>19</v>
      </c>
      <c r="F1184" s="731"/>
      <c r="G1184" s="821"/>
      <c r="H1184" s="733"/>
      <c r="I1184" s="730" t="s">
        <v>308</v>
      </c>
      <c r="J1184" s="730" t="s">
        <v>308</v>
      </c>
      <c r="K1184" s="730">
        <v>0</v>
      </c>
      <c r="L1184" s="730" t="s">
        <v>308</v>
      </c>
      <c r="M1184" s="907"/>
      <c r="N1184" s="805"/>
      <c r="O1184" s="805"/>
      <c r="P1184" s="805"/>
      <c r="Q1184" s="805"/>
      <c r="R1184" s="907"/>
      <c r="S1184" s="907"/>
      <c r="T1184" s="907"/>
      <c r="U1184" s="907"/>
      <c r="V1184" s="907"/>
      <c r="W1184" s="907"/>
      <c r="X1184" s="907"/>
      <c r="Y1184" s="907"/>
      <c r="Z1184" s="809"/>
      <c r="AA1184" s="907"/>
      <c r="AB1184" s="907"/>
      <c r="AC1184" s="907"/>
      <c r="AD1184" s="907"/>
      <c r="AE1184" s="903"/>
      <c r="AF1184" s="809"/>
      <c r="AG1184" s="919"/>
      <c r="AH1184" s="919"/>
      <c r="AI1184" s="919"/>
      <c r="AJ1184" s="811"/>
      <c r="AK1184" s="909"/>
      <c r="AL1184" s="910"/>
      <c r="AM1184" s="910"/>
      <c r="AN1184" s="910"/>
      <c r="AO1184" s="910"/>
      <c r="AP1184" s="910"/>
      <c r="AQ1184" s="910"/>
      <c r="AR1184" s="910"/>
      <c r="AS1184" s="910"/>
      <c r="AT1184" s="910"/>
      <c r="AU1184" s="910"/>
      <c r="AV1184" s="910"/>
      <c r="AW1184" s="910"/>
      <c r="AX1184" s="910"/>
      <c r="AY1184" s="910"/>
      <c r="AZ1184" s="910"/>
      <c r="BA1184" s="910"/>
      <c r="BB1184" s="910"/>
      <c r="BC1184" s="910"/>
      <c r="BD1184" s="910"/>
      <c r="BE1184" s="910"/>
      <c r="BF1184" s="910"/>
      <c r="BG1184" s="910"/>
      <c r="BH1184" s="910"/>
      <c r="BI1184" s="910"/>
      <c r="BJ1184" s="910"/>
      <c r="BK1184" s="910"/>
      <c r="BL1184" s="910"/>
      <c r="BM1184" s="910"/>
      <c r="BN1184" s="910"/>
      <c r="BO1184" s="910"/>
      <c r="BP1184" s="910"/>
      <c r="BQ1184" s="910"/>
      <c r="BR1184" s="910"/>
      <c r="BS1184" s="910"/>
      <c r="BT1184" s="910"/>
      <c r="BU1184" s="910"/>
      <c r="BV1184" s="910"/>
      <c r="BW1184" s="910"/>
      <c r="BX1184" s="910"/>
      <c r="BY1184" s="910"/>
      <c r="BZ1184" s="910"/>
      <c r="CA1184" s="910"/>
      <c r="CB1184" s="910"/>
      <c r="CC1184" s="910"/>
      <c r="CD1184" s="910"/>
      <c r="CE1184" s="910"/>
      <c r="CF1184" s="910"/>
      <c r="CG1184" s="910"/>
      <c r="CH1184" s="910"/>
      <c r="CI1184" s="910"/>
      <c r="CJ1184" s="910"/>
      <c r="CK1184" s="907"/>
      <c r="CL1184" s="907"/>
      <c r="CM1184" s="907"/>
      <c r="CN1184" s="921"/>
      <c r="CO1184" s="907"/>
      <c r="CP1184" s="907"/>
      <c r="CQ1184" s="907"/>
      <c r="CR1184" s="907"/>
      <c r="CS1184" s="922"/>
      <c r="CT1184" s="815"/>
      <c r="CU1184" s="816"/>
      <c r="CV1184" s="809"/>
      <c r="CW1184" s="809"/>
      <c r="CX1184" s="815"/>
      <c r="CY1184" s="817"/>
      <c r="CZ1184" s="817"/>
      <c r="DA1184" s="818"/>
      <c r="DB1184" s="818"/>
      <c r="DC1184" s="818"/>
      <c r="DD1184" s="818"/>
      <c r="DE1184" s="913"/>
      <c r="DF1184" s="913"/>
      <c r="DG1184" s="913"/>
      <c r="DH1184" s="914"/>
      <c r="DI1184" s="809"/>
      <c r="DJ1184" s="809"/>
      <c r="DK1184" s="809"/>
      <c r="DL1184" s="809"/>
      <c r="DM1184" s="809"/>
      <c r="DN1184" s="809"/>
      <c r="DO1184" s="954"/>
      <c r="DP1184" s="809"/>
      <c r="DQ1184" s="809"/>
      <c r="DR1184" s="809"/>
      <c r="DS1184" s="914"/>
      <c r="DT1184" s="752">
        <v>0</v>
      </c>
      <c r="DU1184" s="753" t="s">
        <v>308</v>
      </c>
      <c r="DV1184" s="753" t="s">
        <v>308</v>
      </c>
      <c r="DW1184" s="754" t="s">
        <v>308</v>
      </c>
      <c r="DX1184" s="755" t="s">
        <v>308</v>
      </c>
      <c r="DY1184" s="754" t="e">
        <v>#VALUE!</v>
      </c>
      <c r="DZ1184" s="754" t="e">
        <v>#VALUE!</v>
      </c>
      <c r="EA1184" s="754"/>
      <c r="EB1184" s="754"/>
    </row>
    <row r="1185" spans="1:266" ht="18.75" hidden="1" customHeight="1" outlineLevel="1" x14ac:dyDescent="0.35">
      <c r="A1185" s="618" t="s">
        <v>308</v>
      </c>
      <c r="B1185" s="730">
        <v>203</v>
      </c>
      <c r="C1185" s="730" t="s">
        <v>741</v>
      </c>
      <c r="D1185" s="730" t="s">
        <v>741</v>
      </c>
      <c r="E1185" s="730">
        <v>19</v>
      </c>
      <c r="F1185" s="731"/>
      <c r="G1185" s="821"/>
      <c r="H1185" s="733"/>
      <c r="I1185" s="730" t="s">
        <v>308</v>
      </c>
      <c r="J1185" s="730" t="s">
        <v>308</v>
      </c>
      <c r="K1185" s="730">
        <v>0</v>
      </c>
      <c r="L1185" s="730" t="s">
        <v>308</v>
      </c>
      <c r="M1185" s="907"/>
      <c r="N1185" s="805"/>
      <c r="O1185" s="805"/>
      <c r="P1185" s="805"/>
      <c r="Q1185" s="805"/>
      <c r="R1185" s="907"/>
      <c r="S1185" s="907"/>
      <c r="T1185" s="907"/>
      <c r="U1185" s="907"/>
      <c r="V1185" s="907"/>
      <c r="W1185" s="907"/>
      <c r="X1185" s="907"/>
      <c r="Y1185" s="907"/>
      <c r="Z1185" s="809"/>
      <c r="AA1185" s="907"/>
      <c r="AB1185" s="907"/>
      <c r="AC1185" s="907"/>
      <c r="AD1185" s="907"/>
      <c r="AE1185" s="903"/>
      <c r="AF1185" s="809"/>
      <c r="AG1185" s="919"/>
      <c r="AH1185" s="919"/>
      <c r="AI1185" s="919"/>
      <c r="AJ1185" s="811"/>
      <c r="AK1185" s="909"/>
      <c r="AL1185" s="910"/>
      <c r="AM1185" s="910"/>
      <c r="AN1185" s="910"/>
      <c r="AO1185" s="910"/>
      <c r="AP1185" s="910"/>
      <c r="AQ1185" s="910"/>
      <c r="AR1185" s="910"/>
      <c r="AS1185" s="910"/>
      <c r="AT1185" s="910"/>
      <c r="AU1185" s="910"/>
      <c r="AV1185" s="910"/>
      <c r="AW1185" s="910"/>
      <c r="AX1185" s="910"/>
      <c r="AY1185" s="910"/>
      <c r="AZ1185" s="910"/>
      <c r="BA1185" s="910"/>
      <c r="BB1185" s="910"/>
      <c r="BC1185" s="910"/>
      <c r="BD1185" s="910"/>
      <c r="BE1185" s="910"/>
      <c r="BF1185" s="910"/>
      <c r="BG1185" s="910"/>
      <c r="BH1185" s="910"/>
      <c r="BI1185" s="910"/>
      <c r="BJ1185" s="910"/>
      <c r="BK1185" s="910"/>
      <c r="BL1185" s="910"/>
      <c r="BM1185" s="910"/>
      <c r="BN1185" s="910"/>
      <c r="BO1185" s="910"/>
      <c r="BP1185" s="910"/>
      <c r="BQ1185" s="910"/>
      <c r="BR1185" s="910"/>
      <c r="BS1185" s="910"/>
      <c r="BT1185" s="910"/>
      <c r="BU1185" s="910"/>
      <c r="BV1185" s="910"/>
      <c r="BW1185" s="910"/>
      <c r="BX1185" s="910"/>
      <c r="BY1185" s="910"/>
      <c r="BZ1185" s="910"/>
      <c r="CA1185" s="910"/>
      <c r="CB1185" s="910"/>
      <c r="CC1185" s="910"/>
      <c r="CD1185" s="910"/>
      <c r="CE1185" s="910"/>
      <c r="CF1185" s="910"/>
      <c r="CG1185" s="910"/>
      <c r="CH1185" s="910"/>
      <c r="CI1185" s="910"/>
      <c r="CJ1185" s="910"/>
      <c r="CK1185" s="907"/>
      <c r="CL1185" s="907"/>
      <c r="CM1185" s="907"/>
      <c r="CN1185" s="921"/>
      <c r="CO1185" s="907"/>
      <c r="CP1185" s="907"/>
      <c r="CQ1185" s="907"/>
      <c r="CR1185" s="907"/>
      <c r="CS1185" s="922"/>
      <c r="CT1185" s="815"/>
      <c r="CU1185" s="816"/>
      <c r="CV1185" s="809"/>
      <c r="CW1185" s="809"/>
      <c r="CX1185" s="815"/>
      <c r="CY1185" s="817"/>
      <c r="CZ1185" s="817"/>
      <c r="DA1185" s="818"/>
      <c r="DB1185" s="818"/>
      <c r="DC1185" s="818"/>
      <c r="DD1185" s="818"/>
      <c r="DE1185" s="913"/>
      <c r="DF1185" s="913"/>
      <c r="DG1185" s="913"/>
      <c r="DH1185" s="914"/>
      <c r="DI1185" s="809"/>
      <c r="DJ1185" s="809"/>
      <c r="DK1185" s="809"/>
      <c r="DL1185" s="809"/>
      <c r="DM1185" s="809"/>
      <c r="DN1185" s="809"/>
      <c r="DO1185" s="954"/>
      <c r="DP1185" s="809"/>
      <c r="DQ1185" s="809"/>
      <c r="DR1185" s="809"/>
      <c r="DS1185" s="914"/>
      <c r="DT1185" s="752">
        <v>0</v>
      </c>
      <c r="DU1185" s="753" t="s">
        <v>308</v>
      </c>
      <c r="DV1185" s="753" t="s">
        <v>308</v>
      </c>
      <c r="DW1185" s="754" t="s">
        <v>308</v>
      </c>
      <c r="DX1185" s="755" t="s">
        <v>308</v>
      </c>
      <c r="DY1185" s="754" t="e">
        <v>#VALUE!</v>
      </c>
      <c r="DZ1185" s="754" t="e">
        <v>#VALUE!</v>
      </c>
      <c r="EA1185" s="754"/>
      <c r="EB1185" s="754"/>
    </row>
    <row r="1186" spans="1:266" ht="17.25" customHeight="1" collapsed="1" x14ac:dyDescent="0.35">
      <c r="A1186" s="618" t="s">
        <v>308</v>
      </c>
      <c r="B1186" s="823" t="s">
        <v>2414</v>
      </c>
      <c r="C1186" s="824"/>
      <c r="D1186" s="824"/>
      <c r="E1186" s="824"/>
      <c r="F1186" s="717"/>
      <c r="G1186" s="825"/>
      <c r="H1186" s="733"/>
      <c r="I1186" s="824"/>
      <c r="J1186" s="824"/>
      <c r="K1186" s="824"/>
      <c r="L1186" s="730"/>
      <c r="M1186" s="730"/>
      <c r="N1186" s="730"/>
      <c r="O1186" s="730"/>
      <c r="P1186" s="730"/>
      <c r="Q1186" s="730"/>
      <c r="R1186" s="730"/>
      <c r="S1186" s="730"/>
      <c r="T1186" s="730"/>
      <c r="U1186" s="730"/>
      <c r="V1186" s="730"/>
      <c r="W1186" s="730"/>
      <c r="X1186" s="730"/>
      <c r="Y1186" s="730"/>
      <c r="Z1186" s="826"/>
      <c r="AA1186" s="730"/>
      <c r="AB1186" s="730"/>
      <c r="AC1186" s="730"/>
      <c r="AD1186" s="827">
        <v>39186</v>
      </c>
      <c r="AE1186" s="827">
        <v>39186</v>
      </c>
      <c r="AF1186" s="826">
        <v>0</v>
      </c>
      <c r="AG1186" s="828"/>
      <c r="AH1186" s="828"/>
      <c r="AI1186" s="828"/>
      <c r="AJ1186" s="674"/>
      <c r="AK1186" s="829"/>
      <c r="AL1186" s="674"/>
      <c r="AM1186" s="674"/>
      <c r="AN1186" s="674"/>
      <c r="AO1186" s="674"/>
      <c r="AP1186" s="674"/>
      <c r="AQ1186" s="674"/>
      <c r="AR1186" s="674"/>
      <c r="AS1186" s="674"/>
      <c r="AT1186" s="674"/>
      <c r="AU1186" s="674"/>
      <c r="AV1186" s="674"/>
      <c r="AW1186" s="674"/>
      <c r="AX1186" s="674"/>
      <c r="AY1186" s="674"/>
      <c r="AZ1186" s="674"/>
      <c r="BA1186" s="674"/>
      <c r="BB1186" s="674"/>
      <c r="BC1186" s="674"/>
      <c r="BD1186" s="674"/>
      <c r="BE1186" s="674"/>
      <c r="BF1186" s="674"/>
      <c r="BG1186" s="674"/>
      <c r="BH1186" s="674"/>
      <c r="BI1186" s="674"/>
      <c r="BJ1186" s="674"/>
      <c r="BK1186" s="674"/>
      <c r="BL1186" s="674"/>
      <c r="BM1186" s="674"/>
      <c r="BN1186" s="674"/>
      <c r="BO1186" s="674"/>
      <c r="BP1186" s="674"/>
      <c r="BQ1186" s="674"/>
      <c r="BR1186" s="674"/>
      <c r="BS1186" s="674"/>
      <c r="BT1186" s="674"/>
      <c r="BU1186" s="674"/>
      <c r="BV1186" s="674"/>
      <c r="BW1186" s="674"/>
      <c r="BX1186" s="674"/>
      <c r="BY1186" s="674"/>
      <c r="BZ1186" s="674"/>
      <c r="CA1186" s="674"/>
      <c r="CB1186" s="674"/>
      <c r="CC1186" s="674"/>
      <c r="CD1186" s="674"/>
      <c r="CE1186" s="674"/>
      <c r="CF1186" s="674"/>
      <c r="CG1186" s="674"/>
      <c r="CH1186" s="674"/>
      <c r="CI1186" s="674"/>
      <c r="CJ1186" s="674"/>
      <c r="CK1186" s="827"/>
      <c r="CL1186" s="827">
        <v>0</v>
      </c>
      <c r="CM1186" s="827"/>
      <c r="CN1186" s="675">
        <v>0</v>
      </c>
      <c r="CO1186" s="827">
        <v>0</v>
      </c>
      <c r="CP1186" s="827">
        <v>0</v>
      </c>
      <c r="CQ1186" s="827">
        <v>34140</v>
      </c>
      <c r="CR1186" s="827">
        <v>35379</v>
      </c>
      <c r="CS1186" s="830"/>
      <c r="CT1186" s="831"/>
      <c r="CU1186" s="832"/>
      <c r="CV1186" s="826"/>
      <c r="CW1186" s="826"/>
      <c r="CX1186" s="831"/>
      <c r="CY1186" s="833">
        <v>0</v>
      </c>
      <c r="CZ1186" s="833">
        <v>0</v>
      </c>
      <c r="DA1186" s="752">
        <v>0</v>
      </c>
      <c r="DB1186" s="752">
        <v>0</v>
      </c>
      <c r="DC1186" s="752">
        <v>0</v>
      </c>
      <c r="DD1186" s="752">
        <v>0</v>
      </c>
      <c r="DE1186" s="752">
        <v>0</v>
      </c>
      <c r="DF1186" s="752">
        <v>0</v>
      </c>
      <c r="DG1186" s="752">
        <v>0</v>
      </c>
      <c r="DH1186" s="834">
        <v>0</v>
      </c>
      <c r="DI1186" s="826">
        <v>0</v>
      </c>
      <c r="DJ1186" s="826">
        <v>0</v>
      </c>
      <c r="DK1186" s="826">
        <v>0</v>
      </c>
      <c r="DL1186" s="826">
        <v>0</v>
      </c>
      <c r="DM1186" s="826">
        <v>0</v>
      </c>
      <c r="DN1186" s="826">
        <v>0</v>
      </c>
      <c r="DO1186" s="835">
        <v>0</v>
      </c>
      <c r="DP1186" s="826"/>
      <c r="DQ1186" s="826"/>
      <c r="DR1186" s="826"/>
      <c r="DS1186" s="834"/>
      <c r="DT1186" s="752"/>
      <c r="DU1186" s="836"/>
      <c r="DV1186" s="836"/>
      <c r="DW1186" s="826"/>
      <c r="DX1186" s="837"/>
      <c r="DY1186" s="826" t="s">
        <v>308</v>
      </c>
      <c r="DZ1186" s="837" t="s">
        <v>308</v>
      </c>
      <c r="EA1186" s="826"/>
      <c r="EB1186" s="837"/>
    </row>
    <row r="1187" spans="1:266" ht="16.5" customHeight="1" x14ac:dyDescent="0.35">
      <c r="A1187" s="625">
        <v>20</v>
      </c>
      <c r="B1187" s="838"/>
      <c r="C1187" s="839"/>
      <c r="D1187" s="839"/>
      <c r="E1187" s="839"/>
      <c r="F1187" s="917"/>
      <c r="G1187" s="917"/>
      <c r="H1187" s="841"/>
      <c r="Y1187" s="619"/>
      <c r="Z1187" s="635"/>
      <c r="AF1187" s="635">
        <v>0</v>
      </c>
      <c r="AK1187" s="625"/>
      <c r="AL1187" s="619"/>
      <c r="AM1187" s="619"/>
      <c r="AN1187" s="619"/>
      <c r="AO1187" s="619"/>
      <c r="AP1187" s="619"/>
      <c r="AQ1187" s="619"/>
      <c r="AR1187" s="619"/>
      <c r="AS1187" s="619"/>
      <c r="AT1187" s="619"/>
      <c r="AU1187" s="619"/>
      <c r="AV1187" s="619"/>
      <c r="AW1187" s="619"/>
      <c r="AX1187" s="619"/>
      <c r="AY1187" s="619"/>
      <c r="AZ1187" s="619"/>
      <c r="BA1187" s="619"/>
      <c r="BB1187" s="619"/>
      <c r="BC1187" s="619"/>
      <c r="BD1187" s="619"/>
      <c r="BE1187" s="619"/>
      <c r="BF1187" s="619"/>
      <c r="BG1187" s="619"/>
      <c r="BH1187" s="619"/>
      <c r="BI1187" s="619"/>
      <c r="BJ1187" s="619"/>
      <c r="BK1187" s="619"/>
      <c r="BL1187" s="619"/>
      <c r="BM1187" s="619"/>
      <c r="BN1187" s="619"/>
      <c r="BO1187" s="619"/>
      <c r="BP1187" s="619"/>
      <c r="BQ1187" s="619"/>
      <c r="BR1187" s="619"/>
      <c r="BS1187" s="619"/>
      <c r="BT1187" s="619"/>
      <c r="BU1187" s="619"/>
      <c r="BV1187" s="619"/>
      <c r="BW1187" s="619"/>
      <c r="BX1187" s="619"/>
      <c r="BY1187" s="619"/>
      <c r="BZ1187" s="619"/>
      <c r="CA1187" s="619"/>
      <c r="CB1187" s="619"/>
      <c r="CC1187" s="619"/>
      <c r="CD1187" s="619"/>
      <c r="CE1187" s="619"/>
      <c r="CF1187" s="619"/>
      <c r="CG1187" s="619"/>
      <c r="CH1187" s="619"/>
      <c r="CI1187" s="619"/>
      <c r="CJ1187" s="619"/>
      <c r="CV1187" s="635"/>
      <c r="CW1187" s="635"/>
      <c r="CY1187" s="630">
        <v>0</v>
      </c>
      <c r="CZ1187" s="630">
        <v>0</v>
      </c>
      <c r="DA1187" s="634">
        <v>0</v>
      </c>
      <c r="DB1187" s="634">
        <v>0</v>
      </c>
      <c r="DC1187" s="634">
        <v>0</v>
      </c>
      <c r="DD1187" s="634">
        <v>0</v>
      </c>
      <c r="DE1187" s="634">
        <v>0</v>
      </c>
      <c r="DF1187" s="634">
        <v>0</v>
      </c>
      <c r="DG1187" s="634">
        <v>0</v>
      </c>
      <c r="DH1187" s="624">
        <v>0</v>
      </c>
      <c r="DI1187" s="635">
        <v>0</v>
      </c>
      <c r="DJ1187" s="635">
        <v>0</v>
      </c>
      <c r="DK1187" s="635">
        <v>0</v>
      </c>
      <c r="DL1187" s="635">
        <v>0</v>
      </c>
      <c r="DM1187" s="635">
        <v>0</v>
      </c>
      <c r="DN1187" s="635">
        <v>0</v>
      </c>
      <c r="DO1187" s="632">
        <v>0</v>
      </c>
    </row>
    <row r="1188" spans="1:266" ht="16.5" customHeight="1" x14ac:dyDescent="0.35">
      <c r="A1188" s="625">
        <v>20</v>
      </c>
      <c r="B1188" s="664" t="s">
        <v>2415</v>
      </c>
      <c r="C1188" s="665"/>
      <c r="D1188" s="665"/>
      <c r="E1188" s="665"/>
      <c r="F1188" s="666" t="s">
        <v>409</v>
      </c>
      <c r="G1188" s="666"/>
      <c r="H1188" s="844"/>
      <c r="I1188" s="667"/>
      <c r="J1188" s="667"/>
      <c r="K1188" s="667"/>
      <c r="L1188" s="667"/>
      <c r="Y1188" s="619"/>
      <c r="Z1188" s="635"/>
      <c r="AF1188" s="635">
        <v>0</v>
      </c>
      <c r="AK1188" s="625"/>
      <c r="AL1188" s="619"/>
      <c r="AM1188" s="619"/>
      <c r="AN1188" s="619"/>
      <c r="AO1188" s="619"/>
      <c r="AP1188" s="619"/>
      <c r="AQ1188" s="619"/>
      <c r="AR1188" s="619"/>
      <c r="AS1188" s="619"/>
      <c r="AT1188" s="619"/>
      <c r="AU1188" s="619"/>
      <c r="AV1188" s="619"/>
      <c r="AW1188" s="619"/>
      <c r="AX1188" s="619"/>
      <c r="AY1188" s="619"/>
      <c r="AZ1188" s="619"/>
      <c r="BA1188" s="619"/>
      <c r="BB1188" s="619"/>
      <c r="BC1188" s="619"/>
      <c r="BD1188" s="619"/>
      <c r="BE1188" s="619"/>
      <c r="BF1188" s="619"/>
      <c r="BG1188" s="619"/>
      <c r="BH1188" s="619"/>
      <c r="BI1188" s="619"/>
      <c r="BJ1188" s="619"/>
      <c r="BK1188" s="619"/>
      <c r="BL1188" s="619"/>
      <c r="BM1188" s="619"/>
      <c r="BN1188" s="619"/>
      <c r="BO1188" s="619"/>
      <c r="BP1188" s="619"/>
      <c r="BQ1188" s="619"/>
      <c r="BR1188" s="619"/>
      <c r="BS1188" s="619"/>
      <c r="BT1188" s="619"/>
      <c r="BU1188" s="619"/>
      <c r="BV1188" s="619"/>
      <c r="BW1188" s="619"/>
      <c r="BX1188" s="619"/>
      <c r="BY1188" s="619"/>
      <c r="BZ1188" s="619"/>
      <c r="CA1188" s="619"/>
      <c r="CB1188" s="619"/>
      <c r="CC1188" s="619"/>
      <c r="CD1188" s="619"/>
      <c r="CE1188" s="619"/>
      <c r="CF1188" s="619"/>
      <c r="CG1188" s="619"/>
      <c r="CH1188" s="619"/>
      <c r="CI1188" s="619"/>
      <c r="CJ1188" s="619"/>
      <c r="CV1188" s="635"/>
      <c r="CW1188" s="635"/>
      <c r="CY1188" s="630">
        <v>0</v>
      </c>
      <c r="CZ1188" s="630">
        <v>0</v>
      </c>
      <c r="DA1188" s="634">
        <v>0</v>
      </c>
      <c r="DB1188" s="634">
        <v>0</v>
      </c>
      <c r="DC1188" s="634">
        <v>0</v>
      </c>
      <c r="DD1188" s="634">
        <v>0</v>
      </c>
      <c r="DE1188" s="634">
        <v>0</v>
      </c>
      <c r="DF1188" s="634">
        <v>0</v>
      </c>
      <c r="DG1188" s="634">
        <v>0</v>
      </c>
      <c r="DH1188" s="624">
        <v>0</v>
      </c>
      <c r="DI1188" s="635">
        <v>0</v>
      </c>
      <c r="DJ1188" s="635">
        <v>0</v>
      </c>
      <c r="DK1188" s="635">
        <v>0</v>
      </c>
      <c r="DL1188" s="635">
        <v>0</v>
      </c>
      <c r="DM1188" s="635">
        <v>0</v>
      </c>
      <c r="DN1188" s="635">
        <v>0</v>
      </c>
      <c r="DO1188" s="632">
        <v>0</v>
      </c>
    </row>
    <row r="1189" spans="1:266" s="847" customFormat="1" ht="36.75" customHeight="1" x14ac:dyDescent="0.35">
      <c r="A1189" s="618" t="s">
        <v>436</v>
      </c>
      <c r="B1189" s="678" t="s">
        <v>426</v>
      </c>
      <c r="C1189" s="678" t="s">
        <v>427</v>
      </c>
      <c r="D1189" s="679" t="s">
        <v>428</v>
      </c>
      <c r="E1189" s="678" t="s">
        <v>429</v>
      </c>
      <c r="F1189" s="678" t="s">
        <v>430</v>
      </c>
      <c r="G1189" s="680" t="s">
        <v>431</v>
      </c>
      <c r="H1189" s="678" t="s">
        <v>432</v>
      </c>
      <c r="I1189" s="678" t="s">
        <v>433</v>
      </c>
      <c r="J1189" s="678" t="s">
        <v>434</v>
      </c>
      <c r="K1189" s="678" t="s">
        <v>18</v>
      </c>
      <c r="L1189" s="678" t="s">
        <v>435</v>
      </c>
      <c r="M1189" s="678" t="s">
        <v>436</v>
      </c>
      <c r="N1189" s="681" t="s">
        <v>437</v>
      </c>
      <c r="O1189" s="681" t="s">
        <v>438</v>
      </c>
      <c r="P1189" s="681" t="s">
        <v>439</v>
      </c>
      <c r="Q1189" s="681" t="s">
        <v>219</v>
      </c>
      <c r="R1189" s="678" t="s">
        <v>4</v>
      </c>
      <c r="S1189" s="679" t="s">
        <v>440</v>
      </c>
      <c r="T1189" s="678" t="s">
        <v>441</v>
      </c>
      <c r="U1189" s="682" t="s">
        <v>442</v>
      </c>
      <c r="V1189" s="682" t="s">
        <v>443</v>
      </c>
      <c r="W1189" s="682" t="s">
        <v>444</v>
      </c>
      <c r="X1189" s="682" t="s">
        <v>445</v>
      </c>
      <c r="Y1189" s="845" t="s">
        <v>446</v>
      </c>
      <c r="Z1189" s="845" t="s">
        <v>447</v>
      </c>
      <c r="AA1189" s="678" t="s">
        <v>448</v>
      </c>
      <c r="AB1189" s="678" t="s">
        <v>449</v>
      </c>
      <c r="AC1189" s="678" t="s">
        <v>450</v>
      </c>
      <c r="AD1189" s="678" t="s">
        <v>451</v>
      </c>
      <c r="AE1189" s="678" t="s">
        <v>452</v>
      </c>
      <c r="AF1189" s="678" t="s">
        <v>453</v>
      </c>
      <c r="AG1189" s="678" t="s">
        <v>444</v>
      </c>
      <c r="AH1189" s="693" t="s">
        <v>454</v>
      </c>
      <c r="AI1189" s="678" t="s">
        <v>455</v>
      </c>
      <c r="AJ1189" s="678" t="s">
        <v>456</v>
      </c>
      <c r="AK1189" s="678" t="s">
        <v>457</v>
      </c>
      <c r="AL1189" s="686" t="s">
        <v>458</v>
      </c>
      <c r="AM1189" s="687" t="s">
        <v>459</v>
      </c>
      <c r="AN1189" s="688" t="s">
        <v>460</v>
      </c>
      <c r="AO1189" s="688" t="s">
        <v>461</v>
      </c>
      <c r="AP1189" s="688" t="s">
        <v>462</v>
      </c>
      <c r="AQ1189" s="688" t="s">
        <v>463</v>
      </c>
      <c r="AR1189" s="688" t="s">
        <v>464</v>
      </c>
      <c r="AS1189" s="688" t="s">
        <v>465</v>
      </c>
      <c r="AT1189" s="688" t="s">
        <v>466</v>
      </c>
      <c r="AU1189" s="688" t="s">
        <v>467</v>
      </c>
      <c r="AV1189" s="688" t="s">
        <v>468</v>
      </c>
      <c r="AW1189" s="688" t="s">
        <v>469</v>
      </c>
      <c r="AX1189" s="688" t="s">
        <v>470</v>
      </c>
      <c r="AY1189" s="688" t="s">
        <v>471</v>
      </c>
      <c r="AZ1189" s="688" t="s">
        <v>472</v>
      </c>
      <c r="BA1189" s="688" t="s">
        <v>473</v>
      </c>
      <c r="BB1189" s="689" t="s">
        <v>474</v>
      </c>
      <c r="BC1189" s="689" t="s">
        <v>475</v>
      </c>
      <c r="BD1189" s="689" t="s">
        <v>476</v>
      </c>
      <c r="BE1189" s="689" t="s">
        <v>477</v>
      </c>
      <c r="BF1189" s="689" t="s">
        <v>478</v>
      </c>
      <c r="BG1189" s="689" t="s">
        <v>479</v>
      </c>
      <c r="BH1189" s="689" t="s">
        <v>480</v>
      </c>
      <c r="BI1189" s="683" t="s">
        <v>481</v>
      </c>
      <c r="BJ1189" s="690" t="s">
        <v>482</v>
      </c>
      <c r="BK1189" s="687" t="s">
        <v>483</v>
      </c>
      <c r="BL1189" s="683" t="s">
        <v>484</v>
      </c>
      <c r="BM1189" s="683" t="s">
        <v>485</v>
      </c>
      <c r="BN1189" s="689" t="s">
        <v>486</v>
      </c>
      <c r="BO1189" s="689" t="s">
        <v>487</v>
      </c>
      <c r="BP1189" s="689" t="s">
        <v>488</v>
      </c>
      <c r="BQ1189" s="689" t="s">
        <v>460</v>
      </c>
      <c r="BR1189" s="689" t="s">
        <v>489</v>
      </c>
      <c r="BS1189" s="683" t="s">
        <v>490</v>
      </c>
      <c r="BT1189" s="690" t="s">
        <v>482</v>
      </c>
      <c r="BU1189" s="687" t="s">
        <v>491</v>
      </c>
      <c r="BV1189" s="691" t="s">
        <v>492</v>
      </c>
      <c r="BW1189" s="691" t="s">
        <v>493</v>
      </c>
      <c r="BX1189" s="691" t="s">
        <v>494</v>
      </c>
      <c r="BY1189" s="691" t="s">
        <v>495</v>
      </c>
      <c r="BZ1189" s="691" t="s">
        <v>485</v>
      </c>
      <c r="CA1189" s="691" t="s">
        <v>496</v>
      </c>
      <c r="CB1189" s="691" t="s">
        <v>497</v>
      </c>
      <c r="CC1189" s="691" t="s">
        <v>498</v>
      </c>
      <c r="CD1189" s="691" t="s">
        <v>499</v>
      </c>
      <c r="CE1189" s="691" t="s">
        <v>500</v>
      </c>
      <c r="CF1189" s="691" t="s">
        <v>501</v>
      </c>
      <c r="CG1189" s="691" t="s">
        <v>502</v>
      </c>
      <c r="CH1189" s="691" t="s">
        <v>503</v>
      </c>
      <c r="CI1189" s="691" t="s">
        <v>504</v>
      </c>
      <c r="CJ1189" s="691" t="s">
        <v>505</v>
      </c>
      <c r="CK1189" s="691" t="s">
        <v>506</v>
      </c>
      <c r="CL1189" s="683" t="s">
        <v>507</v>
      </c>
      <c r="CM1189" s="687" t="s">
        <v>508</v>
      </c>
      <c r="CN1189" s="683" t="s">
        <v>509</v>
      </c>
      <c r="CO1189" s="692" t="s">
        <v>510</v>
      </c>
      <c r="CP1189" s="683" t="s">
        <v>511</v>
      </c>
      <c r="CQ1189" s="681" t="s">
        <v>512</v>
      </c>
      <c r="CR1189" s="678" t="s">
        <v>513</v>
      </c>
      <c r="CS1189" s="678" t="s">
        <v>514</v>
      </c>
      <c r="CT1189" s="679" t="s">
        <v>515</v>
      </c>
      <c r="CU1189" s="846" t="s">
        <v>516</v>
      </c>
      <c r="CV1189" s="679" t="s">
        <v>517</v>
      </c>
      <c r="CW1189" s="678" t="s">
        <v>518</v>
      </c>
      <c r="CX1189" s="678" t="s">
        <v>519</v>
      </c>
      <c r="CY1189" s="678" t="s">
        <v>520</v>
      </c>
      <c r="CZ1189" s="722" t="s">
        <v>444</v>
      </c>
      <c r="DA1189" s="695" t="s">
        <v>521</v>
      </c>
      <c r="DB1189" s="695" t="s">
        <v>522</v>
      </c>
      <c r="DC1189" s="695" t="s">
        <v>523</v>
      </c>
      <c r="DD1189" s="695" t="s">
        <v>219</v>
      </c>
      <c r="DE1189" s="695" t="s">
        <v>217</v>
      </c>
      <c r="DF1189" s="695" t="s">
        <v>437</v>
      </c>
      <c r="DG1189" s="695" t="s">
        <v>438</v>
      </c>
      <c r="DH1189" s="678" t="s">
        <v>745</v>
      </c>
      <c r="DI1189" s="679" t="s">
        <v>525</v>
      </c>
      <c r="DJ1189" s="679" t="s">
        <v>526</v>
      </c>
      <c r="DK1189" s="679" t="s">
        <v>527</v>
      </c>
      <c r="DL1189" s="678" t="s">
        <v>528</v>
      </c>
      <c r="DM1189" s="679" t="s">
        <v>529</v>
      </c>
      <c r="DN1189" s="679" t="s">
        <v>530</v>
      </c>
      <c r="DO1189" s="846" t="s">
        <v>531</v>
      </c>
      <c r="DP1189" s="679" t="s">
        <v>532</v>
      </c>
      <c r="DQ1189" s="700" t="s">
        <v>533</v>
      </c>
      <c r="DR1189" s="679" t="s">
        <v>534</v>
      </c>
      <c r="DS1189" s="678" t="s">
        <v>535</v>
      </c>
      <c r="DT1189" s="678" t="s">
        <v>536</v>
      </c>
      <c r="DU1189" s="701" t="s">
        <v>537</v>
      </c>
      <c r="DV1189" s="702" t="s">
        <v>538</v>
      </c>
      <c r="DW1189" s="701" t="s">
        <v>539</v>
      </c>
      <c r="DX1189" s="703" t="s">
        <v>540</v>
      </c>
      <c r="DY1189" s="701" t="s">
        <v>539</v>
      </c>
      <c r="DZ1189" s="703" t="s">
        <v>540</v>
      </c>
      <c r="EA1189" s="702" t="s">
        <v>539</v>
      </c>
      <c r="EB1189" s="704" t="s">
        <v>540</v>
      </c>
    </row>
    <row r="1190" spans="1:266" s="705" customFormat="1" ht="17.25" customHeight="1" x14ac:dyDescent="0.35">
      <c r="A1190" s="618" t="s">
        <v>308</v>
      </c>
      <c r="B1190" s="678"/>
      <c r="C1190" s="678"/>
      <c r="D1190" s="678"/>
      <c r="E1190" s="678"/>
      <c r="F1190" s="717" t="s">
        <v>563</v>
      </c>
      <c r="G1190" s="717"/>
      <c r="H1190" s="679"/>
      <c r="I1190" s="678"/>
      <c r="J1190" s="678"/>
      <c r="K1190" s="678"/>
      <c r="L1190" s="678"/>
      <c r="M1190" s="678"/>
      <c r="N1190" s="678"/>
      <c r="O1190" s="678"/>
      <c r="P1190" s="678"/>
      <c r="Q1190" s="678"/>
      <c r="R1190" s="678"/>
      <c r="S1190" s="678"/>
      <c r="T1190" s="678"/>
      <c r="U1190" s="678"/>
      <c r="V1190" s="678"/>
      <c r="W1190" s="678"/>
      <c r="X1190" s="678"/>
      <c r="Y1190" s="678"/>
      <c r="Z1190" s="679"/>
      <c r="AA1190" s="678"/>
      <c r="AB1190" s="678"/>
      <c r="AC1190" s="678"/>
      <c r="AD1190" s="678"/>
      <c r="AE1190" s="684"/>
      <c r="AF1190" s="679">
        <v>0</v>
      </c>
      <c r="AG1190" s="685"/>
      <c r="AH1190" s="685"/>
      <c r="AI1190" s="685"/>
      <c r="AJ1190" s="678"/>
      <c r="AK1190" s="684"/>
      <c r="AL1190" s="678"/>
      <c r="AM1190" s="678"/>
      <c r="AN1190" s="678"/>
      <c r="AO1190" s="678"/>
      <c r="AP1190" s="678"/>
      <c r="AQ1190" s="678"/>
      <c r="AR1190" s="678"/>
      <c r="AS1190" s="678"/>
      <c r="AT1190" s="678"/>
      <c r="AU1190" s="678"/>
      <c r="AV1190" s="678"/>
      <c r="AW1190" s="678"/>
      <c r="AX1190" s="678"/>
      <c r="AY1190" s="678"/>
      <c r="AZ1190" s="678"/>
      <c r="BA1190" s="678"/>
      <c r="BB1190" s="678"/>
      <c r="BC1190" s="678"/>
      <c r="BD1190" s="678"/>
      <c r="BE1190" s="678"/>
      <c r="BF1190" s="678"/>
      <c r="BG1190" s="678"/>
      <c r="BH1190" s="678"/>
      <c r="BI1190" s="678"/>
      <c r="BJ1190" s="678"/>
      <c r="BK1190" s="678"/>
      <c r="BL1190" s="678"/>
      <c r="BM1190" s="678"/>
      <c r="BN1190" s="678"/>
      <c r="BO1190" s="678"/>
      <c r="BP1190" s="678"/>
      <c r="BQ1190" s="678"/>
      <c r="BR1190" s="678"/>
      <c r="BS1190" s="678"/>
      <c r="BT1190" s="678"/>
      <c r="BU1190" s="678"/>
      <c r="BV1190" s="678"/>
      <c r="BW1190" s="678"/>
      <c r="BX1190" s="678"/>
      <c r="BY1190" s="678"/>
      <c r="BZ1190" s="678"/>
      <c r="CA1190" s="678"/>
      <c r="CB1190" s="678"/>
      <c r="CC1190" s="678"/>
      <c r="CD1190" s="678"/>
      <c r="CE1190" s="678"/>
      <c r="CF1190" s="678"/>
      <c r="CG1190" s="678"/>
      <c r="CH1190" s="678"/>
      <c r="CI1190" s="678"/>
      <c r="CJ1190" s="678"/>
      <c r="CK1190" s="678"/>
      <c r="CL1190" s="678" t="s">
        <v>308</v>
      </c>
      <c r="CM1190" s="678"/>
      <c r="CN1190" s="929"/>
      <c r="CO1190" s="678"/>
      <c r="CP1190" s="678"/>
      <c r="CQ1190" s="678" t="s">
        <v>308</v>
      </c>
      <c r="CR1190" s="678" t="s">
        <v>308</v>
      </c>
      <c r="CS1190" s="693"/>
      <c r="CT1190" s="695"/>
      <c r="CU1190" s="721"/>
      <c r="CV1190" s="679"/>
      <c r="CW1190" s="679"/>
      <c r="CX1190" s="695"/>
      <c r="CY1190" s="722">
        <v>0</v>
      </c>
      <c r="CZ1190" s="722">
        <v>0</v>
      </c>
      <c r="DA1190" s="695">
        <v>0</v>
      </c>
      <c r="DB1190" s="695">
        <v>0</v>
      </c>
      <c r="DC1190" s="695">
        <v>0</v>
      </c>
      <c r="DD1190" s="695">
        <v>0</v>
      </c>
      <c r="DE1190" s="695">
        <v>0</v>
      </c>
      <c r="DF1190" s="695">
        <v>0</v>
      </c>
      <c r="DG1190" s="695">
        <v>0</v>
      </c>
      <c r="DH1190" s="679">
        <v>0</v>
      </c>
      <c r="DI1190" s="679">
        <v>0</v>
      </c>
      <c r="DJ1190" s="679">
        <v>0</v>
      </c>
      <c r="DK1190" s="679">
        <v>0</v>
      </c>
      <c r="DL1190" s="679">
        <v>0</v>
      </c>
      <c r="DM1190" s="679">
        <v>0</v>
      </c>
      <c r="DN1190" s="679">
        <v>0</v>
      </c>
      <c r="DO1190" s="846">
        <v>0</v>
      </c>
      <c r="DP1190" s="679"/>
      <c r="DQ1190" s="679"/>
      <c r="DR1190" s="679"/>
      <c r="DS1190" s="679"/>
      <c r="DT1190" s="695"/>
      <c r="DU1190" s="684"/>
      <c r="DV1190" s="684"/>
      <c r="DW1190" s="679"/>
      <c r="DX1190" s="724"/>
      <c r="DY1190" s="679" t="s">
        <v>308</v>
      </c>
      <c r="DZ1190" s="724" t="s">
        <v>308</v>
      </c>
      <c r="EA1190" s="679"/>
      <c r="EB1190" s="724"/>
    </row>
    <row r="1191" spans="1:266" ht="17.25" customHeight="1" x14ac:dyDescent="0.35">
      <c r="A1191" s="618" t="s">
        <v>2416</v>
      </c>
      <c r="B1191" s="730">
        <v>108</v>
      </c>
      <c r="C1191" s="730" t="s">
        <v>1845</v>
      </c>
      <c r="D1191" s="730" t="s">
        <v>1845</v>
      </c>
      <c r="E1191" s="730">
        <v>20</v>
      </c>
      <c r="F1191" s="731" t="s">
        <v>574</v>
      </c>
      <c r="G1191" s="732">
        <v>1</v>
      </c>
      <c r="H1191" s="826">
        <v>46196</v>
      </c>
      <c r="I1191" s="730">
        <v>36</v>
      </c>
      <c r="J1191" s="730" t="s">
        <v>308</v>
      </c>
      <c r="K1191" s="730">
        <v>36</v>
      </c>
      <c r="L1191" s="730" t="s">
        <v>2417</v>
      </c>
      <c r="M1191" s="735" t="s">
        <v>2416</v>
      </c>
      <c r="N1191" s="735">
        <v>0</v>
      </c>
      <c r="O1191" s="735" t="s">
        <v>390</v>
      </c>
      <c r="P1191" s="735">
        <v>0</v>
      </c>
      <c r="Q1191" s="735" t="s">
        <v>390</v>
      </c>
      <c r="R1191" s="735" t="s">
        <v>170</v>
      </c>
      <c r="S1191" s="735" t="s">
        <v>308</v>
      </c>
      <c r="T1191" s="735" t="s">
        <v>809</v>
      </c>
      <c r="U1191" s="735">
        <v>411</v>
      </c>
      <c r="V1191" s="735" t="s">
        <v>308</v>
      </c>
      <c r="W1191" s="735"/>
      <c r="X1191" s="735"/>
      <c r="Y1191" s="735"/>
      <c r="Z1191" s="763"/>
      <c r="AA1191" s="735" t="s">
        <v>157</v>
      </c>
      <c r="AB1191" s="735" t="s">
        <v>569</v>
      </c>
      <c r="AC1191" s="735" t="s">
        <v>647</v>
      </c>
      <c r="AD1191" s="735">
        <v>204</v>
      </c>
      <c r="AE1191" s="738">
        <v>204</v>
      </c>
      <c r="AF1191" s="763" t="s">
        <v>390</v>
      </c>
      <c r="AG1191" s="765"/>
      <c r="AH1191" s="765"/>
      <c r="AI1191" s="765" t="s">
        <v>308</v>
      </c>
      <c r="AJ1191" s="740">
        <v>4</v>
      </c>
      <c r="AK1191" s="766"/>
      <c r="AL1191" s="740"/>
      <c r="AM1191" s="767">
        <v>0</v>
      </c>
      <c r="AN1191" s="767"/>
      <c r="AO1191" s="767"/>
      <c r="AP1191" s="767"/>
      <c r="AQ1191" s="767"/>
      <c r="AR1191" s="767"/>
      <c r="AS1191" s="767"/>
      <c r="AT1191" s="767"/>
      <c r="AU1191" s="767"/>
      <c r="AV1191" s="767"/>
      <c r="AW1191" s="767"/>
      <c r="AX1191" s="767"/>
      <c r="AY1191" s="767"/>
      <c r="AZ1191" s="767"/>
      <c r="BA1191" s="767"/>
      <c r="BB1191" s="767">
        <v>0</v>
      </c>
      <c r="BC1191" s="767">
        <v>0</v>
      </c>
      <c r="BD1191" s="767">
        <v>0</v>
      </c>
      <c r="BE1191" s="767">
        <v>0</v>
      </c>
      <c r="BF1191" s="767">
        <v>0</v>
      </c>
      <c r="BG1191" s="767">
        <v>0</v>
      </c>
      <c r="BH1191" s="767">
        <v>0</v>
      </c>
      <c r="BI1191" s="767">
        <v>0</v>
      </c>
      <c r="BJ1191" s="767"/>
      <c r="BK1191" s="767">
        <v>0</v>
      </c>
      <c r="BL1191" s="767"/>
      <c r="BM1191" s="767"/>
      <c r="BN1191" s="767" t="s">
        <v>308</v>
      </c>
      <c r="BO1191" s="767" t="s">
        <v>308</v>
      </c>
      <c r="BP1191" s="767" t="s">
        <v>308</v>
      </c>
      <c r="BQ1191" s="767" t="s">
        <v>308</v>
      </c>
      <c r="BR1191" s="767"/>
      <c r="BS1191" s="767" t="s">
        <v>397</v>
      </c>
      <c r="BT1191" s="767"/>
      <c r="BU1191" s="767" t="s">
        <v>579</v>
      </c>
      <c r="BV1191" s="767"/>
      <c r="BW1191" s="767"/>
      <c r="BX1191" s="767"/>
      <c r="BY1191" s="767"/>
      <c r="BZ1191" s="767"/>
      <c r="CA1191" s="767"/>
      <c r="CB1191" s="767"/>
      <c r="CC1191" s="767"/>
      <c r="CD1191" s="767"/>
      <c r="CE1191" s="767"/>
      <c r="CF1191" s="767"/>
      <c r="CG1191" s="767"/>
      <c r="CH1191" s="767"/>
      <c r="CI1191" s="767"/>
      <c r="CJ1191" s="767"/>
      <c r="CK1191" s="736"/>
      <c r="CL1191" s="736" t="s">
        <v>397</v>
      </c>
      <c r="CM1191" s="736">
        <v>0</v>
      </c>
      <c r="CN1191" s="736">
        <v>0</v>
      </c>
      <c r="CO1191" s="736" t="s">
        <v>397</v>
      </c>
      <c r="CP1191" s="736">
        <v>0</v>
      </c>
      <c r="CQ1191" s="768">
        <v>0</v>
      </c>
      <c r="CR1191" s="735">
        <v>204</v>
      </c>
      <c r="CS1191" s="769"/>
      <c r="CT1191" s="745">
        <v>46275</v>
      </c>
      <c r="CU1191" s="859" t="s">
        <v>2001</v>
      </c>
      <c r="CV1191" s="763"/>
      <c r="CW1191" s="763"/>
      <c r="CX1191" s="860">
        <v>46223</v>
      </c>
      <c r="CY1191" s="747">
        <v>0</v>
      </c>
      <c r="CZ1191" s="747">
        <v>0</v>
      </c>
      <c r="DA1191" s="748">
        <v>0</v>
      </c>
      <c r="DB1191" s="748">
        <v>0</v>
      </c>
      <c r="DC1191" s="748">
        <v>0</v>
      </c>
      <c r="DD1191" s="748" t="s">
        <v>390</v>
      </c>
      <c r="DE1191" s="748" t="s">
        <v>397</v>
      </c>
      <c r="DF1191" s="748" t="s">
        <v>397</v>
      </c>
      <c r="DG1191" s="748" t="s">
        <v>397</v>
      </c>
      <c r="DH1191" s="770">
        <v>0</v>
      </c>
      <c r="DI1191" s="763" t="s">
        <v>390</v>
      </c>
      <c r="DJ1191" s="763" t="s">
        <v>397</v>
      </c>
      <c r="DK1191" s="763" t="s">
        <v>390</v>
      </c>
      <c r="DL1191" s="763" t="s">
        <v>390</v>
      </c>
      <c r="DM1191" s="763" t="s">
        <v>390</v>
      </c>
      <c r="DN1191" s="763" t="s">
        <v>390</v>
      </c>
      <c r="DO1191" s="771">
        <v>0</v>
      </c>
      <c r="DP1191" s="737">
        <v>46269</v>
      </c>
      <c r="DQ1191" s="737">
        <v>46269</v>
      </c>
      <c r="DR1191" s="737">
        <v>46269</v>
      </c>
      <c r="DS1191" s="770">
        <v>46269</v>
      </c>
      <c r="DT1191" s="752">
        <v>46269</v>
      </c>
      <c r="DU1191" s="753">
        <v>0</v>
      </c>
      <c r="DV1191" s="753" t="s">
        <v>308</v>
      </c>
      <c r="DW1191" s="754">
        <v>46269</v>
      </c>
      <c r="DX1191" s="755">
        <v>46269</v>
      </c>
      <c r="DY1191" s="754" t="e">
        <v>#VALUE!</v>
      </c>
      <c r="DZ1191" s="754" t="e">
        <v>#VALUE!</v>
      </c>
      <c r="EA1191" s="754"/>
      <c r="EB1191" s="754"/>
      <c r="HA1191" s="756" t="s">
        <v>397</v>
      </c>
      <c r="HB1191" s="756" t="s">
        <v>397</v>
      </c>
      <c r="HC1191" s="756" t="s">
        <v>397</v>
      </c>
      <c r="HD1191" s="756" t="s">
        <v>397</v>
      </c>
      <c r="HE1191" s="756" t="s">
        <v>397</v>
      </c>
      <c r="HF1191" s="756" t="s">
        <v>397</v>
      </c>
      <c r="HG1191" s="756" t="s">
        <v>397</v>
      </c>
      <c r="HH1191" s="756" t="s">
        <v>397</v>
      </c>
      <c r="HI1191" s="756" t="s">
        <v>397</v>
      </c>
      <c r="HJ1191" s="756" t="s">
        <v>397</v>
      </c>
      <c r="HK1191"/>
      <c r="HL1191"/>
      <c r="HM1191"/>
      <c r="HN1191" s="756" t="str">
        <f t="shared" ref="HN1191:HN1217" si="39">IF(HA1191&lt;&gt;"X","SDI",IF(HE1191&lt;&gt;"X","CBMJ",IF(HK1191&lt;&gt;"X","AUTO PRINT","INHOUSE")))</f>
        <v>AUTO PRINT</v>
      </c>
      <c r="HO1191"/>
      <c r="HP1191" s="757" t="s">
        <v>572</v>
      </c>
      <c r="HQ1191" s="757" t="s">
        <v>572</v>
      </c>
      <c r="HR1191" s="757" t="s">
        <v>572</v>
      </c>
      <c r="HS1191"/>
      <c r="HW1191" s="758"/>
      <c r="HX1191"/>
      <c r="HY1191" s="759" t="s">
        <v>572</v>
      </c>
      <c r="HZ1191" s="759" t="s">
        <v>572</v>
      </c>
      <c r="IA1191" s="759" t="s">
        <v>572</v>
      </c>
      <c r="IC1191" s="760" t="s">
        <v>572</v>
      </c>
      <c r="ID1191" s="760" t="s">
        <v>572</v>
      </c>
      <c r="IE1191" s="760" t="s">
        <v>572</v>
      </c>
      <c r="IF1191" s="761" t="s">
        <v>572</v>
      </c>
      <c r="IG1191" s="619" t="str">
        <f t="shared" ref="IG1191:IG1217" si="40">IF(COUNTIF(IC1191:IF1191,"AUTO PRINTING*")&gt;0,"AUTO PRINTING","IN HOUSE (MANUAL)")</f>
        <v>IN HOUSE (MANUAL)</v>
      </c>
      <c r="II1191" s="761" t="s">
        <v>572</v>
      </c>
      <c r="IK1191" s="761" t="str">
        <f>IFERROR(VLOOKUP($M1191,#REF!,13,0),"IN HOUSE (MANUAL)")</f>
        <v>IN HOUSE (MANUAL)</v>
      </c>
      <c r="IM1191" s="760" t="s">
        <v>572</v>
      </c>
      <c r="IN1191" s="760" t="s">
        <v>572</v>
      </c>
      <c r="IO1191" s="760" t="s">
        <v>572</v>
      </c>
      <c r="IQ1191" s="760" t="s">
        <v>572</v>
      </c>
      <c r="IR1191" s="760" t="s">
        <v>572</v>
      </c>
      <c r="IT1191" s="760" t="s">
        <v>572</v>
      </c>
      <c r="IV1191" s="760" t="s">
        <v>572</v>
      </c>
      <c r="IW1191" s="760" t="s">
        <v>572</v>
      </c>
      <c r="IY1191" s="760" t="s">
        <v>572</v>
      </c>
      <c r="IZ1191" s="760" t="s">
        <v>572</v>
      </c>
      <c r="JB1191" s="760" t="s">
        <v>922</v>
      </c>
      <c r="JC1191" s="760">
        <v>0</v>
      </c>
      <c r="JE1191" s="760" t="s">
        <v>572</v>
      </c>
      <c r="JF1191" s="760" t="s">
        <v>572</v>
      </c>
    </row>
    <row r="1192" spans="1:266" ht="17.25" customHeight="1" x14ac:dyDescent="0.35">
      <c r="A1192" s="618" t="s">
        <v>2418</v>
      </c>
      <c r="B1192" s="730">
        <v>109</v>
      </c>
      <c r="C1192" s="730" t="s">
        <v>1845</v>
      </c>
      <c r="D1192" s="730" t="s">
        <v>1845</v>
      </c>
      <c r="E1192" s="730">
        <v>20</v>
      </c>
      <c r="F1192" s="731" t="s">
        <v>574</v>
      </c>
      <c r="G1192" s="732">
        <v>1</v>
      </c>
      <c r="H1192" s="733">
        <v>46196</v>
      </c>
      <c r="I1192" s="730">
        <v>36</v>
      </c>
      <c r="J1192" s="730" t="s">
        <v>308</v>
      </c>
      <c r="K1192" s="730">
        <v>36</v>
      </c>
      <c r="L1192" s="730" t="s">
        <v>2419</v>
      </c>
      <c r="M1192" s="735" t="s">
        <v>2418</v>
      </c>
      <c r="N1192" s="735">
        <v>0</v>
      </c>
      <c r="O1192" s="735" t="s">
        <v>390</v>
      </c>
      <c r="P1192" s="735">
        <v>0</v>
      </c>
      <c r="Q1192" s="735" t="s">
        <v>390</v>
      </c>
      <c r="R1192" s="735" t="s">
        <v>170</v>
      </c>
      <c r="S1192" s="735" t="s">
        <v>308</v>
      </c>
      <c r="T1192" s="735" t="s">
        <v>809</v>
      </c>
      <c r="U1192" s="735">
        <v>411</v>
      </c>
      <c r="V1192" s="735" t="s">
        <v>308</v>
      </c>
      <c r="W1192" s="735"/>
      <c r="X1192" s="735"/>
      <c r="Y1192" s="735"/>
      <c r="Z1192" s="763"/>
      <c r="AA1192" s="735" t="s">
        <v>157</v>
      </c>
      <c r="AB1192" s="735" t="s">
        <v>569</v>
      </c>
      <c r="AC1192" s="735" t="s">
        <v>647</v>
      </c>
      <c r="AD1192" s="735">
        <v>444</v>
      </c>
      <c r="AE1192" s="738">
        <v>444</v>
      </c>
      <c r="AF1192" s="763" t="s">
        <v>390</v>
      </c>
      <c r="AG1192" s="765"/>
      <c r="AH1192" s="765"/>
      <c r="AI1192" s="765" t="s">
        <v>308</v>
      </c>
      <c r="AJ1192" s="740">
        <v>5</v>
      </c>
      <c r="AK1192" s="766"/>
      <c r="AL1192" s="740"/>
      <c r="AM1192" s="767">
        <v>0</v>
      </c>
      <c r="AN1192" s="767"/>
      <c r="AO1192" s="767"/>
      <c r="AP1192" s="767"/>
      <c r="AQ1192" s="767"/>
      <c r="AR1192" s="767"/>
      <c r="AS1192" s="767"/>
      <c r="AT1192" s="767"/>
      <c r="AU1192" s="767"/>
      <c r="AV1192" s="767"/>
      <c r="AW1192" s="767"/>
      <c r="AX1192" s="767"/>
      <c r="AY1192" s="767"/>
      <c r="AZ1192" s="767"/>
      <c r="BA1192" s="767"/>
      <c r="BB1192" s="767">
        <v>0</v>
      </c>
      <c r="BC1192" s="767">
        <v>0</v>
      </c>
      <c r="BD1192" s="767">
        <v>0</v>
      </c>
      <c r="BE1192" s="767">
        <v>0</v>
      </c>
      <c r="BF1192" s="767">
        <v>0</v>
      </c>
      <c r="BG1192" s="767">
        <v>0</v>
      </c>
      <c r="BH1192" s="767">
        <v>0</v>
      </c>
      <c r="BI1192" s="767">
        <v>0</v>
      </c>
      <c r="BJ1192" s="767"/>
      <c r="BK1192" s="767">
        <v>0</v>
      </c>
      <c r="BL1192" s="767"/>
      <c r="BM1192" s="767"/>
      <c r="BN1192" s="767" t="s">
        <v>308</v>
      </c>
      <c r="BO1192" s="767" t="s">
        <v>308</v>
      </c>
      <c r="BP1192" s="767" t="s">
        <v>308</v>
      </c>
      <c r="BQ1192" s="767" t="s">
        <v>308</v>
      </c>
      <c r="BR1192" s="767"/>
      <c r="BS1192" s="767" t="s">
        <v>397</v>
      </c>
      <c r="BT1192" s="767"/>
      <c r="BU1192" s="767" t="s">
        <v>579</v>
      </c>
      <c r="BV1192" s="767"/>
      <c r="BW1192" s="767"/>
      <c r="BX1192" s="767"/>
      <c r="BY1192" s="767"/>
      <c r="BZ1192" s="767"/>
      <c r="CA1192" s="767"/>
      <c r="CB1192" s="767"/>
      <c r="CC1192" s="767"/>
      <c r="CD1192" s="767"/>
      <c r="CE1192" s="767"/>
      <c r="CF1192" s="767"/>
      <c r="CG1192" s="767"/>
      <c r="CH1192" s="767"/>
      <c r="CI1192" s="767"/>
      <c r="CJ1192" s="767"/>
      <c r="CK1192" s="768"/>
      <c r="CL1192" s="768" t="s">
        <v>397</v>
      </c>
      <c r="CM1192" s="768">
        <v>0</v>
      </c>
      <c r="CN1192" s="768">
        <v>0</v>
      </c>
      <c r="CO1192" s="768" t="s">
        <v>397</v>
      </c>
      <c r="CP1192" s="768">
        <v>0</v>
      </c>
      <c r="CQ1192" s="768">
        <v>0</v>
      </c>
      <c r="CR1192" s="735">
        <v>444</v>
      </c>
      <c r="CS1192" s="769"/>
      <c r="CT1192" s="745">
        <v>46274</v>
      </c>
      <c r="CU1192" s="859" t="s">
        <v>2420</v>
      </c>
      <c r="CV1192" s="763"/>
      <c r="CW1192" s="763"/>
      <c r="CX1192" s="860">
        <v>46223</v>
      </c>
      <c r="CY1192" s="747">
        <v>0</v>
      </c>
      <c r="CZ1192" s="747">
        <v>0</v>
      </c>
      <c r="DA1192" s="748">
        <v>0</v>
      </c>
      <c r="DB1192" s="748">
        <v>0</v>
      </c>
      <c r="DC1192" s="748">
        <v>0</v>
      </c>
      <c r="DD1192" s="748" t="s">
        <v>390</v>
      </c>
      <c r="DE1192" s="748" t="s">
        <v>397</v>
      </c>
      <c r="DF1192" s="748" t="s">
        <v>397</v>
      </c>
      <c r="DG1192" s="748" t="s">
        <v>397</v>
      </c>
      <c r="DH1192" s="770">
        <v>0</v>
      </c>
      <c r="DI1192" s="763" t="s">
        <v>390</v>
      </c>
      <c r="DJ1192" s="763" t="s">
        <v>397</v>
      </c>
      <c r="DK1192" s="763" t="s">
        <v>390</v>
      </c>
      <c r="DL1192" s="763" t="s">
        <v>390</v>
      </c>
      <c r="DM1192" s="763" t="s">
        <v>390</v>
      </c>
      <c r="DN1192" s="763" t="s">
        <v>390</v>
      </c>
      <c r="DO1192" s="771">
        <v>0</v>
      </c>
      <c r="DP1192" s="763">
        <v>46269</v>
      </c>
      <c r="DQ1192" s="763">
        <v>46269</v>
      </c>
      <c r="DR1192" s="763">
        <v>46269</v>
      </c>
      <c r="DS1192" s="770">
        <v>46269</v>
      </c>
      <c r="DT1192" s="752">
        <v>46269</v>
      </c>
      <c r="DU1192" s="753">
        <v>0</v>
      </c>
      <c r="DV1192" s="753" t="s">
        <v>308</v>
      </c>
      <c r="DW1192" s="754">
        <v>46269</v>
      </c>
      <c r="DX1192" s="755">
        <v>46269</v>
      </c>
      <c r="DY1192" s="754" t="e">
        <v>#VALUE!</v>
      </c>
      <c r="DZ1192" s="754" t="e">
        <v>#VALUE!</v>
      </c>
      <c r="EA1192" s="754"/>
      <c r="EB1192" s="754"/>
      <c r="HA1192" s="756" t="s">
        <v>397</v>
      </c>
      <c r="HB1192" s="756" t="s">
        <v>397</v>
      </c>
      <c r="HC1192" s="756" t="s">
        <v>397</v>
      </c>
      <c r="HD1192" s="756" t="s">
        <v>397</v>
      </c>
      <c r="HE1192" s="756" t="s">
        <v>397</v>
      </c>
      <c r="HF1192" s="756" t="s">
        <v>397</v>
      </c>
      <c r="HG1192" s="756" t="s">
        <v>397</v>
      </c>
      <c r="HH1192" s="756" t="s">
        <v>397</v>
      </c>
      <c r="HI1192" s="756" t="s">
        <v>397</v>
      </c>
      <c r="HJ1192" s="756" t="s">
        <v>397</v>
      </c>
      <c r="HK1192"/>
      <c r="HL1192"/>
      <c r="HM1192"/>
      <c r="HN1192" s="756" t="str">
        <f t="shared" si="39"/>
        <v>AUTO PRINT</v>
      </c>
      <c r="HO1192"/>
      <c r="HP1192" s="757" t="s">
        <v>572</v>
      </c>
      <c r="HQ1192" s="757" t="s">
        <v>572</v>
      </c>
      <c r="HR1192" s="757" t="s">
        <v>572</v>
      </c>
      <c r="HS1192"/>
      <c r="HW1192" s="758"/>
      <c r="HX1192"/>
      <c r="HY1192" s="759" t="s">
        <v>572</v>
      </c>
      <c r="HZ1192" s="759" t="s">
        <v>572</v>
      </c>
      <c r="IA1192" s="759" t="s">
        <v>572</v>
      </c>
      <c r="IC1192" s="760" t="s">
        <v>572</v>
      </c>
      <c r="ID1192" s="760" t="s">
        <v>572</v>
      </c>
      <c r="IE1192" s="760" t="s">
        <v>572</v>
      </c>
      <c r="IF1192" s="761" t="s">
        <v>572</v>
      </c>
      <c r="IG1192" s="619" t="str">
        <f t="shared" si="40"/>
        <v>IN HOUSE (MANUAL)</v>
      </c>
      <c r="II1192" s="761" t="s">
        <v>572</v>
      </c>
      <c r="IK1192" s="761" t="str">
        <f>IFERROR(VLOOKUP($M1192,#REF!,13,0),"IN HOUSE (MANUAL)")</f>
        <v>IN HOUSE (MANUAL)</v>
      </c>
      <c r="IM1192" s="760" t="s">
        <v>572</v>
      </c>
      <c r="IN1192" s="760" t="s">
        <v>572</v>
      </c>
      <c r="IO1192" s="760" t="s">
        <v>572</v>
      </c>
      <c r="IQ1192" s="760" t="s">
        <v>572</v>
      </c>
      <c r="IR1192" s="760" t="s">
        <v>572</v>
      </c>
      <c r="IT1192" s="760" t="s">
        <v>572</v>
      </c>
      <c r="IV1192" s="760" t="s">
        <v>572</v>
      </c>
      <c r="IW1192" s="760" t="s">
        <v>572</v>
      </c>
      <c r="IY1192" s="760" t="s">
        <v>572</v>
      </c>
      <c r="IZ1192" s="760" t="s">
        <v>572</v>
      </c>
      <c r="JB1192" s="760" t="s">
        <v>922</v>
      </c>
      <c r="JC1192" s="760">
        <v>0</v>
      </c>
      <c r="JE1192" s="760" t="s">
        <v>572</v>
      </c>
      <c r="JF1192" s="760" t="s">
        <v>572</v>
      </c>
    </row>
    <row r="1193" spans="1:266" ht="16.5" customHeight="1" collapsed="1" x14ac:dyDescent="0.35">
      <c r="A1193" s="618" t="s">
        <v>2421</v>
      </c>
      <c r="B1193" s="730">
        <v>110</v>
      </c>
      <c r="C1193" s="730" t="s">
        <v>1845</v>
      </c>
      <c r="D1193" s="730" t="s">
        <v>1845</v>
      </c>
      <c r="E1193" s="730">
        <v>20</v>
      </c>
      <c r="F1193" s="731" t="s">
        <v>574</v>
      </c>
      <c r="G1193" s="732">
        <v>1</v>
      </c>
      <c r="H1193" s="733">
        <v>46196</v>
      </c>
      <c r="I1193" s="730">
        <v>36</v>
      </c>
      <c r="J1193" s="730" t="s">
        <v>308</v>
      </c>
      <c r="K1193" s="730">
        <v>37</v>
      </c>
      <c r="L1193" s="730" t="s">
        <v>2422</v>
      </c>
      <c r="M1193" s="735" t="s">
        <v>2421</v>
      </c>
      <c r="N1193" s="735">
        <v>0</v>
      </c>
      <c r="O1193" s="735" t="s">
        <v>390</v>
      </c>
      <c r="P1193" s="735">
        <v>0</v>
      </c>
      <c r="Q1193" s="735" t="s">
        <v>390</v>
      </c>
      <c r="R1193" s="735" t="s">
        <v>170</v>
      </c>
      <c r="S1193" s="735" t="s">
        <v>308</v>
      </c>
      <c r="T1193" s="735" t="s">
        <v>790</v>
      </c>
      <c r="U1193" s="735">
        <v>411</v>
      </c>
      <c r="V1193" s="735" t="s">
        <v>308</v>
      </c>
      <c r="W1193" s="735"/>
      <c r="X1193" s="735"/>
      <c r="Y1193" s="735"/>
      <c r="Z1193" s="862"/>
      <c r="AA1193" s="735" t="s">
        <v>157</v>
      </c>
      <c r="AB1193" s="735" t="s">
        <v>569</v>
      </c>
      <c r="AC1193" s="735" t="s">
        <v>589</v>
      </c>
      <c r="AD1193" s="735">
        <v>1872</v>
      </c>
      <c r="AE1193" s="764">
        <v>1872</v>
      </c>
      <c r="AF1193" s="737" t="s">
        <v>390</v>
      </c>
      <c r="AG1193" s="765"/>
      <c r="AH1193" s="765"/>
      <c r="AI1193" s="765" t="s">
        <v>308</v>
      </c>
      <c r="AJ1193" s="740">
        <v>6</v>
      </c>
      <c r="AK1193" s="766"/>
      <c r="AL1193" s="740"/>
      <c r="AM1193" s="767">
        <v>0</v>
      </c>
      <c r="AN1193" s="767"/>
      <c r="AO1193" s="767"/>
      <c r="AP1193" s="767"/>
      <c r="AQ1193" s="767"/>
      <c r="AR1193" s="767"/>
      <c r="AS1193" s="767"/>
      <c r="AT1193" s="767"/>
      <c r="AU1193" s="767"/>
      <c r="AV1193" s="767"/>
      <c r="AW1193" s="767"/>
      <c r="AX1193" s="767"/>
      <c r="AY1193" s="767"/>
      <c r="AZ1193" s="767"/>
      <c r="BA1193" s="767"/>
      <c r="BB1193" s="767">
        <v>0</v>
      </c>
      <c r="BC1193" s="767">
        <v>0</v>
      </c>
      <c r="BD1193" s="767">
        <v>0</v>
      </c>
      <c r="BE1193" s="767">
        <v>0</v>
      </c>
      <c r="BF1193" s="767">
        <v>0</v>
      </c>
      <c r="BG1193" s="767">
        <v>0</v>
      </c>
      <c r="BH1193" s="767">
        <v>0</v>
      </c>
      <c r="BI1193" s="767">
        <v>0</v>
      </c>
      <c r="BJ1193" s="767"/>
      <c r="BK1193" s="767">
        <v>0</v>
      </c>
      <c r="BL1193" s="767"/>
      <c r="BM1193" s="767"/>
      <c r="BN1193" s="767" t="s">
        <v>308</v>
      </c>
      <c r="BO1193" s="767" t="s">
        <v>308</v>
      </c>
      <c r="BP1193" s="767" t="s">
        <v>308</v>
      </c>
      <c r="BQ1193" s="767" t="s">
        <v>308</v>
      </c>
      <c r="BR1193" s="767"/>
      <c r="BS1193" s="767" t="s">
        <v>397</v>
      </c>
      <c r="BT1193" s="767"/>
      <c r="BU1193" s="767" t="s">
        <v>579</v>
      </c>
      <c r="BV1193" s="767"/>
      <c r="BW1193" s="767"/>
      <c r="BX1193" s="767"/>
      <c r="BY1193" s="767"/>
      <c r="BZ1193" s="767"/>
      <c r="CA1193" s="767"/>
      <c r="CB1193" s="767"/>
      <c r="CC1193" s="767"/>
      <c r="CD1193" s="767"/>
      <c r="CE1193" s="767"/>
      <c r="CF1193" s="767"/>
      <c r="CG1193" s="767"/>
      <c r="CH1193" s="767"/>
      <c r="CI1193" s="767"/>
      <c r="CJ1193" s="767"/>
      <c r="CK1193" s="768"/>
      <c r="CL1193" s="768" t="s">
        <v>397</v>
      </c>
      <c r="CM1193" s="768">
        <v>0</v>
      </c>
      <c r="CN1193" s="768">
        <v>0</v>
      </c>
      <c r="CO1193" s="768" t="s">
        <v>397</v>
      </c>
      <c r="CP1193" s="768">
        <v>0</v>
      </c>
      <c r="CQ1193" s="768">
        <v>0</v>
      </c>
      <c r="CR1193" s="735">
        <v>1872</v>
      </c>
      <c r="CS1193" s="863"/>
      <c r="CT1193" s="745">
        <v>46279</v>
      </c>
      <c r="CU1193" s="746" t="s">
        <v>590</v>
      </c>
      <c r="CV1193" s="763"/>
      <c r="CW1193" s="763"/>
      <c r="CX1193" s="745">
        <v>46223</v>
      </c>
      <c r="CY1193" s="747">
        <v>0</v>
      </c>
      <c r="CZ1193" s="747">
        <v>0</v>
      </c>
      <c r="DA1193" s="748">
        <v>0</v>
      </c>
      <c r="DB1193" s="748">
        <v>0</v>
      </c>
      <c r="DC1193" s="748">
        <v>0</v>
      </c>
      <c r="DD1193" s="748" t="s">
        <v>390</v>
      </c>
      <c r="DE1193" s="748" t="s">
        <v>397</v>
      </c>
      <c r="DF1193" s="748" t="s">
        <v>397</v>
      </c>
      <c r="DG1193" s="748" t="s">
        <v>397</v>
      </c>
      <c r="DH1193" s="770">
        <v>0</v>
      </c>
      <c r="DI1193" s="763" t="s">
        <v>390</v>
      </c>
      <c r="DJ1193" s="763" t="s">
        <v>397</v>
      </c>
      <c r="DK1193" s="763" t="s">
        <v>390</v>
      </c>
      <c r="DL1193" s="763" t="s">
        <v>390</v>
      </c>
      <c r="DM1193" s="763" t="s">
        <v>390</v>
      </c>
      <c r="DN1193" s="763" t="s">
        <v>390</v>
      </c>
      <c r="DO1193" s="771">
        <v>0</v>
      </c>
      <c r="DP1193" s="763">
        <v>46276</v>
      </c>
      <c r="DQ1193" s="737">
        <v>46276</v>
      </c>
      <c r="DR1193" s="763">
        <v>46276</v>
      </c>
      <c r="DS1193" s="770">
        <v>46276</v>
      </c>
      <c r="DT1193" s="752">
        <v>46276</v>
      </c>
      <c r="DU1193" s="753">
        <v>-7</v>
      </c>
      <c r="DV1193" s="753" t="s">
        <v>308</v>
      </c>
      <c r="DW1193" s="754">
        <v>46269</v>
      </c>
      <c r="DX1193" s="755">
        <v>46269</v>
      </c>
      <c r="DY1193" s="754" t="e">
        <v>#VALUE!</v>
      </c>
      <c r="DZ1193" s="754" t="e">
        <v>#VALUE!</v>
      </c>
      <c r="EA1193" s="754" t="e">
        <v>#VALUE!</v>
      </c>
      <c r="EB1193" s="754" t="e">
        <v>#VALUE!</v>
      </c>
      <c r="HA1193" s="756" t="s">
        <v>397</v>
      </c>
      <c r="HB1193" s="756" t="s">
        <v>397</v>
      </c>
      <c r="HC1193" s="756" t="s">
        <v>397</v>
      </c>
      <c r="HD1193" s="756" t="s">
        <v>397</v>
      </c>
      <c r="HE1193" s="756" t="s">
        <v>397</v>
      </c>
      <c r="HF1193" s="756" t="s">
        <v>397</v>
      </c>
      <c r="HG1193" s="756" t="s">
        <v>397</v>
      </c>
      <c r="HH1193" s="756" t="s">
        <v>397</v>
      </c>
      <c r="HI1193" s="756" t="s">
        <v>397</v>
      </c>
      <c r="HJ1193" s="756" t="s">
        <v>397</v>
      </c>
      <c r="HK1193"/>
      <c r="HL1193"/>
      <c r="HM1193"/>
      <c r="HN1193" s="756" t="str">
        <f t="shared" si="39"/>
        <v>AUTO PRINT</v>
      </c>
      <c r="HO1193"/>
      <c r="HP1193" s="757" t="s">
        <v>572</v>
      </c>
      <c r="HQ1193" s="757" t="s">
        <v>572</v>
      </c>
      <c r="HR1193" s="757" t="s">
        <v>572</v>
      </c>
      <c r="HS1193"/>
      <c r="HW1193" s="758"/>
      <c r="HX1193"/>
      <c r="HY1193" s="759" t="s">
        <v>572</v>
      </c>
      <c r="HZ1193" s="759" t="s">
        <v>572</v>
      </c>
      <c r="IA1193" s="759" t="s">
        <v>572</v>
      </c>
      <c r="IC1193" s="760" t="s">
        <v>572</v>
      </c>
      <c r="ID1193" s="760" t="s">
        <v>572</v>
      </c>
      <c r="IE1193" s="760" t="s">
        <v>572</v>
      </c>
      <c r="IF1193" s="761" t="s">
        <v>572</v>
      </c>
      <c r="IG1193" s="619" t="str">
        <f t="shared" si="40"/>
        <v>IN HOUSE (MANUAL)</v>
      </c>
      <c r="II1193" s="761" t="s">
        <v>572</v>
      </c>
      <c r="IK1193" s="761" t="str">
        <f>IFERROR(VLOOKUP($M1193,#REF!,13,0),"IN HOUSE (MANUAL)")</f>
        <v>IN HOUSE (MANUAL)</v>
      </c>
      <c r="IM1193" s="760" t="s">
        <v>572</v>
      </c>
      <c r="IN1193" s="760" t="s">
        <v>572</v>
      </c>
      <c r="IO1193" s="760" t="s">
        <v>572</v>
      </c>
      <c r="IQ1193" s="760" t="s">
        <v>572</v>
      </c>
      <c r="IR1193" s="760" t="s">
        <v>572</v>
      </c>
      <c r="IT1193" s="760" t="s">
        <v>572</v>
      </c>
      <c r="IV1193" s="760" t="s">
        <v>572</v>
      </c>
      <c r="IW1193" s="760" t="s">
        <v>572</v>
      </c>
      <c r="IY1193" s="760" t="s">
        <v>572</v>
      </c>
      <c r="IZ1193" s="760" t="s">
        <v>572</v>
      </c>
      <c r="JB1193" s="760" t="s">
        <v>922</v>
      </c>
      <c r="JC1193" s="760">
        <v>0</v>
      </c>
      <c r="JE1193" s="760" t="s">
        <v>572</v>
      </c>
      <c r="JF1193" s="760" t="s">
        <v>572</v>
      </c>
    </row>
    <row r="1194" spans="1:266" ht="16.5" customHeight="1" collapsed="1" x14ac:dyDescent="0.35">
      <c r="A1194" s="618" t="s">
        <v>2423</v>
      </c>
      <c r="B1194" s="730">
        <v>111</v>
      </c>
      <c r="C1194" s="730" t="s">
        <v>1845</v>
      </c>
      <c r="D1194" s="730" t="s">
        <v>1845</v>
      </c>
      <c r="E1194" s="730">
        <v>20</v>
      </c>
      <c r="F1194" s="731" t="s">
        <v>574</v>
      </c>
      <c r="G1194" s="732">
        <v>1</v>
      </c>
      <c r="H1194" s="733">
        <v>46196</v>
      </c>
      <c r="I1194" s="730">
        <v>36</v>
      </c>
      <c r="J1194" s="730" t="s">
        <v>308</v>
      </c>
      <c r="K1194" s="730">
        <v>37</v>
      </c>
      <c r="L1194" s="730" t="s">
        <v>2424</v>
      </c>
      <c r="M1194" s="735" t="s">
        <v>2423</v>
      </c>
      <c r="N1194" s="735">
        <v>0</v>
      </c>
      <c r="O1194" s="735" t="s">
        <v>390</v>
      </c>
      <c r="P1194" s="735">
        <v>0</v>
      </c>
      <c r="Q1194" s="735" t="s">
        <v>390</v>
      </c>
      <c r="R1194" s="735" t="s">
        <v>170</v>
      </c>
      <c r="S1194" s="735" t="s">
        <v>308</v>
      </c>
      <c r="T1194" s="735" t="s">
        <v>790</v>
      </c>
      <c r="U1194" s="735">
        <v>411</v>
      </c>
      <c r="V1194" s="735" t="s">
        <v>308</v>
      </c>
      <c r="W1194" s="735"/>
      <c r="X1194" s="735"/>
      <c r="Y1194" s="735"/>
      <c r="Z1194" s="862"/>
      <c r="AA1194" s="735" t="s">
        <v>157</v>
      </c>
      <c r="AB1194" s="735" t="s">
        <v>569</v>
      </c>
      <c r="AC1194" s="735" t="s">
        <v>589</v>
      </c>
      <c r="AD1194" s="735">
        <v>636</v>
      </c>
      <c r="AE1194" s="764">
        <v>636</v>
      </c>
      <c r="AF1194" s="737" t="s">
        <v>390</v>
      </c>
      <c r="AG1194" s="765"/>
      <c r="AH1194" s="765"/>
      <c r="AI1194" s="765" t="s">
        <v>308</v>
      </c>
      <c r="AJ1194" s="740">
        <v>7</v>
      </c>
      <c r="AK1194" s="766"/>
      <c r="AL1194" s="740"/>
      <c r="AM1194" s="767">
        <v>0</v>
      </c>
      <c r="AN1194" s="767"/>
      <c r="AO1194" s="767"/>
      <c r="AP1194" s="767"/>
      <c r="AQ1194" s="767"/>
      <c r="AR1194" s="767"/>
      <c r="AS1194" s="767"/>
      <c r="AT1194" s="767"/>
      <c r="AU1194" s="767"/>
      <c r="AV1194" s="767"/>
      <c r="AW1194" s="767"/>
      <c r="AX1194" s="767"/>
      <c r="AY1194" s="767"/>
      <c r="AZ1194" s="767"/>
      <c r="BA1194" s="767"/>
      <c r="BB1194" s="767">
        <v>0</v>
      </c>
      <c r="BC1194" s="767">
        <v>0</v>
      </c>
      <c r="BD1194" s="767">
        <v>0</v>
      </c>
      <c r="BE1194" s="767">
        <v>0</v>
      </c>
      <c r="BF1194" s="767">
        <v>0</v>
      </c>
      <c r="BG1194" s="767">
        <v>0</v>
      </c>
      <c r="BH1194" s="767">
        <v>0</v>
      </c>
      <c r="BI1194" s="767">
        <v>0</v>
      </c>
      <c r="BJ1194" s="767"/>
      <c r="BK1194" s="767">
        <v>0</v>
      </c>
      <c r="BL1194" s="767"/>
      <c r="BM1194" s="767"/>
      <c r="BN1194" s="767" t="s">
        <v>308</v>
      </c>
      <c r="BO1194" s="767" t="s">
        <v>308</v>
      </c>
      <c r="BP1194" s="767" t="s">
        <v>308</v>
      </c>
      <c r="BQ1194" s="767" t="s">
        <v>308</v>
      </c>
      <c r="BR1194" s="767"/>
      <c r="BS1194" s="767" t="s">
        <v>397</v>
      </c>
      <c r="BT1194" s="767"/>
      <c r="BU1194" s="767" t="s">
        <v>579</v>
      </c>
      <c r="BV1194" s="767"/>
      <c r="BW1194" s="767"/>
      <c r="BX1194" s="767"/>
      <c r="BY1194" s="767"/>
      <c r="BZ1194" s="767"/>
      <c r="CA1194" s="767"/>
      <c r="CB1194" s="767"/>
      <c r="CC1194" s="767"/>
      <c r="CD1194" s="767"/>
      <c r="CE1194" s="767"/>
      <c r="CF1194" s="767"/>
      <c r="CG1194" s="767"/>
      <c r="CH1194" s="767"/>
      <c r="CI1194" s="767"/>
      <c r="CJ1194" s="767"/>
      <c r="CK1194" s="768"/>
      <c r="CL1194" s="768" t="s">
        <v>397</v>
      </c>
      <c r="CM1194" s="768">
        <v>0</v>
      </c>
      <c r="CN1194" s="768">
        <v>0</v>
      </c>
      <c r="CO1194" s="768" t="s">
        <v>397</v>
      </c>
      <c r="CP1194" s="768">
        <v>0</v>
      </c>
      <c r="CQ1194" s="768">
        <v>0</v>
      </c>
      <c r="CR1194" s="735">
        <v>636</v>
      </c>
      <c r="CS1194" s="863"/>
      <c r="CT1194" s="745">
        <v>46279</v>
      </c>
      <c r="CU1194" s="746" t="s">
        <v>590</v>
      </c>
      <c r="CV1194" s="763"/>
      <c r="CW1194" s="763"/>
      <c r="CX1194" s="745">
        <v>46223</v>
      </c>
      <c r="CY1194" s="747">
        <v>0</v>
      </c>
      <c r="CZ1194" s="747">
        <v>0</v>
      </c>
      <c r="DA1194" s="748">
        <v>0</v>
      </c>
      <c r="DB1194" s="748">
        <v>0</v>
      </c>
      <c r="DC1194" s="748">
        <v>0</v>
      </c>
      <c r="DD1194" s="748" t="s">
        <v>390</v>
      </c>
      <c r="DE1194" s="748" t="s">
        <v>397</v>
      </c>
      <c r="DF1194" s="748" t="s">
        <v>397</v>
      </c>
      <c r="DG1194" s="748" t="s">
        <v>397</v>
      </c>
      <c r="DH1194" s="770">
        <v>0</v>
      </c>
      <c r="DI1194" s="763" t="s">
        <v>390</v>
      </c>
      <c r="DJ1194" s="763" t="s">
        <v>397</v>
      </c>
      <c r="DK1194" s="763" t="s">
        <v>390</v>
      </c>
      <c r="DL1194" s="763" t="s">
        <v>390</v>
      </c>
      <c r="DM1194" s="763" t="s">
        <v>390</v>
      </c>
      <c r="DN1194" s="763" t="s">
        <v>390</v>
      </c>
      <c r="DO1194" s="771">
        <v>0</v>
      </c>
      <c r="DP1194" s="763">
        <v>46276</v>
      </c>
      <c r="DQ1194" s="737">
        <v>46276</v>
      </c>
      <c r="DR1194" s="763">
        <v>46276</v>
      </c>
      <c r="DS1194" s="770">
        <v>46276</v>
      </c>
      <c r="DT1194" s="752">
        <v>46276</v>
      </c>
      <c r="DU1194" s="753">
        <v>-7</v>
      </c>
      <c r="DV1194" s="753" t="s">
        <v>308</v>
      </c>
      <c r="DW1194" s="754">
        <v>46269</v>
      </c>
      <c r="DX1194" s="755">
        <v>46269</v>
      </c>
      <c r="DY1194" s="754" t="e">
        <v>#VALUE!</v>
      </c>
      <c r="DZ1194" s="754" t="e">
        <v>#VALUE!</v>
      </c>
      <c r="EA1194" s="754" t="e">
        <v>#VALUE!</v>
      </c>
      <c r="EB1194" s="754" t="e">
        <v>#VALUE!</v>
      </c>
      <c r="HA1194" s="756" t="s">
        <v>397</v>
      </c>
      <c r="HB1194" s="756" t="s">
        <v>397</v>
      </c>
      <c r="HC1194" s="756" t="s">
        <v>397</v>
      </c>
      <c r="HD1194" s="756" t="s">
        <v>397</v>
      </c>
      <c r="HE1194" s="756" t="s">
        <v>397</v>
      </c>
      <c r="HF1194" s="756" t="s">
        <v>397</v>
      </c>
      <c r="HG1194" s="756" t="s">
        <v>397</v>
      </c>
      <c r="HH1194" s="756" t="s">
        <v>397</v>
      </c>
      <c r="HI1194" s="756" t="s">
        <v>397</v>
      </c>
      <c r="HJ1194" s="756" t="s">
        <v>397</v>
      </c>
      <c r="HK1194"/>
      <c r="HL1194"/>
      <c r="HM1194"/>
      <c r="HN1194" s="756" t="str">
        <f t="shared" si="39"/>
        <v>AUTO PRINT</v>
      </c>
      <c r="HO1194"/>
      <c r="HP1194" s="757" t="s">
        <v>572</v>
      </c>
      <c r="HQ1194" s="757" t="s">
        <v>572</v>
      </c>
      <c r="HR1194" s="757" t="s">
        <v>572</v>
      </c>
      <c r="HS1194"/>
      <c r="HW1194" s="758"/>
      <c r="HX1194"/>
      <c r="HY1194" s="759" t="s">
        <v>572</v>
      </c>
      <c r="HZ1194" s="759" t="s">
        <v>572</v>
      </c>
      <c r="IA1194" s="759" t="s">
        <v>572</v>
      </c>
      <c r="IC1194" s="760" t="s">
        <v>572</v>
      </c>
      <c r="ID1194" s="760" t="s">
        <v>572</v>
      </c>
      <c r="IE1194" s="760" t="s">
        <v>572</v>
      </c>
      <c r="IF1194" s="761" t="s">
        <v>572</v>
      </c>
      <c r="IG1194" s="619" t="str">
        <f t="shared" si="40"/>
        <v>IN HOUSE (MANUAL)</v>
      </c>
      <c r="II1194" s="761" t="s">
        <v>572</v>
      </c>
      <c r="IK1194" s="761" t="str">
        <f>IFERROR(VLOOKUP($M1194,#REF!,13,0),"IN HOUSE (MANUAL)")</f>
        <v>IN HOUSE (MANUAL)</v>
      </c>
      <c r="IM1194" s="760" t="s">
        <v>572</v>
      </c>
      <c r="IN1194" s="760" t="s">
        <v>572</v>
      </c>
      <c r="IO1194" s="760" t="s">
        <v>572</v>
      </c>
      <c r="IQ1194" s="760" t="s">
        <v>572</v>
      </c>
      <c r="IR1194" s="760" t="s">
        <v>572</v>
      </c>
      <c r="IT1194" s="760" t="s">
        <v>572</v>
      </c>
      <c r="IV1194" s="760" t="s">
        <v>572</v>
      </c>
      <c r="IW1194" s="760" t="s">
        <v>572</v>
      </c>
      <c r="IY1194" s="760" t="s">
        <v>572</v>
      </c>
      <c r="IZ1194" s="760" t="s">
        <v>572</v>
      </c>
      <c r="JB1194" s="760" t="s">
        <v>922</v>
      </c>
      <c r="JC1194" s="760">
        <v>0</v>
      </c>
      <c r="JE1194" s="760" t="s">
        <v>572</v>
      </c>
      <c r="JF1194" s="760" t="s">
        <v>572</v>
      </c>
    </row>
    <row r="1195" spans="1:266" ht="16.5" customHeight="1" collapsed="1" x14ac:dyDescent="0.35">
      <c r="A1195" s="618" t="s">
        <v>2425</v>
      </c>
      <c r="B1195" s="730">
        <v>112</v>
      </c>
      <c r="C1195" s="730" t="s">
        <v>1845</v>
      </c>
      <c r="D1195" s="730" t="s">
        <v>1845</v>
      </c>
      <c r="E1195" s="730">
        <v>20</v>
      </c>
      <c r="F1195" s="731" t="s">
        <v>574</v>
      </c>
      <c r="G1195" s="732">
        <v>1</v>
      </c>
      <c r="H1195" s="733">
        <v>46196</v>
      </c>
      <c r="I1195" s="730">
        <v>36</v>
      </c>
      <c r="J1195" s="730" t="s">
        <v>308</v>
      </c>
      <c r="K1195" s="730">
        <v>37</v>
      </c>
      <c r="L1195" s="730" t="s">
        <v>1196</v>
      </c>
      <c r="M1195" s="735" t="s">
        <v>2425</v>
      </c>
      <c r="N1195" s="735">
        <v>0</v>
      </c>
      <c r="O1195" s="735" t="s">
        <v>390</v>
      </c>
      <c r="P1195" s="735">
        <v>0</v>
      </c>
      <c r="Q1195" s="735" t="s">
        <v>390</v>
      </c>
      <c r="R1195" s="735" t="s">
        <v>170</v>
      </c>
      <c r="S1195" s="735" t="s">
        <v>308</v>
      </c>
      <c r="T1195" s="735" t="s">
        <v>790</v>
      </c>
      <c r="U1195" s="735">
        <v>411</v>
      </c>
      <c r="V1195" s="735" t="s">
        <v>308</v>
      </c>
      <c r="W1195" s="735"/>
      <c r="X1195" s="735"/>
      <c r="Y1195" s="735"/>
      <c r="Z1195" s="862"/>
      <c r="AA1195" s="735" t="s">
        <v>157</v>
      </c>
      <c r="AB1195" s="735" t="s">
        <v>569</v>
      </c>
      <c r="AC1195" s="735" t="s">
        <v>751</v>
      </c>
      <c r="AD1195" s="735">
        <v>228</v>
      </c>
      <c r="AE1195" s="764">
        <v>228</v>
      </c>
      <c r="AF1195" s="737" t="s">
        <v>390</v>
      </c>
      <c r="AG1195" s="765"/>
      <c r="AH1195" s="765"/>
      <c r="AI1195" s="765" t="s">
        <v>308</v>
      </c>
      <c r="AJ1195" s="740">
        <v>8</v>
      </c>
      <c r="AK1195" s="766"/>
      <c r="AL1195" s="740"/>
      <c r="AM1195" s="767">
        <v>0</v>
      </c>
      <c r="AN1195" s="767"/>
      <c r="AO1195" s="767"/>
      <c r="AP1195" s="767"/>
      <c r="AQ1195" s="767"/>
      <c r="AR1195" s="767"/>
      <c r="AS1195" s="767"/>
      <c r="AT1195" s="767"/>
      <c r="AU1195" s="767"/>
      <c r="AV1195" s="767"/>
      <c r="AW1195" s="767"/>
      <c r="AX1195" s="767"/>
      <c r="AY1195" s="767"/>
      <c r="AZ1195" s="767"/>
      <c r="BA1195" s="767"/>
      <c r="BB1195" s="767">
        <v>0</v>
      </c>
      <c r="BC1195" s="767">
        <v>0</v>
      </c>
      <c r="BD1195" s="767">
        <v>0</v>
      </c>
      <c r="BE1195" s="767">
        <v>0</v>
      </c>
      <c r="BF1195" s="767">
        <v>0</v>
      </c>
      <c r="BG1195" s="767">
        <v>0</v>
      </c>
      <c r="BH1195" s="767">
        <v>0</v>
      </c>
      <c r="BI1195" s="767">
        <v>0</v>
      </c>
      <c r="BJ1195" s="767"/>
      <c r="BK1195" s="767">
        <v>0</v>
      </c>
      <c r="BL1195" s="767"/>
      <c r="BM1195" s="767"/>
      <c r="BN1195" s="767" t="s">
        <v>308</v>
      </c>
      <c r="BO1195" s="767" t="s">
        <v>308</v>
      </c>
      <c r="BP1195" s="767" t="s">
        <v>308</v>
      </c>
      <c r="BQ1195" s="767" t="s">
        <v>308</v>
      </c>
      <c r="BR1195" s="767"/>
      <c r="BS1195" s="767" t="s">
        <v>397</v>
      </c>
      <c r="BT1195" s="767"/>
      <c r="BU1195" s="767" t="s">
        <v>579</v>
      </c>
      <c r="BV1195" s="767"/>
      <c r="BW1195" s="767"/>
      <c r="BX1195" s="767"/>
      <c r="BY1195" s="767"/>
      <c r="BZ1195" s="767"/>
      <c r="CA1195" s="767"/>
      <c r="CB1195" s="767"/>
      <c r="CC1195" s="767"/>
      <c r="CD1195" s="767"/>
      <c r="CE1195" s="767"/>
      <c r="CF1195" s="767"/>
      <c r="CG1195" s="767"/>
      <c r="CH1195" s="767"/>
      <c r="CI1195" s="767"/>
      <c r="CJ1195" s="767"/>
      <c r="CK1195" s="768"/>
      <c r="CL1195" s="768" t="s">
        <v>397</v>
      </c>
      <c r="CM1195" s="768">
        <v>0</v>
      </c>
      <c r="CN1195" s="768">
        <v>0</v>
      </c>
      <c r="CO1195" s="768" t="s">
        <v>397</v>
      </c>
      <c r="CP1195" s="768">
        <v>0</v>
      </c>
      <c r="CQ1195" s="768">
        <v>0</v>
      </c>
      <c r="CR1195" s="735">
        <v>228</v>
      </c>
      <c r="CS1195" s="863"/>
      <c r="CT1195" s="745">
        <v>46279</v>
      </c>
      <c r="CU1195" s="746" t="s">
        <v>590</v>
      </c>
      <c r="CV1195" s="763"/>
      <c r="CW1195" s="763"/>
      <c r="CX1195" s="745">
        <v>46223</v>
      </c>
      <c r="CY1195" s="747">
        <v>0</v>
      </c>
      <c r="CZ1195" s="747">
        <v>0</v>
      </c>
      <c r="DA1195" s="748">
        <v>0</v>
      </c>
      <c r="DB1195" s="748">
        <v>0</v>
      </c>
      <c r="DC1195" s="748">
        <v>0</v>
      </c>
      <c r="DD1195" s="748" t="s">
        <v>390</v>
      </c>
      <c r="DE1195" s="748" t="s">
        <v>397</v>
      </c>
      <c r="DF1195" s="748" t="s">
        <v>397</v>
      </c>
      <c r="DG1195" s="748" t="s">
        <v>397</v>
      </c>
      <c r="DH1195" s="770">
        <v>0</v>
      </c>
      <c r="DI1195" s="763" t="s">
        <v>390</v>
      </c>
      <c r="DJ1195" s="763" t="s">
        <v>397</v>
      </c>
      <c r="DK1195" s="763" t="s">
        <v>390</v>
      </c>
      <c r="DL1195" s="763" t="s">
        <v>390</v>
      </c>
      <c r="DM1195" s="763" t="s">
        <v>390</v>
      </c>
      <c r="DN1195" s="763" t="s">
        <v>390</v>
      </c>
      <c r="DO1195" s="771">
        <v>0</v>
      </c>
      <c r="DP1195" s="763">
        <v>46276</v>
      </c>
      <c r="DQ1195" s="737">
        <v>46276</v>
      </c>
      <c r="DR1195" s="763">
        <v>46276</v>
      </c>
      <c r="DS1195" s="770">
        <v>46276</v>
      </c>
      <c r="DT1195" s="752">
        <v>46276</v>
      </c>
      <c r="DU1195" s="753">
        <v>-7</v>
      </c>
      <c r="DV1195" s="753" t="s">
        <v>308</v>
      </c>
      <c r="DW1195" s="754">
        <v>46269</v>
      </c>
      <c r="DX1195" s="755">
        <v>46269</v>
      </c>
      <c r="DY1195" s="754" t="e">
        <v>#VALUE!</v>
      </c>
      <c r="DZ1195" s="754" t="e">
        <v>#VALUE!</v>
      </c>
      <c r="EA1195" s="754" t="e">
        <v>#VALUE!</v>
      </c>
      <c r="EB1195" s="754" t="e">
        <v>#VALUE!</v>
      </c>
      <c r="HA1195" s="756" t="s">
        <v>397</v>
      </c>
      <c r="HB1195" s="756" t="s">
        <v>397</v>
      </c>
      <c r="HC1195" s="756" t="s">
        <v>397</v>
      </c>
      <c r="HD1195" s="756" t="s">
        <v>397</v>
      </c>
      <c r="HE1195" s="756" t="s">
        <v>397</v>
      </c>
      <c r="HF1195" s="756" t="s">
        <v>397</v>
      </c>
      <c r="HG1195" s="756" t="s">
        <v>397</v>
      </c>
      <c r="HH1195" s="756" t="s">
        <v>397</v>
      </c>
      <c r="HI1195" s="756" t="s">
        <v>397</v>
      </c>
      <c r="HJ1195" s="756" t="s">
        <v>397</v>
      </c>
      <c r="HK1195"/>
      <c r="HL1195"/>
      <c r="HM1195"/>
      <c r="HN1195" s="756" t="str">
        <f t="shared" si="39"/>
        <v>AUTO PRINT</v>
      </c>
      <c r="HO1195"/>
      <c r="HP1195" s="757" t="s">
        <v>572</v>
      </c>
      <c r="HQ1195" s="757" t="s">
        <v>572</v>
      </c>
      <c r="HR1195" s="757" t="s">
        <v>572</v>
      </c>
      <c r="HS1195"/>
      <c r="HW1195" s="758"/>
      <c r="HX1195"/>
      <c r="HY1195" s="759" t="s">
        <v>572</v>
      </c>
      <c r="HZ1195" s="759" t="s">
        <v>572</v>
      </c>
      <c r="IA1195" s="759" t="s">
        <v>572</v>
      </c>
      <c r="IC1195" s="760" t="s">
        <v>572</v>
      </c>
      <c r="ID1195" s="760" t="s">
        <v>572</v>
      </c>
      <c r="IE1195" s="760" t="s">
        <v>572</v>
      </c>
      <c r="IF1195" s="761" t="s">
        <v>572</v>
      </c>
      <c r="IG1195" s="619" t="str">
        <f t="shared" si="40"/>
        <v>IN HOUSE (MANUAL)</v>
      </c>
      <c r="II1195" s="761" t="s">
        <v>572</v>
      </c>
      <c r="IK1195" s="761" t="str">
        <f>IFERROR(VLOOKUP($M1195,#REF!,13,0),"IN HOUSE (MANUAL)")</f>
        <v>IN HOUSE (MANUAL)</v>
      </c>
      <c r="IM1195" s="760" t="s">
        <v>572</v>
      </c>
      <c r="IN1195" s="760" t="s">
        <v>572</v>
      </c>
      <c r="IO1195" s="760" t="s">
        <v>572</v>
      </c>
      <c r="IQ1195" s="760" t="s">
        <v>572</v>
      </c>
      <c r="IR1195" s="760" t="s">
        <v>572</v>
      </c>
      <c r="IT1195" s="760" t="s">
        <v>572</v>
      </c>
      <c r="IV1195" s="760" t="s">
        <v>572</v>
      </c>
      <c r="IW1195" s="760" t="s">
        <v>572</v>
      </c>
      <c r="IY1195" s="760" t="s">
        <v>572</v>
      </c>
      <c r="IZ1195" s="760" t="s">
        <v>572</v>
      </c>
      <c r="JB1195" s="760" t="s">
        <v>922</v>
      </c>
      <c r="JC1195" s="760">
        <v>0</v>
      </c>
      <c r="JE1195" s="760" t="s">
        <v>572</v>
      </c>
      <c r="JF1195" s="760" t="s">
        <v>572</v>
      </c>
    </row>
    <row r="1196" spans="1:266" ht="16.5" customHeight="1" collapsed="1" x14ac:dyDescent="0.35">
      <c r="A1196" s="618" t="s">
        <v>2426</v>
      </c>
      <c r="B1196" s="730">
        <v>113</v>
      </c>
      <c r="C1196" s="730" t="s">
        <v>1845</v>
      </c>
      <c r="D1196" s="730" t="s">
        <v>1845</v>
      </c>
      <c r="E1196" s="730">
        <v>20</v>
      </c>
      <c r="F1196" s="731" t="s">
        <v>574</v>
      </c>
      <c r="G1196" s="732">
        <v>1</v>
      </c>
      <c r="H1196" s="733">
        <v>46196</v>
      </c>
      <c r="I1196" s="730">
        <v>36</v>
      </c>
      <c r="J1196" s="730" t="s">
        <v>308</v>
      </c>
      <c r="K1196" s="730">
        <v>37</v>
      </c>
      <c r="L1196" s="730" t="s">
        <v>2427</v>
      </c>
      <c r="M1196" s="735" t="s">
        <v>2426</v>
      </c>
      <c r="N1196" s="735">
        <v>0</v>
      </c>
      <c r="O1196" s="735" t="s">
        <v>390</v>
      </c>
      <c r="P1196" s="735">
        <v>0</v>
      </c>
      <c r="Q1196" s="735" t="s">
        <v>390</v>
      </c>
      <c r="R1196" s="735" t="s">
        <v>170</v>
      </c>
      <c r="S1196" s="735" t="s">
        <v>308</v>
      </c>
      <c r="T1196" s="735" t="s">
        <v>790</v>
      </c>
      <c r="U1196" s="735">
        <v>411</v>
      </c>
      <c r="V1196" s="735" t="s">
        <v>308</v>
      </c>
      <c r="W1196" s="735"/>
      <c r="X1196" s="735"/>
      <c r="Y1196" s="735"/>
      <c r="Z1196" s="862"/>
      <c r="AA1196" s="735" t="s">
        <v>157</v>
      </c>
      <c r="AB1196" s="735" t="s">
        <v>569</v>
      </c>
      <c r="AC1196" s="735" t="s">
        <v>751</v>
      </c>
      <c r="AD1196" s="735">
        <v>324</v>
      </c>
      <c r="AE1196" s="764">
        <v>324</v>
      </c>
      <c r="AF1196" s="737" t="s">
        <v>390</v>
      </c>
      <c r="AG1196" s="765"/>
      <c r="AH1196" s="765"/>
      <c r="AI1196" s="765" t="s">
        <v>308</v>
      </c>
      <c r="AJ1196" s="740">
        <v>9</v>
      </c>
      <c r="AK1196" s="766"/>
      <c r="AL1196" s="740"/>
      <c r="AM1196" s="767">
        <v>0</v>
      </c>
      <c r="AN1196" s="767"/>
      <c r="AO1196" s="767"/>
      <c r="AP1196" s="767"/>
      <c r="AQ1196" s="767"/>
      <c r="AR1196" s="767"/>
      <c r="AS1196" s="767"/>
      <c r="AT1196" s="767"/>
      <c r="AU1196" s="767"/>
      <c r="AV1196" s="767"/>
      <c r="AW1196" s="767"/>
      <c r="AX1196" s="767"/>
      <c r="AY1196" s="767"/>
      <c r="AZ1196" s="767"/>
      <c r="BA1196" s="767"/>
      <c r="BB1196" s="767">
        <v>0</v>
      </c>
      <c r="BC1196" s="767">
        <v>0</v>
      </c>
      <c r="BD1196" s="767">
        <v>0</v>
      </c>
      <c r="BE1196" s="767">
        <v>0</v>
      </c>
      <c r="BF1196" s="767">
        <v>0</v>
      </c>
      <c r="BG1196" s="767">
        <v>0</v>
      </c>
      <c r="BH1196" s="767">
        <v>0</v>
      </c>
      <c r="BI1196" s="767">
        <v>0</v>
      </c>
      <c r="BJ1196" s="767"/>
      <c r="BK1196" s="767">
        <v>0</v>
      </c>
      <c r="BL1196" s="767"/>
      <c r="BM1196" s="767"/>
      <c r="BN1196" s="767" t="s">
        <v>308</v>
      </c>
      <c r="BO1196" s="767" t="s">
        <v>308</v>
      </c>
      <c r="BP1196" s="767" t="s">
        <v>308</v>
      </c>
      <c r="BQ1196" s="767" t="s">
        <v>308</v>
      </c>
      <c r="BR1196" s="767"/>
      <c r="BS1196" s="767" t="s">
        <v>397</v>
      </c>
      <c r="BT1196" s="767"/>
      <c r="BU1196" s="767" t="s">
        <v>579</v>
      </c>
      <c r="BV1196" s="767"/>
      <c r="BW1196" s="767"/>
      <c r="BX1196" s="767"/>
      <c r="BY1196" s="767"/>
      <c r="BZ1196" s="767"/>
      <c r="CA1196" s="767"/>
      <c r="CB1196" s="767"/>
      <c r="CC1196" s="767"/>
      <c r="CD1196" s="767"/>
      <c r="CE1196" s="767"/>
      <c r="CF1196" s="767"/>
      <c r="CG1196" s="767"/>
      <c r="CH1196" s="767"/>
      <c r="CI1196" s="767"/>
      <c r="CJ1196" s="767"/>
      <c r="CK1196" s="768"/>
      <c r="CL1196" s="768" t="s">
        <v>397</v>
      </c>
      <c r="CM1196" s="768">
        <v>0</v>
      </c>
      <c r="CN1196" s="768">
        <v>0</v>
      </c>
      <c r="CO1196" s="768" t="s">
        <v>397</v>
      </c>
      <c r="CP1196" s="768">
        <v>0</v>
      </c>
      <c r="CQ1196" s="768">
        <v>0</v>
      </c>
      <c r="CR1196" s="735">
        <v>324</v>
      </c>
      <c r="CS1196" s="863"/>
      <c r="CT1196" s="745">
        <v>46279</v>
      </c>
      <c r="CU1196" s="746" t="s">
        <v>590</v>
      </c>
      <c r="CV1196" s="763"/>
      <c r="CW1196" s="763"/>
      <c r="CX1196" s="745">
        <v>46223</v>
      </c>
      <c r="CY1196" s="747">
        <v>0</v>
      </c>
      <c r="CZ1196" s="747">
        <v>0</v>
      </c>
      <c r="DA1196" s="748">
        <v>0</v>
      </c>
      <c r="DB1196" s="748">
        <v>0</v>
      </c>
      <c r="DC1196" s="748">
        <v>0</v>
      </c>
      <c r="DD1196" s="748" t="s">
        <v>390</v>
      </c>
      <c r="DE1196" s="748" t="s">
        <v>397</v>
      </c>
      <c r="DF1196" s="748" t="s">
        <v>397</v>
      </c>
      <c r="DG1196" s="748" t="s">
        <v>397</v>
      </c>
      <c r="DH1196" s="770">
        <v>0</v>
      </c>
      <c r="DI1196" s="763" t="s">
        <v>390</v>
      </c>
      <c r="DJ1196" s="763" t="s">
        <v>397</v>
      </c>
      <c r="DK1196" s="763" t="s">
        <v>390</v>
      </c>
      <c r="DL1196" s="763" t="s">
        <v>390</v>
      </c>
      <c r="DM1196" s="763" t="s">
        <v>390</v>
      </c>
      <c r="DN1196" s="763" t="s">
        <v>390</v>
      </c>
      <c r="DO1196" s="771">
        <v>0</v>
      </c>
      <c r="DP1196" s="763">
        <v>46276</v>
      </c>
      <c r="DQ1196" s="737">
        <v>46276</v>
      </c>
      <c r="DR1196" s="763">
        <v>46276</v>
      </c>
      <c r="DS1196" s="770">
        <v>46276</v>
      </c>
      <c r="DT1196" s="752">
        <v>46276</v>
      </c>
      <c r="DU1196" s="753">
        <v>-7</v>
      </c>
      <c r="DV1196" s="753" t="s">
        <v>308</v>
      </c>
      <c r="DW1196" s="754">
        <v>46269</v>
      </c>
      <c r="DX1196" s="755">
        <v>46269</v>
      </c>
      <c r="DY1196" s="754" t="e">
        <v>#VALUE!</v>
      </c>
      <c r="DZ1196" s="754" t="e">
        <v>#VALUE!</v>
      </c>
      <c r="EA1196" s="754" t="e">
        <v>#VALUE!</v>
      </c>
      <c r="EB1196" s="754" t="e">
        <v>#VALUE!</v>
      </c>
      <c r="HA1196" s="756" t="s">
        <v>397</v>
      </c>
      <c r="HB1196" s="756" t="s">
        <v>397</v>
      </c>
      <c r="HC1196" s="756" t="s">
        <v>397</v>
      </c>
      <c r="HD1196" s="756" t="s">
        <v>397</v>
      </c>
      <c r="HE1196" s="756" t="s">
        <v>397</v>
      </c>
      <c r="HF1196" s="756" t="s">
        <v>397</v>
      </c>
      <c r="HG1196" s="756" t="s">
        <v>397</v>
      </c>
      <c r="HH1196" s="756" t="s">
        <v>397</v>
      </c>
      <c r="HI1196" s="756" t="s">
        <v>397</v>
      </c>
      <c r="HJ1196" s="756" t="s">
        <v>397</v>
      </c>
      <c r="HK1196"/>
      <c r="HL1196"/>
      <c r="HM1196"/>
      <c r="HN1196" s="756" t="str">
        <f t="shared" si="39"/>
        <v>AUTO PRINT</v>
      </c>
      <c r="HO1196"/>
      <c r="HP1196" s="757" t="s">
        <v>572</v>
      </c>
      <c r="HQ1196" s="757" t="s">
        <v>572</v>
      </c>
      <c r="HR1196" s="757" t="s">
        <v>572</v>
      </c>
      <c r="HS1196"/>
      <c r="HW1196" s="758"/>
      <c r="HX1196"/>
      <c r="HY1196" s="759" t="s">
        <v>572</v>
      </c>
      <c r="HZ1196" s="759" t="s">
        <v>572</v>
      </c>
      <c r="IA1196" s="759" t="s">
        <v>572</v>
      </c>
      <c r="IC1196" s="760" t="s">
        <v>572</v>
      </c>
      <c r="ID1196" s="760" t="s">
        <v>572</v>
      </c>
      <c r="IE1196" s="760" t="s">
        <v>572</v>
      </c>
      <c r="IF1196" s="761" t="s">
        <v>572</v>
      </c>
      <c r="IG1196" s="619" t="str">
        <f t="shared" si="40"/>
        <v>IN HOUSE (MANUAL)</v>
      </c>
      <c r="II1196" s="761" t="s">
        <v>572</v>
      </c>
      <c r="IK1196" s="761" t="str">
        <f>IFERROR(VLOOKUP($M1196,#REF!,13,0),"IN HOUSE (MANUAL)")</f>
        <v>IN HOUSE (MANUAL)</v>
      </c>
      <c r="IM1196" s="760" t="s">
        <v>572</v>
      </c>
      <c r="IN1196" s="760" t="s">
        <v>572</v>
      </c>
      <c r="IO1196" s="760" t="s">
        <v>572</v>
      </c>
      <c r="IQ1196" s="760" t="s">
        <v>572</v>
      </c>
      <c r="IR1196" s="760" t="s">
        <v>572</v>
      </c>
      <c r="IT1196" s="760" t="s">
        <v>572</v>
      </c>
      <c r="IV1196" s="760" t="s">
        <v>572</v>
      </c>
      <c r="IW1196" s="760" t="s">
        <v>572</v>
      </c>
      <c r="IY1196" s="760" t="s">
        <v>572</v>
      </c>
      <c r="IZ1196" s="760" t="s">
        <v>572</v>
      </c>
      <c r="JB1196" s="760" t="s">
        <v>922</v>
      </c>
      <c r="JC1196" s="760">
        <v>0</v>
      </c>
      <c r="JE1196" s="760" t="s">
        <v>572</v>
      </c>
      <c r="JF1196" s="760" t="s">
        <v>572</v>
      </c>
    </row>
    <row r="1197" spans="1:266" ht="17.25" customHeight="1" x14ac:dyDescent="0.35">
      <c r="A1197" s="618" t="s">
        <v>2428</v>
      </c>
      <c r="B1197" s="730">
        <v>114</v>
      </c>
      <c r="C1197" s="730" t="s">
        <v>1845</v>
      </c>
      <c r="D1197" s="730" t="s">
        <v>1845</v>
      </c>
      <c r="E1197" s="730">
        <v>20</v>
      </c>
      <c r="F1197" s="731" t="s">
        <v>574</v>
      </c>
      <c r="G1197" s="732">
        <v>1</v>
      </c>
      <c r="H1197" s="733">
        <v>46196</v>
      </c>
      <c r="I1197" s="730">
        <v>37</v>
      </c>
      <c r="J1197" s="730" t="s">
        <v>308</v>
      </c>
      <c r="K1197" s="730">
        <v>37</v>
      </c>
      <c r="L1197" s="730" t="s">
        <v>2429</v>
      </c>
      <c r="M1197" s="735" t="s">
        <v>2428</v>
      </c>
      <c r="N1197" s="735">
        <v>0</v>
      </c>
      <c r="O1197" s="735" t="s">
        <v>390</v>
      </c>
      <c r="P1197" s="735">
        <v>0</v>
      </c>
      <c r="Q1197" s="735" t="s">
        <v>390</v>
      </c>
      <c r="R1197" s="735" t="s">
        <v>170</v>
      </c>
      <c r="S1197" s="735" t="s">
        <v>308</v>
      </c>
      <c r="T1197" s="735" t="s">
        <v>790</v>
      </c>
      <c r="U1197" s="735">
        <v>411</v>
      </c>
      <c r="V1197" s="735" t="s">
        <v>308</v>
      </c>
      <c r="W1197" s="735"/>
      <c r="X1197" s="735"/>
      <c r="Y1197" s="735"/>
      <c r="Z1197" s="862"/>
      <c r="AA1197" s="735" t="s">
        <v>157</v>
      </c>
      <c r="AB1197" s="735" t="s">
        <v>569</v>
      </c>
      <c r="AC1197" s="735" t="s">
        <v>597</v>
      </c>
      <c r="AD1197" s="735">
        <v>798</v>
      </c>
      <c r="AE1197" s="764">
        <v>798</v>
      </c>
      <c r="AF1197" s="737" t="s">
        <v>390</v>
      </c>
      <c r="AG1197" s="765"/>
      <c r="AH1197" s="765"/>
      <c r="AI1197" s="765" t="s">
        <v>308</v>
      </c>
      <c r="AJ1197" s="740">
        <v>10</v>
      </c>
      <c r="AK1197" s="766"/>
      <c r="AL1197" s="740"/>
      <c r="AM1197" s="767">
        <v>0</v>
      </c>
      <c r="AN1197" s="767"/>
      <c r="AO1197" s="767"/>
      <c r="AP1197" s="767"/>
      <c r="AQ1197" s="767"/>
      <c r="AR1197" s="767"/>
      <c r="AS1197" s="767"/>
      <c r="AT1197" s="767"/>
      <c r="AU1197" s="767"/>
      <c r="AV1197" s="767"/>
      <c r="AW1197" s="767"/>
      <c r="AX1197" s="767"/>
      <c r="AY1197" s="767"/>
      <c r="AZ1197" s="767"/>
      <c r="BA1197" s="767"/>
      <c r="BB1197" s="767">
        <v>0</v>
      </c>
      <c r="BC1197" s="767">
        <v>0</v>
      </c>
      <c r="BD1197" s="767">
        <v>0</v>
      </c>
      <c r="BE1197" s="767">
        <v>0</v>
      </c>
      <c r="BF1197" s="767">
        <v>0</v>
      </c>
      <c r="BG1197" s="767">
        <v>0</v>
      </c>
      <c r="BH1197" s="767">
        <v>0</v>
      </c>
      <c r="BI1197" s="767">
        <v>0</v>
      </c>
      <c r="BJ1197" s="767"/>
      <c r="BK1197" s="767">
        <v>0</v>
      </c>
      <c r="BL1197" s="767"/>
      <c r="BM1197" s="767"/>
      <c r="BN1197" s="767" t="s">
        <v>308</v>
      </c>
      <c r="BO1197" s="767" t="s">
        <v>308</v>
      </c>
      <c r="BP1197" s="767" t="s">
        <v>308</v>
      </c>
      <c r="BQ1197" s="767" t="s">
        <v>308</v>
      </c>
      <c r="BR1197" s="767"/>
      <c r="BS1197" s="767" t="s">
        <v>397</v>
      </c>
      <c r="BT1197" s="767"/>
      <c r="BU1197" s="767" t="s">
        <v>579</v>
      </c>
      <c r="BV1197" s="767"/>
      <c r="BW1197" s="767"/>
      <c r="BX1197" s="767"/>
      <c r="BY1197" s="767"/>
      <c r="BZ1197" s="767"/>
      <c r="CA1197" s="767"/>
      <c r="CB1197" s="767"/>
      <c r="CC1197" s="767"/>
      <c r="CD1197" s="767"/>
      <c r="CE1197" s="767"/>
      <c r="CF1197" s="767"/>
      <c r="CG1197" s="767"/>
      <c r="CH1197" s="767"/>
      <c r="CI1197" s="767"/>
      <c r="CJ1197" s="767"/>
      <c r="CK1197" s="768"/>
      <c r="CL1197" s="768" t="s">
        <v>397</v>
      </c>
      <c r="CM1197" s="768">
        <v>0</v>
      </c>
      <c r="CN1197" s="768">
        <v>0</v>
      </c>
      <c r="CO1197" s="768" t="s">
        <v>397</v>
      </c>
      <c r="CP1197" s="768">
        <v>0</v>
      </c>
      <c r="CQ1197" s="768">
        <v>0</v>
      </c>
      <c r="CR1197" s="735">
        <v>798</v>
      </c>
      <c r="CS1197" s="863"/>
      <c r="CT1197" s="745">
        <v>46279</v>
      </c>
      <c r="CU1197" s="746" t="s">
        <v>590</v>
      </c>
      <c r="CV1197" s="763"/>
      <c r="CW1197" s="763"/>
      <c r="CX1197" s="745">
        <v>46223</v>
      </c>
      <c r="CY1197" s="747">
        <v>0</v>
      </c>
      <c r="CZ1197" s="747">
        <v>0</v>
      </c>
      <c r="DA1197" s="748">
        <v>0</v>
      </c>
      <c r="DB1197" s="748">
        <v>0</v>
      </c>
      <c r="DC1197" s="748">
        <v>0</v>
      </c>
      <c r="DD1197" s="748" t="s">
        <v>390</v>
      </c>
      <c r="DE1197" s="748" t="s">
        <v>397</v>
      </c>
      <c r="DF1197" s="748" t="s">
        <v>397</v>
      </c>
      <c r="DG1197" s="748" t="s">
        <v>397</v>
      </c>
      <c r="DH1197" s="770">
        <v>0</v>
      </c>
      <c r="DI1197" s="763" t="s">
        <v>390</v>
      </c>
      <c r="DJ1197" s="763" t="s">
        <v>397</v>
      </c>
      <c r="DK1197" s="763" t="s">
        <v>390</v>
      </c>
      <c r="DL1197" s="763" t="s">
        <v>390</v>
      </c>
      <c r="DM1197" s="763" t="s">
        <v>390</v>
      </c>
      <c r="DN1197" s="763" t="s">
        <v>390</v>
      </c>
      <c r="DO1197" s="771">
        <v>0</v>
      </c>
      <c r="DP1197" s="763">
        <v>46276</v>
      </c>
      <c r="DQ1197" s="737">
        <v>46276</v>
      </c>
      <c r="DR1197" s="763">
        <v>46276</v>
      </c>
      <c r="DS1197" s="770">
        <v>46276</v>
      </c>
      <c r="DT1197" s="752">
        <v>46276</v>
      </c>
      <c r="DU1197" s="753">
        <v>-4</v>
      </c>
      <c r="DV1197" s="753" t="s">
        <v>308</v>
      </c>
      <c r="DW1197" s="754">
        <v>46269</v>
      </c>
      <c r="DX1197" s="755">
        <v>46272</v>
      </c>
      <c r="DY1197" s="754" t="e">
        <v>#VALUE!</v>
      </c>
      <c r="DZ1197" s="754" t="e">
        <v>#VALUE!</v>
      </c>
      <c r="EA1197" s="754" t="e">
        <v>#VALUE!</v>
      </c>
      <c r="EB1197" s="754" t="e">
        <v>#VALUE!</v>
      </c>
      <c r="HA1197" s="756" t="s">
        <v>397</v>
      </c>
      <c r="HB1197" s="756" t="s">
        <v>397</v>
      </c>
      <c r="HC1197" s="756" t="s">
        <v>397</v>
      </c>
      <c r="HD1197" s="756" t="s">
        <v>397</v>
      </c>
      <c r="HE1197" s="756" t="s">
        <v>397</v>
      </c>
      <c r="HF1197" s="756" t="s">
        <v>397</v>
      </c>
      <c r="HG1197" s="756" t="s">
        <v>397</v>
      </c>
      <c r="HH1197" s="756" t="s">
        <v>397</v>
      </c>
      <c r="HI1197" s="756" t="s">
        <v>397</v>
      </c>
      <c r="HJ1197" s="756" t="s">
        <v>397</v>
      </c>
      <c r="HK1197"/>
      <c r="HL1197"/>
      <c r="HM1197"/>
      <c r="HN1197" s="756" t="str">
        <f t="shared" si="39"/>
        <v>AUTO PRINT</v>
      </c>
      <c r="HO1197"/>
      <c r="HP1197" s="757" t="s">
        <v>572</v>
      </c>
      <c r="HQ1197" s="757" t="s">
        <v>572</v>
      </c>
      <c r="HR1197" s="757" t="s">
        <v>572</v>
      </c>
      <c r="HS1197"/>
      <c r="HW1197" s="758"/>
      <c r="HX1197"/>
      <c r="HY1197" s="759" t="s">
        <v>572</v>
      </c>
      <c r="HZ1197" s="759" t="s">
        <v>572</v>
      </c>
      <c r="IA1197" s="759" t="s">
        <v>572</v>
      </c>
      <c r="IC1197" s="760" t="s">
        <v>572</v>
      </c>
      <c r="ID1197" s="760" t="s">
        <v>572</v>
      </c>
      <c r="IE1197" s="760" t="s">
        <v>572</v>
      </c>
      <c r="IF1197" s="761" t="s">
        <v>572</v>
      </c>
      <c r="IG1197" s="619" t="str">
        <f t="shared" si="40"/>
        <v>IN HOUSE (MANUAL)</v>
      </c>
      <c r="II1197" s="761" t="s">
        <v>572</v>
      </c>
      <c r="IK1197" s="761" t="str">
        <f>IFERROR(VLOOKUP($M1197,#REF!,13,0),"IN HOUSE (MANUAL)")</f>
        <v>IN HOUSE (MANUAL)</v>
      </c>
      <c r="IM1197" s="760" t="s">
        <v>572</v>
      </c>
      <c r="IN1197" s="760" t="s">
        <v>572</v>
      </c>
      <c r="IO1197" s="760" t="s">
        <v>572</v>
      </c>
      <c r="IQ1197" s="760" t="s">
        <v>572</v>
      </c>
      <c r="IR1197" s="760" t="s">
        <v>572</v>
      </c>
      <c r="IT1197" s="760" t="s">
        <v>572</v>
      </c>
      <c r="IV1197" s="760" t="s">
        <v>572</v>
      </c>
      <c r="IW1197" s="760" t="s">
        <v>572</v>
      </c>
      <c r="IY1197" s="760" t="s">
        <v>572</v>
      </c>
      <c r="IZ1197" s="760" t="s">
        <v>572</v>
      </c>
      <c r="JB1197" s="760" t="s">
        <v>922</v>
      </c>
      <c r="JC1197" s="760">
        <v>0</v>
      </c>
      <c r="JE1197" s="760" t="s">
        <v>572</v>
      </c>
      <c r="JF1197" s="760" t="s">
        <v>572</v>
      </c>
    </row>
    <row r="1198" spans="1:266" ht="17.25" customHeight="1" x14ac:dyDescent="0.35">
      <c r="A1198" s="618" t="s">
        <v>2430</v>
      </c>
      <c r="B1198" s="730">
        <v>115</v>
      </c>
      <c r="C1198" s="730" t="s">
        <v>1845</v>
      </c>
      <c r="D1198" s="730" t="s">
        <v>1845</v>
      </c>
      <c r="E1198" s="730">
        <v>20</v>
      </c>
      <c r="F1198" s="731" t="s">
        <v>574</v>
      </c>
      <c r="G1198" s="732">
        <v>1</v>
      </c>
      <c r="H1198" s="733">
        <v>46196</v>
      </c>
      <c r="I1198" s="730">
        <v>37</v>
      </c>
      <c r="J1198" s="730" t="s">
        <v>308</v>
      </c>
      <c r="K1198" s="730">
        <v>37</v>
      </c>
      <c r="L1198" s="730" t="s">
        <v>2431</v>
      </c>
      <c r="M1198" s="735" t="s">
        <v>2430</v>
      </c>
      <c r="N1198" s="735">
        <v>0</v>
      </c>
      <c r="O1198" s="735" t="s">
        <v>390</v>
      </c>
      <c r="P1198" s="735">
        <v>0</v>
      </c>
      <c r="Q1198" s="735" t="s">
        <v>390</v>
      </c>
      <c r="R1198" s="735" t="s">
        <v>170</v>
      </c>
      <c r="S1198" s="735" t="s">
        <v>308</v>
      </c>
      <c r="T1198" s="735" t="s">
        <v>790</v>
      </c>
      <c r="U1198" s="735">
        <v>411</v>
      </c>
      <c r="V1198" s="735" t="s">
        <v>308</v>
      </c>
      <c r="W1198" s="735"/>
      <c r="X1198" s="735"/>
      <c r="Y1198" s="735"/>
      <c r="Z1198" s="862"/>
      <c r="AA1198" s="735" t="s">
        <v>157</v>
      </c>
      <c r="AB1198" s="735" t="s">
        <v>569</v>
      </c>
      <c r="AC1198" s="735" t="s">
        <v>656</v>
      </c>
      <c r="AD1198" s="735">
        <v>156</v>
      </c>
      <c r="AE1198" s="764">
        <v>156</v>
      </c>
      <c r="AF1198" s="737" t="s">
        <v>390</v>
      </c>
      <c r="AG1198" s="765"/>
      <c r="AH1198" s="765"/>
      <c r="AI1198" s="765" t="s">
        <v>625</v>
      </c>
      <c r="AJ1198" s="740">
        <v>11</v>
      </c>
      <c r="AK1198" s="766"/>
      <c r="AL1198" s="740"/>
      <c r="AM1198" s="767">
        <v>0</v>
      </c>
      <c r="AN1198" s="767"/>
      <c r="AO1198" s="767"/>
      <c r="AP1198" s="767"/>
      <c r="AQ1198" s="767"/>
      <c r="AR1198" s="767"/>
      <c r="AS1198" s="767"/>
      <c r="AT1198" s="767"/>
      <c r="AU1198" s="767"/>
      <c r="AV1198" s="767"/>
      <c r="AW1198" s="767"/>
      <c r="AX1198" s="767"/>
      <c r="AY1198" s="767"/>
      <c r="AZ1198" s="767"/>
      <c r="BA1198" s="767"/>
      <c r="BB1198" s="767">
        <v>0</v>
      </c>
      <c r="BC1198" s="767">
        <v>0</v>
      </c>
      <c r="BD1198" s="767">
        <v>0</v>
      </c>
      <c r="BE1198" s="767">
        <v>0</v>
      </c>
      <c r="BF1198" s="767">
        <v>0</v>
      </c>
      <c r="BG1198" s="767">
        <v>0</v>
      </c>
      <c r="BH1198" s="767">
        <v>0</v>
      </c>
      <c r="BI1198" s="767">
        <v>0</v>
      </c>
      <c r="BJ1198" s="767"/>
      <c r="BK1198" s="767">
        <v>0</v>
      </c>
      <c r="BL1198" s="767"/>
      <c r="BM1198" s="767"/>
      <c r="BN1198" s="767" t="s">
        <v>308</v>
      </c>
      <c r="BO1198" s="767" t="s">
        <v>308</v>
      </c>
      <c r="BP1198" s="767" t="s">
        <v>308</v>
      </c>
      <c r="BQ1198" s="767" t="s">
        <v>308</v>
      </c>
      <c r="BR1198" s="767"/>
      <c r="BS1198" s="767" t="s">
        <v>397</v>
      </c>
      <c r="BT1198" s="767"/>
      <c r="BU1198" s="767" t="s">
        <v>579</v>
      </c>
      <c r="BV1198" s="767"/>
      <c r="BW1198" s="767"/>
      <c r="BX1198" s="767"/>
      <c r="BY1198" s="767"/>
      <c r="BZ1198" s="767"/>
      <c r="CA1198" s="767"/>
      <c r="CB1198" s="767"/>
      <c r="CC1198" s="767"/>
      <c r="CD1198" s="767"/>
      <c r="CE1198" s="767"/>
      <c r="CF1198" s="767"/>
      <c r="CG1198" s="767"/>
      <c r="CH1198" s="767"/>
      <c r="CI1198" s="767"/>
      <c r="CJ1198" s="767"/>
      <c r="CK1198" s="768"/>
      <c r="CL1198" s="768" t="s">
        <v>397</v>
      </c>
      <c r="CM1198" s="768">
        <v>0</v>
      </c>
      <c r="CN1198" s="768">
        <v>0</v>
      </c>
      <c r="CO1198" s="768" t="s">
        <v>397</v>
      </c>
      <c r="CP1198" s="768">
        <v>0</v>
      </c>
      <c r="CQ1198" s="768">
        <v>0</v>
      </c>
      <c r="CR1198" s="735">
        <v>156</v>
      </c>
      <c r="CS1198" s="863"/>
      <c r="CT1198" s="745" t="s">
        <v>308</v>
      </c>
      <c r="CU1198" s="746" t="s">
        <v>308</v>
      </c>
      <c r="CV1198" s="763"/>
      <c r="CW1198" s="763"/>
      <c r="CX1198" s="745">
        <v>46223</v>
      </c>
      <c r="CY1198" s="747">
        <v>0</v>
      </c>
      <c r="CZ1198" s="747">
        <v>0</v>
      </c>
      <c r="DA1198" s="748">
        <v>0</v>
      </c>
      <c r="DB1198" s="748">
        <v>0</v>
      </c>
      <c r="DC1198" s="748">
        <v>0</v>
      </c>
      <c r="DD1198" s="748" t="s">
        <v>390</v>
      </c>
      <c r="DE1198" s="748" t="s">
        <v>397</v>
      </c>
      <c r="DF1198" s="748" t="s">
        <v>397</v>
      </c>
      <c r="DG1198" s="748" t="s">
        <v>397</v>
      </c>
      <c r="DH1198" s="770">
        <v>0</v>
      </c>
      <c r="DI1198" s="763" t="s">
        <v>390</v>
      </c>
      <c r="DJ1198" s="763" t="s">
        <v>397</v>
      </c>
      <c r="DK1198" s="763" t="s">
        <v>390</v>
      </c>
      <c r="DL1198" s="763" t="s">
        <v>390</v>
      </c>
      <c r="DM1198" s="763" t="s">
        <v>390</v>
      </c>
      <c r="DN1198" s="763" t="s">
        <v>390</v>
      </c>
      <c r="DO1198" s="771">
        <v>0</v>
      </c>
      <c r="DP1198" s="763">
        <v>46276</v>
      </c>
      <c r="DQ1198" s="737">
        <v>46297</v>
      </c>
      <c r="DR1198" s="763">
        <v>46297</v>
      </c>
      <c r="DS1198" s="770">
        <v>46276</v>
      </c>
      <c r="DT1198" s="752">
        <v>46297</v>
      </c>
      <c r="DU1198" s="753">
        <v>-4</v>
      </c>
      <c r="DV1198" s="753" t="s">
        <v>308</v>
      </c>
      <c r="DW1198" s="754">
        <v>46272</v>
      </c>
      <c r="DX1198" s="755">
        <v>46272</v>
      </c>
      <c r="DY1198" s="754" t="e">
        <v>#VALUE!</v>
      </c>
      <c r="DZ1198" s="754" t="e">
        <v>#VALUE!</v>
      </c>
      <c r="EA1198" s="754" t="e">
        <v>#VALUE!</v>
      </c>
      <c r="EB1198" s="754" t="e">
        <v>#VALUE!</v>
      </c>
      <c r="HA1198" s="756" t="s">
        <v>397</v>
      </c>
      <c r="HB1198" s="756" t="s">
        <v>397</v>
      </c>
      <c r="HC1198" s="756" t="s">
        <v>397</v>
      </c>
      <c r="HD1198" s="756" t="s">
        <v>397</v>
      </c>
      <c r="HE1198" s="756" t="s">
        <v>397</v>
      </c>
      <c r="HF1198" s="756" t="s">
        <v>397</v>
      </c>
      <c r="HG1198" s="756" t="s">
        <v>397</v>
      </c>
      <c r="HH1198" s="756" t="s">
        <v>397</v>
      </c>
      <c r="HI1198" s="756" t="s">
        <v>397</v>
      </c>
      <c r="HJ1198" s="756" t="s">
        <v>397</v>
      </c>
      <c r="HK1198"/>
      <c r="HL1198"/>
      <c r="HM1198"/>
      <c r="HN1198" s="756" t="str">
        <f t="shared" si="39"/>
        <v>AUTO PRINT</v>
      </c>
      <c r="HO1198"/>
      <c r="HP1198" s="757" t="s">
        <v>572</v>
      </c>
      <c r="HQ1198" s="757" t="s">
        <v>572</v>
      </c>
      <c r="HR1198" s="757" t="s">
        <v>572</v>
      </c>
      <c r="HS1198"/>
      <c r="HW1198" s="758"/>
      <c r="HX1198"/>
      <c r="HY1198" s="759" t="s">
        <v>572</v>
      </c>
      <c r="HZ1198" s="759" t="s">
        <v>572</v>
      </c>
      <c r="IA1198" s="759" t="s">
        <v>572</v>
      </c>
      <c r="IC1198" s="760" t="s">
        <v>572</v>
      </c>
      <c r="ID1198" s="760" t="s">
        <v>572</v>
      </c>
      <c r="IE1198" s="760" t="s">
        <v>572</v>
      </c>
      <c r="IF1198" s="761" t="s">
        <v>572</v>
      </c>
      <c r="IG1198" s="619" t="str">
        <f t="shared" si="40"/>
        <v>IN HOUSE (MANUAL)</v>
      </c>
      <c r="II1198" s="761" t="s">
        <v>572</v>
      </c>
      <c r="IK1198" s="761" t="str">
        <f>IFERROR(VLOOKUP($M1198,#REF!,13,0),"IN HOUSE (MANUAL)")</f>
        <v>IN HOUSE (MANUAL)</v>
      </c>
      <c r="IM1198" s="760" t="s">
        <v>572</v>
      </c>
      <c r="IN1198" s="760" t="s">
        <v>572</v>
      </c>
      <c r="IO1198" s="760" t="s">
        <v>572</v>
      </c>
      <c r="IQ1198" s="760" t="s">
        <v>572</v>
      </c>
      <c r="IR1198" s="760" t="s">
        <v>572</v>
      </c>
      <c r="IT1198" s="760" t="s">
        <v>572</v>
      </c>
      <c r="IV1198" s="760" t="s">
        <v>572</v>
      </c>
      <c r="IW1198" s="760" t="s">
        <v>572</v>
      </c>
      <c r="IY1198" s="760" t="s">
        <v>572</v>
      </c>
      <c r="IZ1198" s="760" t="s">
        <v>572</v>
      </c>
      <c r="JB1198" s="760" t="s">
        <v>922</v>
      </c>
      <c r="JC1198" s="760">
        <v>0</v>
      </c>
      <c r="JE1198" s="760" t="s">
        <v>572</v>
      </c>
      <c r="JF1198" s="760" t="s">
        <v>572</v>
      </c>
    </row>
    <row r="1199" spans="1:266" ht="17.25" customHeight="1" x14ac:dyDescent="0.35">
      <c r="A1199" s="618" t="s">
        <v>2189</v>
      </c>
      <c r="B1199" s="730">
        <v>116</v>
      </c>
      <c r="C1199" s="730" t="s">
        <v>2190</v>
      </c>
      <c r="D1199" s="730" t="s">
        <v>2190</v>
      </c>
      <c r="E1199" s="730">
        <v>20</v>
      </c>
      <c r="F1199" s="731" t="s">
        <v>574</v>
      </c>
      <c r="G1199" s="732">
        <v>2</v>
      </c>
      <c r="H1199" s="826">
        <v>46198</v>
      </c>
      <c r="I1199" s="730">
        <v>37</v>
      </c>
      <c r="J1199" s="730" t="s">
        <v>308</v>
      </c>
      <c r="K1199" s="730">
        <v>38</v>
      </c>
      <c r="L1199" s="730" t="s">
        <v>2191</v>
      </c>
      <c r="M1199" s="735" t="s">
        <v>2189</v>
      </c>
      <c r="N1199" s="735">
        <v>0</v>
      </c>
      <c r="O1199" s="735" t="s">
        <v>390</v>
      </c>
      <c r="P1199" s="735">
        <v>0</v>
      </c>
      <c r="Q1199" s="735" t="s">
        <v>390</v>
      </c>
      <c r="R1199" s="735" t="s">
        <v>170</v>
      </c>
      <c r="S1199" s="735" t="s">
        <v>308</v>
      </c>
      <c r="T1199" s="735" t="s">
        <v>772</v>
      </c>
      <c r="U1199" s="735">
        <v>411</v>
      </c>
      <c r="V1199" s="735" t="s">
        <v>308</v>
      </c>
      <c r="W1199" s="735"/>
      <c r="X1199" s="735"/>
      <c r="Y1199" s="735"/>
      <c r="Z1199" s="862"/>
      <c r="AA1199" s="735" t="s">
        <v>157</v>
      </c>
      <c r="AB1199" s="735" t="s">
        <v>569</v>
      </c>
      <c r="AC1199" s="735" t="s">
        <v>589</v>
      </c>
      <c r="AD1199" s="735">
        <v>2838</v>
      </c>
      <c r="AE1199" s="738">
        <v>1416</v>
      </c>
      <c r="AF1199" s="763" t="s">
        <v>390</v>
      </c>
      <c r="AG1199" s="765"/>
      <c r="AH1199" s="765"/>
      <c r="AI1199" s="765" t="s">
        <v>2192</v>
      </c>
      <c r="AJ1199" s="740">
        <v>12</v>
      </c>
      <c r="AK1199" s="766"/>
      <c r="AL1199" s="740"/>
      <c r="AM1199" s="767">
        <v>0</v>
      </c>
      <c r="AN1199" s="767"/>
      <c r="AO1199" s="767"/>
      <c r="AP1199" s="767"/>
      <c r="AQ1199" s="767"/>
      <c r="AR1199" s="767"/>
      <c r="AS1199" s="767"/>
      <c r="AT1199" s="767"/>
      <c r="AU1199" s="767"/>
      <c r="AV1199" s="767"/>
      <c r="AW1199" s="767"/>
      <c r="AX1199" s="767"/>
      <c r="AY1199" s="767"/>
      <c r="AZ1199" s="767"/>
      <c r="BA1199" s="767"/>
      <c r="BB1199" s="767">
        <v>0</v>
      </c>
      <c r="BC1199" s="767">
        <v>0</v>
      </c>
      <c r="BD1199" s="767">
        <v>0</v>
      </c>
      <c r="BE1199" s="767">
        <v>0</v>
      </c>
      <c r="BF1199" s="767">
        <v>0</v>
      </c>
      <c r="BG1199" s="767">
        <v>0</v>
      </c>
      <c r="BH1199" s="767">
        <v>0</v>
      </c>
      <c r="BI1199" s="767">
        <v>0</v>
      </c>
      <c r="BJ1199" s="767"/>
      <c r="BK1199" s="767">
        <v>0</v>
      </c>
      <c r="BL1199" s="767"/>
      <c r="BM1199" s="767"/>
      <c r="BN1199" s="767" t="s">
        <v>308</v>
      </c>
      <c r="BO1199" s="767" t="s">
        <v>308</v>
      </c>
      <c r="BP1199" s="767" t="s">
        <v>308</v>
      </c>
      <c r="BQ1199" s="767" t="s">
        <v>308</v>
      </c>
      <c r="BR1199" s="767"/>
      <c r="BS1199" s="767" t="s">
        <v>397</v>
      </c>
      <c r="BT1199" s="767"/>
      <c r="BU1199" s="767" t="s">
        <v>579</v>
      </c>
      <c r="BV1199" s="767"/>
      <c r="BW1199" s="767"/>
      <c r="BX1199" s="767"/>
      <c r="BY1199" s="767"/>
      <c r="BZ1199" s="767"/>
      <c r="CA1199" s="767"/>
      <c r="CB1199" s="767"/>
      <c r="CC1199" s="767"/>
      <c r="CD1199" s="767"/>
      <c r="CE1199" s="767"/>
      <c r="CF1199" s="767"/>
      <c r="CG1199" s="767"/>
      <c r="CH1199" s="767"/>
      <c r="CI1199" s="767"/>
      <c r="CJ1199" s="767"/>
      <c r="CK1199" s="768"/>
      <c r="CL1199" s="768" t="s">
        <v>397</v>
      </c>
      <c r="CM1199" s="768">
        <v>0</v>
      </c>
      <c r="CN1199" s="768">
        <v>0</v>
      </c>
      <c r="CO1199" s="768" t="s">
        <v>397</v>
      </c>
      <c r="CP1199" s="768">
        <v>0</v>
      </c>
      <c r="CQ1199" s="768">
        <v>0</v>
      </c>
      <c r="CR1199" s="735">
        <v>1416</v>
      </c>
      <c r="CS1199" s="863"/>
      <c r="CT1199" s="745">
        <v>46286</v>
      </c>
      <c r="CU1199" s="746" t="s">
        <v>598</v>
      </c>
      <c r="CV1199" s="763"/>
      <c r="CW1199" s="763"/>
      <c r="CX1199" s="860">
        <v>46223</v>
      </c>
      <c r="CY1199" s="747" t="s">
        <v>765</v>
      </c>
      <c r="CZ1199" s="747">
        <v>0</v>
      </c>
      <c r="DA1199" s="748">
        <v>0</v>
      </c>
      <c r="DB1199" s="748">
        <v>0</v>
      </c>
      <c r="DC1199" s="748">
        <v>0</v>
      </c>
      <c r="DD1199" s="748" t="s">
        <v>390</v>
      </c>
      <c r="DE1199" s="748" t="s">
        <v>397</v>
      </c>
      <c r="DF1199" s="748" t="s">
        <v>397</v>
      </c>
      <c r="DG1199" s="748" t="s">
        <v>397</v>
      </c>
      <c r="DH1199" s="770">
        <v>0</v>
      </c>
      <c r="DI1199" s="763" t="s">
        <v>390</v>
      </c>
      <c r="DJ1199" s="763" t="s">
        <v>397</v>
      </c>
      <c r="DK1199" s="763" t="s">
        <v>390</v>
      </c>
      <c r="DL1199" s="763" t="s">
        <v>390</v>
      </c>
      <c r="DM1199" s="763" t="s">
        <v>390</v>
      </c>
      <c r="DN1199" s="763" t="s">
        <v>390</v>
      </c>
      <c r="DO1199" s="771">
        <v>0</v>
      </c>
      <c r="DP1199" s="763">
        <v>46283</v>
      </c>
      <c r="DQ1199" s="763">
        <v>46283</v>
      </c>
      <c r="DR1199" s="763">
        <v>46283</v>
      </c>
      <c r="DS1199" s="770">
        <v>46283</v>
      </c>
      <c r="DT1199" s="752">
        <v>46283</v>
      </c>
      <c r="DU1199" s="753">
        <v>-10</v>
      </c>
      <c r="DV1199" s="753" t="s">
        <v>308</v>
      </c>
      <c r="DW1199" s="754">
        <v>46272</v>
      </c>
      <c r="DX1199" s="755">
        <v>46273</v>
      </c>
      <c r="DY1199" s="754" t="e">
        <v>#VALUE!</v>
      </c>
      <c r="DZ1199" s="754" t="e">
        <v>#VALUE!</v>
      </c>
      <c r="EA1199" s="754" t="e">
        <v>#VALUE!</v>
      </c>
      <c r="EB1199" s="754" t="e">
        <v>#VALUE!</v>
      </c>
      <c r="HA1199" s="756" t="s">
        <v>397</v>
      </c>
      <c r="HB1199" s="756" t="s">
        <v>397</v>
      </c>
      <c r="HC1199" s="756" t="s">
        <v>397</v>
      </c>
      <c r="HD1199" s="756" t="s">
        <v>397</v>
      </c>
      <c r="HE1199" s="756" t="s">
        <v>397</v>
      </c>
      <c r="HF1199" s="756" t="s">
        <v>397</v>
      </c>
      <c r="HG1199" s="756" t="s">
        <v>397</v>
      </c>
      <c r="HH1199" s="756" t="s">
        <v>397</v>
      </c>
      <c r="HI1199" s="756" t="s">
        <v>397</v>
      </c>
      <c r="HJ1199" s="756" t="s">
        <v>397</v>
      </c>
      <c r="HK1199"/>
      <c r="HL1199"/>
      <c r="HM1199"/>
      <c r="HN1199" s="756" t="str">
        <f t="shared" si="39"/>
        <v>AUTO PRINT</v>
      </c>
      <c r="HO1199"/>
      <c r="HP1199" s="757" t="s">
        <v>572</v>
      </c>
      <c r="HQ1199" s="757" t="s">
        <v>572</v>
      </c>
      <c r="HR1199" s="757" t="s">
        <v>572</v>
      </c>
      <c r="HS1199"/>
      <c r="HW1199" s="758"/>
      <c r="HX1199"/>
      <c r="HY1199" s="759" t="s">
        <v>572</v>
      </c>
      <c r="HZ1199" s="759" t="s">
        <v>572</v>
      </c>
      <c r="IA1199" s="759" t="s">
        <v>572</v>
      </c>
      <c r="IC1199" s="760" t="s">
        <v>572</v>
      </c>
      <c r="ID1199" s="760" t="s">
        <v>572</v>
      </c>
      <c r="IE1199" s="760" t="s">
        <v>572</v>
      </c>
      <c r="IF1199" s="761" t="s">
        <v>572</v>
      </c>
      <c r="IG1199" s="619" t="str">
        <f t="shared" si="40"/>
        <v>IN HOUSE (MANUAL)</v>
      </c>
      <c r="II1199" s="761" t="s">
        <v>572</v>
      </c>
      <c r="IK1199" s="761" t="str">
        <f>IFERROR(VLOOKUP($M1199,#REF!,13,0),"IN HOUSE (MANUAL)")</f>
        <v>IN HOUSE (MANUAL)</v>
      </c>
      <c r="IM1199" s="760" t="s">
        <v>572</v>
      </c>
      <c r="IN1199" s="760" t="s">
        <v>572</v>
      </c>
      <c r="IO1199" s="760" t="s">
        <v>572</v>
      </c>
      <c r="IQ1199" s="760" t="s">
        <v>572</v>
      </c>
      <c r="IR1199" s="760" t="s">
        <v>572</v>
      </c>
      <c r="IT1199" s="760" t="s">
        <v>572</v>
      </c>
      <c r="IV1199" s="760" t="s">
        <v>572</v>
      </c>
      <c r="IW1199" s="760" t="s">
        <v>572</v>
      </c>
      <c r="IY1199" s="760" t="s">
        <v>572</v>
      </c>
      <c r="IZ1199" s="760" t="s">
        <v>572</v>
      </c>
      <c r="JB1199" s="760" t="s">
        <v>922</v>
      </c>
      <c r="JC1199" s="760">
        <v>0</v>
      </c>
      <c r="JE1199" s="760" t="s">
        <v>572</v>
      </c>
      <c r="JF1199" s="760" t="s">
        <v>572</v>
      </c>
    </row>
    <row r="1200" spans="1:266" ht="16.5" customHeight="1" collapsed="1" x14ac:dyDescent="0.35">
      <c r="A1200" s="618" t="s">
        <v>2432</v>
      </c>
      <c r="B1200" s="730">
        <v>117</v>
      </c>
      <c r="C1200" s="730" t="s">
        <v>1845</v>
      </c>
      <c r="D1200" s="730" t="s">
        <v>1845</v>
      </c>
      <c r="E1200" s="730">
        <v>20</v>
      </c>
      <c r="F1200" s="731" t="s">
        <v>2433</v>
      </c>
      <c r="G1200" s="732">
        <v>1</v>
      </c>
      <c r="H1200" s="733">
        <v>46198</v>
      </c>
      <c r="I1200" s="730">
        <v>38</v>
      </c>
      <c r="J1200" s="730" t="s">
        <v>308</v>
      </c>
      <c r="K1200" s="730">
        <v>38</v>
      </c>
      <c r="L1200" s="730" t="s">
        <v>2434</v>
      </c>
      <c r="M1200" s="735" t="s">
        <v>2432</v>
      </c>
      <c r="N1200" s="735">
        <v>0</v>
      </c>
      <c r="O1200" s="735" t="s">
        <v>390</v>
      </c>
      <c r="P1200" s="735">
        <v>0</v>
      </c>
      <c r="Q1200" s="735" t="s">
        <v>390</v>
      </c>
      <c r="R1200" s="735" t="s">
        <v>170</v>
      </c>
      <c r="S1200" s="735" t="s">
        <v>308</v>
      </c>
      <c r="T1200" s="735" t="s">
        <v>775</v>
      </c>
      <c r="U1200" s="735">
        <v>411</v>
      </c>
      <c r="V1200" s="735" t="s">
        <v>308</v>
      </c>
      <c r="W1200" s="735"/>
      <c r="X1200" s="735"/>
      <c r="Y1200" s="735"/>
      <c r="Z1200" s="862"/>
      <c r="AA1200" s="735" t="s">
        <v>157</v>
      </c>
      <c r="AB1200" s="735" t="s">
        <v>569</v>
      </c>
      <c r="AC1200" s="735" t="s">
        <v>656</v>
      </c>
      <c r="AD1200" s="735">
        <v>3744</v>
      </c>
      <c r="AE1200" s="764">
        <v>3744</v>
      </c>
      <c r="AF1200" s="737" t="s">
        <v>390</v>
      </c>
      <c r="AG1200" s="765"/>
      <c r="AH1200" s="765"/>
      <c r="AI1200" s="765" t="s">
        <v>308</v>
      </c>
      <c r="AJ1200" s="740">
        <v>13</v>
      </c>
      <c r="AK1200" s="766"/>
      <c r="AL1200" s="740"/>
      <c r="AM1200" s="767">
        <v>0</v>
      </c>
      <c r="AN1200" s="767"/>
      <c r="AO1200" s="767"/>
      <c r="AP1200" s="767"/>
      <c r="AQ1200" s="767"/>
      <c r="AR1200" s="767"/>
      <c r="AS1200" s="767"/>
      <c r="AT1200" s="767"/>
      <c r="AU1200" s="767"/>
      <c r="AV1200" s="767"/>
      <c r="AW1200" s="767"/>
      <c r="AX1200" s="767"/>
      <c r="AY1200" s="767"/>
      <c r="AZ1200" s="767"/>
      <c r="BA1200" s="767"/>
      <c r="BB1200" s="767">
        <v>0</v>
      </c>
      <c r="BC1200" s="767">
        <v>0</v>
      </c>
      <c r="BD1200" s="767">
        <v>0</v>
      </c>
      <c r="BE1200" s="767">
        <v>0</v>
      </c>
      <c r="BF1200" s="767">
        <v>0</v>
      </c>
      <c r="BG1200" s="767">
        <v>0</v>
      </c>
      <c r="BH1200" s="767">
        <v>0</v>
      </c>
      <c r="BI1200" s="767">
        <v>0</v>
      </c>
      <c r="BJ1200" s="767"/>
      <c r="BK1200" s="767">
        <v>0</v>
      </c>
      <c r="BL1200" s="767"/>
      <c r="BM1200" s="767"/>
      <c r="BN1200" s="767" t="s">
        <v>308</v>
      </c>
      <c r="BO1200" s="767" t="s">
        <v>308</v>
      </c>
      <c r="BP1200" s="767" t="s">
        <v>308</v>
      </c>
      <c r="BQ1200" s="767" t="s">
        <v>308</v>
      </c>
      <c r="BR1200" s="767"/>
      <c r="BS1200" s="767" t="s">
        <v>397</v>
      </c>
      <c r="BT1200" s="767"/>
      <c r="BU1200" s="767" t="s">
        <v>579</v>
      </c>
      <c r="BV1200" s="767"/>
      <c r="BW1200" s="767"/>
      <c r="BX1200" s="767"/>
      <c r="BY1200" s="767"/>
      <c r="BZ1200" s="767"/>
      <c r="CA1200" s="767"/>
      <c r="CB1200" s="767"/>
      <c r="CC1200" s="767"/>
      <c r="CD1200" s="767"/>
      <c r="CE1200" s="767"/>
      <c r="CF1200" s="767"/>
      <c r="CG1200" s="767"/>
      <c r="CH1200" s="767"/>
      <c r="CI1200" s="767"/>
      <c r="CJ1200" s="767"/>
      <c r="CK1200" s="768"/>
      <c r="CL1200" s="768" t="s">
        <v>397</v>
      </c>
      <c r="CM1200" s="768">
        <v>0</v>
      </c>
      <c r="CN1200" s="768">
        <v>66</v>
      </c>
      <c r="CO1200" s="768" t="s">
        <v>397</v>
      </c>
      <c r="CP1200" s="768">
        <v>66</v>
      </c>
      <c r="CQ1200" s="768">
        <v>468</v>
      </c>
      <c r="CR1200" s="735">
        <v>3744</v>
      </c>
      <c r="CS1200" s="863"/>
      <c r="CT1200" s="745">
        <v>46286</v>
      </c>
      <c r="CU1200" s="746" t="s">
        <v>598</v>
      </c>
      <c r="CV1200" s="763"/>
      <c r="CW1200" s="763"/>
      <c r="CX1200" s="745">
        <v>46223</v>
      </c>
      <c r="CY1200" s="747">
        <v>0</v>
      </c>
      <c r="CZ1200" s="747">
        <v>0</v>
      </c>
      <c r="DA1200" s="748">
        <v>0</v>
      </c>
      <c r="DB1200" s="748">
        <v>0</v>
      </c>
      <c r="DC1200" s="748">
        <v>0</v>
      </c>
      <c r="DD1200" s="748" t="s">
        <v>390</v>
      </c>
      <c r="DE1200" s="748" t="s">
        <v>397</v>
      </c>
      <c r="DF1200" s="748" t="s">
        <v>397</v>
      </c>
      <c r="DG1200" s="748" t="s">
        <v>397</v>
      </c>
      <c r="DH1200" s="770">
        <v>0</v>
      </c>
      <c r="DI1200" s="763" t="s">
        <v>390</v>
      </c>
      <c r="DJ1200" s="763" t="s">
        <v>397</v>
      </c>
      <c r="DK1200" s="763" t="s">
        <v>390</v>
      </c>
      <c r="DL1200" s="763" t="s">
        <v>390</v>
      </c>
      <c r="DM1200" s="763" t="s">
        <v>390</v>
      </c>
      <c r="DN1200" s="763" t="s">
        <v>390</v>
      </c>
      <c r="DO1200" s="771">
        <v>0</v>
      </c>
      <c r="DP1200" s="763">
        <v>46283</v>
      </c>
      <c r="DQ1200" s="737">
        <v>46283</v>
      </c>
      <c r="DR1200" s="763">
        <v>46283</v>
      </c>
      <c r="DS1200" s="770">
        <v>46283</v>
      </c>
      <c r="DT1200" s="752">
        <v>46283</v>
      </c>
      <c r="DU1200" s="753">
        <v>-4</v>
      </c>
      <c r="DV1200" s="753" t="s">
        <v>308</v>
      </c>
      <c r="DW1200" s="754">
        <v>46273</v>
      </c>
      <c r="DX1200" s="755">
        <v>46279</v>
      </c>
      <c r="DY1200" s="754" t="e">
        <v>#VALUE!</v>
      </c>
      <c r="DZ1200" s="754" t="e">
        <v>#VALUE!</v>
      </c>
      <c r="EA1200" s="754" t="e">
        <v>#VALUE!</v>
      </c>
      <c r="EB1200" s="754" t="e">
        <v>#VALUE!</v>
      </c>
      <c r="HA1200" s="756" t="s">
        <v>397</v>
      </c>
      <c r="HB1200" s="756" t="s">
        <v>397</v>
      </c>
      <c r="HC1200" s="756" t="s">
        <v>397</v>
      </c>
      <c r="HD1200" s="756" t="s">
        <v>397</v>
      </c>
      <c r="HE1200" s="756" t="s">
        <v>397</v>
      </c>
      <c r="HF1200" s="756" t="s">
        <v>397</v>
      </c>
      <c r="HG1200" s="756" t="s">
        <v>397</v>
      </c>
      <c r="HH1200" s="756" t="s">
        <v>397</v>
      </c>
      <c r="HI1200" s="756" t="s">
        <v>397</v>
      </c>
      <c r="HJ1200" s="756" t="s">
        <v>397</v>
      </c>
      <c r="HK1200"/>
      <c r="HL1200"/>
      <c r="HM1200"/>
      <c r="HN1200" s="756" t="str">
        <f t="shared" si="39"/>
        <v>AUTO PRINT</v>
      </c>
      <c r="HO1200"/>
      <c r="HP1200" s="757" t="s">
        <v>572</v>
      </c>
      <c r="HQ1200" s="757" t="s">
        <v>572</v>
      </c>
      <c r="HR1200" s="757" t="s">
        <v>572</v>
      </c>
      <c r="HS1200"/>
      <c r="HW1200" s="758"/>
      <c r="HX1200"/>
      <c r="HY1200" s="759" t="s">
        <v>572</v>
      </c>
      <c r="HZ1200" s="759" t="s">
        <v>572</v>
      </c>
      <c r="IA1200" s="759" t="s">
        <v>572</v>
      </c>
      <c r="IC1200" s="760" t="s">
        <v>572</v>
      </c>
      <c r="ID1200" s="760" t="s">
        <v>572</v>
      </c>
      <c r="IE1200" s="760" t="s">
        <v>572</v>
      </c>
      <c r="IF1200" s="761" t="s">
        <v>572</v>
      </c>
      <c r="IG1200" s="619" t="str">
        <f t="shared" si="40"/>
        <v>IN HOUSE (MANUAL)</v>
      </c>
      <c r="II1200" s="761" t="s">
        <v>572</v>
      </c>
      <c r="IK1200" s="761" t="str">
        <f>IFERROR(VLOOKUP($M1200,#REF!,13,0),"IN HOUSE (MANUAL)")</f>
        <v>IN HOUSE (MANUAL)</v>
      </c>
      <c r="IM1200" s="760" t="s">
        <v>572</v>
      </c>
      <c r="IN1200" s="760" t="s">
        <v>572</v>
      </c>
      <c r="IO1200" s="760" t="s">
        <v>572</v>
      </c>
      <c r="IQ1200" s="760" t="s">
        <v>572</v>
      </c>
      <c r="IR1200" s="760" t="s">
        <v>572</v>
      </c>
      <c r="IT1200" s="760" t="s">
        <v>572</v>
      </c>
      <c r="IV1200" s="760" t="s">
        <v>572</v>
      </c>
      <c r="IW1200" s="760" t="s">
        <v>572</v>
      </c>
      <c r="IY1200" s="760" t="s">
        <v>572</v>
      </c>
      <c r="IZ1200" s="760" t="s">
        <v>572</v>
      </c>
      <c r="JB1200" s="760" t="s">
        <v>922</v>
      </c>
      <c r="JC1200" s="760">
        <v>0</v>
      </c>
      <c r="JE1200" s="760" t="s">
        <v>572</v>
      </c>
      <c r="JF1200" s="760" t="s">
        <v>572</v>
      </c>
    </row>
    <row r="1201" spans="1:266" ht="16.5" customHeight="1" collapsed="1" x14ac:dyDescent="0.35">
      <c r="A1201" s="618" t="s">
        <v>2435</v>
      </c>
      <c r="B1201" s="730">
        <v>118</v>
      </c>
      <c r="C1201" s="730" t="s">
        <v>1845</v>
      </c>
      <c r="D1201" s="730" t="s">
        <v>1845</v>
      </c>
      <c r="E1201" s="730">
        <v>20</v>
      </c>
      <c r="F1201" s="731" t="s">
        <v>574</v>
      </c>
      <c r="G1201" s="732">
        <v>1</v>
      </c>
      <c r="H1201" s="733">
        <v>46238</v>
      </c>
      <c r="I1201" s="730">
        <v>39</v>
      </c>
      <c r="J1201" s="730" t="s">
        <v>308</v>
      </c>
      <c r="K1201" s="730">
        <v>40</v>
      </c>
      <c r="L1201" s="730" t="s">
        <v>2436</v>
      </c>
      <c r="M1201" s="772" t="s">
        <v>2435</v>
      </c>
      <c r="N1201" s="772">
        <v>0</v>
      </c>
      <c r="O1201" s="772" t="s">
        <v>390</v>
      </c>
      <c r="P1201" s="772">
        <v>0</v>
      </c>
      <c r="Q1201" s="772" t="s">
        <v>390</v>
      </c>
      <c r="R1201" s="772" t="s">
        <v>170</v>
      </c>
      <c r="S1201" s="772" t="s">
        <v>308</v>
      </c>
      <c r="T1201" s="772" t="s">
        <v>772</v>
      </c>
      <c r="U1201" s="772">
        <v>411</v>
      </c>
      <c r="V1201" s="772" t="s">
        <v>308</v>
      </c>
      <c r="W1201" s="772"/>
      <c r="X1201" s="772"/>
      <c r="Y1201" s="772"/>
      <c r="Z1201" s="886"/>
      <c r="AA1201" s="772" t="s">
        <v>157</v>
      </c>
      <c r="AB1201" s="772" t="s">
        <v>569</v>
      </c>
      <c r="AC1201" s="772" t="s">
        <v>812</v>
      </c>
      <c r="AD1201" s="772">
        <v>5112</v>
      </c>
      <c r="AE1201" s="864">
        <v>5112</v>
      </c>
      <c r="AF1201" s="776">
        <v>46272</v>
      </c>
      <c r="AG1201" s="777"/>
      <c r="AH1201" s="777"/>
      <c r="AI1201" s="777" t="s">
        <v>308</v>
      </c>
      <c r="AJ1201" s="778">
        <v>14</v>
      </c>
      <c r="AK1201" s="779"/>
      <c r="AL1201" s="778"/>
      <c r="AM1201" s="780">
        <v>0</v>
      </c>
      <c r="AN1201" s="780"/>
      <c r="AO1201" s="780"/>
      <c r="AP1201" s="780"/>
      <c r="AQ1201" s="780"/>
      <c r="AR1201" s="780"/>
      <c r="AS1201" s="780"/>
      <c r="AT1201" s="780"/>
      <c r="AU1201" s="780"/>
      <c r="AV1201" s="780"/>
      <c r="AW1201" s="780"/>
      <c r="AX1201" s="780"/>
      <c r="AY1201" s="780"/>
      <c r="AZ1201" s="780"/>
      <c r="BA1201" s="780"/>
      <c r="BB1201" s="780">
        <v>0</v>
      </c>
      <c r="BC1201" s="780">
        <v>88</v>
      </c>
      <c r="BD1201" s="780">
        <v>0</v>
      </c>
      <c r="BE1201" s="780">
        <v>0</v>
      </c>
      <c r="BF1201" s="780">
        <v>0</v>
      </c>
      <c r="BG1201" s="780">
        <v>0</v>
      </c>
      <c r="BH1201" s="780">
        <v>0</v>
      </c>
      <c r="BI1201" s="780">
        <v>88</v>
      </c>
      <c r="BJ1201" s="780"/>
      <c r="BK1201" s="780">
        <v>0</v>
      </c>
      <c r="BL1201" s="780"/>
      <c r="BM1201" s="780"/>
      <c r="BN1201" s="780" t="s">
        <v>308</v>
      </c>
      <c r="BO1201" s="780" t="s">
        <v>308</v>
      </c>
      <c r="BP1201" s="780" t="s">
        <v>308</v>
      </c>
      <c r="BQ1201" s="780" t="s">
        <v>308</v>
      </c>
      <c r="BR1201" s="780"/>
      <c r="BS1201" s="780" t="s">
        <v>397</v>
      </c>
      <c r="BT1201" s="780"/>
      <c r="BU1201" s="780" t="s">
        <v>579</v>
      </c>
      <c r="BV1201" s="780"/>
      <c r="BW1201" s="780"/>
      <c r="BX1201" s="780"/>
      <c r="BY1201" s="780"/>
      <c r="BZ1201" s="780"/>
      <c r="CA1201" s="780"/>
      <c r="CB1201" s="780"/>
      <c r="CC1201" s="780"/>
      <c r="CD1201" s="780"/>
      <c r="CE1201" s="780"/>
      <c r="CF1201" s="780"/>
      <c r="CG1201" s="780"/>
      <c r="CH1201" s="780"/>
      <c r="CI1201" s="780"/>
      <c r="CJ1201" s="780"/>
      <c r="CK1201" s="773"/>
      <c r="CL1201" s="773" t="s">
        <v>397</v>
      </c>
      <c r="CM1201" s="773">
        <v>0</v>
      </c>
      <c r="CN1201" s="773">
        <v>4712</v>
      </c>
      <c r="CO1201" s="773" t="s">
        <v>397</v>
      </c>
      <c r="CP1201" s="773">
        <v>4712</v>
      </c>
      <c r="CQ1201" s="773">
        <v>5112</v>
      </c>
      <c r="CR1201" s="772">
        <v>5112</v>
      </c>
      <c r="CS1201" s="781"/>
      <c r="CT1201" s="782" t="s">
        <v>308</v>
      </c>
      <c r="CU1201" s="783" t="s">
        <v>308</v>
      </c>
      <c r="CV1201" s="774"/>
      <c r="CW1201" s="774"/>
      <c r="CX1201" s="782">
        <v>46263</v>
      </c>
      <c r="CY1201" s="784" t="s">
        <v>797</v>
      </c>
      <c r="CZ1201" s="784" t="s">
        <v>308</v>
      </c>
      <c r="DA1201" s="785">
        <v>46269</v>
      </c>
      <c r="DB1201" s="785" t="s">
        <v>633</v>
      </c>
      <c r="DC1201" s="785" t="s">
        <v>634</v>
      </c>
      <c r="DD1201" s="785" t="s">
        <v>390</v>
      </c>
      <c r="DE1201" s="785" t="s">
        <v>397</v>
      </c>
      <c r="DF1201" s="785" t="s">
        <v>397</v>
      </c>
      <c r="DG1201" s="785" t="s">
        <v>397</v>
      </c>
      <c r="DH1201" s="786">
        <v>0</v>
      </c>
      <c r="DI1201" s="774" t="s">
        <v>390</v>
      </c>
      <c r="DJ1201" s="774" t="s">
        <v>397</v>
      </c>
      <c r="DK1201" s="774">
        <v>46272</v>
      </c>
      <c r="DL1201" s="774" t="s">
        <v>390</v>
      </c>
      <c r="DM1201" s="774">
        <v>46272</v>
      </c>
      <c r="DN1201" s="774">
        <v>46272</v>
      </c>
      <c r="DO1201" s="787" t="s">
        <v>308</v>
      </c>
      <c r="DP1201" s="774">
        <v>46297</v>
      </c>
      <c r="DQ1201" s="776">
        <v>46297</v>
      </c>
      <c r="DR1201" s="774">
        <v>46297</v>
      </c>
      <c r="DS1201" s="786">
        <v>46297</v>
      </c>
      <c r="DT1201" s="752">
        <v>46297</v>
      </c>
      <c r="DU1201" s="753">
        <v>-11</v>
      </c>
      <c r="DV1201" s="753" t="s">
        <v>308</v>
      </c>
      <c r="DW1201" s="754">
        <v>46279</v>
      </c>
      <c r="DX1201" s="755">
        <v>46286</v>
      </c>
      <c r="DY1201" s="754" t="e">
        <v>#VALUE!</v>
      </c>
      <c r="DZ1201" s="754" t="e">
        <v>#VALUE!</v>
      </c>
      <c r="EA1201" s="754" t="e">
        <v>#VALUE!</v>
      </c>
      <c r="EB1201" s="754" t="e">
        <v>#VALUE!</v>
      </c>
      <c r="HA1201" s="756" t="s">
        <v>397</v>
      </c>
      <c r="HB1201" s="756" t="s">
        <v>397</v>
      </c>
      <c r="HC1201" s="756" t="s">
        <v>397</v>
      </c>
      <c r="HD1201" s="756" t="s">
        <v>397</v>
      </c>
      <c r="HE1201" s="756" t="s">
        <v>397</v>
      </c>
      <c r="HF1201" s="756" t="s">
        <v>397</v>
      </c>
      <c r="HG1201" s="756" t="s">
        <v>397</v>
      </c>
      <c r="HH1201" s="756" t="s">
        <v>397</v>
      </c>
      <c r="HI1201" s="756" t="s">
        <v>397</v>
      </c>
      <c r="HJ1201" s="756" t="s">
        <v>397</v>
      </c>
      <c r="HK1201"/>
      <c r="HL1201"/>
      <c r="HM1201"/>
      <c r="HN1201" s="756" t="str">
        <f t="shared" si="39"/>
        <v>AUTO PRINT</v>
      </c>
      <c r="HO1201"/>
      <c r="HP1201" s="757" t="s">
        <v>572</v>
      </c>
      <c r="HQ1201" s="757" t="s">
        <v>572</v>
      </c>
      <c r="HR1201" s="757" t="s">
        <v>572</v>
      </c>
      <c r="HS1201"/>
      <c r="HW1201" s="758"/>
      <c r="HX1201"/>
      <c r="HY1201" s="759" t="s">
        <v>572</v>
      </c>
      <c r="HZ1201" s="759" t="s">
        <v>572</v>
      </c>
      <c r="IA1201" s="759" t="s">
        <v>572</v>
      </c>
      <c r="IC1201" s="760" t="s">
        <v>572</v>
      </c>
      <c r="ID1201" s="760" t="s">
        <v>572</v>
      </c>
      <c r="IE1201" s="760" t="s">
        <v>572</v>
      </c>
      <c r="IF1201" s="761" t="s">
        <v>572</v>
      </c>
      <c r="IG1201" s="619" t="str">
        <f t="shared" si="40"/>
        <v>IN HOUSE (MANUAL)</v>
      </c>
      <c r="II1201" s="761" t="s">
        <v>572</v>
      </c>
      <c r="IK1201" s="761" t="str">
        <f>IFERROR(VLOOKUP($M1201,#REF!,13,0),"IN HOUSE (MANUAL)")</f>
        <v>IN HOUSE (MANUAL)</v>
      </c>
      <c r="IM1201" s="760" t="s">
        <v>572</v>
      </c>
      <c r="IN1201" s="760" t="s">
        <v>572</v>
      </c>
      <c r="IO1201" s="760" t="s">
        <v>572</v>
      </c>
      <c r="IQ1201" s="760" t="s">
        <v>572</v>
      </c>
      <c r="IR1201" s="760" t="s">
        <v>572</v>
      </c>
      <c r="IT1201" s="760" t="s">
        <v>572</v>
      </c>
      <c r="IV1201" s="760" t="s">
        <v>572</v>
      </c>
      <c r="IW1201" s="760" t="s">
        <v>572</v>
      </c>
      <c r="IY1201" s="760" t="s">
        <v>572</v>
      </c>
      <c r="IZ1201" s="760" t="s">
        <v>572</v>
      </c>
      <c r="JB1201" s="760" t="s">
        <v>922</v>
      </c>
      <c r="JC1201" s="760">
        <v>4712</v>
      </c>
      <c r="JE1201" s="760" t="s">
        <v>572</v>
      </c>
      <c r="JF1201" s="760" t="s">
        <v>572</v>
      </c>
    </row>
    <row r="1202" spans="1:266" ht="16.5" customHeight="1" collapsed="1" x14ac:dyDescent="0.35">
      <c r="A1202" s="618" t="s">
        <v>2437</v>
      </c>
      <c r="B1202" s="730">
        <v>119</v>
      </c>
      <c r="C1202" s="730" t="s">
        <v>1845</v>
      </c>
      <c r="D1202" s="730" t="s">
        <v>1845</v>
      </c>
      <c r="E1202" s="730">
        <v>20</v>
      </c>
      <c r="F1202" s="731" t="s">
        <v>574</v>
      </c>
      <c r="G1202" s="732">
        <v>1</v>
      </c>
      <c r="H1202" s="733">
        <v>46238</v>
      </c>
      <c r="I1202" s="730">
        <v>40</v>
      </c>
      <c r="J1202" s="730" t="s">
        <v>308</v>
      </c>
      <c r="K1202" s="730">
        <v>40</v>
      </c>
      <c r="L1202" s="730" t="s">
        <v>2438</v>
      </c>
      <c r="M1202" s="772" t="s">
        <v>2437</v>
      </c>
      <c r="N1202" s="772">
        <v>0</v>
      </c>
      <c r="O1202" s="772" t="s">
        <v>390</v>
      </c>
      <c r="P1202" s="772">
        <v>0</v>
      </c>
      <c r="Q1202" s="772" t="s">
        <v>390</v>
      </c>
      <c r="R1202" s="772" t="s">
        <v>170</v>
      </c>
      <c r="S1202" s="772" t="s">
        <v>308</v>
      </c>
      <c r="T1202" s="772" t="s">
        <v>772</v>
      </c>
      <c r="U1202" s="772">
        <v>411</v>
      </c>
      <c r="V1202" s="772" t="s">
        <v>308</v>
      </c>
      <c r="W1202" s="772"/>
      <c r="X1202" s="772"/>
      <c r="Y1202" s="772"/>
      <c r="Z1202" s="886"/>
      <c r="AA1202" s="772" t="s">
        <v>157</v>
      </c>
      <c r="AB1202" s="772" t="s">
        <v>569</v>
      </c>
      <c r="AC1202" s="772" t="s">
        <v>812</v>
      </c>
      <c r="AD1202" s="772">
        <v>5400</v>
      </c>
      <c r="AE1202" s="775">
        <v>5400</v>
      </c>
      <c r="AF1202" s="776">
        <v>46272</v>
      </c>
      <c r="AG1202" s="777"/>
      <c r="AH1202" s="777"/>
      <c r="AI1202" s="777" t="s">
        <v>308</v>
      </c>
      <c r="AJ1202" s="778">
        <v>15</v>
      </c>
      <c r="AK1202" s="779"/>
      <c r="AL1202" s="778"/>
      <c r="AM1202" s="780">
        <v>0</v>
      </c>
      <c r="AN1202" s="780"/>
      <c r="AO1202" s="780"/>
      <c r="AP1202" s="780"/>
      <c r="AQ1202" s="780"/>
      <c r="AR1202" s="780"/>
      <c r="AS1202" s="780"/>
      <c r="AT1202" s="780"/>
      <c r="AU1202" s="780"/>
      <c r="AV1202" s="780"/>
      <c r="AW1202" s="780"/>
      <c r="AX1202" s="780"/>
      <c r="AY1202" s="780"/>
      <c r="AZ1202" s="780"/>
      <c r="BA1202" s="780"/>
      <c r="BB1202" s="780">
        <v>0</v>
      </c>
      <c r="BC1202" s="780">
        <v>5400</v>
      </c>
      <c r="BD1202" s="780">
        <v>0</v>
      </c>
      <c r="BE1202" s="780">
        <v>0</v>
      </c>
      <c r="BF1202" s="780">
        <v>0</v>
      </c>
      <c r="BG1202" s="780">
        <v>0</v>
      </c>
      <c r="BH1202" s="780">
        <v>0</v>
      </c>
      <c r="BI1202" s="780">
        <v>5400</v>
      </c>
      <c r="BJ1202" s="780"/>
      <c r="BK1202" s="780">
        <v>0</v>
      </c>
      <c r="BL1202" s="780"/>
      <c r="BM1202" s="780"/>
      <c r="BN1202" s="780" t="s">
        <v>308</v>
      </c>
      <c r="BO1202" s="780" t="s">
        <v>308</v>
      </c>
      <c r="BP1202" s="780" t="s">
        <v>308</v>
      </c>
      <c r="BQ1202" s="780" t="s">
        <v>308</v>
      </c>
      <c r="BR1202" s="780"/>
      <c r="BS1202" s="780" t="s">
        <v>397</v>
      </c>
      <c r="BT1202" s="780"/>
      <c r="BU1202" s="780" t="s">
        <v>579</v>
      </c>
      <c r="BV1202" s="780"/>
      <c r="BW1202" s="780"/>
      <c r="BX1202" s="780"/>
      <c r="BY1202" s="780"/>
      <c r="BZ1202" s="780"/>
      <c r="CA1202" s="780"/>
      <c r="CB1202" s="780"/>
      <c r="CC1202" s="780"/>
      <c r="CD1202" s="780"/>
      <c r="CE1202" s="780"/>
      <c r="CF1202" s="780"/>
      <c r="CG1202" s="780"/>
      <c r="CH1202" s="780"/>
      <c r="CI1202" s="780"/>
      <c r="CJ1202" s="780"/>
      <c r="CK1202" s="773"/>
      <c r="CL1202" s="773" t="s">
        <v>397</v>
      </c>
      <c r="CM1202" s="773">
        <v>0</v>
      </c>
      <c r="CN1202" s="773">
        <v>5400</v>
      </c>
      <c r="CO1202" s="773" t="s">
        <v>397</v>
      </c>
      <c r="CP1202" s="773">
        <v>5400</v>
      </c>
      <c r="CQ1202" s="773">
        <v>5400</v>
      </c>
      <c r="CR1202" s="772">
        <v>5400</v>
      </c>
      <c r="CS1202" s="781"/>
      <c r="CT1202" s="782" t="s">
        <v>308</v>
      </c>
      <c r="CU1202" s="783" t="s">
        <v>308</v>
      </c>
      <c r="CV1202" s="774"/>
      <c r="CW1202" s="774"/>
      <c r="CX1202" s="782">
        <v>46263</v>
      </c>
      <c r="CY1202" s="784" t="s">
        <v>797</v>
      </c>
      <c r="CZ1202" s="784" t="s">
        <v>308</v>
      </c>
      <c r="DA1202" s="785">
        <v>46269</v>
      </c>
      <c r="DB1202" s="785" t="s">
        <v>633</v>
      </c>
      <c r="DC1202" s="785" t="s">
        <v>634</v>
      </c>
      <c r="DD1202" s="785" t="s">
        <v>390</v>
      </c>
      <c r="DE1202" s="785" t="s">
        <v>397</v>
      </c>
      <c r="DF1202" s="785" t="s">
        <v>397</v>
      </c>
      <c r="DG1202" s="785" t="s">
        <v>397</v>
      </c>
      <c r="DH1202" s="786">
        <v>0</v>
      </c>
      <c r="DI1202" s="774" t="s">
        <v>390</v>
      </c>
      <c r="DJ1202" s="774" t="s">
        <v>397</v>
      </c>
      <c r="DK1202" s="774">
        <v>46272</v>
      </c>
      <c r="DL1202" s="774" t="s">
        <v>390</v>
      </c>
      <c r="DM1202" s="774">
        <v>46273</v>
      </c>
      <c r="DN1202" s="774">
        <v>46273</v>
      </c>
      <c r="DO1202" s="787" t="s">
        <v>308</v>
      </c>
      <c r="DP1202" s="774">
        <v>46297</v>
      </c>
      <c r="DQ1202" s="776">
        <v>46297</v>
      </c>
      <c r="DR1202" s="774">
        <v>46297</v>
      </c>
      <c r="DS1202" s="786">
        <v>46297</v>
      </c>
      <c r="DT1202" s="752">
        <v>46297</v>
      </c>
      <c r="DU1202" s="753">
        <v>-3</v>
      </c>
      <c r="DV1202" s="753" t="s">
        <v>308</v>
      </c>
      <c r="DW1202" s="754">
        <v>46286</v>
      </c>
      <c r="DX1202" s="755">
        <v>46294</v>
      </c>
      <c r="DY1202" s="754" t="e">
        <v>#VALUE!</v>
      </c>
      <c r="DZ1202" s="754" t="e">
        <v>#VALUE!</v>
      </c>
      <c r="EA1202" s="754" t="e">
        <v>#VALUE!</v>
      </c>
      <c r="EB1202" s="754" t="e">
        <v>#VALUE!</v>
      </c>
      <c r="HA1202" s="756" t="s">
        <v>397</v>
      </c>
      <c r="HB1202" s="756" t="s">
        <v>397</v>
      </c>
      <c r="HC1202" s="756" t="s">
        <v>397</v>
      </c>
      <c r="HD1202" s="756" t="s">
        <v>397</v>
      </c>
      <c r="HE1202" s="756" t="s">
        <v>397</v>
      </c>
      <c r="HF1202" s="756" t="s">
        <v>397</v>
      </c>
      <c r="HG1202" s="756" t="s">
        <v>397</v>
      </c>
      <c r="HH1202" s="756" t="s">
        <v>397</v>
      </c>
      <c r="HI1202" s="756" t="s">
        <v>397</v>
      </c>
      <c r="HJ1202" s="756" t="s">
        <v>397</v>
      </c>
      <c r="HK1202"/>
      <c r="HL1202"/>
      <c r="HM1202"/>
      <c r="HN1202" s="756" t="str">
        <f t="shared" si="39"/>
        <v>AUTO PRINT</v>
      </c>
      <c r="HO1202"/>
      <c r="HP1202" s="757" t="s">
        <v>572</v>
      </c>
      <c r="HQ1202" s="757" t="s">
        <v>572</v>
      </c>
      <c r="HR1202" s="757" t="s">
        <v>572</v>
      </c>
      <c r="HS1202"/>
      <c r="HW1202" s="758"/>
      <c r="HX1202"/>
      <c r="HY1202" s="759" t="s">
        <v>572</v>
      </c>
      <c r="HZ1202" s="759" t="s">
        <v>572</v>
      </c>
      <c r="IA1202" s="759" t="s">
        <v>572</v>
      </c>
      <c r="IC1202" s="760" t="s">
        <v>572</v>
      </c>
      <c r="ID1202" s="760" t="s">
        <v>572</v>
      </c>
      <c r="IE1202" s="760" t="s">
        <v>572</v>
      </c>
      <c r="IF1202" s="761" t="s">
        <v>572</v>
      </c>
      <c r="IG1202" s="619" t="str">
        <f t="shared" si="40"/>
        <v>IN HOUSE (MANUAL)</v>
      </c>
      <c r="II1202" s="761" t="s">
        <v>572</v>
      </c>
      <c r="IK1202" s="761" t="str">
        <f>IFERROR(VLOOKUP($M1202,#REF!,13,0),"IN HOUSE (MANUAL)")</f>
        <v>IN HOUSE (MANUAL)</v>
      </c>
      <c r="IM1202" s="760" t="s">
        <v>572</v>
      </c>
      <c r="IN1202" s="760" t="s">
        <v>572</v>
      </c>
      <c r="IO1202" s="760" t="s">
        <v>572</v>
      </c>
      <c r="IQ1202" s="760" t="s">
        <v>572</v>
      </c>
      <c r="IR1202" s="760" t="s">
        <v>572</v>
      </c>
      <c r="IT1202" s="760" t="s">
        <v>572</v>
      </c>
      <c r="IV1202" s="760" t="s">
        <v>572</v>
      </c>
      <c r="IW1202" s="760" t="s">
        <v>572</v>
      </c>
      <c r="IY1202" s="760" t="s">
        <v>572</v>
      </c>
      <c r="IZ1202" s="760" t="s">
        <v>572</v>
      </c>
      <c r="JB1202" s="760" t="s">
        <v>922</v>
      </c>
      <c r="JC1202" s="760">
        <v>5400</v>
      </c>
      <c r="JE1202" s="760" t="s">
        <v>572</v>
      </c>
      <c r="JF1202" s="760" t="s">
        <v>572</v>
      </c>
    </row>
    <row r="1203" spans="1:266" ht="16.5" customHeight="1" collapsed="1" x14ac:dyDescent="0.35">
      <c r="A1203" s="618" t="s">
        <v>2439</v>
      </c>
      <c r="B1203" s="730">
        <v>120</v>
      </c>
      <c r="C1203" s="730" t="s">
        <v>1845</v>
      </c>
      <c r="D1203" s="730" t="s">
        <v>1845</v>
      </c>
      <c r="E1203" s="730">
        <v>20</v>
      </c>
      <c r="F1203" s="731" t="s">
        <v>574</v>
      </c>
      <c r="G1203" s="732">
        <v>1</v>
      </c>
      <c r="H1203" s="733">
        <v>46232</v>
      </c>
      <c r="I1203" s="730">
        <v>40</v>
      </c>
      <c r="J1203" s="730" t="s">
        <v>308</v>
      </c>
      <c r="K1203" s="730">
        <v>41</v>
      </c>
      <c r="L1203" s="730" t="s">
        <v>2440</v>
      </c>
      <c r="M1203" s="772" t="s">
        <v>2439</v>
      </c>
      <c r="N1203" s="772" t="s">
        <v>390</v>
      </c>
      <c r="O1203" s="772">
        <v>0</v>
      </c>
      <c r="P1203" s="772">
        <v>0</v>
      </c>
      <c r="Q1203" s="772">
        <v>0</v>
      </c>
      <c r="R1203" s="772" t="s">
        <v>576</v>
      </c>
      <c r="S1203" s="772" t="s">
        <v>308</v>
      </c>
      <c r="T1203" s="772" t="s">
        <v>605</v>
      </c>
      <c r="U1203" s="772">
        <v>480</v>
      </c>
      <c r="V1203" s="772" t="s">
        <v>308</v>
      </c>
      <c r="W1203" s="772"/>
      <c r="X1203" s="772"/>
      <c r="Y1203" s="772"/>
      <c r="Z1203" s="774"/>
      <c r="AA1203" s="772" t="s">
        <v>32</v>
      </c>
      <c r="AB1203" s="772" t="s">
        <v>569</v>
      </c>
      <c r="AC1203" s="772" t="s">
        <v>885</v>
      </c>
      <c r="AD1203" s="772">
        <v>2268</v>
      </c>
      <c r="AE1203" s="775">
        <v>2268</v>
      </c>
      <c r="AF1203" s="776">
        <v>46282</v>
      </c>
      <c r="AG1203" s="777"/>
      <c r="AH1203" s="777"/>
      <c r="AI1203" s="777" t="s">
        <v>308</v>
      </c>
      <c r="AJ1203" s="778">
        <v>16</v>
      </c>
      <c r="AK1203" s="779"/>
      <c r="AL1203" s="778"/>
      <c r="AM1203" s="780">
        <v>0</v>
      </c>
      <c r="AN1203" s="780"/>
      <c r="AO1203" s="780"/>
      <c r="AP1203" s="780"/>
      <c r="AQ1203" s="780"/>
      <c r="AR1203" s="780"/>
      <c r="AS1203" s="780"/>
      <c r="AT1203" s="780"/>
      <c r="AU1203" s="780"/>
      <c r="AV1203" s="780"/>
      <c r="AW1203" s="780"/>
      <c r="AX1203" s="780"/>
      <c r="AY1203" s="780"/>
      <c r="AZ1203" s="780"/>
      <c r="BA1203" s="780"/>
      <c r="BB1203" s="780">
        <v>0</v>
      </c>
      <c r="BC1203" s="780">
        <v>0</v>
      </c>
      <c r="BD1203" s="780">
        <v>0</v>
      </c>
      <c r="BE1203" s="780">
        <v>0</v>
      </c>
      <c r="BF1203" s="780">
        <v>0</v>
      </c>
      <c r="BG1203" s="780">
        <v>0</v>
      </c>
      <c r="BH1203" s="780">
        <v>0</v>
      </c>
      <c r="BI1203" s="780" t="s">
        <v>397</v>
      </c>
      <c r="BJ1203" s="780"/>
      <c r="BK1203" s="780">
        <v>0</v>
      </c>
      <c r="BL1203" s="780"/>
      <c r="BM1203" s="780"/>
      <c r="BN1203" s="780" t="s">
        <v>308</v>
      </c>
      <c r="BO1203" s="780" t="s">
        <v>308</v>
      </c>
      <c r="BP1203" s="780" t="s">
        <v>308</v>
      </c>
      <c r="BQ1203" s="780" t="s">
        <v>308</v>
      </c>
      <c r="BR1203" s="780"/>
      <c r="BS1203" s="780">
        <v>1945</v>
      </c>
      <c r="BT1203" s="780"/>
      <c r="BU1203" s="780" t="s">
        <v>579</v>
      </c>
      <c r="BV1203" s="780"/>
      <c r="BW1203" s="780"/>
      <c r="BX1203" s="780"/>
      <c r="BY1203" s="780"/>
      <c r="BZ1203" s="780"/>
      <c r="CA1203" s="780"/>
      <c r="CB1203" s="780"/>
      <c r="CC1203" s="780"/>
      <c r="CD1203" s="780"/>
      <c r="CE1203" s="780"/>
      <c r="CF1203" s="780"/>
      <c r="CG1203" s="780"/>
      <c r="CH1203" s="780"/>
      <c r="CI1203" s="780"/>
      <c r="CJ1203" s="780"/>
      <c r="CK1203" s="773"/>
      <c r="CL1203" s="773" t="s">
        <v>397</v>
      </c>
      <c r="CM1203" s="773" t="s">
        <v>397</v>
      </c>
      <c r="CN1203" s="773" t="s">
        <v>397</v>
      </c>
      <c r="CO1203" s="773" t="s">
        <v>397</v>
      </c>
      <c r="CP1203" s="773">
        <v>1945</v>
      </c>
      <c r="CQ1203" s="773">
        <v>2268</v>
      </c>
      <c r="CR1203" s="772">
        <v>2268</v>
      </c>
      <c r="CS1203" s="781"/>
      <c r="CT1203" s="782" t="s">
        <v>308</v>
      </c>
      <c r="CU1203" s="783" t="s">
        <v>308</v>
      </c>
      <c r="CV1203" s="774"/>
      <c r="CW1203" s="774"/>
      <c r="CX1203" s="782">
        <v>46282</v>
      </c>
      <c r="CY1203" s="784" t="s">
        <v>2328</v>
      </c>
      <c r="CZ1203" s="784" t="s">
        <v>308</v>
      </c>
      <c r="DA1203" s="785">
        <v>46256</v>
      </c>
      <c r="DB1203" s="785" t="s">
        <v>615</v>
      </c>
      <c r="DC1203" s="785" t="s">
        <v>2024</v>
      </c>
      <c r="DD1203" s="785" t="s">
        <v>308</v>
      </c>
      <c r="DE1203" s="785" t="s">
        <v>308</v>
      </c>
      <c r="DF1203" s="785" t="s">
        <v>308</v>
      </c>
      <c r="DG1203" s="785" t="s">
        <v>308</v>
      </c>
      <c r="DH1203" s="786">
        <v>0</v>
      </c>
      <c r="DI1203" s="774" t="s">
        <v>390</v>
      </c>
      <c r="DJ1203" s="774" t="s">
        <v>390</v>
      </c>
      <c r="DK1203" s="774" t="s">
        <v>390</v>
      </c>
      <c r="DL1203" s="774">
        <v>46279</v>
      </c>
      <c r="DM1203" s="774">
        <v>46288</v>
      </c>
      <c r="DN1203" s="774">
        <v>46288</v>
      </c>
      <c r="DO1203" s="804" t="s">
        <v>308</v>
      </c>
      <c r="DP1203" s="774">
        <v>46304</v>
      </c>
      <c r="DQ1203" s="776">
        <v>46304</v>
      </c>
      <c r="DR1203" s="774">
        <v>46304</v>
      </c>
      <c r="DS1203" s="786">
        <v>46304</v>
      </c>
      <c r="DT1203" s="752">
        <v>46304</v>
      </c>
      <c r="DU1203" s="753">
        <v>-8</v>
      </c>
      <c r="DV1203" s="753" t="s">
        <v>308</v>
      </c>
      <c r="DW1203" s="754">
        <v>46294</v>
      </c>
      <c r="DX1203" s="755">
        <v>46296</v>
      </c>
      <c r="DY1203" s="754" t="e">
        <v>#VALUE!</v>
      </c>
      <c r="DZ1203" s="754" t="e">
        <v>#VALUE!</v>
      </c>
      <c r="EA1203" s="754" t="e">
        <v>#VALUE!</v>
      </c>
      <c r="EB1203" s="754" t="e">
        <v>#VALUE!</v>
      </c>
      <c r="HA1203" s="756" t="s">
        <v>397</v>
      </c>
      <c r="HB1203" s="756" t="s">
        <v>397</v>
      </c>
      <c r="HC1203" s="756" t="s">
        <v>397</v>
      </c>
      <c r="HD1203" s="756" t="s">
        <v>397</v>
      </c>
      <c r="HE1203" s="756" t="s">
        <v>397</v>
      </c>
      <c r="HF1203" s="756" t="s">
        <v>397</v>
      </c>
      <c r="HG1203" s="756" t="s">
        <v>397</v>
      </c>
      <c r="HH1203" s="756" t="s">
        <v>397</v>
      </c>
      <c r="HI1203" s="756" t="s">
        <v>397</v>
      </c>
      <c r="HJ1203" s="756" t="s">
        <v>397</v>
      </c>
      <c r="HK1203"/>
      <c r="HL1203"/>
      <c r="HM1203"/>
      <c r="HN1203" s="756" t="str">
        <f t="shared" si="39"/>
        <v>AUTO PRINT</v>
      </c>
      <c r="HO1203"/>
      <c r="HP1203" s="757" t="s">
        <v>572</v>
      </c>
      <c r="HQ1203" s="757" t="s">
        <v>572</v>
      </c>
      <c r="HR1203" s="757" t="s">
        <v>572</v>
      </c>
      <c r="HS1203"/>
      <c r="HW1203" s="758"/>
      <c r="HX1203"/>
      <c r="HY1203" s="759" t="s">
        <v>572</v>
      </c>
      <c r="HZ1203" s="759" t="s">
        <v>572</v>
      </c>
      <c r="IA1203" s="759" t="s">
        <v>572</v>
      </c>
      <c r="IC1203" s="760" t="s">
        <v>572</v>
      </c>
      <c r="ID1203" s="760" t="s">
        <v>572</v>
      </c>
      <c r="IE1203" s="760" t="s">
        <v>572</v>
      </c>
      <c r="IF1203" s="761" t="s">
        <v>572</v>
      </c>
      <c r="IG1203" s="619" t="str">
        <f t="shared" si="40"/>
        <v>IN HOUSE (MANUAL)</v>
      </c>
      <c r="II1203" s="761" t="s">
        <v>572</v>
      </c>
      <c r="IK1203" s="761" t="str">
        <f>IFERROR(VLOOKUP($M1203,#REF!,13,0),"IN HOUSE (MANUAL)")</f>
        <v>IN HOUSE (MANUAL)</v>
      </c>
      <c r="IM1203" s="760" t="s">
        <v>572</v>
      </c>
      <c r="IN1203" s="760" t="s">
        <v>572</v>
      </c>
      <c r="IO1203" s="760" t="s">
        <v>572</v>
      </c>
      <c r="IQ1203" s="760" t="s">
        <v>572</v>
      </c>
      <c r="IR1203" s="760" t="s">
        <v>572</v>
      </c>
      <c r="IT1203" s="760" t="s">
        <v>572</v>
      </c>
      <c r="IV1203" s="760" t="s">
        <v>572</v>
      </c>
      <c r="IW1203" s="760" t="s">
        <v>572</v>
      </c>
      <c r="IY1203" s="760" t="s">
        <v>572</v>
      </c>
      <c r="IZ1203" s="760" t="s">
        <v>572</v>
      </c>
      <c r="JB1203" s="760" t="s">
        <v>572</v>
      </c>
      <c r="JC1203" s="760" t="s">
        <v>572</v>
      </c>
      <c r="JE1203" s="760" t="s">
        <v>572</v>
      </c>
      <c r="JF1203" s="760" t="s">
        <v>572</v>
      </c>
    </row>
    <row r="1204" spans="1:266" ht="16.5" customHeight="1" collapsed="1" x14ac:dyDescent="0.35">
      <c r="A1204" s="618" t="s">
        <v>2441</v>
      </c>
      <c r="B1204" s="730">
        <v>121</v>
      </c>
      <c r="C1204" s="730" t="s">
        <v>1845</v>
      </c>
      <c r="D1204" s="730" t="s">
        <v>1845</v>
      </c>
      <c r="E1204" s="730">
        <v>20</v>
      </c>
      <c r="F1204" s="731" t="s">
        <v>574</v>
      </c>
      <c r="G1204" s="732">
        <v>1</v>
      </c>
      <c r="H1204" s="733">
        <v>46232</v>
      </c>
      <c r="I1204" s="730">
        <v>40</v>
      </c>
      <c r="J1204" s="730" t="s">
        <v>308</v>
      </c>
      <c r="K1204" s="730">
        <v>42</v>
      </c>
      <c r="L1204" s="730" t="s">
        <v>2442</v>
      </c>
      <c r="M1204" s="772" t="s">
        <v>2441</v>
      </c>
      <c r="N1204" s="772" t="s">
        <v>390</v>
      </c>
      <c r="O1204" s="772">
        <v>0</v>
      </c>
      <c r="P1204" s="772">
        <v>0</v>
      </c>
      <c r="Q1204" s="772">
        <v>0</v>
      </c>
      <c r="R1204" s="772" t="s">
        <v>576</v>
      </c>
      <c r="S1204" s="772" t="s">
        <v>308</v>
      </c>
      <c r="T1204" s="772" t="s">
        <v>605</v>
      </c>
      <c r="U1204" s="772">
        <v>480</v>
      </c>
      <c r="V1204" s="772" t="s">
        <v>308</v>
      </c>
      <c r="W1204" s="772"/>
      <c r="X1204" s="772"/>
      <c r="Y1204" s="772"/>
      <c r="Z1204" s="774"/>
      <c r="AA1204" s="772" t="s">
        <v>32</v>
      </c>
      <c r="AB1204" s="772" t="s">
        <v>569</v>
      </c>
      <c r="AC1204" s="772" t="s">
        <v>589</v>
      </c>
      <c r="AD1204" s="772">
        <v>744</v>
      </c>
      <c r="AE1204" s="775">
        <v>744</v>
      </c>
      <c r="AF1204" s="776">
        <v>46282</v>
      </c>
      <c r="AG1204" s="777"/>
      <c r="AH1204" s="777"/>
      <c r="AI1204" s="777" t="s">
        <v>308</v>
      </c>
      <c r="AJ1204" s="778">
        <v>17</v>
      </c>
      <c r="AK1204" s="779"/>
      <c r="AL1204" s="778"/>
      <c r="AM1204" s="780">
        <v>0</v>
      </c>
      <c r="AN1204" s="780"/>
      <c r="AO1204" s="780"/>
      <c r="AP1204" s="780"/>
      <c r="AQ1204" s="780"/>
      <c r="AR1204" s="780"/>
      <c r="AS1204" s="780"/>
      <c r="AT1204" s="780"/>
      <c r="AU1204" s="780"/>
      <c r="AV1204" s="780"/>
      <c r="AW1204" s="780"/>
      <c r="AX1204" s="780"/>
      <c r="AY1204" s="780"/>
      <c r="AZ1204" s="780"/>
      <c r="BA1204" s="780"/>
      <c r="BB1204" s="780">
        <v>0</v>
      </c>
      <c r="BC1204" s="780">
        <v>0</v>
      </c>
      <c r="BD1204" s="780">
        <v>0</v>
      </c>
      <c r="BE1204" s="780">
        <v>0</v>
      </c>
      <c r="BF1204" s="780">
        <v>0</v>
      </c>
      <c r="BG1204" s="780">
        <v>0</v>
      </c>
      <c r="BH1204" s="780">
        <v>0</v>
      </c>
      <c r="BI1204" s="780" t="s">
        <v>397</v>
      </c>
      <c r="BJ1204" s="780"/>
      <c r="BK1204" s="780">
        <v>744</v>
      </c>
      <c r="BL1204" s="780"/>
      <c r="BM1204" s="780"/>
      <c r="BN1204" s="780" t="s">
        <v>308</v>
      </c>
      <c r="BO1204" s="780" t="s">
        <v>308</v>
      </c>
      <c r="BP1204" s="780" t="s">
        <v>308</v>
      </c>
      <c r="BQ1204" s="780" t="s">
        <v>308</v>
      </c>
      <c r="BR1204" s="780"/>
      <c r="BS1204" s="780">
        <v>744</v>
      </c>
      <c r="BT1204" s="780"/>
      <c r="BU1204" s="780" t="s">
        <v>579</v>
      </c>
      <c r="BV1204" s="780"/>
      <c r="BW1204" s="780"/>
      <c r="BX1204" s="780"/>
      <c r="BY1204" s="780"/>
      <c r="BZ1204" s="780"/>
      <c r="CA1204" s="780"/>
      <c r="CB1204" s="780"/>
      <c r="CC1204" s="780"/>
      <c r="CD1204" s="780"/>
      <c r="CE1204" s="780"/>
      <c r="CF1204" s="780"/>
      <c r="CG1204" s="780"/>
      <c r="CH1204" s="780"/>
      <c r="CI1204" s="780"/>
      <c r="CJ1204" s="780"/>
      <c r="CK1204" s="773"/>
      <c r="CL1204" s="773" t="s">
        <v>397</v>
      </c>
      <c r="CM1204" s="773" t="s">
        <v>397</v>
      </c>
      <c r="CN1204" s="773" t="s">
        <v>397</v>
      </c>
      <c r="CO1204" s="773" t="s">
        <v>397</v>
      </c>
      <c r="CP1204" s="773">
        <v>744</v>
      </c>
      <c r="CQ1204" s="773">
        <v>744</v>
      </c>
      <c r="CR1204" s="772">
        <v>744</v>
      </c>
      <c r="CS1204" s="781"/>
      <c r="CT1204" s="782" t="s">
        <v>308</v>
      </c>
      <c r="CU1204" s="783" t="s">
        <v>308</v>
      </c>
      <c r="CV1204" s="774"/>
      <c r="CW1204" s="774"/>
      <c r="CX1204" s="782">
        <v>46282</v>
      </c>
      <c r="CY1204" s="784" t="s">
        <v>2328</v>
      </c>
      <c r="CZ1204" s="784" t="s">
        <v>308</v>
      </c>
      <c r="DA1204" s="785">
        <v>46256</v>
      </c>
      <c r="DB1204" s="785" t="s">
        <v>615</v>
      </c>
      <c r="DC1204" s="785" t="s">
        <v>2024</v>
      </c>
      <c r="DD1204" s="785" t="s">
        <v>308</v>
      </c>
      <c r="DE1204" s="785" t="s">
        <v>308</v>
      </c>
      <c r="DF1204" s="785" t="s">
        <v>308</v>
      </c>
      <c r="DG1204" s="785" t="s">
        <v>308</v>
      </c>
      <c r="DH1204" s="786">
        <v>0</v>
      </c>
      <c r="DI1204" s="774" t="s">
        <v>390</v>
      </c>
      <c r="DJ1204" s="774" t="s">
        <v>390</v>
      </c>
      <c r="DK1204" s="774" t="s">
        <v>390</v>
      </c>
      <c r="DL1204" s="774">
        <v>46297</v>
      </c>
      <c r="DM1204" s="774">
        <v>46296</v>
      </c>
      <c r="DN1204" s="774">
        <v>46296</v>
      </c>
      <c r="DO1204" s="804" t="s">
        <v>308</v>
      </c>
      <c r="DP1204" s="774">
        <v>46311</v>
      </c>
      <c r="DQ1204" s="776">
        <v>46311</v>
      </c>
      <c r="DR1204" s="774">
        <v>46311</v>
      </c>
      <c r="DS1204" s="786">
        <v>46311</v>
      </c>
      <c r="DT1204" s="752">
        <v>46311</v>
      </c>
      <c r="DU1204" s="753">
        <v>-14</v>
      </c>
      <c r="DV1204" s="753" t="s">
        <v>308</v>
      </c>
      <c r="DW1204" s="754">
        <v>46296</v>
      </c>
      <c r="DX1204" s="755">
        <v>46297</v>
      </c>
      <c r="DY1204" s="754" t="e">
        <v>#VALUE!</v>
      </c>
      <c r="DZ1204" s="754" t="e">
        <v>#VALUE!</v>
      </c>
      <c r="EA1204" s="754" t="e">
        <v>#VALUE!</v>
      </c>
      <c r="EB1204" s="754" t="e">
        <v>#VALUE!</v>
      </c>
      <c r="HA1204" s="756" t="s">
        <v>397</v>
      </c>
      <c r="HB1204" s="756" t="s">
        <v>397</v>
      </c>
      <c r="HC1204" s="756" t="s">
        <v>397</v>
      </c>
      <c r="HD1204" s="756" t="s">
        <v>397</v>
      </c>
      <c r="HE1204" s="756" t="s">
        <v>397</v>
      </c>
      <c r="HF1204" s="756" t="s">
        <v>397</v>
      </c>
      <c r="HG1204" s="756" t="s">
        <v>397</v>
      </c>
      <c r="HH1204" s="756" t="s">
        <v>397</v>
      </c>
      <c r="HI1204" s="756" t="s">
        <v>397</v>
      </c>
      <c r="HJ1204" s="756" t="s">
        <v>397</v>
      </c>
      <c r="HK1204"/>
      <c r="HL1204"/>
      <c r="HM1204"/>
      <c r="HN1204" s="756" t="str">
        <f t="shared" si="39"/>
        <v>AUTO PRINT</v>
      </c>
      <c r="HO1204"/>
      <c r="HP1204" s="757" t="s">
        <v>572</v>
      </c>
      <c r="HQ1204" s="757" t="s">
        <v>572</v>
      </c>
      <c r="HR1204" s="757" t="s">
        <v>572</v>
      </c>
      <c r="HS1204"/>
      <c r="HW1204" s="758"/>
      <c r="HX1204"/>
      <c r="HY1204" s="759" t="s">
        <v>572</v>
      </c>
      <c r="HZ1204" s="759" t="s">
        <v>572</v>
      </c>
      <c r="IA1204" s="759" t="s">
        <v>572</v>
      </c>
      <c r="IC1204" s="760" t="s">
        <v>572</v>
      </c>
      <c r="ID1204" s="760" t="s">
        <v>572</v>
      </c>
      <c r="IE1204" s="760" t="s">
        <v>572</v>
      </c>
      <c r="IF1204" s="761" t="s">
        <v>572</v>
      </c>
      <c r="IG1204" s="619" t="str">
        <f t="shared" si="40"/>
        <v>IN HOUSE (MANUAL)</v>
      </c>
      <c r="II1204" s="761" t="s">
        <v>572</v>
      </c>
      <c r="IK1204" s="761" t="str">
        <f>IFERROR(VLOOKUP($M1204,#REF!,13,0),"IN HOUSE (MANUAL)")</f>
        <v>IN HOUSE (MANUAL)</v>
      </c>
      <c r="IM1204" s="760" t="s">
        <v>572</v>
      </c>
      <c r="IN1204" s="760" t="s">
        <v>572</v>
      </c>
      <c r="IO1204" s="760" t="s">
        <v>572</v>
      </c>
      <c r="IQ1204" s="760" t="s">
        <v>572</v>
      </c>
      <c r="IR1204" s="760" t="s">
        <v>572</v>
      </c>
      <c r="IT1204" s="760" t="s">
        <v>572</v>
      </c>
      <c r="IV1204" s="760" t="s">
        <v>572</v>
      </c>
      <c r="IW1204" s="760" t="s">
        <v>572</v>
      </c>
      <c r="IY1204" s="760" t="s">
        <v>572</v>
      </c>
      <c r="IZ1204" s="760" t="s">
        <v>572</v>
      </c>
      <c r="JB1204" s="760" t="s">
        <v>572</v>
      </c>
      <c r="JC1204" s="760" t="s">
        <v>572</v>
      </c>
      <c r="JE1204" s="760" t="s">
        <v>572</v>
      </c>
      <c r="JF1204" s="760" t="s">
        <v>572</v>
      </c>
    </row>
    <row r="1205" spans="1:266" ht="16.5" customHeight="1" collapsed="1" x14ac:dyDescent="0.35">
      <c r="A1205" s="618" t="s">
        <v>2443</v>
      </c>
      <c r="B1205" s="730">
        <v>122</v>
      </c>
      <c r="C1205" s="730" t="s">
        <v>2444</v>
      </c>
      <c r="D1205" s="730" t="s">
        <v>2444</v>
      </c>
      <c r="E1205" s="730">
        <v>20</v>
      </c>
      <c r="F1205" s="731" t="s">
        <v>574</v>
      </c>
      <c r="G1205" s="732">
        <v>2</v>
      </c>
      <c r="H1205" s="733">
        <v>46232</v>
      </c>
      <c r="I1205" s="730">
        <v>41</v>
      </c>
      <c r="J1205" s="730" t="s">
        <v>308</v>
      </c>
      <c r="K1205" s="730">
        <v>42</v>
      </c>
      <c r="L1205" s="730" t="s">
        <v>2445</v>
      </c>
      <c r="M1205" s="772" t="s">
        <v>2443</v>
      </c>
      <c r="N1205" s="772" t="s">
        <v>390</v>
      </c>
      <c r="O1205" s="772">
        <v>0</v>
      </c>
      <c r="P1205" s="772">
        <v>0</v>
      </c>
      <c r="Q1205" s="772">
        <v>0</v>
      </c>
      <c r="R1205" s="772" t="s">
        <v>576</v>
      </c>
      <c r="S1205" s="772" t="s">
        <v>308</v>
      </c>
      <c r="T1205" s="772" t="s">
        <v>2348</v>
      </c>
      <c r="U1205" s="772">
        <v>480</v>
      </c>
      <c r="V1205" s="772" t="s">
        <v>308</v>
      </c>
      <c r="W1205" s="772"/>
      <c r="X1205" s="772"/>
      <c r="Y1205" s="772"/>
      <c r="Z1205" s="774"/>
      <c r="AA1205" s="772" t="s">
        <v>32</v>
      </c>
      <c r="AB1205" s="772" t="s">
        <v>569</v>
      </c>
      <c r="AC1205" s="772" t="s">
        <v>589</v>
      </c>
      <c r="AD1205" s="772">
        <v>3006</v>
      </c>
      <c r="AE1205" s="775">
        <v>1602</v>
      </c>
      <c r="AF1205" s="776">
        <v>46288</v>
      </c>
      <c r="AG1205" s="777"/>
      <c r="AH1205" s="777"/>
      <c r="AI1205" s="777" t="s">
        <v>308</v>
      </c>
      <c r="AJ1205" s="778">
        <v>18</v>
      </c>
      <c r="AK1205" s="779"/>
      <c r="AL1205" s="778"/>
      <c r="AM1205" s="780">
        <v>0</v>
      </c>
      <c r="AN1205" s="780"/>
      <c r="AO1205" s="780"/>
      <c r="AP1205" s="780"/>
      <c r="AQ1205" s="780"/>
      <c r="AR1205" s="780"/>
      <c r="AS1205" s="780"/>
      <c r="AT1205" s="780"/>
      <c r="AU1205" s="780"/>
      <c r="AV1205" s="780"/>
      <c r="AW1205" s="780"/>
      <c r="AX1205" s="780"/>
      <c r="AY1205" s="780"/>
      <c r="AZ1205" s="780"/>
      <c r="BA1205" s="780"/>
      <c r="BB1205" s="780">
        <v>0</v>
      </c>
      <c r="BC1205" s="780">
        <v>0</v>
      </c>
      <c r="BD1205" s="780">
        <v>0</v>
      </c>
      <c r="BE1205" s="780">
        <v>0</v>
      </c>
      <c r="BF1205" s="780">
        <v>0</v>
      </c>
      <c r="BG1205" s="780">
        <v>0</v>
      </c>
      <c r="BH1205" s="780">
        <v>0</v>
      </c>
      <c r="BI1205" s="780" t="s">
        <v>397</v>
      </c>
      <c r="BJ1205" s="780"/>
      <c r="BK1205" s="780">
        <v>1503</v>
      </c>
      <c r="BL1205" s="780"/>
      <c r="BM1205" s="780"/>
      <c r="BN1205" s="780" t="s">
        <v>308</v>
      </c>
      <c r="BO1205" s="780" t="s">
        <v>308</v>
      </c>
      <c r="BP1205" s="780" t="s">
        <v>308</v>
      </c>
      <c r="BQ1205" s="780" t="s">
        <v>308</v>
      </c>
      <c r="BR1205" s="780"/>
      <c r="BS1205" s="780">
        <v>1503</v>
      </c>
      <c r="BT1205" s="780"/>
      <c r="BU1205" s="780" t="s">
        <v>579</v>
      </c>
      <c r="BV1205" s="780"/>
      <c r="BW1205" s="780"/>
      <c r="BX1205" s="780"/>
      <c r="BY1205" s="780"/>
      <c r="BZ1205" s="780"/>
      <c r="CA1205" s="780"/>
      <c r="CB1205" s="780"/>
      <c r="CC1205" s="780"/>
      <c r="CD1205" s="780"/>
      <c r="CE1205" s="780"/>
      <c r="CF1205" s="780"/>
      <c r="CG1205" s="780"/>
      <c r="CH1205" s="780"/>
      <c r="CI1205" s="780"/>
      <c r="CJ1205" s="780"/>
      <c r="CK1205" s="773"/>
      <c r="CL1205" s="773" t="s">
        <v>397</v>
      </c>
      <c r="CM1205" s="773" t="s">
        <v>397</v>
      </c>
      <c r="CN1205" s="773" t="s">
        <v>397</v>
      </c>
      <c r="CO1205" s="773" t="s">
        <v>397</v>
      </c>
      <c r="CP1205" s="773">
        <v>1503</v>
      </c>
      <c r="CQ1205" s="773">
        <v>3006</v>
      </c>
      <c r="CR1205" s="772">
        <v>1602</v>
      </c>
      <c r="CS1205" s="781"/>
      <c r="CT1205" s="782" t="s">
        <v>308</v>
      </c>
      <c r="CU1205" s="783" t="s">
        <v>308</v>
      </c>
      <c r="CV1205" s="774"/>
      <c r="CW1205" s="774"/>
      <c r="CX1205" s="782">
        <v>46288</v>
      </c>
      <c r="CY1205" s="784" t="s">
        <v>1493</v>
      </c>
      <c r="CZ1205" s="784" t="s">
        <v>308</v>
      </c>
      <c r="DA1205" s="785">
        <v>46262</v>
      </c>
      <c r="DB1205" s="785" t="s">
        <v>615</v>
      </c>
      <c r="DC1205" s="785" t="s">
        <v>2349</v>
      </c>
      <c r="DD1205" s="785" t="s">
        <v>308</v>
      </c>
      <c r="DE1205" s="785" t="s">
        <v>308</v>
      </c>
      <c r="DF1205" s="785" t="s">
        <v>308</v>
      </c>
      <c r="DG1205" s="785" t="s">
        <v>308</v>
      </c>
      <c r="DH1205" s="786">
        <v>0</v>
      </c>
      <c r="DI1205" s="774" t="s">
        <v>390</v>
      </c>
      <c r="DJ1205" s="774" t="s">
        <v>390</v>
      </c>
      <c r="DK1205" s="774" t="s">
        <v>390</v>
      </c>
      <c r="DL1205" s="774">
        <v>46297</v>
      </c>
      <c r="DM1205" s="774">
        <v>46295</v>
      </c>
      <c r="DN1205" s="774">
        <v>46295</v>
      </c>
      <c r="DO1205" s="804" t="s">
        <v>308</v>
      </c>
      <c r="DP1205" s="774">
        <v>46311</v>
      </c>
      <c r="DQ1205" s="776">
        <v>46311</v>
      </c>
      <c r="DR1205" s="774">
        <v>46311</v>
      </c>
      <c r="DS1205" s="786">
        <v>46311</v>
      </c>
      <c r="DT1205" s="752">
        <v>46311</v>
      </c>
      <c r="DU1205" s="753">
        <v>-9</v>
      </c>
      <c r="DV1205" s="753" t="s">
        <v>308</v>
      </c>
      <c r="DW1205" s="754">
        <v>46297</v>
      </c>
      <c r="DX1205" s="755">
        <v>46302</v>
      </c>
      <c r="DY1205" s="754" t="e">
        <v>#VALUE!</v>
      </c>
      <c r="DZ1205" s="754" t="e">
        <v>#VALUE!</v>
      </c>
      <c r="EA1205" s="754" t="e">
        <v>#VALUE!</v>
      </c>
      <c r="EB1205" s="754" t="e">
        <v>#VALUE!</v>
      </c>
      <c r="HA1205" s="756" t="s">
        <v>397</v>
      </c>
      <c r="HB1205" s="756" t="s">
        <v>397</v>
      </c>
      <c r="HC1205" s="756" t="s">
        <v>397</v>
      </c>
      <c r="HD1205" s="756" t="s">
        <v>397</v>
      </c>
      <c r="HE1205" s="756" t="s">
        <v>397</v>
      </c>
      <c r="HF1205" s="756" t="s">
        <v>397</v>
      </c>
      <c r="HG1205" s="756" t="s">
        <v>397</v>
      </c>
      <c r="HH1205" s="756" t="s">
        <v>397</v>
      </c>
      <c r="HI1205" s="756" t="s">
        <v>397</v>
      </c>
      <c r="HJ1205" s="756" t="s">
        <v>397</v>
      </c>
      <c r="HK1205"/>
      <c r="HL1205"/>
      <c r="HM1205"/>
      <c r="HN1205" s="756" t="str">
        <f t="shared" si="39"/>
        <v>AUTO PRINT</v>
      </c>
      <c r="HO1205"/>
      <c r="HP1205" s="757" t="s">
        <v>572</v>
      </c>
      <c r="HQ1205" s="757" t="s">
        <v>572</v>
      </c>
      <c r="HR1205" s="757" t="s">
        <v>572</v>
      </c>
      <c r="HS1205"/>
      <c r="HW1205" s="758"/>
      <c r="HX1205"/>
      <c r="HY1205" s="759" t="s">
        <v>572</v>
      </c>
      <c r="HZ1205" s="759" t="s">
        <v>572</v>
      </c>
      <c r="IA1205" s="759" t="s">
        <v>572</v>
      </c>
      <c r="IC1205" s="760" t="s">
        <v>572</v>
      </c>
      <c r="ID1205" s="760" t="s">
        <v>572</v>
      </c>
      <c r="IE1205" s="760" t="s">
        <v>572</v>
      </c>
      <c r="IF1205" s="761" t="s">
        <v>572</v>
      </c>
      <c r="IG1205" s="619" t="str">
        <f t="shared" si="40"/>
        <v>IN HOUSE (MANUAL)</v>
      </c>
      <c r="II1205" s="761" t="s">
        <v>572</v>
      </c>
      <c r="IK1205" s="761" t="str">
        <f>IFERROR(VLOOKUP($M1205,#REF!,13,0),"IN HOUSE (MANUAL)")</f>
        <v>IN HOUSE (MANUAL)</v>
      </c>
      <c r="IM1205" s="760" t="s">
        <v>572</v>
      </c>
      <c r="IN1205" s="760" t="s">
        <v>572</v>
      </c>
      <c r="IO1205" s="760" t="s">
        <v>572</v>
      </c>
      <c r="IQ1205" s="760" t="s">
        <v>572</v>
      </c>
      <c r="IR1205" s="760" t="s">
        <v>572</v>
      </c>
      <c r="IT1205" s="760" t="s">
        <v>572</v>
      </c>
      <c r="IV1205" s="760" t="s">
        <v>572</v>
      </c>
      <c r="IW1205" s="760" t="s">
        <v>572</v>
      </c>
      <c r="IY1205" s="760" t="s">
        <v>572</v>
      </c>
      <c r="IZ1205" s="760" t="s">
        <v>572</v>
      </c>
      <c r="JB1205" s="760" t="s">
        <v>572</v>
      </c>
      <c r="JC1205" s="760" t="s">
        <v>572</v>
      </c>
      <c r="JE1205" s="760" t="s">
        <v>572</v>
      </c>
      <c r="JF1205" s="760" t="s">
        <v>572</v>
      </c>
    </row>
    <row r="1206" spans="1:266" ht="16.5" customHeight="1" collapsed="1" x14ac:dyDescent="0.35">
      <c r="A1206" s="618" t="s">
        <v>2446</v>
      </c>
      <c r="B1206" s="730">
        <v>123</v>
      </c>
      <c r="C1206" s="730" t="s">
        <v>1845</v>
      </c>
      <c r="D1206" s="730" t="s">
        <v>1845</v>
      </c>
      <c r="E1206" s="730">
        <v>20</v>
      </c>
      <c r="F1206" s="731" t="s">
        <v>574</v>
      </c>
      <c r="G1206" s="732">
        <v>1</v>
      </c>
      <c r="H1206" s="733">
        <v>46232</v>
      </c>
      <c r="I1206" s="730">
        <v>41</v>
      </c>
      <c r="J1206" s="730" t="s">
        <v>308</v>
      </c>
      <c r="K1206" s="730">
        <v>42</v>
      </c>
      <c r="L1206" s="730" t="s">
        <v>2447</v>
      </c>
      <c r="M1206" s="772" t="s">
        <v>2446</v>
      </c>
      <c r="N1206" s="772" t="s">
        <v>390</v>
      </c>
      <c r="O1206" s="772">
        <v>0</v>
      </c>
      <c r="P1206" s="772">
        <v>0</v>
      </c>
      <c r="Q1206" s="772">
        <v>0</v>
      </c>
      <c r="R1206" s="772" t="s">
        <v>576</v>
      </c>
      <c r="S1206" s="772" t="s">
        <v>308</v>
      </c>
      <c r="T1206" s="772" t="s">
        <v>2348</v>
      </c>
      <c r="U1206" s="772">
        <v>480</v>
      </c>
      <c r="V1206" s="772" t="s">
        <v>308</v>
      </c>
      <c r="W1206" s="772"/>
      <c r="X1206" s="772"/>
      <c r="Y1206" s="772"/>
      <c r="Z1206" s="774"/>
      <c r="AA1206" s="772" t="s">
        <v>32</v>
      </c>
      <c r="AB1206" s="772" t="s">
        <v>569</v>
      </c>
      <c r="AC1206" s="772" t="s">
        <v>751</v>
      </c>
      <c r="AD1206" s="772">
        <v>264</v>
      </c>
      <c r="AE1206" s="775">
        <v>264</v>
      </c>
      <c r="AF1206" s="776">
        <v>46288</v>
      </c>
      <c r="AG1206" s="777"/>
      <c r="AH1206" s="777"/>
      <c r="AI1206" s="777" t="s">
        <v>308</v>
      </c>
      <c r="AJ1206" s="778">
        <v>19</v>
      </c>
      <c r="AK1206" s="779"/>
      <c r="AL1206" s="778"/>
      <c r="AM1206" s="780">
        <v>0</v>
      </c>
      <c r="AN1206" s="780"/>
      <c r="AO1206" s="780"/>
      <c r="AP1206" s="780"/>
      <c r="AQ1206" s="780"/>
      <c r="AR1206" s="780"/>
      <c r="AS1206" s="780"/>
      <c r="AT1206" s="780"/>
      <c r="AU1206" s="780"/>
      <c r="AV1206" s="780"/>
      <c r="AW1206" s="780"/>
      <c r="AX1206" s="780"/>
      <c r="AY1206" s="780"/>
      <c r="AZ1206" s="780"/>
      <c r="BA1206" s="780"/>
      <c r="BB1206" s="780">
        <v>0</v>
      </c>
      <c r="BC1206" s="780">
        <v>0</v>
      </c>
      <c r="BD1206" s="780">
        <v>0</v>
      </c>
      <c r="BE1206" s="780">
        <v>0</v>
      </c>
      <c r="BF1206" s="780">
        <v>0</v>
      </c>
      <c r="BG1206" s="780">
        <v>0</v>
      </c>
      <c r="BH1206" s="780">
        <v>0</v>
      </c>
      <c r="BI1206" s="780" t="s">
        <v>397</v>
      </c>
      <c r="BJ1206" s="780"/>
      <c r="BK1206" s="780">
        <v>264</v>
      </c>
      <c r="BL1206" s="780"/>
      <c r="BM1206" s="780"/>
      <c r="BN1206" s="780" t="s">
        <v>308</v>
      </c>
      <c r="BO1206" s="780" t="s">
        <v>308</v>
      </c>
      <c r="BP1206" s="780" t="s">
        <v>308</v>
      </c>
      <c r="BQ1206" s="780" t="s">
        <v>308</v>
      </c>
      <c r="BR1206" s="780"/>
      <c r="BS1206" s="780">
        <v>264</v>
      </c>
      <c r="BT1206" s="780"/>
      <c r="BU1206" s="780" t="s">
        <v>579</v>
      </c>
      <c r="BV1206" s="780"/>
      <c r="BW1206" s="780"/>
      <c r="BX1206" s="780"/>
      <c r="BY1206" s="780"/>
      <c r="BZ1206" s="780"/>
      <c r="CA1206" s="780"/>
      <c r="CB1206" s="780"/>
      <c r="CC1206" s="780"/>
      <c r="CD1206" s="780"/>
      <c r="CE1206" s="780"/>
      <c r="CF1206" s="780"/>
      <c r="CG1206" s="780"/>
      <c r="CH1206" s="780"/>
      <c r="CI1206" s="780"/>
      <c r="CJ1206" s="780"/>
      <c r="CK1206" s="773"/>
      <c r="CL1206" s="773" t="s">
        <v>397</v>
      </c>
      <c r="CM1206" s="773" t="s">
        <v>397</v>
      </c>
      <c r="CN1206" s="773" t="s">
        <v>397</v>
      </c>
      <c r="CO1206" s="773" t="s">
        <v>397</v>
      </c>
      <c r="CP1206" s="773">
        <v>264</v>
      </c>
      <c r="CQ1206" s="773">
        <v>264</v>
      </c>
      <c r="CR1206" s="772">
        <v>264</v>
      </c>
      <c r="CS1206" s="781"/>
      <c r="CT1206" s="782" t="s">
        <v>308</v>
      </c>
      <c r="CU1206" s="783" t="s">
        <v>308</v>
      </c>
      <c r="CV1206" s="774"/>
      <c r="CW1206" s="774"/>
      <c r="CX1206" s="782">
        <v>46288</v>
      </c>
      <c r="CY1206" s="784" t="s">
        <v>1493</v>
      </c>
      <c r="CZ1206" s="784" t="s">
        <v>308</v>
      </c>
      <c r="DA1206" s="785">
        <v>46262</v>
      </c>
      <c r="DB1206" s="785" t="s">
        <v>615</v>
      </c>
      <c r="DC1206" s="785" t="s">
        <v>2349</v>
      </c>
      <c r="DD1206" s="785" t="s">
        <v>308</v>
      </c>
      <c r="DE1206" s="785" t="s">
        <v>308</v>
      </c>
      <c r="DF1206" s="785" t="s">
        <v>308</v>
      </c>
      <c r="DG1206" s="785" t="s">
        <v>308</v>
      </c>
      <c r="DH1206" s="786">
        <v>0</v>
      </c>
      <c r="DI1206" s="774" t="s">
        <v>390</v>
      </c>
      <c r="DJ1206" s="774" t="s">
        <v>390</v>
      </c>
      <c r="DK1206" s="774" t="s">
        <v>390</v>
      </c>
      <c r="DL1206" s="774">
        <v>46297</v>
      </c>
      <c r="DM1206" s="774">
        <v>46297</v>
      </c>
      <c r="DN1206" s="774">
        <v>46297</v>
      </c>
      <c r="DO1206" s="804" t="s">
        <v>308</v>
      </c>
      <c r="DP1206" s="774">
        <v>46311</v>
      </c>
      <c r="DQ1206" s="776">
        <v>46311</v>
      </c>
      <c r="DR1206" s="774">
        <v>46311</v>
      </c>
      <c r="DS1206" s="786">
        <v>46311</v>
      </c>
      <c r="DT1206" s="752">
        <v>46311</v>
      </c>
      <c r="DU1206" s="753">
        <v>-9</v>
      </c>
      <c r="DV1206" s="753" t="s">
        <v>308</v>
      </c>
      <c r="DW1206" s="754">
        <v>46302</v>
      </c>
      <c r="DX1206" s="755">
        <v>46302</v>
      </c>
      <c r="DY1206" s="754" t="e">
        <v>#VALUE!</v>
      </c>
      <c r="DZ1206" s="754" t="e">
        <v>#VALUE!</v>
      </c>
      <c r="EA1206" s="754" t="e">
        <v>#VALUE!</v>
      </c>
      <c r="EB1206" s="754" t="e">
        <v>#VALUE!</v>
      </c>
      <c r="HA1206" s="756" t="s">
        <v>397</v>
      </c>
      <c r="HB1206" s="756" t="s">
        <v>397</v>
      </c>
      <c r="HC1206" s="756" t="s">
        <v>397</v>
      </c>
      <c r="HD1206" s="756" t="s">
        <v>397</v>
      </c>
      <c r="HE1206" s="756" t="s">
        <v>397</v>
      </c>
      <c r="HF1206" s="756" t="s">
        <v>397</v>
      </c>
      <c r="HG1206" s="756" t="s">
        <v>397</v>
      </c>
      <c r="HH1206" s="756" t="s">
        <v>397</v>
      </c>
      <c r="HI1206" s="756" t="s">
        <v>397</v>
      </c>
      <c r="HJ1206" s="756" t="s">
        <v>397</v>
      </c>
      <c r="HK1206"/>
      <c r="HL1206"/>
      <c r="HM1206"/>
      <c r="HN1206" s="756" t="str">
        <f t="shared" si="39"/>
        <v>AUTO PRINT</v>
      </c>
      <c r="HO1206"/>
      <c r="HP1206" s="757" t="s">
        <v>572</v>
      </c>
      <c r="HQ1206" s="757" t="s">
        <v>572</v>
      </c>
      <c r="HR1206" s="757" t="s">
        <v>572</v>
      </c>
      <c r="HS1206"/>
      <c r="HW1206" s="758"/>
      <c r="HX1206"/>
      <c r="HY1206" s="759" t="s">
        <v>572</v>
      </c>
      <c r="HZ1206" s="759" t="s">
        <v>572</v>
      </c>
      <c r="IA1206" s="759" t="s">
        <v>572</v>
      </c>
      <c r="IC1206" s="760" t="s">
        <v>572</v>
      </c>
      <c r="ID1206" s="760" t="s">
        <v>572</v>
      </c>
      <c r="IE1206" s="760" t="s">
        <v>572</v>
      </c>
      <c r="IF1206" s="761" t="s">
        <v>572</v>
      </c>
      <c r="IG1206" s="619" t="str">
        <f t="shared" si="40"/>
        <v>IN HOUSE (MANUAL)</v>
      </c>
      <c r="II1206" s="761" t="s">
        <v>572</v>
      </c>
      <c r="IK1206" s="761" t="str">
        <f>IFERROR(VLOOKUP($M1206,#REF!,13,0),"IN HOUSE (MANUAL)")</f>
        <v>IN HOUSE (MANUAL)</v>
      </c>
      <c r="IM1206" s="760" t="s">
        <v>572</v>
      </c>
      <c r="IN1206" s="760" t="s">
        <v>572</v>
      </c>
      <c r="IO1206" s="760" t="s">
        <v>572</v>
      </c>
      <c r="IQ1206" s="760" t="s">
        <v>572</v>
      </c>
      <c r="IR1206" s="760" t="s">
        <v>572</v>
      </c>
      <c r="IT1206" s="760" t="s">
        <v>572</v>
      </c>
      <c r="IV1206" s="760" t="s">
        <v>572</v>
      </c>
      <c r="IW1206" s="760" t="s">
        <v>572</v>
      </c>
      <c r="IY1206" s="760" t="s">
        <v>572</v>
      </c>
      <c r="IZ1206" s="760" t="s">
        <v>572</v>
      </c>
      <c r="JB1206" s="760" t="s">
        <v>572</v>
      </c>
      <c r="JC1206" s="760" t="s">
        <v>572</v>
      </c>
      <c r="JE1206" s="760" t="s">
        <v>572</v>
      </c>
      <c r="JF1206" s="760" t="s">
        <v>572</v>
      </c>
    </row>
    <row r="1207" spans="1:266" ht="16.5" customHeight="1" collapsed="1" x14ac:dyDescent="0.35">
      <c r="A1207" s="618" t="s">
        <v>2448</v>
      </c>
      <c r="B1207" s="730">
        <v>124</v>
      </c>
      <c r="C1207" s="730" t="s">
        <v>1845</v>
      </c>
      <c r="D1207" s="730" t="s">
        <v>1845</v>
      </c>
      <c r="E1207" s="730">
        <v>20</v>
      </c>
      <c r="F1207" s="731" t="s">
        <v>574</v>
      </c>
      <c r="G1207" s="732">
        <v>1</v>
      </c>
      <c r="H1207" s="826">
        <v>46238</v>
      </c>
      <c r="I1207" s="730">
        <v>41</v>
      </c>
      <c r="J1207" s="730" t="s">
        <v>308</v>
      </c>
      <c r="K1207" s="730">
        <v>43</v>
      </c>
      <c r="L1207" s="730" t="s">
        <v>2449</v>
      </c>
      <c r="M1207" s="772" t="s">
        <v>2448</v>
      </c>
      <c r="N1207" s="772" t="s">
        <v>390</v>
      </c>
      <c r="O1207" s="772">
        <v>0</v>
      </c>
      <c r="P1207" s="772">
        <v>0</v>
      </c>
      <c r="Q1207" s="772">
        <v>0</v>
      </c>
      <c r="R1207" s="772" t="s">
        <v>576</v>
      </c>
      <c r="S1207" s="772"/>
      <c r="T1207" s="772" t="s">
        <v>2313</v>
      </c>
      <c r="U1207" s="772">
        <v>480</v>
      </c>
      <c r="V1207" s="772" t="s">
        <v>308</v>
      </c>
      <c r="W1207" s="772"/>
      <c r="X1207" s="772"/>
      <c r="Y1207" s="772"/>
      <c r="Z1207" s="774"/>
      <c r="AA1207" s="772" t="s">
        <v>32</v>
      </c>
      <c r="AB1207" s="772" t="s">
        <v>569</v>
      </c>
      <c r="AC1207" s="772" t="s">
        <v>584</v>
      </c>
      <c r="AD1207" s="772">
        <v>276</v>
      </c>
      <c r="AE1207" s="864">
        <v>276</v>
      </c>
      <c r="AF1207" s="774">
        <v>46289</v>
      </c>
      <c r="AG1207" s="777"/>
      <c r="AH1207" s="777"/>
      <c r="AI1207" s="777" t="s">
        <v>308</v>
      </c>
      <c r="AJ1207" s="778">
        <v>20</v>
      </c>
      <c r="AK1207" s="779"/>
      <c r="AL1207" s="778"/>
      <c r="AM1207" s="780">
        <v>0</v>
      </c>
      <c r="AN1207" s="780"/>
      <c r="AO1207" s="780"/>
      <c r="AP1207" s="780"/>
      <c r="AQ1207" s="780"/>
      <c r="AR1207" s="780"/>
      <c r="AS1207" s="780"/>
      <c r="AT1207" s="780"/>
      <c r="AU1207" s="780"/>
      <c r="AV1207" s="780"/>
      <c r="AW1207" s="780"/>
      <c r="AX1207" s="780"/>
      <c r="AY1207" s="780"/>
      <c r="AZ1207" s="780"/>
      <c r="BA1207" s="780"/>
      <c r="BB1207" s="780">
        <v>0</v>
      </c>
      <c r="BC1207" s="780">
        <v>0</v>
      </c>
      <c r="BD1207" s="780">
        <v>0</v>
      </c>
      <c r="BE1207" s="780">
        <v>0</v>
      </c>
      <c r="BF1207" s="780">
        <v>0</v>
      </c>
      <c r="BG1207" s="780">
        <v>0</v>
      </c>
      <c r="BH1207" s="780">
        <v>0</v>
      </c>
      <c r="BI1207" s="780" t="s">
        <v>397</v>
      </c>
      <c r="BJ1207" s="780"/>
      <c r="BK1207" s="780">
        <v>276</v>
      </c>
      <c r="BL1207" s="780"/>
      <c r="BM1207" s="780"/>
      <c r="BN1207" s="780" t="s">
        <v>308</v>
      </c>
      <c r="BO1207" s="780" t="s">
        <v>308</v>
      </c>
      <c r="BP1207" s="780" t="s">
        <v>308</v>
      </c>
      <c r="BQ1207" s="780" t="s">
        <v>308</v>
      </c>
      <c r="BR1207" s="780"/>
      <c r="BS1207" s="780">
        <v>276</v>
      </c>
      <c r="BT1207" s="780"/>
      <c r="BU1207" s="780" t="s">
        <v>579</v>
      </c>
      <c r="BV1207" s="780"/>
      <c r="BW1207" s="780"/>
      <c r="BX1207" s="780"/>
      <c r="BY1207" s="780"/>
      <c r="BZ1207" s="780"/>
      <c r="CA1207" s="780"/>
      <c r="CB1207" s="780"/>
      <c r="CC1207" s="780"/>
      <c r="CD1207" s="780"/>
      <c r="CE1207" s="780"/>
      <c r="CF1207" s="780"/>
      <c r="CG1207" s="780"/>
      <c r="CH1207" s="780"/>
      <c r="CI1207" s="780"/>
      <c r="CJ1207" s="780"/>
      <c r="CK1207" s="773"/>
      <c r="CL1207" s="773" t="s">
        <v>397</v>
      </c>
      <c r="CM1207" s="773" t="s">
        <v>397</v>
      </c>
      <c r="CN1207" s="773" t="s">
        <v>397</v>
      </c>
      <c r="CO1207" s="773" t="s">
        <v>397</v>
      </c>
      <c r="CP1207" s="773">
        <v>276</v>
      </c>
      <c r="CQ1207" s="773">
        <v>276</v>
      </c>
      <c r="CR1207" s="772">
        <v>276</v>
      </c>
      <c r="CS1207" s="781"/>
      <c r="CT1207" s="782" t="s">
        <v>308</v>
      </c>
      <c r="CU1207" s="783" t="s">
        <v>308</v>
      </c>
      <c r="CV1207" s="774"/>
      <c r="CW1207" s="774"/>
      <c r="CX1207" s="865">
        <v>46289</v>
      </c>
      <c r="CY1207" s="784" t="s">
        <v>2370</v>
      </c>
      <c r="CZ1207" s="784" t="s">
        <v>308</v>
      </c>
      <c r="DA1207" s="785">
        <v>46269</v>
      </c>
      <c r="DB1207" s="785" t="s">
        <v>615</v>
      </c>
      <c r="DC1207" s="785" t="s">
        <v>1513</v>
      </c>
      <c r="DD1207" s="785" t="s">
        <v>308</v>
      </c>
      <c r="DE1207" s="785" t="s">
        <v>308</v>
      </c>
      <c r="DF1207" s="785" t="s">
        <v>308</v>
      </c>
      <c r="DG1207" s="785" t="s">
        <v>308</v>
      </c>
      <c r="DH1207" s="786">
        <v>0</v>
      </c>
      <c r="DI1207" s="774" t="s">
        <v>390</v>
      </c>
      <c r="DJ1207" s="774" t="s">
        <v>390</v>
      </c>
      <c r="DK1207" s="774">
        <v>46272</v>
      </c>
      <c r="DL1207" s="774">
        <v>46300</v>
      </c>
      <c r="DM1207" s="774">
        <v>46297</v>
      </c>
      <c r="DN1207" s="774">
        <v>46297</v>
      </c>
      <c r="DO1207" s="804" t="s">
        <v>308</v>
      </c>
      <c r="DP1207" s="774">
        <v>46318</v>
      </c>
      <c r="DQ1207" s="774">
        <v>46318</v>
      </c>
      <c r="DR1207" s="774">
        <v>46318</v>
      </c>
      <c r="DS1207" s="786">
        <v>46318</v>
      </c>
      <c r="DT1207" s="752">
        <v>46318</v>
      </c>
      <c r="DU1207" s="753">
        <v>-15</v>
      </c>
      <c r="DV1207" s="753" t="s">
        <v>308</v>
      </c>
      <c r="DW1207" s="754">
        <v>46302</v>
      </c>
      <c r="DX1207" s="755">
        <v>46303</v>
      </c>
      <c r="DY1207" s="754" t="e">
        <v>#VALUE!</v>
      </c>
      <c r="DZ1207" s="754" t="e">
        <v>#VALUE!</v>
      </c>
      <c r="EA1207" s="754" t="e">
        <v>#VALUE!</v>
      </c>
      <c r="EB1207" s="754" t="e">
        <v>#VALUE!</v>
      </c>
      <c r="HA1207" s="756" t="s">
        <v>397</v>
      </c>
      <c r="HB1207" s="756" t="s">
        <v>397</v>
      </c>
      <c r="HC1207" s="756" t="s">
        <v>397</v>
      </c>
      <c r="HD1207" s="756" t="s">
        <v>397</v>
      </c>
      <c r="HE1207" s="756" t="s">
        <v>397</v>
      </c>
      <c r="HF1207" s="756" t="s">
        <v>397</v>
      </c>
      <c r="HG1207" s="756" t="s">
        <v>397</v>
      </c>
      <c r="HH1207" s="756" t="s">
        <v>397</v>
      </c>
      <c r="HI1207" s="756" t="s">
        <v>397</v>
      </c>
      <c r="HJ1207" s="756" t="s">
        <v>397</v>
      </c>
      <c r="HK1207"/>
      <c r="HL1207"/>
      <c r="HM1207"/>
      <c r="HN1207" s="756" t="str">
        <f t="shared" si="39"/>
        <v>AUTO PRINT</v>
      </c>
      <c r="HO1207"/>
      <c r="HP1207" s="757" t="s">
        <v>572</v>
      </c>
      <c r="HQ1207" s="757" t="s">
        <v>572</v>
      </c>
      <c r="HR1207" s="757" t="s">
        <v>572</v>
      </c>
      <c r="HS1207"/>
      <c r="HW1207" s="758"/>
      <c r="HX1207"/>
      <c r="HY1207" s="759" t="s">
        <v>572</v>
      </c>
      <c r="HZ1207" s="759" t="s">
        <v>572</v>
      </c>
      <c r="IA1207" s="759" t="s">
        <v>572</v>
      </c>
      <c r="IC1207" s="760" t="s">
        <v>572</v>
      </c>
      <c r="ID1207" s="760" t="s">
        <v>572</v>
      </c>
      <c r="IE1207" s="760" t="s">
        <v>572</v>
      </c>
      <c r="IF1207" s="761" t="s">
        <v>572</v>
      </c>
      <c r="IG1207" s="619" t="str">
        <f t="shared" si="40"/>
        <v>IN HOUSE (MANUAL)</v>
      </c>
      <c r="II1207" s="761" t="s">
        <v>572</v>
      </c>
      <c r="IK1207" s="761" t="str">
        <f>IFERROR(VLOOKUP($M1207,#REF!,13,0),"IN HOUSE (MANUAL)")</f>
        <v>IN HOUSE (MANUAL)</v>
      </c>
      <c r="IM1207" s="760" t="s">
        <v>572</v>
      </c>
      <c r="IN1207" s="760" t="s">
        <v>572</v>
      </c>
      <c r="IO1207" s="760" t="s">
        <v>572</v>
      </c>
      <c r="IQ1207" s="760" t="s">
        <v>572</v>
      </c>
      <c r="IR1207" s="760" t="s">
        <v>572</v>
      </c>
      <c r="IT1207" s="760" t="s">
        <v>572</v>
      </c>
      <c r="IV1207" s="760" t="s">
        <v>572</v>
      </c>
      <c r="IW1207" s="760" t="s">
        <v>572</v>
      </c>
      <c r="IY1207" s="760" t="s">
        <v>572</v>
      </c>
      <c r="IZ1207" s="760" t="s">
        <v>572</v>
      </c>
      <c r="JB1207" s="760" t="s">
        <v>572</v>
      </c>
      <c r="JC1207" s="760" t="s">
        <v>572</v>
      </c>
      <c r="JE1207" s="760" t="s">
        <v>572</v>
      </c>
      <c r="JF1207" s="760" t="s">
        <v>572</v>
      </c>
    </row>
    <row r="1208" spans="1:266" ht="16.5" customHeight="1" collapsed="1" x14ac:dyDescent="0.35">
      <c r="A1208" s="618" t="s">
        <v>2450</v>
      </c>
      <c r="B1208" s="730">
        <v>125</v>
      </c>
      <c r="C1208" s="730" t="s">
        <v>1845</v>
      </c>
      <c r="D1208" s="730" t="s">
        <v>1845</v>
      </c>
      <c r="E1208" s="730">
        <v>20</v>
      </c>
      <c r="F1208" s="731" t="s">
        <v>574</v>
      </c>
      <c r="G1208" s="732">
        <v>1</v>
      </c>
      <c r="H1208" s="733">
        <v>46238</v>
      </c>
      <c r="I1208" s="730">
        <v>41</v>
      </c>
      <c r="J1208" s="730" t="s">
        <v>308</v>
      </c>
      <c r="K1208" s="730">
        <v>43</v>
      </c>
      <c r="L1208" s="730" t="s">
        <v>2451</v>
      </c>
      <c r="M1208" s="772" t="s">
        <v>2450</v>
      </c>
      <c r="N1208" s="772" t="s">
        <v>390</v>
      </c>
      <c r="O1208" s="772">
        <v>0</v>
      </c>
      <c r="P1208" s="772">
        <v>0</v>
      </c>
      <c r="Q1208" s="772">
        <v>0</v>
      </c>
      <c r="R1208" s="772" t="s">
        <v>576</v>
      </c>
      <c r="S1208" s="772"/>
      <c r="T1208" s="772" t="s">
        <v>2313</v>
      </c>
      <c r="U1208" s="772">
        <v>480</v>
      </c>
      <c r="V1208" s="772" t="s">
        <v>308</v>
      </c>
      <c r="W1208" s="772"/>
      <c r="X1208" s="772"/>
      <c r="Y1208" s="772"/>
      <c r="Z1208" s="774"/>
      <c r="AA1208" s="772" t="s">
        <v>32</v>
      </c>
      <c r="AB1208" s="772" t="s">
        <v>569</v>
      </c>
      <c r="AC1208" s="772" t="s">
        <v>608</v>
      </c>
      <c r="AD1208" s="772">
        <v>270</v>
      </c>
      <c r="AE1208" s="775">
        <v>270</v>
      </c>
      <c r="AF1208" s="776">
        <v>46289</v>
      </c>
      <c r="AG1208" s="777"/>
      <c r="AH1208" s="777"/>
      <c r="AI1208" s="777" t="s">
        <v>308</v>
      </c>
      <c r="AJ1208" s="778">
        <v>21</v>
      </c>
      <c r="AK1208" s="779"/>
      <c r="AL1208" s="778"/>
      <c r="AM1208" s="780">
        <v>0</v>
      </c>
      <c r="AN1208" s="780"/>
      <c r="AO1208" s="780"/>
      <c r="AP1208" s="780"/>
      <c r="AQ1208" s="780"/>
      <c r="AR1208" s="780"/>
      <c r="AS1208" s="780"/>
      <c r="AT1208" s="780"/>
      <c r="AU1208" s="780"/>
      <c r="AV1208" s="780"/>
      <c r="AW1208" s="780"/>
      <c r="AX1208" s="780"/>
      <c r="AY1208" s="780"/>
      <c r="AZ1208" s="780"/>
      <c r="BA1208" s="780"/>
      <c r="BB1208" s="780">
        <v>0</v>
      </c>
      <c r="BC1208" s="780">
        <v>0</v>
      </c>
      <c r="BD1208" s="780">
        <v>0</v>
      </c>
      <c r="BE1208" s="780">
        <v>0</v>
      </c>
      <c r="BF1208" s="780">
        <v>0</v>
      </c>
      <c r="BG1208" s="780">
        <v>0</v>
      </c>
      <c r="BH1208" s="780">
        <v>0</v>
      </c>
      <c r="BI1208" s="780" t="s">
        <v>397</v>
      </c>
      <c r="BJ1208" s="780"/>
      <c r="BK1208" s="780">
        <v>270</v>
      </c>
      <c r="BL1208" s="780"/>
      <c r="BM1208" s="780"/>
      <c r="BN1208" s="780" t="s">
        <v>308</v>
      </c>
      <c r="BO1208" s="780" t="s">
        <v>308</v>
      </c>
      <c r="BP1208" s="780" t="s">
        <v>308</v>
      </c>
      <c r="BQ1208" s="780" t="s">
        <v>308</v>
      </c>
      <c r="BR1208" s="780"/>
      <c r="BS1208" s="780">
        <v>270</v>
      </c>
      <c r="BT1208" s="780"/>
      <c r="BU1208" s="780" t="s">
        <v>579</v>
      </c>
      <c r="BV1208" s="780"/>
      <c r="BW1208" s="780"/>
      <c r="BX1208" s="780"/>
      <c r="BY1208" s="780"/>
      <c r="BZ1208" s="780"/>
      <c r="CA1208" s="780"/>
      <c r="CB1208" s="780"/>
      <c r="CC1208" s="780"/>
      <c r="CD1208" s="780"/>
      <c r="CE1208" s="780"/>
      <c r="CF1208" s="780"/>
      <c r="CG1208" s="780"/>
      <c r="CH1208" s="780"/>
      <c r="CI1208" s="780"/>
      <c r="CJ1208" s="780"/>
      <c r="CK1208" s="773"/>
      <c r="CL1208" s="773" t="s">
        <v>397</v>
      </c>
      <c r="CM1208" s="773" t="s">
        <v>397</v>
      </c>
      <c r="CN1208" s="773" t="s">
        <v>397</v>
      </c>
      <c r="CO1208" s="773" t="s">
        <v>397</v>
      </c>
      <c r="CP1208" s="773">
        <v>270</v>
      </c>
      <c r="CQ1208" s="773">
        <v>270</v>
      </c>
      <c r="CR1208" s="772">
        <v>270</v>
      </c>
      <c r="CS1208" s="781"/>
      <c r="CT1208" s="782" t="s">
        <v>308</v>
      </c>
      <c r="CU1208" s="783" t="s">
        <v>308</v>
      </c>
      <c r="CV1208" s="774"/>
      <c r="CW1208" s="774"/>
      <c r="CX1208" s="782">
        <v>46289</v>
      </c>
      <c r="CY1208" s="784" t="s">
        <v>2370</v>
      </c>
      <c r="CZ1208" s="784" t="s">
        <v>308</v>
      </c>
      <c r="DA1208" s="785">
        <v>46269</v>
      </c>
      <c r="DB1208" s="785" t="s">
        <v>615</v>
      </c>
      <c r="DC1208" s="785" t="s">
        <v>1513</v>
      </c>
      <c r="DD1208" s="785" t="s">
        <v>308</v>
      </c>
      <c r="DE1208" s="785" t="s">
        <v>308</v>
      </c>
      <c r="DF1208" s="785" t="s">
        <v>308</v>
      </c>
      <c r="DG1208" s="785" t="s">
        <v>308</v>
      </c>
      <c r="DH1208" s="786">
        <v>0</v>
      </c>
      <c r="DI1208" s="774" t="s">
        <v>390</v>
      </c>
      <c r="DJ1208" s="774" t="s">
        <v>390</v>
      </c>
      <c r="DK1208" s="774">
        <v>46272</v>
      </c>
      <c r="DL1208" s="774">
        <v>46300</v>
      </c>
      <c r="DM1208" s="774">
        <v>46300</v>
      </c>
      <c r="DN1208" s="774">
        <v>46300</v>
      </c>
      <c r="DO1208" s="804" t="s">
        <v>308</v>
      </c>
      <c r="DP1208" s="774">
        <v>46318</v>
      </c>
      <c r="DQ1208" s="776">
        <v>46318</v>
      </c>
      <c r="DR1208" s="774">
        <v>46318</v>
      </c>
      <c r="DS1208" s="786">
        <v>46318</v>
      </c>
      <c r="DT1208" s="752">
        <v>46318</v>
      </c>
      <c r="DU1208" s="753">
        <v>-15</v>
      </c>
      <c r="DV1208" s="753" t="s">
        <v>308</v>
      </c>
      <c r="DW1208" s="754">
        <v>46303</v>
      </c>
      <c r="DX1208" s="755">
        <v>46303</v>
      </c>
      <c r="DY1208" s="754" t="e">
        <v>#VALUE!</v>
      </c>
      <c r="DZ1208" s="754" t="e">
        <v>#VALUE!</v>
      </c>
      <c r="EA1208" s="754" t="e">
        <v>#VALUE!</v>
      </c>
      <c r="EB1208" s="754" t="e">
        <v>#VALUE!</v>
      </c>
      <c r="HA1208" s="756" t="s">
        <v>397</v>
      </c>
      <c r="HB1208" s="756" t="s">
        <v>397</v>
      </c>
      <c r="HC1208" s="756" t="s">
        <v>397</v>
      </c>
      <c r="HD1208" s="756" t="s">
        <v>397</v>
      </c>
      <c r="HE1208" s="756" t="s">
        <v>397</v>
      </c>
      <c r="HF1208" s="756" t="s">
        <v>397</v>
      </c>
      <c r="HG1208" s="756" t="s">
        <v>397</v>
      </c>
      <c r="HH1208" s="756" t="s">
        <v>397</v>
      </c>
      <c r="HI1208" s="756" t="s">
        <v>397</v>
      </c>
      <c r="HJ1208" s="756" t="s">
        <v>397</v>
      </c>
      <c r="HK1208"/>
      <c r="HL1208"/>
      <c r="HM1208"/>
      <c r="HN1208" s="756" t="str">
        <f t="shared" si="39"/>
        <v>AUTO PRINT</v>
      </c>
      <c r="HO1208"/>
      <c r="HP1208" s="757" t="s">
        <v>572</v>
      </c>
      <c r="HQ1208" s="757" t="s">
        <v>572</v>
      </c>
      <c r="HR1208" s="757" t="s">
        <v>572</v>
      </c>
      <c r="HS1208"/>
      <c r="HW1208" s="758"/>
      <c r="HX1208"/>
      <c r="HY1208" s="759" t="s">
        <v>572</v>
      </c>
      <c r="HZ1208" s="759" t="s">
        <v>572</v>
      </c>
      <c r="IA1208" s="759" t="s">
        <v>572</v>
      </c>
      <c r="IC1208" s="760" t="s">
        <v>572</v>
      </c>
      <c r="ID1208" s="760" t="s">
        <v>572</v>
      </c>
      <c r="IE1208" s="760" t="s">
        <v>572</v>
      </c>
      <c r="IF1208" s="761" t="s">
        <v>572</v>
      </c>
      <c r="IG1208" s="619" t="str">
        <f t="shared" si="40"/>
        <v>IN HOUSE (MANUAL)</v>
      </c>
      <c r="II1208" s="761" t="s">
        <v>572</v>
      </c>
      <c r="IK1208" s="761" t="str">
        <f>IFERROR(VLOOKUP($M1208,#REF!,13,0),"IN HOUSE (MANUAL)")</f>
        <v>IN HOUSE (MANUAL)</v>
      </c>
      <c r="IM1208" s="760" t="s">
        <v>572</v>
      </c>
      <c r="IN1208" s="760" t="s">
        <v>572</v>
      </c>
      <c r="IO1208" s="760" t="s">
        <v>572</v>
      </c>
      <c r="IQ1208" s="760" t="s">
        <v>572</v>
      </c>
      <c r="IR1208" s="760" t="s">
        <v>572</v>
      </c>
      <c r="IT1208" s="760" t="s">
        <v>572</v>
      </c>
      <c r="IV1208" s="760" t="s">
        <v>572</v>
      </c>
      <c r="IW1208" s="760" t="s">
        <v>572</v>
      </c>
      <c r="IY1208" s="760" t="s">
        <v>572</v>
      </c>
      <c r="IZ1208" s="760" t="s">
        <v>572</v>
      </c>
      <c r="JB1208" s="760" t="s">
        <v>572</v>
      </c>
      <c r="JC1208" s="760" t="s">
        <v>572</v>
      </c>
      <c r="JE1208" s="760" t="s">
        <v>572</v>
      </c>
      <c r="JF1208" s="760" t="s">
        <v>572</v>
      </c>
    </row>
    <row r="1209" spans="1:266" ht="17.25" customHeight="1" x14ac:dyDescent="0.35">
      <c r="A1209" s="618" t="s">
        <v>2452</v>
      </c>
      <c r="B1209" s="730">
        <v>126</v>
      </c>
      <c r="C1209" s="730" t="s">
        <v>1845</v>
      </c>
      <c r="D1209" s="730" t="s">
        <v>1845</v>
      </c>
      <c r="E1209" s="730">
        <v>20</v>
      </c>
      <c r="F1209" s="731" t="s">
        <v>574</v>
      </c>
      <c r="G1209" s="732">
        <v>1</v>
      </c>
      <c r="H1209" s="733">
        <v>46238</v>
      </c>
      <c r="I1209" s="730">
        <v>41</v>
      </c>
      <c r="J1209" s="730" t="s">
        <v>308</v>
      </c>
      <c r="K1209" s="730">
        <v>43</v>
      </c>
      <c r="L1209" s="730" t="s">
        <v>2453</v>
      </c>
      <c r="M1209" s="772" t="s">
        <v>2452</v>
      </c>
      <c r="N1209" s="772" t="s">
        <v>390</v>
      </c>
      <c r="O1209" s="772">
        <v>0</v>
      </c>
      <c r="P1209" s="772">
        <v>0</v>
      </c>
      <c r="Q1209" s="772">
        <v>0</v>
      </c>
      <c r="R1209" s="772" t="s">
        <v>576</v>
      </c>
      <c r="S1209" s="772"/>
      <c r="T1209" s="772" t="s">
        <v>2313</v>
      </c>
      <c r="U1209" s="772">
        <v>480</v>
      </c>
      <c r="V1209" s="772" t="s">
        <v>308</v>
      </c>
      <c r="W1209" s="772"/>
      <c r="X1209" s="772"/>
      <c r="Y1209" s="772"/>
      <c r="Z1209" s="774"/>
      <c r="AA1209" s="772" t="s">
        <v>32</v>
      </c>
      <c r="AB1209" s="772" t="s">
        <v>569</v>
      </c>
      <c r="AC1209" s="772" t="s">
        <v>608</v>
      </c>
      <c r="AD1209" s="772">
        <v>876</v>
      </c>
      <c r="AE1209" s="775">
        <v>876</v>
      </c>
      <c r="AF1209" s="776">
        <v>46289</v>
      </c>
      <c r="AG1209" s="777"/>
      <c r="AH1209" s="777"/>
      <c r="AI1209" s="777" t="s">
        <v>308</v>
      </c>
      <c r="AJ1209" s="778">
        <v>22</v>
      </c>
      <c r="AK1209" s="779"/>
      <c r="AL1209" s="778"/>
      <c r="AM1209" s="780">
        <v>0</v>
      </c>
      <c r="AN1209" s="780"/>
      <c r="AO1209" s="780"/>
      <c r="AP1209" s="780"/>
      <c r="AQ1209" s="780"/>
      <c r="AR1209" s="780"/>
      <c r="AS1209" s="780"/>
      <c r="AT1209" s="780"/>
      <c r="AU1209" s="780"/>
      <c r="AV1209" s="780"/>
      <c r="AW1209" s="780"/>
      <c r="AX1209" s="780"/>
      <c r="AY1209" s="780"/>
      <c r="AZ1209" s="780"/>
      <c r="BA1209" s="780"/>
      <c r="BB1209" s="780">
        <v>0</v>
      </c>
      <c r="BC1209" s="780">
        <v>0</v>
      </c>
      <c r="BD1209" s="780">
        <v>0</v>
      </c>
      <c r="BE1209" s="780">
        <v>0</v>
      </c>
      <c r="BF1209" s="780">
        <v>0</v>
      </c>
      <c r="BG1209" s="780">
        <v>0</v>
      </c>
      <c r="BH1209" s="780">
        <v>0</v>
      </c>
      <c r="BI1209" s="780" t="s">
        <v>397</v>
      </c>
      <c r="BJ1209" s="780"/>
      <c r="BK1209" s="780">
        <v>876</v>
      </c>
      <c r="BL1209" s="780"/>
      <c r="BM1209" s="780"/>
      <c r="BN1209" s="780" t="s">
        <v>308</v>
      </c>
      <c r="BO1209" s="780" t="s">
        <v>308</v>
      </c>
      <c r="BP1209" s="780" t="s">
        <v>308</v>
      </c>
      <c r="BQ1209" s="780" t="s">
        <v>308</v>
      </c>
      <c r="BR1209" s="780"/>
      <c r="BS1209" s="780">
        <v>876</v>
      </c>
      <c r="BT1209" s="780"/>
      <c r="BU1209" s="780" t="s">
        <v>579</v>
      </c>
      <c r="BV1209" s="780"/>
      <c r="BW1209" s="780"/>
      <c r="BX1209" s="780"/>
      <c r="BY1209" s="780"/>
      <c r="BZ1209" s="780"/>
      <c r="CA1209" s="780"/>
      <c r="CB1209" s="780"/>
      <c r="CC1209" s="780"/>
      <c r="CD1209" s="780"/>
      <c r="CE1209" s="780"/>
      <c r="CF1209" s="780"/>
      <c r="CG1209" s="780"/>
      <c r="CH1209" s="780"/>
      <c r="CI1209" s="780"/>
      <c r="CJ1209" s="780"/>
      <c r="CK1209" s="773"/>
      <c r="CL1209" s="773" t="s">
        <v>397</v>
      </c>
      <c r="CM1209" s="773" t="s">
        <v>397</v>
      </c>
      <c r="CN1209" s="773" t="s">
        <v>397</v>
      </c>
      <c r="CO1209" s="773" t="s">
        <v>397</v>
      </c>
      <c r="CP1209" s="773">
        <v>876</v>
      </c>
      <c r="CQ1209" s="773">
        <v>876</v>
      </c>
      <c r="CR1209" s="772">
        <v>876</v>
      </c>
      <c r="CS1209" s="781"/>
      <c r="CT1209" s="782" t="s">
        <v>308</v>
      </c>
      <c r="CU1209" s="783" t="s">
        <v>308</v>
      </c>
      <c r="CV1209" s="774"/>
      <c r="CW1209" s="774"/>
      <c r="CX1209" s="782">
        <v>46289</v>
      </c>
      <c r="CY1209" s="784" t="s">
        <v>2370</v>
      </c>
      <c r="CZ1209" s="784" t="s">
        <v>308</v>
      </c>
      <c r="DA1209" s="785">
        <v>46269</v>
      </c>
      <c r="DB1209" s="785" t="s">
        <v>615</v>
      </c>
      <c r="DC1209" s="785" t="s">
        <v>1513</v>
      </c>
      <c r="DD1209" s="785" t="s">
        <v>308</v>
      </c>
      <c r="DE1209" s="785" t="s">
        <v>308</v>
      </c>
      <c r="DF1209" s="785" t="s">
        <v>308</v>
      </c>
      <c r="DG1209" s="785" t="s">
        <v>308</v>
      </c>
      <c r="DH1209" s="786">
        <v>0</v>
      </c>
      <c r="DI1209" s="774" t="s">
        <v>390</v>
      </c>
      <c r="DJ1209" s="774" t="s">
        <v>390</v>
      </c>
      <c r="DK1209" s="774">
        <v>46272</v>
      </c>
      <c r="DL1209" s="774">
        <v>46300</v>
      </c>
      <c r="DM1209" s="774">
        <v>46301</v>
      </c>
      <c r="DN1209" s="774">
        <v>46301</v>
      </c>
      <c r="DO1209" s="804" t="s">
        <v>308</v>
      </c>
      <c r="DP1209" s="774">
        <v>46318</v>
      </c>
      <c r="DQ1209" s="776">
        <v>46318</v>
      </c>
      <c r="DR1209" s="774">
        <v>46318</v>
      </c>
      <c r="DS1209" s="786">
        <v>46318</v>
      </c>
      <c r="DT1209" s="752">
        <v>46318</v>
      </c>
      <c r="DU1209" s="753">
        <v>-14</v>
      </c>
      <c r="DV1209" s="753" t="s">
        <v>308</v>
      </c>
      <c r="DW1209" s="754">
        <v>46303</v>
      </c>
      <c r="DX1209" s="755">
        <v>46304</v>
      </c>
      <c r="DY1209" s="754" t="e">
        <v>#VALUE!</v>
      </c>
      <c r="DZ1209" s="754" t="e">
        <v>#VALUE!</v>
      </c>
      <c r="EA1209" s="754" t="e">
        <v>#VALUE!</v>
      </c>
      <c r="EB1209" s="754" t="e">
        <v>#VALUE!</v>
      </c>
      <c r="HA1209" s="756" t="s">
        <v>397</v>
      </c>
      <c r="HB1209" s="756" t="s">
        <v>397</v>
      </c>
      <c r="HC1209" s="756" t="s">
        <v>397</v>
      </c>
      <c r="HD1209" s="756" t="s">
        <v>397</v>
      </c>
      <c r="HE1209" s="756" t="s">
        <v>397</v>
      </c>
      <c r="HF1209" s="756" t="s">
        <v>397</v>
      </c>
      <c r="HG1209" s="756" t="s">
        <v>397</v>
      </c>
      <c r="HH1209" s="756" t="s">
        <v>397</v>
      </c>
      <c r="HI1209" s="756" t="s">
        <v>397</v>
      </c>
      <c r="HJ1209" s="756" t="s">
        <v>397</v>
      </c>
      <c r="HK1209"/>
      <c r="HL1209"/>
      <c r="HM1209"/>
      <c r="HN1209" s="756" t="str">
        <f t="shared" si="39"/>
        <v>AUTO PRINT</v>
      </c>
      <c r="HO1209"/>
      <c r="HP1209" s="757" t="s">
        <v>572</v>
      </c>
      <c r="HQ1209" s="757" t="s">
        <v>572</v>
      </c>
      <c r="HR1209" s="757" t="s">
        <v>572</v>
      </c>
      <c r="HS1209"/>
      <c r="HW1209" s="758"/>
      <c r="HX1209"/>
      <c r="HY1209" s="759" t="s">
        <v>572</v>
      </c>
      <c r="HZ1209" s="759" t="s">
        <v>572</v>
      </c>
      <c r="IA1209" s="759" t="s">
        <v>572</v>
      </c>
      <c r="IC1209" s="760" t="s">
        <v>572</v>
      </c>
      <c r="ID1209" s="760" t="s">
        <v>572</v>
      </c>
      <c r="IE1209" s="760" t="s">
        <v>572</v>
      </c>
      <c r="IF1209" s="761" t="s">
        <v>572</v>
      </c>
      <c r="IG1209" s="619" t="str">
        <f t="shared" si="40"/>
        <v>IN HOUSE (MANUAL)</v>
      </c>
      <c r="II1209" s="761" t="s">
        <v>572</v>
      </c>
      <c r="IK1209" s="761" t="str">
        <f>IFERROR(VLOOKUP($M1209,#REF!,13,0),"IN HOUSE (MANUAL)")</f>
        <v>IN HOUSE (MANUAL)</v>
      </c>
      <c r="IM1209" s="760" t="s">
        <v>572</v>
      </c>
      <c r="IN1209" s="760" t="s">
        <v>572</v>
      </c>
      <c r="IO1209" s="760" t="s">
        <v>572</v>
      </c>
      <c r="IQ1209" s="760" t="s">
        <v>572</v>
      </c>
      <c r="IR1209" s="760" t="s">
        <v>572</v>
      </c>
      <c r="IT1209" s="760" t="s">
        <v>572</v>
      </c>
      <c r="IV1209" s="760" t="s">
        <v>572</v>
      </c>
      <c r="IW1209" s="760" t="s">
        <v>572</v>
      </c>
      <c r="IY1209" s="760" t="s">
        <v>572</v>
      </c>
      <c r="IZ1209" s="760" t="s">
        <v>572</v>
      </c>
      <c r="JB1209" s="760" t="s">
        <v>572</v>
      </c>
      <c r="JC1209" s="760" t="s">
        <v>572</v>
      </c>
      <c r="JE1209" s="760" t="s">
        <v>572</v>
      </c>
      <c r="JF1209" s="760" t="s">
        <v>572</v>
      </c>
    </row>
    <row r="1210" spans="1:266" ht="17.25" customHeight="1" x14ac:dyDescent="0.35">
      <c r="A1210" s="618" t="s">
        <v>2454</v>
      </c>
      <c r="B1210" s="730">
        <v>127</v>
      </c>
      <c r="C1210" s="730" t="s">
        <v>1845</v>
      </c>
      <c r="D1210" s="730" t="s">
        <v>1845</v>
      </c>
      <c r="E1210" s="730">
        <v>20</v>
      </c>
      <c r="F1210" s="731" t="s">
        <v>574</v>
      </c>
      <c r="G1210" s="732">
        <v>1</v>
      </c>
      <c r="H1210" s="733">
        <v>46238</v>
      </c>
      <c r="I1210" s="730">
        <v>42</v>
      </c>
      <c r="J1210" s="730" t="s">
        <v>308</v>
      </c>
      <c r="K1210" s="730">
        <v>43</v>
      </c>
      <c r="L1210" s="730" t="s">
        <v>2455</v>
      </c>
      <c r="M1210" s="772" t="s">
        <v>2454</v>
      </c>
      <c r="N1210" s="772" t="s">
        <v>390</v>
      </c>
      <c r="O1210" s="772">
        <v>0</v>
      </c>
      <c r="P1210" s="772">
        <v>0</v>
      </c>
      <c r="Q1210" s="772">
        <v>0</v>
      </c>
      <c r="R1210" s="772" t="s">
        <v>576</v>
      </c>
      <c r="S1210" s="772"/>
      <c r="T1210" s="772" t="s">
        <v>588</v>
      </c>
      <c r="U1210" s="772">
        <v>480</v>
      </c>
      <c r="V1210" s="772" t="s">
        <v>308</v>
      </c>
      <c r="W1210" s="772"/>
      <c r="X1210" s="772"/>
      <c r="Y1210" s="772"/>
      <c r="Z1210" s="774"/>
      <c r="AA1210" s="772" t="s">
        <v>32</v>
      </c>
      <c r="AB1210" s="772" t="s">
        <v>569</v>
      </c>
      <c r="AC1210" s="772" t="s">
        <v>608</v>
      </c>
      <c r="AD1210" s="772">
        <v>1164</v>
      </c>
      <c r="AE1210" s="775">
        <v>1164</v>
      </c>
      <c r="AF1210" s="776">
        <v>46296</v>
      </c>
      <c r="AG1210" s="777"/>
      <c r="AH1210" s="777"/>
      <c r="AI1210" s="777" t="s">
        <v>308</v>
      </c>
      <c r="AJ1210" s="778">
        <v>23</v>
      </c>
      <c r="AK1210" s="779"/>
      <c r="AL1210" s="778"/>
      <c r="AM1210" s="780">
        <v>0</v>
      </c>
      <c r="AN1210" s="780"/>
      <c r="AO1210" s="780"/>
      <c r="AP1210" s="780"/>
      <c r="AQ1210" s="780"/>
      <c r="AR1210" s="780"/>
      <c r="AS1210" s="780"/>
      <c r="AT1210" s="780"/>
      <c r="AU1210" s="780"/>
      <c r="AV1210" s="780"/>
      <c r="AW1210" s="780"/>
      <c r="AX1210" s="780"/>
      <c r="AY1210" s="780"/>
      <c r="AZ1210" s="780"/>
      <c r="BA1210" s="780"/>
      <c r="BB1210" s="780">
        <v>0</v>
      </c>
      <c r="BC1210" s="780">
        <v>0</v>
      </c>
      <c r="BD1210" s="780">
        <v>0</v>
      </c>
      <c r="BE1210" s="780">
        <v>0</v>
      </c>
      <c r="BF1210" s="780">
        <v>0</v>
      </c>
      <c r="BG1210" s="780">
        <v>0</v>
      </c>
      <c r="BH1210" s="780">
        <v>0</v>
      </c>
      <c r="BI1210" s="780" t="s">
        <v>397</v>
      </c>
      <c r="BJ1210" s="780"/>
      <c r="BK1210" s="780">
        <v>1164</v>
      </c>
      <c r="BL1210" s="780"/>
      <c r="BM1210" s="780"/>
      <c r="BN1210" s="780" t="s">
        <v>308</v>
      </c>
      <c r="BO1210" s="780" t="s">
        <v>308</v>
      </c>
      <c r="BP1210" s="780" t="s">
        <v>308</v>
      </c>
      <c r="BQ1210" s="780" t="s">
        <v>308</v>
      </c>
      <c r="BR1210" s="780"/>
      <c r="BS1210" s="780">
        <v>1164</v>
      </c>
      <c r="BT1210" s="780"/>
      <c r="BU1210" s="780" t="s">
        <v>579</v>
      </c>
      <c r="BV1210" s="780"/>
      <c r="BW1210" s="780"/>
      <c r="BX1210" s="780"/>
      <c r="BY1210" s="780"/>
      <c r="BZ1210" s="780"/>
      <c r="CA1210" s="780"/>
      <c r="CB1210" s="780"/>
      <c r="CC1210" s="780"/>
      <c r="CD1210" s="780"/>
      <c r="CE1210" s="780"/>
      <c r="CF1210" s="780"/>
      <c r="CG1210" s="780"/>
      <c r="CH1210" s="780"/>
      <c r="CI1210" s="780"/>
      <c r="CJ1210" s="780"/>
      <c r="CK1210" s="773"/>
      <c r="CL1210" s="773" t="s">
        <v>397</v>
      </c>
      <c r="CM1210" s="773" t="s">
        <v>397</v>
      </c>
      <c r="CN1210" s="773" t="s">
        <v>397</v>
      </c>
      <c r="CO1210" s="773" t="s">
        <v>397</v>
      </c>
      <c r="CP1210" s="773">
        <v>1164</v>
      </c>
      <c r="CQ1210" s="773">
        <v>1164</v>
      </c>
      <c r="CR1210" s="772">
        <v>1164</v>
      </c>
      <c r="CS1210" s="781"/>
      <c r="CT1210" s="782" t="s">
        <v>308</v>
      </c>
      <c r="CU1210" s="783" t="s">
        <v>308</v>
      </c>
      <c r="CV1210" s="774"/>
      <c r="CW1210" s="774"/>
      <c r="CX1210" s="782">
        <v>46296</v>
      </c>
      <c r="CY1210" s="784" t="s">
        <v>2328</v>
      </c>
      <c r="CZ1210" s="784" t="s">
        <v>308</v>
      </c>
      <c r="DA1210" s="785">
        <v>46256</v>
      </c>
      <c r="DB1210" s="785" t="s">
        <v>615</v>
      </c>
      <c r="DC1210" s="785" t="s">
        <v>2024</v>
      </c>
      <c r="DD1210" s="785" t="s">
        <v>308</v>
      </c>
      <c r="DE1210" s="785" t="s">
        <v>308</v>
      </c>
      <c r="DF1210" s="785" t="s">
        <v>308</v>
      </c>
      <c r="DG1210" s="785" t="s">
        <v>308</v>
      </c>
      <c r="DH1210" s="786">
        <v>0</v>
      </c>
      <c r="DI1210" s="774" t="s">
        <v>390</v>
      </c>
      <c r="DJ1210" s="774" t="s">
        <v>390</v>
      </c>
      <c r="DK1210" s="774">
        <v>46272</v>
      </c>
      <c r="DL1210" s="774">
        <v>46286</v>
      </c>
      <c r="DM1210" s="774">
        <v>46303</v>
      </c>
      <c r="DN1210" s="774">
        <v>46303</v>
      </c>
      <c r="DO1210" s="804" t="s">
        <v>308</v>
      </c>
      <c r="DP1210" s="774">
        <v>46318</v>
      </c>
      <c r="DQ1210" s="776">
        <v>46318</v>
      </c>
      <c r="DR1210" s="774">
        <v>46318</v>
      </c>
      <c r="DS1210" s="786">
        <v>46318</v>
      </c>
      <c r="DT1210" s="752">
        <v>46318</v>
      </c>
      <c r="DU1210" s="753">
        <v>-10</v>
      </c>
      <c r="DV1210" s="753" t="s">
        <v>308</v>
      </c>
      <c r="DW1210" s="754">
        <v>46304</v>
      </c>
      <c r="DX1210" s="755">
        <v>46308</v>
      </c>
      <c r="DY1210" s="754" t="e">
        <v>#VALUE!</v>
      </c>
      <c r="DZ1210" s="754" t="e">
        <v>#VALUE!</v>
      </c>
      <c r="EA1210" s="754" t="e">
        <v>#VALUE!</v>
      </c>
      <c r="EB1210" s="754" t="e">
        <v>#VALUE!</v>
      </c>
      <c r="HA1210" s="756" t="s">
        <v>397</v>
      </c>
      <c r="HB1210" s="756" t="s">
        <v>397</v>
      </c>
      <c r="HC1210" s="756" t="s">
        <v>397</v>
      </c>
      <c r="HD1210" s="756" t="s">
        <v>397</v>
      </c>
      <c r="HE1210" s="756" t="s">
        <v>397</v>
      </c>
      <c r="HF1210" s="756" t="s">
        <v>397</v>
      </c>
      <c r="HG1210" s="756" t="s">
        <v>397</v>
      </c>
      <c r="HH1210" s="756" t="s">
        <v>397</v>
      </c>
      <c r="HI1210" s="756" t="s">
        <v>397</v>
      </c>
      <c r="HJ1210" s="756" t="s">
        <v>397</v>
      </c>
      <c r="HK1210"/>
      <c r="HL1210"/>
      <c r="HM1210"/>
      <c r="HN1210" s="756" t="str">
        <f t="shared" si="39"/>
        <v>AUTO PRINT</v>
      </c>
      <c r="HO1210"/>
      <c r="HP1210" s="757" t="s">
        <v>572</v>
      </c>
      <c r="HQ1210" s="757" t="s">
        <v>572</v>
      </c>
      <c r="HR1210" s="757" t="s">
        <v>572</v>
      </c>
      <c r="HS1210"/>
      <c r="HW1210" s="758"/>
      <c r="HX1210"/>
      <c r="HY1210" s="759" t="s">
        <v>572</v>
      </c>
      <c r="HZ1210" s="759" t="s">
        <v>572</v>
      </c>
      <c r="IA1210" s="759" t="s">
        <v>572</v>
      </c>
      <c r="IC1210" s="760" t="s">
        <v>572</v>
      </c>
      <c r="ID1210" s="760" t="s">
        <v>572</v>
      </c>
      <c r="IE1210" s="760" t="s">
        <v>572</v>
      </c>
      <c r="IF1210" s="761" t="s">
        <v>572</v>
      </c>
      <c r="IG1210" s="619" t="str">
        <f t="shared" si="40"/>
        <v>IN HOUSE (MANUAL)</v>
      </c>
      <c r="II1210" s="761" t="s">
        <v>572</v>
      </c>
      <c r="IK1210" s="761" t="str">
        <f>IFERROR(VLOOKUP($M1210,#REF!,13,0),"IN HOUSE (MANUAL)")</f>
        <v>IN HOUSE (MANUAL)</v>
      </c>
      <c r="IM1210" s="760" t="s">
        <v>572</v>
      </c>
      <c r="IN1210" s="760" t="s">
        <v>572</v>
      </c>
      <c r="IO1210" s="760" t="s">
        <v>572</v>
      </c>
      <c r="IQ1210" s="760" t="s">
        <v>572</v>
      </c>
      <c r="IR1210" s="760" t="s">
        <v>572</v>
      </c>
      <c r="IT1210" s="760" t="s">
        <v>572</v>
      </c>
      <c r="IV1210" s="760" t="s">
        <v>572</v>
      </c>
      <c r="IW1210" s="760" t="s">
        <v>572</v>
      </c>
      <c r="IY1210" s="760" t="s">
        <v>572</v>
      </c>
      <c r="IZ1210" s="760" t="s">
        <v>572</v>
      </c>
      <c r="JB1210" s="760" t="s">
        <v>572</v>
      </c>
      <c r="JC1210" s="760" t="s">
        <v>572</v>
      </c>
      <c r="JE1210" s="760" t="s">
        <v>572</v>
      </c>
      <c r="JF1210" s="760" t="s">
        <v>572</v>
      </c>
    </row>
    <row r="1211" spans="1:266" ht="17.25" customHeight="1" x14ac:dyDescent="0.35">
      <c r="A1211" s="618" t="s">
        <v>2456</v>
      </c>
      <c r="B1211" s="730">
        <v>128</v>
      </c>
      <c r="C1211" s="730" t="s">
        <v>1845</v>
      </c>
      <c r="D1211" s="730" t="s">
        <v>1845</v>
      </c>
      <c r="E1211" s="730">
        <v>20</v>
      </c>
      <c r="F1211" s="731" t="s">
        <v>961</v>
      </c>
      <c r="G1211" s="732">
        <v>1</v>
      </c>
      <c r="H1211" s="733">
        <v>46258</v>
      </c>
      <c r="I1211" s="730">
        <v>42</v>
      </c>
      <c r="J1211" s="730" t="s">
        <v>308</v>
      </c>
      <c r="K1211" s="730">
        <v>43</v>
      </c>
      <c r="L1211" s="730" t="s">
        <v>2457</v>
      </c>
      <c r="M1211" s="772" t="s">
        <v>2456</v>
      </c>
      <c r="N1211" s="772" t="s">
        <v>390</v>
      </c>
      <c r="O1211" s="772">
        <v>0</v>
      </c>
      <c r="P1211" s="772">
        <v>0</v>
      </c>
      <c r="Q1211" s="772">
        <v>0</v>
      </c>
      <c r="R1211" s="772" t="s">
        <v>576</v>
      </c>
      <c r="S1211" s="772"/>
      <c r="T1211" s="772" t="s">
        <v>588</v>
      </c>
      <c r="U1211" s="772">
        <v>480</v>
      </c>
      <c r="V1211" s="772" t="s">
        <v>308</v>
      </c>
      <c r="W1211" s="772"/>
      <c r="X1211" s="772"/>
      <c r="Y1211" s="772"/>
      <c r="Z1211" s="774"/>
      <c r="AA1211" s="772" t="s">
        <v>2055</v>
      </c>
      <c r="AB1211" s="772" t="s">
        <v>569</v>
      </c>
      <c r="AC1211" s="772" t="s">
        <v>608</v>
      </c>
      <c r="AD1211" s="772">
        <v>1296</v>
      </c>
      <c r="AE1211" s="775">
        <v>1296</v>
      </c>
      <c r="AF1211" s="776">
        <v>46288</v>
      </c>
      <c r="AG1211" s="777"/>
      <c r="AH1211" s="777"/>
      <c r="AI1211" s="777" t="s">
        <v>308</v>
      </c>
      <c r="AJ1211" s="778">
        <v>24</v>
      </c>
      <c r="AK1211" s="779"/>
      <c r="AL1211" s="778"/>
      <c r="AM1211" s="780">
        <v>0</v>
      </c>
      <c r="AN1211" s="780"/>
      <c r="AO1211" s="780"/>
      <c r="AP1211" s="780"/>
      <c r="AQ1211" s="780"/>
      <c r="AR1211" s="780"/>
      <c r="AS1211" s="780"/>
      <c r="AT1211" s="780"/>
      <c r="AU1211" s="780"/>
      <c r="AV1211" s="780"/>
      <c r="AW1211" s="780"/>
      <c r="AX1211" s="780"/>
      <c r="AY1211" s="780"/>
      <c r="AZ1211" s="780"/>
      <c r="BA1211" s="780"/>
      <c r="BB1211" s="780">
        <v>0</v>
      </c>
      <c r="BC1211" s="780">
        <v>0</v>
      </c>
      <c r="BD1211" s="780">
        <v>0</v>
      </c>
      <c r="BE1211" s="780">
        <v>0</v>
      </c>
      <c r="BF1211" s="780">
        <v>0</v>
      </c>
      <c r="BG1211" s="780">
        <v>0</v>
      </c>
      <c r="BH1211" s="780">
        <v>0</v>
      </c>
      <c r="BI1211" s="780" t="s">
        <v>397</v>
      </c>
      <c r="BJ1211" s="780"/>
      <c r="BK1211" s="780">
        <v>1296</v>
      </c>
      <c r="BL1211" s="780"/>
      <c r="BM1211" s="780"/>
      <c r="BN1211" s="780" t="s">
        <v>308</v>
      </c>
      <c r="BO1211" s="780" t="s">
        <v>308</v>
      </c>
      <c r="BP1211" s="780" t="s">
        <v>308</v>
      </c>
      <c r="BQ1211" s="780" t="s">
        <v>308</v>
      </c>
      <c r="BR1211" s="780"/>
      <c r="BS1211" s="780">
        <v>1296</v>
      </c>
      <c r="BT1211" s="780"/>
      <c r="BU1211" s="780" t="s">
        <v>579</v>
      </c>
      <c r="BV1211" s="780"/>
      <c r="BW1211" s="780"/>
      <c r="BX1211" s="780"/>
      <c r="BY1211" s="780"/>
      <c r="BZ1211" s="780"/>
      <c r="CA1211" s="780"/>
      <c r="CB1211" s="780"/>
      <c r="CC1211" s="780"/>
      <c r="CD1211" s="780"/>
      <c r="CE1211" s="780"/>
      <c r="CF1211" s="780"/>
      <c r="CG1211" s="780"/>
      <c r="CH1211" s="780"/>
      <c r="CI1211" s="780"/>
      <c r="CJ1211" s="780"/>
      <c r="CK1211" s="773"/>
      <c r="CL1211" s="773" t="s">
        <v>397</v>
      </c>
      <c r="CM1211" s="773" t="s">
        <v>397</v>
      </c>
      <c r="CN1211" s="773" t="s">
        <v>397</v>
      </c>
      <c r="CO1211" s="773" t="s">
        <v>397</v>
      </c>
      <c r="CP1211" s="773">
        <v>1296</v>
      </c>
      <c r="CQ1211" s="773">
        <v>1296</v>
      </c>
      <c r="CR1211" s="772">
        <v>1296</v>
      </c>
      <c r="CS1211" s="781"/>
      <c r="CT1211" s="782" t="s">
        <v>308</v>
      </c>
      <c r="CU1211" s="783"/>
      <c r="CV1211" s="774"/>
      <c r="CW1211" s="774"/>
      <c r="CX1211" s="782">
        <v>46288</v>
      </c>
      <c r="CY1211" s="784" t="s">
        <v>2379</v>
      </c>
      <c r="CZ1211" s="784" t="s">
        <v>308</v>
      </c>
      <c r="DA1211" s="785">
        <v>46286</v>
      </c>
      <c r="DB1211" s="785" t="s">
        <v>633</v>
      </c>
      <c r="DC1211" s="785" t="s">
        <v>634</v>
      </c>
      <c r="DD1211" s="785" t="s">
        <v>308</v>
      </c>
      <c r="DE1211" s="785" t="s">
        <v>308</v>
      </c>
      <c r="DF1211" s="785" t="s">
        <v>308</v>
      </c>
      <c r="DG1211" s="785" t="s">
        <v>308</v>
      </c>
      <c r="DH1211" s="786" t="s">
        <v>308</v>
      </c>
      <c r="DI1211" s="774">
        <v>46286</v>
      </c>
      <c r="DJ1211" s="774">
        <v>46288</v>
      </c>
      <c r="DK1211" s="774">
        <v>46288</v>
      </c>
      <c r="DL1211" s="774">
        <v>46302</v>
      </c>
      <c r="DM1211" s="774">
        <v>46302</v>
      </c>
      <c r="DN1211" s="774">
        <v>46302</v>
      </c>
      <c r="DO1211" s="804" t="s">
        <v>308</v>
      </c>
      <c r="DP1211" s="774">
        <v>46318</v>
      </c>
      <c r="DQ1211" s="776">
        <v>46318</v>
      </c>
      <c r="DR1211" s="774">
        <v>46318</v>
      </c>
      <c r="DS1211" s="786">
        <v>46318</v>
      </c>
      <c r="DT1211" s="752">
        <v>46318</v>
      </c>
      <c r="DU1211" s="753">
        <v>-8</v>
      </c>
      <c r="DV1211" s="753" t="s">
        <v>308</v>
      </c>
      <c r="DW1211" s="754">
        <v>46308</v>
      </c>
      <c r="DX1211" s="755">
        <v>46310</v>
      </c>
      <c r="DY1211" s="754" t="e">
        <v>#VALUE!</v>
      </c>
      <c r="DZ1211" s="754" t="e">
        <v>#VALUE!</v>
      </c>
      <c r="EA1211" s="754" t="e">
        <v>#VALUE!</v>
      </c>
      <c r="EB1211" s="754" t="e">
        <v>#VALUE!</v>
      </c>
      <c r="HA1211" s="756" t="s">
        <v>397</v>
      </c>
      <c r="HB1211" s="756" t="s">
        <v>397</v>
      </c>
      <c r="HC1211" s="756" t="s">
        <v>397</v>
      </c>
      <c r="HD1211" s="756" t="s">
        <v>397</v>
      </c>
      <c r="HE1211" s="756" t="s">
        <v>397</v>
      </c>
      <c r="HF1211" s="756" t="s">
        <v>397</v>
      </c>
      <c r="HG1211" s="756" t="s">
        <v>397</v>
      </c>
      <c r="HH1211" s="756" t="s">
        <v>397</v>
      </c>
      <c r="HI1211" s="756" t="s">
        <v>397</v>
      </c>
      <c r="HJ1211" s="756" t="s">
        <v>397</v>
      </c>
      <c r="HK1211"/>
      <c r="HL1211"/>
      <c r="HM1211"/>
      <c r="HN1211" s="756" t="str">
        <f t="shared" si="39"/>
        <v>AUTO PRINT</v>
      </c>
      <c r="HO1211"/>
      <c r="HP1211" s="757" t="s">
        <v>572</v>
      </c>
      <c r="HQ1211" s="757" t="s">
        <v>572</v>
      </c>
      <c r="HR1211" s="757" t="s">
        <v>572</v>
      </c>
      <c r="HS1211"/>
      <c r="HW1211" s="758"/>
      <c r="HX1211"/>
      <c r="HY1211" s="759" t="s">
        <v>572</v>
      </c>
      <c r="HZ1211" s="759" t="s">
        <v>572</v>
      </c>
      <c r="IA1211" s="759" t="s">
        <v>572</v>
      </c>
      <c r="IC1211" s="760" t="s">
        <v>572</v>
      </c>
      <c r="ID1211" s="760" t="s">
        <v>572</v>
      </c>
      <c r="IE1211" s="760" t="s">
        <v>572</v>
      </c>
      <c r="IF1211" s="761" t="s">
        <v>572</v>
      </c>
      <c r="IG1211" s="619" t="str">
        <f t="shared" si="40"/>
        <v>IN HOUSE (MANUAL)</v>
      </c>
      <c r="II1211" s="761" t="s">
        <v>572</v>
      </c>
      <c r="IK1211" s="761" t="str">
        <f>IFERROR(VLOOKUP($M1211,#REF!,13,0),"IN HOUSE (MANUAL)")</f>
        <v>IN HOUSE (MANUAL)</v>
      </c>
      <c r="IM1211" s="760" t="s">
        <v>572</v>
      </c>
      <c r="IN1211" s="760" t="s">
        <v>572</v>
      </c>
      <c r="IO1211" s="760" t="s">
        <v>572</v>
      </c>
      <c r="IQ1211" s="760" t="s">
        <v>572</v>
      </c>
      <c r="IR1211" s="760" t="s">
        <v>572</v>
      </c>
      <c r="IT1211" s="760" t="s">
        <v>572</v>
      </c>
      <c r="IV1211" s="760" t="s">
        <v>572</v>
      </c>
      <c r="IW1211" s="760" t="s">
        <v>572</v>
      </c>
      <c r="IY1211" s="760" t="s">
        <v>572</v>
      </c>
      <c r="IZ1211" s="760" t="s">
        <v>572</v>
      </c>
      <c r="JB1211" s="760" t="s">
        <v>572</v>
      </c>
      <c r="JC1211" s="760" t="s">
        <v>572</v>
      </c>
      <c r="JE1211" s="760" t="s">
        <v>572</v>
      </c>
      <c r="JF1211" s="760" t="s">
        <v>572</v>
      </c>
    </row>
    <row r="1212" spans="1:266" ht="16.5" customHeight="1" collapsed="1" x14ac:dyDescent="0.35">
      <c r="A1212" s="618" t="s">
        <v>2458</v>
      </c>
      <c r="B1212" s="730">
        <v>129</v>
      </c>
      <c r="C1212" s="730" t="s">
        <v>1845</v>
      </c>
      <c r="D1212" s="730" t="s">
        <v>1845</v>
      </c>
      <c r="E1212" s="730">
        <v>20</v>
      </c>
      <c r="F1212" s="731" t="s">
        <v>574</v>
      </c>
      <c r="G1212" s="732">
        <v>1</v>
      </c>
      <c r="H1212" s="733">
        <v>46238</v>
      </c>
      <c r="I1212" s="730">
        <v>42</v>
      </c>
      <c r="J1212" s="730" t="s">
        <v>308</v>
      </c>
      <c r="K1212" s="730">
        <v>43</v>
      </c>
      <c r="L1212" s="730" t="s">
        <v>2459</v>
      </c>
      <c r="M1212" s="772" t="s">
        <v>2458</v>
      </c>
      <c r="N1212" s="772" t="s">
        <v>390</v>
      </c>
      <c r="O1212" s="772">
        <v>0</v>
      </c>
      <c r="P1212" s="772">
        <v>0</v>
      </c>
      <c r="Q1212" s="772">
        <v>0</v>
      </c>
      <c r="R1212" s="772" t="s">
        <v>576</v>
      </c>
      <c r="S1212" s="772"/>
      <c r="T1212" s="772" t="s">
        <v>2348</v>
      </c>
      <c r="U1212" s="772">
        <v>480</v>
      </c>
      <c r="V1212" s="772" t="s">
        <v>308</v>
      </c>
      <c r="W1212" s="772"/>
      <c r="X1212" s="772"/>
      <c r="Y1212" s="772"/>
      <c r="Z1212" s="774"/>
      <c r="AA1212" s="772" t="s">
        <v>32</v>
      </c>
      <c r="AB1212" s="772" t="s">
        <v>569</v>
      </c>
      <c r="AC1212" s="772" t="s">
        <v>584</v>
      </c>
      <c r="AD1212" s="772">
        <v>738</v>
      </c>
      <c r="AE1212" s="775">
        <v>738</v>
      </c>
      <c r="AF1212" s="776">
        <v>46288</v>
      </c>
      <c r="AG1212" s="777"/>
      <c r="AH1212" s="777"/>
      <c r="AI1212" s="777" t="s">
        <v>308</v>
      </c>
      <c r="AJ1212" s="778">
        <v>25</v>
      </c>
      <c r="AK1212" s="779"/>
      <c r="AL1212" s="778"/>
      <c r="AM1212" s="780">
        <v>0</v>
      </c>
      <c r="AN1212" s="780"/>
      <c r="AO1212" s="780"/>
      <c r="AP1212" s="780"/>
      <c r="AQ1212" s="780"/>
      <c r="AR1212" s="780"/>
      <c r="AS1212" s="780"/>
      <c r="AT1212" s="780"/>
      <c r="AU1212" s="780"/>
      <c r="AV1212" s="780"/>
      <c r="AW1212" s="780"/>
      <c r="AX1212" s="780"/>
      <c r="AY1212" s="780"/>
      <c r="AZ1212" s="780"/>
      <c r="BA1212" s="780"/>
      <c r="BB1212" s="780">
        <v>0</v>
      </c>
      <c r="BC1212" s="780">
        <v>0</v>
      </c>
      <c r="BD1212" s="780">
        <v>0</v>
      </c>
      <c r="BE1212" s="780">
        <v>0</v>
      </c>
      <c r="BF1212" s="780">
        <v>0</v>
      </c>
      <c r="BG1212" s="780">
        <v>0</v>
      </c>
      <c r="BH1212" s="780">
        <v>0</v>
      </c>
      <c r="BI1212" s="780" t="s">
        <v>397</v>
      </c>
      <c r="BJ1212" s="780"/>
      <c r="BK1212" s="780">
        <v>738</v>
      </c>
      <c r="BL1212" s="780"/>
      <c r="BM1212" s="780"/>
      <c r="BN1212" s="780" t="s">
        <v>308</v>
      </c>
      <c r="BO1212" s="780" t="s">
        <v>308</v>
      </c>
      <c r="BP1212" s="780" t="s">
        <v>308</v>
      </c>
      <c r="BQ1212" s="780" t="s">
        <v>308</v>
      </c>
      <c r="BR1212" s="780"/>
      <c r="BS1212" s="780">
        <v>738</v>
      </c>
      <c r="BT1212" s="780"/>
      <c r="BU1212" s="780" t="s">
        <v>579</v>
      </c>
      <c r="BV1212" s="780"/>
      <c r="BW1212" s="780"/>
      <c r="BX1212" s="780"/>
      <c r="BY1212" s="780"/>
      <c r="BZ1212" s="780"/>
      <c r="CA1212" s="780"/>
      <c r="CB1212" s="780"/>
      <c r="CC1212" s="780"/>
      <c r="CD1212" s="780"/>
      <c r="CE1212" s="780"/>
      <c r="CF1212" s="780"/>
      <c r="CG1212" s="780"/>
      <c r="CH1212" s="780"/>
      <c r="CI1212" s="780"/>
      <c r="CJ1212" s="780"/>
      <c r="CK1212" s="773"/>
      <c r="CL1212" s="773" t="s">
        <v>397</v>
      </c>
      <c r="CM1212" s="773" t="s">
        <v>397</v>
      </c>
      <c r="CN1212" s="773" t="s">
        <v>397</v>
      </c>
      <c r="CO1212" s="773" t="s">
        <v>397</v>
      </c>
      <c r="CP1212" s="773">
        <v>738</v>
      </c>
      <c r="CQ1212" s="773">
        <v>738</v>
      </c>
      <c r="CR1212" s="772">
        <v>738</v>
      </c>
      <c r="CS1212" s="781"/>
      <c r="CT1212" s="782" t="s">
        <v>308</v>
      </c>
      <c r="CU1212" s="783" t="s">
        <v>308</v>
      </c>
      <c r="CV1212" s="774"/>
      <c r="CW1212" s="774"/>
      <c r="CX1212" s="782">
        <v>46288</v>
      </c>
      <c r="CY1212" s="784" t="s">
        <v>887</v>
      </c>
      <c r="CZ1212" s="784" t="s">
        <v>308</v>
      </c>
      <c r="DA1212" s="785">
        <v>46268</v>
      </c>
      <c r="DB1212" s="785" t="s">
        <v>615</v>
      </c>
      <c r="DC1212" s="785" t="s">
        <v>702</v>
      </c>
      <c r="DD1212" s="785" t="s">
        <v>308</v>
      </c>
      <c r="DE1212" s="785" t="s">
        <v>308</v>
      </c>
      <c r="DF1212" s="785" t="s">
        <v>308</v>
      </c>
      <c r="DG1212" s="785" t="s">
        <v>308</v>
      </c>
      <c r="DH1212" s="786">
        <v>0</v>
      </c>
      <c r="DI1212" s="774" t="s">
        <v>390</v>
      </c>
      <c r="DJ1212" s="774" t="s">
        <v>390</v>
      </c>
      <c r="DK1212" s="774" t="s">
        <v>390</v>
      </c>
      <c r="DL1212" s="774">
        <v>46286</v>
      </c>
      <c r="DM1212" s="774">
        <v>46304</v>
      </c>
      <c r="DN1212" s="774">
        <v>46304</v>
      </c>
      <c r="DO1212" s="804" t="s">
        <v>308</v>
      </c>
      <c r="DP1212" s="774">
        <v>46318</v>
      </c>
      <c r="DQ1212" s="776">
        <v>46318</v>
      </c>
      <c r="DR1212" s="774">
        <v>46318</v>
      </c>
      <c r="DS1212" s="786">
        <v>46318</v>
      </c>
      <c r="DT1212" s="752">
        <v>46318</v>
      </c>
      <c r="DU1212" s="753">
        <v>-7</v>
      </c>
      <c r="DV1212" s="753" t="s">
        <v>308</v>
      </c>
      <c r="DW1212" s="754">
        <v>46310</v>
      </c>
      <c r="DX1212" s="755">
        <v>46311</v>
      </c>
      <c r="DY1212" s="754" t="e">
        <v>#VALUE!</v>
      </c>
      <c r="DZ1212" s="754" t="e">
        <v>#VALUE!</v>
      </c>
      <c r="EA1212" s="754" t="e">
        <v>#VALUE!</v>
      </c>
      <c r="EB1212" s="754" t="e">
        <v>#VALUE!</v>
      </c>
      <c r="HA1212" s="756" t="s">
        <v>397</v>
      </c>
      <c r="HB1212" s="756" t="s">
        <v>397</v>
      </c>
      <c r="HC1212" s="756" t="s">
        <v>397</v>
      </c>
      <c r="HD1212" s="756" t="s">
        <v>397</v>
      </c>
      <c r="HE1212" s="756" t="s">
        <v>397</v>
      </c>
      <c r="HF1212" s="756" t="s">
        <v>397</v>
      </c>
      <c r="HG1212" s="756" t="s">
        <v>397</v>
      </c>
      <c r="HH1212" s="756" t="s">
        <v>397</v>
      </c>
      <c r="HI1212" s="756" t="s">
        <v>397</v>
      </c>
      <c r="HJ1212" s="756" t="s">
        <v>397</v>
      </c>
      <c r="HK1212"/>
      <c r="HL1212"/>
      <c r="HM1212"/>
      <c r="HN1212" s="756" t="str">
        <f t="shared" si="39"/>
        <v>AUTO PRINT</v>
      </c>
      <c r="HO1212"/>
      <c r="HP1212" s="757" t="s">
        <v>572</v>
      </c>
      <c r="HQ1212" s="757" t="s">
        <v>572</v>
      </c>
      <c r="HR1212" s="757" t="s">
        <v>572</v>
      </c>
      <c r="HS1212"/>
      <c r="HW1212" s="758"/>
      <c r="HX1212"/>
      <c r="HY1212" s="759" t="s">
        <v>572</v>
      </c>
      <c r="HZ1212" s="759" t="s">
        <v>572</v>
      </c>
      <c r="IA1212" s="759" t="s">
        <v>572</v>
      </c>
      <c r="IC1212" s="760" t="s">
        <v>572</v>
      </c>
      <c r="ID1212" s="760" t="s">
        <v>572</v>
      </c>
      <c r="IE1212" s="760" t="s">
        <v>572</v>
      </c>
      <c r="IF1212" s="761" t="s">
        <v>572</v>
      </c>
      <c r="IG1212" s="619" t="str">
        <f t="shared" si="40"/>
        <v>IN HOUSE (MANUAL)</v>
      </c>
      <c r="II1212" s="761" t="s">
        <v>572</v>
      </c>
      <c r="IK1212" s="761" t="str">
        <f>IFERROR(VLOOKUP($M1212,#REF!,13,0),"IN HOUSE (MANUAL)")</f>
        <v>IN HOUSE (MANUAL)</v>
      </c>
      <c r="IM1212" s="760" t="s">
        <v>572</v>
      </c>
      <c r="IN1212" s="760" t="s">
        <v>572</v>
      </c>
      <c r="IO1212" s="760" t="s">
        <v>572</v>
      </c>
      <c r="IQ1212" s="760" t="s">
        <v>572</v>
      </c>
      <c r="IR1212" s="760" t="s">
        <v>572</v>
      </c>
      <c r="IT1212" s="760" t="s">
        <v>572</v>
      </c>
      <c r="IV1212" s="760" t="s">
        <v>572</v>
      </c>
      <c r="IW1212" s="760" t="s">
        <v>572</v>
      </c>
      <c r="IY1212" s="760" t="s">
        <v>572</v>
      </c>
      <c r="IZ1212" s="760" t="s">
        <v>572</v>
      </c>
      <c r="JB1212" s="760" t="s">
        <v>572</v>
      </c>
      <c r="JC1212" s="760" t="s">
        <v>572</v>
      </c>
      <c r="JE1212" s="760" t="s">
        <v>572</v>
      </c>
      <c r="JF1212" s="760" t="s">
        <v>572</v>
      </c>
    </row>
    <row r="1213" spans="1:266" ht="16.5" customHeight="1" collapsed="1" x14ac:dyDescent="0.35">
      <c r="A1213" s="618" t="s">
        <v>2460</v>
      </c>
      <c r="B1213" s="730">
        <v>130</v>
      </c>
      <c r="C1213" s="730" t="s">
        <v>1845</v>
      </c>
      <c r="D1213" s="730" t="s">
        <v>1845</v>
      </c>
      <c r="E1213" s="730">
        <v>20</v>
      </c>
      <c r="F1213" s="731" t="s">
        <v>961</v>
      </c>
      <c r="G1213" s="732">
        <v>1</v>
      </c>
      <c r="H1213" s="733">
        <v>46258</v>
      </c>
      <c r="I1213" s="730">
        <v>43</v>
      </c>
      <c r="J1213" s="730" t="s">
        <v>308</v>
      </c>
      <c r="K1213" s="730">
        <v>44</v>
      </c>
      <c r="L1213" s="730" t="s">
        <v>2461</v>
      </c>
      <c r="M1213" s="868" t="s">
        <v>2460</v>
      </c>
      <c r="N1213" s="772">
        <v>0</v>
      </c>
      <c r="O1213" s="772" t="s">
        <v>390</v>
      </c>
      <c r="P1213" s="772">
        <v>0</v>
      </c>
      <c r="Q1213" s="772" t="s">
        <v>390</v>
      </c>
      <c r="R1213" s="868" t="s">
        <v>170</v>
      </c>
      <c r="S1213" s="868"/>
      <c r="T1213" s="868" t="s">
        <v>790</v>
      </c>
      <c r="U1213" s="868">
        <v>411</v>
      </c>
      <c r="V1213" s="868" t="s">
        <v>308</v>
      </c>
      <c r="W1213" s="868"/>
      <c r="X1213" s="868"/>
      <c r="Y1213" s="868"/>
      <c r="Z1213" s="885"/>
      <c r="AA1213" s="868" t="s">
        <v>157</v>
      </c>
      <c r="AB1213" s="868" t="s">
        <v>569</v>
      </c>
      <c r="AC1213" s="868" t="s">
        <v>802</v>
      </c>
      <c r="AD1213" s="868">
        <v>624</v>
      </c>
      <c r="AE1213" s="864">
        <v>624</v>
      </c>
      <c r="AF1213" s="776">
        <v>46288</v>
      </c>
      <c r="AG1213" s="918"/>
      <c r="AH1213" s="918"/>
      <c r="AI1213" s="918" t="s">
        <v>694</v>
      </c>
      <c r="AJ1213" s="778">
        <v>26</v>
      </c>
      <c r="AK1213" s="894"/>
      <c r="AL1213" s="895"/>
      <c r="AM1213" s="896">
        <v>624</v>
      </c>
      <c r="AN1213" s="896"/>
      <c r="AO1213" s="896"/>
      <c r="AP1213" s="896"/>
      <c r="AQ1213" s="896"/>
      <c r="AR1213" s="896"/>
      <c r="AS1213" s="896"/>
      <c r="AT1213" s="896"/>
      <c r="AU1213" s="896"/>
      <c r="AV1213" s="896"/>
      <c r="AW1213" s="896"/>
      <c r="AX1213" s="896"/>
      <c r="AY1213" s="896"/>
      <c r="AZ1213" s="896"/>
      <c r="BA1213" s="896"/>
      <c r="BB1213" s="896">
        <v>0</v>
      </c>
      <c r="BC1213" s="896">
        <v>624</v>
      </c>
      <c r="BD1213" s="896">
        <v>0</v>
      </c>
      <c r="BE1213" s="896">
        <v>0</v>
      </c>
      <c r="BF1213" s="896">
        <v>0</v>
      </c>
      <c r="BG1213" s="896">
        <v>0</v>
      </c>
      <c r="BH1213" s="896">
        <v>0</v>
      </c>
      <c r="BI1213" s="896">
        <v>624</v>
      </c>
      <c r="BJ1213" s="896"/>
      <c r="BK1213" s="896">
        <v>0</v>
      </c>
      <c r="BL1213" s="896"/>
      <c r="BM1213" s="896"/>
      <c r="BN1213" s="896" t="s">
        <v>308</v>
      </c>
      <c r="BO1213" s="896" t="s">
        <v>308</v>
      </c>
      <c r="BP1213" s="896" t="s">
        <v>308</v>
      </c>
      <c r="BQ1213" s="896" t="s">
        <v>308</v>
      </c>
      <c r="BR1213" s="896"/>
      <c r="BS1213" s="896" t="s">
        <v>397</v>
      </c>
      <c r="BT1213" s="896"/>
      <c r="BU1213" s="896" t="s">
        <v>579</v>
      </c>
      <c r="BV1213" s="896"/>
      <c r="BW1213" s="896"/>
      <c r="BX1213" s="896"/>
      <c r="BY1213" s="896"/>
      <c r="BZ1213" s="896"/>
      <c r="CA1213" s="896"/>
      <c r="CB1213" s="896"/>
      <c r="CC1213" s="896"/>
      <c r="CD1213" s="896"/>
      <c r="CE1213" s="896"/>
      <c r="CF1213" s="896"/>
      <c r="CG1213" s="896"/>
      <c r="CH1213" s="896"/>
      <c r="CI1213" s="896"/>
      <c r="CJ1213" s="896"/>
      <c r="CK1213" s="867"/>
      <c r="CL1213" s="867" t="s">
        <v>397</v>
      </c>
      <c r="CM1213" s="867">
        <v>624</v>
      </c>
      <c r="CN1213" s="867">
        <v>624</v>
      </c>
      <c r="CO1213" s="867" t="s">
        <v>397</v>
      </c>
      <c r="CP1213" s="867">
        <v>624</v>
      </c>
      <c r="CQ1213" s="867">
        <v>624</v>
      </c>
      <c r="CR1213" s="868">
        <v>624</v>
      </c>
      <c r="CS1213" s="869"/>
      <c r="CT1213" s="782" t="s">
        <v>308</v>
      </c>
      <c r="CU1213" s="783"/>
      <c r="CV1213" s="776"/>
      <c r="CW1213" s="776"/>
      <c r="CX1213" s="782">
        <v>46288</v>
      </c>
      <c r="CY1213" s="784" t="s">
        <v>848</v>
      </c>
      <c r="CZ1213" s="784" t="s">
        <v>308</v>
      </c>
      <c r="DA1213" s="785">
        <v>46286</v>
      </c>
      <c r="DB1213" s="785" t="s">
        <v>633</v>
      </c>
      <c r="DC1213" s="785" t="s">
        <v>634</v>
      </c>
      <c r="DD1213" s="785">
        <v>46288</v>
      </c>
      <c r="DE1213" s="871" t="s">
        <v>397</v>
      </c>
      <c r="DF1213" s="871" t="s">
        <v>397</v>
      </c>
      <c r="DG1213" s="871" t="s">
        <v>397</v>
      </c>
      <c r="DH1213" s="872" t="s">
        <v>308</v>
      </c>
      <c r="DI1213" s="776">
        <v>46286</v>
      </c>
      <c r="DJ1213" s="776" t="s">
        <v>397</v>
      </c>
      <c r="DK1213" s="776">
        <v>46288</v>
      </c>
      <c r="DL1213" s="776">
        <v>46307</v>
      </c>
      <c r="DM1213" s="776">
        <v>46307</v>
      </c>
      <c r="DN1213" s="776">
        <v>46307</v>
      </c>
      <c r="DO1213" s="873" t="s">
        <v>308</v>
      </c>
      <c r="DP1213" s="776">
        <v>46332</v>
      </c>
      <c r="DQ1213" s="776">
        <v>46325</v>
      </c>
      <c r="DR1213" s="776">
        <v>46332</v>
      </c>
      <c r="DS1213" s="872">
        <v>46332</v>
      </c>
      <c r="DT1213" s="752">
        <v>46325</v>
      </c>
      <c r="DU1213" s="753">
        <v>-11</v>
      </c>
      <c r="DV1213" s="753" t="s">
        <v>308</v>
      </c>
      <c r="DW1213" s="754">
        <v>46311</v>
      </c>
      <c r="DX1213" s="755">
        <v>46314</v>
      </c>
      <c r="DY1213" s="754" t="e">
        <v>#VALUE!</v>
      </c>
      <c r="DZ1213" s="754" t="e">
        <v>#VALUE!</v>
      </c>
      <c r="EA1213" s="754" t="e">
        <v>#VALUE!</v>
      </c>
      <c r="EB1213" s="754" t="e">
        <v>#VALUE!</v>
      </c>
      <c r="HA1213" s="756" t="s">
        <v>397</v>
      </c>
      <c r="HB1213" s="756" t="s">
        <v>397</v>
      </c>
      <c r="HC1213" s="756" t="s">
        <v>397</v>
      </c>
      <c r="HD1213" s="756" t="s">
        <v>397</v>
      </c>
      <c r="HE1213" s="756" t="s">
        <v>397</v>
      </c>
      <c r="HF1213" s="756" t="s">
        <v>397</v>
      </c>
      <c r="HG1213" s="756" t="s">
        <v>397</v>
      </c>
      <c r="HH1213" s="756" t="s">
        <v>397</v>
      </c>
      <c r="HI1213" s="756" t="s">
        <v>397</v>
      </c>
      <c r="HJ1213" s="756" t="s">
        <v>397</v>
      </c>
      <c r="HK1213"/>
      <c r="HL1213"/>
      <c r="HM1213"/>
      <c r="HN1213" s="756" t="str">
        <f t="shared" si="39"/>
        <v>AUTO PRINT</v>
      </c>
      <c r="HO1213"/>
      <c r="HP1213" s="757" t="s">
        <v>572</v>
      </c>
      <c r="HQ1213" s="757" t="s">
        <v>572</v>
      </c>
      <c r="HR1213" s="757" t="s">
        <v>572</v>
      </c>
      <c r="HS1213"/>
      <c r="HW1213" s="758"/>
      <c r="HX1213"/>
      <c r="HY1213" s="759" t="s">
        <v>572</v>
      </c>
      <c r="HZ1213" s="759" t="s">
        <v>572</v>
      </c>
      <c r="IA1213" s="759" t="s">
        <v>572</v>
      </c>
      <c r="IC1213" s="760" t="s">
        <v>572</v>
      </c>
      <c r="ID1213" s="760" t="s">
        <v>572</v>
      </c>
      <c r="IE1213" s="760" t="s">
        <v>572</v>
      </c>
      <c r="IF1213" s="761" t="s">
        <v>572</v>
      </c>
      <c r="IG1213" s="619" t="str">
        <f t="shared" si="40"/>
        <v>IN HOUSE (MANUAL)</v>
      </c>
      <c r="II1213" s="761" t="s">
        <v>572</v>
      </c>
      <c r="IK1213" s="761" t="str">
        <f>IFERROR(VLOOKUP($M1213,#REF!,13,0),"IN HOUSE (MANUAL)")</f>
        <v>IN HOUSE (MANUAL)</v>
      </c>
      <c r="IM1213" s="760" t="s">
        <v>572</v>
      </c>
      <c r="IN1213" s="760" t="s">
        <v>572</v>
      </c>
      <c r="IO1213" s="760" t="s">
        <v>572</v>
      </c>
      <c r="IQ1213" s="760" t="s">
        <v>572</v>
      </c>
      <c r="IR1213" s="760" t="s">
        <v>572</v>
      </c>
      <c r="IT1213" s="760" t="s">
        <v>572</v>
      </c>
      <c r="IV1213" s="760" t="s">
        <v>572</v>
      </c>
      <c r="IW1213" s="760" t="s">
        <v>572</v>
      </c>
      <c r="IY1213" s="760" t="s">
        <v>572</v>
      </c>
      <c r="IZ1213" s="760" t="s">
        <v>572</v>
      </c>
      <c r="JB1213" s="760" t="s">
        <v>572</v>
      </c>
      <c r="JC1213" s="760">
        <v>624</v>
      </c>
      <c r="JE1213" s="760" t="s">
        <v>572</v>
      </c>
      <c r="JF1213" s="760" t="s">
        <v>572</v>
      </c>
    </row>
    <row r="1214" spans="1:266" ht="16.5" customHeight="1" collapsed="1" x14ac:dyDescent="0.35">
      <c r="A1214" s="618" t="s">
        <v>2462</v>
      </c>
      <c r="B1214" s="730">
        <v>131</v>
      </c>
      <c r="C1214" s="730" t="s">
        <v>1845</v>
      </c>
      <c r="D1214" s="730" t="s">
        <v>1845</v>
      </c>
      <c r="E1214" s="730">
        <v>20</v>
      </c>
      <c r="F1214" s="731" t="s">
        <v>961</v>
      </c>
      <c r="G1214" s="732">
        <v>1</v>
      </c>
      <c r="H1214" s="733">
        <v>46196</v>
      </c>
      <c r="I1214" s="730">
        <v>43</v>
      </c>
      <c r="J1214" s="730" t="s">
        <v>308</v>
      </c>
      <c r="K1214" s="730">
        <v>44</v>
      </c>
      <c r="L1214" s="730" t="s">
        <v>2463</v>
      </c>
      <c r="M1214" s="772" t="s">
        <v>2462</v>
      </c>
      <c r="N1214" s="772">
        <v>0</v>
      </c>
      <c r="O1214" s="772" t="s">
        <v>390</v>
      </c>
      <c r="P1214" s="772">
        <v>0</v>
      </c>
      <c r="Q1214" s="772" t="s">
        <v>390</v>
      </c>
      <c r="R1214" s="772" t="s">
        <v>170</v>
      </c>
      <c r="S1214" s="772"/>
      <c r="T1214" s="772" t="s">
        <v>807</v>
      </c>
      <c r="U1214" s="772">
        <v>411</v>
      </c>
      <c r="V1214" s="772" t="s">
        <v>308</v>
      </c>
      <c r="W1214" s="772"/>
      <c r="X1214" s="772"/>
      <c r="Y1214" s="772"/>
      <c r="Z1214" s="886"/>
      <c r="AA1214" s="772" t="s">
        <v>157</v>
      </c>
      <c r="AB1214" s="772" t="s">
        <v>569</v>
      </c>
      <c r="AC1214" s="772" t="s">
        <v>647</v>
      </c>
      <c r="AD1214" s="772">
        <v>270</v>
      </c>
      <c r="AE1214" s="775">
        <v>270</v>
      </c>
      <c r="AF1214" s="776">
        <v>46275</v>
      </c>
      <c r="AG1214" s="777"/>
      <c r="AH1214" s="777"/>
      <c r="AI1214" s="777" t="s">
        <v>694</v>
      </c>
      <c r="AJ1214" s="778">
        <v>27</v>
      </c>
      <c r="AK1214" s="779"/>
      <c r="AL1214" s="778"/>
      <c r="AM1214" s="780">
        <v>270</v>
      </c>
      <c r="AN1214" s="780"/>
      <c r="AO1214" s="780"/>
      <c r="AP1214" s="780"/>
      <c r="AQ1214" s="780"/>
      <c r="AR1214" s="780"/>
      <c r="AS1214" s="780"/>
      <c r="AT1214" s="780"/>
      <c r="AU1214" s="780"/>
      <c r="AV1214" s="780"/>
      <c r="AW1214" s="780"/>
      <c r="AX1214" s="780"/>
      <c r="AY1214" s="780"/>
      <c r="AZ1214" s="780"/>
      <c r="BA1214" s="780"/>
      <c r="BB1214" s="780">
        <v>0</v>
      </c>
      <c r="BC1214" s="780">
        <v>270</v>
      </c>
      <c r="BD1214" s="780">
        <v>0</v>
      </c>
      <c r="BE1214" s="780">
        <v>0</v>
      </c>
      <c r="BF1214" s="780">
        <v>0</v>
      </c>
      <c r="BG1214" s="780">
        <v>0</v>
      </c>
      <c r="BH1214" s="780">
        <v>0</v>
      </c>
      <c r="BI1214" s="780">
        <v>270</v>
      </c>
      <c r="BJ1214" s="780"/>
      <c r="BK1214" s="780">
        <v>0</v>
      </c>
      <c r="BL1214" s="780"/>
      <c r="BM1214" s="780"/>
      <c r="BN1214" s="780" t="s">
        <v>308</v>
      </c>
      <c r="BO1214" s="780" t="s">
        <v>308</v>
      </c>
      <c r="BP1214" s="780" t="s">
        <v>308</v>
      </c>
      <c r="BQ1214" s="780" t="s">
        <v>308</v>
      </c>
      <c r="BR1214" s="780"/>
      <c r="BS1214" s="780" t="s">
        <v>397</v>
      </c>
      <c r="BT1214" s="780"/>
      <c r="BU1214" s="780" t="s">
        <v>579</v>
      </c>
      <c r="BV1214" s="780"/>
      <c r="BW1214" s="780"/>
      <c r="BX1214" s="780"/>
      <c r="BY1214" s="780"/>
      <c r="BZ1214" s="780"/>
      <c r="CA1214" s="780"/>
      <c r="CB1214" s="780"/>
      <c r="CC1214" s="780"/>
      <c r="CD1214" s="780"/>
      <c r="CE1214" s="780"/>
      <c r="CF1214" s="780"/>
      <c r="CG1214" s="780"/>
      <c r="CH1214" s="780"/>
      <c r="CI1214" s="780"/>
      <c r="CJ1214" s="780"/>
      <c r="CK1214" s="773"/>
      <c r="CL1214" s="773" t="s">
        <v>397</v>
      </c>
      <c r="CM1214" s="773">
        <v>270</v>
      </c>
      <c r="CN1214" s="773">
        <v>270</v>
      </c>
      <c r="CO1214" s="773" t="s">
        <v>397</v>
      </c>
      <c r="CP1214" s="773">
        <v>270</v>
      </c>
      <c r="CQ1214" s="773">
        <v>270</v>
      </c>
      <c r="CR1214" s="772">
        <v>270</v>
      </c>
      <c r="CS1214" s="781"/>
      <c r="CT1214" s="782" t="s">
        <v>308</v>
      </c>
      <c r="CU1214" s="783"/>
      <c r="CV1214" s="774"/>
      <c r="CW1214" s="774"/>
      <c r="CX1214" s="782">
        <v>46275</v>
      </c>
      <c r="CY1214" s="784" t="s">
        <v>848</v>
      </c>
      <c r="CZ1214" s="784" t="s">
        <v>308</v>
      </c>
      <c r="DA1214" s="785">
        <v>46273</v>
      </c>
      <c r="DB1214" s="785" t="s">
        <v>633</v>
      </c>
      <c r="DC1214" s="785" t="s">
        <v>634</v>
      </c>
      <c r="DD1214" s="785">
        <v>46275</v>
      </c>
      <c r="DE1214" s="785" t="s">
        <v>397</v>
      </c>
      <c r="DF1214" s="785" t="s">
        <v>397</v>
      </c>
      <c r="DG1214" s="785" t="s">
        <v>397</v>
      </c>
      <c r="DH1214" s="786">
        <v>0</v>
      </c>
      <c r="DI1214" s="774">
        <v>46272</v>
      </c>
      <c r="DJ1214" s="774" t="s">
        <v>397</v>
      </c>
      <c r="DK1214" s="774">
        <v>46276</v>
      </c>
      <c r="DL1214" s="774">
        <v>46304</v>
      </c>
      <c r="DM1214" s="774">
        <v>46308</v>
      </c>
      <c r="DN1214" s="774">
        <v>46308</v>
      </c>
      <c r="DO1214" s="787" t="s">
        <v>308</v>
      </c>
      <c r="DP1214" s="774">
        <v>46332</v>
      </c>
      <c r="DQ1214" s="776">
        <v>46325</v>
      </c>
      <c r="DR1214" s="774">
        <v>46332</v>
      </c>
      <c r="DS1214" s="786">
        <v>46332</v>
      </c>
      <c r="DT1214" s="752">
        <v>46325</v>
      </c>
      <c r="DU1214" s="753">
        <v>-10</v>
      </c>
      <c r="DV1214" s="753" t="s">
        <v>308</v>
      </c>
      <c r="DW1214" s="754">
        <v>46314</v>
      </c>
      <c r="DX1214" s="755">
        <v>46315</v>
      </c>
      <c r="DY1214" s="754" t="e">
        <v>#VALUE!</v>
      </c>
      <c r="DZ1214" s="754" t="e">
        <v>#VALUE!</v>
      </c>
      <c r="EA1214" s="754" t="e">
        <v>#VALUE!</v>
      </c>
      <c r="EB1214" s="754" t="e">
        <v>#VALUE!</v>
      </c>
      <c r="HA1214" s="756" t="s">
        <v>397</v>
      </c>
      <c r="HB1214" s="756" t="s">
        <v>397</v>
      </c>
      <c r="HC1214" s="756" t="s">
        <v>397</v>
      </c>
      <c r="HD1214" s="756" t="s">
        <v>397</v>
      </c>
      <c r="HE1214" s="756" t="s">
        <v>397</v>
      </c>
      <c r="HF1214" s="756" t="s">
        <v>397</v>
      </c>
      <c r="HG1214" s="756" t="s">
        <v>397</v>
      </c>
      <c r="HH1214" s="756" t="s">
        <v>397</v>
      </c>
      <c r="HI1214" s="756" t="s">
        <v>397</v>
      </c>
      <c r="HJ1214" s="756" t="s">
        <v>397</v>
      </c>
      <c r="HK1214"/>
      <c r="HL1214"/>
      <c r="HM1214"/>
      <c r="HN1214" s="756" t="str">
        <f t="shared" si="39"/>
        <v>AUTO PRINT</v>
      </c>
      <c r="HO1214"/>
      <c r="HP1214" s="757" t="s">
        <v>572</v>
      </c>
      <c r="HQ1214" s="757" t="s">
        <v>572</v>
      </c>
      <c r="HR1214" s="757" t="s">
        <v>572</v>
      </c>
      <c r="HS1214"/>
      <c r="HW1214" s="758"/>
      <c r="HX1214"/>
      <c r="HY1214" s="759" t="s">
        <v>572</v>
      </c>
      <c r="HZ1214" s="759" t="s">
        <v>572</v>
      </c>
      <c r="IA1214" s="759" t="s">
        <v>572</v>
      </c>
      <c r="IC1214" s="760" t="s">
        <v>572</v>
      </c>
      <c r="ID1214" s="760" t="s">
        <v>572</v>
      </c>
      <c r="IE1214" s="760" t="s">
        <v>572</v>
      </c>
      <c r="IF1214" s="761" t="s">
        <v>572</v>
      </c>
      <c r="IG1214" s="619" t="str">
        <f t="shared" si="40"/>
        <v>IN HOUSE (MANUAL)</v>
      </c>
      <c r="II1214" s="761" t="s">
        <v>572</v>
      </c>
      <c r="IK1214" s="761" t="str">
        <f>IFERROR(VLOOKUP($M1214,#REF!,13,0),"IN HOUSE (MANUAL)")</f>
        <v>IN HOUSE (MANUAL)</v>
      </c>
      <c r="IM1214" s="760" t="s">
        <v>572</v>
      </c>
      <c r="IN1214" s="760" t="s">
        <v>572</v>
      </c>
      <c r="IO1214" s="760" t="s">
        <v>572</v>
      </c>
      <c r="IQ1214" s="760" t="s">
        <v>572</v>
      </c>
      <c r="IR1214" s="760" t="s">
        <v>572</v>
      </c>
      <c r="IT1214" s="760" t="s">
        <v>572</v>
      </c>
      <c r="IV1214" s="760" t="s">
        <v>572</v>
      </c>
      <c r="IW1214" s="760" t="s">
        <v>572</v>
      </c>
      <c r="IY1214" s="760" t="s">
        <v>572</v>
      </c>
      <c r="IZ1214" s="760" t="s">
        <v>572</v>
      </c>
      <c r="JB1214" s="760" t="s">
        <v>922</v>
      </c>
      <c r="JC1214" s="760">
        <v>270</v>
      </c>
      <c r="JE1214" s="760" t="s">
        <v>572</v>
      </c>
      <c r="JF1214" s="760" t="s">
        <v>572</v>
      </c>
    </row>
    <row r="1215" spans="1:266" ht="16.5" customHeight="1" collapsed="1" x14ac:dyDescent="0.35">
      <c r="A1215" s="618" t="s">
        <v>2464</v>
      </c>
      <c r="B1215" s="730">
        <v>132</v>
      </c>
      <c r="C1215" s="730" t="s">
        <v>1845</v>
      </c>
      <c r="D1215" s="730" t="s">
        <v>1845</v>
      </c>
      <c r="E1215" s="730">
        <v>20</v>
      </c>
      <c r="F1215" s="731" t="s">
        <v>961</v>
      </c>
      <c r="G1215" s="732">
        <v>1</v>
      </c>
      <c r="H1215" s="733">
        <v>46258</v>
      </c>
      <c r="I1215" s="730">
        <v>43</v>
      </c>
      <c r="J1215" s="730" t="s">
        <v>308</v>
      </c>
      <c r="K1215" s="730">
        <v>44</v>
      </c>
      <c r="L1215" s="730" t="s">
        <v>2465</v>
      </c>
      <c r="M1215" s="772" t="s">
        <v>2464</v>
      </c>
      <c r="N1215" s="772">
        <v>0</v>
      </c>
      <c r="O1215" s="772" t="s">
        <v>390</v>
      </c>
      <c r="P1215" s="772">
        <v>0</v>
      </c>
      <c r="Q1215" s="772" t="s">
        <v>390</v>
      </c>
      <c r="R1215" s="772" t="s">
        <v>170</v>
      </c>
      <c r="S1215" s="772"/>
      <c r="T1215" s="772" t="s">
        <v>807</v>
      </c>
      <c r="U1215" s="772">
        <v>411</v>
      </c>
      <c r="V1215" s="772" t="s">
        <v>308</v>
      </c>
      <c r="W1215" s="772"/>
      <c r="X1215" s="772"/>
      <c r="Y1215" s="772"/>
      <c r="Z1215" s="886"/>
      <c r="AA1215" s="772" t="s">
        <v>157</v>
      </c>
      <c r="AB1215" s="772" t="s">
        <v>569</v>
      </c>
      <c r="AC1215" s="772" t="s">
        <v>802</v>
      </c>
      <c r="AD1215" s="772">
        <v>780</v>
      </c>
      <c r="AE1215" s="775">
        <v>780</v>
      </c>
      <c r="AF1215" s="776">
        <v>46288</v>
      </c>
      <c r="AG1215" s="777"/>
      <c r="AH1215" s="777"/>
      <c r="AI1215" s="777" t="s">
        <v>694</v>
      </c>
      <c r="AJ1215" s="778">
        <v>28</v>
      </c>
      <c r="AK1215" s="779"/>
      <c r="AL1215" s="778"/>
      <c r="AM1215" s="780">
        <v>780</v>
      </c>
      <c r="AN1215" s="780"/>
      <c r="AO1215" s="780"/>
      <c r="AP1215" s="780"/>
      <c r="AQ1215" s="780"/>
      <c r="AR1215" s="780"/>
      <c r="AS1215" s="780"/>
      <c r="AT1215" s="780"/>
      <c r="AU1215" s="780"/>
      <c r="AV1215" s="780"/>
      <c r="AW1215" s="780"/>
      <c r="AX1215" s="780"/>
      <c r="AY1215" s="780"/>
      <c r="AZ1215" s="780"/>
      <c r="BA1215" s="780"/>
      <c r="BB1215" s="780">
        <v>0</v>
      </c>
      <c r="BC1215" s="780">
        <v>780</v>
      </c>
      <c r="BD1215" s="780">
        <v>0</v>
      </c>
      <c r="BE1215" s="780">
        <v>0</v>
      </c>
      <c r="BF1215" s="780">
        <v>0</v>
      </c>
      <c r="BG1215" s="780">
        <v>0</v>
      </c>
      <c r="BH1215" s="780">
        <v>0</v>
      </c>
      <c r="BI1215" s="780">
        <v>780</v>
      </c>
      <c r="BJ1215" s="780"/>
      <c r="BK1215" s="780">
        <v>0</v>
      </c>
      <c r="BL1215" s="780"/>
      <c r="BM1215" s="780"/>
      <c r="BN1215" s="780" t="s">
        <v>308</v>
      </c>
      <c r="BO1215" s="780" t="s">
        <v>308</v>
      </c>
      <c r="BP1215" s="780" t="s">
        <v>308</v>
      </c>
      <c r="BQ1215" s="780" t="s">
        <v>308</v>
      </c>
      <c r="BR1215" s="780"/>
      <c r="BS1215" s="780" t="s">
        <v>397</v>
      </c>
      <c r="BT1215" s="780"/>
      <c r="BU1215" s="780" t="s">
        <v>579</v>
      </c>
      <c r="BV1215" s="780"/>
      <c r="BW1215" s="780"/>
      <c r="BX1215" s="780"/>
      <c r="BY1215" s="780"/>
      <c r="BZ1215" s="780"/>
      <c r="CA1215" s="780"/>
      <c r="CB1215" s="780"/>
      <c r="CC1215" s="780"/>
      <c r="CD1215" s="780"/>
      <c r="CE1215" s="780"/>
      <c r="CF1215" s="780"/>
      <c r="CG1215" s="780"/>
      <c r="CH1215" s="780"/>
      <c r="CI1215" s="780"/>
      <c r="CJ1215" s="780"/>
      <c r="CK1215" s="773"/>
      <c r="CL1215" s="773" t="s">
        <v>397</v>
      </c>
      <c r="CM1215" s="773">
        <v>780</v>
      </c>
      <c r="CN1215" s="773">
        <v>780</v>
      </c>
      <c r="CO1215" s="773" t="s">
        <v>397</v>
      </c>
      <c r="CP1215" s="773">
        <v>780</v>
      </c>
      <c r="CQ1215" s="773">
        <v>780</v>
      </c>
      <c r="CR1215" s="772">
        <v>780</v>
      </c>
      <c r="CS1215" s="781"/>
      <c r="CT1215" s="782" t="s">
        <v>308</v>
      </c>
      <c r="CU1215" s="783"/>
      <c r="CV1215" s="774"/>
      <c r="CW1215" s="774"/>
      <c r="CX1215" s="782">
        <v>46288</v>
      </c>
      <c r="CY1215" s="784" t="s">
        <v>848</v>
      </c>
      <c r="CZ1215" s="784" t="s">
        <v>308</v>
      </c>
      <c r="DA1215" s="785">
        <v>46286</v>
      </c>
      <c r="DB1215" s="785" t="s">
        <v>633</v>
      </c>
      <c r="DC1215" s="785" t="s">
        <v>634</v>
      </c>
      <c r="DD1215" s="785">
        <v>46288</v>
      </c>
      <c r="DE1215" s="785" t="s">
        <v>397</v>
      </c>
      <c r="DF1215" s="785" t="s">
        <v>397</v>
      </c>
      <c r="DG1215" s="785" t="s">
        <v>397</v>
      </c>
      <c r="DH1215" s="786" t="s">
        <v>308</v>
      </c>
      <c r="DI1215" s="774">
        <v>46286</v>
      </c>
      <c r="DJ1215" s="774" t="s">
        <v>397</v>
      </c>
      <c r="DK1215" s="774">
        <v>46288</v>
      </c>
      <c r="DL1215" s="774">
        <v>46309</v>
      </c>
      <c r="DM1215" s="774">
        <v>46309</v>
      </c>
      <c r="DN1215" s="774">
        <v>46309</v>
      </c>
      <c r="DO1215" s="787" t="s">
        <v>308</v>
      </c>
      <c r="DP1215" s="774">
        <v>46332</v>
      </c>
      <c r="DQ1215" s="776">
        <v>46325</v>
      </c>
      <c r="DR1215" s="774">
        <v>46332</v>
      </c>
      <c r="DS1215" s="786">
        <v>46332</v>
      </c>
      <c r="DT1215" s="752">
        <v>46325</v>
      </c>
      <c r="DU1215" s="753">
        <v>-9</v>
      </c>
      <c r="DV1215" s="753" t="s">
        <v>308</v>
      </c>
      <c r="DW1215" s="754">
        <v>46315</v>
      </c>
      <c r="DX1215" s="755">
        <v>46316</v>
      </c>
      <c r="DY1215" s="754" t="e">
        <v>#VALUE!</v>
      </c>
      <c r="DZ1215" s="754" t="e">
        <v>#VALUE!</v>
      </c>
      <c r="EA1215" s="754" t="e">
        <v>#VALUE!</v>
      </c>
      <c r="EB1215" s="754" t="e">
        <v>#VALUE!</v>
      </c>
      <c r="HA1215" s="756" t="s">
        <v>397</v>
      </c>
      <c r="HB1215" s="756" t="s">
        <v>397</v>
      </c>
      <c r="HC1215" s="756" t="s">
        <v>397</v>
      </c>
      <c r="HD1215" s="756" t="s">
        <v>397</v>
      </c>
      <c r="HE1215" s="756" t="s">
        <v>397</v>
      </c>
      <c r="HF1215" s="756" t="s">
        <v>397</v>
      </c>
      <c r="HG1215" s="756" t="s">
        <v>397</v>
      </c>
      <c r="HH1215" s="756" t="s">
        <v>397</v>
      </c>
      <c r="HI1215" s="756" t="s">
        <v>397</v>
      </c>
      <c r="HJ1215" s="756" t="s">
        <v>397</v>
      </c>
      <c r="HK1215"/>
      <c r="HL1215"/>
      <c r="HM1215"/>
      <c r="HN1215" s="756" t="str">
        <f t="shared" si="39"/>
        <v>AUTO PRINT</v>
      </c>
      <c r="HO1215"/>
      <c r="HP1215" s="757" t="s">
        <v>572</v>
      </c>
      <c r="HQ1215" s="757" t="s">
        <v>572</v>
      </c>
      <c r="HR1215" s="757" t="s">
        <v>572</v>
      </c>
      <c r="HS1215"/>
      <c r="HW1215" s="758"/>
      <c r="HX1215"/>
      <c r="HY1215" s="759" t="s">
        <v>572</v>
      </c>
      <c r="HZ1215" s="759" t="s">
        <v>572</v>
      </c>
      <c r="IA1215" s="759" t="s">
        <v>572</v>
      </c>
      <c r="IC1215" s="760" t="s">
        <v>572</v>
      </c>
      <c r="ID1215" s="760" t="s">
        <v>572</v>
      </c>
      <c r="IE1215" s="760" t="s">
        <v>572</v>
      </c>
      <c r="IF1215" s="761" t="s">
        <v>572</v>
      </c>
      <c r="IG1215" s="619" t="str">
        <f t="shared" si="40"/>
        <v>IN HOUSE (MANUAL)</v>
      </c>
      <c r="II1215" s="761" t="s">
        <v>572</v>
      </c>
      <c r="IK1215" s="761" t="str">
        <f>IFERROR(VLOOKUP($M1215,#REF!,13,0),"IN HOUSE (MANUAL)")</f>
        <v>IN HOUSE (MANUAL)</v>
      </c>
      <c r="IM1215" s="760" t="s">
        <v>572</v>
      </c>
      <c r="IN1215" s="760" t="s">
        <v>572</v>
      </c>
      <c r="IO1215" s="760" t="s">
        <v>572</v>
      </c>
      <c r="IQ1215" s="760" t="s">
        <v>572</v>
      </c>
      <c r="IR1215" s="760" t="s">
        <v>572</v>
      </c>
      <c r="IT1215" s="760" t="s">
        <v>572</v>
      </c>
      <c r="IV1215" s="760" t="s">
        <v>572</v>
      </c>
      <c r="IW1215" s="760" t="s">
        <v>572</v>
      </c>
      <c r="IY1215" s="760" t="s">
        <v>572</v>
      </c>
      <c r="IZ1215" s="760" t="s">
        <v>572</v>
      </c>
      <c r="JB1215" s="760" t="s">
        <v>572</v>
      </c>
      <c r="JC1215" s="760">
        <v>780</v>
      </c>
      <c r="JE1215" s="760" t="s">
        <v>572</v>
      </c>
      <c r="JF1215" s="760" t="s">
        <v>572</v>
      </c>
    </row>
    <row r="1216" spans="1:266" ht="16.5" customHeight="1" collapsed="1" x14ac:dyDescent="0.35">
      <c r="A1216" s="618" t="s">
        <v>2466</v>
      </c>
      <c r="B1216" s="730">
        <v>133</v>
      </c>
      <c r="C1216" s="730" t="s">
        <v>1845</v>
      </c>
      <c r="D1216" s="730" t="s">
        <v>1845</v>
      </c>
      <c r="E1216" s="730">
        <v>20</v>
      </c>
      <c r="F1216" s="731" t="s">
        <v>574</v>
      </c>
      <c r="G1216" s="732">
        <v>1</v>
      </c>
      <c r="H1216" s="733">
        <v>46198</v>
      </c>
      <c r="I1216" s="730">
        <v>43</v>
      </c>
      <c r="J1216" s="730" t="s">
        <v>308</v>
      </c>
      <c r="K1216" s="730">
        <v>44</v>
      </c>
      <c r="L1216" s="730" t="s">
        <v>2467</v>
      </c>
      <c r="M1216" s="772" t="s">
        <v>2466</v>
      </c>
      <c r="N1216" s="772">
        <v>0</v>
      </c>
      <c r="O1216" s="772" t="s">
        <v>390</v>
      </c>
      <c r="P1216" s="772">
        <v>0</v>
      </c>
      <c r="Q1216" s="772" t="s">
        <v>390</v>
      </c>
      <c r="R1216" s="772" t="s">
        <v>170</v>
      </c>
      <c r="S1216" s="772" t="s">
        <v>308</v>
      </c>
      <c r="T1216" s="772" t="s">
        <v>769</v>
      </c>
      <c r="U1216" s="772">
        <v>411</v>
      </c>
      <c r="V1216" s="772" t="s">
        <v>308</v>
      </c>
      <c r="W1216" s="772"/>
      <c r="X1216" s="772"/>
      <c r="Y1216" s="772"/>
      <c r="Z1216" s="886"/>
      <c r="AA1216" s="772" t="s">
        <v>157</v>
      </c>
      <c r="AB1216" s="772" t="s">
        <v>569</v>
      </c>
      <c r="AC1216" s="772" t="s">
        <v>619</v>
      </c>
      <c r="AD1216" s="772">
        <v>318</v>
      </c>
      <c r="AE1216" s="775">
        <v>318</v>
      </c>
      <c r="AF1216" s="776" t="s">
        <v>390</v>
      </c>
      <c r="AG1216" s="777"/>
      <c r="AH1216" s="777"/>
      <c r="AI1216" s="777" t="s">
        <v>308</v>
      </c>
      <c r="AJ1216" s="778">
        <v>29</v>
      </c>
      <c r="AK1216" s="779"/>
      <c r="AL1216" s="778"/>
      <c r="AM1216" s="780">
        <v>318</v>
      </c>
      <c r="AN1216" s="780"/>
      <c r="AO1216" s="780"/>
      <c r="AP1216" s="780"/>
      <c r="AQ1216" s="780"/>
      <c r="AR1216" s="780"/>
      <c r="AS1216" s="780"/>
      <c r="AT1216" s="780"/>
      <c r="AU1216" s="780"/>
      <c r="AV1216" s="780"/>
      <c r="AW1216" s="780"/>
      <c r="AX1216" s="780"/>
      <c r="AY1216" s="780"/>
      <c r="AZ1216" s="780"/>
      <c r="BA1216" s="780"/>
      <c r="BB1216" s="780">
        <v>0</v>
      </c>
      <c r="BC1216" s="780">
        <v>318</v>
      </c>
      <c r="BD1216" s="780">
        <v>0</v>
      </c>
      <c r="BE1216" s="780">
        <v>0</v>
      </c>
      <c r="BF1216" s="780">
        <v>0</v>
      </c>
      <c r="BG1216" s="780">
        <v>0</v>
      </c>
      <c r="BH1216" s="780">
        <v>0</v>
      </c>
      <c r="BI1216" s="780">
        <v>318</v>
      </c>
      <c r="BJ1216" s="780"/>
      <c r="BK1216" s="780">
        <v>0</v>
      </c>
      <c r="BL1216" s="780"/>
      <c r="BM1216" s="780"/>
      <c r="BN1216" s="780" t="s">
        <v>308</v>
      </c>
      <c r="BO1216" s="780" t="s">
        <v>308</v>
      </c>
      <c r="BP1216" s="780" t="s">
        <v>308</v>
      </c>
      <c r="BQ1216" s="780" t="s">
        <v>308</v>
      </c>
      <c r="BR1216" s="780"/>
      <c r="BS1216" s="780" t="s">
        <v>397</v>
      </c>
      <c r="BT1216" s="780"/>
      <c r="BU1216" s="780" t="s">
        <v>579</v>
      </c>
      <c r="BV1216" s="780"/>
      <c r="BW1216" s="780"/>
      <c r="BX1216" s="780"/>
      <c r="BY1216" s="780"/>
      <c r="BZ1216" s="780"/>
      <c r="CA1216" s="780"/>
      <c r="CB1216" s="780"/>
      <c r="CC1216" s="780"/>
      <c r="CD1216" s="780"/>
      <c r="CE1216" s="780"/>
      <c r="CF1216" s="780"/>
      <c r="CG1216" s="780"/>
      <c r="CH1216" s="780"/>
      <c r="CI1216" s="780"/>
      <c r="CJ1216" s="780"/>
      <c r="CK1216" s="773"/>
      <c r="CL1216" s="773" t="s">
        <v>397</v>
      </c>
      <c r="CM1216" s="773">
        <v>318</v>
      </c>
      <c r="CN1216" s="773">
        <v>318</v>
      </c>
      <c r="CO1216" s="773" t="s">
        <v>397</v>
      </c>
      <c r="CP1216" s="773">
        <v>318</v>
      </c>
      <c r="CQ1216" s="773">
        <v>318</v>
      </c>
      <c r="CR1216" s="772">
        <v>318</v>
      </c>
      <c r="CS1216" s="781"/>
      <c r="CT1216" s="782" t="s">
        <v>308</v>
      </c>
      <c r="CU1216" s="783" t="s">
        <v>308</v>
      </c>
      <c r="CV1216" s="774"/>
      <c r="CW1216" s="774"/>
      <c r="CX1216" s="782">
        <v>46252</v>
      </c>
      <c r="CY1216" s="784">
        <v>0</v>
      </c>
      <c r="CZ1216" s="784">
        <v>0</v>
      </c>
      <c r="DA1216" s="785">
        <v>0</v>
      </c>
      <c r="DB1216" s="785">
        <v>0</v>
      </c>
      <c r="DC1216" s="785">
        <v>0</v>
      </c>
      <c r="DD1216" s="785" t="s">
        <v>390</v>
      </c>
      <c r="DE1216" s="785" t="s">
        <v>397</v>
      </c>
      <c r="DF1216" s="785" t="s">
        <v>397</v>
      </c>
      <c r="DG1216" s="785" t="s">
        <v>397</v>
      </c>
      <c r="DH1216" s="786">
        <v>0</v>
      </c>
      <c r="DI1216" s="774" t="s">
        <v>390</v>
      </c>
      <c r="DJ1216" s="774" t="s">
        <v>397</v>
      </c>
      <c r="DK1216" s="774" t="s">
        <v>390</v>
      </c>
      <c r="DL1216" s="774">
        <v>46300</v>
      </c>
      <c r="DM1216" s="774">
        <v>46303</v>
      </c>
      <c r="DN1216" s="774">
        <v>46303</v>
      </c>
      <c r="DO1216" s="787" t="s">
        <v>308</v>
      </c>
      <c r="DP1216" s="774">
        <v>46325</v>
      </c>
      <c r="DQ1216" s="776">
        <v>46325</v>
      </c>
      <c r="DR1216" s="774">
        <v>46325</v>
      </c>
      <c r="DS1216" s="786">
        <v>46325</v>
      </c>
      <c r="DT1216" s="752">
        <v>46325</v>
      </c>
      <c r="DU1216" s="753">
        <v>-8</v>
      </c>
      <c r="DV1216" s="753" t="s">
        <v>308</v>
      </c>
      <c r="DW1216" s="754">
        <v>46316</v>
      </c>
      <c r="DX1216" s="755">
        <v>46317</v>
      </c>
      <c r="DY1216" s="754" t="e">
        <v>#VALUE!</v>
      </c>
      <c r="DZ1216" s="754" t="e">
        <v>#VALUE!</v>
      </c>
      <c r="EA1216" s="754" t="e">
        <v>#VALUE!</v>
      </c>
      <c r="EB1216" s="754" t="e">
        <v>#VALUE!</v>
      </c>
      <c r="HA1216" s="756" t="s">
        <v>397</v>
      </c>
      <c r="HB1216" s="756" t="s">
        <v>397</v>
      </c>
      <c r="HC1216" s="756" t="s">
        <v>397</v>
      </c>
      <c r="HD1216" s="756" t="s">
        <v>397</v>
      </c>
      <c r="HE1216" s="756" t="s">
        <v>397</v>
      </c>
      <c r="HF1216" s="756" t="s">
        <v>397</v>
      </c>
      <c r="HG1216" s="756" t="s">
        <v>397</v>
      </c>
      <c r="HH1216" s="756" t="s">
        <v>397</v>
      </c>
      <c r="HI1216" s="756" t="s">
        <v>397</v>
      </c>
      <c r="HJ1216" s="756" t="s">
        <v>397</v>
      </c>
      <c r="HK1216"/>
      <c r="HL1216"/>
      <c r="HM1216"/>
      <c r="HN1216" s="756" t="str">
        <f t="shared" si="39"/>
        <v>AUTO PRINT</v>
      </c>
      <c r="HO1216"/>
      <c r="HP1216" s="757" t="s">
        <v>572</v>
      </c>
      <c r="HQ1216" s="757" t="s">
        <v>572</v>
      </c>
      <c r="HR1216" s="757" t="s">
        <v>572</v>
      </c>
      <c r="HS1216"/>
      <c r="HW1216" s="758"/>
      <c r="HX1216"/>
      <c r="HY1216" s="759" t="s">
        <v>572</v>
      </c>
      <c r="HZ1216" s="759" t="s">
        <v>572</v>
      </c>
      <c r="IA1216" s="759" t="s">
        <v>572</v>
      </c>
      <c r="IC1216" s="760" t="s">
        <v>572</v>
      </c>
      <c r="ID1216" s="760" t="s">
        <v>572</v>
      </c>
      <c r="IE1216" s="760" t="s">
        <v>572</v>
      </c>
      <c r="IF1216" s="761" t="s">
        <v>572</v>
      </c>
      <c r="IG1216" s="619" t="str">
        <f t="shared" si="40"/>
        <v>IN HOUSE (MANUAL)</v>
      </c>
      <c r="II1216" s="761" t="s">
        <v>572</v>
      </c>
      <c r="IK1216" s="761" t="str">
        <f>IFERROR(VLOOKUP($M1216,#REF!,13,0),"IN HOUSE (MANUAL)")</f>
        <v>IN HOUSE (MANUAL)</v>
      </c>
      <c r="IM1216" s="760" t="s">
        <v>572</v>
      </c>
      <c r="IN1216" s="760" t="s">
        <v>572</v>
      </c>
      <c r="IO1216" s="760" t="s">
        <v>572</v>
      </c>
      <c r="IQ1216" s="760" t="s">
        <v>572</v>
      </c>
      <c r="IR1216" s="760" t="s">
        <v>572</v>
      </c>
      <c r="IT1216" s="760" t="s">
        <v>572</v>
      </c>
      <c r="IV1216" s="760" t="s">
        <v>572</v>
      </c>
      <c r="IW1216" s="760" t="s">
        <v>572</v>
      </c>
      <c r="IY1216" s="760" t="s">
        <v>572</v>
      </c>
      <c r="IZ1216" s="760" t="s">
        <v>572</v>
      </c>
      <c r="JB1216" s="760" t="s">
        <v>922</v>
      </c>
      <c r="JC1216" s="760">
        <v>318</v>
      </c>
      <c r="JE1216" s="760" t="s">
        <v>572</v>
      </c>
      <c r="JF1216" s="760" t="s">
        <v>572</v>
      </c>
    </row>
    <row r="1217" spans="1:266" ht="16.5" customHeight="1" collapsed="1" x14ac:dyDescent="0.35">
      <c r="A1217" s="618" t="s">
        <v>2468</v>
      </c>
      <c r="B1217" s="730">
        <v>134</v>
      </c>
      <c r="C1217" s="730" t="s">
        <v>1845</v>
      </c>
      <c r="D1217" s="730" t="s">
        <v>1845</v>
      </c>
      <c r="E1217" s="730">
        <v>20</v>
      </c>
      <c r="F1217" s="731" t="s">
        <v>574</v>
      </c>
      <c r="G1217" s="732">
        <v>1</v>
      </c>
      <c r="H1217" s="733">
        <v>46233</v>
      </c>
      <c r="I1217" s="730">
        <v>43</v>
      </c>
      <c r="J1217" s="730" t="s">
        <v>308</v>
      </c>
      <c r="K1217" s="730">
        <v>44</v>
      </c>
      <c r="L1217" s="730" t="s">
        <v>2469</v>
      </c>
      <c r="M1217" s="772" t="s">
        <v>2468</v>
      </c>
      <c r="N1217" s="772">
        <v>0</v>
      </c>
      <c r="O1217" s="772" t="s">
        <v>390</v>
      </c>
      <c r="P1217" s="772">
        <v>0</v>
      </c>
      <c r="Q1217" s="772" t="s">
        <v>390</v>
      </c>
      <c r="R1217" s="772" t="s">
        <v>170</v>
      </c>
      <c r="S1217" s="772"/>
      <c r="T1217" s="772" t="s">
        <v>769</v>
      </c>
      <c r="U1217" s="772">
        <v>411</v>
      </c>
      <c r="V1217" s="772" t="s">
        <v>308</v>
      </c>
      <c r="W1217" s="772"/>
      <c r="X1217" s="772"/>
      <c r="Y1217" s="772"/>
      <c r="Z1217" s="886"/>
      <c r="AA1217" s="772" t="s">
        <v>157</v>
      </c>
      <c r="AB1217" s="772" t="s">
        <v>569</v>
      </c>
      <c r="AC1217" s="772" t="s">
        <v>589</v>
      </c>
      <c r="AD1217" s="772">
        <v>672</v>
      </c>
      <c r="AE1217" s="775">
        <v>672</v>
      </c>
      <c r="AF1217" s="776">
        <v>46275</v>
      </c>
      <c r="AG1217" s="777"/>
      <c r="AH1217" s="777"/>
      <c r="AI1217" s="777" t="s">
        <v>694</v>
      </c>
      <c r="AJ1217" s="778">
        <v>30</v>
      </c>
      <c r="AK1217" s="779"/>
      <c r="AL1217" s="778"/>
      <c r="AM1217" s="780">
        <v>0</v>
      </c>
      <c r="AN1217" s="780"/>
      <c r="AO1217" s="780"/>
      <c r="AP1217" s="780"/>
      <c r="AQ1217" s="780"/>
      <c r="AR1217" s="780"/>
      <c r="AS1217" s="780"/>
      <c r="AT1217" s="780"/>
      <c r="AU1217" s="780"/>
      <c r="AV1217" s="780"/>
      <c r="AW1217" s="780"/>
      <c r="AX1217" s="780"/>
      <c r="AY1217" s="780"/>
      <c r="AZ1217" s="780"/>
      <c r="BA1217" s="780"/>
      <c r="BB1217" s="780">
        <v>0</v>
      </c>
      <c r="BC1217" s="780">
        <v>672</v>
      </c>
      <c r="BD1217" s="780">
        <v>0</v>
      </c>
      <c r="BE1217" s="780">
        <v>0</v>
      </c>
      <c r="BF1217" s="780">
        <v>0</v>
      </c>
      <c r="BG1217" s="780">
        <v>0</v>
      </c>
      <c r="BH1217" s="780">
        <v>0</v>
      </c>
      <c r="BI1217" s="780">
        <v>0</v>
      </c>
      <c r="BJ1217" s="780"/>
      <c r="BK1217" s="780">
        <v>0</v>
      </c>
      <c r="BL1217" s="780"/>
      <c r="BM1217" s="780"/>
      <c r="BN1217" s="780" t="s">
        <v>308</v>
      </c>
      <c r="BO1217" s="780" t="s">
        <v>308</v>
      </c>
      <c r="BP1217" s="780" t="s">
        <v>308</v>
      </c>
      <c r="BQ1217" s="780" t="s">
        <v>308</v>
      </c>
      <c r="BR1217" s="780"/>
      <c r="BS1217" s="780" t="s">
        <v>397</v>
      </c>
      <c r="BT1217" s="780"/>
      <c r="BU1217" s="780" t="s">
        <v>579</v>
      </c>
      <c r="BV1217" s="780"/>
      <c r="BW1217" s="780"/>
      <c r="BX1217" s="780"/>
      <c r="BY1217" s="780"/>
      <c r="BZ1217" s="780"/>
      <c r="CA1217" s="780"/>
      <c r="CB1217" s="780"/>
      <c r="CC1217" s="780"/>
      <c r="CD1217" s="780"/>
      <c r="CE1217" s="780"/>
      <c r="CF1217" s="780"/>
      <c r="CG1217" s="780"/>
      <c r="CH1217" s="780"/>
      <c r="CI1217" s="780"/>
      <c r="CJ1217" s="780"/>
      <c r="CK1217" s="773"/>
      <c r="CL1217" s="773" t="s">
        <v>397</v>
      </c>
      <c r="CM1217" s="773">
        <v>672</v>
      </c>
      <c r="CN1217" s="773">
        <v>672</v>
      </c>
      <c r="CO1217" s="773" t="s">
        <v>397</v>
      </c>
      <c r="CP1217" s="773">
        <v>672</v>
      </c>
      <c r="CQ1217" s="773">
        <v>672</v>
      </c>
      <c r="CR1217" s="772">
        <v>672</v>
      </c>
      <c r="CS1217" s="781"/>
      <c r="CT1217" s="782" t="s">
        <v>308</v>
      </c>
      <c r="CU1217" s="783"/>
      <c r="CV1217" s="774"/>
      <c r="CW1217" s="774"/>
      <c r="CX1217" s="782">
        <v>46275</v>
      </c>
      <c r="CY1217" s="784" t="s">
        <v>848</v>
      </c>
      <c r="CZ1217" s="784" t="s">
        <v>308</v>
      </c>
      <c r="DA1217" s="785">
        <v>46273</v>
      </c>
      <c r="DB1217" s="785" t="s">
        <v>633</v>
      </c>
      <c r="DC1217" s="785" t="s">
        <v>634</v>
      </c>
      <c r="DD1217" s="785">
        <v>46275</v>
      </c>
      <c r="DE1217" s="785" t="s">
        <v>397</v>
      </c>
      <c r="DF1217" s="785" t="s">
        <v>397</v>
      </c>
      <c r="DG1217" s="785" t="s">
        <v>397</v>
      </c>
      <c r="DH1217" s="786">
        <v>0</v>
      </c>
      <c r="DI1217" s="774">
        <v>46272</v>
      </c>
      <c r="DJ1217" s="774" t="s">
        <v>397</v>
      </c>
      <c r="DK1217" s="774">
        <v>46276</v>
      </c>
      <c r="DL1217" s="774">
        <v>46318</v>
      </c>
      <c r="DM1217" s="774">
        <v>46311</v>
      </c>
      <c r="DN1217" s="774">
        <v>46311</v>
      </c>
      <c r="DO1217" s="787" t="s">
        <v>308</v>
      </c>
      <c r="DP1217" s="774">
        <v>46332</v>
      </c>
      <c r="DQ1217" s="776">
        <v>46325</v>
      </c>
      <c r="DR1217" s="774">
        <v>46332</v>
      </c>
      <c r="DS1217" s="786">
        <v>46332</v>
      </c>
      <c r="DT1217" s="752">
        <v>46325</v>
      </c>
      <c r="DU1217" s="753">
        <v>-7</v>
      </c>
      <c r="DV1217" s="753" t="s">
        <v>308</v>
      </c>
      <c r="DW1217" s="754">
        <v>46317</v>
      </c>
      <c r="DX1217" s="755">
        <v>46318</v>
      </c>
      <c r="DY1217" s="754" t="e">
        <v>#VALUE!</v>
      </c>
      <c r="DZ1217" s="754" t="e">
        <v>#VALUE!</v>
      </c>
      <c r="EA1217" s="754" t="e">
        <v>#VALUE!</v>
      </c>
      <c r="EB1217" s="754" t="e">
        <v>#VALUE!</v>
      </c>
      <c r="HA1217" s="756" t="s">
        <v>397</v>
      </c>
      <c r="HB1217" s="756" t="s">
        <v>397</v>
      </c>
      <c r="HC1217" s="756" t="s">
        <v>397</v>
      </c>
      <c r="HD1217" s="756" t="s">
        <v>397</v>
      </c>
      <c r="HE1217" s="756" t="s">
        <v>397</v>
      </c>
      <c r="HF1217" s="756" t="s">
        <v>397</v>
      </c>
      <c r="HG1217" s="756" t="s">
        <v>397</v>
      </c>
      <c r="HH1217" s="756" t="s">
        <v>397</v>
      </c>
      <c r="HI1217" s="756" t="s">
        <v>397</v>
      </c>
      <c r="HJ1217" s="756" t="s">
        <v>397</v>
      </c>
      <c r="HK1217"/>
      <c r="HL1217"/>
      <c r="HM1217"/>
      <c r="HN1217" s="756" t="str">
        <f t="shared" si="39"/>
        <v>AUTO PRINT</v>
      </c>
      <c r="HO1217"/>
      <c r="HP1217" s="757" t="s">
        <v>572</v>
      </c>
      <c r="HQ1217" s="757" t="s">
        <v>572</v>
      </c>
      <c r="HR1217" s="757" t="s">
        <v>572</v>
      </c>
      <c r="HS1217"/>
      <c r="HW1217" s="758"/>
      <c r="HX1217"/>
      <c r="HY1217" s="759" t="s">
        <v>572</v>
      </c>
      <c r="HZ1217" s="759" t="s">
        <v>572</v>
      </c>
      <c r="IA1217" s="759" t="s">
        <v>572</v>
      </c>
      <c r="IC1217" s="760" t="s">
        <v>572</v>
      </c>
      <c r="ID1217" s="760" t="s">
        <v>572</v>
      </c>
      <c r="IE1217" s="760" t="s">
        <v>572</v>
      </c>
      <c r="IF1217" s="761" t="s">
        <v>572</v>
      </c>
      <c r="IG1217" s="619" t="str">
        <f t="shared" si="40"/>
        <v>IN HOUSE (MANUAL)</v>
      </c>
      <c r="II1217" s="761" t="s">
        <v>572</v>
      </c>
      <c r="IK1217" s="761" t="str">
        <f>IFERROR(VLOOKUP($M1217,#REF!,13,0),"IN HOUSE (MANUAL)")</f>
        <v>IN HOUSE (MANUAL)</v>
      </c>
      <c r="IM1217" s="760" t="s">
        <v>572</v>
      </c>
      <c r="IN1217" s="760" t="s">
        <v>572</v>
      </c>
      <c r="IO1217" s="760" t="s">
        <v>572</v>
      </c>
      <c r="IQ1217" s="760" t="s">
        <v>572</v>
      </c>
      <c r="IR1217" s="760" t="s">
        <v>572</v>
      </c>
      <c r="IT1217" s="760" t="s">
        <v>572</v>
      </c>
      <c r="IV1217" s="760" t="s">
        <v>572</v>
      </c>
      <c r="IW1217" s="760" t="s">
        <v>572</v>
      </c>
      <c r="IY1217" s="760" t="s">
        <v>572</v>
      </c>
      <c r="IZ1217" s="760" t="s">
        <v>572</v>
      </c>
      <c r="JB1217" s="760" t="s">
        <v>922</v>
      </c>
      <c r="JC1217" s="760">
        <v>672</v>
      </c>
      <c r="JE1217" s="760" t="s">
        <v>572</v>
      </c>
      <c r="JF1217" s="760" t="s">
        <v>572</v>
      </c>
    </row>
    <row r="1218" spans="1:266" ht="17.25" hidden="1" customHeight="1" outlineLevel="1" x14ac:dyDescent="0.35">
      <c r="A1218" s="618" t="s">
        <v>308</v>
      </c>
      <c r="B1218" s="730">
        <v>135</v>
      </c>
      <c r="C1218" s="730" t="s">
        <v>741</v>
      </c>
      <c r="D1218" s="730" t="s">
        <v>741</v>
      </c>
      <c r="E1218" s="730">
        <v>20</v>
      </c>
      <c r="F1218" s="731"/>
      <c r="G1218" s="821"/>
      <c r="H1218" s="733"/>
      <c r="I1218" s="730" t="s">
        <v>308</v>
      </c>
      <c r="J1218" s="730" t="s">
        <v>308</v>
      </c>
      <c r="K1218" s="730">
        <v>0</v>
      </c>
      <c r="L1218" s="730" t="s">
        <v>308</v>
      </c>
      <c r="M1218" s="772"/>
      <c r="N1218" s="772"/>
      <c r="O1218" s="772"/>
      <c r="P1218" s="772"/>
      <c r="Q1218" s="772"/>
      <c r="R1218" s="772"/>
      <c r="S1218" s="772"/>
      <c r="T1218" s="772"/>
      <c r="U1218" s="772"/>
      <c r="V1218" s="772"/>
      <c r="W1218" s="772"/>
      <c r="X1218" s="772"/>
      <c r="Y1218" s="772"/>
      <c r="Z1218" s="774"/>
      <c r="AA1218" s="772"/>
      <c r="AB1218" s="772"/>
      <c r="AC1218" s="772"/>
      <c r="AD1218" s="772"/>
      <c r="AE1218" s="775"/>
      <c r="AF1218" s="776"/>
      <c r="AG1218" s="777"/>
      <c r="AH1218" s="777"/>
      <c r="AI1218" s="777"/>
      <c r="AJ1218" s="778"/>
      <c r="AK1218" s="779"/>
      <c r="AL1218" s="778"/>
      <c r="AM1218" s="778"/>
      <c r="AN1218" s="778"/>
      <c r="AO1218" s="778"/>
      <c r="AP1218" s="778"/>
      <c r="AQ1218" s="778"/>
      <c r="AR1218" s="778"/>
      <c r="AS1218" s="778"/>
      <c r="AT1218" s="778"/>
      <c r="AU1218" s="778"/>
      <c r="AV1218" s="778"/>
      <c r="AW1218" s="778"/>
      <c r="AX1218" s="778"/>
      <c r="AY1218" s="778"/>
      <c r="AZ1218" s="778"/>
      <c r="BA1218" s="778"/>
      <c r="BB1218" s="778"/>
      <c r="BC1218" s="778"/>
      <c r="BD1218" s="778"/>
      <c r="BE1218" s="778"/>
      <c r="BF1218" s="778"/>
      <c r="BG1218" s="778"/>
      <c r="BH1218" s="778"/>
      <c r="BI1218" s="778"/>
      <c r="BJ1218" s="778"/>
      <c r="BK1218" s="778"/>
      <c r="BL1218" s="778"/>
      <c r="BM1218" s="778"/>
      <c r="BN1218" s="778"/>
      <c r="BO1218" s="778"/>
      <c r="BP1218" s="778"/>
      <c r="BQ1218" s="778"/>
      <c r="BR1218" s="778"/>
      <c r="BS1218" s="778"/>
      <c r="BT1218" s="778"/>
      <c r="BU1218" s="778"/>
      <c r="BV1218" s="778"/>
      <c r="BW1218" s="778"/>
      <c r="BX1218" s="778"/>
      <c r="BY1218" s="778"/>
      <c r="BZ1218" s="778"/>
      <c r="CA1218" s="778"/>
      <c r="CB1218" s="778"/>
      <c r="CC1218" s="778"/>
      <c r="CD1218" s="778"/>
      <c r="CE1218" s="778"/>
      <c r="CF1218" s="778"/>
      <c r="CG1218" s="778"/>
      <c r="CH1218" s="778"/>
      <c r="CI1218" s="778"/>
      <c r="CJ1218" s="778"/>
      <c r="CK1218" s="772"/>
      <c r="CL1218" s="772"/>
      <c r="CM1218" s="772"/>
      <c r="CN1218" s="886"/>
      <c r="CO1218" s="772"/>
      <c r="CP1218" s="772"/>
      <c r="CQ1218" s="772"/>
      <c r="CR1218" s="772"/>
      <c r="CS1218" s="781"/>
      <c r="CT1218" s="782"/>
      <c r="CU1218" s="783"/>
      <c r="CV1218" s="774"/>
      <c r="CW1218" s="774"/>
      <c r="CX1218" s="782"/>
      <c r="CY1218" s="784"/>
      <c r="CZ1218" s="784"/>
      <c r="DA1218" s="785"/>
      <c r="DB1218" s="785"/>
      <c r="DC1218" s="785"/>
      <c r="DD1218" s="785"/>
      <c r="DE1218" s="785"/>
      <c r="DF1218" s="785"/>
      <c r="DG1218" s="785"/>
      <c r="DH1218" s="786"/>
      <c r="DI1218" s="774"/>
      <c r="DJ1218" s="774"/>
      <c r="DK1218" s="774"/>
      <c r="DL1218" s="774"/>
      <c r="DM1218" s="774"/>
      <c r="DN1218" s="774"/>
      <c r="DO1218" s="787"/>
      <c r="DP1218" s="774"/>
      <c r="DQ1218" s="776"/>
      <c r="DR1218" s="774"/>
      <c r="DS1218" s="786"/>
      <c r="DT1218" s="752">
        <v>0</v>
      </c>
      <c r="DU1218" s="753" t="s">
        <v>308</v>
      </c>
      <c r="DV1218" s="753" t="s">
        <v>308</v>
      </c>
      <c r="DW1218" s="754" t="s">
        <v>308</v>
      </c>
      <c r="DX1218" s="755" t="s">
        <v>308</v>
      </c>
      <c r="DY1218" s="754" t="e">
        <v>#VALUE!</v>
      </c>
      <c r="DZ1218" s="754" t="e">
        <v>#VALUE!</v>
      </c>
      <c r="EA1218" s="754" t="e">
        <v>#VALUE!</v>
      </c>
      <c r="EB1218" s="754" t="e">
        <v>#VALUE!</v>
      </c>
    </row>
    <row r="1219" spans="1:266" ht="17.25" hidden="1" customHeight="1" outlineLevel="1" x14ac:dyDescent="0.35">
      <c r="A1219" s="618" t="s">
        <v>308</v>
      </c>
      <c r="B1219" s="730">
        <v>136</v>
      </c>
      <c r="C1219" s="730" t="s">
        <v>741</v>
      </c>
      <c r="D1219" s="730" t="s">
        <v>741</v>
      </c>
      <c r="E1219" s="730">
        <v>20</v>
      </c>
      <c r="F1219" s="731"/>
      <c r="G1219" s="731"/>
      <c r="H1219" s="826"/>
      <c r="I1219" s="730" t="s">
        <v>308</v>
      </c>
      <c r="J1219" s="730" t="s">
        <v>308</v>
      </c>
      <c r="K1219" s="730">
        <v>0</v>
      </c>
      <c r="L1219" s="730" t="s">
        <v>308</v>
      </c>
      <c r="M1219" s="772"/>
      <c r="N1219" s="772"/>
      <c r="O1219" s="772"/>
      <c r="P1219" s="772"/>
      <c r="Q1219" s="772"/>
      <c r="R1219" s="772"/>
      <c r="S1219" s="772"/>
      <c r="T1219" s="772"/>
      <c r="U1219" s="772"/>
      <c r="V1219" s="772"/>
      <c r="W1219" s="772"/>
      <c r="X1219" s="772"/>
      <c r="Y1219" s="772"/>
      <c r="Z1219" s="774"/>
      <c r="AA1219" s="772"/>
      <c r="AB1219" s="772"/>
      <c r="AC1219" s="772"/>
      <c r="AD1219" s="772"/>
      <c r="AE1219" s="864"/>
      <c r="AF1219" s="774"/>
      <c r="AG1219" s="777"/>
      <c r="AH1219" s="777"/>
      <c r="AI1219" s="777"/>
      <c r="AJ1219" s="778"/>
      <c r="AK1219" s="779"/>
      <c r="AL1219" s="778"/>
      <c r="AM1219" s="778"/>
      <c r="AN1219" s="778"/>
      <c r="AO1219" s="778"/>
      <c r="AP1219" s="778"/>
      <c r="AQ1219" s="778"/>
      <c r="AR1219" s="778"/>
      <c r="AS1219" s="778"/>
      <c r="AT1219" s="778"/>
      <c r="AU1219" s="778"/>
      <c r="AV1219" s="778"/>
      <c r="AW1219" s="778"/>
      <c r="AX1219" s="778"/>
      <c r="AY1219" s="778"/>
      <c r="AZ1219" s="778"/>
      <c r="BA1219" s="778"/>
      <c r="BB1219" s="778"/>
      <c r="BC1219" s="778"/>
      <c r="BD1219" s="778"/>
      <c r="BE1219" s="778"/>
      <c r="BF1219" s="778"/>
      <c r="BG1219" s="778"/>
      <c r="BH1219" s="778"/>
      <c r="BI1219" s="778"/>
      <c r="BJ1219" s="778"/>
      <c r="BK1219" s="778"/>
      <c r="BL1219" s="778"/>
      <c r="BM1219" s="778"/>
      <c r="BN1219" s="778"/>
      <c r="BO1219" s="778"/>
      <c r="BP1219" s="778"/>
      <c r="BQ1219" s="778"/>
      <c r="BR1219" s="778"/>
      <c r="BS1219" s="778"/>
      <c r="BT1219" s="778"/>
      <c r="BU1219" s="778"/>
      <c r="BV1219" s="778"/>
      <c r="BW1219" s="778"/>
      <c r="BX1219" s="778"/>
      <c r="BY1219" s="778"/>
      <c r="BZ1219" s="778"/>
      <c r="CA1219" s="778"/>
      <c r="CB1219" s="778"/>
      <c r="CC1219" s="778"/>
      <c r="CD1219" s="778"/>
      <c r="CE1219" s="778"/>
      <c r="CF1219" s="778"/>
      <c r="CG1219" s="778"/>
      <c r="CH1219" s="778"/>
      <c r="CI1219" s="778"/>
      <c r="CJ1219" s="778"/>
      <c r="CK1219" s="772"/>
      <c r="CL1219" s="772"/>
      <c r="CM1219" s="772"/>
      <c r="CN1219" s="886"/>
      <c r="CO1219" s="772"/>
      <c r="CP1219" s="772"/>
      <c r="CQ1219" s="868"/>
      <c r="CR1219" s="772"/>
      <c r="CS1219" s="781"/>
      <c r="CT1219" s="782"/>
      <c r="CU1219" s="783"/>
      <c r="CV1219" s="774"/>
      <c r="CW1219" s="774"/>
      <c r="CX1219" s="865"/>
      <c r="CY1219" s="784"/>
      <c r="CZ1219" s="784"/>
      <c r="DA1219" s="785"/>
      <c r="DB1219" s="785"/>
      <c r="DC1219" s="785"/>
      <c r="DD1219" s="785"/>
      <c r="DE1219" s="785"/>
      <c r="DF1219" s="785"/>
      <c r="DG1219" s="785"/>
      <c r="DH1219" s="786"/>
      <c r="DI1219" s="774"/>
      <c r="DJ1219" s="774"/>
      <c r="DK1219" s="774"/>
      <c r="DL1219" s="774"/>
      <c r="DM1219" s="774"/>
      <c r="DN1219" s="774"/>
      <c r="DO1219" s="787"/>
      <c r="DP1219" s="774"/>
      <c r="DQ1219" s="774"/>
      <c r="DR1219" s="774"/>
      <c r="DS1219" s="786"/>
      <c r="DT1219" s="752">
        <v>0</v>
      </c>
      <c r="DU1219" s="753" t="s">
        <v>308</v>
      </c>
      <c r="DV1219" s="753" t="s">
        <v>308</v>
      </c>
      <c r="DW1219" s="754" t="s">
        <v>308</v>
      </c>
      <c r="DX1219" s="755" t="s">
        <v>308</v>
      </c>
      <c r="DY1219" s="754" t="e">
        <v>#VALUE!</v>
      </c>
      <c r="DZ1219" s="754" t="e">
        <v>#VALUE!</v>
      </c>
      <c r="EA1219" s="754" t="e">
        <v>#VALUE!</v>
      </c>
      <c r="EB1219" s="754" t="e">
        <v>#VALUE!</v>
      </c>
    </row>
    <row r="1220" spans="1:266" ht="17.25" hidden="1" customHeight="1" outlineLevel="1" x14ac:dyDescent="0.35">
      <c r="A1220" s="618" t="s">
        <v>308</v>
      </c>
      <c r="B1220" s="730">
        <v>137</v>
      </c>
      <c r="C1220" s="730" t="s">
        <v>741</v>
      </c>
      <c r="D1220" s="730" t="s">
        <v>741</v>
      </c>
      <c r="E1220" s="730">
        <v>20</v>
      </c>
      <c r="F1220" s="731"/>
      <c r="G1220" s="821"/>
      <c r="H1220" s="733"/>
      <c r="I1220" s="730" t="s">
        <v>308</v>
      </c>
      <c r="J1220" s="730" t="s">
        <v>308</v>
      </c>
      <c r="K1220" s="730">
        <v>0</v>
      </c>
      <c r="L1220" s="730" t="s">
        <v>308</v>
      </c>
      <c r="M1220" s="772"/>
      <c r="N1220" s="772">
        <v>0</v>
      </c>
      <c r="O1220" s="772" t="s">
        <v>742</v>
      </c>
      <c r="P1220" s="772" t="b">
        <v>1</v>
      </c>
      <c r="Q1220" s="772" t="e">
        <v>#VALUE!</v>
      </c>
      <c r="R1220" s="772"/>
      <c r="S1220" s="772"/>
      <c r="T1220" s="772"/>
      <c r="U1220" s="772"/>
      <c r="V1220" s="772"/>
      <c r="W1220" s="772"/>
      <c r="X1220" s="772"/>
      <c r="Y1220" s="772"/>
      <c r="Z1220" s="774"/>
      <c r="AA1220" s="772"/>
      <c r="AB1220" s="772"/>
      <c r="AC1220" s="772"/>
      <c r="AD1220" s="772"/>
      <c r="AE1220" s="775"/>
      <c r="AF1220" s="776">
        <v>0</v>
      </c>
      <c r="AG1220" s="777"/>
      <c r="AH1220" s="777"/>
      <c r="AI1220" s="777"/>
      <c r="AJ1220" s="778"/>
      <c r="AK1220" s="779"/>
      <c r="AL1220" s="778"/>
      <c r="AM1220" s="778"/>
      <c r="AN1220" s="778"/>
      <c r="AO1220" s="778"/>
      <c r="AP1220" s="778"/>
      <c r="AQ1220" s="778"/>
      <c r="AR1220" s="778"/>
      <c r="AS1220" s="778"/>
      <c r="AT1220" s="778"/>
      <c r="AU1220" s="778"/>
      <c r="AV1220" s="778"/>
      <c r="AW1220" s="778"/>
      <c r="AX1220" s="778"/>
      <c r="AY1220" s="778"/>
      <c r="AZ1220" s="778"/>
      <c r="BA1220" s="778"/>
      <c r="BB1220" s="778"/>
      <c r="BC1220" s="778"/>
      <c r="BD1220" s="778"/>
      <c r="BE1220" s="778"/>
      <c r="BF1220" s="778"/>
      <c r="BG1220" s="778"/>
      <c r="BH1220" s="778"/>
      <c r="BI1220" s="778"/>
      <c r="BJ1220" s="778"/>
      <c r="BK1220" s="778"/>
      <c r="BL1220" s="778"/>
      <c r="BM1220" s="778"/>
      <c r="BN1220" s="778"/>
      <c r="BO1220" s="778"/>
      <c r="BP1220" s="778"/>
      <c r="BQ1220" s="778"/>
      <c r="BR1220" s="778"/>
      <c r="BS1220" s="778"/>
      <c r="BT1220" s="778"/>
      <c r="BU1220" s="778"/>
      <c r="BV1220" s="778"/>
      <c r="BW1220" s="778"/>
      <c r="BX1220" s="778"/>
      <c r="BY1220" s="778"/>
      <c r="BZ1220" s="778"/>
      <c r="CA1220" s="778"/>
      <c r="CB1220" s="778"/>
      <c r="CC1220" s="778"/>
      <c r="CD1220" s="778"/>
      <c r="CE1220" s="778"/>
      <c r="CF1220" s="778"/>
      <c r="CG1220" s="778"/>
      <c r="CH1220" s="778"/>
      <c r="CI1220" s="778"/>
      <c r="CJ1220" s="778"/>
      <c r="CK1220" s="772"/>
      <c r="CL1220" s="772"/>
      <c r="CM1220" s="772"/>
      <c r="CN1220" s="886"/>
      <c r="CO1220" s="772"/>
      <c r="CP1220" s="772"/>
      <c r="CQ1220" s="772"/>
      <c r="CR1220" s="772"/>
      <c r="CS1220" s="781"/>
      <c r="CT1220" s="782"/>
      <c r="CU1220" s="783"/>
      <c r="CV1220" s="774"/>
      <c r="CW1220" s="774"/>
      <c r="CX1220" s="782"/>
      <c r="CY1220" s="784">
        <v>0</v>
      </c>
      <c r="CZ1220" s="784">
        <v>0</v>
      </c>
      <c r="DA1220" s="785">
        <v>0</v>
      </c>
      <c r="DB1220" s="785">
        <v>0</v>
      </c>
      <c r="DC1220" s="785">
        <v>0</v>
      </c>
      <c r="DD1220" s="785">
        <v>0</v>
      </c>
      <c r="DE1220" s="785">
        <v>0</v>
      </c>
      <c r="DF1220" s="785">
        <v>0</v>
      </c>
      <c r="DG1220" s="785">
        <v>0</v>
      </c>
      <c r="DH1220" s="786">
        <v>0</v>
      </c>
      <c r="DI1220" s="774">
        <v>0</v>
      </c>
      <c r="DJ1220" s="774">
        <v>0</v>
      </c>
      <c r="DK1220" s="774">
        <v>0</v>
      </c>
      <c r="DL1220" s="774">
        <v>0</v>
      </c>
      <c r="DM1220" s="774">
        <v>0</v>
      </c>
      <c r="DN1220" s="774">
        <v>0</v>
      </c>
      <c r="DO1220" s="804">
        <v>0</v>
      </c>
      <c r="DP1220" s="774"/>
      <c r="DQ1220" s="776"/>
      <c r="DR1220" s="774"/>
      <c r="DS1220" s="786"/>
      <c r="DT1220" s="752">
        <v>0</v>
      </c>
      <c r="DU1220" s="753" t="s">
        <v>308</v>
      </c>
      <c r="DV1220" s="753" t="s">
        <v>308</v>
      </c>
      <c r="DW1220" s="754" t="s">
        <v>308</v>
      </c>
      <c r="DX1220" s="755" t="s">
        <v>308</v>
      </c>
      <c r="DY1220" s="754" t="e">
        <v>#VALUE!</v>
      </c>
      <c r="DZ1220" s="754" t="e">
        <v>#VALUE!</v>
      </c>
      <c r="EA1220" s="754" t="e">
        <v>#VALUE!</v>
      </c>
      <c r="EB1220" s="754" t="e">
        <v>#VALUE!</v>
      </c>
    </row>
    <row r="1221" spans="1:266" ht="16.5" hidden="1" customHeight="1" outlineLevel="1" collapsed="1" x14ac:dyDescent="0.35">
      <c r="A1221" s="618" t="s">
        <v>308</v>
      </c>
      <c r="B1221" s="730">
        <v>138</v>
      </c>
      <c r="C1221" s="730" t="s">
        <v>741</v>
      </c>
      <c r="D1221" s="730" t="s">
        <v>741</v>
      </c>
      <c r="E1221" s="730">
        <v>20</v>
      </c>
      <c r="F1221" s="731"/>
      <c r="G1221" s="821"/>
      <c r="H1221" s="733"/>
      <c r="I1221" s="730" t="s">
        <v>308</v>
      </c>
      <c r="J1221" s="730" t="s">
        <v>308</v>
      </c>
      <c r="K1221" s="730">
        <v>0</v>
      </c>
      <c r="L1221" s="730" t="s">
        <v>308</v>
      </c>
      <c r="M1221" s="772"/>
      <c r="N1221" s="772">
        <v>0</v>
      </c>
      <c r="O1221" s="772" t="s">
        <v>742</v>
      </c>
      <c r="P1221" s="772" t="b">
        <v>1</v>
      </c>
      <c r="Q1221" s="772" t="e">
        <v>#VALUE!</v>
      </c>
      <c r="R1221" s="772"/>
      <c r="S1221" s="772"/>
      <c r="T1221" s="772"/>
      <c r="U1221" s="772"/>
      <c r="V1221" s="772"/>
      <c r="W1221" s="772"/>
      <c r="X1221" s="772"/>
      <c r="Y1221" s="772"/>
      <c r="Z1221" s="774"/>
      <c r="AA1221" s="772"/>
      <c r="AB1221" s="772"/>
      <c r="AC1221" s="772"/>
      <c r="AD1221" s="772"/>
      <c r="AE1221" s="775"/>
      <c r="AF1221" s="776">
        <v>0</v>
      </c>
      <c r="AG1221" s="777"/>
      <c r="AH1221" s="777"/>
      <c r="AI1221" s="777"/>
      <c r="AJ1221" s="778"/>
      <c r="AK1221" s="779"/>
      <c r="AL1221" s="778"/>
      <c r="AM1221" s="778"/>
      <c r="AN1221" s="778"/>
      <c r="AO1221" s="778"/>
      <c r="AP1221" s="778"/>
      <c r="AQ1221" s="778"/>
      <c r="AR1221" s="778"/>
      <c r="AS1221" s="778"/>
      <c r="AT1221" s="778"/>
      <c r="AU1221" s="778"/>
      <c r="AV1221" s="778"/>
      <c r="AW1221" s="778"/>
      <c r="AX1221" s="778"/>
      <c r="AY1221" s="778"/>
      <c r="AZ1221" s="778"/>
      <c r="BA1221" s="778"/>
      <c r="BB1221" s="778"/>
      <c r="BC1221" s="778"/>
      <c r="BD1221" s="778"/>
      <c r="BE1221" s="778"/>
      <c r="BF1221" s="778"/>
      <c r="BG1221" s="778"/>
      <c r="BH1221" s="778"/>
      <c r="BI1221" s="778"/>
      <c r="BJ1221" s="778"/>
      <c r="BK1221" s="778"/>
      <c r="BL1221" s="778"/>
      <c r="BM1221" s="778"/>
      <c r="BN1221" s="778"/>
      <c r="BO1221" s="778"/>
      <c r="BP1221" s="778"/>
      <c r="BQ1221" s="778"/>
      <c r="BR1221" s="778"/>
      <c r="BS1221" s="778"/>
      <c r="BT1221" s="778"/>
      <c r="BU1221" s="778"/>
      <c r="BV1221" s="778"/>
      <c r="BW1221" s="778"/>
      <c r="BX1221" s="778"/>
      <c r="BY1221" s="778"/>
      <c r="BZ1221" s="778"/>
      <c r="CA1221" s="778"/>
      <c r="CB1221" s="778"/>
      <c r="CC1221" s="778"/>
      <c r="CD1221" s="778"/>
      <c r="CE1221" s="778"/>
      <c r="CF1221" s="778"/>
      <c r="CG1221" s="778"/>
      <c r="CH1221" s="778"/>
      <c r="CI1221" s="778"/>
      <c r="CJ1221" s="778"/>
      <c r="CK1221" s="772"/>
      <c r="CL1221" s="772"/>
      <c r="CM1221" s="772"/>
      <c r="CN1221" s="886"/>
      <c r="CO1221" s="772"/>
      <c r="CP1221" s="772"/>
      <c r="CQ1221" s="772"/>
      <c r="CR1221" s="772"/>
      <c r="CS1221" s="781"/>
      <c r="CT1221" s="782"/>
      <c r="CU1221" s="783"/>
      <c r="CV1221" s="774"/>
      <c r="CW1221" s="774"/>
      <c r="CX1221" s="782"/>
      <c r="CY1221" s="784">
        <v>0</v>
      </c>
      <c r="CZ1221" s="784">
        <v>0</v>
      </c>
      <c r="DA1221" s="785">
        <v>0</v>
      </c>
      <c r="DB1221" s="785">
        <v>0</v>
      </c>
      <c r="DC1221" s="785">
        <v>0</v>
      </c>
      <c r="DD1221" s="785">
        <v>0</v>
      </c>
      <c r="DE1221" s="785">
        <v>0</v>
      </c>
      <c r="DF1221" s="785">
        <v>0</v>
      </c>
      <c r="DG1221" s="785">
        <v>0</v>
      </c>
      <c r="DH1221" s="786">
        <v>0</v>
      </c>
      <c r="DI1221" s="774">
        <v>0</v>
      </c>
      <c r="DJ1221" s="774">
        <v>0</v>
      </c>
      <c r="DK1221" s="774">
        <v>0</v>
      </c>
      <c r="DL1221" s="774">
        <v>0</v>
      </c>
      <c r="DM1221" s="774">
        <v>0</v>
      </c>
      <c r="DN1221" s="774">
        <v>0</v>
      </c>
      <c r="DO1221" s="804">
        <v>0</v>
      </c>
      <c r="DP1221" s="774"/>
      <c r="DQ1221" s="776"/>
      <c r="DR1221" s="774"/>
      <c r="DS1221" s="786"/>
      <c r="DT1221" s="752">
        <v>0</v>
      </c>
      <c r="DU1221" s="753" t="s">
        <v>308</v>
      </c>
      <c r="DV1221" s="753" t="s">
        <v>308</v>
      </c>
      <c r="DW1221" s="754" t="s">
        <v>308</v>
      </c>
      <c r="DX1221" s="755" t="s">
        <v>308</v>
      </c>
      <c r="DY1221" s="754" t="e">
        <v>#VALUE!</v>
      </c>
      <c r="DZ1221" s="754" t="e">
        <v>#VALUE!</v>
      </c>
      <c r="EA1221" s="754" t="e">
        <v>#VALUE!</v>
      </c>
      <c r="EB1221" s="754" t="e">
        <v>#VALUE!</v>
      </c>
    </row>
    <row r="1222" spans="1:266" ht="16.5" hidden="1" customHeight="1" outlineLevel="1" collapsed="1" x14ac:dyDescent="0.35">
      <c r="A1222" s="618" t="s">
        <v>308</v>
      </c>
      <c r="B1222" s="730">
        <v>139</v>
      </c>
      <c r="C1222" s="730" t="s">
        <v>741</v>
      </c>
      <c r="D1222" s="730" t="s">
        <v>741</v>
      </c>
      <c r="E1222" s="730">
        <v>20</v>
      </c>
      <c r="F1222" s="731"/>
      <c r="G1222" s="821"/>
      <c r="H1222" s="733"/>
      <c r="I1222" s="730" t="s">
        <v>308</v>
      </c>
      <c r="J1222" s="730" t="s">
        <v>308</v>
      </c>
      <c r="K1222" s="730">
        <v>0</v>
      </c>
      <c r="L1222" s="730" t="s">
        <v>308</v>
      </c>
      <c r="M1222" s="772"/>
      <c r="N1222" s="772">
        <v>0</v>
      </c>
      <c r="O1222" s="772" t="s">
        <v>742</v>
      </c>
      <c r="P1222" s="772" t="b">
        <v>1</v>
      </c>
      <c r="Q1222" s="772" t="e">
        <v>#VALUE!</v>
      </c>
      <c r="R1222" s="772"/>
      <c r="S1222" s="772"/>
      <c r="T1222" s="772"/>
      <c r="U1222" s="772"/>
      <c r="V1222" s="772"/>
      <c r="W1222" s="772"/>
      <c r="X1222" s="772"/>
      <c r="Y1222" s="772"/>
      <c r="Z1222" s="774"/>
      <c r="AA1222" s="772"/>
      <c r="AB1222" s="772"/>
      <c r="AC1222" s="772"/>
      <c r="AD1222" s="772"/>
      <c r="AE1222" s="775"/>
      <c r="AF1222" s="776">
        <v>0</v>
      </c>
      <c r="AG1222" s="777"/>
      <c r="AH1222" s="777"/>
      <c r="AI1222" s="777"/>
      <c r="AJ1222" s="778"/>
      <c r="AK1222" s="779"/>
      <c r="AL1222" s="778"/>
      <c r="AM1222" s="778"/>
      <c r="AN1222" s="778"/>
      <c r="AO1222" s="778"/>
      <c r="AP1222" s="778"/>
      <c r="AQ1222" s="778"/>
      <c r="AR1222" s="778"/>
      <c r="AS1222" s="778"/>
      <c r="AT1222" s="778"/>
      <c r="AU1222" s="778"/>
      <c r="AV1222" s="778"/>
      <c r="AW1222" s="778"/>
      <c r="AX1222" s="778"/>
      <c r="AY1222" s="778"/>
      <c r="AZ1222" s="778"/>
      <c r="BA1222" s="778"/>
      <c r="BB1222" s="778"/>
      <c r="BC1222" s="778"/>
      <c r="BD1222" s="778"/>
      <c r="BE1222" s="778"/>
      <c r="BF1222" s="778"/>
      <c r="BG1222" s="778"/>
      <c r="BH1222" s="778"/>
      <c r="BI1222" s="778"/>
      <c r="BJ1222" s="778"/>
      <c r="BK1222" s="778"/>
      <c r="BL1222" s="778"/>
      <c r="BM1222" s="778"/>
      <c r="BN1222" s="778"/>
      <c r="BO1222" s="778"/>
      <c r="BP1222" s="778"/>
      <c r="BQ1222" s="778"/>
      <c r="BR1222" s="778"/>
      <c r="BS1222" s="778"/>
      <c r="BT1222" s="778"/>
      <c r="BU1222" s="778"/>
      <c r="BV1222" s="778"/>
      <c r="BW1222" s="778"/>
      <c r="BX1222" s="778"/>
      <c r="BY1222" s="778"/>
      <c r="BZ1222" s="778"/>
      <c r="CA1222" s="778"/>
      <c r="CB1222" s="778"/>
      <c r="CC1222" s="778"/>
      <c r="CD1222" s="778"/>
      <c r="CE1222" s="778"/>
      <c r="CF1222" s="778"/>
      <c r="CG1222" s="778"/>
      <c r="CH1222" s="778"/>
      <c r="CI1222" s="778"/>
      <c r="CJ1222" s="778"/>
      <c r="CK1222" s="772"/>
      <c r="CL1222" s="772"/>
      <c r="CM1222" s="772"/>
      <c r="CN1222" s="886"/>
      <c r="CO1222" s="772"/>
      <c r="CP1222" s="772"/>
      <c r="CQ1222" s="772"/>
      <c r="CR1222" s="772"/>
      <c r="CS1222" s="781"/>
      <c r="CT1222" s="782"/>
      <c r="CU1222" s="783"/>
      <c r="CV1222" s="774"/>
      <c r="CW1222" s="774"/>
      <c r="CX1222" s="782"/>
      <c r="CY1222" s="784">
        <v>0</v>
      </c>
      <c r="CZ1222" s="784">
        <v>0</v>
      </c>
      <c r="DA1222" s="785">
        <v>0</v>
      </c>
      <c r="DB1222" s="785">
        <v>0</v>
      </c>
      <c r="DC1222" s="785">
        <v>0</v>
      </c>
      <c r="DD1222" s="785">
        <v>0</v>
      </c>
      <c r="DE1222" s="785">
        <v>0</v>
      </c>
      <c r="DF1222" s="785">
        <v>0</v>
      </c>
      <c r="DG1222" s="785">
        <v>0</v>
      </c>
      <c r="DH1222" s="786">
        <v>0</v>
      </c>
      <c r="DI1222" s="774">
        <v>0</v>
      </c>
      <c r="DJ1222" s="774">
        <v>0</v>
      </c>
      <c r="DK1222" s="774">
        <v>0</v>
      </c>
      <c r="DL1222" s="774">
        <v>0</v>
      </c>
      <c r="DM1222" s="774">
        <v>0</v>
      </c>
      <c r="DN1222" s="774">
        <v>0</v>
      </c>
      <c r="DO1222" s="804">
        <v>0</v>
      </c>
      <c r="DP1222" s="774"/>
      <c r="DQ1222" s="776"/>
      <c r="DR1222" s="774"/>
      <c r="DS1222" s="786"/>
      <c r="DT1222" s="752">
        <v>0</v>
      </c>
      <c r="DU1222" s="753" t="s">
        <v>308</v>
      </c>
      <c r="DV1222" s="753" t="s">
        <v>308</v>
      </c>
      <c r="DW1222" s="754" t="s">
        <v>308</v>
      </c>
      <c r="DX1222" s="755" t="s">
        <v>308</v>
      </c>
      <c r="DY1222" s="754" t="e">
        <v>#VALUE!</v>
      </c>
      <c r="DZ1222" s="754" t="e">
        <v>#VALUE!</v>
      </c>
      <c r="EA1222" s="754" t="e">
        <v>#VALUE!</v>
      </c>
      <c r="EB1222" s="754" t="e">
        <v>#VALUE!</v>
      </c>
    </row>
    <row r="1223" spans="1:266" ht="16.5" hidden="1" customHeight="1" outlineLevel="1" collapsed="1" x14ac:dyDescent="0.35">
      <c r="A1223" s="618" t="s">
        <v>308</v>
      </c>
      <c r="B1223" s="730">
        <v>140</v>
      </c>
      <c r="C1223" s="730" t="s">
        <v>741</v>
      </c>
      <c r="D1223" s="730" t="s">
        <v>741</v>
      </c>
      <c r="E1223" s="730">
        <v>20</v>
      </c>
      <c r="F1223" s="731"/>
      <c r="G1223" s="821"/>
      <c r="H1223" s="733"/>
      <c r="I1223" s="730" t="s">
        <v>308</v>
      </c>
      <c r="J1223" s="730" t="s">
        <v>308</v>
      </c>
      <c r="K1223" s="730">
        <v>0</v>
      </c>
      <c r="L1223" s="730" t="s">
        <v>308</v>
      </c>
      <c r="M1223" s="772"/>
      <c r="N1223" s="772">
        <v>0</v>
      </c>
      <c r="O1223" s="772" t="s">
        <v>742</v>
      </c>
      <c r="P1223" s="772" t="b">
        <v>1</v>
      </c>
      <c r="Q1223" s="772" t="e">
        <v>#VALUE!</v>
      </c>
      <c r="R1223" s="772"/>
      <c r="S1223" s="772"/>
      <c r="T1223" s="772"/>
      <c r="U1223" s="772"/>
      <c r="V1223" s="772"/>
      <c r="W1223" s="772"/>
      <c r="X1223" s="772"/>
      <c r="Y1223" s="772"/>
      <c r="Z1223" s="774"/>
      <c r="AA1223" s="772"/>
      <c r="AB1223" s="772"/>
      <c r="AC1223" s="772"/>
      <c r="AD1223" s="772"/>
      <c r="AE1223" s="775"/>
      <c r="AF1223" s="776">
        <v>0</v>
      </c>
      <c r="AG1223" s="777"/>
      <c r="AH1223" s="777"/>
      <c r="AI1223" s="777"/>
      <c r="AJ1223" s="778"/>
      <c r="AK1223" s="779"/>
      <c r="AL1223" s="778"/>
      <c r="AM1223" s="778"/>
      <c r="AN1223" s="778"/>
      <c r="AO1223" s="778"/>
      <c r="AP1223" s="778"/>
      <c r="AQ1223" s="778"/>
      <c r="AR1223" s="778"/>
      <c r="AS1223" s="778"/>
      <c r="AT1223" s="778"/>
      <c r="AU1223" s="778"/>
      <c r="AV1223" s="778"/>
      <c r="AW1223" s="778"/>
      <c r="AX1223" s="778"/>
      <c r="AY1223" s="778"/>
      <c r="AZ1223" s="778"/>
      <c r="BA1223" s="778"/>
      <c r="BB1223" s="778"/>
      <c r="BC1223" s="778"/>
      <c r="BD1223" s="778"/>
      <c r="BE1223" s="778"/>
      <c r="BF1223" s="778"/>
      <c r="BG1223" s="778"/>
      <c r="BH1223" s="778"/>
      <c r="BI1223" s="778"/>
      <c r="BJ1223" s="778"/>
      <c r="BK1223" s="778"/>
      <c r="BL1223" s="778"/>
      <c r="BM1223" s="778"/>
      <c r="BN1223" s="778"/>
      <c r="BO1223" s="778"/>
      <c r="BP1223" s="778"/>
      <c r="BQ1223" s="778"/>
      <c r="BR1223" s="778"/>
      <c r="BS1223" s="778"/>
      <c r="BT1223" s="778"/>
      <c r="BU1223" s="778"/>
      <c r="BV1223" s="778"/>
      <c r="BW1223" s="778"/>
      <c r="BX1223" s="778"/>
      <c r="BY1223" s="778"/>
      <c r="BZ1223" s="778"/>
      <c r="CA1223" s="778"/>
      <c r="CB1223" s="778"/>
      <c r="CC1223" s="778"/>
      <c r="CD1223" s="778"/>
      <c r="CE1223" s="778"/>
      <c r="CF1223" s="778"/>
      <c r="CG1223" s="778"/>
      <c r="CH1223" s="778"/>
      <c r="CI1223" s="778"/>
      <c r="CJ1223" s="778"/>
      <c r="CK1223" s="772"/>
      <c r="CL1223" s="772"/>
      <c r="CM1223" s="772"/>
      <c r="CN1223" s="886"/>
      <c r="CO1223" s="772"/>
      <c r="CP1223" s="772"/>
      <c r="CQ1223" s="772"/>
      <c r="CR1223" s="772"/>
      <c r="CS1223" s="781"/>
      <c r="CT1223" s="782"/>
      <c r="CU1223" s="783"/>
      <c r="CV1223" s="774"/>
      <c r="CW1223" s="774"/>
      <c r="CX1223" s="782"/>
      <c r="CY1223" s="784">
        <v>0</v>
      </c>
      <c r="CZ1223" s="784">
        <v>0</v>
      </c>
      <c r="DA1223" s="785">
        <v>0</v>
      </c>
      <c r="DB1223" s="785">
        <v>0</v>
      </c>
      <c r="DC1223" s="785">
        <v>0</v>
      </c>
      <c r="DD1223" s="785">
        <v>0</v>
      </c>
      <c r="DE1223" s="785">
        <v>0</v>
      </c>
      <c r="DF1223" s="785">
        <v>0</v>
      </c>
      <c r="DG1223" s="785">
        <v>0</v>
      </c>
      <c r="DH1223" s="786">
        <v>0</v>
      </c>
      <c r="DI1223" s="774">
        <v>0</v>
      </c>
      <c r="DJ1223" s="774">
        <v>0</v>
      </c>
      <c r="DK1223" s="774">
        <v>0</v>
      </c>
      <c r="DL1223" s="774">
        <v>0</v>
      </c>
      <c r="DM1223" s="774">
        <v>0</v>
      </c>
      <c r="DN1223" s="774">
        <v>0</v>
      </c>
      <c r="DO1223" s="804">
        <v>0</v>
      </c>
      <c r="DP1223" s="774"/>
      <c r="DQ1223" s="776"/>
      <c r="DR1223" s="774"/>
      <c r="DS1223" s="786"/>
      <c r="DT1223" s="752">
        <v>0</v>
      </c>
      <c r="DU1223" s="753" t="s">
        <v>308</v>
      </c>
      <c r="DV1223" s="753" t="s">
        <v>308</v>
      </c>
      <c r="DW1223" s="754" t="s">
        <v>308</v>
      </c>
      <c r="DX1223" s="755" t="s">
        <v>308</v>
      </c>
      <c r="DY1223" s="754" t="e">
        <v>#VALUE!</v>
      </c>
      <c r="DZ1223" s="754" t="e">
        <v>#VALUE!</v>
      </c>
      <c r="EA1223" s="754" t="e">
        <v>#VALUE!</v>
      </c>
      <c r="EB1223" s="754" t="e">
        <v>#VALUE!</v>
      </c>
    </row>
    <row r="1224" spans="1:266" ht="16.5" hidden="1" customHeight="1" outlineLevel="1" collapsed="1" x14ac:dyDescent="0.35">
      <c r="A1224" s="618" t="s">
        <v>308</v>
      </c>
      <c r="B1224" s="730">
        <v>141</v>
      </c>
      <c r="C1224" s="730" t="s">
        <v>741</v>
      </c>
      <c r="D1224" s="730" t="s">
        <v>741</v>
      </c>
      <c r="E1224" s="730">
        <v>20</v>
      </c>
      <c r="F1224" s="731"/>
      <c r="G1224" s="821"/>
      <c r="H1224" s="733"/>
      <c r="I1224" s="730" t="s">
        <v>308</v>
      </c>
      <c r="J1224" s="730" t="s">
        <v>308</v>
      </c>
      <c r="K1224" s="730">
        <v>0</v>
      </c>
      <c r="L1224" s="730" t="s">
        <v>308</v>
      </c>
      <c r="M1224" s="772"/>
      <c r="N1224" s="772">
        <v>0</v>
      </c>
      <c r="O1224" s="772" t="s">
        <v>742</v>
      </c>
      <c r="P1224" s="772" t="b">
        <v>1</v>
      </c>
      <c r="Q1224" s="772" t="e">
        <v>#VALUE!</v>
      </c>
      <c r="R1224" s="772"/>
      <c r="S1224" s="772"/>
      <c r="T1224" s="772"/>
      <c r="U1224" s="772"/>
      <c r="V1224" s="772"/>
      <c r="W1224" s="772"/>
      <c r="X1224" s="772"/>
      <c r="Y1224" s="772"/>
      <c r="Z1224" s="774"/>
      <c r="AA1224" s="772"/>
      <c r="AB1224" s="772"/>
      <c r="AC1224" s="772"/>
      <c r="AD1224" s="772"/>
      <c r="AE1224" s="775"/>
      <c r="AF1224" s="776">
        <v>0</v>
      </c>
      <c r="AG1224" s="777"/>
      <c r="AH1224" s="777"/>
      <c r="AI1224" s="777"/>
      <c r="AJ1224" s="778"/>
      <c r="AK1224" s="779"/>
      <c r="AL1224" s="778"/>
      <c r="AM1224" s="778"/>
      <c r="AN1224" s="778"/>
      <c r="AO1224" s="778"/>
      <c r="AP1224" s="778"/>
      <c r="AQ1224" s="778"/>
      <c r="AR1224" s="778"/>
      <c r="AS1224" s="778"/>
      <c r="AT1224" s="778"/>
      <c r="AU1224" s="778"/>
      <c r="AV1224" s="778"/>
      <c r="AW1224" s="778"/>
      <c r="AX1224" s="778"/>
      <c r="AY1224" s="778"/>
      <c r="AZ1224" s="778"/>
      <c r="BA1224" s="778"/>
      <c r="BB1224" s="778"/>
      <c r="BC1224" s="778"/>
      <c r="BD1224" s="778"/>
      <c r="BE1224" s="778"/>
      <c r="BF1224" s="778"/>
      <c r="BG1224" s="778"/>
      <c r="BH1224" s="778"/>
      <c r="BI1224" s="778"/>
      <c r="BJ1224" s="778"/>
      <c r="BK1224" s="778"/>
      <c r="BL1224" s="778"/>
      <c r="BM1224" s="778"/>
      <c r="BN1224" s="778"/>
      <c r="BO1224" s="778"/>
      <c r="BP1224" s="778"/>
      <c r="BQ1224" s="778"/>
      <c r="BR1224" s="778"/>
      <c r="BS1224" s="778"/>
      <c r="BT1224" s="778"/>
      <c r="BU1224" s="778"/>
      <c r="BV1224" s="778"/>
      <c r="BW1224" s="778"/>
      <c r="BX1224" s="778"/>
      <c r="BY1224" s="778"/>
      <c r="BZ1224" s="778"/>
      <c r="CA1224" s="778"/>
      <c r="CB1224" s="778"/>
      <c r="CC1224" s="778"/>
      <c r="CD1224" s="778"/>
      <c r="CE1224" s="778"/>
      <c r="CF1224" s="778"/>
      <c r="CG1224" s="778"/>
      <c r="CH1224" s="778"/>
      <c r="CI1224" s="778"/>
      <c r="CJ1224" s="778"/>
      <c r="CK1224" s="772"/>
      <c r="CL1224" s="772"/>
      <c r="CM1224" s="772"/>
      <c r="CN1224" s="886"/>
      <c r="CO1224" s="772"/>
      <c r="CP1224" s="772"/>
      <c r="CQ1224" s="772"/>
      <c r="CR1224" s="772"/>
      <c r="CS1224" s="781"/>
      <c r="CT1224" s="782"/>
      <c r="CU1224" s="783"/>
      <c r="CV1224" s="774"/>
      <c r="CW1224" s="774"/>
      <c r="CX1224" s="782"/>
      <c r="CY1224" s="784">
        <v>0</v>
      </c>
      <c r="CZ1224" s="784">
        <v>0</v>
      </c>
      <c r="DA1224" s="785">
        <v>0</v>
      </c>
      <c r="DB1224" s="785">
        <v>0</v>
      </c>
      <c r="DC1224" s="785">
        <v>0</v>
      </c>
      <c r="DD1224" s="785">
        <v>0</v>
      </c>
      <c r="DE1224" s="785">
        <v>0</v>
      </c>
      <c r="DF1224" s="785">
        <v>0</v>
      </c>
      <c r="DG1224" s="785">
        <v>0</v>
      </c>
      <c r="DH1224" s="786">
        <v>0</v>
      </c>
      <c r="DI1224" s="774">
        <v>0</v>
      </c>
      <c r="DJ1224" s="774">
        <v>0</v>
      </c>
      <c r="DK1224" s="774">
        <v>0</v>
      </c>
      <c r="DL1224" s="774">
        <v>0</v>
      </c>
      <c r="DM1224" s="774">
        <v>0</v>
      </c>
      <c r="DN1224" s="774">
        <v>0</v>
      </c>
      <c r="DO1224" s="804">
        <v>0</v>
      </c>
      <c r="DP1224" s="774"/>
      <c r="DQ1224" s="776"/>
      <c r="DR1224" s="774"/>
      <c r="DS1224" s="786"/>
      <c r="DT1224" s="752">
        <v>0</v>
      </c>
      <c r="DU1224" s="753" t="s">
        <v>308</v>
      </c>
      <c r="DV1224" s="753" t="s">
        <v>308</v>
      </c>
      <c r="DW1224" s="754" t="s">
        <v>308</v>
      </c>
      <c r="DX1224" s="755" t="s">
        <v>308</v>
      </c>
      <c r="DY1224" s="754" t="e">
        <v>#VALUE!</v>
      </c>
      <c r="DZ1224" s="754" t="e">
        <v>#VALUE!</v>
      </c>
      <c r="EA1224" s="754" t="e">
        <v>#VALUE!</v>
      </c>
      <c r="EB1224" s="754" t="e">
        <v>#VALUE!</v>
      </c>
    </row>
    <row r="1225" spans="1:266" ht="16.5" hidden="1" customHeight="1" outlineLevel="1" collapsed="1" x14ac:dyDescent="0.35">
      <c r="A1225" s="618" t="s">
        <v>308</v>
      </c>
      <c r="B1225" s="730">
        <v>142</v>
      </c>
      <c r="C1225" s="730" t="s">
        <v>741</v>
      </c>
      <c r="D1225" s="730" t="s">
        <v>741</v>
      </c>
      <c r="E1225" s="730">
        <v>20</v>
      </c>
      <c r="F1225" s="731"/>
      <c r="G1225" s="821"/>
      <c r="H1225" s="733"/>
      <c r="I1225" s="730" t="s">
        <v>308</v>
      </c>
      <c r="J1225" s="730" t="s">
        <v>308</v>
      </c>
      <c r="K1225" s="730">
        <v>0</v>
      </c>
      <c r="L1225" s="730" t="s">
        <v>308</v>
      </c>
      <c r="M1225" s="772"/>
      <c r="N1225" s="772">
        <v>0</v>
      </c>
      <c r="O1225" s="772" t="s">
        <v>742</v>
      </c>
      <c r="P1225" s="772" t="b">
        <v>1</v>
      </c>
      <c r="Q1225" s="772" t="e">
        <v>#VALUE!</v>
      </c>
      <c r="R1225" s="772"/>
      <c r="S1225" s="772"/>
      <c r="T1225" s="772"/>
      <c r="U1225" s="772"/>
      <c r="V1225" s="772"/>
      <c r="W1225" s="772"/>
      <c r="X1225" s="772"/>
      <c r="Y1225" s="772"/>
      <c r="Z1225" s="774"/>
      <c r="AA1225" s="772"/>
      <c r="AB1225" s="772"/>
      <c r="AC1225" s="772"/>
      <c r="AD1225" s="772"/>
      <c r="AE1225" s="775"/>
      <c r="AF1225" s="776">
        <v>0</v>
      </c>
      <c r="AG1225" s="777"/>
      <c r="AH1225" s="777"/>
      <c r="AI1225" s="777"/>
      <c r="AJ1225" s="778"/>
      <c r="AK1225" s="779"/>
      <c r="AL1225" s="778"/>
      <c r="AM1225" s="778"/>
      <c r="AN1225" s="778"/>
      <c r="AO1225" s="778"/>
      <c r="AP1225" s="778"/>
      <c r="AQ1225" s="778"/>
      <c r="AR1225" s="778"/>
      <c r="AS1225" s="778"/>
      <c r="AT1225" s="778"/>
      <c r="AU1225" s="778"/>
      <c r="AV1225" s="778"/>
      <c r="AW1225" s="778"/>
      <c r="AX1225" s="778"/>
      <c r="AY1225" s="778"/>
      <c r="AZ1225" s="778"/>
      <c r="BA1225" s="778"/>
      <c r="BB1225" s="778"/>
      <c r="BC1225" s="778"/>
      <c r="BD1225" s="778"/>
      <c r="BE1225" s="778"/>
      <c r="BF1225" s="778"/>
      <c r="BG1225" s="778"/>
      <c r="BH1225" s="778"/>
      <c r="BI1225" s="778"/>
      <c r="BJ1225" s="778"/>
      <c r="BK1225" s="778"/>
      <c r="BL1225" s="778"/>
      <c r="BM1225" s="778"/>
      <c r="BN1225" s="778"/>
      <c r="BO1225" s="778"/>
      <c r="BP1225" s="778"/>
      <c r="BQ1225" s="778"/>
      <c r="BR1225" s="778"/>
      <c r="BS1225" s="778"/>
      <c r="BT1225" s="778"/>
      <c r="BU1225" s="778"/>
      <c r="BV1225" s="778"/>
      <c r="BW1225" s="778"/>
      <c r="BX1225" s="778"/>
      <c r="BY1225" s="778"/>
      <c r="BZ1225" s="778"/>
      <c r="CA1225" s="778"/>
      <c r="CB1225" s="778"/>
      <c r="CC1225" s="778"/>
      <c r="CD1225" s="778"/>
      <c r="CE1225" s="778"/>
      <c r="CF1225" s="778"/>
      <c r="CG1225" s="778"/>
      <c r="CH1225" s="778"/>
      <c r="CI1225" s="778"/>
      <c r="CJ1225" s="778"/>
      <c r="CK1225" s="772"/>
      <c r="CL1225" s="772"/>
      <c r="CM1225" s="772"/>
      <c r="CN1225" s="886"/>
      <c r="CO1225" s="772"/>
      <c r="CP1225" s="772"/>
      <c r="CQ1225" s="772"/>
      <c r="CR1225" s="772"/>
      <c r="CS1225" s="781"/>
      <c r="CT1225" s="782"/>
      <c r="CU1225" s="783"/>
      <c r="CV1225" s="774"/>
      <c r="CW1225" s="774"/>
      <c r="CX1225" s="782"/>
      <c r="CY1225" s="784">
        <v>0</v>
      </c>
      <c r="CZ1225" s="784">
        <v>0</v>
      </c>
      <c r="DA1225" s="785">
        <v>0</v>
      </c>
      <c r="DB1225" s="785">
        <v>0</v>
      </c>
      <c r="DC1225" s="785">
        <v>0</v>
      </c>
      <c r="DD1225" s="785">
        <v>0</v>
      </c>
      <c r="DE1225" s="785">
        <v>0</v>
      </c>
      <c r="DF1225" s="785">
        <v>0</v>
      </c>
      <c r="DG1225" s="785">
        <v>0</v>
      </c>
      <c r="DH1225" s="786">
        <v>0</v>
      </c>
      <c r="DI1225" s="774">
        <v>0</v>
      </c>
      <c r="DJ1225" s="774">
        <v>0</v>
      </c>
      <c r="DK1225" s="774">
        <v>0</v>
      </c>
      <c r="DL1225" s="774">
        <v>0</v>
      </c>
      <c r="DM1225" s="774">
        <v>0</v>
      </c>
      <c r="DN1225" s="774">
        <v>0</v>
      </c>
      <c r="DO1225" s="804">
        <v>0</v>
      </c>
      <c r="DP1225" s="774"/>
      <c r="DQ1225" s="776"/>
      <c r="DR1225" s="774"/>
      <c r="DS1225" s="786"/>
      <c r="DT1225" s="752">
        <v>0</v>
      </c>
      <c r="DU1225" s="753" t="s">
        <v>308</v>
      </c>
      <c r="DV1225" s="753" t="s">
        <v>308</v>
      </c>
      <c r="DW1225" s="754" t="s">
        <v>308</v>
      </c>
      <c r="DX1225" s="755" t="s">
        <v>308</v>
      </c>
      <c r="DY1225" s="754" t="e">
        <v>#VALUE!</v>
      </c>
      <c r="DZ1225" s="754" t="e">
        <v>#VALUE!</v>
      </c>
      <c r="EA1225" s="754" t="e">
        <v>#VALUE!</v>
      </c>
      <c r="EB1225" s="754" t="e">
        <v>#VALUE!</v>
      </c>
    </row>
    <row r="1226" spans="1:266" ht="17.25" customHeight="1" collapsed="1" x14ac:dyDescent="0.35">
      <c r="A1226" s="618" t="s">
        <v>308</v>
      </c>
      <c r="B1226" s="823" t="s">
        <v>2470</v>
      </c>
      <c r="C1226" s="824"/>
      <c r="D1226" s="824"/>
      <c r="E1226" s="824"/>
      <c r="F1226" s="717"/>
      <c r="G1226" s="825"/>
      <c r="H1226" s="733"/>
      <c r="I1226" s="733"/>
      <c r="J1226" s="733"/>
      <c r="K1226" s="733"/>
      <c r="L1226" s="730"/>
      <c r="M1226" s="730"/>
      <c r="N1226" s="730"/>
      <c r="O1226" s="730"/>
      <c r="P1226" s="730"/>
      <c r="Q1226" s="730"/>
      <c r="R1226" s="730"/>
      <c r="S1226" s="730"/>
      <c r="T1226" s="730"/>
      <c r="U1226" s="730"/>
      <c r="V1226" s="730"/>
      <c r="W1226" s="730"/>
      <c r="X1226" s="730"/>
      <c r="Y1226" s="730"/>
      <c r="Z1226" s="826"/>
      <c r="AA1226" s="730"/>
      <c r="AB1226" s="730"/>
      <c r="AC1226" s="730"/>
      <c r="AD1226" s="827">
        <v>39330</v>
      </c>
      <c r="AE1226" s="827">
        <v>36504</v>
      </c>
      <c r="AF1226" s="826">
        <v>0</v>
      </c>
      <c r="AG1226" s="828"/>
      <c r="AH1226" s="828"/>
      <c r="AI1226" s="828"/>
      <c r="AJ1226" s="674"/>
      <c r="AK1226" s="829"/>
      <c r="AL1226" s="674"/>
      <c r="AM1226" s="674"/>
      <c r="AN1226" s="674"/>
      <c r="AO1226" s="674"/>
      <c r="AP1226" s="674"/>
      <c r="AQ1226" s="674"/>
      <c r="AR1226" s="674"/>
      <c r="AS1226" s="674"/>
      <c r="AT1226" s="674"/>
      <c r="AU1226" s="674"/>
      <c r="AV1226" s="674"/>
      <c r="AW1226" s="674"/>
      <c r="AX1226" s="674"/>
      <c r="AY1226" s="674"/>
      <c r="AZ1226" s="674"/>
      <c r="BA1226" s="674"/>
      <c r="BB1226" s="674"/>
      <c r="BC1226" s="674"/>
      <c r="BD1226" s="674"/>
      <c r="BE1226" s="674"/>
      <c r="BF1226" s="674"/>
      <c r="BG1226" s="674"/>
      <c r="BH1226" s="674"/>
      <c r="BI1226" s="674"/>
      <c r="BJ1226" s="674"/>
      <c r="BK1226" s="674"/>
      <c r="BL1226" s="674"/>
      <c r="BM1226" s="674"/>
      <c r="BN1226" s="674"/>
      <c r="BO1226" s="674"/>
      <c r="BP1226" s="674"/>
      <c r="BQ1226" s="674"/>
      <c r="BR1226" s="674"/>
      <c r="BS1226" s="674"/>
      <c r="BT1226" s="674"/>
      <c r="BU1226" s="674"/>
      <c r="BV1226" s="674"/>
      <c r="BW1226" s="674"/>
      <c r="BX1226" s="674"/>
      <c r="BY1226" s="674"/>
      <c r="BZ1226" s="674"/>
      <c r="CA1226" s="674"/>
      <c r="CB1226" s="674"/>
      <c r="CC1226" s="674"/>
      <c r="CD1226" s="674"/>
      <c r="CE1226" s="674"/>
      <c r="CF1226" s="674"/>
      <c r="CG1226" s="674"/>
      <c r="CH1226" s="674"/>
      <c r="CI1226" s="674"/>
      <c r="CJ1226" s="674"/>
      <c r="CK1226" s="827"/>
      <c r="CL1226" s="827">
        <v>0</v>
      </c>
      <c r="CM1226" s="827"/>
      <c r="CN1226" s="675">
        <v>0</v>
      </c>
      <c r="CO1226" s="827">
        <v>0</v>
      </c>
      <c r="CP1226" s="827">
        <v>0</v>
      </c>
      <c r="CQ1226" s="827">
        <v>28992</v>
      </c>
      <c r="CR1226" s="827">
        <v>32953</v>
      </c>
      <c r="CS1226" s="830"/>
      <c r="CT1226" s="831"/>
      <c r="CU1226" s="832"/>
      <c r="CV1226" s="826"/>
      <c r="CW1226" s="826"/>
      <c r="CX1226" s="831"/>
      <c r="CY1226" s="833">
        <v>0</v>
      </c>
      <c r="CZ1226" s="833">
        <v>0</v>
      </c>
      <c r="DA1226" s="752">
        <v>0</v>
      </c>
      <c r="DB1226" s="752">
        <v>0</v>
      </c>
      <c r="DC1226" s="752">
        <v>0</v>
      </c>
      <c r="DD1226" s="752">
        <v>0</v>
      </c>
      <c r="DE1226" s="752">
        <v>0</v>
      </c>
      <c r="DF1226" s="752">
        <v>0</v>
      </c>
      <c r="DG1226" s="752">
        <v>0</v>
      </c>
      <c r="DH1226" s="834">
        <v>0</v>
      </c>
      <c r="DI1226" s="826">
        <v>0</v>
      </c>
      <c r="DJ1226" s="826">
        <v>0</v>
      </c>
      <c r="DK1226" s="826">
        <v>0</v>
      </c>
      <c r="DL1226" s="826">
        <v>0</v>
      </c>
      <c r="DM1226" s="826">
        <v>0</v>
      </c>
      <c r="DN1226" s="826">
        <v>0</v>
      </c>
      <c r="DO1226" s="835">
        <v>0</v>
      </c>
      <c r="DP1226" s="826"/>
      <c r="DQ1226" s="826"/>
      <c r="DR1226" s="826"/>
      <c r="DS1226" s="834"/>
      <c r="DT1226" s="752"/>
      <c r="DU1226" s="836"/>
      <c r="DV1226" s="836"/>
      <c r="DW1226" s="826"/>
      <c r="DX1226" s="837"/>
      <c r="DY1226" s="826" t="s">
        <v>308</v>
      </c>
      <c r="DZ1226" s="837" t="s">
        <v>308</v>
      </c>
      <c r="EA1226" s="826"/>
      <c r="EB1226" s="837"/>
    </row>
    <row r="1227" spans="1:266" ht="18.75" customHeight="1" x14ac:dyDescent="0.35">
      <c r="A1227" s="625">
        <v>21</v>
      </c>
      <c r="B1227" s="838"/>
      <c r="C1227" s="839"/>
      <c r="D1227" s="839"/>
      <c r="E1227" s="839"/>
      <c r="F1227" s="917"/>
      <c r="G1227" s="917"/>
      <c r="H1227" s="841"/>
      <c r="Y1227" s="619"/>
      <c r="Z1227" s="635"/>
      <c r="AF1227" s="635">
        <v>0</v>
      </c>
      <c r="AK1227" s="625"/>
      <c r="AL1227" s="619"/>
      <c r="AM1227" s="619"/>
      <c r="AN1227" s="619"/>
      <c r="AO1227" s="619"/>
      <c r="AP1227" s="619"/>
      <c r="AQ1227" s="619"/>
      <c r="AR1227" s="619"/>
      <c r="AS1227" s="619"/>
      <c r="AT1227" s="619"/>
      <c r="AU1227" s="619"/>
      <c r="AV1227" s="619"/>
      <c r="AW1227" s="619"/>
      <c r="AX1227" s="619"/>
      <c r="AY1227" s="619"/>
      <c r="AZ1227" s="619"/>
      <c r="BA1227" s="619"/>
      <c r="BB1227" s="619"/>
      <c r="BC1227" s="619"/>
      <c r="BD1227" s="619"/>
      <c r="BE1227" s="619"/>
      <c r="BF1227" s="619"/>
      <c r="BG1227" s="619"/>
      <c r="BH1227" s="619"/>
      <c r="BI1227" s="619"/>
      <c r="BJ1227" s="619"/>
      <c r="BK1227" s="619"/>
      <c r="BL1227" s="619"/>
      <c r="BM1227" s="619"/>
      <c r="BN1227" s="619"/>
      <c r="BO1227" s="619"/>
      <c r="BP1227" s="619"/>
      <c r="BQ1227" s="619"/>
      <c r="BR1227" s="619"/>
      <c r="BS1227" s="619"/>
      <c r="BT1227" s="619"/>
      <c r="BU1227" s="619"/>
      <c r="BV1227" s="619"/>
      <c r="BW1227" s="619"/>
      <c r="BX1227" s="619"/>
      <c r="BY1227" s="619"/>
      <c r="BZ1227" s="619"/>
      <c r="CA1227" s="619"/>
      <c r="CB1227" s="619"/>
      <c r="CC1227" s="619"/>
      <c r="CD1227" s="619"/>
      <c r="CE1227" s="619"/>
      <c r="CF1227" s="619"/>
      <c r="CG1227" s="619"/>
      <c r="CH1227" s="619"/>
      <c r="CI1227" s="619"/>
      <c r="CJ1227" s="619"/>
      <c r="CV1227" s="635"/>
      <c r="CW1227" s="635"/>
      <c r="CY1227" s="630">
        <v>0</v>
      </c>
      <c r="CZ1227" s="630">
        <v>0</v>
      </c>
      <c r="DA1227" s="634">
        <v>0</v>
      </c>
      <c r="DB1227" s="634">
        <v>0</v>
      </c>
      <c r="DC1227" s="634">
        <v>0</v>
      </c>
      <c r="DD1227" s="634">
        <v>0</v>
      </c>
      <c r="DE1227" s="634">
        <v>0</v>
      </c>
      <c r="DF1227" s="634">
        <v>0</v>
      </c>
      <c r="DG1227" s="634">
        <v>0</v>
      </c>
      <c r="DH1227" s="624">
        <v>0</v>
      </c>
      <c r="DI1227" s="635">
        <v>0</v>
      </c>
      <c r="DJ1227" s="635">
        <v>0</v>
      </c>
      <c r="DK1227" s="635">
        <v>0</v>
      </c>
      <c r="DL1227" s="635">
        <v>0</v>
      </c>
      <c r="DM1227" s="635">
        <v>0</v>
      </c>
      <c r="DN1227" s="635">
        <v>0</v>
      </c>
      <c r="DO1227" s="632">
        <v>0</v>
      </c>
    </row>
    <row r="1228" spans="1:266" ht="16.5" customHeight="1" x14ac:dyDescent="0.35">
      <c r="A1228" s="625">
        <v>21</v>
      </c>
      <c r="B1228" s="664" t="s">
        <v>2471</v>
      </c>
      <c r="C1228" s="665"/>
      <c r="D1228" s="665"/>
      <c r="E1228" s="665"/>
      <c r="F1228" s="666" t="s">
        <v>409</v>
      </c>
      <c r="G1228" s="666"/>
      <c r="H1228" s="844"/>
      <c r="I1228" s="667"/>
      <c r="J1228" s="667"/>
      <c r="K1228" s="667"/>
      <c r="L1228" s="667"/>
      <c r="Y1228" s="619"/>
      <c r="Z1228" s="635"/>
      <c r="AF1228" s="635">
        <v>0</v>
      </c>
      <c r="AK1228" s="625"/>
      <c r="AL1228" s="619"/>
      <c r="AM1228" s="619"/>
      <c r="AN1228" s="619"/>
      <c r="AO1228" s="619"/>
      <c r="AP1228" s="619"/>
      <c r="AQ1228" s="619"/>
      <c r="AR1228" s="619"/>
      <c r="AS1228" s="619"/>
      <c r="AT1228" s="619"/>
      <c r="AU1228" s="619"/>
      <c r="AV1228" s="619"/>
      <c r="AW1228" s="619"/>
      <c r="AX1228" s="619"/>
      <c r="AY1228" s="619"/>
      <c r="AZ1228" s="619"/>
      <c r="BA1228" s="619"/>
      <c r="BB1228" s="619"/>
      <c r="BC1228" s="619"/>
      <c r="BD1228" s="619"/>
      <c r="BE1228" s="619"/>
      <c r="BF1228" s="619"/>
      <c r="BG1228" s="619"/>
      <c r="BH1228" s="619"/>
      <c r="BI1228" s="619"/>
      <c r="BJ1228" s="619"/>
      <c r="BK1228" s="619"/>
      <c r="BL1228" s="619"/>
      <c r="BM1228" s="619"/>
      <c r="BN1228" s="619"/>
      <c r="BO1228" s="619"/>
      <c r="BP1228" s="619"/>
      <c r="BQ1228" s="619"/>
      <c r="BR1228" s="619"/>
      <c r="BS1228" s="619"/>
      <c r="BT1228" s="619"/>
      <c r="BU1228" s="619"/>
      <c r="BV1228" s="619"/>
      <c r="BW1228" s="619"/>
      <c r="BX1228" s="619"/>
      <c r="BY1228" s="619"/>
      <c r="BZ1228" s="619"/>
      <c r="CA1228" s="619"/>
      <c r="CB1228" s="619"/>
      <c r="CC1228" s="619"/>
      <c r="CD1228" s="619"/>
      <c r="CE1228" s="619"/>
      <c r="CF1228" s="619"/>
      <c r="CG1228" s="619"/>
      <c r="CH1228" s="619"/>
      <c r="CI1228" s="619"/>
      <c r="CJ1228" s="619"/>
      <c r="CV1228" s="635"/>
      <c r="CW1228" s="635"/>
      <c r="CY1228" s="630">
        <v>0</v>
      </c>
      <c r="CZ1228" s="630">
        <v>0</v>
      </c>
      <c r="DA1228" s="634">
        <v>0</v>
      </c>
      <c r="DB1228" s="634">
        <v>0</v>
      </c>
      <c r="DC1228" s="634">
        <v>0</v>
      </c>
      <c r="DD1228" s="634">
        <v>0</v>
      </c>
      <c r="DE1228" s="634">
        <v>0</v>
      </c>
      <c r="DF1228" s="634">
        <v>0</v>
      </c>
      <c r="DG1228" s="634">
        <v>0</v>
      </c>
      <c r="DH1228" s="624">
        <v>0</v>
      </c>
      <c r="DI1228" s="635">
        <v>0</v>
      </c>
      <c r="DJ1228" s="635">
        <v>0</v>
      </c>
      <c r="DK1228" s="635">
        <v>0</v>
      </c>
      <c r="DL1228" s="635">
        <v>0</v>
      </c>
      <c r="DM1228" s="635">
        <v>0</v>
      </c>
      <c r="DN1228" s="635">
        <v>0</v>
      </c>
      <c r="DO1228" s="632">
        <v>0</v>
      </c>
    </row>
    <row r="1229" spans="1:266" s="847" customFormat="1" ht="38.25" customHeight="1" x14ac:dyDescent="0.35">
      <c r="A1229" s="618" t="s">
        <v>436</v>
      </c>
      <c r="B1229" s="678" t="s">
        <v>426</v>
      </c>
      <c r="C1229" s="678" t="s">
        <v>427</v>
      </c>
      <c r="D1229" s="679" t="s">
        <v>428</v>
      </c>
      <c r="E1229" s="678" t="s">
        <v>429</v>
      </c>
      <c r="F1229" s="678" t="s">
        <v>430</v>
      </c>
      <c r="G1229" s="680" t="s">
        <v>431</v>
      </c>
      <c r="H1229" s="678" t="s">
        <v>432</v>
      </c>
      <c r="I1229" s="678" t="s">
        <v>433</v>
      </c>
      <c r="J1229" s="678" t="s">
        <v>434</v>
      </c>
      <c r="K1229" s="678" t="s">
        <v>18</v>
      </c>
      <c r="L1229" s="678" t="s">
        <v>435</v>
      </c>
      <c r="M1229" s="678" t="s">
        <v>436</v>
      </c>
      <c r="N1229" s="681" t="s">
        <v>437</v>
      </c>
      <c r="O1229" s="681" t="s">
        <v>438</v>
      </c>
      <c r="P1229" s="681" t="s">
        <v>439</v>
      </c>
      <c r="Q1229" s="681" t="s">
        <v>219</v>
      </c>
      <c r="R1229" s="678" t="s">
        <v>4</v>
      </c>
      <c r="S1229" s="679" t="s">
        <v>440</v>
      </c>
      <c r="T1229" s="678" t="s">
        <v>441</v>
      </c>
      <c r="U1229" s="682" t="s">
        <v>442</v>
      </c>
      <c r="V1229" s="682" t="s">
        <v>443</v>
      </c>
      <c r="W1229" s="682" t="s">
        <v>444</v>
      </c>
      <c r="X1229" s="682" t="s">
        <v>445</v>
      </c>
      <c r="Y1229" s="845" t="s">
        <v>446</v>
      </c>
      <c r="Z1229" s="845" t="s">
        <v>447</v>
      </c>
      <c r="AA1229" s="678" t="s">
        <v>448</v>
      </c>
      <c r="AB1229" s="678" t="s">
        <v>449</v>
      </c>
      <c r="AC1229" s="678" t="s">
        <v>450</v>
      </c>
      <c r="AD1229" s="678" t="s">
        <v>451</v>
      </c>
      <c r="AE1229" s="678" t="s">
        <v>452</v>
      </c>
      <c r="AF1229" s="678" t="s">
        <v>453</v>
      </c>
      <c r="AG1229" s="678" t="s">
        <v>444</v>
      </c>
      <c r="AH1229" s="693" t="s">
        <v>454</v>
      </c>
      <c r="AI1229" s="678" t="s">
        <v>455</v>
      </c>
      <c r="AJ1229" s="678" t="s">
        <v>456</v>
      </c>
      <c r="AK1229" s="678" t="s">
        <v>457</v>
      </c>
      <c r="AL1229" s="686" t="s">
        <v>458</v>
      </c>
      <c r="AM1229" s="687" t="s">
        <v>459</v>
      </c>
      <c r="AN1229" s="688" t="s">
        <v>460</v>
      </c>
      <c r="AO1229" s="688" t="s">
        <v>461</v>
      </c>
      <c r="AP1229" s="688" t="s">
        <v>462</v>
      </c>
      <c r="AQ1229" s="688" t="s">
        <v>463</v>
      </c>
      <c r="AR1229" s="688" t="s">
        <v>464</v>
      </c>
      <c r="AS1229" s="688" t="s">
        <v>465</v>
      </c>
      <c r="AT1229" s="688" t="s">
        <v>466</v>
      </c>
      <c r="AU1229" s="688" t="s">
        <v>467</v>
      </c>
      <c r="AV1229" s="688" t="s">
        <v>468</v>
      </c>
      <c r="AW1229" s="688" t="s">
        <v>469</v>
      </c>
      <c r="AX1229" s="688" t="s">
        <v>470</v>
      </c>
      <c r="AY1229" s="688" t="s">
        <v>471</v>
      </c>
      <c r="AZ1229" s="688" t="s">
        <v>472</v>
      </c>
      <c r="BA1229" s="688" t="s">
        <v>473</v>
      </c>
      <c r="BB1229" s="689" t="s">
        <v>474</v>
      </c>
      <c r="BC1229" s="689" t="s">
        <v>475</v>
      </c>
      <c r="BD1229" s="689" t="s">
        <v>476</v>
      </c>
      <c r="BE1229" s="689" t="s">
        <v>477</v>
      </c>
      <c r="BF1229" s="689" t="s">
        <v>478</v>
      </c>
      <c r="BG1229" s="689" t="s">
        <v>479</v>
      </c>
      <c r="BH1229" s="689" t="s">
        <v>480</v>
      </c>
      <c r="BI1229" s="683" t="s">
        <v>481</v>
      </c>
      <c r="BJ1229" s="690" t="s">
        <v>482</v>
      </c>
      <c r="BK1229" s="687" t="s">
        <v>483</v>
      </c>
      <c r="BL1229" s="683" t="s">
        <v>484</v>
      </c>
      <c r="BM1229" s="683" t="s">
        <v>485</v>
      </c>
      <c r="BN1229" s="689" t="s">
        <v>486</v>
      </c>
      <c r="BO1229" s="689" t="s">
        <v>487</v>
      </c>
      <c r="BP1229" s="689" t="s">
        <v>488</v>
      </c>
      <c r="BQ1229" s="689" t="s">
        <v>460</v>
      </c>
      <c r="BR1229" s="689" t="s">
        <v>489</v>
      </c>
      <c r="BS1229" s="683" t="s">
        <v>490</v>
      </c>
      <c r="BT1229" s="690" t="s">
        <v>482</v>
      </c>
      <c r="BU1229" s="687" t="s">
        <v>491</v>
      </c>
      <c r="BV1229" s="691" t="s">
        <v>492</v>
      </c>
      <c r="BW1229" s="691" t="s">
        <v>493</v>
      </c>
      <c r="BX1229" s="691" t="s">
        <v>494</v>
      </c>
      <c r="BY1229" s="691" t="s">
        <v>495</v>
      </c>
      <c r="BZ1229" s="691" t="s">
        <v>485</v>
      </c>
      <c r="CA1229" s="691" t="s">
        <v>496</v>
      </c>
      <c r="CB1229" s="691" t="s">
        <v>497</v>
      </c>
      <c r="CC1229" s="691" t="s">
        <v>498</v>
      </c>
      <c r="CD1229" s="691" t="s">
        <v>499</v>
      </c>
      <c r="CE1229" s="691" t="s">
        <v>500</v>
      </c>
      <c r="CF1229" s="691" t="s">
        <v>501</v>
      </c>
      <c r="CG1229" s="691" t="s">
        <v>502</v>
      </c>
      <c r="CH1229" s="691" t="s">
        <v>503</v>
      </c>
      <c r="CI1229" s="691" t="s">
        <v>504</v>
      </c>
      <c r="CJ1229" s="691" t="s">
        <v>505</v>
      </c>
      <c r="CK1229" s="691" t="s">
        <v>506</v>
      </c>
      <c r="CL1229" s="683" t="s">
        <v>507</v>
      </c>
      <c r="CM1229" s="687" t="s">
        <v>508</v>
      </c>
      <c r="CN1229" s="683" t="s">
        <v>509</v>
      </c>
      <c r="CO1229" s="692" t="s">
        <v>510</v>
      </c>
      <c r="CP1229" s="683" t="s">
        <v>511</v>
      </c>
      <c r="CQ1229" s="681" t="s">
        <v>512</v>
      </c>
      <c r="CR1229" s="678" t="s">
        <v>513</v>
      </c>
      <c r="CS1229" s="678" t="s">
        <v>514</v>
      </c>
      <c r="CT1229" s="679" t="s">
        <v>515</v>
      </c>
      <c r="CU1229" s="846" t="s">
        <v>516</v>
      </c>
      <c r="CV1229" s="679" t="s">
        <v>517</v>
      </c>
      <c r="CW1229" s="678" t="s">
        <v>518</v>
      </c>
      <c r="CX1229" s="678" t="s">
        <v>519</v>
      </c>
      <c r="CY1229" s="678" t="s">
        <v>520</v>
      </c>
      <c r="CZ1229" s="722" t="s">
        <v>444</v>
      </c>
      <c r="DA1229" s="695" t="s">
        <v>521</v>
      </c>
      <c r="DB1229" s="695" t="s">
        <v>522</v>
      </c>
      <c r="DC1229" s="695" t="s">
        <v>523</v>
      </c>
      <c r="DD1229" s="695" t="s">
        <v>219</v>
      </c>
      <c r="DE1229" s="695" t="s">
        <v>217</v>
      </c>
      <c r="DF1229" s="695" t="s">
        <v>437</v>
      </c>
      <c r="DG1229" s="695" t="s">
        <v>438</v>
      </c>
      <c r="DH1229" s="678" t="s">
        <v>745</v>
      </c>
      <c r="DI1229" s="679" t="s">
        <v>525</v>
      </c>
      <c r="DJ1229" s="679" t="s">
        <v>526</v>
      </c>
      <c r="DK1229" s="679" t="s">
        <v>527</v>
      </c>
      <c r="DL1229" s="678" t="s">
        <v>528</v>
      </c>
      <c r="DM1229" s="679" t="s">
        <v>529</v>
      </c>
      <c r="DN1229" s="679" t="s">
        <v>530</v>
      </c>
      <c r="DO1229" s="846" t="s">
        <v>531</v>
      </c>
      <c r="DP1229" s="679" t="s">
        <v>532</v>
      </c>
      <c r="DQ1229" s="700" t="s">
        <v>533</v>
      </c>
      <c r="DR1229" s="679" t="s">
        <v>534</v>
      </c>
      <c r="DS1229" s="678" t="s">
        <v>535</v>
      </c>
      <c r="DT1229" s="678" t="s">
        <v>536</v>
      </c>
      <c r="DU1229" s="701" t="s">
        <v>537</v>
      </c>
      <c r="DV1229" s="702" t="s">
        <v>538</v>
      </c>
      <c r="DW1229" s="701" t="s">
        <v>539</v>
      </c>
      <c r="DX1229" s="703" t="s">
        <v>540</v>
      </c>
      <c r="DY1229" s="701" t="s">
        <v>539</v>
      </c>
      <c r="DZ1229" s="703" t="s">
        <v>540</v>
      </c>
      <c r="EA1229" s="702" t="s">
        <v>539</v>
      </c>
      <c r="EB1229" s="704" t="s">
        <v>540</v>
      </c>
    </row>
    <row r="1230" spans="1:266" s="705" customFormat="1" ht="17.25" customHeight="1" x14ac:dyDescent="0.35">
      <c r="A1230" s="618" t="s">
        <v>308</v>
      </c>
      <c r="B1230" s="678"/>
      <c r="C1230" s="678"/>
      <c r="D1230" s="678"/>
      <c r="E1230" s="678"/>
      <c r="F1230" s="717" t="s">
        <v>563</v>
      </c>
      <c r="G1230" s="717"/>
      <c r="H1230" s="679"/>
      <c r="I1230" s="678"/>
      <c r="J1230" s="678"/>
      <c r="K1230" s="678"/>
      <c r="L1230" s="678"/>
      <c r="M1230" s="678"/>
      <c r="N1230" s="678"/>
      <c r="O1230" s="678"/>
      <c r="P1230" s="678"/>
      <c r="Q1230" s="678"/>
      <c r="R1230" s="678"/>
      <c r="S1230" s="678"/>
      <c r="T1230" s="678"/>
      <c r="U1230" s="678"/>
      <c r="V1230" s="678"/>
      <c r="W1230" s="678"/>
      <c r="X1230" s="678"/>
      <c r="Y1230" s="678"/>
      <c r="Z1230" s="679"/>
      <c r="AA1230" s="678"/>
      <c r="AB1230" s="678"/>
      <c r="AC1230" s="678"/>
      <c r="AD1230" s="678"/>
      <c r="AE1230" s="684"/>
      <c r="AF1230" s="679">
        <v>0</v>
      </c>
      <c r="AG1230" s="685"/>
      <c r="AH1230" s="685"/>
      <c r="AI1230" s="685"/>
      <c r="AJ1230" s="678"/>
      <c r="AK1230" s="684"/>
      <c r="AL1230" s="678"/>
      <c r="AM1230" s="678"/>
      <c r="AN1230" s="678"/>
      <c r="AO1230" s="678"/>
      <c r="AP1230" s="678"/>
      <c r="AQ1230" s="678"/>
      <c r="AR1230" s="678"/>
      <c r="AS1230" s="678"/>
      <c r="AT1230" s="678"/>
      <c r="AU1230" s="678"/>
      <c r="AV1230" s="678"/>
      <c r="AW1230" s="678"/>
      <c r="AX1230" s="678"/>
      <c r="AY1230" s="678"/>
      <c r="AZ1230" s="678"/>
      <c r="BA1230" s="678"/>
      <c r="BB1230" s="678"/>
      <c r="BC1230" s="678"/>
      <c r="BD1230" s="678"/>
      <c r="BE1230" s="678"/>
      <c r="BF1230" s="678"/>
      <c r="BG1230" s="678"/>
      <c r="BH1230" s="678"/>
      <c r="BI1230" s="678"/>
      <c r="BJ1230" s="678"/>
      <c r="BK1230" s="678"/>
      <c r="BL1230" s="678"/>
      <c r="BM1230" s="678"/>
      <c r="BN1230" s="678"/>
      <c r="BO1230" s="678"/>
      <c r="BP1230" s="678"/>
      <c r="BQ1230" s="678"/>
      <c r="BR1230" s="678"/>
      <c r="BS1230" s="678"/>
      <c r="BT1230" s="678"/>
      <c r="BU1230" s="678"/>
      <c r="BV1230" s="678"/>
      <c r="BW1230" s="678"/>
      <c r="BX1230" s="678"/>
      <c r="BY1230" s="678"/>
      <c r="BZ1230" s="678"/>
      <c r="CA1230" s="678"/>
      <c r="CB1230" s="678"/>
      <c r="CC1230" s="678"/>
      <c r="CD1230" s="678"/>
      <c r="CE1230" s="678"/>
      <c r="CF1230" s="678"/>
      <c r="CG1230" s="678"/>
      <c r="CH1230" s="678"/>
      <c r="CI1230" s="678"/>
      <c r="CJ1230" s="678"/>
      <c r="CK1230" s="678"/>
      <c r="CL1230" s="678" t="s">
        <v>308</v>
      </c>
      <c r="CM1230" s="678"/>
      <c r="CN1230" s="929"/>
      <c r="CO1230" s="678"/>
      <c r="CP1230" s="678"/>
      <c r="CQ1230" s="678" t="s">
        <v>308</v>
      </c>
      <c r="CR1230" s="678" t="s">
        <v>308</v>
      </c>
      <c r="CS1230" s="693"/>
      <c r="CT1230" s="695"/>
      <c r="CU1230" s="721"/>
      <c r="CV1230" s="679"/>
      <c r="CW1230" s="679"/>
      <c r="CX1230" s="695"/>
      <c r="CY1230" s="722">
        <v>0</v>
      </c>
      <c r="CZ1230" s="722">
        <v>0</v>
      </c>
      <c r="DA1230" s="695">
        <v>0</v>
      </c>
      <c r="DB1230" s="695">
        <v>0</v>
      </c>
      <c r="DC1230" s="695">
        <v>0</v>
      </c>
      <c r="DD1230" s="695">
        <v>0</v>
      </c>
      <c r="DE1230" s="695">
        <v>0</v>
      </c>
      <c r="DF1230" s="695">
        <v>0</v>
      </c>
      <c r="DG1230" s="695">
        <v>0</v>
      </c>
      <c r="DH1230" s="679">
        <v>0</v>
      </c>
      <c r="DI1230" s="679">
        <v>0</v>
      </c>
      <c r="DJ1230" s="679">
        <v>0</v>
      </c>
      <c r="DK1230" s="679">
        <v>0</v>
      </c>
      <c r="DL1230" s="679">
        <v>0</v>
      </c>
      <c r="DM1230" s="679">
        <v>0</v>
      </c>
      <c r="DN1230" s="679">
        <v>0</v>
      </c>
      <c r="DO1230" s="846">
        <v>0</v>
      </c>
      <c r="DP1230" s="679"/>
      <c r="DQ1230" s="679"/>
      <c r="DR1230" s="679"/>
      <c r="DS1230" s="679"/>
      <c r="DT1230" s="695"/>
      <c r="DU1230" s="684"/>
      <c r="DV1230" s="684"/>
      <c r="DW1230" s="679"/>
      <c r="DX1230" s="724"/>
      <c r="DY1230" s="679" t="s">
        <v>308</v>
      </c>
      <c r="DZ1230" s="724" t="s">
        <v>308</v>
      </c>
      <c r="EA1230" s="679"/>
      <c r="EB1230" s="724"/>
    </row>
    <row r="1231" spans="1:266" ht="17.25" customHeight="1" x14ac:dyDescent="0.35">
      <c r="A1231" s="618" t="s">
        <v>2472</v>
      </c>
      <c r="B1231" s="730">
        <v>71</v>
      </c>
      <c r="C1231" s="730" t="s">
        <v>2473</v>
      </c>
      <c r="D1231" s="730" t="s">
        <v>2473</v>
      </c>
      <c r="E1231" s="730">
        <v>21</v>
      </c>
      <c r="F1231" s="731" t="s">
        <v>2030</v>
      </c>
      <c r="G1231" s="732">
        <v>1</v>
      </c>
      <c r="H1231" s="733">
        <v>46202</v>
      </c>
      <c r="I1231" s="730">
        <v>36</v>
      </c>
      <c r="J1231" s="730" t="s">
        <v>308</v>
      </c>
      <c r="K1231" s="730">
        <v>38</v>
      </c>
      <c r="L1231" s="730" t="s">
        <v>2474</v>
      </c>
      <c r="M1231" s="734" t="s">
        <v>2472</v>
      </c>
      <c r="N1231" s="735" t="s">
        <v>390</v>
      </c>
      <c r="O1231" s="735" t="s">
        <v>390</v>
      </c>
      <c r="P1231" s="735" t="s">
        <v>390</v>
      </c>
      <c r="Q1231" s="735">
        <v>0</v>
      </c>
      <c r="R1231" s="734" t="s">
        <v>2475</v>
      </c>
      <c r="S1231" s="734" t="s">
        <v>308</v>
      </c>
      <c r="T1231" s="734" t="s">
        <v>2476</v>
      </c>
      <c r="U1231" s="734">
        <v>880</v>
      </c>
      <c r="V1231" s="734" t="s">
        <v>308</v>
      </c>
      <c r="W1231" s="734" t="s">
        <v>218</v>
      </c>
      <c r="X1231" s="736">
        <v>0</v>
      </c>
      <c r="Y1231" s="734"/>
      <c r="Z1231" s="926"/>
      <c r="AA1231" s="734" t="s">
        <v>53</v>
      </c>
      <c r="AB1231" s="734" t="s">
        <v>863</v>
      </c>
      <c r="AC1231" s="734" t="s">
        <v>608</v>
      </c>
      <c r="AD1231" s="734">
        <v>900</v>
      </c>
      <c r="AE1231" s="764">
        <v>900</v>
      </c>
      <c r="AF1231" s="737" t="s">
        <v>390</v>
      </c>
      <c r="AG1231" s="765"/>
      <c r="AH1231" s="765"/>
      <c r="AI1231" s="765" t="s">
        <v>308</v>
      </c>
      <c r="AJ1231" s="740">
        <v>3</v>
      </c>
      <c r="AK1231" s="766"/>
      <c r="AL1231" s="740"/>
      <c r="AM1231" s="767">
        <v>0</v>
      </c>
      <c r="AN1231" s="767"/>
      <c r="AO1231" s="767"/>
      <c r="AP1231" s="767">
        <v>0</v>
      </c>
      <c r="AQ1231" s="767">
        <v>0</v>
      </c>
      <c r="AR1231" s="767">
        <v>0</v>
      </c>
      <c r="AS1231" s="767"/>
      <c r="AT1231" s="767"/>
      <c r="AU1231" s="767"/>
      <c r="AV1231" s="767"/>
      <c r="AW1231" s="767"/>
      <c r="AX1231" s="767"/>
      <c r="AY1231" s="767"/>
      <c r="AZ1231" s="767"/>
      <c r="BA1231" s="767"/>
      <c r="BB1231" s="767">
        <v>0</v>
      </c>
      <c r="BC1231" s="767">
        <v>0</v>
      </c>
      <c r="BD1231" s="767">
        <v>0</v>
      </c>
      <c r="BE1231" s="767">
        <v>0</v>
      </c>
      <c r="BF1231" s="767">
        <v>0</v>
      </c>
      <c r="BG1231" s="767">
        <v>0</v>
      </c>
      <c r="BH1231" s="767">
        <v>0</v>
      </c>
      <c r="BI1231" s="767">
        <v>0</v>
      </c>
      <c r="BJ1231" s="767"/>
      <c r="BK1231" s="767">
        <v>0</v>
      </c>
      <c r="BL1231" s="767">
        <v>0</v>
      </c>
      <c r="BM1231" s="767">
        <v>0</v>
      </c>
      <c r="BN1231" s="767" t="s">
        <v>308</v>
      </c>
      <c r="BO1231" s="767" t="s">
        <v>308</v>
      </c>
      <c r="BP1231" s="767" t="s">
        <v>308</v>
      </c>
      <c r="BQ1231" s="767" t="s">
        <v>308</v>
      </c>
      <c r="BR1231" s="767"/>
      <c r="BS1231" s="767">
        <v>0</v>
      </c>
      <c r="BT1231" s="767"/>
      <c r="BU1231" s="767">
        <v>0</v>
      </c>
      <c r="BV1231" s="767">
        <v>0</v>
      </c>
      <c r="BW1231" s="767">
        <v>0</v>
      </c>
      <c r="BX1231" s="767">
        <v>0</v>
      </c>
      <c r="BY1231" s="767">
        <v>0</v>
      </c>
      <c r="BZ1231" s="767">
        <v>0</v>
      </c>
      <c r="CA1231" s="767"/>
      <c r="CB1231" s="767"/>
      <c r="CC1231" s="767"/>
      <c r="CD1231" s="767"/>
      <c r="CE1231" s="767"/>
      <c r="CF1231" s="767"/>
      <c r="CG1231" s="767"/>
      <c r="CH1231" s="767"/>
      <c r="CI1231" s="767"/>
      <c r="CJ1231" s="767"/>
      <c r="CK1231" s="768">
        <v>0</v>
      </c>
      <c r="CL1231" s="768">
        <v>0</v>
      </c>
      <c r="CM1231" s="768" t="s">
        <v>397</v>
      </c>
      <c r="CN1231" s="768" t="s">
        <v>397</v>
      </c>
      <c r="CO1231" s="768">
        <v>0</v>
      </c>
      <c r="CP1231" s="768">
        <v>0</v>
      </c>
      <c r="CQ1231" s="768">
        <v>0</v>
      </c>
      <c r="CR1231" s="735">
        <v>66</v>
      </c>
      <c r="CS1231" s="892"/>
      <c r="CT1231" s="745">
        <v>46288</v>
      </c>
      <c r="CU1231" s="746" t="s">
        <v>1289</v>
      </c>
      <c r="CV1231" s="737"/>
      <c r="CW1231" s="737"/>
      <c r="CX1231" s="745">
        <v>46241</v>
      </c>
      <c r="CY1231" s="747">
        <v>0</v>
      </c>
      <c r="CZ1231" s="747">
        <v>0</v>
      </c>
      <c r="DA1231" s="748">
        <v>0</v>
      </c>
      <c r="DB1231" s="748">
        <v>0</v>
      </c>
      <c r="DC1231" s="748">
        <v>0</v>
      </c>
      <c r="DD1231" s="748" t="s">
        <v>397</v>
      </c>
      <c r="DE1231" s="749" t="s">
        <v>390</v>
      </c>
      <c r="DF1231" s="749" t="s">
        <v>390</v>
      </c>
      <c r="DG1231" s="749" t="s">
        <v>390</v>
      </c>
      <c r="DH1231" s="750">
        <v>0</v>
      </c>
      <c r="DI1231" s="737" t="s">
        <v>397</v>
      </c>
      <c r="DJ1231" s="737" t="s">
        <v>390</v>
      </c>
      <c r="DK1231" s="737" t="s">
        <v>390</v>
      </c>
      <c r="DL1231" s="737" t="s">
        <v>390</v>
      </c>
      <c r="DM1231" s="737" t="s">
        <v>390</v>
      </c>
      <c r="DN1231" s="737" t="s">
        <v>390</v>
      </c>
      <c r="DO1231" s="762">
        <v>0</v>
      </c>
      <c r="DP1231" s="737">
        <v>46283</v>
      </c>
      <c r="DQ1231" s="737">
        <v>46283</v>
      </c>
      <c r="DR1231" s="737">
        <v>46283</v>
      </c>
      <c r="DS1231" s="750">
        <v>46283</v>
      </c>
      <c r="DT1231" s="752">
        <v>46283</v>
      </c>
      <c r="DU1231" s="753">
        <v>-14</v>
      </c>
      <c r="DV1231" s="753" t="s">
        <v>308</v>
      </c>
      <c r="DW1231" s="754">
        <v>46269</v>
      </c>
      <c r="DX1231" s="755">
        <v>46269</v>
      </c>
      <c r="DY1231" s="754" t="e">
        <v>#VALUE!</v>
      </c>
      <c r="DZ1231" s="754" t="e">
        <v>#VALUE!</v>
      </c>
      <c r="EA1231" s="754" t="e">
        <v>#VALUE!</v>
      </c>
      <c r="EB1231" s="754" t="e">
        <v>#VALUE!</v>
      </c>
      <c r="HA1231" s="756" t="s">
        <v>397</v>
      </c>
      <c r="HB1231" s="756" t="s">
        <v>397</v>
      </c>
      <c r="HC1231" s="756" t="s">
        <v>397</v>
      </c>
      <c r="HD1231" s="756" t="s">
        <v>397</v>
      </c>
      <c r="HE1231" s="756" t="s">
        <v>397</v>
      </c>
      <c r="HF1231" s="756" t="s">
        <v>397</v>
      </c>
      <c r="HG1231" s="756" t="s">
        <v>397</v>
      </c>
      <c r="HH1231" s="756" t="s">
        <v>397</v>
      </c>
      <c r="HI1231" s="756" t="s">
        <v>397</v>
      </c>
      <c r="HJ1231" s="756" t="s">
        <v>397</v>
      </c>
      <c r="HK1231"/>
      <c r="HL1231"/>
      <c r="HM1231"/>
      <c r="HN1231" s="756" t="str">
        <f t="shared" ref="HN1231:HN1260" si="41">IF(HA1231&lt;&gt;"X","SDI",IF(HE1231&lt;&gt;"X","CBMJ",IF(HK1231&lt;&gt;"X","AUTO PRINT","INHOUSE")))</f>
        <v>AUTO PRINT</v>
      </c>
      <c r="HO1231"/>
      <c r="HP1231" s="757" t="s">
        <v>572</v>
      </c>
      <c r="HQ1231" s="757" t="s">
        <v>572</v>
      </c>
      <c r="HR1231" s="757" t="s">
        <v>572</v>
      </c>
      <c r="HS1231"/>
      <c r="HW1231" s="758"/>
      <c r="HX1231"/>
      <c r="HY1231" s="759" t="s">
        <v>3367</v>
      </c>
      <c r="HZ1231" s="759" t="s">
        <v>3367</v>
      </c>
      <c r="IA1231" s="759" t="s">
        <v>3367</v>
      </c>
      <c r="IC1231" s="760" t="s">
        <v>3368</v>
      </c>
      <c r="ID1231" s="760" t="s">
        <v>3368</v>
      </c>
      <c r="IE1231" s="760" t="s">
        <v>572</v>
      </c>
      <c r="IF1231" s="761" t="s">
        <v>572</v>
      </c>
      <c r="IG1231" s="619" t="str">
        <f t="shared" ref="IG1231:IG1260" si="42">IF(COUNTIF(IC1231:IF1231,"AUTO PRINTING*")&gt;0,"AUTO PRINTING","IN HOUSE (MANUAL)")</f>
        <v>AUTO PRINTING</v>
      </c>
      <c r="II1231" s="761" t="s">
        <v>572</v>
      </c>
      <c r="IK1231" s="761" t="str">
        <f>IFERROR(VLOOKUP($M1231,#REF!,13,0),"IN HOUSE (MANUAL)")</f>
        <v>IN HOUSE (MANUAL)</v>
      </c>
      <c r="IM1231" s="760" t="s">
        <v>572</v>
      </c>
      <c r="IN1231" s="760" t="s">
        <v>572</v>
      </c>
      <c r="IO1231" s="760" t="s">
        <v>572</v>
      </c>
      <c r="IQ1231" s="760" t="s">
        <v>572</v>
      </c>
      <c r="IR1231" s="760" t="s">
        <v>572</v>
      </c>
      <c r="IT1231" s="760" t="s">
        <v>572</v>
      </c>
      <c r="IV1231" s="760" t="s">
        <v>572</v>
      </c>
      <c r="IW1231" s="760" t="s">
        <v>572</v>
      </c>
      <c r="IY1231" s="760" t="s">
        <v>572</v>
      </c>
      <c r="IZ1231" s="760" t="s">
        <v>572</v>
      </c>
      <c r="JB1231" s="760" t="s">
        <v>572</v>
      </c>
      <c r="JC1231" s="760" t="s">
        <v>572</v>
      </c>
      <c r="JE1231" s="760" t="s">
        <v>572</v>
      </c>
      <c r="JF1231" s="760" t="s">
        <v>572</v>
      </c>
    </row>
    <row r="1232" spans="1:266" ht="17.25" customHeight="1" x14ac:dyDescent="0.35">
      <c r="A1232" s="618" t="s">
        <v>2477</v>
      </c>
      <c r="B1232" s="730">
        <v>72</v>
      </c>
      <c r="C1232" s="730" t="s">
        <v>2473</v>
      </c>
      <c r="D1232" s="730" t="s">
        <v>2473</v>
      </c>
      <c r="E1232" s="730">
        <v>21</v>
      </c>
      <c r="F1232" s="731" t="s">
        <v>2030</v>
      </c>
      <c r="G1232" s="732">
        <v>1</v>
      </c>
      <c r="H1232" s="733">
        <v>46202</v>
      </c>
      <c r="I1232" s="730">
        <v>36</v>
      </c>
      <c r="J1232" s="730" t="s">
        <v>308</v>
      </c>
      <c r="K1232" s="730">
        <v>38</v>
      </c>
      <c r="L1232" s="730" t="s">
        <v>2478</v>
      </c>
      <c r="M1232" s="734" t="s">
        <v>2477</v>
      </c>
      <c r="N1232" s="735" t="s">
        <v>390</v>
      </c>
      <c r="O1232" s="735" t="s">
        <v>390</v>
      </c>
      <c r="P1232" s="735" t="s">
        <v>390</v>
      </c>
      <c r="Q1232" s="735">
        <v>0</v>
      </c>
      <c r="R1232" s="734" t="s">
        <v>2475</v>
      </c>
      <c r="S1232" s="734" t="s">
        <v>308</v>
      </c>
      <c r="T1232" s="734" t="s">
        <v>2476</v>
      </c>
      <c r="U1232" s="734">
        <v>880</v>
      </c>
      <c r="V1232" s="734" t="s">
        <v>308</v>
      </c>
      <c r="W1232" s="734" t="s">
        <v>218</v>
      </c>
      <c r="X1232" s="736">
        <v>0</v>
      </c>
      <c r="Y1232" s="734"/>
      <c r="Z1232" s="926"/>
      <c r="AA1232" s="734" t="s">
        <v>53</v>
      </c>
      <c r="AB1232" s="734" t="s">
        <v>863</v>
      </c>
      <c r="AC1232" s="734" t="s">
        <v>608</v>
      </c>
      <c r="AD1232" s="734">
        <v>900</v>
      </c>
      <c r="AE1232" s="764">
        <v>900</v>
      </c>
      <c r="AF1232" s="737" t="s">
        <v>390</v>
      </c>
      <c r="AG1232" s="765"/>
      <c r="AH1232" s="765"/>
      <c r="AI1232" s="765" t="s">
        <v>308</v>
      </c>
      <c r="AJ1232" s="740">
        <v>4</v>
      </c>
      <c r="AK1232" s="766"/>
      <c r="AL1232" s="740"/>
      <c r="AM1232" s="767">
        <v>0</v>
      </c>
      <c r="AN1232" s="767"/>
      <c r="AO1232" s="767"/>
      <c r="AP1232" s="767">
        <v>0</v>
      </c>
      <c r="AQ1232" s="767">
        <v>0</v>
      </c>
      <c r="AR1232" s="767">
        <v>0</v>
      </c>
      <c r="AS1232" s="767"/>
      <c r="AT1232" s="767"/>
      <c r="AU1232" s="767"/>
      <c r="AV1232" s="767"/>
      <c r="AW1232" s="767"/>
      <c r="AX1232" s="767"/>
      <c r="AY1232" s="767"/>
      <c r="AZ1232" s="767"/>
      <c r="BA1232" s="767"/>
      <c r="BB1232" s="767">
        <v>0</v>
      </c>
      <c r="BC1232" s="767">
        <v>0</v>
      </c>
      <c r="BD1232" s="767">
        <v>0</v>
      </c>
      <c r="BE1232" s="767">
        <v>0</v>
      </c>
      <c r="BF1232" s="767">
        <v>0</v>
      </c>
      <c r="BG1232" s="767">
        <v>0</v>
      </c>
      <c r="BH1232" s="767">
        <v>0</v>
      </c>
      <c r="BI1232" s="767">
        <v>0</v>
      </c>
      <c r="BJ1232" s="767"/>
      <c r="BK1232" s="767">
        <v>0</v>
      </c>
      <c r="BL1232" s="767">
        <v>0</v>
      </c>
      <c r="BM1232" s="767">
        <v>0</v>
      </c>
      <c r="BN1232" s="767" t="s">
        <v>308</v>
      </c>
      <c r="BO1232" s="767" t="s">
        <v>308</v>
      </c>
      <c r="BP1232" s="767" t="s">
        <v>308</v>
      </c>
      <c r="BQ1232" s="767" t="s">
        <v>308</v>
      </c>
      <c r="BR1232" s="767"/>
      <c r="BS1232" s="767">
        <v>0</v>
      </c>
      <c r="BT1232" s="767"/>
      <c r="BU1232" s="767">
        <v>0</v>
      </c>
      <c r="BV1232" s="767">
        <v>0</v>
      </c>
      <c r="BW1232" s="767">
        <v>0</v>
      </c>
      <c r="BX1232" s="767">
        <v>0</v>
      </c>
      <c r="BY1232" s="767">
        <v>0</v>
      </c>
      <c r="BZ1232" s="767">
        <v>0</v>
      </c>
      <c r="CA1232" s="767"/>
      <c r="CB1232" s="767"/>
      <c r="CC1232" s="767"/>
      <c r="CD1232" s="767"/>
      <c r="CE1232" s="767"/>
      <c r="CF1232" s="767"/>
      <c r="CG1232" s="767"/>
      <c r="CH1232" s="767"/>
      <c r="CI1232" s="767"/>
      <c r="CJ1232" s="767"/>
      <c r="CK1232" s="768">
        <v>35</v>
      </c>
      <c r="CL1232" s="768">
        <v>0</v>
      </c>
      <c r="CM1232" s="768" t="s">
        <v>397</v>
      </c>
      <c r="CN1232" s="768" t="s">
        <v>397</v>
      </c>
      <c r="CO1232" s="768">
        <v>0</v>
      </c>
      <c r="CP1232" s="768">
        <v>0</v>
      </c>
      <c r="CQ1232" s="768">
        <v>24</v>
      </c>
      <c r="CR1232" s="735">
        <v>251</v>
      </c>
      <c r="CS1232" s="892"/>
      <c r="CT1232" s="745">
        <v>46288</v>
      </c>
      <c r="CU1232" s="746" t="s">
        <v>1289</v>
      </c>
      <c r="CV1232" s="737"/>
      <c r="CW1232" s="737"/>
      <c r="CX1232" s="745">
        <v>46241</v>
      </c>
      <c r="CY1232" s="747">
        <v>0</v>
      </c>
      <c r="CZ1232" s="747">
        <v>0</v>
      </c>
      <c r="DA1232" s="748">
        <v>0</v>
      </c>
      <c r="DB1232" s="748">
        <v>0</v>
      </c>
      <c r="DC1232" s="748">
        <v>0</v>
      </c>
      <c r="DD1232" s="748" t="s">
        <v>397</v>
      </c>
      <c r="DE1232" s="749" t="s">
        <v>390</v>
      </c>
      <c r="DF1232" s="749" t="s">
        <v>390</v>
      </c>
      <c r="DG1232" s="749" t="s">
        <v>390</v>
      </c>
      <c r="DH1232" s="750">
        <v>0</v>
      </c>
      <c r="DI1232" s="737" t="s">
        <v>397</v>
      </c>
      <c r="DJ1232" s="737" t="s">
        <v>390</v>
      </c>
      <c r="DK1232" s="737" t="s">
        <v>390</v>
      </c>
      <c r="DL1232" s="737" t="s">
        <v>390</v>
      </c>
      <c r="DM1232" s="737" t="s">
        <v>390</v>
      </c>
      <c r="DN1232" s="737" t="s">
        <v>390</v>
      </c>
      <c r="DO1232" s="762">
        <v>0</v>
      </c>
      <c r="DP1232" s="737">
        <v>46283</v>
      </c>
      <c r="DQ1232" s="737">
        <v>46283</v>
      </c>
      <c r="DR1232" s="737">
        <v>46283</v>
      </c>
      <c r="DS1232" s="750">
        <v>46283</v>
      </c>
      <c r="DT1232" s="752">
        <v>46283</v>
      </c>
      <c r="DU1232" s="753">
        <v>-14</v>
      </c>
      <c r="DV1232" s="753" t="s">
        <v>308</v>
      </c>
      <c r="DW1232" s="754">
        <v>46269</v>
      </c>
      <c r="DX1232" s="755">
        <v>46269</v>
      </c>
      <c r="DY1232" s="754" t="e">
        <v>#VALUE!</v>
      </c>
      <c r="DZ1232" s="754" t="e">
        <v>#VALUE!</v>
      </c>
      <c r="EA1232" s="754" t="e">
        <v>#VALUE!</v>
      </c>
      <c r="EB1232" s="754" t="e">
        <v>#VALUE!</v>
      </c>
      <c r="HA1232" s="756" t="s">
        <v>397</v>
      </c>
      <c r="HB1232" s="756" t="s">
        <v>397</v>
      </c>
      <c r="HC1232" s="756" t="s">
        <v>397</v>
      </c>
      <c r="HD1232" s="756" t="s">
        <v>397</v>
      </c>
      <c r="HE1232" s="756" t="s">
        <v>397</v>
      </c>
      <c r="HF1232" s="756" t="s">
        <v>397</v>
      </c>
      <c r="HG1232" s="756" t="s">
        <v>397</v>
      </c>
      <c r="HH1232" s="756" t="s">
        <v>397</v>
      </c>
      <c r="HI1232" s="756" t="s">
        <v>397</v>
      </c>
      <c r="HJ1232" s="756" t="s">
        <v>397</v>
      </c>
      <c r="HK1232"/>
      <c r="HL1232"/>
      <c r="HM1232"/>
      <c r="HN1232" s="756" t="str">
        <f t="shared" si="41"/>
        <v>AUTO PRINT</v>
      </c>
      <c r="HO1232"/>
      <c r="HP1232" s="757" t="s">
        <v>572</v>
      </c>
      <c r="HQ1232" s="757" t="s">
        <v>572</v>
      </c>
      <c r="HR1232" s="757" t="s">
        <v>572</v>
      </c>
      <c r="HS1232"/>
      <c r="HW1232" s="758"/>
      <c r="HX1232"/>
      <c r="HY1232" s="759" t="s">
        <v>3367</v>
      </c>
      <c r="HZ1232" s="759" t="s">
        <v>3367</v>
      </c>
      <c r="IA1232" s="759" t="s">
        <v>3367</v>
      </c>
      <c r="IC1232" s="760" t="s">
        <v>3368</v>
      </c>
      <c r="ID1232" s="760" t="s">
        <v>3368</v>
      </c>
      <c r="IE1232" s="760" t="s">
        <v>572</v>
      </c>
      <c r="IF1232" s="761" t="s">
        <v>572</v>
      </c>
      <c r="IG1232" s="619" t="str">
        <f t="shared" si="42"/>
        <v>AUTO PRINTING</v>
      </c>
      <c r="II1232" s="761" t="s">
        <v>572</v>
      </c>
      <c r="IK1232" s="761" t="str">
        <f>IFERROR(VLOOKUP($M1232,#REF!,13,0),"IN HOUSE (MANUAL)")</f>
        <v>IN HOUSE (MANUAL)</v>
      </c>
      <c r="IM1232" s="760" t="s">
        <v>572</v>
      </c>
      <c r="IN1232" s="760" t="s">
        <v>572</v>
      </c>
      <c r="IO1232" s="760" t="s">
        <v>572</v>
      </c>
      <c r="IQ1232" s="760" t="s">
        <v>572</v>
      </c>
      <c r="IR1232" s="760" t="s">
        <v>572</v>
      </c>
      <c r="IT1232" s="760" t="s">
        <v>572</v>
      </c>
      <c r="IV1232" s="760" t="s">
        <v>572</v>
      </c>
      <c r="IW1232" s="760" t="s">
        <v>572</v>
      </c>
      <c r="IY1232" s="760" t="s">
        <v>572</v>
      </c>
      <c r="IZ1232" s="760" t="s">
        <v>572</v>
      </c>
      <c r="JB1232" s="760" t="s">
        <v>572</v>
      </c>
      <c r="JC1232" s="760" t="s">
        <v>572</v>
      </c>
      <c r="JE1232" s="760" t="s">
        <v>572</v>
      </c>
      <c r="JF1232" s="760" t="s">
        <v>572</v>
      </c>
    </row>
    <row r="1233" spans="1:266" ht="17.25" customHeight="1" x14ac:dyDescent="0.35">
      <c r="A1233" s="618" t="s">
        <v>2479</v>
      </c>
      <c r="B1233" s="730">
        <v>73</v>
      </c>
      <c r="C1233" s="730" t="s">
        <v>2473</v>
      </c>
      <c r="D1233" s="730" t="s">
        <v>2473</v>
      </c>
      <c r="E1233" s="730">
        <v>21</v>
      </c>
      <c r="F1233" s="731" t="s">
        <v>2030</v>
      </c>
      <c r="G1233" s="732">
        <v>1</v>
      </c>
      <c r="H1233" s="733">
        <v>46202</v>
      </c>
      <c r="I1233" s="730">
        <v>36</v>
      </c>
      <c r="J1233" s="730" t="s">
        <v>308</v>
      </c>
      <c r="K1233" s="730">
        <v>38</v>
      </c>
      <c r="L1233" s="730" t="s">
        <v>2480</v>
      </c>
      <c r="M1233" s="734" t="s">
        <v>2479</v>
      </c>
      <c r="N1233" s="734" t="s">
        <v>390</v>
      </c>
      <c r="O1233" s="734" t="s">
        <v>390</v>
      </c>
      <c r="P1233" s="734" t="s">
        <v>390</v>
      </c>
      <c r="Q1233" s="734">
        <v>0</v>
      </c>
      <c r="R1233" s="734" t="s">
        <v>2475</v>
      </c>
      <c r="S1233" s="734" t="s">
        <v>308</v>
      </c>
      <c r="T1233" s="734" t="s">
        <v>2476</v>
      </c>
      <c r="U1233" s="734">
        <v>880</v>
      </c>
      <c r="V1233" s="734" t="s">
        <v>308</v>
      </c>
      <c r="W1233" s="734" t="s">
        <v>218</v>
      </c>
      <c r="X1233" s="736">
        <v>0</v>
      </c>
      <c r="Y1233" s="734"/>
      <c r="Z1233" s="926"/>
      <c r="AA1233" s="734" t="s">
        <v>53</v>
      </c>
      <c r="AB1233" s="734" t="s">
        <v>863</v>
      </c>
      <c r="AC1233" s="734" t="s">
        <v>608</v>
      </c>
      <c r="AD1233" s="734">
        <v>900</v>
      </c>
      <c r="AE1233" s="764">
        <v>900</v>
      </c>
      <c r="AF1233" s="737" t="s">
        <v>390</v>
      </c>
      <c r="AG1233" s="765"/>
      <c r="AH1233" s="765"/>
      <c r="AI1233" s="765" t="s">
        <v>308</v>
      </c>
      <c r="AJ1233" s="740">
        <v>5</v>
      </c>
      <c r="AK1233" s="766"/>
      <c r="AL1233" s="740"/>
      <c r="AM1233" s="767">
        <v>0</v>
      </c>
      <c r="AN1233" s="767"/>
      <c r="AO1233" s="767"/>
      <c r="AP1233" s="767">
        <v>0</v>
      </c>
      <c r="AQ1233" s="767">
        <v>0</v>
      </c>
      <c r="AR1233" s="767">
        <v>0</v>
      </c>
      <c r="AS1233" s="767"/>
      <c r="AT1233" s="767"/>
      <c r="AU1233" s="767"/>
      <c r="AV1233" s="767"/>
      <c r="AW1233" s="767"/>
      <c r="AX1233" s="767"/>
      <c r="AY1233" s="767"/>
      <c r="AZ1233" s="767"/>
      <c r="BA1233" s="767"/>
      <c r="BB1233" s="767">
        <v>0</v>
      </c>
      <c r="BC1233" s="767">
        <v>0</v>
      </c>
      <c r="BD1233" s="767">
        <v>0</v>
      </c>
      <c r="BE1233" s="767">
        <v>0</v>
      </c>
      <c r="BF1233" s="767">
        <v>0</v>
      </c>
      <c r="BG1233" s="767">
        <v>0</v>
      </c>
      <c r="BH1233" s="767">
        <v>0</v>
      </c>
      <c r="BI1233" s="767">
        <v>0</v>
      </c>
      <c r="BJ1233" s="767"/>
      <c r="BK1233" s="767">
        <v>0</v>
      </c>
      <c r="BL1233" s="767">
        <v>0</v>
      </c>
      <c r="BM1233" s="767">
        <v>0</v>
      </c>
      <c r="BN1233" s="767" t="s">
        <v>308</v>
      </c>
      <c r="BO1233" s="767" t="s">
        <v>308</v>
      </c>
      <c r="BP1233" s="767" t="s">
        <v>308</v>
      </c>
      <c r="BQ1233" s="767" t="s">
        <v>308</v>
      </c>
      <c r="BR1233" s="767"/>
      <c r="BS1233" s="767">
        <v>0</v>
      </c>
      <c r="BT1233" s="767"/>
      <c r="BU1233" s="767">
        <v>0</v>
      </c>
      <c r="BV1233" s="767">
        <v>0</v>
      </c>
      <c r="BW1233" s="767">
        <v>0</v>
      </c>
      <c r="BX1233" s="767">
        <v>0</v>
      </c>
      <c r="BY1233" s="767">
        <v>0</v>
      </c>
      <c r="BZ1233" s="767">
        <v>0</v>
      </c>
      <c r="CA1233" s="767"/>
      <c r="CB1233" s="767"/>
      <c r="CC1233" s="767"/>
      <c r="CD1233" s="767"/>
      <c r="CE1233" s="767"/>
      <c r="CF1233" s="767"/>
      <c r="CG1233" s="767"/>
      <c r="CH1233" s="767"/>
      <c r="CI1233" s="767"/>
      <c r="CJ1233" s="767"/>
      <c r="CK1233" s="768">
        <v>0</v>
      </c>
      <c r="CL1233" s="768">
        <v>0</v>
      </c>
      <c r="CM1233" s="768" t="s">
        <v>397</v>
      </c>
      <c r="CN1233" s="768" t="s">
        <v>397</v>
      </c>
      <c r="CO1233" s="768">
        <v>0</v>
      </c>
      <c r="CP1233" s="768">
        <v>0</v>
      </c>
      <c r="CQ1233" s="768">
        <v>54</v>
      </c>
      <c r="CR1233" s="735">
        <v>348</v>
      </c>
      <c r="CS1233" s="892"/>
      <c r="CT1233" s="745">
        <v>46288</v>
      </c>
      <c r="CU1233" s="746" t="s">
        <v>1289</v>
      </c>
      <c r="CV1233" s="737"/>
      <c r="CW1233" s="737"/>
      <c r="CX1233" s="745">
        <v>46241</v>
      </c>
      <c r="CY1233" s="747">
        <v>0</v>
      </c>
      <c r="CZ1233" s="747">
        <v>0</v>
      </c>
      <c r="DA1233" s="748">
        <v>0</v>
      </c>
      <c r="DB1233" s="748">
        <v>0</v>
      </c>
      <c r="DC1233" s="748">
        <v>0</v>
      </c>
      <c r="DD1233" s="748" t="s">
        <v>397</v>
      </c>
      <c r="DE1233" s="749" t="s">
        <v>390</v>
      </c>
      <c r="DF1233" s="749" t="s">
        <v>390</v>
      </c>
      <c r="DG1233" s="749" t="s">
        <v>390</v>
      </c>
      <c r="DH1233" s="750">
        <v>0</v>
      </c>
      <c r="DI1233" s="737" t="s">
        <v>397</v>
      </c>
      <c r="DJ1233" s="737" t="s">
        <v>390</v>
      </c>
      <c r="DK1233" s="737" t="s">
        <v>390</v>
      </c>
      <c r="DL1233" s="737" t="s">
        <v>390</v>
      </c>
      <c r="DM1233" s="737" t="s">
        <v>390</v>
      </c>
      <c r="DN1233" s="737" t="s">
        <v>390</v>
      </c>
      <c r="DO1233" s="762">
        <v>0</v>
      </c>
      <c r="DP1233" s="737">
        <v>46283</v>
      </c>
      <c r="DQ1233" s="737">
        <v>46283</v>
      </c>
      <c r="DR1233" s="737">
        <v>46283</v>
      </c>
      <c r="DS1233" s="750">
        <v>46283</v>
      </c>
      <c r="DT1233" s="752">
        <v>46283</v>
      </c>
      <c r="DU1233" s="753">
        <v>-14</v>
      </c>
      <c r="DV1233" s="753" t="s">
        <v>308</v>
      </c>
      <c r="DW1233" s="754">
        <v>46269</v>
      </c>
      <c r="DX1233" s="755">
        <v>46269</v>
      </c>
      <c r="DY1233" s="754" t="e">
        <v>#VALUE!</v>
      </c>
      <c r="DZ1233" s="754" t="e">
        <v>#VALUE!</v>
      </c>
      <c r="EA1233" s="754" t="e">
        <v>#VALUE!</v>
      </c>
      <c r="EB1233" s="754" t="e">
        <v>#VALUE!</v>
      </c>
      <c r="HA1233" s="756" t="s">
        <v>397</v>
      </c>
      <c r="HB1233" s="756" t="s">
        <v>397</v>
      </c>
      <c r="HC1233" s="756" t="s">
        <v>397</v>
      </c>
      <c r="HD1233" s="756" t="s">
        <v>397</v>
      </c>
      <c r="HE1233" s="756" t="s">
        <v>397</v>
      </c>
      <c r="HF1233" s="756" t="s">
        <v>397</v>
      </c>
      <c r="HG1233" s="756" t="s">
        <v>397</v>
      </c>
      <c r="HH1233" s="756" t="s">
        <v>397</v>
      </c>
      <c r="HI1233" s="756" t="s">
        <v>397</v>
      </c>
      <c r="HJ1233" s="756" t="s">
        <v>397</v>
      </c>
      <c r="HK1233"/>
      <c r="HL1233"/>
      <c r="HM1233"/>
      <c r="HN1233" s="756" t="str">
        <f t="shared" si="41"/>
        <v>AUTO PRINT</v>
      </c>
      <c r="HO1233"/>
      <c r="HP1233" s="757" t="s">
        <v>572</v>
      </c>
      <c r="HQ1233" s="757" t="s">
        <v>572</v>
      </c>
      <c r="HR1233" s="757" t="s">
        <v>572</v>
      </c>
      <c r="HS1233"/>
      <c r="HW1233" s="758"/>
      <c r="HX1233"/>
      <c r="HY1233" s="759" t="s">
        <v>3367</v>
      </c>
      <c r="HZ1233" s="759" t="s">
        <v>3367</v>
      </c>
      <c r="IA1233" s="759" t="s">
        <v>3367</v>
      </c>
      <c r="IC1233" s="760" t="s">
        <v>3368</v>
      </c>
      <c r="ID1233" s="760" t="s">
        <v>3368</v>
      </c>
      <c r="IE1233" s="760" t="s">
        <v>572</v>
      </c>
      <c r="IF1233" s="761" t="s">
        <v>572</v>
      </c>
      <c r="IG1233" s="619" t="str">
        <f t="shared" si="42"/>
        <v>AUTO PRINTING</v>
      </c>
      <c r="II1233" s="761" t="s">
        <v>572</v>
      </c>
      <c r="IK1233" s="761" t="str">
        <f>IFERROR(VLOOKUP($M1233,#REF!,13,0),"IN HOUSE (MANUAL)")</f>
        <v>IN HOUSE (MANUAL)</v>
      </c>
      <c r="IM1233" s="760" t="s">
        <v>572</v>
      </c>
      <c r="IN1233" s="760" t="s">
        <v>572</v>
      </c>
      <c r="IO1233" s="760" t="s">
        <v>572</v>
      </c>
      <c r="IQ1233" s="760" t="s">
        <v>572</v>
      </c>
      <c r="IR1233" s="760" t="s">
        <v>572</v>
      </c>
      <c r="IT1233" s="760" t="s">
        <v>572</v>
      </c>
      <c r="IV1233" s="760" t="s">
        <v>572</v>
      </c>
      <c r="IW1233" s="760" t="s">
        <v>572</v>
      </c>
      <c r="IY1233" s="760" t="s">
        <v>572</v>
      </c>
      <c r="IZ1233" s="760" t="s">
        <v>572</v>
      </c>
      <c r="JB1233" s="760" t="s">
        <v>572</v>
      </c>
      <c r="JC1233" s="760" t="s">
        <v>572</v>
      </c>
      <c r="JE1233" s="760" t="s">
        <v>572</v>
      </c>
      <c r="JF1233" s="760" t="s">
        <v>572</v>
      </c>
    </row>
    <row r="1234" spans="1:266" ht="17.25" customHeight="1" x14ac:dyDescent="0.35">
      <c r="A1234" s="618" t="s">
        <v>2481</v>
      </c>
      <c r="B1234" s="730">
        <v>74</v>
      </c>
      <c r="C1234" s="730" t="s">
        <v>2473</v>
      </c>
      <c r="D1234" s="730" t="s">
        <v>2473</v>
      </c>
      <c r="E1234" s="730">
        <v>21</v>
      </c>
      <c r="F1234" s="731" t="s">
        <v>566</v>
      </c>
      <c r="G1234" s="732">
        <v>1</v>
      </c>
      <c r="H1234" s="733">
        <v>46202</v>
      </c>
      <c r="I1234" s="730">
        <v>36</v>
      </c>
      <c r="J1234" s="730" t="s">
        <v>308</v>
      </c>
      <c r="K1234" s="730">
        <v>38</v>
      </c>
      <c r="L1234" s="730" t="s">
        <v>2482</v>
      </c>
      <c r="M1234" s="734" t="s">
        <v>2481</v>
      </c>
      <c r="N1234" s="734" t="s">
        <v>390</v>
      </c>
      <c r="O1234" s="734" t="s">
        <v>390</v>
      </c>
      <c r="P1234" s="734" t="s">
        <v>390</v>
      </c>
      <c r="Q1234" s="734">
        <v>0</v>
      </c>
      <c r="R1234" s="734" t="s">
        <v>2475</v>
      </c>
      <c r="S1234" s="734" t="s">
        <v>308</v>
      </c>
      <c r="T1234" s="734" t="s">
        <v>2483</v>
      </c>
      <c r="U1234" s="734">
        <v>880</v>
      </c>
      <c r="V1234" s="734" t="s">
        <v>308</v>
      </c>
      <c r="W1234" s="734" t="s">
        <v>218</v>
      </c>
      <c r="X1234" s="736">
        <v>0</v>
      </c>
      <c r="Y1234" s="734"/>
      <c r="Z1234" s="926"/>
      <c r="AA1234" s="734" t="s">
        <v>53</v>
      </c>
      <c r="AB1234" s="734" t="s">
        <v>863</v>
      </c>
      <c r="AC1234" s="734" t="s">
        <v>608</v>
      </c>
      <c r="AD1234" s="734">
        <v>1296</v>
      </c>
      <c r="AE1234" s="764">
        <v>1296</v>
      </c>
      <c r="AF1234" s="737" t="s">
        <v>390</v>
      </c>
      <c r="AG1234" s="765"/>
      <c r="AH1234" s="765"/>
      <c r="AI1234" s="765" t="s">
        <v>308</v>
      </c>
      <c r="AJ1234" s="740">
        <v>6</v>
      </c>
      <c r="AK1234" s="766"/>
      <c r="AL1234" s="740"/>
      <c r="AM1234" s="767">
        <v>0</v>
      </c>
      <c r="AN1234" s="767"/>
      <c r="AO1234" s="767"/>
      <c r="AP1234" s="767">
        <v>0</v>
      </c>
      <c r="AQ1234" s="767">
        <v>0</v>
      </c>
      <c r="AR1234" s="767">
        <v>0</v>
      </c>
      <c r="AS1234" s="767"/>
      <c r="AT1234" s="767"/>
      <c r="AU1234" s="767"/>
      <c r="AV1234" s="767"/>
      <c r="AW1234" s="767"/>
      <c r="AX1234" s="767"/>
      <c r="AY1234" s="767"/>
      <c r="AZ1234" s="767"/>
      <c r="BA1234" s="767"/>
      <c r="BB1234" s="767">
        <v>0</v>
      </c>
      <c r="BC1234" s="767">
        <v>0</v>
      </c>
      <c r="BD1234" s="767">
        <v>0</v>
      </c>
      <c r="BE1234" s="767">
        <v>0</v>
      </c>
      <c r="BF1234" s="767">
        <v>0</v>
      </c>
      <c r="BG1234" s="767">
        <v>0</v>
      </c>
      <c r="BH1234" s="767">
        <v>0</v>
      </c>
      <c r="BI1234" s="767">
        <v>0</v>
      </c>
      <c r="BJ1234" s="767"/>
      <c r="BK1234" s="767">
        <v>0</v>
      </c>
      <c r="BL1234" s="767">
        <v>0</v>
      </c>
      <c r="BM1234" s="767">
        <v>0</v>
      </c>
      <c r="BN1234" s="767" t="s">
        <v>308</v>
      </c>
      <c r="BO1234" s="767" t="s">
        <v>308</v>
      </c>
      <c r="BP1234" s="767" t="s">
        <v>308</v>
      </c>
      <c r="BQ1234" s="767" t="s">
        <v>308</v>
      </c>
      <c r="BR1234" s="767"/>
      <c r="BS1234" s="767">
        <v>0</v>
      </c>
      <c r="BT1234" s="767"/>
      <c r="BU1234" s="767">
        <v>0</v>
      </c>
      <c r="BV1234" s="767">
        <v>0</v>
      </c>
      <c r="BW1234" s="767">
        <v>0</v>
      </c>
      <c r="BX1234" s="767">
        <v>0</v>
      </c>
      <c r="BY1234" s="767">
        <v>0</v>
      </c>
      <c r="BZ1234" s="767">
        <v>0</v>
      </c>
      <c r="CA1234" s="767"/>
      <c r="CB1234" s="767"/>
      <c r="CC1234" s="767"/>
      <c r="CD1234" s="767"/>
      <c r="CE1234" s="767"/>
      <c r="CF1234" s="767"/>
      <c r="CG1234" s="767"/>
      <c r="CH1234" s="767"/>
      <c r="CI1234" s="767"/>
      <c r="CJ1234" s="767"/>
      <c r="CK1234" s="768">
        <v>0</v>
      </c>
      <c r="CL1234" s="768">
        <v>0</v>
      </c>
      <c r="CM1234" s="768" t="s">
        <v>397</v>
      </c>
      <c r="CN1234" s="768" t="s">
        <v>397</v>
      </c>
      <c r="CO1234" s="768">
        <v>0</v>
      </c>
      <c r="CP1234" s="768">
        <v>0</v>
      </c>
      <c r="CQ1234" s="768">
        <v>43</v>
      </c>
      <c r="CR1234" s="735">
        <v>1296</v>
      </c>
      <c r="CS1234" s="892"/>
      <c r="CT1234" s="745">
        <v>46288</v>
      </c>
      <c r="CU1234" s="746" t="s">
        <v>1289</v>
      </c>
      <c r="CV1234" s="737"/>
      <c r="CW1234" s="737"/>
      <c r="CX1234" s="745">
        <v>46241</v>
      </c>
      <c r="CY1234" s="747">
        <v>0</v>
      </c>
      <c r="CZ1234" s="747">
        <v>0</v>
      </c>
      <c r="DA1234" s="748">
        <v>0</v>
      </c>
      <c r="DB1234" s="748">
        <v>0</v>
      </c>
      <c r="DC1234" s="748">
        <v>0</v>
      </c>
      <c r="DD1234" s="748" t="s">
        <v>397</v>
      </c>
      <c r="DE1234" s="749" t="s">
        <v>390</v>
      </c>
      <c r="DF1234" s="749" t="s">
        <v>390</v>
      </c>
      <c r="DG1234" s="749" t="s">
        <v>390</v>
      </c>
      <c r="DH1234" s="750">
        <v>0</v>
      </c>
      <c r="DI1234" s="737" t="s">
        <v>397</v>
      </c>
      <c r="DJ1234" s="737" t="s">
        <v>390</v>
      </c>
      <c r="DK1234" s="737" t="s">
        <v>390</v>
      </c>
      <c r="DL1234" s="737" t="s">
        <v>390</v>
      </c>
      <c r="DM1234" s="737" t="s">
        <v>390</v>
      </c>
      <c r="DN1234" s="737" t="s">
        <v>390</v>
      </c>
      <c r="DO1234" s="762">
        <v>0</v>
      </c>
      <c r="DP1234" s="737">
        <v>46283</v>
      </c>
      <c r="DQ1234" s="737">
        <v>46283</v>
      </c>
      <c r="DR1234" s="737">
        <v>46283</v>
      </c>
      <c r="DS1234" s="750">
        <v>46283</v>
      </c>
      <c r="DT1234" s="752">
        <v>46283</v>
      </c>
      <c r="DU1234" s="753">
        <v>-14</v>
      </c>
      <c r="DV1234" s="753" t="s">
        <v>308</v>
      </c>
      <c r="DW1234" s="754">
        <v>46269</v>
      </c>
      <c r="DX1234" s="755">
        <v>46269</v>
      </c>
      <c r="DY1234" s="754" t="e">
        <v>#VALUE!</v>
      </c>
      <c r="DZ1234" s="754" t="e">
        <v>#VALUE!</v>
      </c>
      <c r="EA1234" s="754" t="e">
        <v>#VALUE!</v>
      </c>
      <c r="EB1234" s="754" t="e">
        <v>#VALUE!</v>
      </c>
      <c r="HA1234" s="756" t="s">
        <v>397</v>
      </c>
      <c r="HB1234" s="756" t="s">
        <v>397</v>
      </c>
      <c r="HC1234" s="756" t="s">
        <v>397</v>
      </c>
      <c r="HD1234" s="756" t="s">
        <v>397</v>
      </c>
      <c r="HE1234" s="756" t="s">
        <v>397</v>
      </c>
      <c r="HF1234" s="756" t="s">
        <v>397</v>
      </c>
      <c r="HG1234" s="756" t="s">
        <v>397</v>
      </c>
      <c r="HH1234" s="756" t="s">
        <v>397</v>
      </c>
      <c r="HI1234" s="756" t="s">
        <v>397</v>
      </c>
      <c r="HJ1234" s="756" t="s">
        <v>397</v>
      </c>
      <c r="HK1234"/>
      <c r="HL1234"/>
      <c r="HM1234"/>
      <c r="HN1234" s="756" t="str">
        <f t="shared" si="41"/>
        <v>AUTO PRINT</v>
      </c>
      <c r="HO1234"/>
      <c r="HP1234" s="757" t="s">
        <v>572</v>
      </c>
      <c r="HQ1234" s="757" t="s">
        <v>572</v>
      </c>
      <c r="HR1234" s="757" t="s">
        <v>572</v>
      </c>
      <c r="HS1234"/>
      <c r="HW1234" s="758"/>
      <c r="HX1234"/>
      <c r="HY1234" s="759" t="s">
        <v>3367</v>
      </c>
      <c r="HZ1234" s="759" t="s">
        <v>3367</v>
      </c>
      <c r="IA1234" s="759" t="s">
        <v>3367</v>
      </c>
      <c r="IC1234" s="760" t="s">
        <v>3368</v>
      </c>
      <c r="ID1234" s="760" t="s">
        <v>3368</v>
      </c>
      <c r="IE1234" s="760" t="s">
        <v>572</v>
      </c>
      <c r="IF1234" s="761" t="s">
        <v>572</v>
      </c>
      <c r="IG1234" s="619" t="str">
        <f t="shared" si="42"/>
        <v>AUTO PRINTING</v>
      </c>
      <c r="II1234" s="761" t="s">
        <v>572</v>
      </c>
      <c r="IK1234" s="761" t="str">
        <f>IFERROR(VLOOKUP($M1234,#REF!,13,0),"IN HOUSE (MANUAL)")</f>
        <v>IN HOUSE (MANUAL)</v>
      </c>
      <c r="IM1234" s="760" t="s">
        <v>572</v>
      </c>
      <c r="IN1234" s="760" t="s">
        <v>572</v>
      </c>
      <c r="IO1234" s="760" t="s">
        <v>572</v>
      </c>
      <c r="IQ1234" s="760" t="s">
        <v>572</v>
      </c>
      <c r="IR1234" s="760" t="s">
        <v>572</v>
      </c>
      <c r="IT1234" s="760" t="s">
        <v>572</v>
      </c>
      <c r="IV1234" s="760" t="s">
        <v>572</v>
      </c>
      <c r="IW1234" s="760" t="s">
        <v>572</v>
      </c>
      <c r="IY1234" s="760" t="s">
        <v>572</v>
      </c>
      <c r="IZ1234" s="760" t="s">
        <v>572</v>
      </c>
      <c r="JB1234" s="760" t="s">
        <v>572</v>
      </c>
      <c r="JC1234" s="760" t="s">
        <v>572</v>
      </c>
      <c r="JE1234" s="760" t="s">
        <v>572</v>
      </c>
      <c r="JF1234" s="760" t="s">
        <v>572</v>
      </c>
    </row>
    <row r="1235" spans="1:266" ht="17.25" customHeight="1" x14ac:dyDescent="0.35">
      <c r="A1235" s="618" t="s">
        <v>2484</v>
      </c>
      <c r="B1235" s="730">
        <v>75</v>
      </c>
      <c r="C1235" s="730" t="s">
        <v>2473</v>
      </c>
      <c r="D1235" s="730" t="s">
        <v>2473</v>
      </c>
      <c r="E1235" s="730">
        <v>21</v>
      </c>
      <c r="F1235" s="731" t="s">
        <v>574</v>
      </c>
      <c r="G1235" s="732">
        <v>1</v>
      </c>
      <c r="H1235" s="733">
        <v>46202</v>
      </c>
      <c r="I1235" s="730">
        <v>36</v>
      </c>
      <c r="J1235" s="730" t="s">
        <v>308</v>
      </c>
      <c r="K1235" s="730">
        <v>38</v>
      </c>
      <c r="L1235" s="730" t="s">
        <v>2485</v>
      </c>
      <c r="M1235" s="734" t="s">
        <v>2484</v>
      </c>
      <c r="N1235" s="734" t="s">
        <v>390</v>
      </c>
      <c r="O1235" s="734" t="s">
        <v>390</v>
      </c>
      <c r="P1235" s="734" t="s">
        <v>390</v>
      </c>
      <c r="Q1235" s="734">
        <v>0</v>
      </c>
      <c r="R1235" s="734" t="s">
        <v>2475</v>
      </c>
      <c r="S1235" s="734" t="s">
        <v>308</v>
      </c>
      <c r="T1235" s="734" t="s">
        <v>2483</v>
      </c>
      <c r="U1235" s="734">
        <v>880</v>
      </c>
      <c r="V1235" s="734" t="s">
        <v>308</v>
      </c>
      <c r="W1235" s="734" t="s">
        <v>218</v>
      </c>
      <c r="X1235" s="736">
        <v>0</v>
      </c>
      <c r="Y1235" s="734"/>
      <c r="Z1235" s="926"/>
      <c r="AA1235" s="734" t="s">
        <v>53</v>
      </c>
      <c r="AB1235" s="734" t="s">
        <v>863</v>
      </c>
      <c r="AC1235" s="734" t="s">
        <v>796</v>
      </c>
      <c r="AD1235" s="734">
        <v>318</v>
      </c>
      <c r="AE1235" s="764">
        <v>318</v>
      </c>
      <c r="AF1235" s="737" t="s">
        <v>390</v>
      </c>
      <c r="AG1235" s="765"/>
      <c r="AH1235" s="765"/>
      <c r="AI1235" s="765" t="s">
        <v>308</v>
      </c>
      <c r="AJ1235" s="740">
        <v>7</v>
      </c>
      <c r="AK1235" s="766"/>
      <c r="AL1235" s="740"/>
      <c r="AM1235" s="767">
        <v>0</v>
      </c>
      <c r="AN1235" s="767"/>
      <c r="AO1235" s="767"/>
      <c r="AP1235" s="767">
        <v>0</v>
      </c>
      <c r="AQ1235" s="767">
        <v>0</v>
      </c>
      <c r="AR1235" s="767">
        <v>0</v>
      </c>
      <c r="AS1235" s="767"/>
      <c r="AT1235" s="767"/>
      <c r="AU1235" s="767"/>
      <c r="AV1235" s="767"/>
      <c r="AW1235" s="767"/>
      <c r="AX1235" s="767"/>
      <c r="AY1235" s="767"/>
      <c r="AZ1235" s="767"/>
      <c r="BA1235" s="767"/>
      <c r="BB1235" s="767">
        <v>0</v>
      </c>
      <c r="BC1235" s="767">
        <v>0</v>
      </c>
      <c r="BD1235" s="767">
        <v>0</v>
      </c>
      <c r="BE1235" s="767">
        <v>0</v>
      </c>
      <c r="BF1235" s="767">
        <v>0</v>
      </c>
      <c r="BG1235" s="767">
        <v>0</v>
      </c>
      <c r="BH1235" s="767">
        <v>0</v>
      </c>
      <c r="BI1235" s="767">
        <v>0</v>
      </c>
      <c r="BJ1235" s="767"/>
      <c r="BK1235" s="767">
        <v>0</v>
      </c>
      <c r="BL1235" s="767">
        <v>0</v>
      </c>
      <c r="BM1235" s="767">
        <v>0</v>
      </c>
      <c r="BN1235" s="767" t="s">
        <v>308</v>
      </c>
      <c r="BO1235" s="767" t="s">
        <v>308</v>
      </c>
      <c r="BP1235" s="767" t="s">
        <v>308</v>
      </c>
      <c r="BQ1235" s="767" t="s">
        <v>308</v>
      </c>
      <c r="BR1235" s="767"/>
      <c r="BS1235" s="767">
        <v>0</v>
      </c>
      <c r="BT1235" s="767"/>
      <c r="BU1235" s="767">
        <v>0</v>
      </c>
      <c r="BV1235" s="767">
        <v>0</v>
      </c>
      <c r="BW1235" s="767">
        <v>0</v>
      </c>
      <c r="BX1235" s="767">
        <v>0</v>
      </c>
      <c r="BY1235" s="767">
        <v>0</v>
      </c>
      <c r="BZ1235" s="767">
        <v>0</v>
      </c>
      <c r="CA1235" s="767"/>
      <c r="CB1235" s="767"/>
      <c r="CC1235" s="767"/>
      <c r="CD1235" s="767"/>
      <c r="CE1235" s="767"/>
      <c r="CF1235" s="767"/>
      <c r="CG1235" s="767"/>
      <c r="CH1235" s="767"/>
      <c r="CI1235" s="767"/>
      <c r="CJ1235" s="767"/>
      <c r="CK1235" s="768">
        <v>16</v>
      </c>
      <c r="CL1235" s="768">
        <v>0</v>
      </c>
      <c r="CM1235" s="768" t="s">
        <v>397</v>
      </c>
      <c r="CN1235" s="768" t="s">
        <v>397</v>
      </c>
      <c r="CO1235" s="768">
        <v>0</v>
      </c>
      <c r="CP1235" s="768">
        <v>0</v>
      </c>
      <c r="CQ1235" s="768">
        <v>18</v>
      </c>
      <c r="CR1235" s="735">
        <v>318</v>
      </c>
      <c r="CS1235" s="892"/>
      <c r="CT1235" s="745">
        <v>46286</v>
      </c>
      <c r="CU1235" s="746" t="s">
        <v>598</v>
      </c>
      <c r="CV1235" s="737"/>
      <c r="CW1235" s="737"/>
      <c r="CX1235" s="745">
        <v>46241</v>
      </c>
      <c r="CY1235" s="747">
        <v>0</v>
      </c>
      <c r="CZ1235" s="747">
        <v>0</v>
      </c>
      <c r="DA1235" s="748">
        <v>0</v>
      </c>
      <c r="DB1235" s="748">
        <v>0</v>
      </c>
      <c r="DC1235" s="748">
        <v>0</v>
      </c>
      <c r="DD1235" s="748" t="s">
        <v>397</v>
      </c>
      <c r="DE1235" s="749" t="s">
        <v>390</v>
      </c>
      <c r="DF1235" s="749" t="s">
        <v>390</v>
      </c>
      <c r="DG1235" s="749" t="s">
        <v>390</v>
      </c>
      <c r="DH1235" s="750">
        <v>0</v>
      </c>
      <c r="DI1235" s="737" t="s">
        <v>397</v>
      </c>
      <c r="DJ1235" s="737" t="s">
        <v>390</v>
      </c>
      <c r="DK1235" s="737" t="s">
        <v>390</v>
      </c>
      <c r="DL1235" s="737" t="s">
        <v>390</v>
      </c>
      <c r="DM1235" s="737" t="s">
        <v>390</v>
      </c>
      <c r="DN1235" s="737" t="s">
        <v>390</v>
      </c>
      <c r="DO1235" s="762">
        <v>0</v>
      </c>
      <c r="DP1235" s="737">
        <v>46284</v>
      </c>
      <c r="DQ1235" s="737">
        <v>46284</v>
      </c>
      <c r="DR1235" s="737">
        <v>46284</v>
      </c>
      <c r="DS1235" s="750">
        <v>46284</v>
      </c>
      <c r="DT1235" s="752">
        <v>46284</v>
      </c>
      <c r="DU1235" s="753">
        <v>-15</v>
      </c>
      <c r="DV1235" s="753" t="s">
        <v>308</v>
      </c>
      <c r="DW1235" s="754">
        <v>46269</v>
      </c>
      <c r="DX1235" s="755">
        <v>46269</v>
      </c>
      <c r="DY1235" s="754" t="e">
        <v>#VALUE!</v>
      </c>
      <c r="DZ1235" s="754" t="e">
        <v>#VALUE!</v>
      </c>
      <c r="EA1235" s="754" t="e">
        <v>#VALUE!</v>
      </c>
      <c r="EB1235" s="754" t="e">
        <v>#VALUE!</v>
      </c>
      <c r="HA1235" s="756" t="s">
        <v>397</v>
      </c>
      <c r="HB1235" s="756" t="s">
        <v>397</v>
      </c>
      <c r="HC1235" s="756" t="s">
        <v>397</v>
      </c>
      <c r="HD1235" s="756" t="s">
        <v>397</v>
      </c>
      <c r="HE1235" s="756" t="s">
        <v>397</v>
      </c>
      <c r="HF1235" s="756" t="s">
        <v>397</v>
      </c>
      <c r="HG1235" s="756" t="s">
        <v>397</v>
      </c>
      <c r="HH1235" s="756" t="s">
        <v>397</v>
      </c>
      <c r="HI1235" s="756" t="s">
        <v>397</v>
      </c>
      <c r="HJ1235" s="756" t="s">
        <v>397</v>
      </c>
      <c r="HK1235"/>
      <c r="HL1235"/>
      <c r="HM1235"/>
      <c r="HN1235" s="756" t="str">
        <f t="shared" si="41"/>
        <v>AUTO PRINT</v>
      </c>
      <c r="HO1235"/>
      <c r="HP1235" s="757" t="s">
        <v>572</v>
      </c>
      <c r="HQ1235" s="757" t="s">
        <v>572</v>
      </c>
      <c r="HR1235" s="757" t="s">
        <v>572</v>
      </c>
      <c r="HS1235"/>
      <c r="HW1235" s="758"/>
      <c r="HX1235"/>
      <c r="HY1235" s="759" t="s">
        <v>3367</v>
      </c>
      <c r="HZ1235" s="759" t="s">
        <v>3367</v>
      </c>
      <c r="IA1235" s="759" t="s">
        <v>3367</v>
      </c>
      <c r="IC1235" s="760" t="s">
        <v>3368</v>
      </c>
      <c r="ID1235" s="760" t="s">
        <v>3368</v>
      </c>
      <c r="IE1235" s="760" t="s">
        <v>572</v>
      </c>
      <c r="IF1235" s="761" t="s">
        <v>572</v>
      </c>
      <c r="IG1235" s="619" t="str">
        <f t="shared" si="42"/>
        <v>AUTO PRINTING</v>
      </c>
      <c r="II1235" s="761" t="s">
        <v>572</v>
      </c>
      <c r="IK1235" s="761" t="str">
        <f>IFERROR(VLOOKUP($M1235,#REF!,13,0),"IN HOUSE (MANUAL)")</f>
        <v>IN HOUSE (MANUAL)</v>
      </c>
      <c r="IM1235" s="760" t="s">
        <v>572</v>
      </c>
      <c r="IN1235" s="760" t="s">
        <v>572</v>
      </c>
      <c r="IO1235" s="760" t="s">
        <v>572</v>
      </c>
      <c r="IQ1235" s="760" t="s">
        <v>572</v>
      </c>
      <c r="IR1235" s="760" t="s">
        <v>572</v>
      </c>
      <c r="IT1235" s="760" t="s">
        <v>572</v>
      </c>
      <c r="IV1235" s="760" t="s">
        <v>572</v>
      </c>
      <c r="IW1235" s="760" t="s">
        <v>572</v>
      </c>
      <c r="IY1235" s="760" t="s">
        <v>572</v>
      </c>
      <c r="IZ1235" s="760" t="s">
        <v>572</v>
      </c>
      <c r="JB1235" s="760" t="s">
        <v>572</v>
      </c>
      <c r="JC1235" s="760" t="s">
        <v>572</v>
      </c>
      <c r="JE1235" s="760" t="s">
        <v>572</v>
      </c>
      <c r="JF1235" s="760" t="s">
        <v>572</v>
      </c>
    </row>
    <row r="1236" spans="1:266" ht="17.25" customHeight="1" x14ac:dyDescent="0.35">
      <c r="A1236" s="618" t="s">
        <v>2486</v>
      </c>
      <c r="B1236" s="730">
        <v>76</v>
      </c>
      <c r="C1236" s="730" t="s">
        <v>2473</v>
      </c>
      <c r="D1236" s="730" t="s">
        <v>2473</v>
      </c>
      <c r="E1236" s="730">
        <v>21</v>
      </c>
      <c r="F1236" s="731" t="s">
        <v>574</v>
      </c>
      <c r="G1236" s="732">
        <v>1</v>
      </c>
      <c r="H1236" s="733">
        <v>46202</v>
      </c>
      <c r="I1236" s="730">
        <v>37</v>
      </c>
      <c r="J1236" s="730" t="s">
        <v>308</v>
      </c>
      <c r="K1236" s="730">
        <v>38</v>
      </c>
      <c r="L1236" s="730" t="s">
        <v>2487</v>
      </c>
      <c r="M1236" s="734" t="s">
        <v>2486</v>
      </c>
      <c r="N1236" s="734" t="s">
        <v>390</v>
      </c>
      <c r="O1236" s="734" t="s">
        <v>390</v>
      </c>
      <c r="P1236" s="734" t="s">
        <v>390</v>
      </c>
      <c r="Q1236" s="734">
        <v>0</v>
      </c>
      <c r="R1236" s="734" t="s">
        <v>2475</v>
      </c>
      <c r="S1236" s="734" t="s">
        <v>308</v>
      </c>
      <c r="T1236" s="734" t="s">
        <v>2483</v>
      </c>
      <c r="U1236" s="734">
        <v>880</v>
      </c>
      <c r="V1236" s="734" t="s">
        <v>308</v>
      </c>
      <c r="W1236" s="734" t="s">
        <v>218</v>
      </c>
      <c r="X1236" s="736">
        <v>0</v>
      </c>
      <c r="Y1236" s="734"/>
      <c r="Z1236" s="926"/>
      <c r="AA1236" s="734" t="s">
        <v>53</v>
      </c>
      <c r="AB1236" s="734" t="s">
        <v>863</v>
      </c>
      <c r="AC1236" s="734" t="s">
        <v>751</v>
      </c>
      <c r="AD1236" s="734">
        <v>348</v>
      </c>
      <c r="AE1236" s="764">
        <v>348</v>
      </c>
      <c r="AF1236" s="737" t="s">
        <v>390</v>
      </c>
      <c r="AG1236" s="765"/>
      <c r="AH1236" s="765"/>
      <c r="AI1236" s="765" t="s">
        <v>308</v>
      </c>
      <c r="AJ1236" s="740">
        <v>8</v>
      </c>
      <c r="AK1236" s="766"/>
      <c r="AL1236" s="740"/>
      <c r="AM1236" s="767">
        <v>0</v>
      </c>
      <c r="AN1236" s="767"/>
      <c r="AO1236" s="767"/>
      <c r="AP1236" s="767">
        <v>0</v>
      </c>
      <c r="AQ1236" s="767">
        <v>0</v>
      </c>
      <c r="AR1236" s="767">
        <v>0</v>
      </c>
      <c r="AS1236" s="767"/>
      <c r="AT1236" s="767"/>
      <c r="AU1236" s="767"/>
      <c r="AV1236" s="767"/>
      <c r="AW1236" s="767"/>
      <c r="AX1236" s="767"/>
      <c r="AY1236" s="767"/>
      <c r="AZ1236" s="767"/>
      <c r="BA1236" s="767"/>
      <c r="BB1236" s="767">
        <v>0</v>
      </c>
      <c r="BC1236" s="767">
        <v>0</v>
      </c>
      <c r="BD1236" s="767">
        <v>0</v>
      </c>
      <c r="BE1236" s="767">
        <v>0</v>
      </c>
      <c r="BF1236" s="767">
        <v>0</v>
      </c>
      <c r="BG1236" s="767">
        <v>0</v>
      </c>
      <c r="BH1236" s="767">
        <v>0</v>
      </c>
      <c r="BI1236" s="767">
        <v>0</v>
      </c>
      <c r="BJ1236" s="767"/>
      <c r="BK1236" s="767">
        <v>0</v>
      </c>
      <c r="BL1236" s="767">
        <v>0</v>
      </c>
      <c r="BM1236" s="767">
        <v>0</v>
      </c>
      <c r="BN1236" s="767" t="s">
        <v>308</v>
      </c>
      <c r="BO1236" s="767" t="s">
        <v>308</v>
      </c>
      <c r="BP1236" s="767" t="s">
        <v>308</v>
      </c>
      <c r="BQ1236" s="767" t="s">
        <v>308</v>
      </c>
      <c r="BR1236" s="767"/>
      <c r="BS1236" s="767">
        <v>0</v>
      </c>
      <c r="BT1236" s="767"/>
      <c r="BU1236" s="767">
        <v>0</v>
      </c>
      <c r="BV1236" s="767">
        <v>0</v>
      </c>
      <c r="BW1236" s="767">
        <v>0</v>
      </c>
      <c r="BX1236" s="767">
        <v>0</v>
      </c>
      <c r="BY1236" s="767">
        <v>0</v>
      </c>
      <c r="BZ1236" s="767">
        <v>0</v>
      </c>
      <c r="CA1236" s="767"/>
      <c r="CB1236" s="767"/>
      <c r="CC1236" s="767"/>
      <c r="CD1236" s="767"/>
      <c r="CE1236" s="767"/>
      <c r="CF1236" s="767"/>
      <c r="CG1236" s="767"/>
      <c r="CH1236" s="767"/>
      <c r="CI1236" s="767"/>
      <c r="CJ1236" s="767"/>
      <c r="CK1236" s="768">
        <v>0</v>
      </c>
      <c r="CL1236" s="768">
        <v>0</v>
      </c>
      <c r="CM1236" s="768" t="s">
        <v>397</v>
      </c>
      <c r="CN1236" s="768" t="s">
        <v>397</v>
      </c>
      <c r="CO1236" s="768">
        <v>0</v>
      </c>
      <c r="CP1236" s="768">
        <v>0</v>
      </c>
      <c r="CQ1236" s="768">
        <v>12</v>
      </c>
      <c r="CR1236" s="735">
        <v>348</v>
      </c>
      <c r="CS1236" s="892"/>
      <c r="CT1236" s="745">
        <v>46286</v>
      </c>
      <c r="CU1236" s="746" t="s">
        <v>598</v>
      </c>
      <c r="CV1236" s="737"/>
      <c r="CW1236" s="737"/>
      <c r="CX1236" s="745">
        <v>46241</v>
      </c>
      <c r="CY1236" s="747">
        <v>0</v>
      </c>
      <c r="CZ1236" s="747">
        <v>0</v>
      </c>
      <c r="DA1236" s="748">
        <v>0</v>
      </c>
      <c r="DB1236" s="748">
        <v>0</v>
      </c>
      <c r="DC1236" s="748">
        <v>0</v>
      </c>
      <c r="DD1236" s="748" t="s">
        <v>397</v>
      </c>
      <c r="DE1236" s="749" t="s">
        <v>390</v>
      </c>
      <c r="DF1236" s="749" t="s">
        <v>390</v>
      </c>
      <c r="DG1236" s="749" t="s">
        <v>390</v>
      </c>
      <c r="DH1236" s="750">
        <v>0</v>
      </c>
      <c r="DI1236" s="737" t="s">
        <v>397</v>
      </c>
      <c r="DJ1236" s="737" t="s">
        <v>390</v>
      </c>
      <c r="DK1236" s="737" t="s">
        <v>390</v>
      </c>
      <c r="DL1236" s="737" t="s">
        <v>390</v>
      </c>
      <c r="DM1236" s="737" t="s">
        <v>390</v>
      </c>
      <c r="DN1236" s="737" t="s">
        <v>390</v>
      </c>
      <c r="DO1236" s="762">
        <v>0</v>
      </c>
      <c r="DP1236" s="737">
        <v>46284</v>
      </c>
      <c r="DQ1236" s="737">
        <v>46284</v>
      </c>
      <c r="DR1236" s="737">
        <v>46284</v>
      </c>
      <c r="DS1236" s="750">
        <v>46284</v>
      </c>
      <c r="DT1236" s="752">
        <v>46284</v>
      </c>
      <c r="DU1236" s="753">
        <v>-12</v>
      </c>
      <c r="DV1236" s="753" t="s">
        <v>308</v>
      </c>
      <c r="DW1236" s="754">
        <v>46269</v>
      </c>
      <c r="DX1236" s="755">
        <v>46272</v>
      </c>
      <c r="DY1236" s="754" t="e">
        <v>#VALUE!</v>
      </c>
      <c r="DZ1236" s="754" t="e">
        <v>#VALUE!</v>
      </c>
      <c r="EA1236" s="754" t="e">
        <v>#VALUE!</v>
      </c>
      <c r="EB1236" s="754" t="e">
        <v>#VALUE!</v>
      </c>
      <c r="HA1236" s="756" t="s">
        <v>397</v>
      </c>
      <c r="HB1236" s="756" t="s">
        <v>397</v>
      </c>
      <c r="HC1236" s="756" t="s">
        <v>397</v>
      </c>
      <c r="HD1236" s="756" t="s">
        <v>397</v>
      </c>
      <c r="HE1236" s="756" t="s">
        <v>397</v>
      </c>
      <c r="HF1236" s="756" t="s">
        <v>397</v>
      </c>
      <c r="HG1236" s="756" t="s">
        <v>397</v>
      </c>
      <c r="HH1236" s="756" t="s">
        <v>397</v>
      </c>
      <c r="HI1236" s="756" t="s">
        <v>397</v>
      </c>
      <c r="HJ1236" s="756" t="s">
        <v>397</v>
      </c>
      <c r="HK1236"/>
      <c r="HL1236"/>
      <c r="HM1236"/>
      <c r="HN1236" s="756" t="str">
        <f t="shared" si="41"/>
        <v>AUTO PRINT</v>
      </c>
      <c r="HO1236"/>
      <c r="HP1236" s="757" t="s">
        <v>572</v>
      </c>
      <c r="HQ1236" s="757" t="s">
        <v>572</v>
      </c>
      <c r="HR1236" s="757" t="s">
        <v>572</v>
      </c>
      <c r="HS1236"/>
      <c r="HW1236" s="758"/>
      <c r="HX1236"/>
      <c r="HY1236" s="759" t="s">
        <v>3367</v>
      </c>
      <c r="HZ1236" s="759" t="s">
        <v>3367</v>
      </c>
      <c r="IA1236" s="759" t="s">
        <v>3367</v>
      </c>
      <c r="IC1236" s="760" t="s">
        <v>3368</v>
      </c>
      <c r="ID1236" s="760" t="s">
        <v>3368</v>
      </c>
      <c r="IE1236" s="760" t="s">
        <v>572</v>
      </c>
      <c r="IF1236" s="761" t="s">
        <v>572</v>
      </c>
      <c r="IG1236" s="619" t="str">
        <f t="shared" si="42"/>
        <v>AUTO PRINTING</v>
      </c>
      <c r="II1236" s="761" t="s">
        <v>572</v>
      </c>
      <c r="IK1236" s="761" t="str">
        <f>IFERROR(VLOOKUP($M1236,#REF!,13,0),"IN HOUSE (MANUAL)")</f>
        <v>IN HOUSE (MANUAL)</v>
      </c>
      <c r="IM1236" s="760" t="s">
        <v>572</v>
      </c>
      <c r="IN1236" s="760" t="s">
        <v>572</v>
      </c>
      <c r="IO1236" s="760" t="s">
        <v>572</v>
      </c>
      <c r="IQ1236" s="760" t="s">
        <v>572</v>
      </c>
      <c r="IR1236" s="760" t="s">
        <v>572</v>
      </c>
      <c r="IT1236" s="760" t="s">
        <v>572</v>
      </c>
      <c r="IV1236" s="760" t="s">
        <v>572</v>
      </c>
      <c r="IW1236" s="760" t="s">
        <v>572</v>
      </c>
      <c r="IY1236" s="760" t="s">
        <v>572</v>
      </c>
      <c r="IZ1236" s="760" t="s">
        <v>572</v>
      </c>
      <c r="JB1236" s="760" t="s">
        <v>572</v>
      </c>
      <c r="JC1236" s="760" t="s">
        <v>572</v>
      </c>
      <c r="JE1236" s="760" t="s">
        <v>572</v>
      </c>
      <c r="JF1236" s="760" t="s">
        <v>572</v>
      </c>
    </row>
    <row r="1237" spans="1:266" ht="17.25" customHeight="1" x14ac:dyDescent="0.35">
      <c r="A1237" s="618" t="s">
        <v>2488</v>
      </c>
      <c r="B1237" s="730">
        <v>77</v>
      </c>
      <c r="C1237" s="730" t="s">
        <v>2473</v>
      </c>
      <c r="D1237" s="730" t="s">
        <v>2473</v>
      </c>
      <c r="E1237" s="730">
        <v>21</v>
      </c>
      <c r="F1237" s="731" t="s">
        <v>767</v>
      </c>
      <c r="G1237" s="732">
        <v>1</v>
      </c>
      <c r="H1237" s="826">
        <v>46231</v>
      </c>
      <c r="I1237" s="730">
        <v>37</v>
      </c>
      <c r="J1237" s="730" t="s">
        <v>308</v>
      </c>
      <c r="K1237" s="730">
        <v>39</v>
      </c>
      <c r="L1237" s="730" t="s">
        <v>2489</v>
      </c>
      <c r="M1237" s="734" t="s">
        <v>2488</v>
      </c>
      <c r="N1237" s="735" t="s">
        <v>390</v>
      </c>
      <c r="O1237" s="735">
        <v>0</v>
      </c>
      <c r="P1237" s="735">
        <v>0</v>
      </c>
      <c r="Q1237" s="735">
        <v>0</v>
      </c>
      <c r="R1237" s="734" t="s">
        <v>576</v>
      </c>
      <c r="S1237" s="734" t="s">
        <v>308</v>
      </c>
      <c r="T1237" s="734" t="s">
        <v>588</v>
      </c>
      <c r="U1237" s="734">
        <v>480</v>
      </c>
      <c r="V1237" s="734" t="s">
        <v>308</v>
      </c>
      <c r="W1237" s="734"/>
      <c r="X1237" s="734"/>
      <c r="Y1237" s="734"/>
      <c r="Z1237" s="737"/>
      <c r="AA1237" s="734" t="s">
        <v>32</v>
      </c>
      <c r="AB1237" s="734" t="s">
        <v>569</v>
      </c>
      <c r="AC1237" s="734" t="s">
        <v>1102</v>
      </c>
      <c r="AD1237" s="734">
        <v>144</v>
      </c>
      <c r="AE1237" s="738">
        <v>144</v>
      </c>
      <c r="AF1237" s="737" t="s">
        <v>390</v>
      </c>
      <c r="AG1237" s="739"/>
      <c r="AH1237" s="765"/>
      <c r="AI1237" s="739" t="s">
        <v>308</v>
      </c>
      <c r="AJ1237" s="740">
        <v>9</v>
      </c>
      <c r="AK1237" s="741"/>
      <c r="AL1237" s="742"/>
      <c r="AM1237" s="743">
        <v>0</v>
      </c>
      <c r="AN1237" s="743"/>
      <c r="AO1237" s="743"/>
      <c r="AP1237" s="743"/>
      <c r="AQ1237" s="743"/>
      <c r="AR1237" s="743"/>
      <c r="AS1237" s="743"/>
      <c r="AT1237" s="743"/>
      <c r="AU1237" s="743"/>
      <c r="AV1237" s="743"/>
      <c r="AW1237" s="743"/>
      <c r="AX1237" s="743"/>
      <c r="AY1237" s="743"/>
      <c r="AZ1237" s="743"/>
      <c r="BA1237" s="743"/>
      <c r="BB1237" s="743">
        <v>0</v>
      </c>
      <c r="BC1237" s="743">
        <v>0</v>
      </c>
      <c r="BD1237" s="743">
        <v>0</v>
      </c>
      <c r="BE1237" s="743">
        <v>0</v>
      </c>
      <c r="BF1237" s="743">
        <v>0</v>
      </c>
      <c r="BG1237" s="743">
        <v>0</v>
      </c>
      <c r="BH1237" s="743">
        <v>0</v>
      </c>
      <c r="BI1237" s="743" t="s">
        <v>397</v>
      </c>
      <c r="BJ1237" s="743"/>
      <c r="BK1237" s="743">
        <v>0</v>
      </c>
      <c r="BL1237" s="743"/>
      <c r="BM1237" s="743"/>
      <c r="BN1237" s="743" t="s">
        <v>308</v>
      </c>
      <c r="BO1237" s="743" t="s">
        <v>308</v>
      </c>
      <c r="BP1237" s="743" t="s">
        <v>308</v>
      </c>
      <c r="BQ1237" s="743" t="s">
        <v>308</v>
      </c>
      <c r="BR1237" s="743"/>
      <c r="BS1237" s="743">
        <v>0</v>
      </c>
      <c r="BT1237" s="743"/>
      <c r="BU1237" s="743" t="s">
        <v>579</v>
      </c>
      <c r="BV1237" s="743"/>
      <c r="BW1237" s="743"/>
      <c r="BX1237" s="743"/>
      <c r="BY1237" s="743"/>
      <c r="BZ1237" s="743"/>
      <c r="CA1237" s="743"/>
      <c r="CB1237" s="743"/>
      <c r="CC1237" s="743"/>
      <c r="CD1237" s="743"/>
      <c r="CE1237" s="743"/>
      <c r="CF1237" s="743"/>
      <c r="CG1237" s="743"/>
      <c r="CH1237" s="743"/>
      <c r="CI1237" s="743"/>
      <c r="CJ1237" s="743"/>
      <c r="CK1237" s="736"/>
      <c r="CL1237" s="736" t="s">
        <v>397</v>
      </c>
      <c r="CM1237" s="736" t="s">
        <v>397</v>
      </c>
      <c r="CN1237" s="736" t="s">
        <v>397</v>
      </c>
      <c r="CO1237" s="736" t="s">
        <v>397</v>
      </c>
      <c r="CP1237" s="736">
        <v>0</v>
      </c>
      <c r="CQ1237" s="768">
        <v>60</v>
      </c>
      <c r="CR1237" s="735">
        <v>144</v>
      </c>
      <c r="CS1237" s="744"/>
      <c r="CT1237" s="745" t="s">
        <v>308</v>
      </c>
      <c r="CU1237" s="746" t="s">
        <v>308</v>
      </c>
      <c r="CV1237" s="737"/>
      <c r="CW1237" s="737"/>
      <c r="CX1237" s="745">
        <v>46260</v>
      </c>
      <c r="CY1237" s="747">
        <v>0</v>
      </c>
      <c r="CZ1237" s="747" t="s">
        <v>308</v>
      </c>
      <c r="DA1237" s="748">
        <v>0</v>
      </c>
      <c r="DB1237" s="748">
        <v>0</v>
      </c>
      <c r="DC1237" s="748">
        <v>0</v>
      </c>
      <c r="DD1237" s="748" t="s">
        <v>308</v>
      </c>
      <c r="DE1237" s="749" t="s">
        <v>308</v>
      </c>
      <c r="DF1237" s="749" t="s">
        <v>308</v>
      </c>
      <c r="DG1237" s="749" t="s">
        <v>308</v>
      </c>
      <c r="DH1237" s="750">
        <v>0</v>
      </c>
      <c r="DI1237" s="737" t="s">
        <v>390</v>
      </c>
      <c r="DJ1237" s="737" t="s">
        <v>390</v>
      </c>
      <c r="DK1237" s="737" t="s">
        <v>397</v>
      </c>
      <c r="DL1237" s="737" t="s">
        <v>390</v>
      </c>
      <c r="DM1237" s="737" t="s">
        <v>390</v>
      </c>
      <c r="DN1237" s="737" t="s">
        <v>390</v>
      </c>
      <c r="DO1237" s="751" t="s">
        <v>308</v>
      </c>
      <c r="DP1237" s="737">
        <v>46290</v>
      </c>
      <c r="DQ1237" s="737">
        <v>46290</v>
      </c>
      <c r="DR1237" s="737">
        <v>46290</v>
      </c>
      <c r="DS1237" s="750">
        <v>46290</v>
      </c>
      <c r="DT1237" s="752">
        <v>46290</v>
      </c>
      <c r="DU1237" s="753">
        <v>-17</v>
      </c>
      <c r="DV1237" s="753" t="s">
        <v>308</v>
      </c>
      <c r="DW1237" s="754">
        <v>46272</v>
      </c>
      <c r="DX1237" s="755">
        <v>46273</v>
      </c>
      <c r="DY1237" s="754" t="e">
        <v>#VALUE!</v>
      </c>
      <c r="DZ1237" s="754" t="e">
        <v>#VALUE!</v>
      </c>
      <c r="EA1237" s="754" t="e">
        <v>#VALUE!</v>
      </c>
      <c r="EB1237" s="754" t="e">
        <v>#VALUE!</v>
      </c>
      <c r="HA1237" s="756" t="s">
        <v>397</v>
      </c>
      <c r="HB1237" s="756" t="s">
        <v>397</v>
      </c>
      <c r="HC1237" s="756" t="s">
        <v>397</v>
      </c>
      <c r="HD1237" s="756" t="s">
        <v>397</v>
      </c>
      <c r="HE1237" s="756" t="s">
        <v>397</v>
      </c>
      <c r="HF1237" s="756" t="s">
        <v>397</v>
      </c>
      <c r="HG1237" s="756" t="s">
        <v>397</v>
      </c>
      <c r="HH1237" s="756" t="s">
        <v>397</v>
      </c>
      <c r="HI1237" s="756" t="s">
        <v>397</v>
      </c>
      <c r="HJ1237" s="756" t="s">
        <v>397</v>
      </c>
      <c r="HK1237"/>
      <c r="HL1237"/>
      <c r="HM1237"/>
      <c r="HN1237" s="756" t="str">
        <f t="shared" si="41"/>
        <v>AUTO PRINT</v>
      </c>
      <c r="HO1237"/>
      <c r="HP1237" s="757" t="s">
        <v>572</v>
      </c>
      <c r="HQ1237" s="757" t="s">
        <v>572</v>
      </c>
      <c r="HR1237" s="757" t="s">
        <v>572</v>
      </c>
      <c r="HS1237"/>
      <c r="HW1237" s="758"/>
      <c r="HX1237"/>
      <c r="HY1237" s="759" t="s">
        <v>572</v>
      </c>
      <c r="HZ1237" s="759" t="s">
        <v>572</v>
      </c>
      <c r="IA1237" s="759" t="s">
        <v>572</v>
      </c>
      <c r="IC1237" s="760" t="s">
        <v>572</v>
      </c>
      <c r="ID1237" s="760" t="s">
        <v>572</v>
      </c>
      <c r="IE1237" s="760" t="s">
        <v>572</v>
      </c>
      <c r="IF1237" s="761" t="s">
        <v>572</v>
      </c>
      <c r="IG1237" s="619" t="str">
        <f t="shared" si="42"/>
        <v>IN HOUSE (MANUAL)</v>
      </c>
      <c r="II1237" s="761" t="s">
        <v>572</v>
      </c>
      <c r="IK1237" s="761" t="str">
        <f>IFERROR(VLOOKUP($M1237,#REF!,13,0),"IN HOUSE (MANUAL)")</f>
        <v>IN HOUSE (MANUAL)</v>
      </c>
      <c r="IM1237" s="760" t="s">
        <v>572</v>
      </c>
      <c r="IN1237" s="760" t="s">
        <v>572</v>
      </c>
      <c r="IO1237" s="760" t="s">
        <v>572</v>
      </c>
      <c r="IQ1237" s="760" t="s">
        <v>572</v>
      </c>
      <c r="IR1237" s="760" t="s">
        <v>572</v>
      </c>
      <c r="IT1237" s="760" t="s">
        <v>572</v>
      </c>
      <c r="IV1237" s="760" t="s">
        <v>572</v>
      </c>
      <c r="IW1237" s="760" t="s">
        <v>572</v>
      </c>
      <c r="IY1237" s="760" t="s">
        <v>572</v>
      </c>
      <c r="IZ1237" s="760" t="s">
        <v>572</v>
      </c>
      <c r="JB1237" s="760" t="s">
        <v>572</v>
      </c>
      <c r="JC1237" s="760" t="s">
        <v>572</v>
      </c>
      <c r="JE1237" s="760" t="s">
        <v>572</v>
      </c>
      <c r="JF1237" s="760" t="s">
        <v>572</v>
      </c>
    </row>
    <row r="1238" spans="1:266" ht="17.25" customHeight="1" x14ac:dyDescent="0.35">
      <c r="A1238" s="618" t="s">
        <v>2490</v>
      </c>
      <c r="B1238" s="730">
        <v>78</v>
      </c>
      <c r="C1238" s="730" t="s">
        <v>2473</v>
      </c>
      <c r="D1238" s="730" t="s">
        <v>2473</v>
      </c>
      <c r="E1238" s="730">
        <v>21</v>
      </c>
      <c r="F1238" s="731" t="s">
        <v>574</v>
      </c>
      <c r="G1238" s="732">
        <v>1</v>
      </c>
      <c r="H1238" s="733">
        <v>46231</v>
      </c>
      <c r="I1238" s="730">
        <v>37</v>
      </c>
      <c r="J1238" s="730" t="s">
        <v>308</v>
      </c>
      <c r="K1238" s="730">
        <v>39</v>
      </c>
      <c r="L1238" s="730" t="s">
        <v>2491</v>
      </c>
      <c r="M1238" s="735" t="s">
        <v>2490</v>
      </c>
      <c r="N1238" s="735" t="s">
        <v>390</v>
      </c>
      <c r="O1238" s="735">
        <v>0</v>
      </c>
      <c r="P1238" s="735">
        <v>0</v>
      </c>
      <c r="Q1238" s="735">
        <v>0</v>
      </c>
      <c r="R1238" s="735" t="s">
        <v>576</v>
      </c>
      <c r="S1238" s="735" t="s">
        <v>308</v>
      </c>
      <c r="T1238" s="735" t="s">
        <v>588</v>
      </c>
      <c r="U1238" s="735">
        <v>480</v>
      </c>
      <c r="V1238" s="735" t="s">
        <v>308</v>
      </c>
      <c r="W1238" s="735"/>
      <c r="X1238" s="735"/>
      <c r="Y1238" s="735"/>
      <c r="Z1238" s="763"/>
      <c r="AA1238" s="735" t="s">
        <v>32</v>
      </c>
      <c r="AB1238" s="735" t="s">
        <v>569</v>
      </c>
      <c r="AC1238" s="735" t="s">
        <v>608</v>
      </c>
      <c r="AD1238" s="735">
        <v>1170</v>
      </c>
      <c r="AE1238" s="764">
        <v>1170</v>
      </c>
      <c r="AF1238" s="737" t="s">
        <v>390</v>
      </c>
      <c r="AG1238" s="765"/>
      <c r="AH1238" s="765"/>
      <c r="AI1238" s="765" t="s">
        <v>308</v>
      </c>
      <c r="AJ1238" s="740">
        <v>10</v>
      </c>
      <c r="AK1238" s="766"/>
      <c r="AL1238" s="740"/>
      <c r="AM1238" s="767">
        <v>0</v>
      </c>
      <c r="AN1238" s="767"/>
      <c r="AO1238" s="767"/>
      <c r="AP1238" s="767"/>
      <c r="AQ1238" s="767"/>
      <c r="AR1238" s="767"/>
      <c r="AS1238" s="767"/>
      <c r="AT1238" s="767"/>
      <c r="AU1238" s="767"/>
      <c r="AV1238" s="767"/>
      <c r="AW1238" s="767"/>
      <c r="AX1238" s="767"/>
      <c r="AY1238" s="767"/>
      <c r="AZ1238" s="767"/>
      <c r="BA1238" s="767"/>
      <c r="BB1238" s="767">
        <v>0</v>
      </c>
      <c r="BC1238" s="767">
        <v>0</v>
      </c>
      <c r="BD1238" s="767">
        <v>0</v>
      </c>
      <c r="BE1238" s="767">
        <v>0</v>
      </c>
      <c r="BF1238" s="767">
        <v>0</v>
      </c>
      <c r="BG1238" s="767">
        <v>0</v>
      </c>
      <c r="BH1238" s="767">
        <v>0</v>
      </c>
      <c r="BI1238" s="767" t="s">
        <v>397</v>
      </c>
      <c r="BJ1238" s="767"/>
      <c r="BK1238" s="767">
        <v>0</v>
      </c>
      <c r="BL1238" s="767"/>
      <c r="BM1238" s="767"/>
      <c r="BN1238" s="767" t="s">
        <v>308</v>
      </c>
      <c r="BO1238" s="767" t="s">
        <v>308</v>
      </c>
      <c r="BP1238" s="767" t="s">
        <v>308</v>
      </c>
      <c r="BQ1238" s="767" t="s">
        <v>308</v>
      </c>
      <c r="BR1238" s="767"/>
      <c r="BS1238" s="767">
        <v>0</v>
      </c>
      <c r="BT1238" s="767"/>
      <c r="BU1238" s="767" t="s">
        <v>579</v>
      </c>
      <c r="BV1238" s="767"/>
      <c r="BW1238" s="767"/>
      <c r="BX1238" s="767"/>
      <c r="BY1238" s="767"/>
      <c r="BZ1238" s="767"/>
      <c r="CA1238" s="767"/>
      <c r="CB1238" s="767"/>
      <c r="CC1238" s="767"/>
      <c r="CD1238" s="767"/>
      <c r="CE1238" s="767"/>
      <c r="CF1238" s="767"/>
      <c r="CG1238" s="767"/>
      <c r="CH1238" s="767"/>
      <c r="CI1238" s="767"/>
      <c r="CJ1238" s="767"/>
      <c r="CK1238" s="768"/>
      <c r="CL1238" s="768" t="s">
        <v>397</v>
      </c>
      <c r="CM1238" s="768" t="s">
        <v>397</v>
      </c>
      <c r="CN1238" s="768" t="s">
        <v>397</v>
      </c>
      <c r="CO1238" s="768" t="s">
        <v>397</v>
      </c>
      <c r="CP1238" s="768">
        <v>0</v>
      </c>
      <c r="CQ1238" s="768">
        <v>60</v>
      </c>
      <c r="CR1238" s="735">
        <v>1170</v>
      </c>
      <c r="CS1238" s="769"/>
      <c r="CT1238" s="745">
        <v>46293</v>
      </c>
      <c r="CU1238" s="746" t="s">
        <v>609</v>
      </c>
      <c r="CV1238" s="763"/>
      <c r="CW1238" s="763"/>
      <c r="CX1238" s="745">
        <v>46260</v>
      </c>
      <c r="CY1238" s="747">
        <v>0</v>
      </c>
      <c r="CZ1238" s="747" t="s">
        <v>308</v>
      </c>
      <c r="DA1238" s="748">
        <v>0</v>
      </c>
      <c r="DB1238" s="748">
        <v>0</v>
      </c>
      <c r="DC1238" s="748">
        <v>0</v>
      </c>
      <c r="DD1238" s="748" t="s">
        <v>308</v>
      </c>
      <c r="DE1238" s="748" t="s">
        <v>308</v>
      </c>
      <c r="DF1238" s="748" t="s">
        <v>308</v>
      </c>
      <c r="DG1238" s="748" t="s">
        <v>308</v>
      </c>
      <c r="DH1238" s="770">
        <v>0</v>
      </c>
      <c r="DI1238" s="763" t="s">
        <v>390</v>
      </c>
      <c r="DJ1238" s="763" t="s">
        <v>390</v>
      </c>
      <c r="DK1238" s="763" t="s">
        <v>397</v>
      </c>
      <c r="DL1238" s="763" t="s">
        <v>390</v>
      </c>
      <c r="DM1238" s="763" t="s">
        <v>390</v>
      </c>
      <c r="DN1238" s="763" t="s">
        <v>390</v>
      </c>
      <c r="DO1238" s="931" t="s">
        <v>308</v>
      </c>
      <c r="DP1238" s="763">
        <v>46290</v>
      </c>
      <c r="DQ1238" s="737">
        <v>46290</v>
      </c>
      <c r="DR1238" s="763">
        <v>46290</v>
      </c>
      <c r="DS1238" s="770">
        <v>46290</v>
      </c>
      <c r="DT1238" s="752">
        <v>46290</v>
      </c>
      <c r="DU1238" s="753">
        <v>-15</v>
      </c>
      <c r="DV1238" s="753" t="s">
        <v>308</v>
      </c>
      <c r="DW1238" s="754">
        <v>46273</v>
      </c>
      <c r="DX1238" s="755">
        <v>46275</v>
      </c>
      <c r="DY1238" s="754" t="e">
        <v>#VALUE!</v>
      </c>
      <c r="DZ1238" s="754" t="e">
        <v>#VALUE!</v>
      </c>
      <c r="EA1238" s="754" t="e">
        <v>#VALUE!</v>
      </c>
      <c r="EB1238" s="754" t="e">
        <v>#VALUE!</v>
      </c>
      <c r="HA1238" s="756" t="s">
        <v>397</v>
      </c>
      <c r="HB1238" s="756" t="s">
        <v>397</v>
      </c>
      <c r="HC1238" s="756" t="s">
        <v>397</v>
      </c>
      <c r="HD1238" s="756" t="s">
        <v>397</v>
      </c>
      <c r="HE1238" s="756" t="s">
        <v>397</v>
      </c>
      <c r="HF1238" s="756" t="s">
        <v>397</v>
      </c>
      <c r="HG1238" s="756" t="s">
        <v>397</v>
      </c>
      <c r="HH1238" s="756" t="s">
        <v>397</v>
      </c>
      <c r="HI1238" s="756" t="s">
        <v>397</v>
      </c>
      <c r="HJ1238" s="756" t="s">
        <v>397</v>
      </c>
      <c r="HK1238"/>
      <c r="HL1238"/>
      <c r="HM1238"/>
      <c r="HN1238" s="756" t="str">
        <f t="shared" si="41"/>
        <v>AUTO PRINT</v>
      </c>
      <c r="HO1238"/>
      <c r="HP1238" s="757" t="s">
        <v>572</v>
      </c>
      <c r="HQ1238" s="757" t="s">
        <v>572</v>
      </c>
      <c r="HR1238" s="757" t="s">
        <v>572</v>
      </c>
      <c r="HS1238"/>
      <c r="HW1238" s="758"/>
      <c r="HX1238"/>
      <c r="HY1238" s="759" t="s">
        <v>572</v>
      </c>
      <c r="HZ1238" s="759" t="s">
        <v>572</v>
      </c>
      <c r="IA1238" s="759" t="s">
        <v>572</v>
      </c>
      <c r="IC1238" s="760" t="s">
        <v>572</v>
      </c>
      <c r="ID1238" s="760" t="s">
        <v>572</v>
      </c>
      <c r="IE1238" s="760" t="s">
        <v>572</v>
      </c>
      <c r="IF1238" s="761" t="s">
        <v>572</v>
      </c>
      <c r="IG1238" s="619" t="str">
        <f t="shared" si="42"/>
        <v>IN HOUSE (MANUAL)</v>
      </c>
      <c r="II1238" s="761" t="s">
        <v>572</v>
      </c>
      <c r="IK1238" s="761" t="str">
        <f>IFERROR(VLOOKUP($M1238,#REF!,13,0),"IN HOUSE (MANUAL)")</f>
        <v>IN HOUSE (MANUAL)</v>
      </c>
      <c r="IM1238" s="760" t="s">
        <v>572</v>
      </c>
      <c r="IN1238" s="760" t="s">
        <v>572</v>
      </c>
      <c r="IO1238" s="760" t="s">
        <v>572</v>
      </c>
      <c r="IQ1238" s="760" t="s">
        <v>572</v>
      </c>
      <c r="IR1238" s="760" t="s">
        <v>572</v>
      </c>
      <c r="IT1238" s="760" t="s">
        <v>572</v>
      </c>
      <c r="IV1238" s="760" t="s">
        <v>572</v>
      </c>
      <c r="IW1238" s="760" t="s">
        <v>572</v>
      </c>
      <c r="IY1238" s="760" t="s">
        <v>572</v>
      </c>
      <c r="IZ1238" s="760" t="s">
        <v>572</v>
      </c>
      <c r="JB1238" s="760" t="s">
        <v>572</v>
      </c>
      <c r="JC1238" s="760" t="s">
        <v>572</v>
      </c>
      <c r="JE1238" s="760" t="s">
        <v>572</v>
      </c>
      <c r="JF1238" s="760" t="s">
        <v>572</v>
      </c>
    </row>
    <row r="1239" spans="1:266" ht="17.25" customHeight="1" x14ac:dyDescent="0.35">
      <c r="A1239" s="618" t="s">
        <v>2492</v>
      </c>
      <c r="B1239" s="730">
        <v>79</v>
      </c>
      <c r="C1239" s="730" t="s">
        <v>2473</v>
      </c>
      <c r="D1239" s="730" t="s">
        <v>2473</v>
      </c>
      <c r="E1239" s="730">
        <v>21</v>
      </c>
      <c r="F1239" s="731" t="s">
        <v>574</v>
      </c>
      <c r="G1239" s="732">
        <v>1</v>
      </c>
      <c r="H1239" s="733">
        <v>46232</v>
      </c>
      <c r="I1239" s="730">
        <v>38</v>
      </c>
      <c r="J1239" s="730" t="s">
        <v>308</v>
      </c>
      <c r="K1239" s="730">
        <v>39</v>
      </c>
      <c r="L1239" s="730" t="s">
        <v>2493</v>
      </c>
      <c r="M1239" s="735" t="s">
        <v>2492</v>
      </c>
      <c r="N1239" s="735" t="s">
        <v>390</v>
      </c>
      <c r="O1239" s="735">
        <v>0</v>
      </c>
      <c r="P1239" s="735">
        <v>0</v>
      </c>
      <c r="Q1239" s="735">
        <v>0</v>
      </c>
      <c r="R1239" s="735" t="s">
        <v>576</v>
      </c>
      <c r="S1239" s="735" t="s">
        <v>308</v>
      </c>
      <c r="T1239" s="735" t="s">
        <v>2348</v>
      </c>
      <c r="U1239" s="735">
        <v>480</v>
      </c>
      <c r="V1239" s="735" t="s">
        <v>308</v>
      </c>
      <c r="W1239" s="735"/>
      <c r="X1239" s="735"/>
      <c r="Y1239" s="735"/>
      <c r="Z1239" s="763"/>
      <c r="AA1239" s="735" t="s">
        <v>32</v>
      </c>
      <c r="AB1239" s="735" t="s">
        <v>569</v>
      </c>
      <c r="AC1239" s="735" t="s">
        <v>597</v>
      </c>
      <c r="AD1239" s="735">
        <v>1722</v>
      </c>
      <c r="AE1239" s="764">
        <v>1722</v>
      </c>
      <c r="AF1239" s="737">
        <v>46274</v>
      </c>
      <c r="AG1239" s="765"/>
      <c r="AH1239" s="765"/>
      <c r="AI1239" s="765" t="s">
        <v>308</v>
      </c>
      <c r="AJ1239" s="740">
        <v>11</v>
      </c>
      <c r="AK1239" s="766"/>
      <c r="AL1239" s="740"/>
      <c r="AM1239" s="767">
        <v>0</v>
      </c>
      <c r="AN1239" s="767"/>
      <c r="AO1239" s="767"/>
      <c r="AP1239" s="767"/>
      <c r="AQ1239" s="767"/>
      <c r="AR1239" s="767"/>
      <c r="AS1239" s="767"/>
      <c r="AT1239" s="767"/>
      <c r="AU1239" s="767"/>
      <c r="AV1239" s="767"/>
      <c r="AW1239" s="767"/>
      <c r="AX1239" s="767"/>
      <c r="AY1239" s="767"/>
      <c r="AZ1239" s="767"/>
      <c r="BA1239" s="767"/>
      <c r="BB1239" s="767">
        <v>0</v>
      </c>
      <c r="BC1239" s="767">
        <v>0</v>
      </c>
      <c r="BD1239" s="767">
        <v>0</v>
      </c>
      <c r="BE1239" s="767">
        <v>0</v>
      </c>
      <c r="BF1239" s="767">
        <v>0</v>
      </c>
      <c r="BG1239" s="767">
        <v>0</v>
      </c>
      <c r="BH1239" s="767">
        <v>0</v>
      </c>
      <c r="BI1239" s="767" t="s">
        <v>397</v>
      </c>
      <c r="BJ1239" s="767"/>
      <c r="BK1239" s="767">
        <v>0</v>
      </c>
      <c r="BL1239" s="767"/>
      <c r="BM1239" s="767"/>
      <c r="BN1239" s="767" t="s">
        <v>308</v>
      </c>
      <c r="BO1239" s="767" t="s">
        <v>308</v>
      </c>
      <c r="BP1239" s="767" t="s">
        <v>308</v>
      </c>
      <c r="BQ1239" s="767" t="s">
        <v>308</v>
      </c>
      <c r="BR1239" s="767"/>
      <c r="BS1239" s="767">
        <v>1181</v>
      </c>
      <c r="BT1239" s="767"/>
      <c r="BU1239" s="767" t="s">
        <v>579</v>
      </c>
      <c r="BV1239" s="767"/>
      <c r="BW1239" s="767"/>
      <c r="BX1239" s="767"/>
      <c r="BY1239" s="767"/>
      <c r="BZ1239" s="767"/>
      <c r="CA1239" s="767"/>
      <c r="CB1239" s="767"/>
      <c r="CC1239" s="767"/>
      <c r="CD1239" s="767"/>
      <c r="CE1239" s="767"/>
      <c r="CF1239" s="767"/>
      <c r="CG1239" s="767"/>
      <c r="CH1239" s="767"/>
      <c r="CI1239" s="767"/>
      <c r="CJ1239" s="767"/>
      <c r="CK1239" s="768"/>
      <c r="CL1239" s="768" t="s">
        <v>397</v>
      </c>
      <c r="CM1239" s="768" t="s">
        <v>397</v>
      </c>
      <c r="CN1239" s="768" t="s">
        <v>397</v>
      </c>
      <c r="CO1239" s="768" t="s">
        <v>397</v>
      </c>
      <c r="CP1239" s="768">
        <v>1181</v>
      </c>
      <c r="CQ1239" s="768">
        <v>1722</v>
      </c>
      <c r="CR1239" s="735">
        <v>1722</v>
      </c>
      <c r="CS1239" s="769"/>
      <c r="CT1239" s="745">
        <v>46293</v>
      </c>
      <c r="CU1239" s="746" t="s">
        <v>782</v>
      </c>
      <c r="CV1239" s="763"/>
      <c r="CW1239" s="763"/>
      <c r="CX1239" s="745">
        <v>46270</v>
      </c>
      <c r="CY1239" s="747" t="s">
        <v>2494</v>
      </c>
      <c r="CZ1239" s="747" t="s">
        <v>308</v>
      </c>
      <c r="DA1239" s="748">
        <v>46247</v>
      </c>
      <c r="DB1239" s="748" t="s">
        <v>615</v>
      </c>
      <c r="DC1239" s="748" t="s">
        <v>888</v>
      </c>
      <c r="DD1239" s="748" t="s">
        <v>308</v>
      </c>
      <c r="DE1239" s="748" t="s">
        <v>308</v>
      </c>
      <c r="DF1239" s="748" t="s">
        <v>308</v>
      </c>
      <c r="DG1239" s="748" t="s">
        <v>308</v>
      </c>
      <c r="DH1239" s="770">
        <v>0</v>
      </c>
      <c r="DI1239" s="763" t="s">
        <v>390</v>
      </c>
      <c r="DJ1239" s="763" t="s">
        <v>390</v>
      </c>
      <c r="DK1239" s="763" t="s">
        <v>397</v>
      </c>
      <c r="DL1239" s="763">
        <v>46272</v>
      </c>
      <c r="DM1239" s="763">
        <v>46273</v>
      </c>
      <c r="DN1239" s="763">
        <v>46273</v>
      </c>
      <c r="DO1239" s="931" t="s">
        <v>308</v>
      </c>
      <c r="DP1239" s="763">
        <v>46290</v>
      </c>
      <c r="DQ1239" s="737">
        <v>46290</v>
      </c>
      <c r="DR1239" s="763">
        <v>46290</v>
      </c>
      <c r="DS1239" s="770">
        <v>46290</v>
      </c>
      <c r="DT1239" s="752">
        <v>46290</v>
      </c>
      <c r="DU1239" s="753">
        <v>-10</v>
      </c>
      <c r="DV1239" s="753" t="s">
        <v>308</v>
      </c>
      <c r="DW1239" s="754">
        <v>46275</v>
      </c>
      <c r="DX1239" s="755">
        <v>46280</v>
      </c>
      <c r="DY1239" s="754" t="e">
        <v>#VALUE!</v>
      </c>
      <c r="DZ1239" s="754" t="e">
        <v>#VALUE!</v>
      </c>
      <c r="EA1239" s="754"/>
      <c r="EB1239" s="754"/>
      <c r="HA1239" s="756" t="s">
        <v>397</v>
      </c>
      <c r="HB1239" s="756" t="s">
        <v>397</v>
      </c>
      <c r="HC1239" s="756" t="s">
        <v>397</v>
      </c>
      <c r="HD1239" s="756" t="s">
        <v>397</v>
      </c>
      <c r="HE1239" s="756" t="s">
        <v>397</v>
      </c>
      <c r="HF1239" s="756" t="s">
        <v>397</v>
      </c>
      <c r="HG1239" s="756" t="s">
        <v>397</v>
      </c>
      <c r="HH1239" s="756" t="s">
        <v>397</v>
      </c>
      <c r="HI1239" s="756" t="s">
        <v>397</v>
      </c>
      <c r="HJ1239" s="756" t="s">
        <v>397</v>
      </c>
      <c r="HK1239"/>
      <c r="HL1239"/>
      <c r="HM1239"/>
      <c r="HN1239" s="756" t="str">
        <f t="shared" si="41"/>
        <v>AUTO PRINT</v>
      </c>
      <c r="HO1239"/>
      <c r="HP1239" s="757" t="s">
        <v>572</v>
      </c>
      <c r="HQ1239" s="757" t="s">
        <v>572</v>
      </c>
      <c r="HR1239" s="757" t="s">
        <v>572</v>
      </c>
      <c r="HS1239"/>
      <c r="HW1239" s="758"/>
      <c r="HX1239"/>
      <c r="HY1239" s="759" t="s">
        <v>572</v>
      </c>
      <c r="HZ1239" s="759" t="s">
        <v>572</v>
      </c>
      <c r="IA1239" s="759" t="s">
        <v>572</v>
      </c>
      <c r="IC1239" s="760" t="s">
        <v>572</v>
      </c>
      <c r="ID1239" s="760" t="s">
        <v>572</v>
      </c>
      <c r="IE1239" s="760" t="s">
        <v>572</v>
      </c>
      <c r="IF1239" s="761" t="s">
        <v>572</v>
      </c>
      <c r="IG1239" s="619" t="str">
        <f t="shared" si="42"/>
        <v>IN HOUSE (MANUAL)</v>
      </c>
      <c r="II1239" s="761" t="s">
        <v>572</v>
      </c>
      <c r="IK1239" s="761" t="str">
        <f>IFERROR(VLOOKUP($M1239,#REF!,13,0),"IN HOUSE (MANUAL)")</f>
        <v>IN HOUSE (MANUAL)</v>
      </c>
      <c r="IM1239" s="760" t="s">
        <v>572</v>
      </c>
      <c r="IN1239" s="760" t="s">
        <v>572</v>
      </c>
      <c r="IO1239" s="760" t="s">
        <v>572</v>
      </c>
      <c r="IQ1239" s="760" t="s">
        <v>572</v>
      </c>
      <c r="IR1239" s="760" t="s">
        <v>572</v>
      </c>
      <c r="IT1239" s="760" t="s">
        <v>572</v>
      </c>
      <c r="IV1239" s="760" t="s">
        <v>572</v>
      </c>
      <c r="IW1239" s="760" t="s">
        <v>572</v>
      </c>
      <c r="IY1239" s="760" t="s">
        <v>572</v>
      </c>
      <c r="IZ1239" s="760" t="s">
        <v>572</v>
      </c>
      <c r="JB1239" s="760" t="s">
        <v>572</v>
      </c>
      <c r="JC1239" s="760" t="s">
        <v>572</v>
      </c>
      <c r="JE1239" s="760" t="s">
        <v>572</v>
      </c>
      <c r="JF1239" s="760" t="s">
        <v>572</v>
      </c>
    </row>
    <row r="1240" spans="1:266" ht="17.25" customHeight="1" x14ac:dyDescent="0.35">
      <c r="A1240" s="618" t="s">
        <v>2495</v>
      </c>
      <c r="B1240" s="730">
        <v>80</v>
      </c>
      <c r="C1240" s="730" t="s">
        <v>2473</v>
      </c>
      <c r="D1240" s="730" t="s">
        <v>2473</v>
      </c>
      <c r="E1240" s="730">
        <v>21</v>
      </c>
      <c r="F1240" s="731" t="s">
        <v>574</v>
      </c>
      <c r="G1240" s="732">
        <v>1</v>
      </c>
      <c r="H1240" s="733">
        <v>46231</v>
      </c>
      <c r="I1240" s="730">
        <v>39</v>
      </c>
      <c r="J1240" s="730" t="s">
        <v>308</v>
      </c>
      <c r="K1240" s="730">
        <v>39</v>
      </c>
      <c r="L1240" s="730" t="s">
        <v>2496</v>
      </c>
      <c r="M1240" s="735" t="s">
        <v>2495</v>
      </c>
      <c r="N1240" s="735" t="s">
        <v>390</v>
      </c>
      <c r="O1240" s="735">
        <v>0</v>
      </c>
      <c r="P1240" s="735">
        <v>0</v>
      </c>
      <c r="Q1240" s="735">
        <v>0</v>
      </c>
      <c r="R1240" s="735" t="s">
        <v>576</v>
      </c>
      <c r="S1240" s="735" t="s">
        <v>308</v>
      </c>
      <c r="T1240" s="735" t="s">
        <v>2348</v>
      </c>
      <c r="U1240" s="735">
        <v>480</v>
      </c>
      <c r="V1240" s="735" t="s">
        <v>308</v>
      </c>
      <c r="W1240" s="735"/>
      <c r="X1240" s="735"/>
      <c r="Y1240" s="735"/>
      <c r="Z1240" s="763"/>
      <c r="AA1240" s="735" t="s">
        <v>32</v>
      </c>
      <c r="AB1240" s="735" t="s">
        <v>569</v>
      </c>
      <c r="AC1240" s="735" t="s">
        <v>608</v>
      </c>
      <c r="AD1240" s="735">
        <v>2280</v>
      </c>
      <c r="AE1240" s="764">
        <v>2280</v>
      </c>
      <c r="AF1240" s="737">
        <v>46274</v>
      </c>
      <c r="AG1240" s="765"/>
      <c r="AH1240" s="765"/>
      <c r="AI1240" s="765" t="s">
        <v>308</v>
      </c>
      <c r="AJ1240" s="740">
        <v>12</v>
      </c>
      <c r="AK1240" s="766"/>
      <c r="AL1240" s="740"/>
      <c r="AM1240" s="767">
        <v>0</v>
      </c>
      <c r="AN1240" s="767"/>
      <c r="AO1240" s="767"/>
      <c r="AP1240" s="767"/>
      <c r="AQ1240" s="767"/>
      <c r="AR1240" s="767"/>
      <c r="AS1240" s="767"/>
      <c r="AT1240" s="767"/>
      <c r="AU1240" s="767"/>
      <c r="AV1240" s="767"/>
      <c r="AW1240" s="767"/>
      <c r="AX1240" s="767"/>
      <c r="AY1240" s="767"/>
      <c r="AZ1240" s="767"/>
      <c r="BA1240" s="767"/>
      <c r="BB1240" s="767">
        <v>0</v>
      </c>
      <c r="BC1240" s="767">
        <v>0</v>
      </c>
      <c r="BD1240" s="767">
        <v>0</v>
      </c>
      <c r="BE1240" s="767">
        <v>0</v>
      </c>
      <c r="BF1240" s="767">
        <v>0</v>
      </c>
      <c r="BG1240" s="767">
        <v>0</v>
      </c>
      <c r="BH1240" s="767">
        <v>0</v>
      </c>
      <c r="BI1240" s="767" t="s">
        <v>397</v>
      </c>
      <c r="BJ1240" s="767"/>
      <c r="BK1240" s="767">
        <v>0</v>
      </c>
      <c r="BL1240" s="767"/>
      <c r="BM1240" s="767"/>
      <c r="BN1240" s="767" t="s">
        <v>308</v>
      </c>
      <c r="BO1240" s="767" t="s">
        <v>308</v>
      </c>
      <c r="BP1240" s="767" t="s">
        <v>308</v>
      </c>
      <c r="BQ1240" s="767" t="s">
        <v>308</v>
      </c>
      <c r="BR1240" s="767"/>
      <c r="BS1240" s="767">
        <v>2280</v>
      </c>
      <c r="BT1240" s="767"/>
      <c r="BU1240" s="767" t="s">
        <v>579</v>
      </c>
      <c r="BV1240" s="767"/>
      <c r="BW1240" s="767"/>
      <c r="BX1240" s="767"/>
      <c r="BY1240" s="767"/>
      <c r="BZ1240" s="767"/>
      <c r="CA1240" s="767"/>
      <c r="CB1240" s="767"/>
      <c r="CC1240" s="767"/>
      <c r="CD1240" s="767"/>
      <c r="CE1240" s="767"/>
      <c r="CF1240" s="767"/>
      <c r="CG1240" s="767"/>
      <c r="CH1240" s="767"/>
      <c r="CI1240" s="767"/>
      <c r="CJ1240" s="767"/>
      <c r="CK1240" s="768"/>
      <c r="CL1240" s="768" t="s">
        <v>397</v>
      </c>
      <c r="CM1240" s="768" t="s">
        <v>397</v>
      </c>
      <c r="CN1240" s="768" t="s">
        <v>397</v>
      </c>
      <c r="CO1240" s="768" t="s">
        <v>397</v>
      </c>
      <c r="CP1240" s="768">
        <v>2280</v>
      </c>
      <c r="CQ1240" s="768">
        <v>2280</v>
      </c>
      <c r="CR1240" s="735">
        <v>2280</v>
      </c>
      <c r="CS1240" s="769"/>
      <c r="CT1240" s="745">
        <v>46294</v>
      </c>
      <c r="CU1240" s="746" t="s">
        <v>1292</v>
      </c>
      <c r="CV1240" s="763"/>
      <c r="CW1240" s="763"/>
      <c r="CX1240" s="745">
        <v>46270</v>
      </c>
      <c r="CY1240" s="747" t="s">
        <v>887</v>
      </c>
      <c r="CZ1240" s="747" t="s">
        <v>308</v>
      </c>
      <c r="DA1240" s="748">
        <v>46247</v>
      </c>
      <c r="DB1240" s="748" t="s">
        <v>615</v>
      </c>
      <c r="DC1240" s="748" t="s">
        <v>2497</v>
      </c>
      <c r="DD1240" s="748" t="s">
        <v>308</v>
      </c>
      <c r="DE1240" s="748" t="s">
        <v>308</v>
      </c>
      <c r="DF1240" s="748" t="s">
        <v>308</v>
      </c>
      <c r="DG1240" s="748" t="s">
        <v>308</v>
      </c>
      <c r="DH1240" s="770">
        <v>0</v>
      </c>
      <c r="DI1240" s="763" t="s">
        <v>390</v>
      </c>
      <c r="DJ1240" s="763" t="s">
        <v>390</v>
      </c>
      <c r="DK1240" s="763" t="s">
        <v>397</v>
      </c>
      <c r="DL1240" s="763">
        <v>46272</v>
      </c>
      <c r="DM1240" s="763">
        <v>46276</v>
      </c>
      <c r="DN1240" s="763">
        <v>46276</v>
      </c>
      <c r="DO1240" s="931" t="s">
        <v>308</v>
      </c>
      <c r="DP1240" s="763">
        <v>46290</v>
      </c>
      <c r="DQ1240" s="737">
        <v>46290</v>
      </c>
      <c r="DR1240" s="763">
        <v>46290</v>
      </c>
      <c r="DS1240" s="770">
        <v>46290</v>
      </c>
      <c r="DT1240" s="752">
        <v>46290</v>
      </c>
      <c r="DU1240" s="753">
        <v>-4</v>
      </c>
      <c r="DV1240" s="753" t="s">
        <v>308</v>
      </c>
      <c r="DW1240" s="754">
        <v>46280</v>
      </c>
      <c r="DX1240" s="755">
        <v>46286</v>
      </c>
      <c r="DY1240" s="754" t="e">
        <v>#VALUE!</v>
      </c>
      <c r="DZ1240" s="754" t="e">
        <v>#VALUE!</v>
      </c>
      <c r="EA1240" s="754"/>
      <c r="EB1240" s="754"/>
      <c r="HA1240" s="756" t="s">
        <v>397</v>
      </c>
      <c r="HB1240" s="756" t="s">
        <v>397</v>
      </c>
      <c r="HC1240" s="756" t="s">
        <v>397</v>
      </c>
      <c r="HD1240" s="756" t="s">
        <v>397</v>
      </c>
      <c r="HE1240" s="756" t="s">
        <v>397</v>
      </c>
      <c r="HF1240" s="756" t="s">
        <v>397</v>
      </c>
      <c r="HG1240" s="756" t="s">
        <v>397</v>
      </c>
      <c r="HH1240" s="756" t="s">
        <v>397</v>
      </c>
      <c r="HI1240" s="756" t="s">
        <v>397</v>
      </c>
      <c r="HJ1240" s="756" t="s">
        <v>397</v>
      </c>
      <c r="HK1240"/>
      <c r="HL1240"/>
      <c r="HM1240"/>
      <c r="HN1240" s="756" t="str">
        <f t="shared" si="41"/>
        <v>AUTO PRINT</v>
      </c>
      <c r="HO1240"/>
      <c r="HP1240" s="757" t="s">
        <v>572</v>
      </c>
      <c r="HQ1240" s="757" t="s">
        <v>572</v>
      </c>
      <c r="HR1240" s="757" t="s">
        <v>572</v>
      </c>
      <c r="HS1240"/>
      <c r="HW1240" s="758"/>
      <c r="HX1240"/>
      <c r="HY1240" s="759" t="s">
        <v>572</v>
      </c>
      <c r="HZ1240" s="759" t="s">
        <v>572</v>
      </c>
      <c r="IA1240" s="759" t="s">
        <v>572</v>
      </c>
      <c r="IC1240" s="760" t="s">
        <v>572</v>
      </c>
      <c r="ID1240" s="760" t="s">
        <v>572</v>
      </c>
      <c r="IE1240" s="760" t="s">
        <v>572</v>
      </c>
      <c r="IF1240" s="761" t="s">
        <v>572</v>
      </c>
      <c r="IG1240" s="619" t="str">
        <f t="shared" si="42"/>
        <v>IN HOUSE (MANUAL)</v>
      </c>
      <c r="II1240" s="761" t="s">
        <v>572</v>
      </c>
      <c r="IK1240" s="761" t="str">
        <f>IFERROR(VLOOKUP($M1240,#REF!,13,0),"IN HOUSE (MANUAL)")</f>
        <v>IN HOUSE (MANUAL)</v>
      </c>
      <c r="IM1240" s="760" t="s">
        <v>572</v>
      </c>
      <c r="IN1240" s="760" t="s">
        <v>572</v>
      </c>
      <c r="IO1240" s="760" t="s">
        <v>572</v>
      </c>
      <c r="IQ1240" s="760" t="s">
        <v>572</v>
      </c>
      <c r="IR1240" s="760" t="s">
        <v>572</v>
      </c>
      <c r="IT1240" s="760" t="s">
        <v>572</v>
      </c>
      <c r="IV1240" s="760" t="s">
        <v>572</v>
      </c>
      <c r="IW1240" s="760" t="s">
        <v>572</v>
      </c>
      <c r="IY1240" s="760" t="s">
        <v>572</v>
      </c>
      <c r="IZ1240" s="760" t="s">
        <v>572</v>
      </c>
      <c r="JB1240" s="760" t="s">
        <v>572</v>
      </c>
      <c r="JC1240" s="760" t="s">
        <v>572</v>
      </c>
      <c r="JE1240" s="760" t="s">
        <v>572</v>
      </c>
      <c r="JF1240" s="760" t="s">
        <v>572</v>
      </c>
    </row>
    <row r="1241" spans="1:266" ht="17.25" customHeight="1" x14ac:dyDescent="0.35">
      <c r="A1241" s="618" t="s">
        <v>2498</v>
      </c>
      <c r="B1241" s="730">
        <v>81</v>
      </c>
      <c r="C1241" s="730" t="s">
        <v>2473</v>
      </c>
      <c r="D1241" s="730" t="s">
        <v>2473</v>
      </c>
      <c r="E1241" s="730">
        <v>21</v>
      </c>
      <c r="F1241" s="731" t="s">
        <v>574</v>
      </c>
      <c r="G1241" s="732">
        <v>1</v>
      </c>
      <c r="H1241" s="733">
        <v>46231</v>
      </c>
      <c r="I1241" s="730">
        <v>39</v>
      </c>
      <c r="J1241" s="730" t="s">
        <v>308</v>
      </c>
      <c r="K1241" s="730">
        <v>39</v>
      </c>
      <c r="L1241" s="730" t="s">
        <v>2499</v>
      </c>
      <c r="M1241" s="735" t="s">
        <v>2498</v>
      </c>
      <c r="N1241" s="735" t="s">
        <v>390</v>
      </c>
      <c r="O1241" s="735">
        <v>0</v>
      </c>
      <c r="P1241" s="735">
        <v>0</v>
      </c>
      <c r="Q1241" s="735">
        <v>0</v>
      </c>
      <c r="R1241" s="735" t="s">
        <v>576</v>
      </c>
      <c r="S1241" s="735" t="s">
        <v>308</v>
      </c>
      <c r="T1241" s="735" t="s">
        <v>2313</v>
      </c>
      <c r="U1241" s="735">
        <v>480</v>
      </c>
      <c r="V1241" s="735" t="s">
        <v>308</v>
      </c>
      <c r="W1241" s="735"/>
      <c r="X1241" s="735"/>
      <c r="Y1241" s="735"/>
      <c r="Z1241" s="763"/>
      <c r="AA1241" s="735" t="s">
        <v>32</v>
      </c>
      <c r="AB1241" s="735" t="s">
        <v>569</v>
      </c>
      <c r="AC1241" s="735" t="s">
        <v>608</v>
      </c>
      <c r="AD1241" s="735">
        <v>402</v>
      </c>
      <c r="AE1241" s="764">
        <v>402</v>
      </c>
      <c r="AF1241" s="737">
        <v>46274</v>
      </c>
      <c r="AG1241" s="765"/>
      <c r="AH1241" s="765"/>
      <c r="AI1241" s="765" t="s">
        <v>308</v>
      </c>
      <c r="AJ1241" s="740">
        <v>13</v>
      </c>
      <c r="AK1241" s="766"/>
      <c r="AL1241" s="740"/>
      <c r="AM1241" s="767">
        <v>0</v>
      </c>
      <c r="AN1241" s="767"/>
      <c r="AO1241" s="767"/>
      <c r="AP1241" s="767"/>
      <c r="AQ1241" s="767"/>
      <c r="AR1241" s="767"/>
      <c r="AS1241" s="767"/>
      <c r="AT1241" s="767"/>
      <c r="AU1241" s="767"/>
      <c r="AV1241" s="767"/>
      <c r="AW1241" s="767"/>
      <c r="AX1241" s="767"/>
      <c r="AY1241" s="767"/>
      <c r="AZ1241" s="767"/>
      <c r="BA1241" s="767"/>
      <c r="BB1241" s="767">
        <v>0</v>
      </c>
      <c r="BC1241" s="767">
        <v>0</v>
      </c>
      <c r="BD1241" s="767">
        <v>0</v>
      </c>
      <c r="BE1241" s="767">
        <v>0</v>
      </c>
      <c r="BF1241" s="767">
        <v>0</v>
      </c>
      <c r="BG1241" s="767">
        <v>0</v>
      </c>
      <c r="BH1241" s="767">
        <v>0</v>
      </c>
      <c r="BI1241" s="767" t="s">
        <v>397</v>
      </c>
      <c r="BJ1241" s="767"/>
      <c r="BK1241" s="767">
        <v>0</v>
      </c>
      <c r="BL1241" s="767"/>
      <c r="BM1241" s="767"/>
      <c r="BN1241" s="767" t="s">
        <v>308</v>
      </c>
      <c r="BO1241" s="767" t="s">
        <v>308</v>
      </c>
      <c r="BP1241" s="767" t="s">
        <v>308</v>
      </c>
      <c r="BQ1241" s="767" t="s">
        <v>308</v>
      </c>
      <c r="BR1241" s="767"/>
      <c r="BS1241" s="767">
        <v>41</v>
      </c>
      <c r="BT1241" s="767"/>
      <c r="BU1241" s="767" t="s">
        <v>579</v>
      </c>
      <c r="BV1241" s="767"/>
      <c r="BW1241" s="767"/>
      <c r="BX1241" s="767"/>
      <c r="BY1241" s="767"/>
      <c r="BZ1241" s="767"/>
      <c r="CA1241" s="767"/>
      <c r="CB1241" s="767"/>
      <c r="CC1241" s="767"/>
      <c r="CD1241" s="767"/>
      <c r="CE1241" s="767"/>
      <c r="CF1241" s="767"/>
      <c r="CG1241" s="767"/>
      <c r="CH1241" s="767"/>
      <c r="CI1241" s="767"/>
      <c r="CJ1241" s="767"/>
      <c r="CK1241" s="768"/>
      <c r="CL1241" s="768" t="s">
        <v>397</v>
      </c>
      <c r="CM1241" s="768" t="s">
        <v>397</v>
      </c>
      <c r="CN1241" s="768" t="s">
        <v>397</v>
      </c>
      <c r="CO1241" s="768" t="s">
        <v>397</v>
      </c>
      <c r="CP1241" s="768">
        <v>41</v>
      </c>
      <c r="CQ1241" s="768">
        <v>402</v>
      </c>
      <c r="CR1241" s="735">
        <v>402</v>
      </c>
      <c r="CS1241" s="769"/>
      <c r="CT1241" s="745">
        <v>46294</v>
      </c>
      <c r="CU1241" s="746" t="s">
        <v>1292</v>
      </c>
      <c r="CV1241" s="763"/>
      <c r="CW1241" s="763"/>
      <c r="CX1241" s="745">
        <v>46274</v>
      </c>
      <c r="CY1241" s="747" t="s">
        <v>2314</v>
      </c>
      <c r="CZ1241" s="747" t="s">
        <v>308</v>
      </c>
      <c r="DA1241" s="748">
        <v>46249</v>
      </c>
      <c r="DB1241" s="748" t="s">
        <v>615</v>
      </c>
      <c r="DC1241" s="748" t="s">
        <v>888</v>
      </c>
      <c r="DD1241" s="748" t="s">
        <v>308</v>
      </c>
      <c r="DE1241" s="748" t="s">
        <v>308</v>
      </c>
      <c r="DF1241" s="748" t="s">
        <v>308</v>
      </c>
      <c r="DG1241" s="748" t="s">
        <v>308</v>
      </c>
      <c r="DH1241" s="770">
        <v>0</v>
      </c>
      <c r="DI1241" s="763" t="s">
        <v>390</v>
      </c>
      <c r="DJ1241" s="763" t="s">
        <v>390</v>
      </c>
      <c r="DK1241" s="763" t="s">
        <v>397</v>
      </c>
      <c r="DL1241" s="763">
        <v>46272</v>
      </c>
      <c r="DM1241" s="763" t="s">
        <v>390</v>
      </c>
      <c r="DN1241" s="763" t="s">
        <v>390</v>
      </c>
      <c r="DO1241" s="931" t="s">
        <v>308</v>
      </c>
      <c r="DP1241" s="763">
        <v>46290</v>
      </c>
      <c r="DQ1241" s="737">
        <v>46290</v>
      </c>
      <c r="DR1241" s="763">
        <v>46290</v>
      </c>
      <c r="DS1241" s="770">
        <v>46290</v>
      </c>
      <c r="DT1241" s="752">
        <v>46290</v>
      </c>
      <c r="DU1241" s="753">
        <v>-4</v>
      </c>
      <c r="DV1241" s="753" t="s">
        <v>308</v>
      </c>
      <c r="DW1241" s="754">
        <v>46286</v>
      </c>
      <c r="DX1241" s="755">
        <v>46286</v>
      </c>
      <c r="DY1241" s="754" t="e">
        <v>#VALUE!</v>
      </c>
      <c r="DZ1241" s="754" t="e">
        <v>#VALUE!</v>
      </c>
      <c r="EA1241" s="754"/>
      <c r="EB1241" s="754"/>
      <c r="HA1241" s="756" t="s">
        <v>397</v>
      </c>
      <c r="HB1241" s="756" t="s">
        <v>397</v>
      </c>
      <c r="HC1241" s="756" t="s">
        <v>397</v>
      </c>
      <c r="HD1241" s="756" t="s">
        <v>397</v>
      </c>
      <c r="HE1241" s="756" t="s">
        <v>397</v>
      </c>
      <c r="HF1241" s="756" t="s">
        <v>397</v>
      </c>
      <c r="HG1241" s="756" t="s">
        <v>397</v>
      </c>
      <c r="HH1241" s="756" t="s">
        <v>397</v>
      </c>
      <c r="HI1241" s="756" t="s">
        <v>397</v>
      </c>
      <c r="HJ1241" s="756" t="s">
        <v>397</v>
      </c>
      <c r="HK1241"/>
      <c r="HL1241"/>
      <c r="HM1241"/>
      <c r="HN1241" s="756" t="str">
        <f t="shared" si="41"/>
        <v>AUTO PRINT</v>
      </c>
      <c r="HO1241"/>
      <c r="HP1241" s="757" t="s">
        <v>572</v>
      </c>
      <c r="HQ1241" s="757" t="s">
        <v>572</v>
      </c>
      <c r="HR1241" s="757" t="s">
        <v>572</v>
      </c>
      <c r="HS1241"/>
      <c r="HW1241" s="758"/>
      <c r="HX1241"/>
      <c r="HY1241" s="759" t="s">
        <v>572</v>
      </c>
      <c r="HZ1241" s="759" t="s">
        <v>572</v>
      </c>
      <c r="IA1241" s="759" t="s">
        <v>572</v>
      </c>
      <c r="IC1241" s="760" t="s">
        <v>572</v>
      </c>
      <c r="ID1241" s="760" t="s">
        <v>572</v>
      </c>
      <c r="IE1241" s="760" t="s">
        <v>572</v>
      </c>
      <c r="IF1241" s="761" t="s">
        <v>572</v>
      </c>
      <c r="IG1241" s="619" t="str">
        <f t="shared" si="42"/>
        <v>IN HOUSE (MANUAL)</v>
      </c>
      <c r="II1241" s="761" t="s">
        <v>572</v>
      </c>
      <c r="IK1241" s="761" t="str">
        <f>IFERROR(VLOOKUP($M1241,#REF!,13,0),"IN HOUSE (MANUAL)")</f>
        <v>IN HOUSE (MANUAL)</v>
      </c>
      <c r="IM1241" s="760" t="s">
        <v>572</v>
      </c>
      <c r="IN1241" s="760" t="s">
        <v>572</v>
      </c>
      <c r="IO1241" s="760" t="s">
        <v>572</v>
      </c>
      <c r="IQ1241" s="760" t="s">
        <v>572</v>
      </c>
      <c r="IR1241" s="760" t="s">
        <v>572</v>
      </c>
      <c r="IT1241" s="760" t="s">
        <v>572</v>
      </c>
      <c r="IV1241" s="760" t="s">
        <v>572</v>
      </c>
      <c r="IW1241" s="760" t="s">
        <v>572</v>
      </c>
      <c r="IY1241" s="760" t="s">
        <v>572</v>
      </c>
      <c r="IZ1241" s="760" t="s">
        <v>572</v>
      </c>
      <c r="JB1241" s="760" t="s">
        <v>572</v>
      </c>
      <c r="JC1241" s="760" t="s">
        <v>572</v>
      </c>
      <c r="JE1241" s="760" t="s">
        <v>572</v>
      </c>
      <c r="JF1241" s="760" t="s">
        <v>572</v>
      </c>
    </row>
    <row r="1242" spans="1:266" ht="17.25" customHeight="1" x14ac:dyDescent="0.35">
      <c r="A1242" s="618" t="s">
        <v>2500</v>
      </c>
      <c r="B1242" s="730">
        <v>82</v>
      </c>
      <c r="C1242" s="730" t="s">
        <v>2473</v>
      </c>
      <c r="D1242" s="730" t="s">
        <v>2473</v>
      </c>
      <c r="E1242" s="730">
        <v>21</v>
      </c>
      <c r="F1242" s="731" t="s">
        <v>574</v>
      </c>
      <c r="G1242" s="732">
        <v>1</v>
      </c>
      <c r="H1242" s="733">
        <v>46231</v>
      </c>
      <c r="I1242" s="730">
        <v>39</v>
      </c>
      <c r="J1242" s="730" t="s">
        <v>308</v>
      </c>
      <c r="K1242" s="730">
        <v>39</v>
      </c>
      <c r="L1242" s="730" t="s">
        <v>2501</v>
      </c>
      <c r="M1242" s="735" t="s">
        <v>2500</v>
      </c>
      <c r="N1242" s="735" t="s">
        <v>390</v>
      </c>
      <c r="O1242" s="735">
        <v>0</v>
      </c>
      <c r="P1242" s="735">
        <v>0</v>
      </c>
      <c r="Q1242" s="735">
        <v>0</v>
      </c>
      <c r="R1242" s="735" t="s">
        <v>576</v>
      </c>
      <c r="S1242" s="735" t="s">
        <v>308</v>
      </c>
      <c r="T1242" s="735" t="s">
        <v>583</v>
      </c>
      <c r="U1242" s="735">
        <v>480</v>
      </c>
      <c r="V1242" s="735" t="s">
        <v>308</v>
      </c>
      <c r="W1242" s="735"/>
      <c r="X1242" s="735"/>
      <c r="Y1242" s="735"/>
      <c r="Z1242" s="763"/>
      <c r="AA1242" s="735" t="s">
        <v>32</v>
      </c>
      <c r="AB1242" s="735" t="s">
        <v>569</v>
      </c>
      <c r="AC1242" s="735" t="s">
        <v>608</v>
      </c>
      <c r="AD1242" s="735">
        <v>1230</v>
      </c>
      <c r="AE1242" s="764">
        <v>1230</v>
      </c>
      <c r="AF1242" s="737" t="s">
        <v>390</v>
      </c>
      <c r="AG1242" s="765"/>
      <c r="AH1242" s="765"/>
      <c r="AI1242" s="765" t="s">
        <v>308</v>
      </c>
      <c r="AJ1242" s="740">
        <v>14</v>
      </c>
      <c r="AK1242" s="766"/>
      <c r="AL1242" s="740"/>
      <c r="AM1242" s="767">
        <v>0</v>
      </c>
      <c r="AN1242" s="767"/>
      <c r="AO1242" s="767"/>
      <c r="AP1242" s="767"/>
      <c r="AQ1242" s="767"/>
      <c r="AR1242" s="767"/>
      <c r="AS1242" s="767"/>
      <c r="AT1242" s="767"/>
      <c r="AU1242" s="767"/>
      <c r="AV1242" s="767"/>
      <c r="AW1242" s="767"/>
      <c r="AX1242" s="767"/>
      <c r="AY1242" s="767"/>
      <c r="AZ1242" s="767"/>
      <c r="BA1242" s="767"/>
      <c r="BB1242" s="767">
        <v>0</v>
      </c>
      <c r="BC1242" s="767">
        <v>0</v>
      </c>
      <c r="BD1242" s="767">
        <v>0</v>
      </c>
      <c r="BE1242" s="767">
        <v>0</v>
      </c>
      <c r="BF1242" s="767">
        <v>0</v>
      </c>
      <c r="BG1242" s="767">
        <v>0</v>
      </c>
      <c r="BH1242" s="767">
        <v>0</v>
      </c>
      <c r="BI1242" s="767" t="s">
        <v>397</v>
      </c>
      <c r="BJ1242" s="767"/>
      <c r="BK1242" s="767">
        <v>0</v>
      </c>
      <c r="BL1242" s="767"/>
      <c r="BM1242" s="767"/>
      <c r="BN1242" s="767" t="s">
        <v>308</v>
      </c>
      <c r="BO1242" s="767" t="s">
        <v>308</v>
      </c>
      <c r="BP1242" s="767" t="s">
        <v>308</v>
      </c>
      <c r="BQ1242" s="767" t="s">
        <v>308</v>
      </c>
      <c r="BR1242" s="767"/>
      <c r="BS1242" s="767">
        <v>16</v>
      </c>
      <c r="BT1242" s="767"/>
      <c r="BU1242" s="767" t="s">
        <v>579</v>
      </c>
      <c r="BV1242" s="767"/>
      <c r="BW1242" s="767"/>
      <c r="BX1242" s="767"/>
      <c r="BY1242" s="767"/>
      <c r="BZ1242" s="767"/>
      <c r="CA1242" s="767"/>
      <c r="CB1242" s="767"/>
      <c r="CC1242" s="767"/>
      <c r="CD1242" s="767"/>
      <c r="CE1242" s="767"/>
      <c r="CF1242" s="767"/>
      <c r="CG1242" s="767"/>
      <c r="CH1242" s="767"/>
      <c r="CI1242" s="767"/>
      <c r="CJ1242" s="767"/>
      <c r="CK1242" s="768"/>
      <c r="CL1242" s="768" t="s">
        <v>397</v>
      </c>
      <c r="CM1242" s="768" t="s">
        <v>397</v>
      </c>
      <c r="CN1242" s="768" t="s">
        <v>397</v>
      </c>
      <c r="CO1242" s="768" t="s">
        <v>397</v>
      </c>
      <c r="CP1242" s="768">
        <v>16</v>
      </c>
      <c r="CQ1242" s="768">
        <v>168</v>
      </c>
      <c r="CR1242" s="735">
        <v>1230</v>
      </c>
      <c r="CS1242" s="769"/>
      <c r="CT1242" s="745">
        <v>46293</v>
      </c>
      <c r="CU1242" s="746" t="s">
        <v>609</v>
      </c>
      <c r="CV1242" s="763"/>
      <c r="CW1242" s="763"/>
      <c r="CX1242" s="745">
        <v>46260</v>
      </c>
      <c r="CY1242" s="747">
        <v>0</v>
      </c>
      <c r="CZ1242" s="747" t="s">
        <v>308</v>
      </c>
      <c r="DA1242" s="748">
        <v>0</v>
      </c>
      <c r="DB1242" s="748">
        <v>0</v>
      </c>
      <c r="DC1242" s="748">
        <v>0</v>
      </c>
      <c r="DD1242" s="748" t="s">
        <v>308</v>
      </c>
      <c r="DE1242" s="748" t="s">
        <v>308</v>
      </c>
      <c r="DF1242" s="748" t="s">
        <v>308</v>
      </c>
      <c r="DG1242" s="748" t="s">
        <v>308</v>
      </c>
      <c r="DH1242" s="770">
        <v>0</v>
      </c>
      <c r="DI1242" s="763" t="s">
        <v>390</v>
      </c>
      <c r="DJ1242" s="763" t="s">
        <v>390</v>
      </c>
      <c r="DK1242" s="763" t="s">
        <v>397</v>
      </c>
      <c r="DL1242" s="763">
        <v>46272</v>
      </c>
      <c r="DM1242" s="763">
        <v>46279</v>
      </c>
      <c r="DN1242" s="763">
        <v>46279</v>
      </c>
      <c r="DO1242" s="931" t="s">
        <v>308</v>
      </c>
      <c r="DP1242" s="763">
        <v>46290</v>
      </c>
      <c r="DQ1242" s="737">
        <v>46290</v>
      </c>
      <c r="DR1242" s="763">
        <v>46290</v>
      </c>
      <c r="DS1242" s="770">
        <v>46290</v>
      </c>
      <c r="DT1242" s="752">
        <v>46290</v>
      </c>
      <c r="DU1242" s="753">
        <v>-2</v>
      </c>
      <c r="DV1242" s="753" t="s">
        <v>308</v>
      </c>
      <c r="DW1242" s="754">
        <v>46286</v>
      </c>
      <c r="DX1242" s="755">
        <v>46288</v>
      </c>
      <c r="DY1242" s="754" t="e">
        <v>#VALUE!</v>
      </c>
      <c r="DZ1242" s="754" t="e">
        <v>#VALUE!</v>
      </c>
      <c r="EA1242" s="754"/>
      <c r="EB1242" s="754"/>
      <c r="HA1242" s="756" t="s">
        <v>397</v>
      </c>
      <c r="HB1242" s="756" t="s">
        <v>397</v>
      </c>
      <c r="HC1242" s="756" t="s">
        <v>397</v>
      </c>
      <c r="HD1242" s="756" t="s">
        <v>397</v>
      </c>
      <c r="HE1242" s="756" t="s">
        <v>397</v>
      </c>
      <c r="HF1242" s="756" t="s">
        <v>397</v>
      </c>
      <c r="HG1242" s="756" t="s">
        <v>397</v>
      </c>
      <c r="HH1242" s="756" t="s">
        <v>397</v>
      </c>
      <c r="HI1242" s="756" t="s">
        <v>397</v>
      </c>
      <c r="HJ1242" s="756" t="s">
        <v>397</v>
      </c>
      <c r="HK1242"/>
      <c r="HL1242"/>
      <c r="HM1242"/>
      <c r="HN1242" s="756" t="str">
        <f t="shared" si="41"/>
        <v>AUTO PRINT</v>
      </c>
      <c r="HO1242"/>
      <c r="HP1242" s="757" t="s">
        <v>572</v>
      </c>
      <c r="HQ1242" s="757" t="s">
        <v>572</v>
      </c>
      <c r="HR1242" s="757" t="s">
        <v>572</v>
      </c>
      <c r="HS1242"/>
      <c r="HW1242" s="758"/>
      <c r="HX1242"/>
      <c r="HY1242" s="759" t="s">
        <v>572</v>
      </c>
      <c r="HZ1242" s="759" t="s">
        <v>572</v>
      </c>
      <c r="IA1242" s="759" t="s">
        <v>572</v>
      </c>
      <c r="IC1242" s="760" t="s">
        <v>572</v>
      </c>
      <c r="ID1242" s="760" t="s">
        <v>572</v>
      </c>
      <c r="IE1242" s="760" t="s">
        <v>572</v>
      </c>
      <c r="IF1242" s="761" t="s">
        <v>572</v>
      </c>
      <c r="IG1242" s="619" t="str">
        <f t="shared" si="42"/>
        <v>IN HOUSE (MANUAL)</v>
      </c>
      <c r="II1242" s="761" t="s">
        <v>572</v>
      </c>
      <c r="IK1242" s="761" t="str">
        <f>IFERROR(VLOOKUP($M1242,#REF!,13,0),"IN HOUSE (MANUAL)")</f>
        <v>IN HOUSE (MANUAL)</v>
      </c>
      <c r="IM1242" s="760" t="s">
        <v>572</v>
      </c>
      <c r="IN1242" s="760" t="s">
        <v>572</v>
      </c>
      <c r="IO1242" s="760" t="s">
        <v>572</v>
      </c>
      <c r="IQ1242" s="760" t="s">
        <v>572</v>
      </c>
      <c r="IR1242" s="760" t="s">
        <v>572</v>
      </c>
      <c r="IT1242" s="760" t="s">
        <v>572</v>
      </c>
      <c r="IV1242" s="760" t="s">
        <v>572</v>
      </c>
      <c r="IW1242" s="760" t="s">
        <v>572</v>
      </c>
      <c r="IY1242" s="760" t="s">
        <v>572</v>
      </c>
      <c r="IZ1242" s="760" t="s">
        <v>572</v>
      </c>
      <c r="JB1242" s="760" t="s">
        <v>572</v>
      </c>
      <c r="JC1242" s="760" t="s">
        <v>572</v>
      </c>
      <c r="JE1242" s="760" t="s">
        <v>572</v>
      </c>
      <c r="JF1242" s="760" t="s">
        <v>572</v>
      </c>
    </row>
    <row r="1243" spans="1:266" ht="17.25" customHeight="1" x14ac:dyDescent="0.35">
      <c r="A1243" s="618" t="s">
        <v>2502</v>
      </c>
      <c r="B1243" s="730">
        <v>83</v>
      </c>
      <c r="C1243" s="730" t="s">
        <v>2473</v>
      </c>
      <c r="D1243" s="730" t="s">
        <v>2473</v>
      </c>
      <c r="E1243" s="730">
        <v>21</v>
      </c>
      <c r="F1243" s="731" t="s">
        <v>574</v>
      </c>
      <c r="G1243" s="732">
        <v>1</v>
      </c>
      <c r="H1243" s="733">
        <v>46232</v>
      </c>
      <c r="I1243" s="730">
        <v>39</v>
      </c>
      <c r="J1243" s="730" t="s">
        <v>308</v>
      </c>
      <c r="K1243" s="730">
        <v>40</v>
      </c>
      <c r="L1243" s="730" t="s">
        <v>2503</v>
      </c>
      <c r="M1243" s="772" t="s">
        <v>2502</v>
      </c>
      <c r="N1243" s="772" t="s">
        <v>390</v>
      </c>
      <c r="O1243" s="772">
        <v>0</v>
      </c>
      <c r="P1243" s="772">
        <v>0</v>
      </c>
      <c r="Q1243" s="772">
        <v>0</v>
      </c>
      <c r="R1243" s="772" t="s">
        <v>576</v>
      </c>
      <c r="S1243" s="772" t="s">
        <v>308</v>
      </c>
      <c r="T1243" s="772" t="s">
        <v>577</v>
      </c>
      <c r="U1243" s="772">
        <v>480</v>
      </c>
      <c r="V1243" s="772" t="s">
        <v>308</v>
      </c>
      <c r="W1243" s="772"/>
      <c r="X1243" s="772"/>
      <c r="Y1243" s="772"/>
      <c r="Z1243" s="774"/>
      <c r="AA1243" s="772" t="s">
        <v>32</v>
      </c>
      <c r="AB1243" s="772" t="s">
        <v>569</v>
      </c>
      <c r="AC1243" s="772" t="s">
        <v>751</v>
      </c>
      <c r="AD1243" s="772">
        <v>228</v>
      </c>
      <c r="AE1243" s="775">
        <v>228</v>
      </c>
      <c r="AF1243" s="776">
        <v>46282</v>
      </c>
      <c r="AG1243" s="777"/>
      <c r="AH1243" s="777"/>
      <c r="AI1243" s="777" t="s">
        <v>308</v>
      </c>
      <c r="AJ1243" s="778">
        <v>15</v>
      </c>
      <c r="AK1243" s="779"/>
      <c r="AL1243" s="778"/>
      <c r="AM1243" s="780">
        <v>0</v>
      </c>
      <c r="AN1243" s="780"/>
      <c r="AO1243" s="780"/>
      <c r="AP1243" s="780"/>
      <c r="AQ1243" s="780"/>
      <c r="AR1243" s="780"/>
      <c r="AS1243" s="780"/>
      <c r="AT1243" s="780"/>
      <c r="AU1243" s="780"/>
      <c r="AV1243" s="780"/>
      <c r="AW1243" s="780"/>
      <c r="AX1243" s="780"/>
      <c r="AY1243" s="780"/>
      <c r="AZ1243" s="780"/>
      <c r="BA1243" s="780"/>
      <c r="BB1243" s="780">
        <v>0</v>
      </c>
      <c r="BC1243" s="780">
        <v>0</v>
      </c>
      <c r="BD1243" s="780">
        <v>0</v>
      </c>
      <c r="BE1243" s="780">
        <v>0</v>
      </c>
      <c r="BF1243" s="780">
        <v>0</v>
      </c>
      <c r="BG1243" s="780">
        <v>0</v>
      </c>
      <c r="BH1243" s="780">
        <v>0</v>
      </c>
      <c r="BI1243" s="780" t="s">
        <v>397</v>
      </c>
      <c r="BJ1243" s="780"/>
      <c r="BK1243" s="780">
        <v>0</v>
      </c>
      <c r="BL1243" s="780"/>
      <c r="BM1243" s="780"/>
      <c r="BN1243" s="780" t="s">
        <v>308</v>
      </c>
      <c r="BO1243" s="780" t="s">
        <v>308</v>
      </c>
      <c r="BP1243" s="780" t="s">
        <v>308</v>
      </c>
      <c r="BQ1243" s="780" t="s">
        <v>308</v>
      </c>
      <c r="BR1243" s="780"/>
      <c r="BS1243" s="780">
        <v>4</v>
      </c>
      <c r="BT1243" s="780"/>
      <c r="BU1243" s="780" t="s">
        <v>579</v>
      </c>
      <c r="BV1243" s="780"/>
      <c r="BW1243" s="780"/>
      <c r="BX1243" s="780"/>
      <c r="BY1243" s="780"/>
      <c r="BZ1243" s="780"/>
      <c r="CA1243" s="780"/>
      <c r="CB1243" s="780"/>
      <c r="CC1243" s="780"/>
      <c r="CD1243" s="780"/>
      <c r="CE1243" s="780"/>
      <c r="CF1243" s="780"/>
      <c r="CG1243" s="780"/>
      <c r="CH1243" s="780"/>
      <c r="CI1243" s="780"/>
      <c r="CJ1243" s="780"/>
      <c r="CK1243" s="773"/>
      <c r="CL1243" s="773" t="s">
        <v>397</v>
      </c>
      <c r="CM1243" s="773" t="s">
        <v>397</v>
      </c>
      <c r="CN1243" s="773" t="s">
        <v>397</v>
      </c>
      <c r="CO1243" s="773" t="s">
        <v>397</v>
      </c>
      <c r="CP1243" s="773">
        <v>4</v>
      </c>
      <c r="CQ1243" s="773">
        <v>228</v>
      </c>
      <c r="CR1243" s="772">
        <v>228</v>
      </c>
      <c r="CS1243" s="781"/>
      <c r="CT1243" s="782" t="s">
        <v>308</v>
      </c>
      <c r="CU1243" s="783" t="s">
        <v>308</v>
      </c>
      <c r="CV1243" s="774"/>
      <c r="CW1243" s="774"/>
      <c r="CX1243" s="782">
        <v>46282</v>
      </c>
      <c r="CY1243" s="784" t="s">
        <v>2328</v>
      </c>
      <c r="CZ1243" s="784" t="s">
        <v>308</v>
      </c>
      <c r="DA1243" s="785">
        <v>46256</v>
      </c>
      <c r="DB1243" s="785" t="s">
        <v>615</v>
      </c>
      <c r="DC1243" s="785" t="s">
        <v>2024</v>
      </c>
      <c r="DD1243" s="785" t="s">
        <v>308</v>
      </c>
      <c r="DE1243" s="785" t="s">
        <v>308</v>
      </c>
      <c r="DF1243" s="785" t="s">
        <v>308</v>
      </c>
      <c r="DG1243" s="785" t="s">
        <v>308</v>
      </c>
      <c r="DH1243" s="786">
        <v>0</v>
      </c>
      <c r="DI1243" s="774" t="s">
        <v>390</v>
      </c>
      <c r="DJ1243" s="774" t="s">
        <v>390</v>
      </c>
      <c r="DK1243" s="774">
        <v>46277</v>
      </c>
      <c r="DL1243" s="774">
        <v>46272</v>
      </c>
      <c r="DM1243" s="774">
        <v>46281</v>
      </c>
      <c r="DN1243" s="774">
        <v>46281</v>
      </c>
      <c r="DO1243" s="804" t="s">
        <v>308</v>
      </c>
      <c r="DP1243" s="774">
        <v>46297</v>
      </c>
      <c r="DQ1243" s="776">
        <v>46297</v>
      </c>
      <c r="DR1243" s="774">
        <v>46297</v>
      </c>
      <c r="DS1243" s="786">
        <v>46297</v>
      </c>
      <c r="DT1243" s="752">
        <v>46297</v>
      </c>
      <c r="DU1243" s="753">
        <v>-9</v>
      </c>
      <c r="DV1243" s="753" t="s">
        <v>308</v>
      </c>
      <c r="DW1243" s="754">
        <v>46288</v>
      </c>
      <c r="DX1243" s="755">
        <v>46288</v>
      </c>
      <c r="DY1243" s="754" t="e">
        <v>#VALUE!</v>
      </c>
      <c r="DZ1243" s="754" t="e">
        <v>#VALUE!</v>
      </c>
      <c r="EA1243" s="754"/>
      <c r="EB1243" s="754"/>
      <c r="HA1243" s="756" t="s">
        <v>397</v>
      </c>
      <c r="HB1243" s="756" t="s">
        <v>397</v>
      </c>
      <c r="HC1243" s="756" t="s">
        <v>397</v>
      </c>
      <c r="HD1243" s="756" t="s">
        <v>397</v>
      </c>
      <c r="HE1243" s="756" t="s">
        <v>397</v>
      </c>
      <c r="HF1243" s="756" t="s">
        <v>397</v>
      </c>
      <c r="HG1243" s="756" t="s">
        <v>397</v>
      </c>
      <c r="HH1243" s="756" t="s">
        <v>397</v>
      </c>
      <c r="HI1243" s="756" t="s">
        <v>397</v>
      </c>
      <c r="HJ1243" s="756" t="s">
        <v>397</v>
      </c>
      <c r="HK1243"/>
      <c r="HL1243"/>
      <c r="HM1243"/>
      <c r="HN1243" s="756" t="str">
        <f t="shared" si="41"/>
        <v>AUTO PRINT</v>
      </c>
      <c r="HO1243"/>
      <c r="HP1243" s="757" t="s">
        <v>572</v>
      </c>
      <c r="HQ1243" s="757" t="s">
        <v>572</v>
      </c>
      <c r="HR1243" s="757" t="s">
        <v>572</v>
      </c>
      <c r="HS1243"/>
      <c r="HW1243" s="758"/>
      <c r="HX1243"/>
      <c r="HY1243" s="759" t="s">
        <v>572</v>
      </c>
      <c r="HZ1243" s="759" t="s">
        <v>572</v>
      </c>
      <c r="IA1243" s="759" t="s">
        <v>572</v>
      </c>
      <c r="IC1243" s="760" t="s">
        <v>572</v>
      </c>
      <c r="ID1243" s="760" t="s">
        <v>572</v>
      </c>
      <c r="IE1243" s="760" t="s">
        <v>572</v>
      </c>
      <c r="IF1243" s="761" t="s">
        <v>572</v>
      </c>
      <c r="IG1243" s="619" t="str">
        <f t="shared" si="42"/>
        <v>IN HOUSE (MANUAL)</v>
      </c>
      <c r="II1243" s="761" t="s">
        <v>572</v>
      </c>
      <c r="IK1243" s="761" t="str">
        <f>IFERROR(VLOOKUP($M1243,#REF!,13,0),"IN HOUSE (MANUAL)")</f>
        <v>IN HOUSE (MANUAL)</v>
      </c>
      <c r="IM1243" s="760" t="s">
        <v>572</v>
      </c>
      <c r="IN1243" s="760" t="s">
        <v>572</v>
      </c>
      <c r="IO1243" s="760" t="s">
        <v>572</v>
      </c>
      <c r="IQ1243" s="760" t="s">
        <v>572</v>
      </c>
      <c r="IR1243" s="760" t="s">
        <v>572</v>
      </c>
      <c r="IT1243" s="760" t="s">
        <v>572</v>
      </c>
      <c r="IV1243" s="760" t="s">
        <v>572</v>
      </c>
      <c r="IW1243" s="760" t="s">
        <v>572</v>
      </c>
      <c r="IY1243" s="760" t="s">
        <v>572</v>
      </c>
      <c r="IZ1243" s="760" t="s">
        <v>572</v>
      </c>
      <c r="JB1243" s="760" t="s">
        <v>572</v>
      </c>
      <c r="JC1243" s="760" t="s">
        <v>572</v>
      </c>
      <c r="JE1243" s="760" t="s">
        <v>572</v>
      </c>
      <c r="JF1243" s="760" t="s">
        <v>572</v>
      </c>
    </row>
    <row r="1244" spans="1:266" ht="17.25" customHeight="1" x14ac:dyDescent="0.35">
      <c r="A1244" s="618" t="s">
        <v>2504</v>
      </c>
      <c r="B1244" s="730">
        <v>84</v>
      </c>
      <c r="C1244" s="730" t="s">
        <v>2473</v>
      </c>
      <c r="D1244" s="730" t="s">
        <v>2473</v>
      </c>
      <c r="E1244" s="730">
        <v>21</v>
      </c>
      <c r="F1244" s="731" t="s">
        <v>574</v>
      </c>
      <c r="G1244" s="732">
        <v>1</v>
      </c>
      <c r="H1244" s="733">
        <v>46232</v>
      </c>
      <c r="I1244" s="730">
        <v>39</v>
      </c>
      <c r="J1244" s="730" t="s">
        <v>308</v>
      </c>
      <c r="K1244" s="730">
        <v>41</v>
      </c>
      <c r="L1244" s="730" t="s">
        <v>2505</v>
      </c>
      <c r="M1244" s="772" t="s">
        <v>2504</v>
      </c>
      <c r="N1244" s="772" t="s">
        <v>390</v>
      </c>
      <c r="O1244" s="772">
        <v>0</v>
      </c>
      <c r="P1244" s="772">
        <v>0</v>
      </c>
      <c r="Q1244" s="772">
        <v>0</v>
      </c>
      <c r="R1244" s="772" t="s">
        <v>576</v>
      </c>
      <c r="S1244" s="772" t="s">
        <v>308</v>
      </c>
      <c r="T1244" s="772" t="s">
        <v>2313</v>
      </c>
      <c r="U1244" s="772">
        <v>480</v>
      </c>
      <c r="V1244" s="772" t="s">
        <v>308</v>
      </c>
      <c r="W1244" s="772"/>
      <c r="X1244" s="772"/>
      <c r="Y1244" s="772"/>
      <c r="Z1244" s="774"/>
      <c r="AA1244" s="772" t="s">
        <v>32</v>
      </c>
      <c r="AB1244" s="772" t="s">
        <v>569</v>
      </c>
      <c r="AC1244" s="772" t="s">
        <v>589</v>
      </c>
      <c r="AD1244" s="772">
        <v>570</v>
      </c>
      <c r="AE1244" s="775">
        <v>570</v>
      </c>
      <c r="AF1244" s="776">
        <v>46283</v>
      </c>
      <c r="AG1244" s="777"/>
      <c r="AH1244" s="777"/>
      <c r="AI1244" s="777" t="s">
        <v>308</v>
      </c>
      <c r="AJ1244" s="778">
        <v>16</v>
      </c>
      <c r="AK1244" s="779"/>
      <c r="AL1244" s="778"/>
      <c r="AM1244" s="780">
        <v>0</v>
      </c>
      <c r="AN1244" s="780"/>
      <c r="AO1244" s="780"/>
      <c r="AP1244" s="780"/>
      <c r="AQ1244" s="780"/>
      <c r="AR1244" s="780"/>
      <c r="AS1244" s="780"/>
      <c r="AT1244" s="780"/>
      <c r="AU1244" s="780"/>
      <c r="AV1244" s="780"/>
      <c r="AW1244" s="780"/>
      <c r="AX1244" s="780"/>
      <c r="AY1244" s="780"/>
      <c r="AZ1244" s="780"/>
      <c r="BA1244" s="780"/>
      <c r="BB1244" s="780">
        <v>0</v>
      </c>
      <c r="BC1244" s="780">
        <v>0</v>
      </c>
      <c r="BD1244" s="780">
        <v>0</v>
      </c>
      <c r="BE1244" s="780">
        <v>0</v>
      </c>
      <c r="BF1244" s="780">
        <v>0</v>
      </c>
      <c r="BG1244" s="780">
        <v>0</v>
      </c>
      <c r="BH1244" s="780">
        <v>0</v>
      </c>
      <c r="BI1244" s="780" t="s">
        <v>397</v>
      </c>
      <c r="BJ1244" s="780"/>
      <c r="BK1244" s="780">
        <v>570</v>
      </c>
      <c r="BL1244" s="780"/>
      <c r="BM1244" s="780"/>
      <c r="BN1244" s="780" t="s">
        <v>308</v>
      </c>
      <c r="BO1244" s="780" t="s">
        <v>308</v>
      </c>
      <c r="BP1244" s="780" t="s">
        <v>308</v>
      </c>
      <c r="BQ1244" s="780" t="s">
        <v>308</v>
      </c>
      <c r="BR1244" s="780"/>
      <c r="BS1244" s="780">
        <v>570</v>
      </c>
      <c r="BT1244" s="780"/>
      <c r="BU1244" s="780" t="s">
        <v>579</v>
      </c>
      <c r="BV1244" s="780"/>
      <c r="BW1244" s="780"/>
      <c r="BX1244" s="780"/>
      <c r="BY1244" s="780"/>
      <c r="BZ1244" s="780"/>
      <c r="CA1244" s="780"/>
      <c r="CB1244" s="780"/>
      <c r="CC1244" s="780"/>
      <c r="CD1244" s="780"/>
      <c r="CE1244" s="780"/>
      <c r="CF1244" s="780"/>
      <c r="CG1244" s="780"/>
      <c r="CH1244" s="780"/>
      <c r="CI1244" s="780"/>
      <c r="CJ1244" s="780"/>
      <c r="CK1244" s="773"/>
      <c r="CL1244" s="773" t="s">
        <v>397</v>
      </c>
      <c r="CM1244" s="773" t="s">
        <v>397</v>
      </c>
      <c r="CN1244" s="773" t="s">
        <v>397</v>
      </c>
      <c r="CO1244" s="773" t="s">
        <v>397</v>
      </c>
      <c r="CP1244" s="773">
        <v>570</v>
      </c>
      <c r="CQ1244" s="773">
        <v>570</v>
      </c>
      <c r="CR1244" s="772">
        <v>570</v>
      </c>
      <c r="CS1244" s="781"/>
      <c r="CT1244" s="782" t="s">
        <v>308</v>
      </c>
      <c r="CU1244" s="783" t="s">
        <v>308</v>
      </c>
      <c r="CV1244" s="774"/>
      <c r="CW1244" s="774"/>
      <c r="CX1244" s="782">
        <v>46280</v>
      </c>
      <c r="CY1244" s="784" t="s">
        <v>1486</v>
      </c>
      <c r="CZ1244" s="784" t="s">
        <v>308</v>
      </c>
      <c r="DA1244" s="785">
        <v>46262</v>
      </c>
      <c r="DB1244" s="785" t="s">
        <v>615</v>
      </c>
      <c r="DC1244" s="785" t="s">
        <v>2362</v>
      </c>
      <c r="DD1244" s="785" t="s">
        <v>308</v>
      </c>
      <c r="DE1244" s="785" t="s">
        <v>308</v>
      </c>
      <c r="DF1244" s="785" t="s">
        <v>308</v>
      </c>
      <c r="DG1244" s="785" t="s">
        <v>308</v>
      </c>
      <c r="DH1244" s="786">
        <v>0</v>
      </c>
      <c r="DI1244" s="774" t="s">
        <v>390</v>
      </c>
      <c r="DJ1244" s="774" t="s">
        <v>390</v>
      </c>
      <c r="DK1244" s="774" t="s">
        <v>390</v>
      </c>
      <c r="DL1244" s="774">
        <v>46272</v>
      </c>
      <c r="DM1244" s="774">
        <v>46281</v>
      </c>
      <c r="DN1244" s="774">
        <v>46281</v>
      </c>
      <c r="DO1244" s="804" t="s">
        <v>308</v>
      </c>
      <c r="DP1244" s="774">
        <v>46304</v>
      </c>
      <c r="DQ1244" s="776">
        <v>46304</v>
      </c>
      <c r="DR1244" s="774">
        <v>46304</v>
      </c>
      <c r="DS1244" s="786">
        <v>46304</v>
      </c>
      <c r="DT1244" s="752">
        <v>46304</v>
      </c>
      <c r="DU1244" s="753">
        <v>-15</v>
      </c>
      <c r="DV1244" s="753" t="s">
        <v>308</v>
      </c>
      <c r="DW1244" s="754">
        <v>46288</v>
      </c>
      <c r="DX1244" s="755">
        <v>46289</v>
      </c>
      <c r="DY1244" s="754" t="e">
        <v>#VALUE!</v>
      </c>
      <c r="DZ1244" s="754" t="e">
        <v>#VALUE!</v>
      </c>
      <c r="EA1244" s="754" t="e">
        <v>#VALUE!</v>
      </c>
      <c r="EB1244" s="754" t="e">
        <v>#VALUE!</v>
      </c>
      <c r="HA1244" s="756" t="s">
        <v>397</v>
      </c>
      <c r="HB1244" s="756" t="s">
        <v>397</v>
      </c>
      <c r="HC1244" s="756" t="s">
        <v>397</v>
      </c>
      <c r="HD1244" s="756" t="s">
        <v>397</v>
      </c>
      <c r="HE1244" s="756" t="s">
        <v>397</v>
      </c>
      <c r="HF1244" s="756" t="s">
        <v>397</v>
      </c>
      <c r="HG1244" s="756" t="s">
        <v>397</v>
      </c>
      <c r="HH1244" s="756" t="s">
        <v>397</v>
      </c>
      <c r="HI1244" s="756" t="s">
        <v>397</v>
      </c>
      <c r="HJ1244" s="756" t="s">
        <v>397</v>
      </c>
      <c r="HK1244"/>
      <c r="HL1244"/>
      <c r="HM1244"/>
      <c r="HN1244" s="756" t="str">
        <f t="shared" si="41"/>
        <v>AUTO PRINT</v>
      </c>
      <c r="HO1244"/>
      <c r="HP1244" s="757" t="s">
        <v>572</v>
      </c>
      <c r="HQ1244" s="757" t="s">
        <v>572</v>
      </c>
      <c r="HR1244" s="757" t="s">
        <v>572</v>
      </c>
      <c r="HS1244"/>
      <c r="HW1244" s="758"/>
      <c r="HX1244"/>
      <c r="HY1244" s="759" t="s">
        <v>572</v>
      </c>
      <c r="HZ1244" s="759" t="s">
        <v>572</v>
      </c>
      <c r="IA1244" s="759" t="s">
        <v>572</v>
      </c>
      <c r="IC1244" s="760" t="s">
        <v>572</v>
      </c>
      <c r="ID1244" s="760" t="s">
        <v>572</v>
      </c>
      <c r="IE1244" s="760" t="s">
        <v>572</v>
      </c>
      <c r="IF1244" s="761" t="s">
        <v>572</v>
      </c>
      <c r="IG1244" s="619" t="str">
        <f t="shared" si="42"/>
        <v>IN HOUSE (MANUAL)</v>
      </c>
      <c r="II1244" s="761" t="s">
        <v>572</v>
      </c>
      <c r="IK1244" s="761" t="str">
        <f>IFERROR(VLOOKUP($M1244,#REF!,13,0),"IN HOUSE (MANUAL)")</f>
        <v>IN HOUSE (MANUAL)</v>
      </c>
      <c r="IM1244" s="760" t="s">
        <v>572</v>
      </c>
      <c r="IN1244" s="760" t="s">
        <v>572</v>
      </c>
      <c r="IO1244" s="760" t="s">
        <v>572</v>
      </c>
      <c r="IQ1244" s="760" t="s">
        <v>572</v>
      </c>
      <c r="IR1244" s="760" t="s">
        <v>572</v>
      </c>
      <c r="IT1244" s="760" t="s">
        <v>572</v>
      </c>
      <c r="IV1244" s="760" t="s">
        <v>572</v>
      </c>
      <c r="IW1244" s="760" t="s">
        <v>572</v>
      </c>
      <c r="IY1244" s="760" t="s">
        <v>572</v>
      </c>
      <c r="IZ1244" s="760" t="s">
        <v>572</v>
      </c>
      <c r="JB1244" s="760" t="s">
        <v>572</v>
      </c>
      <c r="JC1244" s="760" t="s">
        <v>572</v>
      </c>
      <c r="JE1244" s="760" t="s">
        <v>572</v>
      </c>
      <c r="JF1244" s="760" t="s">
        <v>572</v>
      </c>
    </row>
    <row r="1245" spans="1:266" ht="17.25" customHeight="1" x14ac:dyDescent="0.35">
      <c r="A1245" s="618" t="s">
        <v>2506</v>
      </c>
      <c r="B1245" s="730">
        <v>85</v>
      </c>
      <c r="C1245" s="730" t="s">
        <v>2473</v>
      </c>
      <c r="D1245" s="730" t="s">
        <v>2473</v>
      </c>
      <c r="E1245" s="730">
        <v>21</v>
      </c>
      <c r="F1245" s="731" t="s">
        <v>574</v>
      </c>
      <c r="G1245" s="732">
        <v>1</v>
      </c>
      <c r="H1245" s="733">
        <v>46232</v>
      </c>
      <c r="I1245" s="730">
        <v>39</v>
      </c>
      <c r="J1245" s="730" t="s">
        <v>308</v>
      </c>
      <c r="K1245" s="730">
        <v>41</v>
      </c>
      <c r="L1245" s="730" t="s">
        <v>2507</v>
      </c>
      <c r="M1245" s="772" t="s">
        <v>2506</v>
      </c>
      <c r="N1245" s="772" t="s">
        <v>390</v>
      </c>
      <c r="O1245" s="772">
        <v>0</v>
      </c>
      <c r="P1245" s="772">
        <v>0</v>
      </c>
      <c r="Q1245" s="772">
        <v>0</v>
      </c>
      <c r="R1245" s="772" t="s">
        <v>576</v>
      </c>
      <c r="S1245" s="772" t="s">
        <v>308</v>
      </c>
      <c r="T1245" s="772" t="s">
        <v>2313</v>
      </c>
      <c r="U1245" s="772">
        <v>480</v>
      </c>
      <c r="V1245" s="772" t="s">
        <v>308</v>
      </c>
      <c r="W1245" s="772"/>
      <c r="X1245" s="772"/>
      <c r="Y1245" s="772"/>
      <c r="Z1245" s="774"/>
      <c r="AA1245" s="772" t="s">
        <v>32</v>
      </c>
      <c r="AB1245" s="772" t="s">
        <v>569</v>
      </c>
      <c r="AC1245" s="772" t="s">
        <v>578</v>
      </c>
      <c r="AD1245" s="772">
        <v>264</v>
      </c>
      <c r="AE1245" s="775">
        <v>264</v>
      </c>
      <c r="AF1245" s="776">
        <v>46283</v>
      </c>
      <c r="AG1245" s="777"/>
      <c r="AH1245" s="777"/>
      <c r="AI1245" s="777" t="s">
        <v>308</v>
      </c>
      <c r="AJ1245" s="778">
        <v>17</v>
      </c>
      <c r="AK1245" s="779"/>
      <c r="AL1245" s="778"/>
      <c r="AM1245" s="780">
        <v>0</v>
      </c>
      <c r="AN1245" s="780"/>
      <c r="AO1245" s="780"/>
      <c r="AP1245" s="780"/>
      <c r="AQ1245" s="780"/>
      <c r="AR1245" s="780"/>
      <c r="AS1245" s="780"/>
      <c r="AT1245" s="780"/>
      <c r="AU1245" s="780"/>
      <c r="AV1245" s="780"/>
      <c r="AW1245" s="780"/>
      <c r="AX1245" s="780"/>
      <c r="AY1245" s="780"/>
      <c r="AZ1245" s="780"/>
      <c r="BA1245" s="780"/>
      <c r="BB1245" s="780">
        <v>0</v>
      </c>
      <c r="BC1245" s="780">
        <v>0</v>
      </c>
      <c r="BD1245" s="780">
        <v>0</v>
      </c>
      <c r="BE1245" s="780">
        <v>0</v>
      </c>
      <c r="BF1245" s="780">
        <v>0</v>
      </c>
      <c r="BG1245" s="780">
        <v>0</v>
      </c>
      <c r="BH1245" s="780">
        <v>0</v>
      </c>
      <c r="BI1245" s="780" t="s">
        <v>397</v>
      </c>
      <c r="BJ1245" s="780"/>
      <c r="BK1245" s="780">
        <v>264</v>
      </c>
      <c r="BL1245" s="780"/>
      <c r="BM1245" s="780"/>
      <c r="BN1245" s="780" t="s">
        <v>308</v>
      </c>
      <c r="BO1245" s="780" t="s">
        <v>308</v>
      </c>
      <c r="BP1245" s="780" t="s">
        <v>308</v>
      </c>
      <c r="BQ1245" s="780" t="s">
        <v>308</v>
      </c>
      <c r="BR1245" s="780"/>
      <c r="BS1245" s="780">
        <v>264</v>
      </c>
      <c r="BT1245" s="780"/>
      <c r="BU1245" s="780" t="s">
        <v>579</v>
      </c>
      <c r="BV1245" s="780"/>
      <c r="BW1245" s="780"/>
      <c r="BX1245" s="780"/>
      <c r="BY1245" s="780"/>
      <c r="BZ1245" s="780"/>
      <c r="CA1245" s="780"/>
      <c r="CB1245" s="780"/>
      <c r="CC1245" s="780"/>
      <c r="CD1245" s="780"/>
      <c r="CE1245" s="780"/>
      <c r="CF1245" s="780"/>
      <c r="CG1245" s="780"/>
      <c r="CH1245" s="780"/>
      <c r="CI1245" s="780"/>
      <c r="CJ1245" s="780"/>
      <c r="CK1245" s="773"/>
      <c r="CL1245" s="773" t="s">
        <v>397</v>
      </c>
      <c r="CM1245" s="773" t="s">
        <v>397</v>
      </c>
      <c r="CN1245" s="773" t="s">
        <v>397</v>
      </c>
      <c r="CO1245" s="773" t="s">
        <v>397</v>
      </c>
      <c r="CP1245" s="773">
        <v>264</v>
      </c>
      <c r="CQ1245" s="773">
        <v>264</v>
      </c>
      <c r="CR1245" s="772">
        <v>264</v>
      </c>
      <c r="CS1245" s="781"/>
      <c r="CT1245" s="782" t="s">
        <v>308</v>
      </c>
      <c r="CU1245" s="783" t="s">
        <v>308</v>
      </c>
      <c r="CV1245" s="774"/>
      <c r="CW1245" s="774"/>
      <c r="CX1245" s="782">
        <v>46280</v>
      </c>
      <c r="CY1245" s="784" t="s">
        <v>1486</v>
      </c>
      <c r="CZ1245" s="784" t="s">
        <v>308</v>
      </c>
      <c r="DA1245" s="785">
        <v>46262</v>
      </c>
      <c r="DB1245" s="785" t="s">
        <v>615</v>
      </c>
      <c r="DC1245" s="785" t="s">
        <v>2362</v>
      </c>
      <c r="DD1245" s="785" t="s">
        <v>308</v>
      </c>
      <c r="DE1245" s="785" t="s">
        <v>308</v>
      </c>
      <c r="DF1245" s="785" t="s">
        <v>308</v>
      </c>
      <c r="DG1245" s="785" t="s">
        <v>308</v>
      </c>
      <c r="DH1245" s="786">
        <v>0</v>
      </c>
      <c r="DI1245" s="774" t="s">
        <v>390</v>
      </c>
      <c r="DJ1245" s="774" t="s">
        <v>390</v>
      </c>
      <c r="DK1245" s="774" t="s">
        <v>390</v>
      </c>
      <c r="DL1245" s="774">
        <v>46276</v>
      </c>
      <c r="DM1245" s="774">
        <v>46282</v>
      </c>
      <c r="DN1245" s="774">
        <v>46282</v>
      </c>
      <c r="DO1245" s="804" t="s">
        <v>308</v>
      </c>
      <c r="DP1245" s="774">
        <v>46304</v>
      </c>
      <c r="DQ1245" s="776">
        <v>46304</v>
      </c>
      <c r="DR1245" s="774">
        <v>46304</v>
      </c>
      <c r="DS1245" s="786">
        <v>46304</v>
      </c>
      <c r="DT1245" s="752">
        <v>46304</v>
      </c>
      <c r="DU1245" s="753">
        <v>-15</v>
      </c>
      <c r="DV1245" s="753" t="s">
        <v>308</v>
      </c>
      <c r="DW1245" s="754">
        <v>46289</v>
      </c>
      <c r="DX1245" s="755">
        <v>46289</v>
      </c>
      <c r="DY1245" s="754" t="e">
        <v>#VALUE!</v>
      </c>
      <c r="DZ1245" s="754" t="e">
        <v>#VALUE!</v>
      </c>
      <c r="EA1245" s="754" t="e">
        <v>#VALUE!</v>
      </c>
      <c r="EB1245" s="754" t="e">
        <v>#VALUE!</v>
      </c>
      <c r="HA1245" s="756" t="s">
        <v>397</v>
      </c>
      <c r="HB1245" s="756" t="s">
        <v>397</v>
      </c>
      <c r="HC1245" s="756" t="s">
        <v>397</v>
      </c>
      <c r="HD1245" s="756" t="s">
        <v>397</v>
      </c>
      <c r="HE1245" s="756" t="s">
        <v>397</v>
      </c>
      <c r="HF1245" s="756" t="s">
        <v>397</v>
      </c>
      <c r="HG1245" s="756" t="s">
        <v>397</v>
      </c>
      <c r="HH1245" s="756" t="s">
        <v>397</v>
      </c>
      <c r="HI1245" s="756" t="s">
        <v>397</v>
      </c>
      <c r="HJ1245" s="756" t="s">
        <v>397</v>
      </c>
      <c r="HK1245"/>
      <c r="HL1245"/>
      <c r="HM1245"/>
      <c r="HN1245" s="756" t="str">
        <f t="shared" si="41"/>
        <v>AUTO PRINT</v>
      </c>
      <c r="HO1245"/>
      <c r="HP1245" s="757" t="s">
        <v>572</v>
      </c>
      <c r="HQ1245" s="757" t="s">
        <v>572</v>
      </c>
      <c r="HR1245" s="757" t="s">
        <v>572</v>
      </c>
      <c r="HS1245"/>
      <c r="HW1245" s="758"/>
      <c r="HX1245"/>
      <c r="HY1245" s="759" t="s">
        <v>572</v>
      </c>
      <c r="HZ1245" s="759" t="s">
        <v>572</v>
      </c>
      <c r="IA1245" s="759" t="s">
        <v>572</v>
      </c>
      <c r="IC1245" s="760" t="s">
        <v>572</v>
      </c>
      <c r="ID1245" s="760" t="s">
        <v>572</v>
      </c>
      <c r="IE1245" s="760" t="s">
        <v>572</v>
      </c>
      <c r="IF1245" s="761" t="s">
        <v>572</v>
      </c>
      <c r="IG1245" s="619" t="str">
        <f t="shared" si="42"/>
        <v>IN HOUSE (MANUAL)</v>
      </c>
      <c r="II1245" s="761" t="s">
        <v>572</v>
      </c>
      <c r="IK1245" s="761" t="str">
        <f>IFERROR(VLOOKUP($M1245,#REF!,13,0),"IN HOUSE (MANUAL)")</f>
        <v>IN HOUSE (MANUAL)</v>
      </c>
      <c r="IM1245" s="760" t="s">
        <v>572</v>
      </c>
      <c r="IN1245" s="760" t="s">
        <v>572</v>
      </c>
      <c r="IO1245" s="760" t="s">
        <v>572</v>
      </c>
      <c r="IQ1245" s="760" t="s">
        <v>572</v>
      </c>
      <c r="IR1245" s="760" t="s">
        <v>572</v>
      </c>
      <c r="IT1245" s="760" t="s">
        <v>572</v>
      </c>
      <c r="IV1245" s="760" t="s">
        <v>572</v>
      </c>
      <c r="IW1245" s="760" t="s">
        <v>572</v>
      </c>
      <c r="IY1245" s="760" t="s">
        <v>572</v>
      </c>
      <c r="IZ1245" s="760" t="s">
        <v>572</v>
      </c>
      <c r="JB1245" s="760" t="s">
        <v>572</v>
      </c>
      <c r="JC1245" s="760" t="s">
        <v>572</v>
      </c>
      <c r="JE1245" s="760" t="s">
        <v>572</v>
      </c>
      <c r="JF1245" s="760" t="s">
        <v>572</v>
      </c>
    </row>
    <row r="1246" spans="1:266" ht="17.25" customHeight="1" x14ac:dyDescent="0.35">
      <c r="A1246" s="618" t="s">
        <v>2508</v>
      </c>
      <c r="B1246" s="730">
        <v>86</v>
      </c>
      <c r="C1246" s="730" t="s">
        <v>2473</v>
      </c>
      <c r="D1246" s="730" t="s">
        <v>2473</v>
      </c>
      <c r="E1246" s="730">
        <v>21</v>
      </c>
      <c r="F1246" s="731" t="s">
        <v>574</v>
      </c>
      <c r="G1246" s="732">
        <v>1</v>
      </c>
      <c r="H1246" s="733">
        <v>46232</v>
      </c>
      <c r="I1246" s="730">
        <v>39</v>
      </c>
      <c r="J1246" s="730" t="s">
        <v>308</v>
      </c>
      <c r="K1246" s="730">
        <v>41</v>
      </c>
      <c r="L1246" s="730" t="s">
        <v>2509</v>
      </c>
      <c r="M1246" s="772" t="s">
        <v>2508</v>
      </c>
      <c r="N1246" s="772" t="s">
        <v>390</v>
      </c>
      <c r="O1246" s="772">
        <v>0</v>
      </c>
      <c r="P1246" s="772">
        <v>0</v>
      </c>
      <c r="Q1246" s="772">
        <v>0</v>
      </c>
      <c r="R1246" s="772" t="s">
        <v>576</v>
      </c>
      <c r="S1246" s="772" t="s">
        <v>308</v>
      </c>
      <c r="T1246" s="772" t="s">
        <v>588</v>
      </c>
      <c r="U1246" s="772">
        <v>480</v>
      </c>
      <c r="V1246" s="772" t="s">
        <v>308</v>
      </c>
      <c r="W1246" s="772"/>
      <c r="X1246" s="772"/>
      <c r="Y1246" s="772"/>
      <c r="Z1246" s="774"/>
      <c r="AA1246" s="772" t="s">
        <v>32</v>
      </c>
      <c r="AB1246" s="772" t="s">
        <v>569</v>
      </c>
      <c r="AC1246" s="772" t="s">
        <v>589</v>
      </c>
      <c r="AD1246" s="772">
        <v>756</v>
      </c>
      <c r="AE1246" s="775">
        <v>756</v>
      </c>
      <c r="AF1246" s="776">
        <v>46282</v>
      </c>
      <c r="AG1246" s="777"/>
      <c r="AH1246" s="777"/>
      <c r="AI1246" s="777" t="s">
        <v>308</v>
      </c>
      <c r="AJ1246" s="778">
        <v>18</v>
      </c>
      <c r="AK1246" s="779"/>
      <c r="AL1246" s="778"/>
      <c r="AM1246" s="780">
        <v>0</v>
      </c>
      <c r="AN1246" s="780"/>
      <c r="AO1246" s="780"/>
      <c r="AP1246" s="780"/>
      <c r="AQ1246" s="780"/>
      <c r="AR1246" s="780"/>
      <c r="AS1246" s="780"/>
      <c r="AT1246" s="780"/>
      <c r="AU1246" s="780"/>
      <c r="AV1246" s="780"/>
      <c r="AW1246" s="780"/>
      <c r="AX1246" s="780"/>
      <c r="AY1246" s="780"/>
      <c r="AZ1246" s="780"/>
      <c r="BA1246" s="780"/>
      <c r="BB1246" s="780">
        <v>0</v>
      </c>
      <c r="BC1246" s="780">
        <v>0</v>
      </c>
      <c r="BD1246" s="780">
        <v>0</v>
      </c>
      <c r="BE1246" s="780">
        <v>0</v>
      </c>
      <c r="BF1246" s="780">
        <v>0</v>
      </c>
      <c r="BG1246" s="780">
        <v>0</v>
      </c>
      <c r="BH1246" s="780">
        <v>0</v>
      </c>
      <c r="BI1246" s="780" t="s">
        <v>397</v>
      </c>
      <c r="BJ1246" s="780"/>
      <c r="BK1246" s="780">
        <v>756</v>
      </c>
      <c r="BL1246" s="780"/>
      <c r="BM1246" s="780"/>
      <c r="BN1246" s="780" t="s">
        <v>308</v>
      </c>
      <c r="BO1246" s="780" t="s">
        <v>308</v>
      </c>
      <c r="BP1246" s="780" t="s">
        <v>308</v>
      </c>
      <c r="BQ1246" s="780" t="s">
        <v>308</v>
      </c>
      <c r="BR1246" s="780"/>
      <c r="BS1246" s="780">
        <v>756</v>
      </c>
      <c r="BT1246" s="780"/>
      <c r="BU1246" s="780" t="s">
        <v>579</v>
      </c>
      <c r="BV1246" s="780"/>
      <c r="BW1246" s="780"/>
      <c r="BX1246" s="780"/>
      <c r="BY1246" s="780"/>
      <c r="BZ1246" s="780"/>
      <c r="CA1246" s="780"/>
      <c r="CB1246" s="780"/>
      <c r="CC1246" s="780"/>
      <c r="CD1246" s="780"/>
      <c r="CE1246" s="780"/>
      <c r="CF1246" s="780"/>
      <c r="CG1246" s="780"/>
      <c r="CH1246" s="780"/>
      <c r="CI1246" s="780"/>
      <c r="CJ1246" s="780"/>
      <c r="CK1246" s="773"/>
      <c r="CL1246" s="773" t="s">
        <v>397</v>
      </c>
      <c r="CM1246" s="773" t="s">
        <v>397</v>
      </c>
      <c r="CN1246" s="773" t="s">
        <v>397</v>
      </c>
      <c r="CO1246" s="773" t="s">
        <v>397</v>
      </c>
      <c r="CP1246" s="773">
        <v>756</v>
      </c>
      <c r="CQ1246" s="773">
        <v>756</v>
      </c>
      <c r="CR1246" s="772">
        <v>756</v>
      </c>
      <c r="CS1246" s="781"/>
      <c r="CT1246" s="782" t="s">
        <v>308</v>
      </c>
      <c r="CU1246" s="783" t="s">
        <v>308</v>
      </c>
      <c r="CV1246" s="774"/>
      <c r="CW1246" s="774"/>
      <c r="CX1246" s="782">
        <v>46282</v>
      </c>
      <c r="CY1246" s="784" t="s">
        <v>2328</v>
      </c>
      <c r="CZ1246" s="784" t="s">
        <v>308</v>
      </c>
      <c r="DA1246" s="785">
        <v>46256</v>
      </c>
      <c r="DB1246" s="785" t="s">
        <v>615</v>
      </c>
      <c r="DC1246" s="785" t="s">
        <v>2024</v>
      </c>
      <c r="DD1246" s="785" t="s">
        <v>308</v>
      </c>
      <c r="DE1246" s="785" t="s">
        <v>308</v>
      </c>
      <c r="DF1246" s="785" t="s">
        <v>308</v>
      </c>
      <c r="DG1246" s="785" t="s">
        <v>308</v>
      </c>
      <c r="DH1246" s="786">
        <v>0</v>
      </c>
      <c r="DI1246" s="774" t="s">
        <v>390</v>
      </c>
      <c r="DJ1246" s="774" t="s">
        <v>390</v>
      </c>
      <c r="DK1246" s="774" t="s">
        <v>390</v>
      </c>
      <c r="DL1246" s="774">
        <v>46276</v>
      </c>
      <c r="DM1246" s="774">
        <v>46282</v>
      </c>
      <c r="DN1246" s="774">
        <v>46282</v>
      </c>
      <c r="DO1246" s="804" t="s">
        <v>308</v>
      </c>
      <c r="DP1246" s="774">
        <v>46304</v>
      </c>
      <c r="DQ1246" s="776">
        <v>46304</v>
      </c>
      <c r="DR1246" s="774">
        <v>46304</v>
      </c>
      <c r="DS1246" s="786">
        <v>46304</v>
      </c>
      <c r="DT1246" s="752">
        <v>46304</v>
      </c>
      <c r="DU1246" s="753">
        <v>-14</v>
      </c>
      <c r="DV1246" s="753" t="s">
        <v>308</v>
      </c>
      <c r="DW1246" s="754">
        <v>46289</v>
      </c>
      <c r="DX1246" s="755">
        <v>46290</v>
      </c>
      <c r="DY1246" s="754" t="e">
        <v>#VALUE!</v>
      </c>
      <c r="DZ1246" s="754" t="e">
        <v>#VALUE!</v>
      </c>
      <c r="EA1246" s="754"/>
      <c r="EB1246" s="754"/>
      <c r="HA1246" s="756" t="s">
        <v>397</v>
      </c>
      <c r="HB1246" s="756" t="s">
        <v>397</v>
      </c>
      <c r="HC1246" s="756" t="s">
        <v>397</v>
      </c>
      <c r="HD1246" s="756" t="s">
        <v>397</v>
      </c>
      <c r="HE1246" s="756" t="s">
        <v>397</v>
      </c>
      <c r="HF1246" s="756" t="s">
        <v>397</v>
      </c>
      <c r="HG1246" s="756" t="s">
        <v>397</v>
      </c>
      <c r="HH1246" s="756" t="s">
        <v>397</v>
      </c>
      <c r="HI1246" s="756" t="s">
        <v>397</v>
      </c>
      <c r="HJ1246" s="756" t="s">
        <v>397</v>
      </c>
      <c r="HK1246"/>
      <c r="HL1246"/>
      <c r="HM1246"/>
      <c r="HN1246" s="756" t="str">
        <f t="shared" si="41"/>
        <v>AUTO PRINT</v>
      </c>
      <c r="HO1246"/>
      <c r="HP1246" s="757" t="s">
        <v>572</v>
      </c>
      <c r="HQ1246" s="757" t="s">
        <v>572</v>
      </c>
      <c r="HR1246" s="757" t="s">
        <v>572</v>
      </c>
      <c r="HS1246"/>
      <c r="HW1246" s="758"/>
      <c r="HX1246"/>
      <c r="HY1246" s="759" t="s">
        <v>572</v>
      </c>
      <c r="HZ1246" s="759" t="s">
        <v>572</v>
      </c>
      <c r="IA1246" s="759" t="s">
        <v>572</v>
      </c>
      <c r="IC1246" s="760" t="s">
        <v>572</v>
      </c>
      <c r="ID1246" s="760" t="s">
        <v>572</v>
      </c>
      <c r="IE1246" s="760" t="s">
        <v>572</v>
      </c>
      <c r="IF1246" s="761" t="s">
        <v>572</v>
      </c>
      <c r="IG1246" s="619" t="str">
        <f t="shared" si="42"/>
        <v>IN HOUSE (MANUAL)</v>
      </c>
      <c r="II1246" s="761" t="s">
        <v>572</v>
      </c>
      <c r="IK1246" s="761" t="str">
        <f>IFERROR(VLOOKUP($M1246,#REF!,13,0),"IN HOUSE (MANUAL)")</f>
        <v>IN HOUSE (MANUAL)</v>
      </c>
      <c r="IM1246" s="760" t="s">
        <v>572</v>
      </c>
      <c r="IN1246" s="760" t="s">
        <v>572</v>
      </c>
      <c r="IO1246" s="760" t="s">
        <v>572</v>
      </c>
      <c r="IQ1246" s="760" t="s">
        <v>572</v>
      </c>
      <c r="IR1246" s="760" t="s">
        <v>572</v>
      </c>
      <c r="IT1246" s="760" t="s">
        <v>572</v>
      </c>
      <c r="IV1246" s="760" t="s">
        <v>572</v>
      </c>
      <c r="IW1246" s="760" t="s">
        <v>572</v>
      </c>
      <c r="IY1246" s="760" t="s">
        <v>572</v>
      </c>
      <c r="IZ1246" s="760" t="s">
        <v>572</v>
      </c>
      <c r="JB1246" s="760" t="s">
        <v>572</v>
      </c>
      <c r="JC1246" s="760" t="s">
        <v>572</v>
      </c>
      <c r="JE1246" s="760" t="s">
        <v>572</v>
      </c>
      <c r="JF1246" s="760" t="s">
        <v>572</v>
      </c>
    </row>
    <row r="1247" spans="1:266" ht="17.25" customHeight="1" x14ac:dyDescent="0.35">
      <c r="A1247" s="618" t="s">
        <v>2510</v>
      </c>
      <c r="B1247" s="730">
        <v>87</v>
      </c>
      <c r="C1247" s="730" t="s">
        <v>2473</v>
      </c>
      <c r="D1247" s="730" t="s">
        <v>2473</v>
      </c>
      <c r="E1247" s="730">
        <v>21</v>
      </c>
      <c r="F1247" s="731" t="s">
        <v>574</v>
      </c>
      <c r="G1247" s="732">
        <v>1</v>
      </c>
      <c r="H1247" s="733">
        <v>46232</v>
      </c>
      <c r="I1247" s="730">
        <v>40</v>
      </c>
      <c r="J1247" s="730" t="s">
        <v>308</v>
      </c>
      <c r="K1247" s="730">
        <v>41</v>
      </c>
      <c r="L1247" s="730" t="s">
        <v>2511</v>
      </c>
      <c r="M1247" s="772" t="s">
        <v>2510</v>
      </c>
      <c r="N1247" s="772" t="s">
        <v>390</v>
      </c>
      <c r="O1247" s="772">
        <v>0</v>
      </c>
      <c r="P1247" s="772">
        <v>0</v>
      </c>
      <c r="Q1247" s="772">
        <v>0</v>
      </c>
      <c r="R1247" s="772" t="s">
        <v>576</v>
      </c>
      <c r="S1247" s="772" t="s">
        <v>308</v>
      </c>
      <c r="T1247" s="772" t="s">
        <v>583</v>
      </c>
      <c r="U1247" s="772">
        <v>480</v>
      </c>
      <c r="V1247" s="772" t="s">
        <v>308</v>
      </c>
      <c r="W1247" s="772"/>
      <c r="X1247" s="772"/>
      <c r="Y1247" s="772"/>
      <c r="Z1247" s="774"/>
      <c r="AA1247" s="772" t="s">
        <v>32</v>
      </c>
      <c r="AB1247" s="772" t="s">
        <v>569</v>
      </c>
      <c r="AC1247" s="772" t="s">
        <v>885</v>
      </c>
      <c r="AD1247" s="772">
        <v>2082</v>
      </c>
      <c r="AE1247" s="775">
        <v>2082</v>
      </c>
      <c r="AF1247" s="776">
        <v>46282</v>
      </c>
      <c r="AG1247" s="777"/>
      <c r="AH1247" s="777"/>
      <c r="AI1247" s="777" t="s">
        <v>308</v>
      </c>
      <c r="AJ1247" s="778">
        <v>19</v>
      </c>
      <c r="AK1247" s="779"/>
      <c r="AL1247" s="778"/>
      <c r="AM1247" s="780">
        <v>0</v>
      </c>
      <c r="AN1247" s="780"/>
      <c r="AO1247" s="780"/>
      <c r="AP1247" s="780"/>
      <c r="AQ1247" s="780"/>
      <c r="AR1247" s="780"/>
      <c r="AS1247" s="780"/>
      <c r="AT1247" s="780"/>
      <c r="AU1247" s="780"/>
      <c r="AV1247" s="780"/>
      <c r="AW1247" s="780"/>
      <c r="AX1247" s="780"/>
      <c r="AY1247" s="780"/>
      <c r="AZ1247" s="780"/>
      <c r="BA1247" s="780"/>
      <c r="BB1247" s="780">
        <v>0</v>
      </c>
      <c r="BC1247" s="780">
        <v>0</v>
      </c>
      <c r="BD1247" s="780">
        <v>0</v>
      </c>
      <c r="BE1247" s="780">
        <v>0</v>
      </c>
      <c r="BF1247" s="780">
        <v>0</v>
      </c>
      <c r="BG1247" s="780">
        <v>0</v>
      </c>
      <c r="BH1247" s="780">
        <v>0</v>
      </c>
      <c r="BI1247" s="780" t="s">
        <v>397</v>
      </c>
      <c r="BJ1247" s="780"/>
      <c r="BK1247" s="780">
        <v>2082</v>
      </c>
      <c r="BL1247" s="780"/>
      <c r="BM1247" s="780"/>
      <c r="BN1247" s="780" t="s">
        <v>308</v>
      </c>
      <c r="BO1247" s="780" t="s">
        <v>308</v>
      </c>
      <c r="BP1247" s="780" t="s">
        <v>308</v>
      </c>
      <c r="BQ1247" s="780" t="s">
        <v>308</v>
      </c>
      <c r="BR1247" s="780"/>
      <c r="BS1247" s="780">
        <v>2082</v>
      </c>
      <c r="BT1247" s="780"/>
      <c r="BU1247" s="780" t="s">
        <v>579</v>
      </c>
      <c r="BV1247" s="780"/>
      <c r="BW1247" s="780"/>
      <c r="BX1247" s="780"/>
      <c r="BY1247" s="780"/>
      <c r="BZ1247" s="780"/>
      <c r="CA1247" s="780"/>
      <c r="CB1247" s="780"/>
      <c r="CC1247" s="780"/>
      <c r="CD1247" s="780"/>
      <c r="CE1247" s="780"/>
      <c r="CF1247" s="780"/>
      <c r="CG1247" s="780"/>
      <c r="CH1247" s="780"/>
      <c r="CI1247" s="780"/>
      <c r="CJ1247" s="780"/>
      <c r="CK1247" s="773"/>
      <c r="CL1247" s="773" t="s">
        <v>397</v>
      </c>
      <c r="CM1247" s="773" t="s">
        <v>397</v>
      </c>
      <c r="CN1247" s="773" t="s">
        <v>397</v>
      </c>
      <c r="CO1247" s="773" t="s">
        <v>397</v>
      </c>
      <c r="CP1247" s="773">
        <v>2082</v>
      </c>
      <c r="CQ1247" s="773">
        <v>2082</v>
      </c>
      <c r="CR1247" s="772">
        <v>2082</v>
      </c>
      <c r="CS1247" s="781"/>
      <c r="CT1247" s="782" t="s">
        <v>308</v>
      </c>
      <c r="CU1247" s="783" t="s">
        <v>308</v>
      </c>
      <c r="CV1247" s="774"/>
      <c r="CW1247" s="774"/>
      <c r="CX1247" s="782">
        <v>46282</v>
      </c>
      <c r="CY1247" s="784" t="s">
        <v>2328</v>
      </c>
      <c r="CZ1247" s="784" t="s">
        <v>308</v>
      </c>
      <c r="DA1247" s="785">
        <v>46256</v>
      </c>
      <c r="DB1247" s="785" t="s">
        <v>615</v>
      </c>
      <c r="DC1247" s="785" t="s">
        <v>2024</v>
      </c>
      <c r="DD1247" s="785" t="s">
        <v>308</v>
      </c>
      <c r="DE1247" s="785" t="s">
        <v>308</v>
      </c>
      <c r="DF1247" s="785" t="s">
        <v>308</v>
      </c>
      <c r="DG1247" s="785" t="s">
        <v>308</v>
      </c>
      <c r="DH1247" s="786">
        <v>0</v>
      </c>
      <c r="DI1247" s="774" t="s">
        <v>390</v>
      </c>
      <c r="DJ1247" s="774" t="s">
        <v>390</v>
      </c>
      <c r="DK1247" s="774">
        <v>46272</v>
      </c>
      <c r="DL1247" s="774">
        <v>46276</v>
      </c>
      <c r="DM1247" s="774">
        <v>46283</v>
      </c>
      <c r="DN1247" s="774">
        <v>46283</v>
      </c>
      <c r="DO1247" s="804" t="s">
        <v>308</v>
      </c>
      <c r="DP1247" s="774">
        <v>46304</v>
      </c>
      <c r="DQ1247" s="776">
        <v>46304</v>
      </c>
      <c r="DR1247" s="774">
        <v>46304</v>
      </c>
      <c r="DS1247" s="786">
        <v>46304</v>
      </c>
      <c r="DT1247" s="752">
        <v>46304</v>
      </c>
      <c r="DU1247" s="753">
        <v>-9</v>
      </c>
      <c r="DV1247" s="753" t="s">
        <v>308</v>
      </c>
      <c r="DW1247" s="754">
        <v>46290</v>
      </c>
      <c r="DX1247" s="755">
        <v>46295</v>
      </c>
      <c r="DY1247" s="754" t="e">
        <v>#VALUE!</v>
      </c>
      <c r="DZ1247" s="754" t="e">
        <v>#VALUE!</v>
      </c>
      <c r="EA1247" s="754"/>
      <c r="EB1247" s="754"/>
      <c r="HA1247" s="756" t="s">
        <v>397</v>
      </c>
      <c r="HB1247" s="756" t="s">
        <v>397</v>
      </c>
      <c r="HC1247" s="756" t="s">
        <v>397</v>
      </c>
      <c r="HD1247" s="756" t="s">
        <v>397</v>
      </c>
      <c r="HE1247" s="756" t="s">
        <v>397</v>
      </c>
      <c r="HF1247" s="756" t="s">
        <v>397</v>
      </c>
      <c r="HG1247" s="756" t="s">
        <v>397</v>
      </c>
      <c r="HH1247" s="756" t="s">
        <v>397</v>
      </c>
      <c r="HI1247" s="756" t="s">
        <v>397</v>
      </c>
      <c r="HJ1247" s="756" t="s">
        <v>397</v>
      </c>
      <c r="HK1247"/>
      <c r="HL1247"/>
      <c r="HM1247"/>
      <c r="HN1247" s="756" t="str">
        <f t="shared" si="41"/>
        <v>AUTO PRINT</v>
      </c>
      <c r="HO1247"/>
      <c r="HP1247" s="757" t="s">
        <v>572</v>
      </c>
      <c r="HQ1247" s="757" t="s">
        <v>572</v>
      </c>
      <c r="HR1247" s="757" t="s">
        <v>572</v>
      </c>
      <c r="HS1247"/>
      <c r="HW1247" s="758"/>
      <c r="HX1247"/>
      <c r="HY1247" s="759" t="s">
        <v>572</v>
      </c>
      <c r="HZ1247" s="759" t="s">
        <v>572</v>
      </c>
      <c r="IA1247" s="759" t="s">
        <v>572</v>
      </c>
      <c r="IC1247" s="760" t="s">
        <v>572</v>
      </c>
      <c r="ID1247" s="760" t="s">
        <v>572</v>
      </c>
      <c r="IE1247" s="760" t="s">
        <v>572</v>
      </c>
      <c r="IF1247" s="761" t="s">
        <v>572</v>
      </c>
      <c r="IG1247" s="619" t="str">
        <f t="shared" si="42"/>
        <v>IN HOUSE (MANUAL)</v>
      </c>
      <c r="II1247" s="761" t="s">
        <v>572</v>
      </c>
      <c r="IK1247" s="761" t="str">
        <f>IFERROR(VLOOKUP($M1247,#REF!,13,0),"IN HOUSE (MANUAL)")</f>
        <v>IN HOUSE (MANUAL)</v>
      </c>
      <c r="IM1247" s="760" t="s">
        <v>572</v>
      </c>
      <c r="IN1247" s="760" t="s">
        <v>572</v>
      </c>
      <c r="IO1247" s="760" t="s">
        <v>572</v>
      </c>
      <c r="IQ1247" s="760" t="s">
        <v>572</v>
      </c>
      <c r="IR1247" s="760" t="s">
        <v>572</v>
      </c>
      <c r="IT1247" s="760" t="s">
        <v>572</v>
      </c>
      <c r="IV1247" s="760" t="s">
        <v>572</v>
      </c>
      <c r="IW1247" s="760" t="s">
        <v>572</v>
      </c>
      <c r="IY1247" s="760" t="s">
        <v>572</v>
      </c>
      <c r="IZ1247" s="760" t="s">
        <v>572</v>
      </c>
      <c r="JB1247" s="760" t="s">
        <v>572</v>
      </c>
      <c r="JC1247" s="760" t="s">
        <v>572</v>
      </c>
      <c r="JE1247" s="760" t="s">
        <v>572</v>
      </c>
      <c r="JF1247" s="760" t="s">
        <v>572</v>
      </c>
    </row>
    <row r="1248" spans="1:266" ht="17.25" customHeight="1" x14ac:dyDescent="0.35">
      <c r="A1248" s="618" t="s">
        <v>2512</v>
      </c>
      <c r="B1248" s="730">
        <v>88</v>
      </c>
      <c r="C1248" s="730" t="s">
        <v>2473</v>
      </c>
      <c r="D1248" s="730" t="s">
        <v>2473</v>
      </c>
      <c r="E1248" s="730">
        <v>21</v>
      </c>
      <c r="F1248" s="731" t="s">
        <v>574</v>
      </c>
      <c r="G1248" s="732">
        <v>1</v>
      </c>
      <c r="H1248" s="733">
        <v>46232</v>
      </c>
      <c r="I1248" s="730">
        <v>40</v>
      </c>
      <c r="J1248" s="730" t="s">
        <v>308</v>
      </c>
      <c r="K1248" s="730">
        <v>41</v>
      </c>
      <c r="L1248" s="730" t="s">
        <v>2513</v>
      </c>
      <c r="M1248" s="772" t="s">
        <v>2512</v>
      </c>
      <c r="N1248" s="772" t="s">
        <v>390</v>
      </c>
      <c r="O1248" s="772">
        <v>0</v>
      </c>
      <c r="P1248" s="772">
        <v>0</v>
      </c>
      <c r="Q1248" s="772">
        <v>0</v>
      </c>
      <c r="R1248" s="772" t="s">
        <v>576</v>
      </c>
      <c r="S1248" s="772" t="s">
        <v>308</v>
      </c>
      <c r="T1248" s="772" t="s">
        <v>605</v>
      </c>
      <c r="U1248" s="772">
        <v>480</v>
      </c>
      <c r="V1248" s="772" t="s">
        <v>308</v>
      </c>
      <c r="W1248" s="772"/>
      <c r="X1248" s="772"/>
      <c r="Y1248" s="772"/>
      <c r="Z1248" s="774"/>
      <c r="AA1248" s="772" t="s">
        <v>32</v>
      </c>
      <c r="AB1248" s="772" t="s">
        <v>569</v>
      </c>
      <c r="AC1248" s="772" t="s">
        <v>589</v>
      </c>
      <c r="AD1248" s="772">
        <v>984</v>
      </c>
      <c r="AE1248" s="775">
        <v>984</v>
      </c>
      <c r="AF1248" s="776">
        <v>46282</v>
      </c>
      <c r="AG1248" s="777"/>
      <c r="AH1248" s="777"/>
      <c r="AI1248" s="777" t="s">
        <v>308</v>
      </c>
      <c r="AJ1248" s="778">
        <v>20</v>
      </c>
      <c r="AK1248" s="779"/>
      <c r="AL1248" s="778"/>
      <c r="AM1248" s="780">
        <v>0</v>
      </c>
      <c r="AN1248" s="780"/>
      <c r="AO1248" s="780"/>
      <c r="AP1248" s="780"/>
      <c r="AQ1248" s="780"/>
      <c r="AR1248" s="780"/>
      <c r="AS1248" s="780"/>
      <c r="AT1248" s="780"/>
      <c r="AU1248" s="780"/>
      <c r="AV1248" s="780"/>
      <c r="AW1248" s="780"/>
      <c r="AX1248" s="780"/>
      <c r="AY1248" s="780"/>
      <c r="AZ1248" s="780"/>
      <c r="BA1248" s="780"/>
      <c r="BB1248" s="780">
        <v>0</v>
      </c>
      <c r="BC1248" s="780">
        <v>0</v>
      </c>
      <c r="BD1248" s="780">
        <v>0</v>
      </c>
      <c r="BE1248" s="780">
        <v>0</v>
      </c>
      <c r="BF1248" s="780">
        <v>0</v>
      </c>
      <c r="BG1248" s="780">
        <v>0</v>
      </c>
      <c r="BH1248" s="780">
        <v>0</v>
      </c>
      <c r="BI1248" s="780" t="s">
        <v>397</v>
      </c>
      <c r="BJ1248" s="780"/>
      <c r="BK1248" s="780">
        <v>984</v>
      </c>
      <c r="BL1248" s="780"/>
      <c r="BM1248" s="780"/>
      <c r="BN1248" s="780" t="s">
        <v>308</v>
      </c>
      <c r="BO1248" s="780" t="s">
        <v>308</v>
      </c>
      <c r="BP1248" s="780" t="s">
        <v>308</v>
      </c>
      <c r="BQ1248" s="780" t="s">
        <v>308</v>
      </c>
      <c r="BR1248" s="780"/>
      <c r="BS1248" s="780">
        <v>984</v>
      </c>
      <c r="BT1248" s="780"/>
      <c r="BU1248" s="780" t="s">
        <v>579</v>
      </c>
      <c r="BV1248" s="780"/>
      <c r="BW1248" s="780"/>
      <c r="BX1248" s="780"/>
      <c r="BY1248" s="780"/>
      <c r="BZ1248" s="780"/>
      <c r="CA1248" s="780"/>
      <c r="CB1248" s="780"/>
      <c r="CC1248" s="780"/>
      <c r="CD1248" s="780"/>
      <c r="CE1248" s="780"/>
      <c r="CF1248" s="780"/>
      <c r="CG1248" s="780"/>
      <c r="CH1248" s="780"/>
      <c r="CI1248" s="780"/>
      <c r="CJ1248" s="780"/>
      <c r="CK1248" s="773"/>
      <c r="CL1248" s="773" t="s">
        <v>397</v>
      </c>
      <c r="CM1248" s="773" t="s">
        <v>397</v>
      </c>
      <c r="CN1248" s="773" t="s">
        <v>397</v>
      </c>
      <c r="CO1248" s="773" t="s">
        <v>397</v>
      </c>
      <c r="CP1248" s="773">
        <v>984</v>
      </c>
      <c r="CQ1248" s="773">
        <v>984</v>
      </c>
      <c r="CR1248" s="772">
        <v>984</v>
      </c>
      <c r="CS1248" s="781"/>
      <c r="CT1248" s="782" t="s">
        <v>308</v>
      </c>
      <c r="CU1248" s="783" t="s">
        <v>308</v>
      </c>
      <c r="CV1248" s="774"/>
      <c r="CW1248" s="774"/>
      <c r="CX1248" s="782">
        <v>46282</v>
      </c>
      <c r="CY1248" s="784" t="s">
        <v>2328</v>
      </c>
      <c r="CZ1248" s="784" t="s">
        <v>308</v>
      </c>
      <c r="DA1248" s="785">
        <v>46256</v>
      </c>
      <c r="DB1248" s="785" t="s">
        <v>615</v>
      </c>
      <c r="DC1248" s="785" t="s">
        <v>2024</v>
      </c>
      <c r="DD1248" s="785" t="s">
        <v>308</v>
      </c>
      <c r="DE1248" s="785" t="s">
        <v>308</v>
      </c>
      <c r="DF1248" s="785" t="s">
        <v>308</v>
      </c>
      <c r="DG1248" s="785" t="s">
        <v>308</v>
      </c>
      <c r="DH1248" s="786">
        <v>0</v>
      </c>
      <c r="DI1248" s="774" t="s">
        <v>390</v>
      </c>
      <c r="DJ1248" s="774" t="s">
        <v>390</v>
      </c>
      <c r="DK1248" s="774" t="s">
        <v>390</v>
      </c>
      <c r="DL1248" s="774">
        <v>46283</v>
      </c>
      <c r="DM1248" s="774">
        <v>46288</v>
      </c>
      <c r="DN1248" s="774">
        <v>46288</v>
      </c>
      <c r="DO1248" s="804" t="s">
        <v>308</v>
      </c>
      <c r="DP1248" s="774">
        <v>46304</v>
      </c>
      <c r="DQ1248" s="776">
        <v>46304</v>
      </c>
      <c r="DR1248" s="774">
        <v>46304</v>
      </c>
      <c r="DS1248" s="786">
        <v>46304</v>
      </c>
      <c r="DT1248" s="752">
        <v>46304</v>
      </c>
      <c r="DU1248" s="753">
        <v>-8</v>
      </c>
      <c r="DV1248" s="753" t="s">
        <v>308</v>
      </c>
      <c r="DW1248" s="754">
        <v>46295</v>
      </c>
      <c r="DX1248" s="755">
        <v>46296</v>
      </c>
      <c r="DY1248" s="754" t="e">
        <v>#VALUE!</v>
      </c>
      <c r="DZ1248" s="754" t="e">
        <v>#VALUE!</v>
      </c>
      <c r="EA1248" s="754"/>
      <c r="EB1248" s="754"/>
      <c r="HA1248" s="756" t="s">
        <v>397</v>
      </c>
      <c r="HB1248" s="756" t="s">
        <v>397</v>
      </c>
      <c r="HC1248" s="756" t="s">
        <v>397</v>
      </c>
      <c r="HD1248" s="756" t="s">
        <v>397</v>
      </c>
      <c r="HE1248" s="756" t="s">
        <v>397</v>
      </c>
      <c r="HF1248" s="756" t="s">
        <v>397</v>
      </c>
      <c r="HG1248" s="756" t="s">
        <v>397</v>
      </c>
      <c r="HH1248" s="756" t="s">
        <v>397</v>
      </c>
      <c r="HI1248" s="756" t="s">
        <v>397</v>
      </c>
      <c r="HJ1248" s="756" t="s">
        <v>397</v>
      </c>
      <c r="HK1248"/>
      <c r="HL1248"/>
      <c r="HM1248"/>
      <c r="HN1248" s="756" t="str">
        <f t="shared" si="41"/>
        <v>AUTO PRINT</v>
      </c>
      <c r="HO1248"/>
      <c r="HP1248" s="757" t="s">
        <v>572</v>
      </c>
      <c r="HQ1248" s="757" t="s">
        <v>572</v>
      </c>
      <c r="HR1248" s="757" t="s">
        <v>572</v>
      </c>
      <c r="HS1248"/>
      <c r="HW1248" s="758"/>
      <c r="HX1248"/>
      <c r="HY1248" s="759" t="s">
        <v>572</v>
      </c>
      <c r="HZ1248" s="759" t="s">
        <v>572</v>
      </c>
      <c r="IA1248" s="759" t="s">
        <v>572</v>
      </c>
      <c r="IC1248" s="760" t="s">
        <v>572</v>
      </c>
      <c r="ID1248" s="760" t="s">
        <v>572</v>
      </c>
      <c r="IE1248" s="760" t="s">
        <v>572</v>
      </c>
      <c r="IF1248" s="761" t="s">
        <v>572</v>
      </c>
      <c r="IG1248" s="619" t="str">
        <f t="shared" si="42"/>
        <v>IN HOUSE (MANUAL)</v>
      </c>
      <c r="II1248" s="761" t="s">
        <v>572</v>
      </c>
      <c r="IK1248" s="761" t="str">
        <f>IFERROR(VLOOKUP($M1248,#REF!,13,0),"IN HOUSE (MANUAL)")</f>
        <v>IN HOUSE (MANUAL)</v>
      </c>
      <c r="IM1248" s="760" t="s">
        <v>572</v>
      </c>
      <c r="IN1248" s="760" t="s">
        <v>572</v>
      </c>
      <c r="IO1248" s="760" t="s">
        <v>572</v>
      </c>
      <c r="IQ1248" s="760" t="s">
        <v>572</v>
      </c>
      <c r="IR1248" s="760" t="s">
        <v>572</v>
      </c>
      <c r="IT1248" s="760" t="s">
        <v>572</v>
      </c>
      <c r="IV1248" s="760" t="s">
        <v>572</v>
      </c>
      <c r="IW1248" s="760" t="s">
        <v>572</v>
      </c>
      <c r="IY1248" s="760" t="s">
        <v>572</v>
      </c>
      <c r="IZ1248" s="760" t="s">
        <v>572</v>
      </c>
      <c r="JB1248" s="760" t="s">
        <v>572</v>
      </c>
      <c r="JC1248" s="760" t="s">
        <v>572</v>
      </c>
      <c r="JE1248" s="760" t="s">
        <v>572</v>
      </c>
      <c r="JF1248" s="760" t="s">
        <v>572</v>
      </c>
    </row>
    <row r="1249" spans="1:266" ht="17.25" customHeight="1" x14ac:dyDescent="0.35">
      <c r="A1249" s="618" t="s">
        <v>2514</v>
      </c>
      <c r="B1249" s="730">
        <v>89</v>
      </c>
      <c r="C1249" s="730" t="s">
        <v>2473</v>
      </c>
      <c r="D1249" s="730" t="s">
        <v>2473</v>
      </c>
      <c r="E1249" s="730">
        <v>21</v>
      </c>
      <c r="F1249" s="731" t="s">
        <v>574</v>
      </c>
      <c r="G1249" s="732">
        <v>1</v>
      </c>
      <c r="H1249" s="733">
        <v>46232</v>
      </c>
      <c r="I1249" s="730">
        <v>41</v>
      </c>
      <c r="J1249" s="730" t="s">
        <v>308</v>
      </c>
      <c r="K1249" s="730">
        <v>41</v>
      </c>
      <c r="L1249" s="730" t="s">
        <v>2515</v>
      </c>
      <c r="M1249" s="772" t="s">
        <v>2514</v>
      </c>
      <c r="N1249" s="772" t="s">
        <v>390</v>
      </c>
      <c r="O1249" s="772">
        <v>0</v>
      </c>
      <c r="P1249" s="772">
        <v>0</v>
      </c>
      <c r="Q1249" s="772">
        <v>0</v>
      </c>
      <c r="R1249" s="772" t="s">
        <v>576</v>
      </c>
      <c r="S1249" s="772" t="s">
        <v>308</v>
      </c>
      <c r="T1249" s="772" t="s">
        <v>2348</v>
      </c>
      <c r="U1249" s="772">
        <v>480</v>
      </c>
      <c r="V1249" s="772" t="s">
        <v>308</v>
      </c>
      <c r="W1249" s="772"/>
      <c r="X1249" s="772"/>
      <c r="Y1249" s="772"/>
      <c r="Z1249" s="774"/>
      <c r="AA1249" s="772" t="s">
        <v>32</v>
      </c>
      <c r="AB1249" s="772" t="s">
        <v>569</v>
      </c>
      <c r="AC1249" s="772" t="s">
        <v>589</v>
      </c>
      <c r="AD1249" s="772">
        <v>1092</v>
      </c>
      <c r="AE1249" s="775">
        <v>1092</v>
      </c>
      <c r="AF1249" s="776">
        <v>46288</v>
      </c>
      <c r="AG1249" s="777"/>
      <c r="AH1249" s="777"/>
      <c r="AI1249" s="777" t="s">
        <v>308</v>
      </c>
      <c r="AJ1249" s="778">
        <v>21</v>
      </c>
      <c r="AK1249" s="779"/>
      <c r="AL1249" s="778"/>
      <c r="AM1249" s="780">
        <v>0</v>
      </c>
      <c r="AN1249" s="780"/>
      <c r="AO1249" s="780"/>
      <c r="AP1249" s="780"/>
      <c r="AQ1249" s="780"/>
      <c r="AR1249" s="780"/>
      <c r="AS1249" s="780"/>
      <c r="AT1249" s="780"/>
      <c r="AU1249" s="780"/>
      <c r="AV1249" s="780"/>
      <c r="AW1249" s="780"/>
      <c r="AX1249" s="780"/>
      <c r="AY1249" s="780"/>
      <c r="AZ1249" s="780"/>
      <c r="BA1249" s="780"/>
      <c r="BB1249" s="780">
        <v>0</v>
      </c>
      <c r="BC1249" s="780">
        <v>0</v>
      </c>
      <c r="BD1249" s="780">
        <v>0</v>
      </c>
      <c r="BE1249" s="780">
        <v>0</v>
      </c>
      <c r="BF1249" s="780">
        <v>0</v>
      </c>
      <c r="BG1249" s="780">
        <v>0</v>
      </c>
      <c r="BH1249" s="780">
        <v>0</v>
      </c>
      <c r="BI1249" s="780" t="s">
        <v>397</v>
      </c>
      <c r="BJ1249" s="780"/>
      <c r="BK1249" s="780">
        <v>1092</v>
      </c>
      <c r="BL1249" s="780"/>
      <c r="BM1249" s="780"/>
      <c r="BN1249" s="780" t="s">
        <v>308</v>
      </c>
      <c r="BO1249" s="780" t="s">
        <v>308</v>
      </c>
      <c r="BP1249" s="780" t="s">
        <v>308</v>
      </c>
      <c r="BQ1249" s="780" t="s">
        <v>308</v>
      </c>
      <c r="BR1249" s="780"/>
      <c r="BS1249" s="780">
        <v>1092</v>
      </c>
      <c r="BT1249" s="780"/>
      <c r="BU1249" s="780" t="s">
        <v>579</v>
      </c>
      <c r="BV1249" s="780"/>
      <c r="BW1249" s="780"/>
      <c r="BX1249" s="780"/>
      <c r="BY1249" s="780"/>
      <c r="BZ1249" s="780"/>
      <c r="CA1249" s="780"/>
      <c r="CB1249" s="780"/>
      <c r="CC1249" s="780"/>
      <c r="CD1249" s="780"/>
      <c r="CE1249" s="780"/>
      <c r="CF1249" s="780"/>
      <c r="CG1249" s="780"/>
      <c r="CH1249" s="780"/>
      <c r="CI1249" s="780"/>
      <c r="CJ1249" s="780"/>
      <c r="CK1249" s="773"/>
      <c r="CL1249" s="773" t="s">
        <v>397</v>
      </c>
      <c r="CM1249" s="773" t="s">
        <v>397</v>
      </c>
      <c r="CN1249" s="773" t="s">
        <v>397</v>
      </c>
      <c r="CO1249" s="773" t="s">
        <v>397</v>
      </c>
      <c r="CP1249" s="773">
        <v>1092</v>
      </c>
      <c r="CQ1249" s="773">
        <v>1092</v>
      </c>
      <c r="CR1249" s="772">
        <v>1092</v>
      </c>
      <c r="CS1249" s="781"/>
      <c r="CT1249" s="782" t="s">
        <v>308</v>
      </c>
      <c r="CU1249" s="783" t="s">
        <v>308</v>
      </c>
      <c r="CV1249" s="774"/>
      <c r="CW1249" s="774"/>
      <c r="CX1249" s="782">
        <v>46288</v>
      </c>
      <c r="CY1249" s="784" t="s">
        <v>1493</v>
      </c>
      <c r="CZ1249" s="784" t="s">
        <v>308</v>
      </c>
      <c r="DA1249" s="785">
        <v>46262</v>
      </c>
      <c r="DB1249" s="785" t="s">
        <v>615</v>
      </c>
      <c r="DC1249" s="785" t="s">
        <v>2349</v>
      </c>
      <c r="DD1249" s="785" t="s">
        <v>308</v>
      </c>
      <c r="DE1249" s="785" t="s">
        <v>308</v>
      </c>
      <c r="DF1249" s="785" t="s">
        <v>308</v>
      </c>
      <c r="DG1249" s="785" t="s">
        <v>308</v>
      </c>
      <c r="DH1249" s="786">
        <v>0</v>
      </c>
      <c r="DI1249" s="774" t="s">
        <v>390</v>
      </c>
      <c r="DJ1249" s="774" t="s">
        <v>390</v>
      </c>
      <c r="DK1249" s="774" t="s">
        <v>390</v>
      </c>
      <c r="DL1249" s="774">
        <v>46290</v>
      </c>
      <c r="DM1249" s="774">
        <v>46289</v>
      </c>
      <c r="DN1249" s="774">
        <v>46289</v>
      </c>
      <c r="DO1249" s="804" t="s">
        <v>308</v>
      </c>
      <c r="DP1249" s="774">
        <v>46304</v>
      </c>
      <c r="DQ1249" s="776">
        <v>46304</v>
      </c>
      <c r="DR1249" s="774">
        <v>46304</v>
      </c>
      <c r="DS1249" s="786">
        <v>46304</v>
      </c>
      <c r="DT1249" s="752">
        <v>46304</v>
      </c>
      <c r="DU1249" s="753">
        <v>-4</v>
      </c>
      <c r="DV1249" s="753" t="s">
        <v>308</v>
      </c>
      <c r="DW1249" s="754">
        <v>46296</v>
      </c>
      <c r="DX1249" s="755">
        <v>46300</v>
      </c>
      <c r="DY1249" s="754" t="e">
        <v>#VALUE!</v>
      </c>
      <c r="DZ1249" s="754" t="e">
        <v>#VALUE!</v>
      </c>
      <c r="EA1249" s="754"/>
      <c r="EB1249" s="754"/>
      <c r="HA1249" s="756" t="s">
        <v>397</v>
      </c>
      <c r="HB1249" s="756" t="s">
        <v>397</v>
      </c>
      <c r="HC1249" s="756" t="s">
        <v>397</v>
      </c>
      <c r="HD1249" s="756" t="s">
        <v>397</v>
      </c>
      <c r="HE1249" s="756" t="s">
        <v>397</v>
      </c>
      <c r="HF1249" s="756" t="s">
        <v>397</v>
      </c>
      <c r="HG1249" s="756" t="s">
        <v>397</v>
      </c>
      <c r="HH1249" s="756" t="s">
        <v>397</v>
      </c>
      <c r="HI1249" s="756" t="s">
        <v>397</v>
      </c>
      <c r="HJ1249" s="756" t="s">
        <v>397</v>
      </c>
      <c r="HK1249"/>
      <c r="HL1249"/>
      <c r="HM1249"/>
      <c r="HN1249" s="756" t="str">
        <f t="shared" si="41"/>
        <v>AUTO PRINT</v>
      </c>
      <c r="HO1249"/>
      <c r="HP1249" s="757" t="s">
        <v>572</v>
      </c>
      <c r="HQ1249" s="757" t="s">
        <v>572</v>
      </c>
      <c r="HR1249" s="757" t="s">
        <v>572</v>
      </c>
      <c r="HS1249"/>
      <c r="HW1249" s="758"/>
      <c r="HX1249"/>
      <c r="HY1249" s="759" t="s">
        <v>572</v>
      </c>
      <c r="HZ1249" s="759" t="s">
        <v>572</v>
      </c>
      <c r="IA1249" s="759" t="s">
        <v>572</v>
      </c>
      <c r="IC1249" s="760" t="s">
        <v>572</v>
      </c>
      <c r="ID1249" s="760" t="s">
        <v>572</v>
      </c>
      <c r="IE1249" s="760" t="s">
        <v>572</v>
      </c>
      <c r="IF1249" s="761" t="s">
        <v>572</v>
      </c>
      <c r="IG1249" s="619" t="str">
        <f t="shared" si="42"/>
        <v>IN HOUSE (MANUAL)</v>
      </c>
      <c r="II1249" s="761" t="s">
        <v>572</v>
      </c>
      <c r="IK1249" s="761" t="str">
        <f>IFERROR(VLOOKUP($M1249,#REF!,13,0),"IN HOUSE (MANUAL)")</f>
        <v>IN HOUSE (MANUAL)</v>
      </c>
      <c r="IM1249" s="760" t="s">
        <v>572</v>
      </c>
      <c r="IN1249" s="760" t="s">
        <v>572</v>
      </c>
      <c r="IO1249" s="760" t="s">
        <v>572</v>
      </c>
      <c r="IQ1249" s="760" t="s">
        <v>572</v>
      </c>
      <c r="IR1249" s="760" t="s">
        <v>572</v>
      </c>
      <c r="IT1249" s="760" t="s">
        <v>572</v>
      </c>
      <c r="IV1249" s="760" t="s">
        <v>572</v>
      </c>
      <c r="IW1249" s="760" t="s">
        <v>572</v>
      </c>
      <c r="IY1249" s="760" t="s">
        <v>572</v>
      </c>
      <c r="IZ1249" s="760" t="s">
        <v>572</v>
      </c>
      <c r="JB1249" s="760" t="s">
        <v>572</v>
      </c>
      <c r="JC1249" s="760" t="s">
        <v>572</v>
      </c>
      <c r="JE1249" s="760" t="s">
        <v>572</v>
      </c>
      <c r="JF1249" s="760" t="s">
        <v>572</v>
      </c>
    </row>
    <row r="1250" spans="1:266" ht="17.25" customHeight="1" x14ac:dyDescent="0.35">
      <c r="A1250" s="618" t="s">
        <v>2443</v>
      </c>
      <c r="B1250" s="730">
        <v>90</v>
      </c>
      <c r="C1250" s="730" t="s">
        <v>2444</v>
      </c>
      <c r="D1250" s="730" t="s">
        <v>2444</v>
      </c>
      <c r="E1250" s="730">
        <v>21</v>
      </c>
      <c r="F1250" s="731" t="s">
        <v>574</v>
      </c>
      <c r="G1250" s="732">
        <v>2</v>
      </c>
      <c r="H1250" s="733">
        <v>46232</v>
      </c>
      <c r="I1250" s="730">
        <v>41</v>
      </c>
      <c r="J1250" s="730" t="s">
        <v>308</v>
      </c>
      <c r="K1250" s="730">
        <v>42</v>
      </c>
      <c r="L1250" s="730" t="s">
        <v>2445</v>
      </c>
      <c r="M1250" s="772" t="s">
        <v>2443</v>
      </c>
      <c r="N1250" s="772" t="s">
        <v>390</v>
      </c>
      <c r="O1250" s="772">
        <v>0</v>
      </c>
      <c r="P1250" s="772">
        <v>0</v>
      </c>
      <c r="Q1250" s="772">
        <v>0</v>
      </c>
      <c r="R1250" s="772" t="s">
        <v>576</v>
      </c>
      <c r="S1250" s="772" t="s">
        <v>308</v>
      </c>
      <c r="T1250" s="772" t="s">
        <v>2348</v>
      </c>
      <c r="U1250" s="772">
        <v>480</v>
      </c>
      <c r="V1250" s="772" t="s">
        <v>308</v>
      </c>
      <c r="W1250" s="772"/>
      <c r="X1250" s="772"/>
      <c r="Y1250" s="772"/>
      <c r="Z1250" s="774"/>
      <c r="AA1250" s="772" t="s">
        <v>32</v>
      </c>
      <c r="AB1250" s="772" t="s">
        <v>569</v>
      </c>
      <c r="AC1250" s="772" t="s">
        <v>589</v>
      </c>
      <c r="AD1250" s="772">
        <v>3006</v>
      </c>
      <c r="AE1250" s="775">
        <v>1404</v>
      </c>
      <c r="AF1250" s="776">
        <v>46288</v>
      </c>
      <c r="AG1250" s="777"/>
      <c r="AH1250" s="777"/>
      <c r="AI1250" s="777" t="s">
        <v>308</v>
      </c>
      <c r="AJ1250" s="778">
        <v>22</v>
      </c>
      <c r="AK1250" s="779"/>
      <c r="AL1250" s="778"/>
      <c r="AM1250" s="780">
        <v>0</v>
      </c>
      <c r="AN1250" s="780"/>
      <c r="AO1250" s="780"/>
      <c r="AP1250" s="780"/>
      <c r="AQ1250" s="780"/>
      <c r="AR1250" s="780"/>
      <c r="AS1250" s="780"/>
      <c r="AT1250" s="780"/>
      <c r="AU1250" s="780"/>
      <c r="AV1250" s="780"/>
      <c r="AW1250" s="780"/>
      <c r="AX1250" s="780"/>
      <c r="AY1250" s="780"/>
      <c r="AZ1250" s="780"/>
      <c r="BA1250" s="780"/>
      <c r="BB1250" s="780">
        <v>0</v>
      </c>
      <c r="BC1250" s="780">
        <v>0</v>
      </c>
      <c r="BD1250" s="780">
        <v>0</v>
      </c>
      <c r="BE1250" s="780">
        <v>0</v>
      </c>
      <c r="BF1250" s="780">
        <v>0</v>
      </c>
      <c r="BG1250" s="780">
        <v>0</v>
      </c>
      <c r="BH1250" s="780">
        <v>0</v>
      </c>
      <c r="BI1250" s="780" t="s">
        <v>397</v>
      </c>
      <c r="BJ1250" s="780"/>
      <c r="BK1250" s="780">
        <v>1503</v>
      </c>
      <c r="BL1250" s="780"/>
      <c r="BM1250" s="780"/>
      <c r="BN1250" s="780" t="s">
        <v>308</v>
      </c>
      <c r="BO1250" s="780" t="s">
        <v>308</v>
      </c>
      <c r="BP1250" s="780" t="s">
        <v>308</v>
      </c>
      <c r="BQ1250" s="780" t="s">
        <v>308</v>
      </c>
      <c r="BR1250" s="780"/>
      <c r="BS1250" s="780">
        <v>1503</v>
      </c>
      <c r="BT1250" s="780"/>
      <c r="BU1250" s="780" t="s">
        <v>579</v>
      </c>
      <c r="BV1250" s="780"/>
      <c r="BW1250" s="780"/>
      <c r="BX1250" s="780"/>
      <c r="BY1250" s="780"/>
      <c r="BZ1250" s="780"/>
      <c r="CA1250" s="780"/>
      <c r="CB1250" s="780"/>
      <c r="CC1250" s="780"/>
      <c r="CD1250" s="780"/>
      <c r="CE1250" s="780"/>
      <c r="CF1250" s="780"/>
      <c r="CG1250" s="780"/>
      <c r="CH1250" s="780"/>
      <c r="CI1250" s="780"/>
      <c r="CJ1250" s="780"/>
      <c r="CK1250" s="773"/>
      <c r="CL1250" s="773" t="s">
        <v>397</v>
      </c>
      <c r="CM1250" s="773" t="s">
        <v>397</v>
      </c>
      <c r="CN1250" s="773" t="s">
        <v>397</v>
      </c>
      <c r="CO1250" s="773" t="s">
        <v>397</v>
      </c>
      <c r="CP1250" s="773">
        <v>1503</v>
      </c>
      <c r="CQ1250" s="773">
        <v>3006</v>
      </c>
      <c r="CR1250" s="772">
        <v>1404</v>
      </c>
      <c r="CS1250" s="781"/>
      <c r="CT1250" s="782" t="s">
        <v>308</v>
      </c>
      <c r="CU1250" s="783" t="s">
        <v>308</v>
      </c>
      <c r="CV1250" s="774"/>
      <c r="CW1250" s="774"/>
      <c r="CX1250" s="782">
        <v>46288</v>
      </c>
      <c r="CY1250" s="784" t="s">
        <v>1493</v>
      </c>
      <c r="CZ1250" s="784" t="s">
        <v>308</v>
      </c>
      <c r="DA1250" s="785">
        <v>46262</v>
      </c>
      <c r="DB1250" s="785" t="s">
        <v>615</v>
      </c>
      <c r="DC1250" s="785" t="s">
        <v>2349</v>
      </c>
      <c r="DD1250" s="785" t="s">
        <v>308</v>
      </c>
      <c r="DE1250" s="785" t="s">
        <v>308</v>
      </c>
      <c r="DF1250" s="785" t="s">
        <v>308</v>
      </c>
      <c r="DG1250" s="785" t="s">
        <v>308</v>
      </c>
      <c r="DH1250" s="786">
        <v>0</v>
      </c>
      <c r="DI1250" s="774" t="s">
        <v>390</v>
      </c>
      <c r="DJ1250" s="774" t="s">
        <v>390</v>
      </c>
      <c r="DK1250" s="774" t="s">
        <v>390</v>
      </c>
      <c r="DL1250" s="774">
        <v>46297</v>
      </c>
      <c r="DM1250" s="774">
        <v>46293</v>
      </c>
      <c r="DN1250" s="774">
        <v>46293</v>
      </c>
      <c r="DO1250" s="804" t="s">
        <v>308</v>
      </c>
      <c r="DP1250" s="774">
        <v>46311</v>
      </c>
      <c r="DQ1250" s="776">
        <v>46311</v>
      </c>
      <c r="DR1250" s="774">
        <v>46311</v>
      </c>
      <c r="DS1250" s="786">
        <v>46311</v>
      </c>
      <c r="DT1250" s="752">
        <v>46311</v>
      </c>
      <c r="DU1250" s="753">
        <v>-9</v>
      </c>
      <c r="DV1250" s="753" t="s">
        <v>308</v>
      </c>
      <c r="DW1250" s="754">
        <v>46300</v>
      </c>
      <c r="DX1250" s="755">
        <v>46302</v>
      </c>
      <c r="DY1250" s="754" t="e">
        <v>#VALUE!</v>
      </c>
      <c r="DZ1250" s="754" t="e">
        <v>#VALUE!</v>
      </c>
      <c r="EA1250" s="754"/>
      <c r="EB1250" s="754"/>
      <c r="HA1250" s="756" t="s">
        <v>397</v>
      </c>
      <c r="HB1250" s="756" t="s">
        <v>397</v>
      </c>
      <c r="HC1250" s="756" t="s">
        <v>397</v>
      </c>
      <c r="HD1250" s="756" t="s">
        <v>397</v>
      </c>
      <c r="HE1250" s="756" t="s">
        <v>397</v>
      </c>
      <c r="HF1250" s="756" t="s">
        <v>397</v>
      </c>
      <c r="HG1250" s="756" t="s">
        <v>397</v>
      </c>
      <c r="HH1250" s="756" t="s">
        <v>397</v>
      </c>
      <c r="HI1250" s="756" t="s">
        <v>397</v>
      </c>
      <c r="HJ1250" s="756" t="s">
        <v>397</v>
      </c>
      <c r="HK1250"/>
      <c r="HL1250"/>
      <c r="HM1250"/>
      <c r="HN1250" s="756" t="str">
        <f t="shared" si="41"/>
        <v>AUTO PRINT</v>
      </c>
      <c r="HO1250"/>
      <c r="HP1250" s="757" t="s">
        <v>572</v>
      </c>
      <c r="HQ1250" s="757" t="s">
        <v>572</v>
      </c>
      <c r="HR1250" s="757" t="s">
        <v>572</v>
      </c>
      <c r="HS1250"/>
      <c r="HW1250" s="758"/>
      <c r="HX1250"/>
      <c r="HY1250" s="759" t="s">
        <v>572</v>
      </c>
      <c r="HZ1250" s="759" t="s">
        <v>572</v>
      </c>
      <c r="IA1250" s="759" t="s">
        <v>572</v>
      </c>
      <c r="IC1250" s="760" t="s">
        <v>572</v>
      </c>
      <c r="ID1250" s="760" t="s">
        <v>572</v>
      </c>
      <c r="IE1250" s="760" t="s">
        <v>572</v>
      </c>
      <c r="IF1250" s="761" t="s">
        <v>572</v>
      </c>
      <c r="IG1250" s="619" t="str">
        <f t="shared" si="42"/>
        <v>IN HOUSE (MANUAL)</v>
      </c>
      <c r="II1250" s="761" t="s">
        <v>572</v>
      </c>
      <c r="IK1250" s="761" t="str">
        <f>IFERROR(VLOOKUP($M1250,#REF!,13,0),"IN HOUSE (MANUAL)")</f>
        <v>IN HOUSE (MANUAL)</v>
      </c>
      <c r="IM1250" s="760" t="s">
        <v>572</v>
      </c>
      <c r="IN1250" s="760" t="s">
        <v>572</v>
      </c>
      <c r="IO1250" s="760" t="s">
        <v>572</v>
      </c>
      <c r="IQ1250" s="760" t="s">
        <v>572</v>
      </c>
      <c r="IR1250" s="760" t="s">
        <v>572</v>
      </c>
      <c r="IT1250" s="760" t="s">
        <v>572</v>
      </c>
      <c r="IV1250" s="760" t="s">
        <v>572</v>
      </c>
      <c r="IW1250" s="760" t="s">
        <v>572</v>
      </c>
      <c r="IY1250" s="760" t="s">
        <v>572</v>
      </c>
      <c r="IZ1250" s="760" t="s">
        <v>572</v>
      </c>
      <c r="JB1250" s="760" t="s">
        <v>572</v>
      </c>
      <c r="JC1250" s="760" t="s">
        <v>572</v>
      </c>
      <c r="JE1250" s="760" t="s">
        <v>572</v>
      </c>
      <c r="JF1250" s="760" t="s">
        <v>572</v>
      </c>
    </row>
    <row r="1251" spans="1:266" ht="17.25" customHeight="1" x14ac:dyDescent="0.35">
      <c r="A1251" s="618" t="s">
        <v>2516</v>
      </c>
      <c r="B1251" s="730">
        <v>91</v>
      </c>
      <c r="C1251" s="730" t="s">
        <v>2473</v>
      </c>
      <c r="D1251" s="730" t="s">
        <v>2473</v>
      </c>
      <c r="E1251" s="730">
        <v>21</v>
      </c>
      <c r="F1251" s="731" t="s">
        <v>574</v>
      </c>
      <c r="G1251" s="732">
        <v>1</v>
      </c>
      <c r="H1251" s="733">
        <v>46196</v>
      </c>
      <c r="I1251" s="730">
        <v>41</v>
      </c>
      <c r="J1251" s="730" t="s">
        <v>308</v>
      </c>
      <c r="K1251" s="730">
        <v>42</v>
      </c>
      <c r="L1251" s="730" t="s">
        <v>2517</v>
      </c>
      <c r="M1251" s="772" t="s">
        <v>2516</v>
      </c>
      <c r="N1251" s="772" t="s">
        <v>390</v>
      </c>
      <c r="O1251" s="772">
        <v>0</v>
      </c>
      <c r="P1251" s="772">
        <v>0</v>
      </c>
      <c r="Q1251" s="772">
        <v>0</v>
      </c>
      <c r="R1251" s="772" t="s">
        <v>576</v>
      </c>
      <c r="S1251" s="772" t="s">
        <v>308</v>
      </c>
      <c r="T1251" s="772" t="s">
        <v>2348</v>
      </c>
      <c r="U1251" s="772">
        <v>480</v>
      </c>
      <c r="V1251" s="772" t="s">
        <v>308</v>
      </c>
      <c r="W1251" s="772"/>
      <c r="X1251" s="772"/>
      <c r="Y1251" s="772"/>
      <c r="Z1251" s="774"/>
      <c r="AA1251" s="772" t="s">
        <v>32</v>
      </c>
      <c r="AB1251" s="772" t="s">
        <v>569</v>
      </c>
      <c r="AC1251" s="772" t="s">
        <v>578</v>
      </c>
      <c r="AD1251" s="772">
        <v>222</v>
      </c>
      <c r="AE1251" s="775">
        <v>222</v>
      </c>
      <c r="AF1251" s="776">
        <v>46272</v>
      </c>
      <c r="AG1251" s="777"/>
      <c r="AH1251" s="777"/>
      <c r="AI1251" s="777" t="s">
        <v>308</v>
      </c>
      <c r="AJ1251" s="778">
        <v>23</v>
      </c>
      <c r="AK1251" s="779"/>
      <c r="AL1251" s="778"/>
      <c r="AM1251" s="780">
        <v>0</v>
      </c>
      <c r="AN1251" s="780"/>
      <c r="AO1251" s="780"/>
      <c r="AP1251" s="780"/>
      <c r="AQ1251" s="780"/>
      <c r="AR1251" s="780"/>
      <c r="AS1251" s="780"/>
      <c r="AT1251" s="780"/>
      <c r="AU1251" s="780"/>
      <c r="AV1251" s="780"/>
      <c r="AW1251" s="780"/>
      <c r="AX1251" s="780"/>
      <c r="AY1251" s="780"/>
      <c r="AZ1251" s="780"/>
      <c r="BA1251" s="780"/>
      <c r="BB1251" s="780">
        <v>0</v>
      </c>
      <c r="BC1251" s="780">
        <v>0</v>
      </c>
      <c r="BD1251" s="780">
        <v>0</v>
      </c>
      <c r="BE1251" s="780">
        <v>0</v>
      </c>
      <c r="BF1251" s="780">
        <v>0</v>
      </c>
      <c r="BG1251" s="780">
        <v>0</v>
      </c>
      <c r="BH1251" s="780">
        <v>0</v>
      </c>
      <c r="BI1251" s="780" t="s">
        <v>397</v>
      </c>
      <c r="BJ1251" s="780"/>
      <c r="BK1251" s="780">
        <v>222</v>
      </c>
      <c r="BL1251" s="780"/>
      <c r="BM1251" s="780"/>
      <c r="BN1251" s="780" t="s">
        <v>308</v>
      </c>
      <c r="BO1251" s="780" t="s">
        <v>308</v>
      </c>
      <c r="BP1251" s="780" t="s">
        <v>308</v>
      </c>
      <c r="BQ1251" s="780" t="s">
        <v>308</v>
      </c>
      <c r="BR1251" s="780"/>
      <c r="BS1251" s="780">
        <v>222</v>
      </c>
      <c r="BT1251" s="780"/>
      <c r="BU1251" s="780" t="s">
        <v>579</v>
      </c>
      <c r="BV1251" s="780"/>
      <c r="BW1251" s="780"/>
      <c r="BX1251" s="780"/>
      <c r="BY1251" s="780"/>
      <c r="BZ1251" s="780"/>
      <c r="CA1251" s="780"/>
      <c r="CB1251" s="780"/>
      <c r="CC1251" s="780"/>
      <c r="CD1251" s="780"/>
      <c r="CE1251" s="780"/>
      <c r="CF1251" s="780"/>
      <c r="CG1251" s="780"/>
      <c r="CH1251" s="780"/>
      <c r="CI1251" s="780"/>
      <c r="CJ1251" s="780"/>
      <c r="CK1251" s="773"/>
      <c r="CL1251" s="773" t="s">
        <v>397</v>
      </c>
      <c r="CM1251" s="773" t="s">
        <v>397</v>
      </c>
      <c r="CN1251" s="773" t="s">
        <v>397</v>
      </c>
      <c r="CO1251" s="773" t="s">
        <v>397</v>
      </c>
      <c r="CP1251" s="773">
        <v>222</v>
      </c>
      <c r="CQ1251" s="773">
        <v>222</v>
      </c>
      <c r="CR1251" s="772">
        <v>222</v>
      </c>
      <c r="CS1251" s="781"/>
      <c r="CT1251" s="782" t="s">
        <v>308</v>
      </c>
      <c r="CU1251" s="783" t="s">
        <v>308</v>
      </c>
      <c r="CV1251" s="774"/>
      <c r="CW1251" s="774"/>
      <c r="CX1251" s="782">
        <v>46253</v>
      </c>
      <c r="CY1251" s="784" t="s">
        <v>2367</v>
      </c>
      <c r="CZ1251" s="784" t="s">
        <v>308</v>
      </c>
      <c r="DA1251" s="785">
        <v>46269</v>
      </c>
      <c r="DB1251" s="785" t="s">
        <v>633</v>
      </c>
      <c r="DC1251" s="785" t="s">
        <v>634</v>
      </c>
      <c r="DD1251" s="785" t="s">
        <v>308</v>
      </c>
      <c r="DE1251" s="785" t="s">
        <v>308</v>
      </c>
      <c r="DF1251" s="785" t="s">
        <v>308</v>
      </c>
      <c r="DG1251" s="785" t="s">
        <v>308</v>
      </c>
      <c r="DH1251" s="786">
        <v>0</v>
      </c>
      <c r="DI1251" s="774" t="s">
        <v>390</v>
      </c>
      <c r="DJ1251" s="774" t="s">
        <v>390</v>
      </c>
      <c r="DK1251" s="774" t="s">
        <v>390</v>
      </c>
      <c r="DL1251" s="774" t="s">
        <v>390</v>
      </c>
      <c r="DM1251" s="774">
        <v>46295</v>
      </c>
      <c r="DN1251" s="774">
        <v>46295</v>
      </c>
      <c r="DO1251" s="804" t="s">
        <v>308</v>
      </c>
      <c r="DP1251" s="774">
        <v>46311</v>
      </c>
      <c r="DQ1251" s="776">
        <v>46311</v>
      </c>
      <c r="DR1251" s="774">
        <v>46311</v>
      </c>
      <c r="DS1251" s="786">
        <v>46311</v>
      </c>
      <c r="DT1251" s="752">
        <v>46311</v>
      </c>
      <c r="DU1251" s="753">
        <v>-9</v>
      </c>
      <c r="DV1251" s="753" t="s">
        <v>308</v>
      </c>
      <c r="DW1251" s="754">
        <v>46302</v>
      </c>
      <c r="DX1251" s="755">
        <v>46302</v>
      </c>
      <c r="DY1251" s="754" t="e">
        <v>#VALUE!</v>
      </c>
      <c r="DZ1251" s="754" t="e">
        <v>#VALUE!</v>
      </c>
      <c r="EA1251" s="754"/>
      <c r="EB1251" s="754"/>
      <c r="HA1251" s="756" t="s">
        <v>397</v>
      </c>
      <c r="HB1251" s="756" t="s">
        <v>397</v>
      </c>
      <c r="HC1251" s="756" t="s">
        <v>397</v>
      </c>
      <c r="HD1251" s="756" t="s">
        <v>397</v>
      </c>
      <c r="HE1251" s="756" t="s">
        <v>397</v>
      </c>
      <c r="HF1251" s="756" t="s">
        <v>397</v>
      </c>
      <c r="HG1251" s="756" t="s">
        <v>397</v>
      </c>
      <c r="HH1251" s="756" t="s">
        <v>397</v>
      </c>
      <c r="HI1251" s="756" t="s">
        <v>397</v>
      </c>
      <c r="HJ1251" s="756" t="s">
        <v>397</v>
      </c>
      <c r="HK1251"/>
      <c r="HL1251"/>
      <c r="HM1251"/>
      <c r="HN1251" s="756" t="str">
        <f t="shared" si="41"/>
        <v>AUTO PRINT</v>
      </c>
      <c r="HO1251"/>
      <c r="HP1251" s="757" t="s">
        <v>572</v>
      </c>
      <c r="HQ1251" s="757" t="s">
        <v>572</v>
      </c>
      <c r="HR1251" s="757" t="s">
        <v>572</v>
      </c>
      <c r="HS1251"/>
      <c r="HW1251" s="758"/>
      <c r="HX1251"/>
      <c r="HY1251" s="759" t="s">
        <v>572</v>
      </c>
      <c r="HZ1251" s="759" t="s">
        <v>572</v>
      </c>
      <c r="IA1251" s="759" t="s">
        <v>572</v>
      </c>
      <c r="IC1251" s="760" t="s">
        <v>572</v>
      </c>
      <c r="ID1251" s="760" t="s">
        <v>572</v>
      </c>
      <c r="IE1251" s="760" t="s">
        <v>572</v>
      </c>
      <c r="IF1251" s="761" t="s">
        <v>572</v>
      </c>
      <c r="IG1251" s="619" t="str">
        <f t="shared" si="42"/>
        <v>IN HOUSE (MANUAL)</v>
      </c>
      <c r="II1251" s="761" t="s">
        <v>572</v>
      </c>
      <c r="IK1251" s="761" t="str">
        <f>IFERROR(VLOOKUP($M1251,#REF!,13,0),"IN HOUSE (MANUAL)")</f>
        <v>IN HOUSE (MANUAL)</v>
      </c>
      <c r="IM1251" s="760" t="s">
        <v>572</v>
      </c>
      <c r="IN1251" s="760" t="s">
        <v>572</v>
      </c>
      <c r="IO1251" s="760" t="s">
        <v>572</v>
      </c>
      <c r="IQ1251" s="760" t="s">
        <v>572</v>
      </c>
      <c r="IR1251" s="760" t="s">
        <v>572</v>
      </c>
      <c r="IT1251" s="760" t="s">
        <v>572</v>
      </c>
      <c r="IV1251" s="760" t="s">
        <v>572</v>
      </c>
      <c r="IW1251" s="760" t="s">
        <v>572</v>
      </c>
      <c r="IY1251" s="760" t="s">
        <v>572</v>
      </c>
      <c r="IZ1251" s="760" t="s">
        <v>572</v>
      </c>
      <c r="JB1251" s="760" t="s">
        <v>572</v>
      </c>
      <c r="JC1251" s="760" t="s">
        <v>572</v>
      </c>
      <c r="JE1251" s="760" t="s">
        <v>572</v>
      </c>
      <c r="JF1251" s="760" t="s">
        <v>572</v>
      </c>
    </row>
    <row r="1252" spans="1:266" ht="17.25" customHeight="1" x14ac:dyDescent="0.35">
      <c r="A1252" s="618" t="s">
        <v>2518</v>
      </c>
      <c r="B1252" s="730">
        <v>92</v>
      </c>
      <c r="C1252" s="730" t="s">
        <v>2473</v>
      </c>
      <c r="D1252" s="730" t="s">
        <v>2473</v>
      </c>
      <c r="E1252" s="730">
        <v>21</v>
      </c>
      <c r="F1252" s="731" t="s">
        <v>574</v>
      </c>
      <c r="G1252" s="732">
        <v>1</v>
      </c>
      <c r="H1252" s="733">
        <v>46232</v>
      </c>
      <c r="I1252" s="730">
        <v>41</v>
      </c>
      <c r="J1252" s="730" t="s">
        <v>308</v>
      </c>
      <c r="K1252" s="730">
        <v>42</v>
      </c>
      <c r="L1252" s="730" t="s">
        <v>2519</v>
      </c>
      <c r="M1252" s="772" t="s">
        <v>2518</v>
      </c>
      <c r="N1252" s="772" t="s">
        <v>390</v>
      </c>
      <c r="O1252" s="772">
        <v>0</v>
      </c>
      <c r="P1252" s="772">
        <v>0</v>
      </c>
      <c r="Q1252" s="772">
        <v>0</v>
      </c>
      <c r="R1252" s="772" t="s">
        <v>576</v>
      </c>
      <c r="S1252" s="772" t="s">
        <v>308</v>
      </c>
      <c r="T1252" s="772" t="s">
        <v>577</v>
      </c>
      <c r="U1252" s="772">
        <v>480</v>
      </c>
      <c r="V1252" s="772" t="s">
        <v>308</v>
      </c>
      <c r="W1252" s="772"/>
      <c r="X1252" s="772"/>
      <c r="Y1252" s="772"/>
      <c r="Z1252" s="774"/>
      <c r="AA1252" s="772" t="s">
        <v>32</v>
      </c>
      <c r="AB1252" s="772" t="s">
        <v>569</v>
      </c>
      <c r="AC1252" s="772" t="s">
        <v>589</v>
      </c>
      <c r="AD1252" s="772">
        <v>954</v>
      </c>
      <c r="AE1252" s="775">
        <v>954</v>
      </c>
      <c r="AF1252" s="776">
        <v>46282</v>
      </c>
      <c r="AG1252" s="777"/>
      <c r="AH1252" s="777"/>
      <c r="AI1252" s="777" t="s">
        <v>308</v>
      </c>
      <c r="AJ1252" s="778">
        <v>24</v>
      </c>
      <c r="AK1252" s="779"/>
      <c r="AL1252" s="778"/>
      <c r="AM1252" s="780">
        <v>0</v>
      </c>
      <c r="AN1252" s="780"/>
      <c r="AO1252" s="780"/>
      <c r="AP1252" s="780"/>
      <c r="AQ1252" s="780"/>
      <c r="AR1252" s="780"/>
      <c r="AS1252" s="780"/>
      <c r="AT1252" s="780"/>
      <c r="AU1252" s="780"/>
      <c r="AV1252" s="780"/>
      <c r="AW1252" s="780"/>
      <c r="AX1252" s="780"/>
      <c r="AY1252" s="780"/>
      <c r="AZ1252" s="780"/>
      <c r="BA1252" s="780"/>
      <c r="BB1252" s="780">
        <v>0</v>
      </c>
      <c r="BC1252" s="780">
        <v>0</v>
      </c>
      <c r="BD1252" s="780">
        <v>0</v>
      </c>
      <c r="BE1252" s="780">
        <v>0</v>
      </c>
      <c r="BF1252" s="780">
        <v>0</v>
      </c>
      <c r="BG1252" s="780">
        <v>0</v>
      </c>
      <c r="BH1252" s="780">
        <v>0</v>
      </c>
      <c r="BI1252" s="780" t="s">
        <v>397</v>
      </c>
      <c r="BJ1252" s="780"/>
      <c r="BK1252" s="780">
        <v>954</v>
      </c>
      <c r="BL1252" s="780"/>
      <c r="BM1252" s="780"/>
      <c r="BN1252" s="780" t="s">
        <v>308</v>
      </c>
      <c r="BO1252" s="780" t="s">
        <v>308</v>
      </c>
      <c r="BP1252" s="780" t="s">
        <v>308</v>
      </c>
      <c r="BQ1252" s="780" t="s">
        <v>308</v>
      </c>
      <c r="BR1252" s="780"/>
      <c r="BS1252" s="780">
        <v>954</v>
      </c>
      <c r="BT1252" s="780"/>
      <c r="BU1252" s="780" t="s">
        <v>579</v>
      </c>
      <c r="BV1252" s="780"/>
      <c r="BW1252" s="780"/>
      <c r="BX1252" s="780"/>
      <c r="BY1252" s="780"/>
      <c r="BZ1252" s="780"/>
      <c r="CA1252" s="780"/>
      <c r="CB1252" s="780"/>
      <c r="CC1252" s="780"/>
      <c r="CD1252" s="780"/>
      <c r="CE1252" s="780"/>
      <c r="CF1252" s="780"/>
      <c r="CG1252" s="780"/>
      <c r="CH1252" s="780"/>
      <c r="CI1252" s="780"/>
      <c r="CJ1252" s="780"/>
      <c r="CK1252" s="773"/>
      <c r="CL1252" s="773" t="s">
        <v>397</v>
      </c>
      <c r="CM1252" s="773" t="s">
        <v>397</v>
      </c>
      <c r="CN1252" s="773" t="s">
        <v>397</v>
      </c>
      <c r="CO1252" s="773" t="s">
        <v>397</v>
      </c>
      <c r="CP1252" s="773">
        <v>954</v>
      </c>
      <c r="CQ1252" s="773">
        <v>954</v>
      </c>
      <c r="CR1252" s="772">
        <v>954</v>
      </c>
      <c r="CS1252" s="781"/>
      <c r="CT1252" s="782" t="s">
        <v>308</v>
      </c>
      <c r="CU1252" s="783" t="s">
        <v>308</v>
      </c>
      <c r="CV1252" s="774"/>
      <c r="CW1252" s="774"/>
      <c r="CX1252" s="782">
        <v>46282</v>
      </c>
      <c r="CY1252" s="784" t="s">
        <v>2328</v>
      </c>
      <c r="CZ1252" s="784" t="s">
        <v>308</v>
      </c>
      <c r="DA1252" s="785">
        <v>46256</v>
      </c>
      <c r="DB1252" s="785" t="s">
        <v>615</v>
      </c>
      <c r="DC1252" s="785" t="s">
        <v>2024</v>
      </c>
      <c r="DD1252" s="785" t="s">
        <v>308</v>
      </c>
      <c r="DE1252" s="785" t="s">
        <v>308</v>
      </c>
      <c r="DF1252" s="785" t="s">
        <v>308</v>
      </c>
      <c r="DG1252" s="785" t="s">
        <v>308</v>
      </c>
      <c r="DH1252" s="786">
        <v>0</v>
      </c>
      <c r="DI1252" s="774" t="s">
        <v>390</v>
      </c>
      <c r="DJ1252" s="774" t="s">
        <v>390</v>
      </c>
      <c r="DK1252" s="774" t="s">
        <v>397</v>
      </c>
      <c r="DL1252" s="774">
        <v>46293</v>
      </c>
      <c r="DM1252" s="774">
        <v>46295</v>
      </c>
      <c r="DN1252" s="774">
        <v>46295</v>
      </c>
      <c r="DO1252" s="804" t="s">
        <v>308</v>
      </c>
      <c r="DP1252" s="774">
        <v>46311</v>
      </c>
      <c r="DQ1252" s="776">
        <v>46311</v>
      </c>
      <c r="DR1252" s="774">
        <v>46311</v>
      </c>
      <c r="DS1252" s="786">
        <v>46311</v>
      </c>
      <c r="DT1252" s="752">
        <v>46311</v>
      </c>
      <c r="DU1252" s="753">
        <v>-8</v>
      </c>
      <c r="DV1252" s="753" t="s">
        <v>308</v>
      </c>
      <c r="DW1252" s="754">
        <v>46302</v>
      </c>
      <c r="DX1252" s="755">
        <v>46303</v>
      </c>
      <c r="DY1252" s="754" t="e">
        <v>#VALUE!</v>
      </c>
      <c r="DZ1252" s="754" t="e">
        <v>#VALUE!</v>
      </c>
      <c r="EA1252" s="754"/>
      <c r="EB1252" s="754"/>
      <c r="HA1252" s="756" t="s">
        <v>397</v>
      </c>
      <c r="HB1252" s="756" t="s">
        <v>397</v>
      </c>
      <c r="HC1252" s="756" t="s">
        <v>397</v>
      </c>
      <c r="HD1252" s="756" t="s">
        <v>397</v>
      </c>
      <c r="HE1252" s="756" t="s">
        <v>397</v>
      </c>
      <c r="HF1252" s="756" t="s">
        <v>397</v>
      </c>
      <c r="HG1252" s="756" t="s">
        <v>397</v>
      </c>
      <c r="HH1252" s="756" t="s">
        <v>397</v>
      </c>
      <c r="HI1252" s="756" t="s">
        <v>397</v>
      </c>
      <c r="HJ1252" s="756" t="s">
        <v>397</v>
      </c>
      <c r="HK1252"/>
      <c r="HL1252"/>
      <c r="HM1252"/>
      <c r="HN1252" s="756" t="str">
        <f t="shared" si="41"/>
        <v>AUTO PRINT</v>
      </c>
      <c r="HO1252"/>
      <c r="HP1252" s="757" t="s">
        <v>572</v>
      </c>
      <c r="HQ1252" s="757" t="s">
        <v>572</v>
      </c>
      <c r="HR1252" s="757" t="s">
        <v>572</v>
      </c>
      <c r="HS1252"/>
      <c r="HW1252" s="758"/>
      <c r="HX1252"/>
      <c r="HY1252" s="759" t="s">
        <v>572</v>
      </c>
      <c r="HZ1252" s="759" t="s">
        <v>572</v>
      </c>
      <c r="IA1252" s="759" t="s">
        <v>572</v>
      </c>
      <c r="IC1252" s="760" t="s">
        <v>572</v>
      </c>
      <c r="ID1252" s="760" t="s">
        <v>572</v>
      </c>
      <c r="IE1252" s="760" t="s">
        <v>572</v>
      </c>
      <c r="IF1252" s="761" t="s">
        <v>572</v>
      </c>
      <c r="IG1252" s="619" t="str">
        <f t="shared" si="42"/>
        <v>IN HOUSE (MANUAL)</v>
      </c>
      <c r="II1252" s="761" t="s">
        <v>572</v>
      </c>
      <c r="IK1252" s="761" t="str">
        <f>IFERROR(VLOOKUP($M1252,#REF!,13,0),"IN HOUSE (MANUAL)")</f>
        <v>IN HOUSE (MANUAL)</v>
      </c>
      <c r="IM1252" s="760" t="s">
        <v>572</v>
      </c>
      <c r="IN1252" s="760" t="s">
        <v>572</v>
      </c>
      <c r="IO1252" s="760" t="s">
        <v>572</v>
      </c>
      <c r="IQ1252" s="760" t="s">
        <v>572</v>
      </c>
      <c r="IR1252" s="760" t="s">
        <v>572</v>
      </c>
      <c r="IT1252" s="760" t="s">
        <v>572</v>
      </c>
      <c r="IV1252" s="760" t="s">
        <v>572</v>
      </c>
      <c r="IW1252" s="760" t="s">
        <v>572</v>
      </c>
      <c r="IY1252" s="760" t="s">
        <v>572</v>
      </c>
      <c r="IZ1252" s="760" t="s">
        <v>572</v>
      </c>
      <c r="JB1252" s="760" t="s">
        <v>572</v>
      </c>
      <c r="JC1252" s="760" t="s">
        <v>572</v>
      </c>
      <c r="JE1252" s="760" t="s">
        <v>572</v>
      </c>
      <c r="JF1252" s="760" t="s">
        <v>572</v>
      </c>
    </row>
    <row r="1253" spans="1:266" ht="17.25" customHeight="1" x14ac:dyDescent="0.35">
      <c r="A1253" s="618" t="s">
        <v>2520</v>
      </c>
      <c r="B1253" s="730">
        <v>93</v>
      </c>
      <c r="C1253" s="730" t="s">
        <v>2473</v>
      </c>
      <c r="D1253" s="730" t="s">
        <v>2473</v>
      </c>
      <c r="E1253" s="730">
        <v>21</v>
      </c>
      <c r="F1253" s="731" t="s">
        <v>574</v>
      </c>
      <c r="G1253" s="732">
        <v>1</v>
      </c>
      <c r="H1253" s="733">
        <v>46238</v>
      </c>
      <c r="I1253" s="730">
        <v>42</v>
      </c>
      <c r="J1253" s="730" t="s">
        <v>308</v>
      </c>
      <c r="K1253" s="730">
        <v>43</v>
      </c>
      <c r="L1253" s="730" t="s">
        <v>2521</v>
      </c>
      <c r="M1253" s="772" t="s">
        <v>2520</v>
      </c>
      <c r="N1253" s="772" t="s">
        <v>390</v>
      </c>
      <c r="O1253" s="772">
        <v>0</v>
      </c>
      <c r="P1253" s="772">
        <v>0</v>
      </c>
      <c r="Q1253" s="772">
        <v>0</v>
      </c>
      <c r="R1253" s="772" t="s">
        <v>576</v>
      </c>
      <c r="S1253" s="772"/>
      <c r="T1253" s="772" t="s">
        <v>588</v>
      </c>
      <c r="U1253" s="772">
        <v>480</v>
      </c>
      <c r="V1253" s="772" t="s">
        <v>308</v>
      </c>
      <c r="W1253" s="772"/>
      <c r="X1253" s="772"/>
      <c r="Y1253" s="772"/>
      <c r="Z1253" s="774"/>
      <c r="AA1253" s="772" t="s">
        <v>32</v>
      </c>
      <c r="AB1253" s="772" t="s">
        <v>569</v>
      </c>
      <c r="AC1253" s="772" t="s">
        <v>608</v>
      </c>
      <c r="AD1253" s="772">
        <v>894</v>
      </c>
      <c r="AE1253" s="775">
        <v>894</v>
      </c>
      <c r="AF1253" s="776">
        <v>46296</v>
      </c>
      <c r="AG1253" s="777"/>
      <c r="AH1253" s="777"/>
      <c r="AI1253" s="777" t="s">
        <v>308</v>
      </c>
      <c r="AJ1253" s="778">
        <v>25</v>
      </c>
      <c r="AK1253" s="779"/>
      <c r="AL1253" s="778"/>
      <c r="AM1253" s="780">
        <v>0</v>
      </c>
      <c r="AN1253" s="780"/>
      <c r="AO1253" s="780"/>
      <c r="AP1253" s="780"/>
      <c r="AQ1253" s="780"/>
      <c r="AR1253" s="780"/>
      <c r="AS1253" s="780"/>
      <c r="AT1253" s="780"/>
      <c r="AU1253" s="780"/>
      <c r="AV1253" s="780"/>
      <c r="AW1253" s="780"/>
      <c r="AX1253" s="780"/>
      <c r="AY1253" s="780"/>
      <c r="AZ1253" s="780"/>
      <c r="BA1253" s="780"/>
      <c r="BB1253" s="780">
        <v>0</v>
      </c>
      <c r="BC1253" s="780">
        <v>0</v>
      </c>
      <c r="BD1253" s="780">
        <v>0</v>
      </c>
      <c r="BE1253" s="780">
        <v>0</v>
      </c>
      <c r="BF1253" s="780">
        <v>0</v>
      </c>
      <c r="BG1253" s="780">
        <v>0</v>
      </c>
      <c r="BH1253" s="780">
        <v>0</v>
      </c>
      <c r="BI1253" s="780" t="s">
        <v>397</v>
      </c>
      <c r="BJ1253" s="780"/>
      <c r="BK1253" s="780">
        <v>894</v>
      </c>
      <c r="BL1253" s="780"/>
      <c r="BM1253" s="780"/>
      <c r="BN1253" s="780" t="s">
        <v>308</v>
      </c>
      <c r="BO1253" s="780" t="s">
        <v>308</v>
      </c>
      <c r="BP1253" s="780" t="s">
        <v>308</v>
      </c>
      <c r="BQ1253" s="780" t="s">
        <v>308</v>
      </c>
      <c r="BR1253" s="780"/>
      <c r="BS1253" s="780">
        <v>894</v>
      </c>
      <c r="BT1253" s="780"/>
      <c r="BU1253" s="780" t="s">
        <v>579</v>
      </c>
      <c r="BV1253" s="780"/>
      <c r="BW1253" s="780"/>
      <c r="BX1253" s="780"/>
      <c r="BY1253" s="780"/>
      <c r="BZ1253" s="780"/>
      <c r="CA1253" s="780"/>
      <c r="CB1253" s="780"/>
      <c r="CC1253" s="780"/>
      <c r="CD1253" s="780"/>
      <c r="CE1253" s="780"/>
      <c r="CF1253" s="780"/>
      <c r="CG1253" s="780"/>
      <c r="CH1253" s="780"/>
      <c r="CI1253" s="780"/>
      <c r="CJ1253" s="780"/>
      <c r="CK1253" s="773"/>
      <c r="CL1253" s="773" t="s">
        <v>397</v>
      </c>
      <c r="CM1253" s="773" t="s">
        <v>397</v>
      </c>
      <c r="CN1253" s="773" t="s">
        <v>397</v>
      </c>
      <c r="CO1253" s="773" t="s">
        <v>397</v>
      </c>
      <c r="CP1253" s="773">
        <v>894</v>
      </c>
      <c r="CQ1253" s="773">
        <v>894</v>
      </c>
      <c r="CR1253" s="772">
        <v>894</v>
      </c>
      <c r="CS1253" s="781"/>
      <c r="CT1253" s="782" t="s">
        <v>308</v>
      </c>
      <c r="CU1253" s="783" t="s">
        <v>308</v>
      </c>
      <c r="CV1253" s="774"/>
      <c r="CW1253" s="774"/>
      <c r="CX1253" s="782">
        <v>46296</v>
      </c>
      <c r="CY1253" s="784" t="s">
        <v>2328</v>
      </c>
      <c r="CZ1253" s="784" t="s">
        <v>308</v>
      </c>
      <c r="DA1253" s="785">
        <v>46256</v>
      </c>
      <c r="DB1253" s="785" t="s">
        <v>615</v>
      </c>
      <c r="DC1253" s="785" t="s">
        <v>2024</v>
      </c>
      <c r="DD1253" s="785" t="s">
        <v>308</v>
      </c>
      <c r="DE1253" s="785" t="s">
        <v>308</v>
      </c>
      <c r="DF1253" s="785" t="s">
        <v>308</v>
      </c>
      <c r="DG1253" s="785" t="s">
        <v>308</v>
      </c>
      <c r="DH1253" s="786">
        <v>0</v>
      </c>
      <c r="DI1253" s="774" t="s">
        <v>390</v>
      </c>
      <c r="DJ1253" s="774" t="s">
        <v>390</v>
      </c>
      <c r="DK1253" s="774">
        <v>46272</v>
      </c>
      <c r="DL1253" s="774">
        <v>46283</v>
      </c>
      <c r="DM1253" s="774">
        <v>46297</v>
      </c>
      <c r="DN1253" s="774">
        <v>46297</v>
      </c>
      <c r="DO1253" s="804" t="s">
        <v>308</v>
      </c>
      <c r="DP1253" s="774">
        <v>46318</v>
      </c>
      <c r="DQ1253" s="776">
        <v>46318</v>
      </c>
      <c r="DR1253" s="774">
        <v>46318</v>
      </c>
      <c r="DS1253" s="786">
        <v>46318</v>
      </c>
      <c r="DT1253" s="752">
        <v>46318</v>
      </c>
      <c r="DU1253" s="753">
        <v>-11</v>
      </c>
      <c r="DV1253" s="753" t="s">
        <v>308</v>
      </c>
      <c r="DW1253" s="754">
        <v>46303</v>
      </c>
      <c r="DX1253" s="755">
        <v>46307</v>
      </c>
      <c r="DY1253" s="754" t="e">
        <v>#VALUE!</v>
      </c>
      <c r="DZ1253" s="754" t="e">
        <v>#VALUE!</v>
      </c>
      <c r="EA1253" s="754"/>
      <c r="EB1253" s="754"/>
      <c r="HA1253" s="756" t="s">
        <v>397</v>
      </c>
      <c r="HB1253" s="756" t="s">
        <v>397</v>
      </c>
      <c r="HC1253" s="756" t="s">
        <v>397</v>
      </c>
      <c r="HD1253" s="756" t="s">
        <v>397</v>
      </c>
      <c r="HE1253" s="756" t="s">
        <v>397</v>
      </c>
      <c r="HF1253" s="756" t="s">
        <v>397</v>
      </c>
      <c r="HG1253" s="756" t="s">
        <v>397</v>
      </c>
      <c r="HH1253" s="756" t="s">
        <v>397</v>
      </c>
      <c r="HI1253" s="756" t="s">
        <v>397</v>
      </c>
      <c r="HJ1253" s="756" t="s">
        <v>397</v>
      </c>
      <c r="HK1253"/>
      <c r="HL1253"/>
      <c r="HM1253"/>
      <c r="HN1253" s="756" t="str">
        <f t="shared" si="41"/>
        <v>AUTO PRINT</v>
      </c>
      <c r="HO1253"/>
      <c r="HP1253" s="757" t="s">
        <v>572</v>
      </c>
      <c r="HQ1253" s="757" t="s">
        <v>572</v>
      </c>
      <c r="HR1253" s="757" t="s">
        <v>572</v>
      </c>
      <c r="HS1253"/>
      <c r="HW1253" s="758"/>
      <c r="HX1253"/>
      <c r="HY1253" s="759" t="s">
        <v>572</v>
      </c>
      <c r="HZ1253" s="759" t="s">
        <v>572</v>
      </c>
      <c r="IA1253" s="759" t="s">
        <v>572</v>
      </c>
      <c r="IC1253" s="760" t="s">
        <v>572</v>
      </c>
      <c r="ID1253" s="760" t="s">
        <v>572</v>
      </c>
      <c r="IE1253" s="760" t="s">
        <v>572</v>
      </c>
      <c r="IF1253" s="761" t="s">
        <v>572</v>
      </c>
      <c r="IG1253" s="619" t="str">
        <f t="shared" si="42"/>
        <v>IN HOUSE (MANUAL)</v>
      </c>
      <c r="II1253" s="761" t="s">
        <v>572</v>
      </c>
      <c r="IK1253" s="761" t="str">
        <f>IFERROR(VLOOKUP($M1253,#REF!,13,0),"IN HOUSE (MANUAL)")</f>
        <v>IN HOUSE (MANUAL)</v>
      </c>
      <c r="IM1253" s="760" t="s">
        <v>572</v>
      </c>
      <c r="IN1253" s="760" t="s">
        <v>572</v>
      </c>
      <c r="IO1253" s="760" t="s">
        <v>572</v>
      </c>
      <c r="IQ1253" s="760" t="s">
        <v>572</v>
      </c>
      <c r="IR1253" s="760" t="s">
        <v>572</v>
      </c>
      <c r="IT1253" s="760" t="s">
        <v>572</v>
      </c>
      <c r="IV1253" s="760" t="s">
        <v>572</v>
      </c>
      <c r="IW1253" s="760" t="s">
        <v>572</v>
      </c>
      <c r="IY1253" s="760" t="s">
        <v>572</v>
      </c>
      <c r="IZ1253" s="760" t="s">
        <v>572</v>
      </c>
      <c r="JB1253" s="760" t="s">
        <v>572</v>
      </c>
      <c r="JC1253" s="760" t="s">
        <v>572</v>
      </c>
      <c r="JE1253" s="760" t="s">
        <v>572</v>
      </c>
      <c r="JF1253" s="760" t="s">
        <v>572</v>
      </c>
    </row>
    <row r="1254" spans="1:266" ht="17.25" customHeight="1" x14ac:dyDescent="0.35">
      <c r="A1254" s="618" t="s">
        <v>2522</v>
      </c>
      <c r="B1254" s="730">
        <v>94</v>
      </c>
      <c r="C1254" s="730" t="s">
        <v>2473</v>
      </c>
      <c r="D1254" s="730" t="s">
        <v>2473</v>
      </c>
      <c r="E1254" s="730">
        <v>21</v>
      </c>
      <c r="F1254" s="731" t="s">
        <v>574</v>
      </c>
      <c r="G1254" s="732">
        <v>1</v>
      </c>
      <c r="H1254" s="733">
        <v>46238</v>
      </c>
      <c r="I1254" s="730">
        <v>42</v>
      </c>
      <c r="J1254" s="730" t="s">
        <v>308</v>
      </c>
      <c r="K1254" s="730">
        <v>43</v>
      </c>
      <c r="L1254" s="730" t="s">
        <v>2523</v>
      </c>
      <c r="M1254" s="772" t="s">
        <v>2522</v>
      </c>
      <c r="N1254" s="772" t="s">
        <v>390</v>
      </c>
      <c r="O1254" s="772">
        <v>0</v>
      </c>
      <c r="P1254" s="772">
        <v>0</v>
      </c>
      <c r="Q1254" s="772">
        <v>0</v>
      </c>
      <c r="R1254" s="772" t="s">
        <v>576</v>
      </c>
      <c r="S1254" s="772"/>
      <c r="T1254" s="772" t="s">
        <v>588</v>
      </c>
      <c r="U1254" s="772">
        <v>480</v>
      </c>
      <c r="V1254" s="772" t="s">
        <v>308</v>
      </c>
      <c r="W1254" s="772"/>
      <c r="X1254" s="772"/>
      <c r="Y1254" s="772"/>
      <c r="Z1254" s="774"/>
      <c r="AA1254" s="772" t="s">
        <v>32</v>
      </c>
      <c r="AB1254" s="772" t="s">
        <v>569</v>
      </c>
      <c r="AC1254" s="772" t="s">
        <v>608</v>
      </c>
      <c r="AD1254" s="772">
        <v>750</v>
      </c>
      <c r="AE1254" s="775">
        <v>750</v>
      </c>
      <c r="AF1254" s="776">
        <v>46296</v>
      </c>
      <c r="AG1254" s="777"/>
      <c r="AH1254" s="777"/>
      <c r="AI1254" s="777" t="s">
        <v>308</v>
      </c>
      <c r="AJ1254" s="778">
        <v>26</v>
      </c>
      <c r="AK1254" s="779"/>
      <c r="AL1254" s="778"/>
      <c r="AM1254" s="780">
        <v>0</v>
      </c>
      <c r="AN1254" s="780"/>
      <c r="AO1254" s="780"/>
      <c r="AP1254" s="780"/>
      <c r="AQ1254" s="780"/>
      <c r="AR1254" s="780"/>
      <c r="AS1254" s="780"/>
      <c r="AT1254" s="780"/>
      <c r="AU1254" s="780"/>
      <c r="AV1254" s="780"/>
      <c r="AW1254" s="780"/>
      <c r="AX1254" s="780"/>
      <c r="AY1254" s="780"/>
      <c r="AZ1254" s="780"/>
      <c r="BA1254" s="780"/>
      <c r="BB1254" s="780">
        <v>0</v>
      </c>
      <c r="BC1254" s="780">
        <v>0</v>
      </c>
      <c r="BD1254" s="780">
        <v>0</v>
      </c>
      <c r="BE1254" s="780">
        <v>0</v>
      </c>
      <c r="BF1254" s="780">
        <v>0</v>
      </c>
      <c r="BG1254" s="780">
        <v>0</v>
      </c>
      <c r="BH1254" s="780">
        <v>0</v>
      </c>
      <c r="BI1254" s="780" t="s">
        <v>397</v>
      </c>
      <c r="BJ1254" s="780"/>
      <c r="BK1254" s="780">
        <v>750</v>
      </c>
      <c r="BL1254" s="780"/>
      <c r="BM1254" s="780"/>
      <c r="BN1254" s="780" t="s">
        <v>308</v>
      </c>
      <c r="BO1254" s="780" t="s">
        <v>308</v>
      </c>
      <c r="BP1254" s="780" t="s">
        <v>308</v>
      </c>
      <c r="BQ1254" s="780" t="s">
        <v>308</v>
      </c>
      <c r="BR1254" s="780"/>
      <c r="BS1254" s="780">
        <v>750</v>
      </c>
      <c r="BT1254" s="780"/>
      <c r="BU1254" s="780" t="s">
        <v>579</v>
      </c>
      <c r="BV1254" s="780"/>
      <c r="BW1254" s="780"/>
      <c r="BX1254" s="780"/>
      <c r="BY1254" s="780"/>
      <c r="BZ1254" s="780"/>
      <c r="CA1254" s="780"/>
      <c r="CB1254" s="780"/>
      <c r="CC1254" s="780"/>
      <c r="CD1254" s="780"/>
      <c r="CE1254" s="780"/>
      <c r="CF1254" s="780"/>
      <c r="CG1254" s="780"/>
      <c r="CH1254" s="780"/>
      <c r="CI1254" s="780"/>
      <c r="CJ1254" s="780"/>
      <c r="CK1254" s="773"/>
      <c r="CL1254" s="773" t="s">
        <v>397</v>
      </c>
      <c r="CM1254" s="773" t="s">
        <v>397</v>
      </c>
      <c r="CN1254" s="773" t="s">
        <v>397</v>
      </c>
      <c r="CO1254" s="773" t="s">
        <v>397</v>
      </c>
      <c r="CP1254" s="773">
        <v>750</v>
      </c>
      <c r="CQ1254" s="773">
        <v>750</v>
      </c>
      <c r="CR1254" s="772">
        <v>750</v>
      </c>
      <c r="CS1254" s="781"/>
      <c r="CT1254" s="782" t="s">
        <v>308</v>
      </c>
      <c r="CU1254" s="783" t="s">
        <v>308</v>
      </c>
      <c r="CV1254" s="774"/>
      <c r="CW1254" s="774"/>
      <c r="CX1254" s="782">
        <v>46296</v>
      </c>
      <c r="CY1254" s="784" t="s">
        <v>2328</v>
      </c>
      <c r="CZ1254" s="784" t="s">
        <v>308</v>
      </c>
      <c r="DA1254" s="785">
        <v>46256</v>
      </c>
      <c r="DB1254" s="785" t="s">
        <v>615</v>
      </c>
      <c r="DC1254" s="785" t="s">
        <v>2024</v>
      </c>
      <c r="DD1254" s="785" t="s">
        <v>308</v>
      </c>
      <c r="DE1254" s="785" t="s">
        <v>308</v>
      </c>
      <c r="DF1254" s="785" t="s">
        <v>308</v>
      </c>
      <c r="DG1254" s="785" t="s">
        <v>308</v>
      </c>
      <c r="DH1254" s="786">
        <v>0</v>
      </c>
      <c r="DI1254" s="774" t="s">
        <v>390</v>
      </c>
      <c r="DJ1254" s="774" t="s">
        <v>390</v>
      </c>
      <c r="DK1254" s="774">
        <v>46272</v>
      </c>
      <c r="DL1254" s="774">
        <v>46283</v>
      </c>
      <c r="DM1254" s="774">
        <v>46300</v>
      </c>
      <c r="DN1254" s="774">
        <v>46300</v>
      </c>
      <c r="DO1254" s="804" t="s">
        <v>308</v>
      </c>
      <c r="DP1254" s="774">
        <v>46318</v>
      </c>
      <c r="DQ1254" s="776">
        <v>46318</v>
      </c>
      <c r="DR1254" s="774">
        <v>46318</v>
      </c>
      <c r="DS1254" s="786">
        <v>46318</v>
      </c>
      <c r="DT1254" s="752">
        <v>46318</v>
      </c>
      <c r="DU1254" s="753">
        <v>-10</v>
      </c>
      <c r="DV1254" s="753" t="s">
        <v>308</v>
      </c>
      <c r="DW1254" s="754">
        <v>46307</v>
      </c>
      <c r="DX1254" s="755">
        <v>46308</v>
      </c>
      <c r="DY1254" s="754" t="e">
        <v>#VALUE!</v>
      </c>
      <c r="DZ1254" s="754" t="e">
        <v>#VALUE!</v>
      </c>
      <c r="EA1254" s="754"/>
      <c r="EB1254" s="754"/>
      <c r="HA1254" s="756" t="s">
        <v>397</v>
      </c>
      <c r="HB1254" s="756" t="s">
        <v>397</v>
      </c>
      <c r="HC1254" s="756" t="s">
        <v>397</v>
      </c>
      <c r="HD1254" s="756" t="s">
        <v>397</v>
      </c>
      <c r="HE1254" s="756" t="s">
        <v>397</v>
      </c>
      <c r="HF1254" s="756" t="s">
        <v>397</v>
      </c>
      <c r="HG1254" s="756" t="s">
        <v>397</v>
      </c>
      <c r="HH1254" s="756" t="s">
        <v>397</v>
      </c>
      <c r="HI1254" s="756" t="s">
        <v>397</v>
      </c>
      <c r="HJ1254" s="756" t="s">
        <v>397</v>
      </c>
      <c r="HK1254"/>
      <c r="HL1254"/>
      <c r="HM1254"/>
      <c r="HN1254" s="756" t="str">
        <f t="shared" si="41"/>
        <v>AUTO PRINT</v>
      </c>
      <c r="HO1254"/>
      <c r="HP1254" s="757" t="s">
        <v>572</v>
      </c>
      <c r="HQ1254" s="757" t="s">
        <v>572</v>
      </c>
      <c r="HR1254" s="757" t="s">
        <v>572</v>
      </c>
      <c r="HS1254"/>
      <c r="HW1254" s="758"/>
      <c r="HX1254"/>
      <c r="HY1254" s="759" t="s">
        <v>572</v>
      </c>
      <c r="HZ1254" s="759" t="s">
        <v>572</v>
      </c>
      <c r="IA1254" s="759" t="s">
        <v>572</v>
      </c>
      <c r="IC1254" s="760" t="s">
        <v>572</v>
      </c>
      <c r="ID1254" s="760" t="s">
        <v>572</v>
      </c>
      <c r="IE1254" s="760" t="s">
        <v>572</v>
      </c>
      <c r="IF1254" s="761" t="s">
        <v>572</v>
      </c>
      <c r="IG1254" s="619" t="str">
        <f t="shared" si="42"/>
        <v>IN HOUSE (MANUAL)</v>
      </c>
      <c r="II1254" s="761" t="s">
        <v>572</v>
      </c>
      <c r="IK1254" s="761" t="str">
        <f>IFERROR(VLOOKUP($M1254,#REF!,13,0),"IN HOUSE (MANUAL)")</f>
        <v>IN HOUSE (MANUAL)</v>
      </c>
      <c r="IM1254" s="760" t="s">
        <v>572</v>
      </c>
      <c r="IN1254" s="760" t="s">
        <v>572</v>
      </c>
      <c r="IO1254" s="760" t="s">
        <v>572</v>
      </c>
      <c r="IQ1254" s="760" t="s">
        <v>572</v>
      </c>
      <c r="IR1254" s="760" t="s">
        <v>572</v>
      </c>
      <c r="IT1254" s="760" t="s">
        <v>572</v>
      </c>
      <c r="IV1254" s="760" t="s">
        <v>572</v>
      </c>
      <c r="IW1254" s="760" t="s">
        <v>572</v>
      </c>
      <c r="IY1254" s="760" t="s">
        <v>572</v>
      </c>
      <c r="IZ1254" s="760" t="s">
        <v>572</v>
      </c>
      <c r="JB1254" s="760" t="s">
        <v>572</v>
      </c>
      <c r="JC1254" s="760" t="s">
        <v>572</v>
      </c>
      <c r="JE1254" s="760" t="s">
        <v>572</v>
      </c>
      <c r="JF1254" s="760" t="s">
        <v>572</v>
      </c>
    </row>
    <row r="1255" spans="1:266" ht="17.25" customHeight="1" x14ac:dyDescent="0.35">
      <c r="A1255" s="618" t="s">
        <v>2524</v>
      </c>
      <c r="B1255" s="730">
        <v>95</v>
      </c>
      <c r="C1255" s="730" t="s">
        <v>2473</v>
      </c>
      <c r="D1255" s="730" t="s">
        <v>2473</v>
      </c>
      <c r="E1255" s="730">
        <v>21</v>
      </c>
      <c r="F1255" s="731" t="s">
        <v>574</v>
      </c>
      <c r="G1255" s="732">
        <v>1</v>
      </c>
      <c r="H1255" s="733">
        <v>46238</v>
      </c>
      <c r="I1255" s="730">
        <v>42</v>
      </c>
      <c r="J1255" s="730" t="s">
        <v>308</v>
      </c>
      <c r="K1255" s="730">
        <v>43</v>
      </c>
      <c r="L1255" s="730" t="s">
        <v>2525</v>
      </c>
      <c r="M1255" s="772" t="s">
        <v>2524</v>
      </c>
      <c r="N1255" s="772" t="s">
        <v>390</v>
      </c>
      <c r="O1255" s="772">
        <v>0</v>
      </c>
      <c r="P1255" s="772">
        <v>0</v>
      </c>
      <c r="Q1255" s="772">
        <v>0</v>
      </c>
      <c r="R1255" s="772" t="s">
        <v>576</v>
      </c>
      <c r="S1255" s="772"/>
      <c r="T1255" s="772" t="s">
        <v>588</v>
      </c>
      <c r="U1255" s="772">
        <v>480</v>
      </c>
      <c r="V1255" s="772" t="s">
        <v>308</v>
      </c>
      <c r="W1255" s="772"/>
      <c r="X1255" s="772"/>
      <c r="Y1255" s="772"/>
      <c r="Z1255" s="774"/>
      <c r="AA1255" s="772" t="s">
        <v>32</v>
      </c>
      <c r="AB1255" s="772" t="s">
        <v>569</v>
      </c>
      <c r="AC1255" s="772" t="s">
        <v>608</v>
      </c>
      <c r="AD1255" s="772">
        <v>960</v>
      </c>
      <c r="AE1255" s="775">
        <v>960</v>
      </c>
      <c r="AF1255" s="776">
        <v>46296</v>
      </c>
      <c r="AG1255" s="777"/>
      <c r="AH1255" s="777"/>
      <c r="AI1255" s="777" t="s">
        <v>308</v>
      </c>
      <c r="AJ1255" s="778">
        <v>27</v>
      </c>
      <c r="AK1255" s="779"/>
      <c r="AL1255" s="778"/>
      <c r="AM1255" s="780">
        <v>0</v>
      </c>
      <c r="AN1255" s="780"/>
      <c r="AO1255" s="780"/>
      <c r="AP1255" s="780"/>
      <c r="AQ1255" s="780"/>
      <c r="AR1255" s="780"/>
      <c r="AS1255" s="780"/>
      <c r="AT1255" s="780"/>
      <c r="AU1255" s="780"/>
      <c r="AV1255" s="780"/>
      <c r="AW1255" s="780"/>
      <c r="AX1255" s="780"/>
      <c r="AY1255" s="780"/>
      <c r="AZ1255" s="780"/>
      <c r="BA1255" s="780"/>
      <c r="BB1255" s="780">
        <v>0</v>
      </c>
      <c r="BC1255" s="780">
        <v>0</v>
      </c>
      <c r="BD1255" s="780">
        <v>0</v>
      </c>
      <c r="BE1255" s="780">
        <v>0</v>
      </c>
      <c r="BF1255" s="780">
        <v>0</v>
      </c>
      <c r="BG1255" s="780">
        <v>0</v>
      </c>
      <c r="BH1255" s="780">
        <v>0</v>
      </c>
      <c r="BI1255" s="780" t="s">
        <v>397</v>
      </c>
      <c r="BJ1255" s="780"/>
      <c r="BK1255" s="780">
        <v>960</v>
      </c>
      <c r="BL1255" s="780"/>
      <c r="BM1255" s="780"/>
      <c r="BN1255" s="780" t="s">
        <v>308</v>
      </c>
      <c r="BO1255" s="780" t="s">
        <v>308</v>
      </c>
      <c r="BP1255" s="780" t="s">
        <v>308</v>
      </c>
      <c r="BQ1255" s="780" t="s">
        <v>308</v>
      </c>
      <c r="BR1255" s="780"/>
      <c r="BS1255" s="780">
        <v>960</v>
      </c>
      <c r="BT1255" s="780"/>
      <c r="BU1255" s="780" t="s">
        <v>579</v>
      </c>
      <c r="BV1255" s="780"/>
      <c r="BW1255" s="780"/>
      <c r="BX1255" s="780"/>
      <c r="BY1255" s="780"/>
      <c r="BZ1255" s="780"/>
      <c r="CA1255" s="780"/>
      <c r="CB1255" s="780"/>
      <c r="CC1255" s="780"/>
      <c r="CD1255" s="780"/>
      <c r="CE1255" s="780"/>
      <c r="CF1255" s="780"/>
      <c r="CG1255" s="780"/>
      <c r="CH1255" s="780"/>
      <c r="CI1255" s="780"/>
      <c r="CJ1255" s="780"/>
      <c r="CK1255" s="773"/>
      <c r="CL1255" s="773" t="s">
        <v>397</v>
      </c>
      <c r="CM1255" s="773" t="s">
        <v>397</v>
      </c>
      <c r="CN1255" s="773" t="s">
        <v>397</v>
      </c>
      <c r="CO1255" s="773" t="s">
        <v>397</v>
      </c>
      <c r="CP1255" s="773">
        <v>960</v>
      </c>
      <c r="CQ1255" s="773">
        <v>960</v>
      </c>
      <c r="CR1255" s="772">
        <v>960</v>
      </c>
      <c r="CS1255" s="781"/>
      <c r="CT1255" s="782" t="s">
        <v>308</v>
      </c>
      <c r="CU1255" s="783" t="s">
        <v>308</v>
      </c>
      <c r="CV1255" s="774"/>
      <c r="CW1255" s="774"/>
      <c r="CX1255" s="782">
        <v>46296</v>
      </c>
      <c r="CY1255" s="784" t="s">
        <v>2328</v>
      </c>
      <c r="CZ1255" s="784" t="s">
        <v>308</v>
      </c>
      <c r="DA1255" s="785">
        <v>46256</v>
      </c>
      <c r="DB1255" s="785" t="s">
        <v>615</v>
      </c>
      <c r="DC1255" s="785" t="s">
        <v>2024</v>
      </c>
      <c r="DD1255" s="785" t="s">
        <v>308</v>
      </c>
      <c r="DE1255" s="785" t="s">
        <v>308</v>
      </c>
      <c r="DF1255" s="785" t="s">
        <v>308</v>
      </c>
      <c r="DG1255" s="785" t="s">
        <v>308</v>
      </c>
      <c r="DH1255" s="786">
        <v>0</v>
      </c>
      <c r="DI1255" s="774" t="s">
        <v>390</v>
      </c>
      <c r="DJ1255" s="774" t="s">
        <v>390</v>
      </c>
      <c r="DK1255" s="774">
        <v>46272</v>
      </c>
      <c r="DL1255" s="774">
        <v>46283</v>
      </c>
      <c r="DM1255" s="774">
        <v>46301</v>
      </c>
      <c r="DN1255" s="774">
        <v>46301</v>
      </c>
      <c r="DO1255" s="804" t="s">
        <v>308</v>
      </c>
      <c r="DP1255" s="774">
        <v>46318</v>
      </c>
      <c r="DQ1255" s="776">
        <v>46318</v>
      </c>
      <c r="DR1255" s="774">
        <v>46318</v>
      </c>
      <c r="DS1255" s="786">
        <v>46318</v>
      </c>
      <c r="DT1255" s="752">
        <v>46318</v>
      </c>
      <c r="DU1255" s="753">
        <v>-9</v>
      </c>
      <c r="DV1255" s="753" t="s">
        <v>308</v>
      </c>
      <c r="DW1255" s="754">
        <v>46308</v>
      </c>
      <c r="DX1255" s="755">
        <v>46309</v>
      </c>
      <c r="DY1255" s="754" t="e">
        <v>#VALUE!</v>
      </c>
      <c r="DZ1255" s="754" t="e">
        <v>#VALUE!</v>
      </c>
      <c r="EA1255" s="754"/>
      <c r="EB1255" s="754"/>
      <c r="HA1255" s="756" t="s">
        <v>397</v>
      </c>
      <c r="HB1255" s="756" t="s">
        <v>397</v>
      </c>
      <c r="HC1255" s="756" t="s">
        <v>397</v>
      </c>
      <c r="HD1255" s="756" t="s">
        <v>397</v>
      </c>
      <c r="HE1255" s="756" t="s">
        <v>397</v>
      </c>
      <c r="HF1255" s="756" t="s">
        <v>397</v>
      </c>
      <c r="HG1255" s="756" t="s">
        <v>397</v>
      </c>
      <c r="HH1255" s="756" t="s">
        <v>397</v>
      </c>
      <c r="HI1255" s="756" t="s">
        <v>397</v>
      </c>
      <c r="HJ1255" s="756" t="s">
        <v>397</v>
      </c>
      <c r="HK1255"/>
      <c r="HL1255"/>
      <c r="HM1255"/>
      <c r="HN1255" s="756" t="str">
        <f t="shared" si="41"/>
        <v>AUTO PRINT</v>
      </c>
      <c r="HO1255"/>
      <c r="HP1255" s="757" t="s">
        <v>572</v>
      </c>
      <c r="HQ1255" s="757" t="s">
        <v>572</v>
      </c>
      <c r="HR1255" s="757" t="s">
        <v>572</v>
      </c>
      <c r="HS1255"/>
      <c r="HW1255" s="758"/>
      <c r="HX1255"/>
      <c r="HY1255" s="759" t="s">
        <v>572</v>
      </c>
      <c r="HZ1255" s="759" t="s">
        <v>572</v>
      </c>
      <c r="IA1255" s="759" t="s">
        <v>572</v>
      </c>
      <c r="IC1255" s="760" t="s">
        <v>572</v>
      </c>
      <c r="ID1255" s="760" t="s">
        <v>572</v>
      </c>
      <c r="IE1255" s="760" t="s">
        <v>572</v>
      </c>
      <c r="IF1255" s="761" t="s">
        <v>572</v>
      </c>
      <c r="IG1255" s="619" t="str">
        <f t="shared" si="42"/>
        <v>IN HOUSE (MANUAL)</v>
      </c>
      <c r="II1255" s="761" t="s">
        <v>572</v>
      </c>
      <c r="IK1255" s="761" t="str">
        <f>IFERROR(VLOOKUP($M1255,#REF!,13,0),"IN HOUSE (MANUAL)")</f>
        <v>IN HOUSE (MANUAL)</v>
      </c>
      <c r="IM1255" s="760" t="s">
        <v>572</v>
      </c>
      <c r="IN1255" s="760" t="s">
        <v>572</v>
      </c>
      <c r="IO1255" s="760" t="s">
        <v>572</v>
      </c>
      <c r="IQ1255" s="760" t="s">
        <v>572</v>
      </c>
      <c r="IR1255" s="760" t="s">
        <v>572</v>
      </c>
      <c r="IT1255" s="760" t="s">
        <v>572</v>
      </c>
      <c r="IV1255" s="760" t="s">
        <v>572</v>
      </c>
      <c r="IW1255" s="760" t="s">
        <v>572</v>
      </c>
      <c r="IY1255" s="760" t="s">
        <v>572</v>
      </c>
      <c r="IZ1255" s="760" t="s">
        <v>572</v>
      </c>
      <c r="JB1255" s="760" t="s">
        <v>572</v>
      </c>
      <c r="JC1255" s="760" t="s">
        <v>572</v>
      </c>
      <c r="JE1255" s="760" t="s">
        <v>572</v>
      </c>
      <c r="JF1255" s="760" t="s">
        <v>572</v>
      </c>
    </row>
    <row r="1256" spans="1:266" ht="17.25" customHeight="1" x14ac:dyDescent="0.35">
      <c r="A1256" s="618" t="s">
        <v>2526</v>
      </c>
      <c r="B1256" s="730">
        <v>96</v>
      </c>
      <c r="C1256" s="730" t="s">
        <v>2473</v>
      </c>
      <c r="D1256" s="730" t="s">
        <v>2473</v>
      </c>
      <c r="E1256" s="730">
        <v>21</v>
      </c>
      <c r="F1256" s="731" t="s">
        <v>574</v>
      </c>
      <c r="G1256" s="732">
        <v>1</v>
      </c>
      <c r="H1256" s="826">
        <v>46238</v>
      </c>
      <c r="I1256" s="730">
        <v>42</v>
      </c>
      <c r="J1256" s="730" t="s">
        <v>308</v>
      </c>
      <c r="K1256" s="730">
        <v>43</v>
      </c>
      <c r="L1256" s="730" t="s">
        <v>2527</v>
      </c>
      <c r="M1256" s="772" t="s">
        <v>2526</v>
      </c>
      <c r="N1256" s="772" t="s">
        <v>390</v>
      </c>
      <c r="O1256" s="772">
        <v>0</v>
      </c>
      <c r="P1256" s="772">
        <v>0</v>
      </c>
      <c r="Q1256" s="772">
        <v>0</v>
      </c>
      <c r="R1256" s="772" t="s">
        <v>576</v>
      </c>
      <c r="S1256" s="772"/>
      <c r="T1256" s="772" t="s">
        <v>588</v>
      </c>
      <c r="U1256" s="772">
        <v>480</v>
      </c>
      <c r="V1256" s="772" t="s">
        <v>308</v>
      </c>
      <c r="W1256" s="772"/>
      <c r="X1256" s="772"/>
      <c r="Y1256" s="772"/>
      <c r="Z1256" s="774"/>
      <c r="AA1256" s="772" t="s">
        <v>32</v>
      </c>
      <c r="AB1256" s="772" t="s">
        <v>569</v>
      </c>
      <c r="AC1256" s="772" t="s">
        <v>608</v>
      </c>
      <c r="AD1256" s="772">
        <v>1110</v>
      </c>
      <c r="AE1256" s="864">
        <v>1110</v>
      </c>
      <c r="AF1256" s="774">
        <v>46296</v>
      </c>
      <c r="AG1256" s="777"/>
      <c r="AH1256" s="777"/>
      <c r="AI1256" s="777" t="s">
        <v>308</v>
      </c>
      <c r="AJ1256" s="778">
        <v>28</v>
      </c>
      <c r="AK1256" s="779"/>
      <c r="AL1256" s="778"/>
      <c r="AM1256" s="780">
        <v>0</v>
      </c>
      <c r="AN1256" s="780"/>
      <c r="AO1256" s="780"/>
      <c r="AP1256" s="780"/>
      <c r="AQ1256" s="780"/>
      <c r="AR1256" s="780"/>
      <c r="AS1256" s="780"/>
      <c r="AT1256" s="780"/>
      <c r="AU1256" s="780"/>
      <c r="AV1256" s="780"/>
      <c r="AW1256" s="780"/>
      <c r="AX1256" s="780"/>
      <c r="AY1256" s="780"/>
      <c r="AZ1256" s="780"/>
      <c r="BA1256" s="780"/>
      <c r="BB1256" s="780">
        <v>0</v>
      </c>
      <c r="BC1256" s="780">
        <v>0</v>
      </c>
      <c r="BD1256" s="780">
        <v>0</v>
      </c>
      <c r="BE1256" s="780">
        <v>0</v>
      </c>
      <c r="BF1256" s="780">
        <v>0</v>
      </c>
      <c r="BG1256" s="780">
        <v>0</v>
      </c>
      <c r="BH1256" s="780">
        <v>0</v>
      </c>
      <c r="BI1256" s="780" t="s">
        <v>397</v>
      </c>
      <c r="BJ1256" s="780"/>
      <c r="BK1256" s="780">
        <v>1110</v>
      </c>
      <c r="BL1256" s="780"/>
      <c r="BM1256" s="780"/>
      <c r="BN1256" s="780" t="s">
        <v>308</v>
      </c>
      <c r="BO1256" s="780" t="s">
        <v>308</v>
      </c>
      <c r="BP1256" s="780" t="s">
        <v>308</v>
      </c>
      <c r="BQ1256" s="780" t="s">
        <v>308</v>
      </c>
      <c r="BR1256" s="780"/>
      <c r="BS1256" s="780">
        <v>1110</v>
      </c>
      <c r="BT1256" s="780"/>
      <c r="BU1256" s="780" t="s">
        <v>579</v>
      </c>
      <c r="BV1256" s="780"/>
      <c r="BW1256" s="780"/>
      <c r="BX1256" s="780"/>
      <c r="BY1256" s="780"/>
      <c r="BZ1256" s="780"/>
      <c r="CA1256" s="780"/>
      <c r="CB1256" s="780"/>
      <c r="CC1256" s="780"/>
      <c r="CD1256" s="780"/>
      <c r="CE1256" s="780"/>
      <c r="CF1256" s="780"/>
      <c r="CG1256" s="780"/>
      <c r="CH1256" s="780"/>
      <c r="CI1256" s="780"/>
      <c r="CJ1256" s="780"/>
      <c r="CK1256" s="773"/>
      <c r="CL1256" s="773" t="s">
        <v>397</v>
      </c>
      <c r="CM1256" s="773" t="s">
        <v>397</v>
      </c>
      <c r="CN1256" s="773" t="s">
        <v>397</v>
      </c>
      <c r="CO1256" s="773" t="s">
        <v>397</v>
      </c>
      <c r="CP1256" s="773">
        <v>1110</v>
      </c>
      <c r="CQ1256" s="773">
        <v>1110</v>
      </c>
      <c r="CR1256" s="772">
        <v>1110</v>
      </c>
      <c r="CS1256" s="781"/>
      <c r="CT1256" s="782" t="s">
        <v>308</v>
      </c>
      <c r="CU1256" s="783" t="s">
        <v>308</v>
      </c>
      <c r="CV1256" s="774"/>
      <c r="CW1256" s="774"/>
      <c r="CX1256" s="865">
        <v>46296</v>
      </c>
      <c r="CY1256" s="784" t="s">
        <v>2328</v>
      </c>
      <c r="CZ1256" s="784" t="s">
        <v>308</v>
      </c>
      <c r="DA1256" s="785">
        <v>46256</v>
      </c>
      <c r="DB1256" s="785" t="s">
        <v>615</v>
      </c>
      <c r="DC1256" s="785" t="s">
        <v>2024</v>
      </c>
      <c r="DD1256" s="785" t="s">
        <v>308</v>
      </c>
      <c r="DE1256" s="785" t="s">
        <v>308</v>
      </c>
      <c r="DF1256" s="785" t="s">
        <v>308</v>
      </c>
      <c r="DG1256" s="785" t="s">
        <v>308</v>
      </c>
      <c r="DH1256" s="786">
        <v>0</v>
      </c>
      <c r="DI1256" s="774" t="s">
        <v>390</v>
      </c>
      <c r="DJ1256" s="774" t="s">
        <v>390</v>
      </c>
      <c r="DK1256" s="774">
        <v>46272</v>
      </c>
      <c r="DL1256" s="774">
        <v>46286</v>
      </c>
      <c r="DM1256" s="774">
        <v>46303</v>
      </c>
      <c r="DN1256" s="774">
        <v>46303</v>
      </c>
      <c r="DO1256" s="804" t="s">
        <v>308</v>
      </c>
      <c r="DP1256" s="774">
        <v>46318</v>
      </c>
      <c r="DQ1256" s="776">
        <v>46318</v>
      </c>
      <c r="DR1256" s="774">
        <v>46318</v>
      </c>
      <c r="DS1256" s="786">
        <v>46318</v>
      </c>
      <c r="DT1256" s="752">
        <v>46318</v>
      </c>
      <c r="DU1256" s="753">
        <v>-7</v>
      </c>
      <c r="DV1256" s="753" t="s">
        <v>308</v>
      </c>
      <c r="DW1256" s="754">
        <v>46309</v>
      </c>
      <c r="DX1256" s="755">
        <v>46311</v>
      </c>
      <c r="DY1256" s="754" t="e">
        <v>#VALUE!</v>
      </c>
      <c r="DZ1256" s="754" t="e">
        <v>#VALUE!</v>
      </c>
      <c r="EA1256" s="754"/>
      <c r="EB1256" s="754"/>
      <c r="HA1256" s="756" t="s">
        <v>397</v>
      </c>
      <c r="HB1256" s="756" t="s">
        <v>397</v>
      </c>
      <c r="HC1256" s="756" t="s">
        <v>397</v>
      </c>
      <c r="HD1256" s="756" t="s">
        <v>397</v>
      </c>
      <c r="HE1256" s="756" t="s">
        <v>397</v>
      </c>
      <c r="HF1256" s="756" t="s">
        <v>397</v>
      </c>
      <c r="HG1256" s="756" t="s">
        <v>397</v>
      </c>
      <c r="HH1256" s="756" t="s">
        <v>397</v>
      </c>
      <c r="HI1256" s="756" t="s">
        <v>397</v>
      </c>
      <c r="HJ1256" s="756" t="s">
        <v>397</v>
      </c>
      <c r="HK1256"/>
      <c r="HL1256"/>
      <c r="HM1256"/>
      <c r="HN1256" s="756" t="str">
        <f t="shared" si="41"/>
        <v>AUTO PRINT</v>
      </c>
      <c r="HO1256"/>
      <c r="HP1256" s="757" t="s">
        <v>572</v>
      </c>
      <c r="HQ1256" s="757" t="s">
        <v>572</v>
      </c>
      <c r="HR1256" s="757" t="s">
        <v>572</v>
      </c>
      <c r="HS1256"/>
      <c r="HW1256" s="758"/>
      <c r="HX1256"/>
      <c r="HY1256" s="759" t="s">
        <v>572</v>
      </c>
      <c r="HZ1256" s="759" t="s">
        <v>572</v>
      </c>
      <c r="IA1256" s="759" t="s">
        <v>572</v>
      </c>
      <c r="IC1256" s="760" t="s">
        <v>572</v>
      </c>
      <c r="ID1256" s="760" t="s">
        <v>572</v>
      </c>
      <c r="IE1256" s="760" t="s">
        <v>572</v>
      </c>
      <c r="IF1256" s="761" t="s">
        <v>572</v>
      </c>
      <c r="IG1256" s="619" t="str">
        <f t="shared" si="42"/>
        <v>IN HOUSE (MANUAL)</v>
      </c>
      <c r="II1256" s="761" t="s">
        <v>572</v>
      </c>
      <c r="IK1256" s="761" t="str">
        <f>IFERROR(VLOOKUP($M1256,#REF!,13,0),"IN HOUSE (MANUAL)")</f>
        <v>IN HOUSE (MANUAL)</v>
      </c>
      <c r="IM1256" s="760" t="s">
        <v>572</v>
      </c>
      <c r="IN1256" s="760" t="s">
        <v>572</v>
      </c>
      <c r="IO1256" s="760" t="s">
        <v>572</v>
      </c>
      <c r="IQ1256" s="760" t="s">
        <v>572</v>
      </c>
      <c r="IR1256" s="760" t="s">
        <v>572</v>
      </c>
      <c r="IT1256" s="760" t="s">
        <v>572</v>
      </c>
      <c r="IV1256" s="760" t="s">
        <v>572</v>
      </c>
      <c r="IW1256" s="760" t="s">
        <v>572</v>
      </c>
      <c r="IY1256" s="760" t="s">
        <v>572</v>
      </c>
      <c r="IZ1256" s="760" t="s">
        <v>572</v>
      </c>
      <c r="JB1256" s="760" t="s">
        <v>572</v>
      </c>
      <c r="JC1256" s="760" t="s">
        <v>572</v>
      </c>
      <c r="JE1256" s="760" t="s">
        <v>572</v>
      </c>
      <c r="JF1256" s="760" t="s">
        <v>572</v>
      </c>
    </row>
    <row r="1257" spans="1:266" ht="17.25" customHeight="1" x14ac:dyDescent="0.35">
      <c r="A1257" s="618" t="s">
        <v>2528</v>
      </c>
      <c r="B1257" s="730">
        <v>97</v>
      </c>
      <c r="C1257" s="730" t="s">
        <v>2473</v>
      </c>
      <c r="D1257" s="730" t="s">
        <v>2473</v>
      </c>
      <c r="E1257" s="730">
        <v>21</v>
      </c>
      <c r="F1257" s="731" t="s">
        <v>574</v>
      </c>
      <c r="G1257" s="732">
        <v>1</v>
      </c>
      <c r="H1257" s="733">
        <v>46238</v>
      </c>
      <c r="I1257" s="730">
        <v>42</v>
      </c>
      <c r="J1257" s="730" t="s">
        <v>308</v>
      </c>
      <c r="K1257" s="730">
        <v>43</v>
      </c>
      <c r="L1257" s="730" t="s">
        <v>2529</v>
      </c>
      <c r="M1257" s="772" t="s">
        <v>2528</v>
      </c>
      <c r="N1257" s="772" t="s">
        <v>390</v>
      </c>
      <c r="O1257" s="772">
        <v>0</v>
      </c>
      <c r="P1257" s="772">
        <v>0</v>
      </c>
      <c r="Q1257" s="772">
        <v>0</v>
      </c>
      <c r="R1257" s="772" t="s">
        <v>576</v>
      </c>
      <c r="S1257" s="772"/>
      <c r="T1257" s="772" t="s">
        <v>588</v>
      </c>
      <c r="U1257" s="772">
        <v>480</v>
      </c>
      <c r="V1257" s="772" t="s">
        <v>308</v>
      </c>
      <c r="W1257" s="772"/>
      <c r="X1257" s="772"/>
      <c r="Y1257" s="772"/>
      <c r="Z1257" s="774"/>
      <c r="AA1257" s="772" t="s">
        <v>32</v>
      </c>
      <c r="AB1257" s="772" t="s">
        <v>569</v>
      </c>
      <c r="AC1257" s="772" t="s">
        <v>608</v>
      </c>
      <c r="AD1257" s="772">
        <v>354</v>
      </c>
      <c r="AE1257" s="775">
        <v>354</v>
      </c>
      <c r="AF1257" s="776">
        <v>46296</v>
      </c>
      <c r="AG1257" s="777"/>
      <c r="AH1257" s="777"/>
      <c r="AI1257" s="777" t="s">
        <v>308</v>
      </c>
      <c r="AJ1257" s="778">
        <v>29</v>
      </c>
      <c r="AK1257" s="779"/>
      <c r="AL1257" s="778"/>
      <c r="AM1257" s="780">
        <v>0</v>
      </c>
      <c r="AN1257" s="780"/>
      <c r="AO1257" s="780"/>
      <c r="AP1257" s="780"/>
      <c r="AQ1257" s="780"/>
      <c r="AR1257" s="780"/>
      <c r="AS1257" s="780"/>
      <c r="AT1257" s="780"/>
      <c r="AU1257" s="780"/>
      <c r="AV1257" s="780"/>
      <c r="AW1257" s="780"/>
      <c r="AX1257" s="780"/>
      <c r="AY1257" s="780"/>
      <c r="AZ1257" s="780"/>
      <c r="BA1257" s="780"/>
      <c r="BB1257" s="780">
        <v>0</v>
      </c>
      <c r="BC1257" s="780">
        <v>0</v>
      </c>
      <c r="BD1257" s="780">
        <v>0</v>
      </c>
      <c r="BE1257" s="780">
        <v>0</v>
      </c>
      <c r="BF1257" s="780">
        <v>0</v>
      </c>
      <c r="BG1257" s="780">
        <v>0</v>
      </c>
      <c r="BH1257" s="780">
        <v>0</v>
      </c>
      <c r="BI1257" s="780" t="s">
        <v>397</v>
      </c>
      <c r="BJ1257" s="780"/>
      <c r="BK1257" s="780">
        <v>354</v>
      </c>
      <c r="BL1257" s="780"/>
      <c r="BM1257" s="780"/>
      <c r="BN1257" s="780" t="s">
        <v>308</v>
      </c>
      <c r="BO1257" s="780" t="s">
        <v>308</v>
      </c>
      <c r="BP1257" s="780" t="s">
        <v>308</v>
      </c>
      <c r="BQ1257" s="780" t="s">
        <v>308</v>
      </c>
      <c r="BR1257" s="780"/>
      <c r="BS1257" s="780">
        <v>354</v>
      </c>
      <c r="BT1257" s="780"/>
      <c r="BU1257" s="780" t="s">
        <v>579</v>
      </c>
      <c r="BV1257" s="780"/>
      <c r="BW1257" s="780"/>
      <c r="BX1257" s="780"/>
      <c r="BY1257" s="780"/>
      <c r="BZ1257" s="780"/>
      <c r="CA1257" s="780"/>
      <c r="CB1257" s="780"/>
      <c r="CC1257" s="780"/>
      <c r="CD1257" s="780"/>
      <c r="CE1257" s="780"/>
      <c r="CF1257" s="780"/>
      <c r="CG1257" s="780"/>
      <c r="CH1257" s="780"/>
      <c r="CI1257" s="780"/>
      <c r="CJ1257" s="780"/>
      <c r="CK1257" s="773"/>
      <c r="CL1257" s="773" t="s">
        <v>397</v>
      </c>
      <c r="CM1257" s="773" t="s">
        <v>397</v>
      </c>
      <c r="CN1257" s="773" t="s">
        <v>397</v>
      </c>
      <c r="CO1257" s="773" t="s">
        <v>397</v>
      </c>
      <c r="CP1257" s="773">
        <v>354</v>
      </c>
      <c r="CQ1257" s="773">
        <v>354</v>
      </c>
      <c r="CR1257" s="772">
        <v>354</v>
      </c>
      <c r="CS1257" s="781"/>
      <c r="CT1257" s="782" t="s">
        <v>308</v>
      </c>
      <c r="CU1257" s="783" t="s">
        <v>308</v>
      </c>
      <c r="CV1257" s="774"/>
      <c r="CW1257" s="774"/>
      <c r="CX1257" s="782">
        <v>46296</v>
      </c>
      <c r="CY1257" s="784" t="s">
        <v>2328</v>
      </c>
      <c r="CZ1257" s="784" t="s">
        <v>308</v>
      </c>
      <c r="DA1257" s="785">
        <v>46256</v>
      </c>
      <c r="DB1257" s="785" t="s">
        <v>615</v>
      </c>
      <c r="DC1257" s="785" t="s">
        <v>2024</v>
      </c>
      <c r="DD1257" s="785" t="s">
        <v>308</v>
      </c>
      <c r="DE1257" s="785" t="s">
        <v>308</v>
      </c>
      <c r="DF1257" s="785" t="s">
        <v>308</v>
      </c>
      <c r="DG1257" s="785" t="s">
        <v>308</v>
      </c>
      <c r="DH1257" s="786">
        <v>0</v>
      </c>
      <c r="DI1257" s="774" t="s">
        <v>390</v>
      </c>
      <c r="DJ1257" s="774" t="s">
        <v>390</v>
      </c>
      <c r="DK1257" s="774">
        <v>46272</v>
      </c>
      <c r="DL1257" s="774">
        <v>46286</v>
      </c>
      <c r="DM1257" s="774">
        <v>46304</v>
      </c>
      <c r="DN1257" s="774">
        <v>46304</v>
      </c>
      <c r="DO1257" s="804" t="s">
        <v>308</v>
      </c>
      <c r="DP1257" s="774">
        <v>46318</v>
      </c>
      <c r="DQ1257" s="776">
        <v>46318</v>
      </c>
      <c r="DR1257" s="774">
        <v>46318</v>
      </c>
      <c r="DS1257" s="786">
        <v>46318</v>
      </c>
      <c r="DT1257" s="752">
        <v>46318</v>
      </c>
      <c r="DU1257" s="753">
        <v>-7</v>
      </c>
      <c r="DV1257" s="753" t="s">
        <v>308</v>
      </c>
      <c r="DW1257" s="754">
        <v>46311</v>
      </c>
      <c r="DX1257" s="755">
        <v>46311</v>
      </c>
      <c r="DY1257" s="754" t="e">
        <v>#VALUE!</v>
      </c>
      <c r="DZ1257" s="754" t="e">
        <v>#VALUE!</v>
      </c>
      <c r="EA1257" s="754"/>
      <c r="EB1257" s="754"/>
      <c r="HA1257" s="756" t="s">
        <v>397</v>
      </c>
      <c r="HB1257" s="756" t="s">
        <v>397</v>
      </c>
      <c r="HC1257" s="756" t="s">
        <v>397</v>
      </c>
      <c r="HD1257" s="756" t="s">
        <v>397</v>
      </c>
      <c r="HE1257" s="756" t="s">
        <v>397</v>
      </c>
      <c r="HF1257" s="756" t="s">
        <v>397</v>
      </c>
      <c r="HG1257" s="756" t="s">
        <v>397</v>
      </c>
      <c r="HH1257" s="756" t="s">
        <v>397</v>
      </c>
      <c r="HI1257" s="756" t="s">
        <v>397</v>
      </c>
      <c r="HJ1257" s="756" t="s">
        <v>397</v>
      </c>
      <c r="HK1257"/>
      <c r="HL1257"/>
      <c r="HM1257"/>
      <c r="HN1257" s="756" t="str">
        <f t="shared" si="41"/>
        <v>AUTO PRINT</v>
      </c>
      <c r="HO1257"/>
      <c r="HP1257" s="757" t="s">
        <v>572</v>
      </c>
      <c r="HQ1257" s="757" t="s">
        <v>572</v>
      </c>
      <c r="HR1257" s="757" t="s">
        <v>572</v>
      </c>
      <c r="HS1257"/>
      <c r="HW1257" s="758"/>
      <c r="HX1257"/>
      <c r="HY1257" s="759" t="s">
        <v>572</v>
      </c>
      <c r="HZ1257" s="759" t="s">
        <v>572</v>
      </c>
      <c r="IA1257" s="759" t="s">
        <v>572</v>
      </c>
      <c r="IC1257" s="760" t="s">
        <v>572</v>
      </c>
      <c r="ID1257" s="760" t="s">
        <v>572</v>
      </c>
      <c r="IE1257" s="760" t="s">
        <v>572</v>
      </c>
      <c r="IF1257" s="761" t="s">
        <v>572</v>
      </c>
      <c r="IG1257" s="619" t="str">
        <f t="shared" si="42"/>
        <v>IN HOUSE (MANUAL)</v>
      </c>
      <c r="II1257" s="761" t="s">
        <v>572</v>
      </c>
      <c r="IK1257" s="761" t="str">
        <f>IFERROR(VLOOKUP($M1257,#REF!,13,0),"IN HOUSE (MANUAL)")</f>
        <v>IN HOUSE (MANUAL)</v>
      </c>
      <c r="IM1257" s="760" t="s">
        <v>572</v>
      </c>
      <c r="IN1257" s="760" t="s">
        <v>572</v>
      </c>
      <c r="IO1257" s="760" t="s">
        <v>572</v>
      </c>
      <c r="IQ1257" s="760" t="s">
        <v>572</v>
      </c>
      <c r="IR1257" s="760" t="s">
        <v>572</v>
      </c>
      <c r="IT1257" s="760" t="s">
        <v>572</v>
      </c>
      <c r="IV1257" s="760" t="s">
        <v>572</v>
      </c>
      <c r="IW1257" s="760" t="s">
        <v>572</v>
      </c>
      <c r="IY1257" s="760" t="s">
        <v>572</v>
      </c>
      <c r="IZ1257" s="760" t="s">
        <v>572</v>
      </c>
      <c r="JB1257" s="760" t="s">
        <v>572</v>
      </c>
      <c r="JC1257" s="760" t="s">
        <v>572</v>
      </c>
      <c r="JE1257" s="760" t="s">
        <v>572</v>
      </c>
      <c r="JF1257" s="760" t="s">
        <v>572</v>
      </c>
    </row>
    <row r="1258" spans="1:266" ht="17.25" customHeight="1" x14ac:dyDescent="0.35">
      <c r="A1258" s="618" t="s">
        <v>2530</v>
      </c>
      <c r="B1258" s="730">
        <v>98</v>
      </c>
      <c r="C1258" s="730" t="s">
        <v>2473</v>
      </c>
      <c r="D1258" s="730" t="s">
        <v>2473</v>
      </c>
      <c r="E1258" s="730">
        <v>21</v>
      </c>
      <c r="F1258" s="731" t="s">
        <v>574</v>
      </c>
      <c r="G1258" s="732">
        <v>1</v>
      </c>
      <c r="H1258" s="733">
        <v>46238</v>
      </c>
      <c r="I1258" s="730">
        <v>43</v>
      </c>
      <c r="J1258" s="730" t="s">
        <v>308</v>
      </c>
      <c r="K1258" s="730">
        <v>43</v>
      </c>
      <c r="L1258" s="730" t="s">
        <v>2531</v>
      </c>
      <c r="M1258" s="868" t="s">
        <v>2530</v>
      </c>
      <c r="N1258" s="772" t="s">
        <v>390</v>
      </c>
      <c r="O1258" s="772">
        <v>0</v>
      </c>
      <c r="P1258" s="772">
        <v>0</v>
      </c>
      <c r="Q1258" s="772">
        <v>0</v>
      </c>
      <c r="R1258" s="868" t="s">
        <v>576</v>
      </c>
      <c r="S1258" s="868"/>
      <c r="T1258" s="868" t="s">
        <v>2313</v>
      </c>
      <c r="U1258" s="868">
        <v>480</v>
      </c>
      <c r="V1258" s="868" t="s">
        <v>308</v>
      </c>
      <c r="W1258" s="868"/>
      <c r="X1258" s="868"/>
      <c r="Y1258" s="868"/>
      <c r="Z1258" s="776"/>
      <c r="AA1258" s="868" t="s">
        <v>32</v>
      </c>
      <c r="AB1258" s="868" t="s">
        <v>569</v>
      </c>
      <c r="AC1258" s="868" t="s">
        <v>608</v>
      </c>
      <c r="AD1258" s="868">
        <v>762</v>
      </c>
      <c r="AE1258" s="864">
        <v>762</v>
      </c>
      <c r="AF1258" s="776">
        <v>46289</v>
      </c>
      <c r="AG1258" s="918"/>
      <c r="AH1258" s="918"/>
      <c r="AI1258" s="918" t="s">
        <v>308</v>
      </c>
      <c r="AJ1258" s="778">
        <v>30</v>
      </c>
      <c r="AK1258" s="894"/>
      <c r="AL1258" s="895"/>
      <c r="AM1258" s="896">
        <v>0</v>
      </c>
      <c r="AN1258" s="896"/>
      <c r="AO1258" s="896"/>
      <c r="AP1258" s="896"/>
      <c r="AQ1258" s="896"/>
      <c r="AR1258" s="896"/>
      <c r="AS1258" s="896"/>
      <c r="AT1258" s="896"/>
      <c r="AU1258" s="896"/>
      <c r="AV1258" s="896"/>
      <c r="AW1258" s="896"/>
      <c r="AX1258" s="896"/>
      <c r="AY1258" s="896"/>
      <c r="AZ1258" s="896"/>
      <c r="BA1258" s="896"/>
      <c r="BB1258" s="896">
        <v>0</v>
      </c>
      <c r="BC1258" s="896">
        <v>0</v>
      </c>
      <c r="BD1258" s="896">
        <v>0</v>
      </c>
      <c r="BE1258" s="896">
        <v>0</v>
      </c>
      <c r="BF1258" s="896">
        <v>0</v>
      </c>
      <c r="BG1258" s="896">
        <v>0</v>
      </c>
      <c r="BH1258" s="896">
        <v>0</v>
      </c>
      <c r="BI1258" s="896" t="s">
        <v>397</v>
      </c>
      <c r="BJ1258" s="896"/>
      <c r="BK1258" s="896">
        <v>762</v>
      </c>
      <c r="BL1258" s="896"/>
      <c r="BM1258" s="896"/>
      <c r="BN1258" s="896" t="s">
        <v>308</v>
      </c>
      <c r="BO1258" s="896" t="s">
        <v>308</v>
      </c>
      <c r="BP1258" s="896" t="s">
        <v>308</v>
      </c>
      <c r="BQ1258" s="896" t="s">
        <v>308</v>
      </c>
      <c r="BR1258" s="896"/>
      <c r="BS1258" s="896">
        <v>762</v>
      </c>
      <c r="BT1258" s="896"/>
      <c r="BU1258" s="896" t="s">
        <v>579</v>
      </c>
      <c r="BV1258" s="896"/>
      <c r="BW1258" s="896"/>
      <c r="BX1258" s="896"/>
      <c r="BY1258" s="896"/>
      <c r="BZ1258" s="896"/>
      <c r="CA1258" s="896"/>
      <c r="CB1258" s="896"/>
      <c r="CC1258" s="896"/>
      <c r="CD1258" s="896"/>
      <c r="CE1258" s="896"/>
      <c r="CF1258" s="896"/>
      <c r="CG1258" s="896"/>
      <c r="CH1258" s="896"/>
      <c r="CI1258" s="896"/>
      <c r="CJ1258" s="896"/>
      <c r="CK1258" s="867"/>
      <c r="CL1258" s="867" t="s">
        <v>397</v>
      </c>
      <c r="CM1258" s="867" t="s">
        <v>397</v>
      </c>
      <c r="CN1258" s="867" t="s">
        <v>397</v>
      </c>
      <c r="CO1258" s="867" t="s">
        <v>397</v>
      </c>
      <c r="CP1258" s="867">
        <v>762</v>
      </c>
      <c r="CQ1258" s="867">
        <v>762</v>
      </c>
      <c r="CR1258" s="868">
        <v>762</v>
      </c>
      <c r="CS1258" s="869"/>
      <c r="CT1258" s="782" t="s">
        <v>308</v>
      </c>
      <c r="CU1258" s="783" t="s">
        <v>308</v>
      </c>
      <c r="CV1258" s="776"/>
      <c r="CW1258" s="776"/>
      <c r="CX1258" s="782">
        <v>46289</v>
      </c>
      <c r="CY1258" s="784" t="s">
        <v>2370</v>
      </c>
      <c r="CZ1258" s="784" t="s">
        <v>308</v>
      </c>
      <c r="DA1258" s="785">
        <v>46269</v>
      </c>
      <c r="DB1258" s="785" t="s">
        <v>615</v>
      </c>
      <c r="DC1258" s="785" t="s">
        <v>1513</v>
      </c>
      <c r="DD1258" s="785" t="s">
        <v>308</v>
      </c>
      <c r="DE1258" s="871" t="s">
        <v>308</v>
      </c>
      <c r="DF1258" s="871" t="s">
        <v>308</v>
      </c>
      <c r="DG1258" s="871" t="s">
        <v>308</v>
      </c>
      <c r="DH1258" s="872">
        <v>0</v>
      </c>
      <c r="DI1258" s="776" t="s">
        <v>390</v>
      </c>
      <c r="DJ1258" s="776" t="s">
        <v>390</v>
      </c>
      <c r="DK1258" s="776">
        <v>46272</v>
      </c>
      <c r="DL1258" s="776">
        <v>46300</v>
      </c>
      <c r="DM1258" s="776">
        <v>46300</v>
      </c>
      <c r="DN1258" s="776">
        <v>46300</v>
      </c>
      <c r="DO1258" s="936" t="s">
        <v>308</v>
      </c>
      <c r="DP1258" s="776">
        <v>46318</v>
      </c>
      <c r="DQ1258" s="776">
        <v>46318</v>
      </c>
      <c r="DR1258" s="776">
        <v>46318</v>
      </c>
      <c r="DS1258" s="872">
        <v>46318</v>
      </c>
      <c r="DT1258" s="752">
        <v>46318</v>
      </c>
      <c r="DU1258" s="753">
        <v>-3</v>
      </c>
      <c r="DV1258" s="753" t="s">
        <v>308</v>
      </c>
      <c r="DW1258" s="754">
        <v>46311</v>
      </c>
      <c r="DX1258" s="755">
        <v>46315</v>
      </c>
      <c r="DY1258" s="754" t="e">
        <v>#VALUE!</v>
      </c>
      <c r="DZ1258" s="754" t="e">
        <v>#VALUE!</v>
      </c>
      <c r="EA1258" s="754"/>
      <c r="EB1258" s="754"/>
      <c r="HA1258" s="756" t="s">
        <v>397</v>
      </c>
      <c r="HB1258" s="756" t="s">
        <v>397</v>
      </c>
      <c r="HC1258" s="756" t="s">
        <v>397</v>
      </c>
      <c r="HD1258" s="756" t="s">
        <v>397</v>
      </c>
      <c r="HE1258" s="756" t="s">
        <v>397</v>
      </c>
      <c r="HF1258" s="756" t="s">
        <v>397</v>
      </c>
      <c r="HG1258" s="756" t="s">
        <v>397</v>
      </c>
      <c r="HH1258" s="756" t="s">
        <v>397</v>
      </c>
      <c r="HI1258" s="756" t="s">
        <v>397</v>
      </c>
      <c r="HJ1258" s="756" t="s">
        <v>397</v>
      </c>
      <c r="HK1258"/>
      <c r="HL1258"/>
      <c r="HM1258"/>
      <c r="HN1258" s="756" t="str">
        <f t="shared" si="41"/>
        <v>AUTO PRINT</v>
      </c>
      <c r="HO1258"/>
      <c r="HP1258" s="757" t="s">
        <v>572</v>
      </c>
      <c r="HQ1258" s="757" t="s">
        <v>572</v>
      </c>
      <c r="HR1258" s="757" t="s">
        <v>572</v>
      </c>
      <c r="HS1258"/>
      <c r="HW1258" s="758"/>
      <c r="HX1258"/>
      <c r="HY1258" s="759" t="s">
        <v>572</v>
      </c>
      <c r="HZ1258" s="759" t="s">
        <v>572</v>
      </c>
      <c r="IA1258" s="759" t="s">
        <v>572</v>
      </c>
      <c r="IC1258" s="760" t="s">
        <v>572</v>
      </c>
      <c r="ID1258" s="760" t="s">
        <v>572</v>
      </c>
      <c r="IE1258" s="760" t="s">
        <v>572</v>
      </c>
      <c r="IF1258" s="761" t="s">
        <v>572</v>
      </c>
      <c r="IG1258" s="619" t="str">
        <f t="shared" si="42"/>
        <v>IN HOUSE (MANUAL)</v>
      </c>
      <c r="II1258" s="761" t="s">
        <v>572</v>
      </c>
      <c r="IK1258" s="761" t="str">
        <f>IFERROR(VLOOKUP($M1258,#REF!,13,0),"IN HOUSE (MANUAL)")</f>
        <v>IN HOUSE (MANUAL)</v>
      </c>
      <c r="IM1258" s="760" t="s">
        <v>572</v>
      </c>
      <c r="IN1258" s="760" t="s">
        <v>572</v>
      </c>
      <c r="IO1258" s="760" t="s">
        <v>572</v>
      </c>
      <c r="IQ1258" s="760" t="s">
        <v>572</v>
      </c>
      <c r="IR1258" s="760" t="s">
        <v>572</v>
      </c>
      <c r="IT1258" s="760" t="s">
        <v>572</v>
      </c>
      <c r="IV1258" s="760" t="s">
        <v>572</v>
      </c>
      <c r="IW1258" s="760" t="s">
        <v>572</v>
      </c>
      <c r="IY1258" s="760" t="s">
        <v>572</v>
      </c>
      <c r="IZ1258" s="760" t="s">
        <v>572</v>
      </c>
      <c r="JB1258" s="760" t="s">
        <v>572</v>
      </c>
      <c r="JC1258" s="760" t="s">
        <v>572</v>
      </c>
      <c r="JE1258" s="760" t="s">
        <v>572</v>
      </c>
      <c r="JF1258" s="760" t="s">
        <v>572</v>
      </c>
    </row>
    <row r="1259" spans="1:266" ht="17.25" customHeight="1" x14ac:dyDescent="0.35">
      <c r="A1259" s="618" t="s">
        <v>2532</v>
      </c>
      <c r="B1259" s="730">
        <v>99</v>
      </c>
      <c r="C1259" s="730" t="s">
        <v>2473</v>
      </c>
      <c r="D1259" s="730" t="s">
        <v>2473</v>
      </c>
      <c r="E1259" s="730">
        <v>21</v>
      </c>
      <c r="F1259" s="731" t="s">
        <v>961</v>
      </c>
      <c r="G1259" s="732">
        <v>1</v>
      </c>
      <c r="H1259" s="733">
        <v>46258</v>
      </c>
      <c r="I1259" s="730">
        <v>43</v>
      </c>
      <c r="J1259" s="730" t="s">
        <v>308</v>
      </c>
      <c r="K1259" s="730">
        <v>44</v>
      </c>
      <c r="L1259" s="730" t="s">
        <v>2533</v>
      </c>
      <c r="M1259" s="772" t="s">
        <v>2532</v>
      </c>
      <c r="N1259" s="772" t="s">
        <v>390</v>
      </c>
      <c r="O1259" s="772">
        <v>0</v>
      </c>
      <c r="P1259" s="772">
        <v>0</v>
      </c>
      <c r="Q1259" s="772">
        <v>0</v>
      </c>
      <c r="R1259" s="772" t="s">
        <v>576</v>
      </c>
      <c r="S1259" s="772"/>
      <c r="T1259" s="772" t="s">
        <v>2313</v>
      </c>
      <c r="U1259" s="772">
        <v>480</v>
      </c>
      <c r="V1259" s="772" t="s">
        <v>308</v>
      </c>
      <c r="W1259" s="772"/>
      <c r="X1259" s="772"/>
      <c r="Y1259" s="772"/>
      <c r="Z1259" s="774"/>
      <c r="AA1259" s="772" t="s">
        <v>2055</v>
      </c>
      <c r="AB1259" s="772" t="s">
        <v>569</v>
      </c>
      <c r="AC1259" s="772" t="s">
        <v>608</v>
      </c>
      <c r="AD1259" s="772">
        <v>2028</v>
      </c>
      <c r="AE1259" s="775">
        <v>2028</v>
      </c>
      <c r="AF1259" s="776">
        <v>46288</v>
      </c>
      <c r="AG1259" s="777"/>
      <c r="AH1259" s="777"/>
      <c r="AI1259" s="777" t="s">
        <v>308</v>
      </c>
      <c r="AJ1259" s="778">
        <v>31</v>
      </c>
      <c r="AK1259" s="779"/>
      <c r="AL1259" s="778"/>
      <c r="AM1259" s="780">
        <v>0</v>
      </c>
      <c r="AN1259" s="780"/>
      <c r="AO1259" s="780"/>
      <c r="AP1259" s="780"/>
      <c r="AQ1259" s="780"/>
      <c r="AR1259" s="780"/>
      <c r="AS1259" s="780"/>
      <c r="AT1259" s="780"/>
      <c r="AU1259" s="780"/>
      <c r="AV1259" s="780"/>
      <c r="AW1259" s="780"/>
      <c r="AX1259" s="780"/>
      <c r="AY1259" s="780"/>
      <c r="AZ1259" s="780"/>
      <c r="BA1259" s="780"/>
      <c r="BB1259" s="780">
        <v>0</v>
      </c>
      <c r="BC1259" s="780">
        <v>0</v>
      </c>
      <c r="BD1259" s="780">
        <v>0</v>
      </c>
      <c r="BE1259" s="780">
        <v>0</v>
      </c>
      <c r="BF1259" s="780">
        <v>0</v>
      </c>
      <c r="BG1259" s="780">
        <v>0</v>
      </c>
      <c r="BH1259" s="780">
        <v>0</v>
      </c>
      <c r="BI1259" s="780" t="s">
        <v>397</v>
      </c>
      <c r="BJ1259" s="780"/>
      <c r="BK1259" s="780">
        <v>2028</v>
      </c>
      <c r="BL1259" s="780"/>
      <c r="BM1259" s="780"/>
      <c r="BN1259" s="780" t="s">
        <v>308</v>
      </c>
      <c r="BO1259" s="780" t="s">
        <v>308</v>
      </c>
      <c r="BP1259" s="780" t="s">
        <v>308</v>
      </c>
      <c r="BQ1259" s="780" t="s">
        <v>308</v>
      </c>
      <c r="BR1259" s="780"/>
      <c r="BS1259" s="780">
        <v>2028</v>
      </c>
      <c r="BT1259" s="780"/>
      <c r="BU1259" s="780" t="s">
        <v>579</v>
      </c>
      <c r="BV1259" s="780"/>
      <c r="BW1259" s="780"/>
      <c r="BX1259" s="780"/>
      <c r="BY1259" s="780"/>
      <c r="BZ1259" s="780"/>
      <c r="CA1259" s="780"/>
      <c r="CB1259" s="780"/>
      <c r="CC1259" s="780"/>
      <c r="CD1259" s="780"/>
      <c r="CE1259" s="780"/>
      <c r="CF1259" s="780"/>
      <c r="CG1259" s="780"/>
      <c r="CH1259" s="780"/>
      <c r="CI1259" s="780"/>
      <c r="CJ1259" s="780"/>
      <c r="CK1259" s="773"/>
      <c r="CL1259" s="773" t="s">
        <v>397</v>
      </c>
      <c r="CM1259" s="773" t="s">
        <v>397</v>
      </c>
      <c r="CN1259" s="773" t="s">
        <v>397</v>
      </c>
      <c r="CO1259" s="773" t="s">
        <v>397</v>
      </c>
      <c r="CP1259" s="773">
        <v>2028</v>
      </c>
      <c r="CQ1259" s="773">
        <v>2028</v>
      </c>
      <c r="CR1259" s="772">
        <v>2028</v>
      </c>
      <c r="CS1259" s="781"/>
      <c r="CT1259" s="782" t="s">
        <v>308</v>
      </c>
      <c r="CU1259" s="783"/>
      <c r="CV1259" s="774"/>
      <c r="CW1259" s="774"/>
      <c r="CX1259" s="782">
        <v>46288</v>
      </c>
      <c r="CY1259" s="784" t="s">
        <v>2379</v>
      </c>
      <c r="CZ1259" s="784" t="s">
        <v>308</v>
      </c>
      <c r="DA1259" s="785">
        <v>46286</v>
      </c>
      <c r="DB1259" s="785" t="s">
        <v>633</v>
      </c>
      <c r="DC1259" s="785" t="s">
        <v>634</v>
      </c>
      <c r="DD1259" s="785" t="s">
        <v>308</v>
      </c>
      <c r="DE1259" s="785" t="s">
        <v>308</v>
      </c>
      <c r="DF1259" s="785" t="s">
        <v>308</v>
      </c>
      <c r="DG1259" s="785" t="s">
        <v>308</v>
      </c>
      <c r="DH1259" s="786" t="s">
        <v>308</v>
      </c>
      <c r="DI1259" s="774">
        <v>46286</v>
      </c>
      <c r="DJ1259" s="774">
        <v>46288</v>
      </c>
      <c r="DK1259" s="774">
        <v>46288</v>
      </c>
      <c r="DL1259" s="774">
        <v>46307</v>
      </c>
      <c r="DM1259" s="774">
        <v>46307</v>
      </c>
      <c r="DN1259" s="774">
        <v>46307</v>
      </c>
      <c r="DO1259" s="804" t="s">
        <v>308</v>
      </c>
      <c r="DP1259" s="774">
        <v>46325</v>
      </c>
      <c r="DQ1259" s="776">
        <v>46325</v>
      </c>
      <c r="DR1259" s="774">
        <v>46325</v>
      </c>
      <c r="DS1259" s="786">
        <v>46325</v>
      </c>
      <c r="DT1259" s="752">
        <v>46325</v>
      </c>
      <c r="DU1259" s="753">
        <v>-7</v>
      </c>
      <c r="DV1259" s="753" t="s">
        <v>308</v>
      </c>
      <c r="DW1259" s="754">
        <v>46315</v>
      </c>
      <c r="DX1259" s="755">
        <v>46318</v>
      </c>
      <c r="DY1259" s="754" t="e">
        <v>#VALUE!</v>
      </c>
      <c r="DZ1259" s="754" t="e">
        <v>#VALUE!</v>
      </c>
      <c r="EA1259" s="754"/>
      <c r="EB1259" s="754"/>
      <c r="HA1259" s="756" t="s">
        <v>397</v>
      </c>
      <c r="HB1259" s="756" t="s">
        <v>397</v>
      </c>
      <c r="HC1259" s="756" t="s">
        <v>397</v>
      </c>
      <c r="HD1259" s="756" t="s">
        <v>397</v>
      </c>
      <c r="HE1259" s="756" t="s">
        <v>397</v>
      </c>
      <c r="HF1259" s="756" t="s">
        <v>397</v>
      </c>
      <c r="HG1259" s="756" t="s">
        <v>397</v>
      </c>
      <c r="HH1259" s="756" t="s">
        <v>397</v>
      </c>
      <c r="HI1259" s="756" t="s">
        <v>397</v>
      </c>
      <c r="HJ1259" s="756" t="s">
        <v>397</v>
      </c>
      <c r="HK1259"/>
      <c r="HL1259"/>
      <c r="HM1259"/>
      <c r="HN1259" s="756" t="str">
        <f t="shared" si="41"/>
        <v>AUTO PRINT</v>
      </c>
      <c r="HO1259"/>
      <c r="HP1259" s="757" t="s">
        <v>572</v>
      </c>
      <c r="HQ1259" s="757" t="s">
        <v>572</v>
      </c>
      <c r="HR1259" s="757" t="s">
        <v>572</v>
      </c>
      <c r="HS1259"/>
      <c r="HW1259" s="758"/>
      <c r="HX1259"/>
      <c r="HY1259" s="759" t="s">
        <v>572</v>
      </c>
      <c r="HZ1259" s="759" t="s">
        <v>572</v>
      </c>
      <c r="IA1259" s="759" t="s">
        <v>572</v>
      </c>
      <c r="IC1259" s="760" t="s">
        <v>572</v>
      </c>
      <c r="ID1259" s="760" t="s">
        <v>572</v>
      </c>
      <c r="IE1259" s="760" t="s">
        <v>572</v>
      </c>
      <c r="IF1259" s="761" t="s">
        <v>572</v>
      </c>
      <c r="IG1259" s="619" t="str">
        <f t="shared" si="42"/>
        <v>IN HOUSE (MANUAL)</v>
      </c>
      <c r="II1259" s="761" t="s">
        <v>572</v>
      </c>
      <c r="IK1259" s="761" t="str">
        <f>IFERROR(VLOOKUP($M1259,#REF!,13,0),"IN HOUSE (MANUAL)")</f>
        <v>IN HOUSE (MANUAL)</v>
      </c>
      <c r="IM1259" s="760" t="s">
        <v>572</v>
      </c>
      <c r="IN1259" s="760" t="s">
        <v>572</v>
      </c>
      <c r="IO1259" s="760" t="s">
        <v>572</v>
      </c>
      <c r="IQ1259" s="760" t="s">
        <v>572</v>
      </c>
      <c r="IR1259" s="760" t="s">
        <v>572</v>
      </c>
      <c r="IT1259" s="760" t="s">
        <v>572</v>
      </c>
      <c r="IV1259" s="760" t="s">
        <v>572</v>
      </c>
      <c r="IW1259" s="760" t="s">
        <v>572</v>
      </c>
      <c r="IY1259" s="760" t="s">
        <v>572</v>
      </c>
      <c r="IZ1259" s="760" t="s">
        <v>572</v>
      </c>
      <c r="JB1259" s="760" t="s">
        <v>572</v>
      </c>
      <c r="JC1259" s="760" t="s">
        <v>572</v>
      </c>
      <c r="JE1259" s="760" t="s">
        <v>572</v>
      </c>
      <c r="JF1259" s="760" t="s">
        <v>572</v>
      </c>
    </row>
    <row r="1260" spans="1:266" ht="17.25" customHeight="1" x14ac:dyDescent="0.35">
      <c r="A1260" s="618" t="s">
        <v>2534</v>
      </c>
      <c r="B1260" s="730">
        <v>100</v>
      </c>
      <c r="C1260" s="730" t="s">
        <v>2473</v>
      </c>
      <c r="D1260" s="730" t="s">
        <v>2473</v>
      </c>
      <c r="E1260" s="730">
        <v>21</v>
      </c>
      <c r="F1260" s="731" t="s">
        <v>961</v>
      </c>
      <c r="G1260" s="732">
        <v>1</v>
      </c>
      <c r="H1260" s="733">
        <v>46258</v>
      </c>
      <c r="I1260" s="730">
        <v>44</v>
      </c>
      <c r="J1260" s="730" t="s">
        <v>308</v>
      </c>
      <c r="K1260" s="730">
        <v>44</v>
      </c>
      <c r="L1260" s="730" t="s">
        <v>2535</v>
      </c>
      <c r="M1260" s="868" t="s">
        <v>2534</v>
      </c>
      <c r="N1260" s="772" t="s">
        <v>390</v>
      </c>
      <c r="O1260" s="772">
        <v>0</v>
      </c>
      <c r="P1260" s="772">
        <v>0</v>
      </c>
      <c r="Q1260" s="772">
        <v>0</v>
      </c>
      <c r="R1260" s="868" t="s">
        <v>576</v>
      </c>
      <c r="S1260" s="868"/>
      <c r="T1260" s="868" t="s">
        <v>2348</v>
      </c>
      <c r="U1260" s="868">
        <v>480</v>
      </c>
      <c r="V1260" s="868" t="s">
        <v>308</v>
      </c>
      <c r="W1260" s="868"/>
      <c r="X1260" s="868"/>
      <c r="Y1260" s="868"/>
      <c r="Z1260" s="776"/>
      <c r="AA1260" s="868" t="s">
        <v>2055</v>
      </c>
      <c r="AB1260" s="868" t="s">
        <v>569</v>
      </c>
      <c r="AC1260" s="868" t="s">
        <v>608</v>
      </c>
      <c r="AD1260" s="868">
        <v>1650</v>
      </c>
      <c r="AE1260" s="864">
        <v>1650</v>
      </c>
      <c r="AF1260" s="776">
        <v>46288</v>
      </c>
      <c r="AG1260" s="918"/>
      <c r="AH1260" s="918"/>
      <c r="AI1260" s="918" t="s">
        <v>308</v>
      </c>
      <c r="AJ1260" s="778">
        <v>32</v>
      </c>
      <c r="AK1260" s="894"/>
      <c r="AL1260" s="895"/>
      <c r="AM1260" s="896">
        <v>0</v>
      </c>
      <c r="AN1260" s="896"/>
      <c r="AO1260" s="896"/>
      <c r="AP1260" s="896"/>
      <c r="AQ1260" s="896"/>
      <c r="AR1260" s="896"/>
      <c r="AS1260" s="896"/>
      <c r="AT1260" s="896"/>
      <c r="AU1260" s="896"/>
      <c r="AV1260" s="896"/>
      <c r="AW1260" s="896"/>
      <c r="AX1260" s="896"/>
      <c r="AY1260" s="896"/>
      <c r="AZ1260" s="896"/>
      <c r="BA1260" s="896"/>
      <c r="BB1260" s="896">
        <v>0</v>
      </c>
      <c r="BC1260" s="896">
        <v>0</v>
      </c>
      <c r="BD1260" s="896">
        <v>0</v>
      </c>
      <c r="BE1260" s="896">
        <v>0</v>
      </c>
      <c r="BF1260" s="896">
        <v>0</v>
      </c>
      <c r="BG1260" s="896">
        <v>0</v>
      </c>
      <c r="BH1260" s="896">
        <v>0</v>
      </c>
      <c r="BI1260" s="896" t="s">
        <v>397</v>
      </c>
      <c r="BJ1260" s="896"/>
      <c r="BK1260" s="896">
        <v>1650</v>
      </c>
      <c r="BL1260" s="896"/>
      <c r="BM1260" s="896"/>
      <c r="BN1260" s="896" t="s">
        <v>308</v>
      </c>
      <c r="BO1260" s="896" t="s">
        <v>308</v>
      </c>
      <c r="BP1260" s="896" t="s">
        <v>308</v>
      </c>
      <c r="BQ1260" s="896" t="s">
        <v>308</v>
      </c>
      <c r="BR1260" s="896"/>
      <c r="BS1260" s="896">
        <v>1650</v>
      </c>
      <c r="BT1260" s="896"/>
      <c r="BU1260" s="896" t="s">
        <v>579</v>
      </c>
      <c r="BV1260" s="896"/>
      <c r="BW1260" s="896"/>
      <c r="BX1260" s="896"/>
      <c r="BY1260" s="896"/>
      <c r="BZ1260" s="896"/>
      <c r="CA1260" s="896"/>
      <c r="CB1260" s="896"/>
      <c r="CC1260" s="896"/>
      <c r="CD1260" s="896"/>
      <c r="CE1260" s="896"/>
      <c r="CF1260" s="896"/>
      <c r="CG1260" s="896"/>
      <c r="CH1260" s="896"/>
      <c r="CI1260" s="896"/>
      <c r="CJ1260" s="896"/>
      <c r="CK1260" s="867"/>
      <c r="CL1260" s="867" t="s">
        <v>397</v>
      </c>
      <c r="CM1260" s="867" t="s">
        <v>397</v>
      </c>
      <c r="CN1260" s="867" t="s">
        <v>397</v>
      </c>
      <c r="CO1260" s="867" t="s">
        <v>397</v>
      </c>
      <c r="CP1260" s="867">
        <v>1650</v>
      </c>
      <c r="CQ1260" s="867">
        <v>1650</v>
      </c>
      <c r="CR1260" s="868">
        <v>1650</v>
      </c>
      <c r="CS1260" s="869"/>
      <c r="CT1260" s="782" t="s">
        <v>308</v>
      </c>
      <c r="CU1260" s="783"/>
      <c r="CV1260" s="776"/>
      <c r="CW1260" s="776"/>
      <c r="CX1260" s="782">
        <v>46288</v>
      </c>
      <c r="CY1260" s="784" t="s">
        <v>2379</v>
      </c>
      <c r="CZ1260" s="784" t="s">
        <v>308</v>
      </c>
      <c r="DA1260" s="785">
        <v>46286</v>
      </c>
      <c r="DB1260" s="785" t="s">
        <v>633</v>
      </c>
      <c r="DC1260" s="785" t="s">
        <v>634</v>
      </c>
      <c r="DD1260" s="785" t="s">
        <v>308</v>
      </c>
      <c r="DE1260" s="871" t="s">
        <v>308</v>
      </c>
      <c r="DF1260" s="871" t="s">
        <v>308</v>
      </c>
      <c r="DG1260" s="871" t="s">
        <v>308</v>
      </c>
      <c r="DH1260" s="872" t="s">
        <v>308</v>
      </c>
      <c r="DI1260" s="776">
        <v>46286</v>
      </c>
      <c r="DJ1260" s="776">
        <v>46288</v>
      </c>
      <c r="DK1260" s="776">
        <v>46288</v>
      </c>
      <c r="DL1260" s="776">
        <v>46314</v>
      </c>
      <c r="DM1260" s="776">
        <v>46314</v>
      </c>
      <c r="DN1260" s="776">
        <v>46314</v>
      </c>
      <c r="DO1260" s="936" t="s">
        <v>308</v>
      </c>
      <c r="DP1260" s="774">
        <v>46325</v>
      </c>
      <c r="DQ1260" s="776">
        <v>46325</v>
      </c>
      <c r="DR1260" s="774">
        <v>46325</v>
      </c>
      <c r="DS1260" s="872">
        <v>46325</v>
      </c>
      <c r="DT1260" s="752">
        <v>46325</v>
      </c>
      <c r="DU1260" s="753">
        <v>-3</v>
      </c>
      <c r="DV1260" s="753" t="s">
        <v>308</v>
      </c>
      <c r="DW1260" s="754">
        <v>46318</v>
      </c>
      <c r="DX1260" s="755">
        <v>46322</v>
      </c>
      <c r="DY1260" s="754" t="e">
        <v>#VALUE!</v>
      </c>
      <c r="DZ1260" s="754" t="e">
        <v>#VALUE!</v>
      </c>
      <c r="EA1260" s="754"/>
      <c r="EB1260" s="754"/>
      <c r="HA1260" s="756" t="s">
        <v>397</v>
      </c>
      <c r="HB1260" s="756" t="s">
        <v>397</v>
      </c>
      <c r="HC1260" s="756" t="s">
        <v>397</v>
      </c>
      <c r="HD1260" s="756" t="s">
        <v>397</v>
      </c>
      <c r="HE1260" s="756" t="s">
        <v>397</v>
      </c>
      <c r="HF1260" s="756" t="s">
        <v>397</v>
      </c>
      <c r="HG1260" s="756" t="s">
        <v>397</v>
      </c>
      <c r="HH1260" s="756" t="s">
        <v>397</v>
      </c>
      <c r="HI1260" s="756" t="s">
        <v>397</v>
      </c>
      <c r="HJ1260" s="756" t="s">
        <v>397</v>
      </c>
      <c r="HK1260"/>
      <c r="HL1260"/>
      <c r="HM1260"/>
      <c r="HN1260" s="756" t="str">
        <f t="shared" si="41"/>
        <v>AUTO PRINT</v>
      </c>
      <c r="HO1260"/>
      <c r="HP1260" s="757" t="s">
        <v>572</v>
      </c>
      <c r="HQ1260" s="757" t="s">
        <v>572</v>
      </c>
      <c r="HR1260" s="757" t="s">
        <v>572</v>
      </c>
      <c r="HS1260"/>
      <c r="HW1260" s="758"/>
      <c r="HX1260"/>
      <c r="HY1260" s="759" t="s">
        <v>572</v>
      </c>
      <c r="HZ1260" s="759" t="s">
        <v>572</v>
      </c>
      <c r="IA1260" s="759" t="s">
        <v>572</v>
      </c>
      <c r="IC1260" s="760" t="s">
        <v>572</v>
      </c>
      <c r="ID1260" s="760" t="s">
        <v>572</v>
      </c>
      <c r="IE1260" s="760" t="s">
        <v>572</v>
      </c>
      <c r="IF1260" s="761" t="s">
        <v>572</v>
      </c>
      <c r="IG1260" s="619" t="str">
        <f t="shared" si="42"/>
        <v>IN HOUSE (MANUAL)</v>
      </c>
      <c r="II1260" s="761" t="s">
        <v>572</v>
      </c>
      <c r="IK1260" s="761" t="str">
        <f>IFERROR(VLOOKUP($M1260,#REF!,13,0),"IN HOUSE (MANUAL)")</f>
        <v>IN HOUSE (MANUAL)</v>
      </c>
      <c r="IM1260" s="760" t="s">
        <v>572</v>
      </c>
      <c r="IN1260" s="760" t="s">
        <v>572</v>
      </c>
      <c r="IO1260" s="760" t="s">
        <v>572</v>
      </c>
      <c r="IQ1260" s="760" t="s">
        <v>572</v>
      </c>
      <c r="IR1260" s="760" t="s">
        <v>572</v>
      </c>
      <c r="IT1260" s="760" t="s">
        <v>572</v>
      </c>
      <c r="IV1260" s="760" t="s">
        <v>572</v>
      </c>
      <c r="IW1260" s="760" t="s">
        <v>572</v>
      </c>
      <c r="IY1260" s="760" t="s">
        <v>572</v>
      </c>
      <c r="IZ1260" s="760" t="s">
        <v>572</v>
      </c>
      <c r="JB1260" s="760" t="s">
        <v>572</v>
      </c>
      <c r="JC1260" s="760" t="s">
        <v>572</v>
      </c>
      <c r="JE1260" s="760" t="s">
        <v>572</v>
      </c>
      <c r="JF1260" s="760" t="s">
        <v>572</v>
      </c>
    </row>
    <row r="1261" spans="1:266" ht="17.25" hidden="1" customHeight="1" outlineLevel="1" x14ac:dyDescent="0.35">
      <c r="A1261" s="618" t="s">
        <v>308</v>
      </c>
      <c r="B1261" s="730">
        <v>101</v>
      </c>
      <c r="C1261" s="730" t="s">
        <v>741</v>
      </c>
      <c r="D1261" s="730" t="s">
        <v>741</v>
      </c>
      <c r="E1261" s="730">
        <v>21</v>
      </c>
      <c r="F1261" s="731"/>
      <c r="G1261" s="821"/>
      <c r="H1261" s="733"/>
      <c r="I1261" s="730" t="s">
        <v>308</v>
      </c>
      <c r="J1261" s="730" t="s">
        <v>308</v>
      </c>
      <c r="K1261" s="730">
        <v>0</v>
      </c>
      <c r="L1261" s="730" t="s">
        <v>308</v>
      </c>
      <c r="M1261" s="772"/>
      <c r="N1261" s="772">
        <v>0</v>
      </c>
      <c r="O1261" s="772" t="s">
        <v>742</v>
      </c>
      <c r="P1261" s="772" t="b">
        <v>1</v>
      </c>
      <c r="Q1261" s="772" t="e">
        <v>#VALUE!</v>
      </c>
      <c r="R1261" s="772"/>
      <c r="S1261" s="772"/>
      <c r="T1261" s="772"/>
      <c r="U1261" s="772"/>
      <c r="V1261" s="772"/>
      <c r="W1261" s="772"/>
      <c r="X1261" s="772"/>
      <c r="Y1261" s="772"/>
      <c r="Z1261" s="774"/>
      <c r="AA1261" s="772"/>
      <c r="AB1261" s="772"/>
      <c r="AC1261" s="772"/>
      <c r="AD1261" s="772"/>
      <c r="AE1261" s="775"/>
      <c r="AF1261" s="776"/>
      <c r="AG1261" s="777"/>
      <c r="AH1261" s="777"/>
      <c r="AI1261" s="777"/>
      <c r="AJ1261" s="778"/>
      <c r="AK1261" s="779"/>
      <c r="AL1261" s="778"/>
      <c r="AM1261" s="778"/>
      <c r="AN1261" s="778"/>
      <c r="AO1261" s="778"/>
      <c r="AP1261" s="778"/>
      <c r="AQ1261" s="778"/>
      <c r="AR1261" s="778"/>
      <c r="AS1261" s="778"/>
      <c r="AT1261" s="778"/>
      <c r="AU1261" s="778"/>
      <c r="AV1261" s="778"/>
      <c r="AW1261" s="778"/>
      <c r="AX1261" s="778"/>
      <c r="AY1261" s="778"/>
      <c r="AZ1261" s="778"/>
      <c r="BA1261" s="778"/>
      <c r="BB1261" s="778"/>
      <c r="BC1261" s="778"/>
      <c r="BD1261" s="778"/>
      <c r="BE1261" s="778"/>
      <c r="BF1261" s="778"/>
      <c r="BG1261" s="778"/>
      <c r="BH1261" s="778"/>
      <c r="BI1261" s="778"/>
      <c r="BJ1261" s="778"/>
      <c r="BK1261" s="778"/>
      <c r="BL1261" s="778"/>
      <c r="BM1261" s="778"/>
      <c r="BN1261" s="778"/>
      <c r="BO1261" s="778"/>
      <c r="BP1261" s="778"/>
      <c r="BQ1261" s="778"/>
      <c r="BR1261" s="778"/>
      <c r="BS1261" s="778"/>
      <c r="BT1261" s="778"/>
      <c r="BU1261" s="778"/>
      <c r="BV1261" s="778"/>
      <c r="BW1261" s="778"/>
      <c r="BX1261" s="778"/>
      <c r="BY1261" s="778"/>
      <c r="BZ1261" s="778"/>
      <c r="CA1261" s="778"/>
      <c r="CB1261" s="778"/>
      <c r="CC1261" s="778"/>
      <c r="CD1261" s="778"/>
      <c r="CE1261" s="778"/>
      <c r="CF1261" s="778"/>
      <c r="CG1261" s="778"/>
      <c r="CH1261" s="778"/>
      <c r="CI1261" s="778"/>
      <c r="CJ1261" s="778"/>
      <c r="CK1261" s="772"/>
      <c r="CL1261" s="772"/>
      <c r="CM1261" s="772"/>
      <c r="CN1261" s="886"/>
      <c r="CO1261" s="772"/>
      <c r="CP1261" s="772"/>
      <c r="CQ1261" s="772"/>
      <c r="CR1261" s="772"/>
      <c r="CS1261" s="781"/>
      <c r="CT1261" s="782"/>
      <c r="CU1261" s="783"/>
      <c r="CV1261" s="774"/>
      <c r="CW1261" s="774"/>
      <c r="CX1261" s="782"/>
      <c r="CY1261" s="784"/>
      <c r="CZ1261" s="784"/>
      <c r="DA1261" s="785"/>
      <c r="DB1261" s="785"/>
      <c r="DC1261" s="785"/>
      <c r="DD1261" s="785"/>
      <c r="DE1261" s="785"/>
      <c r="DF1261" s="785"/>
      <c r="DG1261" s="785"/>
      <c r="DH1261" s="786"/>
      <c r="DI1261" s="774"/>
      <c r="DJ1261" s="774"/>
      <c r="DK1261" s="774"/>
      <c r="DL1261" s="774"/>
      <c r="DM1261" s="774"/>
      <c r="DN1261" s="774"/>
      <c r="DO1261" s="804"/>
      <c r="DP1261" s="774"/>
      <c r="DQ1261" s="776"/>
      <c r="DR1261" s="774"/>
      <c r="DS1261" s="786"/>
      <c r="DT1261" s="752">
        <v>0</v>
      </c>
      <c r="DU1261" s="753" t="s">
        <v>308</v>
      </c>
      <c r="DV1261" s="753" t="s">
        <v>308</v>
      </c>
      <c r="DW1261" s="754" t="s">
        <v>308</v>
      </c>
      <c r="DX1261" s="755" t="s">
        <v>308</v>
      </c>
      <c r="DY1261" s="754" t="e">
        <v>#VALUE!</v>
      </c>
      <c r="DZ1261" s="754" t="e">
        <v>#VALUE!</v>
      </c>
      <c r="EA1261" s="754"/>
      <c r="EB1261" s="754"/>
    </row>
    <row r="1262" spans="1:266" ht="17.25" hidden="1" customHeight="1" outlineLevel="1" x14ac:dyDescent="0.35">
      <c r="A1262" s="618" t="s">
        <v>308</v>
      </c>
      <c r="B1262" s="730">
        <v>102</v>
      </c>
      <c r="C1262" s="730" t="s">
        <v>741</v>
      </c>
      <c r="D1262" s="730" t="s">
        <v>741</v>
      </c>
      <c r="E1262" s="730">
        <v>21</v>
      </c>
      <c r="F1262" s="731"/>
      <c r="G1262" s="821"/>
      <c r="H1262" s="733"/>
      <c r="I1262" s="730" t="s">
        <v>308</v>
      </c>
      <c r="J1262" s="730" t="s">
        <v>308</v>
      </c>
      <c r="K1262" s="730">
        <v>0</v>
      </c>
      <c r="L1262" s="730" t="s">
        <v>308</v>
      </c>
      <c r="M1262" s="772"/>
      <c r="N1262" s="772">
        <v>0</v>
      </c>
      <c r="O1262" s="772" t="s">
        <v>742</v>
      </c>
      <c r="P1262" s="772" t="b">
        <v>1</v>
      </c>
      <c r="Q1262" s="772" t="e">
        <v>#VALUE!</v>
      </c>
      <c r="R1262" s="772"/>
      <c r="S1262" s="772"/>
      <c r="T1262" s="772"/>
      <c r="U1262" s="772"/>
      <c r="V1262" s="772"/>
      <c r="W1262" s="772"/>
      <c r="X1262" s="772"/>
      <c r="Y1262" s="772"/>
      <c r="Z1262" s="774"/>
      <c r="AA1262" s="772"/>
      <c r="AB1262" s="772"/>
      <c r="AC1262" s="772"/>
      <c r="AD1262" s="772"/>
      <c r="AE1262" s="775"/>
      <c r="AF1262" s="776"/>
      <c r="AG1262" s="777"/>
      <c r="AH1262" s="777"/>
      <c r="AI1262" s="777"/>
      <c r="AJ1262" s="778"/>
      <c r="AK1262" s="779"/>
      <c r="AL1262" s="778"/>
      <c r="AM1262" s="778"/>
      <c r="AN1262" s="778"/>
      <c r="AO1262" s="778"/>
      <c r="AP1262" s="778"/>
      <c r="AQ1262" s="778"/>
      <c r="AR1262" s="778"/>
      <c r="AS1262" s="778"/>
      <c r="AT1262" s="778"/>
      <c r="AU1262" s="778"/>
      <c r="AV1262" s="778"/>
      <c r="AW1262" s="778"/>
      <c r="AX1262" s="778"/>
      <c r="AY1262" s="778"/>
      <c r="AZ1262" s="778"/>
      <c r="BA1262" s="778"/>
      <c r="BB1262" s="778"/>
      <c r="BC1262" s="778"/>
      <c r="BD1262" s="778"/>
      <c r="BE1262" s="778"/>
      <c r="BF1262" s="778"/>
      <c r="BG1262" s="778"/>
      <c r="BH1262" s="778"/>
      <c r="BI1262" s="778"/>
      <c r="BJ1262" s="778"/>
      <c r="BK1262" s="778"/>
      <c r="BL1262" s="778"/>
      <c r="BM1262" s="778"/>
      <c r="BN1262" s="778"/>
      <c r="BO1262" s="778"/>
      <c r="BP1262" s="778"/>
      <c r="BQ1262" s="778"/>
      <c r="BR1262" s="778"/>
      <c r="BS1262" s="778"/>
      <c r="BT1262" s="778"/>
      <c r="BU1262" s="778"/>
      <c r="BV1262" s="778"/>
      <c r="BW1262" s="778"/>
      <c r="BX1262" s="778"/>
      <c r="BY1262" s="778"/>
      <c r="BZ1262" s="778"/>
      <c r="CA1262" s="778"/>
      <c r="CB1262" s="778"/>
      <c r="CC1262" s="778"/>
      <c r="CD1262" s="778"/>
      <c r="CE1262" s="778"/>
      <c r="CF1262" s="778"/>
      <c r="CG1262" s="778"/>
      <c r="CH1262" s="778"/>
      <c r="CI1262" s="778"/>
      <c r="CJ1262" s="778"/>
      <c r="CK1262" s="772"/>
      <c r="CL1262" s="772"/>
      <c r="CM1262" s="772"/>
      <c r="CN1262" s="886"/>
      <c r="CO1262" s="772"/>
      <c r="CP1262" s="772"/>
      <c r="CQ1262" s="772"/>
      <c r="CR1262" s="772"/>
      <c r="CS1262" s="781"/>
      <c r="CT1262" s="782"/>
      <c r="CU1262" s="783"/>
      <c r="CV1262" s="774"/>
      <c r="CW1262" s="774"/>
      <c r="CX1262" s="782"/>
      <c r="CY1262" s="784"/>
      <c r="CZ1262" s="784"/>
      <c r="DA1262" s="785"/>
      <c r="DB1262" s="785"/>
      <c r="DC1262" s="785"/>
      <c r="DD1262" s="785"/>
      <c r="DE1262" s="785"/>
      <c r="DF1262" s="785"/>
      <c r="DG1262" s="785"/>
      <c r="DH1262" s="786"/>
      <c r="DI1262" s="774"/>
      <c r="DJ1262" s="774"/>
      <c r="DK1262" s="774"/>
      <c r="DL1262" s="774"/>
      <c r="DM1262" s="774"/>
      <c r="DN1262" s="774"/>
      <c r="DO1262" s="804"/>
      <c r="DP1262" s="774"/>
      <c r="DQ1262" s="776"/>
      <c r="DR1262" s="774"/>
      <c r="DS1262" s="786"/>
      <c r="DT1262" s="752">
        <v>0</v>
      </c>
      <c r="DU1262" s="753" t="s">
        <v>308</v>
      </c>
      <c r="DV1262" s="753" t="s">
        <v>308</v>
      </c>
      <c r="DW1262" s="754" t="s">
        <v>308</v>
      </c>
      <c r="DX1262" s="755" t="s">
        <v>308</v>
      </c>
      <c r="DY1262" s="754" t="e">
        <v>#VALUE!</v>
      </c>
      <c r="DZ1262" s="754" t="e">
        <v>#VALUE!</v>
      </c>
      <c r="EA1262" s="754"/>
      <c r="EB1262" s="754"/>
    </row>
    <row r="1263" spans="1:266" ht="17.25" hidden="1" customHeight="1" outlineLevel="1" x14ac:dyDescent="0.35">
      <c r="A1263" s="618" t="s">
        <v>308</v>
      </c>
      <c r="B1263" s="730">
        <v>103</v>
      </c>
      <c r="C1263" s="730" t="s">
        <v>741</v>
      </c>
      <c r="D1263" s="730" t="s">
        <v>741</v>
      </c>
      <c r="E1263" s="730">
        <v>21</v>
      </c>
      <c r="F1263" s="731"/>
      <c r="G1263" s="821"/>
      <c r="H1263" s="733"/>
      <c r="I1263" s="730" t="s">
        <v>308</v>
      </c>
      <c r="J1263" s="730" t="s">
        <v>308</v>
      </c>
      <c r="K1263" s="730">
        <v>0</v>
      </c>
      <c r="L1263" s="730" t="s">
        <v>308</v>
      </c>
      <c r="M1263" s="772"/>
      <c r="N1263" s="772">
        <v>0</v>
      </c>
      <c r="O1263" s="772" t="s">
        <v>742</v>
      </c>
      <c r="P1263" s="772" t="b">
        <v>1</v>
      </c>
      <c r="Q1263" s="772" t="e">
        <v>#VALUE!</v>
      </c>
      <c r="R1263" s="772"/>
      <c r="S1263" s="772"/>
      <c r="T1263" s="772"/>
      <c r="U1263" s="772"/>
      <c r="V1263" s="772"/>
      <c r="W1263" s="772"/>
      <c r="X1263" s="772"/>
      <c r="Y1263" s="772"/>
      <c r="Z1263" s="774"/>
      <c r="AA1263" s="772"/>
      <c r="AB1263" s="772"/>
      <c r="AC1263" s="772"/>
      <c r="AD1263" s="772"/>
      <c r="AE1263" s="775"/>
      <c r="AF1263" s="776"/>
      <c r="AG1263" s="777"/>
      <c r="AH1263" s="777"/>
      <c r="AI1263" s="777"/>
      <c r="AJ1263" s="778"/>
      <c r="AK1263" s="779"/>
      <c r="AL1263" s="778"/>
      <c r="AM1263" s="778"/>
      <c r="AN1263" s="778"/>
      <c r="AO1263" s="778"/>
      <c r="AP1263" s="778"/>
      <c r="AQ1263" s="778"/>
      <c r="AR1263" s="778"/>
      <c r="AS1263" s="778"/>
      <c r="AT1263" s="778"/>
      <c r="AU1263" s="778"/>
      <c r="AV1263" s="778"/>
      <c r="AW1263" s="778"/>
      <c r="AX1263" s="778"/>
      <c r="AY1263" s="778"/>
      <c r="AZ1263" s="778"/>
      <c r="BA1263" s="778"/>
      <c r="BB1263" s="778"/>
      <c r="BC1263" s="778"/>
      <c r="BD1263" s="778"/>
      <c r="BE1263" s="778"/>
      <c r="BF1263" s="778"/>
      <c r="BG1263" s="778"/>
      <c r="BH1263" s="778"/>
      <c r="BI1263" s="778"/>
      <c r="BJ1263" s="778"/>
      <c r="BK1263" s="778"/>
      <c r="BL1263" s="778"/>
      <c r="BM1263" s="778"/>
      <c r="BN1263" s="778"/>
      <c r="BO1263" s="778"/>
      <c r="BP1263" s="778"/>
      <c r="BQ1263" s="778"/>
      <c r="BR1263" s="778"/>
      <c r="BS1263" s="778"/>
      <c r="BT1263" s="778"/>
      <c r="BU1263" s="778"/>
      <c r="BV1263" s="778"/>
      <c r="BW1263" s="778"/>
      <c r="BX1263" s="778"/>
      <c r="BY1263" s="778"/>
      <c r="BZ1263" s="778"/>
      <c r="CA1263" s="778"/>
      <c r="CB1263" s="778"/>
      <c r="CC1263" s="778"/>
      <c r="CD1263" s="778"/>
      <c r="CE1263" s="778"/>
      <c r="CF1263" s="778"/>
      <c r="CG1263" s="778"/>
      <c r="CH1263" s="778"/>
      <c r="CI1263" s="778"/>
      <c r="CJ1263" s="778"/>
      <c r="CK1263" s="772"/>
      <c r="CL1263" s="772"/>
      <c r="CM1263" s="772"/>
      <c r="CN1263" s="886"/>
      <c r="CO1263" s="772"/>
      <c r="CP1263" s="772"/>
      <c r="CQ1263" s="772"/>
      <c r="CR1263" s="772"/>
      <c r="CS1263" s="781"/>
      <c r="CT1263" s="782"/>
      <c r="CU1263" s="783"/>
      <c r="CV1263" s="774"/>
      <c r="CW1263" s="774"/>
      <c r="CX1263" s="782"/>
      <c r="CY1263" s="784"/>
      <c r="CZ1263" s="784"/>
      <c r="DA1263" s="785"/>
      <c r="DB1263" s="785"/>
      <c r="DC1263" s="785"/>
      <c r="DD1263" s="785"/>
      <c r="DE1263" s="785"/>
      <c r="DF1263" s="785"/>
      <c r="DG1263" s="785"/>
      <c r="DH1263" s="786"/>
      <c r="DI1263" s="774"/>
      <c r="DJ1263" s="774"/>
      <c r="DK1263" s="774"/>
      <c r="DL1263" s="774"/>
      <c r="DM1263" s="774"/>
      <c r="DN1263" s="774"/>
      <c r="DO1263" s="804"/>
      <c r="DP1263" s="774"/>
      <c r="DQ1263" s="776"/>
      <c r="DR1263" s="774"/>
      <c r="DS1263" s="786"/>
      <c r="DT1263" s="752">
        <v>0</v>
      </c>
      <c r="DU1263" s="753" t="s">
        <v>308</v>
      </c>
      <c r="DV1263" s="753" t="s">
        <v>308</v>
      </c>
      <c r="DW1263" s="754" t="s">
        <v>308</v>
      </c>
      <c r="DX1263" s="755" t="s">
        <v>308</v>
      </c>
      <c r="DY1263" s="754" t="e">
        <v>#VALUE!</v>
      </c>
      <c r="DZ1263" s="754" t="e">
        <v>#VALUE!</v>
      </c>
      <c r="EA1263" s="754"/>
      <c r="EB1263" s="754"/>
    </row>
    <row r="1264" spans="1:266" ht="17.25" hidden="1" customHeight="1" outlineLevel="1" x14ac:dyDescent="0.35">
      <c r="A1264" s="618" t="s">
        <v>308</v>
      </c>
      <c r="B1264" s="730">
        <v>104</v>
      </c>
      <c r="C1264" s="730" t="s">
        <v>741</v>
      </c>
      <c r="D1264" s="730" t="s">
        <v>741</v>
      </c>
      <c r="E1264" s="730">
        <v>21</v>
      </c>
      <c r="F1264" s="731"/>
      <c r="G1264" s="821"/>
      <c r="H1264" s="733"/>
      <c r="I1264" s="730" t="s">
        <v>308</v>
      </c>
      <c r="J1264" s="730" t="s">
        <v>308</v>
      </c>
      <c r="K1264" s="730">
        <v>0</v>
      </c>
      <c r="L1264" s="730" t="s">
        <v>308</v>
      </c>
      <c r="M1264" s="772"/>
      <c r="N1264" s="772">
        <v>0</v>
      </c>
      <c r="O1264" s="772" t="s">
        <v>742</v>
      </c>
      <c r="P1264" s="772" t="b">
        <v>1</v>
      </c>
      <c r="Q1264" s="772" t="e">
        <v>#VALUE!</v>
      </c>
      <c r="R1264" s="772"/>
      <c r="S1264" s="772"/>
      <c r="T1264" s="772"/>
      <c r="U1264" s="772"/>
      <c r="V1264" s="772"/>
      <c r="W1264" s="772"/>
      <c r="X1264" s="772"/>
      <c r="Y1264" s="772"/>
      <c r="Z1264" s="774"/>
      <c r="AA1264" s="772"/>
      <c r="AB1264" s="772"/>
      <c r="AC1264" s="772"/>
      <c r="AD1264" s="772"/>
      <c r="AE1264" s="775"/>
      <c r="AF1264" s="776"/>
      <c r="AG1264" s="777"/>
      <c r="AH1264" s="777"/>
      <c r="AI1264" s="777"/>
      <c r="AJ1264" s="778"/>
      <c r="AK1264" s="779"/>
      <c r="AL1264" s="778"/>
      <c r="AM1264" s="778"/>
      <c r="AN1264" s="778"/>
      <c r="AO1264" s="778"/>
      <c r="AP1264" s="778"/>
      <c r="AQ1264" s="778"/>
      <c r="AR1264" s="778"/>
      <c r="AS1264" s="778"/>
      <c r="AT1264" s="778"/>
      <c r="AU1264" s="778"/>
      <c r="AV1264" s="778"/>
      <c r="AW1264" s="778"/>
      <c r="AX1264" s="778"/>
      <c r="AY1264" s="778"/>
      <c r="AZ1264" s="778"/>
      <c r="BA1264" s="778"/>
      <c r="BB1264" s="778"/>
      <c r="BC1264" s="778"/>
      <c r="BD1264" s="778"/>
      <c r="BE1264" s="778"/>
      <c r="BF1264" s="778"/>
      <c r="BG1264" s="778"/>
      <c r="BH1264" s="778"/>
      <c r="BI1264" s="778"/>
      <c r="BJ1264" s="778"/>
      <c r="BK1264" s="778"/>
      <c r="BL1264" s="778"/>
      <c r="BM1264" s="778"/>
      <c r="BN1264" s="778"/>
      <c r="BO1264" s="778"/>
      <c r="BP1264" s="778"/>
      <c r="BQ1264" s="778"/>
      <c r="BR1264" s="778"/>
      <c r="BS1264" s="778"/>
      <c r="BT1264" s="778"/>
      <c r="BU1264" s="778"/>
      <c r="BV1264" s="778"/>
      <c r="BW1264" s="778"/>
      <c r="BX1264" s="778"/>
      <c r="BY1264" s="778"/>
      <c r="BZ1264" s="778"/>
      <c r="CA1264" s="778"/>
      <c r="CB1264" s="778"/>
      <c r="CC1264" s="778"/>
      <c r="CD1264" s="778"/>
      <c r="CE1264" s="778"/>
      <c r="CF1264" s="778"/>
      <c r="CG1264" s="778"/>
      <c r="CH1264" s="778"/>
      <c r="CI1264" s="778"/>
      <c r="CJ1264" s="778"/>
      <c r="CK1264" s="772"/>
      <c r="CL1264" s="772"/>
      <c r="CM1264" s="772"/>
      <c r="CN1264" s="886"/>
      <c r="CO1264" s="772"/>
      <c r="CP1264" s="772"/>
      <c r="CQ1264" s="772"/>
      <c r="CR1264" s="772"/>
      <c r="CS1264" s="781"/>
      <c r="CT1264" s="782"/>
      <c r="CU1264" s="783"/>
      <c r="CV1264" s="774"/>
      <c r="CW1264" s="774"/>
      <c r="CX1264" s="782"/>
      <c r="CY1264" s="784"/>
      <c r="CZ1264" s="784"/>
      <c r="DA1264" s="785"/>
      <c r="DB1264" s="785"/>
      <c r="DC1264" s="785"/>
      <c r="DD1264" s="785"/>
      <c r="DE1264" s="785"/>
      <c r="DF1264" s="785"/>
      <c r="DG1264" s="785"/>
      <c r="DH1264" s="786"/>
      <c r="DI1264" s="774"/>
      <c r="DJ1264" s="774"/>
      <c r="DK1264" s="774"/>
      <c r="DL1264" s="774"/>
      <c r="DM1264" s="774"/>
      <c r="DN1264" s="774"/>
      <c r="DO1264" s="804"/>
      <c r="DP1264" s="774"/>
      <c r="DQ1264" s="776"/>
      <c r="DR1264" s="774"/>
      <c r="DS1264" s="786"/>
      <c r="DT1264" s="752">
        <v>0</v>
      </c>
      <c r="DU1264" s="753" t="s">
        <v>308</v>
      </c>
      <c r="DV1264" s="753" t="s">
        <v>308</v>
      </c>
      <c r="DW1264" s="754" t="s">
        <v>308</v>
      </c>
      <c r="DX1264" s="755" t="s">
        <v>308</v>
      </c>
      <c r="DY1264" s="754" t="e">
        <v>#VALUE!</v>
      </c>
      <c r="DZ1264" s="754" t="e">
        <v>#VALUE!</v>
      </c>
      <c r="EA1264" s="754"/>
      <c r="EB1264" s="754"/>
    </row>
    <row r="1265" spans="1:132" ht="17.25" hidden="1" customHeight="1" outlineLevel="1" x14ac:dyDescent="0.35">
      <c r="A1265" s="618" t="s">
        <v>308</v>
      </c>
      <c r="B1265" s="730">
        <v>105</v>
      </c>
      <c r="C1265" s="730" t="s">
        <v>741</v>
      </c>
      <c r="D1265" s="730" t="s">
        <v>741</v>
      </c>
      <c r="E1265" s="730">
        <v>21</v>
      </c>
      <c r="F1265" s="731"/>
      <c r="G1265" s="821"/>
      <c r="H1265" s="733"/>
      <c r="I1265" s="730" t="s">
        <v>308</v>
      </c>
      <c r="J1265" s="730" t="s">
        <v>308</v>
      </c>
      <c r="K1265" s="730">
        <v>0</v>
      </c>
      <c r="L1265" s="730" t="s">
        <v>308</v>
      </c>
      <c r="M1265" s="772"/>
      <c r="N1265" s="772">
        <v>0</v>
      </c>
      <c r="O1265" s="772" t="s">
        <v>742</v>
      </c>
      <c r="P1265" s="772" t="b">
        <v>1</v>
      </c>
      <c r="Q1265" s="772" t="e">
        <v>#VALUE!</v>
      </c>
      <c r="R1265" s="772"/>
      <c r="S1265" s="772"/>
      <c r="T1265" s="772"/>
      <c r="U1265" s="772"/>
      <c r="V1265" s="772"/>
      <c r="W1265" s="772"/>
      <c r="X1265" s="772"/>
      <c r="Y1265" s="772"/>
      <c r="Z1265" s="774"/>
      <c r="AA1265" s="772"/>
      <c r="AB1265" s="772"/>
      <c r="AC1265" s="772"/>
      <c r="AD1265" s="772"/>
      <c r="AE1265" s="775"/>
      <c r="AF1265" s="776"/>
      <c r="AG1265" s="777"/>
      <c r="AH1265" s="777"/>
      <c r="AI1265" s="777"/>
      <c r="AJ1265" s="778"/>
      <c r="AK1265" s="779"/>
      <c r="AL1265" s="778"/>
      <c r="AM1265" s="778"/>
      <c r="AN1265" s="778"/>
      <c r="AO1265" s="778"/>
      <c r="AP1265" s="778"/>
      <c r="AQ1265" s="778"/>
      <c r="AR1265" s="778"/>
      <c r="AS1265" s="778"/>
      <c r="AT1265" s="778"/>
      <c r="AU1265" s="778"/>
      <c r="AV1265" s="778"/>
      <c r="AW1265" s="778"/>
      <c r="AX1265" s="778"/>
      <c r="AY1265" s="778"/>
      <c r="AZ1265" s="778"/>
      <c r="BA1265" s="778"/>
      <c r="BB1265" s="778"/>
      <c r="BC1265" s="778"/>
      <c r="BD1265" s="778"/>
      <c r="BE1265" s="778"/>
      <c r="BF1265" s="778"/>
      <c r="BG1265" s="778"/>
      <c r="BH1265" s="778"/>
      <c r="BI1265" s="778"/>
      <c r="BJ1265" s="778"/>
      <c r="BK1265" s="778"/>
      <c r="BL1265" s="778"/>
      <c r="BM1265" s="778"/>
      <c r="BN1265" s="778"/>
      <c r="BO1265" s="778"/>
      <c r="BP1265" s="778"/>
      <c r="BQ1265" s="778"/>
      <c r="BR1265" s="778"/>
      <c r="BS1265" s="778"/>
      <c r="BT1265" s="778"/>
      <c r="BU1265" s="778"/>
      <c r="BV1265" s="778"/>
      <c r="BW1265" s="778"/>
      <c r="BX1265" s="778"/>
      <c r="BY1265" s="778"/>
      <c r="BZ1265" s="778"/>
      <c r="CA1265" s="778"/>
      <c r="CB1265" s="778"/>
      <c r="CC1265" s="778"/>
      <c r="CD1265" s="778"/>
      <c r="CE1265" s="778"/>
      <c r="CF1265" s="778"/>
      <c r="CG1265" s="778"/>
      <c r="CH1265" s="778"/>
      <c r="CI1265" s="778"/>
      <c r="CJ1265" s="778"/>
      <c r="CK1265" s="772"/>
      <c r="CL1265" s="772"/>
      <c r="CM1265" s="772"/>
      <c r="CN1265" s="886"/>
      <c r="CO1265" s="772"/>
      <c r="CP1265" s="772"/>
      <c r="CQ1265" s="772"/>
      <c r="CR1265" s="772"/>
      <c r="CS1265" s="781"/>
      <c r="CT1265" s="782"/>
      <c r="CU1265" s="783"/>
      <c r="CV1265" s="774"/>
      <c r="CW1265" s="774"/>
      <c r="CX1265" s="782"/>
      <c r="CY1265" s="784"/>
      <c r="CZ1265" s="784"/>
      <c r="DA1265" s="785"/>
      <c r="DB1265" s="785"/>
      <c r="DC1265" s="785"/>
      <c r="DD1265" s="785"/>
      <c r="DE1265" s="785"/>
      <c r="DF1265" s="785"/>
      <c r="DG1265" s="785"/>
      <c r="DH1265" s="786"/>
      <c r="DI1265" s="774"/>
      <c r="DJ1265" s="774"/>
      <c r="DK1265" s="774"/>
      <c r="DL1265" s="774"/>
      <c r="DM1265" s="774"/>
      <c r="DN1265" s="774"/>
      <c r="DO1265" s="804"/>
      <c r="DP1265" s="774"/>
      <c r="DQ1265" s="776"/>
      <c r="DR1265" s="774"/>
      <c r="DS1265" s="786"/>
      <c r="DT1265" s="752">
        <v>0</v>
      </c>
      <c r="DU1265" s="753" t="s">
        <v>308</v>
      </c>
      <c r="DV1265" s="753" t="s">
        <v>308</v>
      </c>
      <c r="DW1265" s="754" t="s">
        <v>308</v>
      </c>
      <c r="DX1265" s="755" t="s">
        <v>308</v>
      </c>
      <c r="DY1265" s="754" t="e">
        <v>#VALUE!</v>
      </c>
      <c r="DZ1265" s="754" t="e">
        <v>#VALUE!</v>
      </c>
      <c r="EA1265" s="754"/>
      <c r="EB1265" s="754"/>
    </row>
    <row r="1266" spans="1:132" ht="17.25" hidden="1" customHeight="1" outlineLevel="1" x14ac:dyDescent="0.35">
      <c r="A1266" s="618" t="s">
        <v>308</v>
      </c>
      <c r="B1266" s="730">
        <v>106</v>
      </c>
      <c r="C1266" s="730" t="s">
        <v>741</v>
      </c>
      <c r="D1266" s="730" t="s">
        <v>741</v>
      </c>
      <c r="E1266" s="730">
        <v>21</v>
      </c>
      <c r="F1266" s="731"/>
      <c r="G1266" s="821"/>
      <c r="H1266" s="733"/>
      <c r="I1266" s="730" t="s">
        <v>308</v>
      </c>
      <c r="J1266" s="730" t="s">
        <v>308</v>
      </c>
      <c r="K1266" s="730">
        <v>0</v>
      </c>
      <c r="L1266" s="730" t="s">
        <v>308</v>
      </c>
      <c r="M1266" s="772"/>
      <c r="N1266" s="772">
        <v>0</v>
      </c>
      <c r="O1266" s="772" t="s">
        <v>742</v>
      </c>
      <c r="P1266" s="772" t="b">
        <v>1</v>
      </c>
      <c r="Q1266" s="772" t="e">
        <v>#VALUE!</v>
      </c>
      <c r="R1266" s="772"/>
      <c r="S1266" s="772"/>
      <c r="T1266" s="772"/>
      <c r="U1266" s="772"/>
      <c r="V1266" s="772"/>
      <c r="W1266" s="772"/>
      <c r="X1266" s="772"/>
      <c r="Y1266" s="772"/>
      <c r="Z1266" s="774"/>
      <c r="AA1266" s="772"/>
      <c r="AB1266" s="772"/>
      <c r="AC1266" s="772"/>
      <c r="AD1266" s="772"/>
      <c r="AE1266" s="775"/>
      <c r="AF1266" s="776"/>
      <c r="AG1266" s="777"/>
      <c r="AH1266" s="777"/>
      <c r="AI1266" s="777"/>
      <c r="AJ1266" s="778"/>
      <c r="AK1266" s="779"/>
      <c r="AL1266" s="778"/>
      <c r="AM1266" s="778"/>
      <c r="AN1266" s="778"/>
      <c r="AO1266" s="778"/>
      <c r="AP1266" s="778"/>
      <c r="AQ1266" s="778"/>
      <c r="AR1266" s="778"/>
      <c r="AS1266" s="778"/>
      <c r="AT1266" s="778"/>
      <c r="AU1266" s="778"/>
      <c r="AV1266" s="778"/>
      <c r="AW1266" s="778"/>
      <c r="AX1266" s="778"/>
      <c r="AY1266" s="778"/>
      <c r="AZ1266" s="778"/>
      <c r="BA1266" s="778"/>
      <c r="BB1266" s="778"/>
      <c r="BC1266" s="778"/>
      <c r="BD1266" s="778"/>
      <c r="BE1266" s="778"/>
      <c r="BF1266" s="778"/>
      <c r="BG1266" s="778"/>
      <c r="BH1266" s="778"/>
      <c r="BI1266" s="778"/>
      <c r="BJ1266" s="778"/>
      <c r="BK1266" s="778"/>
      <c r="BL1266" s="778"/>
      <c r="BM1266" s="778"/>
      <c r="BN1266" s="778"/>
      <c r="BO1266" s="778"/>
      <c r="BP1266" s="778"/>
      <c r="BQ1266" s="778"/>
      <c r="BR1266" s="778"/>
      <c r="BS1266" s="778"/>
      <c r="BT1266" s="778"/>
      <c r="BU1266" s="778"/>
      <c r="BV1266" s="778"/>
      <c r="BW1266" s="778"/>
      <c r="BX1266" s="778"/>
      <c r="BY1266" s="778"/>
      <c r="BZ1266" s="778"/>
      <c r="CA1266" s="778"/>
      <c r="CB1266" s="778"/>
      <c r="CC1266" s="778"/>
      <c r="CD1266" s="778"/>
      <c r="CE1266" s="778"/>
      <c r="CF1266" s="778"/>
      <c r="CG1266" s="778"/>
      <c r="CH1266" s="778"/>
      <c r="CI1266" s="778"/>
      <c r="CJ1266" s="778"/>
      <c r="CK1266" s="772"/>
      <c r="CL1266" s="772"/>
      <c r="CM1266" s="772"/>
      <c r="CN1266" s="886"/>
      <c r="CO1266" s="772"/>
      <c r="CP1266" s="772"/>
      <c r="CQ1266" s="772"/>
      <c r="CR1266" s="772"/>
      <c r="CS1266" s="781"/>
      <c r="CT1266" s="782"/>
      <c r="CU1266" s="783"/>
      <c r="CV1266" s="774"/>
      <c r="CW1266" s="774"/>
      <c r="CX1266" s="782"/>
      <c r="CY1266" s="784"/>
      <c r="CZ1266" s="784"/>
      <c r="DA1266" s="785"/>
      <c r="DB1266" s="785"/>
      <c r="DC1266" s="785"/>
      <c r="DD1266" s="785"/>
      <c r="DE1266" s="785"/>
      <c r="DF1266" s="785"/>
      <c r="DG1266" s="785"/>
      <c r="DH1266" s="786"/>
      <c r="DI1266" s="774"/>
      <c r="DJ1266" s="774"/>
      <c r="DK1266" s="774"/>
      <c r="DL1266" s="774"/>
      <c r="DM1266" s="774"/>
      <c r="DN1266" s="774"/>
      <c r="DO1266" s="804"/>
      <c r="DP1266" s="774"/>
      <c r="DQ1266" s="776"/>
      <c r="DR1266" s="774"/>
      <c r="DS1266" s="786"/>
      <c r="DT1266" s="752">
        <v>0</v>
      </c>
      <c r="DU1266" s="753" t="s">
        <v>308</v>
      </c>
      <c r="DV1266" s="753" t="s">
        <v>308</v>
      </c>
      <c r="DW1266" s="754" t="s">
        <v>308</v>
      </c>
      <c r="DX1266" s="755" t="s">
        <v>308</v>
      </c>
      <c r="DY1266" s="754" t="e">
        <v>#VALUE!</v>
      </c>
      <c r="DZ1266" s="754" t="e">
        <v>#VALUE!</v>
      </c>
      <c r="EA1266" s="754"/>
      <c r="EB1266" s="754"/>
    </row>
    <row r="1267" spans="1:132" ht="17.25" hidden="1" customHeight="1" outlineLevel="1" x14ac:dyDescent="0.35">
      <c r="A1267" s="618" t="s">
        <v>308</v>
      </c>
      <c r="B1267" s="730">
        <v>107</v>
      </c>
      <c r="C1267" s="730" t="s">
        <v>741</v>
      </c>
      <c r="D1267" s="730" t="s">
        <v>741</v>
      </c>
      <c r="E1267" s="730">
        <v>21</v>
      </c>
      <c r="F1267" s="731"/>
      <c r="G1267" s="821"/>
      <c r="H1267" s="733"/>
      <c r="I1267" s="730" t="s">
        <v>308</v>
      </c>
      <c r="J1267" s="730" t="s">
        <v>308</v>
      </c>
      <c r="K1267" s="730">
        <v>0</v>
      </c>
      <c r="L1267" s="730" t="s">
        <v>308</v>
      </c>
      <c r="M1267" s="772"/>
      <c r="N1267" s="772">
        <v>0</v>
      </c>
      <c r="O1267" s="772" t="s">
        <v>742</v>
      </c>
      <c r="P1267" s="772" t="b">
        <v>1</v>
      </c>
      <c r="Q1267" s="772" t="e">
        <v>#VALUE!</v>
      </c>
      <c r="R1267" s="772"/>
      <c r="S1267" s="772"/>
      <c r="T1267" s="772"/>
      <c r="U1267" s="772"/>
      <c r="V1267" s="772"/>
      <c r="W1267" s="772"/>
      <c r="X1267" s="772"/>
      <c r="Y1267" s="772"/>
      <c r="Z1267" s="774"/>
      <c r="AA1267" s="772"/>
      <c r="AB1267" s="772"/>
      <c r="AC1267" s="772"/>
      <c r="AD1267" s="772"/>
      <c r="AE1267" s="775"/>
      <c r="AF1267" s="776"/>
      <c r="AG1267" s="777"/>
      <c r="AH1267" s="777"/>
      <c r="AI1267" s="777"/>
      <c r="AJ1267" s="778"/>
      <c r="AK1267" s="779"/>
      <c r="AL1267" s="778"/>
      <c r="AM1267" s="778"/>
      <c r="AN1267" s="778"/>
      <c r="AO1267" s="778"/>
      <c r="AP1267" s="778"/>
      <c r="AQ1267" s="778"/>
      <c r="AR1267" s="778"/>
      <c r="AS1267" s="778"/>
      <c r="AT1267" s="778"/>
      <c r="AU1267" s="778"/>
      <c r="AV1267" s="778"/>
      <c r="AW1267" s="778"/>
      <c r="AX1267" s="778"/>
      <c r="AY1267" s="778"/>
      <c r="AZ1267" s="778"/>
      <c r="BA1267" s="778"/>
      <c r="BB1267" s="778"/>
      <c r="BC1267" s="778"/>
      <c r="BD1267" s="778"/>
      <c r="BE1267" s="778"/>
      <c r="BF1267" s="778"/>
      <c r="BG1267" s="778"/>
      <c r="BH1267" s="778"/>
      <c r="BI1267" s="778"/>
      <c r="BJ1267" s="778"/>
      <c r="BK1267" s="778"/>
      <c r="BL1267" s="778"/>
      <c r="BM1267" s="778"/>
      <c r="BN1267" s="778"/>
      <c r="BO1267" s="778"/>
      <c r="BP1267" s="778"/>
      <c r="BQ1267" s="778"/>
      <c r="BR1267" s="778"/>
      <c r="BS1267" s="778"/>
      <c r="BT1267" s="778"/>
      <c r="BU1267" s="778"/>
      <c r="BV1267" s="778"/>
      <c r="BW1267" s="778"/>
      <c r="BX1267" s="778"/>
      <c r="BY1267" s="778"/>
      <c r="BZ1267" s="778"/>
      <c r="CA1267" s="778"/>
      <c r="CB1267" s="778"/>
      <c r="CC1267" s="778"/>
      <c r="CD1267" s="778"/>
      <c r="CE1267" s="778"/>
      <c r="CF1267" s="778"/>
      <c r="CG1267" s="778"/>
      <c r="CH1267" s="778"/>
      <c r="CI1267" s="778"/>
      <c r="CJ1267" s="778"/>
      <c r="CK1267" s="772"/>
      <c r="CL1267" s="772"/>
      <c r="CM1267" s="772"/>
      <c r="CN1267" s="886"/>
      <c r="CO1267" s="772"/>
      <c r="CP1267" s="772"/>
      <c r="CQ1267" s="772"/>
      <c r="CR1267" s="772"/>
      <c r="CS1267" s="781"/>
      <c r="CT1267" s="782"/>
      <c r="CU1267" s="783"/>
      <c r="CV1267" s="774"/>
      <c r="CW1267" s="774"/>
      <c r="CX1267" s="782"/>
      <c r="CY1267" s="784"/>
      <c r="CZ1267" s="784"/>
      <c r="DA1267" s="785"/>
      <c r="DB1267" s="785"/>
      <c r="DC1267" s="785"/>
      <c r="DD1267" s="785"/>
      <c r="DE1267" s="785"/>
      <c r="DF1267" s="785"/>
      <c r="DG1267" s="785"/>
      <c r="DH1267" s="786"/>
      <c r="DI1267" s="774"/>
      <c r="DJ1267" s="774"/>
      <c r="DK1267" s="774"/>
      <c r="DL1267" s="774"/>
      <c r="DM1267" s="774"/>
      <c r="DN1267" s="774"/>
      <c r="DO1267" s="804"/>
      <c r="DP1267" s="774"/>
      <c r="DQ1267" s="776"/>
      <c r="DR1267" s="774"/>
      <c r="DS1267" s="786"/>
      <c r="DT1267" s="752">
        <v>0</v>
      </c>
      <c r="DU1267" s="753" t="s">
        <v>308</v>
      </c>
      <c r="DV1267" s="753" t="s">
        <v>308</v>
      </c>
      <c r="DW1267" s="754" t="s">
        <v>308</v>
      </c>
      <c r="DX1267" s="755" t="s">
        <v>308</v>
      </c>
      <c r="DY1267" s="754" t="e">
        <v>#VALUE!</v>
      </c>
      <c r="DZ1267" s="754" t="e">
        <v>#VALUE!</v>
      </c>
      <c r="EA1267" s="754"/>
      <c r="EB1267" s="754"/>
    </row>
    <row r="1268" spans="1:132" ht="17.25" hidden="1" customHeight="1" outlineLevel="1" x14ac:dyDescent="0.35">
      <c r="A1268" s="618" t="s">
        <v>308</v>
      </c>
      <c r="B1268" s="730">
        <v>108</v>
      </c>
      <c r="C1268" s="730" t="s">
        <v>741</v>
      </c>
      <c r="D1268" s="730" t="s">
        <v>741</v>
      </c>
      <c r="E1268" s="730">
        <v>21</v>
      </c>
      <c r="F1268" s="731"/>
      <c r="G1268" s="821"/>
      <c r="H1268" s="733"/>
      <c r="I1268" s="730" t="s">
        <v>308</v>
      </c>
      <c r="J1268" s="730" t="s">
        <v>308</v>
      </c>
      <c r="K1268" s="730">
        <v>0</v>
      </c>
      <c r="L1268" s="730" t="s">
        <v>308</v>
      </c>
      <c r="M1268" s="772"/>
      <c r="N1268" s="772">
        <v>0</v>
      </c>
      <c r="O1268" s="772" t="s">
        <v>742</v>
      </c>
      <c r="P1268" s="772" t="b">
        <v>1</v>
      </c>
      <c r="Q1268" s="772" t="e">
        <v>#VALUE!</v>
      </c>
      <c r="R1268" s="772"/>
      <c r="S1268" s="772"/>
      <c r="T1268" s="772"/>
      <c r="U1268" s="772"/>
      <c r="V1268" s="772"/>
      <c r="W1268" s="772"/>
      <c r="X1268" s="772"/>
      <c r="Y1268" s="772"/>
      <c r="Z1268" s="774"/>
      <c r="AA1268" s="772"/>
      <c r="AB1268" s="772"/>
      <c r="AC1268" s="772"/>
      <c r="AD1268" s="772"/>
      <c r="AE1268" s="775"/>
      <c r="AF1268" s="776"/>
      <c r="AG1268" s="777"/>
      <c r="AH1268" s="777"/>
      <c r="AI1268" s="777"/>
      <c r="AJ1268" s="778"/>
      <c r="AK1268" s="779"/>
      <c r="AL1268" s="778"/>
      <c r="AM1268" s="778"/>
      <c r="AN1268" s="778"/>
      <c r="AO1268" s="778"/>
      <c r="AP1268" s="778"/>
      <c r="AQ1268" s="778"/>
      <c r="AR1268" s="778"/>
      <c r="AS1268" s="778"/>
      <c r="AT1268" s="778"/>
      <c r="AU1268" s="778"/>
      <c r="AV1268" s="778"/>
      <c r="AW1268" s="778"/>
      <c r="AX1268" s="778"/>
      <c r="AY1268" s="778"/>
      <c r="AZ1268" s="778"/>
      <c r="BA1268" s="778"/>
      <c r="BB1268" s="778"/>
      <c r="BC1268" s="778"/>
      <c r="BD1268" s="778"/>
      <c r="BE1268" s="778"/>
      <c r="BF1268" s="778"/>
      <c r="BG1268" s="778"/>
      <c r="BH1268" s="778"/>
      <c r="BI1268" s="778"/>
      <c r="BJ1268" s="778"/>
      <c r="BK1268" s="778"/>
      <c r="BL1268" s="778"/>
      <c r="BM1268" s="778"/>
      <c r="BN1268" s="778"/>
      <c r="BO1268" s="778"/>
      <c r="BP1268" s="778"/>
      <c r="BQ1268" s="778"/>
      <c r="BR1268" s="778"/>
      <c r="BS1268" s="778"/>
      <c r="BT1268" s="778"/>
      <c r="BU1268" s="778"/>
      <c r="BV1268" s="778"/>
      <c r="BW1268" s="778"/>
      <c r="BX1268" s="778"/>
      <c r="BY1268" s="778"/>
      <c r="BZ1268" s="778"/>
      <c r="CA1268" s="778"/>
      <c r="CB1268" s="778"/>
      <c r="CC1268" s="778"/>
      <c r="CD1268" s="778"/>
      <c r="CE1268" s="778"/>
      <c r="CF1268" s="778"/>
      <c r="CG1268" s="778"/>
      <c r="CH1268" s="778"/>
      <c r="CI1268" s="778"/>
      <c r="CJ1268" s="778"/>
      <c r="CK1268" s="772"/>
      <c r="CL1268" s="772"/>
      <c r="CM1268" s="772"/>
      <c r="CN1268" s="886"/>
      <c r="CO1268" s="772"/>
      <c r="CP1268" s="772"/>
      <c r="CQ1268" s="772"/>
      <c r="CR1268" s="772"/>
      <c r="CS1268" s="781"/>
      <c r="CT1268" s="782"/>
      <c r="CU1268" s="783"/>
      <c r="CV1268" s="774"/>
      <c r="CW1268" s="774"/>
      <c r="CX1268" s="782"/>
      <c r="CY1268" s="784"/>
      <c r="CZ1268" s="784"/>
      <c r="DA1268" s="785"/>
      <c r="DB1268" s="785"/>
      <c r="DC1268" s="785"/>
      <c r="DD1268" s="785"/>
      <c r="DE1268" s="785"/>
      <c r="DF1268" s="785"/>
      <c r="DG1268" s="785"/>
      <c r="DH1268" s="786"/>
      <c r="DI1268" s="774"/>
      <c r="DJ1268" s="774"/>
      <c r="DK1268" s="774"/>
      <c r="DL1268" s="774"/>
      <c r="DM1268" s="774"/>
      <c r="DN1268" s="774"/>
      <c r="DO1268" s="804"/>
      <c r="DP1268" s="774"/>
      <c r="DQ1268" s="776"/>
      <c r="DR1268" s="774"/>
      <c r="DS1268" s="786"/>
      <c r="DT1268" s="752">
        <v>0</v>
      </c>
      <c r="DU1268" s="753" t="s">
        <v>308</v>
      </c>
      <c r="DV1268" s="753" t="s">
        <v>308</v>
      </c>
      <c r="DW1268" s="754" t="s">
        <v>308</v>
      </c>
      <c r="DX1268" s="755" t="s">
        <v>308</v>
      </c>
      <c r="DY1268" s="754" t="e">
        <v>#VALUE!</v>
      </c>
      <c r="DZ1268" s="754" t="e">
        <v>#VALUE!</v>
      </c>
      <c r="EA1268" s="754"/>
      <c r="EB1268" s="754"/>
    </row>
    <row r="1269" spans="1:132" ht="17.25" hidden="1" customHeight="1" outlineLevel="1" x14ac:dyDescent="0.35">
      <c r="A1269" s="618" t="s">
        <v>308</v>
      </c>
      <c r="B1269" s="730">
        <v>109</v>
      </c>
      <c r="C1269" s="730" t="s">
        <v>741</v>
      </c>
      <c r="D1269" s="730" t="s">
        <v>741</v>
      </c>
      <c r="E1269" s="730">
        <v>21</v>
      </c>
      <c r="F1269" s="731"/>
      <c r="G1269" s="821"/>
      <c r="H1269" s="733"/>
      <c r="I1269" s="730" t="s">
        <v>308</v>
      </c>
      <c r="J1269" s="730" t="s">
        <v>308</v>
      </c>
      <c r="K1269" s="730">
        <v>0</v>
      </c>
      <c r="L1269" s="730" t="s">
        <v>308</v>
      </c>
      <c r="M1269" s="772"/>
      <c r="N1269" s="772">
        <v>0</v>
      </c>
      <c r="O1269" s="772" t="s">
        <v>742</v>
      </c>
      <c r="P1269" s="772" t="b">
        <v>1</v>
      </c>
      <c r="Q1269" s="772" t="e">
        <v>#VALUE!</v>
      </c>
      <c r="R1269" s="772"/>
      <c r="S1269" s="772"/>
      <c r="T1269" s="772"/>
      <c r="U1269" s="772"/>
      <c r="V1269" s="772"/>
      <c r="W1269" s="772"/>
      <c r="X1269" s="772"/>
      <c r="Y1269" s="772"/>
      <c r="Z1269" s="774"/>
      <c r="AA1269" s="772"/>
      <c r="AB1269" s="772"/>
      <c r="AC1269" s="772"/>
      <c r="AD1269" s="772"/>
      <c r="AE1269" s="775"/>
      <c r="AF1269" s="776"/>
      <c r="AG1269" s="777"/>
      <c r="AH1269" s="777"/>
      <c r="AI1269" s="777"/>
      <c r="AJ1269" s="778"/>
      <c r="AK1269" s="779"/>
      <c r="AL1269" s="778"/>
      <c r="AM1269" s="778"/>
      <c r="AN1269" s="778"/>
      <c r="AO1269" s="778"/>
      <c r="AP1269" s="778"/>
      <c r="AQ1269" s="778"/>
      <c r="AR1269" s="778"/>
      <c r="AS1269" s="778"/>
      <c r="AT1269" s="778"/>
      <c r="AU1269" s="778"/>
      <c r="AV1269" s="778"/>
      <c r="AW1269" s="778"/>
      <c r="AX1269" s="778"/>
      <c r="AY1269" s="778"/>
      <c r="AZ1269" s="778"/>
      <c r="BA1269" s="778"/>
      <c r="BB1269" s="778"/>
      <c r="BC1269" s="778"/>
      <c r="BD1269" s="778"/>
      <c r="BE1269" s="778"/>
      <c r="BF1269" s="778"/>
      <c r="BG1269" s="778"/>
      <c r="BH1269" s="778"/>
      <c r="BI1269" s="778"/>
      <c r="BJ1269" s="778"/>
      <c r="BK1269" s="778"/>
      <c r="BL1269" s="778"/>
      <c r="BM1269" s="778"/>
      <c r="BN1269" s="778"/>
      <c r="BO1269" s="778"/>
      <c r="BP1269" s="778"/>
      <c r="BQ1269" s="778"/>
      <c r="BR1269" s="778"/>
      <c r="BS1269" s="778"/>
      <c r="BT1269" s="778"/>
      <c r="BU1269" s="778"/>
      <c r="BV1269" s="778"/>
      <c r="BW1269" s="778"/>
      <c r="BX1269" s="778"/>
      <c r="BY1269" s="778"/>
      <c r="BZ1269" s="778"/>
      <c r="CA1269" s="778"/>
      <c r="CB1269" s="778"/>
      <c r="CC1269" s="778"/>
      <c r="CD1269" s="778"/>
      <c r="CE1269" s="778"/>
      <c r="CF1269" s="778"/>
      <c r="CG1269" s="778"/>
      <c r="CH1269" s="778"/>
      <c r="CI1269" s="778"/>
      <c r="CJ1269" s="778"/>
      <c r="CK1269" s="772"/>
      <c r="CL1269" s="772"/>
      <c r="CM1269" s="772"/>
      <c r="CN1269" s="886"/>
      <c r="CO1269" s="772"/>
      <c r="CP1269" s="772"/>
      <c r="CQ1269" s="772"/>
      <c r="CR1269" s="772"/>
      <c r="CS1269" s="781"/>
      <c r="CT1269" s="782"/>
      <c r="CU1269" s="783"/>
      <c r="CV1269" s="774"/>
      <c r="CW1269" s="774"/>
      <c r="CX1269" s="782"/>
      <c r="CY1269" s="784"/>
      <c r="CZ1269" s="784"/>
      <c r="DA1269" s="785"/>
      <c r="DB1269" s="785"/>
      <c r="DC1269" s="785"/>
      <c r="DD1269" s="785"/>
      <c r="DE1269" s="785"/>
      <c r="DF1269" s="785"/>
      <c r="DG1269" s="785"/>
      <c r="DH1269" s="786"/>
      <c r="DI1269" s="774"/>
      <c r="DJ1269" s="774"/>
      <c r="DK1269" s="774"/>
      <c r="DL1269" s="774"/>
      <c r="DM1269" s="774"/>
      <c r="DN1269" s="774"/>
      <c r="DO1269" s="804"/>
      <c r="DP1269" s="774"/>
      <c r="DQ1269" s="776"/>
      <c r="DR1269" s="774"/>
      <c r="DS1269" s="786"/>
      <c r="DT1269" s="752">
        <v>0</v>
      </c>
      <c r="DU1269" s="753" t="s">
        <v>308</v>
      </c>
      <c r="DV1269" s="753" t="s">
        <v>308</v>
      </c>
      <c r="DW1269" s="754" t="s">
        <v>308</v>
      </c>
      <c r="DX1269" s="755" t="s">
        <v>308</v>
      </c>
      <c r="DY1269" s="754" t="e">
        <v>#VALUE!</v>
      </c>
      <c r="DZ1269" s="754" t="e">
        <v>#VALUE!</v>
      </c>
      <c r="EA1269" s="754"/>
      <c r="EB1269" s="754"/>
    </row>
    <row r="1270" spans="1:132" ht="17.25" hidden="1" customHeight="1" outlineLevel="1" x14ac:dyDescent="0.35">
      <c r="A1270" s="618" t="s">
        <v>308</v>
      </c>
      <c r="B1270" s="730">
        <v>110</v>
      </c>
      <c r="C1270" s="730" t="s">
        <v>741</v>
      </c>
      <c r="D1270" s="730" t="s">
        <v>741</v>
      </c>
      <c r="E1270" s="730">
        <v>21</v>
      </c>
      <c r="F1270" s="731"/>
      <c r="G1270" s="821"/>
      <c r="H1270" s="733"/>
      <c r="I1270" s="730" t="s">
        <v>308</v>
      </c>
      <c r="J1270" s="730" t="s">
        <v>308</v>
      </c>
      <c r="K1270" s="730">
        <v>0</v>
      </c>
      <c r="L1270" s="730" t="s">
        <v>308</v>
      </c>
      <c r="M1270" s="772"/>
      <c r="N1270" s="772">
        <v>0</v>
      </c>
      <c r="O1270" s="772" t="s">
        <v>742</v>
      </c>
      <c r="P1270" s="772" t="b">
        <v>1</v>
      </c>
      <c r="Q1270" s="772" t="e">
        <v>#VALUE!</v>
      </c>
      <c r="R1270" s="772"/>
      <c r="S1270" s="772"/>
      <c r="T1270" s="772"/>
      <c r="U1270" s="772"/>
      <c r="V1270" s="772"/>
      <c r="W1270" s="772"/>
      <c r="X1270" s="772"/>
      <c r="Y1270" s="772"/>
      <c r="Z1270" s="774"/>
      <c r="AA1270" s="772"/>
      <c r="AB1270" s="772"/>
      <c r="AC1270" s="772"/>
      <c r="AD1270" s="772"/>
      <c r="AE1270" s="775"/>
      <c r="AF1270" s="776"/>
      <c r="AG1270" s="777"/>
      <c r="AH1270" s="777"/>
      <c r="AI1270" s="777"/>
      <c r="AJ1270" s="778"/>
      <c r="AK1270" s="779"/>
      <c r="AL1270" s="778"/>
      <c r="AM1270" s="778"/>
      <c r="AN1270" s="778"/>
      <c r="AO1270" s="778"/>
      <c r="AP1270" s="778"/>
      <c r="AQ1270" s="778"/>
      <c r="AR1270" s="778"/>
      <c r="AS1270" s="778"/>
      <c r="AT1270" s="778"/>
      <c r="AU1270" s="778"/>
      <c r="AV1270" s="778"/>
      <c r="AW1270" s="778"/>
      <c r="AX1270" s="778"/>
      <c r="AY1270" s="778"/>
      <c r="AZ1270" s="778"/>
      <c r="BA1270" s="778"/>
      <c r="BB1270" s="778"/>
      <c r="BC1270" s="778"/>
      <c r="BD1270" s="778"/>
      <c r="BE1270" s="778"/>
      <c r="BF1270" s="778"/>
      <c r="BG1270" s="778"/>
      <c r="BH1270" s="778"/>
      <c r="BI1270" s="778"/>
      <c r="BJ1270" s="778"/>
      <c r="BK1270" s="778"/>
      <c r="BL1270" s="778"/>
      <c r="BM1270" s="778"/>
      <c r="BN1270" s="778"/>
      <c r="BO1270" s="778"/>
      <c r="BP1270" s="778"/>
      <c r="BQ1270" s="778"/>
      <c r="BR1270" s="778"/>
      <c r="BS1270" s="778"/>
      <c r="BT1270" s="778"/>
      <c r="BU1270" s="778"/>
      <c r="BV1270" s="778"/>
      <c r="BW1270" s="778"/>
      <c r="BX1270" s="778"/>
      <c r="BY1270" s="778"/>
      <c r="BZ1270" s="778"/>
      <c r="CA1270" s="778"/>
      <c r="CB1270" s="778"/>
      <c r="CC1270" s="778"/>
      <c r="CD1270" s="778"/>
      <c r="CE1270" s="778"/>
      <c r="CF1270" s="778"/>
      <c r="CG1270" s="778"/>
      <c r="CH1270" s="778"/>
      <c r="CI1270" s="778"/>
      <c r="CJ1270" s="778"/>
      <c r="CK1270" s="772"/>
      <c r="CL1270" s="772"/>
      <c r="CM1270" s="772"/>
      <c r="CN1270" s="886"/>
      <c r="CO1270" s="772"/>
      <c r="CP1270" s="772"/>
      <c r="CQ1270" s="772"/>
      <c r="CR1270" s="772"/>
      <c r="CS1270" s="781"/>
      <c r="CT1270" s="782"/>
      <c r="CU1270" s="783"/>
      <c r="CV1270" s="774"/>
      <c r="CW1270" s="774"/>
      <c r="CX1270" s="782"/>
      <c r="CY1270" s="784"/>
      <c r="CZ1270" s="784"/>
      <c r="DA1270" s="785"/>
      <c r="DB1270" s="785"/>
      <c r="DC1270" s="785"/>
      <c r="DD1270" s="785"/>
      <c r="DE1270" s="785"/>
      <c r="DF1270" s="785"/>
      <c r="DG1270" s="785"/>
      <c r="DH1270" s="786"/>
      <c r="DI1270" s="774"/>
      <c r="DJ1270" s="774"/>
      <c r="DK1270" s="774"/>
      <c r="DL1270" s="774"/>
      <c r="DM1270" s="774"/>
      <c r="DN1270" s="774"/>
      <c r="DO1270" s="804"/>
      <c r="DP1270" s="774"/>
      <c r="DQ1270" s="776"/>
      <c r="DR1270" s="774"/>
      <c r="DS1270" s="786"/>
      <c r="DT1270" s="752">
        <v>0</v>
      </c>
      <c r="DU1270" s="753" t="s">
        <v>308</v>
      </c>
      <c r="DV1270" s="753" t="s">
        <v>308</v>
      </c>
      <c r="DW1270" s="754" t="s">
        <v>308</v>
      </c>
      <c r="DX1270" s="755" t="s">
        <v>308</v>
      </c>
      <c r="DY1270" s="754" t="e">
        <v>#VALUE!</v>
      </c>
      <c r="DZ1270" s="754" t="e">
        <v>#VALUE!</v>
      </c>
      <c r="EA1270" s="754"/>
      <c r="EB1270" s="754"/>
    </row>
    <row r="1271" spans="1:132" ht="17.25" hidden="1" customHeight="1" outlineLevel="1" x14ac:dyDescent="0.35">
      <c r="A1271" s="618" t="s">
        <v>308</v>
      </c>
      <c r="B1271" s="730">
        <v>111</v>
      </c>
      <c r="C1271" s="730" t="s">
        <v>741</v>
      </c>
      <c r="D1271" s="730" t="s">
        <v>741</v>
      </c>
      <c r="E1271" s="730">
        <v>21</v>
      </c>
      <c r="F1271" s="731"/>
      <c r="G1271" s="821"/>
      <c r="H1271" s="733"/>
      <c r="I1271" s="730" t="s">
        <v>308</v>
      </c>
      <c r="J1271" s="730" t="s">
        <v>308</v>
      </c>
      <c r="K1271" s="730">
        <v>0</v>
      </c>
      <c r="L1271" s="730" t="s">
        <v>308</v>
      </c>
      <c r="M1271" s="772"/>
      <c r="N1271" s="772">
        <v>0</v>
      </c>
      <c r="O1271" s="772" t="s">
        <v>742</v>
      </c>
      <c r="P1271" s="772" t="b">
        <v>1</v>
      </c>
      <c r="Q1271" s="772" t="e">
        <v>#VALUE!</v>
      </c>
      <c r="R1271" s="772"/>
      <c r="S1271" s="772"/>
      <c r="T1271" s="772"/>
      <c r="U1271" s="772"/>
      <c r="V1271" s="772"/>
      <c r="W1271" s="772"/>
      <c r="X1271" s="772"/>
      <c r="Y1271" s="772"/>
      <c r="Z1271" s="774"/>
      <c r="AA1271" s="772"/>
      <c r="AB1271" s="772"/>
      <c r="AC1271" s="772"/>
      <c r="AD1271" s="772"/>
      <c r="AE1271" s="775"/>
      <c r="AF1271" s="776"/>
      <c r="AG1271" s="777"/>
      <c r="AH1271" s="777"/>
      <c r="AI1271" s="777"/>
      <c r="AJ1271" s="778"/>
      <c r="AK1271" s="779"/>
      <c r="AL1271" s="778"/>
      <c r="AM1271" s="778"/>
      <c r="AN1271" s="778"/>
      <c r="AO1271" s="778"/>
      <c r="AP1271" s="778"/>
      <c r="AQ1271" s="778"/>
      <c r="AR1271" s="778"/>
      <c r="AS1271" s="778"/>
      <c r="AT1271" s="778"/>
      <c r="AU1271" s="778"/>
      <c r="AV1271" s="778"/>
      <c r="AW1271" s="778"/>
      <c r="AX1271" s="778"/>
      <c r="AY1271" s="778"/>
      <c r="AZ1271" s="778"/>
      <c r="BA1271" s="778"/>
      <c r="BB1271" s="778"/>
      <c r="BC1271" s="778"/>
      <c r="BD1271" s="778"/>
      <c r="BE1271" s="778"/>
      <c r="BF1271" s="778"/>
      <c r="BG1271" s="778"/>
      <c r="BH1271" s="778"/>
      <c r="BI1271" s="778"/>
      <c r="BJ1271" s="778"/>
      <c r="BK1271" s="778"/>
      <c r="BL1271" s="778"/>
      <c r="BM1271" s="778"/>
      <c r="BN1271" s="778"/>
      <c r="BO1271" s="778"/>
      <c r="BP1271" s="778"/>
      <c r="BQ1271" s="778"/>
      <c r="BR1271" s="778"/>
      <c r="BS1271" s="778"/>
      <c r="BT1271" s="778"/>
      <c r="BU1271" s="778"/>
      <c r="BV1271" s="778"/>
      <c r="BW1271" s="778"/>
      <c r="BX1271" s="778"/>
      <c r="BY1271" s="778"/>
      <c r="BZ1271" s="778"/>
      <c r="CA1271" s="778"/>
      <c r="CB1271" s="778"/>
      <c r="CC1271" s="778"/>
      <c r="CD1271" s="778"/>
      <c r="CE1271" s="778"/>
      <c r="CF1271" s="778"/>
      <c r="CG1271" s="778"/>
      <c r="CH1271" s="778"/>
      <c r="CI1271" s="778"/>
      <c r="CJ1271" s="778"/>
      <c r="CK1271" s="772"/>
      <c r="CL1271" s="772"/>
      <c r="CM1271" s="772"/>
      <c r="CN1271" s="886"/>
      <c r="CO1271" s="772"/>
      <c r="CP1271" s="772"/>
      <c r="CQ1271" s="772"/>
      <c r="CR1271" s="772"/>
      <c r="CS1271" s="781"/>
      <c r="CT1271" s="782"/>
      <c r="CU1271" s="783"/>
      <c r="CV1271" s="774"/>
      <c r="CW1271" s="774"/>
      <c r="CX1271" s="782"/>
      <c r="CY1271" s="784"/>
      <c r="CZ1271" s="784"/>
      <c r="DA1271" s="785"/>
      <c r="DB1271" s="785"/>
      <c r="DC1271" s="785"/>
      <c r="DD1271" s="785"/>
      <c r="DE1271" s="785"/>
      <c r="DF1271" s="785"/>
      <c r="DG1271" s="785"/>
      <c r="DH1271" s="786"/>
      <c r="DI1271" s="774"/>
      <c r="DJ1271" s="774"/>
      <c r="DK1271" s="774"/>
      <c r="DL1271" s="774"/>
      <c r="DM1271" s="774"/>
      <c r="DN1271" s="774"/>
      <c r="DO1271" s="804"/>
      <c r="DP1271" s="774"/>
      <c r="DQ1271" s="776"/>
      <c r="DR1271" s="774"/>
      <c r="DS1271" s="786"/>
      <c r="DT1271" s="752">
        <v>0</v>
      </c>
      <c r="DU1271" s="753" t="s">
        <v>308</v>
      </c>
      <c r="DV1271" s="753" t="s">
        <v>308</v>
      </c>
      <c r="DW1271" s="754" t="s">
        <v>308</v>
      </c>
      <c r="DX1271" s="755" t="s">
        <v>308</v>
      </c>
      <c r="DY1271" s="754" t="e">
        <v>#VALUE!</v>
      </c>
      <c r="DZ1271" s="754" t="e">
        <v>#VALUE!</v>
      </c>
      <c r="EA1271" s="754"/>
      <c r="EB1271" s="754"/>
    </row>
    <row r="1272" spans="1:132" ht="17.25" hidden="1" customHeight="1" outlineLevel="1" x14ac:dyDescent="0.35">
      <c r="A1272" s="618" t="s">
        <v>308</v>
      </c>
      <c r="B1272" s="730">
        <v>112</v>
      </c>
      <c r="C1272" s="730" t="s">
        <v>741</v>
      </c>
      <c r="D1272" s="730" t="s">
        <v>741</v>
      </c>
      <c r="E1272" s="730">
        <v>21</v>
      </c>
      <c r="F1272" s="731"/>
      <c r="G1272" s="821"/>
      <c r="H1272" s="733"/>
      <c r="I1272" s="730" t="s">
        <v>308</v>
      </c>
      <c r="J1272" s="730" t="s">
        <v>308</v>
      </c>
      <c r="K1272" s="730">
        <v>0</v>
      </c>
      <c r="L1272" s="730" t="s">
        <v>308</v>
      </c>
      <c r="M1272" s="772"/>
      <c r="N1272" s="772">
        <v>0</v>
      </c>
      <c r="O1272" s="772" t="s">
        <v>742</v>
      </c>
      <c r="P1272" s="772" t="b">
        <v>1</v>
      </c>
      <c r="Q1272" s="772" t="e">
        <v>#VALUE!</v>
      </c>
      <c r="R1272" s="772"/>
      <c r="S1272" s="772"/>
      <c r="T1272" s="772"/>
      <c r="U1272" s="772"/>
      <c r="V1272" s="772"/>
      <c r="W1272" s="772"/>
      <c r="X1272" s="772"/>
      <c r="Y1272" s="772"/>
      <c r="Z1272" s="774"/>
      <c r="AA1272" s="772"/>
      <c r="AB1272" s="772"/>
      <c r="AC1272" s="772"/>
      <c r="AD1272" s="772"/>
      <c r="AE1272" s="775"/>
      <c r="AF1272" s="776"/>
      <c r="AG1272" s="777"/>
      <c r="AH1272" s="777"/>
      <c r="AI1272" s="777"/>
      <c r="AJ1272" s="778"/>
      <c r="AK1272" s="779"/>
      <c r="AL1272" s="778"/>
      <c r="AM1272" s="778"/>
      <c r="AN1272" s="778"/>
      <c r="AO1272" s="778"/>
      <c r="AP1272" s="778"/>
      <c r="AQ1272" s="778"/>
      <c r="AR1272" s="778"/>
      <c r="AS1272" s="778"/>
      <c r="AT1272" s="778"/>
      <c r="AU1272" s="778"/>
      <c r="AV1272" s="778"/>
      <c r="AW1272" s="778"/>
      <c r="AX1272" s="778"/>
      <c r="AY1272" s="778"/>
      <c r="AZ1272" s="778"/>
      <c r="BA1272" s="778"/>
      <c r="BB1272" s="778"/>
      <c r="BC1272" s="778"/>
      <c r="BD1272" s="778"/>
      <c r="BE1272" s="778"/>
      <c r="BF1272" s="778"/>
      <c r="BG1272" s="778"/>
      <c r="BH1272" s="778"/>
      <c r="BI1272" s="778"/>
      <c r="BJ1272" s="778"/>
      <c r="BK1272" s="778"/>
      <c r="BL1272" s="778"/>
      <c r="BM1272" s="778"/>
      <c r="BN1272" s="778"/>
      <c r="BO1272" s="778"/>
      <c r="BP1272" s="778"/>
      <c r="BQ1272" s="778"/>
      <c r="BR1272" s="778"/>
      <c r="BS1272" s="778"/>
      <c r="BT1272" s="778"/>
      <c r="BU1272" s="778"/>
      <c r="BV1272" s="778"/>
      <c r="BW1272" s="778"/>
      <c r="BX1272" s="778"/>
      <c r="BY1272" s="778"/>
      <c r="BZ1272" s="778"/>
      <c r="CA1272" s="778"/>
      <c r="CB1272" s="778"/>
      <c r="CC1272" s="778"/>
      <c r="CD1272" s="778"/>
      <c r="CE1272" s="778"/>
      <c r="CF1272" s="778"/>
      <c r="CG1272" s="778"/>
      <c r="CH1272" s="778"/>
      <c r="CI1272" s="778"/>
      <c r="CJ1272" s="778"/>
      <c r="CK1272" s="772"/>
      <c r="CL1272" s="772"/>
      <c r="CM1272" s="772"/>
      <c r="CN1272" s="886"/>
      <c r="CO1272" s="772"/>
      <c r="CP1272" s="772"/>
      <c r="CQ1272" s="772"/>
      <c r="CR1272" s="772"/>
      <c r="CS1272" s="781"/>
      <c r="CT1272" s="782"/>
      <c r="CU1272" s="783"/>
      <c r="CV1272" s="774"/>
      <c r="CW1272" s="774"/>
      <c r="CX1272" s="782"/>
      <c r="CY1272" s="784"/>
      <c r="CZ1272" s="784"/>
      <c r="DA1272" s="785"/>
      <c r="DB1272" s="785"/>
      <c r="DC1272" s="785"/>
      <c r="DD1272" s="785"/>
      <c r="DE1272" s="785"/>
      <c r="DF1272" s="785"/>
      <c r="DG1272" s="785"/>
      <c r="DH1272" s="786"/>
      <c r="DI1272" s="774"/>
      <c r="DJ1272" s="774"/>
      <c r="DK1272" s="774"/>
      <c r="DL1272" s="774"/>
      <c r="DM1272" s="774"/>
      <c r="DN1272" s="774"/>
      <c r="DO1272" s="804"/>
      <c r="DP1272" s="774"/>
      <c r="DQ1272" s="776"/>
      <c r="DR1272" s="774"/>
      <c r="DS1272" s="786"/>
      <c r="DT1272" s="752">
        <v>0</v>
      </c>
      <c r="DU1272" s="753" t="s">
        <v>308</v>
      </c>
      <c r="DV1272" s="753" t="s">
        <v>308</v>
      </c>
      <c r="DW1272" s="754" t="s">
        <v>308</v>
      </c>
      <c r="DX1272" s="755" t="s">
        <v>308</v>
      </c>
      <c r="DY1272" s="754" t="e">
        <v>#VALUE!</v>
      </c>
      <c r="DZ1272" s="754" t="e">
        <v>#VALUE!</v>
      </c>
      <c r="EA1272" s="754"/>
      <c r="EB1272" s="754"/>
    </row>
    <row r="1273" spans="1:132" ht="17.25" hidden="1" customHeight="1" outlineLevel="1" x14ac:dyDescent="0.35">
      <c r="A1273" s="618" t="s">
        <v>308</v>
      </c>
      <c r="B1273" s="730">
        <v>113</v>
      </c>
      <c r="C1273" s="730" t="s">
        <v>741</v>
      </c>
      <c r="D1273" s="730" t="s">
        <v>741</v>
      </c>
      <c r="E1273" s="730">
        <v>21</v>
      </c>
      <c r="F1273" s="731"/>
      <c r="G1273" s="821"/>
      <c r="H1273" s="733"/>
      <c r="I1273" s="730" t="s">
        <v>308</v>
      </c>
      <c r="J1273" s="730" t="s">
        <v>308</v>
      </c>
      <c r="K1273" s="730">
        <v>0</v>
      </c>
      <c r="L1273" s="730" t="s">
        <v>308</v>
      </c>
      <c r="M1273" s="772"/>
      <c r="N1273" s="772">
        <v>0</v>
      </c>
      <c r="O1273" s="772" t="s">
        <v>742</v>
      </c>
      <c r="P1273" s="772" t="b">
        <v>1</v>
      </c>
      <c r="Q1273" s="772" t="e">
        <v>#VALUE!</v>
      </c>
      <c r="R1273" s="772"/>
      <c r="S1273" s="772"/>
      <c r="T1273" s="772"/>
      <c r="U1273" s="772"/>
      <c r="V1273" s="772"/>
      <c r="W1273" s="772"/>
      <c r="X1273" s="772"/>
      <c r="Y1273" s="772"/>
      <c r="Z1273" s="774"/>
      <c r="AA1273" s="772"/>
      <c r="AB1273" s="772"/>
      <c r="AC1273" s="772"/>
      <c r="AD1273" s="772"/>
      <c r="AE1273" s="775"/>
      <c r="AF1273" s="776"/>
      <c r="AG1273" s="777"/>
      <c r="AH1273" s="777"/>
      <c r="AI1273" s="777"/>
      <c r="AJ1273" s="778"/>
      <c r="AK1273" s="779"/>
      <c r="AL1273" s="778"/>
      <c r="AM1273" s="778"/>
      <c r="AN1273" s="778"/>
      <c r="AO1273" s="778"/>
      <c r="AP1273" s="778"/>
      <c r="AQ1273" s="778"/>
      <c r="AR1273" s="778"/>
      <c r="AS1273" s="778"/>
      <c r="AT1273" s="778"/>
      <c r="AU1273" s="778"/>
      <c r="AV1273" s="778"/>
      <c r="AW1273" s="778"/>
      <c r="AX1273" s="778"/>
      <c r="AY1273" s="778"/>
      <c r="AZ1273" s="778"/>
      <c r="BA1273" s="778"/>
      <c r="BB1273" s="778"/>
      <c r="BC1273" s="778"/>
      <c r="BD1273" s="778"/>
      <c r="BE1273" s="778"/>
      <c r="BF1273" s="778"/>
      <c r="BG1273" s="778"/>
      <c r="BH1273" s="778"/>
      <c r="BI1273" s="778"/>
      <c r="BJ1273" s="778"/>
      <c r="BK1273" s="778"/>
      <c r="BL1273" s="778"/>
      <c r="BM1273" s="778"/>
      <c r="BN1273" s="778"/>
      <c r="BO1273" s="778"/>
      <c r="BP1273" s="778"/>
      <c r="BQ1273" s="778"/>
      <c r="BR1273" s="778"/>
      <c r="BS1273" s="778"/>
      <c r="BT1273" s="778"/>
      <c r="BU1273" s="778"/>
      <c r="BV1273" s="778"/>
      <c r="BW1273" s="778"/>
      <c r="BX1273" s="778"/>
      <c r="BY1273" s="778"/>
      <c r="BZ1273" s="778"/>
      <c r="CA1273" s="778"/>
      <c r="CB1273" s="778"/>
      <c r="CC1273" s="778"/>
      <c r="CD1273" s="778"/>
      <c r="CE1273" s="778"/>
      <c r="CF1273" s="778"/>
      <c r="CG1273" s="778"/>
      <c r="CH1273" s="778"/>
      <c r="CI1273" s="778"/>
      <c r="CJ1273" s="778"/>
      <c r="CK1273" s="772"/>
      <c r="CL1273" s="772"/>
      <c r="CM1273" s="772"/>
      <c r="CN1273" s="886"/>
      <c r="CO1273" s="772"/>
      <c r="CP1273" s="772"/>
      <c r="CQ1273" s="772"/>
      <c r="CR1273" s="772"/>
      <c r="CS1273" s="781"/>
      <c r="CT1273" s="782"/>
      <c r="CU1273" s="783"/>
      <c r="CV1273" s="774"/>
      <c r="CW1273" s="774"/>
      <c r="CX1273" s="782"/>
      <c r="CY1273" s="784"/>
      <c r="CZ1273" s="784"/>
      <c r="DA1273" s="785"/>
      <c r="DB1273" s="785"/>
      <c r="DC1273" s="785"/>
      <c r="DD1273" s="785"/>
      <c r="DE1273" s="785"/>
      <c r="DF1273" s="785"/>
      <c r="DG1273" s="785"/>
      <c r="DH1273" s="786"/>
      <c r="DI1273" s="774"/>
      <c r="DJ1273" s="774"/>
      <c r="DK1273" s="774"/>
      <c r="DL1273" s="774"/>
      <c r="DM1273" s="774"/>
      <c r="DN1273" s="774"/>
      <c r="DO1273" s="804"/>
      <c r="DP1273" s="774"/>
      <c r="DQ1273" s="776"/>
      <c r="DR1273" s="774"/>
      <c r="DS1273" s="786"/>
      <c r="DT1273" s="752">
        <v>0</v>
      </c>
      <c r="DU1273" s="753" t="s">
        <v>308</v>
      </c>
      <c r="DV1273" s="753" t="s">
        <v>308</v>
      </c>
      <c r="DW1273" s="754" t="s">
        <v>308</v>
      </c>
      <c r="DX1273" s="755" t="s">
        <v>308</v>
      </c>
      <c r="DY1273" s="754" t="e">
        <v>#VALUE!</v>
      </c>
      <c r="DZ1273" s="754" t="e">
        <v>#VALUE!</v>
      </c>
      <c r="EA1273" s="754"/>
      <c r="EB1273" s="754"/>
    </row>
    <row r="1274" spans="1:132" ht="17.25" hidden="1" customHeight="1" outlineLevel="1" x14ac:dyDescent="0.35">
      <c r="A1274" s="618" t="s">
        <v>308</v>
      </c>
      <c r="B1274" s="730">
        <v>114</v>
      </c>
      <c r="C1274" s="730" t="s">
        <v>741</v>
      </c>
      <c r="D1274" s="730" t="s">
        <v>741</v>
      </c>
      <c r="E1274" s="730">
        <v>21</v>
      </c>
      <c r="F1274" s="731"/>
      <c r="G1274" s="821"/>
      <c r="H1274" s="733"/>
      <c r="I1274" s="730" t="s">
        <v>308</v>
      </c>
      <c r="J1274" s="730" t="s">
        <v>308</v>
      </c>
      <c r="K1274" s="730">
        <v>0</v>
      </c>
      <c r="L1274" s="730" t="s">
        <v>308</v>
      </c>
      <c r="M1274" s="772"/>
      <c r="N1274" s="772">
        <v>0</v>
      </c>
      <c r="O1274" s="772" t="s">
        <v>742</v>
      </c>
      <c r="P1274" s="772" t="b">
        <v>1</v>
      </c>
      <c r="Q1274" s="772" t="e">
        <v>#VALUE!</v>
      </c>
      <c r="R1274" s="772"/>
      <c r="S1274" s="772"/>
      <c r="T1274" s="772"/>
      <c r="U1274" s="772"/>
      <c r="V1274" s="772"/>
      <c r="W1274" s="772"/>
      <c r="X1274" s="772"/>
      <c r="Y1274" s="772"/>
      <c r="Z1274" s="774"/>
      <c r="AA1274" s="772"/>
      <c r="AB1274" s="772"/>
      <c r="AC1274" s="772"/>
      <c r="AD1274" s="772"/>
      <c r="AE1274" s="775"/>
      <c r="AF1274" s="776"/>
      <c r="AG1274" s="777"/>
      <c r="AH1274" s="777"/>
      <c r="AI1274" s="777"/>
      <c r="AJ1274" s="778"/>
      <c r="AK1274" s="779"/>
      <c r="AL1274" s="778"/>
      <c r="AM1274" s="778"/>
      <c r="AN1274" s="778"/>
      <c r="AO1274" s="778"/>
      <c r="AP1274" s="778"/>
      <c r="AQ1274" s="778"/>
      <c r="AR1274" s="778"/>
      <c r="AS1274" s="778"/>
      <c r="AT1274" s="778"/>
      <c r="AU1274" s="778"/>
      <c r="AV1274" s="778"/>
      <c r="AW1274" s="778"/>
      <c r="AX1274" s="778"/>
      <c r="AY1274" s="778"/>
      <c r="AZ1274" s="778"/>
      <c r="BA1274" s="778"/>
      <c r="BB1274" s="778"/>
      <c r="BC1274" s="778"/>
      <c r="BD1274" s="778"/>
      <c r="BE1274" s="778"/>
      <c r="BF1274" s="778"/>
      <c r="BG1274" s="778"/>
      <c r="BH1274" s="778"/>
      <c r="BI1274" s="778"/>
      <c r="BJ1274" s="778"/>
      <c r="BK1274" s="778"/>
      <c r="BL1274" s="778"/>
      <c r="BM1274" s="778"/>
      <c r="BN1274" s="778"/>
      <c r="BO1274" s="778"/>
      <c r="BP1274" s="778"/>
      <c r="BQ1274" s="778"/>
      <c r="BR1274" s="778"/>
      <c r="BS1274" s="778"/>
      <c r="BT1274" s="778"/>
      <c r="BU1274" s="778"/>
      <c r="BV1274" s="778"/>
      <c r="BW1274" s="778"/>
      <c r="BX1274" s="778"/>
      <c r="BY1274" s="778"/>
      <c r="BZ1274" s="778"/>
      <c r="CA1274" s="778"/>
      <c r="CB1274" s="778"/>
      <c r="CC1274" s="778"/>
      <c r="CD1274" s="778"/>
      <c r="CE1274" s="778"/>
      <c r="CF1274" s="778"/>
      <c r="CG1274" s="778"/>
      <c r="CH1274" s="778"/>
      <c r="CI1274" s="778"/>
      <c r="CJ1274" s="778"/>
      <c r="CK1274" s="772"/>
      <c r="CL1274" s="772"/>
      <c r="CM1274" s="772"/>
      <c r="CN1274" s="886"/>
      <c r="CO1274" s="772"/>
      <c r="CP1274" s="772"/>
      <c r="CQ1274" s="772"/>
      <c r="CR1274" s="772"/>
      <c r="CS1274" s="781"/>
      <c r="CT1274" s="782"/>
      <c r="CU1274" s="783"/>
      <c r="CV1274" s="774"/>
      <c r="CW1274" s="774"/>
      <c r="CX1274" s="782"/>
      <c r="CY1274" s="784"/>
      <c r="CZ1274" s="784"/>
      <c r="DA1274" s="785"/>
      <c r="DB1274" s="785"/>
      <c r="DC1274" s="785"/>
      <c r="DD1274" s="785"/>
      <c r="DE1274" s="785"/>
      <c r="DF1274" s="785"/>
      <c r="DG1274" s="785"/>
      <c r="DH1274" s="786"/>
      <c r="DI1274" s="774"/>
      <c r="DJ1274" s="774"/>
      <c r="DK1274" s="774"/>
      <c r="DL1274" s="774"/>
      <c r="DM1274" s="774"/>
      <c r="DN1274" s="774"/>
      <c r="DO1274" s="804"/>
      <c r="DP1274" s="774"/>
      <c r="DQ1274" s="776"/>
      <c r="DR1274" s="774"/>
      <c r="DS1274" s="786"/>
      <c r="DT1274" s="752">
        <v>0</v>
      </c>
      <c r="DU1274" s="753" t="s">
        <v>308</v>
      </c>
      <c r="DV1274" s="753" t="s">
        <v>308</v>
      </c>
      <c r="DW1274" s="754" t="s">
        <v>308</v>
      </c>
      <c r="DX1274" s="755" t="s">
        <v>308</v>
      </c>
      <c r="DY1274" s="754" t="e">
        <v>#VALUE!</v>
      </c>
      <c r="DZ1274" s="754" t="e">
        <v>#VALUE!</v>
      </c>
      <c r="EA1274" s="754"/>
      <c r="EB1274" s="754"/>
    </row>
    <row r="1275" spans="1:132" ht="17.25" hidden="1" customHeight="1" outlineLevel="1" x14ac:dyDescent="0.35">
      <c r="A1275" s="618" t="s">
        <v>308</v>
      </c>
      <c r="B1275" s="730">
        <v>115</v>
      </c>
      <c r="C1275" s="730" t="s">
        <v>741</v>
      </c>
      <c r="D1275" s="730" t="s">
        <v>741</v>
      </c>
      <c r="E1275" s="730">
        <v>21</v>
      </c>
      <c r="F1275" s="731"/>
      <c r="G1275" s="821"/>
      <c r="H1275" s="733"/>
      <c r="I1275" s="730" t="s">
        <v>308</v>
      </c>
      <c r="J1275" s="730" t="s">
        <v>308</v>
      </c>
      <c r="K1275" s="730">
        <v>0</v>
      </c>
      <c r="L1275" s="730" t="s">
        <v>308</v>
      </c>
      <c r="M1275" s="772"/>
      <c r="N1275" s="772">
        <v>0</v>
      </c>
      <c r="O1275" s="772" t="s">
        <v>742</v>
      </c>
      <c r="P1275" s="772" t="b">
        <v>1</v>
      </c>
      <c r="Q1275" s="772" t="e">
        <v>#VALUE!</v>
      </c>
      <c r="R1275" s="772"/>
      <c r="S1275" s="772"/>
      <c r="T1275" s="772"/>
      <c r="U1275" s="772"/>
      <c r="V1275" s="772"/>
      <c r="W1275" s="772"/>
      <c r="X1275" s="772"/>
      <c r="Y1275" s="772"/>
      <c r="Z1275" s="774"/>
      <c r="AA1275" s="772"/>
      <c r="AB1275" s="772"/>
      <c r="AC1275" s="772"/>
      <c r="AD1275" s="772"/>
      <c r="AE1275" s="775"/>
      <c r="AF1275" s="776"/>
      <c r="AG1275" s="777"/>
      <c r="AH1275" s="777"/>
      <c r="AI1275" s="777"/>
      <c r="AJ1275" s="778"/>
      <c r="AK1275" s="779"/>
      <c r="AL1275" s="778"/>
      <c r="AM1275" s="778"/>
      <c r="AN1275" s="778"/>
      <c r="AO1275" s="778"/>
      <c r="AP1275" s="778"/>
      <c r="AQ1275" s="778"/>
      <c r="AR1275" s="778"/>
      <c r="AS1275" s="778"/>
      <c r="AT1275" s="778"/>
      <c r="AU1275" s="778"/>
      <c r="AV1275" s="778"/>
      <c r="AW1275" s="778"/>
      <c r="AX1275" s="778"/>
      <c r="AY1275" s="778"/>
      <c r="AZ1275" s="778"/>
      <c r="BA1275" s="778"/>
      <c r="BB1275" s="778"/>
      <c r="BC1275" s="778"/>
      <c r="BD1275" s="778"/>
      <c r="BE1275" s="778"/>
      <c r="BF1275" s="778"/>
      <c r="BG1275" s="778"/>
      <c r="BH1275" s="778"/>
      <c r="BI1275" s="778"/>
      <c r="BJ1275" s="778"/>
      <c r="BK1275" s="778"/>
      <c r="BL1275" s="778"/>
      <c r="BM1275" s="778"/>
      <c r="BN1275" s="778"/>
      <c r="BO1275" s="778"/>
      <c r="BP1275" s="778"/>
      <c r="BQ1275" s="778"/>
      <c r="BR1275" s="778"/>
      <c r="BS1275" s="778"/>
      <c r="BT1275" s="778"/>
      <c r="BU1275" s="778"/>
      <c r="BV1275" s="778"/>
      <c r="BW1275" s="778"/>
      <c r="BX1275" s="778"/>
      <c r="BY1275" s="778"/>
      <c r="BZ1275" s="778"/>
      <c r="CA1275" s="778"/>
      <c r="CB1275" s="778"/>
      <c r="CC1275" s="778"/>
      <c r="CD1275" s="778"/>
      <c r="CE1275" s="778"/>
      <c r="CF1275" s="778"/>
      <c r="CG1275" s="778"/>
      <c r="CH1275" s="778"/>
      <c r="CI1275" s="778"/>
      <c r="CJ1275" s="778"/>
      <c r="CK1275" s="772"/>
      <c r="CL1275" s="772"/>
      <c r="CM1275" s="772"/>
      <c r="CN1275" s="886"/>
      <c r="CO1275" s="772"/>
      <c r="CP1275" s="772"/>
      <c r="CQ1275" s="772"/>
      <c r="CR1275" s="772"/>
      <c r="CS1275" s="781"/>
      <c r="CT1275" s="782"/>
      <c r="CU1275" s="783"/>
      <c r="CV1275" s="774"/>
      <c r="CW1275" s="774"/>
      <c r="CX1275" s="782"/>
      <c r="CY1275" s="784"/>
      <c r="CZ1275" s="784"/>
      <c r="DA1275" s="785"/>
      <c r="DB1275" s="785"/>
      <c r="DC1275" s="785"/>
      <c r="DD1275" s="785"/>
      <c r="DE1275" s="785"/>
      <c r="DF1275" s="785"/>
      <c r="DG1275" s="785"/>
      <c r="DH1275" s="786"/>
      <c r="DI1275" s="774"/>
      <c r="DJ1275" s="774"/>
      <c r="DK1275" s="774"/>
      <c r="DL1275" s="774"/>
      <c r="DM1275" s="774"/>
      <c r="DN1275" s="774"/>
      <c r="DO1275" s="804"/>
      <c r="DP1275" s="774"/>
      <c r="DQ1275" s="776"/>
      <c r="DR1275" s="774"/>
      <c r="DS1275" s="786"/>
      <c r="DT1275" s="752">
        <v>0</v>
      </c>
      <c r="DU1275" s="753" t="s">
        <v>308</v>
      </c>
      <c r="DV1275" s="753" t="s">
        <v>308</v>
      </c>
      <c r="DW1275" s="754" t="s">
        <v>308</v>
      </c>
      <c r="DX1275" s="755" t="s">
        <v>308</v>
      </c>
      <c r="DY1275" s="754" t="e">
        <v>#VALUE!</v>
      </c>
      <c r="DZ1275" s="754" t="e">
        <v>#VALUE!</v>
      </c>
      <c r="EA1275" s="754"/>
      <c r="EB1275" s="754"/>
    </row>
    <row r="1276" spans="1:132" ht="17.25" hidden="1" customHeight="1" outlineLevel="1" x14ac:dyDescent="0.35">
      <c r="A1276" s="618" t="s">
        <v>308</v>
      </c>
      <c r="B1276" s="730">
        <v>116</v>
      </c>
      <c r="C1276" s="730" t="s">
        <v>741</v>
      </c>
      <c r="D1276" s="730" t="s">
        <v>741</v>
      </c>
      <c r="E1276" s="730">
        <v>21</v>
      </c>
      <c r="F1276" s="731"/>
      <c r="G1276" s="821"/>
      <c r="H1276" s="733"/>
      <c r="I1276" s="730" t="s">
        <v>308</v>
      </c>
      <c r="J1276" s="730" t="s">
        <v>308</v>
      </c>
      <c r="K1276" s="730">
        <v>0</v>
      </c>
      <c r="L1276" s="730" t="s">
        <v>308</v>
      </c>
      <c r="M1276" s="772"/>
      <c r="N1276" s="772">
        <v>0</v>
      </c>
      <c r="O1276" s="772" t="s">
        <v>742</v>
      </c>
      <c r="P1276" s="772" t="b">
        <v>1</v>
      </c>
      <c r="Q1276" s="772" t="e">
        <v>#VALUE!</v>
      </c>
      <c r="R1276" s="772"/>
      <c r="S1276" s="772"/>
      <c r="T1276" s="772"/>
      <c r="U1276" s="772"/>
      <c r="V1276" s="772"/>
      <c r="W1276" s="772"/>
      <c r="X1276" s="772"/>
      <c r="Y1276" s="772"/>
      <c r="Z1276" s="774"/>
      <c r="AA1276" s="772"/>
      <c r="AB1276" s="772"/>
      <c r="AC1276" s="772"/>
      <c r="AD1276" s="772"/>
      <c r="AE1276" s="775"/>
      <c r="AF1276" s="776"/>
      <c r="AG1276" s="777"/>
      <c r="AH1276" s="777"/>
      <c r="AI1276" s="777"/>
      <c r="AJ1276" s="778"/>
      <c r="AK1276" s="779"/>
      <c r="AL1276" s="778"/>
      <c r="AM1276" s="778"/>
      <c r="AN1276" s="778"/>
      <c r="AO1276" s="778"/>
      <c r="AP1276" s="778"/>
      <c r="AQ1276" s="778"/>
      <c r="AR1276" s="778"/>
      <c r="AS1276" s="778"/>
      <c r="AT1276" s="778"/>
      <c r="AU1276" s="778"/>
      <c r="AV1276" s="778"/>
      <c r="AW1276" s="778"/>
      <c r="AX1276" s="778"/>
      <c r="AY1276" s="778"/>
      <c r="AZ1276" s="778"/>
      <c r="BA1276" s="778"/>
      <c r="BB1276" s="778"/>
      <c r="BC1276" s="778"/>
      <c r="BD1276" s="778"/>
      <c r="BE1276" s="778"/>
      <c r="BF1276" s="778"/>
      <c r="BG1276" s="778"/>
      <c r="BH1276" s="778"/>
      <c r="BI1276" s="778"/>
      <c r="BJ1276" s="778"/>
      <c r="BK1276" s="778"/>
      <c r="BL1276" s="778"/>
      <c r="BM1276" s="778"/>
      <c r="BN1276" s="778"/>
      <c r="BO1276" s="778"/>
      <c r="BP1276" s="778"/>
      <c r="BQ1276" s="778"/>
      <c r="BR1276" s="778"/>
      <c r="BS1276" s="778"/>
      <c r="BT1276" s="778"/>
      <c r="BU1276" s="778"/>
      <c r="BV1276" s="778"/>
      <c r="BW1276" s="778"/>
      <c r="BX1276" s="778"/>
      <c r="BY1276" s="778"/>
      <c r="BZ1276" s="778"/>
      <c r="CA1276" s="778"/>
      <c r="CB1276" s="778"/>
      <c r="CC1276" s="778"/>
      <c r="CD1276" s="778"/>
      <c r="CE1276" s="778"/>
      <c r="CF1276" s="778"/>
      <c r="CG1276" s="778"/>
      <c r="CH1276" s="778"/>
      <c r="CI1276" s="778"/>
      <c r="CJ1276" s="778"/>
      <c r="CK1276" s="772"/>
      <c r="CL1276" s="772"/>
      <c r="CM1276" s="772"/>
      <c r="CN1276" s="886"/>
      <c r="CO1276" s="772"/>
      <c r="CP1276" s="772"/>
      <c r="CQ1276" s="772"/>
      <c r="CR1276" s="772"/>
      <c r="CS1276" s="781"/>
      <c r="CT1276" s="782"/>
      <c r="CU1276" s="783"/>
      <c r="CV1276" s="774"/>
      <c r="CW1276" s="774"/>
      <c r="CX1276" s="782"/>
      <c r="CY1276" s="784"/>
      <c r="CZ1276" s="784"/>
      <c r="DA1276" s="785"/>
      <c r="DB1276" s="785"/>
      <c r="DC1276" s="785"/>
      <c r="DD1276" s="785"/>
      <c r="DE1276" s="785"/>
      <c r="DF1276" s="785"/>
      <c r="DG1276" s="785"/>
      <c r="DH1276" s="786"/>
      <c r="DI1276" s="774"/>
      <c r="DJ1276" s="774"/>
      <c r="DK1276" s="774"/>
      <c r="DL1276" s="774"/>
      <c r="DM1276" s="774"/>
      <c r="DN1276" s="774"/>
      <c r="DO1276" s="804"/>
      <c r="DP1276" s="774"/>
      <c r="DQ1276" s="776"/>
      <c r="DR1276" s="774"/>
      <c r="DS1276" s="786"/>
      <c r="DT1276" s="752">
        <v>0</v>
      </c>
      <c r="DU1276" s="753" t="s">
        <v>308</v>
      </c>
      <c r="DV1276" s="753" t="s">
        <v>308</v>
      </c>
      <c r="DW1276" s="754" t="s">
        <v>308</v>
      </c>
      <c r="DX1276" s="755" t="s">
        <v>308</v>
      </c>
      <c r="DY1276" s="754" t="e">
        <v>#VALUE!</v>
      </c>
      <c r="DZ1276" s="754" t="e">
        <v>#VALUE!</v>
      </c>
      <c r="EA1276" s="754"/>
      <c r="EB1276" s="754"/>
    </row>
    <row r="1277" spans="1:132" ht="17.25" hidden="1" customHeight="1" outlineLevel="1" x14ac:dyDescent="0.35">
      <c r="A1277" s="618" t="s">
        <v>308</v>
      </c>
      <c r="B1277" s="730">
        <v>117</v>
      </c>
      <c r="C1277" s="730" t="s">
        <v>741</v>
      </c>
      <c r="D1277" s="730" t="s">
        <v>741</v>
      </c>
      <c r="E1277" s="730">
        <v>21</v>
      </c>
      <c r="F1277" s="731"/>
      <c r="G1277" s="821"/>
      <c r="H1277" s="733"/>
      <c r="I1277" s="730" t="s">
        <v>308</v>
      </c>
      <c r="J1277" s="730" t="s">
        <v>308</v>
      </c>
      <c r="K1277" s="730">
        <v>0</v>
      </c>
      <c r="L1277" s="730" t="s">
        <v>308</v>
      </c>
      <c r="M1277" s="772"/>
      <c r="N1277" s="772">
        <v>0</v>
      </c>
      <c r="O1277" s="772" t="s">
        <v>742</v>
      </c>
      <c r="P1277" s="772" t="b">
        <v>1</v>
      </c>
      <c r="Q1277" s="772" t="e">
        <v>#VALUE!</v>
      </c>
      <c r="R1277" s="772"/>
      <c r="S1277" s="772"/>
      <c r="T1277" s="772"/>
      <c r="U1277" s="772"/>
      <c r="V1277" s="772"/>
      <c r="W1277" s="772"/>
      <c r="X1277" s="772"/>
      <c r="Y1277" s="772"/>
      <c r="Z1277" s="774"/>
      <c r="AA1277" s="772"/>
      <c r="AB1277" s="772"/>
      <c r="AC1277" s="772"/>
      <c r="AD1277" s="772"/>
      <c r="AE1277" s="775"/>
      <c r="AF1277" s="776"/>
      <c r="AG1277" s="777"/>
      <c r="AH1277" s="777"/>
      <c r="AI1277" s="777"/>
      <c r="AJ1277" s="778"/>
      <c r="AK1277" s="779"/>
      <c r="AL1277" s="778"/>
      <c r="AM1277" s="778"/>
      <c r="AN1277" s="778"/>
      <c r="AO1277" s="778"/>
      <c r="AP1277" s="778"/>
      <c r="AQ1277" s="778"/>
      <c r="AR1277" s="778"/>
      <c r="AS1277" s="778"/>
      <c r="AT1277" s="778"/>
      <c r="AU1277" s="778"/>
      <c r="AV1277" s="778"/>
      <c r="AW1277" s="778"/>
      <c r="AX1277" s="778"/>
      <c r="AY1277" s="778"/>
      <c r="AZ1277" s="778"/>
      <c r="BA1277" s="778"/>
      <c r="BB1277" s="778"/>
      <c r="BC1277" s="778"/>
      <c r="BD1277" s="778"/>
      <c r="BE1277" s="778"/>
      <c r="BF1277" s="778"/>
      <c r="BG1277" s="778"/>
      <c r="BH1277" s="778"/>
      <c r="BI1277" s="778"/>
      <c r="BJ1277" s="778"/>
      <c r="BK1277" s="778"/>
      <c r="BL1277" s="778"/>
      <c r="BM1277" s="778"/>
      <c r="BN1277" s="778"/>
      <c r="BO1277" s="778"/>
      <c r="BP1277" s="778"/>
      <c r="BQ1277" s="778"/>
      <c r="BR1277" s="778"/>
      <c r="BS1277" s="778"/>
      <c r="BT1277" s="778"/>
      <c r="BU1277" s="778"/>
      <c r="BV1277" s="778"/>
      <c r="BW1277" s="778"/>
      <c r="BX1277" s="778"/>
      <c r="BY1277" s="778"/>
      <c r="BZ1277" s="778"/>
      <c r="CA1277" s="778"/>
      <c r="CB1277" s="778"/>
      <c r="CC1277" s="778"/>
      <c r="CD1277" s="778"/>
      <c r="CE1277" s="778"/>
      <c r="CF1277" s="778"/>
      <c r="CG1277" s="778"/>
      <c r="CH1277" s="778"/>
      <c r="CI1277" s="778"/>
      <c r="CJ1277" s="778"/>
      <c r="CK1277" s="772"/>
      <c r="CL1277" s="772"/>
      <c r="CM1277" s="772"/>
      <c r="CN1277" s="886"/>
      <c r="CO1277" s="772"/>
      <c r="CP1277" s="772"/>
      <c r="CQ1277" s="772"/>
      <c r="CR1277" s="772"/>
      <c r="CS1277" s="781"/>
      <c r="CT1277" s="782"/>
      <c r="CU1277" s="783"/>
      <c r="CV1277" s="774"/>
      <c r="CW1277" s="774"/>
      <c r="CX1277" s="782"/>
      <c r="CY1277" s="784"/>
      <c r="CZ1277" s="784"/>
      <c r="DA1277" s="785"/>
      <c r="DB1277" s="785"/>
      <c r="DC1277" s="785"/>
      <c r="DD1277" s="785"/>
      <c r="DE1277" s="785"/>
      <c r="DF1277" s="785"/>
      <c r="DG1277" s="785"/>
      <c r="DH1277" s="786"/>
      <c r="DI1277" s="774"/>
      <c r="DJ1277" s="774"/>
      <c r="DK1277" s="774"/>
      <c r="DL1277" s="774"/>
      <c r="DM1277" s="774"/>
      <c r="DN1277" s="774"/>
      <c r="DO1277" s="804"/>
      <c r="DP1277" s="774"/>
      <c r="DQ1277" s="776"/>
      <c r="DR1277" s="774"/>
      <c r="DS1277" s="786"/>
      <c r="DT1277" s="752">
        <v>0</v>
      </c>
      <c r="DU1277" s="753" t="s">
        <v>308</v>
      </c>
      <c r="DV1277" s="753" t="s">
        <v>308</v>
      </c>
      <c r="DW1277" s="754" t="s">
        <v>308</v>
      </c>
      <c r="DX1277" s="755" t="s">
        <v>308</v>
      </c>
      <c r="DY1277" s="754" t="e">
        <v>#VALUE!</v>
      </c>
      <c r="DZ1277" s="754" t="e">
        <v>#VALUE!</v>
      </c>
      <c r="EA1277" s="754"/>
      <c r="EB1277" s="754"/>
    </row>
    <row r="1278" spans="1:132" ht="17.25" hidden="1" customHeight="1" outlineLevel="1" x14ac:dyDescent="0.35">
      <c r="A1278" s="618" t="s">
        <v>308</v>
      </c>
      <c r="B1278" s="730">
        <v>118</v>
      </c>
      <c r="C1278" s="730" t="s">
        <v>741</v>
      </c>
      <c r="D1278" s="730" t="s">
        <v>741</v>
      </c>
      <c r="E1278" s="730">
        <v>21</v>
      </c>
      <c r="F1278" s="731"/>
      <c r="G1278" s="821"/>
      <c r="H1278" s="733"/>
      <c r="I1278" s="730" t="s">
        <v>308</v>
      </c>
      <c r="J1278" s="730" t="s">
        <v>308</v>
      </c>
      <c r="K1278" s="730">
        <v>0</v>
      </c>
      <c r="L1278" s="730" t="s">
        <v>308</v>
      </c>
      <c r="M1278" s="772"/>
      <c r="N1278" s="772">
        <v>0</v>
      </c>
      <c r="O1278" s="772" t="s">
        <v>742</v>
      </c>
      <c r="P1278" s="772" t="b">
        <v>1</v>
      </c>
      <c r="Q1278" s="772" t="e">
        <v>#VALUE!</v>
      </c>
      <c r="R1278" s="772"/>
      <c r="S1278" s="772"/>
      <c r="T1278" s="772"/>
      <c r="U1278" s="772"/>
      <c r="V1278" s="772"/>
      <c r="W1278" s="772"/>
      <c r="X1278" s="772"/>
      <c r="Y1278" s="772"/>
      <c r="Z1278" s="774"/>
      <c r="AA1278" s="772"/>
      <c r="AB1278" s="772"/>
      <c r="AC1278" s="772"/>
      <c r="AD1278" s="772"/>
      <c r="AE1278" s="775"/>
      <c r="AF1278" s="776"/>
      <c r="AG1278" s="777"/>
      <c r="AH1278" s="777"/>
      <c r="AI1278" s="777"/>
      <c r="AJ1278" s="778"/>
      <c r="AK1278" s="779"/>
      <c r="AL1278" s="778"/>
      <c r="AM1278" s="778"/>
      <c r="AN1278" s="778"/>
      <c r="AO1278" s="778"/>
      <c r="AP1278" s="778"/>
      <c r="AQ1278" s="778"/>
      <c r="AR1278" s="778"/>
      <c r="AS1278" s="778"/>
      <c r="AT1278" s="778"/>
      <c r="AU1278" s="778"/>
      <c r="AV1278" s="778"/>
      <c r="AW1278" s="778"/>
      <c r="AX1278" s="778"/>
      <c r="AY1278" s="778"/>
      <c r="AZ1278" s="778"/>
      <c r="BA1278" s="778"/>
      <c r="BB1278" s="778"/>
      <c r="BC1278" s="778"/>
      <c r="BD1278" s="778"/>
      <c r="BE1278" s="778"/>
      <c r="BF1278" s="778"/>
      <c r="BG1278" s="778"/>
      <c r="BH1278" s="778"/>
      <c r="BI1278" s="778"/>
      <c r="BJ1278" s="778"/>
      <c r="BK1278" s="778"/>
      <c r="BL1278" s="778"/>
      <c r="BM1278" s="778"/>
      <c r="BN1278" s="778"/>
      <c r="BO1278" s="778"/>
      <c r="BP1278" s="778"/>
      <c r="BQ1278" s="778"/>
      <c r="BR1278" s="778"/>
      <c r="BS1278" s="778"/>
      <c r="BT1278" s="778"/>
      <c r="BU1278" s="778"/>
      <c r="BV1278" s="778"/>
      <c r="BW1278" s="778"/>
      <c r="BX1278" s="778"/>
      <c r="BY1278" s="778"/>
      <c r="BZ1278" s="778"/>
      <c r="CA1278" s="778"/>
      <c r="CB1278" s="778"/>
      <c r="CC1278" s="778"/>
      <c r="CD1278" s="778"/>
      <c r="CE1278" s="778"/>
      <c r="CF1278" s="778"/>
      <c r="CG1278" s="778"/>
      <c r="CH1278" s="778"/>
      <c r="CI1278" s="778"/>
      <c r="CJ1278" s="778"/>
      <c r="CK1278" s="772"/>
      <c r="CL1278" s="772"/>
      <c r="CM1278" s="772"/>
      <c r="CN1278" s="886"/>
      <c r="CO1278" s="772"/>
      <c r="CP1278" s="772"/>
      <c r="CQ1278" s="772"/>
      <c r="CR1278" s="772"/>
      <c r="CS1278" s="781"/>
      <c r="CT1278" s="782"/>
      <c r="CU1278" s="783"/>
      <c r="CV1278" s="774"/>
      <c r="CW1278" s="774"/>
      <c r="CX1278" s="782"/>
      <c r="CY1278" s="784"/>
      <c r="CZ1278" s="784"/>
      <c r="DA1278" s="785"/>
      <c r="DB1278" s="785"/>
      <c r="DC1278" s="785"/>
      <c r="DD1278" s="785"/>
      <c r="DE1278" s="785"/>
      <c r="DF1278" s="785"/>
      <c r="DG1278" s="785"/>
      <c r="DH1278" s="786"/>
      <c r="DI1278" s="774"/>
      <c r="DJ1278" s="774"/>
      <c r="DK1278" s="774"/>
      <c r="DL1278" s="774"/>
      <c r="DM1278" s="774"/>
      <c r="DN1278" s="774"/>
      <c r="DO1278" s="804"/>
      <c r="DP1278" s="774"/>
      <c r="DQ1278" s="776"/>
      <c r="DR1278" s="774"/>
      <c r="DS1278" s="786"/>
      <c r="DT1278" s="752">
        <v>0</v>
      </c>
      <c r="DU1278" s="753" t="s">
        <v>308</v>
      </c>
      <c r="DV1278" s="753" t="s">
        <v>308</v>
      </c>
      <c r="DW1278" s="754" t="s">
        <v>308</v>
      </c>
      <c r="DX1278" s="755" t="s">
        <v>308</v>
      </c>
      <c r="DY1278" s="754" t="e">
        <v>#VALUE!</v>
      </c>
      <c r="DZ1278" s="754" t="e">
        <v>#VALUE!</v>
      </c>
      <c r="EA1278" s="754"/>
      <c r="EB1278" s="754"/>
    </row>
    <row r="1279" spans="1:132" ht="17.25" hidden="1" customHeight="1" outlineLevel="1" x14ac:dyDescent="0.35">
      <c r="A1279" s="618" t="s">
        <v>308</v>
      </c>
      <c r="B1279" s="730">
        <v>119</v>
      </c>
      <c r="C1279" s="730" t="s">
        <v>741</v>
      </c>
      <c r="D1279" s="730" t="s">
        <v>741</v>
      </c>
      <c r="E1279" s="730">
        <v>21</v>
      </c>
      <c r="F1279" s="731"/>
      <c r="G1279" s="731"/>
      <c r="H1279" s="826"/>
      <c r="I1279" s="730" t="s">
        <v>308</v>
      </c>
      <c r="J1279" s="730" t="s">
        <v>308</v>
      </c>
      <c r="K1279" s="730">
        <v>0</v>
      </c>
      <c r="L1279" s="730" t="s">
        <v>308</v>
      </c>
      <c r="M1279" s="868"/>
      <c r="N1279" s="772">
        <v>0</v>
      </c>
      <c r="O1279" s="772" t="s">
        <v>742</v>
      </c>
      <c r="P1279" s="772" t="b">
        <v>1</v>
      </c>
      <c r="Q1279" s="772" t="e">
        <v>#VALUE!</v>
      </c>
      <c r="R1279" s="868"/>
      <c r="S1279" s="868"/>
      <c r="T1279" s="868"/>
      <c r="U1279" s="868"/>
      <c r="V1279" s="868"/>
      <c r="W1279" s="868"/>
      <c r="X1279" s="868"/>
      <c r="Y1279" s="868"/>
      <c r="Z1279" s="885"/>
      <c r="AA1279" s="868"/>
      <c r="AB1279" s="868"/>
      <c r="AC1279" s="868"/>
      <c r="AD1279" s="868"/>
      <c r="AE1279" s="864"/>
      <c r="AF1279" s="776">
        <v>0</v>
      </c>
      <c r="AG1279" s="918"/>
      <c r="AH1279" s="777"/>
      <c r="AI1279" s="918"/>
      <c r="AJ1279" s="778"/>
      <c r="AK1279" s="894"/>
      <c r="AL1279" s="895"/>
      <c r="AM1279" s="895"/>
      <c r="AN1279" s="895"/>
      <c r="AO1279" s="895"/>
      <c r="AP1279" s="895"/>
      <c r="AQ1279" s="895"/>
      <c r="AR1279" s="895"/>
      <c r="AS1279" s="895"/>
      <c r="AT1279" s="895"/>
      <c r="AU1279" s="895"/>
      <c r="AV1279" s="895"/>
      <c r="AW1279" s="895"/>
      <c r="AX1279" s="895"/>
      <c r="AY1279" s="895"/>
      <c r="AZ1279" s="895"/>
      <c r="BA1279" s="895"/>
      <c r="BB1279" s="895"/>
      <c r="BC1279" s="895"/>
      <c r="BD1279" s="895"/>
      <c r="BE1279" s="895"/>
      <c r="BF1279" s="895"/>
      <c r="BG1279" s="895"/>
      <c r="BH1279" s="895"/>
      <c r="BI1279" s="895"/>
      <c r="BJ1279" s="895"/>
      <c r="BK1279" s="895"/>
      <c r="BL1279" s="895"/>
      <c r="BM1279" s="895"/>
      <c r="BN1279" s="895"/>
      <c r="BO1279" s="895"/>
      <c r="BP1279" s="895"/>
      <c r="BQ1279" s="895"/>
      <c r="BR1279" s="895"/>
      <c r="BS1279" s="895"/>
      <c r="BT1279" s="895"/>
      <c r="BU1279" s="895"/>
      <c r="BV1279" s="895"/>
      <c r="BW1279" s="895"/>
      <c r="BX1279" s="895"/>
      <c r="BY1279" s="895"/>
      <c r="BZ1279" s="895"/>
      <c r="CA1279" s="895"/>
      <c r="CB1279" s="895"/>
      <c r="CC1279" s="895"/>
      <c r="CD1279" s="895"/>
      <c r="CE1279" s="895"/>
      <c r="CF1279" s="895"/>
      <c r="CG1279" s="895"/>
      <c r="CH1279" s="895"/>
      <c r="CI1279" s="895"/>
      <c r="CJ1279" s="895"/>
      <c r="CK1279" s="868"/>
      <c r="CL1279" s="868"/>
      <c r="CM1279" s="868"/>
      <c r="CN1279" s="885"/>
      <c r="CO1279" s="868"/>
      <c r="CP1279" s="868"/>
      <c r="CQ1279" s="868"/>
      <c r="CR1279" s="868"/>
      <c r="CS1279" s="893"/>
      <c r="CT1279" s="782"/>
      <c r="CU1279" s="783"/>
      <c r="CV1279" s="776"/>
      <c r="CW1279" s="776"/>
      <c r="CX1279" s="782"/>
      <c r="CY1279" s="784">
        <v>0</v>
      </c>
      <c r="CZ1279" s="784">
        <v>0</v>
      </c>
      <c r="DA1279" s="785">
        <v>0</v>
      </c>
      <c r="DB1279" s="785">
        <v>0</v>
      </c>
      <c r="DC1279" s="785">
        <v>0</v>
      </c>
      <c r="DD1279" s="785">
        <v>0</v>
      </c>
      <c r="DE1279" s="871">
        <v>0</v>
      </c>
      <c r="DF1279" s="871">
        <v>0</v>
      </c>
      <c r="DG1279" s="871">
        <v>0</v>
      </c>
      <c r="DH1279" s="872">
        <v>0</v>
      </c>
      <c r="DI1279" s="776">
        <v>0</v>
      </c>
      <c r="DJ1279" s="776">
        <v>0</v>
      </c>
      <c r="DK1279" s="776">
        <v>0</v>
      </c>
      <c r="DL1279" s="776">
        <v>0</v>
      </c>
      <c r="DM1279" s="776">
        <v>0</v>
      </c>
      <c r="DN1279" s="776">
        <v>0</v>
      </c>
      <c r="DO1279" s="873">
        <v>0</v>
      </c>
      <c r="DP1279" s="776"/>
      <c r="DQ1279" s="776"/>
      <c r="DR1279" s="776"/>
      <c r="DS1279" s="872"/>
      <c r="DT1279" s="752">
        <v>0</v>
      </c>
      <c r="DU1279" s="753" t="s">
        <v>308</v>
      </c>
      <c r="DV1279" s="753" t="s">
        <v>308</v>
      </c>
      <c r="DW1279" s="754" t="s">
        <v>308</v>
      </c>
      <c r="DX1279" s="755" t="s">
        <v>308</v>
      </c>
      <c r="DY1279" s="754" t="e">
        <v>#VALUE!</v>
      </c>
      <c r="DZ1279" s="754" t="e">
        <v>#VALUE!</v>
      </c>
      <c r="EA1279" s="754"/>
      <c r="EB1279" s="754"/>
    </row>
    <row r="1280" spans="1:132" ht="17.25" customHeight="1" collapsed="1" x14ac:dyDescent="0.35">
      <c r="A1280" s="618" t="s">
        <v>308</v>
      </c>
      <c r="B1280" s="823" t="s">
        <v>2536</v>
      </c>
      <c r="C1280" s="824"/>
      <c r="D1280" s="824"/>
      <c r="E1280" s="824"/>
      <c r="F1280" s="717"/>
      <c r="G1280" s="825"/>
      <c r="H1280" s="733"/>
      <c r="I1280" s="824"/>
      <c r="J1280" s="824"/>
      <c r="K1280" s="824"/>
      <c r="L1280" s="730"/>
      <c r="M1280" s="730"/>
      <c r="N1280" s="730"/>
      <c r="O1280" s="730"/>
      <c r="P1280" s="730"/>
      <c r="Q1280" s="730"/>
      <c r="R1280" s="730"/>
      <c r="S1280" s="730"/>
      <c r="T1280" s="730"/>
      <c r="U1280" s="730"/>
      <c r="V1280" s="730"/>
      <c r="W1280" s="730"/>
      <c r="X1280" s="730"/>
      <c r="Y1280" s="730"/>
      <c r="Z1280" s="826"/>
      <c r="AA1280" s="730"/>
      <c r="AB1280" s="730"/>
      <c r="AC1280" s="730"/>
      <c r="AD1280" s="827">
        <v>31428</v>
      </c>
      <c r="AE1280" s="827">
        <v>29826</v>
      </c>
      <c r="AF1280" s="826">
        <v>0</v>
      </c>
      <c r="AG1280" s="828"/>
      <c r="AH1280" s="828"/>
      <c r="AI1280" s="828"/>
      <c r="AJ1280" s="674"/>
      <c r="AK1280" s="829"/>
      <c r="AL1280" s="674"/>
      <c r="AM1280" s="674"/>
      <c r="AN1280" s="674"/>
      <c r="AO1280" s="674"/>
      <c r="AP1280" s="674"/>
      <c r="AQ1280" s="674"/>
      <c r="AR1280" s="674"/>
      <c r="AS1280" s="674"/>
      <c r="AT1280" s="674"/>
      <c r="AU1280" s="674"/>
      <c r="AV1280" s="674"/>
      <c r="AW1280" s="674"/>
      <c r="AX1280" s="674"/>
      <c r="AY1280" s="674"/>
      <c r="AZ1280" s="674"/>
      <c r="BA1280" s="674"/>
      <c r="BB1280" s="674"/>
      <c r="BC1280" s="674"/>
      <c r="BD1280" s="674"/>
      <c r="BE1280" s="674"/>
      <c r="BF1280" s="674"/>
      <c r="BG1280" s="674"/>
      <c r="BH1280" s="674"/>
      <c r="BI1280" s="674"/>
      <c r="BJ1280" s="674"/>
      <c r="BK1280" s="674"/>
      <c r="BL1280" s="674"/>
      <c r="BM1280" s="674"/>
      <c r="BN1280" s="674"/>
      <c r="BO1280" s="674"/>
      <c r="BP1280" s="674"/>
      <c r="BQ1280" s="674"/>
      <c r="BR1280" s="674"/>
      <c r="BS1280" s="674"/>
      <c r="BT1280" s="674"/>
      <c r="BU1280" s="674"/>
      <c r="BV1280" s="674"/>
      <c r="BW1280" s="674"/>
      <c r="BX1280" s="674"/>
      <c r="BY1280" s="674"/>
      <c r="BZ1280" s="674"/>
      <c r="CA1280" s="674"/>
      <c r="CB1280" s="674"/>
      <c r="CC1280" s="674"/>
      <c r="CD1280" s="674"/>
      <c r="CE1280" s="674"/>
      <c r="CF1280" s="674"/>
      <c r="CG1280" s="674"/>
      <c r="CH1280" s="674"/>
      <c r="CI1280" s="674"/>
      <c r="CJ1280" s="674"/>
      <c r="CK1280" s="827"/>
      <c r="CL1280" s="827">
        <v>0</v>
      </c>
      <c r="CM1280" s="827"/>
      <c r="CN1280" s="675">
        <v>0</v>
      </c>
      <c r="CO1280" s="827">
        <v>0</v>
      </c>
      <c r="CP1280" s="827">
        <v>0</v>
      </c>
      <c r="CQ1280" s="827">
        <v>24996</v>
      </c>
      <c r="CR1280" s="827">
        <v>26681</v>
      </c>
      <c r="CS1280" s="830"/>
      <c r="CT1280" s="831"/>
      <c r="CU1280" s="832"/>
      <c r="CV1280" s="826"/>
      <c r="CW1280" s="826"/>
      <c r="CX1280" s="831"/>
      <c r="CY1280" s="833">
        <v>0</v>
      </c>
      <c r="CZ1280" s="833">
        <v>0</v>
      </c>
      <c r="DA1280" s="752">
        <v>0</v>
      </c>
      <c r="DB1280" s="752">
        <v>0</v>
      </c>
      <c r="DC1280" s="752">
        <v>0</v>
      </c>
      <c r="DD1280" s="752">
        <v>0</v>
      </c>
      <c r="DE1280" s="752">
        <v>0</v>
      </c>
      <c r="DF1280" s="752">
        <v>0</v>
      </c>
      <c r="DG1280" s="752">
        <v>0</v>
      </c>
      <c r="DH1280" s="834">
        <v>0</v>
      </c>
      <c r="DI1280" s="826">
        <v>0</v>
      </c>
      <c r="DJ1280" s="826">
        <v>0</v>
      </c>
      <c r="DK1280" s="826">
        <v>0</v>
      </c>
      <c r="DL1280" s="826">
        <v>0</v>
      </c>
      <c r="DM1280" s="826">
        <v>0</v>
      </c>
      <c r="DN1280" s="826">
        <v>0</v>
      </c>
      <c r="DO1280" s="835">
        <v>0</v>
      </c>
      <c r="DP1280" s="826"/>
      <c r="DQ1280" s="826"/>
      <c r="DR1280" s="826"/>
      <c r="DS1280" s="834"/>
      <c r="DT1280" s="752"/>
      <c r="DU1280" s="836"/>
      <c r="DV1280" s="836"/>
      <c r="DW1280" s="826"/>
      <c r="DX1280" s="837"/>
      <c r="DY1280" s="826" t="s">
        <v>308</v>
      </c>
      <c r="DZ1280" s="837" t="s">
        <v>308</v>
      </c>
      <c r="EA1280" s="826"/>
      <c r="EB1280" s="837"/>
    </row>
    <row r="1281" spans="1:266" ht="16.5" customHeight="1" x14ac:dyDescent="0.35">
      <c r="A1281" s="625">
        <v>22</v>
      </c>
      <c r="B1281" s="838"/>
      <c r="C1281" s="839"/>
      <c r="D1281" s="839"/>
      <c r="E1281" s="839"/>
      <c r="F1281" s="917"/>
      <c r="G1281" s="917"/>
      <c r="H1281" s="841"/>
      <c r="Y1281" s="619"/>
      <c r="Z1281" s="635"/>
      <c r="AF1281" s="635">
        <v>0</v>
      </c>
      <c r="AK1281" s="625"/>
      <c r="AL1281" s="619"/>
      <c r="AM1281" s="619"/>
      <c r="AN1281" s="619"/>
      <c r="AO1281" s="619"/>
      <c r="AP1281" s="619"/>
      <c r="AQ1281" s="619"/>
      <c r="AR1281" s="619"/>
      <c r="AS1281" s="619"/>
      <c r="AT1281" s="619"/>
      <c r="AU1281" s="619"/>
      <c r="AV1281" s="619"/>
      <c r="AW1281" s="619"/>
      <c r="AX1281" s="619"/>
      <c r="AY1281" s="619"/>
      <c r="AZ1281" s="619"/>
      <c r="BA1281" s="619"/>
      <c r="BB1281" s="619"/>
      <c r="BC1281" s="619"/>
      <c r="BD1281" s="619"/>
      <c r="BE1281" s="619"/>
      <c r="BF1281" s="619"/>
      <c r="BG1281" s="619"/>
      <c r="BH1281" s="619"/>
      <c r="BI1281" s="619"/>
      <c r="BJ1281" s="619"/>
      <c r="BK1281" s="619"/>
      <c r="BL1281" s="619"/>
      <c r="BM1281" s="619"/>
      <c r="BN1281" s="619"/>
      <c r="BO1281" s="619"/>
      <c r="BP1281" s="619"/>
      <c r="BQ1281" s="619"/>
      <c r="BR1281" s="619"/>
      <c r="BS1281" s="619"/>
      <c r="BT1281" s="619"/>
      <c r="BU1281" s="619"/>
      <c r="BV1281" s="619"/>
      <c r="BW1281" s="619"/>
      <c r="BX1281" s="619"/>
      <c r="BY1281" s="619"/>
      <c r="BZ1281" s="619"/>
      <c r="CA1281" s="619"/>
      <c r="CB1281" s="619"/>
      <c r="CC1281" s="619"/>
      <c r="CD1281" s="619"/>
      <c r="CE1281" s="619"/>
      <c r="CF1281" s="619"/>
      <c r="CG1281" s="619"/>
      <c r="CH1281" s="619"/>
      <c r="CI1281" s="619"/>
      <c r="CJ1281" s="619"/>
      <c r="CV1281" s="635"/>
      <c r="CW1281" s="635"/>
      <c r="CX1281" s="633" t="s">
        <v>308</v>
      </c>
      <c r="CY1281" s="630">
        <v>0</v>
      </c>
      <c r="CZ1281" s="630">
        <v>0</v>
      </c>
      <c r="DA1281" s="634">
        <v>0</v>
      </c>
      <c r="DB1281" s="634">
        <v>0</v>
      </c>
      <c r="DC1281" s="634">
        <v>0</v>
      </c>
      <c r="DD1281" s="634">
        <v>0</v>
      </c>
      <c r="DE1281" s="634">
        <v>0</v>
      </c>
      <c r="DF1281" s="634">
        <v>0</v>
      </c>
      <c r="DG1281" s="634">
        <v>0</v>
      </c>
      <c r="DH1281" s="624">
        <v>0</v>
      </c>
      <c r="DI1281" s="635">
        <v>0</v>
      </c>
      <c r="DJ1281" s="635">
        <v>0</v>
      </c>
      <c r="DK1281" s="635">
        <v>0</v>
      </c>
      <c r="DL1281" s="635">
        <v>0</v>
      </c>
      <c r="DM1281" s="635">
        <v>0</v>
      </c>
      <c r="DN1281" s="635">
        <v>0</v>
      </c>
      <c r="DO1281" s="632">
        <v>0</v>
      </c>
    </row>
    <row r="1282" spans="1:266" ht="16.5" customHeight="1" x14ac:dyDescent="0.35">
      <c r="A1282" s="625">
        <v>22</v>
      </c>
      <c r="B1282" s="664" t="s">
        <v>2537</v>
      </c>
      <c r="C1282" s="665"/>
      <c r="D1282" s="665"/>
      <c r="E1282" s="665"/>
      <c r="F1282" s="666" t="s">
        <v>409</v>
      </c>
      <c r="G1282" s="666"/>
      <c r="H1282" s="844"/>
      <c r="I1282" s="667"/>
      <c r="J1282" s="667"/>
      <c r="K1282" s="667"/>
      <c r="L1282" s="667"/>
      <c r="Y1282" s="619"/>
      <c r="Z1282" s="635"/>
      <c r="AF1282" s="635">
        <v>0</v>
      </c>
      <c r="AK1282" s="625"/>
      <c r="AL1282" s="619"/>
      <c r="AM1282" s="619"/>
      <c r="AN1282" s="619"/>
      <c r="AO1282" s="619"/>
      <c r="AP1282" s="619"/>
      <c r="AQ1282" s="619"/>
      <c r="AR1282" s="619"/>
      <c r="AS1282" s="619"/>
      <c r="AT1282" s="619"/>
      <c r="AU1282" s="619"/>
      <c r="AV1282" s="619"/>
      <c r="AW1282" s="619"/>
      <c r="AX1282" s="619"/>
      <c r="AY1282" s="619"/>
      <c r="AZ1282" s="619"/>
      <c r="BA1282" s="619"/>
      <c r="BB1282" s="619"/>
      <c r="BC1282" s="619"/>
      <c r="BD1282" s="619"/>
      <c r="BE1282" s="619"/>
      <c r="BF1282" s="619"/>
      <c r="BG1282" s="619"/>
      <c r="BH1282" s="619"/>
      <c r="BI1282" s="619"/>
      <c r="BJ1282" s="619"/>
      <c r="BK1282" s="619"/>
      <c r="BL1282" s="619"/>
      <c r="BM1282" s="619"/>
      <c r="BN1282" s="619"/>
      <c r="BO1282" s="619"/>
      <c r="BP1282" s="619"/>
      <c r="BQ1282" s="619"/>
      <c r="BR1282" s="619"/>
      <c r="BS1282" s="619"/>
      <c r="BT1282" s="619"/>
      <c r="BU1282" s="619"/>
      <c r="BV1282" s="619"/>
      <c r="BW1282" s="619"/>
      <c r="BX1282" s="619"/>
      <c r="BY1282" s="619"/>
      <c r="BZ1282" s="619"/>
      <c r="CA1282" s="619"/>
      <c r="CB1282" s="619"/>
      <c r="CC1282" s="619"/>
      <c r="CD1282" s="619"/>
      <c r="CE1282" s="619"/>
      <c r="CF1282" s="619"/>
      <c r="CG1282" s="619"/>
      <c r="CH1282" s="619"/>
      <c r="CI1282" s="619"/>
      <c r="CJ1282" s="619"/>
      <c r="CV1282" s="635"/>
      <c r="CW1282" s="635"/>
      <c r="CX1282" s="633" t="s">
        <v>308</v>
      </c>
      <c r="CY1282" s="630">
        <v>0</v>
      </c>
      <c r="CZ1282" s="630">
        <v>0</v>
      </c>
      <c r="DA1282" s="634">
        <v>0</v>
      </c>
      <c r="DB1282" s="634">
        <v>0</v>
      </c>
      <c r="DC1282" s="634">
        <v>0</v>
      </c>
      <c r="DD1282" s="634">
        <v>0</v>
      </c>
      <c r="DE1282" s="634">
        <v>0</v>
      </c>
      <c r="DF1282" s="634">
        <v>0</v>
      </c>
      <c r="DG1282" s="634">
        <v>0</v>
      </c>
      <c r="DH1282" s="624">
        <v>0</v>
      </c>
      <c r="DI1282" s="635">
        <v>0</v>
      </c>
      <c r="DJ1282" s="635">
        <v>0</v>
      </c>
      <c r="DK1282" s="635">
        <v>0</v>
      </c>
      <c r="DL1282" s="635">
        <v>0</v>
      </c>
      <c r="DM1282" s="635">
        <v>0</v>
      </c>
      <c r="DN1282" s="635">
        <v>0</v>
      </c>
      <c r="DO1282" s="632">
        <v>0</v>
      </c>
    </row>
    <row r="1283" spans="1:266" s="847" customFormat="1" ht="38.25" customHeight="1" x14ac:dyDescent="0.35">
      <c r="A1283" s="618" t="s">
        <v>436</v>
      </c>
      <c r="B1283" s="678" t="s">
        <v>426</v>
      </c>
      <c r="C1283" s="678" t="s">
        <v>427</v>
      </c>
      <c r="D1283" s="679" t="s">
        <v>428</v>
      </c>
      <c r="E1283" s="678" t="s">
        <v>429</v>
      </c>
      <c r="F1283" s="678" t="s">
        <v>430</v>
      </c>
      <c r="G1283" s="680" t="s">
        <v>431</v>
      </c>
      <c r="H1283" s="678" t="s">
        <v>432</v>
      </c>
      <c r="I1283" s="678" t="s">
        <v>433</v>
      </c>
      <c r="J1283" s="678" t="s">
        <v>434</v>
      </c>
      <c r="K1283" s="678" t="s">
        <v>18</v>
      </c>
      <c r="L1283" s="678" t="s">
        <v>435</v>
      </c>
      <c r="M1283" s="678" t="s">
        <v>436</v>
      </c>
      <c r="N1283" s="681" t="s">
        <v>437</v>
      </c>
      <c r="O1283" s="681" t="s">
        <v>438</v>
      </c>
      <c r="P1283" s="681" t="s">
        <v>439</v>
      </c>
      <c r="Q1283" s="681" t="s">
        <v>219</v>
      </c>
      <c r="R1283" s="678" t="s">
        <v>4</v>
      </c>
      <c r="S1283" s="679" t="s">
        <v>440</v>
      </c>
      <c r="T1283" s="678" t="s">
        <v>441</v>
      </c>
      <c r="U1283" s="682" t="s">
        <v>442</v>
      </c>
      <c r="V1283" s="682" t="s">
        <v>443</v>
      </c>
      <c r="W1283" s="682" t="s">
        <v>444</v>
      </c>
      <c r="X1283" s="682" t="s">
        <v>445</v>
      </c>
      <c r="Y1283" s="845" t="s">
        <v>446</v>
      </c>
      <c r="Z1283" s="845" t="s">
        <v>447</v>
      </c>
      <c r="AA1283" s="678" t="s">
        <v>448</v>
      </c>
      <c r="AB1283" s="678" t="s">
        <v>449</v>
      </c>
      <c r="AC1283" s="678" t="s">
        <v>450</v>
      </c>
      <c r="AD1283" s="678" t="s">
        <v>451</v>
      </c>
      <c r="AE1283" s="678" t="s">
        <v>452</v>
      </c>
      <c r="AF1283" s="678" t="s">
        <v>453</v>
      </c>
      <c r="AG1283" s="678" t="s">
        <v>444</v>
      </c>
      <c r="AH1283" s="693" t="s">
        <v>454</v>
      </c>
      <c r="AI1283" s="678" t="s">
        <v>455</v>
      </c>
      <c r="AJ1283" s="678" t="s">
        <v>456</v>
      </c>
      <c r="AK1283" s="678" t="s">
        <v>457</v>
      </c>
      <c r="AL1283" s="686" t="s">
        <v>458</v>
      </c>
      <c r="AM1283" s="687" t="s">
        <v>459</v>
      </c>
      <c r="AN1283" s="688" t="s">
        <v>460</v>
      </c>
      <c r="AO1283" s="688" t="s">
        <v>461</v>
      </c>
      <c r="AP1283" s="688" t="s">
        <v>462</v>
      </c>
      <c r="AQ1283" s="688" t="s">
        <v>463</v>
      </c>
      <c r="AR1283" s="688" t="s">
        <v>464</v>
      </c>
      <c r="AS1283" s="688" t="s">
        <v>465</v>
      </c>
      <c r="AT1283" s="688" t="s">
        <v>466</v>
      </c>
      <c r="AU1283" s="688" t="s">
        <v>467</v>
      </c>
      <c r="AV1283" s="688" t="s">
        <v>468</v>
      </c>
      <c r="AW1283" s="688" t="s">
        <v>469</v>
      </c>
      <c r="AX1283" s="688" t="s">
        <v>470</v>
      </c>
      <c r="AY1283" s="688" t="s">
        <v>471</v>
      </c>
      <c r="AZ1283" s="688" t="s">
        <v>472</v>
      </c>
      <c r="BA1283" s="688" t="s">
        <v>473</v>
      </c>
      <c r="BB1283" s="689" t="s">
        <v>474</v>
      </c>
      <c r="BC1283" s="689" t="s">
        <v>475</v>
      </c>
      <c r="BD1283" s="689" t="s">
        <v>476</v>
      </c>
      <c r="BE1283" s="689" t="s">
        <v>477</v>
      </c>
      <c r="BF1283" s="689" t="s">
        <v>478</v>
      </c>
      <c r="BG1283" s="689" t="s">
        <v>479</v>
      </c>
      <c r="BH1283" s="689" t="s">
        <v>480</v>
      </c>
      <c r="BI1283" s="683" t="s">
        <v>481</v>
      </c>
      <c r="BJ1283" s="690" t="s">
        <v>482</v>
      </c>
      <c r="BK1283" s="687" t="s">
        <v>483</v>
      </c>
      <c r="BL1283" s="683" t="s">
        <v>484</v>
      </c>
      <c r="BM1283" s="683" t="s">
        <v>485</v>
      </c>
      <c r="BN1283" s="689" t="s">
        <v>486</v>
      </c>
      <c r="BO1283" s="689" t="s">
        <v>487</v>
      </c>
      <c r="BP1283" s="689" t="s">
        <v>488</v>
      </c>
      <c r="BQ1283" s="689" t="s">
        <v>460</v>
      </c>
      <c r="BR1283" s="689" t="s">
        <v>489</v>
      </c>
      <c r="BS1283" s="683" t="s">
        <v>490</v>
      </c>
      <c r="BT1283" s="690" t="s">
        <v>482</v>
      </c>
      <c r="BU1283" s="687" t="s">
        <v>491</v>
      </c>
      <c r="BV1283" s="691" t="s">
        <v>492</v>
      </c>
      <c r="BW1283" s="691" t="s">
        <v>493</v>
      </c>
      <c r="BX1283" s="691" t="s">
        <v>494</v>
      </c>
      <c r="BY1283" s="691" t="s">
        <v>495</v>
      </c>
      <c r="BZ1283" s="691" t="s">
        <v>485</v>
      </c>
      <c r="CA1283" s="691" t="s">
        <v>496</v>
      </c>
      <c r="CB1283" s="691" t="s">
        <v>497</v>
      </c>
      <c r="CC1283" s="691" t="s">
        <v>498</v>
      </c>
      <c r="CD1283" s="691" t="s">
        <v>499</v>
      </c>
      <c r="CE1283" s="691" t="s">
        <v>500</v>
      </c>
      <c r="CF1283" s="691" t="s">
        <v>501</v>
      </c>
      <c r="CG1283" s="691" t="s">
        <v>502</v>
      </c>
      <c r="CH1283" s="691" t="s">
        <v>503</v>
      </c>
      <c r="CI1283" s="691" t="s">
        <v>504</v>
      </c>
      <c r="CJ1283" s="691" t="s">
        <v>505</v>
      </c>
      <c r="CK1283" s="691" t="s">
        <v>506</v>
      </c>
      <c r="CL1283" s="683" t="s">
        <v>507</v>
      </c>
      <c r="CM1283" s="687" t="s">
        <v>508</v>
      </c>
      <c r="CN1283" s="683" t="s">
        <v>509</v>
      </c>
      <c r="CO1283" s="692" t="s">
        <v>510</v>
      </c>
      <c r="CP1283" s="683" t="s">
        <v>511</v>
      </c>
      <c r="CQ1283" s="681" t="s">
        <v>512</v>
      </c>
      <c r="CR1283" s="678" t="s">
        <v>513</v>
      </c>
      <c r="CS1283" s="678" t="s">
        <v>514</v>
      </c>
      <c r="CT1283" s="679" t="s">
        <v>515</v>
      </c>
      <c r="CU1283" s="846" t="s">
        <v>516</v>
      </c>
      <c r="CV1283" s="679" t="s">
        <v>517</v>
      </c>
      <c r="CW1283" s="678" t="s">
        <v>518</v>
      </c>
      <c r="CX1283" s="678" t="s">
        <v>519</v>
      </c>
      <c r="CY1283" s="678" t="s">
        <v>520</v>
      </c>
      <c r="CZ1283" s="722" t="s">
        <v>444</v>
      </c>
      <c r="DA1283" s="695" t="s">
        <v>521</v>
      </c>
      <c r="DB1283" s="695" t="s">
        <v>522</v>
      </c>
      <c r="DC1283" s="695" t="s">
        <v>523</v>
      </c>
      <c r="DD1283" s="695" t="s">
        <v>219</v>
      </c>
      <c r="DE1283" s="695" t="s">
        <v>217</v>
      </c>
      <c r="DF1283" s="695" t="s">
        <v>437</v>
      </c>
      <c r="DG1283" s="695" t="s">
        <v>438</v>
      </c>
      <c r="DH1283" s="678" t="s">
        <v>745</v>
      </c>
      <c r="DI1283" s="679" t="s">
        <v>525</v>
      </c>
      <c r="DJ1283" s="679" t="s">
        <v>526</v>
      </c>
      <c r="DK1283" s="679" t="s">
        <v>527</v>
      </c>
      <c r="DL1283" s="678" t="s">
        <v>528</v>
      </c>
      <c r="DM1283" s="679" t="s">
        <v>529</v>
      </c>
      <c r="DN1283" s="679" t="s">
        <v>530</v>
      </c>
      <c r="DO1283" s="846" t="s">
        <v>531</v>
      </c>
      <c r="DP1283" s="679" t="s">
        <v>532</v>
      </c>
      <c r="DQ1283" s="700" t="s">
        <v>533</v>
      </c>
      <c r="DR1283" s="679" t="s">
        <v>534</v>
      </c>
      <c r="DS1283" s="678" t="s">
        <v>535</v>
      </c>
      <c r="DT1283" s="678" t="s">
        <v>536</v>
      </c>
      <c r="DU1283" s="701" t="s">
        <v>537</v>
      </c>
      <c r="DV1283" s="702" t="s">
        <v>538</v>
      </c>
      <c r="DW1283" s="701" t="s">
        <v>539</v>
      </c>
      <c r="DX1283" s="703" t="s">
        <v>540</v>
      </c>
      <c r="DY1283" s="701" t="s">
        <v>539</v>
      </c>
      <c r="DZ1283" s="703" t="s">
        <v>540</v>
      </c>
      <c r="EA1283" s="702" t="s">
        <v>539</v>
      </c>
      <c r="EB1283" s="704" t="s">
        <v>540</v>
      </c>
    </row>
    <row r="1284" spans="1:266" s="705" customFormat="1" ht="17.25" customHeight="1" x14ac:dyDescent="0.35">
      <c r="A1284" s="618" t="s">
        <v>308</v>
      </c>
      <c r="B1284" s="678"/>
      <c r="C1284" s="678"/>
      <c r="D1284" s="678"/>
      <c r="E1284" s="678"/>
      <c r="F1284" s="717" t="s">
        <v>563</v>
      </c>
      <c r="G1284" s="717"/>
      <c r="H1284" s="679"/>
      <c r="I1284" s="678"/>
      <c r="J1284" s="678"/>
      <c r="K1284" s="678"/>
      <c r="L1284" s="678"/>
      <c r="M1284" s="678"/>
      <c r="N1284" s="678"/>
      <c r="O1284" s="678"/>
      <c r="P1284" s="678"/>
      <c r="Q1284" s="678"/>
      <c r="R1284" s="678"/>
      <c r="S1284" s="678"/>
      <c r="T1284" s="678"/>
      <c r="U1284" s="678"/>
      <c r="V1284" s="678"/>
      <c r="W1284" s="678"/>
      <c r="X1284" s="678"/>
      <c r="Y1284" s="678"/>
      <c r="Z1284" s="679"/>
      <c r="AA1284" s="678"/>
      <c r="AB1284" s="678"/>
      <c r="AC1284" s="678"/>
      <c r="AD1284" s="678"/>
      <c r="AE1284" s="684"/>
      <c r="AF1284" s="679">
        <v>0</v>
      </c>
      <c r="AG1284" s="685"/>
      <c r="AH1284" s="685"/>
      <c r="AI1284" s="685"/>
      <c r="AJ1284" s="678"/>
      <c r="AK1284" s="684"/>
      <c r="AL1284" s="678"/>
      <c r="AM1284" s="678"/>
      <c r="AN1284" s="678"/>
      <c r="AO1284" s="678"/>
      <c r="AP1284" s="678"/>
      <c r="AQ1284" s="678"/>
      <c r="AR1284" s="678"/>
      <c r="AS1284" s="678"/>
      <c r="AT1284" s="678"/>
      <c r="AU1284" s="678"/>
      <c r="AV1284" s="678"/>
      <c r="AW1284" s="678"/>
      <c r="AX1284" s="678"/>
      <c r="AY1284" s="678"/>
      <c r="AZ1284" s="678"/>
      <c r="BA1284" s="678"/>
      <c r="BB1284" s="678"/>
      <c r="BC1284" s="678"/>
      <c r="BD1284" s="678"/>
      <c r="BE1284" s="678"/>
      <c r="BF1284" s="678"/>
      <c r="BG1284" s="678"/>
      <c r="BH1284" s="678"/>
      <c r="BI1284" s="678"/>
      <c r="BJ1284" s="678"/>
      <c r="BK1284" s="678"/>
      <c r="BL1284" s="678"/>
      <c r="BM1284" s="678"/>
      <c r="BN1284" s="678"/>
      <c r="BO1284" s="678"/>
      <c r="BP1284" s="678"/>
      <c r="BQ1284" s="678"/>
      <c r="BR1284" s="678"/>
      <c r="BS1284" s="678"/>
      <c r="BT1284" s="678"/>
      <c r="BU1284" s="678"/>
      <c r="BV1284" s="678"/>
      <c r="BW1284" s="678"/>
      <c r="BX1284" s="678"/>
      <c r="BY1284" s="678"/>
      <c r="BZ1284" s="678"/>
      <c r="CA1284" s="678"/>
      <c r="CB1284" s="678"/>
      <c r="CC1284" s="678"/>
      <c r="CD1284" s="678"/>
      <c r="CE1284" s="678"/>
      <c r="CF1284" s="678"/>
      <c r="CG1284" s="678"/>
      <c r="CH1284" s="678"/>
      <c r="CI1284" s="678"/>
      <c r="CJ1284" s="678"/>
      <c r="CK1284" s="678"/>
      <c r="CL1284" s="678" t="s">
        <v>308</v>
      </c>
      <c r="CM1284" s="678"/>
      <c r="CN1284" s="929"/>
      <c r="CO1284" s="678"/>
      <c r="CP1284" s="678"/>
      <c r="CQ1284" s="678" t="s">
        <v>308</v>
      </c>
      <c r="CR1284" s="678" t="s">
        <v>308</v>
      </c>
      <c r="CS1284" s="693"/>
      <c r="CT1284" s="695"/>
      <c r="CU1284" s="721"/>
      <c r="CV1284" s="679"/>
      <c r="CW1284" s="679"/>
      <c r="CX1284" s="695" t="s">
        <v>308</v>
      </c>
      <c r="CY1284" s="722">
        <v>0</v>
      </c>
      <c r="CZ1284" s="722">
        <v>0</v>
      </c>
      <c r="DA1284" s="695">
        <v>0</v>
      </c>
      <c r="DB1284" s="695">
        <v>0</v>
      </c>
      <c r="DC1284" s="695">
        <v>0</v>
      </c>
      <c r="DD1284" s="695">
        <v>0</v>
      </c>
      <c r="DE1284" s="695">
        <v>0</v>
      </c>
      <c r="DF1284" s="695">
        <v>0</v>
      </c>
      <c r="DG1284" s="695">
        <v>0</v>
      </c>
      <c r="DH1284" s="679">
        <v>0</v>
      </c>
      <c r="DI1284" s="679">
        <v>0</v>
      </c>
      <c r="DJ1284" s="679">
        <v>0</v>
      </c>
      <c r="DK1284" s="679">
        <v>0</v>
      </c>
      <c r="DL1284" s="679">
        <v>0</v>
      </c>
      <c r="DM1284" s="679">
        <v>0</v>
      </c>
      <c r="DN1284" s="679">
        <v>0</v>
      </c>
      <c r="DO1284" s="846">
        <v>0</v>
      </c>
      <c r="DP1284" s="679"/>
      <c r="DQ1284" s="679"/>
      <c r="DR1284" s="679"/>
      <c r="DS1284" s="679"/>
      <c r="DT1284" s="695"/>
      <c r="DU1284" s="684"/>
      <c r="DV1284" s="684"/>
      <c r="DW1284" s="679"/>
      <c r="DX1284" s="724"/>
      <c r="DY1284" s="679" t="s">
        <v>308</v>
      </c>
      <c r="DZ1284" s="724" t="s">
        <v>308</v>
      </c>
      <c r="EA1284" s="679"/>
      <c r="EB1284" s="724"/>
    </row>
    <row r="1285" spans="1:266" ht="17.25" customHeight="1" x14ac:dyDescent="0.35">
      <c r="A1285" s="618" t="s">
        <v>2538</v>
      </c>
      <c r="B1285" s="730">
        <v>62</v>
      </c>
      <c r="C1285" s="730" t="s">
        <v>2539</v>
      </c>
      <c r="D1285" s="730" t="s">
        <v>2540</v>
      </c>
      <c r="E1285" s="730">
        <v>22</v>
      </c>
      <c r="F1285" s="731" t="s">
        <v>574</v>
      </c>
      <c r="G1285" s="732">
        <v>1</v>
      </c>
      <c r="H1285" s="826">
        <v>46199</v>
      </c>
      <c r="I1285" s="730">
        <v>36</v>
      </c>
      <c r="J1285" s="730" t="s">
        <v>308</v>
      </c>
      <c r="K1285" s="730">
        <v>36</v>
      </c>
      <c r="L1285" s="730" t="s">
        <v>2541</v>
      </c>
      <c r="M1285" s="734" t="s">
        <v>2538</v>
      </c>
      <c r="N1285" s="734">
        <v>0</v>
      </c>
      <c r="O1285" s="734" t="s">
        <v>390</v>
      </c>
      <c r="P1285" s="734" t="s">
        <v>390</v>
      </c>
      <c r="Q1285" s="734">
        <v>0</v>
      </c>
      <c r="R1285" s="734" t="s">
        <v>2542</v>
      </c>
      <c r="S1285" s="734" t="s">
        <v>308</v>
      </c>
      <c r="T1285" s="734" t="s">
        <v>2543</v>
      </c>
      <c r="U1285" s="734">
        <v>880</v>
      </c>
      <c r="V1285" s="734" t="s">
        <v>308</v>
      </c>
      <c r="W1285" s="734" t="s">
        <v>218</v>
      </c>
      <c r="X1285" s="736">
        <v>0</v>
      </c>
      <c r="Y1285" s="734"/>
      <c r="Z1285" s="926"/>
      <c r="AA1285" s="734" t="s">
        <v>45</v>
      </c>
      <c r="AB1285" s="734" t="s">
        <v>863</v>
      </c>
      <c r="AC1285" s="734" t="s">
        <v>647</v>
      </c>
      <c r="AD1285" s="734">
        <v>1062</v>
      </c>
      <c r="AE1285" s="764">
        <v>1062</v>
      </c>
      <c r="AF1285" s="737" t="s">
        <v>390</v>
      </c>
      <c r="AG1285" s="765"/>
      <c r="AH1285" s="765"/>
      <c r="AI1285" s="765" t="s">
        <v>308</v>
      </c>
      <c r="AJ1285" s="740">
        <v>1</v>
      </c>
      <c r="AK1285" s="764"/>
      <c r="AL1285" s="764"/>
      <c r="AM1285" s="930">
        <v>0</v>
      </c>
      <c r="AN1285" s="930"/>
      <c r="AO1285" s="930"/>
      <c r="AP1285" s="930">
        <v>0</v>
      </c>
      <c r="AQ1285" s="930">
        <v>0</v>
      </c>
      <c r="AR1285" s="930">
        <v>0</v>
      </c>
      <c r="AS1285" s="930"/>
      <c r="AT1285" s="930"/>
      <c r="AU1285" s="930"/>
      <c r="AV1285" s="930"/>
      <c r="AW1285" s="930"/>
      <c r="AX1285" s="930"/>
      <c r="AY1285" s="930"/>
      <c r="AZ1285" s="930"/>
      <c r="BA1285" s="930"/>
      <c r="BB1285" s="930">
        <v>0</v>
      </c>
      <c r="BC1285" s="930">
        <v>0</v>
      </c>
      <c r="BD1285" s="930">
        <v>0</v>
      </c>
      <c r="BE1285" s="930">
        <v>0</v>
      </c>
      <c r="BF1285" s="930">
        <v>0</v>
      </c>
      <c r="BG1285" s="930">
        <v>0</v>
      </c>
      <c r="BH1285" s="930">
        <v>0</v>
      </c>
      <c r="BI1285" s="930">
        <v>0</v>
      </c>
      <c r="BJ1285" s="930"/>
      <c r="BK1285" s="930">
        <v>0</v>
      </c>
      <c r="BL1285" s="930"/>
      <c r="BM1285" s="930"/>
      <c r="BN1285" s="930" t="s">
        <v>308</v>
      </c>
      <c r="BO1285" s="930" t="s">
        <v>308</v>
      </c>
      <c r="BP1285" s="930" t="s">
        <v>308</v>
      </c>
      <c r="BQ1285" s="930" t="s">
        <v>308</v>
      </c>
      <c r="BR1285" s="930"/>
      <c r="BS1285" s="930" t="s">
        <v>397</v>
      </c>
      <c r="BT1285" s="930"/>
      <c r="BU1285" s="930">
        <v>0</v>
      </c>
      <c r="BV1285" s="930">
        <v>0</v>
      </c>
      <c r="BW1285" s="930">
        <v>0</v>
      </c>
      <c r="BX1285" s="930">
        <v>0</v>
      </c>
      <c r="BY1285" s="930">
        <v>0</v>
      </c>
      <c r="BZ1285" s="930">
        <v>0</v>
      </c>
      <c r="CA1285" s="930"/>
      <c r="CB1285" s="930"/>
      <c r="CC1285" s="930"/>
      <c r="CD1285" s="930"/>
      <c r="CE1285" s="930"/>
      <c r="CF1285" s="930"/>
      <c r="CG1285" s="930"/>
      <c r="CH1285" s="930"/>
      <c r="CI1285" s="930"/>
      <c r="CJ1285" s="930"/>
      <c r="CK1285" s="736"/>
      <c r="CL1285" s="736">
        <v>0</v>
      </c>
      <c r="CM1285" s="736" t="s">
        <v>397</v>
      </c>
      <c r="CN1285" s="736" t="s">
        <v>397</v>
      </c>
      <c r="CO1285" s="736">
        <v>0</v>
      </c>
      <c r="CP1285" s="736">
        <v>0</v>
      </c>
      <c r="CQ1285" s="736">
        <v>0</v>
      </c>
      <c r="CR1285" s="734">
        <v>96</v>
      </c>
      <c r="CS1285" s="744"/>
      <c r="CT1285" s="745">
        <v>46275</v>
      </c>
      <c r="CU1285" s="859" t="s">
        <v>2001</v>
      </c>
      <c r="CV1285" s="737"/>
      <c r="CW1285" s="737"/>
      <c r="CX1285" s="745">
        <v>46227</v>
      </c>
      <c r="CY1285" s="747">
        <v>0</v>
      </c>
      <c r="CZ1285" s="747">
        <v>0</v>
      </c>
      <c r="DA1285" s="748">
        <v>0</v>
      </c>
      <c r="DB1285" s="748">
        <v>0</v>
      </c>
      <c r="DC1285" s="748">
        <v>0</v>
      </c>
      <c r="DD1285" s="748" t="s">
        <v>397</v>
      </c>
      <c r="DE1285" s="749" t="s">
        <v>390</v>
      </c>
      <c r="DF1285" s="749" t="s">
        <v>390</v>
      </c>
      <c r="DG1285" s="749" t="s">
        <v>390</v>
      </c>
      <c r="DH1285" s="750">
        <v>0</v>
      </c>
      <c r="DI1285" s="737" t="s">
        <v>390</v>
      </c>
      <c r="DJ1285" s="737" t="s">
        <v>390</v>
      </c>
      <c r="DK1285" s="737" t="s">
        <v>390</v>
      </c>
      <c r="DL1285" s="737" t="s">
        <v>390</v>
      </c>
      <c r="DM1285" s="737" t="s">
        <v>390</v>
      </c>
      <c r="DN1285" s="737" t="s">
        <v>390</v>
      </c>
      <c r="DO1285" s="762">
        <v>0</v>
      </c>
      <c r="DP1285" s="737">
        <v>46269</v>
      </c>
      <c r="DQ1285" s="737">
        <v>46269</v>
      </c>
      <c r="DR1285" s="737">
        <v>46269</v>
      </c>
      <c r="DS1285" s="750">
        <v>46269</v>
      </c>
      <c r="DT1285" s="752">
        <v>46269</v>
      </c>
      <c r="DU1285" s="753">
        <v>0</v>
      </c>
      <c r="DV1285" s="753" t="s">
        <v>308</v>
      </c>
      <c r="DW1285" s="754">
        <v>46269</v>
      </c>
      <c r="DX1285" s="755">
        <v>46269</v>
      </c>
      <c r="DY1285" s="754" t="e">
        <v>#VALUE!</v>
      </c>
      <c r="DZ1285" s="754" t="e">
        <v>#VALUE!</v>
      </c>
      <c r="EA1285" s="754" t="e">
        <v>#VALUE!</v>
      </c>
      <c r="EB1285" s="754" t="e">
        <v>#VALUE!</v>
      </c>
      <c r="HA1285" s="756" t="s">
        <v>397</v>
      </c>
      <c r="HB1285" s="756" t="s">
        <v>397</v>
      </c>
      <c r="HC1285" s="756" t="s">
        <v>397</v>
      </c>
      <c r="HD1285" s="756" t="s">
        <v>397</v>
      </c>
      <c r="HE1285" s="756" t="s">
        <v>397</v>
      </c>
      <c r="HF1285" s="756" t="s">
        <v>397</v>
      </c>
      <c r="HG1285" s="756" t="s">
        <v>397</v>
      </c>
      <c r="HH1285" s="756" t="s">
        <v>397</v>
      </c>
      <c r="HI1285" s="756" t="s">
        <v>397</v>
      </c>
      <c r="HJ1285" s="756" t="s">
        <v>397</v>
      </c>
      <c r="HK1285"/>
      <c r="HL1285"/>
      <c r="HM1285"/>
      <c r="HN1285" s="756" t="str">
        <f t="shared" ref="HN1285:HN1318" si="43">IF(HA1285&lt;&gt;"X","SDI",IF(HE1285&lt;&gt;"X","CBMJ",IF(HK1285&lt;&gt;"X","AUTO PRINT","INHOUSE")))</f>
        <v>AUTO PRINT</v>
      </c>
      <c r="HO1285"/>
      <c r="HP1285" s="757" t="s">
        <v>572</v>
      </c>
      <c r="HQ1285" s="757" t="s">
        <v>572</v>
      </c>
      <c r="HR1285" s="757" t="s">
        <v>572</v>
      </c>
      <c r="HS1285"/>
      <c r="HW1285" s="758"/>
      <c r="HX1285"/>
      <c r="HY1285" s="759" t="s">
        <v>3367</v>
      </c>
      <c r="HZ1285" s="759" t="s">
        <v>3367</v>
      </c>
      <c r="IA1285" s="759" t="s">
        <v>3367</v>
      </c>
      <c r="IC1285" s="760" t="s">
        <v>3368</v>
      </c>
      <c r="ID1285" s="760" t="s">
        <v>3368</v>
      </c>
      <c r="IE1285" s="760" t="s">
        <v>572</v>
      </c>
      <c r="IF1285" s="761" t="s">
        <v>572</v>
      </c>
      <c r="IG1285" s="619" t="str">
        <f t="shared" ref="IG1285:IG1318" si="44">IF(COUNTIF(IC1285:IF1285,"AUTO PRINTING*")&gt;0,"AUTO PRINTING","IN HOUSE (MANUAL)")</f>
        <v>AUTO PRINTING</v>
      </c>
      <c r="II1285" s="761" t="s">
        <v>572</v>
      </c>
      <c r="IK1285" s="761" t="str">
        <f>IFERROR(VLOOKUP($M1285,#REF!,13,0),"IN HOUSE (MANUAL)")</f>
        <v>IN HOUSE (MANUAL)</v>
      </c>
      <c r="IM1285" s="760" t="s">
        <v>572</v>
      </c>
      <c r="IN1285" s="760" t="s">
        <v>572</v>
      </c>
      <c r="IO1285" s="760" t="s">
        <v>572</v>
      </c>
      <c r="IQ1285" s="760" t="s">
        <v>572</v>
      </c>
      <c r="IR1285" s="760" t="s">
        <v>572</v>
      </c>
      <c r="IT1285" s="760" t="s">
        <v>572</v>
      </c>
      <c r="IV1285" s="760" t="s">
        <v>572</v>
      </c>
      <c r="IW1285" s="760" t="s">
        <v>572</v>
      </c>
      <c r="IY1285" s="760" t="s">
        <v>572</v>
      </c>
      <c r="IZ1285" s="760" t="s">
        <v>572</v>
      </c>
      <c r="JB1285" s="760" t="s">
        <v>572</v>
      </c>
      <c r="JC1285" s="760" t="s">
        <v>572</v>
      </c>
      <c r="JE1285" s="760" t="s">
        <v>572</v>
      </c>
      <c r="JF1285" s="760" t="s">
        <v>572</v>
      </c>
    </row>
    <row r="1286" spans="1:266" ht="17.25" customHeight="1" x14ac:dyDescent="0.35">
      <c r="A1286" s="618" t="s">
        <v>2544</v>
      </c>
      <c r="B1286" s="730">
        <v>64</v>
      </c>
      <c r="C1286" s="730" t="s">
        <v>2539</v>
      </c>
      <c r="D1286" s="730" t="s">
        <v>2540</v>
      </c>
      <c r="E1286" s="730">
        <v>22</v>
      </c>
      <c r="F1286" s="731" t="s">
        <v>574</v>
      </c>
      <c r="G1286" s="732">
        <v>1</v>
      </c>
      <c r="H1286" s="826">
        <v>46202</v>
      </c>
      <c r="I1286" s="730">
        <v>36</v>
      </c>
      <c r="J1286" s="730" t="s">
        <v>308</v>
      </c>
      <c r="K1286" s="730">
        <v>36</v>
      </c>
      <c r="L1286" s="730" t="s">
        <v>2545</v>
      </c>
      <c r="M1286" s="734" t="s">
        <v>2544</v>
      </c>
      <c r="N1286" s="734">
        <v>0</v>
      </c>
      <c r="O1286" s="734" t="s">
        <v>390</v>
      </c>
      <c r="P1286" s="734" t="s">
        <v>390</v>
      </c>
      <c r="Q1286" s="734">
        <v>0</v>
      </c>
      <c r="R1286" s="734" t="s">
        <v>2542</v>
      </c>
      <c r="S1286" s="734" t="s">
        <v>308</v>
      </c>
      <c r="T1286" s="734" t="s">
        <v>2543</v>
      </c>
      <c r="U1286" s="734">
        <v>880</v>
      </c>
      <c r="V1286" s="734" t="s">
        <v>308</v>
      </c>
      <c r="W1286" s="734" t="s">
        <v>218</v>
      </c>
      <c r="X1286" s="736">
        <v>0</v>
      </c>
      <c r="Y1286" s="734"/>
      <c r="Z1286" s="926"/>
      <c r="AA1286" s="734" t="s">
        <v>45</v>
      </c>
      <c r="AB1286" s="734" t="s">
        <v>863</v>
      </c>
      <c r="AC1286" s="734" t="s">
        <v>608</v>
      </c>
      <c r="AD1286" s="734">
        <v>594</v>
      </c>
      <c r="AE1286" s="764">
        <v>594</v>
      </c>
      <c r="AF1286" s="737" t="s">
        <v>390</v>
      </c>
      <c r="AG1286" s="765"/>
      <c r="AH1286" s="765"/>
      <c r="AI1286" s="765" t="s">
        <v>308</v>
      </c>
      <c r="AJ1286" s="740">
        <v>3</v>
      </c>
      <c r="AK1286" s="764"/>
      <c r="AL1286" s="764"/>
      <c r="AM1286" s="930">
        <v>0</v>
      </c>
      <c r="AN1286" s="930"/>
      <c r="AO1286" s="930"/>
      <c r="AP1286" s="930">
        <v>0</v>
      </c>
      <c r="AQ1286" s="930">
        <v>0</v>
      </c>
      <c r="AR1286" s="930">
        <v>0</v>
      </c>
      <c r="AS1286" s="930"/>
      <c r="AT1286" s="930"/>
      <c r="AU1286" s="930"/>
      <c r="AV1286" s="930"/>
      <c r="AW1286" s="930"/>
      <c r="AX1286" s="930"/>
      <c r="AY1286" s="930"/>
      <c r="AZ1286" s="930"/>
      <c r="BA1286" s="930"/>
      <c r="BB1286" s="930">
        <v>0</v>
      </c>
      <c r="BC1286" s="930">
        <v>0</v>
      </c>
      <c r="BD1286" s="930">
        <v>0</v>
      </c>
      <c r="BE1286" s="930">
        <v>0</v>
      </c>
      <c r="BF1286" s="930">
        <v>0</v>
      </c>
      <c r="BG1286" s="930">
        <v>0</v>
      </c>
      <c r="BH1286" s="930">
        <v>0</v>
      </c>
      <c r="BI1286" s="930">
        <v>0</v>
      </c>
      <c r="BJ1286" s="930"/>
      <c r="BK1286" s="930">
        <v>0</v>
      </c>
      <c r="BL1286" s="930"/>
      <c r="BM1286" s="930"/>
      <c r="BN1286" s="930" t="s">
        <v>308</v>
      </c>
      <c r="BO1286" s="930" t="s">
        <v>308</v>
      </c>
      <c r="BP1286" s="930" t="s">
        <v>308</v>
      </c>
      <c r="BQ1286" s="930" t="s">
        <v>308</v>
      </c>
      <c r="BR1286" s="930"/>
      <c r="BS1286" s="930" t="s">
        <v>397</v>
      </c>
      <c r="BT1286" s="930"/>
      <c r="BU1286" s="930">
        <v>0</v>
      </c>
      <c r="BV1286" s="930">
        <v>0</v>
      </c>
      <c r="BW1286" s="930">
        <v>0</v>
      </c>
      <c r="BX1286" s="930">
        <v>0</v>
      </c>
      <c r="BY1286" s="930">
        <v>0</v>
      </c>
      <c r="BZ1286" s="930">
        <v>0</v>
      </c>
      <c r="CA1286" s="930"/>
      <c r="CB1286" s="930"/>
      <c r="CC1286" s="930"/>
      <c r="CD1286" s="930"/>
      <c r="CE1286" s="930"/>
      <c r="CF1286" s="930"/>
      <c r="CG1286" s="930"/>
      <c r="CH1286" s="930"/>
      <c r="CI1286" s="930"/>
      <c r="CJ1286" s="930"/>
      <c r="CK1286" s="736"/>
      <c r="CL1286" s="736">
        <v>0</v>
      </c>
      <c r="CM1286" s="736" t="s">
        <v>397</v>
      </c>
      <c r="CN1286" s="736" t="s">
        <v>397</v>
      </c>
      <c r="CO1286" s="736">
        <v>0</v>
      </c>
      <c r="CP1286" s="736">
        <v>0</v>
      </c>
      <c r="CQ1286" s="736">
        <v>0</v>
      </c>
      <c r="CR1286" s="734">
        <v>54</v>
      </c>
      <c r="CS1286" s="744"/>
      <c r="CT1286" s="745">
        <v>46274</v>
      </c>
      <c r="CU1286" s="859" t="s">
        <v>2546</v>
      </c>
      <c r="CV1286" s="737"/>
      <c r="CW1286" s="737"/>
      <c r="CX1286" s="745">
        <v>46241</v>
      </c>
      <c r="CY1286" s="747">
        <v>0</v>
      </c>
      <c r="CZ1286" s="747">
        <v>0</v>
      </c>
      <c r="DA1286" s="748">
        <v>0</v>
      </c>
      <c r="DB1286" s="748">
        <v>0</v>
      </c>
      <c r="DC1286" s="748">
        <v>0</v>
      </c>
      <c r="DD1286" s="748" t="s">
        <v>397</v>
      </c>
      <c r="DE1286" s="749" t="s">
        <v>390</v>
      </c>
      <c r="DF1286" s="749" t="s">
        <v>390</v>
      </c>
      <c r="DG1286" s="749" t="s">
        <v>390</v>
      </c>
      <c r="DH1286" s="750">
        <v>0</v>
      </c>
      <c r="DI1286" s="737" t="s">
        <v>390</v>
      </c>
      <c r="DJ1286" s="737" t="s">
        <v>390</v>
      </c>
      <c r="DK1286" s="737" t="s">
        <v>390</v>
      </c>
      <c r="DL1286" s="737" t="s">
        <v>390</v>
      </c>
      <c r="DM1286" s="737" t="s">
        <v>390</v>
      </c>
      <c r="DN1286" s="737" t="s">
        <v>390</v>
      </c>
      <c r="DO1286" s="762">
        <v>0</v>
      </c>
      <c r="DP1286" s="737">
        <v>46269</v>
      </c>
      <c r="DQ1286" s="737">
        <v>46269</v>
      </c>
      <c r="DR1286" s="737">
        <v>46269</v>
      </c>
      <c r="DS1286" s="750">
        <v>46269</v>
      </c>
      <c r="DT1286" s="752">
        <v>46269</v>
      </c>
      <c r="DU1286" s="753">
        <v>0</v>
      </c>
      <c r="DV1286" s="753" t="s">
        <v>308</v>
      </c>
      <c r="DW1286" s="754">
        <v>46269</v>
      </c>
      <c r="DX1286" s="755">
        <v>46269</v>
      </c>
      <c r="DY1286" s="754" t="e">
        <v>#VALUE!</v>
      </c>
      <c r="DZ1286" s="754" t="e">
        <v>#VALUE!</v>
      </c>
      <c r="EA1286" s="754" t="e">
        <v>#VALUE!</v>
      </c>
      <c r="EB1286" s="754" t="e">
        <v>#VALUE!</v>
      </c>
      <c r="HA1286" s="756" t="s">
        <v>397</v>
      </c>
      <c r="HB1286" s="756" t="s">
        <v>397</v>
      </c>
      <c r="HC1286" s="756" t="s">
        <v>397</v>
      </c>
      <c r="HD1286" s="756" t="s">
        <v>397</v>
      </c>
      <c r="HE1286" s="756" t="s">
        <v>397</v>
      </c>
      <c r="HF1286" s="756" t="s">
        <v>397</v>
      </c>
      <c r="HG1286" s="756" t="s">
        <v>397</v>
      </c>
      <c r="HH1286" s="756" t="s">
        <v>397</v>
      </c>
      <c r="HI1286" s="756" t="s">
        <v>397</v>
      </c>
      <c r="HJ1286" s="756" t="s">
        <v>397</v>
      </c>
      <c r="HK1286"/>
      <c r="HL1286"/>
      <c r="HM1286"/>
      <c r="HN1286" s="756" t="str">
        <f t="shared" si="43"/>
        <v>AUTO PRINT</v>
      </c>
      <c r="HO1286"/>
      <c r="HP1286" s="757" t="s">
        <v>572</v>
      </c>
      <c r="HQ1286" s="757" t="s">
        <v>572</v>
      </c>
      <c r="HR1286" s="757" t="s">
        <v>572</v>
      </c>
      <c r="HS1286"/>
      <c r="HW1286" s="758"/>
      <c r="HX1286"/>
      <c r="HY1286" s="759" t="s">
        <v>3367</v>
      </c>
      <c r="HZ1286" s="759" t="s">
        <v>3367</v>
      </c>
      <c r="IA1286" s="759" t="s">
        <v>3367</v>
      </c>
      <c r="IC1286" s="760" t="s">
        <v>3368</v>
      </c>
      <c r="ID1286" s="760" t="s">
        <v>3368</v>
      </c>
      <c r="IE1286" s="760" t="s">
        <v>572</v>
      </c>
      <c r="IF1286" s="761" t="s">
        <v>572</v>
      </c>
      <c r="IG1286" s="619" t="str">
        <f t="shared" si="44"/>
        <v>AUTO PRINTING</v>
      </c>
      <c r="II1286" s="761" t="s">
        <v>572</v>
      </c>
      <c r="IK1286" s="761" t="str">
        <f>IFERROR(VLOOKUP($M1286,#REF!,13,0),"IN HOUSE (MANUAL)")</f>
        <v>IN HOUSE (MANUAL)</v>
      </c>
      <c r="IM1286" s="760" t="s">
        <v>572</v>
      </c>
      <c r="IN1286" s="760" t="s">
        <v>572</v>
      </c>
      <c r="IO1286" s="760" t="s">
        <v>572</v>
      </c>
      <c r="IQ1286" s="760" t="s">
        <v>572</v>
      </c>
      <c r="IR1286" s="760" t="s">
        <v>572</v>
      </c>
      <c r="IT1286" s="760" t="s">
        <v>572</v>
      </c>
      <c r="IV1286" s="760" t="s">
        <v>572</v>
      </c>
      <c r="IW1286" s="760" t="s">
        <v>572</v>
      </c>
      <c r="IY1286" s="760" t="s">
        <v>572</v>
      </c>
      <c r="IZ1286" s="760" t="s">
        <v>572</v>
      </c>
      <c r="JB1286" s="760" t="s">
        <v>572</v>
      </c>
      <c r="JC1286" s="760" t="s">
        <v>572</v>
      </c>
      <c r="JE1286" s="760" t="s">
        <v>572</v>
      </c>
      <c r="JF1286" s="760" t="s">
        <v>572</v>
      </c>
    </row>
    <row r="1287" spans="1:266" ht="17.25" customHeight="1" x14ac:dyDescent="0.35">
      <c r="A1287" s="618" t="s">
        <v>2547</v>
      </c>
      <c r="B1287" s="730">
        <v>65</v>
      </c>
      <c r="C1287" s="730" t="s">
        <v>2539</v>
      </c>
      <c r="D1287" s="730" t="s">
        <v>2540</v>
      </c>
      <c r="E1287" s="730">
        <v>22</v>
      </c>
      <c r="F1287" s="731" t="s">
        <v>574</v>
      </c>
      <c r="G1287" s="732">
        <v>1</v>
      </c>
      <c r="H1287" s="826">
        <v>46202</v>
      </c>
      <c r="I1287" s="730">
        <v>36</v>
      </c>
      <c r="J1287" s="730" t="s">
        <v>308</v>
      </c>
      <c r="K1287" s="730">
        <v>36</v>
      </c>
      <c r="L1287" s="730" t="s">
        <v>2548</v>
      </c>
      <c r="M1287" s="734" t="s">
        <v>2547</v>
      </c>
      <c r="N1287" s="734">
        <v>0</v>
      </c>
      <c r="O1287" s="734" t="s">
        <v>390</v>
      </c>
      <c r="P1287" s="734" t="s">
        <v>390</v>
      </c>
      <c r="Q1287" s="734">
        <v>0</v>
      </c>
      <c r="R1287" s="734" t="s">
        <v>2542</v>
      </c>
      <c r="S1287" s="734" t="s">
        <v>308</v>
      </c>
      <c r="T1287" s="734" t="s">
        <v>2543</v>
      </c>
      <c r="U1287" s="734">
        <v>880</v>
      </c>
      <c r="V1287" s="734" t="s">
        <v>308</v>
      </c>
      <c r="W1287" s="734" t="s">
        <v>218</v>
      </c>
      <c r="X1287" s="736">
        <v>0</v>
      </c>
      <c r="Y1287" s="734"/>
      <c r="Z1287" s="926"/>
      <c r="AA1287" s="734" t="s">
        <v>45</v>
      </c>
      <c r="AB1287" s="734" t="s">
        <v>863</v>
      </c>
      <c r="AC1287" s="734" t="s">
        <v>608</v>
      </c>
      <c r="AD1287" s="734">
        <v>618</v>
      </c>
      <c r="AE1287" s="764">
        <v>618</v>
      </c>
      <c r="AF1287" s="737" t="s">
        <v>390</v>
      </c>
      <c r="AG1287" s="765"/>
      <c r="AH1287" s="765"/>
      <c r="AI1287" s="765" t="s">
        <v>308</v>
      </c>
      <c r="AJ1287" s="740">
        <v>4</v>
      </c>
      <c r="AK1287" s="764"/>
      <c r="AL1287" s="764"/>
      <c r="AM1287" s="930">
        <v>0</v>
      </c>
      <c r="AN1287" s="930"/>
      <c r="AO1287" s="930"/>
      <c r="AP1287" s="930">
        <v>0</v>
      </c>
      <c r="AQ1287" s="930">
        <v>0</v>
      </c>
      <c r="AR1287" s="930">
        <v>0</v>
      </c>
      <c r="AS1287" s="930"/>
      <c r="AT1287" s="930"/>
      <c r="AU1287" s="930"/>
      <c r="AV1287" s="930"/>
      <c r="AW1287" s="930"/>
      <c r="AX1287" s="930"/>
      <c r="AY1287" s="930"/>
      <c r="AZ1287" s="930"/>
      <c r="BA1287" s="930"/>
      <c r="BB1287" s="930">
        <v>0</v>
      </c>
      <c r="BC1287" s="930">
        <v>0</v>
      </c>
      <c r="BD1287" s="930">
        <v>0</v>
      </c>
      <c r="BE1287" s="930">
        <v>0</v>
      </c>
      <c r="BF1287" s="930">
        <v>0</v>
      </c>
      <c r="BG1287" s="930">
        <v>0</v>
      </c>
      <c r="BH1287" s="930">
        <v>0</v>
      </c>
      <c r="BI1287" s="930">
        <v>0</v>
      </c>
      <c r="BJ1287" s="930"/>
      <c r="BK1287" s="930">
        <v>0</v>
      </c>
      <c r="BL1287" s="930"/>
      <c r="BM1287" s="930"/>
      <c r="BN1287" s="930" t="s">
        <v>308</v>
      </c>
      <c r="BO1287" s="930" t="s">
        <v>308</v>
      </c>
      <c r="BP1287" s="930" t="s">
        <v>308</v>
      </c>
      <c r="BQ1287" s="930" t="s">
        <v>308</v>
      </c>
      <c r="BR1287" s="930"/>
      <c r="BS1287" s="930" t="s">
        <v>397</v>
      </c>
      <c r="BT1287" s="930"/>
      <c r="BU1287" s="930">
        <v>0</v>
      </c>
      <c r="BV1287" s="930">
        <v>0</v>
      </c>
      <c r="BW1287" s="930">
        <v>0</v>
      </c>
      <c r="BX1287" s="930">
        <v>0</v>
      </c>
      <c r="BY1287" s="930">
        <v>0</v>
      </c>
      <c r="BZ1287" s="930">
        <v>0</v>
      </c>
      <c r="CA1287" s="930"/>
      <c r="CB1287" s="930"/>
      <c r="CC1287" s="930"/>
      <c r="CD1287" s="930"/>
      <c r="CE1287" s="930"/>
      <c r="CF1287" s="930"/>
      <c r="CG1287" s="930"/>
      <c r="CH1287" s="930"/>
      <c r="CI1287" s="930"/>
      <c r="CJ1287" s="930"/>
      <c r="CK1287" s="736"/>
      <c r="CL1287" s="736">
        <v>0</v>
      </c>
      <c r="CM1287" s="736" t="s">
        <v>397</v>
      </c>
      <c r="CN1287" s="736" t="s">
        <v>397</v>
      </c>
      <c r="CO1287" s="736">
        <v>0</v>
      </c>
      <c r="CP1287" s="736">
        <v>0</v>
      </c>
      <c r="CQ1287" s="736">
        <v>0</v>
      </c>
      <c r="CR1287" s="734">
        <v>48</v>
      </c>
      <c r="CS1287" s="744"/>
      <c r="CT1287" s="745">
        <v>46274</v>
      </c>
      <c r="CU1287" s="859" t="s">
        <v>2546</v>
      </c>
      <c r="CV1287" s="737"/>
      <c r="CW1287" s="737"/>
      <c r="CX1287" s="745">
        <v>46241</v>
      </c>
      <c r="CY1287" s="747">
        <v>0</v>
      </c>
      <c r="CZ1287" s="747">
        <v>0</v>
      </c>
      <c r="DA1287" s="748">
        <v>0</v>
      </c>
      <c r="DB1287" s="748">
        <v>0</v>
      </c>
      <c r="DC1287" s="748">
        <v>0</v>
      </c>
      <c r="DD1287" s="748" t="s">
        <v>397</v>
      </c>
      <c r="DE1287" s="749" t="s">
        <v>390</v>
      </c>
      <c r="DF1287" s="749" t="s">
        <v>390</v>
      </c>
      <c r="DG1287" s="749" t="s">
        <v>390</v>
      </c>
      <c r="DH1287" s="750">
        <v>0</v>
      </c>
      <c r="DI1287" s="737" t="s">
        <v>390</v>
      </c>
      <c r="DJ1287" s="737" t="s">
        <v>390</v>
      </c>
      <c r="DK1287" s="737" t="s">
        <v>390</v>
      </c>
      <c r="DL1287" s="737" t="s">
        <v>390</v>
      </c>
      <c r="DM1287" s="737" t="s">
        <v>390</v>
      </c>
      <c r="DN1287" s="737" t="s">
        <v>390</v>
      </c>
      <c r="DO1287" s="762">
        <v>0</v>
      </c>
      <c r="DP1287" s="737">
        <v>46269</v>
      </c>
      <c r="DQ1287" s="737">
        <v>46269</v>
      </c>
      <c r="DR1287" s="737">
        <v>46269</v>
      </c>
      <c r="DS1287" s="750">
        <v>46269</v>
      </c>
      <c r="DT1287" s="752">
        <v>46269</v>
      </c>
      <c r="DU1287" s="753">
        <v>0</v>
      </c>
      <c r="DV1287" s="753" t="s">
        <v>308</v>
      </c>
      <c r="DW1287" s="754">
        <v>46269</v>
      </c>
      <c r="DX1287" s="755">
        <v>46269</v>
      </c>
      <c r="DY1287" s="754" t="e">
        <v>#VALUE!</v>
      </c>
      <c r="DZ1287" s="754" t="e">
        <v>#VALUE!</v>
      </c>
      <c r="EA1287" s="754" t="e">
        <v>#VALUE!</v>
      </c>
      <c r="EB1287" s="754" t="e">
        <v>#VALUE!</v>
      </c>
      <c r="HA1287" s="756" t="s">
        <v>397</v>
      </c>
      <c r="HB1287" s="756" t="s">
        <v>397</v>
      </c>
      <c r="HC1287" s="756" t="s">
        <v>397</v>
      </c>
      <c r="HD1287" s="756" t="s">
        <v>397</v>
      </c>
      <c r="HE1287" s="756" t="s">
        <v>397</v>
      </c>
      <c r="HF1287" s="756" t="s">
        <v>397</v>
      </c>
      <c r="HG1287" s="756" t="s">
        <v>397</v>
      </c>
      <c r="HH1287" s="756" t="s">
        <v>397</v>
      </c>
      <c r="HI1287" s="756" t="s">
        <v>397</v>
      </c>
      <c r="HJ1287" s="756" t="s">
        <v>397</v>
      </c>
      <c r="HK1287"/>
      <c r="HL1287"/>
      <c r="HM1287"/>
      <c r="HN1287" s="756" t="str">
        <f t="shared" si="43"/>
        <v>AUTO PRINT</v>
      </c>
      <c r="HO1287"/>
      <c r="HP1287" s="757" t="s">
        <v>572</v>
      </c>
      <c r="HQ1287" s="757" t="s">
        <v>572</v>
      </c>
      <c r="HR1287" s="757" t="s">
        <v>572</v>
      </c>
      <c r="HS1287"/>
      <c r="HW1287" s="758"/>
      <c r="HX1287"/>
      <c r="HY1287" s="759" t="s">
        <v>3367</v>
      </c>
      <c r="HZ1287" s="759" t="s">
        <v>3367</v>
      </c>
      <c r="IA1287" s="759" t="s">
        <v>3367</v>
      </c>
      <c r="IC1287" s="760" t="s">
        <v>3368</v>
      </c>
      <c r="ID1287" s="760" t="s">
        <v>3368</v>
      </c>
      <c r="IE1287" s="760" t="s">
        <v>572</v>
      </c>
      <c r="IF1287" s="761" t="s">
        <v>572</v>
      </c>
      <c r="IG1287" s="619" t="str">
        <f t="shared" si="44"/>
        <v>AUTO PRINTING</v>
      </c>
      <c r="II1287" s="761" t="s">
        <v>572</v>
      </c>
      <c r="IK1287" s="761" t="str">
        <f>IFERROR(VLOOKUP($M1287,#REF!,13,0),"IN HOUSE (MANUAL)")</f>
        <v>IN HOUSE (MANUAL)</v>
      </c>
      <c r="IM1287" s="760" t="s">
        <v>572</v>
      </c>
      <c r="IN1287" s="760" t="s">
        <v>572</v>
      </c>
      <c r="IO1287" s="760" t="s">
        <v>572</v>
      </c>
      <c r="IQ1287" s="760" t="s">
        <v>572</v>
      </c>
      <c r="IR1287" s="760" t="s">
        <v>572</v>
      </c>
      <c r="IT1287" s="760" t="s">
        <v>572</v>
      </c>
      <c r="IV1287" s="760" t="s">
        <v>572</v>
      </c>
      <c r="IW1287" s="760" t="s">
        <v>572</v>
      </c>
      <c r="IY1287" s="760" t="s">
        <v>572</v>
      </c>
      <c r="IZ1287" s="760" t="s">
        <v>572</v>
      </c>
      <c r="JB1287" s="760" t="s">
        <v>572</v>
      </c>
      <c r="JC1287" s="760" t="s">
        <v>572</v>
      </c>
      <c r="JE1287" s="760" t="s">
        <v>572</v>
      </c>
      <c r="JF1287" s="760" t="s">
        <v>572</v>
      </c>
    </row>
    <row r="1288" spans="1:266" ht="17.25" customHeight="1" x14ac:dyDescent="0.35">
      <c r="A1288" s="618" t="s">
        <v>2549</v>
      </c>
      <c r="B1288" s="730">
        <v>67</v>
      </c>
      <c r="C1288" s="730" t="s">
        <v>2539</v>
      </c>
      <c r="D1288" s="730" t="s">
        <v>2540</v>
      </c>
      <c r="E1288" s="730">
        <v>22</v>
      </c>
      <c r="F1288" s="731" t="s">
        <v>574</v>
      </c>
      <c r="G1288" s="732">
        <v>1</v>
      </c>
      <c r="H1288" s="826">
        <v>46199</v>
      </c>
      <c r="I1288" s="730">
        <v>36</v>
      </c>
      <c r="J1288" s="730" t="s">
        <v>308</v>
      </c>
      <c r="K1288" s="730">
        <v>36</v>
      </c>
      <c r="L1288" s="730" t="s">
        <v>2550</v>
      </c>
      <c r="M1288" s="734" t="s">
        <v>2549</v>
      </c>
      <c r="N1288" s="734">
        <v>0</v>
      </c>
      <c r="O1288" s="734" t="s">
        <v>390</v>
      </c>
      <c r="P1288" s="734" t="s">
        <v>390</v>
      </c>
      <c r="Q1288" s="734">
        <v>0</v>
      </c>
      <c r="R1288" s="734" t="s">
        <v>2542</v>
      </c>
      <c r="S1288" s="734" t="s">
        <v>308</v>
      </c>
      <c r="T1288" s="734" t="s">
        <v>2551</v>
      </c>
      <c r="U1288" s="734">
        <v>880</v>
      </c>
      <c r="V1288" s="734" t="s">
        <v>308</v>
      </c>
      <c r="W1288" s="734" t="s">
        <v>218</v>
      </c>
      <c r="X1288" s="736">
        <v>0</v>
      </c>
      <c r="Y1288" s="734"/>
      <c r="Z1288" s="926"/>
      <c r="AA1288" s="734" t="s">
        <v>45</v>
      </c>
      <c r="AB1288" s="734" t="s">
        <v>863</v>
      </c>
      <c r="AC1288" s="734" t="s">
        <v>589</v>
      </c>
      <c r="AD1288" s="734">
        <v>462</v>
      </c>
      <c r="AE1288" s="764">
        <v>462</v>
      </c>
      <c r="AF1288" s="737" t="s">
        <v>390</v>
      </c>
      <c r="AG1288" s="765"/>
      <c r="AH1288" s="765"/>
      <c r="AI1288" s="765" t="s">
        <v>308</v>
      </c>
      <c r="AJ1288" s="740">
        <v>6</v>
      </c>
      <c r="AK1288" s="764"/>
      <c r="AL1288" s="764"/>
      <c r="AM1288" s="930">
        <v>0</v>
      </c>
      <c r="AN1288" s="930"/>
      <c r="AO1288" s="930"/>
      <c r="AP1288" s="930">
        <v>0</v>
      </c>
      <c r="AQ1288" s="930">
        <v>0</v>
      </c>
      <c r="AR1288" s="930">
        <v>0</v>
      </c>
      <c r="AS1288" s="930"/>
      <c r="AT1288" s="930"/>
      <c r="AU1288" s="930"/>
      <c r="AV1288" s="930"/>
      <c r="AW1288" s="930"/>
      <c r="AX1288" s="930"/>
      <c r="AY1288" s="930"/>
      <c r="AZ1288" s="930"/>
      <c r="BA1288" s="930"/>
      <c r="BB1288" s="930">
        <v>0</v>
      </c>
      <c r="BC1288" s="930">
        <v>0</v>
      </c>
      <c r="BD1288" s="930">
        <v>0</v>
      </c>
      <c r="BE1288" s="930">
        <v>0</v>
      </c>
      <c r="BF1288" s="930">
        <v>0</v>
      </c>
      <c r="BG1288" s="930">
        <v>0</v>
      </c>
      <c r="BH1288" s="930">
        <v>0</v>
      </c>
      <c r="BI1288" s="930">
        <v>0</v>
      </c>
      <c r="BJ1288" s="930"/>
      <c r="BK1288" s="930">
        <v>0</v>
      </c>
      <c r="BL1288" s="930"/>
      <c r="BM1288" s="930"/>
      <c r="BN1288" s="930" t="s">
        <v>308</v>
      </c>
      <c r="BO1288" s="930" t="s">
        <v>308</v>
      </c>
      <c r="BP1288" s="930" t="s">
        <v>308</v>
      </c>
      <c r="BQ1288" s="930" t="s">
        <v>308</v>
      </c>
      <c r="BR1288" s="930"/>
      <c r="BS1288" s="930" t="s">
        <v>397</v>
      </c>
      <c r="BT1288" s="930"/>
      <c r="BU1288" s="930">
        <v>0</v>
      </c>
      <c r="BV1288" s="930">
        <v>0</v>
      </c>
      <c r="BW1288" s="930">
        <v>0</v>
      </c>
      <c r="BX1288" s="930">
        <v>0</v>
      </c>
      <c r="BY1288" s="930">
        <v>0</v>
      </c>
      <c r="BZ1288" s="930">
        <v>0</v>
      </c>
      <c r="CA1288" s="930"/>
      <c r="CB1288" s="930"/>
      <c r="CC1288" s="930"/>
      <c r="CD1288" s="930"/>
      <c r="CE1288" s="930"/>
      <c r="CF1288" s="930"/>
      <c r="CG1288" s="930"/>
      <c r="CH1288" s="930"/>
      <c r="CI1288" s="930"/>
      <c r="CJ1288" s="930"/>
      <c r="CK1288" s="736"/>
      <c r="CL1288" s="736">
        <v>0</v>
      </c>
      <c r="CM1288" s="736" t="s">
        <v>397</v>
      </c>
      <c r="CN1288" s="736" t="s">
        <v>397</v>
      </c>
      <c r="CO1288" s="736">
        <v>0</v>
      </c>
      <c r="CP1288" s="736">
        <v>0</v>
      </c>
      <c r="CQ1288" s="736">
        <v>0</v>
      </c>
      <c r="CR1288" s="734">
        <v>84</v>
      </c>
      <c r="CS1288" s="744"/>
      <c r="CT1288" s="745">
        <v>46273</v>
      </c>
      <c r="CU1288" s="859" t="s">
        <v>571</v>
      </c>
      <c r="CV1288" s="737"/>
      <c r="CW1288" s="737"/>
      <c r="CX1288" s="745">
        <v>46241</v>
      </c>
      <c r="CY1288" s="747">
        <v>0</v>
      </c>
      <c r="CZ1288" s="747" t="s">
        <v>308</v>
      </c>
      <c r="DA1288" s="748">
        <v>0</v>
      </c>
      <c r="DB1288" s="748">
        <v>0</v>
      </c>
      <c r="DC1288" s="748">
        <v>0</v>
      </c>
      <c r="DD1288" s="748" t="s">
        <v>397</v>
      </c>
      <c r="DE1288" s="749" t="s">
        <v>390</v>
      </c>
      <c r="DF1288" s="749" t="s">
        <v>390</v>
      </c>
      <c r="DG1288" s="749" t="s">
        <v>390</v>
      </c>
      <c r="DH1288" s="750">
        <v>0</v>
      </c>
      <c r="DI1288" s="737" t="s">
        <v>390</v>
      </c>
      <c r="DJ1288" s="737" t="s">
        <v>390</v>
      </c>
      <c r="DK1288" s="737" t="s">
        <v>390</v>
      </c>
      <c r="DL1288" s="737" t="s">
        <v>390</v>
      </c>
      <c r="DM1288" s="737" t="s">
        <v>390</v>
      </c>
      <c r="DN1288" s="737" t="s">
        <v>390</v>
      </c>
      <c r="DO1288" s="762">
        <v>0</v>
      </c>
      <c r="DP1288" s="737">
        <v>46269</v>
      </c>
      <c r="DQ1288" s="737">
        <v>46269</v>
      </c>
      <c r="DR1288" s="737">
        <v>46269</v>
      </c>
      <c r="DS1288" s="750">
        <v>46269</v>
      </c>
      <c r="DT1288" s="752">
        <v>46269</v>
      </c>
      <c r="DU1288" s="753">
        <v>0</v>
      </c>
      <c r="DV1288" s="753" t="s">
        <v>308</v>
      </c>
      <c r="DW1288" s="754">
        <v>46269</v>
      </c>
      <c r="DX1288" s="755">
        <v>46269</v>
      </c>
      <c r="DY1288" s="754" t="e">
        <v>#VALUE!</v>
      </c>
      <c r="DZ1288" s="754" t="e">
        <v>#VALUE!</v>
      </c>
      <c r="EA1288" s="754" t="e">
        <v>#VALUE!</v>
      </c>
      <c r="EB1288" s="754" t="e">
        <v>#VALUE!</v>
      </c>
      <c r="HA1288" s="756" t="s">
        <v>397</v>
      </c>
      <c r="HB1288" s="756" t="s">
        <v>397</v>
      </c>
      <c r="HC1288" s="756" t="s">
        <v>397</v>
      </c>
      <c r="HD1288" s="756" t="s">
        <v>397</v>
      </c>
      <c r="HE1288" s="756" t="s">
        <v>397</v>
      </c>
      <c r="HF1288" s="756" t="s">
        <v>397</v>
      </c>
      <c r="HG1288" s="756" t="s">
        <v>397</v>
      </c>
      <c r="HH1288" s="756" t="s">
        <v>397</v>
      </c>
      <c r="HI1288" s="756" t="s">
        <v>397</v>
      </c>
      <c r="HJ1288" s="756" t="s">
        <v>397</v>
      </c>
      <c r="HK1288"/>
      <c r="HL1288"/>
      <c r="HM1288"/>
      <c r="HN1288" s="756" t="str">
        <f t="shared" si="43"/>
        <v>AUTO PRINT</v>
      </c>
      <c r="HO1288"/>
      <c r="HP1288" s="757" t="s">
        <v>572</v>
      </c>
      <c r="HQ1288" s="757" t="s">
        <v>572</v>
      </c>
      <c r="HR1288" s="757" t="s">
        <v>572</v>
      </c>
      <c r="HS1288"/>
      <c r="HW1288" s="758"/>
      <c r="HX1288"/>
      <c r="HY1288" s="759" t="s">
        <v>3367</v>
      </c>
      <c r="HZ1288" s="759" t="s">
        <v>3367</v>
      </c>
      <c r="IA1288" s="759" t="s">
        <v>3367</v>
      </c>
      <c r="IC1288" s="760" t="s">
        <v>3368</v>
      </c>
      <c r="ID1288" s="760" t="s">
        <v>3368</v>
      </c>
      <c r="IE1288" s="760" t="s">
        <v>572</v>
      </c>
      <c r="IF1288" s="761" t="s">
        <v>572</v>
      </c>
      <c r="IG1288" s="619" t="str">
        <f t="shared" si="44"/>
        <v>AUTO PRINTING</v>
      </c>
      <c r="II1288" s="761" t="s">
        <v>572</v>
      </c>
      <c r="IK1288" s="761" t="str">
        <f>IFERROR(VLOOKUP($M1288,#REF!,13,0),"IN HOUSE (MANUAL)")</f>
        <v>IN HOUSE (MANUAL)</v>
      </c>
      <c r="IM1288" s="760" t="s">
        <v>572</v>
      </c>
      <c r="IN1288" s="760" t="s">
        <v>572</v>
      </c>
      <c r="IO1288" s="760" t="s">
        <v>572</v>
      </c>
      <c r="IQ1288" s="760" t="s">
        <v>572</v>
      </c>
      <c r="IR1288" s="760" t="s">
        <v>572</v>
      </c>
      <c r="IT1288" s="760" t="s">
        <v>572</v>
      </c>
      <c r="IV1288" s="760" t="s">
        <v>572</v>
      </c>
      <c r="IW1288" s="760" t="s">
        <v>572</v>
      </c>
      <c r="IY1288" s="760" t="s">
        <v>572</v>
      </c>
      <c r="IZ1288" s="760" t="s">
        <v>572</v>
      </c>
      <c r="JB1288" s="760" t="s">
        <v>572</v>
      </c>
      <c r="JC1288" s="760" t="s">
        <v>572</v>
      </c>
      <c r="JE1288" s="760" t="s">
        <v>572</v>
      </c>
      <c r="JF1288" s="760" t="s">
        <v>572</v>
      </c>
    </row>
    <row r="1289" spans="1:266" ht="17.25" customHeight="1" x14ac:dyDescent="0.35">
      <c r="A1289" s="618" t="s">
        <v>2552</v>
      </c>
      <c r="B1289" s="730">
        <v>70</v>
      </c>
      <c r="C1289" s="730" t="s">
        <v>2539</v>
      </c>
      <c r="D1289" s="730" t="s">
        <v>2553</v>
      </c>
      <c r="E1289" s="730">
        <v>22</v>
      </c>
      <c r="F1289" s="731" t="s">
        <v>1312</v>
      </c>
      <c r="G1289" s="732">
        <v>1</v>
      </c>
      <c r="H1289" s="826">
        <v>46202</v>
      </c>
      <c r="I1289" s="730">
        <v>36</v>
      </c>
      <c r="J1289" s="730" t="s">
        <v>308</v>
      </c>
      <c r="K1289" s="730">
        <v>38</v>
      </c>
      <c r="L1289" s="730" t="s">
        <v>2554</v>
      </c>
      <c r="M1289" s="734" t="s">
        <v>2552</v>
      </c>
      <c r="N1289" s="734">
        <v>0</v>
      </c>
      <c r="O1289" s="734" t="s">
        <v>390</v>
      </c>
      <c r="P1289" s="734" t="s">
        <v>390</v>
      </c>
      <c r="Q1289" s="734">
        <v>0</v>
      </c>
      <c r="R1289" s="734" t="s">
        <v>2542</v>
      </c>
      <c r="S1289" s="734" t="s">
        <v>308</v>
      </c>
      <c r="T1289" s="734" t="s">
        <v>2551</v>
      </c>
      <c r="U1289" s="734">
        <v>880</v>
      </c>
      <c r="V1289" s="734" t="s">
        <v>308</v>
      </c>
      <c r="W1289" s="734" t="s">
        <v>218</v>
      </c>
      <c r="X1289" s="736">
        <v>0</v>
      </c>
      <c r="Y1289" s="734"/>
      <c r="Z1289" s="926"/>
      <c r="AA1289" s="734" t="s">
        <v>45</v>
      </c>
      <c r="AB1289" s="734" t="s">
        <v>863</v>
      </c>
      <c r="AC1289" s="734" t="s">
        <v>608</v>
      </c>
      <c r="AD1289" s="734">
        <v>918</v>
      </c>
      <c r="AE1289" s="764">
        <v>918</v>
      </c>
      <c r="AF1289" s="737" t="s">
        <v>390</v>
      </c>
      <c r="AG1289" s="765"/>
      <c r="AH1289" s="765"/>
      <c r="AI1289" s="765" t="s">
        <v>308</v>
      </c>
      <c r="AJ1289" s="740">
        <v>9</v>
      </c>
      <c r="AK1289" s="764"/>
      <c r="AL1289" s="764"/>
      <c r="AM1289" s="930">
        <v>0</v>
      </c>
      <c r="AN1289" s="930"/>
      <c r="AO1289" s="930"/>
      <c r="AP1289" s="930">
        <v>0</v>
      </c>
      <c r="AQ1289" s="930">
        <v>0</v>
      </c>
      <c r="AR1289" s="930">
        <v>0</v>
      </c>
      <c r="AS1289" s="930"/>
      <c r="AT1289" s="930"/>
      <c r="AU1289" s="930"/>
      <c r="AV1289" s="930"/>
      <c r="AW1289" s="930"/>
      <c r="AX1289" s="930"/>
      <c r="AY1289" s="930"/>
      <c r="AZ1289" s="930"/>
      <c r="BA1289" s="930"/>
      <c r="BB1289" s="930">
        <v>0</v>
      </c>
      <c r="BC1289" s="930">
        <v>0</v>
      </c>
      <c r="BD1289" s="930">
        <v>0</v>
      </c>
      <c r="BE1289" s="930">
        <v>0</v>
      </c>
      <c r="BF1289" s="930">
        <v>0</v>
      </c>
      <c r="BG1289" s="930">
        <v>0</v>
      </c>
      <c r="BH1289" s="930">
        <v>0</v>
      </c>
      <c r="BI1289" s="930">
        <v>0</v>
      </c>
      <c r="BJ1289" s="930"/>
      <c r="BK1289" s="930">
        <v>0</v>
      </c>
      <c r="BL1289" s="930"/>
      <c r="BM1289" s="930"/>
      <c r="BN1289" s="930" t="s">
        <v>308</v>
      </c>
      <c r="BO1289" s="930" t="s">
        <v>308</v>
      </c>
      <c r="BP1289" s="930" t="s">
        <v>308</v>
      </c>
      <c r="BQ1289" s="930" t="s">
        <v>308</v>
      </c>
      <c r="BR1289" s="930"/>
      <c r="BS1289" s="930" t="s">
        <v>397</v>
      </c>
      <c r="BT1289" s="930"/>
      <c r="BU1289" s="930">
        <v>0</v>
      </c>
      <c r="BV1289" s="930">
        <v>0</v>
      </c>
      <c r="BW1289" s="930">
        <v>0</v>
      </c>
      <c r="BX1289" s="930">
        <v>0</v>
      </c>
      <c r="BY1289" s="930">
        <v>0</v>
      </c>
      <c r="BZ1289" s="930">
        <v>0</v>
      </c>
      <c r="CA1289" s="930"/>
      <c r="CB1289" s="930"/>
      <c r="CC1289" s="930"/>
      <c r="CD1289" s="930"/>
      <c r="CE1289" s="930"/>
      <c r="CF1289" s="930"/>
      <c r="CG1289" s="930"/>
      <c r="CH1289" s="930"/>
      <c r="CI1289" s="930"/>
      <c r="CJ1289" s="930"/>
      <c r="CK1289" s="736"/>
      <c r="CL1289" s="736">
        <v>0</v>
      </c>
      <c r="CM1289" s="736" t="s">
        <v>397</v>
      </c>
      <c r="CN1289" s="736" t="s">
        <v>397</v>
      </c>
      <c r="CO1289" s="736">
        <v>0</v>
      </c>
      <c r="CP1289" s="736">
        <v>0</v>
      </c>
      <c r="CQ1289" s="736">
        <v>24</v>
      </c>
      <c r="CR1289" s="734">
        <v>918</v>
      </c>
      <c r="CS1289" s="744"/>
      <c r="CT1289" s="745">
        <v>46288</v>
      </c>
      <c r="CU1289" s="859" t="s">
        <v>1289</v>
      </c>
      <c r="CV1289" s="737"/>
      <c r="CW1289" s="737"/>
      <c r="CX1289" s="745">
        <v>46241</v>
      </c>
      <c r="CY1289" s="747">
        <v>0</v>
      </c>
      <c r="CZ1289" s="747">
        <v>0</v>
      </c>
      <c r="DA1289" s="748">
        <v>0</v>
      </c>
      <c r="DB1289" s="748">
        <v>0</v>
      </c>
      <c r="DC1289" s="748">
        <v>0</v>
      </c>
      <c r="DD1289" s="748" t="s">
        <v>397</v>
      </c>
      <c r="DE1289" s="749" t="s">
        <v>390</v>
      </c>
      <c r="DF1289" s="749" t="s">
        <v>390</v>
      </c>
      <c r="DG1289" s="749" t="s">
        <v>390</v>
      </c>
      <c r="DH1289" s="750">
        <v>0</v>
      </c>
      <c r="DI1289" s="737" t="s">
        <v>390</v>
      </c>
      <c r="DJ1289" s="737" t="s">
        <v>390</v>
      </c>
      <c r="DK1289" s="737" t="s">
        <v>390</v>
      </c>
      <c r="DL1289" s="737" t="s">
        <v>390</v>
      </c>
      <c r="DM1289" s="737" t="s">
        <v>390</v>
      </c>
      <c r="DN1289" s="737" t="s">
        <v>390</v>
      </c>
      <c r="DO1289" s="762">
        <v>0</v>
      </c>
      <c r="DP1289" s="737">
        <v>46283</v>
      </c>
      <c r="DQ1289" s="737">
        <v>46283</v>
      </c>
      <c r="DR1289" s="737">
        <v>46283</v>
      </c>
      <c r="DS1289" s="750">
        <v>46283</v>
      </c>
      <c r="DT1289" s="752">
        <v>46283</v>
      </c>
      <c r="DU1289" s="753">
        <v>-14</v>
      </c>
      <c r="DV1289" s="753" t="s">
        <v>308</v>
      </c>
      <c r="DW1289" s="754">
        <v>46269</v>
      </c>
      <c r="DX1289" s="755">
        <v>46269</v>
      </c>
      <c r="DY1289" s="754" t="e">
        <v>#VALUE!</v>
      </c>
      <c r="DZ1289" s="754" t="e">
        <v>#VALUE!</v>
      </c>
      <c r="EA1289" s="754" t="e">
        <v>#VALUE!</v>
      </c>
      <c r="EB1289" s="754" t="e">
        <v>#VALUE!</v>
      </c>
      <c r="HA1289" s="756" t="s">
        <v>397</v>
      </c>
      <c r="HB1289" s="756" t="s">
        <v>397</v>
      </c>
      <c r="HC1289" s="756" t="s">
        <v>397</v>
      </c>
      <c r="HD1289" s="756" t="s">
        <v>397</v>
      </c>
      <c r="HE1289" s="756" t="s">
        <v>397</v>
      </c>
      <c r="HF1289" s="756" t="s">
        <v>397</v>
      </c>
      <c r="HG1289" s="756" t="s">
        <v>397</v>
      </c>
      <c r="HH1289" s="756" t="s">
        <v>397</v>
      </c>
      <c r="HI1289" s="756" t="s">
        <v>397</v>
      </c>
      <c r="HJ1289" s="756" t="s">
        <v>397</v>
      </c>
      <c r="HK1289"/>
      <c r="HL1289"/>
      <c r="HM1289"/>
      <c r="HN1289" s="756" t="str">
        <f t="shared" si="43"/>
        <v>AUTO PRINT</v>
      </c>
      <c r="HO1289"/>
      <c r="HP1289" s="757" t="s">
        <v>572</v>
      </c>
      <c r="HQ1289" s="757" t="s">
        <v>572</v>
      </c>
      <c r="HR1289" s="757" t="s">
        <v>572</v>
      </c>
      <c r="HS1289"/>
      <c r="HW1289" s="758"/>
      <c r="HX1289"/>
      <c r="HY1289" s="759" t="s">
        <v>3367</v>
      </c>
      <c r="HZ1289" s="759" t="s">
        <v>3367</v>
      </c>
      <c r="IA1289" s="759" t="s">
        <v>3367</v>
      </c>
      <c r="IC1289" s="760" t="s">
        <v>3368</v>
      </c>
      <c r="ID1289" s="760" t="s">
        <v>3368</v>
      </c>
      <c r="IE1289" s="760" t="s">
        <v>572</v>
      </c>
      <c r="IF1289" s="761" t="s">
        <v>572</v>
      </c>
      <c r="IG1289" s="619" t="str">
        <f t="shared" si="44"/>
        <v>AUTO PRINTING</v>
      </c>
      <c r="II1289" s="761" t="s">
        <v>572</v>
      </c>
      <c r="IK1289" s="761" t="str">
        <f>IFERROR(VLOOKUP($M1289,#REF!,13,0),"IN HOUSE (MANUAL)")</f>
        <v>IN HOUSE (MANUAL)</v>
      </c>
      <c r="IM1289" s="760" t="s">
        <v>572</v>
      </c>
      <c r="IN1289" s="760" t="s">
        <v>572</v>
      </c>
      <c r="IO1289" s="760" t="s">
        <v>572</v>
      </c>
      <c r="IQ1289" s="760" t="s">
        <v>572</v>
      </c>
      <c r="IR1289" s="760" t="s">
        <v>572</v>
      </c>
      <c r="IT1289" s="760" t="s">
        <v>572</v>
      </c>
      <c r="IV1289" s="760" t="s">
        <v>572</v>
      </c>
      <c r="IW1289" s="760" t="s">
        <v>572</v>
      </c>
      <c r="IY1289" s="760" t="s">
        <v>572</v>
      </c>
      <c r="IZ1289" s="760" t="s">
        <v>572</v>
      </c>
      <c r="JB1289" s="760" t="s">
        <v>572</v>
      </c>
      <c r="JC1289" s="760" t="s">
        <v>572</v>
      </c>
      <c r="JE1289" s="760" t="s">
        <v>572</v>
      </c>
      <c r="JF1289" s="760" t="s">
        <v>572</v>
      </c>
    </row>
    <row r="1290" spans="1:266" ht="17.25" customHeight="1" x14ac:dyDescent="0.35">
      <c r="A1290" s="618" t="s">
        <v>2555</v>
      </c>
      <c r="B1290" s="730">
        <v>71</v>
      </c>
      <c r="C1290" s="730" t="s">
        <v>2539</v>
      </c>
      <c r="D1290" s="730" t="s">
        <v>2553</v>
      </c>
      <c r="E1290" s="730">
        <v>22</v>
      </c>
      <c r="F1290" s="731" t="s">
        <v>574</v>
      </c>
      <c r="G1290" s="732">
        <v>1</v>
      </c>
      <c r="H1290" s="826">
        <v>46202</v>
      </c>
      <c r="I1290" s="730">
        <v>36</v>
      </c>
      <c r="J1290" s="730" t="s">
        <v>308</v>
      </c>
      <c r="K1290" s="730">
        <v>38</v>
      </c>
      <c r="L1290" s="730" t="s">
        <v>2556</v>
      </c>
      <c r="M1290" s="734" t="s">
        <v>2555</v>
      </c>
      <c r="N1290" s="734">
        <v>0</v>
      </c>
      <c r="O1290" s="734" t="s">
        <v>390</v>
      </c>
      <c r="P1290" s="734" t="s">
        <v>390</v>
      </c>
      <c r="Q1290" s="734">
        <v>0</v>
      </c>
      <c r="R1290" s="734" t="s">
        <v>2542</v>
      </c>
      <c r="S1290" s="734" t="s">
        <v>308</v>
      </c>
      <c r="T1290" s="734" t="s">
        <v>2543</v>
      </c>
      <c r="U1290" s="734">
        <v>880</v>
      </c>
      <c r="V1290" s="734" t="s">
        <v>308</v>
      </c>
      <c r="W1290" s="734" t="s">
        <v>218</v>
      </c>
      <c r="X1290" s="736">
        <v>0</v>
      </c>
      <c r="Y1290" s="734"/>
      <c r="Z1290" s="926"/>
      <c r="AA1290" s="734" t="s">
        <v>45</v>
      </c>
      <c r="AB1290" s="734" t="s">
        <v>863</v>
      </c>
      <c r="AC1290" s="734" t="s">
        <v>751</v>
      </c>
      <c r="AD1290" s="734">
        <v>234</v>
      </c>
      <c r="AE1290" s="764">
        <v>234</v>
      </c>
      <c r="AF1290" s="737" t="s">
        <v>390</v>
      </c>
      <c r="AG1290" s="765"/>
      <c r="AH1290" s="765"/>
      <c r="AI1290" s="765" t="s">
        <v>308</v>
      </c>
      <c r="AJ1290" s="740">
        <v>10</v>
      </c>
      <c r="AK1290" s="764"/>
      <c r="AL1290" s="764"/>
      <c r="AM1290" s="930">
        <v>0</v>
      </c>
      <c r="AN1290" s="930"/>
      <c r="AO1290" s="930"/>
      <c r="AP1290" s="930">
        <v>0</v>
      </c>
      <c r="AQ1290" s="930">
        <v>0</v>
      </c>
      <c r="AR1290" s="930">
        <v>0</v>
      </c>
      <c r="AS1290" s="930"/>
      <c r="AT1290" s="930"/>
      <c r="AU1290" s="930"/>
      <c r="AV1290" s="930"/>
      <c r="AW1290" s="930"/>
      <c r="AX1290" s="930"/>
      <c r="AY1290" s="930"/>
      <c r="AZ1290" s="930"/>
      <c r="BA1290" s="930"/>
      <c r="BB1290" s="930">
        <v>0</v>
      </c>
      <c r="BC1290" s="930">
        <v>0</v>
      </c>
      <c r="BD1290" s="930">
        <v>0</v>
      </c>
      <c r="BE1290" s="930">
        <v>0</v>
      </c>
      <c r="BF1290" s="930">
        <v>0</v>
      </c>
      <c r="BG1290" s="930">
        <v>0</v>
      </c>
      <c r="BH1290" s="930">
        <v>0</v>
      </c>
      <c r="BI1290" s="930">
        <v>0</v>
      </c>
      <c r="BJ1290" s="930"/>
      <c r="BK1290" s="930">
        <v>0</v>
      </c>
      <c r="BL1290" s="930"/>
      <c r="BM1290" s="930"/>
      <c r="BN1290" s="930" t="s">
        <v>308</v>
      </c>
      <c r="BO1290" s="930" t="s">
        <v>308</v>
      </c>
      <c r="BP1290" s="930" t="s">
        <v>308</v>
      </c>
      <c r="BQ1290" s="930" t="s">
        <v>308</v>
      </c>
      <c r="BR1290" s="930"/>
      <c r="BS1290" s="930" t="s">
        <v>397</v>
      </c>
      <c r="BT1290" s="930"/>
      <c r="BU1290" s="930">
        <v>0</v>
      </c>
      <c r="BV1290" s="930">
        <v>0</v>
      </c>
      <c r="BW1290" s="930">
        <v>0</v>
      </c>
      <c r="BX1290" s="930">
        <v>0</v>
      </c>
      <c r="BY1290" s="930">
        <v>0</v>
      </c>
      <c r="BZ1290" s="930">
        <v>0</v>
      </c>
      <c r="CA1290" s="930"/>
      <c r="CB1290" s="930"/>
      <c r="CC1290" s="930"/>
      <c r="CD1290" s="930"/>
      <c r="CE1290" s="930"/>
      <c r="CF1290" s="930"/>
      <c r="CG1290" s="930"/>
      <c r="CH1290" s="930"/>
      <c r="CI1290" s="930"/>
      <c r="CJ1290" s="930"/>
      <c r="CK1290" s="736"/>
      <c r="CL1290" s="736">
        <v>0</v>
      </c>
      <c r="CM1290" s="736" t="s">
        <v>397</v>
      </c>
      <c r="CN1290" s="736" t="s">
        <v>397</v>
      </c>
      <c r="CO1290" s="736">
        <v>0</v>
      </c>
      <c r="CP1290" s="736">
        <v>0</v>
      </c>
      <c r="CQ1290" s="736">
        <v>66</v>
      </c>
      <c r="CR1290" s="734">
        <v>234</v>
      </c>
      <c r="CS1290" s="744"/>
      <c r="CT1290" s="745">
        <v>46286</v>
      </c>
      <c r="CU1290" s="859" t="s">
        <v>598</v>
      </c>
      <c r="CV1290" s="737"/>
      <c r="CW1290" s="737"/>
      <c r="CX1290" s="745">
        <v>46241</v>
      </c>
      <c r="CY1290" s="747">
        <v>0</v>
      </c>
      <c r="CZ1290" s="747">
        <v>0</v>
      </c>
      <c r="DA1290" s="748">
        <v>0</v>
      </c>
      <c r="DB1290" s="748">
        <v>0</v>
      </c>
      <c r="DC1290" s="748">
        <v>0</v>
      </c>
      <c r="DD1290" s="748" t="s">
        <v>397</v>
      </c>
      <c r="DE1290" s="749" t="s">
        <v>390</v>
      </c>
      <c r="DF1290" s="749" t="s">
        <v>390</v>
      </c>
      <c r="DG1290" s="749" t="s">
        <v>390</v>
      </c>
      <c r="DH1290" s="750">
        <v>0</v>
      </c>
      <c r="DI1290" s="737" t="s">
        <v>390</v>
      </c>
      <c r="DJ1290" s="737" t="s">
        <v>390</v>
      </c>
      <c r="DK1290" s="737" t="s">
        <v>390</v>
      </c>
      <c r="DL1290" s="737" t="s">
        <v>390</v>
      </c>
      <c r="DM1290" s="737" t="s">
        <v>390</v>
      </c>
      <c r="DN1290" s="737" t="s">
        <v>390</v>
      </c>
      <c r="DO1290" s="762">
        <v>0</v>
      </c>
      <c r="DP1290" s="737">
        <v>46284</v>
      </c>
      <c r="DQ1290" s="737">
        <v>46284</v>
      </c>
      <c r="DR1290" s="737">
        <v>46284</v>
      </c>
      <c r="DS1290" s="750">
        <v>46284</v>
      </c>
      <c r="DT1290" s="752">
        <v>46284</v>
      </c>
      <c r="DU1290" s="753">
        <v>-15</v>
      </c>
      <c r="DV1290" s="753" t="s">
        <v>308</v>
      </c>
      <c r="DW1290" s="754">
        <v>46269</v>
      </c>
      <c r="DX1290" s="755">
        <v>46269</v>
      </c>
      <c r="DY1290" s="754" t="e">
        <v>#VALUE!</v>
      </c>
      <c r="DZ1290" s="754" t="e">
        <v>#VALUE!</v>
      </c>
      <c r="EA1290" s="754" t="e">
        <v>#VALUE!</v>
      </c>
      <c r="EB1290" s="754" t="e">
        <v>#VALUE!</v>
      </c>
      <c r="HA1290" s="756" t="s">
        <v>397</v>
      </c>
      <c r="HB1290" s="756" t="s">
        <v>397</v>
      </c>
      <c r="HC1290" s="756" t="s">
        <v>397</v>
      </c>
      <c r="HD1290" s="756" t="s">
        <v>397</v>
      </c>
      <c r="HE1290" s="756" t="s">
        <v>397</v>
      </c>
      <c r="HF1290" s="756" t="s">
        <v>397</v>
      </c>
      <c r="HG1290" s="756" t="s">
        <v>397</v>
      </c>
      <c r="HH1290" s="756" t="s">
        <v>397</v>
      </c>
      <c r="HI1290" s="756" t="s">
        <v>397</v>
      </c>
      <c r="HJ1290" s="756" t="s">
        <v>397</v>
      </c>
      <c r="HK1290"/>
      <c r="HL1290"/>
      <c r="HM1290"/>
      <c r="HN1290" s="756" t="str">
        <f t="shared" si="43"/>
        <v>AUTO PRINT</v>
      </c>
      <c r="HO1290"/>
      <c r="HP1290" s="757" t="s">
        <v>572</v>
      </c>
      <c r="HQ1290" s="757" t="s">
        <v>572</v>
      </c>
      <c r="HR1290" s="757" t="s">
        <v>572</v>
      </c>
      <c r="HS1290"/>
      <c r="HW1290" s="758"/>
      <c r="HX1290"/>
      <c r="HY1290" s="759" t="s">
        <v>3367</v>
      </c>
      <c r="HZ1290" s="759" t="s">
        <v>3367</v>
      </c>
      <c r="IA1290" s="759" t="s">
        <v>3367</v>
      </c>
      <c r="IC1290" s="760" t="s">
        <v>3368</v>
      </c>
      <c r="ID1290" s="760" t="s">
        <v>3368</v>
      </c>
      <c r="IE1290" s="760" t="s">
        <v>572</v>
      </c>
      <c r="IF1290" s="761" t="s">
        <v>572</v>
      </c>
      <c r="IG1290" s="619" t="str">
        <f t="shared" si="44"/>
        <v>AUTO PRINTING</v>
      </c>
      <c r="II1290" s="761" t="s">
        <v>572</v>
      </c>
      <c r="IK1290" s="761" t="str">
        <f>IFERROR(VLOOKUP($M1290,#REF!,13,0),"IN HOUSE (MANUAL)")</f>
        <v>IN HOUSE (MANUAL)</v>
      </c>
      <c r="IM1290" s="760" t="s">
        <v>572</v>
      </c>
      <c r="IN1290" s="760" t="s">
        <v>572</v>
      </c>
      <c r="IO1290" s="760" t="s">
        <v>572</v>
      </c>
      <c r="IQ1290" s="760" t="s">
        <v>572</v>
      </c>
      <c r="IR1290" s="760" t="s">
        <v>572</v>
      </c>
      <c r="IT1290" s="760" t="s">
        <v>572</v>
      </c>
      <c r="IV1290" s="760" t="s">
        <v>572</v>
      </c>
      <c r="IW1290" s="760" t="s">
        <v>572</v>
      </c>
      <c r="IY1290" s="760" t="s">
        <v>572</v>
      </c>
      <c r="IZ1290" s="760" t="s">
        <v>572</v>
      </c>
      <c r="JB1290" s="760" t="s">
        <v>572</v>
      </c>
      <c r="JC1290" s="760" t="s">
        <v>572</v>
      </c>
      <c r="JE1290" s="760" t="s">
        <v>572</v>
      </c>
      <c r="JF1290" s="760" t="s">
        <v>572</v>
      </c>
    </row>
    <row r="1291" spans="1:266" ht="17.25" customHeight="1" x14ac:dyDescent="0.35">
      <c r="A1291" s="618" t="s">
        <v>2557</v>
      </c>
      <c r="B1291" s="730">
        <v>72</v>
      </c>
      <c r="C1291" s="730" t="s">
        <v>2539</v>
      </c>
      <c r="D1291" s="730" t="s">
        <v>2540</v>
      </c>
      <c r="E1291" s="730">
        <v>22</v>
      </c>
      <c r="F1291" s="731" t="s">
        <v>566</v>
      </c>
      <c r="G1291" s="732">
        <v>1</v>
      </c>
      <c r="H1291" s="826">
        <v>46202</v>
      </c>
      <c r="I1291" s="730">
        <v>36</v>
      </c>
      <c r="J1291" s="730" t="s">
        <v>308</v>
      </c>
      <c r="K1291" s="730">
        <v>38</v>
      </c>
      <c r="L1291" s="730" t="s">
        <v>2558</v>
      </c>
      <c r="M1291" s="734" t="s">
        <v>2557</v>
      </c>
      <c r="N1291" s="734" t="s">
        <v>390</v>
      </c>
      <c r="O1291" s="734" t="s">
        <v>390</v>
      </c>
      <c r="P1291" s="734" t="s">
        <v>390</v>
      </c>
      <c r="Q1291" s="734">
        <v>0</v>
      </c>
      <c r="R1291" s="734" t="s">
        <v>2475</v>
      </c>
      <c r="S1291" s="734" t="s">
        <v>308</v>
      </c>
      <c r="T1291" s="734" t="s">
        <v>2559</v>
      </c>
      <c r="U1291" s="734">
        <v>880</v>
      </c>
      <c r="V1291" s="734" t="s">
        <v>308</v>
      </c>
      <c r="W1291" s="734" t="s">
        <v>218</v>
      </c>
      <c r="X1291" s="736">
        <v>0</v>
      </c>
      <c r="Y1291" s="734"/>
      <c r="Z1291" s="926"/>
      <c r="AA1291" s="734" t="s">
        <v>53</v>
      </c>
      <c r="AB1291" s="734" t="s">
        <v>863</v>
      </c>
      <c r="AC1291" s="734" t="s">
        <v>608</v>
      </c>
      <c r="AD1291" s="734">
        <v>720</v>
      </c>
      <c r="AE1291" s="764">
        <v>720</v>
      </c>
      <c r="AF1291" s="737" t="s">
        <v>390</v>
      </c>
      <c r="AG1291" s="765"/>
      <c r="AH1291" s="765"/>
      <c r="AI1291" s="765" t="s">
        <v>308</v>
      </c>
      <c r="AJ1291" s="740">
        <v>11</v>
      </c>
      <c r="AK1291" s="764"/>
      <c r="AL1291" s="764"/>
      <c r="AM1291" s="930">
        <v>0</v>
      </c>
      <c r="AN1291" s="930"/>
      <c r="AO1291" s="930"/>
      <c r="AP1291" s="930">
        <v>0</v>
      </c>
      <c r="AQ1291" s="930">
        <v>0</v>
      </c>
      <c r="AR1291" s="930">
        <v>0</v>
      </c>
      <c r="AS1291" s="930"/>
      <c r="AT1291" s="930"/>
      <c r="AU1291" s="930"/>
      <c r="AV1291" s="930"/>
      <c r="AW1291" s="930"/>
      <c r="AX1291" s="930"/>
      <c r="AY1291" s="930"/>
      <c r="AZ1291" s="930"/>
      <c r="BA1291" s="930"/>
      <c r="BB1291" s="930">
        <v>0</v>
      </c>
      <c r="BC1291" s="930">
        <v>0</v>
      </c>
      <c r="BD1291" s="930">
        <v>0</v>
      </c>
      <c r="BE1291" s="930">
        <v>0</v>
      </c>
      <c r="BF1291" s="930">
        <v>0</v>
      </c>
      <c r="BG1291" s="930">
        <v>0</v>
      </c>
      <c r="BH1291" s="930">
        <v>0</v>
      </c>
      <c r="BI1291" s="930">
        <v>0</v>
      </c>
      <c r="BJ1291" s="930"/>
      <c r="BK1291" s="930">
        <v>0</v>
      </c>
      <c r="BL1291" s="930">
        <v>0</v>
      </c>
      <c r="BM1291" s="930">
        <v>0</v>
      </c>
      <c r="BN1291" s="930" t="s">
        <v>308</v>
      </c>
      <c r="BO1291" s="930" t="s">
        <v>308</v>
      </c>
      <c r="BP1291" s="930" t="s">
        <v>308</v>
      </c>
      <c r="BQ1291" s="930" t="s">
        <v>308</v>
      </c>
      <c r="BR1291" s="930"/>
      <c r="BS1291" s="930">
        <v>0</v>
      </c>
      <c r="BT1291" s="930"/>
      <c r="BU1291" s="930">
        <v>0</v>
      </c>
      <c r="BV1291" s="930">
        <v>0</v>
      </c>
      <c r="BW1291" s="930">
        <v>0</v>
      </c>
      <c r="BX1291" s="930">
        <v>0</v>
      </c>
      <c r="BY1291" s="930">
        <v>0</v>
      </c>
      <c r="BZ1291" s="930">
        <v>0</v>
      </c>
      <c r="CA1291" s="930"/>
      <c r="CB1291" s="930"/>
      <c r="CC1291" s="930"/>
      <c r="CD1291" s="930"/>
      <c r="CE1291" s="930"/>
      <c r="CF1291" s="930"/>
      <c r="CG1291" s="930"/>
      <c r="CH1291" s="930"/>
      <c r="CI1291" s="930"/>
      <c r="CJ1291" s="930"/>
      <c r="CK1291" s="736">
        <v>0</v>
      </c>
      <c r="CL1291" s="736">
        <v>0</v>
      </c>
      <c r="CM1291" s="736" t="s">
        <v>397</v>
      </c>
      <c r="CN1291" s="736" t="s">
        <v>397</v>
      </c>
      <c r="CO1291" s="736">
        <v>0</v>
      </c>
      <c r="CP1291" s="736">
        <v>0</v>
      </c>
      <c r="CQ1291" s="736">
        <v>42</v>
      </c>
      <c r="CR1291" s="734">
        <v>720</v>
      </c>
      <c r="CS1291" s="744"/>
      <c r="CT1291" s="745">
        <v>46288</v>
      </c>
      <c r="CU1291" s="859" t="s">
        <v>1289</v>
      </c>
      <c r="CV1291" s="737"/>
      <c r="CW1291" s="737"/>
      <c r="CX1291" s="745">
        <v>46241</v>
      </c>
      <c r="CY1291" s="747">
        <v>0</v>
      </c>
      <c r="CZ1291" s="747" t="s">
        <v>308</v>
      </c>
      <c r="DA1291" s="748">
        <v>0</v>
      </c>
      <c r="DB1291" s="748">
        <v>0</v>
      </c>
      <c r="DC1291" s="748">
        <v>0</v>
      </c>
      <c r="DD1291" s="748" t="s">
        <v>397</v>
      </c>
      <c r="DE1291" s="749" t="s">
        <v>390</v>
      </c>
      <c r="DF1291" s="749" t="s">
        <v>390</v>
      </c>
      <c r="DG1291" s="749" t="s">
        <v>390</v>
      </c>
      <c r="DH1291" s="750">
        <v>0</v>
      </c>
      <c r="DI1291" s="737" t="s">
        <v>397</v>
      </c>
      <c r="DJ1291" s="737" t="s">
        <v>390</v>
      </c>
      <c r="DK1291" s="737" t="s">
        <v>390</v>
      </c>
      <c r="DL1291" s="737" t="s">
        <v>390</v>
      </c>
      <c r="DM1291" s="737" t="s">
        <v>390</v>
      </c>
      <c r="DN1291" s="737" t="s">
        <v>390</v>
      </c>
      <c r="DO1291" s="762">
        <v>0</v>
      </c>
      <c r="DP1291" s="737">
        <v>46283</v>
      </c>
      <c r="DQ1291" s="737">
        <v>46283</v>
      </c>
      <c r="DR1291" s="737">
        <v>46283</v>
      </c>
      <c r="DS1291" s="750">
        <v>46283</v>
      </c>
      <c r="DT1291" s="752">
        <v>46283</v>
      </c>
      <c r="DU1291" s="753">
        <v>-14</v>
      </c>
      <c r="DV1291" s="753" t="s">
        <v>308</v>
      </c>
      <c r="DW1291" s="754">
        <v>46269</v>
      </c>
      <c r="DX1291" s="755">
        <v>46269</v>
      </c>
      <c r="DY1291" s="754" t="e">
        <v>#VALUE!</v>
      </c>
      <c r="DZ1291" s="754" t="e">
        <v>#VALUE!</v>
      </c>
      <c r="EA1291" s="754" t="e">
        <v>#VALUE!</v>
      </c>
      <c r="EB1291" s="754" t="e">
        <v>#VALUE!</v>
      </c>
      <c r="HA1291" s="756" t="s">
        <v>397</v>
      </c>
      <c r="HB1291" s="756" t="s">
        <v>397</v>
      </c>
      <c r="HC1291" s="756" t="s">
        <v>397</v>
      </c>
      <c r="HD1291" s="756" t="s">
        <v>397</v>
      </c>
      <c r="HE1291" s="756" t="s">
        <v>397</v>
      </c>
      <c r="HF1291" s="756" t="s">
        <v>397</v>
      </c>
      <c r="HG1291" s="756" t="s">
        <v>397</v>
      </c>
      <c r="HH1291" s="756" t="s">
        <v>397</v>
      </c>
      <c r="HI1291" s="756" t="s">
        <v>397</v>
      </c>
      <c r="HJ1291" s="756" t="s">
        <v>397</v>
      </c>
      <c r="HK1291"/>
      <c r="HL1291"/>
      <c r="HM1291"/>
      <c r="HN1291" s="756" t="str">
        <f t="shared" si="43"/>
        <v>AUTO PRINT</v>
      </c>
      <c r="HO1291"/>
      <c r="HP1291" s="757" t="s">
        <v>572</v>
      </c>
      <c r="HQ1291" s="757" t="s">
        <v>572</v>
      </c>
      <c r="HR1291" s="757" t="s">
        <v>572</v>
      </c>
      <c r="HS1291"/>
      <c r="HW1291" s="758"/>
      <c r="HX1291"/>
      <c r="HY1291" s="759" t="s">
        <v>3367</v>
      </c>
      <c r="HZ1291" s="759" t="s">
        <v>3367</v>
      </c>
      <c r="IA1291" s="759" t="s">
        <v>3367</v>
      </c>
      <c r="IC1291" s="760" t="s">
        <v>3368</v>
      </c>
      <c r="ID1291" s="760" t="s">
        <v>3368</v>
      </c>
      <c r="IE1291" s="760" t="s">
        <v>572</v>
      </c>
      <c r="IF1291" s="761" t="s">
        <v>572</v>
      </c>
      <c r="IG1291" s="619" t="str">
        <f t="shared" si="44"/>
        <v>AUTO PRINTING</v>
      </c>
      <c r="II1291" s="761" t="s">
        <v>572</v>
      </c>
      <c r="IK1291" s="761" t="str">
        <f>IFERROR(VLOOKUP($M1291,#REF!,13,0),"IN HOUSE (MANUAL)")</f>
        <v>IN HOUSE (MANUAL)</v>
      </c>
      <c r="IM1291" s="760" t="s">
        <v>572</v>
      </c>
      <c r="IN1291" s="760" t="s">
        <v>572</v>
      </c>
      <c r="IO1291" s="760" t="s">
        <v>572</v>
      </c>
      <c r="IQ1291" s="760" t="s">
        <v>572</v>
      </c>
      <c r="IR1291" s="760" t="s">
        <v>572</v>
      </c>
      <c r="IT1291" s="760" t="s">
        <v>572</v>
      </c>
      <c r="IV1291" s="760" t="s">
        <v>572</v>
      </c>
      <c r="IW1291" s="760" t="s">
        <v>572</v>
      </c>
      <c r="IY1291" s="760" t="s">
        <v>572</v>
      </c>
      <c r="IZ1291" s="760" t="s">
        <v>572</v>
      </c>
      <c r="JB1291" s="760" t="s">
        <v>572</v>
      </c>
      <c r="JC1291" s="760" t="s">
        <v>572</v>
      </c>
      <c r="JE1291" s="760" t="s">
        <v>572</v>
      </c>
      <c r="JF1291" s="760" t="s">
        <v>572</v>
      </c>
    </row>
    <row r="1292" spans="1:266" ht="17.25" customHeight="1" x14ac:dyDescent="0.35">
      <c r="A1292" s="618" t="s">
        <v>2560</v>
      </c>
      <c r="B1292" s="730">
        <v>73</v>
      </c>
      <c r="C1292" s="730" t="s">
        <v>2539</v>
      </c>
      <c r="D1292" s="730" t="s">
        <v>2540</v>
      </c>
      <c r="E1292" s="730">
        <v>22</v>
      </c>
      <c r="F1292" s="731" t="s">
        <v>2030</v>
      </c>
      <c r="G1292" s="732">
        <v>1</v>
      </c>
      <c r="H1292" s="826">
        <v>46202</v>
      </c>
      <c r="I1292" s="730">
        <v>37</v>
      </c>
      <c r="J1292" s="730" t="s">
        <v>308</v>
      </c>
      <c r="K1292" s="730">
        <v>38</v>
      </c>
      <c r="L1292" s="730" t="s">
        <v>2561</v>
      </c>
      <c r="M1292" s="734" t="s">
        <v>2560</v>
      </c>
      <c r="N1292" s="734" t="s">
        <v>390</v>
      </c>
      <c r="O1292" s="734" t="s">
        <v>390</v>
      </c>
      <c r="P1292" s="734" t="s">
        <v>390</v>
      </c>
      <c r="Q1292" s="734">
        <v>0</v>
      </c>
      <c r="R1292" s="734" t="s">
        <v>2475</v>
      </c>
      <c r="S1292" s="734" t="s">
        <v>308</v>
      </c>
      <c r="T1292" s="734" t="s">
        <v>2559</v>
      </c>
      <c r="U1292" s="734">
        <v>880</v>
      </c>
      <c r="V1292" s="734" t="s">
        <v>308</v>
      </c>
      <c r="W1292" s="734" t="s">
        <v>218</v>
      </c>
      <c r="X1292" s="736">
        <v>0</v>
      </c>
      <c r="Y1292" s="734"/>
      <c r="Z1292" s="926"/>
      <c r="AA1292" s="734" t="s">
        <v>53</v>
      </c>
      <c r="AB1292" s="734" t="s">
        <v>863</v>
      </c>
      <c r="AC1292" s="734" t="s">
        <v>608</v>
      </c>
      <c r="AD1292" s="734">
        <v>900</v>
      </c>
      <c r="AE1292" s="764">
        <v>900</v>
      </c>
      <c r="AF1292" s="737" t="s">
        <v>390</v>
      </c>
      <c r="AG1292" s="765"/>
      <c r="AH1292" s="765"/>
      <c r="AI1292" s="765" t="s">
        <v>308</v>
      </c>
      <c r="AJ1292" s="740">
        <v>12</v>
      </c>
      <c r="AK1292" s="764"/>
      <c r="AL1292" s="764"/>
      <c r="AM1292" s="930">
        <v>0</v>
      </c>
      <c r="AN1292" s="930"/>
      <c r="AO1292" s="930"/>
      <c r="AP1292" s="930">
        <v>0</v>
      </c>
      <c r="AQ1292" s="930">
        <v>0</v>
      </c>
      <c r="AR1292" s="930">
        <v>0</v>
      </c>
      <c r="AS1292" s="930"/>
      <c r="AT1292" s="930"/>
      <c r="AU1292" s="930"/>
      <c r="AV1292" s="930"/>
      <c r="AW1292" s="930"/>
      <c r="AX1292" s="930"/>
      <c r="AY1292" s="930"/>
      <c r="AZ1292" s="930"/>
      <c r="BA1292" s="930"/>
      <c r="BB1292" s="930">
        <v>0</v>
      </c>
      <c r="BC1292" s="930">
        <v>0</v>
      </c>
      <c r="BD1292" s="930">
        <v>0</v>
      </c>
      <c r="BE1292" s="930">
        <v>0</v>
      </c>
      <c r="BF1292" s="930">
        <v>0</v>
      </c>
      <c r="BG1292" s="930">
        <v>0</v>
      </c>
      <c r="BH1292" s="930">
        <v>0</v>
      </c>
      <c r="BI1292" s="930">
        <v>0</v>
      </c>
      <c r="BJ1292" s="930"/>
      <c r="BK1292" s="930">
        <v>0</v>
      </c>
      <c r="BL1292" s="930">
        <v>0</v>
      </c>
      <c r="BM1292" s="930">
        <v>0</v>
      </c>
      <c r="BN1292" s="930" t="s">
        <v>308</v>
      </c>
      <c r="BO1292" s="930" t="s">
        <v>308</v>
      </c>
      <c r="BP1292" s="930" t="s">
        <v>308</v>
      </c>
      <c r="BQ1292" s="930" t="s">
        <v>308</v>
      </c>
      <c r="BR1292" s="930"/>
      <c r="BS1292" s="930">
        <v>0</v>
      </c>
      <c r="BT1292" s="930"/>
      <c r="BU1292" s="930">
        <v>0</v>
      </c>
      <c r="BV1292" s="930">
        <v>0</v>
      </c>
      <c r="BW1292" s="930">
        <v>0</v>
      </c>
      <c r="BX1292" s="930">
        <v>0</v>
      </c>
      <c r="BY1292" s="930">
        <v>0</v>
      </c>
      <c r="BZ1292" s="930">
        <v>0</v>
      </c>
      <c r="CA1292" s="930"/>
      <c r="CB1292" s="930"/>
      <c r="CC1292" s="930"/>
      <c r="CD1292" s="930"/>
      <c r="CE1292" s="930"/>
      <c r="CF1292" s="930"/>
      <c r="CG1292" s="930"/>
      <c r="CH1292" s="930"/>
      <c r="CI1292" s="930"/>
      <c r="CJ1292" s="930"/>
      <c r="CK1292" s="736">
        <v>0</v>
      </c>
      <c r="CL1292" s="736">
        <v>0</v>
      </c>
      <c r="CM1292" s="736" t="s">
        <v>397</v>
      </c>
      <c r="CN1292" s="736" t="s">
        <v>397</v>
      </c>
      <c r="CO1292" s="736">
        <v>0</v>
      </c>
      <c r="CP1292" s="736">
        <v>0</v>
      </c>
      <c r="CQ1292" s="736">
        <v>24</v>
      </c>
      <c r="CR1292" s="734">
        <v>900</v>
      </c>
      <c r="CS1292" s="744"/>
      <c r="CT1292" s="745">
        <v>46288</v>
      </c>
      <c r="CU1292" s="859" t="s">
        <v>1289</v>
      </c>
      <c r="CV1292" s="737"/>
      <c r="CW1292" s="737"/>
      <c r="CX1292" s="745">
        <v>46241</v>
      </c>
      <c r="CY1292" s="747">
        <v>0</v>
      </c>
      <c r="CZ1292" s="747" t="s">
        <v>308</v>
      </c>
      <c r="DA1292" s="748">
        <v>0</v>
      </c>
      <c r="DB1292" s="748">
        <v>0</v>
      </c>
      <c r="DC1292" s="748">
        <v>0</v>
      </c>
      <c r="DD1292" s="748" t="s">
        <v>397</v>
      </c>
      <c r="DE1292" s="749" t="s">
        <v>390</v>
      </c>
      <c r="DF1292" s="749" t="s">
        <v>390</v>
      </c>
      <c r="DG1292" s="749" t="s">
        <v>390</v>
      </c>
      <c r="DH1292" s="750">
        <v>0</v>
      </c>
      <c r="DI1292" s="737" t="s">
        <v>397</v>
      </c>
      <c r="DJ1292" s="737" t="s">
        <v>390</v>
      </c>
      <c r="DK1292" s="737" t="s">
        <v>390</v>
      </c>
      <c r="DL1292" s="737" t="s">
        <v>390</v>
      </c>
      <c r="DM1292" s="737" t="s">
        <v>390</v>
      </c>
      <c r="DN1292" s="737" t="s">
        <v>390</v>
      </c>
      <c r="DO1292" s="762">
        <v>0</v>
      </c>
      <c r="DP1292" s="737">
        <v>46283</v>
      </c>
      <c r="DQ1292" s="737">
        <v>46283</v>
      </c>
      <c r="DR1292" s="737">
        <v>46283</v>
      </c>
      <c r="DS1292" s="750">
        <v>46283</v>
      </c>
      <c r="DT1292" s="752">
        <v>46283</v>
      </c>
      <c r="DU1292" s="753">
        <v>-11</v>
      </c>
      <c r="DV1292" s="753" t="s">
        <v>308</v>
      </c>
      <c r="DW1292" s="754">
        <v>46269</v>
      </c>
      <c r="DX1292" s="755">
        <v>46272</v>
      </c>
      <c r="DY1292" s="754" t="e">
        <v>#VALUE!</v>
      </c>
      <c r="DZ1292" s="754" t="e">
        <v>#VALUE!</v>
      </c>
      <c r="EA1292" s="754" t="e">
        <v>#VALUE!</v>
      </c>
      <c r="EB1292" s="754" t="e">
        <v>#VALUE!</v>
      </c>
      <c r="HA1292" s="756" t="s">
        <v>397</v>
      </c>
      <c r="HB1292" s="756" t="s">
        <v>397</v>
      </c>
      <c r="HC1292" s="756" t="s">
        <v>397</v>
      </c>
      <c r="HD1292" s="756" t="s">
        <v>397</v>
      </c>
      <c r="HE1292" s="756" t="s">
        <v>397</v>
      </c>
      <c r="HF1292" s="756" t="s">
        <v>397</v>
      </c>
      <c r="HG1292" s="756" t="s">
        <v>397</v>
      </c>
      <c r="HH1292" s="756" t="s">
        <v>397</v>
      </c>
      <c r="HI1292" s="756" t="s">
        <v>397</v>
      </c>
      <c r="HJ1292" s="756" t="s">
        <v>397</v>
      </c>
      <c r="HK1292"/>
      <c r="HL1292"/>
      <c r="HM1292"/>
      <c r="HN1292" s="756" t="str">
        <f t="shared" si="43"/>
        <v>AUTO PRINT</v>
      </c>
      <c r="HO1292"/>
      <c r="HP1292" s="757" t="s">
        <v>572</v>
      </c>
      <c r="HQ1292" s="757" t="s">
        <v>572</v>
      </c>
      <c r="HR1292" s="757" t="s">
        <v>572</v>
      </c>
      <c r="HS1292"/>
      <c r="HW1292" s="758"/>
      <c r="HX1292"/>
      <c r="HY1292" s="759" t="s">
        <v>3367</v>
      </c>
      <c r="HZ1292" s="759" t="s">
        <v>3367</v>
      </c>
      <c r="IA1292" s="759" t="s">
        <v>3367</v>
      </c>
      <c r="IC1292" s="760" t="s">
        <v>3368</v>
      </c>
      <c r="ID1292" s="760" t="s">
        <v>3368</v>
      </c>
      <c r="IE1292" s="760" t="s">
        <v>572</v>
      </c>
      <c r="IF1292" s="761" t="s">
        <v>572</v>
      </c>
      <c r="IG1292" s="619" t="str">
        <f t="shared" si="44"/>
        <v>AUTO PRINTING</v>
      </c>
      <c r="II1292" s="761" t="s">
        <v>572</v>
      </c>
      <c r="IK1292" s="761" t="str">
        <f>IFERROR(VLOOKUP($M1292,#REF!,13,0),"IN HOUSE (MANUAL)")</f>
        <v>IN HOUSE (MANUAL)</v>
      </c>
      <c r="IM1292" s="760" t="s">
        <v>572</v>
      </c>
      <c r="IN1292" s="760" t="s">
        <v>572</v>
      </c>
      <c r="IO1292" s="760" t="s">
        <v>572</v>
      </c>
      <c r="IQ1292" s="760" t="s">
        <v>572</v>
      </c>
      <c r="IR1292" s="760" t="s">
        <v>572</v>
      </c>
      <c r="IT1292" s="760" t="s">
        <v>572</v>
      </c>
      <c r="IV1292" s="760" t="s">
        <v>572</v>
      </c>
      <c r="IW1292" s="760" t="s">
        <v>572</v>
      </c>
      <c r="IY1292" s="760" t="s">
        <v>572</v>
      </c>
      <c r="IZ1292" s="760" t="s">
        <v>572</v>
      </c>
      <c r="JB1292" s="760" t="s">
        <v>572</v>
      </c>
      <c r="JC1292" s="760" t="s">
        <v>572</v>
      </c>
      <c r="JE1292" s="760" t="s">
        <v>572</v>
      </c>
      <c r="JF1292" s="760" t="s">
        <v>572</v>
      </c>
    </row>
    <row r="1293" spans="1:266" ht="17.25" customHeight="1" x14ac:dyDescent="0.35">
      <c r="A1293" s="618" t="s">
        <v>2562</v>
      </c>
      <c r="B1293" s="730">
        <v>74</v>
      </c>
      <c r="C1293" s="730" t="s">
        <v>2539</v>
      </c>
      <c r="D1293" s="730" t="s">
        <v>2540</v>
      </c>
      <c r="E1293" s="730">
        <v>22</v>
      </c>
      <c r="F1293" s="731" t="s">
        <v>2030</v>
      </c>
      <c r="G1293" s="732">
        <v>1</v>
      </c>
      <c r="H1293" s="826">
        <v>46202</v>
      </c>
      <c r="I1293" s="730">
        <v>37</v>
      </c>
      <c r="J1293" s="730" t="s">
        <v>308</v>
      </c>
      <c r="K1293" s="730">
        <v>38</v>
      </c>
      <c r="L1293" s="730" t="s">
        <v>2563</v>
      </c>
      <c r="M1293" s="734" t="s">
        <v>2562</v>
      </c>
      <c r="N1293" s="734" t="s">
        <v>390</v>
      </c>
      <c r="O1293" s="734" t="s">
        <v>390</v>
      </c>
      <c r="P1293" s="734" t="s">
        <v>390</v>
      </c>
      <c r="Q1293" s="734">
        <v>0</v>
      </c>
      <c r="R1293" s="734" t="s">
        <v>2475</v>
      </c>
      <c r="S1293" s="734" t="s">
        <v>308</v>
      </c>
      <c r="T1293" s="734" t="s">
        <v>2559</v>
      </c>
      <c r="U1293" s="734">
        <v>880</v>
      </c>
      <c r="V1293" s="734" t="s">
        <v>308</v>
      </c>
      <c r="W1293" s="734" t="s">
        <v>218</v>
      </c>
      <c r="X1293" s="736">
        <v>0</v>
      </c>
      <c r="Y1293" s="734"/>
      <c r="Z1293" s="926"/>
      <c r="AA1293" s="734" t="s">
        <v>53</v>
      </c>
      <c r="AB1293" s="734" t="s">
        <v>863</v>
      </c>
      <c r="AC1293" s="734" t="s">
        <v>608</v>
      </c>
      <c r="AD1293" s="734">
        <v>900</v>
      </c>
      <c r="AE1293" s="764">
        <v>900</v>
      </c>
      <c r="AF1293" s="737" t="s">
        <v>390</v>
      </c>
      <c r="AG1293" s="765"/>
      <c r="AH1293" s="765"/>
      <c r="AI1293" s="765" t="s">
        <v>308</v>
      </c>
      <c r="AJ1293" s="740">
        <v>13</v>
      </c>
      <c r="AK1293" s="764"/>
      <c r="AL1293" s="764"/>
      <c r="AM1293" s="930">
        <v>0</v>
      </c>
      <c r="AN1293" s="930"/>
      <c r="AO1293" s="930"/>
      <c r="AP1293" s="930">
        <v>0</v>
      </c>
      <c r="AQ1293" s="930">
        <v>0</v>
      </c>
      <c r="AR1293" s="930">
        <v>0</v>
      </c>
      <c r="AS1293" s="930"/>
      <c r="AT1293" s="930"/>
      <c r="AU1293" s="930"/>
      <c r="AV1293" s="930"/>
      <c r="AW1293" s="930"/>
      <c r="AX1293" s="930"/>
      <c r="AY1293" s="930"/>
      <c r="AZ1293" s="930"/>
      <c r="BA1293" s="930"/>
      <c r="BB1293" s="930">
        <v>0</v>
      </c>
      <c r="BC1293" s="930">
        <v>0</v>
      </c>
      <c r="BD1293" s="930">
        <v>0</v>
      </c>
      <c r="BE1293" s="930">
        <v>0</v>
      </c>
      <c r="BF1293" s="930">
        <v>0</v>
      </c>
      <c r="BG1293" s="930">
        <v>0</v>
      </c>
      <c r="BH1293" s="930">
        <v>0</v>
      </c>
      <c r="BI1293" s="930">
        <v>0</v>
      </c>
      <c r="BJ1293" s="930"/>
      <c r="BK1293" s="930">
        <v>0</v>
      </c>
      <c r="BL1293" s="930">
        <v>0</v>
      </c>
      <c r="BM1293" s="930">
        <v>0</v>
      </c>
      <c r="BN1293" s="930" t="s">
        <v>308</v>
      </c>
      <c r="BO1293" s="930" t="s">
        <v>308</v>
      </c>
      <c r="BP1293" s="930" t="s">
        <v>308</v>
      </c>
      <c r="BQ1293" s="930" t="s">
        <v>308</v>
      </c>
      <c r="BR1293" s="930"/>
      <c r="BS1293" s="930">
        <v>0</v>
      </c>
      <c r="BT1293" s="930"/>
      <c r="BU1293" s="930">
        <v>0</v>
      </c>
      <c r="BV1293" s="930">
        <v>0</v>
      </c>
      <c r="BW1293" s="930">
        <v>0</v>
      </c>
      <c r="BX1293" s="930">
        <v>0</v>
      </c>
      <c r="BY1293" s="930">
        <v>0</v>
      </c>
      <c r="BZ1293" s="930">
        <v>0</v>
      </c>
      <c r="CA1293" s="930"/>
      <c r="CB1293" s="930"/>
      <c r="CC1293" s="930"/>
      <c r="CD1293" s="930"/>
      <c r="CE1293" s="930"/>
      <c r="CF1293" s="930"/>
      <c r="CG1293" s="930"/>
      <c r="CH1293" s="930"/>
      <c r="CI1293" s="930"/>
      <c r="CJ1293" s="930"/>
      <c r="CK1293" s="736">
        <v>0</v>
      </c>
      <c r="CL1293" s="736">
        <v>0</v>
      </c>
      <c r="CM1293" s="736" t="s">
        <v>397</v>
      </c>
      <c r="CN1293" s="736" t="s">
        <v>397</v>
      </c>
      <c r="CO1293" s="736">
        <v>0</v>
      </c>
      <c r="CP1293" s="736">
        <v>0</v>
      </c>
      <c r="CQ1293" s="736">
        <v>0</v>
      </c>
      <c r="CR1293" s="734">
        <v>900</v>
      </c>
      <c r="CS1293" s="744"/>
      <c r="CT1293" s="745">
        <v>46288</v>
      </c>
      <c r="CU1293" s="859" t="s">
        <v>1289</v>
      </c>
      <c r="CV1293" s="737"/>
      <c r="CW1293" s="737"/>
      <c r="CX1293" s="745">
        <v>46241</v>
      </c>
      <c r="CY1293" s="747">
        <v>0</v>
      </c>
      <c r="CZ1293" s="747" t="s">
        <v>308</v>
      </c>
      <c r="DA1293" s="748">
        <v>0</v>
      </c>
      <c r="DB1293" s="748">
        <v>0</v>
      </c>
      <c r="DC1293" s="748">
        <v>0</v>
      </c>
      <c r="DD1293" s="748" t="s">
        <v>397</v>
      </c>
      <c r="DE1293" s="749" t="s">
        <v>390</v>
      </c>
      <c r="DF1293" s="749" t="s">
        <v>390</v>
      </c>
      <c r="DG1293" s="749" t="s">
        <v>390</v>
      </c>
      <c r="DH1293" s="750">
        <v>0</v>
      </c>
      <c r="DI1293" s="737" t="s">
        <v>397</v>
      </c>
      <c r="DJ1293" s="737" t="s">
        <v>390</v>
      </c>
      <c r="DK1293" s="737" t="s">
        <v>390</v>
      </c>
      <c r="DL1293" s="737" t="s">
        <v>390</v>
      </c>
      <c r="DM1293" s="737" t="s">
        <v>390</v>
      </c>
      <c r="DN1293" s="737" t="s">
        <v>390</v>
      </c>
      <c r="DO1293" s="762">
        <v>0</v>
      </c>
      <c r="DP1293" s="737">
        <v>46283</v>
      </c>
      <c r="DQ1293" s="737">
        <v>46283</v>
      </c>
      <c r="DR1293" s="737">
        <v>46283</v>
      </c>
      <c r="DS1293" s="750">
        <v>46283</v>
      </c>
      <c r="DT1293" s="752">
        <v>46283</v>
      </c>
      <c r="DU1293" s="753">
        <v>-10</v>
      </c>
      <c r="DV1293" s="753" t="s">
        <v>308</v>
      </c>
      <c r="DW1293" s="754">
        <v>46272</v>
      </c>
      <c r="DX1293" s="755">
        <v>46273</v>
      </c>
      <c r="DY1293" s="754" t="e">
        <v>#VALUE!</v>
      </c>
      <c r="DZ1293" s="754" t="e">
        <v>#VALUE!</v>
      </c>
      <c r="EA1293" s="754" t="e">
        <v>#VALUE!</v>
      </c>
      <c r="EB1293" s="754" t="e">
        <v>#VALUE!</v>
      </c>
      <c r="HA1293" s="756" t="s">
        <v>397</v>
      </c>
      <c r="HB1293" s="756" t="s">
        <v>397</v>
      </c>
      <c r="HC1293" s="756" t="s">
        <v>397</v>
      </c>
      <c r="HD1293" s="756" t="s">
        <v>397</v>
      </c>
      <c r="HE1293" s="756" t="s">
        <v>397</v>
      </c>
      <c r="HF1293" s="756" t="s">
        <v>397</v>
      </c>
      <c r="HG1293" s="756" t="s">
        <v>397</v>
      </c>
      <c r="HH1293" s="756" t="s">
        <v>397</v>
      </c>
      <c r="HI1293" s="756" t="s">
        <v>397</v>
      </c>
      <c r="HJ1293" s="756" t="s">
        <v>397</v>
      </c>
      <c r="HK1293"/>
      <c r="HL1293"/>
      <c r="HM1293"/>
      <c r="HN1293" s="756" t="str">
        <f t="shared" si="43"/>
        <v>AUTO PRINT</v>
      </c>
      <c r="HO1293"/>
      <c r="HP1293" s="757" t="s">
        <v>572</v>
      </c>
      <c r="HQ1293" s="757" t="s">
        <v>572</v>
      </c>
      <c r="HR1293" s="757" t="s">
        <v>572</v>
      </c>
      <c r="HS1293"/>
      <c r="HW1293" s="758"/>
      <c r="HX1293"/>
      <c r="HY1293" s="759" t="s">
        <v>3367</v>
      </c>
      <c r="HZ1293" s="759" t="s">
        <v>3367</v>
      </c>
      <c r="IA1293" s="759" t="s">
        <v>3367</v>
      </c>
      <c r="IC1293" s="760" t="s">
        <v>3368</v>
      </c>
      <c r="ID1293" s="760" t="s">
        <v>3368</v>
      </c>
      <c r="IE1293" s="760" t="s">
        <v>572</v>
      </c>
      <c r="IF1293" s="761" t="s">
        <v>572</v>
      </c>
      <c r="IG1293" s="619" t="str">
        <f t="shared" si="44"/>
        <v>AUTO PRINTING</v>
      </c>
      <c r="II1293" s="761" t="s">
        <v>572</v>
      </c>
      <c r="IK1293" s="761" t="str">
        <f>IFERROR(VLOOKUP($M1293,#REF!,13,0),"IN HOUSE (MANUAL)")</f>
        <v>IN HOUSE (MANUAL)</v>
      </c>
      <c r="IM1293" s="760" t="s">
        <v>572</v>
      </c>
      <c r="IN1293" s="760" t="s">
        <v>572</v>
      </c>
      <c r="IO1293" s="760" t="s">
        <v>572</v>
      </c>
      <c r="IQ1293" s="760" t="s">
        <v>572</v>
      </c>
      <c r="IR1293" s="760" t="s">
        <v>572</v>
      </c>
      <c r="IT1293" s="760" t="s">
        <v>572</v>
      </c>
      <c r="IV1293" s="760" t="s">
        <v>572</v>
      </c>
      <c r="IW1293" s="760" t="s">
        <v>572</v>
      </c>
      <c r="IY1293" s="760" t="s">
        <v>572</v>
      </c>
      <c r="IZ1293" s="760" t="s">
        <v>572</v>
      </c>
      <c r="JB1293" s="760" t="s">
        <v>572</v>
      </c>
      <c r="JC1293" s="760" t="s">
        <v>572</v>
      </c>
      <c r="JE1293" s="760" t="s">
        <v>572</v>
      </c>
      <c r="JF1293" s="760" t="s">
        <v>572</v>
      </c>
    </row>
    <row r="1294" spans="1:266" ht="17.25" customHeight="1" x14ac:dyDescent="0.35">
      <c r="A1294" s="618" t="s">
        <v>2564</v>
      </c>
      <c r="B1294" s="730">
        <v>75</v>
      </c>
      <c r="C1294" s="730" t="s">
        <v>2539</v>
      </c>
      <c r="D1294" s="730" t="s">
        <v>2540</v>
      </c>
      <c r="E1294" s="730">
        <v>22</v>
      </c>
      <c r="F1294" s="731" t="s">
        <v>2030</v>
      </c>
      <c r="G1294" s="732">
        <v>1</v>
      </c>
      <c r="H1294" s="826">
        <v>46202</v>
      </c>
      <c r="I1294" s="730">
        <v>37</v>
      </c>
      <c r="J1294" s="730" t="s">
        <v>308</v>
      </c>
      <c r="K1294" s="730">
        <v>38</v>
      </c>
      <c r="L1294" s="730" t="s">
        <v>2565</v>
      </c>
      <c r="M1294" s="734" t="s">
        <v>2564</v>
      </c>
      <c r="N1294" s="734" t="s">
        <v>390</v>
      </c>
      <c r="O1294" s="734" t="s">
        <v>390</v>
      </c>
      <c r="P1294" s="734" t="s">
        <v>390</v>
      </c>
      <c r="Q1294" s="734">
        <v>0</v>
      </c>
      <c r="R1294" s="734" t="s">
        <v>2475</v>
      </c>
      <c r="S1294" s="734" t="s">
        <v>308</v>
      </c>
      <c r="T1294" s="734" t="s">
        <v>2559</v>
      </c>
      <c r="U1294" s="734">
        <v>880</v>
      </c>
      <c r="V1294" s="734" t="s">
        <v>308</v>
      </c>
      <c r="W1294" s="734" t="s">
        <v>218</v>
      </c>
      <c r="X1294" s="736">
        <v>0</v>
      </c>
      <c r="Y1294" s="734"/>
      <c r="Z1294" s="926"/>
      <c r="AA1294" s="734" t="s">
        <v>53</v>
      </c>
      <c r="AB1294" s="734" t="s">
        <v>863</v>
      </c>
      <c r="AC1294" s="734" t="s">
        <v>608</v>
      </c>
      <c r="AD1294" s="734">
        <v>900</v>
      </c>
      <c r="AE1294" s="764">
        <v>900</v>
      </c>
      <c r="AF1294" s="737" t="s">
        <v>390</v>
      </c>
      <c r="AG1294" s="765"/>
      <c r="AH1294" s="765"/>
      <c r="AI1294" s="765" t="s">
        <v>308</v>
      </c>
      <c r="AJ1294" s="740">
        <v>14</v>
      </c>
      <c r="AK1294" s="764"/>
      <c r="AL1294" s="764"/>
      <c r="AM1294" s="930">
        <v>0</v>
      </c>
      <c r="AN1294" s="930"/>
      <c r="AO1294" s="930"/>
      <c r="AP1294" s="930">
        <v>0</v>
      </c>
      <c r="AQ1294" s="930">
        <v>0</v>
      </c>
      <c r="AR1294" s="930">
        <v>0</v>
      </c>
      <c r="AS1294" s="930"/>
      <c r="AT1294" s="930"/>
      <c r="AU1294" s="930"/>
      <c r="AV1294" s="930"/>
      <c r="AW1294" s="930"/>
      <c r="AX1294" s="930"/>
      <c r="AY1294" s="930"/>
      <c r="AZ1294" s="930"/>
      <c r="BA1294" s="930"/>
      <c r="BB1294" s="930">
        <v>0</v>
      </c>
      <c r="BC1294" s="930">
        <v>0</v>
      </c>
      <c r="BD1294" s="930">
        <v>0</v>
      </c>
      <c r="BE1294" s="930">
        <v>0</v>
      </c>
      <c r="BF1294" s="930">
        <v>0</v>
      </c>
      <c r="BG1294" s="930">
        <v>0</v>
      </c>
      <c r="BH1294" s="930">
        <v>0</v>
      </c>
      <c r="BI1294" s="930">
        <v>0</v>
      </c>
      <c r="BJ1294" s="930"/>
      <c r="BK1294" s="930">
        <v>0</v>
      </c>
      <c r="BL1294" s="930">
        <v>0</v>
      </c>
      <c r="BM1294" s="930">
        <v>0</v>
      </c>
      <c r="BN1294" s="930" t="s">
        <v>308</v>
      </c>
      <c r="BO1294" s="930" t="s">
        <v>308</v>
      </c>
      <c r="BP1294" s="930" t="s">
        <v>308</v>
      </c>
      <c r="BQ1294" s="930" t="s">
        <v>308</v>
      </c>
      <c r="BR1294" s="930"/>
      <c r="BS1294" s="930">
        <v>0</v>
      </c>
      <c r="BT1294" s="930"/>
      <c r="BU1294" s="930">
        <v>0</v>
      </c>
      <c r="BV1294" s="930">
        <v>0</v>
      </c>
      <c r="BW1294" s="930">
        <v>0</v>
      </c>
      <c r="BX1294" s="930">
        <v>0</v>
      </c>
      <c r="BY1294" s="930">
        <v>0</v>
      </c>
      <c r="BZ1294" s="930">
        <v>0</v>
      </c>
      <c r="CA1294" s="930"/>
      <c r="CB1294" s="930"/>
      <c r="CC1294" s="930"/>
      <c r="CD1294" s="930"/>
      <c r="CE1294" s="930"/>
      <c r="CF1294" s="930"/>
      <c r="CG1294" s="930"/>
      <c r="CH1294" s="930"/>
      <c r="CI1294" s="930"/>
      <c r="CJ1294" s="930"/>
      <c r="CK1294" s="736">
        <v>0</v>
      </c>
      <c r="CL1294" s="736">
        <v>0</v>
      </c>
      <c r="CM1294" s="736" t="s">
        <v>397</v>
      </c>
      <c r="CN1294" s="736" t="s">
        <v>397</v>
      </c>
      <c r="CO1294" s="736">
        <v>0</v>
      </c>
      <c r="CP1294" s="736">
        <v>0</v>
      </c>
      <c r="CQ1294" s="736">
        <v>0</v>
      </c>
      <c r="CR1294" s="734">
        <v>900</v>
      </c>
      <c r="CS1294" s="744"/>
      <c r="CT1294" s="745">
        <v>46288</v>
      </c>
      <c r="CU1294" s="859" t="s">
        <v>1289</v>
      </c>
      <c r="CV1294" s="737"/>
      <c r="CW1294" s="737"/>
      <c r="CX1294" s="745">
        <v>46241</v>
      </c>
      <c r="CY1294" s="747">
        <v>0</v>
      </c>
      <c r="CZ1294" s="747" t="s">
        <v>308</v>
      </c>
      <c r="DA1294" s="748">
        <v>0</v>
      </c>
      <c r="DB1294" s="748">
        <v>0</v>
      </c>
      <c r="DC1294" s="748">
        <v>0</v>
      </c>
      <c r="DD1294" s="748" t="s">
        <v>397</v>
      </c>
      <c r="DE1294" s="749" t="s">
        <v>390</v>
      </c>
      <c r="DF1294" s="749" t="s">
        <v>390</v>
      </c>
      <c r="DG1294" s="749" t="s">
        <v>390</v>
      </c>
      <c r="DH1294" s="750">
        <v>0</v>
      </c>
      <c r="DI1294" s="737" t="s">
        <v>397</v>
      </c>
      <c r="DJ1294" s="737" t="s">
        <v>390</v>
      </c>
      <c r="DK1294" s="737" t="s">
        <v>390</v>
      </c>
      <c r="DL1294" s="737" t="s">
        <v>390</v>
      </c>
      <c r="DM1294" s="737" t="s">
        <v>390</v>
      </c>
      <c r="DN1294" s="737" t="s">
        <v>390</v>
      </c>
      <c r="DO1294" s="762">
        <v>0</v>
      </c>
      <c r="DP1294" s="737">
        <v>46283</v>
      </c>
      <c r="DQ1294" s="737">
        <v>46283</v>
      </c>
      <c r="DR1294" s="737">
        <v>46283</v>
      </c>
      <c r="DS1294" s="750">
        <v>46283</v>
      </c>
      <c r="DT1294" s="752">
        <v>46283</v>
      </c>
      <c r="DU1294" s="753">
        <v>-9</v>
      </c>
      <c r="DV1294" s="753" t="s">
        <v>308</v>
      </c>
      <c r="DW1294" s="754">
        <v>46273</v>
      </c>
      <c r="DX1294" s="755">
        <v>46274</v>
      </c>
      <c r="DY1294" s="754" t="e">
        <v>#VALUE!</v>
      </c>
      <c r="DZ1294" s="754" t="e">
        <v>#VALUE!</v>
      </c>
      <c r="EA1294" s="754" t="e">
        <v>#VALUE!</v>
      </c>
      <c r="EB1294" s="754" t="e">
        <v>#VALUE!</v>
      </c>
      <c r="HA1294" s="756" t="s">
        <v>397</v>
      </c>
      <c r="HB1294" s="756" t="s">
        <v>397</v>
      </c>
      <c r="HC1294" s="756" t="s">
        <v>397</v>
      </c>
      <c r="HD1294" s="756" t="s">
        <v>397</v>
      </c>
      <c r="HE1294" s="756" t="s">
        <v>397</v>
      </c>
      <c r="HF1294" s="756" t="s">
        <v>397</v>
      </c>
      <c r="HG1294" s="756" t="s">
        <v>397</v>
      </c>
      <c r="HH1294" s="756" t="s">
        <v>397</v>
      </c>
      <c r="HI1294" s="756" t="s">
        <v>397</v>
      </c>
      <c r="HJ1294" s="756" t="s">
        <v>397</v>
      </c>
      <c r="HK1294"/>
      <c r="HL1294"/>
      <c r="HM1294"/>
      <c r="HN1294" s="756" t="str">
        <f t="shared" si="43"/>
        <v>AUTO PRINT</v>
      </c>
      <c r="HO1294"/>
      <c r="HP1294" s="757" t="s">
        <v>572</v>
      </c>
      <c r="HQ1294" s="757" t="s">
        <v>572</v>
      </c>
      <c r="HR1294" s="757" t="s">
        <v>572</v>
      </c>
      <c r="HS1294"/>
      <c r="HW1294" s="758"/>
      <c r="HX1294"/>
      <c r="HY1294" s="759" t="s">
        <v>3367</v>
      </c>
      <c r="HZ1294" s="759" t="s">
        <v>3367</v>
      </c>
      <c r="IA1294" s="759" t="s">
        <v>3367</v>
      </c>
      <c r="IC1294" s="760" t="s">
        <v>3368</v>
      </c>
      <c r="ID1294" s="760" t="s">
        <v>3368</v>
      </c>
      <c r="IE1294" s="760" t="s">
        <v>572</v>
      </c>
      <c r="IF1294" s="761" t="s">
        <v>572</v>
      </c>
      <c r="IG1294" s="619" t="str">
        <f t="shared" si="44"/>
        <v>AUTO PRINTING</v>
      </c>
      <c r="II1294" s="761" t="s">
        <v>572</v>
      </c>
      <c r="IK1294" s="761" t="str">
        <f>IFERROR(VLOOKUP($M1294,#REF!,13,0),"IN HOUSE (MANUAL)")</f>
        <v>IN HOUSE (MANUAL)</v>
      </c>
      <c r="IM1294" s="760" t="s">
        <v>572</v>
      </c>
      <c r="IN1294" s="760" t="s">
        <v>572</v>
      </c>
      <c r="IO1294" s="760" t="s">
        <v>572</v>
      </c>
      <c r="IQ1294" s="760" t="s">
        <v>572</v>
      </c>
      <c r="IR1294" s="760" t="s">
        <v>572</v>
      </c>
      <c r="IT1294" s="760" t="s">
        <v>239</v>
      </c>
      <c r="IV1294" s="760" t="s">
        <v>572</v>
      </c>
      <c r="IW1294" s="760" t="s">
        <v>572</v>
      </c>
      <c r="IY1294" s="760" t="s">
        <v>572</v>
      </c>
      <c r="IZ1294" s="760" t="s">
        <v>572</v>
      </c>
      <c r="JB1294" s="760" t="s">
        <v>572</v>
      </c>
      <c r="JC1294" s="760" t="s">
        <v>572</v>
      </c>
      <c r="JE1294" s="760">
        <v>0</v>
      </c>
      <c r="JF1294" s="760" t="s">
        <v>572</v>
      </c>
    </row>
    <row r="1295" spans="1:266" ht="17.25" customHeight="1" x14ac:dyDescent="0.35">
      <c r="A1295" s="618" t="s">
        <v>2566</v>
      </c>
      <c r="B1295" s="730">
        <v>76</v>
      </c>
      <c r="C1295" s="730" t="s">
        <v>2539</v>
      </c>
      <c r="D1295" s="730" t="s">
        <v>2540</v>
      </c>
      <c r="E1295" s="730">
        <v>22</v>
      </c>
      <c r="F1295" s="731" t="s">
        <v>566</v>
      </c>
      <c r="G1295" s="732">
        <v>1</v>
      </c>
      <c r="H1295" s="826">
        <v>46202</v>
      </c>
      <c r="I1295" s="730">
        <v>37</v>
      </c>
      <c r="J1295" s="730" t="s">
        <v>308</v>
      </c>
      <c r="K1295" s="730">
        <v>38</v>
      </c>
      <c r="L1295" s="730" t="s">
        <v>2567</v>
      </c>
      <c r="M1295" s="734" t="s">
        <v>2566</v>
      </c>
      <c r="N1295" s="734" t="s">
        <v>390</v>
      </c>
      <c r="O1295" s="734" t="s">
        <v>390</v>
      </c>
      <c r="P1295" s="734" t="s">
        <v>390</v>
      </c>
      <c r="Q1295" s="734">
        <v>0</v>
      </c>
      <c r="R1295" s="734" t="s">
        <v>2475</v>
      </c>
      <c r="S1295" s="734" t="s">
        <v>308</v>
      </c>
      <c r="T1295" s="734" t="s">
        <v>2559</v>
      </c>
      <c r="U1295" s="734">
        <v>880</v>
      </c>
      <c r="V1295" s="734" t="s">
        <v>308</v>
      </c>
      <c r="W1295" s="734" t="s">
        <v>218</v>
      </c>
      <c r="X1295" s="736">
        <v>0</v>
      </c>
      <c r="Y1295" s="734"/>
      <c r="Z1295" s="926"/>
      <c r="AA1295" s="734" t="s">
        <v>53</v>
      </c>
      <c r="AB1295" s="734" t="s">
        <v>863</v>
      </c>
      <c r="AC1295" s="734" t="s">
        <v>608</v>
      </c>
      <c r="AD1295" s="734">
        <v>720</v>
      </c>
      <c r="AE1295" s="764">
        <v>720</v>
      </c>
      <c r="AF1295" s="737" t="s">
        <v>390</v>
      </c>
      <c r="AG1295" s="765"/>
      <c r="AH1295" s="765"/>
      <c r="AI1295" s="765" t="s">
        <v>308</v>
      </c>
      <c r="AJ1295" s="740">
        <v>15</v>
      </c>
      <c r="AK1295" s="764"/>
      <c r="AL1295" s="764"/>
      <c r="AM1295" s="930">
        <v>0</v>
      </c>
      <c r="AN1295" s="930"/>
      <c r="AO1295" s="930"/>
      <c r="AP1295" s="930">
        <v>0</v>
      </c>
      <c r="AQ1295" s="930">
        <v>0</v>
      </c>
      <c r="AR1295" s="930">
        <v>0</v>
      </c>
      <c r="AS1295" s="930"/>
      <c r="AT1295" s="930"/>
      <c r="AU1295" s="930"/>
      <c r="AV1295" s="930"/>
      <c r="AW1295" s="930"/>
      <c r="AX1295" s="930"/>
      <c r="AY1295" s="930"/>
      <c r="AZ1295" s="930"/>
      <c r="BA1295" s="930"/>
      <c r="BB1295" s="930">
        <v>0</v>
      </c>
      <c r="BC1295" s="930">
        <v>0</v>
      </c>
      <c r="BD1295" s="930">
        <v>0</v>
      </c>
      <c r="BE1295" s="930">
        <v>0</v>
      </c>
      <c r="BF1295" s="930">
        <v>0</v>
      </c>
      <c r="BG1295" s="930">
        <v>0</v>
      </c>
      <c r="BH1295" s="930">
        <v>0</v>
      </c>
      <c r="BI1295" s="930">
        <v>0</v>
      </c>
      <c r="BJ1295" s="930"/>
      <c r="BK1295" s="930">
        <v>0</v>
      </c>
      <c r="BL1295" s="930">
        <v>0</v>
      </c>
      <c r="BM1295" s="930">
        <v>0</v>
      </c>
      <c r="BN1295" s="930" t="s">
        <v>308</v>
      </c>
      <c r="BO1295" s="930" t="s">
        <v>308</v>
      </c>
      <c r="BP1295" s="930" t="s">
        <v>308</v>
      </c>
      <c r="BQ1295" s="930" t="s">
        <v>308</v>
      </c>
      <c r="BR1295" s="930"/>
      <c r="BS1295" s="930">
        <v>0</v>
      </c>
      <c r="BT1295" s="930"/>
      <c r="BU1295" s="930">
        <v>0</v>
      </c>
      <c r="BV1295" s="930">
        <v>0</v>
      </c>
      <c r="BW1295" s="930">
        <v>0</v>
      </c>
      <c r="BX1295" s="930">
        <v>0</v>
      </c>
      <c r="BY1295" s="930">
        <v>0</v>
      </c>
      <c r="BZ1295" s="930">
        <v>0</v>
      </c>
      <c r="CA1295" s="930"/>
      <c r="CB1295" s="930"/>
      <c r="CC1295" s="930"/>
      <c r="CD1295" s="930"/>
      <c r="CE1295" s="930"/>
      <c r="CF1295" s="930"/>
      <c r="CG1295" s="930"/>
      <c r="CH1295" s="930"/>
      <c r="CI1295" s="930"/>
      <c r="CJ1295" s="930"/>
      <c r="CK1295" s="736">
        <v>0</v>
      </c>
      <c r="CL1295" s="736">
        <v>0</v>
      </c>
      <c r="CM1295" s="736" t="s">
        <v>397</v>
      </c>
      <c r="CN1295" s="736" t="s">
        <v>397</v>
      </c>
      <c r="CO1295" s="736">
        <v>0</v>
      </c>
      <c r="CP1295" s="736">
        <v>0</v>
      </c>
      <c r="CQ1295" s="736">
        <v>24</v>
      </c>
      <c r="CR1295" s="734">
        <v>720</v>
      </c>
      <c r="CS1295" s="744"/>
      <c r="CT1295" s="745">
        <v>46288</v>
      </c>
      <c r="CU1295" s="859" t="s">
        <v>1289</v>
      </c>
      <c r="CV1295" s="737"/>
      <c r="CW1295" s="737"/>
      <c r="CX1295" s="745">
        <v>46241</v>
      </c>
      <c r="CY1295" s="747">
        <v>0</v>
      </c>
      <c r="CZ1295" s="747" t="s">
        <v>308</v>
      </c>
      <c r="DA1295" s="748">
        <v>0</v>
      </c>
      <c r="DB1295" s="748">
        <v>0</v>
      </c>
      <c r="DC1295" s="748">
        <v>0</v>
      </c>
      <c r="DD1295" s="748" t="s">
        <v>397</v>
      </c>
      <c r="DE1295" s="749" t="s">
        <v>390</v>
      </c>
      <c r="DF1295" s="749" t="s">
        <v>390</v>
      </c>
      <c r="DG1295" s="749" t="s">
        <v>390</v>
      </c>
      <c r="DH1295" s="750">
        <v>0</v>
      </c>
      <c r="DI1295" s="737" t="s">
        <v>397</v>
      </c>
      <c r="DJ1295" s="737" t="s">
        <v>390</v>
      </c>
      <c r="DK1295" s="737" t="s">
        <v>390</v>
      </c>
      <c r="DL1295" s="737" t="s">
        <v>390</v>
      </c>
      <c r="DM1295" s="737" t="s">
        <v>390</v>
      </c>
      <c r="DN1295" s="737" t="s">
        <v>390</v>
      </c>
      <c r="DO1295" s="762">
        <v>0</v>
      </c>
      <c r="DP1295" s="737">
        <v>46283</v>
      </c>
      <c r="DQ1295" s="737">
        <v>46283</v>
      </c>
      <c r="DR1295" s="737">
        <v>46283</v>
      </c>
      <c r="DS1295" s="750">
        <v>46283</v>
      </c>
      <c r="DT1295" s="752">
        <v>46283</v>
      </c>
      <c r="DU1295" s="753">
        <v>-8</v>
      </c>
      <c r="DV1295" s="753" t="s">
        <v>308</v>
      </c>
      <c r="DW1295" s="754">
        <v>46274</v>
      </c>
      <c r="DX1295" s="755">
        <v>46275</v>
      </c>
      <c r="DY1295" s="754" t="e">
        <v>#VALUE!</v>
      </c>
      <c r="DZ1295" s="754" t="e">
        <v>#VALUE!</v>
      </c>
      <c r="EA1295" s="754" t="e">
        <v>#VALUE!</v>
      </c>
      <c r="EB1295" s="754" t="e">
        <v>#VALUE!</v>
      </c>
      <c r="HA1295" s="756" t="s">
        <v>397</v>
      </c>
      <c r="HB1295" s="756" t="s">
        <v>397</v>
      </c>
      <c r="HC1295" s="756" t="s">
        <v>397</v>
      </c>
      <c r="HD1295" s="756" t="s">
        <v>397</v>
      </c>
      <c r="HE1295" s="756" t="s">
        <v>397</v>
      </c>
      <c r="HF1295" s="756" t="s">
        <v>397</v>
      </c>
      <c r="HG1295" s="756" t="s">
        <v>397</v>
      </c>
      <c r="HH1295" s="756" t="s">
        <v>397</v>
      </c>
      <c r="HI1295" s="756" t="s">
        <v>397</v>
      </c>
      <c r="HJ1295" s="756" t="s">
        <v>397</v>
      </c>
      <c r="HK1295"/>
      <c r="HL1295"/>
      <c r="HM1295"/>
      <c r="HN1295" s="756" t="str">
        <f t="shared" si="43"/>
        <v>AUTO PRINT</v>
      </c>
      <c r="HO1295"/>
      <c r="HP1295" s="757" t="s">
        <v>572</v>
      </c>
      <c r="HQ1295" s="757" t="s">
        <v>572</v>
      </c>
      <c r="HR1295" s="757" t="s">
        <v>572</v>
      </c>
      <c r="HS1295"/>
      <c r="HW1295" s="758"/>
      <c r="HX1295"/>
      <c r="HY1295" s="759" t="s">
        <v>3367</v>
      </c>
      <c r="HZ1295" s="759" t="s">
        <v>3367</v>
      </c>
      <c r="IA1295" s="759" t="s">
        <v>3367</v>
      </c>
      <c r="IC1295" s="760" t="s">
        <v>3368</v>
      </c>
      <c r="ID1295" s="760" t="s">
        <v>3368</v>
      </c>
      <c r="IE1295" s="760" t="s">
        <v>572</v>
      </c>
      <c r="IF1295" s="761" t="s">
        <v>572</v>
      </c>
      <c r="IG1295" s="619" t="str">
        <f t="shared" si="44"/>
        <v>AUTO PRINTING</v>
      </c>
      <c r="II1295" s="761" t="s">
        <v>572</v>
      </c>
      <c r="IK1295" s="761" t="str">
        <f>IFERROR(VLOOKUP($M1295,#REF!,13,0),"IN HOUSE (MANUAL)")</f>
        <v>IN HOUSE (MANUAL)</v>
      </c>
      <c r="IM1295" s="760" t="s">
        <v>572</v>
      </c>
      <c r="IN1295" s="760" t="s">
        <v>572</v>
      </c>
      <c r="IO1295" s="760" t="s">
        <v>572</v>
      </c>
      <c r="IQ1295" s="760" t="s">
        <v>572</v>
      </c>
      <c r="IR1295" s="760" t="s">
        <v>572</v>
      </c>
      <c r="IT1295" s="760" t="s">
        <v>239</v>
      </c>
      <c r="IV1295" s="760" t="s">
        <v>572</v>
      </c>
      <c r="IW1295" s="760" t="s">
        <v>572</v>
      </c>
      <c r="IY1295" s="760" t="s">
        <v>572</v>
      </c>
      <c r="IZ1295" s="760" t="s">
        <v>572</v>
      </c>
      <c r="JB1295" s="760" t="s">
        <v>572</v>
      </c>
      <c r="JC1295" s="760" t="s">
        <v>572</v>
      </c>
      <c r="JE1295" s="760">
        <v>0</v>
      </c>
      <c r="JF1295" s="760" t="s">
        <v>572</v>
      </c>
    </row>
    <row r="1296" spans="1:266" ht="17.25" customHeight="1" x14ac:dyDescent="0.35">
      <c r="A1296" s="618" t="s">
        <v>2568</v>
      </c>
      <c r="B1296" s="730">
        <v>77</v>
      </c>
      <c r="C1296" s="730" t="s">
        <v>2539</v>
      </c>
      <c r="D1296" s="730" t="s">
        <v>2540</v>
      </c>
      <c r="E1296" s="730">
        <v>22</v>
      </c>
      <c r="F1296" s="731" t="s">
        <v>574</v>
      </c>
      <c r="G1296" s="732">
        <v>1</v>
      </c>
      <c r="H1296" s="826">
        <v>46202</v>
      </c>
      <c r="I1296" s="730">
        <v>38</v>
      </c>
      <c r="J1296" s="730" t="s">
        <v>308</v>
      </c>
      <c r="K1296" s="730">
        <v>38</v>
      </c>
      <c r="L1296" s="730" t="s">
        <v>2569</v>
      </c>
      <c r="M1296" s="735" t="s">
        <v>2568</v>
      </c>
      <c r="N1296" s="735" t="s">
        <v>390</v>
      </c>
      <c r="O1296" s="735" t="s">
        <v>390</v>
      </c>
      <c r="P1296" s="735" t="s">
        <v>390</v>
      </c>
      <c r="Q1296" s="735">
        <v>0</v>
      </c>
      <c r="R1296" s="735" t="s">
        <v>2475</v>
      </c>
      <c r="S1296" s="735" t="s">
        <v>308</v>
      </c>
      <c r="T1296" s="735" t="s">
        <v>2559</v>
      </c>
      <c r="U1296" s="735">
        <v>880</v>
      </c>
      <c r="V1296" s="735" t="s">
        <v>308</v>
      </c>
      <c r="W1296" s="735" t="s">
        <v>218</v>
      </c>
      <c r="X1296" s="768">
        <v>0</v>
      </c>
      <c r="Y1296" s="735"/>
      <c r="Z1296" s="862"/>
      <c r="AA1296" s="735" t="s">
        <v>53</v>
      </c>
      <c r="AB1296" s="735" t="s">
        <v>863</v>
      </c>
      <c r="AC1296" s="735" t="s">
        <v>608</v>
      </c>
      <c r="AD1296" s="735">
        <v>780</v>
      </c>
      <c r="AE1296" s="738">
        <v>780</v>
      </c>
      <c r="AF1296" s="763" t="s">
        <v>390</v>
      </c>
      <c r="AG1296" s="765"/>
      <c r="AH1296" s="765"/>
      <c r="AI1296" s="765" t="s">
        <v>308</v>
      </c>
      <c r="AJ1296" s="740">
        <v>16</v>
      </c>
      <c r="AK1296" s="738"/>
      <c r="AL1296" s="738"/>
      <c r="AM1296" s="937">
        <v>0</v>
      </c>
      <c r="AN1296" s="937"/>
      <c r="AO1296" s="937"/>
      <c r="AP1296" s="937">
        <v>0</v>
      </c>
      <c r="AQ1296" s="937">
        <v>0</v>
      </c>
      <c r="AR1296" s="937">
        <v>0</v>
      </c>
      <c r="AS1296" s="937"/>
      <c r="AT1296" s="937"/>
      <c r="AU1296" s="937"/>
      <c r="AV1296" s="937"/>
      <c r="AW1296" s="937"/>
      <c r="AX1296" s="937"/>
      <c r="AY1296" s="937"/>
      <c r="AZ1296" s="937"/>
      <c r="BA1296" s="937"/>
      <c r="BB1296" s="937">
        <v>0</v>
      </c>
      <c r="BC1296" s="937">
        <v>0</v>
      </c>
      <c r="BD1296" s="937">
        <v>0</v>
      </c>
      <c r="BE1296" s="937">
        <v>0</v>
      </c>
      <c r="BF1296" s="937">
        <v>0</v>
      </c>
      <c r="BG1296" s="937">
        <v>0</v>
      </c>
      <c r="BH1296" s="937">
        <v>0</v>
      </c>
      <c r="BI1296" s="937">
        <v>0</v>
      </c>
      <c r="BJ1296" s="937"/>
      <c r="BK1296" s="937">
        <v>0</v>
      </c>
      <c r="BL1296" s="937">
        <v>0</v>
      </c>
      <c r="BM1296" s="937">
        <v>0</v>
      </c>
      <c r="BN1296" s="937" t="s">
        <v>308</v>
      </c>
      <c r="BO1296" s="937" t="s">
        <v>308</v>
      </c>
      <c r="BP1296" s="937" t="s">
        <v>308</v>
      </c>
      <c r="BQ1296" s="937" t="s">
        <v>308</v>
      </c>
      <c r="BR1296" s="937"/>
      <c r="BS1296" s="937">
        <v>0</v>
      </c>
      <c r="BT1296" s="937"/>
      <c r="BU1296" s="937">
        <v>0</v>
      </c>
      <c r="BV1296" s="937">
        <v>0</v>
      </c>
      <c r="BW1296" s="937">
        <v>0</v>
      </c>
      <c r="BX1296" s="937">
        <v>0</v>
      </c>
      <c r="BY1296" s="937">
        <v>0</v>
      </c>
      <c r="BZ1296" s="937">
        <v>0</v>
      </c>
      <c r="CA1296" s="937"/>
      <c r="CB1296" s="937"/>
      <c r="CC1296" s="937"/>
      <c r="CD1296" s="937"/>
      <c r="CE1296" s="937"/>
      <c r="CF1296" s="937"/>
      <c r="CG1296" s="937"/>
      <c r="CH1296" s="937"/>
      <c r="CI1296" s="937"/>
      <c r="CJ1296" s="937"/>
      <c r="CK1296" s="768">
        <v>0</v>
      </c>
      <c r="CL1296" s="768">
        <v>0</v>
      </c>
      <c r="CM1296" s="768" t="s">
        <v>397</v>
      </c>
      <c r="CN1296" s="768" t="s">
        <v>397</v>
      </c>
      <c r="CO1296" s="768">
        <v>0</v>
      </c>
      <c r="CP1296" s="768">
        <v>0</v>
      </c>
      <c r="CQ1296" s="768">
        <v>116</v>
      </c>
      <c r="CR1296" s="735">
        <v>780</v>
      </c>
      <c r="CS1296" s="769"/>
      <c r="CT1296" s="860">
        <v>46288</v>
      </c>
      <c r="CU1296" s="941" t="s">
        <v>1289</v>
      </c>
      <c r="CV1296" s="763"/>
      <c r="CW1296" s="763"/>
      <c r="CX1296" s="860">
        <v>46241</v>
      </c>
      <c r="CY1296" s="861">
        <v>0</v>
      </c>
      <c r="CZ1296" s="861">
        <v>0</v>
      </c>
      <c r="DA1296" s="749">
        <v>0</v>
      </c>
      <c r="DB1296" s="749">
        <v>0</v>
      </c>
      <c r="DC1296" s="749">
        <v>0</v>
      </c>
      <c r="DD1296" s="749" t="s">
        <v>397</v>
      </c>
      <c r="DE1296" s="749" t="s">
        <v>390</v>
      </c>
      <c r="DF1296" s="749" t="s">
        <v>390</v>
      </c>
      <c r="DG1296" s="749" t="s">
        <v>390</v>
      </c>
      <c r="DH1296" s="770">
        <v>0</v>
      </c>
      <c r="DI1296" s="763" t="s">
        <v>397</v>
      </c>
      <c r="DJ1296" s="763" t="s">
        <v>390</v>
      </c>
      <c r="DK1296" s="763" t="s">
        <v>390</v>
      </c>
      <c r="DL1296" s="763" t="s">
        <v>390</v>
      </c>
      <c r="DM1296" s="763" t="s">
        <v>390</v>
      </c>
      <c r="DN1296" s="763" t="s">
        <v>390</v>
      </c>
      <c r="DO1296" s="771">
        <v>0</v>
      </c>
      <c r="DP1296" s="763">
        <v>46283</v>
      </c>
      <c r="DQ1296" s="763">
        <v>46283</v>
      </c>
      <c r="DR1296" s="763">
        <v>46283</v>
      </c>
      <c r="DS1296" s="770">
        <v>46283</v>
      </c>
      <c r="DT1296" s="752">
        <v>46283</v>
      </c>
      <c r="DU1296" s="753">
        <v>-4</v>
      </c>
      <c r="DV1296" s="753" t="s">
        <v>308</v>
      </c>
      <c r="DW1296" s="754">
        <v>46275</v>
      </c>
      <c r="DX1296" s="755">
        <v>46279</v>
      </c>
      <c r="DY1296" s="754" t="e">
        <v>#VALUE!</v>
      </c>
      <c r="DZ1296" s="754" t="e">
        <v>#VALUE!</v>
      </c>
      <c r="EA1296" s="754" t="e">
        <v>#VALUE!</v>
      </c>
      <c r="EB1296" s="754" t="e">
        <v>#VALUE!</v>
      </c>
      <c r="HA1296" s="756" t="s">
        <v>397</v>
      </c>
      <c r="HB1296" s="756" t="s">
        <v>397</v>
      </c>
      <c r="HC1296" s="756" t="s">
        <v>397</v>
      </c>
      <c r="HD1296" s="756" t="s">
        <v>397</v>
      </c>
      <c r="HE1296" s="756" t="s">
        <v>397</v>
      </c>
      <c r="HF1296" s="756" t="s">
        <v>397</v>
      </c>
      <c r="HG1296" s="756" t="s">
        <v>397</v>
      </c>
      <c r="HH1296" s="756" t="s">
        <v>397</v>
      </c>
      <c r="HI1296" s="756" t="s">
        <v>397</v>
      </c>
      <c r="HJ1296" s="756" t="s">
        <v>397</v>
      </c>
      <c r="HK1296"/>
      <c r="HL1296"/>
      <c r="HM1296"/>
      <c r="HN1296" s="756" t="str">
        <f t="shared" si="43"/>
        <v>AUTO PRINT</v>
      </c>
      <c r="HO1296"/>
      <c r="HP1296" s="757" t="s">
        <v>572</v>
      </c>
      <c r="HQ1296" s="757" t="s">
        <v>572</v>
      </c>
      <c r="HR1296" s="757" t="s">
        <v>572</v>
      </c>
      <c r="HS1296"/>
      <c r="HW1296" s="758"/>
      <c r="HX1296"/>
      <c r="HY1296" s="759" t="s">
        <v>3367</v>
      </c>
      <c r="HZ1296" s="759" t="s">
        <v>3367</v>
      </c>
      <c r="IA1296" s="759" t="s">
        <v>3367</v>
      </c>
      <c r="IC1296" s="760" t="s">
        <v>3368</v>
      </c>
      <c r="ID1296" s="760" t="s">
        <v>3368</v>
      </c>
      <c r="IE1296" s="760" t="s">
        <v>572</v>
      </c>
      <c r="IF1296" s="761" t="s">
        <v>572</v>
      </c>
      <c r="IG1296" s="619" t="str">
        <f t="shared" si="44"/>
        <v>AUTO PRINTING</v>
      </c>
      <c r="II1296" s="761" t="s">
        <v>572</v>
      </c>
      <c r="IK1296" s="761" t="str">
        <f>IFERROR(VLOOKUP($M1296,#REF!,13,0),"IN HOUSE (MANUAL)")</f>
        <v>IN HOUSE (MANUAL)</v>
      </c>
      <c r="IM1296" s="760" t="s">
        <v>572</v>
      </c>
      <c r="IN1296" s="760" t="s">
        <v>572</v>
      </c>
      <c r="IO1296" s="760" t="s">
        <v>572</v>
      </c>
      <c r="IQ1296" s="760" t="s">
        <v>572</v>
      </c>
      <c r="IR1296" s="760" t="s">
        <v>572</v>
      </c>
      <c r="IT1296" s="760" t="s">
        <v>239</v>
      </c>
      <c r="IV1296" s="760" t="s">
        <v>572</v>
      </c>
      <c r="IW1296" s="760" t="s">
        <v>572</v>
      </c>
      <c r="IY1296" s="760" t="s">
        <v>572</v>
      </c>
      <c r="IZ1296" s="760" t="s">
        <v>572</v>
      </c>
      <c r="JB1296" s="760" t="s">
        <v>572</v>
      </c>
      <c r="JC1296" s="760" t="s">
        <v>572</v>
      </c>
      <c r="JE1296" s="760">
        <v>0</v>
      </c>
      <c r="JF1296" s="760" t="s">
        <v>572</v>
      </c>
    </row>
    <row r="1297" spans="1:266" ht="17.25" customHeight="1" x14ac:dyDescent="0.35">
      <c r="A1297" s="618" t="s">
        <v>2570</v>
      </c>
      <c r="B1297" s="730">
        <v>78</v>
      </c>
      <c r="C1297" s="730" t="s">
        <v>2539</v>
      </c>
      <c r="D1297" s="730" t="s">
        <v>2540</v>
      </c>
      <c r="E1297" s="730">
        <v>22</v>
      </c>
      <c r="F1297" s="731" t="s">
        <v>566</v>
      </c>
      <c r="G1297" s="732">
        <v>1</v>
      </c>
      <c r="H1297" s="826">
        <v>46202</v>
      </c>
      <c r="I1297" s="730">
        <v>38</v>
      </c>
      <c r="J1297" s="730" t="s">
        <v>308</v>
      </c>
      <c r="K1297" s="730">
        <v>38</v>
      </c>
      <c r="L1297" s="730" t="s">
        <v>2571</v>
      </c>
      <c r="M1297" s="734" t="s">
        <v>2570</v>
      </c>
      <c r="N1297" s="734" t="s">
        <v>390</v>
      </c>
      <c r="O1297" s="734" t="s">
        <v>390</v>
      </c>
      <c r="P1297" s="734" t="s">
        <v>390</v>
      </c>
      <c r="Q1297" s="734">
        <v>0</v>
      </c>
      <c r="R1297" s="734" t="s">
        <v>2475</v>
      </c>
      <c r="S1297" s="734" t="s">
        <v>308</v>
      </c>
      <c r="T1297" s="734" t="s">
        <v>2559</v>
      </c>
      <c r="U1297" s="734">
        <v>880</v>
      </c>
      <c r="V1297" s="734" t="s">
        <v>308</v>
      </c>
      <c r="W1297" s="734" t="s">
        <v>218</v>
      </c>
      <c r="X1297" s="736">
        <v>0</v>
      </c>
      <c r="Y1297" s="734"/>
      <c r="Z1297" s="926"/>
      <c r="AA1297" s="734" t="s">
        <v>53</v>
      </c>
      <c r="AB1297" s="734" t="s">
        <v>863</v>
      </c>
      <c r="AC1297" s="734" t="s">
        <v>608</v>
      </c>
      <c r="AD1297" s="734">
        <v>1080</v>
      </c>
      <c r="AE1297" s="764">
        <v>1080</v>
      </c>
      <c r="AF1297" s="737" t="s">
        <v>390</v>
      </c>
      <c r="AG1297" s="765"/>
      <c r="AH1297" s="765"/>
      <c r="AI1297" s="765" t="s">
        <v>308</v>
      </c>
      <c r="AJ1297" s="740">
        <v>17</v>
      </c>
      <c r="AK1297" s="764"/>
      <c r="AL1297" s="764"/>
      <c r="AM1297" s="930">
        <v>0</v>
      </c>
      <c r="AN1297" s="930"/>
      <c r="AO1297" s="930"/>
      <c r="AP1297" s="930">
        <v>0</v>
      </c>
      <c r="AQ1297" s="930">
        <v>0</v>
      </c>
      <c r="AR1297" s="930">
        <v>0</v>
      </c>
      <c r="AS1297" s="930"/>
      <c r="AT1297" s="930"/>
      <c r="AU1297" s="930"/>
      <c r="AV1297" s="930"/>
      <c r="AW1297" s="930"/>
      <c r="AX1297" s="930"/>
      <c r="AY1297" s="930"/>
      <c r="AZ1297" s="930"/>
      <c r="BA1297" s="930"/>
      <c r="BB1297" s="930">
        <v>0</v>
      </c>
      <c r="BC1297" s="930">
        <v>0</v>
      </c>
      <c r="BD1297" s="930">
        <v>0</v>
      </c>
      <c r="BE1297" s="930">
        <v>0</v>
      </c>
      <c r="BF1297" s="930">
        <v>0</v>
      </c>
      <c r="BG1297" s="930">
        <v>0</v>
      </c>
      <c r="BH1297" s="930">
        <v>0</v>
      </c>
      <c r="BI1297" s="930">
        <v>0</v>
      </c>
      <c r="BJ1297" s="930"/>
      <c r="BK1297" s="930">
        <v>0</v>
      </c>
      <c r="BL1297" s="930">
        <v>0</v>
      </c>
      <c r="BM1297" s="930">
        <v>0</v>
      </c>
      <c r="BN1297" s="930" t="s">
        <v>308</v>
      </c>
      <c r="BO1297" s="930" t="s">
        <v>308</v>
      </c>
      <c r="BP1297" s="930" t="s">
        <v>308</v>
      </c>
      <c r="BQ1297" s="930" t="s">
        <v>308</v>
      </c>
      <c r="BR1297" s="930"/>
      <c r="BS1297" s="930">
        <v>0</v>
      </c>
      <c r="BT1297" s="930"/>
      <c r="BU1297" s="930">
        <v>0</v>
      </c>
      <c r="BV1297" s="930">
        <v>0</v>
      </c>
      <c r="BW1297" s="930">
        <v>0</v>
      </c>
      <c r="BX1297" s="930">
        <v>0</v>
      </c>
      <c r="BY1297" s="930">
        <v>0</v>
      </c>
      <c r="BZ1297" s="930">
        <v>0</v>
      </c>
      <c r="CA1297" s="930"/>
      <c r="CB1297" s="930"/>
      <c r="CC1297" s="930"/>
      <c r="CD1297" s="930"/>
      <c r="CE1297" s="930"/>
      <c r="CF1297" s="930"/>
      <c r="CG1297" s="930"/>
      <c r="CH1297" s="930"/>
      <c r="CI1297" s="930"/>
      <c r="CJ1297" s="930"/>
      <c r="CK1297" s="736">
        <v>54</v>
      </c>
      <c r="CL1297" s="736">
        <v>0</v>
      </c>
      <c r="CM1297" s="736" t="s">
        <v>397</v>
      </c>
      <c r="CN1297" s="736" t="s">
        <v>397</v>
      </c>
      <c r="CO1297" s="736">
        <v>0</v>
      </c>
      <c r="CP1297" s="736">
        <v>0</v>
      </c>
      <c r="CQ1297" s="736">
        <v>274</v>
      </c>
      <c r="CR1297" s="734">
        <v>1080</v>
      </c>
      <c r="CS1297" s="744"/>
      <c r="CT1297" s="745">
        <v>46288</v>
      </c>
      <c r="CU1297" s="859" t="s">
        <v>1289</v>
      </c>
      <c r="CV1297" s="737"/>
      <c r="CW1297" s="737"/>
      <c r="CX1297" s="745">
        <v>46241</v>
      </c>
      <c r="CY1297" s="747">
        <v>0</v>
      </c>
      <c r="CZ1297" s="747">
        <v>0</v>
      </c>
      <c r="DA1297" s="748">
        <v>0</v>
      </c>
      <c r="DB1297" s="748">
        <v>0</v>
      </c>
      <c r="DC1297" s="748">
        <v>0</v>
      </c>
      <c r="DD1297" s="748" t="s">
        <v>397</v>
      </c>
      <c r="DE1297" s="749" t="s">
        <v>390</v>
      </c>
      <c r="DF1297" s="749" t="s">
        <v>390</v>
      </c>
      <c r="DG1297" s="749" t="s">
        <v>390</v>
      </c>
      <c r="DH1297" s="750">
        <v>0</v>
      </c>
      <c r="DI1297" s="737" t="s">
        <v>397</v>
      </c>
      <c r="DJ1297" s="737" t="s">
        <v>390</v>
      </c>
      <c r="DK1297" s="737" t="s">
        <v>390</v>
      </c>
      <c r="DL1297" s="737" t="s">
        <v>390</v>
      </c>
      <c r="DM1297" s="737" t="s">
        <v>390</v>
      </c>
      <c r="DN1297" s="737" t="s">
        <v>390</v>
      </c>
      <c r="DO1297" s="762">
        <v>0</v>
      </c>
      <c r="DP1297" s="737">
        <v>46283</v>
      </c>
      <c r="DQ1297" s="737">
        <v>46283</v>
      </c>
      <c r="DR1297" s="737">
        <v>46283</v>
      </c>
      <c r="DS1297" s="750">
        <v>46283</v>
      </c>
      <c r="DT1297" s="752">
        <v>46283</v>
      </c>
      <c r="DU1297" s="753">
        <v>-3</v>
      </c>
      <c r="DV1297" s="753" t="s">
        <v>308</v>
      </c>
      <c r="DW1297" s="754">
        <v>46279</v>
      </c>
      <c r="DX1297" s="755">
        <v>46280</v>
      </c>
      <c r="DY1297" s="754" t="e">
        <v>#VALUE!</v>
      </c>
      <c r="DZ1297" s="754" t="e">
        <v>#VALUE!</v>
      </c>
      <c r="EA1297" s="754" t="e">
        <v>#VALUE!</v>
      </c>
      <c r="EB1297" s="754" t="e">
        <v>#VALUE!</v>
      </c>
      <c r="HA1297" s="756" t="s">
        <v>397</v>
      </c>
      <c r="HB1297" s="756" t="s">
        <v>397</v>
      </c>
      <c r="HC1297" s="756" t="s">
        <v>397</v>
      </c>
      <c r="HD1297" s="756" t="s">
        <v>397</v>
      </c>
      <c r="HE1297" s="756" t="s">
        <v>397</v>
      </c>
      <c r="HF1297" s="756" t="s">
        <v>397</v>
      </c>
      <c r="HG1297" s="756" t="s">
        <v>397</v>
      </c>
      <c r="HH1297" s="756" t="s">
        <v>397</v>
      </c>
      <c r="HI1297" s="756" t="s">
        <v>397</v>
      </c>
      <c r="HJ1297" s="756" t="s">
        <v>397</v>
      </c>
      <c r="HK1297"/>
      <c r="HL1297"/>
      <c r="HM1297"/>
      <c r="HN1297" s="756" t="str">
        <f t="shared" si="43"/>
        <v>AUTO PRINT</v>
      </c>
      <c r="HO1297"/>
      <c r="HP1297" s="757" t="s">
        <v>572</v>
      </c>
      <c r="HQ1297" s="757" t="s">
        <v>572</v>
      </c>
      <c r="HR1297" s="757" t="s">
        <v>572</v>
      </c>
      <c r="HS1297"/>
      <c r="HW1297" s="758"/>
      <c r="HX1297"/>
      <c r="HY1297" s="759" t="s">
        <v>3367</v>
      </c>
      <c r="HZ1297" s="759" t="s">
        <v>3367</v>
      </c>
      <c r="IA1297" s="759" t="s">
        <v>3367</v>
      </c>
      <c r="IC1297" s="760" t="s">
        <v>3368</v>
      </c>
      <c r="ID1297" s="760" t="s">
        <v>3368</v>
      </c>
      <c r="IE1297" s="760" t="s">
        <v>572</v>
      </c>
      <c r="IF1297" s="761" t="s">
        <v>572</v>
      </c>
      <c r="IG1297" s="619" t="str">
        <f t="shared" si="44"/>
        <v>AUTO PRINTING</v>
      </c>
      <c r="II1297" s="761" t="s">
        <v>572</v>
      </c>
      <c r="IK1297" s="761" t="str">
        <f>IFERROR(VLOOKUP($M1297,#REF!,13,0),"IN HOUSE (MANUAL)")</f>
        <v>IN HOUSE (MANUAL)</v>
      </c>
      <c r="IM1297" s="760" t="s">
        <v>572</v>
      </c>
      <c r="IN1297" s="760" t="s">
        <v>572</v>
      </c>
      <c r="IO1297" s="760" t="s">
        <v>572</v>
      </c>
      <c r="IQ1297" s="760" t="s">
        <v>572</v>
      </c>
      <c r="IR1297" s="760" t="s">
        <v>572</v>
      </c>
      <c r="IT1297" s="760" t="s">
        <v>239</v>
      </c>
      <c r="IV1297" s="760" t="s">
        <v>572</v>
      </c>
      <c r="IW1297" s="760" t="s">
        <v>572</v>
      </c>
      <c r="IY1297" s="760" t="s">
        <v>572</v>
      </c>
      <c r="IZ1297" s="760" t="s">
        <v>572</v>
      </c>
      <c r="JB1297" s="760" t="s">
        <v>572</v>
      </c>
      <c r="JC1297" s="760" t="s">
        <v>572</v>
      </c>
      <c r="JE1297" s="760">
        <v>0</v>
      </c>
      <c r="JF1297" s="760" t="s">
        <v>572</v>
      </c>
    </row>
    <row r="1298" spans="1:266" ht="17.25" customHeight="1" x14ac:dyDescent="0.35">
      <c r="A1298" s="618" t="s">
        <v>2572</v>
      </c>
      <c r="B1298" s="730">
        <v>79</v>
      </c>
      <c r="C1298" s="730" t="s">
        <v>2539</v>
      </c>
      <c r="D1298" s="730" t="s">
        <v>2540</v>
      </c>
      <c r="E1298" s="730">
        <v>22</v>
      </c>
      <c r="F1298" s="731" t="s">
        <v>574</v>
      </c>
      <c r="G1298" s="732">
        <v>1</v>
      </c>
      <c r="H1298" s="826">
        <v>46202</v>
      </c>
      <c r="I1298" s="730">
        <v>38</v>
      </c>
      <c r="J1298" s="730" t="s">
        <v>308</v>
      </c>
      <c r="K1298" s="730">
        <v>38</v>
      </c>
      <c r="L1298" s="730" t="s">
        <v>2573</v>
      </c>
      <c r="M1298" s="734" t="s">
        <v>2572</v>
      </c>
      <c r="N1298" s="734" t="s">
        <v>390</v>
      </c>
      <c r="O1298" s="734" t="s">
        <v>390</v>
      </c>
      <c r="P1298" s="734" t="s">
        <v>390</v>
      </c>
      <c r="Q1298" s="734">
        <v>0</v>
      </c>
      <c r="R1298" s="734" t="s">
        <v>2475</v>
      </c>
      <c r="S1298" s="734" t="s">
        <v>308</v>
      </c>
      <c r="T1298" s="734" t="s">
        <v>2559</v>
      </c>
      <c r="U1298" s="734">
        <v>880</v>
      </c>
      <c r="V1298" s="734" t="s">
        <v>308</v>
      </c>
      <c r="W1298" s="734" t="s">
        <v>218</v>
      </c>
      <c r="X1298" s="736">
        <v>0</v>
      </c>
      <c r="Y1298" s="734"/>
      <c r="Z1298" s="926"/>
      <c r="AA1298" s="734" t="s">
        <v>53</v>
      </c>
      <c r="AB1298" s="734" t="s">
        <v>863</v>
      </c>
      <c r="AC1298" s="734" t="s">
        <v>796</v>
      </c>
      <c r="AD1298" s="734">
        <v>288</v>
      </c>
      <c r="AE1298" s="764">
        <v>288</v>
      </c>
      <c r="AF1298" s="737" t="s">
        <v>390</v>
      </c>
      <c r="AG1298" s="765"/>
      <c r="AH1298" s="765"/>
      <c r="AI1298" s="765" t="s">
        <v>308</v>
      </c>
      <c r="AJ1298" s="740">
        <v>18</v>
      </c>
      <c r="AK1298" s="764"/>
      <c r="AL1298" s="764"/>
      <c r="AM1298" s="930">
        <v>0</v>
      </c>
      <c r="AN1298" s="930"/>
      <c r="AO1298" s="930"/>
      <c r="AP1298" s="930">
        <v>0</v>
      </c>
      <c r="AQ1298" s="930">
        <v>0</v>
      </c>
      <c r="AR1298" s="930">
        <v>0</v>
      </c>
      <c r="AS1298" s="930"/>
      <c r="AT1298" s="930"/>
      <c r="AU1298" s="930"/>
      <c r="AV1298" s="930"/>
      <c r="AW1298" s="930"/>
      <c r="AX1298" s="930"/>
      <c r="AY1298" s="930"/>
      <c r="AZ1298" s="930"/>
      <c r="BA1298" s="930"/>
      <c r="BB1298" s="930">
        <v>0</v>
      </c>
      <c r="BC1298" s="930">
        <v>0</v>
      </c>
      <c r="BD1298" s="930">
        <v>0</v>
      </c>
      <c r="BE1298" s="930">
        <v>0</v>
      </c>
      <c r="BF1298" s="930">
        <v>0</v>
      </c>
      <c r="BG1298" s="930">
        <v>0</v>
      </c>
      <c r="BH1298" s="930">
        <v>0</v>
      </c>
      <c r="BI1298" s="930">
        <v>0</v>
      </c>
      <c r="BJ1298" s="930"/>
      <c r="BK1298" s="930">
        <v>0</v>
      </c>
      <c r="BL1298" s="930">
        <v>0</v>
      </c>
      <c r="BM1298" s="930">
        <v>0</v>
      </c>
      <c r="BN1298" s="930" t="s">
        <v>308</v>
      </c>
      <c r="BO1298" s="930" t="s">
        <v>308</v>
      </c>
      <c r="BP1298" s="930" t="s">
        <v>308</v>
      </c>
      <c r="BQ1298" s="930" t="s">
        <v>308</v>
      </c>
      <c r="BR1298" s="930"/>
      <c r="BS1298" s="930">
        <v>0</v>
      </c>
      <c r="BT1298" s="930"/>
      <c r="BU1298" s="930">
        <v>0</v>
      </c>
      <c r="BV1298" s="930">
        <v>0</v>
      </c>
      <c r="BW1298" s="930">
        <v>0</v>
      </c>
      <c r="BX1298" s="930">
        <v>0</v>
      </c>
      <c r="BY1298" s="930">
        <v>0</v>
      </c>
      <c r="BZ1298" s="930">
        <v>0</v>
      </c>
      <c r="CA1298" s="930"/>
      <c r="CB1298" s="930"/>
      <c r="CC1298" s="930"/>
      <c r="CD1298" s="930"/>
      <c r="CE1298" s="930"/>
      <c r="CF1298" s="930"/>
      <c r="CG1298" s="930"/>
      <c r="CH1298" s="930"/>
      <c r="CI1298" s="930"/>
      <c r="CJ1298" s="930"/>
      <c r="CK1298" s="736">
        <v>0</v>
      </c>
      <c r="CL1298" s="736">
        <v>0</v>
      </c>
      <c r="CM1298" s="736" t="s">
        <v>397</v>
      </c>
      <c r="CN1298" s="736" t="s">
        <v>397</v>
      </c>
      <c r="CO1298" s="736">
        <v>0</v>
      </c>
      <c r="CP1298" s="736">
        <v>0</v>
      </c>
      <c r="CQ1298" s="736">
        <v>18</v>
      </c>
      <c r="CR1298" s="734">
        <v>288</v>
      </c>
      <c r="CS1298" s="744"/>
      <c r="CT1298" s="745">
        <v>46286</v>
      </c>
      <c r="CU1298" s="859" t="s">
        <v>598</v>
      </c>
      <c r="CV1298" s="737"/>
      <c r="CW1298" s="737"/>
      <c r="CX1298" s="745">
        <v>46241</v>
      </c>
      <c r="CY1298" s="747">
        <v>0</v>
      </c>
      <c r="CZ1298" s="747" t="s">
        <v>308</v>
      </c>
      <c r="DA1298" s="748">
        <v>0</v>
      </c>
      <c r="DB1298" s="748">
        <v>0</v>
      </c>
      <c r="DC1298" s="748">
        <v>0</v>
      </c>
      <c r="DD1298" s="748" t="s">
        <v>397</v>
      </c>
      <c r="DE1298" s="749" t="s">
        <v>390</v>
      </c>
      <c r="DF1298" s="749" t="s">
        <v>390</v>
      </c>
      <c r="DG1298" s="749" t="s">
        <v>390</v>
      </c>
      <c r="DH1298" s="750">
        <v>0</v>
      </c>
      <c r="DI1298" s="737" t="s">
        <v>397</v>
      </c>
      <c r="DJ1298" s="737" t="s">
        <v>390</v>
      </c>
      <c r="DK1298" s="737" t="s">
        <v>390</v>
      </c>
      <c r="DL1298" s="737" t="s">
        <v>390</v>
      </c>
      <c r="DM1298" s="737" t="s">
        <v>390</v>
      </c>
      <c r="DN1298" s="737" t="s">
        <v>390</v>
      </c>
      <c r="DO1298" s="762">
        <v>0</v>
      </c>
      <c r="DP1298" s="737">
        <v>46284</v>
      </c>
      <c r="DQ1298" s="737">
        <v>46284</v>
      </c>
      <c r="DR1298" s="737">
        <v>46284</v>
      </c>
      <c r="DS1298" s="750">
        <v>46284</v>
      </c>
      <c r="DT1298" s="752">
        <v>46284</v>
      </c>
      <c r="DU1298" s="753">
        <v>-3</v>
      </c>
      <c r="DV1298" s="753" t="s">
        <v>308</v>
      </c>
      <c r="DW1298" s="754">
        <v>46280</v>
      </c>
      <c r="DX1298" s="755">
        <v>46281</v>
      </c>
      <c r="DY1298" s="754" t="e">
        <v>#VALUE!</v>
      </c>
      <c r="DZ1298" s="754" t="e">
        <v>#VALUE!</v>
      </c>
      <c r="EA1298" s="754"/>
      <c r="EB1298" s="754"/>
      <c r="HA1298" s="756" t="s">
        <v>397</v>
      </c>
      <c r="HB1298" s="756" t="s">
        <v>397</v>
      </c>
      <c r="HC1298" s="756" t="s">
        <v>397</v>
      </c>
      <c r="HD1298" s="756" t="s">
        <v>397</v>
      </c>
      <c r="HE1298" s="756" t="s">
        <v>397</v>
      </c>
      <c r="HF1298" s="756" t="s">
        <v>397</v>
      </c>
      <c r="HG1298" s="756" t="s">
        <v>397</v>
      </c>
      <c r="HH1298" s="756" t="s">
        <v>397</v>
      </c>
      <c r="HI1298" s="756" t="s">
        <v>397</v>
      </c>
      <c r="HJ1298" s="756" t="s">
        <v>397</v>
      </c>
      <c r="HK1298"/>
      <c r="HL1298"/>
      <c r="HM1298"/>
      <c r="HN1298" s="756" t="str">
        <f t="shared" si="43"/>
        <v>AUTO PRINT</v>
      </c>
      <c r="HO1298"/>
      <c r="HP1298" s="757" t="s">
        <v>572</v>
      </c>
      <c r="HQ1298" s="757" t="s">
        <v>572</v>
      </c>
      <c r="HR1298" s="757" t="s">
        <v>572</v>
      </c>
      <c r="HS1298"/>
      <c r="HW1298" s="758"/>
      <c r="HX1298"/>
      <c r="HY1298" s="759" t="s">
        <v>3367</v>
      </c>
      <c r="HZ1298" s="759" t="s">
        <v>3367</v>
      </c>
      <c r="IA1298" s="759" t="s">
        <v>3367</v>
      </c>
      <c r="IC1298" s="760" t="s">
        <v>3368</v>
      </c>
      <c r="ID1298" s="760" t="s">
        <v>3368</v>
      </c>
      <c r="IE1298" s="760" t="s">
        <v>572</v>
      </c>
      <c r="IF1298" s="761" t="s">
        <v>572</v>
      </c>
      <c r="IG1298" s="619" t="str">
        <f t="shared" si="44"/>
        <v>AUTO PRINTING</v>
      </c>
      <c r="II1298" s="761" t="s">
        <v>572</v>
      </c>
      <c r="IK1298" s="761" t="str">
        <f>IFERROR(VLOOKUP($M1298,#REF!,13,0),"IN HOUSE (MANUAL)")</f>
        <v>IN HOUSE (MANUAL)</v>
      </c>
      <c r="IM1298" s="760" t="s">
        <v>572</v>
      </c>
      <c r="IN1298" s="760" t="s">
        <v>572</v>
      </c>
      <c r="IO1298" s="760" t="s">
        <v>572</v>
      </c>
      <c r="IQ1298" s="760" t="s">
        <v>572</v>
      </c>
      <c r="IR1298" s="760" t="s">
        <v>572</v>
      </c>
      <c r="IT1298" s="760" t="s">
        <v>239</v>
      </c>
      <c r="IV1298" s="760" t="s">
        <v>572</v>
      </c>
      <c r="IW1298" s="760" t="s">
        <v>572</v>
      </c>
      <c r="IY1298" s="760" t="s">
        <v>572</v>
      </c>
      <c r="IZ1298" s="760" t="s">
        <v>572</v>
      </c>
      <c r="JB1298" s="760" t="s">
        <v>572</v>
      </c>
      <c r="JC1298" s="760" t="s">
        <v>572</v>
      </c>
      <c r="JE1298" s="760">
        <v>0</v>
      </c>
      <c r="JF1298" s="760" t="s">
        <v>572</v>
      </c>
    </row>
    <row r="1299" spans="1:266" ht="17.25" customHeight="1" x14ac:dyDescent="0.35">
      <c r="A1299" s="618" t="s">
        <v>2574</v>
      </c>
      <c r="B1299" s="730">
        <v>80</v>
      </c>
      <c r="C1299" s="730" t="s">
        <v>2539</v>
      </c>
      <c r="D1299" s="730" t="s">
        <v>2540</v>
      </c>
      <c r="E1299" s="730">
        <v>22</v>
      </c>
      <c r="F1299" s="731" t="s">
        <v>574</v>
      </c>
      <c r="G1299" s="732">
        <v>1</v>
      </c>
      <c r="H1299" s="826">
        <v>46202</v>
      </c>
      <c r="I1299" s="730">
        <v>38</v>
      </c>
      <c r="J1299" s="730" t="s">
        <v>308</v>
      </c>
      <c r="K1299" s="730">
        <v>38</v>
      </c>
      <c r="L1299" s="730" t="s">
        <v>2575</v>
      </c>
      <c r="M1299" s="734" t="s">
        <v>2574</v>
      </c>
      <c r="N1299" s="734" t="s">
        <v>390</v>
      </c>
      <c r="O1299" s="734" t="s">
        <v>390</v>
      </c>
      <c r="P1299" s="734" t="s">
        <v>390</v>
      </c>
      <c r="Q1299" s="734">
        <v>0</v>
      </c>
      <c r="R1299" s="734" t="s">
        <v>2475</v>
      </c>
      <c r="S1299" s="734" t="s">
        <v>308</v>
      </c>
      <c r="T1299" s="734" t="s">
        <v>2559</v>
      </c>
      <c r="U1299" s="734">
        <v>880</v>
      </c>
      <c r="V1299" s="734" t="s">
        <v>308</v>
      </c>
      <c r="W1299" s="734" t="s">
        <v>218</v>
      </c>
      <c r="X1299" s="736">
        <v>0</v>
      </c>
      <c r="Y1299" s="734"/>
      <c r="Z1299" s="926"/>
      <c r="AA1299" s="734" t="s">
        <v>53</v>
      </c>
      <c r="AB1299" s="734" t="s">
        <v>863</v>
      </c>
      <c r="AC1299" s="734" t="s">
        <v>589</v>
      </c>
      <c r="AD1299" s="734">
        <v>480</v>
      </c>
      <c r="AE1299" s="764">
        <v>480</v>
      </c>
      <c r="AF1299" s="737" t="s">
        <v>390</v>
      </c>
      <c r="AG1299" s="765"/>
      <c r="AH1299" s="765"/>
      <c r="AI1299" s="765" t="s">
        <v>308</v>
      </c>
      <c r="AJ1299" s="740">
        <v>19</v>
      </c>
      <c r="AK1299" s="764"/>
      <c r="AL1299" s="764"/>
      <c r="AM1299" s="930">
        <v>0</v>
      </c>
      <c r="AN1299" s="930"/>
      <c r="AO1299" s="930"/>
      <c r="AP1299" s="930">
        <v>0</v>
      </c>
      <c r="AQ1299" s="930">
        <v>0</v>
      </c>
      <c r="AR1299" s="930">
        <v>0</v>
      </c>
      <c r="AS1299" s="930"/>
      <c r="AT1299" s="930"/>
      <c r="AU1299" s="930"/>
      <c r="AV1299" s="930"/>
      <c r="AW1299" s="930"/>
      <c r="AX1299" s="930"/>
      <c r="AY1299" s="930"/>
      <c r="AZ1299" s="930"/>
      <c r="BA1299" s="930"/>
      <c r="BB1299" s="930">
        <v>0</v>
      </c>
      <c r="BC1299" s="930">
        <v>0</v>
      </c>
      <c r="BD1299" s="930">
        <v>0</v>
      </c>
      <c r="BE1299" s="930">
        <v>0</v>
      </c>
      <c r="BF1299" s="930">
        <v>0</v>
      </c>
      <c r="BG1299" s="930">
        <v>0</v>
      </c>
      <c r="BH1299" s="930">
        <v>0</v>
      </c>
      <c r="BI1299" s="930">
        <v>0</v>
      </c>
      <c r="BJ1299" s="930"/>
      <c r="BK1299" s="930">
        <v>0</v>
      </c>
      <c r="BL1299" s="930">
        <v>0</v>
      </c>
      <c r="BM1299" s="930">
        <v>0</v>
      </c>
      <c r="BN1299" s="930" t="s">
        <v>308</v>
      </c>
      <c r="BO1299" s="930" t="s">
        <v>308</v>
      </c>
      <c r="BP1299" s="930" t="s">
        <v>308</v>
      </c>
      <c r="BQ1299" s="930" t="s">
        <v>308</v>
      </c>
      <c r="BR1299" s="930"/>
      <c r="BS1299" s="930">
        <v>0</v>
      </c>
      <c r="BT1299" s="930"/>
      <c r="BU1299" s="930">
        <v>0</v>
      </c>
      <c r="BV1299" s="930">
        <v>0</v>
      </c>
      <c r="BW1299" s="930">
        <v>0</v>
      </c>
      <c r="BX1299" s="930">
        <v>0</v>
      </c>
      <c r="BY1299" s="930">
        <v>0</v>
      </c>
      <c r="BZ1299" s="930">
        <v>0</v>
      </c>
      <c r="CA1299" s="930"/>
      <c r="CB1299" s="930"/>
      <c r="CC1299" s="930"/>
      <c r="CD1299" s="930"/>
      <c r="CE1299" s="930"/>
      <c r="CF1299" s="930"/>
      <c r="CG1299" s="930"/>
      <c r="CH1299" s="930"/>
      <c r="CI1299" s="930"/>
      <c r="CJ1299" s="930"/>
      <c r="CK1299" s="736">
        <v>0</v>
      </c>
      <c r="CL1299" s="736">
        <v>0</v>
      </c>
      <c r="CM1299" s="736" t="s">
        <v>397</v>
      </c>
      <c r="CN1299" s="736" t="s">
        <v>397</v>
      </c>
      <c r="CO1299" s="736">
        <v>0</v>
      </c>
      <c r="CP1299" s="736">
        <v>0</v>
      </c>
      <c r="CQ1299" s="736">
        <v>384</v>
      </c>
      <c r="CR1299" s="734">
        <v>480</v>
      </c>
      <c r="CS1299" s="744"/>
      <c r="CT1299" s="745">
        <v>46286</v>
      </c>
      <c r="CU1299" s="859" t="s">
        <v>598</v>
      </c>
      <c r="CV1299" s="737"/>
      <c r="CW1299" s="737"/>
      <c r="CX1299" s="745">
        <v>46241</v>
      </c>
      <c r="CY1299" s="747">
        <v>0</v>
      </c>
      <c r="CZ1299" s="747" t="s">
        <v>308</v>
      </c>
      <c r="DA1299" s="748">
        <v>0</v>
      </c>
      <c r="DB1299" s="748">
        <v>0</v>
      </c>
      <c r="DC1299" s="748">
        <v>0</v>
      </c>
      <c r="DD1299" s="748" t="s">
        <v>397</v>
      </c>
      <c r="DE1299" s="749" t="s">
        <v>390</v>
      </c>
      <c r="DF1299" s="749" t="s">
        <v>390</v>
      </c>
      <c r="DG1299" s="749" t="s">
        <v>390</v>
      </c>
      <c r="DH1299" s="750">
        <v>0</v>
      </c>
      <c r="DI1299" s="737" t="s">
        <v>397</v>
      </c>
      <c r="DJ1299" s="737" t="s">
        <v>390</v>
      </c>
      <c r="DK1299" s="737" t="s">
        <v>390</v>
      </c>
      <c r="DL1299" s="737" t="s">
        <v>390</v>
      </c>
      <c r="DM1299" s="737" t="s">
        <v>390</v>
      </c>
      <c r="DN1299" s="737" t="s">
        <v>390</v>
      </c>
      <c r="DO1299" s="762">
        <v>0</v>
      </c>
      <c r="DP1299" s="737">
        <v>46284</v>
      </c>
      <c r="DQ1299" s="737">
        <v>46284</v>
      </c>
      <c r="DR1299" s="737">
        <v>46284</v>
      </c>
      <c r="DS1299" s="750">
        <v>46284</v>
      </c>
      <c r="DT1299" s="752">
        <v>46284</v>
      </c>
      <c r="DU1299" s="753">
        <v>-3</v>
      </c>
      <c r="DV1299" s="753" t="s">
        <v>308</v>
      </c>
      <c r="DW1299" s="754">
        <v>46281</v>
      </c>
      <c r="DX1299" s="755">
        <v>46281</v>
      </c>
      <c r="DY1299" s="754" t="e">
        <v>#VALUE!</v>
      </c>
      <c r="DZ1299" s="754" t="e">
        <v>#VALUE!</v>
      </c>
      <c r="EA1299" s="754"/>
      <c r="EB1299" s="754"/>
      <c r="HA1299" s="756" t="s">
        <v>397</v>
      </c>
      <c r="HB1299" s="756" t="s">
        <v>397</v>
      </c>
      <c r="HC1299" s="756" t="s">
        <v>397</v>
      </c>
      <c r="HD1299" s="756" t="s">
        <v>397</v>
      </c>
      <c r="HE1299" s="756" t="s">
        <v>397</v>
      </c>
      <c r="HF1299" s="756" t="s">
        <v>397</v>
      </c>
      <c r="HG1299" s="756" t="s">
        <v>397</v>
      </c>
      <c r="HH1299" s="756" t="s">
        <v>397</v>
      </c>
      <c r="HI1299" s="756" t="s">
        <v>397</v>
      </c>
      <c r="HJ1299" s="756" t="s">
        <v>397</v>
      </c>
      <c r="HK1299"/>
      <c r="HL1299"/>
      <c r="HM1299"/>
      <c r="HN1299" s="756" t="str">
        <f t="shared" si="43"/>
        <v>AUTO PRINT</v>
      </c>
      <c r="HO1299"/>
      <c r="HP1299" s="757" t="s">
        <v>572</v>
      </c>
      <c r="HQ1299" s="757" t="s">
        <v>572</v>
      </c>
      <c r="HR1299" s="757" t="s">
        <v>572</v>
      </c>
      <c r="HS1299"/>
      <c r="HW1299" s="758"/>
      <c r="HX1299"/>
      <c r="HY1299" s="759" t="s">
        <v>3367</v>
      </c>
      <c r="HZ1299" s="759" t="s">
        <v>3367</v>
      </c>
      <c r="IA1299" s="759" t="s">
        <v>3367</v>
      </c>
      <c r="IC1299" s="760" t="s">
        <v>3368</v>
      </c>
      <c r="ID1299" s="760" t="s">
        <v>3368</v>
      </c>
      <c r="IE1299" s="760" t="s">
        <v>572</v>
      </c>
      <c r="IF1299" s="761" t="s">
        <v>572</v>
      </c>
      <c r="IG1299" s="619" t="str">
        <f t="shared" si="44"/>
        <v>AUTO PRINTING</v>
      </c>
      <c r="II1299" s="761" t="s">
        <v>572</v>
      </c>
      <c r="IK1299" s="761" t="str">
        <f>IFERROR(VLOOKUP($M1299,#REF!,13,0),"IN HOUSE (MANUAL)")</f>
        <v>IN HOUSE (MANUAL)</v>
      </c>
      <c r="IM1299" s="760" t="s">
        <v>572</v>
      </c>
      <c r="IN1299" s="760" t="s">
        <v>572</v>
      </c>
      <c r="IO1299" s="760" t="s">
        <v>572</v>
      </c>
      <c r="IQ1299" s="760" t="s">
        <v>572</v>
      </c>
      <c r="IR1299" s="760" t="s">
        <v>572</v>
      </c>
      <c r="IT1299" s="760" t="s">
        <v>239</v>
      </c>
      <c r="IV1299" s="760" t="s">
        <v>572</v>
      </c>
      <c r="IW1299" s="760" t="s">
        <v>572</v>
      </c>
      <c r="IY1299" s="760" t="s">
        <v>572</v>
      </c>
      <c r="IZ1299" s="760" t="s">
        <v>572</v>
      </c>
      <c r="JB1299" s="760" t="s">
        <v>572</v>
      </c>
      <c r="JC1299" s="760" t="s">
        <v>572</v>
      </c>
      <c r="JE1299" s="760">
        <v>0</v>
      </c>
      <c r="JF1299" s="760" t="s">
        <v>572</v>
      </c>
    </row>
    <row r="1300" spans="1:266" ht="17.25" customHeight="1" x14ac:dyDescent="0.35">
      <c r="A1300" s="618" t="s">
        <v>2576</v>
      </c>
      <c r="B1300" s="730">
        <v>81</v>
      </c>
      <c r="C1300" s="730" t="s">
        <v>2539</v>
      </c>
      <c r="D1300" s="730" t="s">
        <v>2540</v>
      </c>
      <c r="E1300" s="730">
        <v>22</v>
      </c>
      <c r="F1300" s="731" t="s">
        <v>574</v>
      </c>
      <c r="G1300" s="732">
        <v>1</v>
      </c>
      <c r="H1300" s="826">
        <v>46202</v>
      </c>
      <c r="I1300" s="730">
        <v>38</v>
      </c>
      <c r="J1300" s="730" t="s">
        <v>308</v>
      </c>
      <c r="K1300" s="730">
        <v>38</v>
      </c>
      <c r="L1300" s="730" t="s">
        <v>2577</v>
      </c>
      <c r="M1300" s="734" t="s">
        <v>2576</v>
      </c>
      <c r="N1300" s="734" t="s">
        <v>390</v>
      </c>
      <c r="O1300" s="734" t="s">
        <v>390</v>
      </c>
      <c r="P1300" s="734" t="s">
        <v>390</v>
      </c>
      <c r="Q1300" s="734">
        <v>0</v>
      </c>
      <c r="R1300" s="734" t="s">
        <v>2475</v>
      </c>
      <c r="S1300" s="734" t="s">
        <v>308</v>
      </c>
      <c r="T1300" s="734" t="s">
        <v>2559</v>
      </c>
      <c r="U1300" s="734">
        <v>880</v>
      </c>
      <c r="V1300" s="734" t="s">
        <v>308</v>
      </c>
      <c r="W1300" s="734" t="s">
        <v>218</v>
      </c>
      <c r="X1300" s="736">
        <v>0</v>
      </c>
      <c r="Y1300" s="734"/>
      <c r="Z1300" s="926"/>
      <c r="AA1300" s="734" t="s">
        <v>53</v>
      </c>
      <c r="AB1300" s="734" t="s">
        <v>863</v>
      </c>
      <c r="AC1300" s="734" t="s">
        <v>751</v>
      </c>
      <c r="AD1300" s="734">
        <v>348</v>
      </c>
      <c r="AE1300" s="764">
        <v>348</v>
      </c>
      <c r="AF1300" s="737" t="s">
        <v>390</v>
      </c>
      <c r="AG1300" s="765"/>
      <c r="AH1300" s="765"/>
      <c r="AI1300" s="765" t="s">
        <v>308</v>
      </c>
      <c r="AJ1300" s="740">
        <v>20</v>
      </c>
      <c r="AK1300" s="764"/>
      <c r="AL1300" s="764"/>
      <c r="AM1300" s="930">
        <v>0</v>
      </c>
      <c r="AN1300" s="930"/>
      <c r="AO1300" s="930"/>
      <c r="AP1300" s="930">
        <v>0</v>
      </c>
      <c r="AQ1300" s="930">
        <v>0</v>
      </c>
      <c r="AR1300" s="930">
        <v>0</v>
      </c>
      <c r="AS1300" s="930"/>
      <c r="AT1300" s="930"/>
      <c r="AU1300" s="930"/>
      <c r="AV1300" s="930"/>
      <c r="AW1300" s="930"/>
      <c r="AX1300" s="930"/>
      <c r="AY1300" s="930"/>
      <c r="AZ1300" s="930"/>
      <c r="BA1300" s="930"/>
      <c r="BB1300" s="930">
        <v>0</v>
      </c>
      <c r="BC1300" s="930">
        <v>0</v>
      </c>
      <c r="BD1300" s="930">
        <v>0</v>
      </c>
      <c r="BE1300" s="930">
        <v>0</v>
      </c>
      <c r="BF1300" s="930">
        <v>0</v>
      </c>
      <c r="BG1300" s="930">
        <v>0</v>
      </c>
      <c r="BH1300" s="930">
        <v>0</v>
      </c>
      <c r="BI1300" s="930">
        <v>0</v>
      </c>
      <c r="BJ1300" s="930"/>
      <c r="BK1300" s="930">
        <v>0</v>
      </c>
      <c r="BL1300" s="930">
        <v>0</v>
      </c>
      <c r="BM1300" s="930">
        <v>0</v>
      </c>
      <c r="BN1300" s="930" t="s">
        <v>308</v>
      </c>
      <c r="BO1300" s="930" t="s">
        <v>308</v>
      </c>
      <c r="BP1300" s="930" t="s">
        <v>308</v>
      </c>
      <c r="BQ1300" s="930" t="s">
        <v>308</v>
      </c>
      <c r="BR1300" s="930"/>
      <c r="BS1300" s="930">
        <v>0</v>
      </c>
      <c r="BT1300" s="930"/>
      <c r="BU1300" s="930">
        <v>0</v>
      </c>
      <c r="BV1300" s="930">
        <v>0</v>
      </c>
      <c r="BW1300" s="930">
        <v>0</v>
      </c>
      <c r="BX1300" s="930">
        <v>0</v>
      </c>
      <c r="BY1300" s="930">
        <v>0</v>
      </c>
      <c r="BZ1300" s="930">
        <v>0</v>
      </c>
      <c r="CA1300" s="930"/>
      <c r="CB1300" s="930"/>
      <c r="CC1300" s="930"/>
      <c r="CD1300" s="930"/>
      <c r="CE1300" s="930"/>
      <c r="CF1300" s="930"/>
      <c r="CG1300" s="930"/>
      <c r="CH1300" s="930"/>
      <c r="CI1300" s="930"/>
      <c r="CJ1300" s="930"/>
      <c r="CK1300" s="736">
        <v>25</v>
      </c>
      <c r="CL1300" s="736">
        <v>0</v>
      </c>
      <c r="CM1300" s="736" t="s">
        <v>397</v>
      </c>
      <c r="CN1300" s="736" t="s">
        <v>397</v>
      </c>
      <c r="CO1300" s="736">
        <v>0</v>
      </c>
      <c r="CP1300" s="736">
        <v>0</v>
      </c>
      <c r="CQ1300" s="736">
        <v>348</v>
      </c>
      <c r="CR1300" s="734">
        <v>348</v>
      </c>
      <c r="CS1300" s="744"/>
      <c r="CT1300" s="745">
        <v>46286</v>
      </c>
      <c r="CU1300" s="859" t="s">
        <v>598</v>
      </c>
      <c r="CV1300" s="737"/>
      <c r="CW1300" s="737"/>
      <c r="CX1300" s="745">
        <v>46241</v>
      </c>
      <c r="CY1300" s="747">
        <v>0</v>
      </c>
      <c r="CZ1300" s="747" t="s">
        <v>308</v>
      </c>
      <c r="DA1300" s="748">
        <v>0</v>
      </c>
      <c r="DB1300" s="748">
        <v>0</v>
      </c>
      <c r="DC1300" s="748">
        <v>0</v>
      </c>
      <c r="DD1300" s="748" t="s">
        <v>397</v>
      </c>
      <c r="DE1300" s="749" t="s">
        <v>390</v>
      </c>
      <c r="DF1300" s="749" t="s">
        <v>390</v>
      </c>
      <c r="DG1300" s="749" t="s">
        <v>390</v>
      </c>
      <c r="DH1300" s="750">
        <v>0</v>
      </c>
      <c r="DI1300" s="737" t="s">
        <v>397</v>
      </c>
      <c r="DJ1300" s="737" t="s">
        <v>390</v>
      </c>
      <c r="DK1300" s="737" t="s">
        <v>390</v>
      </c>
      <c r="DL1300" s="737" t="s">
        <v>390</v>
      </c>
      <c r="DM1300" s="737">
        <v>46272</v>
      </c>
      <c r="DN1300" s="737">
        <v>46272</v>
      </c>
      <c r="DO1300" s="762">
        <v>0</v>
      </c>
      <c r="DP1300" s="737">
        <v>46284</v>
      </c>
      <c r="DQ1300" s="737">
        <v>46284</v>
      </c>
      <c r="DR1300" s="737">
        <v>46284</v>
      </c>
      <c r="DS1300" s="750">
        <v>46284</v>
      </c>
      <c r="DT1300" s="752">
        <v>46284</v>
      </c>
      <c r="DU1300" s="753">
        <v>-2</v>
      </c>
      <c r="DV1300" s="753" t="s">
        <v>308</v>
      </c>
      <c r="DW1300" s="754">
        <v>46281</v>
      </c>
      <c r="DX1300" s="755">
        <v>46282</v>
      </c>
      <c r="DY1300" s="754" t="e">
        <v>#VALUE!</v>
      </c>
      <c r="DZ1300" s="754" t="e">
        <v>#VALUE!</v>
      </c>
      <c r="EA1300" s="754"/>
      <c r="EB1300" s="754"/>
      <c r="HA1300" s="756" t="s">
        <v>397</v>
      </c>
      <c r="HB1300" s="756" t="s">
        <v>397</v>
      </c>
      <c r="HC1300" s="756" t="s">
        <v>397</v>
      </c>
      <c r="HD1300" s="756" t="s">
        <v>397</v>
      </c>
      <c r="HE1300" s="756" t="s">
        <v>397</v>
      </c>
      <c r="HF1300" s="756" t="s">
        <v>397</v>
      </c>
      <c r="HG1300" s="756" t="s">
        <v>397</v>
      </c>
      <c r="HH1300" s="756" t="s">
        <v>397</v>
      </c>
      <c r="HI1300" s="756" t="s">
        <v>397</v>
      </c>
      <c r="HJ1300" s="756" t="s">
        <v>397</v>
      </c>
      <c r="HK1300"/>
      <c r="HL1300"/>
      <c r="HM1300"/>
      <c r="HN1300" s="756" t="str">
        <f t="shared" si="43"/>
        <v>AUTO PRINT</v>
      </c>
      <c r="HO1300"/>
      <c r="HP1300" s="757" t="s">
        <v>572</v>
      </c>
      <c r="HQ1300" s="757" t="s">
        <v>572</v>
      </c>
      <c r="HR1300" s="757" t="s">
        <v>572</v>
      </c>
      <c r="HS1300"/>
      <c r="HW1300" s="758"/>
      <c r="HX1300"/>
      <c r="HY1300" s="759" t="s">
        <v>3367</v>
      </c>
      <c r="HZ1300" s="759" t="s">
        <v>3367</v>
      </c>
      <c r="IA1300" s="759" t="s">
        <v>3367</v>
      </c>
      <c r="IC1300" s="760" t="s">
        <v>3368</v>
      </c>
      <c r="ID1300" s="760" t="s">
        <v>3368</v>
      </c>
      <c r="IE1300" s="760" t="s">
        <v>572</v>
      </c>
      <c r="IF1300" s="761" t="s">
        <v>572</v>
      </c>
      <c r="IG1300" s="619" t="str">
        <f t="shared" si="44"/>
        <v>AUTO PRINTING</v>
      </c>
      <c r="II1300" s="761" t="s">
        <v>572</v>
      </c>
      <c r="IK1300" s="761" t="str">
        <f>IFERROR(VLOOKUP($M1300,#REF!,13,0),"IN HOUSE (MANUAL)")</f>
        <v>IN HOUSE (MANUAL)</v>
      </c>
      <c r="IM1300" s="760" t="s">
        <v>572</v>
      </c>
      <c r="IN1300" s="760" t="s">
        <v>572</v>
      </c>
      <c r="IO1300" s="760" t="s">
        <v>572</v>
      </c>
      <c r="IQ1300" s="760" t="s">
        <v>572</v>
      </c>
      <c r="IR1300" s="760" t="s">
        <v>572</v>
      </c>
      <c r="IT1300" s="760" t="s">
        <v>239</v>
      </c>
      <c r="IV1300" s="760" t="s">
        <v>572</v>
      </c>
      <c r="IW1300" s="760" t="s">
        <v>572</v>
      </c>
      <c r="IY1300" s="760" t="s">
        <v>572</v>
      </c>
      <c r="IZ1300" s="760" t="s">
        <v>572</v>
      </c>
      <c r="JB1300" s="760" t="s">
        <v>572</v>
      </c>
      <c r="JC1300" s="760" t="s">
        <v>572</v>
      </c>
      <c r="JE1300" s="760">
        <v>0</v>
      </c>
      <c r="JF1300" s="760" t="s">
        <v>572</v>
      </c>
    </row>
    <row r="1301" spans="1:266" ht="17.25" customHeight="1" x14ac:dyDescent="0.35">
      <c r="A1301" s="618" t="s">
        <v>2578</v>
      </c>
      <c r="B1301" s="730">
        <v>82</v>
      </c>
      <c r="C1301" s="730" t="s">
        <v>2539</v>
      </c>
      <c r="D1301" s="730" t="s">
        <v>2540</v>
      </c>
      <c r="E1301" s="730">
        <v>22</v>
      </c>
      <c r="F1301" s="731" t="s">
        <v>574</v>
      </c>
      <c r="G1301" s="732">
        <v>1</v>
      </c>
      <c r="H1301" s="826">
        <v>46202</v>
      </c>
      <c r="I1301" s="730">
        <v>38</v>
      </c>
      <c r="J1301" s="730" t="s">
        <v>308</v>
      </c>
      <c r="K1301" s="730">
        <v>38</v>
      </c>
      <c r="L1301" s="730" t="s">
        <v>2579</v>
      </c>
      <c r="M1301" s="734" t="s">
        <v>2578</v>
      </c>
      <c r="N1301" s="734" t="s">
        <v>390</v>
      </c>
      <c r="O1301" s="734" t="s">
        <v>390</v>
      </c>
      <c r="P1301" s="734" t="s">
        <v>390</v>
      </c>
      <c r="Q1301" s="734">
        <v>0</v>
      </c>
      <c r="R1301" s="734" t="s">
        <v>2475</v>
      </c>
      <c r="S1301" s="734" t="s">
        <v>308</v>
      </c>
      <c r="T1301" s="734" t="s">
        <v>2559</v>
      </c>
      <c r="U1301" s="734">
        <v>880</v>
      </c>
      <c r="V1301" s="734" t="s">
        <v>308</v>
      </c>
      <c r="W1301" s="734" t="s">
        <v>218</v>
      </c>
      <c r="X1301" s="736">
        <v>0</v>
      </c>
      <c r="Y1301" s="734"/>
      <c r="Z1301" s="926"/>
      <c r="AA1301" s="734" t="s">
        <v>53</v>
      </c>
      <c r="AB1301" s="734" t="s">
        <v>863</v>
      </c>
      <c r="AC1301" s="734" t="s">
        <v>751</v>
      </c>
      <c r="AD1301" s="734">
        <v>162</v>
      </c>
      <c r="AE1301" s="764">
        <v>162</v>
      </c>
      <c r="AF1301" s="737" t="s">
        <v>390</v>
      </c>
      <c r="AG1301" s="765"/>
      <c r="AH1301" s="765"/>
      <c r="AI1301" s="765" t="s">
        <v>308</v>
      </c>
      <c r="AJ1301" s="740">
        <v>21</v>
      </c>
      <c r="AK1301" s="764"/>
      <c r="AL1301" s="764"/>
      <c r="AM1301" s="930">
        <v>0</v>
      </c>
      <c r="AN1301" s="930"/>
      <c r="AO1301" s="930"/>
      <c r="AP1301" s="930">
        <v>0</v>
      </c>
      <c r="AQ1301" s="930">
        <v>0</v>
      </c>
      <c r="AR1301" s="930">
        <v>0</v>
      </c>
      <c r="AS1301" s="930"/>
      <c r="AT1301" s="930"/>
      <c r="AU1301" s="930"/>
      <c r="AV1301" s="930"/>
      <c r="AW1301" s="930"/>
      <c r="AX1301" s="930"/>
      <c r="AY1301" s="930"/>
      <c r="AZ1301" s="930"/>
      <c r="BA1301" s="930"/>
      <c r="BB1301" s="930">
        <v>0</v>
      </c>
      <c r="BC1301" s="930">
        <v>0</v>
      </c>
      <c r="BD1301" s="930">
        <v>0</v>
      </c>
      <c r="BE1301" s="930">
        <v>0</v>
      </c>
      <c r="BF1301" s="930">
        <v>0</v>
      </c>
      <c r="BG1301" s="930">
        <v>0</v>
      </c>
      <c r="BH1301" s="930">
        <v>0</v>
      </c>
      <c r="BI1301" s="930">
        <v>0</v>
      </c>
      <c r="BJ1301" s="930"/>
      <c r="BK1301" s="930">
        <v>0</v>
      </c>
      <c r="BL1301" s="930">
        <v>0</v>
      </c>
      <c r="BM1301" s="930">
        <v>0</v>
      </c>
      <c r="BN1301" s="930" t="s">
        <v>308</v>
      </c>
      <c r="BO1301" s="930" t="s">
        <v>308</v>
      </c>
      <c r="BP1301" s="930" t="s">
        <v>308</v>
      </c>
      <c r="BQ1301" s="930" t="s">
        <v>308</v>
      </c>
      <c r="BR1301" s="930"/>
      <c r="BS1301" s="930">
        <v>0</v>
      </c>
      <c r="BT1301" s="930"/>
      <c r="BU1301" s="930">
        <v>0</v>
      </c>
      <c r="BV1301" s="930">
        <v>0</v>
      </c>
      <c r="BW1301" s="930">
        <v>0</v>
      </c>
      <c r="BX1301" s="930">
        <v>0</v>
      </c>
      <c r="BY1301" s="930">
        <v>0</v>
      </c>
      <c r="BZ1301" s="930">
        <v>0</v>
      </c>
      <c r="CA1301" s="930"/>
      <c r="CB1301" s="930"/>
      <c r="CC1301" s="930"/>
      <c r="CD1301" s="930"/>
      <c r="CE1301" s="930"/>
      <c r="CF1301" s="930"/>
      <c r="CG1301" s="930"/>
      <c r="CH1301" s="930"/>
      <c r="CI1301" s="930"/>
      <c r="CJ1301" s="930"/>
      <c r="CK1301" s="736">
        <v>30</v>
      </c>
      <c r="CL1301" s="736">
        <v>0</v>
      </c>
      <c r="CM1301" s="736" t="s">
        <v>397</v>
      </c>
      <c r="CN1301" s="736" t="s">
        <v>397</v>
      </c>
      <c r="CO1301" s="736">
        <v>0</v>
      </c>
      <c r="CP1301" s="736">
        <v>0</v>
      </c>
      <c r="CQ1301" s="736">
        <v>162</v>
      </c>
      <c r="CR1301" s="734">
        <v>162</v>
      </c>
      <c r="CS1301" s="744"/>
      <c r="CT1301" s="745">
        <v>46286</v>
      </c>
      <c r="CU1301" s="859" t="s">
        <v>598</v>
      </c>
      <c r="CV1301" s="737"/>
      <c r="CW1301" s="737"/>
      <c r="CX1301" s="745">
        <v>46241</v>
      </c>
      <c r="CY1301" s="747">
        <v>0</v>
      </c>
      <c r="CZ1301" s="747" t="s">
        <v>308</v>
      </c>
      <c r="DA1301" s="748">
        <v>0</v>
      </c>
      <c r="DB1301" s="748">
        <v>0</v>
      </c>
      <c r="DC1301" s="748">
        <v>0</v>
      </c>
      <c r="DD1301" s="748" t="s">
        <v>397</v>
      </c>
      <c r="DE1301" s="749" t="s">
        <v>390</v>
      </c>
      <c r="DF1301" s="749" t="s">
        <v>390</v>
      </c>
      <c r="DG1301" s="749" t="s">
        <v>390</v>
      </c>
      <c r="DH1301" s="750">
        <v>0</v>
      </c>
      <c r="DI1301" s="737" t="s">
        <v>397</v>
      </c>
      <c r="DJ1301" s="737" t="s">
        <v>390</v>
      </c>
      <c r="DK1301" s="737" t="s">
        <v>390</v>
      </c>
      <c r="DL1301" s="737" t="s">
        <v>390</v>
      </c>
      <c r="DM1301" s="737">
        <v>46272</v>
      </c>
      <c r="DN1301" s="737">
        <v>46272</v>
      </c>
      <c r="DO1301" s="762">
        <v>0</v>
      </c>
      <c r="DP1301" s="737">
        <v>46284</v>
      </c>
      <c r="DQ1301" s="737">
        <v>46284</v>
      </c>
      <c r="DR1301" s="737">
        <v>46284</v>
      </c>
      <c r="DS1301" s="750">
        <v>46284</v>
      </c>
      <c r="DT1301" s="752">
        <v>46284</v>
      </c>
      <c r="DU1301" s="753">
        <v>-2</v>
      </c>
      <c r="DV1301" s="753" t="s">
        <v>308</v>
      </c>
      <c r="DW1301" s="754">
        <v>46282</v>
      </c>
      <c r="DX1301" s="755">
        <v>46282</v>
      </c>
      <c r="DY1301" s="754" t="e">
        <v>#VALUE!</v>
      </c>
      <c r="DZ1301" s="754" t="e">
        <v>#VALUE!</v>
      </c>
      <c r="EA1301" s="754"/>
      <c r="EB1301" s="754"/>
      <c r="HA1301" s="756" t="s">
        <v>397</v>
      </c>
      <c r="HB1301" s="756" t="s">
        <v>397</v>
      </c>
      <c r="HC1301" s="756" t="s">
        <v>397</v>
      </c>
      <c r="HD1301" s="756" t="s">
        <v>397</v>
      </c>
      <c r="HE1301" s="756" t="s">
        <v>397</v>
      </c>
      <c r="HF1301" s="756" t="s">
        <v>397</v>
      </c>
      <c r="HG1301" s="756" t="s">
        <v>397</v>
      </c>
      <c r="HH1301" s="756" t="s">
        <v>397</v>
      </c>
      <c r="HI1301" s="756" t="s">
        <v>397</v>
      </c>
      <c r="HJ1301" s="756" t="s">
        <v>397</v>
      </c>
      <c r="HK1301"/>
      <c r="HL1301"/>
      <c r="HM1301"/>
      <c r="HN1301" s="756" t="str">
        <f t="shared" si="43"/>
        <v>AUTO PRINT</v>
      </c>
      <c r="HO1301"/>
      <c r="HP1301" s="757" t="s">
        <v>572</v>
      </c>
      <c r="HQ1301" s="757" t="s">
        <v>572</v>
      </c>
      <c r="HR1301" s="757" t="s">
        <v>572</v>
      </c>
      <c r="HS1301"/>
      <c r="HW1301" s="758"/>
      <c r="HX1301"/>
      <c r="HY1301" s="759" t="s">
        <v>3367</v>
      </c>
      <c r="HZ1301" s="759" t="s">
        <v>3367</v>
      </c>
      <c r="IA1301" s="759" t="s">
        <v>3367</v>
      </c>
      <c r="IC1301" s="760" t="s">
        <v>3368</v>
      </c>
      <c r="ID1301" s="760" t="s">
        <v>3368</v>
      </c>
      <c r="IE1301" s="760" t="s">
        <v>572</v>
      </c>
      <c r="IF1301" s="761" t="s">
        <v>572</v>
      </c>
      <c r="IG1301" s="619" t="str">
        <f t="shared" si="44"/>
        <v>AUTO PRINTING</v>
      </c>
      <c r="II1301" s="761" t="s">
        <v>572</v>
      </c>
      <c r="IK1301" s="761" t="str">
        <f>IFERROR(VLOOKUP($M1301,#REF!,13,0),"IN HOUSE (MANUAL)")</f>
        <v>IN HOUSE (MANUAL)</v>
      </c>
      <c r="IM1301" s="760" t="s">
        <v>572</v>
      </c>
      <c r="IN1301" s="760" t="s">
        <v>572</v>
      </c>
      <c r="IO1301" s="760" t="s">
        <v>572</v>
      </c>
      <c r="IQ1301" s="760" t="s">
        <v>572</v>
      </c>
      <c r="IR1301" s="760" t="s">
        <v>572</v>
      </c>
      <c r="IT1301" s="760" t="s">
        <v>239</v>
      </c>
      <c r="IV1301" s="760" t="s">
        <v>572</v>
      </c>
      <c r="IW1301" s="760" t="s">
        <v>572</v>
      </c>
      <c r="IY1301" s="760" t="s">
        <v>572</v>
      </c>
      <c r="IZ1301" s="760" t="s">
        <v>572</v>
      </c>
      <c r="JB1301" s="760" t="s">
        <v>572</v>
      </c>
      <c r="JC1301" s="760" t="s">
        <v>572</v>
      </c>
      <c r="JE1301" s="760">
        <v>0</v>
      </c>
      <c r="JF1301" s="760" t="s">
        <v>572</v>
      </c>
    </row>
    <row r="1302" spans="1:266" ht="17.25" customHeight="1" x14ac:dyDescent="0.35">
      <c r="A1302" s="618" t="s">
        <v>2580</v>
      </c>
      <c r="B1302" s="730">
        <v>83</v>
      </c>
      <c r="C1302" s="730" t="s">
        <v>2539</v>
      </c>
      <c r="D1302" s="730" t="s">
        <v>2539</v>
      </c>
      <c r="E1302" s="730">
        <v>22</v>
      </c>
      <c r="F1302" s="731" t="s">
        <v>574</v>
      </c>
      <c r="G1302" s="732">
        <v>1</v>
      </c>
      <c r="H1302" s="733">
        <v>46233</v>
      </c>
      <c r="I1302" s="730">
        <v>38</v>
      </c>
      <c r="J1302" s="730" t="s">
        <v>308</v>
      </c>
      <c r="K1302" s="730">
        <v>42</v>
      </c>
      <c r="L1302" s="730" t="s">
        <v>2581</v>
      </c>
      <c r="M1302" s="772" t="s">
        <v>2580</v>
      </c>
      <c r="N1302" s="772">
        <v>0</v>
      </c>
      <c r="O1302" s="772" t="s">
        <v>390</v>
      </c>
      <c r="P1302" s="772" t="s">
        <v>390</v>
      </c>
      <c r="Q1302" s="772">
        <v>0</v>
      </c>
      <c r="R1302" s="772" t="s">
        <v>2542</v>
      </c>
      <c r="S1302" s="772" t="s">
        <v>308</v>
      </c>
      <c r="T1302" s="772" t="s">
        <v>2551</v>
      </c>
      <c r="U1302" s="772">
        <v>880</v>
      </c>
      <c r="V1302" s="772" t="s">
        <v>308</v>
      </c>
      <c r="W1302" s="772" t="s">
        <v>218</v>
      </c>
      <c r="X1302" s="773">
        <v>174</v>
      </c>
      <c r="Y1302" s="772"/>
      <c r="Z1302" s="886"/>
      <c r="AA1302" s="772" t="s">
        <v>45</v>
      </c>
      <c r="AB1302" s="772" t="s">
        <v>863</v>
      </c>
      <c r="AC1302" s="772" t="s">
        <v>589</v>
      </c>
      <c r="AD1302" s="772">
        <v>174</v>
      </c>
      <c r="AE1302" s="775">
        <v>174</v>
      </c>
      <c r="AF1302" s="776">
        <v>46276</v>
      </c>
      <c r="AG1302" s="777"/>
      <c r="AH1302" s="777"/>
      <c r="AI1302" s="777" t="s">
        <v>308</v>
      </c>
      <c r="AJ1302" s="778">
        <v>22</v>
      </c>
      <c r="AK1302" s="864"/>
      <c r="AL1302" s="864"/>
      <c r="AM1302" s="901">
        <v>96</v>
      </c>
      <c r="AN1302" s="901"/>
      <c r="AO1302" s="901"/>
      <c r="AP1302" s="901">
        <v>96</v>
      </c>
      <c r="AQ1302" s="901">
        <v>0</v>
      </c>
      <c r="AR1302" s="901">
        <v>0</v>
      </c>
      <c r="AS1302" s="901"/>
      <c r="AT1302" s="901"/>
      <c r="AU1302" s="901"/>
      <c r="AV1302" s="901"/>
      <c r="AW1302" s="901"/>
      <c r="AX1302" s="901"/>
      <c r="AY1302" s="901"/>
      <c r="AZ1302" s="901"/>
      <c r="BA1302" s="901"/>
      <c r="BB1302" s="901">
        <v>0</v>
      </c>
      <c r="BC1302" s="901">
        <v>96</v>
      </c>
      <c r="BD1302" s="901">
        <v>0</v>
      </c>
      <c r="BE1302" s="901">
        <v>0</v>
      </c>
      <c r="BF1302" s="901">
        <v>0</v>
      </c>
      <c r="BG1302" s="901">
        <v>0</v>
      </c>
      <c r="BH1302" s="901">
        <v>0</v>
      </c>
      <c r="BI1302" s="901">
        <v>96</v>
      </c>
      <c r="BJ1302" s="901"/>
      <c r="BK1302" s="901">
        <v>0</v>
      </c>
      <c r="BL1302" s="901"/>
      <c r="BM1302" s="901"/>
      <c r="BN1302" s="901" t="s">
        <v>308</v>
      </c>
      <c r="BO1302" s="901" t="s">
        <v>308</v>
      </c>
      <c r="BP1302" s="901" t="s">
        <v>308</v>
      </c>
      <c r="BQ1302" s="901" t="s">
        <v>308</v>
      </c>
      <c r="BR1302" s="901"/>
      <c r="BS1302" s="901" t="s">
        <v>397</v>
      </c>
      <c r="BT1302" s="901"/>
      <c r="BU1302" s="901">
        <v>96</v>
      </c>
      <c r="BV1302" s="901">
        <v>174</v>
      </c>
      <c r="BW1302" s="901">
        <v>174</v>
      </c>
      <c r="BX1302" s="901">
        <v>174</v>
      </c>
      <c r="BY1302" s="901">
        <v>174</v>
      </c>
      <c r="BZ1302" s="901">
        <v>127</v>
      </c>
      <c r="CA1302" s="901"/>
      <c r="CB1302" s="901"/>
      <c r="CC1302" s="901"/>
      <c r="CD1302" s="901"/>
      <c r="CE1302" s="901"/>
      <c r="CF1302" s="901"/>
      <c r="CG1302" s="901"/>
      <c r="CH1302" s="901"/>
      <c r="CI1302" s="901"/>
      <c r="CJ1302" s="901"/>
      <c r="CK1302" s="773"/>
      <c r="CL1302" s="773">
        <v>174</v>
      </c>
      <c r="CM1302" s="773" t="s">
        <v>397</v>
      </c>
      <c r="CN1302" s="773" t="s">
        <v>397</v>
      </c>
      <c r="CO1302" s="773">
        <v>96</v>
      </c>
      <c r="CP1302" s="773">
        <v>174</v>
      </c>
      <c r="CQ1302" s="773">
        <v>174</v>
      </c>
      <c r="CR1302" s="772">
        <v>174</v>
      </c>
      <c r="CS1302" s="781"/>
      <c r="CT1302" s="782" t="s">
        <v>308</v>
      </c>
      <c r="CU1302" s="866" t="s">
        <v>308</v>
      </c>
      <c r="CV1302" s="774"/>
      <c r="CW1302" s="774"/>
      <c r="CX1302" s="782">
        <v>46282</v>
      </c>
      <c r="CY1302" s="784" t="s">
        <v>1594</v>
      </c>
      <c r="CZ1302" s="784">
        <v>0</v>
      </c>
      <c r="DA1302" s="785">
        <v>46259</v>
      </c>
      <c r="DB1302" s="785" t="s">
        <v>615</v>
      </c>
      <c r="DC1302" s="785" t="s">
        <v>2582</v>
      </c>
      <c r="DD1302" s="785" t="s">
        <v>397</v>
      </c>
      <c r="DE1302" s="785">
        <v>0</v>
      </c>
      <c r="DF1302" s="785">
        <v>0</v>
      </c>
      <c r="DG1302" s="785">
        <v>0</v>
      </c>
      <c r="DH1302" s="786">
        <v>0</v>
      </c>
      <c r="DI1302" s="774">
        <v>46272</v>
      </c>
      <c r="DJ1302" s="774" t="s">
        <v>390</v>
      </c>
      <c r="DK1302" s="774" t="s">
        <v>390</v>
      </c>
      <c r="DL1302" s="774">
        <v>46293</v>
      </c>
      <c r="DM1302" s="774">
        <v>46293</v>
      </c>
      <c r="DN1302" s="774">
        <v>46293</v>
      </c>
      <c r="DO1302" s="787">
        <v>0</v>
      </c>
      <c r="DP1302" s="774">
        <v>46311</v>
      </c>
      <c r="DQ1302" s="776">
        <v>46311</v>
      </c>
      <c r="DR1302" s="774">
        <v>46311</v>
      </c>
      <c r="DS1302" s="786">
        <v>46311</v>
      </c>
      <c r="DT1302" s="752">
        <v>46311</v>
      </c>
      <c r="DU1302" s="753">
        <v>-29</v>
      </c>
      <c r="DV1302" s="753" t="s">
        <v>308</v>
      </c>
      <c r="DW1302" s="754">
        <v>46282</v>
      </c>
      <c r="DX1302" s="755">
        <v>46282</v>
      </c>
      <c r="DY1302" s="754" t="e">
        <v>#VALUE!</v>
      </c>
      <c r="DZ1302" s="754" t="e">
        <v>#VALUE!</v>
      </c>
      <c r="EA1302" s="754"/>
      <c r="EB1302" s="754"/>
      <c r="HA1302" s="756" t="s">
        <v>397</v>
      </c>
      <c r="HB1302" s="756" t="s">
        <v>397</v>
      </c>
      <c r="HC1302" s="756" t="s">
        <v>397</v>
      </c>
      <c r="HD1302" s="756" t="s">
        <v>397</v>
      </c>
      <c r="HE1302" s="756" t="s">
        <v>397</v>
      </c>
      <c r="HF1302" s="756" t="s">
        <v>397</v>
      </c>
      <c r="HG1302" s="756" t="s">
        <v>397</v>
      </c>
      <c r="HH1302" s="756" t="s">
        <v>397</v>
      </c>
      <c r="HI1302" s="756" t="s">
        <v>397</v>
      </c>
      <c r="HJ1302" s="756" t="s">
        <v>397</v>
      </c>
      <c r="HK1302"/>
      <c r="HL1302"/>
      <c r="HM1302"/>
      <c r="HN1302" s="756" t="str">
        <f t="shared" si="43"/>
        <v>AUTO PRINT</v>
      </c>
      <c r="HO1302"/>
      <c r="HP1302" s="757" t="s">
        <v>572</v>
      </c>
      <c r="HQ1302" s="757" t="s">
        <v>572</v>
      </c>
      <c r="HR1302" s="757" t="s">
        <v>572</v>
      </c>
      <c r="HS1302"/>
      <c r="HW1302" s="758"/>
      <c r="HX1302"/>
      <c r="HY1302" s="759" t="s">
        <v>3367</v>
      </c>
      <c r="HZ1302" s="759" t="s">
        <v>3367</v>
      </c>
      <c r="IA1302" s="759" t="s">
        <v>3367</v>
      </c>
      <c r="IC1302" s="760" t="s">
        <v>3368</v>
      </c>
      <c r="ID1302" s="760" t="s">
        <v>3368</v>
      </c>
      <c r="IE1302" s="760" t="s">
        <v>572</v>
      </c>
      <c r="IF1302" s="761" t="s">
        <v>3368</v>
      </c>
      <c r="IG1302" s="619" t="str">
        <f t="shared" si="44"/>
        <v>AUTO PRINTING</v>
      </c>
      <c r="II1302" s="761" t="s">
        <v>572</v>
      </c>
      <c r="IK1302" s="761" t="str">
        <f>IFERROR(VLOOKUP($M1302,#REF!,13,0),"IN HOUSE (MANUAL)")</f>
        <v>IN HOUSE (MANUAL)</v>
      </c>
      <c r="IM1302" s="760" t="s">
        <v>572</v>
      </c>
      <c r="IN1302" s="760" t="s">
        <v>572</v>
      </c>
      <c r="IO1302" s="760" t="s">
        <v>572</v>
      </c>
      <c r="IQ1302" s="760" t="s">
        <v>572</v>
      </c>
      <c r="IR1302" s="760" t="s">
        <v>572</v>
      </c>
      <c r="IT1302" s="760" t="s">
        <v>572</v>
      </c>
      <c r="IV1302" s="760" t="s">
        <v>572</v>
      </c>
      <c r="IW1302" s="760" t="s">
        <v>572</v>
      </c>
      <c r="IY1302" s="760" t="s">
        <v>572</v>
      </c>
      <c r="IZ1302" s="760" t="s">
        <v>572</v>
      </c>
      <c r="JB1302" s="760" t="s">
        <v>572</v>
      </c>
      <c r="JC1302" s="760" t="s">
        <v>572</v>
      </c>
      <c r="JE1302" s="760" t="s">
        <v>572</v>
      </c>
      <c r="JF1302" s="760" t="s">
        <v>572</v>
      </c>
    </row>
    <row r="1303" spans="1:266" ht="17.25" customHeight="1" x14ac:dyDescent="0.35">
      <c r="A1303" s="618" t="s">
        <v>2583</v>
      </c>
      <c r="B1303" s="730">
        <v>84</v>
      </c>
      <c r="C1303" s="730" t="s">
        <v>2539</v>
      </c>
      <c r="D1303" s="730" t="s">
        <v>2539</v>
      </c>
      <c r="E1303" s="730">
        <v>22</v>
      </c>
      <c r="F1303" s="731" t="s">
        <v>566</v>
      </c>
      <c r="G1303" s="732">
        <v>1</v>
      </c>
      <c r="H1303" s="733">
        <v>46233</v>
      </c>
      <c r="I1303" s="730">
        <v>39</v>
      </c>
      <c r="J1303" s="730" t="s">
        <v>308</v>
      </c>
      <c r="K1303" s="730">
        <v>42</v>
      </c>
      <c r="L1303" s="730" t="s">
        <v>2584</v>
      </c>
      <c r="M1303" s="772" t="s">
        <v>2583</v>
      </c>
      <c r="N1303" s="772">
        <v>0</v>
      </c>
      <c r="O1303" s="772" t="s">
        <v>390</v>
      </c>
      <c r="P1303" s="772" t="s">
        <v>390</v>
      </c>
      <c r="Q1303" s="772">
        <v>0</v>
      </c>
      <c r="R1303" s="772" t="s">
        <v>2542</v>
      </c>
      <c r="S1303" s="772" t="s">
        <v>308</v>
      </c>
      <c r="T1303" s="772" t="s">
        <v>2551</v>
      </c>
      <c r="U1303" s="772">
        <v>880</v>
      </c>
      <c r="V1303" s="772" t="s">
        <v>308</v>
      </c>
      <c r="W1303" s="772" t="s">
        <v>218</v>
      </c>
      <c r="X1303" s="773">
        <v>316</v>
      </c>
      <c r="Y1303" s="772"/>
      <c r="Z1303" s="886"/>
      <c r="AA1303" s="772" t="s">
        <v>45</v>
      </c>
      <c r="AB1303" s="772" t="s">
        <v>863</v>
      </c>
      <c r="AC1303" s="772" t="s">
        <v>608</v>
      </c>
      <c r="AD1303" s="772">
        <v>1200</v>
      </c>
      <c r="AE1303" s="775">
        <v>1200</v>
      </c>
      <c r="AF1303" s="776">
        <v>46276</v>
      </c>
      <c r="AG1303" s="777"/>
      <c r="AH1303" s="777"/>
      <c r="AI1303" s="777" t="s">
        <v>308</v>
      </c>
      <c r="AJ1303" s="778">
        <v>23</v>
      </c>
      <c r="AK1303" s="864"/>
      <c r="AL1303" s="864"/>
      <c r="AM1303" s="901">
        <v>619</v>
      </c>
      <c r="AN1303" s="901"/>
      <c r="AO1303" s="901"/>
      <c r="AP1303" s="901">
        <v>600</v>
      </c>
      <c r="AQ1303" s="901">
        <v>62</v>
      </c>
      <c r="AR1303" s="901">
        <v>19</v>
      </c>
      <c r="AS1303" s="901"/>
      <c r="AT1303" s="901"/>
      <c r="AU1303" s="901"/>
      <c r="AV1303" s="901"/>
      <c r="AW1303" s="901"/>
      <c r="AX1303" s="901"/>
      <c r="AY1303" s="901"/>
      <c r="AZ1303" s="901"/>
      <c r="BA1303" s="901"/>
      <c r="BB1303" s="901">
        <v>0</v>
      </c>
      <c r="BC1303" s="901">
        <v>600</v>
      </c>
      <c r="BD1303" s="901">
        <v>0</v>
      </c>
      <c r="BE1303" s="901">
        <v>0</v>
      </c>
      <c r="BF1303" s="901">
        <v>200</v>
      </c>
      <c r="BG1303" s="901">
        <v>0</v>
      </c>
      <c r="BH1303" s="901">
        <v>0</v>
      </c>
      <c r="BI1303" s="901">
        <v>619</v>
      </c>
      <c r="BJ1303" s="901"/>
      <c r="BK1303" s="901">
        <v>0</v>
      </c>
      <c r="BL1303" s="901"/>
      <c r="BM1303" s="901"/>
      <c r="BN1303" s="901" t="s">
        <v>308</v>
      </c>
      <c r="BO1303" s="901" t="s">
        <v>308</v>
      </c>
      <c r="BP1303" s="901" t="s">
        <v>308</v>
      </c>
      <c r="BQ1303" s="901" t="s">
        <v>308</v>
      </c>
      <c r="BR1303" s="901"/>
      <c r="BS1303" s="901" t="s">
        <v>397</v>
      </c>
      <c r="BT1303" s="901"/>
      <c r="BU1303" s="901">
        <v>619</v>
      </c>
      <c r="BV1303" s="901">
        <v>316</v>
      </c>
      <c r="BW1303" s="901">
        <v>316</v>
      </c>
      <c r="BX1303" s="901">
        <v>316</v>
      </c>
      <c r="BY1303" s="901">
        <v>1200</v>
      </c>
      <c r="BZ1303" s="901">
        <v>1200</v>
      </c>
      <c r="CA1303" s="901"/>
      <c r="CB1303" s="901"/>
      <c r="CC1303" s="901"/>
      <c r="CD1303" s="901"/>
      <c r="CE1303" s="901"/>
      <c r="CF1303" s="901"/>
      <c r="CG1303" s="901"/>
      <c r="CH1303" s="901"/>
      <c r="CI1303" s="901"/>
      <c r="CJ1303" s="901"/>
      <c r="CK1303" s="773"/>
      <c r="CL1303" s="773">
        <v>1200</v>
      </c>
      <c r="CM1303" s="773" t="s">
        <v>397</v>
      </c>
      <c r="CN1303" s="773" t="s">
        <v>397</v>
      </c>
      <c r="CO1303" s="773">
        <v>619</v>
      </c>
      <c r="CP1303" s="773">
        <v>1200</v>
      </c>
      <c r="CQ1303" s="773">
        <v>1200</v>
      </c>
      <c r="CR1303" s="772">
        <v>1200</v>
      </c>
      <c r="CS1303" s="781"/>
      <c r="CT1303" s="782" t="s">
        <v>308</v>
      </c>
      <c r="CU1303" s="866" t="s">
        <v>308</v>
      </c>
      <c r="CV1303" s="774"/>
      <c r="CW1303" s="774"/>
      <c r="CX1303" s="782">
        <v>46282</v>
      </c>
      <c r="CY1303" s="784" t="s">
        <v>1594</v>
      </c>
      <c r="CZ1303" s="784">
        <v>0</v>
      </c>
      <c r="DA1303" s="785">
        <v>46259</v>
      </c>
      <c r="DB1303" s="785" t="s">
        <v>615</v>
      </c>
      <c r="DC1303" s="785" t="s">
        <v>2582</v>
      </c>
      <c r="DD1303" s="785" t="s">
        <v>397</v>
      </c>
      <c r="DE1303" s="785">
        <v>0</v>
      </c>
      <c r="DF1303" s="785">
        <v>0</v>
      </c>
      <c r="DG1303" s="785">
        <v>0</v>
      </c>
      <c r="DH1303" s="786">
        <v>0</v>
      </c>
      <c r="DI1303" s="774">
        <v>46272</v>
      </c>
      <c r="DJ1303" s="774" t="s">
        <v>390</v>
      </c>
      <c r="DK1303" s="774" t="s">
        <v>390</v>
      </c>
      <c r="DL1303" s="774">
        <v>46293</v>
      </c>
      <c r="DM1303" s="774">
        <v>46293</v>
      </c>
      <c r="DN1303" s="774">
        <v>46293</v>
      </c>
      <c r="DO1303" s="787">
        <v>0</v>
      </c>
      <c r="DP1303" s="774">
        <v>46311</v>
      </c>
      <c r="DQ1303" s="776">
        <v>46311</v>
      </c>
      <c r="DR1303" s="774">
        <v>46311</v>
      </c>
      <c r="DS1303" s="786">
        <v>46311</v>
      </c>
      <c r="DT1303" s="752">
        <v>46311</v>
      </c>
      <c r="DU1303" s="753">
        <v>-25</v>
      </c>
      <c r="DV1303" s="753" t="s">
        <v>308</v>
      </c>
      <c r="DW1303" s="754">
        <v>46282</v>
      </c>
      <c r="DX1303" s="755">
        <v>46286</v>
      </c>
      <c r="DY1303" s="754" t="e">
        <v>#VALUE!</v>
      </c>
      <c r="DZ1303" s="754" t="e">
        <v>#VALUE!</v>
      </c>
      <c r="EA1303" s="754"/>
      <c r="EB1303" s="754"/>
      <c r="HA1303" s="756" t="s">
        <v>397</v>
      </c>
      <c r="HB1303" s="756" t="s">
        <v>397</v>
      </c>
      <c r="HC1303" s="756" t="s">
        <v>397</v>
      </c>
      <c r="HD1303" s="756" t="s">
        <v>397</v>
      </c>
      <c r="HE1303" s="756" t="s">
        <v>397</v>
      </c>
      <c r="HF1303" s="756" t="s">
        <v>397</v>
      </c>
      <c r="HG1303" s="756" t="s">
        <v>397</v>
      </c>
      <c r="HH1303" s="756" t="s">
        <v>397</v>
      </c>
      <c r="HI1303" s="756" t="s">
        <v>397</v>
      </c>
      <c r="HJ1303" s="756" t="s">
        <v>397</v>
      </c>
      <c r="HK1303"/>
      <c r="HL1303"/>
      <c r="HM1303"/>
      <c r="HN1303" s="756" t="str">
        <f t="shared" si="43"/>
        <v>AUTO PRINT</v>
      </c>
      <c r="HO1303"/>
      <c r="HP1303" s="757" t="s">
        <v>572</v>
      </c>
      <c r="HQ1303" s="757" t="s">
        <v>572</v>
      </c>
      <c r="HR1303" s="757" t="s">
        <v>572</v>
      </c>
      <c r="HS1303"/>
      <c r="HW1303" s="758"/>
      <c r="HX1303"/>
      <c r="HY1303" s="759" t="s">
        <v>3367</v>
      </c>
      <c r="HZ1303" s="759" t="s">
        <v>3367</v>
      </c>
      <c r="IA1303" s="759" t="s">
        <v>3367</v>
      </c>
      <c r="IC1303" s="760" t="s">
        <v>3368</v>
      </c>
      <c r="ID1303" s="760" t="s">
        <v>3368</v>
      </c>
      <c r="IE1303" s="760" t="s">
        <v>572</v>
      </c>
      <c r="IF1303" s="761" t="s">
        <v>3368</v>
      </c>
      <c r="IG1303" s="619" t="str">
        <f t="shared" si="44"/>
        <v>AUTO PRINTING</v>
      </c>
      <c r="II1303" s="761" t="s">
        <v>572</v>
      </c>
      <c r="IK1303" s="761" t="str">
        <f>IFERROR(VLOOKUP($M1303,#REF!,13,0),"IN HOUSE (MANUAL)")</f>
        <v>IN HOUSE (MANUAL)</v>
      </c>
      <c r="IM1303" s="760" t="s">
        <v>572</v>
      </c>
      <c r="IN1303" s="760" t="s">
        <v>572</v>
      </c>
      <c r="IO1303" s="760" t="s">
        <v>572</v>
      </c>
      <c r="IQ1303" s="760" t="s">
        <v>572</v>
      </c>
      <c r="IR1303" s="760" t="s">
        <v>572</v>
      </c>
      <c r="IT1303" s="760" t="s">
        <v>572</v>
      </c>
      <c r="IV1303" s="760" t="s">
        <v>572</v>
      </c>
      <c r="IW1303" s="760" t="s">
        <v>572</v>
      </c>
      <c r="IY1303" s="760" t="s">
        <v>572</v>
      </c>
      <c r="IZ1303" s="760" t="s">
        <v>572</v>
      </c>
      <c r="JB1303" s="760" t="s">
        <v>572</v>
      </c>
      <c r="JC1303" s="760" t="s">
        <v>572</v>
      </c>
      <c r="JE1303" s="760" t="s">
        <v>572</v>
      </c>
      <c r="JF1303" s="760" t="s">
        <v>572</v>
      </c>
    </row>
    <row r="1304" spans="1:266" ht="17.25" customHeight="1" x14ac:dyDescent="0.35">
      <c r="A1304" s="618" t="s">
        <v>2585</v>
      </c>
      <c r="B1304" s="730">
        <v>85</v>
      </c>
      <c r="C1304" s="730" t="s">
        <v>2539</v>
      </c>
      <c r="D1304" s="730" t="s">
        <v>2539</v>
      </c>
      <c r="E1304" s="730">
        <v>22</v>
      </c>
      <c r="F1304" s="731" t="s">
        <v>574</v>
      </c>
      <c r="G1304" s="732">
        <v>1</v>
      </c>
      <c r="H1304" s="733">
        <v>46233</v>
      </c>
      <c r="I1304" s="730">
        <v>39</v>
      </c>
      <c r="J1304" s="730" t="s">
        <v>308</v>
      </c>
      <c r="K1304" s="730">
        <v>42</v>
      </c>
      <c r="L1304" s="730" t="s">
        <v>2586</v>
      </c>
      <c r="M1304" s="772" t="s">
        <v>2585</v>
      </c>
      <c r="N1304" s="772">
        <v>0</v>
      </c>
      <c r="O1304" s="772" t="s">
        <v>390</v>
      </c>
      <c r="P1304" s="772" t="s">
        <v>390</v>
      </c>
      <c r="Q1304" s="772">
        <v>0</v>
      </c>
      <c r="R1304" s="772" t="s">
        <v>2542</v>
      </c>
      <c r="S1304" s="772" t="s">
        <v>308</v>
      </c>
      <c r="T1304" s="772" t="s">
        <v>2587</v>
      </c>
      <c r="U1304" s="772">
        <v>880</v>
      </c>
      <c r="V1304" s="772" t="s">
        <v>308</v>
      </c>
      <c r="W1304" s="772" t="s">
        <v>218</v>
      </c>
      <c r="X1304" s="773">
        <v>168</v>
      </c>
      <c r="Y1304" s="772"/>
      <c r="Z1304" s="886"/>
      <c r="AA1304" s="772" t="s">
        <v>45</v>
      </c>
      <c r="AB1304" s="772" t="s">
        <v>863</v>
      </c>
      <c r="AC1304" s="772" t="s">
        <v>589</v>
      </c>
      <c r="AD1304" s="772">
        <v>168</v>
      </c>
      <c r="AE1304" s="775">
        <v>168</v>
      </c>
      <c r="AF1304" s="776">
        <v>46276</v>
      </c>
      <c r="AG1304" s="777"/>
      <c r="AH1304" s="777"/>
      <c r="AI1304" s="777" t="s">
        <v>308</v>
      </c>
      <c r="AJ1304" s="778">
        <v>24</v>
      </c>
      <c r="AK1304" s="864"/>
      <c r="AL1304" s="864"/>
      <c r="AM1304" s="901">
        <v>168</v>
      </c>
      <c r="AN1304" s="901"/>
      <c r="AO1304" s="901"/>
      <c r="AP1304" s="901">
        <v>168</v>
      </c>
      <c r="AQ1304" s="901">
        <v>168</v>
      </c>
      <c r="AR1304" s="901">
        <v>168</v>
      </c>
      <c r="AS1304" s="901"/>
      <c r="AT1304" s="901"/>
      <c r="AU1304" s="901"/>
      <c r="AV1304" s="901"/>
      <c r="AW1304" s="901"/>
      <c r="AX1304" s="901"/>
      <c r="AY1304" s="901"/>
      <c r="AZ1304" s="901"/>
      <c r="BA1304" s="901"/>
      <c r="BB1304" s="901">
        <v>0</v>
      </c>
      <c r="BC1304" s="901">
        <v>168</v>
      </c>
      <c r="BD1304" s="901">
        <v>0</v>
      </c>
      <c r="BE1304" s="901">
        <v>0</v>
      </c>
      <c r="BF1304" s="901">
        <v>168</v>
      </c>
      <c r="BG1304" s="901">
        <v>0</v>
      </c>
      <c r="BH1304" s="901">
        <v>0</v>
      </c>
      <c r="BI1304" s="901">
        <v>168</v>
      </c>
      <c r="BJ1304" s="901"/>
      <c r="BK1304" s="901">
        <v>0</v>
      </c>
      <c r="BL1304" s="901"/>
      <c r="BM1304" s="901"/>
      <c r="BN1304" s="901" t="s">
        <v>308</v>
      </c>
      <c r="BO1304" s="901" t="s">
        <v>308</v>
      </c>
      <c r="BP1304" s="901" t="s">
        <v>308</v>
      </c>
      <c r="BQ1304" s="901" t="s">
        <v>308</v>
      </c>
      <c r="BR1304" s="901"/>
      <c r="BS1304" s="901" t="s">
        <v>397</v>
      </c>
      <c r="BT1304" s="901"/>
      <c r="BU1304" s="901">
        <v>168</v>
      </c>
      <c r="BV1304" s="901">
        <v>168</v>
      </c>
      <c r="BW1304" s="901">
        <v>168</v>
      </c>
      <c r="BX1304" s="901">
        <v>168</v>
      </c>
      <c r="BY1304" s="901">
        <v>168</v>
      </c>
      <c r="BZ1304" s="901">
        <v>168</v>
      </c>
      <c r="CA1304" s="901"/>
      <c r="CB1304" s="901"/>
      <c r="CC1304" s="901"/>
      <c r="CD1304" s="901"/>
      <c r="CE1304" s="901"/>
      <c r="CF1304" s="901"/>
      <c r="CG1304" s="901"/>
      <c r="CH1304" s="901"/>
      <c r="CI1304" s="901"/>
      <c r="CJ1304" s="901"/>
      <c r="CK1304" s="773"/>
      <c r="CL1304" s="773">
        <v>168</v>
      </c>
      <c r="CM1304" s="773" t="s">
        <v>397</v>
      </c>
      <c r="CN1304" s="773" t="s">
        <v>397</v>
      </c>
      <c r="CO1304" s="773">
        <v>168</v>
      </c>
      <c r="CP1304" s="773">
        <v>168</v>
      </c>
      <c r="CQ1304" s="773">
        <v>168</v>
      </c>
      <c r="CR1304" s="772">
        <v>168</v>
      </c>
      <c r="CS1304" s="781"/>
      <c r="CT1304" s="782" t="s">
        <v>308</v>
      </c>
      <c r="CU1304" s="866" t="s">
        <v>308</v>
      </c>
      <c r="CV1304" s="774"/>
      <c r="CW1304" s="774"/>
      <c r="CX1304" s="782">
        <v>46282</v>
      </c>
      <c r="CY1304" s="784" t="s">
        <v>1594</v>
      </c>
      <c r="CZ1304" s="784">
        <v>0</v>
      </c>
      <c r="DA1304" s="785">
        <v>46259</v>
      </c>
      <c r="DB1304" s="785" t="s">
        <v>615</v>
      </c>
      <c r="DC1304" s="785" t="s">
        <v>2582</v>
      </c>
      <c r="DD1304" s="785" t="s">
        <v>397</v>
      </c>
      <c r="DE1304" s="785">
        <v>0</v>
      </c>
      <c r="DF1304" s="785">
        <v>0</v>
      </c>
      <c r="DG1304" s="785">
        <v>0</v>
      </c>
      <c r="DH1304" s="786">
        <v>0</v>
      </c>
      <c r="DI1304" s="774">
        <v>46272</v>
      </c>
      <c r="DJ1304" s="774" t="s">
        <v>390</v>
      </c>
      <c r="DK1304" s="774" t="s">
        <v>390</v>
      </c>
      <c r="DL1304" s="774">
        <v>46297</v>
      </c>
      <c r="DM1304" s="774">
        <v>46295</v>
      </c>
      <c r="DN1304" s="774">
        <v>46295</v>
      </c>
      <c r="DO1304" s="787">
        <v>0</v>
      </c>
      <c r="DP1304" s="774">
        <v>46311</v>
      </c>
      <c r="DQ1304" s="776">
        <v>46311</v>
      </c>
      <c r="DR1304" s="774">
        <v>46311</v>
      </c>
      <c r="DS1304" s="786">
        <v>46311</v>
      </c>
      <c r="DT1304" s="752">
        <v>46311</v>
      </c>
      <c r="DU1304" s="753">
        <v>-25</v>
      </c>
      <c r="DV1304" s="753" t="s">
        <v>308</v>
      </c>
      <c r="DW1304" s="754">
        <v>46286</v>
      </c>
      <c r="DX1304" s="755">
        <v>46286</v>
      </c>
      <c r="DY1304" s="754" t="e">
        <v>#VALUE!</v>
      </c>
      <c r="DZ1304" s="754" t="e">
        <v>#VALUE!</v>
      </c>
      <c r="EA1304" s="754"/>
      <c r="EB1304" s="754"/>
      <c r="HA1304" s="756" t="s">
        <v>397</v>
      </c>
      <c r="HB1304" s="756" t="s">
        <v>397</v>
      </c>
      <c r="HC1304" s="756" t="s">
        <v>397</v>
      </c>
      <c r="HD1304" s="756" t="s">
        <v>397</v>
      </c>
      <c r="HE1304" s="756" t="s">
        <v>397</v>
      </c>
      <c r="HF1304" s="756" t="s">
        <v>397</v>
      </c>
      <c r="HG1304" s="756" t="s">
        <v>397</v>
      </c>
      <c r="HH1304" s="756" t="s">
        <v>397</v>
      </c>
      <c r="HI1304" s="756" t="s">
        <v>397</v>
      </c>
      <c r="HJ1304" s="756" t="s">
        <v>397</v>
      </c>
      <c r="HK1304"/>
      <c r="HL1304"/>
      <c r="HM1304"/>
      <c r="HN1304" s="756" t="str">
        <f t="shared" si="43"/>
        <v>AUTO PRINT</v>
      </c>
      <c r="HO1304"/>
      <c r="HP1304" s="757" t="s">
        <v>572</v>
      </c>
      <c r="HQ1304" s="757" t="s">
        <v>572</v>
      </c>
      <c r="HR1304" s="757" t="s">
        <v>572</v>
      </c>
      <c r="HS1304"/>
      <c r="HW1304" s="758"/>
      <c r="HX1304"/>
      <c r="HY1304" s="759" t="s">
        <v>3367</v>
      </c>
      <c r="HZ1304" s="759" t="s">
        <v>3367</v>
      </c>
      <c r="IA1304" s="759" t="s">
        <v>3367</v>
      </c>
      <c r="IC1304" s="760" t="s">
        <v>3368</v>
      </c>
      <c r="ID1304" s="760" t="s">
        <v>3368</v>
      </c>
      <c r="IE1304" s="760" t="s">
        <v>572</v>
      </c>
      <c r="IF1304" s="761" t="s">
        <v>3368</v>
      </c>
      <c r="IG1304" s="619" t="str">
        <f t="shared" si="44"/>
        <v>AUTO PRINTING</v>
      </c>
      <c r="II1304" s="761" t="s">
        <v>572</v>
      </c>
      <c r="IK1304" s="761" t="str">
        <f>IFERROR(VLOOKUP($M1304,#REF!,13,0),"IN HOUSE (MANUAL)")</f>
        <v>IN HOUSE (MANUAL)</v>
      </c>
      <c r="IM1304" s="760" t="s">
        <v>572</v>
      </c>
      <c r="IN1304" s="760" t="s">
        <v>572</v>
      </c>
      <c r="IO1304" s="760" t="s">
        <v>572</v>
      </c>
      <c r="IQ1304" s="760" t="s">
        <v>572</v>
      </c>
      <c r="IR1304" s="760" t="s">
        <v>572</v>
      </c>
      <c r="IT1304" s="760" t="s">
        <v>572</v>
      </c>
      <c r="IV1304" s="760" t="s">
        <v>572</v>
      </c>
      <c r="IW1304" s="760" t="s">
        <v>572</v>
      </c>
      <c r="IY1304" s="760" t="s">
        <v>572</v>
      </c>
      <c r="IZ1304" s="760" t="s">
        <v>572</v>
      </c>
      <c r="JB1304" s="760" t="s">
        <v>572</v>
      </c>
      <c r="JC1304" s="760" t="s">
        <v>572</v>
      </c>
      <c r="JE1304" s="760" t="s">
        <v>572</v>
      </c>
      <c r="JF1304" s="760" t="s">
        <v>572</v>
      </c>
    </row>
    <row r="1305" spans="1:266" ht="17.25" customHeight="1" x14ac:dyDescent="0.35">
      <c r="A1305" s="618" t="s">
        <v>2588</v>
      </c>
      <c r="B1305" s="730">
        <v>86</v>
      </c>
      <c r="C1305" s="730" t="s">
        <v>2539</v>
      </c>
      <c r="D1305" s="730" t="s">
        <v>2539</v>
      </c>
      <c r="E1305" s="730">
        <v>22</v>
      </c>
      <c r="F1305" s="731" t="s">
        <v>1312</v>
      </c>
      <c r="G1305" s="732">
        <v>1</v>
      </c>
      <c r="H1305" s="733">
        <v>46233</v>
      </c>
      <c r="I1305" s="730">
        <v>39</v>
      </c>
      <c r="J1305" s="730" t="s">
        <v>308</v>
      </c>
      <c r="K1305" s="730">
        <v>42</v>
      </c>
      <c r="L1305" s="730" t="s">
        <v>2589</v>
      </c>
      <c r="M1305" s="772" t="s">
        <v>2588</v>
      </c>
      <c r="N1305" s="772">
        <v>0</v>
      </c>
      <c r="O1305" s="772" t="s">
        <v>390</v>
      </c>
      <c r="P1305" s="772" t="s">
        <v>390</v>
      </c>
      <c r="Q1305" s="772">
        <v>0</v>
      </c>
      <c r="R1305" s="772" t="s">
        <v>2542</v>
      </c>
      <c r="S1305" s="772" t="s">
        <v>308</v>
      </c>
      <c r="T1305" s="772" t="s">
        <v>2587</v>
      </c>
      <c r="U1305" s="772">
        <v>880</v>
      </c>
      <c r="V1305" s="772" t="s">
        <v>308</v>
      </c>
      <c r="W1305" s="772" t="s">
        <v>218</v>
      </c>
      <c r="X1305" s="773">
        <v>294</v>
      </c>
      <c r="Y1305" s="772"/>
      <c r="Z1305" s="886"/>
      <c r="AA1305" s="772" t="s">
        <v>45</v>
      </c>
      <c r="AB1305" s="772" t="s">
        <v>863</v>
      </c>
      <c r="AC1305" s="772" t="s">
        <v>608</v>
      </c>
      <c r="AD1305" s="772">
        <v>918</v>
      </c>
      <c r="AE1305" s="775">
        <v>918</v>
      </c>
      <c r="AF1305" s="776">
        <v>46276</v>
      </c>
      <c r="AG1305" s="777"/>
      <c r="AH1305" s="777"/>
      <c r="AI1305" s="777" t="s">
        <v>308</v>
      </c>
      <c r="AJ1305" s="778">
        <v>25</v>
      </c>
      <c r="AK1305" s="864"/>
      <c r="AL1305" s="864"/>
      <c r="AM1305" s="901">
        <v>918</v>
      </c>
      <c r="AN1305" s="901"/>
      <c r="AO1305" s="901"/>
      <c r="AP1305" s="901">
        <v>918</v>
      </c>
      <c r="AQ1305" s="901">
        <v>918</v>
      </c>
      <c r="AR1305" s="901">
        <v>918</v>
      </c>
      <c r="AS1305" s="901"/>
      <c r="AT1305" s="901"/>
      <c r="AU1305" s="901"/>
      <c r="AV1305" s="901"/>
      <c r="AW1305" s="901"/>
      <c r="AX1305" s="901"/>
      <c r="AY1305" s="901"/>
      <c r="AZ1305" s="901"/>
      <c r="BA1305" s="901"/>
      <c r="BB1305" s="901">
        <v>0</v>
      </c>
      <c r="BC1305" s="901">
        <v>918</v>
      </c>
      <c r="BD1305" s="901">
        <v>0</v>
      </c>
      <c r="BE1305" s="901">
        <v>0</v>
      </c>
      <c r="BF1305" s="901">
        <v>918</v>
      </c>
      <c r="BG1305" s="901">
        <v>0</v>
      </c>
      <c r="BH1305" s="901">
        <v>0</v>
      </c>
      <c r="BI1305" s="901">
        <v>918</v>
      </c>
      <c r="BJ1305" s="901"/>
      <c r="BK1305" s="901">
        <v>0</v>
      </c>
      <c r="BL1305" s="901"/>
      <c r="BM1305" s="901"/>
      <c r="BN1305" s="901" t="s">
        <v>308</v>
      </c>
      <c r="BO1305" s="901" t="s">
        <v>308</v>
      </c>
      <c r="BP1305" s="901" t="s">
        <v>308</v>
      </c>
      <c r="BQ1305" s="901" t="s">
        <v>308</v>
      </c>
      <c r="BR1305" s="901"/>
      <c r="BS1305" s="901" t="s">
        <v>397</v>
      </c>
      <c r="BT1305" s="901"/>
      <c r="BU1305" s="901">
        <v>918</v>
      </c>
      <c r="BV1305" s="901">
        <v>294</v>
      </c>
      <c r="BW1305" s="901">
        <v>294</v>
      </c>
      <c r="BX1305" s="901">
        <v>294</v>
      </c>
      <c r="BY1305" s="901">
        <v>918</v>
      </c>
      <c r="BZ1305" s="901">
        <v>918</v>
      </c>
      <c r="CA1305" s="901"/>
      <c r="CB1305" s="901"/>
      <c r="CC1305" s="901"/>
      <c r="CD1305" s="901"/>
      <c r="CE1305" s="901"/>
      <c r="CF1305" s="901"/>
      <c r="CG1305" s="901"/>
      <c r="CH1305" s="901"/>
      <c r="CI1305" s="901"/>
      <c r="CJ1305" s="901"/>
      <c r="CK1305" s="773"/>
      <c r="CL1305" s="773">
        <v>918</v>
      </c>
      <c r="CM1305" s="773" t="s">
        <v>397</v>
      </c>
      <c r="CN1305" s="773" t="s">
        <v>397</v>
      </c>
      <c r="CO1305" s="773">
        <v>918</v>
      </c>
      <c r="CP1305" s="773">
        <v>918</v>
      </c>
      <c r="CQ1305" s="773">
        <v>918</v>
      </c>
      <c r="CR1305" s="772">
        <v>918</v>
      </c>
      <c r="CS1305" s="781"/>
      <c r="CT1305" s="782" t="s">
        <v>308</v>
      </c>
      <c r="CU1305" s="866" t="s">
        <v>308</v>
      </c>
      <c r="CV1305" s="774"/>
      <c r="CW1305" s="774"/>
      <c r="CX1305" s="782">
        <v>46282</v>
      </c>
      <c r="CY1305" s="784" t="s">
        <v>1594</v>
      </c>
      <c r="CZ1305" s="784">
        <v>0</v>
      </c>
      <c r="DA1305" s="785">
        <v>46259</v>
      </c>
      <c r="DB1305" s="785" t="s">
        <v>615</v>
      </c>
      <c r="DC1305" s="785" t="s">
        <v>2582</v>
      </c>
      <c r="DD1305" s="785" t="s">
        <v>397</v>
      </c>
      <c r="DE1305" s="785">
        <v>0</v>
      </c>
      <c r="DF1305" s="785">
        <v>0</v>
      </c>
      <c r="DG1305" s="785">
        <v>0</v>
      </c>
      <c r="DH1305" s="786">
        <v>0</v>
      </c>
      <c r="DI1305" s="774">
        <v>46272</v>
      </c>
      <c r="DJ1305" s="774" t="s">
        <v>390</v>
      </c>
      <c r="DK1305" s="774" t="s">
        <v>390</v>
      </c>
      <c r="DL1305" s="774">
        <v>46297</v>
      </c>
      <c r="DM1305" s="774">
        <v>46295</v>
      </c>
      <c r="DN1305" s="774">
        <v>46295</v>
      </c>
      <c r="DO1305" s="787">
        <v>0</v>
      </c>
      <c r="DP1305" s="774">
        <v>46311</v>
      </c>
      <c r="DQ1305" s="776">
        <v>46311</v>
      </c>
      <c r="DR1305" s="774">
        <v>46311</v>
      </c>
      <c r="DS1305" s="786">
        <v>46311</v>
      </c>
      <c r="DT1305" s="752">
        <v>46311</v>
      </c>
      <c r="DU1305" s="753">
        <v>-23</v>
      </c>
      <c r="DV1305" s="753" t="s">
        <v>308</v>
      </c>
      <c r="DW1305" s="754">
        <v>46286</v>
      </c>
      <c r="DX1305" s="755">
        <v>46288</v>
      </c>
      <c r="DY1305" s="754" t="e">
        <v>#VALUE!</v>
      </c>
      <c r="DZ1305" s="754" t="e">
        <v>#VALUE!</v>
      </c>
      <c r="EA1305" s="754"/>
      <c r="EB1305" s="754"/>
      <c r="HA1305" s="756" t="s">
        <v>397</v>
      </c>
      <c r="HB1305" s="756" t="s">
        <v>397</v>
      </c>
      <c r="HC1305" s="756" t="s">
        <v>397</v>
      </c>
      <c r="HD1305" s="756" t="s">
        <v>397</v>
      </c>
      <c r="HE1305" s="756" t="s">
        <v>397</v>
      </c>
      <c r="HF1305" s="756" t="s">
        <v>397</v>
      </c>
      <c r="HG1305" s="756" t="s">
        <v>397</v>
      </c>
      <c r="HH1305" s="756" t="s">
        <v>397</v>
      </c>
      <c r="HI1305" s="756" t="s">
        <v>397</v>
      </c>
      <c r="HJ1305" s="756" t="s">
        <v>397</v>
      </c>
      <c r="HK1305"/>
      <c r="HL1305"/>
      <c r="HM1305"/>
      <c r="HN1305" s="756" t="str">
        <f t="shared" si="43"/>
        <v>AUTO PRINT</v>
      </c>
      <c r="HO1305"/>
      <c r="HP1305" s="757" t="s">
        <v>572</v>
      </c>
      <c r="HQ1305" s="757" t="s">
        <v>572</v>
      </c>
      <c r="HR1305" s="757" t="s">
        <v>572</v>
      </c>
      <c r="HS1305"/>
      <c r="HW1305" s="758"/>
      <c r="HX1305"/>
      <c r="HY1305" s="759" t="s">
        <v>3367</v>
      </c>
      <c r="HZ1305" s="759" t="s">
        <v>3367</v>
      </c>
      <c r="IA1305" s="759" t="s">
        <v>3367</v>
      </c>
      <c r="IC1305" s="760" t="s">
        <v>3368</v>
      </c>
      <c r="ID1305" s="760" t="s">
        <v>3368</v>
      </c>
      <c r="IE1305" s="760" t="s">
        <v>572</v>
      </c>
      <c r="IF1305" s="761" t="s">
        <v>3368</v>
      </c>
      <c r="IG1305" s="619" t="str">
        <f t="shared" si="44"/>
        <v>AUTO PRINTING</v>
      </c>
      <c r="II1305" s="761" t="s">
        <v>572</v>
      </c>
      <c r="IK1305" s="761" t="str">
        <f>IFERROR(VLOOKUP($M1305,#REF!,13,0),"IN HOUSE (MANUAL)")</f>
        <v>IN HOUSE (MANUAL)</v>
      </c>
      <c r="IM1305" s="760" t="s">
        <v>572</v>
      </c>
      <c r="IN1305" s="760" t="s">
        <v>572</v>
      </c>
      <c r="IO1305" s="760" t="s">
        <v>572</v>
      </c>
      <c r="IQ1305" s="760" t="s">
        <v>572</v>
      </c>
      <c r="IR1305" s="760" t="s">
        <v>572</v>
      </c>
      <c r="IT1305" s="760" t="s">
        <v>572</v>
      </c>
      <c r="IV1305" s="760" t="s">
        <v>572</v>
      </c>
      <c r="IW1305" s="760" t="s">
        <v>572</v>
      </c>
      <c r="IY1305" s="760" t="s">
        <v>572</v>
      </c>
      <c r="IZ1305" s="760" t="s">
        <v>572</v>
      </c>
      <c r="JB1305" s="760" t="s">
        <v>572</v>
      </c>
      <c r="JC1305" s="760" t="s">
        <v>572</v>
      </c>
      <c r="JE1305" s="760" t="s">
        <v>572</v>
      </c>
      <c r="JF1305" s="760" t="s">
        <v>572</v>
      </c>
    </row>
    <row r="1306" spans="1:266" ht="17.25" customHeight="1" x14ac:dyDescent="0.35">
      <c r="A1306" s="618" t="s">
        <v>2590</v>
      </c>
      <c r="B1306" s="730">
        <v>87</v>
      </c>
      <c r="C1306" s="730" t="s">
        <v>2539</v>
      </c>
      <c r="D1306" s="730" t="s">
        <v>2539</v>
      </c>
      <c r="E1306" s="730">
        <v>22</v>
      </c>
      <c r="F1306" s="731" t="s">
        <v>961</v>
      </c>
      <c r="G1306" s="732">
        <v>1</v>
      </c>
      <c r="H1306" s="826">
        <v>46232</v>
      </c>
      <c r="I1306" s="730">
        <v>39</v>
      </c>
      <c r="J1306" s="730" t="s">
        <v>308</v>
      </c>
      <c r="K1306" s="730">
        <v>42</v>
      </c>
      <c r="L1306" s="730" t="s">
        <v>2591</v>
      </c>
      <c r="M1306" s="868" t="s">
        <v>2590</v>
      </c>
      <c r="N1306" s="868">
        <v>0</v>
      </c>
      <c r="O1306" s="868" t="s">
        <v>390</v>
      </c>
      <c r="P1306" s="868" t="s">
        <v>390</v>
      </c>
      <c r="Q1306" s="868">
        <v>0</v>
      </c>
      <c r="R1306" s="868" t="s">
        <v>2542</v>
      </c>
      <c r="S1306" s="868" t="s">
        <v>308</v>
      </c>
      <c r="T1306" s="868" t="s">
        <v>2592</v>
      </c>
      <c r="U1306" s="868">
        <v>880</v>
      </c>
      <c r="V1306" s="868" t="s">
        <v>308</v>
      </c>
      <c r="W1306" s="868" t="s">
        <v>218</v>
      </c>
      <c r="X1306" s="867">
        <v>876</v>
      </c>
      <c r="Y1306" s="868"/>
      <c r="Z1306" s="885"/>
      <c r="AA1306" s="868" t="s">
        <v>45</v>
      </c>
      <c r="AB1306" s="868" t="s">
        <v>863</v>
      </c>
      <c r="AC1306" s="868" t="s">
        <v>589</v>
      </c>
      <c r="AD1306" s="868">
        <v>876</v>
      </c>
      <c r="AE1306" s="775">
        <v>876</v>
      </c>
      <c r="AF1306" s="776">
        <v>46286</v>
      </c>
      <c r="AG1306" s="777"/>
      <c r="AH1306" s="777"/>
      <c r="AI1306" s="777" t="s">
        <v>308</v>
      </c>
      <c r="AJ1306" s="778">
        <v>26</v>
      </c>
      <c r="AK1306" s="775"/>
      <c r="AL1306" s="775"/>
      <c r="AM1306" s="939">
        <v>876</v>
      </c>
      <c r="AN1306" s="939"/>
      <c r="AO1306" s="939"/>
      <c r="AP1306" s="939">
        <v>876</v>
      </c>
      <c r="AQ1306" s="939">
        <v>876</v>
      </c>
      <c r="AR1306" s="939">
        <v>876</v>
      </c>
      <c r="AS1306" s="939"/>
      <c r="AT1306" s="939"/>
      <c r="AU1306" s="939"/>
      <c r="AV1306" s="939"/>
      <c r="AW1306" s="939"/>
      <c r="AX1306" s="939"/>
      <c r="AY1306" s="939"/>
      <c r="AZ1306" s="939"/>
      <c r="BA1306" s="939"/>
      <c r="BB1306" s="939">
        <v>0</v>
      </c>
      <c r="BC1306" s="939">
        <v>876</v>
      </c>
      <c r="BD1306" s="939">
        <v>0</v>
      </c>
      <c r="BE1306" s="939">
        <v>0</v>
      </c>
      <c r="BF1306" s="939">
        <v>876</v>
      </c>
      <c r="BG1306" s="939">
        <v>0</v>
      </c>
      <c r="BH1306" s="939">
        <v>0</v>
      </c>
      <c r="BI1306" s="939">
        <v>876</v>
      </c>
      <c r="BJ1306" s="939"/>
      <c r="BK1306" s="939">
        <v>0</v>
      </c>
      <c r="BL1306" s="939"/>
      <c r="BM1306" s="939"/>
      <c r="BN1306" s="939" t="s">
        <v>308</v>
      </c>
      <c r="BO1306" s="939" t="s">
        <v>308</v>
      </c>
      <c r="BP1306" s="939" t="s">
        <v>308</v>
      </c>
      <c r="BQ1306" s="939" t="s">
        <v>308</v>
      </c>
      <c r="BR1306" s="939"/>
      <c r="BS1306" s="939" t="s">
        <v>397</v>
      </c>
      <c r="BT1306" s="939"/>
      <c r="BU1306" s="939">
        <v>876</v>
      </c>
      <c r="BV1306" s="939">
        <v>876</v>
      </c>
      <c r="BW1306" s="939">
        <v>876</v>
      </c>
      <c r="BX1306" s="939">
        <v>876</v>
      </c>
      <c r="BY1306" s="939">
        <v>876</v>
      </c>
      <c r="BZ1306" s="939">
        <v>876</v>
      </c>
      <c r="CA1306" s="939"/>
      <c r="CB1306" s="939"/>
      <c r="CC1306" s="939"/>
      <c r="CD1306" s="939"/>
      <c r="CE1306" s="939"/>
      <c r="CF1306" s="939"/>
      <c r="CG1306" s="939"/>
      <c r="CH1306" s="939"/>
      <c r="CI1306" s="939"/>
      <c r="CJ1306" s="939"/>
      <c r="CK1306" s="867"/>
      <c r="CL1306" s="867">
        <v>876</v>
      </c>
      <c r="CM1306" s="867" t="s">
        <v>397</v>
      </c>
      <c r="CN1306" s="867" t="s">
        <v>397</v>
      </c>
      <c r="CO1306" s="867">
        <v>876</v>
      </c>
      <c r="CP1306" s="867">
        <v>876</v>
      </c>
      <c r="CQ1306" s="867">
        <v>876</v>
      </c>
      <c r="CR1306" s="868">
        <v>876</v>
      </c>
      <c r="CS1306" s="869"/>
      <c r="CT1306" s="782" t="s">
        <v>308</v>
      </c>
      <c r="CU1306" s="866" t="s">
        <v>308</v>
      </c>
      <c r="CV1306" s="776"/>
      <c r="CW1306" s="776"/>
      <c r="CX1306" s="782">
        <v>46277</v>
      </c>
      <c r="CY1306" s="784" t="s">
        <v>2593</v>
      </c>
      <c r="CZ1306" s="784">
        <v>0</v>
      </c>
      <c r="DA1306" s="785">
        <v>46283</v>
      </c>
      <c r="DB1306" s="785" t="s">
        <v>633</v>
      </c>
      <c r="DC1306" s="785" t="s">
        <v>634</v>
      </c>
      <c r="DD1306" s="785" t="s">
        <v>397</v>
      </c>
      <c r="DE1306" s="871">
        <v>0</v>
      </c>
      <c r="DF1306" s="871">
        <v>0</v>
      </c>
      <c r="DG1306" s="871">
        <v>0</v>
      </c>
      <c r="DH1306" s="872">
        <v>0</v>
      </c>
      <c r="DI1306" s="776">
        <v>46272</v>
      </c>
      <c r="DJ1306" s="776">
        <v>46272</v>
      </c>
      <c r="DK1306" s="776">
        <v>46272</v>
      </c>
      <c r="DL1306" s="776" t="s">
        <v>390</v>
      </c>
      <c r="DM1306" s="776">
        <v>46279</v>
      </c>
      <c r="DN1306" s="776">
        <v>46279</v>
      </c>
      <c r="DO1306" s="873">
        <v>0</v>
      </c>
      <c r="DP1306" s="776">
        <v>46311</v>
      </c>
      <c r="DQ1306" s="776">
        <v>46311</v>
      </c>
      <c r="DR1306" s="776">
        <v>46311</v>
      </c>
      <c r="DS1306" s="872">
        <v>46311</v>
      </c>
      <c r="DT1306" s="752">
        <v>46311</v>
      </c>
      <c r="DU1306" s="753">
        <v>-22</v>
      </c>
      <c r="DV1306" s="753" t="s">
        <v>308</v>
      </c>
      <c r="DW1306" s="754">
        <v>46288</v>
      </c>
      <c r="DX1306" s="755">
        <v>46289</v>
      </c>
      <c r="DY1306" s="754" t="e">
        <v>#VALUE!</v>
      </c>
      <c r="DZ1306" s="754" t="e">
        <v>#VALUE!</v>
      </c>
      <c r="EA1306" s="754"/>
      <c r="EB1306" s="754"/>
      <c r="HA1306" s="756" t="s">
        <v>397</v>
      </c>
      <c r="HB1306" s="756" t="s">
        <v>397</v>
      </c>
      <c r="HC1306" s="756" t="s">
        <v>397</v>
      </c>
      <c r="HD1306" s="756" t="s">
        <v>397</v>
      </c>
      <c r="HE1306" s="756" t="s">
        <v>397</v>
      </c>
      <c r="HF1306" s="756" t="s">
        <v>397</v>
      </c>
      <c r="HG1306" s="756" t="s">
        <v>397</v>
      </c>
      <c r="HH1306" s="756" t="s">
        <v>397</v>
      </c>
      <c r="HI1306" s="756" t="s">
        <v>397</v>
      </c>
      <c r="HJ1306" s="756" t="s">
        <v>397</v>
      </c>
      <c r="HK1306"/>
      <c r="HL1306"/>
      <c r="HM1306"/>
      <c r="HN1306" s="756" t="str">
        <f t="shared" si="43"/>
        <v>AUTO PRINT</v>
      </c>
      <c r="HO1306"/>
      <c r="HP1306" s="757" t="s">
        <v>572</v>
      </c>
      <c r="HQ1306" s="757" t="s">
        <v>572</v>
      </c>
      <c r="HR1306" s="757" t="s">
        <v>572</v>
      </c>
      <c r="HS1306"/>
      <c r="HW1306" s="758"/>
      <c r="HX1306"/>
      <c r="HY1306" s="759" t="s">
        <v>3367</v>
      </c>
      <c r="HZ1306" s="759" t="s">
        <v>3367</v>
      </c>
      <c r="IA1306" s="759" t="s">
        <v>3367</v>
      </c>
      <c r="IC1306" s="760" t="s">
        <v>572</v>
      </c>
      <c r="ID1306" s="760" t="s">
        <v>3368</v>
      </c>
      <c r="IE1306" s="760" t="s">
        <v>572</v>
      </c>
      <c r="IF1306" s="761" t="s">
        <v>3368</v>
      </c>
      <c r="IG1306" s="619" t="str">
        <f t="shared" si="44"/>
        <v>AUTO PRINTING</v>
      </c>
      <c r="II1306" s="761" t="s">
        <v>572</v>
      </c>
      <c r="IK1306" s="761" t="str">
        <f>IFERROR(VLOOKUP($M1306,#REF!,13,0),"IN HOUSE (MANUAL)")</f>
        <v>IN HOUSE (MANUAL)</v>
      </c>
      <c r="IM1306" s="760" t="s">
        <v>572</v>
      </c>
      <c r="IN1306" s="760" t="s">
        <v>572</v>
      </c>
      <c r="IO1306" s="760" t="s">
        <v>572</v>
      </c>
      <c r="IQ1306" s="760" t="s">
        <v>572</v>
      </c>
      <c r="IR1306" s="760" t="s">
        <v>572</v>
      </c>
      <c r="IT1306" s="760" t="s">
        <v>572</v>
      </c>
      <c r="IV1306" s="760" t="s">
        <v>572</v>
      </c>
      <c r="IW1306" s="760" t="s">
        <v>572</v>
      </c>
      <c r="IY1306" s="760" t="s">
        <v>572</v>
      </c>
      <c r="IZ1306" s="760" t="s">
        <v>572</v>
      </c>
      <c r="JB1306" s="760" t="s">
        <v>572</v>
      </c>
      <c r="JC1306" s="760" t="s">
        <v>572</v>
      </c>
      <c r="JE1306" s="760" t="s">
        <v>572</v>
      </c>
      <c r="JF1306" s="760" t="s">
        <v>572</v>
      </c>
    </row>
    <row r="1307" spans="1:266" ht="17.25" customHeight="1" x14ac:dyDescent="0.35">
      <c r="A1307" s="618" t="s">
        <v>2594</v>
      </c>
      <c r="B1307" s="730">
        <v>88</v>
      </c>
      <c r="C1307" s="730" t="s">
        <v>2539</v>
      </c>
      <c r="D1307" s="730" t="s">
        <v>2539</v>
      </c>
      <c r="E1307" s="730">
        <v>22</v>
      </c>
      <c r="F1307" s="731" t="s">
        <v>2595</v>
      </c>
      <c r="G1307" s="732">
        <v>1</v>
      </c>
      <c r="H1307" s="733">
        <v>46232</v>
      </c>
      <c r="I1307" s="730">
        <v>40</v>
      </c>
      <c r="J1307" s="730" t="s">
        <v>308</v>
      </c>
      <c r="K1307" s="730">
        <v>42</v>
      </c>
      <c r="L1307" s="730" t="s">
        <v>2596</v>
      </c>
      <c r="M1307" s="772" t="s">
        <v>2594</v>
      </c>
      <c r="N1307" s="772">
        <v>0</v>
      </c>
      <c r="O1307" s="772" t="s">
        <v>390</v>
      </c>
      <c r="P1307" s="772" t="s">
        <v>390</v>
      </c>
      <c r="Q1307" s="772">
        <v>0</v>
      </c>
      <c r="R1307" s="772" t="s">
        <v>2542</v>
      </c>
      <c r="S1307" s="772" t="s">
        <v>308</v>
      </c>
      <c r="T1307" s="772" t="s">
        <v>2592</v>
      </c>
      <c r="U1307" s="772">
        <v>880</v>
      </c>
      <c r="V1307" s="772" t="s">
        <v>308</v>
      </c>
      <c r="W1307" s="772" t="s">
        <v>218</v>
      </c>
      <c r="X1307" s="773">
        <v>3024</v>
      </c>
      <c r="Y1307" s="772"/>
      <c r="Z1307" s="886"/>
      <c r="AA1307" s="772" t="s">
        <v>45</v>
      </c>
      <c r="AB1307" s="772" t="s">
        <v>863</v>
      </c>
      <c r="AC1307" s="772" t="s">
        <v>589</v>
      </c>
      <c r="AD1307" s="772">
        <v>3024</v>
      </c>
      <c r="AE1307" s="864">
        <v>3024</v>
      </c>
      <c r="AF1307" s="774">
        <v>46290</v>
      </c>
      <c r="AG1307" s="777"/>
      <c r="AH1307" s="777"/>
      <c r="AI1307" s="777" t="s">
        <v>308</v>
      </c>
      <c r="AJ1307" s="778">
        <v>27</v>
      </c>
      <c r="AK1307" s="864"/>
      <c r="AL1307" s="864"/>
      <c r="AM1307" s="901">
        <v>3024</v>
      </c>
      <c r="AN1307" s="901"/>
      <c r="AO1307" s="901"/>
      <c r="AP1307" s="901">
        <v>3024</v>
      </c>
      <c r="AQ1307" s="901">
        <v>3024</v>
      </c>
      <c r="AR1307" s="901">
        <v>3024</v>
      </c>
      <c r="AS1307" s="901"/>
      <c r="AT1307" s="901"/>
      <c r="AU1307" s="901"/>
      <c r="AV1307" s="901"/>
      <c r="AW1307" s="901"/>
      <c r="AX1307" s="901"/>
      <c r="AY1307" s="901"/>
      <c r="AZ1307" s="901"/>
      <c r="BA1307" s="901"/>
      <c r="BB1307" s="901">
        <v>0</v>
      </c>
      <c r="BC1307" s="901">
        <v>3024</v>
      </c>
      <c r="BD1307" s="901">
        <v>0</v>
      </c>
      <c r="BE1307" s="901">
        <v>0</v>
      </c>
      <c r="BF1307" s="901">
        <v>3024</v>
      </c>
      <c r="BG1307" s="901">
        <v>0</v>
      </c>
      <c r="BH1307" s="901">
        <v>0</v>
      </c>
      <c r="BI1307" s="901">
        <v>3024</v>
      </c>
      <c r="BJ1307" s="901"/>
      <c r="BK1307" s="901">
        <v>0</v>
      </c>
      <c r="BL1307" s="901"/>
      <c r="BM1307" s="901"/>
      <c r="BN1307" s="901" t="s">
        <v>308</v>
      </c>
      <c r="BO1307" s="901" t="s">
        <v>308</v>
      </c>
      <c r="BP1307" s="901" t="s">
        <v>308</v>
      </c>
      <c r="BQ1307" s="901" t="s">
        <v>308</v>
      </c>
      <c r="BR1307" s="901"/>
      <c r="BS1307" s="901" t="s">
        <v>397</v>
      </c>
      <c r="BT1307" s="901"/>
      <c r="BU1307" s="901">
        <v>3024</v>
      </c>
      <c r="BV1307" s="901">
        <v>3024</v>
      </c>
      <c r="BW1307" s="901">
        <v>3024</v>
      </c>
      <c r="BX1307" s="901">
        <v>3024</v>
      </c>
      <c r="BY1307" s="901">
        <v>3024</v>
      </c>
      <c r="BZ1307" s="901">
        <v>3024</v>
      </c>
      <c r="CA1307" s="901"/>
      <c r="CB1307" s="901"/>
      <c r="CC1307" s="901"/>
      <c r="CD1307" s="901"/>
      <c r="CE1307" s="901"/>
      <c r="CF1307" s="901"/>
      <c r="CG1307" s="901"/>
      <c r="CH1307" s="901"/>
      <c r="CI1307" s="901"/>
      <c r="CJ1307" s="901"/>
      <c r="CK1307" s="773"/>
      <c r="CL1307" s="773">
        <v>3024</v>
      </c>
      <c r="CM1307" s="773" t="s">
        <v>397</v>
      </c>
      <c r="CN1307" s="773" t="s">
        <v>397</v>
      </c>
      <c r="CO1307" s="773">
        <v>3024</v>
      </c>
      <c r="CP1307" s="773">
        <v>3024</v>
      </c>
      <c r="CQ1307" s="773">
        <v>3024</v>
      </c>
      <c r="CR1307" s="772">
        <v>3024</v>
      </c>
      <c r="CS1307" s="781"/>
      <c r="CT1307" s="782" t="s">
        <v>308</v>
      </c>
      <c r="CU1307" s="866" t="s">
        <v>308</v>
      </c>
      <c r="CV1307" s="774"/>
      <c r="CW1307" s="774"/>
      <c r="CX1307" s="865">
        <v>46277</v>
      </c>
      <c r="CY1307" s="784" t="s">
        <v>2593</v>
      </c>
      <c r="CZ1307" s="784">
        <v>0</v>
      </c>
      <c r="DA1307" s="785">
        <v>46289</v>
      </c>
      <c r="DB1307" s="785" t="s">
        <v>633</v>
      </c>
      <c r="DC1307" s="785" t="s">
        <v>634</v>
      </c>
      <c r="DD1307" s="785" t="s">
        <v>397</v>
      </c>
      <c r="DE1307" s="785">
        <v>0</v>
      </c>
      <c r="DF1307" s="785">
        <v>0</v>
      </c>
      <c r="DG1307" s="785">
        <v>0</v>
      </c>
      <c r="DH1307" s="786">
        <v>0</v>
      </c>
      <c r="DI1307" s="774">
        <v>46272</v>
      </c>
      <c r="DJ1307" s="774">
        <v>46272</v>
      </c>
      <c r="DK1307" s="774">
        <v>46272</v>
      </c>
      <c r="DL1307" s="774">
        <v>46272</v>
      </c>
      <c r="DM1307" s="774">
        <v>46280</v>
      </c>
      <c r="DN1307" s="774">
        <v>46280</v>
      </c>
      <c r="DO1307" s="787">
        <v>0</v>
      </c>
      <c r="DP1307" s="774">
        <v>46311</v>
      </c>
      <c r="DQ1307" s="774">
        <v>46311</v>
      </c>
      <c r="DR1307" s="774">
        <v>46311</v>
      </c>
      <c r="DS1307" s="786">
        <v>46311</v>
      </c>
      <c r="DT1307" s="752">
        <v>46311</v>
      </c>
      <c r="DU1307" s="753">
        <v>-14</v>
      </c>
      <c r="DV1307" s="753" t="s">
        <v>308</v>
      </c>
      <c r="DW1307" s="754">
        <v>46289</v>
      </c>
      <c r="DX1307" s="755">
        <v>46297</v>
      </c>
      <c r="DY1307" s="754" t="e">
        <v>#VALUE!</v>
      </c>
      <c r="DZ1307" s="754" t="e">
        <v>#VALUE!</v>
      </c>
      <c r="EA1307" s="754"/>
      <c r="EB1307" s="754"/>
      <c r="HA1307" s="756" t="s">
        <v>397</v>
      </c>
      <c r="HB1307" s="756" t="s">
        <v>397</v>
      </c>
      <c r="HC1307" s="756" t="s">
        <v>397</v>
      </c>
      <c r="HD1307" s="756" t="s">
        <v>397</v>
      </c>
      <c r="HE1307" s="756" t="s">
        <v>397</v>
      </c>
      <c r="HF1307" s="756" t="s">
        <v>397</v>
      </c>
      <c r="HG1307" s="756" t="s">
        <v>397</v>
      </c>
      <c r="HH1307" s="756" t="s">
        <v>397</v>
      </c>
      <c r="HI1307" s="756" t="s">
        <v>397</v>
      </c>
      <c r="HJ1307" s="756" t="s">
        <v>397</v>
      </c>
      <c r="HK1307"/>
      <c r="HL1307"/>
      <c r="HM1307"/>
      <c r="HN1307" s="756" t="str">
        <f t="shared" si="43"/>
        <v>AUTO PRINT</v>
      </c>
      <c r="HO1307"/>
      <c r="HP1307" s="757" t="s">
        <v>572</v>
      </c>
      <c r="HQ1307" s="757" t="s">
        <v>572</v>
      </c>
      <c r="HR1307" s="757" t="s">
        <v>572</v>
      </c>
      <c r="HS1307"/>
      <c r="HW1307" s="758"/>
      <c r="HX1307"/>
      <c r="HY1307" s="759" t="s">
        <v>3367</v>
      </c>
      <c r="HZ1307" s="759" t="s">
        <v>3367</v>
      </c>
      <c r="IA1307" s="759" t="s">
        <v>3367</v>
      </c>
      <c r="IC1307" s="760" t="s">
        <v>572</v>
      </c>
      <c r="ID1307" s="760" t="s">
        <v>3368</v>
      </c>
      <c r="IE1307" s="760" t="s">
        <v>572</v>
      </c>
      <c r="IF1307" s="761" t="s">
        <v>3368</v>
      </c>
      <c r="IG1307" s="619" t="str">
        <f t="shared" si="44"/>
        <v>AUTO PRINTING</v>
      </c>
      <c r="II1307" s="761" t="s">
        <v>572</v>
      </c>
      <c r="IK1307" s="761" t="str">
        <f>IFERROR(VLOOKUP($M1307,#REF!,13,0),"IN HOUSE (MANUAL)")</f>
        <v>IN HOUSE (MANUAL)</v>
      </c>
      <c r="IM1307" s="760" t="s">
        <v>572</v>
      </c>
      <c r="IN1307" s="760" t="s">
        <v>572</v>
      </c>
      <c r="IO1307" s="760" t="s">
        <v>572</v>
      </c>
      <c r="IQ1307" s="760" t="s">
        <v>572</v>
      </c>
      <c r="IR1307" s="760" t="s">
        <v>572</v>
      </c>
      <c r="IT1307" s="760" t="s">
        <v>572</v>
      </c>
      <c r="IV1307" s="760" t="s">
        <v>572</v>
      </c>
      <c r="IW1307" s="760" t="s">
        <v>572</v>
      </c>
      <c r="IY1307" s="760" t="s">
        <v>572</v>
      </c>
      <c r="IZ1307" s="760" t="s">
        <v>572</v>
      </c>
      <c r="JB1307" s="760" t="s">
        <v>572</v>
      </c>
      <c r="JC1307" s="760" t="s">
        <v>572</v>
      </c>
      <c r="JE1307" s="760" t="s">
        <v>572</v>
      </c>
      <c r="JF1307" s="760" t="s">
        <v>572</v>
      </c>
    </row>
    <row r="1308" spans="1:266" ht="17.25" customHeight="1" x14ac:dyDescent="0.35">
      <c r="A1308" s="618" t="s">
        <v>2597</v>
      </c>
      <c r="B1308" s="730">
        <v>89</v>
      </c>
      <c r="C1308" s="730" t="s">
        <v>2539</v>
      </c>
      <c r="D1308" s="730" t="s">
        <v>2539</v>
      </c>
      <c r="E1308" s="730">
        <v>22</v>
      </c>
      <c r="F1308" s="731" t="s">
        <v>961</v>
      </c>
      <c r="G1308" s="732">
        <v>1</v>
      </c>
      <c r="H1308" s="826">
        <v>46232</v>
      </c>
      <c r="I1308" s="730">
        <v>41</v>
      </c>
      <c r="J1308" s="730" t="s">
        <v>308</v>
      </c>
      <c r="K1308" s="730">
        <v>42</v>
      </c>
      <c r="L1308" s="730" t="s">
        <v>2598</v>
      </c>
      <c r="M1308" s="772" t="s">
        <v>2597</v>
      </c>
      <c r="N1308" s="772">
        <v>0</v>
      </c>
      <c r="O1308" s="772" t="s">
        <v>390</v>
      </c>
      <c r="P1308" s="772" t="s">
        <v>390</v>
      </c>
      <c r="Q1308" s="772">
        <v>0</v>
      </c>
      <c r="R1308" s="772" t="s">
        <v>2542</v>
      </c>
      <c r="S1308" s="772" t="s">
        <v>308</v>
      </c>
      <c r="T1308" s="772" t="s">
        <v>2592</v>
      </c>
      <c r="U1308" s="772">
        <v>880</v>
      </c>
      <c r="V1308" s="772" t="s">
        <v>308</v>
      </c>
      <c r="W1308" s="772" t="s">
        <v>218</v>
      </c>
      <c r="X1308" s="773">
        <v>600</v>
      </c>
      <c r="Y1308" s="772"/>
      <c r="Z1308" s="886"/>
      <c r="AA1308" s="772" t="s">
        <v>45</v>
      </c>
      <c r="AB1308" s="772" t="s">
        <v>863</v>
      </c>
      <c r="AC1308" s="772" t="s">
        <v>589</v>
      </c>
      <c r="AD1308" s="772">
        <v>600</v>
      </c>
      <c r="AE1308" s="864">
        <v>600</v>
      </c>
      <c r="AF1308" s="774">
        <v>46290</v>
      </c>
      <c r="AG1308" s="777"/>
      <c r="AH1308" s="777"/>
      <c r="AI1308" s="777" t="s">
        <v>308</v>
      </c>
      <c r="AJ1308" s="778">
        <v>28</v>
      </c>
      <c r="AK1308" s="864"/>
      <c r="AL1308" s="864"/>
      <c r="AM1308" s="901">
        <v>600</v>
      </c>
      <c r="AN1308" s="901"/>
      <c r="AO1308" s="901"/>
      <c r="AP1308" s="901">
        <v>600</v>
      </c>
      <c r="AQ1308" s="901">
        <v>600</v>
      </c>
      <c r="AR1308" s="901">
        <v>600</v>
      </c>
      <c r="AS1308" s="901"/>
      <c r="AT1308" s="901"/>
      <c r="AU1308" s="901"/>
      <c r="AV1308" s="901"/>
      <c r="AW1308" s="901"/>
      <c r="AX1308" s="901"/>
      <c r="AY1308" s="901"/>
      <c r="AZ1308" s="901"/>
      <c r="BA1308" s="901"/>
      <c r="BB1308" s="901">
        <v>0</v>
      </c>
      <c r="BC1308" s="901">
        <v>600</v>
      </c>
      <c r="BD1308" s="901">
        <v>0</v>
      </c>
      <c r="BE1308" s="901">
        <v>0</v>
      </c>
      <c r="BF1308" s="901">
        <v>600</v>
      </c>
      <c r="BG1308" s="901">
        <v>0</v>
      </c>
      <c r="BH1308" s="901">
        <v>0</v>
      </c>
      <c r="BI1308" s="901">
        <v>600</v>
      </c>
      <c r="BJ1308" s="901"/>
      <c r="BK1308" s="901">
        <v>0</v>
      </c>
      <c r="BL1308" s="901"/>
      <c r="BM1308" s="901"/>
      <c r="BN1308" s="901" t="s">
        <v>308</v>
      </c>
      <c r="BO1308" s="901" t="s">
        <v>308</v>
      </c>
      <c r="BP1308" s="901" t="s">
        <v>308</v>
      </c>
      <c r="BQ1308" s="901" t="s">
        <v>308</v>
      </c>
      <c r="BR1308" s="901"/>
      <c r="BS1308" s="901" t="s">
        <v>397</v>
      </c>
      <c r="BT1308" s="901"/>
      <c r="BU1308" s="901">
        <v>600</v>
      </c>
      <c r="BV1308" s="901">
        <v>600</v>
      </c>
      <c r="BW1308" s="901">
        <v>600</v>
      </c>
      <c r="BX1308" s="901">
        <v>600</v>
      </c>
      <c r="BY1308" s="901">
        <v>600</v>
      </c>
      <c r="BZ1308" s="901">
        <v>600</v>
      </c>
      <c r="CA1308" s="901"/>
      <c r="CB1308" s="901"/>
      <c r="CC1308" s="901"/>
      <c r="CD1308" s="901"/>
      <c r="CE1308" s="901"/>
      <c r="CF1308" s="901"/>
      <c r="CG1308" s="901"/>
      <c r="CH1308" s="901"/>
      <c r="CI1308" s="901"/>
      <c r="CJ1308" s="901"/>
      <c r="CK1308" s="867"/>
      <c r="CL1308" s="867">
        <v>600</v>
      </c>
      <c r="CM1308" s="867" t="s">
        <v>397</v>
      </c>
      <c r="CN1308" s="867" t="s">
        <v>397</v>
      </c>
      <c r="CO1308" s="867">
        <v>600</v>
      </c>
      <c r="CP1308" s="867">
        <v>600</v>
      </c>
      <c r="CQ1308" s="867">
        <v>600</v>
      </c>
      <c r="CR1308" s="868">
        <v>600</v>
      </c>
      <c r="CS1308" s="781"/>
      <c r="CT1308" s="782" t="s">
        <v>308</v>
      </c>
      <c r="CU1308" s="866" t="s">
        <v>308</v>
      </c>
      <c r="CV1308" s="774"/>
      <c r="CW1308" s="774"/>
      <c r="CX1308" s="865">
        <v>46277</v>
      </c>
      <c r="CY1308" s="784" t="s">
        <v>2593</v>
      </c>
      <c r="CZ1308" s="784">
        <v>0</v>
      </c>
      <c r="DA1308" s="785">
        <v>46290</v>
      </c>
      <c r="DB1308" s="785" t="s">
        <v>633</v>
      </c>
      <c r="DC1308" s="785" t="s">
        <v>634</v>
      </c>
      <c r="DD1308" s="785" t="s">
        <v>397</v>
      </c>
      <c r="DE1308" s="785">
        <v>0</v>
      </c>
      <c r="DF1308" s="785">
        <v>0</v>
      </c>
      <c r="DG1308" s="785">
        <v>0</v>
      </c>
      <c r="DH1308" s="786">
        <v>0</v>
      </c>
      <c r="DI1308" s="774">
        <v>46272</v>
      </c>
      <c r="DJ1308" s="774">
        <v>46272</v>
      </c>
      <c r="DK1308" s="774">
        <v>46272</v>
      </c>
      <c r="DL1308" s="774">
        <v>46279</v>
      </c>
      <c r="DM1308" s="774">
        <v>46287</v>
      </c>
      <c r="DN1308" s="774">
        <v>46287</v>
      </c>
      <c r="DO1308" s="787">
        <v>0</v>
      </c>
      <c r="DP1308" s="776">
        <v>46311</v>
      </c>
      <c r="DQ1308" s="776">
        <v>46311</v>
      </c>
      <c r="DR1308" s="776">
        <v>46311</v>
      </c>
      <c r="DS1308" s="786">
        <v>46311</v>
      </c>
      <c r="DT1308" s="752">
        <v>46311</v>
      </c>
      <c r="DU1308" s="753">
        <v>-11</v>
      </c>
      <c r="DV1308" s="753" t="s">
        <v>308</v>
      </c>
      <c r="DW1308" s="754">
        <v>46297</v>
      </c>
      <c r="DX1308" s="755">
        <v>46300</v>
      </c>
      <c r="DY1308" s="754" t="e">
        <v>#VALUE!</v>
      </c>
      <c r="DZ1308" s="754" t="e">
        <v>#VALUE!</v>
      </c>
      <c r="EA1308" s="754"/>
      <c r="EB1308" s="754"/>
      <c r="HA1308" s="756" t="s">
        <v>397</v>
      </c>
      <c r="HB1308" s="756" t="s">
        <v>397</v>
      </c>
      <c r="HC1308" s="756" t="s">
        <v>397</v>
      </c>
      <c r="HD1308" s="756" t="s">
        <v>397</v>
      </c>
      <c r="HE1308" s="756" t="s">
        <v>397</v>
      </c>
      <c r="HF1308" s="756" t="s">
        <v>397</v>
      </c>
      <c r="HG1308" s="756" t="s">
        <v>397</v>
      </c>
      <c r="HH1308" s="756" t="s">
        <v>397</v>
      </c>
      <c r="HI1308" s="756" t="s">
        <v>397</v>
      </c>
      <c r="HJ1308" s="756" t="s">
        <v>397</v>
      </c>
      <c r="HK1308"/>
      <c r="HL1308"/>
      <c r="HM1308"/>
      <c r="HN1308" s="756" t="str">
        <f t="shared" si="43"/>
        <v>AUTO PRINT</v>
      </c>
      <c r="HO1308"/>
      <c r="HP1308" s="757" t="s">
        <v>572</v>
      </c>
      <c r="HQ1308" s="757" t="s">
        <v>572</v>
      </c>
      <c r="HR1308" s="757" t="s">
        <v>572</v>
      </c>
      <c r="HS1308"/>
      <c r="HW1308" s="758"/>
      <c r="HX1308"/>
      <c r="HY1308" s="759" t="s">
        <v>3367</v>
      </c>
      <c r="HZ1308" s="759" t="s">
        <v>3367</v>
      </c>
      <c r="IA1308" s="759" t="s">
        <v>3367</v>
      </c>
      <c r="IC1308" s="760" t="s">
        <v>572</v>
      </c>
      <c r="ID1308" s="760" t="s">
        <v>3368</v>
      </c>
      <c r="IE1308" s="760" t="s">
        <v>572</v>
      </c>
      <c r="IF1308" s="761" t="s">
        <v>3368</v>
      </c>
      <c r="IG1308" s="619" t="str">
        <f t="shared" si="44"/>
        <v>AUTO PRINTING</v>
      </c>
      <c r="II1308" s="761" t="s">
        <v>572</v>
      </c>
      <c r="IK1308" s="761" t="str">
        <f>IFERROR(VLOOKUP($M1308,#REF!,13,0),"IN HOUSE (MANUAL)")</f>
        <v>IN HOUSE (MANUAL)</v>
      </c>
      <c r="IM1308" s="760" t="s">
        <v>572</v>
      </c>
      <c r="IN1308" s="760" t="s">
        <v>572</v>
      </c>
      <c r="IO1308" s="760" t="s">
        <v>572</v>
      </c>
      <c r="IQ1308" s="760" t="s">
        <v>572</v>
      </c>
      <c r="IR1308" s="760" t="s">
        <v>572</v>
      </c>
      <c r="IT1308" s="760" t="s">
        <v>572</v>
      </c>
      <c r="IV1308" s="760" t="s">
        <v>572</v>
      </c>
      <c r="IW1308" s="760" t="s">
        <v>572</v>
      </c>
      <c r="IY1308" s="760" t="s">
        <v>572</v>
      </c>
      <c r="IZ1308" s="760" t="s">
        <v>572</v>
      </c>
      <c r="JB1308" s="760" t="s">
        <v>572</v>
      </c>
      <c r="JC1308" s="760" t="s">
        <v>572</v>
      </c>
      <c r="JE1308" s="760" t="s">
        <v>572</v>
      </c>
      <c r="JF1308" s="760" t="s">
        <v>572</v>
      </c>
    </row>
    <row r="1309" spans="1:266" ht="17.25" customHeight="1" x14ac:dyDescent="0.35">
      <c r="A1309" s="618" t="s">
        <v>2599</v>
      </c>
      <c r="B1309" s="730">
        <v>90</v>
      </c>
      <c r="C1309" s="730" t="s">
        <v>2539</v>
      </c>
      <c r="D1309" s="730" t="s">
        <v>2539</v>
      </c>
      <c r="E1309" s="730">
        <v>22</v>
      </c>
      <c r="F1309" s="731" t="s">
        <v>961</v>
      </c>
      <c r="G1309" s="732">
        <v>1</v>
      </c>
      <c r="H1309" s="826">
        <v>46232</v>
      </c>
      <c r="I1309" s="730">
        <v>41</v>
      </c>
      <c r="J1309" s="730" t="s">
        <v>308</v>
      </c>
      <c r="K1309" s="730">
        <v>42</v>
      </c>
      <c r="L1309" s="730" t="s">
        <v>2600</v>
      </c>
      <c r="M1309" s="868" t="s">
        <v>2599</v>
      </c>
      <c r="N1309" s="772">
        <v>0</v>
      </c>
      <c r="O1309" s="772" t="s">
        <v>390</v>
      </c>
      <c r="P1309" s="772" t="s">
        <v>390</v>
      </c>
      <c r="Q1309" s="772">
        <v>0</v>
      </c>
      <c r="R1309" s="868" t="s">
        <v>2542</v>
      </c>
      <c r="S1309" s="868" t="s">
        <v>308</v>
      </c>
      <c r="T1309" s="868" t="s">
        <v>2592</v>
      </c>
      <c r="U1309" s="868">
        <v>880</v>
      </c>
      <c r="V1309" s="868" t="s">
        <v>308</v>
      </c>
      <c r="W1309" s="868" t="s">
        <v>218</v>
      </c>
      <c r="X1309" s="867">
        <v>996</v>
      </c>
      <c r="Y1309" s="868"/>
      <c r="Z1309" s="885"/>
      <c r="AA1309" s="868" t="s">
        <v>45</v>
      </c>
      <c r="AB1309" s="868" t="s">
        <v>863</v>
      </c>
      <c r="AC1309" s="868" t="s">
        <v>589</v>
      </c>
      <c r="AD1309" s="868">
        <v>996</v>
      </c>
      <c r="AE1309" s="864">
        <v>996</v>
      </c>
      <c r="AF1309" s="776">
        <v>46290</v>
      </c>
      <c r="AG1309" s="918"/>
      <c r="AH1309" s="777"/>
      <c r="AI1309" s="918" t="s">
        <v>308</v>
      </c>
      <c r="AJ1309" s="778">
        <v>29</v>
      </c>
      <c r="AK1309" s="775"/>
      <c r="AL1309" s="775"/>
      <c r="AM1309" s="939">
        <v>996</v>
      </c>
      <c r="AN1309" s="939"/>
      <c r="AO1309" s="939"/>
      <c r="AP1309" s="939">
        <v>996</v>
      </c>
      <c r="AQ1309" s="939">
        <v>996</v>
      </c>
      <c r="AR1309" s="939">
        <v>996</v>
      </c>
      <c r="AS1309" s="939"/>
      <c r="AT1309" s="939"/>
      <c r="AU1309" s="939"/>
      <c r="AV1309" s="939"/>
      <c r="AW1309" s="939"/>
      <c r="AX1309" s="939"/>
      <c r="AY1309" s="939"/>
      <c r="AZ1309" s="939"/>
      <c r="BA1309" s="939"/>
      <c r="BB1309" s="939">
        <v>0</v>
      </c>
      <c r="BC1309" s="939">
        <v>996</v>
      </c>
      <c r="BD1309" s="939">
        <v>0</v>
      </c>
      <c r="BE1309" s="939">
        <v>0</v>
      </c>
      <c r="BF1309" s="939">
        <v>996</v>
      </c>
      <c r="BG1309" s="939">
        <v>0</v>
      </c>
      <c r="BH1309" s="939">
        <v>0</v>
      </c>
      <c r="BI1309" s="939">
        <v>996</v>
      </c>
      <c r="BJ1309" s="939"/>
      <c r="BK1309" s="939">
        <v>0</v>
      </c>
      <c r="BL1309" s="939"/>
      <c r="BM1309" s="939"/>
      <c r="BN1309" s="939" t="s">
        <v>308</v>
      </c>
      <c r="BO1309" s="939" t="s">
        <v>308</v>
      </c>
      <c r="BP1309" s="939" t="s">
        <v>308</v>
      </c>
      <c r="BQ1309" s="939" t="s">
        <v>308</v>
      </c>
      <c r="BR1309" s="939"/>
      <c r="BS1309" s="939" t="s">
        <v>397</v>
      </c>
      <c r="BT1309" s="939"/>
      <c r="BU1309" s="939">
        <v>996</v>
      </c>
      <c r="BV1309" s="939">
        <v>996</v>
      </c>
      <c r="BW1309" s="939">
        <v>996</v>
      </c>
      <c r="BX1309" s="939">
        <v>996</v>
      </c>
      <c r="BY1309" s="939">
        <v>996</v>
      </c>
      <c r="BZ1309" s="939">
        <v>996</v>
      </c>
      <c r="CA1309" s="939"/>
      <c r="CB1309" s="939"/>
      <c r="CC1309" s="939"/>
      <c r="CD1309" s="939"/>
      <c r="CE1309" s="939"/>
      <c r="CF1309" s="939"/>
      <c r="CG1309" s="939"/>
      <c r="CH1309" s="939"/>
      <c r="CI1309" s="939"/>
      <c r="CJ1309" s="939"/>
      <c r="CK1309" s="867"/>
      <c r="CL1309" s="867">
        <v>996</v>
      </c>
      <c r="CM1309" s="867" t="s">
        <v>397</v>
      </c>
      <c r="CN1309" s="867" t="s">
        <v>397</v>
      </c>
      <c r="CO1309" s="867">
        <v>996</v>
      </c>
      <c r="CP1309" s="867">
        <v>996</v>
      </c>
      <c r="CQ1309" s="867">
        <v>996</v>
      </c>
      <c r="CR1309" s="868">
        <v>996</v>
      </c>
      <c r="CS1309" s="869"/>
      <c r="CT1309" s="782" t="s">
        <v>308</v>
      </c>
      <c r="CU1309" s="866" t="s">
        <v>308</v>
      </c>
      <c r="CV1309" s="776"/>
      <c r="CW1309" s="776"/>
      <c r="CX1309" s="782">
        <v>46277</v>
      </c>
      <c r="CY1309" s="784" t="s">
        <v>2593</v>
      </c>
      <c r="CZ1309" s="784">
        <v>0</v>
      </c>
      <c r="DA1309" s="785">
        <v>46290</v>
      </c>
      <c r="DB1309" s="785" t="s">
        <v>633</v>
      </c>
      <c r="DC1309" s="785" t="s">
        <v>634</v>
      </c>
      <c r="DD1309" s="785" t="s">
        <v>397</v>
      </c>
      <c r="DE1309" s="871">
        <v>0</v>
      </c>
      <c r="DF1309" s="871">
        <v>0</v>
      </c>
      <c r="DG1309" s="871">
        <v>0</v>
      </c>
      <c r="DH1309" s="872">
        <v>0</v>
      </c>
      <c r="DI1309" s="776">
        <v>46272</v>
      </c>
      <c r="DJ1309" s="776">
        <v>46272</v>
      </c>
      <c r="DK1309" s="776">
        <v>46272</v>
      </c>
      <c r="DL1309" s="776">
        <v>46290</v>
      </c>
      <c r="DM1309" s="776">
        <v>46288</v>
      </c>
      <c r="DN1309" s="776">
        <v>46288</v>
      </c>
      <c r="DO1309" s="873">
        <v>0</v>
      </c>
      <c r="DP1309" s="776">
        <v>46311</v>
      </c>
      <c r="DQ1309" s="776">
        <v>46311</v>
      </c>
      <c r="DR1309" s="776">
        <v>46311</v>
      </c>
      <c r="DS1309" s="872">
        <v>46311</v>
      </c>
      <c r="DT1309" s="752">
        <v>46311</v>
      </c>
      <c r="DU1309" s="753">
        <v>-9</v>
      </c>
      <c r="DV1309" s="753" t="s">
        <v>308</v>
      </c>
      <c r="DW1309" s="754">
        <v>46300</v>
      </c>
      <c r="DX1309" s="755">
        <v>46302</v>
      </c>
      <c r="DY1309" s="754" t="e">
        <v>#VALUE!</v>
      </c>
      <c r="DZ1309" s="754" t="e">
        <v>#VALUE!</v>
      </c>
      <c r="EA1309" s="754"/>
      <c r="EB1309" s="754"/>
      <c r="HA1309" s="756" t="s">
        <v>397</v>
      </c>
      <c r="HB1309" s="756" t="s">
        <v>397</v>
      </c>
      <c r="HC1309" s="756" t="s">
        <v>397</v>
      </c>
      <c r="HD1309" s="756" t="s">
        <v>397</v>
      </c>
      <c r="HE1309" s="756" t="s">
        <v>397</v>
      </c>
      <c r="HF1309" s="756" t="s">
        <v>397</v>
      </c>
      <c r="HG1309" s="756" t="s">
        <v>397</v>
      </c>
      <c r="HH1309" s="756" t="s">
        <v>397</v>
      </c>
      <c r="HI1309" s="756" t="s">
        <v>397</v>
      </c>
      <c r="HJ1309" s="756" t="s">
        <v>397</v>
      </c>
      <c r="HK1309"/>
      <c r="HL1309"/>
      <c r="HM1309"/>
      <c r="HN1309" s="756" t="str">
        <f t="shared" si="43"/>
        <v>AUTO PRINT</v>
      </c>
      <c r="HO1309"/>
      <c r="HP1309" s="757" t="s">
        <v>572</v>
      </c>
      <c r="HQ1309" s="757" t="s">
        <v>572</v>
      </c>
      <c r="HR1309" s="757" t="s">
        <v>572</v>
      </c>
      <c r="HS1309"/>
      <c r="HW1309" s="758"/>
      <c r="HX1309"/>
      <c r="HY1309" s="759" t="s">
        <v>3367</v>
      </c>
      <c r="HZ1309" s="759" t="s">
        <v>3367</v>
      </c>
      <c r="IA1309" s="759" t="s">
        <v>3367</v>
      </c>
      <c r="IC1309" s="760" t="s">
        <v>572</v>
      </c>
      <c r="ID1309" s="760" t="s">
        <v>3368</v>
      </c>
      <c r="IE1309" s="760" t="s">
        <v>572</v>
      </c>
      <c r="IF1309" s="761" t="s">
        <v>3368</v>
      </c>
      <c r="IG1309" s="619" t="str">
        <f t="shared" si="44"/>
        <v>AUTO PRINTING</v>
      </c>
      <c r="II1309" s="761" t="s">
        <v>572</v>
      </c>
      <c r="IK1309" s="761" t="str">
        <f>IFERROR(VLOOKUP($M1309,#REF!,13,0),"IN HOUSE (MANUAL)")</f>
        <v>IN HOUSE (MANUAL)</v>
      </c>
      <c r="IM1309" s="760" t="s">
        <v>572</v>
      </c>
      <c r="IN1309" s="760" t="s">
        <v>572</v>
      </c>
      <c r="IO1309" s="760" t="s">
        <v>572</v>
      </c>
      <c r="IQ1309" s="760" t="s">
        <v>572</v>
      </c>
      <c r="IR1309" s="760" t="s">
        <v>572</v>
      </c>
      <c r="IT1309" s="760" t="s">
        <v>572</v>
      </c>
      <c r="IV1309" s="760" t="s">
        <v>572</v>
      </c>
      <c r="IW1309" s="760" t="s">
        <v>572</v>
      </c>
      <c r="IY1309" s="760" t="s">
        <v>572</v>
      </c>
      <c r="IZ1309" s="760" t="s">
        <v>572</v>
      </c>
      <c r="JB1309" s="760" t="s">
        <v>572</v>
      </c>
      <c r="JC1309" s="760" t="s">
        <v>572</v>
      </c>
      <c r="JE1309" s="760" t="s">
        <v>572</v>
      </c>
      <c r="JF1309" s="760" t="s">
        <v>572</v>
      </c>
    </row>
    <row r="1310" spans="1:266" ht="17.25" customHeight="1" x14ac:dyDescent="0.35">
      <c r="A1310" s="618" t="s">
        <v>2601</v>
      </c>
      <c r="B1310" s="730">
        <v>91</v>
      </c>
      <c r="C1310" s="730" t="s">
        <v>2539</v>
      </c>
      <c r="D1310" s="730" t="s">
        <v>2539</v>
      </c>
      <c r="E1310" s="730">
        <v>22</v>
      </c>
      <c r="F1310" s="731" t="s">
        <v>961</v>
      </c>
      <c r="G1310" s="732">
        <v>1</v>
      </c>
      <c r="H1310" s="826">
        <v>46232</v>
      </c>
      <c r="I1310" s="730">
        <v>41</v>
      </c>
      <c r="J1310" s="730" t="s">
        <v>308</v>
      </c>
      <c r="K1310" s="730">
        <v>42</v>
      </c>
      <c r="L1310" s="730" t="s">
        <v>2602</v>
      </c>
      <c r="M1310" s="868" t="s">
        <v>2601</v>
      </c>
      <c r="N1310" s="772">
        <v>0</v>
      </c>
      <c r="O1310" s="772" t="s">
        <v>390</v>
      </c>
      <c r="P1310" s="772" t="s">
        <v>390</v>
      </c>
      <c r="Q1310" s="772">
        <v>0</v>
      </c>
      <c r="R1310" s="868" t="s">
        <v>2542</v>
      </c>
      <c r="S1310" s="868" t="s">
        <v>308</v>
      </c>
      <c r="T1310" s="868" t="s">
        <v>2592</v>
      </c>
      <c r="U1310" s="868">
        <v>880</v>
      </c>
      <c r="V1310" s="868" t="s">
        <v>308</v>
      </c>
      <c r="W1310" s="868" t="s">
        <v>218</v>
      </c>
      <c r="X1310" s="867">
        <v>384</v>
      </c>
      <c r="Y1310" s="868"/>
      <c r="Z1310" s="885"/>
      <c r="AA1310" s="868" t="s">
        <v>45</v>
      </c>
      <c r="AB1310" s="868" t="s">
        <v>863</v>
      </c>
      <c r="AC1310" s="868" t="s">
        <v>751</v>
      </c>
      <c r="AD1310" s="868">
        <v>384</v>
      </c>
      <c r="AE1310" s="864">
        <v>384</v>
      </c>
      <c r="AF1310" s="776">
        <v>46290</v>
      </c>
      <c r="AG1310" s="918"/>
      <c r="AH1310" s="777"/>
      <c r="AI1310" s="918" t="s">
        <v>308</v>
      </c>
      <c r="AJ1310" s="778">
        <v>30</v>
      </c>
      <c r="AK1310" s="775"/>
      <c r="AL1310" s="775"/>
      <c r="AM1310" s="939">
        <v>384</v>
      </c>
      <c r="AN1310" s="939"/>
      <c r="AO1310" s="939"/>
      <c r="AP1310" s="939">
        <v>384</v>
      </c>
      <c r="AQ1310" s="939">
        <v>384</v>
      </c>
      <c r="AR1310" s="939">
        <v>384</v>
      </c>
      <c r="AS1310" s="939"/>
      <c r="AT1310" s="939"/>
      <c r="AU1310" s="939"/>
      <c r="AV1310" s="939"/>
      <c r="AW1310" s="939"/>
      <c r="AX1310" s="939"/>
      <c r="AY1310" s="939"/>
      <c r="AZ1310" s="939"/>
      <c r="BA1310" s="939"/>
      <c r="BB1310" s="939">
        <v>0</v>
      </c>
      <c r="BC1310" s="939">
        <v>384</v>
      </c>
      <c r="BD1310" s="939">
        <v>0</v>
      </c>
      <c r="BE1310" s="939">
        <v>0</v>
      </c>
      <c r="BF1310" s="939">
        <v>384</v>
      </c>
      <c r="BG1310" s="939">
        <v>0</v>
      </c>
      <c r="BH1310" s="939">
        <v>0</v>
      </c>
      <c r="BI1310" s="939">
        <v>384</v>
      </c>
      <c r="BJ1310" s="939"/>
      <c r="BK1310" s="939">
        <v>0</v>
      </c>
      <c r="BL1310" s="939"/>
      <c r="BM1310" s="939"/>
      <c r="BN1310" s="939" t="s">
        <v>308</v>
      </c>
      <c r="BO1310" s="939" t="s">
        <v>308</v>
      </c>
      <c r="BP1310" s="939" t="s">
        <v>308</v>
      </c>
      <c r="BQ1310" s="939" t="s">
        <v>308</v>
      </c>
      <c r="BR1310" s="939"/>
      <c r="BS1310" s="939" t="s">
        <v>397</v>
      </c>
      <c r="BT1310" s="939"/>
      <c r="BU1310" s="939">
        <v>384</v>
      </c>
      <c r="BV1310" s="939">
        <v>384</v>
      </c>
      <c r="BW1310" s="939">
        <v>384</v>
      </c>
      <c r="BX1310" s="939">
        <v>384</v>
      </c>
      <c r="BY1310" s="939">
        <v>384</v>
      </c>
      <c r="BZ1310" s="939">
        <v>384</v>
      </c>
      <c r="CA1310" s="939"/>
      <c r="CB1310" s="939"/>
      <c r="CC1310" s="939"/>
      <c r="CD1310" s="939"/>
      <c r="CE1310" s="939"/>
      <c r="CF1310" s="939"/>
      <c r="CG1310" s="939"/>
      <c r="CH1310" s="939"/>
      <c r="CI1310" s="939"/>
      <c r="CJ1310" s="939"/>
      <c r="CK1310" s="867"/>
      <c r="CL1310" s="867">
        <v>384</v>
      </c>
      <c r="CM1310" s="867" t="s">
        <v>397</v>
      </c>
      <c r="CN1310" s="867" t="s">
        <v>397</v>
      </c>
      <c r="CO1310" s="867">
        <v>384</v>
      </c>
      <c r="CP1310" s="867">
        <v>384</v>
      </c>
      <c r="CQ1310" s="867">
        <v>384</v>
      </c>
      <c r="CR1310" s="868">
        <v>384</v>
      </c>
      <c r="CS1310" s="869"/>
      <c r="CT1310" s="782" t="s">
        <v>308</v>
      </c>
      <c r="CU1310" s="866" t="s">
        <v>308</v>
      </c>
      <c r="CV1310" s="776"/>
      <c r="CW1310" s="776"/>
      <c r="CX1310" s="782">
        <v>46277</v>
      </c>
      <c r="CY1310" s="784" t="s">
        <v>2593</v>
      </c>
      <c r="CZ1310" s="784">
        <v>0</v>
      </c>
      <c r="DA1310" s="785">
        <v>46290</v>
      </c>
      <c r="DB1310" s="785" t="s">
        <v>633</v>
      </c>
      <c r="DC1310" s="785" t="s">
        <v>634</v>
      </c>
      <c r="DD1310" s="785" t="s">
        <v>397</v>
      </c>
      <c r="DE1310" s="871">
        <v>0</v>
      </c>
      <c r="DF1310" s="871">
        <v>0</v>
      </c>
      <c r="DG1310" s="871">
        <v>0</v>
      </c>
      <c r="DH1310" s="872">
        <v>0</v>
      </c>
      <c r="DI1310" s="776">
        <v>46272</v>
      </c>
      <c r="DJ1310" s="776">
        <v>46272</v>
      </c>
      <c r="DK1310" s="776">
        <v>46272</v>
      </c>
      <c r="DL1310" s="776">
        <v>46293</v>
      </c>
      <c r="DM1310" s="776">
        <v>46290</v>
      </c>
      <c r="DN1310" s="776">
        <v>46290</v>
      </c>
      <c r="DO1310" s="873">
        <v>0</v>
      </c>
      <c r="DP1310" s="776">
        <v>46311</v>
      </c>
      <c r="DQ1310" s="776">
        <v>46311</v>
      </c>
      <c r="DR1310" s="776">
        <v>46311</v>
      </c>
      <c r="DS1310" s="872">
        <v>46311</v>
      </c>
      <c r="DT1310" s="752">
        <v>46311</v>
      </c>
      <c r="DU1310" s="753">
        <v>-9</v>
      </c>
      <c r="DV1310" s="753" t="s">
        <v>308</v>
      </c>
      <c r="DW1310" s="754">
        <v>46302</v>
      </c>
      <c r="DX1310" s="755">
        <v>46302</v>
      </c>
      <c r="DY1310" s="754" t="e">
        <v>#VALUE!</v>
      </c>
      <c r="DZ1310" s="754" t="e">
        <v>#VALUE!</v>
      </c>
      <c r="EA1310" s="754"/>
      <c r="EB1310" s="754"/>
      <c r="HA1310" s="756" t="s">
        <v>397</v>
      </c>
      <c r="HB1310" s="756" t="s">
        <v>397</v>
      </c>
      <c r="HC1310" s="756" t="s">
        <v>397</v>
      </c>
      <c r="HD1310" s="756" t="s">
        <v>397</v>
      </c>
      <c r="HE1310" s="756" t="s">
        <v>397</v>
      </c>
      <c r="HF1310" s="756" t="s">
        <v>397</v>
      </c>
      <c r="HG1310" s="756" t="s">
        <v>397</v>
      </c>
      <c r="HH1310" s="756" t="s">
        <v>397</v>
      </c>
      <c r="HI1310" s="756" t="s">
        <v>397</v>
      </c>
      <c r="HJ1310" s="756" t="s">
        <v>397</v>
      </c>
      <c r="HK1310"/>
      <c r="HL1310"/>
      <c r="HM1310"/>
      <c r="HN1310" s="756" t="str">
        <f t="shared" si="43"/>
        <v>AUTO PRINT</v>
      </c>
      <c r="HO1310"/>
      <c r="HP1310" s="757" t="s">
        <v>572</v>
      </c>
      <c r="HQ1310" s="757" t="s">
        <v>572</v>
      </c>
      <c r="HR1310" s="757" t="s">
        <v>572</v>
      </c>
      <c r="HS1310"/>
      <c r="HW1310" s="758"/>
      <c r="HX1310"/>
      <c r="HY1310" s="759" t="s">
        <v>3367</v>
      </c>
      <c r="HZ1310" s="759" t="s">
        <v>3367</v>
      </c>
      <c r="IA1310" s="759" t="s">
        <v>3367</v>
      </c>
      <c r="IC1310" s="760" t="s">
        <v>572</v>
      </c>
      <c r="ID1310" s="760" t="s">
        <v>3368</v>
      </c>
      <c r="IE1310" s="760" t="s">
        <v>572</v>
      </c>
      <c r="IF1310" s="761" t="s">
        <v>3368</v>
      </c>
      <c r="IG1310" s="619" t="str">
        <f t="shared" si="44"/>
        <v>AUTO PRINTING</v>
      </c>
      <c r="II1310" s="761" t="s">
        <v>572</v>
      </c>
      <c r="IK1310" s="761" t="str">
        <f>IFERROR(VLOOKUP($M1310,#REF!,13,0),"IN HOUSE (MANUAL)")</f>
        <v>IN HOUSE (MANUAL)</v>
      </c>
      <c r="IM1310" s="760" t="s">
        <v>572</v>
      </c>
      <c r="IN1310" s="760" t="s">
        <v>572</v>
      </c>
      <c r="IO1310" s="760" t="s">
        <v>572</v>
      </c>
      <c r="IQ1310" s="760" t="s">
        <v>572</v>
      </c>
      <c r="IR1310" s="760" t="s">
        <v>572</v>
      </c>
      <c r="IT1310" s="760" t="s">
        <v>572</v>
      </c>
      <c r="IV1310" s="760" t="s">
        <v>572</v>
      </c>
      <c r="IW1310" s="760" t="s">
        <v>572</v>
      </c>
      <c r="IY1310" s="760" t="s">
        <v>572</v>
      </c>
      <c r="IZ1310" s="760" t="s">
        <v>572</v>
      </c>
      <c r="JB1310" s="760" t="s">
        <v>572</v>
      </c>
      <c r="JC1310" s="760" t="s">
        <v>572</v>
      </c>
      <c r="JE1310" s="760" t="s">
        <v>572</v>
      </c>
      <c r="JF1310" s="760" t="s">
        <v>572</v>
      </c>
    </row>
    <row r="1311" spans="1:266" ht="17.25" customHeight="1" x14ac:dyDescent="0.35">
      <c r="A1311" s="618" t="s">
        <v>2603</v>
      </c>
      <c r="B1311" s="730">
        <v>92</v>
      </c>
      <c r="C1311" s="730" t="s">
        <v>2539</v>
      </c>
      <c r="D1311" s="730" t="s">
        <v>2539</v>
      </c>
      <c r="E1311" s="730">
        <v>22</v>
      </c>
      <c r="F1311" s="731" t="s">
        <v>574</v>
      </c>
      <c r="G1311" s="732">
        <v>1</v>
      </c>
      <c r="H1311" s="826">
        <v>46232</v>
      </c>
      <c r="I1311" s="730">
        <v>41</v>
      </c>
      <c r="J1311" s="730" t="s">
        <v>308</v>
      </c>
      <c r="K1311" s="730">
        <v>42</v>
      </c>
      <c r="L1311" s="730" t="s">
        <v>2604</v>
      </c>
      <c r="M1311" s="772" t="s">
        <v>2603</v>
      </c>
      <c r="N1311" s="772" t="s">
        <v>390</v>
      </c>
      <c r="O1311" s="772" t="s">
        <v>390</v>
      </c>
      <c r="P1311" s="772" t="s">
        <v>390</v>
      </c>
      <c r="Q1311" s="772">
        <v>0</v>
      </c>
      <c r="R1311" s="772" t="s">
        <v>2475</v>
      </c>
      <c r="S1311" s="772" t="s">
        <v>308</v>
      </c>
      <c r="T1311" s="772" t="s">
        <v>2605</v>
      </c>
      <c r="U1311" s="772">
        <v>880</v>
      </c>
      <c r="V1311" s="772" t="s">
        <v>308</v>
      </c>
      <c r="W1311" s="772" t="s">
        <v>218</v>
      </c>
      <c r="X1311" s="773">
        <v>600</v>
      </c>
      <c r="Y1311" s="772"/>
      <c r="Z1311" s="886"/>
      <c r="AA1311" s="772" t="s">
        <v>53</v>
      </c>
      <c r="AB1311" s="772" t="s">
        <v>863</v>
      </c>
      <c r="AC1311" s="772" t="s">
        <v>589</v>
      </c>
      <c r="AD1311" s="772">
        <v>600</v>
      </c>
      <c r="AE1311" s="864">
        <v>600</v>
      </c>
      <c r="AF1311" s="774">
        <v>46280</v>
      </c>
      <c r="AG1311" s="777"/>
      <c r="AH1311" s="777"/>
      <c r="AI1311" s="777" t="s">
        <v>308</v>
      </c>
      <c r="AJ1311" s="778">
        <v>31</v>
      </c>
      <c r="AK1311" s="779"/>
      <c r="AL1311" s="778"/>
      <c r="AM1311" s="780">
        <v>600</v>
      </c>
      <c r="AN1311" s="780"/>
      <c r="AO1311" s="780"/>
      <c r="AP1311" s="780">
        <v>600</v>
      </c>
      <c r="AQ1311" s="780">
        <v>600</v>
      </c>
      <c r="AR1311" s="780">
        <v>600</v>
      </c>
      <c r="AS1311" s="780"/>
      <c r="AT1311" s="780"/>
      <c r="AU1311" s="780"/>
      <c r="AV1311" s="780"/>
      <c r="AW1311" s="780"/>
      <c r="AX1311" s="780"/>
      <c r="AY1311" s="780"/>
      <c r="AZ1311" s="780"/>
      <c r="BA1311" s="780"/>
      <c r="BB1311" s="780">
        <v>0</v>
      </c>
      <c r="BC1311" s="780">
        <v>0</v>
      </c>
      <c r="BD1311" s="780">
        <v>0</v>
      </c>
      <c r="BE1311" s="780">
        <v>0</v>
      </c>
      <c r="BF1311" s="780">
        <v>600</v>
      </c>
      <c r="BG1311" s="780">
        <v>0</v>
      </c>
      <c r="BH1311" s="780">
        <v>0</v>
      </c>
      <c r="BI1311" s="780">
        <v>600</v>
      </c>
      <c r="BJ1311" s="780"/>
      <c r="BK1311" s="780">
        <v>600</v>
      </c>
      <c r="BL1311" s="780">
        <v>600</v>
      </c>
      <c r="BM1311" s="780">
        <v>600</v>
      </c>
      <c r="BN1311" s="780" t="s">
        <v>308</v>
      </c>
      <c r="BO1311" s="780" t="s">
        <v>308</v>
      </c>
      <c r="BP1311" s="780" t="s">
        <v>308</v>
      </c>
      <c r="BQ1311" s="780" t="s">
        <v>308</v>
      </c>
      <c r="BR1311" s="780"/>
      <c r="BS1311" s="780">
        <v>600</v>
      </c>
      <c r="BT1311" s="780"/>
      <c r="BU1311" s="780">
        <v>600</v>
      </c>
      <c r="BV1311" s="780">
        <v>600</v>
      </c>
      <c r="BW1311" s="780">
        <v>600</v>
      </c>
      <c r="BX1311" s="780">
        <v>600</v>
      </c>
      <c r="BY1311" s="780">
        <v>600</v>
      </c>
      <c r="BZ1311" s="780">
        <v>600</v>
      </c>
      <c r="CA1311" s="780"/>
      <c r="CB1311" s="780"/>
      <c r="CC1311" s="780"/>
      <c r="CD1311" s="780"/>
      <c r="CE1311" s="780"/>
      <c r="CF1311" s="780"/>
      <c r="CG1311" s="780"/>
      <c r="CH1311" s="780"/>
      <c r="CI1311" s="780"/>
      <c r="CJ1311" s="780"/>
      <c r="CK1311" s="773">
        <v>0</v>
      </c>
      <c r="CL1311" s="773">
        <v>600</v>
      </c>
      <c r="CM1311" s="773" t="s">
        <v>397</v>
      </c>
      <c r="CN1311" s="773" t="s">
        <v>397</v>
      </c>
      <c r="CO1311" s="773">
        <v>600</v>
      </c>
      <c r="CP1311" s="773">
        <v>600</v>
      </c>
      <c r="CQ1311" s="773">
        <v>600</v>
      </c>
      <c r="CR1311" s="772">
        <v>600</v>
      </c>
      <c r="CS1311" s="898"/>
      <c r="CT1311" s="865" t="s">
        <v>308</v>
      </c>
      <c r="CU1311" s="899" t="s">
        <v>308</v>
      </c>
      <c r="CV1311" s="774"/>
      <c r="CW1311" s="774"/>
      <c r="CX1311" s="865">
        <v>46277</v>
      </c>
      <c r="CY1311" s="870" t="s">
        <v>2606</v>
      </c>
      <c r="CZ1311" s="870" t="s">
        <v>2607</v>
      </c>
      <c r="DA1311" s="871">
        <v>46255</v>
      </c>
      <c r="DB1311" s="871" t="s">
        <v>615</v>
      </c>
      <c r="DC1311" s="871" t="s">
        <v>2608</v>
      </c>
      <c r="DD1311" s="871" t="s">
        <v>397</v>
      </c>
      <c r="DE1311" s="871">
        <v>0</v>
      </c>
      <c r="DF1311" s="871">
        <v>0</v>
      </c>
      <c r="DG1311" s="871">
        <v>0</v>
      </c>
      <c r="DH1311" s="786">
        <v>0</v>
      </c>
      <c r="DI1311" s="774" t="s">
        <v>397</v>
      </c>
      <c r="DJ1311" s="774">
        <v>46272</v>
      </c>
      <c r="DK1311" s="774">
        <v>46272</v>
      </c>
      <c r="DL1311" s="774" t="s">
        <v>390</v>
      </c>
      <c r="DM1311" s="774">
        <v>46274</v>
      </c>
      <c r="DN1311" s="774">
        <v>46274</v>
      </c>
      <c r="DO1311" s="787">
        <v>0</v>
      </c>
      <c r="DP1311" s="774">
        <v>46311</v>
      </c>
      <c r="DQ1311" s="774">
        <v>46311</v>
      </c>
      <c r="DR1311" s="774">
        <v>46311</v>
      </c>
      <c r="DS1311" s="786">
        <v>46311</v>
      </c>
      <c r="DT1311" s="752">
        <v>46311</v>
      </c>
      <c r="DU1311" s="753">
        <v>-8</v>
      </c>
      <c r="DV1311" s="753" t="s">
        <v>308</v>
      </c>
      <c r="DW1311" s="754">
        <v>46302</v>
      </c>
      <c r="DX1311" s="755">
        <v>46303</v>
      </c>
      <c r="DY1311" s="754" t="e">
        <v>#VALUE!</v>
      </c>
      <c r="DZ1311" s="754" t="e">
        <v>#VALUE!</v>
      </c>
      <c r="EA1311" s="754"/>
      <c r="EB1311" s="754"/>
      <c r="HA1311" s="756" t="s">
        <v>397</v>
      </c>
      <c r="HB1311" s="756" t="s">
        <v>397</v>
      </c>
      <c r="HC1311" s="756" t="s">
        <v>397</v>
      </c>
      <c r="HD1311" s="756" t="s">
        <v>397</v>
      </c>
      <c r="HE1311" s="756" t="s">
        <v>397</v>
      </c>
      <c r="HF1311" s="756" t="s">
        <v>397</v>
      </c>
      <c r="HG1311" s="756" t="s">
        <v>397</v>
      </c>
      <c r="HH1311" s="756" t="s">
        <v>397</v>
      </c>
      <c r="HI1311" s="756" t="s">
        <v>397</v>
      </c>
      <c r="HJ1311" s="756" t="s">
        <v>397</v>
      </c>
      <c r="HK1311"/>
      <c r="HL1311"/>
      <c r="HM1311"/>
      <c r="HN1311" s="756" t="str">
        <f t="shared" si="43"/>
        <v>AUTO PRINT</v>
      </c>
      <c r="HO1311"/>
      <c r="HP1311" s="757" t="s">
        <v>572</v>
      </c>
      <c r="HQ1311" s="757" t="s">
        <v>572</v>
      </c>
      <c r="HR1311" s="757" t="s">
        <v>572</v>
      </c>
      <c r="HS1311"/>
      <c r="HW1311" s="758"/>
      <c r="HX1311"/>
      <c r="HY1311" s="759" t="s">
        <v>3367</v>
      </c>
      <c r="HZ1311" s="759" t="s">
        <v>3367</v>
      </c>
      <c r="IA1311" s="759" t="s">
        <v>3367</v>
      </c>
      <c r="IC1311" s="760" t="s">
        <v>572</v>
      </c>
      <c r="ID1311" s="760" t="s">
        <v>3368</v>
      </c>
      <c r="IE1311" s="760" t="s">
        <v>572</v>
      </c>
      <c r="IF1311" s="761" t="s">
        <v>3368</v>
      </c>
      <c r="IG1311" s="619" t="str">
        <f t="shared" si="44"/>
        <v>AUTO PRINTING</v>
      </c>
      <c r="II1311" s="761" t="s">
        <v>572</v>
      </c>
      <c r="IK1311" s="761" t="str">
        <f>IFERROR(VLOOKUP($M1311,#REF!,13,0),"IN HOUSE (MANUAL)")</f>
        <v>IN HOUSE (MANUAL)</v>
      </c>
      <c r="IM1311" s="760" t="s">
        <v>572</v>
      </c>
      <c r="IN1311" s="760" t="s">
        <v>572</v>
      </c>
      <c r="IO1311" s="760" t="s">
        <v>572</v>
      </c>
      <c r="IQ1311" s="760" t="s">
        <v>572</v>
      </c>
      <c r="IR1311" s="760" t="s">
        <v>572</v>
      </c>
      <c r="IT1311" s="760" t="s">
        <v>239</v>
      </c>
      <c r="IV1311" s="760" t="s">
        <v>572</v>
      </c>
      <c r="IW1311" s="760" t="s">
        <v>572</v>
      </c>
      <c r="IY1311" s="760" t="s">
        <v>572</v>
      </c>
      <c r="IZ1311" s="760" t="s">
        <v>572</v>
      </c>
      <c r="JB1311" s="760" t="s">
        <v>572</v>
      </c>
      <c r="JC1311" s="760" t="s">
        <v>572</v>
      </c>
      <c r="JE1311" s="760">
        <v>0</v>
      </c>
      <c r="JF1311" s="760" t="s">
        <v>572</v>
      </c>
    </row>
    <row r="1312" spans="1:266" ht="17.25" customHeight="1" x14ac:dyDescent="0.35">
      <c r="A1312" s="618" t="s">
        <v>2609</v>
      </c>
      <c r="B1312" s="730">
        <v>93</v>
      </c>
      <c r="C1312" s="730" t="s">
        <v>2539</v>
      </c>
      <c r="D1312" s="730" t="s">
        <v>2539</v>
      </c>
      <c r="E1312" s="730">
        <v>22</v>
      </c>
      <c r="F1312" s="731" t="s">
        <v>2610</v>
      </c>
      <c r="G1312" s="732">
        <v>1</v>
      </c>
      <c r="H1312" s="826">
        <v>46232</v>
      </c>
      <c r="I1312" s="730">
        <v>41</v>
      </c>
      <c r="J1312" s="730" t="s">
        <v>308</v>
      </c>
      <c r="K1312" s="730">
        <v>42</v>
      </c>
      <c r="L1312" s="730" t="s">
        <v>2611</v>
      </c>
      <c r="M1312" s="772" t="s">
        <v>2609</v>
      </c>
      <c r="N1312" s="772" t="s">
        <v>390</v>
      </c>
      <c r="O1312" s="772" t="s">
        <v>390</v>
      </c>
      <c r="P1312" s="772" t="s">
        <v>390</v>
      </c>
      <c r="Q1312" s="772">
        <v>0</v>
      </c>
      <c r="R1312" s="772" t="s">
        <v>2475</v>
      </c>
      <c r="S1312" s="772" t="s">
        <v>308</v>
      </c>
      <c r="T1312" s="772" t="s">
        <v>2605</v>
      </c>
      <c r="U1312" s="772">
        <v>880</v>
      </c>
      <c r="V1312" s="772" t="s">
        <v>308</v>
      </c>
      <c r="W1312" s="772" t="s">
        <v>218</v>
      </c>
      <c r="X1312" s="773">
        <v>576</v>
      </c>
      <c r="Y1312" s="772"/>
      <c r="Z1312" s="886"/>
      <c r="AA1312" s="772" t="s">
        <v>53</v>
      </c>
      <c r="AB1312" s="772" t="s">
        <v>863</v>
      </c>
      <c r="AC1312" s="772" t="s">
        <v>751</v>
      </c>
      <c r="AD1312" s="772">
        <v>576</v>
      </c>
      <c r="AE1312" s="864">
        <v>576</v>
      </c>
      <c r="AF1312" s="774">
        <v>46280</v>
      </c>
      <c r="AG1312" s="777"/>
      <c r="AH1312" s="777"/>
      <c r="AI1312" s="777" t="s">
        <v>308</v>
      </c>
      <c r="AJ1312" s="778">
        <v>32</v>
      </c>
      <c r="AK1312" s="779"/>
      <c r="AL1312" s="778"/>
      <c r="AM1312" s="780">
        <v>576</v>
      </c>
      <c r="AN1312" s="780"/>
      <c r="AO1312" s="780"/>
      <c r="AP1312" s="780">
        <v>576</v>
      </c>
      <c r="AQ1312" s="780">
        <v>576</v>
      </c>
      <c r="AR1312" s="780">
        <v>576</v>
      </c>
      <c r="AS1312" s="780"/>
      <c r="AT1312" s="780"/>
      <c r="AU1312" s="780"/>
      <c r="AV1312" s="780"/>
      <c r="AW1312" s="780"/>
      <c r="AX1312" s="780"/>
      <c r="AY1312" s="780"/>
      <c r="AZ1312" s="780"/>
      <c r="BA1312" s="780"/>
      <c r="BB1312" s="780">
        <v>0</v>
      </c>
      <c r="BC1312" s="780">
        <v>0</v>
      </c>
      <c r="BD1312" s="780">
        <v>0</v>
      </c>
      <c r="BE1312" s="780">
        <v>0</v>
      </c>
      <c r="BF1312" s="780">
        <v>576</v>
      </c>
      <c r="BG1312" s="780">
        <v>0</v>
      </c>
      <c r="BH1312" s="780">
        <v>0</v>
      </c>
      <c r="BI1312" s="780">
        <v>576</v>
      </c>
      <c r="BJ1312" s="780"/>
      <c r="BK1312" s="780">
        <v>576</v>
      </c>
      <c r="BL1312" s="780">
        <v>576</v>
      </c>
      <c r="BM1312" s="780">
        <v>576</v>
      </c>
      <c r="BN1312" s="780" t="s">
        <v>308</v>
      </c>
      <c r="BO1312" s="780" t="s">
        <v>308</v>
      </c>
      <c r="BP1312" s="780" t="s">
        <v>308</v>
      </c>
      <c r="BQ1312" s="780" t="s">
        <v>308</v>
      </c>
      <c r="BR1312" s="780"/>
      <c r="BS1312" s="780">
        <v>576</v>
      </c>
      <c r="BT1312" s="780"/>
      <c r="BU1312" s="780">
        <v>576</v>
      </c>
      <c r="BV1312" s="780">
        <v>576</v>
      </c>
      <c r="BW1312" s="780">
        <v>576</v>
      </c>
      <c r="BX1312" s="780">
        <v>576</v>
      </c>
      <c r="BY1312" s="780">
        <v>576</v>
      </c>
      <c r="BZ1312" s="780">
        <v>576</v>
      </c>
      <c r="CA1312" s="780"/>
      <c r="CB1312" s="780"/>
      <c r="CC1312" s="780"/>
      <c r="CD1312" s="780"/>
      <c r="CE1312" s="780"/>
      <c r="CF1312" s="780"/>
      <c r="CG1312" s="780"/>
      <c r="CH1312" s="780"/>
      <c r="CI1312" s="780"/>
      <c r="CJ1312" s="780"/>
      <c r="CK1312" s="773">
        <v>576</v>
      </c>
      <c r="CL1312" s="773">
        <v>576</v>
      </c>
      <c r="CM1312" s="773" t="s">
        <v>397</v>
      </c>
      <c r="CN1312" s="773" t="s">
        <v>397</v>
      </c>
      <c r="CO1312" s="773">
        <v>576</v>
      </c>
      <c r="CP1312" s="773">
        <v>576</v>
      </c>
      <c r="CQ1312" s="773">
        <v>576</v>
      </c>
      <c r="CR1312" s="772">
        <v>576</v>
      </c>
      <c r="CS1312" s="898"/>
      <c r="CT1312" s="865" t="s">
        <v>308</v>
      </c>
      <c r="CU1312" s="899" t="s">
        <v>308</v>
      </c>
      <c r="CV1312" s="774"/>
      <c r="CW1312" s="774"/>
      <c r="CX1312" s="865">
        <v>46277</v>
      </c>
      <c r="CY1312" s="870" t="s">
        <v>2606</v>
      </c>
      <c r="CZ1312" s="870" t="s">
        <v>2607</v>
      </c>
      <c r="DA1312" s="871">
        <v>46255</v>
      </c>
      <c r="DB1312" s="871" t="s">
        <v>615</v>
      </c>
      <c r="DC1312" s="871" t="s">
        <v>2608</v>
      </c>
      <c r="DD1312" s="871" t="s">
        <v>397</v>
      </c>
      <c r="DE1312" s="871">
        <v>0</v>
      </c>
      <c r="DF1312" s="871">
        <v>0</v>
      </c>
      <c r="DG1312" s="871">
        <v>0</v>
      </c>
      <c r="DH1312" s="786">
        <v>0</v>
      </c>
      <c r="DI1312" s="774" t="s">
        <v>397</v>
      </c>
      <c r="DJ1312" s="774">
        <v>46272</v>
      </c>
      <c r="DK1312" s="774">
        <v>46272</v>
      </c>
      <c r="DL1312" s="774" t="s">
        <v>390</v>
      </c>
      <c r="DM1312" s="774">
        <v>46276</v>
      </c>
      <c r="DN1312" s="774">
        <v>46276</v>
      </c>
      <c r="DO1312" s="787">
        <v>0</v>
      </c>
      <c r="DP1312" s="774">
        <v>46311</v>
      </c>
      <c r="DQ1312" s="774">
        <v>46311</v>
      </c>
      <c r="DR1312" s="774">
        <v>46311</v>
      </c>
      <c r="DS1312" s="786">
        <v>46311</v>
      </c>
      <c r="DT1312" s="752">
        <v>46311</v>
      </c>
      <c r="DU1312" s="753">
        <v>-7</v>
      </c>
      <c r="DV1312" s="753" t="s">
        <v>308</v>
      </c>
      <c r="DW1312" s="754">
        <v>46303</v>
      </c>
      <c r="DX1312" s="755">
        <v>46304</v>
      </c>
      <c r="DY1312" s="754" t="e">
        <v>#VALUE!</v>
      </c>
      <c r="DZ1312" s="754" t="e">
        <v>#VALUE!</v>
      </c>
      <c r="EA1312" s="754"/>
      <c r="EB1312" s="754"/>
      <c r="HA1312" s="756" t="s">
        <v>397</v>
      </c>
      <c r="HB1312" s="756" t="s">
        <v>397</v>
      </c>
      <c r="HC1312" s="756" t="s">
        <v>397</v>
      </c>
      <c r="HD1312" s="756" t="s">
        <v>397</v>
      </c>
      <c r="HE1312" s="756" t="s">
        <v>397</v>
      </c>
      <c r="HF1312" s="756" t="s">
        <v>397</v>
      </c>
      <c r="HG1312" s="756" t="s">
        <v>397</v>
      </c>
      <c r="HH1312" s="756" t="s">
        <v>397</v>
      </c>
      <c r="HI1312" s="756" t="s">
        <v>397</v>
      </c>
      <c r="HJ1312" s="756" t="s">
        <v>397</v>
      </c>
      <c r="HK1312"/>
      <c r="HL1312"/>
      <c r="HM1312"/>
      <c r="HN1312" s="756" t="str">
        <f t="shared" si="43"/>
        <v>AUTO PRINT</v>
      </c>
      <c r="HO1312"/>
      <c r="HP1312" s="757" t="s">
        <v>572</v>
      </c>
      <c r="HQ1312" s="757" t="s">
        <v>572</v>
      </c>
      <c r="HR1312" s="757" t="s">
        <v>572</v>
      </c>
      <c r="HS1312"/>
      <c r="HW1312" s="758"/>
      <c r="HX1312"/>
      <c r="HY1312" s="759" t="s">
        <v>3367</v>
      </c>
      <c r="HZ1312" s="759" t="s">
        <v>3367</v>
      </c>
      <c r="IA1312" s="759" t="s">
        <v>3367</v>
      </c>
      <c r="IC1312" s="760" t="s">
        <v>572</v>
      </c>
      <c r="ID1312" s="760" t="s">
        <v>3368</v>
      </c>
      <c r="IE1312" s="760" t="s">
        <v>572</v>
      </c>
      <c r="IF1312" s="761" t="s">
        <v>3368</v>
      </c>
      <c r="IG1312" s="619" t="str">
        <f t="shared" si="44"/>
        <v>AUTO PRINTING</v>
      </c>
      <c r="II1312" s="761" t="s">
        <v>572</v>
      </c>
      <c r="IK1312" s="761" t="str">
        <f>IFERROR(VLOOKUP($M1312,#REF!,13,0),"IN HOUSE (MANUAL)")</f>
        <v>IN HOUSE (MANUAL)</v>
      </c>
      <c r="IM1312" s="760" t="s">
        <v>572</v>
      </c>
      <c r="IN1312" s="760" t="s">
        <v>572</v>
      </c>
      <c r="IO1312" s="760" t="s">
        <v>572</v>
      </c>
      <c r="IQ1312" s="760" t="s">
        <v>572</v>
      </c>
      <c r="IR1312" s="760" t="s">
        <v>572</v>
      </c>
      <c r="IT1312" s="760" t="s">
        <v>572</v>
      </c>
      <c r="IV1312" s="760" t="s">
        <v>572</v>
      </c>
      <c r="IW1312" s="760" t="s">
        <v>572</v>
      </c>
      <c r="IY1312" s="760" t="s">
        <v>572</v>
      </c>
      <c r="IZ1312" s="760" t="s">
        <v>572</v>
      </c>
      <c r="JB1312" s="760" t="s">
        <v>572</v>
      </c>
      <c r="JC1312" s="760" t="s">
        <v>572</v>
      </c>
      <c r="JE1312" s="760" t="s">
        <v>572</v>
      </c>
      <c r="JF1312" s="760" t="s">
        <v>572</v>
      </c>
    </row>
    <row r="1313" spans="1:266" ht="17.25" customHeight="1" x14ac:dyDescent="0.35">
      <c r="A1313" s="618" t="s">
        <v>2612</v>
      </c>
      <c r="B1313" s="730">
        <v>94</v>
      </c>
      <c r="C1313" s="730" t="s">
        <v>2539</v>
      </c>
      <c r="D1313" s="730" t="s">
        <v>2539</v>
      </c>
      <c r="E1313" s="730">
        <v>22</v>
      </c>
      <c r="F1313" s="731" t="s">
        <v>961</v>
      </c>
      <c r="G1313" s="732">
        <v>1</v>
      </c>
      <c r="H1313" s="826">
        <v>46232</v>
      </c>
      <c r="I1313" s="730">
        <v>42</v>
      </c>
      <c r="J1313" s="730" t="s">
        <v>308</v>
      </c>
      <c r="K1313" s="730">
        <v>42</v>
      </c>
      <c r="L1313" s="730" t="s">
        <v>2613</v>
      </c>
      <c r="M1313" s="868" t="s">
        <v>2612</v>
      </c>
      <c r="N1313" s="772" t="s">
        <v>390</v>
      </c>
      <c r="O1313" s="772" t="s">
        <v>390</v>
      </c>
      <c r="P1313" s="772" t="s">
        <v>390</v>
      </c>
      <c r="Q1313" s="772">
        <v>0</v>
      </c>
      <c r="R1313" s="868" t="s">
        <v>2475</v>
      </c>
      <c r="S1313" s="868" t="s">
        <v>308</v>
      </c>
      <c r="T1313" s="868" t="s">
        <v>2605</v>
      </c>
      <c r="U1313" s="868">
        <v>880</v>
      </c>
      <c r="V1313" s="868" t="s">
        <v>308</v>
      </c>
      <c r="W1313" s="868" t="s">
        <v>218</v>
      </c>
      <c r="X1313" s="867">
        <v>1320</v>
      </c>
      <c r="Y1313" s="868"/>
      <c r="Z1313" s="885"/>
      <c r="AA1313" s="868" t="s">
        <v>53</v>
      </c>
      <c r="AB1313" s="868" t="s">
        <v>863</v>
      </c>
      <c r="AC1313" s="868" t="s">
        <v>589</v>
      </c>
      <c r="AD1313" s="868">
        <v>1320</v>
      </c>
      <c r="AE1313" s="864">
        <v>1320</v>
      </c>
      <c r="AF1313" s="776">
        <v>46286</v>
      </c>
      <c r="AG1313" s="918"/>
      <c r="AH1313" s="777"/>
      <c r="AI1313" s="918" t="s">
        <v>308</v>
      </c>
      <c r="AJ1313" s="778">
        <v>33</v>
      </c>
      <c r="AK1313" s="894"/>
      <c r="AL1313" s="895"/>
      <c r="AM1313" s="896">
        <v>1320</v>
      </c>
      <c r="AN1313" s="896"/>
      <c r="AO1313" s="896"/>
      <c r="AP1313" s="896">
        <v>1320</v>
      </c>
      <c r="AQ1313" s="896">
        <v>1320</v>
      </c>
      <c r="AR1313" s="896">
        <v>1320</v>
      </c>
      <c r="AS1313" s="896"/>
      <c r="AT1313" s="896"/>
      <c r="AU1313" s="896"/>
      <c r="AV1313" s="896"/>
      <c r="AW1313" s="896"/>
      <c r="AX1313" s="896"/>
      <c r="AY1313" s="896"/>
      <c r="AZ1313" s="896"/>
      <c r="BA1313" s="896"/>
      <c r="BB1313" s="896">
        <v>0</v>
      </c>
      <c r="BC1313" s="896">
        <v>0</v>
      </c>
      <c r="BD1313" s="896">
        <v>0</v>
      </c>
      <c r="BE1313" s="896">
        <v>0</v>
      </c>
      <c r="BF1313" s="896">
        <v>1320</v>
      </c>
      <c r="BG1313" s="896">
        <v>0</v>
      </c>
      <c r="BH1313" s="896">
        <v>0</v>
      </c>
      <c r="BI1313" s="896">
        <v>1320</v>
      </c>
      <c r="BJ1313" s="896"/>
      <c r="BK1313" s="896">
        <v>1320</v>
      </c>
      <c r="BL1313" s="896">
        <v>1320</v>
      </c>
      <c r="BM1313" s="896">
        <v>1320</v>
      </c>
      <c r="BN1313" s="896" t="s">
        <v>308</v>
      </c>
      <c r="BO1313" s="896" t="s">
        <v>308</v>
      </c>
      <c r="BP1313" s="896" t="s">
        <v>308</v>
      </c>
      <c r="BQ1313" s="896" t="s">
        <v>308</v>
      </c>
      <c r="BR1313" s="896"/>
      <c r="BS1313" s="896">
        <v>1320</v>
      </c>
      <c r="BT1313" s="896"/>
      <c r="BU1313" s="896">
        <v>1320</v>
      </c>
      <c r="BV1313" s="896">
        <v>1320</v>
      </c>
      <c r="BW1313" s="896">
        <v>1320</v>
      </c>
      <c r="BX1313" s="896">
        <v>1320</v>
      </c>
      <c r="BY1313" s="896">
        <v>1320</v>
      </c>
      <c r="BZ1313" s="896">
        <v>1320</v>
      </c>
      <c r="CA1313" s="896"/>
      <c r="CB1313" s="896"/>
      <c r="CC1313" s="896"/>
      <c r="CD1313" s="896"/>
      <c r="CE1313" s="896"/>
      <c r="CF1313" s="896"/>
      <c r="CG1313" s="896"/>
      <c r="CH1313" s="896"/>
      <c r="CI1313" s="896"/>
      <c r="CJ1313" s="896"/>
      <c r="CK1313" s="867">
        <v>100</v>
      </c>
      <c r="CL1313" s="867">
        <v>1320</v>
      </c>
      <c r="CM1313" s="867" t="s">
        <v>397</v>
      </c>
      <c r="CN1313" s="867" t="s">
        <v>397</v>
      </c>
      <c r="CO1313" s="867">
        <v>1320</v>
      </c>
      <c r="CP1313" s="867">
        <v>1320</v>
      </c>
      <c r="CQ1313" s="867">
        <v>1320</v>
      </c>
      <c r="CR1313" s="868">
        <v>1320</v>
      </c>
      <c r="CS1313" s="893"/>
      <c r="CT1313" s="782" t="s">
        <v>308</v>
      </c>
      <c r="CU1313" s="783" t="s">
        <v>308</v>
      </c>
      <c r="CV1313" s="776"/>
      <c r="CW1313" s="776"/>
      <c r="CX1313" s="782">
        <v>46277</v>
      </c>
      <c r="CY1313" s="784" t="s">
        <v>2593</v>
      </c>
      <c r="CZ1313" s="784">
        <v>0</v>
      </c>
      <c r="DA1313" s="785">
        <v>46283</v>
      </c>
      <c r="DB1313" s="785" t="s">
        <v>633</v>
      </c>
      <c r="DC1313" s="785" t="s">
        <v>634</v>
      </c>
      <c r="DD1313" s="785" t="s">
        <v>397</v>
      </c>
      <c r="DE1313" s="871">
        <v>0</v>
      </c>
      <c r="DF1313" s="871">
        <v>0</v>
      </c>
      <c r="DG1313" s="871">
        <v>0</v>
      </c>
      <c r="DH1313" s="872">
        <v>0</v>
      </c>
      <c r="DI1313" s="776" t="s">
        <v>397</v>
      </c>
      <c r="DJ1313" s="776">
        <v>46272</v>
      </c>
      <c r="DK1313" s="776">
        <v>46272</v>
      </c>
      <c r="DL1313" s="776" t="s">
        <v>390</v>
      </c>
      <c r="DM1313" s="776">
        <v>46272</v>
      </c>
      <c r="DN1313" s="776">
        <v>46272</v>
      </c>
      <c r="DO1313" s="873">
        <v>0</v>
      </c>
      <c r="DP1313" s="776">
        <v>46311</v>
      </c>
      <c r="DQ1313" s="776">
        <v>46311</v>
      </c>
      <c r="DR1313" s="776">
        <v>46311</v>
      </c>
      <c r="DS1313" s="872">
        <v>46311</v>
      </c>
      <c r="DT1313" s="752">
        <v>46311</v>
      </c>
      <c r="DU1313" s="753">
        <v>-3</v>
      </c>
      <c r="DV1313" s="753" t="s">
        <v>308</v>
      </c>
      <c r="DW1313" s="754">
        <v>46304</v>
      </c>
      <c r="DX1313" s="755">
        <v>46308</v>
      </c>
      <c r="DY1313" s="754" t="e">
        <v>#VALUE!</v>
      </c>
      <c r="DZ1313" s="754" t="e">
        <v>#VALUE!</v>
      </c>
      <c r="EA1313" s="754"/>
      <c r="EB1313" s="754"/>
      <c r="HA1313" s="756" t="s">
        <v>397</v>
      </c>
      <c r="HB1313" s="756" t="s">
        <v>397</v>
      </c>
      <c r="HC1313" s="756" t="s">
        <v>397</v>
      </c>
      <c r="HD1313" s="756" t="s">
        <v>397</v>
      </c>
      <c r="HE1313" s="756" t="s">
        <v>397</v>
      </c>
      <c r="HF1313" s="756" t="s">
        <v>397</v>
      </c>
      <c r="HG1313" s="756" t="s">
        <v>397</v>
      </c>
      <c r="HH1313" s="756" t="s">
        <v>397</v>
      </c>
      <c r="HI1313" s="756" t="s">
        <v>397</v>
      </c>
      <c r="HJ1313" s="756" t="s">
        <v>397</v>
      </c>
      <c r="HK1313"/>
      <c r="HL1313"/>
      <c r="HM1313"/>
      <c r="HN1313" s="756" t="str">
        <f t="shared" si="43"/>
        <v>AUTO PRINT</v>
      </c>
      <c r="HO1313"/>
      <c r="HP1313" s="757" t="s">
        <v>572</v>
      </c>
      <c r="HQ1313" s="757" t="s">
        <v>572</v>
      </c>
      <c r="HR1313" s="757" t="s">
        <v>572</v>
      </c>
      <c r="HS1313"/>
      <c r="HW1313" s="758"/>
      <c r="HX1313"/>
      <c r="HY1313" s="759" t="s">
        <v>3367</v>
      </c>
      <c r="HZ1313" s="759" t="s">
        <v>3367</v>
      </c>
      <c r="IA1313" s="759" t="s">
        <v>3367</v>
      </c>
      <c r="IC1313" s="760" t="s">
        <v>572</v>
      </c>
      <c r="ID1313" s="760" t="s">
        <v>3368</v>
      </c>
      <c r="IE1313" s="760" t="s">
        <v>572</v>
      </c>
      <c r="IF1313" s="761" t="s">
        <v>3368</v>
      </c>
      <c r="IG1313" s="619" t="str">
        <f t="shared" si="44"/>
        <v>AUTO PRINTING</v>
      </c>
      <c r="II1313" s="761" t="s">
        <v>572</v>
      </c>
      <c r="IK1313" s="761" t="str">
        <f>IFERROR(VLOOKUP($M1313,#REF!,13,0),"IN HOUSE (MANUAL)")</f>
        <v>IN HOUSE (MANUAL)</v>
      </c>
      <c r="IM1313" s="760" t="s">
        <v>572</v>
      </c>
      <c r="IN1313" s="760" t="s">
        <v>572</v>
      </c>
      <c r="IO1313" s="760" t="s">
        <v>572</v>
      </c>
      <c r="IQ1313" s="760" t="s">
        <v>572</v>
      </c>
      <c r="IR1313" s="760" t="s">
        <v>572</v>
      </c>
      <c r="IT1313" s="760" t="s">
        <v>572</v>
      </c>
      <c r="IV1313" s="760" t="s">
        <v>572</v>
      </c>
      <c r="IW1313" s="760" t="s">
        <v>572</v>
      </c>
      <c r="IY1313" s="760" t="s">
        <v>572</v>
      </c>
      <c r="IZ1313" s="760" t="s">
        <v>572</v>
      </c>
      <c r="JB1313" s="760" t="s">
        <v>572</v>
      </c>
      <c r="JC1313" s="760" t="s">
        <v>572</v>
      </c>
      <c r="JE1313" s="760" t="s">
        <v>572</v>
      </c>
      <c r="JF1313" s="760" t="s">
        <v>572</v>
      </c>
    </row>
    <row r="1314" spans="1:266" ht="17.25" customHeight="1" x14ac:dyDescent="0.35">
      <c r="A1314" s="618" t="s">
        <v>2614</v>
      </c>
      <c r="B1314" s="730">
        <v>95</v>
      </c>
      <c r="C1314" s="730" t="s">
        <v>2539</v>
      </c>
      <c r="D1314" s="730" t="s">
        <v>2539</v>
      </c>
      <c r="E1314" s="730">
        <v>22</v>
      </c>
      <c r="F1314" s="731" t="s">
        <v>961</v>
      </c>
      <c r="G1314" s="732">
        <v>1</v>
      </c>
      <c r="H1314" s="733">
        <v>46232</v>
      </c>
      <c r="I1314" s="730">
        <v>42</v>
      </c>
      <c r="J1314" s="730" t="s">
        <v>308</v>
      </c>
      <c r="K1314" s="730">
        <v>42</v>
      </c>
      <c r="L1314" s="730" t="s">
        <v>2615</v>
      </c>
      <c r="M1314" s="772" t="s">
        <v>2614</v>
      </c>
      <c r="N1314" s="772" t="s">
        <v>390</v>
      </c>
      <c r="O1314" s="772" t="s">
        <v>390</v>
      </c>
      <c r="P1314" s="772" t="s">
        <v>390</v>
      </c>
      <c r="Q1314" s="772">
        <v>0</v>
      </c>
      <c r="R1314" s="772" t="s">
        <v>2475</v>
      </c>
      <c r="S1314" s="772" t="s">
        <v>308</v>
      </c>
      <c r="T1314" s="772" t="s">
        <v>2605</v>
      </c>
      <c r="U1314" s="772">
        <v>880</v>
      </c>
      <c r="V1314" s="772" t="s">
        <v>308</v>
      </c>
      <c r="W1314" s="772" t="s">
        <v>218</v>
      </c>
      <c r="X1314" s="773">
        <v>348</v>
      </c>
      <c r="Y1314" s="772"/>
      <c r="Z1314" s="886"/>
      <c r="AA1314" s="772" t="s">
        <v>53</v>
      </c>
      <c r="AB1314" s="772" t="s">
        <v>863</v>
      </c>
      <c r="AC1314" s="772" t="s">
        <v>751</v>
      </c>
      <c r="AD1314" s="772">
        <v>348</v>
      </c>
      <c r="AE1314" s="775">
        <v>348</v>
      </c>
      <c r="AF1314" s="776">
        <v>46280</v>
      </c>
      <c r="AG1314" s="777"/>
      <c r="AH1314" s="777"/>
      <c r="AI1314" s="777" t="s">
        <v>308</v>
      </c>
      <c r="AJ1314" s="778">
        <v>34</v>
      </c>
      <c r="AK1314" s="779"/>
      <c r="AL1314" s="778"/>
      <c r="AM1314" s="780">
        <v>348</v>
      </c>
      <c r="AN1314" s="780"/>
      <c r="AO1314" s="780"/>
      <c r="AP1314" s="780">
        <v>348</v>
      </c>
      <c r="AQ1314" s="780">
        <v>348</v>
      </c>
      <c r="AR1314" s="780">
        <v>348</v>
      </c>
      <c r="AS1314" s="780"/>
      <c r="AT1314" s="780"/>
      <c r="AU1314" s="780"/>
      <c r="AV1314" s="780"/>
      <c r="AW1314" s="780"/>
      <c r="AX1314" s="780"/>
      <c r="AY1314" s="780"/>
      <c r="AZ1314" s="780"/>
      <c r="BA1314" s="780"/>
      <c r="BB1314" s="780">
        <v>0</v>
      </c>
      <c r="BC1314" s="780">
        <v>0</v>
      </c>
      <c r="BD1314" s="780">
        <v>0</v>
      </c>
      <c r="BE1314" s="780">
        <v>0</v>
      </c>
      <c r="BF1314" s="780">
        <v>348</v>
      </c>
      <c r="BG1314" s="780">
        <v>0</v>
      </c>
      <c r="BH1314" s="780">
        <v>0</v>
      </c>
      <c r="BI1314" s="780">
        <v>348</v>
      </c>
      <c r="BJ1314" s="780"/>
      <c r="BK1314" s="780">
        <v>348</v>
      </c>
      <c r="BL1314" s="780">
        <v>348</v>
      </c>
      <c r="BM1314" s="780">
        <v>348</v>
      </c>
      <c r="BN1314" s="780" t="s">
        <v>308</v>
      </c>
      <c r="BO1314" s="780" t="s">
        <v>308</v>
      </c>
      <c r="BP1314" s="780" t="s">
        <v>308</v>
      </c>
      <c r="BQ1314" s="780" t="s">
        <v>308</v>
      </c>
      <c r="BR1314" s="780"/>
      <c r="BS1314" s="780">
        <v>348</v>
      </c>
      <c r="BT1314" s="780"/>
      <c r="BU1314" s="780">
        <v>348</v>
      </c>
      <c r="BV1314" s="780">
        <v>348</v>
      </c>
      <c r="BW1314" s="780">
        <v>348</v>
      </c>
      <c r="BX1314" s="780">
        <v>348</v>
      </c>
      <c r="BY1314" s="780">
        <v>348</v>
      </c>
      <c r="BZ1314" s="780">
        <v>348</v>
      </c>
      <c r="CA1314" s="780"/>
      <c r="CB1314" s="780"/>
      <c r="CC1314" s="780"/>
      <c r="CD1314" s="780"/>
      <c r="CE1314" s="780"/>
      <c r="CF1314" s="780"/>
      <c r="CG1314" s="780"/>
      <c r="CH1314" s="780"/>
      <c r="CI1314" s="780"/>
      <c r="CJ1314" s="780"/>
      <c r="CK1314" s="773">
        <v>348</v>
      </c>
      <c r="CL1314" s="773">
        <v>348</v>
      </c>
      <c r="CM1314" s="773" t="s">
        <v>397</v>
      </c>
      <c r="CN1314" s="773" t="s">
        <v>397</v>
      </c>
      <c r="CO1314" s="773">
        <v>348</v>
      </c>
      <c r="CP1314" s="773">
        <v>348</v>
      </c>
      <c r="CQ1314" s="773">
        <v>348</v>
      </c>
      <c r="CR1314" s="772">
        <v>348</v>
      </c>
      <c r="CS1314" s="898"/>
      <c r="CT1314" s="782" t="s">
        <v>308</v>
      </c>
      <c r="CU1314" s="783" t="s">
        <v>308</v>
      </c>
      <c r="CV1314" s="774"/>
      <c r="CW1314" s="774"/>
      <c r="CX1314" s="782">
        <v>46277</v>
      </c>
      <c r="CY1314" s="784" t="s">
        <v>2606</v>
      </c>
      <c r="CZ1314" s="784">
        <v>0</v>
      </c>
      <c r="DA1314" s="785">
        <v>46283</v>
      </c>
      <c r="DB1314" s="785" t="s">
        <v>633</v>
      </c>
      <c r="DC1314" s="785" t="s">
        <v>634</v>
      </c>
      <c r="DD1314" s="785" t="s">
        <v>397</v>
      </c>
      <c r="DE1314" s="785">
        <v>0</v>
      </c>
      <c r="DF1314" s="785">
        <v>0</v>
      </c>
      <c r="DG1314" s="785">
        <v>0</v>
      </c>
      <c r="DH1314" s="786">
        <v>0</v>
      </c>
      <c r="DI1314" s="774" t="s">
        <v>397</v>
      </c>
      <c r="DJ1314" s="774">
        <v>46272</v>
      </c>
      <c r="DK1314" s="774">
        <v>46272</v>
      </c>
      <c r="DL1314" s="774" t="s">
        <v>390</v>
      </c>
      <c r="DM1314" s="774">
        <v>46275</v>
      </c>
      <c r="DN1314" s="774">
        <v>46275</v>
      </c>
      <c r="DO1314" s="787">
        <v>0</v>
      </c>
      <c r="DP1314" s="774">
        <v>46311</v>
      </c>
      <c r="DQ1314" s="776">
        <v>46311</v>
      </c>
      <c r="DR1314" s="774">
        <v>46311</v>
      </c>
      <c r="DS1314" s="786">
        <v>46311</v>
      </c>
      <c r="DT1314" s="752">
        <v>46311</v>
      </c>
      <c r="DU1314" s="753">
        <v>-3</v>
      </c>
      <c r="DV1314" s="753" t="s">
        <v>308</v>
      </c>
      <c r="DW1314" s="754">
        <v>46308</v>
      </c>
      <c r="DX1314" s="755">
        <v>46308</v>
      </c>
      <c r="DY1314" s="754" t="e">
        <v>#VALUE!</v>
      </c>
      <c r="DZ1314" s="754" t="e">
        <v>#VALUE!</v>
      </c>
      <c r="EA1314" s="754"/>
      <c r="EB1314" s="754"/>
      <c r="HA1314" s="756" t="s">
        <v>397</v>
      </c>
      <c r="HB1314" s="756" t="s">
        <v>397</v>
      </c>
      <c r="HC1314" s="756" t="s">
        <v>397</v>
      </c>
      <c r="HD1314" s="756" t="s">
        <v>397</v>
      </c>
      <c r="HE1314" s="756" t="s">
        <v>397</v>
      </c>
      <c r="HF1314" s="756" t="s">
        <v>397</v>
      </c>
      <c r="HG1314" s="756" t="s">
        <v>397</v>
      </c>
      <c r="HH1314" s="756" t="s">
        <v>397</v>
      </c>
      <c r="HI1314" s="756" t="s">
        <v>397</v>
      </c>
      <c r="HJ1314" s="756" t="s">
        <v>397</v>
      </c>
      <c r="HK1314"/>
      <c r="HL1314"/>
      <c r="HM1314"/>
      <c r="HN1314" s="756" t="str">
        <f t="shared" si="43"/>
        <v>AUTO PRINT</v>
      </c>
      <c r="HO1314"/>
      <c r="HP1314" s="757" t="s">
        <v>572</v>
      </c>
      <c r="HQ1314" s="757" t="s">
        <v>572</v>
      </c>
      <c r="HR1314" s="757" t="s">
        <v>572</v>
      </c>
      <c r="HS1314"/>
      <c r="HW1314" s="758"/>
      <c r="HX1314"/>
      <c r="HY1314" s="759" t="s">
        <v>3367</v>
      </c>
      <c r="HZ1314" s="759" t="s">
        <v>3367</v>
      </c>
      <c r="IA1314" s="759" t="s">
        <v>3367</v>
      </c>
      <c r="IC1314" s="760" t="s">
        <v>572</v>
      </c>
      <c r="ID1314" s="760" t="s">
        <v>3368</v>
      </c>
      <c r="IE1314" s="760" t="s">
        <v>572</v>
      </c>
      <c r="IF1314" s="761" t="s">
        <v>3368</v>
      </c>
      <c r="IG1314" s="619" t="str">
        <f t="shared" si="44"/>
        <v>AUTO PRINTING</v>
      </c>
      <c r="II1314" s="761" t="s">
        <v>572</v>
      </c>
      <c r="IK1314" s="761" t="str">
        <f>IFERROR(VLOOKUP($M1314,#REF!,13,0),"IN HOUSE (MANUAL)")</f>
        <v>IN HOUSE (MANUAL)</v>
      </c>
      <c r="IM1314" s="760" t="s">
        <v>572</v>
      </c>
      <c r="IN1314" s="760" t="s">
        <v>572</v>
      </c>
      <c r="IO1314" s="760" t="s">
        <v>572</v>
      </c>
      <c r="IQ1314" s="760" t="s">
        <v>572</v>
      </c>
      <c r="IR1314" s="760" t="s">
        <v>572</v>
      </c>
      <c r="IT1314" s="760" t="s">
        <v>572</v>
      </c>
      <c r="IV1314" s="760" t="s">
        <v>572</v>
      </c>
      <c r="IW1314" s="760" t="s">
        <v>572</v>
      </c>
      <c r="IY1314" s="760" t="s">
        <v>572</v>
      </c>
      <c r="IZ1314" s="760" t="s">
        <v>572</v>
      </c>
      <c r="JB1314" s="760" t="s">
        <v>572</v>
      </c>
      <c r="JC1314" s="760" t="s">
        <v>572</v>
      </c>
      <c r="JE1314" s="760" t="s">
        <v>572</v>
      </c>
      <c r="JF1314" s="760" t="s">
        <v>572</v>
      </c>
    </row>
    <row r="1315" spans="1:266" ht="17.25" customHeight="1" x14ac:dyDescent="0.35">
      <c r="A1315" s="618" t="s">
        <v>2616</v>
      </c>
      <c r="B1315" s="730">
        <v>96</v>
      </c>
      <c r="C1315" s="730" t="s">
        <v>2539</v>
      </c>
      <c r="D1315" s="730" t="s">
        <v>2539</v>
      </c>
      <c r="E1315" s="730">
        <v>22</v>
      </c>
      <c r="F1315" s="731" t="s">
        <v>574</v>
      </c>
      <c r="G1315" s="732">
        <v>1</v>
      </c>
      <c r="H1315" s="733">
        <v>46238</v>
      </c>
      <c r="I1315" s="730">
        <v>42</v>
      </c>
      <c r="J1315" s="730" t="s">
        <v>308</v>
      </c>
      <c r="K1315" s="730">
        <v>43</v>
      </c>
      <c r="L1315" s="730" t="s">
        <v>2617</v>
      </c>
      <c r="M1315" s="772" t="s">
        <v>2616</v>
      </c>
      <c r="N1315" s="772" t="s">
        <v>390</v>
      </c>
      <c r="O1315" s="772" t="s">
        <v>390</v>
      </c>
      <c r="P1315" s="772" t="s">
        <v>390</v>
      </c>
      <c r="Q1315" s="772">
        <v>0</v>
      </c>
      <c r="R1315" s="772" t="s">
        <v>2475</v>
      </c>
      <c r="S1315" s="772"/>
      <c r="T1315" s="772" t="s">
        <v>2618</v>
      </c>
      <c r="U1315" s="772">
        <v>880</v>
      </c>
      <c r="V1315" s="772" t="s">
        <v>308</v>
      </c>
      <c r="W1315" s="772" t="s">
        <v>218</v>
      </c>
      <c r="X1315" s="773">
        <v>576</v>
      </c>
      <c r="Y1315" s="772"/>
      <c r="Z1315" s="774"/>
      <c r="AA1315" s="772" t="s">
        <v>53</v>
      </c>
      <c r="AB1315" s="772" t="s">
        <v>863</v>
      </c>
      <c r="AC1315" s="772" t="s">
        <v>608</v>
      </c>
      <c r="AD1315" s="772">
        <v>576</v>
      </c>
      <c r="AE1315" s="775">
        <v>576</v>
      </c>
      <c r="AF1315" s="776">
        <v>46302</v>
      </c>
      <c r="AG1315" s="777"/>
      <c r="AH1315" s="777"/>
      <c r="AI1315" s="777" t="s">
        <v>308</v>
      </c>
      <c r="AJ1315" s="778">
        <v>35</v>
      </c>
      <c r="AK1315" s="779"/>
      <c r="AL1315" s="778"/>
      <c r="AM1315" s="780">
        <v>576</v>
      </c>
      <c r="AN1315" s="780"/>
      <c r="AO1315" s="780"/>
      <c r="AP1315" s="780">
        <v>576</v>
      </c>
      <c r="AQ1315" s="780">
        <v>576</v>
      </c>
      <c r="AR1315" s="780">
        <v>576</v>
      </c>
      <c r="AS1315" s="780"/>
      <c r="AT1315" s="780"/>
      <c r="AU1315" s="780"/>
      <c r="AV1315" s="780"/>
      <c r="AW1315" s="780"/>
      <c r="AX1315" s="780"/>
      <c r="AY1315" s="780"/>
      <c r="AZ1315" s="780"/>
      <c r="BA1315" s="780"/>
      <c r="BB1315" s="780">
        <v>0</v>
      </c>
      <c r="BC1315" s="780">
        <v>0</v>
      </c>
      <c r="BD1315" s="780">
        <v>0</v>
      </c>
      <c r="BE1315" s="780">
        <v>0</v>
      </c>
      <c r="BF1315" s="780">
        <v>576</v>
      </c>
      <c r="BG1315" s="780">
        <v>0</v>
      </c>
      <c r="BH1315" s="780">
        <v>0</v>
      </c>
      <c r="BI1315" s="780">
        <v>576</v>
      </c>
      <c r="BJ1315" s="780"/>
      <c r="BK1315" s="780">
        <v>576</v>
      </c>
      <c r="BL1315" s="780">
        <v>576</v>
      </c>
      <c r="BM1315" s="780">
        <v>576</v>
      </c>
      <c r="BN1315" s="780" t="s">
        <v>308</v>
      </c>
      <c r="BO1315" s="780" t="s">
        <v>308</v>
      </c>
      <c r="BP1315" s="780" t="s">
        <v>308</v>
      </c>
      <c r="BQ1315" s="780" t="s">
        <v>308</v>
      </c>
      <c r="BR1315" s="780"/>
      <c r="BS1315" s="780">
        <v>576</v>
      </c>
      <c r="BT1315" s="780"/>
      <c r="BU1315" s="780">
        <v>576</v>
      </c>
      <c r="BV1315" s="780">
        <v>576</v>
      </c>
      <c r="BW1315" s="780">
        <v>576</v>
      </c>
      <c r="BX1315" s="780">
        <v>576</v>
      </c>
      <c r="BY1315" s="780">
        <v>576</v>
      </c>
      <c r="BZ1315" s="780">
        <v>576</v>
      </c>
      <c r="CA1315" s="780"/>
      <c r="CB1315" s="780"/>
      <c r="CC1315" s="780"/>
      <c r="CD1315" s="780"/>
      <c r="CE1315" s="780"/>
      <c r="CF1315" s="780"/>
      <c r="CG1315" s="780"/>
      <c r="CH1315" s="780"/>
      <c r="CI1315" s="780"/>
      <c r="CJ1315" s="780"/>
      <c r="CK1315" s="773">
        <v>576</v>
      </c>
      <c r="CL1315" s="773">
        <v>576</v>
      </c>
      <c r="CM1315" s="773" t="s">
        <v>397</v>
      </c>
      <c r="CN1315" s="773" t="s">
        <v>397</v>
      </c>
      <c r="CO1315" s="773">
        <v>576</v>
      </c>
      <c r="CP1315" s="773">
        <v>576</v>
      </c>
      <c r="CQ1315" s="773">
        <v>576</v>
      </c>
      <c r="CR1315" s="772">
        <v>576</v>
      </c>
      <c r="CS1315" s="781"/>
      <c r="CT1315" s="782" t="s">
        <v>308</v>
      </c>
      <c r="CU1315" s="783" t="s">
        <v>308</v>
      </c>
      <c r="CV1315" s="774"/>
      <c r="CW1315" s="774"/>
      <c r="CX1315" s="782">
        <v>46282</v>
      </c>
      <c r="CY1315" s="784" t="s">
        <v>2328</v>
      </c>
      <c r="CZ1315" s="784" t="s">
        <v>308</v>
      </c>
      <c r="DA1315" s="785">
        <v>46261</v>
      </c>
      <c r="DB1315" s="785" t="s">
        <v>615</v>
      </c>
      <c r="DC1315" s="785" t="s">
        <v>2024</v>
      </c>
      <c r="DD1315" s="785" t="s">
        <v>397</v>
      </c>
      <c r="DE1315" s="785">
        <v>46282</v>
      </c>
      <c r="DF1315" s="785">
        <v>46277</v>
      </c>
      <c r="DG1315" s="785" t="s">
        <v>390</v>
      </c>
      <c r="DH1315" s="786">
        <v>0</v>
      </c>
      <c r="DI1315" s="774" t="s">
        <v>397</v>
      </c>
      <c r="DJ1315" s="774">
        <v>46272</v>
      </c>
      <c r="DK1315" s="774">
        <v>46272</v>
      </c>
      <c r="DL1315" s="774">
        <v>46300</v>
      </c>
      <c r="DM1315" s="774">
        <v>46297</v>
      </c>
      <c r="DN1315" s="774">
        <v>46297</v>
      </c>
      <c r="DO1315" s="804" t="s">
        <v>308</v>
      </c>
      <c r="DP1315" s="774">
        <v>46318</v>
      </c>
      <c r="DQ1315" s="776">
        <v>46318</v>
      </c>
      <c r="DR1315" s="774">
        <v>46318</v>
      </c>
      <c r="DS1315" s="786">
        <v>46318</v>
      </c>
      <c r="DT1315" s="752">
        <v>46318</v>
      </c>
      <c r="DU1315" s="753">
        <v>-9</v>
      </c>
      <c r="DV1315" s="753" t="s">
        <v>308</v>
      </c>
      <c r="DW1315" s="754">
        <v>46308</v>
      </c>
      <c r="DX1315" s="755">
        <v>46309</v>
      </c>
      <c r="DY1315" s="754" t="e">
        <v>#VALUE!</v>
      </c>
      <c r="DZ1315" s="754" t="e">
        <v>#VALUE!</v>
      </c>
      <c r="EA1315" s="754"/>
      <c r="EB1315" s="754"/>
      <c r="HA1315" s="756" t="s">
        <v>397</v>
      </c>
      <c r="HB1315" s="756" t="s">
        <v>397</v>
      </c>
      <c r="HC1315" s="756" t="s">
        <v>397</v>
      </c>
      <c r="HD1315" s="756" t="s">
        <v>397</v>
      </c>
      <c r="HE1315" s="756" t="s">
        <v>397</v>
      </c>
      <c r="HF1315" s="756" t="s">
        <v>397</v>
      </c>
      <c r="HG1315" s="756" t="s">
        <v>397</v>
      </c>
      <c r="HH1315" s="756" t="s">
        <v>397</v>
      </c>
      <c r="HI1315" s="756" t="s">
        <v>397</v>
      </c>
      <c r="HJ1315" s="756" t="s">
        <v>397</v>
      </c>
      <c r="HK1315"/>
      <c r="HL1315"/>
      <c r="HM1315"/>
      <c r="HN1315" s="756" t="str">
        <f t="shared" si="43"/>
        <v>AUTO PRINT</v>
      </c>
      <c r="HO1315"/>
      <c r="HP1315" s="757" t="s">
        <v>572</v>
      </c>
      <c r="HQ1315" s="757" t="s">
        <v>572</v>
      </c>
      <c r="HR1315" s="757" t="s">
        <v>572</v>
      </c>
      <c r="HS1315"/>
      <c r="HW1315" s="758"/>
      <c r="HX1315"/>
      <c r="HY1315" s="759" t="s">
        <v>3367</v>
      </c>
      <c r="HZ1315" s="759" t="s">
        <v>3367</v>
      </c>
      <c r="IA1315" s="759" t="s">
        <v>3367</v>
      </c>
      <c r="IC1315" s="760" t="s">
        <v>3368</v>
      </c>
      <c r="ID1315" s="760" t="s">
        <v>3368</v>
      </c>
      <c r="IE1315" s="760" t="s">
        <v>572</v>
      </c>
      <c r="IF1315" s="761" t="s">
        <v>3368</v>
      </c>
      <c r="IG1315" s="619" t="str">
        <f t="shared" si="44"/>
        <v>AUTO PRINTING</v>
      </c>
      <c r="II1315" s="761" t="s">
        <v>572</v>
      </c>
      <c r="IK1315" s="761" t="str">
        <f>IFERROR(VLOOKUP($M1315,#REF!,13,0),"IN HOUSE (MANUAL)")</f>
        <v>IN HOUSE (MANUAL)</v>
      </c>
      <c r="IM1315" s="760" t="s">
        <v>572</v>
      </c>
      <c r="IN1315" s="760" t="s">
        <v>572</v>
      </c>
      <c r="IO1315" s="760" t="s">
        <v>572</v>
      </c>
      <c r="IQ1315" s="760" t="s">
        <v>572</v>
      </c>
      <c r="IR1315" s="760" t="s">
        <v>572</v>
      </c>
      <c r="IT1315" s="760" t="s">
        <v>572</v>
      </c>
      <c r="IV1315" s="760" t="s">
        <v>572</v>
      </c>
      <c r="IW1315" s="760" t="s">
        <v>572</v>
      </c>
      <c r="IY1315" s="760" t="s">
        <v>572</v>
      </c>
      <c r="IZ1315" s="760" t="s">
        <v>572</v>
      </c>
      <c r="JB1315" s="760" t="s">
        <v>572</v>
      </c>
      <c r="JC1315" s="760" t="s">
        <v>572</v>
      </c>
      <c r="JE1315" s="760" t="s">
        <v>572</v>
      </c>
      <c r="JF1315" s="760" t="s">
        <v>572</v>
      </c>
    </row>
    <row r="1316" spans="1:266" ht="17.25" customHeight="1" x14ac:dyDescent="0.35">
      <c r="A1316" s="618" t="s">
        <v>2619</v>
      </c>
      <c r="B1316" s="730">
        <v>97</v>
      </c>
      <c r="C1316" s="730" t="s">
        <v>2539</v>
      </c>
      <c r="D1316" s="730" t="s">
        <v>2539</v>
      </c>
      <c r="E1316" s="730">
        <v>22</v>
      </c>
      <c r="F1316" s="731" t="s">
        <v>574</v>
      </c>
      <c r="G1316" s="732">
        <v>1</v>
      </c>
      <c r="H1316" s="733">
        <v>46238</v>
      </c>
      <c r="I1316" s="730">
        <v>42</v>
      </c>
      <c r="J1316" s="730" t="s">
        <v>308</v>
      </c>
      <c r="K1316" s="730">
        <v>43</v>
      </c>
      <c r="L1316" s="730" t="s">
        <v>2620</v>
      </c>
      <c r="M1316" s="772" t="s">
        <v>2619</v>
      </c>
      <c r="N1316" s="772" t="s">
        <v>390</v>
      </c>
      <c r="O1316" s="772" t="s">
        <v>390</v>
      </c>
      <c r="P1316" s="772" t="s">
        <v>390</v>
      </c>
      <c r="Q1316" s="772">
        <v>0</v>
      </c>
      <c r="R1316" s="772" t="s">
        <v>2475</v>
      </c>
      <c r="S1316" s="772"/>
      <c r="T1316" s="772" t="s">
        <v>2618</v>
      </c>
      <c r="U1316" s="772">
        <v>880</v>
      </c>
      <c r="V1316" s="772" t="s">
        <v>308</v>
      </c>
      <c r="W1316" s="772" t="s">
        <v>218</v>
      </c>
      <c r="X1316" s="773">
        <v>774</v>
      </c>
      <c r="Y1316" s="772"/>
      <c r="Z1316" s="774"/>
      <c r="AA1316" s="772" t="s">
        <v>53</v>
      </c>
      <c r="AB1316" s="772" t="s">
        <v>863</v>
      </c>
      <c r="AC1316" s="772" t="s">
        <v>608</v>
      </c>
      <c r="AD1316" s="772">
        <v>774</v>
      </c>
      <c r="AE1316" s="775">
        <v>774</v>
      </c>
      <c r="AF1316" s="776">
        <v>46302</v>
      </c>
      <c r="AG1316" s="777"/>
      <c r="AH1316" s="777"/>
      <c r="AI1316" s="777" t="s">
        <v>308</v>
      </c>
      <c r="AJ1316" s="778">
        <v>36</v>
      </c>
      <c r="AK1316" s="779"/>
      <c r="AL1316" s="778"/>
      <c r="AM1316" s="780">
        <v>774</v>
      </c>
      <c r="AN1316" s="780"/>
      <c r="AO1316" s="780"/>
      <c r="AP1316" s="780">
        <v>774</v>
      </c>
      <c r="AQ1316" s="780">
        <v>774</v>
      </c>
      <c r="AR1316" s="780">
        <v>774</v>
      </c>
      <c r="AS1316" s="780"/>
      <c r="AT1316" s="780"/>
      <c r="AU1316" s="780"/>
      <c r="AV1316" s="780"/>
      <c r="AW1316" s="780"/>
      <c r="AX1316" s="780"/>
      <c r="AY1316" s="780"/>
      <c r="AZ1316" s="780"/>
      <c r="BA1316" s="780"/>
      <c r="BB1316" s="780">
        <v>0</v>
      </c>
      <c r="BC1316" s="780">
        <v>0</v>
      </c>
      <c r="BD1316" s="780">
        <v>0</v>
      </c>
      <c r="BE1316" s="780">
        <v>0</v>
      </c>
      <c r="BF1316" s="780">
        <v>774</v>
      </c>
      <c r="BG1316" s="780">
        <v>0</v>
      </c>
      <c r="BH1316" s="780">
        <v>0</v>
      </c>
      <c r="BI1316" s="780">
        <v>774</v>
      </c>
      <c r="BJ1316" s="780"/>
      <c r="BK1316" s="780">
        <v>774</v>
      </c>
      <c r="BL1316" s="780">
        <v>774</v>
      </c>
      <c r="BM1316" s="780">
        <v>774</v>
      </c>
      <c r="BN1316" s="780" t="s">
        <v>308</v>
      </c>
      <c r="BO1316" s="780" t="s">
        <v>308</v>
      </c>
      <c r="BP1316" s="780" t="s">
        <v>308</v>
      </c>
      <c r="BQ1316" s="780" t="s">
        <v>308</v>
      </c>
      <c r="BR1316" s="780"/>
      <c r="BS1316" s="780">
        <v>774</v>
      </c>
      <c r="BT1316" s="780"/>
      <c r="BU1316" s="780">
        <v>774</v>
      </c>
      <c r="BV1316" s="780">
        <v>774</v>
      </c>
      <c r="BW1316" s="780">
        <v>774</v>
      </c>
      <c r="BX1316" s="780">
        <v>774</v>
      </c>
      <c r="BY1316" s="780">
        <v>774</v>
      </c>
      <c r="BZ1316" s="780">
        <v>774</v>
      </c>
      <c r="CA1316" s="780"/>
      <c r="CB1316" s="780"/>
      <c r="CC1316" s="780"/>
      <c r="CD1316" s="780"/>
      <c r="CE1316" s="780"/>
      <c r="CF1316" s="780"/>
      <c r="CG1316" s="780"/>
      <c r="CH1316" s="780"/>
      <c r="CI1316" s="780"/>
      <c r="CJ1316" s="780"/>
      <c r="CK1316" s="773">
        <v>774</v>
      </c>
      <c r="CL1316" s="773">
        <v>774</v>
      </c>
      <c r="CM1316" s="773" t="s">
        <v>397</v>
      </c>
      <c r="CN1316" s="773" t="s">
        <v>397</v>
      </c>
      <c r="CO1316" s="773">
        <v>774</v>
      </c>
      <c r="CP1316" s="773">
        <v>774</v>
      </c>
      <c r="CQ1316" s="773">
        <v>774</v>
      </c>
      <c r="CR1316" s="772">
        <v>774</v>
      </c>
      <c r="CS1316" s="781"/>
      <c r="CT1316" s="782" t="s">
        <v>308</v>
      </c>
      <c r="CU1316" s="783" t="s">
        <v>308</v>
      </c>
      <c r="CV1316" s="774"/>
      <c r="CW1316" s="774"/>
      <c r="CX1316" s="782">
        <v>46282</v>
      </c>
      <c r="CY1316" s="784" t="s">
        <v>2328</v>
      </c>
      <c r="CZ1316" s="784" t="s">
        <v>308</v>
      </c>
      <c r="DA1316" s="785">
        <v>46261</v>
      </c>
      <c r="DB1316" s="785" t="s">
        <v>615</v>
      </c>
      <c r="DC1316" s="785" t="s">
        <v>2024</v>
      </c>
      <c r="DD1316" s="785" t="s">
        <v>397</v>
      </c>
      <c r="DE1316" s="785">
        <v>46282</v>
      </c>
      <c r="DF1316" s="785">
        <v>46277</v>
      </c>
      <c r="DG1316" s="785" t="s">
        <v>390</v>
      </c>
      <c r="DH1316" s="786">
        <v>0</v>
      </c>
      <c r="DI1316" s="774" t="s">
        <v>397</v>
      </c>
      <c r="DJ1316" s="774">
        <v>46272</v>
      </c>
      <c r="DK1316" s="774">
        <v>46272</v>
      </c>
      <c r="DL1316" s="774">
        <v>46304</v>
      </c>
      <c r="DM1316" s="774">
        <v>46297</v>
      </c>
      <c r="DN1316" s="774">
        <v>46297</v>
      </c>
      <c r="DO1316" s="804" t="s">
        <v>308</v>
      </c>
      <c r="DP1316" s="774">
        <v>46318</v>
      </c>
      <c r="DQ1316" s="776">
        <v>46318</v>
      </c>
      <c r="DR1316" s="774">
        <v>46318</v>
      </c>
      <c r="DS1316" s="786">
        <v>46318</v>
      </c>
      <c r="DT1316" s="752">
        <v>46318</v>
      </c>
      <c r="DU1316" s="753">
        <v>-8</v>
      </c>
      <c r="DV1316" s="753" t="s">
        <v>308</v>
      </c>
      <c r="DW1316" s="754">
        <v>46309</v>
      </c>
      <c r="DX1316" s="755">
        <v>46310</v>
      </c>
      <c r="DY1316" s="754" t="e">
        <v>#VALUE!</v>
      </c>
      <c r="DZ1316" s="754" t="e">
        <v>#VALUE!</v>
      </c>
      <c r="EA1316" s="754"/>
      <c r="EB1316" s="754"/>
      <c r="HA1316" s="756" t="s">
        <v>397</v>
      </c>
      <c r="HB1316" s="756" t="s">
        <v>397</v>
      </c>
      <c r="HC1316" s="756" t="s">
        <v>397</v>
      </c>
      <c r="HD1316" s="756" t="s">
        <v>397</v>
      </c>
      <c r="HE1316" s="756" t="s">
        <v>397</v>
      </c>
      <c r="HF1316" s="756" t="s">
        <v>397</v>
      </c>
      <c r="HG1316" s="756" t="s">
        <v>397</v>
      </c>
      <c r="HH1316" s="756" t="s">
        <v>397</v>
      </c>
      <c r="HI1316" s="756" t="s">
        <v>397</v>
      </c>
      <c r="HJ1316" s="756" t="s">
        <v>397</v>
      </c>
      <c r="HK1316"/>
      <c r="HL1316"/>
      <c r="HM1316"/>
      <c r="HN1316" s="756" t="str">
        <f t="shared" si="43"/>
        <v>AUTO PRINT</v>
      </c>
      <c r="HO1316"/>
      <c r="HP1316" s="757" t="s">
        <v>572</v>
      </c>
      <c r="HQ1316" s="757" t="s">
        <v>572</v>
      </c>
      <c r="HR1316" s="757" t="s">
        <v>572</v>
      </c>
      <c r="HS1316"/>
      <c r="HW1316" s="758"/>
      <c r="HX1316"/>
      <c r="HY1316" s="759" t="s">
        <v>3367</v>
      </c>
      <c r="HZ1316" s="759" t="s">
        <v>3367</v>
      </c>
      <c r="IA1316" s="759" t="s">
        <v>3367</v>
      </c>
      <c r="IC1316" s="760" t="s">
        <v>3368</v>
      </c>
      <c r="ID1316" s="760" t="s">
        <v>3368</v>
      </c>
      <c r="IE1316" s="760" t="s">
        <v>572</v>
      </c>
      <c r="IF1316" s="761" t="s">
        <v>3368</v>
      </c>
      <c r="IG1316" s="619" t="str">
        <f t="shared" si="44"/>
        <v>AUTO PRINTING</v>
      </c>
      <c r="II1316" s="761" t="s">
        <v>572</v>
      </c>
      <c r="IK1316" s="761" t="str">
        <f>IFERROR(VLOOKUP($M1316,#REF!,13,0),"IN HOUSE (MANUAL)")</f>
        <v>IN HOUSE (MANUAL)</v>
      </c>
      <c r="IM1316" s="760" t="s">
        <v>572</v>
      </c>
      <c r="IN1316" s="760" t="s">
        <v>572</v>
      </c>
      <c r="IO1316" s="760" t="s">
        <v>572</v>
      </c>
      <c r="IQ1316" s="760" t="s">
        <v>572</v>
      </c>
      <c r="IR1316" s="760" t="s">
        <v>572</v>
      </c>
      <c r="IT1316" s="760" t="s">
        <v>572</v>
      </c>
      <c r="IV1316" s="760" t="s">
        <v>572</v>
      </c>
      <c r="IW1316" s="760" t="s">
        <v>572</v>
      </c>
      <c r="IY1316" s="760" t="s">
        <v>572</v>
      </c>
      <c r="IZ1316" s="760" t="s">
        <v>572</v>
      </c>
      <c r="JB1316" s="760" t="s">
        <v>572</v>
      </c>
      <c r="JC1316" s="760" t="s">
        <v>572</v>
      </c>
      <c r="JE1316" s="760" t="s">
        <v>572</v>
      </c>
      <c r="JF1316" s="760" t="s">
        <v>572</v>
      </c>
    </row>
    <row r="1317" spans="1:266" ht="17.25" customHeight="1" x14ac:dyDescent="0.35">
      <c r="A1317" s="618" t="s">
        <v>2621</v>
      </c>
      <c r="B1317" s="730">
        <v>98</v>
      </c>
      <c r="C1317" s="730" t="s">
        <v>2539</v>
      </c>
      <c r="D1317" s="730" t="s">
        <v>2539</v>
      </c>
      <c r="E1317" s="730">
        <v>22</v>
      </c>
      <c r="F1317" s="731" t="s">
        <v>1312</v>
      </c>
      <c r="G1317" s="732">
        <v>1</v>
      </c>
      <c r="H1317" s="733">
        <v>46238</v>
      </c>
      <c r="I1317" s="730">
        <v>43</v>
      </c>
      <c r="J1317" s="730" t="s">
        <v>308</v>
      </c>
      <c r="K1317" s="730">
        <v>43</v>
      </c>
      <c r="L1317" s="730" t="s">
        <v>2622</v>
      </c>
      <c r="M1317" s="772" t="s">
        <v>2621</v>
      </c>
      <c r="N1317" s="772" t="s">
        <v>390</v>
      </c>
      <c r="O1317" s="772" t="s">
        <v>390</v>
      </c>
      <c r="P1317" s="772" t="s">
        <v>390</v>
      </c>
      <c r="Q1317" s="772">
        <v>0</v>
      </c>
      <c r="R1317" s="772" t="s">
        <v>2475</v>
      </c>
      <c r="S1317" s="772"/>
      <c r="T1317" s="772" t="s">
        <v>2618</v>
      </c>
      <c r="U1317" s="772">
        <v>880</v>
      </c>
      <c r="V1317" s="772" t="s">
        <v>308</v>
      </c>
      <c r="W1317" s="772" t="s">
        <v>218</v>
      </c>
      <c r="X1317" s="773">
        <v>1836</v>
      </c>
      <c r="Y1317" s="772"/>
      <c r="Z1317" s="774"/>
      <c r="AA1317" s="772" t="s">
        <v>53</v>
      </c>
      <c r="AB1317" s="772" t="s">
        <v>863</v>
      </c>
      <c r="AC1317" s="772" t="s">
        <v>608</v>
      </c>
      <c r="AD1317" s="772">
        <v>1836</v>
      </c>
      <c r="AE1317" s="775">
        <v>1836</v>
      </c>
      <c r="AF1317" s="776">
        <v>46302</v>
      </c>
      <c r="AG1317" s="777"/>
      <c r="AH1317" s="777"/>
      <c r="AI1317" s="777" t="s">
        <v>308</v>
      </c>
      <c r="AJ1317" s="778">
        <v>37</v>
      </c>
      <c r="AK1317" s="779"/>
      <c r="AL1317" s="778"/>
      <c r="AM1317" s="780">
        <v>1836</v>
      </c>
      <c r="AN1317" s="780"/>
      <c r="AO1317" s="780"/>
      <c r="AP1317" s="780">
        <v>1836</v>
      </c>
      <c r="AQ1317" s="780">
        <v>1836</v>
      </c>
      <c r="AR1317" s="780">
        <v>1836</v>
      </c>
      <c r="AS1317" s="780"/>
      <c r="AT1317" s="780"/>
      <c r="AU1317" s="780"/>
      <c r="AV1317" s="780"/>
      <c r="AW1317" s="780"/>
      <c r="AX1317" s="780"/>
      <c r="AY1317" s="780"/>
      <c r="AZ1317" s="780"/>
      <c r="BA1317" s="780"/>
      <c r="BB1317" s="780">
        <v>0</v>
      </c>
      <c r="BC1317" s="780">
        <v>0</v>
      </c>
      <c r="BD1317" s="780">
        <v>0</v>
      </c>
      <c r="BE1317" s="780">
        <v>0</v>
      </c>
      <c r="BF1317" s="780">
        <v>1836</v>
      </c>
      <c r="BG1317" s="780">
        <v>0</v>
      </c>
      <c r="BH1317" s="780">
        <v>0</v>
      </c>
      <c r="BI1317" s="780">
        <v>1836</v>
      </c>
      <c r="BJ1317" s="780"/>
      <c r="BK1317" s="780">
        <v>1836</v>
      </c>
      <c r="BL1317" s="780">
        <v>1836</v>
      </c>
      <c r="BM1317" s="780">
        <v>1836</v>
      </c>
      <c r="BN1317" s="780" t="s">
        <v>308</v>
      </c>
      <c r="BO1317" s="780" t="s">
        <v>308</v>
      </c>
      <c r="BP1317" s="780" t="s">
        <v>308</v>
      </c>
      <c r="BQ1317" s="780" t="s">
        <v>308</v>
      </c>
      <c r="BR1317" s="780"/>
      <c r="BS1317" s="780">
        <v>1836</v>
      </c>
      <c r="BT1317" s="780"/>
      <c r="BU1317" s="780">
        <v>1836</v>
      </c>
      <c r="BV1317" s="780">
        <v>1836</v>
      </c>
      <c r="BW1317" s="780">
        <v>1836</v>
      </c>
      <c r="BX1317" s="780">
        <v>1836</v>
      </c>
      <c r="BY1317" s="780">
        <v>1836</v>
      </c>
      <c r="BZ1317" s="780">
        <v>1836</v>
      </c>
      <c r="CA1317" s="780"/>
      <c r="CB1317" s="780"/>
      <c r="CC1317" s="780"/>
      <c r="CD1317" s="780"/>
      <c r="CE1317" s="780"/>
      <c r="CF1317" s="780"/>
      <c r="CG1317" s="780"/>
      <c r="CH1317" s="780"/>
      <c r="CI1317" s="780"/>
      <c r="CJ1317" s="780"/>
      <c r="CK1317" s="773">
        <v>1836</v>
      </c>
      <c r="CL1317" s="773">
        <v>1836</v>
      </c>
      <c r="CM1317" s="773" t="s">
        <v>397</v>
      </c>
      <c r="CN1317" s="773" t="s">
        <v>397</v>
      </c>
      <c r="CO1317" s="773">
        <v>1836</v>
      </c>
      <c r="CP1317" s="773">
        <v>1836</v>
      </c>
      <c r="CQ1317" s="773">
        <v>1836</v>
      </c>
      <c r="CR1317" s="772">
        <v>1836</v>
      </c>
      <c r="CS1317" s="781"/>
      <c r="CT1317" s="782" t="s">
        <v>308</v>
      </c>
      <c r="CU1317" s="783" t="s">
        <v>308</v>
      </c>
      <c r="CV1317" s="774"/>
      <c r="CW1317" s="774"/>
      <c r="CX1317" s="782">
        <v>46282</v>
      </c>
      <c r="CY1317" s="784" t="s">
        <v>2328</v>
      </c>
      <c r="CZ1317" s="784" t="s">
        <v>308</v>
      </c>
      <c r="DA1317" s="785">
        <v>46261</v>
      </c>
      <c r="DB1317" s="785" t="s">
        <v>615</v>
      </c>
      <c r="DC1317" s="785" t="s">
        <v>2024</v>
      </c>
      <c r="DD1317" s="785" t="s">
        <v>397</v>
      </c>
      <c r="DE1317" s="785">
        <v>46282</v>
      </c>
      <c r="DF1317" s="785">
        <v>46277</v>
      </c>
      <c r="DG1317" s="785" t="s">
        <v>390</v>
      </c>
      <c r="DH1317" s="786">
        <v>0</v>
      </c>
      <c r="DI1317" s="774" t="s">
        <v>397</v>
      </c>
      <c r="DJ1317" s="774">
        <v>46272</v>
      </c>
      <c r="DK1317" s="774">
        <v>46272</v>
      </c>
      <c r="DL1317" s="774">
        <v>46304</v>
      </c>
      <c r="DM1317" s="774">
        <v>46301</v>
      </c>
      <c r="DN1317" s="774">
        <v>46301</v>
      </c>
      <c r="DO1317" s="804" t="s">
        <v>308</v>
      </c>
      <c r="DP1317" s="774">
        <v>46318</v>
      </c>
      <c r="DQ1317" s="776">
        <v>46318</v>
      </c>
      <c r="DR1317" s="774">
        <v>46318</v>
      </c>
      <c r="DS1317" s="786">
        <v>46318</v>
      </c>
      <c r="DT1317" s="752">
        <v>46318</v>
      </c>
      <c r="DU1317" s="753">
        <v>-4</v>
      </c>
      <c r="DV1317" s="753" t="s">
        <v>308</v>
      </c>
      <c r="DW1317" s="754">
        <v>46310</v>
      </c>
      <c r="DX1317" s="755">
        <v>46314</v>
      </c>
      <c r="DY1317" s="754" t="e">
        <v>#VALUE!</v>
      </c>
      <c r="DZ1317" s="754" t="e">
        <v>#VALUE!</v>
      </c>
      <c r="EA1317" s="754"/>
      <c r="EB1317" s="754"/>
      <c r="HA1317" s="756" t="s">
        <v>397</v>
      </c>
      <c r="HB1317" s="756" t="s">
        <v>397</v>
      </c>
      <c r="HC1317" s="756" t="s">
        <v>397</v>
      </c>
      <c r="HD1317" s="756" t="s">
        <v>397</v>
      </c>
      <c r="HE1317" s="756" t="s">
        <v>397</v>
      </c>
      <c r="HF1317" s="756" t="s">
        <v>397</v>
      </c>
      <c r="HG1317" s="756" t="s">
        <v>397</v>
      </c>
      <c r="HH1317" s="756" t="s">
        <v>397</v>
      </c>
      <c r="HI1317" s="756" t="s">
        <v>397</v>
      </c>
      <c r="HJ1317" s="756" t="s">
        <v>397</v>
      </c>
      <c r="HK1317"/>
      <c r="HL1317"/>
      <c r="HM1317"/>
      <c r="HN1317" s="756" t="str">
        <f t="shared" si="43"/>
        <v>AUTO PRINT</v>
      </c>
      <c r="HO1317"/>
      <c r="HP1317" s="757" t="s">
        <v>572</v>
      </c>
      <c r="HQ1317" s="757" t="s">
        <v>572</v>
      </c>
      <c r="HR1317" s="757" t="s">
        <v>572</v>
      </c>
      <c r="HS1317"/>
      <c r="HW1317" s="758"/>
      <c r="HX1317"/>
      <c r="HY1317" s="759" t="s">
        <v>3367</v>
      </c>
      <c r="HZ1317" s="759" t="s">
        <v>3367</v>
      </c>
      <c r="IA1317" s="759" t="s">
        <v>3367</v>
      </c>
      <c r="IC1317" s="760" t="s">
        <v>3368</v>
      </c>
      <c r="ID1317" s="760" t="s">
        <v>3368</v>
      </c>
      <c r="IE1317" s="760" t="s">
        <v>572</v>
      </c>
      <c r="IF1317" s="761" t="s">
        <v>3368</v>
      </c>
      <c r="IG1317" s="619" t="str">
        <f t="shared" si="44"/>
        <v>AUTO PRINTING</v>
      </c>
      <c r="II1317" s="761" t="s">
        <v>572</v>
      </c>
      <c r="IK1317" s="761" t="str">
        <f>IFERROR(VLOOKUP($M1317,#REF!,13,0),"IN HOUSE (MANUAL)")</f>
        <v>IN HOUSE (MANUAL)</v>
      </c>
      <c r="IM1317" s="760" t="s">
        <v>572</v>
      </c>
      <c r="IN1317" s="760" t="s">
        <v>572</v>
      </c>
      <c r="IO1317" s="760" t="s">
        <v>572</v>
      </c>
      <c r="IQ1317" s="760" t="s">
        <v>572</v>
      </c>
      <c r="IR1317" s="760" t="s">
        <v>572</v>
      </c>
      <c r="IT1317" s="760" t="s">
        <v>572</v>
      </c>
      <c r="IV1317" s="760" t="s">
        <v>572</v>
      </c>
      <c r="IW1317" s="760" t="s">
        <v>572</v>
      </c>
      <c r="IY1317" s="760" t="s">
        <v>572</v>
      </c>
      <c r="IZ1317" s="760" t="s">
        <v>572</v>
      </c>
      <c r="JB1317" s="760" t="s">
        <v>572</v>
      </c>
      <c r="JC1317" s="760" t="s">
        <v>572</v>
      </c>
      <c r="JE1317" s="760" t="s">
        <v>572</v>
      </c>
      <c r="JF1317" s="760" t="s">
        <v>572</v>
      </c>
    </row>
    <row r="1318" spans="1:266" ht="17.25" customHeight="1" x14ac:dyDescent="0.35">
      <c r="A1318" s="618" t="s">
        <v>2623</v>
      </c>
      <c r="B1318" s="730">
        <v>99</v>
      </c>
      <c r="C1318" s="730" t="s">
        <v>2539</v>
      </c>
      <c r="D1318" s="730" t="s">
        <v>2539</v>
      </c>
      <c r="E1318" s="730">
        <v>22</v>
      </c>
      <c r="F1318" s="731" t="s">
        <v>574</v>
      </c>
      <c r="G1318" s="732">
        <v>1</v>
      </c>
      <c r="H1318" s="733">
        <v>46238</v>
      </c>
      <c r="I1318" s="730">
        <v>43</v>
      </c>
      <c r="J1318" s="730" t="s">
        <v>308</v>
      </c>
      <c r="K1318" s="730">
        <v>43</v>
      </c>
      <c r="L1318" s="730" t="s">
        <v>2624</v>
      </c>
      <c r="M1318" s="772" t="s">
        <v>2623</v>
      </c>
      <c r="N1318" s="772" t="s">
        <v>390</v>
      </c>
      <c r="O1318" s="772" t="s">
        <v>390</v>
      </c>
      <c r="P1318" s="772" t="s">
        <v>390</v>
      </c>
      <c r="Q1318" s="772">
        <v>0</v>
      </c>
      <c r="R1318" s="772" t="s">
        <v>2475</v>
      </c>
      <c r="S1318" s="772"/>
      <c r="T1318" s="772" t="s">
        <v>2618</v>
      </c>
      <c r="U1318" s="772">
        <v>880</v>
      </c>
      <c r="V1318" s="772" t="s">
        <v>308</v>
      </c>
      <c r="W1318" s="772" t="s">
        <v>218</v>
      </c>
      <c r="X1318" s="773">
        <v>570</v>
      </c>
      <c r="Y1318" s="772"/>
      <c r="Z1318" s="774"/>
      <c r="AA1318" s="772" t="s">
        <v>53</v>
      </c>
      <c r="AB1318" s="772" t="s">
        <v>863</v>
      </c>
      <c r="AC1318" s="772" t="s">
        <v>608</v>
      </c>
      <c r="AD1318" s="772">
        <v>570</v>
      </c>
      <c r="AE1318" s="775">
        <v>570</v>
      </c>
      <c r="AF1318" s="776">
        <v>46302</v>
      </c>
      <c r="AG1318" s="777"/>
      <c r="AH1318" s="777"/>
      <c r="AI1318" s="777" t="s">
        <v>308</v>
      </c>
      <c r="AJ1318" s="778">
        <v>38</v>
      </c>
      <c r="AK1318" s="779"/>
      <c r="AL1318" s="778"/>
      <c r="AM1318" s="780">
        <v>570</v>
      </c>
      <c r="AN1318" s="780"/>
      <c r="AO1318" s="780"/>
      <c r="AP1318" s="780">
        <v>570</v>
      </c>
      <c r="AQ1318" s="780">
        <v>570</v>
      </c>
      <c r="AR1318" s="780">
        <v>570</v>
      </c>
      <c r="AS1318" s="780"/>
      <c r="AT1318" s="780"/>
      <c r="AU1318" s="780"/>
      <c r="AV1318" s="780"/>
      <c r="AW1318" s="780"/>
      <c r="AX1318" s="780"/>
      <c r="AY1318" s="780"/>
      <c r="AZ1318" s="780"/>
      <c r="BA1318" s="780"/>
      <c r="BB1318" s="780">
        <v>0</v>
      </c>
      <c r="BC1318" s="780">
        <v>0</v>
      </c>
      <c r="BD1318" s="780">
        <v>0</v>
      </c>
      <c r="BE1318" s="780">
        <v>0</v>
      </c>
      <c r="BF1318" s="780">
        <v>570</v>
      </c>
      <c r="BG1318" s="780">
        <v>0</v>
      </c>
      <c r="BH1318" s="780">
        <v>0</v>
      </c>
      <c r="BI1318" s="780">
        <v>570</v>
      </c>
      <c r="BJ1318" s="780"/>
      <c r="BK1318" s="780">
        <v>570</v>
      </c>
      <c r="BL1318" s="780">
        <v>570</v>
      </c>
      <c r="BM1318" s="780">
        <v>570</v>
      </c>
      <c r="BN1318" s="780" t="s">
        <v>308</v>
      </c>
      <c r="BO1318" s="780" t="s">
        <v>308</v>
      </c>
      <c r="BP1318" s="780" t="s">
        <v>308</v>
      </c>
      <c r="BQ1318" s="780" t="s">
        <v>308</v>
      </c>
      <c r="BR1318" s="780"/>
      <c r="BS1318" s="780">
        <v>570</v>
      </c>
      <c r="BT1318" s="780"/>
      <c r="BU1318" s="780">
        <v>570</v>
      </c>
      <c r="BV1318" s="780">
        <v>570</v>
      </c>
      <c r="BW1318" s="780">
        <v>570</v>
      </c>
      <c r="BX1318" s="780">
        <v>570</v>
      </c>
      <c r="BY1318" s="780">
        <v>570</v>
      </c>
      <c r="BZ1318" s="780">
        <v>570</v>
      </c>
      <c r="CA1318" s="780"/>
      <c r="CB1318" s="780"/>
      <c r="CC1318" s="780"/>
      <c r="CD1318" s="780"/>
      <c r="CE1318" s="780"/>
      <c r="CF1318" s="780"/>
      <c r="CG1318" s="780"/>
      <c r="CH1318" s="780"/>
      <c r="CI1318" s="780"/>
      <c r="CJ1318" s="780"/>
      <c r="CK1318" s="773">
        <v>570</v>
      </c>
      <c r="CL1318" s="773">
        <v>570</v>
      </c>
      <c r="CM1318" s="773" t="s">
        <v>397</v>
      </c>
      <c r="CN1318" s="773" t="s">
        <v>397</v>
      </c>
      <c r="CO1318" s="773">
        <v>570</v>
      </c>
      <c r="CP1318" s="773">
        <v>570</v>
      </c>
      <c r="CQ1318" s="773">
        <v>570</v>
      </c>
      <c r="CR1318" s="772">
        <v>570</v>
      </c>
      <c r="CS1318" s="781"/>
      <c r="CT1318" s="782" t="s">
        <v>308</v>
      </c>
      <c r="CU1318" s="783" t="s">
        <v>308</v>
      </c>
      <c r="CV1318" s="774"/>
      <c r="CW1318" s="774"/>
      <c r="CX1318" s="782">
        <v>46282</v>
      </c>
      <c r="CY1318" s="784" t="s">
        <v>2328</v>
      </c>
      <c r="CZ1318" s="784" t="s">
        <v>308</v>
      </c>
      <c r="DA1318" s="785">
        <v>46261</v>
      </c>
      <c r="DB1318" s="785" t="s">
        <v>615</v>
      </c>
      <c r="DC1318" s="785" t="s">
        <v>2024</v>
      </c>
      <c r="DD1318" s="785" t="s">
        <v>397</v>
      </c>
      <c r="DE1318" s="785">
        <v>46282</v>
      </c>
      <c r="DF1318" s="785">
        <v>46277</v>
      </c>
      <c r="DG1318" s="785" t="s">
        <v>390</v>
      </c>
      <c r="DH1318" s="786">
        <v>0</v>
      </c>
      <c r="DI1318" s="774" t="s">
        <v>397</v>
      </c>
      <c r="DJ1318" s="774">
        <v>46272</v>
      </c>
      <c r="DK1318" s="774">
        <v>46272</v>
      </c>
      <c r="DL1318" s="774">
        <v>46304</v>
      </c>
      <c r="DM1318" s="774">
        <v>46303</v>
      </c>
      <c r="DN1318" s="774">
        <v>46303</v>
      </c>
      <c r="DO1318" s="804" t="s">
        <v>308</v>
      </c>
      <c r="DP1318" s="774">
        <v>46318</v>
      </c>
      <c r="DQ1318" s="776">
        <v>46318</v>
      </c>
      <c r="DR1318" s="774">
        <v>46318</v>
      </c>
      <c r="DS1318" s="786">
        <v>46318</v>
      </c>
      <c r="DT1318" s="752">
        <v>46318</v>
      </c>
      <c r="DU1318" s="753">
        <v>-3</v>
      </c>
      <c r="DV1318" s="753" t="s">
        <v>308</v>
      </c>
      <c r="DW1318" s="754">
        <v>46314</v>
      </c>
      <c r="DX1318" s="755">
        <v>46315</v>
      </c>
      <c r="DY1318" s="754" t="e">
        <v>#VALUE!</v>
      </c>
      <c r="DZ1318" s="754" t="e">
        <v>#VALUE!</v>
      </c>
      <c r="EA1318" s="754"/>
      <c r="EB1318" s="754"/>
      <c r="HA1318" s="756" t="s">
        <v>397</v>
      </c>
      <c r="HB1318" s="756" t="s">
        <v>397</v>
      </c>
      <c r="HC1318" s="756" t="s">
        <v>397</v>
      </c>
      <c r="HD1318" s="756" t="s">
        <v>397</v>
      </c>
      <c r="HE1318" s="756" t="s">
        <v>397</v>
      </c>
      <c r="HF1318" s="756" t="s">
        <v>397</v>
      </c>
      <c r="HG1318" s="756" t="s">
        <v>397</v>
      </c>
      <c r="HH1318" s="756" t="s">
        <v>397</v>
      </c>
      <c r="HI1318" s="756" t="s">
        <v>397</v>
      </c>
      <c r="HJ1318" s="756" t="s">
        <v>397</v>
      </c>
      <c r="HK1318"/>
      <c r="HL1318"/>
      <c r="HM1318"/>
      <c r="HN1318" s="756" t="str">
        <f t="shared" si="43"/>
        <v>AUTO PRINT</v>
      </c>
      <c r="HO1318"/>
      <c r="HP1318" s="757" t="s">
        <v>572</v>
      </c>
      <c r="HQ1318" s="757" t="s">
        <v>572</v>
      </c>
      <c r="HR1318" s="757" t="s">
        <v>572</v>
      </c>
      <c r="HS1318"/>
      <c r="HW1318" s="758"/>
      <c r="HX1318"/>
      <c r="HY1318" s="759" t="s">
        <v>3367</v>
      </c>
      <c r="HZ1318" s="759" t="s">
        <v>3367</v>
      </c>
      <c r="IA1318" s="759" t="s">
        <v>3367</v>
      </c>
      <c r="IC1318" s="760" t="s">
        <v>3368</v>
      </c>
      <c r="ID1318" s="760" t="s">
        <v>3368</v>
      </c>
      <c r="IE1318" s="760" t="s">
        <v>572</v>
      </c>
      <c r="IF1318" s="761" t="s">
        <v>3368</v>
      </c>
      <c r="IG1318" s="619" t="str">
        <f t="shared" si="44"/>
        <v>AUTO PRINTING</v>
      </c>
      <c r="II1318" s="761" t="s">
        <v>572</v>
      </c>
      <c r="IK1318" s="761" t="str">
        <f>IFERROR(VLOOKUP($M1318,#REF!,13,0),"IN HOUSE (MANUAL)")</f>
        <v>IN HOUSE (MANUAL)</v>
      </c>
      <c r="IM1318" s="760" t="s">
        <v>572</v>
      </c>
      <c r="IN1318" s="760" t="s">
        <v>572</v>
      </c>
      <c r="IO1318" s="760" t="s">
        <v>572</v>
      </c>
      <c r="IQ1318" s="760" t="s">
        <v>572</v>
      </c>
      <c r="IR1318" s="760" t="s">
        <v>572</v>
      </c>
      <c r="IT1318" s="760" t="s">
        <v>572</v>
      </c>
      <c r="IV1318" s="760" t="s">
        <v>572</v>
      </c>
      <c r="IW1318" s="760" t="s">
        <v>572</v>
      </c>
      <c r="IY1318" s="760" t="s">
        <v>572</v>
      </c>
      <c r="IZ1318" s="760" t="s">
        <v>572</v>
      </c>
      <c r="JB1318" s="760" t="s">
        <v>572</v>
      </c>
      <c r="JC1318" s="760" t="s">
        <v>572</v>
      </c>
      <c r="JE1318" s="760" t="s">
        <v>572</v>
      </c>
      <c r="JF1318" s="760" t="s">
        <v>572</v>
      </c>
    </row>
    <row r="1319" spans="1:266" ht="17.25" hidden="1" customHeight="1" outlineLevel="1" x14ac:dyDescent="0.35">
      <c r="A1319" s="618" t="s">
        <v>308</v>
      </c>
      <c r="B1319" s="730">
        <v>100</v>
      </c>
      <c r="C1319" s="730" t="s">
        <v>741</v>
      </c>
      <c r="D1319" s="730" t="s">
        <v>741</v>
      </c>
      <c r="E1319" s="730">
        <v>22</v>
      </c>
      <c r="F1319" s="731"/>
      <c r="G1319" s="821"/>
      <c r="H1319" s="733"/>
      <c r="I1319" s="730" t="s">
        <v>308</v>
      </c>
      <c r="J1319" s="730" t="s">
        <v>308</v>
      </c>
      <c r="K1319" s="730">
        <v>0</v>
      </c>
      <c r="L1319" s="730" t="s">
        <v>308</v>
      </c>
      <c r="M1319" s="772"/>
      <c r="N1319" s="772">
        <v>0</v>
      </c>
      <c r="O1319" s="772" t="s">
        <v>742</v>
      </c>
      <c r="P1319" s="772" t="b">
        <v>1</v>
      </c>
      <c r="Q1319" s="772" t="e">
        <v>#VALUE!</v>
      </c>
      <c r="R1319" s="772"/>
      <c r="S1319" s="772"/>
      <c r="T1319" s="772"/>
      <c r="U1319" s="772"/>
      <c r="V1319" s="772"/>
      <c r="W1319" s="772"/>
      <c r="X1319" s="772"/>
      <c r="Y1319" s="772"/>
      <c r="Z1319" s="774"/>
      <c r="AA1319" s="772"/>
      <c r="AB1319" s="772"/>
      <c r="AC1319" s="772"/>
      <c r="AD1319" s="772"/>
      <c r="AE1319" s="775"/>
      <c r="AF1319" s="776"/>
      <c r="AG1319" s="777"/>
      <c r="AH1319" s="777"/>
      <c r="AI1319" s="777"/>
      <c r="AJ1319" s="778"/>
      <c r="AK1319" s="779"/>
      <c r="AL1319" s="778"/>
      <c r="AM1319" s="778"/>
      <c r="AN1319" s="778"/>
      <c r="AO1319" s="778"/>
      <c r="AP1319" s="778"/>
      <c r="AQ1319" s="778"/>
      <c r="AR1319" s="778"/>
      <c r="AS1319" s="778"/>
      <c r="AT1319" s="778"/>
      <c r="AU1319" s="778"/>
      <c r="AV1319" s="778"/>
      <c r="AW1319" s="778"/>
      <c r="AX1319" s="778"/>
      <c r="AY1319" s="778"/>
      <c r="AZ1319" s="778"/>
      <c r="BA1319" s="778"/>
      <c r="BB1319" s="778"/>
      <c r="BC1319" s="778"/>
      <c r="BD1319" s="778"/>
      <c r="BE1319" s="778"/>
      <c r="BF1319" s="778"/>
      <c r="BG1319" s="778"/>
      <c r="BH1319" s="778"/>
      <c r="BI1319" s="778"/>
      <c r="BJ1319" s="778"/>
      <c r="BK1319" s="778"/>
      <c r="BL1319" s="778"/>
      <c r="BM1319" s="778"/>
      <c r="BN1319" s="778"/>
      <c r="BO1319" s="778"/>
      <c r="BP1319" s="778"/>
      <c r="BQ1319" s="778"/>
      <c r="BR1319" s="778"/>
      <c r="BS1319" s="778"/>
      <c r="BT1319" s="778"/>
      <c r="BU1319" s="778"/>
      <c r="BV1319" s="778"/>
      <c r="BW1319" s="778"/>
      <c r="BX1319" s="778"/>
      <c r="BY1319" s="778"/>
      <c r="BZ1319" s="778"/>
      <c r="CA1319" s="778"/>
      <c r="CB1319" s="778"/>
      <c r="CC1319" s="778"/>
      <c r="CD1319" s="778"/>
      <c r="CE1319" s="778"/>
      <c r="CF1319" s="778"/>
      <c r="CG1319" s="778"/>
      <c r="CH1319" s="778"/>
      <c r="CI1319" s="778"/>
      <c r="CJ1319" s="778"/>
      <c r="CK1319" s="772"/>
      <c r="CL1319" s="772"/>
      <c r="CM1319" s="772"/>
      <c r="CN1319" s="886"/>
      <c r="CO1319" s="772"/>
      <c r="CP1319" s="772"/>
      <c r="CQ1319" s="772"/>
      <c r="CR1319" s="772"/>
      <c r="CS1319" s="781"/>
      <c r="CT1319" s="782"/>
      <c r="CU1319" s="783"/>
      <c r="CV1319" s="774"/>
      <c r="CW1319" s="774"/>
      <c r="CX1319" s="782"/>
      <c r="CY1319" s="784"/>
      <c r="CZ1319" s="784"/>
      <c r="DA1319" s="785"/>
      <c r="DB1319" s="785"/>
      <c r="DC1319" s="785"/>
      <c r="DD1319" s="785"/>
      <c r="DE1319" s="785"/>
      <c r="DF1319" s="785"/>
      <c r="DG1319" s="785"/>
      <c r="DH1319" s="786"/>
      <c r="DI1319" s="774"/>
      <c r="DJ1319" s="774"/>
      <c r="DK1319" s="774"/>
      <c r="DL1319" s="774"/>
      <c r="DM1319" s="774"/>
      <c r="DN1319" s="774"/>
      <c r="DO1319" s="804"/>
      <c r="DP1319" s="774"/>
      <c r="DQ1319" s="776"/>
      <c r="DR1319" s="774"/>
      <c r="DS1319" s="786"/>
      <c r="DT1319" s="752">
        <v>0</v>
      </c>
      <c r="DU1319" s="753" t="s">
        <v>308</v>
      </c>
      <c r="DV1319" s="753" t="s">
        <v>308</v>
      </c>
      <c r="DW1319" s="754" t="s">
        <v>308</v>
      </c>
      <c r="DX1319" s="755" t="s">
        <v>308</v>
      </c>
      <c r="DY1319" s="754" t="e">
        <v>#VALUE!</v>
      </c>
      <c r="DZ1319" s="754" t="e">
        <v>#VALUE!</v>
      </c>
      <c r="EA1319" s="754"/>
      <c r="EB1319" s="754"/>
    </row>
    <row r="1320" spans="1:266" ht="17.25" hidden="1" customHeight="1" outlineLevel="1" x14ac:dyDescent="0.35">
      <c r="A1320" s="618" t="s">
        <v>308</v>
      </c>
      <c r="B1320" s="730">
        <v>101</v>
      </c>
      <c r="C1320" s="730" t="s">
        <v>741</v>
      </c>
      <c r="D1320" s="730" t="s">
        <v>741</v>
      </c>
      <c r="E1320" s="730">
        <v>22</v>
      </c>
      <c r="F1320" s="731"/>
      <c r="G1320" s="821"/>
      <c r="H1320" s="733"/>
      <c r="I1320" s="730" t="s">
        <v>308</v>
      </c>
      <c r="J1320" s="730" t="s">
        <v>308</v>
      </c>
      <c r="K1320" s="730">
        <v>0</v>
      </c>
      <c r="L1320" s="730" t="s">
        <v>308</v>
      </c>
      <c r="M1320" s="772"/>
      <c r="N1320" s="772">
        <v>0</v>
      </c>
      <c r="O1320" s="772" t="s">
        <v>742</v>
      </c>
      <c r="P1320" s="772" t="b">
        <v>1</v>
      </c>
      <c r="Q1320" s="772" t="e">
        <v>#VALUE!</v>
      </c>
      <c r="R1320" s="772"/>
      <c r="S1320" s="772"/>
      <c r="T1320" s="772"/>
      <c r="U1320" s="772"/>
      <c r="V1320" s="772"/>
      <c r="W1320" s="772"/>
      <c r="X1320" s="772"/>
      <c r="Y1320" s="772"/>
      <c r="Z1320" s="774"/>
      <c r="AA1320" s="772"/>
      <c r="AB1320" s="772"/>
      <c r="AC1320" s="772"/>
      <c r="AD1320" s="772"/>
      <c r="AE1320" s="775"/>
      <c r="AF1320" s="776"/>
      <c r="AG1320" s="777"/>
      <c r="AH1320" s="777"/>
      <c r="AI1320" s="777"/>
      <c r="AJ1320" s="778"/>
      <c r="AK1320" s="779"/>
      <c r="AL1320" s="778"/>
      <c r="AM1320" s="778"/>
      <c r="AN1320" s="778"/>
      <c r="AO1320" s="778"/>
      <c r="AP1320" s="778"/>
      <c r="AQ1320" s="778"/>
      <c r="AR1320" s="778"/>
      <c r="AS1320" s="778"/>
      <c r="AT1320" s="778"/>
      <c r="AU1320" s="778"/>
      <c r="AV1320" s="778"/>
      <c r="AW1320" s="778"/>
      <c r="AX1320" s="778"/>
      <c r="AY1320" s="778"/>
      <c r="AZ1320" s="778"/>
      <c r="BA1320" s="778"/>
      <c r="BB1320" s="778"/>
      <c r="BC1320" s="778"/>
      <c r="BD1320" s="778"/>
      <c r="BE1320" s="778"/>
      <c r="BF1320" s="778"/>
      <c r="BG1320" s="778"/>
      <c r="BH1320" s="778"/>
      <c r="BI1320" s="778"/>
      <c r="BJ1320" s="778"/>
      <c r="BK1320" s="778"/>
      <c r="BL1320" s="778"/>
      <c r="BM1320" s="778"/>
      <c r="BN1320" s="778"/>
      <c r="BO1320" s="778"/>
      <c r="BP1320" s="778"/>
      <c r="BQ1320" s="778"/>
      <c r="BR1320" s="778"/>
      <c r="BS1320" s="778"/>
      <c r="BT1320" s="778"/>
      <c r="BU1320" s="778"/>
      <c r="BV1320" s="778"/>
      <c r="BW1320" s="778"/>
      <c r="BX1320" s="778"/>
      <c r="BY1320" s="778"/>
      <c r="BZ1320" s="778"/>
      <c r="CA1320" s="778"/>
      <c r="CB1320" s="778"/>
      <c r="CC1320" s="778"/>
      <c r="CD1320" s="778"/>
      <c r="CE1320" s="778"/>
      <c r="CF1320" s="778"/>
      <c r="CG1320" s="778"/>
      <c r="CH1320" s="778"/>
      <c r="CI1320" s="778"/>
      <c r="CJ1320" s="778"/>
      <c r="CK1320" s="772"/>
      <c r="CL1320" s="772"/>
      <c r="CM1320" s="772"/>
      <c r="CN1320" s="886"/>
      <c r="CO1320" s="772"/>
      <c r="CP1320" s="772"/>
      <c r="CQ1320" s="772"/>
      <c r="CR1320" s="772"/>
      <c r="CS1320" s="781"/>
      <c r="CT1320" s="782"/>
      <c r="CU1320" s="783"/>
      <c r="CV1320" s="774"/>
      <c r="CW1320" s="774"/>
      <c r="CX1320" s="782"/>
      <c r="CY1320" s="784"/>
      <c r="CZ1320" s="784"/>
      <c r="DA1320" s="785"/>
      <c r="DB1320" s="785"/>
      <c r="DC1320" s="785"/>
      <c r="DD1320" s="785"/>
      <c r="DE1320" s="785"/>
      <c r="DF1320" s="785"/>
      <c r="DG1320" s="785"/>
      <c r="DH1320" s="786"/>
      <c r="DI1320" s="774"/>
      <c r="DJ1320" s="774"/>
      <c r="DK1320" s="774"/>
      <c r="DL1320" s="774"/>
      <c r="DM1320" s="774"/>
      <c r="DN1320" s="774"/>
      <c r="DO1320" s="804"/>
      <c r="DP1320" s="774"/>
      <c r="DQ1320" s="776"/>
      <c r="DR1320" s="774"/>
      <c r="DS1320" s="786"/>
      <c r="DT1320" s="752">
        <v>0</v>
      </c>
      <c r="DU1320" s="753" t="s">
        <v>308</v>
      </c>
      <c r="DV1320" s="753" t="s">
        <v>308</v>
      </c>
      <c r="DW1320" s="754" t="s">
        <v>308</v>
      </c>
      <c r="DX1320" s="755" t="s">
        <v>308</v>
      </c>
      <c r="DY1320" s="754" t="e">
        <v>#VALUE!</v>
      </c>
      <c r="DZ1320" s="754" t="e">
        <v>#VALUE!</v>
      </c>
      <c r="EA1320" s="754"/>
      <c r="EB1320" s="754"/>
    </row>
    <row r="1321" spans="1:266" ht="17.25" hidden="1" customHeight="1" outlineLevel="1" x14ac:dyDescent="0.35">
      <c r="A1321" s="618" t="s">
        <v>308</v>
      </c>
      <c r="B1321" s="730">
        <v>102</v>
      </c>
      <c r="C1321" s="730" t="s">
        <v>741</v>
      </c>
      <c r="D1321" s="730" t="s">
        <v>741</v>
      </c>
      <c r="E1321" s="730">
        <v>22</v>
      </c>
      <c r="F1321" s="731"/>
      <c r="G1321" s="821"/>
      <c r="H1321" s="733"/>
      <c r="I1321" s="730" t="s">
        <v>308</v>
      </c>
      <c r="J1321" s="730" t="s">
        <v>308</v>
      </c>
      <c r="K1321" s="730">
        <v>0</v>
      </c>
      <c r="L1321" s="730" t="s">
        <v>308</v>
      </c>
      <c r="M1321" s="772"/>
      <c r="N1321" s="772">
        <v>0</v>
      </c>
      <c r="O1321" s="772" t="s">
        <v>742</v>
      </c>
      <c r="P1321" s="772" t="b">
        <v>1</v>
      </c>
      <c r="Q1321" s="772" t="e">
        <v>#VALUE!</v>
      </c>
      <c r="R1321" s="772"/>
      <c r="S1321" s="772"/>
      <c r="T1321" s="772"/>
      <c r="U1321" s="772"/>
      <c r="V1321" s="772"/>
      <c r="W1321" s="772"/>
      <c r="X1321" s="772"/>
      <c r="Y1321" s="772"/>
      <c r="Z1321" s="774"/>
      <c r="AA1321" s="772"/>
      <c r="AB1321" s="772"/>
      <c r="AC1321" s="772"/>
      <c r="AD1321" s="772"/>
      <c r="AE1321" s="775"/>
      <c r="AF1321" s="776"/>
      <c r="AG1321" s="777"/>
      <c r="AH1321" s="777"/>
      <c r="AI1321" s="777"/>
      <c r="AJ1321" s="778"/>
      <c r="AK1321" s="779"/>
      <c r="AL1321" s="778"/>
      <c r="AM1321" s="778"/>
      <c r="AN1321" s="778"/>
      <c r="AO1321" s="778"/>
      <c r="AP1321" s="778"/>
      <c r="AQ1321" s="778"/>
      <c r="AR1321" s="778"/>
      <c r="AS1321" s="778"/>
      <c r="AT1321" s="778"/>
      <c r="AU1321" s="778"/>
      <c r="AV1321" s="778"/>
      <c r="AW1321" s="778"/>
      <c r="AX1321" s="778"/>
      <c r="AY1321" s="778"/>
      <c r="AZ1321" s="778"/>
      <c r="BA1321" s="778"/>
      <c r="BB1321" s="778"/>
      <c r="BC1321" s="778"/>
      <c r="BD1321" s="778"/>
      <c r="BE1321" s="778"/>
      <c r="BF1321" s="778"/>
      <c r="BG1321" s="778"/>
      <c r="BH1321" s="778"/>
      <c r="BI1321" s="778"/>
      <c r="BJ1321" s="778"/>
      <c r="BK1321" s="778"/>
      <c r="BL1321" s="778"/>
      <c r="BM1321" s="778"/>
      <c r="BN1321" s="778"/>
      <c r="BO1321" s="778"/>
      <c r="BP1321" s="778"/>
      <c r="BQ1321" s="778"/>
      <c r="BR1321" s="778"/>
      <c r="BS1321" s="778"/>
      <c r="BT1321" s="778"/>
      <c r="BU1321" s="778"/>
      <c r="BV1321" s="778"/>
      <c r="BW1321" s="778"/>
      <c r="BX1321" s="778"/>
      <c r="BY1321" s="778"/>
      <c r="BZ1321" s="778"/>
      <c r="CA1321" s="778"/>
      <c r="CB1321" s="778"/>
      <c r="CC1321" s="778"/>
      <c r="CD1321" s="778"/>
      <c r="CE1321" s="778"/>
      <c r="CF1321" s="778"/>
      <c r="CG1321" s="778"/>
      <c r="CH1321" s="778"/>
      <c r="CI1321" s="778"/>
      <c r="CJ1321" s="778"/>
      <c r="CK1321" s="772"/>
      <c r="CL1321" s="772"/>
      <c r="CM1321" s="772"/>
      <c r="CN1321" s="886"/>
      <c r="CO1321" s="772"/>
      <c r="CP1321" s="772"/>
      <c r="CQ1321" s="772"/>
      <c r="CR1321" s="772"/>
      <c r="CS1321" s="781"/>
      <c r="CT1321" s="782"/>
      <c r="CU1321" s="783"/>
      <c r="CV1321" s="774"/>
      <c r="CW1321" s="774"/>
      <c r="CX1321" s="782"/>
      <c r="CY1321" s="784"/>
      <c r="CZ1321" s="784"/>
      <c r="DA1321" s="785"/>
      <c r="DB1321" s="785"/>
      <c r="DC1321" s="785"/>
      <c r="DD1321" s="785"/>
      <c r="DE1321" s="785"/>
      <c r="DF1321" s="785"/>
      <c r="DG1321" s="785"/>
      <c r="DH1321" s="786"/>
      <c r="DI1321" s="774"/>
      <c r="DJ1321" s="774"/>
      <c r="DK1321" s="774"/>
      <c r="DL1321" s="774"/>
      <c r="DM1321" s="774"/>
      <c r="DN1321" s="774"/>
      <c r="DO1321" s="804"/>
      <c r="DP1321" s="774"/>
      <c r="DQ1321" s="776"/>
      <c r="DR1321" s="774"/>
      <c r="DS1321" s="786"/>
      <c r="DT1321" s="752">
        <v>0</v>
      </c>
      <c r="DU1321" s="753" t="s">
        <v>308</v>
      </c>
      <c r="DV1321" s="753" t="s">
        <v>308</v>
      </c>
      <c r="DW1321" s="754" t="s">
        <v>308</v>
      </c>
      <c r="DX1321" s="755" t="s">
        <v>308</v>
      </c>
      <c r="DY1321" s="754" t="e">
        <v>#VALUE!</v>
      </c>
      <c r="DZ1321" s="754" t="e">
        <v>#VALUE!</v>
      </c>
      <c r="EA1321" s="754"/>
      <c r="EB1321" s="754"/>
    </row>
    <row r="1322" spans="1:266" ht="17.25" hidden="1" customHeight="1" outlineLevel="1" x14ac:dyDescent="0.35">
      <c r="A1322" s="618" t="s">
        <v>308</v>
      </c>
      <c r="B1322" s="730">
        <v>103</v>
      </c>
      <c r="C1322" s="730" t="s">
        <v>741</v>
      </c>
      <c r="D1322" s="730" t="s">
        <v>741</v>
      </c>
      <c r="E1322" s="730">
        <v>22</v>
      </c>
      <c r="F1322" s="731"/>
      <c r="G1322" s="821"/>
      <c r="H1322" s="733"/>
      <c r="I1322" s="730" t="s">
        <v>308</v>
      </c>
      <c r="J1322" s="730" t="s">
        <v>308</v>
      </c>
      <c r="K1322" s="730">
        <v>0</v>
      </c>
      <c r="L1322" s="730" t="s">
        <v>308</v>
      </c>
      <c r="M1322" s="772"/>
      <c r="N1322" s="772">
        <v>0</v>
      </c>
      <c r="O1322" s="772" t="s">
        <v>742</v>
      </c>
      <c r="P1322" s="772" t="b">
        <v>1</v>
      </c>
      <c r="Q1322" s="772" t="e">
        <v>#VALUE!</v>
      </c>
      <c r="R1322" s="772"/>
      <c r="S1322" s="772"/>
      <c r="T1322" s="772"/>
      <c r="U1322" s="772"/>
      <c r="V1322" s="772"/>
      <c r="W1322" s="772"/>
      <c r="X1322" s="772"/>
      <c r="Y1322" s="772"/>
      <c r="Z1322" s="774"/>
      <c r="AA1322" s="772"/>
      <c r="AB1322" s="772"/>
      <c r="AC1322" s="772"/>
      <c r="AD1322" s="772"/>
      <c r="AE1322" s="775"/>
      <c r="AF1322" s="776"/>
      <c r="AG1322" s="777"/>
      <c r="AH1322" s="777"/>
      <c r="AI1322" s="777"/>
      <c r="AJ1322" s="778"/>
      <c r="AK1322" s="779"/>
      <c r="AL1322" s="778"/>
      <c r="AM1322" s="778"/>
      <c r="AN1322" s="778"/>
      <c r="AO1322" s="778"/>
      <c r="AP1322" s="778"/>
      <c r="AQ1322" s="778"/>
      <c r="AR1322" s="778"/>
      <c r="AS1322" s="778"/>
      <c r="AT1322" s="778"/>
      <c r="AU1322" s="778"/>
      <c r="AV1322" s="778"/>
      <c r="AW1322" s="778"/>
      <c r="AX1322" s="778"/>
      <c r="AY1322" s="778"/>
      <c r="AZ1322" s="778"/>
      <c r="BA1322" s="778"/>
      <c r="BB1322" s="778"/>
      <c r="BC1322" s="778"/>
      <c r="BD1322" s="778"/>
      <c r="BE1322" s="778"/>
      <c r="BF1322" s="778"/>
      <c r="BG1322" s="778"/>
      <c r="BH1322" s="778"/>
      <c r="BI1322" s="778"/>
      <c r="BJ1322" s="778"/>
      <c r="BK1322" s="778"/>
      <c r="BL1322" s="778"/>
      <c r="BM1322" s="778"/>
      <c r="BN1322" s="778"/>
      <c r="BO1322" s="778"/>
      <c r="BP1322" s="778"/>
      <c r="BQ1322" s="778"/>
      <c r="BR1322" s="778"/>
      <c r="BS1322" s="778"/>
      <c r="BT1322" s="778"/>
      <c r="BU1322" s="778"/>
      <c r="BV1322" s="778"/>
      <c r="BW1322" s="778"/>
      <c r="BX1322" s="778"/>
      <c r="BY1322" s="778"/>
      <c r="BZ1322" s="778"/>
      <c r="CA1322" s="778"/>
      <c r="CB1322" s="778"/>
      <c r="CC1322" s="778"/>
      <c r="CD1322" s="778"/>
      <c r="CE1322" s="778"/>
      <c r="CF1322" s="778"/>
      <c r="CG1322" s="778"/>
      <c r="CH1322" s="778"/>
      <c r="CI1322" s="778"/>
      <c r="CJ1322" s="778"/>
      <c r="CK1322" s="772"/>
      <c r="CL1322" s="772"/>
      <c r="CM1322" s="772"/>
      <c r="CN1322" s="886"/>
      <c r="CO1322" s="772"/>
      <c r="CP1322" s="772"/>
      <c r="CQ1322" s="772"/>
      <c r="CR1322" s="772"/>
      <c r="CS1322" s="781"/>
      <c r="CT1322" s="782"/>
      <c r="CU1322" s="783"/>
      <c r="CV1322" s="774"/>
      <c r="CW1322" s="774"/>
      <c r="CX1322" s="782"/>
      <c r="CY1322" s="784"/>
      <c r="CZ1322" s="784"/>
      <c r="DA1322" s="785"/>
      <c r="DB1322" s="785"/>
      <c r="DC1322" s="785"/>
      <c r="DD1322" s="785"/>
      <c r="DE1322" s="785"/>
      <c r="DF1322" s="785"/>
      <c r="DG1322" s="785"/>
      <c r="DH1322" s="786"/>
      <c r="DI1322" s="774"/>
      <c r="DJ1322" s="774"/>
      <c r="DK1322" s="774"/>
      <c r="DL1322" s="774"/>
      <c r="DM1322" s="774"/>
      <c r="DN1322" s="774"/>
      <c r="DO1322" s="804"/>
      <c r="DP1322" s="774"/>
      <c r="DQ1322" s="776"/>
      <c r="DR1322" s="774"/>
      <c r="DS1322" s="786"/>
      <c r="DT1322" s="752">
        <v>0</v>
      </c>
      <c r="DU1322" s="753" t="s">
        <v>308</v>
      </c>
      <c r="DV1322" s="753" t="s">
        <v>308</v>
      </c>
      <c r="DW1322" s="754" t="s">
        <v>308</v>
      </c>
      <c r="DX1322" s="755" t="s">
        <v>308</v>
      </c>
      <c r="DY1322" s="754" t="e">
        <v>#VALUE!</v>
      </c>
      <c r="DZ1322" s="754" t="e">
        <v>#VALUE!</v>
      </c>
      <c r="EA1322" s="754"/>
      <c r="EB1322" s="754"/>
    </row>
    <row r="1323" spans="1:266" ht="17.25" hidden="1" customHeight="1" outlineLevel="1" x14ac:dyDescent="0.35">
      <c r="A1323" s="618" t="s">
        <v>308</v>
      </c>
      <c r="B1323" s="730">
        <v>104</v>
      </c>
      <c r="C1323" s="730" t="s">
        <v>741</v>
      </c>
      <c r="D1323" s="730" t="s">
        <v>741</v>
      </c>
      <c r="E1323" s="730">
        <v>22</v>
      </c>
      <c r="F1323" s="731"/>
      <c r="G1323" s="821"/>
      <c r="H1323" s="733"/>
      <c r="I1323" s="730" t="s">
        <v>308</v>
      </c>
      <c r="J1323" s="730" t="s">
        <v>308</v>
      </c>
      <c r="K1323" s="730">
        <v>0</v>
      </c>
      <c r="L1323" s="730" t="s">
        <v>308</v>
      </c>
      <c r="M1323" s="772"/>
      <c r="N1323" s="772">
        <v>0</v>
      </c>
      <c r="O1323" s="772" t="s">
        <v>742</v>
      </c>
      <c r="P1323" s="772" t="b">
        <v>1</v>
      </c>
      <c r="Q1323" s="772" t="e">
        <v>#VALUE!</v>
      </c>
      <c r="R1323" s="772"/>
      <c r="S1323" s="772"/>
      <c r="T1323" s="772"/>
      <c r="U1323" s="772"/>
      <c r="V1323" s="772"/>
      <c r="W1323" s="772"/>
      <c r="X1323" s="772"/>
      <c r="Y1323" s="772"/>
      <c r="Z1323" s="774"/>
      <c r="AA1323" s="772"/>
      <c r="AB1323" s="772"/>
      <c r="AC1323" s="772"/>
      <c r="AD1323" s="772"/>
      <c r="AE1323" s="775"/>
      <c r="AF1323" s="776"/>
      <c r="AG1323" s="777"/>
      <c r="AH1323" s="777"/>
      <c r="AI1323" s="777"/>
      <c r="AJ1323" s="778"/>
      <c r="AK1323" s="779"/>
      <c r="AL1323" s="778"/>
      <c r="AM1323" s="778"/>
      <c r="AN1323" s="778"/>
      <c r="AO1323" s="778"/>
      <c r="AP1323" s="778"/>
      <c r="AQ1323" s="778"/>
      <c r="AR1323" s="778"/>
      <c r="AS1323" s="778"/>
      <c r="AT1323" s="778"/>
      <c r="AU1323" s="778"/>
      <c r="AV1323" s="778"/>
      <c r="AW1323" s="778"/>
      <c r="AX1323" s="778"/>
      <c r="AY1323" s="778"/>
      <c r="AZ1323" s="778"/>
      <c r="BA1323" s="778"/>
      <c r="BB1323" s="778"/>
      <c r="BC1323" s="778"/>
      <c r="BD1323" s="778"/>
      <c r="BE1323" s="778"/>
      <c r="BF1323" s="778"/>
      <c r="BG1323" s="778"/>
      <c r="BH1323" s="778"/>
      <c r="BI1323" s="778"/>
      <c r="BJ1323" s="778"/>
      <c r="BK1323" s="778"/>
      <c r="BL1323" s="778"/>
      <c r="BM1323" s="778"/>
      <c r="BN1323" s="778"/>
      <c r="BO1323" s="778"/>
      <c r="BP1323" s="778"/>
      <c r="BQ1323" s="778"/>
      <c r="BR1323" s="778"/>
      <c r="BS1323" s="778"/>
      <c r="BT1323" s="778"/>
      <c r="BU1323" s="778"/>
      <c r="BV1323" s="778"/>
      <c r="BW1323" s="778"/>
      <c r="BX1323" s="778"/>
      <c r="BY1323" s="778"/>
      <c r="BZ1323" s="778"/>
      <c r="CA1323" s="778"/>
      <c r="CB1323" s="778"/>
      <c r="CC1323" s="778"/>
      <c r="CD1323" s="778"/>
      <c r="CE1323" s="778"/>
      <c r="CF1323" s="778"/>
      <c r="CG1323" s="778"/>
      <c r="CH1323" s="778"/>
      <c r="CI1323" s="778"/>
      <c r="CJ1323" s="778"/>
      <c r="CK1323" s="772"/>
      <c r="CL1323" s="772"/>
      <c r="CM1323" s="772"/>
      <c r="CN1323" s="886"/>
      <c r="CO1323" s="772"/>
      <c r="CP1323" s="772"/>
      <c r="CQ1323" s="772"/>
      <c r="CR1323" s="772"/>
      <c r="CS1323" s="781"/>
      <c r="CT1323" s="782"/>
      <c r="CU1323" s="783"/>
      <c r="CV1323" s="774"/>
      <c r="CW1323" s="774"/>
      <c r="CX1323" s="782"/>
      <c r="CY1323" s="784"/>
      <c r="CZ1323" s="784"/>
      <c r="DA1323" s="785"/>
      <c r="DB1323" s="785"/>
      <c r="DC1323" s="785"/>
      <c r="DD1323" s="785"/>
      <c r="DE1323" s="785"/>
      <c r="DF1323" s="785"/>
      <c r="DG1323" s="785"/>
      <c r="DH1323" s="786"/>
      <c r="DI1323" s="774"/>
      <c r="DJ1323" s="774"/>
      <c r="DK1323" s="774"/>
      <c r="DL1323" s="774"/>
      <c r="DM1323" s="774"/>
      <c r="DN1323" s="774"/>
      <c r="DO1323" s="804"/>
      <c r="DP1323" s="774"/>
      <c r="DQ1323" s="776"/>
      <c r="DR1323" s="774"/>
      <c r="DS1323" s="786"/>
      <c r="DT1323" s="752">
        <v>0</v>
      </c>
      <c r="DU1323" s="753" t="s">
        <v>308</v>
      </c>
      <c r="DV1323" s="753" t="s">
        <v>308</v>
      </c>
      <c r="DW1323" s="754" t="s">
        <v>308</v>
      </c>
      <c r="DX1323" s="755" t="s">
        <v>308</v>
      </c>
      <c r="DY1323" s="754" t="e">
        <v>#VALUE!</v>
      </c>
      <c r="DZ1323" s="754" t="e">
        <v>#VALUE!</v>
      </c>
      <c r="EA1323" s="754"/>
      <c r="EB1323" s="754"/>
    </row>
    <row r="1324" spans="1:266" ht="17.25" hidden="1" customHeight="1" outlineLevel="1" x14ac:dyDescent="0.35">
      <c r="A1324" s="618" t="s">
        <v>308</v>
      </c>
      <c r="B1324" s="730">
        <v>105</v>
      </c>
      <c r="C1324" s="730" t="s">
        <v>741</v>
      </c>
      <c r="D1324" s="730" t="s">
        <v>741</v>
      </c>
      <c r="E1324" s="730">
        <v>22</v>
      </c>
      <c r="F1324" s="731"/>
      <c r="G1324" s="821"/>
      <c r="H1324" s="733"/>
      <c r="I1324" s="730" t="s">
        <v>308</v>
      </c>
      <c r="J1324" s="730" t="s">
        <v>308</v>
      </c>
      <c r="K1324" s="730">
        <v>0</v>
      </c>
      <c r="L1324" s="730" t="s">
        <v>308</v>
      </c>
      <c r="M1324" s="772"/>
      <c r="N1324" s="772">
        <v>0</v>
      </c>
      <c r="O1324" s="772" t="s">
        <v>742</v>
      </c>
      <c r="P1324" s="772" t="b">
        <v>1</v>
      </c>
      <c r="Q1324" s="772" t="e">
        <v>#VALUE!</v>
      </c>
      <c r="R1324" s="772"/>
      <c r="S1324" s="772"/>
      <c r="T1324" s="772"/>
      <c r="U1324" s="772"/>
      <c r="V1324" s="772"/>
      <c r="W1324" s="772"/>
      <c r="X1324" s="772"/>
      <c r="Y1324" s="772"/>
      <c r="Z1324" s="774"/>
      <c r="AA1324" s="772"/>
      <c r="AB1324" s="772"/>
      <c r="AC1324" s="772"/>
      <c r="AD1324" s="772"/>
      <c r="AE1324" s="775"/>
      <c r="AF1324" s="776"/>
      <c r="AG1324" s="777"/>
      <c r="AH1324" s="777"/>
      <c r="AI1324" s="777"/>
      <c r="AJ1324" s="778"/>
      <c r="AK1324" s="779"/>
      <c r="AL1324" s="778"/>
      <c r="AM1324" s="778"/>
      <c r="AN1324" s="778"/>
      <c r="AO1324" s="778"/>
      <c r="AP1324" s="778"/>
      <c r="AQ1324" s="778"/>
      <c r="AR1324" s="778"/>
      <c r="AS1324" s="778"/>
      <c r="AT1324" s="778"/>
      <c r="AU1324" s="778"/>
      <c r="AV1324" s="778"/>
      <c r="AW1324" s="778"/>
      <c r="AX1324" s="778"/>
      <c r="AY1324" s="778"/>
      <c r="AZ1324" s="778"/>
      <c r="BA1324" s="778"/>
      <c r="BB1324" s="778"/>
      <c r="BC1324" s="778"/>
      <c r="BD1324" s="778"/>
      <c r="BE1324" s="778"/>
      <c r="BF1324" s="778"/>
      <c r="BG1324" s="778"/>
      <c r="BH1324" s="778"/>
      <c r="BI1324" s="778"/>
      <c r="BJ1324" s="778"/>
      <c r="BK1324" s="778"/>
      <c r="BL1324" s="778"/>
      <c r="BM1324" s="778"/>
      <c r="BN1324" s="778"/>
      <c r="BO1324" s="778"/>
      <c r="BP1324" s="778"/>
      <c r="BQ1324" s="778"/>
      <c r="BR1324" s="778"/>
      <c r="BS1324" s="778"/>
      <c r="BT1324" s="778"/>
      <c r="BU1324" s="778"/>
      <c r="BV1324" s="778"/>
      <c r="BW1324" s="778"/>
      <c r="BX1324" s="778"/>
      <c r="BY1324" s="778"/>
      <c r="BZ1324" s="778"/>
      <c r="CA1324" s="778"/>
      <c r="CB1324" s="778"/>
      <c r="CC1324" s="778"/>
      <c r="CD1324" s="778"/>
      <c r="CE1324" s="778"/>
      <c r="CF1324" s="778"/>
      <c r="CG1324" s="778"/>
      <c r="CH1324" s="778"/>
      <c r="CI1324" s="778"/>
      <c r="CJ1324" s="778"/>
      <c r="CK1324" s="772"/>
      <c r="CL1324" s="772"/>
      <c r="CM1324" s="772"/>
      <c r="CN1324" s="886"/>
      <c r="CO1324" s="772"/>
      <c r="CP1324" s="772"/>
      <c r="CQ1324" s="772"/>
      <c r="CR1324" s="772"/>
      <c r="CS1324" s="781"/>
      <c r="CT1324" s="782"/>
      <c r="CU1324" s="783"/>
      <c r="CV1324" s="774"/>
      <c r="CW1324" s="774"/>
      <c r="CX1324" s="782"/>
      <c r="CY1324" s="784"/>
      <c r="CZ1324" s="784"/>
      <c r="DA1324" s="785"/>
      <c r="DB1324" s="785"/>
      <c r="DC1324" s="785"/>
      <c r="DD1324" s="785"/>
      <c r="DE1324" s="785"/>
      <c r="DF1324" s="785"/>
      <c r="DG1324" s="785"/>
      <c r="DH1324" s="786"/>
      <c r="DI1324" s="774"/>
      <c r="DJ1324" s="774"/>
      <c r="DK1324" s="774"/>
      <c r="DL1324" s="774"/>
      <c r="DM1324" s="774"/>
      <c r="DN1324" s="774"/>
      <c r="DO1324" s="804"/>
      <c r="DP1324" s="774"/>
      <c r="DQ1324" s="776"/>
      <c r="DR1324" s="774"/>
      <c r="DS1324" s="786"/>
      <c r="DT1324" s="752">
        <v>0</v>
      </c>
      <c r="DU1324" s="753" t="s">
        <v>308</v>
      </c>
      <c r="DV1324" s="753" t="s">
        <v>308</v>
      </c>
      <c r="DW1324" s="754" t="s">
        <v>308</v>
      </c>
      <c r="DX1324" s="755" t="s">
        <v>308</v>
      </c>
      <c r="DY1324" s="754" t="e">
        <v>#VALUE!</v>
      </c>
      <c r="DZ1324" s="754" t="e">
        <v>#VALUE!</v>
      </c>
      <c r="EA1324" s="754"/>
      <c r="EB1324" s="754"/>
    </row>
    <row r="1325" spans="1:266" ht="17.25" hidden="1" customHeight="1" outlineLevel="1" x14ac:dyDescent="0.35">
      <c r="A1325" s="618" t="s">
        <v>308</v>
      </c>
      <c r="B1325" s="730">
        <v>106</v>
      </c>
      <c r="C1325" s="730" t="s">
        <v>741</v>
      </c>
      <c r="D1325" s="730" t="s">
        <v>741</v>
      </c>
      <c r="E1325" s="730">
        <v>22</v>
      </c>
      <c r="F1325" s="731"/>
      <c r="G1325" s="821"/>
      <c r="H1325" s="733"/>
      <c r="I1325" s="730" t="s">
        <v>308</v>
      </c>
      <c r="J1325" s="730" t="s">
        <v>308</v>
      </c>
      <c r="K1325" s="730">
        <v>0</v>
      </c>
      <c r="L1325" s="730" t="s">
        <v>308</v>
      </c>
      <c r="M1325" s="772"/>
      <c r="N1325" s="772">
        <v>0</v>
      </c>
      <c r="O1325" s="772" t="s">
        <v>742</v>
      </c>
      <c r="P1325" s="772" t="b">
        <v>1</v>
      </c>
      <c r="Q1325" s="772" t="e">
        <v>#VALUE!</v>
      </c>
      <c r="R1325" s="772"/>
      <c r="S1325" s="772"/>
      <c r="T1325" s="772"/>
      <c r="U1325" s="772"/>
      <c r="V1325" s="772"/>
      <c r="W1325" s="772"/>
      <c r="X1325" s="772"/>
      <c r="Y1325" s="772"/>
      <c r="Z1325" s="774"/>
      <c r="AA1325" s="772"/>
      <c r="AB1325" s="772"/>
      <c r="AC1325" s="772"/>
      <c r="AD1325" s="772"/>
      <c r="AE1325" s="775"/>
      <c r="AF1325" s="776"/>
      <c r="AG1325" s="777"/>
      <c r="AH1325" s="777"/>
      <c r="AI1325" s="777"/>
      <c r="AJ1325" s="778"/>
      <c r="AK1325" s="779"/>
      <c r="AL1325" s="778"/>
      <c r="AM1325" s="778"/>
      <c r="AN1325" s="778"/>
      <c r="AO1325" s="778"/>
      <c r="AP1325" s="778"/>
      <c r="AQ1325" s="778"/>
      <c r="AR1325" s="778"/>
      <c r="AS1325" s="778"/>
      <c r="AT1325" s="778"/>
      <c r="AU1325" s="778"/>
      <c r="AV1325" s="778"/>
      <c r="AW1325" s="778"/>
      <c r="AX1325" s="778"/>
      <c r="AY1325" s="778"/>
      <c r="AZ1325" s="778"/>
      <c r="BA1325" s="778"/>
      <c r="BB1325" s="778"/>
      <c r="BC1325" s="778"/>
      <c r="BD1325" s="778"/>
      <c r="BE1325" s="778"/>
      <c r="BF1325" s="778"/>
      <c r="BG1325" s="778"/>
      <c r="BH1325" s="778"/>
      <c r="BI1325" s="778"/>
      <c r="BJ1325" s="778"/>
      <c r="BK1325" s="778"/>
      <c r="BL1325" s="778"/>
      <c r="BM1325" s="778"/>
      <c r="BN1325" s="778"/>
      <c r="BO1325" s="778"/>
      <c r="BP1325" s="778"/>
      <c r="BQ1325" s="778"/>
      <c r="BR1325" s="778"/>
      <c r="BS1325" s="778"/>
      <c r="BT1325" s="778"/>
      <c r="BU1325" s="778"/>
      <c r="BV1325" s="778"/>
      <c r="BW1325" s="778"/>
      <c r="BX1325" s="778"/>
      <c r="BY1325" s="778"/>
      <c r="BZ1325" s="778"/>
      <c r="CA1325" s="778"/>
      <c r="CB1325" s="778"/>
      <c r="CC1325" s="778"/>
      <c r="CD1325" s="778"/>
      <c r="CE1325" s="778"/>
      <c r="CF1325" s="778"/>
      <c r="CG1325" s="778"/>
      <c r="CH1325" s="778"/>
      <c r="CI1325" s="778"/>
      <c r="CJ1325" s="778"/>
      <c r="CK1325" s="772"/>
      <c r="CL1325" s="772"/>
      <c r="CM1325" s="772"/>
      <c r="CN1325" s="886"/>
      <c r="CO1325" s="772"/>
      <c r="CP1325" s="772"/>
      <c r="CQ1325" s="772"/>
      <c r="CR1325" s="772"/>
      <c r="CS1325" s="781"/>
      <c r="CT1325" s="782"/>
      <c r="CU1325" s="783"/>
      <c r="CV1325" s="774"/>
      <c r="CW1325" s="774"/>
      <c r="CX1325" s="782"/>
      <c r="CY1325" s="784"/>
      <c r="CZ1325" s="784"/>
      <c r="DA1325" s="785"/>
      <c r="DB1325" s="785"/>
      <c r="DC1325" s="785"/>
      <c r="DD1325" s="785"/>
      <c r="DE1325" s="785"/>
      <c r="DF1325" s="785"/>
      <c r="DG1325" s="785"/>
      <c r="DH1325" s="786"/>
      <c r="DI1325" s="774"/>
      <c r="DJ1325" s="774"/>
      <c r="DK1325" s="774"/>
      <c r="DL1325" s="774"/>
      <c r="DM1325" s="774"/>
      <c r="DN1325" s="774"/>
      <c r="DO1325" s="804"/>
      <c r="DP1325" s="774"/>
      <c r="DQ1325" s="776"/>
      <c r="DR1325" s="774"/>
      <c r="DS1325" s="786"/>
      <c r="DT1325" s="752">
        <v>0</v>
      </c>
      <c r="DU1325" s="753" t="s">
        <v>308</v>
      </c>
      <c r="DV1325" s="753" t="s">
        <v>308</v>
      </c>
      <c r="DW1325" s="754" t="s">
        <v>308</v>
      </c>
      <c r="DX1325" s="755" t="s">
        <v>308</v>
      </c>
      <c r="DY1325" s="754" t="e">
        <v>#VALUE!</v>
      </c>
      <c r="DZ1325" s="754" t="e">
        <v>#VALUE!</v>
      </c>
      <c r="EA1325" s="754"/>
      <c r="EB1325" s="754"/>
    </row>
    <row r="1326" spans="1:266" ht="17.25" hidden="1" customHeight="1" outlineLevel="1" x14ac:dyDescent="0.35">
      <c r="A1326" s="618" t="s">
        <v>308</v>
      </c>
      <c r="B1326" s="730">
        <v>107</v>
      </c>
      <c r="C1326" s="730" t="s">
        <v>741</v>
      </c>
      <c r="D1326" s="730" t="s">
        <v>741</v>
      </c>
      <c r="E1326" s="730">
        <v>22</v>
      </c>
      <c r="F1326" s="731"/>
      <c r="G1326" s="821"/>
      <c r="H1326" s="733"/>
      <c r="I1326" s="730" t="s">
        <v>308</v>
      </c>
      <c r="J1326" s="730" t="s">
        <v>308</v>
      </c>
      <c r="K1326" s="730" t="s">
        <v>308</v>
      </c>
      <c r="L1326" s="730" t="s">
        <v>308</v>
      </c>
      <c r="M1326" s="772"/>
      <c r="N1326" s="772">
        <v>0</v>
      </c>
      <c r="O1326" s="772" t="s">
        <v>742</v>
      </c>
      <c r="P1326" s="772" t="b">
        <v>1</v>
      </c>
      <c r="Q1326" s="772" t="e">
        <v>#VALUE!</v>
      </c>
      <c r="R1326" s="772"/>
      <c r="S1326" s="772"/>
      <c r="T1326" s="772"/>
      <c r="U1326" s="772"/>
      <c r="V1326" s="772"/>
      <c r="W1326" s="772"/>
      <c r="X1326" s="772"/>
      <c r="Y1326" s="772"/>
      <c r="Z1326" s="774"/>
      <c r="AA1326" s="772"/>
      <c r="AB1326" s="772"/>
      <c r="AC1326" s="772"/>
      <c r="AD1326" s="772"/>
      <c r="AE1326" s="775"/>
      <c r="AF1326" s="776">
        <v>0</v>
      </c>
      <c r="AG1326" s="777"/>
      <c r="AH1326" s="777"/>
      <c r="AI1326" s="777"/>
      <c r="AJ1326" s="778"/>
      <c r="AK1326" s="779"/>
      <c r="AL1326" s="778"/>
      <c r="AM1326" s="778"/>
      <c r="AN1326" s="778"/>
      <c r="AO1326" s="778"/>
      <c r="AP1326" s="778"/>
      <c r="AQ1326" s="778"/>
      <c r="AR1326" s="778"/>
      <c r="AS1326" s="778"/>
      <c r="AT1326" s="778"/>
      <c r="AU1326" s="778"/>
      <c r="AV1326" s="778"/>
      <c r="AW1326" s="778"/>
      <c r="AX1326" s="778"/>
      <c r="AY1326" s="778"/>
      <c r="AZ1326" s="778"/>
      <c r="BA1326" s="778"/>
      <c r="BB1326" s="778"/>
      <c r="BC1326" s="778"/>
      <c r="BD1326" s="778"/>
      <c r="BE1326" s="778"/>
      <c r="BF1326" s="778"/>
      <c r="BG1326" s="778"/>
      <c r="BH1326" s="778"/>
      <c r="BI1326" s="778"/>
      <c r="BJ1326" s="778"/>
      <c r="BK1326" s="778"/>
      <c r="BL1326" s="778"/>
      <c r="BM1326" s="778"/>
      <c r="BN1326" s="778"/>
      <c r="BO1326" s="778"/>
      <c r="BP1326" s="778"/>
      <c r="BQ1326" s="778"/>
      <c r="BR1326" s="778"/>
      <c r="BS1326" s="778"/>
      <c r="BT1326" s="778"/>
      <c r="BU1326" s="778"/>
      <c r="BV1326" s="778"/>
      <c r="BW1326" s="778"/>
      <c r="BX1326" s="778"/>
      <c r="BY1326" s="778"/>
      <c r="BZ1326" s="778"/>
      <c r="CA1326" s="778"/>
      <c r="CB1326" s="778"/>
      <c r="CC1326" s="778"/>
      <c r="CD1326" s="778"/>
      <c r="CE1326" s="778"/>
      <c r="CF1326" s="778"/>
      <c r="CG1326" s="778"/>
      <c r="CH1326" s="778"/>
      <c r="CI1326" s="778"/>
      <c r="CJ1326" s="778"/>
      <c r="CK1326" s="772"/>
      <c r="CL1326" s="772"/>
      <c r="CM1326" s="772"/>
      <c r="CN1326" s="886"/>
      <c r="CO1326" s="772"/>
      <c r="CP1326" s="772"/>
      <c r="CQ1326" s="772"/>
      <c r="CR1326" s="772"/>
      <c r="CS1326" s="781"/>
      <c r="CT1326" s="782" t="s">
        <v>308</v>
      </c>
      <c r="CU1326" s="783" t="s">
        <v>308</v>
      </c>
      <c r="CV1326" s="774"/>
      <c r="CW1326" s="774"/>
      <c r="CX1326" s="782"/>
      <c r="CY1326" s="784">
        <v>0</v>
      </c>
      <c r="CZ1326" s="784">
        <v>0</v>
      </c>
      <c r="DA1326" s="785">
        <v>0</v>
      </c>
      <c r="DB1326" s="785">
        <v>0</v>
      </c>
      <c r="DC1326" s="785">
        <v>0</v>
      </c>
      <c r="DD1326" s="785">
        <v>0</v>
      </c>
      <c r="DE1326" s="785">
        <v>0</v>
      </c>
      <c r="DF1326" s="785">
        <v>0</v>
      </c>
      <c r="DG1326" s="785">
        <v>0</v>
      </c>
      <c r="DH1326" s="786">
        <v>0</v>
      </c>
      <c r="DI1326" s="774">
        <v>0</v>
      </c>
      <c r="DJ1326" s="774">
        <v>0</v>
      </c>
      <c r="DK1326" s="774">
        <v>0</v>
      </c>
      <c r="DL1326" s="774">
        <v>0</v>
      </c>
      <c r="DM1326" s="774">
        <v>0</v>
      </c>
      <c r="DN1326" s="774">
        <v>0</v>
      </c>
      <c r="DO1326" s="804">
        <v>0</v>
      </c>
      <c r="DP1326" s="774" t="s">
        <v>308</v>
      </c>
      <c r="DQ1326" s="776" t="s">
        <v>308</v>
      </c>
      <c r="DR1326" s="774"/>
      <c r="DS1326" s="786"/>
      <c r="DT1326" s="752" t="s">
        <v>308</v>
      </c>
      <c r="DU1326" s="753" t="s">
        <v>308</v>
      </c>
      <c r="DV1326" s="753" t="s">
        <v>308</v>
      </c>
      <c r="DW1326" s="754" t="s">
        <v>308</v>
      </c>
      <c r="DX1326" s="755" t="s">
        <v>308</v>
      </c>
      <c r="DY1326" s="754" t="e">
        <v>#VALUE!</v>
      </c>
      <c r="DZ1326" s="754" t="e">
        <v>#VALUE!</v>
      </c>
      <c r="EA1326" s="754"/>
      <c r="EB1326" s="754"/>
    </row>
    <row r="1327" spans="1:266" ht="17.25" hidden="1" customHeight="1" outlineLevel="1" x14ac:dyDescent="0.35">
      <c r="A1327" s="618" t="s">
        <v>308</v>
      </c>
      <c r="B1327" s="730">
        <v>108</v>
      </c>
      <c r="C1327" s="730" t="s">
        <v>741</v>
      </c>
      <c r="D1327" s="730" t="s">
        <v>741</v>
      </c>
      <c r="E1327" s="730">
        <v>22</v>
      </c>
      <c r="F1327" s="731"/>
      <c r="G1327" s="821"/>
      <c r="H1327" s="733"/>
      <c r="I1327" s="730" t="s">
        <v>308</v>
      </c>
      <c r="J1327" s="730" t="s">
        <v>308</v>
      </c>
      <c r="K1327" s="730" t="s">
        <v>308</v>
      </c>
      <c r="L1327" s="730" t="s">
        <v>308</v>
      </c>
      <c r="M1327" s="772"/>
      <c r="N1327" s="772">
        <v>0</v>
      </c>
      <c r="O1327" s="772" t="s">
        <v>742</v>
      </c>
      <c r="P1327" s="772" t="b">
        <v>1</v>
      </c>
      <c r="Q1327" s="772" t="e">
        <v>#VALUE!</v>
      </c>
      <c r="R1327" s="772"/>
      <c r="S1327" s="772"/>
      <c r="T1327" s="772"/>
      <c r="U1327" s="772"/>
      <c r="V1327" s="772"/>
      <c r="W1327" s="772"/>
      <c r="X1327" s="772"/>
      <c r="Y1327" s="772"/>
      <c r="Z1327" s="774"/>
      <c r="AA1327" s="772"/>
      <c r="AB1327" s="772"/>
      <c r="AC1327" s="772"/>
      <c r="AD1327" s="772"/>
      <c r="AE1327" s="775"/>
      <c r="AF1327" s="776">
        <v>0</v>
      </c>
      <c r="AG1327" s="777"/>
      <c r="AH1327" s="777"/>
      <c r="AI1327" s="777"/>
      <c r="AJ1327" s="778"/>
      <c r="AK1327" s="779"/>
      <c r="AL1327" s="778"/>
      <c r="AM1327" s="778"/>
      <c r="AN1327" s="778"/>
      <c r="AO1327" s="778"/>
      <c r="AP1327" s="778"/>
      <c r="AQ1327" s="778"/>
      <c r="AR1327" s="778"/>
      <c r="AS1327" s="778"/>
      <c r="AT1327" s="778"/>
      <c r="AU1327" s="778"/>
      <c r="AV1327" s="778"/>
      <c r="AW1327" s="778"/>
      <c r="AX1327" s="778"/>
      <c r="AY1327" s="778"/>
      <c r="AZ1327" s="778"/>
      <c r="BA1327" s="778"/>
      <c r="BB1327" s="778"/>
      <c r="BC1327" s="778"/>
      <c r="BD1327" s="778"/>
      <c r="BE1327" s="778"/>
      <c r="BF1327" s="778"/>
      <c r="BG1327" s="778"/>
      <c r="BH1327" s="778"/>
      <c r="BI1327" s="778"/>
      <c r="BJ1327" s="778"/>
      <c r="BK1327" s="778"/>
      <c r="BL1327" s="778"/>
      <c r="BM1327" s="778"/>
      <c r="BN1327" s="778"/>
      <c r="BO1327" s="778"/>
      <c r="BP1327" s="778"/>
      <c r="BQ1327" s="778"/>
      <c r="BR1327" s="778"/>
      <c r="BS1327" s="778"/>
      <c r="BT1327" s="778"/>
      <c r="BU1327" s="778"/>
      <c r="BV1327" s="778"/>
      <c r="BW1327" s="778"/>
      <c r="BX1327" s="778"/>
      <c r="BY1327" s="778"/>
      <c r="BZ1327" s="778"/>
      <c r="CA1327" s="778"/>
      <c r="CB1327" s="778"/>
      <c r="CC1327" s="778"/>
      <c r="CD1327" s="778"/>
      <c r="CE1327" s="778"/>
      <c r="CF1327" s="778"/>
      <c r="CG1327" s="778"/>
      <c r="CH1327" s="778"/>
      <c r="CI1327" s="778"/>
      <c r="CJ1327" s="778"/>
      <c r="CK1327" s="772"/>
      <c r="CL1327" s="772"/>
      <c r="CM1327" s="772"/>
      <c r="CN1327" s="886"/>
      <c r="CO1327" s="772"/>
      <c r="CP1327" s="772"/>
      <c r="CQ1327" s="772"/>
      <c r="CR1327" s="772"/>
      <c r="CS1327" s="781"/>
      <c r="CT1327" s="782" t="s">
        <v>308</v>
      </c>
      <c r="CU1327" s="783" t="s">
        <v>308</v>
      </c>
      <c r="CV1327" s="774"/>
      <c r="CW1327" s="774"/>
      <c r="CX1327" s="782"/>
      <c r="CY1327" s="784">
        <v>0</v>
      </c>
      <c r="CZ1327" s="784">
        <v>0</v>
      </c>
      <c r="DA1327" s="785">
        <v>0</v>
      </c>
      <c r="DB1327" s="785">
        <v>0</v>
      </c>
      <c r="DC1327" s="785">
        <v>0</v>
      </c>
      <c r="DD1327" s="785">
        <v>0</v>
      </c>
      <c r="DE1327" s="785">
        <v>0</v>
      </c>
      <c r="DF1327" s="785">
        <v>0</v>
      </c>
      <c r="DG1327" s="785">
        <v>0</v>
      </c>
      <c r="DH1327" s="786">
        <v>0</v>
      </c>
      <c r="DI1327" s="774">
        <v>0</v>
      </c>
      <c r="DJ1327" s="774">
        <v>0</v>
      </c>
      <c r="DK1327" s="774">
        <v>0</v>
      </c>
      <c r="DL1327" s="774">
        <v>0</v>
      </c>
      <c r="DM1327" s="774">
        <v>0</v>
      </c>
      <c r="DN1327" s="774">
        <v>0</v>
      </c>
      <c r="DO1327" s="804">
        <v>0</v>
      </c>
      <c r="DP1327" s="774" t="s">
        <v>308</v>
      </c>
      <c r="DQ1327" s="776" t="s">
        <v>308</v>
      </c>
      <c r="DR1327" s="774"/>
      <c r="DS1327" s="786"/>
      <c r="DT1327" s="752" t="s">
        <v>308</v>
      </c>
      <c r="DU1327" s="753" t="s">
        <v>308</v>
      </c>
      <c r="DV1327" s="753" t="s">
        <v>308</v>
      </c>
      <c r="DW1327" s="754" t="s">
        <v>308</v>
      </c>
      <c r="DX1327" s="755" t="s">
        <v>308</v>
      </c>
      <c r="DY1327" s="754" t="e">
        <v>#VALUE!</v>
      </c>
      <c r="DZ1327" s="754" t="e">
        <v>#VALUE!</v>
      </c>
      <c r="EA1327" s="754"/>
      <c r="EB1327" s="754"/>
    </row>
    <row r="1328" spans="1:266" ht="17.25" hidden="1" customHeight="1" outlineLevel="1" x14ac:dyDescent="0.35">
      <c r="A1328" s="618" t="s">
        <v>308</v>
      </c>
      <c r="B1328" s="730">
        <v>109</v>
      </c>
      <c r="C1328" s="730" t="s">
        <v>741</v>
      </c>
      <c r="D1328" s="730" t="s">
        <v>741</v>
      </c>
      <c r="E1328" s="730">
        <v>22</v>
      </c>
      <c r="F1328" s="731"/>
      <c r="G1328" s="821"/>
      <c r="H1328" s="733"/>
      <c r="I1328" s="730" t="s">
        <v>308</v>
      </c>
      <c r="J1328" s="730" t="s">
        <v>308</v>
      </c>
      <c r="K1328" s="730" t="s">
        <v>308</v>
      </c>
      <c r="L1328" s="730" t="s">
        <v>308</v>
      </c>
      <c r="M1328" s="772"/>
      <c r="N1328" s="772">
        <v>0</v>
      </c>
      <c r="O1328" s="772" t="s">
        <v>742</v>
      </c>
      <c r="P1328" s="772" t="b">
        <v>1</v>
      </c>
      <c r="Q1328" s="772" t="e">
        <v>#VALUE!</v>
      </c>
      <c r="R1328" s="772"/>
      <c r="S1328" s="772"/>
      <c r="T1328" s="772"/>
      <c r="U1328" s="772"/>
      <c r="V1328" s="772"/>
      <c r="W1328" s="772"/>
      <c r="X1328" s="772"/>
      <c r="Y1328" s="772"/>
      <c r="Z1328" s="774"/>
      <c r="AA1328" s="772"/>
      <c r="AB1328" s="772"/>
      <c r="AC1328" s="772"/>
      <c r="AD1328" s="772"/>
      <c r="AE1328" s="775"/>
      <c r="AF1328" s="776">
        <v>0</v>
      </c>
      <c r="AG1328" s="777"/>
      <c r="AH1328" s="777"/>
      <c r="AI1328" s="777"/>
      <c r="AJ1328" s="778"/>
      <c r="AK1328" s="779"/>
      <c r="AL1328" s="778"/>
      <c r="AM1328" s="778"/>
      <c r="AN1328" s="778"/>
      <c r="AO1328" s="778"/>
      <c r="AP1328" s="778"/>
      <c r="AQ1328" s="778"/>
      <c r="AR1328" s="778"/>
      <c r="AS1328" s="778"/>
      <c r="AT1328" s="778"/>
      <c r="AU1328" s="778"/>
      <c r="AV1328" s="778"/>
      <c r="AW1328" s="778"/>
      <c r="AX1328" s="778"/>
      <c r="AY1328" s="778"/>
      <c r="AZ1328" s="778"/>
      <c r="BA1328" s="778"/>
      <c r="BB1328" s="778"/>
      <c r="BC1328" s="778"/>
      <c r="BD1328" s="778"/>
      <c r="BE1328" s="778"/>
      <c r="BF1328" s="778"/>
      <c r="BG1328" s="778"/>
      <c r="BH1328" s="778"/>
      <c r="BI1328" s="778"/>
      <c r="BJ1328" s="778"/>
      <c r="BK1328" s="778"/>
      <c r="BL1328" s="778"/>
      <c r="BM1328" s="778"/>
      <c r="BN1328" s="778"/>
      <c r="BO1328" s="778"/>
      <c r="BP1328" s="778"/>
      <c r="BQ1328" s="778"/>
      <c r="BR1328" s="778"/>
      <c r="BS1328" s="778"/>
      <c r="BT1328" s="778"/>
      <c r="BU1328" s="778"/>
      <c r="BV1328" s="778"/>
      <c r="BW1328" s="778"/>
      <c r="BX1328" s="778"/>
      <c r="BY1328" s="778"/>
      <c r="BZ1328" s="778"/>
      <c r="CA1328" s="778"/>
      <c r="CB1328" s="778"/>
      <c r="CC1328" s="778"/>
      <c r="CD1328" s="778"/>
      <c r="CE1328" s="778"/>
      <c r="CF1328" s="778"/>
      <c r="CG1328" s="778"/>
      <c r="CH1328" s="778"/>
      <c r="CI1328" s="778"/>
      <c r="CJ1328" s="778"/>
      <c r="CK1328" s="772"/>
      <c r="CL1328" s="772"/>
      <c r="CM1328" s="772"/>
      <c r="CN1328" s="886"/>
      <c r="CO1328" s="772"/>
      <c r="CP1328" s="772"/>
      <c r="CQ1328" s="772"/>
      <c r="CR1328" s="772"/>
      <c r="CS1328" s="781"/>
      <c r="CT1328" s="782" t="s">
        <v>308</v>
      </c>
      <c r="CU1328" s="783" t="s">
        <v>308</v>
      </c>
      <c r="CV1328" s="774"/>
      <c r="CW1328" s="774"/>
      <c r="CX1328" s="782"/>
      <c r="CY1328" s="784">
        <v>0</v>
      </c>
      <c r="CZ1328" s="784">
        <v>0</v>
      </c>
      <c r="DA1328" s="785">
        <v>0</v>
      </c>
      <c r="DB1328" s="785">
        <v>0</v>
      </c>
      <c r="DC1328" s="785">
        <v>0</v>
      </c>
      <c r="DD1328" s="785">
        <v>0</v>
      </c>
      <c r="DE1328" s="785">
        <v>0</v>
      </c>
      <c r="DF1328" s="785">
        <v>0</v>
      </c>
      <c r="DG1328" s="785">
        <v>0</v>
      </c>
      <c r="DH1328" s="786">
        <v>0</v>
      </c>
      <c r="DI1328" s="774">
        <v>0</v>
      </c>
      <c r="DJ1328" s="774">
        <v>0</v>
      </c>
      <c r="DK1328" s="774">
        <v>0</v>
      </c>
      <c r="DL1328" s="774">
        <v>0</v>
      </c>
      <c r="DM1328" s="774">
        <v>0</v>
      </c>
      <c r="DN1328" s="774">
        <v>0</v>
      </c>
      <c r="DO1328" s="804">
        <v>0</v>
      </c>
      <c r="DP1328" s="774" t="s">
        <v>308</v>
      </c>
      <c r="DQ1328" s="776" t="s">
        <v>308</v>
      </c>
      <c r="DR1328" s="774"/>
      <c r="DS1328" s="786"/>
      <c r="DT1328" s="752" t="s">
        <v>308</v>
      </c>
      <c r="DU1328" s="753" t="s">
        <v>308</v>
      </c>
      <c r="DV1328" s="753" t="s">
        <v>308</v>
      </c>
      <c r="DW1328" s="754" t="s">
        <v>308</v>
      </c>
      <c r="DX1328" s="755" t="s">
        <v>308</v>
      </c>
      <c r="DY1328" s="754" t="e">
        <v>#VALUE!</v>
      </c>
      <c r="DZ1328" s="754" t="e">
        <v>#VALUE!</v>
      </c>
      <c r="EA1328" s="754"/>
      <c r="EB1328" s="754"/>
    </row>
    <row r="1329" spans="1:266" ht="17.25" hidden="1" customHeight="1" outlineLevel="1" x14ac:dyDescent="0.35">
      <c r="A1329" s="618" t="s">
        <v>308</v>
      </c>
      <c r="B1329" s="730">
        <v>110</v>
      </c>
      <c r="C1329" s="730" t="s">
        <v>741</v>
      </c>
      <c r="D1329" s="730" t="s">
        <v>741</v>
      </c>
      <c r="E1329" s="730">
        <v>22</v>
      </c>
      <c r="F1329" s="731"/>
      <c r="G1329" s="821"/>
      <c r="H1329" s="733"/>
      <c r="I1329" s="730" t="s">
        <v>308</v>
      </c>
      <c r="J1329" s="730" t="s">
        <v>308</v>
      </c>
      <c r="K1329" s="730" t="s">
        <v>308</v>
      </c>
      <c r="L1329" s="730" t="s">
        <v>308</v>
      </c>
      <c r="M1329" s="772"/>
      <c r="N1329" s="772">
        <v>0</v>
      </c>
      <c r="O1329" s="772" t="s">
        <v>742</v>
      </c>
      <c r="P1329" s="772" t="b">
        <v>1</v>
      </c>
      <c r="Q1329" s="772" t="e">
        <v>#VALUE!</v>
      </c>
      <c r="R1329" s="772"/>
      <c r="S1329" s="772"/>
      <c r="T1329" s="772"/>
      <c r="U1329" s="772"/>
      <c r="V1329" s="772"/>
      <c r="W1329" s="772"/>
      <c r="X1329" s="772"/>
      <c r="Y1329" s="772"/>
      <c r="Z1329" s="774"/>
      <c r="AA1329" s="772"/>
      <c r="AB1329" s="772"/>
      <c r="AC1329" s="772"/>
      <c r="AD1329" s="772"/>
      <c r="AE1329" s="775"/>
      <c r="AF1329" s="776">
        <v>0</v>
      </c>
      <c r="AG1329" s="777"/>
      <c r="AH1329" s="777"/>
      <c r="AI1329" s="777"/>
      <c r="AJ1329" s="778"/>
      <c r="AK1329" s="779"/>
      <c r="AL1329" s="778"/>
      <c r="AM1329" s="778"/>
      <c r="AN1329" s="778"/>
      <c r="AO1329" s="778"/>
      <c r="AP1329" s="778"/>
      <c r="AQ1329" s="778"/>
      <c r="AR1329" s="778"/>
      <c r="AS1329" s="778"/>
      <c r="AT1329" s="778"/>
      <c r="AU1329" s="778"/>
      <c r="AV1329" s="778"/>
      <c r="AW1329" s="778"/>
      <c r="AX1329" s="778"/>
      <c r="AY1329" s="778"/>
      <c r="AZ1329" s="778"/>
      <c r="BA1329" s="778"/>
      <c r="BB1329" s="778"/>
      <c r="BC1329" s="778"/>
      <c r="BD1329" s="778"/>
      <c r="BE1329" s="778"/>
      <c r="BF1329" s="778"/>
      <c r="BG1329" s="778"/>
      <c r="BH1329" s="778"/>
      <c r="BI1329" s="778"/>
      <c r="BJ1329" s="778"/>
      <c r="BK1329" s="778"/>
      <c r="BL1329" s="778"/>
      <c r="BM1329" s="778"/>
      <c r="BN1329" s="778"/>
      <c r="BO1329" s="778"/>
      <c r="BP1329" s="778"/>
      <c r="BQ1329" s="778"/>
      <c r="BR1329" s="778"/>
      <c r="BS1329" s="778"/>
      <c r="BT1329" s="778"/>
      <c r="BU1329" s="778"/>
      <c r="BV1329" s="778"/>
      <c r="BW1329" s="778"/>
      <c r="BX1329" s="778"/>
      <c r="BY1329" s="778"/>
      <c r="BZ1329" s="778"/>
      <c r="CA1329" s="778"/>
      <c r="CB1329" s="778"/>
      <c r="CC1329" s="778"/>
      <c r="CD1329" s="778"/>
      <c r="CE1329" s="778"/>
      <c r="CF1329" s="778"/>
      <c r="CG1329" s="778"/>
      <c r="CH1329" s="778"/>
      <c r="CI1329" s="778"/>
      <c r="CJ1329" s="778"/>
      <c r="CK1329" s="772"/>
      <c r="CL1329" s="772"/>
      <c r="CM1329" s="772"/>
      <c r="CN1329" s="886"/>
      <c r="CO1329" s="772"/>
      <c r="CP1329" s="772"/>
      <c r="CQ1329" s="772"/>
      <c r="CR1329" s="772"/>
      <c r="CS1329" s="781"/>
      <c r="CT1329" s="782" t="s">
        <v>308</v>
      </c>
      <c r="CU1329" s="783" t="s">
        <v>308</v>
      </c>
      <c r="CV1329" s="774"/>
      <c r="CW1329" s="774"/>
      <c r="CX1329" s="782"/>
      <c r="CY1329" s="784">
        <v>0</v>
      </c>
      <c r="CZ1329" s="784">
        <v>0</v>
      </c>
      <c r="DA1329" s="785">
        <v>0</v>
      </c>
      <c r="DB1329" s="785">
        <v>0</v>
      </c>
      <c r="DC1329" s="785">
        <v>0</v>
      </c>
      <c r="DD1329" s="785">
        <v>0</v>
      </c>
      <c r="DE1329" s="785">
        <v>0</v>
      </c>
      <c r="DF1329" s="785">
        <v>0</v>
      </c>
      <c r="DG1329" s="785">
        <v>0</v>
      </c>
      <c r="DH1329" s="786">
        <v>0</v>
      </c>
      <c r="DI1329" s="774">
        <v>0</v>
      </c>
      <c r="DJ1329" s="774">
        <v>0</v>
      </c>
      <c r="DK1329" s="774">
        <v>0</v>
      </c>
      <c r="DL1329" s="774">
        <v>0</v>
      </c>
      <c r="DM1329" s="774">
        <v>0</v>
      </c>
      <c r="DN1329" s="774">
        <v>0</v>
      </c>
      <c r="DO1329" s="804">
        <v>0</v>
      </c>
      <c r="DP1329" s="774" t="s">
        <v>308</v>
      </c>
      <c r="DQ1329" s="776" t="s">
        <v>308</v>
      </c>
      <c r="DR1329" s="774"/>
      <c r="DS1329" s="786"/>
      <c r="DT1329" s="752" t="s">
        <v>308</v>
      </c>
      <c r="DU1329" s="753" t="s">
        <v>308</v>
      </c>
      <c r="DV1329" s="753" t="s">
        <v>308</v>
      </c>
      <c r="DW1329" s="754" t="s">
        <v>308</v>
      </c>
      <c r="DX1329" s="755" t="s">
        <v>308</v>
      </c>
      <c r="DY1329" s="754" t="e">
        <v>#VALUE!</v>
      </c>
      <c r="DZ1329" s="754" t="e">
        <v>#VALUE!</v>
      </c>
      <c r="EA1329" s="754"/>
      <c r="EB1329" s="754"/>
    </row>
    <row r="1330" spans="1:266" ht="17.25" hidden="1" customHeight="1" outlineLevel="1" x14ac:dyDescent="0.35">
      <c r="A1330" s="618" t="s">
        <v>308</v>
      </c>
      <c r="B1330" s="730">
        <v>111</v>
      </c>
      <c r="C1330" s="730" t="s">
        <v>741</v>
      </c>
      <c r="D1330" s="730" t="s">
        <v>741</v>
      </c>
      <c r="E1330" s="730">
        <v>22</v>
      </c>
      <c r="F1330" s="731"/>
      <c r="G1330" s="821"/>
      <c r="H1330" s="733"/>
      <c r="I1330" s="730" t="s">
        <v>308</v>
      </c>
      <c r="J1330" s="730" t="s">
        <v>308</v>
      </c>
      <c r="K1330" s="730" t="s">
        <v>308</v>
      </c>
      <c r="L1330" s="730" t="s">
        <v>308</v>
      </c>
      <c r="M1330" s="772"/>
      <c r="N1330" s="772">
        <v>0</v>
      </c>
      <c r="O1330" s="772" t="s">
        <v>742</v>
      </c>
      <c r="P1330" s="772" t="b">
        <v>1</v>
      </c>
      <c r="Q1330" s="772" t="e">
        <v>#VALUE!</v>
      </c>
      <c r="R1330" s="772"/>
      <c r="S1330" s="772"/>
      <c r="T1330" s="772"/>
      <c r="U1330" s="772"/>
      <c r="V1330" s="772"/>
      <c r="W1330" s="772"/>
      <c r="X1330" s="772"/>
      <c r="Y1330" s="772"/>
      <c r="Z1330" s="774"/>
      <c r="AA1330" s="772"/>
      <c r="AB1330" s="772"/>
      <c r="AC1330" s="772"/>
      <c r="AD1330" s="772"/>
      <c r="AE1330" s="775"/>
      <c r="AF1330" s="776">
        <v>0</v>
      </c>
      <c r="AG1330" s="777"/>
      <c r="AH1330" s="777"/>
      <c r="AI1330" s="777"/>
      <c r="AJ1330" s="778"/>
      <c r="AK1330" s="779"/>
      <c r="AL1330" s="778"/>
      <c r="AM1330" s="778"/>
      <c r="AN1330" s="778"/>
      <c r="AO1330" s="778"/>
      <c r="AP1330" s="778"/>
      <c r="AQ1330" s="778"/>
      <c r="AR1330" s="778"/>
      <c r="AS1330" s="778"/>
      <c r="AT1330" s="778"/>
      <c r="AU1330" s="778"/>
      <c r="AV1330" s="778"/>
      <c r="AW1330" s="778"/>
      <c r="AX1330" s="778"/>
      <c r="AY1330" s="778"/>
      <c r="AZ1330" s="778"/>
      <c r="BA1330" s="778"/>
      <c r="BB1330" s="778"/>
      <c r="BC1330" s="778"/>
      <c r="BD1330" s="778"/>
      <c r="BE1330" s="778"/>
      <c r="BF1330" s="778"/>
      <c r="BG1330" s="778"/>
      <c r="BH1330" s="778"/>
      <c r="BI1330" s="778"/>
      <c r="BJ1330" s="778"/>
      <c r="BK1330" s="778"/>
      <c r="BL1330" s="778"/>
      <c r="BM1330" s="778"/>
      <c r="BN1330" s="778"/>
      <c r="BO1330" s="778"/>
      <c r="BP1330" s="778"/>
      <c r="BQ1330" s="778"/>
      <c r="BR1330" s="778"/>
      <c r="BS1330" s="778"/>
      <c r="BT1330" s="778"/>
      <c r="BU1330" s="778"/>
      <c r="BV1330" s="778"/>
      <c r="BW1330" s="778"/>
      <c r="BX1330" s="778"/>
      <c r="BY1330" s="778"/>
      <c r="BZ1330" s="778"/>
      <c r="CA1330" s="778"/>
      <c r="CB1330" s="778"/>
      <c r="CC1330" s="778"/>
      <c r="CD1330" s="778"/>
      <c r="CE1330" s="778"/>
      <c r="CF1330" s="778"/>
      <c r="CG1330" s="778"/>
      <c r="CH1330" s="778"/>
      <c r="CI1330" s="778"/>
      <c r="CJ1330" s="778"/>
      <c r="CK1330" s="772"/>
      <c r="CL1330" s="772"/>
      <c r="CM1330" s="772"/>
      <c r="CN1330" s="886"/>
      <c r="CO1330" s="772"/>
      <c r="CP1330" s="772"/>
      <c r="CQ1330" s="772"/>
      <c r="CR1330" s="772"/>
      <c r="CS1330" s="781"/>
      <c r="CT1330" s="782" t="s">
        <v>308</v>
      </c>
      <c r="CU1330" s="783" t="s">
        <v>308</v>
      </c>
      <c r="CV1330" s="774"/>
      <c r="CW1330" s="774"/>
      <c r="CX1330" s="782"/>
      <c r="CY1330" s="784">
        <v>0</v>
      </c>
      <c r="CZ1330" s="784">
        <v>0</v>
      </c>
      <c r="DA1330" s="785">
        <v>0</v>
      </c>
      <c r="DB1330" s="785">
        <v>0</v>
      </c>
      <c r="DC1330" s="785">
        <v>0</v>
      </c>
      <c r="DD1330" s="785">
        <v>0</v>
      </c>
      <c r="DE1330" s="785">
        <v>0</v>
      </c>
      <c r="DF1330" s="785">
        <v>0</v>
      </c>
      <c r="DG1330" s="785">
        <v>0</v>
      </c>
      <c r="DH1330" s="786">
        <v>0</v>
      </c>
      <c r="DI1330" s="774">
        <v>0</v>
      </c>
      <c r="DJ1330" s="774">
        <v>0</v>
      </c>
      <c r="DK1330" s="774">
        <v>0</v>
      </c>
      <c r="DL1330" s="774">
        <v>0</v>
      </c>
      <c r="DM1330" s="774">
        <v>0</v>
      </c>
      <c r="DN1330" s="774">
        <v>0</v>
      </c>
      <c r="DO1330" s="804">
        <v>0</v>
      </c>
      <c r="DP1330" s="774" t="s">
        <v>308</v>
      </c>
      <c r="DQ1330" s="776" t="s">
        <v>308</v>
      </c>
      <c r="DR1330" s="774"/>
      <c r="DS1330" s="786"/>
      <c r="DT1330" s="752" t="s">
        <v>308</v>
      </c>
      <c r="DU1330" s="753" t="s">
        <v>308</v>
      </c>
      <c r="DV1330" s="753" t="s">
        <v>308</v>
      </c>
      <c r="DW1330" s="754" t="s">
        <v>308</v>
      </c>
      <c r="DX1330" s="755" t="s">
        <v>308</v>
      </c>
      <c r="DY1330" s="754" t="e">
        <v>#VALUE!</v>
      </c>
      <c r="DZ1330" s="754" t="e">
        <v>#VALUE!</v>
      </c>
      <c r="EA1330" s="754"/>
      <c r="EB1330" s="754"/>
    </row>
    <row r="1331" spans="1:266" ht="17.25" hidden="1" customHeight="1" outlineLevel="1" x14ac:dyDescent="0.35">
      <c r="A1331" s="618" t="s">
        <v>308</v>
      </c>
      <c r="B1331" s="730">
        <v>112</v>
      </c>
      <c r="C1331" s="730" t="s">
        <v>741</v>
      </c>
      <c r="D1331" s="730" t="s">
        <v>741</v>
      </c>
      <c r="E1331" s="730">
        <v>22</v>
      </c>
      <c r="F1331" s="731"/>
      <c r="G1331" s="821"/>
      <c r="H1331" s="733"/>
      <c r="I1331" s="730" t="s">
        <v>308</v>
      </c>
      <c r="J1331" s="730" t="s">
        <v>308</v>
      </c>
      <c r="K1331" s="730" t="s">
        <v>308</v>
      </c>
      <c r="L1331" s="730" t="s">
        <v>308</v>
      </c>
      <c r="M1331" s="772"/>
      <c r="N1331" s="772">
        <v>0</v>
      </c>
      <c r="O1331" s="772" t="s">
        <v>742</v>
      </c>
      <c r="P1331" s="772" t="b">
        <v>1</v>
      </c>
      <c r="Q1331" s="772" t="e">
        <v>#VALUE!</v>
      </c>
      <c r="R1331" s="772"/>
      <c r="S1331" s="772"/>
      <c r="T1331" s="772"/>
      <c r="U1331" s="772"/>
      <c r="V1331" s="772"/>
      <c r="W1331" s="772"/>
      <c r="X1331" s="772"/>
      <c r="Y1331" s="772"/>
      <c r="Z1331" s="774"/>
      <c r="AA1331" s="772"/>
      <c r="AB1331" s="772"/>
      <c r="AC1331" s="772"/>
      <c r="AD1331" s="772"/>
      <c r="AE1331" s="775"/>
      <c r="AF1331" s="776">
        <v>0</v>
      </c>
      <c r="AG1331" s="777"/>
      <c r="AH1331" s="777"/>
      <c r="AI1331" s="777"/>
      <c r="AJ1331" s="778"/>
      <c r="AK1331" s="779"/>
      <c r="AL1331" s="778"/>
      <c r="AM1331" s="778"/>
      <c r="AN1331" s="778"/>
      <c r="AO1331" s="778"/>
      <c r="AP1331" s="778"/>
      <c r="AQ1331" s="778"/>
      <c r="AR1331" s="778"/>
      <c r="AS1331" s="778"/>
      <c r="AT1331" s="778"/>
      <c r="AU1331" s="778"/>
      <c r="AV1331" s="778"/>
      <c r="AW1331" s="778"/>
      <c r="AX1331" s="778"/>
      <c r="AY1331" s="778"/>
      <c r="AZ1331" s="778"/>
      <c r="BA1331" s="778"/>
      <c r="BB1331" s="778"/>
      <c r="BC1331" s="778"/>
      <c r="BD1331" s="778"/>
      <c r="BE1331" s="778"/>
      <c r="BF1331" s="778"/>
      <c r="BG1331" s="778"/>
      <c r="BH1331" s="778"/>
      <c r="BI1331" s="778"/>
      <c r="BJ1331" s="778"/>
      <c r="BK1331" s="778"/>
      <c r="BL1331" s="778"/>
      <c r="BM1331" s="778"/>
      <c r="BN1331" s="778"/>
      <c r="BO1331" s="778"/>
      <c r="BP1331" s="778"/>
      <c r="BQ1331" s="778"/>
      <c r="BR1331" s="778"/>
      <c r="BS1331" s="778"/>
      <c r="BT1331" s="778"/>
      <c r="BU1331" s="778"/>
      <c r="BV1331" s="778"/>
      <c r="BW1331" s="778"/>
      <c r="BX1331" s="778"/>
      <c r="BY1331" s="778"/>
      <c r="BZ1331" s="778"/>
      <c r="CA1331" s="778"/>
      <c r="CB1331" s="778"/>
      <c r="CC1331" s="778"/>
      <c r="CD1331" s="778"/>
      <c r="CE1331" s="778"/>
      <c r="CF1331" s="778"/>
      <c r="CG1331" s="778"/>
      <c r="CH1331" s="778"/>
      <c r="CI1331" s="778"/>
      <c r="CJ1331" s="778"/>
      <c r="CK1331" s="772"/>
      <c r="CL1331" s="772"/>
      <c r="CM1331" s="772"/>
      <c r="CN1331" s="886"/>
      <c r="CO1331" s="772"/>
      <c r="CP1331" s="772"/>
      <c r="CQ1331" s="772"/>
      <c r="CR1331" s="772"/>
      <c r="CS1331" s="781"/>
      <c r="CT1331" s="782" t="s">
        <v>308</v>
      </c>
      <c r="CU1331" s="783" t="s">
        <v>308</v>
      </c>
      <c r="CV1331" s="774"/>
      <c r="CW1331" s="774"/>
      <c r="CX1331" s="782"/>
      <c r="CY1331" s="784">
        <v>0</v>
      </c>
      <c r="CZ1331" s="784">
        <v>0</v>
      </c>
      <c r="DA1331" s="785">
        <v>0</v>
      </c>
      <c r="DB1331" s="785">
        <v>0</v>
      </c>
      <c r="DC1331" s="785">
        <v>0</v>
      </c>
      <c r="DD1331" s="785">
        <v>0</v>
      </c>
      <c r="DE1331" s="785">
        <v>0</v>
      </c>
      <c r="DF1331" s="785">
        <v>0</v>
      </c>
      <c r="DG1331" s="785">
        <v>0</v>
      </c>
      <c r="DH1331" s="786">
        <v>0</v>
      </c>
      <c r="DI1331" s="774">
        <v>0</v>
      </c>
      <c r="DJ1331" s="774">
        <v>0</v>
      </c>
      <c r="DK1331" s="774">
        <v>0</v>
      </c>
      <c r="DL1331" s="774">
        <v>0</v>
      </c>
      <c r="DM1331" s="774">
        <v>0</v>
      </c>
      <c r="DN1331" s="774">
        <v>0</v>
      </c>
      <c r="DO1331" s="804">
        <v>0</v>
      </c>
      <c r="DP1331" s="774" t="s">
        <v>308</v>
      </c>
      <c r="DQ1331" s="776" t="s">
        <v>308</v>
      </c>
      <c r="DR1331" s="774"/>
      <c r="DS1331" s="786"/>
      <c r="DT1331" s="752" t="s">
        <v>308</v>
      </c>
      <c r="DU1331" s="753" t="s">
        <v>308</v>
      </c>
      <c r="DV1331" s="753" t="s">
        <v>308</v>
      </c>
      <c r="DW1331" s="754" t="s">
        <v>308</v>
      </c>
      <c r="DX1331" s="755" t="s">
        <v>308</v>
      </c>
      <c r="DY1331" s="754" t="e">
        <v>#VALUE!</v>
      </c>
      <c r="DZ1331" s="754" t="e">
        <v>#VALUE!</v>
      </c>
      <c r="EA1331" s="754"/>
      <c r="EB1331" s="754"/>
    </row>
    <row r="1332" spans="1:266" ht="17.25" hidden="1" customHeight="1" outlineLevel="1" x14ac:dyDescent="0.35">
      <c r="A1332" s="618" t="s">
        <v>308</v>
      </c>
      <c r="B1332" s="730">
        <v>113</v>
      </c>
      <c r="C1332" s="730" t="s">
        <v>741</v>
      </c>
      <c r="D1332" s="730" t="s">
        <v>741</v>
      </c>
      <c r="E1332" s="730">
        <v>22</v>
      </c>
      <c r="F1332" s="731"/>
      <c r="G1332" s="821"/>
      <c r="H1332" s="733"/>
      <c r="I1332" s="730" t="s">
        <v>308</v>
      </c>
      <c r="J1332" s="730" t="s">
        <v>308</v>
      </c>
      <c r="K1332" s="730" t="s">
        <v>308</v>
      </c>
      <c r="L1332" s="730" t="s">
        <v>308</v>
      </c>
      <c r="M1332" s="772"/>
      <c r="N1332" s="772">
        <v>0</v>
      </c>
      <c r="O1332" s="772" t="s">
        <v>742</v>
      </c>
      <c r="P1332" s="772" t="b">
        <v>1</v>
      </c>
      <c r="Q1332" s="772" t="e">
        <v>#VALUE!</v>
      </c>
      <c r="R1332" s="772"/>
      <c r="S1332" s="772"/>
      <c r="T1332" s="772"/>
      <c r="U1332" s="772"/>
      <c r="V1332" s="772"/>
      <c r="W1332" s="772"/>
      <c r="X1332" s="772"/>
      <c r="Y1332" s="772"/>
      <c r="Z1332" s="774"/>
      <c r="AA1332" s="772"/>
      <c r="AB1332" s="772"/>
      <c r="AC1332" s="772"/>
      <c r="AD1332" s="772"/>
      <c r="AE1332" s="775"/>
      <c r="AF1332" s="776">
        <v>0</v>
      </c>
      <c r="AG1332" s="777"/>
      <c r="AH1332" s="777"/>
      <c r="AI1332" s="777"/>
      <c r="AJ1332" s="778"/>
      <c r="AK1332" s="779"/>
      <c r="AL1332" s="778"/>
      <c r="AM1332" s="778"/>
      <c r="AN1332" s="778"/>
      <c r="AO1332" s="778"/>
      <c r="AP1332" s="778"/>
      <c r="AQ1332" s="778"/>
      <c r="AR1332" s="778"/>
      <c r="AS1332" s="778"/>
      <c r="AT1332" s="778"/>
      <c r="AU1332" s="778"/>
      <c r="AV1332" s="778"/>
      <c r="AW1332" s="778"/>
      <c r="AX1332" s="778"/>
      <c r="AY1332" s="778"/>
      <c r="AZ1332" s="778"/>
      <c r="BA1332" s="778"/>
      <c r="BB1332" s="778"/>
      <c r="BC1332" s="778"/>
      <c r="BD1332" s="778"/>
      <c r="BE1332" s="778"/>
      <c r="BF1332" s="778"/>
      <c r="BG1332" s="778"/>
      <c r="BH1332" s="778"/>
      <c r="BI1332" s="778"/>
      <c r="BJ1332" s="778"/>
      <c r="BK1332" s="778"/>
      <c r="BL1332" s="778"/>
      <c r="BM1332" s="778"/>
      <c r="BN1332" s="778"/>
      <c r="BO1332" s="778"/>
      <c r="BP1332" s="778"/>
      <c r="BQ1332" s="778"/>
      <c r="BR1332" s="778"/>
      <c r="BS1332" s="778"/>
      <c r="BT1332" s="778"/>
      <c r="BU1332" s="778"/>
      <c r="BV1332" s="778"/>
      <c r="BW1332" s="778"/>
      <c r="BX1332" s="778"/>
      <c r="BY1332" s="778"/>
      <c r="BZ1332" s="778"/>
      <c r="CA1332" s="778"/>
      <c r="CB1332" s="778"/>
      <c r="CC1332" s="778"/>
      <c r="CD1332" s="778"/>
      <c r="CE1332" s="778"/>
      <c r="CF1332" s="778"/>
      <c r="CG1332" s="778"/>
      <c r="CH1332" s="778"/>
      <c r="CI1332" s="778"/>
      <c r="CJ1332" s="778"/>
      <c r="CK1332" s="772"/>
      <c r="CL1332" s="772"/>
      <c r="CM1332" s="772"/>
      <c r="CN1332" s="886"/>
      <c r="CO1332" s="772"/>
      <c r="CP1332" s="772"/>
      <c r="CQ1332" s="772"/>
      <c r="CR1332" s="772"/>
      <c r="CS1332" s="781"/>
      <c r="CT1332" s="782" t="s">
        <v>308</v>
      </c>
      <c r="CU1332" s="783" t="s">
        <v>308</v>
      </c>
      <c r="CV1332" s="774"/>
      <c r="CW1332" s="774"/>
      <c r="CX1332" s="782"/>
      <c r="CY1332" s="784">
        <v>0</v>
      </c>
      <c r="CZ1332" s="784">
        <v>0</v>
      </c>
      <c r="DA1332" s="785">
        <v>0</v>
      </c>
      <c r="DB1332" s="785">
        <v>0</v>
      </c>
      <c r="DC1332" s="785">
        <v>0</v>
      </c>
      <c r="DD1332" s="785">
        <v>0</v>
      </c>
      <c r="DE1332" s="785">
        <v>0</v>
      </c>
      <c r="DF1332" s="785">
        <v>0</v>
      </c>
      <c r="DG1332" s="785">
        <v>0</v>
      </c>
      <c r="DH1332" s="786">
        <v>0</v>
      </c>
      <c r="DI1332" s="774">
        <v>0</v>
      </c>
      <c r="DJ1332" s="774">
        <v>0</v>
      </c>
      <c r="DK1332" s="774">
        <v>0</v>
      </c>
      <c r="DL1332" s="774">
        <v>0</v>
      </c>
      <c r="DM1332" s="774">
        <v>0</v>
      </c>
      <c r="DN1332" s="774">
        <v>0</v>
      </c>
      <c r="DO1332" s="804">
        <v>0</v>
      </c>
      <c r="DP1332" s="774" t="s">
        <v>308</v>
      </c>
      <c r="DQ1332" s="776" t="s">
        <v>308</v>
      </c>
      <c r="DR1332" s="774"/>
      <c r="DS1332" s="786"/>
      <c r="DT1332" s="752" t="s">
        <v>308</v>
      </c>
      <c r="DU1332" s="753" t="s">
        <v>308</v>
      </c>
      <c r="DV1332" s="753" t="s">
        <v>308</v>
      </c>
      <c r="DW1332" s="754" t="s">
        <v>308</v>
      </c>
      <c r="DX1332" s="755" t="s">
        <v>308</v>
      </c>
      <c r="DY1332" s="754" t="e">
        <v>#VALUE!</v>
      </c>
      <c r="DZ1332" s="754" t="e">
        <v>#VALUE!</v>
      </c>
      <c r="EA1332" s="754"/>
      <c r="EB1332" s="754"/>
    </row>
    <row r="1333" spans="1:266" ht="17.25" hidden="1" customHeight="1" outlineLevel="1" x14ac:dyDescent="0.35">
      <c r="A1333" s="618" t="s">
        <v>308</v>
      </c>
      <c r="B1333" s="730">
        <v>114</v>
      </c>
      <c r="C1333" s="730" t="s">
        <v>741</v>
      </c>
      <c r="D1333" s="730" t="s">
        <v>741</v>
      </c>
      <c r="E1333" s="730">
        <v>22</v>
      </c>
      <c r="F1333" s="731"/>
      <c r="G1333" s="821"/>
      <c r="H1333" s="733"/>
      <c r="I1333" s="730" t="s">
        <v>308</v>
      </c>
      <c r="J1333" s="730" t="s">
        <v>308</v>
      </c>
      <c r="K1333" s="730" t="s">
        <v>308</v>
      </c>
      <c r="L1333" s="730" t="s">
        <v>308</v>
      </c>
      <c r="M1333" s="772"/>
      <c r="N1333" s="772">
        <v>0</v>
      </c>
      <c r="O1333" s="772" t="s">
        <v>742</v>
      </c>
      <c r="P1333" s="772" t="b">
        <v>1</v>
      </c>
      <c r="Q1333" s="772" t="e">
        <v>#VALUE!</v>
      </c>
      <c r="R1333" s="772"/>
      <c r="S1333" s="772"/>
      <c r="T1333" s="772"/>
      <c r="U1333" s="772"/>
      <c r="V1333" s="772"/>
      <c r="W1333" s="772"/>
      <c r="X1333" s="772"/>
      <c r="Y1333" s="772"/>
      <c r="Z1333" s="774"/>
      <c r="AA1333" s="772"/>
      <c r="AB1333" s="772"/>
      <c r="AC1333" s="772"/>
      <c r="AD1333" s="772"/>
      <c r="AE1333" s="775"/>
      <c r="AF1333" s="776">
        <v>0</v>
      </c>
      <c r="AG1333" s="777"/>
      <c r="AH1333" s="777"/>
      <c r="AI1333" s="777"/>
      <c r="AJ1333" s="778"/>
      <c r="AK1333" s="779"/>
      <c r="AL1333" s="778"/>
      <c r="AM1333" s="778"/>
      <c r="AN1333" s="778"/>
      <c r="AO1333" s="778"/>
      <c r="AP1333" s="778"/>
      <c r="AQ1333" s="778"/>
      <c r="AR1333" s="778"/>
      <c r="AS1333" s="778"/>
      <c r="AT1333" s="778"/>
      <c r="AU1333" s="778"/>
      <c r="AV1333" s="778"/>
      <c r="AW1333" s="778"/>
      <c r="AX1333" s="778"/>
      <c r="AY1333" s="778"/>
      <c r="AZ1333" s="778"/>
      <c r="BA1333" s="778"/>
      <c r="BB1333" s="778"/>
      <c r="BC1333" s="778"/>
      <c r="BD1333" s="778"/>
      <c r="BE1333" s="778"/>
      <c r="BF1333" s="778"/>
      <c r="BG1333" s="778"/>
      <c r="BH1333" s="778"/>
      <c r="BI1333" s="778"/>
      <c r="BJ1333" s="778"/>
      <c r="BK1333" s="778"/>
      <c r="BL1333" s="778"/>
      <c r="BM1333" s="778"/>
      <c r="BN1333" s="778"/>
      <c r="BO1333" s="778"/>
      <c r="BP1333" s="778"/>
      <c r="BQ1333" s="778"/>
      <c r="BR1333" s="778"/>
      <c r="BS1333" s="778"/>
      <c r="BT1333" s="778"/>
      <c r="BU1333" s="778"/>
      <c r="BV1333" s="778"/>
      <c r="BW1333" s="778"/>
      <c r="BX1333" s="778"/>
      <c r="BY1333" s="778"/>
      <c r="BZ1333" s="778"/>
      <c r="CA1333" s="778"/>
      <c r="CB1333" s="778"/>
      <c r="CC1333" s="778"/>
      <c r="CD1333" s="778"/>
      <c r="CE1333" s="778"/>
      <c r="CF1333" s="778"/>
      <c r="CG1333" s="778"/>
      <c r="CH1333" s="778"/>
      <c r="CI1333" s="778"/>
      <c r="CJ1333" s="778"/>
      <c r="CK1333" s="772"/>
      <c r="CL1333" s="772"/>
      <c r="CM1333" s="772"/>
      <c r="CN1333" s="886"/>
      <c r="CO1333" s="772"/>
      <c r="CP1333" s="772"/>
      <c r="CQ1333" s="772"/>
      <c r="CR1333" s="772"/>
      <c r="CS1333" s="781"/>
      <c r="CT1333" s="782" t="s">
        <v>308</v>
      </c>
      <c r="CU1333" s="783" t="s">
        <v>308</v>
      </c>
      <c r="CV1333" s="774"/>
      <c r="CW1333" s="774"/>
      <c r="CX1333" s="782"/>
      <c r="CY1333" s="784">
        <v>0</v>
      </c>
      <c r="CZ1333" s="784">
        <v>0</v>
      </c>
      <c r="DA1333" s="785">
        <v>0</v>
      </c>
      <c r="DB1333" s="785">
        <v>0</v>
      </c>
      <c r="DC1333" s="785">
        <v>0</v>
      </c>
      <c r="DD1333" s="785">
        <v>0</v>
      </c>
      <c r="DE1333" s="785">
        <v>0</v>
      </c>
      <c r="DF1333" s="785">
        <v>0</v>
      </c>
      <c r="DG1333" s="785">
        <v>0</v>
      </c>
      <c r="DH1333" s="786">
        <v>0</v>
      </c>
      <c r="DI1333" s="774">
        <v>0</v>
      </c>
      <c r="DJ1333" s="774">
        <v>0</v>
      </c>
      <c r="DK1333" s="774">
        <v>0</v>
      </c>
      <c r="DL1333" s="774">
        <v>0</v>
      </c>
      <c r="DM1333" s="774">
        <v>0</v>
      </c>
      <c r="DN1333" s="774">
        <v>0</v>
      </c>
      <c r="DO1333" s="804">
        <v>0</v>
      </c>
      <c r="DP1333" s="774" t="s">
        <v>308</v>
      </c>
      <c r="DQ1333" s="776" t="s">
        <v>308</v>
      </c>
      <c r="DR1333" s="774"/>
      <c r="DS1333" s="786"/>
      <c r="DT1333" s="752" t="s">
        <v>308</v>
      </c>
      <c r="DU1333" s="753" t="s">
        <v>308</v>
      </c>
      <c r="DV1333" s="753" t="s">
        <v>308</v>
      </c>
      <c r="DW1333" s="754" t="s">
        <v>308</v>
      </c>
      <c r="DX1333" s="755" t="s">
        <v>308</v>
      </c>
      <c r="DY1333" s="754" t="e">
        <v>#VALUE!</v>
      </c>
      <c r="DZ1333" s="754" t="e">
        <v>#VALUE!</v>
      </c>
      <c r="EA1333" s="754"/>
      <c r="EB1333" s="754"/>
    </row>
    <row r="1334" spans="1:266" ht="17.25" hidden="1" customHeight="1" outlineLevel="1" x14ac:dyDescent="0.35">
      <c r="A1334" s="618" t="s">
        <v>308</v>
      </c>
      <c r="B1334" s="730">
        <v>115</v>
      </c>
      <c r="C1334" s="730" t="s">
        <v>741</v>
      </c>
      <c r="D1334" s="730" t="s">
        <v>741</v>
      </c>
      <c r="E1334" s="730">
        <v>22</v>
      </c>
      <c r="F1334" s="731"/>
      <c r="G1334" s="821"/>
      <c r="H1334" s="733"/>
      <c r="I1334" s="730" t="s">
        <v>308</v>
      </c>
      <c r="J1334" s="730" t="s">
        <v>308</v>
      </c>
      <c r="K1334" s="730" t="s">
        <v>308</v>
      </c>
      <c r="L1334" s="730" t="s">
        <v>308</v>
      </c>
      <c r="M1334" s="772"/>
      <c r="N1334" s="772">
        <v>0</v>
      </c>
      <c r="O1334" s="772" t="s">
        <v>742</v>
      </c>
      <c r="P1334" s="772" t="b">
        <v>1</v>
      </c>
      <c r="Q1334" s="772" t="e">
        <v>#VALUE!</v>
      </c>
      <c r="R1334" s="772"/>
      <c r="S1334" s="772"/>
      <c r="T1334" s="772"/>
      <c r="U1334" s="772"/>
      <c r="V1334" s="772"/>
      <c r="W1334" s="772"/>
      <c r="X1334" s="772"/>
      <c r="Y1334" s="772"/>
      <c r="Z1334" s="774"/>
      <c r="AA1334" s="772"/>
      <c r="AB1334" s="772"/>
      <c r="AC1334" s="772"/>
      <c r="AD1334" s="772"/>
      <c r="AE1334" s="775"/>
      <c r="AF1334" s="776">
        <v>0</v>
      </c>
      <c r="AG1334" s="777"/>
      <c r="AH1334" s="777"/>
      <c r="AI1334" s="777"/>
      <c r="AJ1334" s="778"/>
      <c r="AK1334" s="779"/>
      <c r="AL1334" s="778"/>
      <c r="AM1334" s="778"/>
      <c r="AN1334" s="778"/>
      <c r="AO1334" s="778"/>
      <c r="AP1334" s="778"/>
      <c r="AQ1334" s="778"/>
      <c r="AR1334" s="778"/>
      <c r="AS1334" s="778"/>
      <c r="AT1334" s="778"/>
      <c r="AU1334" s="778"/>
      <c r="AV1334" s="778"/>
      <c r="AW1334" s="778"/>
      <c r="AX1334" s="778"/>
      <c r="AY1334" s="778"/>
      <c r="AZ1334" s="778"/>
      <c r="BA1334" s="778"/>
      <c r="BB1334" s="778"/>
      <c r="BC1334" s="778"/>
      <c r="BD1334" s="778"/>
      <c r="BE1334" s="778"/>
      <c r="BF1334" s="778"/>
      <c r="BG1334" s="778"/>
      <c r="BH1334" s="778"/>
      <c r="BI1334" s="778"/>
      <c r="BJ1334" s="778"/>
      <c r="BK1334" s="778"/>
      <c r="BL1334" s="778"/>
      <c r="BM1334" s="778"/>
      <c r="BN1334" s="778"/>
      <c r="BO1334" s="778"/>
      <c r="BP1334" s="778"/>
      <c r="BQ1334" s="778"/>
      <c r="BR1334" s="778"/>
      <c r="BS1334" s="778"/>
      <c r="BT1334" s="778"/>
      <c r="BU1334" s="778"/>
      <c r="BV1334" s="778"/>
      <c r="BW1334" s="778"/>
      <c r="BX1334" s="778"/>
      <c r="BY1334" s="778"/>
      <c r="BZ1334" s="778"/>
      <c r="CA1334" s="778"/>
      <c r="CB1334" s="778"/>
      <c r="CC1334" s="778"/>
      <c r="CD1334" s="778"/>
      <c r="CE1334" s="778"/>
      <c r="CF1334" s="778"/>
      <c r="CG1334" s="778"/>
      <c r="CH1334" s="778"/>
      <c r="CI1334" s="778"/>
      <c r="CJ1334" s="778"/>
      <c r="CK1334" s="772"/>
      <c r="CL1334" s="772"/>
      <c r="CM1334" s="772"/>
      <c r="CN1334" s="886"/>
      <c r="CO1334" s="772"/>
      <c r="CP1334" s="772"/>
      <c r="CQ1334" s="772"/>
      <c r="CR1334" s="772"/>
      <c r="CS1334" s="781"/>
      <c r="CT1334" s="782" t="s">
        <v>308</v>
      </c>
      <c r="CU1334" s="783" t="s">
        <v>308</v>
      </c>
      <c r="CV1334" s="774"/>
      <c r="CW1334" s="774"/>
      <c r="CX1334" s="782"/>
      <c r="CY1334" s="784">
        <v>0</v>
      </c>
      <c r="CZ1334" s="784">
        <v>0</v>
      </c>
      <c r="DA1334" s="785">
        <v>0</v>
      </c>
      <c r="DB1334" s="785">
        <v>0</v>
      </c>
      <c r="DC1334" s="785">
        <v>0</v>
      </c>
      <c r="DD1334" s="785">
        <v>0</v>
      </c>
      <c r="DE1334" s="785">
        <v>0</v>
      </c>
      <c r="DF1334" s="785">
        <v>0</v>
      </c>
      <c r="DG1334" s="785">
        <v>0</v>
      </c>
      <c r="DH1334" s="786">
        <v>0</v>
      </c>
      <c r="DI1334" s="774">
        <v>0</v>
      </c>
      <c r="DJ1334" s="774">
        <v>0</v>
      </c>
      <c r="DK1334" s="774">
        <v>0</v>
      </c>
      <c r="DL1334" s="774">
        <v>0</v>
      </c>
      <c r="DM1334" s="774">
        <v>0</v>
      </c>
      <c r="DN1334" s="774">
        <v>0</v>
      </c>
      <c r="DO1334" s="804">
        <v>0</v>
      </c>
      <c r="DP1334" s="774" t="s">
        <v>308</v>
      </c>
      <c r="DQ1334" s="776" t="s">
        <v>308</v>
      </c>
      <c r="DR1334" s="774"/>
      <c r="DS1334" s="786"/>
      <c r="DT1334" s="752" t="s">
        <v>308</v>
      </c>
      <c r="DU1334" s="753" t="s">
        <v>308</v>
      </c>
      <c r="DV1334" s="753" t="s">
        <v>308</v>
      </c>
      <c r="DW1334" s="754" t="s">
        <v>308</v>
      </c>
      <c r="DX1334" s="755" t="s">
        <v>308</v>
      </c>
      <c r="DY1334" s="754" t="e">
        <v>#VALUE!</v>
      </c>
      <c r="DZ1334" s="754" t="e">
        <v>#VALUE!</v>
      </c>
      <c r="EA1334" s="754"/>
      <c r="EB1334" s="754"/>
    </row>
    <row r="1335" spans="1:266" ht="17.25" hidden="1" customHeight="1" outlineLevel="1" x14ac:dyDescent="0.35">
      <c r="A1335" s="618" t="s">
        <v>308</v>
      </c>
      <c r="B1335" s="730">
        <v>116</v>
      </c>
      <c r="C1335" s="730" t="s">
        <v>741</v>
      </c>
      <c r="D1335" s="730" t="s">
        <v>741</v>
      </c>
      <c r="E1335" s="730">
        <v>22</v>
      </c>
      <c r="F1335" s="731"/>
      <c r="G1335" s="821"/>
      <c r="H1335" s="733"/>
      <c r="I1335" s="730" t="s">
        <v>308</v>
      </c>
      <c r="J1335" s="730" t="s">
        <v>308</v>
      </c>
      <c r="K1335" s="730" t="s">
        <v>308</v>
      </c>
      <c r="L1335" s="730" t="s">
        <v>308</v>
      </c>
      <c r="M1335" s="772"/>
      <c r="N1335" s="772">
        <v>0</v>
      </c>
      <c r="O1335" s="772" t="s">
        <v>742</v>
      </c>
      <c r="P1335" s="772" t="b">
        <v>1</v>
      </c>
      <c r="Q1335" s="772" t="e">
        <v>#VALUE!</v>
      </c>
      <c r="R1335" s="772"/>
      <c r="S1335" s="772"/>
      <c r="T1335" s="772"/>
      <c r="U1335" s="772"/>
      <c r="V1335" s="772"/>
      <c r="W1335" s="772"/>
      <c r="X1335" s="772"/>
      <c r="Y1335" s="772"/>
      <c r="Z1335" s="774"/>
      <c r="AA1335" s="772"/>
      <c r="AB1335" s="772"/>
      <c r="AC1335" s="772"/>
      <c r="AD1335" s="772"/>
      <c r="AE1335" s="775"/>
      <c r="AF1335" s="776">
        <v>0</v>
      </c>
      <c r="AG1335" s="777"/>
      <c r="AH1335" s="777"/>
      <c r="AI1335" s="777"/>
      <c r="AJ1335" s="778"/>
      <c r="AK1335" s="779"/>
      <c r="AL1335" s="778"/>
      <c r="AM1335" s="778"/>
      <c r="AN1335" s="778"/>
      <c r="AO1335" s="778"/>
      <c r="AP1335" s="778"/>
      <c r="AQ1335" s="778"/>
      <c r="AR1335" s="778"/>
      <c r="AS1335" s="778"/>
      <c r="AT1335" s="778"/>
      <c r="AU1335" s="778"/>
      <c r="AV1335" s="778"/>
      <c r="AW1335" s="778"/>
      <c r="AX1335" s="778"/>
      <c r="AY1335" s="778"/>
      <c r="AZ1335" s="778"/>
      <c r="BA1335" s="778"/>
      <c r="BB1335" s="778"/>
      <c r="BC1335" s="778"/>
      <c r="BD1335" s="778"/>
      <c r="BE1335" s="778"/>
      <c r="BF1335" s="778"/>
      <c r="BG1335" s="778"/>
      <c r="BH1335" s="778"/>
      <c r="BI1335" s="778"/>
      <c r="BJ1335" s="778"/>
      <c r="BK1335" s="778"/>
      <c r="BL1335" s="778"/>
      <c r="BM1335" s="778"/>
      <c r="BN1335" s="778"/>
      <c r="BO1335" s="778"/>
      <c r="BP1335" s="778"/>
      <c r="BQ1335" s="778"/>
      <c r="BR1335" s="778"/>
      <c r="BS1335" s="778"/>
      <c r="BT1335" s="778"/>
      <c r="BU1335" s="778"/>
      <c r="BV1335" s="778"/>
      <c r="BW1335" s="778"/>
      <c r="BX1335" s="778"/>
      <c r="BY1335" s="778"/>
      <c r="BZ1335" s="778"/>
      <c r="CA1335" s="778"/>
      <c r="CB1335" s="778"/>
      <c r="CC1335" s="778"/>
      <c r="CD1335" s="778"/>
      <c r="CE1335" s="778"/>
      <c r="CF1335" s="778"/>
      <c r="CG1335" s="778"/>
      <c r="CH1335" s="778"/>
      <c r="CI1335" s="778"/>
      <c r="CJ1335" s="778"/>
      <c r="CK1335" s="772"/>
      <c r="CL1335" s="772"/>
      <c r="CM1335" s="772"/>
      <c r="CN1335" s="886"/>
      <c r="CO1335" s="772"/>
      <c r="CP1335" s="772"/>
      <c r="CQ1335" s="772"/>
      <c r="CR1335" s="772"/>
      <c r="CS1335" s="781"/>
      <c r="CT1335" s="782" t="s">
        <v>308</v>
      </c>
      <c r="CU1335" s="783" t="s">
        <v>308</v>
      </c>
      <c r="CV1335" s="774"/>
      <c r="CW1335" s="774"/>
      <c r="CX1335" s="782"/>
      <c r="CY1335" s="784">
        <v>0</v>
      </c>
      <c r="CZ1335" s="784">
        <v>0</v>
      </c>
      <c r="DA1335" s="785">
        <v>0</v>
      </c>
      <c r="DB1335" s="785">
        <v>0</v>
      </c>
      <c r="DC1335" s="785">
        <v>0</v>
      </c>
      <c r="DD1335" s="785">
        <v>0</v>
      </c>
      <c r="DE1335" s="785">
        <v>0</v>
      </c>
      <c r="DF1335" s="785">
        <v>0</v>
      </c>
      <c r="DG1335" s="785">
        <v>0</v>
      </c>
      <c r="DH1335" s="786">
        <v>0</v>
      </c>
      <c r="DI1335" s="774">
        <v>0</v>
      </c>
      <c r="DJ1335" s="774">
        <v>0</v>
      </c>
      <c r="DK1335" s="774">
        <v>0</v>
      </c>
      <c r="DL1335" s="774">
        <v>0</v>
      </c>
      <c r="DM1335" s="774">
        <v>0</v>
      </c>
      <c r="DN1335" s="774">
        <v>0</v>
      </c>
      <c r="DO1335" s="804">
        <v>0</v>
      </c>
      <c r="DP1335" s="774" t="s">
        <v>308</v>
      </c>
      <c r="DQ1335" s="776" t="s">
        <v>308</v>
      </c>
      <c r="DR1335" s="774"/>
      <c r="DS1335" s="786"/>
      <c r="DT1335" s="752" t="s">
        <v>308</v>
      </c>
      <c r="DU1335" s="753" t="s">
        <v>308</v>
      </c>
      <c r="DV1335" s="753" t="s">
        <v>308</v>
      </c>
      <c r="DW1335" s="754" t="s">
        <v>308</v>
      </c>
      <c r="DX1335" s="755" t="s">
        <v>308</v>
      </c>
      <c r="DY1335" s="754" t="e">
        <v>#VALUE!</v>
      </c>
      <c r="DZ1335" s="754" t="e">
        <v>#VALUE!</v>
      </c>
      <c r="EA1335" s="754"/>
      <c r="EB1335" s="754"/>
    </row>
    <row r="1336" spans="1:266" ht="17.25" customHeight="1" collapsed="1" x14ac:dyDescent="0.35">
      <c r="A1336" s="618" t="s">
        <v>308</v>
      </c>
      <c r="B1336" s="823" t="s">
        <v>2625</v>
      </c>
      <c r="C1336" s="824"/>
      <c r="D1336" s="824"/>
      <c r="E1336" s="824"/>
      <c r="F1336" s="717"/>
      <c r="G1336" s="825"/>
      <c r="H1336" s="733"/>
      <c r="I1336" s="824"/>
      <c r="J1336" s="824"/>
      <c r="K1336" s="824"/>
      <c r="L1336" s="730"/>
      <c r="M1336" s="730"/>
      <c r="N1336" s="730"/>
      <c r="O1336" s="730"/>
      <c r="P1336" s="730"/>
      <c r="Q1336" s="730"/>
      <c r="R1336" s="730"/>
      <c r="S1336" s="730"/>
      <c r="T1336" s="730"/>
      <c r="U1336" s="730"/>
      <c r="V1336" s="730"/>
      <c r="W1336" s="730"/>
      <c r="X1336" s="730"/>
      <c r="Y1336" s="730"/>
      <c r="Z1336" s="826"/>
      <c r="AA1336" s="730"/>
      <c r="AB1336" s="730"/>
      <c r="AC1336" s="730"/>
      <c r="AD1336" s="827">
        <v>27384</v>
      </c>
      <c r="AE1336" s="827">
        <v>27384</v>
      </c>
      <c r="AF1336" s="826">
        <v>0</v>
      </c>
      <c r="AG1336" s="828"/>
      <c r="AH1336" s="828"/>
      <c r="AI1336" s="828"/>
      <c r="AJ1336" s="674"/>
      <c r="AK1336" s="829"/>
      <c r="AL1336" s="674"/>
      <c r="AM1336" s="674"/>
      <c r="AN1336" s="674"/>
      <c r="AO1336" s="674"/>
      <c r="AP1336" s="674"/>
      <c r="AQ1336" s="674"/>
      <c r="AR1336" s="674"/>
      <c r="AS1336" s="674"/>
      <c r="AT1336" s="674"/>
      <c r="AU1336" s="674"/>
      <c r="AV1336" s="674"/>
      <c r="AW1336" s="674"/>
      <c r="AX1336" s="674"/>
      <c r="AY1336" s="674"/>
      <c r="AZ1336" s="674"/>
      <c r="BA1336" s="674"/>
      <c r="BB1336" s="674"/>
      <c r="BC1336" s="674"/>
      <c r="BD1336" s="674"/>
      <c r="BE1336" s="674"/>
      <c r="BF1336" s="674"/>
      <c r="BG1336" s="674"/>
      <c r="BH1336" s="674"/>
      <c r="BI1336" s="674"/>
      <c r="BJ1336" s="674"/>
      <c r="BK1336" s="674"/>
      <c r="BL1336" s="674"/>
      <c r="BM1336" s="674"/>
      <c r="BN1336" s="674"/>
      <c r="BO1336" s="674"/>
      <c r="BP1336" s="674"/>
      <c r="BQ1336" s="674"/>
      <c r="BR1336" s="674"/>
      <c r="BS1336" s="674"/>
      <c r="BT1336" s="674"/>
      <c r="BU1336" s="674"/>
      <c r="BV1336" s="674"/>
      <c r="BW1336" s="674"/>
      <c r="BX1336" s="674"/>
      <c r="BY1336" s="674"/>
      <c r="BZ1336" s="674"/>
      <c r="CA1336" s="674"/>
      <c r="CB1336" s="674"/>
      <c r="CC1336" s="674"/>
      <c r="CD1336" s="674"/>
      <c r="CE1336" s="674"/>
      <c r="CF1336" s="674"/>
      <c r="CG1336" s="674"/>
      <c r="CH1336" s="674"/>
      <c r="CI1336" s="674"/>
      <c r="CJ1336" s="674"/>
      <c r="CK1336" s="827"/>
      <c r="CL1336" s="827">
        <v>0</v>
      </c>
      <c r="CM1336" s="827"/>
      <c r="CN1336" s="675">
        <v>0</v>
      </c>
      <c r="CO1336" s="827">
        <v>0</v>
      </c>
      <c r="CP1336" s="827">
        <v>0</v>
      </c>
      <c r="CQ1336" s="827">
        <v>21624</v>
      </c>
      <c r="CR1336" s="827">
        <v>23886</v>
      </c>
      <c r="CS1336" s="830"/>
      <c r="CT1336" s="831"/>
      <c r="CU1336" s="832"/>
      <c r="CV1336" s="826"/>
      <c r="CW1336" s="826"/>
      <c r="CX1336" s="831"/>
      <c r="CY1336" s="833">
        <v>0</v>
      </c>
      <c r="CZ1336" s="833">
        <v>0</v>
      </c>
      <c r="DA1336" s="752">
        <v>0</v>
      </c>
      <c r="DB1336" s="752">
        <v>0</v>
      </c>
      <c r="DC1336" s="752">
        <v>0</v>
      </c>
      <c r="DD1336" s="752">
        <v>0</v>
      </c>
      <c r="DE1336" s="752">
        <v>0</v>
      </c>
      <c r="DF1336" s="752">
        <v>0</v>
      </c>
      <c r="DG1336" s="752">
        <v>0</v>
      </c>
      <c r="DH1336" s="834">
        <v>0</v>
      </c>
      <c r="DI1336" s="826">
        <v>0</v>
      </c>
      <c r="DJ1336" s="826">
        <v>0</v>
      </c>
      <c r="DK1336" s="826">
        <v>0</v>
      </c>
      <c r="DL1336" s="826">
        <v>0</v>
      </c>
      <c r="DM1336" s="826">
        <v>0</v>
      </c>
      <c r="DN1336" s="826">
        <v>0</v>
      </c>
      <c r="DO1336" s="835">
        <v>0</v>
      </c>
      <c r="DP1336" s="826"/>
      <c r="DQ1336" s="826"/>
      <c r="DR1336" s="826"/>
      <c r="DS1336" s="834"/>
      <c r="DT1336" s="752"/>
      <c r="DU1336" s="836"/>
      <c r="DV1336" s="836"/>
      <c r="DW1336" s="826"/>
      <c r="DX1336" s="837"/>
      <c r="DY1336" s="826" t="s">
        <v>308</v>
      </c>
      <c r="DZ1336" s="837" t="s">
        <v>308</v>
      </c>
      <c r="EA1336" s="826"/>
      <c r="EB1336" s="837"/>
    </row>
    <row r="1337" spans="1:266" ht="16.5" customHeight="1" x14ac:dyDescent="0.35">
      <c r="A1337" s="625">
        <v>23</v>
      </c>
      <c r="B1337" s="838"/>
      <c r="C1337" s="839"/>
      <c r="D1337" s="839"/>
      <c r="E1337" s="839"/>
      <c r="F1337" s="917"/>
      <c r="G1337" s="917"/>
      <c r="H1337" s="841"/>
      <c r="Y1337" s="619"/>
      <c r="Z1337" s="635"/>
      <c r="AF1337" s="635">
        <v>0</v>
      </c>
      <c r="AK1337" s="625"/>
      <c r="AL1337" s="619"/>
      <c r="AM1337" s="619"/>
      <c r="AN1337" s="619"/>
      <c r="AO1337" s="619"/>
      <c r="AP1337" s="619"/>
      <c r="AQ1337" s="619"/>
      <c r="AR1337" s="619"/>
      <c r="AS1337" s="619"/>
      <c r="AT1337" s="619"/>
      <c r="AU1337" s="619"/>
      <c r="AV1337" s="619"/>
      <c r="AW1337" s="619"/>
      <c r="AX1337" s="619"/>
      <c r="AY1337" s="619"/>
      <c r="AZ1337" s="619"/>
      <c r="BA1337" s="619"/>
      <c r="BB1337" s="619"/>
      <c r="BC1337" s="619"/>
      <c r="BD1337" s="619"/>
      <c r="BE1337" s="619"/>
      <c r="BF1337" s="619"/>
      <c r="BG1337" s="619"/>
      <c r="BH1337" s="619"/>
      <c r="BI1337" s="619"/>
      <c r="BJ1337" s="619"/>
      <c r="BK1337" s="619"/>
      <c r="BL1337" s="619"/>
      <c r="BM1337" s="619"/>
      <c r="BN1337" s="619"/>
      <c r="BO1337" s="619"/>
      <c r="BP1337" s="619"/>
      <c r="BQ1337" s="619"/>
      <c r="BR1337" s="619"/>
      <c r="BS1337" s="619"/>
      <c r="BT1337" s="619"/>
      <c r="BU1337" s="619"/>
      <c r="BV1337" s="619"/>
      <c r="BW1337" s="619"/>
      <c r="BX1337" s="619"/>
      <c r="BY1337" s="619"/>
      <c r="BZ1337" s="619"/>
      <c r="CA1337" s="619"/>
      <c r="CB1337" s="619"/>
      <c r="CC1337" s="619"/>
      <c r="CD1337" s="619"/>
      <c r="CE1337" s="619"/>
      <c r="CF1337" s="619"/>
      <c r="CG1337" s="619"/>
      <c r="CH1337" s="619"/>
      <c r="CI1337" s="619"/>
      <c r="CJ1337" s="619"/>
      <c r="CV1337" s="635"/>
      <c r="CW1337" s="635"/>
      <c r="CX1337" s="633" t="s">
        <v>308</v>
      </c>
      <c r="CY1337" s="630">
        <v>0</v>
      </c>
      <c r="CZ1337" s="630">
        <v>0</v>
      </c>
      <c r="DA1337" s="634">
        <v>0</v>
      </c>
      <c r="DB1337" s="634">
        <v>0</v>
      </c>
      <c r="DC1337" s="634">
        <v>0</v>
      </c>
      <c r="DD1337" s="634">
        <v>0</v>
      </c>
      <c r="DE1337" s="634">
        <v>0</v>
      </c>
      <c r="DF1337" s="634">
        <v>0</v>
      </c>
      <c r="DG1337" s="634">
        <v>0</v>
      </c>
      <c r="DH1337" s="624">
        <v>0</v>
      </c>
      <c r="DI1337" s="635">
        <v>0</v>
      </c>
      <c r="DJ1337" s="635">
        <v>0</v>
      </c>
      <c r="DK1337" s="635">
        <v>0</v>
      </c>
      <c r="DL1337" s="635">
        <v>0</v>
      </c>
      <c r="DM1337" s="635">
        <v>0</v>
      </c>
      <c r="DN1337" s="635">
        <v>0</v>
      </c>
      <c r="DO1337" s="632">
        <v>0</v>
      </c>
    </row>
    <row r="1338" spans="1:266" ht="16.5" customHeight="1" x14ac:dyDescent="0.35">
      <c r="A1338" s="625">
        <v>23</v>
      </c>
      <c r="B1338" s="664" t="s">
        <v>2626</v>
      </c>
      <c r="C1338" s="665"/>
      <c r="D1338" s="665"/>
      <c r="E1338" s="665"/>
      <c r="F1338" s="666" t="s">
        <v>409</v>
      </c>
      <c r="G1338" s="666"/>
      <c r="H1338" s="844"/>
      <c r="I1338" s="667"/>
      <c r="J1338" s="667"/>
      <c r="K1338" s="667"/>
      <c r="L1338" s="667"/>
      <c r="Y1338" s="619"/>
      <c r="Z1338" s="635"/>
      <c r="AF1338" s="635">
        <v>0</v>
      </c>
      <c r="AK1338" s="625"/>
      <c r="AL1338" s="619"/>
      <c r="AM1338" s="619"/>
      <c r="AN1338" s="619"/>
      <c r="AO1338" s="619"/>
      <c r="AP1338" s="619"/>
      <c r="AQ1338" s="619"/>
      <c r="AR1338" s="619"/>
      <c r="AS1338" s="619"/>
      <c r="AT1338" s="619"/>
      <c r="AU1338" s="619"/>
      <c r="AV1338" s="619"/>
      <c r="AW1338" s="619"/>
      <c r="AX1338" s="619"/>
      <c r="AY1338" s="619"/>
      <c r="AZ1338" s="619"/>
      <c r="BA1338" s="619"/>
      <c r="BB1338" s="619"/>
      <c r="BC1338" s="619"/>
      <c r="BD1338" s="619"/>
      <c r="BE1338" s="619"/>
      <c r="BF1338" s="619"/>
      <c r="BG1338" s="619"/>
      <c r="BH1338" s="619"/>
      <c r="BI1338" s="619"/>
      <c r="BJ1338" s="619"/>
      <c r="BK1338" s="619"/>
      <c r="BL1338" s="619"/>
      <c r="BM1338" s="619"/>
      <c r="BN1338" s="619"/>
      <c r="BO1338" s="619"/>
      <c r="BP1338" s="619"/>
      <c r="BQ1338" s="619"/>
      <c r="BR1338" s="619"/>
      <c r="BS1338" s="619"/>
      <c r="BT1338" s="619"/>
      <c r="BU1338" s="619"/>
      <c r="BV1338" s="619"/>
      <c r="BW1338" s="619"/>
      <c r="BX1338" s="619"/>
      <c r="BY1338" s="619"/>
      <c r="BZ1338" s="619"/>
      <c r="CA1338" s="619"/>
      <c r="CB1338" s="619"/>
      <c r="CC1338" s="619"/>
      <c r="CD1338" s="619"/>
      <c r="CE1338" s="619"/>
      <c r="CF1338" s="619"/>
      <c r="CG1338" s="619"/>
      <c r="CH1338" s="619"/>
      <c r="CI1338" s="619"/>
      <c r="CJ1338" s="619"/>
      <c r="CV1338" s="635"/>
      <c r="CW1338" s="635"/>
      <c r="CX1338" s="633" t="s">
        <v>308</v>
      </c>
      <c r="CY1338" s="630">
        <v>0</v>
      </c>
      <c r="CZ1338" s="630">
        <v>0</v>
      </c>
      <c r="DA1338" s="634">
        <v>0</v>
      </c>
      <c r="DB1338" s="634">
        <v>0</v>
      </c>
      <c r="DC1338" s="634">
        <v>0</v>
      </c>
      <c r="DD1338" s="634">
        <v>0</v>
      </c>
      <c r="DE1338" s="634">
        <v>0</v>
      </c>
      <c r="DF1338" s="634">
        <v>0</v>
      </c>
      <c r="DG1338" s="634">
        <v>0</v>
      </c>
      <c r="DH1338" s="624">
        <v>0</v>
      </c>
      <c r="DI1338" s="635">
        <v>0</v>
      </c>
      <c r="DJ1338" s="635">
        <v>0</v>
      </c>
      <c r="DK1338" s="635">
        <v>0</v>
      </c>
      <c r="DL1338" s="635">
        <v>0</v>
      </c>
      <c r="DM1338" s="635">
        <v>0</v>
      </c>
      <c r="DN1338" s="635">
        <v>0</v>
      </c>
      <c r="DO1338" s="632">
        <v>0</v>
      </c>
    </row>
    <row r="1339" spans="1:266" s="847" customFormat="1" ht="30.75" customHeight="1" x14ac:dyDescent="0.35">
      <c r="A1339" s="618" t="s">
        <v>436</v>
      </c>
      <c r="B1339" s="678" t="s">
        <v>426</v>
      </c>
      <c r="C1339" s="678" t="s">
        <v>427</v>
      </c>
      <c r="D1339" s="679" t="s">
        <v>428</v>
      </c>
      <c r="E1339" s="678" t="s">
        <v>429</v>
      </c>
      <c r="F1339" s="678" t="s">
        <v>430</v>
      </c>
      <c r="G1339" s="680" t="s">
        <v>431</v>
      </c>
      <c r="H1339" s="678" t="s">
        <v>432</v>
      </c>
      <c r="I1339" s="678" t="s">
        <v>433</v>
      </c>
      <c r="J1339" s="678" t="s">
        <v>434</v>
      </c>
      <c r="K1339" s="678" t="s">
        <v>18</v>
      </c>
      <c r="L1339" s="678" t="s">
        <v>435</v>
      </c>
      <c r="M1339" s="678" t="s">
        <v>436</v>
      </c>
      <c r="N1339" s="681" t="s">
        <v>437</v>
      </c>
      <c r="O1339" s="681" t="s">
        <v>438</v>
      </c>
      <c r="P1339" s="681" t="s">
        <v>439</v>
      </c>
      <c r="Q1339" s="681" t="s">
        <v>219</v>
      </c>
      <c r="R1339" s="678" t="s">
        <v>4</v>
      </c>
      <c r="S1339" s="679" t="s">
        <v>440</v>
      </c>
      <c r="T1339" s="678" t="s">
        <v>441</v>
      </c>
      <c r="U1339" s="682" t="s">
        <v>442</v>
      </c>
      <c r="V1339" s="682" t="s">
        <v>443</v>
      </c>
      <c r="W1339" s="682" t="s">
        <v>444</v>
      </c>
      <c r="X1339" s="682" t="s">
        <v>445</v>
      </c>
      <c r="Y1339" s="845" t="s">
        <v>446</v>
      </c>
      <c r="Z1339" s="845" t="s">
        <v>447</v>
      </c>
      <c r="AA1339" s="678" t="s">
        <v>448</v>
      </c>
      <c r="AB1339" s="678" t="s">
        <v>449</v>
      </c>
      <c r="AC1339" s="678" t="s">
        <v>450</v>
      </c>
      <c r="AD1339" s="678" t="s">
        <v>451</v>
      </c>
      <c r="AE1339" s="678" t="s">
        <v>452</v>
      </c>
      <c r="AF1339" s="678" t="s">
        <v>453</v>
      </c>
      <c r="AG1339" s="678" t="s">
        <v>444</v>
      </c>
      <c r="AH1339" s="693" t="s">
        <v>454</v>
      </c>
      <c r="AI1339" s="678" t="s">
        <v>455</v>
      </c>
      <c r="AJ1339" s="678" t="s">
        <v>456</v>
      </c>
      <c r="AK1339" s="678" t="s">
        <v>457</v>
      </c>
      <c r="AL1339" s="686" t="s">
        <v>458</v>
      </c>
      <c r="AM1339" s="687" t="s">
        <v>459</v>
      </c>
      <c r="AN1339" s="688" t="s">
        <v>460</v>
      </c>
      <c r="AO1339" s="688" t="s">
        <v>461</v>
      </c>
      <c r="AP1339" s="688" t="s">
        <v>462</v>
      </c>
      <c r="AQ1339" s="688" t="s">
        <v>463</v>
      </c>
      <c r="AR1339" s="688" t="s">
        <v>464</v>
      </c>
      <c r="AS1339" s="688" t="s">
        <v>465</v>
      </c>
      <c r="AT1339" s="688" t="s">
        <v>466</v>
      </c>
      <c r="AU1339" s="688" t="s">
        <v>467</v>
      </c>
      <c r="AV1339" s="688" t="s">
        <v>468</v>
      </c>
      <c r="AW1339" s="688" t="s">
        <v>469</v>
      </c>
      <c r="AX1339" s="688" t="s">
        <v>470</v>
      </c>
      <c r="AY1339" s="688" t="s">
        <v>471</v>
      </c>
      <c r="AZ1339" s="688" t="s">
        <v>472</v>
      </c>
      <c r="BA1339" s="688" t="s">
        <v>473</v>
      </c>
      <c r="BB1339" s="689" t="s">
        <v>474</v>
      </c>
      <c r="BC1339" s="689" t="s">
        <v>475</v>
      </c>
      <c r="BD1339" s="689" t="s">
        <v>476</v>
      </c>
      <c r="BE1339" s="689" t="s">
        <v>477</v>
      </c>
      <c r="BF1339" s="689" t="s">
        <v>478</v>
      </c>
      <c r="BG1339" s="689" t="s">
        <v>479</v>
      </c>
      <c r="BH1339" s="689" t="s">
        <v>480</v>
      </c>
      <c r="BI1339" s="683" t="s">
        <v>481</v>
      </c>
      <c r="BJ1339" s="690" t="s">
        <v>482</v>
      </c>
      <c r="BK1339" s="687" t="s">
        <v>483</v>
      </c>
      <c r="BL1339" s="683" t="s">
        <v>484</v>
      </c>
      <c r="BM1339" s="683" t="s">
        <v>485</v>
      </c>
      <c r="BN1339" s="689" t="s">
        <v>486</v>
      </c>
      <c r="BO1339" s="689" t="s">
        <v>487</v>
      </c>
      <c r="BP1339" s="689" t="s">
        <v>488</v>
      </c>
      <c r="BQ1339" s="689" t="s">
        <v>460</v>
      </c>
      <c r="BR1339" s="689" t="s">
        <v>489</v>
      </c>
      <c r="BS1339" s="683" t="s">
        <v>490</v>
      </c>
      <c r="BT1339" s="690" t="s">
        <v>482</v>
      </c>
      <c r="BU1339" s="687" t="s">
        <v>491</v>
      </c>
      <c r="BV1339" s="691" t="s">
        <v>492</v>
      </c>
      <c r="BW1339" s="691" t="s">
        <v>493</v>
      </c>
      <c r="BX1339" s="691" t="s">
        <v>494</v>
      </c>
      <c r="BY1339" s="691" t="s">
        <v>495</v>
      </c>
      <c r="BZ1339" s="691" t="s">
        <v>485</v>
      </c>
      <c r="CA1339" s="691" t="s">
        <v>496</v>
      </c>
      <c r="CB1339" s="691" t="s">
        <v>497</v>
      </c>
      <c r="CC1339" s="691" t="s">
        <v>498</v>
      </c>
      <c r="CD1339" s="691" t="s">
        <v>499</v>
      </c>
      <c r="CE1339" s="691" t="s">
        <v>500</v>
      </c>
      <c r="CF1339" s="691" t="s">
        <v>501</v>
      </c>
      <c r="CG1339" s="691" t="s">
        <v>502</v>
      </c>
      <c r="CH1339" s="691" t="s">
        <v>503</v>
      </c>
      <c r="CI1339" s="691" t="s">
        <v>504</v>
      </c>
      <c r="CJ1339" s="691" t="s">
        <v>505</v>
      </c>
      <c r="CK1339" s="691" t="s">
        <v>506</v>
      </c>
      <c r="CL1339" s="683" t="s">
        <v>507</v>
      </c>
      <c r="CM1339" s="687" t="s">
        <v>508</v>
      </c>
      <c r="CN1339" s="683" t="s">
        <v>509</v>
      </c>
      <c r="CO1339" s="692" t="s">
        <v>510</v>
      </c>
      <c r="CP1339" s="683" t="s">
        <v>511</v>
      </c>
      <c r="CQ1339" s="681" t="s">
        <v>512</v>
      </c>
      <c r="CR1339" s="678" t="s">
        <v>513</v>
      </c>
      <c r="CS1339" s="678" t="s">
        <v>514</v>
      </c>
      <c r="CT1339" s="679" t="s">
        <v>515</v>
      </c>
      <c r="CU1339" s="846" t="s">
        <v>516</v>
      </c>
      <c r="CV1339" s="679" t="s">
        <v>517</v>
      </c>
      <c r="CW1339" s="678" t="s">
        <v>518</v>
      </c>
      <c r="CX1339" s="678" t="s">
        <v>519</v>
      </c>
      <c r="CY1339" s="678" t="s">
        <v>520</v>
      </c>
      <c r="CZ1339" s="722" t="s">
        <v>444</v>
      </c>
      <c r="DA1339" s="695" t="s">
        <v>521</v>
      </c>
      <c r="DB1339" s="695" t="s">
        <v>522</v>
      </c>
      <c r="DC1339" s="695" t="s">
        <v>523</v>
      </c>
      <c r="DD1339" s="695" t="s">
        <v>219</v>
      </c>
      <c r="DE1339" s="695" t="s">
        <v>217</v>
      </c>
      <c r="DF1339" s="695" t="s">
        <v>437</v>
      </c>
      <c r="DG1339" s="695" t="s">
        <v>438</v>
      </c>
      <c r="DH1339" s="678" t="s">
        <v>745</v>
      </c>
      <c r="DI1339" s="679" t="s">
        <v>525</v>
      </c>
      <c r="DJ1339" s="679" t="s">
        <v>526</v>
      </c>
      <c r="DK1339" s="679" t="s">
        <v>527</v>
      </c>
      <c r="DL1339" s="678" t="s">
        <v>528</v>
      </c>
      <c r="DM1339" s="679" t="s">
        <v>529</v>
      </c>
      <c r="DN1339" s="679" t="s">
        <v>530</v>
      </c>
      <c r="DO1339" s="846" t="s">
        <v>531</v>
      </c>
      <c r="DP1339" s="679" t="s">
        <v>532</v>
      </c>
      <c r="DQ1339" s="700" t="s">
        <v>533</v>
      </c>
      <c r="DR1339" s="679" t="s">
        <v>534</v>
      </c>
      <c r="DS1339" s="678" t="s">
        <v>535</v>
      </c>
      <c r="DT1339" s="678" t="s">
        <v>536</v>
      </c>
      <c r="DU1339" s="701" t="s">
        <v>537</v>
      </c>
      <c r="DV1339" s="702" t="s">
        <v>538</v>
      </c>
      <c r="DW1339" s="701" t="s">
        <v>539</v>
      </c>
      <c r="DX1339" s="703" t="s">
        <v>540</v>
      </c>
      <c r="DY1339" s="701" t="s">
        <v>539</v>
      </c>
      <c r="DZ1339" s="703" t="s">
        <v>540</v>
      </c>
      <c r="EA1339" s="702" t="s">
        <v>539</v>
      </c>
      <c r="EB1339" s="704" t="s">
        <v>540</v>
      </c>
    </row>
    <row r="1340" spans="1:266" s="705" customFormat="1" ht="17.25" customHeight="1" x14ac:dyDescent="0.35">
      <c r="A1340" s="618" t="s">
        <v>308</v>
      </c>
      <c r="B1340" s="678"/>
      <c r="C1340" s="678"/>
      <c r="D1340" s="678"/>
      <c r="E1340" s="678"/>
      <c r="F1340" s="717" t="s">
        <v>563</v>
      </c>
      <c r="G1340" s="717"/>
      <c r="H1340" s="679"/>
      <c r="I1340" s="678"/>
      <c r="J1340" s="678"/>
      <c r="K1340" s="678"/>
      <c r="L1340" s="678"/>
      <c r="M1340" s="678"/>
      <c r="N1340" s="678"/>
      <c r="O1340" s="678"/>
      <c r="P1340" s="678"/>
      <c r="Q1340" s="678"/>
      <c r="R1340" s="678"/>
      <c r="S1340" s="678"/>
      <c r="T1340" s="678"/>
      <c r="U1340" s="678"/>
      <c r="V1340" s="678"/>
      <c r="W1340" s="678"/>
      <c r="X1340" s="678"/>
      <c r="Y1340" s="678"/>
      <c r="Z1340" s="679"/>
      <c r="AA1340" s="678"/>
      <c r="AB1340" s="678"/>
      <c r="AC1340" s="678"/>
      <c r="AD1340" s="678"/>
      <c r="AE1340" s="684"/>
      <c r="AF1340" s="679">
        <v>0</v>
      </c>
      <c r="AG1340" s="685"/>
      <c r="AH1340" s="685"/>
      <c r="AI1340" s="685"/>
      <c r="AJ1340" s="678"/>
      <c r="AK1340" s="684"/>
      <c r="AL1340" s="678"/>
      <c r="AM1340" s="678"/>
      <c r="AN1340" s="678"/>
      <c r="AO1340" s="678"/>
      <c r="AP1340" s="678"/>
      <c r="AQ1340" s="678"/>
      <c r="AR1340" s="678"/>
      <c r="AS1340" s="678"/>
      <c r="AT1340" s="678"/>
      <c r="AU1340" s="678"/>
      <c r="AV1340" s="678"/>
      <c r="AW1340" s="678"/>
      <c r="AX1340" s="678"/>
      <c r="AY1340" s="678"/>
      <c r="AZ1340" s="678"/>
      <c r="BA1340" s="678"/>
      <c r="BB1340" s="678"/>
      <c r="BC1340" s="678"/>
      <c r="BD1340" s="678"/>
      <c r="BE1340" s="678"/>
      <c r="BF1340" s="678"/>
      <c r="BG1340" s="678"/>
      <c r="BH1340" s="678"/>
      <c r="BI1340" s="678"/>
      <c r="BJ1340" s="678"/>
      <c r="BK1340" s="678"/>
      <c r="BL1340" s="678"/>
      <c r="BM1340" s="678"/>
      <c r="BN1340" s="678"/>
      <c r="BO1340" s="678"/>
      <c r="BP1340" s="678"/>
      <c r="BQ1340" s="678"/>
      <c r="BR1340" s="678"/>
      <c r="BS1340" s="678"/>
      <c r="BT1340" s="678"/>
      <c r="BU1340" s="678"/>
      <c r="BV1340" s="678"/>
      <c r="BW1340" s="678"/>
      <c r="BX1340" s="678"/>
      <c r="BY1340" s="678"/>
      <c r="BZ1340" s="678"/>
      <c r="CA1340" s="678"/>
      <c r="CB1340" s="678"/>
      <c r="CC1340" s="678"/>
      <c r="CD1340" s="678"/>
      <c r="CE1340" s="678"/>
      <c r="CF1340" s="678"/>
      <c r="CG1340" s="678"/>
      <c r="CH1340" s="678"/>
      <c r="CI1340" s="678"/>
      <c r="CJ1340" s="678"/>
      <c r="CK1340" s="678"/>
      <c r="CL1340" s="678" t="s">
        <v>308</v>
      </c>
      <c r="CM1340" s="678"/>
      <c r="CN1340" s="929"/>
      <c r="CO1340" s="678"/>
      <c r="CP1340" s="678"/>
      <c r="CQ1340" s="678" t="s">
        <v>308</v>
      </c>
      <c r="CR1340" s="678" t="s">
        <v>308</v>
      </c>
      <c r="CS1340" s="693"/>
      <c r="CT1340" s="695"/>
      <c r="CU1340" s="721"/>
      <c r="CV1340" s="679"/>
      <c r="CW1340" s="679"/>
      <c r="CX1340" s="695" t="s">
        <v>308</v>
      </c>
      <c r="CY1340" s="722">
        <v>0</v>
      </c>
      <c r="CZ1340" s="722">
        <v>0</v>
      </c>
      <c r="DA1340" s="695">
        <v>0</v>
      </c>
      <c r="DB1340" s="695">
        <v>0</v>
      </c>
      <c r="DC1340" s="695">
        <v>0</v>
      </c>
      <c r="DD1340" s="695">
        <v>0</v>
      </c>
      <c r="DE1340" s="695">
        <v>0</v>
      </c>
      <c r="DF1340" s="695">
        <v>0</v>
      </c>
      <c r="DG1340" s="695">
        <v>0</v>
      </c>
      <c r="DH1340" s="679">
        <v>0</v>
      </c>
      <c r="DI1340" s="679">
        <v>0</v>
      </c>
      <c r="DJ1340" s="679">
        <v>0</v>
      </c>
      <c r="DK1340" s="679">
        <v>0</v>
      </c>
      <c r="DL1340" s="679">
        <v>0</v>
      </c>
      <c r="DM1340" s="679">
        <v>0</v>
      </c>
      <c r="DN1340" s="679">
        <v>0</v>
      </c>
      <c r="DO1340" s="846">
        <v>0</v>
      </c>
      <c r="DP1340" s="679"/>
      <c r="DQ1340" s="679"/>
      <c r="DR1340" s="679"/>
      <c r="DS1340" s="679"/>
      <c r="DT1340" s="695"/>
      <c r="DU1340" s="684"/>
      <c r="DV1340" s="684"/>
      <c r="DW1340" s="679"/>
      <c r="DX1340" s="724"/>
      <c r="DY1340" s="679" t="s">
        <v>308</v>
      </c>
      <c r="DZ1340" s="724" t="s">
        <v>308</v>
      </c>
      <c r="EA1340" s="679"/>
      <c r="EB1340" s="724"/>
    </row>
    <row r="1341" spans="1:266" ht="17.25" customHeight="1" x14ac:dyDescent="0.35">
      <c r="A1341" s="618" t="s">
        <v>2627</v>
      </c>
      <c r="B1341" s="730">
        <v>58</v>
      </c>
      <c r="C1341" s="730" t="s">
        <v>2540</v>
      </c>
      <c r="D1341" s="730" t="s">
        <v>2540</v>
      </c>
      <c r="E1341" s="730">
        <v>23</v>
      </c>
      <c r="F1341" s="731" t="s">
        <v>574</v>
      </c>
      <c r="G1341" s="732">
        <v>1</v>
      </c>
      <c r="H1341" s="826">
        <v>46199</v>
      </c>
      <c r="I1341" s="730">
        <v>36</v>
      </c>
      <c r="J1341" s="730" t="s">
        <v>308</v>
      </c>
      <c r="K1341" s="730">
        <v>36</v>
      </c>
      <c r="L1341" s="730" t="s">
        <v>2628</v>
      </c>
      <c r="M1341" s="734" t="s">
        <v>2627</v>
      </c>
      <c r="N1341" s="734">
        <v>0</v>
      </c>
      <c r="O1341" s="734" t="s">
        <v>390</v>
      </c>
      <c r="P1341" s="734" t="s">
        <v>390</v>
      </c>
      <c r="Q1341" s="734">
        <v>0</v>
      </c>
      <c r="R1341" s="734" t="s">
        <v>2542</v>
      </c>
      <c r="S1341" s="734" t="s">
        <v>308</v>
      </c>
      <c r="T1341" s="734" t="s">
        <v>2587</v>
      </c>
      <c r="U1341" s="734">
        <v>880</v>
      </c>
      <c r="V1341" s="734" t="s">
        <v>308</v>
      </c>
      <c r="W1341" s="734" t="s">
        <v>218</v>
      </c>
      <c r="X1341" s="736">
        <v>0</v>
      </c>
      <c r="Y1341" s="734"/>
      <c r="Z1341" s="926"/>
      <c r="AA1341" s="734" t="s">
        <v>45</v>
      </c>
      <c r="AB1341" s="734" t="s">
        <v>863</v>
      </c>
      <c r="AC1341" s="734" t="s">
        <v>751</v>
      </c>
      <c r="AD1341" s="734">
        <v>348</v>
      </c>
      <c r="AE1341" s="764">
        <v>348</v>
      </c>
      <c r="AF1341" s="737" t="s">
        <v>390</v>
      </c>
      <c r="AG1341" s="765"/>
      <c r="AH1341" s="765"/>
      <c r="AI1341" s="765" t="s">
        <v>2192</v>
      </c>
      <c r="AJ1341" s="740">
        <v>6</v>
      </c>
      <c r="AK1341" s="764"/>
      <c r="AL1341" s="764"/>
      <c r="AM1341" s="930">
        <v>0</v>
      </c>
      <c r="AN1341" s="930"/>
      <c r="AO1341" s="930"/>
      <c r="AP1341" s="930">
        <v>0</v>
      </c>
      <c r="AQ1341" s="930">
        <v>0</v>
      </c>
      <c r="AR1341" s="930">
        <v>0</v>
      </c>
      <c r="AS1341" s="930"/>
      <c r="AT1341" s="930"/>
      <c r="AU1341" s="930"/>
      <c r="AV1341" s="930"/>
      <c r="AW1341" s="930"/>
      <c r="AX1341" s="930"/>
      <c r="AY1341" s="930"/>
      <c r="AZ1341" s="930"/>
      <c r="BA1341" s="930"/>
      <c r="BB1341" s="930">
        <v>0</v>
      </c>
      <c r="BC1341" s="930">
        <v>0</v>
      </c>
      <c r="BD1341" s="930">
        <v>0</v>
      </c>
      <c r="BE1341" s="930">
        <v>0</v>
      </c>
      <c r="BF1341" s="930">
        <v>0</v>
      </c>
      <c r="BG1341" s="930">
        <v>0</v>
      </c>
      <c r="BH1341" s="930">
        <v>0</v>
      </c>
      <c r="BI1341" s="930">
        <v>0</v>
      </c>
      <c r="BJ1341" s="930"/>
      <c r="BK1341" s="930">
        <v>0</v>
      </c>
      <c r="BL1341" s="930"/>
      <c r="BM1341" s="930"/>
      <c r="BN1341" s="930" t="s">
        <v>308</v>
      </c>
      <c r="BO1341" s="930" t="s">
        <v>308</v>
      </c>
      <c r="BP1341" s="930" t="s">
        <v>308</v>
      </c>
      <c r="BQ1341" s="930" t="s">
        <v>308</v>
      </c>
      <c r="BR1341" s="930"/>
      <c r="BS1341" s="930" t="s">
        <v>397</v>
      </c>
      <c r="BT1341" s="930"/>
      <c r="BU1341" s="930">
        <v>0</v>
      </c>
      <c r="BV1341" s="930">
        <v>0</v>
      </c>
      <c r="BW1341" s="930">
        <v>0</v>
      </c>
      <c r="BX1341" s="930">
        <v>0</v>
      </c>
      <c r="BY1341" s="930">
        <v>0</v>
      </c>
      <c r="BZ1341" s="930">
        <v>0</v>
      </c>
      <c r="CA1341" s="930"/>
      <c r="CB1341" s="930"/>
      <c r="CC1341" s="930"/>
      <c r="CD1341" s="930"/>
      <c r="CE1341" s="930"/>
      <c r="CF1341" s="930"/>
      <c r="CG1341" s="930"/>
      <c r="CH1341" s="930"/>
      <c r="CI1341" s="930"/>
      <c r="CJ1341" s="930"/>
      <c r="CK1341" s="736"/>
      <c r="CL1341" s="736">
        <v>0</v>
      </c>
      <c r="CM1341" s="736" t="s">
        <v>397</v>
      </c>
      <c r="CN1341" s="736" t="s">
        <v>397</v>
      </c>
      <c r="CO1341" s="736">
        <v>0</v>
      </c>
      <c r="CP1341" s="736">
        <v>0</v>
      </c>
      <c r="CQ1341" s="768">
        <v>0</v>
      </c>
      <c r="CR1341" s="735">
        <v>60</v>
      </c>
      <c r="CS1341" s="744"/>
      <c r="CT1341" s="745">
        <v>46273</v>
      </c>
      <c r="CU1341" s="859" t="s">
        <v>571</v>
      </c>
      <c r="CV1341" s="737"/>
      <c r="CW1341" s="737"/>
      <c r="CX1341" s="745">
        <v>46227</v>
      </c>
      <c r="CY1341" s="747">
        <v>0</v>
      </c>
      <c r="CZ1341" s="747">
        <v>0</v>
      </c>
      <c r="DA1341" s="748">
        <v>0</v>
      </c>
      <c r="DB1341" s="748">
        <v>0</v>
      </c>
      <c r="DC1341" s="748">
        <v>0</v>
      </c>
      <c r="DD1341" s="748" t="s">
        <v>397</v>
      </c>
      <c r="DE1341" s="749" t="s">
        <v>390</v>
      </c>
      <c r="DF1341" s="749" t="s">
        <v>390</v>
      </c>
      <c r="DG1341" s="749" t="s">
        <v>390</v>
      </c>
      <c r="DH1341" s="750">
        <v>0</v>
      </c>
      <c r="DI1341" s="737" t="s">
        <v>390</v>
      </c>
      <c r="DJ1341" s="737" t="s">
        <v>390</v>
      </c>
      <c r="DK1341" s="737" t="s">
        <v>390</v>
      </c>
      <c r="DL1341" s="737" t="s">
        <v>390</v>
      </c>
      <c r="DM1341" s="737" t="s">
        <v>390</v>
      </c>
      <c r="DN1341" s="737" t="s">
        <v>390</v>
      </c>
      <c r="DO1341" s="762">
        <v>0</v>
      </c>
      <c r="DP1341" s="737">
        <v>46269</v>
      </c>
      <c r="DQ1341" s="737">
        <v>46269</v>
      </c>
      <c r="DR1341" s="737">
        <v>46269</v>
      </c>
      <c r="DS1341" s="750">
        <v>46270</v>
      </c>
      <c r="DT1341" s="752">
        <v>46269</v>
      </c>
      <c r="DU1341" s="753">
        <v>0</v>
      </c>
      <c r="DV1341" s="753" t="s">
        <v>308</v>
      </c>
      <c r="DW1341" s="754">
        <v>46269</v>
      </c>
      <c r="DX1341" s="755">
        <v>46269</v>
      </c>
      <c r="DY1341" s="754" t="e">
        <v>#VALUE!</v>
      </c>
      <c r="DZ1341" s="754" t="e">
        <v>#VALUE!</v>
      </c>
      <c r="EA1341" s="754" t="e">
        <v>#VALUE!</v>
      </c>
      <c r="EB1341" s="754" t="e">
        <v>#VALUE!</v>
      </c>
      <c r="HA1341" s="756" t="s">
        <v>397</v>
      </c>
      <c r="HB1341" s="756" t="s">
        <v>397</v>
      </c>
      <c r="HC1341" s="756" t="s">
        <v>397</v>
      </c>
      <c r="HD1341" s="756" t="s">
        <v>397</v>
      </c>
      <c r="HE1341" s="756" t="s">
        <v>397</v>
      </c>
      <c r="HF1341" s="756" t="s">
        <v>397</v>
      </c>
      <c r="HG1341" s="756" t="s">
        <v>397</v>
      </c>
      <c r="HH1341" s="756" t="s">
        <v>397</v>
      </c>
      <c r="HI1341" s="756" t="s">
        <v>397</v>
      </c>
      <c r="HJ1341" s="756" t="s">
        <v>397</v>
      </c>
      <c r="HK1341"/>
      <c r="HL1341"/>
      <c r="HM1341"/>
      <c r="HN1341" s="756" t="str">
        <f t="shared" ref="HN1341:HN1378" si="45">IF(HA1341&lt;&gt;"X","SDI",IF(HE1341&lt;&gt;"X","CBMJ",IF(HK1341&lt;&gt;"X","AUTO PRINT","INHOUSE")))</f>
        <v>AUTO PRINT</v>
      </c>
      <c r="HO1341"/>
      <c r="HP1341" s="757" t="s">
        <v>572</v>
      </c>
      <c r="HQ1341" s="757" t="s">
        <v>572</v>
      </c>
      <c r="HR1341" s="757" t="s">
        <v>572</v>
      </c>
      <c r="HS1341"/>
      <c r="HW1341" s="758"/>
      <c r="HX1341"/>
      <c r="HY1341" s="759" t="s">
        <v>3367</v>
      </c>
      <c r="HZ1341" s="759" t="s">
        <v>3367</v>
      </c>
      <c r="IA1341" s="759" t="s">
        <v>3367</v>
      </c>
      <c r="IC1341" s="760" t="s">
        <v>3368</v>
      </c>
      <c r="ID1341" s="760" t="s">
        <v>3368</v>
      </c>
      <c r="IE1341" s="760" t="s">
        <v>572</v>
      </c>
      <c r="IF1341" s="761" t="s">
        <v>572</v>
      </c>
      <c r="IG1341" s="619" t="str">
        <f t="shared" ref="IG1341:IG1378" si="46">IF(COUNTIF(IC1341:IF1341,"AUTO PRINTING*")&gt;0,"AUTO PRINTING","IN HOUSE (MANUAL)")</f>
        <v>AUTO PRINTING</v>
      </c>
      <c r="II1341" s="761" t="s">
        <v>572</v>
      </c>
      <c r="IK1341" s="761" t="str">
        <f>IFERROR(VLOOKUP($M1341,#REF!,13,0),"IN HOUSE (MANUAL)")</f>
        <v>IN HOUSE (MANUAL)</v>
      </c>
      <c r="IM1341" s="760" t="s">
        <v>572</v>
      </c>
      <c r="IN1341" s="760" t="s">
        <v>572</v>
      </c>
      <c r="IO1341" s="760" t="s">
        <v>572</v>
      </c>
      <c r="IQ1341" s="760" t="s">
        <v>572</v>
      </c>
      <c r="IR1341" s="760" t="s">
        <v>572</v>
      </c>
      <c r="IT1341" s="760" t="s">
        <v>572</v>
      </c>
      <c r="IV1341" s="760" t="s">
        <v>572</v>
      </c>
      <c r="IW1341" s="760" t="s">
        <v>572</v>
      </c>
      <c r="IY1341" s="760" t="s">
        <v>572</v>
      </c>
      <c r="IZ1341" s="760" t="s">
        <v>572</v>
      </c>
      <c r="JB1341" s="760" t="s">
        <v>572</v>
      </c>
      <c r="JC1341" s="760" t="s">
        <v>572</v>
      </c>
      <c r="JE1341" s="760" t="s">
        <v>572</v>
      </c>
      <c r="JF1341" s="760" t="s">
        <v>572</v>
      </c>
    </row>
    <row r="1342" spans="1:266" ht="17.25" customHeight="1" x14ac:dyDescent="0.35">
      <c r="A1342" s="618" t="s">
        <v>2629</v>
      </c>
      <c r="B1342" s="730">
        <v>59</v>
      </c>
      <c r="C1342" s="730" t="s">
        <v>2540</v>
      </c>
      <c r="D1342" s="730" t="s">
        <v>2553</v>
      </c>
      <c r="E1342" s="730">
        <v>23</v>
      </c>
      <c r="F1342" s="731" t="s">
        <v>1312</v>
      </c>
      <c r="G1342" s="732">
        <v>1</v>
      </c>
      <c r="H1342" s="826">
        <v>46202</v>
      </c>
      <c r="I1342" s="730">
        <v>36</v>
      </c>
      <c r="J1342" s="730" t="s">
        <v>308</v>
      </c>
      <c r="K1342" s="730">
        <v>37</v>
      </c>
      <c r="L1342" s="730" t="s">
        <v>2630</v>
      </c>
      <c r="M1342" s="735" t="s">
        <v>2629</v>
      </c>
      <c r="N1342" s="735">
        <v>0</v>
      </c>
      <c r="O1342" s="735" t="s">
        <v>390</v>
      </c>
      <c r="P1342" s="735" t="s">
        <v>390</v>
      </c>
      <c r="Q1342" s="735">
        <v>0</v>
      </c>
      <c r="R1342" s="735" t="s">
        <v>2631</v>
      </c>
      <c r="S1342" s="735" t="s">
        <v>308</v>
      </c>
      <c r="T1342" s="735" t="s">
        <v>2632</v>
      </c>
      <c r="U1342" s="735">
        <v>880</v>
      </c>
      <c r="V1342" s="735" t="s">
        <v>308</v>
      </c>
      <c r="W1342" s="735" t="s">
        <v>218</v>
      </c>
      <c r="X1342" s="768">
        <v>0</v>
      </c>
      <c r="Y1342" s="735"/>
      <c r="Z1342" s="763"/>
      <c r="AA1342" s="735" t="s">
        <v>40</v>
      </c>
      <c r="AB1342" s="735" t="s">
        <v>863</v>
      </c>
      <c r="AC1342" s="735" t="s">
        <v>608</v>
      </c>
      <c r="AD1342" s="735">
        <v>1026</v>
      </c>
      <c r="AE1342" s="738">
        <v>1026</v>
      </c>
      <c r="AF1342" s="763" t="s">
        <v>390</v>
      </c>
      <c r="AG1342" s="765"/>
      <c r="AH1342" s="765"/>
      <c r="AI1342" s="765" t="s">
        <v>308</v>
      </c>
      <c r="AJ1342" s="740">
        <v>7</v>
      </c>
      <c r="AK1342" s="766"/>
      <c r="AL1342" s="740"/>
      <c r="AM1342" s="767">
        <v>0</v>
      </c>
      <c r="AN1342" s="767"/>
      <c r="AO1342" s="767"/>
      <c r="AP1342" s="767">
        <v>0</v>
      </c>
      <c r="AQ1342" s="767">
        <v>0</v>
      </c>
      <c r="AR1342" s="767">
        <v>0</v>
      </c>
      <c r="AS1342" s="767"/>
      <c r="AT1342" s="767"/>
      <c r="AU1342" s="767"/>
      <c r="AV1342" s="767"/>
      <c r="AW1342" s="767"/>
      <c r="AX1342" s="767"/>
      <c r="AY1342" s="767"/>
      <c r="AZ1342" s="767"/>
      <c r="BA1342" s="767"/>
      <c r="BB1342" s="767">
        <v>0</v>
      </c>
      <c r="BC1342" s="767">
        <v>0</v>
      </c>
      <c r="BD1342" s="767">
        <v>0</v>
      </c>
      <c r="BE1342" s="767">
        <v>0</v>
      </c>
      <c r="BF1342" s="767">
        <v>0</v>
      </c>
      <c r="BG1342" s="767">
        <v>0</v>
      </c>
      <c r="BH1342" s="767">
        <v>0</v>
      </c>
      <c r="BI1342" s="767">
        <v>0</v>
      </c>
      <c r="BJ1342" s="767"/>
      <c r="BK1342" s="767">
        <v>0</v>
      </c>
      <c r="BL1342" s="767"/>
      <c r="BM1342" s="767"/>
      <c r="BN1342" s="767" t="s">
        <v>308</v>
      </c>
      <c r="BO1342" s="767" t="s">
        <v>308</v>
      </c>
      <c r="BP1342" s="767" t="s">
        <v>308</v>
      </c>
      <c r="BQ1342" s="767" t="s">
        <v>308</v>
      </c>
      <c r="BR1342" s="767"/>
      <c r="BS1342" s="767" t="s">
        <v>397</v>
      </c>
      <c r="BT1342" s="767"/>
      <c r="BU1342" s="767">
        <v>0</v>
      </c>
      <c r="BV1342" s="767">
        <v>0</v>
      </c>
      <c r="BW1342" s="767">
        <v>0</v>
      </c>
      <c r="BX1342" s="767">
        <v>0</v>
      </c>
      <c r="BY1342" s="767">
        <v>0</v>
      </c>
      <c r="BZ1342" s="767">
        <v>0</v>
      </c>
      <c r="CA1342" s="767"/>
      <c r="CB1342" s="767"/>
      <c r="CC1342" s="767"/>
      <c r="CD1342" s="767"/>
      <c r="CE1342" s="767"/>
      <c r="CF1342" s="767"/>
      <c r="CG1342" s="767"/>
      <c r="CH1342" s="767"/>
      <c r="CI1342" s="767"/>
      <c r="CJ1342" s="767"/>
      <c r="CK1342" s="768"/>
      <c r="CL1342" s="768">
        <v>0</v>
      </c>
      <c r="CM1342" s="768" t="s">
        <v>397</v>
      </c>
      <c r="CN1342" s="768" t="s">
        <v>397</v>
      </c>
      <c r="CO1342" s="768">
        <v>0</v>
      </c>
      <c r="CP1342" s="768">
        <v>0</v>
      </c>
      <c r="CQ1342" s="768">
        <v>0</v>
      </c>
      <c r="CR1342" s="735">
        <v>120</v>
      </c>
      <c r="CS1342" s="769"/>
      <c r="CT1342" s="860">
        <v>46279</v>
      </c>
      <c r="CU1342" s="891" t="s">
        <v>585</v>
      </c>
      <c r="CV1342" s="763"/>
      <c r="CW1342" s="763"/>
      <c r="CX1342" s="860">
        <v>46246</v>
      </c>
      <c r="CY1342" s="861">
        <v>0</v>
      </c>
      <c r="CZ1342" s="861">
        <v>0</v>
      </c>
      <c r="DA1342" s="749">
        <v>0</v>
      </c>
      <c r="DB1342" s="749">
        <v>0</v>
      </c>
      <c r="DC1342" s="749">
        <v>0</v>
      </c>
      <c r="DD1342" s="749" t="s">
        <v>397</v>
      </c>
      <c r="DE1342" s="749" t="s">
        <v>390</v>
      </c>
      <c r="DF1342" s="749" t="s">
        <v>390</v>
      </c>
      <c r="DG1342" s="749" t="s">
        <v>390</v>
      </c>
      <c r="DH1342" s="770">
        <v>0</v>
      </c>
      <c r="DI1342" s="763" t="s">
        <v>390</v>
      </c>
      <c r="DJ1342" s="763" t="s">
        <v>390</v>
      </c>
      <c r="DK1342" s="763" t="s">
        <v>390</v>
      </c>
      <c r="DL1342" s="763" t="s">
        <v>390</v>
      </c>
      <c r="DM1342" s="763" t="s">
        <v>390</v>
      </c>
      <c r="DN1342" s="763" t="s">
        <v>390</v>
      </c>
      <c r="DO1342" s="931">
        <v>0</v>
      </c>
      <c r="DP1342" s="763">
        <v>46276</v>
      </c>
      <c r="DQ1342" s="763">
        <v>46276</v>
      </c>
      <c r="DR1342" s="763">
        <v>46276</v>
      </c>
      <c r="DS1342" s="770">
        <v>46276</v>
      </c>
      <c r="DT1342" s="752">
        <v>46276</v>
      </c>
      <c r="DU1342" s="753">
        <v>-7</v>
      </c>
      <c r="DV1342" s="753" t="s">
        <v>308</v>
      </c>
      <c r="DW1342" s="754">
        <v>46269</v>
      </c>
      <c r="DX1342" s="755">
        <v>46269</v>
      </c>
      <c r="DY1342" s="754" t="e">
        <v>#VALUE!</v>
      </c>
      <c r="DZ1342" s="754" t="e">
        <v>#VALUE!</v>
      </c>
      <c r="EA1342" s="754" t="e">
        <v>#VALUE!</v>
      </c>
      <c r="EB1342" s="754" t="e">
        <v>#VALUE!</v>
      </c>
      <c r="HA1342" s="756" t="s">
        <v>397</v>
      </c>
      <c r="HB1342" s="756" t="s">
        <v>397</v>
      </c>
      <c r="HC1342" s="756" t="s">
        <v>397</v>
      </c>
      <c r="HD1342" s="756" t="s">
        <v>397</v>
      </c>
      <c r="HE1342" s="756" t="s">
        <v>397</v>
      </c>
      <c r="HF1342" s="756" t="s">
        <v>397</v>
      </c>
      <c r="HG1342" s="756" t="s">
        <v>397</v>
      </c>
      <c r="HH1342" s="756" t="s">
        <v>397</v>
      </c>
      <c r="HI1342" s="756" t="s">
        <v>397</v>
      </c>
      <c r="HJ1342" s="756" t="s">
        <v>397</v>
      </c>
      <c r="HK1342"/>
      <c r="HL1342"/>
      <c r="HM1342"/>
      <c r="HN1342" s="756" t="str">
        <f t="shared" si="45"/>
        <v>AUTO PRINT</v>
      </c>
      <c r="HO1342"/>
      <c r="HP1342" s="757" t="s">
        <v>572</v>
      </c>
      <c r="HQ1342" s="757" t="s">
        <v>572</v>
      </c>
      <c r="HR1342" s="757" t="s">
        <v>572</v>
      </c>
      <c r="HS1342"/>
      <c r="HW1342" s="758"/>
      <c r="HX1342"/>
      <c r="HY1342" s="759" t="s">
        <v>3367</v>
      </c>
      <c r="HZ1342" s="759" t="s">
        <v>3367</v>
      </c>
      <c r="IA1342" s="759" t="s">
        <v>3367</v>
      </c>
      <c r="IC1342" s="760" t="s">
        <v>572</v>
      </c>
      <c r="ID1342" s="760" t="s">
        <v>572</v>
      </c>
      <c r="IE1342" s="760" t="s">
        <v>572</v>
      </c>
      <c r="IF1342" s="761" t="s">
        <v>572</v>
      </c>
      <c r="IG1342" s="619" t="str">
        <f t="shared" si="46"/>
        <v>IN HOUSE (MANUAL)</v>
      </c>
      <c r="II1342" s="761" t="s">
        <v>572</v>
      </c>
      <c r="IK1342" s="761" t="str">
        <f>IFERROR(VLOOKUP($M1342,#REF!,13,0),"IN HOUSE (MANUAL)")</f>
        <v>IN HOUSE (MANUAL)</v>
      </c>
      <c r="IM1342" s="760" t="s">
        <v>572</v>
      </c>
      <c r="IN1342" s="760" t="s">
        <v>572</v>
      </c>
      <c r="IO1342" s="760" t="s">
        <v>572</v>
      </c>
      <c r="IQ1342" s="760" t="s">
        <v>572</v>
      </c>
      <c r="IR1342" s="760" t="s">
        <v>572</v>
      </c>
      <c r="IT1342" s="760" t="s">
        <v>572</v>
      </c>
      <c r="IV1342" s="760" t="s">
        <v>572</v>
      </c>
      <c r="IW1342" s="760" t="s">
        <v>572</v>
      </c>
      <c r="IY1342" s="760" t="s">
        <v>572</v>
      </c>
      <c r="IZ1342" s="760" t="s">
        <v>572</v>
      </c>
      <c r="JB1342" s="760" t="s">
        <v>572</v>
      </c>
      <c r="JC1342" s="760" t="s">
        <v>572</v>
      </c>
      <c r="JE1342" s="760" t="s">
        <v>572</v>
      </c>
      <c r="JF1342" s="760" t="s">
        <v>572</v>
      </c>
    </row>
    <row r="1343" spans="1:266" ht="17.25" customHeight="1" x14ac:dyDescent="0.35">
      <c r="A1343" s="618" t="s">
        <v>2633</v>
      </c>
      <c r="B1343" s="730">
        <v>60</v>
      </c>
      <c r="C1343" s="730" t="s">
        <v>2540</v>
      </c>
      <c r="D1343" s="730" t="s">
        <v>2553</v>
      </c>
      <c r="E1343" s="730">
        <v>23</v>
      </c>
      <c r="F1343" s="731" t="s">
        <v>2030</v>
      </c>
      <c r="G1343" s="732">
        <v>1</v>
      </c>
      <c r="H1343" s="826">
        <v>46202</v>
      </c>
      <c r="I1343" s="730">
        <v>36</v>
      </c>
      <c r="J1343" s="730" t="s">
        <v>308</v>
      </c>
      <c r="K1343" s="730">
        <v>38</v>
      </c>
      <c r="L1343" s="730" t="s">
        <v>2634</v>
      </c>
      <c r="M1343" s="735" t="s">
        <v>2633</v>
      </c>
      <c r="N1343" s="735">
        <v>0</v>
      </c>
      <c r="O1343" s="735" t="s">
        <v>390</v>
      </c>
      <c r="P1343" s="735" t="s">
        <v>390</v>
      </c>
      <c r="Q1343" s="735">
        <v>0</v>
      </c>
      <c r="R1343" s="735" t="s">
        <v>2631</v>
      </c>
      <c r="S1343" s="735" t="s">
        <v>308</v>
      </c>
      <c r="T1343" s="735" t="s">
        <v>2635</v>
      </c>
      <c r="U1343" s="735">
        <v>880</v>
      </c>
      <c r="V1343" s="735" t="s">
        <v>308</v>
      </c>
      <c r="W1343" s="735" t="s">
        <v>218</v>
      </c>
      <c r="X1343" s="768">
        <v>0</v>
      </c>
      <c r="Y1343" s="735"/>
      <c r="Z1343" s="763"/>
      <c r="AA1343" s="735" t="s">
        <v>40</v>
      </c>
      <c r="AB1343" s="735" t="s">
        <v>863</v>
      </c>
      <c r="AC1343" s="735" t="s">
        <v>608</v>
      </c>
      <c r="AD1343" s="735">
        <v>900</v>
      </c>
      <c r="AE1343" s="738">
        <v>900</v>
      </c>
      <c r="AF1343" s="763" t="s">
        <v>390</v>
      </c>
      <c r="AG1343" s="765"/>
      <c r="AH1343" s="765"/>
      <c r="AI1343" s="765" t="s">
        <v>308</v>
      </c>
      <c r="AJ1343" s="740">
        <v>8</v>
      </c>
      <c r="AK1343" s="766"/>
      <c r="AL1343" s="740"/>
      <c r="AM1343" s="767">
        <v>0</v>
      </c>
      <c r="AN1343" s="767"/>
      <c r="AO1343" s="767"/>
      <c r="AP1343" s="767">
        <v>0</v>
      </c>
      <c r="AQ1343" s="767">
        <v>0</v>
      </c>
      <c r="AR1343" s="767">
        <v>0</v>
      </c>
      <c r="AS1343" s="767"/>
      <c r="AT1343" s="767"/>
      <c r="AU1343" s="767"/>
      <c r="AV1343" s="767"/>
      <c r="AW1343" s="767"/>
      <c r="AX1343" s="767"/>
      <c r="AY1343" s="767"/>
      <c r="AZ1343" s="767"/>
      <c r="BA1343" s="767"/>
      <c r="BB1343" s="767">
        <v>0</v>
      </c>
      <c r="BC1343" s="767">
        <v>0</v>
      </c>
      <c r="BD1343" s="767">
        <v>0</v>
      </c>
      <c r="BE1343" s="767">
        <v>0</v>
      </c>
      <c r="BF1343" s="767">
        <v>0</v>
      </c>
      <c r="BG1343" s="767">
        <v>0</v>
      </c>
      <c r="BH1343" s="767">
        <v>0</v>
      </c>
      <c r="BI1343" s="767">
        <v>0</v>
      </c>
      <c r="BJ1343" s="767"/>
      <c r="BK1343" s="767">
        <v>0</v>
      </c>
      <c r="BL1343" s="767"/>
      <c r="BM1343" s="767"/>
      <c r="BN1343" s="767" t="s">
        <v>308</v>
      </c>
      <c r="BO1343" s="767" t="s">
        <v>308</v>
      </c>
      <c r="BP1343" s="767" t="s">
        <v>308</v>
      </c>
      <c r="BQ1343" s="767" t="s">
        <v>308</v>
      </c>
      <c r="BR1343" s="767"/>
      <c r="BS1343" s="767" t="s">
        <v>397</v>
      </c>
      <c r="BT1343" s="767"/>
      <c r="BU1343" s="767">
        <v>0</v>
      </c>
      <c r="BV1343" s="767">
        <v>0</v>
      </c>
      <c r="BW1343" s="767">
        <v>0</v>
      </c>
      <c r="BX1343" s="767">
        <v>0</v>
      </c>
      <c r="BY1343" s="767">
        <v>0</v>
      </c>
      <c r="BZ1343" s="767">
        <v>0</v>
      </c>
      <c r="CA1343" s="767"/>
      <c r="CB1343" s="767"/>
      <c r="CC1343" s="767"/>
      <c r="CD1343" s="767"/>
      <c r="CE1343" s="767"/>
      <c r="CF1343" s="767"/>
      <c r="CG1343" s="767"/>
      <c r="CH1343" s="767"/>
      <c r="CI1343" s="767"/>
      <c r="CJ1343" s="767"/>
      <c r="CK1343" s="768"/>
      <c r="CL1343" s="768">
        <v>0</v>
      </c>
      <c r="CM1343" s="768" t="s">
        <v>397</v>
      </c>
      <c r="CN1343" s="768" t="s">
        <v>397</v>
      </c>
      <c r="CO1343" s="768">
        <v>0</v>
      </c>
      <c r="CP1343" s="768">
        <v>0</v>
      </c>
      <c r="CQ1343" s="768">
        <v>0</v>
      </c>
      <c r="CR1343" s="735">
        <v>252</v>
      </c>
      <c r="CS1343" s="769"/>
      <c r="CT1343" s="860">
        <v>46288</v>
      </c>
      <c r="CU1343" s="891" t="s">
        <v>1289</v>
      </c>
      <c r="CV1343" s="763"/>
      <c r="CW1343" s="763"/>
      <c r="CX1343" s="860">
        <v>46246</v>
      </c>
      <c r="CY1343" s="861">
        <v>0</v>
      </c>
      <c r="CZ1343" s="861">
        <v>0</v>
      </c>
      <c r="DA1343" s="749">
        <v>0</v>
      </c>
      <c r="DB1343" s="749">
        <v>0</v>
      </c>
      <c r="DC1343" s="749">
        <v>0</v>
      </c>
      <c r="DD1343" s="749" t="s">
        <v>397</v>
      </c>
      <c r="DE1343" s="749" t="s">
        <v>390</v>
      </c>
      <c r="DF1343" s="749" t="s">
        <v>390</v>
      </c>
      <c r="DG1343" s="749" t="s">
        <v>390</v>
      </c>
      <c r="DH1343" s="770">
        <v>0</v>
      </c>
      <c r="DI1343" s="763" t="s">
        <v>390</v>
      </c>
      <c r="DJ1343" s="763" t="s">
        <v>390</v>
      </c>
      <c r="DK1343" s="763" t="s">
        <v>390</v>
      </c>
      <c r="DL1343" s="763" t="s">
        <v>390</v>
      </c>
      <c r="DM1343" s="763" t="s">
        <v>390</v>
      </c>
      <c r="DN1343" s="763" t="s">
        <v>390</v>
      </c>
      <c r="DO1343" s="931">
        <v>0</v>
      </c>
      <c r="DP1343" s="763">
        <v>46283</v>
      </c>
      <c r="DQ1343" s="763">
        <v>46283</v>
      </c>
      <c r="DR1343" s="763">
        <v>46283</v>
      </c>
      <c r="DS1343" s="770">
        <v>46283</v>
      </c>
      <c r="DT1343" s="752">
        <v>46283</v>
      </c>
      <c r="DU1343" s="753">
        <v>-14</v>
      </c>
      <c r="DV1343" s="753" t="s">
        <v>308</v>
      </c>
      <c r="DW1343" s="754">
        <v>46269</v>
      </c>
      <c r="DX1343" s="755">
        <v>46269</v>
      </c>
      <c r="DY1343" s="754" t="e">
        <v>#VALUE!</v>
      </c>
      <c r="DZ1343" s="754" t="e">
        <v>#VALUE!</v>
      </c>
      <c r="EA1343" s="754" t="e">
        <v>#VALUE!</v>
      </c>
      <c r="EB1343" s="754" t="e">
        <v>#VALUE!</v>
      </c>
      <c r="HA1343" s="756" t="s">
        <v>397</v>
      </c>
      <c r="HB1343" s="756" t="s">
        <v>397</v>
      </c>
      <c r="HC1343" s="756" t="s">
        <v>397</v>
      </c>
      <c r="HD1343" s="756" t="s">
        <v>397</v>
      </c>
      <c r="HE1343" s="756" t="s">
        <v>397</v>
      </c>
      <c r="HF1343" s="756" t="s">
        <v>397</v>
      </c>
      <c r="HG1343" s="756" t="s">
        <v>397</v>
      </c>
      <c r="HH1343" s="756" t="s">
        <v>397</v>
      </c>
      <c r="HI1343" s="756" t="s">
        <v>397</v>
      </c>
      <c r="HJ1343" s="756" t="s">
        <v>397</v>
      </c>
      <c r="HK1343"/>
      <c r="HL1343"/>
      <c r="HM1343"/>
      <c r="HN1343" s="756" t="str">
        <f t="shared" si="45"/>
        <v>AUTO PRINT</v>
      </c>
      <c r="HO1343"/>
      <c r="HP1343" s="757" t="s">
        <v>572</v>
      </c>
      <c r="HQ1343" s="757" t="s">
        <v>572</v>
      </c>
      <c r="HR1343" s="757" t="s">
        <v>572</v>
      </c>
      <c r="HS1343"/>
      <c r="HW1343" s="758"/>
      <c r="HX1343"/>
      <c r="HY1343" s="759" t="s">
        <v>3367</v>
      </c>
      <c r="HZ1343" s="759" t="s">
        <v>3367</v>
      </c>
      <c r="IA1343" s="759" t="s">
        <v>3367</v>
      </c>
      <c r="IC1343" s="760" t="s">
        <v>572</v>
      </c>
      <c r="ID1343" s="760" t="s">
        <v>572</v>
      </c>
      <c r="IE1343" s="760" t="s">
        <v>572</v>
      </c>
      <c r="IF1343" s="761" t="s">
        <v>572</v>
      </c>
      <c r="IG1343" s="619" t="str">
        <f t="shared" si="46"/>
        <v>IN HOUSE (MANUAL)</v>
      </c>
      <c r="II1343" s="761" t="s">
        <v>572</v>
      </c>
      <c r="IK1343" s="761" t="str">
        <f>IFERROR(VLOOKUP($M1343,#REF!,13,0),"IN HOUSE (MANUAL)")</f>
        <v>IN HOUSE (MANUAL)</v>
      </c>
      <c r="IM1343" s="760" t="s">
        <v>572</v>
      </c>
      <c r="IN1343" s="760" t="s">
        <v>572</v>
      </c>
      <c r="IO1343" s="760" t="s">
        <v>572</v>
      </c>
      <c r="IQ1343" s="760" t="s">
        <v>572</v>
      </c>
      <c r="IR1343" s="760" t="s">
        <v>572</v>
      </c>
      <c r="IT1343" s="760" t="s">
        <v>572</v>
      </c>
      <c r="IV1343" s="760" t="s">
        <v>572</v>
      </c>
      <c r="IW1343" s="760" t="s">
        <v>572</v>
      </c>
      <c r="IY1343" s="760" t="s">
        <v>572</v>
      </c>
      <c r="IZ1343" s="760" t="s">
        <v>572</v>
      </c>
      <c r="JB1343" s="760" t="s">
        <v>572</v>
      </c>
      <c r="JC1343" s="760" t="s">
        <v>572</v>
      </c>
      <c r="JE1343" s="760" t="s">
        <v>572</v>
      </c>
      <c r="JF1343" s="760" t="s">
        <v>572</v>
      </c>
    </row>
    <row r="1344" spans="1:266" ht="17.25" customHeight="1" x14ac:dyDescent="0.35">
      <c r="A1344" s="618" t="s">
        <v>2636</v>
      </c>
      <c r="B1344" s="730">
        <v>61</v>
      </c>
      <c r="C1344" s="730" t="s">
        <v>2540</v>
      </c>
      <c r="D1344" s="730" t="s">
        <v>2553</v>
      </c>
      <c r="E1344" s="730">
        <v>23</v>
      </c>
      <c r="F1344" s="731" t="s">
        <v>574</v>
      </c>
      <c r="G1344" s="732">
        <v>1</v>
      </c>
      <c r="H1344" s="826">
        <v>46202</v>
      </c>
      <c r="I1344" s="730">
        <v>36</v>
      </c>
      <c r="J1344" s="730" t="s">
        <v>308</v>
      </c>
      <c r="K1344" s="730">
        <v>38</v>
      </c>
      <c r="L1344" s="730" t="s">
        <v>2637</v>
      </c>
      <c r="M1344" s="735" t="s">
        <v>2636</v>
      </c>
      <c r="N1344" s="735">
        <v>0</v>
      </c>
      <c r="O1344" s="735" t="s">
        <v>390</v>
      </c>
      <c r="P1344" s="735" t="s">
        <v>390</v>
      </c>
      <c r="Q1344" s="735">
        <v>0</v>
      </c>
      <c r="R1344" s="735" t="s">
        <v>2631</v>
      </c>
      <c r="S1344" s="735" t="s">
        <v>308</v>
      </c>
      <c r="T1344" s="735" t="s">
        <v>2635</v>
      </c>
      <c r="U1344" s="735">
        <v>880</v>
      </c>
      <c r="V1344" s="735" t="s">
        <v>308</v>
      </c>
      <c r="W1344" s="735" t="s">
        <v>218</v>
      </c>
      <c r="X1344" s="768">
        <v>0</v>
      </c>
      <c r="Y1344" s="735"/>
      <c r="Z1344" s="763"/>
      <c r="AA1344" s="735" t="s">
        <v>40</v>
      </c>
      <c r="AB1344" s="735" t="s">
        <v>863</v>
      </c>
      <c r="AC1344" s="735" t="s">
        <v>589</v>
      </c>
      <c r="AD1344" s="735">
        <v>558</v>
      </c>
      <c r="AE1344" s="738">
        <v>558</v>
      </c>
      <c r="AF1344" s="763" t="s">
        <v>390</v>
      </c>
      <c r="AG1344" s="765"/>
      <c r="AH1344" s="765"/>
      <c r="AI1344" s="765" t="s">
        <v>308</v>
      </c>
      <c r="AJ1344" s="740">
        <v>9</v>
      </c>
      <c r="AK1344" s="766"/>
      <c r="AL1344" s="740"/>
      <c r="AM1344" s="767">
        <v>0</v>
      </c>
      <c r="AN1344" s="767"/>
      <c r="AO1344" s="767"/>
      <c r="AP1344" s="767">
        <v>0</v>
      </c>
      <c r="AQ1344" s="767">
        <v>0</v>
      </c>
      <c r="AR1344" s="767">
        <v>0</v>
      </c>
      <c r="AS1344" s="767"/>
      <c r="AT1344" s="767"/>
      <c r="AU1344" s="767"/>
      <c r="AV1344" s="767"/>
      <c r="AW1344" s="767"/>
      <c r="AX1344" s="767"/>
      <c r="AY1344" s="767"/>
      <c r="AZ1344" s="767"/>
      <c r="BA1344" s="767"/>
      <c r="BB1344" s="767">
        <v>0</v>
      </c>
      <c r="BC1344" s="767">
        <v>0</v>
      </c>
      <c r="BD1344" s="767">
        <v>0</v>
      </c>
      <c r="BE1344" s="767">
        <v>0</v>
      </c>
      <c r="BF1344" s="767">
        <v>0</v>
      </c>
      <c r="BG1344" s="767">
        <v>0</v>
      </c>
      <c r="BH1344" s="767">
        <v>0</v>
      </c>
      <c r="BI1344" s="767">
        <v>0</v>
      </c>
      <c r="BJ1344" s="767"/>
      <c r="BK1344" s="767">
        <v>0</v>
      </c>
      <c r="BL1344" s="767"/>
      <c r="BM1344" s="767"/>
      <c r="BN1344" s="767" t="s">
        <v>308</v>
      </c>
      <c r="BO1344" s="767" t="s">
        <v>308</v>
      </c>
      <c r="BP1344" s="767" t="s">
        <v>308</v>
      </c>
      <c r="BQ1344" s="767" t="s">
        <v>308</v>
      </c>
      <c r="BR1344" s="767"/>
      <c r="BS1344" s="767" t="s">
        <v>397</v>
      </c>
      <c r="BT1344" s="767"/>
      <c r="BU1344" s="767">
        <v>0</v>
      </c>
      <c r="BV1344" s="767">
        <v>0</v>
      </c>
      <c r="BW1344" s="767">
        <v>0</v>
      </c>
      <c r="BX1344" s="767">
        <v>0</v>
      </c>
      <c r="BY1344" s="767">
        <v>0</v>
      </c>
      <c r="BZ1344" s="767">
        <v>0</v>
      </c>
      <c r="CA1344" s="767"/>
      <c r="CB1344" s="767"/>
      <c r="CC1344" s="767"/>
      <c r="CD1344" s="767"/>
      <c r="CE1344" s="767"/>
      <c r="CF1344" s="767"/>
      <c r="CG1344" s="767"/>
      <c r="CH1344" s="767"/>
      <c r="CI1344" s="767"/>
      <c r="CJ1344" s="767"/>
      <c r="CK1344" s="768"/>
      <c r="CL1344" s="768">
        <v>0</v>
      </c>
      <c r="CM1344" s="768" t="s">
        <v>397</v>
      </c>
      <c r="CN1344" s="768" t="s">
        <v>397</v>
      </c>
      <c r="CO1344" s="768">
        <v>0</v>
      </c>
      <c r="CP1344" s="768">
        <v>0</v>
      </c>
      <c r="CQ1344" s="768">
        <v>0</v>
      </c>
      <c r="CR1344" s="735">
        <v>294</v>
      </c>
      <c r="CS1344" s="769"/>
      <c r="CT1344" s="860">
        <v>46286</v>
      </c>
      <c r="CU1344" s="891" t="s">
        <v>598</v>
      </c>
      <c r="CV1344" s="763"/>
      <c r="CW1344" s="763"/>
      <c r="CX1344" s="860">
        <v>46246</v>
      </c>
      <c r="CY1344" s="861">
        <v>0</v>
      </c>
      <c r="CZ1344" s="861">
        <v>0</v>
      </c>
      <c r="DA1344" s="749">
        <v>0</v>
      </c>
      <c r="DB1344" s="749">
        <v>0</v>
      </c>
      <c r="DC1344" s="749">
        <v>0</v>
      </c>
      <c r="DD1344" s="749" t="s">
        <v>397</v>
      </c>
      <c r="DE1344" s="749" t="s">
        <v>390</v>
      </c>
      <c r="DF1344" s="749" t="s">
        <v>390</v>
      </c>
      <c r="DG1344" s="749" t="s">
        <v>390</v>
      </c>
      <c r="DH1344" s="770">
        <v>0</v>
      </c>
      <c r="DI1344" s="763" t="s">
        <v>390</v>
      </c>
      <c r="DJ1344" s="763" t="s">
        <v>390</v>
      </c>
      <c r="DK1344" s="763" t="s">
        <v>390</v>
      </c>
      <c r="DL1344" s="763" t="s">
        <v>390</v>
      </c>
      <c r="DM1344" s="763" t="s">
        <v>390</v>
      </c>
      <c r="DN1344" s="763" t="s">
        <v>390</v>
      </c>
      <c r="DO1344" s="931">
        <v>0</v>
      </c>
      <c r="DP1344" s="763">
        <v>46284</v>
      </c>
      <c r="DQ1344" s="763">
        <v>46284</v>
      </c>
      <c r="DR1344" s="763">
        <v>46284</v>
      </c>
      <c r="DS1344" s="770">
        <v>46284</v>
      </c>
      <c r="DT1344" s="752">
        <v>46284</v>
      </c>
      <c r="DU1344" s="753">
        <v>-15</v>
      </c>
      <c r="DV1344" s="753" t="s">
        <v>308</v>
      </c>
      <c r="DW1344" s="754">
        <v>46269</v>
      </c>
      <c r="DX1344" s="755">
        <v>46269</v>
      </c>
      <c r="DY1344" s="754" t="e">
        <v>#VALUE!</v>
      </c>
      <c r="DZ1344" s="754" t="e">
        <v>#VALUE!</v>
      </c>
      <c r="EA1344" s="754" t="e">
        <v>#VALUE!</v>
      </c>
      <c r="EB1344" s="754" t="e">
        <v>#VALUE!</v>
      </c>
      <c r="HA1344" s="756" t="s">
        <v>397</v>
      </c>
      <c r="HB1344" s="756" t="s">
        <v>397</v>
      </c>
      <c r="HC1344" s="756" t="s">
        <v>397</v>
      </c>
      <c r="HD1344" s="756" t="s">
        <v>397</v>
      </c>
      <c r="HE1344" s="756" t="s">
        <v>397</v>
      </c>
      <c r="HF1344" s="756" t="s">
        <v>397</v>
      </c>
      <c r="HG1344" s="756" t="s">
        <v>397</v>
      </c>
      <c r="HH1344" s="756" t="s">
        <v>397</v>
      </c>
      <c r="HI1344" s="756" t="s">
        <v>397</v>
      </c>
      <c r="HJ1344" s="756" t="s">
        <v>397</v>
      </c>
      <c r="HK1344"/>
      <c r="HL1344"/>
      <c r="HM1344"/>
      <c r="HN1344" s="756" t="str">
        <f t="shared" si="45"/>
        <v>AUTO PRINT</v>
      </c>
      <c r="HO1344"/>
      <c r="HP1344" s="757" t="s">
        <v>572</v>
      </c>
      <c r="HQ1344" s="757" t="s">
        <v>572</v>
      </c>
      <c r="HR1344" s="757" t="s">
        <v>572</v>
      </c>
      <c r="HS1344"/>
      <c r="HW1344" s="758"/>
      <c r="HX1344"/>
      <c r="HY1344" s="759" t="s">
        <v>3367</v>
      </c>
      <c r="HZ1344" s="759" t="s">
        <v>3367</v>
      </c>
      <c r="IA1344" s="759" t="s">
        <v>3367</v>
      </c>
      <c r="IC1344" s="760" t="s">
        <v>572</v>
      </c>
      <c r="ID1344" s="760" t="s">
        <v>572</v>
      </c>
      <c r="IE1344" s="760" t="s">
        <v>572</v>
      </c>
      <c r="IF1344" s="761" t="s">
        <v>572</v>
      </c>
      <c r="IG1344" s="619" t="str">
        <f t="shared" si="46"/>
        <v>IN HOUSE (MANUAL)</v>
      </c>
      <c r="II1344" s="761" t="s">
        <v>572</v>
      </c>
      <c r="IK1344" s="761" t="str">
        <f>IFERROR(VLOOKUP($M1344,#REF!,13,0),"IN HOUSE (MANUAL)")</f>
        <v>IN HOUSE (MANUAL)</v>
      </c>
      <c r="IM1344" s="760" t="s">
        <v>572</v>
      </c>
      <c r="IN1344" s="760" t="s">
        <v>572</v>
      </c>
      <c r="IO1344" s="760" t="s">
        <v>572</v>
      </c>
      <c r="IQ1344" s="760" t="s">
        <v>572</v>
      </c>
      <c r="IR1344" s="760" t="s">
        <v>572</v>
      </c>
      <c r="IT1344" s="760" t="s">
        <v>572</v>
      </c>
      <c r="IV1344" s="760" t="s">
        <v>572</v>
      </c>
      <c r="IW1344" s="760" t="s">
        <v>572</v>
      </c>
      <c r="IY1344" s="760" t="s">
        <v>572</v>
      </c>
      <c r="IZ1344" s="760" t="s">
        <v>572</v>
      </c>
      <c r="JB1344" s="760" t="s">
        <v>572</v>
      </c>
      <c r="JC1344" s="760" t="s">
        <v>572</v>
      </c>
      <c r="JE1344" s="760" t="s">
        <v>572</v>
      </c>
      <c r="JF1344" s="760" t="s">
        <v>572</v>
      </c>
    </row>
    <row r="1345" spans="1:266" ht="16.5" customHeight="1" collapsed="1" x14ac:dyDescent="0.35">
      <c r="A1345" s="618" t="s">
        <v>2638</v>
      </c>
      <c r="B1345" s="730">
        <v>62</v>
      </c>
      <c r="C1345" s="730" t="s">
        <v>2540</v>
      </c>
      <c r="D1345" s="730" t="s">
        <v>2553</v>
      </c>
      <c r="E1345" s="730">
        <v>23</v>
      </c>
      <c r="F1345" s="731" t="s">
        <v>574</v>
      </c>
      <c r="G1345" s="732">
        <v>1</v>
      </c>
      <c r="H1345" s="826">
        <v>46202</v>
      </c>
      <c r="I1345" s="730">
        <v>36</v>
      </c>
      <c r="J1345" s="730" t="s">
        <v>308</v>
      </c>
      <c r="K1345" s="730">
        <v>38</v>
      </c>
      <c r="L1345" s="730" t="s">
        <v>2639</v>
      </c>
      <c r="M1345" s="735" t="s">
        <v>2638</v>
      </c>
      <c r="N1345" s="735">
        <v>0</v>
      </c>
      <c r="O1345" s="735" t="s">
        <v>390</v>
      </c>
      <c r="P1345" s="735" t="s">
        <v>390</v>
      </c>
      <c r="Q1345" s="735">
        <v>0</v>
      </c>
      <c r="R1345" s="735" t="s">
        <v>2631</v>
      </c>
      <c r="S1345" s="735" t="s">
        <v>308</v>
      </c>
      <c r="T1345" s="735" t="s">
        <v>2635</v>
      </c>
      <c r="U1345" s="735">
        <v>880</v>
      </c>
      <c r="V1345" s="735" t="s">
        <v>308</v>
      </c>
      <c r="W1345" s="735" t="s">
        <v>218</v>
      </c>
      <c r="X1345" s="768">
        <v>0</v>
      </c>
      <c r="Y1345" s="735"/>
      <c r="Z1345" s="763"/>
      <c r="AA1345" s="735" t="s">
        <v>40</v>
      </c>
      <c r="AB1345" s="735" t="s">
        <v>863</v>
      </c>
      <c r="AC1345" s="735" t="s">
        <v>751</v>
      </c>
      <c r="AD1345" s="735">
        <v>306</v>
      </c>
      <c r="AE1345" s="738">
        <v>306</v>
      </c>
      <c r="AF1345" s="763" t="s">
        <v>390</v>
      </c>
      <c r="AG1345" s="765"/>
      <c r="AH1345" s="765"/>
      <c r="AI1345" s="765" t="s">
        <v>308</v>
      </c>
      <c r="AJ1345" s="740">
        <v>10</v>
      </c>
      <c r="AK1345" s="766"/>
      <c r="AL1345" s="740"/>
      <c r="AM1345" s="767">
        <v>0</v>
      </c>
      <c r="AN1345" s="767"/>
      <c r="AO1345" s="767"/>
      <c r="AP1345" s="767">
        <v>0</v>
      </c>
      <c r="AQ1345" s="767">
        <v>0</v>
      </c>
      <c r="AR1345" s="767">
        <v>0</v>
      </c>
      <c r="AS1345" s="767"/>
      <c r="AT1345" s="767"/>
      <c r="AU1345" s="767"/>
      <c r="AV1345" s="767"/>
      <c r="AW1345" s="767"/>
      <c r="AX1345" s="767"/>
      <c r="AY1345" s="767"/>
      <c r="AZ1345" s="767"/>
      <c r="BA1345" s="767"/>
      <c r="BB1345" s="767">
        <v>0</v>
      </c>
      <c r="BC1345" s="767">
        <v>0</v>
      </c>
      <c r="BD1345" s="767">
        <v>0</v>
      </c>
      <c r="BE1345" s="767">
        <v>0</v>
      </c>
      <c r="BF1345" s="767">
        <v>0</v>
      </c>
      <c r="BG1345" s="767">
        <v>0</v>
      </c>
      <c r="BH1345" s="767">
        <v>0</v>
      </c>
      <c r="BI1345" s="767">
        <v>0</v>
      </c>
      <c r="BJ1345" s="767"/>
      <c r="BK1345" s="767">
        <v>0</v>
      </c>
      <c r="BL1345" s="767"/>
      <c r="BM1345" s="767"/>
      <c r="BN1345" s="767" t="s">
        <v>308</v>
      </c>
      <c r="BO1345" s="767" t="s">
        <v>308</v>
      </c>
      <c r="BP1345" s="767" t="s">
        <v>308</v>
      </c>
      <c r="BQ1345" s="767" t="s">
        <v>308</v>
      </c>
      <c r="BR1345" s="767"/>
      <c r="BS1345" s="767" t="s">
        <v>397</v>
      </c>
      <c r="BT1345" s="767"/>
      <c r="BU1345" s="767">
        <v>0</v>
      </c>
      <c r="BV1345" s="767">
        <v>0</v>
      </c>
      <c r="BW1345" s="767">
        <v>0</v>
      </c>
      <c r="BX1345" s="767">
        <v>0</v>
      </c>
      <c r="BY1345" s="767">
        <v>0</v>
      </c>
      <c r="BZ1345" s="767">
        <v>0</v>
      </c>
      <c r="CA1345" s="767"/>
      <c r="CB1345" s="767"/>
      <c r="CC1345" s="767"/>
      <c r="CD1345" s="767"/>
      <c r="CE1345" s="767"/>
      <c r="CF1345" s="767"/>
      <c r="CG1345" s="767"/>
      <c r="CH1345" s="767"/>
      <c r="CI1345" s="767"/>
      <c r="CJ1345" s="767"/>
      <c r="CK1345" s="768"/>
      <c r="CL1345" s="768">
        <v>0</v>
      </c>
      <c r="CM1345" s="768" t="s">
        <v>397</v>
      </c>
      <c r="CN1345" s="768" t="s">
        <v>397</v>
      </c>
      <c r="CO1345" s="768">
        <v>0</v>
      </c>
      <c r="CP1345" s="768">
        <v>0</v>
      </c>
      <c r="CQ1345" s="768">
        <v>0</v>
      </c>
      <c r="CR1345" s="735">
        <v>306</v>
      </c>
      <c r="CS1345" s="769"/>
      <c r="CT1345" s="860">
        <v>46286</v>
      </c>
      <c r="CU1345" s="891" t="s">
        <v>598</v>
      </c>
      <c r="CV1345" s="763"/>
      <c r="CW1345" s="763"/>
      <c r="CX1345" s="860">
        <v>46246</v>
      </c>
      <c r="CY1345" s="861">
        <v>0</v>
      </c>
      <c r="CZ1345" s="861">
        <v>0</v>
      </c>
      <c r="DA1345" s="749">
        <v>0</v>
      </c>
      <c r="DB1345" s="749">
        <v>0</v>
      </c>
      <c r="DC1345" s="749">
        <v>0</v>
      </c>
      <c r="DD1345" s="749" t="s">
        <v>397</v>
      </c>
      <c r="DE1345" s="749" t="s">
        <v>390</v>
      </c>
      <c r="DF1345" s="749" t="s">
        <v>390</v>
      </c>
      <c r="DG1345" s="749" t="s">
        <v>390</v>
      </c>
      <c r="DH1345" s="770">
        <v>0</v>
      </c>
      <c r="DI1345" s="763" t="s">
        <v>390</v>
      </c>
      <c r="DJ1345" s="763" t="s">
        <v>390</v>
      </c>
      <c r="DK1345" s="763" t="s">
        <v>390</v>
      </c>
      <c r="DL1345" s="763" t="s">
        <v>390</v>
      </c>
      <c r="DM1345" s="763" t="s">
        <v>390</v>
      </c>
      <c r="DN1345" s="763" t="s">
        <v>390</v>
      </c>
      <c r="DO1345" s="931">
        <v>0</v>
      </c>
      <c r="DP1345" s="763">
        <v>46284</v>
      </c>
      <c r="DQ1345" s="763">
        <v>46284</v>
      </c>
      <c r="DR1345" s="763">
        <v>46284</v>
      </c>
      <c r="DS1345" s="770">
        <v>46284</v>
      </c>
      <c r="DT1345" s="752">
        <v>46284</v>
      </c>
      <c r="DU1345" s="753">
        <v>-15</v>
      </c>
      <c r="DV1345" s="753" t="s">
        <v>308</v>
      </c>
      <c r="DW1345" s="754">
        <v>46269</v>
      </c>
      <c r="DX1345" s="755">
        <v>46269</v>
      </c>
      <c r="DY1345" s="754" t="e">
        <v>#VALUE!</v>
      </c>
      <c r="DZ1345" s="754" t="e">
        <v>#VALUE!</v>
      </c>
      <c r="EA1345" s="754" t="e">
        <v>#VALUE!</v>
      </c>
      <c r="EB1345" s="754" t="e">
        <v>#VALUE!</v>
      </c>
      <c r="HA1345" s="756" t="s">
        <v>397</v>
      </c>
      <c r="HB1345" s="756" t="s">
        <v>397</v>
      </c>
      <c r="HC1345" s="756" t="s">
        <v>397</v>
      </c>
      <c r="HD1345" s="756" t="s">
        <v>397</v>
      </c>
      <c r="HE1345" s="756" t="s">
        <v>397</v>
      </c>
      <c r="HF1345" s="756" t="s">
        <v>397</v>
      </c>
      <c r="HG1345" s="756" t="s">
        <v>397</v>
      </c>
      <c r="HH1345" s="756" t="s">
        <v>397</v>
      </c>
      <c r="HI1345" s="756" t="s">
        <v>397</v>
      </c>
      <c r="HJ1345" s="756" t="s">
        <v>397</v>
      </c>
      <c r="HK1345"/>
      <c r="HL1345"/>
      <c r="HM1345"/>
      <c r="HN1345" s="756" t="str">
        <f t="shared" si="45"/>
        <v>AUTO PRINT</v>
      </c>
      <c r="HO1345"/>
      <c r="HP1345" s="757" t="s">
        <v>572</v>
      </c>
      <c r="HQ1345" s="757" t="s">
        <v>572</v>
      </c>
      <c r="HR1345" s="757" t="s">
        <v>572</v>
      </c>
      <c r="HS1345"/>
      <c r="HW1345" s="758"/>
      <c r="HX1345"/>
      <c r="HY1345" s="759" t="s">
        <v>3367</v>
      </c>
      <c r="HZ1345" s="759" t="s">
        <v>3367</v>
      </c>
      <c r="IA1345" s="759" t="s">
        <v>3367</v>
      </c>
      <c r="IC1345" s="760" t="s">
        <v>572</v>
      </c>
      <c r="ID1345" s="760" t="s">
        <v>572</v>
      </c>
      <c r="IE1345" s="760" t="s">
        <v>572</v>
      </c>
      <c r="IF1345" s="761" t="s">
        <v>572</v>
      </c>
      <c r="IG1345" s="619" t="str">
        <f t="shared" si="46"/>
        <v>IN HOUSE (MANUAL)</v>
      </c>
      <c r="II1345" s="761" t="s">
        <v>572</v>
      </c>
      <c r="IK1345" s="761" t="str">
        <f>IFERROR(VLOOKUP($M1345,#REF!,13,0),"IN HOUSE (MANUAL)")</f>
        <v>IN HOUSE (MANUAL)</v>
      </c>
      <c r="IM1345" s="760" t="s">
        <v>572</v>
      </c>
      <c r="IN1345" s="760" t="s">
        <v>572</v>
      </c>
      <c r="IO1345" s="760" t="s">
        <v>572</v>
      </c>
      <c r="IQ1345" s="760" t="s">
        <v>572</v>
      </c>
      <c r="IR1345" s="760" t="s">
        <v>572</v>
      </c>
      <c r="IT1345" s="760" t="s">
        <v>572</v>
      </c>
      <c r="IV1345" s="760" t="s">
        <v>572</v>
      </c>
      <c r="IW1345" s="760" t="s">
        <v>572</v>
      </c>
      <c r="IY1345" s="760" t="s">
        <v>572</v>
      </c>
      <c r="IZ1345" s="760" t="s">
        <v>572</v>
      </c>
      <c r="JB1345" s="760" t="s">
        <v>572</v>
      </c>
      <c r="JC1345" s="760" t="s">
        <v>572</v>
      </c>
      <c r="JE1345" s="760" t="s">
        <v>572</v>
      </c>
      <c r="JF1345" s="760" t="s">
        <v>572</v>
      </c>
    </row>
    <row r="1346" spans="1:266" ht="17.25" customHeight="1" x14ac:dyDescent="0.35">
      <c r="A1346" s="618" t="s">
        <v>2640</v>
      </c>
      <c r="B1346" s="730">
        <v>63</v>
      </c>
      <c r="C1346" s="730" t="s">
        <v>2540</v>
      </c>
      <c r="D1346" s="730" t="s">
        <v>2553</v>
      </c>
      <c r="E1346" s="730">
        <v>23</v>
      </c>
      <c r="F1346" s="731" t="s">
        <v>574</v>
      </c>
      <c r="G1346" s="732">
        <v>1</v>
      </c>
      <c r="H1346" s="826">
        <v>46202</v>
      </c>
      <c r="I1346" s="730">
        <v>37</v>
      </c>
      <c r="J1346" s="730" t="s">
        <v>308</v>
      </c>
      <c r="K1346" s="730">
        <v>38</v>
      </c>
      <c r="L1346" s="730" t="s">
        <v>2641</v>
      </c>
      <c r="M1346" s="735" t="s">
        <v>2640</v>
      </c>
      <c r="N1346" s="735">
        <v>0</v>
      </c>
      <c r="O1346" s="735" t="s">
        <v>390</v>
      </c>
      <c r="P1346" s="735" t="s">
        <v>390</v>
      </c>
      <c r="Q1346" s="735">
        <v>0</v>
      </c>
      <c r="R1346" s="735" t="s">
        <v>2631</v>
      </c>
      <c r="S1346" s="735" t="s">
        <v>308</v>
      </c>
      <c r="T1346" s="735" t="s">
        <v>2635</v>
      </c>
      <c r="U1346" s="735">
        <v>880</v>
      </c>
      <c r="V1346" s="735" t="s">
        <v>308</v>
      </c>
      <c r="W1346" s="735" t="s">
        <v>218</v>
      </c>
      <c r="X1346" s="768">
        <v>0</v>
      </c>
      <c r="Y1346" s="735"/>
      <c r="Z1346" s="763"/>
      <c r="AA1346" s="735" t="s">
        <v>40</v>
      </c>
      <c r="AB1346" s="735" t="s">
        <v>863</v>
      </c>
      <c r="AC1346" s="735" t="s">
        <v>751</v>
      </c>
      <c r="AD1346" s="735">
        <v>198</v>
      </c>
      <c r="AE1346" s="738">
        <v>198</v>
      </c>
      <c r="AF1346" s="763" t="s">
        <v>390</v>
      </c>
      <c r="AG1346" s="765"/>
      <c r="AH1346" s="765"/>
      <c r="AI1346" s="765" t="s">
        <v>308</v>
      </c>
      <c r="AJ1346" s="740">
        <v>11</v>
      </c>
      <c r="AK1346" s="766"/>
      <c r="AL1346" s="740"/>
      <c r="AM1346" s="767">
        <v>0</v>
      </c>
      <c r="AN1346" s="767"/>
      <c r="AO1346" s="767"/>
      <c r="AP1346" s="767">
        <v>0</v>
      </c>
      <c r="AQ1346" s="767">
        <v>0</v>
      </c>
      <c r="AR1346" s="767">
        <v>0</v>
      </c>
      <c r="AS1346" s="767"/>
      <c r="AT1346" s="767"/>
      <c r="AU1346" s="767"/>
      <c r="AV1346" s="767"/>
      <c r="AW1346" s="767"/>
      <c r="AX1346" s="767"/>
      <c r="AY1346" s="767"/>
      <c r="AZ1346" s="767"/>
      <c r="BA1346" s="767"/>
      <c r="BB1346" s="767">
        <v>0</v>
      </c>
      <c r="BC1346" s="767">
        <v>0</v>
      </c>
      <c r="BD1346" s="767">
        <v>0</v>
      </c>
      <c r="BE1346" s="767">
        <v>0</v>
      </c>
      <c r="BF1346" s="767">
        <v>0</v>
      </c>
      <c r="BG1346" s="767">
        <v>0</v>
      </c>
      <c r="BH1346" s="767">
        <v>0</v>
      </c>
      <c r="BI1346" s="767">
        <v>0</v>
      </c>
      <c r="BJ1346" s="767"/>
      <c r="BK1346" s="767">
        <v>0</v>
      </c>
      <c r="BL1346" s="767"/>
      <c r="BM1346" s="767"/>
      <c r="BN1346" s="767" t="s">
        <v>308</v>
      </c>
      <c r="BO1346" s="767" t="s">
        <v>308</v>
      </c>
      <c r="BP1346" s="767" t="s">
        <v>308</v>
      </c>
      <c r="BQ1346" s="767" t="s">
        <v>308</v>
      </c>
      <c r="BR1346" s="767"/>
      <c r="BS1346" s="767" t="s">
        <v>397</v>
      </c>
      <c r="BT1346" s="767"/>
      <c r="BU1346" s="767">
        <v>0</v>
      </c>
      <c r="BV1346" s="767">
        <v>0</v>
      </c>
      <c r="BW1346" s="767">
        <v>0</v>
      </c>
      <c r="BX1346" s="767">
        <v>0</v>
      </c>
      <c r="BY1346" s="767">
        <v>0</v>
      </c>
      <c r="BZ1346" s="767">
        <v>0</v>
      </c>
      <c r="CA1346" s="767"/>
      <c r="CB1346" s="767"/>
      <c r="CC1346" s="767"/>
      <c r="CD1346" s="767"/>
      <c r="CE1346" s="767"/>
      <c r="CF1346" s="767"/>
      <c r="CG1346" s="767"/>
      <c r="CH1346" s="767"/>
      <c r="CI1346" s="767"/>
      <c r="CJ1346" s="767"/>
      <c r="CK1346" s="768"/>
      <c r="CL1346" s="768">
        <v>0</v>
      </c>
      <c r="CM1346" s="768" t="s">
        <v>397</v>
      </c>
      <c r="CN1346" s="768" t="s">
        <v>397</v>
      </c>
      <c r="CO1346" s="768">
        <v>0</v>
      </c>
      <c r="CP1346" s="768">
        <v>0</v>
      </c>
      <c r="CQ1346" s="768">
        <v>58</v>
      </c>
      <c r="CR1346" s="735">
        <v>198</v>
      </c>
      <c r="CS1346" s="769"/>
      <c r="CT1346" s="860">
        <v>46286</v>
      </c>
      <c r="CU1346" s="891" t="s">
        <v>598</v>
      </c>
      <c r="CV1346" s="763"/>
      <c r="CW1346" s="763"/>
      <c r="CX1346" s="860">
        <v>46246</v>
      </c>
      <c r="CY1346" s="861">
        <v>0</v>
      </c>
      <c r="CZ1346" s="861">
        <v>0</v>
      </c>
      <c r="DA1346" s="749">
        <v>0</v>
      </c>
      <c r="DB1346" s="749">
        <v>0</v>
      </c>
      <c r="DC1346" s="749">
        <v>0</v>
      </c>
      <c r="DD1346" s="749" t="s">
        <v>397</v>
      </c>
      <c r="DE1346" s="749" t="s">
        <v>390</v>
      </c>
      <c r="DF1346" s="749" t="s">
        <v>390</v>
      </c>
      <c r="DG1346" s="749" t="s">
        <v>390</v>
      </c>
      <c r="DH1346" s="770">
        <v>0</v>
      </c>
      <c r="DI1346" s="763" t="s">
        <v>390</v>
      </c>
      <c r="DJ1346" s="763" t="s">
        <v>390</v>
      </c>
      <c r="DK1346" s="763" t="s">
        <v>390</v>
      </c>
      <c r="DL1346" s="763" t="s">
        <v>390</v>
      </c>
      <c r="DM1346" s="763" t="s">
        <v>390</v>
      </c>
      <c r="DN1346" s="763" t="s">
        <v>390</v>
      </c>
      <c r="DO1346" s="931">
        <v>0</v>
      </c>
      <c r="DP1346" s="763">
        <v>46284</v>
      </c>
      <c r="DQ1346" s="763">
        <v>46284</v>
      </c>
      <c r="DR1346" s="763">
        <v>46284</v>
      </c>
      <c r="DS1346" s="770">
        <v>46284</v>
      </c>
      <c r="DT1346" s="752">
        <v>46284</v>
      </c>
      <c r="DU1346" s="753">
        <v>-12</v>
      </c>
      <c r="DV1346" s="753" t="s">
        <v>308</v>
      </c>
      <c r="DW1346" s="754">
        <v>46269</v>
      </c>
      <c r="DX1346" s="755">
        <v>46272</v>
      </c>
      <c r="DY1346" s="754" t="e">
        <v>#VALUE!</v>
      </c>
      <c r="DZ1346" s="754" t="e">
        <v>#VALUE!</v>
      </c>
      <c r="EA1346" s="754" t="e">
        <v>#VALUE!</v>
      </c>
      <c r="EB1346" s="754" t="e">
        <v>#VALUE!</v>
      </c>
      <c r="HA1346" s="756" t="s">
        <v>397</v>
      </c>
      <c r="HB1346" s="756" t="s">
        <v>397</v>
      </c>
      <c r="HC1346" s="756" t="s">
        <v>397</v>
      </c>
      <c r="HD1346" s="756" t="s">
        <v>397</v>
      </c>
      <c r="HE1346" s="756" t="s">
        <v>397</v>
      </c>
      <c r="HF1346" s="756" t="s">
        <v>397</v>
      </c>
      <c r="HG1346" s="756" t="s">
        <v>397</v>
      </c>
      <c r="HH1346" s="756" t="s">
        <v>397</v>
      </c>
      <c r="HI1346" s="756" t="s">
        <v>397</v>
      </c>
      <c r="HJ1346" s="756" t="s">
        <v>397</v>
      </c>
      <c r="HK1346"/>
      <c r="HL1346"/>
      <c r="HM1346"/>
      <c r="HN1346" s="756" t="str">
        <f t="shared" si="45"/>
        <v>AUTO PRINT</v>
      </c>
      <c r="HO1346"/>
      <c r="HP1346" s="757" t="s">
        <v>572</v>
      </c>
      <c r="HQ1346" s="757" t="s">
        <v>572</v>
      </c>
      <c r="HR1346" s="757" t="s">
        <v>572</v>
      </c>
      <c r="HS1346"/>
      <c r="HW1346" s="758"/>
      <c r="HX1346"/>
      <c r="HY1346" s="759" t="s">
        <v>3367</v>
      </c>
      <c r="HZ1346" s="759" t="s">
        <v>3367</v>
      </c>
      <c r="IA1346" s="759" t="s">
        <v>3367</v>
      </c>
      <c r="IC1346" s="760" t="s">
        <v>572</v>
      </c>
      <c r="ID1346" s="760" t="s">
        <v>572</v>
      </c>
      <c r="IE1346" s="760" t="s">
        <v>572</v>
      </c>
      <c r="IF1346" s="761" t="s">
        <v>572</v>
      </c>
      <c r="IG1346" s="619" t="str">
        <f t="shared" si="46"/>
        <v>IN HOUSE (MANUAL)</v>
      </c>
      <c r="II1346" s="761" t="s">
        <v>572</v>
      </c>
      <c r="IK1346" s="761" t="str">
        <f>IFERROR(VLOOKUP($M1346,#REF!,13,0),"IN HOUSE (MANUAL)")</f>
        <v>IN HOUSE (MANUAL)</v>
      </c>
      <c r="IM1346" s="760" t="s">
        <v>572</v>
      </c>
      <c r="IN1346" s="760" t="s">
        <v>572</v>
      </c>
      <c r="IO1346" s="760" t="s">
        <v>572</v>
      </c>
      <c r="IQ1346" s="760" t="s">
        <v>572</v>
      </c>
      <c r="IR1346" s="760" t="s">
        <v>572</v>
      </c>
      <c r="IT1346" s="760" t="s">
        <v>572</v>
      </c>
      <c r="IV1346" s="760" t="s">
        <v>572</v>
      </c>
      <c r="IW1346" s="760" t="s">
        <v>572</v>
      </c>
      <c r="IY1346" s="760" t="s">
        <v>572</v>
      </c>
      <c r="IZ1346" s="760" t="s">
        <v>572</v>
      </c>
      <c r="JB1346" s="760" t="s">
        <v>572</v>
      </c>
      <c r="JC1346" s="760" t="s">
        <v>572</v>
      </c>
      <c r="JE1346" s="760" t="s">
        <v>572</v>
      </c>
      <c r="JF1346" s="760" t="s">
        <v>572</v>
      </c>
    </row>
    <row r="1347" spans="1:266" ht="17.25" customHeight="1" x14ac:dyDescent="0.35">
      <c r="A1347" s="618" t="s">
        <v>2642</v>
      </c>
      <c r="B1347" s="730">
        <v>64</v>
      </c>
      <c r="C1347" s="730" t="s">
        <v>2540</v>
      </c>
      <c r="D1347" s="730" t="s">
        <v>2553</v>
      </c>
      <c r="E1347" s="730">
        <v>23</v>
      </c>
      <c r="F1347" s="731" t="s">
        <v>2030</v>
      </c>
      <c r="G1347" s="732">
        <v>1</v>
      </c>
      <c r="H1347" s="826">
        <v>46202</v>
      </c>
      <c r="I1347" s="730">
        <v>37</v>
      </c>
      <c r="J1347" s="730" t="s">
        <v>308</v>
      </c>
      <c r="K1347" s="730">
        <v>38</v>
      </c>
      <c r="L1347" s="730" t="s">
        <v>2643</v>
      </c>
      <c r="M1347" s="735" t="s">
        <v>2642</v>
      </c>
      <c r="N1347" s="735">
        <v>0</v>
      </c>
      <c r="O1347" s="735" t="s">
        <v>390</v>
      </c>
      <c r="P1347" s="735" t="s">
        <v>390</v>
      </c>
      <c r="Q1347" s="735">
        <v>0</v>
      </c>
      <c r="R1347" s="735" t="s">
        <v>2631</v>
      </c>
      <c r="S1347" s="735" t="s">
        <v>308</v>
      </c>
      <c r="T1347" s="735" t="s">
        <v>2632</v>
      </c>
      <c r="U1347" s="735">
        <v>880</v>
      </c>
      <c r="V1347" s="735" t="s">
        <v>308</v>
      </c>
      <c r="W1347" s="735" t="s">
        <v>218</v>
      </c>
      <c r="X1347" s="768">
        <v>0</v>
      </c>
      <c r="Y1347" s="735"/>
      <c r="Z1347" s="763"/>
      <c r="AA1347" s="735" t="s">
        <v>40</v>
      </c>
      <c r="AB1347" s="735" t="s">
        <v>863</v>
      </c>
      <c r="AC1347" s="735" t="s">
        <v>608</v>
      </c>
      <c r="AD1347" s="735">
        <v>900</v>
      </c>
      <c r="AE1347" s="738">
        <v>900</v>
      </c>
      <c r="AF1347" s="763" t="s">
        <v>390</v>
      </c>
      <c r="AG1347" s="765"/>
      <c r="AH1347" s="765"/>
      <c r="AI1347" s="765" t="s">
        <v>308</v>
      </c>
      <c r="AJ1347" s="740">
        <v>12</v>
      </c>
      <c r="AK1347" s="766"/>
      <c r="AL1347" s="740"/>
      <c r="AM1347" s="767">
        <v>0</v>
      </c>
      <c r="AN1347" s="767"/>
      <c r="AO1347" s="767"/>
      <c r="AP1347" s="767">
        <v>0</v>
      </c>
      <c r="AQ1347" s="767">
        <v>0</v>
      </c>
      <c r="AR1347" s="767">
        <v>0</v>
      </c>
      <c r="AS1347" s="767"/>
      <c r="AT1347" s="767"/>
      <c r="AU1347" s="767"/>
      <c r="AV1347" s="767"/>
      <c r="AW1347" s="767"/>
      <c r="AX1347" s="767"/>
      <c r="AY1347" s="767"/>
      <c r="AZ1347" s="767"/>
      <c r="BA1347" s="767"/>
      <c r="BB1347" s="767">
        <v>0</v>
      </c>
      <c r="BC1347" s="767">
        <v>0</v>
      </c>
      <c r="BD1347" s="767">
        <v>0</v>
      </c>
      <c r="BE1347" s="767">
        <v>0</v>
      </c>
      <c r="BF1347" s="767">
        <v>0</v>
      </c>
      <c r="BG1347" s="767">
        <v>0</v>
      </c>
      <c r="BH1347" s="767">
        <v>0</v>
      </c>
      <c r="BI1347" s="767">
        <v>0</v>
      </c>
      <c r="BJ1347" s="767"/>
      <c r="BK1347" s="767">
        <v>0</v>
      </c>
      <c r="BL1347" s="767"/>
      <c r="BM1347" s="767"/>
      <c r="BN1347" s="767" t="s">
        <v>308</v>
      </c>
      <c r="BO1347" s="767" t="s">
        <v>308</v>
      </c>
      <c r="BP1347" s="767" t="s">
        <v>308</v>
      </c>
      <c r="BQ1347" s="767" t="s">
        <v>308</v>
      </c>
      <c r="BR1347" s="767"/>
      <c r="BS1347" s="767" t="s">
        <v>397</v>
      </c>
      <c r="BT1347" s="767"/>
      <c r="BU1347" s="767">
        <v>0</v>
      </c>
      <c r="BV1347" s="767">
        <v>0</v>
      </c>
      <c r="BW1347" s="767">
        <v>0</v>
      </c>
      <c r="BX1347" s="767">
        <v>0</v>
      </c>
      <c r="BY1347" s="767">
        <v>0</v>
      </c>
      <c r="BZ1347" s="767">
        <v>0</v>
      </c>
      <c r="CA1347" s="767"/>
      <c r="CB1347" s="767"/>
      <c r="CC1347" s="767"/>
      <c r="CD1347" s="767"/>
      <c r="CE1347" s="767"/>
      <c r="CF1347" s="767"/>
      <c r="CG1347" s="767"/>
      <c r="CH1347" s="767"/>
      <c r="CI1347" s="767"/>
      <c r="CJ1347" s="767"/>
      <c r="CK1347" s="768"/>
      <c r="CL1347" s="768">
        <v>0</v>
      </c>
      <c r="CM1347" s="768" t="s">
        <v>397</v>
      </c>
      <c r="CN1347" s="768" t="s">
        <v>397</v>
      </c>
      <c r="CO1347" s="768">
        <v>0</v>
      </c>
      <c r="CP1347" s="768">
        <v>0</v>
      </c>
      <c r="CQ1347" s="768">
        <v>0</v>
      </c>
      <c r="CR1347" s="735">
        <v>900</v>
      </c>
      <c r="CS1347" s="769"/>
      <c r="CT1347" s="860">
        <v>46288</v>
      </c>
      <c r="CU1347" s="891" t="s">
        <v>1289</v>
      </c>
      <c r="CV1347" s="763"/>
      <c r="CW1347" s="763"/>
      <c r="CX1347" s="860">
        <v>46246</v>
      </c>
      <c r="CY1347" s="861">
        <v>0</v>
      </c>
      <c r="CZ1347" s="861">
        <v>0</v>
      </c>
      <c r="DA1347" s="749">
        <v>0</v>
      </c>
      <c r="DB1347" s="749">
        <v>0</v>
      </c>
      <c r="DC1347" s="749">
        <v>0</v>
      </c>
      <c r="DD1347" s="749" t="s">
        <v>397</v>
      </c>
      <c r="DE1347" s="749" t="s">
        <v>390</v>
      </c>
      <c r="DF1347" s="749" t="s">
        <v>390</v>
      </c>
      <c r="DG1347" s="749" t="s">
        <v>390</v>
      </c>
      <c r="DH1347" s="770">
        <v>0</v>
      </c>
      <c r="DI1347" s="763" t="s">
        <v>390</v>
      </c>
      <c r="DJ1347" s="763" t="s">
        <v>390</v>
      </c>
      <c r="DK1347" s="763" t="s">
        <v>390</v>
      </c>
      <c r="DL1347" s="763" t="s">
        <v>390</v>
      </c>
      <c r="DM1347" s="763" t="s">
        <v>390</v>
      </c>
      <c r="DN1347" s="763" t="s">
        <v>390</v>
      </c>
      <c r="DO1347" s="931">
        <v>0</v>
      </c>
      <c r="DP1347" s="763">
        <v>46283</v>
      </c>
      <c r="DQ1347" s="763">
        <v>46283</v>
      </c>
      <c r="DR1347" s="763">
        <v>46283</v>
      </c>
      <c r="DS1347" s="770">
        <v>46283</v>
      </c>
      <c r="DT1347" s="752">
        <v>46283</v>
      </c>
      <c r="DU1347" s="753">
        <v>-10</v>
      </c>
      <c r="DV1347" s="753" t="s">
        <v>308</v>
      </c>
      <c r="DW1347" s="754">
        <v>46272</v>
      </c>
      <c r="DX1347" s="755">
        <v>46273</v>
      </c>
      <c r="DY1347" s="754" t="e">
        <v>#VALUE!</v>
      </c>
      <c r="DZ1347" s="754" t="e">
        <v>#VALUE!</v>
      </c>
      <c r="EA1347" s="754" t="e">
        <v>#VALUE!</v>
      </c>
      <c r="EB1347" s="754" t="e">
        <v>#VALUE!</v>
      </c>
      <c r="HA1347" s="756" t="s">
        <v>397</v>
      </c>
      <c r="HB1347" s="756" t="s">
        <v>397</v>
      </c>
      <c r="HC1347" s="756" t="s">
        <v>397</v>
      </c>
      <c r="HD1347" s="756" t="s">
        <v>397</v>
      </c>
      <c r="HE1347" s="756" t="s">
        <v>397</v>
      </c>
      <c r="HF1347" s="756" t="s">
        <v>397</v>
      </c>
      <c r="HG1347" s="756" t="s">
        <v>397</v>
      </c>
      <c r="HH1347" s="756" t="s">
        <v>397</v>
      </c>
      <c r="HI1347" s="756" t="s">
        <v>397</v>
      </c>
      <c r="HJ1347" s="756" t="s">
        <v>397</v>
      </c>
      <c r="HK1347"/>
      <c r="HL1347"/>
      <c r="HM1347"/>
      <c r="HN1347" s="756" t="str">
        <f t="shared" si="45"/>
        <v>AUTO PRINT</v>
      </c>
      <c r="HO1347"/>
      <c r="HP1347" s="757" t="s">
        <v>572</v>
      </c>
      <c r="HQ1347" s="757" t="s">
        <v>572</v>
      </c>
      <c r="HR1347" s="757" t="s">
        <v>572</v>
      </c>
      <c r="HS1347"/>
      <c r="HW1347" s="758"/>
      <c r="HX1347"/>
      <c r="HY1347" s="759" t="s">
        <v>3367</v>
      </c>
      <c r="HZ1347" s="759" t="s">
        <v>3367</v>
      </c>
      <c r="IA1347" s="759" t="s">
        <v>3367</v>
      </c>
      <c r="IC1347" s="760" t="s">
        <v>572</v>
      </c>
      <c r="ID1347" s="760" t="s">
        <v>572</v>
      </c>
      <c r="IE1347" s="760" t="s">
        <v>572</v>
      </c>
      <c r="IF1347" s="761" t="s">
        <v>572</v>
      </c>
      <c r="IG1347" s="619" t="str">
        <f t="shared" si="46"/>
        <v>IN HOUSE (MANUAL)</v>
      </c>
      <c r="II1347" s="761" t="s">
        <v>572</v>
      </c>
      <c r="IK1347" s="761" t="str">
        <f>IFERROR(VLOOKUP($M1347,#REF!,13,0),"IN HOUSE (MANUAL)")</f>
        <v>IN HOUSE (MANUAL)</v>
      </c>
      <c r="IM1347" s="760" t="s">
        <v>572</v>
      </c>
      <c r="IN1347" s="760" t="s">
        <v>572</v>
      </c>
      <c r="IO1347" s="760" t="s">
        <v>572</v>
      </c>
      <c r="IQ1347" s="760" t="s">
        <v>572</v>
      </c>
      <c r="IR1347" s="760" t="s">
        <v>572</v>
      </c>
      <c r="IT1347" s="760" t="s">
        <v>572</v>
      </c>
      <c r="IV1347" s="760" t="s">
        <v>572</v>
      </c>
      <c r="IW1347" s="760" t="s">
        <v>572</v>
      </c>
      <c r="IY1347" s="760" t="s">
        <v>572</v>
      </c>
      <c r="IZ1347" s="760" t="s">
        <v>572</v>
      </c>
      <c r="JB1347" s="760" t="s">
        <v>572</v>
      </c>
      <c r="JC1347" s="760" t="s">
        <v>572</v>
      </c>
      <c r="JE1347" s="760" t="s">
        <v>572</v>
      </c>
      <c r="JF1347" s="760" t="s">
        <v>572</v>
      </c>
    </row>
    <row r="1348" spans="1:266" ht="17.25" customHeight="1" x14ac:dyDescent="0.35">
      <c r="A1348" s="618" t="s">
        <v>2644</v>
      </c>
      <c r="B1348" s="730">
        <v>65</v>
      </c>
      <c r="C1348" s="730" t="s">
        <v>2540</v>
      </c>
      <c r="D1348" s="730" t="s">
        <v>2553</v>
      </c>
      <c r="E1348" s="730">
        <v>23</v>
      </c>
      <c r="F1348" s="731" t="s">
        <v>574</v>
      </c>
      <c r="G1348" s="732">
        <v>1</v>
      </c>
      <c r="H1348" s="826">
        <v>46202</v>
      </c>
      <c r="I1348" s="730">
        <v>37</v>
      </c>
      <c r="J1348" s="730" t="s">
        <v>308</v>
      </c>
      <c r="K1348" s="730">
        <v>38</v>
      </c>
      <c r="L1348" s="730" t="s">
        <v>2645</v>
      </c>
      <c r="M1348" s="735" t="s">
        <v>2644</v>
      </c>
      <c r="N1348" s="735">
        <v>0</v>
      </c>
      <c r="O1348" s="735" t="s">
        <v>390</v>
      </c>
      <c r="P1348" s="735" t="s">
        <v>390</v>
      </c>
      <c r="Q1348" s="735">
        <v>0</v>
      </c>
      <c r="R1348" s="735" t="s">
        <v>2631</v>
      </c>
      <c r="S1348" s="735" t="s">
        <v>308</v>
      </c>
      <c r="T1348" s="735" t="s">
        <v>2632</v>
      </c>
      <c r="U1348" s="735">
        <v>880</v>
      </c>
      <c r="V1348" s="735" t="s">
        <v>308</v>
      </c>
      <c r="W1348" s="735" t="s">
        <v>218</v>
      </c>
      <c r="X1348" s="768">
        <v>0</v>
      </c>
      <c r="Y1348" s="735"/>
      <c r="Z1348" s="763"/>
      <c r="AA1348" s="735" t="s">
        <v>40</v>
      </c>
      <c r="AB1348" s="735" t="s">
        <v>863</v>
      </c>
      <c r="AC1348" s="735" t="s">
        <v>796</v>
      </c>
      <c r="AD1348" s="735">
        <v>360</v>
      </c>
      <c r="AE1348" s="738">
        <v>360</v>
      </c>
      <c r="AF1348" s="763" t="s">
        <v>390</v>
      </c>
      <c r="AG1348" s="765"/>
      <c r="AH1348" s="765"/>
      <c r="AI1348" s="765" t="s">
        <v>308</v>
      </c>
      <c r="AJ1348" s="740">
        <v>13</v>
      </c>
      <c r="AK1348" s="766"/>
      <c r="AL1348" s="740"/>
      <c r="AM1348" s="767">
        <v>0</v>
      </c>
      <c r="AN1348" s="767"/>
      <c r="AO1348" s="767"/>
      <c r="AP1348" s="767">
        <v>0</v>
      </c>
      <c r="AQ1348" s="767">
        <v>0</v>
      </c>
      <c r="AR1348" s="767">
        <v>0</v>
      </c>
      <c r="AS1348" s="767"/>
      <c r="AT1348" s="767"/>
      <c r="AU1348" s="767"/>
      <c r="AV1348" s="767"/>
      <c r="AW1348" s="767"/>
      <c r="AX1348" s="767"/>
      <c r="AY1348" s="767"/>
      <c r="AZ1348" s="767"/>
      <c r="BA1348" s="767"/>
      <c r="BB1348" s="767">
        <v>0</v>
      </c>
      <c r="BC1348" s="767">
        <v>0</v>
      </c>
      <c r="BD1348" s="767">
        <v>0</v>
      </c>
      <c r="BE1348" s="767">
        <v>0</v>
      </c>
      <c r="BF1348" s="767">
        <v>0</v>
      </c>
      <c r="BG1348" s="767">
        <v>0</v>
      </c>
      <c r="BH1348" s="767">
        <v>0</v>
      </c>
      <c r="BI1348" s="767">
        <v>0</v>
      </c>
      <c r="BJ1348" s="767"/>
      <c r="BK1348" s="767">
        <v>0</v>
      </c>
      <c r="BL1348" s="767"/>
      <c r="BM1348" s="767"/>
      <c r="BN1348" s="767" t="s">
        <v>308</v>
      </c>
      <c r="BO1348" s="767" t="s">
        <v>308</v>
      </c>
      <c r="BP1348" s="767" t="s">
        <v>308</v>
      </c>
      <c r="BQ1348" s="767" t="s">
        <v>308</v>
      </c>
      <c r="BR1348" s="767"/>
      <c r="BS1348" s="767" t="s">
        <v>397</v>
      </c>
      <c r="BT1348" s="767"/>
      <c r="BU1348" s="767">
        <v>0</v>
      </c>
      <c r="BV1348" s="767">
        <v>0</v>
      </c>
      <c r="BW1348" s="767">
        <v>0</v>
      </c>
      <c r="BX1348" s="767">
        <v>0</v>
      </c>
      <c r="BY1348" s="767">
        <v>0</v>
      </c>
      <c r="BZ1348" s="767">
        <v>0</v>
      </c>
      <c r="CA1348" s="767"/>
      <c r="CB1348" s="767"/>
      <c r="CC1348" s="767"/>
      <c r="CD1348" s="767"/>
      <c r="CE1348" s="767"/>
      <c r="CF1348" s="767"/>
      <c r="CG1348" s="767"/>
      <c r="CH1348" s="767"/>
      <c r="CI1348" s="767"/>
      <c r="CJ1348" s="767"/>
      <c r="CK1348" s="768"/>
      <c r="CL1348" s="768">
        <v>0</v>
      </c>
      <c r="CM1348" s="768" t="s">
        <v>397</v>
      </c>
      <c r="CN1348" s="768" t="s">
        <v>397</v>
      </c>
      <c r="CO1348" s="768">
        <v>0</v>
      </c>
      <c r="CP1348" s="768">
        <v>0</v>
      </c>
      <c r="CQ1348" s="768">
        <v>60</v>
      </c>
      <c r="CR1348" s="735">
        <v>360</v>
      </c>
      <c r="CS1348" s="769"/>
      <c r="CT1348" s="860">
        <v>46286</v>
      </c>
      <c r="CU1348" s="891" t="s">
        <v>598</v>
      </c>
      <c r="CV1348" s="763"/>
      <c r="CW1348" s="763"/>
      <c r="CX1348" s="860">
        <v>46246</v>
      </c>
      <c r="CY1348" s="861">
        <v>0</v>
      </c>
      <c r="CZ1348" s="861">
        <v>0</v>
      </c>
      <c r="DA1348" s="749">
        <v>0</v>
      </c>
      <c r="DB1348" s="749">
        <v>0</v>
      </c>
      <c r="DC1348" s="749">
        <v>0</v>
      </c>
      <c r="DD1348" s="749" t="s">
        <v>397</v>
      </c>
      <c r="DE1348" s="749" t="s">
        <v>390</v>
      </c>
      <c r="DF1348" s="749" t="s">
        <v>390</v>
      </c>
      <c r="DG1348" s="749" t="s">
        <v>390</v>
      </c>
      <c r="DH1348" s="770">
        <v>0</v>
      </c>
      <c r="DI1348" s="763" t="s">
        <v>390</v>
      </c>
      <c r="DJ1348" s="763" t="s">
        <v>390</v>
      </c>
      <c r="DK1348" s="763" t="s">
        <v>390</v>
      </c>
      <c r="DL1348" s="763" t="s">
        <v>390</v>
      </c>
      <c r="DM1348" s="763" t="s">
        <v>390</v>
      </c>
      <c r="DN1348" s="763" t="s">
        <v>390</v>
      </c>
      <c r="DO1348" s="931">
        <v>0</v>
      </c>
      <c r="DP1348" s="763">
        <v>46284</v>
      </c>
      <c r="DQ1348" s="763">
        <v>46284</v>
      </c>
      <c r="DR1348" s="763">
        <v>46284</v>
      </c>
      <c r="DS1348" s="770">
        <v>46284</v>
      </c>
      <c r="DT1348" s="752">
        <v>46284</v>
      </c>
      <c r="DU1348" s="753">
        <v>-11</v>
      </c>
      <c r="DV1348" s="753" t="s">
        <v>308</v>
      </c>
      <c r="DW1348" s="754">
        <v>46273</v>
      </c>
      <c r="DX1348" s="755">
        <v>46273</v>
      </c>
      <c r="DY1348" s="754" t="e">
        <v>#VALUE!</v>
      </c>
      <c r="DZ1348" s="754" t="e">
        <v>#VALUE!</v>
      </c>
      <c r="EA1348" s="754" t="e">
        <v>#VALUE!</v>
      </c>
      <c r="EB1348" s="754" t="e">
        <v>#VALUE!</v>
      </c>
      <c r="HA1348" s="756" t="s">
        <v>397</v>
      </c>
      <c r="HB1348" s="756" t="s">
        <v>397</v>
      </c>
      <c r="HC1348" s="756" t="s">
        <v>397</v>
      </c>
      <c r="HD1348" s="756" t="s">
        <v>397</v>
      </c>
      <c r="HE1348" s="756" t="s">
        <v>397</v>
      </c>
      <c r="HF1348" s="756" t="s">
        <v>397</v>
      </c>
      <c r="HG1348" s="756" t="s">
        <v>397</v>
      </c>
      <c r="HH1348" s="756" t="s">
        <v>397</v>
      </c>
      <c r="HI1348" s="756" t="s">
        <v>397</v>
      </c>
      <c r="HJ1348" s="756" t="s">
        <v>397</v>
      </c>
      <c r="HK1348"/>
      <c r="HL1348"/>
      <c r="HM1348"/>
      <c r="HN1348" s="756" t="str">
        <f t="shared" si="45"/>
        <v>AUTO PRINT</v>
      </c>
      <c r="HO1348"/>
      <c r="HP1348" s="757" t="s">
        <v>572</v>
      </c>
      <c r="HQ1348" s="757" t="s">
        <v>572</v>
      </c>
      <c r="HR1348" s="757" t="s">
        <v>572</v>
      </c>
      <c r="HS1348"/>
      <c r="HW1348" s="758"/>
      <c r="HX1348"/>
      <c r="HY1348" s="759" t="s">
        <v>3367</v>
      </c>
      <c r="HZ1348" s="759" t="s">
        <v>3367</v>
      </c>
      <c r="IA1348" s="759" t="s">
        <v>3367</v>
      </c>
      <c r="IC1348" s="760" t="s">
        <v>572</v>
      </c>
      <c r="ID1348" s="760" t="s">
        <v>572</v>
      </c>
      <c r="IE1348" s="760" t="s">
        <v>572</v>
      </c>
      <c r="IF1348" s="761" t="s">
        <v>572</v>
      </c>
      <c r="IG1348" s="619" t="str">
        <f t="shared" si="46"/>
        <v>IN HOUSE (MANUAL)</v>
      </c>
      <c r="II1348" s="761" t="s">
        <v>572</v>
      </c>
      <c r="IK1348" s="761" t="str">
        <f>IFERROR(VLOOKUP($M1348,#REF!,13,0),"IN HOUSE (MANUAL)")</f>
        <v>IN HOUSE (MANUAL)</v>
      </c>
      <c r="IM1348" s="760" t="s">
        <v>572</v>
      </c>
      <c r="IN1348" s="760" t="s">
        <v>572</v>
      </c>
      <c r="IO1348" s="760" t="s">
        <v>572</v>
      </c>
      <c r="IQ1348" s="760" t="s">
        <v>572</v>
      </c>
      <c r="IR1348" s="760" t="s">
        <v>572</v>
      </c>
      <c r="IT1348" s="760" t="s">
        <v>572</v>
      </c>
      <c r="IV1348" s="760" t="s">
        <v>572</v>
      </c>
      <c r="IW1348" s="760" t="s">
        <v>572</v>
      </c>
      <c r="IY1348" s="760" t="s">
        <v>572</v>
      </c>
      <c r="IZ1348" s="760" t="s">
        <v>572</v>
      </c>
      <c r="JB1348" s="760" t="s">
        <v>572</v>
      </c>
      <c r="JC1348" s="760" t="s">
        <v>572</v>
      </c>
      <c r="JE1348" s="760" t="s">
        <v>572</v>
      </c>
      <c r="JF1348" s="760" t="s">
        <v>572</v>
      </c>
    </row>
    <row r="1349" spans="1:266" ht="17.25" customHeight="1" x14ac:dyDescent="0.35">
      <c r="A1349" s="618" t="s">
        <v>2646</v>
      </c>
      <c r="B1349" s="730">
        <v>66</v>
      </c>
      <c r="C1349" s="730" t="s">
        <v>2540</v>
      </c>
      <c r="D1349" s="730" t="s">
        <v>2553</v>
      </c>
      <c r="E1349" s="730">
        <v>23</v>
      </c>
      <c r="F1349" s="731" t="s">
        <v>574</v>
      </c>
      <c r="G1349" s="732">
        <v>1</v>
      </c>
      <c r="H1349" s="826">
        <v>46202</v>
      </c>
      <c r="I1349" s="730">
        <v>37</v>
      </c>
      <c r="J1349" s="730" t="s">
        <v>308</v>
      </c>
      <c r="K1349" s="730">
        <v>38</v>
      </c>
      <c r="L1349" s="730" t="s">
        <v>2647</v>
      </c>
      <c r="M1349" s="735" t="s">
        <v>2646</v>
      </c>
      <c r="N1349" s="735">
        <v>0</v>
      </c>
      <c r="O1349" s="735" t="s">
        <v>390</v>
      </c>
      <c r="P1349" s="735" t="s">
        <v>390</v>
      </c>
      <c r="Q1349" s="735">
        <v>0</v>
      </c>
      <c r="R1349" s="735" t="s">
        <v>2631</v>
      </c>
      <c r="S1349" s="735" t="s">
        <v>308</v>
      </c>
      <c r="T1349" s="735" t="s">
        <v>2632</v>
      </c>
      <c r="U1349" s="735">
        <v>880</v>
      </c>
      <c r="V1349" s="735" t="s">
        <v>308</v>
      </c>
      <c r="W1349" s="735" t="s">
        <v>218</v>
      </c>
      <c r="X1349" s="768">
        <v>0</v>
      </c>
      <c r="Y1349" s="735"/>
      <c r="Z1349" s="763"/>
      <c r="AA1349" s="735" t="s">
        <v>40</v>
      </c>
      <c r="AB1349" s="735" t="s">
        <v>863</v>
      </c>
      <c r="AC1349" s="735" t="s">
        <v>589</v>
      </c>
      <c r="AD1349" s="735">
        <v>558</v>
      </c>
      <c r="AE1349" s="738">
        <v>558</v>
      </c>
      <c r="AF1349" s="763" t="s">
        <v>390</v>
      </c>
      <c r="AG1349" s="765"/>
      <c r="AH1349" s="765"/>
      <c r="AI1349" s="765" t="s">
        <v>308</v>
      </c>
      <c r="AJ1349" s="740">
        <v>14</v>
      </c>
      <c r="AK1349" s="766"/>
      <c r="AL1349" s="740"/>
      <c r="AM1349" s="767">
        <v>0</v>
      </c>
      <c r="AN1349" s="767"/>
      <c r="AO1349" s="767"/>
      <c r="AP1349" s="767">
        <v>0</v>
      </c>
      <c r="AQ1349" s="767">
        <v>0</v>
      </c>
      <c r="AR1349" s="767">
        <v>0</v>
      </c>
      <c r="AS1349" s="767"/>
      <c r="AT1349" s="767"/>
      <c r="AU1349" s="767"/>
      <c r="AV1349" s="767"/>
      <c r="AW1349" s="767"/>
      <c r="AX1349" s="767"/>
      <c r="AY1349" s="767"/>
      <c r="AZ1349" s="767"/>
      <c r="BA1349" s="767"/>
      <c r="BB1349" s="767">
        <v>0</v>
      </c>
      <c r="BC1349" s="767">
        <v>0</v>
      </c>
      <c r="BD1349" s="767">
        <v>0</v>
      </c>
      <c r="BE1349" s="767">
        <v>0</v>
      </c>
      <c r="BF1349" s="767">
        <v>0</v>
      </c>
      <c r="BG1349" s="767">
        <v>0</v>
      </c>
      <c r="BH1349" s="767">
        <v>0</v>
      </c>
      <c r="BI1349" s="767">
        <v>0</v>
      </c>
      <c r="BJ1349" s="767"/>
      <c r="BK1349" s="767">
        <v>0</v>
      </c>
      <c r="BL1349" s="767"/>
      <c r="BM1349" s="767"/>
      <c r="BN1349" s="767" t="s">
        <v>308</v>
      </c>
      <c r="BO1349" s="767" t="s">
        <v>308</v>
      </c>
      <c r="BP1349" s="767" t="s">
        <v>308</v>
      </c>
      <c r="BQ1349" s="767" t="s">
        <v>308</v>
      </c>
      <c r="BR1349" s="767"/>
      <c r="BS1349" s="767" t="s">
        <v>397</v>
      </c>
      <c r="BT1349" s="767"/>
      <c r="BU1349" s="767">
        <v>0</v>
      </c>
      <c r="BV1349" s="767">
        <v>0</v>
      </c>
      <c r="BW1349" s="767">
        <v>0</v>
      </c>
      <c r="BX1349" s="767">
        <v>0</v>
      </c>
      <c r="BY1349" s="767">
        <v>0</v>
      </c>
      <c r="BZ1349" s="767">
        <v>0</v>
      </c>
      <c r="CA1349" s="767"/>
      <c r="CB1349" s="767"/>
      <c r="CC1349" s="767"/>
      <c r="CD1349" s="767"/>
      <c r="CE1349" s="767"/>
      <c r="CF1349" s="767"/>
      <c r="CG1349" s="767"/>
      <c r="CH1349" s="767"/>
      <c r="CI1349" s="767"/>
      <c r="CJ1349" s="767"/>
      <c r="CK1349" s="768"/>
      <c r="CL1349" s="768">
        <v>0</v>
      </c>
      <c r="CM1349" s="768" t="s">
        <v>397</v>
      </c>
      <c r="CN1349" s="768" t="s">
        <v>397</v>
      </c>
      <c r="CO1349" s="768">
        <v>0</v>
      </c>
      <c r="CP1349" s="768">
        <v>0</v>
      </c>
      <c r="CQ1349" s="768">
        <v>120</v>
      </c>
      <c r="CR1349" s="735">
        <v>558</v>
      </c>
      <c r="CS1349" s="769"/>
      <c r="CT1349" s="860">
        <v>46286</v>
      </c>
      <c r="CU1349" s="891" t="s">
        <v>598</v>
      </c>
      <c r="CV1349" s="763"/>
      <c r="CW1349" s="763"/>
      <c r="CX1349" s="860">
        <v>46246</v>
      </c>
      <c r="CY1349" s="861">
        <v>0</v>
      </c>
      <c r="CZ1349" s="861">
        <v>0</v>
      </c>
      <c r="DA1349" s="749">
        <v>0</v>
      </c>
      <c r="DB1349" s="749">
        <v>0</v>
      </c>
      <c r="DC1349" s="749">
        <v>0</v>
      </c>
      <c r="DD1349" s="749" t="s">
        <v>397</v>
      </c>
      <c r="DE1349" s="749" t="s">
        <v>390</v>
      </c>
      <c r="DF1349" s="749" t="s">
        <v>390</v>
      </c>
      <c r="DG1349" s="749" t="s">
        <v>390</v>
      </c>
      <c r="DH1349" s="770">
        <v>0</v>
      </c>
      <c r="DI1349" s="763" t="s">
        <v>390</v>
      </c>
      <c r="DJ1349" s="763" t="s">
        <v>390</v>
      </c>
      <c r="DK1349" s="763" t="s">
        <v>390</v>
      </c>
      <c r="DL1349" s="763" t="s">
        <v>390</v>
      </c>
      <c r="DM1349" s="763" t="s">
        <v>390</v>
      </c>
      <c r="DN1349" s="763" t="s">
        <v>390</v>
      </c>
      <c r="DO1349" s="931">
        <v>0</v>
      </c>
      <c r="DP1349" s="763">
        <v>46284</v>
      </c>
      <c r="DQ1349" s="763">
        <v>46284</v>
      </c>
      <c r="DR1349" s="763">
        <v>46284</v>
      </c>
      <c r="DS1349" s="770">
        <v>46284</v>
      </c>
      <c r="DT1349" s="752">
        <v>46284</v>
      </c>
      <c r="DU1349" s="753">
        <v>-10</v>
      </c>
      <c r="DV1349" s="753" t="s">
        <v>308</v>
      </c>
      <c r="DW1349" s="754">
        <v>46273</v>
      </c>
      <c r="DX1349" s="755">
        <v>46274</v>
      </c>
      <c r="DY1349" s="754" t="e">
        <v>#VALUE!</v>
      </c>
      <c r="DZ1349" s="754" t="e">
        <v>#VALUE!</v>
      </c>
      <c r="EA1349" s="754" t="e">
        <v>#VALUE!</v>
      </c>
      <c r="EB1349" s="754" t="e">
        <v>#VALUE!</v>
      </c>
      <c r="HA1349" s="756" t="s">
        <v>397</v>
      </c>
      <c r="HB1349" s="756" t="s">
        <v>397</v>
      </c>
      <c r="HC1349" s="756" t="s">
        <v>397</v>
      </c>
      <c r="HD1349" s="756" t="s">
        <v>397</v>
      </c>
      <c r="HE1349" s="756" t="s">
        <v>397</v>
      </c>
      <c r="HF1349" s="756" t="s">
        <v>397</v>
      </c>
      <c r="HG1349" s="756" t="s">
        <v>397</v>
      </c>
      <c r="HH1349" s="756" t="s">
        <v>397</v>
      </c>
      <c r="HI1349" s="756" t="s">
        <v>397</v>
      </c>
      <c r="HJ1349" s="756" t="s">
        <v>397</v>
      </c>
      <c r="HK1349"/>
      <c r="HL1349"/>
      <c r="HM1349"/>
      <c r="HN1349" s="756" t="str">
        <f t="shared" si="45"/>
        <v>AUTO PRINT</v>
      </c>
      <c r="HO1349"/>
      <c r="HP1349" s="757" t="s">
        <v>572</v>
      </c>
      <c r="HQ1349" s="757" t="s">
        <v>572</v>
      </c>
      <c r="HR1349" s="757" t="s">
        <v>572</v>
      </c>
      <c r="HS1349"/>
      <c r="HW1349" s="758"/>
      <c r="HX1349"/>
      <c r="HY1349" s="759" t="s">
        <v>3367</v>
      </c>
      <c r="HZ1349" s="759" t="s">
        <v>3367</v>
      </c>
      <c r="IA1349" s="759" t="s">
        <v>3367</v>
      </c>
      <c r="IC1349" s="760" t="s">
        <v>572</v>
      </c>
      <c r="ID1349" s="760" t="s">
        <v>572</v>
      </c>
      <c r="IE1349" s="760" t="s">
        <v>572</v>
      </c>
      <c r="IF1349" s="761" t="s">
        <v>572</v>
      </c>
      <c r="IG1349" s="619" t="str">
        <f t="shared" si="46"/>
        <v>IN HOUSE (MANUAL)</v>
      </c>
      <c r="II1349" s="761" t="s">
        <v>572</v>
      </c>
      <c r="IK1349" s="761" t="str">
        <f>IFERROR(VLOOKUP($M1349,#REF!,13,0),"IN HOUSE (MANUAL)")</f>
        <v>IN HOUSE (MANUAL)</v>
      </c>
      <c r="IM1349" s="760" t="s">
        <v>572</v>
      </c>
      <c r="IN1349" s="760" t="s">
        <v>572</v>
      </c>
      <c r="IO1349" s="760" t="s">
        <v>572</v>
      </c>
      <c r="IQ1349" s="760" t="s">
        <v>572</v>
      </c>
      <c r="IR1349" s="760" t="s">
        <v>572</v>
      </c>
      <c r="IT1349" s="760" t="s">
        <v>572</v>
      </c>
      <c r="IV1349" s="760" t="s">
        <v>572</v>
      </c>
      <c r="IW1349" s="760" t="s">
        <v>572</v>
      </c>
      <c r="IY1349" s="760" t="s">
        <v>572</v>
      </c>
      <c r="IZ1349" s="760" t="s">
        <v>572</v>
      </c>
      <c r="JB1349" s="760" t="s">
        <v>572</v>
      </c>
      <c r="JC1349" s="760" t="s">
        <v>572</v>
      </c>
      <c r="JE1349" s="760" t="s">
        <v>572</v>
      </c>
      <c r="JF1349" s="760" t="s">
        <v>572</v>
      </c>
    </row>
    <row r="1350" spans="1:266" ht="17.25" customHeight="1" x14ac:dyDescent="0.35">
      <c r="A1350" s="618" t="s">
        <v>2648</v>
      </c>
      <c r="B1350" s="730">
        <v>67</v>
      </c>
      <c r="C1350" s="730" t="s">
        <v>2540</v>
      </c>
      <c r="D1350" s="730" t="s">
        <v>2553</v>
      </c>
      <c r="E1350" s="730">
        <v>23</v>
      </c>
      <c r="F1350" s="731" t="s">
        <v>574</v>
      </c>
      <c r="G1350" s="732">
        <v>1</v>
      </c>
      <c r="H1350" s="826">
        <v>46202</v>
      </c>
      <c r="I1350" s="730">
        <v>37</v>
      </c>
      <c r="J1350" s="730" t="s">
        <v>308</v>
      </c>
      <c r="K1350" s="730">
        <v>38</v>
      </c>
      <c r="L1350" s="730" t="s">
        <v>2649</v>
      </c>
      <c r="M1350" s="735" t="s">
        <v>2648</v>
      </c>
      <c r="N1350" s="735">
        <v>0</v>
      </c>
      <c r="O1350" s="735" t="s">
        <v>390</v>
      </c>
      <c r="P1350" s="735" t="s">
        <v>390</v>
      </c>
      <c r="Q1350" s="735">
        <v>0</v>
      </c>
      <c r="R1350" s="735" t="s">
        <v>2631</v>
      </c>
      <c r="S1350" s="735" t="s">
        <v>308</v>
      </c>
      <c r="T1350" s="735" t="s">
        <v>2632</v>
      </c>
      <c r="U1350" s="735">
        <v>880</v>
      </c>
      <c r="V1350" s="735" t="s">
        <v>308</v>
      </c>
      <c r="W1350" s="735" t="s">
        <v>218</v>
      </c>
      <c r="X1350" s="768">
        <v>0</v>
      </c>
      <c r="Y1350" s="735"/>
      <c r="Z1350" s="763"/>
      <c r="AA1350" s="735" t="s">
        <v>40</v>
      </c>
      <c r="AB1350" s="735" t="s">
        <v>863</v>
      </c>
      <c r="AC1350" s="735" t="s">
        <v>751</v>
      </c>
      <c r="AD1350" s="735">
        <v>306</v>
      </c>
      <c r="AE1350" s="738">
        <v>306</v>
      </c>
      <c r="AF1350" s="763" t="s">
        <v>390</v>
      </c>
      <c r="AG1350" s="765"/>
      <c r="AH1350" s="765"/>
      <c r="AI1350" s="765" t="s">
        <v>308</v>
      </c>
      <c r="AJ1350" s="740">
        <v>15</v>
      </c>
      <c r="AK1350" s="766"/>
      <c r="AL1350" s="740"/>
      <c r="AM1350" s="767">
        <v>0</v>
      </c>
      <c r="AN1350" s="767"/>
      <c r="AO1350" s="767"/>
      <c r="AP1350" s="767">
        <v>0</v>
      </c>
      <c r="AQ1350" s="767">
        <v>0</v>
      </c>
      <c r="AR1350" s="767">
        <v>0</v>
      </c>
      <c r="AS1350" s="767"/>
      <c r="AT1350" s="767"/>
      <c r="AU1350" s="767"/>
      <c r="AV1350" s="767"/>
      <c r="AW1350" s="767"/>
      <c r="AX1350" s="767"/>
      <c r="AY1350" s="767"/>
      <c r="AZ1350" s="767"/>
      <c r="BA1350" s="767"/>
      <c r="BB1350" s="767">
        <v>0</v>
      </c>
      <c r="BC1350" s="767">
        <v>0</v>
      </c>
      <c r="BD1350" s="767">
        <v>0</v>
      </c>
      <c r="BE1350" s="767">
        <v>0</v>
      </c>
      <c r="BF1350" s="767">
        <v>0</v>
      </c>
      <c r="BG1350" s="767">
        <v>0</v>
      </c>
      <c r="BH1350" s="767">
        <v>0</v>
      </c>
      <c r="BI1350" s="767">
        <v>0</v>
      </c>
      <c r="BJ1350" s="767"/>
      <c r="BK1350" s="767">
        <v>0</v>
      </c>
      <c r="BL1350" s="767"/>
      <c r="BM1350" s="767"/>
      <c r="BN1350" s="767" t="s">
        <v>308</v>
      </c>
      <c r="BO1350" s="767" t="s">
        <v>308</v>
      </c>
      <c r="BP1350" s="767" t="s">
        <v>308</v>
      </c>
      <c r="BQ1350" s="767" t="s">
        <v>308</v>
      </c>
      <c r="BR1350" s="767"/>
      <c r="BS1350" s="767" t="s">
        <v>397</v>
      </c>
      <c r="BT1350" s="767"/>
      <c r="BU1350" s="767">
        <v>0</v>
      </c>
      <c r="BV1350" s="767">
        <v>0</v>
      </c>
      <c r="BW1350" s="767">
        <v>0</v>
      </c>
      <c r="BX1350" s="767">
        <v>0</v>
      </c>
      <c r="BY1350" s="767">
        <v>0</v>
      </c>
      <c r="BZ1350" s="767">
        <v>0</v>
      </c>
      <c r="CA1350" s="767"/>
      <c r="CB1350" s="767"/>
      <c r="CC1350" s="767"/>
      <c r="CD1350" s="767"/>
      <c r="CE1350" s="767"/>
      <c r="CF1350" s="767"/>
      <c r="CG1350" s="767"/>
      <c r="CH1350" s="767"/>
      <c r="CI1350" s="767"/>
      <c r="CJ1350" s="767"/>
      <c r="CK1350" s="768"/>
      <c r="CL1350" s="768">
        <v>0</v>
      </c>
      <c r="CM1350" s="768" t="s">
        <v>397</v>
      </c>
      <c r="CN1350" s="768" t="s">
        <v>397</v>
      </c>
      <c r="CO1350" s="768">
        <v>0</v>
      </c>
      <c r="CP1350" s="768">
        <v>0</v>
      </c>
      <c r="CQ1350" s="768">
        <v>84</v>
      </c>
      <c r="CR1350" s="735">
        <v>306</v>
      </c>
      <c r="CS1350" s="769"/>
      <c r="CT1350" s="860">
        <v>46286</v>
      </c>
      <c r="CU1350" s="891" t="s">
        <v>598</v>
      </c>
      <c r="CV1350" s="763"/>
      <c r="CW1350" s="763"/>
      <c r="CX1350" s="860">
        <v>46246</v>
      </c>
      <c r="CY1350" s="861">
        <v>0</v>
      </c>
      <c r="CZ1350" s="861">
        <v>0</v>
      </c>
      <c r="DA1350" s="749">
        <v>0</v>
      </c>
      <c r="DB1350" s="749">
        <v>0</v>
      </c>
      <c r="DC1350" s="749">
        <v>0</v>
      </c>
      <c r="DD1350" s="749" t="s">
        <v>397</v>
      </c>
      <c r="DE1350" s="749" t="s">
        <v>390</v>
      </c>
      <c r="DF1350" s="749" t="s">
        <v>390</v>
      </c>
      <c r="DG1350" s="749" t="s">
        <v>390</v>
      </c>
      <c r="DH1350" s="770">
        <v>0</v>
      </c>
      <c r="DI1350" s="763" t="s">
        <v>390</v>
      </c>
      <c r="DJ1350" s="763" t="s">
        <v>390</v>
      </c>
      <c r="DK1350" s="763" t="s">
        <v>390</v>
      </c>
      <c r="DL1350" s="763" t="s">
        <v>390</v>
      </c>
      <c r="DM1350" s="763" t="s">
        <v>390</v>
      </c>
      <c r="DN1350" s="763" t="s">
        <v>390</v>
      </c>
      <c r="DO1350" s="931">
        <v>0</v>
      </c>
      <c r="DP1350" s="763">
        <v>46284</v>
      </c>
      <c r="DQ1350" s="763">
        <v>46284</v>
      </c>
      <c r="DR1350" s="763">
        <v>46284</v>
      </c>
      <c r="DS1350" s="770">
        <v>46284</v>
      </c>
      <c r="DT1350" s="752">
        <v>46284</v>
      </c>
      <c r="DU1350" s="753">
        <v>-10</v>
      </c>
      <c r="DV1350" s="753" t="s">
        <v>308</v>
      </c>
      <c r="DW1350" s="754">
        <v>46274</v>
      </c>
      <c r="DX1350" s="755">
        <v>46274</v>
      </c>
      <c r="DY1350" s="754" t="e">
        <v>#VALUE!</v>
      </c>
      <c r="DZ1350" s="754" t="e">
        <v>#VALUE!</v>
      </c>
      <c r="EA1350" s="754" t="e">
        <v>#VALUE!</v>
      </c>
      <c r="EB1350" s="754" t="e">
        <v>#VALUE!</v>
      </c>
      <c r="HA1350" s="756" t="s">
        <v>397</v>
      </c>
      <c r="HB1350" s="756" t="s">
        <v>397</v>
      </c>
      <c r="HC1350" s="756" t="s">
        <v>397</v>
      </c>
      <c r="HD1350" s="756" t="s">
        <v>397</v>
      </c>
      <c r="HE1350" s="756" t="s">
        <v>397</v>
      </c>
      <c r="HF1350" s="756" t="s">
        <v>397</v>
      </c>
      <c r="HG1350" s="756" t="s">
        <v>397</v>
      </c>
      <c r="HH1350" s="756" t="s">
        <v>397</v>
      </c>
      <c r="HI1350" s="756" t="s">
        <v>397</v>
      </c>
      <c r="HJ1350" s="756" t="s">
        <v>397</v>
      </c>
      <c r="HK1350"/>
      <c r="HL1350"/>
      <c r="HM1350"/>
      <c r="HN1350" s="756" t="str">
        <f t="shared" si="45"/>
        <v>AUTO PRINT</v>
      </c>
      <c r="HO1350"/>
      <c r="HP1350" s="757" t="s">
        <v>572</v>
      </c>
      <c r="HQ1350" s="757" t="s">
        <v>572</v>
      </c>
      <c r="HR1350" s="757" t="s">
        <v>572</v>
      </c>
      <c r="HS1350"/>
      <c r="HW1350" s="758"/>
      <c r="HX1350"/>
      <c r="HY1350" s="759" t="s">
        <v>3367</v>
      </c>
      <c r="HZ1350" s="759" t="s">
        <v>3367</v>
      </c>
      <c r="IA1350" s="759" t="s">
        <v>3367</v>
      </c>
      <c r="IC1350" s="760" t="s">
        <v>572</v>
      </c>
      <c r="ID1350" s="760" t="s">
        <v>572</v>
      </c>
      <c r="IE1350" s="760" t="s">
        <v>572</v>
      </c>
      <c r="IF1350" s="761" t="s">
        <v>572</v>
      </c>
      <c r="IG1350" s="619" t="str">
        <f t="shared" si="46"/>
        <v>IN HOUSE (MANUAL)</v>
      </c>
      <c r="II1350" s="761" t="s">
        <v>572</v>
      </c>
      <c r="IK1350" s="761" t="str">
        <f>IFERROR(VLOOKUP($M1350,#REF!,13,0),"IN HOUSE (MANUAL)")</f>
        <v>IN HOUSE (MANUAL)</v>
      </c>
      <c r="IM1350" s="760" t="s">
        <v>572</v>
      </c>
      <c r="IN1350" s="760" t="s">
        <v>572</v>
      </c>
      <c r="IO1350" s="760" t="s">
        <v>572</v>
      </c>
      <c r="IQ1350" s="760" t="s">
        <v>572</v>
      </c>
      <c r="IR1350" s="760" t="s">
        <v>572</v>
      </c>
      <c r="IT1350" s="760" t="s">
        <v>572</v>
      </c>
      <c r="IV1350" s="760" t="s">
        <v>572</v>
      </c>
      <c r="IW1350" s="760" t="s">
        <v>572</v>
      </c>
      <c r="IY1350" s="760" t="s">
        <v>572</v>
      </c>
      <c r="IZ1350" s="760" t="s">
        <v>572</v>
      </c>
      <c r="JB1350" s="760" t="s">
        <v>572</v>
      </c>
      <c r="JC1350" s="760" t="s">
        <v>572</v>
      </c>
      <c r="JE1350" s="760" t="s">
        <v>572</v>
      </c>
      <c r="JF1350" s="760" t="s">
        <v>572</v>
      </c>
    </row>
    <row r="1351" spans="1:266" ht="17.25" customHeight="1" x14ac:dyDescent="0.35">
      <c r="A1351" s="618" t="s">
        <v>2650</v>
      </c>
      <c r="B1351" s="730">
        <v>68</v>
      </c>
      <c r="C1351" s="730" t="s">
        <v>2540</v>
      </c>
      <c r="D1351" s="730" t="s">
        <v>2553</v>
      </c>
      <c r="E1351" s="730">
        <v>23</v>
      </c>
      <c r="F1351" s="731" t="s">
        <v>574</v>
      </c>
      <c r="G1351" s="732">
        <v>1</v>
      </c>
      <c r="H1351" s="826">
        <v>46202</v>
      </c>
      <c r="I1351" s="730">
        <v>37</v>
      </c>
      <c r="J1351" s="730" t="s">
        <v>308</v>
      </c>
      <c r="K1351" s="730">
        <v>38</v>
      </c>
      <c r="L1351" s="730" t="s">
        <v>2651</v>
      </c>
      <c r="M1351" s="735" t="s">
        <v>2650</v>
      </c>
      <c r="N1351" s="735">
        <v>0</v>
      </c>
      <c r="O1351" s="735" t="s">
        <v>390</v>
      </c>
      <c r="P1351" s="735" t="s">
        <v>390</v>
      </c>
      <c r="Q1351" s="735">
        <v>0</v>
      </c>
      <c r="R1351" s="735" t="s">
        <v>2631</v>
      </c>
      <c r="S1351" s="735" t="s">
        <v>308</v>
      </c>
      <c r="T1351" s="735" t="s">
        <v>2632</v>
      </c>
      <c r="U1351" s="735">
        <v>880</v>
      </c>
      <c r="V1351" s="735" t="s">
        <v>308</v>
      </c>
      <c r="W1351" s="735" t="s">
        <v>218</v>
      </c>
      <c r="X1351" s="768">
        <v>0</v>
      </c>
      <c r="Y1351" s="735"/>
      <c r="Z1351" s="763"/>
      <c r="AA1351" s="735" t="s">
        <v>40</v>
      </c>
      <c r="AB1351" s="735" t="s">
        <v>863</v>
      </c>
      <c r="AC1351" s="735" t="s">
        <v>751</v>
      </c>
      <c r="AD1351" s="735">
        <v>198</v>
      </c>
      <c r="AE1351" s="738">
        <v>198</v>
      </c>
      <c r="AF1351" s="763" t="s">
        <v>390</v>
      </c>
      <c r="AG1351" s="765"/>
      <c r="AH1351" s="765"/>
      <c r="AI1351" s="765" t="s">
        <v>308</v>
      </c>
      <c r="AJ1351" s="740">
        <v>16</v>
      </c>
      <c r="AK1351" s="766"/>
      <c r="AL1351" s="740"/>
      <c r="AM1351" s="767">
        <v>0</v>
      </c>
      <c r="AN1351" s="767"/>
      <c r="AO1351" s="767"/>
      <c r="AP1351" s="767">
        <v>0</v>
      </c>
      <c r="AQ1351" s="767">
        <v>0</v>
      </c>
      <c r="AR1351" s="767">
        <v>0</v>
      </c>
      <c r="AS1351" s="767"/>
      <c r="AT1351" s="767"/>
      <c r="AU1351" s="767"/>
      <c r="AV1351" s="767"/>
      <c r="AW1351" s="767"/>
      <c r="AX1351" s="767"/>
      <c r="AY1351" s="767"/>
      <c r="AZ1351" s="767"/>
      <c r="BA1351" s="767"/>
      <c r="BB1351" s="767">
        <v>0</v>
      </c>
      <c r="BC1351" s="767">
        <v>0</v>
      </c>
      <c r="BD1351" s="767">
        <v>0</v>
      </c>
      <c r="BE1351" s="767">
        <v>0</v>
      </c>
      <c r="BF1351" s="767">
        <v>0</v>
      </c>
      <c r="BG1351" s="767">
        <v>0</v>
      </c>
      <c r="BH1351" s="767">
        <v>0</v>
      </c>
      <c r="BI1351" s="767">
        <v>0</v>
      </c>
      <c r="BJ1351" s="767"/>
      <c r="BK1351" s="767">
        <v>0</v>
      </c>
      <c r="BL1351" s="767"/>
      <c r="BM1351" s="767"/>
      <c r="BN1351" s="767" t="s">
        <v>308</v>
      </c>
      <c r="BO1351" s="767" t="s">
        <v>308</v>
      </c>
      <c r="BP1351" s="767" t="s">
        <v>308</v>
      </c>
      <c r="BQ1351" s="767" t="s">
        <v>308</v>
      </c>
      <c r="BR1351" s="767"/>
      <c r="BS1351" s="767" t="s">
        <v>397</v>
      </c>
      <c r="BT1351" s="767"/>
      <c r="BU1351" s="767">
        <v>0</v>
      </c>
      <c r="BV1351" s="767">
        <v>0</v>
      </c>
      <c r="BW1351" s="767">
        <v>0</v>
      </c>
      <c r="BX1351" s="767">
        <v>0</v>
      </c>
      <c r="BY1351" s="767">
        <v>0</v>
      </c>
      <c r="BZ1351" s="767">
        <v>0</v>
      </c>
      <c r="CA1351" s="767"/>
      <c r="CB1351" s="767"/>
      <c r="CC1351" s="767"/>
      <c r="CD1351" s="767"/>
      <c r="CE1351" s="767"/>
      <c r="CF1351" s="767"/>
      <c r="CG1351" s="767"/>
      <c r="CH1351" s="767"/>
      <c r="CI1351" s="767"/>
      <c r="CJ1351" s="767"/>
      <c r="CK1351" s="768"/>
      <c r="CL1351" s="768">
        <v>0</v>
      </c>
      <c r="CM1351" s="768" t="s">
        <v>397</v>
      </c>
      <c r="CN1351" s="768" t="s">
        <v>397</v>
      </c>
      <c r="CO1351" s="768">
        <v>0</v>
      </c>
      <c r="CP1351" s="768">
        <v>0</v>
      </c>
      <c r="CQ1351" s="768">
        <v>140</v>
      </c>
      <c r="CR1351" s="735">
        <v>198</v>
      </c>
      <c r="CS1351" s="769"/>
      <c r="CT1351" s="860">
        <v>46286</v>
      </c>
      <c r="CU1351" s="891" t="s">
        <v>598</v>
      </c>
      <c r="CV1351" s="763"/>
      <c r="CW1351" s="763"/>
      <c r="CX1351" s="860">
        <v>46246</v>
      </c>
      <c r="CY1351" s="861">
        <v>0</v>
      </c>
      <c r="CZ1351" s="861">
        <v>0</v>
      </c>
      <c r="DA1351" s="749">
        <v>0</v>
      </c>
      <c r="DB1351" s="749">
        <v>0</v>
      </c>
      <c r="DC1351" s="749">
        <v>0</v>
      </c>
      <c r="DD1351" s="749" t="s">
        <v>397</v>
      </c>
      <c r="DE1351" s="749" t="s">
        <v>390</v>
      </c>
      <c r="DF1351" s="749" t="s">
        <v>390</v>
      </c>
      <c r="DG1351" s="749" t="s">
        <v>390</v>
      </c>
      <c r="DH1351" s="770">
        <v>0</v>
      </c>
      <c r="DI1351" s="763" t="s">
        <v>390</v>
      </c>
      <c r="DJ1351" s="763" t="s">
        <v>390</v>
      </c>
      <c r="DK1351" s="763" t="s">
        <v>390</v>
      </c>
      <c r="DL1351" s="763" t="s">
        <v>390</v>
      </c>
      <c r="DM1351" s="763" t="s">
        <v>390</v>
      </c>
      <c r="DN1351" s="763" t="s">
        <v>390</v>
      </c>
      <c r="DO1351" s="931">
        <v>0</v>
      </c>
      <c r="DP1351" s="763">
        <v>46284</v>
      </c>
      <c r="DQ1351" s="763">
        <v>46284</v>
      </c>
      <c r="DR1351" s="763">
        <v>46284</v>
      </c>
      <c r="DS1351" s="770">
        <v>46284</v>
      </c>
      <c r="DT1351" s="752">
        <v>46284</v>
      </c>
      <c r="DU1351" s="753">
        <v>-10</v>
      </c>
      <c r="DV1351" s="753" t="s">
        <v>308</v>
      </c>
      <c r="DW1351" s="754">
        <v>46274</v>
      </c>
      <c r="DX1351" s="755">
        <v>46274</v>
      </c>
      <c r="DY1351" s="754" t="e">
        <v>#VALUE!</v>
      </c>
      <c r="DZ1351" s="754" t="e">
        <v>#VALUE!</v>
      </c>
      <c r="EA1351" s="754" t="e">
        <v>#VALUE!</v>
      </c>
      <c r="EB1351" s="754" t="e">
        <v>#VALUE!</v>
      </c>
      <c r="HA1351" s="756" t="s">
        <v>397</v>
      </c>
      <c r="HB1351" s="756" t="s">
        <v>397</v>
      </c>
      <c r="HC1351" s="756" t="s">
        <v>397</v>
      </c>
      <c r="HD1351" s="756" t="s">
        <v>397</v>
      </c>
      <c r="HE1351" s="756" t="s">
        <v>397</v>
      </c>
      <c r="HF1351" s="756" t="s">
        <v>397</v>
      </c>
      <c r="HG1351" s="756" t="s">
        <v>397</v>
      </c>
      <c r="HH1351" s="756" t="s">
        <v>397</v>
      </c>
      <c r="HI1351" s="756" t="s">
        <v>397</v>
      </c>
      <c r="HJ1351" s="756" t="s">
        <v>397</v>
      </c>
      <c r="HK1351"/>
      <c r="HL1351"/>
      <c r="HM1351"/>
      <c r="HN1351" s="756" t="str">
        <f t="shared" si="45"/>
        <v>AUTO PRINT</v>
      </c>
      <c r="HO1351"/>
      <c r="HP1351" s="757" t="s">
        <v>572</v>
      </c>
      <c r="HQ1351" s="757" t="s">
        <v>572</v>
      </c>
      <c r="HR1351" s="757" t="s">
        <v>572</v>
      </c>
      <c r="HS1351"/>
      <c r="HW1351" s="758"/>
      <c r="HX1351"/>
      <c r="HY1351" s="759" t="s">
        <v>3367</v>
      </c>
      <c r="HZ1351" s="759" t="s">
        <v>3367</v>
      </c>
      <c r="IA1351" s="759" t="s">
        <v>3367</v>
      </c>
      <c r="IC1351" s="760" t="s">
        <v>572</v>
      </c>
      <c r="ID1351" s="760" t="s">
        <v>572</v>
      </c>
      <c r="IE1351" s="760" t="s">
        <v>572</v>
      </c>
      <c r="IF1351" s="761" t="s">
        <v>572</v>
      </c>
      <c r="IG1351" s="619" t="str">
        <f t="shared" si="46"/>
        <v>IN HOUSE (MANUAL)</v>
      </c>
      <c r="II1351" s="761" t="s">
        <v>572</v>
      </c>
      <c r="IK1351" s="761" t="str">
        <f>IFERROR(VLOOKUP($M1351,#REF!,13,0),"IN HOUSE (MANUAL)")</f>
        <v>IN HOUSE (MANUAL)</v>
      </c>
      <c r="IM1351" s="760" t="s">
        <v>572</v>
      </c>
      <c r="IN1351" s="760" t="s">
        <v>572</v>
      </c>
      <c r="IO1351" s="760" t="s">
        <v>572</v>
      </c>
      <c r="IQ1351" s="760" t="s">
        <v>572</v>
      </c>
      <c r="IR1351" s="760" t="s">
        <v>572</v>
      </c>
      <c r="IT1351" s="760" t="s">
        <v>572</v>
      </c>
      <c r="IV1351" s="760" t="s">
        <v>572</v>
      </c>
      <c r="IW1351" s="760" t="s">
        <v>572</v>
      </c>
      <c r="IY1351" s="760" t="s">
        <v>572</v>
      </c>
      <c r="IZ1351" s="760" t="s">
        <v>572</v>
      </c>
      <c r="JB1351" s="760" t="s">
        <v>572</v>
      </c>
      <c r="JC1351" s="760" t="s">
        <v>572</v>
      </c>
      <c r="JE1351" s="760" t="s">
        <v>572</v>
      </c>
      <c r="JF1351" s="760" t="s">
        <v>572</v>
      </c>
    </row>
    <row r="1352" spans="1:266" ht="17.25" customHeight="1" x14ac:dyDescent="0.35">
      <c r="A1352" s="618" t="s">
        <v>2652</v>
      </c>
      <c r="B1352" s="730">
        <v>69</v>
      </c>
      <c r="C1352" s="730" t="s">
        <v>2540</v>
      </c>
      <c r="D1352" s="730" t="s">
        <v>2553</v>
      </c>
      <c r="E1352" s="730">
        <v>23</v>
      </c>
      <c r="F1352" s="731" t="s">
        <v>1312</v>
      </c>
      <c r="G1352" s="732">
        <v>1</v>
      </c>
      <c r="H1352" s="826">
        <v>46202</v>
      </c>
      <c r="I1352" s="730">
        <v>37</v>
      </c>
      <c r="J1352" s="730" t="s">
        <v>308</v>
      </c>
      <c r="K1352" s="730">
        <v>38</v>
      </c>
      <c r="L1352" s="730" t="s">
        <v>2653</v>
      </c>
      <c r="M1352" s="735" t="s">
        <v>2652</v>
      </c>
      <c r="N1352" s="735">
        <v>0</v>
      </c>
      <c r="O1352" s="735" t="s">
        <v>390</v>
      </c>
      <c r="P1352" s="735" t="s">
        <v>390</v>
      </c>
      <c r="Q1352" s="735">
        <v>0</v>
      </c>
      <c r="R1352" s="735" t="s">
        <v>2631</v>
      </c>
      <c r="S1352" s="735" t="s">
        <v>308</v>
      </c>
      <c r="T1352" s="735" t="s">
        <v>2654</v>
      </c>
      <c r="U1352" s="735">
        <v>880</v>
      </c>
      <c r="V1352" s="735" t="s">
        <v>308</v>
      </c>
      <c r="W1352" s="735" t="s">
        <v>218</v>
      </c>
      <c r="X1352" s="768">
        <v>0</v>
      </c>
      <c r="Y1352" s="735"/>
      <c r="Z1352" s="763"/>
      <c r="AA1352" s="735" t="s">
        <v>40</v>
      </c>
      <c r="AB1352" s="735" t="s">
        <v>863</v>
      </c>
      <c r="AC1352" s="735" t="s">
        <v>608</v>
      </c>
      <c r="AD1352" s="735">
        <v>1026</v>
      </c>
      <c r="AE1352" s="738">
        <v>1026</v>
      </c>
      <c r="AF1352" s="763" t="s">
        <v>390</v>
      </c>
      <c r="AG1352" s="765"/>
      <c r="AH1352" s="765"/>
      <c r="AI1352" s="765" t="s">
        <v>308</v>
      </c>
      <c r="AJ1352" s="740">
        <v>17</v>
      </c>
      <c r="AK1352" s="766"/>
      <c r="AL1352" s="740"/>
      <c r="AM1352" s="767">
        <v>0</v>
      </c>
      <c r="AN1352" s="767"/>
      <c r="AO1352" s="767"/>
      <c r="AP1352" s="767">
        <v>0</v>
      </c>
      <c r="AQ1352" s="767">
        <v>0</v>
      </c>
      <c r="AR1352" s="767">
        <v>0</v>
      </c>
      <c r="AS1352" s="767"/>
      <c r="AT1352" s="767"/>
      <c r="AU1352" s="767"/>
      <c r="AV1352" s="767"/>
      <c r="AW1352" s="767"/>
      <c r="AX1352" s="767"/>
      <c r="AY1352" s="767"/>
      <c r="AZ1352" s="767"/>
      <c r="BA1352" s="767"/>
      <c r="BB1352" s="767">
        <v>0</v>
      </c>
      <c r="BC1352" s="767">
        <v>0</v>
      </c>
      <c r="BD1352" s="767">
        <v>0</v>
      </c>
      <c r="BE1352" s="767">
        <v>0</v>
      </c>
      <c r="BF1352" s="767">
        <v>0</v>
      </c>
      <c r="BG1352" s="767">
        <v>0</v>
      </c>
      <c r="BH1352" s="767">
        <v>0</v>
      </c>
      <c r="BI1352" s="767">
        <v>0</v>
      </c>
      <c r="BJ1352" s="767"/>
      <c r="BK1352" s="767">
        <v>0</v>
      </c>
      <c r="BL1352" s="767"/>
      <c r="BM1352" s="767"/>
      <c r="BN1352" s="767" t="s">
        <v>308</v>
      </c>
      <c r="BO1352" s="767" t="s">
        <v>308</v>
      </c>
      <c r="BP1352" s="767" t="s">
        <v>308</v>
      </c>
      <c r="BQ1352" s="767" t="s">
        <v>308</v>
      </c>
      <c r="BR1352" s="767"/>
      <c r="BS1352" s="767" t="s">
        <v>397</v>
      </c>
      <c r="BT1352" s="767"/>
      <c r="BU1352" s="767">
        <v>0</v>
      </c>
      <c r="BV1352" s="767">
        <v>0</v>
      </c>
      <c r="BW1352" s="767">
        <v>0</v>
      </c>
      <c r="BX1352" s="767">
        <v>0</v>
      </c>
      <c r="BY1352" s="767">
        <v>0</v>
      </c>
      <c r="BZ1352" s="767">
        <v>0</v>
      </c>
      <c r="CA1352" s="767"/>
      <c r="CB1352" s="767"/>
      <c r="CC1352" s="767"/>
      <c r="CD1352" s="767"/>
      <c r="CE1352" s="767"/>
      <c r="CF1352" s="767"/>
      <c r="CG1352" s="767"/>
      <c r="CH1352" s="767"/>
      <c r="CI1352" s="767"/>
      <c r="CJ1352" s="767"/>
      <c r="CK1352" s="768"/>
      <c r="CL1352" s="768">
        <v>0</v>
      </c>
      <c r="CM1352" s="768" t="s">
        <v>397</v>
      </c>
      <c r="CN1352" s="768" t="s">
        <v>397</v>
      </c>
      <c r="CO1352" s="768">
        <v>0</v>
      </c>
      <c r="CP1352" s="768">
        <v>0</v>
      </c>
      <c r="CQ1352" s="768">
        <v>252</v>
      </c>
      <c r="CR1352" s="735">
        <v>1026</v>
      </c>
      <c r="CS1352" s="769"/>
      <c r="CT1352" s="860">
        <v>46288</v>
      </c>
      <c r="CU1352" s="891" t="s">
        <v>1289</v>
      </c>
      <c r="CV1352" s="763"/>
      <c r="CW1352" s="763"/>
      <c r="CX1352" s="860">
        <v>46241</v>
      </c>
      <c r="CY1352" s="861">
        <v>0</v>
      </c>
      <c r="CZ1352" s="861">
        <v>0</v>
      </c>
      <c r="DA1352" s="749">
        <v>0</v>
      </c>
      <c r="DB1352" s="749">
        <v>0</v>
      </c>
      <c r="DC1352" s="749">
        <v>0</v>
      </c>
      <c r="DD1352" s="749" t="s">
        <v>397</v>
      </c>
      <c r="DE1352" s="749" t="s">
        <v>390</v>
      </c>
      <c r="DF1352" s="749" t="s">
        <v>390</v>
      </c>
      <c r="DG1352" s="749" t="s">
        <v>390</v>
      </c>
      <c r="DH1352" s="770">
        <v>0</v>
      </c>
      <c r="DI1352" s="763" t="s">
        <v>390</v>
      </c>
      <c r="DJ1352" s="763" t="s">
        <v>390</v>
      </c>
      <c r="DK1352" s="763" t="s">
        <v>390</v>
      </c>
      <c r="DL1352" s="763" t="s">
        <v>390</v>
      </c>
      <c r="DM1352" s="763" t="s">
        <v>390</v>
      </c>
      <c r="DN1352" s="763" t="s">
        <v>390</v>
      </c>
      <c r="DO1352" s="931">
        <v>0</v>
      </c>
      <c r="DP1352" s="763">
        <v>46283</v>
      </c>
      <c r="DQ1352" s="763">
        <v>46283</v>
      </c>
      <c r="DR1352" s="763">
        <v>46283</v>
      </c>
      <c r="DS1352" s="770">
        <v>46283</v>
      </c>
      <c r="DT1352" s="752">
        <v>46283</v>
      </c>
      <c r="DU1352" s="753">
        <v>-7</v>
      </c>
      <c r="DV1352" s="753" t="s">
        <v>308</v>
      </c>
      <c r="DW1352" s="754">
        <v>46274</v>
      </c>
      <c r="DX1352" s="755">
        <v>46276</v>
      </c>
      <c r="DY1352" s="754" t="e">
        <v>#VALUE!</v>
      </c>
      <c r="DZ1352" s="754" t="e">
        <v>#VALUE!</v>
      </c>
      <c r="EA1352" s="754" t="e">
        <v>#VALUE!</v>
      </c>
      <c r="EB1352" s="754" t="e">
        <v>#VALUE!</v>
      </c>
      <c r="HA1352" s="756" t="s">
        <v>397</v>
      </c>
      <c r="HB1352" s="756" t="s">
        <v>397</v>
      </c>
      <c r="HC1352" s="756" t="s">
        <v>397</v>
      </c>
      <c r="HD1352" s="756" t="s">
        <v>397</v>
      </c>
      <c r="HE1352" s="756" t="s">
        <v>397</v>
      </c>
      <c r="HF1352" s="756" t="s">
        <v>397</v>
      </c>
      <c r="HG1352" s="756" t="s">
        <v>397</v>
      </c>
      <c r="HH1352" s="756" t="s">
        <v>397</v>
      </c>
      <c r="HI1352" s="756" t="s">
        <v>397</v>
      </c>
      <c r="HJ1352" s="756" t="s">
        <v>397</v>
      </c>
      <c r="HK1352"/>
      <c r="HL1352"/>
      <c r="HM1352"/>
      <c r="HN1352" s="756" t="str">
        <f t="shared" si="45"/>
        <v>AUTO PRINT</v>
      </c>
      <c r="HO1352"/>
      <c r="HP1352" s="757" t="s">
        <v>572</v>
      </c>
      <c r="HQ1352" s="757" t="s">
        <v>572</v>
      </c>
      <c r="HR1352" s="757" t="s">
        <v>572</v>
      </c>
      <c r="HS1352"/>
      <c r="HW1352" s="758"/>
      <c r="HX1352"/>
      <c r="HY1352" s="759" t="s">
        <v>3367</v>
      </c>
      <c r="HZ1352" s="759" t="s">
        <v>3367</v>
      </c>
      <c r="IA1352" s="759" t="s">
        <v>3367</v>
      </c>
      <c r="IC1352" s="760" t="s">
        <v>572</v>
      </c>
      <c r="ID1352" s="760" t="s">
        <v>572</v>
      </c>
      <c r="IE1352" s="760" t="s">
        <v>572</v>
      </c>
      <c r="IF1352" s="761" t="s">
        <v>572</v>
      </c>
      <c r="IG1352" s="619" t="str">
        <f t="shared" si="46"/>
        <v>IN HOUSE (MANUAL)</v>
      </c>
      <c r="II1352" s="761" t="s">
        <v>572</v>
      </c>
      <c r="IK1352" s="761" t="str">
        <f>IFERROR(VLOOKUP($M1352,#REF!,13,0),"IN HOUSE (MANUAL)")</f>
        <v>IN HOUSE (MANUAL)</v>
      </c>
      <c r="IM1352" s="760" t="s">
        <v>572</v>
      </c>
      <c r="IN1352" s="760" t="s">
        <v>572</v>
      </c>
      <c r="IO1352" s="760" t="s">
        <v>572</v>
      </c>
      <c r="IQ1352" s="760" t="s">
        <v>572</v>
      </c>
      <c r="IR1352" s="760" t="s">
        <v>572</v>
      </c>
      <c r="IT1352" s="760" t="s">
        <v>572</v>
      </c>
      <c r="IV1352" s="760" t="s">
        <v>572</v>
      </c>
      <c r="IW1352" s="760" t="s">
        <v>572</v>
      </c>
      <c r="IY1352" s="760" t="s">
        <v>572</v>
      </c>
      <c r="IZ1352" s="760" t="s">
        <v>572</v>
      </c>
      <c r="JB1352" s="760" t="s">
        <v>572</v>
      </c>
      <c r="JC1352" s="760" t="s">
        <v>572</v>
      </c>
      <c r="JE1352" s="760" t="s">
        <v>572</v>
      </c>
      <c r="JF1352" s="760" t="s">
        <v>572</v>
      </c>
    </row>
    <row r="1353" spans="1:266" ht="17.25" customHeight="1" x14ac:dyDescent="0.35">
      <c r="A1353" s="618" t="s">
        <v>2655</v>
      </c>
      <c r="B1353" s="730">
        <v>70</v>
      </c>
      <c r="C1353" s="730" t="s">
        <v>2540</v>
      </c>
      <c r="D1353" s="730" t="s">
        <v>2553</v>
      </c>
      <c r="E1353" s="730">
        <v>23</v>
      </c>
      <c r="F1353" s="731" t="s">
        <v>574</v>
      </c>
      <c r="G1353" s="732">
        <v>1</v>
      </c>
      <c r="H1353" s="826">
        <v>46202</v>
      </c>
      <c r="I1353" s="730">
        <v>37</v>
      </c>
      <c r="J1353" s="730" t="s">
        <v>308</v>
      </c>
      <c r="K1353" s="730">
        <v>38</v>
      </c>
      <c r="L1353" s="730" t="s">
        <v>2656</v>
      </c>
      <c r="M1353" s="734" t="s">
        <v>2655</v>
      </c>
      <c r="N1353" s="734">
        <v>0</v>
      </c>
      <c r="O1353" s="734" t="s">
        <v>390</v>
      </c>
      <c r="P1353" s="734" t="s">
        <v>390</v>
      </c>
      <c r="Q1353" s="734">
        <v>0</v>
      </c>
      <c r="R1353" s="734" t="s">
        <v>2631</v>
      </c>
      <c r="S1353" s="734" t="s">
        <v>308</v>
      </c>
      <c r="T1353" s="734" t="s">
        <v>2654</v>
      </c>
      <c r="U1353" s="734">
        <v>880</v>
      </c>
      <c r="V1353" s="734" t="s">
        <v>308</v>
      </c>
      <c r="W1353" s="734" t="s">
        <v>218</v>
      </c>
      <c r="X1353" s="736">
        <v>0</v>
      </c>
      <c r="Y1353" s="734"/>
      <c r="Z1353" s="737"/>
      <c r="AA1353" s="734" t="s">
        <v>40</v>
      </c>
      <c r="AB1353" s="734" t="s">
        <v>863</v>
      </c>
      <c r="AC1353" s="734" t="s">
        <v>796</v>
      </c>
      <c r="AD1353" s="734">
        <v>300</v>
      </c>
      <c r="AE1353" s="764">
        <v>300</v>
      </c>
      <c r="AF1353" s="737" t="s">
        <v>390</v>
      </c>
      <c r="AG1353" s="765"/>
      <c r="AH1353" s="765"/>
      <c r="AI1353" s="765" t="s">
        <v>308</v>
      </c>
      <c r="AJ1353" s="740">
        <v>18</v>
      </c>
      <c r="AK1353" s="741"/>
      <c r="AL1353" s="742"/>
      <c r="AM1353" s="743">
        <v>0</v>
      </c>
      <c r="AN1353" s="743"/>
      <c r="AO1353" s="743"/>
      <c r="AP1353" s="743">
        <v>0</v>
      </c>
      <c r="AQ1353" s="743">
        <v>0</v>
      </c>
      <c r="AR1353" s="743">
        <v>0</v>
      </c>
      <c r="AS1353" s="743"/>
      <c r="AT1353" s="743"/>
      <c r="AU1353" s="743"/>
      <c r="AV1353" s="743"/>
      <c r="AW1353" s="743"/>
      <c r="AX1353" s="743"/>
      <c r="AY1353" s="743"/>
      <c r="AZ1353" s="743"/>
      <c r="BA1353" s="743"/>
      <c r="BB1353" s="743">
        <v>0</v>
      </c>
      <c r="BC1353" s="743">
        <v>0</v>
      </c>
      <c r="BD1353" s="743">
        <v>0</v>
      </c>
      <c r="BE1353" s="743">
        <v>0</v>
      </c>
      <c r="BF1353" s="743">
        <v>0</v>
      </c>
      <c r="BG1353" s="743">
        <v>0</v>
      </c>
      <c r="BH1353" s="743">
        <v>0</v>
      </c>
      <c r="BI1353" s="743">
        <v>0</v>
      </c>
      <c r="BJ1353" s="743"/>
      <c r="BK1353" s="743">
        <v>0</v>
      </c>
      <c r="BL1353" s="743"/>
      <c r="BM1353" s="743"/>
      <c r="BN1353" s="743" t="s">
        <v>308</v>
      </c>
      <c r="BO1353" s="743" t="s">
        <v>308</v>
      </c>
      <c r="BP1353" s="743" t="s">
        <v>308</v>
      </c>
      <c r="BQ1353" s="743" t="s">
        <v>308</v>
      </c>
      <c r="BR1353" s="743"/>
      <c r="BS1353" s="743" t="s">
        <v>397</v>
      </c>
      <c r="BT1353" s="743"/>
      <c r="BU1353" s="743">
        <v>0</v>
      </c>
      <c r="BV1353" s="743">
        <v>0</v>
      </c>
      <c r="BW1353" s="743">
        <v>0</v>
      </c>
      <c r="BX1353" s="743">
        <v>0</v>
      </c>
      <c r="BY1353" s="743">
        <v>0</v>
      </c>
      <c r="BZ1353" s="743">
        <v>0</v>
      </c>
      <c r="CA1353" s="743"/>
      <c r="CB1353" s="743"/>
      <c r="CC1353" s="743"/>
      <c r="CD1353" s="743"/>
      <c r="CE1353" s="743"/>
      <c r="CF1353" s="743"/>
      <c r="CG1353" s="743"/>
      <c r="CH1353" s="743"/>
      <c r="CI1353" s="743"/>
      <c r="CJ1353" s="743"/>
      <c r="CK1353" s="736"/>
      <c r="CL1353" s="736">
        <v>0</v>
      </c>
      <c r="CM1353" s="736" t="s">
        <v>397</v>
      </c>
      <c r="CN1353" s="736" t="s">
        <v>397</v>
      </c>
      <c r="CO1353" s="736">
        <v>0</v>
      </c>
      <c r="CP1353" s="736">
        <v>0</v>
      </c>
      <c r="CQ1353" s="736">
        <v>300</v>
      </c>
      <c r="CR1353" s="734">
        <v>300</v>
      </c>
      <c r="CS1353" s="744"/>
      <c r="CT1353" s="745">
        <v>46286</v>
      </c>
      <c r="CU1353" s="746" t="s">
        <v>598</v>
      </c>
      <c r="CV1353" s="737"/>
      <c r="CW1353" s="737"/>
      <c r="CX1353" s="745">
        <v>46241</v>
      </c>
      <c r="CY1353" s="747">
        <v>0</v>
      </c>
      <c r="CZ1353" s="747">
        <v>0</v>
      </c>
      <c r="DA1353" s="748">
        <v>0</v>
      </c>
      <c r="DB1353" s="748">
        <v>0</v>
      </c>
      <c r="DC1353" s="748">
        <v>0</v>
      </c>
      <c r="DD1353" s="748" t="s">
        <v>397</v>
      </c>
      <c r="DE1353" s="749" t="s">
        <v>390</v>
      </c>
      <c r="DF1353" s="749" t="s">
        <v>390</v>
      </c>
      <c r="DG1353" s="749" t="s">
        <v>390</v>
      </c>
      <c r="DH1353" s="750">
        <v>0</v>
      </c>
      <c r="DI1353" s="737" t="s">
        <v>390</v>
      </c>
      <c r="DJ1353" s="737" t="s">
        <v>390</v>
      </c>
      <c r="DK1353" s="737" t="s">
        <v>390</v>
      </c>
      <c r="DL1353" s="737" t="s">
        <v>390</v>
      </c>
      <c r="DM1353" s="737" t="s">
        <v>390</v>
      </c>
      <c r="DN1353" s="737" t="s">
        <v>390</v>
      </c>
      <c r="DO1353" s="751">
        <v>0</v>
      </c>
      <c r="DP1353" s="737">
        <v>46284</v>
      </c>
      <c r="DQ1353" s="737">
        <v>46284</v>
      </c>
      <c r="DR1353" s="737">
        <v>46284</v>
      </c>
      <c r="DS1353" s="750">
        <v>46284</v>
      </c>
      <c r="DT1353" s="752">
        <v>46284</v>
      </c>
      <c r="DU1353" s="753">
        <v>-8</v>
      </c>
      <c r="DV1353" s="753" t="s">
        <v>308</v>
      </c>
      <c r="DW1353" s="754">
        <v>46276</v>
      </c>
      <c r="DX1353" s="755">
        <v>46276</v>
      </c>
      <c r="DY1353" s="754" t="e">
        <v>#VALUE!</v>
      </c>
      <c r="DZ1353" s="754" t="e">
        <v>#VALUE!</v>
      </c>
      <c r="EA1353" s="754" t="e">
        <v>#VALUE!</v>
      </c>
      <c r="EB1353" s="754" t="e">
        <v>#VALUE!</v>
      </c>
      <c r="HA1353" s="756" t="s">
        <v>397</v>
      </c>
      <c r="HB1353" s="756" t="s">
        <v>397</v>
      </c>
      <c r="HC1353" s="756" t="s">
        <v>397</v>
      </c>
      <c r="HD1353" s="756" t="s">
        <v>397</v>
      </c>
      <c r="HE1353" s="756" t="s">
        <v>397</v>
      </c>
      <c r="HF1353" s="756" t="s">
        <v>397</v>
      </c>
      <c r="HG1353" s="756" t="s">
        <v>397</v>
      </c>
      <c r="HH1353" s="756" t="s">
        <v>397</v>
      </c>
      <c r="HI1353" s="756" t="s">
        <v>397</v>
      </c>
      <c r="HJ1353" s="756" t="s">
        <v>397</v>
      </c>
      <c r="HK1353"/>
      <c r="HL1353"/>
      <c r="HM1353"/>
      <c r="HN1353" s="756" t="str">
        <f t="shared" si="45"/>
        <v>AUTO PRINT</v>
      </c>
      <c r="HO1353"/>
      <c r="HP1353" s="757" t="s">
        <v>572</v>
      </c>
      <c r="HQ1353" s="757" t="s">
        <v>572</v>
      </c>
      <c r="HR1353" s="757" t="s">
        <v>572</v>
      </c>
      <c r="HS1353"/>
      <c r="HW1353" s="758"/>
      <c r="HX1353"/>
      <c r="HY1353" s="759" t="s">
        <v>3367</v>
      </c>
      <c r="HZ1353" s="759" t="s">
        <v>3367</v>
      </c>
      <c r="IA1353" s="759" t="s">
        <v>3367</v>
      </c>
      <c r="IC1353" s="760" t="s">
        <v>572</v>
      </c>
      <c r="ID1353" s="760" t="s">
        <v>572</v>
      </c>
      <c r="IE1353" s="760" t="s">
        <v>572</v>
      </c>
      <c r="IF1353" s="761" t="s">
        <v>572</v>
      </c>
      <c r="IG1353" s="619" t="str">
        <f t="shared" si="46"/>
        <v>IN HOUSE (MANUAL)</v>
      </c>
      <c r="II1353" s="761" t="s">
        <v>572</v>
      </c>
      <c r="IK1353" s="761" t="str">
        <f>IFERROR(VLOOKUP($M1353,#REF!,13,0),"IN HOUSE (MANUAL)")</f>
        <v>IN HOUSE (MANUAL)</v>
      </c>
      <c r="IM1353" s="760" t="s">
        <v>572</v>
      </c>
      <c r="IN1353" s="760" t="s">
        <v>572</v>
      </c>
      <c r="IO1353" s="760" t="s">
        <v>572</v>
      </c>
      <c r="IQ1353" s="760" t="s">
        <v>572</v>
      </c>
      <c r="IR1353" s="760" t="s">
        <v>572</v>
      </c>
      <c r="IT1353" s="760" t="s">
        <v>572</v>
      </c>
      <c r="IV1353" s="760" t="s">
        <v>572</v>
      </c>
      <c r="IW1353" s="760" t="s">
        <v>572</v>
      </c>
      <c r="IY1353" s="760" t="s">
        <v>572</v>
      </c>
      <c r="IZ1353" s="760" t="s">
        <v>572</v>
      </c>
      <c r="JB1353" s="760" t="s">
        <v>572</v>
      </c>
      <c r="JC1353" s="760" t="s">
        <v>572</v>
      </c>
      <c r="JE1353" s="760" t="s">
        <v>572</v>
      </c>
      <c r="JF1353" s="760" t="s">
        <v>572</v>
      </c>
    </row>
    <row r="1354" spans="1:266" ht="16.5" customHeight="1" collapsed="1" x14ac:dyDescent="0.35">
      <c r="A1354" s="618" t="s">
        <v>2657</v>
      </c>
      <c r="B1354" s="730">
        <v>71</v>
      </c>
      <c r="C1354" s="730" t="s">
        <v>2540</v>
      </c>
      <c r="D1354" s="730" t="s">
        <v>2553</v>
      </c>
      <c r="E1354" s="730">
        <v>23</v>
      </c>
      <c r="F1354" s="731" t="s">
        <v>2030</v>
      </c>
      <c r="G1354" s="732">
        <v>1</v>
      </c>
      <c r="H1354" s="826">
        <v>46202</v>
      </c>
      <c r="I1354" s="730">
        <v>38</v>
      </c>
      <c r="J1354" s="730" t="s">
        <v>308</v>
      </c>
      <c r="K1354" s="730">
        <v>38</v>
      </c>
      <c r="L1354" s="730" t="s">
        <v>2658</v>
      </c>
      <c r="M1354" s="734" t="s">
        <v>2657</v>
      </c>
      <c r="N1354" s="734">
        <v>0</v>
      </c>
      <c r="O1354" s="734" t="s">
        <v>390</v>
      </c>
      <c r="P1354" s="734" t="s">
        <v>390</v>
      </c>
      <c r="Q1354" s="734">
        <v>0</v>
      </c>
      <c r="R1354" s="734" t="s">
        <v>2542</v>
      </c>
      <c r="S1354" s="734" t="s">
        <v>308</v>
      </c>
      <c r="T1354" s="734" t="s">
        <v>2543</v>
      </c>
      <c r="U1354" s="734">
        <v>880</v>
      </c>
      <c r="V1354" s="734" t="s">
        <v>308</v>
      </c>
      <c r="W1354" s="734" t="s">
        <v>218</v>
      </c>
      <c r="X1354" s="736">
        <v>0</v>
      </c>
      <c r="Y1354" s="734"/>
      <c r="Z1354" s="926"/>
      <c r="AA1354" s="734" t="s">
        <v>45</v>
      </c>
      <c r="AB1354" s="734" t="s">
        <v>863</v>
      </c>
      <c r="AC1354" s="734" t="s">
        <v>608</v>
      </c>
      <c r="AD1354" s="734">
        <v>1260</v>
      </c>
      <c r="AE1354" s="764">
        <v>1260</v>
      </c>
      <c r="AF1354" s="737" t="s">
        <v>390</v>
      </c>
      <c r="AG1354" s="765"/>
      <c r="AH1354" s="765"/>
      <c r="AI1354" s="765" t="s">
        <v>308</v>
      </c>
      <c r="AJ1354" s="740">
        <v>19</v>
      </c>
      <c r="AK1354" s="764"/>
      <c r="AL1354" s="764"/>
      <c r="AM1354" s="930">
        <v>0</v>
      </c>
      <c r="AN1354" s="930"/>
      <c r="AO1354" s="930"/>
      <c r="AP1354" s="930">
        <v>0</v>
      </c>
      <c r="AQ1354" s="930">
        <v>0</v>
      </c>
      <c r="AR1354" s="930">
        <v>0</v>
      </c>
      <c r="AS1354" s="930"/>
      <c r="AT1354" s="930"/>
      <c r="AU1354" s="930"/>
      <c r="AV1354" s="930"/>
      <c r="AW1354" s="930"/>
      <c r="AX1354" s="930"/>
      <c r="AY1354" s="930"/>
      <c r="AZ1354" s="930"/>
      <c r="BA1354" s="930"/>
      <c r="BB1354" s="930">
        <v>0</v>
      </c>
      <c r="BC1354" s="930">
        <v>0</v>
      </c>
      <c r="BD1354" s="930">
        <v>0</v>
      </c>
      <c r="BE1354" s="930">
        <v>0</v>
      </c>
      <c r="BF1354" s="930">
        <v>0</v>
      </c>
      <c r="BG1354" s="930">
        <v>0</v>
      </c>
      <c r="BH1354" s="930">
        <v>0</v>
      </c>
      <c r="BI1354" s="930">
        <v>0</v>
      </c>
      <c r="BJ1354" s="930"/>
      <c r="BK1354" s="930">
        <v>0</v>
      </c>
      <c r="BL1354" s="930"/>
      <c r="BM1354" s="930"/>
      <c r="BN1354" s="930" t="s">
        <v>308</v>
      </c>
      <c r="BO1354" s="930" t="s">
        <v>308</v>
      </c>
      <c r="BP1354" s="930" t="s">
        <v>308</v>
      </c>
      <c r="BQ1354" s="930" t="s">
        <v>308</v>
      </c>
      <c r="BR1354" s="930"/>
      <c r="BS1354" s="930" t="s">
        <v>397</v>
      </c>
      <c r="BT1354" s="930"/>
      <c r="BU1354" s="930">
        <v>0</v>
      </c>
      <c r="BV1354" s="930">
        <v>0</v>
      </c>
      <c r="BW1354" s="930">
        <v>0</v>
      </c>
      <c r="BX1354" s="930">
        <v>0</v>
      </c>
      <c r="BY1354" s="930">
        <v>31</v>
      </c>
      <c r="BZ1354" s="930">
        <v>26</v>
      </c>
      <c r="CA1354" s="930"/>
      <c r="CB1354" s="930"/>
      <c r="CC1354" s="930"/>
      <c r="CD1354" s="930"/>
      <c r="CE1354" s="930"/>
      <c r="CF1354" s="930"/>
      <c r="CG1354" s="930"/>
      <c r="CH1354" s="930"/>
      <c r="CI1354" s="930"/>
      <c r="CJ1354" s="930"/>
      <c r="CK1354" s="736"/>
      <c r="CL1354" s="736">
        <v>53</v>
      </c>
      <c r="CM1354" s="736" t="s">
        <v>397</v>
      </c>
      <c r="CN1354" s="736" t="s">
        <v>397</v>
      </c>
      <c r="CO1354" s="736">
        <v>0</v>
      </c>
      <c r="CP1354" s="736">
        <v>53</v>
      </c>
      <c r="CQ1354" s="736">
        <v>1260</v>
      </c>
      <c r="CR1354" s="734">
        <v>1260</v>
      </c>
      <c r="CS1354" s="744"/>
      <c r="CT1354" s="745">
        <v>46288</v>
      </c>
      <c r="CU1354" s="859" t="s">
        <v>1289</v>
      </c>
      <c r="CV1354" s="737"/>
      <c r="CW1354" s="737"/>
      <c r="CX1354" s="745">
        <v>46241</v>
      </c>
      <c r="CY1354" s="747">
        <v>0</v>
      </c>
      <c r="CZ1354" s="747">
        <v>0</v>
      </c>
      <c r="DA1354" s="748">
        <v>0</v>
      </c>
      <c r="DB1354" s="748">
        <v>0</v>
      </c>
      <c r="DC1354" s="748">
        <v>0</v>
      </c>
      <c r="DD1354" s="748" t="s">
        <v>397</v>
      </c>
      <c r="DE1354" s="749" t="s">
        <v>390</v>
      </c>
      <c r="DF1354" s="749" t="s">
        <v>390</v>
      </c>
      <c r="DG1354" s="749" t="s">
        <v>390</v>
      </c>
      <c r="DH1354" s="750">
        <v>0</v>
      </c>
      <c r="DI1354" s="737" t="s">
        <v>390</v>
      </c>
      <c r="DJ1354" s="737" t="s">
        <v>390</v>
      </c>
      <c r="DK1354" s="737" t="s">
        <v>390</v>
      </c>
      <c r="DL1354" s="737" t="s">
        <v>390</v>
      </c>
      <c r="DM1354" s="737" t="s">
        <v>390</v>
      </c>
      <c r="DN1354" s="737" t="s">
        <v>390</v>
      </c>
      <c r="DO1354" s="762">
        <v>0</v>
      </c>
      <c r="DP1354" s="737">
        <v>46283</v>
      </c>
      <c r="DQ1354" s="737">
        <v>46283</v>
      </c>
      <c r="DR1354" s="737">
        <v>46283</v>
      </c>
      <c r="DS1354" s="750">
        <v>46283</v>
      </c>
      <c r="DT1354" s="752">
        <v>46283</v>
      </c>
      <c r="DU1354" s="753">
        <v>-3</v>
      </c>
      <c r="DV1354" s="753" t="s">
        <v>308</v>
      </c>
      <c r="DW1354" s="754">
        <v>46276</v>
      </c>
      <c r="DX1354" s="755">
        <v>46280</v>
      </c>
      <c r="DY1354" s="754" t="e">
        <v>#VALUE!</v>
      </c>
      <c r="DZ1354" s="754" t="e">
        <v>#VALUE!</v>
      </c>
      <c r="EA1354" s="754" t="e">
        <v>#VALUE!</v>
      </c>
      <c r="EB1354" s="754" t="e">
        <v>#VALUE!</v>
      </c>
      <c r="HA1354" s="756" t="s">
        <v>397</v>
      </c>
      <c r="HB1354" s="756" t="s">
        <v>397</v>
      </c>
      <c r="HC1354" s="756" t="s">
        <v>397</v>
      </c>
      <c r="HD1354" s="756" t="s">
        <v>397</v>
      </c>
      <c r="HE1354" s="756" t="s">
        <v>397</v>
      </c>
      <c r="HF1354" s="756" t="s">
        <v>397</v>
      </c>
      <c r="HG1354" s="756" t="s">
        <v>397</v>
      </c>
      <c r="HH1354" s="756" t="s">
        <v>397</v>
      </c>
      <c r="HI1354" s="756" t="s">
        <v>397</v>
      </c>
      <c r="HJ1354" s="756" t="s">
        <v>397</v>
      </c>
      <c r="HK1354"/>
      <c r="HL1354"/>
      <c r="HM1354"/>
      <c r="HN1354" s="756" t="str">
        <f t="shared" si="45"/>
        <v>AUTO PRINT</v>
      </c>
      <c r="HO1354"/>
      <c r="HP1354" s="757" t="s">
        <v>572</v>
      </c>
      <c r="HQ1354" s="757" t="s">
        <v>572</v>
      </c>
      <c r="HR1354" s="757" t="s">
        <v>572</v>
      </c>
      <c r="HS1354"/>
      <c r="HW1354" s="758"/>
      <c r="HX1354"/>
      <c r="HY1354" s="759" t="s">
        <v>3367</v>
      </c>
      <c r="HZ1354" s="759" t="s">
        <v>3367</v>
      </c>
      <c r="IA1354" s="759" t="s">
        <v>3367</v>
      </c>
      <c r="IC1354" s="760" t="s">
        <v>3368</v>
      </c>
      <c r="ID1354" s="760" t="s">
        <v>3368</v>
      </c>
      <c r="IE1354" s="760" t="s">
        <v>572</v>
      </c>
      <c r="IF1354" s="761" t="s">
        <v>572</v>
      </c>
      <c r="IG1354" s="619" t="str">
        <f t="shared" si="46"/>
        <v>AUTO PRINTING</v>
      </c>
      <c r="II1354" s="761" t="s">
        <v>572</v>
      </c>
      <c r="IK1354" s="761" t="str">
        <f>IFERROR(VLOOKUP($M1354,#REF!,13,0),"IN HOUSE (MANUAL)")</f>
        <v>IN HOUSE (MANUAL)</v>
      </c>
      <c r="IM1354" s="760" t="s">
        <v>572</v>
      </c>
      <c r="IN1354" s="760" t="s">
        <v>572</v>
      </c>
      <c r="IO1354" s="760" t="s">
        <v>572</v>
      </c>
      <c r="IQ1354" s="760" t="s">
        <v>572</v>
      </c>
      <c r="IR1354" s="760" t="s">
        <v>572</v>
      </c>
      <c r="IT1354" s="760" t="s">
        <v>572</v>
      </c>
      <c r="IV1354" s="760" t="s">
        <v>572</v>
      </c>
      <c r="IW1354" s="760" t="s">
        <v>572</v>
      </c>
      <c r="IY1354" s="760" t="s">
        <v>572</v>
      </c>
      <c r="IZ1354" s="760" t="s">
        <v>572</v>
      </c>
      <c r="JB1354" s="760" t="s">
        <v>572</v>
      </c>
      <c r="JC1354" s="760" t="s">
        <v>572</v>
      </c>
      <c r="JE1354" s="760" t="s">
        <v>572</v>
      </c>
      <c r="JF1354" s="760" t="s">
        <v>572</v>
      </c>
    </row>
    <row r="1355" spans="1:266" ht="16.5" customHeight="1" collapsed="1" x14ac:dyDescent="0.35">
      <c r="A1355" s="618" t="s">
        <v>2659</v>
      </c>
      <c r="B1355" s="730">
        <v>72</v>
      </c>
      <c r="C1355" s="730" t="s">
        <v>2540</v>
      </c>
      <c r="D1355" s="730" t="s">
        <v>2553</v>
      </c>
      <c r="E1355" s="730">
        <v>23</v>
      </c>
      <c r="F1355" s="731" t="s">
        <v>574</v>
      </c>
      <c r="G1355" s="732">
        <v>1</v>
      </c>
      <c r="H1355" s="826">
        <v>46202</v>
      </c>
      <c r="I1355" s="730">
        <v>38</v>
      </c>
      <c r="J1355" s="730" t="s">
        <v>308</v>
      </c>
      <c r="K1355" s="730">
        <v>38</v>
      </c>
      <c r="L1355" s="730" t="s">
        <v>2660</v>
      </c>
      <c r="M1355" s="734" t="s">
        <v>2659</v>
      </c>
      <c r="N1355" s="734">
        <v>0</v>
      </c>
      <c r="O1355" s="734" t="s">
        <v>390</v>
      </c>
      <c r="P1355" s="734" t="s">
        <v>390</v>
      </c>
      <c r="Q1355" s="734">
        <v>0</v>
      </c>
      <c r="R1355" s="734" t="s">
        <v>2542</v>
      </c>
      <c r="S1355" s="734" t="s">
        <v>308</v>
      </c>
      <c r="T1355" s="734" t="s">
        <v>2543</v>
      </c>
      <c r="U1355" s="734">
        <v>880</v>
      </c>
      <c r="V1355" s="734" t="s">
        <v>308</v>
      </c>
      <c r="W1355" s="734" t="s">
        <v>218</v>
      </c>
      <c r="X1355" s="736">
        <v>0</v>
      </c>
      <c r="Y1355" s="734"/>
      <c r="Z1355" s="926"/>
      <c r="AA1355" s="734" t="s">
        <v>45</v>
      </c>
      <c r="AB1355" s="734" t="s">
        <v>863</v>
      </c>
      <c r="AC1355" s="734" t="s">
        <v>589</v>
      </c>
      <c r="AD1355" s="734">
        <v>630</v>
      </c>
      <c r="AE1355" s="764">
        <v>630</v>
      </c>
      <c r="AF1355" s="737" t="s">
        <v>390</v>
      </c>
      <c r="AG1355" s="765"/>
      <c r="AH1355" s="765"/>
      <c r="AI1355" s="765" t="s">
        <v>308</v>
      </c>
      <c r="AJ1355" s="740">
        <v>20</v>
      </c>
      <c r="AK1355" s="764"/>
      <c r="AL1355" s="764"/>
      <c r="AM1355" s="930">
        <v>0</v>
      </c>
      <c r="AN1355" s="930"/>
      <c r="AO1355" s="930"/>
      <c r="AP1355" s="930">
        <v>0</v>
      </c>
      <c r="AQ1355" s="930">
        <v>0</v>
      </c>
      <c r="AR1355" s="930">
        <v>0</v>
      </c>
      <c r="AS1355" s="930"/>
      <c r="AT1355" s="930"/>
      <c r="AU1355" s="930"/>
      <c r="AV1355" s="930"/>
      <c r="AW1355" s="930"/>
      <c r="AX1355" s="930"/>
      <c r="AY1355" s="930"/>
      <c r="AZ1355" s="930"/>
      <c r="BA1355" s="930"/>
      <c r="BB1355" s="930">
        <v>0</v>
      </c>
      <c r="BC1355" s="930">
        <v>0</v>
      </c>
      <c r="BD1355" s="930">
        <v>0</v>
      </c>
      <c r="BE1355" s="930">
        <v>0</v>
      </c>
      <c r="BF1355" s="930">
        <v>0</v>
      </c>
      <c r="BG1355" s="930">
        <v>0</v>
      </c>
      <c r="BH1355" s="930">
        <v>0</v>
      </c>
      <c r="BI1355" s="930">
        <v>0</v>
      </c>
      <c r="BJ1355" s="930"/>
      <c r="BK1355" s="930">
        <v>0</v>
      </c>
      <c r="BL1355" s="930"/>
      <c r="BM1355" s="930"/>
      <c r="BN1355" s="930" t="s">
        <v>308</v>
      </c>
      <c r="BO1355" s="930" t="s">
        <v>308</v>
      </c>
      <c r="BP1355" s="930" t="s">
        <v>308</v>
      </c>
      <c r="BQ1355" s="930" t="s">
        <v>308</v>
      </c>
      <c r="BR1355" s="930"/>
      <c r="BS1355" s="930" t="s">
        <v>397</v>
      </c>
      <c r="BT1355" s="930"/>
      <c r="BU1355" s="930">
        <v>0</v>
      </c>
      <c r="BV1355" s="930">
        <v>0</v>
      </c>
      <c r="BW1355" s="930">
        <v>0</v>
      </c>
      <c r="BX1355" s="930">
        <v>0</v>
      </c>
      <c r="BY1355" s="930">
        <v>0</v>
      </c>
      <c r="BZ1355" s="930">
        <v>0</v>
      </c>
      <c r="CA1355" s="930"/>
      <c r="CB1355" s="930"/>
      <c r="CC1355" s="930"/>
      <c r="CD1355" s="930"/>
      <c r="CE1355" s="930"/>
      <c r="CF1355" s="930"/>
      <c r="CG1355" s="930"/>
      <c r="CH1355" s="930"/>
      <c r="CI1355" s="930"/>
      <c r="CJ1355" s="930"/>
      <c r="CK1355" s="736"/>
      <c r="CL1355" s="736">
        <v>0</v>
      </c>
      <c r="CM1355" s="736" t="s">
        <v>397</v>
      </c>
      <c r="CN1355" s="736" t="s">
        <v>397</v>
      </c>
      <c r="CO1355" s="736">
        <v>0</v>
      </c>
      <c r="CP1355" s="736">
        <v>0</v>
      </c>
      <c r="CQ1355" s="736">
        <v>630</v>
      </c>
      <c r="CR1355" s="734">
        <v>630</v>
      </c>
      <c r="CS1355" s="744"/>
      <c r="CT1355" s="745">
        <v>46286</v>
      </c>
      <c r="CU1355" s="859" t="s">
        <v>598</v>
      </c>
      <c r="CV1355" s="737"/>
      <c r="CW1355" s="737"/>
      <c r="CX1355" s="745">
        <v>46241</v>
      </c>
      <c r="CY1355" s="747">
        <v>0</v>
      </c>
      <c r="CZ1355" s="747">
        <v>0</v>
      </c>
      <c r="DA1355" s="748">
        <v>0</v>
      </c>
      <c r="DB1355" s="748">
        <v>0</v>
      </c>
      <c r="DC1355" s="748">
        <v>0</v>
      </c>
      <c r="DD1355" s="748" t="s">
        <v>397</v>
      </c>
      <c r="DE1355" s="749" t="s">
        <v>390</v>
      </c>
      <c r="DF1355" s="749" t="s">
        <v>390</v>
      </c>
      <c r="DG1355" s="749" t="s">
        <v>390</v>
      </c>
      <c r="DH1355" s="750">
        <v>0</v>
      </c>
      <c r="DI1355" s="737" t="s">
        <v>390</v>
      </c>
      <c r="DJ1355" s="737" t="s">
        <v>390</v>
      </c>
      <c r="DK1355" s="737" t="s">
        <v>390</v>
      </c>
      <c r="DL1355" s="737" t="s">
        <v>390</v>
      </c>
      <c r="DM1355" s="737">
        <v>46272</v>
      </c>
      <c r="DN1355" s="737">
        <v>46272</v>
      </c>
      <c r="DO1355" s="762">
        <v>0</v>
      </c>
      <c r="DP1355" s="737">
        <v>46284</v>
      </c>
      <c r="DQ1355" s="737">
        <v>46284</v>
      </c>
      <c r="DR1355" s="737">
        <v>46284</v>
      </c>
      <c r="DS1355" s="750">
        <v>46284</v>
      </c>
      <c r="DT1355" s="752">
        <v>46284</v>
      </c>
      <c r="DU1355" s="753">
        <v>-3</v>
      </c>
      <c r="DV1355" s="753" t="s">
        <v>308</v>
      </c>
      <c r="DW1355" s="754">
        <v>46280</v>
      </c>
      <c r="DX1355" s="755">
        <v>46281</v>
      </c>
      <c r="DY1355" s="754" t="e">
        <v>#VALUE!</v>
      </c>
      <c r="DZ1355" s="754" t="e">
        <v>#VALUE!</v>
      </c>
      <c r="EA1355" s="754" t="e">
        <v>#VALUE!</v>
      </c>
      <c r="EB1355" s="754" t="e">
        <v>#VALUE!</v>
      </c>
      <c r="HA1355" s="756" t="s">
        <v>397</v>
      </c>
      <c r="HB1355" s="756" t="s">
        <v>397</v>
      </c>
      <c r="HC1355" s="756" t="s">
        <v>397</v>
      </c>
      <c r="HD1355" s="756" t="s">
        <v>397</v>
      </c>
      <c r="HE1355" s="756" t="s">
        <v>397</v>
      </c>
      <c r="HF1355" s="756" t="s">
        <v>397</v>
      </c>
      <c r="HG1355" s="756" t="s">
        <v>397</v>
      </c>
      <c r="HH1355" s="756" t="s">
        <v>397</v>
      </c>
      <c r="HI1355" s="756" t="s">
        <v>397</v>
      </c>
      <c r="HJ1355" s="756" t="s">
        <v>397</v>
      </c>
      <c r="HK1355"/>
      <c r="HL1355"/>
      <c r="HM1355"/>
      <c r="HN1355" s="756" t="str">
        <f t="shared" si="45"/>
        <v>AUTO PRINT</v>
      </c>
      <c r="HO1355"/>
      <c r="HP1355" s="757" t="s">
        <v>572</v>
      </c>
      <c r="HQ1355" s="757" t="s">
        <v>572</v>
      </c>
      <c r="HR1355" s="757" t="s">
        <v>572</v>
      </c>
      <c r="HS1355"/>
      <c r="HW1355" s="758"/>
      <c r="HX1355"/>
      <c r="HY1355" s="759" t="s">
        <v>3367</v>
      </c>
      <c r="HZ1355" s="759" t="s">
        <v>3367</v>
      </c>
      <c r="IA1355" s="759" t="s">
        <v>3367</v>
      </c>
      <c r="IC1355" s="760" t="s">
        <v>3368</v>
      </c>
      <c r="ID1355" s="760" t="s">
        <v>3368</v>
      </c>
      <c r="IE1355" s="760" t="s">
        <v>572</v>
      </c>
      <c r="IF1355" s="761" t="s">
        <v>572</v>
      </c>
      <c r="IG1355" s="619" t="str">
        <f t="shared" si="46"/>
        <v>AUTO PRINTING</v>
      </c>
      <c r="II1355" s="761" t="s">
        <v>572</v>
      </c>
      <c r="IK1355" s="761" t="str">
        <f>IFERROR(VLOOKUP($M1355,#REF!,13,0),"IN HOUSE (MANUAL)")</f>
        <v>IN HOUSE (MANUAL)</v>
      </c>
      <c r="IM1355" s="760" t="s">
        <v>572</v>
      </c>
      <c r="IN1355" s="760" t="s">
        <v>572</v>
      </c>
      <c r="IO1355" s="760" t="s">
        <v>572</v>
      </c>
      <c r="IQ1355" s="760" t="s">
        <v>572</v>
      </c>
      <c r="IR1355" s="760" t="s">
        <v>572</v>
      </c>
      <c r="IT1355" s="760" t="s">
        <v>572</v>
      </c>
      <c r="IV1355" s="760" t="s">
        <v>572</v>
      </c>
      <c r="IW1355" s="760" t="s">
        <v>572</v>
      </c>
      <c r="IY1355" s="760" t="s">
        <v>572</v>
      </c>
      <c r="IZ1355" s="760" t="s">
        <v>572</v>
      </c>
      <c r="JB1355" s="760" t="s">
        <v>572</v>
      </c>
      <c r="JC1355" s="760" t="s">
        <v>572</v>
      </c>
      <c r="JE1355" s="760" t="s">
        <v>572</v>
      </c>
      <c r="JF1355" s="760" t="s">
        <v>572</v>
      </c>
    </row>
    <row r="1356" spans="1:266" ht="17.25" customHeight="1" x14ac:dyDescent="0.35">
      <c r="A1356" s="618" t="s">
        <v>2661</v>
      </c>
      <c r="B1356" s="730">
        <v>73</v>
      </c>
      <c r="C1356" s="730" t="s">
        <v>2540</v>
      </c>
      <c r="D1356" s="730" t="s">
        <v>2540</v>
      </c>
      <c r="E1356" s="730">
        <v>23</v>
      </c>
      <c r="F1356" s="731" t="s">
        <v>574</v>
      </c>
      <c r="G1356" s="732">
        <v>1</v>
      </c>
      <c r="H1356" s="826">
        <v>46231</v>
      </c>
      <c r="I1356" s="730">
        <v>38</v>
      </c>
      <c r="J1356" s="730" t="s">
        <v>308</v>
      </c>
      <c r="K1356" s="730">
        <v>39</v>
      </c>
      <c r="L1356" s="730" t="s">
        <v>2662</v>
      </c>
      <c r="M1356" s="735" t="s">
        <v>2661</v>
      </c>
      <c r="N1356" s="735">
        <v>0</v>
      </c>
      <c r="O1356" s="735" t="s">
        <v>390</v>
      </c>
      <c r="P1356" s="735" t="s">
        <v>390</v>
      </c>
      <c r="Q1356" s="735">
        <v>0</v>
      </c>
      <c r="R1356" s="735" t="s">
        <v>2542</v>
      </c>
      <c r="S1356" s="735" t="s">
        <v>308</v>
      </c>
      <c r="T1356" s="735" t="s">
        <v>2551</v>
      </c>
      <c r="U1356" s="735">
        <v>880</v>
      </c>
      <c r="V1356" s="735" t="s">
        <v>308</v>
      </c>
      <c r="W1356" s="735" t="s">
        <v>218</v>
      </c>
      <c r="X1356" s="768">
        <v>24</v>
      </c>
      <c r="Y1356" s="735"/>
      <c r="Z1356" s="862"/>
      <c r="AA1356" s="735" t="s">
        <v>45</v>
      </c>
      <c r="AB1356" s="735" t="s">
        <v>863</v>
      </c>
      <c r="AC1356" s="735" t="s">
        <v>608</v>
      </c>
      <c r="AD1356" s="735">
        <v>162</v>
      </c>
      <c r="AE1356" s="738">
        <v>162</v>
      </c>
      <c r="AF1356" s="763" t="s">
        <v>390</v>
      </c>
      <c r="AG1356" s="765"/>
      <c r="AH1356" s="765"/>
      <c r="AI1356" s="765" t="s">
        <v>308</v>
      </c>
      <c r="AJ1356" s="740">
        <v>21</v>
      </c>
      <c r="AK1356" s="738"/>
      <c r="AL1356" s="738"/>
      <c r="AM1356" s="937">
        <v>0</v>
      </c>
      <c r="AN1356" s="937"/>
      <c r="AO1356" s="937"/>
      <c r="AP1356" s="937">
        <v>0</v>
      </c>
      <c r="AQ1356" s="937">
        <v>0</v>
      </c>
      <c r="AR1356" s="937">
        <v>0</v>
      </c>
      <c r="AS1356" s="937"/>
      <c r="AT1356" s="937"/>
      <c r="AU1356" s="937"/>
      <c r="AV1356" s="937"/>
      <c r="AW1356" s="937"/>
      <c r="AX1356" s="937"/>
      <c r="AY1356" s="937"/>
      <c r="AZ1356" s="937"/>
      <c r="BA1356" s="937"/>
      <c r="BB1356" s="937">
        <v>0</v>
      </c>
      <c r="BC1356" s="937">
        <v>0</v>
      </c>
      <c r="BD1356" s="937">
        <v>0</v>
      </c>
      <c r="BE1356" s="937">
        <v>0</v>
      </c>
      <c r="BF1356" s="937">
        <v>0</v>
      </c>
      <c r="BG1356" s="937">
        <v>0</v>
      </c>
      <c r="BH1356" s="937">
        <v>0</v>
      </c>
      <c r="BI1356" s="937">
        <v>0</v>
      </c>
      <c r="BJ1356" s="937"/>
      <c r="BK1356" s="937">
        <v>0</v>
      </c>
      <c r="BL1356" s="937"/>
      <c r="BM1356" s="937"/>
      <c r="BN1356" s="937" t="s">
        <v>308</v>
      </c>
      <c r="BO1356" s="937" t="s">
        <v>308</v>
      </c>
      <c r="BP1356" s="937" t="s">
        <v>308</v>
      </c>
      <c r="BQ1356" s="937" t="s">
        <v>308</v>
      </c>
      <c r="BR1356" s="937"/>
      <c r="BS1356" s="937" t="s">
        <v>397</v>
      </c>
      <c r="BT1356" s="937"/>
      <c r="BU1356" s="937">
        <v>0</v>
      </c>
      <c r="BV1356" s="937">
        <v>24</v>
      </c>
      <c r="BW1356" s="937">
        <v>24</v>
      </c>
      <c r="BX1356" s="937">
        <v>24</v>
      </c>
      <c r="BY1356" s="937">
        <v>0</v>
      </c>
      <c r="BZ1356" s="937">
        <v>0</v>
      </c>
      <c r="CA1356" s="937"/>
      <c r="CB1356" s="937"/>
      <c r="CC1356" s="937"/>
      <c r="CD1356" s="937"/>
      <c r="CE1356" s="937"/>
      <c r="CF1356" s="937"/>
      <c r="CG1356" s="937"/>
      <c r="CH1356" s="937"/>
      <c r="CI1356" s="937"/>
      <c r="CJ1356" s="937"/>
      <c r="CK1356" s="768"/>
      <c r="CL1356" s="768">
        <v>162</v>
      </c>
      <c r="CM1356" s="768" t="s">
        <v>397</v>
      </c>
      <c r="CN1356" s="768" t="s">
        <v>397</v>
      </c>
      <c r="CO1356" s="768">
        <v>0</v>
      </c>
      <c r="CP1356" s="768">
        <v>162</v>
      </c>
      <c r="CQ1356" s="768">
        <v>162</v>
      </c>
      <c r="CR1356" s="735">
        <v>162</v>
      </c>
      <c r="CS1356" s="769"/>
      <c r="CT1356" s="860">
        <v>46294</v>
      </c>
      <c r="CU1356" s="941" t="s">
        <v>1292</v>
      </c>
      <c r="CV1356" s="763"/>
      <c r="CW1356" s="763"/>
      <c r="CX1356" s="860">
        <v>46268</v>
      </c>
      <c r="CY1356" s="861">
        <v>0</v>
      </c>
      <c r="CZ1356" s="861">
        <v>0</v>
      </c>
      <c r="DA1356" s="749">
        <v>0</v>
      </c>
      <c r="DB1356" s="749">
        <v>0</v>
      </c>
      <c r="DC1356" s="749">
        <v>0</v>
      </c>
      <c r="DD1356" s="749" t="s">
        <v>397</v>
      </c>
      <c r="DE1356" s="749">
        <v>0</v>
      </c>
      <c r="DF1356" s="749">
        <v>0</v>
      </c>
      <c r="DG1356" s="749">
        <v>0</v>
      </c>
      <c r="DH1356" s="770">
        <v>0</v>
      </c>
      <c r="DI1356" s="763" t="s">
        <v>390</v>
      </c>
      <c r="DJ1356" s="763" t="s">
        <v>390</v>
      </c>
      <c r="DK1356" s="763" t="s">
        <v>390</v>
      </c>
      <c r="DL1356" s="763" t="s">
        <v>390</v>
      </c>
      <c r="DM1356" s="763">
        <v>46273</v>
      </c>
      <c r="DN1356" s="763">
        <v>46273</v>
      </c>
      <c r="DO1356" s="771">
        <v>0</v>
      </c>
      <c r="DP1356" s="763">
        <v>46290</v>
      </c>
      <c r="DQ1356" s="763">
        <v>46290</v>
      </c>
      <c r="DR1356" s="763">
        <v>46290</v>
      </c>
      <c r="DS1356" s="770">
        <v>46290</v>
      </c>
      <c r="DT1356" s="752">
        <v>46290</v>
      </c>
      <c r="DU1356" s="753">
        <v>-9</v>
      </c>
      <c r="DV1356" s="753" t="s">
        <v>308</v>
      </c>
      <c r="DW1356" s="754">
        <v>46281</v>
      </c>
      <c r="DX1356" s="755">
        <v>46281</v>
      </c>
      <c r="DY1356" s="754" t="e">
        <v>#VALUE!</v>
      </c>
      <c r="DZ1356" s="754" t="e">
        <v>#VALUE!</v>
      </c>
      <c r="EA1356" s="754" t="e">
        <v>#VALUE!</v>
      </c>
      <c r="EB1356" s="754" t="e">
        <v>#VALUE!</v>
      </c>
      <c r="HA1356" s="756" t="s">
        <v>397</v>
      </c>
      <c r="HB1356" s="756" t="s">
        <v>397</v>
      </c>
      <c r="HC1356" s="756" t="s">
        <v>397</v>
      </c>
      <c r="HD1356" s="756" t="s">
        <v>397</v>
      </c>
      <c r="HE1356" s="756" t="s">
        <v>397</v>
      </c>
      <c r="HF1356" s="756" t="s">
        <v>397</v>
      </c>
      <c r="HG1356" s="756" t="s">
        <v>397</v>
      </c>
      <c r="HH1356" s="756" t="s">
        <v>397</v>
      </c>
      <c r="HI1356" s="756" t="s">
        <v>397</v>
      </c>
      <c r="HJ1356" s="756" t="s">
        <v>397</v>
      </c>
      <c r="HK1356"/>
      <c r="HL1356"/>
      <c r="HM1356"/>
      <c r="HN1356" s="756" t="str">
        <f t="shared" si="45"/>
        <v>AUTO PRINT</v>
      </c>
      <c r="HO1356"/>
      <c r="HP1356" s="757" t="s">
        <v>572</v>
      </c>
      <c r="HQ1356" s="757" t="s">
        <v>572</v>
      </c>
      <c r="HR1356" s="757" t="s">
        <v>572</v>
      </c>
      <c r="HS1356"/>
      <c r="HW1356" s="758"/>
      <c r="HX1356"/>
      <c r="HY1356" s="759" t="s">
        <v>3367</v>
      </c>
      <c r="HZ1356" s="759" t="s">
        <v>3367</v>
      </c>
      <c r="IA1356" s="759" t="s">
        <v>3367</v>
      </c>
      <c r="IC1356" s="760" t="s">
        <v>572</v>
      </c>
      <c r="ID1356" s="760" t="s">
        <v>572</v>
      </c>
      <c r="IE1356" s="760" t="s">
        <v>572</v>
      </c>
      <c r="IF1356" s="761" t="s">
        <v>572</v>
      </c>
      <c r="IG1356" s="619" t="str">
        <f t="shared" si="46"/>
        <v>IN HOUSE (MANUAL)</v>
      </c>
      <c r="II1356" s="761" t="s">
        <v>572</v>
      </c>
      <c r="IK1356" s="761" t="str">
        <f>IFERROR(VLOOKUP($M1356,#REF!,13,0),"IN HOUSE (MANUAL)")</f>
        <v>IN HOUSE (MANUAL)</v>
      </c>
      <c r="IM1356" s="760" t="s">
        <v>572</v>
      </c>
      <c r="IN1356" s="760" t="s">
        <v>572</v>
      </c>
      <c r="IO1356" s="760" t="s">
        <v>572</v>
      </c>
      <c r="IQ1356" s="760" t="s">
        <v>572</v>
      </c>
      <c r="IR1356" s="760" t="s">
        <v>572</v>
      </c>
      <c r="IT1356" s="760" t="s">
        <v>572</v>
      </c>
      <c r="IV1356" s="760" t="s">
        <v>572</v>
      </c>
      <c r="IW1356" s="760" t="s">
        <v>572</v>
      </c>
      <c r="IY1356" s="760" t="s">
        <v>572</v>
      </c>
      <c r="IZ1356" s="760" t="s">
        <v>572</v>
      </c>
      <c r="JB1356" s="760" t="s">
        <v>572</v>
      </c>
      <c r="JC1356" s="760" t="s">
        <v>572</v>
      </c>
      <c r="JE1356" s="760" t="s">
        <v>572</v>
      </c>
      <c r="JF1356" s="760" t="s">
        <v>572</v>
      </c>
    </row>
    <row r="1357" spans="1:266" ht="17.25" customHeight="1" x14ac:dyDescent="0.35">
      <c r="A1357" s="618" t="s">
        <v>2663</v>
      </c>
      <c r="B1357" s="730">
        <v>74</v>
      </c>
      <c r="C1357" s="730" t="s">
        <v>2540</v>
      </c>
      <c r="D1357" s="730" t="s">
        <v>2540</v>
      </c>
      <c r="E1357" s="730">
        <v>23</v>
      </c>
      <c r="F1357" s="731" t="s">
        <v>574</v>
      </c>
      <c r="G1357" s="732">
        <v>1</v>
      </c>
      <c r="H1357" s="826">
        <v>46231</v>
      </c>
      <c r="I1357" s="730">
        <v>38</v>
      </c>
      <c r="J1357" s="730" t="s">
        <v>308</v>
      </c>
      <c r="K1357" s="730">
        <v>39</v>
      </c>
      <c r="L1357" s="730" t="s">
        <v>2664</v>
      </c>
      <c r="M1357" s="735" t="s">
        <v>2663</v>
      </c>
      <c r="N1357" s="735">
        <v>0</v>
      </c>
      <c r="O1357" s="735" t="s">
        <v>390</v>
      </c>
      <c r="P1357" s="735" t="s">
        <v>390</v>
      </c>
      <c r="Q1357" s="735">
        <v>0</v>
      </c>
      <c r="R1357" s="735" t="s">
        <v>2542</v>
      </c>
      <c r="S1357" s="735" t="s">
        <v>308</v>
      </c>
      <c r="T1357" s="735" t="s">
        <v>2665</v>
      </c>
      <c r="U1357" s="735">
        <v>880</v>
      </c>
      <c r="V1357" s="735" t="s">
        <v>308</v>
      </c>
      <c r="W1357" s="735" t="s">
        <v>218</v>
      </c>
      <c r="X1357" s="768">
        <v>30</v>
      </c>
      <c r="Y1357" s="735"/>
      <c r="Z1357" s="862"/>
      <c r="AA1357" s="735" t="s">
        <v>45</v>
      </c>
      <c r="AB1357" s="735" t="s">
        <v>863</v>
      </c>
      <c r="AC1357" s="735" t="s">
        <v>608</v>
      </c>
      <c r="AD1357" s="735">
        <v>180</v>
      </c>
      <c r="AE1357" s="738">
        <v>180</v>
      </c>
      <c r="AF1357" s="763">
        <v>46272</v>
      </c>
      <c r="AG1357" s="765"/>
      <c r="AH1357" s="765"/>
      <c r="AI1357" s="765" t="s">
        <v>308</v>
      </c>
      <c r="AJ1357" s="740">
        <v>22</v>
      </c>
      <c r="AK1357" s="738"/>
      <c r="AL1357" s="738"/>
      <c r="AM1357" s="937">
        <v>0</v>
      </c>
      <c r="AN1357" s="937"/>
      <c r="AO1357" s="937"/>
      <c r="AP1357" s="937">
        <v>0</v>
      </c>
      <c r="AQ1357" s="937">
        <v>180</v>
      </c>
      <c r="AR1357" s="937">
        <v>180</v>
      </c>
      <c r="AS1357" s="937"/>
      <c r="AT1357" s="937"/>
      <c r="AU1357" s="937"/>
      <c r="AV1357" s="937"/>
      <c r="AW1357" s="937"/>
      <c r="AX1357" s="937"/>
      <c r="AY1357" s="937"/>
      <c r="AZ1357" s="937"/>
      <c r="BA1357" s="937"/>
      <c r="BB1357" s="937">
        <v>0</v>
      </c>
      <c r="BC1357" s="937">
        <v>0</v>
      </c>
      <c r="BD1357" s="937">
        <v>0</v>
      </c>
      <c r="BE1357" s="937">
        <v>0</v>
      </c>
      <c r="BF1357" s="937">
        <v>0</v>
      </c>
      <c r="BG1357" s="937">
        <v>0</v>
      </c>
      <c r="BH1357" s="937">
        <v>0</v>
      </c>
      <c r="BI1357" s="937">
        <v>180</v>
      </c>
      <c r="BJ1357" s="937"/>
      <c r="BK1357" s="937">
        <v>0</v>
      </c>
      <c r="BL1357" s="937"/>
      <c r="BM1357" s="937"/>
      <c r="BN1357" s="937" t="s">
        <v>308</v>
      </c>
      <c r="BO1357" s="937" t="s">
        <v>308</v>
      </c>
      <c r="BP1357" s="937" t="s">
        <v>308</v>
      </c>
      <c r="BQ1357" s="937" t="s">
        <v>308</v>
      </c>
      <c r="BR1357" s="937"/>
      <c r="BS1357" s="937" t="s">
        <v>397</v>
      </c>
      <c r="BT1357" s="937"/>
      <c r="BU1357" s="937">
        <v>0</v>
      </c>
      <c r="BV1357" s="937">
        <v>30</v>
      </c>
      <c r="BW1357" s="937">
        <v>30</v>
      </c>
      <c r="BX1357" s="937">
        <v>30</v>
      </c>
      <c r="BY1357" s="937">
        <v>21</v>
      </c>
      <c r="BZ1357" s="937">
        <v>15</v>
      </c>
      <c r="CA1357" s="937"/>
      <c r="CB1357" s="937"/>
      <c r="CC1357" s="937"/>
      <c r="CD1357" s="937"/>
      <c r="CE1357" s="937"/>
      <c r="CF1357" s="937"/>
      <c r="CG1357" s="937"/>
      <c r="CH1357" s="937"/>
      <c r="CI1357" s="937"/>
      <c r="CJ1357" s="937"/>
      <c r="CK1357" s="768"/>
      <c r="CL1357" s="768">
        <v>180</v>
      </c>
      <c r="CM1357" s="768" t="s">
        <v>397</v>
      </c>
      <c r="CN1357" s="768" t="s">
        <v>397</v>
      </c>
      <c r="CO1357" s="768">
        <v>180</v>
      </c>
      <c r="CP1357" s="768">
        <v>180</v>
      </c>
      <c r="CQ1357" s="768">
        <v>180</v>
      </c>
      <c r="CR1357" s="735">
        <v>180</v>
      </c>
      <c r="CS1357" s="769"/>
      <c r="CT1357" s="860">
        <v>46294</v>
      </c>
      <c r="CU1357" s="941" t="s">
        <v>1292</v>
      </c>
      <c r="CV1357" s="763"/>
      <c r="CW1357" s="763"/>
      <c r="CX1357" s="860">
        <v>46255</v>
      </c>
      <c r="CY1357" s="861" t="s">
        <v>2666</v>
      </c>
      <c r="CZ1357" s="861">
        <v>0</v>
      </c>
      <c r="DA1357" s="749">
        <v>46269</v>
      </c>
      <c r="DB1357" s="749" t="s">
        <v>633</v>
      </c>
      <c r="DC1357" s="749" t="s">
        <v>634</v>
      </c>
      <c r="DD1357" s="749" t="s">
        <v>397</v>
      </c>
      <c r="DE1357" s="749">
        <v>0</v>
      </c>
      <c r="DF1357" s="749">
        <v>0</v>
      </c>
      <c r="DG1357" s="749">
        <v>0</v>
      </c>
      <c r="DH1357" s="770">
        <v>0</v>
      </c>
      <c r="DI1357" s="763" t="s">
        <v>390</v>
      </c>
      <c r="DJ1357" s="763">
        <v>46272</v>
      </c>
      <c r="DK1357" s="763" t="s">
        <v>390</v>
      </c>
      <c r="DL1357" s="763" t="s">
        <v>390</v>
      </c>
      <c r="DM1357" s="763">
        <v>46273</v>
      </c>
      <c r="DN1357" s="763">
        <v>46273</v>
      </c>
      <c r="DO1357" s="771">
        <v>0</v>
      </c>
      <c r="DP1357" s="763">
        <v>46290</v>
      </c>
      <c r="DQ1357" s="763">
        <v>46290</v>
      </c>
      <c r="DR1357" s="763">
        <v>46290</v>
      </c>
      <c r="DS1357" s="770">
        <v>46290</v>
      </c>
      <c r="DT1357" s="752">
        <v>46290</v>
      </c>
      <c r="DU1357" s="753">
        <v>-9</v>
      </c>
      <c r="DV1357" s="753" t="s">
        <v>308</v>
      </c>
      <c r="DW1357" s="754">
        <v>46281</v>
      </c>
      <c r="DX1357" s="755">
        <v>46281</v>
      </c>
      <c r="DY1357" s="754" t="e">
        <v>#VALUE!</v>
      </c>
      <c r="DZ1357" s="754" t="e">
        <v>#VALUE!</v>
      </c>
      <c r="EA1357" s="754" t="e">
        <v>#VALUE!</v>
      </c>
      <c r="EB1357" s="754" t="e">
        <v>#VALUE!</v>
      </c>
      <c r="HA1357" s="756" t="s">
        <v>397</v>
      </c>
      <c r="HB1357" s="756" t="s">
        <v>397</v>
      </c>
      <c r="HC1357" s="756" t="s">
        <v>397</v>
      </c>
      <c r="HD1357" s="756" t="s">
        <v>397</v>
      </c>
      <c r="HE1357" s="756" t="s">
        <v>397</v>
      </c>
      <c r="HF1357" s="756" t="s">
        <v>397</v>
      </c>
      <c r="HG1357" s="756" t="s">
        <v>397</v>
      </c>
      <c r="HH1357" s="756" t="s">
        <v>397</v>
      </c>
      <c r="HI1357" s="756" t="s">
        <v>397</v>
      </c>
      <c r="HJ1357" s="756" t="s">
        <v>397</v>
      </c>
      <c r="HK1357"/>
      <c r="HL1357"/>
      <c r="HM1357"/>
      <c r="HN1357" s="756" t="str">
        <f t="shared" si="45"/>
        <v>AUTO PRINT</v>
      </c>
      <c r="HO1357"/>
      <c r="HP1357" s="757" t="s">
        <v>572</v>
      </c>
      <c r="HQ1357" s="757" t="s">
        <v>572</v>
      </c>
      <c r="HR1357" s="757" t="s">
        <v>572</v>
      </c>
      <c r="HS1357"/>
      <c r="HW1357" s="758"/>
      <c r="HX1357"/>
      <c r="HY1357" s="759" t="s">
        <v>3367</v>
      </c>
      <c r="HZ1357" s="759" t="s">
        <v>3367</v>
      </c>
      <c r="IA1357" s="759" t="s">
        <v>3367</v>
      </c>
      <c r="IC1357" s="760" t="s">
        <v>572</v>
      </c>
      <c r="ID1357" s="760" t="s">
        <v>572</v>
      </c>
      <c r="IE1357" s="760" t="s">
        <v>572</v>
      </c>
      <c r="IF1357" s="761" t="s">
        <v>572</v>
      </c>
      <c r="IG1357" s="619" t="str">
        <f t="shared" si="46"/>
        <v>IN HOUSE (MANUAL)</v>
      </c>
      <c r="II1357" s="761" t="s">
        <v>572</v>
      </c>
      <c r="IK1357" s="761" t="str">
        <f>IFERROR(VLOOKUP($M1357,#REF!,13,0),"IN HOUSE (MANUAL)")</f>
        <v>IN HOUSE (MANUAL)</v>
      </c>
      <c r="IM1357" s="760" t="s">
        <v>572</v>
      </c>
      <c r="IN1357" s="760" t="s">
        <v>572</v>
      </c>
      <c r="IO1357" s="760" t="s">
        <v>572</v>
      </c>
      <c r="IQ1357" s="760" t="s">
        <v>572</v>
      </c>
      <c r="IR1357" s="760" t="s">
        <v>572</v>
      </c>
      <c r="IT1357" s="760" t="s">
        <v>572</v>
      </c>
      <c r="IV1357" s="760" t="s">
        <v>572</v>
      </c>
      <c r="IW1357" s="760" t="s">
        <v>572</v>
      </c>
      <c r="IY1357" s="760" t="s">
        <v>572</v>
      </c>
      <c r="IZ1357" s="760" t="s">
        <v>572</v>
      </c>
      <c r="JB1357" s="760" t="s">
        <v>572</v>
      </c>
      <c r="JC1357" s="760" t="s">
        <v>572</v>
      </c>
      <c r="JE1357" s="760" t="s">
        <v>572</v>
      </c>
      <c r="JF1357" s="760" t="s">
        <v>572</v>
      </c>
    </row>
    <row r="1358" spans="1:266" ht="17.25" customHeight="1" x14ac:dyDescent="0.35">
      <c r="A1358" s="618" t="s">
        <v>2667</v>
      </c>
      <c r="B1358" s="730">
        <v>75</v>
      </c>
      <c r="C1358" s="730" t="s">
        <v>2540</v>
      </c>
      <c r="D1358" s="730" t="s">
        <v>2540</v>
      </c>
      <c r="E1358" s="730">
        <v>23</v>
      </c>
      <c r="F1358" s="731" t="s">
        <v>574</v>
      </c>
      <c r="G1358" s="732">
        <v>1</v>
      </c>
      <c r="H1358" s="826">
        <v>46233</v>
      </c>
      <c r="I1358" s="730">
        <v>38</v>
      </c>
      <c r="J1358" s="730" t="s">
        <v>308</v>
      </c>
      <c r="K1358" s="730">
        <v>40</v>
      </c>
      <c r="L1358" s="730" t="s">
        <v>2668</v>
      </c>
      <c r="M1358" s="772" t="s">
        <v>2667</v>
      </c>
      <c r="N1358" s="772">
        <v>0</v>
      </c>
      <c r="O1358" s="772" t="s">
        <v>390</v>
      </c>
      <c r="P1358" s="772" t="s">
        <v>390</v>
      </c>
      <c r="Q1358" s="772">
        <v>0</v>
      </c>
      <c r="R1358" s="772" t="s">
        <v>2542</v>
      </c>
      <c r="S1358" s="772" t="s">
        <v>308</v>
      </c>
      <c r="T1358" s="772" t="s">
        <v>2665</v>
      </c>
      <c r="U1358" s="772">
        <v>880</v>
      </c>
      <c r="V1358" s="772" t="s">
        <v>308</v>
      </c>
      <c r="W1358" s="772" t="s">
        <v>218</v>
      </c>
      <c r="X1358" s="773">
        <v>444</v>
      </c>
      <c r="Y1358" s="772"/>
      <c r="Z1358" s="886"/>
      <c r="AA1358" s="772" t="s">
        <v>45</v>
      </c>
      <c r="AB1358" s="772" t="s">
        <v>863</v>
      </c>
      <c r="AC1358" s="772" t="s">
        <v>885</v>
      </c>
      <c r="AD1358" s="772">
        <v>1398</v>
      </c>
      <c r="AE1358" s="864">
        <v>1398</v>
      </c>
      <c r="AF1358" s="774">
        <v>46272</v>
      </c>
      <c r="AG1358" s="777"/>
      <c r="AH1358" s="777"/>
      <c r="AI1358" s="777" t="s">
        <v>308</v>
      </c>
      <c r="AJ1358" s="778">
        <v>23</v>
      </c>
      <c r="AK1358" s="864"/>
      <c r="AL1358" s="864"/>
      <c r="AM1358" s="901">
        <v>0</v>
      </c>
      <c r="AN1358" s="901"/>
      <c r="AO1358" s="901"/>
      <c r="AP1358" s="901">
        <v>570</v>
      </c>
      <c r="AQ1358" s="901">
        <v>1398</v>
      </c>
      <c r="AR1358" s="901">
        <v>1398</v>
      </c>
      <c r="AS1358" s="901"/>
      <c r="AT1358" s="901"/>
      <c r="AU1358" s="901"/>
      <c r="AV1358" s="901"/>
      <c r="AW1358" s="901"/>
      <c r="AX1358" s="901"/>
      <c r="AY1358" s="901"/>
      <c r="AZ1358" s="901"/>
      <c r="BA1358" s="901"/>
      <c r="BB1358" s="901">
        <v>0</v>
      </c>
      <c r="BC1358" s="901">
        <v>570</v>
      </c>
      <c r="BD1358" s="901">
        <v>0</v>
      </c>
      <c r="BE1358" s="901">
        <v>0</v>
      </c>
      <c r="BF1358" s="901">
        <v>246</v>
      </c>
      <c r="BG1358" s="901">
        <v>0</v>
      </c>
      <c r="BH1358" s="901">
        <v>0</v>
      </c>
      <c r="BI1358" s="901">
        <v>1398</v>
      </c>
      <c r="BJ1358" s="901"/>
      <c r="BK1358" s="901">
        <v>0</v>
      </c>
      <c r="BL1358" s="901"/>
      <c r="BM1358" s="901"/>
      <c r="BN1358" s="901" t="s">
        <v>308</v>
      </c>
      <c r="BO1358" s="901" t="s">
        <v>308</v>
      </c>
      <c r="BP1358" s="901" t="s">
        <v>308</v>
      </c>
      <c r="BQ1358" s="901" t="s">
        <v>308</v>
      </c>
      <c r="BR1358" s="901"/>
      <c r="BS1358" s="901" t="s">
        <v>397</v>
      </c>
      <c r="BT1358" s="901"/>
      <c r="BU1358" s="901">
        <v>0</v>
      </c>
      <c r="BV1358" s="901">
        <v>354</v>
      </c>
      <c r="BW1358" s="901">
        <v>354</v>
      </c>
      <c r="BX1358" s="901">
        <v>354</v>
      </c>
      <c r="BY1358" s="901">
        <v>192</v>
      </c>
      <c r="BZ1358" s="901">
        <v>198</v>
      </c>
      <c r="CA1358" s="901"/>
      <c r="CB1358" s="901"/>
      <c r="CC1358" s="901"/>
      <c r="CD1358" s="901"/>
      <c r="CE1358" s="901"/>
      <c r="CF1358" s="901"/>
      <c r="CG1358" s="901"/>
      <c r="CH1358" s="901"/>
      <c r="CI1358" s="901"/>
      <c r="CJ1358" s="901"/>
      <c r="CK1358" s="773"/>
      <c r="CL1358" s="773">
        <v>632</v>
      </c>
      <c r="CM1358" s="773" t="s">
        <v>397</v>
      </c>
      <c r="CN1358" s="773" t="s">
        <v>397</v>
      </c>
      <c r="CO1358" s="773">
        <v>1398</v>
      </c>
      <c r="CP1358" s="773">
        <v>1398</v>
      </c>
      <c r="CQ1358" s="773">
        <v>1398</v>
      </c>
      <c r="CR1358" s="772">
        <v>1398</v>
      </c>
      <c r="CS1358" s="781"/>
      <c r="CT1358" s="865" t="s">
        <v>308</v>
      </c>
      <c r="CU1358" s="900" t="s">
        <v>308</v>
      </c>
      <c r="CV1358" s="774"/>
      <c r="CW1358" s="774"/>
      <c r="CX1358" s="865">
        <v>46265</v>
      </c>
      <c r="CY1358" s="870" t="s">
        <v>923</v>
      </c>
      <c r="CZ1358" s="870">
        <v>0</v>
      </c>
      <c r="DA1358" s="871">
        <v>46269</v>
      </c>
      <c r="DB1358" s="871" t="s">
        <v>633</v>
      </c>
      <c r="DC1358" s="871" t="s">
        <v>634</v>
      </c>
      <c r="DD1358" s="871" t="s">
        <v>397</v>
      </c>
      <c r="DE1358" s="871">
        <v>0</v>
      </c>
      <c r="DF1358" s="871">
        <v>0</v>
      </c>
      <c r="DG1358" s="871">
        <v>0</v>
      </c>
      <c r="DH1358" s="786">
        <v>0</v>
      </c>
      <c r="DI1358" s="774" t="s">
        <v>390</v>
      </c>
      <c r="DJ1358" s="774">
        <v>46272</v>
      </c>
      <c r="DK1358" s="774" t="s">
        <v>390</v>
      </c>
      <c r="DL1358" s="774" t="s">
        <v>390</v>
      </c>
      <c r="DM1358" s="774">
        <v>46273</v>
      </c>
      <c r="DN1358" s="774">
        <v>46273</v>
      </c>
      <c r="DO1358" s="787">
        <v>0</v>
      </c>
      <c r="DP1358" s="774">
        <v>46297</v>
      </c>
      <c r="DQ1358" s="774">
        <v>46297</v>
      </c>
      <c r="DR1358" s="774">
        <v>46297</v>
      </c>
      <c r="DS1358" s="786">
        <v>46297</v>
      </c>
      <c r="DT1358" s="752">
        <v>46297</v>
      </c>
      <c r="DU1358" s="753">
        <v>-14</v>
      </c>
      <c r="DV1358" s="753" t="s">
        <v>308</v>
      </c>
      <c r="DW1358" s="754">
        <v>46281</v>
      </c>
      <c r="DX1358" s="755">
        <v>46283</v>
      </c>
      <c r="DY1358" s="754" t="e">
        <v>#VALUE!</v>
      </c>
      <c r="DZ1358" s="754" t="e">
        <v>#VALUE!</v>
      </c>
      <c r="EA1358" s="754"/>
      <c r="EB1358" s="754"/>
      <c r="HA1358" s="756" t="s">
        <v>397</v>
      </c>
      <c r="HB1358" s="756" t="s">
        <v>397</v>
      </c>
      <c r="HC1358" s="756" t="s">
        <v>397</v>
      </c>
      <c r="HD1358" s="756" t="s">
        <v>397</v>
      </c>
      <c r="HE1358" s="756" t="s">
        <v>397</v>
      </c>
      <c r="HF1358" s="756" t="s">
        <v>397</v>
      </c>
      <c r="HG1358" s="756" t="s">
        <v>397</v>
      </c>
      <c r="HH1358" s="756" t="s">
        <v>397</v>
      </c>
      <c r="HI1358" s="756" t="s">
        <v>397</v>
      </c>
      <c r="HJ1358" s="756" t="s">
        <v>397</v>
      </c>
      <c r="HK1358"/>
      <c r="HL1358"/>
      <c r="HM1358"/>
      <c r="HN1358" s="756" t="str">
        <f t="shared" si="45"/>
        <v>AUTO PRINT</v>
      </c>
      <c r="HO1358"/>
      <c r="HP1358" s="757" t="s">
        <v>572</v>
      </c>
      <c r="HQ1358" s="757" t="s">
        <v>572</v>
      </c>
      <c r="HR1358" s="757" t="s">
        <v>572</v>
      </c>
      <c r="HS1358"/>
      <c r="HW1358" s="758"/>
      <c r="HX1358"/>
      <c r="HY1358" s="759" t="s">
        <v>3367</v>
      </c>
      <c r="HZ1358" s="759" t="s">
        <v>3367</v>
      </c>
      <c r="IA1358" s="759" t="s">
        <v>3367</v>
      </c>
      <c r="IC1358" s="760" t="s">
        <v>572</v>
      </c>
      <c r="ID1358" s="760" t="s">
        <v>572</v>
      </c>
      <c r="IE1358" s="760" t="s">
        <v>572</v>
      </c>
      <c r="IF1358" s="761" t="s">
        <v>572</v>
      </c>
      <c r="IG1358" s="619" t="str">
        <f t="shared" si="46"/>
        <v>IN HOUSE (MANUAL)</v>
      </c>
      <c r="II1358" s="761" t="s">
        <v>572</v>
      </c>
      <c r="IK1358" s="761" t="str">
        <f>IFERROR(VLOOKUP($M1358,#REF!,13,0),"IN HOUSE (MANUAL)")</f>
        <v>IN HOUSE (MANUAL)</v>
      </c>
      <c r="IM1358" s="760" t="s">
        <v>572</v>
      </c>
      <c r="IN1358" s="760" t="s">
        <v>572</v>
      </c>
      <c r="IO1358" s="760" t="s">
        <v>572</v>
      </c>
      <c r="IQ1358" s="760" t="s">
        <v>572</v>
      </c>
      <c r="IR1358" s="760" t="s">
        <v>572</v>
      </c>
      <c r="IT1358" s="760" t="s">
        <v>572</v>
      </c>
      <c r="IV1358" s="760" t="s">
        <v>572</v>
      </c>
      <c r="IW1358" s="760" t="s">
        <v>572</v>
      </c>
      <c r="IY1358" s="760" t="s">
        <v>572</v>
      </c>
      <c r="IZ1358" s="760" t="s">
        <v>572</v>
      </c>
      <c r="JB1358" s="760" t="s">
        <v>572</v>
      </c>
      <c r="JC1358" s="760" t="s">
        <v>572</v>
      </c>
      <c r="JE1358" s="760" t="s">
        <v>572</v>
      </c>
      <c r="JF1358" s="760" t="s">
        <v>572</v>
      </c>
    </row>
    <row r="1359" spans="1:266" ht="17.25" customHeight="1" x14ac:dyDescent="0.35">
      <c r="A1359" s="618" t="s">
        <v>2669</v>
      </c>
      <c r="B1359" s="730">
        <v>76</v>
      </c>
      <c r="C1359" s="730" t="s">
        <v>2540</v>
      </c>
      <c r="D1359" s="730" t="s">
        <v>2540</v>
      </c>
      <c r="E1359" s="730">
        <v>23</v>
      </c>
      <c r="F1359" s="731" t="s">
        <v>574</v>
      </c>
      <c r="G1359" s="732">
        <v>1</v>
      </c>
      <c r="H1359" s="826">
        <v>46233</v>
      </c>
      <c r="I1359" s="730">
        <v>38</v>
      </c>
      <c r="J1359" s="730" t="s">
        <v>308</v>
      </c>
      <c r="K1359" s="730">
        <v>42</v>
      </c>
      <c r="L1359" s="730" t="s">
        <v>2670</v>
      </c>
      <c r="M1359" s="772" t="s">
        <v>2669</v>
      </c>
      <c r="N1359" s="772">
        <v>0</v>
      </c>
      <c r="O1359" s="772" t="s">
        <v>390</v>
      </c>
      <c r="P1359" s="772" t="s">
        <v>390</v>
      </c>
      <c r="Q1359" s="772">
        <v>0</v>
      </c>
      <c r="R1359" s="772" t="s">
        <v>2542</v>
      </c>
      <c r="S1359" s="772" t="s">
        <v>308</v>
      </c>
      <c r="T1359" s="772" t="s">
        <v>2665</v>
      </c>
      <c r="U1359" s="772">
        <v>880</v>
      </c>
      <c r="V1359" s="772" t="s">
        <v>308</v>
      </c>
      <c r="W1359" s="772" t="s">
        <v>218</v>
      </c>
      <c r="X1359" s="773">
        <v>0</v>
      </c>
      <c r="Y1359" s="772"/>
      <c r="Z1359" s="886"/>
      <c r="AA1359" s="772" t="s">
        <v>45</v>
      </c>
      <c r="AB1359" s="772" t="s">
        <v>863</v>
      </c>
      <c r="AC1359" s="772" t="s">
        <v>589</v>
      </c>
      <c r="AD1359" s="772">
        <v>162</v>
      </c>
      <c r="AE1359" s="864">
        <v>162</v>
      </c>
      <c r="AF1359" s="774">
        <v>46272</v>
      </c>
      <c r="AG1359" s="777"/>
      <c r="AH1359" s="777"/>
      <c r="AI1359" s="777" t="s">
        <v>308</v>
      </c>
      <c r="AJ1359" s="778">
        <v>24</v>
      </c>
      <c r="AK1359" s="864"/>
      <c r="AL1359" s="864"/>
      <c r="AM1359" s="901">
        <v>0</v>
      </c>
      <c r="AN1359" s="901"/>
      <c r="AO1359" s="901"/>
      <c r="AP1359" s="901">
        <v>72</v>
      </c>
      <c r="AQ1359" s="901">
        <v>162</v>
      </c>
      <c r="AR1359" s="901">
        <v>162</v>
      </c>
      <c r="AS1359" s="901"/>
      <c r="AT1359" s="901"/>
      <c r="AU1359" s="901"/>
      <c r="AV1359" s="901"/>
      <c r="AW1359" s="901"/>
      <c r="AX1359" s="901"/>
      <c r="AY1359" s="901"/>
      <c r="AZ1359" s="901"/>
      <c r="BA1359" s="901"/>
      <c r="BB1359" s="901">
        <v>0</v>
      </c>
      <c r="BC1359" s="901">
        <v>72</v>
      </c>
      <c r="BD1359" s="901">
        <v>0</v>
      </c>
      <c r="BE1359" s="901">
        <v>0</v>
      </c>
      <c r="BF1359" s="901">
        <v>0</v>
      </c>
      <c r="BG1359" s="901">
        <v>0</v>
      </c>
      <c r="BH1359" s="901">
        <v>0</v>
      </c>
      <c r="BI1359" s="901">
        <v>162</v>
      </c>
      <c r="BJ1359" s="901"/>
      <c r="BK1359" s="901">
        <v>0</v>
      </c>
      <c r="BL1359" s="901"/>
      <c r="BM1359" s="901"/>
      <c r="BN1359" s="901" t="s">
        <v>308</v>
      </c>
      <c r="BO1359" s="901" t="s">
        <v>308</v>
      </c>
      <c r="BP1359" s="901" t="s">
        <v>308</v>
      </c>
      <c r="BQ1359" s="901" t="s">
        <v>308</v>
      </c>
      <c r="BR1359" s="901"/>
      <c r="BS1359" s="901" t="s">
        <v>397</v>
      </c>
      <c r="BT1359" s="901"/>
      <c r="BU1359" s="901">
        <v>0</v>
      </c>
      <c r="BV1359" s="901">
        <v>0</v>
      </c>
      <c r="BW1359" s="901">
        <v>0</v>
      </c>
      <c r="BX1359" s="901">
        <v>0</v>
      </c>
      <c r="BY1359" s="901">
        <v>47</v>
      </c>
      <c r="BZ1359" s="901">
        <v>28</v>
      </c>
      <c r="CA1359" s="901"/>
      <c r="CB1359" s="901"/>
      <c r="CC1359" s="901"/>
      <c r="CD1359" s="901"/>
      <c r="CE1359" s="901"/>
      <c r="CF1359" s="901"/>
      <c r="CG1359" s="901"/>
      <c r="CH1359" s="901"/>
      <c r="CI1359" s="901"/>
      <c r="CJ1359" s="901"/>
      <c r="CK1359" s="773"/>
      <c r="CL1359" s="773">
        <v>54</v>
      </c>
      <c r="CM1359" s="773" t="s">
        <v>397</v>
      </c>
      <c r="CN1359" s="773" t="s">
        <v>397</v>
      </c>
      <c r="CO1359" s="773">
        <v>162</v>
      </c>
      <c r="CP1359" s="773">
        <v>162</v>
      </c>
      <c r="CQ1359" s="773">
        <v>162</v>
      </c>
      <c r="CR1359" s="772">
        <v>162</v>
      </c>
      <c r="CS1359" s="781"/>
      <c r="CT1359" s="865" t="s">
        <v>308</v>
      </c>
      <c r="CU1359" s="900" t="s">
        <v>308</v>
      </c>
      <c r="CV1359" s="774"/>
      <c r="CW1359" s="774"/>
      <c r="CX1359" s="865">
        <v>46265</v>
      </c>
      <c r="CY1359" s="870" t="s">
        <v>923</v>
      </c>
      <c r="CZ1359" s="870">
        <v>0</v>
      </c>
      <c r="DA1359" s="871">
        <v>46269</v>
      </c>
      <c r="DB1359" s="871" t="s">
        <v>633</v>
      </c>
      <c r="DC1359" s="871" t="s">
        <v>634</v>
      </c>
      <c r="DD1359" s="871" t="s">
        <v>397</v>
      </c>
      <c r="DE1359" s="871">
        <v>0</v>
      </c>
      <c r="DF1359" s="871">
        <v>0</v>
      </c>
      <c r="DG1359" s="871">
        <v>0</v>
      </c>
      <c r="DH1359" s="786">
        <v>0</v>
      </c>
      <c r="DI1359" s="774" t="s">
        <v>390</v>
      </c>
      <c r="DJ1359" s="774">
        <v>46272</v>
      </c>
      <c r="DK1359" s="774" t="s">
        <v>390</v>
      </c>
      <c r="DL1359" s="774" t="s">
        <v>390</v>
      </c>
      <c r="DM1359" s="774">
        <v>46275</v>
      </c>
      <c r="DN1359" s="774">
        <v>46275</v>
      </c>
      <c r="DO1359" s="787">
        <v>0</v>
      </c>
      <c r="DP1359" s="774">
        <v>46311</v>
      </c>
      <c r="DQ1359" s="774">
        <v>46311</v>
      </c>
      <c r="DR1359" s="774">
        <v>46311</v>
      </c>
      <c r="DS1359" s="786">
        <v>46311</v>
      </c>
      <c r="DT1359" s="752">
        <v>46311</v>
      </c>
      <c r="DU1359" s="753">
        <v>-28</v>
      </c>
      <c r="DV1359" s="753" t="s">
        <v>308</v>
      </c>
      <c r="DW1359" s="754">
        <v>46283</v>
      </c>
      <c r="DX1359" s="755">
        <v>46283</v>
      </c>
      <c r="DY1359" s="754" t="e">
        <v>#VALUE!</v>
      </c>
      <c r="DZ1359" s="754" t="e">
        <v>#VALUE!</v>
      </c>
      <c r="EA1359" s="754"/>
      <c r="EB1359" s="754"/>
      <c r="HA1359" s="756" t="s">
        <v>397</v>
      </c>
      <c r="HB1359" s="756" t="s">
        <v>397</v>
      </c>
      <c r="HC1359" s="756" t="s">
        <v>397</v>
      </c>
      <c r="HD1359" s="756" t="s">
        <v>397</v>
      </c>
      <c r="HE1359" s="756" t="s">
        <v>397</v>
      </c>
      <c r="HF1359" s="756" t="s">
        <v>397</v>
      </c>
      <c r="HG1359" s="756" t="s">
        <v>397</v>
      </c>
      <c r="HH1359" s="756" t="s">
        <v>397</v>
      </c>
      <c r="HI1359" s="756" t="s">
        <v>397</v>
      </c>
      <c r="HJ1359" s="756" t="s">
        <v>397</v>
      </c>
      <c r="HK1359"/>
      <c r="HL1359"/>
      <c r="HM1359"/>
      <c r="HN1359" s="756" t="str">
        <f t="shared" si="45"/>
        <v>AUTO PRINT</v>
      </c>
      <c r="HO1359"/>
      <c r="HP1359" s="757" t="s">
        <v>572</v>
      </c>
      <c r="HQ1359" s="757" t="s">
        <v>572</v>
      </c>
      <c r="HR1359" s="757" t="s">
        <v>572</v>
      </c>
      <c r="HS1359"/>
      <c r="HW1359" s="758"/>
      <c r="HX1359"/>
      <c r="HY1359" s="759" t="s">
        <v>3367</v>
      </c>
      <c r="HZ1359" s="759" t="s">
        <v>3367</v>
      </c>
      <c r="IA1359" s="759" t="s">
        <v>3367</v>
      </c>
      <c r="IC1359" s="760" t="s">
        <v>572</v>
      </c>
      <c r="ID1359" s="760" t="s">
        <v>572</v>
      </c>
      <c r="IE1359" s="760" t="s">
        <v>572</v>
      </c>
      <c r="IF1359" s="761" t="s">
        <v>572</v>
      </c>
      <c r="IG1359" s="619" t="str">
        <f t="shared" si="46"/>
        <v>IN HOUSE (MANUAL)</v>
      </c>
      <c r="II1359" s="761" t="s">
        <v>572</v>
      </c>
      <c r="IK1359" s="761" t="str">
        <f>IFERROR(VLOOKUP($M1359,#REF!,13,0),"IN HOUSE (MANUAL)")</f>
        <v>IN HOUSE (MANUAL)</v>
      </c>
      <c r="IM1359" s="760" t="s">
        <v>572</v>
      </c>
      <c r="IN1359" s="760" t="s">
        <v>572</v>
      </c>
      <c r="IO1359" s="760" t="s">
        <v>572</v>
      </c>
      <c r="IQ1359" s="760" t="s">
        <v>572</v>
      </c>
      <c r="IR1359" s="760" t="s">
        <v>572</v>
      </c>
      <c r="IT1359" s="760" t="s">
        <v>572</v>
      </c>
      <c r="IV1359" s="760" t="s">
        <v>572</v>
      </c>
      <c r="IW1359" s="760" t="s">
        <v>572</v>
      </c>
      <c r="IY1359" s="760" t="s">
        <v>572</v>
      </c>
      <c r="IZ1359" s="760" t="s">
        <v>572</v>
      </c>
      <c r="JB1359" s="760" t="s">
        <v>572</v>
      </c>
      <c r="JC1359" s="760" t="s">
        <v>572</v>
      </c>
      <c r="JE1359" s="760" t="s">
        <v>572</v>
      </c>
      <c r="JF1359" s="760" t="s">
        <v>572</v>
      </c>
    </row>
    <row r="1360" spans="1:266" ht="17.25" customHeight="1" x14ac:dyDescent="0.35">
      <c r="A1360" s="618" t="s">
        <v>2671</v>
      </c>
      <c r="B1360" s="730">
        <v>77</v>
      </c>
      <c r="C1360" s="730" t="s">
        <v>2540</v>
      </c>
      <c r="D1360" s="730" t="s">
        <v>2540</v>
      </c>
      <c r="E1360" s="730">
        <v>23</v>
      </c>
      <c r="F1360" s="731" t="s">
        <v>2030</v>
      </c>
      <c r="G1360" s="732">
        <v>1</v>
      </c>
      <c r="H1360" s="826">
        <v>46233</v>
      </c>
      <c r="I1360" s="730">
        <v>39</v>
      </c>
      <c r="J1360" s="730" t="s">
        <v>308</v>
      </c>
      <c r="K1360" s="730">
        <v>42</v>
      </c>
      <c r="L1360" s="730" t="s">
        <v>2672</v>
      </c>
      <c r="M1360" s="868" t="s">
        <v>2671</v>
      </c>
      <c r="N1360" s="868">
        <v>0</v>
      </c>
      <c r="O1360" s="868" t="s">
        <v>390</v>
      </c>
      <c r="P1360" s="868" t="s">
        <v>390</v>
      </c>
      <c r="Q1360" s="868">
        <v>0</v>
      </c>
      <c r="R1360" s="868" t="s">
        <v>2542</v>
      </c>
      <c r="S1360" s="868" t="s">
        <v>308</v>
      </c>
      <c r="T1360" s="868" t="s">
        <v>2673</v>
      </c>
      <c r="U1360" s="868">
        <v>880</v>
      </c>
      <c r="V1360" s="868" t="s">
        <v>308</v>
      </c>
      <c r="W1360" s="868" t="s">
        <v>218</v>
      </c>
      <c r="X1360" s="867">
        <v>720</v>
      </c>
      <c r="Y1360" s="868"/>
      <c r="Z1360" s="885"/>
      <c r="AA1360" s="868" t="s">
        <v>45</v>
      </c>
      <c r="AB1360" s="868" t="s">
        <v>863</v>
      </c>
      <c r="AC1360" s="868" t="s">
        <v>608</v>
      </c>
      <c r="AD1360" s="868">
        <v>720</v>
      </c>
      <c r="AE1360" s="775">
        <v>720</v>
      </c>
      <c r="AF1360" s="776">
        <v>46290</v>
      </c>
      <c r="AG1360" s="777"/>
      <c r="AH1360" s="777"/>
      <c r="AI1360" s="777" t="s">
        <v>308</v>
      </c>
      <c r="AJ1360" s="778">
        <v>25</v>
      </c>
      <c r="AK1360" s="775"/>
      <c r="AL1360" s="775"/>
      <c r="AM1360" s="939">
        <v>720</v>
      </c>
      <c r="AN1360" s="939"/>
      <c r="AO1360" s="939"/>
      <c r="AP1360" s="939">
        <v>120</v>
      </c>
      <c r="AQ1360" s="939">
        <v>720</v>
      </c>
      <c r="AR1360" s="939">
        <v>720</v>
      </c>
      <c r="AS1360" s="939"/>
      <c r="AT1360" s="939"/>
      <c r="AU1360" s="939"/>
      <c r="AV1360" s="939"/>
      <c r="AW1360" s="939"/>
      <c r="AX1360" s="939"/>
      <c r="AY1360" s="939"/>
      <c r="AZ1360" s="939"/>
      <c r="BA1360" s="939"/>
      <c r="BB1360" s="939">
        <v>0</v>
      </c>
      <c r="BC1360" s="939">
        <v>120</v>
      </c>
      <c r="BD1360" s="939">
        <v>0</v>
      </c>
      <c r="BE1360" s="939">
        <v>0</v>
      </c>
      <c r="BF1360" s="939">
        <v>0</v>
      </c>
      <c r="BG1360" s="939">
        <v>0</v>
      </c>
      <c r="BH1360" s="939">
        <v>0</v>
      </c>
      <c r="BI1360" s="939">
        <v>720</v>
      </c>
      <c r="BJ1360" s="939"/>
      <c r="BK1360" s="939">
        <v>0</v>
      </c>
      <c r="BL1360" s="939"/>
      <c r="BM1360" s="939"/>
      <c r="BN1360" s="939" t="s">
        <v>308</v>
      </c>
      <c r="BO1360" s="939" t="s">
        <v>308</v>
      </c>
      <c r="BP1360" s="939" t="s">
        <v>308</v>
      </c>
      <c r="BQ1360" s="939" t="s">
        <v>308</v>
      </c>
      <c r="BR1360" s="939"/>
      <c r="BS1360" s="939" t="s">
        <v>397</v>
      </c>
      <c r="BT1360" s="939"/>
      <c r="BU1360" s="939">
        <v>720</v>
      </c>
      <c r="BV1360" s="939">
        <v>720</v>
      </c>
      <c r="BW1360" s="939">
        <v>720</v>
      </c>
      <c r="BX1360" s="939">
        <v>720</v>
      </c>
      <c r="BY1360" s="939">
        <v>227</v>
      </c>
      <c r="BZ1360" s="939">
        <v>720</v>
      </c>
      <c r="CA1360" s="939"/>
      <c r="CB1360" s="939"/>
      <c r="CC1360" s="939"/>
      <c r="CD1360" s="939"/>
      <c r="CE1360" s="939"/>
      <c r="CF1360" s="939"/>
      <c r="CG1360" s="939"/>
      <c r="CH1360" s="939"/>
      <c r="CI1360" s="939"/>
      <c r="CJ1360" s="939"/>
      <c r="CK1360" s="867"/>
      <c r="CL1360" s="867">
        <v>720</v>
      </c>
      <c r="CM1360" s="867" t="s">
        <v>397</v>
      </c>
      <c r="CN1360" s="867" t="s">
        <v>397</v>
      </c>
      <c r="CO1360" s="867">
        <v>720</v>
      </c>
      <c r="CP1360" s="867">
        <v>720</v>
      </c>
      <c r="CQ1360" s="867">
        <v>720</v>
      </c>
      <c r="CR1360" s="868">
        <v>720</v>
      </c>
      <c r="CS1360" s="869"/>
      <c r="CT1360" s="782" t="s">
        <v>308</v>
      </c>
      <c r="CU1360" s="866" t="s">
        <v>308</v>
      </c>
      <c r="CV1360" s="776"/>
      <c r="CW1360" s="776"/>
      <c r="CX1360" s="782">
        <v>46282</v>
      </c>
      <c r="CY1360" s="784" t="s">
        <v>2328</v>
      </c>
      <c r="CZ1360" s="784">
        <v>0</v>
      </c>
      <c r="DA1360" s="785">
        <v>46259</v>
      </c>
      <c r="DB1360" s="785" t="s">
        <v>615</v>
      </c>
      <c r="DC1360" s="785" t="s">
        <v>2582</v>
      </c>
      <c r="DD1360" s="785" t="s">
        <v>397</v>
      </c>
      <c r="DE1360" s="871">
        <v>0</v>
      </c>
      <c r="DF1360" s="871">
        <v>0</v>
      </c>
      <c r="DG1360" s="871">
        <v>0</v>
      </c>
      <c r="DH1360" s="872">
        <v>0</v>
      </c>
      <c r="DI1360" s="776" t="s">
        <v>390</v>
      </c>
      <c r="DJ1360" s="776">
        <v>46272</v>
      </c>
      <c r="DK1360" s="776">
        <v>46272</v>
      </c>
      <c r="DL1360" s="776" t="s">
        <v>390</v>
      </c>
      <c r="DM1360" s="776">
        <v>46275</v>
      </c>
      <c r="DN1360" s="776">
        <v>46275</v>
      </c>
      <c r="DO1360" s="873">
        <v>0</v>
      </c>
      <c r="DP1360" s="776">
        <v>46311</v>
      </c>
      <c r="DQ1360" s="776">
        <v>46311</v>
      </c>
      <c r="DR1360" s="776">
        <v>46311</v>
      </c>
      <c r="DS1360" s="872">
        <v>46311</v>
      </c>
      <c r="DT1360" s="752">
        <v>46311</v>
      </c>
      <c r="DU1360" s="753">
        <v>-25</v>
      </c>
      <c r="DV1360" s="753" t="s">
        <v>308</v>
      </c>
      <c r="DW1360" s="754">
        <v>46283</v>
      </c>
      <c r="DX1360" s="755">
        <v>46286</v>
      </c>
      <c r="DY1360" s="754" t="e">
        <v>#VALUE!</v>
      </c>
      <c r="DZ1360" s="754" t="e">
        <v>#VALUE!</v>
      </c>
      <c r="EA1360" s="754"/>
      <c r="EB1360" s="754"/>
      <c r="HA1360" s="756" t="s">
        <v>397</v>
      </c>
      <c r="HB1360" s="756" t="s">
        <v>397</v>
      </c>
      <c r="HC1360" s="756" t="s">
        <v>397</v>
      </c>
      <c r="HD1360" s="756" t="s">
        <v>397</v>
      </c>
      <c r="HE1360" s="756" t="s">
        <v>397</v>
      </c>
      <c r="HF1360" s="756" t="s">
        <v>397</v>
      </c>
      <c r="HG1360" s="756" t="s">
        <v>397</v>
      </c>
      <c r="HH1360" s="756" t="s">
        <v>397</v>
      </c>
      <c r="HI1360" s="756" t="s">
        <v>397</v>
      </c>
      <c r="HJ1360" s="756" t="s">
        <v>397</v>
      </c>
      <c r="HK1360"/>
      <c r="HL1360"/>
      <c r="HM1360"/>
      <c r="HN1360" s="756" t="str">
        <f t="shared" si="45"/>
        <v>AUTO PRINT</v>
      </c>
      <c r="HO1360"/>
      <c r="HP1360" s="757" t="s">
        <v>572</v>
      </c>
      <c r="HQ1360" s="757" t="s">
        <v>572</v>
      </c>
      <c r="HR1360" s="757" t="s">
        <v>572</v>
      </c>
      <c r="HS1360"/>
      <c r="HW1360" s="758"/>
      <c r="HX1360"/>
      <c r="HY1360" s="759" t="s">
        <v>3367</v>
      </c>
      <c r="HZ1360" s="759" t="s">
        <v>3367</v>
      </c>
      <c r="IA1360" s="759" t="s">
        <v>3367</v>
      </c>
      <c r="IC1360" s="760" t="s">
        <v>3368</v>
      </c>
      <c r="ID1360" s="760" t="s">
        <v>3368</v>
      </c>
      <c r="IE1360" s="760" t="s">
        <v>572</v>
      </c>
      <c r="IF1360" s="761" t="s">
        <v>3368</v>
      </c>
      <c r="IG1360" s="619" t="str">
        <f t="shared" si="46"/>
        <v>AUTO PRINTING</v>
      </c>
      <c r="II1360" s="761" t="s">
        <v>572</v>
      </c>
      <c r="IK1360" s="761" t="str">
        <f>IFERROR(VLOOKUP($M1360,#REF!,13,0),"IN HOUSE (MANUAL)")</f>
        <v>IN HOUSE (MANUAL)</v>
      </c>
      <c r="IM1360" s="760" t="s">
        <v>572</v>
      </c>
      <c r="IN1360" s="760" t="s">
        <v>572</v>
      </c>
      <c r="IO1360" s="760" t="s">
        <v>572</v>
      </c>
      <c r="IQ1360" s="760" t="s">
        <v>572</v>
      </c>
      <c r="IR1360" s="760" t="s">
        <v>572</v>
      </c>
      <c r="IT1360" s="760" t="s">
        <v>572</v>
      </c>
      <c r="IV1360" s="760" t="s">
        <v>572</v>
      </c>
      <c r="IW1360" s="760" t="s">
        <v>572</v>
      </c>
      <c r="IY1360" s="760" t="s">
        <v>572</v>
      </c>
      <c r="IZ1360" s="760" t="s">
        <v>572</v>
      </c>
      <c r="JB1360" s="760" t="s">
        <v>572</v>
      </c>
      <c r="JC1360" s="760" t="s">
        <v>572</v>
      </c>
      <c r="JE1360" s="760" t="s">
        <v>572</v>
      </c>
      <c r="JF1360" s="760" t="s">
        <v>572</v>
      </c>
    </row>
    <row r="1361" spans="1:266" ht="16.5" customHeight="1" collapsed="1" x14ac:dyDescent="0.35">
      <c r="A1361" s="618" t="s">
        <v>2674</v>
      </c>
      <c r="B1361" s="730">
        <v>78</v>
      </c>
      <c r="C1361" s="730" t="s">
        <v>2540</v>
      </c>
      <c r="D1361" s="730" t="s">
        <v>2540</v>
      </c>
      <c r="E1361" s="730">
        <v>23</v>
      </c>
      <c r="F1361" s="731" t="s">
        <v>2030</v>
      </c>
      <c r="G1361" s="732">
        <v>1</v>
      </c>
      <c r="H1361" s="826">
        <v>46233</v>
      </c>
      <c r="I1361" s="730">
        <v>39</v>
      </c>
      <c r="J1361" s="730" t="s">
        <v>308</v>
      </c>
      <c r="K1361" s="730">
        <v>42</v>
      </c>
      <c r="L1361" s="730" t="s">
        <v>2675</v>
      </c>
      <c r="M1361" s="868" t="s">
        <v>2674</v>
      </c>
      <c r="N1361" s="868">
        <v>0</v>
      </c>
      <c r="O1361" s="868" t="s">
        <v>390</v>
      </c>
      <c r="P1361" s="868" t="s">
        <v>390</v>
      </c>
      <c r="Q1361" s="868">
        <v>0</v>
      </c>
      <c r="R1361" s="868" t="s">
        <v>2542</v>
      </c>
      <c r="S1361" s="868" t="s">
        <v>308</v>
      </c>
      <c r="T1361" s="868" t="s">
        <v>2673</v>
      </c>
      <c r="U1361" s="868">
        <v>880</v>
      </c>
      <c r="V1361" s="868" t="s">
        <v>308</v>
      </c>
      <c r="W1361" s="868" t="s">
        <v>218</v>
      </c>
      <c r="X1361" s="867">
        <v>900</v>
      </c>
      <c r="Y1361" s="868"/>
      <c r="Z1361" s="885"/>
      <c r="AA1361" s="868" t="s">
        <v>45</v>
      </c>
      <c r="AB1361" s="868" t="s">
        <v>863</v>
      </c>
      <c r="AC1361" s="868" t="s">
        <v>608</v>
      </c>
      <c r="AD1361" s="868">
        <v>900</v>
      </c>
      <c r="AE1361" s="775">
        <v>900</v>
      </c>
      <c r="AF1361" s="776">
        <v>46290</v>
      </c>
      <c r="AG1361" s="777"/>
      <c r="AH1361" s="777"/>
      <c r="AI1361" s="777" t="s">
        <v>308</v>
      </c>
      <c r="AJ1361" s="778">
        <v>26</v>
      </c>
      <c r="AK1361" s="775"/>
      <c r="AL1361" s="775"/>
      <c r="AM1361" s="939">
        <v>900</v>
      </c>
      <c r="AN1361" s="939"/>
      <c r="AO1361" s="939"/>
      <c r="AP1361" s="939">
        <v>900</v>
      </c>
      <c r="AQ1361" s="939">
        <v>900</v>
      </c>
      <c r="AR1361" s="939">
        <v>900</v>
      </c>
      <c r="AS1361" s="939"/>
      <c r="AT1361" s="939"/>
      <c r="AU1361" s="939"/>
      <c r="AV1361" s="939"/>
      <c r="AW1361" s="939"/>
      <c r="AX1361" s="939"/>
      <c r="AY1361" s="939"/>
      <c r="AZ1361" s="939"/>
      <c r="BA1361" s="939"/>
      <c r="BB1361" s="939">
        <v>0</v>
      </c>
      <c r="BC1361" s="939">
        <v>900</v>
      </c>
      <c r="BD1361" s="939">
        <v>0</v>
      </c>
      <c r="BE1361" s="939">
        <v>0</v>
      </c>
      <c r="BF1361" s="939">
        <v>0</v>
      </c>
      <c r="BG1361" s="939">
        <v>0</v>
      </c>
      <c r="BH1361" s="939">
        <v>0</v>
      </c>
      <c r="BI1361" s="939">
        <v>900</v>
      </c>
      <c r="BJ1361" s="939"/>
      <c r="BK1361" s="939">
        <v>0</v>
      </c>
      <c r="BL1361" s="939"/>
      <c r="BM1361" s="939"/>
      <c r="BN1361" s="939" t="s">
        <v>308</v>
      </c>
      <c r="BO1361" s="939" t="s">
        <v>308</v>
      </c>
      <c r="BP1361" s="939" t="s">
        <v>308</v>
      </c>
      <c r="BQ1361" s="939" t="s">
        <v>308</v>
      </c>
      <c r="BR1361" s="939"/>
      <c r="BS1361" s="939" t="s">
        <v>397</v>
      </c>
      <c r="BT1361" s="939"/>
      <c r="BU1361" s="939">
        <v>900</v>
      </c>
      <c r="BV1361" s="939">
        <v>900</v>
      </c>
      <c r="BW1361" s="939">
        <v>900</v>
      </c>
      <c r="BX1361" s="939">
        <v>900</v>
      </c>
      <c r="BY1361" s="939">
        <v>900</v>
      </c>
      <c r="BZ1361" s="939">
        <v>879</v>
      </c>
      <c r="CA1361" s="939"/>
      <c r="CB1361" s="939"/>
      <c r="CC1361" s="939"/>
      <c r="CD1361" s="939"/>
      <c r="CE1361" s="939"/>
      <c r="CF1361" s="939"/>
      <c r="CG1361" s="939"/>
      <c r="CH1361" s="939"/>
      <c r="CI1361" s="939"/>
      <c r="CJ1361" s="939"/>
      <c r="CK1361" s="867"/>
      <c r="CL1361" s="867">
        <v>900</v>
      </c>
      <c r="CM1361" s="867" t="s">
        <v>397</v>
      </c>
      <c r="CN1361" s="867" t="s">
        <v>397</v>
      </c>
      <c r="CO1361" s="867">
        <v>900</v>
      </c>
      <c r="CP1361" s="867">
        <v>900</v>
      </c>
      <c r="CQ1361" s="867">
        <v>900</v>
      </c>
      <c r="CR1361" s="868">
        <v>900</v>
      </c>
      <c r="CS1361" s="869"/>
      <c r="CT1361" s="782" t="s">
        <v>308</v>
      </c>
      <c r="CU1361" s="866" t="s">
        <v>308</v>
      </c>
      <c r="CV1361" s="776"/>
      <c r="CW1361" s="776"/>
      <c r="CX1361" s="782">
        <v>46282</v>
      </c>
      <c r="CY1361" s="784" t="s">
        <v>2328</v>
      </c>
      <c r="CZ1361" s="784">
        <v>0</v>
      </c>
      <c r="DA1361" s="785">
        <v>46259</v>
      </c>
      <c r="DB1361" s="785" t="s">
        <v>615</v>
      </c>
      <c r="DC1361" s="785" t="s">
        <v>2582</v>
      </c>
      <c r="DD1361" s="785" t="s">
        <v>397</v>
      </c>
      <c r="DE1361" s="871">
        <v>0</v>
      </c>
      <c r="DF1361" s="871">
        <v>0</v>
      </c>
      <c r="DG1361" s="871">
        <v>0</v>
      </c>
      <c r="DH1361" s="872">
        <v>0</v>
      </c>
      <c r="DI1361" s="776" t="s">
        <v>390</v>
      </c>
      <c r="DJ1361" s="776">
        <v>46272</v>
      </c>
      <c r="DK1361" s="776">
        <v>46272</v>
      </c>
      <c r="DL1361" s="776">
        <v>46272</v>
      </c>
      <c r="DM1361" s="776">
        <v>46276</v>
      </c>
      <c r="DN1361" s="776">
        <v>46276</v>
      </c>
      <c r="DO1361" s="873">
        <v>0</v>
      </c>
      <c r="DP1361" s="776">
        <v>46311</v>
      </c>
      <c r="DQ1361" s="776">
        <v>46311</v>
      </c>
      <c r="DR1361" s="776">
        <v>46311</v>
      </c>
      <c r="DS1361" s="872">
        <v>46311</v>
      </c>
      <c r="DT1361" s="752">
        <v>46311</v>
      </c>
      <c r="DU1361" s="753">
        <v>-24</v>
      </c>
      <c r="DV1361" s="753" t="s">
        <v>308</v>
      </c>
      <c r="DW1361" s="754">
        <v>46286</v>
      </c>
      <c r="DX1361" s="755">
        <v>46287</v>
      </c>
      <c r="DY1361" s="754" t="e">
        <v>#VALUE!</v>
      </c>
      <c r="DZ1361" s="754" t="e">
        <v>#VALUE!</v>
      </c>
      <c r="EA1361" s="754"/>
      <c r="EB1361" s="754"/>
      <c r="HA1361" s="756" t="s">
        <v>397</v>
      </c>
      <c r="HB1361" s="756" t="s">
        <v>397</v>
      </c>
      <c r="HC1361" s="756" t="s">
        <v>397</v>
      </c>
      <c r="HD1361" s="756" t="s">
        <v>397</v>
      </c>
      <c r="HE1361" s="756" t="s">
        <v>397</v>
      </c>
      <c r="HF1361" s="756" t="s">
        <v>397</v>
      </c>
      <c r="HG1361" s="756" t="s">
        <v>397</v>
      </c>
      <c r="HH1361" s="756" t="s">
        <v>397</v>
      </c>
      <c r="HI1361" s="756" t="s">
        <v>397</v>
      </c>
      <c r="HJ1361" s="756" t="s">
        <v>397</v>
      </c>
      <c r="HK1361"/>
      <c r="HL1361"/>
      <c r="HM1361"/>
      <c r="HN1361" s="756" t="str">
        <f t="shared" si="45"/>
        <v>AUTO PRINT</v>
      </c>
      <c r="HO1361"/>
      <c r="HP1361" s="757" t="s">
        <v>572</v>
      </c>
      <c r="HQ1361" s="757" t="s">
        <v>572</v>
      </c>
      <c r="HR1361" s="757" t="s">
        <v>572</v>
      </c>
      <c r="HS1361"/>
      <c r="HW1361" s="758"/>
      <c r="HX1361"/>
      <c r="HY1361" s="759" t="s">
        <v>3367</v>
      </c>
      <c r="HZ1361" s="759" t="s">
        <v>3367</v>
      </c>
      <c r="IA1361" s="759" t="s">
        <v>3367</v>
      </c>
      <c r="IC1361" s="760" t="s">
        <v>3368</v>
      </c>
      <c r="ID1361" s="760" t="s">
        <v>3368</v>
      </c>
      <c r="IE1361" s="760" t="s">
        <v>572</v>
      </c>
      <c r="IF1361" s="761" t="s">
        <v>3368</v>
      </c>
      <c r="IG1361" s="619" t="str">
        <f t="shared" si="46"/>
        <v>AUTO PRINTING</v>
      </c>
      <c r="II1361" s="761" t="s">
        <v>572</v>
      </c>
      <c r="IK1361" s="761" t="str">
        <f>IFERROR(VLOOKUP($M1361,#REF!,13,0),"IN HOUSE (MANUAL)")</f>
        <v>IN HOUSE (MANUAL)</v>
      </c>
      <c r="IM1361" s="760" t="s">
        <v>572</v>
      </c>
      <c r="IN1361" s="760" t="s">
        <v>572</v>
      </c>
      <c r="IO1361" s="760" t="s">
        <v>572</v>
      </c>
      <c r="IQ1361" s="760" t="s">
        <v>572</v>
      </c>
      <c r="IR1361" s="760" t="s">
        <v>572</v>
      </c>
      <c r="IT1361" s="760" t="s">
        <v>572</v>
      </c>
      <c r="IV1361" s="760" t="s">
        <v>572</v>
      </c>
      <c r="IW1361" s="760" t="s">
        <v>572</v>
      </c>
      <c r="IY1361" s="760" t="s">
        <v>572</v>
      </c>
      <c r="IZ1361" s="760" t="s">
        <v>572</v>
      </c>
      <c r="JB1361" s="760" t="s">
        <v>572</v>
      </c>
      <c r="JC1361" s="760" t="s">
        <v>572</v>
      </c>
      <c r="JE1361" s="760" t="s">
        <v>572</v>
      </c>
      <c r="JF1361" s="760" t="s">
        <v>572</v>
      </c>
    </row>
    <row r="1362" spans="1:266" ht="17.25" customHeight="1" x14ac:dyDescent="0.35">
      <c r="A1362" s="618" t="s">
        <v>2676</v>
      </c>
      <c r="B1362" s="730">
        <v>79</v>
      </c>
      <c r="C1362" s="730" t="s">
        <v>2540</v>
      </c>
      <c r="D1362" s="730" t="s">
        <v>2540</v>
      </c>
      <c r="E1362" s="730">
        <v>23</v>
      </c>
      <c r="F1362" s="731" t="s">
        <v>2030</v>
      </c>
      <c r="G1362" s="732">
        <v>1</v>
      </c>
      <c r="H1362" s="826">
        <v>46233</v>
      </c>
      <c r="I1362" s="730">
        <v>39</v>
      </c>
      <c r="J1362" s="730" t="s">
        <v>308</v>
      </c>
      <c r="K1362" s="730">
        <v>42</v>
      </c>
      <c r="L1362" s="730" t="s">
        <v>2677</v>
      </c>
      <c r="M1362" s="868" t="s">
        <v>2676</v>
      </c>
      <c r="N1362" s="868">
        <v>0</v>
      </c>
      <c r="O1362" s="868" t="s">
        <v>390</v>
      </c>
      <c r="P1362" s="868" t="s">
        <v>390</v>
      </c>
      <c r="Q1362" s="868">
        <v>0</v>
      </c>
      <c r="R1362" s="868" t="s">
        <v>2631</v>
      </c>
      <c r="S1362" s="868" t="s">
        <v>308</v>
      </c>
      <c r="T1362" s="868" t="s">
        <v>2678</v>
      </c>
      <c r="U1362" s="868">
        <v>880</v>
      </c>
      <c r="V1362" s="868" t="s">
        <v>308</v>
      </c>
      <c r="W1362" s="868" t="s">
        <v>218</v>
      </c>
      <c r="X1362" s="867">
        <v>1080</v>
      </c>
      <c r="Y1362" s="868"/>
      <c r="Z1362" s="776"/>
      <c r="AA1362" s="868" t="s">
        <v>40</v>
      </c>
      <c r="AB1362" s="868" t="s">
        <v>863</v>
      </c>
      <c r="AC1362" s="868" t="s">
        <v>608</v>
      </c>
      <c r="AD1362" s="868">
        <v>1080</v>
      </c>
      <c r="AE1362" s="775">
        <v>1080</v>
      </c>
      <c r="AF1362" s="776">
        <v>46290</v>
      </c>
      <c r="AG1362" s="777"/>
      <c r="AH1362" s="777"/>
      <c r="AI1362" s="777" t="s">
        <v>308</v>
      </c>
      <c r="AJ1362" s="778">
        <v>27</v>
      </c>
      <c r="AK1362" s="894"/>
      <c r="AL1362" s="895"/>
      <c r="AM1362" s="896">
        <v>1080</v>
      </c>
      <c r="AN1362" s="896"/>
      <c r="AO1362" s="896"/>
      <c r="AP1362" s="896">
        <v>1080</v>
      </c>
      <c r="AQ1362" s="896">
        <v>1080</v>
      </c>
      <c r="AR1362" s="896">
        <v>820</v>
      </c>
      <c r="AS1362" s="896"/>
      <c r="AT1362" s="896"/>
      <c r="AU1362" s="896"/>
      <c r="AV1362" s="896"/>
      <c r="AW1362" s="896"/>
      <c r="AX1362" s="896"/>
      <c r="AY1362" s="896"/>
      <c r="AZ1362" s="896"/>
      <c r="BA1362" s="896"/>
      <c r="BB1362" s="896">
        <v>0</v>
      </c>
      <c r="BC1362" s="896">
        <v>1080</v>
      </c>
      <c r="BD1362" s="896">
        <v>0</v>
      </c>
      <c r="BE1362" s="896">
        <v>0</v>
      </c>
      <c r="BF1362" s="896">
        <v>1080</v>
      </c>
      <c r="BG1362" s="896">
        <v>0</v>
      </c>
      <c r="BH1362" s="896">
        <v>0</v>
      </c>
      <c r="BI1362" s="896">
        <v>1080</v>
      </c>
      <c r="BJ1362" s="896"/>
      <c r="BK1362" s="896">
        <v>0</v>
      </c>
      <c r="BL1362" s="896"/>
      <c r="BM1362" s="896"/>
      <c r="BN1362" s="896" t="s">
        <v>308</v>
      </c>
      <c r="BO1362" s="896" t="s">
        <v>308</v>
      </c>
      <c r="BP1362" s="896" t="s">
        <v>308</v>
      </c>
      <c r="BQ1362" s="896" t="s">
        <v>308</v>
      </c>
      <c r="BR1362" s="896"/>
      <c r="BS1362" s="896" t="s">
        <v>397</v>
      </c>
      <c r="BT1362" s="896"/>
      <c r="BU1362" s="896">
        <v>1080</v>
      </c>
      <c r="BV1362" s="896">
        <v>1080</v>
      </c>
      <c r="BW1362" s="896">
        <v>1080</v>
      </c>
      <c r="BX1362" s="896">
        <v>1080</v>
      </c>
      <c r="BY1362" s="896">
        <v>1080</v>
      </c>
      <c r="BZ1362" s="896">
        <v>1080</v>
      </c>
      <c r="CA1362" s="896"/>
      <c r="CB1362" s="896"/>
      <c r="CC1362" s="896"/>
      <c r="CD1362" s="896"/>
      <c r="CE1362" s="896"/>
      <c r="CF1362" s="896"/>
      <c r="CG1362" s="896"/>
      <c r="CH1362" s="896"/>
      <c r="CI1362" s="896"/>
      <c r="CJ1362" s="896"/>
      <c r="CK1362" s="867"/>
      <c r="CL1362" s="867">
        <v>1080</v>
      </c>
      <c r="CM1362" s="867" t="s">
        <v>397</v>
      </c>
      <c r="CN1362" s="867" t="s">
        <v>397</v>
      </c>
      <c r="CO1362" s="867">
        <v>1080</v>
      </c>
      <c r="CP1362" s="867">
        <v>1080</v>
      </c>
      <c r="CQ1362" s="867">
        <v>1080</v>
      </c>
      <c r="CR1362" s="868">
        <v>1080</v>
      </c>
      <c r="CS1362" s="869"/>
      <c r="CT1362" s="782" t="s">
        <v>308</v>
      </c>
      <c r="CU1362" s="783" t="s">
        <v>308</v>
      </c>
      <c r="CV1362" s="776"/>
      <c r="CW1362" s="776"/>
      <c r="CX1362" s="782">
        <v>46282</v>
      </c>
      <c r="CY1362" s="784" t="s">
        <v>2328</v>
      </c>
      <c r="CZ1362" s="784">
        <v>0</v>
      </c>
      <c r="DA1362" s="785">
        <v>46259</v>
      </c>
      <c r="DB1362" s="785" t="s">
        <v>615</v>
      </c>
      <c r="DC1362" s="785" t="s">
        <v>2582</v>
      </c>
      <c r="DD1362" s="785" t="s">
        <v>397</v>
      </c>
      <c r="DE1362" s="871">
        <v>0</v>
      </c>
      <c r="DF1362" s="871">
        <v>0</v>
      </c>
      <c r="DG1362" s="871">
        <v>0</v>
      </c>
      <c r="DH1362" s="872">
        <v>0</v>
      </c>
      <c r="DI1362" s="776" t="s">
        <v>390</v>
      </c>
      <c r="DJ1362" s="776" t="s">
        <v>390</v>
      </c>
      <c r="DK1362" s="776">
        <v>46272</v>
      </c>
      <c r="DL1362" s="776">
        <v>46272</v>
      </c>
      <c r="DM1362" s="776">
        <v>46279</v>
      </c>
      <c r="DN1362" s="776">
        <v>46279</v>
      </c>
      <c r="DO1362" s="936">
        <v>0</v>
      </c>
      <c r="DP1362" s="776">
        <v>46311</v>
      </c>
      <c r="DQ1362" s="776">
        <v>46311</v>
      </c>
      <c r="DR1362" s="776">
        <v>46311</v>
      </c>
      <c r="DS1362" s="872">
        <v>46311</v>
      </c>
      <c r="DT1362" s="752">
        <v>46311</v>
      </c>
      <c r="DU1362" s="753">
        <v>-22</v>
      </c>
      <c r="DV1362" s="753" t="s">
        <v>308</v>
      </c>
      <c r="DW1362" s="754">
        <v>46287</v>
      </c>
      <c r="DX1362" s="755">
        <v>46289</v>
      </c>
      <c r="DY1362" s="754" t="e">
        <v>#VALUE!</v>
      </c>
      <c r="DZ1362" s="754" t="e">
        <v>#VALUE!</v>
      </c>
      <c r="EA1362" s="754"/>
      <c r="EB1362" s="754"/>
      <c r="HA1362" s="756" t="s">
        <v>397</v>
      </c>
      <c r="HB1362" s="756" t="s">
        <v>397</v>
      </c>
      <c r="HC1362" s="756" t="s">
        <v>397</v>
      </c>
      <c r="HD1362" s="756" t="s">
        <v>397</v>
      </c>
      <c r="HE1362" s="756" t="s">
        <v>397</v>
      </c>
      <c r="HF1362" s="756" t="s">
        <v>397</v>
      </c>
      <c r="HG1362" s="756" t="s">
        <v>397</v>
      </c>
      <c r="HH1362" s="756" t="s">
        <v>397</v>
      </c>
      <c r="HI1362" s="756" t="s">
        <v>397</v>
      </c>
      <c r="HJ1362" s="756" t="s">
        <v>397</v>
      </c>
      <c r="HK1362"/>
      <c r="HL1362"/>
      <c r="HM1362"/>
      <c r="HN1362" s="756" t="str">
        <f t="shared" si="45"/>
        <v>AUTO PRINT</v>
      </c>
      <c r="HO1362"/>
      <c r="HP1362" s="757" t="s">
        <v>572</v>
      </c>
      <c r="HQ1362" s="757" t="s">
        <v>572</v>
      </c>
      <c r="HR1362" s="757" t="s">
        <v>572</v>
      </c>
      <c r="HS1362"/>
      <c r="HW1362" s="758"/>
      <c r="HX1362"/>
      <c r="HY1362" s="759" t="s">
        <v>3367</v>
      </c>
      <c r="HZ1362" s="759" t="s">
        <v>3367</v>
      </c>
      <c r="IA1362" s="759" t="s">
        <v>572</v>
      </c>
      <c r="IC1362" s="760" t="s">
        <v>572</v>
      </c>
      <c r="ID1362" s="760" t="s">
        <v>572</v>
      </c>
      <c r="IE1362" s="760" t="s">
        <v>572</v>
      </c>
      <c r="IF1362" s="761" t="s">
        <v>572</v>
      </c>
      <c r="IG1362" s="619" t="str">
        <f t="shared" si="46"/>
        <v>IN HOUSE (MANUAL)</v>
      </c>
      <c r="II1362" s="761" t="s">
        <v>572</v>
      </c>
      <c r="IK1362" s="761" t="str">
        <f>IFERROR(VLOOKUP($M1362,#REF!,13,0),"IN HOUSE (MANUAL)")</f>
        <v>IN HOUSE (MANUAL)</v>
      </c>
      <c r="IM1362" s="760" t="s">
        <v>572</v>
      </c>
      <c r="IN1362" s="760" t="s">
        <v>572</v>
      </c>
      <c r="IO1362" s="760" t="s">
        <v>572</v>
      </c>
      <c r="IQ1362" s="760" t="s">
        <v>572</v>
      </c>
      <c r="IR1362" s="760" t="s">
        <v>572</v>
      </c>
      <c r="IT1362" s="760" t="s">
        <v>572</v>
      </c>
      <c r="IV1362" s="760" t="s">
        <v>572</v>
      </c>
      <c r="IW1362" s="760" t="s">
        <v>572</v>
      </c>
      <c r="IY1362" s="760" t="s">
        <v>572</v>
      </c>
      <c r="IZ1362" s="760" t="s">
        <v>572</v>
      </c>
      <c r="JB1362" s="760" t="s">
        <v>572</v>
      </c>
      <c r="JC1362" s="760" t="s">
        <v>572</v>
      </c>
      <c r="JE1362" s="760" t="s">
        <v>572</v>
      </c>
      <c r="JF1362" s="760" t="s">
        <v>572</v>
      </c>
    </row>
    <row r="1363" spans="1:266" ht="17.25" customHeight="1" x14ac:dyDescent="0.35">
      <c r="A1363" s="618" t="s">
        <v>2679</v>
      </c>
      <c r="B1363" s="730">
        <v>80</v>
      </c>
      <c r="C1363" s="730" t="s">
        <v>2540</v>
      </c>
      <c r="D1363" s="730" t="s">
        <v>2540</v>
      </c>
      <c r="E1363" s="730">
        <v>23</v>
      </c>
      <c r="F1363" s="731" t="s">
        <v>1312</v>
      </c>
      <c r="G1363" s="732">
        <v>1</v>
      </c>
      <c r="H1363" s="826">
        <v>46233</v>
      </c>
      <c r="I1363" s="730">
        <v>39</v>
      </c>
      <c r="J1363" s="730" t="s">
        <v>308</v>
      </c>
      <c r="K1363" s="730">
        <v>42</v>
      </c>
      <c r="L1363" s="730" t="s">
        <v>2680</v>
      </c>
      <c r="M1363" s="868" t="s">
        <v>2679</v>
      </c>
      <c r="N1363" s="868">
        <v>0</v>
      </c>
      <c r="O1363" s="868" t="s">
        <v>390</v>
      </c>
      <c r="P1363" s="868" t="s">
        <v>390</v>
      </c>
      <c r="Q1363" s="868">
        <v>0</v>
      </c>
      <c r="R1363" s="868" t="s">
        <v>2631</v>
      </c>
      <c r="S1363" s="868" t="s">
        <v>308</v>
      </c>
      <c r="T1363" s="868" t="s">
        <v>2681</v>
      </c>
      <c r="U1363" s="868">
        <v>880</v>
      </c>
      <c r="V1363" s="868" t="s">
        <v>308</v>
      </c>
      <c r="W1363" s="868" t="s">
        <v>218</v>
      </c>
      <c r="X1363" s="867">
        <v>54</v>
      </c>
      <c r="Y1363" s="868"/>
      <c r="Z1363" s="776"/>
      <c r="AA1363" s="868" t="s">
        <v>40</v>
      </c>
      <c r="AB1363" s="868" t="s">
        <v>863</v>
      </c>
      <c r="AC1363" s="868" t="s">
        <v>608</v>
      </c>
      <c r="AD1363" s="868">
        <v>918</v>
      </c>
      <c r="AE1363" s="775">
        <v>918</v>
      </c>
      <c r="AF1363" s="776">
        <v>46276</v>
      </c>
      <c r="AG1363" s="777"/>
      <c r="AH1363" s="777"/>
      <c r="AI1363" s="777" t="s">
        <v>308</v>
      </c>
      <c r="AJ1363" s="778">
        <v>28</v>
      </c>
      <c r="AK1363" s="894"/>
      <c r="AL1363" s="895"/>
      <c r="AM1363" s="896">
        <v>0</v>
      </c>
      <c r="AN1363" s="896"/>
      <c r="AO1363" s="896"/>
      <c r="AP1363" s="896">
        <v>203</v>
      </c>
      <c r="AQ1363" s="896">
        <v>203</v>
      </c>
      <c r="AR1363" s="896">
        <v>0</v>
      </c>
      <c r="AS1363" s="896"/>
      <c r="AT1363" s="896"/>
      <c r="AU1363" s="896"/>
      <c r="AV1363" s="896"/>
      <c r="AW1363" s="896"/>
      <c r="AX1363" s="896"/>
      <c r="AY1363" s="896"/>
      <c r="AZ1363" s="896"/>
      <c r="BA1363" s="896"/>
      <c r="BB1363" s="896">
        <v>0</v>
      </c>
      <c r="BC1363" s="896">
        <v>203</v>
      </c>
      <c r="BD1363" s="896">
        <v>0</v>
      </c>
      <c r="BE1363" s="896">
        <v>0</v>
      </c>
      <c r="BF1363" s="896">
        <v>0</v>
      </c>
      <c r="BG1363" s="896">
        <v>0</v>
      </c>
      <c r="BH1363" s="896">
        <v>0</v>
      </c>
      <c r="BI1363" s="896">
        <v>203</v>
      </c>
      <c r="BJ1363" s="896"/>
      <c r="BK1363" s="896">
        <v>0</v>
      </c>
      <c r="BL1363" s="896"/>
      <c r="BM1363" s="896"/>
      <c r="BN1363" s="896" t="s">
        <v>308</v>
      </c>
      <c r="BO1363" s="896" t="s">
        <v>308</v>
      </c>
      <c r="BP1363" s="896" t="s">
        <v>308</v>
      </c>
      <c r="BQ1363" s="896" t="s">
        <v>308</v>
      </c>
      <c r="BR1363" s="896"/>
      <c r="BS1363" s="896" t="s">
        <v>397</v>
      </c>
      <c r="BT1363" s="896"/>
      <c r="BU1363" s="896">
        <v>0</v>
      </c>
      <c r="BV1363" s="896">
        <v>54</v>
      </c>
      <c r="BW1363" s="896">
        <v>54</v>
      </c>
      <c r="BX1363" s="896">
        <v>54</v>
      </c>
      <c r="BY1363" s="896">
        <v>142</v>
      </c>
      <c r="BZ1363" s="896">
        <v>62</v>
      </c>
      <c r="CA1363" s="896"/>
      <c r="CB1363" s="896"/>
      <c r="CC1363" s="896"/>
      <c r="CD1363" s="896"/>
      <c r="CE1363" s="896"/>
      <c r="CF1363" s="896"/>
      <c r="CG1363" s="896"/>
      <c r="CH1363" s="896"/>
      <c r="CI1363" s="896"/>
      <c r="CJ1363" s="896"/>
      <c r="CK1363" s="867"/>
      <c r="CL1363" s="867">
        <v>228</v>
      </c>
      <c r="CM1363" s="867" t="s">
        <v>397</v>
      </c>
      <c r="CN1363" s="867" t="s">
        <v>397</v>
      </c>
      <c r="CO1363" s="867">
        <v>203</v>
      </c>
      <c r="CP1363" s="867">
        <v>228</v>
      </c>
      <c r="CQ1363" s="867">
        <v>918</v>
      </c>
      <c r="CR1363" s="868">
        <v>918</v>
      </c>
      <c r="CS1363" s="869"/>
      <c r="CT1363" s="782" t="s">
        <v>308</v>
      </c>
      <c r="CU1363" s="783" t="s">
        <v>308</v>
      </c>
      <c r="CV1363" s="776"/>
      <c r="CW1363" s="776"/>
      <c r="CX1363" s="782">
        <v>46282</v>
      </c>
      <c r="CY1363" s="784" t="s">
        <v>1594</v>
      </c>
      <c r="CZ1363" s="784">
        <v>0</v>
      </c>
      <c r="DA1363" s="785">
        <v>46259</v>
      </c>
      <c r="DB1363" s="785" t="s">
        <v>615</v>
      </c>
      <c r="DC1363" s="785" t="s">
        <v>2582</v>
      </c>
      <c r="DD1363" s="785" t="s">
        <v>397</v>
      </c>
      <c r="DE1363" s="871">
        <v>0</v>
      </c>
      <c r="DF1363" s="871">
        <v>0</v>
      </c>
      <c r="DG1363" s="871">
        <v>0</v>
      </c>
      <c r="DH1363" s="872">
        <v>0</v>
      </c>
      <c r="DI1363" s="776" t="s">
        <v>390</v>
      </c>
      <c r="DJ1363" s="776">
        <v>46272</v>
      </c>
      <c r="DK1363" s="776">
        <v>46272</v>
      </c>
      <c r="DL1363" s="776">
        <v>46272</v>
      </c>
      <c r="DM1363" s="776">
        <v>46281</v>
      </c>
      <c r="DN1363" s="776">
        <v>46281</v>
      </c>
      <c r="DO1363" s="936">
        <v>0</v>
      </c>
      <c r="DP1363" s="776">
        <v>46311</v>
      </c>
      <c r="DQ1363" s="776">
        <v>46311</v>
      </c>
      <c r="DR1363" s="776">
        <v>46311</v>
      </c>
      <c r="DS1363" s="872">
        <v>46311</v>
      </c>
      <c r="DT1363" s="752">
        <v>46311</v>
      </c>
      <c r="DU1363" s="753">
        <v>-21</v>
      </c>
      <c r="DV1363" s="753" t="s">
        <v>308</v>
      </c>
      <c r="DW1363" s="754">
        <v>46289</v>
      </c>
      <c r="DX1363" s="755">
        <v>46290</v>
      </c>
      <c r="DY1363" s="754" t="e">
        <v>#VALUE!</v>
      </c>
      <c r="DZ1363" s="754" t="e">
        <v>#VALUE!</v>
      </c>
      <c r="EA1363" s="754"/>
      <c r="EB1363" s="754"/>
      <c r="HA1363" s="756" t="s">
        <v>397</v>
      </c>
      <c r="HB1363" s="756" t="s">
        <v>397</v>
      </c>
      <c r="HC1363" s="756" t="s">
        <v>397</v>
      </c>
      <c r="HD1363" s="756" t="s">
        <v>397</v>
      </c>
      <c r="HE1363" s="756" t="s">
        <v>397</v>
      </c>
      <c r="HF1363" s="756" t="s">
        <v>397</v>
      </c>
      <c r="HG1363" s="756" t="s">
        <v>397</v>
      </c>
      <c r="HH1363" s="756" t="s">
        <v>397</v>
      </c>
      <c r="HI1363" s="756" t="s">
        <v>397</v>
      </c>
      <c r="HJ1363" s="756" t="s">
        <v>397</v>
      </c>
      <c r="HK1363"/>
      <c r="HL1363"/>
      <c r="HM1363"/>
      <c r="HN1363" s="756" t="str">
        <f t="shared" si="45"/>
        <v>AUTO PRINT</v>
      </c>
      <c r="HO1363"/>
      <c r="HP1363" s="757" t="s">
        <v>572</v>
      </c>
      <c r="HQ1363" s="757" t="s">
        <v>572</v>
      </c>
      <c r="HR1363" s="757" t="s">
        <v>572</v>
      </c>
      <c r="HS1363"/>
      <c r="HW1363" s="758"/>
      <c r="HX1363"/>
      <c r="HY1363" s="759" t="s">
        <v>3367</v>
      </c>
      <c r="HZ1363" s="759" t="s">
        <v>3367</v>
      </c>
      <c r="IA1363" s="759" t="s">
        <v>3367</v>
      </c>
      <c r="IC1363" s="760" t="s">
        <v>572</v>
      </c>
      <c r="ID1363" s="760" t="s">
        <v>572</v>
      </c>
      <c r="IE1363" s="760" t="s">
        <v>572</v>
      </c>
      <c r="IF1363" s="761" t="s">
        <v>572</v>
      </c>
      <c r="IG1363" s="619" t="str">
        <f t="shared" si="46"/>
        <v>IN HOUSE (MANUAL)</v>
      </c>
      <c r="II1363" s="761" t="s">
        <v>572</v>
      </c>
      <c r="IK1363" s="761" t="str">
        <f>IFERROR(VLOOKUP($M1363,#REF!,13,0),"IN HOUSE (MANUAL)")</f>
        <v>IN HOUSE (MANUAL)</v>
      </c>
      <c r="IM1363" s="760" t="s">
        <v>572</v>
      </c>
      <c r="IN1363" s="760" t="s">
        <v>572</v>
      </c>
      <c r="IO1363" s="760" t="s">
        <v>572</v>
      </c>
      <c r="IQ1363" s="760" t="s">
        <v>572</v>
      </c>
      <c r="IR1363" s="760" t="s">
        <v>572</v>
      </c>
      <c r="IT1363" s="760" t="s">
        <v>572</v>
      </c>
      <c r="IV1363" s="760" t="s">
        <v>572</v>
      </c>
      <c r="IW1363" s="760" t="s">
        <v>572</v>
      </c>
      <c r="IY1363" s="760" t="s">
        <v>572</v>
      </c>
      <c r="IZ1363" s="760" t="s">
        <v>572</v>
      </c>
      <c r="JB1363" s="760" t="s">
        <v>572</v>
      </c>
      <c r="JC1363" s="760" t="s">
        <v>572</v>
      </c>
      <c r="JE1363" s="760" t="s">
        <v>572</v>
      </c>
      <c r="JF1363" s="760" t="s">
        <v>572</v>
      </c>
    </row>
    <row r="1364" spans="1:266" ht="17.25" customHeight="1" x14ac:dyDescent="0.35">
      <c r="A1364" s="618" t="s">
        <v>2682</v>
      </c>
      <c r="B1364" s="730">
        <v>81</v>
      </c>
      <c r="C1364" s="730" t="s">
        <v>2540</v>
      </c>
      <c r="D1364" s="730" t="s">
        <v>2540</v>
      </c>
      <c r="E1364" s="730">
        <v>23</v>
      </c>
      <c r="F1364" s="731" t="s">
        <v>2683</v>
      </c>
      <c r="G1364" s="732">
        <v>1</v>
      </c>
      <c r="H1364" s="826">
        <v>46233</v>
      </c>
      <c r="I1364" s="730">
        <v>40</v>
      </c>
      <c r="J1364" s="730" t="s">
        <v>308</v>
      </c>
      <c r="K1364" s="730">
        <v>42</v>
      </c>
      <c r="L1364" s="730" t="s">
        <v>2684</v>
      </c>
      <c r="M1364" s="868" t="s">
        <v>2682</v>
      </c>
      <c r="N1364" s="868">
        <v>0</v>
      </c>
      <c r="O1364" s="868" t="s">
        <v>390</v>
      </c>
      <c r="P1364" s="868" t="s">
        <v>390</v>
      </c>
      <c r="Q1364" s="868">
        <v>0</v>
      </c>
      <c r="R1364" s="868" t="s">
        <v>2631</v>
      </c>
      <c r="S1364" s="868" t="s">
        <v>308</v>
      </c>
      <c r="T1364" s="868" t="s">
        <v>2681</v>
      </c>
      <c r="U1364" s="868">
        <v>880</v>
      </c>
      <c r="V1364" s="868" t="s">
        <v>308</v>
      </c>
      <c r="W1364" s="868" t="s">
        <v>218</v>
      </c>
      <c r="X1364" s="867">
        <v>322</v>
      </c>
      <c r="Y1364" s="868"/>
      <c r="Z1364" s="776"/>
      <c r="AA1364" s="868" t="s">
        <v>40</v>
      </c>
      <c r="AB1364" s="868" t="s">
        <v>863</v>
      </c>
      <c r="AC1364" s="868" t="s">
        <v>608</v>
      </c>
      <c r="AD1364" s="868">
        <v>1200</v>
      </c>
      <c r="AE1364" s="775">
        <v>1200</v>
      </c>
      <c r="AF1364" s="776">
        <v>46276</v>
      </c>
      <c r="AG1364" s="777"/>
      <c r="AH1364" s="777"/>
      <c r="AI1364" s="777" t="s">
        <v>308</v>
      </c>
      <c r="AJ1364" s="778">
        <v>29</v>
      </c>
      <c r="AK1364" s="894"/>
      <c r="AL1364" s="895"/>
      <c r="AM1364" s="896">
        <v>0</v>
      </c>
      <c r="AN1364" s="896"/>
      <c r="AO1364" s="896"/>
      <c r="AP1364" s="896">
        <v>158</v>
      </c>
      <c r="AQ1364" s="896">
        <v>158</v>
      </c>
      <c r="AR1364" s="896">
        <v>0</v>
      </c>
      <c r="AS1364" s="896"/>
      <c r="AT1364" s="896"/>
      <c r="AU1364" s="896"/>
      <c r="AV1364" s="896"/>
      <c r="AW1364" s="896"/>
      <c r="AX1364" s="896"/>
      <c r="AY1364" s="896"/>
      <c r="AZ1364" s="896"/>
      <c r="BA1364" s="896"/>
      <c r="BB1364" s="896">
        <v>0</v>
      </c>
      <c r="BC1364" s="896">
        <v>158</v>
      </c>
      <c r="BD1364" s="896">
        <v>0</v>
      </c>
      <c r="BE1364" s="896">
        <v>0</v>
      </c>
      <c r="BF1364" s="896">
        <v>0</v>
      </c>
      <c r="BG1364" s="896">
        <v>0</v>
      </c>
      <c r="BH1364" s="896">
        <v>0</v>
      </c>
      <c r="BI1364" s="896">
        <v>158</v>
      </c>
      <c r="BJ1364" s="896"/>
      <c r="BK1364" s="896">
        <v>0</v>
      </c>
      <c r="BL1364" s="896"/>
      <c r="BM1364" s="896"/>
      <c r="BN1364" s="896" t="s">
        <v>308</v>
      </c>
      <c r="BO1364" s="896" t="s">
        <v>308</v>
      </c>
      <c r="BP1364" s="896" t="s">
        <v>308</v>
      </c>
      <c r="BQ1364" s="896" t="s">
        <v>308</v>
      </c>
      <c r="BR1364" s="896"/>
      <c r="BS1364" s="896" t="s">
        <v>397</v>
      </c>
      <c r="BT1364" s="896"/>
      <c r="BU1364" s="896">
        <v>0</v>
      </c>
      <c r="BV1364" s="896">
        <v>322</v>
      </c>
      <c r="BW1364" s="896">
        <v>322</v>
      </c>
      <c r="BX1364" s="896">
        <v>322</v>
      </c>
      <c r="BY1364" s="896">
        <v>823</v>
      </c>
      <c r="BZ1364" s="896">
        <v>260</v>
      </c>
      <c r="CA1364" s="896"/>
      <c r="CB1364" s="896"/>
      <c r="CC1364" s="896"/>
      <c r="CD1364" s="896"/>
      <c r="CE1364" s="896"/>
      <c r="CF1364" s="896"/>
      <c r="CG1364" s="896"/>
      <c r="CH1364" s="896"/>
      <c r="CI1364" s="896"/>
      <c r="CJ1364" s="896"/>
      <c r="CK1364" s="867"/>
      <c r="CL1364" s="867">
        <v>873</v>
      </c>
      <c r="CM1364" s="867" t="s">
        <v>397</v>
      </c>
      <c r="CN1364" s="867" t="s">
        <v>397</v>
      </c>
      <c r="CO1364" s="867">
        <v>158</v>
      </c>
      <c r="CP1364" s="867">
        <v>873</v>
      </c>
      <c r="CQ1364" s="867">
        <v>1200</v>
      </c>
      <c r="CR1364" s="868">
        <v>1200</v>
      </c>
      <c r="CS1364" s="869"/>
      <c r="CT1364" s="782" t="s">
        <v>308</v>
      </c>
      <c r="CU1364" s="783" t="s">
        <v>308</v>
      </c>
      <c r="CV1364" s="776"/>
      <c r="CW1364" s="776"/>
      <c r="CX1364" s="782">
        <v>46282</v>
      </c>
      <c r="CY1364" s="784" t="s">
        <v>1594</v>
      </c>
      <c r="CZ1364" s="784">
        <v>0</v>
      </c>
      <c r="DA1364" s="785">
        <v>46259</v>
      </c>
      <c r="DB1364" s="785" t="s">
        <v>615</v>
      </c>
      <c r="DC1364" s="785" t="s">
        <v>2582</v>
      </c>
      <c r="DD1364" s="785" t="s">
        <v>397</v>
      </c>
      <c r="DE1364" s="871">
        <v>0</v>
      </c>
      <c r="DF1364" s="871">
        <v>0</v>
      </c>
      <c r="DG1364" s="871">
        <v>0</v>
      </c>
      <c r="DH1364" s="872">
        <v>0</v>
      </c>
      <c r="DI1364" s="776" t="s">
        <v>390</v>
      </c>
      <c r="DJ1364" s="776">
        <v>46272</v>
      </c>
      <c r="DK1364" s="776">
        <v>46272</v>
      </c>
      <c r="DL1364" s="776" t="s">
        <v>390</v>
      </c>
      <c r="DM1364" s="776">
        <v>46282</v>
      </c>
      <c r="DN1364" s="776">
        <v>46282</v>
      </c>
      <c r="DO1364" s="936">
        <v>0</v>
      </c>
      <c r="DP1364" s="776">
        <v>46311</v>
      </c>
      <c r="DQ1364" s="776">
        <v>46311</v>
      </c>
      <c r="DR1364" s="776">
        <v>46311</v>
      </c>
      <c r="DS1364" s="872">
        <v>46311</v>
      </c>
      <c r="DT1364" s="752">
        <v>46311</v>
      </c>
      <c r="DU1364" s="753">
        <v>-17</v>
      </c>
      <c r="DV1364" s="753" t="s">
        <v>308</v>
      </c>
      <c r="DW1364" s="754">
        <v>46290</v>
      </c>
      <c r="DX1364" s="755">
        <v>46294</v>
      </c>
      <c r="DY1364" s="754" t="e">
        <v>#VALUE!</v>
      </c>
      <c r="DZ1364" s="754" t="e">
        <v>#VALUE!</v>
      </c>
      <c r="EA1364" s="754"/>
      <c r="EB1364" s="754"/>
      <c r="HA1364" s="756" t="s">
        <v>397</v>
      </c>
      <c r="HB1364" s="756" t="s">
        <v>397</v>
      </c>
      <c r="HC1364" s="756" t="s">
        <v>397</v>
      </c>
      <c r="HD1364" s="756" t="s">
        <v>397</v>
      </c>
      <c r="HE1364" s="756" t="s">
        <v>397</v>
      </c>
      <c r="HF1364" s="756" t="s">
        <v>397</v>
      </c>
      <c r="HG1364" s="756" t="s">
        <v>397</v>
      </c>
      <c r="HH1364" s="756" t="s">
        <v>397</v>
      </c>
      <c r="HI1364" s="756" t="s">
        <v>397</v>
      </c>
      <c r="HJ1364" s="756" t="s">
        <v>397</v>
      </c>
      <c r="HK1364"/>
      <c r="HL1364"/>
      <c r="HM1364"/>
      <c r="HN1364" s="756" t="str">
        <f t="shared" si="45"/>
        <v>AUTO PRINT</v>
      </c>
      <c r="HO1364"/>
      <c r="HP1364" s="757" t="s">
        <v>572</v>
      </c>
      <c r="HQ1364" s="757" t="s">
        <v>572</v>
      </c>
      <c r="HR1364" s="757" t="s">
        <v>572</v>
      </c>
      <c r="HS1364"/>
      <c r="HW1364" s="758"/>
      <c r="HX1364"/>
      <c r="HY1364" s="759" t="s">
        <v>3367</v>
      </c>
      <c r="HZ1364" s="759" t="s">
        <v>3367</v>
      </c>
      <c r="IA1364" s="759" t="s">
        <v>3367</v>
      </c>
      <c r="IC1364" s="760" t="s">
        <v>572</v>
      </c>
      <c r="ID1364" s="760" t="s">
        <v>572</v>
      </c>
      <c r="IE1364" s="760" t="s">
        <v>572</v>
      </c>
      <c r="IF1364" s="761" t="s">
        <v>572</v>
      </c>
      <c r="IG1364" s="619" t="str">
        <f t="shared" si="46"/>
        <v>IN HOUSE (MANUAL)</v>
      </c>
      <c r="II1364" s="761" t="s">
        <v>572</v>
      </c>
      <c r="IK1364" s="761" t="str">
        <f>IFERROR(VLOOKUP($M1364,#REF!,13,0),"IN HOUSE (MANUAL)")</f>
        <v>IN HOUSE (MANUAL)</v>
      </c>
      <c r="IM1364" s="760" t="s">
        <v>572</v>
      </c>
      <c r="IN1364" s="760" t="s">
        <v>572</v>
      </c>
      <c r="IO1364" s="760" t="s">
        <v>572</v>
      </c>
      <c r="IQ1364" s="760" t="s">
        <v>572</v>
      </c>
      <c r="IR1364" s="760" t="s">
        <v>572</v>
      </c>
      <c r="IT1364" s="760" t="s">
        <v>572</v>
      </c>
      <c r="IV1364" s="760" t="s">
        <v>572</v>
      </c>
      <c r="IW1364" s="760" t="s">
        <v>572</v>
      </c>
      <c r="IY1364" s="760" t="s">
        <v>572</v>
      </c>
      <c r="IZ1364" s="760" t="s">
        <v>572</v>
      </c>
      <c r="JB1364" s="760" t="s">
        <v>572</v>
      </c>
      <c r="JC1364" s="760" t="s">
        <v>572</v>
      </c>
      <c r="JE1364" s="760" t="s">
        <v>572</v>
      </c>
      <c r="JF1364" s="760" t="s">
        <v>572</v>
      </c>
    </row>
    <row r="1365" spans="1:266" ht="17.25" customHeight="1" x14ac:dyDescent="0.35">
      <c r="A1365" s="618" t="s">
        <v>2685</v>
      </c>
      <c r="B1365" s="730">
        <v>82</v>
      </c>
      <c r="C1365" s="730" t="s">
        <v>2540</v>
      </c>
      <c r="D1365" s="730" t="s">
        <v>2540</v>
      </c>
      <c r="E1365" s="730">
        <v>23</v>
      </c>
      <c r="F1365" s="731" t="s">
        <v>2686</v>
      </c>
      <c r="G1365" s="732">
        <v>1</v>
      </c>
      <c r="H1365" s="826">
        <v>46232</v>
      </c>
      <c r="I1365" s="730">
        <v>41</v>
      </c>
      <c r="J1365" s="730" t="s">
        <v>308</v>
      </c>
      <c r="K1365" s="730">
        <v>42</v>
      </c>
      <c r="L1365" s="730" t="s">
        <v>2687</v>
      </c>
      <c r="M1365" s="868" t="s">
        <v>2685</v>
      </c>
      <c r="N1365" s="868">
        <v>0</v>
      </c>
      <c r="O1365" s="868" t="s">
        <v>390</v>
      </c>
      <c r="P1365" s="868" t="s">
        <v>390</v>
      </c>
      <c r="Q1365" s="868">
        <v>0</v>
      </c>
      <c r="R1365" s="868" t="s">
        <v>2631</v>
      </c>
      <c r="S1365" s="868" t="s">
        <v>308</v>
      </c>
      <c r="T1365" s="868" t="s">
        <v>2688</v>
      </c>
      <c r="U1365" s="868">
        <v>880</v>
      </c>
      <c r="V1365" s="868" t="s">
        <v>308</v>
      </c>
      <c r="W1365" s="868" t="s">
        <v>218</v>
      </c>
      <c r="X1365" s="867">
        <v>3024</v>
      </c>
      <c r="Y1365" s="868"/>
      <c r="Z1365" s="776"/>
      <c r="AA1365" s="868" t="s">
        <v>40</v>
      </c>
      <c r="AB1365" s="868" t="s">
        <v>863</v>
      </c>
      <c r="AC1365" s="868" t="s">
        <v>589</v>
      </c>
      <c r="AD1365" s="868">
        <v>3024</v>
      </c>
      <c r="AE1365" s="775">
        <v>3024</v>
      </c>
      <c r="AF1365" s="776">
        <v>46290</v>
      </c>
      <c r="AG1365" s="777"/>
      <c r="AH1365" s="777"/>
      <c r="AI1365" s="777" t="s">
        <v>308</v>
      </c>
      <c r="AJ1365" s="778">
        <v>30</v>
      </c>
      <c r="AK1365" s="894"/>
      <c r="AL1365" s="895"/>
      <c r="AM1365" s="896">
        <v>3024</v>
      </c>
      <c r="AN1365" s="896"/>
      <c r="AO1365" s="896"/>
      <c r="AP1365" s="896">
        <v>3024</v>
      </c>
      <c r="AQ1365" s="896">
        <v>3024</v>
      </c>
      <c r="AR1365" s="896" t="s">
        <v>579</v>
      </c>
      <c r="AS1365" s="896"/>
      <c r="AT1365" s="896"/>
      <c r="AU1365" s="896"/>
      <c r="AV1365" s="896"/>
      <c r="AW1365" s="896"/>
      <c r="AX1365" s="896"/>
      <c r="AY1365" s="896"/>
      <c r="AZ1365" s="896"/>
      <c r="BA1365" s="896"/>
      <c r="BB1365" s="896">
        <v>0</v>
      </c>
      <c r="BC1365" s="896">
        <v>3024</v>
      </c>
      <c r="BD1365" s="896">
        <v>0</v>
      </c>
      <c r="BE1365" s="896">
        <v>0</v>
      </c>
      <c r="BF1365" s="896">
        <v>3024</v>
      </c>
      <c r="BG1365" s="896">
        <v>0</v>
      </c>
      <c r="BH1365" s="896">
        <v>0</v>
      </c>
      <c r="BI1365" s="896">
        <v>3024</v>
      </c>
      <c r="BJ1365" s="896"/>
      <c r="BK1365" s="896">
        <v>0</v>
      </c>
      <c r="BL1365" s="896"/>
      <c r="BM1365" s="896"/>
      <c r="BN1365" s="896" t="s">
        <v>308</v>
      </c>
      <c r="BO1365" s="896" t="s">
        <v>308</v>
      </c>
      <c r="BP1365" s="896" t="s">
        <v>308</v>
      </c>
      <c r="BQ1365" s="896" t="s">
        <v>308</v>
      </c>
      <c r="BR1365" s="896"/>
      <c r="BS1365" s="896" t="s">
        <v>397</v>
      </c>
      <c r="BT1365" s="896"/>
      <c r="BU1365" s="896">
        <v>3024</v>
      </c>
      <c r="BV1365" s="896">
        <v>3024</v>
      </c>
      <c r="BW1365" s="896">
        <v>3024</v>
      </c>
      <c r="BX1365" s="896">
        <v>3024</v>
      </c>
      <c r="BY1365" s="896">
        <v>3024</v>
      </c>
      <c r="BZ1365" s="896">
        <v>3024</v>
      </c>
      <c r="CA1365" s="896"/>
      <c r="CB1365" s="896"/>
      <c r="CC1365" s="896"/>
      <c r="CD1365" s="896"/>
      <c r="CE1365" s="896"/>
      <c r="CF1365" s="896"/>
      <c r="CG1365" s="896"/>
      <c r="CH1365" s="896"/>
      <c r="CI1365" s="896"/>
      <c r="CJ1365" s="896"/>
      <c r="CK1365" s="867"/>
      <c r="CL1365" s="867">
        <v>3024</v>
      </c>
      <c r="CM1365" s="867" t="s">
        <v>397</v>
      </c>
      <c r="CN1365" s="867" t="s">
        <v>397</v>
      </c>
      <c r="CO1365" s="867">
        <v>3024</v>
      </c>
      <c r="CP1365" s="867">
        <v>3024</v>
      </c>
      <c r="CQ1365" s="867">
        <v>3024</v>
      </c>
      <c r="CR1365" s="868">
        <v>3024</v>
      </c>
      <c r="CS1365" s="869"/>
      <c r="CT1365" s="782" t="s">
        <v>308</v>
      </c>
      <c r="CU1365" s="783" t="s">
        <v>308</v>
      </c>
      <c r="CV1365" s="776"/>
      <c r="CW1365" s="776"/>
      <c r="CX1365" s="782">
        <v>46282</v>
      </c>
      <c r="CY1365" s="784" t="s">
        <v>2328</v>
      </c>
      <c r="CZ1365" s="784">
        <v>0</v>
      </c>
      <c r="DA1365" s="785">
        <v>46256</v>
      </c>
      <c r="DB1365" s="785" t="s">
        <v>615</v>
      </c>
      <c r="DC1365" s="785" t="s">
        <v>2024</v>
      </c>
      <c r="DD1365" s="785" t="s">
        <v>397</v>
      </c>
      <c r="DE1365" s="871">
        <v>46282</v>
      </c>
      <c r="DF1365" s="871">
        <v>46277</v>
      </c>
      <c r="DG1365" s="871" t="s">
        <v>390</v>
      </c>
      <c r="DH1365" s="872">
        <v>0</v>
      </c>
      <c r="DI1365" s="776">
        <v>46272</v>
      </c>
      <c r="DJ1365" s="776">
        <v>46272</v>
      </c>
      <c r="DK1365" s="776">
        <v>46272</v>
      </c>
      <c r="DL1365" s="776">
        <v>46279</v>
      </c>
      <c r="DM1365" s="776">
        <v>46286</v>
      </c>
      <c r="DN1365" s="776">
        <v>46286</v>
      </c>
      <c r="DO1365" s="936">
        <v>0</v>
      </c>
      <c r="DP1365" s="776">
        <v>46311</v>
      </c>
      <c r="DQ1365" s="776">
        <v>46311</v>
      </c>
      <c r="DR1365" s="776">
        <v>46311</v>
      </c>
      <c r="DS1365" s="872">
        <v>46311</v>
      </c>
      <c r="DT1365" s="752">
        <v>46311</v>
      </c>
      <c r="DU1365" s="753">
        <v>-11</v>
      </c>
      <c r="DV1365" s="753" t="s">
        <v>308</v>
      </c>
      <c r="DW1365" s="754">
        <v>46294</v>
      </c>
      <c r="DX1365" s="755">
        <v>46300</v>
      </c>
      <c r="DY1365" s="754" t="e">
        <v>#VALUE!</v>
      </c>
      <c r="DZ1365" s="754" t="e">
        <v>#VALUE!</v>
      </c>
      <c r="EA1365" s="754"/>
      <c r="EB1365" s="754"/>
      <c r="HA1365" s="756" t="s">
        <v>397</v>
      </c>
      <c r="HB1365" s="756" t="s">
        <v>397</v>
      </c>
      <c r="HC1365" s="756" t="s">
        <v>397</v>
      </c>
      <c r="HD1365" s="756" t="s">
        <v>397</v>
      </c>
      <c r="HE1365" s="756" t="s">
        <v>397</v>
      </c>
      <c r="HF1365" s="756" t="s">
        <v>397</v>
      </c>
      <c r="HG1365" s="756" t="s">
        <v>397</v>
      </c>
      <c r="HH1365" s="756" t="s">
        <v>397</v>
      </c>
      <c r="HI1365" s="756" t="s">
        <v>397</v>
      </c>
      <c r="HJ1365" s="756" t="s">
        <v>397</v>
      </c>
      <c r="HK1365"/>
      <c r="HL1365"/>
      <c r="HM1365"/>
      <c r="HN1365" s="756" t="str">
        <f t="shared" si="45"/>
        <v>AUTO PRINT</v>
      </c>
      <c r="HO1365"/>
      <c r="HP1365" s="757" t="s">
        <v>572</v>
      </c>
      <c r="HQ1365" s="757" t="s">
        <v>572</v>
      </c>
      <c r="HR1365" s="757" t="s">
        <v>572</v>
      </c>
      <c r="HS1365"/>
      <c r="HW1365" s="758"/>
      <c r="HX1365"/>
      <c r="HY1365" s="759" t="s">
        <v>3367</v>
      </c>
      <c r="HZ1365" s="759" t="s">
        <v>3367</v>
      </c>
      <c r="IA1365" s="759" t="s">
        <v>572</v>
      </c>
      <c r="IC1365" s="760" t="s">
        <v>397</v>
      </c>
      <c r="ID1365" s="760" t="s">
        <v>572</v>
      </c>
      <c r="IE1365" s="760" t="s">
        <v>572</v>
      </c>
      <c r="IF1365" s="761" t="s">
        <v>572</v>
      </c>
      <c r="IG1365" s="619" t="str">
        <f t="shared" si="46"/>
        <v>IN HOUSE (MANUAL)</v>
      </c>
      <c r="II1365" s="761" t="s">
        <v>572</v>
      </c>
      <c r="IK1365" s="761" t="str">
        <f>IFERROR(VLOOKUP($M1365,#REF!,13,0),"IN HOUSE (MANUAL)")</f>
        <v>IN HOUSE (MANUAL)</v>
      </c>
      <c r="IM1365" s="760" t="s">
        <v>572</v>
      </c>
      <c r="IN1365" s="760" t="s">
        <v>572</v>
      </c>
      <c r="IO1365" s="760" t="s">
        <v>572</v>
      </c>
      <c r="IQ1365" s="760" t="s">
        <v>572</v>
      </c>
      <c r="IR1365" s="760" t="s">
        <v>572</v>
      </c>
      <c r="IT1365" s="760" t="s">
        <v>572</v>
      </c>
      <c r="IV1365" s="760" t="s">
        <v>572</v>
      </c>
      <c r="IW1365" s="760" t="s">
        <v>572</v>
      </c>
      <c r="IY1365" s="760" t="s">
        <v>572</v>
      </c>
      <c r="IZ1365" s="760" t="s">
        <v>572</v>
      </c>
      <c r="JB1365" s="760" t="s">
        <v>572</v>
      </c>
      <c r="JC1365" s="760" t="s">
        <v>572</v>
      </c>
      <c r="JE1365" s="760" t="s">
        <v>572</v>
      </c>
      <c r="JF1365" s="760" t="s">
        <v>572</v>
      </c>
    </row>
    <row r="1366" spans="1:266" ht="17.25" customHeight="1" x14ac:dyDescent="0.35">
      <c r="A1366" s="618" t="s">
        <v>2689</v>
      </c>
      <c r="B1366" s="730">
        <v>83</v>
      </c>
      <c r="C1366" s="730" t="s">
        <v>2540</v>
      </c>
      <c r="D1366" s="730" t="s">
        <v>2540</v>
      </c>
      <c r="E1366" s="730">
        <v>23</v>
      </c>
      <c r="F1366" s="731" t="s">
        <v>961</v>
      </c>
      <c r="G1366" s="732">
        <v>1</v>
      </c>
      <c r="H1366" s="826">
        <v>46232</v>
      </c>
      <c r="I1366" s="730">
        <v>41</v>
      </c>
      <c r="J1366" s="730" t="s">
        <v>308</v>
      </c>
      <c r="K1366" s="730">
        <v>42</v>
      </c>
      <c r="L1366" s="730" t="s">
        <v>2690</v>
      </c>
      <c r="M1366" s="868" t="s">
        <v>2689</v>
      </c>
      <c r="N1366" s="868">
        <v>0</v>
      </c>
      <c r="O1366" s="868" t="s">
        <v>390</v>
      </c>
      <c r="P1366" s="868" t="s">
        <v>390</v>
      </c>
      <c r="Q1366" s="868">
        <v>0</v>
      </c>
      <c r="R1366" s="868" t="s">
        <v>2631</v>
      </c>
      <c r="S1366" s="868" t="s">
        <v>308</v>
      </c>
      <c r="T1366" s="868" t="s">
        <v>2688</v>
      </c>
      <c r="U1366" s="868">
        <v>880</v>
      </c>
      <c r="V1366" s="868" t="s">
        <v>308</v>
      </c>
      <c r="W1366" s="868" t="s">
        <v>218</v>
      </c>
      <c r="X1366" s="867">
        <v>1044</v>
      </c>
      <c r="Y1366" s="868"/>
      <c r="Z1366" s="776"/>
      <c r="AA1366" s="868" t="s">
        <v>40</v>
      </c>
      <c r="AB1366" s="868" t="s">
        <v>863</v>
      </c>
      <c r="AC1366" s="868" t="s">
        <v>589</v>
      </c>
      <c r="AD1366" s="868">
        <v>1044</v>
      </c>
      <c r="AE1366" s="775">
        <v>1044</v>
      </c>
      <c r="AF1366" s="776">
        <v>46290</v>
      </c>
      <c r="AG1366" s="777"/>
      <c r="AH1366" s="777"/>
      <c r="AI1366" s="777" t="s">
        <v>308</v>
      </c>
      <c r="AJ1366" s="778">
        <v>31</v>
      </c>
      <c r="AK1366" s="894"/>
      <c r="AL1366" s="895"/>
      <c r="AM1366" s="896">
        <v>1044</v>
      </c>
      <c r="AN1366" s="896"/>
      <c r="AO1366" s="896"/>
      <c r="AP1366" s="896">
        <v>1044</v>
      </c>
      <c r="AQ1366" s="896">
        <v>1044</v>
      </c>
      <c r="AR1366" s="896" t="s">
        <v>579</v>
      </c>
      <c r="AS1366" s="896"/>
      <c r="AT1366" s="896"/>
      <c r="AU1366" s="896"/>
      <c r="AV1366" s="896"/>
      <c r="AW1366" s="896"/>
      <c r="AX1366" s="896"/>
      <c r="AY1366" s="896"/>
      <c r="AZ1366" s="896"/>
      <c r="BA1366" s="896"/>
      <c r="BB1366" s="896">
        <v>0</v>
      </c>
      <c r="BC1366" s="896">
        <v>1044</v>
      </c>
      <c r="BD1366" s="896">
        <v>0</v>
      </c>
      <c r="BE1366" s="896">
        <v>0</v>
      </c>
      <c r="BF1366" s="896">
        <v>1044</v>
      </c>
      <c r="BG1366" s="896">
        <v>0</v>
      </c>
      <c r="BH1366" s="896">
        <v>0</v>
      </c>
      <c r="BI1366" s="896">
        <v>1044</v>
      </c>
      <c r="BJ1366" s="896"/>
      <c r="BK1366" s="896">
        <v>0</v>
      </c>
      <c r="BL1366" s="896"/>
      <c r="BM1366" s="896"/>
      <c r="BN1366" s="896" t="s">
        <v>308</v>
      </c>
      <c r="BO1366" s="896" t="s">
        <v>308</v>
      </c>
      <c r="BP1366" s="896" t="s">
        <v>308</v>
      </c>
      <c r="BQ1366" s="896" t="s">
        <v>308</v>
      </c>
      <c r="BR1366" s="896"/>
      <c r="BS1366" s="896" t="s">
        <v>397</v>
      </c>
      <c r="BT1366" s="896"/>
      <c r="BU1366" s="896">
        <v>1044</v>
      </c>
      <c r="BV1366" s="896">
        <v>1044</v>
      </c>
      <c r="BW1366" s="896">
        <v>1044</v>
      </c>
      <c r="BX1366" s="896">
        <v>1044</v>
      </c>
      <c r="BY1366" s="896">
        <v>1044</v>
      </c>
      <c r="BZ1366" s="896">
        <v>1044</v>
      </c>
      <c r="CA1366" s="896"/>
      <c r="CB1366" s="896"/>
      <c r="CC1366" s="896"/>
      <c r="CD1366" s="896"/>
      <c r="CE1366" s="896"/>
      <c r="CF1366" s="896"/>
      <c r="CG1366" s="896"/>
      <c r="CH1366" s="896"/>
      <c r="CI1366" s="896"/>
      <c r="CJ1366" s="896"/>
      <c r="CK1366" s="867"/>
      <c r="CL1366" s="867">
        <v>1044</v>
      </c>
      <c r="CM1366" s="867" t="s">
        <v>397</v>
      </c>
      <c r="CN1366" s="867" t="s">
        <v>397</v>
      </c>
      <c r="CO1366" s="867">
        <v>1044</v>
      </c>
      <c r="CP1366" s="867">
        <v>1044</v>
      </c>
      <c r="CQ1366" s="867">
        <v>1044</v>
      </c>
      <c r="CR1366" s="868">
        <v>1044</v>
      </c>
      <c r="CS1366" s="869"/>
      <c r="CT1366" s="782" t="s">
        <v>308</v>
      </c>
      <c r="CU1366" s="783" t="s">
        <v>308</v>
      </c>
      <c r="CV1366" s="776"/>
      <c r="CW1366" s="776"/>
      <c r="CX1366" s="782">
        <v>46282</v>
      </c>
      <c r="CY1366" s="784" t="s">
        <v>2328</v>
      </c>
      <c r="CZ1366" s="784">
        <v>0</v>
      </c>
      <c r="DA1366" s="785">
        <v>46256</v>
      </c>
      <c r="DB1366" s="785" t="s">
        <v>615</v>
      </c>
      <c r="DC1366" s="785" t="s">
        <v>2024</v>
      </c>
      <c r="DD1366" s="785" t="s">
        <v>397</v>
      </c>
      <c r="DE1366" s="871">
        <v>46282</v>
      </c>
      <c r="DF1366" s="871">
        <v>46277</v>
      </c>
      <c r="DG1366" s="871" t="s">
        <v>390</v>
      </c>
      <c r="DH1366" s="872">
        <v>0</v>
      </c>
      <c r="DI1366" s="776">
        <v>46272</v>
      </c>
      <c r="DJ1366" s="776">
        <v>46272</v>
      </c>
      <c r="DK1366" s="776">
        <v>46272</v>
      </c>
      <c r="DL1366" s="776">
        <v>46293</v>
      </c>
      <c r="DM1366" s="776">
        <v>46290</v>
      </c>
      <c r="DN1366" s="776">
        <v>46290</v>
      </c>
      <c r="DO1366" s="936">
        <v>0</v>
      </c>
      <c r="DP1366" s="776">
        <v>46311</v>
      </c>
      <c r="DQ1366" s="776">
        <v>46311</v>
      </c>
      <c r="DR1366" s="776">
        <v>46311</v>
      </c>
      <c r="DS1366" s="872">
        <v>46311</v>
      </c>
      <c r="DT1366" s="752">
        <v>46311</v>
      </c>
      <c r="DU1366" s="753">
        <v>-10</v>
      </c>
      <c r="DV1366" s="753" t="s">
        <v>308</v>
      </c>
      <c r="DW1366" s="754">
        <v>46300</v>
      </c>
      <c r="DX1366" s="755">
        <v>46301</v>
      </c>
      <c r="DY1366" s="754" t="e">
        <v>#VALUE!</v>
      </c>
      <c r="DZ1366" s="754" t="e">
        <v>#VALUE!</v>
      </c>
      <c r="EA1366" s="754"/>
      <c r="EB1366" s="754"/>
      <c r="HA1366" s="756" t="s">
        <v>397</v>
      </c>
      <c r="HB1366" s="756" t="s">
        <v>397</v>
      </c>
      <c r="HC1366" s="756" t="s">
        <v>397</v>
      </c>
      <c r="HD1366" s="756" t="s">
        <v>397</v>
      </c>
      <c r="HE1366" s="756" t="s">
        <v>397</v>
      </c>
      <c r="HF1366" s="756" t="s">
        <v>397</v>
      </c>
      <c r="HG1366" s="756" t="s">
        <v>397</v>
      </c>
      <c r="HH1366" s="756" t="s">
        <v>397</v>
      </c>
      <c r="HI1366" s="756" t="s">
        <v>397</v>
      </c>
      <c r="HJ1366" s="756" t="s">
        <v>397</v>
      </c>
      <c r="HK1366"/>
      <c r="HL1366"/>
      <c r="HM1366"/>
      <c r="HN1366" s="756" t="str">
        <f t="shared" si="45"/>
        <v>AUTO PRINT</v>
      </c>
      <c r="HO1366"/>
      <c r="HP1366" s="757" t="s">
        <v>572</v>
      </c>
      <c r="HQ1366" s="757" t="s">
        <v>572</v>
      </c>
      <c r="HR1366" s="757" t="s">
        <v>572</v>
      </c>
      <c r="HS1366"/>
      <c r="HW1366" s="758"/>
      <c r="HX1366"/>
      <c r="HY1366" s="759" t="s">
        <v>3367</v>
      </c>
      <c r="HZ1366" s="759" t="s">
        <v>3367</v>
      </c>
      <c r="IA1366" s="759" t="s">
        <v>572</v>
      </c>
      <c r="IC1366" s="760" t="s">
        <v>397</v>
      </c>
      <c r="ID1366" s="760" t="s">
        <v>572</v>
      </c>
      <c r="IE1366" s="760" t="s">
        <v>572</v>
      </c>
      <c r="IF1366" s="761" t="s">
        <v>572</v>
      </c>
      <c r="IG1366" s="619" t="str">
        <f t="shared" si="46"/>
        <v>IN HOUSE (MANUAL)</v>
      </c>
      <c r="II1366" s="761" t="s">
        <v>572</v>
      </c>
      <c r="IK1366" s="761" t="str">
        <f>IFERROR(VLOOKUP($M1366,#REF!,13,0),"IN HOUSE (MANUAL)")</f>
        <v>IN HOUSE (MANUAL)</v>
      </c>
      <c r="IM1366" s="760" t="s">
        <v>572</v>
      </c>
      <c r="IN1366" s="760" t="s">
        <v>572</v>
      </c>
      <c r="IO1366" s="760" t="s">
        <v>572</v>
      </c>
      <c r="IQ1366" s="760" t="s">
        <v>572</v>
      </c>
      <c r="IR1366" s="760" t="s">
        <v>572</v>
      </c>
      <c r="IT1366" s="760" t="s">
        <v>572</v>
      </c>
      <c r="IV1366" s="760" t="s">
        <v>572</v>
      </c>
      <c r="IW1366" s="760" t="s">
        <v>572</v>
      </c>
      <c r="IY1366" s="760" t="s">
        <v>572</v>
      </c>
      <c r="IZ1366" s="760" t="s">
        <v>572</v>
      </c>
      <c r="JB1366" s="760" t="s">
        <v>572</v>
      </c>
      <c r="JC1366" s="760" t="s">
        <v>572</v>
      </c>
      <c r="JE1366" s="760" t="s">
        <v>572</v>
      </c>
      <c r="JF1366" s="760" t="s">
        <v>572</v>
      </c>
    </row>
    <row r="1367" spans="1:266" ht="17.25" customHeight="1" x14ac:dyDescent="0.35">
      <c r="A1367" s="618" t="s">
        <v>2691</v>
      </c>
      <c r="B1367" s="730">
        <v>84</v>
      </c>
      <c r="C1367" s="730" t="s">
        <v>2540</v>
      </c>
      <c r="D1367" s="730" t="s">
        <v>2540</v>
      </c>
      <c r="E1367" s="730">
        <v>23</v>
      </c>
      <c r="F1367" s="731" t="s">
        <v>961</v>
      </c>
      <c r="G1367" s="732">
        <v>1</v>
      </c>
      <c r="H1367" s="826">
        <v>46232</v>
      </c>
      <c r="I1367" s="730">
        <v>41</v>
      </c>
      <c r="J1367" s="730" t="s">
        <v>308</v>
      </c>
      <c r="K1367" s="730">
        <v>42</v>
      </c>
      <c r="L1367" s="730" t="s">
        <v>2692</v>
      </c>
      <c r="M1367" s="772" t="s">
        <v>2691</v>
      </c>
      <c r="N1367" s="772">
        <v>0</v>
      </c>
      <c r="O1367" s="772" t="s">
        <v>390</v>
      </c>
      <c r="P1367" s="772" t="s">
        <v>390</v>
      </c>
      <c r="Q1367" s="772">
        <v>0</v>
      </c>
      <c r="R1367" s="772" t="s">
        <v>2631</v>
      </c>
      <c r="S1367" s="772" t="s">
        <v>308</v>
      </c>
      <c r="T1367" s="772" t="s">
        <v>2688</v>
      </c>
      <c r="U1367" s="772">
        <v>880</v>
      </c>
      <c r="V1367" s="772" t="s">
        <v>308</v>
      </c>
      <c r="W1367" s="772" t="s">
        <v>218</v>
      </c>
      <c r="X1367" s="773">
        <v>1020</v>
      </c>
      <c r="Y1367" s="772"/>
      <c r="Z1367" s="774"/>
      <c r="AA1367" s="772" t="s">
        <v>40</v>
      </c>
      <c r="AB1367" s="772" t="s">
        <v>863</v>
      </c>
      <c r="AC1367" s="772" t="s">
        <v>589</v>
      </c>
      <c r="AD1367" s="772">
        <v>1020</v>
      </c>
      <c r="AE1367" s="864">
        <v>1020</v>
      </c>
      <c r="AF1367" s="774">
        <v>46290</v>
      </c>
      <c r="AG1367" s="777"/>
      <c r="AH1367" s="777"/>
      <c r="AI1367" s="777" t="s">
        <v>308</v>
      </c>
      <c r="AJ1367" s="778">
        <v>32</v>
      </c>
      <c r="AK1367" s="779"/>
      <c r="AL1367" s="778"/>
      <c r="AM1367" s="780">
        <v>1020</v>
      </c>
      <c r="AN1367" s="780"/>
      <c r="AO1367" s="780"/>
      <c r="AP1367" s="780">
        <v>1020</v>
      </c>
      <c r="AQ1367" s="780">
        <v>1020</v>
      </c>
      <c r="AR1367" s="896" t="s">
        <v>579</v>
      </c>
      <c r="AS1367" s="780"/>
      <c r="AT1367" s="780"/>
      <c r="AU1367" s="780"/>
      <c r="AV1367" s="780"/>
      <c r="AW1367" s="780"/>
      <c r="AX1367" s="780"/>
      <c r="AY1367" s="780"/>
      <c r="AZ1367" s="780"/>
      <c r="BA1367" s="780"/>
      <c r="BB1367" s="780">
        <v>0</v>
      </c>
      <c r="BC1367" s="780">
        <v>1020</v>
      </c>
      <c r="BD1367" s="780">
        <v>0</v>
      </c>
      <c r="BE1367" s="780">
        <v>0</v>
      </c>
      <c r="BF1367" s="780">
        <v>1020</v>
      </c>
      <c r="BG1367" s="780">
        <v>0</v>
      </c>
      <c r="BH1367" s="780">
        <v>0</v>
      </c>
      <c r="BI1367" s="780">
        <v>1020</v>
      </c>
      <c r="BJ1367" s="780"/>
      <c r="BK1367" s="780">
        <v>0</v>
      </c>
      <c r="BL1367" s="780"/>
      <c r="BM1367" s="780"/>
      <c r="BN1367" s="780" t="s">
        <v>308</v>
      </c>
      <c r="BO1367" s="780" t="s">
        <v>308</v>
      </c>
      <c r="BP1367" s="780" t="s">
        <v>308</v>
      </c>
      <c r="BQ1367" s="780" t="s">
        <v>308</v>
      </c>
      <c r="BR1367" s="780"/>
      <c r="BS1367" s="780" t="s">
        <v>397</v>
      </c>
      <c r="BT1367" s="780"/>
      <c r="BU1367" s="780">
        <v>1020</v>
      </c>
      <c r="BV1367" s="780">
        <v>1020</v>
      </c>
      <c r="BW1367" s="780">
        <v>1020</v>
      </c>
      <c r="BX1367" s="780">
        <v>1020</v>
      </c>
      <c r="BY1367" s="780">
        <v>1020</v>
      </c>
      <c r="BZ1367" s="780">
        <v>1020</v>
      </c>
      <c r="CA1367" s="780"/>
      <c r="CB1367" s="780"/>
      <c r="CC1367" s="780"/>
      <c r="CD1367" s="780"/>
      <c r="CE1367" s="780"/>
      <c r="CF1367" s="780"/>
      <c r="CG1367" s="780"/>
      <c r="CH1367" s="780"/>
      <c r="CI1367" s="780"/>
      <c r="CJ1367" s="780"/>
      <c r="CK1367" s="773"/>
      <c r="CL1367" s="773">
        <v>1020</v>
      </c>
      <c r="CM1367" s="773" t="s">
        <v>397</v>
      </c>
      <c r="CN1367" s="773" t="s">
        <v>397</v>
      </c>
      <c r="CO1367" s="773">
        <v>1020</v>
      </c>
      <c r="CP1367" s="773">
        <v>1020</v>
      </c>
      <c r="CQ1367" s="773">
        <v>1020</v>
      </c>
      <c r="CR1367" s="772">
        <v>1020</v>
      </c>
      <c r="CS1367" s="781"/>
      <c r="CT1367" s="865" t="s">
        <v>308</v>
      </c>
      <c r="CU1367" s="899" t="s">
        <v>308</v>
      </c>
      <c r="CV1367" s="774"/>
      <c r="CW1367" s="774"/>
      <c r="CX1367" s="865">
        <v>46282</v>
      </c>
      <c r="CY1367" s="870" t="s">
        <v>2328</v>
      </c>
      <c r="CZ1367" s="870">
        <v>0</v>
      </c>
      <c r="DA1367" s="871">
        <v>46256</v>
      </c>
      <c r="DB1367" s="871" t="s">
        <v>615</v>
      </c>
      <c r="DC1367" s="871" t="s">
        <v>2024</v>
      </c>
      <c r="DD1367" s="871" t="s">
        <v>397</v>
      </c>
      <c r="DE1367" s="871">
        <v>46282</v>
      </c>
      <c r="DF1367" s="871">
        <v>46277</v>
      </c>
      <c r="DG1367" s="871" t="s">
        <v>390</v>
      </c>
      <c r="DH1367" s="786">
        <v>0</v>
      </c>
      <c r="DI1367" s="774">
        <v>46272</v>
      </c>
      <c r="DJ1367" s="774">
        <v>46272</v>
      </c>
      <c r="DK1367" s="774">
        <v>46272</v>
      </c>
      <c r="DL1367" s="774">
        <v>46297</v>
      </c>
      <c r="DM1367" s="774">
        <v>46293</v>
      </c>
      <c r="DN1367" s="774">
        <v>46293</v>
      </c>
      <c r="DO1367" s="804">
        <v>0</v>
      </c>
      <c r="DP1367" s="774">
        <v>46311</v>
      </c>
      <c r="DQ1367" s="774">
        <v>46311</v>
      </c>
      <c r="DR1367" s="774">
        <v>46311</v>
      </c>
      <c r="DS1367" s="786">
        <v>46311</v>
      </c>
      <c r="DT1367" s="752">
        <v>46311</v>
      </c>
      <c r="DU1367" s="753">
        <v>-9</v>
      </c>
      <c r="DV1367" s="753" t="s">
        <v>308</v>
      </c>
      <c r="DW1367" s="754">
        <v>46301</v>
      </c>
      <c r="DX1367" s="755">
        <v>46302</v>
      </c>
      <c r="DY1367" s="754" t="e">
        <v>#VALUE!</v>
      </c>
      <c r="DZ1367" s="754" t="e">
        <v>#VALUE!</v>
      </c>
      <c r="EA1367" s="754"/>
      <c r="EB1367" s="754"/>
      <c r="HA1367" s="756" t="s">
        <v>397</v>
      </c>
      <c r="HB1367" s="756" t="s">
        <v>397</v>
      </c>
      <c r="HC1367" s="756" t="s">
        <v>397</v>
      </c>
      <c r="HD1367" s="756" t="s">
        <v>397</v>
      </c>
      <c r="HE1367" s="756" t="s">
        <v>397</v>
      </c>
      <c r="HF1367" s="756" t="s">
        <v>397</v>
      </c>
      <c r="HG1367" s="756" t="s">
        <v>397</v>
      </c>
      <c r="HH1367" s="756" t="s">
        <v>397</v>
      </c>
      <c r="HI1367" s="756" t="s">
        <v>397</v>
      </c>
      <c r="HJ1367" s="756" t="s">
        <v>397</v>
      </c>
      <c r="HK1367"/>
      <c r="HL1367"/>
      <c r="HM1367"/>
      <c r="HN1367" s="756" t="str">
        <f t="shared" si="45"/>
        <v>AUTO PRINT</v>
      </c>
      <c r="HO1367"/>
      <c r="HP1367" s="757" t="s">
        <v>572</v>
      </c>
      <c r="HQ1367" s="757" t="s">
        <v>572</v>
      </c>
      <c r="HR1367" s="757" t="s">
        <v>572</v>
      </c>
      <c r="HS1367"/>
      <c r="HW1367" s="758"/>
      <c r="HX1367"/>
      <c r="HY1367" s="759" t="s">
        <v>3367</v>
      </c>
      <c r="HZ1367" s="759" t="s">
        <v>3367</v>
      </c>
      <c r="IA1367" s="759" t="s">
        <v>572</v>
      </c>
      <c r="IC1367" s="760" t="s">
        <v>397</v>
      </c>
      <c r="ID1367" s="760" t="s">
        <v>572</v>
      </c>
      <c r="IE1367" s="760" t="s">
        <v>572</v>
      </c>
      <c r="IF1367" s="761" t="s">
        <v>572</v>
      </c>
      <c r="IG1367" s="619" t="str">
        <f t="shared" si="46"/>
        <v>IN HOUSE (MANUAL)</v>
      </c>
      <c r="II1367" s="761" t="s">
        <v>572</v>
      </c>
      <c r="IK1367" s="761" t="str">
        <f>IFERROR(VLOOKUP($M1367,#REF!,13,0),"IN HOUSE (MANUAL)")</f>
        <v>IN HOUSE (MANUAL)</v>
      </c>
      <c r="IM1367" s="760" t="s">
        <v>572</v>
      </c>
      <c r="IN1367" s="760" t="s">
        <v>572</v>
      </c>
      <c r="IO1367" s="760" t="s">
        <v>572</v>
      </c>
      <c r="IQ1367" s="760" t="s">
        <v>572</v>
      </c>
      <c r="IR1367" s="760" t="s">
        <v>572</v>
      </c>
      <c r="IT1367" s="760" t="s">
        <v>572</v>
      </c>
      <c r="IV1367" s="760" t="s">
        <v>572</v>
      </c>
      <c r="IW1367" s="760" t="s">
        <v>572</v>
      </c>
      <c r="IY1367" s="760" t="s">
        <v>572</v>
      </c>
      <c r="IZ1367" s="760" t="s">
        <v>572</v>
      </c>
      <c r="JB1367" s="760" t="s">
        <v>572</v>
      </c>
      <c r="JC1367" s="760" t="s">
        <v>572</v>
      </c>
      <c r="JE1367" s="760" t="s">
        <v>572</v>
      </c>
      <c r="JF1367" s="760" t="s">
        <v>572</v>
      </c>
    </row>
    <row r="1368" spans="1:266" ht="17.25" customHeight="1" x14ac:dyDescent="0.35">
      <c r="A1368" s="618" t="s">
        <v>2693</v>
      </c>
      <c r="B1368" s="730">
        <v>85</v>
      </c>
      <c r="C1368" s="730" t="s">
        <v>2540</v>
      </c>
      <c r="D1368" s="730" t="s">
        <v>2540</v>
      </c>
      <c r="E1368" s="730">
        <v>23</v>
      </c>
      <c r="F1368" s="731" t="s">
        <v>574</v>
      </c>
      <c r="G1368" s="732">
        <v>1</v>
      </c>
      <c r="H1368" s="826">
        <v>46232</v>
      </c>
      <c r="I1368" s="730">
        <v>41</v>
      </c>
      <c r="J1368" s="730" t="s">
        <v>308</v>
      </c>
      <c r="K1368" s="730">
        <v>42</v>
      </c>
      <c r="L1368" s="730" t="s">
        <v>2694</v>
      </c>
      <c r="M1368" s="772" t="s">
        <v>2693</v>
      </c>
      <c r="N1368" s="772">
        <v>0</v>
      </c>
      <c r="O1368" s="772" t="s">
        <v>390</v>
      </c>
      <c r="P1368" s="772" t="s">
        <v>390</v>
      </c>
      <c r="Q1368" s="772">
        <v>0</v>
      </c>
      <c r="R1368" s="772" t="s">
        <v>2631</v>
      </c>
      <c r="S1368" s="772" t="s">
        <v>308</v>
      </c>
      <c r="T1368" s="772" t="s">
        <v>2688</v>
      </c>
      <c r="U1368" s="772">
        <v>880</v>
      </c>
      <c r="V1368" s="772" t="s">
        <v>308</v>
      </c>
      <c r="W1368" s="772" t="s">
        <v>218</v>
      </c>
      <c r="X1368" s="773">
        <v>252</v>
      </c>
      <c r="Y1368" s="772"/>
      <c r="Z1368" s="774"/>
      <c r="AA1368" s="772" t="s">
        <v>40</v>
      </c>
      <c r="AB1368" s="772" t="s">
        <v>863</v>
      </c>
      <c r="AC1368" s="772" t="s">
        <v>589</v>
      </c>
      <c r="AD1368" s="772">
        <v>252</v>
      </c>
      <c r="AE1368" s="864">
        <v>252</v>
      </c>
      <c r="AF1368" s="774">
        <v>46290</v>
      </c>
      <c r="AG1368" s="777"/>
      <c r="AH1368" s="777"/>
      <c r="AI1368" s="777" t="s">
        <v>308</v>
      </c>
      <c r="AJ1368" s="778">
        <v>33</v>
      </c>
      <c r="AK1368" s="779"/>
      <c r="AL1368" s="778"/>
      <c r="AM1368" s="780">
        <v>252</v>
      </c>
      <c r="AN1368" s="780"/>
      <c r="AO1368" s="780"/>
      <c r="AP1368" s="780">
        <v>252</v>
      </c>
      <c r="AQ1368" s="780">
        <v>252</v>
      </c>
      <c r="AR1368" s="896" t="s">
        <v>579</v>
      </c>
      <c r="AS1368" s="780"/>
      <c r="AT1368" s="780"/>
      <c r="AU1368" s="780"/>
      <c r="AV1368" s="780"/>
      <c r="AW1368" s="780"/>
      <c r="AX1368" s="780"/>
      <c r="AY1368" s="780"/>
      <c r="AZ1368" s="780"/>
      <c r="BA1368" s="780"/>
      <c r="BB1368" s="780">
        <v>0</v>
      </c>
      <c r="BC1368" s="780">
        <v>252</v>
      </c>
      <c r="BD1368" s="780">
        <v>0</v>
      </c>
      <c r="BE1368" s="780">
        <v>0</v>
      </c>
      <c r="BF1368" s="780">
        <v>252</v>
      </c>
      <c r="BG1368" s="780">
        <v>0</v>
      </c>
      <c r="BH1368" s="780">
        <v>0</v>
      </c>
      <c r="BI1368" s="780">
        <v>252</v>
      </c>
      <c r="BJ1368" s="780"/>
      <c r="BK1368" s="780">
        <v>0</v>
      </c>
      <c r="BL1368" s="780"/>
      <c r="BM1368" s="780"/>
      <c r="BN1368" s="780" t="s">
        <v>308</v>
      </c>
      <c r="BO1368" s="780" t="s">
        <v>308</v>
      </c>
      <c r="BP1368" s="780" t="s">
        <v>308</v>
      </c>
      <c r="BQ1368" s="780" t="s">
        <v>308</v>
      </c>
      <c r="BR1368" s="780"/>
      <c r="BS1368" s="780" t="s">
        <v>397</v>
      </c>
      <c r="BT1368" s="780"/>
      <c r="BU1368" s="780">
        <v>252</v>
      </c>
      <c r="BV1368" s="780">
        <v>252</v>
      </c>
      <c r="BW1368" s="780">
        <v>252</v>
      </c>
      <c r="BX1368" s="780">
        <v>252</v>
      </c>
      <c r="BY1368" s="780">
        <v>252</v>
      </c>
      <c r="BZ1368" s="780">
        <v>252</v>
      </c>
      <c r="CA1368" s="780"/>
      <c r="CB1368" s="780"/>
      <c r="CC1368" s="780"/>
      <c r="CD1368" s="780"/>
      <c r="CE1368" s="780"/>
      <c r="CF1368" s="780"/>
      <c r="CG1368" s="780"/>
      <c r="CH1368" s="780"/>
      <c r="CI1368" s="780"/>
      <c r="CJ1368" s="780"/>
      <c r="CK1368" s="773"/>
      <c r="CL1368" s="773">
        <v>252</v>
      </c>
      <c r="CM1368" s="773" t="s">
        <v>397</v>
      </c>
      <c r="CN1368" s="773" t="s">
        <v>397</v>
      </c>
      <c r="CO1368" s="773">
        <v>252</v>
      </c>
      <c r="CP1368" s="773">
        <v>252</v>
      </c>
      <c r="CQ1368" s="773">
        <v>252</v>
      </c>
      <c r="CR1368" s="772">
        <v>252</v>
      </c>
      <c r="CS1368" s="781"/>
      <c r="CT1368" s="865" t="s">
        <v>308</v>
      </c>
      <c r="CU1368" s="899" t="s">
        <v>308</v>
      </c>
      <c r="CV1368" s="774"/>
      <c r="CW1368" s="774"/>
      <c r="CX1368" s="865">
        <v>46282</v>
      </c>
      <c r="CY1368" s="870" t="s">
        <v>2328</v>
      </c>
      <c r="CZ1368" s="870">
        <v>0</v>
      </c>
      <c r="DA1368" s="871">
        <v>46256</v>
      </c>
      <c r="DB1368" s="871" t="s">
        <v>615</v>
      </c>
      <c r="DC1368" s="871" t="s">
        <v>2024</v>
      </c>
      <c r="DD1368" s="871" t="s">
        <v>397</v>
      </c>
      <c r="DE1368" s="871">
        <v>46282</v>
      </c>
      <c r="DF1368" s="871">
        <v>46277</v>
      </c>
      <c r="DG1368" s="871" t="s">
        <v>390</v>
      </c>
      <c r="DH1368" s="786">
        <v>0</v>
      </c>
      <c r="DI1368" s="774">
        <v>46272</v>
      </c>
      <c r="DJ1368" s="774">
        <v>46272</v>
      </c>
      <c r="DK1368" s="774">
        <v>46272</v>
      </c>
      <c r="DL1368" s="774">
        <v>46297</v>
      </c>
      <c r="DM1368" s="774">
        <v>46294</v>
      </c>
      <c r="DN1368" s="774">
        <v>46294</v>
      </c>
      <c r="DO1368" s="804">
        <v>0</v>
      </c>
      <c r="DP1368" s="774">
        <v>46311</v>
      </c>
      <c r="DQ1368" s="774">
        <v>46311</v>
      </c>
      <c r="DR1368" s="774">
        <v>46311</v>
      </c>
      <c r="DS1368" s="786">
        <v>46311</v>
      </c>
      <c r="DT1368" s="752">
        <v>46311</v>
      </c>
      <c r="DU1368" s="753">
        <v>-8</v>
      </c>
      <c r="DV1368" s="753" t="s">
        <v>308</v>
      </c>
      <c r="DW1368" s="754">
        <v>46302</v>
      </c>
      <c r="DX1368" s="755">
        <v>46303</v>
      </c>
      <c r="DY1368" s="754" t="e">
        <v>#VALUE!</v>
      </c>
      <c r="DZ1368" s="754" t="e">
        <v>#VALUE!</v>
      </c>
      <c r="EA1368" s="754"/>
      <c r="EB1368" s="754"/>
      <c r="HA1368" s="756" t="s">
        <v>397</v>
      </c>
      <c r="HB1368" s="756" t="s">
        <v>397</v>
      </c>
      <c r="HC1368" s="756" t="s">
        <v>397</v>
      </c>
      <c r="HD1368" s="756" t="s">
        <v>397</v>
      </c>
      <c r="HE1368" s="756" t="s">
        <v>397</v>
      </c>
      <c r="HF1368" s="756" t="s">
        <v>397</v>
      </c>
      <c r="HG1368" s="756" t="s">
        <v>397</v>
      </c>
      <c r="HH1368" s="756" t="s">
        <v>397</v>
      </c>
      <c r="HI1368" s="756" t="s">
        <v>397</v>
      </c>
      <c r="HJ1368" s="756" t="s">
        <v>397</v>
      </c>
      <c r="HK1368"/>
      <c r="HL1368"/>
      <c r="HM1368"/>
      <c r="HN1368" s="756" t="str">
        <f t="shared" si="45"/>
        <v>AUTO PRINT</v>
      </c>
      <c r="HO1368"/>
      <c r="HP1368" s="757" t="s">
        <v>572</v>
      </c>
      <c r="HQ1368" s="757" t="s">
        <v>572</v>
      </c>
      <c r="HR1368" s="757" t="s">
        <v>572</v>
      </c>
      <c r="HS1368"/>
      <c r="HW1368" s="758"/>
      <c r="HX1368"/>
      <c r="HY1368" s="759" t="s">
        <v>3367</v>
      </c>
      <c r="HZ1368" s="759" t="s">
        <v>3367</v>
      </c>
      <c r="IA1368" s="759" t="s">
        <v>572</v>
      </c>
      <c r="IC1368" s="760" t="s">
        <v>397</v>
      </c>
      <c r="ID1368" s="760" t="s">
        <v>572</v>
      </c>
      <c r="IE1368" s="760" t="s">
        <v>572</v>
      </c>
      <c r="IF1368" s="761" t="s">
        <v>572</v>
      </c>
      <c r="IG1368" s="619" t="str">
        <f t="shared" si="46"/>
        <v>IN HOUSE (MANUAL)</v>
      </c>
      <c r="II1368" s="761" t="s">
        <v>572</v>
      </c>
      <c r="IK1368" s="761" t="str">
        <f>IFERROR(VLOOKUP($M1368,#REF!,13,0),"IN HOUSE (MANUAL)")</f>
        <v>IN HOUSE (MANUAL)</v>
      </c>
      <c r="IM1368" s="760" t="s">
        <v>572</v>
      </c>
      <c r="IN1368" s="760" t="s">
        <v>572</v>
      </c>
      <c r="IO1368" s="760" t="s">
        <v>572</v>
      </c>
      <c r="IQ1368" s="760" t="s">
        <v>572</v>
      </c>
      <c r="IR1368" s="760" t="s">
        <v>572</v>
      </c>
      <c r="IT1368" s="760" t="s">
        <v>572</v>
      </c>
      <c r="IV1368" s="760" t="s">
        <v>572</v>
      </c>
      <c r="IW1368" s="760" t="s">
        <v>572</v>
      </c>
      <c r="IY1368" s="760" t="s">
        <v>572</v>
      </c>
      <c r="IZ1368" s="760" t="s">
        <v>572</v>
      </c>
      <c r="JB1368" s="760" t="s">
        <v>572</v>
      </c>
      <c r="JC1368" s="760" t="s">
        <v>572</v>
      </c>
      <c r="JE1368" s="760" t="s">
        <v>572</v>
      </c>
      <c r="JF1368" s="760" t="s">
        <v>572</v>
      </c>
    </row>
    <row r="1369" spans="1:266" ht="17.25" customHeight="1" x14ac:dyDescent="0.35">
      <c r="A1369" s="618" t="s">
        <v>2695</v>
      </c>
      <c r="B1369" s="730">
        <v>86</v>
      </c>
      <c r="C1369" s="730" t="s">
        <v>2540</v>
      </c>
      <c r="D1369" s="730" t="s">
        <v>2540</v>
      </c>
      <c r="E1369" s="730">
        <v>23</v>
      </c>
      <c r="F1369" s="731" t="s">
        <v>961</v>
      </c>
      <c r="G1369" s="732">
        <v>1</v>
      </c>
      <c r="H1369" s="826">
        <v>46232</v>
      </c>
      <c r="I1369" s="730">
        <v>41</v>
      </c>
      <c r="J1369" s="730" t="s">
        <v>308</v>
      </c>
      <c r="K1369" s="730">
        <v>42</v>
      </c>
      <c r="L1369" s="730" t="s">
        <v>2696</v>
      </c>
      <c r="M1369" s="772" t="s">
        <v>2695</v>
      </c>
      <c r="N1369" s="772">
        <v>0</v>
      </c>
      <c r="O1369" s="772" t="s">
        <v>390</v>
      </c>
      <c r="P1369" s="772" t="s">
        <v>390</v>
      </c>
      <c r="Q1369" s="772">
        <v>0</v>
      </c>
      <c r="R1369" s="772" t="s">
        <v>2631</v>
      </c>
      <c r="S1369" s="772" t="s">
        <v>308</v>
      </c>
      <c r="T1369" s="772" t="s">
        <v>2688</v>
      </c>
      <c r="U1369" s="772">
        <v>880</v>
      </c>
      <c r="V1369" s="772" t="s">
        <v>308</v>
      </c>
      <c r="W1369" s="772" t="s">
        <v>218</v>
      </c>
      <c r="X1369" s="773">
        <v>552</v>
      </c>
      <c r="Y1369" s="772"/>
      <c r="Z1369" s="774"/>
      <c r="AA1369" s="772" t="s">
        <v>40</v>
      </c>
      <c r="AB1369" s="772" t="s">
        <v>863</v>
      </c>
      <c r="AC1369" s="772" t="s">
        <v>751</v>
      </c>
      <c r="AD1369" s="772">
        <v>552</v>
      </c>
      <c r="AE1369" s="864">
        <v>552</v>
      </c>
      <c r="AF1369" s="774">
        <v>46290</v>
      </c>
      <c r="AG1369" s="777"/>
      <c r="AH1369" s="777"/>
      <c r="AI1369" s="777" t="s">
        <v>308</v>
      </c>
      <c r="AJ1369" s="778">
        <v>34</v>
      </c>
      <c r="AK1369" s="779"/>
      <c r="AL1369" s="778"/>
      <c r="AM1369" s="780">
        <v>552</v>
      </c>
      <c r="AN1369" s="780"/>
      <c r="AO1369" s="780"/>
      <c r="AP1369" s="780">
        <v>552</v>
      </c>
      <c r="AQ1369" s="780">
        <v>552</v>
      </c>
      <c r="AR1369" s="896" t="s">
        <v>579</v>
      </c>
      <c r="AS1369" s="780"/>
      <c r="AT1369" s="780"/>
      <c r="AU1369" s="780"/>
      <c r="AV1369" s="780"/>
      <c r="AW1369" s="780"/>
      <c r="AX1369" s="780"/>
      <c r="AY1369" s="780"/>
      <c r="AZ1369" s="780"/>
      <c r="BA1369" s="780"/>
      <c r="BB1369" s="780">
        <v>0</v>
      </c>
      <c r="BC1369" s="780">
        <v>552</v>
      </c>
      <c r="BD1369" s="780">
        <v>0</v>
      </c>
      <c r="BE1369" s="780">
        <v>0</v>
      </c>
      <c r="BF1369" s="780">
        <v>552</v>
      </c>
      <c r="BG1369" s="780">
        <v>0</v>
      </c>
      <c r="BH1369" s="780">
        <v>0</v>
      </c>
      <c r="BI1369" s="780">
        <v>552</v>
      </c>
      <c r="BJ1369" s="780"/>
      <c r="BK1369" s="780">
        <v>0</v>
      </c>
      <c r="BL1369" s="780"/>
      <c r="BM1369" s="780"/>
      <c r="BN1369" s="780" t="s">
        <v>308</v>
      </c>
      <c r="BO1369" s="780" t="s">
        <v>308</v>
      </c>
      <c r="BP1369" s="780" t="s">
        <v>308</v>
      </c>
      <c r="BQ1369" s="780" t="s">
        <v>308</v>
      </c>
      <c r="BR1369" s="780"/>
      <c r="BS1369" s="780" t="s">
        <v>397</v>
      </c>
      <c r="BT1369" s="780"/>
      <c r="BU1369" s="780">
        <v>552</v>
      </c>
      <c r="BV1369" s="780">
        <v>552</v>
      </c>
      <c r="BW1369" s="780">
        <v>552</v>
      </c>
      <c r="BX1369" s="780">
        <v>552</v>
      </c>
      <c r="BY1369" s="780">
        <v>552</v>
      </c>
      <c r="BZ1369" s="780">
        <v>552</v>
      </c>
      <c r="CA1369" s="780"/>
      <c r="CB1369" s="780"/>
      <c r="CC1369" s="780"/>
      <c r="CD1369" s="780"/>
      <c r="CE1369" s="780"/>
      <c r="CF1369" s="780"/>
      <c r="CG1369" s="780"/>
      <c r="CH1369" s="780"/>
      <c r="CI1369" s="780"/>
      <c r="CJ1369" s="780"/>
      <c r="CK1369" s="773"/>
      <c r="CL1369" s="773">
        <v>552</v>
      </c>
      <c r="CM1369" s="773" t="s">
        <v>397</v>
      </c>
      <c r="CN1369" s="773" t="s">
        <v>397</v>
      </c>
      <c r="CO1369" s="773">
        <v>552</v>
      </c>
      <c r="CP1369" s="773">
        <v>552</v>
      </c>
      <c r="CQ1369" s="773">
        <v>552</v>
      </c>
      <c r="CR1369" s="772">
        <v>552</v>
      </c>
      <c r="CS1369" s="781"/>
      <c r="CT1369" s="865" t="s">
        <v>308</v>
      </c>
      <c r="CU1369" s="899" t="s">
        <v>308</v>
      </c>
      <c r="CV1369" s="774"/>
      <c r="CW1369" s="774"/>
      <c r="CX1369" s="865">
        <v>46282</v>
      </c>
      <c r="CY1369" s="870" t="s">
        <v>2328</v>
      </c>
      <c r="CZ1369" s="870">
        <v>0</v>
      </c>
      <c r="DA1369" s="871">
        <v>46256</v>
      </c>
      <c r="DB1369" s="871" t="s">
        <v>615</v>
      </c>
      <c r="DC1369" s="871" t="s">
        <v>2024</v>
      </c>
      <c r="DD1369" s="871" t="s">
        <v>397</v>
      </c>
      <c r="DE1369" s="871">
        <v>46282</v>
      </c>
      <c r="DF1369" s="871">
        <v>46277</v>
      </c>
      <c r="DG1369" s="871" t="s">
        <v>390</v>
      </c>
      <c r="DH1369" s="786">
        <v>0</v>
      </c>
      <c r="DI1369" s="774">
        <v>46272</v>
      </c>
      <c r="DJ1369" s="774">
        <v>46272</v>
      </c>
      <c r="DK1369" s="774">
        <v>46272</v>
      </c>
      <c r="DL1369" s="774">
        <v>46297</v>
      </c>
      <c r="DM1369" s="774">
        <v>46295</v>
      </c>
      <c r="DN1369" s="774">
        <v>46295</v>
      </c>
      <c r="DO1369" s="804">
        <v>0</v>
      </c>
      <c r="DP1369" s="774">
        <v>46311</v>
      </c>
      <c r="DQ1369" s="774">
        <v>46311</v>
      </c>
      <c r="DR1369" s="774">
        <v>46311</v>
      </c>
      <c r="DS1369" s="786">
        <v>46311</v>
      </c>
      <c r="DT1369" s="752">
        <v>46311</v>
      </c>
      <c r="DU1369" s="753">
        <v>-8</v>
      </c>
      <c r="DV1369" s="753" t="s">
        <v>308</v>
      </c>
      <c r="DW1369" s="754">
        <v>46303</v>
      </c>
      <c r="DX1369" s="755">
        <v>46303</v>
      </c>
      <c r="DY1369" s="754" t="e">
        <v>#VALUE!</v>
      </c>
      <c r="DZ1369" s="754" t="e">
        <v>#VALUE!</v>
      </c>
      <c r="EA1369" s="754"/>
      <c r="EB1369" s="754"/>
      <c r="HA1369" s="756" t="s">
        <v>397</v>
      </c>
      <c r="HB1369" s="756" t="s">
        <v>397</v>
      </c>
      <c r="HC1369" s="756" t="s">
        <v>397</v>
      </c>
      <c r="HD1369" s="756" t="s">
        <v>397</v>
      </c>
      <c r="HE1369" s="756" t="s">
        <v>397</v>
      </c>
      <c r="HF1369" s="756" t="s">
        <v>397</v>
      </c>
      <c r="HG1369" s="756" t="s">
        <v>397</v>
      </c>
      <c r="HH1369" s="756" t="s">
        <v>397</v>
      </c>
      <c r="HI1369" s="756" t="s">
        <v>397</v>
      </c>
      <c r="HJ1369" s="756" t="s">
        <v>397</v>
      </c>
      <c r="HK1369"/>
      <c r="HL1369"/>
      <c r="HM1369"/>
      <c r="HN1369" s="756" t="str">
        <f t="shared" si="45"/>
        <v>AUTO PRINT</v>
      </c>
      <c r="HO1369"/>
      <c r="HP1369" s="757" t="s">
        <v>572</v>
      </c>
      <c r="HQ1369" s="757" t="s">
        <v>572</v>
      </c>
      <c r="HR1369" s="757" t="s">
        <v>572</v>
      </c>
      <c r="HS1369"/>
      <c r="HW1369" s="758"/>
      <c r="HX1369"/>
      <c r="HY1369" s="759" t="s">
        <v>3367</v>
      </c>
      <c r="HZ1369" s="759" t="s">
        <v>3367</v>
      </c>
      <c r="IA1369" s="759" t="s">
        <v>572</v>
      </c>
      <c r="IC1369" s="760" t="s">
        <v>397</v>
      </c>
      <c r="ID1369" s="760" t="s">
        <v>572</v>
      </c>
      <c r="IE1369" s="760" t="s">
        <v>572</v>
      </c>
      <c r="IF1369" s="761" t="s">
        <v>572</v>
      </c>
      <c r="IG1369" s="619" t="str">
        <f t="shared" si="46"/>
        <v>IN HOUSE (MANUAL)</v>
      </c>
      <c r="II1369" s="761" t="s">
        <v>572</v>
      </c>
      <c r="IK1369" s="761" t="str">
        <f>IFERROR(VLOOKUP($M1369,#REF!,13,0),"IN HOUSE (MANUAL)")</f>
        <v>IN HOUSE (MANUAL)</v>
      </c>
      <c r="IM1369" s="760" t="s">
        <v>572</v>
      </c>
      <c r="IN1369" s="760" t="s">
        <v>572</v>
      </c>
      <c r="IO1369" s="760" t="s">
        <v>572</v>
      </c>
      <c r="IQ1369" s="760" t="s">
        <v>572</v>
      </c>
      <c r="IR1369" s="760" t="s">
        <v>572</v>
      </c>
      <c r="IT1369" s="760" t="s">
        <v>572</v>
      </c>
      <c r="IV1369" s="760" t="s">
        <v>572</v>
      </c>
      <c r="IW1369" s="760" t="s">
        <v>572</v>
      </c>
      <c r="IY1369" s="760" t="s">
        <v>572</v>
      </c>
      <c r="IZ1369" s="760" t="s">
        <v>572</v>
      </c>
      <c r="JB1369" s="760" t="s">
        <v>572</v>
      </c>
      <c r="JC1369" s="760" t="s">
        <v>572</v>
      </c>
      <c r="JE1369" s="760" t="s">
        <v>572</v>
      </c>
      <c r="JF1369" s="760" t="s">
        <v>572</v>
      </c>
    </row>
    <row r="1370" spans="1:266" ht="16.5" customHeight="1" collapsed="1" x14ac:dyDescent="0.35">
      <c r="A1370" s="618" t="s">
        <v>2697</v>
      </c>
      <c r="B1370" s="730">
        <v>87</v>
      </c>
      <c r="C1370" s="730" t="s">
        <v>2540</v>
      </c>
      <c r="D1370" s="730" t="s">
        <v>2540</v>
      </c>
      <c r="E1370" s="730">
        <v>23</v>
      </c>
      <c r="F1370" s="731" t="s">
        <v>574</v>
      </c>
      <c r="G1370" s="732">
        <v>1</v>
      </c>
      <c r="H1370" s="733">
        <v>46202</v>
      </c>
      <c r="I1370" s="730">
        <v>41</v>
      </c>
      <c r="J1370" s="730" t="s">
        <v>308</v>
      </c>
      <c r="K1370" s="730">
        <v>43</v>
      </c>
      <c r="L1370" s="730" t="s">
        <v>2698</v>
      </c>
      <c r="M1370" s="772" t="s">
        <v>2697</v>
      </c>
      <c r="N1370" s="772">
        <v>0</v>
      </c>
      <c r="O1370" s="772" t="s">
        <v>390</v>
      </c>
      <c r="P1370" s="772" t="s">
        <v>390</v>
      </c>
      <c r="Q1370" s="772">
        <v>0</v>
      </c>
      <c r="R1370" s="772" t="s">
        <v>2631</v>
      </c>
      <c r="S1370" s="772" t="s">
        <v>308</v>
      </c>
      <c r="T1370" s="772" t="s">
        <v>2632</v>
      </c>
      <c r="U1370" s="772">
        <v>880</v>
      </c>
      <c r="V1370" s="772" t="s">
        <v>308</v>
      </c>
      <c r="W1370" s="772" t="s">
        <v>218</v>
      </c>
      <c r="X1370" s="773">
        <v>102</v>
      </c>
      <c r="Y1370" s="772"/>
      <c r="Z1370" s="774"/>
      <c r="AA1370" s="772" t="s">
        <v>40</v>
      </c>
      <c r="AB1370" s="772" t="s">
        <v>890</v>
      </c>
      <c r="AC1370" s="772" t="s">
        <v>689</v>
      </c>
      <c r="AD1370" s="772">
        <v>372</v>
      </c>
      <c r="AE1370" s="775">
        <v>372</v>
      </c>
      <c r="AF1370" s="776" t="s">
        <v>390</v>
      </c>
      <c r="AG1370" s="777"/>
      <c r="AH1370" s="777"/>
      <c r="AI1370" s="777" t="s">
        <v>308</v>
      </c>
      <c r="AJ1370" s="778">
        <v>35</v>
      </c>
      <c r="AK1370" s="779"/>
      <c r="AL1370" s="778"/>
      <c r="AM1370" s="780">
        <v>372</v>
      </c>
      <c r="AN1370" s="780"/>
      <c r="AO1370" s="780"/>
      <c r="AP1370" s="780">
        <v>372</v>
      </c>
      <c r="AQ1370" s="780">
        <v>372</v>
      </c>
      <c r="AR1370" s="780">
        <v>0</v>
      </c>
      <c r="AS1370" s="780"/>
      <c r="AT1370" s="780"/>
      <c r="AU1370" s="780"/>
      <c r="AV1370" s="780"/>
      <c r="AW1370" s="780"/>
      <c r="AX1370" s="780"/>
      <c r="AY1370" s="780"/>
      <c r="AZ1370" s="780"/>
      <c r="BA1370" s="780"/>
      <c r="BB1370" s="780">
        <v>0</v>
      </c>
      <c r="BC1370" s="780">
        <v>372</v>
      </c>
      <c r="BD1370" s="780">
        <v>0</v>
      </c>
      <c r="BE1370" s="780">
        <v>0</v>
      </c>
      <c r="BF1370" s="780">
        <v>372</v>
      </c>
      <c r="BG1370" s="780">
        <v>0</v>
      </c>
      <c r="BH1370" s="780">
        <v>0</v>
      </c>
      <c r="BI1370" s="780">
        <v>372</v>
      </c>
      <c r="BJ1370" s="780"/>
      <c r="BK1370" s="780">
        <v>0</v>
      </c>
      <c r="BL1370" s="780"/>
      <c r="BM1370" s="780"/>
      <c r="BN1370" s="780" t="s">
        <v>308</v>
      </c>
      <c r="BO1370" s="780" t="s">
        <v>308</v>
      </c>
      <c r="BP1370" s="780" t="s">
        <v>308</v>
      </c>
      <c r="BQ1370" s="780" t="s">
        <v>308</v>
      </c>
      <c r="BR1370" s="780"/>
      <c r="BS1370" s="780" t="s">
        <v>397</v>
      </c>
      <c r="BT1370" s="780"/>
      <c r="BU1370" s="780">
        <v>372</v>
      </c>
      <c r="BV1370" s="780">
        <v>102</v>
      </c>
      <c r="BW1370" s="780">
        <v>102</v>
      </c>
      <c r="BX1370" s="780">
        <v>102</v>
      </c>
      <c r="BY1370" s="780">
        <v>372</v>
      </c>
      <c r="BZ1370" s="780">
        <v>9</v>
      </c>
      <c r="CA1370" s="780"/>
      <c r="CB1370" s="780"/>
      <c r="CC1370" s="780"/>
      <c r="CD1370" s="780"/>
      <c r="CE1370" s="780"/>
      <c r="CF1370" s="780"/>
      <c r="CG1370" s="780"/>
      <c r="CH1370" s="780"/>
      <c r="CI1370" s="780"/>
      <c r="CJ1370" s="780"/>
      <c r="CK1370" s="773"/>
      <c r="CL1370" s="773">
        <v>372</v>
      </c>
      <c r="CM1370" s="773" t="s">
        <v>397</v>
      </c>
      <c r="CN1370" s="773" t="s">
        <v>397</v>
      </c>
      <c r="CO1370" s="773">
        <v>372</v>
      </c>
      <c r="CP1370" s="773">
        <v>372</v>
      </c>
      <c r="CQ1370" s="773">
        <v>372</v>
      </c>
      <c r="CR1370" s="772">
        <v>372</v>
      </c>
      <c r="CS1370" s="781"/>
      <c r="CT1370" s="782" t="s">
        <v>308</v>
      </c>
      <c r="CU1370" s="783" t="s">
        <v>308</v>
      </c>
      <c r="CV1370" s="774"/>
      <c r="CW1370" s="774"/>
      <c r="CX1370" s="782">
        <v>46251</v>
      </c>
      <c r="CY1370" s="784">
        <v>0</v>
      </c>
      <c r="CZ1370" s="784" t="s">
        <v>308</v>
      </c>
      <c r="DA1370" s="785">
        <v>0</v>
      </c>
      <c r="DB1370" s="785">
        <v>0</v>
      </c>
      <c r="DC1370" s="785">
        <v>0</v>
      </c>
      <c r="DD1370" s="785" t="s">
        <v>397</v>
      </c>
      <c r="DE1370" s="785">
        <v>0</v>
      </c>
      <c r="DF1370" s="785">
        <v>0</v>
      </c>
      <c r="DG1370" s="785">
        <v>0</v>
      </c>
      <c r="DH1370" s="786">
        <v>0</v>
      </c>
      <c r="DI1370" s="774" t="s">
        <v>390</v>
      </c>
      <c r="DJ1370" s="774" t="s">
        <v>390</v>
      </c>
      <c r="DK1370" s="774" t="s">
        <v>390</v>
      </c>
      <c r="DL1370" s="774">
        <v>46300</v>
      </c>
      <c r="DM1370" s="774">
        <v>46295</v>
      </c>
      <c r="DN1370" s="774">
        <v>46295</v>
      </c>
      <c r="DO1370" s="804" t="s">
        <v>308</v>
      </c>
      <c r="DP1370" s="774">
        <v>46318</v>
      </c>
      <c r="DQ1370" s="776">
        <v>46318</v>
      </c>
      <c r="DR1370" s="774">
        <v>46318</v>
      </c>
      <c r="DS1370" s="786">
        <v>46318</v>
      </c>
      <c r="DT1370" s="752">
        <v>46318</v>
      </c>
      <c r="DU1370" s="753">
        <v>-14</v>
      </c>
      <c r="DV1370" s="753" t="s">
        <v>308</v>
      </c>
      <c r="DW1370" s="754">
        <v>46303</v>
      </c>
      <c r="DX1370" s="755">
        <v>46304</v>
      </c>
      <c r="DY1370" s="754" t="e">
        <v>#VALUE!</v>
      </c>
      <c r="DZ1370" s="754" t="e">
        <v>#VALUE!</v>
      </c>
      <c r="EA1370" s="754"/>
      <c r="EB1370" s="754"/>
      <c r="HA1370" s="756" t="s">
        <v>397</v>
      </c>
      <c r="HB1370" s="756" t="s">
        <v>397</v>
      </c>
      <c r="HC1370" s="756" t="s">
        <v>397</v>
      </c>
      <c r="HD1370" s="756" t="s">
        <v>397</v>
      </c>
      <c r="HE1370" s="756" t="s">
        <v>397</v>
      </c>
      <c r="HF1370" s="756" t="s">
        <v>397</v>
      </c>
      <c r="HG1370" s="756" t="s">
        <v>397</v>
      </c>
      <c r="HH1370" s="756" t="s">
        <v>397</v>
      </c>
      <c r="HI1370" s="756" t="s">
        <v>397</v>
      </c>
      <c r="HJ1370" s="756" t="s">
        <v>397</v>
      </c>
      <c r="HK1370"/>
      <c r="HL1370"/>
      <c r="HM1370"/>
      <c r="HN1370" s="756" t="str">
        <f t="shared" si="45"/>
        <v>AUTO PRINT</v>
      </c>
      <c r="HO1370"/>
      <c r="HP1370" s="757" t="s">
        <v>572</v>
      </c>
      <c r="HQ1370" s="757" t="s">
        <v>572</v>
      </c>
      <c r="HR1370" s="757" t="s">
        <v>572</v>
      </c>
      <c r="HS1370"/>
      <c r="HW1370" s="758"/>
      <c r="HX1370"/>
      <c r="HY1370" s="759" t="s">
        <v>3367</v>
      </c>
      <c r="HZ1370" s="759" t="s">
        <v>3367</v>
      </c>
      <c r="IA1370" s="759" t="s">
        <v>3367</v>
      </c>
      <c r="IC1370" s="760" t="s">
        <v>572</v>
      </c>
      <c r="ID1370" s="760" t="s">
        <v>572</v>
      </c>
      <c r="IE1370" s="760" t="s">
        <v>572</v>
      </c>
      <c r="IF1370" s="761" t="s">
        <v>572</v>
      </c>
      <c r="IG1370" s="619" t="str">
        <f t="shared" si="46"/>
        <v>IN HOUSE (MANUAL)</v>
      </c>
      <c r="II1370" s="761" t="s">
        <v>572</v>
      </c>
      <c r="IK1370" s="761" t="str">
        <f>IFERROR(VLOOKUP($M1370,#REF!,13,0),"IN HOUSE (MANUAL)")</f>
        <v>IN HOUSE (MANUAL)</v>
      </c>
      <c r="IM1370" s="760" t="s">
        <v>572</v>
      </c>
      <c r="IN1370" s="760" t="s">
        <v>572</v>
      </c>
      <c r="IO1370" s="760" t="s">
        <v>572</v>
      </c>
      <c r="IQ1370" s="760" t="s">
        <v>572</v>
      </c>
      <c r="IR1370" s="760" t="s">
        <v>572</v>
      </c>
      <c r="IT1370" s="760" t="s">
        <v>572</v>
      </c>
      <c r="IV1370" s="760" t="s">
        <v>572</v>
      </c>
      <c r="IW1370" s="760" t="s">
        <v>572</v>
      </c>
      <c r="IY1370" s="760" t="s">
        <v>572</v>
      </c>
      <c r="IZ1370" s="760" t="s">
        <v>572</v>
      </c>
      <c r="JB1370" s="760" t="s">
        <v>572</v>
      </c>
      <c r="JC1370" s="760" t="s">
        <v>572</v>
      </c>
      <c r="JE1370" s="760" t="s">
        <v>572</v>
      </c>
      <c r="JF1370" s="760" t="s">
        <v>572</v>
      </c>
    </row>
    <row r="1371" spans="1:266" ht="17.25" customHeight="1" x14ac:dyDescent="0.35">
      <c r="A1371" s="618" t="s">
        <v>2699</v>
      </c>
      <c r="B1371" s="730">
        <v>88</v>
      </c>
      <c r="C1371" s="730" t="s">
        <v>2540</v>
      </c>
      <c r="D1371" s="730" t="s">
        <v>2540</v>
      </c>
      <c r="E1371" s="730">
        <v>23</v>
      </c>
      <c r="F1371" s="731" t="s">
        <v>574</v>
      </c>
      <c r="G1371" s="732">
        <v>1</v>
      </c>
      <c r="H1371" s="733">
        <v>46238</v>
      </c>
      <c r="I1371" s="730">
        <v>42</v>
      </c>
      <c r="J1371" s="730" t="s">
        <v>308</v>
      </c>
      <c r="K1371" s="730">
        <v>43</v>
      </c>
      <c r="L1371" s="730" t="s">
        <v>2700</v>
      </c>
      <c r="M1371" s="772" t="s">
        <v>2699</v>
      </c>
      <c r="N1371" s="772">
        <v>0</v>
      </c>
      <c r="O1371" s="772" t="s">
        <v>390</v>
      </c>
      <c r="P1371" s="772" t="s">
        <v>390</v>
      </c>
      <c r="Q1371" s="772">
        <v>0</v>
      </c>
      <c r="R1371" s="772" t="s">
        <v>2631</v>
      </c>
      <c r="S1371" s="772" t="s">
        <v>308</v>
      </c>
      <c r="T1371" s="772" t="s">
        <v>2678</v>
      </c>
      <c r="U1371" s="772">
        <v>880</v>
      </c>
      <c r="V1371" s="772" t="s">
        <v>308</v>
      </c>
      <c r="W1371" s="772" t="s">
        <v>218</v>
      </c>
      <c r="X1371" s="773">
        <v>804</v>
      </c>
      <c r="Y1371" s="772"/>
      <c r="Z1371" s="886"/>
      <c r="AA1371" s="772" t="s">
        <v>40</v>
      </c>
      <c r="AB1371" s="772" t="s">
        <v>863</v>
      </c>
      <c r="AC1371" s="772" t="s">
        <v>608</v>
      </c>
      <c r="AD1371" s="772">
        <v>804</v>
      </c>
      <c r="AE1371" s="775">
        <v>804</v>
      </c>
      <c r="AF1371" s="776">
        <v>46282</v>
      </c>
      <c r="AG1371" s="777"/>
      <c r="AH1371" s="777"/>
      <c r="AI1371" s="777" t="s">
        <v>308</v>
      </c>
      <c r="AJ1371" s="778">
        <v>36</v>
      </c>
      <c r="AK1371" s="864"/>
      <c r="AL1371" s="864"/>
      <c r="AM1371" s="901">
        <v>804</v>
      </c>
      <c r="AN1371" s="901"/>
      <c r="AO1371" s="901"/>
      <c r="AP1371" s="901">
        <v>804</v>
      </c>
      <c r="AQ1371" s="901">
        <v>804</v>
      </c>
      <c r="AR1371" s="901">
        <v>804</v>
      </c>
      <c r="AS1371" s="901"/>
      <c r="AT1371" s="901"/>
      <c r="AU1371" s="901"/>
      <c r="AV1371" s="901"/>
      <c r="AW1371" s="901"/>
      <c r="AX1371" s="901"/>
      <c r="AY1371" s="901"/>
      <c r="AZ1371" s="901"/>
      <c r="BA1371" s="901"/>
      <c r="BB1371" s="901">
        <v>0</v>
      </c>
      <c r="BC1371" s="901">
        <v>804</v>
      </c>
      <c r="BD1371" s="901">
        <v>0</v>
      </c>
      <c r="BE1371" s="901">
        <v>0</v>
      </c>
      <c r="BF1371" s="901">
        <v>804</v>
      </c>
      <c r="BG1371" s="901">
        <v>0</v>
      </c>
      <c r="BH1371" s="901">
        <v>0</v>
      </c>
      <c r="BI1371" s="901">
        <v>804</v>
      </c>
      <c r="BJ1371" s="901"/>
      <c r="BK1371" s="901">
        <v>0</v>
      </c>
      <c r="BL1371" s="901"/>
      <c r="BM1371" s="901"/>
      <c r="BN1371" s="901" t="s">
        <v>308</v>
      </c>
      <c r="BO1371" s="901" t="s">
        <v>308</v>
      </c>
      <c r="BP1371" s="901" t="s">
        <v>308</v>
      </c>
      <c r="BQ1371" s="901" t="s">
        <v>308</v>
      </c>
      <c r="BR1371" s="901"/>
      <c r="BS1371" s="901" t="s">
        <v>397</v>
      </c>
      <c r="BT1371" s="901"/>
      <c r="BU1371" s="901">
        <v>804</v>
      </c>
      <c r="BV1371" s="901">
        <v>804</v>
      </c>
      <c r="BW1371" s="901">
        <v>804</v>
      </c>
      <c r="BX1371" s="901">
        <v>804</v>
      </c>
      <c r="BY1371" s="901">
        <v>804</v>
      </c>
      <c r="BZ1371" s="901">
        <v>804</v>
      </c>
      <c r="CA1371" s="901"/>
      <c r="CB1371" s="901"/>
      <c r="CC1371" s="901"/>
      <c r="CD1371" s="901"/>
      <c r="CE1371" s="901"/>
      <c r="CF1371" s="901"/>
      <c r="CG1371" s="901"/>
      <c r="CH1371" s="901"/>
      <c r="CI1371" s="901"/>
      <c r="CJ1371" s="901"/>
      <c r="CK1371" s="773"/>
      <c r="CL1371" s="773">
        <v>804</v>
      </c>
      <c r="CM1371" s="773" t="s">
        <v>397</v>
      </c>
      <c r="CN1371" s="773" t="s">
        <v>397</v>
      </c>
      <c r="CO1371" s="773">
        <v>804</v>
      </c>
      <c r="CP1371" s="773">
        <v>804</v>
      </c>
      <c r="CQ1371" s="773">
        <v>804</v>
      </c>
      <c r="CR1371" s="772">
        <v>804</v>
      </c>
      <c r="CS1371" s="781"/>
      <c r="CT1371" s="782" t="s">
        <v>308</v>
      </c>
      <c r="CU1371" s="866" t="s">
        <v>308</v>
      </c>
      <c r="CV1371" s="774"/>
      <c r="CW1371" s="774"/>
      <c r="CX1371" s="782">
        <v>46282</v>
      </c>
      <c r="CY1371" s="784" t="s">
        <v>2328</v>
      </c>
      <c r="CZ1371" s="784" t="s">
        <v>308</v>
      </c>
      <c r="DA1371" s="785">
        <v>46256</v>
      </c>
      <c r="DB1371" s="785" t="s">
        <v>615</v>
      </c>
      <c r="DC1371" s="785" t="s">
        <v>2024</v>
      </c>
      <c r="DD1371" s="785" t="s">
        <v>397</v>
      </c>
      <c r="DE1371" s="785">
        <v>46282</v>
      </c>
      <c r="DF1371" s="785">
        <v>46277</v>
      </c>
      <c r="DG1371" s="785" t="s">
        <v>390</v>
      </c>
      <c r="DH1371" s="786">
        <v>0</v>
      </c>
      <c r="DI1371" s="774" t="s">
        <v>390</v>
      </c>
      <c r="DJ1371" s="774">
        <v>46272</v>
      </c>
      <c r="DK1371" s="774">
        <v>46272</v>
      </c>
      <c r="DL1371" s="774">
        <v>46300</v>
      </c>
      <c r="DM1371" s="774">
        <v>46296</v>
      </c>
      <c r="DN1371" s="774">
        <v>46296</v>
      </c>
      <c r="DO1371" s="787" t="s">
        <v>308</v>
      </c>
      <c r="DP1371" s="774">
        <v>46318</v>
      </c>
      <c r="DQ1371" s="776">
        <v>46318</v>
      </c>
      <c r="DR1371" s="774">
        <v>46318</v>
      </c>
      <c r="DS1371" s="786">
        <v>46318</v>
      </c>
      <c r="DT1371" s="752">
        <v>46318</v>
      </c>
      <c r="DU1371" s="753">
        <v>-11</v>
      </c>
      <c r="DV1371" s="753" t="s">
        <v>308</v>
      </c>
      <c r="DW1371" s="754">
        <v>46304</v>
      </c>
      <c r="DX1371" s="755">
        <v>46307</v>
      </c>
      <c r="DY1371" s="754" t="e">
        <v>#VALUE!</v>
      </c>
      <c r="DZ1371" s="754" t="e">
        <v>#VALUE!</v>
      </c>
      <c r="EA1371" s="754"/>
      <c r="EB1371" s="754"/>
      <c r="HA1371" s="756" t="s">
        <v>397</v>
      </c>
      <c r="HB1371" s="756" t="s">
        <v>397</v>
      </c>
      <c r="HC1371" s="756" t="s">
        <v>397</v>
      </c>
      <c r="HD1371" s="756" t="s">
        <v>397</v>
      </c>
      <c r="HE1371" s="756" t="s">
        <v>397</v>
      </c>
      <c r="HF1371" s="756" t="s">
        <v>397</v>
      </c>
      <c r="HG1371" s="756" t="s">
        <v>397</v>
      </c>
      <c r="HH1371" s="756" t="s">
        <v>397</v>
      </c>
      <c r="HI1371" s="756" t="s">
        <v>397</v>
      </c>
      <c r="HJ1371" s="756" t="s">
        <v>397</v>
      </c>
      <c r="HK1371"/>
      <c r="HL1371"/>
      <c r="HM1371"/>
      <c r="HN1371" s="756" t="str">
        <f t="shared" si="45"/>
        <v>AUTO PRINT</v>
      </c>
      <c r="HO1371"/>
      <c r="HP1371" s="757" t="s">
        <v>572</v>
      </c>
      <c r="HQ1371" s="757" t="s">
        <v>572</v>
      </c>
      <c r="HR1371" s="757" t="s">
        <v>572</v>
      </c>
      <c r="HS1371"/>
      <c r="HW1371" s="758"/>
      <c r="HX1371"/>
      <c r="HY1371" s="759" t="s">
        <v>3367</v>
      </c>
      <c r="HZ1371" s="759" t="s">
        <v>3367</v>
      </c>
      <c r="IA1371" s="759" t="s">
        <v>572</v>
      </c>
      <c r="IC1371" s="760" t="s">
        <v>572</v>
      </c>
      <c r="ID1371" s="760" t="s">
        <v>572</v>
      </c>
      <c r="IE1371" s="760" t="s">
        <v>572</v>
      </c>
      <c r="IF1371" s="761" t="s">
        <v>572</v>
      </c>
      <c r="IG1371" s="619" t="str">
        <f t="shared" si="46"/>
        <v>IN HOUSE (MANUAL)</v>
      </c>
      <c r="II1371" s="761" t="s">
        <v>572</v>
      </c>
      <c r="IK1371" s="761" t="str">
        <f>IFERROR(VLOOKUP($M1371,#REF!,13,0),"IN HOUSE (MANUAL)")</f>
        <v>IN HOUSE (MANUAL)</v>
      </c>
      <c r="IM1371" s="760" t="s">
        <v>572</v>
      </c>
      <c r="IN1371" s="760" t="s">
        <v>572</v>
      </c>
      <c r="IO1371" s="760" t="s">
        <v>572</v>
      </c>
      <c r="IQ1371" s="760" t="s">
        <v>572</v>
      </c>
      <c r="IR1371" s="760" t="s">
        <v>572</v>
      </c>
      <c r="IT1371" s="760" t="s">
        <v>572</v>
      </c>
      <c r="IV1371" s="760" t="s">
        <v>572</v>
      </c>
      <c r="IW1371" s="760" t="s">
        <v>572</v>
      </c>
      <c r="IY1371" s="760" t="s">
        <v>572</v>
      </c>
      <c r="IZ1371" s="760" t="s">
        <v>572</v>
      </c>
      <c r="JB1371" s="760" t="s">
        <v>572</v>
      </c>
      <c r="JC1371" s="760" t="s">
        <v>572</v>
      </c>
      <c r="JE1371" s="760" t="s">
        <v>572</v>
      </c>
      <c r="JF1371" s="760" t="s">
        <v>572</v>
      </c>
    </row>
    <row r="1372" spans="1:266" ht="17.25" customHeight="1" x14ac:dyDescent="0.35">
      <c r="A1372" s="618" t="s">
        <v>2701</v>
      </c>
      <c r="B1372" s="730">
        <v>89</v>
      </c>
      <c r="C1372" s="730" t="s">
        <v>2540</v>
      </c>
      <c r="D1372" s="730" t="s">
        <v>2540</v>
      </c>
      <c r="E1372" s="730">
        <v>23</v>
      </c>
      <c r="F1372" s="731" t="s">
        <v>574</v>
      </c>
      <c r="G1372" s="732">
        <v>1</v>
      </c>
      <c r="H1372" s="826">
        <v>46233</v>
      </c>
      <c r="I1372" s="730">
        <v>42</v>
      </c>
      <c r="J1372" s="730" t="s">
        <v>308</v>
      </c>
      <c r="K1372" s="730">
        <v>44</v>
      </c>
      <c r="L1372" s="730" t="s">
        <v>2702</v>
      </c>
      <c r="M1372" s="868" t="s">
        <v>2701</v>
      </c>
      <c r="N1372" s="868">
        <v>0</v>
      </c>
      <c r="O1372" s="868" t="s">
        <v>390</v>
      </c>
      <c r="P1372" s="868" t="s">
        <v>390</v>
      </c>
      <c r="Q1372" s="868">
        <v>0</v>
      </c>
      <c r="R1372" s="868" t="s">
        <v>2631</v>
      </c>
      <c r="S1372" s="868" t="s">
        <v>308</v>
      </c>
      <c r="T1372" s="868" t="s">
        <v>2635</v>
      </c>
      <c r="U1372" s="868">
        <v>880</v>
      </c>
      <c r="V1372" s="868" t="s">
        <v>308</v>
      </c>
      <c r="W1372" s="868"/>
      <c r="X1372" s="867"/>
      <c r="Y1372" s="868"/>
      <c r="Z1372" s="776"/>
      <c r="AA1372" s="868" t="s">
        <v>40</v>
      </c>
      <c r="AB1372" s="868" t="s">
        <v>890</v>
      </c>
      <c r="AC1372" s="868" t="s">
        <v>689</v>
      </c>
      <c r="AD1372" s="868">
        <v>540</v>
      </c>
      <c r="AE1372" s="775">
        <v>540</v>
      </c>
      <c r="AF1372" s="776">
        <v>46282</v>
      </c>
      <c r="AG1372" s="777"/>
      <c r="AH1372" s="777"/>
      <c r="AI1372" s="777" t="s">
        <v>308</v>
      </c>
      <c r="AJ1372" s="778">
        <v>37</v>
      </c>
      <c r="AK1372" s="894"/>
      <c r="AL1372" s="895"/>
      <c r="AM1372" s="896">
        <v>540</v>
      </c>
      <c r="AN1372" s="896"/>
      <c r="AO1372" s="896"/>
      <c r="AP1372" s="896">
        <v>540</v>
      </c>
      <c r="AQ1372" s="896">
        <v>540</v>
      </c>
      <c r="AR1372" s="896">
        <v>540</v>
      </c>
      <c r="AS1372" s="896"/>
      <c r="AT1372" s="896"/>
      <c r="AU1372" s="896"/>
      <c r="AV1372" s="896"/>
      <c r="AW1372" s="896"/>
      <c r="AX1372" s="896"/>
      <c r="AY1372" s="896"/>
      <c r="AZ1372" s="896"/>
      <c r="BA1372" s="896"/>
      <c r="BB1372" s="896">
        <v>0</v>
      </c>
      <c r="BC1372" s="896">
        <v>540</v>
      </c>
      <c r="BD1372" s="896">
        <v>0</v>
      </c>
      <c r="BE1372" s="896">
        <v>0</v>
      </c>
      <c r="BF1372" s="896">
        <v>540</v>
      </c>
      <c r="BG1372" s="896">
        <v>0</v>
      </c>
      <c r="BH1372" s="896">
        <v>0</v>
      </c>
      <c r="BI1372" s="896">
        <v>540</v>
      </c>
      <c r="BJ1372" s="896"/>
      <c r="BK1372" s="896">
        <v>0</v>
      </c>
      <c r="BL1372" s="896"/>
      <c r="BM1372" s="896"/>
      <c r="BN1372" s="896" t="s">
        <v>308</v>
      </c>
      <c r="BO1372" s="896" t="s">
        <v>308</v>
      </c>
      <c r="BP1372" s="896" t="s">
        <v>308</v>
      </c>
      <c r="BQ1372" s="896" t="s">
        <v>308</v>
      </c>
      <c r="BR1372" s="896"/>
      <c r="BS1372" s="896" t="s">
        <v>397</v>
      </c>
      <c r="BT1372" s="896"/>
      <c r="BU1372" s="896">
        <v>540</v>
      </c>
      <c r="BV1372" s="896">
        <v>540</v>
      </c>
      <c r="BW1372" s="896">
        <v>540</v>
      </c>
      <c r="BX1372" s="896">
        <v>540</v>
      </c>
      <c r="BY1372" s="896">
        <v>540</v>
      </c>
      <c r="BZ1372" s="896">
        <v>540</v>
      </c>
      <c r="CA1372" s="896"/>
      <c r="CB1372" s="896"/>
      <c r="CC1372" s="896"/>
      <c r="CD1372" s="896"/>
      <c r="CE1372" s="896"/>
      <c r="CF1372" s="896"/>
      <c r="CG1372" s="896"/>
      <c r="CH1372" s="896"/>
      <c r="CI1372" s="896"/>
      <c r="CJ1372" s="896"/>
      <c r="CK1372" s="867"/>
      <c r="CL1372" s="867">
        <v>540</v>
      </c>
      <c r="CM1372" s="867" t="s">
        <v>397</v>
      </c>
      <c r="CN1372" s="867" t="s">
        <v>397</v>
      </c>
      <c r="CO1372" s="867">
        <v>540</v>
      </c>
      <c r="CP1372" s="867">
        <v>540</v>
      </c>
      <c r="CQ1372" s="867">
        <v>540</v>
      </c>
      <c r="CR1372" s="868">
        <v>540</v>
      </c>
      <c r="CS1372" s="869"/>
      <c r="CT1372" s="782" t="s">
        <v>308</v>
      </c>
      <c r="CU1372" s="783" t="s">
        <v>308</v>
      </c>
      <c r="CV1372" s="776"/>
      <c r="CW1372" s="776"/>
      <c r="CX1372" s="782">
        <v>46282</v>
      </c>
      <c r="CY1372" s="784" t="s">
        <v>1594</v>
      </c>
      <c r="CZ1372" s="784">
        <v>0</v>
      </c>
      <c r="DA1372" s="785">
        <v>46259</v>
      </c>
      <c r="DB1372" s="785" t="s">
        <v>615</v>
      </c>
      <c r="DC1372" s="785" t="s">
        <v>2582</v>
      </c>
      <c r="DD1372" s="785" t="s">
        <v>397</v>
      </c>
      <c r="DE1372" s="871">
        <v>0</v>
      </c>
      <c r="DF1372" s="871">
        <v>0</v>
      </c>
      <c r="DG1372" s="871">
        <v>0</v>
      </c>
      <c r="DH1372" s="872">
        <v>0</v>
      </c>
      <c r="DI1372" s="776" t="s">
        <v>390</v>
      </c>
      <c r="DJ1372" s="776" t="s">
        <v>390</v>
      </c>
      <c r="DK1372" s="776" t="s">
        <v>390</v>
      </c>
      <c r="DL1372" s="776">
        <v>46304</v>
      </c>
      <c r="DM1372" s="776">
        <v>46297</v>
      </c>
      <c r="DN1372" s="776">
        <v>46297</v>
      </c>
      <c r="DO1372" s="936">
        <v>0</v>
      </c>
      <c r="DP1372" s="776">
        <v>46325</v>
      </c>
      <c r="DQ1372" s="776">
        <v>46325</v>
      </c>
      <c r="DR1372" s="776">
        <v>46325</v>
      </c>
      <c r="DS1372" s="872">
        <v>46325</v>
      </c>
      <c r="DT1372" s="752">
        <v>46325</v>
      </c>
      <c r="DU1372" s="753">
        <v>-17</v>
      </c>
      <c r="DV1372" s="753" t="s">
        <v>308</v>
      </c>
      <c r="DW1372" s="754">
        <v>46307</v>
      </c>
      <c r="DX1372" s="755">
        <v>46308</v>
      </c>
      <c r="DY1372" s="754" t="e">
        <v>#VALUE!</v>
      </c>
      <c r="DZ1372" s="754" t="e">
        <v>#VALUE!</v>
      </c>
      <c r="EA1372" s="754"/>
      <c r="EB1372" s="754"/>
      <c r="HA1372" s="756" t="s">
        <v>397</v>
      </c>
      <c r="HB1372" s="756" t="s">
        <v>397</v>
      </c>
      <c r="HC1372" s="756" t="s">
        <v>397</v>
      </c>
      <c r="HD1372" s="756" t="s">
        <v>397</v>
      </c>
      <c r="HE1372" s="756" t="s">
        <v>397</v>
      </c>
      <c r="HF1372" s="756" t="s">
        <v>397</v>
      </c>
      <c r="HG1372" s="756" t="s">
        <v>397</v>
      </c>
      <c r="HH1372" s="756" t="s">
        <v>397</v>
      </c>
      <c r="HI1372" s="756" t="s">
        <v>397</v>
      </c>
      <c r="HJ1372" s="756" t="s">
        <v>397</v>
      </c>
      <c r="HK1372"/>
      <c r="HL1372"/>
      <c r="HM1372"/>
      <c r="HN1372" s="756" t="str">
        <f t="shared" si="45"/>
        <v>AUTO PRINT</v>
      </c>
      <c r="HO1372"/>
      <c r="HP1372" s="757" t="s">
        <v>572</v>
      </c>
      <c r="HQ1372" s="757" t="s">
        <v>572</v>
      </c>
      <c r="HR1372" s="757" t="s">
        <v>572</v>
      </c>
      <c r="HS1372"/>
      <c r="HW1372" s="758"/>
      <c r="HX1372"/>
      <c r="HY1372" s="759" t="s">
        <v>3367</v>
      </c>
      <c r="HZ1372" s="759" t="s">
        <v>3367</v>
      </c>
      <c r="IA1372" s="759" t="s">
        <v>3367</v>
      </c>
      <c r="IC1372" s="760" t="s">
        <v>572</v>
      </c>
      <c r="ID1372" s="760" t="s">
        <v>572</v>
      </c>
      <c r="IE1372" s="760" t="s">
        <v>572</v>
      </c>
      <c r="IF1372" s="761" t="s">
        <v>572</v>
      </c>
      <c r="IG1372" s="619" t="str">
        <f t="shared" si="46"/>
        <v>IN HOUSE (MANUAL)</v>
      </c>
      <c r="II1372" s="761" t="s">
        <v>572</v>
      </c>
      <c r="IK1372" s="761" t="str">
        <f>IFERROR(VLOOKUP($M1372,#REF!,13,0),"IN HOUSE (MANUAL)")</f>
        <v>IN HOUSE (MANUAL)</v>
      </c>
      <c r="IM1372" s="760" t="s">
        <v>572</v>
      </c>
      <c r="IN1372" s="760" t="s">
        <v>572</v>
      </c>
      <c r="IO1372" s="760" t="s">
        <v>572</v>
      </c>
      <c r="IQ1372" s="760" t="s">
        <v>572</v>
      </c>
      <c r="IR1372" s="760" t="s">
        <v>572</v>
      </c>
      <c r="IT1372" s="760" t="s">
        <v>572</v>
      </c>
      <c r="IV1372" s="760" t="s">
        <v>572</v>
      </c>
      <c r="IW1372" s="760" t="s">
        <v>572</v>
      </c>
      <c r="IY1372" s="760" t="s">
        <v>572</v>
      </c>
      <c r="IZ1372" s="760" t="s">
        <v>572</v>
      </c>
      <c r="JB1372" s="760" t="s">
        <v>572</v>
      </c>
      <c r="JC1372" s="760" t="s">
        <v>572</v>
      </c>
      <c r="JE1372" s="760" t="s">
        <v>572</v>
      </c>
      <c r="JF1372" s="760" t="s">
        <v>572</v>
      </c>
    </row>
    <row r="1373" spans="1:266" ht="17.25" customHeight="1" x14ac:dyDescent="0.35">
      <c r="A1373" s="618" t="s">
        <v>2703</v>
      </c>
      <c r="B1373" s="730">
        <v>90</v>
      </c>
      <c r="C1373" s="730" t="s">
        <v>2540</v>
      </c>
      <c r="D1373" s="730" t="s">
        <v>2540</v>
      </c>
      <c r="E1373" s="730">
        <v>23</v>
      </c>
      <c r="F1373" s="731" t="s">
        <v>574</v>
      </c>
      <c r="G1373" s="732">
        <v>1</v>
      </c>
      <c r="H1373" s="733">
        <v>46233</v>
      </c>
      <c r="I1373" s="730">
        <v>42</v>
      </c>
      <c r="J1373" s="730" t="s">
        <v>308</v>
      </c>
      <c r="K1373" s="730">
        <v>43</v>
      </c>
      <c r="L1373" s="730" t="s">
        <v>2704</v>
      </c>
      <c r="M1373" s="772" t="s">
        <v>2703</v>
      </c>
      <c r="N1373" s="772">
        <v>0</v>
      </c>
      <c r="O1373" s="772" t="s">
        <v>390</v>
      </c>
      <c r="P1373" s="772" t="s">
        <v>390</v>
      </c>
      <c r="Q1373" s="772">
        <v>0</v>
      </c>
      <c r="R1373" s="772" t="s">
        <v>2542</v>
      </c>
      <c r="S1373" s="772"/>
      <c r="T1373" s="772" t="s">
        <v>2665</v>
      </c>
      <c r="U1373" s="772">
        <v>880</v>
      </c>
      <c r="V1373" s="772" t="s">
        <v>308</v>
      </c>
      <c r="W1373" s="772" t="s">
        <v>218</v>
      </c>
      <c r="X1373" s="773">
        <v>1002</v>
      </c>
      <c r="Y1373" s="772"/>
      <c r="Z1373" s="774"/>
      <c r="AA1373" s="772" t="s">
        <v>45</v>
      </c>
      <c r="AB1373" s="772" t="s">
        <v>863</v>
      </c>
      <c r="AC1373" s="772" t="s">
        <v>608</v>
      </c>
      <c r="AD1373" s="772">
        <v>1002</v>
      </c>
      <c r="AE1373" s="775">
        <v>1002</v>
      </c>
      <c r="AF1373" s="776">
        <v>46272</v>
      </c>
      <c r="AG1373" s="777"/>
      <c r="AH1373" s="777"/>
      <c r="AI1373" s="777" t="s">
        <v>308</v>
      </c>
      <c r="AJ1373" s="778">
        <v>38</v>
      </c>
      <c r="AK1373" s="779"/>
      <c r="AL1373" s="778"/>
      <c r="AM1373" s="780">
        <v>1002</v>
      </c>
      <c r="AN1373" s="780"/>
      <c r="AO1373" s="780"/>
      <c r="AP1373" s="780">
        <v>1002</v>
      </c>
      <c r="AQ1373" s="780">
        <v>1002</v>
      </c>
      <c r="AR1373" s="780">
        <v>1002</v>
      </c>
      <c r="AS1373" s="780"/>
      <c r="AT1373" s="780"/>
      <c r="AU1373" s="780"/>
      <c r="AV1373" s="780"/>
      <c r="AW1373" s="780"/>
      <c r="AX1373" s="780"/>
      <c r="AY1373" s="780"/>
      <c r="AZ1373" s="780"/>
      <c r="BA1373" s="780"/>
      <c r="BB1373" s="780">
        <v>0</v>
      </c>
      <c r="BC1373" s="780">
        <v>1002</v>
      </c>
      <c r="BD1373" s="780">
        <v>0</v>
      </c>
      <c r="BE1373" s="780">
        <v>0</v>
      </c>
      <c r="BF1373" s="780">
        <v>1002</v>
      </c>
      <c r="BG1373" s="780">
        <v>0</v>
      </c>
      <c r="BH1373" s="780">
        <v>0</v>
      </c>
      <c r="BI1373" s="780">
        <v>1002</v>
      </c>
      <c r="BJ1373" s="780"/>
      <c r="BK1373" s="780">
        <v>0</v>
      </c>
      <c r="BL1373" s="780"/>
      <c r="BM1373" s="780"/>
      <c r="BN1373" s="780" t="s">
        <v>308</v>
      </c>
      <c r="BO1373" s="780" t="s">
        <v>308</v>
      </c>
      <c r="BP1373" s="780" t="s">
        <v>308</v>
      </c>
      <c r="BQ1373" s="780" t="s">
        <v>308</v>
      </c>
      <c r="BR1373" s="780"/>
      <c r="BS1373" s="780" t="s">
        <v>397</v>
      </c>
      <c r="BT1373" s="780"/>
      <c r="BU1373" s="780">
        <v>1002</v>
      </c>
      <c r="BV1373" s="780">
        <v>1002</v>
      </c>
      <c r="BW1373" s="780">
        <v>1002</v>
      </c>
      <c r="BX1373" s="780">
        <v>1002</v>
      </c>
      <c r="BY1373" s="780">
        <v>1002</v>
      </c>
      <c r="BZ1373" s="780">
        <v>1002</v>
      </c>
      <c r="CA1373" s="780"/>
      <c r="CB1373" s="780"/>
      <c r="CC1373" s="780"/>
      <c r="CD1373" s="780"/>
      <c r="CE1373" s="780"/>
      <c r="CF1373" s="780"/>
      <c r="CG1373" s="780"/>
      <c r="CH1373" s="780"/>
      <c r="CI1373" s="780"/>
      <c r="CJ1373" s="780"/>
      <c r="CK1373" s="773"/>
      <c r="CL1373" s="773">
        <v>1002</v>
      </c>
      <c r="CM1373" s="773" t="s">
        <v>397</v>
      </c>
      <c r="CN1373" s="773" t="s">
        <v>397</v>
      </c>
      <c r="CO1373" s="773">
        <v>1002</v>
      </c>
      <c r="CP1373" s="773">
        <v>1002</v>
      </c>
      <c r="CQ1373" s="773">
        <v>1002</v>
      </c>
      <c r="CR1373" s="772">
        <v>1002</v>
      </c>
      <c r="CS1373" s="781"/>
      <c r="CT1373" s="782" t="s">
        <v>308</v>
      </c>
      <c r="CU1373" s="783" t="s">
        <v>308</v>
      </c>
      <c r="CV1373" s="774"/>
      <c r="CW1373" s="774"/>
      <c r="CX1373" s="782">
        <v>46282</v>
      </c>
      <c r="CY1373" s="784" t="s">
        <v>923</v>
      </c>
      <c r="CZ1373" s="784" t="s">
        <v>308</v>
      </c>
      <c r="DA1373" s="785">
        <v>46269</v>
      </c>
      <c r="DB1373" s="785" t="s">
        <v>633</v>
      </c>
      <c r="DC1373" s="785" t="s">
        <v>634</v>
      </c>
      <c r="DD1373" s="785" t="s">
        <v>397</v>
      </c>
      <c r="DE1373" s="785">
        <v>46282</v>
      </c>
      <c r="DF1373" s="785">
        <v>46277</v>
      </c>
      <c r="DG1373" s="785" t="s">
        <v>390</v>
      </c>
      <c r="DH1373" s="786">
        <v>0</v>
      </c>
      <c r="DI1373" s="774" t="s">
        <v>390</v>
      </c>
      <c r="DJ1373" s="774">
        <v>46272</v>
      </c>
      <c r="DK1373" s="774" t="s">
        <v>390</v>
      </c>
      <c r="DL1373" s="774">
        <v>46304</v>
      </c>
      <c r="DM1373" s="774">
        <v>46300</v>
      </c>
      <c r="DN1373" s="774">
        <v>46300</v>
      </c>
      <c r="DO1373" s="804" t="s">
        <v>308</v>
      </c>
      <c r="DP1373" s="774">
        <v>46318</v>
      </c>
      <c r="DQ1373" s="776">
        <v>46318</v>
      </c>
      <c r="DR1373" s="774">
        <v>46318</v>
      </c>
      <c r="DS1373" s="786">
        <v>46318</v>
      </c>
      <c r="DT1373" s="752">
        <v>46318</v>
      </c>
      <c r="DU1373" s="753">
        <v>-9</v>
      </c>
      <c r="DV1373" s="753" t="s">
        <v>308</v>
      </c>
      <c r="DW1373" s="754">
        <v>46308</v>
      </c>
      <c r="DX1373" s="755">
        <v>46309</v>
      </c>
      <c r="DY1373" s="754" t="e">
        <v>#VALUE!</v>
      </c>
      <c r="DZ1373" s="754" t="e">
        <v>#VALUE!</v>
      </c>
      <c r="EA1373" s="754"/>
      <c r="EB1373" s="754"/>
      <c r="HA1373" s="756" t="s">
        <v>397</v>
      </c>
      <c r="HB1373" s="756" t="s">
        <v>397</v>
      </c>
      <c r="HC1373" s="756" t="s">
        <v>397</v>
      </c>
      <c r="HD1373" s="756" t="s">
        <v>397</v>
      </c>
      <c r="HE1373" s="756" t="s">
        <v>397</v>
      </c>
      <c r="HF1373" s="756" t="s">
        <v>397</v>
      </c>
      <c r="HG1373" s="756" t="s">
        <v>397</v>
      </c>
      <c r="HH1373" s="756" t="s">
        <v>397</v>
      </c>
      <c r="HI1373" s="756" t="s">
        <v>397</v>
      </c>
      <c r="HJ1373" s="756" t="s">
        <v>397</v>
      </c>
      <c r="HK1373"/>
      <c r="HL1373"/>
      <c r="HM1373"/>
      <c r="HN1373" s="756" t="str">
        <f t="shared" si="45"/>
        <v>AUTO PRINT</v>
      </c>
      <c r="HO1373"/>
      <c r="HP1373" s="757" t="s">
        <v>572</v>
      </c>
      <c r="HQ1373" s="757" t="s">
        <v>572</v>
      </c>
      <c r="HR1373" s="757" t="s">
        <v>572</v>
      </c>
      <c r="HS1373"/>
      <c r="HW1373" s="758"/>
      <c r="HX1373"/>
      <c r="HY1373" s="759" t="s">
        <v>3367</v>
      </c>
      <c r="HZ1373" s="759" t="s">
        <v>3367</v>
      </c>
      <c r="IA1373" s="759" t="s">
        <v>3367</v>
      </c>
      <c r="IC1373" s="760" t="s">
        <v>572</v>
      </c>
      <c r="ID1373" s="760" t="s">
        <v>572</v>
      </c>
      <c r="IE1373" s="760" t="s">
        <v>572</v>
      </c>
      <c r="IF1373" s="761" t="s">
        <v>572</v>
      </c>
      <c r="IG1373" s="619" t="str">
        <f t="shared" si="46"/>
        <v>IN HOUSE (MANUAL)</v>
      </c>
      <c r="II1373" s="761" t="s">
        <v>572</v>
      </c>
      <c r="IK1373" s="761" t="str">
        <f>IFERROR(VLOOKUP($M1373,#REF!,13,0),"IN HOUSE (MANUAL)")</f>
        <v>IN HOUSE (MANUAL)</v>
      </c>
      <c r="IM1373" s="760" t="s">
        <v>572</v>
      </c>
      <c r="IN1373" s="760" t="s">
        <v>572</v>
      </c>
      <c r="IO1373" s="760" t="s">
        <v>572</v>
      </c>
      <c r="IQ1373" s="760" t="s">
        <v>572</v>
      </c>
      <c r="IR1373" s="760" t="s">
        <v>572</v>
      </c>
      <c r="IT1373" s="760" t="s">
        <v>572</v>
      </c>
      <c r="IV1373" s="760" t="s">
        <v>572</v>
      </c>
      <c r="IW1373" s="760" t="s">
        <v>572</v>
      </c>
      <c r="IY1373" s="760" t="s">
        <v>572</v>
      </c>
      <c r="IZ1373" s="760" t="s">
        <v>572</v>
      </c>
      <c r="JB1373" s="760" t="s">
        <v>572</v>
      </c>
      <c r="JC1373" s="760" t="s">
        <v>572</v>
      </c>
      <c r="JE1373" s="760" t="s">
        <v>572</v>
      </c>
      <c r="JF1373" s="760" t="s">
        <v>572</v>
      </c>
    </row>
    <row r="1374" spans="1:266" ht="17.25" customHeight="1" x14ac:dyDescent="0.35">
      <c r="A1374" s="618" t="s">
        <v>2705</v>
      </c>
      <c r="B1374" s="730">
        <v>91</v>
      </c>
      <c r="C1374" s="730" t="s">
        <v>2540</v>
      </c>
      <c r="D1374" s="730" t="s">
        <v>2540</v>
      </c>
      <c r="E1374" s="730">
        <v>23</v>
      </c>
      <c r="F1374" s="731" t="s">
        <v>1312</v>
      </c>
      <c r="G1374" s="732">
        <v>1</v>
      </c>
      <c r="H1374" s="733">
        <v>46238</v>
      </c>
      <c r="I1374" s="730">
        <v>42</v>
      </c>
      <c r="J1374" s="730" t="s">
        <v>308</v>
      </c>
      <c r="K1374" s="730">
        <v>43</v>
      </c>
      <c r="L1374" s="730" t="s">
        <v>2706</v>
      </c>
      <c r="M1374" s="772" t="s">
        <v>2705</v>
      </c>
      <c r="N1374" s="772">
        <v>0</v>
      </c>
      <c r="O1374" s="772" t="s">
        <v>390</v>
      </c>
      <c r="P1374" s="772" t="s">
        <v>390</v>
      </c>
      <c r="Q1374" s="772">
        <v>0</v>
      </c>
      <c r="R1374" s="772" t="s">
        <v>2542</v>
      </c>
      <c r="S1374" s="772"/>
      <c r="T1374" s="772" t="s">
        <v>2673</v>
      </c>
      <c r="U1374" s="772">
        <v>880</v>
      </c>
      <c r="V1374" s="772" t="s">
        <v>308</v>
      </c>
      <c r="W1374" s="772" t="s">
        <v>218</v>
      </c>
      <c r="X1374" s="773">
        <v>1836</v>
      </c>
      <c r="Y1374" s="772"/>
      <c r="Z1374" s="774"/>
      <c r="AA1374" s="772" t="s">
        <v>45</v>
      </c>
      <c r="AB1374" s="772" t="s">
        <v>863</v>
      </c>
      <c r="AC1374" s="772" t="s">
        <v>608</v>
      </c>
      <c r="AD1374" s="772">
        <v>1836</v>
      </c>
      <c r="AE1374" s="775">
        <v>1836</v>
      </c>
      <c r="AF1374" s="776">
        <v>46302</v>
      </c>
      <c r="AG1374" s="777"/>
      <c r="AH1374" s="777"/>
      <c r="AI1374" s="777" t="s">
        <v>308</v>
      </c>
      <c r="AJ1374" s="778">
        <v>39</v>
      </c>
      <c r="AK1374" s="779"/>
      <c r="AL1374" s="778"/>
      <c r="AM1374" s="780">
        <v>1836</v>
      </c>
      <c r="AN1374" s="780"/>
      <c r="AO1374" s="780"/>
      <c r="AP1374" s="780">
        <v>1836</v>
      </c>
      <c r="AQ1374" s="780">
        <v>1836</v>
      </c>
      <c r="AR1374" s="780">
        <v>1836</v>
      </c>
      <c r="AS1374" s="780"/>
      <c r="AT1374" s="780"/>
      <c r="AU1374" s="780"/>
      <c r="AV1374" s="780"/>
      <c r="AW1374" s="780"/>
      <c r="AX1374" s="780"/>
      <c r="AY1374" s="780"/>
      <c r="AZ1374" s="780"/>
      <c r="BA1374" s="780"/>
      <c r="BB1374" s="780">
        <v>0</v>
      </c>
      <c r="BC1374" s="780">
        <v>1836</v>
      </c>
      <c r="BD1374" s="780">
        <v>0</v>
      </c>
      <c r="BE1374" s="780">
        <v>0</v>
      </c>
      <c r="BF1374" s="780">
        <v>1836</v>
      </c>
      <c r="BG1374" s="780">
        <v>0</v>
      </c>
      <c r="BH1374" s="780">
        <v>0</v>
      </c>
      <c r="BI1374" s="780">
        <v>1836</v>
      </c>
      <c r="BJ1374" s="780"/>
      <c r="BK1374" s="780">
        <v>0</v>
      </c>
      <c r="BL1374" s="780"/>
      <c r="BM1374" s="780"/>
      <c r="BN1374" s="780" t="s">
        <v>308</v>
      </c>
      <c r="BO1374" s="780" t="s">
        <v>308</v>
      </c>
      <c r="BP1374" s="780" t="s">
        <v>308</v>
      </c>
      <c r="BQ1374" s="780" t="s">
        <v>308</v>
      </c>
      <c r="BR1374" s="780"/>
      <c r="BS1374" s="780" t="s">
        <v>397</v>
      </c>
      <c r="BT1374" s="780"/>
      <c r="BU1374" s="780">
        <v>1836</v>
      </c>
      <c r="BV1374" s="780">
        <v>1836</v>
      </c>
      <c r="BW1374" s="780">
        <v>1836</v>
      </c>
      <c r="BX1374" s="780">
        <v>1836</v>
      </c>
      <c r="BY1374" s="780">
        <v>1836</v>
      </c>
      <c r="BZ1374" s="780">
        <v>1836</v>
      </c>
      <c r="CA1374" s="780"/>
      <c r="CB1374" s="780"/>
      <c r="CC1374" s="780"/>
      <c r="CD1374" s="780"/>
      <c r="CE1374" s="780"/>
      <c r="CF1374" s="780"/>
      <c r="CG1374" s="780"/>
      <c r="CH1374" s="780"/>
      <c r="CI1374" s="780"/>
      <c r="CJ1374" s="780"/>
      <c r="CK1374" s="773"/>
      <c r="CL1374" s="773">
        <v>1836</v>
      </c>
      <c r="CM1374" s="773" t="s">
        <v>397</v>
      </c>
      <c r="CN1374" s="773" t="s">
        <v>397</v>
      </c>
      <c r="CO1374" s="773">
        <v>1836</v>
      </c>
      <c r="CP1374" s="773">
        <v>1836</v>
      </c>
      <c r="CQ1374" s="773">
        <v>1836</v>
      </c>
      <c r="CR1374" s="772">
        <v>1836</v>
      </c>
      <c r="CS1374" s="781"/>
      <c r="CT1374" s="782" t="s">
        <v>308</v>
      </c>
      <c r="CU1374" s="783" t="s">
        <v>308</v>
      </c>
      <c r="CV1374" s="774"/>
      <c r="CW1374" s="774"/>
      <c r="CX1374" s="782">
        <v>46282</v>
      </c>
      <c r="CY1374" s="784" t="s">
        <v>2328</v>
      </c>
      <c r="CZ1374" s="784" t="s">
        <v>308</v>
      </c>
      <c r="DA1374" s="785">
        <v>46261</v>
      </c>
      <c r="DB1374" s="785" t="s">
        <v>615</v>
      </c>
      <c r="DC1374" s="785" t="s">
        <v>2024</v>
      </c>
      <c r="DD1374" s="785" t="s">
        <v>397</v>
      </c>
      <c r="DE1374" s="785">
        <v>46282</v>
      </c>
      <c r="DF1374" s="785">
        <v>46277</v>
      </c>
      <c r="DG1374" s="785" t="s">
        <v>390</v>
      </c>
      <c r="DH1374" s="786">
        <v>0</v>
      </c>
      <c r="DI1374" s="774" t="s">
        <v>390</v>
      </c>
      <c r="DJ1374" s="774">
        <v>46272</v>
      </c>
      <c r="DK1374" s="774">
        <v>46272</v>
      </c>
      <c r="DL1374" s="774">
        <v>46304</v>
      </c>
      <c r="DM1374" s="774">
        <v>46301</v>
      </c>
      <c r="DN1374" s="774">
        <v>46301</v>
      </c>
      <c r="DO1374" s="804" t="s">
        <v>308</v>
      </c>
      <c r="DP1374" s="774">
        <v>46318</v>
      </c>
      <c r="DQ1374" s="776">
        <v>46318</v>
      </c>
      <c r="DR1374" s="774">
        <v>46318</v>
      </c>
      <c r="DS1374" s="786">
        <v>46318</v>
      </c>
      <c r="DT1374" s="752">
        <v>46318</v>
      </c>
      <c r="DU1374" s="753">
        <v>-7</v>
      </c>
      <c r="DV1374" s="753" t="s">
        <v>308</v>
      </c>
      <c r="DW1374" s="754">
        <v>46309</v>
      </c>
      <c r="DX1374" s="755">
        <v>46311</v>
      </c>
      <c r="DY1374" s="754" t="e">
        <v>#VALUE!</v>
      </c>
      <c r="DZ1374" s="754" t="e">
        <v>#VALUE!</v>
      </c>
      <c r="EA1374" s="754" t="e">
        <v>#VALUE!</v>
      </c>
      <c r="EB1374" s="754" t="e">
        <v>#VALUE!</v>
      </c>
      <c r="HA1374" s="756" t="s">
        <v>397</v>
      </c>
      <c r="HB1374" s="756" t="s">
        <v>397</v>
      </c>
      <c r="HC1374" s="756" t="s">
        <v>397</v>
      </c>
      <c r="HD1374" s="756" t="s">
        <v>397</v>
      </c>
      <c r="HE1374" s="756" t="s">
        <v>397</v>
      </c>
      <c r="HF1374" s="756" t="s">
        <v>397</v>
      </c>
      <c r="HG1374" s="756" t="s">
        <v>397</v>
      </c>
      <c r="HH1374" s="756" t="s">
        <v>397</v>
      </c>
      <c r="HI1374" s="756" t="s">
        <v>397</v>
      </c>
      <c r="HJ1374" s="756" t="s">
        <v>397</v>
      </c>
      <c r="HK1374"/>
      <c r="HL1374"/>
      <c r="HM1374"/>
      <c r="HN1374" s="756" t="str">
        <f t="shared" si="45"/>
        <v>AUTO PRINT</v>
      </c>
      <c r="HO1374"/>
      <c r="HP1374" s="757" t="s">
        <v>572</v>
      </c>
      <c r="HQ1374" s="757" t="s">
        <v>572</v>
      </c>
      <c r="HR1374" s="757" t="s">
        <v>572</v>
      </c>
      <c r="HS1374"/>
      <c r="HW1374" s="758"/>
      <c r="HX1374"/>
      <c r="HY1374" s="759" t="s">
        <v>3367</v>
      </c>
      <c r="HZ1374" s="759" t="s">
        <v>3367</v>
      </c>
      <c r="IA1374" s="759" t="s">
        <v>3367</v>
      </c>
      <c r="IC1374" s="760" t="s">
        <v>3368</v>
      </c>
      <c r="ID1374" s="760" t="s">
        <v>3368</v>
      </c>
      <c r="IE1374" s="760" t="s">
        <v>572</v>
      </c>
      <c r="IF1374" s="761" t="s">
        <v>3368</v>
      </c>
      <c r="IG1374" s="619" t="str">
        <f t="shared" si="46"/>
        <v>AUTO PRINTING</v>
      </c>
      <c r="II1374" s="761" t="s">
        <v>572</v>
      </c>
      <c r="IK1374" s="761" t="str">
        <f>IFERROR(VLOOKUP($M1374,#REF!,13,0),"IN HOUSE (MANUAL)")</f>
        <v>IN HOUSE (MANUAL)</v>
      </c>
      <c r="IM1374" s="760" t="s">
        <v>572</v>
      </c>
      <c r="IN1374" s="760" t="s">
        <v>572</v>
      </c>
      <c r="IO1374" s="760" t="s">
        <v>572</v>
      </c>
      <c r="IQ1374" s="760" t="s">
        <v>572</v>
      </c>
      <c r="IR1374" s="760" t="s">
        <v>572</v>
      </c>
      <c r="IT1374" s="760" t="s">
        <v>572</v>
      </c>
      <c r="IV1374" s="760" t="s">
        <v>572</v>
      </c>
      <c r="IW1374" s="760" t="s">
        <v>572</v>
      </c>
      <c r="IY1374" s="760" t="s">
        <v>572</v>
      </c>
      <c r="IZ1374" s="760" t="s">
        <v>572</v>
      </c>
      <c r="JB1374" s="760" t="s">
        <v>572</v>
      </c>
      <c r="JC1374" s="760" t="s">
        <v>572</v>
      </c>
      <c r="JE1374" s="760" t="s">
        <v>572</v>
      </c>
      <c r="JF1374" s="760" t="s">
        <v>572</v>
      </c>
    </row>
    <row r="1375" spans="1:266" ht="17.25" customHeight="1" x14ac:dyDescent="0.35">
      <c r="A1375" s="618" t="s">
        <v>2707</v>
      </c>
      <c r="B1375" s="730">
        <v>92</v>
      </c>
      <c r="C1375" s="730" t="s">
        <v>2540</v>
      </c>
      <c r="D1375" s="730" t="s">
        <v>2540</v>
      </c>
      <c r="E1375" s="730">
        <v>23</v>
      </c>
      <c r="F1375" s="731" t="s">
        <v>574</v>
      </c>
      <c r="G1375" s="732">
        <v>1</v>
      </c>
      <c r="H1375" s="733">
        <v>46238</v>
      </c>
      <c r="I1375" s="730">
        <v>43</v>
      </c>
      <c r="J1375" s="730" t="s">
        <v>308</v>
      </c>
      <c r="K1375" s="730">
        <v>43</v>
      </c>
      <c r="L1375" s="730" t="s">
        <v>2708</v>
      </c>
      <c r="M1375" s="772" t="s">
        <v>2707</v>
      </c>
      <c r="N1375" s="772">
        <v>0</v>
      </c>
      <c r="O1375" s="772" t="s">
        <v>390</v>
      </c>
      <c r="P1375" s="772" t="s">
        <v>390</v>
      </c>
      <c r="Q1375" s="772">
        <v>0</v>
      </c>
      <c r="R1375" s="772" t="s">
        <v>2542</v>
      </c>
      <c r="S1375" s="772"/>
      <c r="T1375" s="772" t="s">
        <v>2673</v>
      </c>
      <c r="U1375" s="772">
        <v>880</v>
      </c>
      <c r="V1375" s="772" t="s">
        <v>308</v>
      </c>
      <c r="W1375" s="772" t="s">
        <v>218</v>
      </c>
      <c r="X1375" s="773">
        <v>744</v>
      </c>
      <c r="Y1375" s="772"/>
      <c r="Z1375" s="774"/>
      <c r="AA1375" s="772" t="s">
        <v>45</v>
      </c>
      <c r="AB1375" s="772" t="s">
        <v>863</v>
      </c>
      <c r="AC1375" s="772" t="s">
        <v>608</v>
      </c>
      <c r="AD1375" s="772">
        <v>744</v>
      </c>
      <c r="AE1375" s="775">
        <v>744</v>
      </c>
      <c r="AF1375" s="776">
        <v>46302</v>
      </c>
      <c r="AG1375" s="777"/>
      <c r="AH1375" s="777"/>
      <c r="AI1375" s="777" t="s">
        <v>308</v>
      </c>
      <c r="AJ1375" s="778">
        <v>40</v>
      </c>
      <c r="AK1375" s="779"/>
      <c r="AL1375" s="778"/>
      <c r="AM1375" s="780">
        <v>744</v>
      </c>
      <c r="AN1375" s="780"/>
      <c r="AO1375" s="780"/>
      <c r="AP1375" s="780">
        <v>744</v>
      </c>
      <c r="AQ1375" s="780">
        <v>744</v>
      </c>
      <c r="AR1375" s="780">
        <v>744</v>
      </c>
      <c r="AS1375" s="780"/>
      <c r="AT1375" s="780"/>
      <c r="AU1375" s="780"/>
      <c r="AV1375" s="780"/>
      <c r="AW1375" s="780"/>
      <c r="AX1375" s="780"/>
      <c r="AY1375" s="780"/>
      <c r="AZ1375" s="780"/>
      <c r="BA1375" s="780"/>
      <c r="BB1375" s="780">
        <v>0</v>
      </c>
      <c r="BC1375" s="780">
        <v>744</v>
      </c>
      <c r="BD1375" s="780">
        <v>0</v>
      </c>
      <c r="BE1375" s="780">
        <v>0</v>
      </c>
      <c r="BF1375" s="780">
        <v>744</v>
      </c>
      <c r="BG1375" s="780">
        <v>0</v>
      </c>
      <c r="BH1375" s="780">
        <v>0</v>
      </c>
      <c r="BI1375" s="780">
        <v>744</v>
      </c>
      <c r="BJ1375" s="780"/>
      <c r="BK1375" s="780">
        <v>0</v>
      </c>
      <c r="BL1375" s="780"/>
      <c r="BM1375" s="780"/>
      <c r="BN1375" s="780" t="s">
        <v>308</v>
      </c>
      <c r="BO1375" s="780" t="s">
        <v>308</v>
      </c>
      <c r="BP1375" s="780" t="s">
        <v>308</v>
      </c>
      <c r="BQ1375" s="780" t="s">
        <v>308</v>
      </c>
      <c r="BR1375" s="780"/>
      <c r="BS1375" s="780" t="s">
        <v>397</v>
      </c>
      <c r="BT1375" s="780"/>
      <c r="BU1375" s="780">
        <v>744</v>
      </c>
      <c r="BV1375" s="780">
        <v>744</v>
      </c>
      <c r="BW1375" s="780">
        <v>744</v>
      </c>
      <c r="BX1375" s="780">
        <v>744</v>
      </c>
      <c r="BY1375" s="780">
        <v>744</v>
      </c>
      <c r="BZ1375" s="780">
        <v>744</v>
      </c>
      <c r="CA1375" s="780"/>
      <c r="CB1375" s="780"/>
      <c r="CC1375" s="780"/>
      <c r="CD1375" s="780"/>
      <c r="CE1375" s="780"/>
      <c r="CF1375" s="780"/>
      <c r="CG1375" s="780"/>
      <c r="CH1375" s="780"/>
      <c r="CI1375" s="780"/>
      <c r="CJ1375" s="780"/>
      <c r="CK1375" s="773"/>
      <c r="CL1375" s="773">
        <v>744</v>
      </c>
      <c r="CM1375" s="773" t="s">
        <v>397</v>
      </c>
      <c r="CN1375" s="773" t="s">
        <v>397</v>
      </c>
      <c r="CO1375" s="773">
        <v>744</v>
      </c>
      <c r="CP1375" s="773">
        <v>744</v>
      </c>
      <c r="CQ1375" s="773">
        <v>744</v>
      </c>
      <c r="CR1375" s="772">
        <v>744</v>
      </c>
      <c r="CS1375" s="781"/>
      <c r="CT1375" s="782" t="s">
        <v>308</v>
      </c>
      <c r="CU1375" s="783" t="s">
        <v>308</v>
      </c>
      <c r="CV1375" s="774"/>
      <c r="CW1375" s="774"/>
      <c r="CX1375" s="782">
        <v>46282</v>
      </c>
      <c r="CY1375" s="784" t="s">
        <v>2328</v>
      </c>
      <c r="CZ1375" s="784" t="s">
        <v>308</v>
      </c>
      <c r="DA1375" s="785">
        <v>46261</v>
      </c>
      <c r="DB1375" s="785" t="s">
        <v>615</v>
      </c>
      <c r="DC1375" s="785" t="s">
        <v>2024</v>
      </c>
      <c r="DD1375" s="785" t="s">
        <v>397</v>
      </c>
      <c r="DE1375" s="785">
        <v>46282</v>
      </c>
      <c r="DF1375" s="785">
        <v>46277</v>
      </c>
      <c r="DG1375" s="785" t="s">
        <v>390</v>
      </c>
      <c r="DH1375" s="786">
        <v>0</v>
      </c>
      <c r="DI1375" s="774" t="s">
        <v>390</v>
      </c>
      <c r="DJ1375" s="774">
        <v>46272</v>
      </c>
      <c r="DK1375" s="774">
        <v>46272</v>
      </c>
      <c r="DL1375" s="774">
        <v>46304</v>
      </c>
      <c r="DM1375" s="774">
        <v>46303</v>
      </c>
      <c r="DN1375" s="774">
        <v>46303</v>
      </c>
      <c r="DO1375" s="804" t="s">
        <v>308</v>
      </c>
      <c r="DP1375" s="774">
        <v>46318</v>
      </c>
      <c r="DQ1375" s="776">
        <v>46318</v>
      </c>
      <c r="DR1375" s="774">
        <v>46318</v>
      </c>
      <c r="DS1375" s="786">
        <v>46318</v>
      </c>
      <c r="DT1375" s="752">
        <v>46318</v>
      </c>
      <c r="DU1375" s="753">
        <v>-4</v>
      </c>
      <c r="DV1375" s="753" t="s">
        <v>308</v>
      </c>
      <c r="DW1375" s="754">
        <v>46311</v>
      </c>
      <c r="DX1375" s="755">
        <v>46314</v>
      </c>
      <c r="DY1375" s="754" t="e">
        <v>#VALUE!</v>
      </c>
      <c r="DZ1375" s="754" t="e">
        <v>#VALUE!</v>
      </c>
      <c r="EA1375" s="754" t="e">
        <v>#VALUE!</v>
      </c>
      <c r="EB1375" s="754" t="e">
        <v>#VALUE!</v>
      </c>
      <c r="HA1375" s="756" t="s">
        <v>397</v>
      </c>
      <c r="HB1375" s="756" t="s">
        <v>397</v>
      </c>
      <c r="HC1375" s="756" t="s">
        <v>397</v>
      </c>
      <c r="HD1375" s="756" t="s">
        <v>397</v>
      </c>
      <c r="HE1375" s="756" t="s">
        <v>397</v>
      </c>
      <c r="HF1375" s="756" t="s">
        <v>397</v>
      </c>
      <c r="HG1375" s="756" t="s">
        <v>397</v>
      </c>
      <c r="HH1375" s="756" t="s">
        <v>397</v>
      </c>
      <c r="HI1375" s="756" t="s">
        <v>397</v>
      </c>
      <c r="HJ1375" s="756" t="s">
        <v>397</v>
      </c>
      <c r="HK1375"/>
      <c r="HL1375"/>
      <c r="HM1375"/>
      <c r="HN1375" s="756" t="str">
        <f t="shared" si="45"/>
        <v>AUTO PRINT</v>
      </c>
      <c r="HO1375"/>
      <c r="HP1375" s="757" t="s">
        <v>572</v>
      </c>
      <c r="HQ1375" s="757" t="s">
        <v>572</v>
      </c>
      <c r="HR1375" s="757" t="s">
        <v>572</v>
      </c>
      <c r="HS1375"/>
      <c r="HW1375" s="758"/>
      <c r="HX1375"/>
      <c r="HY1375" s="759" t="s">
        <v>3367</v>
      </c>
      <c r="HZ1375" s="759" t="s">
        <v>3367</v>
      </c>
      <c r="IA1375" s="759" t="s">
        <v>3367</v>
      </c>
      <c r="IC1375" s="760" t="s">
        <v>3368</v>
      </c>
      <c r="ID1375" s="760" t="s">
        <v>3368</v>
      </c>
      <c r="IE1375" s="760" t="s">
        <v>572</v>
      </c>
      <c r="IF1375" s="761" t="s">
        <v>3368</v>
      </c>
      <c r="IG1375" s="619" t="str">
        <f t="shared" si="46"/>
        <v>AUTO PRINTING</v>
      </c>
      <c r="II1375" s="761" t="s">
        <v>572</v>
      </c>
      <c r="IK1375" s="761" t="str">
        <f>IFERROR(VLOOKUP($M1375,#REF!,13,0),"IN HOUSE (MANUAL)")</f>
        <v>IN HOUSE (MANUAL)</v>
      </c>
      <c r="IM1375" s="760" t="s">
        <v>572</v>
      </c>
      <c r="IN1375" s="760" t="s">
        <v>572</v>
      </c>
      <c r="IO1375" s="760" t="s">
        <v>572</v>
      </c>
      <c r="IQ1375" s="760" t="s">
        <v>572</v>
      </c>
      <c r="IR1375" s="760" t="s">
        <v>572</v>
      </c>
      <c r="IT1375" s="760" t="s">
        <v>572</v>
      </c>
      <c r="IV1375" s="760" t="s">
        <v>572</v>
      </c>
      <c r="IW1375" s="760" t="s">
        <v>572</v>
      </c>
      <c r="IY1375" s="760" t="s">
        <v>572</v>
      </c>
      <c r="IZ1375" s="760" t="s">
        <v>572</v>
      </c>
      <c r="JB1375" s="760" t="s">
        <v>572</v>
      </c>
      <c r="JC1375" s="760" t="s">
        <v>572</v>
      </c>
      <c r="JE1375" s="760" t="s">
        <v>572</v>
      </c>
      <c r="JF1375" s="760" t="s">
        <v>572</v>
      </c>
    </row>
    <row r="1376" spans="1:266" ht="17.25" customHeight="1" x14ac:dyDescent="0.35">
      <c r="A1376" s="618" t="s">
        <v>2709</v>
      </c>
      <c r="B1376" s="730">
        <v>93</v>
      </c>
      <c r="C1376" s="730" t="s">
        <v>2540</v>
      </c>
      <c r="D1376" s="730" t="s">
        <v>2540</v>
      </c>
      <c r="E1376" s="730">
        <v>23</v>
      </c>
      <c r="F1376" s="731" t="s">
        <v>574</v>
      </c>
      <c r="G1376" s="732">
        <v>1</v>
      </c>
      <c r="H1376" s="826">
        <v>46233</v>
      </c>
      <c r="I1376" s="730">
        <v>43</v>
      </c>
      <c r="J1376" s="730" t="s">
        <v>308</v>
      </c>
      <c r="K1376" s="730">
        <v>44</v>
      </c>
      <c r="L1376" s="730" t="s">
        <v>2710</v>
      </c>
      <c r="M1376" s="868" t="s">
        <v>2709</v>
      </c>
      <c r="N1376" s="868">
        <v>0</v>
      </c>
      <c r="O1376" s="868" t="s">
        <v>390</v>
      </c>
      <c r="P1376" s="868" t="s">
        <v>390</v>
      </c>
      <c r="Q1376" s="868">
        <v>0</v>
      </c>
      <c r="R1376" s="868" t="s">
        <v>2542</v>
      </c>
      <c r="S1376" s="868"/>
      <c r="T1376" s="868" t="s">
        <v>2665</v>
      </c>
      <c r="U1376" s="868">
        <v>880</v>
      </c>
      <c r="V1376" s="868" t="s">
        <v>308</v>
      </c>
      <c r="W1376" s="868"/>
      <c r="X1376" s="867"/>
      <c r="Y1376" s="868"/>
      <c r="Z1376" s="885"/>
      <c r="AA1376" s="868" t="s">
        <v>45</v>
      </c>
      <c r="AB1376" s="868" t="s">
        <v>890</v>
      </c>
      <c r="AC1376" s="868" t="s">
        <v>689</v>
      </c>
      <c r="AD1376" s="868">
        <v>642</v>
      </c>
      <c r="AE1376" s="775">
        <v>642</v>
      </c>
      <c r="AF1376" s="776">
        <v>46272</v>
      </c>
      <c r="AG1376" s="777"/>
      <c r="AH1376" s="777"/>
      <c r="AI1376" s="777" t="s">
        <v>308</v>
      </c>
      <c r="AJ1376" s="778">
        <v>41</v>
      </c>
      <c r="AK1376" s="775"/>
      <c r="AL1376" s="775"/>
      <c r="AM1376" s="939">
        <v>642</v>
      </c>
      <c r="AN1376" s="939"/>
      <c r="AO1376" s="939"/>
      <c r="AP1376" s="939">
        <v>642</v>
      </c>
      <c r="AQ1376" s="939">
        <v>642</v>
      </c>
      <c r="AR1376" s="939">
        <v>642</v>
      </c>
      <c r="AS1376" s="939"/>
      <c r="AT1376" s="939"/>
      <c r="AU1376" s="939"/>
      <c r="AV1376" s="939"/>
      <c r="AW1376" s="939"/>
      <c r="AX1376" s="939"/>
      <c r="AY1376" s="939"/>
      <c r="AZ1376" s="939"/>
      <c r="BA1376" s="939"/>
      <c r="BB1376" s="939">
        <v>0</v>
      </c>
      <c r="BC1376" s="939">
        <v>642</v>
      </c>
      <c r="BD1376" s="939">
        <v>0</v>
      </c>
      <c r="BE1376" s="939">
        <v>0</v>
      </c>
      <c r="BF1376" s="939">
        <v>642</v>
      </c>
      <c r="BG1376" s="939">
        <v>0</v>
      </c>
      <c r="BH1376" s="939">
        <v>0</v>
      </c>
      <c r="BI1376" s="939">
        <v>642</v>
      </c>
      <c r="BJ1376" s="939"/>
      <c r="BK1376" s="939">
        <v>0</v>
      </c>
      <c r="BL1376" s="939"/>
      <c r="BM1376" s="939"/>
      <c r="BN1376" s="939" t="s">
        <v>308</v>
      </c>
      <c r="BO1376" s="939" t="s">
        <v>308</v>
      </c>
      <c r="BP1376" s="939" t="s">
        <v>308</v>
      </c>
      <c r="BQ1376" s="939" t="s">
        <v>308</v>
      </c>
      <c r="BR1376" s="939"/>
      <c r="BS1376" s="939" t="s">
        <v>397</v>
      </c>
      <c r="BT1376" s="939"/>
      <c r="BU1376" s="939">
        <v>642</v>
      </c>
      <c r="BV1376" s="939">
        <v>642</v>
      </c>
      <c r="BW1376" s="939">
        <v>642</v>
      </c>
      <c r="BX1376" s="939">
        <v>642</v>
      </c>
      <c r="BY1376" s="939">
        <v>642</v>
      </c>
      <c r="BZ1376" s="939">
        <v>642</v>
      </c>
      <c r="CA1376" s="939"/>
      <c r="CB1376" s="939"/>
      <c r="CC1376" s="939"/>
      <c r="CD1376" s="939"/>
      <c r="CE1376" s="939"/>
      <c r="CF1376" s="939"/>
      <c r="CG1376" s="939"/>
      <c r="CH1376" s="939"/>
      <c r="CI1376" s="939"/>
      <c r="CJ1376" s="939"/>
      <c r="CK1376" s="867"/>
      <c r="CL1376" s="867">
        <v>642</v>
      </c>
      <c r="CM1376" s="867" t="s">
        <v>397</v>
      </c>
      <c r="CN1376" s="867" t="s">
        <v>397</v>
      </c>
      <c r="CO1376" s="867">
        <v>642</v>
      </c>
      <c r="CP1376" s="867">
        <v>642</v>
      </c>
      <c r="CQ1376" s="867">
        <v>642</v>
      </c>
      <c r="CR1376" s="868">
        <v>642</v>
      </c>
      <c r="CS1376" s="869"/>
      <c r="CT1376" s="782" t="s">
        <v>308</v>
      </c>
      <c r="CU1376" s="783"/>
      <c r="CV1376" s="776"/>
      <c r="CW1376" s="776"/>
      <c r="CX1376" s="782">
        <v>46272</v>
      </c>
      <c r="CY1376" s="784" t="s">
        <v>923</v>
      </c>
      <c r="CZ1376" s="784" t="s">
        <v>308</v>
      </c>
      <c r="DA1376" s="785">
        <v>46269</v>
      </c>
      <c r="DB1376" s="785" t="s">
        <v>633</v>
      </c>
      <c r="DC1376" s="785" t="s">
        <v>634</v>
      </c>
      <c r="DD1376" s="785" t="s">
        <v>397</v>
      </c>
      <c r="DE1376" s="871" t="s">
        <v>308</v>
      </c>
      <c r="DF1376" s="871" t="s">
        <v>308</v>
      </c>
      <c r="DG1376" s="871" t="s">
        <v>308</v>
      </c>
      <c r="DH1376" s="872">
        <v>0</v>
      </c>
      <c r="DI1376" s="776" t="s">
        <v>390</v>
      </c>
      <c r="DJ1376" s="776">
        <v>46272</v>
      </c>
      <c r="DK1376" s="776" t="s">
        <v>390</v>
      </c>
      <c r="DL1376" s="872">
        <v>46307</v>
      </c>
      <c r="DM1376" s="872">
        <v>46307</v>
      </c>
      <c r="DN1376" s="872">
        <v>46307</v>
      </c>
      <c r="DO1376" s="872" t="s">
        <v>308</v>
      </c>
      <c r="DP1376" s="872">
        <v>46325</v>
      </c>
      <c r="DQ1376" s="872">
        <v>46325</v>
      </c>
      <c r="DR1376" s="872">
        <v>46325</v>
      </c>
      <c r="DS1376" s="872">
        <v>46325</v>
      </c>
      <c r="DT1376" s="752">
        <v>46325</v>
      </c>
      <c r="DU1376" s="753">
        <v>-10</v>
      </c>
      <c r="DV1376" s="753" t="s">
        <v>308</v>
      </c>
      <c r="DW1376" s="754">
        <v>46314</v>
      </c>
      <c r="DX1376" s="755">
        <v>46315</v>
      </c>
      <c r="DY1376" s="754" t="e">
        <v>#VALUE!</v>
      </c>
      <c r="DZ1376" s="754" t="e">
        <v>#VALUE!</v>
      </c>
      <c r="EA1376" s="754" t="e">
        <v>#VALUE!</v>
      </c>
      <c r="EB1376" s="754" t="e">
        <v>#VALUE!</v>
      </c>
      <c r="HA1376" s="756" t="s">
        <v>397</v>
      </c>
      <c r="HB1376" s="756" t="s">
        <v>397</v>
      </c>
      <c r="HC1376" s="756" t="s">
        <v>397</v>
      </c>
      <c r="HD1376" s="756" t="s">
        <v>397</v>
      </c>
      <c r="HE1376" s="756" t="s">
        <v>397</v>
      </c>
      <c r="HF1376" s="756" t="s">
        <v>397</v>
      </c>
      <c r="HG1376" s="756" t="s">
        <v>397</v>
      </c>
      <c r="HH1376" s="756" t="s">
        <v>397</v>
      </c>
      <c r="HI1376" s="756" t="s">
        <v>397</v>
      </c>
      <c r="HJ1376" s="756" t="s">
        <v>397</v>
      </c>
      <c r="HK1376"/>
      <c r="HL1376"/>
      <c r="HM1376"/>
      <c r="HN1376" s="756" t="str">
        <f t="shared" si="45"/>
        <v>AUTO PRINT</v>
      </c>
      <c r="HO1376"/>
      <c r="HP1376" s="757" t="s">
        <v>572</v>
      </c>
      <c r="HQ1376" s="757" t="s">
        <v>572</v>
      </c>
      <c r="HR1376" s="757" t="s">
        <v>572</v>
      </c>
      <c r="HS1376"/>
      <c r="HW1376" s="758"/>
      <c r="HX1376"/>
      <c r="HY1376" s="759" t="s">
        <v>572</v>
      </c>
      <c r="HZ1376" s="759" t="s">
        <v>572</v>
      </c>
      <c r="IA1376" s="759" t="s">
        <v>572</v>
      </c>
      <c r="IC1376" s="760" t="s">
        <v>572</v>
      </c>
      <c r="ID1376" s="760" t="s">
        <v>572</v>
      </c>
      <c r="IE1376" s="760" t="s">
        <v>572</v>
      </c>
      <c r="IF1376" s="761" t="s">
        <v>572</v>
      </c>
      <c r="IG1376" s="619" t="str">
        <f t="shared" si="46"/>
        <v>IN HOUSE (MANUAL)</v>
      </c>
      <c r="II1376" s="761" t="s">
        <v>572</v>
      </c>
      <c r="IK1376" s="761" t="str">
        <f>IFERROR(VLOOKUP($M1376,#REF!,13,0),"IN HOUSE (MANUAL)")</f>
        <v>IN HOUSE (MANUAL)</v>
      </c>
      <c r="IM1376" s="760" t="s">
        <v>572</v>
      </c>
      <c r="IN1376" s="760" t="s">
        <v>572</v>
      </c>
      <c r="IO1376" s="760" t="s">
        <v>572</v>
      </c>
      <c r="IQ1376" s="760" t="s">
        <v>572</v>
      </c>
      <c r="IR1376" s="760" t="s">
        <v>572</v>
      </c>
      <c r="IT1376" s="760" t="s">
        <v>572</v>
      </c>
      <c r="IV1376" s="760" t="s">
        <v>572</v>
      </c>
      <c r="IW1376" s="760" t="s">
        <v>572</v>
      </c>
      <c r="IY1376" s="760" t="s">
        <v>572</v>
      </c>
      <c r="IZ1376" s="760" t="s">
        <v>572</v>
      </c>
      <c r="JB1376" s="760" t="s">
        <v>572</v>
      </c>
      <c r="JC1376" s="760" t="s">
        <v>572</v>
      </c>
      <c r="JE1376" s="760" t="s">
        <v>572</v>
      </c>
      <c r="JF1376" s="760" t="s">
        <v>572</v>
      </c>
    </row>
    <row r="1377" spans="1:266" ht="17.25" customHeight="1" x14ac:dyDescent="0.35">
      <c r="A1377" s="618" t="s">
        <v>2711</v>
      </c>
      <c r="B1377" s="730">
        <v>94</v>
      </c>
      <c r="C1377" s="730" t="s">
        <v>2540</v>
      </c>
      <c r="D1377" s="730" t="s">
        <v>2540</v>
      </c>
      <c r="E1377" s="730">
        <v>23</v>
      </c>
      <c r="F1377" s="731" t="s">
        <v>574</v>
      </c>
      <c r="G1377" s="732">
        <v>1</v>
      </c>
      <c r="H1377" s="826">
        <v>46233</v>
      </c>
      <c r="I1377" s="730">
        <v>43</v>
      </c>
      <c r="J1377" s="730" t="s">
        <v>308</v>
      </c>
      <c r="K1377" s="730">
        <v>44</v>
      </c>
      <c r="L1377" s="730" t="s">
        <v>2712</v>
      </c>
      <c r="M1377" s="868" t="s">
        <v>2711</v>
      </c>
      <c r="N1377" s="868">
        <v>0</v>
      </c>
      <c r="O1377" s="868" t="s">
        <v>390</v>
      </c>
      <c r="P1377" s="868" t="s">
        <v>390</v>
      </c>
      <c r="Q1377" s="868">
        <v>0</v>
      </c>
      <c r="R1377" s="868" t="s">
        <v>2542</v>
      </c>
      <c r="S1377" s="868"/>
      <c r="T1377" s="868" t="s">
        <v>2665</v>
      </c>
      <c r="U1377" s="868">
        <v>880</v>
      </c>
      <c r="V1377" s="868" t="s">
        <v>308</v>
      </c>
      <c r="W1377" s="868"/>
      <c r="X1377" s="867"/>
      <c r="Y1377" s="868"/>
      <c r="Z1377" s="885"/>
      <c r="AA1377" s="868" t="s">
        <v>45</v>
      </c>
      <c r="AB1377" s="868" t="s">
        <v>863</v>
      </c>
      <c r="AC1377" s="868" t="s">
        <v>822</v>
      </c>
      <c r="AD1377" s="868">
        <v>198</v>
      </c>
      <c r="AE1377" s="775">
        <v>198</v>
      </c>
      <c r="AF1377" s="776">
        <v>46289</v>
      </c>
      <c r="AG1377" s="777"/>
      <c r="AH1377" s="777"/>
      <c r="AI1377" s="777" t="s">
        <v>694</v>
      </c>
      <c r="AJ1377" s="778">
        <v>42</v>
      </c>
      <c r="AK1377" s="775"/>
      <c r="AL1377" s="775"/>
      <c r="AM1377" s="939">
        <v>198</v>
      </c>
      <c r="AN1377" s="939"/>
      <c r="AO1377" s="939"/>
      <c r="AP1377" s="939">
        <v>198</v>
      </c>
      <c r="AQ1377" s="939">
        <v>198</v>
      </c>
      <c r="AR1377" s="939">
        <v>198</v>
      </c>
      <c r="AS1377" s="939"/>
      <c r="AT1377" s="939"/>
      <c r="AU1377" s="939"/>
      <c r="AV1377" s="939"/>
      <c r="AW1377" s="939"/>
      <c r="AX1377" s="939"/>
      <c r="AY1377" s="939"/>
      <c r="AZ1377" s="939"/>
      <c r="BA1377" s="939"/>
      <c r="BB1377" s="939">
        <v>0</v>
      </c>
      <c r="BC1377" s="939">
        <v>198</v>
      </c>
      <c r="BD1377" s="939">
        <v>0</v>
      </c>
      <c r="BE1377" s="939">
        <v>0</v>
      </c>
      <c r="BF1377" s="939">
        <v>198</v>
      </c>
      <c r="BG1377" s="939">
        <v>0</v>
      </c>
      <c r="BH1377" s="939">
        <v>0</v>
      </c>
      <c r="BI1377" s="939">
        <v>198</v>
      </c>
      <c r="BJ1377" s="939"/>
      <c r="BK1377" s="939">
        <v>0</v>
      </c>
      <c r="BL1377" s="939"/>
      <c r="BM1377" s="939"/>
      <c r="BN1377" s="939" t="s">
        <v>308</v>
      </c>
      <c r="BO1377" s="939" t="s">
        <v>308</v>
      </c>
      <c r="BP1377" s="939" t="s">
        <v>308</v>
      </c>
      <c r="BQ1377" s="939" t="s">
        <v>308</v>
      </c>
      <c r="BR1377" s="939"/>
      <c r="BS1377" s="939" t="s">
        <v>397</v>
      </c>
      <c r="BT1377" s="939"/>
      <c r="BU1377" s="939">
        <v>198</v>
      </c>
      <c r="BV1377" s="939">
        <v>198</v>
      </c>
      <c r="BW1377" s="939">
        <v>198</v>
      </c>
      <c r="BX1377" s="939">
        <v>198</v>
      </c>
      <c r="BY1377" s="939">
        <v>198</v>
      </c>
      <c r="BZ1377" s="939">
        <v>198</v>
      </c>
      <c r="CA1377" s="939"/>
      <c r="CB1377" s="939"/>
      <c r="CC1377" s="939"/>
      <c r="CD1377" s="939"/>
      <c r="CE1377" s="939"/>
      <c r="CF1377" s="939"/>
      <c r="CG1377" s="939"/>
      <c r="CH1377" s="939"/>
      <c r="CI1377" s="939"/>
      <c r="CJ1377" s="939"/>
      <c r="CK1377" s="867"/>
      <c r="CL1377" s="867">
        <v>198</v>
      </c>
      <c r="CM1377" s="867" t="s">
        <v>397</v>
      </c>
      <c r="CN1377" s="867" t="s">
        <v>397</v>
      </c>
      <c r="CO1377" s="867">
        <v>198</v>
      </c>
      <c r="CP1377" s="867">
        <v>198</v>
      </c>
      <c r="CQ1377" s="867">
        <v>198</v>
      </c>
      <c r="CR1377" s="868">
        <v>198</v>
      </c>
      <c r="CS1377" s="869"/>
      <c r="CT1377" s="782" t="s">
        <v>308</v>
      </c>
      <c r="CU1377" s="783"/>
      <c r="CV1377" s="776"/>
      <c r="CW1377" s="776"/>
      <c r="CX1377" s="782">
        <v>46289</v>
      </c>
      <c r="CY1377" s="784" t="s">
        <v>1594</v>
      </c>
      <c r="CZ1377" s="784" t="s">
        <v>308</v>
      </c>
      <c r="DA1377" s="785">
        <v>46267</v>
      </c>
      <c r="DB1377" s="785" t="s">
        <v>615</v>
      </c>
      <c r="DC1377" s="785" t="s">
        <v>2409</v>
      </c>
      <c r="DD1377" s="785" t="s">
        <v>397</v>
      </c>
      <c r="DE1377" s="871" t="s">
        <v>308</v>
      </c>
      <c r="DF1377" s="871" t="s">
        <v>308</v>
      </c>
      <c r="DG1377" s="871" t="s">
        <v>308</v>
      </c>
      <c r="DH1377" s="872">
        <v>0</v>
      </c>
      <c r="DI1377" s="776" t="s">
        <v>390</v>
      </c>
      <c r="DJ1377" s="776">
        <v>46276</v>
      </c>
      <c r="DK1377" s="776">
        <v>46276</v>
      </c>
      <c r="DL1377" s="872">
        <v>46318</v>
      </c>
      <c r="DM1377" s="872">
        <v>46308</v>
      </c>
      <c r="DN1377" s="872">
        <v>46308</v>
      </c>
      <c r="DO1377" s="872" t="s">
        <v>308</v>
      </c>
      <c r="DP1377" s="872">
        <v>46332</v>
      </c>
      <c r="DQ1377" s="872">
        <v>46325</v>
      </c>
      <c r="DR1377" s="872">
        <v>46332</v>
      </c>
      <c r="DS1377" s="872">
        <v>46332</v>
      </c>
      <c r="DT1377" s="752">
        <v>46325</v>
      </c>
      <c r="DU1377" s="753">
        <v>-10</v>
      </c>
      <c r="DV1377" s="753" t="s">
        <v>308</v>
      </c>
      <c r="DW1377" s="754">
        <v>46315</v>
      </c>
      <c r="DX1377" s="755">
        <v>46315</v>
      </c>
      <c r="DY1377" s="754" t="e">
        <v>#VALUE!</v>
      </c>
      <c r="DZ1377" s="754" t="e">
        <v>#VALUE!</v>
      </c>
      <c r="EA1377" s="754" t="e">
        <v>#VALUE!</v>
      </c>
      <c r="EB1377" s="754" t="e">
        <v>#VALUE!</v>
      </c>
      <c r="HA1377" s="756" t="s">
        <v>397</v>
      </c>
      <c r="HB1377" s="756" t="s">
        <v>397</v>
      </c>
      <c r="HC1377" s="756" t="s">
        <v>397</v>
      </c>
      <c r="HD1377" s="756" t="s">
        <v>397</v>
      </c>
      <c r="HE1377" s="756" t="s">
        <v>397</v>
      </c>
      <c r="HF1377" s="756" t="s">
        <v>397</v>
      </c>
      <c r="HG1377" s="756" t="s">
        <v>397</v>
      </c>
      <c r="HH1377" s="756" t="s">
        <v>397</v>
      </c>
      <c r="HI1377" s="756" t="s">
        <v>397</v>
      </c>
      <c r="HJ1377" s="756" t="s">
        <v>397</v>
      </c>
      <c r="HK1377"/>
      <c r="HL1377"/>
      <c r="HM1377"/>
      <c r="HN1377" s="756" t="str">
        <f t="shared" si="45"/>
        <v>AUTO PRINT</v>
      </c>
      <c r="HO1377"/>
      <c r="HP1377" s="757" t="s">
        <v>572</v>
      </c>
      <c r="HQ1377" s="757" t="s">
        <v>572</v>
      </c>
      <c r="HR1377" s="757" t="s">
        <v>572</v>
      </c>
      <c r="HS1377"/>
      <c r="HW1377" s="758"/>
      <c r="HX1377"/>
      <c r="HY1377" s="759" t="s">
        <v>572</v>
      </c>
      <c r="HZ1377" s="759" t="s">
        <v>572</v>
      </c>
      <c r="IA1377" s="759" t="s">
        <v>572</v>
      </c>
      <c r="IC1377" s="760" t="s">
        <v>572</v>
      </c>
      <c r="ID1377" s="760" t="s">
        <v>572</v>
      </c>
      <c r="IE1377" s="760" t="s">
        <v>572</v>
      </c>
      <c r="IF1377" s="761" t="s">
        <v>572</v>
      </c>
      <c r="IG1377" s="619" t="str">
        <f t="shared" si="46"/>
        <v>IN HOUSE (MANUAL)</v>
      </c>
      <c r="II1377" s="761" t="s">
        <v>572</v>
      </c>
      <c r="IK1377" s="761" t="str">
        <f>IFERROR(VLOOKUP($M1377,#REF!,13,0),"IN HOUSE (MANUAL)")</f>
        <v>IN HOUSE (MANUAL)</v>
      </c>
      <c r="IM1377" s="760" t="s">
        <v>572</v>
      </c>
      <c r="IN1377" s="760" t="s">
        <v>572</v>
      </c>
      <c r="IO1377" s="760" t="s">
        <v>572</v>
      </c>
      <c r="IQ1377" s="760" t="s">
        <v>572</v>
      </c>
      <c r="IR1377" s="760" t="s">
        <v>572</v>
      </c>
      <c r="IT1377" s="760" t="s">
        <v>572</v>
      </c>
      <c r="IV1377" s="760" t="s">
        <v>572</v>
      </c>
      <c r="IW1377" s="760" t="s">
        <v>572</v>
      </c>
      <c r="IY1377" s="760" t="s">
        <v>572</v>
      </c>
      <c r="IZ1377" s="760" t="s">
        <v>572</v>
      </c>
      <c r="JB1377" s="760" t="s">
        <v>572</v>
      </c>
      <c r="JC1377" s="760" t="s">
        <v>572</v>
      </c>
      <c r="JE1377" s="760" t="s">
        <v>572</v>
      </c>
      <c r="JF1377" s="760" t="s">
        <v>572</v>
      </c>
    </row>
    <row r="1378" spans="1:266" ht="17.25" customHeight="1" x14ac:dyDescent="0.35">
      <c r="A1378" s="618" t="s">
        <v>2713</v>
      </c>
      <c r="B1378" s="730">
        <v>95</v>
      </c>
      <c r="C1378" s="730" t="s">
        <v>2540</v>
      </c>
      <c r="D1378" s="730" t="s">
        <v>2540</v>
      </c>
      <c r="E1378" s="730">
        <v>23</v>
      </c>
      <c r="F1378" s="731" t="s">
        <v>574</v>
      </c>
      <c r="G1378" s="732">
        <v>1</v>
      </c>
      <c r="H1378" s="826">
        <v>46233</v>
      </c>
      <c r="I1378" s="730">
        <v>43</v>
      </c>
      <c r="J1378" s="730" t="s">
        <v>308</v>
      </c>
      <c r="K1378" s="730">
        <v>44</v>
      </c>
      <c r="L1378" s="730" t="s">
        <v>2714</v>
      </c>
      <c r="M1378" s="868" t="s">
        <v>2713</v>
      </c>
      <c r="N1378" s="868">
        <v>0</v>
      </c>
      <c r="O1378" s="868" t="s">
        <v>390</v>
      </c>
      <c r="P1378" s="868" t="s">
        <v>390</v>
      </c>
      <c r="Q1378" s="868">
        <v>0</v>
      </c>
      <c r="R1378" s="868" t="s">
        <v>2542</v>
      </c>
      <c r="S1378" s="868"/>
      <c r="T1378" s="868" t="s">
        <v>2587</v>
      </c>
      <c r="U1378" s="868">
        <v>880</v>
      </c>
      <c r="V1378" s="868" t="s">
        <v>308</v>
      </c>
      <c r="W1378" s="868"/>
      <c r="X1378" s="867"/>
      <c r="Y1378" s="868"/>
      <c r="Z1378" s="885"/>
      <c r="AA1378" s="868" t="s">
        <v>45</v>
      </c>
      <c r="AB1378" s="868" t="s">
        <v>890</v>
      </c>
      <c r="AC1378" s="868" t="s">
        <v>971</v>
      </c>
      <c r="AD1378" s="868">
        <v>1002</v>
      </c>
      <c r="AE1378" s="775">
        <v>1002</v>
      </c>
      <c r="AF1378" s="776">
        <v>46289</v>
      </c>
      <c r="AG1378" s="777"/>
      <c r="AH1378" s="777"/>
      <c r="AI1378" s="777" t="s">
        <v>694</v>
      </c>
      <c r="AJ1378" s="778">
        <v>43</v>
      </c>
      <c r="AK1378" s="775"/>
      <c r="AL1378" s="775"/>
      <c r="AM1378" s="939">
        <v>1002</v>
      </c>
      <c r="AN1378" s="939"/>
      <c r="AO1378" s="939"/>
      <c r="AP1378" s="939">
        <v>1002</v>
      </c>
      <c r="AQ1378" s="939">
        <v>1002</v>
      </c>
      <c r="AR1378" s="939">
        <v>1002</v>
      </c>
      <c r="AS1378" s="939"/>
      <c r="AT1378" s="939"/>
      <c r="AU1378" s="939"/>
      <c r="AV1378" s="939"/>
      <c r="AW1378" s="939"/>
      <c r="AX1378" s="939"/>
      <c r="AY1378" s="939"/>
      <c r="AZ1378" s="939"/>
      <c r="BA1378" s="939"/>
      <c r="BB1378" s="939">
        <v>0</v>
      </c>
      <c r="BC1378" s="939">
        <v>1002</v>
      </c>
      <c r="BD1378" s="939">
        <v>0</v>
      </c>
      <c r="BE1378" s="939">
        <v>0</v>
      </c>
      <c r="BF1378" s="939">
        <v>1002</v>
      </c>
      <c r="BG1378" s="939">
        <v>0</v>
      </c>
      <c r="BH1378" s="939">
        <v>0</v>
      </c>
      <c r="BI1378" s="939">
        <v>1002</v>
      </c>
      <c r="BJ1378" s="939"/>
      <c r="BK1378" s="939">
        <v>0</v>
      </c>
      <c r="BL1378" s="939"/>
      <c r="BM1378" s="939"/>
      <c r="BN1378" s="939" t="s">
        <v>308</v>
      </c>
      <c r="BO1378" s="939" t="s">
        <v>308</v>
      </c>
      <c r="BP1378" s="939" t="s">
        <v>308</v>
      </c>
      <c r="BQ1378" s="939" t="s">
        <v>308</v>
      </c>
      <c r="BR1378" s="939"/>
      <c r="BS1378" s="939" t="s">
        <v>397</v>
      </c>
      <c r="BT1378" s="939"/>
      <c r="BU1378" s="939">
        <v>1002</v>
      </c>
      <c r="BV1378" s="939">
        <v>1002</v>
      </c>
      <c r="BW1378" s="939">
        <v>1002</v>
      </c>
      <c r="BX1378" s="939">
        <v>1002</v>
      </c>
      <c r="BY1378" s="939">
        <v>1002</v>
      </c>
      <c r="BZ1378" s="939">
        <v>1002</v>
      </c>
      <c r="CA1378" s="939"/>
      <c r="CB1378" s="939"/>
      <c r="CC1378" s="939"/>
      <c r="CD1378" s="939"/>
      <c r="CE1378" s="939"/>
      <c r="CF1378" s="939"/>
      <c r="CG1378" s="939"/>
      <c r="CH1378" s="939"/>
      <c r="CI1378" s="939"/>
      <c r="CJ1378" s="939"/>
      <c r="CK1378" s="867"/>
      <c r="CL1378" s="867">
        <v>1002</v>
      </c>
      <c r="CM1378" s="867" t="s">
        <v>397</v>
      </c>
      <c r="CN1378" s="867" t="s">
        <v>397</v>
      </c>
      <c r="CO1378" s="867">
        <v>1002</v>
      </c>
      <c r="CP1378" s="867">
        <v>1002</v>
      </c>
      <c r="CQ1378" s="867">
        <v>1002</v>
      </c>
      <c r="CR1378" s="868">
        <v>1002</v>
      </c>
      <c r="CS1378" s="869"/>
      <c r="CT1378" s="782" t="s">
        <v>308</v>
      </c>
      <c r="CU1378" s="783"/>
      <c r="CV1378" s="776"/>
      <c r="CW1378" s="776"/>
      <c r="CX1378" s="782">
        <v>46289</v>
      </c>
      <c r="CY1378" s="784" t="s">
        <v>1594</v>
      </c>
      <c r="CZ1378" s="784" t="s">
        <v>308</v>
      </c>
      <c r="DA1378" s="785">
        <v>46267</v>
      </c>
      <c r="DB1378" s="785" t="s">
        <v>615</v>
      </c>
      <c r="DC1378" s="785" t="s">
        <v>2409</v>
      </c>
      <c r="DD1378" s="785" t="s">
        <v>397</v>
      </c>
      <c r="DE1378" s="871" t="s">
        <v>308</v>
      </c>
      <c r="DF1378" s="871" t="s">
        <v>308</v>
      </c>
      <c r="DG1378" s="871" t="s">
        <v>308</v>
      </c>
      <c r="DH1378" s="872">
        <v>0</v>
      </c>
      <c r="DI1378" s="776">
        <v>46272</v>
      </c>
      <c r="DJ1378" s="776">
        <v>46276</v>
      </c>
      <c r="DK1378" s="776">
        <v>46276</v>
      </c>
      <c r="DL1378" s="872">
        <v>46318</v>
      </c>
      <c r="DM1378" s="872">
        <v>46308</v>
      </c>
      <c r="DN1378" s="872">
        <v>46308</v>
      </c>
      <c r="DO1378" s="872" t="s">
        <v>308</v>
      </c>
      <c r="DP1378" s="872">
        <v>46332</v>
      </c>
      <c r="DQ1378" s="872">
        <v>46325</v>
      </c>
      <c r="DR1378" s="872">
        <v>46332</v>
      </c>
      <c r="DS1378" s="872">
        <v>46332</v>
      </c>
      <c r="DT1378" s="752">
        <v>46325</v>
      </c>
      <c r="DU1378" s="753">
        <v>-8</v>
      </c>
      <c r="DV1378" s="753" t="s">
        <v>308</v>
      </c>
      <c r="DW1378" s="754">
        <v>46315</v>
      </c>
      <c r="DX1378" s="755">
        <v>46317</v>
      </c>
      <c r="DY1378" s="754" t="e">
        <v>#VALUE!</v>
      </c>
      <c r="DZ1378" s="754" t="e">
        <v>#VALUE!</v>
      </c>
      <c r="EA1378" s="754" t="e">
        <v>#VALUE!</v>
      </c>
      <c r="EB1378" s="754" t="e">
        <v>#VALUE!</v>
      </c>
      <c r="HA1378" s="756" t="s">
        <v>397</v>
      </c>
      <c r="HB1378" s="756" t="s">
        <v>397</v>
      </c>
      <c r="HC1378" s="756" t="s">
        <v>397</v>
      </c>
      <c r="HD1378" s="756" t="s">
        <v>397</v>
      </c>
      <c r="HE1378" s="756" t="s">
        <v>397</v>
      </c>
      <c r="HF1378" s="756" t="s">
        <v>397</v>
      </c>
      <c r="HG1378" s="756" t="s">
        <v>397</v>
      </c>
      <c r="HH1378" s="756" t="s">
        <v>397</v>
      </c>
      <c r="HI1378" s="756" t="s">
        <v>397</v>
      </c>
      <c r="HJ1378" s="756" t="s">
        <v>397</v>
      </c>
      <c r="HK1378"/>
      <c r="HL1378"/>
      <c r="HM1378"/>
      <c r="HN1378" s="756" t="str">
        <f t="shared" si="45"/>
        <v>AUTO PRINT</v>
      </c>
      <c r="HO1378"/>
      <c r="HP1378" s="757" t="s">
        <v>572</v>
      </c>
      <c r="HQ1378" s="757" t="s">
        <v>572</v>
      </c>
      <c r="HR1378" s="757" t="s">
        <v>572</v>
      </c>
      <c r="HS1378"/>
      <c r="HW1378" s="758"/>
      <c r="HX1378"/>
      <c r="HY1378" s="759" t="s">
        <v>572</v>
      </c>
      <c r="HZ1378" s="759" t="s">
        <v>572</v>
      </c>
      <c r="IA1378" s="759" t="s">
        <v>572</v>
      </c>
      <c r="IC1378" s="760" t="s">
        <v>572</v>
      </c>
      <c r="ID1378" s="760" t="s">
        <v>572</v>
      </c>
      <c r="IE1378" s="760" t="s">
        <v>572</v>
      </c>
      <c r="IF1378" s="761" t="s">
        <v>572</v>
      </c>
      <c r="IG1378" s="619" t="str">
        <f t="shared" si="46"/>
        <v>IN HOUSE (MANUAL)</v>
      </c>
      <c r="II1378" s="761" t="s">
        <v>572</v>
      </c>
      <c r="IK1378" s="761" t="str">
        <f>IFERROR(VLOOKUP($M1378,#REF!,13,0),"IN HOUSE (MANUAL)")</f>
        <v>IN HOUSE (MANUAL)</v>
      </c>
      <c r="IM1378" s="760" t="s">
        <v>572</v>
      </c>
      <c r="IN1378" s="760" t="s">
        <v>572</v>
      </c>
      <c r="IO1378" s="760" t="s">
        <v>572</v>
      </c>
      <c r="IQ1378" s="760" t="s">
        <v>572</v>
      </c>
      <c r="IR1378" s="760" t="s">
        <v>572</v>
      </c>
      <c r="IT1378" s="760" t="s">
        <v>572</v>
      </c>
      <c r="IV1378" s="760" t="s">
        <v>572</v>
      </c>
      <c r="IW1378" s="760" t="s">
        <v>572</v>
      </c>
      <c r="IY1378" s="760" t="s">
        <v>572</v>
      </c>
      <c r="IZ1378" s="760" t="s">
        <v>572</v>
      </c>
      <c r="JB1378" s="760" t="s">
        <v>572</v>
      </c>
      <c r="JC1378" s="760" t="s">
        <v>572</v>
      </c>
      <c r="JE1378" s="760" t="s">
        <v>572</v>
      </c>
      <c r="JF1378" s="760" t="s">
        <v>572</v>
      </c>
    </row>
    <row r="1379" spans="1:266" ht="18" hidden="1" customHeight="1" outlineLevel="1" x14ac:dyDescent="0.35">
      <c r="A1379" s="618" t="s">
        <v>308</v>
      </c>
      <c r="B1379" s="730">
        <v>96</v>
      </c>
      <c r="C1379" s="730" t="s">
        <v>741</v>
      </c>
      <c r="D1379" s="730" t="s">
        <v>741</v>
      </c>
      <c r="E1379" s="730">
        <v>23</v>
      </c>
      <c r="F1379" s="731"/>
      <c r="G1379" s="731"/>
      <c r="H1379" s="826"/>
      <c r="I1379" s="730" t="s">
        <v>308</v>
      </c>
      <c r="J1379" s="730" t="s">
        <v>308</v>
      </c>
      <c r="K1379" s="730">
        <v>0</v>
      </c>
      <c r="L1379" s="730" t="s">
        <v>308</v>
      </c>
      <c r="M1379" s="956"/>
      <c r="N1379" s="956">
        <v>0</v>
      </c>
      <c r="O1379" s="956" t="s">
        <v>742</v>
      </c>
      <c r="P1379" s="956" t="b">
        <v>1</v>
      </c>
      <c r="Q1379" s="956" t="e">
        <v>#VALUE!</v>
      </c>
      <c r="R1379" s="956"/>
      <c r="S1379" s="956"/>
      <c r="T1379" s="956"/>
      <c r="U1379" s="956"/>
      <c r="V1379" s="956"/>
      <c r="W1379" s="956"/>
      <c r="X1379" s="956"/>
      <c r="Y1379" s="956"/>
      <c r="Z1379" s="957"/>
      <c r="AA1379" s="956"/>
      <c r="AB1379" s="956"/>
      <c r="AC1379" s="956"/>
      <c r="AD1379" s="956"/>
      <c r="AE1379" s="958"/>
      <c r="AF1379" s="959"/>
      <c r="AG1379" s="960"/>
      <c r="AH1379" s="960"/>
      <c r="AI1379" s="960"/>
      <c r="AJ1379" s="961"/>
      <c r="AK1379" s="958"/>
      <c r="AL1379" s="958"/>
      <c r="AM1379" s="958"/>
      <c r="AN1379" s="958"/>
      <c r="AO1379" s="958"/>
      <c r="AP1379" s="958"/>
      <c r="AQ1379" s="958"/>
      <c r="AR1379" s="958"/>
      <c r="AS1379" s="958"/>
      <c r="AT1379" s="958"/>
      <c r="AU1379" s="958"/>
      <c r="AV1379" s="958"/>
      <c r="AW1379" s="958"/>
      <c r="AX1379" s="958"/>
      <c r="AY1379" s="958"/>
      <c r="AZ1379" s="958"/>
      <c r="BA1379" s="958"/>
      <c r="BB1379" s="958"/>
      <c r="BC1379" s="958"/>
      <c r="BD1379" s="958"/>
      <c r="BE1379" s="958"/>
      <c r="BF1379" s="958"/>
      <c r="BG1379" s="958"/>
      <c r="BH1379" s="958"/>
      <c r="BI1379" s="958"/>
      <c r="BJ1379" s="958"/>
      <c r="BK1379" s="958"/>
      <c r="BL1379" s="958"/>
      <c r="BM1379" s="958"/>
      <c r="BN1379" s="958"/>
      <c r="BO1379" s="958"/>
      <c r="BP1379" s="958"/>
      <c r="BQ1379" s="958"/>
      <c r="BR1379" s="958"/>
      <c r="BS1379" s="958"/>
      <c r="BT1379" s="958"/>
      <c r="BU1379" s="958"/>
      <c r="BV1379" s="958"/>
      <c r="BW1379" s="958"/>
      <c r="BX1379" s="958"/>
      <c r="BY1379" s="958"/>
      <c r="BZ1379" s="958"/>
      <c r="CA1379" s="958"/>
      <c r="CB1379" s="958"/>
      <c r="CC1379" s="958"/>
      <c r="CD1379" s="958"/>
      <c r="CE1379" s="958"/>
      <c r="CF1379" s="958"/>
      <c r="CG1379" s="958"/>
      <c r="CH1379" s="958"/>
      <c r="CI1379" s="958"/>
      <c r="CJ1379" s="958"/>
      <c r="CK1379" s="956"/>
      <c r="CL1379" s="956"/>
      <c r="CM1379" s="956"/>
      <c r="CN1379" s="957"/>
      <c r="CO1379" s="956"/>
      <c r="CP1379" s="956"/>
      <c r="CQ1379" s="956"/>
      <c r="CR1379" s="956"/>
      <c r="CS1379" s="962"/>
      <c r="CT1379" s="963"/>
      <c r="CU1379" s="964"/>
      <c r="CV1379" s="959"/>
      <c r="CW1379" s="959"/>
      <c r="CX1379" s="963"/>
      <c r="CY1379" s="965"/>
      <c r="CZ1379" s="965"/>
      <c r="DA1379" s="966"/>
      <c r="DB1379" s="966"/>
      <c r="DC1379" s="966"/>
      <c r="DD1379" s="966"/>
      <c r="DE1379" s="967"/>
      <c r="DF1379" s="967"/>
      <c r="DG1379" s="967"/>
      <c r="DH1379" s="968"/>
      <c r="DI1379" s="959"/>
      <c r="DJ1379" s="959"/>
      <c r="DK1379" s="959"/>
      <c r="DL1379" s="968"/>
      <c r="DM1379" s="968"/>
      <c r="DN1379" s="968"/>
      <c r="DO1379" s="968"/>
      <c r="DP1379" s="968"/>
      <c r="DQ1379" s="968"/>
      <c r="DR1379" s="968"/>
      <c r="DS1379" s="968"/>
      <c r="DT1379" s="752">
        <v>0</v>
      </c>
      <c r="DU1379" s="753" t="s">
        <v>308</v>
      </c>
      <c r="DV1379" s="753" t="s">
        <v>308</v>
      </c>
      <c r="DW1379" s="754" t="s">
        <v>308</v>
      </c>
      <c r="DX1379" s="755" t="s">
        <v>308</v>
      </c>
      <c r="DY1379" s="754" t="e">
        <v>#VALUE!</v>
      </c>
      <c r="DZ1379" s="754" t="e">
        <v>#VALUE!</v>
      </c>
      <c r="EA1379" s="754" t="e">
        <v>#VALUE!</v>
      </c>
      <c r="EB1379" s="754" t="e">
        <v>#VALUE!</v>
      </c>
    </row>
    <row r="1380" spans="1:266" ht="17.25" hidden="1" customHeight="1" outlineLevel="1" x14ac:dyDescent="0.35">
      <c r="A1380" s="618" t="s">
        <v>308</v>
      </c>
      <c r="B1380" s="730">
        <v>97</v>
      </c>
      <c r="C1380" s="730" t="s">
        <v>741</v>
      </c>
      <c r="D1380" s="730" t="s">
        <v>741</v>
      </c>
      <c r="E1380" s="730">
        <v>23</v>
      </c>
      <c r="F1380" s="731"/>
      <c r="G1380" s="731"/>
      <c r="H1380" s="826"/>
      <c r="I1380" s="730" t="s">
        <v>308</v>
      </c>
      <c r="J1380" s="730" t="s">
        <v>308</v>
      </c>
      <c r="K1380" s="730">
        <v>0</v>
      </c>
      <c r="L1380" s="730" t="s">
        <v>308</v>
      </c>
      <c r="M1380" s="956"/>
      <c r="N1380" s="956">
        <v>0</v>
      </c>
      <c r="O1380" s="956" t="s">
        <v>742</v>
      </c>
      <c r="P1380" s="956" t="b">
        <v>1</v>
      </c>
      <c r="Q1380" s="956" t="e">
        <v>#VALUE!</v>
      </c>
      <c r="R1380" s="956"/>
      <c r="S1380" s="956"/>
      <c r="T1380" s="956"/>
      <c r="U1380" s="956"/>
      <c r="V1380" s="956"/>
      <c r="W1380" s="956"/>
      <c r="X1380" s="956"/>
      <c r="Y1380" s="956"/>
      <c r="Z1380" s="957"/>
      <c r="AA1380" s="956"/>
      <c r="AB1380" s="956"/>
      <c r="AC1380" s="956"/>
      <c r="AD1380" s="956"/>
      <c r="AE1380" s="958"/>
      <c r="AF1380" s="959"/>
      <c r="AG1380" s="960"/>
      <c r="AH1380" s="960"/>
      <c r="AI1380" s="960"/>
      <c r="AJ1380" s="961"/>
      <c r="AK1380" s="958"/>
      <c r="AL1380" s="958"/>
      <c r="AM1380" s="958"/>
      <c r="AN1380" s="958"/>
      <c r="AO1380" s="958"/>
      <c r="AP1380" s="958"/>
      <c r="AQ1380" s="958"/>
      <c r="AR1380" s="958"/>
      <c r="AS1380" s="958"/>
      <c r="AT1380" s="958"/>
      <c r="AU1380" s="958"/>
      <c r="AV1380" s="958"/>
      <c r="AW1380" s="958"/>
      <c r="AX1380" s="958"/>
      <c r="AY1380" s="958"/>
      <c r="AZ1380" s="958"/>
      <c r="BA1380" s="958"/>
      <c r="BB1380" s="958"/>
      <c r="BC1380" s="958"/>
      <c r="BD1380" s="958"/>
      <c r="BE1380" s="958"/>
      <c r="BF1380" s="958"/>
      <c r="BG1380" s="958"/>
      <c r="BH1380" s="958"/>
      <c r="BI1380" s="958"/>
      <c r="BJ1380" s="958"/>
      <c r="BK1380" s="958"/>
      <c r="BL1380" s="958"/>
      <c r="BM1380" s="958"/>
      <c r="BN1380" s="958"/>
      <c r="BO1380" s="958"/>
      <c r="BP1380" s="958"/>
      <c r="BQ1380" s="958"/>
      <c r="BR1380" s="958"/>
      <c r="BS1380" s="958"/>
      <c r="BT1380" s="958"/>
      <c r="BU1380" s="958"/>
      <c r="BV1380" s="958"/>
      <c r="BW1380" s="958"/>
      <c r="BX1380" s="958"/>
      <c r="BY1380" s="958"/>
      <c r="BZ1380" s="958"/>
      <c r="CA1380" s="958"/>
      <c r="CB1380" s="958"/>
      <c r="CC1380" s="958"/>
      <c r="CD1380" s="958"/>
      <c r="CE1380" s="958"/>
      <c r="CF1380" s="958"/>
      <c r="CG1380" s="958"/>
      <c r="CH1380" s="958"/>
      <c r="CI1380" s="958"/>
      <c r="CJ1380" s="958"/>
      <c r="CK1380" s="956"/>
      <c r="CL1380" s="956"/>
      <c r="CM1380" s="956"/>
      <c r="CN1380" s="957"/>
      <c r="CO1380" s="956"/>
      <c r="CP1380" s="956"/>
      <c r="CQ1380" s="956"/>
      <c r="CR1380" s="956"/>
      <c r="CS1380" s="962"/>
      <c r="CT1380" s="963"/>
      <c r="CU1380" s="964"/>
      <c r="CV1380" s="959"/>
      <c r="CW1380" s="959"/>
      <c r="CX1380" s="963"/>
      <c r="CY1380" s="965"/>
      <c r="CZ1380" s="965"/>
      <c r="DA1380" s="966"/>
      <c r="DB1380" s="966"/>
      <c r="DC1380" s="966"/>
      <c r="DD1380" s="966"/>
      <c r="DE1380" s="967"/>
      <c r="DF1380" s="967"/>
      <c r="DG1380" s="967"/>
      <c r="DH1380" s="968"/>
      <c r="DI1380" s="959"/>
      <c r="DJ1380" s="959"/>
      <c r="DK1380" s="959"/>
      <c r="DL1380" s="968"/>
      <c r="DM1380" s="968"/>
      <c r="DN1380" s="968"/>
      <c r="DO1380" s="968"/>
      <c r="DP1380" s="968"/>
      <c r="DQ1380" s="968"/>
      <c r="DR1380" s="968"/>
      <c r="DS1380" s="968"/>
      <c r="DT1380" s="752">
        <v>0</v>
      </c>
      <c r="DU1380" s="753" t="s">
        <v>308</v>
      </c>
      <c r="DV1380" s="753" t="s">
        <v>308</v>
      </c>
      <c r="DW1380" s="754" t="s">
        <v>308</v>
      </c>
      <c r="DX1380" s="755" t="s">
        <v>308</v>
      </c>
      <c r="DY1380" s="754" t="e">
        <v>#VALUE!</v>
      </c>
      <c r="DZ1380" s="754" t="e">
        <v>#VALUE!</v>
      </c>
      <c r="EA1380" s="754" t="e">
        <v>#VALUE!</v>
      </c>
      <c r="EB1380" s="754" t="e">
        <v>#VALUE!</v>
      </c>
    </row>
    <row r="1381" spans="1:266" ht="17.25" hidden="1" customHeight="1" outlineLevel="1" x14ac:dyDescent="0.35">
      <c r="A1381" s="618" t="s">
        <v>308</v>
      </c>
      <c r="B1381" s="730">
        <v>98</v>
      </c>
      <c r="C1381" s="730" t="s">
        <v>741</v>
      </c>
      <c r="D1381" s="730" t="s">
        <v>741</v>
      </c>
      <c r="E1381" s="730">
        <v>23</v>
      </c>
      <c r="F1381" s="731"/>
      <c r="G1381" s="731"/>
      <c r="H1381" s="826"/>
      <c r="I1381" s="730" t="s">
        <v>308</v>
      </c>
      <c r="J1381" s="730" t="s">
        <v>308</v>
      </c>
      <c r="K1381" s="730">
        <v>0</v>
      </c>
      <c r="L1381" s="730" t="s">
        <v>308</v>
      </c>
      <c r="M1381" s="956"/>
      <c r="N1381" s="956">
        <v>0</v>
      </c>
      <c r="O1381" s="956" t="s">
        <v>742</v>
      </c>
      <c r="P1381" s="956" t="b">
        <v>1</v>
      </c>
      <c r="Q1381" s="956" t="e">
        <v>#VALUE!</v>
      </c>
      <c r="R1381" s="956"/>
      <c r="S1381" s="956"/>
      <c r="T1381" s="956"/>
      <c r="U1381" s="956"/>
      <c r="V1381" s="956"/>
      <c r="W1381" s="956"/>
      <c r="X1381" s="956"/>
      <c r="Y1381" s="956"/>
      <c r="Z1381" s="957"/>
      <c r="AA1381" s="956"/>
      <c r="AB1381" s="956"/>
      <c r="AC1381" s="956"/>
      <c r="AD1381" s="956"/>
      <c r="AE1381" s="958"/>
      <c r="AF1381" s="959"/>
      <c r="AG1381" s="960"/>
      <c r="AH1381" s="960"/>
      <c r="AI1381" s="960"/>
      <c r="AJ1381" s="961"/>
      <c r="AK1381" s="958"/>
      <c r="AL1381" s="958"/>
      <c r="AM1381" s="958"/>
      <c r="AN1381" s="958"/>
      <c r="AO1381" s="958"/>
      <c r="AP1381" s="958"/>
      <c r="AQ1381" s="958"/>
      <c r="AR1381" s="958"/>
      <c r="AS1381" s="958"/>
      <c r="AT1381" s="958"/>
      <c r="AU1381" s="958"/>
      <c r="AV1381" s="958"/>
      <c r="AW1381" s="958"/>
      <c r="AX1381" s="958"/>
      <c r="AY1381" s="958"/>
      <c r="AZ1381" s="958"/>
      <c r="BA1381" s="958"/>
      <c r="BB1381" s="958"/>
      <c r="BC1381" s="958"/>
      <c r="BD1381" s="958"/>
      <c r="BE1381" s="958"/>
      <c r="BF1381" s="958"/>
      <c r="BG1381" s="958"/>
      <c r="BH1381" s="958"/>
      <c r="BI1381" s="958"/>
      <c r="BJ1381" s="958"/>
      <c r="BK1381" s="958"/>
      <c r="BL1381" s="958"/>
      <c r="BM1381" s="958"/>
      <c r="BN1381" s="958"/>
      <c r="BO1381" s="958"/>
      <c r="BP1381" s="958"/>
      <c r="BQ1381" s="958"/>
      <c r="BR1381" s="958"/>
      <c r="BS1381" s="958"/>
      <c r="BT1381" s="958"/>
      <c r="BU1381" s="958"/>
      <c r="BV1381" s="958"/>
      <c r="BW1381" s="958"/>
      <c r="BX1381" s="958"/>
      <c r="BY1381" s="958"/>
      <c r="BZ1381" s="958"/>
      <c r="CA1381" s="958"/>
      <c r="CB1381" s="958"/>
      <c r="CC1381" s="958"/>
      <c r="CD1381" s="958"/>
      <c r="CE1381" s="958"/>
      <c r="CF1381" s="958"/>
      <c r="CG1381" s="958"/>
      <c r="CH1381" s="958"/>
      <c r="CI1381" s="958"/>
      <c r="CJ1381" s="958"/>
      <c r="CK1381" s="956"/>
      <c r="CL1381" s="956"/>
      <c r="CM1381" s="956"/>
      <c r="CN1381" s="957"/>
      <c r="CO1381" s="956"/>
      <c r="CP1381" s="956"/>
      <c r="CQ1381" s="956"/>
      <c r="CR1381" s="956"/>
      <c r="CS1381" s="962"/>
      <c r="CT1381" s="963"/>
      <c r="CU1381" s="964"/>
      <c r="CV1381" s="959"/>
      <c r="CW1381" s="959"/>
      <c r="CX1381" s="963"/>
      <c r="CY1381" s="965"/>
      <c r="CZ1381" s="965"/>
      <c r="DA1381" s="966"/>
      <c r="DB1381" s="966"/>
      <c r="DC1381" s="966"/>
      <c r="DD1381" s="966"/>
      <c r="DE1381" s="967"/>
      <c r="DF1381" s="967"/>
      <c r="DG1381" s="967"/>
      <c r="DH1381" s="968"/>
      <c r="DI1381" s="959"/>
      <c r="DJ1381" s="959"/>
      <c r="DK1381" s="959"/>
      <c r="DL1381" s="968"/>
      <c r="DM1381" s="968"/>
      <c r="DN1381" s="968"/>
      <c r="DO1381" s="968"/>
      <c r="DP1381" s="968"/>
      <c r="DQ1381" s="968"/>
      <c r="DR1381" s="968"/>
      <c r="DS1381" s="968"/>
      <c r="DT1381" s="752">
        <v>0</v>
      </c>
      <c r="DU1381" s="753" t="s">
        <v>308</v>
      </c>
      <c r="DV1381" s="753" t="s">
        <v>308</v>
      </c>
      <c r="DW1381" s="754" t="s">
        <v>308</v>
      </c>
      <c r="DX1381" s="755" t="s">
        <v>308</v>
      </c>
      <c r="DY1381" s="754" t="e">
        <v>#VALUE!</v>
      </c>
      <c r="DZ1381" s="754" t="e">
        <v>#VALUE!</v>
      </c>
      <c r="EA1381" s="754" t="e">
        <v>#VALUE!</v>
      </c>
      <c r="EB1381" s="754" t="e">
        <v>#VALUE!</v>
      </c>
    </row>
    <row r="1382" spans="1:266" ht="17.25" hidden="1" customHeight="1" outlineLevel="1" x14ac:dyDescent="0.35">
      <c r="A1382" s="618" t="s">
        <v>308</v>
      </c>
      <c r="B1382" s="730">
        <v>99</v>
      </c>
      <c r="C1382" s="730" t="s">
        <v>741</v>
      </c>
      <c r="D1382" s="730" t="s">
        <v>741</v>
      </c>
      <c r="E1382" s="730">
        <v>23</v>
      </c>
      <c r="F1382" s="731"/>
      <c r="G1382" s="731"/>
      <c r="H1382" s="826"/>
      <c r="I1382" s="730" t="s">
        <v>308</v>
      </c>
      <c r="J1382" s="730" t="s">
        <v>308</v>
      </c>
      <c r="K1382" s="730">
        <v>0</v>
      </c>
      <c r="L1382" s="730" t="s">
        <v>308</v>
      </c>
      <c r="M1382" s="956"/>
      <c r="N1382" s="956">
        <v>0</v>
      </c>
      <c r="O1382" s="956" t="s">
        <v>742</v>
      </c>
      <c r="P1382" s="956" t="b">
        <v>1</v>
      </c>
      <c r="Q1382" s="956" t="e">
        <v>#VALUE!</v>
      </c>
      <c r="R1382" s="956"/>
      <c r="S1382" s="956"/>
      <c r="T1382" s="956"/>
      <c r="U1382" s="956"/>
      <c r="V1382" s="956"/>
      <c r="W1382" s="956"/>
      <c r="X1382" s="956"/>
      <c r="Y1382" s="956"/>
      <c r="Z1382" s="957"/>
      <c r="AA1382" s="956"/>
      <c r="AB1382" s="956"/>
      <c r="AC1382" s="956"/>
      <c r="AD1382" s="956"/>
      <c r="AE1382" s="958"/>
      <c r="AF1382" s="959"/>
      <c r="AG1382" s="960"/>
      <c r="AH1382" s="960"/>
      <c r="AI1382" s="960"/>
      <c r="AJ1382" s="961"/>
      <c r="AK1382" s="958"/>
      <c r="AL1382" s="958"/>
      <c r="AM1382" s="958"/>
      <c r="AN1382" s="958"/>
      <c r="AO1382" s="958"/>
      <c r="AP1382" s="958"/>
      <c r="AQ1382" s="958"/>
      <c r="AR1382" s="958"/>
      <c r="AS1382" s="958"/>
      <c r="AT1382" s="958"/>
      <c r="AU1382" s="958"/>
      <c r="AV1382" s="958"/>
      <c r="AW1382" s="958"/>
      <c r="AX1382" s="958"/>
      <c r="AY1382" s="958"/>
      <c r="AZ1382" s="958"/>
      <c r="BA1382" s="958"/>
      <c r="BB1382" s="958"/>
      <c r="BC1382" s="958"/>
      <c r="BD1382" s="958"/>
      <c r="BE1382" s="958"/>
      <c r="BF1382" s="958"/>
      <c r="BG1382" s="958"/>
      <c r="BH1382" s="958"/>
      <c r="BI1382" s="958"/>
      <c r="BJ1382" s="958"/>
      <c r="BK1382" s="958"/>
      <c r="BL1382" s="958"/>
      <c r="BM1382" s="958"/>
      <c r="BN1382" s="958"/>
      <c r="BO1382" s="958"/>
      <c r="BP1382" s="958"/>
      <c r="BQ1382" s="958"/>
      <c r="BR1382" s="958"/>
      <c r="BS1382" s="958"/>
      <c r="BT1382" s="958"/>
      <c r="BU1382" s="958"/>
      <c r="BV1382" s="958"/>
      <c r="BW1382" s="958"/>
      <c r="BX1382" s="958"/>
      <c r="BY1382" s="958"/>
      <c r="BZ1382" s="958"/>
      <c r="CA1382" s="958"/>
      <c r="CB1382" s="958"/>
      <c r="CC1382" s="958"/>
      <c r="CD1382" s="958"/>
      <c r="CE1382" s="958"/>
      <c r="CF1382" s="958"/>
      <c r="CG1382" s="958"/>
      <c r="CH1382" s="958"/>
      <c r="CI1382" s="958"/>
      <c r="CJ1382" s="958"/>
      <c r="CK1382" s="956"/>
      <c r="CL1382" s="956"/>
      <c r="CM1382" s="956"/>
      <c r="CN1382" s="957"/>
      <c r="CO1382" s="956"/>
      <c r="CP1382" s="956"/>
      <c r="CQ1382" s="956"/>
      <c r="CR1382" s="956"/>
      <c r="CS1382" s="962"/>
      <c r="CT1382" s="963"/>
      <c r="CU1382" s="964"/>
      <c r="CV1382" s="959"/>
      <c r="CW1382" s="959"/>
      <c r="CX1382" s="963"/>
      <c r="CY1382" s="965"/>
      <c r="CZ1382" s="965"/>
      <c r="DA1382" s="966"/>
      <c r="DB1382" s="966"/>
      <c r="DC1382" s="966"/>
      <c r="DD1382" s="966"/>
      <c r="DE1382" s="967"/>
      <c r="DF1382" s="967"/>
      <c r="DG1382" s="967"/>
      <c r="DH1382" s="968"/>
      <c r="DI1382" s="959"/>
      <c r="DJ1382" s="959"/>
      <c r="DK1382" s="959"/>
      <c r="DL1382" s="968"/>
      <c r="DM1382" s="968"/>
      <c r="DN1382" s="968"/>
      <c r="DO1382" s="968"/>
      <c r="DP1382" s="968"/>
      <c r="DQ1382" s="968"/>
      <c r="DR1382" s="968"/>
      <c r="DS1382" s="968"/>
      <c r="DT1382" s="752">
        <v>0</v>
      </c>
      <c r="DU1382" s="753" t="s">
        <v>308</v>
      </c>
      <c r="DV1382" s="753" t="s">
        <v>308</v>
      </c>
      <c r="DW1382" s="754" t="s">
        <v>308</v>
      </c>
      <c r="DX1382" s="755" t="s">
        <v>308</v>
      </c>
      <c r="DY1382" s="754" t="e">
        <v>#VALUE!</v>
      </c>
      <c r="DZ1382" s="754" t="e">
        <v>#VALUE!</v>
      </c>
      <c r="EA1382" s="754" t="e">
        <v>#VALUE!</v>
      </c>
      <c r="EB1382" s="754" t="e">
        <v>#VALUE!</v>
      </c>
    </row>
    <row r="1383" spans="1:266" ht="17.25" hidden="1" customHeight="1" outlineLevel="1" x14ac:dyDescent="0.35">
      <c r="A1383" s="618" t="s">
        <v>308</v>
      </c>
      <c r="B1383" s="730">
        <v>100</v>
      </c>
      <c r="C1383" s="730" t="s">
        <v>741</v>
      </c>
      <c r="D1383" s="730" t="s">
        <v>741</v>
      </c>
      <c r="E1383" s="730">
        <v>23</v>
      </c>
      <c r="F1383" s="731"/>
      <c r="G1383" s="731"/>
      <c r="H1383" s="826"/>
      <c r="I1383" s="730" t="s">
        <v>308</v>
      </c>
      <c r="J1383" s="730" t="s">
        <v>308</v>
      </c>
      <c r="K1383" s="730">
        <v>0</v>
      </c>
      <c r="L1383" s="730" t="s">
        <v>308</v>
      </c>
      <c r="M1383" s="956"/>
      <c r="N1383" s="956">
        <v>0</v>
      </c>
      <c r="O1383" s="956" t="s">
        <v>742</v>
      </c>
      <c r="P1383" s="956" t="b">
        <v>1</v>
      </c>
      <c r="Q1383" s="956" t="e">
        <v>#VALUE!</v>
      </c>
      <c r="R1383" s="956"/>
      <c r="S1383" s="956"/>
      <c r="T1383" s="956"/>
      <c r="U1383" s="956"/>
      <c r="V1383" s="956"/>
      <c r="W1383" s="956"/>
      <c r="X1383" s="956"/>
      <c r="Y1383" s="956"/>
      <c r="Z1383" s="957"/>
      <c r="AA1383" s="956"/>
      <c r="AB1383" s="956"/>
      <c r="AC1383" s="956"/>
      <c r="AD1383" s="956"/>
      <c r="AE1383" s="958"/>
      <c r="AF1383" s="959"/>
      <c r="AG1383" s="960"/>
      <c r="AH1383" s="960"/>
      <c r="AI1383" s="960"/>
      <c r="AJ1383" s="961"/>
      <c r="AK1383" s="958"/>
      <c r="AL1383" s="958"/>
      <c r="AM1383" s="958"/>
      <c r="AN1383" s="958"/>
      <c r="AO1383" s="958"/>
      <c r="AP1383" s="958"/>
      <c r="AQ1383" s="958"/>
      <c r="AR1383" s="958"/>
      <c r="AS1383" s="958"/>
      <c r="AT1383" s="958"/>
      <c r="AU1383" s="958"/>
      <c r="AV1383" s="958"/>
      <c r="AW1383" s="958"/>
      <c r="AX1383" s="958"/>
      <c r="AY1383" s="958"/>
      <c r="AZ1383" s="958"/>
      <c r="BA1383" s="958"/>
      <c r="BB1383" s="958"/>
      <c r="BC1383" s="958"/>
      <c r="BD1383" s="958"/>
      <c r="BE1383" s="958"/>
      <c r="BF1383" s="958"/>
      <c r="BG1383" s="958"/>
      <c r="BH1383" s="958"/>
      <c r="BI1383" s="958"/>
      <c r="BJ1383" s="958"/>
      <c r="BK1383" s="958"/>
      <c r="BL1383" s="958"/>
      <c r="BM1383" s="958"/>
      <c r="BN1383" s="958"/>
      <c r="BO1383" s="958"/>
      <c r="BP1383" s="958"/>
      <c r="BQ1383" s="958"/>
      <c r="BR1383" s="958"/>
      <c r="BS1383" s="958"/>
      <c r="BT1383" s="958"/>
      <c r="BU1383" s="958"/>
      <c r="BV1383" s="958"/>
      <c r="BW1383" s="958"/>
      <c r="BX1383" s="958"/>
      <c r="BY1383" s="958"/>
      <c r="BZ1383" s="958"/>
      <c r="CA1383" s="958"/>
      <c r="CB1383" s="958"/>
      <c r="CC1383" s="958"/>
      <c r="CD1383" s="958"/>
      <c r="CE1383" s="958"/>
      <c r="CF1383" s="958"/>
      <c r="CG1383" s="958"/>
      <c r="CH1383" s="958"/>
      <c r="CI1383" s="958"/>
      <c r="CJ1383" s="958"/>
      <c r="CK1383" s="956"/>
      <c r="CL1383" s="956"/>
      <c r="CM1383" s="956"/>
      <c r="CN1383" s="957"/>
      <c r="CO1383" s="956"/>
      <c r="CP1383" s="956"/>
      <c r="CQ1383" s="956"/>
      <c r="CR1383" s="956"/>
      <c r="CS1383" s="962"/>
      <c r="CT1383" s="963"/>
      <c r="CU1383" s="964"/>
      <c r="CV1383" s="959"/>
      <c r="CW1383" s="959"/>
      <c r="CX1383" s="963"/>
      <c r="CY1383" s="965"/>
      <c r="CZ1383" s="965"/>
      <c r="DA1383" s="966"/>
      <c r="DB1383" s="966"/>
      <c r="DC1383" s="966"/>
      <c r="DD1383" s="966"/>
      <c r="DE1383" s="967"/>
      <c r="DF1383" s="967"/>
      <c r="DG1383" s="967"/>
      <c r="DH1383" s="968"/>
      <c r="DI1383" s="959"/>
      <c r="DJ1383" s="959"/>
      <c r="DK1383" s="959"/>
      <c r="DL1383" s="968"/>
      <c r="DM1383" s="968"/>
      <c r="DN1383" s="968"/>
      <c r="DO1383" s="968"/>
      <c r="DP1383" s="968"/>
      <c r="DQ1383" s="968"/>
      <c r="DR1383" s="968"/>
      <c r="DS1383" s="968"/>
      <c r="DT1383" s="752">
        <v>0</v>
      </c>
      <c r="DU1383" s="753" t="s">
        <v>308</v>
      </c>
      <c r="DV1383" s="753" t="s">
        <v>308</v>
      </c>
      <c r="DW1383" s="754" t="s">
        <v>308</v>
      </c>
      <c r="DX1383" s="755" t="s">
        <v>308</v>
      </c>
      <c r="DY1383" s="754" t="e">
        <v>#VALUE!</v>
      </c>
      <c r="DZ1383" s="754" t="e">
        <v>#VALUE!</v>
      </c>
      <c r="EA1383" s="754" t="e">
        <v>#VALUE!</v>
      </c>
      <c r="EB1383" s="754" t="e">
        <v>#VALUE!</v>
      </c>
    </row>
    <row r="1384" spans="1:266" ht="17.25" hidden="1" customHeight="1" outlineLevel="1" x14ac:dyDescent="0.35">
      <c r="A1384" s="618" t="s">
        <v>308</v>
      </c>
      <c r="B1384" s="730">
        <v>101</v>
      </c>
      <c r="C1384" s="730" t="s">
        <v>741</v>
      </c>
      <c r="D1384" s="730" t="s">
        <v>741</v>
      </c>
      <c r="E1384" s="730">
        <v>23</v>
      </c>
      <c r="F1384" s="731"/>
      <c r="G1384" s="731"/>
      <c r="H1384" s="826"/>
      <c r="I1384" s="730" t="s">
        <v>308</v>
      </c>
      <c r="J1384" s="730" t="s">
        <v>308</v>
      </c>
      <c r="K1384" s="730">
        <v>0</v>
      </c>
      <c r="L1384" s="730" t="s">
        <v>308</v>
      </c>
      <c r="M1384" s="956"/>
      <c r="N1384" s="956">
        <v>0</v>
      </c>
      <c r="O1384" s="956" t="s">
        <v>742</v>
      </c>
      <c r="P1384" s="956" t="b">
        <v>1</v>
      </c>
      <c r="Q1384" s="956" t="e">
        <v>#VALUE!</v>
      </c>
      <c r="R1384" s="956"/>
      <c r="S1384" s="956"/>
      <c r="T1384" s="956"/>
      <c r="U1384" s="956"/>
      <c r="V1384" s="956"/>
      <c r="W1384" s="956"/>
      <c r="X1384" s="956"/>
      <c r="Y1384" s="956"/>
      <c r="Z1384" s="957"/>
      <c r="AA1384" s="956"/>
      <c r="AB1384" s="956"/>
      <c r="AC1384" s="956"/>
      <c r="AD1384" s="956"/>
      <c r="AE1384" s="958"/>
      <c r="AF1384" s="959"/>
      <c r="AG1384" s="960"/>
      <c r="AH1384" s="960"/>
      <c r="AI1384" s="960"/>
      <c r="AJ1384" s="961"/>
      <c r="AK1384" s="958"/>
      <c r="AL1384" s="958"/>
      <c r="AM1384" s="958"/>
      <c r="AN1384" s="958"/>
      <c r="AO1384" s="958"/>
      <c r="AP1384" s="958"/>
      <c r="AQ1384" s="958"/>
      <c r="AR1384" s="958"/>
      <c r="AS1384" s="958"/>
      <c r="AT1384" s="958"/>
      <c r="AU1384" s="958"/>
      <c r="AV1384" s="958"/>
      <c r="AW1384" s="958"/>
      <c r="AX1384" s="958"/>
      <c r="AY1384" s="958"/>
      <c r="AZ1384" s="958"/>
      <c r="BA1384" s="958"/>
      <c r="BB1384" s="958"/>
      <c r="BC1384" s="958"/>
      <c r="BD1384" s="958"/>
      <c r="BE1384" s="958"/>
      <c r="BF1384" s="958"/>
      <c r="BG1384" s="958"/>
      <c r="BH1384" s="958"/>
      <c r="BI1384" s="958"/>
      <c r="BJ1384" s="958"/>
      <c r="BK1384" s="958"/>
      <c r="BL1384" s="958"/>
      <c r="BM1384" s="958"/>
      <c r="BN1384" s="958"/>
      <c r="BO1384" s="958"/>
      <c r="BP1384" s="958"/>
      <c r="BQ1384" s="958"/>
      <c r="BR1384" s="958"/>
      <c r="BS1384" s="958"/>
      <c r="BT1384" s="958"/>
      <c r="BU1384" s="958"/>
      <c r="BV1384" s="958"/>
      <c r="BW1384" s="958"/>
      <c r="BX1384" s="958"/>
      <c r="BY1384" s="958"/>
      <c r="BZ1384" s="958"/>
      <c r="CA1384" s="958"/>
      <c r="CB1384" s="958"/>
      <c r="CC1384" s="958"/>
      <c r="CD1384" s="958"/>
      <c r="CE1384" s="958"/>
      <c r="CF1384" s="958"/>
      <c r="CG1384" s="958"/>
      <c r="CH1384" s="958"/>
      <c r="CI1384" s="958"/>
      <c r="CJ1384" s="958"/>
      <c r="CK1384" s="956"/>
      <c r="CL1384" s="956"/>
      <c r="CM1384" s="956"/>
      <c r="CN1384" s="957"/>
      <c r="CO1384" s="956"/>
      <c r="CP1384" s="956"/>
      <c r="CQ1384" s="956"/>
      <c r="CR1384" s="956"/>
      <c r="CS1384" s="962"/>
      <c r="CT1384" s="963"/>
      <c r="CU1384" s="964"/>
      <c r="CV1384" s="959"/>
      <c r="CW1384" s="959"/>
      <c r="CX1384" s="963"/>
      <c r="CY1384" s="965"/>
      <c r="CZ1384" s="965"/>
      <c r="DA1384" s="966"/>
      <c r="DB1384" s="966"/>
      <c r="DC1384" s="966"/>
      <c r="DD1384" s="966"/>
      <c r="DE1384" s="967"/>
      <c r="DF1384" s="967"/>
      <c r="DG1384" s="967"/>
      <c r="DH1384" s="968"/>
      <c r="DI1384" s="959"/>
      <c r="DJ1384" s="959"/>
      <c r="DK1384" s="959"/>
      <c r="DL1384" s="968"/>
      <c r="DM1384" s="968"/>
      <c r="DN1384" s="968"/>
      <c r="DO1384" s="968"/>
      <c r="DP1384" s="968"/>
      <c r="DQ1384" s="968"/>
      <c r="DR1384" s="968"/>
      <c r="DS1384" s="968"/>
      <c r="DT1384" s="752">
        <v>0</v>
      </c>
      <c r="DU1384" s="753" t="s">
        <v>308</v>
      </c>
      <c r="DV1384" s="753" t="s">
        <v>308</v>
      </c>
      <c r="DW1384" s="754" t="s">
        <v>308</v>
      </c>
      <c r="DX1384" s="755" t="s">
        <v>308</v>
      </c>
      <c r="DY1384" s="754" t="e">
        <v>#VALUE!</v>
      </c>
      <c r="DZ1384" s="754" t="e">
        <v>#VALUE!</v>
      </c>
      <c r="EA1384" s="754" t="e">
        <v>#VALUE!</v>
      </c>
      <c r="EB1384" s="754" t="e">
        <v>#VALUE!</v>
      </c>
    </row>
    <row r="1385" spans="1:266" ht="17.25" hidden="1" customHeight="1" outlineLevel="1" x14ac:dyDescent="0.35">
      <c r="A1385" s="618" t="s">
        <v>308</v>
      </c>
      <c r="B1385" s="730">
        <v>102</v>
      </c>
      <c r="C1385" s="730" t="s">
        <v>741</v>
      </c>
      <c r="D1385" s="730" t="s">
        <v>741</v>
      </c>
      <c r="E1385" s="730">
        <v>23</v>
      </c>
      <c r="F1385" s="731"/>
      <c r="G1385" s="731"/>
      <c r="H1385" s="826"/>
      <c r="I1385" s="730" t="s">
        <v>308</v>
      </c>
      <c r="J1385" s="730" t="s">
        <v>308</v>
      </c>
      <c r="K1385" s="730">
        <v>0</v>
      </c>
      <c r="L1385" s="730" t="s">
        <v>308</v>
      </c>
      <c r="M1385" s="956"/>
      <c r="N1385" s="956">
        <v>0</v>
      </c>
      <c r="O1385" s="956" t="s">
        <v>742</v>
      </c>
      <c r="P1385" s="956" t="b">
        <v>1</v>
      </c>
      <c r="Q1385" s="956" t="e">
        <v>#VALUE!</v>
      </c>
      <c r="R1385" s="956"/>
      <c r="S1385" s="956"/>
      <c r="T1385" s="956"/>
      <c r="U1385" s="956"/>
      <c r="V1385" s="956"/>
      <c r="W1385" s="956"/>
      <c r="X1385" s="956"/>
      <c r="Y1385" s="956"/>
      <c r="Z1385" s="957"/>
      <c r="AA1385" s="956"/>
      <c r="AB1385" s="956"/>
      <c r="AC1385" s="956"/>
      <c r="AD1385" s="956"/>
      <c r="AE1385" s="958"/>
      <c r="AF1385" s="959"/>
      <c r="AG1385" s="960"/>
      <c r="AH1385" s="960"/>
      <c r="AI1385" s="960"/>
      <c r="AJ1385" s="961"/>
      <c r="AK1385" s="958"/>
      <c r="AL1385" s="958"/>
      <c r="AM1385" s="958"/>
      <c r="AN1385" s="958"/>
      <c r="AO1385" s="958"/>
      <c r="AP1385" s="958"/>
      <c r="AQ1385" s="958"/>
      <c r="AR1385" s="958"/>
      <c r="AS1385" s="958"/>
      <c r="AT1385" s="958"/>
      <c r="AU1385" s="958"/>
      <c r="AV1385" s="958"/>
      <c r="AW1385" s="958"/>
      <c r="AX1385" s="958"/>
      <c r="AY1385" s="958"/>
      <c r="AZ1385" s="958"/>
      <c r="BA1385" s="958"/>
      <c r="BB1385" s="958"/>
      <c r="BC1385" s="958"/>
      <c r="BD1385" s="958"/>
      <c r="BE1385" s="958"/>
      <c r="BF1385" s="958"/>
      <c r="BG1385" s="958"/>
      <c r="BH1385" s="958"/>
      <c r="BI1385" s="958"/>
      <c r="BJ1385" s="958"/>
      <c r="BK1385" s="958"/>
      <c r="BL1385" s="958"/>
      <c r="BM1385" s="958"/>
      <c r="BN1385" s="958"/>
      <c r="BO1385" s="958"/>
      <c r="BP1385" s="958"/>
      <c r="BQ1385" s="958"/>
      <c r="BR1385" s="958"/>
      <c r="BS1385" s="958"/>
      <c r="BT1385" s="958"/>
      <c r="BU1385" s="958"/>
      <c r="BV1385" s="958"/>
      <c r="BW1385" s="958"/>
      <c r="BX1385" s="958"/>
      <c r="BY1385" s="958"/>
      <c r="BZ1385" s="958"/>
      <c r="CA1385" s="958"/>
      <c r="CB1385" s="958"/>
      <c r="CC1385" s="958"/>
      <c r="CD1385" s="958"/>
      <c r="CE1385" s="958"/>
      <c r="CF1385" s="958"/>
      <c r="CG1385" s="958"/>
      <c r="CH1385" s="958"/>
      <c r="CI1385" s="958"/>
      <c r="CJ1385" s="958"/>
      <c r="CK1385" s="956"/>
      <c r="CL1385" s="956"/>
      <c r="CM1385" s="956"/>
      <c r="CN1385" s="957"/>
      <c r="CO1385" s="956"/>
      <c r="CP1385" s="956"/>
      <c r="CQ1385" s="956"/>
      <c r="CR1385" s="956"/>
      <c r="CS1385" s="962"/>
      <c r="CT1385" s="963"/>
      <c r="CU1385" s="964"/>
      <c r="CV1385" s="959"/>
      <c r="CW1385" s="959"/>
      <c r="CX1385" s="963"/>
      <c r="CY1385" s="965"/>
      <c r="CZ1385" s="965"/>
      <c r="DA1385" s="966"/>
      <c r="DB1385" s="966"/>
      <c r="DC1385" s="966"/>
      <c r="DD1385" s="966"/>
      <c r="DE1385" s="967"/>
      <c r="DF1385" s="967"/>
      <c r="DG1385" s="967"/>
      <c r="DH1385" s="968"/>
      <c r="DI1385" s="959"/>
      <c r="DJ1385" s="959"/>
      <c r="DK1385" s="959"/>
      <c r="DL1385" s="968"/>
      <c r="DM1385" s="968"/>
      <c r="DN1385" s="968"/>
      <c r="DO1385" s="968"/>
      <c r="DP1385" s="968"/>
      <c r="DQ1385" s="968"/>
      <c r="DR1385" s="968"/>
      <c r="DS1385" s="968"/>
      <c r="DT1385" s="752">
        <v>0</v>
      </c>
      <c r="DU1385" s="753" t="s">
        <v>308</v>
      </c>
      <c r="DV1385" s="753" t="s">
        <v>308</v>
      </c>
      <c r="DW1385" s="754" t="s">
        <v>308</v>
      </c>
      <c r="DX1385" s="755" t="s">
        <v>308</v>
      </c>
      <c r="DY1385" s="754" t="e">
        <v>#VALUE!</v>
      </c>
      <c r="DZ1385" s="754" t="e">
        <v>#VALUE!</v>
      </c>
      <c r="EA1385" s="754" t="e">
        <v>#VALUE!</v>
      </c>
      <c r="EB1385" s="754" t="e">
        <v>#VALUE!</v>
      </c>
    </row>
    <row r="1386" spans="1:266" ht="17.25" hidden="1" customHeight="1" outlineLevel="1" x14ac:dyDescent="0.35">
      <c r="A1386" s="618" t="s">
        <v>308</v>
      </c>
      <c r="B1386" s="730">
        <v>103</v>
      </c>
      <c r="C1386" s="730" t="s">
        <v>741</v>
      </c>
      <c r="D1386" s="730" t="s">
        <v>741</v>
      </c>
      <c r="E1386" s="730">
        <v>23</v>
      </c>
      <c r="F1386" s="731"/>
      <c r="G1386" s="731"/>
      <c r="H1386" s="826"/>
      <c r="I1386" s="730" t="s">
        <v>308</v>
      </c>
      <c r="J1386" s="730" t="s">
        <v>308</v>
      </c>
      <c r="K1386" s="730">
        <v>0</v>
      </c>
      <c r="L1386" s="730" t="s">
        <v>308</v>
      </c>
      <c r="M1386" s="956"/>
      <c r="N1386" s="956">
        <v>0</v>
      </c>
      <c r="O1386" s="956" t="s">
        <v>742</v>
      </c>
      <c r="P1386" s="956" t="b">
        <v>1</v>
      </c>
      <c r="Q1386" s="956" t="e">
        <v>#VALUE!</v>
      </c>
      <c r="R1386" s="956"/>
      <c r="S1386" s="956"/>
      <c r="T1386" s="956"/>
      <c r="U1386" s="956"/>
      <c r="V1386" s="956"/>
      <c r="W1386" s="956"/>
      <c r="X1386" s="956"/>
      <c r="Y1386" s="956"/>
      <c r="Z1386" s="957"/>
      <c r="AA1386" s="956"/>
      <c r="AB1386" s="956"/>
      <c r="AC1386" s="956"/>
      <c r="AD1386" s="956"/>
      <c r="AE1386" s="958"/>
      <c r="AF1386" s="959"/>
      <c r="AG1386" s="960"/>
      <c r="AH1386" s="960"/>
      <c r="AI1386" s="960"/>
      <c r="AJ1386" s="961"/>
      <c r="AK1386" s="958"/>
      <c r="AL1386" s="958"/>
      <c r="AM1386" s="958"/>
      <c r="AN1386" s="958"/>
      <c r="AO1386" s="958"/>
      <c r="AP1386" s="958"/>
      <c r="AQ1386" s="958"/>
      <c r="AR1386" s="958"/>
      <c r="AS1386" s="958"/>
      <c r="AT1386" s="958"/>
      <c r="AU1386" s="958"/>
      <c r="AV1386" s="958"/>
      <c r="AW1386" s="958"/>
      <c r="AX1386" s="958"/>
      <c r="AY1386" s="958"/>
      <c r="AZ1386" s="958"/>
      <c r="BA1386" s="958"/>
      <c r="BB1386" s="958"/>
      <c r="BC1386" s="958"/>
      <c r="BD1386" s="958"/>
      <c r="BE1386" s="958"/>
      <c r="BF1386" s="958"/>
      <c r="BG1386" s="958"/>
      <c r="BH1386" s="958"/>
      <c r="BI1386" s="958"/>
      <c r="BJ1386" s="958"/>
      <c r="BK1386" s="958"/>
      <c r="BL1386" s="958"/>
      <c r="BM1386" s="958"/>
      <c r="BN1386" s="958"/>
      <c r="BO1386" s="958"/>
      <c r="BP1386" s="958"/>
      <c r="BQ1386" s="958"/>
      <c r="BR1386" s="958"/>
      <c r="BS1386" s="958"/>
      <c r="BT1386" s="958"/>
      <c r="BU1386" s="958"/>
      <c r="BV1386" s="958"/>
      <c r="BW1386" s="958"/>
      <c r="BX1386" s="958"/>
      <c r="BY1386" s="958"/>
      <c r="BZ1386" s="958"/>
      <c r="CA1386" s="958"/>
      <c r="CB1386" s="958"/>
      <c r="CC1386" s="958"/>
      <c r="CD1386" s="958"/>
      <c r="CE1386" s="958"/>
      <c r="CF1386" s="958"/>
      <c r="CG1386" s="958"/>
      <c r="CH1386" s="958"/>
      <c r="CI1386" s="958"/>
      <c r="CJ1386" s="958"/>
      <c r="CK1386" s="956"/>
      <c r="CL1386" s="956"/>
      <c r="CM1386" s="956"/>
      <c r="CN1386" s="957"/>
      <c r="CO1386" s="956"/>
      <c r="CP1386" s="956"/>
      <c r="CQ1386" s="956"/>
      <c r="CR1386" s="956"/>
      <c r="CS1386" s="962"/>
      <c r="CT1386" s="963"/>
      <c r="CU1386" s="964"/>
      <c r="CV1386" s="959"/>
      <c r="CW1386" s="959"/>
      <c r="CX1386" s="963"/>
      <c r="CY1386" s="965"/>
      <c r="CZ1386" s="965"/>
      <c r="DA1386" s="966"/>
      <c r="DB1386" s="966"/>
      <c r="DC1386" s="966"/>
      <c r="DD1386" s="966"/>
      <c r="DE1386" s="967"/>
      <c r="DF1386" s="967"/>
      <c r="DG1386" s="967"/>
      <c r="DH1386" s="968"/>
      <c r="DI1386" s="959"/>
      <c r="DJ1386" s="959"/>
      <c r="DK1386" s="959"/>
      <c r="DL1386" s="968"/>
      <c r="DM1386" s="968"/>
      <c r="DN1386" s="968"/>
      <c r="DO1386" s="968"/>
      <c r="DP1386" s="968"/>
      <c r="DQ1386" s="968"/>
      <c r="DR1386" s="968"/>
      <c r="DS1386" s="968"/>
      <c r="DT1386" s="752">
        <v>0</v>
      </c>
      <c r="DU1386" s="753" t="s">
        <v>308</v>
      </c>
      <c r="DV1386" s="753" t="s">
        <v>308</v>
      </c>
      <c r="DW1386" s="754" t="s">
        <v>308</v>
      </c>
      <c r="DX1386" s="755" t="s">
        <v>308</v>
      </c>
      <c r="DY1386" s="754" t="e">
        <v>#VALUE!</v>
      </c>
      <c r="DZ1386" s="754" t="e">
        <v>#VALUE!</v>
      </c>
      <c r="EA1386" s="754" t="e">
        <v>#VALUE!</v>
      </c>
      <c r="EB1386" s="754" t="e">
        <v>#VALUE!</v>
      </c>
    </row>
    <row r="1387" spans="1:266" ht="17.25" hidden="1" customHeight="1" outlineLevel="1" x14ac:dyDescent="0.35">
      <c r="A1387" s="618" t="s">
        <v>308</v>
      </c>
      <c r="B1387" s="730">
        <v>104</v>
      </c>
      <c r="C1387" s="730" t="s">
        <v>741</v>
      </c>
      <c r="D1387" s="730" t="s">
        <v>741</v>
      </c>
      <c r="E1387" s="730">
        <v>23</v>
      </c>
      <c r="F1387" s="731"/>
      <c r="G1387" s="731"/>
      <c r="H1387" s="826"/>
      <c r="I1387" s="730" t="s">
        <v>308</v>
      </c>
      <c r="J1387" s="730" t="s">
        <v>308</v>
      </c>
      <c r="K1387" s="730">
        <v>0</v>
      </c>
      <c r="L1387" s="730" t="s">
        <v>308</v>
      </c>
      <c r="M1387" s="956"/>
      <c r="N1387" s="956">
        <v>0</v>
      </c>
      <c r="O1387" s="956" t="s">
        <v>742</v>
      </c>
      <c r="P1387" s="956" t="b">
        <v>1</v>
      </c>
      <c r="Q1387" s="956" t="e">
        <v>#VALUE!</v>
      </c>
      <c r="R1387" s="956"/>
      <c r="S1387" s="956"/>
      <c r="T1387" s="956"/>
      <c r="U1387" s="956"/>
      <c r="V1387" s="956"/>
      <c r="W1387" s="956"/>
      <c r="X1387" s="956"/>
      <c r="Y1387" s="956"/>
      <c r="Z1387" s="957"/>
      <c r="AA1387" s="956"/>
      <c r="AB1387" s="956"/>
      <c r="AC1387" s="956"/>
      <c r="AD1387" s="956"/>
      <c r="AE1387" s="958"/>
      <c r="AF1387" s="959"/>
      <c r="AG1387" s="960"/>
      <c r="AH1387" s="960"/>
      <c r="AI1387" s="960"/>
      <c r="AJ1387" s="961"/>
      <c r="AK1387" s="958"/>
      <c r="AL1387" s="958"/>
      <c r="AM1387" s="958"/>
      <c r="AN1387" s="958"/>
      <c r="AO1387" s="958"/>
      <c r="AP1387" s="958"/>
      <c r="AQ1387" s="958"/>
      <c r="AR1387" s="958"/>
      <c r="AS1387" s="958"/>
      <c r="AT1387" s="958"/>
      <c r="AU1387" s="958"/>
      <c r="AV1387" s="958"/>
      <c r="AW1387" s="958"/>
      <c r="AX1387" s="958"/>
      <c r="AY1387" s="958"/>
      <c r="AZ1387" s="958"/>
      <c r="BA1387" s="958"/>
      <c r="BB1387" s="958"/>
      <c r="BC1387" s="958"/>
      <c r="BD1387" s="958"/>
      <c r="BE1387" s="958"/>
      <c r="BF1387" s="958"/>
      <c r="BG1387" s="958"/>
      <c r="BH1387" s="958"/>
      <c r="BI1387" s="958"/>
      <c r="BJ1387" s="958"/>
      <c r="BK1387" s="958"/>
      <c r="BL1387" s="958"/>
      <c r="BM1387" s="958"/>
      <c r="BN1387" s="958"/>
      <c r="BO1387" s="958"/>
      <c r="BP1387" s="958"/>
      <c r="BQ1387" s="958"/>
      <c r="BR1387" s="958"/>
      <c r="BS1387" s="958"/>
      <c r="BT1387" s="958"/>
      <c r="BU1387" s="958"/>
      <c r="BV1387" s="958"/>
      <c r="BW1387" s="958"/>
      <c r="BX1387" s="958"/>
      <c r="BY1387" s="958"/>
      <c r="BZ1387" s="958"/>
      <c r="CA1387" s="958"/>
      <c r="CB1387" s="958"/>
      <c r="CC1387" s="958"/>
      <c r="CD1387" s="958"/>
      <c r="CE1387" s="958"/>
      <c r="CF1387" s="958"/>
      <c r="CG1387" s="958"/>
      <c r="CH1387" s="958"/>
      <c r="CI1387" s="958"/>
      <c r="CJ1387" s="958"/>
      <c r="CK1387" s="956"/>
      <c r="CL1387" s="956"/>
      <c r="CM1387" s="956"/>
      <c r="CN1387" s="957"/>
      <c r="CO1387" s="956"/>
      <c r="CP1387" s="956"/>
      <c r="CQ1387" s="956"/>
      <c r="CR1387" s="956"/>
      <c r="CS1387" s="962"/>
      <c r="CT1387" s="963"/>
      <c r="CU1387" s="964"/>
      <c r="CV1387" s="959"/>
      <c r="CW1387" s="959"/>
      <c r="CX1387" s="963"/>
      <c r="CY1387" s="965"/>
      <c r="CZ1387" s="965"/>
      <c r="DA1387" s="966"/>
      <c r="DB1387" s="966"/>
      <c r="DC1387" s="966"/>
      <c r="DD1387" s="966"/>
      <c r="DE1387" s="967"/>
      <c r="DF1387" s="967"/>
      <c r="DG1387" s="967"/>
      <c r="DH1387" s="968"/>
      <c r="DI1387" s="959"/>
      <c r="DJ1387" s="959"/>
      <c r="DK1387" s="959"/>
      <c r="DL1387" s="968"/>
      <c r="DM1387" s="968"/>
      <c r="DN1387" s="968"/>
      <c r="DO1387" s="968"/>
      <c r="DP1387" s="968"/>
      <c r="DQ1387" s="968"/>
      <c r="DR1387" s="968"/>
      <c r="DS1387" s="968"/>
      <c r="DT1387" s="752">
        <v>0</v>
      </c>
      <c r="DU1387" s="753" t="s">
        <v>308</v>
      </c>
      <c r="DV1387" s="753" t="s">
        <v>308</v>
      </c>
      <c r="DW1387" s="754" t="s">
        <v>308</v>
      </c>
      <c r="DX1387" s="755" t="s">
        <v>308</v>
      </c>
      <c r="DY1387" s="754" t="e">
        <v>#VALUE!</v>
      </c>
      <c r="DZ1387" s="754" t="e">
        <v>#VALUE!</v>
      </c>
      <c r="EA1387" s="754" t="e">
        <v>#VALUE!</v>
      </c>
      <c r="EB1387" s="754" t="e">
        <v>#VALUE!</v>
      </c>
    </row>
    <row r="1388" spans="1:266" ht="17.25" hidden="1" customHeight="1" outlineLevel="1" x14ac:dyDescent="0.35">
      <c r="A1388" s="618" t="s">
        <v>308</v>
      </c>
      <c r="B1388" s="730">
        <v>105</v>
      </c>
      <c r="C1388" s="730" t="s">
        <v>741</v>
      </c>
      <c r="D1388" s="730" t="s">
        <v>741</v>
      </c>
      <c r="E1388" s="730">
        <v>23</v>
      </c>
      <c r="F1388" s="731"/>
      <c r="G1388" s="731"/>
      <c r="H1388" s="826"/>
      <c r="I1388" s="730" t="s">
        <v>308</v>
      </c>
      <c r="J1388" s="730" t="s">
        <v>308</v>
      </c>
      <c r="K1388" s="730">
        <v>0</v>
      </c>
      <c r="L1388" s="730" t="s">
        <v>308</v>
      </c>
      <c r="M1388" s="956"/>
      <c r="N1388" s="956">
        <v>0</v>
      </c>
      <c r="O1388" s="956" t="s">
        <v>742</v>
      </c>
      <c r="P1388" s="956" t="b">
        <v>1</v>
      </c>
      <c r="Q1388" s="956" t="e">
        <v>#VALUE!</v>
      </c>
      <c r="R1388" s="956"/>
      <c r="S1388" s="956"/>
      <c r="T1388" s="956"/>
      <c r="U1388" s="956"/>
      <c r="V1388" s="956"/>
      <c r="W1388" s="956"/>
      <c r="X1388" s="956"/>
      <c r="Y1388" s="956"/>
      <c r="Z1388" s="957"/>
      <c r="AA1388" s="956"/>
      <c r="AB1388" s="956"/>
      <c r="AC1388" s="956"/>
      <c r="AD1388" s="956"/>
      <c r="AE1388" s="958"/>
      <c r="AF1388" s="959"/>
      <c r="AG1388" s="960"/>
      <c r="AH1388" s="960"/>
      <c r="AI1388" s="960"/>
      <c r="AJ1388" s="961"/>
      <c r="AK1388" s="958"/>
      <c r="AL1388" s="958"/>
      <c r="AM1388" s="958"/>
      <c r="AN1388" s="958"/>
      <c r="AO1388" s="958"/>
      <c r="AP1388" s="958"/>
      <c r="AQ1388" s="958"/>
      <c r="AR1388" s="958"/>
      <c r="AS1388" s="958"/>
      <c r="AT1388" s="958"/>
      <c r="AU1388" s="958"/>
      <c r="AV1388" s="958"/>
      <c r="AW1388" s="958"/>
      <c r="AX1388" s="958"/>
      <c r="AY1388" s="958"/>
      <c r="AZ1388" s="958"/>
      <c r="BA1388" s="958"/>
      <c r="BB1388" s="958"/>
      <c r="BC1388" s="958"/>
      <c r="BD1388" s="958"/>
      <c r="BE1388" s="958"/>
      <c r="BF1388" s="958"/>
      <c r="BG1388" s="958"/>
      <c r="BH1388" s="958"/>
      <c r="BI1388" s="958"/>
      <c r="BJ1388" s="958"/>
      <c r="BK1388" s="958"/>
      <c r="BL1388" s="958"/>
      <c r="BM1388" s="958"/>
      <c r="BN1388" s="958"/>
      <c r="BO1388" s="958"/>
      <c r="BP1388" s="958"/>
      <c r="BQ1388" s="958"/>
      <c r="BR1388" s="958"/>
      <c r="BS1388" s="958"/>
      <c r="BT1388" s="958"/>
      <c r="BU1388" s="958"/>
      <c r="BV1388" s="958"/>
      <c r="BW1388" s="958"/>
      <c r="BX1388" s="958"/>
      <c r="BY1388" s="958"/>
      <c r="BZ1388" s="958"/>
      <c r="CA1388" s="958"/>
      <c r="CB1388" s="958"/>
      <c r="CC1388" s="958"/>
      <c r="CD1388" s="958"/>
      <c r="CE1388" s="958"/>
      <c r="CF1388" s="958"/>
      <c r="CG1388" s="958"/>
      <c r="CH1388" s="958"/>
      <c r="CI1388" s="958"/>
      <c r="CJ1388" s="958"/>
      <c r="CK1388" s="956"/>
      <c r="CL1388" s="956"/>
      <c r="CM1388" s="956"/>
      <c r="CN1388" s="957"/>
      <c r="CO1388" s="956"/>
      <c r="CP1388" s="956"/>
      <c r="CQ1388" s="956"/>
      <c r="CR1388" s="956"/>
      <c r="CS1388" s="962"/>
      <c r="CT1388" s="963"/>
      <c r="CU1388" s="964"/>
      <c r="CV1388" s="959"/>
      <c r="CW1388" s="959"/>
      <c r="CX1388" s="963"/>
      <c r="CY1388" s="965"/>
      <c r="CZ1388" s="965"/>
      <c r="DA1388" s="966"/>
      <c r="DB1388" s="966"/>
      <c r="DC1388" s="966"/>
      <c r="DD1388" s="966"/>
      <c r="DE1388" s="967"/>
      <c r="DF1388" s="967"/>
      <c r="DG1388" s="967"/>
      <c r="DH1388" s="968"/>
      <c r="DI1388" s="959"/>
      <c r="DJ1388" s="959"/>
      <c r="DK1388" s="959"/>
      <c r="DL1388" s="968"/>
      <c r="DM1388" s="968"/>
      <c r="DN1388" s="968"/>
      <c r="DO1388" s="968"/>
      <c r="DP1388" s="968"/>
      <c r="DQ1388" s="968"/>
      <c r="DR1388" s="968"/>
      <c r="DS1388" s="968"/>
      <c r="DT1388" s="752">
        <v>0</v>
      </c>
      <c r="DU1388" s="753" t="s">
        <v>308</v>
      </c>
      <c r="DV1388" s="753" t="s">
        <v>308</v>
      </c>
      <c r="DW1388" s="754" t="s">
        <v>308</v>
      </c>
      <c r="DX1388" s="755" t="s">
        <v>308</v>
      </c>
      <c r="DY1388" s="754" t="e">
        <v>#VALUE!</v>
      </c>
      <c r="DZ1388" s="754" t="e">
        <v>#VALUE!</v>
      </c>
      <c r="EA1388" s="754" t="e">
        <v>#VALUE!</v>
      </c>
      <c r="EB1388" s="754" t="e">
        <v>#VALUE!</v>
      </c>
    </row>
    <row r="1389" spans="1:266" ht="17.25" hidden="1" customHeight="1" outlineLevel="1" x14ac:dyDescent="0.35">
      <c r="A1389" s="618" t="s">
        <v>308</v>
      </c>
      <c r="B1389" s="730">
        <v>106</v>
      </c>
      <c r="C1389" s="730" t="s">
        <v>741</v>
      </c>
      <c r="D1389" s="730" t="s">
        <v>741</v>
      </c>
      <c r="E1389" s="730">
        <v>23</v>
      </c>
      <c r="F1389" s="731"/>
      <c r="G1389" s="731"/>
      <c r="H1389" s="826"/>
      <c r="I1389" s="730" t="s">
        <v>308</v>
      </c>
      <c r="J1389" s="730" t="s">
        <v>308</v>
      </c>
      <c r="K1389" s="730">
        <v>0</v>
      </c>
      <c r="L1389" s="730" t="s">
        <v>308</v>
      </c>
      <c r="M1389" s="956"/>
      <c r="N1389" s="956">
        <v>0</v>
      </c>
      <c r="O1389" s="956" t="s">
        <v>742</v>
      </c>
      <c r="P1389" s="956" t="b">
        <v>1</v>
      </c>
      <c r="Q1389" s="956" t="e">
        <v>#VALUE!</v>
      </c>
      <c r="R1389" s="956"/>
      <c r="S1389" s="956"/>
      <c r="T1389" s="956"/>
      <c r="U1389" s="956"/>
      <c r="V1389" s="956"/>
      <c r="W1389" s="956"/>
      <c r="X1389" s="956"/>
      <c r="Y1389" s="956"/>
      <c r="Z1389" s="957"/>
      <c r="AA1389" s="956"/>
      <c r="AB1389" s="956"/>
      <c r="AC1389" s="956"/>
      <c r="AD1389" s="956"/>
      <c r="AE1389" s="958"/>
      <c r="AF1389" s="959"/>
      <c r="AG1389" s="960"/>
      <c r="AH1389" s="960"/>
      <c r="AI1389" s="960"/>
      <c r="AJ1389" s="961"/>
      <c r="AK1389" s="958"/>
      <c r="AL1389" s="958"/>
      <c r="AM1389" s="958"/>
      <c r="AN1389" s="958"/>
      <c r="AO1389" s="958"/>
      <c r="AP1389" s="958"/>
      <c r="AQ1389" s="958"/>
      <c r="AR1389" s="958"/>
      <c r="AS1389" s="958"/>
      <c r="AT1389" s="958"/>
      <c r="AU1389" s="958"/>
      <c r="AV1389" s="958"/>
      <c r="AW1389" s="958"/>
      <c r="AX1389" s="958"/>
      <c r="AY1389" s="958"/>
      <c r="AZ1389" s="958"/>
      <c r="BA1389" s="958"/>
      <c r="BB1389" s="958"/>
      <c r="BC1389" s="958"/>
      <c r="BD1389" s="958"/>
      <c r="BE1389" s="958"/>
      <c r="BF1389" s="958"/>
      <c r="BG1389" s="958"/>
      <c r="BH1389" s="958"/>
      <c r="BI1389" s="958"/>
      <c r="BJ1389" s="958"/>
      <c r="BK1389" s="958"/>
      <c r="BL1389" s="958"/>
      <c r="BM1389" s="958"/>
      <c r="BN1389" s="958"/>
      <c r="BO1389" s="958"/>
      <c r="BP1389" s="958"/>
      <c r="BQ1389" s="958"/>
      <c r="BR1389" s="958"/>
      <c r="BS1389" s="958"/>
      <c r="BT1389" s="958"/>
      <c r="BU1389" s="958"/>
      <c r="BV1389" s="958"/>
      <c r="BW1389" s="958"/>
      <c r="BX1389" s="958"/>
      <c r="BY1389" s="958"/>
      <c r="BZ1389" s="958"/>
      <c r="CA1389" s="958"/>
      <c r="CB1389" s="958"/>
      <c r="CC1389" s="958"/>
      <c r="CD1389" s="958"/>
      <c r="CE1389" s="958"/>
      <c r="CF1389" s="958"/>
      <c r="CG1389" s="958"/>
      <c r="CH1389" s="958"/>
      <c r="CI1389" s="958"/>
      <c r="CJ1389" s="958"/>
      <c r="CK1389" s="956"/>
      <c r="CL1389" s="956"/>
      <c r="CM1389" s="956"/>
      <c r="CN1389" s="957"/>
      <c r="CO1389" s="956"/>
      <c r="CP1389" s="956"/>
      <c r="CQ1389" s="956"/>
      <c r="CR1389" s="956"/>
      <c r="CS1389" s="962"/>
      <c r="CT1389" s="963"/>
      <c r="CU1389" s="964"/>
      <c r="CV1389" s="959"/>
      <c r="CW1389" s="959"/>
      <c r="CX1389" s="963"/>
      <c r="CY1389" s="965"/>
      <c r="CZ1389" s="965"/>
      <c r="DA1389" s="966"/>
      <c r="DB1389" s="966"/>
      <c r="DC1389" s="966"/>
      <c r="DD1389" s="966"/>
      <c r="DE1389" s="967"/>
      <c r="DF1389" s="967"/>
      <c r="DG1389" s="967"/>
      <c r="DH1389" s="968"/>
      <c r="DI1389" s="959"/>
      <c r="DJ1389" s="959"/>
      <c r="DK1389" s="959"/>
      <c r="DL1389" s="968"/>
      <c r="DM1389" s="968"/>
      <c r="DN1389" s="968"/>
      <c r="DO1389" s="968"/>
      <c r="DP1389" s="968"/>
      <c r="DQ1389" s="968"/>
      <c r="DR1389" s="968"/>
      <c r="DS1389" s="968"/>
      <c r="DT1389" s="752">
        <v>0</v>
      </c>
      <c r="DU1389" s="753" t="s">
        <v>308</v>
      </c>
      <c r="DV1389" s="753" t="s">
        <v>308</v>
      </c>
      <c r="DW1389" s="754" t="s">
        <v>308</v>
      </c>
      <c r="DX1389" s="755" t="s">
        <v>308</v>
      </c>
      <c r="DY1389" s="754" t="e">
        <v>#VALUE!</v>
      </c>
      <c r="DZ1389" s="754" t="e">
        <v>#VALUE!</v>
      </c>
      <c r="EA1389" s="754" t="e">
        <v>#VALUE!</v>
      </c>
      <c r="EB1389" s="754" t="e">
        <v>#VALUE!</v>
      </c>
    </row>
    <row r="1390" spans="1:266" ht="17.25" hidden="1" customHeight="1" outlineLevel="1" x14ac:dyDescent="0.35">
      <c r="A1390" s="618" t="s">
        <v>308</v>
      </c>
      <c r="B1390" s="730">
        <v>107</v>
      </c>
      <c r="C1390" s="730" t="s">
        <v>741</v>
      </c>
      <c r="D1390" s="730" t="s">
        <v>741</v>
      </c>
      <c r="E1390" s="730">
        <v>23</v>
      </c>
      <c r="F1390" s="731"/>
      <c r="G1390" s="731"/>
      <c r="H1390" s="826"/>
      <c r="I1390" s="730" t="s">
        <v>308</v>
      </c>
      <c r="J1390" s="730" t="s">
        <v>308</v>
      </c>
      <c r="K1390" s="730">
        <v>0</v>
      </c>
      <c r="L1390" s="730" t="s">
        <v>308</v>
      </c>
      <c r="M1390" s="956"/>
      <c r="N1390" s="956">
        <v>0</v>
      </c>
      <c r="O1390" s="956" t="s">
        <v>742</v>
      </c>
      <c r="P1390" s="956" t="b">
        <v>1</v>
      </c>
      <c r="Q1390" s="956" t="e">
        <v>#VALUE!</v>
      </c>
      <c r="R1390" s="956"/>
      <c r="S1390" s="956"/>
      <c r="T1390" s="956"/>
      <c r="U1390" s="956"/>
      <c r="V1390" s="956"/>
      <c r="W1390" s="956"/>
      <c r="X1390" s="956"/>
      <c r="Y1390" s="956"/>
      <c r="Z1390" s="957"/>
      <c r="AA1390" s="956"/>
      <c r="AB1390" s="956"/>
      <c r="AC1390" s="956"/>
      <c r="AD1390" s="956"/>
      <c r="AE1390" s="958"/>
      <c r="AF1390" s="959"/>
      <c r="AG1390" s="960"/>
      <c r="AH1390" s="960"/>
      <c r="AI1390" s="960"/>
      <c r="AJ1390" s="961"/>
      <c r="AK1390" s="958"/>
      <c r="AL1390" s="958"/>
      <c r="AM1390" s="958"/>
      <c r="AN1390" s="958"/>
      <c r="AO1390" s="958"/>
      <c r="AP1390" s="958"/>
      <c r="AQ1390" s="958"/>
      <c r="AR1390" s="958"/>
      <c r="AS1390" s="958"/>
      <c r="AT1390" s="958"/>
      <c r="AU1390" s="958"/>
      <c r="AV1390" s="958"/>
      <c r="AW1390" s="958"/>
      <c r="AX1390" s="958"/>
      <c r="AY1390" s="958"/>
      <c r="AZ1390" s="958"/>
      <c r="BA1390" s="958"/>
      <c r="BB1390" s="958"/>
      <c r="BC1390" s="958"/>
      <c r="BD1390" s="958"/>
      <c r="BE1390" s="958"/>
      <c r="BF1390" s="958"/>
      <c r="BG1390" s="958"/>
      <c r="BH1390" s="958"/>
      <c r="BI1390" s="958"/>
      <c r="BJ1390" s="958"/>
      <c r="BK1390" s="958"/>
      <c r="BL1390" s="958"/>
      <c r="BM1390" s="958"/>
      <c r="BN1390" s="958"/>
      <c r="BO1390" s="958"/>
      <c r="BP1390" s="958"/>
      <c r="BQ1390" s="958"/>
      <c r="BR1390" s="958"/>
      <c r="BS1390" s="958"/>
      <c r="BT1390" s="958"/>
      <c r="BU1390" s="958"/>
      <c r="BV1390" s="958"/>
      <c r="BW1390" s="958"/>
      <c r="BX1390" s="958"/>
      <c r="BY1390" s="958"/>
      <c r="BZ1390" s="958"/>
      <c r="CA1390" s="958"/>
      <c r="CB1390" s="958"/>
      <c r="CC1390" s="958"/>
      <c r="CD1390" s="958"/>
      <c r="CE1390" s="958"/>
      <c r="CF1390" s="958"/>
      <c r="CG1390" s="958"/>
      <c r="CH1390" s="958"/>
      <c r="CI1390" s="958"/>
      <c r="CJ1390" s="958"/>
      <c r="CK1390" s="956"/>
      <c r="CL1390" s="956"/>
      <c r="CM1390" s="956"/>
      <c r="CN1390" s="957"/>
      <c r="CO1390" s="956"/>
      <c r="CP1390" s="956"/>
      <c r="CQ1390" s="956"/>
      <c r="CR1390" s="956"/>
      <c r="CS1390" s="962"/>
      <c r="CT1390" s="963"/>
      <c r="CU1390" s="964"/>
      <c r="CV1390" s="959"/>
      <c r="CW1390" s="959"/>
      <c r="CX1390" s="963"/>
      <c r="CY1390" s="965"/>
      <c r="CZ1390" s="965"/>
      <c r="DA1390" s="966"/>
      <c r="DB1390" s="966"/>
      <c r="DC1390" s="966"/>
      <c r="DD1390" s="966"/>
      <c r="DE1390" s="967"/>
      <c r="DF1390" s="967"/>
      <c r="DG1390" s="967"/>
      <c r="DH1390" s="968"/>
      <c r="DI1390" s="959"/>
      <c r="DJ1390" s="959"/>
      <c r="DK1390" s="959"/>
      <c r="DL1390" s="968"/>
      <c r="DM1390" s="968"/>
      <c r="DN1390" s="968"/>
      <c r="DO1390" s="968"/>
      <c r="DP1390" s="968"/>
      <c r="DQ1390" s="968"/>
      <c r="DR1390" s="968"/>
      <c r="DS1390" s="968"/>
      <c r="DT1390" s="752">
        <v>0</v>
      </c>
      <c r="DU1390" s="753" t="s">
        <v>308</v>
      </c>
      <c r="DV1390" s="753" t="s">
        <v>308</v>
      </c>
      <c r="DW1390" s="754" t="s">
        <v>308</v>
      </c>
      <c r="DX1390" s="755" t="s">
        <v>308</v>
      </c>
      <c r="DY1390" s="754" t="e">
        <v>#VALUE!</v>
      </c>
      <c r="DZ1390" s="754" t="e">
        <v>#VALUE!</v>
      </c>
      <c r="EA1390" s="754" t="e">
        <v>#VALUE!</v>
      </c>
      <c r="EB1390" s="754" t="e">
        <v>#VALUE!</v>
      </c>
    </row>
    <row r="1391" spans="1:266" ht="17.25" hidden="1" customHeight="1" outlineLevel="1" x14ac:dyDescent="0.35">
      <c r="A1391" s="618" t="s">
        <v>308</v>
      </c>
      <c r="B1391" s="730">
        <v>108</v>
      </c>
      <c r="C1391" s="730" t="s">
        <v>741</v>
      </c>
      <c r="D1391" s="730" t="s">
        <v>741</v>
      </c>
      <c r="E1391" s="730">
        <v>23</v>
      </c>
      <c r="F1391" s="731"/>
      <c r="G1391" s="731"/>
      <c r="H1391" s="826"/>
      <c r="I1391" s="730" t="s">
        <v>308</v>
      </c>
      <c r="J1391" s="730" t="s">
        <v>308</v>
      </c>
      <c r="K1391" s="730">
        <v>0</v>
      </c>
      <c r="L1391" s="730" t="s">
        <v>308</v>
      </c>
      <c r="M1391" s="956"/>
      <c r="N1391" s="956">
        <v>0</v>
      </c>
      <c r="O1391" s="956" t="s">
        <v>742</v>
      </c>
      <c r="P1391" s="956" t="b">
        <v>1</v>
      </c>
      <c r="Q1391" s="956" t="e">
        <v>#VALUE!</v>
      </c>
      <c r="R1391" s="956"/>
      <c r="S1391" s="956"/>
      <c r="T1391" s="956"/>
      <c r="U1391" s="956"/>
      <c r="V1391" s="956"/>
      <c r="W1391" s="956"/>
      <c r="X1391" s="956"/>
      <c r="Y1391" s="956"/>
      <c r="Z1391" s="957"/>
      <c r="AA1391" s="956"/>
      <c r="AB1391" s="956"/>
      <c r="AC1391" s="956"/>
      <c r="AD1391" s="956"/>
      <c r="AE1391" s="958"/>
      <c r="AF1391" s="959"/>
      <c r="AG1391" s="960"/>
      <c r="AH1391" s="960"/>
      <c r="AI1391" s="960"/>
      <c r="AJ1391" s="961"/>
      <c r="AK1391" s="958"/>
      <c r="AL1391" s="958"/>
      <c r="AM1391" s="958"/>
      <c r="AN1391" s="958"/>
      <c r="AO1391" s="958"/>
      <c r="AP1391" s="958"/>
      <c r="AQ1391" s="958"/>
      <c r="AR1391" s="958"/>
      <c r="AS1391" s="958"/>
      <c r="AT1391" s="958"/>
      <c r="AU1391" s="958"/>
      <c r="AV1391" s="958"/>
      <c r="AW1391" s="958"/>
      <c r="AX1391" s="958"/>
      <c r="AY1391" s="958"/>
      <c r="AZ1391" s="958"/>
      <c r="BA1391" s="958"/>
      <c r="BB1391" s="958"/>
      <c r="BC1391" s="958"/>
      <c r="BD1391" s="958"/>
      <c r="BE1391" s="958"/>
      <c r="BF1391" s="958"/>
      <c r="BG1391" s="958"/>
      <c r="BH1391" s="958"/>
      <c r="BI1391" s="958"/>
      <c r="BJ1391" s="958"/>
      <c r="BK1391" s="958"/>
      <c r="BL1391" s="958"/>
      <c r="BM1391" s="958"/>
      <c r="BN1391" s="958"/>
      <c r="BO1391" s="958"/>
      <c r="BP1391" s="958"/>
      <c r="BQ1391" s="958"/>
      <c r="BR1391" s="958"/>
      <c r="BS1391" s="958"/>
      <c r="BT1391" s="958"/>
      <c r="BU1391" s="958"/>
      <c r="BV1391" s="958"/>
      <c r="BW1391" s="958"/>
      <c r="BX1391" s="958"/>
      <c r="BY1391" s="958"/>
      <c r="BZ1391" s="958"/>
      <c r="CA1391" s="958"/>
      <c r="CB1391" s="958"/>
      <c r="CC1391" s="958"/>
      <c r="CD1391" s="958"/>
      <c r="CE1391" s="958"/>
      <c r="CF1391" s="958"/>
      <c r="CG1391" s="958"/>
      <c r="CH1391" s="958"/>
      <c r="CI1391" s="958"/>
      <c r="CJ1391" s="958"/>
      <c r="CK1391" s="956"/>
      <c r="CL1391" s="956"/>
      <c r="CM1391" s="956"/>
      <c r="CN1391" s="957"/>
      <c r="CO1391" s="956"/>
      <c r="CP1391" s="956"/>
      <c r="CQ1391" s="956"/>
      <c r="CR1391" s="956"/>
      <c r="CS1391" s="962"/>
      <c r="CT1391" s="963"/>
      <c r="CU1391" s="964"/>
      <c r="CV1391" s="959"/>
      <c r="CW1391" s="959"/>
      <c r="CX1391" s="963"/>
      <c r="CY1391" s="965"/>
      <c r="CZ1391" s="965"/>
      <c r="DA1391" s="966"/>
      <c r="DB1391" s="966"/>
      <c r="DC1391" s="966"/>
      <c r="DD1391" s="966"/>
      <c r="DE1391" s="967"/>
      <c r="DF1391" s="967"/>
      <c r="DG1391" s="967"/>
      <c r="DH1391" s="968"/>
      <c r="DI1391" s="959"/>
      <c r="DJ1391" s="959"/>
      <c r="DK1391" s="959"/>
      <c r="DL1391" s="968"/>
      <c r="DM1391" s="968"/>
      <c r="DN1391" s="968"/>
      <c r="DO1391" s="968"/>
      <c r="DP1391" s="968"/>
      <c r="DQ1391" s="968"/>
      <c r="DR1391" s="968"/>
      <c r="DS1391" s="968"/>
      <c r="DT1391" s="752">
        <v>0</v>
      </c>
      <c r="DU1391" s="753" t="s">
        <v>308</v>
      </c>
      <c r="DV1391" s="753" t="s">
        <v>308</v>
      </c>
      <c r="DW1391" s="754" t="s">
        <v>308</v>
      </c>
      <c r="DX1391" s="755" t="s">
        <v>308</v>
      </c>
      <c r="DY1391" s="754" t="e">
        <v>#VALUE!</v>
      </c>
      <c r="DZ1391" s="754" t="e">
        <v>#VALUE!</v>
      </c>
      <c r="EA1391" s="754" t="e">
        <v>#VALUE!</v>
      </c>
      <c r="EB1391" s="754" t="e">
        <v>#VALUE!</v>
      </c>
    </row>
    <row r="1392" spans="1:266" ht="17.25" hidden="1" customHeight="1" outlineLevel="1" x14ac:dyDescent="0.35">
      <c r="A1392" s="618" t="s">
        <v>308</v>
      </c>
      <c r="B1392" s="730">
        <v>109</v>
      </c>
      <c r="C1392" s="730" t="s">
        <v>741</v>
      </c>
      <c r="D1392" s="730" t="s">
        <v>741</v>
      </c>
      <c r="E1392" s="730">
        <v>23</v>
      </c>
      <c r="F1392" s="731"/>
      <c r="G1392" s="731"/>
      <c r="H1392" s="826"/>
      <c r="I1392" s="730" t="s">
        <v>308</v>
      </c>
      <c r="J1392" s="730" t="s">
        <v>308</v>
      </c>
      <c r="K1392" s="730">
        <v>0</v>
      </c>
      <c r="L1392" s="730" t="s">
        <v>308</v>
      </c>
      <c r="M1392" s="956"/>
      <c r="N1392" s="956">
        <v>0</v>
      </c>
      <c r="O1392" s="956" t="s">
        <v>742</v>
      </c>
      <c r="P1392" s="956" t="b">
        <v>1</v>
      </c>
      <c r="Q1392" s="956" t="e">
        <v>#VALUE!</v>
      </c>
      <c r="R1392" s="956"/>
      <c r="S1392" s="956"/>
      <c r="T1392" s="956"/>
      <c r="U1392" s="956"/>
      <c r="V1392" s="956"/>
      <c r="W1392" s="956"/>
      <c r="X1392" s="956"/>
      <c r="Y1392" s="956"/>
      <c r="Z1392" s="957"/>
      <c r="AA1392" s="956"/>
      <c r="AB1392" s="956"/>
      <c r="AC1392" s="956"/>
      <c r="AD1392" s="956"/>
      <c r="AE1392" s="958"/>
      <c r="AF1392" s="959"/>
      <c r="AG1392" s="960"/>
      <c r="AH1392" s="960"/>
      <c r="AI1392" s="960"/>
      <c r="AJ1392" s="961"/>
      <c r="AK1392" s="958"/>
      <c r="AL1392" s="958"/>
      <c r="AM1392" s="958"/>
      <c r="AN1392" s="958"/>
      <c r="AO1392" s="958"/>
      <c r="AP1392" s="958"/>
      <c r="AQ1392" s="958"/>
      <c r="AR1392" s="958"/>
      <c r="AS1392" s="958"/>
      <c r="AT1392" s="958"/>
      <c r="AU1392" s="958"/>
      <c r="AV1392" s="958"/>
      <c r="AW1392" s="958"/>
      <c r="AX1392" s="958"/>
      <c r="AY1392" s="958"/>
      <c r="AZ1392" s="958"/>
      <c r="BA1392" s="958"/>
      <c r="BB1392" s="958"/>
      <c r="BC1392" s="958"/>
      <c r="BD1392" s="958"/>
      <c r="BE1392" s="958"/>
      <c r="BF1392" s="958"/>
      <c r="BG1392" s="958"/>
      <c r="BH1392" s="958"/>
      <c r="BI1392" s="958"/>
      <c r="BJ1392" s="958"/>
      <c r="BK1392" s="958"/>
      <c r="BL1392" s="958"/>
      <c r="BM1392" s="958"/>
      <c r="BN1392" s="958"/>
      <c r="BO1392" s="958"/>
      <c r="BP1392" s="958"/>
      <c r="BQ1392" s="958"/>
      <c r="BR1392" s="958"/>
      <c r="BS1392" s="958"/>
      <c r="BT1392" s="958"/>
      <c r="BU1392" s="958"/>
      <c r="BV1392" s="958"/>
      <c r="BW1392" s="958"/>
      <c r="BX1392" s="958"/>
      <c r="BY1392" s="958"/>
      <c r="BZ1392" s="958"/>
      <c r="CA1392" s="958"/>
      <c r="CB1392" s="958"/>
      <c r="CC1392" s="958"/>
      <c r="CD1392" s="958"/>
      <c r="CE1392" s="958"/>
      <c r="CF1392" s="958"/>
      <c r="CG1392" s="958"/>
      <c r="CH1392" s="958"/>
      <c r="CI1392" s="958"/>
      <c r="CJ1392" s="958"/>
      <c r="CK1392" s="956"/>
      <c r="CL1392" s="956"/>
      <c r="CM1392" s="956"/>
      <c r="CN1392" s="957"/>
      <c r="CO1392" s="956"/>
      <c r="CP1392" s="956"/>
      <c r="CQ1392" s="956"/>
      <c r="CR1392" s="956"/>
      <c r="CS1392" s="962"/>
      <c r="CT1392" s="963"/>
      <c r="CU1392" s="964"/>
      <c r="CV1392" s="959"/>
      <c r="CW1392" s="959"/>
      <c r="CX1392" s="963"/>
      <c r="CY1392" s="965"/>
      <c r="CZ1392" s="965"/>
      <c r="DA1392" s="966"/>
      <c r="DB1392" s="966"/>
      <c r="DC1392" s="966"/>
      <c r="DD1392" s="966"/>
      <c r="DE1392" s="967"/>
      <c r="DF1392" s="967"/>
      <c r="DG1392" s="967"/>
      <c r="DH1392" s="968"/>
      <c r="DI1392" s="959"/>
      <c r="DJ1392" s="959"/>
      <c r="DK1392" s="959"/>
      <c r="DL1392" s="968"/>
      <c r="DM1392" s="968"/>
      <c r="DN1392" s="968"/>
      <c r="DO1392" s="968"/>
      <c r="DP1392" s="968"/>
      <c r="DQ1392" s="968"/>
      <c r="DR1392" s="968"/>
      <c r="DS1392" s="968"/>
      <c r="DT1392" s="752">
        <v>0</v>
      </c>
      <c r="DU1392" s="753" t="s">
        <v>308</v>
      </c>
      <c r="DV1392" s="753" t="s">
        <v>308</v>
      </c>
      <c r="DW1392" s="754" t="s">
        <v>308</v>
      </c>
      <c r="DX1392" s="755" t="s">
        <v>308</v>
      </c>
      <c r="DY1392" s="754" t="e">
        <v>#VALUE!</v>
      </c>
      <c r="DZ1392" s="754" t="e">
        <v>#VALUE!</v>
      </c>
      <c r="EA1392" s="754" t="e">
        <v>#VALUE!</v>
      </c>
      <c r="EB1392" s="754" t="e">
        <v>#VALUE!</v>
      </c>
    </row>
    <row r="1393" spans="1:266" ht="17.25" hidden="1" customHeight="1" outlineLevel="1" x14ac:dyDescent="0.35">
      <c r="A1393" s="618" t="s">
        <v>308</v>
      </c>
      <c r="B1393" s="730">
        <v>110</v>
      </c>
      <c r="C1393" s="730" t="s">
        <v>741</v>
      </c>
      <c r="D1393" s="730" t="s">
        <v>741</v>
      </c>
      <c r="E1393" s="730">
        <v>23</v>
      </c>
      <c r="F1393" s="731"/>
      <c r="G1393" s="731"/>
      <c r="H1393" s="826"/>
      <c r="I1393" s="730" t="s">
        <v>308</v>
      </c>
      <c r="J1393" s="730" t="s">
        <v>308</v>
      </c>
      <c r="K1393" s="730">
        <v>0</v>
      </c>
      <c r="L1393" s="730" t="s">
        <v>308</v>
      </c>
      <c r="M1393" s="956"/>
      <c r="N1393" s="956">
        <v>0</v>
      </c>
      <c r="O1393" s="956" t="s">
        <v>742</v>
      </c>
      <c r="P1393" s="956" t="b">
        <v>1</v>
      </c>
      <c r="Q1393" s="956" t="e">
        <v>#VALUE!</v>
      </c>
      <c r="R1393" s="956"/>
      <c r="S1393" s="956"/>
      <c r="T1393" s="956"/>
      <c r="U1393" s="956"/>
      <c r="V1393" s="956"/>
      <c r="W1393" s="956"/>
      <c r="X1393" s="956"/>
      <c r="Y1393" s="956"/>
      <c r="Z1393" s="957"/>
      <c r="AA1393" s="956"/>
      <c r="AB1393" s="956"/>
      <c r="AC1393" s="956"/>
      <c r="AD1393" s="956"/>
      <c r="AE1393" s="958"/>
      <c r="AF1393" s="959"/>
      <c r="AG1393" s="960"/>
      <c r="AH1393" s="960"/>
      <c r="AI1393" s="960"/>
      <c r="AJ1393" s="961"/>
      <c r="AK1393" s="958"/>
      <c r="AL1393" s="958"/>
      <c r="AM1393" s="958"/>
      <c r="AN1393" s="958"/>
      <c r="AO1393" s="958"/>
      <c r="AP1393" s="958"/>
      <c r="AQ1393" s="958"/>
      <c r="AR1393" s="958"/>
      <c r="AS1393" s="958"/>
      <c r="AT1393" s="958"/>
      <c r="AU1393" s="958"/>
      <c r="AV1393" s="958"/>
      <c r="AW1393" s="958"/>
      <c r="AX1393" s="958"/>
      <c r="AY1393" s="958"/>
      <c r="AZ1393" s="958"/>
      <c r="BA1393" s="958"/>
      <c r="BB1393" s="958"/>
      <c r="BC1393" s="958"/>
      <c r="BD1393" s="958"/>
      <c r="BE1393" s="958"/>
      <c r="BF1393" s="958"/>
      <c r="BG1393" s="958"/>
      <c r="BH1393" s="958"/>
      <c r="BI1393" s="958"/>
      <c r="BJ1393" s="958"/>
      <c r="BK1393" s="958"/>
      <c r="BL1393" s="958"/>
      <c r="BM1393" s="958"/>
      <c r="BN1393" s="958"/>
      <c r="BO1393" s="958"/>
      <c r="BP1393" s="958"/>
      <c r="BQ1393" s="958"/>
      <c r="BR1393" s="958"/>
      <c r="BS1393" s="958"/>
      <c r="BT1393" s="958"/>
      <c r="BU1393" s="958"/>
      <c r="BV1393" s="958"/>
      <c r="BW1393" s="958"/>
      <c r="BX1393" s="958"/>
      <c r="BY1393" s="958"/>
      <c r="BZ1393" s="958"/>
      <c r="CA1393" s="958"/>
      <c r="CB1393" s="958"/>
      <c r="CC1393" s="958"/>
      <c r="CD1393" s="958"/>
      <c r="CE1393" s="958"/>
      <c r="CF1393" s="958"/>
      <c r="CG1393" s="958"/>
      <c r="CH1393" s="958"/>
      <c r="CI1393" s="958"/>
      <c r="CJ1393" s="958"/>
      <c r="CK1393" s="956"/>
      <c r="CL1393" s="956"/>
      <c r="CM1393" s="956"/>
      <c r="CN1393" s="957"/>
      <c r="CO1393" s="956"/>
      <c r="CP1393" s="956"/>
      <c r="CQ1393" s="956"/>
      <c r="CR1393" s="956"/>
      <c r="CS1393" s="962"/>
      <c r="CT1393" s="963"/>
      <c r="CU1393" s="964"/>
      <c r="CV1393" s="959"/>
      <c r="CW1393" s="959"/>
      <c r="CX1393" s="963"/>
      <c r="CY1393" s="965"/>
      <c r="CZ1393" s="965"/>
      <c r="DA1393" s="966"/>
      <c r="DB1393" s="966"/>
      <c r="DC1393" s="966"/>
      <c r="DD1393" s="966"/>
      <c r="DE1393" s="967"/>
      <c r="DF1393" s="967"/>
      <c r="DG1393" s="967"/>
      <c r="DH1393" s="968"/>
      <c r="DI1393" s="959"/>
      <c r="DJ1393" s="959"/>
      <c r="DK1393" s="959"/>
      <c r="DL1393" s="968"/>
      <c r="DM1393" s="968"/>
      <c r="DN1393" s="968"/>
      <c r="DO1393" s="968"/>
      <c r="DP1393" s="968"/>
      <c r="DQ1393" s="968"/>
      <c r="DR1393" s="968"/>
      <c r="DS1393" s="968"/>
      <c r="DT1393" s="752">
        <v>0</v>
      </c>
      <c r="DU1393" s="753" t="s">
        <v>308</v>
      </c>
      <c r="DV1393" s="753" t="s">
        <v>308</v>
      </c>
      <c r="DW1393" s="754" t="s">
        <v>308</v>
      </c>
      <c r="DX1393" s="755" t="s">
        <v>308</v>
      </c>
      <c r="DY1393" s="754" t="e">
        <v>#VALUE!</v>
      </c>
      <c r="DZ1393" s="754" t="e">
        <v>#VALUE!</v>
      </c>
      <c r="EA1393" s="754" t="e">
        <v>#VALUE!</v>
      </c>
      <c r="EB1393" s="754" t="e">
        <v>#VALUE!</v>
      </c>
    </row>
    <row r="1394" spans="1:266" ht="17.25" hidden="1" customHeight="1" outlineLevel="1" x14ac:dyDescent="0.35">
      <c r="A1394" s="618" t="s">
        <v>308</v>
      </c>
      <c r="B1394" s="730">
        <v>111</v>
      </c>
      <c r="C1394" s="730" t="s">
        <v>741</v>
      </c>
      <c r="D1394" s="730" t="s">
        <v>741</v>
      </c>
      <c r="E1394" s="730">
        <v>23</v>
      </c>
      <c r="F1394" s="731"/>
      <c r="G1394" s="731"/>
      <c r="H1394" s="826"/>
      <c r="I1394" s="730" t="s">
        <v>308</v>
      </c>
      <c r="J1394" s="730" t="s">
        <v>308</v>
      </c>
      <c r="K1394" s="730">
        <v>0</v>
      </c>
      <c r="L1394" s="730" t="s">
        <v>308</v>
      </c>
      <c r="M1394" s="956"/>
      <c r="N1394" s="956">
        <v>0</v>
      </c>
      <c r="O1394" s="956" t="s">
        <v>742</v>
      </c>
      <c r="P1394" s="956" t="b">
        <v>1</v>
      </c>
      <c r="Q1394" s="956" t="e">
        <v>#VALUE!</v>
      </c>
      <c r="R1394" s="956"/>
      <c r="S1394" s="956"/>
      <c r="T1394" s="956"/>
      <c r="U1394" s="956"/>
      <c r="V1394" s="956"/>
      <c r="W1394" s="956"/>
      <c r="X1394" s="956"/>
      <c r="Y1394" s="956"/>
      <c r="Z1394" s="957"/>
      <c r="AA1394" s="956"/>
      <c r="AB1394" s="956"/>
      <c r="AC1394" s="956"/>
      <c r="AD1394" s="956"/>
      <c r="AE1394" s="958"/>
      <c r="AF1394" s="959"/>
      <c r="AG1394" s="960"/>
      <c r="AH1394" s="960"/>
      <c r="AI1394" s="960"/>
      <c r="AJ1394" s="961"/>
      <c r="AK1394" s="958"/>
      <c r="AL1394" s="958"/>
      <c r="AM1394" s="958"/>
      <c r="AN1394" s="958"/>
      <c r="AO1394" s="958"/>
      <c r="AP1394" s="958"/>
      <c r="AQ1394" s="958"/>
      <c r="AR1394" s="958"/>
      <c r="AS1394" s="958"/>
      <c r="AT1394" s="958"/>
      <c r="AU1394" s="958"/>
      <c r="AV1394" s="958"/>
      <c r="AW1394" s="958"/>
      <c r="AX1394" s="958"/>
      <c r="AY1394" s="958"/>
      <c r="AZ1394" s="958"/>
      <c r="BA1394" s="958"/>
      <c r="BB1394" s="958"/>
      <c r="BC1394" s="958"/>
      <c r="BD1394" s="958"/>
      <c r="BE1394" s="958"/>
      <c r="BF1394" s="958"/>
      <c r="BG1394" s="958"/>
      <c r="BH1394" s="958"/>
      <c r="BI1394" s="958"/>
      <c r="BJ1394" s="958"/>
      <c r="BK1394" s="958"/>
      <c r="BL1394" s="958"/>
      <c r="BM1394" s="958"/>
      <c r="BN1394" s="958"/>
      <c r="BO1394" s="958"/>
      <c r="BP1394" s="958"/>
      <c r="BQ1394" s="958"/>
      <c r="BR1394" s="958"/>
      <c r="BS1394" s="958"/>
      <c r="BT1394" s="958"/>
      <c r="BU1394" s="958"/>
      <c r="BV1394" s="958"/>
      <c r="BW1394" s="958"/>
      <c r="BX1394" s="958"/>
      <c r="BY1394" s="958"/>
      <c r="BZ1394" s="958"/>
      <c r="CA1394" s="958"/>
      <c r="CB1394" s="958"/>
      <c r="CC1394" s="958"/>
      <c r="CD1394" s="958"/>
      <c r="CE1394" s="958"/>
      <c r="CF1394" s="958"/>
      <c r="CG1394" s="958"/>
      <c r="CH1394" s="958"/>
      <c r="CI1394" s="958"/>
      <c r="CJ1394" s="958"/>
      <c r="CK1394" s="956"/>
      <c r="CL1394" s="956"/>
      <c r="CM1394" s="956"/>
      <c r="CN1394" s="957"/>
      <c r="CO1394" s="956"/>
      <c r="CP1394" s="956"/>
      <c r="CQ1394" s="956"/>
      <c r="CR1394" s="956"/>
      <c r="CS1394" s="962"/>
      <c r="CT1394" s="963"/>
      <c r="CU1394" s="964"/>
      <c r="CV1394" s="959"/>
      <c r="CW1394" s="959"/>
      <c r="CX1394" s="963"/>
      <c r="CY1394" s="965"/>
      <c r="CZ1394" s="965"/>
      <c r="DA1394" s="966"/>
      <c r="DB1394" s="966"/>
      <c r="DC1394" s="966"/>
      <c r="DD1394" s="966"/>
      <c r="DE1394" s="967"/>
      <c r="DF1394" s="967"/>
      <c r="DG1394" s="967"/>
      <c r="DH1394" s="968"/>
      <c r="DI1394" s="959"/>
      <c r="DJ1394" s="959"/>
      <c r="DK1394" s="959"/>
      <c r="DL1394" s="968"/>
      <c r="DM1394" s="968"/>
      <c r="DN1394" s="968"/>
      <c r="DO1394" s="968"/>
      <c r="DP1394" s="968"/>
      <c r="DQ1394" s="968"/>
      <c r="DR1394" s="968"/>
      <c r="DS1394" s="968"/>
      <c r="DT1394" s="752">
        <v>0</v>
      </c>
      <c r="DU1394" s="753" t="s">
        <v>308</v>
      </c>
      <c r="DV1394" s="753" t="s">
        <v>308</v>
      </c>
      <c r="DW1394" s="754" t="s">
        <v>308</v>
      </c>
      <c r="DX1394" s="755" t="s">
        <v>308</v>
      </c>
      <c r="DY1394" s="754" t="e">
        <v>#VALUE!</v>
      </c>
      <c r="DZ1394" s="754" t="e">
        <v>#VALUE!</v>
      </c>
      <c r="EA1394" s="754" t="e">
        <v>#VALUE!</v>
      </c>
      <c r="EB1394" s="754" t="e">
        <v>#VALUE!</v>
      </c>
    </row>
    <row r="1395" spans="1:266" ht="17.25" hidden="1" customHeight="1" outlineLevel="1" x14ac:dyDescent="0.35">
      <c r="A1395" s="618" t="s">
        <v>308</v>
      </c>
      <c r="B1395" s="730">
        <v>112</v>
      </c>
      <c r="C1395" s="730" t="s">
        <v>741</v>
      </c>
      <c r="D1395" s="730" t="s">
        <v>741</v>
      </c>
      <c r="E1395" s="730">
        <v>23</v>
      </c>
      <c r="F1395" s="731"/>
      <c r="G1395" s="731"/>
      <c r="H1395" s="826"/>
      <c r="I1395" s="730" t="s">
        <v>308</v>
      </c>
      <c r="J1395" s="730" t="s">
        <v>308</v>
      </c>
      <c r="K1395" s="730">
        <v>0</v>
      </c>
      <c r="L1395" s="730" t="s">
        <v>308</v>
      </c>
      <c r="M1395" s="956"/>
      <c r="N1395" s="956">
        <v>0</v>
      </c>
      <c r="O1395" s="956" t="s">
        <v>742</v>
      </c>
      <c r="P1395" s="956" t="b">
        <v>1</v>
      </c>
      <c r="Q1395" s="956" t="e">
        <v>#VALUE!</v>
      </c>
      <c r="R1395" s="956"/>
      <c r="S1395" s="956"/>
      <c r="T1395" s="956"/>
      <c r="U1395" s="956"/>
      <c r="V1395" s="956"/>
      <c r="W1395" s="956"/>
      <c r="X1395" s="956"/>
      <c r="Y1395" s="956"/>
      <c r="Z1395" s="957"/>
      <c r="AA1395" s="956"/>
      <c r="AB1395" s="956"/>
      <c r="AC1395" s="956"/>
      <c r="AD1395" s="956"/>
      <c r="AE1395" s="958"/>
      <c r="AF1395" s="959"/>
      <c r="AG1395" s="960"/>
      <c r="AH1395" s="960"/>
      <c r="AI1395" s="960"/>
      <c r="AJ1395" s="961"/>
      <c r="AK1395" s="958"/>
      <c r="AL1395" s="958"/>
      <c r="AM1395" s="958"/>
      <c r="AN1395" s="958"/>
      <c r="AO1395" s="958"/>
      <c r="AP1395" s="958"/>
      <c r="AQ1395" s="958"/>
      <c r="AR1395" s="958"/>
      <c r="AS1395" s="958"/>
      <c r="AT1395" s="958"/>
      <c r="AU1395" s="958"/>
      <c r="AV1395" s="958"/>
      <c r="AW1395" s="958"/>
      <c r="AX1395" s="958"/>
      <c r="AY1395" s="958"/>
      <c r="AZ1395" s="958"/>
      <c r="BA1395" s="958"/>
      <c r="BB1395" s="958"/>
      <c r="BC1395" s="958"/>
      <c r="BD1395" s="958"/>
      <c r="BE1395" s="958"/>
      <c r="BF1395" s="958"/>
      <c r="BG1395" s="958"/>
      <c r="BH1395" s="958"/>
      <c r="BI1395" s="958"/>
      <c r="BJ1395" s="958"/>
      <c r="BK1395" s="958"/>
      <c r="BL1395" s="958"/>
      <c r="BM1395" s="958"/>
      <c r="BN1395" s="958"/>
      <c r="BO1395" s="958"/>
      <c r="BP1395" s="958"/>
      <c r="BQ1395" s="958"/>
      <c r="BR1395" s="958"/>
      <c r="BS1395" s="958"/>
      <c r="BT1395" s="958"/>
      <c r="BU1395" s="958"/>
      <c r="BV1395" s="958"/>
      <c r="BW1395" s="958"/>
      <c r="BX1395" s="958"/>
      <c r="BY1395" s="958"/>
      <c r="BZ1395" s="958"/>
      <c r="CA1395" s="958"/>
      <c r="CB1395" s="958"/>
      <c r="CC1395" s="958"/>
      <c r="CD1395" s="958"/>
      <c r="CE1395" s="958"/>
      <c r="CF1395" s="958"/>
      <c r="CG1395" s="958"/>
      <c r="CH1395" s="958"/>
      <c r="CI1395" s="958"/>
      <c r="CJ1395" s="958"/>
      <c r="CK1395" s="956"/>
      <c r="CL1395" s="956"/>
      <c r="CM1395" s="956"/>
      <c r="CN1395" s="957"/>
      <c r="CO1395" s="956"/>
      <c r="CP1395" s="956"/>
      <c r="CQ1395" s="956"/>
      <c r="CR1395" s="956"/>
      <c r="CS1395" s="962"/>
      <c r="CT1395" s="963"/>
      <c r="CU1395" s="964"/>
      <c r="CV1395" s="959"/>
      <c r="CW1395" s="959"/>
      <c r="CX1395" s="963"/>
      <c r="CY1395" s="965"/>
      <c r="CZ1395" s="965"/>
      <c r="DA1395" s="966"/>
      <c r="DB1395" s="966"/>
      <c r="DC1395" s="966"/>
      <c r="DD1395" s="966"/>
      <c r="DE1395" s="967"/>
      <c r="DF1395" s="967"/>
      <c r="DG1395" s="967"/>
      <c r="DH1395" s="968"/>
      <c r="DI1395" s="959"/>
      <c r="DJ1395" s="959"/>
      <c r="DK1395" s="959"/>
      <c r="DL1395" s="968"/>
      <c r="DM1395" s="968"/>
      <c r="DN1395" s="968"/>
      <c r="DO1395" s="968"/>
      <c r="DP1395" s="968"/>
      <c r="DQ1395" s="968"/>
      <c r="DR1395" s="968"/>
      <c r="DS1395" s="968"/>
      <c r="DT1395" s="752">
        <v>0</v>
      </c>
      <c r="DU1395" s="753" t="s">
        <v>308</v>
      </c>
      <c r="DV1395" s="753" t="s">
        <v>308</v>
      </c>
      <c r="DW1395" s="754" t="s">
        <v>308</v>
      </c>
      <c r="DX1395" s="755" t="s">
        <v>308</v>
      </c>
      <c r="DY1395" s="754" t="e">
        <v>#VALUE!</v>
      </c>
      <c r="DZ1395" s="754" t="e">
        <v>#VALUE!</v>
      </c>
      <c r="EA1395" s="754" t="e">
        <v>#VALUE!</v>
      </c>
      <c r="EB1395" s="754" t="e">
        <v>#VALUE!</v>
      </c>
    </row>
    <row r="1396" spans="1:266" ht="17.25" hidden="1" customHeight="1" outlineLevel="1" x14ac:dyDescent="0.35">
      <c r="A1396" s="618" t="s">
        <v>308</v>
      </c>
      <c r="B1396" s="730">
        <v>113</v>
      </c>
      <c r="C1396" s="730" t="s">
        <v>741</v>
      </c>
      <c r="D1396" s="730" t="s">
        <v>741</v>
      </c>
      <c r="E1396" s="730">
        <v>23</v>
      </c>
      <c r="F1396" s="731"/>
      <c r="G1396" s="731"/>
      <c r="H1396" s="826"/>
      <c r="I1396" s="730" t="s">
        <v>308</v>
      </c>
      <c r="J1396" s="730" t="s">
        <v>308</v>
      </c>
      <c r="K1396" s="730">
        <v>0</v>
      </c>
      <c r="L1396" s="730" t="s">
        <v>308</v>
      </c>
      <c r="M1396" s="956"/>
      <c r="N1396" s="956">
        <v>0</v>
      </c>
      <c r="O1396" s="956" t="s">
        <v>742</v>
      </c>
      <c r="P1396" s="956" t="b">
        <v>1</v>
      </c>
      <c r="Q1396" s="956" t="e">
        <v>#VALUE!</v>
      </c>
      <c r="R1396" s="956"/>
      <c r="S1396" s="956"/>
      <c r="T1396" s="956"/>
      <c r="U1396" s="956"/>
      <c r="V1396" s="956"/>
      <c r="W1396" s="956"/>
      <c r="X1396" s="956"/>
      <c r="Y1396" s="956"/>
      <c r="Z1396" s="957"/>
      <c r="AA1396" s="956"/>
      <c r="AB1396" s="956"/>
      <c r="AC1396" s="956"/>
      <c r="AD1396" s="956"/>
      <c r="AE1396" s="958"/>
      <c r="AF1396" s="959"/>
      <c r="AG1396" s="960"/>
      <c r="AH1396" s="960"/>
      <c r="AI1396" s="960"/>
      <c r="AJ1396" s="961"/>
      <c r="AK1396" s="958"/>
      <c r="AL1396" s="958"/>
      <c r="AM1396" s="958"/>
      <c r="AN1396" s="958"/>
      <c r="AO1396" s="958"/>
      <c r="AP1396" s="958"/>
      <c r="AQ1396" s="958"/>
      <c r="AR1396" s="958"/>
      <c r="AS1396" s="958"/>
      <c r="AT1396" s="958"/>
      <c r="AU1396" s="958"/>
      <c r="AV1396" s="958"/>
      <c r="AW1396" s="958"/>
      <c r="AX1396" s="958"/>
      <c r="AY1396" s="958"/>
      <c r="AZ1396" s="958"/>
      <c r="BA1396" s="958"/>
      <c r="BB1396" s="958"/>
      <c r="BC1396" s="958"/>
      <c r="BD1396" s="958"/>
      <c r="BE1396" s="958"/>
      <c r="BF1396" s="958"/>
      <c r="BG1396" s="958"/>
      <c r="BH1396" s="958"/>
      <c r="BI1396" s="958"/>
      <c r="BJ1396" s="958"/>
      <c r="BK1396" s="958"/>
      <c r="BL1396" s="958"/>
      <c r="BM1396" s="958"/>
      <c r="BN1396" s="958"/>
      <c r="BO1396" s="958"/>
      <c r="BP1396" s="958"/>
      <c r="BQ1396" s="958"/>
      <c r="BR1396" s="958"/>
      <c r="BS1396" s="958"/>
      <c r="BT1396" s="958"/>
      <c r="BU1396" s="958"/>
      <c r="BV1396" s="958"/>
      <c r="BW1396" s="958"/>
      <c r="BX1396" s="958"/>
      <c r="BY1396" s="958"/>
      <c r="BZ1396" s="958"/>
      <c r="CA1396" s="958"/>
      <c r="CB1396" s="958"/>
      <c r="CC1396" s="958"/>
      <c r="CD1396" s="958"/>
      <c r="CE1396" s="958"/>
      <c r="CF1396" s="958"/>
      <c r="CG1396" s="958"/>
      <c r="CH1396" s="958"/>
      <c r="CI1396" s="958"/>
      <c r="CJ1396" s="958"/>
      <c r="CK1396" s="956"/>
      <c r="CL1396" s="956"/>
      <c r="CM1396" s="956"/>
      <c r="CN1396" s="957"/>
      <c r="CO1396" s="956"/>
      <c r="CP1396" s="956"/>
      <c r="CQ1396" s="956"/>
      <c r="CR1396" s="956"/>
      <c r="CS1396" s="962"/>
      <c r="CT1396" s="963"/>
      <c r="CU1396" s="964"/>
      <c r="CV1396" s="959"/>
      <c r="CW1396" s="959"/>
      <c r="CX1396" s="963"/>
      <c r="CY1396" s="965"/>
      <c r="CZ1396" s="965"/>
      <c r="DA1396" s="966"/>
      <c r="DB1396" s="966"/>
      <c r="DC1396" s="966"/>
      <c r="DD1396" s="966"/>
      <c r="DE1396" s="967"/>
      <c r="DF1396" s="967"/>
      <c r="DG1396" s="967"/>
      <c r="DH1396" s="968"/>
      <c r="DI1396" s="959"/>
      <c r="DJ1396" s="959"/>
      <c r="DK1396" s="959"/>
      <c r="DL1396" s="968"/>
      <c r="DM1396" s="968"/>
      <c r="DN1396" s="968"/>
      <c r="DO1396" s="968"/>
      <c r="DP1396" s="968"/>
      <c r="DQ1396" s="968"/>
      <c r="DR1396" s="968"/>
      <c r="DS1396" s="968"/>
      <c r="DT1396" s="752">
        <v>0</v>
      </c>
      <c r="DU1396" s="753" t="s">
        <v>308</v>
      </c>
      <c r="DV1396" s="753" t="s">
        <v>308</v>
      </c>
      <c r="DW1396" s="754" t="s">
        <v>308</v>
      </c>
      <c r="DX1396" s="755" t="s">
        <v>308</v>
      </c>
      <c r="DY1396" s="754" t="e">
        <v>#VALUE!</v>
      </c>
      <c r="DZ1396" s="754" t="e">
        <v>#VALUE!</v>
      </c>
      <c r="EA1396" s="754"/>
      <c r="EB1396" s="754"/>
    </row>
    <row r="1397" spans="1:266" ht="17.25" customHeight="1" collapsed="1" x14ac:dyDescent="0.35">
      <c r="A1397" s="618" t="s">
        <v>308</v>
      </c>
      <c r="B1397" s="823" t="s">
        <v>2715</v>
      </c>
      <c r="C1397" s="824"/>
      <c r="D1397" s="824"/>
      <c r="E1397" s="824"/>
      <c r="F1397" s="730"/>
      <c r="G1397" s="730"/>
      <c r="H1397" s="730"/>
      <c r="I1397" s="730"/>
      <c r="J1397" s="730"/>
      <c r="K1397" s="730"/>
      <c r="L1397" s="730"/>
      <c r="M1397" s="730"/>
      <c r="N1397" s="730"/>
      <c r="O1397" s="730"/>
      <c r="P1397" s="730"/>
      <c r="Q1397" s="730"/>
      <c r="R1397" s="730"/>
      <c r="S1397" s="730"/>
      <c r="T1397" s="730"/>
      <c r="U1397" s="730"/>
      <c r="V1397" s="730"/>
      <c r="W1397" s="730"/>
      <c r="X1397" s="730"/>
      <c r="Y1397" s="730"/>
      <c r="Z1397" s="826"/>
      <c r="AA1397" s="730"/>
      <c r="AB1397" s="730"/>
      <c r="AC1397" s="730"/>
      <c r="AD1397" s="827">
        <v>31614</v>
      </c>
      <c r="AE1397" s="827">
        <v>31614</v>
      </c>
      <c r="AF1397" s="826">
        <v>0</v>
      </c>
      <c r="AG1397" s="828"/>
      <c r="AH1397" s="828"/>
      <c r="AI1397" s="828"/>
      <c r="AJ1397" s="674"/>
      <c r="AK1397" s="829"/>
      <c r="AL1397" s="674"/>
      <c r="AM1397" s="674"/>
      <c r="AN1397" s="674"/>
      <c r="AO1397" s="674"/>
      <c r="AP1397" s="674"/>
      <c r="AQ1397" s="674"/>
      <c r="AR1397" s="674"/>
      <c r="AS1397" s="674"/>
      <c r="AT1397" s="674"/>
      <c r="AU1397" s="674"/>
      <c r="AV1397" s="674"/>
      <c r="AW1397" s="674"/>
      <c r="AX1397" s="674"/>
      <c r="AY1397" s="674"/>
      <c r="AZ1397" s="674"/>
      <c r="BA1397" s="674"/>
      <c r="BB1397" s="674"/>
      <c r="BC1397" s="674"/>
      <c r="BD1397" s="674"/>
      <c r="BE1397" s="674"/>
      <c r="BF1397" s="674"/>
      <c r="BG1397" s="674"/>
      <c r="BH1397" s="674"/>
      <c r="BI1397" s="674"/>
      <c r="BJ1397" s="674"/>
      <c r="BK1397" s="674"/>
      <c r="BL1397" s="674"/>
      <c r="BM1397" s="674"/>
      <c r="BN1397" s="674"/>
      <c r="BO1397" s="674"/>
      <c r="BP1397" s="674"/>
      <c r="BQ1397" s="674"/>
      <c r="BR1397" s="674"/>
      <c r="BS1397" s="674"/>
      <c r="BT1397" s="674"/>
      <c r="BU1397" s="674"/>
      <c r="BV1397" s="674"/>
      <c r="BW1397" s="674"/>
      <c r="BX1397" s="674"/>
      <c r="BY1397" s="674"/>
      <c r="BZ1397" s="674"/>
      <c r="CA1397" s="674"/>
      <c r="CB1397" s="674"/>
      <c r="CC1397" s="674"/>
      <c r="CD1397" s="674"/>
      <c r="CE1397" s="674"/>
      <c r="CF1397" s="674"/>
      <c r="CG1397" s="674"/>
      <c r="CH1397" s="674"/>
      <c r="CI1397" s="674"/>
      <c r="CJ1397" s="674"/>
      <c r="CK1397" s="827"/>
      <c r="CL1397" s="827">
        <v>0</v>
      </c>
      <c r="CM1397" s="827"/>
      <c r="CN1397" s="675">
        <v>0</v>
      </c>
      <c r="CO1397" s="827">
        <v>0</v>
      </c>
      <c r="CP1397" s="827">
        <v>0</v>
      </c>
      <c r="CQ1397" s="827">
        <v>25926</v>
      </c>
      <c r="CR1397" s="827">
        <v>26735</v>
      </c>
      <c r="CS1397" s="830"/>
      <c r="CT1397" s="831"/>
      <c r="CU1397" s="832"/>
      <c r="CV1397" s="826"/>
      <c r="CW1397" s="826"/>
      <c r="CX1397" s="831"/>
      <c r="CY1397" s="833">
        <v>0</v>
      </c>
      <c r="CZ1397" s="833">
        <v>0</v>
      </c>
      <c r="DA1397" s="752">
        <v>0</v>
      </c>
      <c r="DB1397" s="752">
        <v>0</v>
      </c>
      <c r="DC1397" s="752">
        <v>0</v>
      </c>
      <c r="DD1397" s="752">
        <v>0</v>
      </c>
      <c r="DE1397" s="752">
        <v>0</v>
      </c>
      <c r="DF1397" s="752">
        <v>0</v>
      </c>
      <c r="DG1397" s="752">
        <v>0</v>
      </c>
      <c r="DH1397" s="834">
        <v>0</v>
      </c>
      <c r="DI1397" s="826">
        <v>0</v>
      </c>
      <c r="DJ1397" s="826">
        <v>0</v>
      </c>
      <c r="DK1397" s="826">
        <v>0</v>
      </c>
      <c r="DL1397" s="826">
        <v>0</v>
      </c>
      <c r="DM1397" s="826">
        <v>0</v>
      </c>
      <c r="DN1397" s="826">
        <v>0</v>
      </c>
      <c r="DO1397" s="835">
        <v>0</v>
      </c>
      <c r="DP1397" s="826"/>
      <c r="DQ1397" s="826"/>
      <c r="DR1397" s="826"/>
      <c r="DS1397" s="834"/>
      <c r="DT1397" s="752"/>
      <c r="DU1397" s="836"/>
      <c r="DV1397" s="836"/>
      <c r="DW1397" s="826"/>
      <c r="DX1397" s="837"/>
      <c r="DY1397" s="826" t="s">
        <v>308</v>
      </c>
      <c r="DZ1397" s="837" t="s">
        <v>308</v>
      </c>
      <c r="EA1397" s="826"/>
      <c r="EB1397" s="837"/>
    </row>
    <row r="1398" spans="1:266" ht="16.5" customHeight="1" x14ac:dyDescent="0.35">
      <c r="A1398" s="625">
        <v>24</v>
      </c>
      <c r="B1398" s="838"/>
      <c r="C1398" s="839"/>
      <c r="D1398" s="839"/>
      <c r="E1398" s="839"/>
      <c r="F1398" s="917"/>
      <c r="G1398" s="917"/>
      <c r="H1398" s="841"/>
      <c r="Y1398" s="619"/>
      <c r="Z1398" s="635"/>
      <c r="AF1398" s="635">
        <v>0</v>
      </c>
      <c r="AK1398" s="625"/>
      <c r="AL1398" s="619"/>
      <c r="AM1398" s="619"/>
      <c r="AN1398" s="619"/>
      <c r="AO1398" s="619"/>
      <c r="AP1398" s="619"/>
      <c r="AQ1398" s="619"/>
      <c r="AR1398" s="619"/>
      <c r="AS1398" s="619"/>
      <c r="AT1398" s="619"/>
      <c r="AU1398" s="619"/>
      <c r="AV1398" s="619"/>
      <c r="AW1398" s="619"/>
      <c r="AX1398" s="619"/>
      <c r="AY1398" s="619"/>
      <c r="AZ1398" s="619"/>
      <c r="BA1398" s="619"/>
      <c r="BB1398" s="619"/>
      <c r="BC1398" s="619"/>
      <c r="BD1398" s="619"/>
      <c r="BE1398" s="619"/>
      <c r="BF1398" s="619"/>
      <c r="BG1398" s="619"/>
      <c r="BH1398" s="619"/>
      <c r="BI1398" s="619"/>
      <c r="BJ1398" s="619"/>
      <c r="BK1398" s="619"/>
      <c r="BL1398" s="619"/>
      <c r="BM1398" s="619"/>
      <c r="BN1398" s="619"/>
      <c r="BO1398" s="619"/>
      <c r="BP1398" s="619"/>
      <c r="BQ1398" s="619"/>
      <c r="BR1398" s="619"/>
      <c r="BS1398" s="619"/>
      <c r="BT1398" s="619"/>
      <c r="BU1398" s="619"/>
      <c r="BV1398" s="619"/>
      <c r="BW1398" s="619"/>
      <c r="BX1398" s="619"/>
      <c r="BY1398" s="619"/>
      <c r="BZ1398" s="619"/>
      <c r="CA1398" s="619"/>
      <c r="CB1398" s="619"/>
      <c r="CC1398" s="619"/>
      <c r="CD1398" s="619"/>
      <c r="CE1398" s="619"/>
      <c r="CF1398" s="619"/>
      <c r="CG1398" s="619"/>
      <c r="CH1398" s="619"/>
      <c r="CI1398" s="619"/>
      <c r="CJ1398" s="619"/>
      <c r="CV1398" s="635"/>
      <c r="CW1398" s="635"/>
      <c r="CY1398" s="630">
        <v>0</v>
      </c>
      <c r="CZ1398" s="630">
        <v>0</v>
      </c>
      <c r="DA1398" s="634">
        <v>0</v>
      </c>
      <c r="DB1398" s="634">
        <v>0</v>
      </c>
      <c r="DC1398" s="634">
        <v>0</v>
      </c>
      <c r="DD1398" s="634">
        <v>0</v>
      </c>
      <c r="DE1398" s="634">
        <v>0</v>
      </c>
      <c r="DF1398" s="634">
        <v>0</v>
      </c>
      <c r="DG1398" s="634">
        <v>0</v>
      </c>
      <c r="DH1398" s="624">
        <v>0</v>
      </c>
      <c r="DI1398" s="635">
        <v>0</v>
      </c>
      <c r="DJ1398" s="635">
        <v>0</v>
      </c>
      <c r="DK1398" s="635">
        <v>0</v>
      </c>
      <c r="DL1398" s="635">
        <v>0</v>
      </c>
      <c r="DM1398" s="635">
        <v>0</v>
      </c>
      <c r="DN1398" s="635">
        <v>0</v>
      </c>
      <c r="DO1398" s="632">
        <v>0</v>
      </c>
    </row>
    <row r="1399" spans="1:266" ht="16.5" customHeight="1" x14ac:dyDescent="0.35">
      <c r="A1399" s="625">
        <v>24</v>
      </c>
      <c r="B1399" s="664" t="s">
        <v>2716</v>
      </c>
      <c r="C1399" s="665"/>
      <c r="D1399" s="665"/>
      <c r="E1399" s="665"/>
      <c r="F1399" s="666" t="s">
        <v>409</v>
      </c>
      <c r="G1399" s="666"/>
      <c r="H1399" s="844"/>
      <c r="I1399" s="667"/>
      <c r="J1399" s="667"/>
      <c r="K1399" s="667"/>
      <c r="L1399" s="667"/>
      <c r="Y1399" s="619"/>
      <c r="Z1399" s="635"/>
      <c r="AF1399" s="635">
        <v>0</v>
      </c>
      <c r="AK1399" s="625"/>
      <c r="AL1399" s="619"/>
      <c r="AM1399" s="619"/>
      <c r="AN1399" s="619"/>
      <c r="AO1399" s="619"/>
      <c r="AP1399" s="619"/>
      <c r="AQ1399" s="619"/>
      <c r="AR1399" s="619"/>
      <c r="AS1399" s="619"/>
      <c r="AT1399" s="619"/>
      <c r="AU1399" s="619"/>
      <c r="AV1399" s="619"/>
      <c r="AW1399" s="619"/>
      <c r="AX1399" s="619"/>
      <c r="AY1399" s="619"/>
      <c r="AZ1399" s="619"/>
      <c r="BA1399" s="619"/>
      <c r="BB1399" s="619"/>
      <c r="BC1399" s="619"/>
      <c r="BD1399" s="619"/>
      <c r="BE1399" s="619"/>
      <c r="BF1399" s="619"/>
      <c r="BG1399" s="619"/>
      <c r="BH1399" s="619"/>
      <c r="BI1399" s="619"/>
      <c r="BJ1399" s="619"/>
      <c r="BK1399" s="619"/>
      <c r="BL1399" s="619"/>
      <c r="BM1399" s="619"/>
      <c r="BN1399" s="619"/>
      <c r="BO1399" s="619"/>
      <c r="BP1399" s="619"/>
      <c r="BQ1399" s="619"/>
      <c r="BR1399" s="619"/>
      <c r="BS1399" s="619"/>
      <c r="BT1399" s="619"/>
      <c r="BU1399" s="619"/>
      <c r="BV1399" s="619"/>
      <c r="BW1399" s="619"/>
      <c r="BX1399" s="619"/>
      <c r="BY1399" s="619"/>
      <c r="BZ1399" s="619"/>
      <c r="CA1399" s="619"/>
      <c r="CB1399" s="619"/>
      <c r="CC1399" s="619"/>
      <c r="CD1399" s="619"/>
      <c r="CE1399" s="619"/>
      <c r="CF1399" s="619"/>
      <c r="CG1399" s="619"/>
      <c r="CH1399" s="619"/>
      <c r="CI1399" s="619"/>
      <c r="CJ1399" s="619"/>
      <c r="CV1399" s="635"/>
      <c r="CW1399" s="635"/>
      <c r="CY1399" s="630">
        <v>0</v>
      </c>
      <c r="CZ1399" s="630">
        <v>0</v>
      </c>
      <c r="DA1399" s="634">
        <v>0</v>
      </c>
      <c r="DB1399" s="634">
        <v>0</v>
      </c>
      <c r="DC1399" s="634">
        <v>0</v>
      </c>
      <c r="DD1399" s="634">
        <v>0</v>
      </c>
      <c r="DE1399" s="634">
        <v>0</v>
      </c>
      <c r="DF1399" s="634">
        <v>0</v>
      </c>
      <c r="DG1399" s="634">
        <v>0</v>
      </c>
      <c r="DH1399" s="624">
        <v>0</v>
      </c>
      <c r="DI1399" s="635">
        <v>0</v>
      </c>
      <c r="DJ1399" s="635">
        <v>0</v>
      </c>
      <c r="DK1399" s="635">
        <v>0</v>
      </c>
      <c r="DL1399" s="635">
        <v>0</v>
      </c>
      <c r="DM1399" s="635">
        <v>0</v>
      </c>
      <c r="DN1399" s="635">
        <v>0</v>
      </c>
      <c r="DO1399" s="632">
        <v>0</v>
      </c>
    </row>
    <row r="1400" spans="1:266" s="847" customFormat="1" ht="38.25" customHeight="1" x14ac:dyDescent="0.35">
      <c r="A1400" s="618" t="s">
        <v>436</v>
      </c>
      <c r="B1400" s="678" t="s">
        <v>426</v>
      </c>
      <c r="C1400" s="678" t="s">
        <v>427</v>
      </c>
      <c r="D1400" s="679" t="s">
        <v>428</v>
      </c>
      <c r="E1400" s="678" t="s">
        <v>429</v>
      </c>
      <c r="F1400" s="678" t="s">
        <v>430</v>
      </c>
      <c r="G1400" s="680" t="s">
        <v>431</v>
      </c>
      <c r="H1400" s="678" t="s">
        <v>432</v>
      </c>
      <c r="I1400" s="678" t="s">
        <v>433</v>
      </c>
      <c r="J1400" s="678" t="s">
        <v>434</v>
      </c>
      <c r="K1400" s="678" t="s">
        <v>18</v>
      </c>
      <c r="L1400" s="678" t="s">
        <v>435</v>
      </c>
      <c r="M1400" s="678" t="s">
        <v>436</v>
      </c>
      <c r="N1400" s="681" t="s">
        <v>437</v>
      </c>
      <c r="O1400" s="681" t="s">
        <v>438</v>
      </c>
      <c r="P1400" s="681" t="s">
        <v>439</v>
      </c>
      <c r="Q1400" s="681" t="s">
        <v>219</v>
      </c>
      <c r="R1400" s="678" t="s">
        <v>4</v>
      </c>
      <c r="S1400" s="679" t="s">
        <v>440</v>
      </c>
      <c r="T1400" s="678" t="s">
        <v>441</v>
      </c>
      <c r="U1400" s="682" t="s">
        <v>442</v>
      </c>
      <c r="V1400" s="682" t="s">
        <v>443</v>
      </c>
      <c r="W1400" s="682" t="s">
        <v>444</v>
      </c>
      <c r="X1400" s="682" t="s">
        <v>445</v>
      </c>
      <c r="Y1400" s="845" t="s">
        <v>446</v>
      </c>
      <c r="Z1400" s="845" t="s">
        <v>447</v>
      </c>
      <c r="AA1400" s="678" t="s">
        <v>448</v>
      </c>
      <c r="AB1400" s="678" t="s">
        <v>449</v>
      </c>
      <c r="AC1400" s="678" t="s">
        <v>450</v>
      </c>
      <c r="AD1400" s="678" t="s">
        <v>451</v>
      </c>
      <c r="AE1400" s="678" t="s">
        <v>452</v>
      </c>
      <c r="AF1400" s="678" t="s">
        <v>453</v>
      </c>
      <c r="AG1400" s="678" t="s">
        <v>444</v>
      </c>
      <c r="AH1400" s="693" t="s">
        <v>454</v>
      </c>
      <c r="AI1400" s="678" t="s">
        <v>455</v>
      </c>
      <c r="AJ1400" s="678" t="s">
        <v>456</v>
      </c>
      <c r="AK1400" s="678" t="s">
        <v>457</v>
      </c>
      <c r="AL1400" s="686" t="s">
        <v>458</v>
      </c>
      <c r="AM1400" s="687" t="s">
        <v>459</v>
      </c>
      <c r="AN1400" s="688" t="s">
        <v>460</v>
      </c>
      <c r="AO1400" s="688" t="s">
        <v>461</v>
      </c>
      <c r="AP1400" s="688" t="s">
        <v>462</v>
      </c>
      <c r="AQ1400" s="688" t="s">
        <v>463</v>
      </c>
      <c r="AR1400" s="688" t="s">
        <v>464</v>
      </c>
      <c r="AS1400" s="688" t="s">
        <v>465</v>
      </c>
      <c r="AT1400" s="688" t="s">
        <v>466</v>
      </c>
      <c r="AU1400" s="688" t="s">
        <v>467</v>
      </c>
      <c r="AV1400" s="688" t="s">
        <v>468</v>
      </c>
      <c r="AW1400" s="688" t="s">
        <v>469</v>
      </c>
      <c r="AX1400" s="688" t="s">
        <v>470</v>
      </c>
      <c r="AY1400" s="688" t="s">
        <v>471</v>
      </c>
      <c r="AZ1400" s="688" t="s">
        <v>472</v>
      </c>
      <c r="BA1400" s="688" t="s">
        <v>473</v>
      </c>
      <c r="BB1400" s="689" t="s">
        <v>474</v>
      </c>
      <c r="BC1400" s="689" t="s">
        <v>475</v>
      </c>
      <c r="BD1400" s="689" t="s">
        <v>476</v>
      </c>
      <c r="BE1400" s="689" t="s">
        <v>477</v>
      </c>
      <c r="BF1400" s="689" t="s">
        <v>478</v>
      </c>
      <c r="BG1400" s="689" t="s">
        <v>479</v>
      </c>
      <c r="BH1400" s="689" t="s">
        <v>480</v>
      </c>
      <c r="BI1400" s="683" t="s">
        <v>481</v>
      </c>
      <c r="BJ1400" s="690" t="s">
        <v>482</v>
      </c>
      <c r="BK1400" s="687" t="s">
        <v>483</v>
      </c>
      <c r="BL1400" s="683" t="s">
        <v>484</v>
      </c>
      <c r="BM1400" s="683" t="s">
        <v>485</v>
      </c>
      <c r="BN1400" s="689" t="s">
        <v>486</v>
      </c>
      <c r="BO1400" s="689" t="s">
        <v>487</v>
      </c>
      <c r="BP1400" s="689" t="s">
        <v>488</v>
      </c>
      <c r="BQ1400" s="689" t="s">
        <v>460</v>
      </c>
      <c r="BR1400" s="689" t="s">
        <v>489</v>
      </c>
      <c r="BS1400" s="683" t="s">
        <v>490</v>
      </c>
      <c r="BT1400" s="690" t="s">
        <v>482</v>
      </c>
      <c r="BU1400" s="687" t="s">
        <v>491</v>
      </c>
      <c r="BV1400" s="691" t="s">
        <v>492</v>
      </c>
      <c r="BW1400" s="691" t="s">
        <v>493</v>
      </c>
      <c r="BX1400" s="691" t="s">
        <v>494</v>
      </c>
      <c r="BY1400" s="691" t="s">
        <v>495</v>
      </c>
      <c r="BZ1400" s="691" t="s">
        <v>485</v>
      </c>
      <c r="CA1400" s="691" t="s">
        <v>496</v>
      </c>
      <c r="CB1400" s="691" t="s">
        <v>497</v>
      </c>
      <c r="CC1400" s="691" t="s">
        <v>498</v>
      </c>
      <c r="CD1400" s="691" t="s">
        <v>499</v>
      </c>
      <c r="CE1400" s="691" t="s">
        <v>500</v>
      </c>
      <c r="CF1400" s="691" t="s">
        <v>501</v>
      </c>
      <c r="CG1400" s="691" t="s">
        <v>502</v>
      </c>
      <c r="CH1400" s="691" t="s">
        <v>503</v>
      </c>
      <c r="CI1400" s="691" t="s">
        <v>504</v>
      </c>
      <c r="CJ1400" s="691" t="s">
        <v>505</v>
      </c>
      <c r="CK1400" s="691" t="s">
        <v>506</v>
      </c>
      <c r="CL1400" s="683" t="s">
        <v>507</v>
      </c>
      <c r="CM1400" s="687" t="s">
        <v>508</v>
      </c>
      <c r="CN1400" s="683" t="s">
        <v>509</v>
      </c>
      <c r="CO1400" s="692" t="s">
        <v>510</v>
      </c>
      <c r="CP1400" s="683" t="s">
        <v>511</v>
      </c>
      <c r="CQ1400" s="681" t="s">
        <v>512</v>
      </c>
      <c r="CR1400" s="678" t="s">
        <v>513</v>
      </c>
      <c r="CS1400" s="678" t="s">
        <v>514</v>
      </c>
      <c r="CT1400" s="679" t="s">
        <v>515</v>
      </c>
      <c r="CU1400" s="846" t="s">
        <v>516</v>
      </c>
      <c r="CV1400" s="679" t="s">
        <v>517</v>
      </c>
      <c r="CW1400" s="678" t="s">
        <v>518</v>
      </c>
      <c r="CX1400" s="678" t="s">
        <v>519</v>
      </c>
      <c r="CY1400" s="678" t="s">
        <v>520</v>
      </c>
      <c r="CZ1400" s="722" t="s">
        <v>444</v>
      </c>
      <c r="DA1400" s="695" t="s">
        <v>521</v>
      </c>
      <c r="DB1400" s="695" t="s">
        <v>522</v>
      </c>
      <c r="DC1400" s="695" t="s">
        <v>523</v>
      </c>
      <c r="DD1400" s="695" t="s">
        <v>219</v>
      </c>
      <c r="DE1400" s="695" t="s">
        <v>217</v>
      </c>
      <c r="DF1400" s="695" t="s">
        <v>437</v>
      </c>
      <c r="DG1400" s="695" t="s">
        <v>438</v>
      </c>
      <c r="DH1400" s="678" t="s">
        <v>745</v>
      </c>
      <c r="DI1400" s="679" t="s">
        <v>525</v>
      </c>
      <c r="DJ1400" s="679" t="s">
        <v>526</v>
      </c>
      <c r="DK1400" s="679" t="s">
        <v>527</v>
      </c>
      <c r="DL1400" s="678" t="s">
        <v>528</v>
      </c>
      <c r="DM1400" s="679" t="s">
        <v>529</v>
      </c>
      <c r="DN1400" s="679" t="s">
        <v>530</v>
      </c>
      <c r="DO1400" s="846" t="s">
        <v>531</v>
      </c>
      <c r="DP1400" s="679" t="s">
        <v>532</v>
      </c>
      <c r="DQ1400" s="700" t="s">
        <v>533</v>
      </c>
      <c r="DR1400" s="679" t="s">
        <v>534</v>
      </c>
      <c r="DS1400" s="678" t="s">
        <v>535</v>
      </c>
      <c r="DT1400" s="678" t="s">
        <v>536</v>
      </c>
      <c r="DU1400" s="701" t="s">
        <v>537</v>
      </c>
      <c r="DV1400" s="702" t="s">
        <v>538</v>
      </c>
      <c r="DW1400" s="701" t="s">
        <v>539</v>
      </c>
      <c r="DX1400" s="703" t="s">
        <v>540</v>
      </c>
      <c r="DY1400" s="701" t="s">
        <v>539</v>
      </c>
      <c r="DZ1400" s="703" t="s">
        <v>540</v>
      </c>
      <c r="EA1400" s="702" t="s">
        <v>539</v>
      </c>
      <c r="EB1400" s="704" t="s">
        <v>540</v>
      </c>
    </row>
    <row r="1401" spans="1:266" s="705" customFormat="1" ht="17.25" customHeight="1" x14ac:dyDescent="0.35">
      <c r="A1401" s="618" t="s">
        <v>308</v>
      </c>
      <c r="B1401" s="678"/>
      <c r="C1401" s="678"/>
      <c r="D1401" s="678"/>
      <c r="E1401" s="678"/>
      <c r="F1401" s="717" t="s">
        <v>563</v>
      </c>
      <c r="G1401" s="717"/>
      <c r="H1401" s="679"/>
      <c r="I1401" s="678"/>
      <c r="J1401" s="678"/>
      <c r="K1401" s="678"/>
      <c r="L1401" s="678"/>
      <c r="M1401" s="678"/>
      <c r="N1401" s="678"/>
      <c r="O1401" s="678"/>
      <c r="P1401" s="678"/>
      <c r="Q1401" s="678"/>
      <c r="R1401" s="678"/>
      <c r="S1401" s="678"/>
      <c r="T1401" s="678"/>
      <c r="U1401" s="678"/>
      <c r="V1401" s="678"/>
      <c r="W1401" s="678"/>
      <c r="X1401" s="678"/>
      <c r="Y1401" s="678"/>
      <c r="Z1401" s="679"/>
      <c r="AA1401" s="678"/>
      <c r="AB1401" s="678"/>
      <c r="AC1401" s="678"/>
      <c r="AD1401" s="678"/>
      <c r="AE1401" s="684"/>
      <c r="AF1401" s="679">
        <v>0</v>
      </c>
      <c r="AG1401" s="685"/>
      <c r="AH1401" s="685"/>
      <c r="AI1401" s="685"/>
      <c r="AJ1401" s="678"/>
      <c r="AK1401" s="684"/>
      <c r="AL1401" s="678"/>
      <c r="AM1401" s="678"/>
      <c r="AN1401" s="678"/>
      <c r="AO1401" s="678"/>
      <c r="AP1401" s="678"/>
      <c r="AQ1401" s="678"/>
      <c r="AR1401" s="678"/>
      <c r="AS1401" s="678"/>
      <c r="AT1401" s="678"/>
      <c r="AU1401" s="678"/>
      <c r="AV1401" s="678"/>
      <c r="AW1401" s="678"/>
      <c r="AX1401" s="678"/>
      <c r="AY1401" s="678"/>
      <c r="AZ1401" s="678"/>
      <c r="BA1401" s="678"/>
      <c r="BB1401" s="678"/>
      <c r="BC1401" s="678"/>
      <c r="BD1401" s="678"/>
      <c r="BE1401" s="678"/>
      <c r="BF1401" s="678"/>
      <c r="BG1401" s="678"/>
      <c r="BH1401" s="678"/>
      <c r="BI1401" s="678"/>
      <c r="BJ1401" s="678"/>
      <c r="BK1401" s="678"/>
      <c r="BL1401" s="678"/>
      <c r="BM1401" s="678"/>
      <c r="BN1401" s="678"/>
      <c r="BO1401" s="678"/>
      <c r="BP1401" s="678"/>
      <c r="BQ1401" s="678"/>
      <c r="BR1401" s="678"/>
      <c r="BS1401" s="678"/>
      <c r="BT1401" s="678"/>
      <c r="BU1401" s="678"/>
      <c r="BV1401" s="678"/>
      <c r="BW1401" s="678"/>
      <c r="BX1401" s="678"/>
      <c r="BY1401" s="678"/>
      <c r="BZ1401" s="678"/>
      <c r="CA1401" s="678"/>
      <c r="CB1401" s="678"/>
      <c r="CC1401" s="678"/>
      <c r="CD1401" s="678"/>
      <c r="CE1401" s="678"/>
      <c r="CF1401" s="678"/>
      <c r="CG1401" s="678"/>
      <c r="CH1401" s="678"/>
      <c r="CI1401" s="678"/>
      <c r="CJ1401" s="678"/>
      <c r="CK1401" s="678"/>
      <c r="CL1401" s="678" t="s">
        <v>308</v>
      </c>
      <c r="CM1401" s="678"/>
      <c r="CN1401" s="929"/>
      <c r="CO1401" s="678"/>
      <c r="CP1401" s="678"/>
      <c r="CQ1401" s="678" t="s">
        <v>308</v>
      </c>
      <c r="CR1401" s="678" t="s">
        <v>308</v>
      </c>
      <c r="CS1401" s="693"/>
      <c r="CT1401" s="695"/>
      <c r="CU1401" s="721"/>
      <c r="CV1401" s="679"/>
      <c r="CW1401" s="679"/>
      <c r="CX1401" s="695"/>
      <c r="CY1401" s="722">
        <v>0</v>
      </c>
      <c r="CZ1401" s="722">
        <v>0</v>
      </c>
      <c r="DA1401" s="695">
        <v>0</v>
      </c>
      <c r="DB1401" s="695">
        <v>0</v>
      </c>
      <c r="DC1401" s="695">
        <v>0</v>
      </c>
      <c r="DD1401" s="695">
        <v>0</v>
      </c>
      <c r="DE1401" s="695">
        <v>0</v>
      </c>
      <c r="DF1401" s="695">
        <v>0</v>
      </c>
      <c r="DG1401" s="695">
        <v>0</v>
      </c>
      <c r="DH1401" s="679">
        <v>0</v>
      </c>
      <c r="DI1401" s="679">
        <v>0</v>
      </c>
      <c r="DJ1401" s="679">
        <v>0</v>
      </c>
      <c r="DK1401" s="679">
        <v>0</v>
      </c>
      <c r="DL1401" s="679">
        <v>0</v>
      </c>
      <c r="DM1401" s="679">
        <v>0</v>
      </c>
      <c r="DN1401" s="679">
        <v>0</v>
      </c>
      <c r="DO1401" s="846">
        <v>0</v>
      </c>
      <c r="DP1401" s="679"/>
      <c r="DQ1401" s="679"/>
      <c r="DR1401" s="679"/>
      <c r="DS1401" s="679"/>
      <c r="DT1401" s="695"/>
      <c r="DU1401" s="684"/>
      <c r="DV1401" s="684"/>
      <c r="DW1401" s="679"/>
      <c r="DX1401" s="724"/>
      <c r="DY1401" s="679" t="s">
        <v>308</v>
      </c>
      <c r="DZ1401" s="724" t="s">
        <v>308</v>
      </c>
      <c r="EA1401" s="679"/>
      <c r="EB1401" s="724"/>
    </row>
    <row r="1402" spans="1:266" ht="17.25" customHeight="1" x14ac:dyDescent="0.35">
      <c r="A1402" s="618" t="s">
        <v>2717</v>
      </c>
      <c r="B1402" s="730">
        <v>49</v>
      </c>
      <c r="C1402" s="730" t="s">
        <v>2553</v>
      </c>
      <c r="D1402" s="730" t="s">
        <v>2539</v>
      </c>
      <c r="E1402" s="730">
        <v>24</v>
      </c>
      <c r="F1402" s="731" t="s">
        <v>574</v>
      </c>
      <c r="G1402" s="732">
        <v>1</v>
      </c>
      <c r="H1402" s="826">
        <v>46199</v>
      </c>
      <c r="I1402" s="730">
        <v>36</v>
      </c>
      <c r="J1402" s="730" t="s">
        <v>308</v>
      </c>
      <c r="K1402" s="730">
        <v>36</v>
      </c>
      <c r="L1402" s="730" t="s">
        <v>2718</v>
      </c>
      <c r="M1402" s="734" t="s">
        <v>2717</v>
      </c>
      <c r="N1402" s="735" t="s">
        <v>390</v>
      </c>
      <c r="O1402" s="735" t="s">
        <v>390</v>
      </c>
      <c r="P1402" s="735" t="s">
        <v>390</v>
      </c>
      <c r="Q1402" s="735">
        <v>0</v>
      </c>
      <c r="R1402" s="734" t="s">
        <v>2475</v>
      </c>
      <c r="S1402" s="734" t="s">
        <v>308</v>
      </c>
      <c r="T1402" s="734" t="s">
        <v>2483</v>
      </c>
      <c r="U1402" s="734">
        <v>880</v>
      </c>
      <c r="V1402" s="734" t="s">
        <v>308</v>
      </c>
      <c r="W1402" s="734" t="s">
        <v>218</v>
      </c>
      <c r="X1402" s="736">
        <v>0</v>
      </c>
      <c r="Y1402" s="734"/>
      <c r="Z1402" s="926"/>
      <c r="AA1402" s="734" t="s">
        <v>53</v>
      </c>
      <c r="AB1402" s="734" t="s">
        <v>863</v>
      </c>
      <c r="AC1402" s="734" t="s">
        <v>589</v>
      </c>
      <c r="AD1402" s="734">
        <v>822</v>
      </c>
      <c r="AE1402" s="738">
        <v>822</v>
      </c>
      <c r="AF1402" s="737" t="s">
        <v>390</v>
      </c>
      <c r="AG1402" s="739"/>
      <c r="AH1402" s="765"/>
      <c r="AI1402" s="739" t="s">
        <v>308</v>
      </c>
      <c r="AJ1402" s="740">
        <v>1</v>
      </c>
      <c r="AK1402" s="741"/>
      <c r="AL1402" s="742"/>
      <c r="AM1402" s="743">
        <v>0</v>
      </c>
      <c r="AN1402" s="743"/>
      <c r="AO1402" s="743"/>
      <c r="AP1402" s="743">
        <v>0</v>
      </c>
      <c r="AQ1402" s="743">
        <v>0</v>
      </c>
      <c r="AR1402" s="743">
        <v>0</v>
      </c>
      <c r="AS1402" s="743"/>
      <c r="AT1402" s="743"/>
      <c r="AU1402" s="743"/>
      <c r="AV1402" s="743"/>
      <c r="AW1402" s="743"/>
      <c r="AX1402" s="743"/>
      <c r="AY1402" s="743"/>
      <c r="AZ1402" s="743"/>
      <c r="BA1402" s="743"/>
      <c r="BB1402" s="743">
        <v>0</v>
      </c>
      <c r="BC1402" s="743">
        <v>0</v>
      </c>
      <c r="BD1402" s="743">
        <v>0</v>
      </c>
      <c r="BE1402" s="743">
        <v>0</v>
      </c>
      <c r="BF1402" s="743">
        <v>0</v>
      </c>
      <c r="BG1402" s="743">
        <v>0</v>
      </c>
      <c r="BH1402" s="743">
        <v>0</v>
      </c>
      <c r="BI1402" s="743">
        <v>0</v>
      </c>
      <c r="BJ1402" s="743"/>
      <c r="BK1402" s="743">
        <v>0</v>
      </c>
      <c r="BL1402" s="743">
        <v>0</v>
      </c>
      <c r="BM1402" s="743">
        <v>0</v>
      </c>
      <c r="BN1402" s="743" t="s">
        <v>308</v>
      </c>
      <c r="BO1402" s="743" t="s">
        <v>308</v>
      </c>
      <c r="BP1402" s="743" t="s">
        <v>308</v>
      </c>
      <c r="BQ1402" s="743" t="s">
        <v>308</v>
      </c>
      <c r="BR1402" s="743"/>
      <c r="BS1402" s="743">
        <v>0</v>
      </c>
      <c r="BT1402" s="743"/>
      <c r="BU1402" s="743">
        <v>0</v>
      </c>
      <c r="BV1402" s="743">
        <v>0</v>
      </c>
      <c r="BW1402" s="743">
        <v>0</v>
      </c>
      <c r="BX1402" s="743">
        <v>0</v>
      </c>
      <c r="BY1402" s="743">
        <v>0</v>
      </c>
      <c r="BZ1402" s="743">
        <v>0</v>
      </c>
      <c r="CA1402" s="743"/>
      <c r="CB1402" s="743"/>
      <c r="CC1402" s="743"/>
      <c r="CD1402" s="743"/>
      <c r="CE1402" s="743"/>
      <c r="CF1402" s="743"/>
      <c r="CG1402" s="743"/>
      <c r="CH1402" s="743"/>
      <c r="CI1402" s="743"/>
      <c r="CJ1402" s="743"/>
      <c r="CK1402" s="736">
        <v>0</v>
      </c>
      <c r="CL1402" s="736">
        <v>0</v>
      </c>
      <c r="CM1402" s="736" t="s">
        <v>397</v>
      </c>
      <c r="CN1402" s="736" t="s">
        <v>397</v>
      </c>
      <c r="CO1402" s="736">
        <v>0</v>
      </c>
      <c r="CP1402" s="736">
        <v>0</v>
      </c>
      <c r="CQ1402" s="736">
        <v>0</v>
      </c>
      <c r="CR1402" s="734">
        <v>72</v>
      </c>
      <c r="CS1402" s="892"/>
      <c r="CT1402" s="745">
        <v>46273</v>
      </c>
      <c r="CU1402" s="746" t="s">
        <v>571</v>
      </c>
      <c r="CV1402" s="737"/>
      <c r="CW1402" s="737"/>
      <c r="CX1402" s="745">
        <v>46241</v>
      </c>
      <c r="CY1402" s="747">
        <v>0</v>
      </c>
      <c r="CZ1402" s="747">
        <v>0</v>
      </c>
      <c r="DA1402" s="748">
        <v>0</v>
      </c>
      <c r="DB1402" s="748">
        <v>0</v>
      </c>
      <c r="DC1402" s="748">
        <v>0</v>
      </c>
      <c r="DD1402" s="748" t="s">
        <v>397</v>
      </c>
      <c r="DE1402" s="749" t="s">
        <v>390</v>
      </c>
      <c r="DF1402" s="749" t="s">
        <v>390</v>
      </c>
      <c r="DG1402" s="749" t="s">
        <v>390</v>
      </c>
      <c r="DH1402" s="750">
        <v>0</v>
      </c>
      <c r="DI1402" s="737" t="s">
        <v>397</v>
      </c>
      <c r="DJ1402" s="737" t="s">
        <v>390</v>
      </c>
      <c r="DK1402" s="737" t="s">
        <v>390</v>
      </c>
      <c r="DL1402" s="737" t="s">
        <v>390</v>
      </c>
      <c r="DM1402" s="737" t="s">
        <v>390</v>
      </c>
      <c r="DN1402" s="737" t="s">
        <v>390</v>
      </c>
      <c r="DO1402" s="762">
        <v>0</v>
      </c>
      <c r="DP1402" s="737">
        <v>46269</v>
      </c>
      <c r="DQ1402" s="737">
        <v>46269</v>
      </c>
      <c r="DR1402" s="737">
        <v>46269</v>
      </c>
      <c r="DS1402" s="750">
        <v>46269</v>
      </c>
      <c r="DT1402" s="752">
        <v>46269</v>
      </c>
      <c r="DU1402" s="753">
        <v>0</v>
      </c>
      <c r="DV1402" s="753" t="s">
        <v>308</v>
      </c>
      <c r="DW1402" s="754">
        <v>46269</v>
      </c>
      <c r="DX1402" s="755">
        <v>46269</v>
      </c>
      <c r="DY1402" s="754" t="e">
        <v>#VALUE!</v>
      </c>
      <c r="DZ1402" s="754" t="e">
        <v>#VALUE!</v>
      </c>
      <c r="EA1402" s="754" t="e">
        <v>#VALUE!</v>
      </c>
      <c r="EB1402" s="754" t="e">
        <v>#VALUE!</v>
      </c>
      <c r="HA1402" s="756" t="s">
        <v>397</v>
      </c>
      <c r="HB1402" s="756" t="s">
        <v>397</v>
      </c>
      <c r="HC1402" s="756" t="s">
        <v>397</v>
      </c>
      <c r="HD1402" s="756" t="s">
        <v>397</v>
      </c>
      <c r="HE1402" s="756" t="s">
        <v>397</v>
      </c>
      <c r="HF1402" s="756" t="s">
        <v>397</v>
      </c>
      <c r="HG1402" s="756" t="s">
        <v>397</v>
      </c>
      <c r="HH1402" s="756" t="s">
        <v>397</v>
      </c>
      <c r="HI1402" s="756" t="s">
        <v>397</v>
      </c>
      <c r="HJ1402" s="756" t="s">
        <v>397</v>
      </c>
      <c r="HK1402"/>
      <c r="HL1402"/>
      <c r="HM1402"/>
      <c r="HN1402" s="756" t="str">
        <f t="shared" ref="HN1402:HN1439" si="47">IF(HA1402&lt;&gt;"X","SDI",IF(HE1402&lt;&gt;"X","CBMJ",IF(HK1402&lt;&gt;"X","AUTO PRINT","INHOUSE")))</f>
        <v>AUTO PRINT</v>
      </c>
      <c r="HO1402"/>
      <c r="HP1402" s="757" t="s">
        <v>572</v>
      </c>
      <c r="HQ1402" s="757" t="s">
        <v>572</v>
      </c>
      <c r="HR1402" s="757" t="s">
        <v>572</v>
      </c>
      <c r="HS1402"/>
      <c r="HW1402" s="758"/>
      <c r="HX1402"/>
      <c r="HY1402" s="759" t="s">
        <v>3367</v>
      </c>
      <c r="HZ1402" s="759" t="s">
        <v>3367</v>
      </c>
      <c r="IA1402" s="759" t="s">
        <v>3367</v>
      </c>
      <c r="IC1402" s="760" t="s">
        <v>572</v>
      </c>
      <c r="ID1402" s="760" t="s">
        <v>572</v>
      </c>
      <c r="IE1402" s="760" t="s">
        <v>572</v>
      </c>
      <c r="IF1402" s="761" t="s">
        <v>572</v>
      </c>
      <c r="IG1402" s="619" t="str">
        <f t="shared" ref="IG1402:IG1439" si="48">IF(COUNTIF(IC1402:IF1402,"AUTO PRINTING*")&gt;0,"AUTO PRINTING","IN HOUSE (MANUAL)")</f>
        <v>IN HOUSE (MANUAL)</v>
      </c>
      <c r="II1402" s="761" t="s">
        <v>572</v>
      </c>
      <c r="IK1402" s="761" t="str">
        <f>IFERROR(VLOOKUP($M1402,#REF!,13,0),"IN HOUSE (MANUAL)")</f>
        <v>IN HOUSE (MANUAL)</v>
      </c>
      <c r="IM1402" s="760" t="s">
        <v>572</v>
      </c>
      <c r="IN1402" s="760" t="s">
        <v>572</v>
      </c>
      <c r="IO1402" s="760" t="s">
        <v>572</v>
      </c>
      <c r="IQ1402" s="760" t="s">
        <v>572</v>
      </c>
      <c r="IR1402" s="760" t="s">
        <v>572</v>
      </c>
      <c r="IT1402" s="760" t="s">
        <v>572</v>
      </c>
      <c r="IV1402" s="760" t="s">
        <v>572</v>
      </c>
      <c r="IW1402" s="760" t="s">
        <v>572</v>
      </c>
      <c r="IY1402" s="760" t="s">
        <v>572</v>
      </c>
      <c r="IZ1402" s="760" t="s">
        <v>572</v>
      </c>
      <c r="JB1402" s="760" t="s">
        <v>572</v>
      </c>
      <c r="JC1402" s="760" t="s">
        <v>572</v>
      </c>
      <c r="JE1402" s="760" t="s">
        <v>572</v>
      </c>
      <c r="JF1402" s="760" t="s">
        <v>572</v>
      </c>
    </row>
    <row r="1403" spans="1:266" ht="16.5" customHeight="1" collapsed="1" x14ac:dyDescent="0.35">
      <c r="A1403" s="618" t="s">
        <v>2719</v>
      </c>
      <c r="B1403" s="730">
        <v>52</v>
      </c>
      <c r="C1403" s="730" t="s">
        <v>2553</v>
      </c>
      <c r="D1403" s="730" t="s">
        <v>2539</v>
      </c>
      <c r="E1403" s="730">
        <v>24</v>
      </c>
      <c r="F1403" s="731" t="s">
        <v>574</v>
      </c>
      <c r="G1403" s="732">
        <v>1</v>
      </c>
      <c r="H1403" s="733">
        <v>46202</v>
      </c>
      <c r="I1403" s="730">
        <v>36</v>
      </c>
      <c r="J1403" s="730" t="s">
        <v>308</v>
      </c>
      <c r="K1403" s="730">
        <v>38</v>
      </c>
      <c r="L1403" s="730" t="s">
        <v>2720</v>
      </c>
      <c r="M1403" s="735" t="s">
        <v>2719</v>
      </c>
      <c r="N1403" s="735" t="s">
        <v>390</v>
      </c>
      <c r="O1403" s="735" t="s">
        <v>390</v>
      </c>
      <c r="P1403" s="735" t="s">
        <v>390</v>
      </c>
      <c r="Q1403" s="735">
        <v>0</v>
      </c>
      <c r="R1403" s="735" t="s">
        <v>2475</v>
      </c>
      <c r="S1403" s="735" t="s">
        <v>308</v>
      </c>
      <c r="T1403" s="735" t="s">
        <v>2721</v>
      </c>
      <c r="U1403" s="735">
        <v>880</v>
      </c>
      <c r="V1403" s="735" t="s">
        <v>308</v>
      </c>
      <c r="W1403" s="735" t="s">
        <v>218</v>
      </c>
      <c r="X1403" s="768">
        <v>0</v>
      </c>
      <c r="Y1403" s="735"/>
      <c r="Z1403" s="763"/>
      <c r="AA1403" s="735" t="s">
        <v>53</v>
      </c>
      <c r="AB1403" s="735" t="s">
        <v>863</v>
      </c>
      <c r="AC1403" s="735" t="s">
        <v>608</v>
      </c>
      <c r="AD1403" s="735">
        <v>882</v>
      </c>
      <c r="AE1403" s="764">
        <v>882</v>
      </c>
      <c r="AF1403" s="737" t="s">
        <v>390</v>
      </c>
      <c r="AG1403" s="765"/>
      <c r="AH1403" s="765"/>
      <c r="AI1403" s="765" t="s">
        <v>308</v>
      </c>
      <c r="AJ1403" s="740">
        <v>4</v>
      </c>
      <c r="AK1403" s="766"/>
      <c r="AL1403" s="740"/>
      <c r="AM1403" s="767">
        <v>0</v>
      </c>
      <c r="AN1403" s="767"/>
      <c r="AO1403" s="767"/>
      <c r="AP1403" s="767">
        <v>0</v>
      </c>
      <c r="AQ1403" s="767">
        <v>0</v>
      </c>
      <c r="AR1403" s="767">
        <v>0</v>
      </c>
      <c r="AS1403" s="767"/>
      <c r="AT1403" s="767"/>
      <c r="AU1403" s="767"/>
      <c r="AV1403" s="767"/>
      <c r="AW1403" s="767"/>
      <c r="AX1403" s="767"/>
      <c r="AY1403" s="767"/>
      <c r="AZ1403" s="767"/>
      <c r="BA1403" s="767"/>
      <c r="BB1403" s="767">
        <v>0</v>
      </c>
      <c r="BC1403" s="767">
        <v>0</v>
      </c>
      <c r="BD1403" s="767">
        <v>0</v>
      </c>
      <c r="BE1403" s="767">
        <v>0</v>
      </c>
      <c r="BF1403" s="767">
        <v>0</v>
      </c>
      <c r="BG1403" s="767">
        <v>0</v>
      </c>
      <c r="BH1403" s="767">
        <v>0</v>
      </c>
      <c r="BI1403" s="767">
        <v>0</v>
      </c>
      <c r="BJ1403" s="767"/>
      <c r="BK1403" s="767">
        <v>0</v>
      </c>
      <c r="BL1403" s="767">
        <v>0</v>
      </c>
      <c r="BM1403" s="767">
        <v>0</v>
      </c>
      <c r="BN1403" s="767" t="s">
        <v>308</v>
      </c>
      <c r="BO1403" s="767" t="s">
        <v>308</v>
      </c>
      <c r="BP1403" s="767" t="s">
        <v>308</v>
      </c>
      <c r="BQ1403" s="767" t="s">
        <v>308</v>
      </c>
      <c r="BR1403" s="767"/>
      <c r="BS1403" s="767">
        <v>0</v>
      </c>
      <c r="BT1403" s="767"/>
      <c r="BU1403" s="767">
        <v>0</v>
      </c>
      <c r="BV1403" s="767">
        <v>0</v>
      </c>
      <c r="BW1403" s="767">
        <v>0</v>
      </c>
      <c r="BX1403" s="767">
        <v>0</v>
      </c>
      <c r="BY1403" s="767">
        <v>0</v>
      </c>
      <c r="BZ1403" s="767">
        <v>0</v>
      </c>
      <c r="CA1403" s="767"/>
      <c r="CB1403" s="767"/>
      <c r="CC1403" s="767"/>
      <c r="CD1403" s="767"/>
      <c r="CE1403" s="767"/>
      <c r="CF1403" s="767"/>
      <c r="CG1403" s="767"/>
      <c r="CH1403" s="767"/>
      <c r="CI1403" s="767"/>
      <c r="CJ1403" s="767"/>
      <c r="CK1403" s="768">
        <v>31</v>
      </c>
      <c r="CL1403" s="768">
        <v>0</v>
      </c>
      <c r="CM1403" s="768" t="s">
        <v>397</v>
      </c>
      <c r="CN1403" s="768" t="s">
        <v>397</v>
      </c>
      <c r="CO1403" s="768">
        <v>0</v>
      </c>
      <c r="CP1403" s="768">
        <v>0</v>
      </c>
      <c r="CQ1403" s="768">
        <v>0</v>
      </c>
      <c r="CR1403" s="735">
        <v>113</v>
      </c>
      <c r="CS1403" s="769"/>
      <c r="CT1403" s="745">
        <v>46288</v>
      </c>
      <c r="CU1403" s="746" t="s">
        <v>1289</v>
      </c>
      <c r="CV1403" s="763"/>
      <c r="CW1403" s="763"/>
      <c r="CX1403" s="745">
        <v>46227</v>
      </c>
      <c r="CY1403" s="747">
        <v>0</v>
      </c>
      <c r="CZ1403" s="747">
        <v>0</v>
      </c>
      <c r="DA1403" s="748">
        <v>0</v>
      </c>
      <c r="DB1403" s="748">
        <v>0</v>
      </c>
      <c r="DC1403" s="748">
        <v>0</v>
      </c>
      <c r="DD1403" s="748" t="s">
        <v>397</v>
      </c>
      <c r="DE1403" s="748" t="s">
        <v>390</v>
      </c>
      <c r="DF1403" s="748" t="s">
        <v>390</v>
      </c>
      <c r="DG1403" s="748" t="s">
        <v>390</v>
      </c>
      <c r="DH1403" s="770">
        <v>0</v>
      </c>
      <c r="DI1403" s="763" t="s">
        <v>397</v>
      </c>
      <c r="DJ1403" s="763" t="s">
        <v>390</v>
      </c>
      <c r="DK1403" s="763" t="s">
        <v>390</v>
      </c>
      <c r="DL1403" s="763" t="s">
        <v>390</v>
      </c>
      <c r="DM1403" s="763" t="s">
        <v>390</v>
      </c>
      <c r="DN1403" s="763" t="s">
        <v>390</v>
      </c>
      <c r="DO1403" s="931">
        <v>0</v>
      </c>
      <c r="DP1403" s="763">
        <v>46283</v>
      </c>
      <c r="DQ1403" s="737">
        <v>46283</v>
      </c>
      <c r="DR1403" s="763">
        <v>46283</v>
      </c>
      <c r="DS1403" s="770">
        <v>46283</v>
      </c>
      <c r="DT1403" s="752">
        <v>46283</v>
      </c>
      <c r="DU1403" s="753">
        <v>-14</v>
      </c>
      <c r="DV1403" s="753" t="s">
        <v>308</v>
      </c>
      <c r="DW1403" s="754">
        <v>46269</v>
      </c>
      <c r="DX1403" s="755">
        <v>46269</v>
      </c>
      <c r="DY1403" s="754" t="e">
        <v>#VALUE!</v>
      </c>
      <c r="DZ1403" s="754" t="e">
        <v>#VALUE!</v>
      </c>
      <c r="EA1403" s="754" t="e">
        <v>#VALUE!</v>
      </c>
      <c r="EB1403" s="754" t="e">
        <v>#VALUE!</v>
      </c>
      <c r="HA1403" s="756" t="s">
        <v>397</v>
      </c>
      <c r="HB1403" s="756" t="s">
        <v>397</v>
      </c>
      <c r="HC1403" s="756" t="s">
        <v>397</v>
      </c>
      <c r="HD1403" s="756" t="s">
        <v>397</v>
      </c>
      <c r="HE1403" s="756" t="s">
        <v>397</v>
      </c>
      <c r="HF1403" s="756" t="s">
        <v>397</v>
      </c>
      <c r="HG1403" s="756" t="s">
        <v>397</v>
      </c>
      <c r="HH1403" s="756" t="s">
        <v>397</v>
      </c>
      <c r="HI1403" s="756" t="s">
        <v>397</v>
      </c>
      <c r="HJ1403" s="756" t="s">
        <v>397</v>
      </c>
      <c r="HK1403"/>
      <c r="HL1403"/>
      <c r="HM1403"/>
      <c r="HN1403" s="756" t="str">
        <f t="shared" si="47"/>
        <v>AUTO PRINT</v>
      </c>
      <c r="HO1403"/>
      <c r="HP1403" s="757" t="s">
        <v>572</v>
      </c>
      <c r="HQ1403" s="757" t="s">
        <v>572</v>
      </c>
      <c r="HR1403" s="757" t="s">
        <v>572</v>
      </c>
      <c r="HS1403"/>
      <c r="HW1403" s="758"/>
      <c r="HX1403"/>
      <c r="HY1403" s="759" t="s">
        <v>3367</v>
      </c>
      <c r="HZ1403" s="759" t="s">
        <v>3367</v>
      </c>
      <c r="IA1403" s="759" t="s">
        <v>3367</v>
      </c>
      <c r="IC1403" s="760" t="s">
        <v>572</v>
      </c>
      <c r="ID1403" s="760" t="s">
        <v>572</v>
      </c>
      <c r="IE1403" s="760" t="s">
        <v>572</v>
      </c>
      <c r="IF1403" s="761" t="s">
        <v>572</v>
      </c>
      <c r="IG1403" s="619" t="str">
        <f t="shared" si="48"/>
        <v>IN HOUSE (MANUAL)</v>
      </c>
      <c r="II1403" s="761" t="s">
        <v>572</v>
      </c>
      <c r="IK1403" s="761" t="str">
        <f>IFERROR(VLOOKUP($M1403,#REF!,13,0),"IN HOUSE (MANUAL)")</f>
        <v>IN HOUSE (MANUAL)</v>
      </c>
      <c r="IM1403" s="760" t="s">
        <v>572</v>
      </c>
      <c r="IN1403" s="760" t="s">
        <v>572</v>
      </c>
      <c r="IO1403" s="760" t="s">
        <v>572</v>
      </c>
      <c r="IQ1403" s="760" t="s">
        <v>572</v>
      </c>
      <c r="IR1403" s="760" t="s">
        <v>572</v>
      </c>
      <c r="IT1403" s="760" t="s">
        <v>572</v>
      </c>
      <c r="IV1403" s="760" t="s">
        <v>572</v>
      </c>
      <c r="IW1403" s="760" t="s">
        <v>572</v>
      </c>
      <c r="IY1403" s="760" t="s">
        <v>572</v>
      </c>
      <c r="IZ1403" s="760" t="s">
        <v>572</v>
      </c>
      <c r="JB1403" s="760" t="s">
        <v>572</v>
      </c>
      <c r="JC1403" s="760" t="s">
        <v>572</v>
      </c>
      <c r="JE1403" s="760" t="s">
        <v>572</v>
      </c>
      <c r="JF1403" s="760" t="s">
        <v>572</v>
      </c>
    </row>
    <row r="1404" spans="1:266" ht="17.25" customHeight="1" x14ac:dyDescent="0.35">
      <c r="A1404" s="618" t="s">
        <v>2722</v>
      </c>
      <c r="B1404" s="730">
        <v>53</v>
      </c>
      <c r="C1404" s="730" t="s">
        <v>2553</v>
      </c>
      <c r="D1404" s="730" t="s">
        <v>2539</v>
      </c>
      <c r="E1404" s="730">
        <v>24</v>
      </c>
      <c r="F1404" s="731" t="s">
        <v>566</v>
      </c>
      <c r="G1404" s="732">
        <v>1</v>
      </c>
      <c r="H1404" s="733">
        <v>46202</v>
      </c>
      <c r="I1404" s="730">
        <v>36</v>
      </c>
      <c r="J1404" s="730" t="s">
        <v>308</v>
      </c>
      <c r="K1404" s="730">
        <v>38</v>
      </c>
      <c r="L1404" s="730" t="s">
        <v>2723</v>
      </c>
      <c r="M1404" s="735" t="s">
        <v>2722</v>
      </c>
      <c r="N1404" s="735" t="s">
        <v>390</v>
      </c>
      <c r="O1404" s="735" t="s">
        <v>390</v>
      </c>
      <c r="P1404" s="735" t="s">
        <v>390</v>
      </c>
      <c r="Q1404" s="735">
        <v>0</v>
      </c>
      <c r="R1404" s="735" t="s">
        <v>2475</v>
      </c>
      <c r="S1404" s="735" t="s">
        <v>308</v>
      </c>
      <c r="T1404" s="735" t="s">
        <v>2721</v>
      </c>
      <c r="U1404" s="735">
        <v>880</v>
      </c>
      <c r="V1404" s="735" t="s">
        <v>308</v>
      </c>
      <c r="W1404" s="735" t="s">
        <v>218</v>
      </c>
      <c r="X1404" s="768">
        <v>0</v>
      </c>
      <c r="Y1404" s="735"/>
      <c r="Z1404" s="763"/>
      <c r="AA1404" s="735" t="s">
        <v>53</v>
      </c>
      <c r="AB1404" s="735" t="s">
        <v>863</v>
      </c>
      <c r="AC1404" s="735" t="s">
        <v>608</v>
      </c>
      <c r="AD1404" s="735">
        <v>720</v>
      </c>
      <c r="AE1404" s="764">
        <v>720</v>
      </c>
      <c r="AF1404" s="737" t="s">
        <v>390</v>
      </c>
      <c r="AG1404" s="765"/>
      <c r="AH1404" s="765"/>
      <c r="AI1404" s="765" t="s">
        <v>308</v>
      </c>
      <c r="AJ1404" s="740">
        <v>5</v>
      </c>
      <c r="AK1404" s="766"/>
      <c r="AL1404" s="740"/>
      <c r="AM1404" s="767">
        <v>0</v>
      </c>
      <c r="AN1404" s="767"/>
      <c r="AO1404" s="767"/>
      <c r="AP1404" s="767">
        <v>0</v>
      </c>
      <c r="AQ1404" s="767">
        <v>0</v>
      </c>
      <c r="AR1404" s="767">
        <v>0</v>
      </c>
      <c r="AS1404" s="767"/>
      <c r="AT1404" s="767"/>
      <c r="AU1404" s="767"/>
      <c r="AV1404" s="767"/>
      <c r="AW1404" s="767"/>
      <c r="AX1404" s="767"/>
      <c r="AY1404" s="767"/>
      <c r="AZ1404" s="767"/>
      <c r="BA1404" s="767"/>
      <c r="BB1404" s="767">
        <v>0</v>
      </c>
      <c r="BC1404" s="767">
        <v>0</v>
      </c>
      <c r="BD1404" s="767">
        <v>0</v>
      </c>
      <c r="BE1404" s="767">
        <v>0</v>
      </c>
      <c r="BF1404" s="767">
        <v>0</v>
      </c>
      <c r="BG1404" s="767">
        <v>0</v>
      </c>
      <c r="BH1404" s="767">
        <v>0</v>
      </c>
      <c r="BI1404" s="767">
        <v>0</v>
      </c>
      <c r="BJ1404" s="767"/>
      <c r="BK1404" s="767">
        <v>0</v>
      </c>
      <c r="BL1404" s="767">
        <v>0</v>
      </c>
      <c r="BM1404" s="767">
        <v>0</v>
      </c>
      <c r="BN1404" s="767" t="s">
        <v>308</v>
      </c>
      <c r="BO1404" s="767" t="s">
        <v>308</v>
      </c>
      <c r="BP1404" s="767" t="s">
        <v>308</v>
      </c>
      <c r="BQ1404" s="767" t="s">
        <v>308</v>
      </c>
      <c r="BR1404" s="767"/>
      <c r="BS1404" s="767">
        <v>0</v>
      </c>
      <c r="BT1404" s="767"/>
      <c r="BU1404" s="767">
        <v>0</v>
      </c>
      <c r="BV1404" s="767">
        <v>0</v>
      </c>
      <c r="BW1404" s="767">
        <v>0</v>
      </c>
      <c r="BX1404" s="767">
        <v>0</v>
      </c>
      <c r="BY1404" s="767">
        <v>0</v>
      </c>
      <c r="BZ1404" s="767">
        <v>0</v>
      </c>
      <c r="CA1404" s="767"/>
      <c r="CB1404" s="767"/>
      <c r="CC1404" s="767"/>
      <c r="CD1404" s="767"/>
      <c r="CE1404" s="767"/>
      <c r="CF1404" s="767"/>
      <c r="CG1404" s="767"/>
      <c r="CH1404" s="767"/>
      <c r="CI1404" s="767"/>
      <c r="CJ1404" s="767"/>
      <c r="CK1404" s="768">
        <v>0</v>
      </c>
      <c r="CL1404" s="768">
        <v>0</v>
      </c>
      <c r="CM1404" s="768" t="s">
        <v>397</v>
      </c>
      <c r="CN1404" s="768" t="s">
        <v>397</v>
      </c>
      <c r="CO1404" s="768">
        <v>0</v>
      </c>
      <c r="CP1404" s="768">
        <v>0</v>
      </c>
      <c r="CQ1404" s="768">
        <v>0</v>
      </c>
      <c r="CR1404" s="735">
        <v>150</v>
      </c>
      <c r="CS1404" s="769"/>
      <c r="CT1404" s="745">
        <v>46288</v>
      </c>
      <c r="CU1404" s="746" t="s">
        <v>1289</v>
      </c>
      <c r="CV1404" s="763"/>
      <c r="CW1404" s="763"/>
      <c r="CX1404" s="745">
        <v>46227</v>
      </c>
      <c r="CY1404" s="747">
        <v>0</v>
      </c>
      <c r="CZ1404" s="747">
        <v>0</v>
      </c>
      <c r="DA1404" s="748">
        <v>0</v>
      </c>
      <c r="DB1404" s="748">
        <v>0</v>
      </c>
      <c r="DC1404" s="748">
        <v>0</v>
      </c>
      <c r="DD1404" s="748" t="s">
        <v>397</v>
      </c>
      <c r="DE1404" s="748" t="s">
        <v>390</v>
      </c>
      <c r="DF1404" s="748" t="s">
        <v>390</v>
      </c>
      <c r="DG1404" s="748" t="s">
        <v>390</v>
      </c>
      <c r="DH1404" s="770">
        <v>0</v>
      </c>
      <c r="DI1404" s="763" t="s">
        <v>397</v>
      </c>
      <c r="DJ1404" s="763" t="s">
        <v>390</v>
      </c>
      <c r="DK1404" s="763" t="s">
        <v>390</v>
      </c>
      <c r="DL1404" s="763" t="s">
        <v>390</v>
      </c>
      <c r="DM1404" s="763" t="s">
        <v>390</v>
      </c>
      <c r="DN1404" s="763" t="s">
        <v>390</v>
      </c>
      <c r="DO1404" s="931">
        <v>0</v>
      </c>
      <c r="DP1404" s="763">
        <v>46283</v>
      </c>
      <c r="DQ1404" s="737">
        <v>46283</v>
      </c>
      <c r="DR1404" s="763">
        <v>46283</v>
      </c>
      <c r="DS1404" s="770">
        <v>46283</v>
      </c>
      <c r="DT1404" s="752">
        <v>46283</v>
      </c>
      <c r="DU1404" s="753">
        <v>-14</v>
      </c>
      <c r="DV1404" s="753" t="s">
        <v>308</v>
      </c>
      <c r="DW1404" s="754">
        <v>46269</v>
      </c>
      <c r="DX1404" s="755">
        <v>46269</v>
      </c>
      <c r="DY1404" s="754" t="e">
        <v>#VALUE!</v>
      </c>
      <c r="DZ1404" s="754" t="e">
        <v>#VALUE!</v>
      </c>
      <c r="EA1404" s="754" t="e">
        <v>#VALUE!</v>
      </c>
      <c r="EB1404" s="754" t="e">
        <v>#VALUE!</v>
      </c>
      <c r="HA1404" s="756" t="s">
        <v>397</v>
      </c>
      <c r="HB1404" s="756" t="s">
        <v>397</v>
      </c>
      <c r="HC1404" s="756" t="s">
        <v>397</v>
      </c>
      <c r="HD1404" s="756" t="s">
        <v>397</v>
      </c>
      <c r="HE1404" s="756" t="s">
        <v>397</v>
      </c>
      <c r="HF1404" s="756" t="s">
        <v>397</v>
      </c>
      <c r="HG1404" s="756" t="s">
        <v>397</v>
      </c>
      <c r="HH1404" s="756" t="s">
        <v>397</v>
      </c>
      <c r="HI1404" s="756" t="s">
        <v>397</v>
      </c>
      <c r="HJ1404" s="756" t="s">
        <v>397</v>
      </c>
      <c r="HK1404"/>
      <c r="HL1404"/>
      <c r="HM1404"/>
      <c r="HN1404" s="756" t="str">
        <f t="shared" si="47"/>
        <v>AUTO PRINT</v>
      </c>
      <c r="HO1404"/>
      <c r="HP1404" s="757" t="s">
        <v>572</v>
      </c>
      <c r="HQ1404" s="757" t="s">
        <v>572</v>
      </c>
      <c r="HR1404" s="757" t="s">
        <v>572</v>
      </c>
      <c r="HS1404"/>
      <c r="HW1404" s="758"/>
      <c r="HX1404"/>
      <c r="HY1404" s="759" t="s">
        <v>3367</v>
      </c>
      <c r="HZ1404" s="759" t="s">
        <v>3367</v>
      </c>
      <c r="IA1404" s="759" t="s">
        <v>3367</v>
      </c>
      <c r="IC1404" s="760" t="s">
        <v>572</v>
      </c>
      <c r="ID1404" s="760" t="s">
        <v>572</v>
      </c>
      <c r="IE1404" s="760" t="s">
        <v>572</v>
      </c>
      <c r="IF1404" s="761" t="s">
        <v>572</v>
      </c>
      <c r="IG1404" s="619" t="str">
        <f t="shared" si="48"/>
        <v>IN HOUSE (MANUAL)</v>
      </c>
      <c r="II1404" s="761" t="s">
        <v>572</v>
      </c>
      <c r="IK1404" s="761" t="str">
        <f>IFERROR(VLOOKUP($M1404,#REF!,13,0),"IN HOUSE (MANUAL)")</f>
        <v>IN HOUSE (MANUAL)</v>
      </c>
      <c r="IM1404" s="760" t="s">
        <v>572</v>
      </c>
      <c r="IN1404" s="760" t="s">
        <v>572</v>
      </c>
      <c r="IO1404" s="760" t="s">
        <v>572</v>
      </c>
      <c r="IQ1404" s="760" t="s">
        <v>572</v>
      </c>
      <c r="IR1404" s="760" t="s">
        <v>572</v>
      </c>
      <c r="IT1404" s="760" t="s">
        <v>572</v>
      </c>
      <c r="IV1404" s="760" t="s">
        <v>572</v>
      </c>
      <c r="IW1404" s="760" t="s">
        <v>572</v>
      </c>
      <c r="IY1404" s="760" t="s">
        <v>572</v>
      </c>
      <c r="IZ1404" s="760" t="s">
        <v>572</v>
      </c>
      <c r="JB1404" s="760" t="s">
        <v>572</v>
      </c>
      <c r="JC1404" s="760" t="s">
        <v>572</v>
      </c>
      <c r="JE1404" s="760" t="s">
        <v>572</v>
      </c>
      <c r="JF1404" s="760" t="s">
        <v>572</v>
      </c>
    </row>
    <row r="1405" spans="1:266" ht="17.25" customHeight="1" x14ac:dyDescent="0.35">
      <c r="A1405" s="618" t="s">
        <v>2724</v>
      </c>
      <c r="B1405" s="730">
        <v>54</v>
      </c>
      <c r="C1405" s="730" t="s">
        <v>2553</v>
      </c>
      <c r="D1405" s="730" t="s">
        <v>2539</v>
      </c>
      <c r="E1405" s="730">
        <v>24</v>
      </c>
      <c r="F1405" s="731" t="s">
        <v>566</v>
      </c>
      <c r="G1405" s="732">
        <v>1</v>
      </c>
      <c r="H1405" s="733">
        <v>46202</v>
      </c>
      <c r="I1405" s="730">
        <v>36</v>
      </c>
      <c r="J1405" s="730" t="s">
        <v>308</v>
      </c>
      <c r="K1405" s="730">
        <v>38</v>
      </c>
      <c r="L1405" s="730" t="s">
        <v>2725</v>
      </c>
      <c r="M1405" s="735" t="s">
        <v>2724</v>
      </c>
      <c r="N1405" s="735" t="s">
        <v>390</v>
      </c>
      <c r="O1405" s="735" t="s">
        <v>390</v>
      </c>
      <c r="P1405" s="735" t="s">
        <v>390</v>
      </c>
      <c r="Q1405" s="735">
        <v>0</v>
      </c>
      <c r="R1405" s="735" t="s">
        <v>2475</v>
      </c>
      <c r="S1405" s="735" t="s">
        <v>308</v>
      </c>
      <c r="T1405" s="735" t="s">
        <v>2721</v>
      </c>
      <c r="U1405" s="735">
        <v>880</v>
      </c>
      <c r="V1405" s="735" t="s">
        <v>308</v>
      </c>
      <c r="W1405" s="735" t="s">
        <v>218</v>
      </c>
      <c r="X1405" s="768">
        <v>0</v>
      </c>
      <c r="Y1405" s="735"/>
      <c r="Z1405" s="763"/>
      <c r="AA1405" s="735" t="s">
        <v>53</v>
      </c>
      <c r="AB1405" s="735" t="s">
        <v>863</v>
      </c>
      <c r="AC1405" s="735" t="s">
        <v>608</v>
      </c>
      <c r="AD1405" s="735">
        <v>720</v>
      </c>
      <c r="AE1405" s="764">
        <v>720</v>
      </c>
      <c r="AF1405" s="737" t="s">
        <v>390</v>
      </c>
      <c r="AG1405" s="765"/>
      <c r="AH1405" s="765"/>
      <c r="AI1405" s="765" t="s">
        <v>308</v>
      </c>
      <c r="AJ1405" s="740">
        <v>6</v>
      </c>
      <c r="AK1405" s="766"/>
      <c r="AL1405" s="740"/>
      <c r="AM1405" s="767">
        <v>0</v>
      </c>
      <c r="AN1405" s="767"/>
      <c r="AO1405" s="767"/>
      <c r="AP1405" s="767">
        <v>0</v>
      </c>
      <c r="AQ1405" s="767">
        <v>0</v>
      </c>
      <c r="AR1405" s="767">
        <v>0</v>
      </c>
      <c r="AS1405" s="767"/>
      <c r="AT1405" s="767"/>
      <c r="AU1405" s="767"/>
      <c r="AV1405" s="767"/>
      <c r="AW1405" s="767"/>
      <c r="AX1405" s="767"/>
      <c r="AY1405" s="767"/>
      <c r="AZ1405" s="767"/>
      <c r="BA1405" s="767"/>
      <c r="BB1405" s="767">
        <v>0</v>
      </c>
      <c r="BC1405" s="767">
        <v>0</v>
      </c>
      <c r="BD1405" s="767">
        <v>0</v>
      </c>
      <c r="BE1405" s="767">
        <v>0</v>
      </c>
      <c r="BF1405" s="767">
        <v>0</v>
      </c>
      <c r="BG1405" s="767">
        <v>0</v>
      </c>
      <c r="BH1405" s="767">
        <v>0</v>
      </c>
      <c r="BI1405" s="767">
        <v>0</v>
      </c>
      <c r="BJ1405" s="767"/>
      <c r="BK1405" s="767">
        <v>0</v>
      </c>
      <c r="BL1405" s="767">
        <v>0</v>
      </c>
      <c r="BM1405" s="767">
        <v>0</v>
      </c>
      <c r="BN1405" s="767" t="s">
        <v>308</v>
      </c>
      <c r="BO1405" s="767" t="s">
        <v>308</v>
      </c>
      <c r="BP1405" s="767" t="s">
        <v>308</v>
      </c>
      <c r="BQ1405" s="767" t="s">
        <v>308</v>
      </c>
      <c r="BR1405" s="767"/>
      <c r="BS1405" s="767">
        <v>0</v>
      </c>
      <c r="BT1405" s="767"/>
      <c r="BU1405" s="767">
        <v>0</v>
      </c>
      <c r="BV1405" s="767">
        <v>0</v>
      </c>
      <c r="BW1405" s="767">
        <v>0</v>
      </c>
      <c r="BX1405" s="767">
        <v>0</v>
      </c>
      <c r="BY1405" s="767">
        <v>0</v>
      </c>
      <c r="BZ1405" s="767">
        <v>0</v>
      </c>
      <c r="CA1405" s="767"/>
      <c r="CB1405" s="767"/>
      <c r="CC1405" s="767"/>
      <c r="CD1405" s="767"/>
      <c r="CE1405" s="767"/>
      <c r="CF1405" s="767"/>
      <c r="CG1405" s="767"/>
      <c r="CH1405" s="767"/>
      <c r="CI1405" s="767"/>
      <c r="CJ1405" s="767"/>
      <c r="CK1405" s="768">
        <v>0</v>
      </c>
      <c r="CL1405" s="768">
        <v>0</v>
      </c>
      <c r="CM1405" s="768" t="s">
        <v>397</v>
      </c>
      <c r="CN1405" s="768" t="s">
        <v>397</v>
      </c>
      <c r="CO1405" s="768">
        <v>0</v>
      </c>
      <c r="CP1405" s="768">
        <v>0</v>
      </c>
      <c r="CQ1405" s="768">
        <v>0</v>
      </c>
      <c r="CR1405" s="735">
        <v>42</v>
      </c>
      <c r="CS1405" s="769"/>
      <c r="CT1405" s="745">
        <v>46288</v>
      </c>
      <c r="CU1405" s="746" t="s">
        <v>1289</v>
      </c>
      <c r="CV1405" s="763"/>
      <c r="CW1405" s="763"/>
      <c r="CX1405" s="745">
        <v>46227</v>
      </c>
      <c r="CY1405" s="747">
        <v>0</v>
      </c>
      <c r="CZ1405" s="747">
        <v>0</v>
      </c>
      <c r="DA1405" s="748">
        <v>0</v>
      </c>
      <c r="DB1405" s="748">
        <v>0</v>
      </c>
      <c r="DC1405" s="748">
        <v>0</v>
      </c>
      <c r="DD1405" s="748" t="s">
        <v>397</v>
      </c>
      <c r="DE1405" s="748" t="s">
        <v>390</v>
      </c>
      <c r="DF1405" s="748" t="s">
        <v>390</v>
      </c>
      <c r="DG1405" s="748" t="s">
        <v>390</v>
      </c>
      <c r="DH1405" s="770">
        <v>0</v>
      </c>
      <c r="DI1405" s="763" t="s">
        <v>397</v>
      </c>
      <c r="DJ1405" s="763" t="s">
        <v>390</v>
      </c>
      <c r="DK1405" s="763" t="s">
        <v>390</v>
      </c>
      <c r="DL1405" s="763" t="s">
        <v>390</v>
      </c>
      <c r="DM1405" s="763" t="s">
        <v>390</v>
      </c>
      <c r="DN1405" s="763" t="s">
        <v>390</v>
      </c>
      <c r="DO1405" s="931">
        <v>0</v>
      </c>
      <c r="DP1405" s="763">
        <v>46283</v>
      </c>
      <c r="DQ1405" s="737">
        <v>46283</v>
      </c>
      <c r="DR1405" s="763">
        <v>46283</v>
      </c>
      <c r="DS1405" s="770">
        <v>46283</v>
      </c>
      <c r="DT1405" s="752">
        <v>46283</v>
      </c>
      <c r="DU1405" s="753">
        <v>-14</v>
      </c>
      <c r="DV1405" s="753" t="s">
        <v>308</v>
      </c>
      <c r="DW1405" s="754">
        <v>46269</v>
      </c>
      <c r="DX1405" s="755">
        <v>46269</v>
      </c>
      <c r="DY1405" s="754" t="e">
        <v>#VALUE!</v>
      </c>
      <c r="DZ1405" s="754" t="e">
        <v>#VALUE!</v>
      </c>
      <c r="EA1405" s="754" t="e">
        <v>#VALUE!</v>
      </c>
      <c r="EB1405" s="754" t="e">
        <v>#VALUE!</v>
      </c>
      <c r="HA1405" s="756" t="s">
        <v>397</v>
      </c>
      <c r="HB1405" s="756" t="s">
        <v>397</v>
      </c>
      <c r="HC1405" s="756" t="s">
        <v>397</v>
      </c>
      <c r="HD1405" s="756" t="s">
        <v>397</v>
      </c>
      <c r="HE1405" s="756" t="s">
        <v>397</v>
      </c>
      <c r="HF1405" s="756" t="s">
        <v>397</v>
      </c>
      <c r="HG1405" s="756" t="s">
        <v>397</v>
      </c>
      <c r="HH1405" s="756" t="s">
        <v>397</v>
      </c>
      <c r="HI1405" s="756" t="s">
        <v>397</v>
      </c>
      <c r="HJ1405" s="756" t="s">
        <v>397</v>
      </c>
      <c r="HK1405"/>
      <c r="HL1405"/>
      <c r="HM1405"/>
      <c r="HN1405" s="756" t="str">
        <f t="shared" si="47"/>
        <v>AUTO PRINT</v>
      </c>
      <c r="HO1405"/>
      <c r="HP1405" s="757" t="s">
        <v>572</v>
      </c>
      <c r="HQ1405" s="757" t="s">
        <v>572</v>
      </c>
      <c r="HR1405" s="757" t="s">
        <v>572</v>
      </c>
      <c r="HS1405"/>
      <c r="HW1405" s="758"/>
      <c r="HX1405"/>
      <c r="HY1405" s="759" t="s">
        <v>3367</v>
      </c>
      <c r="HZ1405" s="759" t="s">
        <v>3367</v>
      </c>
      <c r="IA1405" s="759" t="s">
        <v>3367</v>
      </c>
      <c r="IC1405" s="760" t="s">
        <v>572</v>
      </c>
      <c r="ID1405" s="760" t="s">
        <v>572</v>
      </c>
      <c r="IE1405" s="760" t="s">
        <v>572</v>
      </c>
      <c r="IF1405" s="761" t="s">
        <v>572</v>
      </c>
      <c r="IG1405" s="619" t="str">
        <f t="shared" si="48"/>
        <v>IN HOUSE (MANUAL)</v>
      </c>
      <c r="II1405" s="761" t="s">
        <v>572</v>
      </c>
      <c r="IK1405" s="761" t="str">
        <f>IFERROR(VLOOKUP($M1405,#REF!,13,0),"IN HOUSE (MANUAL)")</f>
        <v>IN HOUSE (MANUAL)</v>
      </c>
      <c r="IM1405" s="760" t="s">
        <v>572</v>
      </c>
      <c r="IN1405" s="760" t="s">
        <v>572</v>
      </c>
      <c r="IO1405" s="760" t="s">
        <v>572</v>
      </c>
      <c r="IQ1405" s="760" t="s">
        <v>572</v>
      </c>
      <c r="IR1405" s="760" t="s">
        <v>572</v>
      </c>
      <c r="IT1405" s="760" t="s">
        <v>572</v>
      </c>
      <c r="IV1405" s="760" t="s">
        <v>572</v>
      </c>
      <c r="IW1405" s="760" t="s">
        <v>572</v>
      </c>
      <c r="IY1405" s="760" t="s">
        <v>572</v>
      </c>
      <c r="IZ1405" s="760" t="s">
        <v>572</v>
      </c>
      <c r="JB1405" s="760" t="s">
        <v>572</v>
      </c>
      <c r="JC1405" s="760" t="s">
        <v>572</v>
      </c>
      <c r="JE1405" s="760" t="s">
        <v>572</v>
      </c>
      <c r="JF1405" s="760" t="s">
        <v>572</v>
      </c>
    </row>
    <row r="1406" spans="1:266" ht="17.25" customHeight="1" x14ac:dyDescent="0.35">
      <c r="A1406" s="618" t="s">
        <v>2726</v>
      </c>
      <c r="B1406" s="730">
        <v>55</v>
      </c>
      <c r="C1406" s="730" t="s">
        <v>2553</v>
      </c>
      <c r="D1406" s="730" t="s">
        <v>2539</v>
      </c>
      <c r="E1406" s="730">
        <v>24</v>
      </c>
      <c r="F1406" s="731" t="s">
        <v>574</v>
      </c>
      <c r="G1406" s="732">
        <v>1</v>
      </c>
      <c r="H1406" s="733">
        <v>46202</v>
      </c>
      <c r="I1406" s="730">
        <v>36</v>
      </c>
      <c r="J1406" s="730" t="s">
        <v>308</v>
      </c>
      <c r="K1406" s="730">
        <v>38</v>
      </c>
      <c r="L1406" s="730" t="s">
        <v>2727</v>
      </c>
      <c r="M1406" s="735" t="s">
        <v>2726</v>
      </c>
      <c r="N1406" s="735" t="s">
        <v>390</v>
      </c>
      <c r="O1406" s="735" t="s">
        <v>390</v>
      </c>
      <c r="P1406" s="735" t="s">
        <v>390</v>
      </c>
      <c r="Q1406" s="735">
        <v>0</v>
      </c>
      <c r="R1406" s="735" t="s">
        <v>2475</v>
      </c>
      <c r="S1406" s="735" t="s">
        <v>308</v>
      </c>
      <c r="T1406" s="735" t="s">
        <v>2721</v>
      </c>
      <c r="U1406" s="735">
        <v>880</v>
      </c>
      <c r="V1406" s="735" t="s">
        <v>308</v>
      </c>
      <c r="W1406" s="735" t="s">
        <v>218</v>
      </c>
      <c r="X1406" s="768">
        <v>0</v>
      </c>
      <c r="Y1406" s="735"/>
      <c r="Z1406" s="763"/>
      <c r="AA1406" s="735" t="s">
        <v>53</v>
      </c>
      <c r="AB1406" s="735" t="s">
        <v>863</v>
      </c>
      <c r="AC1406" s="735" t="s">
        <v>608</v>
      </c>
      <c r="AD1406" s="735">
        <v>732</v>
      </c>
      <c r="AE1406" s="764">
        <v>732</v>
      </c>
      <c r="AF1406" s="737" t="s">
        <v>390</v>
      </c>
      <c r="AG1406" s="765"/>
      <c r="AH1406" s="765"/>
      <c r="AI1406" s="765" t="s">
        <v>308</v>
      </c>
      <c r="AJ1406" s="740">
        <v>7</v>
      </c>
      <c r="AK1406" s="766"/>
      <c r="AL1406" s="740"/>
      <c r="AM1406" s="767">
        <v>0</v>
      </c>
      <c r="AN1406" s="767"/>
      <c r="AO1406" s="767"/>
      <c r="AP1406" s="767">
        <v>0</v>
      </c>
      <c r="AQ1406" s="767">
        <v>0</v>
      </c>
      <c r="AR1406" s="767">
        <v>0</v>
      </c>
      <c r="AS1406" s="767"/>
      <c r="AT1406" s="767"/>
      <c r="AU1406" s="767"/>
      <c r="AV1406" s="767"/>
      <c r="AW1406" s="767"/>
      <c r="AX1406" s="767"/>
      <c r="AY1406" s="767"/>
      <c r="AZ1406" s="767"/>
      <c r="BA1406" s="767"/>
      <c r="BB1406" s="767">
        <v>0</v>
      </c>
      <c r="BC1406" s="767">
        <v>0</v>
      </c>
      <c r="BD1406" s="767">
        <v>0</v>
      </c>
      <c r="BE1406" s="767">
        <v>0</v>
      </c>
      <c r="BF1406" s="767">
        <v>0</v>
      </c>
      <c r="BG1406" s="767">
        <v>0</v>
      </c>
      <c r="BH1406" s="767">
        <v>0</v>
      </c>
      <c r="BI1406" s="767">
        <v>0</v>
      </c>
      <c r="BJ1406" s="767"/>
      <c r="BK1406" s="767">
        <v>0</v>
      </c>
      <c r="BL1406" s="767">
        <v>0</v>
      </c>
      <c r="BM1406" s="767">
        <v>0</v>
      </c>
      <c r="BN1406" s="767" t="s">
        <v>308</v>
      </c>
      <c r="BO1406" s="767" t="s">
        <v>308</v>
      </c>
      <c r="BP1406" s="767" t="s">
        <v>308</v>
      </c>
      <c r="BQ1406" s="767" t="s">
        <v>308</v>
      </c>
      <c r="BR1406" s="767"/>
      <c r="BS1406" s="767">
        <v>0</v>
      </c>
      <c r="BT1406" s="767"/>
      <c r="BU1406" s="767">
        <v>0</v>
      </c>
      <c r="BV1406" s="767">
        <v>0</v>
      </c>
      <c r="BW1406" s="767">
        <v>0</v>
      </c>
      <c r="BX1406" s="767">
        <v>0</v>
      </c>
      <c r="BY1406" s="767">
        <v>0</v>
      </c>
      <c r="BZ1406" s="767">
        <v>0</v>
      </c>
      <c r="CA1406" s="767"/>
      <c r="CB1406" s="767"/>
      <c r="CC1406" s="767"/>
      <c r="CD1406" s="767"/>
      <c r="CE1406" s="767"/>
      <c r="CF1406" s="767"/>
      <c r="CG1406" s="767"/>
      <c r="CH1406" s="767"/>
      <c r="CI1406" s="767"/>
      <c r="CJ1406" s="767"/>
      <c r="CK1406" s="768">
        <v>0</v>
      </c>
      <c r="CL1406" s="768">
        <v>0</v>
      </c>
      <c r="CM1406" s="768" t="s">
        <v>397</v>
      </c>
      <c r="CN1406" s="768" t="s">
        <v>397</v>
      </c>
      <c r="CO1406" s="768">
        <v>0</v>
      </c>
      <c r="CP1406" s="768">
        <v>0</v>
      </c>
      <c r="CQ1406" s="768">
        <v>12</v>
      </c>
      <c r="CR1406" s="735">
        <v>108</v>
      </c>
      <c r="CS1406" s="769"/>
      <c r="CT1406" s="745">
        <v>46288</v>
      </c>
      <c r="CU1406" s="746" t="s">
        <v>1289</v>
      </c>
      <c r="CV1406" s="763"/>
      <c r="CW1406" s="763"/>
      <c r="CX1406" s="745">
        <v>46227</v>
      </c>
      <c r="CY1406" s="747">
        <v>0</v>
      </c>
      <c r="CZ1406" s="747">
        <v>0</v>
      </c>
      <c r="DA1406" s="748">
        <v>0</v>
      </c>
      <c r="DB1406" s="748">
        <v>0</v>
      </c>
      <c r="DC1406" s="748">
        <v>0</v>
      </c>
      <c r="DD1406" s="748" t="s">
        <v>397</v>
      </c>
      <c r="DE1406" s="748" t="s">
        <v>390</v>
      </c>
      <c r="DF1406" s="748" t="s">
        <v>390</v>
      </c>
      <c r="DG1406" s="748" t="s">
        <v>390</v>
      </c>
      <c r="DH1406" s="770">
        <v>0</v>
      </c>
      <c r="DI1406" s="763" t="s">
        <v>397</v>
      </c>
      <c r="DJ1406" s="763" t="s">
        <v>390</v>
      </c>
      <c r="DK1406" s="763" t="s">
        <v>390</v>
      </c>
      <c r="DL1406" s="763" t="s">
        <v>390</v>
      </c>
      <c r="DM1406" s="763" t="s">
        <v>390</v>
      </c>
      <c r="DN1406" s="763" t="s">
        <v>390</v>
      </c>
      <c r="DO1406" s="931">
        <v>0</v>
      </c>
      <c r="DP1406" s="763">
        <v>46283</v>
      </c>
      <c r="DQ1406" s="737">
        <v>46283</v>
      </c>
      <c r="DR1406" s="763">
        <v>46283</v>
      </c>
      <c r="DS1406" s="770">
        <v>46283</v>
      </c>
      <c r="DT1406" s="752">
        <v>46283</v>
      </c>
      <c r="DU1406" s="753">
        <v>-14</v>
      </c>
      <c r="DV1406" s="753" t="s">
        <v>308</v>
      </c>
      <c r="DW1406" s="754">
        <v>46269</v>
      </c>
      <c r="DX1406" s="755">
        <v>46269</v>
      </c>
      <c r="DY1406" s="754" t="e">
        <v>#VALUE!</v>
      </c>
      <c r="DZ1406" s="754" t="e">
        <v>#VALUE!</v>
      </c>
      <c r="EA1406" s="754" t="e">
        <v>#VALUE!</v>
      </c>
      <c r="EB1406" s="754" t="e">
        <v>#VALUE!</v>
      </c>
      <c r="HA1406" s="756" t="s">
        <v>397</v>
      </c>
      <c r="HB1406" s="756" t="s">
        <v>397</v>
      </c>
      <c r="HC1406" s="756" t="s">
        <v>397</v>
      </c>
      <c r="HD1406" s="756" t="s">
        <v>397</v>
      </c>
      <c r="HE1406" s="756" t="s">
        <v>397</v>
      </c>
      <c r="HF1406" s="756" t="s">
        <v>397</v>
      </c>
      <c r="HG1406" s="756" t="s">
        <v>397</v>
      </c>
      <c r="HH1406" s="756" t="s">
        <v>397</v>
      </c>
      <c r="HI1406" s="756" t="s">
        <v>397</v>
      </c>
      <c r="HJ1406" s="756" t="s">
        <v>397</v>
      </c>
      <c r="HK1406"/>
      <c r="HL1406"/>
      <c r="HM1406"/>
      <c r="HN1406" s="756" t="str">
        <f t="shared" si="47"/>
        <v>AUTO PRINT</v>
      </c>
      <c r="HO1406"/>
      <c r="HP1406" s="757" t="s">
        <v>572</v>
      </c>
      <c r="HQ1406" s="757" t="s">
        <v>572</v>
      </c>
      <c r="HR1406" s="757" t="s">
        <v>572</v>
      </c>
      <c r="HS1406"/>
      <c r="HW1406" s="758"/>
      <c r="HX1406"/>
      <c r="HY1406" s="759" t="s">
        <v>3367</v>
      </c>
      <c r="HZ1406" s="759" t="s">
        <v>3367</v>
      </c>
      <c r="IA1406" s="759" t="s">
        <v>3367</v>
      </c>
      <c r="IC1406" s="760" t="s">
        <v>572</v>
      </c>
      <c r="ID1406" s="760" t="s">
        <v>572</v>
      </c>
      <c r="IE1406" s="760" t="s">
        <v>572</v>
      </c>
      <c r="IF1406" s="761" t="s">
        <v>572</v>
      </c>
      <c r="IG1406" s="619" t="str">
        <f t="shared" si="48"/>
        <v>IN HOUSE (MANUAL)</v>
      </c>
      <c r="II1406" s="761" t="s">
        <v>572</v>
      </c>
      <c r="IK1406" s="761" t="str">
        <f>IFERROR(VLOOKUP($M1406,#REF!,13,0),"IN HOUSE (MANUAL)")</f>
        <v>IN HOUSE (MANUAL)</v>
      </c>
      <c r="IM1406" s="760" t="s">
        <v>572</v>
      </c>
      <c r="IN1406" s="760" t="s">
        <v>572</v>
      </c>
      <c r="IO1406" s="760" t="s">
        <v>572</v>
      </c>
      <c r="IQ1406" s="760" t="s">
        <v>572</v>
      </c>
      <c r="IR1406" s="760" t="s">
        <v>572</v>
      </c>
      <c r="IT1406" s="760" t="s">
        <v>572</v>
      </c>
      <c r="IV1406" s="760" t="s">
        <v>572</v>
      </c>
      <c r="IW1406" s="760" t="s">
        <v>572</v>
      </c>
      <c r="IY1406" s="760" t="s">
        <v>572</v>
      </c>
      <c r="IZ1406" s="760" t="s">
        <v>572</v>
      </c>
      <c r="JB1406" s="760" t="s">
        <v>572</v>
      </c>
      <c r="JC1406" s="760" t="s">
        <v>572</v>
      </c>
      <c r="JE1406" s="760" t="s">
        <v>572</v>
      </c>
      <c r="JF1406" s="760" t="s">
        <v>572</v>
      </c>
    </row>
    <row r="1407" spans="1:266" ht="17.25" customHeight="1" x14ac:dyDescent="0.35">
      <c r="A1407" s="618" t="s">
        <v>2728</v>
      </c>
      <c r="B1407" s="730">
        <v>56</v>
      </c>
      <c r="C1407" s="730" t="s">
        <v>2553</v>
      </c>
      <c r="D1407" s="730" t="s">
        <v>2539</v>
      </c>
      <c r="E1407" s="730">
        <v>24</v>
      </c>
      <c r="F1407" s="731" t="s">
        <v>2030</v>
      </c>
      <c r="G1407" s="732">
        <v>1</v>
      </c>
      <c r="H1407" s="733">
        <v>46202</v>
      </c>
      <c r="I1407" s="730">
        <v>36</v>
      </c>
      <c r="J1407" s="730" t="s">
        <v>308</v>
      </c>
      <c r="K1407" s="730">
        <v>38</v>
      </c>
      <c r="L1407" s="730" t="s">
        <v>2729</v>
      </c>
      <c r="M1407" s="735" t="s">
        <v>2728</v>
      </c>
      <c r="N1407" s="735" t="s">
        <v>390</v>
      </c>
      <c r="O1407" s="735" t="s">
        <v>390</v>
      </c>
      <c r="P1407" s="735" t="s">
        <v>390</v>
      </c>
      <c r="Q1407" s="735">
        <v>0</v>
      </c>
      <c r="R1407" s="735" t="s">
        <v>2475</v>
      </c>
      <c r="S1407" s="735" t="s">
        <v>308</v>
      </c>
      <c r="T1407" s="735" t="s">
        <v>2721</v>
      </c>
      <c r="U1407" s="735">
        <v>880</v>
      </c>
      <c r="V1407" s="735" t="s">
        <v>308</v>
      </c>
      <c r="W1407" s="735" t="s">
        <v>218</v>
      </c>
      <c r="X1407" s="768">
        <v>0</v>
      </c>
      <c r="Y1407" s="735"/>
      <c r="Z1407" s="763"/>
      <c r="AA1407" s="735" t="s">
        <v>53</v>
      </c>
      <c r="AB1407" s="735" t="s">
        <v>863</v>
      </c>
      <c r="AC1407" s="735" t="s">
        <v>608</v>
      </c>
      <c r="AD1407" s="735">
        <v>1080</v>
      </c>
      <c r="AE1407" s="764">
        <v>1080</v>
      </c>
      <c r="AF1407" s="737" t="s">
        <v>390</v>
      </c>
      <c r="AG1407" s="765"/>
      <c r="AH1407" s="765"/>
      <c r="AI1407" s="765" t="s">
        <v>308</v>
      </c>
      <c r="AJ1407" s="740">
        <v>8</v>
      </c>
      <c r="AK1407" s="766"/>
      <c r="AL1407" s="740"/>
      <c r="AM1407" s="767">
        <v>0</v>
      </c>
      <c r="AN1407" s="767"/>
      <c r="AO1407" s="767"/>
      <c r="AP1407" s="767">
        <v>0</v>
      </c>
      <c r="AQ1407" s="767">
        <v>0</v>
      </c>
      <c r="AR1407" s="767">
        <v>0</v>
      </c>
      <c r="AS1407" s="767"/>
      <c r="AT1407" s="767"/>
      <c r="AU1407" s="767"/>
      <c r="AV1407" s="767"/>
      <c r="AW1407" s="767"/>
      <c r="AX1407" s="767"/>
      <c r="AY1407" s="767"/>
      <c r="AZ1407" s="767"/>
      <c r="BA1407" s="767"/>
      <c r="BB1407" s="767">
        <v>0</v>
      </c>
      <c r="BC1407" s="767">
        <v>0</v>
      </c>
      <c r="BD1407" s="767">
        <v>0</v>
      </c>
      <c r="BE1407" s="767">
        <v>0</v>
      </c>
      <c r="BF1407" s="767">
        <v>0</v>
      </c>
      <c r="BG1407" s="767">
        <v>0</v>
      </c>
      <c r="BH1407" s="767">
        <v>0</v>
      </c>
      <c r="BI1407" s="767">
        <v>0</v>
      </c>
      <c r="BJ1407" s="767"/>
      <c r="BK1407" s="767">
        <v>0</v>
      </c>
      <c r="BL1407" s="767">
        <v>0</v>
      </c>
      <c r="BM1407" s="767">
        <v>0</v>
      </c>
      <c r="BN1407" s="767" t="s">
        <v>308</v>
      </c>
      <c r="BO1407" s="767" t="s">
        <v>308</v>
      </c>
      <c r="BP1407" s="767" t="s">
        <v>308</v>
      </c>
      <c r="BQ1407" s="767" t="s">
        <v>308</v>
      </c>
      <c r="BR1407" s="767"/>
      <c r="BS1407" s="767">
        <v>0</v>
      </c>
      <c r="BT1407" s="767"/>
      <c r="BU1407" s="767">
        <v>0</v>
      </c>
      <c r="BV1407" s="767">
        <v>0</v>
      </c>
      <c r="BW1407" s="767">
        <v>0</v>
      </c>
      <c r="BX1407" s="767">
        <v>0</v>
      </c>
      <c r="BY1407" s="767">
        <v>0</v>
      </c>
      <c r="BZ1407" s="767">
        <v>0</v>
      </c>
      <c r="CA1407" s="767"/>
      <c r="CB1407" s="767"/>
      <c r="CC1407" s="767"/>
      <c r="CD1407" s="767"/>
      <c r="CE1407" s="767"/>
      <c r="CF1407" s="767"/>
      <c r="CG1407" s="767"/>
      <c r="CH1407" s="767"/>
      <c r="CI1407" s="767"/>
      <c r="CJ1407" s="767"/>
      <c r="CK1407" s="768">
        <v>0</v>
      </c>
      <c r="CL1407" s="768">
        <v>0</v>
      </c>
      <c r="CM1407" s="768" t="s">
        <v>397</v>
      </c>
      <c r="CN1407" s="768" t="s">
        <v>397</v>
      </c>
      <c r="CO1407" s="768">
        <v>0</v>
      </c>
      <c r="CP1407" s="768">
        <v>0</v>
      </c>
      <c r="CQ1407" s="768">
        <v>0</v>
      </c>
      <c r="CR1407" s="735">
        <v>99</v>
      </c>
      <c r="CS1407" s="769"/>
      <c r="CT1407" s="745">
        <v>46288</v>
      </c>
      <c r="CU1407" s="746" t="s">
        <v>1289</v>
      </c>
      <c r="CV1407" s="763"/>
      <c r="CW1407" s="763"/>
      <c r="CX1407" s="745">
        <v>46227</v>
      </c>
      <c r="CY1407" s="747">
        <v>0</v>
      </c>
      <c r="CZ1407" s="747">
        <v>0</v>
      </c>
      <c r="DA1407" s="748">
        <v>0</v>
      </c>
      <c r="DB1407" s="748">
        <v>0</v>
      </c>
      <c r="DC1407" s="748">
        <v>0</v>
      </c>
      <c r="DD1407" s="748" t="s">
        <v>397</v>
      </c>
      <c r="DE1407" s="748" t="s">
        <v>390</v>
      </c>
      <c r="DF1407" s="748" t="s">
        <v>390</v>
      </c>
      <c r="DG1407" s="748" t="s">
        <v>390</v>
      </c>
      <c r="DH1407" s="770">
        <v>0</v>
      </c>
      <c r="DI1407" s="763" t="s">
        <v>397</v>
      </c>
      <c r="DJ1407" s="763" t="s">
        <v>390</v>
      </c>
      <c r="DK1407" s="763" t="s">
        <v>390</v>
      </c>
      <c r="DL1407" s="763" t="s">
        <v>390</v>
      </c>
      <c r="DM1407" s="763" t="s">
        <v>390</v>
      </c>
      <c r="DN1407" s="763" t="s">
        <v>390</v>
      </c>
      <c r="DO1407" s="931">
        <v>0</v>
      </c>
      <c r="DP1407" s="763">
        <v>46283</v>
      </c>
      <c r="DQ1407" s="737">
        <v>46283</v>
      </c>
      <c r="DR1407" s="763">
        <v>46283</v>
      </c>
      <c r="DS1407" s="770">
        <v>46283</v>
      </c>
      <c r="DT1407" s="752">
        <v>46283</v>
      </c>
      <c r="DU1407" s="753">
        <v>-14</v>
      </c>
      <c r="DV1407" s="753" t="s">
        <v>308</v>
      </c>
      <c r="DW1407" s="754">
        <v>46269</v>
      </c>
      <c r="DX1407" s="755">
        <v>46269</v>
      </c>
      <c r="DY1407" s="754" t="e">
        <v>#VALUE!</v>
      </c>
      <c r="DZ1407" s="754" t="e">
        <v>#VALUE!</v>
      </c>
      <c r="EA1407" s="754" t="e">
        <v>#VALUE!</v>
      </c>
      <c r="EB1407" s="754" t="e">
        <v>#VALUE!</v>
      </c>
      <c r="HA1407" s="756" t="s">
        <v>397</v>
      </c>
      <c r="HB1407" s="756" t="s">
        <v>397</v>
      </c>
      <c r="HC1407" s="756" t="s">
        <v>397</v>
      </c>
      <c r="HD1407" s="756" t="s">
        <v>397</v>
      </c>
      <c r="HE1407" s="756" t="s">
        <v>397</v>
      </c>
      <c r="HF1407" s="756" t="s">
        <v>397</v>
      </c>
      <c r="HG1407" s="756" t="s">
        <v>397</v>
      </c>
      <c r="HH1407" s="756" t="s">
        <v>397</v>
      </c>
      <c r="HI1407" s="756" t="s">
        <v>397</v>
      </c>
      <c r="HJ1407" s="756" t="s">
        <v>397</v>
      </c>
      <c r="HK1407"/>
      <c r="HL1407"/>
      <c r="HM1407"/>
      <c r="HN1407" s="756" t="str">
        <f t="shared" si="47"/>
        <v>AUTO PRINT</v>
      </c>
      <c r="HO1407"/>
      <c r="HP1407" s="757" t="s">
        <v>572</v>
      </c>
      <c r="HQ1407" s="757" t="s">
        <v>572</v>
      </c>
      <c r="HR1407" s="757" t="s">
        <v>572</v>
      </c>
      <c r="HS1407"/>
      <c r="HW1407" s="758"/>
      <c r="HX1407"/>
      <c r="HY1407" s="759" t="s">
        <v>3367</v>
      </c>
      <c r="HZ1407" s="759" t="s">
        <v>3367</v>
      </c>
      <c r="IA1407" s="759" t="s">
        <v>3367</v>
      </c>
      <c r="IC1407" s="760" t="s">
        <v>572</v>
      </c>
      <c r="ID1407" s="760" t="s">
        <v>572</v>
      </c>
      <c r="IE1407" s="760" t="s">
        <v>572</v>
      </c>
      <c r="IF1407" s="761" t="s">
        <v>572</v>
      </c>
      <c r="IG1407" s="619" t="str">
        <f t="shared" si="48"/>
        <v>IN HOUSE (MANUAL)</v>
      </c>
      <c r="II1407" s="761" t="s">
        <v>572</v>
      </c>
      <c r="IK1407" s="761" t="str">
        <f>IFERROR(VLOOKUP($M1407,#REF!,13,0),"IN HOUSE (MANUAL)")</f>
        <v>IN HOUSE (MANUAL)</v>
      </c>
      <c r="IM1407" s="760" t="s">
        <v>572</v>
      </c>
      <c r="IN1407" s="760" t="s">
        <v>572</v>
      </c>
      <c r="IO1407" s="760" t="s">
        <v>572</v>
      </c>
      <c r="IQ1407" s="760" t="s">
        <v>572</v>
      </c>
      <c r="IR1407" s="760" t="s">
        <v>572</v>
      </c>
      <c r="IT1407" s="760" t="s">
        <v>572</v>
      </c>
      <c r="IV1407" s="760" t="s">
        <v>572</v>
      </c>
      <c r="IW1407" s="760" t="s">
        <v>572</v>
      </c>
      <c r="IY1407" s="760" t="s">
        <v>572</v>
      </c>
      <c r="IZ1407" s="760" t="s">
        <v>572</v>
      </c>
      <c r="JB1407" s="760" t="s">
        <v>572</v>
      </c>
      <c r="JC1407" s="760" t="s">
        <v>572</v>
      </c>
      <c r="JE1407" s="760" t="s">
        <v>572</v>
      </c>
      <c r="JF1407" s="760" t="s">
        <v>572</v>
      </c>
    </row>
    <row r="1408" spans="1:266" ht="17.25" customHeight="1" x14ac:dyDescent="0.35">
      <c r="A1408" s="618" t="s">
        <v>2730</v>
      </c>
      <c r="B1408" s="730">
        <v>57</v>
      </c>
      <c r="C1408" s="730" t="s">
        <v>2553</v>
      </c>
      <c r="D1408" s="730" t="s">
        <v>2539</v>
      </c>
      <c r="E1408" s="730">
        <v>24</v>
      </c>
      <c r="F1408" s="731" t="s">
        <v>566</v>
      </c>
      <c r="G1408" s="732">
        <v>1</v>
      </c>
      <c r="H1408" s="733">
        <v>46202</v>
      </c>
      <c r="I1408" s="730">
        <v>36</v>
      </c>
      <c r="J1408" s="730" t="s">
        <v>308</v>
      </c>
      <c r="K1408" s="730">
        <v>38</v>
      </c>
      <c r="L1408" s="730" t="s">
        <v>2731</v>
      </c>
      <c r="M1408" s="735" t="s">
        <v>2730</v>
      </c>
      <c r="N1408" s="735" t="s">
        <v>390</v>
      </c>
      <c r="O1408" s="735" t="s">
        <v>390</v>
      </c>
      <c r="P1408" s="735" t="s">
        <v>390</v>
      </c>
      <c r="Q1408" s="735">
        <v>0</v>
      </c>
      <c r="R1408" s="735" t="s">
        <v>2475</v>
      </c>
      <c r="S1408" s="735" t="s">
        <v>308</v>
      </c>
      <c r="T1408" s="735" t="s">
        <v>2721</v>
      </c>
      <c r="U1408" s="735">
        <v>880</v>
      </c>
      <c r="V1408" s="735" t="s">
        <v>308</v>
      </c>
      <c r="W1408" s="735" t="s">
        <v>218</v>
      </c>
      <c r="X1408" s="768">
        <v>0</v>
      </c>
      <c r="Y1408" s="735"/>
      <c r="Z1408" s="763"/>
      <c r="AA1408" s="735" t="s">
        <v>53</v>
      </c>
      <c r="AB1408" s="735" t="s">
        <v>863</v>
      </c>
      <c r="AC1408" s="735" t="s">
        <v>608</v>
      </c>
      <c r="AD1408" s="735">
        <v>1080</v>
      </c>
      <c r="AE1408" s="764">
        <v>1080</v>
      </c>
      <c r="AF1408" s="737" t="s">
        <v>390</v>
      </c>
      <c r="AG1408" s="765"/>
      <c r="AH1408" s="765"/>
      <c r="AI1408" s="765" t="s">
        <v>308</v>
      </c>
      <c r="AJ1408" s="740">
        <v>9</v>
      </c>
      <c r="AK1408" s="766"/>
      <c r="AL1408" s="740"/>
      <c r="AM1408" s="767">
        <v>0</v>
      </c>
      <c r="AN1408" s="767"/>
      <c r="AO1408" s="767"/>
      <c r="AP1408" s="767">
        <v>0</v>
      </c>
      <c r="AQ1408" s="767">
        <v>0</v>
      </c>
      <c r="AR1408" s="767">
        <v>0</v>
      </c>
      <c r="AS1408" s="767"/>
      <c r="AT1408" s="767"/>
      <c r="AU1408" s="767"/>
      <c r="AV1408" s="767"/>
      <c r="AW1408" s="767"/>
      <c r="AX1408" s="767"/>
      <c r="AY1408" s="767"/>
      <c r="AZ1408" s="767"/>
      <c r="BA1408" s="767"/>
      <c r="BB1408" s="767">
        <v>0</v>
      </c>
      <c r="BC1408" s="767">
        <v>0</v>
      </c>
      <c r="BD1408" s="767">
        <v>0</v>
      </c>
      <c r="BE1408" s="767">
        <v>0</v>
      </c>
      <c r="BF1408" s="767">
        <v>0</v>
      </c>
      <c r="BG1408" s="767">
        <v>0</v>
      </c>
      <c r="BH1408" s="767">
        <v>0</v>
      </c>
      <c r="BI1408" s="767">
        <v>0</v>
      </c>
      <c r="BJ1408" s="767"/>
      <c r="BK1408" s="767">
        <v>0</v>
      </c>
      <c r="BL1408" s="767">
        <v>0</v>
      </c>
      <c r="BM1408" s="767">
        <v>0</v>
      </c>
      <c r="BN1408" s="767" t="s">
        <v>308</v>
      </c>
      <c r="BO1408" s="767" t="s">
        <v>308</v>
      </c>
      <c r="BP1408" s="767" t="s">
        <v>308</v>
      </c>
      <c r="BQ1408" s="767" t="s">
        <v>308</v>
      </c>
      <c r="BR1408" s="767"/>
      <c r="BS1408" s="767">
        <v>0</v>
      </c>
      <c r="BT1408" s="767"/>
      <c r="BU1408" s="767">
        <v>0</v>
      </c>
      <c r="BV1408" s="767">
        <v>0</v>
      </c>
      <c r="BW1408" s="767">
        <v>0</v>
      </c>
      <c r="BX1408" s="767">
        <v>0</v>
      </c>
      <c r="BY1408" s="767">
        <v>0</v>
      </c>
      <c r="BZ1408" s="767">
        <v>0</v>
      </c>
      <c r="CA1408" s="767"/>
      <c r="CB1408" s="767"/>
      <c r="CC1408" s="767"/>
      <c r="CD1408" s="767"/>
      <c r="CE1408" s="767"/>
      <c r="CF1408" s="767"/>
      <c r="CG1408" s="767"/>
      <c r="CH1408" s="767"/>
      <c r="CI1408" s="767"/>
      <c r="CJ1408" s="767"/>
      <c r="CK1408" s="768">
        <v>30</v>
      </c>
      <c r="CL1408" s="768">
        <v>0</v>
      </c>
      <c r="CM1408" s="768" t="s">
        <v>397</v>
      </c>
      <c r="CN1408" s="768" t="s">
        <v>397</v>
      </c>
      <c r="CO1408" s="768">
        <v>0</v>
      </c>
      <c r="CP1408" s="768">
        <v>0</v>
      </c>
      <c r="CQ1408" s="768">
        <v>0</v>
      </c>
      <c r="CR1408" s="735">
        <v>810</v>
      </c>
      <c r="CS1408" s="769"/>
      <c r="CT1408" s="745">
        <v>46288</v>
      </c>
      <c r="CU1408" s="746" t="s">
        <v>1289</v>
      </c>
      <c r="CV1408" s="763"/>
      <c r="CW1408" s="763"/>
      <c r="CX1408" s="745">
        <v>46227</v>
      </c>
      <c r="CY1408" s="747">
        <v>0</v>
      </c>
      <c r="CZ1408" s="747">
        <v>0</v>
      </c>
      <c r="DA1408" s="748">
        <v>0</v>
      </c>
      <c r="DB1408" s="748">
        <v>0</v>
      </c>
      <c r="DC1408" s="748">
        <v>0</v>
      </c>
      <c r="DD1408" s="748" t="s">
        <v>397</v>
      </c>
      <c r="DE1408" s="748" t="s">
        <v>390</v>
      </c>
      <c r="DF1408" s="748" t="s">
        <v>390</v>
      </c>
      <c r="DG1408" s="748" t="s">
        <v>390</v>
      </c>
      <c r="DH1408" s="770">
        <v>0</v>
      </c>
      <c r="DI1408" s="763" t="s">
        <v>397</v>
      </c>
      <c r="DJ1408" s="763" t="s">
        <v>390</v>
      </c>
      <c r="DK1408" s="763" t="s">
        <v>390</v>
      </c>
      <c r="DL1408" s="763" t="s">
        <v>390</v>
      </c>
      <c r="DM1408" s="763" t="s">
        <v>390</v>
      </c>
      <c r="DN1408" s="763" t="s">
        <v>390</v>
      </c>
      <c r="DO1408" s="931">
        <v>0</v>
      </c>
      <c r="DP1408" s="763">
        <v>46283</v>
      </c>
      <c r="DQ1408" s="737">
        <v>46283</v>
      </c>
      <c r="DR1408" s="763">
        <v>46283</v>
      </c>
      <c r="DS1408" s="770">
        <v>46283</v>
      </c>
      <c r="DT1408" s="752">
        <v>46283</v>
      </c>
      <c r="DU1408" s="753">
        <v>-14</v>
      </c>
      <c r="DV1408" s="753" t="s">
        <v>308</v>
      </c>
      <c r="DW1408" s="754">
        <v>46269</v>
      </c>
      <c r="DX1408" s="755">
        <v>46269</v>
      </c>
      <c r="DY1408" s="754" t="e">
        <v>#VALUE!</v>
      </c>
      <c r="DZ1408" s="754" t="e">
        <v>#VALUE!</v>
      </c>
      <c r="EA1408" s="754" t="e">
        <v>#VALUE!</v>
      </c>
      <c r="EB1408" s="754" t="e">
        <v>#VALUE!</v>
      </c>
      <c r="HA1408" s="756" t="s">
        <v>397</v>
      </c>
      <c r="HB1408" s="756" t="s">
        <v>397</v>
      </c>
      <c r="HC1408" s="756" t="s">
        <v>397</v>
      </c>
      <c r="HD1408" s="756" t="s">
        <v>397</v>
      </c>
      <c r="HE1408" s="756" t="s">
        <v>397</v>
      </c>
      <c r="HF1408" s="756" t="s">
        <v>397</v>
      </c>
      <c r="HG1408" s="756" t="s">
        <v>397</v>
      </c>
      <c r="HH1408" s="756" t="s">
        <v>397</v>
      </c>
      <c r="HI1408" s="756" t="s">
        <v>397</v>
      </c>
      <c r="HJ1408" s="756" t="s">
        <v>397</v>
      </c>
      <c r="HK1408"/>
      <c r="HL1408"/>
      <c r="HM1408"/>
      <c r="HN1408" s="756" t="str">
        <f t="shared" si="47"/>
        <v>AUTO PRINT</v>
      </c>
      <c r="HO1408"/>
      <c r="HP1408" s="757" t="s">
        <v>572</v>
      </c>
      <c r="HQ1408" s="757" t="s">
        <v>572</v>
      </c>
      <c r="HR1408" s="757" t="s">
        <v>572</v>
      </c>
      <c r="HS1408"/>
      <c r="HW1408" s="758"/>
      <c r="HX1408"/>
      <c r="HY1408" s="759" t="s">
        <v>3367</v>
      </c>
      <c r="HZ1408" s="759" t="s">
        <v>3367</v>
      </c>
      <c r="IA1408" s="759" t="s">
        <v>3367</v>
      </c>
      <c r="IC1408" s="760" t="s">
        <v>572</v>
      </c>
      <c r="ID1408" s="760" t="s">
        <v>572</v>
      </c>
      <c r="IE1408" s="760" t="s">
        <v>572</v>
      </c>
      <c r="IF1408" s="761" t="s">
        <v>572</v>
      </c>
      <c r="IG1408" s="619" t="str">
        <f t="shared" si="48"/>
        <v>IN HOUSE (MANUAL)</v>
      </c>
      <c r="II1408" s="761" t="s">
        <v>572</v>
      </c>
      <c r="IK1408" s="761" t="str">
        <f>IFERROR(VLOOKUP($M1408,#REF!,13,0),"IN HOUSE (MANUAL)")</f>
        <v>IN HOUSE (MANUAL)</v>
      </c>
      <c r="IM1408" s="760" t="s">
        <v>572</v>
      </c>
      <c r="IN1408" s="760" t="s">
        <v>572</v>
      </c>
      <c r="IO1408" s="760" t="s">
        <v>572</v>
      </c>
      <c r="IQ1408" s="760" t="s">
        <v>572</v>
      </c>
      <c r="IR1408" s="760" t="s">
        <v>572</v>
      </c>
      <c r="IT1408" s="760" t="s">
        <v>572</v>
      </c>
      <c r="IV1408" s="760" t="s">
        <v>572</v>
      </c>
      <c r="IW1408" s="760" t="s">
        <v>572</v>
      </c>
      <c r="IY1408" s="760" t="s">
        <v>572</v>
      </c>
      <c r="IZ1408" s="760" t="s">
        <v>572</v>
      </c>
      <c r="JB1408" s="760" t="s">
        <v>572</v>
      </c>
      <c r="JC1408" s="760" t="s">
        <v>572</v>
      </c>
      <c r="JE1408" s="760" t="s">
        <v>572</v>
      </c>
      <c r="JF1408" s="760" t="s">
        <v>572</v>
      </c>
    </row>
    <row r="1409" spans="1:266" ht="16.5" customHeight="1" collapsed="1" x14ac:dyDescent="0.35">
      <c r="A1409" s="618" t="s">
        <v>2732</v>
      </c>
      <c r="B1409" s="730">
        <v>58</v>
      </c>
      <c r="C1409" s="730" t="s">
        <v>2553</v>
      </c>
      <c r="D1409" s="730" t="s">
        <v>2539</v>
      </c>
      <c r="E1409" s="730">
        <v>24</v>
      </c>
      <c r="F1409" s="731" t="s">
        <v>2030</v>
      </c>
      <c r="G1409" s="732">
        <v>1</v>
      </c>
      <c r="H1409" s="733">
        <v>46202</v>
      </c>
      <c r="I1409" s="730">
        <v>37</v>
      </c>
      <c r="J1409" s="730" t="s">
        <v>308</v>
      </c>
      <c r="K1409" s="730">
        <v>38</v>
      </c>
      <c r="L1409" s="730" t="s">
        <v>2733</v>
      </c>
      <c r="M1409" s="735" t="s">
        <v>2732</v>
      </c>
      <c r="N1409" s="735" t="s">
        <v>390</v>
      </c>
      <c r="O1409" s="735" t="s">
        <v>390</v>
      </c>
      <c r="P1409" s="735" t="s">
        <v>390</v>
      </c>
      <c r="Q1409" s="735">
        <v>0</v>
      </c>
      <c r="R1409" s="735" t="s">
        <v>2475</v>
      </c>
      <c r="S1409" s="735" t="s">
        <v>308</v>
      </c>
      <c r="T1409" s="735" t="s">
        <v>2721</v>
      </c>
      <c r="U1409" s="735">
        <v>880</v>
      </c>
      <c r="V1409" s="735" t="s">
        <v>308</v>
      </c>
      <c r="W1409" s="735" t="s">
        <v>218</v>
      </c>
      <c r="X1409" s="768">
        <v>0</v>
      </c>
      <c r="Y1409" s="735"/>
      <c r="Z1409" s="763"/>
      <c r="AA1409" s="735" t="s">
        <v>53</v>
      </c>
      <c r="AB1409" s="735" t="s">
        <v>863</v>
      </c>
      <c r="AC1409" s="735" t="s">
        <v>608</v>
      </c>
      <c r="AD1409" s="735">
        <v>1080</v>
      </c>
      <c r="AE1409" s="764">
        <v>1080</v>
      </c>
      <c r="AF1409" s="737" t="s">
        <v>390</v>
      </c>
      <c r="AG1409" s="765"/>
      <c r="AH1409" s="765"/>
      <c r="AI1409" s="765" t="s">
        <v>308</v>
      </c>
      <c r="AJ1409" s="740">
        <v>10</v>
      </c>
      <c r="AK1409" s="766"/>
      <c r="AL1409" s="740"/>
      <c r="AM1409" s="767">
        <v>0</v>
      </c>
      <c r="AN1409" s="767"/>
      <c r="AO1409" s="767"/>
      <c r="AP1409" s="767">
        <v>0</v>
      </c>
      <c r="AQ1409" s="767">
        <v>0</v>
      </c>
      <c r="AR1409" s="767">
        <v>0</v>
      </c>
      <c r="AS1409" s="767"/>
      <c r="AT1409" s="767"/>
      <c r="AU1409" s="767"/>
      <c r="AV1409" s="767"/>
      <c r="AW1409" s="767"/>
      <c r="AX1409" s="767"/>
      <c r="AY1409" s="767"/>
      <c r="AZ1409" s="767"/>
      <c r="BA1409" s="767"/>
      <c r="BB1409" s="767">
        <v>0</v>
      </c>
      <c r="BC1409" s="767">
        <v>0</v>
      </c>
      <c r="BD1409" s="767">
        <v>0</v>
      </c>
      <c r="BE1409" s="767">
        <v>0</v>
      </c>
      <c r="BF1409" s="767">
        <v>0</v>
      </c>
      <c r="BG1409" s="767">
        <v>0</v>
      </c>
      <c r="BH1409" s="767">
        <v>0</v>
      </c>
      <c r="BI1409" s="767">
        <v>0</v>
      </c>
      <c r="BJ1409" s="767"/>
      <c r="BK1409" s="767">
        <v>0</v>
      </c>
      <c r="BL1409" s="767">
        <v>0</v>
      </c>
      <c r="BM1409" s="767">
        <v>0</v>
      </c>
      <c r="BN1409" s="767" t="s">
        <v>308</v>
      </c>
      <c r="BO1409" s="767" t="s">
        <v>308</v>
      </c>
      <c r="BP1409" s="767" t="s">
        <v>308</v>
      </c>
      <c r="BQ1409" s="767" t="s">
        <v>308</v>
      </c>
      <c r="BR1409" s="767"/>
      <c r="BS1409" s="767">
        <v>0</v>
      </c>
      <c r="BT1409" s="767"/>
      <c r="BU1409" s="767">
        <v>0</v>
      </c>
      <c r="BV1409" s="767">
        <v>0</v>
      </c>
      <c r="BW1409" s="767">
        <v>0</v>
      </c>
      <c r="BX1409" s="767">
        <v>0</v>
      </c>
      <c r="BY1409" s="767">
        <v>0</v>
      </c>
      <c r="BZ1409" s="767">
        <v>0</v>
      </c>
      <c r="CA1409" s="767"/>
      <c r="CB1409" s="767"/>
      <c r="CC1409" s="767"/>
      <c r="CD1409" s="767"/>
      <c r="CE1409" s="767"/>
      <c r="CF1409" s="767"/>
      <c r="CG1409" s="767"/>
      <c r="CH1409" s="767"/>
      <c r="CI1409" s="767"/>
      <c r="CJ1409" s="767"/>
      <c r="CK1409" s="768">
        <v>20</v>
      </c>
      <c r="CL1409" s="768">
        <v>0</v>
      </c>
      <c r="CM1409" s="768" t="s">
        <v>397</v>
      </c>
      <c r="CN1409" s="768" t="s">
        <v>397</v>
      </c>
      <c r="CO1409" s="768">
        <v>0</v>
      </c>
      <c r="CP1409" s="768">
        <v>0</v>
      </c>
      <c r="CQ1409" s="768">
        <v>12</v>
      </c>
      <c r="CR1409" s="735">
        <v>1080</v>
      </c>
      <c r="CS1409" s="769"/>
      <c r="CT1409" s="745">
        <v>46288</v>
      </c>
      <c r="CU1409" s="746" t="s">
        <v>1289</v>
      </c>
      <c r="CV1409" s="763"/>
      <c r="CW1409" s="763"/>
      <c r="CX1409" s="745">
        <v>46227</v>
      </c>
      <c r="CY1409" s="747">
        <v>0</v>
      </c>
      <c r="CZ1409" s="747">
        <v>0</v>
      </c>
      <c r="DA1409" s="748">
        <v>0</v>
      </c>
      <c r="DB1409" s="748">
        <v>0</v>
      </c>
      <c r="DC1409" s="748">
        <v>0</v>
      </c>
      <c r="DD1409" s="748" t="s">
        <v>397</v>
      </c>
      <c r="DE1409" s="748" t="s">
        <v>390</v>
      </c>
      <c r="DF1409" s="748" t="s">
        <v>390</v>
      </c>
      <c r="DG1409" s="748" t="s">
        <v>390</v>
      </c>
      <c r="DH1409" s="770">
        <v>0</v>
      </c>
      <c r="DI1409" s="763" t="s">
        <v>397</v>
      </c>
      <c r="DJ1409" s="763" t="s">
        <v>390</v>
      </c>
      <c r="DK1409" s="763" t="s">
        <v>390</v>
      </c>
      <c r="DL1409" s="763" t="s">
        <v>390</v>
      </c>
      <c r="DM1409" s="763" t="s">
        <v>390</v>
      </c>
      <c r="DN1409" s="763" t="s">
        <v>390</v>
      </c>
      <c r="DO1409" s="931">
        <v>0</v>
      </c>
      <c r="DP1409" s="763">
        <v>46283</v>
      </c>
      <c r="DQ1409" s="737">
        <v>46283</v>
      </c>
      <c r="DR1409" s="763">
        <v>46283</v>
      </c>
      <c r="DS1409" s="770">
        <v>46283</v>
      </c>
      <c r="DT1409" s="752">
        <v>46283</v>
      </c>
      <c r="DU1409" s="753">
        <v>-11</v>
      </c>
      <c r="DV1409" s="753" t="s">
        <v>308</v>
      </c>
      <c r="DW1409" s="754">
        <v>46269</v>
      </c>
      <c r="DX1409" s="755">
        <v>46272</v>
      </c>
      <c r="DY1409" s="754" t="e">
        <v>#VALUE!</v>
      </c>
      <c r="DZ1409" s="754" t="e">
        <v>#VALUE!</v>
      </c>
      <c r="EA1409" s="754" t="e">
        <v>#VALUE!</v>
      </c>
      <c r="EB1409" s="754" t="e">
        <v>#VALUE!</v>
      </c>
      <c r="HA1409" s="756" t="s">
        <v>397</v>
      </c>
      <c r="HB1409" s="756" t="s">
        <v>397</v>
      </c>
      <c r="HC1409" s="756" t="s">
        <v>397</v>
      </c>
      <c r="HD1409" s="756" t="s">
        <v>397</v>
      </c>
      <c r="HE1409" s="756" t="s">
        <v>397</v>
      </c>
      <c r="HF1409" s="756" t="s">
        <v>397</v>
      </c>
      <c r="HG1409" s="756" t="s">
        <v>397</v>
      </c>
      <c r="HH1409" s="756" t="s">
        <v>397</v>
      </c>
      <c r="HI1409" s="756" t="s">
        <v>397</v>
      </c>
      <c r="HJ1409" s="756" t="s">
        <v>397</v>
      </c>
      <c r="HK1409"/>
      <c r="HL1409"/>
      <c r="HM1409"/>
      <c r="HN1409" s="756" t="str">
        <f t="shared" si="47"/>
        <v>AUTO PRINT</v>
      </c>
      <c r="HO1409"/>
      <c r="HP1409" s="757" t="s">
        <v>572</v>
      </c>
      <c r="HQ1409" s="757" t="s">
        <v>572</v>
      </c>
      <c r="HR1409" s="757" t="s">
        <v>572</v>
      </c>
      <c r="HS1409"/>
      <c r="HW1409" s="758"/>
      <c r="HX1409"/>
      <c r="HY1409" s="759" t="s">
        <v>3367</v>
      </c>
      <c r="HZ1409" s="759" t="s">
        <v>3367</v>
      </c>
      <c r="IA1409" s="759" t="s">
        <v>3367</v>
      </c>
      <c r="IC1409" s="760" t="s">
        <v>572</v>
      </c>
      <c r="ID1409" s="760" t="s">
        <v>572</v>
      </c>
      <c r="IE1409" s="760" t="s">
        <v>572</v>
      </c>
      <c r="IF1409" s="761" t="s">
        <v>572</v>
      </c>
      <c r="IG1409" s="619" t="str">
        <f t="shared" si="48"/>
        <v>IN HOUSE (MANUAL)</v>
      </c>
      <c r="II1409" s="761" t="s">
        <v>572</v>
      </c>
      <c r="IK1409" s="761" t="str">
        <f>IFERROR(VLOOKUP($M1409,#REF!,13,0),"IN HOUSE (MANUAL)")</f>
        <v>IN HOUSE (MANUAL)</v>
      </c>
      <c r="IM1409" s="760" t="s">
        <v>572</v>
      </c>
      <c r="IN1409" s="760" t="s">
        <v>572</v>
      </c>
      <c r="IO1409" s="760" t="s">
        <v>572</v>
      </c>
      <c r="IQ1409" s="760" t="s">
        <v>572</v>
      </c>
      <c r="IR1409" s="760" t="s">
        <v>572</v>
      </c>
      <c r="IT1409" s="760" t="s">
        <v>572</v>
      </c>
      <c r="IV1409" s="760" t="s">
        <v>572</v>
      </c>
      <c r="IW1409" s="760" t="s">
        <v>572</v>
      </c>
      <c r="IY1409" s="760" t="s">
        <v>572</v>
      </c>
      <c r="IZ1409" s="760" t="s">
        <v>572</v>
      </c>
      <c r="JB1409" s="760" t="s">
        <v>572</v>
      </c>
      <c r="JC1409" s="760" t="s">
        <v>572</v>
      </c>
      <c r="JE1409" s="760" t="s">
        <v>572</v>
      </c>
      <c r="JF1409" s="760" t="s">
        <v>572</v>
      </c>
    </row>
    <row r="1410" spans="1:266" ht="17.25" customHeight="1" x14ac:dyDescent="0.35">
      <c r="A1410" s="618" t="s">
        <v>2734</v>
      </c>
      <c r="B1410" s="730">
        <v>59</v>
      </c>
      <c r="C1410" s="730" t="s">
        <v>2553</v>
      </c>
      <c r="D1410" s="730" t="s">
        <v>2539</v>
      </c>
      <c r="E1410" s="730">
        <v>24</v>
      </c>
      <c r="F1410" s="731" t="s">
        <v>574</v>
      </c>
      <c r="G1410" s="732">
        <v>1</v>
      </c>
      <c r="H1410" s="733">
        <v>46202</v>
      </c>
      <c r="I1410" s="730">
        <v>37</v>
      </c>
      <c r="J1410" s="730" t="s">
        <v>308</v>
      </c>
      <c r="K1410" s="730">
        <v>38</v>
      </c>
      <c r="L1410" s="730" t="s">
        <v>2735</v>
      </c>
      <c r="M1410" s="735" t="s">
        <v>2734</v>
      </c>
      <c r="N1410" s="735" t="s">
        <v>390</v>
      </c>
      <c r="O1410" s="735" t="s">
        <v>390</v>
      </c>
      <c r="P1410" s="735" t="s">
        <v>390</v>
      </c>
      <c r="Q1410" s="735">
        <v>0</v>
      </c>
      <c r="R1410" s="735" t="s">
        <v>2475</v>
      </c>
      <c r="S1410" s="735" t="s">
        <v>308</v>
      </c>
      <c r="T1410" s="735" t="s">
        <v>2721</v>
      </c>
      <c r="U1410" s="735">
        <v>880</v>
      </c>
      <c r="V1410" s="735" t="s">
        <v>308</v>
      </c>
      <c r="W1410" s="735" t="s">
        <v>218</v>
      </c>
      <c r="X1410" s="768">
        <v>0</v>
      </c>
      <c r="Y1410" s="735"/>
      <c r="Z1410" s="763"/>
      <c r="AA1410" s="735" t="s">
        <v>53</v>
      </c>
      <c r="AB1410" s="735" t="s">
        <v>863</v>
      </c>
      <c r="AC1410" s="735" t="s">
        <v>796</v>
      </c>
      <c r="AD1410" s="735">
        <v>432</v>
      </c>
      <c r="AE1410" s="764">
        <v>432</v>
      </c>
      <c r="AF1410" s="737" t="s">
        <v>390</v>
      </c>
      <c r="AG1410" s="765"/>
      <c r="AH1410" s="765"/>
      <c r="AI1410" s="765" t="s">
        <v>308</v>
      </c>
      <c r="AJ1410" s="740">
        <v>11</v>
      </c>
      <c r="AK1410" s="766"/>
      <c r="AL1410" s="740"/>
      <c r="AM1410" s="767">
        <v>0</v>
      </c>
      <c r="AN1410" s="767"/>
      <c r="AO1410" s="767"/>
      <c r="AP1410" s="767">
        <v>0</v>
      </c>
      <c r="AQ1410" s="767">
        <v>0</v>
      </c>
      <c r="AR1410" s="767">
        <v>0</v>
      </c>
      <c r="AS1410" s="767"/>
      <c r="AT1410" s="767"/>
      <c r="AU1410" s="767"/>
      <c r="AV1410" s="767"/>
      <c r="AW1410" s="767"/>
      <c r="AX1410" s="767"/>
      <c r="AY1410" s="767"/>
      <c r="AZ1410" s="767"/>
      <c r="BA1410" s="767"/>
      <c r="BB1410" s="767">
        <v>0</v>
      </c>
      <c r="BC1410" s="767">
        <v>0</v>
      </c>
      <c r="BD1410" s="767">
        <v>0</v>
      </c>
      <c r="BE1410" s="767">
        <v>0</v>
      </c>
      <c r="BF1410" s="767">
        <v>0</v>
      </c>
      <c r="BG1410" s="767">
        <v>0</v>
      </c>
      <c r="BH1410" s="767">
        <v>0</v>
      </c>
      <c r="BI1410" s="767">
        <v>0</v>
      </c>
      <c r="BJ1410" s="767"/>
      <c r="BK1410" s="767">
        <v>0</v>
      </c>
      <c r="BL1410" s="767">
        <v>0</v>
      </c>
      <c r="BM1410" s="767">
        <v>0</v>
      </c>
      <c r="BN1410" s="767" t="s">
        <v>308</v>
      </c>
      <c r="BO1410" s="767" t="s">
        <v>308</v>
      </c>
      <c r="BP1410" s="767" t="s">
        <v>308</v>
      </c>
      <c r="BQ1410" s="767" t="s">
        <v>308</v>
      </c>
      <c r="BR1410" s="767"/>
      <c r="BS1410" s="767">
        <v>0</v>
      </c>
      <c r="BT1410" s="767"/>
      <c r="BU1410" s="767">
        <v>0</v>
      </c>
      <c r="BV1410" s="767">
        <v>0</v>
      </c>
      <c r="BW1410" s="767">
        <v>0</v>
      </c>
      <c r="BX1410" s="767">
        <v>0</v>
      </c>
      <c r="BY1410" s="767">
        <v>0</v>
      </c>
      <c r="BZ1410" s="767">
        <v>0</v>
      </c>
      <c r="CA1410" s="767"/>
      <c r="CB1410" s="767"/>
      <c r="CC1410" s="767"/>
      <c r="CD1410" s="767"/>
      <c r="CE1410" s="767"/>
      <c r="CF1410" s="767"/>
      <c r="CG1410" s="767"/>
      <c r="CH1410" s="767"/>
      <c r="CI1410" s="767"/>
      <c r="CJ1410" s="767"/>
      <c r="CK1410" s="768">
        <v>12</v>
      </c>
      <c r="CL1410" s="768">
        <v>0</v>
      </c>
      <c r="CM1410" s="768" t="s">
        <v>397</v>
      </c>
      <c r="CN1410" s="768" t="s">
        <v>397</v>
      </c>
      <c r="CO1410" s="768">
        <v>0</v>
      </c>
      <c r="CP1410" s="768">
        <v>0</v>
      </c>
      <c r="CQ1410" s="768">
        <v>0</v>
      </c>
      <c r="CR1410" s="735">
        <v>432</v>
      </c>
      <c r="CS1410" s="769"/>
      <c r="CT1410" s="745">
        <v>46286</v>
      </c>
      <c r="CU1410" s="746" t="s">
        <v>598</v>
      </c>
      <c r="CV1410" s="763"/>
      <c r="CW1410" s="763"/>
      <c r="CX1410" s="745">
        <v>46227</v>
      </c>
      <c r="CY1410" s="747">
        <v>0</v>
      </c>
      <c r="CZ1410" s="747">
        <v>0</v>
      </c>
      <c r="DA1410" s="748">
        <v>0</v>
      </c>
      <c r="DB1410" s="748">
        <v>0</v>
      </c>
      <c r="DC1410" s="748">
        <v>0</v>
      </c>
      <c r="DD1410" s="748" t="s">
        <v>397</v>
      </c>
      <c r="DE1410" s="748" t="s">
        <v>390</v>
      </c>
      <c r="DF1410" s="748" t="s">
        <v>390</v>
      </c>
      <c r="DG1410" s="748" t="s">
        <v>390</v>
      </c>
      <c r="DH1410" s="770">
        <v>0</v>
      </c>
      <c r="DI1410" s="763" t="s">
        <v>397</v>
      </c>
      <c r="DJ1410" s="763" t="s">
        <v>390</v>
      </c>
      <c r="DK1410" s="763" t="s">
        <v>390</v>
      </c>
      <c r="DL1410" s="763" t="s">
        <v>390</v>
      </c>
      <c r="DM1410" s="763" t="s">
        <v>390</v>
      </c>
      <c r="DN1410" s="763" t="s">
        <v>390</v>
      </c>
      <c r="DO1410" s="931">
        <v>0</v>
      </c>
      <c r="DP1410" s="763">
        <v>46284</v>
      </c>
      <c r="DQ1410" s="737">
        <v>46284</v>
      </c>
      <c r="DR1410" s="763">
        <v>46284</v>
      </c>
      <c r="DS1410" s="770">
        <v>46284</v>
      </c>
      <c r="DT1410" s="752">
        <v>46284</v>
      </c>
      <c r="DU1410" s="753">
        <v>-11</v>
      </c>
      <c r="DV1410" s="753" t="s">
        <v>308</v>
      </c>
      <c r="DW1410" s="754">
        <v>46272</v>
      </c>
      <c r="DX1410" s="755">
        <v>46273</v>
      </c>
      <c r="DY1410" s="754" t="e">
        <v>#VALUE!</v>
      </c>
      <c r="DZ1410" s="754" t="e">
        <v>#VALUE!</v>
      </c>
      <c r="EA1410" s="754" t="e">
        <v>#VALUE!</v>
      </c>
      <c r="EB1410" s="754" t="e">
        <v>#VALUE!</v>
      </c>
      <c r="HA1410" s="756" t="s">
        <v>397</v>
      </c>
      <c r="HB1410" s="756" t="s">
        <v>397</v>
      </c>
      <c r="HC1410" s="756" t="s">
        <v>397</v>
      </c>
      <c r="HD1410" s="756" t="s">
        <v>397</v>
      </c>
      <c r="HE1410" s="756" t="s">
        <v>397</v>
      </c>
      <c r="HF1410" s="756" t="s">
        <v>397</v>
      </c>
      <c r="HG1410" s="756" t="s">
        <v>397</v>
      </c>
      <c r="HH1410" s="756" t="s">
        <v>397</v>
      </c>
      <c r="HI1410" s="756" t="s">
        <v>397</v>
      </c>
      <c r="HJ1410" s="756" t="s">
        <v>397</v>
      </c>
      <c r="HK1410"/>
      <c r="HL1410"/>
      <c r="HM1410"/>
      <c r="HN1410" s="756" t="str">
        <f t="shared" si="47"/>
        <v>AUTO PRINT</v>
      </c>
      <c r="HO1410"/>
      <c r="HP1410" s="757" t="s">
        <v>572</v>
      </c>
      <c r="HQ1410" s="757" t="s">
        <v>572</v>
      </c>
      <c r="HR1410" s="757" t="s">
        <v>572</v>
      </c>
      <c r="HS1410"/>
      <c r="HW1410" s="758"/>
      <c r="HX1410"/>
      <c r="HY1410" s="759" t="s">
        <v>3367</v>
      </c>
      <c r="HZ1410" s="759" t="s">
        <v>3367</v>
      </c>
      <c r="IA1410" s="759" t="s">
        <v>3367</v>
      </c>
      <c r="IC1410" s="760" t="s">
        <v>572</v>
      </c>
      <c r="ID1410" s="760" t="s">
        <v>572</v>
      </c>
      <c r="IE1410" s="760" t="s">
        <v>572</v>
      </c>
      <c r="IF1410" s="761" t="s">
        <v>572</v>
      </c>
      <c r="IG1410" s="619" t="str">
        <f t="shared" si="48"/>
        <v>IN HOUSE (MANUAL)</v>
      </c>
      <c r="II1410" s="761" t="s">
        <v>572</v>
      </c>
      <c r="IK1410" s="761" t="str">
        <f>IFERROR(VLOOKUP($M1410,#REF!,13,0),"IN HOUSE (MANUAL)")</f>
        <v>IN HOUSE (MANUAL)</v>
      </c>
      <c r="IM1410" s="760" t="s">
        <v>572</v>
      </c>
      <c r="IN1410" s="760" t="s">
        <v>572</v>
      </c>
      <c r="IO1410" s="760" t="s">
        <v>572</v>
      </c>
      <c r="IQ1410" s="760" t="s">
        <v>572</v>
      </c>
      <c r="IR1410" s="760" t="s">
        <v>572</v>
      </c>
      <c r="IT1410" s="760" t="s">
        <v>572</v>
      </c>
      <c r="IV1410" s="760" t="s">
        <v>572</v>
      </c>
      <c r="IW1410" s="760" t="s">
        <v>572</v>
      </c>
      <c r="IY1410" s="760" t="s">
        <v>572</v>
      </c>
      <c r="IZ1410" s="760" t="s">
        <v>572</v>
      </c>
      <c r="JB1410" s="760" t="s">
        <v>572</v>
      </c>
      <c r="JC1410" s="760" t="s">
        <v>572</v>
      </c>
      <c r="JE1410" s="760" t="s">
        <v>572</v>
      </c>
      <c r="JF1410" s="760" t="s">
        <v>572</v>
      </c>
    </row>
    <row r="1411" spans="1:266" ht="17.25" customHeight="1" x14ac:dyDescent="0.35">
      <c r="A1411" s="618" t="s">
        <v>2736</v>
      </c>
      <c r="B1411" s="730">
        <v>60</v>
      </c>
      <c r="C1411" s="730" t="s">
        <v>2553</v>
      </c>
      <c r="D1411" s="730" t="s">
        <v>2539</v>
      </c>
      <c r="E1411" s="730">
        <v>24</v>
      </c>
      <c r="F1411" s="731" t="s">
        <v>574</v>
      </c>
      <c r="G1411" s="732">
        <v>1</v>
      </c>
      <c r="H1411" s="733">
        <v>46202</v>
      </c>
      <c r="I1411" s="730">
        <v>37</v>
      </c>
      <c r="J1411" s="730" t="s">
        <v>308</v>
      </c>
      <c r="K1411" s="730">
        <v>38</v>
      </c>
      <c r="L1411" s="730" t="s">
        <v>2737</v>
      </c>
      <c r="M1411" s="735" t="s">
        <v>2736</v>
      </c>
      <c r="N1411" s="735" t="s">
        <v>390</v>
      </c>
      <c r="O1411" s="735" t="s">
        <v>390</v>
      </c>
      <c r="P1411" s="735" t="s">
        <v>390</v>
      </c>
      <c r="Q1411" s="735">
        <v>0</v>
      </c>
      <c r="R1411" s="735" t="s">
        <v>2475</v>
      </c>
      <c r="S1411" s="735" t="s">
        <v>308</v>
      </c>
      <c r="T1411" s="735" t="s">
        <v>2721</v>
      </c>
      <c r="U1411" s="735">
        <v>880</v>
      </c>
      <c r="V1411" s="735" t="s">
        <v>308</v>
      </c>
      <c r="W1411" s="735" t="s">
        <v>218</v>
      </c>
      <c r="X1411" s="768">
        <v>0</v>
      </c>
      <c r="Y1411" s="735"/>
      <c r="Z1411" s="763"/>
      <c r="AA1411" s="735" t="s">
        <v>53</v>
      </c>
      <c r="AB1411" s="735" t="s">
        <v>863</v>
      </c>
      <c r="AC1411" s="735" t="s">
        <v>589</v>
      </c>
      <c r="AD1411" s="735">
        <v>480</v>
      </c>
      <c r="AE1411" s="764">
        <v>480</v>
      </c>
      <c r="AF1411" s="737" t="s">
        <v>390</v>
      </c>
      <c r="AG1411" s="765"/>
      <c r="AH1411" s="765"/>
      <c r="AI1411" s="765" t="s">
        <v>308</v>
      </c>
      <c r="AJ1411" s="740">
        <v>12</v>
      </c>
      <c r="AK1411" s="766"/>
      <c r="AL1411" s="740"/>
      <c r="AM1411" s="767">
        <v>0</v>
      </c>
      <c r="AN1411" s="767"/>
      <c r="AO1411" s="767"/>
      <c r="AP1411" s="767">
        <v>0</v>
      </c>
      <c r="AQ1411" s="767">
        <v>0</v>
      </c>
      <c r="AR1411" s="767">
        <v>0</v>
      </c>
      <c r="AS1411" s="767"/>
      <c r="AT1411" s="767"/>
      <c r="AU1411" s="767"/>
      <c r="AV1411" s="767"/>
      <c r="AW1411" s="767"/>
      <c r="AX1411" s="767"/>
      <c r="AY1411" s="767"/>
      <c r="AZ1411" s="767"/>
      <c r="BA1411" s="767"/>
      <c r="BB1411" s="767">
        <v>0</v>
      </c>
      <c r="BC1411" s="767">
        <v>0</v>
      </c>
      <c r="BD1411" s="767">
        <v>0</v>
      </c>
      <c r="BE1411" s="767">
        <v>0</v>
      </c>
      <c r="BF1411" s="767">
        <v>0</v>
      </c>
      <c r="BG1411" s="767">
        <v>0</v>
      </c>
      <c r="BH1411" s="767">
        <v>0</v>
      </c>
      <c r="BI1411" s="767">
        <v>0</v>
      </c>
      <c r="BJ1411" s="767"/>
      <c r="BK1411" s="767">
        <v>0</v>
      </c>
      <c r="BL1411" s="767">
        <v>0</v>
      </c>
      <c r="BM1411" s="767">
        <v>0</v>
      </c>
      <c r="BN1411" s="767" t="s">
        <v>308</v>
      </c>
      <c r="BO1411" s="767" t="s">
        <v>308</v>
      </c>
      <c r="BP1411" s="767" t="s">
        <v>308</v>
      </c>
      <c r="BQ1411" s="767" t="s">
        <v>308</v>
      </c>
      <c r="BR1411" s="767"/>
      <c r="BS1411" s="767">
        <v>0</v>
      </c>
      <c r="BT1411" s="767"/>
      <c r="BU1411" s="767">
        <v>0</v>
      </c>
      <c r="BV1411" s="767">
        <v>0</v>
      </c>
      <c r="BW1411" s="767">
        <v>0</v>
      </c>
      <c r="BX1411" s="767">
        <v>0</v>
      </c>
      <c r="BY1411" s="767">
        <v>0</v>
      </c>
      <c r="BZ1411" s="767">
        <v>0</v>
      </c>
      <c r="CA1411" s="767"/>
      <c r="CB1411" s="767"/>
      <c r="CC1411" s="767"/>
      <c r="CD1411" s="767"/>
      <c r="CE1411" s="767"/>
      <c r="CF1411" s="767"/>
      <c r="CG1411" s="767"/>
      <c r="CH1411" s="767"/>
      <c r="CI1411" s="767"/>
      <c r="CJ1411" s="767"/>
      <c r="CK1411" s="768">
        <v>0</v>
      </c>
      <c r="CL1411" s="768">
        <v>0</v>
      </c>
      <c r="CM1411" s="768" t="s">
        <v>397</v>
      </c>
      <c r="CN1411" s="768" t="s">
        <v>397</v>
      </c>
      <c r="CO1411" s="768">
        <v>0</v>
      </c>
      <c r="CP1411" s="768">
        <v>0</v>
      </c>
      <c r="CQ1411" s="768">
        <v>12</v>
      </c>
      <c r="CR1411" s="735">
        <v>480</v>
      </c>
      <c r="CS1411" s="769"/>
      <c r="CT1411" s="745">
        <v>46286</v>
      </c>
      <c r="CU1411" s="746" t="s">
        <v>598</v>
      </c>
      <c r="CV1411" s="763"/>
      <c r="CW1411" s="763"/>
      <c r="CX1411" s="745">
        <v>46227</v>
      </c>
      <c r="CY1411" s="747">
        <v>0</v>
      </c>
      <c r="CZ1411" s="747">
        <v>0</v>
      </c>
      <c r="DA1411" s="748">
        <v>0</v>
      </c>
      <c r="DB1411" s="748">
        <v>0</v>
      </c>
      <c r="DC1411" s="748">
        <v>0</v>
      </c>
      <c r="DD1411" s="748" t="s">
        <v>397</v>
      </c>
      <c r="DE1411" s="748" t="s">
        <v>390</v>
      </c>
      <c r="DF1411" s="748" t="s">
        <v>390</v>
      </c>
      <c r="DG1411" s="748" t="s">
        <v>390</v>
      </c>
      <c r="DH1411" s="770">
        <v>0</v>
      </c>
      <c r="DI1411" s="763" t="s">
        <v>397</v>
      </c>
      <c r="DJ1411" s="763" t="s">
        <v>390</v>
      </c>
      <c r="DK1411" s="763" t="s">
        <v>390</v>
      </c>
      <c r="DL1411" s="763" t="s">
        <v>390</v>
      </c>
      <c r="DM1411" s="763" t="s">
        <v>390</v>
      </c>
      <c r="DN1411" s="763" t="s">
        <v>390</v>
      </c>
      <c r="DO1411" s="931">
        <v>0</v>
      </c>
      <c r="DP1411" s="763">
        <v>46284</v>
      </c>
      <c r="DQ1411" s="737">
        <v>46284</v>
      </c>
      <c r="DR1411" s="763">
        <v>46284</v>
      </c>
      <c r="DS1411" s="770">
        <v>46284</v>
      </c>
      <c r="DT1411" s="752">
        <v>46284</v>
      </c>
      <c r="DU1411" s="753">
        <v>-11</v>
      </c>
      <c r="DV1411" s="753" t="s">
        <v>308</v>
      </c>
      <c r="DW1411" s="754">
        <v>46273</v>
      </c>
      <c r="DX1411" s="755">
        <v>46273</v>
      </c>
      <c r="DY1411" s="754" t="e">
        <v>#VALUE!</v>
      </c>
      <c r="DZ1411" s="754" t="e">
        <v>#VALUE!</v>
      </c>
      <c r="EA1411" s="754" t="e">
        <v>#VALUE!</v>
      </c>
      <c r="EB1411" s="754" t="e">
        <v>#VALUE!</v>
      </c>
      <c r="HA1411" s="756" t="s">
        <v>397</v>
      </c>
      <c r="HB1411" s="756" t="s">
        <v>397</v>
      </c>
      <c r="HC1411" s="756" t="s">
        <v>397</v>
      </c>
      <c r="HD1411" s="756" t="s">
        <v>397</v>
      </c>
      <c r="HE1411" s="756" t="s">
        <v>397</v>
      </c>
      <c r="HF1411" s="756" t="s">
        <v>397</v>
      </c>
      <c r="HG1411" s="756" t="s">
        <v>397</v>
      </c>
      <c r="HH1411" s="756" t="s">
        <v>397</v>
      </c>
      <c r="HI1411" s="756" t="s">
        <v>397</v>
      </c>
      <c r="HJ1411" s="756" t="s">
        <v>397</v>
      </c>
      <c r="HK1411"/>
      <c r="HL1411"/>
      <c r="HM1411"/>
      <c r="HN1411" s="756" t="str">
        <f t="shared" si="47"/>
        <v>AUTO PRINT</v>
      </c>
      <c r="HO1411"/>
      <c r="HP1411" s="757" t="s">
        <v>572</v>
      </c>
      <c r="HQ1411" s="757" t="s">
        <v>572</v>
      </c>
      <c r="HR1411" s="757" t="s">
        <v>572</v>
      </c>
      <c r="HS1411"/>
      <c r="HW1411" s="758"/>
      <c r="HX1411"/>
      <c r="HY1411" s="759" t="s">
        <v>3367</v>
      </c>
      <c r="HZ1411" s="759" t="s">
        <v>3367</v>
      </c>
      <c r="IA1411" s="759" t="s">
        <v>3367</v>
      </c>
      <c r="IC1411" s="760" t="s">
        <v>572</v>
      </c>
      <c r="ID1411" s="760" t="s">
        <v>572</v>
      </c>
      <c r="IE1411" s="760" t="s">
        <v>572</v>
      </c>
      <c r="IF1411" s="761" t="s">
        <v>572</v>
      </c>
      <c r="IG1411" s="619" t="str">
        <f t="shared" si="48"/>
        <v>IN HOUSE (MANUAL)</v>
      </c>
      <c r="II1411" s="761" t="s">
        <v>572</v>
      </c>
      <c r="IK1411" s="761" t="str">
        <f>IFERROR(VLOOKUP($M1411,#REF!,13,0),"IN HOUSE (MANUAL)")</f>
        <v>IN HOUSE (MANUAL)</v>
      </c>
      <c r="IM1411" s="760" t="s">
        <v>572</v>
      </c>
      <c r="IN1411" s="760" t="s">
        <v>572</v>
      </c>
      <c r="IO1411" s="760" t="s">
        <v>572</v>
      </c>
      <c r="IQ1411" s="760" t="s">
        <v>572</v>
      </c>
      <c r="IR1411" s="760" t="s">
        <v>572</v>
      </c>
      <c r="IT1411" s="760" t="s">
        <v>572</v>
      </c>
      <c r="IV1411" s="760" t="s">
        <v>572</v>
      </c>
      <c r="IW1411" s="760" t="s">
        <v>572</v>
      </c>
      <c r="IY1411" s="760" t="s">
        <v>572</v>
      </c>
      <c r="IZ1411" s="760" t="s">
        <v>572</v>
      </c>
      <c r="JB1411" s="760" t="s">
        <v>572</v>
      </c>
      <c r="JC1411" s="760" t="s">
        <v>572</v>
      </c>
      <c r="JE1411" s="760" t="s">
        <v>572</v>
      </c>
      <c r="JF1411" s="760" t="s">
        <v>572</v>
      </c>
    </row>
    <row r="1412" spans="1:266" ht="17.25" customHeight="1" x14ac:dyDescent="0.35">
      <c r="A1412" s="618" t="s">
        <v>2738</v>
      </c>
      <c r="B1412" s="730">
        <v>61</v>
      </c>
      <c r="C1412" s="730" t="s">
        <v>2553</v>
      </c>
      <c r="D1412" s="730" t="s">
        <v>2539</v>
      </c>
      <c r="E1412" s="730">
        <v>24</v>
      </c>
      <c r="F1412" s="731" t="s">
        <v>574</v>
      </c>
      <c r="G1412" s="732">
        <v>1</v>
      </c>
      <c r="H1412" s="826">
        <v>46202</v>
      </c>
      <c r="I1412" s="730">
        <v>37</v>
      </c>
      <c r="J1412" s="730" t="s">
        <v>308</v>
      </c>
      <c r="K1412" s="730">
        <v>38</v>
      </c>
      <c r="L1412" s="730" t="s">
        <v>2739</v>
      </c>
      <c r="M1412" s="734" t="s">
        <v>2738</v>
      </c>
      <c r="N1412" s="735" t="s">
        <v>390</v>
      </c>
      <c r="O1412" s="735" t="s">
        <v>390</v>
      </c>
      <c r="P1412" s="735" t="s">
        <v>390</v>
      </c>
      <c r="Q1412" s="735">
        <v>0</v>
      </c>
      <c r="R1412" s="734" t="s">
        <v>2475</v>
      </c>
      <c r="S1412" s="734" t="s">
        <v>308</v>
      </c>
      <c r="T1412" s="734" t="s">
        <v>2721</v>
      </c>
      <c r="U1412" s="734">
        <v>880</v>
      </c>
      <c r="V1412" s="734" t="s">
        <v>308</v>
      </c>
      <c r="W1412" s="734" t="s">
        <v>218</v>
      </c>
      <c r="X1412" s="736">
        <v>0</v>
      </c>
      <c r="Y1412" s="734"/>
      <c r="Z1412" s="737"/>
      <c r="AA1412" s="734" t="s">
        <v>53</v>
      </c>
      <c r="AB1412" s="734" t="s">
        <v>863</v>
      </c>
      <c r="AC1412" s="734" t="s">
        <v>751</v>
      </c>
      <c r="AD1412" s="734">
        <v>162</v>
      </c>
      <c r="AE1412" s="738">
        <v>162</v>
      </c>
      <c r="AF1412" s="737" t="s">
        <v>390</v>
      </c>
      <c r="AG1412" s="739"/>
      <c r="AH1412" s="765"/>
      <c r="AI1412" s="739" t="s">
        <v>308</v>
      </c>
      <c r="AJ1412" s="740">
        <v>13</v>
      </c>
      <c r="AK1412" s="741"/>
      <c r="AL1412" s="742"/>
      <c r="AM1412" s="743">
        <v>0</v>
      </c>
      <c r="AN1412" s="743"/>
      <c r="AO1412" s="743"/>
      <c r="AP1412" s="743">
        <v>0</v>
      </c>
      <c r="AQ1412" s="743">
        <v>0</v>
      </c>
      <c r="AR1412" s="743">
        <v>0</v>
      </c>
      <c r="AS1412" s="743"/>
      <c r="AT1412" s="743"/>
      <c r="AU1412" s="743"/>
      <c r="AV1412" s="743"/>
      <c r="AW1412" s="743"/>
      <c r="AX1412" s="743"/>
      <c r="AY1412" s="743"/>
      <c r="AZ1412" s="743"/>
      <c r="BA1412" s="743"/>
      <c r="BB1412" s="743">
        <v>0</v>
      </c>
      <c r="BC1412" s="743">
        <v>0</v>
      </c>
      <c r="BD1412" s="743">
        <v>0</v>
      </c>
      <c r="BE1412" s="743">
        <v>0</v>
      </c>
      <c r="BF1412" s="743">
        <v>0</v>
      </c>
      <c r="BG1412" s="743">
        <v>0</v>
      </c>
      <c r="BH1412" s="743">
        <v>0</v>
      </c>
      <c r="BI1412" s="743">
        <v>0</v>
      </c>
      <c r="BJ1412" s="743"/>
      <c r="BK1412" s="743">
        <v>0</v>
      </c>
      <c r="BL1412" s="743">
        <v>0</v>
      </c>
      <c r="BM1412" s="743">
        <v>0</v>
      </c>
      <c r="BN1412" s="743" t="s">
        <v>308</v>
      </c>
      <c r="BO1412" s="743" t="s">
        <v>308</v>
      </c>
      <c r="BP1412" s="743" t="s">
        <v>308</v>
      </c>
      <c r="BQ1412" s="743" t="s">
        <v>308</v>
      </c>
      <c r="BR1412" s="743"/>
      <c r="BS1412" s="743">
        <v>0</v>
      </c>
      <c r="BT1412" s="743"/>
      <c r="BU1412" s="743">
        <v>0</v>
      </c>
      <c r="BV1412" s="743">
        <v>0</v>
      </c>
      <c r="BW1412" s="743">
        <v>0</v>
      </c>
      <c r="BX1412" s="743">
        <v>0</v>
      </c>
      <c r="BY1412" s="743">
        <v>0</v>
      </c>
      <c r="BZ1412" s="743">
        <v>0</v>
      </c>
      <c r="CA1412" s="743"/>
      <c r="CB1412" s="743"/>
      <c r="CC1412" s="743"/>
      <c r="CD1412" s="743"/>
      <c r="CE1412" s="743"/>
      <c r="CF1412" s="743"/>
      <c r="CG1412" s="743"/>
      <c r="CH1412" s="743"/>
      <c r="CI1412" s="743"/>
      <c r="CJ1412" s="743"/>
      <c r="CK1412" s="736">
        <v>0</v>
      </c>
      <c r="CL1412" s="736">
        <v>0</v>
      </c>
      <c r="CM1412" s="736" t="s">
        <v>397</v>
      </c>
      <c r="CN1412" s="736" t="s">
        <v>397</v>
      </c>
      <c r="CO1412" s="736">
        <v>0</v>
      </c>
      <c r="CP1412" s="736">
        <v>0</v>
      </c>
      <c r="CQ1412" s="736">
        <v>24</v>
      </c>
      <c r="CR1412" s="734">
        <v>162</v>
      </c>
      <c r="CS1412" s="744"/>
      <c r="CT1412" s="745">
        <v>46286</v>
      </c>
      <c r="CU1412" s="746" t="s">
        <v>598</v>
      </c>
      <c r="CV1412" s="737"/>
      <c r="CW1412" s="737"/>
      <c r="CX1412" s="745">
        <v>46227</v>
      </c>
      <c r="CY1412" s="747">
        <v>0</v>
      </c>
      <c r="CZ1412" s="747">
        <v>0</v>
      </c>
      <c r="DA1412" s="748">
        <v>0</v>
      </c>
      <c r="DB1412" s="748">
        <v>0</v>
      </c>
      <c r="DC1412" s="748">
        <v>0</v>
      </c>
      <c r="DD1412" s="748" t="s">
        <v>397</v>
      </c>
      <c r="DE1412" s="749" t="s">
        <v>390</v>
      </c>
      <c r="DF1412" s="749" t="s">
        <v>390</v>
      </c>
      <c r="DG1412" s="749" t="s">
        <v>390</v>
      </c>
      <c r="DH1412" s="750">
        <v>0</v>
      </c>
      <c r="DI1412" s="737" t="s">
        <v>397</v>
      </c>
      <c r="DJ1412" s="737" t="s">
        <v>390</v>
      </c>
      <c r="DK1412" s="737" t="s">
        <v>390</v>
      </c>
      <c r="DL1412" s="737" t="s">
        <v>390</v>
      </c>
      <c r="DM1412" s="737" t="s">
        <v>390</v>
      </c>
      <c r="DN1412" s="737" t="s">
        <v>390</v>
      </c>
      <c r="DO1412" s="751">
        <v>0</v>
      </c>
      <c r="DP1412" s="737">
        <v>46284</v>
      </c>
      <c r="DQ1412" s="737">
        <v>46284</v>
      </c>
      <c r="DR1412" s="737">
        <v>46284</v>
      </c>
      <c r="DS1412" s="750">
        <v>46284</v>
      </c>
      <c r="DT1412" s="752">
        <v>46284</v>
      </c>
      <c r="DU1412" s="753">
        <v>-10</v>
      </c>
      <c r="DV1412" s="753" t="s">
        <v>308</v>
      </c>
      <c r="DW1412" s="754">
        <v>46273</v>
      </c>
      <c r="DX1412" s="755">
        <v>46274</v>
      </c>
      <c r="DY1412" s="754" t="e">
        <v>#VALUE!</v>
      </c>
      <c r="DZ1412" s="754" t="e">
        <v>#VALUE!</v>
      </c>
      <c r="EA1412" s="754" t="e">
        <v>#VALUE!</v>
      </c>
      <c r="EB1412" s="754" t="e">
        <v>#VALUE!</v>
      </c>
      <c r="HA1412" s="756" t="s">
        <v>397</v>
      </c>
      <c r="HB1412" s="756" t="s">
        <v>397</v>
      </c>
      <c r="HC1412" s="756" t="s">
        <v>397</v>
      </c>
      <c r="HD1412" s="756" t="s">
        <v>397</v>
      </c>
      <c r="HE1412" s="756" t="s">
        <v>397</v>
      </c>
      <c r="HF1412" s="756" t="s">
        <v>397</v>
      </c>
      <c r="HG1412" s="756" t="s">
        <v>397</v>
      </c>
      <c r="HH1412" s="756" t="s">
        <v>397</v>
      </c>
      <c r="HI1412" s="756" t="s">
        <v>397</v>
      </c>
      <c r="HJ1412" s="756" t="s">
        <v>397</v>
      </c>
      <c r="HK1412"/>
      <c r="HL1412"/>
      <c r="HM1412"/>
      <c r="HN1412" s="756" t="str">
        <f t="shared" si="47"/>
        <v>AUTO PRINT</v>
      </c>
      <c r="HO1412"/>
      <c r="HP1412" s="757" t="s">
        <v>572</v>
      </c>
      <c r="HQ1412" s="757" t="s">
        <v>572</v>
      </c>
      <c r="HR1412" s="757" t="s">
        <v>572</v>
      </c>
      <c r="HS1412"/>
      <c r="HW1412" s="758"/>
      <c r="HX1412"/>
      <c r="HY1412" s="759" t="s">
        <v>3367</v>
      </c>
      <c r="HZ1412" s="759" t="s">
        <v>3367</v>
      </c>
      <c r="IA1412" s="759" t="s">
        <v>3367</v>
      </c>
      <c r="IC1412" s="760" t="s">
        <v>572</v>
      </c>
      <c r="ID1412" s="760" t="s">
        <v>572</v>
      </c>
      <c r="IE1412" s="760" t="s">
        <v>572</v>
      </c>
      <c r="IF1412" s="761" t="s">
        <v>572</v>
      </c>
      <c r="IG1412" s="619" t="str">
        <f t="shared" si="48"/>
        <v>IN HOUSE (MANUAL)</v>
      </c>
      <c r="II1412" s="761" t="s">
        <v>572</v>
      </c>
      <c r="IK1412" s="761" t="str">
        <f>IFERROR(VLOOKUP($M1412,#REF!,13,0),"IN HOUSE (MANUAL)")</f>
        <v>IN HOUSE (MANUAL)</v>
      </c>
      <c r="IM1412" s="760" t="s">
        <v>572</v>
      </c>
      <c r="IN1412" s="760" t="s">
        <v>572</v>
      </c>
      <c r="IO1412" s="760" t="s">
        <v>572</v>
      </c>
      <c r="IQ1412" s="760" t="s">
        <v>572</v>
      </c>
      <c r="IR1412" s="760" t="s">
        <v>572</v>
      </c>
      <c r="IT1412" s="760" t="s">
        <v>572</v>
      </c>
      <c r="IV1412" s="760" t="s">
        <v>572</v>
      </c>
      <c r="IW1412" s="760" t="s">
        <v>572</v>
      </c>
      <c r="IY1412" s="760" t="s">
        <v>572</v>
      </c>
      <c r="IZ1412" s="760" t="s">
        <v>572</v>
      </c>
      <c r="JB1412" s="760" t="s">
        <v>572</v>
      </c>
      <c r="JC1412" s="760" t="s">
        <v>572</v>
      </c>
      <c r="JE1412" s="760" t="s">
        <v>572</v>
      </c>
      <c r="JF1412" s="760" t="s">
        <v>572</v>
      </c>
    </row>
    <row r="1413" spans="1:266" ht="17.25" customHeight="1" x14ac:dyDescent="0.35">
      <c r="A1413" s="618" t="s">
        <v>2740</v>
      </c>
      <c r="B1413" s="730">
        <v>62</v>
      </c>
      <c r="C1413" s="730" t="s">
        <v>2553</v>
      </c>
      <c r="D1413" s="730" t="s">
        <v>2473</v>
      </c>
      <c r="E1413" s="730">
        <v>24</v>
      </c>
      <c r="F1413" s="731" t="s">
        <v>574</v>
      </c>
      <c r="G1413" s="732">
        <v>1</v>
      </c>
      <c r="H1413" s="733">
        <v>46202</v>
      </c>
      <c r="I1413" s="730">
        <v>37</v>
      </c>
      <c r="J1413" s="730" t="s">
        <v>308</v>
      </c>
      <c r="K1413" s="730">
        <v>38</v>
      </c>
      <c r="L1413" s="730" t="s">
        <v>2741</v>
      </c>
      <c r="M1413" s="734" t="s">
        <v>2740</v>
      </c>
      <c r="N1413" s="735" t="s">
        <v>390</v>
      </c>
      <c r="O1413" s="735" t="s">
        <v>390</v>
      </c>
      <c r="P1413" s="734" t="s">
        <v>390</v>
      </c>
      <c r="Q1413" s="734">
        <v>0</v>
      </c>
      <c r="R1413" s="734" t="s">
        <v>2475</v>
      </c>
      <c r="S1413" s="734" t="s">
        <v>308</v>
      </c>
      <c r="T1413" s="734" t="s">
        <v>2476</v>
      </c>
      <c r="U1413" s="734">
        <v>880</v>
      </c>
      <c r="V1413" s="734" t="s">
        <v>308</v>
      </c>
      <c r="W1413" s="734" t="s">
        <v>218</v>
      </c>
      <c r="X1413" s="736">
        <v>0</v>
      </c>
      <c r="Y1413" s="734"/>
      <c r="Z1413" s="926"/>
      <c r="AA1413" s="734" t="s">
        <v>53</v>
      </c>
      <c r="AB1413" s="734" t="s">
        <v>863</v>
      </c>
      <c r="AC1413" s="734" t="s">
        <v>608</v>
      </c>
      <c r="AD1413" s="734">
        <v>882</v>
      </c>
      <c r="AE1413" s="764">
        <v>882</v>
      </c>
      <c r="AF1413" s="737" t="s">
        <v>390</v>
      </c>
      <c r="AG1413" s="765"/>
      <c r="AH1413" s="765"/>
      <c r="AI1413" s="765" t="s">
        <v>308</v>
      </c>
      <c r="AJ1413" s="740">
        <v>14</v>
      </c>
      <c r="AK1413" s="766"/>
      <c r="AL1413" s="740"/>
      <c r="AM1413" s="767">
        <v>0</v>
      </c>
      <c r="AN1413" s="767"/>
      <c r="AO1413" s="767"/>
      <c r="AP1413" s="767">
        <v>0</v>
      </c>
      <c r="AQ1413" s="767">
        <v>0</v>
      </c>
      <c r="AR1413" s="767">
        <v>0</v>
      </c>
      <c r="AS1413" s="767"/>
      <c r="AT1413" s="767"/>
      <c r="AU1413" s="767"/>
      <c r="AV1413" s="767"/>
      <c r="AW1413" s="767"/>
      <c r="AX1413" s="767"/>
      <c r="AY1413" s="767"/>
      <c r="AZ1413" s="767"/>
      <c r="BA1413" s="767"/>
      <c r="BB1413" s="767">
        <v>0</v>
      </c>
      <c r="BC1413" s="767">
        <v>0</v>
      </c>
      <c r="BD1413" s="767">
        <v>0</v>
      </c>
      <c r="BE1413" s="767">
        <v>0</v>
      </c>
      <c r="BF1413" s="767">
        <v>0</v>
      </c>
      <c r="BG1413" s="767">
        <v>0</v>
      </c>
      <c r="BH1413" s="767">
        <v>0</v>
      </c>
      <c r="BI1413" s="767">
        <v>0</v>
      </c>
      <c r="BJ1413" s="767"/>
      <c r="BK1413" s="767">
        <v>0</v>
      </c>
      <c r="BL1413" s="767">
        <v>0</v>
      </c>
      <c r="BM1413" s="767">
        <v>0</v>
      </c>
      <c r="BN1413" s="767" t="s">
        <v>308</v>
      </c>
      <c r="BO1413" s="767" t="s">
        <v>308</v>
      </c>
      <c r="BP1413" s="767" t="s">
        <v>308</v>
      </c>
      <c r="BQ1413" s="767" t="s">
        <v>308</v>
      </c>
      <c r="BR1413" s="767"/>
      <c r="BS1413" s="767">
        <v>0</v>
      </c>
      <c r="BT1413" s="767"/>
      <c r="BU1413" s="767">
        <v>0</v>
      </c>
      <c r="BV1413" s="767">
        <v>0</v>
      </c>
      <c r="BW1413" s="767">
        <v>0</v>
      </c>
      <c r="BX1413" s="767">
        <v>0</v>
      </c>
      <c r="BY1413" s="767">
        <v>0</v>
      </c>
      <c r="BZ1413" s="767">
        <v>0</v>
      </c>
      <c r="CA1413" s="767"/>
      <c r="CB1413" s="767"/>
      <c r="CC1413" s="767"/>
      <c r="CD1413" s="767"/>
      <c r="CE1413" s="767"/>
      <c r="CF1413" s="767"/>
      <c r="CG1413" s="767"/>
      <c r="CH1413" s="767"/>
      <c r="CI1413" s="767"/>
      <c r="CJ1413" s="767"/>
      <c r="CK1413" s="768">
        <v>0</v>
      </c>
      <c r="CL1413" s="768">
        <v>0</v>
      </c>
      <c r="CM1413" s="768" t="s">
        <v>397</v>
      </c>
      <c r="CN1413" s="768" t="s">
        <v>397</v>
      </c>
      <c r="CO1413" s="768">
        <v>0</v>
      </c>
      <c r="CP1413" s="768">
        <v>0</v>
      </c>
      <c r="CQ1413" s="768">
        <v>0</v>
      </c>
      <c r="CR1413" s="735">
        <v>882</v>
      </c>
      <c r="CS1413" s="892"/>
      <c r="CT1413" s="745">
        <v>46288</v>
      </c>
      <c r="CU1413" s="746" t="s">
        <v>1289</v>
      </c>
      <c r="CV1413" s="737"/>
      <c r="CW1413" s="737"/>
      <c r="CX1413" s="745">
        <v>46241</v>
      </c>
      <c r="CY1413" s="747">
        <v>0</v>
      </c>
      <c r="CZ1413" s="747">
        <v>0</v>
      </c>
      <c r="DA1413" s="748">
        <v>0</v>
      </c>
      <c r="DB1413" s="748">
        <v>0</v>
      </c>
      <c r="DC1413" s="748">
        <v>0</v>
      </c>
      <c r="DD1413" s="748" t="s">
        <v>397</v>
      </c>
      <c r="DE1413" s="749" t="s">
        <v>390</v>
      </c>
      <c r="DF1413" s="749" t="s">
        <v>390</v>
      </c>
      <c r="DG1413" s="749" t="s">
        <v>390</v>
      </c>
      <c r="DH1413" s="750">
        <v>0</v>
      </c>
      <c r="DI1413" s="737" t="s">
        <v>397</v>
      </c>
      <c r="DJ1413" s="737" t="s">
        <v>390</v>
      </c>
      <c r="DK1413" s="737" t="s">
        <v>390</v>
      </c>
      <c r="DL1413" s="737" t="s">
        <v>390</v>
      </c>
      <c r="DM1413" s="737" t="s">
        <v>390</v>
      </c>
      <c r="DN1413" s="737" t="s">
        <v>390</v>
      </c>
      <c r="DO1413" s="762">
        <v>0</v>
      </c>
      <c r="DP1413" s="737">
        <v>46283</v>
      </c>
      <c r="DQ1413" s="737">
        <v>46283</v>
      </c>
      <c r="DR1413" s="737">
        <v>46283</v>
      </c>
      <c r="DS1413" s="750">
        <v>46283</v>
      </c>
      <c r="DT1413" s="752">
        <v>46283</v>
      </c>
      <c r="DU1413" s="753">
        <v>-9</v>
      </c>
      <c r="DV1413" s="753" t="s">
        <v>308</v>
      </c>
      <c r="DW1413" s="754">
        <v>46274</v>
      </c>
      <c r="DX1413" s="755">
        <v>46274</v>
      </c>
      <c r="DY1413" s="754" t="e">
        <v>#VALUE!</v>
      </c>
      <c r="DZ1413" s="754" t="e">
        <v>#VALUE!</v>
      </c>
      <c r="EA1413" s="754" t="e">
        <v>#VALUE!</v>
      </c>
      <c r="EB1413" s="754" t="e">
        <v>#VALUE!</v>
      </c>
      <c r="HA1413" s="756" t="s">
        <v>397</v>
      </c>
      <c r="HB1413" s="756" t="s">
        <v>397</v>
      </c>
      <c r="HC1413" s="756" t="s">
        <v>397</v>
      </c>
      <c r="HD1413" s="756" t="s">
        <v>397</v>
      </c>
      <c r="HE1413" s="756" t="s">
        <v>397</v>
      </c>
      <c r="HF1413" s="756" t="s">
        <v>397</v>
      </c>
      <c r="HG1413" s="756" t="s">
        <v>397</v>
      </c>
      <c r="HH1413" s="756" t="s">
        <v>397</v>
      </c>
      <c r="HI1413" s="756" t="s">
        <v>397</v>
      </c>
      <c r="HJ1413" s="756" t="s">
        <v>397</v>
      </c>
      <c r="HK1413"/>
      <c r="HL1413"/>
      <c r="HM1413"/>
      <c r="HN1413" s="756" t="str">
        <f t="shared" si="47"/>
        <v>AUTO PRINT</v>
      </c>
      <c r="HO1413"/>
      <c r="HP1413" s="757" t="s">
        <v>572</v>
      </c>
      <c r="HQ1413" s="757" t="s">
        <v>572</v>
      </c>
      <c r="HR1413" s="757" t="s">
        <v>572</v>
      </c>
      <c r="HS1413"/>
      <c r="HW1413" s="758"/>
      <c r="HX1413"/>
      <c r="HY1413" s="759" t="s">
        <v>3367</v>
      </c>
      <c r="HZ1413" s="759" t="s">
        <v>3367</v>
      </c>
      <c r="IA1413" s="759" t="s">
        <v>3367</v>
      </c>
      <c r="IC1413" s="760" t="s">
        <v>3368</v>
      </c>
      <c r="ID1413" s="760" t="s">
        <v>3368</v>
      </c>
      <c r="IE1413" s="760" t="s">
        <v>572</v>
      </c>
      <c r="IF1413" s="761" t="s">
        <v>572</v>
      </c>
      <c r="IG1413" s="619" t="str">
        <f t="shared" si="48"/>
        <v>AUTO PRINTING</v>
      </c>
      <c r="II1413" s="761" t="s">
        <v>572</v>
      </c>
      <c r="IK1413" s="761" t="str">
        <f>IFERROR(VLOOKUP($M1413,#REF!,13,0),"IN HOUSE (MANUAL)")</f>
        <v>IN HOUSE (MANUAL)</v>
      </c>
      <c r="IM1413" s="760" t="s">
        <v>572</v>
      </c>
      <c r="IN1413" s="760" t="s">
        <v>572</v>
      </c>
      <c r="IO1413" s="760" t="s">
        <v>572</v>
      </c>
      <c r="IQ1413" s="760" t="s">
        <v>572</v>
      </c>
      <c r="IR1413" s="760" t="s">
        <v>572</v>
      </c>
      <c r="IT1413" s="760" t="s">
        <v>572</v>
      </c>
      <c r="IV1413" s="760" t="s">
        <v>572</v>
      </c>
      <c r="IW1413" s="760" t="s">
        <v>572</v>
      </c>
      <c r="IY1413" s="760" t="s">
        <v>572</v>
      </c>
      <c r="IZ1413" s="760" t="s">
        <v>572</v>
      </c>
      <c r="JB1413" s="760" t="s">
        <v>572</v>
      </c>
      <c r="JC1413" s="760" t="s">
        <v>572</v>
      </c>
      <c r="JE1413" s="760" t="s">
        <v>572</v>
      </c>
      <c r="JF1413" s="760" t="s">
        <v>572</v>
      </c>
    </row>
    <row r="1414" spans="1:266" ht="17.25" customHeight="1" x14ac:dyDescent="0.35">
      <c r="A1414" s="618" t="s">
        <v>2742</v>
      </c>
      <c r="B1414" s="730">
        <v>63</v>
      </c>
      <c r="C1414" s="730" t="s">
        <v>2553</v>
      </c>
      <c r="D1414" s="730" t="s">
        <v>2473</v>
      </c>
      <c r="E1414" s="730">
        <v>24</v>
      </c>
      <c r="F1414" s="731" t="s">
        <v>566</v>
      </c>
      <c r="G1414" s="732">
        <v>1</v>
      </c>
      <c r="H1414" s="733">
        <v>46202</v>
      </c>
      <c r="I1414" s="730">
        <v>37</v>
      </c>
      <c r="J1414" s="730" t="s">
        <v>308</v>
      </c>
      <c r="K1414" s="730">
        <v>38</v>
      </c>
      <c r="L1414" s="730" t="s">
        <v>2743</v>
      </c>
      <c r="M1414" s="734" t="s">
        <v>2742</v>
      </c>
      <c r="N1414" s="735" t="s">
        <v>390</v>
      </c>
      <c r="O1414" s="735" t="s">
        <v>390</v>
      </c>
      <c r="P1414" s="734" t="s">
        <v>390</v>
      </c>
      <c r="Q1414" s="734">
        <v>0</v>
      </c>
      <c r="R1414" s="734" t="s">
        <v>2475</v>
      </c>
      <c r="S1414" s="734" t="s">
        <v>308</v>
      </c>
      <c r="T1414" s="734" t="s">
        <v>2476</v>
      </c>
      <c r="U1414" s="734">
        <v>880</v>
      </c>
      <c r="V1414" s="734" t="s">
        <v>308</v>
      </c>
      <c r="W1414" s="734" t="s">
        <v>218</v>
      </c>
      <c r="X1414" s="736">
        <v>0</v>
      </c>
      <c r="Y1414" s="734"/>
      <c r="Z1414" s="926"/>
      <c r="AA1414" s="734" t="s">
        <v>53</v>
      </c>
      <c r="AB1414" s="734" t="s">
        <v>863</v>
      </c>
      <c r="AC1414" s="734" t="s">
        <v>608</v>
      </c>
      <c r="AD1414" s="734">
        <v>720</v>
      </c>
      <c r="AE1414" s="764">
        <v>720</v>
      </c>
      <c r="AF1414" s="737" t="s">
        <v>390</v>
      </c>
      <c r="AG1414" s="765"/>
      <c r="AH1414" s="765"/>
      <c r="AI1414" s="765" t="s">
        <v>308</v>
      </c>
      <c r="AJ1414" s="740">
        <v>15</v>
      </c>
      <c r="AK1414" s="766"/>
      <c r="AL1414" s="740"/>
      <c r="AM1414" s="767">
        <v>0</v>
      </c>
      <c r="AN1414" s="767"/>
      <c r="AO1414" s="767"/>
      <c r="AP1414" s="767">
        <v>0</v>
      </c>
      <c r="AQ1414" s="767">
        <v>0</v>
      </c>
      <c r="AR1414" s="767">
        <v>0</v>
      </c>
      <c r="AS1414" s="767"/>
      <c r="AT1414" s="767"/>
      <c r="AU1414" s="767"/>
      <c r="AV1414" s="767"/>
      <c r="AW1414" s="767"/>
      <c r="AX1414" s="767"/>
      <c r="AY1414" s="767"/>
      <c r="AZ1414" s="767"/>
      <c r="BA1414" s="767"/>
      <c r="BB1414" s="767">
        <v>0</v>
      </c>
      <c r="BC1414" s="767">
        <v>0</v>
      </c>
      <c r="BD1414" s="767">
        <v>0</v>
      </c>
      <c r="BE1414" s="767">
        <v>0</v>
      </c>
      <c r="BF1414" s="767">
        <v>0</v>
      </c>
      <c r="BG1414" s="767">
        <v>0</v>
      </c>
      <c r="BH1414" s="767">
        <v>0</v>
      </c>
      <c r="BI1414" s="767">
        <v>0</v>
      </c>
      <c r="BJ1414" s="767"/>
      <c r="BK1414" s="767">
        <v>0</v>
      </c>
      <c r="BL1414" s="767">
        <v>0</v>
      </c>
      <c r="BM1414" s="767">
        <v>0</v>
      </c>
      <c r="BN1414" s="767" t="s">
        <v>308</v>
      </c>
      <c r="BO1414" s="767" t="s">
        <v>308</v>
      </c>
      <c r="BP1414" s="767" t="s">
        <v>308</v>
      </c>
      <c r="BQ1414" s="767" t="s">
        <v>308</v>
      </c>
      <c r="BR1414" s="767"/>
      <c r="BS1414" s="767">
        <v>0</v>
      </c>
      <c r="BT1414" s="767"/>
      <c r="BU1414" s="767">
        <v>0</v>
      </c>
      <c r="BV1414" s="767">
        <v>0</v>
      </c>
      <c r="BW1414" s="767">
        <v>0</v>
      </c>
      <c r="BX1414" s="767">
        <v>0</v>
      </c>
      <c r="BY1414" s="767">
        <v>0</v>
      </c>
      <c r="BZ1414" s="767">
        <v>0</v>
      </c>
      <c r="CA1414" s="767"/>
      <c r="CB1414" s="767"/>
      <c r="CC1414" s="767"/>
      <c r="CD1414" s="767"/>
      <c r="CE1414" s="767"/>
      <c r="CF1414" s="767"/>
      <c r="CG1414" s="767"/>
      <c r="CH1414" s="767"/>
      <c r="CI1414" s="767"/>
      <c r="CJ1414" s="767"/>
      <c r="CK1414" s="768">
        <v>0</v>
      </c>
      <c r="CL1414" s="768">
        <v>0</v>
      </c>
      <c r="CM1414" s="768" t="s">
        <v>397</v>
      </c>
      <c r="CN1414" s="768" t="s">
        <v>397</v>
      </c>
      <c r="CO1414" s="768">
        <v>0</v>
      </c>
      <c r="CP1414" s="768">
        <v>0</v>
      </c>
      <c r="CQ1414" s="768">
        <v>0</v>
      </c>
      <c r="CR1414" s="735">
        <v>720</v>
      </c>
      <c r="CS1414" s="892"/>
      <c r="CT1414" s="745">
        <v>46288</v>
      </c>
      <c r="CU1414" s="746" t="s">
        <v>1289</v>
      </c>
      <c r="CV1414" s="737"/>
      <c r="CW1414" s="737"/>
      <c r="CX1414" s="745">
        <v>46241</v>
      </c>
      <c r="CY1414" s="747">
        <v>0</v>
      </c>
      <c r="CZ1414" s="747">
        <v>0</v>
      </c>
      <c r="DA1414" s="748">
        <v>0</v>
      </c>
      <c r="DB1414" s="748">
        <v>0</v>
      </c>
      <c r="DC1414" s="748">
        <v>0</v>
      </c>
      <c r="DD1414" s="748" t="s">
        <v>397</v>
      </c>
      <c r="DE1414" s="749" t="s">
        <v>390</v>
      </c>
      <c r="DF1414" s="749" t="s">
        <v>390</v>
      </c>
      <c r="DG1414" s="749" t="s">
        <v>390</v>
      </c>
      <c r="DH1414" s="750">
        <v>0</v>
      </c>
      <c r="DI1414" s="737" t="s">
        <v>397</v>
      </c>
      <c r="DJ1414" s="737" t="s">
        <v>390</v>
      </c>
      <c r="DK1414" s="737" t="s">
        <v>390</v>
      </c>
      <c r="DL1414" s="737" t="s">
        <v>390</v>
      </c>
      <c r="DM1414" s="737" t="s">
        <v>390</v>
      </c>
      <c r="DN1414" s="737" t="s">
        <v>390</v>
      </c>
      <c r="DO1414" s="762">
        <v>0</v>
      </c>
      <c r="DP1414" s="737">
        <v>46283</v>
      </c>
      <c r="DQ1414" s="737">
        <v>46283</v>
      </c>
      <c r="DR1414" s="737">
        <v>46283</v>
      </c>
      <c r="DS1414" s="750">
        <v>46283</v>
      </c>
      <c r="DT1414" s="752">
        <v>46283</v>
      </c>
      <c r="DU1414" s="753">
        <v>-8</v>
      </c>
      <c r="DV1414" s="753" t="s">
        <v>308</v>
      </c>
      <c r="DW1414" s="754">
        <v>46274</v>
      </c>
      <c r="DX1414" s="755">
        <v>46275</v>
      </c>
      <c r="DY1414" s="754" t="e">
        <v>#VALUE!</v>
      </c>
      <c r="DZ1414" s="754" t="e">
        <v>#VALUE!</v>
      </c>
      <c r="EA1414" s="754" t="e">
        <v>#VALUE!</v>
      </c>
      <c r="EB1414" s="754" t="e">
        <v>#VALUE!</v>
      </c>
      <c r="HA1414" s="756" t="s">
        <v>397</v>
      </c>
      <c r="HB1414" s="756" t="s">
        <v>397</v>
      </c>
      <c r="HC1414" s="756" t="s">
        <v>397</v>
      </c>
      <c r="HD1414" s="756" t="s">
        <v>397</v>
      </c>
      <c r="HE1414" s="756" t="s">
        <v>397</v>
      </c>
      <c r="HF1414" s="756" t="s">
        <v>397</v>
      </c>
      <c r="HG1414" s="756" t="s">
        <v>397</v>
      </c>
      <c r="HH1414" s="756" t="s">
        <v>397</v>
      </c>
      <c r="HI1414" s="756" t="s">
        <v>397</v>
      </c>
      <c r="HJ1414" s="756" t="s">
        <v>397</v>
      </c>
      <c r="HK1414"/>
      <c r="HL1414"/>
      <c r="HM1414"/>
      <c r="HN1414" s="756" t="str">
        <f t="shared" si="47"/>
        <v>AUTO PRINT</v>
      </c>
      <c r="HO1414"/>
      <c r="HP1414" s="757" t="s">
        <v>572</v>
      </c>
      <c r="HQ1414" s="757" t="s">
        <v>572</v>
      </c>
      <c r="HR1414" s="757" t="s">
        <v>572</v>
      </c>
      <c r="HS1414"/>
      <c r="HW1414" s="758"/>
      <c r="HX1414"/>
      <c r="HY1414" s="759" t="s">
        <v>3367</v>
      </c>
      <c r="HZ1414" s="759" t="s">
        <v>3367</v>
      </c>
      <c r="IA1414" s="759" t="s">
        <v>3367</v>
      </c>
      <c r="IC1414" s="760" t="s">
        <v>3368</v>
      </c>
      <c r="ID1414" s="760" t="s">
        <v>3368</v>
      </c>
      <c r="IE1414" s="760" t="s">
        <v>572</v>
      </c>
      <c r="IF1414" s="761" t="s">
        <v>572</v>
      </c>
      <c r="IG1414" s="619" t="str">
        <f t="shared" si="48"/>
        <v>AUTO PRINTING</v>
      </c>
      <c r="II1414" s="761" t="s">
        <v>572</v>
      </c>
      <c r="IK1414" s="761" t="str">
        <f>IFERROR(VLOOKUP($M1414,#REF!,13,0),"IN HOUSE (MANUAL)")</f>
        <v>IN HOUSE (MANUAL)</v>
      </c>
      <c r="IM1414" s="760" t="s">
        <v>572</v>
      </c>
      <c r="IN1414" s="760" t="s">
        <v>572</v>
      </c>
      <c r="IO1414" s="760" t="s">
        <v>572</v>
      </c>
      <c r="IQ1414" s="760" t="s">
        <v>572</v>
      </c>
      <c r="IR1414" s="760" t="s">
        <v>572</v>
      </c>
      <c r="IT1414" s="760" t="s">
        <v>572</v>
      </c>
      <c r="IV1414" s="760" t="s">
        <v>572</v>
      </c>
      <c r="IW1414" s="760" t="s">
        <v>572</v>
      </c>
      <c r="IY1414" s="760" t="s">
        <v>572</v>
      </c>
      <c r="IZ1414" s="760" t="s">
        <v>572</v>
      </c>
      <c r="JB1414" s="760" t="s">
        <v>572</v>
      </c>
      <c r="JC1414" s="760" t="s">
        <v>572</v>
      </c>
      <c r="JE1414" s="760" t="s">
        <v>572</v>
      </c>
      <c r="JF1414" s="760" t="s">
        <v>572</v>
      </c>
    </row>
    <row r="1415" spans="1:266" ht="17.25" customHeight="1" x14ac:dyDescent="0.35">
      <c r="A1415" s="618" t="s">
        <v>2744</v>
      </c>
      <c r="B1415" s="730">
        <v>64</v>
      </c>
      <c r="C1415" s="730" t="s">
        <v>2553</v>
      </c>
      <c r="D1415" s="730" t="s">
        <v>2473</v>
      </c>
      <c r="E1415" s="730">
        <v>24</v>
      </c>
      <c r="F1415" s="731" t="s">
        <v>574</v>
      </c>
      <c r="G1415" s="732">
        <v>1</v>
      </c>
      <c r="H1415" s="733">
        <v>46202</v>
      </c>
      <c r="I1415" s="730">
        <v>37</v>
      </c>
      <c r="J1415" s="730" t="s">
        <v>308</v>
      </c>
      <c r="K1415" s="730">
        <v>38</v>
      </c>
      <c r="L1415" s="730" t="s">
        <v>2745</v>
      </c>
      <c r="M1415" s="734" t="s">
        <v>2744</v>
      </c>
      <c r="N1415" s="735" t="s">
        <v>390</v>
      </c>
      <c r="O1415" s="735" t="s">
        <v>390</v>
      </c>
      <c r="P1415" s="734" t="s">
        <v>390</v>
      </c>
      <c r="Q1415" s="734">
        <v>0</v>
      </c>
      <c r="R1415" s="734" t="s">
        <v>2475</v>
      </c>
      <c r="S1415" s="734" t="s">
        <v>308</v>
      </c>
      <c r="T1415" s="734" t="s">
        <v>2476</v>
      </c>
      <c r="U1415" s="734">
        <v>880</v>
      </c>
      <c r="V1415" s="734" t="s">
        <v>308</v>
      </c>
      <c r="W1415" s="734" t="s">
        <v>218</v>
      </c>
      <c r="X1415" s="736">
        <v>0</v>
      </c>
      <c r="Y1415" s="734"/>
      <c r="Z1415" s="926"/>
      <c r="AA1415" s="734" t="s">
        <v>53</v>
      </c>
      <c r="AB1415" s="734" t="s">
        <v>863</v>
      </c>
      <c r="AC1415" s="734" t="s">
        <v>796</v>
      </c>
      <c r="AD1415" s="734">
        <v>456</v>
      </c>
      <c r="AE1415" s="764">
        <v>456</v>
      </c>
      <c r="AF1415" s="737" t="s">
        <v>390</v>
      </c>
      <c r="AG1415" s="765"/>
      <c r="AH1415" s="765"/>
      <c r="AI1415" s="765" t="s">
        <v>308</v>
      </c>
      <c r="AJ1415" s="740">
        <v>16</v>
      </c>
      <c r="AK1415" s="766"/>
      <c r="AL1415" s="740"/>
      <c r="AM1415" s="767">
        <v>0</v>
      </c>
      <c r="AN1415" s="767"/>
      <c r="AO1415" s="767"/>
      <c r="AP1415" s="767">
        <v>0</v>
      </c>
      <c r="AQ1415" s="767">
        <v>0</v>
      </c>
      <c r="AR1415" s="767">
        <v>0</v>
      </c>
      <c r="AS1415" s="767"/>
      <c r="AT1415" s="767"/>
      <c r="AU1415" s="767"/>
      <c r="AV1415" s="767"/>
      <c r="AW1415" s="767"/>
      <c r="AX1415" s="767"/>
      <c r="AY1415" s="767"/>
      <c r="AZ1415" s="767"/>
      <c r="BA1415" s="767"/>
      <c r="BB1415" s="767">
        <v>0</v>
      </c>
      <c r="BC1415" s="767">
        <v>0</v>
      </c>
      <c r="BD1415" s="767">
        <v>0</v>
      </c>
      <c r="BE1415" s="767">
        <v>0</v>
      </c>
      <c r="BF1415" s="767">
        <v>0</v>
      </c>
      <c r="BG1415" s="767">
        <v>0</v>
      </c>
      <c r="BH1415" s="767">
        <v>0</v>
      </c>
      <c r="BI1415" s="767">
        <v>0</v>
      </c>
      <c r="BJ1415" s="767"/>
      <c r="BK1415" s="767">
        <v>0</v>
      </c>
      <c r="BL1415" s="767">
        <v>0</v>
      </c>
      <c r="BM1415" s="767">
        <v>0</v>
      </c>
      <c r="BN1415" s="767" t="s">
        <v>308</v>
      </c>
      <c r="BO1415" s="767" t="s">
        <v>308</v>
      </c>
      <c r="BP1415" s="767" t="s">
        <v>308</v>
      </c>
      <c r="BQ1415" s="767" t="s">
        <v>308</v>
      </c>
      <c r="BR1415" s="767"/>
      <c r="BS1415" s="767">
        <v>0</v>
      </c>
      <c r="BT1415" s="767"/>
      <c r="BU1415" s="767">
        <v>0</v>
      </c>
      <c r="BV1415" s="767">
        <v>0</v>
      </c>
      <c r="BW1415" s="767">
        <v>0</v>
      </c>
      <c r="BX1415" s="767">
        <v>0</v>
      </c>
      <c r="BY1415" s="767">
        <v>0</v>
      </c>
      <c r="BZ1415" s="767">
        <v>0</v>
      </c>
      <c r="CA1415" s="767"/>
      <c r="CB1415" s="767"/>
      <c r="CC1415" s="767"/>
      <c r="CD1415" s="767"/>
      <c r="CE1415" s="767"/>
      <c r="CF1415" s="767"/>
      <c r="CG1415" s="767"/>
      <c r="CH1415" s="767"/>
      <c r="CI1415" s="767"/>
      <c r="CJ1415" s="767"/>
      <c r="CK1415" s="768">
        <v>0</v>
      </c>
      <c r="CL1415" s="768">
        <v>0</v>
      </c>
      <c r="CM1415" s="768" t="s">
        <v>397</v>
      </c>
      <c r="CN1415" s="768" t="s">
        <v>397</v>
      </c>
      <c r="CO1415" s="768">
        <v>0</v>
      </c>
      <c r="CP1415" s="768">
        <v>0</v>
      </c>
      <c r="CQ1415" s="768">
        <v>30</v>
      </c>
      <c r="CR1415" s="735">
        <v>456</v>
      </c>
      <c r="CS1415" s="892"/>
      <c r="CT1415" s="745">
        <v>46286</v>
      </c>
      <c r="CU1415" s="746" t="s">
        <v>598</v>
      </c>
      <c r="CV1415" s="737"/>
      <c r="CW1415" s="737"/>
      <c r="CX1415" s="745">
        <v>46241</v>
      </c>
      <c r="CY1415" s="747">
        <v>0</v>
      </c>
      <c r="CZ1415" s="747">
        <v>0</v>
      </c>
      <c r="DA1415" s="748">
        <v>0</v>
      </c>
      <c r="DB1415" s="748">
        <v>0</v>
      </c>
      <c r="DC1415" s="748">
        <v>0</v>
      </c>
      <c r="DD1415" s="748" t="s">
        <v>397</v>
      </c>
      <c r="DE1415" s="749" t="s">
        <v>390</v>
      </c>
      <c r="DF1415" s="749" t="s">
        <v>390</v>
      </c>
      <c r="DG1415" s="749" t="s">
        <v>390</v>
      </c>
      <c r="DH1415" s="750">
        <v>0</v>
      </c>
      <c r="DI1415" s="737" t="s">
        <v>397</v>
      </c>
      <c r="DJ1415" s="737" t="s">
        <v>390</v>
      </c>
      <c r="DK1415" s="737" t="s">
        <v>390</v>
      </c>
      <c r="DL1415" s="737" t="s">
        <v>390</v>
      </c>
      <c r="DM1415" s="737">
        <v>46272</v>
      </c>
      <c r="DN1415" s="737">
        <v>46272</v>
      </c>
      <c r="DO1415" s="762">
        <v>0</v>
      </c>
      <c r="DP1415" s="737">
        <v>46284</v>
      </c>
      <c r="DQ1415" s="737">
        <v>46284</v>
      </c>
      <c r="DR1415" s="737">
        <v>46284</v>
      </c>
      <c r="DS1415" s="750">
        <v>46284</v>
      </c>
      <c r="DT1415" s="752">
        <v>46284</v>
      </c>
      <c r="DU1415" s="753">
        <v>-8</v>
      </c>
      <c r="DV1415" s="753" t="s">
        <v>308</v>
      </c>
      <c r="DW1415" s="754">
        <v>46275</v>
      </c>
      <c r="DX1415" s="755">
        <v>46276</v>
      </c>
      <c r="DY1415" s="754" t="e">
        <v>#VALUE!</v>
      </c>
      <c r="DZ1415" s="754" t="e">
        <v>#VALUE!</v>
      </c>
      <c r="EA1415" s="754" t="e">
        <v>#VALUE!</v>
      </c>
      <c r="EB1415" s="754" t="e">
        <v>#VALUE!</v>
      </c>
      <c r="HA1415" s="756" t="s">
        <v>397</v>
      </c>
      <c r="HB1415" s="756" t="s">
        <v>397</v>
      </c>
      <c r="HC1415" s="756" t="s">
        <v>397</v>
      </c>
      <c r="HD1415" s="756" t="s">
        <v>397</v>
      </c>
      <c r="HE1415" s="756" t="s">
        <v>397</v>
      </c>
      <c r="HF1415" s="756" t="s">
        <v>397</v>
      </c>
      <c r="HG1415" s="756" t="s">
        <v>397</v>
      </c>
      <c r="HH1415" s="756" t="s">
        <v>397</v>
      </c>
      <c r="HI1415" s="756" t="s">
        <v>397</v>
      </c>
      <c r="HJ1415" s="756" t="s">
        <v>397</v>
      </c>
      <c r="HK1415"/>
      <c r="HL1415"/>
      <c r="HM1415"/>
      <c r="HN1415" s="756" t="str">
        <f t="shared" si="47"/>
        <v>AUTO PRINT</v>
      </c>
      <c r="HO1415"/>
      <c r="HP1415" s="757" t="s">
        <v>572</v>
      </c>
      <c r="HQ1415" s="757" t="s">
        <v>572</v>
      </c>
      <c r="HR1415" s="757" t="s">
        <v>572</v>
      </c>
      <c r="HS1415"/>
      <c r="HW1415" s="758"/>
      <c r="HX1415"/>
      <c r="HY1415" s="759" t="s">
        <v>3367</v>
      </c>
      <c r="HZ1415" s="759" t="s">
        <v>3367</v>
      </c>
      <c r="IA1415" s="759" t="s">
        <v>3367</v>
      </c>
      <c r="IC1415" s="760" t="s">
        <v>3368</v>
      </c>
      <c r="ID1415" s="760" t="s">
        <v>3368</v>
      </c>
      <c r="IE1415" s="760" t="s">
        <v>572</v>
      </c>
      <c r="IF1415" s="761" t="s">
        <v>572</v>
      </c>
      <c r="IG1415" s="619" t="str">
        <f t="shared" si="48"/>
        <v>AUTO PRINTING</v>
      </c>
      <c r="II1415" s="761" t="s">
        <v>572</v>
      </c>
      <c r="IK1415" s="761" t="str">
        <f>IFERROR(VLOOKUP($M1415,#REF!,13,0),"IN HOUSE (MANUAL)")</f>
        <v>IN HOUSE (MANUAL)</v>
      </c>
      <c r="IM1415" s="760" t="s">
        <v>572</v>
      </c>
      <c r="IN1415" s="760" t="s">
        <v>572</v>
      </c>
      <c r="IO1415" s="760" t="s">
        <v>572</v>
      </c>
      <c r="IQ1415" s="760" t="s">
        <v>572</v>
      </c>
      <c r="IR1415" s="760" t="s">
        <v>572</v>
      </c>
      <c r="IT1415" s="760" t="s">
        <v>572</v>
      </c>
      <c r="IV1415" s="760" t="s">
        <v>572</v>
      </c>
      <c r="IW1415" s="760" t="s">
        <v>572</v>
      </c>
      <c r="IY1415" s="760" t="s">
        <v>572</v>
      </c>
      <c r="IZ1415" s="760" t="s">
        <v>572</v>
      </c>
      <c r="JB1415" s="760" t="s">
        <v>572</v>
      </c>
      <c r="JC1415" s="760" t="s">
        <v>572</v>
      </c>
      <c r="JE1415" s="760" t="s">
        <v>572</v>
      </c>
      <c r="JF1415" s="760" t="s">
        <v>572</v>
      </c>
    </row>
    <row r="1416" spans="1:266" ht="17.25" customHeight="1" x14ac:dyDescent="0.35">
      <c r="A1416" s="618" t="s">
        <v>2746</v>
      </c>
      <c r="B1416" s="730">
        <v>65</v>
      </c>
      <c r="C1416" s="730" t="s">
        <v>2553</v>
      </c>
      <c r="D1416" s="730" t="s">
        <v>2553</v>
      </c>
      <c r="E1416" s="730">
        <v>24</v>
      </c>
      <c r="F1416" s="731" t="s">
        <v>574</v>
      </c>
      <c r="G1416" s="732">
        <v>1</v>
      </c>
      <c r="H1416" s="733">
        <v>46231</v>
      </c>
      <c r="I1416" s="730">
        <v>37</v>
      </c>
      <c r="J1416" s="730" t="s">
        <v>308</v>
      </c>
      <c r="K1416" s="730">
        <v>39</v>
      </c>
      <c r="L1416" s="730" t="s">
        <v>2747</v>
      </c>
      <c r="M1416" s="734" t="s">
        <v>2746</v>
      </c>
      <c r="N1416" s="735" t="s">
        <v>390</v>
      </c>
      <c r="O1416" s="735" t="s">
        <v>390</v>
      </c>
      <c r="P1416" s="734" t="s">
        <v>390</v>
      </c>
      <c r="Q1416" s="734">
        <v>0</v>
      </c>
      <c r="R1416" s="734" t="s">
        <v>2475</v>
      </c>
      <c r="S1416" s="734" t="s">
        <v>308</v>
      </c>
      <c r="T1416" s="734" t="s">
        <v>2721</v>
      </c>
      <c r="U1416" s="734">
        <v>880</v>
      </c>
      <c r="V1416" s="734" t="s">
        <v>308</v>
      </c>
      <c r="W1416" s="734" t="s">
        <v>218</v>
      </c>
      <c r="X1416" s="736">
        <v>0</v>
      </c>
      <c r="Y1416" s="734"/>
      <c r="Z1416" s="926"/>
      <c r="AA1416" s="734" t="s">
        <v>53</v>
      </c>
      <c r="AB1416" s="734" t="s">
        <v>863</v>
      </c>
      <c r="AC1416" s="734" t="s">
        <v>608</v>
      </c>
      <c r="AD1416" s="734">
        <v>198</v>
      </c>
      <c r="AE1416" s="764">
        <v>198</v>
      </c>
      <c r="AF1416" s="737" t="s">
        <v>390</v>
      </c>
      <c r="AG1416" s="765"/>
      <c r="AH1416" s="765"/>
      <c r="AI1416" s="765" t="s">
        <v>308</v>
      </c>
      <c r="AJ1416" s="740">
        <v>17</v>
      </c>
      <c r="AK1416" s="766"/>
      <c r="AL1416" s="740"/>
      <c r="AM1416" s="767">
        <v>0</v>
      </c>
      <c r="AN1416" s="767"/>
      <c r="AO1416" s="767"/>
      <c r="AP1416" s="767">
        <v>0</v>
      </c>
      <c r="AQ1416" s="767">
        <v>0</v>
      </c>
      <c r="AR1416" s="767">
        <v>0</v>
      </c>
      <c r="AS1416" s="767"/>
      <c r="AT1416" s="767"/>
      <c r="AU1416" s="767"/>
      <c r="AV1416" s="767"/>
      <c r="AW1416" s="767"/>
      <c r="AX1416" s="767"/>
      <c r="AY1416" s="767"/>
      <c r="AZ1416" s="767"/>
      <c r="BA1416" s="767"/>
      <c r="BB1416" s="767">
        <v>0</v>
      </c>
      <c r="BC1416" s="767">
        <v>0</v>
      </c>
      <c r="BD1416" s="767">
        <v>0</v>
      </c>
      <c r="BE1416" s="767">
        <v>0</v>
      </c>
      <c r="BF1416" s="767">
        <v>0</v>
      </c>
      <c r="BG1416" s="767">
        <v>0</v>
      </c>
      <c r="BH1416" s="767">
        <v>0</v>
      </c>
      <c r="BI1416" s="767">
        <v>0</v>
      </c>
      <c r="BJ1416" s="767"/>
      <c r="BK1416" s="767">
        <v>0</v>
      </c>
      <c r="BL1416" s="767">
        <v>0</v>
      </c>
      <c r="BM1416" s="767">
        <v>0</v>
      </c>
      <c r="BN1416" s="767" t="s">
        <v>308</v>
      </c>
      <c r="BO1416" s="767" t="s">
        <v>308</v>
      </c>
      <c r="BP1416" s="767" t="s">
        <v>308</v>
      </c>
      <c r="BQ1416" s="767" t="s">
        <v>308</v>
      </c>
      <c r="BR1416" s="767"/>
      <c r="BS1416" s="767">
        <v>0</v>
      </c>
      <c r="BT1416" s="767"/>
      <c r="BU1416" s="767">
        <v>0</v>
      </c>
      <c r="BV1416" s="767">
        <v>0</v>
      </c>
      <c r="BW1416" s="767">
        <v>0</v>
      </c>
      <c r="BX1416" s="767">
        <v>0</v>
      </c>
      <c r="BY1416" s="767">
        <v>0</v>
      </c>
      <c r="BZ1416" s="767">
        <v>0</v>
      </c>
      <c r="CA1416" s="767"/>
      <c r="CB1416" s="767"/>
      <c r="CC1416" s="767"/>
      <c r="CD1416" s="767"/>
      <c r="CE1416" s="767"/>
      <c r="CF1416" s="767"/>
      <c r="CG1416" s="767"/>
      <c r="CH1416" s="767"/>
      <c r="CI1416" s="767"/>
      <c r="CJ1416" s="767"/>
      <c r="CK1416" s="768">
        <v>0</v>
      </c>
      <c r="CL1416" s="768">
        <v>198</v>
      </c>
      <c r="CM1416" s="768" t="s">
        <v>397</v>
      </c>
      <c r="CN1416" s="768" t="s">
        <v>397</v>
      </c>
      <c r="CO1416" s="768">
        <v>0</v>
      </c>
      <c r="CP1416" s="768">
        <v>198</v>
      </c>
      <c r="CQ1416" s="768">
        <v>198</v>
      </c>
      <c r="CR1416" s="735">
        <v>198</v>
      </c>
      <c r="CS1416" s="892"/>
      <c r="CT1416" s="745">
        <v>46295</v>
      </c>
      <c r="CU1416" s="746" t="s">
        <v>1302</v>
      </c>
      <c r="CV1416" s="737"/>
      <c r="CW1416" s="737"/>
      <c r="CX1416" s="745">
        <v>46255</v>
      </c>
      <c r="CY1416" s="747">
        <v>0</v>
      </c>
      <c r="CZ1416" s="747">
        <v>0</v>
      </c>
      <c r="DA1416" s="748">
        <v>0</v>
      </c>
      <c r="DB1416" s="748">
        <v>0</v>
      </c>
      <c r="DC1416" s="748">
        <v>0</v>
      </c>
      <c r="DD1416" s="748" t="s">
        <v>397</v>
      </c>
      <c r="DE1416" s="749">
        <v>0</v>
      </c>
      <c r="DF1416" s="749">
        <v>0</v>
      </c>
      <c r="DG1416" s="749">
        <v>0</v>
      </c>
      <c r="DH1416" s="750">
        <v>0</v>
      </c>
      <c r="DI1416" s="737" t="s">
        <v>397</v>
      </c>
      <c r="DJ1416" s="737" t="s">
        <v>390</v>
      </c>
      <c r="DK1416" s="737" t="s">
        <v>390</v>
      </c>
      <c r="DL1416" s="737" t="s">
        <v>390</v>
      </c>
      <c r="DM1416" s="737">
        <v>46273</v>
      </c>
      <c r="DN1416" s="737">
        <v>46273</v>
      </c>
      <c r="DO1416" s="762">
        <v>0</v>
      </c>
      <c r="DP1416" s="737">
        <v>46290</v>
      </c>
      <c r="DQ1416" s="737">
        <v>46290</v>
      </c>
      <c r="DR1416" s="737">
        <v>46290</v>
      </c>
      <c r="DS1416" s="750">
        <v>46290</v>
      </c>
      <c r="DT1416" s="752">
        <v>46290</v>
      </c>
      <c r="DU1416" s="753">
        <v>-14</v>
      </c>
      <c r="DV1416" s="753" t="s">
        <v>308</v>
      </c>
      <c r="DW1416" s="754">
        <v>46276</v>
      </c>
      <c r="DX1416" s="755">
        <v>46276</v>
      </c>
      <c r="DY1416" s="754" t="e">
        <v>#VALUE!</v>
      </c>
      <c r="DZ1416" s="754" t="e">
        <v>#VALUE!</v>
      </c>
      <c r="EA1416" s="754" t="e">
        <v>#VALUE!</v>
      </c>
      <c r="EB1416" s="754" t="e">
        <v>#VALUE!</v>
      </c>
      <c r="HA1416" s="756" t="s">
        <v>397</v>
      </c>
      <c r="HB1416" s="756" t="s">
        <v>397</v>
      </c>
      <c r="HC1416" s="756" t="s">
        <v>397</v>
      </c>
      <c r="HD1416" s="756" t="s">
        <v>397</v>
      </c>
      <c r="HE1416" s="756" t="s">
        <v>397</v>
      </c>
      <c r="HF1416" s="756" t="s">
        <v>397</v>
      </c>
      <c r="HG1416" s="756" t="s">
        <v>397</v>
      </c>
      <c r="HH1416" s="756" t="s">
        <v>397</v>
      </c>
      <c r="HI1416" s="756" t="s">
        <v>397</v>
      </c>
      <c r="HJ1416" s="756" t="s">
        <v>397</v>
      </c>
      <c r="HK1416"/>
      <c r="HL1416"/>
      <c r="HM1416"/>
      <c r="HN1416" s="756" t="str">
        <f t="shared" si="47"/>
        <v>AUTO PRINT</v>
      </c>
      <c r="HO1416"/>
      <c r="HP1416" s="757" t="s">
        <v>572</v>
      </c>
      <c r="HQ1416" s="757" t="s">
        <v>572</v>
      </c>
      <c r="HR1416" s="757" t="s">
        <v>572</v>
      </c>
      <c r="HS1416"/>
      <c r="HW1416" s="758"/>
      <c r="HX1416"/>
      <c r="HY1416" s="759" t="s">
        <v>3367</v>
      </c>
      <c r="HZ1416" s="759" t="s">
        <v>3367</v>
      </c>
      <c r="IA1416" s="759" t="s">
        <v>3367</v>
      </c>
      <c r="IC1416" s="760" t="s">
        <v>572</v>
      </c>
      <c r="ID1416" s="760" t="s">
        <v>572</v>
      </c>
      <c r="IE1416" s="760" t="s">
        <v>572</v>
      </c>
      <c r="IF1416" s="761" t="s">
        <v>572</v>
      </c>
      <c r="IG1416" s="619" t="str">
        <f t="shared" si="48"/>
        <v>IN HOUSE (MANUAL)</v>
      </c>
      <c r="II1416" s="761" t="s">
        <v>572</v>
      </c>
      <c r="IK1416" s="761" t="str">
        <f>IFERROR(VLOOKUP($M1416,#REF!,13,0),"IN HOUSE (MANUAL)")</f>
        <v>IN HOUSE (MANUAL)</v>
      </c>
      <c r="IM1416" s="760" t="s">
        <v>572</v>
      </c>
      <c r="IN1416" s="760" t="s">
        <v>572</v>
      </c>
      <c r="IO1416" s="760" t="s">
        <v>572</v>
      </c>
      <c r="IQ1416" s="760" t="s">
        <v>572</v>
      </c>
      <c r="IR1416" s="760" t="s">
        <v>572</v>
      </c>
      <c r="IT1416" s="760" t="s">
        <v>572</v>
      </c>
      <c r="IV1416" s="760" t="s">
        <v>572</v>
      </c>
      <c r="IW1416" s="760" t="s">
        <v>572</v>
      </c>
      <c r="IY1416" s="760" t="s">
        <v>572</v>
      </c>
      <c r="IZ1416" s="760" t="s">
        <v>572</v>
      </c>
      <c r="JB1416" s="760" t="s">
        <v>572</v>
      </c>
      <c r="JC1416" s="760" t="s">
        <v>572</v>
      </c>
      <c r="JE1416" s="760" t="s">
        <v>572</v>
      </c>
      <c r="JF1416" s="760" t="s">
        <v>572</v>
      </c>
    </row>
    <row r="1417" spans="1:266" ht="17.25" customHeight="1" x14ac:dyDescent="0.35">
      <c r="A1417" s="618" t="s">
        <v>2748</v>
      </c>
      <c r="B1417" s="730">
        <v>66</v>
      </c>
      <c r="C1417" s="730" t="s">
        <v>2553</v>
      </c>
      <c r="D1417" s="730" t="s">
        <v>2553</v>
      </c>
      <c r="E1417" s="730">
        <v>24</v>
      </c>
      <c r="F1417" s="731" t="s">
        <v>574</v>
      </c>
      <c r="G1417" s="732">
        <v>1</v>
      </c>
      <c r="H1417" s="826">
        <v>46231</v>
      </c>
      <c r="I1417" s="730">
        <v>37</v>
      </c>
      <c r="J1417" s="730" t="s">
        <v>308</v>
      </c>
      <c r="K1417" s="730">
        <v>39</v>
      </c>
      <c r="L1417" s="730" t="s">
        <v>2749</v>
      </c>
      <c r="M1417" s="734" t="s">
        <v>2748</v>
      </c>
      <c r="N1417" s="735" t="s">
        <v>390</v>
      </c>
      <c r="O1417" s="735" t="s">
        <v>390</v>
      </c>
      <c r="P1417" s="735" t="s">
        <v>390</v>
      </c>
      <c r="Q1417" s="735">
        <v>0</v>
      </c>
      <c r="R1417" s="734" t="s">
        <v>2475</v>
      </c>
      <c r="S1417" s="734" t="s">
        <v>308</v>
      </c>
      <c r="T1417" s="734" t="s">
        <v>2476</v>
      </c>
      <c r="U1417" s="734">
        <v>880</v>
      </c>
      <c r="V1417" s="734" t="s">
        <v>308</v>
      </c>
      <c r="W1417" s="734" t="s">
        <v>218</v>
      </c>
      <c r="X1417" s="736">
        <v>18</v>
      </c>
      <c r="Y1417" s="734"/>
      <c r="Z1417" s="926"/>
      <c r="AA1417" s="734" t="s">
        <v>53</v>
      </c>
      <c r="AB1417" s="734" t="s">
        <v>863</v>
      </c>
      <c r="AC1417" s="734" t="s">
        <v>608</v>
      </c>
      <c r="AD1417" s="734">
        <v>300</v>
      </c>
      <c r="AE1417" s="738">
        <v>300</v>
      </c>
      <c r="AF1417" s="737" t="s">
        <v>390</v>
      </c>
      <c r="AG1417" s="739"/>
      <c r="AH1417" s="765"/>
      <c r="AI1417" s="739" t="s">
        <v>308</v>
      </c>
      <c r="AJ1417" s="740">
        <v>18</v>
      </c>
      <c r="AK1417" s="741"/>
      <c r="AL1417" s="742"/>
      <c r="AM1417" s="743">
        <v>0</v>
      </c>
      <c r="AN1417" s="743"/>
      <c r="AO1417" s="743"/>
      <c r="AP1417" s="743">
        <v>0</v>
      </c>
      <c r="AQ1417" s="743">
        <v>0</v>
      </c>
      <c r="AR1417" s="743">
        <v>0</v>
      </c>
      <c r="AS1417" s="743"/>
      <c r="AT1417" s="743"/>
      <c r="AU1417" s="743"/>
      <c r="AV1417" s="743"/>
      <c r="AW1417" s="743"/>
      <c r="AX1417" s="743"/>
      <c r="AY1417" s="743"/>
      <c r="AZ1417" s="743"/>
      <c r="BA1417" s="743"/>
      <c r="BB1417" s="743">
        <v>0</v>
      </c>
      <c r="BC1417" s="743">
        <v>0</v>
      </c>
      <c r="BD1417" s="743">
        <v>0</v>
      </c>
      <c r="BE1417" s="743">
        <v>0</v>
      </c>
      <c r="BF1417" s="743">
        <v>0</v>
      </c>
      <c r="BG1417" s="743">
        <v>0</v>
      </c>
      <c r="BH1417" s="743">
        <v>0</v>
      </c>
      <c r="BI1417" s="743">
        <v>0</v>
      </c>
      <c r="BJ1417" s="743"/>
      <c r="BK1417" s="743">
        <v>0</v>
      </c>
      <c r="BL1417" s="743">
        <v>0</v>
      </c>
      <c r="BM1417" s="743">
        <v>0</v>
      </c>
      <c r="BN1417" s="743" t="s">
        <v>308</v>
      </c>
      <c r="BO1417" s="743" t="s">
        <v>308</v>
      </c>
      <c r="BP1417" s="743" t="s">
        <v>308</v>
      </c>
      <c r="BQ1417" s="743" t="s">
        <v>308</v>
      </c>
      <c r="BR1417" s="743"/>
      <c r="BS1417" s="743">
        <v>0</v>
      </c>
      <c r="BT1417" s="743"/>
      <c r="BU1417" s="743">
        <v>0</v>
      </c>
      <c r="BV1417" s="743">
        <v>0</v>
      </c>
      <c r="BW1417" s="743">
        <v>0</v>
      </c>
      <c r="BX1417" s="743">
        <v>0</v>
      </c>
      <c r="BY1417" s="743">
        <v>0</v>
      </c>
      <c r="BZ1417" s="743">
        <v>0</v>
      </c>
      <c r="CA1417" s="743"/>
      <c r="CB1417" s="743"/>
      <c r="CC1417" s="743"/>
      <c r="CD1417" s="743"/>
      <c r="CE1417" s="743"/>
      <c r="CF1417" s="743"/>
      <c r="CG1417" s="743"/>
      <c r="CH1417" s="743"/>
      <c r="CI1417" s="743"/>
      <c r="CJ1417" s="743"/>
      <c r="CK1417" s="736">
        <v>0</v>
      </c>
      <c r="CL1417" s="736">
        <v>300</v>
      </c>
      <c r="CM1417" s="736" t="s">
        <v>397</v>
      </c>
      <c r="CN1417" s="736" t="s">
        <v>397</v>
      </c>
      <c r="CO1417" s="736">
        <v>0</v>
      </c>
      <c r="CP1417" s="736">
        <v>300</v>
      </c>
      <c r="CQ1417" s="736">
        <v>300</v>
      </c>
      <c r="CR1417" s="734">
        <v>300</v>
      </c>
      <c r="CS1417" s="892"/>
      <c r="CT1417" s="745">
        <v>46295</v>
      </c>
      <c r="CU1417" s="746" t="s">
        <v>1302</v>
      </c>
      <c r="CV1417" s="737"/>
      <c r="CW1417" s="737"/>
      <c r="CX1417" s="745">
        <v>46268</v>
      </c>
      <c r="CY1417" s="747">
        <v>0</v>
      </c>
      <c r="CZ1417" s="747">
        <v>0</v>
      </c>
      <c r="DA1417" s="748">
        <v>0</v>
      </c>
      <c r="DB1417" s="748">
        <v>0</v>
      </c>
      <c r="DC1417" s="748">
        <v>0</v>
      </c>
      <c r="DD1417" s="748" t="s">
        <v>397</v>
      </c>
      <c r="DE1417" s="749">
        <v>0</v>
      </c>
      <c r="DF1417" s="749">
        <v>0</v>
      </c>
      <c r="DG1417" s="749">
        <v>0</v>
      </c>
      <c r="DH1417" s="750">
        <v>0</v>
      </c>
      <c r="DI1417" s="737" t="s">
        <v>397</v>
      </c>
      <c r="DJ1417" s="737" t="s">
        <v>390</v>
      </c>
      <c r="DK1417" s="737" t="s">
        <v>390</v>
      </c>
      <c r="DL1417" s="737" t="s">
        <v>390</v>
      </c>
      <c r="DM1417" s="737">
        <v>46273</v>
      </c>
      <c r="DN1417" s="737">
        <v>46273</v>
      </c>
      <c r="DO1417" s="762">
        <v>0</v>
      </c>
      <c r="DP1417" s="737">
        <v>46290</v>
      </c>
      <c r="DQ1417" s="737">
        <v>46290</v>
      </c>
      <c r="DR1417" s="737">
        <v>46290</v>
      </c>
      <c r="DS1417" s="750">
        <v>46290</v>
      </c>
      <c r="DT1417" s="752">
        <v>46290</v>
      </c>
      <c r="DU1417" s="753">
        <v>-14</v>
      </c>
      <c r="DV1417" s="753" t="s">
        <v>308</v>
      </c>
      <c r="DW1417" s="754">
        <v>46276</v>
      </c>
      <c r="DX1417" s="755">
        <v>46276</v>
      </c>
      <c r="DY1417" s="754" t="e">
        <v>#VALUE!</v>
      </c>
      <c r="DZ1417" s="754" t="e">
        <v>#VALUE!</v>
      </c>
      <c r="EA1417" s="754" t="e">
        <v>#VALUE!</v>
      </c>
      <c r="EB1417" s="754" t="e">
        <v>#VALUE!</v>
      </c>
      <c r="HA1417" s="756" t="s">
        <v>397</v>
      </c>
      <c r="HB1417" s="756" t="s">
        <v>397</v>
      </c>
      <c r="HC1417" s="756" t="s">
        <v>397</v>
      </c>
      <c r="HD1417" s="756" t="s">
        <v>397</v>
      </c>
      <c r="HE1417" s="756" t="s">
        <v>397</v>
      </c>
      <c r="HF1417" s="756" t="s">
        <v>397</v>
      </c>
      <c r="HG1417" s="756" t="s">
        <v>397</v>
      </c>
      <c r="HH1417" s="756" t="s">
        <v>397</v>
      </c>
      <c r="HI1417" s="756" t="s">
        <v>397</v>
      </c>
      <c r="HJ1417" s="756" t="s">
        <v>397</v>
      </c>
      <c r="HK1417"/>
      <c r="HL1417"/>
      <c r="HM1417"/>
      <c r="HN1417" s="756" t="str">
        <f t="shared" si="47"/>
        <v>AUTO PRINT</v>
      </c>
      <c r="HO1417"/>
      <c r="HP1417" s="757" t="s">
        <v>572</v>
      </c>
      <c r="HQ1417" s="757" t="s">
        <v>572</v>
      </c>
      <c r="HR1417" s="757" t="s">
        <v>572</v>
      </c>
      <c r="HS1417"/>
      <c r="HW1417" s="758"/>
      <c r="HX1417"/>
      <c r="HY1417" s="759" t="s">
        <v>3367</v>
      </c>
      <c r="HZ1417" s="759" t="s">
        <v>3367</v>
      </c>
      <c r="IA1417" s="759" t="s">
        <v>3367</v>
      </c>
      <c r="IC1417" s="760" t="s">
        <v>572</v>
      </c>
      <c r="ID1417" s="760" t="s">
        <v>572</v>
      </c>
      <c r="IE1417" s="760" t="s">
        <v>572</v>
      </c>
      <c r="IF1417" s="761" t="s">
        <v>572</v>
      </c>
      <c r="IG1417" s="619" t="str">
        <f t="shared" si="48"/>
        <v>IN HOUSE (MANUAL)</v>
      </c>
      <c r="II1417" s="761" t="s">
        <v>572</v>
      </c>
      <c r="IK1417" s="761" t="str">
        <f>IFERROR(VLOOKUP($M1417,#REF!,13,0),"IN HOUSE (MANUAL)")</f>
        <v>IN HOUSE (MANUAL)</v>
      </c>
      <c r="IM1417" s="760" t="s">
        <v>572</v>
      </c>
      <c r="IN1417" s="760" t="s">
        <v>572</v>
      </c>
      <c r="IO1417" s="760" t="s">
        <v>572</v>
      </c>
      <c r="IQ1417" s="760" t="s">
        <v>572</v>
      </c>
      <c r="IR1417" s="760" t="s">
        <v>572</v>
      </c>
      <c r="IT1417" s="760" t="s">
        <v>239</v>
      </c>
      <c r="IV1417" s="760" t="s">
        <v>572</v>
      </c>
      <c r="IW1417" s="760" t="s">
        <v>572</v>
      </c>
      <c r="IY1417" s="760" t="s">
        <v>572</v>
      </c>
      <c r="IZ1417" s="760" t="s">
        <v>572</v>
      </c>
      <c r="JB1417" s="760" t="s">
        <v>572</v>
      </c>
      <c r="JC1417" s="760" t="s">
        <v>572</v>
      </c>
      <c r="JE1417" s="760">
        <v>0</v>
      </c>
      <c r="JF1417" s="760" t="s">
        <v>572</v>
      </c>
    </row>
    <row r="1418" spans="1:266" ht="17.25" customHeight="1" x14ac:dyDescent="0.35">
      <c r="A1418" s="618" t="s">
        <v>2750</v>
      </c>
      <c r="B1418" s="730">
        <v>67</v>
      </c>
      <c r="C1418" s="730" t="s">
        <v>2553</v>
      </c>
      <c r="D1418" s="730" t="s">
        <v>2553</v>
      </c>
      <c r="E1418" s="730">
        <v>24</v>
      </c>
      <c r="F1418" s="731" t="s">
        <v>574</v>
      </c>
      <c r="G1418" s="732">
        <v>1</v>
      </c>
      <c r="H1418" s="826">
        <v>46231</v>
      </c>
      <c r="I1418" s="730">
        <v>38</v>
      </c>
      <c r="J1418" s="730" t="s">
        <v>308</v>
      </c>
      <c r="K1418" s="730">
        <v>39</v>
      </c>
      <c r="L1418" s="730" t="s">
        <v>2751</v>
      </c>
      <c r="M1418" s="734" t="s">
        <v>2750</v>
      </c>
      <c r="N1418" s="735" t="s">
        <v>390</v>
      </c>
      <c r="O1418" s="735" t="s">
        <v>390</v>
      </c>
      <c r="P1418" s="735" t="s">
        <v>390</v>
      </c>
      <c r="Q1418" s="735">
        <v>0</v>
      </c>
      <c r="R1418" s="734" t="s">
        <v>2475</v>
      </c>
      <c r="S1418" s="734" t="s">
        <v>308</v>
      </c>
      <c r="T1418" s="734" t="s">
        <v>2483</v>
      </c>
      <c r="U1418" s="734">
        <v>880</v>
      </c>
      <c r="V1418" s="734" t="s">
        <v>308</v>
      </c>
      <c r="W1418" s="734" t="s">
        <v>218</v>
      </c>
      <c r="X1418" s="736">
        <v>0</v>
      </c>
      <c r="Y1418" s="734"/>
      <c r="Z1418" s="926"/>
      <c r="AA1418" s="734" t="s">
        <v>53</v>
      </c>
      <c r="AB1418" s="734" t="s">
        <v>863</v>
      </c>
      <c r="AC1418" s="734" t="s">
        <v>608</v>
      </c>
      <c r="AD1418" s="734">
        <v>168</v>
      </c>
      <c r="AE1418" s="738">
        <v>168</v>
      </c>
      <c r="AF1418" s="737" t="s">
        <v>390</v>
      </c>
      <c r="AG1418" s="739"/>
      <c r="AH1418" s="765"/>
      <c r="AI1418" s="739" t="s">
        <v>308</v>
      </c>
      <c r="AJ1418" s="740">
        <v>19</v>
      </c>
      <c r="AK1418" s="741"/>
      <c r="AL1418" s="742"/>
      <c r="AM1418" s="743">
        <v>0</v>
      </c>
      <c r="AN1418" s="743"/>
      <c r="AO1418" s="743"/>
      <c r="AP1418" s="743">
        <v>0</v>
      </c>
      <c r="AQ1418" s="743">
        <v>168</v>
      </c>
      <c r="AR1418" s="743">
        <v>168</v>
      </c>
      <c r="AS1418" s="743"/>
      <c r="AT1418" s="743"/>
      <c r="AU1418" s="743"/>
      <c r="AV1418" s="743"/>
      <c r="AW1418" s="743"/>
      <c r="AX1418" s="743"/>
      <c r="AY1418" s="743"/>
      <c r="AZ1418" s="743"/>
      <c r="BA1418" s="743"/>
      <c r="BB1418" s="743">
        <v>0</v>
      </c>
      <c r="BC1418" s="743">
        <v>0</v>
      </c>
      <c r="BD1418" s="743">
        <v>0</v>
      </c>
      <c r="BE1418" s="743">
        <v>0</v>
      </c>
      <c r="BF1418" s="743">
        <v>0</v>
      </c>
      <c r="BG1418" s="743">
        <v>0</v>
      </c>
      <c r="BH1418" s="743">
        <v>0</v>
      </c>
      <c r="BI1418" s="743">
        <v>168</v>
      </c>
      <c r="BJ1418" s="743"/>
      <c r="BK1418" s="743">
        <v>0</v>
      </c>
      <c r="BL1418" s="743">
        <v>0</v>
      </c>
      <c r="BM1418" s="743">
        <v>0</v>
      </c>
      <c r="BN1418" s="743" t="s">
        <v>308</v>
      </c>
      <c r="BO1418" s="743" t="s">
        <v>308</v>
      </c>
      <c r="BP1418" s="743" t="s">
        <v>308</v>
      </c>
      <c r="BQ1418" s="743" t="s">
        <v>308</v>
      </c>
      <c r="BR1418" s="743"/>
      <c r="BS1418" s="743">
        <v>0</v>
      </c>
      <c r="BT1418" s="743"/>
      <c r="BU1418" s="743">
        <v>0</v>
      </c>
      <c r="BV1418" s="743">
        <v>0</v>
      </c>
      <c r="BW1418" s="743">
        <v>0</v>
      </c>
      <c r="BX1418" s="743">
        <v>0</v>
      </c>
      <c r="BY1418" s="743">
        <v>0</v>
      </c>
      <c r="BZ1418" s="743">
        <v>0</v>
      </c>
      <c r="CA1418" s="743"/>
      <c r="CB1418" s="743"/>
      <c r="CC1418" s="743"/>
      <c r="CD1418" s="743"/>
      <c r="CE1418" s="743"/>
      <c r="CF1418" s="743"/>
      <c r="CG1418" s="743"/>
      <c r="CH1418" s="743"/>
      <c r="CI1418" s="743"/>
      <c r="CJ1418" s="743"/>
      <c r="CK1418" s="736">
        <v>0</v>
      </c>
      <c r="CL1418" s="736">
        <v>168</v>
      </c>
      <c r="CM1418" s="736" t="s">
        <v>397</v>
      </c>
      <c r="CN1418" s="736" t="s">
        <v>397</v>
      </c>
      <c r="CO1418" s="736">
        <v>0</v>
      </c>
      <c r="CP1418" s="736">
        <v>168</v>
      </c>
      <c r="CQ1418" s="736">
        <v>168</v>
      </c>
      <c r="CR1418" s="734">
        <v>168</v>
      </c>
      <c r="CS1418" s="892"/>
      <c r="CT1418" s="745">
        <v>46293</v>
      </c>
      <c r="CU1418" s="746" t="s">
        <v>609</v>
      </c>
      <c r="CV1418" s="737"/>
      <c r="CW1418" s="737"/>
      <c r="CX1418" s="745">
        <v>46255</v>
      </c>
      <c r="CY1418" s="747">
        <v>0</v>
      </c>
      <c r="CZ1418" s="747">
        <v>0</v>
      </c>
      <c r="DA1418" s="748">
        <v>0</v>
      </c>
      <c r="DB1418" s="748">
        <v>0</v>
      </c>
      <c r="DC1418" s="748">
        <v>0</v>
      </c>
      <c r="DD1418" s="748" t="s">
        <v>397</v>
      </c>
      <c r="DE1418" s="749">
        <v>0</v>
      </c>
      <c r="DF1418" s="749">
        <v>0</v>
      </c>
      <c r="DG1418" s="749">
        <v>0</v>
      </c>
      <c r="DH1418" s="750">
        <v>0</v>
      </c>
      <c r="DI1418" s="737" t="s">
        <v>397</v>
      </c>
      <c r="DJ1418" s="737" t="s">
        <v>390</v>
      </c>
      <c r="DK1418" s="737" t="s">
        <v>390</v>
      </c>
      <c r="DL1418" s="737" t="s">
        <v>390</v>
      </c>
      <c r="DM1418" s="737">
        <v>46273</v>
      </c>
      <c r="DN1418" s="737">
        <v>46273</v>
      </c>
      <c r="DO1418" s="762">
        <v>0</v>
      </c>
      <c r="DP1418" s="737">
        <v>46290</v>
      </c>
      <c r="DQ1418" s="737">
        <v>46290</v>
      </c>
      <c r="DR1418" s="737">
        <v>46290</v>
      </c>
      <c r="DS1418" s="750">
        <v>46290</v>
      </c>
      <c r="DT1418" s="752">
        <v>46290</v>
      </c>
      <c r="DU1418" s="753">
        <v>-11</v>
      </c>
      <c r="DV1418" s="753" t="s">
        <v>308</v>
      </c>
      <c r="DW1418" s="754">
        <v>46276</v>
      </c>
      <c r="DX1418" s="755">
        <v>46279</v>
      </c>
      <c r="DY1418" s="754" t="e">
        <v>#VALUE!</v>
      </c>
      <c r="DZ1418" s="754" t="e">
        <v>#VALUE!</v>
      </c>
      <c r="EA1418" s="754"/>
      <c r="EB1418" s="754"/>
      <c r="HA1418" s="756" t="s">
        <v>397</v>
      </c>
      <c r="HB1418" s="756" t="s">
        <v>397</v>
      </c>
      <c r="HC1418" s="756" t="s">
        <v>397</v>
      </c>
      <c r="HD1418" s="756" t="s">
        <v>397</v>
      </c>
      <c r="HE1418" s="756" t="s">
        <v>397</v>
      </c>
      <c r="HF1418" s="756" t="s">
        <v>397</v>
      </c>
      <c r="HG1418" s="756" t="s">
        <v>397</v>
      </c>
      <c r="HH1418" s="756" t="s">
        <v>397</v>
      </c>
      <c r="HI1418" s="756" t="s">
        <v>397</v>
      </c>
      <c r="HJ1418" s="756" t="s">
        <v>397</v>
      </c>
      <c r="HK1418"/>
      <c r="HL1418"/>
      <c r="HM1418"/>
      <c r="HN1418" s="756" t="str">
        <f t="shared" si="47"/>
        <v>AUTO PRINT</v>
      </c>
      <c r="HO1418"/>
      <c r="HP1418" s="757" t="s">
        <v>572</v>
      </c>
      <c r="HQ1418" s="757" t="s">
        <v>572</v>
      </c>
      <c r="HR1418" s="757" t="s">
        <v>572</v>
      </c>
      <c r="HS1418"/>
      <c r="HW1418" s="758"/>
      <c r="HX1418"/>
      <c r="HY1418" s="759" t="s">
        <v>3367</v>
      </c>
      <c r="HZ1418" s="759" t="s">
        <v>3367</v>
      </c>
      <c r="IA1418" s="759" t="s">
        <v>3367</v>
      </c>
      <c r="IC1418" s="760" t="s">
        <v>572</v>
      </c>
      <c r="ID1418" s="760" t="s">
        <v>572</v>
      </c>
      <c r="IE1418" s="760" t="s">
        <v>572</v>
      </c>
      <c r="IF1418" s="761" t="s">
        <v>572</v>
      </c>
      <c r="IG1418" s="619" t="str">
        <f t="shared" si="48"/>
        <v>IN HOUSE (MANUAL)</v>
      </c>
      <c r="II1418" s="761" t="s">
        <v>572</v>
      </c>
      <c r="IK1418" s="761" t="str">
        <f>IFERROR(VLOOKUP($M1418,#REF!,13,0),"IN HOUSE (MANUAL)")</f>
        <v>IN HOUSE (MANUAL)</v>
      </c>
      <c r="IM1418" s="760" t="s">
        <v>572</v>
      </c>
      <c r="IN1418" s="760" t="s">
        <v>572</v>
      </c>
      <c r="IO1418" s="760" t="s">
        <v>572</v>
      </c>
      <c r="IQ1418" s="760" t="s">
        <v>572</v>
      </c>
      <c r="IR1418" s="760" t="s">
        <v>572</v>
      </c>
      <c r="IT1418" s="760" t="s">
        <v>239</v>
      </c>
      <c r="IV1418" s="760" t="s">
        <v>572</v>
      </c>
      <c r="IW1418" s="760" t="s">
        <v>572</v>
      </c>
      <c r="IY1418" s="760" t="s">
        <v>572</v>
      </c>
      <c r="IZ1418" s="760" t="s">
        <v>572</v>
      </c>
      <c r="JB1418" s="760" t="s">
        <v>572</v>
      </c>
      <c r="JC1418" s="760" t="s">
        <v>572</v>
      </c>
      <c r="JE1418" s="760">
        <v>0</v>
      </c>
      <c r="JF1418" s="760" t="s">
        <v>572</v>
      </c>
    </row>
    <row r="1419" spans="1:266" ht="17.25" customHeight="1" x14ac:dyDescent="0.35">
      <c r="A1419" s="618" t="s">
        <v>2752</v>
      </c>
      <c r="B1419" s="730">
        <v>68</v>
      </c>
      <c r="C1419" s="730" t="s">
        <v>2553</v>
      </c>
      <c r="D1419" s="730" t="s">
        <v>2553</v>
      </c>
      <c r="E1419" s="730">
        <v>24</v>
      </c>
      <c r="F1419" s="731" t="s">
        <v>574</v>
      </c>
      <c r="G1419" s="732">
        <v>1</v>
      </c>
      <c r="H1419" s="826">
        <v>46202</v>
      </c>
      <c r="I1419" s="730">
        <v>38</v>
      </c>
      <c r="J1419" s="730" t="s">
        <v>308</v>
      </c>
      <c r="K1419" s="730">
        <v>41</v>
      </c>
      <c r="L1419" s="730" t="s">
        <v>2753</v>
      </c>
      <c r="M1419" s="868" t="s">
        <v>2752</v>
      </c>
      <c r="N1419" s="772" t="s">
        <v>390</v>
      </c>
      <c r="O1419" s="772" t="s">
        <v>390</v>
      </c>
      <c r="P1419" s="772" t="s">
        <v>390</v>
      </c>
      <c r="Q1419" s="772">
        <v>0</v>
      </c>
      <c r="R1419" s="868" t="s">
        <v>2475</v>
      </c>
      <c r="S1419" s="868" t="s">
        <v>308</v>
      </c>
      <c r="T1419" s="868" t="s">
        <v>2721</v>
      </c>
      <c r="U1419" s="868">
        <v>880</v>
      </c>
      <c r="V1419" s="868" t="s">
        <v>308</v>
      </c>
      <c r="W1419" s="868" t="s">
        <v>218</v>
      </c>
      <c r="X1419" s="867">
        <v>0</v>
      </c>
      <c r="Y1419" s="868"/>
      <c r="Z1419" s="776"/>
      <c r="AA1419" s="868" t="s">
        <v>53</v>
      </c>
      <c r="AB1419" s="868" t="s">
        <v>863</v>
      </c>
      <c r="AC1419" s="868" t="s">
        <v>647</v>
      </c>
      <c r="AD1419" s="868">
        <v>144</v>
      </c>
      <c r="AE1419" s="864">
        <v>144</v>
      </c>
      <c r="AF1419" s="776" t="s">
        <v>390</v>
      </c>
      <c r="AG1419" s="918"/>
      <c r="AH1419" s="777"/>
      <c r="AI1419" s="918" t="s">
        <v>308</v>
      </c>
      <c r="AJ1419" s="778">
        <v>20</v>
      </c>
      <c r="AK1419" s="894"/>
      <c r="AL1419" s="895"/>
      <c r="AM1419" s="896">
        <v>0</v>
      </c>
      <c r="AN1419" s="896"/>
      <c r="AO1419" s="896"/>
      <c r="AP1419" s="896">
        <v>0</v>
      </c>
      <c r="AQ1419" s="896">
        <v>0</v>
      </c>
      <c r="AR1419" s="896">
        <v>0</v>
      </c>
      <c r="AS1419" s="896"/>
      <c r="AT1419" s="896"/>
      <c r="AU1419" s="896"/>
      <c r="AV1419" s="896"/>
      <c r="AW1419" s="896"/>
      <c r="AX1419" s="896"/>
      <c r="AY1419" s="896"/>
      <c r="AZ1419" s="896"/>
      <c r="BA1419" s="896"/>
      <c r="BB1419" s="896">
        <v>0</v>
      </c>
      <c r="BC1419" s="896">
        <v>0</v>
      </c>
      <c r="BD1419" s="896">
        <v>0</v>
      </c>
      <c r="BE1419" s="896">
        <v>0</v>
      </c>
      <c r="BF1419" s="896">
        <v>0</v>
      </c>
      <c r="BG1419" s="896">
        <v>0</v>
      </c>
      <c r="BH1419" s="896">
        <v>0</v>
      </c>
      <c r="BI1419" s="896">
        <v>0</v>
      </c>
      <c r="BJ1419" s="896"/>
      <c r="BK1419" s="896">
        <v>0</v>
      </c>
      <c r="BL1419" s="896">
        <v>0</v>
      </c>
      <c r="BM1419" s="896">
        <v>0</v>
      </c>
      <c r="BN1419" s="896" t="s">
        <v>308</v>
      </c>
      <c r="BO1419" s="896" t="s">
        <v>308</v>
      </c>
      <c r="BP1419" s="896" t="s">
        <v>308</v>
      </c>
      <c r="BQ1419" s="896" t="s">
        <v>308</v>
      </c>
      <c r="BR1419" s="896"/>
      <c r="BS1419" s="896">
        <v>0</v>
      </c>
      <c r="BT1419" s="896"/>
      <c r="BU1419" s="896">
        <v>0</v>
      </c>
      <c r="BV1419" s="896">
        <v>0</v>
      </c>
      <c r="BW1419" s="896">
        <v>0</v>
      </c>
      <c r="BX1419" s="896">
        <v>0</v>
      </c>
      <c r="BY1419" s="896">
        <v>0</v>
      </c>
      <c r="BZ1419" s="896">
        <v>0</v>
      </c>
      <c r="CA1419" s="896"/>
      <c r="CB1419" s="896"/>
      <c r="CC1419" s="896"/>
      <c r="CD1419" s="896"/>
      <c r="CE1419" s="896"/>
      <c r="CF1419" s="896"/>
      <c r="CG1419" s="896"/>
      <c r="CH1419" s="896"/>
      <c r="CI1419" s="896"/>
      <c r="CJ1419" s="896"/>
      <c r="CK1419" s="867">
        <v>0</v>
      </c>
      <c r="CL1419" s="867">
        <v>0</v>
      </c>
      <c r="CM1419" s="867" t="s">
        <v>397</v>
      </c>
      <c r="CN1419" s="867" t="s">
        <v>397</v>
      </c>
      <c r="CO1419" s="867">
        <v>0</v>
      </c>
      <c r="CP1419" s="867">
        <v>0</v>
      </c>
      <c r="CQ1419" s="867">
        <v>144</v>
      </c>
      <c r="CR1419" s="868">
        <v>144</v>
      </c>
      <c r="CS1419" s="869"/>
      <c r="CT1419" s="782" t="s">
        <v>308</v>
      </c>
      <c r="CU1419" s="783" t="s">
        <v>308</v>
      </c>
      <c r="CV1419" s="776"/>
      <c r="CW1419" s="776"/>
      <c r="CX1419" s="782">
        <v>46246</v>
      </c>
      <c r="CY1419" s="784">
        <v>0</v>
      </c>
      <c r="CZ1419" s="784" t="s">
        <v>308</v>
      </c>
      <c r="DA1419" s="785">
        <v>0</v>
      </c>
      <c r="DB1419" s="785">
        <v>0</v>
      </c>
      <c r="DC1419" s="785">
        <v>0</v>
      </c>
      <c r="DD1419" s="785" t="s">
        <v>397</v>
      </c>
      <c r="DE1419" s="871" t="s">
        <v>390</v>
      </c>
      <c r="DF1419" s="871" t="s">
        <v>390</v>
      </c>
      <c r="DG1419" s="871" t="s">
        <v>390</v>
      </c>
      <c r="DH1419" s="872">
        <v>0</v>
      </c>
      <c r="DI1419" s="776" t="s">
        <v>397</v>
      </c>
      <c r="DJ1419" s="776" t="s">
        <v>390</v>
      </c>
      <c r="DK1419" s="776" t="s">
        <v>390</v>
      </c>
      <c r="DL1419" s="776">
        <v>46272</v>
      </c>
      <c r="DM1419" s="776">
        <v>46273</v>
      </c>
      <c r="DN1419" s="776">
        <v>46273</v>
      </c>
      <c r="DO1419" s="936" t="s">
        <v>308</v>
      </c>
      <c r="DP1419" s="776">
        <v>46304</v>
      </c>
      <c r="DQ1419" s="776">
        <v>46304</v>
      </c>
      <c r="DR1419" s="776">
        <v>46304</v>
      </c>
      <c r="DS1419" s="872">
        <v>46304</v>
      </c>
      <c r="DT1419" s="752">
        <v>46304</v>
      </c>
      <c r="DU1419" s="753">
        <v>-25</v>
      </c>
      <c r="DV1419" s="753" t="s">
        <v>308</v>
      </c>
      <c r="DW1419" s="754">
        <v>46279</v>
      </c>
      <c r="DX1419" s="755">
        <v>46279</v>
      </c>
      <c r="DY1419" s="754" t="e">
        <v>#VALUE!</v>
      </c>
      <c r="DZ1419" s="754" t="e">
        <v>#VALUE!</v>
      </c>
      <c r="EA1419" s="754" t="e">
        <v>#VALUE!</v>
      </c>
      <c r="EB1419" s="754" t="e">
        <v>#VALUE!</v>
      </c>
      <c r="HA1419" s="756" t="s">
        <v>397</v>
      </c>
      <c r="HB1419" s="756" t="s">
        <v>397</v>
      </c>
      <c r="HC1419" s="756" t="s">
        <v>397</v>
      </c>
      <c r="HD1419" s="756" t="s">
        <v>397</v>
      </c>
      <c r="HE1419" s="756" t="s">
        <v>397</v>
      </c>
      <c r="HF1419" s="756" t="s">
        <v>397</v>
      </c>
      <c r="HG1419" s="756" t="s">
        <v>397</v>
      </c>
      <c r="HH1419" s="756" t="s">
        <v>397</v>
      </c>
      <c r="HI1419" s="756" t="s">
        <v>397</v>
      </c>
      <c r="HJ1419" s="756" t="s">
        <v>397</v>
      </c>
      <c r="HK1419"/>
      <c r="HL1419"/>
      <c r="HM1419"/>
      <c r="HN1419" s="756" t="str">
        <f t="shared" si="47"/>
        <v>AUTO PRINT</v>
      </c>
      <c r="HO1419"/>
      <c r="HP1419" s="757" t="s">
        <v>572</v>
      </c>
      <c r="HQ1419" s="757" t="s">
        <v>572</v>
      </c>
      <c r="HR1419" s="757" t="s">
        <v>572</v>
      </c>
      <c r="HS1419"/>
      <c r="HW1419" s="758"/>
      <c r="HX1419"/>
      <c r="HY1419" s="759" t="s">
        <v>3367</v>
      </c>
      <c r="HZ1419" s="759" t="s">
        <v>3367</v>
      </c>
      <c r="IA1419" s="759" t="s">
        <v>3367</v>
      </c>
      <c r="IC1419" s="760" t="s">
        <v>572</v>
      </c>
      <c r="ID1419" s="760" t="s">
        <v>572</v>
      </c>
      <c r="IE1419" s="760" t="s">
        <v>572</v>
      </c>
      <c r="IF1419" s="761" t="s">
        <v>572</v>
      </c>
      <c r="IG1419" s="619" t="str">
        <f t="shared" si="48"/>
        <v>IN HOUSE (MANUAL)</v>
      </c>
      <c r="II1419" s="761" t="s">
        <v>572</v>
      </c>
      <c r="IK1419" s="761" t="str">
        <f>IFERROR(VLOOKUP($M1419,#REF!,13,0),"IN HOUSE (MANUAL)")</f>
        <v>IN HOUSE (MANUAL)</v>
      </c>
      <c r="IM1419" s="760" t="s">
        <v>572</v>
      </c>
      <c r="IN1419" s="760" t="s">
        <v>572</v>
      </c>
      <c r="IO1419" s="760" t="s">
        <v>572</v>
      </c>
      <c r="IQ1419" s="760" t="s">
        <v>572</v>
      </c>
      <c r="IR1419" s="760" t="s">
        <v>572</v>
      </c>
      <c r="IT1419" s="760" t="s">
        <v>239</v>
      </c>
      <c r="IV1419" s="760" t="s">
        <v>572</v>
      </c>
      <c r="IW1419" s="760" t="s">
        <v>572</v>
      </c>
      <c r="IY1419" s="760" t="s">
        <v>572</v>
      </c>
      <c r="IZ1419" s="760" t="s">
        <v>572</v>
      </c>
      <c r="JB1419" s="760" t="s">
        <v>572</v>
      </c>
      <c r="JC1419" s="760" t="s">
        <v>572</v>
      </c>
      <c r="JE1419" s="760">
        <v>0</v>
      </c>
      <c r="JF1419" s="760" t="s">
        <v>572</v>
      </c>
    </row>
    <row r="1420" spans="1:266" ht="17.25" customHeight="1" x14ac:dyDescent="0.35">
      <c r="A1420" s="618" t="s">
        <v>2754</v>
      </c>
      <c r="B1420" s="730">
        <v>69</v>
      </c>
      <c r="C1420" s="730" t="s">
        <v>2553</v>
      </c>
      <c r="D1420" s="730" t="s">
        <v>2553</v>
      </c>
      <c r="E1420" s="730">
        <v>24</v>
      </c>
      <c r="F1420" s="731" t="s">
        <v>574</v>
      </c>
      <c r="G1420" s="732">
        <v>1</v>
      </c>
      <c r="H1420" s="826">
        <v>46202</v>
      </c>
      <c r="I1420" s="730">
        <v>38</v>
      </c>
      <c r="J1420" s="730" t="s">
        <v>308</v>
      </c>
      <c r="K1420" s="730">
        <v>41</v>
      </c>
      <c r="L1420" s="730" t="s">
        <v>2755</v>
      </c>
      <c r="M1420" s="868" t="s">
        <v>2754</v>
      </c>
      <c r="N1420" s="772" t="s">
        <v>390</v>
      </c>
      <c r="O1420" s="772" t="s">
        <v>390</v>
      </c>
      <c r="P1420" s="772" t="s">
        <v>390</v>
      </c>
      <c r="Q1420" s="772">
        <v>0</v>
      </c>
      <c r="R1420" s="868" t="s">
        <v>2475</v>
      </c>
      <c r="S1420" s="868" t="s">
        <v>308</v>
      </c>
      <c r="T1420" s="868" t="s">
        <v>2476</v>
      </c>
      <c r="U1420" s="868">
        <v>880</v>
      </c>
      <c r="V1420" s="868" t="s">
        <v>308</v>
      </c>
      <c r="W1420" s="868" t="s">
        <v>218</v>
      </c>
      <c r="X1420" s="867">
        <v>0</v>
      </c>
      <c r="Y1420" s="868"/>
      <c r="Z1420" s="776"/>
      <c r="AA1420" s="868" t="s">
        <v>53</v>
      </c>
      <c r="AB1420" s="868" t="s">
        <v>863</v>
      </c>
      <c r="AC1420" s="868" t="s">
        <v>647</v>
      </c>
      <c r="AD1420" s="868">
        <v>174</v>
      </c>
      <c r="AE1420" s="864">
        <v>174</v>
      </c>
      <c r="AF1420" s="776" t="s">
        <v>390</v>
      </c>
      <c r="AG1420" s="918"/>
      <c r="AH1420" s="777"/>
      <c r="AI1420" s="918" t="s">
        <v>308</v>
      </c>
      <c r="AJ1420" s="778">
        <v>21</v>
      </c>
      <c r="AK1420" s="894"/>
      <c r="AL1420" s="895"/>
      <c r="AM1420" s="896">
        <v>0</v>
      </c>
      <c r="AN1420" s="896"/>
      <c r="AO1420" s="896"/>
      <c r="AP1420" s="896">
        <v>0</v>
      </c>
      <c r="AQ1420" s="896">
        <v>0</v>
      </c>
      <c r="AR1420" s="896">
        <v>0</v>
      </c>
      <c r="AS1420" s="896"/>
      <c r="AT1420" s="896"/>
      <c r="AU1420" s="896"/>
      <c r="AV1420" s="896"/>
      <c r="AW1420" s="896"/>
      <c r="AX1420" s="896"/>
      <c r="AY1420" s="896"/>
      <c r="AZ1420" s="896"/>
      <c r="BA1420" s="896"/>
      <c r="BB1420" s="896">
        <v>0</v>
      </c>
      <c r="BC1420" s="896">
        <v>0</v>
      </c>
      <c r="BD1420" s="896">
        <v>0</v>
      </c>
      <c r="BE1420" s="896">
        <v>0</v>
      </c>
      <c r="BF1420" s="896">
        <v>0</v>
      </c>
      <c r="BG1420" s="896">
        <v>0</v>
      </c>
      <c r="BH1420" s="896">
        <v>0</v>
      </c>
      <c r="BI1420" s="896">
        <v>0</v>
      </c>
      <c r="BJ1420" s="896"/>
      <c r="BK1420" s="896">
        <v>0</v>
      </c>
      <c r="BL1420" s="896">
        <v>0</v>
      </c>
      <c r="BM1420" s="896">
        <v>0</v>
      </c>
      <c r="BN1420" s="896" t="s">
        <v>308</v>
      </c>
      <c r="BO1420" s="896" t="s">
        <v>308</v>
      </c>
      <c r="BP1420" s="896" t="s">
        <v>308</v>
      </c>
      <c r="BQ1420" s="896" t="s">
        <v>308</v>
      </c>
      <c r="BR1420" s="896"/>
      <c r="BS1420" s="896">
        <v>0</v>
      </c>
      <c r="BT1420" s="896"/>
      <c r="BU1420" s="896">
        <v>0</v>
      </c>
      <c r="BV1420" s="896">
        <v>0</v>
      </c>
      <c r="BW1420" s="896">
        <v>0</v>
      </c>
      <c r="BX1420" s="896">
        <v>0</v>
      </c>
      <c r="BY1420" s="896">
        <v>0</v>
      </c>
      <c r="BZ1420" s="896">
        <v>0</v>
      </c>
      <c r="CA1420" s="896"/>
      <c r="CB1420" s="896"/>
      <c r="CC1420" s="896"/>
      <c r="CD1420" s="896"/>
      <c r="CE1420" s="896"/>
      <c r="CF1420" s="896"/>
      <c r="CG1420" s="896"/>
      <c r="CH1420" s="896"/>
      <c r="CI1420" s="896"/>
      <c r="CJ1420" s="896"/>
      <c r="CK1420" s="867">
        <v>0</v>
      </c>
      <c r="CL1420" s="867">
        <v>0</v>
      </c>
      <c r="CM1420" s="867" t="s">
        <v>397</v>
      </c>
      <c r="CN1420" s="867" t="s">
        <v>397</v>
      </c>
      <c r="CO1420" s="867">
        <v>0</v>
      </c>
      <c r="CP1420" s="867">
        <v>0</v>
      </c>
      <c r="CQ1420" s="867">
        <v>174</v>
      </c>
      <c r="CR1420" s="868">
        <v>174</v>
      </c>
      <c r="CS1420" s="869"/>
      <c r="CT1420" s="782" t="s">
        <v>308</v>
      </c>
      <c r="CU1420" s="783" t="s">
        <v>308</v>
      </c>
      <c r="CV1420" s="776"/>
      <c r="CW1420" s="776"/>
      <c r="CX1420" s="782">
        <v>46268</v>
      </c>
      <c r="CY1420" s="784">
        <v>0</v>
      </c>
      <c r="CZ1420" s="784" t="s">
        <v>308</v>
      </c>
      <c r="DA1420" s="785">
        <v>0</v>
      </c>
      <c r="DB1420" s="785">
        <v>0</v>
      </c>
      <c r="DC1420" s="785">
        <v>0</v>
      </c>
      <c r="DD1420" s="785" t="s">
        <v>397</v>
      </c>
      <c r="DE1420" s="871" t="s">
        <v>390</v>
      </c>
      <c r="DF1420" s="871" t="s">
        <v>390</v>
      </c>
      <c r="DG1420" s="871" t="s">
        <v>390</v>
      </c>
      <c r="DH1420" s="872">
        <v>0</v>
      </c>
      <c r="DI1420" s="776" t="s">
        <v>397</v>
      </c>
      <c r="DJ1420" s="776" t="s">
        <v>390</v>
      </c>
      <c r="DK1420" s="776" t="s">
        <v>390</v>
      </c>
      <c r="DL1420" s="776" t="s">
        <v>390</v>
      </c>
      <c r="DM1420" s="776">
        <v>46274</v>
      </c>
      <c r="DN1420" s="776">
        <v>46274</v>
      </c>
      <c r="DO1420" s="936" t="s">
        <v>308</v>
      </c>
      <c r="DP1420" s="776">
        <v>46304</v>
      </c>
      <c r="DQ1420" s="776">
        <v>46304</v>
      </c>
      <c r="DR1420" s="776">
        <v>46304</v>
      </c>
      <c r="DS1420" s="872">
        <v>46304</v>
      </c>
      <c r="DT1420" s="752">
        <v>46304</v>
      </c>
      <c r="DU1420" s="753">
        <v>-25</v>
      </c>
      <c r="DV1420" s="753" t="s">
        <v>308</v>
      </c>
      <c r="DW1420" s="754">
        <v>46279</v>
      </c>
      <c r="DX1420" s="755">
        <v>46279</v>
      </c>
      <c r="DY1420" s="754" t="e">
        <v>#VALUE!</v>
      </c>
      <c r="DZ1420" s="754" t="e">
        <v>#VALUE!</v>
      </c>
      <c r="EA1420" s="754" t="e">
        <v>#VALUE!</v>
      </c>
      <c r="EB1420" s="754" t="e">
        <v>#VALUE!</v>
      </c>
      <c r="HA1420" s="756" t="s">
        <v>397</v>
      </c>
      <c r="HB1420" s="756" t="s">
        <v>397</v>
      </c>
      <c r="HC1420" s="756" t="s">
        <v>397</v>
      </c>
      <c r="HD1420" s="756" t="s">
        <v>397</v>
      </c>
      <c r="HE1420" s="756" t="s">
        <v>397</v>
      </c>
      <c r="HF1420" s="756" t="s">
        <v>397</v>
      </c>
      <c r="HG1420" s="756" t="s">
        <v>397</v>
      </c>
      <c r="HH1420" s="756" t="s">
        <v>397</v>
      </c>
      <c r="HI1420" s="756" t="s">
        <v>397</v>
      </c>
      <c r="HJ1420" s="756" t="s">
        <v>397</v>
      </c>
      <c r="HK1420"/>
      <c r="HL1420"/>
      <c r="HM1420"/>
      <c r="HN1420" s="756" t="str">
        <f t="shared" si="47"/>
        <v>AUTO PRINT</v>
      </c>
      <c r="HO1420"/>
      <c r="HP1420" s="757" t="s">
        <v>572</v>
      </c>
      <c r="HQ1420" s="757" t="s">
        <v>572</v>
      </c>
      <c r="HR1420" s="757" t="s">
        <v>572</v>
      </c>
      <c r="HS1420"/>
      <c r="HW1420" s="758"/>
      <c r="HX1420"/>
      <c r="HY1420" s="759" t="s">
        <v>3367</v>
      </c>
      <c r="HZ1420" s="759" t="s">
        <v>3367</v>
      </c>
      <c r="IA1420" s="759" t="s">
        <v>3367</v>
      </c>
      <c r="IC1420" s="760" t="s">
        <v>3368</v>
      </c>
      <c r="ID1420" s="760" t="s">
        <v>3368</v>
      </c>
      <c r="IE1420" s="760" t="s">
        <v>572</v>
      </c>
      <c r="IF1420" s="761" t="s">
        <v>3368</v>
      </c>
      <c r="IG1420" s="619" t="str">
        <f t="shared" si="48"/>
        <v>AUTO PRINTING</v>
      </c>
      <c r="II1420" s="761" t="s">
        <v>572</v>
      </c>
      <c r="IK1420" s="761" t="str">
        <f>IFERROR(VLOOKUP($M1420,#REF!,13,0),"IN HOUSE (MANUAL)")</f>
        <v>IN HOUSE (MANUAL)</v>
      </c>
      <c r="IM1420" s="760" t="s">
        <v>572</v>
      </c>
      <c r="IN1420" s="760" t="s">
        <v>572</v>
      </c>
      <c r="IO1420" s="760" t="s">
        <v>572</v>
      </c>
      <c r="IQ1420" s="760" t="s">
        <v>572</v>
      </c>
      <c r="IR1420" s="760" t="s">
        <v>572</v>
      </c>
      <c r="IT1420" s="760" t="s">
        <v>572</v>
      </c>
      <c r="IV1420" s="760" t="s">
        <v>572</v>
      </c>
      <c r="IW1420" s="760" t="s">
        <v>572</v>
      </c>
      <c r="IY1420" s="760" t="s">
        <v>572</v>
      </c>
      <c r="IZ1420" s="760" t="s">
        <v>572</v>
      </c>
      <c r="JB1420" s="760" t="s">
        <v>572</v>
      </c>
      <c r="JC1420" s="760" t="s">
        <v>572</v>
      </c>
      <c r="JE1420" s="760" t="s">
        <v>572</v>
      </c>
      <c r="JF1420" s="760" t="s">
        <v>572</v>
      </c>
    </row>
    <row r="1421" spans="1:266" ht="17.25" customHeight="1" x14ac:dyDescent="0.35">
      <c r="A1421" s="618" t="s">
        <v>2756</v>
      </c>
      <c r="B1421" s="730">
        <v>70</v>
      </c>
      <c r="C1421" s="730" t="s">
        <v>2553</v>
      </c>
      <c r="D1421" s="730" t="s">
        <v>2553</v>
      </c>
      <c r="E1421" s="730">
        <v>24</v>
      </c>
      <c r="F1421" s="731" t="s">
        <v>574</v>
      </c>
      <c r="G1421" s="732">
        <v>1</v>
      </c>
      <c r="H1421" s="826">
        <v>46202</v>
      </c>
      <c r="I1421" s="730">
        <v>38</v>
      </c>
      <c r="J1421" s="730" t="s">
        <v>308</v>
      </c>
      <c r="K1421" s="730">
        <v>41</v>
      </c>
      <c r="L1421" s="730" t="s">
        <v>2757</v>
      </c>
      <c r="M1421" s="868" t="s">
        <v>2756</v>
      </c>
      <c r="N1421" s="772" t="s">
        <v>390</v>
      </c>
      <c r="O1421" s="772" t="s">
        <v>390</v>
      </c>
      <c r="P1421" s="772" t="s">
        <v>390</v>
      </c>
      <c r="Q1421" s="772">
        <v>0</v>
      </c>
      <c r="R1421" s="868" t="s">
        <v>2475</v>
      </c>
      <c r="S1421" s="868" t="s">
        <v>308</v>
      </c>
      <c r="T1421" s="868" t="s">
        <v>2476</v>
      </c>
      <c r="U1421" s="868">
        <v>880</v>
      </c>
      <c r="V1421" s="868" t="s">
        <v>308</v>
      </c>
      <c r="W1421" s="868" t="s">
        <v>218</v>
      </c>
      <c r="X1421" s="867">
        <v>0</v>
      </c>
      <c r="Y1421" s="868"/>
      <c r="Z1421" s="776"/>
      <c r="AA1421" s="868" t="s">
        <v>53</v>
      </c>
      <c r="AB1421" s="868" t="s">
        <v>863</v>
      </c>
      <c r="AC1421" s="868" t="s">
        <v>647</v>
      </c>
      <c r="AD1421" s="868">
        <v>144</v>
      </c>
      <c r="AE1421" s="864">
        <v>144</v>
      </c>
      <c r="AF1421" s="776" t="s">
        <v>390</v>
      </c>
      <c r="AG1421" s="918"/>
      <c r="AH1421" s="777"/>
      <c r="AI1421" s="918" t="s">
        <v>308</v>
      </c>
      <c r="AJ1421" s="778">
        <v>22</v>
      </c>
      <c r="AK1421" s="894"/>
      <c r="AL1421" s="895"/>
      <c r="AM1421" s="896">
        <v>0</v>
      </c>
      <c r="AN1421" s="896"/>
      <c r="AO1421" s="896"/>
      <c r="AP1421" s="896">
        <v>0</v>
      </c>
      <c r="AQ1421" s="896">
        <v>0</v>
      </c>
      <c r="AR1421" s="896">
        <v>0</v>
      </c>
      <c r="AS1421" s="896"/>
      <c r="AT1421" s="896"/>
      <c r="AU1421" s="896"/>
      <c r="AV1421" s="896"/>
      <c r="AW1421" s="896"/>
      <c r="AX1421" s="896"/>
      <c r="AY1421" s="896"/>
      <c r="AZ1421" s="896"/>
      <c r="BA1421" s="896"/>
      <c r="BB1421" s="896">
        <v>0</v>
      </c>
      <c r="BC1421" s="896">
        <v>0</v>
      </c>
      <c r="BD1421" s="896">
        <v>0</v>
      </c>
      <c r="BE1421" s="896">
        <v>0</v>
      </c>
      <c r="BF1421" s="896">
        <v>0</v>
      </c>
      <c r="BG1421" s="896">
        <v>0</v>
      </c>
      <c r="BH1421" s="896">
        <v>0</v>
      </c>
      <c r="BI1421" s="896">
        <v>0</v>
      </c>
      <c r="BJ1421" s="896"/>
      <c r="BK1421" s="896">
        <v>0</v>
      </c>
      <c r="BL1421" s="896">
        <v>0</v>
      </c>
      <c r="BM1421" s="896">
        <v>0</v>
      </c>
      <c r="BN1421" s="896" t="s">
        <v>308</v>
      </c>
      <c r="BO1421" s="896" t="s">
        <v>308</v>
      </c>
      <c r="BP1421" s="896" t="s">
        <v>308</v>
      </c>
      <c r="BQ1421" s="896" t="s">
        <v>308</v>
      </c>
      <c r="BR1421" s="896"/>
      <c r="BS1421" s="896">
        <v>0</v>
      </c>
      <c r="BT1421" s="896"/>
      <c r="BU1421" s="896">
        <v>0</v>
      </c>
      <c r="BV1421" s="896">
        <v>0</v>
      </c>
      <c r="BW1421" s="896">
        <v>0</v>
      </c>
      <c r="BX1421" s="896">
        <v>0</v>
      </c>
      <c r="BY1421" s="896">
        <v>0</v>
      </c>
      <c r="BZ1421" s="896">
        <v>0</v>
      </c>
      <c r="CA1421" s="896"/>
      <c r="CB1421" s="896"/>
      <c r="CC1421" s="896"/>
      <c r="CD1421" s="896"/>
      <c r="CE1421" s="896"/>
      <c r="CF1421" s="896"/>
      <c r="CG1421" s="896"/>
      <c r="CH1421" s="896"/>
      <c r="CI1421" s="896"/>
      <c r="CJ1421" s="896"/>
      <c r="CK1421" s="867">
        <v>0</v>
      </c>
      <c r="CL1421" s="867">
        <v>0</v>
      </c>
      <c r="CM1421" s="867" t="s">
        <v>397</v>
      </c>
      <c r="CN1421" s="867" t="s">
        <v>397</v>
      </c>
      <c r="CO1421" s="867">
        <v>0</v>
      </c>
      <c r="CP1421" s="867">
        <v>0</v>
      </c>
      <c r="CQ1421" s="867">
        <v>144</v>
      </c>
      <c r="CR1421" s="868">
        <v>144</v>
      </c>
      <c r="CS1421" s="869"/>
      <c r="CT1421" s="782" t="s">
        <v>308</v>
      </c>
      <c r="CU1421" s="783" t="s">
        <v>308</v>
      </c>
      <c r="CV1421" s="776"/>
      <c r="CW1421" s="776"/>
      <c r="CX1421" s="782">
        <v>46268</v>
      </c>
      <c r="CY1421" s="784">
        <v>0</v>
      </c>
      <c r="CZ1421" s="784" t="s">
        <v>308</v>
      </c>
      <c r="DA1421" s="785">
        <v>0</v>
      </c>
      <c r="DB1421" s="785">
        <v>0</v>
      </c>
      <c r="DC1421" s="785">
        <v>0</v>
      </c>
      <c r="DD1421" s="785" t="s">
        <v>397</v>
      </c>
      <c r="DE1421" s="871" t="s">
        <v>390</v>
      </c>
      <c r="DF1421" s="871" t="s">
        <v>390</v>
      </c>
      <c r="DG1421" s="871" t="s">
        <v>390</v>
      </c>
      <c r="DH1421" s="872">
        <v>0</v>
      </c>
      <c r="DI1421" s="776" t="s">
        <v>397</v>
      </c>
      <c r="DJ1421" s="776" t="s">
        <v>390</v>
      </c>
      <c r="DK1421" s="776" t="s">
        <v>390</v>
      </c>
      <c r="DL1421" s="776" t="s">
        <v>390</v>
      </c>
      <c r="DM1421" s="776">
        <v>46274</v>
      </c>
      <c r="DN1421" s="776">
        <v>46274</v>
      </c>
      <c r="DO1421" s="936" t="s">
        <v>308</v>
      </c>
      <c r="DP1421" s="776">
        <v>46304</v>
      </c>
      <c r="DQ1421" s="776">
        <v>46304</v>
      </c>
      <c r="DR1421" s="776">
        <v>46304</v>
      </c>
      <c r="DS1421" s="872">
        <v>46304</v>
      </c>
      <c r="DT1421" s="752">
        <v>46304</v>
      </c>
      <c r="DU1421" s="753">
        <v>-25</v>
      </c>
      <c r="DV1421" s="753" t="s">
        <v>308</v>
      </c>
      <c r="DW1421" s="754">
        <v>46279</v>
      </c>
      <c r="DX1421" s="755">
        <v>46279</v>
      </c>
      <c r="DY1421" s="754" t="e">
        <v>#VALUE!</v>
      </c>
      <c r="DZ1421" s="754" t="e">
        <v>#VALUE!</v>
      </c>
      <c r="EA1421" s="754" t="e">
        <v>#VALUE!</v>
      </c>
      <c r="EB1421" s="754" t="e">
        <v>#VALUE!</v>
      </c>
      <c r="HA1421" s="756" t="s">
        <v>397</v>
      </c>
      <c r="HB1421" s="756" t="s">
        <v>397</v>
      </c>
      <c r="HC1421" s="756" t="s">
        <v>397</v>
      </c>
      <c r="HD1421" s="756" t="s">
        <v>397</v>
      </c>
      <c r="HE1421" s="756" t="s">
        <v>397</v>
      </c>
      <c r="HF1421" s="756" t="s">
        <v>397</v>
      </c>
      <c r="HG1421" s="756" t="s">
        <v>397</v>
      </c>
      <c r="HH1421" s="756" t="s">
        <v>397</v>
      </c>
      <c r="HI1421" s="756" t="s">
        <v>397</v>
      </c>
      <c r="HJ1421" s="756" t="s">
        <v>397</v>
      </c>
      <c r="HK1421"/>
      <c r="HL1421"/>
      <c r="HM1421"/>
      <c r="HN1421" s="756" t="str">
        <f t="shared" si="47"/>
        <v>AUTO PRINT</v>
      </c>
      <c r="HO1421"/>
      <c r="HP1421" s="757" t="s">
        <v>572</v>
      </c>
      <c r="HQ1421" s="757" t="s">
        <v>572</v>
      </c>
      <c r="HR1421" s="757" t="s">
        <v>572</v>
      </c>
      <c r="HS1421"/>
      <c r="HW1421" s="758"/>
      <c r="HX1421"/>
      <c r="HY1421" s="759" t="s">
        <v>3367</v>
      </c>
      <c r="HZ1421" s="759" t="s">
        <v>3367</v>
      </c>
      <c r="IA1421" s="759" t="s">
        <v>3367</v>
      </c>
      <c r="IC1421" s="760" t="s">
        <v>3368</v>
      </c>
      <c r="ID1421" s="760" t="s">
        <v>3368</v>
      </c>
      <c r="IE1421" s="760" t="s">
        <v>572</v>
      </c>
      <c r="IF1421" s="761" t="s">
        <v>3368</v>
      </c>
      <c r="IG1421" s="619" t="str">
        <f t="shared" si="48"/>
        <v>AUTO PRINTING</v>
      </c>
      <c r="II1421" s="761" t="s">
        <v>572</v>
      </c>
      <c r="IK1421" s="761" t="str">
        <f>IFERROR(VLOOKUP($M1421,#REF!,13,0),"IN HOUSE (MANUAL)")</f>
        <v>IN HOUSE (MANUAL)</v>
      </c>
      <c r="IM1421" s="760" t="s">
        <v>572</v>
      </c>
      <c r="IN1421" s="760" t="s">
        <v>572</v>
      </c>
      <c r="IO1421" s="760" t="s">
        <v>572</v>
      </c>
      <c r="IQ1421" s="760" t="s">
        <v>572</v>
      </c>
      <c r="IR1421" s="760" t="s">
        <v>572</v>
      </c>
      <c r="IT1421" s="760" t="s">
        <v>572</v>
      </c>
      <c r="IV1421" s="760" t="s">
        <v>572</v>
      </c>
      <c r="IW1421" s="760" t="s">
        <v>572</v>
      </c>
      <c r="IY1421" s="760" t="s">
        <v>572</v>
      </c>
      <c r="IZ1421" s="760" t="s">
        <v>572</v>
      </c>
      <c r="JB1421" s="760" t="s">
        <v>572</v>
      </c>
      <c r="JC1421" s="760" t="s">
        <v>572</v>
      </c>
      <c r="JE1421" s="760" t="s">
        <v>572</v>
      </c>
      <c r="JF1421" s="760" t="s">
        <v>572</v>
      </c>
    </row>
    <row r="1422" spans="1:266" ht="17.25" customHeight="1" x14ac:dyDescent="0.35">
      <c r="A1422" s="618" t="s">
        <v>2758</v>
      </c>
      <c r="B1422" s="730">
        <v>71</v>
      </c>
      <c r="C1422" s="730" t="s">
        <v>2553</v>
      </c>
      <c r="D1422" s="730" t="s">
        <v>2553</v>
      </c>
      <c r="E1422" s="730">
        <v>24</v>
      </c>
      <c r="F1422" s="731" t="s">
        <v>574</v>
      </c>
      <c r="G1422" s="732">
        <v>1</v>
      </c>
      <c r="H1422" s="826">
        <v>46202</v>
      </c>
      <c r="I1422" s="730">
        <v>38</v>
      </c>
      <c r="J1422" s="730" t="s">
        <v>308</v>
      </c>
      <c r="K1422" s="730">
        <v>41</v>
      </c>
      <c r="L1422" s="730" t="s">
        <v>2759</v>
      </c>
      <c r="M1422" s="868" t="s">
        <v>2758</v>
      </c>
      <c r="N1422" s="772" t="s">
        <v>390</v>
      </c>
      <c r="O1422" s="772" t="s">
        <v>390</v>
      </c>
      <c r="P1422" s="772" t="s">
        <v>390</v>
      </c>
      <c r="Q1422" s="772">
        <v>0</v>
      </c>
      <c r="R1422" s="868" t="s">
        <v>2475</v>
      </c>
      <c r="S1422" s="868" t="s">
        <v>308</v>
      </c>
      <c r="T1422" s="868" t="s">
        <v>2483</v>
      </c>
      <c r="U1422" s="868">
        <v>880</v>
      </c>
      <c r="V1422" s="868" t="s">
        <v>308</v>
      </c>
      <c r="W1422" s="868" t="s">
        <v>218</v>
      </c>
      <c r="X1422" s="867">
        <v>0</v>
      </c>
      <c r="Y1422" s="868"/>
      <c r="Z1422" s="776"/>
      <c r="AA1422" s="868" t="s">
        <v>53</v>
      </c>
      <c r="AB1422" s="868" t="s">
        <v>863</v>
      </c>
      <c r="AC1422" s="868" t="s">
        <v>647</v>
      </c>
      <c r="AD1422" s="868">
        <v>174</v>
      </c>
      <c r="AE1422" s="864">
        <v>174</v>
      </c>
      <c r="AF1422" s="776" t="s">
        <v>390</v>
      </c>
      <c r="AG1422" s="918"/>
      <c r="AH1422" s="777"/>
      <c r="AI1422" s="918" t="s">
        <v>308</v>
      </c>
      <c r="AJ1422" s="778">
        <v>23</v>
      </c>
      <c r="AK1422" s="894"/>
      <c r="AL1422" s="895"/>
      <c r="AM1422" s="896">
        <v>0</v>
      </c>
      <c r="AN1422" s="896"/>
      <c r="AO1422" s="896"/>
      <c r="AP1422" s="896">
        <v>0</v>
      </c>
      <c r="AQ1422" s="896">
        <v>0</v>
      </c>
      <c r="AR1422" s="896">
        <v>0</v>
      </c>
      <c r="AS1422" s="896"/>
      <c r="AT1422" s="896"/>
      <c r="AU1422" s="896"/>
      <c r="AV1422" s="896"/>
      <c r="AW1422" s="896"/>
      <c r="AX1422" s="896"/>
      <c r="AY1422" s="896"/>
      <c r="AZ1422" s="896"/>
      <c r="BA1422" s="896"/>
      <c r="BB1422" s="896">
        <v>0</v>
      </c>
      <c r="BC1422" s="896">
        <v>0</v>
      </c>
      <c r="BD1422" s="896">
        <v>0</v>
      </c>
      <c r="BE1422" s="896">
        <v>0</v>
      </c>
      <c r="BF1422" s="896">
        <v>0</v>
      </c>
      <c r="BG1422" s="896">
        <v>0</v>
      </c>
      <c r="BH1422" s="896">
        <v>0</v>
      </c>
      <c r="BI1422" s="896">
        <v>0</v>
      </c>
      <c r="BJ1422" s="896"/>
      <c r="BK1422" s="896">
        <v>0</v>
      </c>
      <c r="BL1422" s="896">
        <v>0</v>
      </c>
      <c r="BM1422" s="896">
        <v>0</v>
      </c>
      <c r="BN1422" s="896" t="s">
        <v>308</v>
      </c>
      <c r="BO1422" s="896" t="s">
        <v>308</v>
      </c>
      <c r="BP1422" s="896" t="s">
        <v>308</v>
      </c>
      <c r="BQ1422" s="896" t="s">
        <v>308</v>
      </c>
      <c r="BR1422" s="896"/>
      <c r="BS1422" s="896">
        <v>0</v>
      </c>
      <c r="BT1422" s="896"/>
      <c r="BU1422" s="896">
        <v>0</v>
      </c>
      <c r="BV1422" s="896">
        <v>0</v>
      </c>
      <c r="BW1422" s="896">
        <v>0</v>
      </c>
      <c r="BX1422" s="896">
        <v>0</v>
      </c>
      <c r="BY1422" s="896">
        <v>0</v>
      </c>
      <c r="BZ1422" s="896">
        <v>0</v>
      </c>
      <c r="CA1422" s="896"/>
      <c r="CB1422" s="896"/>
      <c r="CC1422" s="896"/>
      <c r="CD1422" s="896"/>
      <c r="CE1422" s="896"/>
      <c r="CF1422" s="896"/>
      <c r="CG1422" s="896"/>
      <c r="CH1422" s="896"/>
      <c r="CI1422" s="896"/>
      <c r="CJ1422" s="896"/>
      <c r="CK1422" s="867">
        <v>0</v>
      </c>
      <c r="CL1422" s="867">
        <v>0</v>
      </c>
      <c r="CM1422" s="867" t="s">
        <v>397</v>
      </c>
      <c r="CN1422" s="867" t="s">
        <v>397</v>
      </c>
      <c r="CO1422" s="867">
        <v>0</v>
      </c>
      <c r="CP1422" s="867">
        <v>0</v>
      </c>
      <c r="CQ1422" s="867">
        <v>174</v>
      </c>
      <c r="CR1422" s="868">
        <v>174</v>
      </c>
      <c r="CS1422" s="869"/>
      <c r="CT1422" s="782" t="s">
        <v>308</v>
      </c>
      <c r="CU1422" s="783" t="s">
        <v>308</v>
      </c>
      <c r="CV1422" s="776"/>
      <c r="CW1422" s="776"/>
      <c r="CX1422" s="782">
        <v>46268</v>
      </c>
      <c r="CY1422" s="784">
        <v>0</v>
      </c>
      <c r="CZ1422" s="784" t="s">
        <v>308</v>
      </c>
      <c r="DA1422" s="785">
        <v>0</v>
      </c>
      <c r="DB1422" s="785">
        <v>0</v>
      </c>
      <c r="DC1422" s="785">
        <v>0</v>
      </c>
      <c r="DD1422" s="785" t="s">
        <v>397</v>
      </c>
      <c r="DE1422" s="871" t="s">
        <v>390</v>
      </c>
      <c r="DF1422" s="871" t="s">
        <v>390</v>
      </c>
      <c r="DG1422" s="871" t="s">
        <v>390</v>
      </c>
      <c r="DH1422" s="872">
        <v>0</v>
      </c>
      <c r="DI1422" s="776" t="s">
        <v>397</v>
      </c>
      <c r="DJ1422" s="776" t="s">
        <v>390</v>
      </c>
      <c r="DK1422" s="776" t="s">
        <v>390</v>
      </c>
      <c r="DL1422" s="776" t="s">
        <v>390</v>
      </c>
      <c r="DM1422" s="776">
        <v>46274</v>
      </c>
      <c r="DN1422" s="776">
        <v>46274</v>
      </c>
      <c r="DO1422" s="936" t="s">
        <v>308</v>
      </c>
      <c r="DP1422" s="776">
        <v>46304</v>
      </c>
      <c r="DQ1422" s="776">
        <v>46304</v>
      </c>
      <c r="DR1422" s="776">
        <v>46304</v>
      </c>
      <c r="DS1422" s="872">
        <v>46304</v>
      </c>
      <c r="DT1422" s="752">
        <v>46304</v>
      </c>
      <c r="DU1422" s="753">
        <v>-25</v>
      </c>
      <c r="DV1422" s="753" t="s">
        <v>308</v>
      </c>
      <c r="DW1422" s="754">
        <v>46279</v>
      </c>
      <c r="DX1422" s="755">
        <v>46279</v>
      </c>
      <c r="DY1422" s="754" t="e">
        <v>#VALUE!</v>
      </c>
      <c r="DZ1422" s="754" t="e">
        <v>#VALUE!</v>
      </c>
      <c r="EA1422" s="754" t="e">
        <v>#VALUE!</v>
      </c>
      <c r="EB1422" s="754" t="e">
        <v>#VALUE!</v>
      </c>
      <c r="HA1422" s="756" t="s">
        <v>397</v>
      </c>
      <c r="HB1422" s="756" t="s">
        <v>397</v>
      </c>
      <c r="HC1422" s="756" t="s">
        <v>397</v>
      </c>
      <c r="HD1422" s="756" t="s">
        <v>397</v>
      </c>
      <c r="HE1422" s="756" t="s">
        <v>397</v>
      </c>
      <c r="HF1422" s="756" t="s">
        <v>397</v>
      </c>
      <c r="HG1422" s="756" t="s">
        <v>397</v>
      </c>
      <c r="HH1422" s="756" t="s">
        <v>397</v>
      </c>
      <c r="HI1422" s="756" t="s">
        <v>397</v>
      </c>
      <c r="HJ1422" s="756" t="s">
        <v>397</v>
      </c>
      <c r="HK1422"/>
      <c r="HL1422"/>
      <c r="HM1422"/>
      <c r="HN1422" s="756" t="str">
        <f t="shared" si="47"/>
        <v>AUTO PRINT</v>
      </c>
      <c r="HO1422"/>
      <c r="HP1422" s="757" t="s">
        <v>572</v>
      </c>
      <c r="HQ1422" s="757" t="s">
        <v>572</v>
      </c>
      <c r="HR1422" s="757" t="s">
        <v>572</v>
      </c>
      <c r="HS1422"/>
      <c r="HW1422" s="758"/>
      <c r="HX1422"/>
      <c r="HY1422" s="759" t="s">
        <v>3367</v>
      </c>
      <c r="HZ1422" s="759" t="s">
        <v>3367</v>
      </c>
      <c r="IA1422" s="759" t="s">
        <v>3367</v>
      </c>
      <c r="IC1422" s="760" t="s">
        <v>3368</v>
      </c>
      <c r="ID1422" s="760" t="s">
        <v>3368</v>
      </c>
      <c r="IE1422" s="760" t="s">
        <v>572</v>
      </c>
      <c r="IF1422" s="761" t="s">
        <v>3368</v>
      </c>
      <c r="IG1422" s="619" t="str">
        <f t="shared" si="48"/>
        <v>AUTO PRINTING</v>
      </c>
      <c r="II1422" s="761" t="s">
        <v>572</v>
      </c>
      <c r="IK1422" s="761" t="str">
        <f>IFERROR(VLOOKUP($M1422,#REF!,13,0),"IN HOUSE (MANUAL)")</f>
        <v>IN HOUSE (MANUAL)</v>
      </c>
      <c r="IM1422" s="760" t="s">
        <v>572</v>
      </c>
      <c r="IN1422" s="760" t="s">
        <v>572</v>
      </c>
      <c r="IO1422" s="760" t="s">
        <v>572</v>
      </c>
      <c r="IQ1422" s="760" t="s">
        <v>572</v>
      </c>
      <c r="IR1422" s="760" t="s">
        <v>572</v>
      </c>
      <c r="IT1422" s="760" t="s">
        <v>572</v>
      </c>
      <c r="IV1422" s="760" t="s">
        <v>572</v>
      </c>
      <c r="IW1422" s="760" t="s">
        <v>572</v>
      </c>
      <c r="IY1422" s="760" t="s">
        <v>572</v>
      </c>
      <c r="IZ1422" s="760" t="s">
        <v>572</v>
      </c>
      <c r="JB1422" s="760" t="s">
        <v>572</v>
      </c>
      <c r="JC1422" s="760" t="s">
        <v>572</v>
      </c>
      <c r="JE1422" s="760" t="s">
        <v>572</v>
      </c>
      <c r="JF1422" s="760" t="s">
        <v>572</v>
      </c>
    </row>
    <row r="1423" spans="1:266" ht="17.25" customHeight="1" x14ac:dyDescent="0.35">
      <c r="A1423" s="618" t="s">
        <v>2760</v>
      </c>
      <c r="B1423" s="730">
        <v>72</v>
      </c>
      <c r="C1423" s="730" t="s">
        <v>2553</v>
      </c>
      <c r="D1423" s="730" t="s">
        <v>2553</v>
      </c>
      <c r="E1423" s="730">
        <v>24</v>
      </c>
      <c r="F1423" s="731" t="s">
        <v>574</v>
      </c>
      <c r="G1423" s="732">
        <v>1</v>
      </c>
      <c r="H1423" s="826">
        <v>46233</v>
      </c>
      <c r="I1423" s="730">
        <v>38</v>
      </c>
      <c r="J1423" s="730" t="s">
        <v>308</v>
      </c>
      <c r="K1423" s="730">
        <v>42</v>
      </c>
      <c r="L1423" s="730" t="s">
        <v>2761</v>
      </c>
      <c r="M1423" s="868" t="s">
        <v>2760</v>
      </c>
      <c r="N1423" s="772" t="s">
        <v>390</v>
      </c>
      <c r="O1423" s="772" t="s">
        <v>390</v>
      </c>
      <c r="P1423" s="772" t="s">
        <v>390</v>
      </c>
      <c r="Q1423" s="772">
        <v>0</v>
      </c>
      <c r="R1423" s="868" t="s">
        <v>2475</v>
      </c>
      <c r="S1423" s="868" t="s">
        <v>308</v>
      </c>
      <c r="T1423" s="868" t="s">
        <v>2476</v>
      </c>
      <c r="U1423" s="868">
        <v>880</v>
      </c>
      <c r="V1423" s="868" t="s">
        <v>308</v>
      </c>
      <c r="W1423" s="868" t="s">
        <v>218</v>
      </c>
      <c r="X1423" s="867">
        <v>0</v>
      </c>
      <c r="Y1423" s="868"/>
      <c r="Z1423" s="885"/>
      <c r="AA1423" s="868" t="s">
        <v>53</v>
      </c>
      <c r="AB1423" s="868" t="s">
        <v>863</v>
      </c>
      <c r="AC1423" s="868" t="s">
        <v>796</v>
      </c>
      <c r="AD1423" s="868">
        <v>264</v>
      </c>
      <c r="AE1423" s="864">
        <v>264</v>
      </c>
      <c r="AF1423" s="776">
        <v>46280</v>
      </c>
      <c r="AG1423" s="918"/>
      <c r="AH1423" s="777"/>
      <c r="AI1423" s="918" t="s">
        <v>308</v>
      </c>
      <c r="AJ1423" s="778">
        <v>24</v>
      </c>
      <c r="AK1423" s="894"/>
      <c r="AL1423" s="895"/>
      <c r="AM1423" s="896">
        <v>0</v>
      </c>
      <c r="AN1423" s="896"/>
      <c r="AO1423" s="896"/>
      <c r="AP1423" s="896">
        <v>0</v>
      </c>
      <c r="AQ1423" s="896">
        <v>0</v>
      </c>
      <c r="AR1423" s="896">
        <v>0</v>
      </c>
      <c r="AS1423" s="896"/>
      <c r="AT1423" s="896"/>
      <c r="AU1423" s="896"/>
      <c r="AV1423" s="896"/>
      <c r="AW1423" s="896"/>
      <c r="AX1423" s="896"/>
      <c r="AY1423" s="896"/>
      <c r="AZ1423" s="896"/>
      <c r="BA1423" s="896"/>
      <c r="BB1423" s="896">
        <v>0</v>
      </c>
      <c r="BC1423" s="896">
        <v>0</v>
      </c>
      <c r="BD1423" s="896">
        <v>0</v>
      </c>
      <c r="BE1423" s="896">
        <v>0</v>
      </c>
      <c r="BF1423" s="896">
        <v>0</v>
      </c>
      <c r="BG1423" s="896">
        <v>0</v>
      </c>
      <c r="BH1423" s="896">
        <v>0</v>
      </c>
      <c r="BI1423" s="896">
        <v>0</v>
      </c>
      <c r="BJ1423" s="896"/>
      <c r="BK1423" s="896">
        <v>0</v>
      </c>
      <c r="BL1423" s="896">
        <v>0</v>
      </c>
      <c r="BM1423" s="896">
        <v>0</v>
      </c>
      <c r="BN1423" s="896" t="s">
        <v>308</v>
      </c>
      <c r="BO1423" s="896" t="s">
        <v>308</v>
      </c>
      <c r="BP1423" s="896" t="s">
        <v>308</v>
      </c>
      <c r="BQ1423" s="896" t="s">
        <v>308</v>
      </c>
      <c r="BR1423" s="896"/>
      <c r="BS1423" s="896">
        <v>0</v>
      </c>
      <c r="BT1423" s="896"/>
      <c r="BU1423" s="896">
        <v>0</v>
      </c>
      <c r="BV1423" s="896">
        <v>0</v>
      </c>
      <c r="BW1423" s="896">
        <v>0</v>
      </c>
      <c r="BX1423" s="896">
        <v>0</v>
      </c>
      <c r="BY1423" s="896">
        <v>43</v>
      </c>
      <c r="BZ1423" s="896">
        <v>34</v>
      </c>
      <c r="CA1423" s="896"/>
      <c r="CB1423" s="896"/>
      <c r="CC1423" s="896"/>
      <c r="CD1423" s="896"/>
      <c r="CE1423" s="896"/>
      <c r="CF1423" s="896"/>
      <c r="CG1423" s="896"/>
      <c r="CH1423" s="896"/>
      <c r="CI1423" s="896"/>
      <c r="CJ1423" s="896"/>
      <c r="CK1423" s="867">
        <v>60</v>
      </c>
      <c r="CL1423" s="867">
        <v>73</v>
      </c>
      <c r="CM1423" s="867" t="s">
        <v>397</v>
      </c>
      <c r="CN1423" s="867" t="s">
        <v>397</v>
      </c>
      <c r="CO1423" s="867">
        <v>0</v>
      </c>
      <c r="CP1423" s="867">
        <v>73</v>
      </c>
      <c r="CQ1423" s="867">
        <v>264</v>
      </c>
      <c r="CR1423" s="868">
        <v>264</v>
      </c>
      <c r="CS1423" s="893"/>
      <c r="CT1423" s="782" t="s">
        <v>308</v>
      </c>
      <c r="CU1423" s="783" t="s">
        <v>308</v>
      </c>
      <c r="CV1423" s="776"/>
      <c r="CW1423" s="776"/>
      <c r="CX1423" s="782">
        <v>46282</v>
      </c>
      <c r="CY1423" s="784" t="s">
        <v>1797</v>
      </c>
      <c r="CZ1423" s="784">
        <v>0</v>
      </c>
      <c r="DA1423" s="785">
        <v>46259</v>
      </c>
      <c r="DB1423" s="785" t="s">
        <v>615</v>
      </c>
      <c r="DC1423" s="785" t="s">
        <v>2582</v>
      </c>
      <c r="DD1423" s="785" t="s">
        <v>397</v>
      </c>
      <c r="DE1423" s="871">
        <v>0</v>
      </c>
      <c r="DF1423" s="871">
        <v>0</v>
      </c>
      <c r="DG1423" s="871">
        <v>0</v>
      </c>
      <c r="DH1423" s="872">
        <v>0</v>
      </c>
      <c r="DI1423" s="776" t="s">
        <v>397</v>
      </c>
      <c r="DJ1423" s="776" t="s">
        <v>390</v>
      </c>
      <c r="DK1423" s="776" t="s">
        <v>390</v>
      </c>
      <c r="DL1423" s="776" t="s">
        <v>390</v>
      </c>
      <c r="DM1423" s="776">
        <v>46283</v>
      </c>
      <c r="DN1423" s="776">
        <v>46283</v>
      </c>
      <c r="DO1423" s="873">
        <v>0</v>
      </c>
      <c r="DP1423" s="776">
        <v>46311</v>
      </c>
      <c r="DQ1423" s="776">
        <v>46311</v>
      </c>
      <c r="DR1423" s="776">
        <v>46311</v>
      </c>
      <c r="DS1423" s="872">
        <v>46311</v>
      </c>
      <c r="DT1423" s="752">
        <v>46311</v>
      </c>
      <c r="DU1423" s="753">
        <v>-31</v>
      </c>
      <c r="DV1423" s="753" t="s">
        <v>308</v>
      </c>
      <c r="DW1423" s="754">
        <v>46279</v>
      </c>
      <c r="DX1423" s="755">
        <v>46280</v>
      </c>
      <c r="DY1423" s="754" t="e">
        <v>#VALUE!</v>
      </c>
      <c r="DZ1423" s="754" t="e">
        <v>#VALUE!</v>
      </c>
      <c r="EA1423" s="754" t="e">
        <v>#VALUE!</v>
      </c>
      <c r="EB1423" s="754" t="e">
        <v>#VALUE!</v>
      </c>
      <c r="HA1423" s="756" t="s">
        <v>397</v>
      </c>
      <c r="HB1423" s="756" t="s">
        <v>397</v>
      </c>
      <c r="HC1423" s="756" t="s">
        <v>397</v>
      </c>
      <c r="HD1423" s="756" t="s">
        <v>397</v>
      </c>
      <c r="HE1423" s="756" t="s">
        <v>397</v>
      </c>
      <c r="HF1423" s="756" t="s">
        <v>397</v>
      </c>
      <c r="HG1423" s="756" t="s">
        <v>397</v>
      </c>
      <c r="HH1423" s="756" t="s">
        <v>397</v>
      </c>
      <c r="HI1423" s="756" t="s">
        <v>397</v>
      </c>
      <c r="HJ1423" s="756" t="s">
        <v>397</v>
      </c>
      <c r="HK1423"/>
      <c r="HL1423"/>
      <c r="HM1423"/>
      <c r="HN1423" s="756" t="str">
        <f t="shared" si="47"/>
        <v>AUTO PRINT</v>
      </c>
      <c r="HO1423"/>
      <c r="HP1423" s="757" t="s">
        <v>572</v>
      </c>
      <c r="HQ1423" s="757" t="s">
        <v>572</v>
      </c>
      <c r="HR1423" s="757" t="s">
        <v>572</v>
      </c>
      <c r="HS1423"/>
      <c r="HW1423" s="758"/>
      <c r="HX1423"/>
      <c r="HY1423" s="759" t="s">
        <v>3367</v>
      </c>
      <c r="HZ1423" s="759" t="s">
        <v>3367</v>
      </c>
      <c r="IA1423" s="759" t="s">
        <v>3367</v>
      </c>
      <c r="IC1423" s="760" t="s">
        <v>3368</v>
      </c>
      <c r="ID1423" s="760" t="s">
        <v>3368</v>
      </c>
      <c r="IE1423" s="760" t="s">
        <v>572</v>
      </c>
      <c r="IF1423" s="761" t="s">
        <v>3368</v>
      </c>
      <c r="IG1423" s="619" t="str">
        <f t="shared" si="48"/>
        <v>AUTO PRINTING</v>
      </c>
      <c r="II1423" s="761" t="s">
        <v>572</v>
      </c>
      <c r="IK1423" s="761" t="str">
        <f>IFERROR(VLOOKUP($M1423,#REF!,13,0),"IN HOUSE (MANUAL)")</f>
        <v>IN HOUSE (MANUAL)</v>
      </c>
      <c r="IM1423" s="760" t="s">
        <v>572</v>
      </c>
      <c r="IN1423" s="760" t="s">
        <v>572</v>
      </c>
      <c r="IO1423" s="760" t="s">
        <v>572</v>
      </c>
      <c r="IQ1423" s="760" t="s">
        <v>572</v>
      </c>
      <c r="IR1423" s="760" t="s">
        <v>572</v>
      </c>
      <c r="IT1423" s="760" t="s">
        <v>239</v>
      </c>
      <c r="IV1423" s="760" t="s">
        <v>572</v>
      </c>
      <c r="IW1423" s="760" t="s">
        <v>572</v>
      </c>
      <c r="IY1423" s="760" t="s">
        <v>572</v>
      </c>
      <c r="IZ1423" s="760" t="s">
        <v>572</v>
      </c>
      <c r="JB1423" s="760" t="s">
        <v>572</v>
      </c>
      <c r="JC1423" s="760" t="s">
        <v>572</v>
      </c>
      <c r="JE1423" s="760">
        <v>0</v>
      </c>
      <c r="JF1423" s="760" t="s">
        <v>572</v>
      </c>
    </row>
    <row r="1424" spans="1:266" ht="16.5" customHeight="1" collapsed="1" x14ac:dyDescent="0.35">
      <c r="A1424" s="618" t="s">
        <v>2762</v>
      </c>
      <c r="B1424" s="730">
        <v>73</v>
      </c>
      <c r="C1424" s="730" t="s">
        <v>2553</v>
      </c>
      <c r="D1424" s="730" t="s">
        <v>2553</v>
      </c>
      <c r="E1424" s="730">
        <v>24</v>
      </c>
      <c r="F1424" s="731" t="s">
        <v>566</v>
      </c>
      <c r="G1424" s="732">
        <v>1</v>
      </c>
      <c r="H1424" s="826">
        <v>46233</v>
      </c>
      <c r="I1424" s="730">
        <v>38</v>
      </c>
      <c r="J1424" s="730" t="s">
        <v>308</v>
      </c>
      <c r="K1424" s="730">
        <v>42</v>
      </c>
      <c r="L1424" s="730" t="s">
        <v>2763</v>
      </c>
      <c r="M1424" s="868" t="s">
        <v>2762</v>
      </c>
      <c r="N1424" s="772" t="s">
        <v>390</v>
      </c>
      <c r="O1424" s="772" t="s">
        <v>390</v>
      </c>
      <c r="P1424" s="772" t="s">
        <v>390</v>
      </c>
      <c r="Q1424" s="772">
        <v>0</v>
      </c>
      <c r="R1424" s="868" t="s">
        <v>2475</v>
      </c>
      <c r="S1424" s="868" t="s">
        <v>308</v>
      </c>
      <c r="T1424" s="868" t="s">
        <v>2476</v>
      </c>
      <c r="U1424" s="868">
        <v>880</v>
      </c>
      <c r="V1424" s="868" t="s">
        <v>308</v>
      </c>
      <c r="W1424" s="868" t="s">
        <v>218</v>
      </c>
      <c r="X1424" s="867">
        <v>0</v>
      </c>
      <c r="Y1424" s="868"/>
      <c r="Z1424" s="885"/>
      <c r="AA1424" s="868" t="s">
        <v>53</v>
      </c>
      <c r="AB1424" s="868" t="s">
        <v>863</v>
      </c>
      <c r="AC1424" s="868" t="s">
        <v>608</v>
      </c>
      <c r="AD1424" s="868">
        <v>1200</v>
      </c>
      <c r="AE1424" s="864">
        <v>1200</v>
      </c>
      <c r="AF1424" s="776">
        <v>46280</v>
      </c>
      <c r="AG1424" s="918"/>
      <c r="AH1424" s="777"/>
      <c r="AI1424" s="918" t="s">
        <v>308</v>
      </c>
      <c r="AJ1424" s="778">
        <v>25</v>
      </c>
      <c r="AK1424" s="894"/>
      <c r="AL1424" s="895"/>
      <c r="AM1424" s="896">
        <v>4</v>
      </c>
      <c r="AN1424" s="896"/>
      <c r="AO1424" s="896"/>
      <c r="AP1424" s="896">
        <v>0</v>
      </c>
      <c r="AQ1424" s="896">
        <v>0</v>
      </c>
      <c r="AR1424" s="896">
        <v>4</v>
      </c>
      <c r="AS1424" s="896"/>
      <c r="AT1424" s="896"/>
      <c r="AU1424" s="896"/>
      <c r="AV1424" s="896"/>
      <c r="AW1424" s="896"/>
      <c r="AX1424" s="896"/>
      <c r="AY1424" s="896"/>
      <c r="AZ1424" s="896"/>
      <c r="BA1424" s="896"/>
      <c r="BB1424" s="896">
        <v>0</v>
      </c>
      <c r="BC1424" s="896">
        <v>0</v>
      </c>
      <c r="BD1424" s="896">
        <v>0</v>
      </c>
      <c r="BE1424" s="896">
        <v>0</v>
      </c>
      <c r="BF1424" s="896">
        <v>0</v>
      </c>
      <c r="BG1424" s="896">
        <v>0</v>
      </c>
      <c r="BH1424" s="896">
        <v>0</v>
      </c>
      <c r="BI1424" s="896">
        <v>4</v>
      </c>
      <c r="BJ1424" s="896"/>
      <c r="BK1424" s="896">
        <v>1200</v>
      </c>
      <c r="BL1424" s="896">
        <v>1200</v>
      </c>
      <c r="BM1424" s="896">
        <v>0</v>
      </c>
      <c r="BN1424" s="896" t="s">
        <v>308</v>
      </c>
      <c r="BO1424" s="896" t="s">
        <v>308</v>
      </c>
      <c r="BP1424" s="896" t="s">
        <v>308</v>
      </c>
      <c r="BQ1424" s="896" t="s">
        <v>308</v>
      </c>
      <c r="BR1424" s="896"/>
      <c r="BS1424" s="896">
        <v>1200</v>
      </c>
      <c r="BT1424" s="896"/>
      <c r="BU1424" s="896">
        <v>4</v>
      </c>
      <c r="BV1424" s="896">
        <v>0</v>
      </c>
      <c r="BW1424" s="896">
        <v>0</v>
      </c>
      <c r="BX1424" s="896">
        <v>0</v>
      </c>
      <c r="BY1424" s="896">
        <v>27</v>
      </c>
      <c r="BZ1424" s="896">
        <v>49</v>
      </c>
      <c r="CA1424" s="896"/>
      <c r="CB1424" s="896"/>
      <c r="CC1424" s="896"/>
      <c r="CD1424" s="896"/>
      <c r="CE1424" s="896"/>
      <c r="CF1424" s="896"/>
      <c r="CG1424" s="896"/>
      <c r="CH1424" s="896"/>
      <c r="CI1424" s="896"/>
      <c r="CJ1424" s="896"/>
      <c r="CK1424" s="867">
        <v>400</v>
      </c>
      <c r="CL1424" s="867">
        <v>222</v>
      </c>
      <c r="CM1424" s="867" t="s">
        <v>397</v>
      </c>
      <c r="CN1424" s="867" t="s">
        <v>397</v>
      </c>
      <c r="CO1424" s="867">
        <v>4</v>
      </c>
      <c r="CP1424" s="867">
        <v>1200</v>
      </c>
      <c r="CQ1424" s="867">
        <v>1200</v>
      </c>
      <c r="CR1424" s="868">
        <v>1200</v>
      </c>
      <c r="CS1424" s="893"/>
      <c r="CT1424" s="782" t="s">
        <v>308</v>
      </c>
      <c r="CU1424" s="783" t="s">
        <v>308</v>
      </c>
      <c r="CV1424" s="776"/>
      <c r="CW1424" s="776"/>
      <c r="CX1424" s="782">
        <v>46282</v>
      </c>
      <c r="CY1424" s="784" t="s">
        <v>1797</v>
      </c>
      <c r="CZ1424" s="784">
        <v>0</v>
      </c>
      <c r="DA1424" s="785">
        <v>46259</v>
      </c>
      <c r="DB1424" s="785" t="s">
        <v>615</v>
      </c>
      <c r="DC1424" s="785" t="s">
        <v>2582</v>
      </c>
      <c r="DD1424" s="785" t="s">
        <v>397</v>
      </c>
      <c r="DE1424" s="871">
        <v>0</v>
      </c>
      <c r="DF1424" s="871">
        <v>0</v>
      </c>
      <c r="DG1424" s="871">
        <v>0</v>
      </c>
      <c r="DH1424" s="872">
        <v>0</v>
      </c>
      <c r="DI1424" s="776" t="s">
        <v>397</v>
      </c>
      <c r="DJ1424" s="776" t="s">
        <v>390</v>
      </c>
      <c r="DK1424" s="776" t="s">
        <v>390</v>
      </c>
      <c r="DL1424" s="776">
        <v>46279</v>
      </c>
      <c r="DM1424" s="776">
        <v>46283</v>
      </c>
      <c r="DN1424" s="776">
        <v>46283</v>
      </c>
      <c r="DO1424" s="873">
        <v>0</v>
      </c>
      <c r="DP1424" s="776">
        <v>46311</v>
      </c>
      <c r="DQ1424" s="776">
        <v>46311</v>
      </c>
      <c r="DR1424" s="776">
        <v>46311</v>
      </c>
      <c r="DS1424" s="872">
        <v>46311</v>
      </c>
      <c r="DT1424" s="752">
        <v>46311</v>
      </c>
      <c r="DU1424" s="753">
        <v>-30</v>
      </c>
      <c r="DV1424" s="753" t="s">
        <v>308</v>
      </c>
      <c r="DW1424" s="754">
        <v>46280</v>
      </c>
      <c r="DX1424" s="755">
        <v>46281</v>
      </c>
      <c r="DY1424" s="754" t="e">
        <v>#VALUE!</v>
      </c>
      <c r="DZ1424" s="754" t="e">
        <v>#VALUE!</v>
      </c>
      <c r="EA1424" s="754" t="e">
        <v>#VALUE!</v>
      </c>
      <c r="EB1424" s="754" t="e">
        <v>#VALUE!</v>
      </c>
      <c r="HA1424" s="756" t="s">
        <v>397</v>
      </c>
      <c r="HB1424" s="756" t="s">
        <v>397</v>
      </c>
      <c r="HC1424" s="756" t="s">
        <v>397</v>
      </c>
      <c r="HD1424" s="756" t="s">
        <v>397</v>
      </c>
      <c r="HE1424" s="756" t="s">
        <v>397</v>
      </c>
      <c r="HF1424" s="756" t="s">
        <v>397</v>
      </c>
      <c r="HG1424" s="756" t="s">
        <v>397</v>
      </c>
      <c r="HH1424" s="756" t="s">
        <v>397</v>
      </c>
      <c r="HI1424" s="756" t="s">
        <v>397</v>
      </c>
      <c r="HJ1424" s="756" t="s">
        <v>397</v>
      </c>
      <c r="HK1424"/>
      <c r="HL1424"/>
      <c r="HM1424"/>
      <c r="HN1424" s="756" t="str">
        <f t="shared" si="47"/>
        <v>AUTO PRINT</v>
      </c>
      <c r="HO1424"/>
      <c r="HP1424" s="757" t="s">
        <v>572</v>
      </c>
      <c r="HQ1424" s="757" t="s">
        <v>572</v>
      </c>
      <c r="HR1424" s="757" t="s">
        <v>572</v>
      </c>
      <c r="HS1424"/>
      <c r="HW1424" s="758"/>
      <c r="HX1424"/>
      <c r="HY1424" s="759" t="s">
        <v>3367</v>
      </c>
      <c r="HZ1424" s="759" t="s">
        <v>3367</v>
      </c>
      <c r="IA1424" s="759" t="s">
        <v>3367</v>
      </c>
      <c r="IC1424" s="760" t="s">
        <v>3368</v>
      </c>
      <c r="ID1424" s="760" t="s">
        <v>3368</v>
      </c>
      <c r="IE1424" s="760" t="s">
        <v>572</v>
      </c>
      <c r="IF1424" s="761" t="s">
        <v>3368</v>
      </c>
      <c r="IG1424" s="619" t="str">
        <f t="shared" si="48"/>
        <v>AUTO PRINTING</v>
      </c>
      <c r="II1424" s="761" t="s">
        <v>572</v>
      </c>
      <c r="IK1424" s="761" t="str">
        <f>IFERROR(VLOOKUP($M1424,#REF!,13,0),"IN HOUSE (MANUAL)")</f>
        <v>IN HOUSE (MANUAL)</v>
      </c>
      <c r="IM1424" s="760" t="s">
        <v>572</v>
      </c>
      <c r="IN1424" s="760" t="s">
        <v>572</v>
      </c>
      <c r="IO1424" s="760" t="s">
        <v>572</v>
      </c>
      <c r="IQ1424" s="760" t="s">
        <v>572</v>
      </c>
      <c r="IR1424" s="760" t="s">
        <v>572</v>
      </c>
      <c r="IT1424" s="760" t="s">
        <v>572</v>
      </c>
      <c r="IV1424" s="760" t="s">
        <v>572</v>
      </c>
      <c r="IW1424" s="760" t="s">
        <v>572</v>
      </c>
      <c r="IY1424" s="760" t="s">
        <v>572</v>
      </c>
      <c r="IZ1424" s="760" t="s">
        <v>572</v>
      </c>
      <c r="JB1424" s="760" t="s">
        <v>572</v>
      </c>
      <c r="JC1424" s="760" t="s">
        <v>572</v>
      </c>
      <c r="JE1424" s="760" t="s">
        <v>572</v>
      </c>
      <c r="JF1424" s="760" t="s">
        <v>572</v>
      </c>
    </row>
    <row r="1425" spans="1:266" ht="16.5" customHeight="1" collapsed="1" x14ac:dyDescent="0.35">
      <c r="A1425" s="618" t="s">
        <v>2764</v>
      </c>
      <c r="B1425" s="730">
        <v>74</v>
      </c>
      <c r="C1425" s="730" t="s">
        <v>2553</v>
      </c>
      <c r="D1425" s="730" t="s">
        <v>2553</v>
      </c>
      <c r="E1425" s="730">
        <v>24</v>
      </c>
      <c r="F1425" s="731" t="s">
        <v>961</v>
      </c>
      <c r="G1425" s="732">
        <v>1</v>
      </c>
      <c r="H1425" s="826">
        <v>46232</v>
      </c>
      <c r="I1425" s="730">
        <v>38</v>
      </c>
      <c r="J1425" s="730" t="s">
        <v>308</v>
      </c>
      <c r="K1425" s="730">
        <v>42</v>
      </c>
      <c r="L1425" s="730" t="s">
        <v>2765</v>
      </c>
      <c r="M1425" s="868" t="s">
        <v>2764</v>
      </c>
      <c r="N1425" s="772" t="s">
        <v>390</v>
      </c>
      <c r="O1425" s="772" t="s">
        <v>390</v>
      </c>
      <c r="P1425" s="772" t="s">
        <v>390</v>
      </c>
      <c r="Q1425" s="772">
        <v>0</v>
      </c>
      <c r="R1425" s="868" t="s">
        <v>2475</v>
      </c>
      <c r="S1425" s="868" t="s">
        <v>308</v>
      </c>
      <c r="T1425" s="868" t="s">
        <v>2605</v>
      </c>
      <c r="U1425" s="868">
        <v>880</v>
      </c>
      <c r="V1425" s="868" t="s">
        <v>308</v>
      </c>
      <c r="W1425" s="868" t="s">
        <v>218</v>
      </c>
      <c r="X1425" s="867">
        <v>840</v>
      </c>
      <c r="Y1425" s="868"/>
      <c r="Z1425" s="885"/>
      <c r="AA1425" s="868" t="s">
        <v>53</v>
      </c>
      <c r="AB1425" s="868" t="s">
        <v>863</v>
      </c>
      <c r="AC1425" s="868" t="s">
        <v>589</v>
      </c>
      <c r="AD1425" s="868">
        <v>840</v>
      </c>
      <c r="AE1425" s="864">
        <v>840</v>
      </c>
      <c r="AF1425" s="776">
        <v>46280</v>
      </c>
      <c r="AG1425" s="918"/>
      <c r="AH1425" s="777"/>
      <c r="AI1425" s="918" t="s">
        <v>308</v>
      </c>
      <c r="AJ1425" s="778">
        <v>26</v>
      </c>
      <c r="AK1425" s="894"/>
      <c r="AL1425" s="895"/>
      <c r="AM1425" s="896">
        <v>840</v>
      </c>
      <c r="AN1425" s="896"/>
      <c r="AO1425" s="896"/>
      <c r="AP1425" s="896">
        <v>840</v>
      </c>
      <c r="AQ1425" s="896">
        <v>840</v>
      </c>
      <c r="AR1425" s="896">
        <v>840</v>
      </c>
      <c r="AS1425" s="896"/>
      <c r="AT1425" s="896"/>
      <c r="AU1425" s="896"/>
      <c r="AV1425" s="896"/>
      <c r="AW1425" s="896"/>
      <c r="AX1425" s="896"/>
      <c r="AY1425" s="896"/>
      <c r="AZ1425" s="896"/>
      <c r="BA1425" s="896"/>
      <c r="BB1425" s="896">
        <v>0</v>
      </c>
      <c r="BC1425" s="896">
        <v>0</v>
      </c>
      <c r="BD1425" s="896">
        <v>0</v>
      </c>
      <c r="BE1425" s="896">
        <v>0</v>
      </c>
      <c r="BF1425" s="896">
        <v>840</v>
      </c>
      <c r="BG1425" s="896">
        <v>0</v>
      </c>
      <c r="BH1425" s="896">
        <v>0</v>
      </c>
      <c r="BI1425" s="896">
        <v>840</v>
      </c>
      <c r="BJ1425" s="896"/>
      <c r="BK1425" s="896">
        <v>840</v>
      </c>
      <c r="BL1425" s="896">
        <v>840</v>
      </c>
      <c r="BM1425" s="896">
        <v>840</v>
      </c>
      <c r="BN1425" s="896" t="s">
        <v>308</v>
      </c>
      <c r="BO1425" s="896" t="s">
        <v>308</v>
      </c>
      <c r="BP1425" s="896" t="s">
        <v>308</v>
      </c>
      <c r="BQ1425" s="896" t="s">
        <v>308</v>
      </c>
      <c r="BR1425" s="896"/>
      <c r="BS1425" s="896">
        <v>840</v>
      </c>
      <c r="BT1425" s="896"/>
      <c r="BU1425" s="896">
        <v>840</v>
      </c>
      <c r="BV1425" s="896">
        <v>840</v>
      </c>
      <c r="BW1425" s="896">
        <v>840</v>
      </c>
      <c r="BX1425" s="896">
        <v>840</v>
      </c>
      <c r="BY1425" s="896">
        <v>840</v>
      </c>
      <c r="BZ1425" s="896">
        <v>840</v>
      </c>
      <c r="CA1425" s="896"/>
      <c r="CB1425" s="896"/>
      <c r="CC1425" s="896"/>
      <c r="CD1425" s="896"/>
      <c r="CE1425" s="896"/>
      <c r="CF1425" s="896"/>
      <c r="CG1425" s="896"/>
      <c r="CH1425" s="896"/>
      <c r="CI1425" s="896"/>
      <c r="CJ1425" s="896"/>
      <c r="CK1425" s="867">
        <v>12</v>
      </c>
      <c r="CL1425" s="867">
        <v>840</v>
      </c>
      <c r="CM1425" s="867" t="s">
        <v>397</v>
      </c>
      <c r="CN1425" s="867" t="s">
        <v>397</v>
      </c>
      <c r="CO1425" s="867">
        <v>840</v>
      </c>
      <c r="CP1425" s="867">
        <v>840</v>
      </c>
      <c r="CQ1425" s="867">
        <v>840</v>
      </c>
      <c r="CR1425" s="868">
        <v>840</v>
      </c>
      <c r="CS1425" s="893"/>
      <c r="CT1425" s="782" t="s">
        <v>308</v>
      </c>
      <c r="CU1425" s="783" t="s">
        <v>308</v>
      </c>
      <c r="CV1425" s="776"/>
      <c r="CW1425" s="776"/>
      <c r="CX1425" s="782">
        <v>46277</v>
      </c>
      <c r="CY1425" s="784" t="s">
        <v>2606</v>
      </c>
      <c r="CZ1425" s="784" t="s">
        <v>2607</v>
      </c>
      <c r="DA1425" s="785">
        <v>46255</v>
      </c>
      <c r="DB1425" s="785" t="s">
        <v>615</v>
      </c>
      <c r="DC1425" s="785" t="s">
        <v>2608</v>
      </c>
      <c r="DD1425" s="785" t="s">
        <v>397</v>
      </c>
      <c r="DE1425" s="871">
        <v>0</v>
      </c>
      <c r="DF1425" s="871">
        <v>0</v>
      </c>
      <c r="DG1425" s="871">
        <v>0</v>
      </c>
      <c r="DH1425" s="872">
        <v>0</v>
      </c>
      <c r="DI1425" s="776" t="s">
        <v>397</v>
      </c>
      <c r="DJ1425" s="776">
        <v>46272</v>
      </c>
      <c r="DK1425" s="776">
        <v>46272</v>
      </c>
      <c r="DL1425" s="776" t="s">
        <v>390</v>
      </c>
      <c r="DM1425" s="776">
        <v>46274</v>
      </c>
      <c r="DN1425" s="776">
        <v>46274</v>
      </c>
      <c r="DO1425" s="873">
        <v>0</v>
      </c>
      <c r="DP1425" s="776">
        <v>46311</v>
      </c>
      <c r="DQ1425" s="776">
        <v>46311</v>
      </c>
      <c r="DR1425" s="776">
        <v>46311</v>
      </c>
      <c r="DS1425" s="872">
        <v>46311</v>
      </c>
      <c r="DT1425" s="752">
        <v>46311</v>
      </c>
      <c r="DU1425" s="753">
        <v>-29</v>
      </c>
      <c r="DV1425" s="753" t="s">
        <v>308</v>
      </c>
      <c r="DW1425" s="754">
        <v>46281</v>
      </c>
      <c r="DX1425" s="755">
        <v>46282</v>
      </c>
      <c r="DY1425" s="754" t="e">
        <v>#VALUE!</v>
      </c>
      <c r="DZ1425" s="754" t="e">
        <v>#VALUE!</v>
      </c>
      <c r="EA1425" s="754" t="e">
        <v>#VALUE!</v>
      </c>
      <c r="EB1425" s="754" t="e">
        <v>#VALUE!</v>
      </c>
      <c r="HA1425" s="756" t="s">
        <v>397</v>
      </c>
      <c r="HB1425" s="756" t="s">
        <v>397</v>
      </c>
      <c r="HC1425" s="756" t="s">
        <v>397</v>
      </c>
      <c r="HD1425" s="756" t="s">
        <v>397</v>
      </c>
      <c r="HE1425" s="756" t="s">
        <v>397</v>
      </c>
      <c r="HF1425" s="756" t="s">
        <v>397</v>
      </c>
      <c r="HG1425" s="756" t="s">
        <v>397</v>
      </c>
      <c r="HH1425" s="756" t="s">
        <v>397</v>
      </c>
      <c r="HI1425" s="756" t="s">
        <v>397</v>
      </c>
      <c r="HJ1425" s="756" t="s">
        <v>397</v>
      </c>
      <c r="HK1425"/>
      <c r="HL1425"/>
      <c r="HM1425"/>
      <c r="HN1425" s="756" t="str">
        <f t="shared" si="47"/>
        <v>AUTO PRINT</v>
      </c>
      <c r="HO1425"/>
      <c r="HP1425" s="757" t="s">
        <v>572</v>
      </c>
      <c r="HQ1425" s="757" t="s">
        <v>572</v>
      </c>
      <c r="HR1425" s="757" t="s">
        <v>572</v>
      </c>
      <c r="HS1425"/>
      <c r="HW1425" s="758"/>
      <c r="HX1425"/>
      <c r="HY1425" s="759" t="s">
        <v>3367</v>
      </c>
      <c r="HZ1425" s="759" t="s">
        <v>3367</v>
      </c>
      <c r="IA1425" s="759" t="s">
        <v>3367</v>
      </c>
      <c r="IC1425" s="760" t="s">
        <v>572</v>
      </c>
      <c r="ID1425" s="760" t="s">
        <v>3368</v>
      </c>
      <c r="IE1425" s="760" t="s">
        <v>572</v>
      </c>
      <c r="IF1425" s="761" t="s">
        <v>3368</v>
      </c>
      <c r="IG1425" s="619" t="str">
        <f t="shared" si="48"/>
        <v>AUTO PRINTING</v>
      </c>
      <c r="II1425" s="761" t="s">
        <v>572</v>
      </c>
      <c r="IK1425" s="761" t="str">
        <f>IFERROR(VLOOKUP($M1425,#REF!,13,0),"IN HOUSE (MANUAL)")</f>
        <v>IN HOUSE (MANUAL)</v>
      </c>
      <c r="IM1425" s="760" t="s">
        <v>572</v>
      </c>
      <c r="IN1425" s="760" t="s">
        <v>572</v>
      </c>
      <c r="IO1425" s="760" t="s">
        <v>572</v>
      </c>
      <c r="IQ1425" s="760" t="s">
        <v>572</v>
      </c>
      <c r="IR1425" s="760" t="s">
        <v>572</v>
      </c>
      <c r="IT1425" s="760" t="s">
        <v>572</v>
      </c>
      <c r="IV1425" s="760" t="s">
        <v>572</v>
      </c>
      <c r="IW1425" s="760" t="s">
        <v>572</v>
      </c>
      <c r="IY1425" s="760" t="s">
        <v>572</v>
      </c>
      <c r="IZ1425" s="760" t="s">
        <v>572</v>
      </c>
      <c r="JB1425" s="760" t="s">
        <v>572</v>
      </c>
      <c r="JC1425" s="760" t="s">
        <v>572</v>
      </c>
      <c r="JE1425" s="760" t="s">
        <v>572</v>
      </c>
      <c r="JF1425" s="760" t="s">
        <v>572</v>
      </c>
    </row>
    <row r="1426" spans="1:266" ht="17.25" customHeight="1" x14ac:dyDescent="0.35">
      <c r="A1426" s="618" t="s">
        <v>2766</v>
      </c>
      <c r="B1426" s="730">
        <v>75</v>
      </c>
      <c r="C1426" s="730" t="s">
        <v>2553</v>
      </c>
      <c r="D1426" s="730" t="s">
        <v>2553</v>
      </c>
      <c r="E1426" s="730">
        <v>24</v>
      </c>
      <c r="F1426" s="731" t="s">
        <v>961</v>
      </c>
      <c r="G1426" s="732">
        <v>1</v>
      </c>
      <c r="H1426" s="733">
        <v>46232</v>
      </c>
      <c r="I1426" s="730">
        <v>39</v>
      </c>
      <c r="J1426" s="730" t="s">
        <v>308</v>
      </c>
      <c r="K1426" s="730">
        <v>42</v>
      </c>
      <c r="L1426" s="730" t="s">
        <v>2767</v>
      </c>
      <c r="M1426" s="772" t="s">
        <v>2766</v>
      </c>
      <c r="N1426" s="772" t="s">
        <v>390</v>
      </c>
      <c r="O1426" s="772" t="s">
        <v>390</v>
      </c>
      <c r="P1426" s="772" t="s">
        <v>390</v>
      </c>
      <c r="Q1426" s="772">
        <v>0</v>
      </c>
      <c r="R1426" s="772" t="s">
        <v>2475</v>
      </c>
      <c r="S1426" s="772" t="s">
        <v>308</v>
      </c>
      <c r="T1426" s="772" t="s">
        <v>2605</v>
      </c>
      <c r="U1426" s="772">
        <v>880</v>
      </c>
      <c r="V1426" s="772" t="s">
        <v>308</v>
      </c>
      <c r="W1426" s="772" t="s">
        <v>218</v>
      </c>
      <c r="X1426" s="773">
        <v>1140</v>
      </c>
      <c r="Y1426" s="772"/>
      <c r="Z1426" s="886"/>
      <c r="AA1426" s="772" t="s">
        <v>53</v>
      </c>
      <c r="AB1426" s="772" t="s">
        <v>863</v>
      </c>
      <c r="AC1426" s="772" t="s">
        <v>589</v>
      </c>
      <c r="AD1426" s="772">
        <v>1140</v>
      </c>
      <c r="AE1426" s="775">
        <v>1140</v>
      </c>
      <c r="AF1426" s="776">
        <v>46280</v>
      </c>
      <c r="AG1426" s="777"/>
      <c r="AH1426" s="777"/>
      <c r="AI1426" s="777" t="s">
        <v>308</v>
      </c>
      <c r="AJ1426" s="778">
        <v>27</v>
      </c>
      <c r="AK1426" s="779"/>
      <c r="AL1426" s="778"/>
      <c r="AM1426" s="780">
        <v>1140</v>
      </c>
      <c r="AN1426" s="780"/>
      <c r="AO1426" s="780"/>
      <c r="AP1426" s="780">
        <v>1140</v>
      </c>
      <c r="AQ1426" s="780">
        <v>1140</v>
      </c>
      <c r="AR1426" s="780">
        <v>1140</v>
      </c>
      <c r="AS1426" s="780"/>
      <c r="AT1426" s="780"/>
      <c r="AU1426" s="780"/>
      <c r="AV1426" s="780"/>
      <c r="AW1426" s="780"/>
      <c r="AX1426" s="780"/>
      <c r="AY1426" s="780"/>
      <c r="AZ1426" s="780"/>
      <c r="BA1426" s="780"/>
      <c r="BB1426" s="780">
        <v>0</v>
      </c>
      <c r="BC1426" s="780">
        <v>0</v>
      </c>
      <c r="BD1426" s="780">
        <v>0</v>
      </c>
      <c r="BE1426" s="780">
        <v>0</v>
      </c>
      <c r="BF1426" s="780">
        <v>1140</v>
      </c>
      <c r="BG1426" s="780">
        <v>0</v>
      </c>
      <c r="BH1426" s="780">
        <v>0</v>
      </c>
      <c r="BI1426" s="780">
        <v>1140</v>
      </c>
      <c r="BJ1426" s="780"/>
      <c r="BK1426" s="780">
        <v>1140</v>
      </c>
      <c r="BL1426" s="780">
        <v>1140</v>
      </c>
      <c r="BM1426" s="780">
        <v>1140</v>
      </c>
      <c r="BN1426" s="780" t="s">
        <v>308</v>
      </c>
      <c r="BO1426" s="780" t="s">
        <v>308</v>
      </c>
      <c r="BP1426" s="780" t="s">
        <v>308</v>
      </c>
      <c r="BQ1426" s="780" t="s">
        <v>308</v>
      </c>
      <c r="BR1426" s="780"/>
      <c r="BS1426" s="780">
        <v>1140</v>
      </c>
      <c r="BT1426" s="780"/>
      <c r="BU1426" s="780">
        <v>1140</v>
      </c>
      <c r="BV1426" s="780">
        <v>1140</v>
      </c>
      <c r="BW1426" s="780">
        <v>1140</v>
      </c>
      <c r="BX1426" s="780">
        <v>1140</v>
      </c>
      <c r="BY1426" s="780">
        <v>1140</v>
      </c>
      <c r="BZ1426" s="780">
        <v>1140</v>
      </c>
      <c r="CA1426" s="780"/>
      <c r="CB1426" s="780"/>
      <c r="CC1426" s="780"/>
      <c r="CD1426" s="780"/>
      <c r="CE1426" s="780"/>
      <c r="CF1426" s="780"/>
      <c r="CG1426" s="780"/>
      <c r="CH1426" s="780"/>
      <c r="CI1426" s="780"/>
      <c r="CJ1426" s="780"/>
      <c r="CK1426" s="773">
        <v>56</v>
      </c>
      <c r="CL1426" s="773">
        <v>1140</v>
      </c>
      <c r="CM1426" s="773" t="s">
        <v>397</v>
      </c>
      <c r="CN1426" s="773" t="s">
        <v>397</v>
      </c>
      <c r="CO1426" s="773">
        <v>1140</v>
      </c>
      <c r="CP1426" s="773">
        <v>1140</v>
      </c>
      <c r="CQ1426" s="773">
        <v>1140</v>
      </c>
      <c r="CR1426" s="772">
        <v>1140</v>
      </c>
      <c r="CS1426" s="898"/>
      <c r="CT1426" s="782" t="s">
        <v>308</v>
      </c>
      <c r="CU1426" s="783" t="s">
        <v>308</v>
      </c>
      <c r="CV1426" s="774"/>
      <c r="CW1426" s="774"/>
      <c r="CX1426" s="782">
        <v>46277</v>
      </c>
      <c r="CY1426" s="784" t="s">
        <v>2606</v>
      </c>
      <c r="CZ1426" s="784" t="s">
        <v>2607</v>
      </c>
      <c r="DA1426" s="785">
        <v>46255</v>
      </c>
      <c r="DB1426" s="785" t="s">
        <v>615</v>
      </c>
      <c r="DC1426" s="785" t="s">
        <v>2608</v>
      </c>
      <c r="DD1426" s="785" t="s">
        <v>397</v>
      </c>
      <c r="DE1426" s="785">
        <v>0</v>
      </c>
      <c r="DF1426" s="785">
        <v>0</v>
      </c>
      <c r="DG1426" s="785">
        <v>0</v>
      </c>
      <c r="DH1426" s="786">
        <v>0</v>
      </c>
      <c r="DI1426" s="774" t="s">
        <v>397</v>
      </c>
      <c r="DJ1426" s="774">
        <v>46272</v>
      </c>
      <c r="DK1426" s="774">
        <v>46272</v>
      </c>
      <c r="DL1426" s="774">
        <v>46272</v>
      </c>
      <c r="DM1426" s="774">
        <v>46275</v>
      </c>
      <c r="DN1426" s="774">
        <v>46275</v>
      </c>
      <c r="DO1426" s="787">
        <v>0</v>
      </c>
      <c r="DP1426" s="774">
        <v>46311</v>
      </c>
      <c r="DQ1426" s="776">
        <v>46311</v>
      </c>
      <c r="DR1426" s="774">
        <v>46311</v>
      </c>
      <c r="DS1426" s="786">
        <v>46311</v>
      </c>
      <c r="DT1426" s="752">
        <v>46311</v>
      </c>
      <c r="DU1426" s="753">
        <v>-25</v>
      </c>
      <c r="DV1426" s="753" t="s">
        <v>308</v>
      </c>
      <c r="DW1426" s="754">
        <v>46282</v>
      </c>
      <c r="DX1426" s="755">
        <v>46286</v>
      </c>
      <c r="DY1426" s="754" t="e">
        <v>#VALUE!</v>
      </c>
      <c r="DZ1426" s="754" t="e">
        <v>#VALUE!</v>
      </c>
      <c r="EA1426" s="754" t="e">
        <v>#VALUE!</v>
      </c>
      <c r="EB1426" s="754" t="e">
        <v>#VALUE!</v>
      </c>
      <c r="HA1426" s="756" t="s">
        <v>397</v>
      </c>
      <c r="HB1426" s="756" t="s">
        <v>397</v>
      </c>
      <c r="HC1426" s="756" t="s">
        <v>397</v>
      </c>
      <c r="HD1426" s="756" t="s">
        <v>397</v>
      </c>
      <c r="HE1426" s="756" t="s">
        <v>397</v>
      </c>
      <c r="HF1426" s="756" t="s">
        <v>397</v>
      </c>
      <c r="HG1426" s="756" t="s">
        <v>397</v>
      </c>
      <c r="HH1426" s="756" t="s">
        <v>397</v>
      </c>
      <c r="HI1426" s="756" t="s">
        <v>397</v>
      </c>
      <c r="HJ1426" s="756" t="s">
        <v>397</v>
      </c>
      <c r="HK1426"/>
      <c r="HL1426"/>
      <c r="HM1426"/>
      <c r="HN1426" s="756" t="str">
        <f t="shared" si="47"/>
        <v>AUTO PRINT</v>
      </c>
      <c r="HO1426"/>
      <c r="HP1426" s="757" t="s">
        <v>572</v>
      </c>
      <c r="HQ1426" s="757" t="s">
        <v>572</v>
      </c>
      <c r="HR1426" s="757" t="s">
        <v>572</v>
      </c>
      <c r="HS1426"/>
      <c r="HW1426" s="758"/>
      <c r="HX1426"/>
      <c r="HY1426" s="759" t="s">
        <v>3367</v>
      </c>
      <c r="HZ1426" s="759" t="s">
        <v>3367</v>
      </c>
      <c r="IA1426" s="759" t="s">
        <v>3367</v>
      </c>
      <c r="IC1426" s="760" t="s">
        <v>572</v>
      </c>
      <c r="ID1426" s="760" t="s">
        <v>3368</v>
      </c>
      <c r="IE1426" s="760" t="s">
        <v>572</v>
      </c>
      <c r="IF1426" s="761" t="s">
        <v>3368</v>
      </c>
      <c r="IG1426" s="619" t="str">
        <f t="shared" si="48"/>
        <v>AUTO PRINTING</v>
      </c>
      <c r="II1426" s="761" t="s">
        <v>572</v>
      </c>
      <c r="IK1426" s="761" t="str">
        <f>IFERROR(VLOOKUP($M1426,#REF!,13,0),"IN HOUSE (MANUAL)")</f>
        <v>IN HOUSE (MANUAL)</v>
      </c>
      <c r="IM1426" s="760" t="s">
        <v>572</v>
      </c>
      <c r="IN1426" s="760" t="s">
        <v>572</v>
      </c>
      <c r="IO1426" s="760" t="s">
        <v>572</v>
      </c>
      <c r="IQ1426" s="760" t="s">
        <v>572</v>
      </c>
      <c r="IR1426" s="760" t="s">
        <v>572</v>
      </c>
      <c r="IT1426" s="760" t="s">
        <v>572</v>
      </c>
      <c r="IV1426" s="760" t="s">
        <v>572</v>
      </c>
      <c r="IW1426" s="760" t="s">
        <v>572</v>
      </c>
      <c r="IY1426" s="760" t="s">
        <v>572</v>
      </c>
      <c r="IZ1426" s="760" t="s">
        <v>572</v>
      </c>
      <c r="JB1426" s="760" t="s">
        <v>572</v>
      </c>
      <c r="JC1426" s="760" t="s">
        <v>572</v>
      </c>
      <c r="JE1426" s="760" t="s">
        <v>572</v>
      </c>
      <c r="JF1426" s="760" t="s">
        <v>572</v>
      </c>
    </row>
    <row r="1427" spans="1:266" ht="17.25" customHeight="1" x14ac:dyDescent="0.35">
      <c r="A1427" s="618" t="s">
        <v>2768</v>
      </c>
      <c r="B1427" s="730">
        <v>76</v>
      </c>
      <c r="C1427" s="730" t="s">
        <v>2553</v>
      </c>
      <c r="D1427" s="730" t="s">
        <v>2553</v>
      </c>
      <c r="E1427" s="730">
        <v>24</v>
      </c>
      <c r="F1427" s="731" t="s">
        <v>2769</v>
      </c>
      <c r="G1427" s="732">
        <v>1</v>
      </c>
      <c r="H1427" s="733">
        <v>46232</v>
      </c>
      <c r="I1427" s="730">
        <v>39</v>
      </c>
      <c r="J1427" s="730" t="s">
        <v>308</v>
      </c>
      <c r="K1427" s="730">
        <v>42</v>
      </c>
      <c r="L1427" s="730" t="s">
        <v>2770</v>
      </c>
      <c r="M1427" s="772" t="s">
        <v>2768</v>
      </c>
      <c r="N1427" s="772" t="s">
        <v>390</v>
      </c>
      <c r="O1427" s="772" t="s">
        <v>390</v>
      </c>
      <c r="P1427" s="772" t="s">
        <v>390</v>
      </c>
      <c r="Q1427" s="772">
        <v>0</v>
      </c>
      <c r="R1427" s="772" t="s">
        <v>2475</v>
      </c>
      <c r="S1427" s="772" t="s">
        <v>308</v>
      </c>
      <c r="T1427" s="772" t="s">
        <v>2605</v>
      </c>
      <c r="U1427" s="772">
        <v>880</v>
      </c>
      <c r="V1427" s="772" t="s">
        <v>308</v>
      </c>
      <c r="W1427" s="772" t="s">
        <v>218</v>
      </c>
      <c r="X1427" s="773">
        <v>3168</v>
      </c>
      <c r="Y1427" s="772"/>
      <c r="Z1427" s="886"/>
      <c r="AA1427" s="772" t="s">
        <v>53</v>
      </c>
      <c r="AB1427" s="772" t="s">
        <v>863</v>
      </c>
      <c r="AC1427" s="772" t="s">
        <v>589</v>
      </c>
      <c r="AD1427" s="772">
        <v>3168</v>
      </c>
      <c r="AE1427" s="775">
        <v>3168</v>
      </c>
      <c r="AF1427" s="776">
        <v>46286</v>
      </c>
      <c r="AG1427" s="777"/>
      <c r="AH1427" s="777"/>
      <c r="AI1427" s="777" t="s">
        <v>308</v>
      </c>
      <c r="AJ1427" s="778">
        <v>28</v>
      </c>
      <c r="AK1427" s="779"/>
      <c r="AL1427" s="778"/>
      <c r="AM1427" s="780">
        <v>3168</v>
      </c>
      <c r="AN1427" s="780"/>
      <c r="AO1427" s="780"/>
      <c r="AP1427" s="780">
        <v>3168</v>
      </c>
      <c r="AQ1427" s="780">
        <v>3168</v>
      </c>
      <c r="AR1427" s="780">
        <v>3168</v>
      </c>
      <c r="AS1427" s="780"/>
      <c r="AT1427" s="780"/>
      <c r="AU1427" s="780"/>
      <c r="AV1427" s="780"/>
      <c r="AW1427" s="780"/>
      <c r="AX1427" s="780"/>
      <c r="AY1427" s="780"/>
      <c r="AZ1427" s="780"/>
      <c r="BA1427" s="780"/>
      <c r="BB1427" s="780">
        <v>0</v>
      </c>
      <c r="BC1427" s="780">
        <v>0</v>
      </c>
      <c r="BD1427" s="780">
        <v>0</v>
      </c>
      <c r="BE1427" s="780">
        <v>0</v>
      </c>
      <c r="BF1427" s="780">
        <v>3168</v>
      </c>
      <c r="BG1427" s="780">
        <v>0</v>
      </c>
      <c r="BH1427" s="780">
        <v>0</v>
      </c>
      <c r="BI1427" s="780">
        <v>3168</v>
      </c>
      <c r="BJ1427" s="780"/>
      <c r="BK1427" s="780">
        <v>3168</v>
      </c>
      <c r="BL1427" s="780">
        <v>3168</v>
      </c>
      <c r="BM1427" s="780">
        <v>3168</v>
      </c>
      <c r="BN1427" s="780" t="s">
        <v>308</v>
      </c>
      <c r="BO1427" s="780" t="s">
        <v>308</v>
      </c>
      <c r="BP1427" s="780" t="s">
        <v>308</v>
      </c>
      <c r="BQ1427" s="780" t="s">
        <v>308</v>
      </c>
      <c r="BR1427" s="780"/>
      <c r="BS1427" s="780">
        <v>3168</v>
      </c>
      <c r="BT1427" s="780"/>
      <c r="BU1427" s="780">
        <v>3168</v>
      </c>
      <c r="BV1427" s="780">
        <v>3168</v>
      </c>
      <c r="BW1427" s="780">
        <v>3168</v>
      </c>
      <c r="BX1427" s="780">
        <v>3168</v>
      </c>
      <c r="BY1427" s="780">
        <v>3168</v>
      </c>
      <c r="BZ1427" s="780">
        <v>3168</v>
      </c>
      <c r="CA1427" s="780"/>
      <c r="CB1427" s="780"/>
      <c r="CC1427" s="780"/>
      <c r="CD1427" s="780"/>
      <c r="CE1427" s="780"/>
      <c r="CF1427" s="780"/>
      <c r="CG1427" s="780"/>
      <c r="CH1427" s="780"/>
      <c r="CI1427" s="780"/>
      <c r="CJ1427" s="780"/>
      <c r="CK1427" s="773">
        <v>1066</v>
      </c>
      <c r="CL1427" s="773">
        <v>3168</v>
      </c>
      <c r="CM1427" s="773" t="s">
        <v>397</v>
      </c>
      <c r="CN1427" s="773" t="s">
        <v>397</v>
      </c>
      <c r="CO1427" s="773">
        <v>3168</v>
      </c>
      <c r="CP1427" s="773">
        <v>3168</v>
      </c>
      <c r="CQ1427" s="773">
        <v>3168</v>
      </c>
      <c r="CR1427" s="772">
        <v>3168</v>
      </c>
      <c r="CS1427" s="898"/>
      <c r="CT1427" s="782" t="s">
        <v>308</v>
      </c>
      <c r="CU1427" s="783" t="s">
        <v>308</v>
      </c>
      <c r="CV1427" s="774"/>
      <c r="CW1427" s="774"/>
      <c r="CX1427" s="782">
        <v>46277</v>
      </c>
      <c r="CY1427" s="784" t="s">
        <v>2593</v>
      </c>
      <c r="CZ1427" s="784">
        <v>0</v>
      </c>
      <c r="DA1427" s="785">
        <v>46283</v>
      </c>
      <c r="DB1427" s="785" t="s">
        <v>633</v>
      </c>
      <c r="DC1427" s="785" t="s">
        <v>634</v>
      </c>
      <c r="DD1427" s="785" t="s">
        <v>397</v>
      </c>
      <c r="DE1427" s="785">
        <v>0</v>
      </c>
      <c r="DF1427" s="785">
        <v>0</v>
      </c>
      <c r="DG1427" s="785">
        <v>0</v>
      </c>
      <c r="DH1427" s="786">
        <v>0</v>
      </c>
      <c r="DI1427" s="774" t="s">
        <v>397</v>
      </c>
      <c r="DJ1427" s="774">
        <v>46272</v>
      </c>
      <c r="DK1427" s="774">
        <v>46272</v>
      </c>
      <c r="DL1427" s="774">
        <v>46272</v>
      </c>
      <c r="DM1427" s="774">
        <v>46279</v>
      </c>
      <c r="DN1427" s="774">
        <v>46279</v>
      </c>
      <c r="DO1427" s="787">
        <v>0</v>
      </c>
      <c r="DP1427" s="774">
        <v>46311</v>
      </c>
      <c r="DQ1427" s="776">
        <v>46311</v>
      </c>
      <c r="DR1427" s="774">
        <v>46311</v>
      </c>
      <c r="DS1427" s="786">
        <v>46311</v>
      </c>
      <c r="DT1427" s="752">
        <v>46311</v>
      </c>
      <c r="DU1427" s="753">
        <v>-21</v>
      </c>
      <c r="DV1427" s="753" t="s">
        <v>308</v>
      </c>
      <c r="DW1427" s="754">
        <v>46286</v>
      </c>
      <c r="DX1427" s="755">
        <v>46290</v>
      </c>
      <c r="DY1427" s="754" t="e">
        <v>#VALUE!</v>
      </c>
      <c r="DZ1427" s="754" t="e">
        <v>#VALUE!</v>
      </c>
      <c r="EA1427" s="754" t="e">
        <v>#VALUE!</v>
      </c>
      <c r="EB1427" s="754" t="e">
        <v>#VALUE!</v>
      </c>
      <c r="HA1427" s="756" t="s">
        <v>397</v>
      </c>
      <c r="HB1427" s="756" t="s">
        <v>397</v>
      </c>
      <c r="HC1427" s="756" t="s">
        <v>397</v>
      </c>
      <c r="HD1427" s="756" t="s">
        <v>397</v>
      </c>
      <c r="HE1427" s="756" t="s">
        <v>397</v>
      </c>
      <c r="HF1427" s="756" t="s">
        <v>397</v>
      </c>
      <c r="HG1427" s="756" t="s">
        <v>397</v>
      </c>
      <c r="HH1427" s="756" t="s">
        <v>397</v>
      </c>
      <c r="HI1427" s="756" t="s">
        <v>397</v>
      </c>
      <c r="HJ1427" s="756" t="s">
        <v>397</v>
      </c>
      <c r="HK1427"/>
      <c r="HL1427"/>
      <c r="HM1427"/>
      <c r="HN1427" s="756" t="str">
        <f t="shared" si="47"/>
        <v>AUTO PRINT</v>
      </c>
      <c r="HO1427"/>
      <c r="HP1427" s="757" t="s">
        <v>572</v>
      </c>
      <c r="HQ1427" s="757" t="s">
        <v>572</v>
      </c>
      <c r="HR1427" s="757" t="s">
        <v>572</v>
      </c>
      <c r="HS1427"/>
      <c r="HW1427" s="758"/>
      <c r="HX1427"/>
      <c r="HY1427" s="759" t="s">
        <v>3367</v>
      </c>
      <c r="HZ1427" s="759" t="s">
        <v>3367</v>
      </c>
      <c r="IA1427" s="759" t="s">
        <v>3367</v>
      </c>
      <c r="IC1427" s="760" t="s">
        <v>572</v>
      </c>
      <c r="ID1427" s="760" t="s">
        <v>3368</v>
      </c>
      <c r="IE1427" s="760" t="s">
        <v>572</v>
      </c>
      <c r="IF1427" s="761" t="s">
        <v>3368</v>
      </c>
      <c r="IG1427" s="619" t="str">
        <f t="shared" si="48"/>
        <v>AUTO PRINTING</v>
      </c>
      <c r="II1427" s="761" t="s">
        <v>572</v>
      </c>
      <c r="IK1427" s="761" t="str">
        <f>IFERROR(VLOOKUP($M1427,#REF!,13,0),"IN HOUSE (MANUAL)")</f>
        <v>IN HOUSE (MANUAL)</v>
      </c>
      <c r="IM1427" s="760" t="s">
        <v>572</v>
      </c>
      <c r="IN1427" s="760" t="s">
        <v>572</v>
      </c>
      <c r="IO1427" s="760" t="s">
        <v>572</v>
      </c>
      <c r="IQ1427" s="760" t="s">
        <v>572</v>
      </c>
      <c r="IR1427" s="760" t="s">
        <v>572</v>
      </c>
      <c r="IT1427" s="760" t="s">
        <v>572</v>
      </c>
      <c r="IV1427" s="760" t="s">
        <v>572</v>
      </c>
      <c r="IW1427" s="760" t="s">
        <v>572</v>
      </c>
      <c r="IY1427" s="760" t="s">
        <v>572</v>
      </c>
      <c r="IZ1427" s="760" t="s">
        <v>572</v>
      </c>
      <c r="JB1427" s="760" t="s">
        <v>572</v>
      </c>
      <c r="JC1427" s="760" t="s">
        <v>572</v>
      </c>
      <c r="JE1427" s="760" t="s">
        <v>572</v>
      </c>
      <c r="JF1427" s="760" t="s">
        <v>572</v>
      </c>
    </row>
    <row r="1428" spans="1:266" ht="17.25" customHeight="1" x14ac:dyDescent="0.35">
      <c r="A1428" s="618" t="s">
        <v>2771</v>
      </c>
      <c r="B1428" s="730">
        <v>77</v>
      </c>
      <c r="C1428" s="730" t="s">
        <v>2553</v>
      </c>
      <c r="D1428" s="730" t="s">
        <v>2553</v>
      </c>
      <c r="E1428" s="730">
        <v>24</v>
      </c>
      <c r="F1428" s="731" t="s">
        <v>574</v>
      </c>
      <c r="G1428" s="732">
        <v>1</v>
      </c>
      <c r="H1428" s="826">
        <v>46231</v>
      </c>
      <c r="I1428" s="730">
        <v>40</v>
      </c>
      <c r="J1428" s="730" t="s">
        <v>308</v>
      </c>
      <c r="K1428" s="730">
        <v>42</v>
      </c>
      <c r="L1428" s="730" t="s">
        <v>2772</v>
      </c>
      <c r="M1428" s="868" t="s">
        <v>2771</v>
      </c>
      <c r="N1428" s="772" t="s">
        <v>390</v>
      </c>
      <c r="O1428" s="772" t="s">
        <v>390</v>
      </c>
      <c r="P1428" s="772" t="s">
        <v>390</v>
      </c>
      <c r="Q1428" s="772">
        <v>0</v>
      </c>
      <c r="R1428" s="868">
        <v>880</v>
      </c>
      <c r="S1428" s="868" t="s">
        <v>308</v>
      </c>
      <c r="T1428" s="868" t="s">
        <v>1796</v>
      </c>
      <c r="U1428" s="868">
        <v>880</v>
      </c>
      <c r="V1428" s="868" t="s">
        <v>308</v>
      </c>
      <c r="W1428" s="868" t="s">
        <v>218</v>
      </c>
      <c r="X1428" s="867">
        <v>486</v>
      </c>
      <c r="Y1428" s="868"/>
      <c r="Z1428" s="776"/>
      <c r="AA1428" s="868" t="s">
        <v>32</v>
      </c>
      <c r="AB1428" s="868" t="s">
        <v>569</v>
      </c>
      <c r="AC1428" s="868" t="s">
        <v>796</v>
      </c>
      <c r="AD1428" s="868">
        <v>486</v>
      </c>
      <c r="AE1428" s="864">
        <v>486</v>
      </c>
      <c r="AF1428" s="776">
        <v>46273</v>
      </c>
      <c r="AG1428" s="918"/>
      <c r="AH1428" s="777"/>
      <c r="AI1428" s="918" t="s">
        <v>625</v>
      </c>
      <c r="AJ1428" s="778">
        <v>29</v>
      </c>
      <c r="AK1428" s="894"/>
      <c r="AL1428" s="895"/>
      <c r="AM1428" s="896">
        <v>486</v>
      </c>
      <c r="AN1428" s="896"/>
      <c r="AO1428" s="896"/>
      <c r="AP1428" s="896">
        <v>486</v>
      </c>
      <c r="AQ1428" s="896">
        <v>459</v>
      </c>
      <c r="AR1428" s="896">
        <v>258</v>
      </c>
      <c r="AS1428" s="896"/>
      <c r="AT1428" s="896"/>
      <c r="AU1428" s="896"/>
      <c r="AV1428" s="896"/>
      <c r="AW1428" s="896"/>
      <c r="AX1428" s="896"/>
      <c r="AY1428" s="896"/>
      <c r="AZ1428" s="896"/>
      <c r="BA1428" s="896"/>
      <c r="BB1428" s="896">
        <v>0</v>
      </c>
      <c r="BC1428" s="896">
        <v>0</v>
      </c>
      <c r="BD1428" s="896">
        <v>0</v>
      </c>
      <c r="BE1428" s="896">
        <v>0</v>
      </c>
      <c r="BF1428" s="896">
        <v>486</v>
      </c>
      <c r="BG1428" s="896">
        <v>0</v>
      </c>
      <c r="BH1428" s="896">
        <v>0</v>
      </c>
      <c r="BI1428" s="896">
        <v>486</v>
      </c>
      <c r="BJ1428" s="896"/>
      <c r="BK1428" s="896">
        <v>486</v>
      </c>
      <c r="BL1428" s="896">
        <v>0</v>
      </c>
      <c r="BM1428" s="896">
        <v>486</v>
      </c>
      <c r="BN1428" s="896" t="s">
        <v>308</v>
      </c>
      <c r="BO1428" s="896" t="s">
        <v>308</v>
      </c>
      <c r="BP1428" s="896" t="s">
        <v>308</v>
      </c>
      <c r="BQ1428" s="896" t="s">
        <v>308</v>
      </c>
      <c r="BR1428" s="896"/>
      <c r="BS1428" s="896">
        <v>486</v>
      </c>
      <c r="BT1428" s="896"/>
      <c r="BU1428" s="896">
        <v>486</v>
      </c>
      <c r="BV1428" s="896">
        <v>486</v>
      </c>
      <c r="BW1428" s="896">
        <v>486</v>
      </c>
      <c r="BX1428" s="896">
        <v>486</v>
      </c>
      <c r="BY1428" s="896">
        <v>486</v>
      </c>
      <c r="BZ1428" s="896">
        <v>486</v>
      </c>
      <c r="CA1428" s="896"/>
      <c r="CB1428" s="896"/>
      <c r="CC1428" s="896"/>
      <c r="CD1428" s="896"/>
      <c r="CE1428" s="896"/>
      <c r="CF1428" s="896"/>
      <c r="CG1428" s="896"/>
      <c r="CH1428" s="896"/>
      <c r="CI1428" s="896"/>
      <c r="CJ1428" s="896"/>
      <c r="CK1428" s="867">
        <v>0</v>
      </c>
      <c r="CL1428" s="867">
        <v>486</v>
      </c>
      <c r="CM1428" s="867" t="s">
        <v>397</v>
      </c>
      <c r="CN1428" s="867" t="s">
        <v>397</v>
      </c>
      <c r="CO1428" s="867">
        <v>486</v>
      </c>
      <c r="CP1428" s="867">
        <v>486</v>
      </c>
      <c r="CQ1428" s="867">
        <v>486</v>
      </c>
      <c r="CR1428" s="868">
        <v>486</v>
      </c>
      <c r="CS1428" s="869"/>
      <c r="CT1428" s="782" t="s">
        <v>308</v>
      </c>
      <c r="CU1428" s="783" t="s">
        <v>308</v>
      </c>
      <c r="CV1428" s="776"/>
      <c r="CW1428" s="776"/>
      <c r="CX1428" s="782">
        <v>46281</v>
      </c>
      <c r="CY1428" s="784" t="s">
        <v>1493</v>
      </c>
      <c r="CZ1428" s="784">
        <v>0</v>
      </c>
      <c r="DA1428" s="785">
        <v>46253</v>
      </c>
      <c r="DB1428" s="785" t="s">
        <v>615</v>
      </c>
      <c r="DC1428" s="785" t="s">
        <v>1494</v>
      </c>
      <c r="DD1428" s="785" t="s">
        <v>397</v>
      </c>
      <c r="DE1428" s="871">
        <v>46273</v>
      </c>
      <c r="DF1428" s="871">
        <v>46273</v>
      </c>
      <c r="DG1428" s="871" t="s">
        <v>390</v>
      </c>
      <c r="DH1428" s="872">
        <v>0</v>
      </c>
      <c r="DI1428" s="776" t="s">
        <v>397</v>
      </c>
      <c r="DJ1428" s="776" t="s">
        <v>390</v>
      </c>
      <c r="DK1428" s="776" t="s">
        <v>390</v>
      </c>
      <c r="DL1428" s="776">
        <v>46290</v>
      </c>
      <c r="DM1428" s="776">
        <v>46287</v>
      </c>
      <c r="DN1428" s="776">
        <v>46287</v>
      </c>
      <c r="DO1428" s="936">
        <v>0</v>
      </c>
      <c r="DP1428" s="776">
        <v>46311</v>
      </c>
      <c r="DQ1428" s="776">
        <v>46323</v>
      </c>
      <c r="DR1428" s="776">
        <v>46323</v>
      </c>
      <c r="DS1428" s="872">
        <v>46311</v>
      </c>
      <c r="DT1428" s="752">
        <v>46323</v>
      </c>
      <c r="DU1428" s="753">
        <v>-18</v>
      </c>
      <c r="DV1428" s="753" t="s">
        <v>308</v>
      </c>
      <c r="DW1428" s="754">
        <v>46290</v>
      </c>
      <c r="DX1428" s="755">
        <v>46293</v>
      </c>
      <c r="DY1428" s="754" t="e">
        <v>#VALUE!</v>
      </c>
      <c r="DZ1428" s="754" t="e">
        <v>#VALUE!</v>
      </c>
      <c r="EA1428" s="754"/>
      <c r="EB1428" s="754"/>
      <c r="HA1428" s="756" t="s">
        <v>397</v>
      </c>
      <c r="HB1428" s="756" t="s">
        <v>397</v>
      </c>
      <c r="HC1428" s="756" t="s">
        <v>397</v>
      </c>
      <c r="HD1428" s="756" t="s">
        <v>397</v>
      </c>
      <c r="HE1428" s="756" t="s">
        <v>397</v>
      </c>
      <c r="HF1428" s="756" t="s">
        <v>397</v>
      </c>
      <c r="HG1428" s="756" t="s">
        <v>397</v>
      </c>
      <c r="HH1428" s="756" t="s">
        <v>397</v>
      </c>
      <c r="HI1428" s="756" t="s">
        <v>397</v>
      </c>
      <c r="HJ1428" s="756" t="s">
        <v>397</v>
      </c>
      <c r="HK1428"/>
      <c r="HL1428"/>
      <c r="HM1428"/>
      <c r="HN1428" s="756" t="str">
        <f t="shared" si="47"/>
        <v>AUTO PRINT</v>
      </c>
      <c r="HO1428"/>
      <c r="HP1428" s="757" t="s">
        <v>572</v>
      </c>
      <c r="HQ1428" s="757" t="s">
        <v>572</v>
      </c>
      <c r="HR1428" s="757" t="s">
        <v>572</v>
      </c>
      <c r="HS1428"/>
      <c r="HW1428" s="758"/>
      <c r="HX1428"/>
      <c r="HY1428" s="759" t="s">
        <v>3367</v>
      </c>
      <c r="HZ1428" s="759" t="s">
        <v>3367</v>
      </c>
      <c r="IA1428" s="759" t="s">
        <v>3367</v>
      </c>
      <c r="IC1428" s="760" t="s">
        <v>3368</v>
      </c>
      <c r="ID1428" s="760" t="s">
        <v>3368</v>
      </c>
      <c r="IE1428" s="760" t="s">
        <v>572</v>
      </c>
      <c r="IF1428" s="761" t="s">
        <v>3368</v>
      </c>
      <c r="IG1428" s="619" t="str">
        <f t="shared" si="48"/>
        <v>AUTO PRINTING</v>
      </c>
      <c r="II1428" s="761" t="s">
        <v>572</v>
      </c>
      <c r="IK1428" s="761" t="str">
        <f>IFERROR(VLOOKUP($M1428,#REF!,13,0),"IN HOUSE (MANUAL)")</f>
        <v>IN HOUSE (MANUAL)</v>
      </c>
      <c r="IM1428" s="760" t="s">
        <v>572</v>
      </c>
      <c r="IN1428" s="760" t="s">
        <v>572</v>
      </c>
      <c r="IO1428" s="760" t="s">
        <v>572</v>
      </c>
      <c r="IQ1428" s="760" t="s">
        <v>572</v>
      </c>
      <c r="IR1428" s="760" t="s">
        <v>572</v>
      </c>
      <c r="IT1428" s="760" t="s">
        <v>239</v>
      </c>
      <c r="IV1428" s="760" t="s">
        <v>572</v>
      </c>
      <c r="IW1428" s="760" t="s">
        <v>572</v>
      </c>
      <c r="IY1428" s="760" t="s">
        <v>572</v>
      </c>
      <c r="IZ1428" s="760" t="s">
        <v>572</v>
      </c>
      <c r="JB1428" s="760" t="s">
        <v>572</v>
      </c>
      <c r="JC1428" s="760" t="s">
        <v>572</v>
      </c>
      <c r="JE1428" s="760">
        <v>0</v>
      </c>
      <c r="JF1428" s="760" t="s">
        <v>572</v>
      </c>
    </row>
    <row r="1429" spans="1:266" ht="17.25" customHeight="1" x14ac:dyDescent="0.35">
      <c r="A1429" s="618" t="s">
        <v>2773</v>
      </c>
      <c r="B1429" s="730">
        <v>78</v>
      </c>
      <c r="C1429" s="730" t="s">
        <v>2553</v>
      </c>
      <c r="D1429" s="730" t="s">
        <v>2553</v>
      </c>
      <c r="E1429" s="730">
        <v>24</v>
      </c>
      <c r="F1429" s="731" t="s">
        <v>574</v>
      </c>
      <c r="G1429" s="732">
        <v>1</v>
      </c>
      <c r="H1429" s="733">
        <v>46210</v>
      </c>
      <c r="I1429" s="730">
        <v>40</v>
      </c>
      <c r="J1429" s="730" t="s">
        <v>308</v>
      </c>
      <c r="K1429" s="730">
        <v>42</v>
      </c>
      <c r="L1429" s="730" t="s">
        <v>2774</v>
      </c>
      <c r="M1429" s="772" t="s">
        <v>2773</v>
      </c>
      <c r="N1429" s="772" t="s">
        <v>390</v>
      </c>
      <c r="O1429" s="772" t="s">
        <v>390</v>
      </c>
      <c r="P1429" s="772" t="s">
        <v>390</v>
      </c>
      <c r="Q1429" s="772">
        <v>0</v>
      </c>
      <c r="R1429" s="772">
        <v>880</v>
      </c>
      <c r="S1429" s="772" t="s">
        <v>308</v>
      </c>
      <c r="T1429" s="772" t="s">
        <v>1825</v>
      </c>
      <c r="U1429" s="772">
        <v>880</v>
      </c>
      <c r="V1429" s="772" t="s">
        <v>308</v>
      </c>
      <c r="W1429" s="772" t="s">
        <v>218</v>
      </c>
      <c r="X1429" s="773">
        <v>3102</v>
      </c>
      <c r="Y1429" s="772"/>
      <c r="Z1429" s="774"/>
      <c r="AA1429" s="772" t="s">
        <v>32</v>
      </c>
      <c r="AB1429" s="772" t="s">
        <v>569</v>
      </c>
      <c r="AC1429" s="772" t="s">
        <v>971</v>
      </c>
      <c r="AD1429" s="772">
        <v>3102</v>
      </c>
      <c r="AE1429" s="775">
        <v>3102</v>
      </c>
      <c r="AF1429" s="776">
        <v>46281</v>
      </c>
      <c r="AG1429" s="777"/>
      <c r="AH1429" s="777"/>
      <c r="AI1429" s="777" t="s">
        <v>308</v>
      </c>
      <c r="AJ1429" s="778">
        <v>30</v>
      </c>
      <c r="AK1429" s="779"/>
      <c r="AL1429" s="778"/>
      <c r="AM1429" s="780">
        <v>3102</v>
      </c>
      <c r="AN1429" s="780"/>
      <c r="AO1429" s="780"/>
      <c r="AP1429" s="780">
        <v>0</v>
      </c>
      <c r="AQ1429" s="780">
        <v>101</v>
      </c>
      <c r="AR1429" s="780">
        <v>0</v>
      </c>
      <c r="AS1429" s="780"/>
      <c r="AT1429" s="780"/>
      <c r="AU1429" s="780"/>
      <c r="AV1429" s="780"/>
      <c r="AW1429" s="780"/>
      <c r="AX1429" s="780"/>
      <c r="AY1429" s="780"/>
      <c r="AZ1429" s="780"/>
      <c r="BA1429" s="780"/>
      <c r="BB1429" s="780">
        <v>0</v>
      </c>
      <c r="BC1429" s="780">
        <v>0</v>
      </c>
      <c r="BD1429" s="780">
        <v>0</v>
      </c>
      <c r="BE1429" s="780">
        <v>0</v>
      </c>
      <c r="BF1429" s="780">
        <v>3102</v>
      </c>
      <c r="BG1429" s="780">
        <v>0</v>
      </c>
      <c r="BH1429" s="780">
        <v>0</v>
      </c>
      <c r="BI1429" s="780">
        <v>3102</v>
      </c>
      <c r="BJ1429" s="780"/>
      <c r="BK1429" s="780">
        <v>0</v>
      </c>
      <c r="BL1429" s="780">
        <v>0</v>
      </c>
      <c r="BM1429" s="780">
        <v>3102</v>
      </c>
      <c r="BN1429" s="780" t="s">
        <v>308</v>
      </c>
      <c r="BO1429" s="780" t="s">
        <v>308</v>
      </c>
      <c r="BP1429" s="780" t="s">
        <v>308</v>
      </c>
      <c r="BQ1429" s="780" t="s">
        <v>308</v>
      </c>
      <c r="BR1429" s="780"/>
      <c r="BS1429" s="780">
        <v>3102</v>
      </c>
      <c r="BT1429" s="780"/>
      <c r="BU1429" s="780">
        <v>3102</v>
      </c>
      <c r="BV1429" s="780">
        <v>3102</v>
      </c>
      <c r="BW1429" s="780">
        <v>3102</v>
      </c>
      <c r="BX1429" s="780">
        <v>3102</v>
      </c>
      <c r="BY1429" s="780">
        <v>333</v>
      </c>
      <c r="BZ1429" s="780">
        <v>3102</v>
      </c>
      <c r="CA1429" s="780"/>
      <c r="CB1429" s="780"/>
      <c r="CC1429" s="780"/>
      <c r="CD1429" s="780"/>
      <c r="CE1429" s="780"/>
      <c r="CF1429" s="780"/>
      <c r="CG1429" s="780"/>
      <c r="CH1429" s="780"/>
      <c r="CI1429" s="780"/>
      <c r="CJ1429" s="780"/>
      <c r="CK1429" s="773">
        <v>3102</v>
      </c>
      <c r="CL1429" s="773">
        <v>3102</v>
      </c>
      <c r="CM1429" s="773" t="s">
        <v>397</v>
      </c>
      <c r="CN1429" s="773" t="s">
        <v>397</v>
      </c>
      <c r="CO1429" s="773">
        <v>3102</v>
      </c>
      <c r="CP1429" s="773">
        <v>3102</v>
      </c>
      <c r="CQ1429" s="773">
        <v>3102</v>
      </c>
      <c r="CR1429" s="772">
        <v>3102</v>
      </c>
      <c r="CS1429" s="781"/>
      <c r="CT1429" s="782" t="s">
        <v>308</v>
      </c>
      <c r="CU1429" s="866" t="s">
        <v>308</v>
      </c>
      <c r="CV1429" s="774"/>
      <c r="CW1429" s="774"/>
      <c r="CX1429" s="782">
        <v>46281</v>
      </c>
      <c r="CY1429" s="784" t="s">
        <v>1801</v>
      </c>
      <c r="CZ1429" s="784" t="s">
        <v>1802</v>
      </c>
      <c r="DA1429" s="785">
        <v>46258</v>
      </c>
      <c r="DB1429" s="785" t="s">
        <v>615</v>
      </c>
      <c r="DC1429" s="785" t="s">
        <v>1803</v>
      </c>
      <c r="DD1429" s="785" t="s">
        <v>397</v>
      </c>
      <c r="DE1429" s="785" t="s">
        <v>390</v>
      </c>
      <c r="DF1429" s="785" t="s">
        <v>390</v>
      </c>
      <c r="DG1429" s="785" t="s">
        <v>390</v>
      </c>
      <c r="DH1429" s="786">
        <v>0</v>
      </c>
      <c r="DI1429" s="774" t="s">
        <v>397</v>
      </c>
      <c r="DJ1429" s="774" t="s">
        <v>397</v>
      </c>
      <c r="DK1429" s="774">
        <v>46272</v>
      </c>
      <c r="DL1429" s="774">
        <v>46290</v>
      </c>
      <c r="DM1429" s="774">
        <v>46288</v>
      </c>
      <c r="DN1429" s="774">
        <v>46288</v>
      </c>
      <c r="DO1429" s="787" t="s">
        <v>308</v>
      </c>
      <c r="DP1429" s="774">
        <v>46311</v>
      </c>
      <c r="DQ1429" s="776">
        <v>46311</v>
      </c>
      <c r="DR1429" s="774">
        <v>46311</v>
      </c>
      <c r="DS1429" s="786">
        <v>46311</v>
      </c>
      <c r="DT1429" s="752">
        <v>46311</v>
      </c>
      <c r="DU1429" s="753">
        <v>-14</v>
      </c>
      <c r="DV1429" s="753" t="s">
        <v>308</v>
      </c>
      <c r="DW1429" s="754">
        <v>46293</v>
      </c>
      <c r="DX1429" s="755">
        <v>46297</v>
      </c>
      <c r="DY1429" s="754" t="e">
        <v>#VALUE!</v>
      </c>
      <c r="DZ1429" s="754" t="e">
        <v>#VALUE!</v>
      </c>
      <c r="EA1429" s="754"/>
      <c r="EB1429" s="754"/>
      <c r="HA1429" s="756" t="s">
        <v>397</v>
      </c>
      <c r="HB1429" s="756" t="s">
        <v>397</v>
      </c>
      <c r="HC1429" s="756" t="s">
        <v>397</v>
      </c>
      <c r="HD1429" s="756" t="s">
        <v>397</v>
      </c>
      <c r="HE1429" s="756" t="s">
        <v>397</v>
      </c>
      <c r="HF1429" s="756" t="s">
        <v>397</v>
      </c>
      <c r="HG1429" s="756" t="s">
        <v>397</v>
      </c>
      <c r="HH1429" s="756" t="s">
        <v>397</v>
      </c>
      <c r="HI1429" s="756" t="s">
        <v>397</v>
      </c>
      <c r="HJ1429" s="756" t="s">
        <v>397</v>
      </c>
      <c r="HK1429"/>
      <c r="HL1429"/>
      <c r="HM1429"/>
      <c r="HN1429" s="756" t="str">
        <f t="shared" si="47"/>
        <v>AUTO PRINT</v>
      </c>
      <c r="HO1429"/>
      <c r="HP1429" s="757" t="s">
        <v>572</v>
      </c>
      <c r="HQ1429" s="757" t="s">
        <v>572</v>
      </c>
      <c r="HR1429" s="757" t="s">
        <v>572</v>
      </c>
      <c r="HS1429"/>
      <c r="HW1429" s="758"/>
      <c r="HX1429"/>
      <c r="HY1429" s="759" t="s">
        <v>3367</v>
      </c>
      <c r="HZ1429" s="759" t="s">
        <v>3367</v>
      </c>
      <c r="IA1429" s="759" t="s">
        <v>3367</v>
      </c>
      <c r="IC1429" s="760" t="s">
        <v>3368</v>
      </c>
      <c r="ID1429" s="760" t="s">
        <v>3368</v>
      </c>
      <c r="IE1429" s="760" t="s">
        <v>572</v>
      </c>
      <c r="IF1429" s="761" t="s">
        <v>3368</v>
      </c>
      <c r="IG1429" s="619" t="str">
        <f t="shared" si="48"/>
        <v>AUTO PRINTING</v>
      </c>
      <c r="II1429" s="761" t="s">
        <v>572</v>
      </c>
      <c r="IK1429" s="761" t="str">
        <f>IFERROR(VLOOKUP($M1429,#REF!,13,0),"IN HOUSE (MANUAL)")</f>
        <v>IN HOUSE (MANUAL)</v>
      </c>
      <c r="IM1429" s="760" t="s">
        <v>572</v>
      </c>
      <c r="IN1429" s="760" t="s">
        <v>572</v>
      </c>
      <c r="IO1429" s="760" t="s">
        <v>572</v>
      </c>
      <c r="IQ1429" s="760" t="s">
        <v>572</v>
      </c>
      <c r="IR1429" s="760" t="s">
        <v>572</v>
      </c>
      <c r="IT1429" s="760" t="s">
        <v>239</v>
      </c>
      <c r="IV1429" s="760" t="s">
        <v>572</v>
      </c>
      <c r="IW1429" s="760" t="s">
        <v>572</v>
      </c>
      <c r="IY1429" s="760" t="s">
        <v>572</v>
      </c>
      <c r="IZ1429" s="760" t="s">
        <v>572</v>
      </c>
      <c r="JB1429" s="760" t="s">
        <v>572</v>
      </c>
      <c r="JC1429" s="760" t="s">
        <v>572</v>
      </c>
      <c r="JE1429" s="760">
        <v>0</v>
      </c>
      <c r="JF1429" s="760" t="s">
        <v>572</v>
      </c>
    </row>
    <row r="1430" spans="1:266" ht="17.25" customHeight="1" x14ac:dyDescent="0.35">
      <c r="A1430" s="618" t="s">
        <v>2775</v>
      </c>
      <c r="B1430" s="730">
        <v>79</v>
      </c>
      <c r="C1430" s="730" t="s">
        <v>2553</v>
      </c>
      <c r="D1430" s="730" t="s">
        <v>2553</v>
      </c>
      <c r="E1430" s="730">
        <v>24</v>
      </c>
      <c r="F1430" s="731" t="s">
        <v>574</v>
      </c>
      <c r="G1430" s="732">
        <v>1</v>
      </c>
      <c r="H1430" s="826">
        <v>46210</v>
      </c>
      <c r="I1430" s="730">
        <v>41</v>
      </c>
      <c r="J1430" s="730" t="s">
        <v>308</v>
      </c>
      <c r="K1430" s="730">
        <v>42</v>
      </c>
      <c r="L1430" s="730" t="s">
        <v>2776</v>
      </c>
      <c r="M1430" s="868" t="s">
        <v>2775</v>
      </c>
      <c r="N1430" s="868" t="s">
        <v>390</v>
      </c>
      <c r="O1430" s="868" t="s">
        <v>390</v>
      </c>
      <c r="P1430" s="868" t="s">
        <v>390</v>
      </c>
      <c r="Q1430" s="868">
        <v>0</v>
      </c>
      <c r="R1430" s="868">
        <v>880</v>
      </c>
      <c r="S1430" s="868" t="s">
        <v>308</v>
      </c>
      <c r="T1430" s="868" t="s">
        <v>1825</v>
      </c>
      <c r="U1430" s="868">
        <v>880</v>
      </c>
      <c r="V1430" s="868" t="s">
        <v>308</v>
      </c>
      <c r="W1430" s="868" t="s">
        <v>218</v>
      </c>
      <c r="X1430" s="867">
        <v>2214</v>
      </c>
      <c r="Y1430" s="868"/>
      <c r="Z1430" s="776"/>
      <c r="AA1430" s="868" t="s">
        <v>32</v>
      </c>
      <c r="AB1430" s="868" t="s">
        <v>569</v>
      </c>
      <c r="AC1430" s="868" t="s">
        <v>971</v>
      </c>
      <c r="AD1430" s="868">
        <v>2214</v>
      </c>
      <c r="AE1430" s="775">
        <v>2214</v>
      </c>
      <c r="AF1430" s="776">
        <v>46290</v>
      </c>
      <c r="AG1430" s="777"/>
      <c r="AH1430" s="777"/>
      <c r="AI1430" s="777" t="s">
        <v>308</v>
      </c>
      <c r="AJ1430" s="778">
        <v>31</v>
      </c>
      <c r="AK1430" s="894"/>
      <c r="AL1430" s="895"/>
      <c r="AM1430" s="896">
        <v>2214</v>
      </c>
      <c r="AN1430" s="896"/>
      <c r="AO1430" s="896"/>
      <c r="AP1430" s="896">
        <v>2214</v>
      </c>
      <c r="AQ1430" s="896">
        <v>2214</v>
      </c>
      <c r="AR1430" s="896">
        <v>2214</v>
      </c>
      <c r="AS1430" s="896"/>
      <c r="AT1430" s="896"/>
      <c r="AU1430" s="896"/>
      <c r="AV1430" s="896"/>
      <c r="AW1430" s="896"/>
      <c r="AX1430" s="896"/>
      <c r="AY1430" s="896"/>
      <c r="AZ1430" s="896"/>
      <c r="BA1430" s="896"/>
      <c r="BB1430" s="896">
        <v>0</v>
      </c>
      <c r="BC1430" s="896">
        <v>0</v>
      </c>
      <c r="BD1430" s="896">
        <v>0</v>
      </c>
      <c r="BE1430" s="896">
        <v>0</v>
      </c>
      <c r="BF1430" s="896">
        <v>2214</v>
      </c>
      <c r="BG1430" s="896">
        <v>0</v>
      </c>
      <c r="BH1430" s="896">
        <v>0</v>
      </c>
      <c r="BI1430" s="896">
        <v>2214</v>
      </c>
      <c r="BJ1430" s="896"/>
      <c r="BK1430" s="896">
        <v>0</v>
      </c>
      <c r="BL1430" s="896">
        <v>0</v>
      </c>
      <c r="BM1430" s="896">
        <v>2214</v>
      </c>
      <c r="BN1430" s="896" t="s">
        <v>308</v>
      </c>
      <c r="BO1430" s="896" t="s">
        <v>308</v>
      </c>
      <c r="BP1430" s="896" t="s">
        <v>308</v>
      </c>
      <c r="BQ1430" s="896" t="s">
        <v>308</v>
      </c>
      <c r="BR1430" s="896"/>
      <c r="BS1430" s="896">
        <v>2214</v>
      </c>
      <c r="BT1430" s="896"/>
      <c r="BU1430" s="896">
        <v>2214</v>
      </c>
      <c r="BV1430" s="896">
        <v>2214</v>
      </c>
      <c r="BW1430" s="896">
        <v>2214</v>
      </c>
      <c r="BX1430" s="896">
        <v>2214</v>
      </c>
      <c r="BY1430" s="896">
        <v>2214</v>
      </c>
      <c r="BZ1430" s="896">
        <v>2214</v>
      </c>
      <c r="CA1430" s="896"/>
      <c r="CB1430" s="896"/>
      <c r="CC1430" s="896"/>
      <c r="CD1430" s="896"/>
      <c r="CE1430" s="896"/>
      <c r="CF1430" s="896"/>
      <c r="CG1430" s="896"/>
      <c r="CH1430" s="896"/>
      <c r="CI1430" s="896"/>
      <c r="CJ1430" s="896"/>
      <c r="CK1430" s="867">
        <v>2214</v>
      </c>
      <c r="CL1430" s="867">
        <v>2214</v>
      </c>
      <c r="CM1430" s="867" t="s">
        <v>397</v>
      </c>
      <c r="CN1430" s="867" t="s">
        <v>397</v>
      </c>
      <c r="CO1430" s="867">
        <v>2214</v>
      </c>
      <c r="CP1430" s="867">
        <v>2214</v>
      </c>
      <c r="CQ1430" s="867">
        <v>2214</v>
      </c>
      <c r="CR1430" s="868">
        <v>2214</v>
      </c>
      <c r="CS1430" s="869"/>
      <c r="CT1430" s="782" t="s">
        <v>308</v>
      </c>
      <c r="CU1430" s="866" t="s">
        <v>308</v>
      </c>
      <c r="CV1430" s="776"/>
      <c r="CW1430" s="776"/>
      <c r="CX1430" s="782">
        <v>46281</v>
      </c>
      <c r="CY1430" s="784" t="s">
        <v>1801</v>
      </c>
      <c r="CZ1430" s="784" t="s">
        <v>1802</v>
      </c>
      <c r="DA1430" s="785">
        <v>46258</v>
      </c>
      <c r="DB1430" s="785" t="s">
        <v>615</v>
      </c>
      <c r="DC1430" s="785" t="s">
        <v>1803</v>
      </c>
      <c r="DD1430" s="785" t="s">
        <v>397</v>
      </c>
      <c r="DE1430" s="871" t="s">
        <v>390</v>
      </c>
      <c r="DF1430" s="871" t="s">
        <v>390</v>
      </c>
      <c r="DG1430" s="871" t="s">
        <v>390</v>
      </c>
      <c r="DH1430" s="872">
        <v>0</v>
      </c>
      <c r="DI1430" s="776" t="s">
        <v>397</v>
      </c>
      <c r="DJ1430" s="776" t="s">
        <v>397</v>
      </c>
      <c r="DK1430" s="776">
        <v>46272</v>
      </c>
      <c r="DL1430" s="776">
        <v>46290</v>
      </c>
      <c r="DM1430" s="776">
        <v>46294</v>
      </c>
      <c r="DN1430" s="776">
        <v>46294</v>
      </c>
      <c r="DO1430" s="873" t="s">
        <v>308</v>
      </c>
      <c r="DP1430" s="776">
        <v>46311</v>
      </c>
      <c r="DQ1430" s="776">
        <v>46311</v>
      </c>
      <c r="DR1430" s="776">
        <v>46311</v>
      </c>
      <c r="DS1430" s="872">
        <v>46311</v>
      </c>
      <c r="DT1430" s="752">
        <v>46311</v>
      </c>
      <c r="DU1430" s="753">
        <v>-9</v>
      </c>
      <c r="DV1430" s="753" t="s">
        <v>308</v>
      </c>
      <c r="DW1430" s="754">
        <v>46297</v>
      </c>
      <c r="DX1430" s="755">
        <v>46302</v>
      </c>
      <c r="DY1430" s="754" t="e">
        <v>#VALUE!</v>
      </c>
      <c r="DZ1430" s="754" t="e">
        <v>#VALUE!</v>
      </c>
      <c r="EA1430" s="754"/>
      <c r="EB1430" s="754"/>
      <c r="HA1430" s="756" t="s">
        <v>397</v>
      </c>
      <c r="HB1430" s="756" t="s">
        <v>397</v>
      </c>
      <c r="HC1430" s="756" t="s">
        <v>397</v>
      </c>
      <c r="HD1430" s="756" t="s">
        <v>397</v>
      </c>
      <c r="HE1430" s="756" t="s">
        <v>397</v>
      </c>
      <c r="HF1430" s="756" t="s">
        <v>397</v>
      </c>
      <c r="HG1430" s="756" t="s">
        <v>397</v>
      </c>
      <c r="HH1430" s="756" t="s">
        <v>397</v>
      </c>
      <c r="HI1430" s="756" t="s">
        <v>397</v>
      </c>
      <c r="HJ1430" s="756" t="s">
        <v>397</v>
      </c>
      <c r="HK1430"/>
      <c r="HL1430"/>
      <c r="HM1430"/>
      <c r="HN1430" s="756" t="str">
        <f t="shared" si="47"/>
        <v>AUTO PRINT</v>
      </c>
      <c r="HO1430"/>
      <c r="HP1430" s="757" t="s">
        <v>572</v>
      </c>
      <c r="HQ1430" s="757" t="s">
        <v>572</v>
      </c>
      <c r="HR1430" s="757" t="s">
        <v>572</v>
      </c>
      <c r="HS1430"/>
      <c r="HW1430" s="758"/>
      <c r="HX1430"/>
      <c r="HY1430" s="759" t="s">
        <v>3367</v>
      </c>
      <c r="HZ1430" s="759" t="s">
        <v>3367</v>
      </c>
      <c r="IA1430" s="759" t="s">
        <v>3367</v>
      </c>
      <c r="IC1430" s="760" t="s">
        <v>3368</v>
      </c>
      <c r="ID1430" s="760" t="s">
        <v>3368</v>
      </c>
      <c r="IE1430" s="760" t="s">
        <v>572</v>
      </c>
      <c r="IF1430" s="761" t="s">
        <v>3368</v>
      </c>
      <c r="IG1430" s="619" t="str">
        <f t="shared" si="48"/>
        <v>AUTO PRINTING</v>
      </c>
      <c r="II1430" s="761" t="s">
        <v>572</v>
      </c>
      <c r="IK1430" s="761" t="str">
        <f>IFERROR(VLOOKUP($M1430,#REF!,13,0),"IN HOUSE (MANUAL)")</f>
        <v>IN HOUSE (MANUAL)</v>
      </c>
      <c r="IM1430" s="760" t="s">
        <v>572</v>
      </c>
      <c r="IN1430" s="760" t="s">
        <v>572</v>
      </c>
      <c r="IO1430" s="760" t="s">
        <v>572</v>
      </c>
      <c r="IQ1430" s="760" t="s">
        <v>572</v>
      </c>
      <c r="IR1430" s="760" t="s">
        <v>572</v>
      </c>
      <c r="IT1430" s="760" t="s">
        <v>239</v>
      </c>
      <c r="IV1430" s="760" t="s">
        <v>572</v>
      </c>
      <c r="IW1430" s="760" t="s">
        <v>572</v>
      </c>
      <c r="IY1430" s="760" t="s">
        <v>572</v>
      </c>
      <c r="IZ1430" s="760" t="s">
        <v>572</v>
      </c>
      <c r="JB1430" s="760" t="s">
        <v>572</v>
      </c>
      <c r="JC1430" s="760" t="s">
        <v>572</v>
      </c>
      <c r="JE1430" s="760">
        <v>0</v>
      </c>
      <c r="JF1430" s="760" t="s">
        <v>572</v>
      </c>
    </row>
    <row r="1431" spans="1:266" ht="16.5" customHeight="1" collapsed="1" x14ac:dyDescent="0.35">
      <c r="A1431" s="618" t="s">
        <v>2777</v>
      </c>
      <c r="B1431" s="730">
        <v>80</v>
      </c>
      <c r="C1431" s="730" t="s">
        <v>2553</v>
      </c>
      <c r="D1431" s="730" t="s">
        <v>2553</v>
      </c>
      <c r="E1431" s="730">
        <v>24</v>
      </c>
      <c r="F1431" s="731" t="s">
        <v>574</v>
      </c>
      <c r="G1431" s="732">
        <v>1</v>
      </c>
      <c r="H1431" s="733">
        <v>46232</v>
      </c>
      <c r="I1431" s="730">
        <v>41</v>
      </c>
      <c r="J1431" s="730" t="s">
        <v>308</v>
      </c>
      <c r="K1431" s="730">
        <v>42</v>
      </c>
      <c r="L1431" s="730" t="s">
        <v>2778</v>
      </c>
      <c r="M1431" s="772" t="s">
        <v>2777</v>
      </c>
      <c r="N1431" s="772" t="s">
        <v>390</v>
      </c>
      <c r="O1431" s="772" t="s">
        <v>390</v>
      </c>
      <c r="P1431" s="772" t="s">
        <v>390</v>
      </c>
      <c r="Q1431" s="772">
        <v>0</v>
      </c>
      <c r="R1431" s="772">
        <v>880</v>
      </c>
      <c r="S1431" s="772" t="s">
        <v>308</v>
      </c>
      <c r="T1431" s="772" t="s">
        <v>1809</v>
      </c>
      <c r="U1431" s="772">
        <v>880</v>
      </c>
      <c r="V1431" s="772" t="s">
        <v>308</v>
      </c>
      <c r="W1431" s="772" t="s">
        <v>218</v>
      </c>
      <c r="X1431" s="773">
        <v>696</v>
      </c>
      <c r="Y1431" s="772"/>
      <c r="Z1431" s="774"/>
      <c r="AA1431" s="772" t="s">
        <v>32</v>
      </c>
      <c r="AB1431" s="772" t="s">
        <v>569</v>
      </c>
      <c r="AC1431" s="772" t="s">
        <v>589</v>
      </c>
      <c r="AD1431" s="772">
        <v>696</v>
      </c>
      <c r="AE1431" s="864">
        <v>696</v>
      </c>
      <c r="AF1431" s="774">
        <v>46295</v>
      </c>
      <c r="AG1431" s="777"/>
      <c r="AH1431" s="777"/>
      <c r="AI1431" s="777" t="s">
        <v>308</v>
      </c>
      <c r="AJ1431" s="778">
        <v>32</v>
      </c>
      <c r="AK1431" s="779"/>
      <c r="AL1431" s="778"/>
      <c r="AM1431" s="780">
        <v>696</v>
      </c>
      <c r="AN1431" s="780"/>
      <c r="AO1431" s="780"/>
      <c r="AP1431" s="780">
        <v>696</v>
      </c>
      <c r="AQ1431" s="780">
        <v>696</v>
      </c>
      <c r="AR1431" s="780">
        <v>696</v>
      </c>
      <c r="AS1431" s="780"/>
      <c r="AT1431" s="780"/>
      <c r="AU1431" s="780"/>
      <c r="AV1431" s="780"/>
      <c r="AW1431" s="780"/>
      <c r="AX1431" s="780"/>
      <c r="AY1431" s="780"/>
      <c r="AZ1431" s="780"/>
      <c r="BA1431" s="780"/>
      <c r="BB1431" s="780">
        <v>0</v>
      </c>
      <c r="BC1431" s="780">
        <v>0</v>
      </c>
      <c r="BD1431" s="780">
        <v>0</v>
      </c>
      <c r="BE1431" s="780">
        <v>0</v>
      </c>
      <c r="BF1431" s="780">
        <v>696</v>
      </c>
      <c r="BG1431" s="780">
        <v>0</v>
      </c>
      <c r="BH1431" s="780">
        <v>0</v>
      </c>
      <c r="BI1431" s="780">
        <v>696</v>
      </c>
      <c r="BJ1431" s="780"/>
      <c r="BK1431" s="780">
        <v>696</v>
      </c>
      <c r="BL1431" s="780">
        <v>696</v>
      </c>
      <c r="BM1431" s="780">
        <v>696</v>
      </c>
      <c r="BN1431" s="780" t="s">
        <v>308</v>
      </c>
      <c r="BO1431" s="780" t="s">
        <v>308</v>
      </c>
      <c r="BP1431" s="780" t="s">
        <v>308</v>
      </c>
      <c r="BQ1431" s="780" t="s">
        <v>308</v>
      </c>
      <c r="BR1431" s="780"/>
      <c r="BS1431" s="780">
        <v>696</v>
      </c>
      <c r="BT1431" s="780"/>
      <c r="BU1431" s="780">
        <v>696</v>
      </c>
      <c r="BV1431" s="780">
        <v>696</v>
      </c>
      <c r="BW1431" s="780">
        <v>696</v>
      </c>
      <c r="BX1431" s="780">
        <v>696</v>
      </c>
      <c r="BY1431" s="780">
        <v>696</v>
      </c>
      <c r="BZ1431" s="780">
        <v>696</v>
      </c>
      <c r="CA1431" s="780"/>
      <c r="CB1431" s="780"/>
      <c r="CC1431" s="780"/>
      <c r="CD1431" s="780"/>
      <c r="CE1431" s="780"/>
      <c r="CF1431" s="780"/>
      <c r="CG1431" s="780"/>
      <c r="CH1431" s="780"/>
      <c r="CI1431" s="780"/>
      <c r="CJ1431" s="780"/>
      <c r="CK1431" s="773">
        <v>696</v>
      </c>
      <c r="CL1431" s="773">
        <v>696</v>
      </c>
      <c r="CM1431" s="773" t="s">
        <v>397</v>
      </c>
      <c r="CN1431" s="773" t="s">
        <v>397</v>
      </c>
      <c r="CO1431" s="773">
        <v>696</v>
      </c>
      <c r="CP1431" s="773">
        <v>696</v>
      </c>
      <c r="CQ1431" s="773">
        <v>696</v>
      </c>
      <c r="CR1431" s="772">
        <v>696</v>
      </c>
      <c r="CS1431" s="781"/>
      <c r="CT1431" s="782" t="s">
        <v>308</v>
      </c>
      <c r="CU1431" s="783" t="s">
        <v>308</v>
      </c>
      <c r="CV1431" s="774"/>
      <c r="CW1431" s="774"/>
      <c r="CX1431" s="865">
        <v>46295</v>
      </c>
      <c r="CY1431" s="784" t="s">
        <v>1493</v>
      </c>
      <c r="CZ1431" s="784">
        <v>0</v>
      </c>
      <c r="DA1431" s="785">
        <v>46265</v>
      </c>
      <c r="DB1431" s="785" t="s">
        <v>615</v>
      </c>
      <c r="DC1431" s="785" t="s">
        <v>1810</v>
      </c>
      <c r="DD1431" s="785" t="s">
        <v>397</v>
      </c>
      <c r="DE1431" s="785">
        <v>46295</v>
      </c>
      <c r="DF1431" s="785">
        <v>46275</v>
      </c>
      <c r="DG1431" s="785" t="s">
        <v>390</v>
      </c>
      <c r="DH1431" s="786">
        <v>0</v>
      </c>
      <c r="DI1431" s="774" t="s">
        <v>397</v>
      </c>
      <c r="DJ1431" s="774">
        <v>46272</v>
      </c>
      <c r="DK1431" s="774">
        <v>46272</v>
      </c>
      <c r="DL1431" s="774">
        <v>46297</v>
      </c>
      <c r="DM1431" s="774">
        <v>46297</v>
      </c>
      <c r="DN1431" s="774">
        <v>46297</v>
      </c>
      <c r="DO1431" s="804">
        <v>0</v>
      </c>
      <c r="DP1431" s="774">
        <v>46311</v>
      </c>
      <c r="DQ1431" s="774">
        <v>46311</v>
      </c>
      <c r="DR1431" s="774">
        <v>46311</v>
      </c>
      <c r="DS1431" s="786">
        <v>46311</v>
      </c>
      <c r="DT1431" s="752">
        <v>46311</v>
      </c>
      <c r="DU1431" s="753">
        <v>-8</v>
      </c>
      <c r="DV1431" s="753" t="s">
        <v>308</v>
      </c>
      <c r="DW1431" s="754">
        <v>46302</v>
      </c>
      <c r="DX1431" s="755">
        <v>46303</v>
      </c>
      <c r="DY1431" s="754" t="e">
        <v>#VALUE!</v>
      </c>
      <c r="DZ1431" s="754" t="e">
        <v>#VALUE!</v>
      </c>
      <c r="EA1431" s="754"/>
      <c r="EB1431" s="754"/>
      <c r="HA1431" s="756" t="s">
        <v>397</v>
      </c>
      <c r="HB1431" s="756" t="s">
        <v>397</v>
      </c>
      <c r="HC1431" s="756" t="s">
        <v>397</v>
      </c>
      <c r="HD1431" s="756" t="s">
        <v>397</v>
      </c>
      <c r="HE1431" s="756" t="s">
        <v>397</v>
      </c>
      <c r="HF1431" s="756" t="s">
        <v>397</v>
      </c>
      <c r="HG1431" s="756" t="s">
        <v>397</v>
      </c>
      <c r="HH1431" s="756" t="s">
        <v>397</v>
      </c>
      <c r="HI1431" s="756" t="s">
        <v>397</v>
      </c>
      <c r="HJ1431" s="756" t="s">
        <v>397</v>
      </c>
      <c r="HK1431"/>
      <c r="HL1431"/>
      <c r="HM1431"/>
      <c r="HN1431" s="756" t="str">
        <f t="shared" si="47"/>
        <v>AUTO PRINT</v>
      </c>
      <c r="HO1431"/>
      <c r="HP1431" s="757" t="s">
        <v>572</v>
      </c>
      <c r="HQ1431" s="757" t="s">
        <v>572</v>
      </c>
      <c r="HR1431" s="757" t="s">
        <v>572</v>
      </c>
      <c r="HS1431"/>
      <c r="HW1431" s="758"/>
      <c r="HX1431"/>
      <c r="HY1431" s="759" t="s">
        <v>3367</v>
      </c>
      <c r="HZ1431" s="759" t="s">
        <v>3367</v>
      </c>
      <c r="IA1431" s="759" t="s">
        <v>572</v>
      </c>
      <c r="IC1431" s="760" t="s">
        <v>572</v>
      </c>
      <c r="ID1431" s="760" t="s">
        <v>3368</v>
      </c>
      <c r="IE1431" s="760" t="s">
        <v>572</v>
      </c>
      <c r="IF1431" s="761" t="s">
        <v>3368</v>
      </c>
      <c r="IG1431" s="619" t="str">
        <f t="shared" si="48"/>
        <v>AUTO PRINTING</v>
      </c>
      <c r="II1431" s="761" t="s">
        <v>572</v>
      </c>
      <c r="IK1431" s="761" t="str">
        <f>IFERROR(VLOOKUP($M1431,#REF!,13,0),"IN HOUSE (MANUAL)")</f>
        <v>IN HOUSE (MANUAL)</v>
      </c>
      <c r="IM1431" s="760" t="s">
        <v>572</v>
      </c>
      <c r="IN1431" s="760" t="s">
        <v>572</v>
      </c>
      <c r="IO1431" s="760" t="s">
        <v>572</v>
      </c>
      <c r="IQ1431" s="760" t="s">
        <v>572</v>
      </c>
      <c r="IR1431" s="760" t="s">
        <v>572</v>
      </c>
      <c r="IT1431" s="760" t="s">
        <v>572</v>
      </c>
      <c r="IV1431" s="760" t="s">
        <v>572</v>
      </c>
      <c r="IW1431" s="760" t="s">
        <v>572</v>
      </c>
      <c r="IY1431" s="760" t="s">
        <v>572</v>
      </c>
      <c r="IZ1431" s="760" t="s">
        <v>572</v>
      </c>
      <c r="JB1431" s="760" t="s">
        <v>572</v>
      </c>
      <c r="JC1431" s="760" t="s">
        <v>572</v>
      </c>
      <c r="JE1431" s="760" t="s">
        <v>572</v>
      </c>
      <c r="JF1431" s="760" t="s">
        <v>572</v>
      </c>
    </row>
    <row r="1432" spans="1:266" ht="17.25" customHeight="1" x14ac:dyDescent="0.35">
      <c r="A1432" s="618" t="s">
        <v>2779</v>
      </c>
      <c r="B1432" s="730">
        <v>81</v>
      </c>
      <c r="C1432" s="730" t="s">
        <v>2553</v>
      </c>
      <c r="D1432" s="730" t="s">
        <v>2553</v>
      </c>
      <c r="E1432" s="730">
        <v>24</v>
      </c>
      <c r="F1432" s="731" t="s">
        <v>574</v>
      </c>
      <c r="G1432" s="732">
        <v>1</v>
      </c>
      <c r="H1432" s="733">
        <v>46231</v>
      </c>
      <c r="I1432" s="730">
        <v>41</v>
      </c>
      <c r="J1432" s="730" t="s">
        <v>308</v>
      </c>
      <c r="K1432" s="730">
        <v>43</v>
      </c>
      <c r="L1432" s="730" t="s">
        <v>2780</v>
      </c>
      <c r="M1432" s="868" t="s">
        <v>2779</v>
      </c>
      <c r="N1432" s="868" t="s">
        <v>390</v>
      </c>
      <c r="O1432" s="868" t="s">
        <v>390</v>
      </c>
      <c r="P1432" s="868" t="s">
        <v>390</v>
      </c>
      <c r="Q1432" s="868">
        <v>0</v>
      </c>
      <c r="R1432" s="868">
        <v>880</v>
      </c>
      <c r="S1432" s="868" t="s">
        <v>308</v>
      </c>
      <c r="T1432" s="868" t="s">
        <v>1825</v>
      </c>
      <c r="U1432" s="868">
        <v>880</v>
      </c>
      <c r="V1432" s="868" t="s">
        <v>308</v>
      </c>
      <c r="W1432" s="868" t="s">
        <v>218</v>
      </c>
      <c r="X1432" s="867">
        <v>624</v>
      </c>
      <c r="Y1432" s="868"/>
      <c r="Z1432" s="776"/>
      <c r="AA1432" s="868" t="s">
        <v>32</v>
      </c>
      <c r="AB1432" s="868" t="s">
        <v>569</v>
      </c>
      <c r="AC1432" s="868" t="s">
        <v>899</v>
      </c>
      <c r="AD1432" s="868">
        <v>624</v>
      </c>
      <c r="AE1432" s="775">
        <v>624</v>
      </c>
      <c r="AF1432" s="776">
        <v>46301</v>
      </c>
      <c r="AG1432" s="777"/>
      <c r="AH1432" s="777"/>
      <c r="AI1432" s="777" t="s">
        <v>308</v>
      </c>
      <c r="AJ1432" s="778">
        <v>33</v>
      </c>
      <c r="AK1432" s="779"/>
      <c r="AL1432" s="778"/>
      <c r="AM1432" s="780">
        <v>624</v>
      </c>
      <c r="AN1432" s="780"/>
      <c r="AO1432" s="780"/>
      <c r="AP1432" s="780">
        <v>624</v>
      </c>
      <c r="AQ1432" s="780">
        <v>624</v>
      </c>
      <c r="AR1432" s="780">
        <v>624</v>
      </c>
      <c r="AS1432" s="780"/>
      <c r="AT1432" s="780"/>
      <c r="AU1432" s="780"/>
      <c r="AV1432" s="780"/>
      <c r="AW1432" s="780"/>
      <c r="AX1432" s="780"/>
      <c r="AY1432" s="780"/>
      <c r="AZ1432" s="780"/>
      <c r="BA1432" s="780"/>
      <c r="BB1432" s="780">
        <v>0</v>
      </c>
      <c r="BC1432" s="780">
        <v>0</v>
      </c>
      <c r="BD1432" s="780">
        <v>0</v>
      </c>
      <c r="BE1432" s="780">
        <v>0</v>
      </c>
      <c r="BF1432" s="780">
        <v>624</v>
      </c>
      <c r="BG1432" s="780">
        <v>0</v>
      </c>
      <c r="BH1432" s="780">
        <v>0</v>
      </c>
      <c r="BI1432" s="780">
        <v>624</v>
      </c>
      <c r="BJ1432" s="780"/>
      <c r="BK1432" s="780">
        <v>0</v>
      </c>
      <c r="BL1432" s="780">
        <v>33</v>
      </c>
      <c r="BM1432" s="780">
        <v>624</v>
      </c>
      <c r="BN1432" s="780" t="s">
        <v>308</v>
      </c>
      <c r="BO1432" s="780" t="s">
        <v>308</v>
      </c>
      <c r="BP1432" s="780" t="s">
        <v>308</v>
      </c>
      <c r="BQ1432" s="780" t="s">
        <v>308</v>
      </c>
      <c r="BR1432" s="780"/>
      <c r="BS1432" s="780">
        <v>624</v>
      </c>
      <c r="BT1432" s="780"/>
      <c r="BU1432" s="780">
        <v>624</v>
      </c>
      <c r="BV1432" s="780">
        <v>624</v>
      </c>
      <c r="BW1432" s="780">
        <v>624</v>
      </c>
      <c r="BX1432" s="780">
        <v>624</v>
      </c>
      <c r="BY1432" s="780">
        <v>624</v>
      </c>
      <c r="BZ1432" s="780">
        <v>624</v>
      </c>
      <c r="CA1432" s="780"/>
      <c r="CB1432" s="780"/>
      <c r="CC1432" s="780"/>
      <c r="CD1432" s="780"/>
      <c r="CE1432" s="780"/>
      <c r="CF1432" s="780"/>
      <c r="CG1432" s="780"/>
      <c r="CH1432" s="780"/>
      <c r="CI1432" s="780"/>
      <c r="CJ1432" s="780"/>
      <c r="CK1432" s="773">
        <v>624</v>
      </c>
      <c r="CL1432" s="773">
        <v>624</v>
      </c>
      <c r="CM1432" s="773" t="s">
        <v>397</v>
      </c>
      <c r="CN1432" s="773" t="s">
        <v>397</v>
      </c>
      <c r="CO1432" s="773">
        <v>624</v>
      </c>
      <c r="CP1432" s="773">
        <v>624</v>
      </c>
      <c r="CQ1432" s="773">
        <v>624</v>
      </c>
      <c r="CR1432" s="772">
        <v>624</v>
      </c>
      <c r="CS1432" s="869"/>
      <c r="CT1432" s="782" t="s">
        <v>308</v>
      </c>
      <c r="CU1432" s="866" t="s">
        <v>308</v>
      </c>
      <c r="CV1432" s="776"/>
      <c r="CW1432" s="776"/>
      <c r="CX1432" s="782">
        <v>46281</v>
      </c>
      <c r="CY1432" s="784" t="s">
        <v>1801</v>
      </c>
      <c r="CZ1432" s="784" t="s">
        <v>1802</v>
      </c>
      <c r="DA1432" s="785">
        <v>46282</v>
      </c>
      <c r="DB1432" s="785" t="s">
        <v>615</v>
      </c>
      <c r="DC1432" s="785" t="s">
        <v>1814</v>
      </c>
      <c r="DD1432" s="785" t="s">
        <v>397</v>
      </c>
      <c r="DE1432" s="871" t="s">
        <v>390</v>
      </c>
      <c r="DF1432" s="871">
        <v>46281</v>
      </c>
      <c r="DG1432" s="871" t="s">
        <v>390</v>
      </c>
      <c r="DH1432" s="872">
        <v>0</v>
      </c>
      <c r="DI1432" s="776" t="s">
        <v>397</v>
      </c>
      <c r="DJ1432" s="776" t="s">
        <v>397</v>
      </c>
      <c r="DK1432" s="776">
        <v>46272</v>
      </c>
      <c r="DL1432" s="776">
        <v>46300</v>
      </c>
      <c r="DM1432" s="776">
        <v>46300</v>
      </c>
      <c r="DN1432" s="776">
        <v>46300</v>
      </c>
      <c r="DO1432" s="873" t="s">
        <v>308</v>
      </c>
      <c r="DP1432" s="776">
        <v>46318</v>
      </c>
      <c r="DQ1432" s="776">
        <v>46318</v>
      </c>
      <c r="DR1432" s="776">
        <v>46318</v>
      </c>
      <c r="DS1432" s="872">
        <v>46318</v>
      </c>
      <c r="DT1432" s="752">
        <v>46318</v>
      </c>
      <c r="DU1432" s="753">
        <v>-14</v>
      </c>
      <c r="DV1432" s="753" t="s">
        <v>308</v>
      </c>
      <c r="DW1432" s="754">
        <v>46303</v>
      </c>
      <c r="DX1432" s="755">
        <v>46304</v>
      </c>
      <c r="DY1432" s="754" t="e">
        <v>#VALUE!</v>
      </c>
      <c r="DZ1432" s="754" t="e">
        <v>#VALUE!</v>
      </c>
      <c r="EA1432" s="754"/>
      <c r="EB1432" s="754"/>
      <c r="HA1432" s="756" t="s">
        <v>397</v>
      </c>
      <c r="HB1432" s="756" t="s">
        <v>397</v>
      </c>
      <c r="HC1432" s="756" t="s">
        <v>397</v>
      </c>
      <c r="HD1432" s="756" t="s">
        <v>397</v>
      </c>
      <c r="HE1432" s="756" t="s">
        <v>397</v>
      </c>
      <c r="HF1432" s="756" t="s">
        <v>397</v>
      </c>
      <c r="HG1432" s="756" t="s">
        <v>397</v>
      </c>
      <c r="HH1432" s="756" t="s">
        <v>397</v>
      </c>
      <c r="HI1432" s="756" t="s">
        <v>397</v>
      </c>
      <c r="HJ1432" s="756" t="s">
        <v>397</v>
      </c>
      <c r="HK1432"/>
      <c r="HL1432"/>
      <c r="HM1432"/>
      <c r="HN1432" s="756" t="str">
        <f t="shared" si="47"/>
        <v>AUTO PRINT</v>
      </c>
      <c r="HO1432"/>
      <c r="HP1432" s="757" t="s">
        <v>572</v>
      </c>
      <c r="HQ1432" s="757" t="s">
        <v>572</v>
      </c>
      <c r="HR1432" s="757" t="s">
        <v>572</v>
      </c>
      <c r="HS1432"/>
      <c r="HW1432" s="758"/>
      <c r="HX1432"/>
      <c r="HY1432" s="759" t="s">
        <v>3367</v>
      </c>
      <c r="HZ1432" s="759" t="s">
        <v>3367</v>
      </c>
      <c r="IA1432" s="759" t="s">
        <v>3367</v>
      </c>
      <c r="IC1432" s="760" t="s">
        <v>3368</v>
      </c>
      <c r="ID1432" s="760" t="s">
        <v>3368</v>
      </c>
      <c r="IE1432" s="760" t="s">
        <v>572</v>
      </c>
      <c r="IF1432" s="761" t="s">
        <v>3368</v>
      </c>
      <c r="IG1432" s="619" t="str">
        <f t="shared" si="48"/>
        <v>AUTO PRINTING</v>
      </c>
      <c r="II1432" s="761" t="s">
        <v>572</v>
      </c>
      <c r="IK1432" s="761" t="str">
        <f>IFERROR(VLOOKUP($M1432,#REF!,13,0),"IN HOUSE (MANUAL)")</f>
        <v>IN HOUSE (MANUAL)</v>
      </c>
      <c r="IM1432" s="760" t="s">
        <v>572</v>
      </c>
      <c r="IN1432" s="760" t="s">
        <v>572</v>
      </c>
      <c r="IO1432" s="760" t="s">
        <v>572</v>
      </c>
      <c r="IQ1432" s="760" t="s">
        <v>572</v>
      </c>
      <c r="IR1432" s="760" t="s">
        <v>572</v>
      </c>
      <c r="IT1432" s="760" t="s">
        <v>239</v>
      </c>
      <c r="IV1432" s="760" t="s">
        <v>572</v>
      </c>
      <c r="IW1432" s="760" t="s">
        <v>572</v>
      </c>
      <c r="IY1432" s="760" t="s">
        <v>572</v>
      </c>
      <c r="IZ1432" s="760" t="s">
        <v>572</v>
      </c>
      <c r="JB1432" s="760" t="s">
        <v>572</v>
      </c>
      <c r="JC1432" s="760" t="s">
        <v>572</v>
      </c>
      <c r="JE1432" s="760">
        <v>0</v>
      </c>
      <c r="JF1432" s="760" t="s">
        <v>572</v>
      </c>
    </row>
    <row r="1433" spans="1:266" ht="17.25" customHeight="1" x14ac:dyDescent="0.35">
      <c r="A1433" s="618" t="s">
        <v>2781</v>
      </c>
      <c r="B1433" s="730">
        <v>82</v>
      </c>
      <c r="C1433" s="730" t="s">
        <v>2553</v>
      </c>
      <c r="D1433" s="730" t="s">
        <v>2553</v>
      </c>
      <c r="E1433" s="730">
        <v>24</v>
      </c>
      <c r="F1433" s="731" t="s">
        <v>574</v>
      </c>
      <c r="G1433" s="732">
        <v>1</v>
      </c>
      <c r="H1433" s="733">
        <v>46238</v>
      </c>
      <c r="I1433" s="730">
        <v>41</v>
      </c>
      <c r="J1433" s="730" t="s">
        <v>308</v>
      </c>
      <c r="K1433" s="730">
        <v>43</v>
      </c>
      <c r="L1433" s="730" t="s">
        <v>2782</v>
      </c>
      <c r="M1433" s="868" t="s">
        <v>2781</v>
      </c>
      <c r="N1433" s="868" t="s">
        <v>390</v>
      </c>
      <c r="O1433" s="868" t="s">
        <v>390</v>
      </c>
      <c r="P1433" s="868" t="s">
        <v>390</v>
      </c>
      <c r="Q1433" s="868">
        <v>0</v>
      </c>
      <c r="R1433" s="868">
        <v>880</v>
      </c>
      <c r="S1433" s="868" t="s">
        <v>308</v>
      </c>
      <c r="T1433" s="868" t="s">
        <v>2045</v>
      </c>
      <c r="U1433" s="868">
        <v>880</v>
      </c>
      <c r="V1433" s="868" t="s">
        <v>308</v>
      </c>
      <c r="W1433" s="868" t="s">
        <v>218</v>
      </c>
      <c r="X1433" s="867">
        <v>270</v>
      </c>
      <c r="Y1433" s="868"/>
      <c r="Z1433" s="776"/>
      <c r="AA1433" s="868" t="s">
        <v>32</v>
      </c>
      <c r="AB1433" s="868" t="s">
        <v>569</v>
      </c>
      <c r="AC1433" s="868" t="s">
        <v>608</v>
      </c>
      <c r="AD1433" s="868">
        <v>270</v>
      </c>
      <c r="AE1433" s="775">
        <v>270</v>
      </c>
      <c r="AF1433" s="776">
        <v>46290</v>
      </c>
      <c r="AG1433" s="777"/>
      <c r="AH1433" s="777"/>
      <c r="AI1433" s="777" t="s">
        <v>308</v>
      </c>
      <c r="AJ1433" s="778">
        <v>43</v>
      </c>
      <c r="AK1433" s="779"/>
      <c r="AL1433" s="778"/>
      <c r="AM1433" s="780">
        <v>270</v>
      </c>
      <c r="AN1433" s="780"/>
      <c r="AO1433" s="780"/>
      <c r="AP1433" s="780">
        <v>270</v>
      </c>
      <c r="AQ1433" s="780">
        <v>270</v>
      </c>
      <c r="AR1433" s="780">
        <v>270</v>
      </c>
      <c r="AS1433" s="780"/>
      <c r="AT1433" s="780"/>
      <c r="AU1433" s="780"/>
      <c r="AV1433" s="780"/>
      <c r="AW1433" s="780"/>
      <c r="AX1433" s="780"/>
      <c r="AY1433" s="780"/>
      <c r="AZ1433" s="780"/>
      <c r="BA1433" s="780"/>
      <c r="BB1433" s="780">
        <v>0</v>
      </c>
      <c r="BC1433" s="780">
        <v>0</v>
      </c>
      <c r="BD1433" s="780">
        <v>0</v>
      </c>
      <c r="BE1433" s="780">
        <v>0</v>
      </c>
      <c r="BF1433" s="780">
        <v>270</v>
      </c>
      <c r="BG1433" s="780">
        <v>0</v>
      </c>
      <c r="BH1433" s="780">
        <v>0</v>
      </c>
      <c r="BI1433" s="780">
        <v>270</v>
      </c>
      <c r="BJ1433" s="780"/>
      <c r="BK1433" s="780">
        <v>270</v>
      </c>
      <c r="BL1433" s="780">
        <v>270</v>
      </c>
      <c r="BM1433" s="780">
        <v>270</v>
      </c>
      <c r="BN1433" s="780" t="s">
        <v>308</v>
      </c>
      <c r="BO1433" s="780" t="s">
        <v>308</v>
      </c>
      <c r="BP1433" s="780" t="s">
        <v>308</v>
      </c>
      <c r="BQ1433" s="780" t="s">
        <v>308</v>
      </c>
      <c r="BR1433" s="780"/>
      <c r="BS1433" s="780">
        <v>270</v>
      </c>
      <c r="BT1433" s="780"/>
      <c r="BU1433" s="780">
        <v>270</v>
      </c>
      <c r="BV1433" s="780">
        <v>270</v>
      </c>
      <c r="BW1433" s="780">
        <v>270</v>
      </c>
      <c r="BX1433" s="780">
        <v>270</v>
      </c>
      <c r="BY1433" s="780">
        <v>270</v>
      </c>
      <c r="BZ1433" s="780">
        <v>270</v>
      </c>
      <c r="CA1433" s="780"/>
      <c r="CB1433" s="780"/>
      <c r="CC1433" s="780"/>
      <c r="CD1433" s="780"/>
      <c r="CE1433" s="780"/>
      <c r="CF1433" s="780"/>
      <c r="CG1433" s="780"/>
      <c r="CH1433" s="780"/>
      <c r="CI1433" s="780"/>
      <c r="CJ1433" s="780"/>
      <c r="CK1433" s="773">
        <v>270</v>
      </c>
      <c r="CL1433" s="773">
        <v>270</v>
      </c>
      <c r="CM1433" s="773" t="s">
        <v>397</v>
      </c>
      <c r="CN1433" s="773" t="s">
        <v>397</v>
      </c>
      <c r="CO1433" s="773">
        <v>270</v>
      </c>
      <c r="CP1433" s="773">
        <v>270</v>
      </c>
      <c r="CQ1433" s="773">
        <v>270</v>
      </c>
      <c r="CR1433" s="772">
        <v>270</v>
      </c>
      <c r="CS1433" s="869"/>
      <c r="CT1433" s="782" t="s">
        <v>308</v>
      </c>
      <c r="CU1433" s="783" t="s">
        <v>308</v>
      </c>
      <c r="CV1433" s="776"/>
      <c r="CW1433" s="776"/>
      <c r="CX1433" s="782">
        <v>46290</v>
      </c>
      <c r="CY1433" s="784" t="s">
        <v>1486</v>
      </c>
      <c r="CZ1433" s="784" t="s">
        <v>308</v>
      </c>
      <c r="DA1433" s="785">
        <v>46267</v>
      </c>
      <c r="DB1433" s="785" t="s">
        <v>615</v>
      </c>
      <c r="DC1433" s="785" t="s">
        <v>2046</v>
      </c>
      <c r="DD1433" s="785" t="s">
        <v>397</v>
      </c>
      <c r="DE1433" s="871" t="s">
        <v>308</v>
      </c>
      <c r="DF1433" s="871" t="s">
        <v>308</v>
      </c>
      <c r="DG1433" s="871" t="s">
        <v>308</v>
      </c>
      <c r="DH1433" s="872">
        <v>0</v>
      </c>
      <c r="DI1433" s="776" t="s">
        <v>397</v>
      </c>
      <c r="DJ1433" s="776">
        <v>46272</v>
      </c>
      <c r="DK1433" s="776">
        <v>46272</v>
      </c>
      <c r="DL1433" s="776">
        <v>46304</v>
      </c>
      <c r="DM1433" s="776">
        <v>46300</v>
      </c>
      <c r="DN1433" s="776">
        <v>46300</v>
      </c>
      <c r="DO1433" s="936" t="s">
        <v>308</v>
      </c>
      <c r="DP1433" s="776">
        <v>46318</v>
      </c>
      <c r="DQ1433" s="776">
        <v>46318</v>
      </c>
      <c r="DR1433" s="776">
        <v>46318</v>
      </c>
      <c r="DS1433" s="872">
        <v>46318</v>
      </c>
      <c r="DT1433" s="752">
        <v>46318</v>
      </c>
      <c r="DU1433" s="753">
        <v>-14</v>
      </c>
      <c r="DV1433" s="753" t="s">
        <v>308</v>
      </c>
      <c r="DW1433" s="754">
        <v>46304</v>
      </c>
      <c r="DX1433" s="755">
        <v>46304</v>
      </c>
      <c r="DY1433" s="754" t="e">
        <v>#VALUE!</v>
      </c>
      <c r="DZ1433" s="754" t="e">
        <v>#VALUE!</v>
      </c>
      <c r="EA1433" s="754"/>
      <c r="EB1433" s="754"/>
      <c r="HA1433" s="756" t="s">
        <v>397</v>
      </c>
      <c r="HB1433" s="756" t="s">
        <v>397</v>
      </c>
      <c r="HC1433" s="756" t="s">
        <v>397</v>
      </c>
      <c r="HD1433" s="756" t="s">
        <v>397</v>
      </c>
      <c r="HE1433" s="756" t="s">
        <v>397</v>
      </c>
      <c r="HF1433" s="756" t="s">
        <v>397</v>
      </c>
      <c r="HG1433" s="756" t="s">
        <v>397</v>
      </c>
      <c r="HH1433" s="756" t="s">
        <v>397</v>
      </c>
      <c r="HI1433" s="756" t="s">
        <v>397</v>
      </c>
      <c r="HJ1433" s="756" t="s">
        <v>397</v>
      </c>
      <c r="HK1433"/>
      <c r="HL1433"/>
      <c r="HM1433"/>
      <c r="HN1433" s="756" t="str">
        <f t="shared" si="47"/>
        <v>AUTO PRINT</v>
      </c>
      <c r="HO1433"/>
      <c r="HP1433" s="757" t="s">
        <v>572</v>
      </c>
      <c r="HQ1433" s="757" t="s">
        <v>572</v>
      </c>
      <c r="HR1433" s="757" t="s">
        <v>572</v>
      </c>
      <c r="HS1433"/>
      <c r="HW1433" s="758"/>
      <c r="HX1433"/>
      <c r="HY1433" s="759" t="s">
        <v>3367</v>
      </c>
      <c r="HZ1433" s="759" t="s">
        <v>3367</v>
      </c>
      <c r="IA1433" s="759" t="s">
        <v>3367</v>
      </c>
      <c r="IC1433" s="760" t="s">
        <v>572</v>
      </c>
      <c r="ID1433" s="760" t="s">
        <v>572</v>
      </c>
      <c r="IE1433" s="760" t="s">
        <v>572</v>
      </c>
      <c r="IF1433" s="761" t="s">
        <v>572</v>
      </c>
      <c r="IG1433" s="619" t="str">
        <f t="shared" si="48"/>
        <v>IN HOUSE (MANUAL)</v>
      </c>
      <c r="II1433" s="761" t="s">
        <v>572</v>
      </c>
      <c r="IK1433" s="761" t="str">
        <f>IFERROR(VLOOKUP($M1433,#REF!,13,0),"IN HOUSE (MANUAL)")</f>
        <v>IN HOUSE (MANUAL)</v>
      </c>
      <c r="IM1433" s="760" t="s">
        <v>572</v>
      </c>
      <c r="IN1433" s="760" t="s">
        <v>572</v>
      </c>
      <c r="IO1433" s="760" t="s">
        <v>572</v>
      </c>
      <c r="IQ1433" s="760" t="s">
        <v>572</v>
      </c>
      <c r="IR1433" s="760" t="s">
        <v>572</v>
      </c>
      <c r="IT1433" s="760" t="s">
        <v>572</v>
      </c>
      <c r="IV1433" s="760" t="s">
        <v>572</v>
      </c>
      <c r="IW1433" s="760" t="s">
        <v>572</v>
      </c>
      <c r="IY1433" s="760" t="s">
        <v>572</v>
      </c>
      <c r="IZ1433" s="760" t="s">
        <v>572</v>
      </c>
      <c r="JB1433" s="760" t="s">
        <v>572</v>
      </c>
      <c r="JC1433" s="760" t="s">
        <v>572</v>
      </c>
      <c r="JE1433" s="760" t="s">
        <v>572</v>
      </c>
      <c r="JF1433" s="760" t="s">
        <v>572</v>
      </c>
    </row>
    <row r="1434" spans="1:266" ht="17.25" customHeight="1" x14ac:dyDescent="0.35">
      <c r="A1434" s="618" t="s">
        <v>2783</v>
      </c>
      <c r="B1434" s="730">
        <v>83</v>
      </c>
      <c r="C1434" s="730" t="s">
        <v>2553</v>
      </c>
      <c r="D1434" s="730" t="s">
        <v>2553</v>
      </c>
      <c r="E1434" s="730">
        <v>24</v>
      </c>
      <c r="F1434" s="731" t="s">
        <v>574</v>
      </c>
      <c r="G1434" s="732">
        <v>1</v>
      </c>
      <c r="H1434" s="733">
        <v>46238</v>
      </c>
      <c r="I1434" s="730">
        <v>41</v>
      </c>
      <c r="J1434" s="730" t="s">
        <v>308</v>
      </c>
      <c r="K1434" s="730">
        <v>43</v>
      </c>
      <c r="L1434" s="730" t="s">
        <v>2784</v>
      </c>
      <c r="M1434" s="868" t="s">
        <v>2783</v>
      </c>
      <c r="N1434" s="868" t="s">
        <v>390</v>
      </c>
      <c r="O1434" s="868" t="s">
        <v>390</v>
      </c>
      <c r="P1434" s="868" t="s">
        <v>390</v>
      </c>
      <c r="Q1434" s="868">
        <v>0</v>
      </c>
      <c r="R1434" s="868">
        <v>880</v>
      </c>
      <c r="S1434" s="868" t="s">
        <v>308</v>
      </c>
      <c r="T1434" s="868" t="s">
        <v>2045</v>
      </c>
      <c r="U1434" s="868">
        <v>880</v>
      </c>
      <c r="V1434" s="868" t="s">
        <v>308</v>
      </c>
      <c r="W1434" s="868" t="s">
        <v>218</v>
      </c>
      <c r="X1434" s="867">
        <v>318</v>
      </c>
      <c r="Y1434" s="868"/>
      <c r="Z1434" s="776"/>
      <c r="AA1434" s="868" t="s">
        <v>32</v>
      </c>
      <c r="AB1434" s="868" t="s">
        <v>569</v>
      </c>
      <c r="AC1434" s="868" t="s">
        <v>608</v>
      </c>
      <c r="AD1434" s="868">
        <v>318</v>
      </c>
      <c r="AE1434" s="775">
        <v>318</v>
      </c>
      <c r="AF1434" s="776">
        <v>46290</v>
      </c>
      <c r="AG1434" s="777"/>
      <c r="AH1434" s="777"/>
      <c r="AI1434" s="777" t="s">
        <v>308</v>
      </c>
      <c r="AJ1434" s="778">
        <v>44</v>
      </c>
      <c r="AK1434" s="779"/>
      <c r="AL1434" s="778"/>
      <c r="AM1434" s="780">
        <v>318</v>
      </c>
      <c r="AN1434" s="780"/>
      <c r="AO1434" s="780"/>
      <c r="AP1434" s="780">
        <v>318</v>
      </c>
      <c r="AQ1434" s="780">
        <v>318</v>
      </c>
      <c r="AR1434" s="780">
        <v>318</v>
      </c>
      <c r="AS1434" s="780"/>
      <c r="AT1434" s="780"/>
      <c r="AU1434" s="780"/>
      <c r="AV1434" s="780"/>
      <c r="AW1434" s="780"/>
      <c r="AX1434" s="780"/>
      <c r="AY1434" s="780"/>
      <c r="AZ1434" s="780"/>
      <c r="BA1434" s="780"/>
      <c r="BB1434" s="780">
        <v>0</v>
      </c>
      <c r="BC1434" s="780">
        <v>0</v>
      </c>
      <c r="BD1434" s="780">
        <v>0</v>
      </c>
      <c r="BE1434" s="780">
        <v>0</v>
      </c>
      <c r="BF1434" s="780">
        <v>318</v>
      </c>
      <c r="BG1434" s="780">
        <v>0</v>
      </c>
      <c r="BH1434" s="780">
        <v>0</v>
      </c>
      <c r="BI1434" s="780">
        <v>318</v>
      </c>
      <c r="BJ1434" s="780"/>
      <c r="BK1434" s="780">
        <v>318</v>
      </c>
      <c r="BL1434" s="780">
        <v>318</v>
      </c>
      <c r="BM1434" s="780">
        <v>318</v>
      </c>
      <c r="BN1434" s="780" t="s">
        <v>308</v>
      </c>
      <c r="BO1434" s="780" t="s">
        <v>308</v>
      </c>
      <c r="BP1434" s="780" t="s">
        <v>308</v>
      </c>
      <c r="BQ1434" s="780" t="s">
        <v>308</v>
      </c>
      <c r="BR1434" s="780"/>
      <c r="BS1434" s="780">
        <v>318</v>
      </c>
      <c r="BT1434" s="780"/>
      <c r="BU1434" s="780">
        <v>318</v>
      </c>
      <c r="BV1434" s="780">
        <v>318</v>
      </c>
      <c r="BW1434" s="780">
        <v>318</v>
      </c>
      <c r="BX1434" s="780">
        <v>318</v>
      </c>
      <c r="BY1434" s="780">
        <v>318</v>
      </c>
      <c r="BZ1434" s="780">
        <v>318</v>
      </c>
      <c r="CA1434" s="780"/>
      <c r="CB1434" s="780"/>
      <c r="CC1434" s="780"/>
      <c r="CD1434" s="780"/>
      <c r="CE1434" s="780"/>
      <c r="CF1434" s="780"/>
      <c r="CG1434" s="780"/>
      <c r="CH1434" s="780"/>
      <c r="CI1434" s="780"/>
      <c r="CJ1434" s="780"/>
      <c r="CK1434" s="773">
        <v>318</v>
      </c>
      <c r="CL1434" s="773">
        <v>318</v>
      </c>
      <c r="CM1434" s="773" t="s">
        <v>397</v>
      </c>
      <c r="CN1434" s="773" t="s">
        <v>397</v>
      </c>
      <c r="CO1434" s="773">
        <v>318</v>
      </c>
      <c r="CP1434" s="773">
        <v>318</v>
      </c>
      <c r="CQ1434" s="773">
        <v>318</v>
      </c>
      <c r="CR1434" s="772">
        <v>318</v>
      </c>
      <c r="CS1434" s="869"/>
      <c r="CT1434" s="782" t="s">
        <v>308</v>
      </c>
      <c r="CU1434" s="783" t="s">
        <v>308</v>
      </c>
      <c r="CV1434" s="776"/>
      <c r="CW1434" s="776"/>
      <c r="CX1434" s="782">
        <v>46290</v>
      </c>
      <c r="CY1434" s="784" t="s">
        <v>1486</v>
      </c>
      <c r="CZ1434" s="784" t="s">
        <v>308</v>
      </c>
      <c r="DA1434" s="785">
        <v>46267</v>
      </c>
      <c r="DB1434" s="785" t="s">
        <v>615</v>
      </c>
      <c r="DC1434" s="785" t="s">
        <v>2046</v>
      </c>
      <c r="DD1434" s="785" t="s">
        <v>397</v>
      </c>
      <c r="DE1434" s="871" t="s">
        <v>308</v>
      </c>
      <c r="DF1434" s="871" t="s">
        <v>308</v>
      </c>
      <c r="DG1434" s="871" t="s">
        <v>308</v>
      </c>
      <c r="DH1434" s="872">
        <v>0</v>
      </c>
      <c r="DI1434" s="776" t="s">
        <v>397</v>
      </c>
      <c r="DJ1434" s="776">
        <v>46272</v>
      </c>
      <c r="DK1434" s="776">
        <v>46272</v>
      </c>
      <c r="DL1434" s="776">
        <v>46304</v>
      </c>
      <c r="DM1434" s="776">
        <v>46301</v>
      </c>
      <c r="DN1434" s="776">
        <v>46301</v>
      </c>
      <c r="DO1434" s="936" t="s">
        <v>308</v>
      </c>
      <c r="DP1434" s="776">
        <v>46318</v>
      </c>
      <c r="DQ1434" s="776">
        <v>46318</v>
      </c>
      <c r="DR1434" s="776">
        <v>46318</v>
      </c>
      <c r="DS1434" s="872">
        <v>46318</v>
      </c>
      <c r="DT1434" s="752">
        <v>46318</v>
      </c>
      <c r="DU1434" s="753">
        <v>-14</v>
      </c>
      <c r="DV1434" s="753" t="s">
        <v>308</v>
      </c>
      <c r="DW1434" s="754">
        <v>46304</v>
      </c>
      <c r="DX1434" s="755">
        <v>46304</v>
      </c>
      <c r="DY1434" s="754" t="e">
        <v>#VALUE!</v>
      </c>
      <c r="DZ1434" s="754" t="e">
        <v>#VALUE!</v>
      </c>
      <c r="EA1434" s="754"/>
      <c r="EB1434" s="754"/>
      <c r="HA1434" s="756" t="s">
        <v>397</v>
      </c>
      <c r="HB1434" s="756" t="s">
        <v>397</v>
      </c>
      <c r="HC1434" s="756" t="s">
        <v>397</v>
      </c>
      <c r="HD1434" s="756" t="s">
        <v>397</v>
      </c>
      <c r="HE1434" s="756" t="s">
        <v>397</v>
      </c>
      <c r="HF1434" s="756" t="s">
        <v>397</v>
      </c>
      <c r="HG1434" s="756" t="s">
        <v>397</v>
      </c>
      <c r="HH1434" s="756" t="s">
        <v>397</v>
      </c>
      <c r="HI1434" s="756" t="s">
        <v>397</v>
      </c>
      <c r="HJ1434" s="756" t="s">
        <v>397</v>
      </c>
      <c r="HK1434"/>
      <c r="HL1434"/>
      <c r="HM1434"/>
      <c r="HN1434" s="756" t="str">
        <f t="shared" si="47"/>
        <v>AUTO PRINT</v>
      </c>
      <c r="HO1434"/>
      <c r="HP1434" s="757" t="s">
        <v>572</v>
      </c>
      <c r="HQ1434" s="757" t="s">
        <v>572</v>
      </c>
      <c r="HR1434" s="757" t="s">
        <v>572</v>
      </c>
      <c r="HS1434"/>
      <c r="HW1434" s="758"/>
      <c r="HX1434"/>
      <c r="HY1434" s="759" t="s">
        <v>3367</v>
      </c>
      <c r="HZ1434" s="759" t="s">
        <v>3367</v>
      </c>
      <c r="IA1434" s="759" t="s">
        <v>3367</v>
      </c>
      <c r="IC1434" s="760" t="s">
        <v>572</v>
      </c>
      <c r="ID1434" s="760" t="s">
        <v>572</v>
      </c>
      <c r="IE1434" s="760" t="s">
        <v>572</v>
      </c>
      <c r="IF1434" s="761" t="s">
        <v>572</v>
      </c>
      <c r="IG1434" s="619" t="str">
        <f t="shared" si="48"/>
        <v>IN HOUSE (MANUAL)</v>
      </c>
      <c r="II1434" s="761" t="s">
        <v>572</v>
      </c>
      <c r="IK1434" s="761" t="str">
        <f>IFERROR(VLOOKUP($M1434,#REF!,13,0),"IN HOUSE (MANUAL)")</f>
        <v>IN HOUSE (MANUAL)</v>
      </c>
      <c r="IM1434" s="760" t="s">
        <v>572</v>
      </c>
      <c r="IN1434" s="760" t="s">
        <v>572</v>
      </c>
      <c r="IO1434" s="760" t="s">
        <v>572</v>
      </c>
      <c r="IQ1434" s="760" t="s">
        <v>572</v>
      </c>
      <c r="IR1434" s="760" t="s">
        <v>572</v>
      </c>
      <c r="IT1434" s="760" t="s">
        <v>572</v>
      </c>
      <c r="IV1434" s="760" t="s">
        <v>572</v>
      </c>
      <c r="IW1434" s="760" t="s">
        <v>572</v>
      </c>
      <c r="IY1434" s="760" t="s">
        <v>572</v>
      </c>
      <c r="IZ1434" s="760" t="s">
        <v>572</v>
      </c>
      <c r="JB1434" s="760" t="s">
        <v>572</v>
      </c>
      <c r="JC1434" s="760" t="s">
        <v>572</v>
      </c>
      <c r="JE1434" s="760" t="s">
        <v>572</v>
      </c>
      <c r="JF1434" s="760" t="s">
        <v>572</v>
      </c>
    </row>
    <row r="1435" spans="1:266" ht="17.25" customHeight="1" x14ac:dyDescent="0.35">
      <c r="A1435" s="618" t="s">
        <v>2785</v>
      </c>
      <c r="B1435" s="730">
        <v>84</v>
      </c>
      <c r="C1435" s="730" t="s">
        <v>2553</v>
      </c>
      <c r="D1435" s="730" t="s">
        <v>2553</v>
      </c>
      <c r="E1435" s="730">
        <v>24</v>
      </c>
      <c r="F1435" s="731" t="s">
        <v>574</v>
      </c>
      <c r="G1435" s="732">
        <v>1</v>
      </c>
      <c r="H1435" s="733">
        <v>46233</v>
      </c>
      <c r="I1435" s="730">
        <v>42</v>
      </c>
      <c r="J1435" s="730" t="s">
        <v>308</v>
      </c>
      <c r="K1435" s="730">
        <v>43</v>
      </c>
      <c r="L1435" s="730" t="s">
        <v>2786</v>
      </c>
      <c r="M1435" s="772" t="s">
        <v>2785</v>
      </c>
      <c r="N1435" s="772" t="s">
        <v>390</v>
      </c>
      <c r="O1435" s="772" t="s">
        <v>390</v>
      </c>
      <c r="P1435" s="772" t="s">
        <v>390</v>
      </c>
      <c r="Q1435" s="772">
        <v>0</v>
      </c>
      <c r="R1435" s="772" t="s">
        <v>2475</v>
      </c>
      <c r="S1435" s="772" t="s">
        <v>308</v>
      </c>
      <c r="T1435" s="772" t="s">
        <v>2476</v>
      </c>
      <c r="U1435" s="772">
        <v>880</v>
      </c>
      <c r="V1435" s="772" t="s">
        <v>308</v>
      </c>
      <c r="W1435" s="772" t="s">
        <v>218</v>
      </c>
      <c r="X1435" s="773">
        <v>162</v>
      </c>
      <c r="Y1435" s="772"/>
      <c r="Z1435" s="886"/>
      <c r="AA1435" s="772" t="s">
        <v>53</v>
      </c>
      <c r="AB1435" s="772" t="s">
        <v>863</v>
      </c>
      <c r="AC1435" s="772" t="s">
        <v>608</v>
      </c>
      <c r="AD1435" s="772">
        <v>162</v>
      </c>
      <c r="AE1435" s="775">
        <v>162</v>
      </c>
      <c r="AF1435" s="776">
        <v>46280</v>
      </c>
      <c r="AG1435" s="777"/>
      <c r="AH1435" s="777"/>
      <c r="AI1435" s="777" t="s">
        <v>308</v>
      </c>
      <c r="AJ1435" s="778">
        <v>45</v>
      </c>
      <c r="AK1435" s="779"/>
      <c r="AL1435" s="778"/>
      <c r="AM1435" s="780">
        <v>162</v>
      </c>
      <c r="AN1435" s="780"/>
      <c r="AO1435" s="780"/>
      <c r="AP1435" s="780">
        <v>162</v>
      </c>
      <c r="AQ1435" s="780">
        <v>162</v>
      </c>
      <c r="AR1435" s="780">
        <v>162</v>
      </c>
      <c r="AS1435" s="780"/>
      <c r="AT1435" s="780"/>
      <c r="AU1435" s="780"/>
      <c r="AV1435" s="780"/>
      <c r="AW1435" s="780"/>
      <c r="AX1435" s="780"/>
      <c r="AY1435" s="780"/>
      <c r="AZ1435" s="780"/>
      <c r="BA1435" s="780"/>
      <c r="BB1435" s="780">
        <v>0</v>
      </c>
      <c r="BC1435" s="780">
        <v>0</v>
      </c>
      <c r="BD1435" s="780">
        <v>0</v>
      </c>
      <c r="BE1435" s="780">
        <v>0</v>
      </c>
      <c r="BF1435" s="780">
        <v>162</v>
      </c>
      <c r="BG1435" s="780">
        <v>0</v>
      </c>
      <c r="BH1435" s="780">
        <v>0</v>
      </c>
      <c r="BI1435" s="780">
        <v>162</v>
      </c>
      <c r="BJ1435" s="780"/>
      <c r="BK1435" s="780">
        <v>162</v>
      </c>
      <c r="BL1435" s="780">
        <v>162</v>
      </c>
      <c r="BM1435" s="780">
        <v>162</v>
      </c>
      <c r="BN1435" s="780" t="s">
        <v>308</v>
      </c>
      <c r="BO1435" s="780" t="s">
        <v>308</v>
      </c>
      <c r="BP1435" s="780" t="s">
        <v>308</v>
      </c>
      <c r="BQ1435" s="780" t="s">
        <v>308</v>
      </c>
      <c r="BR1435" s="780"/>
      <c r="BS1435" s="780">
        <v>162</v>
      </c>
      <c r="BT1435" s="780"/>
      <c r="BU1435" s="780">
        <v>162</v>
      </c>
      <c r="BV1435" s="780">
        <v>162</v>
      </c>
      <c r="BW1435" s="780">
        <v>162</v>
      </c>
      <c r="BX1435" s="780">
        <v>162</v>
      </c>
      <c r="BY1435" s="780">
        <v>162</v>
      </c>
      <c r="BZ1435" s="780">
        <v>162</v>
      </c>
      <c r="CA1435" s="780"/>
      <c r="CB1435" s="780"/>
      <c r="CC1435" s="780"/>
      <c r="CD1435" s="780"/>
      <c r="CE1435" s="780"/>
      <c r="CF1435" s="780"/>
      <c r="CG1435" s="780"/>
      <c r="CH1435" s="780"/>
      <c r="CI1435" s="780"/>
      <c r="CJ1435" s="780"/>
      <c r="CK1435" s="773">
        <v>162</v>
      </c>
      <c r="CL1435" s="773">
        <v>162</v>
      </c>
      <c r="CM1435" s="773" t="s">
        <v>397</v>
      </c>
      <c r="CN1435" s="773" t="s">
        <v>397</v>
      </c>
      <c r="CO1435" s="773">
        <v>162</v>
      </c>
      <c r="CP1435" s="773">
        <v>162</v>
      </c>
      <c r="CQ1435" s="773">
        <v>162</v>
      </c>
      <c r="CR1435" s="772">
        <v>162</v>
      </c>
      <c r="CS1435" s="898"/>
      <c r="CT1435" s="782" t="s">
        <v>308</v>
      </c>
      <c r="CU1435" s="783" t="s">
        <v>308</v>
      </c>
      <c r="CV1435" s="774"/>
      <c r="CW1435" s="774"/>
      <c r="CX1435" s="782">
        <v>46282</v>
      </c>
      <c r="CY1435" s="784" t="s">
        <v>1797</v>
      </c>
      <c r="CZ1435" s="784">
        <v>0</v>
      </c>
      <c r="DA1435" s="785">
        <v>46259</v>
      </c>
      <c r="DB1435" s="785" t="s">
        <v>615</v>
      </c>
      <c r="DC1435" s="785" t="s">
        <v>2582</v>
      </c>
      <c r="DD1435" s="785" t="s">
        <v>397</v>
      </c>
      <c r="DE1435" s="785">
        <v>0</v>
      </c>
      <c r="DF1435" s="785">
        <v>0</v>
      </c>
      <c r="DG1435" s="785">
        <v>0</v>
      </c>
      <c r="DH1435" s="786">
        <v>0</v>
      </c>
      <c r="DI1435" s="774" t="s">
        <v>397</v>
      </c>
      <c r="DJ1435" s="774" t="s">
        <v>390</v>
      </c>
      <c r="DK1435" s="774" t="s">
        <v>390</v>
      </c>
      <c r="DL1435" s="774">
        <v>46300</v>
      </c>
      <c r="DM1435" s="774">
        <v>46301</v>
      </c>
      <c r="DN1435" s="774">
        <v>46301</v>
      </c>
      <c r="DO1435" s="787">
        <v>0</v>
      </c>
      <c r="DP1435" s="774">
        <v>46318</v>
      </c>
      <c r="DQ1435" s="776">
        <v>46318</v>
      </c>
      <c r="DR1435" s="774">
        <v>46318</v>
      </c>
      <c r="DS1435" s="786">
        <v>46318</v>
      </c>
      <c r="DT1435" s="752">
        <v>46318</v>
      </c>
      <c r="DU1435" s="753">
        <v>-11</v>
      </c>
      <c r="DV1435" s="753" t="s">
        <v>308</v>
      </c>
      <c r="DW1435" s="754">
        <v>46304</v>
      </c>
      <c r="DX1435" s="755">
        <v>46307</v>
      </c>
      <c r="DY1435" s="754" t="e">
        <v>#VALUE!</v>
      </c>
      <c r="DZ1435" s="754" t="e">
        <v>#VALUE!</v>
      </c>
      <c r="EA1435" s="754"/>
      <c r="EB1435" s="754"/>
      <c r="HA1435" s="756" t="s">
        <v>397</v>
      </c>
      <c r="HB1435" s="756" t="s">
        <v>397</v>
      </c>
      <c r="HC1435" s="756" t="s">
        <v>397</v>
      </c>
      <c r="HD1435" s="756" t="s">
        <v>397</v>
      </c>
      <c r="HE1435" s="756" t="s">
        <v>397</v>
      </c>
      <c r="HF1435" s="756" t="s">
        <v>397</v>
      </c>
      <c r="HG1435" s="756" t="s">
        <v>397</v>
      </c>
      <c r="HH1435" s="756" t="s">
        <v>397</v>
      </c>
      <c r="HI1435" s="756" t="s">
        <v>397</v>
      </c>
      <c r="HJ1435" s="756" t="s">
        <v>397</v>
      </c>
      <c r="HK1435"/>
      <c r="HL1435"/>
      <c r="HM1435"/>
      <c r="HN1435" s="756" t="str">
        <f t="shared" si="47"/>
        <v>AUTO PRINT</v>
      </c>
      <c r="HO1435"/>
      <c r="HP1435" s="757" t="s">
        <v>572</v>
      </c>
      <c r="HQ1435" s="757" t="s">
        <v>572</v>
      </c>
      <c r="HR1435" s="757" t="s">
        <v>572</v>
      </c>
      <c r="HS1435"/>
      <c r="HW1435" s="758"/>
      <c r="HX1435"/>
      <c r="HY1435" s="759" t="s">
        <v>3367</v>
      </c>
      <c r="HZ1435" s="759" t="s">
        <v>3367</v>
      </c>
      <c r="IA1435" s="759" t="s">
        <v>3367</v>
      </c>
      <c r="IC1435" s="760" t="s">
        <v>3368</v>
      </c>
      <c r="ID1435" s="760" t="s">
        <v>3368</v>
      </c>
      <c r="IE1435" s="760" t="s">
        <v>572</v>
      </c>
      <c r="IF1435" s="761" t="s">
        <v>3368</v>
      </c>
      <c r="IG1435" s="619" t="str">
        <f t="shared" si="48"/>
        <v>AUTO PRINTING</v>
      </c>
      <c r="II1435" s="761" t="s">
        <v>572</v>
      </c>
      <c r="IK1435" s="761" t="str">
        <f>IFERROR(VLOOKUP($M1435,#REF!,13,0),"IN HOUSE (MANUAL)")</f>
        <v>IN HOUSE (MANUAL)</v>
      </c>
      <c r="IM1435" s="760" t="s">
        <v>572</v>
      </c>
      <c r="IN1435" s="760" t="s">
        <v>572</v>
      </c>
      <c r="IO1435" s="760" t="s">
        <v>572</v>
      </c>
      <c r="IQ1435" s="760" t="s">
        <v>572</v>
      </c>
      <c r="IR1435" s="760" t="s">
        <v>572</v>
      </c>
      <c r="IT1435" s="760" t="s">
        <v>572</v>
      </c>
      <c r="IV1435" s="760" t="s">
        <v>572</v>
      </c>
      <c r="IW1435" s="760" t="s">
        <v>572</v>
      </c>
      <c r="IY1435" s="760" t="s">
        <v>572</v>
      </c>
      <c r="IZ1435" s="760" t="s">
        <v>572</v>
      </c>
      <c r="JB1435" s="760" t="s">
        <v>572</v>
      </c>
      <c r="JC1435" s="760" t="s">
        <v>572</v>
      </c>
      <c r="JE1435" s="760" t="s">
        <v>572</v>
      </c>
      <c r="JF1435" s="760" t="s">
        <v>572</v>
      </c>
    </row>
    <row r="1436" spans="1:266" ht="17.25" customHeight="1" x14ac:dyDescent="0.35">
      <c r="A1436" s="618" t="s">
        <v>2787</v>
      </c>
      <c r="B1436" s="730">
        <v>85</v>
      </c>
      <c r="C1436" s="730" t="s">
        <v>2553</v>
      </c>
      <c r="D1436" s="730" t="s">
        <v>2553</v>
      </c>
      <c r="E1436" s="730">
        <v>24</v>
      </c>
      <c r="F1436" s="731" t="s">
        <v>2030</v>
      </c>
      <c r="G1436" s="732">
        <v>1</v>
      </c>
      <c r="H1436" s="733">
        <v>46238</v>
      </c>
      <c r="I1436" s="730">
        <v>42</v>
      </c>
      <c r="J1436" s="730" t="s">
        <v>308</v>
      </c>
      <c r="K1436" s="730">
        <v>43</v>
      </c>
      <c r="L1436" s="730" t="s">
        <v>2788</v>
      </c>
      <c r="M1436" s="772" t="s">
        <v>2787</v>
      </c>
      <c r="N1436" s="772" t="s">
        <v>390</v>
      </c>
      <c r="O1436" s="772" t="s">
        <v>390</v>
      </c>
      <c r="P1436" s="772" t="s">
        <v>390</v>
      </c>
      <c r="Q1436" s="772">
        <v>0</v>
      </c>
      <c r="R1436" s="772" t="s">
        <v>2475</v>
      </c>
      <c r="S1436" s="772"/>
      <c r="T1436" s="772" t="s">
        <v>2618</v>
      </c>
      <c r="U1436" s="772">
        <v>880</v>
      </c>
      <c r="V1436" s="772" t="s">
        <v>308</v>
      </c>
      <c r="W1436" s="772" t="s">
        <v>218</v>
      </c>
      <c r="X1436" s="773">
        <v>540</v>
      </c>
      <c r="Y1436" s="772"/>
      <c r="Z1436" s="774"/>
      <c r="AA1436" s="772" t="s">
        <v>53</v>
      </c>
      <c r="AB1436" s="772" t="s">
        <v>863</v>
      </c>
      <c r="AC1436" s="772" t="s">
        <v>608</v>
      </c>
      <c r="AD1436" s="772">
        <v>540</v>
      </c>
      <c r="AE1436" s="775">
        <v>540</v>
      </c>
      <c r="AF1436" s="776">
        <v>46302</v>
      </c>
      <c r="AG1436" s="777"/>
      <c r="AH1436" s="777"/>
      <c r="AI1436" s="777" t="s">
        <v>308</v>
      </c>
      <c r="AJ1436" s="778">
        <v>46</v>
      </c>
      <c r="AK1436" s="779"/>
      <c r="AL1436" s="778"/>
      <c r="AM1436" s="780">
        <v>540</v>
      </c>
      <c r="AN1436" s="780"/>
      <c r="AO1436" s="780"/>
      <c r="AP1436" s="780">
        <v>540</v>
      </c>
      <c r="AQ1436" s="780">
        <v>540</v>
      </c>
      <c r="AR1436" s="780">
        <v>540</v>
      </c>
      <c r="AS1436" s="780"/>
      <c r="AT1436" s="780"/>
      <c r="AU1436" s="780"/>
      <c r="AV1436" s="780"/>
      <c r="AW1436" s="780"/>
      <c r="AX1436" s="780"/>
      <c r="AY1436" s="780"/>
      <c r="AZ1436" s="780"/>
      <c r="BA1436" s="780"/>
      <c r="BB1436" s="780">
        <v>0</v>
      </c>
      <c r="BC1436" s="780">
        <v>0</v>
      </c>
      <c r="BD1436" s="780">
        <v>0</v>
      </c>
      <c r="BE1436" s="780">
        <v>0</v>
      </c>
      <c r="BF1436" s="780">
        <v>540</v>
      </c>
      <c r="BG1436" s="780">
        <v>0</v>
      </c>
      <c r="BH1436" s="780">
        <v>0</v>
      </c>
      <c r="BI1436" s="780">
        <v>540</v>
      </c>
      <c r="BJ1436" s="780"/>
      <c r="BK1436" s="780">
        <v>540</v>
      </c>
      <c r="BL1436" s="780">
        <v>540</v>
      </c>
      <c r="BM1436" s="780">
        <v>540</v>
      </c>
      <c r="BN1436" s="780" t="s">
        <v>308</v>
      </c>
      <c r="BO1436" s="780" t="s">
        <v>308</v>
      </c>
      <c r="BP1436" s="780" t="s">
        <v>308</v>
      </c>
      <c r="BQ1436" s="780" t="s">
        <v>308</v>
      </c>
      <c r="BR1436" s="780"/>
      <c r="BS1436" s="780">
        <v>540</v>
      </c>
      <c r="BT1436" s="780"/>
      <c r="BU1436" s="780">
        <v>540</v>
      </c>
      <c r="BV1436" s="780">
        <v>540</v>
      </c>
      <c r="BW1436" s="780">
        <v>540</v>
      </c>
      <c r="BX1436" s="780">
        <v>540</v>
      </c>
      <c r="BY1436" s="780">
        <v>540</v>
      </c>
      <c r="BZ1436" s="780">
        <v>540</v>
      </c>
      <c r="CA1436" s="780"/>
      <c r="CB1436" s="780"/>
      <c r="CC1436" s="780"/>
      <c r="CD1436" s="780"/>
      <c r="CE1436" s="780"/>
      <c r="CF1436" s="780"/>
      <c r="CG1436" s="780"/>
      <c r="CH1436" s="780"/>
      <c r="CI1436" s="780"/>
      <c r="CJ1436" s="780"/>
      <c r="CK1436" s="773">
        <v>540</v>
      </c>
      <c r="CL1436" s="773">
        <v>540</v>
      </c>
      <c r="CM1436" s="773" t="s">
        <v>397</v>
      </c>
      <c r="CN1436" s="773" t="s">
        <v>397</v>
      </c>
      <c r="CO1436" s="773">
        <v>540</v>
      </c>
      <c r="CP1436" s="773">
        <v>540</v>
      </c>
      <c r="CQ1436" s="773">
        <v>540</v>
      </c>
      <c r="CR1436" s="772">
        <v>540</v>
      </c>
      <c r="CS1436" s="781"/>
      <c r="CT1436" s="782" t="s">
        <v>308</v>
      </c>
      <c r="CU1436" s="783" t="s">
        <v>308</v>
      </c>
      <c r="CV1436" s="774"/>
      <c r="CW1436" s="774"/>
      <c r="CX1436" s="782">
        <v>46282</v>
      </c>
      <c r="CY1436" s="784" t="s">
        <v>2328</v>
      </c>
      <c r="CZ1436" s="784" t="s">
        <v>308</v>
      </c>
      <c r="DA1436" s="785">
        <v>46261</v>
      </c>
      <c r="DB1436" s="785" t="s">
        <v>615</v>
      </c>
      <c r="DC1436" s="785" t="s">
        <v>2024</v>
      </c>
      <c r="DD1436" s="785" t="s">
        <v>397</v>
      </c>
      <c r="DE1436" s="785">
        <v>46282</v>
      </c>
      <c r="DF1436" s="785">
        <v>46277</v>
      </c>
      <c r="DG1436" s="785" t="s">
        <v>390</v>
      </c>
      <c r="DH1436" s="786">
        <v>0</v>
      </c>
      <c r="DI1436" s="774" t="s">
        <v>397</v>
      </c>
      <c r="DJ1436" s="774">
        <v>46272</v>
      </c>
      <c r="DK1436" s="774">
        <v>46272</v>
      </c>
      <c r="DL1436" s="774">
        <v>46300</v>
      </c>
      <c r="DM1436" s="774">
        <v>46301</v>
      </c>
      <c r="DN1436" s="774">
        <v>46301</v>
      </c>
      <c r="DO1436" s="804" t="s">
        <v>308</v>
      </c>
      <c r="DP1436" s="774">
        <v>46318</v>
      </c>
      <c r="DQ1436" s="776">
        <v>46318</v>
      </c>
      <c r="DR1436" s="774">
        <v>46318</v>
      </c>
      <c r="DS1436" s="786">
        <v>46318</v>
      </c>
      <c r="DT1436" s="752">
        <v>46318</v>
      </c>
      <c r="DU1436" s="753">
        <v>-11</v>
      </c>
      <c r="DV1436" s="753" t="s">
        <v>308</v>
      </c>
      <c r="DW1436" s="754">
        <v>46307</v>
      </c>
      <c r="DX1436" s="755">
        <v>46307</v>
      </c>
      <c r="DY1436" s="754" t="e">
        <v>#VALUE!</v>
      </c>
      <c r="DZ1436" s="754" t="e">
        <v>#VALUE!</v>
      </c>
      <c r="EA1436" s="754"/>
      <c r="EB1436" s="754"/>
      <c r="HA1436" s="756" t="s">
        <v>397</v>
      </c>
      <c r="HB1436" s="756" t="s">
        <v>397</v>
      </c>
      <c r="HC1436" s="756" t="s">
        <v>397</v>
      </c>
      <c r="HD1436" s="756" t="s">
        <v>397</v>
      </c>
      <c r="HE1436" s="756" t="s">
        <v>397</v>
      </c>
      <c r="HF1436" s="756" t="s">
        <v>397</v>
      </c>
      <c r="HG1436" s="756" t="s">
        <v>397</v>
      </c>
      <c r="HH1436" s="756" t="s">
        <v>397</v>
      </c>
      <c r="HI1436" s="756" t="s">
        <v>397</v>
      </c>
      <c r="HJ1436" s="756" t="s">
        <v>397</v>
      </c>
      <c r="HK1436"/>
      <c r="HL1436"/>
      <c r="HM1436"/>
      <c r="HN1436" s="756" t="str">
        <f t="shared" si="47"/>
        <v>AUTO PRINT</v>
      </c>
      <c r="HO1436"/>
      <c r="HP1436" s="757" t="s">
        <v>572</v>
      </c>
      <c r="HQ1436" s="757" t="s">
        <v>572</v>
      </c>
      <c r="HR1436" s="757" t="s">
        <v>572</v>
      </c>
      <c r="HS1436"/>
      <c r="HW1436" s="758"/>
      <c r="HX1436"/>
      <c r="HY1436" s="759" t="s">
        <v>3367</v>
      </c>
      <c r="HZ1436" s="759" t="s">
        <v>3367</v>
      </c>
      <c r="IA1436" s="759" t="s">
        <v>3367</v>
      </c>
      <c r="IC1436" s="760" t="s">
        <v>3368</v>
      </c>
      <c r="ID1436" s="760" t="s">
        <v>3368</v>
      </c>
      <c r="IE1436" s="760" t="s">
        <v>572</v>
      </c>
      <c r="IF1436" s="761" t="s">
        <v>3368</v>
      </c>
      <c r="IG1436" s="619" t="str">
        <f t="shared" si="48"/>
        <v>AUTO PRINTING</v>
      </c>
      <c r="II1436" s="761" t="s">
        <v>572</v>
      </c>
      <c r="IK1436" s="761" t="str">
        <f>IFERROR(VLOOKUP($M1436,#REF!,13,0),"IN HOUSE (MANUAL)")</f>
        <v>IN HOUSE (MANUAL)</v>
      </c>
      <c r="IM1436" s="760" t="s">
        <v>572</v>
      </c>
      <c r="IN1436" s="760" t="s">
        <v>572</v>
      </c>
      <c r="IO1436" s="760" t="s">
        <v>572</v>
      </c>
      <c r="IQ1436" s="760" t="s">
        <v>572</v>
      </c>
      <c r="IR1436" s="760" t="s">
        <v>572</v>
      </c>
      <c r="IT1436" s="760" t="s">
        <v>572</v>
      </c>
      <c r="IV1436" s="760" t="s">
        <v>572</v>
      </c>
      <c r="IW1436" s="760" t="s">
        <v>572</v>
      </c>
      <c r="IY1436" s="760" t="s">
        <v>572</v>
      </c>
      <c r="IZ1436" s="760" t="s">
        <v>572</v>
      </c>
      <c r="JB1436" s="760" t="s">
        <v>572</v>
      </c>
      <c r="JC1436" s="760" t="s">
        <v>572</v>
      </c>
      <c r="JE1436" s="760" t="s">
        <v>572</v>
      </c>
      <c r="JF1436" s="760" t="s">
        <v>572</v>
      </c>
    </row>
    <row r="1437" spans="1:266" ht="17.25" customHeight="1" x14ac:dyDescent="0.35">
      <c r="A1437" s="618" t="s">
        <v>2789</v>
      </c>
      <c r="B1437" s="730">
        <v>86</v>
      </c>
      <c r="C1437" s="730" t="s">
        <v>2553</v>
      </c>
      <c r="D1437" s="730" t="s">
        <v>2553</v>
      </c>
      <c r="E1437" s="730">
        <v>24</v>
      </c>
      <c r="F1437" s="731" t="s">
        <v>2030</v>
      </c>
      <c r="G1437" s="732">
        <v>1</v>
      </c>
      <c r="H1437" s="733">
        <v>46238</v>
      </c>
      <c r="I1437" s="730">
        <v>42</v>
      </c>
      <c r="J1437" s="730" t="s">
        <v>308</v>
      </c>
      <c r="K1437" s="730">
        <v>43</v>
      </c>
      <c r="L1437" s="730" t="s">
        <v>2790</v>
      </c>
      <c r="M1437" s="772" t="s">
        <v>2789</v>
      </c>
      <c r="N1437" s="772" t="s">
        <v>390</v>
      </c>
      <c r="O1437" s="772" t="s">
        <v>390</v>
      </c>
      <c r="P1437" s="772" t="s">
        <v>390</v>
      </c>
      <c r="Q1437" s="772">
        <v>0</v>
      </c>
      <c r="R1437" s="772" t="s">
        <v>2475</v>
      </c>
      <c r="S1437" s="772"/>
      <c r="T1437" s="772" t="s">
        <v>2618</v>
      </c>
      <c r="U1437" s="772">
        <v>880</v>
      </c>
      <c r="V1437" s="772" t="s">
        <v>308</v>
      </c>
      <c r="W1437" s="772" t="s">
        <v>218</v>
      </c>
      <c r="X1437" s="773">
        <v>900</v>
      </c>
      <c r="Y1437" s="772"/>
      <c r="Z1437" s="774"/>
      <c r="AA1437" s="772" t="s">
        <v>53</v>
      </c>
      <c r="AB1437" s="772" t="s">
        <v>863</v>
      </c>
      <c r="AC1437" s="772" t="s">
        <v>608</v>
      </c>
      <c r="AD1437" s="772">
        <v>900</v>
      </c>
      <c r="AE1437" s="775">
        <v>900</v>
      </c>
      <c r="AF1437" s="776">
        <v>46302</v>
      </c>
      <c r="AG1437" s="777"/>
      <c r="AH1437" s="777"/>
      <c r="AI1437" s="777" t="s">
        <v>308</v>
      </c>
      <c r="AJ1437" s="778">
        <v>47</v>
      </c>
      <c r="AK1437" s="779"/>
      <c r="AL1437" s="778"/>
      <c r="AM1437" s="780">
        <v>900</v>
      </c>
      <c r="AN1437" s="780"/>
      <c r="AO1437" s="780"/>
      <c r="AP1437" s="780">
        <v>900</v>
      </c>
      <c r="AQ1437" s="780">
        <v>900</v>
      </c>
      <c r="AR1437" s="780">
        <v>900</v>
      </c>
      <c r="AS1437" s="780"/>
      <c r="AT1437" s="780"/>
      <c r="AU1437" s="780"/>
      <c r="AV1437" s="780"/>
      <c r="AW1437" s="780"/>
      <c r="AX1437" s="780"/>
      <c r="AY1437" s="780"/>
      <c r="AZ1437" s="780"/>
      <c r="BA1437" s="780"/>
      <c r="BB1437" s="780">
        <v>0</v>
      </c>
      <c r="BC1437" s="780">
        <v>0</v>
      </c>
      <c r="BD1437" s="780">
        <v>0</v>
      </c>
      <c r="BE1437" s="780">
        <v>0</v>
      </c>
      <c r="BF1437" s="780">
        <v>900</v>
      </c>
      <c r="BG1437" s="780">
        <v>0</v>
      </c>
      <c r="BH1437" s="780">
        <v>0</v>
      </c>
      <c r="BI1437" s="780">
        <v>900</v>
      </c>
      <c r="BJ1437" s="780"/>
      <c r="BK1437" s="780">
        <v>900</v>
      </c>
      <c r="BL1437" s="780">
        <v>900</v>
      </c>
      <c r="BM1437" s="780">
        <v>900</v>
      </c>
      <c r="BN1437" s="780" t="s">
        <v>308</v>
      </c>
      <c r="BO1437" s="780" t="s">
        <v>308</v>
      </c>
      <c r="BP1437" s="780" t="s">
        <v>308</v>
      </c>
      <c r="BQ1437" s="780" t="s">
        <v>308</v>
      </c>
      <c r="BR1437" s="780"/>
      <c r="BS1437" s="780">
        <v>900</v>
      </c>
      <c r="BT1437" s="780"/>
      <c r="BU1437" s="780">
        <v>900</v>
      </c>
      <c r="BV1437" s="780">
        <v>900</v>
      </c>
      <c r="BW1437" s="780">
        <v>900</v>
      </c>
      <c r="BX1437" s="780">
        <v>900</v>
      </c>
      <c r="BY1437" s="780">
        <v>900</v>
      </c>
      <c r="BZ1437" s="780">
        <v>900</v>
      </c>
      <c r="CA1437" s="780"/>
      <c r="CB1437" s="780"/>
      <c r="CC1437" s="780"/>
      <c r="CD1437" s="780"/>
      <c r="CE1437" s="780"/>
      <c r="CF1437" s="780"/>
      <c r="CG1437" s="780"/>
      <c r="CH1437" s="780"/>
      <c r="CI1437" s="780"/>
      <c r="CJ1437" s="780"/>
      <c r="CK1437" s="773">
        <v>900</v>
      </c>
      <c r="CL1437" s="773">
        <v>900</v>
      </c>
      <c r="CM1437" s="773" t="s">
        <v>397</v>
      </c>
      <c r="CN1437" s="773" t="s">
        <v>397</v>
      </c>
      <c r="CO1437" s="773">
        <v>900</v>
      </c>
      <c r="CP1437" s="773">
        <v>900</v>
      </c>
      <c r="CQ1437" s="773">
        <v>900</v>
      </c>
      <c r="CR1437" s="772">
        <v>900</v>
      </c>
      <c r="CS1437" s="781"/>
      <c r="CT1437" s="782" t="s">
        <v>308</v>
      </c>
      <c r="CU1437" s="783" t="s">
        <v>308</v>
      </c>
      <c r="CV1437" s="774"/>
      <c r="CW1437" s="774"/>
      <c r="CX1437" s="782">
        <v>46282</v>
      </c>
      <c r="CY1437" s="784" t="s">
        <v>2328</v>
      </c>
      <c r="CZ1437" s="784" t="s">
        <v>308</v>
      </c>
      <c r="DA1437" s="785">
        <v>46261</v>
      </c>
      <c r="DB1437" s="785" t="s">
        <v>615</v>
      </c>
      <c r="DC1437" s="785" t="s">
        <v>2024</v>
      </c>
      <c r="DD1437" s="785" t="s">
        <v>397</v>
      </c>
      <c r="DE1437" s="785">
        <v>46282</v>
      </c>
      <c r="DF1437" s="785">
        <v>46277</v>
      </c>
      <c r="DG1437" s="785" t="s">
        <v>390</v>
      </c>
      <c r="DH1437" s="786">
        <v>0</v>
      </c>
      <c r="DI1437" s="774" t="s">
        <v>397</v>
      </c>
      <c r="DJ1437" s="774">
        <v>46272</v>
      </c>
      <c r="DK1437" s="774">
        <v>46272</v>
      </c>
      <c r="DL1437" s="774">
        <v>46300</v>
      </c>
      <c r="DM1437" s="774">
        <v>46302</v>
      </c>
      <c r="DN1437" s="774">
        <v>46302</v>
      </c>
      <c r="DO1437" s="804" t="s">
        <v>308</v>
      </c>
      <c r="DP1437" s="774">
        <v>46318</v>
      </c>
      <c r="DQ1437" s="776">
        <v>46318</v>
      </c>
      <c r="DR1437" s="774">
        <v>46318</v>
      </c>
      <c r="DS1437" s="786">
        <v>46318</v>
      </c>
      <c r="DT1437" s="752">
        <v>46318</v>
      </c>
      <c r="DU1437" s="753">
        <v>-10</v>
      </c>
      <c r="DV1437" s="753" t="s">
        <v>308</v>
      </c>
      <c r="DW1437" s="754">
        <v>46307</v>
      </c>
      <c r="DX1437" s="755">
        <v>46308</v>
      </c>
      <c r="DY1437" s="754" t="e">
        <v>#VALUE!</v>
      </c>
      <c r="DZ1437" s="754" t="e">
        <v>#VALUE!</v>
      </c>
      <c r="EA1437" s="754"/>
      <c r="EB1437" s="754"/>
      <c r="HA1437" s="756" t="s">
        <v>397</v>
      </c>
      <c r="HB1437" s="756" t="s">
        <v>397</v>
      </c>
      <c r="HC1437" s="756" t="s">
        <v>397</v>
      </c>
      <c r="HD1437" s="756" t="s">
        <v>397</v>
      </c>
      <c r="HE1437" s="756" t="s">
        <v>397</v>
      </c>
      <c r="HF1437" s="756" t="s">
        <v>397</v>
      </c>
      <c r="HG1437" s="756" t="s">
        <v>397</v>
      </c>
      <c r="HH1437" s="756" t="s">
        <v>397</v>
      </c>
      <c r="HI1437" s="756" t="s">
        <v>397</v>
      </c>
      <c r="HJ1437" s="756" t="s">
        <v>397</v>
      </c>
      <c r="HK1437"/>
      <c r="HL1437"/>
      <c r="HM1437"/>
      <c r="HN1437" s="756" t="str">
        <f t="shared" si="47"/>
        <v>AUTO PRINT</v>
      </c>
      <c r="HO1437"/>
      <c r="HP1437" s="757" t="s">
        <v>572</v>
      </c>
      <c r="HQ1437" s="757" t="s">
        <v>572</v>
      </c>
      <c r="HR1437" s="757" t="s">
        <v>572</v>
      </c>
      <c r="HS1437"/>
      <c r="HW1437" s="758"/>
      <c r="HX1437"/>
      <c r="HY1437" s="759" t="s">
        <v>3367</v>
      </c>
      <c r="HZ1437" s="759" t="s">
        <v>3367</v>
      </c>
      <c r="IA1437" s="759" t="s">
        <v>3367</v>
      </c>
      <c r="IC1437" s="760" t="s">
        <v>3368</v>
      </c>
      <c r="ID1437" s="760" t="s">
        <v>3368</v>
      </c>
      <c r="IE1437" s="760" t="s">
        <v>572</v>
      </c>
      <c r="IF1437" s="761" t="s">
        <v>3368</v>
      </c>
      <c r="IG1437" s="619" t="str">
        <f t="shared" si="48"/>
        <v>AUTO PRINTING</v>
      </c>
      <c r="II1437" s="761" t="s">
        <v>572</v>
      </c>
      <c r="IK1437" s="761" t="str">
        <f>IFERROR(VLOOKUP($M1437,#REF!,13,0),"IN HOUSE (MANUAL)")</f>
        <v>IN HOUSE (MANUAL)</v>
      </c>
      <c r="IM1437" s="760" t="s">
        <v>572</v>
      </c>
      <c r="IN1437" s="760" t="s">
        <v>572</v>
      </c>
      <c r="IO1437" s="760" t="s">
        <v>572</v>
      </c>
      <c r="IQ1437" s="760" t="s">
        <v>572</v>
      </c>
      <c r="IR1437" s="760" t="s">
        <v>572</v>
      </c>
      <c r="IT1437" s="760" t="s">
        <v>572</v>
      </c>
      <c r="IV1437" s="760" t="s">
        <v>572</v>
      </c>
      <c r="IW1437" s="760" t="s">
        <v>572</v>
      </c>
      <c r="IY1437" s="760" t="s">
        <v>572</v>
      </c>
      <c r="IZ1437" s="760" t="s">
        <v>572</v>
      </c>
      <c r="JB1437" s="760" t="s">
        <v>572</v>
      </c>
      <c r="JC1437" s="760" t="s">
        <v>572</v>
      </c>
      <c r="JE1437" s="760" t="s">
        <v>572</v>
      </c>
      <c r="JF1437" s="760" t="s">
        <v>572</v>
      </c>
    </row>
    <row r="1438" spans="1:266" ht="17.25" customHeight="1" x14ac:dyDescent="0.35">
      <c r="A1438" s="618" t="s">
        <v>2791</v>
      </c>
      <c r="B1438" s="730">
        <v>87</v>
      </c>
      <c r="C1438" s="730" t="s">
        <v>2553</v>
      </c>
      <c r="D1438" s="730" t="s">
        <v>2553</v>
      </c>
      <c r="E1438" s="730">
        <v>24</v>
      </c>
      <c r="F1438" s="731" t="s">
        <v>2030</v>
      </c>
      <c r="G1438" s="732">
        <v>1</v>
      </c>
      <c r="H1438" s="733">
        <v>46238</v>
      </c>
      <c r="I1438" s="730">
        <v>42</v>
      </c>
      <c r="J1438" s="730" t="s">
        <v>308</v>
      </c>
      <c r="K1438" s="730">
        <v>43</v>
      </c>
      <c r="L1438" s="730" t="s">
        <v>2792</v>
      </c>
      <c r="M1438" s="772" t="s">
        <v>2791</v>
      </c>
      <c r="N1438" s="772" t="s">
        <v>390</v>
      </c>
      <c r="O1438" s="772" t="s">
        <v>390</v>
      </c>
      <c r="P1438" s="772" t="s">
        <v>390</v>
      </c>
      <c r="Q1438" s="772">
        <v>0</v>
      </c>
      <c r="R1438" s="772" t="s">
        <v>2475</v>
      </c>
      <c r="S1438" s="772"/>
      <c r="T1438" s="772" t="s">
        <v>2618</v>
      </c>
      <c r="U1438" s="772">
        <v>880</v>
      </c>
      <c r="V1438" s="772" t="s">
        <v>308</v>
      </c>
      <c r="W1438" s="772" t="s">
        <v>218</v>
      </c>
      <c r="X1438" s="773">
        <v>900</v>
      </c>
      <c r="Y1438" s="772"/>
      <c r="Z1438" s="774"/>
      <c r="AA1438" s="772" t="s">
        <v>53</v>
      </c>
      <c r="AB1438" s="772" t="s">
        <v>863</v>
      </c>
      <c r="AC1438" s="772" t="s">
        <v>608</v>
      </c>
      <c r="AD1438" s="772">
        <v>900</v>
      </c>
      <c r="AE1438" s="775">
        <v>900</v>
      </c>
      <c r="AF1438" s="776">
        <v>46302</v>
      </c>
      <c r="AG1438" s="777"/>
      <c r="AH1438" s="777"/>
      <c r="AI1438" s="777" t="s">
        <v>308</v>
      </c>
      <c r="AJ1438" s="778">
        <v>48</v>
      </c>
      <c r="AK1438" s="779"/>
      <c r="AL1438" s="778"/>
      <c r="AM1438" s="780">
        <v>900</v>
      </c>
      <c r="AN1438" s="780"/>
      <c r="AO1438" s="780"/>
      <c r="AP1438" s="780">
        <v>900</v>
      </c>
      <c r="AQ1438" s="780">
        <v>900</v>
      </c>
      <c r="AR1438" s="780">
        <v>900</v>
      </c>
      <c r="AS1438" s="780"/>
      <c r="AT1438" s="780"/>
      <c r="AU1438" s="780"/>
      <c r="AV1438" s="780"/>
      <c r="AW1438" s="780"/>
      <c r="AX1438" s="780"/>
      <c r="AY1438" s="780"/>
      <c r="AZ1438" s="780"/>
      <c r="BA1438" s="780"/>
      <c r="BB1438" s="780">
        <v>0</v>
      </c>
      <c r="BC1438" s="780">
        <v>0</v>
      </c>
      <c r="BD1438" s="780">
        <v>0</v>
      </c>
      <c r="BE1438" s="780">
        <v>0</v>
      </c>
      <c r="BF1438" s="780">
        <v>900</v>
      </c>
      <c r="BG1438" s="780">
        <v>0</v>
      </c>
      <c r="BH1438" s="780">
        <v>0</v>
      </c>
      <c r="BI1438" s="780">
        <v>900</v>
      </c>
      <c r="BJ1438" s="780"/>
      <c r="BK1438" s="780">
        <v>900</v>
      </c>
      <c r="BL1438" s="780">
        <v>900</v>
      </c>
      <c r="BM1438" s="780">
        <v>900</v>
      </c>
      <c r="BN1438" s="780" t="s">
        <v>308</v>
      </c>
      <c r="BO1438" s="780" t="s">
        <v>308</v>
      </c>
      <c r="BP1438" s="780" t="s">
        <v>308</v>
      </c>
      <c r="BQ1438" s="780" t="s">
        <v>308</v>
      </c>
      <c r="BR1438" s="780"/>
      <c r="BS1438" s="780">
        <v>900</v>
      </c>
      <c r="BT1438" s="780"/>
      <c r="BU1438" s="780">
        <v>900</v>
      </c>
      <c r="BV1438" s="780">
        <v>900</v>
      </c>
      <c r="BW1438" s="780">
        <v>900</v>
      </c>
      <c r="BX1438" s="780">
        <v>900</v>
      </c>
      <c r="BY1438" s="780">
        <v>900</v>
      </c>
      <c r="BZ1438" s="780">
        <v>900</v>
      </c>
      <c r="CA1438" s="780"/>
      <c r="CB1438" s="780"/>
      <c r="CC1438" s="780"/>
      <c r="CD1438" s="780"/>
      <c r="CE1438" s="780"/>
      <c r="CF1438" s="780"/>
      <c r="CG1438" s="780"/>
      <c r="CH1438" s="780"/>
      <c r="CI1438" s="780"/>
      <c r="CJ1438" s="780"/>
      <c r="CK1438" s="773">
        <v>900</v>
      </c>
      <c r="CL1438" s="773">
        <v>900</v>
      </c>
      <c r="CM1438" s="773" t="s">
        <v>397</v>
      </c>
      <c r="CN1438" s="773" t="s">
        <v>397</v>
      </c>
      <c r="CO1438" s="773">
        <v>900</v>
      </c>
      <c r="CP1438" s="773">
        <v>900</v>
      </c>
      <c r="CQ1438" s="773">
        <v>900</v>
      </c>
      <c r="CR1438" s="772">
        <v>900</v>
      </c>
      <c r="CS1438" s="781"/>
      <c r="CT1438" s="782" t="s">
        <v>308</v>
      </c>
      <c r="CU1438" s="783" t="s">
        <v>308</v>
      </c>
      <c r="CV1438" s="774"/>
      <c r="CW1438" s="774"/>
      <c r="CX1438" s="782">
        <v>46282</v>
      </c>
      <c r="CY1438" s="784" t="s">
        <v>2328</v>
      </c>
      <c r="CZ1438" s="784" t="s">
        <v>308</v>
      </c>
      <c r="DA1438" s="785">
        <v>46261</v>
      </c>
      <c r="DB1438" s="785" t="s">
        <v>615</v>
      </c>
      <c r="DC1438" s="785" t="s">
        <v>2024</v>
      </c>
      <c r="DD1438" s="785" t="s">
        <v>397</v>
      </c>
      <c r="DE1438" s="785">
        <v>46282</v>
      </c>
      <c r="DF1438" s="785">
        <v>46277</v>
      </c>
      <c r="DG1438" s="785" t="s">
        <v>390</v>
      </c>
      <c r="DH1438" s="786">
        <v>0</v>
      </c>
      <c r="DI1438" s="774" t="s">
        <v>397</v>
      </c>
      <c r="DJ1438" s="774">
        <v>46272</v>
      </c>
      <c r="DK1438" s="774">
        <v>46272</v>
      </c>
      <c r="DL1438" s="774">
        <v>46300</v>
      </c>
      <c r="DM1438" s="774">
        <v>46303</v>
      </c>
      <c r="DN1438" s="774">
        <v>46303</v>
      </c>
      <c r="DO1438" s="804" t="s">
        <v>308</v>
      </c>
      <c r="DP1438" s="774">
        <v>46318</v>
      </c>
      <c r="DQ1438" s="776">
        <v>46318</v>
      </c>
      <c r="DR1438" s="774">
        <v>46318</v>
      </c>
      <c r="DS1438" s="786">
        <v>46318</v>
      </c>
      <c r="DT1438" s="752">
        <v>46318</v>
      </c>
      <c r="DU1438" s="753">
        <v>-8</v>
      </c>
      <c r="DV1438" s="753" t="s">
        <v>308</v>
      </c>
      <c r="DW1438" s="754">
        <v>46308</v>
      </c>
      <c r="DX1438" s="755">
        <v>46310</v>
      </c>
      <c r="DY1438" s="754" t="e">
        <v>#VALUE!</v>
      </c>
      <c r="DZ1438" s="754" t="e">
        <v>#VALUE!</v>
      </c>
      <c r="EA1438" s="754"/>
      <c r="EB1438" s="754"/>
      <c r="HA1438" s="756" t="s">
        <v>397</v>
      </c>
      <c r="HB1438" s="756" t="s">
        <v>397</v>
      </c>
      <c r="HC1438" s="756" t="s">
        <v>397</v>
      </c>
      <c r="HD1438" s="756" t="s">
        <v>397</v>
      </c>
      <c r="HE1438" s="756" t="s">
        <v>397</v>
      </c>
      <c r="HF1438" s="756" t="s">
        <v>397</v>
      </c>
      <c r="HG1438" s="756" t="s">
        <v>397</v>
      </c>
      <c r="HH1438" s="756" t="s">
        <v>397</v>
      </c>
      <c r="HI1438" s="756" t="s">
        <v>397</v>
      </c>
      <c r="HJ1438" s="756" t="s">
        <v>397</v>
      </c>
      <c r="HK1438"/>
      <c r="HL1438"/>
      <c r="HM1438"/>
      <c r="HN1438" s="756" t="str">
        <f t="shared" si="47"/>
        <v>AUTO PRINT</v>
      </c>
      <c r="HO1438"/>
      <c r="HP1438" s="757" t="s">
        <v>572</v>
      </c>
      <c r="HQ1438" s="757" t="s">
        <v>572</v>
      </c>
      <c r="HR1438" s="757" t="s">
        <v>572</v>
      </c>
      <c r="HS1438"/>
      <c r="HW1438" s="758"/>
      <c r="HX1438"/>
      <c r="HY1438" s="759" t="s">
        <v>3367</v>
      </c>
      <c r="HZ1438" s="759" t="s">
        <v>3367</v>
      </c>
      <c r="IA1438" s="759" t="s">
        <v>3367</v>
      </c>
      <c r="IC1438" s="760" t="s">
        <v>3368</v>
      </c>
      <c r="ID1438" s="760" t="s">
        <v>3368</v>
      </c>
      <c r="IE1438" s="760" t="s">
        <v>572</v>
      </c>
      <c r="IF1438" s="761" t="s">
        <v>3368</v>
      </c>
      <c r="IG1438" s="619" t="str">
        <f t="shared" si="48"/>
        <v>AUTO PRINTING</v>
      </c>
      <c r="II1438" s="761" t="s">
        <v>572</v>
      </c>
      <c r="IK1438" s="761" t="str">
        <f>IFERROR(VLOOKUP($M1438,#REF!,13,0),"IN HOUSE (MANUAL)")</f>
        <v>IN HOUSE (MANUAL)</v>
      </c>
      <c r="IM1438" s="760" t="s">
        <v>572</v>
      </c>
      <c r="IN1438" s="760" t="s">
        <v>572</v>
      </c>
      <c r="IO1438" s="760" t="s">
        <v>572</v>
      </c>
      <c r="IQ1438" s="760" t="s">
        <v>572</v>
      </c>
      <c r="IR1438" s="760" t="s">
        <v>572</v>
      </c>
      <c r="IT1438" s="760" t="s">
        <v>572</v>
      </c>
      <c r="IV1438" s="760" t="s">
        <v>572</v>
      </c>
      <c r="IW1438" s="760" t="s">
        <v>572</v>
      </c>
      <c r="IY1438" s="760" t="s">
        <v>572</v>
      </c>
      <c r="IZ1438" s="760" t="s">
        <v>572</v>
      </c>
      <c r="JB1438" s="760" t="s">
        <v>572</v>
      </c>
      <c r="JC1438" s="760" t="s">
        <v>572</v>
      </c>
      <c r="JE1438" s="760" t="s">
        <v>572</v>
      </c>
      <c r="JF1438" s="760" t="s">
        <v>572</v>
      </c>
    </row>
    <row r="1439" spans="1:266" ht="17.25" customHeight="1" x14ac:dyDescent="0.35">
      <c r="A1439" s="618" t="s">
        <v>2793</v>
      </c>
      <c r="B1439" s="730">
        <v>88</v>
      </c>
      <c r="C1439" s="730" t="s">
        <v>2553</v>
      </c>
      <c r="D1439" s="730" t="s">
        <v>2553</v>
      </c>
      <c r="E1439" s="730">
        <v>24</v>
      </c>
      <c r="F1439" s="731" t="s">
        <v>574</v>
      </c>
      <c r="G1439" s="732">
        <v>1</v>
      </c>
      <c r="H1439" s="733">
        <v>46238</v>
      </c>
      <c r="I1439" s="730">
        <v>42</v>
      </c>
      <c r="J1439" s="730" t="s">
        <v>308</v>
      </c>
      <c r="K1439" s="730">
        <v>43</v>
      </c>
      <c r="L1439" s="730" t="s">
        <v>2794</v>
      </c>
      <c r="M1439" s="868" t="s">
        <v>2793</v>
      </c>
      <c r="N1439" s="868" t="s">
        <v>390</v>
      </c>
      <c r="O1439" s="868" t="s">
        <v>390</v>
      </c>
      <c r="P1439" s="868" t="s">
        <v>390</v>
      </c>
      <c r="Q1439" s="868">
        <v>0</v>
      </c>
      <c r="R1439" s="868" t="s">
        <v>2475</v>
      </c>
      <c r="S1439" s="868"/>
      <c r="T1439" s="868" t="s">
        <v>2618</v>
      </c>
      <c r="U1439" s="868">
        <v>880</v>
      </c>
      <c r="V1439" s="868" t="s">
        <v>308</v>
      </c>
      <c r="W1439" s="868" t="s">
        <v>218</v>
      </c>
      <c r="X1439" s="867">
        <v>516</v>
      </c>
      <c r="Y1439" s="868"/>
      <c r="Z1439" s="776"/>
      <c r="AA1439" s="868" t="s">
        <v>53</v>
      </c>
      <c r="AB1439" s="868" t="s">
        <v>863</v>
      </c>
      <c r="AC1439" s="868" t="s">
        <v>608</v>
      </c>
      <c r="AD1439" s="868">
        <v>516</v>
      </c>
      <c r="AE1439" s="775">
        <v>516</v>
      </c>
      <c r="AF1439" s="776">
        <v>46302</v>
      </c>
      <c r="AG1439" s="777"/>
      <c r="AH1439" s="777"/>
      <c r="AI1439" s="777" t="s">
        <v>308</v>
      </c>
      <c r="AJ1439" s="778">
        <v>49</v>
      </c>
      <c r="AK1439" s="779"/>
      <c r="AL1439" s="778"/>
      <c r="AM1439" s="780">
        <v>516</v>
      </c>
      <c r="AN1439" s="780"/>
      <c r="AO1439" s="780"/>
      <c r="AP1439" s="780">
        <v>516</v>
      </c>
      <c r="AQ1439" s="780">
        <v>516</v>
      </c>
      <c r="AR1439" s="780">
        <v>516</v>
      </c>
      <c r="AS1439" s="780"/>
      <c r="AT1439" s="780"/>
      <c r="AU1439" s="780"/>
      <c r="AV1439" s="780"/>
      <c r="AW1439" s="780"/>
      <c r="AX1439" s="780"/>
      <c r="AY1439" s="780"/>
      <c r="AZ1439" s="780"/>
      <c r="BA1439" s="780"/>
      <c r="BB1439" s="780">
        <v>0</v>
      </c>
      <c r="BC1439" s="780">
        <v>0</v>
      </c>
      <c r="BD1439" s="780">
        <v>0</v>
      </c>
      <c r="BE1439" s="780">
        <v>0</v>
      </c>
      <c r="BF1439" s="780">
        <v>516</v>
      </c>
      <c r="BG1439" s="780">
        <v>0</v>
      </c>
      <c r="BH1439" s="780">
        <v>0</v>
      </c>
      <c r="BI1439" s="780">
        <v>516</v>
      </c>
      <c r="BJ1439" s="780"/>
      <c r="BK1439" s="780">
        <v>516</v>
      </c>
      <c r="BL1439" s="780">
        <v>516</v>
      </c>
      <c r="BM1439" s="780">
        <v>516</v>
      </c>
      <c r="BN1439" s="780" t="s">
        <v>308</v>
      </c>
      <c r="BO1439" s="780" t="s">
        <v>308</v>
      </c>
      <c r="BP1439" s="780" t="s">
        <v>308</v>
      </c>
      <c r="BQ1439" s="780" t="s">
        <v>308</v>
      </c>
      <c r="BR1439" s="780"/>
      <c r="BS1439" s="780">
        <v>516</v>
      </c>
      <c r="BT1439" s="780"/>
      <c r="BU1439" s="780">
        <v>516</v>
      </c>
      <c r="BV1439" s="780">
        <v>516</v>
      </c>
      <c r="BW1439" s="780">
        <v>516</v>
      </c>
      <c r="BX1439" s="780">
        <v>516</v>
      </c>
      <c r="BY1439" s="780">
        <v>516</v>
      </c>
      <c r="BZ1439" s="780">
        <v>516</v>
      </c>
      <c r="CA1439" s="780"/>
      <c r="CB1439" s="780"/>
      <c r="CC1439" s="780"/>
      <c r="CD1439" s="780"/>
      <c r="CE1439" s="780"/>
      <c r="CF1439" s="780"/>
      <c r="CG1439" s="780"/>
      <c r="CH1439" s="780"/>
      <c r="CI1439" s="780"/>
      <c r="CJ1439" s="780"/>
      <c r="CK1439" s="773">
        <v>516</v>
      </c>
      <c r="CL1439" s="773">
        <v>516</v>
      </c>
      <c r="CM1439" s="773" t="s">
        <v>397</v>
      </c>
      <c r="CN1439" s="773" t="s">
        <v>397</v>
      </c>
      <c r="CO1439" s="773">
        <v>516</v>
      </c>
      <c r="CP1439" s="773">
        <v>516</v>
      </c>
      <c r="CQ1439" s="773">
        <v>516</v>
      </c>
      <c r="CR1439" s="772">
        <v>516</v>
      </c>
      <c r="CS1439" s="869"/>
      <c r="CT1439" s="782" t="s">
        <v>308</v>
      </c>
      <c r="CU1439" s="783" t="s">
        <v>308</v>
      </c>
      <c r="CV1439" s="776"/>
      <c r="CW1439" s="776"/>
      <c r="CX1439" s="782">
        <v>46282</v>
      </c>
      <c r="CY1439" s="784" t="s">
        <v>2328</v>
      </c>
      <c r="CZ1439" s="784" t="s">
        <v>308</v>
      </c>
      <c r="DA1439" s="785">
        <v>46261</v>
      </c>
      <c r="DB1439" s="785" t="s">
        <v>615</v>
      </c>
      <c r="DC1439" s="785" t="s">
        <v>2024</v>
      </c>
      <c r="DD1439" s="785" t="s">
        <v>397</v>
      </c>
      <c r="DE1439" s="871">
        <v>46282</v>
      </c>
      <c r="DF1439" s="871">
        <v>46277</v>
      </c>
      <c r="DG1439" s="871" t="s">
        <v>390</v>
      </c>
      <c r="DH1439" s="872">
        <v>0</v>
      </c>
      <c r="DI1439" s="776" t="s">
        <v>397</v>
      </c>
      <c r="DJ1439" s="776">
        <v>46272</v>
      </c>
      <c r="DK1439" s="776">
        <v>46272</v>
      </c>
      <c r="DL1439" s="776">
        <v>46304</v>
      </c>
      <c r="DM1439" s="776">
        <v>46307</v>
      </c>
      <c r="DN1439" s="776">
        <v>46307</v>
      </c>
      <c r="DO1439" s="936" t="s">
        <v>308</v>
      </c>
      <c r="DP1439" s="776">
        <v>46318</v>
      </c>
      <c r="DQ1439" s="776">
        <v>46318</v>
      </c>
      <c r="DR1439" s="776">
        <v>46318</v>
      </c>
      <c r="DS1439" s="872">
        <v>46318</v>
      </c>
      <c r="DT1439" s="752">
        <v>46318</v>
      </c>
      <c r="DU1439" s="753">
        <v>-8</v>
      </c>
      <c r="DV1439" s="753" t="s">
        <v>308</v>
      </c>
      <c r="DW1439" s="754">
        <v>46310</v>
      </c>
      <c r="DX1439" s="755">
        <v>46310</v>
      </c>
      <c r="DY1439" s="754" t="e">
        <v>#VALUE!</v>
      </c>
      <c r="DZ1439" s="754" t="e">
        <v>#VALUE!</v>
      </c>
      <c r="EA1439" s="754"/>
      <c r="EB1439" s="754"/>
      <c r="HA1439" s="756" t="s">
        <v>397</v>
      </c>
      <c r="HB1439" s="756" t="s">
        <v>397</v>
      </c>
      <c r="HC1439" s="756" t="s">
        <v>397</v>
      </c>
      <c r="HD1439" s="756" t="s">
        <v>397</v>
      </c>
      <c r="HE1439" s="756" t="s">
        <v>397</v>
      </c>
      <c r="HF1439" s="756" t="s">
        <v>397</v>
      </c>
      <c r="HG1439" s="756" t="s">
        <v>397</v>
      </c>
      <c r="HH1439" s="756" t="s">
        <v>397</v>
      </c>
      <c r="HI1439" s="756" t="s">
        <v>397</v>
      </c>
      <c r="HJ1439" s="756" t="s">
        <v>397</v>
      </c>
      <c r="HK1439"/>
      <c r="HL1439"/>
      <c r="HM1439"/>
      <c r="HN1439" s="756" t="str">
        <f t="shared" si="47"/>
        <v>AUTO PRINT</v>
      </c>
      <c r="HO1439"/>
      <c r="HP1439" s="757" t="s">
        <v>572</v>
      </c>
      <c r="HQ1439" s="757" t="s">
        <v>572</v>
      </c>
      <c r="HR1439" s="757" t="s">
        <v>572</v>
      </c>
      <c r="HS1439"/>
      <c r="HW1439" s="758"/>
      <c r="HX1439"/>
      <c r="HY1439" s="759" t="s">
        <v>3367</v>
      </c>
      <c r="HZ1439" s="759" t="s">
        <v>3367</v>
      </c>
      <c r="IA1439" s="759" t="s">
        <v>3367</v>
      </c>
      <c r="IC1439" s="760" t="s">
        <v>3368</v>
      </c>
      <c r="ID1439" s="760" t="s">
        <v>3368</v>
      </c>
      <c r="IE1439" s="760" t="s">
        <v>572</v>
      </c>
      <c r="IF1439" s="761" t="s">
        <v>3368</v>
      </c>
      <c r="IG1439" s="619" t="str">
        <f t="shared" si="48"/>
        <v>AUTO PRINTING</v>
      </c>
      <c r="II1439" s="761" t="s">
        <v>572</v>
      </c>
      <c r="IK1439" s="761" t="str">
        <f>IFERROR(VLOOKUP($M1439,#REF!,13,0),"IN HOUSE (MANUAL)")</f>
        <v>IN HOUSE (MANUAL)</v>
      </c>
      <c r="IM1439" s="760" t="s">
        <v>572</v>
      </c>
      <c r="IN1439" s="760" t="s">
        <v>572</v>
      </c>
      <c r="IO1439" s="760" t="s">
        <v>572</v>
      </c>
      <c r="IQ1439" s="760" t="s">
        <v>572</v>
      </c>
      <c r="IR1439" s="760" t="s">
        <v>572</v>
      </c>
      <c r="IT1439" s="760" t="s">
        <v>572</v>
      </c>
      <c r="IV1439" s="760" t="s">
        <v>572</v>
      </c>
      <c r="IW1439" s="760" t="s">
        <v>572</v>
      </c>
      <c r="IY1439" s="760" t="s">
        <v>572</v>
      </c>
      <c r="IZ1439" s="760" t="s">
        <v>572</v>
      </c>
      <c r="JB1439" s="760" t="s">
        <v>572</v>
      </c>
      <c r="JC1439" s="760" t="s">
        <v>572</v>
      </c>
      <c r="JE1439" s="760" t="s">
        <v>572</v>
      </c>
      <c r="JF1439" s="760" t="s">
        <v>572</v>
      </c>
    </row>
    <row r="1440" spans="1:266" ht="16.5" hidden="1" customHeight="1" outlineLevel="1" collapsed="1" x14ac:dyDescent="0.35">
      <c r="A1440" s="618" t="s">
        <v>308</v>
      </c>
      <c r="B1440" s="730">
        <v>89</v>
      </c>
      <c r="C1440" s="730" t="s">
        <v>741</v>
      </c>
      <c r="D1440" s="730" t="s">
        <v>741</v>
      </c>
      <c r="E1440" s="730">
        <v>24</v>
      </c>
      <c r="F1440" s="731"/>
      <c r="G1440" s="821"/>
      <c r="H1440" s="733"/>
      <c r="I1440" s="730" t="s">
        <v>308</v>
      </c>
      <c r="J1440" s="730" t="s">
        <v>308</v>
      </c>
      <c r="K1440" s="730">
        <v>0</v>
      </c>
      <c r="L1440" s="730" t="s">
        <v>308</v>
      </c>
      <c r="M1440" s="772"/>
      <c r="N1440" s="772">
        <v>0</v>
      </c>
      <c r="O1440" s="772" t="s">
        <v>742</v>
      </c>
      <c r="P1440" s="772" t="b">
        <v>1</v>
      </c>
      <c r="Q1440" s="772" t="e">
        <v>#VALUE!</v>
      </c>
      <c r="R1440" s="772"/>
      <c r="S1440" s="772"/>
      <c r="T1440" s="772"/>
      <c r="U1440" s="772"/>
      <c r="V1440" s="772"/>
      <c r="W1440" s="772"/>
      <c r="X1440" s="772"/>
      <c r="Y1440" s="772"/>
      <c r="Z1440" s="774"/>
      <c r="AA1440" s="772"/>
      <c r="AB1440" s="772"/>
      <c r="AC1440" s="772"/>
      <c r="AD1440" s="772"/>
      <c r="AE1440" s="775"/>
      <c r="AF1440" s="776"/>
      <c r="AG1440" s="777"/>
      <c r="AH1440" s="777"/>
      <c r="AI1440" s="777"/>
      <c r="AJ1440" s="778"/>
      <c r="AK1440" s="779"/>
      <c r="AL1440" s="778"/>
      <c r="AM1440" s="778"/>
      <c r="AN1440" s="778"/>
      <c r="AO1440" s="778"/>
      <c r="AP1440" s="778"/>
      <c r="AQ1440" s="778"/>
      <c r="AR1440" s="778"/>
      <c r="AS1440" s="778"/>
      <c r="AT1440" s="778"/>
      <c r="AU1440" s="778"/>
      <c r="AV1440" s="778"/>
      <c r="AW1440" s="778"/>
      <c r="AX1440" s="778"/>
      <c r="AY1440" s="778"/>
      <c r="AZ1440" s="778"/>
      <c r="BA1440" s="778"/>
      <c r="BB1440" s="778"/>
      <c r="BC1440" s="778"/>
      <c r="BD1440" s="778"/>
      <c r="BE1440" s="778"/>
      <c r="BF1440" s="778"/>
      <c r="BG1440" s="778"/>
      <c r="BH1440" s="778"/>
      <c r="BI1440" s="778"/>
      <c r="BJ1440" s="778"/>
      <c r="BK1440" s="778"/>
      <c r="BL1440" s="778"/>
      <c r="BM1440" s="778"/>
      <c r="BN1440" s="778"/>
      <c r="BO1440" s="778"/>
      <c r="BP1440" s="778"/>
      <c r="BQ1440" s="778"/>
      <c r="BR1440" s="778"/>
      <c r="BS1440" s="778"/>
      <c r="BT1440" s="778"/>
      <c r="BU1440" s="778"/>
      <c r="BV1440" s="778"/>
      <c r="BW1440" s="778"/>
      <c r="BX1440" s="778"/>
      <c r="BY1440" s="778"/>
      <c r="BZ1440" s="778"/>
      <c r="CA1440" s="778"/>
      <c r="CB1440" s="778"/>
      <c r="CC1440" s="778"/>
      <c r="CD1440" s="778"/>
      <c r="CE1440" s="778"/>
      <c r="CF1440" s="778"/>
      <c r="CG1440" s="778"/>
      <c r="CH1440" s="778"/>
      <c r="CI1440" s="778"/>
      <c r="CJ1440" s="778"/>
      <c r="CK1440" s="772"/>
      <c r="CL1440" s="772"/>
      <c r="CM1440" s="772"/>
      <c r="CN1440" s="886"/>
      <c r="CO1440" s="772"/>
      <c r="CP1440" s="772"/>
      <c r="CQ1440" s="772"/>
      <c r="CR1440" s="772"/>
      <c r="CS1440" s="781"/>
      <c r="CT1440" s="782"/>
      <c r="CU1440" s="783"/>
      <c r="CV1440" s="774"/>
      <c r="CW1440" s="774"/>
      <c r="CX1440" s="782"/>
      <c r="CY1440" s="784"/>
      <c r="CZ1440" s="784"/>
      <c r="DA1440" s="785"/>
      <c r="DB1440" s="785"/>
      <c r="DC1440" s="785"/>
      <c r="DD1440" s="785"/>
      <c r="DE1440" s="785"/>
      <c r="DF1440" s="785"/>
      <c r="DG1440" s="785"/>
      <c r="DH1440" s="786"/>
      <c r="DI1440" s="774"/>
      <c r="DJ1440" s="774"/>
      <c r="DK1440" s="774"/>
      <c r="DL1440" s="774"/>
      <c r="DM1440" s="774"/>
      <c r="DN1440" s="774"/>
      <c r="DO1440" s="804"/>
      <c r="DP1440" s="774"/>
      <c r="DQ1440" s="776"/>
      <c r="DR1440" s="774"/>
      <c r="DS1440" s="786"/>
      <c r="DT1440" s="752">
        <v>0</v>
      </c>
      <c r="DU1440" s="753" t="s">
        <v>308</v>
      </c>
      <c r="DV1440" s="753" t="s">
        <v>308</v>
      </c>
      <c r="DW1440" s="754" t="s">
        <v>308</v>
      </c>
      <c r="DX1440" s="755" t="s">
        <v>308</v>
      </c>
      <c r="DY1440" s="754" t="e">
        <v>#VALUE!</v>
      </c>
      <c r="DZ1440" s="754" t="e">
        <v>#VALUE!</v>
      </c>
      <c r="EA1440" s="754"/>
      <c r="EB1440" s="754"/>
    </row>
    <row r="1441" spans="1:266" ht="17.25" hidden="1" customHeight="1" outlineLevel="1" x14ac:dyDescent="0.35">
      <c r="A1441" s="618" t="s">
        <v>308</v>
      </c>
      <c r="B1441" s="730">
        <v>90</v>
      </c>
      <c r="C1441" s="730" t="s">
        <v>741</v>
      </c>
      <c r="D1441" s="730" t="s">
        <v>741</v>
      </c>
      <c r="E1441" s="730">
        <v>24</v>
      </c>
      <c r="F1441" s="731"/>
      <c r="G1441" s="821"/>
      <c r="H1441" s="733"/>
      <c r="I1441" s="730" t="s">
        <v>308</v>
      </c>
      <c r="J1441" s="730" t="s">
        <v>308</v>
      </c>
      <c r="K1441" s="730">
        <v>0</v>
      </c>
      <c r="L1441" s="730" t="s">
        <v>308</v>
      </c>
      <c r="M1441" s="772"/>
      <c r="N1441" s="772">
        <v>0</v>
      </c>
      <c r="O1441" s="772" t="s">
        <v>742</v>
      </c>
      <c r="P1441" s="772" t="b">
        <v>1</v>
      </c>
      <c r="Q1441" s="772" t="e">
        <v>#VALUE!</v>
      </c>
      <c r="R1441" s="772"/>
      <c r="S1441" s="772"/>
      <c r="T1441" s="772"/>
      <c r="U1441" s="772"/>
      <c r="V1441" s="772"/>
      <c r="W1441" s="772"/>
      <c r="X1441" s="772"/>
      <c r="Y1441" s="772"/>
      <c r="Z1441" s="774"/>
      <c r="AA1441" s="772"/>
      <c r="AB1441" s="772"/>
      <c r="AC1441" s="772"/>
      <c r="AD1441" s="772"/>
      <c r="AE1441" s="775"/>
      <c r="AF1441" s="776"/>
      <c r="AG1441" s="777"/>
      <c r="AH1441" s="777"/>
      <c r="AI1441" s="777"/>
      <c r="AJ1441" s="778"/>
      <c r="AK1441" s="779"/>
      <c r="AL1441" s="778"/>
      <c r="AM1441" s="778"/>
      <c r="AN1441" s="778"/>
      <c r="AO1441" s="778"/>
      <c r="AP1441" s="778"/>
      <c r="AQ1441" s="778"/>
      <c r="AR1441" s="778"/>
      <c r="AS1441" s="778"/>
      <c r="AT1441" s="778"/>
      <c r="AU1441" s="778"/>
      <c r="AV1441" s="778"/>
      <c r="AW1441" s="778"/>
      <c r="AX1441" s="778"/>
      <c r="AY1441" s="778"/>
      <c r="AZ1441" s="778"/>
      <c r="BA1441" s="778"/>
      <c r="BB1441" s="778"/>
      <c r="BC1441" s="778"/>
      <c r="BD1441" s="778"/>
      <c r="BE1441" s="778"/>
      <c r="BF1441" s="778"/>
      <c r="BG1441" s="778"/>
      <c r="BH1441" s="778"/>
      <c r="BI1441" s="778"/>
      <c r="BJ1441" s="778"/>
      <c r="BK1441" s="778"/>
      <c r="BL1441" s="778"/>
      <c r="BM1441" s="778"/>
      <c r="BN1441" s="778"/>
      <c r="BO1441" s="778"/>
      <c r="BP1441" s="778"/>
      <c r="BQ1441" s="778"/>
      <c r="BR1441" s="778"/>
      <c r="BS1441" s="778"/>
      <c r="BT1441" s="778"/>
      <c r="BU1441" s="778"/>
      <c r="BV1441" s="778"/>
      <c r="BW1441" s="778"/>
      <c r="BX1441" s="778"/>
      <c r="BY1441" s="778"/>
      <c r="BZ1441" s="778"/>
      <c r="CA1441" s="778"/>
      <c r="CB1441" s="778"/>
      <c r="CC1441" s="778"/>
      <c r="CD1441" s="778"/>
      <c r="CE1441" s="778"/>
      <c r="CF1441" s="778"/>
      <c r="CG1441" s="778"/>
      <c r="CH1441" s="778"/>
      <c r="CI1441" s="778"/>
      <c r="CJ1441" s="778"/>
      <c r="CK1441" s="772"/>
      <c r="CL1441" s="772"/>
      <c r="CM1441" s="772"/>
      <c r="CN1441" s="886"/>
      <c r="CO1441" s="772"/>
      <c r="CP1441" s="772"/>
      <c r="CQ1441" s="772"/>
      <c r="CR1441" s="772"/>
      <c r="CS1441" s="781"/>
      <c r="CT1441" s="782"/>
      <c r="CU1441" s="783"/>
      <c r="CV1441" s="774"/>
      <c r="CW1441" s="774"/>
      <c r="CX1441" s="782"/>
      <c r="CY1441" s="784"/>
      <c r="CZ1441" s="784"/>
      <c r="DA1441" s="785"/>
      <c r="DB1441" s="785"/>
      <c r="DC1441" s="785"/>
      <c r="DD1441" s="785"/>
      <c r="DE1441" s="785"/>
      <c r="DF1441" s="785"/>
      <c r="DG1441" s="785"/>
      <c r="DH1441" s="786"/>
      <c r="DI1441" s="774"/>
      <c r="DJ1441" s="774"/>
      <c r="DK1441" s="774"/>
      <c r="DL1441" s="774"/>
      <c r="DM1441" s="774"/>
      <c r="DN1441" s="774"/>
      <c r="DO1441" s="804"/>
      <c r="DP1441" s="774"/>
      <c r="DQ1441" s="776"/>
      <c r="DR1441" s="774"/>
      <c r="DS1441" s="786"/>
      <c r="DT1441" s="752">
        <v>0</v>
      </c>
      <c r="DU1441" s="753" t="s">
        <v>308</v>
      </c>
      <c r="DV1441" s="753" t="s">
        <v>308</v>
      </c>
      <c r="DW1441" s="754" t="s">
        <v>308</v>
      </c>
      <c r="DX1441" s="755" t="s">
        <v>308</v>
      </c>
      <c r="DY1441" s="754" t="e">
        <v>#VALUE!</v>
      </c>
      <c r="DZ1441" s="754" t="e">
        <v>#VALUE!</v>
      </c>
      <c r="EA1441" s="754"/>
      <c r="EB1441" s="754"/>
    </row>
    <row r="1442" spans="1:266" ht="17.25" hidden="1" customHeight="1" outlineLevel="1" x14ac:dyDescent="0.35">
      <c r="A1442" s="618" t="s">
        <v>308</v>
      </c>
      <c r="B1442" s="730">
        <v>91</v>
      </c>
      <c r="C1442" s="730" t="s">
        <v>741</v>
      </c>
      <c r="D1442" s="730" t="s">
        <v>741</v>
      </c>
      <c r="E1442" s="730">
        <v>24</v>
      </c>
      <c r="F1442" s="731"/>
      <c r="G1442" s="821"/>
      <c r="H1442" s="733"/>
      <c r="I1442" s="730" t="s">
        <v>308</v>
      </c>
      <c r="J1442" s="730" t="s">
        <v>308</v>
      </c>
      <c r="K1442" s="730">
        <v>0</v>
      </c>
      <c r="L1442" s="730" t="s">
        <v>308</v>
      </c>
      <c r="M1442" s="772"/>
      <c r="N1442" s="772">
        <v>0</v>
      </c>
      <c r="O1442" s="772" t="s">
        <v>742</v>
      </c>
      <c r="P1442" s="772" t="b">
        <v>1</v>
      </c>
      <c r="Q1442" s="772" t="e">
        <v>#VALUE!</v>
      </c>
      <c r="R1442" s="772"/>
      <c r="S1442" s="772"/>
      <c r="T1442" s="772"/>
      <c r="U1442" s="772"/>
      <c r="V1442" s="772"/>
      <c r="W1442" s="772"/>
      <c r="X1442" s="772"/>
      <c r="Y1442" s="772"/>
      <c r="Z1442" s="774"/>
      <c r="AA1442" s="772"/>
      <c r="AB1442" s="772"/>
      <c r="AC1442" s="772"/>
      <c r="AD1442" s="772"/>
      <c r="AE1442" s="775"/>
      <c r="AF1442" s="776"/>
      <c r="AG1442" s="777"/>
      <c r="AH1442" s="777"/>
      <c r="AI1442" s="777"/>
      <c r="AJ1442" s="778"/>
      <c r="AK1442" s="779"/>
      <c r="AL1442" s="778"/>
      <c r="AM1442" s="778"/>
      <c r="AN1442" s="778"/>
      <c r="AO1442" s="778"/>
      <c r="AP1442" s="778"/>
      <c r="AQ1442" s="778"/>
      <c r="AR1442" s="778"/>
      <c r="AS1442" s="778"/>
      <c r="AT1442" s="778"/>
      <c r="AU1442" s="778"/>
      <c r="AV1442" s="778"/>
      <c r="AW1442" s="778"/>
      <c r="AX1442" s="778"/>
      <c r="AY1442" s="778"/>
      <c r="AZ1442" s="778"/>
      <c r="BA1442" s="778"/>
      <c r="BB1442" s="778"/>
      <c r="BC1442" s="778"/>
      <c r="BD1442" s="778"/>
      <c r="BE1442" s="778"/>
      <c r="BF1442" s="778"/>
      <c r="BG1442" s="778"/>
      <c r="BH1442" s="778"/>
      <c r="BI1442" s="778"/>
      <c r="BJ1442" s="778"/>
      <c r="BK1442" s="778"/>
      <c r="BL1442" s="778"/>
      <c r="BM1442" s="778"/>
      <c r="BN1442" s="778"/>
      <c r="BO1442" s="778"/>
      <c r="BP1442" s="778"/>
      <c r="BQ1442" s="778"/>
      <c r="BR1442" s="778"/>
      <c r="BS1442" s="778"/>
      <c r="BT1442" s="778"/>
      <c r="BU1442" s="778"/>
      <c r="BV1442" s="778"/>
      <c r="BW1442" s="778"/>
      <c r="BX1442" s="778"/>
      <c r="BY1442" s="778"/>
      <c r="BZ1442" s="778"/>
      <c r="CA1442" s="778"/>
      <c r="CB1442" s="778"/>
      <c r="CC1442" s="778"/>
      <c r="CD1442" s="778"/>
      <c r="CE1442" s="778"/>
      <c r="CF1442" s="778"/>
      <c r="CG1442" s="778"/>
      <c r="CH1442" s="778"/>
      <c r="CI1442" s="778"/>
      <c r="CJ1442" s="778"/>
      <c r="CK1442" s="772"/>
      <c r="CL1442" s="772"/>
      <c r="CM1442" s="772"/>
      <c r="CN1442" s="886"/>
      <c r="CO1442" s="772"/>
      <c r="CP1442" s="772"/>
      <c r="CQ1442" s="772"/>
      <c r="CR1442" s="772"/>
      <c r="CS1442" s="781"/>
      <c r="CT1442" s="782"/>
      <c r="CU1442" s="783"/>
      <c r="CV1442" s="774"/>
      <c r="CW1442" s="774"/>
      <c r="CX1442" s="782"/>
      <c r="CY1442" s="784"/>
      <c r="CZ1442" s="784"/>
      <c r="DA1442" s="785"/>
      <c r="DB1442" s="785"/>
      <c r="DC1442" s="785"/>
      <c r="DD1442" s="785"/>
      <c r="DE1442" s="785"/>
      <c r="DF1442" s="785"/>
      <c r="DG1442" s="785"/>
      <c r="DH1442" s="786"/>
      <c r="DI1442" s="774"/>
      <c r="DJ1442" s="774"/>
      <c r="DK1442" s="774"/>
      <c r="DL1442" s="774"/>
      <c r="DM1442" s="774"/>
      <c r="DN1442" s="774"/>
      <c r="DO1442" s="804"/>
      <c r="DP1442" s="774"/>
      <c r="DQ1442" s="776"/>
      <c r="DR1442" s="774"/>
      <c r="DS1442" s="786"/>
      <c r="DT1442" s="752">
        <v>0</v>
      </c>
      <c r="DU1442" s="753" t="s">
        <v>308</v>
      </c>
      <c r="DV1442" s="753" t="s">
        <v>308</v>
      </c>
      <c r="DW1442" s="754" t="s">
        <v>308</v>
      </c>
      <c r="DX1442" s="755" t="s">
        <v>308</v>
      </c>
      <c r="DY1442" s="754" t="e">
        <v>#VALUE!</v>
      </c>
      <c r="DZ1442" s="754" t="e">
        <v>#VALUE!</v>
      </c>
      <c r="EA1442" s="754"/>
      <c r="EB1442" s="754"/>
    </row>
    <row r="1443" spans="1:266" ht="17.25" hidden="1" customHeight="1" outlineLevel="1" x14ac:dyDescent="0.35">
      <c r="A1443" s="618" t="s">
        <v>308</v>
      </c>
      <c r="B1443" s="730">
        <v>92</v>
      </c>
      <c r="C1443" s="730" t="s">
        <v>741</v>
      </c>
      <c r="D1443" s="730" t="s">
        <v>741</v>
      </c>
      <c r="E1443" s="730">
        <v>24</v>
      </c>
      <c r="F1443" s="731"/>
      <c r="G1443" s="821"/>
      <c r="H1443" s="733"/>
      <c r="I1443" s="730" t="s">
        <v>308</v>
      </c>
      <c r="J1443" s="730" t="s">
        <v>308</v>
      </c>
      <c r="K1443" s="730">
        <v>0</v>
      </c>
      <c r="L1443" s="730" t="s">
        <v>308</v>
      </c>
      <c r="M1443" s="772"/>
      <c r="N1443" s="772">
        <v>0</v>
      </c>
      <c r="O1443" s="772" t="s">
        <v>742</v>
      </c>
      <c r="P1443" s="772" t="b">
        <v>1</v>
      </c>
      <c r="Q1443" s="772" t="e">
        <v>#VALUE!</v>
      </c>
      <c r="R1443" s="772"/>
      <c r="S1443" s="772"/>
      <c r="T1443" s="772"/>
      <c r="U1443" s="772"/>
      <c r="V1443" s="772"/>
      <c r="W1443" s="772"/>
      <c r="X1443" s="772"/>
      <c r="Y1443" s="772"/>
      <c r="Z1443" s="774"/>
      <c r="AA1443" s="772"/>
      <c r="AB1443" s="772"/>
      <c r="AC1443" s="772"/>
      <c r="AD1443" s="772"/>
      <c r="AE1443" s="775"/>
      <c r="AF1443" s="776"/>
      <c r="AG1443" s="777"/>
      <c r="AH1443" s="777"/>
      <c r="AI1443" s="777"/>
      <c r="AJ1443" s="778"/>
      <c r="AK1443" s="779"/>
      <c r="AL1443" s="778"/>
      <c r="AM1443" s="778"/>
      <c r="AN1443" s="778"/>
      <c r="AO1443" s="778"/>
      <c r="AP1443" s="778"/>
      <c r="AQ1443" s="778"/>
      <c r="AR1443" s="778"/>
      <c r="AS1443" s="778"/>
      <c r="AT1443" s="778"/>
      <c r="AU1443" s="778"/>
      <c r="AV1443" s="778"/>
      <c r="AW1443" s="778"/>
      <c r="AX1443" s="778"/>
      <c r="AY1443" s="778"/>
      <c r="AZ1443" s="778"/>
      <c r="BA1443" s="778"/>
      <c r="BB1443" s="778"/>
      <c r="BC1443" s="778"/>
      <c r="BD1443" s="778"/>
      <c r="BE1443" s="778"/>
      <c r="BF1443" s="778"/>
      <c r="BG1443" s="778"/>
      <c r="BH1443" s="778"/>
      <c r="BI1443" s="778"/>
      <c r="BJ1443" s="778"/>
      <c r="BK1443" s="778"/>
      <c r="BL1443" s="778"/>
      <c r="BM1443" s="778"/>
      <c r="BN1443" s="778"/>
      <c r="BO1443" s="778"/>
      <c r="BP1443" s="778"/>
      <c r="BQ1443" s="778"/>
      <c r="BR1443" s="778"/>
      <c r="BS1443" s="778"/>
      <c r="BT1443" s="778"/>
      <c r="BU1443" s="778"/>
      <c r="BV1443" s="778"/>
      <c r="BW1443" s="778"/>
      <c r="BX1443" s="778"/>
      <c r="BY1443" s="778"/>
      <c r="BZ1443" s="778"/>
      <c r="CA1443" s="778"/>
      <c r="CB1443" s="778"/>
      <c r="CC1443" s="778"/>
      <c r="CD1443" s="778"/>
      <c r="CE1443" s="778"/>
      <c r="CF1443" s="778"/>
      <c r="CG1443" s="778"/>
      <c r="CH1443" s="778"/>
      <c r="CI1443" s="778"/>
      <c r="CJ1443" s="778"/>
      <c r="CK1443" s="772"/>
      <c r="CL1443" s="772"/>
      <c r="CM1443" s="772"/>
      <c r="CN1443" s="886"/>
      <c r="CO1443" s="772"/>
      <c r="CP1443" s="772"/>
      <c r="CQ1443" s="772"/>
      <c r="CR1443" s="772"/>
      <c r="CS1443" s="781"/>
      <c r="CT1443" s="782"/>
      <c r="CU1443" s="783"/>
      <c r="CV1443" s="774"/>
      <c r="CW1443" s="774"/>
      <c r="CX1443" s="782"/>
      <c r="CY1443" s="784"/>
      <c r="CZ1443" s="784"/>
      <c r="DA1443" s="785"/>
      <c r="DB1443" s="785"/>
      <c r="DC1443" s="785"/>
      <c r="DD1443" s="785"/>
      <c r="DE1443" s="785"/>
      <c r="DF1443" s="785"/>
      <c r="DG1443" s="785"/>
      <c r="DH1443" s="786"/>
      <c r="DI1443" s="774"/>
      <c r="DJ1443" s="774"/>
      <c r="DK1443" s="774"/>
      <c r="DL1443" s="774"/>
      <c r="DM1443" s="774"/>
      <c r="DN1443" s="774"/>
      <c r="DO1443" s="804"/>
      <c r="DP1443" s="774"/>
      <c r="DQ1443" s="776"/>
      <c r="DR1443" s="774"/>
      <c r="DS1443" s="786"/>
      <c r="DT1443" s="752">
        <v>0</v>
      </c>
      <c r="DU1443" s="753" t="s">
        <v>308</v>
      </c>
      <c r="DV1443" s="753" t="s">
        <v>308</v>
      </c>
      <c r="DW1443" s="754" t="s">
        <v>308</v>
      </c>
      <c r="DX1443" s="755" t="s">
        <v>308</v>
      </c>
      <c r="DY1443" s="754" t="e">
        <v>#VALUE!</v>
      </c>
      <c r="DZ1443" s="754" t="e">
        <v>#VALUE!</v>
      </c>
      <c r="EA1443" s="754"/>
      <c r="EB1443" s="754"/>
    </row>
    <row r="1444" spans="1:266" ht="17.25" hidden="1" customHeight="1" outlineLevel="1" x14ac:dyDescent="0.35">
      <c r="A1444" s="618" t="s">
        <v>308</v>
      </c>
      <c r="B1444" s="730">
        <v>93</v>
      </c>
      <c r="C1444" s="730" t="s">
        <v>741</v>
      </c>
      <c r="D1444" s="730" t="s">
        <v>741</v>
      </c>
      <c r="E1444" s="730">
        <v>24</v>
      </c>
      <c r="F1444" s="731"/>
      <c r="G1444" s="821"/>
      <c r="H1444" s="733"/>
      <c r="I1444" s="730" t="s">
        <v>308</v>
      </c>
      <c r="J1444" s="730" t="s">
        <v>308</v>
      </c>
      <c r="K1444" s="730">
        <v>0</v>
      </c>
      <c r="L1444" s="730" t="s">
        <v>308</v>
      </c>
      <c r="M1444" s="772"/>
      <c r="N1444" s="772">
        <v>0</v>
      </c>
      <c r="O1444" s="772" t="s">
        <v>742</v>
      </c>
      <c r="P1444" s="772" t="b">
        <v>1</v>
      </c>
      <c r="Q1444" s="772" t="e">
        <v>#VALUE!</v>
      </c>
      <c r="R1444" s="772"/>
      <c r="S1444" s="772"/>
      <c r="T1444" s="772"/>
      <c r="U1444" s="772"/>
      <c r="V1444" s="772"/>
      <c r="W1444" s="772"/>
      <c r="X1444" s="772"/>
      <c r="Y1444" s="772"/>
      <c r="Z1444" s="774"/>
      <c r="AA1444" s="772"/>
      <c r="AB1444" s="772"/>
      <c r="AC1444" s="772"/>
      <c r="AD1444" s="772"/>
      <c r="AE1444" s="775"/>
      <c r="AF1444" s="776"/>
      <c r="AG1444" s="777"/>
      <c r="AH1444" s="777"/>
      <c r="AI1444" s="777"/>
      <c r="AJ1444" s="778"/>
      <c r="AK1444" s="779"/>
      <c r="AL1444" s="778"/>
      <c r="AM1444" s="778"/>
      <c r="AN1444" s="778"/>
      <c r="AO1444" s="778"/>
      <c r="AP1444" s="778"/>
      <c r="AQ1444" s="778"/>
      <c r="AR1444" s="778"/>
      <c r="AS1444" s="778"/>
      <c r="AT1444" s="778"/>
      <c r="AU1444" s="778"/>
      <c r="AV1444" s="778"/>
      <c r="AW1444" s="778"/>
      <c r="AX1444" s="778"/>
      <c r="AY1444" s="778"/>
      <c r="AZ1444" s="778"/>
      <c r="BA1444" s="778"/>
      <c r="BB1444" s="778"/>
      <c r="BC1444" s="778"/>
      <c r="BD1444" s="778"/>
      <c r="BE1444" s="778"/>
      <c r="BF1444" s="778"/>
      <c r="BG1444" s="778"/>
      <c r="BH1444" s="778"/>
      <c r="BI1444" s="778"/>
      <c r="BJ1444" s="778"/>
      <c r="BK1444" s="778"/>
      <c r="BL1444" s="778"/>
      <c r="BM1444" s="778"/>
      <c r="BN1444" s="778"/>
      <c r="BO1444" s="778"/>
      <c r="BP1444" s="778"/>
      <c r="BQ1444" s="778"/>
      <c r="BR1444" s="778"/>
      <c r="BS1444" s="778"/>
      <c r="BT1444" s="778"/>
      <c r="BU1444" s="778"/>
      <c r="BV1444" s="778"/>
      <c r="BW1444" s="778"/>
      <c r="BX1444" s="778"/>
      <c r="BY1444" s="778"/>
      <c r="BZ1444" s="778"/>
      <c r="CA1444" s="778"/>
      <c r="CB1444" s="778"/>
      <c r="CC1444" s="778"/>
      <c r="CD1444" s="778"/>
      <c r="CE1444" s="778"/>
      <c r="CF1444" s="778"/>
      <c r="CG1444" s="778"/>
      <c r="CH1444" s="778"/>
      <c r="CI1444" s="778"/>
      <c r="CJ1444" s="778"/>
      <c r="CK1444" s="772"/>
      <c r="CL1444" s="772"/>
      <c r="CM1444" s="772"/>
      <c r="CN1444" s="886"/>
      <c r="CO1444" s="772"/>
      <c r="CP1444" s="772"/>
      <c r="CQ1444" s="772"/>
      <c r="CR1444" s="772"/>
      <c r="CS1444" s="781"/>
      <c r="CT1444" s="782"/>
      <c r="CU1444" s="783"/>
      <c r="CV1444" s="774"/>
      <c r="CW1444" s="774"/>
      <c r="CX1444" s="782"/>
      <c r="CY1444" s="784"/>
      <c r="CZ1444" s="784"/>
      <c r="DA1444" s="785"/>
      <c r="DB1444" s="785"/>
      <c r="DC1444" s="785"/>
      <c r="DD1444" s="785"/>
      <c r="DE1444" s="785"/>
      <c r="DF1444" s="785"/>
      <c r="DG1444" s="785"/>
      <c r="DH1444" s="786"/>
      <c r="DI1444" s="774"/>
      <c r="DJ1444" s="774"/>
      <c r="DK1444" s="774"/>
      <c r="DL1444" s="774"/>
      <c r="DM1444" s="774"/>
      <c r="DN1444" s="774"/>
      <c r="DO1444" s="804"/>
      <c r="DP1444" s="774"/>
      <c r="DQ1444" s="776"/>
      <c r="DR1444" s="774"/>
      <c r="DS1444" s="786"/>
      <c r="DT1444" s="752">
        <v>0</v>
      </c>
      <c r="DU1444" s="753" t="s">
        <v>308</v>
      </c>
      <c r="DV1444" s="753" t="s">
        <v>308</v>
      </c>
      <c r="DW1444" s="754" t="s">
        <v>308</v>
      </c>
      <c r="DX1444" s="755" t="s">
        <v>308</v>
      </c>
      <c r="DY1444" s="754" t="e">
        <v>#VALUE!</v>
      </c>
      <c r="DZ1444" s="754" t="e">
        <v>#VALUE!</v>
      </c>
      <c r="EA1444" s="754"/>
      <c r="EB1444" s="754"/>
    </row>
    <row r="1445" spans="1:266" ht="17.25" hidden="1" customHeight="1" outlineLevel="1" x14ac:dyDescent="0.35">
      <c r="A1445" s="618" t="s">
        <v>308</v>
      </c>
      <c r="B1445" s="730">
        <v>94</v>
      </c>
      <c r="C1445" s="730" t="s">
        <v>741</v>
      </c>
      <c r="D1445" s="730" t="s">
        <v>741</v>
      </c>
      <c r="E1445" s="730">
        <v>24</v>
      </c>
      <c r="F1445" s="731"/>
      <c r="G1445" s="731"/>
      <c r="H1445" s="826"/>
      <c r="I1445" s="730" t="s">
        <v>308</v>
      </c>
      <c r="J1445" s="730" t="s">
        <v>308</v>
      </c>
      <c r="K1445" s="730">
        <v>0</v>
      </c>
      <c r="L1445" s="730" t="s">
        <v>308</v>
      </c>
      <c r="M1445" s="868"/>
      <c r="N1445" s="868">
        <v>0</v>
      </c>
      <c r="O1445" s="868" t="s">
        <v>742</v>
      </c>
      <c r="P1445" s="868" t="b">
        <v>1</v>
      </c>
      <c r="Q1445" s="868" t="e">
        <v>#VALUE!</v>
      </c>
      <c r="R1445" s="868"/>
      <c r="S1445" s="868"/>
      <c r="T1445" s="868"/>
      <c r="U1445" s="868"/>
      <c r="V1445" s="868"/>
      <c r="W1445" s="868"/>
      <c r="X1445" s="868"/>
      <c r="Y1445" s="868"/>
      <c r="Z1445" s="776"/>
      <c r="AA1445" s="868"/>
      <c r="AB1445" s="868"/>
      <c r="AC1445" s="868"/>
      <c r="AD1445" s="868"/>
      <c r="AE1445" s="775"/>
      <c r="AF1445" s="776"/>
      <c r="AG1445" s="777"/>
      <c r="AH1445" s="777"/>
      <c r="AI1445" s="777"/>
      <c r="AJ1445" s="778"/>
      <c r="AK1445" s="894"/>
      <c r="AL1445" s="895"/>
      <c r="AM1445" s="895"/>
      <c r="AN1445" s="895"/>
      <c r="AO1445" s="895"/>
      <c r="AP1445" s="895"/>
      <c r="AQ1445" s="895"/>
      <c r="AR1445" s="895"/>
      <c r="AS1445" s="895"/>
      <c r="AT1445" s="895"/>
      <c r="AU1445" s="895"/>
      <c r="AV1445" s="895"/>
      <c r="AW1445" s="895"/>
      <c r="AX1445" s="895"/>
      <c r="AY1445" s="895"/>
      <c r="AZ1445" s="895"/>
      <c r="BA1445" s="895"/>
      <c r="BB1445" s="895"/>
      <c r="BC1445" s="895"/>
      <c r="BD1445" s="895"/>
      <c r="BE1445" s="895"/>
      <c r="BF1445" s="895"/>
      <c r="BG1445" s="895"/>
      <c r="BH1445" s="895"/>
      <c r="BI1445" s="895"/>
      <c r="BJ1445" s="895"/>
      <c r="BK1445" s="895"/>
      <c r="BL1445" s="895"/>
      <c r="BM1445" s="895"/>
      <c r="BN1445" s="895"/>
      <c r="BO1445" s="895"/>
      <c r="BP1445" s="895"/>
      <c r="BQ1445" s="895"/>
      <c r="BR1445" s="895"/>
      <c r="BS1445" s="895"/>
      <c r="BT1445" s="895"/>
      <c r="BU1445" s="895"/>
      <c r="BV1445" s="895"/>
      <c r="BW1445" s="895"/>
      <c r="BX1445" s="895"/>
      <c r="BY1445" s="895"/>
      <c r="BZ1445" s="895"/>
      <c r="CA1445" s="895"/>
      <c r="CB1445" s="895"/>
      <c r="CC1445" s="895"/>
      <c r="CD1445" s="895"/>
      <c r="CE1445" s="895"/>
      <c r="CF1445" s="895"/>
      <c r="CG1445" s="895"/>
      <c r="CH1445" s="895"/>
      <c r="CI1445" s="895"/>
      <c r="CJ1445" s="895"/>
      <c r="CK1445" s="868"/>
      <c r="CL1445" s="868"/>
      <c r="CM1445" s="868"/>
      <c r="CN1445" s="885"/>
      <c r="CO1445" s="868"/>
      <c r="CP1445" s="868"/>
      <c r="CQ1445" s="868"/>
      <c r="CR1445" s="868"/>
      <c r="CS1445" s="869"/>
      <c r="CT1445" s="782"/>
      <c r="CU1445" s="783"/>
      <c r="CV1445" s="776"/>
      <c r="CW1445" s="776"/>
      <c r="CX1445" s="782"/>
      <c r="CY1445" s="784"/>
      <c r="CZ1445" s="784"/>
      <c r="DA1445" s="785"/>
      <c r="DB1445" s="785"/>
      <c r="DC1445" s="785"/>
      <c r="DD1445" s="785"/>
      <c r="DE1445" s="871"/>
      <c r="DF1445" s="871"/>
      <c r="DG1445" s="871"/>
      <c r="DH1445" s="872"/>
      <c r="DI1445" s="776"/>
      <c r="DJ1445" s="776"/>
      <c r="DK1445" s="776"/>
      <c r="DL1445" s="776"/>
      <c r="DM1445" s="776"/>
      <c r="DN1445" s="776"/>
      <c r="DO1445" s="936"/>
      <c r="DP1445" s="776"/>
      <c r="DQ1445" s="776"/>
      <c r="DR1445" s="776"/>
      <c r="DS1445" s="872"/>
      <c r="DT1445" s="752">
        <v>0</v>
      </c>
      <c r="DU1445" s="753" t="s">
        <v>308</v>
      </c>
      <c r="DV1445" s="753" t="s">
        <v>308</v>
      </c>
      <c r="DW1445" s="754" t="s">
        <v>308</v>
      </c>
      <c r="DX1445" s="755" t="s">
        <v>308</v>
      </c>
      <c r="DY1445" s="754" t="e">
        <v>#VALUE!</v>
      </c>
      <c r="DZ1445" s="754" t="e">
        <v>#VALUE!</v>
      </c>
      <c r="EA1445" s="754"/>
      <c r="EB1445" s="754"/>
    </row>
    <row r="1446" spans="1:266" ht="17.25" customHeight="1" collapsed="1" x14ac:dyDescent="0.35">
      <c r="A1446" s="618" t="s">
        <v>308</v>
      </c>
      <c r="B1446" s="823" t="s">
        <v>2795</v>
      </c>
      <c r="C1446" s="730"/>
      <c r="D1446" s="730"/>
      <c r="E1446" s="730"/>
      <c r="F1446" s="717"/>
      <c r="G1446" s="717"/>
      <c r="H1446" s="826"/>
      <c r="I1446" s="730"/>
      <c r="J1446" s="730"/>
      <c r="K1446" s="730"/>
      <c r="L1446" s="730"/>
      <c r="M1446" s="730"/>
      <c r="N1446" s="730"/>
      <c r="O1446" s="730"/>
      <c r="P1446" s="730"/>
      <c r="Q1446" s="730"/>
      <c r="R1446" s="730"/>
      <c r="S1446" s="730"/>
      <c r="T1446" s="730"/>
      <c r="U1446" s="730"/>
      <c r="V1446" s="730"/>
      <c r="W1446" s="730"/>
      <c r="X1446" s="730"/>
      <c r="Y1446" s="730"/>
      <c r="Z1446" s="826"/>
      <c r="AA1446" s="730"/>
      <c r="AB1446" s="730"/>
      <c r="AC1446" s="730"/>
      <c r="AD1446" s="827">
        <v>30882</v>
      </c>
      <c r="AE1446" s="827">
        <v>30882</v>
      </c>
      <c r="AF1446" s="826">
        <v>0</v>
      </c>
      <c r="AG1446" s="828"/>
      <c r="AH1446" s="828"/>
      <c r="AI1446" s="828"/>
      <c r="AJ1446" s="674"/>
      <c r="AK1446" s="829"/>
      <c r="AL1446" s="674"/>
      <c r="AM1446" s="674"/>
      <c r="AN1446" s="674"/>
      <c r="AO1446" s="674"/>
      <c r="AP1446" s="674"/>
      <c r="AQ1446" s="674"/>
      <c r="AR1446" s="674"/>
      <c r="AS1446" s="674"/>
      <c r="AT1446" s="674"/>
      <c r="AU1446" s="674"/>
      <c r="AV1446" s="674"/>
      <c r="AW1446" s="674"/>
      <c r="AX1446" s="674"/>
      <c r="AY1446" s="674"/>
      <c r="AZ1446" s="674"/>
      <c r="BA1446" s="674"/>
      <c r="BB1446" s="674"/>
      <c r="BC1446" s="674"/>
      <c r="BD1446" s="674"/>
      <c r="BE1446" s="674"/>
      <c r="BF1446" s="674"/>
      <c r="BG1446" s="674"/>
      <c r="BH1446" s="674"/>
      <c r="BI1446" s="674"/>
      <c r="BJ1446" s="674"/>
      <c r="BK1446" s="674"/>
      <c r="BL1446" s="674"/>
      <c r="BM1446" s="674"/>
      <c r="BN1446" s="674"/>
      <c r="BO1446" s="674"/>
      <c r="BP1446" s="674"/>
      <c r="BQ1446" s="674"/>
      <c r="BR1446" s="674"/>
      <c r="BS1446" s="674"/>
      <c r="BT1446" s="674"/>
      <c r="BU1446" s="674"/>
      <c r="BV1446" s="674"/>
      <c r="BW1446" s="674"/>
      <c r="BX1446" s="674"/>
      <c r="BY1446" s="674"/>
      <c r="BZ1446" s="674"/>
      <c r="CA1446" s="674"/>
      <c r="CB1446" s="674"/>
      <c r="CC1446" s="674"/>
      <c r="CD1446" s="674"/>
      <c r="CE1446" s="674"/>
      <c r="CF1446" s="674"/>
      <c r="CG1446" s="674"/>
      <c r="CH1446" s="674"/>
      <c r="CI1446" s="674"/>
      <c r="CJ1446" s="674"/>
      <c r="CK1446" s="827"/>
      <c r="CL1446" s="827">
        <v>0</v>
      </c>
      <c r="CM1446" s="827"/>
      <c r="CN1446" s="675">
        <v>0</v>
      </c>
      <c r="CO1446" s="827">
        <v>0</v>
      </c>
      <c r="CP1446" s="827">
        <v>0</v>
      </c>
      <c r="CQ1446" s="827">
        <v>22554</v>
      </c>
      <c r="CR1446" s="827">
        <v>24283</v>
      </c>
      <c r="CS1446" s="830"/>
      <c r="CT1446" s="831"/>
      <c r="CU1446" s="832"/>
      <c r="CV1446" s="826"/>
      <c r="CW1446" s="826"/>
      <c r="CX1446" s="831"/>
      <c r="CY1446" s="833">
        <v>0</v>
      </c>
      <c r="CZ1446" s="833">
        <v>0</v>
      </c>
      <c r="DA1446" s="752">
        <v>0</v>
      </c>
      <c r="DB1446" s="752">
        <v>0</v>
      </c>
      <c r="DC1446" s="752">
        <v>0</v>
      </c>
      <c r="DD1446" s="752">
        <v>0</v>
      </c>
      <c r="DE1446" s="752">
        <v>0</v>
      </c>
      <c r="DF1446" s="752">
        <v>0</v>
      </c>
      <c r="DG1446" s="752">
        <v>0</v>
      </c>
      <c r="DH1446" s="834">
        <v>0</v>
      </c>
      <c r="DI1446" s="826">
        <v>0</v>
      </c>
      <c r="DJ1446" s="826">
        <v>0</v>
      </c>
      <c r="DK1446" s="826">
        <v>0</v>
      </c>
      <c r="DL1446" s="826">
        <v>0</v>
      </c>
      <c r="DM1446" s="826">
        <v>0</v>
      </c>
      <c r="DN1446" s="826">
        <v>0</v>
      </c>
      <c r="DO1446" s="835">
        <v>0</v>
      </c>
      <c r="DP1446" s="826"/>
      <c r="DQ1446" s="826"/>
      <c r="DR1446" s="826"/>
      <c r="DS1446" s="834"/>
      <c r="DT1446" s="752"/>
      <c r="DU1446" s="836"/>
      <c r="DV1446" s="836"/>
      <c r="DW1446" s="826"/>
      <c r="DX1446" s="837"/>
      <c r="DY1446" s="826" t="s">
        <v>308</v>
      </c>
      <c r="DZ1446" s="837" t="s">
        <v>308</v>
      </c>
      <c r="EA1446" s="826"/>
      <c r="EB1446" s="837"/>
    </row>
    <row r="1447" spans="1:266" ht="20.149999999999999" customHeight="1" x14ac:dyDescent="0.35">
      <c r="A1447" s="618" t="s">
        <v>308</v>
      </c>
      <c r="Y1447" s="619"/>
      <c r="Z1447" s="635"/>
      <c r="AF1447" s="635">
        <v>0</v>
      </c>
      <c r="AK1447" s="625"/>
      <c r="AL1447" s="619"/>
      <c r="AM1447" s="619"/>
      <c r="AN1447" s="619"/>
      <c r="AO1447" s="619"/>
      <c r="AP1447" s="619"/>
      <c r="AQ1447" s="619"/>
      <c r="AR1447" s="619"/>
      <c r="AS1447" s="619"/>
      <c r="AT1447" s="619"/>
      <c r="AU1447" s="619"/>
      <c r="AV1447" s="619"/>
      <c r="AW1447" s="619"/>
      <c r="AX1447" s="619"/>
      <c r="AY1447" s="619"/>
      <c r="AZ1447" s="619"/>
      <c r="BA1447" s="619"/>
      <c r="BB1447" s="619"/>
      <c r="BC1447" s="619"/>
      <c r="BD1447" s="619"/>
      <c r="BE1447" s="619"/>
      <c r="BF1447" s="619"/>
      <c r="BG1447" s="619"/>
      <c r="BH1447" s="619"/>
      <c r="BI1447" s="619"/>
      <c r="BJ1447" s="619"/>
      <c r="BK1447" s="619"/>
      <c r="BL1447" s="619"/>
      <c r="BM1447" s="619"/>
      <c r="BN1447" s="619"/>
      <c r="BO1447" s="619"/>
      <c r="BP1447" s="619"/>
      <c r="BQ1447" s="619"/>
      <c r="BR1447" s="619"/>
      <c r="BS1447" s="619"/>
      <c r="BT1447" s="619"/>
      <c r="BU1447" s="619"/>
      <c r="BV1447" s="619"/>
      <c r="BW1447" s="619"/>
      <c r="BX1447" s="619"/>
      <c r="BY1447" s="619"/>
      <c r="BZ1447" s="619"/>
      <c r="CA1447" s="619"/>
      <c r="CB1447" s="619"/>
      <c r="CC1447" s="619"/>
      <c r="CD1447" s="619"/>
      <c r="CE1447" s="619"/>
      <c r="CF1447" s="619"/>
      <c r="CG1447" s="619"/>
      <c r="CH1447" s="619"/>
      <c r="CI1447" s="619"/>
      <c r="CJ1447" s="619"/>
      <c r="CL1447" s="619" t="s">
        <v>308</v>
      </c>
      <c r="CQ1447" s="619" t="s">
        <v>308</v>
      </c>
      <c r="CR1447" s="619" t="s">
        <v>308</v>
      </c>
      <c r="CV1447" s="635"/>
      <c r="CW1447" s="635"/>
      <c r="CY1447" s="630">
        <v>0</v>
      </c>
      <c r="CZ1447" s="630">
        <v>0</v>
      </c>
      <c r="DA1447" s="634">
        <v>0</v>
      </c>
      <c r="DB1447" s="634">
        <v>0</v>
      </c>
      <c r="DC1447" s="634">
        <v>0</v>
      </c>
      <c r="DD1447" s="634">
        <v>0</v>
      </c>
      <c r="DE1447" s="634">
        <v>0</v>
      </c>
      <c r="DF1447" s="634">
        <v>0</v>
      </c>
      <c r="DG1447" s="634">
        <v>0</v>
      </c>
      <c r="DH1447" s="624">
        <v>0</v>
      </c>
      <c r="DI1447" s="635">
        <v>0</v>
      </c>
      <c r="DJ1447" s="635">
        <v>0</v>
      </c>
      <c r="DK1447" s="635">
        <v>0</v>
      </c>
      <c r="DL1447" s="635">
        <v>0</v>
      </c>
      <c r="DM1447" s="635">
        <v>0</v>
      </c>
      <c r="DN1447" s="635">
        <v>0</v>
      </c>
      <c r="DO1447" s="632">
        <v>0</v>
      </c>
    </row>
    <row r="1448" spans="1:266" ht="16.5" customHeight="1" x14ac:dyDescent="0.35">
      <c r="A1448" s="625">
        <v>25</v>
      </c>
      <c r="F1448" s="631"/>
      <c r="G1448" s="631"/>
      <c r="Y1448" s="619"/>
      <c r="Z1448" s="635"/>
      <c r="AF1448" s="635">
        <v>0</v>
      </c>
      <c r="AK1448" s="625"/>
      <c r="AL1448" s="619"/>
      <c r="AM1448" s="619"/>
      <c r="AN1448" s="619"/>
      <c r="AO1448" s="619"/>
      <c r="AP1448" s="619"/>
      <c r="AQ1448" s="619"/>
      <c r="AR1448" s="619"/>
      <c r="AS1448" s="619"/>
      <c r="AT1448" s="619"/>
      <c r="AU1448" s="619"/>
      <c r="AV1448" s="619"/>
      <c r="AW1448" s="619"/>
      <c r="AX1448" s="619"/>
      <c r="AY1448" s="619"/>
      <c r="AZ1448" s="619"/>
      <c r="BA1448" s="619"/>
      <c r="BB1448" s="619"/>
      <c r="BC1448" s="619"/>
      <c r="BD1448" s="619"/>
      <c r="BE1448" s="619"/>
      <c r="BF1448" s="619"/>
      <c r="BG1448" s="619"/>
      <c r="BH1448" s="619"/>
      <c r="BI1448" s="619"/>
      <c r="BJ1448" s="619"/>
      <c r="BK1448" s="619"/>
      <c r="BL1448" s="619"/>
      <c r="BM1448" s="619"/>
      <c r="BN1448" s="619"/>
      <c r="BO1448" s="619"/>
      <c r="BP1448" s="619"/>
      <c r="BQ1448" s="619"/>
      <c r="BR1448" s="619"/>
      <c r="BS1448" s="619"/>
      <c r="BT1448" s="619"/>
      <c r="BU1448" s="619"/>
      <c r="BV1448" s="619"/>
      <c r="BW1448" s="619"/>
      <c r="BX1448" s="619"/>
      <c r="BY1448" s="619"/>
      <c r="BZ1448" s="619"/>
      <c r="CA1448" s="619"/>
      <c r="CB1448" s="619"/>
      <c r="CC1448" s="619"/>
      <c r="CD1448" s="619"/>
      <c r="CE1448" s="619"/>
      <c r="CF1448" s="619"/>
      <c r="CG1448" s="619"/>
      <c r="CH1448" s="619"/>
      <c r="CI1448" s="619"/>
      <c r="CJ1448" s="619"/>
      <c r="CV1448" s="635"/>
      <c r="CW1448" s="635"/>
      <c r="CY1448" s="630">
        <v>0</v>
      </c>
      <c r="CZ1448" s="630">
        <v>0</v>
      </c>
      <c r="DA1448" s="634">
        <v>0</v>
      </c>
      <c r="DB1448" s="634">
        <v>0</v>
      </c>
      <c r="DC1448" s="634">
        <v>0</v>
      </c>
      <c r="DD1448" s="634">
        <v>0</v>
      </c>
      <c r="DE1448" s="634">
        <v>0</v>
      </c>
      <c r="DF1448" s="634">
        <v>0</v>
      </c>
      <c r="DG1448" s="634">
        <v>0</v>
      </c>
      <c r="DH1448" s="624">
        <v>0</v>
      </c>
      <c r="DI1448" s="635">
        <v>0</v>
      </c>
      <c r="DJ1448" s="635">
        <v>0</v>
      </c>
      <c r="DK1448" s="635">
        <v>0</v>
      </c>
      <c r="DL1448" s="635">
        <v>0</v>
      </c>
      <c r="DM1448" s="635">
        <v>0</v>
      </c>
      <c r="DN1448" s="635">
        <v>0</v>
      </c>
      <c r="DO1448" s="632">
        <v>0</v>
      </c>
    </row>
    <row r="1449" spans="1:266" ht="19.5" customHeight="1" x14ac:dyDescent="0.35">
      <c r="A1449" s="625">
        <v>25</v>
      </c>
      <c r="B1449" s="664" t="s">
        <v>2796</v>
      </c>
      <c r="C1449" s="665"/>
      <c r="D1449" s="665"/>
      <c r="E1449" s="665"/>
      <c r="F1449" s="666" t="s">
        <v>409</v>
      </c>
      <c r="G1449" s="666"/>
      <c r="H1449" s="844"/>
      <c r="I1449" s="667"/>
      <c r="J1449" s="667"/>
      <c r="K1449" s="667"/>
      <c r="L1449" s="667"/>
      <c r="Y1449" s="619"/>
      <c r="Z1449" s="635"/>
      <c r="AF1449" s="635">
        <v>0</v>
      </c>
      <c r="AK1449" s="625"/>
      <c r="AL1449" s="619"/>
      <c r="AM1449" s="619"/>
      <c r="AN1449" s="619"/>
      <c r="AO1449" s="619"/>
      <c r="AP1449" s="619"/>
      <c r="AQ1449" s="619"/>
      <c r="AR1449" s="619"/>
      <c r="AS1449" s="619"/>
      <c r="AT1449" s="619"/>
      <c r="AU1449" s="619"/>
      <c r="AV1449" s="619"/>
      <c r="AW1449" s="619"/>
      <c r="AX1449" s="619"/>
      <c r="AY1449" s="619"/>
      <c r="AZ1449" s="619"/>
      <c r="BA1449" s="619"/>
      <c r="BB1449" s="619"/>
      <c r="BC1449" s="619"/>
      <c r="BD1449" s="619"/>
      <c r="BE1449" s="619"/>
      <c r="BF1449" s="619"/>
      <c r="BG1449" s="619"/>
      <c r="BH1449" s="619"/>
      <c r="BI1449" s="619"/>
      <c r="BJ1449" s="619"/>
      <c r="BK1449" s="619"/>
      <c r="BL1449" s="619"/>
      <c r="BM1449" s="619"/>
      <c r="BN1449" s="619"/>
      <c r="BO1449" s="619"/>
      <c r="BP1449" s="619"/>
      <c r="BQ1449" s="619"/>
      <c r="BR1449" s="619"/>
      <c r="BS1449" s="619"/>
      <c r="BT1449" s="619"/>
      <c r="BU1449" s="619"/>
      <c r="BV1449" s="619"/>
      <c r="BW1449" s="619"/>
      <c r="BX1449" s="619"/>
      <c r="BY1449" s="619"/>
      <c r="BZ1449" s="619"/>
      <c r="CA1449" s="619"/>
      <c r="CB1449" s="619"/>
      <c r="CC1449" s="619"/>
      <c r="CD1449" s="619"/>
      <c r="CE1449" s="619"/>
      <c r="CF1449" s="619"/>
      <c r="CG1449" s="619"/>
      <c r="CH1449" s="619"/>
      <c r="CI1449" s="619"/>
      <c r="CJ1449" s="619"/>
      <c r="CV1449" s="635"/>
      <c r="CW1449" s="635"/>
      <c r="CY1449" s="630">
        <v>0</v>
      </c>
      <c r="CZ1449" s="630">
        <v>0</v>
      </c>
      <c r="DA1449" s="634">
        <v>0</v>
      </c>
      <c r="DB1449" s="634">
        <v>0</v>
      </c>
      <c r="DC1449" s="634">
        <v>0</v>
      </c>
      <c r="DD1449" s="634">
        <v>0</v>
      </c>
      <c r="DE1449" s="634">
        <v>0</v>
      </c>
      <c r="DF1449" s="634">
        <v>0</v>
      </c>
      <c r="DG1449" s="634">
        <v>0</v>
      </c>
      <c r="DH1449" s="624">
        <v>0</v>
      </c>
      <c r="DI1449" s="635">
        <v>0</v>
      </c>
      <c r="DJ1449" s="635">
        <v>0</v>
      </c>
      <c r="DK1449" s="635">
        <v>0</v>
      </c>
      <c r="DL1449" s="635">
        <v>0</v>
      </c>
      <c r="DM1449" s="635">
        <v>0</v>
      </c>
      <c r="DN1449" s="635">
        <v>0</v>
      </c>
      <c r="DO1449" s="632">
        <v>0</v>
      </c>
    </row>
    <row r="1450" spans="1:266" s="847" customFormat="1" ht="37.5" customHeight="1" x14ac:dyDescent="0.35">
      <c r="A1450" s="618" t="s">
        <v>436</v>
      </c>
      <c r="B1450" s="678" t="s">
        <v>426</v>
      </c>
      <c r="C1450" s="678" t="s">
        <v>427</v>
      </c>
      <c r="D1450" s="678" t="s">
        <v>428</v>
      </c>
      <c r="E1450" s="678" t="s">
        <v>429</v>
      </c>
      <c r="F1450" s="678" t="s">
        <v>430</v>
      </c>
      <c r="G1450" s="680" t="s">
        <v>431</v>
      </c>
      <c r="H1450" s="678" t="s">
        <v>432</v>
      </c>
      <c r="I1450" s="678" t="s">
        <v>433</v>
      </c>
      <c r="J1450" s="678" t="s">
        <v>434</v>
      </c>
      <c r="K1450" s="678" t="s">
        <v>18</v>
      </c>
      <c r="L1450" s="678" t="s">
        <v>435</v>
      </c>
      <c r="M1450" s="678" t="s">
        <v>436</v>
      </c>
      <c r="N1450" s="681" t="s">
        <v>437</v>
      </c>
      <c r="O1450" s="681" t="s">
        <v>438</v>
      </c>
      <c r="P1450" s="681" t="s">
        <v>439</v>
      </c>
      <c r="Q1450" s="681" t="s">
        <v>219</v>
      </c>
      <c r="R1450" s="678" t="s">
        <v>4</v>
      </c>
      <c r="S1450" s="678" t="s">
        <v>440</v>
      </c>
      <c r="T1450" s="678" t="s">
        <v>441</v>
      </c>
      <c r="U1450" s="682" t="s">
        <v>442</v>
      </c>
      <c r="V1450" s="682" t="s">
        <v>443</v>
      </c>
      <c r="W1450" s="682" t="s">
        <v>444</v>
      </c>
      <c r="X1450" s="682" t="s">
        <v>445</v>
      </c>
      <c r="Y1450" s="845" t="s">
        <v>446</v>
      </c>
      <c r="Z1450" s="845" t="s">
        <v>447</v>
      </c>
      <c r="AA1450" s="678" t="s">
        <v>448</v>
      </c>
      <c r="AB1450" s="678" t="s">
        <v>449</v>
      </c>
      <c r="AC1450" s="678" t="s">
        <v>450</v>
      </c>
      <c r="AD1450" s="678" t="s">
        <v>451</v>
      </c>
      <c r="AE1450" s="678" t="s">
        <v>452</v>
      </c>
      <c r="AF1450" s="678" t="s">
        <v>453</v>
      </c>
      <c r="AG1450" s="678" t="s">
        <v>444</v>
      </c>
      <c r="AH1450" s="693" t="s">
        <v>454</v>
      </c>
      <c r="AI1450" s="678" t="s">
        <v>455</v>
      </c>
      <c r="AJ1450" s="678" t="s">
        <v>456</v>
      </c>
      <c r="AK1450" s="678" t="s">
        <v>457</v>
      </c>
      <c r="AL1450" s="686" t="s">
        <v>458</v>
      </c>
      <c r="AM1450" s="687" t="s">
        <v>459</v>
      </c>
      <c r="AN1450" s="688" t="s">
        <v>460</v>
      </c>
      <c r="AO1450" s="688" t="s">
        <v>461</v>
      </c>
      <c r="AP1450" s="688" t="s">
        <v>462</v>
      </c>
      <c r="AQ1450" s="688" t="s">
        <v>463</v>
      </c>
      <c r="AR1450" s="688" t="s">
        <v>464</v>
      </c>
      <c r="AS1450" s="688" t="s">
        <v>465</v>
      </c>
      <c r="AT1450" s="688" t="s">
        <v>466</v>
      </c>
      <c r="AU1450" s="688" t="s">
        <v>467</v>
      </c>
      <c r="AV1450" s="688" t="s">
        <v>468</v>
      </c>
      <c r="AW1450" s="688" t="s">
        <v>469</v>
      </c>
      <c r="AX1450" s="688" t="s">
        <v>470</v>
      </c>
      <c r="AY1450" s="688" t="s">
        <v>471</v>
      </c>
      <c r="AZ1450" s="688" t="s">
        <v>472</v>
      </c>
      <c r="BA1450" s="688" t="s">
        <v>473</v>
      </c>
      <c r="BB1450" s="689" t="s">
        <v>474</v>
      </c>
      <c r="BC1450" s="689" t="s">
        <v>475</v>
      </c>
      <c r="BD1450" s="689" t="s">
        <v>476</v>
      </c>
      <c r="BE1450" s="689" t="s">
        <v>477</v>
      </c>
      <c r="BF1450" s="689" t="s">
        <v>478</v>
      </c>
      <c r="BG1450" s="689" t="s">
        <v>479</v>
      </c>
      <c r="BH1450" s="689" t="s">
        <v>480</v>
      </c>
      <c r="BI1450" s="683" t="s">
        <v>481</v>
      </c>
      <c r="BJ1450" s="690" t="s">
        <v>482</v>
      </c>
      <c r="BK1450" s="687" t="s">
        <v>483</v>
      </c>
      <c r="BL1450" s="683" t="s">
        <v>484</v>
      </c>
      <c r="BM1450" s="683" t="s">
        <v>485</v>
      </c>
      <c r="BN1450" s="689" t="s">
        <v>486</v>
      </c>
      <c r="BO1450" s="689" t="s">
        <v>487</v>
      </c>
      <c r="BP1450" s="689" t="s">
        <v>488</v>
      </c>
      <c r="BQ1450" s="689" t="s">
        <v>460</v>
      </c>
      <c r="BR1450" s="689" t="s">
        <v>489</v>
      </c>
      <c r="BS1450" s="683" t="s">
        <v>490</v>
      </c>
      <c r="BT1450" s="690" t="s">
        <v>482</v>
      </c>
      <c r="BU1450" s="687" t="s">
        <v>491</v>
      </c>
      <c r="BV1450" s="691" t="s">
        <v>492</v>
      </c>
      <c r="BW1450" s="691" t="s">
        <v>493</v>
      </c>
      <c r="BX1450" s="691" t="s">
        <v>494</v>
      </c>
      <c r="BY1450" s="691" t="s">
        <v>495</v>
      </c>
      <c r="BZ1450" s="691" t="s">
        <v>485</v>
      </c>
      <c r="CA1450" s="691" t="s">
        <v>496</v>
      </c>
      <c r="CB1450" s="691" t="s">
        <v>497</v>
      </c>
      <c r="CC1450" s="691" t="s">
        <v>498</v>
      </c>
      <c r="CD1450" s="691" t="s">
        <v>499</v>
      </c>
      <c r="CE1450" s="691" t="s">
        <v>500</v>
      </c>
      <c r="CF1450" s="691" t="s">
        <v>501</v>
      </c>
      <c r="CG1450" s="691" t="s">
        <v>502</v>
      </c>
      <c r="CH1450" s="691" t="s">
        <v>503</v>
      </c>
      <c r="CI1450" s="691" t="s">
        <v>504</v>
      </c>
      <c r="CJ1450" s="691" t="s">
        <v>505</v>
      </c>
      <c r="CK1450" s="691" t="s">
        <v>506</v>
      </c>
      <c r="CL1450" s="683" t="s">
        <v>507</v>
      </c>
      <c r="CM1450" s="687" t="s">
        <v>508</v>
      </c>
      <c r="CN1450" s="683" t="s">
        <v>509</v>
      </c>
      <c r="CO1450" s="692" t="s">
        <v>510</v>
      </c>
      <c r="CP1450" s="683" t="s">
        <v>511</v>
      </c>
      <c r="CQ1450" s="681" t="s">
        <v>512</v>
      </c>
      <c r="CR1450" s="678" t="s">
        <v>513</v>
      </c>
      <c r="CS1450" s="678" t="s">
        <v>514</v>
      </c>
      <c r="CT1450" s="679" t="s">
        <v>515</v>
      </c>
      <c r="CU1450" s="846" t="s">
        <v>516</v>
      </c>
      <c r="CV1450" s="679" t="s">
        <v>517</v>
      </c>
      <c r="CW1450" s="678" t="s">
        <v>518</v>
      </c>
      <c r="CX1450" s="678" t="s">
        <v>519</v>
      </c>
      <c r="CY1450" s="678" t="s">
        <v>520</v>
      </c>
      <c r="CZ1450" s="722" t="s">
        <v>444</v>
      </c>
      <c r="DA1450" s="695" t="s">
        <v>521</v>
      </c>
      <c r="DB1450" s="695" t="s">
        <v>522</v>
      </c>
      <c r="DC1450" s="695" t="s">
        <v>523</v>
      </c>
      <c r="DD1450" s="695" t="s">
        <v>219</v>
      </c>
      <c r="DE1450" s="695" t="s">
        <v>217</v>
      </c>
      <c r="DF1450" s="695" t="s">
        <v>437</v>
      </c>
      <c r="DG1450" s="695" t="s">
        <v>438</v>
      </c>
      <c r="DH1450" s="678" t="s">
        <v>745</v>
      </c>
      <c r="DI1450" s="679" t="s">
        <v>525</v>
      </c>
      <c r="DJ1450" s="679" t="s">
        <v>526</v>
      </c>
      <c r="DK1450" s="679" t="s">
        <v>527</v>
      </c>
      <c r="DL1450" s="678" t="s">
        <v>528</v>
      </c>
      <c r="DM1450" s="679" t="s">
        <v>529</v>
      </c>
      <c r="DN1450" s="679" t="s">
        <v>530</v>
      </c>
      <c r="DO1450" s="723" t="s">
        <v>531</v>
      </c>
      <c r="DP1450" s="679" t="s">
        <v>532</v>
      </c>
      <c r="DQ1450" s="700" t="s">
        <v>533</v>
      </c>
      <c r="DR1450" s="679" t="s">
        <v>534</v>
      </c>
      <c r="DS1450" s="678" t="s">
        <v>535</v>
      </c>
      <c r="DT1450" s="678" t="s">
        <v>536</v>
      </c>
      <c r="DU1450" s="701" t="s">
        <v>537</v>
      </c>
      <c r="DV1450" s="702" t="s">
        <v>538</v>
      </c>
      <c r="DW1450" s="701" t="s">
        <v>539</v>
      </c>
      <c r="DX1450" s="703" t="s">
        <v>540</v>
      </c>
      <c r="DY1450" s="701" t="s">
        <v>539</v>
      </c>
      <c r="DZ1450" s="703" t="s">
        <v>540</v>
      </c>
      <c r="EA1450" s="702" t="s">
        <v>539</v>
      </c>
      <c r="EB1450" s="704" t="s">
        <v>540</v>
      </c>
    </row>
    <row r="1451" spans="1:266" s="705" customFormat="1" ht="17.25" customHeight="1" x14ac:dyDescent="0.35">
      <c r="A1451" s="618" t="s">
        <v>308</v>
      </c>
      <c r="B1451" s="678"/>
      <c r="C1451" s="678"/>
      <c r="D1451" s="678"/>
      <c r="E1451" s="678"/>
      <c r="F1451" s="717" t="s">
        <v>563</v>
      </c>
      <c r="G1451" s="717"/>
      <c r="H1451" s="679"/>
      <c r="I1451" s="678"/>
      <c r="J1451" s="678"/>
      <c r="K1451" s="678"/>
      <c r="L1451" s="678"/>
      <c r="M1451" s="678"/>
      <c r="N1451" s="678"/>
      <c r="O1451" s="678"/>
      <c r="P1451" s="678"/>
      <c r="Q1451" s="678"/>
      <c r="R1451" s="678"/>
      <c r="S1451" s="678"/>
      <c r="T1451" s="678"/>
      <c r="U1451" s="678"/>
      <c r="V1451" s="678"/>
      <c r="W1451" s="678"/>
      <c r="X1451" s="678"/>
      <c r="Y1451" s="678"/>
      <c r="Z1451" s="679"/>
      <c r="AA1451" s="678"/>
      <c r="AB1451" s="678"/>
      <c r="AC1451" s="678"/>
      <c r="AD1451" s="678"/>
      <c r="AE1451" s="684"/>
      <c r="AF1451" s="679">
        <v>0</v>
      </c>
      <c r="AG1451" s="685"/>
      <c r="AH1451" s="685"/>
      <c r="AI1451" s="685"/>
      <c r="AJ1451" s="678"/>
      <c r="AK1451" s="684"/>
      <c r="AL1451" s="678"/>
      <c r="AM1451" s="678"/>
      <c r="AN1451" s="678"/>
      <c r="AO1451" s="678"/>
      <c r="AP1451" s="678"/>
      <c r="AQ1451" s="678"/>
      <c r="AR1451" s="678"/>
      <c r="AS1451" s="678"/>
      <c r="AT1451" s="678"/>
      <c r="AU1451" s="678"/>
      <c r="AV1451" s="678"/>
      <c r="AW1451" s="678"/>
      <c r="AX1451" s="678"/>
      <c r="AY1451" s="678"/>
      <c r="AZ1451" s="678"/>
      <c r="BA1451" s="678"/>
      <c r="BB1451" s="678"/>
      <c r="BC1451" s="678"/>
      <c r="BD1451" s="678"/>
      <c r="BE1451" s="678"/>
      <c r="BF1451" s="678"/>
      <c r="BG1451" s="678"/>
      <c r="BH1451" s="678"/>
      <c r="BI1451" s="678"/>
      <c r="BJ1451" s="678"/>
      <c r="BK1451" s="678"/>
      <c r="BL1451" s="678"/>
      <c r="BM1451" s="678"/>
      <c r="BN1451" s="678"/>
      <c r="BO1451" s="678"/>
      <c r="BP1451" s="678"/>
      <c r="BQ1451" s="678"/>
      <c r="BR1451" s="678"/>
      <c r="BS1451" s="678"/>
      <c r="BT1451" s="678"/>
      <c r="BU1451" s="678"/>
      <c r="BV1451" s="678"/>
      <c r="BW1451" s="678"/>
      <c r="BX1451" s="678"/>
      <c r="BY1451" s="678"/>
      <c r="BZ1451" s="678"/>
      <c r="CA1451" s="678"/>
      <c r="CB1451" s="678"/>
      <c r="CC1451" s="678"/>
      <c r="CD1451" s="678"/>
      <c r="CE1451" s="678"/>
      <c r="CF1451" s="678"/>
      <c r="CG1451" s="678"/>
      <c r="CH1451" s="678"/>
      <c r="CI1451" s="678"/>
      <c r="CJ1451" s="678"/>
      <c r="CK1451" s="678"/>
      <c r="CL1451" s="678" t="s">
        <v>308</v>
      </c>
      <c r="CM1451" s="678"/>
      <c r="CN1451" s="929"/>
      <c r="CO1451" s="678"/>
      <c r="CP1451" s="678"/>
      <c r="CQ1451" s="678" t="s">
        <v>308</v>
      </c>
      <c r="CR1451" s="678" t="s">
        <v>308</v>
      </c>
      <c r="CS1451" s="693"/>
      <c r="CT1451" s="695"/>
      <c r="CU1451" s="721"/>
      <c r="CV1451" s="679"/>
      <c r="CW1451" s="679"/>
      <c r="CX1451" s="695"/>
      <c r="CY1451" s="722">
        <v>0</v>
      </c>
      <c r="CZ1451" s="722">
        <v>0</v>
      </c>
      <c r="DA1451" s="695">
        <v>0</v>
      </c>
      <c r="DB1451" s="695">
        <v>0</v>
      </c>
      <c r="DC1451" s="695">
        <v>0</v>
      </c>
      <c r="DD1451" s="695">
        <v>0</v>
      </c>
      <c r="DE1451" s="695">
        <v>0</v>
      </c>
      <c r="DF1451" s="695">
        <v>0</v>
      </c>
      <c r="DG1451" s="695">
        <v>0</v>
      </c>
      <c r="DH1451" s="679">
        <v>0</v>
      </c>
      <c r="DI1451" s="679">
        <v>0</v>
      </c>
      <c r="DJ1451" s="679">
        <v>0</v>
      </c>
      <c r="DK1451" s="679">
        <v>0</v>
      </c>
      <c r="DL1451" s="679">
        <v>0</v>
      </c>
      <c r="DM1451" s="679">
        <v>0</v>
      </c>
      <c r="DN1451" s="679">
        <v>0</v>
      </c>
      <c r="DO1451" s="846">
        <v>0</v>
      </c>
      <c r="DP1451" s="679"/>
      <c r="DQ1451" s="679"/>
      <c r="DR1451" s="679"/>
      <c r="DS1451" s="679"/>
      <c r="DT1451" s="695"/>
      <c r="DU1451" s="684"/>
      <c r="DV1451" s="684"/>
      <c r="DW1451" s="679"/>
      <c r="DX1451" s="724"/>
      <c r="DY1451" s="679" t="s">
        <v>308</v>
      </c>
      <c r="DZ1451" s="724" t="s">
        <v>308</v>
      </c>
      <c r="EA1451" s="679"/>
      <c r="EB1451" s="724"/>
    </row>
    <row r="1452" spans="1:266" ht="17.25" customHeight="1" x14ac:dyDescent="0.35">
      <c r="A1452" s="618" t="s">
        <v>2797</v>
      </c>
      <c r="B1452" s="730">
        <v>71</v>
      </c>
      <c r="C1452" s="730" t="s">
        <v>2798</v>
      </c>
      <c r="D1452" s="730" t="s">
        <v>2798</v>
      </c>
      <c r="E1452" s="730">
        <v>25</v>
      </c>
      <c r="F1452" s="731" t="s">
        <v>574</v>
      </c>
      <c r="G1452" s="732">
        <v>1</v>
      </c>
      <c r="H1452" s="826">
        <v>46220</v>
      </c>
      <c r="I1452" s="730">
        <v>36</v>
      </c>
      <c r="J1452" s="730" t="s">
        <v>308</v>
      </c>
      <c r="K1452" s="730">
        <v>37</v>
      </c>
      <c r="L1452" s="730" t="s">
        <v>2799</v>
      </c>
      <c r="M1452" s="734" t="s">
        <v>2797</v>
      </c>
      <c r="N1452" s="735" t="s">
        <v>390</v>
      </c>
      <c r="O1452" s="735" t="s">
        <v>390</v>
      </c>
      <c r="P1452" s="735">
        <v>0</v>
      </c>
      <c r="Q1452" s="735">
        <v>0</v>
      </c>
      <c r="R1452" s="734">
        <v>608</v>
      </c>
      <c r="S1452" s="734" t="s">
        <v>1675</v>
      </c>
      <c r="T1452" s="734" t="s">
        <v>1687</v>
      </c>
      <c r="U1452" s="734">
        <v>608</v>
      </c>
      <c r="V1452" s="734" t="s">
        <v>1657</v>
      </c>
      <c r="W1452" s="734"/>
      <c r="X1452" s="736"/>
      <c r="Y1452" s="736"/>
      <c r="Z1452" s="736"/>
      <c r="AA1452" s="734" t="s">
        <v>309</v>
      </c>
      <c r="AB1452" s="734" t="s">
        <v>750</v>
      </c>
      <c r="AC1452" s="734" t="s">
        <v>608</v>
      </c>
      <c r="AD1452" s="734">
        <v>1038</v>
      </c>
      <c r="AE1452" s="764">
        <v>1038</v>
      </c>
      <c r="AF1452" s="737" t="s">
        <v>390</v>
      </c>
      <c r="AG1452" s="969" t="s">
        <v>2800</v>
      </c>
      <c r="AH1452" s="739"/>
      <c r="AI1452" s="739" t="s">
        <v>308</v>
      </c>
      <c r="AJ1452" s="740">
        <v>2</v>
      </c>
      <c r="AK1452" s="741"/>
      <c r="AL1452" s="742"/>
      <c r="AM1452" s="743">
        <v>0</v>
      </c>
      <c r="AN1452" s="743"/>
      <c r="AO1452" s="743"/>
      <c r="AP1452" s="743"/>
      <c r="AQ1452" s="743"/>
      <c r="AR1452" s="743"/>
      <c r="AS1452" s="743">
        <v>0</v>
      </c>
      <c r="AT1452" s="743"/>
      <c r="AU1452" s="743"/>
      <c r="AV1452" s="743"/>
      <c r="AW1452" s="743"/>
      <c r="AX1452" s="743"/>
      <c r="AY1452" s="743"/>
      <c r="AZ1452" s="743"/>
      <c r="BA1452" s="743"/>
      <c r="BB1452" s="743">
        <v>0</v>
      </c>
      <c r="BC1452" s="743">
        <v>0</v>
      </c>
      <c r="BD1452" s="743">
        <v>0</v>
      </c>
      <c r="BE1452" s="743">
        <v>0</v>
      </c>
      <c r="BF1452" s="743">
        <v>0</v>
      </c>
      <c r="BG1452" s="743">
        <v>0</v>
      </c>
      <c r="BH1452" s="743">
        <v>0</v>
      </c>
      <c r="BI1452" s="743">
        <v>0</v>
      </c>
      <c r="BJ1452" s="743"/>
      <c r="BK1452" s="743">
        <v>0</v>
      </c>
      <c r="BL1452" s="743"/>
      <c r="BM1452" s="743"/>
      <c r="BN1452" s="743" t="s">
        <v>308</v>
      </c>
      <c r="BO1452" s="743" t="s">
        <v>308</v>
      </c>
      <c r="BP1452" s="743" t="s">
        <v>308</v>
      </c>
      <c r="BQ1452" s="743" t="s">
        <v>308</v>
      </c>
      <c r="BR1452" s="743"/>
      <c r="BS1452" s="743">
        <v>0</v>
      </c>
      <c r="BT1452" s="743"/>
      <c r="BU1452" s="743" t="s">
        <v>579</v>
      </c>
      <c r="BV1452" s="743"/>
      <c r="BW1452" s="743"/>
      <c r="BX1452" s="743"/>
      <c r="BY1452" s="743"/>
      <c r="BZ1452" s="743"/>
      <c r="CA1452" s="743"/>
      <c r="CB1452" s="743"/>
      <c r="CC1452" s="743"/>
      <c r="CD1452" s="743"/>
      <c r="CE1452" s="743"/>
      <c r="CF1452" s="743"/>
      <c r="CG1452" s="743"/>
      <c r="CH1452" s="743"/>
      <c r="CI1452" s="743"/>
      <c r="CJ1452" s="743"/>
      <c r="CK1452" s="736"/>
      <c r="CL1452" s="736" t="s">
        <v>397</v>
      </c>
      <c r="CM1452" s="736" t="s">
        <v>397</v>
      </c>
      <c r="CN1452" s="736" t="s">
        <v>397</v>
      </c>
      <c r="CO1452" s="736">
        <v>0</v>
      </c>
      <c r="CP1452" s="736">
        <v>0</v>
      </c>
      <c r="CQ1452" s="736">
        <v>0</v>
      </c>
      <c r="CR1452" s="734">
        <v>419</v>
      </c>
      <c r="CS1452" s="744"/>
      <c r="CT1452" s="745">
        <v>46279</v>
      </c>
      <c r="CU1452" s="859" t="s">
        <v>585</v>
      </c>
      <c r="CV1452" s="737"/>
      <c r="CW1452" s="737"/>
      <c r="CX1452" s="745">
        <v>46256</v>
      </c>
      <c r="CY1452" s="861">
        <v>0</v>
      </c>
      <c r="CZ1452" s="861" t="s">
        <v>308</v>
      </c>
      <c r="DA1452" s="749">
        <v>0</v>
      </c>
      <c r="DB1452" s="749">
        <v>0</v>
      </c>
      <c r="DC1452" s="749">
        <v>0</v>
      </c>
      <c r="DD1452" s="749" t="s">
        <v>397</v>
      </c>
      <c r="DE1452" s="749" t="s">
        <v>397</v>
      </c>
      <c r="DF1452" s="749" t="s">
        <v>390</v>
      </c>
      <c r="DG1452" s="749" t="s">
        <v>390</v>
      </c>
      <c r="DH1452" s="750">
        <v>0</v>
      </c>
      <c r="DI1452" s="737" t="s">
        <v>397</v>
      </c>
      <c r="DJ1452" s="737" t="s">
        <v>390</v>
      </c>
      <c r="DK1452" s="737" t="s">
        <v>390</v>
      </c>
      <c r="DL1452" s="737" t="s">
        <v>390</v>
      </c>
      <c r="DM1452" s="737" t="s">
        <v>390</v>
      </c>
      <c r="DN1452" s="737" t="s">
        <v>390</v>
      </c>
      <c r="DO1452" s="762">
        <v>0</v>
      </c>
      <c r="DP1452" s="737">
        <v>46276</v>
      </c>
      <c r="DQ1452" s="737">
        <v>46276</v>
      </c>
      <c r="DR1452" s="737">
        <v>46276</v>
      </c>
      <c r="DS1452" s="750">
        <v>46276</v>
      </c>
      <c r="DT1452" s="752">
        <v>46276</v>
      </c>
      <c r="DU1452" s="753">
        <v>-7</v>
      </c>
      <c r="DV1452" s="753" t="s">
        <v>308</v>
      </c>
      <c r="DW1452" s="754">
        <v>46269</v>
      </c>
      <c r="DX1452" s="755">
        <v>46269</v>
      </c>
      <c r="DY1452" s="754" t="e">
        <v>#VALUE!</v>
      </c>
      <c r="DZ1452" s="754" t="e">
        <v>#VALUE!</v>
      </c>
      <c r="EA1452" s="754" t="e">
        <v>#VALUE!</v>
      </c>
      <c r="EB1452" s="754" t="e">
        <v>#VALUE!</v>
      </c>
      <c r="HA1452" s="756" t="s">
        <v>397</v>
      </c>
      <c r="HB1452" s="756" t="s">
        <v>397</v>
      </c>
      <c r="HC1452" s="756" t="s">
        <v>397</v>
      </c>
      <c r="HD1452" s="756" t="s">
        <v>397</v>
      </c>
      <c r="HE1452" s="756" t="s">
        <v>397</v>
      </c>
      <c r="HF1452" s="756" t="s">
        <v>397</v>
      </c>
      <c r="HG1452" s="756" t="s">
        <v>397</v>
      </c>
      <c r="HH1452" s="756" t="s">
        <v>397</v>
      </c>
      <c r="HI1452" s="756" t="s">
        <v>397</v>
      </c>
      <c r="HJ1452" s="756" t="s">
        <v>397</v>
      </c>
      <c r="HK1452"/>
      <c r="HL1452"/>
      <c r="HM1452"/>
      <c r="HN1452" s="756" t="str">
        <f t="shared" ref="HN1452:HN1479" si="49">IF(HA1452&lt;&gt;"X","SDI",IF(HE1452&lt;&gt;"X","CBMJ",IF(HK1452&lt;&gt;"X","AUTO PRINT","INHOUSE")))</f>
        <v>AUTO PRINT</v>
      </c>
      <c r="HO1452"/>
      <c r="HP1452" s="757" t="s">
        <v>572</v>
      </c>
      <c r="HQ1452" s="757" t="s">
        <v>572</v>
      </c>
      <c r="HR1452" s="757" t="s">
        <v>572</v>
      </c>
      <c r="HS1452"/>
      <c r="HW1452" s="758"/>
      <c r="HX1452"/>
      <c r="HY1452" s="759" t="s">
        <v>572</v>
      </c>
      <c r="HZ1452" s="759" t="s">
        <v>572</v>
      </c>
      <c r="IA1452" s="759" t="s">
        <v>572</v>
      </c>
      <c r="IC1452" s="760" t="s">
        <v>572</v>
      </c>
      <c r="ID1452" s="760" t="s">
        <v>572</v>
      </c>
      <c r="IE1452" s="760" t="s">
        <v>572</v>
      </c>
      <c r="IF1452" s="761" t="s">
        <v>572</v>
      </c>
      <c r="IG1452" s="619" t="str">
        <f t="shared" ref="IG1452:IG1479" si="50">IF(COUNTIF(IC1452:IF1452,"AUTO PRINTING*")&gt;0,"AUTO PRINTING","IN HOUSE (MANUAL)")</f>
        <v>IN HOUSE (MANUAL)</v>
      </c>
      <c r="II1452" s="761" t="s">
        <v>572</v>
      </c>
      <c r="IK1452" s="761" t="str">
        <f>IFERROR(VLOOKUP($M1452,#REF!,13,0),"IN HOUSE (MANUAL)")</f>
        <v>IN HOUSE (MANUAL)</v>
      </c>
      <c r="IM1452" s="760" t="s">
        <v>572</v>
      </c>
      <c r="IN1452" s="760" t="s">
        <v>572</v>
      </c>
      <c r="IO1452" s="760" t="s">
        <v>572</v>
      </c>
      <c r="IQ1452" s="760" t="s">
        <v>572</v>
      </c>
      <c r="IR1452" s="760" t="s">
        <v>572</v>
      </c>
      <c r="IT1452" s="760" t="s">
        <v>572</v>
      </c>
      <c r="IV1452" s="760" t="s">
        <v>572</v>
      </c>
      <c r="IW1452" s="760" t="s">
        <v>572</v>
      </c>
      <c r="IY1452" s="760" t="s">
        <v>572</v>
      </c>
      <c r="IZ1452" s="760" t="s">
        <v>572</v>
      </c>
      <c r="JB1452" s="760" t="s">
        <v>572</v>
      </c>
      <c r="JC1452" s="760" t="s">
        <v>572</v>
      </c>
      <c r="JE1452" s="760" t="s">
        <v>572</v>
      </c>
      <c r="JF1452" s="760" t="s">
        <v>572</v>
      </c>
    </row>
    <row r="1453" spans="1:266" ht="17.25" customHeight="1" x14ac:dyDescent="0.35">
      <c r="A1453" s="618" t="s">
        <v>2801</v>
      </c>
      <c r="B1453" s="730">
        <v>72</v>
      </c>
      <c r="C1453" s="730" t="s">
        <v>2798</v>
      </c>
      <c r="D1453" s="730" t="s">
        <v>2798</v>
      </c>
      <c r="E1453" s="730">
        <v>25</v>
      </c>
      <c r="F1453" s="731" t="s">
        <v>574</v>
      </c>
      <c r="G1453" s="732">
        <v>1</v>
      </c>
      <c r="H1453" s="826">
        <v>46220</v>
      </c>
      <c r="I1453" s="730">
        <v>36</v>
      </c>
      <c r="J1453" s="730" t="s">
        <v>308</v>
      </c>
      <c r="K1453" s="730">
        <v>37</v>
      </c>
      <c r="L1453" s="730" t="s">
        <v>1670</v>
      </c>
      <c r="M1453" s="734" t="s">
        <v>2801</v>
      </c>
      <c r="N1453" s="735" t="s">
        <v>390</v>
      </c>
      <c r="O1453" s="735" t="s">
        <v>390</v>
      </c>
      <c r="P1453" s="735">
        <v>0</v>
      </c>
      <c r="Q1453" s="735">
        <v>0</v>
      </c>
      <c r="R1453" s="734">
        <v>608</v>
      </c>
      <c r="S1453" s="734" t="s">
        <v>1675</v>
      </c>
      <c r="T1453" s="734" t="s">
        <v>1671</v>
      </c>
      <c r="U1453" s="734">
        <v>608</v>
      </c>
      <c r="V1453" s="734" t="s">
        <v>1657</v>
      </c>
      <c r="W1453" s="734"/>
      <c r="X1453" s="736">
        <v>0</v>
      </c>
      <c r="Y1453" s="736">
        <v>0</v>
      </c>
      <c r="Z1453" s="736">
        <v>0</v>
      </c>
      <c r="AA1453" s="734" t="s">
        <v>309</v>
      </c>
      <c r="AB1453" s="734" t="s">
        <v>750</v>
      </c>
      <c r="AC1453" s="734" t="s">
        <v>608</v>
      </c>
      <c r="AD1453" s="734">
        <v>1026</v>
      </c>
      <c r="AE1453" s="738">
        <v>1026</v>
      </c>
      <c r="AF1453" s="737" t="s">
        <v>390</v>
      </c>
      <c r="AG1453" s="969"/>
      <c r="AH1453" s="765"/>
      <c r="AI1453" s="739" t="s">
        <v>308</v>
      </c>
      <c r="AJ1453" s="740">
        <v>3</v>
      </c>
      <c r="AK1453" s="741"/>
      <c r="AL1453" s="742"/>
      <c r="AM1453" s="743">
        <v>0</v>
      </c>
      <c r="AN1453" s="743"/>
      <c r="AO1453" s="743"/>
      <c r="AP1453" s="743"/>
      <c r="AQ1453" s="743"/>
      <c r="AR1453" s="743"/>
      <c r="AS1453" s="743" t="s">
        <v>397</v>
      </c>
      <c r="AT1453" s="743"/>
      <c r="AU1453" s="743"/>
      <c r="AV1453" s="743"/>
      <c r="AW1453" s="743"/>
      <c r="AX1453" s="743"/>
      <c r="AY1453" s="743"/>
      <c r="AZ1453" s="743"/>
      <c r="BA1453" s="743"/>
      <c r="BB1453" s="743">
        <v>0</v>
      </c>
      <c r="BC1453" s="743" t="s">
        <v>397</v>
      </c>
      <c r="BD1453" s="743">
        <v>0</v>
      </c>
      <c r="BE1453" s="743">
        <v>0</v>
      </c>
      <c r="BF1453" s="743" t="s">
        <v>397</v>
      </c>
      <c r="BG1453" s="743">
        <v>0</v>
      </c>
      <c r="BH1453" s="743">
        <v>0</v>
      </c>
      <c r="BI1453" s="743">
        <v>0</v>
      </c>
      <c r="BJ1453" s="743" t="s">
        <v>902</v>
      </c>
      <c r="BK1453" s="743">
        <v>0</v>
      </c>
      <c r="BL1453" s="743"/>
      <c r="BM1453" s="743"/>
      <c r="BN1453" s="743" t="s">
        <v>308</v>
      </c>
      <c r="BO1453" s="743" t="s">
        <v>308</v>
      </c>
      <c r="BP1453" s="743" t="s">
        <v>308</v>
      </c>
      <c r="BQ1453" s="743" t="s">
        <v>308</v>
      </c>
      <c r="BR1453" s="743"/>
      <c r="BS1453" s="743">
        <v>0</v>
      </c>
      <c r="BT1453" s="743" t="s">
        <v>1672</v>
      </c>
      <c r="BU1453" s="743" t="s">
        <v>579</v>
      </c>
      <c r="BV1453" s="743"/>
      <c r="BW1453" s="743"/>
      <c r="BX1453" s="743"/>
      <c r="BY1453" s="743"/>
      <c r="BZ1453" s="743"/>
      <c r="CA1453" s="743"/>
      <c r="CB1453" s="743"/>
      <c r="CC1453" s="743"/>
      <c r="CD1453" s="743"/>
      <c r="CE1453" s="743"/>
      <c r="CF1453" s="743"/>
      <c r="CG1453" s="743"/>
      <c r="CH1453" s="743"/>
      <c r="CI1453" s="743"/>
      <c r="CJ1453" s="743"/>
      <c r="CK1453" s="736"/>
      <c r="CL1453" s="736" t="s">
        <v>397</v>
      </c>
      <c r="CM1453" s="736" t="s">
        <v>397</v>
      </c>
      <c r="CN1453" s="736" t="s">
        <v>397</v>
      </c>
      <c r="CO1453" s="736">
        <v>0</v>
      </c>
      <c r="CP1453" s="736">
        <v>0</v>
      </c>
      <c r="CQ1453" s="736">
        <v>0</v>
      </c>
      <c r="CR1453" s="734">
        <v>814</v>
      </c>
      <c r="CS1453" s="744"/>
      <c r="CT1453" s="745">
        <v>46279</v>
      </c>
      <c r="CU1453" s="859" t="s">
        <v>1673</v>
      </c>
      <c r="CV1453" s="737"/>
      <c r="CW1453" s="737"/>
      <c r="CX1453" s="745">
        <v>46256</v>
      </c>
      <c r="CY1453" s="747">
        <v>0</v>
      </c>
      <c r="CZ1453" s="747" t="s">
        <v>308</v>
      </c>
      <c r="DA1453" s="748">
        <v>0</v>
      </c>
      <c r="DB1453" s="748">
        <v>0</v>
      </c>
      <c r="DC1453" s="748">
        <v>0</v>
      </c>
      <c r="DD1453" s="748" t="s">
        <v>397</v>
      </c>
      <c r="DE1453" s="749" t="s">
        <v>397</v>
      </c>
      <c r="DF1453" s="749" t="s">
        <v>390</v>
      </c>
      <c r="DG1453" s="749" t="s">
        <v>390</v>
      </c>
      <c r="DH1453" s="750">
        <v>0</v>
      </c>
      <c r="DI1453" s="737" t="s">
        <v>397</v>
      </c>
      <c r="DJ1453" s="737" t="s">
        <v>390</v>
      </c>
      <c r="DK1453" s="737" t="s">
        <v>390</v>
      </c>
      <c r="DL1453" s="737" t="s">
        <v>390</v>
      </c>
      <c r="DM1453" s="737" t="s">
        <v>390</v>
      </c>
      <c r="DN1453" s="737" t="s">
        <v>390</v>
      </c>
      <c r="DO1453" s="762">
        <v>0</v>
      </c>
      <c r="DP1453" s="737">
        <v>46276</v>
      </c>
      <c r="DQ1453" s="737">
        <v>46276</v>
      </c>
      <c r="DR1453" s="737">
        <v>46276</v>
      </c>
      <c r="DS1453" s="750">
        <v>46276</v>
      </c>
      <c r="DT1453" s="752">
        <v>46276</v>
      </c>
      <c r="DU1453" s="753">
        <v>-7</v>
      </c>
      <c r="DV1453" s="753" t="s">
        <v>308</v>
      </c>
      <c r="DW1453" s="754">
        <v>46269</v>
      </c>
      <c r="DX1453" s="755">
        <v>46269</v>
      </c>
      <c r="DY1453" s="754" t="e">
        <v>#VALUE!</v>
      </c>
      <c r="DZ1453" s="754" t="e">
        <v>#VALUE!</v>
      </c>
      <c r="EA1453" s="754" t="e">
        <v>#VALUE!</v>
      </c>
      <c r="EB1453" s="754" t="e">
        <v>#VALUE!</v>
      </c>
      <c r="HA1453" s="756">
        <v>1026</v>
      </c>
      <c r="HB1453" s="756">
        <v>0</v>
      </c>
      <c r="HC1453" s="756">
        <v>1026</v>
      </c>
      <c r="HD1453" s="756">
        <v>0</v>
      </c>
      <c r="HE1453" s="756" t="s">
        <v>397</v>
      </c>
      <c r="HF1453" s="756" t="s">
        <v>397</v>
      </c>
      <c r="HG1453" s="756" t="s">
        <v>397</v>
      </c>
      <c r="HH1453" s="756" t="s">
        <v>397</v>
      </c>
      <c r="HI1453" s="756" t="s">
        <v>397</v>
      </c>
      <c r="HJ1453" s="756" t="s">
        <v>397</v>
      </c>
      <c r="HK1453"/>
      <c r="HL1453"/>
      <c r="HM1453"/>
      <c r="HN1453" s="756" t="str">
        <f t="shared" si="49"/>
        <v>SDI</v>
      </c>
      <c r="HO1453"/>
      <c r="HP1453" s="757" t="s">
        <v>239</v>
      </c>
      <c r="HQ1453" s="757" t="s">
        <v>239</v>
      </c>
      <c r="HR1453" s="757" t="s">
        <v>239</v>
      </c>
      <c r="HS1453"/>
      <c r="HW1453" s="758"/>
      <c r="HX1453"/>
      <c r="HY1453" s="759" t="s">
        <v>572</v>
      </c>
      <c r="HZ1453" s="759" t="s">
        <v>572</v>
      </c>
      <c r="IA1453" s="759" t="s">
        <v>572</v>
      </c>
      <c r="IC1453" s="760" t="s">
        <v>572</v>
      </c>
      <c r="ID1453" s="760" t="s">
        <v>572</v>
      </c>
      <c r="IE1453" s="760" t="s">
        <v>572</v>
      </c>
      <c r="IF1453" s="761" t="s">
        <v>572</v>
      </c>
      <c r="IG1453" s="619" t="str">
        <f t="shared" si="50"/>
        <v>IN HOUSE (MANUAL)</v>
      </c>
      <c r="II1453" s="761" t="s">
        <v>572</v>
      </c>
      <c r="IK1453" s="761" t="str">
        <f>IFERROR(VLOOKUP($M1453,#REF!,13,0),"IN HOUSE (MANUAL)")</f>
        <v>IN HOUSE (MANUAL)</v>
      </c>
      <c r="IM1453" s="760" t="s">
        <v>572</v>
      </c>
      <c r="IN1453" s="760" t="s">
        <v>572</v>
      </c>
      <c r="IO1453" s="760" t="s">
        <v>572</v>
      </c>
      <c r="IQ1453" s="760" t="s">
        <v>239</v>
      </c>
      <c r="IR1453" s="760" t="s">
        <v>239</v>
      </c>
      <c r="IT1453" s="760" t="s">
        <v>572</v>
      </c>
      <c r="IV1453" s="760" t="s">
        <v>572</v>
      </c>
      <c r="IW1453" s="760" t="s">
        <v>572</v>
      </c>
      <c r="IY1453" s="760" t="s">
        <v>572</v>
      </c>
      <c r="IZ1453" s="760" t="s">
        <v>572</v>
      </c>
      <c r="JB1453" s="760" t="s">
        <v>572</v>
      </c>
      <c r="JC1453" s="760" t="s">
        <v>572</v>
      </c>
      <c r="JE1453" s="760" t="s">
        <v>572</v>
      </c>
      <c r="JF1453" s="760">
        <v>0</v>
      </c>
    </row>
    <row r="1454" spans="1:266" ht="17.25" customHeight="1" x14ac:dyDescent="0.35">
      <c r="A1454" s="618" t="s">
        <v>2802</v>
      </c>
      <c r="B1454" s="730">
        <v>73</v>
      </c>
      <c r="C1454" s="730" t="s">
        <v>2798</v>
      </c>
      <c r="D1454" s="730" t="s">
        <v>2798</v>
      </c>
      <c r="E1454" s="730">
        <v>25</v>
      </c>
      <c r="F1454" s="731" t="s">
        <v>574</v>
      </c>
      <c r="G1454" s="732">
        <v>1</v>
      </c>
      <c r="H1454" s="826">
        <v>46196</v>
      </c>
      <c r="I1454" s="730">
        <v>36</v>
      </c>
      <c r="J1454" s="730" t="s">
        <v>308</v>
      </c>
      <c r="K1454" s="730">
        <v>38</v>
      </c>
      <c r="L1454" s="730" t="s">
        <v>2803</v>
      </c>
      <c r="M1454" s="734" t="s">
        <v>2802</v>
      </c>
      <c r="N1454" s="735" t="s">
        <v>390</v>
      </c>
      <c r="O1454" s="735" t="s">
        <v>390</v>
      </c>
      <c r="P1454" s="735">
        <v>0</v>
      </c>
      <c r="Q1454" s="735">
        <v>0</v>
      </c>
      <c r="R1454" s="734">
        <v>608</v>
      </c>
      <c r="S1454" s="734" t="s">
        <v>1655</v>
      </c>
      <c r="T1454" s="734" t="s">
        <v>1792</v>
      </c>
      <c r="U1454" s="734">
        <v>608</v>
      </c>
      <c r="V1454" s="734" t="s">
        <v>1657</v>
      </c>
      <c r="W1454" s="734"/>
      <c r="X1454" s="736">
        <v>0</v>
      </c>
      <c r="Y1454" s="736">
        <v>0</v>
      </c>
      <c r="Z1454" s="736">
        <v>0</v>
      </c>
      <c r="AA1454" s="734" t="s">
        <v>157</v>
      </c>
      <c r="AB1454" s="734" t="s">
        <v>1218</v>
      </c>
      <c r="AC1454" s="734" t="s">
        <v>608</v>
      </c>
      <c r="AD1454" s="734">
        <v>222</v>
      </c>
      <c r="AE1454" s="764">
        <v>222</v>
      </c>
      <c r="AF1454" s="737" t="s">
        <v>390</v>
      </c>
      <c r="AG1454" s="765"/>
      <c r="AH1454" s="765"/>
      <c r="AI1454" s="765" t="s">
        <v>308</v>
      </c>
      <c r="AJ1454" s="740">
        <v>4</v>
      </c>
      <c r="AK1454" s="741"/>
      <c r="AL1454" s="742"/>
      <c r="AM1454" s="743">
        <v>0</v>
      </c>
      <c r="AN1454" s="743"/>
      <c r="AO1454" s="743"/>
      <c r="AP1454" s="743"/>
      <c r="AQ1454" s="743"/>
      <c r="AR1454" s="743"/>
      <c r="AS1454" s="743" t="s">
        <v>397</v>
      </c>
      <c r="AT1454" s="743"/>
      <c r="AU1454" s="743"/>
      <c r="AV1454" s="743"/>
      <c r="AW1454" s="743"/>
      <c r="AX1454" s="743"/>
      <c r="AY1454" s="743"/>
      <c r="AZ1454" s="743"/>
      <c r="BA1454" s="743"/>
      <c r="BB1454" s="743">
        <v>0</v>
      </c>
      <c r="BC1454" s="743" t="s">
        <v>397</v>
      </c>
      <c r="BD1454" s="743">
        <v>0</v>
      </c>
      <c r="BE1454" s="743">
        <v>0</v>
      </c>
      <c r="BF1454" s="743" t="s">
        <v>397</v>
      </c>
      <c r="BG1454" s="743">
        <v>0</v>
      </c>
      <c r="BH1454" s="743">
        <v>0</v>
      </c>
      <c r="BI1454" s="743">
        <v>0</v>
      </c>
      <c r="BJ1454" s="743" t="s">
        <v>902</v>
      </c>
      <c r="BK1454" s="743">
        <v>0</v>
      </c>
      <c r="BL1454" s="743"/>
      <c r="BM1454" s="743"/>
      <c r="BN1454" s="743" t="s">
        <v>308</v>
      </c>
      <c r="BO1454" s="743" t="s">
        <v>308</v>
      </c>
      <c r="BP1454" s="743" t="s">
        <v>308</v>
      </c>
      <c r="BQ1454" s="743" t="s">
        <v>308</v>
      </c>
      <c r="BR1454" s="743"/>
      <c r="BS1454" s="743">
        <v>0</v>
      </c>
      <c r="BT1454" s="743" t="s">
        <v>1672</v>
      </c>
      <c r="BU1454" s="743" t="s">
        <v>579</v>
      </c>
      <c r="BV1454" s="743"/>
      <c r="BW1454" s="743"/>
      <c r="BX1454" s="743"/>
      <c r="BY1454" s="743"/>
      <c r="BZ1454" s="743"/>
      <c r="CA1454" s="743"/>
      <c r="CB1454" s="743"/>
      <c r="CC1454" s="743"/>
      <c r="CD1454" s="743"/>
      <c r="CE1454" s="743"/>
      <c r="CF1454" s="743"/>
      <c r="CG1454" s="743"/>
      <c r="CH1454" s="743"/>
      <c r="CI1454" s="743"/>
      <c r="CJ1454" s="743"/>
      <c r="CK1454" s="736"/>
      <c r="CL1454" s="736" t="s">
        <v>397</v>
      </c>
      <c r="CM1454" s="736" t="s">
        <v>397</v>
      </c>
      <c r="CN1454" s="736" t="s">
        <v>397</v>
      </c>
      <c r="CO1454" s="736">
        <v>0</v>
      </c>
      <c r="CP1454" s="736">
        <v>0</v>
      </c>
      <c r="CQ1454" s="736">
        <v>0</v>
      </c>
      <c r="CR1454" s="734">
        <v>222</v>
      </c>
      <c r="CS1454" s="744"/>
      <c r="CT1454" s="745">
        <v>46288</v>
      </c>
      <c r="CU1454" s="746" t="s">
        <v>1289</v>
      </c>
      <c r="CV1454" s="737"/>
      <c r="CW1454" s="944"/>
      <c r="CX1454" s="745">
        <v>46239</v>
      </c>
      <c r="CY1454" s="747">
        <v>0</v>
      </c>
      <c r="CZ1454" s="747">
        <v>0</v>
      </c>
      <c r="DA1454" s="748">
        <v>0</v>
      </c>
      <c r="DB1454" s="748">
        <v>0</v>
      </c>
      <c r="DC1454" s="748">
        <v>0</v>
      </c>
      <c r="DD1454" s="748" t="s">
        <v>397</v>
      </c>
      <c r="DE1454" s="749" t="s">
        <v>397</v>
      </c>
      <c r="DF1454" s="749" t="s">
        <v>390</v>
      </c>
      <c r="DG1454" s="749" t="s">
        <v>390</v>
      </c>
      <c r="DH1454" s="750">
        <v>0</v>
      </c>
      <c r="DI1454" s="737" t="s">
        <v>397</v>
      </c>
      <c r="DJ1454" s="737" t="s">
        <v>390</v>
      </c>
      <c r="DK1454" s="737" t="s">
        <v>390</v>
      </c>
      <c r="DL1454" s="737" t="s">
        <v>390</v>
      </c>
      <c r="DM1454" s="737" t="s">
        <v>390</v>
      </c>
      <c r="DN1454" s="737" t="s">
        <v>390</v>
      </c>
      <c r="DO1454" s="762">
        <v>0</v>
      </c>
      <c r="DP1454" s="737">
        <v>46283</v>
      </c>
      <c r="DQ1454" s="737">
        <v>46283</v>
      </c>
      <c r="DR1454" s="737">
        <v>46283</v>
      </c>
      <c r="DS1454" s="750">
        <v>46283</v>
      </c>
      <c r="DT1454" s="752">
        <v>46283</v>
      </c>
      <c r="DU1454" s="753">
        <v>-14</v>
      </c>
      <c r="DV1454" s="753" t="s">
        <v>308</v>
      </c>
      <c r="DW1454" s="754">
        <v>46269</v>
      </c>
      <c r="DX1454" s="755">
        <v>46269</v>
      </c>
      <c r="DY1454" s="754" t="e">
        <v>#VALUE!</v>
      </c>
      <c r="DZ1454" s="754" t="e">
        <v>#VALUE!</v>
      </c>
      <c r="EA1454" s="754" t="e">
        <v>#VALUE!</v>
      </c>
      <c r="EB1454" s="754" t="e">
        <v>#VALUE!</v>
      </c>
      <c r="HA1454" s="756">
        <v>222</v>
      </c>
      <c r="HB1454" s="756">
        <v>0</v>
      </c>
      <c r="HC1454" s="756">
        <v>222</v>
      </c>
      <c r="HD1454" s="756">
        <v>0</v>
      </c>
      <c r="HE1454" s="756" t="s">
        <v>397</v>
      </c>
      <c r="HF1454" s="756" t="s">
        <v>397</v>
      </c>
      <c r="HG1454" s="756" t="s">
        <v>397</v>
      </c>
      <c r="HH1454" s="756" t="s">
        <v>397</v>
      </c>
      <c r="HI1454" s="756" t="s">
        <v>397</v>
      </c>
      <c r="HJ1454" s="756" t="s">
        <v>397</v>
      </c>
      <c r="HK1454"/>
      <c r="HL1454"/>
      <c r="HM1454"/>
      <c r="HN1454" s="756" t="str">
        <f t="shared" si="49"/>
        <v>SDI</v>
      </c>
      <c r="HO1454"/>
      <c r="HP1454" s="757" t="s">
        <v>239</v>
      </c>
      <c r="HQ1454" s="757" t="s">
        <v>239</v>
      </c>
      <c r="HR1454" s="757" t="s">
        <v>239</v>
      </c>
      <c r="HS1454"/>
      <c r="HW1454" s="758"/>
      <c r="HX1454"/>
      <c r="HY1454" s="759" t="s">
        <v>572</v>
      </c>
      <c r="HZ1454" s="759" t="s">
        <v>572</v>
      </c>
      <c r="IA1454" s="759" t="s">
        <v>572</v>
      </c>
      <c r="IC1454" s="760" t="s">
        <v>572</v>
      </c>
      <c r="ID1454" s="760" t="s">
        <v>572</v>
      </c>
      <c r="IE1454" s="760" t="s">
        <v>572</v>
      </c>
      <c r="IF1454" s="761" t="s">
        <v>572</v>
      </c>
      <c r="IG1454" s="619" t="str">
        <f t="shared" si="50"/>
        <v>IN HOUSE (MANUAL)</v>
      </c>
      <c r="II1454" s="761" t="s">
        <v>572</v>
      </c>
      <c r="IK1454" s="761" t="str">
        <f>IFERROR(VLOOKUP($M1454,#REF!,13,0),"IN HOUSE (MANUAL)")</f>
        <v>IN HOUSE (MANUAL)</v>
      </c>
      <c r="IM1454" s="760" t="s">
        <v>572</v>
      </c>
      <c r="IN1454" s="760" t="s">
        <v>572</v>
      </c>
      <c r="IO1454" s="760" t="s">
        <v>572</v>
      </c>
      <c r="IQ1454" s="760" t="s">
        <v>239</v>
      </c>
      <c r="IR1454" s="760" t="s">
        <v>239</v>
      </c>
      <c r="IT1454" s="760" t="s">
        <v>572</v>
      </c>
      <c r="IV1454" s="760" t="s">
        <v>572</v>
      </c>
      <c r="IW1454" s="760" t="s">
        <v>572</v>
      </c>
      <c r="IY1454" s="760" t="s">
        <v>572</v>
      </c>
      <c r="IZ1454" s="760" t="s">
        <v>572</v>
      </c>
      <c r="JB1454" s="760" t="s">
        <v>572</v>
      </c>
      <c r="JC1454" s="760" t="s">
        <v>572</v>
      </c>
      <c r="JE1454" s="760" t="s">
        <v>572</v>
      </c>
      <c r="JF1454" s="760">
        <v>0</v>
      </c>
    </row>
    <row r="1455" spans="1:266" ht="17.25" customHeight="1" x14ac:dyDescent="0.35">
      <c r="A1455" s="618" t="s">
        <v>2804</v>
      </c>
      <c r="B1455" s="730">
        <v>76</v>
      </c>
      <c r="C1455" s="730" t="s">
        <v>2798</v>
      </c>
      <c r="D1455" s="730" t="s">
        <v>2798</v>
      </c>
      <c r="E1455" s="730">
        <v>25</v>
      </c>
      <c r="F1455" s="731" t="s">
        <v>574</v>
      </c>
      <c r="G1455" s="732">
        <v>1</v>
      </c>
      <c r="H1455" s="826">
        <v>46196</v>
      </c>
      <c r="I1455" s="730">
        <v>36</v>
      </c>
      <c r="J1455" s="730" t="s">
        <v>308</v>
      </c>
      <c r="K1455" s="730">
        <v>38</v>
      </c>
      <c r="L1455" s="730" t="s">
        <v>2805</v>
      </c>
      <c r="M1455" s="734" t="s">
        <v>2804</v>
      </c>
      <c r="N1455" s="735" t="s">
        <v>390</v>
      </c>
      <c r="O1455" s="735" t="s">
        <v>390</v>
      </c>
      <c r="P1455" s="735">
        <v>0</v>
      </c>
      <c r="Q1455" s="735">
        <v>0</v>
      </c>
      <c r="R1455" s="734">
        <v>608</v>
      </c>
      <c r="S1455" s="734" t="s">
        <v>1655</v>
      </c>
      <c r="T1455" s="734" t="s">
        <v>1850</v>
      </c>
      <c r="U1455" s="734">
        <v>608</v>
      </c>
      <c r="V1455" s="734" t="s">
        <v>1657</v>
      </c>
      <c r="W1455" s="734"/>
      <c r="X1455" s="736">
        <v>0</v>
      </c>
      <c r="Y1455" s="736">
        <v>0</v>
      </c>
      <c r="Z1455" s="736">
        <v>0</v>
      </c>
      <c r="AA1455" s="734" t="s">
        <v>157</v>
      </c>
      <c r="AB1455" s="734" t="s">
        <v>1218</v>
      </c>
      <c r="AC1455" s="734" t="s">
        <v>608</v>
      </c>
      <c r="AD1455" s="734">
        <v>648</v>
      </c>
      <c r="AE1455" s="764">
        <v>648</v>
      </c>
      <c r="AF1455" s="737" t="s">
        <v>390</v>
      </c>
      <c r="AG1455" s="739"/>
      <c r="AH1455" s="739"/>
      <c r="AI1455" s="739" t="s">
        <v>308</v>
      </c>
      <c r="AJ1455" s="740">
        <v>7</v>
      </c>
      <c r="AK1455" s="741"/>
      <c r="AL1455" s="742"/>
      <c r="AM1455" s="743">
        <v>0</v>
      </c>
      <c r="AN1455" s="743"/>
      <c r="AO1455" s="743"/>
      <c r="AP1455" s="743"/>
      <c r="AQ1455" s="743"/>
      <c r="AR1455" s="743"/>
      <c r="AS1455" s="743" t="s">
        <v>397</v>
      </c>
      <c r="AT1455" s="743"/>
      <c r="AU1455" s="743"/>
      <c r="AV1455" s="743"/>
      <c r="AW1455" s="743"/>
      <c r="AX1455" s="743"/>
      <c r="AY1455" s="743"/>
      <c r="AZ1455" s="743"/>
      <c r="BA1455" s="743"/>
      <c r="BB1455" s="743">
        <v>0</v>
      </c>
      <c r="BC1455" s="743" t="s">
        <v>397</v>
      </c>
      <c r="BD1455" s="743">
        <v>0</v>
      </c>
      <c r="BE1455" s="743">
        <v>0</v>
      </c>
      <c r="BF1455" s="743" t="s">
        <v>397</v>
      </c>
      <c r="BG1455" s="743">
        <v>0</v>
      </c>
      <c r="BH1455" s="743">
        <v>0</v>
      </c>
      <c r="BI1455" s="743">
        <v>0</v>
      </c>
      <c r="BJ1455" s="743" t="s">
        <v>902</v>
      </c>
      <c r="BK1455" s="743">
        <v>0</v>
      </c>
      <c r="BL1455" s="743"/>
      <c r="BM1455" s="743"/>
      <c r="BN1455" s="743" t="s">
        <v>308</v>
      </c>
      <c r="BO1455" s="743" t="s">
        <v>308</v>
      </c>
      <c r="BP1455" s="743" t="s">
        <v>308</v>
      </c>
      <c r="BQ1455" s="743" t="s">
        <v>308</v>
      </c>
      <c r="BR1455" s="743"/>
      <c r="BS1455" s="743">
        <v>0</v>
      </c>
      <c r="BT1455" s="743" t="s">
        <v>1672</v>
      </c>
      <c r="BU1455" s="743" t="s">
        <v>579</v>
      </c>
      <c r="BV1455" s="743"/>
      <c r="BW1455" s="743"/>
      <c r="BX1455" s="743"/>
      <c r="BY1455" s="743"/>
      <c r="BZ1455" s="743"/>
      <c r="CA1455" s="743"/>
      <c r="CB1455" s="743"/>
      <c r="CC1455" s="743"/>
      <c r="CD1455" s="743"/>
      <c r="CE1455" s="743"/>
      <c r="CF1455" s="743"/>
      <c r="CG1455" s="743"/>
      <c r="CH1455" s="743"/>
      <c r="CI1455" s="743"/>
      <c r="CJ1455" s="743"/>
      <c r="CK1455" s="736"/>
      <c r="CL1455" s="736" t="s">
        <v>397</v>
      </c>
      <c r="CM1455" s="736" t="s">
        <v>397</v>
      </c>
      <c r="CN1455" s="736" t="s">
        <v>397</v>
      </c>
      <c r="CO1455" s="736">
        <v>0</v>
      </c>
      <c r="CP1455" s="736">
        <v>0</v>
      </c>
      <c r="CQ1455" s="736">
        <v>0</v>
      </c>
      <c r="CR1455" s="734">
        <v>648</v>
      </c>
      <c r="CS1455" s="744"/>
      <c r="CT1455" s="745">
        <v>46288</v>
      </c>
      <c r="CU1455" s="746" t="s">
        <v>1289</v>
      </c>
      <c r="CV1455" s="737"/>
      <c r="CW1455" s="944"/>
      <c r="CX1455" s="745">
        <v>46237</v>
      </c>
      <c r="CY1455" s="861">
        <v>0</v>
      </c>
      <c r="CZ1455" s="861">
        <v>0</v>
      </c>
      <c r="DA1455" s="749">
        <v>0</v>
      </c>
      <c r="DB1455" s="749">
        <v>0</v>
      </c>
      <c r="DC1455" s="749">
        <v>0</v>
      </c>
      <c r="DD1455" s="749" t="s">
        <v>397</v>
      </c>
      <c r="DE1455" s="749" t="s">
        <v>397</v>
      </c>
      <c r="DF1455" s="749" t="s">
        <v>390</v>
      </c>
      <c r="DG1455" s="749" t="s">
        <v>390</v>
      </c>
      <c r="DH1455" s="750">
        <v>0</v>
      </c>
      <c r="DI1455" s="737" t="s">
        <v>397</v>
      </c>
      <c r="DJ1455" s="737" t="s">
        <v>390</v>
      </c>
      <c r="DK1455" s="737" t="s">
        <v>390</v>
      </c>
      <c r="DL1455" s="737" t="s">
        <v>390</v>
      </c>
      <c r="DM1455" s="737" t="s">
        <v>390</v>
      </c>
      <c r="DN1455" s="737" t="s">
        <v>390</v>
      </c>
      <c r="DO1455" s="762">
        <v>0</v>
      </c>
      <c r="DP1455" s="737">
        <v>46283</v>
      </c>
      <c r="DQ1455" s="737">
        <v>46283</v>
      </c>
      <c r="DR1455" s="737">
        <v>46283</v>
      </c>
      <c r="DS1455" s="750">
        <v>46283</v>
      </c>
      <c r="DT1455" s="752">
        <v>46283</v>
      </c>
      <c r="DU1455" s="753">
        <v>-14</v>
      </c>
      <c r="DV1455" s="753" t="s">
        <v>308</v>
      </c>
      <c r="DW1455" s="754">
        <v>46269</v>
      </c>
      <c r="DX1455" s="755">
        <v>46269</v>
      </c>
      <c r="DY1455" s="754" t="e">
        <v>#VALUE!</v>
      </c>
      <c r="DZ1455" s="754" t="e">
        <v>#VALUE!</v>
      </c>
      <c r="EA1455" s="754" t="e">
        <v>#VALUE!</v>
      </c>
      <c r="EB1455" s="754" t="e">
        <v>#VALUE!</v>
      </c>
      <c r="HA1455" s="756">
        <v>648</v>
      </c>
      <c r="HB1455" s="756">
        <v>0</v>
      </c>
      <c r="HC1455" s="756">
        <v>648</v>
      </c>
      <c r="HD1455" s="756">
        <v>0</v>
      </c>
      <c r="HE1455" s="756" t="s">
        <v>397</v>
      </c>
      <c r="HF1455" s="756" t="s">
        <v>397</v>
      </c>
      <c r="HG1455" s="756" t="s">
        <v>397</v>
      </c>
      <c r="HH1455" s="756" t="s">
        <v>397</v>
      </c>
      <c r="HI1455" s="756" t="s">
        <v>397</v>
      </c>
      <c r="HJ1455" s="756" t="s">
        <v>397</v>
      </c>
      <c r="HK1455"/>
      <c r="HL1455"/>
      <c r="HM1455"/>
      <c r="HN1455" s="756" t="str">
        <f t="shared" si="49"/>
        <v>SDI</v>
      </c>
      <c r="HO1455"/>
      <c r="HP1455" s="757" t="s">
        <v>239</v>
      </c>
      <c r="HQ1455" s="757" t="s">
        <v>239</v>
      </c>
      <c r="HR1455" s="757" t="s">
        <v>239</v>
      </c>
      <c r="HS1455"/>
      <c r="HW1455" s="758"/>
      <c r="HX1455"/>
      <c r="HY1455" s="759" t="s">
        <v>572</v>
      </c>
      <c r="HZ1455" s="759" t="s">
        <v>572</v>
      </c>
      <c r="IA1455" s="759" t="s">
        <v>572</v>
      </c>
      <c r="IC1455" s="760" t="s">
        <v>572</v>
      </c>
      <c r="ID1455" s="760" t="s">
        <v>572</v>
      </c>
      <c r="IE1455" s="760" t="s">
        <v>572</v>
      </c>
      <c r="IF1455" s="761" t="s">
        <v>572</v>
      </c>
      <c r="IG1455" s="619" t="str">
        <f t="shared" si="50"/>
        <v>IN HOUSE (MANUAL)</v>
      </c>
      <c r="II1455" s="761" t="s">
        <v>572</v>
      </c>
      <c r="IK1455" s="761" t="str">
        <f>IFERROR(VLOOKUP($M1455,#REF!,13,0),"IN HOUSE (MANUAL)")</f>
        <v>IN HOUSE (MANUAL)</v>
      </c>
      <c r="IM1455" s="760" t="s">
        <v>572</v>
      </c>
      <c r="IN1455" s="760" t="s">
        <v>572</v>
      </c>
      <c r="IO1455" s="760" t="s">
        <v>572</v>
      </c>
      <c r="IQ1455" s="760" t="s">
        <v>239</v>
      </c>
      <c r="IR1455" s="760" t="s">
        <v>239</v>
      </c>
      <c r="IT1455" s="760" t="s">
        <v>572</v>
      </c>
      <c r="IV1455" s="760" t="s">
        <v>572</v>
      </c>
      <c r="IW1455" s="760" t="s">
        <v>572</v>
      </c>
      <c r="IY1455" s="760" t="s">
        <v>572</v>
      </c>
      <c r="IZ1455" s="760" t="s">
        <v>572</v>
      </c>
      <c r="JB1455" s="760" t="s">
        <v>572</v>
      </c>
      <c r="JC1455" s="760" t="s">
        <v>572</v>
      </c>
      <c r="JE1455" s="760" t="s">
        <v>572</v>
      </c>
      <c r="JF1455" s="760">
        <v>0</v>
      </c>
    </row>
    <row r="1456" spans="1:266" ht="16.5" customHeight="1" collapsed="1" x14ac:dyDescent="0.35">
      <c r="A1456" s="618" t="s">
        <v>2806</v>
      </c>
      <c r="B1456" s="730">
        <v>77</v>
      </c>
      <c r="C1456" s="730" t="s">
        <v>2798</v>
      </c>
      <c r="D1456" s="730" t="s">
        <v>2798</v>
      </c>
      <c r="E1456" s="730">
        <v>25</v>
      </c>
      <c r="F1456" s="731" t="s">
        <v>574</v>
      </c>
      <c r="G1456" s="732">
        <v>1</v>
      </c>
      <c r="H1456" s="826">
        <v>46196</v>
      </c>
      <c r="I1456" s="730">
        <v>36</v>
      </c>
      <c r="J1456" s="730" t="s">
        <v>308</v>
      </c>
      <c r="K1456" s="730">
        <v>38</v>
      </c>
      <c r="L1456" s="730" t="s">
        <v>2807</v>
      </c>
      <c r="M1456" s="734" t="s">
        <v>2806</v>
      </c>
      <c r="N1456" s="734" t="s">
        <v>390</v>
      </c>
      <c r="O1456" s="734" t="s">
        <v>390</v>
      </c>
      <c r="P1456" s="734">
        <v>0</v>
      </c>
      <c r="Q1456" s="734">
        <v>0</v>
      </c>
      <c r="R1456" s="734">
        <v>608</v>
      </c>
      <c r="S1456" s="734" t="s">
        <v>1655</v>
      </c>
      <c r="T1456" s="734" t="s">
        <v>1726</v>
      </c>
      <c r="U1456" s="734">
        <v>608</v>
      </c>
      <c r="V1456" s="734" t="s">
        <v>1657</v>
      </c>
      <c r="W1456" s="734"/>
      <c r="X1456" s="736">
        <v>0</v>
      </c>
      <c r="Y1456" s="736">
        <v>0</v>
      </c>
      <c r="Z1456" s="736">
        <v>0</v>
      </c>
      <c r="AA1456" s="734" t="s">
        <v>157</v>
      </c>
      <c r="AB1456" s="734" t="s">
        <v>1218</v>
      </c>
      <c r="AC1456" s="734" t="s">
        <v>608</v>
      </c>
      <c r="AD1456" s="734">
        <v>1104</v>
      </c>
      <c r="AE1456" s="764">
        <v>1104</v>
      </c>
      <c r="AF1456" s="737" t="s">
        <v>390</v>
      </c>
      <c r="AG1456" s="765"/>
      <c r="AH1456" s="739"/>
      <c r="AI1456" s="739" t="s">
        <v>308</v>
      </c>
      <c r="AJ1456" s="740">
        <v>8</v>
      </c>
      <c r="AK1456" s="741"/>
      <c r="AL1456" s="742"/>
      <c r="AM1456" s="743">
        <v>0</v>
      </c>
      <c r="AN1456" s="743"/>
      <c r="AO1456" s="743"/>
      <c r="AP1456" s="743"/>
      <c r="AQ1456" s="743"/>
      <c r="AR1456" s="743"/>
      <c r="AS1456" s="743" t="s">
        <v>397</v>
      </c>
      <c r="AT1456" s="743"/>
      <c r="AU1456" s="743"/>
      <c r="AV1456" s="743"/>
      <c r="AW1456" s="743"/>
      <c r="AX1456" s="743"/>
      <c r="AY1456" s="743"/>
      <c r="AZ1456" s="743"/>
      <c r="BA1456" s="743"/>
      <c r="BB1456" s="743">
        <v>0</v>
      </c>
      <c r="BC1456" s="743" t="s">
        <v>397</v>
      </c>
      <c r="BD1456" s="743">
        <v>0</v>
      </c>
      <c r="BE1456" s="743">
        <v>0</v>
      </c>
      <c r="BF1456" s="743" t="s">
        <v>397</v>
      </c>
      <c r="BG1456" s="743">
        <v>0</v>
      </c>
      <c r="BH1456" s="743">
        <v>0</v>
      </c>
      <c r="BI1456" s="743">
        <v>0</v>
      </c>
      <c r="BJ1456" s="743" t="s">
        <v>902</v>
      </c>
      <c r="BK1456" s="743">
        <v>0</v>
      </c>
      <c r="BL1456" s="743"/>
      <c r="BM1456" s="743"/>
      <c r="BN1456" s="743" t="s">
        <v>308</v>
      </c>
      <c r="BO1456" s="743" t="s">
        <v>308</v>
      </c>
      <c r="BP1456" s="743" t="s">
        <v>308</v>
      </c>
      <c r="BQ1456" s="743" t="s">
        <v>308</v>
      </c>
      <c r="BR1456" s="743"/>
      <c r="BS1456" s="743">
        <v>0</v>
      </c>
      <c r="BT1456" s="743" t="s">
        <v>1672</v>
      </c>
      <c r="BU1456" s="743" t="s">
        <v>579</v>
      </c>
      <c r="BV1456" s="743"/>
      <c r="BW1456" s="743"/>
      <c r="BX1456" s="743"/>
      <c r="BY1456" s="743"/>
      <c r="BZ1456" s="743"/>
      <c r="CA1456" s="743"/>
      <c r="CB1456" s="743"/>
      <c r="CC1456" s="743"/>
      <c r="CD1456" s="743"/>
      <c r="CE1456" s="743"/>
      <c r="CF1456" s="743"/>
      <c r="CG1456" s="743"/>
      <c r="CH1456" s="743"/>
      <c r="CI1456" s="743"/>
      <c r="CJ1456" s="743"/>
      <c r="CK1456" s="736"/>
      <c r="CL1456" s="736" t="s">
        <v>397</v>
      </c>
      <c r="CM1456" s="736" t="s">
        <v>397</v>
      </c>
      <c r="CN1456" s="736" t="s">
        <v>397</v>
      </c>
      <c r="CO1456" s="736">
        <v>0</v>
      </c>
      <c r="CP1456" s="736">
        <v>0</v>
      </c>
      <c r="CQ1456" s="768">
        <v>0</v>
      </c>
      <c r="CR1456" s="734">
        <v>1104</v>
      </c>
      <c r="CS1456" s="744"/>
      <c r="CT1456" s="745">
        <v>46288</v>
      </c>
      <c r="CU1456" s="746" t="s">
        <v>1289</v>
      </c>
      <c r="CV1456" s="737"/>
      <c r="CW1456" s="944"/>
      <c r="CX1456" s="745">
        <v>46239</v>
      </c>
      <c r="CY1456" s="861">
        <v>0</v>
      </c>
      <c r="CZ1456" s="861">
        <v>0</v>
      </c>
      <c r="DA1456" s="749">
        <v>0</v>
      </c>
      <c r="DB1456" s="749">
        <v>0</v>
      </c>
      <c r="DC1456" s="749">
        <v>0</v>
      </c>
      <c r="DD1456" s="749" t="s">
        <v>397</v>
      </c>
      <c r="DE1456" s="749" t="s">
        <v>397</v>
      </c>
      <c r="DF1456" s="749" t="s">
        <v>390</v>
      </c>
      <c r="DG1456" s="749" t="s">
        <v>390</v>
      </c>
      <c r="DH1456" s="750">
        <v>0</v>
      </c>
      <c r="DI1456" s="737" t="s">
        <v>397</v>
      </c>
      <c r="DJ1456" s="737" t="s">
        <v>390</v>
      </c>
      <c r="DK1456" s="737" t="s">
        <v>390</v>
      </c>
      <c r="DL1456" s="737" t="s">
        <v>390</v>
      </c>
      <c r="DM1456" s="737" t="s">
        <v>390</v>
      </c>
      <c r="DN1456" s="737" t="s">
        <v>390</v>
      </c>
      <c r="DO1456" s="762">
        <v>0</v>
      </c>
      <c r="DP1456" s="737">
        <v>46283</v>
      </c>
      <c r="DQ1456" s="737">
        <v>46283</v>
      </c>
      <c r="DR1456" s="737">
        <v>46283</v>
      </c>
      <c r="DS1456" s="750">
        <v>46283</v>
      </c>
      <c r="DT1456" s="752">
        <v>46283</v>
      </c>
      <c r="DU1456" s="753">
        <v>-14</v>
      </c>
      <c r="DV1456" s="753" t="s">
        <v>308</v>
      </c>
      <c r="DW1456" s="754">
        <v>46269</v>
      </c>
      <c r="DX1456" s="755">
        <v>46269</v>
      </c>
      <c r="DY1456" s="754" t="e">
        <v>#VALUE!</v>
      </c>
      <c r="DZ1456" s="754" t="e">
        <v>#VALUE!</v>
      </c>
      <c r="EA1456" s="754" t="e">
        <v>#VALUE!</v>
      </c>
      <c r="EB1456" s="754" t="e">
        <v>#VALUE!</v>
      </c>
      <c r="HA1456" s="756">
        <v>1104</v>
      </c>
      <c r="HB1456" s="756">
        <v>0</v>
      </c>
      <c r="HC1456" s="756">
        <v>1104</v>
      </c>
      <c r="HD1456" s="756">
        <v>0</v>
      </c>
      <c r="HE1456" s="756" t="s">
        <v>397</v>
      </c>
      <c r="HF1456" s="756" t="s">
        <v>397</v>
      </c>
      <c r="HG1456" s="756" t="s">
        <v>397</v>
      </c>
      <c r="HH1456" s="756" t="s">
        <v>397</v>
      </c>
      <c r="HI1456" s="756" t="s">
        <v>397</v>
      </c>
      <c r="HJ1456" s="756" t="s">
        <v>397</v>
      </c>
      <c r="HK1456"/>
      <c r="HL1456"/>
      <c r="HM1456"/>
      <c r="HN1456" s="756" t="str">
        <f t="shared" si="49"/>
        <v>SDI</v>
      </c>
      <c r="HO1456"/>
      <c r="HP1456" s="757" t="s">
        <v>239</v>
      </c>
      <c r="HQ1456" s="757" t="s">
        <v>239</v>
      </c>
      <c r="HR1456" s="757" t="s">
        <v>239</v>
      </c>
      <c r="HS1456"/>
      <c r="HW1456" s="758"/>
      <c r="HX1456"/>
      <c r="HY1456" s="759" t="s">
        <v>572</v>
      </c>
      <c r="HZ1456" s="759" t="s">
        <v>572</v>
      </c>
      <c r="IA1456" s="759" t="s">
        <v>572</v>
      </c>
      <c r="IC1456" s="760" t="s">
        <v>572</v>
      </c>
      <c r="ID1456" s="760" t="s">
        <v>572</v>
      </c>
      <c r="IE1456" s="760" t="s">
        <v>572</v>
      </c>
      <c r="IF1456" s="761" t="s">
        <v>572</v>
      </c>
      <c r="IG1456" s="619" t="str">
        <f t="shared" si="50"/>
        <v>IN HOUSE (MANUAL)</v>
      </c>
      <c r="II1456" s="761" t="s">
        <v>572</v>
      </c>
      <c r="IK1456" s="761" t="str">
        <f>IFERROR(VLOOKUP($M1456,#REF!,13,0),"IN HOUSE (MANUAL)")</f>
        <v>IN HOUSE (MANUAL)</v>
      </c>
      <c r="IM1456" s="760" t="s">
        <v>572</v>
      </c>
      <c r="IN1456" s="760" t="s">
        <v>572</v>
      </c>
      <c r="IO1456" s="760" t="s">
        <v>572</v>
      </c>
      <c r="IQ1456" s="760" t="s">
        <v>239</v>
      </c>
      <c r="IR1456" s="760" t="s">
        <v>239</v>
      </c>
      <c r="IT1456" s="760" t="s">
        <v>572</v>
      </c>
      <c r="IV1456" s="760" t="s">
        <v>572</v>
      </c>
      <c r="IW1456" s="760" t="s">
        <v>572</v>
      </c>
      <c r="IY1456" s="760" t="s">
        <v>572</v>
      </c>
      <c r="IZ1456" s="760" t="s">
        <v>572</v>
      </c>
      <c r="JB1456" s="760" t="s">
        <v>572</v>
      </c>
      <c r="JC1456" s="760" t="s">
        <v>572</v>
      </c>
      <c r="JE1456" s="760" t="s">
        <v>572</v>
      </c>
      <c r="JF1456" s="760">
        <v>0</v>
      </c>
    </row>
    <row r="1457" spans="1:266" ht="17.25" customHeight="1" x14ac:dyDescent="0.35">
      <c r="A1457" s="618" t="s">
        <v>2808</v>
      </c>
      <c r="B1457" s="730">
        <v>78</v>
      </c>
      <c r="C1457" s="730" t="s">
        <v>2798</v>
      </c>
      <c r="D1457" s="730" t="s">
        <v>2798</v>
      </c>
      <c r="E1457" s="730">
        <v>25</v>
      </c>
      <c r="F1457" s="731" t="s">
        <v>574</v>
      </c>
      <c r="G1457" s="732">
        <v>1</v>
      </c>
      <c r="H1457" s="826">
        <v>46196</v>
      </c>
      <c r="I1457" s="730">
        <v>36</v>
      </c>
      <c r="J1457" s="730" t="s">
        <v>308</v>
      </c>
      <c r="K1457" s="730">
        <v>39</v>
      </c>
      <c r="L1457" s="730" t="s">
        <v>2809</v>
      </c>
      <c r="M1457" s="734" t="s">
        <v>2808</v>
      </c>
      <c r="N1457" s="734" t="s">
        <v>390</v>
      </c>
      <c r="O1457" s="734" t="s">
        <v>390</v>
      </c>
      <c r="P1457" s="734">
        <v>0</v>
      </c>
      <c r="Q1457" s="734">
        <v>0</v>
      </c>
      <c r="R1457" s="734">
        <v>608</v>
      </c>
      <c r="S1457" s="734" t="s">
        <v>1655</v>
      </c>
      <c r="T1457" s="734" t="s">
        <v>1726</v>
      </c>
      <c r="U1457" s="734">
        <v>608</v>
      </c>
      <c r="V1457" s="734" t="s">
        <v>1657</v>
      </c>
      <c r="W1457" s="734"/>
      <c r="X1457" s="736">
        <v>0</v>
      </c>
      <c r="Y1457" s="736">
        <v>0</v>
      </c>
      <c r="Z1457" s="736">
        <v>0</v>
      </c>
      <c r="AA1457" s="734" t="s">
        <v>157</v>
      </c>
      <c r="AB1457" s="734" t="s">
        <v>1218</v>
      </c>
      <c r="AC1457" s="734" t="s">
        <v>608</v>
      </c>
      <c r="AD1457" s="734">
        <v>528</v>
      </c>
      <c r="AE1457" s="764">
        <v>528</v>
      </c>
      <c r="AF1457" s="737" t="s">
        <v>390</v>
      </c>
      <c r="AG1457" s="765"/>
      <c r="AH1457" s="739"/>
      <c r="AI1457" s="739" t="s">
        <v>308</v>
      </c>
      <c r="AJ1457" s="740">
        <v>9</v>
      </c>
      <c r="AK1457" s="741"/>
      <c r="AL1457" s="742"/>
      <c r="AM1457" s="743">
        <v>0</v>
      </c>
      <c r="AN1457" s="743"/>
      <c r="AO1457" s="743"/>
      <c r="AP1457" s="743"/>
      <c r="AQ1457" s="743"/>
      <c r="AR1457" s="743"/>
      <c r="AS1457" s="743" t="s">
        <v>397</v>
      </c>
      <c r="AT1457" s="743"/>
      <c r="AU1457" s="743"/>
      <c r="AV1457" s="743"/>
      <c r="AW1457" s="743"/>
      <c r="AX1457" s="743"/>
      <c r="AY1457" s="743"/>
      <c r="AZ1457" s="743"/>
      <c r="BA1457" s="743"/>
      <c r="BB1457" s="743">
        <v>0</v>
      </c>
      <c r="BC1457" s="743" t="s">
        <v>397</v>
      </c>
      <c r="BD1457" s="743">
        <v>0</v>
      </c>
      <c r="BE1457" s="743">
        <v>0</v>
      </c>
      <c r="BF1457" s="743" t="s">
        <v>397</v>
      </c>
      <c r="BG1457" s="743">
        <v>0</v>
      </c>
      <c r="BH1457" s="743">
        <v>0</v>
      </c>
      <c r="BI1457" s="743">
        <v>0</v>
      </c>
      <c r="BJ1457" s="743" t="s">
        <v>902</v>
      </c>
      <c r="BK1457" s="743">
        <v>0</v>
      </c>
      <c r="BL1457" s="743"/>
      <c r="BM1457" s="743"/>
      <c r="BN1457" s="743" t="s">
        <v>308</v>
      </c>
      <c r="BO1457" s="743" t="s">
        <v>308</v>
      </c>
      <c r="BP1457" s="743" t="s">
        <v>308</v>
      </c>
      <c r="BQ1457" s="743" t="s">
        <v>308</v>
      </c>
      <c r="BR1457" s="743"/>
      <c r="BS1457" s="743">
        <v>0</v>
      </c>
      <c r="BT1457" s="743" t="s">
        <v>1672</v>
      </c>
      <c r="BU1457" s="743" t="s">
        <v>579</v>
      </c>
      <c r="BV1457" s="743"/>
      <c r="BW1457" s="743"/>
      <c r="BX1457" s="743"/>
      <c r="BY1457" s="743"/>
      <c r="BZ1457" s="743"/>
      <c r="CA1457" s="743"/>
      <c r="CB1457" s="743"/>
      <c r="CC1457" s="743"/>
      <c r="CD1457" s="743"/>
      <c r="CE1457" s="743"/>
      <c r="CF1457" s="743"/>
      <c r="CG1457" s="743"/>
      <c r="CH1457" s="743"/>
      <c r="CI1457" s="743"/>
      <c r="CJ1457" s="743"/>
      <c r="CK1457" s="736"/>
      <c r="CL1457" s="736" t="s">
        <v>397</v>
      </c>
      <c r="CM1457" s="736" t="s">
        <v>397</v>
      </c>
      <c r="CN1457" s="736" t="s">
        <v>397</v>
      </c>
      <c r="CO1457" s="736">
        <v>0</v>
      </c>
      <c r="CP1457" s="736">
        <v>0</v>
      </c>
      <c r="CQ1457" s="768">
        <v>6</v>
      </c>
      <c r="CR1457" s="734">
        <v>528</v>
      </c>
      <c r="CS1457" s="744"/>
      <c r="CT1457" s="745">
        <v>46294</v>
      </c>
      <c r="CU1457" s="859" t="s">
        <v>1292</v>
      </c>
      <c r="CV1457" s="737"/>
      <c r="CW1457" s="737"/>
      <c r="CX1457" s="745">
        <v>46239</v>
      </c>
      <c r="CY1457" s="861">
        <v>0</v>
      </c>
      <c r="CZ1457" s="861">
        <v>0</v>
      </c>
      <c r="DA1457" s="749">
        <v>0</v>
      </c>
      <c r="DB1457" s="749">
        <v>0</v>
      </c>
      <c r="DC1457" s="749">
        <v>0</v>
      </c>
      <c r="DD1457" s="749" t="s">
        <v>397</v>
      </c>
      <c r="DE1457" s="749" t="s">
        <v>397</v>
      </c>
      <c r="DF1457" s="749" t="s">
        <v>390</v>
      </c>
      <c r="DG1457" s="749" t="s">
        <v>390</v>
      </c>
      <c r="DH1457" s="750">
        <v>0</v>
      </c>
      <c r="DI1457" s="737" t="s">
        <v>397</v>
      </c>
      <c r="DJ1457" s="737" t="s">
        <v>390</v>
      </c>
      <c r="DK1457" s="737" t="s">
        <v>390</v>
      </c>
      <c r="DL1457" s="737" t="s">
        <v>390</v>
      </c>
      <c r="DM1457" s="737" t="s">
        <v>390</v>
      </c>
      <c r="DN1457" s="737" t="s">
        <v>390</v>
      </c>
      <c r="DO1457" s="762">
        <v>0</v>
      </c>
      <c r="DP1457" s="737">
        <v>46290</v>
      </c>
      <c r="DQ1457" s="737">
        <v>46290</v>
      </c>
      <c r="DR1457" s="737">
        <v>46290</v>
      </c>
      <c r="DS1457" s="750">
        <v>46290</v>
      </c>
      <c r="DT1457" s="752">
        <v>46290</v>
      </c>
      <c r="DU1457" s="753">
        <v>-21</v>
      </c>
      <c r="DV1457" s="753" t="s">
        <v>308</v>
      </c>
      <c r="DW1457" s="754">
        <v>46269</v>
      </c>
      <c r="DX1457" s="755">
        <v>46269</v>
      </c>
      <c r="DY1457" s="754" t="e">
        <v>#VALUE!</v>
      </c>
      <c r="DZ1457" s="754" t="e">
        <v>#VALUE!</v>
      </c>
      <c r="EA1457" s="754" t="e">
        <v>#VALUE!</v>
      </c>
      <c r="EB1457" s="754" t="e">
        <v>#VALUE!</v>
      </c>
      <c r="HA1457" s="756">
        <v>528</v>
      </c>
      <c r="HB1457" s="756">
        <v>0</v>
      </c>
      <c r="HC1457" s="756">
        <v>528</v>
      </c>
      <c r="HD1457" s="756">
        <v>0</v>
      </c>
      <c r="HE1457" s="756" t="s">
        <v>397</v>
      </c>
      <c r="HF1457" s="756" t="s">
        <v>397</v>
      </c>
      <c r="HG1457" s="756" t="s">
        <v>397</v>
      </c>
      <c r="HH1457" s="756" t="s">
        <v>397</v>
      </c>
      <c r="HI1457" s="756" t="s">
        <v>397</v>
      </c>
      <c r="HJ1457" s="756" t="s">
        <v>397</v>
      </c>
      <c r="HK1457"/>
      <c r="HL1457"/>
      <c r="HM1457"/>
      <c r="HN1457" s="756" t="str">
        <f t="shared" si="49"/>
        <v>SDI</v>
      </c>
      <c r="HO1457"/>
      <c r="HP1457" s="757" t="s">
        <v>239</v>
      </c>
      <c r="HQ1457" s="757" t="s">
        <v>239</v>
      </c>
      <c r="HR1457" s="757" t="s">
        <v>239</v>
      </c>
      <c r="HS1457"/>
      <c r="HW1457" s="758"/>
      <c r="HX1457"/>
      <c r="HY1457" s="759" t="s">
        <v>572</v>
      </c>
      <c r="HZ1457" s="759" t="s">
        <v>572</v>
      </c>
      <c r="IA1457" s="759" t="s">
        <v>572</v>
      </c>
      <c r="IC1457" s="760" t="s">
        <v>572</v>
      </c>
      <c r="ID1457" s="760" t="s">
        <v>572</v>
      </c>
      <c r="IE1457" s="760" t="s">
        <v>572</v>
      </c>
      <c r="IF1457" s="761" t="s">
        <v>572</v>
      </c>
      <c r="IG1457" s="619" t="str">
        <f t="shared" si="50"/>
        <v>IN HOUSE (MANUAL)</v>
      </c>
      <c r="II1457" s="761" t="s">
        <v>572</v>
      </c>
      <c r="IK1457" s="761" t="str">
        <f>IFERROR(VLOOKUP($M1457,#REF!,13,0),"IN HOUSE (MANUAL)")</f>
        <v>IN HOUSE (MANUAL)</v>
      </c>
      <c r="IM1457" s="760" t="s">
        <v>572</v>
      </c>
      <c r="IN1457" s="760" t="s">
        <v>572</v>
      </c>
      <c r="IO1457" s="760" t="s">
        <v>572</v>
      </c>
      <c r="IQ1457" s="760" t="s">
        <v>239</v>
      </c>
      <c r="IR1457" s="760" t="s">
        <v>239</v>
      </c>
      <c r="IT1457" s="760" t="s">
        <v>572</v>
      </c>
      <c r="IV1457" s="760" t="s">
        <v>572</v>
      </c>
      <c r="IW1457" s="760" t="s">
        <v>572</v>
      </c>
      <c r="IY1457" s="760" t="s">
        <v>572</v>
      </c>
      <c r="IZ1457" s="760" t="s">
        <v>572</v>
      </c>
      <c r="JB1457" s="760" t="s">
        <v>572</v>
      </c>
      <c r="JC1457" s="760" t="s">
        <v>572</v>
      </c>
      <c r="JE1457" s="760" t="s">
        <v>572</v>
      </c>
      <c r="JF1457" s="760">
        <v>0</v>
      </c>
    </row>
    <row r="1458" spans="1:266" ht="17.25" customHeight="1" x14ac:dyDescent="0.35">
      <c r="A1458" s="618" t="s">
        <v>2810</v>
      </c>
      <c r="B1458" s="730">
        <v>79</v>
      </c>
      <c r="C1458" s="730" t="s">
        <v>2798</v>
      </c>
      <c r="D1458" s="730" t="s">
        <v>2798</v>
      </c>
      <c r="E1458" s="730">
        <v>25</v>
      </c>
      <c r="F1458" s="731" t="s">
        <v>574</v>
      </c>
      <c r="G1458" s="732">
        <v>1</v>
      </c>
      <c r="H1458" s="826">
        <v>46231</v>
      </c>
      <c r="I1458" s="730">
        <v>37</v>
      </c>
      <c r="J1458" s="730" t="s">
        <v>308</v>
      </c>
      <c r="K1458" s="730">
        <v>39</v>
      </c>
      <c r="L1458" s="730" t="s">
        <v>2811</v>
      </c>
      <c r="M1458" s="734" t="s">
        <v>2810</v>
      </c>
      <c r="N1458" s="734" t="s">
        <v>390</v>
      </c>
      <c r="O1458" s="734" t="s">
        <v>390</v>
      </c>
      <c r="P1458" s="734">
        <v>0</v>
      </c>
      <c r="Q1458" s="734">
        <v>0</v>
      </c>
      <c r="R1458" s="734">
        <v>608</v>
      </c>
      <c r="S1458" s="734" t="s">
        <v>1655</v>
      </c>
      <c r="T1458" s="734" t="s">
        <v>1726</v>
      </c>
      <c r="U1458" s="734">
        <v>608</v>
      </c>
      <c r="V1458" s="734" t="s">
        <v>1657</v>
      </c>
      <c r="W1458" s="734"/>
      <c r="X1458" s="736">
        <v>0</v>
      </c>
      <c r="Y1458" s="736">
        <v>0</v>
      </c>
      <c r="Z1458" s="736">
        <v>0</v>
      </c>
      <c r="AA1458" s="734" t="s">
        <v>157</v>
      </c>
      <c r="AB1458" s="734" t="s">
        <v>1218</v>
      </c>
      <c r="AC1458" s="734" t="s">
        <v>885</v>
      </c>
      <c r="AD1458" s="734">
        <v>468</v>
      </c>
      <c r="AE1458" s="764">
        <v>468</v>
      </c>
      <c r="AF1458" s="737" t="s">
        <v>390</v>
      </c>
      <c r="AG1458" s="765"/>
      <c r="AH1458" s="739"/>
      <c r="AI1458" s="739" t="s">
        <v>308</v>
      </c>
      <c r="AJ1458" s="740">
        <v>10</v>
      </c>
      <c r="AK1458" s="741"/>
      <c r="AL1458" s="742"/>
      <c r="AM1458" s="743">
        <v>0</v>
      </c>
      <c r="AN1458" s="743"/>
      <c r="AO1458" s="743"/>
      <c r="AP1458" s="743"/>
      <c r="AQ1458" s="743"/>
      <c r="AR1458" s="743"/>
      <c r="AS1458" s="743" t="s">
        <v>397</v>
      </c>
      <c r="AT1458" s="743"/>
      <c r="AU1458" s="743"/>
      <c r="AV1458" s="743"/>
      <c r="AW1458" s="743"/>
      <c r="AX1458" s="743"/>
      <c r="AY1458" s="743"/>
      <c r="AZ1458" s="743"/>
      <c r="BA1458" s="743"/>
      <c r="BB1458" s="743">
        <v>0</v>
      </c>
      <c r="BC1458" s="743" t="s">
        <v>397</v>
      </c>
      <c r="BD1458" s="743">
        <v>0</v>
      </c>
      <c r="BE1458" s="743">
        <v>0</v>
      </c>
      <c r="BF1458" s="743" t="s">
        <v>397</v>
      </c>
      <c r="BG1458" s="743">
        <v>0</v>
      </c>
      <c r="BH1458" s="743">
        <v>0</v>
      </c>
      <c r="BI1458" s="743">
        <v>0</v>
      </c>
      <c r="BJ1458" s="743" t="s">
        <v>902</v>
      </c>
      <c r="BK1458" s="743">
        <v>0</v>
      </c>
      <c r="BL1458" s="743"/>
      <c r="BM1458" s="743"/>
      <c r="BN1458" s="743" t="s">
        <v>308</v>
      </c>
      <c r="BO1458" s="743" t="s">
        <v>308</v>
      </c>
      <c r="BP1458" s="743" t="s">
        <v>308</v>
      </c>
      <c r="BQ1458" s="743" t="s">
        <v>308</v>
      </c>
      <c r="BR1458" s="743"/>
      <c r="BS1458" s="743">
        <v>0</v>
      </c>
      <c r="BT1458" s="743" t="s">
        <v>1672</v>
      </c>
      <c r="BU1458" s="743" t="s">
        <v>579</v>
      </c>
      <c r="BV1458" s="743"/>
      <c r="BW1458" s="743"/>
      <c r="BX1458" s="743"/>
      <c r="BY1458" s="743"/>
      <c r="BZ1458" s="743"/>
      <c r="CA1458" s="743"/>
      <c r="CB1458" s="743"/>
      <c r="CC1458" s="743"/>
      <c r="CD1458" s="743"/>
      <c r="CE1458" s="743"/>
      <c r="CF1458" s="743"/>
      <c r="CG1458" s="743"/>
      <c r="CH1458" s="743"/>
      <c r="CI1458" s="743"/>
      <c r="CJ1458" s="743"/>
      <c r="CK1458" s="736"/>
      <c r="CL1458" s="736" t="s">
        <v>397</v>
      </c>
      <c r="CM1458" s="736" t="s">
        <v>397</v>
      </c>
      <c r="CN1458" s="736" t="s">
        <v>397</v>
      </c>
      <c r="CO1458" s="736">
        <v>0</v>
      </c>
      <c r="CP1458" s="736">
        <v>0</v>
      </c>
      <c r="CQ1458" s="768">
        <v>0</v>
      </c>
      <c r="CR1458" s="734">
        <v>468</v>
      </c>
      <c r="CS1458" s="744"/>
      <c r="CT1458" s="745">
        <v>46290</v>
      </c>
      <c r="CU1458" s="746" t="s">
        <v>886</v>
      </c>
      <c r="CV1458" s="737"/>
      <c r="CW1458" s="737"/>
      <c r="CX1458" s="745">
        <v>46255</v>
      </c>
      <c r="CY1458" s="861">
        <v>0</v>
      </c>
      <c r="CZ1458" s="861" t="s">
        <v>308</v>
      </c>
      <c r="DA1458" s="749">
        <v>0</v>
      </c>
      <c r="DB1458" s="749">
        <v>0</v>
      </c>
      <c r="DC1458" s="749">
        <v>0</v>
      </c>
      <c r="DD1458" s="749" t="s">
        <v>397</v>
      </c>
      <c r="DE1458" s="749" t="s">
        <v>397</v>
      </c>
      <c r="DF1458" s="749" t="s">
        <v>390</v>
      </c>
      <c r="DG1458" s="749" t="s">
        <v>390</v>
      </c>
      <c r="DH1458" s="750">
        <v>0</v>
      </c>
      <c r="DI1458" s="737" t="s">
        <v>397</v>
      </c>
      <c r="DJ1458" s="737" t="s">
        <v>390</v>
      </c>
      <c r="DK1458" s="737" t="s">
        <v>390</v>
      </c>
      <c r="DL1458" s="737" t="s">
        <v>390</v>
      </c>
      <c r="DM1458" s="737" t="s">
        <v>390</v>
      </c>
      <c r="DN1458" s="737" t="s">
        <v>390</v>
      </c>
      <c r="DO1458" s="751" t="s">
        <v>308</v>
      </c>
      <c r="DP1458" s="737">
        <v>46290</v>
      </c>
      <c r="DQ1458" s="737">
        <v>46290</v>
      </c>
      <c r="DR1458" s="737">
        <v>46290</v>
      </c>
      <c r="DS1458" s="750">
        <v>46290</v>
      </c>
      <c r="DT1458" s="752">
        <v>46290</v>
      </c>
      <c r="DU1458" s="753">
        <v>-18</v>
      </c>
      <c r="DV1458" s="753" t="s">
        <v>308</v>
      </c>
      <c r="DW1458" s="754">
        <v>46269</v>
      </c>
      <c r="DX1458" s="755">
        <v>46272</v>
      </c>
      <c r="DY1458" s="754" t="e">
        <v>#VALUE!</v>
      </c>
      <c r="DZ1458" s="754" t="e">
        <v>#VALUE!</v>
      </c>
      <c r="EA1458" s="754" t="e">
        <v>#VALUE!</v>
      </c>
      <c r="EB1458" s="754" t="e">
        <v>#VALUE!</v>
      </c>
      <c r="HA1458" s="756">
        <v>468</v>
      </c>
      <c r="HB1458" s="756">
        <v>0</v>
      </c>
      <c r="HC1458" s="756">
        <v>468</v>
      </c>
      <c r="HD1458" s="756">
        <v>0</v>
      </c>
      <c r="HE1458" s="756" t="s">
        <v>397</v>
      </c>
      <c r="HF1458" s="756" t="s">
        <v>397</v>
      </c>
      <c r="HG1458" s="756" t="s">
        <v>397</v>
      </c>
      <c r="HH1458" s="756" t="s">
        <v>397</v>
      </c>
      <c r="HI1458" s="756" t="s">
        <v>397</v>
      </c>
      <c r="HJ1458" s="756" t="s">
        <v>397</v>
      </c>
      <c r="HK1458"/>
      <c r="HL1458"/>
      <c r="HM1458"/>
      <c r="HN1458" s="756" t="str">
        <f t="shared" si="49"/>
        <v>SDI</v>
      </c>
      <c r="HO1458"/>
      <c r="HP1458" s="757" t="s">
        <v>239</v>
      </c>
      <c r="HQ1458" s="757" t="s">
        <v>239</v>
      </c>
      <c r="HR1458" s="757" t="s">
        <v>239</v>
      </c>
      <c r="HS1458"/>
      <c r="HW1458" s="758"/>
      <c r="HX1458"/>
      <c r="HY1458" s="759" t="s">
        <v>572</v>
      </c>
      <c r="HZ1458" s="759" t="s">
        <v>572</v>
      </c>
      <c r="IA1458" s="759" t="s">
        <v>572</v>
      </c>
      <c r="IC1458" s="760" t="s">
        <v>572</v>
      </c>
      <c r="ID1458" s="760" t="s">
        <v>572</v>
      </c>
      <c r="IE1458" s="760" t="s">
        <v>572</v>
      </c>
      <c r="IF1458" s="761" t="s">
        <v>572</v>
      </c>
      <c r="IG1458" s="619" t="str">
        <f t="shared" si="50"/>
        <v>IN HOUSE (MANUAL)</v>
      </c>
      <c r="II1458" s="761" t="s">
        <v>572</v>
      </c>
      <c r="IK1458" s="761" t="str">
        <f>IFERROR(VLOOKUP($M1458,#REF!,13,0),"IN HOUSE (MANUAL)")</f>
        <v>IN HOUSE (MANUAL)</v>
      </c>
      <c r="IM1458" s="760" t="s">
        <v>572</v>
      </c>
      <c r="IN1458" s="760" t="s">
        <v>572</v>
      </c>
      <c r="IO1458" s="760" t="s">
        <v>572</v>
      </c>
      <c r="IQ1458" s="760" t="s">
        <v>239</v>
      </c>
      <c r="IR1458" s="760" t="s">
        <v>239</v>
      </c>
      <c r="IT1458" s="760" t="s">
        <v>572</v>
      </c>
      <c r="IV1458" s="760" t="s">
        <v>572</v>
      </c>
      <c r="IW1458" s="760" t="s">
        <v>572</v>
      </c>
      <c r="IY1458" s="760" t="s">
        <v>572</v>
      </c>
      <c r="IZ1458" s="760" t="s">
        <v>572</v>
      </c>
      <c r="JB1458" s="760" t="s">
        <v>572</v>
      </c>
      <c r="JC1458" s="760" t="s">
        <v>572</v>
      </c>
      <c r="JE1458" s="760" t="s">
        <v>572</v>
      </c>
      <c r="JF1458" s="760">
        <v>0</v>
      </c>
    </row>
    <row r="1459" spans="1:266" ht="16.5" customHeight="1" x14ac:dyDescent="0.35">
      <c r="A1459" s="618" t="s">
        <v>2812</v>
      </c>
      <c r="B1459" s="730">
        <v>80</v>
      </c>
      <c r="C1459" s="730" t="s">
        <v>2798</v>
      </c>
      <c r="D1459" s="730" t="s">
        <v>2798</v>
      </c>
      <c r="E1459" s="730">
        <v>25</v>
      </c>
      <c r="F1459" s="731" t="s">
        <v>574</v>
      </c>
      <c r="G1459" s="732">
        <v>1</v>
      </c>
      <c r="H1459" s="826">
        <v>46231</v>
      </c>
      <c r="I1459" s="730">
        <v>37</v>
      </c>
      <c r="J1459" s="730" t="s">
        <v>308</v>
      </c>
      <c r="K1459" s="730">
        <v>39</v>
      </c>
      <c r="L1459" s="730" t="s">
        <v>2813</v>
      </c>
      <c r="M1459" s="734" t="s">
        <v>2812</v>
      </c>
      <c r="N1459" s="734" t="s">
        <v>390</v>
      </c>
      <c r="O1459" s="734" t="s">
        <v>390</v>
      </c>
      <c r="P1459" s="734">
        <v>0</v>
      </c>
      <c r="Q1459" s="734">
        <v>0</v>
      </c>
      <c r="R1459" s="734">
        <v>608</v>
      </c>
      <c r="S1459" s="734" t="s">
        <v>1655</v>
      </c>
      <c r="T1459" s="734" t="s">
        <v>1726</v>
      </c>
      <c r="U1459" s="734">
        <v>608</v>
      </c>
      <c r="V1459" s="734" t="s">
        <v>1657</v>
      </c>
      <c r="W1459" s="734"/>
      <c r="X1459" s="736">
        <v>0</v>
      </c>
      <c r="Y1459" s="736">
        <v>0</v>
      </c>
      <c r="Z1459" s="736">
        <v>0</v>
      </c>
      <c r="AA1459" s="734" t="s">
        <v>157</v>
      </c>
      <c r="AB1459" s="734" t="s">
        <v>1218</v>
      </c>
      <c r="AC1459" s="734" t="s">
        <v>885</v>
      </c>
      <c r="AD1459" s="734">
        <v>354</v>
      </c>
      <c r="AE1459" s="764">
        <v>354</v>
      </c>
      <c r="AF1459" s="737" t="s">
        <v>390</v>
      </c>
      <c r="AG1459" s="765"/>
      <c r="AH1459" s="739"/>
      <c r="AI1459" s="739" t="s">
        <v>308</v>
      </c>
      <c r="AJ1459" s="740">
        <v>11</v>
      </c>
      <c r="AK1459" s="741"/>
      <c r="AL1459" s="742"/>
      <c r="AM1459" s="743">
        <v>0</v>
      </c>
      <c r="AN1459" s="743"/>
      <c r="AO1459" s="743"/>
      <c r="AP1459" s="743"/>
      <c r="AQ1459" s="743"/>
      <c r="AR1459" s="743"/>
      <c r="AS1459" s="743" t="s">
        <v>397</v>
      </c>
      <c r="AT1459" s="743"/>
      <c r="AU1459" s="743"/>
      <c r="AV1459" s="743"/>
      <c r="AW1459" s="743"/>
      <c r="AX1459" s="743"/>
      <c r="AY1459" s="743"/>
      <c r="AZ1459" s="743"/>
      <c r="BA1459" s="743"/>
      <c r="BB1459" s="743">
        <v>0</v>
      </c>
      <c r="BC1459" s="743" t="s">
        <v>397</v>
      </c>
      <c r="BD1459" s="743">
        <v>0</v>
      </c>
      <c r="BE1459" s="743">
        <v>0</v>
      </c>
      <c r="BF1459" s="743" t="s">
        <v>397</v>
      </c>
      <c r="BG1459" s="743">
        <v>0</v>
      </c>
      <c r="BH1459" s="743">
        <v>0</v>
      </c>
      <c r="BI1459" s="743">
        <v>0</v>
      </c>
      <c r="BJ1459" s="743" t="s">
        <v>902</v>
      </c>
      <c r="BK1459" s="743">
        <v>0</v>
      </c>
      <c r="BL1459" s="743"/>
      <c r="BM1459" s="743"/>
      <c r="BN1459" s="743" t="s">
        <v>308</v>
      </c>
      <c r="BO1459" s="743" t="s">
        <v>308</v>
      </c>
      <c r="BP1459" s="743" t="s">
        <v>308</v>
      </c>
      <c r="BQ1459" s="743" t="s">
        <v>308</v>
      </c>
      <c r="BR1459" s="743"/>
      <c r="BS1459" s="743">
        <v>0</v>
      </c>
      <c r="BT1459" s="743" t="s">
        <v>1672</v>
      </c>
      <c r="BU1459" s="743" t="s">
        <v>579</v>
      </c>
      <c r="BV1459" s="743"/>
      <c r="BW1459" s="743"/>
      <c r="BX1459" s="743"/>
      <c r="BY1459" s="743"/>
      <c r="BZ1459" s="743"/>
      <c r="CA1459" s="743"/>
      <c r="CB1459" s="743"/>
      <c r="CC1459" s="743"/>
      <c r="CD1459" s="743"/>
      <c r="CE1459" s="743"/>
      <c r="CF1459" s="743"/>
      <c r="CG1459" s="743"/>
      <c r="CH1459" s="743"/>
      <c r="CI1459" s="743"/>
      <c r="CJ1459" s="743"/>
      <c r="CK1459" s="736"/>
      <c r="CL1459" s="736" t="s">
        <v>397</v>
      </c>
      <c r="CM1459" s="736" t="s">
        <v>397</v>
      </c>
      <c r="CN1459" s="736" t="s">
        <v>397</v>
      </c>
      <c r="CO1459" s="736">
        <v>0</v>
      </c>
      <c r="CP1459" s="736">
        <v>0</v>
      </c>
      <c r="CQ1459" s="768">
        <v>0</v>
      </c>
      <c r="CR1459" s="734">
        <v>354</v>
      </c>
      <c r="CS1459" s="744"/>
      <c r="CT1459" s="745">
        <v>46290</v>
      </c>
      <c r="CU1459" s="746" t="s">
        <v>886</v>
      </c>
      <c r="CV1459" s="737"/>
      <c r="CW1459" s="737"/>
      <c r="CX1459" s="745">
        <v>46255</v>
      </c>
      <c r="CY1459" s="861">
        <v>0</v>
      </c>
      <c r="CZ1459" s="861" t="s">
        <v>308</v>
      </c>
      <c r="DA1459" s="749">
        <v>0</v>
      </c>
      <c r="DB1459" s="749">
        <v>0</v>
      </c>
      <c r="DC1459" s="749">
        <v>0</v>
      </c>
      <c r="DD1459" s="749" t="s">
        <v>397</v>
      </c>
      <c r="DE1459" s="749" t="s">
        <v>397</v>
      </c>
      <c r="DF1459" s="749" t="s">
        <v>390</v>
      </c>
      <c r="DG1459" s="749" t="s">
        <v>390</v>
      </c>
      <c r="DH1459" s="750">
        <v>0</v>
      </c>
      <c r="DI1459" s="737" t="s">
        <v>397</v>
      </c>
      <c r="DJ1459" s="737" t="s">
        <v>390</v>
      </c>
      <c r="DK1459" s="737" t="s">
        <v>390</v>
      </c>
      <c r="DL1459" s="737" t="s">
        <v>390</v>
      </c>
      <c r="DM1459" s="737" t="s">
        <v>390</v>
      </c>
      <c r="DN1459" s="737" t="s">
        <v>390</v>
      </c>
      <c r="DO1459" s="751" t="s">
        <v>308</v>
      </c>
      <c r="DP1459" s="737">
        <v>46290</v>
      </c>
      <c r="DQ1459" s="737">
        <v>46290</v>
      </c>
      <c r="DR1459" s="737">
        <v>46290</v>
      </c>
      <c r="DS1459" s="750">
        <v>46290</v>
      </c>
      <c r="DT1459" s="752">
        <v>46290</v>
      </c>
      <c r="DU1459" s="753">
        <v>-17</v>
      </c>
      <c r="DV1459" s="753" t="s">
        <v>308</v>
      </c>
      <c r="DW1459" s="754">
        <v>46272</v>
      </c>
      <c r="DX1459" s="755">
        <v>46273</v>
      </c>
      <c r="DY1459" s="754" t="e">
        <v>#VALUE!</v>
      </c>
      <c r="DZ1459" s="754" t="e">
        <v>#VALUE!</v>
      </c>
      <c r="EA1459" s="754" t="e">
        <v>#VALUE!</v>
      </c>
      <c r="EB1459" s="754" t="e">
        <v>#VALUE!</v>
      </c>
      <c r="HA1459" s="756">
        <v>354</v>
      </c>
      <c r="HB1459" s="756">
        <v>0</v>
      </c>
      <c r="HC1459" s="756">
        <v>354</v>
      </c>
      <c r="HD1459" s="756">
        <v>0</v>
      </c>
      <c r="HE1459" s="756" t="s">
        <v>397</v>
      </c>
      <c r="HF1459" s="756" t="s">
        <v>397</v>
      </c>
      <c r="HG1459" s="756" t="s">
        <v>397</v>
      </c>
      <c r="HH1459" s="756" t="s">
        <v>397</v>
      </c>
      <c r="HI1459" s="756" t="s">
        <v>397</v>
      </c>
      <c r="HJ1459" s="756" t="s">
        <v>397</v>
      </c>
      <c r="HK1459"/>
      <c r="HL1459"/>
      <c r="HM1459"/>
      <c r="HN1459" s="756" t="str">
        <f t="shared" si="49"/>
        <v>SDI</v>
      </c>
      <c r="HO1459"/>
      <c r="HP1459" s="757" t="s">
        <v>239</v>
      </c>
      <c r="HQ1459" s="757" t="s">
        <v>239</v>
      </c>
      <c r="HR1459" s="757" t="s">
        <v>239</v>
      </c>
      <c r="HS1459"/>
      <c r="HW1459" s="758"/>
      <c r="HX1459"/>
      <c r="HY1459" s="759" t="s">
        <v>572</v>
      </c>
      <c r="HZ1459" s="759" t="s">
        <v>572</v>
      </c>
      <c r="IA1459" s="759" t="s">
        <v>572</v>
      </c>
      <c r="IC1459" s="760" t="s">
        <v>572</v>
      </c>
      <c r="ID1459" s="760" t="s">
        <v>572</v>
      </c>
      <c r="IE1459" s="760" t="s">
        <v>572</v>
      </c>
      <c r="IF1459" s="761" t="s">
        <v>572</v>
      </c>
      <c r="IG1459" s="619" t="str">
        <f t="shared" si="50"/>
        <v>IN HOUSE (MANUAL)</v>
      </c>
      <c r="II1459" s="761" t="s">
        <v>572</v>
      </c>
      <c r="IK1459" s="761" t="str">
        <f>IFERROR(VLOOKUP($M1459,#REF!,13,0),"IN HOUSE (MANUAL)")</f>
        <v>IN HOUSE (MANUAL)</v>
      </c>
      <c r="IM1459" s="760" t="s">
        <v>572</v>
      </c>
      <c r="IN1459" s="760" t="s">
        <v>572</v>
      </c>
      <c r="IO1459" s="760" t="s">
        <v>572</v>
      </c>
      <c r="IQ1459" s="760" t="s">
        <v>239</v>
      </c>
      <c r="IR1459" s="760" t="s">
        <v>239</v>
      </c>
      <c r="IT1459" s="760" t="s">
        <v>572</v>
      </c>
      <c r="IV1459" s="760" t="s">
        <v>572</v>
      </c>
      <c r="IW1459" s="760" t="s">
        <v>572</v>
      </c>
      <c r="IY1459" s="760" t="s">
        <v>572</v>
      </c>
      <c r="IZ1459" s="760" t="s">
        <v>572</v>
      </c>
      <c r="JB1459" s="760" t="s">
        <v>572</v>
      </c>
      <c r="JC1459" s="760" t="s">
        <v>572</v>
      </c>
      <c r="JE1459" s="760" t="s">
        <v>572</v>
      </c>
      <c r="JF1459" s="760">
        <v>0</v>
      </c>
    </row>
    <row r="1460" spans="1:266" ht="16.5" customHeight="1" x14ac:dyDescent="0.35">
      <c r="A1460" s="618" t="s">
        <v>2814</v>
      </c>
      <c r="B1460" s="730">
        <v>81</v>
      </c>
      <c r="C1460" s="730" t="s">
        <v>2798</v>
      </c>
      <c r="D1460" s="730" t="s">
        <v>2798</v>
      </c>
      <c r="E1460" s="730">
        <v>25</v>
      </c>
      <c r="F1460" s="731" t="s">
        <v>574</v>
      </c>
      <c r="G1460" s="732">
        <v>1</v>
      </c>
      <c r="H1460" s="826">
        <v>46231</v>
      </c>
      <c r="I1460" s="730">
        <v>37</v>
      </c>
      <c r="J1460" s="730" t="s">
        <v>308</v>
      </c>
      <c r="K1460" s="730">
        <v>39</v>
      </c>
      <c r="L1460" s="730" t="s">
        <v>2815</v>
      </c>
      <c r="M1460" s="734" t="s">
        <v>2814</v>
      </c>
      <c r="N1460" s="734" t="s">
        <v>390</v>
      </c>
      <c r="O1460" s="734" t="s">
        <v>390</v>
      </c>
      <c r="P1460" s="734">
        <v>0</v>
      </c>
      <c r="Q1460" s="734">
        <v>0</v>
      </c>
      <c r="R1460" s="734">
        <v>608</v>
      </c>
      <c r="S1460" s="734" t="s">
        <v>1655</v>
      </c>
      <c r="T1460" s="734" t="s">
        <v>1726</v>
      </c>
      <c r="U1460" s="734">
        <v>608</v>
      </c>
      <c r="V1460" s="734" t="s">
        <v>1657</v>
      </c>
      <c r="W1460" s="734"/>
      <c r="X1460" s="736">
        <v>0</v>
      </c>
      <c r="Y1460" s="736">
        <v>0</v>
      </c>
      <c r="Z1460" s="736">
        <v>0</v>
      </c>
      <c r="AA1460" s="734" t="s">
        <v>157</v>
      </c>
      <c r="AB1460" s="734" t="s">
        <v>1218</v>
      </c>
      <c r="AC1460" s="734" t="s">
        <v>584</v>
      </c>
      <c r="AD1460" s="734">
        <v>504</v>
      </c>
      <c r="AE1460" s="764">
        <v>504</v>
      </c>
      <c r="AF1460" s="737" t="s">
        <v>390</v>
      </c>
      <c r="AG1460" s="765"/>
      <c r="AH1460" s="739"/>
      <c r="AI1460" s="739" t="s">
        <v>308</v>
      </c>
      <c r="AJ1460" s="740">
        <v>12</v>
      </c>
      <c r="AK1460" s="741"/>
      <c r="AL1460" s="742"/>
      <c r="AM1460" s="743">
        <v>0</v>
      </c>
      <c r="AN1460" s="743"/>
      <c r="AO1460" s="743"/>
      <c r="AP1460" s="743"/>
      <c r="AQ1460" s="743"/>
      <c r="AR1460" s="743"/>
      <c r="AS1460" s="743" t="s">
        <v>397</v>
      </c>
      <c r="AT1460" s="743"/>
      <c r="AU1460" s="743"/>
      <c r="AV1460" s="743"/>
      <c r="AW1460" s="743"/>
      <c r="AX1460" s="743"/>
      <c r="AY1460" s="743"/>
      <c r="AZ1460" s="743"/>
      <c r="BA1460" s="743"/>
      <c r="BB1460" s="743">
        <v>0</v>
      </c>
      <c r="BC1460" s="743" t="s">
        <v>397</v>
      </c>
      <c r="BD1460" s="743">
        <v>0</v>
      </c>
      <c r="BE1460" s="743">
        <v>0</v>
      </c>
      <c r="BF1460" s="743" t="s">
        <v>397</v>
      </c>
      <c r="BG1460" s="743">
        <v>0</v>
      </c>
      <c r="BH1460" s="743">
        <v>0</v>
      </c>
      <c r="BI1460" s="743">
        <v>0</v>
      </c>
      <c r="BJ1460" s="743" t="s">
        <v>902</v>
      </c>
      <c r="BK1460" s="743">
        <v>0</v>
      </c>
      <c r="BL1460" s="743"/>
      <c r="BM1460" s="743"/>
      <c r="BN1460" s="743" t="s">
        <v>308</v>
      </c>
      <c r="BO1460" s="743" t="s">
        <v>308</v>
      </c>
      <c r="BP1460" s="743" t="s">
        <v>308</v>
      </c>
      <c r="BQ1460" s="743" t="s">
        <v>308</v>
      </c>
      <c r="BR1460" s="743"/>
      <c r="BS1460" s="743">
        <v>0</v>
      </c>
      <c r="BT1460" s="743" t="s">
        <v>1672</v>
      </c>
      <c r="BU1460" s="743" t="s">
        <v>579</v>
      </c>
      <c r="BV1460" s="743"/>
      <c r="BW1460" s="743"/>
      <c r="BX1460" s="743"/>
      <c r="BY1460" s="743"/>
      <c r="BZ1460" s="743"/>
      <c r="CA1460" s="743"/>
      <c r="CB1460" s="743"/>
      <c r="CC1460" s="743"/>
      <c r="CD1460" s="743"/>
      <c r="CE1460" s="743"/>
      <c r="CF1460" s="743"/>
      <c r="CG1460" s="743"/>
      <c r="CH1460" s="743"/>
      <c r="CI1460" s="743"/>
      <c r="CJ1460" s="743"/>
      <c r="CK1460" s="736"/>
      <c r="CL1460" s="736" t="s">
        <v>397</v>
      </c>
      <c r="CM1460" s="736" t="s">
        <v>397</v>
      </c>
      <c r="CN1460" s="736" t="s">
        <v>397</v>
      </c>
      <c r="CO1460" s="736">
        <v>0</v>
      </c>
      <c r="CP1460" s="736">
        <v>0</v>
      </c>
      <c r="CQ1460" s="768">
        <v>0</v>
      </c>
      <c r="CR1460" s="734">
        <v>504</v>
      </c>
      <c r="CS1460" s="744"/>
      <c r="CT1460" s="745">
        <v>46296</v>
      </c>
      <c r="CU1460" s="746" t="s">
        <v>1693</v>
      </c>
      <c r="CV1460" s="737"/>
      <c r="CW1460" s="737"/>
      <c r="CX1460" s="745">
        <v>46255</v>
      </c>
      <c r="CY1460" s="861">
        <v>0</v>
      </c>
      <c r="CZ1460" s="861" t="s">
        <v>308</v>
      </c>
      <c r="DA1460" s="749">
        <v>0</v>
      </c>
      <c r="DB1460" s="749">
        <v>0</v>
      </c>
      <c r="DC1460" s="749">
        <v>0</v>
      </c>
      <c r="DD1460" s="749" t="s">
        <v>397</v>
      </c>
      <c r="DE1460" s="749" t="s">
        <v>397</v>
      </c>
      <c r="DF1460" s="749" t="s">
        <v>390</v>
      </c>
      <c r="DG1460" s="749" t="s">
        <v>390</v>
      </c>
      <c r="DH1460" s="750">
        <v>0</v>
      </c>
      <c r="DI1460" s="737" t="s">
        <v>397</v>
      </c>
      <c r="DJ1460" s="737" t="s">
        <v>390</v>
      </c>
      <c r="DK1460" s="737" t="s">
        <v>390</v>
      </c>
      <c r="DL1460" s="737" t="s">
        <v>390</v>
      </c>
      <c r="DM1460" s="737" t="s">
        <v>390</v>
      </c>
      <c r="DN1460" s="737" t="s">
        <v>390</v>
      </c>
      <c r="DO1460" s="751" t="s">
        <v>308</v>
      </c>
      <c r="DP1460" s="737">
        <v>46290</v>
      </c>
      <c r="DQ1460" s="737">
        <v>46290</v>
      </c>
      <c r="DR1460" s="737">
        <v>46290</v>
      </c>
      <c r="DS1460" s="750">
        <v>46290</v>
      </c>
      <c r="DT1460" s="752">
        <v>46290</v>
      </c>
      <c r="DU1460" s="753">
        <v>-17</v>
      </c>
      <c r="DV1460" s="753" t="s">
        <v>308</v>
      </c>
      <c r="DW1460" s="754">
        <v>46273</v>
      </c>
      <c r="DX1460" s="755">
        <v>46273</v>
      </c>
      <c r="DY1460" s="754" t="e">
        <v>#VALUE!</v>
      </c>
      <c r="DZ1460" s="754" t="e">
        <v>#VALUE!</v>
      </c>
      <c r="EA1460" s="754" t="e">
        <v>#VALUE!</v>
      </c>
      <c r="EB1460" s="754" t="e">
        <v>#VALUE!</v>
      </c>
      <c r="HA1460" s="756">
        <v>504</v>
      </c>
      <c r="HB1460" s="756">
        <v>0</v>
      </c>
      <c r="HC1460" s="756">
        <v>504</v>
      </c>
      <c r="HD1460" s="756">
        <v>0</v>
      </c>
      <c r="HE1460" s="756" t="s">
        <v>397</v>
      </c>
      <c r="HF1460" s="756" t="s">
        <v>397</v>
      </c>
      <c r="HG1460" s="756" t="s">
        <v>397</v>
      </c>
      <c r="HH1460" s="756" t="s">
        <v>397</v>
      </c>
      <c r="HI1460" s="756" t="s">
        <v>397</v>
      </c>
      <c r="HJ1460" s="756" t="s">
        <v>397</v>
      </c>
      <c r="HK1460"/>
      <c r="HL1460"/>
      <c r="HM1460"/>
      <c r="HN1460" s="756" t="str">
        <f t="shared" si="49"/>
        <v>SDI</v>
      </c>
      <c r="HO1460"/>
      <c r="HP1460" s="757" t="s">
        <v>239</v>
      </c>
      <c r="HQ1460" s="757" t="s">
        <v>239</v>
      </c>
      <c r="HR1460" s="757" t="s">
        <v>239</v>
      </c>
      <c r="HS1460"/>
      <c r="HW1460" s="758"/>
      <c r="HX1460"/>
      <c r="HY1460" s="759" t="s">
        <v>572</v>
      </c>
      <c r="HZ1460" s="759" t="s">
        <v>572</v>
      </c>
      <c r="IA1460" s="759" t="s">
        <v>572</v>
      </c>
      <c r="IC1460" s="760" t="s">
        <v>572</v>
      </c>
      <c r="ID1460" s="760" t="s">
        <v>572</v>
      </c>
      <c r="IE1460" s="760" t="s">
        <v>572</v>
      </c>
      <c r="IF1460" s="761" t="s">
        <v>572</v>
      </c>
      <c r="IG1460" s="619" t="str">
        <f t="shared" si="50"/>
        <v>IN HOUSE (MANUAL)</v>
      </c>
      <c r="II1460" s="761" t="s">
        <v>572</v>
      </c>
      <c r="IK1460" s="761" t="str">
        <f>IFERROR(VLOOKUP($M1460,#REF!,13,0),"IN HOUSE (MANUAL)")</f>
        <v>IN HOUSE (MANUAL)</v>
      </c>
      <c r="IM1460" s="760" t="s">
        <v>572</v>
      </c>
      <c r="IN1460" s="760" t="s">
        <v>572</v>
      </c>
      <c r="IO1460" s="760" t="s">
        <v>572</v>
      </c>
      <c r="IQ1460" s="760" t="s">
        <v>239</v>
      </c>
      <c r="IR1460" s="760" t="s">
        <v>239</v>
      </c>
      <c r="IT1460" s="760" t="s">
        <v>572</v>
      </c>
      <c r="IV1460" s="760" t="s">
        <v>572</v>
      </c>
      <c r="IW1460" s="760" t="s">
        <v>572</v>
      </c>
      <c r="IY1460" s="760" t="s">
        <v>572</v>
      </c>
      <c r="IZ1460" s="760" t="s">
        <v>572</v>
      </c>
      <c r="JB1460" s="760" t="s">
        <v>572</v>
      </c>
      <c r="JC1460" s="760" t="s">
        <v>572</v>
      </c>
      <c r="JE1460" s="760" t="s">
        <v>572</v>
      </c>
      <c r="JF1460" s="760">
        <v>0</v>
      </c>
    </row>
    <row r="1461" spans="1:266" ht="16.5" customHeight="1" x14ac:dyDescent="0.35">
      <c r="A1461" s="618" t="s">
        <v>2816</v>
      </c>
      <c r="B1461" s="730">
        <v>82</v>
      </c>
      <c r="C1461" s="730" t="s">
        <v>2798</v>
      </c>
      <c r="D1461" s="730" t="s">
        <v>2798</v>
      </c>
      <c r="E1461" s="730">
        <v>25</v>
      </c>
      <c r="F1461" s="731" t="s">
        <v>574</v>
      </c>
      <c r="G1461" s="732">
        <v>1</v>
      </c>
      <c r="H1461" s="826">
        <v>46231</v>
      </c>
      <c r="I1461" s="730">
        <v>37</v>
      </c>
      <c r="J1461" s="730" t="s">
        <v>308</v>
      </c>
      <c r="K1461" s="730">
        <v>39</v>
      </c>
      <c r="L1461" s="730" t="s">
        <v>2817</v>
      </c>
      <c r="M1461" s="734" t="s">
        <v>2816</v>
      </c>
      <c r="N1461" s="734" t="s">
        <v>390</v>
      </c>
      <c r="O1461" s="734" t="s">
        <v>390</v>
      </c>
      <c r="P1461" s="734">
        <v>0</v>
      </c>
      <c r="Q1461" s="734">
        <v>0</v>
      </c>
      <c r="R1461" s="734">
        <v>608</v>
      </c>
      <c r="S1461" s="734" t="s">
        <v>1655</v>
      </c>
      <c r="T1461" s="734" t="s">
        <v>1726</v>
      </c>
      <c r="U1461" s="734">
        <v>608</v>
      </c>
      <c r="V1461" s="734" t="s">
        <v>1657</v>
      </c>
      <c r="W1461" s="734"/>
      <c r="X1461" s="736">
        <v>0</v>
      </c>
      <c r="Y1461" s="736">
        <v>0</v>
      </c>
      <c r="Z1461" s="736">
        <v>0</v>
      </c>
      <c r="AA1461" s="734" t="s">
        <v>157</v>
      </c>
      <c r="AB1461" s="734" t="s">
        <v>1218</v>
      </c>
      <c r="AC1461" s="734" t="s">
        <v>822</v>
      </c>
      <c r="AD1461" s="734">
        <v>90</v>
      </c>
      <c r="AE1461" s="764">
        <v>90</v>
      </c>
      <c r="AF1461" s="737" t="s">
        <v>390</v>
      </c>
      <c r="AG1461" s="765"/>
      <c r="AH1461" s="739"/>
      <c r="AI1461" s="739" t="s">
        <v>308</v>
      </c>
      <c r="AJ1461" s="740">
        <v>13</v>
      </c>
      <c r="AK1461" s="741"/>
      <c r="AL1461" s="742"/>
      <c r="AM1461" s="743">
        <v>0</v>
      </c>
      <c r="AN1461" s="743"/>
      <c r="AO1461" s="743"/>
      <c r="AP1461" s="743"/>
      <c r="AQ1461" s="743"/>
      <c r="AR1461" s="743"/>
      <c r="AS1461" s="743" t="s">
        <v>397</v>
      </c>
      <c r="AT1461" s="743"/>
      <c r="AU1461" s="743"/>
      <c r="AV1461" s="743"/>
      <c r="AW1461" s="743"/>
      <c r="AX1461" s="743"/>
      <c r="AY1461" s="743"/>
      <c r="AZ1461" s="743"/>
      <c r="BA1461" s="743"/>
      <c r="BB1461" s="743">
        <v>0</v>
      </c>
      <c r="BC1461" s="743" t="s">
        <v>397</v>
      </c>
      <c r="BD1461" s="743">
        <v>0</v>
      </c>
      <c r="BE1461" s="743">
        <v>0</v>
      </c>
      <c r="BF1461" s="743" t="s">
        <v>397</v>
      </c>
      <c r="BG1461" s="743">
        <v>0</v>
      </c>
      <c r="BH1461" s="743">
        <v>0</v>
      </c>
      <c r="BI1461" s="743">
        <v>0</v>
      </c>
      <c r="BJ1461" s="743" t="s">
        <v>902</v>
      </c>
      <c r="BK1461" s="743">
        <v>0</v>
      </c>
      <c r="BL1461" s="743"/>
      <c r="BM1461" s="743"/>
      <c r="BN1461" s="743" t="s">
        <v>308</v>
      </c>
      <c r="BO1461" s="743" t="s">
        <v>308</v>
      </c>
      <c r="BP1461" s="743" t="s">
        <v>308</v>
      </c>
      <c r="BQ1461" s="743" t="s">
        <v>308</v>
      </c>
      <c r="BR1461" s="743"/>
      <c r="BS1461" s="743">
        <v>0</v>
      </c>
      <c r="BT1461" s="743" t="s">
        <v>1672</v>
      </c>
      <c r="BU1461" s="743" t="s">
        <v>579</v>
      </c>
      <c r="BV1461" s="743"/>
      <c r="BW1461" s="743"/>
      <c r="BX1461" s="743"/>
      <c r="BY1461" s="743"/>
      <c r="BZ1461" s="743"/>
      <c r="CA1461" s="743"/>
      <c r="CB1461" s="743"/>
      <c r="CC1461" s="743"/>
      <c r="CD1461" s="743"/>
      <c r="CE1461" s="743"/>
      <c r="CF1461" s="743"/>
      <c r="CG1461" s="743"/>
      <c r="CH1461" s="743"/>
      <c r="CI1461" s="743"/>
      <c r="CJ1461" s="743"/>
      <c r="CK1461" s="736"/>
      <c r="CL1461" s="736" t="s">
        <v>397</v>
      </c>
      <c r="CM1461" s="736" t="s">
        <v>397</v>
      </c>
      <c r="CN1461" s="736" t="s">
        <v>397</v>
      </c>
      <c r="CO1461" s="736">
        <v>0</v>
      </c>
      <c r="CP1461" s="736">
        <v>0</v>
      </c>
      <c r="CQ1461" s="768">
        <v>0</v>
      </c>
      <c r="CR1461" s="734">
        <v>90</v>
      </c>
      <c r="CS1461" s="744"/>
      <c r="CT1461" s="745" t="s">
        <v>308</v>
      </c>
      <c r="CU1461" s="746" t="s">
        <v>308</v>
      </c>
      <c r="CV1461" s="737"/>
      <c r="CW1461" s="737"/>
      <c r="CX1461" s="745">
        <v>46255</v>
      </c>
      <c r="CY1461" s="861">
        <v>0</v>
      </c>
      <c r="CZ1461" s="861" t="s">
        <v>308</v>
      </c>
      <c r="DA1461" s="749">
        <v>0</v>
      </c>
      <c r="DB1461" s="749">
        <v>0</v>
      </c>
      <c r="DC1461" s="749">
        <v>0</v>
      </c>
      <c r="DD1461" s="749" t="s">
        <v>397</v>
      </c>
      <c r="DE1461" s="749" t="s">
        <v>397</v>
      </c>
      <c r="DF1461" s="749" t="s">
        <v>390</v>
      </c>
      <c r="DG1461" s="749" t="s">
        <v>390</v>
      </c>
      <c r="DH1461" s="750">
        <v>0</v>
      </c>
      <c r="DI1461" s="737" t="s">
        <v>397</v>
      </c>
      <c r="DJ1461" s="737" t="s">
        <v>390</v>
      </c>
      <c r="DK1461" s="737" t="s">
        <v>390</v>
      </c>
      <c r="DL1461" s="737">
        <v>46272</v>
      </c>
      <c r="DM1461" s="737" t="s">
        <v>390</v>
      </c>
      <c r="DN1461" s="737" t="s">
        <v>390</v>
      </c>
      <c r="DO1461" s="751" t="s">
        <v>308</v>
      </c>
      <c r="DP1461" s="737">
        <v>46290</v>
      </c>
      <c r="DQ1461" s="737">
        <v>46290</v>
      </c>
      <c r="DR1461" s="737">
        <v>46290</v>
      </c>
      <c r="DS1461" s="750">
        <v>46290</v>
      </c>
      <c r="DT1461" s="752">
        <v>46290</v>
      </c>
      <c r="DU1461" s="753">
        <v>-16</v>
      </c>
      <c r="DV1461" s="753" t="s">
        <v>308</v>
      </c>
      <c r="DW1461" s="754">
        <v>46273</v>
      </c>
      <c r="DX1461" s="755">
        <v>46274</v>
      </c>
      <c r="DY1461" s="754" t="e">
        <v>#VALUE!</v>
      </c>
      <c r="DZ1461" s="754" t="e">
        <v>#VALUE!</v>
      </c>
      <c r="EA1461" s="754" t="e">
        <v>#VALUE!</v>
      </c>
      <c r="EB1461" s="754" t="e">
        <v>#VALUE!</v>
      </c>
      <c r="HA1461" s="756">
        <v>90</v>
      </c>
      <c r="HB1461" s="756">
        <v>0</v>
      </c>
      <c r="HC1461" s="756">
        <v>90</v>
      </c>
      <c r="HD1461" s="756">
        <v>0</v>
      </c>
      <c r="HE1461" s="756" t="s">
        <v>397</v>
      </c>
      <c r="HF1461" s="756" t="s">
        <v>397</v>
      </c>
      <c r="HG1461" s="756" t="s">
        <v>397</v>
      </c>
      <c r="HH1461" s="756" t="s">
        <v>397</v>
      </c>
      <c r="HI1461" s="756" t="s">
        <v>397</v>
      </c>
      <c r="HJ1461" s="756" t="s">
        <v>397</v>
      </c>
      <c r="HK1461"/>
      <c r="HL1461"/>
      <c r="HM1461"/>
      <c r="HN1461" s="756" t="str">
        <f t="shared" si="49"/>
        <v>SDI</v>
      </c>
      <c r="HO1461"/>
      <c r="HP1461" s="757" t="s">
        <v>239</v>
      </c>
      <c r="HQ1461" s="757" t="s">
        <v>239</v>
      </c>
      <c r="HR1461" s="757" t="s">
        <v>239</v>
      </c>
      <c r="HS1461"/>
      <c r="HW1461" s="758"/>
      <c r="HX1461"/>
      <c r="HY1461" s="759" t="s">
        <v>572</v>
      </c>
      <c r="HZ1461" s="759" t="s">
        <v>572</v>
      </c>
      <c r="IA1461" s="759" t="s">
        <v>572</v>
      </c>
      <c r="IC1461" s="760" t="s">
        <v>572</v>
      </c>
      <c r="ID1461" s="760" t="s">
        <v>572</v>
      </c>
      <c r="IE1461" s="760" t="s">
        <v>572</v>
      </c>
      <c r="IF1461" s="761" t="s">
        <v>572</v>
      </c>
      <c r="IG1461" s="619" t="str">
        <f t="shared" si="50"/>
        <v>IN HOUSE (MANUAL)</v>
      </c>
      <c r="II1461" s="761" t="s">
        <v>572</v>
      </c>
      <c r="IK1461" s="761" t="str">
        <f>IFERROR(VLOOKUP($M1461,#REF!,13,0),"IN HOUSE (MANUAL)")</f>
        <v>IN HOUSE (MANUAL)</v>
      </c>
      <c r="IM1461" s="760" t="s">
        <v>572</v>
      </c>
      <c r="IN1461" s="760" t="s">
        <v>572</v>
      </c>
      <c r="IO1461" s="760" t="s">
        <v>572</v>
      </c>
      <c r="IQ1461" s="760" t="s">
        <v>239</v>
      </c>
      <c r="IR1461" s="760" t="s">
        <v>239</v>
      </c>
      <c r="IT1461" s="760" t="s">
        <v>572</v>
      </c>
      <c r="IV1461" s="760" t="s">
        <v>572</v>
      </c>
      <c r="IW1461" s="760" t="s">
        <v>572</v>
      </c>
      <c r="IY1461" s="760" t="s">
        <v>572</v>
      </c>
      <c r="IZ1461" s="760" t="s">
        <v>572</v>
      </c>
      <c r="JB1461" s="760" t="s">
        <v>572</v>
      </c>
      <c r="JC1461" s="760" t="s">
        <v>572</v>
      </c>
      <c r="JE1461" s="760" t="s">
        <v>572</v>
      </c>
      <c r="JF1461" s="760">
        <v>0</v>
      </c>
    </row>
    <row r="1462" spans="1:266" ht="17.25" customHeight="1" x14ac:dyDescent="0.35">
      <c r="A1462" s="618" t="s">
        <v>2818</v>
      </c>
      <c r="B1462" s="730">
        <v>83</v>
      </c>
      <c r="C1462" s="730" t="s">
        <v>2798</v>
      </c>
      <c r="D1462" s="730" t="s">
        <v>2798</v>
      </c>
      <c r="E1462" s="730">
        <v>25</v>
      </c>
      <c r="F1462" s="731" t="s">
        <v>574</v>
      </c>
      <c r="G1462" s="732">
        <v>1</v>
      </c>
      <c r="H1462" s="826">
        <v>46231</v>
      </c>
      <c r="I1462" s="730">
        <v>37</v>
      </c>
      <c r="J1462" s="730" t="s">
        <v>308</v>
      </c>
      <c r="K1462" s="730">
        <v>39</v>
      </c>
      <c r="L1462" s="730" t="s">
        <v>2819</v>
      </c>
      <c r="M1462" s="734" t="s">
        <v>2818</v>
      </c>
      <c r="N1462" s="734" t="s">
        <v>390</v>
      </c>
      <c r="O1462" s="734" t="s">
        <v>390</v>
      </c>
      <c r="P1462" s="734">
        <v>0</v>
      </c>
      <c r="Q1462" s="734">
        <v>0</v>
      </c>
      <c r="R1462" s="734">
        <v>608</v>
      </c>
      <c r="S1462" s="734" t="s">
        <v>1655</v>
      </c>
      <c r="T1462" s="734" t="s">
        <v>1726</v>
      </c>
      <c r="U1462" s="734">
        <v>608</v>
      </c>
      <c r="V1462" s="734" t="s">
        <v>1657</v>
      </c>
      <c r="W1462" s="734"/>
      <c r="X1462" s="736">
        <v>0</v>
      </c>
      <c r="Y1462" s="736"/>
      <c r="Z1462" s="736"/>
      <c r="AA1462" s="734" t="s">
        <v>157</v>
      </c>
      <c r="AB1462" s="734" t="s">
        <v>1218</v>
      </c>
      <c r="AC1462" s="734" t="s">
        <v>608</v>
      </c>
      <c r="AD1462" s="734">
        <v>1080</v>
      </c>
      <c r="AE1462" s="764">
        <v>1080</v>
      </c>
      <c r="AF1462" s="737" t="s">
        <v>390</v>
      </c>
      <c r="AG1462" s="765"/>
      <c r="AH1462" s="739"/>
      <c r="AI1462" s="739" t="s">
        <v>308</v>
      </c>
      <c r="AJ1462" s="740">
        <v>14</v>
      </c>
      <c r="AK1462" s="741"/>
      <c r="AL1462" s="742"/>
      <c r="AM1462" s="743">
        <v>0</v>
      </c>
      <c r="AN1462" s="743"/>
      <c r="AO1462" s="743"/>
      <c r="AP1462" s="743"/>
      <c r="AQ1462" s="743"/>
      <c r="AR1462" s="743"/>
      <c r="AS1462" s="743" t="s">
        <v>397</v>
      </c>
      <c r="AT1462" s="743"/>
      <c r="AU1462" s="743"/>
      <c r="AV1462" s="743"/>
      <c r="AW1462" s="743"/>
      <c r="AX1462" s="743"/>
      <c r="AY1462" s="743"/>
      <c r="AZ1462" s="743"/>
      <c r="BA1462" s="743"/>
      <c r="BB1462" s="743">
        <v>0</v>
      </c>
      <c r="BC1462" s="743" t="s">
        <v>397</v>
      </c>
      <c r="BD1462" s="743">
        <v>0</v>
      </c>
      <c r="BE1462" s="743">
        <v>0</v>
      </c>
      <c r="BF1462" s="743" t="s">
        <v>397</v>
      </c>
      <c r="BG1462" s="743">
        <v>0</v>
      </c>
      <c r="BH1462" s="743">
        <v>0</v>
      </c>
      <c r="BI1462" s="743">
        <v>0</v>
      </c>
      <c r="BJ1462" s="743" t="s">
        <v>902</v>
      </c>
      <c r="BK1462" s="743">
        <v>0</v>
      </c>
      <c r="BL1462" s="743"/>
      <c r="BM1462" s="743"/>
      <c r="BN1462" s="743" t="s">
        <v>308</v>
      </c>
      <c r="BO1462" s="743" t="s">
        <v>308</v>
      </c>
      <c r="BP1462" s="743" t="s">
        <v>308</v>
      </c>
      <c r="BQ1462" s="743" t="s">
        <v>308</v>
      </c>
      <c r="BR1462" s="743"/>
      <c r="BS1462" s="743">
        <v>42</v>
      </c>
      <c r="BT1462" s="743"/>
      <c r="BU1462" s="743" t="s">
        <v>579</v>
      </c>
      <c r="BV1462" s="743"/>
      <c r="BW1462" s="743"/>
      <c r="BX1462" s="743"/>
      <c r="BY1462" s="743"/>
      <c r="BZ1462" s="743"/>
      <c r="CA1462" s="743"/>
      <c r="CB1462" s="743"/>
      <c r="CC1462" s="743"/>
      <c r="CD1462" s="743"/>
      <c r="CE1462" s="743"/>
      <c r="CF1462" s="743"/>
      <c r="CG1462" s="743"/>
      <c r="CH1462" s="743"/>
      <c r="CI1462" s="743"/>
      <c r="CJ1462" s="743"/>
      <c r="CK1462" s="736"/>
      <c r="CL1462" s="736" t="s">
        <v>397</v>
      </c>
      <c r="CM1462" s="736" t="s">
        <v>397</v>
      </c>
      <c r="CN1462" s="736" t="s">
        <v>397</v>
      </c>
      <c r="CO1462" s="736">
        <v>42</v>
      </c>
      <c r="CP1462" s="736">
        <v>42</v>
      </c>
      <c r="CQ1462" s="768">
        <v>102</v>
      </c>
      <c r="CR1462" s="734">
        <v>1080</v>
      </c>
      <c r="CS1462" s="744"/>
      <c r="CT1462" s="745">
        <v>46294</v>
      </c>
      <c r="CU1462" s="746" t="s">
        <v>1292</v>
      </c>
      <c r="CV1462" s="737"/>
      <c r="CW1462" s="737"/>
      <c r="CX1462" s="745">
        <v>46255</v>
      </c>
      <c r="CY1462" s="861">
        <v>0</v>
      </c>
      <c r="CZ1462" s="861" t="s">
        <v>308</v>
      </c>
      <c r="DA1462" s="749">
        <v>0</v>
      </c>
      <c r="DB1462" s="749">
        <v>0</v>
      </c>
      <c r="DC1462" s="749">
        <v>0</v>
      </c>
      <c r="DD1462" s="749" t="s">
        <v>397</v>
      </c>
      <c r="DE1462" s="749" t="s">
        <v>397</v>
      </c>
      <c r="DF1462" s="749" t="s">
        <v>390</v>
      </c>
      <c r="DG1462" s="749" t="s">
        <v>390</v>
      </c>
      <c r="DH1462" s="750">
        <v>0</v>
      </c>
      <c r="DI1462" s="737" t="s">
        <v>397</v>
      </c>
      <c r="DJ1462" s="737" t="s">
        <v>390</v>
      </c>
      <c r="DK1462" s="737" t="s">
        <v>390</v>
      </c>
      <c r="DL1462" s="737" t="s">
        <v>390</v>
      </c>
      <c r="DM1462" s="737" t="s">
        <v>390</v>
      </c>
      <c r="DN1462" s="737" t="s">
        <v>390</v>
      </c>
      <c r="DO1462" s="751" t="s">
        <v>308</v>
      </c>
      <c r="DP1462" s="737">
        <v>46290</v>
      </c>
      <c r="DQ1462" s="737">
        <v>46290</v>
      </c>
      <c r="DR1462" s="737">
        <v>46290</v>
      </c>
      <c r="DS1462" s="750">
        <v>46290</v>
      </c>
      <c r="DT1462" s="752">
        <v>46290</v>
      </c>
      <c r="DU1462" s="753">
        <v>-15</v>
      </c>
      <c r="DV1462" s="753" t="s">
        <v>308</v>
      </c>
      <c r="DW1462" s="754">
        <v>46274</v>
      </c>
      <c r="DX1462" s="755">
        <v>46275</v>
      </c>
      <c r="DY1462" s="754" t="e">
        <v>#VALUE!</v>
      </c>
      <c r="DZ1462" s="754" t="e">
        <v>#VALUE!</v>
      </c>
      <c r="EA1462" s="754">
        <v>0</v>
      </c>
      <c r="EB1462" s="754">
        <v>0</v>
      </c>
      <c r="HA1462" s="756">
        <v>1080</v>
      </c>
      <c r="HB1462" s="756">
        <v>0</v>
      </c>
      <c r="HC1462" s="756" t="s">
        <v>397</v>
      </c>
      <c r="HD1462" s="756" t="s">
        <v>397</v>
      </c>
      <c r="HE1462" s="756" t="s">
        <v>397</v>
      </c>
      <c r="HF1462" s="756" t="s">
        <v>397</v>
      </c>
      <c r="HG1462" s="756" t="s">
        <v>397</v>
      </c>
      <c r="HH1462" s="756" t="s">
        <v>397</v>
      </c>
      <c r="HI1462" s="756" t="s">
        <v>397</v>
      </c>
      <c r="HJ1462" s="756" t="s">
        <v>397</v>
      </c>
      <c r="HK1462"/>
      <c r="HL1462"/>
      <c r="HM1462"/>
      <c r="HN1462" s="756" t="str">
        <f t="shared" si="49"/>
        <v>SDI</v>
      </c>
      <c r="HO1462"/>
      <c r="HP1462" s="757" t="s">
        <v>239</v>
      </c>
      <c r="HQ1462" s="757" t="s">
        <v>239</v>
      </c>
      <c r="HR1462" s="757" t="s">
        <v>572</v>
      </c>
      <c r="HS1462"/>
      <c r="HW1462" s="758"/>
      <c r="HX1462"/>
      <c r="HY1462" s="759" t="s">
        <v>572</v>
      </c>
      <c r="HZ1462" s="759" t="s">
        <v>572</v>
      </c>
      <c r="IA1462" s="759" t="s">
        <v>572</v>
      </c>
      <c r="IC1462" s="760" t="s">
        <v>572</v>
      </c>
      <c r="ID1462" s="760" t="s">
        <v>572</v>
      </c>
      <c r="IE1462" s="760" t="s">
        <v>572</v>
      </c>
      <c r="IF1462" s="761" t="s">
        <v>572</v>
      </c>
      <c r="IG1462" s="619" t="str">
        <f t="shared" si="50"/>
        <v>IN HOUSE (MANUAL)</v>
      </c>
      <c r="II1462" s="761" t="s">
        <v>572</v>
      </c>
      <c r="IK1462" s="761" t="str">
        <f>IFERROR(VLOOKUP($M1462,#REF!,13,0),"IN HOUSE (MANUAL)")</f>
        <v>IN HOUSE (MANUAL)</v>
      </c>
      <c r="IM1462" s="760" t="s">
        <v>572</v>
      </c>
      <c r="IN1462" s="760" t="s">
        <v>572</v>
      </c>
      <c r="IO1462" s="760" t="s">
        <v>572</v>
      </c>
      <c r="IQ1462" s="760" t="s">
        <v>572</v>
      </c>
      <c r="IR1462" s="760" t="s">
        <v>572</v>
      </c>
      <c r="IT1462" s="760" t="s">
        <v>572</v>
      </c>
      <c r="IV1462" s="760" t="s">
        <v>572</v>
      </c>
      <c r="IW1462" s="760" t="s">
        <v>572</v>
      </c>
      <c r="IY1462" s="760" t="s">
        <v>572</v>
      </c>
      <c r="IZ1462" s="760" t="s">
        <v>572</v>
      </c>
      <c r="JB1462" s="760" t="s">
        <v>572</v>
      </c>
      <c r="JC1462" s="760" t="s">
        <v>572</v>
      </c>
      <c r="JE1462" s="760" t="s">
        <v>572</v>
      </c>
      <c r="JF1462" s="760" t="s">
        <v>572</v>
      </c>
    </row>
    <row r="1463" spans="1:266" ht="17.25" customHeight="1" x14ac:dyDescent="0.35">
      <c r="A1463" s="618" t="s">
        <v>2820</v>
      </c>
      <c r="B1463" s="730">
        <v>84</v>
      </c>
      <c r="C1463" s="730" t="s">
        <v>2798</v>
      </c>
      <c r="D1463" s="730" t="s">
        <v>2798</v>
      </c>
      <c r="E1463" s="730">
        <v>25</v>
      </c>
      <c r="F1463" s="731" t="s">
        <v>574</v>
      </c>
      <c r="G1463" s="732">
        <v>1</v>
      </c>
      <c r="H1463" s="826">
        <v>46231</v>
      </c>
      <c r="I1463" s="730">
        <v>38</v>
      </c>
      <c r="J1463" s="730" t="s">
        <v>308</v>
      </c>
      <c r="K1463" s="730">
        <v>39</v>
      </c>
      <c r="L1463" s="730" t="s">
        <v>2821</v>
      </c>
      <c r="M1463" s="734" t="s">
        <v>2820</v>
      </c>
      <c r="N1463" s="734" t="s">
        <v>390</v>
      </c>
      <c r="O1463" s="734" t="s">
        <v>390</v>
      </c>
      <c r="P1463" s="735">
        <v>0</v>
      </c>
      <c r="Q1463" s="735">
        <v>0</v>
      </c>
      <c r="R1463" s="734">
        <v>608</v>
      </c>
      <c r="S1463" s="734" t="s">
        <v>1655</v>
      </c>
      <c r="T1463" s="734" t="s">
        <v>1726</v>
      </c>
      <c r="U1463" s="734">
        <v>608</v>
      </c>
      <c r="V1463" s="734" t="s">
        <v>1657</v>
      </c>
      <c r="W1463" s="734"/>
      <c r="X1463" s="736">
        <v>0</v>
      </c>
      <c r="Y1463" s="736"/>
      <c r="Z1463" s="736"/>
      <c r="AA1463" s="734" t="s">
        <v>157</v>
      </c>
      <c r="AB1463" s="734" t="s">
        <v>1218</v>
      </c>
      <c r="AC1463" s="734" t="s">
        <v>608</v>
      </c>
      <c r="AD1463" s="734">
        <v>1044</v>
      </c>
      <c r="AE1463" s="764">
        <v>1044</v>
      </c>
      <c r="AF1463" s="737" t="s">
        <v>390</v>
      </c>
      <c r="AG1463" s="739"/>
      <c r="AH1463" s="739"/>
      <c r="AI1463" s="739" t="s">
        <v>308</v>
      </c>
      <c r="AJ1463" s="740">
        <v>15</v>
      </c>
      <c r="AK1463" s="741"/>
      <c r="AL1463" s="742"/>
      <c r="AM1463" s="743">
        <v>0</v>
      </c>
      <c r="AN1463" s="743"/>
      <c r="AO1463" s="743"/>
      <c r="AP1463" s="743"/>
      <c r="AQ1463" s="743"/>
      <c r="AR1463" s="743"/>
      <c r="AS1463" s="743" t="s">
        <v>397</v>
      </c>
      <c r="AT1463" s="743"/>
      <c r="AU1463" s="743"/>
      <c r="AV1463" s="743"/>
      <c r="AW1463" s="743"/>
      <c r="AX1463" s="743"/>
      <c r="AY1463" s="743"/>
      <c r="AZ1463" s="743"/>
      <c r="BA1463" s="743"/>
      <c r="BB1463" s="743">
        <v>0</v>
      </c>
      <c r="BC1463" s="743" t="s">
        <v>397</v>
      </c>
      <c r="BD1463" s="743">
        <v>0</v>
      </c>
      <c r="BE1463" s="743">
        <v>0</v>
      </c>
      <c r="BF1463" s="743">
        <v>0</v>
      </c>
      <c r="BG1463" s="743">
        <v>0</v>
      </c>
      <c r="BH1463" s="743">
        <v>0</v>
      </c>
      <c r="BI1463" s="743">
        <v>0</v>
      </c>
      <c r="BJ1463" s="743" t="s">
        <v>902</v>
      </c>
      <c r="BK1463" s="743">
        <v>0</v>
      </c>
      <c r="BL1463" s="743"/>
      <c r="BM1463" s="743"/>
      <c r="BN1463" s="743" t="s">
        <v>308</v>
      </c>
      <c r="BO1463" s="743" t="s">
        <v>308</v>
      </c>
      <c r="BP1463" s="743" t="s">
        <v>308</v>
      </c>
      <c r="BQ1463" s="743" t="s">
        <v>308</v>
      </c>
      <c r="BR1463" s="743"/>
      <c r="BS1463" s="743">
        <v>42</v>
      </c>
      <c r="BT1463" s="743"/>
      <c r="BU1463" s="743" t="s">
        <v>579</v>
      </c>
      <c r="BV1463" s="743"/>
      <c r="BW1463" s="743"/>
      <c r="BX1463" s="743"/>
      <c r="BY1463" s="743"/>
      <c r="BZ1463" s="743"/>
      <c r="CA1463" s="743"/>
      <c r="CB1463" s="743"/>
      <c r="CC1463" s="743"/>
      <c r="CD1463" s="743"/>
      <c r="CE1463" s="743"/>
      <c r="CF1463" s="743"/>
      <c r="CG1463" s="743"/>
      <c r="CH1463" s="743"/>
      <c r="CI1463" s="743"/>
      <c r="CJ1463" s="743"/>
      <c r="CK1463" s="736"/>
      <c r="CL1463" s="736" t="s">
        <v>397</v>
      </c>
      <c r="CM1463" s="736" t="s">
        <v>397</v>
      </c>
      <c r="CN1463" s="736" t="s">
        <v>397</v>
      </c>
      <c r="CO1463" s="736">
        <v>42</v>
      </c>
      <c r="CP1463" s="736">
        <v>42</v>
      </c>
      <c r="CQ1463" s="768">
        <v>84</v>
      </c>
      <c r="CR1463" s="735">
        <v>1044</v>
      </c>
      <c r="CS1463" s="744"/>
      <c r="CT1463" s="745">
        <v>46295</v>
      </c>
      <c r="CU1463" s="746" t="s">
        <v>1302</v>
      </c>
      <c r="CV1463" s="737"/>
      <c r="CW1463" s="737"/>
      <c r="CX1463" s="745">
        <v>46255</v>
      </c>
      <c r="CY1463" s="861">
        <v>0</v>
      </c>
      <c r="CZ1463" s="861" t="s">
        <v>308</v>
      </c>
      <c r="DA1463" s="749">
        <v>0</v>
      </c>
      <c r="DB1463" s="749">
        <v>0</v>
      </c>
      <c r="DC1463" s="749">
        <v>0</v>
      </c>
      <c r="DD1463" s="749" t="s">
        <v>397</v>
      </c>
      <c r="DE1463" s="749" t="s">
        <v>397</v>
      </c>
      <c r="DF1463" s="749" t="s">
        <v>390</v>
      </c>
      <c r="DG1463" s="749" t="s">
        <v>390</v>
      </c>
      <c r="DH1463" s="750">
        <v>0</v>
      </c>
      <c r="DI1463" s="737" t="s">
        <v>397</v>
      </c>
      <c r="DJ1463" s="737" t="s">
        <v>390</v>
      </c>
      <c r="DK1463" s="737" t="s">
        <v>390</v>
      </c>
      <c r="DL1463" s="737" t="s">
        <v>390</v>
      </c>
      <c r="DM1463" s="737" t="s">
        <v>390</v>
      </c>
      <c r="DN1463" s="737" t="s">
        <v>390</v>
      </c>
      <c r="DO1463" s="751" t="s">
        <v>308</v>
      </c>
      <c r="DP1463" s="737">
        <v>46290</v>
      </c>
      <c r="DQ1463" s="737">
        <v>46290</v>
      </c>
      <c r="DR1463" s="737">
        <v>46290</v>
      </c>
      <c r="DS1463" s="750">
        <v>46290</v>
      </c>
      <c r="DT1463" s="752">
        <v>46290</v>
      </c>
      <c r="DU1463" s="753">
        <v>-11</v>
      </c>
      <c r="DV1463" s="753" t="s">
        <v>308</v>
      </c>
      <c r="DW1463" s="754">
        <v>46275</v>
      </c>
      <c r="DX1463" s="755">
        <v>46279</v>
      </c>
      <c r="DY1463" s="754" t="e">
        <v>#VALUE!</v>
      </c>
      <c r="DZ1463" s="754" t="e">
        <v>#VALUE!</v>
      </c>
      <c r="EA1463" s="754">
        <v>0</v>
      </c>
      <c r="EB1463" s="754">
        <v>0</v>
      </c>
      <c r="HA1463" s="756">
        <v>1044</v>
      </c>
      <c r="HB1463" s="756">
        <v>0</v>
      </c>
      <c r="HC1463" s="756" t="s">
        <v>397</v>
      </c>
      <c r="HD1463" s="756" t="s">
        <v>397</v>
      </c>
      <c r="HE1463" s="756" t="s">
        <v>397</v>
      </c>
      <c r="HF1463" s="756" t="s">
        <v>397</v>
      </c>
      <c r="HG1463" s="756" t="s">
        <v>397</v>
      </c>
      <c r="HH1463" s="756" t="s">
        <v>397</v>
      </c>
      <c r="HI1463" s="756" t="s">
        <v>397</v>
      </c>
      <c r="HJ1463" s="756" t="s">
        <v>397</v>
      </c>
      <c r="HK1463"/>
      <c r="HL1463"/>
      <c r="HM1463"/>
      <c r="HN1463" s="756" t="str">
        <f t="shared" si="49"/>
        <v>SDI</v>
      </c>
      <c r="HO1463"/>
      <c r="HP1463" s="757" t="s">
        <v>239</v>
      </c>
      <c r="HQ1463" s="757" t="s">
        <v>239</v>
      </c>
      <c r="HR1463" s="757" t="s">
        <v>572</v>
      </c>
      <c r="HS1463"/>
      <c r="HW1463" s="758"/>
      <c r="HX1463"/>
      <c r="HY1463" s="759" t="s">
        <v>572</v>
      </c>
      <c r="HZ1463" s="759" t="s">
        <v>572</v>
      </c>
      <c r="IA1463" s="759" t="s">
        <v>572</v>
      </c>
      <c r="IC1463" s="760" t="s">
        <v>572</v>
      </c>
      <c r="ID1463" s="760" t="s">
        <v>572</v>
      </c>
      <c r="IE1463" s="760" t="s">
        <v>572</v>
      </c>
      <c r="IF1463" s="761" t="s">
        <v>572</v>
      </c>
      <c r="IG1463" s="619" t="str">
        <f t="shared" si="50"/>
        <v>IN HOUSE (MANUAL)</v>
      </c>
      <c r="II1463" s="761" t="s">
        <v>572</v>
      </c>
      <c r="IK1463" s="761" t="str">
        <f>IFERROR(VLOOKUP($M1463,#REF!,13,0),"IN HOUSE (MANUAL)")</f>
        <v>IN HOUSE (MANUAL)</v>
      </c>
      <c r="IM1463" s="760" t="s">
        <v>572</v>
      </c>
      <c r="IN1463" s="760" t="s">
        <v>572</v>
      </c>
      <c r="IO1463" s="760" t="s">
        <v>572</v>
      </c>
      <c r="IQ1463" s="760" t="s">
        <v>572</v>
      </c>
      <c r="IR1463" s="760" t="s">
        <v>572</v>
      </c>
      <c r="IT1463" s="760" t="s">
        <v>572</v>
      </c>
      <c r="IV1463" s="760" t="s">
        <v>572</v>
      </c>
      <c r="IW1463" s="760" t="s">
        <v>572</v>
      </c>
      <c r="IY1463" s="760" t="s">
        <v>572</v>
      </c>
      <c r="IZ1463" s="760" t="s">
        <v>572</v>
      </c>
      <c r="JB1463" s="760" t="s">
        <v>572</v>
      </c>
      <c r="JC1463" s="760" t="s">
        <v>572</v>
      </c>
      <c r="JE1463" s="760" t="s">
        <v>572</v>
      </c>
      <c r="JF1463" s="760" t="s">
        <v>572</v>
      </c>
    </row>
    <row r="1464" spans="1:266" ht="17.25" customHeight="1" x14ac:dyDescent="0.35">
      <c r="A1464" s="618" t="s">
        <v>2822</v>
      </c>
      <c r="B1464" s="730">
        <v>85</v>
      </c>
      <c r="C1464" s="730" t="s">
        <v>2798</v>
      </c>
      <c r="D1464" s="730" t="s">
        <v>2798</v>
      </c>
      <c r="E1464" s="730">
        <v>25</v>
      </c>
      <c r="F1464" s="731" t="s">
        <v>574</v>
      </c>
      <c r="G1464" s="732">
        <v>1</v>
      </c>
      <c r="H1464" s="826">
        <v>46231</v>
      </c>
      <c r="I1464" s="730">
        <v>38</v>
      </c>
      <c r="J1464" s="730" t="s">
        <v>308</v>
      </c>
      <c r="K1464" s="730">
        <v>39</v>
      </c>
      <c r="L1464" s="730" t="s">
        <v>2823</v>
      </c>
      <c r="M1464" s="734" t="s">
        <v>2822</v>
      </c>
      <c r="N1464" s="734" t="s">
        <v>390</v>
      </c>
      <c r="O1464" s="734" t="s">
        <v>390</v>
      </c>
      <c r="P1464" s="735">
        <v>0</v>
      </c>
      <c r="Q1464" s="735">
        <v>0</v>
      </c>
      <c r="R1464" s="734">
        <v>608</v>
      </c>
      <c r="S1464" s="734" t="s">
        <v>1655</v>
      </c>
      <c r="T1464" s="734" t="s">
        <v>1726</v>
      </c>
      <c r="U1464" s="734">
        <v>608</v>
      </c>
      <c r="V1464" s="734" t="s">
        <v>1657</v>
      </c>
      <c r="W1464" s="734"/>
      <c r="X1464" s="736"/>
      <c r="Y1464" s="736"/>
      <c r="Z1464" s="736"/>
      <c r="AA1464" s="734" t="s">
        <v>157</v>
      </c>
      <c r="AB1464" s="734" t="s">
        <v>1218</v>
      </c>
      <c r="AC1464" s="734" t="s">
        <v>608</v>
      </c>
      <c r="AD1464" s="734">
        <v>1116</v>
      </c>
      <c r="AE1464" s="764">
        <v>1116</v>
      </c>
      <c r="AF1464" s="737" t="s">
        <v>390</v>
      </c>
      <c r="AG1464" s="739"/>
      <c r="AH1464" s="739"/>
      <c r="AI1464" s="739" t="s">
        <v>308</v>
      </c>
      <c r="AJ1464" s="740">
        <v>16</v>
      </c>
      <c r="AK1464" s="741"/>
      <c r="AL1464" s="742"/>
      <c r="AM1464" s="743">
        <v>0</v>
      </c>
      <c r="AN1464" s="743"/>
      <c r="AO1464" s="743"/>
      <c r="AP1464" s="743"/>
      <c r="AQ1464" s="743"/>
      <c r="AR1464" s="743"/>
      <c r="AS1464" s="743">
        <v>48</v>
      </c>
      <c r="AT1464" s="743"/>
      <c r="AU1464" s="743"/>
      <c r="AV1464" s="743"/>
      <c r="AW1464" s="743"/>
      <c r="AX1464" s="743"/>
      <c r="AY1464" s="743"/>
      <c r="AZ1464" s="743"/>
      <c r="BA1464" s="743"/>
      <c r="BB1464" s="743">
        <v>0</v>
      </c>
      <c r="BC1464" s="743">
        <v>0</v>
      </c>
      <c r="BD1464" s="743">
        <v>0</v>
      </c>
      <c r="BE1464" s="743">
        <v>0</v>
      </c>
      <c r="BF1464" s="743">
        <v>0</v>
      </c>
      <c r="BG1464" s="743">
        <v>0</v>
      </c>
      <c r="BH1464" s="743">
        <v>0</v>
      </c>
      <c r="BI1464" s="743">
        <v>48</v>
      </c>
      <c r="BJ1464" s="743"/>
      <c r="BK1464" s="743">
        <v>0</v>
      </c>
      <c r="BL1464" s="743"/>
      <c r="BM1464" s="743"/>
      <c r="BN1464" s="743" t="s">
        <v>308</v>
      </c>
      <c r="BO1464" s="743" t="s">
        <v>308</v>
      </c>
      <c r="BP1464" s="743" t="s">
        <v>308</v>
      </c>
      <c r="BQ1464" s="743" t="s">
        <v>308</v>
      </c>
      <c r="BR1464" s="743"/>
      <c r="BS1464" s="743">
        <v>6</v>
      </c>
      <c r="BT1464" s="743"/>
      <c r="BU1464" s="743" t="s">
        <v>579</v>
      </c>
      <c r="BV1464" s="743"/>
      <c r="BW1464" s="743"/>
      <c r="BX1464" s="743"/>
      <c r="BY1464" s="743"/>
      <c r="BZ1464" s="743"/>
      <c r="CA1464" s="743"/>
      <c r="CB1464" s="743"/>
      <c r="CC1464" s="743"/>
      <c r="CD1464" s="743"/>
      <c r="CE1464" s="743"/>
      <c r="CF1464" s="743"/>
      <c r="CG1464" s="743"/>
      <c r="CH1464" s="743"/>
      <c r="CI1464" s="743"/>
      <c r="CJ1464" s="743"/>
      <c r="CK1464" s="736"/>
      <c r="CL1464" s="736" t="s">
        <v>397</v>
      </c>
      <c r="CM1464" s="736" t="s">
        <v>397</v>
      </c>
      <c r="CN1464" s="736" t="s">
        <v>397</v>
      </c>
      <c r="CO1464" s="736">
        <v>6</v>
      </c>
      <c r="CP1464" s="736">
        <v>48</v>
      </c>
      <c r="CQ1464" s="768">
        <v>1116</v>
      </c>
      <c r="CR1464" s="735">
        <v>1116</v>
      </c>
      <c r="CS1464" s="744"/>
      <c r="CT1464" s="745">
        <v>46295</v>
      </c>
      <c r="CU1464" s="746" t="s">
        <v>1302</v>
      </c>
      <c r="CV1464" s="737"/>
      <c r="CW1464" s="737"/>
      <c r="CX1464" s="745">
        <v>46255</v>
      </c>
      <c r="CY1464" s="861">
        <v>0</v>
      </c>
      <c r="CZ1464" s="861" t="s">
        <v>308</v>
      </c>
      <c r="DA1464" s="749">
        <v>0</v>
      </c>
      <c r="DB1464" s="749">
        <v>0</v>
      </c>
      <c r="DC1464" s="749">
        <v>0</v>
      </c>
      <c r="DD1464" s="749" t="s">
        <v>397</v>
      </c>
      <c r="DE1464" s="749" t="s">
        <v>397</v>
      </c>
      <c r="DF1464" s="749" t="s">
        <v>390</v>
      </c>
      <c r="DG1464" s="749" t="s">
        <v>390</v>
      </c>
      <c r="DH1464" s="750">
        <v>0</v>
      </c>
      <c r="DI1464" s="737" t="s">
        <v>397</v>
      </c>
      <c r="DJ1464" s="737" t="s">
        <v>390</v>
      </c>
      <c r="DK1464" s="737" t="s">
        <v>390</v>
      </c>
      <c r="DL1464" s="737">
        <v>46272</v>
      </c>
      <c r="DM1464" s="737" t="s">
        <v>390</v>
      </c>
      <c r="DN1464" s="737" t="s">
        <v>390</v>
      </c>
      <c r="DO1464" s="751" t="s">
        <v>308</v>
      </c>
      <c r="DP1464" s="737">
        <v>46290</v>
      </c>
      <c r="DQ1464" s="737">
        <v>46290</v>
      </c>
      <c r="DR1464" s="737">
        <v>46290</v>
      </c>
      <c r="DS1464" s="750">
        <v>46290</v>
      </c>
      <c r="DT1464" s="752">
        <v>46290</v>
      </c>
      <c r="DU1464" s="753">
        <v>-10</v>
      </c>
      <c r="DV1464" s="753" t="s">
        <v>308</v>
      </c>
      <c r="DW1464" s="754">
        <v>46279</v>
      </c>
      <c r="DX1464" s="755">
        <v>46280</v>
      </c>
      <c r="DY1464" s="754" t="e">
        <v>#VALUE!</v>
      </c>
      <c r="DZ1464" s="754" t="e">
        <v>#VALUE!</v>
      </c>
      <c r="EA1464" s="754">
        <v>0</v>
      </c>
      <c r="EB1464" s="754">
        <v>0</v>
      </c>
      <c r="HA1464" s="756" t="s">
        <v>397</v>
      </c>
      <c r="HB1464" s="756" t="s">
        <v>397</v>
      </c>
      <c r="HC1464" s="756" t="s">
        <v>397</v>
      </c>
      <c r="HD1464" s="756" t="s">
        <v>397</v>
      </c>
      <c r="HE1464" s="756" t="s">
        <v>397</v>
      </c>
      <c r="HF1464" s="756" t="s">
        <v>397</v>
      </c>
      <c r="HG1464" s="756" t="s">
        <v>397</v>
      </c>
      <c r="HH1464" s="756" t="s">
        <v>397</v>
      </c>
      <c r="HI1464" s="756" t="s">
        <v>397</v>
      </c>
      <c r="HJ1464" s="756" t="s">
        <v>397</v>
      </c>
      <c r="HK1464"/>
      <c r="HL1464"/>
      <c r="HM1464"/>
      <c r="HN1464" s="756" t="str">
        <f t="shared" si="49"/>
        <v>AUTO PRINT</v>
      </c>
      <c r="HO1464"/>
      <c r="HP1464" s="757" t="s">
        <v>572</v>
      </c>
      <c r="HQ1464" s="757" t="s">
        <v>572</v>
      </c>
      <c r="HR1464" s="757" t="s">
        <v>572</v>
      </c>
      <c r="HS1464"/>
      <c r="HW1464" s="758"/>
      <c r="HX1464"/>
      <c r="HY1464" s="759" t="s">
        <v>572</v>
      </c>
      <c r="HZ1464" s="759" t="s">
        <v>572</v>
      </c>
      <c r="IA1464" s="759" t="s">
        <v>572</v>
      </c>
      <c r="IC1464" s="760" t="s">
        <v>572</v>
      </c>
      <c r="ID1464" s="760" t="s">
        <v>572</v>
      </c>
      <c r="IE1464" s="760" t="s">
        <v>572</v>
      </c>
      <c r="IF1464" s="761" t="s">
        <v>572</v>
      </c>
      <c r="IG1464" s="619" t="str">
        <f t="shared" si="50"/>
        <v>IN HOUSE (MANUAL)</v>
      </c>
      <c r="II1464" s="761" t="s">
        <v>572</v>
      </c>
      <c r="IK1464" s="761" t="str">
        <f>IFERROR(VLOOKUP($M1464,#REF!,13,0),"IN HOUSE (MANUAL)")</f>
        <v>IN HOUSE (MANUAL)</v>
      </c>
      <c r="IM1464" s="760" t="s">
        <v>572</v>
      </c>
      <c r="IN1464" s="760" t="s">
        <v>572</v>
      </c>
      <c r="IO1464" s="760" t="s">
        <v>572</v>
      </c>
      <c r="IQ1464" s="760" t="s">
        <v>572</v>
      </c>
      <c r="IR1464" s="760" t="s">
        <v>572</v>
      </c>
      <c r="IT1464" s="760" t="s">
        <v>572</v>
      </c>
      <c r="IV1464" s="760" t="s">
        <v>572</v>
      </c>
      <c r="IW1464" s="760" t="s">
        <v>572</v>
      </c>
      <c r="IY1464" s="760" t="s">
        <v>572</v>
      </c>
      <c r="IZ1464" s="760" t="s">
        <v>572</v>
      </c>
      <c r="JB1464" s="760" t="s">
        <v>572</v>
      </c>
      <c r="JC1464" s="760" t="s">
        <v>572</v>
      </c>
      <c r="JE1464" s="760" t="s">
        <v>572</v>
      </c>
      <c r="JF1464" s="760" t="s">
        <v>572</v>
      </c>
    </row>
    <row r="1465" spans="1:266" ht="17.25" customHeight="1" x14ac:dyDescent="0.35">
      <c r="A1465" s="618" t="s">
        <v>2824</v>
      </c>
      <c r="B1465" s="730">
        <v>86</v>
      </c>
      <c r="C1465" s="730" t="s">
        <v>2798</v>
      </c>
      <c r="D1465" s="730" t="s">
        <v>2798</v>
      </c>
      <c r="E1465" s="730">
        <v>25</v>
      </c>
      <c r="F1465" s="731" t="s">
        <v>574</v>
      </c>
      <c r="G1465" s="732">
        <v>1</v>
      </c>
      <c r="H1465" s="826">
        <v>46231</v>
      </c>
      <c r="I1465" s="730">
        <v>38</v>
      </c>
      <c r="J1465" s="730" t="s">
        <v>308</v>
      </c>
      <c r="K1465" s="730">
        <v>39</v>
      </c>
      <c r="L1465" s="730" t="s">
        <v>2825</v>
      </c>
      <c r="M1465" s="734" t="s">
        <v>2824</v>
      </c>
      <c r="N1465" s="734" t="s">
        <v>390</v>
      </c>
      <c r="O1465" s="734" t="s">
        <v>390</v>
      </c>
      <c r="P1465" s="735">
        <v>0</v>
      </c>
      <c r="Q1465" s="735">
        <v>0</v>
      </c>
      <c r="R1465" s="734">
        <v>608</v>
      </c>
      <c r="S1465" s="734" t="s">
        <v>1655</v>
      </c>
      <c r="T1465" s="734" t="s">
        <v>1726</v>
      </c>
      <c r="U1465" s="734">
        <v>608</v>
      </c>
      <c r="V1465" s="734" t="s">
        <v>1657</v>
      </c>
      <c r="W1465" s="734"/>
      <c r="X1465" s="736"/>
      <c r="Y1465" s="736"/>
      <c r="Z1465" s="736"/>
      <c r="AA1465" s="734" t="s">
        <v>157</v>
      </c>
      <c r="AB1465" s="734" t="s">
        <v>1218</v>
      </c>
      <c r="AC1465" s="734" t="s">
        <v>608</v>
      </c>
      <c r="AD1465" s="734">
        <v>78</v>
      </c>
      <c r="AE1465" s="764">
        <v>78</v>
      </c>
      <c r="AF1465" s="737" t="s">
        <v>390</v>
      </c>
      <c r="AG1465" s="739"/>
      <c r="AH1465" s="739"/>
      <c r="AI1465" s="739" t="s">
        <v>308</v>
      </c>
      <c r="AJ1465" s="740">
        <v>17</v>
      </c>
      <c r="AK1465" s="741"/>
      <c r="AL1465" s="742"/>
      <c r="AM1465" s="743">
        <v>0</v>
      </c>
      <c r="AN1465" s="743"/>
      <c r="AO1465" s="743"/>
      <c r="AP1465" s="743"/>
      <c r="AQ1465" s="743"/>
      <c r="AR1465" s="743"/>
      <c r="AS1465" s="743">
        <v>0</v>
      </c>
      <c r="AT1465" s="743"/>
      <c r="AU1465" s="743"/>
      <c r="AV1465" s="743"/>
      <c r="AW1465" s="743"/>
      <c r="AX1465" s="743"/>
      <c r="AY1465" s="743"/>
      <c r="AZ1465" s="743"/>
      <c r="BA1465" s="743"/>
      <c r="BB1465" s="743">
        <v>0</v>
      </c>
      <c r="BC1465" s="743">
        <v>0</v>
      </c>
      <c r="BD1465" s="743">
        <v>0</v>
      </c>
      <c r="BE1465" s="743">
        <v>0</v>
      </c>
      <c r="BF1465" s="743">
        <v>78</v>
      </c>
      <c r="BG1465" s="743">
        <v>0</v>
      </c>
      <c r="BH1465" s="743">
        <v>0</v>
      </c>
      <c r="BI1465" s="743">
        <v>78</v>
      </c>
      <c r="BJ1465" s="743"/>
      <c r="BK1465" s="743">
        <v>0</v>
      </c>
      <c r="BL1465" s="743"/>
      <c r="BM1465" s="743"/>
      <c r="BN1465" s="743" t="s">
        <v>308</v>
      </c>
      <c r="BO1465" s="743" t="s">
        <v>308</v>
      </c>
      <c r="BP1465" s="743" t="s">
        <v>308</v>
      </c>
      <c r="BQ1465" s="743" t="s">
        <v>308</v>
      </c>
      <c r="BR1465" s="743"/>
      <c r="BS1465" s="743">
        <v>0</v>
      </c>
      <c r="BT1465" s="743"/>
      <c r="BU1465" s="743" t="s">
        <v>579</v>
      </c>
      <c r="BV1465" s="743"/>
      <c r="BW1465" s="743"/>
      <c r="BX1465" s="743"/>
      <c r="BY1465" s="743"/>
      <c r="BZ1465" s="743"/>
      <c r="CA1465" s="743"/>
      <c r="CB1465" s="743"/>
      <c r="CC1465" s="743"/>
      <c r="CD1465" s="743"/>
      <c r="CE1465" s="743"/>
      <c r="CF1465" s="743"/>
      <c r="CG1465" s="743"/>
      <c r="CH1465" s="743"/>
      <c r="CI1465" s="743"/>
      <c r="CJ1465" s="743"/>
      <c r="CK1465" s="736"/>
      <c r="CL1465" s="736" t="s">
        <v>397</v>
      </c>
      <c r="CM1465" s="736" t="s">
        <v>397</v>
      </c>
      <c r="CN1465" s="736" t="s">
        <v>397</v>
      </c>
      <c r="CO1465" s="736">
        <v>0</v>
      </c>
      <c r="CP1465" s="736">
        <v>78</v>
      </c>
      <c r="CQ1465" s="768">
        <v>78</v>
      </c>
      <c r="CR1465" s="735">
        <v>78</v>
      </c>
      <c r="CS1465" s="744"/>
      <c r="CT1465" s="745">
        <v>46293</v>
      </c>
      <c r="CU1465" s="746" t="s">
        <v>609</v>
      </c>
      <c r="CV1465" s="737"/>
      <c r="CW1465" s="737"/>
      <c r="CX1465" s="745">
        <v>46255</v>
      </c>
      <c r="CY1465" s="861">
        <v>0</v>
      </c>
      <c r="CZ1465" s="861" t="s">
        <v>308</v>
      </c>
      <c r="DA1465" s="749">
        <v>0</v>
      </c>
      <c r="DB1465" s="749">
        <v>0</v>
      </c>
      <c r="DC1465" s="749">
        <v>0</v>
      </c>
      <c r="DD1465" s="749" t="s">
        <v>397</v>
      </c>
      <c r="DE1465" s="749" t="s">
        <v>397</v>
      </c>
      <c r="DF1465" s="749" t="s">
        <v>390</v>
      </c>
      <c r="DG1465" s="749" t="s">
        <v>390</v>
      </c>
      <c r="DH1465" s="750">
        <v>0</v>
      </c>
      <c r="DI1465" s="737" t="s">
        <v>397</v>
      </c>
      <c r="DJ1465" s="737" t="s">
        <v>390</v>
      </c>
      <c r="DK1465" s="737" t="s">
        <v>390</v>
      </c>
      <c r="DL1465" s="737" t="s">
        <v>390</v>
      </c>
      <c r="DM1465" s="737">
        <v>46273</v>
      </c>
      <c r="DN1465" s="737">
        <v>46273</v>
      </c>
      <c r="DO1465" s="751" t="s">
        <v>308</v>
      </c>
      <c r="DP1465" s="737">
        <v>46290</v>
      </c>
      <c r="DQ1465" s="737">
        <v>46290</v>
      </c>
      <c r="DR1465" s="737">
        <v>46290</v>
      </c>
      <c r="DS1465" s="750">
        <v>46290</v>
      </c>
      <c r="DT1465" s="752">
        <v>46290</v>
      </c>
      <c r="DU1465" s="753">
        <v>-10</v>
      </c>
      <c r="DV1465" s="753" t="s">
        <v>308</v>
      </c>
      <c r="DW1465" s="754">
        <v>46280</v>
      </c>
      <c r="DX1465" s="755">
        <v>46280</v>
      </c>
      <c r="DY1465" s="754" t="e">
        <v>#VALUE!</v>
      </c>
      <c r="DZ1465" s="754" t="e">
        <v>#VALUE!</v>
      </c>
      <c r="EA1465" s="754">
        <v>0</v>
      </c>
      <c r="EB1465" s="754">
        <v>0</v>
      </c>
      <c r="HA1465" s="756" t="s">
        <v>397</v>
      </c>
      <c r="HB1465" s="756" t="s">
        <v>397</v>
      </c>
      <c r="HC1465" s="756" t="s">
        <v>397</v>
      </c>
      <c r="HD1465" s="756" t="s">
        <v>397</v>
      </c>
      <c r="HE1465" s="756" t="s">
        <v>397</v>
      </c>
      <c r="HF1465" s="756" t="s">
        <v>397</v>
      </c>
      <c r="HG1465" s="756" t="s">
        <v>397</v>
      </c>
      <c r="HH1465" s="756" t="s">
        <v>397</v>
      </c>
      <c r="HI1465" s="756" t="s">
        <v>397</v>
      </c>
      <c r="HJ1465" s="756" t="s">
        <v>397</v>
      </c>
      <c r="HK1465"/>
      <c r="HL1465"/>
      <c r="HM1465"/>
      <c r="HN1465" s="756" t="str">
        <f t="shared" si="49"/>
        <v>AUTO PRINT</v>
      </c>
      <c r="HO1465"/>
      <c r="HP1465" s="757" t="s">
        <v>572</v>
      </c>
      <c r="HQ1465" s="757" t="s">
        <v>572</v>
      </c>
      <c r="HR1465" s="757" t="s">
        <v>572</v>
      </c>
      <c r="HS1465"/>
      <c r="HW1465" s="758"/>
      <c r="HX1465"/>
      <c r="HY1465" s="759" t="s">
        <v>572</v>
      </c>
      <c r="HZ1465" s="759" t="s">
        <v>572</v>
      </c>
      <c r="IA1465" s="759" t="s">
        <v>572</v>
      </c>
      <c r="IC1465" s="760" t="s">
        <v>572</v>
      </c>
      <c r="ID1465" s="760" t="s">
        <v>572</v>
      </c>
      <c r="IE1465" s="760" t="s">
        <v>572</v>
      </c>
      <c r="IF1465" s="761" t="s">
        <v>572</v>
      </c>
      <c r="IG1465" s="619" t="str">
        <f t="shared" si="50"/>
        <v>IN HOUSE (MANUAL)</v>
      </c>
      <c r="II1465" s="761" t="s">
        <v>572</v>
      </c>
      <c r="IK1465" s="761" t="str">
        <f>IFERROR(VLOOKUP($M1465,#REF!,13,0),"IN HOUSE (MANUAL)")</f>
        <v>IN HOUSE (MANUAL)</v>
      </c>
      <c r="IM1465" s="760" t="s">
        <v>572</v>
      </c>
      <c r="IN1465" s="760" t="s">
        <v>572</v>
      </c>
      <c r="IO1465" s="760" t="s">
        <v>572</v>
      </c>
      <c r="IQ1465" s="760" t="s">
        <v>572</v>
      </c>
      <c r="IR1465" s="760" t="s">
        <v>572</v>
      </c>
      <c r="IT1465" s="760" t="s">
        <v>572</v>
      </c>
      <c r="IV1465" s="760" t="s">
        <v>572</v>
      </c>
      <c r="IW1465" s="760" t="s">
        <v>572</v>
      </c>
      <c r="IY1465" s="760" t="s">
        <v>572</v>
      </c>
      <c r="IZ1465" s="760" t="s">
        <v>572</v>
      </c>
      <c r="JB1465" s="760" t="s">
        <v>572</v>
      </c>
      <c r="JC1465" s="760" t="s">
        <v>572</v>
      </c>
      <c r="JE1465" s="760" t="s">
        <v>572</v>
      </c>
      <c r="JF1465" s="760" t="s">
        <v>572</v>
      </c>
    </row>
    <row r="1466" spans="1:266" ht="17.25" customHeight="1" x14ac:dyDescent="0.35">
      <c r="A1466" s="618" t="s">
        <v>2826</v>
      </c>
      <c r="B1466" s="730">
        <v>87</v>
      </c>
      <c r="C1466" s="730" t="s">
        <v>2798</v>
      </c>
      <c r="D1466" s="730" t="s">
        <v>2798</v>
      </c>
      <c r="E1466" s="730">
        <v>25</v>
      </c>
      <c r="F1466" s="731" t="s">
        <v>574</v>
      </c>
      <c r="G1466" s="732">
        <v>1</v>
      </c>
      <c r="H1466" s="826">
        <v>46231</v>
      </c>
      <c r="I1466" s="730">
        <v>38</v>
      </c>
      <c r="J1466" s="730" t="s">
        <v>308</v>
      </c>
      <c r="K1466" s="730">
        <v>39</v>
      </c>
      <c r="L1466" s="730" t="s">
        <v>2827</v>
      </c>
      <c r="M1466" s="735" t="s">
        <v>2826</v>
      </c>
      <c r="N1466" s="734" t="s">
        <v>390</v>
      </c>
      <c r="O1466" s="734" t="s">
        <v>390</v>
      </c>
      <c r="P1466" s="734">
        <v>0</v>
      </c>
      <c r="Q1466" s="734">
        <v>0</v>
      </c>
      <c r="R1466" s="735">
        <v>608</v>
      </c>
      <c r="S1466" s="735" t="s">
        <v>1655</v>
      </c>
      <c r="T1466" s="735" t="s">
        <v>1726</v>
      </c>
      <c r="U1466" s="735">
        <v>608</v>
      </c>
      <c r="V1466" s="735" t="s">
        <v>1657</v>
      </c>
      <c r="W1466" s="735"/>
      <c r="X1466" s="768"/>
      <c r="Y1466" s="768"/>
      <c r="Z1466" s="768"/>
      <c r="AA1466" s="735" t="s">
        <v>157</v>
      </c>
      <c r="AB1466" s="735" t="s">
        <v>1218</v>
      </c>
      <c r="AC1466" s="735" t="s">
        <v>608</v>
      </c>
      <c r="AD1466" s="735">
        <v>102</v>
      </c>
      <c r="AE1466" s="738">
        <v>102</v>
      </c>
      <c r="AF1466" s="763" t="s">
        <v>390</v>
      </c>
      <c r="AG1466" s="765"/>
      <c r="AH1466" s="765"/>
      <c r="AI1466" s="765" t="s">
        <v>308</v>
      </c>
      <c r="AJ1466" s="740">
        <v>18</v>
      </c>
      <c r="AK1466" s="766"/>
      <c r="AL1466" s="740"/>
      <c r="AM1466" s="767">
        <v>0</v>
      </c>
      <c r="AN1466" s="767"/>
      <c r="AO1466" s="767"/>
      <c r="AP1466" s="767"/>
      <c r="AQ1466" s="767"/>
      <c r="AR1466" s="767"/>
      <c r="AS1466" s="767">
        <v>-18</v>
      </c>
      <c r="AT1466" s="767"/>
      <c r="AU1466" s="767"/>
      <c r="AV1466" s="767"/>
      <c r="AW1466" s="767"/>
      <c r="AX1466" s="767"/>
      <c r="AY1466" s="767"/>
      <c r="AZ1466" s="767"/>
      <c r="BA1466" s="767"/>
      <c r="BB1466" s="767">
        <v>0</v>
      </c>
      <c r="BC1466" s="767">
        <v>6</v>
      </c>
      <c r="BD1466" s="767">
        <v>0</v>
      </c>
      <c r="BE1466" s="767">
        <v>0</v>
      </c>
      <c r="BF1466" s="767">
        <v>102</v>
      </c>
      <c r="BG1466" s="767">
        <v>0</v>
      </c>
      <c r="BH1466" s="767">
        <v>0</v>
      </c>
      <c r="BI1466" s="767">
        <v>84</v>
      </c>
      <c r="BJ1466" s="767"/>
      <c r="BK1466" s="767">
        <v>0</v>
      </c>
      <c r="BL1466" s="767"/>
      <c r="BM1466" s="767"/>
      <c r="BN1466" s="767" t="s">
        <v>308</v>
      </c>
      <c r="BO1466" s="767" t="s">
        <v>308</v>
      </c>
      <c r="BP1466" s="767" t="s">
        <v>308</v>
      </c>
      <c r="BQ1466" s="767" t="s">
        <v>308</v>
      </c>
      <c r="BR1466" s="767"/>
      <c r="BS1466" s="767">
        <v>0</v>
      </c>
      <c r="BT1466" s="767"/>
      <c r="BU1466" s="767" t="s">
        <v>579</v>
      </c>
      <c r="BV1466" s="767"/>
      <c r="BW1466" s="767"/>
      <c r="BX1466" s="767"/>
      <c r="BY1466" s="767"/>
      <c r="BZ1466" s="767"/>
      <c r="CA1466" s="767"/>
      <c r="CB1466" s="767"/>
      <c r="CC1466" s="767"/>
      <c r="CD1466" s="767"/>
      <c r="CE1466" s="767"/>
      <c r="CF1466" s="767"/>
      <c r="CG1466" s="767"/>
      <c r="CH1466" s="767"/>
      <c r="CI1466" s="767"/>
      <c r="CJ1466" s="767"/>
      <c r="CK1466" s="768"/>
      <c r="CL1466" s="768" t="s">
        <v>397</v>
      </c>
      <c r="CM1466" s="768" t="s">
        <v>397</v>
      </c>
      <c r="CN1466" s="768" t="s">
        <v>397</v>
      </c>
      <c r="CO1466" s="768">
        <v>0</v>
      </c>
      <c r="CP1466" s="768">
        <v>84</v>
      </c>
      <c r="CQ1466" s="768">
        <v>102</v>
      </c>
      <c r="CR1466" s="735">
        <v>102</v>
      </c>
      <c r="CS1466" s="769"/>
      <c r="CT1466" s="860">
        <v>46293</v>
      </c>
      <c r="CU1466" s="891" t="s">
        <v>609</v>
      </c>
      <c r="CV1466" s="763"/>
      <c r="CW1466" s="943"/>
      <c r="CX1466" s="860">
        <v>46255</v>
      </c>
      <c r="CY1466" s="747">
        <v>0</v>
      </c>
      <c r="CZ1466" s="747" t="s">
        <v>308</v>
      </c>
      <c r="DA1466" s="748">
        <v>0</v>
      </c>
      <c r="DB1466" s="748">
        <v>0</v>
      </c>
      <c r="DC1466" s="748">
        <v>0</v>
      </c>
      <c r="DD1466" s="748" t="s">
        <v>397</v>
      </c>
      <c r="DE1466" s="748" t="s">
        <v>397</v>
      </c>
      <c r="DF1466" s="748" t="s">
        <v>390</v>
      </c>
      <c r="DG1466" s="748" t="s">
        <v>390</v>
      </c>
      <c r="DH1466" s="770">
        <v>0</v>
      </c>
      <c r="DI1466" s="763" t="s">
        <v>397</v>
      </c>
      <c r="DJ1466" s="763" t="s">
        <v>390</v>
      </c>
      <c r="DK1466" s="763" t="s">
        <v>390</v>
      </c>
      <c r="DL1466" s="763">
        <v>46272</v>
      </c>
      <c r="DM1466" s="763">
        <v>46273</v>
      </c>
      <c r="DN1466" s="763">
        <v>46273</v>
      </c>
      <c r="DO1466" s="771" t="s">
        <v>308</v>
      </c>
      <c r="DP1466" s="763">
        <v>46290</v>
      </c>
      <c r="DQ1466" s="763">
        <v>46290</v>
      </c>
      <c r="DR1466" s="763">
        <v>46290</v>
      </c>
      <c r="DS1466" s="770">
        <v>46290</v>
      </c>
      <c r="DT1466" s="752">
        <v>46290</v>
      </c>
      <c r="DU1466" s="753">
        <v>-9</v>
      </c>
      <c r="DV1466" s="753" t="s">
        <v>308</v>
      </c>
      <c r="DW1466" s="754">
        <v>46280</v>
      </c>
      <c r="DX1466" s="755">
        <v>46281</v>
      </c>
      <c r="DY1466" s="754" t="e">
        <v>#VALUE!</v>
      </c>
      <c r="DZ1466" s="754" t="e">
        <v>#VALUE!</v>
      </c>
      <c r="EA1466" s="754">
        <v>0</v>
      </c>
      <c r="EB1466" s="754">
        <v>0</v>
      </c>
      <c r="HA1466" s="756" t="s">
        <v>397</v>
      </c>
      <c r="HB1466" s="756" t="s">
        <v>397</v>
      </c>
      <c r="HC1466" s="756" t="s">
        <v>397</v>
      </c>
      <c r="HD1466" s="756" t="s">
        <v>397</v>
      </c>
      <c r="HE1466" s="756" t="s">
        <v>397</v>
      </c>
      <c r="HF1466" s="756" t="s">
        <v>397</v>
      </c>
      <c r="HG1466" s="756" t="s">
        <v>397</v>
      </c>
      <c r="HH1466" s="756" t="s">
        <v>397</v>
      </c>
      <c r="HI1466" s="756" t="s">
        <v>397</v>
      </c>
      <c r="HJ1466" s="756" t="s">
        <v>397</v>
      </c>
      <c r="HK1466"/>
      <c r="HL1466"/>
      <c r="HM1466"/>
      <c r="HN1466" s="756" t="str">
        <f t="shared" si="49"/>
        <v>AUTO PRINT</v>
      </c>
      <c r="HO1466"/>
      <c r="HP1466" s="757" t="s">
        <v>572</v>
      </c>
      <c r="HQ1466" s="757" t="s">
        <v>572</v>
      </c>
      <c r="HR1466" s="757" t="s">
        <v>572</v>
      </c>
      <c r="HS1466"/>
      <c r="HW1466" s="758"/>
      <c r="HX1466"/>
      <c r="HY1466" s="759" t="s">
        <v>572</v>
      </c>
      <c r="HZ1466" s="759" t="s">
        <v>572</v>
      </c>
      <c r="IA1466" s="759" t="s">
        <v>572</v>
      </c>
      <c r="IC1466" s="760" t="s">
        <v>572</v>
      </c>
      <c r="ID1466" s="760" t="s">
        <v>572</v>
      </c>
      <c r="IE1466" s="760" t="s">
        <v>572</v>
      </c>
      <c r="IF1466" s="761" t="s">
        <v>572</v>
      </c>
      <c r="IG1466" s="619" t="str">
        <f t="shared" si="50"/>
        <v>IN HOUSE (MANUAL)</v>
      </c>
      <c r="II1466" s="761" t="s">
        <v>572</v>
      </c>
      <c r="IK1466" s="761" t="str">
        <f>IFERROR(VLOOKUP($M1466,#REF!,13,0),"IN HOUSE (MANUAL)")</f>
        <v>IN HOUSE (MANUAL)</v>
      </c>
      <c r="IM1466" s="760" t="s">
        <v>572</v>
      </c>
      <c r="IN1466" s="760" t="s">
        <v>572</v>
      </c>
      <c r="IO1466" s="760" t="s">
        <v>572</v>
      </c>
      <c r="IQ1466" s="760" t="s">
        <v>572</v>
      </c>
      <c r="IR1466" s="760" t="s">
        <v>572</v>
      </c>
      <c r="IT1466" s="760" t="s">
        <v>572</v>
      </c>
      <c r="IV1466" s="760" t="s">
        <v>572</v>
      </c>
      <c r="IW1466" s="760" t="s">
        <v>572</v>
      </c>
      <c r="IY1466" s="760" t="s">
        <v>572</v>
      </c>
      <c r="IZ1466" s="760" t="s">
        <v>572</v>
      </c>
      <c r="JB1466" s="760" t="s">
        <v>572</v>
      </c>
      <c r="JC1466" s="760" t="s">
        <v>572</v>
      </c>
      <c r="JE1466" s="760" t="s">
        <v>572</v>
      </c>
      <c r="JF1466" s="760" t="s">
        <v>572</v>
      </c>
    </row>
    <row r="1467" spans="1:266" ht="17.25" customHeight="1" x14ac:dyDescent="0.35">
      <c r="A1467" s="618" t="s">
        <v>2828</v>
      </c>
      <c r="B1467" s="730">
        <v>88</v>
      </c>
      <c r="C1467" s="730" t="s">
        <v>2798</v>
      </c>
      <c r="D1467" s="730" t="s">
        <v>2798</v>
      </c>
      <c r="E1467" s="730">
        <v>25</v>
      </c>
      <c r="F1467" s="731" t="s">
        <v>574</v>
      </c>
      <c r="G1467" s="732">
        <v>1</v>
      </c>
      <c r="H1467" s="826">
        <v>46231</v>
      </c>
      <c r="I1467" s="730">
        <v>38</v>
      </c>
      <c r="J1467" s="730" t="s">
        <v>308</v>
      </c>
      <c r="K1467" s="730">
        <v>39</v>
      </c>
      <c r="L1467" s="730" t="s">
        <v>2829</v>
      </c>
      <c r="M1467" s="735" t="s">
        <v>2828</v>
      </c>
      <c r="N1467" s="734" t="s">
        <v>390</v>
      </c>
      <c r="O1467" s="734" t="s">
        <v>390</v>
      </c>
      <c r="P1467" s="735">
        <v>0</v>
      </c>
      <c r="Q1467" s="735">
        <v>0</v>
      </c>
      <c r="R1467" s="735">
        <v>608</v>
      </c>
      <c r="S1467" s="735" t="s">
        <v>1655</v>
      </c>
      <c r="T1467" s="735" t="s">
        <v>1783</v>
      </c>
      <c r="U1467" s="735">
        <v>608</v>
      </c>
      <c r="V1467" s="735" t="s">
        <v>1657</v>
      </c>
      <c r="W1467" s="735"/>
      <c r="X1467" s="768"/>
      <c r="Y1467" s="768"/>
      <c r="Z1467" s="768"/>
      <c r="AA1467" s="735" t="s">
        <v>157</v>
      </c>
      <c r="AB1467" s="735" t="s">
        <v>1218</v>
      </c>
      <c r="AC1467" s="735" t="s">
        <v>608</v>
      </c>
      <c r="AD1467" s="735">
        <v>306</v>
      </c>
      <c r="AE1467" s="738">
        <v>306</v>
      </c>
      <c r="AF1467" s="763" t="s">
        <v>390</v>
      </c>
      <c r="AG1467" s="765"/>
      <c r="AH1467" s="765"/>
      <c r="AI1467" s="765" t="s">
        <v>308</v>
      </c>
      <c r="AJ1467" s="740">
        <v>19</v>
      </c>
      <c r="AK1467" s="766"/>
      <c r="AL1467" s="740"/>
      <c r="AM1467" s="767">
        <v>0</v>
      </c>
      <c r="AN1467" s="767"/>
      <c r="AO1467" s="767"/>
      <c r="AP1467" s="767"/>
      <c r="AQ1467" s="767"/>
      <c r="AR1467" s="767"/>
      <c r="AS1467" s="767">
        <v>0</v>
      </c>
      <c r="AT1467" s="767"/>
      <c r="AU1467" s="767"/>
      <c r="AV1467" s="767"/>
      <c r="AW1467" s="767"/>
      <c r="AX1467" s="767"/>
      <c r="AY1467" s="767"/>
      <c r="AZ1467" s="767"/>
      <c r="BA1467" s="767"/>
      <c r="BB1467" s="767">
        <v>0</v>
      </c>
      <c r="BC1467" s="767">
        <v>0</v>
      </c>
      <c r="BD1467" s="767">
        <v>0</v>
      </c>
      <c r="BE1467" s="767">
        <v>0</v>
      </c>
      <c r="BF1467" s="767">
        <v>0</v>
      </c>
      <c r="BG1467" s="767">
        <v>0</v>
      </c>
      <c r="BH1467" s="767">
        <v>0</v>
      </c>
      <c r="BI1467" s="767">
        <v>0</v>
      </c>
      <c r="BJ1467" s="767"/>
      <c r="BK1467" s="767">
        <v>0</v>
      </c>
      <c r="BL1467" s="767"/>
      <c r="BM1467" s="767"/>
      <c r="BN1467" s="767" t="s">
        <v>308</v>
      </c>
      <c r="BO1467" s="767" t="s">
        <v>308</v>
      </c>
      <c r="BP1467" s="767" t="s">
        <v>308</v>
      </c>
      <c r="BQ1467" s="767" t="s">
        <v>308</v>
      </c>
      <c r="BR1467" s="767"/>
      <c r="BS1467" s="767">
        <v>183</v>
      </c>
      <c r="BT1467" s="767"/>
      <c r="BU1467" s="767" t="s">
        <v>579</v>
      </c>
      <c r="BV1467" s="767"/>
      <c r="BW1467" s="767"/>
      <c r="BX1467" s="767"/>
      <c r="BY1467" s="767"/>
      <c r="BZ1467" s="767"/>
      <c r="CA1467" s="767"/>
      <c r="CB1467" s="767"/>
      <c r="CC1467" s="767"/>
      <c r="CD1467" s="767"/>
      <c r="CE1467" s="767"/>
      <c r="CF1467" s="767"/>
      <c r="CG1467" s="767"/>
      <c r="CH1467" s="767"/>
      <c r="CI1467" s="767"/>
      <c r="CJ1467" s="767"/>
      <c r="CK1467" s="768"/>
      <c r="CL1467" s="768" t="s">
        <v>397</v>
      </c>
      <c r="CM1467" s="768" t="s">
        <v>397</v>
      </c>
      <c r="CN1467" s="768" t="s">
        <v>397</v>
      </c>
      <c r="CO1467" s="768">
        <v>183</v>
      </c>
      <c r="CP1467" s="768">
        <v>183</v>
      </c>
      <c r="CQ1467" s="736">
        <v>306</v>
      </c>
      <c r="CR1467" s="734">
        <v>306</v>
      </c>
      <c r="CS1467" s="769"/>
      <c r="CT1467" s="860">
        <v>46294</v>
      </c>
      <c r="CU1467" s="891" t="s">
        <v>1292</v>
      </c>
      <c r="CV1467" s="763"/>
      <c r="CW1467" s="943"/>
      <c r="CX1467" s="860">
        <v>46255</v>
      </c>
      <c r="CY1467" s="747">
        <v>0</v>
      </c>
      <c r="CZ1467" s="747" t="s">
        <v>308</v>
      </c>
      <c r="DA1467" s="748">
        <v>0</v>
      </c>
      <c r="DB1467" s="748">
        <v>0</v>
      </c>
      <c r="DC1467" s="748">
        <v>0</v>
      </c>
      <c r="DD1467" s="748" t="s">
        <v>397</v>
      </c>
      <c r="DE1467" s="748" t="s">
        <v>397</v>
      </c>
      <c r="DF1467" s="748" t="s">
        <v>390</v>
      </c>
      <c r="DG1467" s="748" t="s">
        <v>390</v>
      </c>
      <c r="DH1467" s="770">
        <v>0</v>
      </c>
      <c r="DI1467" s="763" t="s">
        <v>397</v>
      </c>
      <c r="DJ1467" s="763" t="s">
        <v>390</v>
      </c>
      <c r="DK1467" s="763" t="s">
        <v>390</v>
      </c>
      <c r="DL1467" s="763" t="s">
        <v>390</v>
      </c>
      <c r="DM1467" s="763">
        <v>46273</v>
      </c>
      <c r="DN1467" s="763">
        <v>46273</v>
      </c>
      <c r="DO1467" s="771" t="s">
        <v>308</v>
      </c>
      <c r="DP1467" s="763">
        <v>46290</v>
      </c>
      <c r="DQ1467" s="763">
        <v>46290</v>
      </c>
      <c r="DR1467" s="763">
        <v>46290</v>
      </c>
      <c r="DS1467" s="770">
        <v>46290</v>
      </c>
      <c r="DT1467" s="752">
        <v>46290</v>
      </c>
      <c r="DU1467" s="753">
        <v>-9</v>
      </c>
      <c r="DV1467" s="753" t="s">
        <v>308</v>
      </c>
      <c r="DW1467" s="754">
        <v>46281</v>
      </c>
      <c r="DX1467" s="755">
        <v>46281</v>
      </c>
      <c r="DY1467" s="754" t="e">
        <v>#VALUE!</v>
      </c>
      <c r="DZ1467" s="754" t="e">
        <v>#VALUE!</v>
      </c>
      <c r="EA1467" s="754">
        <v>0</v>
      </c>
      <c r="EB1467" s="754">
        <v>0</v>
      </c>
      <c r="HA1467" s="756" t="s">
        <v>397</v>
      </c>
      <c r="HB1467" s="756" t="s">
        <v>397</v>
      </c>
      <c r="HC1467" s="756" t="s">
        <v>397</v>
      </c>
      <c r="HD1467" s="756" t="s">
        <v>397</v>
      </c>
      <c r="HE1467" s="756" t="s">
        <v>397</v>
      </c>
      <c r="HF1467" s="756" t="s">
        <v>397</v>
      </c>
      <c r="HG1467" s="756" t="s">
        <v>397</v>
      </c>
      <c r="HH1467" s="756" t="s">
        <v>397</v>
      </c>
      <c r="HI1467" s="756" t="s">
        <v>397</v>
      </c>
      <c r="HJ1467" s="756" t="s">
        <v>397</v>
      </c>
      <c r="HK1467"/>
      <c r="HL1467"/>
      <c r="HM1467"/>
      <c r="HN1467" s="756" t="str">
        <f t="shared" si="49"/>
        <v>AUTO PRINT</v>
      </c>
      <c r="HO1467"/>
      <c r="HP1467" s="757" t="s">
        <v>572</v>
      </c>
      <c r="HQ1467" s="757" t="s">
        <v>572</v>
      </c>
      <c r="HR1467" s="757" t="s">
        <v>572</v>
      </c>
      <c r="HS1467"/>
      <c r="HW1467" s="758"/>
      <c r="HX1467"/>
      <c r="HY1467" s="759" t="s">
        <v>572</v>
      </c>
      <c r="HZ1467" s="759" t="s">
        <v>572</v>
      </c>
      <c r="IA1467" s="759" t="s">
        <v>572</v>
      </c>
      <c r="IC1467" s="760" t="s">
        <v>572</v>
      </c>
      <c r="ID1467" s="760" t="s">
        <v>572</v>
      </c>
      <c r="IE1467" s="760" t="s">
        <v>572</v>
      </c>
      <c r="IF1467" s="761" t="s">
        <v>572</v>
      </c>
      <c r="IG1467" s="619" t="str">
        <f t="shared" si="50"/>
        <v>IN HOUSE (MANUAL)</v>
      </c>
      <c r="II1467" s="761" t="s">
        <v>572</v>
      </c>
      <c r="IK1467" s="761" t="str">
        <f>IFERROR(VLOOKUP($M1467,#REF!,13,0),"IN HOUSE (MANUAL)")</f>
        <v>IN HOUSE (MANUAL)</v>
      </c>
      <c r="IM1467" s="760" t="s">
        <v>572</v>
      </c>
      <c r="IN1467" s="760" t="s">
        <v>572</v>
      </c>
      <c r="IO1467" s="760" t="s">
        <v>572</v>
      </c>
      <c r="IQ1467" s="760" t="s">
        <v>572</v>
      </c>
      <c r="IR1467" s="760" t="s">
        <v>572</v>
      </c>
      <c r="IT1467" s="760" t="s">
        <v>572</v>
      </c>
      <c r="IV1467" s="760" t="s">
        <v>572</v>
      </c>
      <c r="IW1467" s="760" t="s">
        <v>572</v>
      </c>
      <c r="IY1467" s="760" t="s">
        <v>572</v>
      </c>
      <c r="IZ1467" s="760" t="s">
        <v>572</v>
      </c>
      <c r="JB1467" s="760" t="s">
        <v>572</v>
      </c>
      <c r="JC1467" s="760" t="s">
        <v>572</v>
      </c>
      <c r="JE1467" s="760" t="s">
        <v>572</v>
      </c>
      <c r="JF1467" s="760" t="s">
        <v>572</v>
      </c>
    </row>
    <row r="1468" spans="1:266" ht="17.25" customHeight="1" x14ac:dyDescent="0.35">
      <c r="A1468" s="618" t="s">
        <v>2830</v>
      </c>
      <c r="B1468" s="730">
        <v>89</v>
      </c>
      <c r="C1468" s="730" t="s">
        <v>2798</v>
      </c>
      <c r="D1468" s="730" t="s">
        <v>2798</v>
      </c>
      <c r="E1468" s="730">
        <v>25</v>
      </c>
      <c r="F1468" s="731" t="s">
        <v>574</v>
      </c>
      <c r="G1468" s="732">
        <v>1</v>
      </c>
      <c r="H1468" s="826">
        <v>46231</v>
      </c>
      <c r="I1468" s="730">
        <v>38</v>
      </c>
      <c r="J1468" s="730" t="s">
        <v>308</v>
      </c>
      <c r="K1468" s="730">
        <v>39</v>
      </c>
      <c r="L1468" s="730" t="s">
        <v>1769</v>
      </c>
      <c r="M1468" s="735" t="s">
        <v>2830</v>
      </c>
      <c r="N1468" s="735" t="s">
        <v>390</v>
      </c>
      <c r="O1468" s="735" t="s">
        <v>390</v>
      </c>
      <c r="P1468" s="735">
        <v>0</v>
      </c>
      <c r="Q1468" s="735">
        <v>0</v>
      </c>
      <c r="R1468" s="735">
        <v>608</v>
      </c>
      <c r="S1468" s="735" t="s">
        <v>1655</v>
      </c>
      <c r="T1468" s="735" t="s">
        <v>1656</v>
      </c>
      <c r="U1468" s="735">
        <v>608</v>
      </c>
      <c r="V1468" s="735" t="s">
        <v>1657</v>
      </c>
      <c r="W1468" s="735"/>
      <c r="X1468" s="768">
        <v>0</v>
      </c>
      <c r="Y1468" s="768"/>
      <c r="Z1468" s="768"/>
      <c r="AA1468" s="735" t="s">
        <v>157</v>
      </c>
      <c r="AB1468" s="735" t="s">
        <v>1218</v>
      </c>
      <c r="AC1468" s="735" t="s">
        <v>885</v>
      </c>
      <c r="AD1468" s="735">
        <v>582</v>
      </c>
      <c r="AE1468" s="738">
        <v>582</v>
      </c>
      <c r="AF1468" s="763" t="s">
        <v>390</v>
      </c>
      <c r="AG1468" s="765"/>
      <c r="AH1468" s="765"/>
      <c r="AI1468" s="765" t="s">
        <v>308</v>
      </c>
      <c r="AJ1468" s="740">
        <v>20</v>
      </c>
      <c r="AK1468" s="766"/>
      <c r="AL1468" s="740"/>
      <c r="AM1468" s="767">
        <v>0</v>
      </c>
      <c r="AN1468" s="767"/>
      <c r="AO1468" s="767"/>
      <c r="AP1468" s="767"/>
      <c r="AQ1468" s="767"/>
      <c r="AR1468" s="767"/>
      <c r="AS1468" s="767" t="s">
        <v>397</v>
      </c>
      <c r="AT1468" s="767"/>
      <c r="AU1468" s="767"/>
      <c r="AV1468" s="767"/>
      <c r="AW1468" s="767"/>
      <c r="AX1468" s="767"/>
      <c r="AY1468" s="767"/>
      <c r="AZ1468" s="767"/>
      <c r="BA1468" s="767"/>
      <c r="BB1468" s="767">
        <v>0</v>
      </c>
      <c r="BC1468" s="767" t="s">
        <v>397</v>
      </c>
      <c r="BD1468" s="767">
        <v>0</v>
      </c>
      <c r="BE1468" s="767">
        <v>0</v>
      </c>
      <c r="BF1468" s="767">
        <v>0</v>
      </c>
      <c r="BG1468" s="767">
        <v>0</v>
      </c>
      <c r="BH1468" s="767">
        <v>0</v>
      </c>
      <c r="BI1468" s="767">
        <v>0</v>
      </c>
      <c r="BJ1468" s="767" t="s">
        <v>902</v>
      </c>
      <c r="BK1468" s="767">
        <v>0</v>
      </c>
      <c r="BL1468" s="767"/>
      <c r="BM1468" s="767"/>
      <c r="BN1468" s="767" t="s">
        <v>308</v>
      </c>
      <c r="BO1468" s="767" t="s">
        <v>308</v>
      </c>
      <c r="BP1468" s="767" t="s">
        <v>308</v>
      </c>
      <c r="BQ1468" s="767" t="s">
        <v>308</v>
      </c>
      <c r="BR1468" s="767"/>
      <c r="BS1468" s="767">
        <v>3</v>
      </c>
      <c r="BT1468" s="767"/>
      <c r="BU1468" s="767" t="s">
        <v>579</v>
      </c>
      <c r="BV1468" s="767"/>
      <c r="BW1468" s="767"/>
      <c r="BX1468" s="767"/>
      <c r="BY1468" s="767"/>
      <c r="BZ1468" s="767"/>
      <c r="CA1468" s="767"/>
      <c r="CB1468" s="767"/>
      <c r="CC1468" s="767"/>
      <c r="CD1468" s="767"/>
      <c r="CE1468" s="767"/>
      <c r="CF1468" s="767"/>
      <c r="CG1468" s="767"/>
      <c r="CH1468" s="767"/>
      <c r="CI1468" s="767"/>
      <c r="CJ1468" s="767"/>
      <c r="CK1468" s="768"/>
      <c r="CL1468" s="768" t="s">
        <v>397</v>
      </c>
      <c r="CM1468" s="768" t="s">
        <v>397</v>
      </c>
      <c r="CN1468" s="768" t="s">
        <v>397</v>
      </c>
      <c r="CO1468" s="768">
        <v>3</v>
      </c>
      <c r="CP1468" s="768">
        <v>3</v>
      </c>
      <c r="CQ1468" s="768">
        <v>342</v>
      </c>
      <c r="CR1468" s="735">
        <v>582</v>
      </c>
      <c r="CS1468" s="769"/>
      <c r="CT1468" s="860">
        <v>46290</v>
      </c>
      <c r="CU1468" s="891" t="s">
        <v>886</v>
      </c>
      <c r="CV1468" s="763"/>
      <c r="CW1468" s="763"/>
      <c r="CX1468" s="860">
        <v>46255</v>
      </c>
      <c r="CY1468" s="747">
        <v>0</v>
      </c>
      <c r="CZ1468" s="747" t="s">
        <v>308</v>
      </c>
      <c r="DA1468" s="748">
        <v>0</v>
      </c>
      <c r="DB1468" s="748">
        <v>0</v>
      </c>
      <c r="DC1468" s="748">
        <v>0</v>
      </c>
      <c r="DD1468" s="748" t="s">
        <v>397</v>
      </c>
      <c r="DE1468" s="748" t="s">
        <v>397</v>
      </c>
      <c r="DF1468" s="748" t="s">
        <v>390</v>
      </c>
      <c r="DG1468" s="748" t="s">
        <v>390</v>
      </c>
      <c r="DH1468" s="770">
        <v>0</v>
      </c>
      <c r="DI1468" s="763" t="s">
        <v>397</v>
      </c>
      <c r="DJ1468" s="763" t="s">
        <v>390</v>
      </c>
      <c r="DK1468" s="763" t="s">
        <v>390</v>
      </c>
      <c r="DL1468" s="763" t="s">
        <v>390</v>
      </c>
      <c r="DM1468" s="763">
        <v>46272</v>
      </c>
      <c r="DN1468" s="763">
        <v>46272</v>
      </c>
      <c r="DO1468" s="771" t="s">
        <v>308</v>
      </c>
      <c r="DP1468" s="763">
        <v>46290</v>
      </c>
      <c r="DQ1468" s="737">
        <v>46290</v>
      </c>
      <c r="DR1468" s="763">
        <v>46290</v>
      </c>
      <c r="DS1468" s="770">
        <v>46290</v>
      </c>
      <c r="DT1468" s="752">
        <v>46290</v>
      </c>
      <c r="DU1468" s="753">
        <v>-8</v>
      </c>
      <c r="DV1468" s="753" t="s">
        <v>308</v>
      </c>
      <c r="DW1468" s="754">
        <v>46281</v>
      </c>
      <c r="DX1468" s="755">
        <v>46282</v>
      </c>
      <c r="DY1468" s="754" t="e">
        <v>#VALUE!</v>
      </c>
      <c r="DZ1468" s="754" t="e">
        <v>#VALUE!</v>
      </c>
      <c r="EA1468" s="754">
        <v>0</v>
      </c>
      <c r="EB1468" s="754">
        <v>0</v>
      </c>
      <c r="HA1468" s="756">
        <v>582</v>
      </c>
      <c r="HB1468" s="756">
        <v>0</v>
      </c>
      <c r="HC1468" s="756" t="s">
        <v>397</v>
      </c>
      <c r="HD1468" s="756" t="s">
        <v>397</v>
      </c>
      <c r="HE1468" s="756" t="s">
        <v>397</v>
      </c>
      <c r="HF1468" s="756" t="s">
        <v>397</v>
      </c>
      <c r="HG1468" s="756" t="s">
        <v>397</v>
      </c>
      <c r="HH1468" s="756" t="s">
        <v>397</v>
      </c>
      <c r="HI1468" s="756" t="s">
        <v>397</v>
      </c>
      <c r="HJ1468" s="756" t="s">
        <v>397</v>
      </c>
      <c r="HK1468"/>
      <c r="HL1468"/>
      <c r="HM1468"/>
      <c r="HN1468" s="756" t="str">
        <f t="shared" si="49"/>
        <v>SDI</v>
      </c>
      <c r="HO1468"/>
      <c r="HP1468" s="757" t="s">
        <v>239</v>
      </c>
      <c r="HQ1468" s="757" t="s">
        <v>239</v>
      </c>
      <c r="HR1468" s="757" t="s">
        <v>572</v>
      </c>
      <c r="HS1468"/>
      <c r="HW1468" s="758"/>
      <c r="HX1468"/>
      <c r="HY1468" s="759" t="s">
        <v>572</v>
      </c>
      <c r="HZ1468" s="759" t="s">
        <v>572</v>
      </c>
      <c r="IA1468" s="759" t="s">
        <v>572</v>
      </c>
      <c r="IC1468" s="760" t="s">
        <v>572</v>
      </c>
      <c r="ID1468" s="760" t="s">
        <v>572</v>
      </c>
      <c r="IE1468" s="760" t="s">
        <v>572</v>
      </c>
      <c r="IF1468" s="761" t="s">
        <v>572</v>
      </c>
      <c r="IG1468" s="619" t="str">
        <f t="shared" si="50"/>
        <v>IN HOUSE (MANUAL)</v>
      </c>
      <c r="II1468" s="761" t="s">
        <v>572</v>
      </c>
      <c r="IK1468" s="761" t="str">
        <f>IFERROR(VLOOKUP($M1468,#REF!,13,0),"IN HOUSE (MANUAL)")</f>
        <v>IN HOUSE (MANUAL)</v>
      </c>
      <c r="IM1468" s="760" t="s">
        <v>572</v>
      </c>
      <c r="IN1468" s="760" t="s">
        <v>572</v>
      </c>
      <c r="IO1468" s="760" t="s">
        <v>572</v>
      </c>
      <c r="IQ1468" s="760" t="s">
        <v>572</v>
      </c>
      <c r="IR1468" s="760" t="s">
        <v>572</v>
      </c>
      <c r="IT1468" s="760" t="s">
        <v>572</v>
      </c>
      <c r="IV1468" s="760" t="s">
        <v>572</v>
      </c>
      <c r="IW1468" s="760" t="s">
        <v>572</v>
      </c>
      <c r="IY1468" s="760" t="s">
        <v>572</v>
      </c>
      <c r="IZ1468" s="760" t="s">
        <v>572</v>
      </c>
      <c r="JB1468" s="760" t="s">
        <v>572</v>
      </c>
      <c r="JC1468" s="760" t="s">
        <v>572</v>
      </c>
      <c r="JE1468" s="760" t="s">
        <v>572</v>
      </c>
      <c r="JF1468" s="760" t="s">
        <v>572</v>
      </c>
    </row>
    <row r="1469" spans="1:266" ht="17.25" customHeight="1" x14ac:dyDescent="0.35">
      <c r="A1469" s="618" t="s">
        <v>2831</v>
      </c>
      <c r="B1469" s="730">
        <v>90</v>
      </c>
      <c r="C1469" s="730" t="s">
        <v>2832</v>
      </c>
      <c r="D1469" s="730" t="s">
        <v>2832</v>
      </c>
      <c r="E1469" s="730">
        <v>25</v>
      </c>
      <c r="F1469" s="731" t="s">
        <v>574</v>
      </c>
      <c r="G1469" s="732">
        <v>2</v>
      </c>
      <c r="H1469" s="826">
        <v>46196</v>
      </c>
      <c r="I1469" s="730">
        <v>39</v>
      </c>
      <c r="J1469" s="730" t="s">
        <v>308</v>
      </c>
      <c r="K1469" s="730">
        <v>40</v>
      </c>
      <c r="L1469" s="730" t="s">
        <v>2833</v>
      </c>
      <c r="M1469" s="772" t="s">
        <v>2831</v>
      </c>
      <c r="N1469" s="772">
        <v>0</v>
      </c>
      <c r="O1469" s="772" t="s">
        <v>390</v>
      </c>
      <c r="P1469" s="772">
        <v>0</v>
      </c>
      <c r="Q1469" s="772">
        <v>0</v>
      </c>
      <c r="R1469" s="772" t="s">
        <v>2834</v>
      </c>
      <c r="S1469" s="772" t="s">
        <v>308</v>
      </c>
      <c r="T1469" s="772" t="s">
        <v>2835</v>
      </c>
      <c r="U1469" s="772">
        <v>373</v>
      </c>
      <c r="V1469" s="772" t="s">
        <v>308</v>
      </c>
      <c r="W1469" s="772"/>
      <c r="X1469" s="772"/>
      <c r="Y1469" s="773">
        <v>0</v>
      </c>
      <c r="Z1469" s="932">
        <v>1112</v>
      </c>
      <c r="AA1469" s="772" t="s">
        <v>45</v>
      </c>
      <c r="AB1469" s="772" t="s">
        <v>863</v>
      </c>
      <c r="AC1469" s="772" t="s">
        <v>899</v>
      </c>
      <c r="AD1469" s="772">
        <v>4212</v>
      </c>
      <c r="AE1469" s="864">
        <v>2106</v>
      </c>
      <c r="AF1469" s="774" t="s">
        <v>390</v>
      </c>
      <c r="AG1469" s="777"/>
      <c r="AH1469" s="777"/>
      <c r="AI1469" s="777" t="s">
        <v>308</v>
      </c>
      <c r="AJ1469" s="778">
        <v>21</v>
      </c>
      <c r="AK1469" s="779"/>
      <c r="AL1469" s="778"/>
      <c r="AM1469" s="780">
        <v>0</v>
      </c>
      <c r="AN1469" s="780"/>
      <c r="AO1469" s="780">
        <v>2106</v>
      </c>
      <c r="AP1469" s="780"/>
      <c r="AQ1469" s="780"/>
      <c r="AR1469" s="780"/>
      <c r="AS1469" s="780"/>
      <c r="AT1469" s="780"/>
      <c r="AU1469" s="780"/>
      <c r="AV1469" s="780"/>
      <c r="AW1469" s="780"/>
      <c r="AX1469" s="780"/>
      <c r="AY1469" s="780"/>
      <c r="AZ1469" s="780"/>
      <c r="BA1469" s="780"/>
      <c r="BB1469" s="780">
        <v>0</v>
      </c>
      <c r="BC1469" s="780">
        <v>2106</v>
      </c>
      <c r="BD1469" s="780">
        <v>0</v>
      </c>
      <c r="BE1469" s="780">
        <v>0</v>
      </c>
      <c r="BF1469" s="780">
        <v>2106</v>
      </c>
      <c r="BG1469" s="780">
        <v>0</v>
      </c>
      <c r="BH1469" s="780">
        <v>0</v>
      </c>
      <c r="BI1469" s="780">
        <v>1112</v>
      </c>
      <c r="BJ1469" s="780" t="s">
        <v>922</v>
      </c>
      <c r="BK1469" s="780">
        <v>0</v>
      </c>
      <c r="BL1469" s="780"/>
      <c r="BM1469" s="780"/>
      <c r="BN1469" s="780" t="s">
        <v>308</v>
      </c>
      <c r="BO1469" s="780" t="s">
        <v>308</v>
      </c>
      <c r="BP1469" s="780" t="s">
        <v>308</v>
      </c>
      <c r="BQ1469" s="780" t="s">
        <v>308</v>
      </c>
      <c r="BR1469" s="780"/>
      <c r="BS1469" s="780" t="s">
        <v>397</v>
      </c>
      <c r="BT1469" s="780"/>
      <c r="BU1469" s="780" t="s">
        <v>579</v>
      </c>
      <c r="BV1469" s="780"/>
      <c r="BW1469" s="780"/>
      <c r="BX1469" s="780"/>
      <c r="BY1469" s="780"/>
      <c r="BZ1469" s="780"/>
      <c r="CA1469" s="780"/>
      <c r="CB1469" s="780"/>
      <c r="CC1469" s="780"/>
      <c r="CD1469" s="780"/>
      <c r="CE1469" s="780"/>
      <c r="CF1469" s="780"/>
      <c r="CG1469" s="780"/>
      <c r="CH1469" s="780"/>
      <c r="CI1469" s="780"/>
      <c r="CJ1469" s="780"/>
      <c r="CK1469" s="773"/>
      <c r="CL1469" s="773" t="s">
        <v>397</v>
      </c>
      <c r="CM1469" s="773" t="s">
        <v>397</v>
      </c>
      <c r="CN1469" s="773" t="s">
        <v>397</v>
      </c>
      <c r="CO1469" s="773" t="s">
        <v>397</v>
      </c>
      <c r="CP1469" s="773">
        <v>1112</v>
      </c>
      <c r="CQ1469" s="773">
        <v>4212</v>
      </c>
      <c r="CR1469" s="772">
        <v>2106</v>
      </c>
      <c r="CS1469" s="781"/>
      <c r="CT1469" s="865" t="s">
        <v>308</v>
      </c>
      <c r="CU1469" s="899" t="s">
        <v>308</v>
      </c>
      <c r="CV1469" s="774"/>
      <c r="CW1469" s="774"/>
      <c r="CX1469" s="865">
        <v>46254</v>
      </c>
      <c r="CY1469" s="784">
        <v>0</v>
      </c>
      <c r="CZ1469" s="784" t="s">
        <v>308</v>
      </c>
      <c r="DA1469" s="785">
        <v>0</v>
      </c>
      <c r="DB1469" s="785">
        <v>0</v>
      </c>
      <c r="DC1469" s="785">
        <v>0</v>
      </c>
      <c r="DD1469" s="785" t="s">
        <v>308</v>
      </c>
      <c r="DE1469" s="785" t="s">
        <v>308</v>
      </c>
      <c r="DF1469" s="785" t="s">
        <v>308</v>
      </c>
      <c r="DG1469" s="785" t="s">
        <v>308</v>
      </c>
      <c r="DH1469" s="786">
        <v>0</v>
      </c>
      <c r="DI1469" s="774" t="s">
        <v>390</v>
      </c>
      <c r="DJ1469" s="774" t="s">
        <v>390</v>
      </c>
      <c r="DK1469" s="774" t="s">
        <v>397</v>
      </c>
      <c r="DL1469" s="774" t="s">
        <v>390</v>
      </c>
      <c r="DM1469" s="774">
        <v>46279</v>
      </c>
      <c r="DN1469" s="774">
        <v>46279</v>
      </c>
      <c r="DO1469" s="787">
        <v>0</v>
      </c>
      <c r="DP1469" s="774">
        <v>46297</v>
      </c>
      <c r="DQ1469" s="776">
        <v>46297</v>
      </c>
      <c r="DR1469" s="774">
        <v>46297</v>
      </c>
      <c r="DS1469" s="786">
        <v>46297</v>
      </c>
      <c r="DT1469" s="752">
        <v>46297</v>
      </c>
      <c r="DU1469" s="753">
        <v>-7</v>
      </c>
      <c r="DV1469" s="753" t="s">
        <v>308</v>
      </c>
      <c r="DW1469" s="754">
        <v>46282</v>
      </c>
      <c r="DX1469" s="755">
        <v>46290</v>
      </c>
      <c r="DY1469" s="754" t="e">
        <v>#VALUE!</v>
      </c>
      <c r="DZ1469" s="754" t="e">
        <v>#VALUE!</v>
      </c>
      <c r="EA1469" s="754">
        <v>0</v>
      </c>
      <c r="EB1469" s="754">
        <v>0</v>
      </c>
      <c r="HA1469" s="756" t="s">
        <v>397</v>
      </c>
      <c r="HB1469" s="756" t="s">
        <v>397</v>
      </c>
      <c r="HC1469" s="756" t="s">
        <v>397</v>
      </c>
      <c r="HD1469" s="756" t="s">
        <v>397</v>
      </c>
      <c r="HE1469" s="756" t="s">
        <v>397</v>
      </c>
      <c r="HF1469" s="756" t="s">
        <v>397</v>
      </c>
      <c r="HG1469" s="756" t="s">
        <v>397</v>
      </c>
      <c r="HH1469" s="756" t="s">
        <v>397</v>
      </c>
      <c r="HI1469" s="756" t="s">
        <v>397</v>
      </c>
      <c r="HJ1469" s="756" t="s">
        <v>397</v>
      </c>
      <c r="HK1469"/>
      <c r="HL1469"/>
      <c r="HM1469"/>
      <c r="HN1469" s="756" t="str">
        <f t="shared" si="49"/>
        <v>AUTO PRINT</v>
      </c>
      <c r="HO1469"/>
      <c r="HP1469" s="757" t="s">
        <v>572</v>
      </c>
      <c r="HQ1469" s="757" t="s">
        <v>572</v>
      </c>
      <c r="HR1469" s="757" t="s">
        <v>572</v>
      </c>
      <c r="HS1469"/>
      <c r="HW1469" s="758"/>
      <c r="HX1469"/>
      <c r="HY1469" s="759" t="s">
        <v>572</v>
      </c>
      <c r="HZ1469" s="759" t="s">
        <v>572</v>
      </c>
      <c r="IA1469" s="759" t="s">
        <v>572</v>
      </c>
      <c r="IC1469" s="760" t="s">
        <v>572</v>
      </c>
      <c r="ID1469" s="760" t="s">
        <v>572</v>
      </c>
      <c r="IE1469" s="760" t="s">
        <v>572</v>
      </c>
      <c r="IF1469" s="761" t="s">
        <v>572</v>
      </c>
      <c r="IG1469" s="619" t="str">
        <f t="shared" si="50"/>
        <v>IN HOUSE (MANUAL)</v>
      </c>
      <c r="II1469" s="761" t="s">
        <v>572</v>
      </c>
      <c r="IK1469" s="761" t="str">
        <f>IFERROR(VLOOKUP($M1469,#REF!,13,0),"IN HOUSE (MANUAL)")</f>
        <v>IN HOUSE (MANUAL)</v>
      </c>
      <c r="IM1469" s="760" t="s">
        <v>922</v>
      </c>
      <c r="IN1469" s="760" t="s">
        <v>922</v>
      </c>
      <c r="IO1469" s="760">
        <v>1112</v>
      </c>
      <c r="IQ1469" s="760" t="s">
        <v>572</v>
      </c>
      <c r="IR1469" s="760" t="s">
        <v>572</v>
      </c>
      <c r="IT1469" s="760" t="s">
        <v>572</v>
      </c>
      <c r="IV1469" s="760" t="s">
        <v>572</v>
      </c>
      <c r="IW1469" s="760" t="s">
        <v>572</v>
      </c>
      <c r="IY1469" s="760" t="s">
        <v>572</v>
      </c>
      <c r="IZ1469" s="760" t="s">
        <v>572</v>
      </c>
      <c r="JB1469" s="760" t="s">
        <v>572</v>
      </c>
      <c r="JC1469" s="760" t="s">
        <v>572</v>
      </c>
      <c r="JE1469" s="760" t="s">
        <v>572</v>
      </c>
      <c r="JF1469" s="760" t="s">
        <v>572</v>
      </c>
    </row>
    <row r="1470" spans="1:266" ht="16.5" customHeight="1" x14ac:dyDescent="0.35">
      <c r="A1470" s="618" t="s">
        <v>2836</v>
      </c>
      <c r="B1470" s="730">
        <v>91</v>
      </c>
      <c r="C1470" s="730" t="s">
        <v>2798</v>
      </c>
      <c r="D1470" s="730" t="s">
        <v>2798</v>
      </c>
      <c r="E1470" s="730">
        <v>25</v>
      </c>
      <c r="F1470" s="731" t="s">
        <v>574</v>
      </c>
      <c r="G1470" s="732">
        <v>1</v>
      </c>
      <c r="H1470" s="826">
        <v>46196</v>
      </c>
      <c r="I1470" s="730">
        <v>40</v>
      </c>
      <c r="J1470" s="730" t="s">
        <v>308</v>
      </c>
      <c r="K1470" s="730">
        <v>41</v>
      </c>
      <c r="L1470" s="730" t="s">
        <v>2837</v>
      </c>
      <c r="M1470" s="868" t="s">
        <v>2836</v>
      </c>
      <c r="N1470" s="772">
        <v>0</v>
      </c>
      <c r="O1470" s="772" t="s">
        <v>390</v>
      </c>
      <c r="P1470" s="772">
        <v>0</v>
      </c>
      <c r="Q1470" s="868">
        <v>0</v>
      </c>
      <c r="R1470" s="868" t="s">
        <v>2834</v>
      </c>
      <c r="S1470" s="868" t="s">
        <v>308</v>
      </c>
      <c r="T1470" s="868" t="s">
        <v>2835</v>
      </c>
      <c r="U1470" s="868">
        <v>373</v>
      </c>
      <c r="V1470" s="868" t="s">
        <v>308</v>
      </c>
      <c r="W1470" s="868"/>
      <c r="X1470" s="868"/>
      <c r="Y1470" s="867">
        <v>0</v>
      </c>
      <c r="Z1470" s="867">
        <v>684</v>
      </c>
      <c r="AA1470" s="868" t="s">
        <v>45</v>
      </c>
      <c r="AB1470" s="868" t="s">
        <v>863</v>
      </c>
      <c r="AC1470" s="868" t="s">
        <v>899</v>
      </c>
      <c r="AD1470" s="868">
        <v>684</v>
      </c>
      <c r="AE1470" s="775">
        <v>684</v>
      </c>
      <c r="AF1470" s="776" t="s">
        <v>390</v>
      </c>
      <c r="AG1470" s="918"/>
      <c r="AH1470" s="918"/>
      <c r="AI1470" s="918" t="s">
        <v>308</v>
      </c>
      <c r="AJ1470" s="778">
        <v>22</v>
      </c>
      <c r="AK1470" s="894"/>
      <c r="AL1470" s="895"/>
      <c r="AM1470" s="896">
        <v>0</v>
      </c>
      <c r="AN1470" s="896"/>
      <c r="AO1470" s="896">
        <v>684</v>
      </c>
      <c r="AP1470" s="896"/>
      <c r="AQ1470" s="896"/>
      <c r="AR1470" s="896"/>
      <c r="AS1470" s="896"/>
      <c r="AT1470" s="896"/>
      <c r="AU1470" s="896"/>
      <c r="AV1470" s="896"/>
      <c r="AW1470" s="896"/>
      <c r="AX1470" s="896"/>
      <c r="AY1470" s="896"/>
      <c r="AZ1470" s="896"/>
      <c r="BA1470" s="896"/>
      <c r="BB1470" s="896">
        <v>0</v>
      </c>
      <c r="BC1470" s="896">
        <v>684</v>
      </c>
      <c r="BD1470" s="896">
        <v>0</v>
      </c>
      <c r="BE1470" s="896">
        <v>0</v>
      </c>
      <c r="BF1470" s="896">
        <v>684</v>
      </c>
      <c r="BG1470" s="896">
        <v>0</v>
      </c>
      <c r="BH1470" s="896">
        <v>0</v>
      </c>
      <c r="BI1470" s="896">
        <v>684</v>
      </c>
      <c r="BJ1470" s="896" t="s">
        <v>922</v>
      </c>
      <c r="BK1470" s="896">
        <v>0</v>
      </c>
      <c r="BL1470" s="896"/>
      <c r="BM1470" s="896"/>
      <c r="BN1470" s="896" t="s">
        <v>308</v>
      </c>
      <c r="BO1470" s="896" t="s">
        <v>308</v>
      </c>
      <c r="BP1470" s="896" t="s">
        <v>308</v>
      </c>
      <c r="BQ1470" s="896" t="s">
        <v>308</v>
      </c>
      <c r="BR1470" s="896"/>
      <c r="BS1470" s="896" t="s">
        <v>397</v>
      </c>
      <c r="BT1470" s="896"/>
      <c r="BU1470" s="896" t="s">
        <v>579</v>
      </c>
      <c r="BV1470" s="896"/>
      <c r="BW1470" s="896"/>
      <c r="BX1470" s="896"/>
      <c r="BY1470" s="896"/>
      <c r="BZ1470" s="896"/>
      <c r="CA1470" s="896"/>
      <c r="CB1470" s="896"/>
      <c r="CC1470" s="896"/>
      <c r="CD1470" s="896"/>
      <c r="CE1470" s="896"/>
      <c r="CF1470" s="896"/>
      <c r="CG1470" s="896"/>
      <c r="CH1470" s="896"/>
      <c r="CI1470" s="896"/>
      <c r="CJ1470" s="896"/>
      <c r="CK1470" s="867"/>
      <c r="CL1470" s="867" t="s">
        <v>397</v>
      </c>
      <c r="CM1470" s="867" t="s">
        <v>397</v>
      </c>
      <c r="CN1470" s="867" t="s">
        <v>397</v>
      </c>
      <c r="CO1470" s="867" t="s">
        <v>397</v>
      </c>
      <c r="CP1470" s="867">
        <v>684</v>
      </c>
      <c r="CQ1470" s="773">
        <v>684</v>
      </c>
      <c r="CR1470" s="772">
        <v>684</v>
      </c>
      <c r="CS1470" s="869"/>
      <c r="CT1470" s="782" t="s">
        <v>308</v>
      </c>
      <c r="CU1470" s="783" t="s">
        <v>308</v>
      </c>
      <c r="CV1470" s="776"/>
      <c r="CW1470" s="776"/>
      <c r="CX1470" s="782">
        <v>46254</v>
      </c>
      <c r="CY1470" s="870">
        <v>0</v>
      </c>
      <c r="CZ1470" s="870" t="s">
        <v>308</v>
      </c>
      <c r="DA1470" s="871">
        <v>0</v>
      </c>
      <c r="DB1470" s="871">
        <v>0</v>
      </c>
      <c r="DC1470" s="871">
        <v>0</v>
      </c>
      <c r="DD1470" s="871" t="s">
        <v>308</v>
      </c>
      <c r="DE1470" s="871" t="s">
        <v>308</v>
      </c>
      <c r="DF1470" s="871" t="s">
        <v>308</v>
      </c>
      <c r="DG1470" s="871" t="s">
        <v>308</v>
      </c>
      <c r="DH1470" s="872">
        <v>0</v>
      </c>
      <c r="DI1470" s="776" t="s">
        <v>390</v>
      </c>
      <c r="DJ1470" s="776" t="s">
        <v>390</v>
      </c>
      <c r="DK1470" s="776" t="s">
        <v>397</v>
      </c>
      <c r="DL1470" s="776" t="s">
        <v>390</v>
      </c>
      <c r="DM1470" s="776">
        <v>46283</v>
      </c>
      <c r="DN1470" s="776">
        <v>46283</v>
      </c>
      <c r="DO1470" s="873">
        <v>0</v>
      </c>
      <c r="DP1470" s="776">
        <v>46304</v>
      </c>
      <c r="DQ1470" s="776">
        <v>46304</v>
      </c>
      <c r="DR1470" s="776">
        <v>46304</v>
      </c>
      <c r="DS1470" s="872">
        <v>46304</v>
      </c>
      <c r="DT1470" s="752">
        <v>46304</v>
      </c>
      <c r="DU1470" s="753">
        <v>-11</v>
      </c>
      <c r="DV1470" s="753" t="s">
        <v>308</v>
      </c>
      <c r="DW1470" s="754">
        <v>46290</v>
      </c>
      <c r="DX1470" s="755">
        <v>46293</v>
      </c>
      <c r="DY1470" s="754" t="e">
        <v>#VALUE!</v>
      </c>
      <c r="DZ1470" s="754" t="e">
        <v>#VALUE!</v>
      </c>
      <c r="EA1470" s="754">
        <v>0</v>
      </c>
      <c r="EB1470" s="754">
        <v>0</v>
      </c>
      <c r="HA1470" s="756" t="s">
        <v>397</v>
      </c>
      <c r="HB1470" s="756" t="s">
        <v>397</v>
      </c>
      <c r="HC1470" s="756" t="s">
        <v>397</v>
      </c>
      <c r="HD1470" s="756" t="s">
        <v>397</v>
      </c>
      <c r="HE1470" s="756" t="s">
        <v>397</v>
      </c>
      <c r="HF1470" s="756" t="s">
        <v>397</v>
      </c>
      <c r="HG1470" s="756" t="s">
        <v>397</v>
      </c>
      <c r="HH1470" s="756" t="s">
        <v>397</v>
      </c>
      <c r="HI1470" s="756" t="s">
        <v>397</v>
      </c>
      <c r="HJ1470" s="756" t="s">
        <v>397</v>
      </c>
      <c r="HK1470"/>
      <c r="HL1470"/>
      <c r="HM1470"/>
      <c r="HN1470" s="756" t="str">
        <f t="shared" si="49"/>
        <v>AUTO PRINT</v>
      </c>
      <c r="HO1470"/>
      <c r="HP1470" s="757" t="s">
        <v>572</v>
      </c>
      <c r="HQ1470" s="757" t="s">
        <v>572</v>
      </c>
      <c r="HR1470" s="757" t="s">
        <v>572</v>
      </c>
      <c r="HS1470"/>
      <c r="HW1470" s="758"/>
      <c r="HX1470"/>
      <c r="HY1470" s="759" t="s">
        <v>572</v>
      </c>
      <c r="HZ1470" s="759" t="s">
        <v>572</v>
      </c>
      <c r="IA1470" s="759" t="s">
        <v>572</v>
      </c>
      <c r="IC1470" s="760" t="s">
        <v>572</v>
      </c>
      <c r="ID1470" s="760" t="s">
        <v>572</v>
      </c>
      <c r="IE1470" s="760" t="s">
        <v>572</v>
      </c>
      <c r="IF1470" s="761" t="s">
        <v>572</v>
      </c>
      <c r="IG1470" s="619" t="str">
        <f t="shared" si="50"/>
        <v>IN HOUSE (MANUAL)</v>
      </c>
      <c r="II1470" s="761" t="s">
        <v>572</v>
      </c>
      <c r="IK1470" s="761" t="str">
        <f>IFERROR(VLOOKUP($M1470,#REF!,13,0),"IN HOUSE (MANUAL)")</f>
        <v>IN HOUSE (MANUAL)</v>
      </c>
      <c r="IM1470" s="760" t="s">
        <v>922</v>
      </c>
      <c r="IN1470" s="760" t="s">
        <v>922</v>
      </c>
      <c r="IO1470" s="760">
        <v>684</v>
      </c>
      <c r="IQ1470" s="760" t="s">
        <v>572</v>
      </c>
      <c r="IR1470" s="760" t="s">
        <v>572</v>
      </c>
      <c r="IT1470" s="760" t="s">
        <v>572</v>
      </c>
      <c r="IV1470" s="760" t="s">
        <v>572</v>
      </c>
      <c r="IW1470" s="760" t="s">
        <v>572</v>
      </c>
      <c r="IY1470" s="760" t="s">
        <v>572</v>
      </c>
      <c r="IZ1470" s="760" t="s">
        <v>572</v>
      </c>
      <c r="JB1470" s="760" t="s">
        <v>572</v>
      </c>
      <c r="JC1470" s="760" t="s">
        <v>572</v>
      </c>
      <c r="JE1470" s="760" t="s">
        <v>572</v>
      </c>
      <c r="JF1470" s="760" t="s">
        <v>572</v>
      </c>
    </row>
    <row r="1471" spans="1:266" ht="16.5" customHeight="1" x14ac:dyDescent="0.35">
      <c r="A1471" s="618" t="s">
        <v>2838</v>
      </c>
      <c r="B1471" s="730">
        <v>92</v>
      </c>
      <c r="C1471" s="730" t="s">
        <v>2798</v>
      </c>
      <c r="D1471" s="730" t="s">
        <v>2798</v>
      </c>
      <c r="E1471" s="730">
        <v>25</v>
      </c>
      <c r="F1471" s="731" t="s">
        <v>574</v>
      </c>
      <c r="G1471" s="732">
        <v>1</v>
      </c>
      <c r="H1471" s="826">
        <v>46232</v>
      </c>
      <c r="I1471" s="730">
        <v>40</v>
      </c>
      <c r="J1471" s="730" t="s">
        <v>308</v>
      </c>
      <c r="K1471" s="730">
        <v>41</v>
      </c>
      <c r="L1471" s="730" t="s">
        <v>2839</v>
      </c>
      <c r="M1471" s="772" t="s">
        <v>2838</v>
      </c>
      <c r="N1471" s="772">
        <v>0</v>
      </c>
      <c r="O1471" s="772" t="s">
        <v>390</v>
      </c>
      <c r="P1471" s="772">
        <v>0</v>
      </c>
      <c r="Q1471" s="772">
        <v>0</v>
      </c>
      <c r="R1471" s="772" t="s">
        <v>2834</v>
      </c>
      <c r="S1471" s="772" t="s">
        <v>308</v>
      </c>
      <c r="T1471" s="772" t="s">
        <v>2840</v>
      </c>
      <c r="U1471" s="772">
        <v>373</v>
      </c>
      <c r="V1471" s="772" t="s">
        <v>308</v>
      </c>
      <c r="W1471" s="772"/>
      <c r="X1471" s="772"/>
      <c r="Y1471" s="773">
        <v>0</v>
      </c>
      <c r="Z1471" s="773">
        <v>540</v>
      </c>
      <c r="AA1471" s="772" t="s">
        <v>45</v>
      </c>
      <c r="AB1471" s="772" t="s">
        <v>863</v>
      </c>
      <c r="AC1471" s="772" t="s">
        <v>589</v>
      </c>
      <c r="AD1471" s="772">
        <v>540</v>
      </c>
      <c r="AE1471" s="864">
        <v>540</v>
      </c>
      <c r="AF1471" s="774">
        <v>46282</v>
      </c>
      <c r="AG1471" s="777"/>
      <c r="AH1471" s="777"/>
      <c r="AI1471" s="777" t="s">
        <v>308</v>
      </c>
      <c r="AJ1471" s="778">
        <v>23</v>
      </c>
      <c r="AK1471" s="779"/>
      <c r="AL1471" s="778"/>
      <c r="AM1471" s="780">
        <v>0</v>
      </c>
      <c r="AN1471" s="780"/>
      <c r="AO1471" s="780">
        <v>540</v>
      </c>
      <c r="AP1471" s="780"/>
      <c r="AQ1471" s="780"/>
      <c r="AR1471" s="780"/>
      <c r="AS1471" s="780"/>
      <c r="AT1471" s="780"/>
      <c r="AU1471" s="780"/>
      <c r="AV1471" s="780"/>
      <c r="AW1471" s="780"/>
      <c r="AX1471" s="780"/>
      <c r="AY1471" s="780"/>
      <c r="AZ1471" s="780"/>
      <c r="BA1471" s="780"/>
      <c r="BB1471" s="780">
        <v>0</v>
      </c>
      <c r="BC1471" s="780">
        <v>540</v>
      </c>
      <c r="BD1471" s="780">
        <v>0</v>
      </c>
      <c r="BE1471" s="780">
        <v>0</v>
      </c>
      <c r="BF1471" s="780">
        <v>540</v>
      </c>
      <c r="BG1471" s="780">
        <v>0</v>
      </c>
      <c r="BH1471" s="780">
        <v>0</v>
      </c>
      <c r="BI1471" s="780">
        <v>540</v>
      </c>
      <c r="BJ1471" s="780" t="s">
        <v>922</v>
      </c>
      <c r="BK1471" s="780">
        <v>0</v>
      </c>
      <c r="BL1471" s="780"/>
      <c r="BM1471" s="780"/>
      <c r="BN1471" s="780" t="s">
        <v>308</v>
      </c>
      <c r="BO1471" s="780" t="s">
        <v>308</v>
      </c>
      <c r="BP1471" s="780" t="s">
        <v>308</v>
      </c>
      <c r="BQ1471" s="780" t="s">
        <v>308</v>
      </c>
      <c r="BR1471" s="780"/>
      <c r="BS1471" s="780" t="s">
        <v>397</v>
      </c>
      <c r="BT1471" s="780"/>
      <c r="BU1471" s="780" t="s">
        <v>579</v>
      </c>
      <c r="BV1471" s="780"/>
      <c r="BW1471" s="780"/>
      <c r="BX1471" s="780"/>
      <c r="BY1471" s="780"/>
      <c r="BZ1471" s="780"/>
      <c r="CA1471" s="780"/>
      <c r="CB1471" s="780"/>
      <c r="CC1471" s="780"/>
      <c r="CD1471" s="780"/>
      <c r="CE1471" s="780"/>
      <c r="CF1471" s="780"/>
      <c r="CG1471" s="780"/>
      <c r="CH1471" s="780"/>
      <c r="CI1471" s="780"/>
      <c r="CJ1471" s="780"/>
      <c r="CK1471" s="773"/>
      <c r="CL1471" s="773" t="s">
        <v>397</v>
      </c>
      <c r="CM1471" s="773" t="s">
        <v>397</v>
      </c>
      <c r="CN1471" s="773" t="s">
        <v>397</v>
      </c>
      <c r="CO1471" s="773" t="s">
        <v>397</v>
      </c>
      <c r="CP1471" s="773">
        <v>540</v>
      </c>
      <c r="CQ1471" s="773">
        <v>540</v>
      </c>
      <c r="CR1471" s="772">
        <v>540</v>
      </c>
      <c r="CS1471" s="898"/>
      <c r="CT1471" s="865" t="s">
        <v>308</v>
      </c>
      <c r="CU1471" s="900" t="s">
        <v>308</v>
      </c>
      <c r="CV1471" s="774"/>
      <c r="CW1471" s="774"/>
      <c r="CX1471" s="865">
        <v>46282</v>
      </c>
      <c r="CY1471" s="784" t="s">
        <v>2841</v>
      </c>
      <c r="CZ1471" s="784">
        <v>0</v>
      </c>
      <c r="DA1471" s="785">
        <v>46258</v>
      </c>
      <c r="DB1471" s="785" t="s">
        <v>615</v>
      </c>
      <c r="DC1471" s="785" t="s">
        <v>2842</v>
      </c>
      <c r="DD1471" s="785">
        <v>0</v>
      </c>
      <c r="DE1471" s="785">
        <v>0</v>
      </c>
      <c r="DF1471" s="785">
        <v>0</v>
      </c>
      <c r="DG1471" s="785">
        <v>0</v>
      </c>
      <c r="DH1471" s="786">
        <v>0</v>
      </c>
      <c r="DI1471" s="774" t="s">
        <v>390</v>
      </c>
      <c r="DJ1471" s="774" t="s">
        <v>390</v>
      </c>
      <c r="DK1471" s="774" t="s">
        <v>397</v>
      </c>
      <c r="DL1471" s="774" t="s">
        <v>390</v>
      </c>
      <c r="DM1471" s="774">
        <v>46288</v>
      </c>
      <c r="DN1471" s="774">
        <v>46288</v>
      </c>
      <c r="DO1471" s="787">
        <v>0</v>
      </c>
      <c r="DP1471" s="774">
        <v>46304</v>
      </c>
      <c r="DQ1471" s="776">
        <v>46304</v>
      </c>
      <c r="DR1471" s="774">
        <v>46304</v>
      </c>
      <c r="DS1471" s="786">
        <v>46304</v>
      </c>
      <c r="DT1471" s="752">
        <v>46304</v>
      </c>
      <c r="DU1471" s="753">
        <v>-10</v>
      </c>
      <c r="DV1471" s="753" t="s">
        <v>308</v>
      </c>
      <c r="DW1471" s="754">
        <v>46293</v>
      </c>
      <c r="DX1471" s="755">
        <v>46294</v>
      </c>
      <c r="DY1471" s="754" t="e">
        <v>#VALUE!</v>
      </c>
      <c r="DZ1471" s="754" t="e">
        <v>#VALUE!</v>
      </c>
      <c r="EA1471" s="754">
        <v>0</v>
      </c>
      <c r="EB1471" s="754">
        <v>0</v>
      </c>
      <c r="HA1471" s="756" t="s">
        <v>397</v>
      </c>
      <c r="HB1471" s="756" t="s">
        <v>397</v>
      </c>
      <c r="HC1471" s="756" t="s">
        <v>397</v>
      </c>
      <c r="HD1471" s="756" t="s">
        <v>397</v>
      </c>
      <c r="HE1471" s="756" t="s">
        <v>397</v>
      </c>
      <c r="HF1471" s="756" t="s">
        <v>397</v>
      </c>
      <c r="HG1471" s="756" t="s">
        <v>397</v>
      </c>
      <c r="HH1471" s="756" t="s">
        <v>397</v>
      </c>
      <c r="HI1471" s="756" t="s">
        <v>397</v>
      </c>
      <c r="HJ1471" s="756" t="s">
        <v>397</v>
      </c>
      <c r="HK1471"/>
      <c r="HL1471"/>
      <c r="HM1471"/>
      <c r="HN1471" s="756" t="str">
        <f t="shared" si="49"/>
        <v>AUTO PRINT</v>
      </c>
      <c r="HO1471"/>
      <c r="HP1471" s="757" t="s">
        <v>572</v>
      </c>
      <c r="HQ1471" s="757" t="s">
        <v>572</v>
      </c>
      <c r="HR1471" s="757" t="s">
        <v>572</v>
      </c>
      <c r="HS1471"/>
      <c r="HW1471" s="758"/>
      <c r="HX1471"/>
      <c r="HY1471" s="759" t="s">
        <v>572</v>
      </c>
      <c r="HZ1471" s="759" t="s">
        <v>572</v>
      </c>
      <c r="IA1471" s="759" t="s">
        <v>572</v>
      </c>
      <c r="IC1471" s="760" t="s">
        <v>572</v>
      </c>
      <c r="ID1471" s="760" t="s">
        <v>572</v>
      </c>
      <c r="IE1471" s="760" t="s">
        <v>572</v>
      </c>
      <c r="IF1471" s="761" t="s">
        <v>572</v>
      </c>
      <c r="IG1471" s="619" t="str">
        <f t="shared" si="50"/>
        <v>IN HOUSE (MANUAL)</v>
      </c>
      <c r="II1471" s="761" t="s">
        <v>572</v>
      </c>
      <c r="IK1471" s="761" t="str">
        <f>IFERROR(VLOOKUP($M1471,#REF!,13,0),"IN HOUSE (MANUAL)")</f>
        <v>IN HOUSE (MANUAL)</v>
      </c>
      <c r="IM1471" s="760" t="s">
        <v>922</v>
      </c>
      <c r="IN1471" s="760" t="s">
        <v>922</v>
      </c>
      <c r="IO1471" s="760">
        <v>540</v>
      </c>
      <c r="IQ1471" s="760" t="s">
        <v>572</v>
      </c>
      <c r="IR1471" s="760" t="s">
        <v>572</v>
      </c>
      <c r="IT1471" s="760" t="s">
        <v>572</v>
      </c>
      <c r="IV1471" s="760" t="s">
        <v>572</v>
      </c>
      <c r="IW1471" s="760" t="s">
        <v>572</v>
      </c>
      <c r="IY1471" s="760" t="s">
        <v>572</v>
      </c>
      <c r="IZ1471" s="760" t="s">
        <v>572</v>
      </c>
      <c r="JB1471" s="760" t="s">
        <v>572</v>
      </c>
      <c r="JC1471" s="760" t="s">
        <v>572</v>
      </c>
      <c r="JE1471" s="760" t="s">
        <v>572</v>
      </c>
      <c r="JF1471" s="760" t="s">
        <v>572</v>
      </c>
    </row>
    <row r="1472" spans="1:266" ht="17.25" customHeight="1" x14ac:dyDescent="0.35">
      <c r="A1472" s="618" t="s">
        <v>2843</v>
      </c>
      <c r="B1472" s="730">
        <v>93</v>
      </c>
      <c r="C1472" s="730" t="s">
        <v>2798</v>
      </c>
      <c r="D1472" s="730" t="s">
        <v>2798</v>
      </c>
      <c r="E1472" s="730">
        <v>25</v>
      </c>
      <c r="F1472" s="731" t="s">
        <v>574</v>
      </c>
      <c r="G1472" s="732">
        <v>1</v>
      </c>
      <c r="H1472" s="826">
        <v>46232</v>
      </c>
      <c r="I1472" s="730">
        <v>40</v>
      </c>
      <c r="J1472" s="730" t="s">
        <v>308</v>
      </c>
      <c r="K1472" s="730">
        <v>41</v>
      </c>
      <c r="L1472" s="730" t="s">
        <v>2844</v>
      </c>
      <c r="M1472" s="772" t="s">
        <v>2843</v>
      </c>
      <c r="N1472" s="772">
        <v>0</v>
      </c>
      <c r="O1472" s="772" t="s">
        <v>390</v>
      </c>
      <c r="P1472" s="772">
        <v>0</v>
      </c>
      <c r="Q1472" s="772">
        <v>0</v>
      </c>
      <c r="R1472" s="772" t="s">
        <v>2834</v>
      </c>
      <c r="S1472" s="772" t="s">
        <v>308</v>
      </c>
      <c r="T1472" s="772" t="s">
        <v>2845</v>
      </c>
      <c r="U1472" s="772">
        <v>373</v>
      </c>
      <c r="V1472" s="772" t="s">
        <v>308</v>
      </c>
      <c r="W1472" s="772"/>
      <c r="X1472" s="772"/>
      <c r="Y1472" s="773">
        <v>0</v>
      </c>
      <c r="Z1472" s="773">
        <v>1212</v>
      </c>
      <c r="AA1472" s="772" t="s">
        <v>45</v>
      </c>
      <c r="AB1472" s="772" t="s">
        <v>863</v>
      </c>
      <c r="AC1472" s="772" t="s">
        <v>812</v>
      </c>
      <c r="AD1472" s="772">
        <v>1212</v>
      </c>
      <c r="AE1472" s="864">
        <v>1212</v>
      </c>
      <c r="AF1472" s="774">
        <v>46276</v>
      </c>
      <c r="AG1472" s="777"/>
      <c r="AH1472" s="777"/>
      <c r="AI1472" s="777" t="s">
        <v>308</v>
      </c>
      <c r="AJ1472" s="778">
        <v>24</v>
      </c>
      <c r="AK1472" s="779"/>
      <c r="AL1472" s="778"/>
      <c r="AM1472" s="780">
        <v>0</v>
      </c>
      <c r="AN1472" s="780"/>
      <c r="AO1472" s="780">
        <v>1212</v>
      </c>
      <c r="AP1472" s="780"/>
      <c r="AQ1472" s="780"/>
      <c r="AR1472" s="780"/>
      <c r="AS1472" s="780"/>
      <c r="AT1472" s="780"/>
      <c r="AU1472" s="780"/>
      <c r="AV1472" s="780"/>
      <c r="AW1472" s="780"/>
      <c r="AX1472" s="780"/>
      <c r="AY1472" s="780"/>
      <c r="AZ1472" s="780"/>
      <c r="BA1472" s="780"/>
      <c r="BB1472" s="780">
        <v>0</v>
      </c>
      <c r="BC1472" s="780">
        <v>1212</v>
      </c>
      <c r="BD1472" s="780">
        <v>0</v>
      </c>
      <c r="BE1472" s="780">
        <v>0</v>
      </c>
      <c r="BF1472" s="780">
        <v>1212</v>
      </c>
      <c r="BG1472" s="780">
        <v>0</v>
      </c>
      <c r="BH1472" s="780">
        <v>0</v>
      </c>
      <c r="BI1472" s="780">
        <v>1212</v>
      </c>
      <c r="BJ1472" s="780" t="s">
        <v>922</v>
      </c>
      <c r="BK1472" s="780">
        <v>0</v>
      </c>
      <c r="BL1472" s="780"/>
      <c r="BM1472" s="780"/>
      <c r="BN1472" s="780" t="s">
        <v>308</v>
      </c>
      <c r="BO1472" s="780" t="s">
        <v>308</v>
      </c>
      <c r="BP1472" s="780" t="s">
        <v>308</v>
      </c>
      <c r="BQ1472" s="780" t="s">
        <v>308</v>
      </c>
      <c r="BR1472" s="780"/>
      <c r="BS1472" s="780" t="s">
        <v>397</v>
      </c>
      <c r="BT1472" s="780"/>
      <c r="BU1472" s="780" t="s">
        <v>579</v>
      </c>
      <c r="BV1472" s="780"/>
      <c r="BW1472" s="780"/>
      <c r="BX1472" s="780"/>
      <c r="BY1472" s="780"/>
      <c r="BZ1472" s="780"/>
      <c r="CA1472" s="780"/>
      <c r="CB1472" s="780"/>
      <c r="CC1472" s="780"/>
      <c r="CD1472" s="780"/>
      <c r="CE1472" s="780"/>
      <c r="CF1472" s="780"/>
      <c r="CG1472" s="780"/>
      <c r="CH1472" s="780"/>
      <c r="CI1472" s="780"/>
      <c r="CJ1472" s="780"/>
      <c r="CK1472" s="773"/>
      <c r="CL1472" s="773" t="s">
        <v>397</v>
      </c>
      <c r="CM1472" s="773" t="s">
        <v>397</v>
      </c>
      <c r="CN1472" s="773" t="s">
        <v>397</v>
      </c>
      <c r="CO1472" s="773" t="s">
        <v>397</v>
      </c>
      <c r="CP1472" s="773">
        <v>1212</v>
      </c>
      <c r="CQ1472" s="773">
        <v>1212</v>
      </c>
      <c r="CR1472" s="772">
        <v>1212</v>
      </c>
      <c r="CS1472" s="898"/>
      <c r="CT1472" s="865" t="s">
        <v>308</v>
      </c>
      <c r="CU1472" s="900" t="s">
        <v>308</v>
      </c>
      <c r="CV1472" s="774"/>
      <c r="CW1472" s="774"/>
      <c r="CX1472" s="865">
        <v>46282</v>
      </c>
      <c r="CY1472" s="784" t="s">
        <v>1594</v>
      </c>
      <c r="CZ1472" s="784">
        <v>0</v>
      </c>
      <c r="DA1472" s="785">
        <v>46258</v>
      </c>
      <c r="DB1472" s="785" t="s">
        <v>615</v>
      </c>
      <c r="DC1472" s="785" t="s">
        <v>2842</v>
      </c>
      <c r="DD1472" s="785">
        <v>0</v>
      </c>
      <c r="DE1472" s="785">
        <v>0</v>
      </c>
      <c r="DF1472" s="785">
        <v>0</v>
      </c>
      <c r="DG1472" s="785">
        <v>0</v>
      </c>
      <c r="DH1472" s="786">
        <v>0</v>
      </c>
      <c r="DI1472" s="774" t="s">
        <v>390</v>
      </c>
      <c r="DJ1472" s="774" t="s">
        <v>390</v>
      </c>
      <c r="DK1472" s="774" t="s">
        <v>397</v>
      </c>
      <c r="DL1472" s="774">
        <v>46276</v>
      </c>
      <c r="DM1472" s="774">
        <v>46286</v>
      </c>
      <c r="DN1472" s="774">
        <v>46286</v>
      </c>
      <c r="DO1472" s="787">
        <v>0</v>
      </c>
      <c r="DP1472" s="774">
        <v>46304</v>
      </c>
      <c r="DQ1472" s="776">
        <v>46304</v>
      </c>
      <c r="DR1472" s="774">
        <v>46304</v>
      </c>
      <c r="DS1472" s="786">
        <v>46304</v>
      </c>
      <c r="DT1472" s="752">
        <v>46304</v>
      </c>
      <c r="DU1472" s="753">
        <v>-8</v>
      </c>
      <c r="DV1472" s="753" t="s">
        <v>308</v>
      </c>
      <c r="DW1472" s="754">
        <v>46294</v>
      </c>
      <c r="DX1472" s="755">
        <v>46296</v>
      </c>
      <c r="DY1472" s="754" t="e">
        <v>#VALUE!</v>
      </c>
      <c r="DZ1472" s="754" t="e">
        <v>#VALUE!</v>
      </c>
      <c r="EA1472" s="754">
        <v>0</v>
      </c>
      <c r="EB1472" s="754">
        <v>0</v>
      </c>
      <c r="HA1472" s="756" t="s">
        <v>397</v>
      </c>
      <c r="HB1472" s="756" t="s">
        <v>397</v>
      </c>
      <c r="HC1472" s="756" t="s">
        <v>397</v>
      </c>
      <c r="HD1472" s="756" t="s">
        <v>397</v>
      </c>
      <c r="HE1472" s="756" t="s">
        <v>397</v>
      </c>
      <c r="HF1472" s="756" t="s">
        <v>397</v>
      </c>
      <c r="HG1472" s="756" t="s">
        <v>397</v>
      </c>
      <c r="HH1472" s="756" t="s">
        <v>397</v>
      </c>
      <c r="HI1472" s="756" t="s">
        <v>397</v>
      </c>
      <c r="HJ1472" s="756" t="s">
        <v>397</v>
      </c>
      <c r="HK1472"/>
      <c r="HL1472"/>
      <c r="HM1472"/>
      <c r="HN1472" s="756" t="str">
        <f t="shared" si="49"/>
        <v>AUTO PRINT</v>
      </c>
      <c r="HO1472"/>
      <c r="HP1472" s="757" t="s">
        <v>572</v>
      </c>
      <c r="HQ1472" s="757" t="s">
        <v>572</v>
      </c>
      <c r="HR1472" s="757" t="s">
        <v>572</v>
      </c>
      <c r="HS1472"/>
      <c r="HW1472" s="758"/>
      <c r="HX1472"/>
      <c r="HY1472" s="759" t="s">
        <v>572</v>
      </c>
      <c r="HZ1472" s="759" t="s">
        <v>572</v>
      </c>
      <c r="IA1472" s="759" t="s">
        <v>572</v>
      </c>
      <c r="IC1472" s="760" t="s">
        <v>572</v>
      </c>
      <c r="ID1472" s="760" t="s">
        <v>572</v>
      </c>
      <c r="IE1472" s="760" t="s">
        <v>572</v>
      </c>
      <c r="IF1472" s="761" t="s">
        <v>572</v>
      </c>
      <c r="IG1472" s="619" t="str">
        <f t="shared" si="50"/>
        <v>IN HOUSE (MANUAL)</v>
      </c>
      <c r="II1472" s="761" t="s">
        <v>572</v>
      </c>
      <c r="IK1472" s="761" t="str">
        <f>IFERROR(VLOOKUP($M1472,#REF!,13,0),"IN HOUSE (MANUAL)")</f>
        <v>IN HOUSE (MANUAL)</v>
      </c>
      <c r="IM1472" s="760" t="s">
        <v>922</v>
      </c>
      <c r="IN1472" s="760" t="s">
        <v>922</v>
      </c>
      <c r="IO1472" s="760">
        <v>1212</v>
      </c>
      <c r="IQ1472" s="760" t="s">
        <v>572</v>
      </c>
      <c r="IR1472" s="760" t="s">
        <v>572</v>
      </c>
      <c r="IT1472" s="760" t="s">
        <v>572</v>
      </c>
      <c r="IV1472" s="760" t="s">
        <v>572</v>
      </c>
      <c r="IW1472" s="760" t="s">
        <v>572</v>
      </c>
      <c r="IY1472" s="760" t="s">
        <v>572</v>
      </c>
      <c r="IZ1472" s="760" t="s">
        <v>572</v>
      </c>
      <c r="JB1472" s="760" t="s">
        <v>572</v>
      </c>
      <c r="JC1472" s="760" t="s">
        <v>572</v>
      </c>
      <c r="JE1472" s="760" t="s">
        <v>572</v>
      </c>
      <c r="JF1472" s="760" t="s">
        <v>572</v>
      </c>
    </row>
    <row r="1473" spans="1:266" ht="17.25" customHeight="1" x14ac:dyDescent="0.35">
      <c r="A1473" s="618" t="s">
        <v>2846</v>
      </c>
      <c r="B1473" s="730">
        <v>94</v>
      </c>
      <c r="C1473" s="730" t="s">
        <v>2798</v>
      </c>
      <c r="D1473" s="730" t="s">
        <v>2798</v>
      </c>
      <c r="E1473" s="730">
        <v>25</v>
      </c>
      <c r="F1473" s="731" t="s">
        <v>574</v>
      </c>
      <c r="G1473" s="732">
        <v>1</v>
      </c>
      <c r="H1473" s="826">
        <v>46232</v>
      </c>
      <c r="I1473" s="730">
        <v>40</v>
      </c>
      <c r="J1473" s="730" t="s">
        <v>308</v>
      </c>
      <c r="K1473" s="730">
        <v>42</v>
      </c>
      <c r="L1473" s="730" t="s">
        <v>2847</v>
      </c>
      <c r="M1473" s="772" t="s">
        <v>2846</v>
      </c>
      <c r="N1473" s="772">
        <v>0</v>
      </c>
      <c r="O1473" s="772" t="s">
        <v>390</v>
      </c>
      <c r="P1473" s="772">
        <v>0</v>
      </c>
      <c r="Q1473" s="772">
        <v>0</v>
      </c>
      <c r="R1473" s="772" t="s">
        <v>2834</v>
      </c>
      <c r="S1473" s="772" t="s">
        <v>308</v>
      </c>
      <c r="T1473" s="772" t="s">
        <v>2848</v>
      </c>
      <c r="U1473" s="772">
        <v>373</v>
      </c>
      <c r="V1473" s="772" t="s">
        <v>308</v>
      </c>
      <c r="W1473" s="772"/>
      <c r="X1473" s="772"/>
      <c r="Y1473" s="773"/>
      <c r="Z1473" s="773"/>
      <c r="AA1473" s="772" t="s">
        <v>45</v>
      </c>
      <c r="AB1473" s="772" t="s">
        <v>863</v>
      </c>
      <c r="AC1473" s="772" t="s">
        <v>589</v>
      </c>
      <c r="AD1473" s="772">
        <v>168</v>
      </c>
      <c r="AE1473" s="864">
        <v>168</v>
      </c>
      <c r="AF1473" s="774">
        <v>46282</v>
      </c>
      <c r="AG1473" s="777"/>
      <c r="AH1473" s="777"/>
      <c r="AI1473" s="777" t="s">
        <v>308</v>
      </c>
      <c r="AJ1473" s="778">
        <v>25</v>
      </c>
      <c r="AK1473" s="779"/>
      <c r="AL1473" s="778"/>
      <c r="AM1473" s="780">
        <v>0</v>
      </c>
      <c r="AN1473" s="780"/>
      <c r="AO1473" s="780">
        <v>168</v>
      </c>
      <c r="AP1473" s="780"/>
      <c r="AQ1473" s="780"/>
      <c r="AR1473" s="780"/>
      <c r="AS1473" s="780"/>
      <c r="AT1473" s="780"/>
      <c r="AU1473" s="780"/>
      <c r="AV1473" s="780"/>
      <c r="AW1473" s="780"/>
      <c r="AX1473" s="780"/>
      <c r="AY1473" s="780"/>
      <c r="AZ1473" s="780"/>
      <c r="BA1473" s="780"/>
      <c r="BB1473" s="780">
        <v>0</v>
      </c>
      <c r="BC1473" s="780">
        <v>168</v>
      </c>
      <c r="BD1473" s="780">
        <v>0</v>
      </c>
      <c r="BE1473" s="780">
        <v>0</v>
      </c>
      <c r="BF1473" s="780">
        <v>168</v>
      </c>
      <c r="BG1473" s="780">
        <v>0</v>
      </c>
      <c r="BH1473" s="780">
        <v>0</v>
      </c>
      <c r="BI1473" s="780">
        <v>168</v>
      </c>
      <c r="BJ1473" s="780"/>
      <c r="BK1473" s="780">
        <v>0</v>
      </c>
      <c r="BL1473" s="780"/>
      <c r="BM1473" s="780"/>
      <c r="BN1473" s="780" t="s">
        <v>308</v>
      </c>
      <c r="BO1473" s="780" t="s">
        <v>308</v>
      </c>
      <c r="BP1473" s="780" t="s">
        <v>308</v>
      </c>
      <c r="BQ1473" s="780" t="s">
        <v>308</v>
      </c>
      <c r="BR1473" s="780"/>
      <c r="BS1473" s="780" t="s">
        <v>397</v>
      </c>
      <c r="BT1473" s="780"/>
      <c r="BU1473" s="780" t="s">
        <v>579</v>
      </c>
      <c r="BV1473" s="780"/>
      <c r="BW1473" s="780"/>
      <c r="BX1473" s="780"/>
      <c r="BY1473" s="780"/>
      <c r="BZ1473" s="780"/>
      <c r="CA1473" s="780"/>
      <c r="CB1473" s="780"/>
      <c r="CC1473" s="780"/>
      <c r="CD1473" s="780"/>
      <c r="CE1473" s="780"/>
      <c r="CF1473" s="780"/>
      <c r="CG1473" s="780"/>
      <c r="CH1473" s="780"/>
      <c r="CI1473" s="780"/>
      <c r="CJ1473" s="780"/>
      <c r="CK1473" s="773"/>
      <c r="CL1473" s="773" t="s">
        <v>397</v>
      </c>
      <c r="CM1473" s="773" t="s">
        <v>397</v>
      </c>
      <c r="CN1473" s="773" t="s">
        <v>397</v>
      </c>
      <c r="CO1473" s="773" t="s">
        <v>397</v>
      </c>
      <c r="CP1473" s="773">
        <v>168</v>
      </c>
      <c r="CQ1473" s="773">
        <v>168</v>
      </c>
      <c r="CR1473" s="772">
        <v>168</v>
      </c>
      <c r="CS1473" s="898"/>
      <c r="CT1473" s="865" t="s">
        <v>308</v>
      </c>
      <c r="CU1473" s="900" t="s">
        <v>308</v>
      </c>
      <c r="CV1473" s="774"/>
      <c r="CW1473" s="774"/>
      <c r="CX1473" s="865">
        <v>46282</v>
      </c>
      <c r="CY1473" s="784" t="s">
        <v>2841</v>
      </c>
      <c r="CZ1473" s="784">
        <v>0</v>
      </c>
      <c r="DA1473" s="785">
        <v>46258</v>
      </c>
      <c r="DB1473" s="785" t="s">
        <v>615</v>
      </c>
      <c r="DC1473" s="785" t="s">
        <v>2842</v>
      </c>
      <c r="DD1473" s="785">
        <v>0</v>
      </c>
      <c r="DE1473" s="785">
        <v>0</v>
      </c>
      <c r="DF1473" s="785">
        <v>0</v>
      </c>
      <c r="DG1473" s="785">
        <v>0</v>
      </c>
      <c r="DH1473" s="786">
        <v>0</v>
      </c>
      <c r="DI1473" s="774" t="s">
        <v>390</v>
      </c>
      <c r="DJ1473" s="774" t="s">
        <v>390</v>
      </c>
      <c r="DK1473" s="774" t="s">
        <v>397</v>
      </c>
      <c r="DL1473" s="774">
        <v>46293</v>
      </c>
      <c r="DM1473" s="774">
        <v>46293</v>
      </c>
      <c r="DN1473" s="774">
        <v>46293</v>
      </c>
      <c r="DO1473" s="787">
        <v>0</v>
      </c>
      <c r="DP1473" s="774">
        <v>46311</v>
      </c>
      <c r="DQ1473" s="776">
        <v>46311</v>
      </c>
      <c r="DR1473" s="774">
        <v>46311</v>
      </c>
      <c r="DS1473" s="786">
        <v>46311</v>
      </c>
      <c r="DT1473" s="752">
        <v>46311</v>
      </c>
      <c r="DU1473" s="753">
        <v>-15</v>
      </c>
      <c r="DV1473" s="753" t="s">
        <v>308</v>
      </c>
      <c r="DW1473" s="754">
        <v>46296</v>
      </c>
      <c r="DX1473" s="755">
        <v>46296</v>
      </c>
      <c r="DY1473" s="754" t="e">
        <v>#VALUE!</v>
      </c>
      <c r="DZ1473" s="754" t="e">
        <v>#VALUE!</v>
      </c>
      <c r="EA1473" s="754">
        <v>0</v>
      </c>
      <c r="EB1473" s="754">
        <v>0</v>
      </c>
      <c r="HA1473" s="756" t="s">
        <v>397</v>
      </c>
      <c r="HB1473" s="756" t="s">
        <v>397</v>
      </c>
      <c r="HC1473" s="756" t="s">
        <v>397</v>
      </c>
      <c r="HD1473" s="756" t="s">
        <v>397</v>
      </c>
      <c r="HE1473" s="756" t="s">
        <v>397</v>
      </c>
      <c r="HF1473" s="756" t="s">
        <v>397</v>
      </c>
      <c r="HG1473" s="756" t="s">
        <v>397</v>
      </c>
      <c r="HH1473" s="756" t="s">
        <v>397</v>
      </c>
      <c r="HI1473" s="756" t="s">
        <v>397</v>
      </c>
      <c r="HJ1473" s="756" t="s">
        <v>397</v>
      </c>
      <c r="HK1473"/>
      <c r="HL1473"/>
      <c r="HM1473"/>
      <c r="HN1473" s="756" t="str">
        <f t="shared" si="49"/>
        <v>AUTO PRINT</v>
      </c>
      <c r="HO1473"/>
      <c r="HP1473" s="757" t="s">
        <v>572</v>
      </c>
      <c r="HQ1473" s="757" t="s">
        <v>572</v>
      </c>
      <c r="HR1473" s="757" t="s">
        <v>572</v>
      </c>
      <c r="HS1473"/>
      <c r="HW1473" s="758"/>
      <c r="HX1473"/>
      <c r="HY1473" s="759" t="s">
        <v>572</v>
      </c>
      <c r="HZ1473" s="759" t="s">
        <v>572</v>
      </c>
      <c r="IA1473" s="759" t="s">
        <v>572</v>
      </c>
      <c r="IC1473" s="760" t="s">
        <v>572</v>
      </c>
      <c r="ID1473" s="760" t="s">
        <v>572</v>
      </c>
      <c r="IE1473" s="760" t="s">
        <v>572</v>
      </c>
      <c r="IF1473" s="761" t="s">
        <v>572</v>
      </c>
      <c r="IG1473" s="619" t="str">
        <f t="shared" si="50"/>
        <v>IN HOUSE (MANUAL)</v>
      </c>
      <c r="II1473" s="761" t="s">
        <v>572</v>
      </c>
      <c r="IK1473" s="761" t="str">
        <f>IFERROR(VLOOKUP($M1473,#REF!,13,0),"IN HOUSE (MANUAL)")</f>
        <v>IN HOUSE (MANUAL)</v>
      </c>
      <c r="IM1473" s="760" t="s">
        <v>572</v>
      </c>
      <c r="IN1473" s="760" t="s">
        <v>572</v>
      </c>
      <c r="IO1473" s="760" t="s">
        <v>572</v>
      </c>
      <c r="IQ1473" s="760" t="s">
        <v>572</v>
      </c>
      <c r="IR1473" s="760" t="s">
        <v>572</v>
      </c>
      <c r="IT1473" s="760" t="s">
        <v>572</v>
      </c>
      <c r="IV1473" s="760" t="s">
        <v>572</v>
      </c>
      <c r="IW1473" s="760" t="s">
        <v>572</v>
      </c>
      <c r="IY1473" s="760" t="s">
        <v>572</v>
      </c>
      <c r="IZ1473" s="760" t="s">
        <v>572</v>
      </c>
      <c r="JB1473" s="760" t="s">
        <v>572</v>
      </c>
      <c r="JC1473" s="760" t="s">
        <v>572</v>
      </c>
      <c r="JE1473" s="760" t="s">
        <v>572</v>
      </c>
      <c r="JF1473" s="760" t="s">
        <v>572</v>
      </c>
    </row>
    <row r="1474" spans="1:266" ht="17.25" customHeight="1" x14ac:dyDescent="0.35">
      <c r="A1474" s="618" t="s">
        <v>2849</v>
      </c>
      <c r="B1474" s="730">
        <v>95</v>
      </c>
      <c r="C1474" s="730" t="s">
        <v>2798</v>
      </c>
      <c r="D1474" s="730" t="s">
        <v>2798</v>
      </c>
      <c r="E1474" s="730">
        <v>25</v>
      </c>
      <c r="F1474" s="731" t="s">
        <v>574</v>
      </c>
      <c r="G1474" s="732">
        <v>1</v>
      </c>
      <c r="H1474" s="826">
        <v>46232</v>
      </c>
      <c r="I1474" s="730">
        <v>40</v>
      </c>
      <c r="J1474" s="730" t="s">
        <v>308</v>
      </c>
      <c r="K1474" s="730">
        <v>42</v>
      </c>
      <c r="L1474" s="730" t="s">
        <v>2850</v>
      </c>
      <c r="M1474" s="772" t="s">
        <v>2849</v>
      </c>
      <c r="N1474" s="772">
        <v>0</v>
      </c>
      <c r="O1474" s="772" t="s">
        <v>390</v>
      </c>
      <c r="P1474" s="772">
        <v>0</v>
      </c>
      <c r="Q1474" s="772">
        <v>0</v>
      </c>
      <c r="R1474" s="772" t="s">
        <v>2834</v>
      </c>
      <c r="S1474" s="772" t="s">
        <v>308</v>
      </c>
      <c r="T1474" s="772" t="s">
        <v>2851</v>
      </c>
      <c r="U1474" s="772">
        <v>373</v>
      </c>
      <c r="V1474" s="772" t="s">
        <v>308</v>
      </c>
      <c r="W1474" s="772"/>
      <c r="X1474" s="772"/>
      <c r="Y1474" s="773"/>
      <c r="Z1474" s="773"/>
      <c r="AA1474" s="772" t="s">
        <v>45</v>
      </c>
      <c r="AB1474" s="772" t="s">
        <v>863</v>
      </c>
      <c r="AC1474" s="772" t="s">
        <v>589</v>
      </c>
      <c r="AD1474" s="772">
        <v>168</v>
      </c>
      <c r="AE1474" s="864">
        <v>168</v>
      </c>
      <c r="AF1474" s="774">
        <v>46276</v>
      </c>
      <c r="AG1474" s="777"/>
      <c r="AH1474" s="777"/>
      <c r="AI1474" s="777" t="s">
        <v>308</v>
      </c>
      <c r="AJ1474" s="778">
        <v>26</v>
      </c>
      <c r="AK1474" s="779"/>
      <c r="AL1474" s="778"/>
      <c r="AM1474" s="780">
        <v>0</v>
      </c>
      <c r="AN1474" s="780"/>
      <c r="AO1474" s="780">
        <v>168</v>
      </c>
      <c r="AP1474" s="780"/>
      <c r="AQ1474" s="780"/>
      <c r="AR1474" s="780"/>
      <c r="AS1474" s="780"/>
      <c r="AT1474" s="780"/>
      <c r="AU1474" s="780"/>
      <c r="AV1474" s="780"/>
      <c r="AW1474" s="780"/>
      <c r="AX1474" s="780"/>
      <c r="AY1474" s="780"/>
      <c r="AZ1474" s="780"/>
      <c r="BA1474" s="780"/>
      <c r="BB1474" s="780">
        <v>0</v>
      </c>
      <c r="BC1474" s="780">
        <v>168</v>
      </c>
      <c r="BD1474" s="780">
        <v>0</v>
      </c>
      <c r="BE1474" s="780">
        <v>0</v>
      </c>
      <c r="BF1474" s="780">
        <v>168</v>
      </c>
      <c r="BG1474" s="780">
        <v>0</v>
      </c>
      <c r="BH1474" s="780">
        <v>0</v>
      </c>
      <c r="BI1474" s="780">
        <v>168</v>
      </c>
      <c r="BJ1474" s="780"/>
      <c r="BK1474" s="780">
        <v>0</v>
      </c>
      <c r="BL1474" s="780"/>
      <c r="BM1474" s="780"/>
      <c r="BN1474" s="780" t="s">
        <v>308</v>
      </c>
      <c r="BO1474" s="780" t="s">
        <v>308</v>
      </c>
      <c r="BP1474" s="780" t="s">
        <v>308</v>
      </c>
      <c r="BQ1474" s="780" t="s">
        <v>308</v>
      </c>
      <c r="BR1474" s="780"/>
      <c r="BS1474" s="780" t="s">
        <v>397</v>
      </c>
      <c r="BT1474" s="780"/>
      <c r="BU1474" s="780" t="s">
        <v>579</v>
      </c>
      <c r="BV1474" s="780"/>
      <c r="BW1474" s="780"/>
      <c r="BX1474" s="780"/>
      <c r="BY1474" s="780"/>
      <c r="BZ1474" s="780"/>
      <c r="CA1474" s="780"/>
      <c r="CB1474" s="780"/>
      <c r="CC1474" s="780"/>
      <c r="CD1474" s="780"/>
      <c r="CE1474" s="780"/>
      <c r="CF1474" s="780"/>
      <c r="CG1474" s="780"/>
      <c r="CH1474" s="780"/>
      <c r="CI1474" s="780"/>
      <c r="CJ1474" s="780"/>
      <c r="CK1474" s="773"/>
      <c r="CL1474" s="773" t="s">
        <v>397</v>
      </c>
      <c r="CM1474" s="773" t="s">
        <v>397</v>
      </c>
      <c r="CN1474" s="773" t="s">
        <v>397</v>
      </c>
      <c r="CO1474" s="773" t="s">
        <v>397</v>
      </c>
      <c r="CP1474" s="773">
        <v>168</v>
      </c>
      <c r="CQ1474" s="773">
        <v>168</v>
      </c>
      <c r="CR1474" s="772">
        <v>168</v>
      </c>
      <c r="CS1474" s="898"/>
      <c r="CT1474" s="865" t="s">
        <v>308</v>
      </c>
      <c r="CU1474" s="900" t="s">
        <v>308</v>
      </c>
      <c r="CV1474" s="774"/>
      <c r="CW1474" s="774"/>
      <c r="CX1474" s="865">
        <v>46282</v>
      </c>
      <c r="CY1474" s="784" t="s">
        <v>1594</v>
      </c>
      <c r="CZ1474" s="784">
        <v>0</v>
      </c>
      <c r="DA1474" s="785">
        <v>46258</v>
      </c>
      <c r="DB1474" s="785" t="s">
        <v>615</v>
      </c>
      <c r="DC1474" s="785" t="s">
        <v>2842</v>
      </c>
      <c r="DD1474" s="785">
        <v>0</v>
      </c>
      <c r="DE1474" s="785">
        <v>0</v>
      </c>
      <c r="DF1474" s="785">
        <v>0</v>
      </c>
      <c r="DG1474" s="785">
        <v>0</v>
      </c>
      <c r="DH1474" s="786">
        <v>0</v>
      </c>
      <c r="DI1474" s="774" t="s">
        <v>390</v>
      </c>
      <c r="DJ1474" s="774">
        <v>46272</v>
      </c>
      <c r="DK1474" s="774" t="s">
        <v>397</v>
      </c>
      <c r="DL1474" s="774">
        <v>46293</v>
      </c>
      <c r="DM1474" s="774">
        <v>46294</v>
      </c>
      <c r="DN1474" s="774">
        <v>46294</v>
      </c>
      <c r="DO1474" s="787">
        <v>0</v>
      </c>
      <c r="DP1474" s="774">
        <v>46311</v>
      </c>
      <c r="DQ1474" s="776">
        <v>46311</v>
      </c>
      <c r="DR1474" s="774">
        <v>46311</v>
      </c>
      <c r="DS1474" s="786">
        <v>46311</v>
      </c>
      <c r="DT1474" s="752">
        <v>46311</v>
      </c>
      <c r="DU1474" s="753">
        <v>-15</v>
      </c>
      <c r="DV1474" s="753" t="s">
        <v>308</v>
      </c>
      <c r="DW1474" s="754">
        <v>46296</v>
      </c>
      <c r="DX1474" s="755">
        <v>46296</v>
      </c>
      <c r="DY1474" s="754" t="e">
        <v>#VALUE!</v>
      </c>
      <c r="DZ1474" s="754" t="e">
        <v>#VALUE!</v>
      </c>
      <c r="EA1474" s="754">
        <v>0</v>
      </c>
      <c r="EB1474" s="754">
        <v>0</v>
      </c>
      <c r="HA1474" s="756" t="s">
        <v>397</v>
      </c>
      <c r="HB1474" s="756" t="s">
        <v>397</v>
      </c>
      <c r="HC1474" s="756" t="s">
        <v>397</v>
      </c>
      <c r="HD1474" s="756" t="s">
        <v>397</v>
      </c>
      <c r="HE1474" s="756" t="s">
        <v>397</v>
      </c>
      <c r="HF1474" s="756" t="s">
        <v>397</v>
      </c>
      <c r="HG1474" s="756" t="s">
        <v>397</v>
      </c>
      <c r="HH1474" s="756" t="s">
        <v>397</v>
      </c>
      <c r="HI1474" s="756" t="s">
        <v>397</v>
      </c>
      <c r="HJ1474" s="756" t="s">
        <v>397</v>
      </c>
      <c r="HK1474"/>
      <c r="HL1474"/>
      <c r="HM1474"/>
      <c r="HN1474" s="756" t="str">
        <f t="shared" si="49"/>
        <v>AUTO PRINT</v>
      </c>
      <c r="HO1474"/>
      <c r="HP1474" s="757" t="s">
        <v>572</v>
      </c>
      <c r="HQ1474" s="757" t="s">
        <v>572</v>
      </c>
      <c r="HR1474" s="757" t="s">
        <v>572</v>
      </c>
      <c r="HS1474"/>
      <c r="HW1474" s="758"/>
      <c r="HX1474"/>
      <c r="HY1474" s="759" t="s">
        <v>572</v>
      </c>
      <c r="HZ1474" s="759" t="s">
        <v>572</v>
      </c>
      <c r="IA1474" s="759" t="s">
        <v>572</v>
      </c>
      <c r="IC1474" s="760" t="s">
        <v>572</v>
      </c>
      <c r="ID1474" s="760" t="s">
        <v>572</v>
      </c>
      <c r="IE1474" s="760" t="s">
        <v>572</v>
      </c>
      <c r="IF1474" s="761" t="s">
        <v>572</v>
      </c>
      <c r="IG1474" s="619" t="str">
        <f t="shared" si="50"/>
        <v>IN HOUSE (MANUAL)</v>
      </c>
      <c r="II1474" s="761" t="s">
        <v>572</v>
      </c>
      <c r="IK1474" s="761" t="str">
        <f>IFERROR(VLOOKUP($M1474,#REF!,13,0),"IN HOUSE (MANUAL)")</f>
        <v>IN HOUSE (MANUAL)</v>
      </c>
      <c r="IM1474" s="760" t="s">
        <v>572</v>
      </c>
      <c r="IN1474" s="760" t="s">
        <v>572</v>
      </c>
      <c r="IO1474" s="760" t="s">
        <v>572</v>
      </c>
      <c r="IQ1474" s="760" t="s">
        <v>572</v>
      </c>
      <c r="IR1474" s="760" t="s">
        <v>572</v>
      </c>
      <c r="IT1474" s="760" t="s">
        <v>572</v>
      </c>
      <c r="IV1474" s="760" t="s">
        <v>572</v>
      </c>
      <c r="IW1474" s="760" t="s">
        <v>572</v>
      </c>
      <c r="IY1474" s="760" t="s">
        <v>572</v>
      </c>
      <c r="IZ1474" s="760" t="s">
        <v>572</v>
      </c>
      <c r="JB1474" s="760" t="s">
        <v>572</v>
      </c>
      <c r="JC1474" s="760" t="s">
        <v>572</v>
      </c>
      <c r="JE1474" s="760" t="s">
        <v>572</v>
      </c>
      <c r="JF1474" s="760" t="s">
        <v>572</v>
      </c>
    </row>
    <row r="1475" spans="1:266" ht="17.25" customHeight="1" x14ac:dyDescent="0.35">
      <c r="A1475" s="618" t="s">
        <v>2852</v>
      </c>
      <c r="B1475" s="730">
        <v>96</v>
      </c>
      <c r="C1475" s="730" t="s">
        <v>2798</v>
      </c>
      <c r="D1475" s="730" t="s">
        <v>2798</v>
      </c>
      <c r="E1475" s="730">
        <v>25</v>
      </c>
      <c r="F1475" s="731" t="s">
        <v>574</v>
      </c>
      <c r="G1475" s="732">
        <v>1</v>
      </c>
      <c r="H1475" s="733">
        <v>46232</v>
      </c>
      <c r="I1475" s="730">
        <v>40</v>
      </c>
      <c r="J1475" s="730" t="s">
        <v>308</v>
      </c>
      <c r="K1475" s="730">
        <v>42</v>
      </c>
      <c r="L1475" s="730" t="s">
        <v>2853</v>
      </c>
      <c r="M1475" s="772" t="s">
        <v>2852</v>
      </c>
      <c r="N1475" s="868">
        <v>0</v>
      </c>
      <c r="O1475" s="868" t="s">
        <v>390</v>
      </c>
      <c r="P1475" s="868">
        <v>0</v>
      </c>
      <c r="Q1475" s="868">
        <v>0</v>
      </c>
      <c r="R1475" s="772" t="s">
        <v>2834</v>
      </c>
      <c r="S1475" s="772" t="s">
        <v>308</v>
      </c>
      <c r="T1475" s="772" t="s">
        <v>2835</v>
      </c>
      <c r="U1475" s="772">
        <v>373</v>
      </c>
      <c r="V1475" s="772" t="s">
        <v>308</v>
      </c>
      <c r="W1475" s="772"/>
      <c r="X1475" s="772"/>
      <c r="Y1475" s="773"/>
      <c r="Z1475" s="773"/>
      <c r="AA1475" s="772" t="s">
        <v>45</v>
      </c>
      <c r="AB1475" s="772" t="s">
        <v>863</v>
      </c>
      <c r="AC1475" s="772" t="s">
        <v>589</v>
      </c>
      <c r="AD1475" s="772">
        <v>180</v>
      </c>
      <c r="AE1475" s="775">
        <v>180</v>
      </c>
      <c r="AF1475" s="774">
        <v>46282</v>
      </c>
      <c r="AG1475" s="777"/>
      <c r="AH1475" s="777"/>
      <c r="AI1475" s="777" t="s">
        <v>308</v>
      </c>
      <c r="AJ1475" s="778">
        <v>27</v>
      </c>
      <c r="AK1475" s="779"/>
      <c r="AL1475" s="778"/>
      <c r="AM1475" s="780">
        <v>0</v>
      </c>
      <c r="AN1475" s="780"/>
      <c r="AO1475" s="780">
        <v>180</v>
      </c>
      <c r="AP1475" s="780"/>
      <c r="AQ1475" s="780"/>
      <c r="AR1475" s="780"/>
      <c r="AS1475" s="780"/>
      <c r="AT1475" s="780"/>
      <c r="AU1475" s="780"/>
      <c r="AV1475" s="780"/>
      <c r="AW1475" s="780"/>
      <c r="AX1475" s="780"/>
      <c r="AY1475" s="780"/>
      <c r="AZ1475" s="780"/>
      <c r="BA1475" s="780"/>
      <c r="BB1475" s="780">
        <v>0</v>
      </c>
      <c r="BC1475" s="780">
        <v>180</v>
      </c>
      <c r="BD1475" s="780">
        <v>0</v>
      </c>
      <c r="BE1475" s="780">
        <v>0</v>
      </c>
      <c r="BF1475" s="780">
        <v>180</v>
      </c>
      <c r="BG1475" s="780">
        <v>0</v>
      </c>
      <c r="BH1475" s="780">
        <v>0</v>
      </c>
      <c r="BI1475" s="780">
        <v>180</v>
      </c>
      <c r="BJ1475" s="780"/>
      <c r="BK1475" s="780">
        <v>0</v>
      </c>
      <c r="BL1475" s="780"/>
      <c r="BM1475" s="780"/>
      <c r="BN1475" s="780" t="s">
        <v>308</v>
      </c>
      <c r="BO1475" s="780" t="s">
        <v>308</v>
      </c>
      <c r="BP1475" s="780" t="s">
        <v>308</v>
      </c>
      <c r="BQ1475" s="780" t="s">
        <v>308</v>
      </c>
      <c r="BR1475" s="780"/>
      <c r="BS1475" s="780" t="s">
        <v>397</v>
      </c>
      <c r="BT1475" s="780"/>
      <c r="BU1475" s="780" t="s">
        <v>579</v>
      </c>
      <c r="BV1475" s="780"/>
      <c r="BW1475" s="780"/>
      <c r="BX1475" s="780"/>
      <c r="BY1475" s="780"/>
      <c r="BZ1475" s="780"/>
      <c r="CA1475" s="780"/>
      <c r="CB1475" s="780"/>
      <c r="CC1475" s="780"/>
      <c r="CD1475" s="780"/>
      <c r="CE1475" s="780"/>
      <c r="CF1475" s="780"/>
      <c r="CG1475" s="780"/>
      <c r="CH1475" s="780"/>
      <c r="CI1475" s="780"/>
      <c r="CJ1475" s="780"/>
      <c r="CK1475" s="773"/>
      <c r="CL1475" s="773" t="s">
        <v>397</v>
      </c>
      <c r="CM1475" s="773" t="s">
        <v>397</v>
      </c>
      <c r="CN1475" s="773" t="s">
        <v>397</v>
      </c>
      <c r="CO1475" s="773" t="s">
        <v>397</v>
      </c>
      <c r="CP1475" s="773">
        <v>180</v>
      </c>
      <c r="CQ1475" s="773">
        <v>180</v>
      </c>
      <c r="CR1475" s="772">
        <v>180</v>
      </c>
      <c r="CS1475" s="898"/>
      <c r="CT1475" s="865" t="s">
        <v>308</v>
      </c>
      <c r="CU1475" s="900" t="s">
        <v>308</v>
      </c>
      <c r="CV1475" s="774"/>
      <c r="CW1475" s="774"/>
      <c r="CX1475" s="865">
        <v>46282</v>
      </c>
      <c r="CY1475" s="784" t="s">
        <v>2841</v>
      </c>
      <c r="CZ1475" s="784">
        <v>0</v>
      </c>
      <c r="DA1475" s="785">
        <v>46258</v>
      </c>
      <c r="DB1475" s="785" t="s">
        <v>615</v>
      </c>
      <c r="DC1475" s="785" t="s">
        <v>2842</v>
      </c>
      <c r="DD1475" s="785">
        <v>0</v>
      </c>
      <c r="DE1475" s="785">
        <v>0</v>
      </c>
      <c r="DF1475" s="785">
        <v>0</v>
      </c>
      <c r="DG1475" s="785">
        <v>0</v>
      </c>
      <c r="DH1475" s="786">
        <v>0</v>
      </c>
      <c r="DI1475" s="774" t="s">
        <v>390</v>
      </c>
      <c r="DJ1475" s="774" t="s">
        <v>390</v>
      </c>
      <c r="DK1475" s="774" t="s">
        <v>397</v>
      </c>
      <c r="DL1475" s="774">
        <v>46293</v>
      </c>
      <c r="DM1475" s="774">
        <v>46294</v>
      </c>
      <c r="DN1475" s="774">
        <v>46294</v>
      </c>
      <c r="DO1475" s="787">
        <v>0</v>
      </c>
      <c r="DP1475" s="774">
        <v>46311</v>
      </c>
      <c r="DQ1475" s="774">
        <v>46311</v>
      </c>
      <c r="DR1475" s="774">
        <v>46311</v>
      </c>
      <c r="DS1475" s="786">
        <v>46311</v>
      </c>
      <c r="DT1475" s="752">
        <v>46311</v>
      </c>
      <c r="DU1475" s="753">
        <v>-14</v>
      </c>
      <c r="DV1475" s="753" t="s">
        <v>308</v>
      </c>
      <c r="DW1475" s="754">
        <v>46296</v>
      </c>
      <c r="DX1475" s="755">
        <v>46297</v>
      </c>
      <c r="DY1475" s="754" t="e">
        <v>#VALUE!</v>
      </c>
      <c r="DZ1475" s="754" t="e">
        <v>#VALUE!</v>
      </c>
      <c r="EA1475" s="754">
        <v>0</v>
      </c>
      <c r="EB1475" s="754">
        <v>0</v>
      </c>
      <c r="HA1475" s="756" t="s">
        <v>397</v>
      </c>
      <c r="HB1475" s="756" t="s">
        <v>397</v>
      </c>
      <c r="HC1475" s="756" t="s">
        <v>397</v>
      </c>
      <c r="HD1475" s="756" t="s">
        <v>397</v>
      </c>
      <c r="HE1475" s="756" t="s">
        <v>397</v>
      </c>
      <c r="HF1475" s="756" t="s">
        <v>397</v>
      </c>
      <c r="HG1475" s="756" t="s">
        <v>397</v>
      </c>
      <c r="HH1475" s="756" t="s">
        <v>397</v>
      </c>
      <c r="HI1475" s="756" t="s">
        <v>397</v>
      </c>
      <c r="HJ1475" s="756" t="s">
        <v>397</v>
      </c>
      <c r="HK1475"/>
      <c r="HL1475"/>
      <c r="HM1475"/>
      <c r="HN1475" s="756" t="str">
        <f t="shared" si="49"/>
        <v>AUTO PRINT</v>
      </c>
      <c r="HO1475"/>
      <c r="HP1475" s="757" t="s">
        <v>572</v>
      </c>
      <c r="HQ1475" s="757" t="s">
        <v>572</v>
      </c>
      <c r="HR1475" s="757" t="s">
        <v>572</v>
      </c>
      <c r="HS1475"/>
      <c r="HW1475" s="758"/>
      <c r="HX1475"/>
      <c r="HY1475" s="759" t="s">
        <v>572</v>
      </c>
      <c r="HZ1475" s="759" t="s">
        <v>572</v>
      </c>
      <c r="IA1475" s="759" t="s">
        <v>572</v>
      </c>
      <c r="IC1475" s="760" t="s">
        <v>572</v>
      </c>
      <c r="ID1475" s="760" t="s">
        <v>572</v>
      </c>
      <c r="IE1475" s="760" t="s">
        <v>572</v>
      </c>
      <c r="IF1475" s="761" t="s">
        <v>572</v>
      </c>
      <c r="IG1475" s="619" t="str">
        <f t="shared" si="50"/>
        <v>IN HOUSE (MANUAL)</v>
      </c>
      <c r="II1475" s="761" t="s">
        <v>572</v>
      </c>
      <c r="IK1475" s="761" t="str">
        <f>IFERROR(VLOOKUP($M1475,#REF!,13,0),"IN HOUSE (MANUAL)")</f>
        <v>IN HOUSE (MANUAL)</v>
      </c>
      <c r="IM1475" s="760" t="s">
        <v>572</v>
      </c>
      <c r="IN1475" s="760" t="s">
        <v>572</v>
      </c>
      <c r="IO1475" s="760" t="s">
        <v>572</v>
      </c>
      <c r="IQ1475" s="760" t="s">
        <v>572</v>
      </c>
      <c r="IR1475" s="760" t="s">
        <v>572</v>
      </c>
      <c r="IT1475" s="760" t="s">
        <v>572</v>
      </c>
      <c r="IV1475" s="760" t="s">
        <v>572</v>
      </c>
      <c r="IW1475" s="760" t="s">
        <v>572</v>
      </c>
      <c r="IY1475" s="760" t="s">
        <v>572</v>
      </c>
      <c r="IZ1475" s="760" t="s">
        <v>572</v>
      </c>
      <c r="JB1475" s="760" t="s">
        <v>572</v>
      </c>
      <c r="JC1475" s="760" t="s">
        <v>572</v>
      </c>
      <c r="JE1475" s="760" t="s">
        <v>572</v>
      </c>
      <c r="JF1475" s="760" t="s">
        <v>572</v>
      </c>
    </row>
    <row r="1476" spans="1:266" ht="17.25" customHeight="1" x14ac:dyDescent="0.35">
      <c r="A1476" s="618" t="s">
        <v>2854</v>
      </c>
      <c r="B1476" s="730">
        <v>97</v>
      </c>
      <c r="C1476" s="730" t="s">
        <v>2798</v>
      </c>
      <c r="D1476" s="730" t="s">
        <v>2798</v>
      </c>
      <c r="E1476" s="730">
        <v>25</v>
      </c>
      <c r="F1476" s="731" t="s">
        <v>574</v>
      </c>
      <c r="G1476" s="732">
        <v>1</v>
      </c>
      <c r="H1476" s="826">
        <v>46231</v>
      </c>
      <c r="I1476" s="730">
        <v>41</v>
      </c>
      <c r="J1476" s="730" t="s">
        <v>308</v>
      </c>
      <c r="K1476" s="730">
        <v>42</v>
      </c>
      <c r="L1476" s="730" t="s">
        <v>2855</v>
      </c>
      <c r="M1476" s="772" t="s">
        <v>2854</v>
      </c>
      <c r="N1476" s="868">
        <v>0</v>
      </c>
      <c r="O1476" s="868" t="s">
        <v>390</v>
      </c>
      <c r="P1476" s="868">
        <v>0</v>
      </c>
      <c r="Q1476" s="868">
        <v>0</v>
      </c>
      <c r="R1476" s="772" t="s">
        <v>2834</v>
      </c>
      <c r="S1476" s="772" t="s">
        <v>308</v>
      </c>
      <c r="T1476" s="772" t="s">
        <v>2856</v>
      </c>
      <c r="U1476" s="772">
        <v>373</v>
      </c>
      <c r="V1476" s="772" t="s">
        <v>308</v>
      </c>
      <c r="W1476" s="772"/>
      <c r="X1476" s="772"/>
      <c r="Y1476" s="773"/>
      <c r="Z1476" s="773"/>
      <c r="AA1476" s="772" t="s">
        <v>45</v>
      </c>
      <c r="AB1476" s="772" t="s">
        <v>863</v>
      </c>
      <c r="AC1476" s="772" t="s">
        <v>589</v>
      </c>
      <c r="AD1476" s="772">
        <v>390</v>
      </c>
      <c r="AE1476" s="864">
        <v>390</v>
      </c>
      <c r="AF1476" s="776">
        <v>46273</v>
      </c>
      <c r="AG1476" s="777"/>
      <c r="AH1476" s="777"/>
      <c r="AI1476" s="777" t="s">
        <v>308</v>
      </c>
      <c r="AJ1476" s="778">
        <v>28</v>
      </c>
      <c r="AK1476" s="779"/>
      <c r="AL1476" s="778"/>
      <c r="AM1476" s="780">
        <v>0</v>
      </c>
      <c r="AN1476" s="780"/>
      <c r="AO1476" s="780">
        <v>390</v>
      </c>
      <c r="AP1476" s="780"/>
      <c r="AQ1476" s="780"/>
      <c r="AR1476" s="780"/>
      <c r="AS1476" s="780"/>
      <c r="AT1476" s="780"/>
      <c r="AU1476" s="780"/>
      <c r="AV1476" s="780"/>
      <c r="AW1476" s="780"/>
      <c r="AX1476" s="780"/>
      <c r="AY1476" s="780"/>
      <c r="AZ1476" s="780"/>
      <c r="BA1476" s="780"/>
      <c r="BB1476" s="780">
        <v>0</v>
      </c>
      <c r="BC1476" s="780">
        <v>390</v>
      </c>
      <c r="BD1476" s="780">
        <v>0</v>
      </c>
      <c r="BE1476" s="780">
        <v>0</v>
      </c>
      <c r="BF1476" s="780">
        <v>390</v>
      </c>
      <c r="BG1476" s="780">
        <v>0</v>
      </c>
      <c r="BH1476" s="780">
        <v>0</v>
      </c>
      <c r="BI1476" s="780">
        <v>390</v>
      </c>
      <c r="BJ1476" s="780"/>
      <c r="BK1476" s="780">
        <v>0</v>
      </c>
      <c r="BL1476" s="780"/>
      <c r="BM1476" s="780"/>
      <c r="BN1476" s="780" t="s">
        <v>308</v>
      </c>
      <c r="BO1476" s="780" t="s">
        <v>308</v>
      </c>
      <c r="BP1476" s="780" t="s">
        <v>308</v>
      </c>
      <c r="BQ1476" s="780" t="s">
        <v>308</v>
      </c>
      <c r="BR1476" s="780"/>
      <c r="BS1476" s="780" t="s">
        <v>397</v>
      </c>
      <c r="BT1476" s="780"/>
      <c r="BU1476" s="780" t="s">
        <v>579</v>
      </c>
      <c r="BV1476" s="780"/>
      <c r="BW1476" s="780"/>
      <c r="BX1476" s="780"/>
      <c r="BY1476" s="780"/>
      <c r="BZ1476" s="780"/>
      <c r="CA1476" s="780"/>
      <c r="CB1476" s="780"/>
      <c r="CC1476" s="780"/>
      <c r="CD1476" s="780"/>
      <c r="CE1476" s="780"/>
      <c r="CF1476" s="780"/>
      <c r="CG1476" s="780"/>
      <c r="CH1476" s="780"/>
      <c r="CI1476" s="780"/>
      <c r="CJ1476" s="780"/>
      <c r="CK1476" s="773"/>
      <c r="CL1476" s="773" t="s">
        <v>397</v>
      </c>
      <c r="CM1476" s="773" t="s">
        <v>397</v>
      </c>
      <c r="CN1476" s="773" t="s">
        <v>397</v>
      </c>
      <c r="CO1476" s="773" t="s">
        <v>397</v>
      </c>
      <c r="CP1476" s="773">
        <v>390</v>
      </c>
      <c r="CQ1476" s="773">
        <v>390</v>
      </c>
      <c r="CR1476" s="772">
        <v>390</v>
      </c>
      <c r="CS1476" s="898"/>
      <c r="CT1476" s="865" t="s">
        <v>308</v>
      </c>
      <c r="CU1476" s="900" t="s">
        <v>308</v>
      </c>
      <c r="CV1476" s="774"/>
      <c r="CW1476" s="774"/>
      <c r="CX1476" s="865">
        <v>46282</v>
      </c>
      <c r="CY1476" s="784" t="s">
        <v>2857</v>
      </c>
      <c r="CZ1476" s="784">
        <v>0</v>
      </c>
      <c r="DA1476" s="785">
        <v>46247</v>
      </c>
      <c r="DB1476" s="785" t="s">
        <v>615</v>
      </c>
      <c r="DC1476" s="785" t="s">
        <v>2858</v>
      </c>
      <c r="DD1476" s="785">
        <v>0</v>
      </c>
      <c r="DE1476" s="785">
        <v>0</v>
      </c>
      <c r="DF1476" s="785">
        <v>0</v>
      </c>
      <c r="DG1476" s="785">
        <v>0</v>
      </c>
      <c r="DH1476" s="786">
        <v>0</v>
      </c>
      <c r="DI1476" s="774" t="s">
        <v>390</v>
      </c>
      <c r="DJ1476" s="774" t="s">
        <v>390</v>
      </c>
      <c r="DK1476" s="774" t="s">
        <v>397</v>
      </c>
      <c r="DL1476" s="774" t="s">
        <v>390</v>
      </c>
      <c r="DM1476" s="774">
        <v>46293</v>
      </c>
      <c r="DN1476" s="774">
        <v>46293</v>
      </c>
      <c r="DO1476" s="787">
        <v>0</v>
      </c>
      <c r="DP1476" s="774">
        <v>46311</v>
      </c>
      <c r="DQ1476" s="774">
        <v>46311</v>
      </c>
      <c r="DR1476" s="774">
        <v>46311</v>
      </c>
      <c r="DS1476" s="786">
        <v>46311</v>
      </c>
      <c r="DT1476" s="752">
        <v>46311</v>
      </c>
      <c r="DU1476" s="753">
        <v>-11</v>
      </c>
      <c r="DV1476" s="753" t="s">
        <v>308</v>
      </c>
      <c r="DW1476" s="754">
        <v>46297</v>
      </c>
      <c r="DX1476" s="755">
        <v>46300</v>
      </c>
      <c r="DY1476" s="754" t="e">
        <v>#VALUE!</v>
      </c>
      <c r="DZ1476" s="754" t="e">
        <v>#VALUE!</v>
      </c>
      <c r="EA1476" s="754">
        <v>0</v>
      </c>
      <c r="EB1476" s="754">
        <v>0</v>
      </c>
      <c r="HA1476" s="756" t="s">
        <v>397</v>
      </c>
      <c r="HB1476" s="756" t="s">
        <v>397</v>
      </c>
      <c r="HC1476" s="756" t="s">
        <v>397</v>
      </c>
      <c r="HD1476" s="756" t="s">
        <v>397</v>
      </c>
      <c r="HE1476" s="756" t="s">
        <v>397</v>
      </c>
      <c r="HF1476" s="756" t="s">
        <v>397</v>
      </c>
      <c r="HG1476" s="756" t="s">
        <v>397</v>
      </c>
      <c r="HH1476" s="756" t="s">
        <v>397</v>
      </c>
      <c r="HI1476" s="756" t="s">
        <v>397</v>
      </c>
      <c r="HJ1476" s="756" t="s">
        <v>397</v>
      </c>
      <c r="HK1476"/>
      <c r="HL1476"/>
      <c r="HM1476"/>
      <c r="HN1476" s="756" t="str">
        <f t="shared" si="49"/>
        <v>AUTO PRINT</v>
      </c>
      <c r="HO1476"/>
      <c r="HP1476" s="757" t="s">
        <v>572</v>
      </c>
      <c r="HQ1476" s="757" t="s">
        <v>572</v>
      </c>
      <c r="HR1476" s="757" t="s">
        <v>572</v>
      </c>
      <c r="HS1476"/>
      <c r="HW1476" s="758"/>
      <c r="HX1476"/>
      <c r="HY1476" s="759" t="s">
        <v>572</v>
      </c>
      <c r="HZ1476" s="759" t="s">
        <v>572</v>
      </c>
      <c r="IA1476" s="759" t="s">
        <v>572</v>
      </c>
      <c r="IC1476" s="760" t="s">
        <v>572</v>
      </c>
      <c r="ID1476" s="760" t="s">
        <v>572</v>
      </c>
      <c r="IE1476" s="760" t="s">
        <v>572</v>
      </c>
      <c r="IF1476" s="761" t="s">
        <v>572</v>
      </c>
      <c r="IG1476" s="619" t="str">
        <f t="shared" si="50"/>
        <v>IN HOUSE (MANUAL)</v>
      </c>
      <c r="II1476" s="761" t="s">
        <v>572</v>
      </c>
      <c r="IK1476" s="761" t="str">
        <f>IFERROR(VLOOKUP($M1476,#REF!,13,0),"IN HOUSE (MANUAL)")</f>
        <v>IN HOUSE (MANUAL)</v>
      </c>
      <c r="IM1476" s="760" t="s">
        <v>572</v>
      </c>
      <c r="IN1476" s="760" t="s">
        <v>572</v>
      </c>
      <c r="IO1476" s="760" t="s">
        <v>572</v>
      </c>
      <c r="IQ1476" s="760" t="s">
        <v>572</v>
      </c>
      <c r="IR1476" s="760" t="s">
        <v>572</v>
      </c>
      <c r="IT1476" s="760" t="s">
        <v>572</v>
      </c>
      <c r="IV1476" s="760" t="s">
        <v>572</v>
      </c>
      <c r="IW1476" s="760" t="s">
        <v>572</v>
      </c>
      <c r="IY1476" s="760" t="s">
        <v>572</v>
      </c>
      <c r="IZ1476" s="760" t="s">
        <v>572</v>
      </c>
      <c r="JB1476" s="760" t="s">
        <v>572</v>
      </c>
      <c r="JC1476" s="760" t="s">
        <v>572</v>
      </c>
      <c r="JE1476" s="760" t="s">
        <v>572</v>
      </c>
      <c r="JF1476" s="760" t="s">
        <v>572</v>
      </c>
    </row>
    <row r="1477" spans="1:266" ht="17.25" customHeight="1" x14ac:dyDescent="0.35">
      <c r="A1477" s="618" t="s">
        <v>2859</v>
      </c>
      <c r="B1477" s="730">
        <v>98</v>
      </c>
      <c r="C1477" s="730" t="s">
        <v>2798</v>
      </c>
      <c r="D1477" s="730" t="s">
        <v>2798</v>
      </c>
      <c r="E1477" s="730">
        <v>25</v>
      </c>
      <c r="F1477" s="731" t="s">
        <v>961</v>
      </c>
      <c r="G1477" s="732">
        <v>1</v>
      </c>
      <c r="H1477" s="733">
        <v>46258</v>
      </c>
      <c r="I1477" s="730">
        <v>41</v>
      </c>
      <c r="J1477" s="730" t="s">
        <v>308</v>
      </c>
      <c r="K1477" s="730">
        <v>44</v>
      </c>
      <c r="L1477" s="730" t="s">
        <v>2860</v>
      </c>
      <c r="M1477" s="868" t="s">
        <v>2859</v>
      </c>
      <c r="N1477" s="868" t="s">
        <v>390</v>
      </c>
      <c r="O1477" s="868" t="s">
        <v>390</v>
      </c>
      <c r="P1477" s="868">
        <v>0</v>
      </c>
      <c r="Q1477" s="868">
        <v>0</v>
      </c>
      <c r="R1477" s="868">
        <v>608</v>
      </c>
      <c r="S1477" s="772" t="s">
        <v>1655</v>
      </c>
      <c r="T1477" s="868" t="s">
        <v>1726</v>
      </c>
      <c r="U1477" s="868">
        <v>608</v>
      </c>
      <c r="V1477" s="868" t="s">
        <v>1657</v>
      </c>
      <c r="W1477" s="868"/>
      <c r="X1477" s="867"/>
      <c r="Y1477" s="867"/>
      <c r="Z1477" s="867"/>
      <c r="AA1477" s="868" t="s">
        <v>157</v>
      </c>
      <c r="AB1477" s="868" t="s">
        <v>1218</v>
      </c>
      <c r="AC1477" s="868" t="s">
        <v>885</v>
      </c>
      <c r="AD1477" s="868">
        <v>840</v>
      </c>
      <c r="AE1477" s="775">
        <v>840</v>
      </c>
      <c r="AF1477" s="776">
        <v>46288</v>
      </c>
      <c r="AG1477" s="918"/>
      <c r="AH1477" s="918"/>
      <c r="AI1477" s="918" t="s">
        <v>694</v>
      </c>
      <c r="AJ1477" s="778">
        <v>29</v>
      </c>
      <c r="AK1477" s="894"/>
      <c r="AL1477" s="895"/>
      <c r="AM1477" s="896">
        <v>840</v>
      </c>
      <c r="AN1477" s="896"/>
      <c r="AO1477" s="896"/>
      <c r="AP1477" s="896"/>
      <c r="AQ1477" s="896"/>
      <c r="AR1477" s="896"/>
      <c r="AS1477" s="896">
        <v>840</v>
      </c>
      <c r="AT1477" s="896"/>
      <c r="AU1477" s="896"/>
      <c r="AV1477" s="896"/>
      <c r="AW1477" s="896"/>
      <c r="AX1477" s="896"/>
      <c r="AY1477" s="896"/>
      <c r="AZ1477" s="896"/>
      <c r="BA1477" s="896"/>
      <c r="BB1477" s="896">
        <v>0</v>
      </c>
      <c r="BC1477" s="896">
        <v>840</v>
      </c>
      <c r="BD1477" s="896">
        <v>0</v>
      </c>
      <c r="BE1477" s="896">
        <v>0</v>
      </c>
      <c r="BF1477" s="896">
        <v>840</v>
      </c>
      <c r="BG1477" s="896">
        <v>0</v>
      </c>
      <c r="BH1477" s="896">
        <v>0</v>
      </c>
      <c r="BI1477" s="896">
        <v>840</v>
      </c>
      <c r="BJ1477" s="896"/>
      <c r="BK1477" s="896">
        <v>840</v>
      </c>
      <c r="BL1477" s="896"/>
      <c r="BM1477" s="896"/>
      <c r="BN1477" s="896" t="s">
        <v>308</v>
      </c>
      <c r="BO1477" s="896" t="s">
        <v>308</v>
      </c>
      <c r="BP1477" s="896" t="s">
        <v>308</v>
      </c>
      <c r="BQ1477" s="896" t="s">
        <v>308</v>
      </c>
      <c r="BR1477" s="896"/>
      <c r="BS1477" s="896">
        <v>840</v>
      </c>
      <c r="BT1477" s="896"/>
      <c r="BU1477" s="896" t="s">
        <v>579</v>
      </c>
      <c r="BV1477" s="896"/>
      <c r="BW1477" s="896"/>
      <c r="BX1477" s="896"/>
      <c r="BY1477" s="896"/>
      <c r="BZ1477" s="896"/>
      <c r="CA1477" s="896"/>
      <c r="CB1477" s="896"/>
      <c r="CC1477" s="896"/>
      <c r="CD1477" s="896"/>
      <c r="CE1477" s="896"/>
      <c r="CF1477" s="896"/>
      <c r="CG1477" s="896"/>
      <c r="CH1477" s="896"/>
      <c r="CI1477" s="896"/>
      <c r="CJ1477" s="896"/>
      <c r="CK1477" s="867"/>
      <c r="CL1477" s="867" t="s">
        <v>397</v>
      </c>
      <c r="CM1477" s="867" t="s">
        <v>397</v>
      </c>
      <c r="CN1477" s="867" t="s">
        <v>397</v>
      </c>
      <c r="CO1477" s="867">
        <v>840</v>
      </c>
      <c r="CP1477" s="867">
        <v>840</v>
      </c>
      <c r="CQ1477" s="773">
        <v>840</v>
      </c>
      <c r="CR1477" s="772">
        <v>840</v>
      </c>
      <c r="CS1477" s="869"/>
      <c r="CT1477" s="782"/>
      <c r="CU1477" s="866"/>
      <c r="CV1477" s="776"/>
      <c r="CW1477" s="776"/>
      <c r="CX1477" s="782">
        <v>46288</v>
      </c>
      <c r="CY1477" s="870" t="s">
        <v>1658</v>
      </c>
      <c r="CZ1477" s="870" t="s">
        <v>308</v>
      </c>
      <c r="DA1477" s="871">
        <v>46286</v>
      </c>
      <c r="DB1477" s="871" t="s">
        <v>633</v>
      </c>
      <c r="DC1477" s="871" t="s">
        <v>634</v>
      </c>
      <c r="DD1477" s="871" t="s">
        <v>397</v>
      </c>
      <c r="DE1477" s="871" t="s">
        <v>397</v>
      </c>
      <c r="DF1477" s="871" t="s">
        <v>308</v>
      </c>
      <c r="DG1477" s="871" t="s">
        <v>308</v>
      </c>
      <c r="DH1477" s="872" t="s">
        <v>308</v>
      </c>
      <c r="DI1477" s="776" t="s">
        <v>397</v>
      </c>
      <c r="DJ1477" s="776">
        <v>46288</v>
      </c>
      <c r="DK1477" s="776">
        <v>46288</v>
      </c>
      <c r="DL1477" s="776">
        <v>46293</v>
      </c>
      <c r="DM1477" s="776">
        <v>46293</v>
      </c>
      <c r="DN1477" s="776">
        <v>46293</v>
      </c>
      <c r="DO1477" s="873" t="s">
        <v>308</v>
      </c>
      <c r="DP1477" s="776">
        <v>46332</v>
      </c>
      <c r="DQ1477" s="776">
        <v>46325</v>
      </c>
      <c r="DR1477" s="776">
        <v>46332</v>
      </c>
      <c r="DS1477" s="872">
        <v>46332</v>
      </c>
      <c r="DT1477" s="752">
        <v>46325</v>
      </c>
      <c r="DU1477" s="753">
        <v>-23</v>
      </c>
      <c r="DV1477" s="753" t="s">
        <v>308</v>
      </c>
      <c r="DW1477" s="754">
        <v>46300</v>
      </c>
      <c r="DX1477" s="755">
        <v>46302</v>
      </c>
      <c r="DY1477" s="754" t="e">
        <v>#VALUE!</v>
      </c>
      <c r="DZ1477" s="754" t="e">
        <v>#VALUE!</v>
      </c>
      <c r="EA1477" s="754">
        <v>0</v>
      </c>
      <c r="EB1477" s="754">
        <v>0</v>
      </c>
      <c r="HA1477" s="756" t="s">
        <v>397</v>
      </c>
      <c r="HB1477" s="756" t="s">
        <v>397</v>
      </c>
      <c r="HC1477" s="756" t="s">
        <v>397</v>
      </c>
      <c r="HD1477" s="756" t="s">
        <v>397</v>
      </c>
      <c r="HE1477" s="756" t="s">
        <v>397</v>
      </c>
      <c r="HF1477" s="756" t="s">
        <v>397</v>
      </c>
      <c r="HG1477" s="756" t="s">
        <v>397</v>
      </c>
      <c r="HH1477" s="756" t="s">
        <v>397</v>
      </c>
      <c r="HI1477" s="756" t="s">
        <v>397</v>
      </c>
      <c r="HJ1477" s="756" t="s">
        <v>397</v>
      </c>
      <c r="HK1477"/>
      <c r="HL1477"/>
      <c r="HM1477"/>
      <c r="HN1477" s="756" t="str">
        <f t="shared" si="49"/>
        <v>AUTO PRINT</v>
      </c>
      <c r="HO1477"/>
      <c r="HP1477" s="757" t="s">
        <v>572</v>
      </c>
      <c r="HQ1477" s="757" t="s">
        <v>572</v>
      </c>
      <c r="HR1477" s="757" t="s">
        <v>572</v>
      </c>
      <c r="HS1477"/>
      <c r="HW1477" s="758"/>
      <c r="HX1477"/>
      <c r="HY1477" s="759" t="s">
        <v>572</v>
      </c>
      <c r="HZ1477" s="759" t="s">
        <v>572</v>
      </c>
      <c r="IA1477" s="759" t="s">
        <v>572</v>
      </c>
      <c r="IC1477" s="760" t="s">
        <v>572</v>
      </c>
      <c r="ID1477" s="760" t="s">
        <v>572</v>
      </c>
      <c r="IE1477" s="760" t="s">
        <v>572</v>
      </c>
      <c r="IF1477" s="761" t="s">
        <v>572</v>
      </c>
      <c r="IG1477" s="619" t="str">
        <f t="shared" si="50"/>
        <v>IN HOUSE (MANUAL)</v>
      </c>
      <c r="II1477" s="761" t="s">
        <v>572</v>
      </c>
      <c r="IK1477" s="761" t="str">
        <f>IFERROR(VLOOKUP($M1477,#REF!,13,0),"IN HOUSE (MANUAL)")</f>
        <v>IN HOUSE (MANUAL)</v>
      </c>
      <c r="IM1477" s="760" t="s">
        <v>572</v>
      </c>
      <c r="IN1477" s="760" t="s">
        <v>572</v>
      </c>
      <c r="IO1477" s="760" t="s">
        <v>572</v>
      </c>
      <c r="IQ1477" s="760" t="s">
        <v>572</v>
      </c>
      <c r="IR1477" s="760" t="s">
        <v>572</v>
      </c>
      <c r="IT1477" s="760" t="s">
        <v>572</v>
      </c>
      <c r="IV1477" s="760" t="s">
        <v>572</v>
      </c>
      <c r="IW1477" s="760" t="s">
        <v>572</v>
      </c>
      <c r="IY1477" s="760" t="s">
        <v>572</v>
      </c>
      <c r="IZ1477" s="760" t="s">
        <v>572</v>
      </c>
      <c r="JB1477" s="760" t="s">
        <v>572</v>
      </c>
      <c r="JC1477" s="760" t="s">
        <v>572</v>
      </c>
      <c r="JE1477" s="760" t="s">
        <v>572</v>
      </c>
      <c r="JF1477" s="760" t="s">
        <v>572</v>
      </c>
    </row>
    <row r="1478" spans="1:266" ht="16.5" customHeight="1" x14ac:dyDescent="0.35">
      <c r="A1478" s="618" t="s">
        <v>2861</v>
      </c>
      <c r="B1478" s="730">
        <v>99</v>
      </c>
      <c r="C1478" s="730" t="s">
        <v>2798</v>
      </c>
      <c r="D1478" s="730" t="s">
        <v>2798</v>
      </c>
      <c r="E1478" s="730">
        <v>25</v>
      </c>
      <c r="F1478" s="731" t="s">
        <v>961</v>
      </c>
      <c r="G1478" s="732">
        <v>1</v>
      </c>
      <c r="H1478" s="826">
        <v>46258</v>
      </c>
      <c r="I1478" s="730">
        <v>41</v>
      </c>
      <c r="J1478" s="730" t="s">
        <v>308</v>
      </c>
      <c r="K1478" s="730">
        <v>44</v>
      </c>
      <c r="L1478" s="730" t="s">
        <v>2862</v>
      </c>
      <c r="M1478" s="868" t="s">
        <v>2861</v>
      </c>
      <c r="N1478" s="868" t="s">
        <v>390</v>
      </c>
      <c r="O1478" s="868" t="s">
        <v>390</v>
      </c>
      <c r="P1478" s="868">
        <v>0</v>
      </c>
      <c r="Q1478" s="868">
        <v>0</v>
      </c>
      <c r="R1478" s="868">
        <v>608</v>
      </c>
      <c r="S1478" s="868" t="s">
        <v>1655</v>
      </c>
      <c r="T1478" s="868" t="s">
        <v>1726</v>
      </c>
      <c r="U1478" s="868">
        <v>608</v>
      </c>
      <c r="V1478" s="868" t="s">
        <v>1657</v>
      </c>
      <c r="W1478" s="868"/>
      <c r="X1478" s="867"/>
      <c r="Y1478" s="867"/>
      <c r="Z1478" s="867"/>
      <c r="AA1478" s="868" t="s">
        <v>157</v>
      </c>
      <c r="AB1478" s="868" t="s">
        <v>1218</v>
      </c>
      <c r="AC1478" s="868" t="s">
        <v>885</v>
      </c>
      <c r="AD1478" s="868">
        <v>876</v>
      </c>
      <c r="AE1478" s="775">
        <v>876</v>
      </c>
      <c r="AF1478" s="776">
        <v>46288</v>
      </c>
      <c r="AG1478" s="918"/>
      <c r="AH1478" s="918"/>
      <c r="AI1478" s="918" t="s">
        <v>694</v>
      </c>
      <c r="AJ1478" s="778">
        <v>30</v>
      </c>
      <c r="AK1478" s="894"/>
      <c r="AL1478" s="895"/>
      <c r="AM1478" s="896">
        <v>876</v>
      </c>
      <c r="AN1478" s="896"/>
      <c r="AO1478" s="896"/>
      <c r="AP1478" s="896"/>
      <c r="AQ1478" s="896"/>
      <c r="AR1478" s="896"/>
      <c r="AS1478" s="896">
        <v>876</v>
      </c>
      <c r="AT1478" s="896"/>
      <c r="AU1478" s="896"/>
      <c r="AV1478" s="896"/>
      <c r="AW1478" s="896"/>
      <c r="AX1478" s="896"/>
      <c r="AY1478" s="896"/>
      <c r="AZ1478" s="896"/>
      <c r="BA1478" s="896"/>
      <c r="BB1478" s="896">
        <v>0</v>
      </c>
      <c r="BC1478" s="896">
        <v>876</v>
      </c>
      <c r="BD1478" s="896">
        <v>0</v>
      </c>
      <c r="BE1478" s="896">
        <v>0</v>
      </c>
      <c r="BF1478" s="896">
        <v>876</v>
      </c>
      <c r="BG1478" s="896">
        <v>0</v>
      </c>
      <c r="BH1478" s="896">
        <v>0</v>
      </c>
      <c r="BI1478" s="896">
        <v>876</v>
      </c>
      <c r="BJ1478" s="896"/>
      <c r="BK1478" s="896">
        <v>876</v>
      </c>
      <c r="BL1478" s="896"/>
      <c r="BM1478" s="896"/>
      <c r="BN1478" s="896" t="s">
        <v>308</v>
      </c>
      <c r="BO1478" s="896" t="s">
        <v>308</v>
      </c>
      <c r="BP1478" s="896" t="s">
        <v>308</v>
      </c>
      <c r="BQ1478" s="896" t="s">
        <v>308</v>
      </c>
      <c r="BR1478" s="896"/>
      <c r="BS1478" s="896">
        <v>876</v>
      </c>
      <c r="BT1478" s="896"/>
      <c r="BU1478" s="896" t="s">
        <v>579</v>
      </c>
      <c r="BV1478" s="896"/>
      <c r="BW1478" s="896"/>
      <c r="BX1478" s="896"/>
      <c r="BY1478" s="896"/>
      <c r="BZ1478" s="896"/>
      <c r="CA1478" s="896"/>
      <c r="CB1478" s="896"/>
      <c r="CC1478" s="896"/>
      <c r="CD1478" s="896"/>
      <c r="CE1478" s="896"/>
      <c r="CF1478" s="896"/>
      <c r="CG1478" s="896"/>
      <c r="CH1478" s="896"/>
      <c r="CI1478" s="896"/>
      <c r="CJ1478" s="896"/>
      <c r="CK1478" s="867"/>
      <c r="CL1478" s="867" t="s">
        <v>397</v>
      </c>
      <c r="CM1478" s="867" t="s">
        <v>397</v>
      </c>
      <c r="CN1478" s="867" t="s">
        <v>397</v>
      </c>
      <c r="CO1478" s="867">
        <v>876</v>
      </c>
      <c r="CP1478" s="867">
        <v>876</v>
      </c>
      <c r="CQ1478" s="773">
        <v>876</v>
      </c>
      <c r="CR1478" s="772">
        <v>876</v>
      </c>
      <c r="CS1478" s="869"/>
      <c r="CT1478" s="782"/>
      <c r="CU1478" s="866"/>
      <c r="CV1478" s="776"/>
      <c r="CW1478" s="776"/>
      <c r="CX1478" s="782">
        <v>46288</v>
      </c>
      <c r="CY1478" s="870" t="s">
        <v>1658</v>
      </c>
      <c r="CZ1478" s="870" t="s">
        <v>308</v>
      </c>
      <c r="DA1478" s="871">
        <v>46286</v>
      </c>
      <c r="DB1478" s="871" t="s">
        <v>633</v>
      </c>
      <c r="DC1478" s="871" t="s">
        <v>634</v>
      </c>
      <c r="DD1478" s="871" t="s">
        <v>397</v>
      </c>
      <c r="DE1478" s="871" t="s">
        <v>397</v>
      </c>
      <c r="DF1478" s="871" t="s">
        <v>308</v>
      </c>
      <c r="DG1478" s="871" t="s">
        <v>308</v>
      </c>
      <c r="DH1478" s="872" t="s">
        <v>308</v>
      </c>
      <c r="DI1478" s="776" t="s">
        <v>397</v>
      </c>
      <c r="DJ1478" s="776">
        <v>46288</v>
      </c>
      <c r="DK1478" s="776">
        <v>46288</v>
      </c>
      <c r="DL1478" s="776">
        <v>46295</v>
      </c>
      <c r="DM1478" s="776">
        <v>46295</v>
      </c>
      <c r="DN1478" s="776">
        <v>46295</v>
      </c>
      <c r="DO1478" s="873" t="s">
        <v>308</v>
      </c>
      <c r="DP1478" s="776">
        <v>46332</v>
      </c>
      <c r="DQ1478" s="776">
        <v>46325</v>
      </c>
      <c r="DR1478" s="776">
        <v>46332</v>
      </c>
      <c r="DS1478" s="872">
        <v>46332</v>
      </c>
      <c r="DT1478" s="752">
        <v>46325</v>
      </c>
      <c r="DU1478" s="753">
        <v>-21</v>
      </c>
      <c r="DV1478" s="753" t="s">
        <v>308</v>
      </c>
      <c r="DW1478" s="754">
        <v>46302</v>
      </c>
      <c r="DX1478" s="755">
        <v>46304</v>
      </c>
      <c r="DY1478" s="754" t="e">
        <v>#VALUE!</v>
      </c>
      <c r="DZ1478" s="754" t="e">
        <v>#VALUE!</v>
      </c>
      <c r="EA1478" s="754">
        <v>0</v>
      </c>
      <c r="EB1478" s="754">
        <v>0</v>
      </c>
      <c r="HA1478" s="756" t="s">
        <v>397</v>
      </c>
      <c r="HB1478" s="756" t="s">
        <v>397</v>
      </c>
      <c r="HC1478" s="756" t="s">
        <v>397</v>
      </c>
      <c r="HD1478" s="756" t="s">
        <v>397</v>
      </c>
      <c r="HE1478" s="756" t="s">
        <v>397</v>
      </c>
      <c r="HF1478" s="756" t="s">
        <v>397</v>
      </c>
      <c r="HG1478" s="756" t="s">
        <v>397</v>
      </c>
      <c r="HH1478" s="756" t="s">
        <v>397</v>
      </c>
      <c r="HI1478" s="756" t="s">
        <v>397</v>
      </c>
      <c r="HJ1478" s="756" t="s">
        <v>397</v>
      </c>
      <c r="HK1478"/>
      <c r="HL1478"/>
      <c r="HM1478"/>
      <c r="HN1478" s="756" t="str">
        <f t="shared" si="49"/>
        <v>AUTO PRINT</v>
      </c>
      <c r="HO1478"/>
      <c r="HP1478" s="757" t="s">
        <v>572</v>
      </c>
      <c r="HQ1478" s="757" t="s">
        <v>572</v>
      </c>
      <c r="HR1478" s="757" t="s">
        <v>572</v>
      </c>
      <c r="HS1478"/>
      <c r="HW1478" s="758"/>
      <c r="HX1478"/>
      <c r="HY1478" s="759" t="s">
        <v>572</v>
      </c>
      <c r="HZ1478" s="759" t="s">
        <v>572</v>
      </c>
      <c r="IA1478" s="759" t="s">
        <v>572</v>
      </c>
      <c r="IC1478" s="760" t="s">
        <v>572</v>
      </c>
      <c r="ID1478" s="760" t="s">
        <v>572</v>
      </c>
      <c r="IE1478" s="760" t="s">
        <v>572</v>
      </c>
      <c r="IF1478" s="761" t="s">
        <v>572</v>
      </c>
      <c r="IG1478" s="619" t="str">
        <f t="shared" si="50"/>
        <v>IN HOUSE (MANUAL)</v>
      </c>
      <c r="II1478" s="761" t="s">
        <v>572</v>
      </c>
      <c r="IK1478" s="761" t="str">
        <f>IFERROR(VLOOKUP($M1478,#REF!,13,0),"IN HOUSE (MANUAL)")</f>
        <v>IN HOUSE (MANUAL)</v>
      </c>
      <c r="IM1478" s="760" t="s">
        <v>572</v>
      </c>
      <c r="IN1478" s="760" t="s">
        <v>572</v>
      </c>
      <c r="IO1478" s="760" t="s">
        <v>572</v>
      </c>
      <c r="IQ1478" s="760" t="s">
        <v>572</v>
      </c>
      <c r="IR1478" s="760" t="s">
        <v>572</v>
      </c>
      <c r="IT1478" s="760" t="s">
        <v>572</v>
      </c>
      <c r="IV1478" s="760" t="s">
        <v>572</v>
      </c>
      <c r="IW1478" s="760" t="s">
        <v>572</v>
      </c>
      <c r="IY1478" s="760" t="s">
        <v>572</v>
      </c>
      <c r="IZ1478" s="760" t="s">
        <v>572</v>
      </c>
      <c r="JB1478" s="760" t="s">
        <v>572</v>
      </c>
      <c r="JC1478" s="760" t="s">
        <v>572</v>
      </c>
      <c r="JE1478" s="760" t="s">
        <v>572</v>
      </c>
      <c r="JF1478" s="760" t="s">
        <v>572</v>
      </c>
    </row>
    <row r="1479" spans="1:266" ht="16.5" customHeight="1" x14ac:dyDescent="0.35">
      <c r="A1479" s="618" t="s">
        <v>2863</v>
      </c>
      <c r="B1479" s="730">
        <v>100</v>
      </c>
      <c r="C1479" s="730" t="s">
        <v>2798</v>
      </c>
      <c r="D1479" s="730" t="s">
        <v>2798</v>
      </c>
      <c r="E1479" s="730">
        <v>25</v>
      </c>
      <c r="F1479" s="731" t="s">
        <v>961</v>
      </c>
      <c r="G1479" s="732">
        <v>1</v>
      </c>
      <c r="H1479" s="733">
        <v>46258</v>
      </c>
      <c r="I1479" s="730">
        <v>42</v>
      </c>
      <c r="J1479" s="730" t="s">
        <v>308</v>
      </c>
      <c r="K1479" s="730">
        <v>44</v>
      </c>
      <c r="L1479" s="730" t="s">
        <v>2864</v>
      </c>
      <c r="M1479" s="772" t="s">
        <v>2863</v>
      </c>
      <c r="N1479" s="868" t="s">
        <v>390</v>
      </c>
      <c r="O1479" s="868" t="s">
        <v>390</v>
      </c>
      <c r="P1479" s="868">
        <v>0</v>
      </c>
      <c r="Q1479" s="868">
        <v>0</v>
      </c>
      <c r="R1479" s="772">
        <v>608</v>
      </c>
      <c r="S1479" s="772" t="s">
        <v>1655</v>
      </c>
      <c r="T1479" s="772" t="s">
        <v>1726</v>
      </c>
      <c r="U1479" s="772">
        <v>608</v>
      </c>
      <c r="V1479" s="772" t="s">
        <v>1657</v>
      </c>
      <c r="W1479" s="772"/>
      <c r="X1479" s="773"/>
      <c r="Y1479" s="773"/>
      <c r="Z1479" s="773"/>
      <c r="AA1479" s="772" t="s">
        <v>157</v>
      </c>
      <c r="AB1479" s="772" t="s">
        <v>1218</v>
      </c>
      <c r="AC1479" s="772" t="s">
        <v>885</v>
      </c>
      <c r="AD1479" s="772">
        <v>1080</v>
      </c>
      <c r="AE1479" s="864">
        <v>1080</v>
      </c>
      <c r="AF1479" s="774">
        <v>46288</v>
      </c>
      <c r="AG1479" s="777"/>
      <c r="AH1479" s="777"/>
      <c r="AI1479" s="777" t="s">
        <v>694</v>
      </c>
      <c r="AJ1479" s="778">
        <v>31</v>
      </c>
      <c r="AK1479" s="779"/>
      <c r="AL1479" s="778"/>
      <c r="AM1479" s="780">
        <v>1080</v>
      </c>
      <c r="AN1479" s="780"/>
      <c r="AO1479" s="780"/>
      <c r="AP1479" s="780"/>
      <c r="AQ1479" s="780"/>
      <c r="AR1479" s="780"/>
      <c r="AS1479" s="780">
        <v>1080</v>
      </c>
      <c r="AT1479" s="780"/>
      <c r="AU1479" s="780"/>
      <c r="AV1479" s="780"/>
      <c r="AW1479" s="780"/>
      <c r="AX1479" s="780"/>
      <c r="AY1479" s="780"/>
      <c r="AZ1479" s="780"/>
      <c r="BA1479" s="780"/>
      <c r="BB1479" s="780">
        <v>0</v>
      </c>
      <c r="BC1479" s="780">
        <v>1080</v>
      </c>
      <c r="BD1479" s="780">
        <v>0</v>
      </c>
      <c r="BE1479" s="780">
        <v>0</v>
      </c>
      <c r="BF1479" s="780">
        <v>1080</v>
      </c>
      <c r="BG1479" s="780">
        <v>0</v>
      </c>
      <c r="BH1479" s="780">
        <v>0</v>
      </c>
      <c r="BI1479" s="780">
        <v>1080</v>
      </c>
      <c r="BJ1479" s="780"/>
      <c r="BK1479" s="780">
        <v>1080</v>
      </c>
      <c r="BL1479" s="780"/>
      <c r="BM1479" s="780"/>
      <c r="BN1479" s="780" t="s">
        <v>308</v>
      </c>
      <c r="BO1479" s="780" t="s">
        <v>308</v>
      </c>
      <c r="BP1479" s="780" t="s">
        <v>308</v>
      </c>
      <c r="BQ1479" s="780" t="s">
        <v>308</v>
      </c>
      <c r="BR1479" s="780"/>
      <c r="BS1479" s="780">
        <v>1080</v>
      </c>
      <c r="BT1479" s="780"/>
      <c r="BU1479" s="780" t="s">
        <v>579</v>
      </c>
      <c r="BV1479" s="780"/>
      <c r="BW1479" s="780"/>
      <c r="BX1479" s="780"/>
      <c r="BY1479" s="780"/>
      <c r="BZ1479" s="780"/>
      <c r="CA1479" s="780"/>
      <c r="CB1479" s="780"/>
      <c r="CC1479" s="780"/>
      <c r="CD1479" s="780"/>
      <c r="CE1479" s="780"/>
      <c r="CF1479" s="780"/>
      <c r="CG1479" s="780"/>
      <c r="CH1479" s="780"/>
      <c r="CI1479" s="780"/>
      <c r="CJ1479" s="780"/>
      <c r="CK1479" s="773"/>
      <c r="CL1479" s="773" t="s">
        <v>397</v>
      </c>
      <c r="CM1479" s="773" t="s">
        <v>397</v>
      </c>
      <c r="CN1479" s="773" t="s">
        <v>397</v>
      </c>
      <c r="CO1479" s="773">
        <v>1080</v>
      </c>
      <c r="CP1479" s="773">
        <v>1080</v>
      </c>
      <c r="CQ1479" s="773">
        <v>1080</v>
      </c>
      <c r="CR1479" s="772">
        <v>1080</v>
      </c>
      <c r="CS1479" s="781"/>
      <c r="CT1479" s="782"/>
      <c r="CU1479" s="866"/>
      <c r="CV1479" s="774"/>
      <c r="CW1479" s="774"/>
      <c r="CX1479" s="865">
        <v>46288</v>
      </c>
      <c r="CY1479" s="784" t="s">
        <v>1658</v>
      </c>
      <c r="CZ1479" s="784" t="s">
        <v>308</v>
      </c>
      <c r="DA1479" s="785">
        <v>46286</v>
      </c>
      <c r="DB1479" s="785" t="s">
        <v>633</v>
      </c>
      <c r="DC1479" s="785" t="s">
        <v>634</v>
      </c>
      <c r="DD1479" s="785" t="s">
        <v>397</v>
      </c>
      <c r="DE1479" s="785" t="s">
        <v>397</v>
      </c>
      <c r="DF1479" s="785" t="s">
        <v>308</v>
      </c>
      <c r="DG1479" s="785" t="s">
        <v>308</v>
      </c>
      <c r="DH1479" s="786" t="s">
        <v>308</v>
      </c>
      <c r="DI1479" s="774" t="s">
        <v>397</v>
      </c>
      <c r="DJ1479" s="774">
        <v>46288</v>
      </c>
      <c r="DK1479" s="774">
        <v>46288</v>
      </c>
      <c r="DL1479" s="774">
        <v>46297</v>
      </c>
      <c r="DM1479" s="774">
        <v>46297</v>
      </c>
      <c r="DN1479" s="774">
        <v>46297</v>
      </c>
      <c r="DO1479" s="787" t="s">
        <v>308</v>
      </c>
      <c r="DP1479" s="774">
        <v>46332</v>
      </c>
      <c r="DQ1479" s="774">
        <v>46325</v>
      </c>
      <c r="DR1479" s="774">
        <v>46332</v>
      </c>
      <c r="DS1479" s="786">
        <v>46332</v>
      </c>
      <c r="DT1479" s="752">
        <v>46325</v>
      </c>
      <c r="DU1479" s="753">
        <v>-17</v>
      </c>
      <c r="DV1479" s="753" t="s">
        <v>308</v>
      </c>
      <c r="DW1479" s="754">
        <v>46304</v>
      </c>
      <c r="DX1479" s="755">
        <v>46308</v>
      </c>
      <c r="DY1479" s="754" t="e">
        <v>#VALUE!</v>
      </c>
      <c r="DZ1479" s="754" t="e">
        <v>#VALUE!</v>
      </c>
      <c r="EA1479" s="754">
        <v>0</v>
      </c>
      <c r="EB1479" s="754">
        <v>0</v>
      </c>
      <c r="HA1479" s="756" t="s">
        <v>397</v>
      </c>
      <c r="HB1479" s="756" t="s">
        <v>397</v>
      </c>
      <c r="HC1479" s="756" t="s">
        <v>397</v>
      </c>
      <c r="HD1479" s="756" t="s">
        <v>397</v>
      </c>
      <c r="HE1479" s="756" t="s">
        <v>397</v>
      </c>
      <c r="HF1479" s="756" t="s">
        <v>397</v>
      </c>
      <c r="HG1479" s="756" t="s">
        <v>397</v>
      </c>
      <c r="HH1479" s="756" t="s">
        <v>397</v>
      </c>
      <c r="HI1479" s="756" t="s">
        <v>397</v>
      </c>
      <c r="HJ1479" s="756" t="s">
        <v>397</v>
      </c>
      <c r="HK1479"/>
      <c r="HL1479"/>
      <c r="HM1479"/>
      <c r="HN1479" s="756" t="str">
        <f t="shared" si="49"/>
        <v>AUTO PRINT</v>
      </c>
      <c r="HO1479"/>
      <c r="HP1479" s="757" t="s">
        <v>572</v>
      </c>
      <c r="HQ1479" s="757" t="s">
        <v>572</v>
      </c>
      <c r="HR1479" s="757" t="s">
        <v>572</v>
      </c>
      <c r="HS1479"/>
      <c r="HW1479" s="758"/>
      <c r="HX1479"/>
      <c r="HY1479" s="759" t="s">
        <v>572</v>
      </c>
      <c r="HZ1479" s="759" t="s">
        <v>572</v>
      </c>
      <c r="IA1479" s="759" t="s">
        <v>572</v>
      </c>
      <c r="IC1479" s="760" t="s">
        <v>572</v>
      </c>
      <c r="ID1479" s="760" t="s">
        <v>572</v>
      </c>
      <c r="IE1479" s="760" t="s">
        <v>572</v>
      </c>
      <c r="IF1479" s="761" t="s">
        <v>572</v>
      </c>
      <c r="IG1479" s="619" t="str">
        <f t="shared" si="50"/>
        <v>IN HOUSE (MANUAL)</v>
      </c>
      <c r="II1479" s="761" t="s">
        <v>572</v>
      </c>
      <c r="IK1479" s="761" t="str">
        <f>IFERROR(VLOOKUP($M1479,#REF!,13,0),"IN HOUSE (MANUAL)")</f>
        <v>IN HOUSE (MANUAL)</v>
      </c>
      <c r="IM1479" s="760" t="s">
        <v>572</v>
      </c>
      <c r="IN1479" s="760" t="s">
        <v>572</v>
      </c>
      <c r="IO1479" s="760" t="s">
        <v>572</v>
      </c>
      <c r="IQ1479" s="760" t="s">
        <v>572</v>
      </c>
      <c r="IR1479" s="760" t="s">
        <v>572</v>
      </c>
      <c r="IT1479" s="760" t="s">
        <v>572</v>
      </c>
      <c r="IV1479" s="760" t="s">
        <v>572</v>
      </c>
      <c r="IW1479" s="760" t="s">
        <v>572</v>
      </c>
      <c r="IY1479" s="760" t="s">
        <v>572</v>
      </c>
      <c r="IZ1479" s="760" t="s">
        <v>572</v>
      </c>
      <c r="JB1479" s="760" t="s">
        <v>572</v>
      </c>
      <c r="JC1479" s="760" t="s">
        <v>572</v>
      </c>
      <c r="JE1479" s="760" t="s">
        <v>572</v>
      </c>
      <c r="JF1479" s="760" t="s">
        <v>572</v>
      </c>
    </row>
    <row r="1480" spans="1:266" ht="16.5" hidden="1" customHeight="1" outlineLevel="1" x14ac:dyDescent="0.35">
      <c r="A1480" s="618" t="s">
        <v>308</v>
      </c>
      <c r="B1480" s="730">
        <v>101</v>
      </c>
      <c r="C1480" s="730" t="s">
        <v>741</v>
      </c>
      <c r="D1480" s="730" t="s">
        <v>741</v>
      </c>
      <c r="E1480" s="730">
        <v>25</v>
      </c>
      <c r="F1480" s="731"/>
      <c r="G1480" s="731"/>
      <c r="H1480" s="826"/>
      <c r="I1480" s="730" t="s">
        <v>308</v>
      </c>
      <c r="J1480" s="730" t="s">
        <v>308</v>
      </c>
      <c r="K1480" s="730">
        <v>0</v>
      </c>
      <c r="L1480" s="730" t="s">
        <v>308</v>
      </c>
      <c r="M1480" s="772"/>
      <c r="N1480" s="868"/>
      <c r="O1480" s="868"/>
      <c r="P1480" s="868"/>
      <c r="Q1480" s="868"/>
      <c r="R1480" s="772"/>
      <c r="S1480" s="772"/>
      <c r="T1480" s="772"/>
      <c r="U1480" s="772"/>
      <c r="V1480" s="772"/>
      <c r="W1480" s="772"/>
      <c r="X1480" s="772"/>
      <c r="Y1480" s="772"/>
      <c r="Z1480" s="774"/>
      <c r="AA1480" s="772"/>
      <c r="AB1480" s="772"/>
      <c r="AC1480" s="772"/>
      <c r="AD1480" s="772"/>
      <c r="AE1480" s="864"/>
      <c r="AF1480" s="774"/>
      <c r="AG1480" s="777"/>
      <c r="AH1480" s="777"/>
      <c r="AI1480" s="777"/>
      <c r="AJ1480" s="778"/>
      <c r="AK1480" s="779"/>
      <c r="AL1480" s="778"/>
      <c r="AM1480" s="778"/>
      <c r="AN1480" s="778"/>
      <c r="AO1480" s="778"/>
      <c r="AP1480" s="778"/>
      <c r="AQ1480" s="778"/>
      <c r="AR1480" s="778"/>
      <c r="AS1480" s="778"/>
      <c r="AT1480" s="778"/>
      <c r="AU1480" s="778"/>
      <c r="AV1480" s="778"/>
      <c r="AW1480" s="778"/>
      <c r="AX1480" s="778"/>
      <c r="AY1480" s="778"/>
      <c r="AZ1480" s="778"/>
      <c r="BA1480" s="778"/>
      <c r="BB1480" s="778"/>
      <c r="BC1480" s="778"/>
      <c r="BD1480" s="778"/>
      <c r="BE1480" s="778"/>
      <c r="BF1480" s="778"/>
      <c r="BG1480" s="778"/>
      <c r="BH1480" s="778"/>
      <c r="BI1480" s="778"/>
      <c r="BJ1480" s="778"/>
      <c r="BK1480" s="778"/>
      <c r="BL1480" s="778"/>
      <c r="BM1480" s="778"/>
      <c r="BN1480" s="778"/>
      <c r="BO1480" s="778"/>
      <c r="BP1480" s="778"/>
      <c r="BQ1480" s="778"/>
      <c r="BR1480" s="778"/>
      <c r="BS1480" s="778"/>
      <c r="BT1480" s="778"/>
      <c r="BU1480" s="778"/>
      <c r="BV1480" s="778"/>
      <c r="BW1480" s="778"/>
      <c r="BX1480" s="778"/>
      <c r="BY1480" s="778"/>
      <c r="BZ1480" s="778"/>
      <c r="CA1480" s="778"/>
      <c r="CB1480" s="778"/>
      <c r="CC1480" s="778"/>
      <c r="CD1480" s="778"/>
      <c r="CE1480" s="778"/>
      <c r="CF1480" s="778"/>
      <c r="CG1480" s="778"/>
      <c r="CH1480" s="778"/>
      <c r="CI1480" s="778"/>
      <c r="CJ1480" s="778"/>
      <c r="CK1480" s="772"/>
      <c r="CL1480" s="772"/>
      <c r="CM1480" s="772"/>
      <c r="CN1480" s="886"/>
      <c r="CO1480" s="772"/>
      <c r="CP1480" s="772"/>
      <c r="CQ1480" s="772"/>
      <c r="CR1480" s="772"/>
      <c r="CS1480" s="781"/>
      <c r="CT1480" s="865"/>
      <c r="CU1480" s="899"/>
      <c r="CV1480" s="774"/>
      <c r="CW1480" s="949"/>
      <c r="CX1480" s="865"/>
      <c r="CY1480" s="784"/>
      <c r="CZ1480" s="784"/>
      <c r="DA1480" s="785"/>
      <c r="DB1480" s="785"/>
      <c r="DC1480" s="785"/>
      <c r="DD1480" s="785"/>
      <c r="DE1480" s="785"/>
      <c r="DF1480" s="785"/>
      <c r="DG1480" s="785"/>
      <c r="DH1480" s="786"/>
      <c r="DI1480" s="774"/>
      <c r="DJ1480" s="774"/>
      <c r="DK1480" s="774"/>
      <c r="DL1480" s="774"/>
      <c r="DM1480" s="774"/>
      <c r="DN1480" s="774"/>
      <c r="DO1480" s="787"/>
      <c r="DP1480" s="774"/>
      <c r="DQ1480" s="776"/>
      <c r="DR1480" s="774"/>
      <c r="DS1480" s="786"/>
      <c r="DT1480" s="752">
        <v>0</v>
      </c>
      <c r="DU1480" s="753" t="s">
        <v>308</v>
      </c>
      <c r="DV1480" s="753" t="s">
        <v>308</v>
      </c>
      <c r="DW1480" s="754" t="s">
        <v>308</v>
      </c>
      <c r="DX1480" s="755" t="s">
        <v>308</v>
      </c>
      <c r="DY1480" s="754" t="e">
        <v>#VALUE!</v>
      </c>
      <c r="DZ1480" s="754" t="e">
        <v>#VALUE!</v>
      </c>
      <c r="EA1480" s="754">
        <v>0</v>
      </c>
      <c r="EB1480" s="754">
        <v>0</v>
      </c>
    </row>
    <row r="1481" spans="1:266" ht="17.25" hidden="1" customHeight="1" outlineLevel="1" x14ac:dyDescent="0.35">
      <c r="A1481" s="618" t="s">
        <v>308</v>
      </c>
      <c r="B1481" s="730">
        <v>102</v>
      </c>
      <c r="C1481" s="730" t="s">
        <v>741</v>
      </c>
      <c r="D1481" s="730" t="s">
        <v>741</v>
      </c>
      <c r="E1481" s="730">
        <v>25</v>
      </c>
      <c r="F1481" s="731"/>
      <c r="G1481" s="731"/>
      <c r="H1481" s="826"/>
      <c r="I1481" s="730" t="s">
        <v>308</v>
      </c>
      <c r="J1481" s="730" t="s">
        <v>308</v>
      </c>
      <c r="K1481" s="730">
        <v>0</v>
      </c>
      <c r="L1481" s="730" t="s">
        <v>308</v>
      </c>
      <c r="M1481" s="772"/>
      <c r="N1481" s="868"/>
      <c r="O1481" s="868"/>
      <c r="P1481" s="868"/>
      <c r="Q1481" s="868"/>
      <c r="R1481" s="772"/>
      <c r="S1481" s="772"/>
      <c r="T1481" s="772"/>
      <c r="U1481" s="772"/>
      <c r="V1481" s="772"/>
      <c r="W1481" s="772"/>
      <c r="X1481" s="772"/>
      <c r="Y1481" s="772"/>
      <c r="Z1481" s="774"/>
      <c r="AA1481" s="772"/>
      <c r="AB1481" s="772"/>
      <c r="AC1481" s="772"/>
      <c r="AD1481" s="772"/>
      <c r="AE1481" s="864"/>
      <c r="AF1481" s="774"/>
      <c r="AG1481" s="777"/>
      <c r="AH1481" s="777"/>
      <c r="AI1481" s="777"/>
      <c r="AJ1481" s="778"/>
      <c r="AK1481" s="779"/>
      <c r="AL1481" s="778"/>
      <c r="AM1481" s="778"/>
      <c r="AN1481" s="778"/>
      <c r="AO1481" s="778"/>
      <c r="AP1481" s="778"/>
      <c r="AQ1481" s="778"/>
      <c r="AR1481" s="778"/>
      <c r="AS1481" s="778"/>
      <c r="AT1481" s="778"/>
      <c r="AU1481" s="778"/>
      <c r="AV1481" s="778"/>
      <c r="AW1481" s="778"/>
      <c r="AX1481" s="778"/>
      <c r="AY1481" s="778"/>
      <c r="AZ1481" s="778"/>
      <c r="BA1481" s="778"/>
      <c r="BB1481" s="778"/>
      <c r="BC1481" s="778"/>
      <c r="BD1481" s="778"/>
      <c r="BE1481" s="778"/>
      <c r="BF1481" s="778"/>
      <c r="BG1481" s="778"/>
      <c r="BH1481" s="778"/>
      <c r="BI1481" s="778"/>
      <c r="BJ1481" s="778"/>
      <c r="BK1481" s="778"/>
      <c r="BL1481" s="778"/>
      <c r="BM1481" s="778"/>
      <c r="BN1481" s="778"/>
      <c r="BO1481" s="778"/>
      <c r="BP1481" s="778"/>
      <c r="BQ1481" s="778"/>
      <c r="BR1481" s="778"/>
      <c r="BS1481" s="778"/>
      <c r="BT1481" s="778"/>
      <c r="BU1481" s="778"/>
      <c r="BV1481" s="778"/>
      <c r="BW1481" s="778"/>
      <c r="BX1481" s="778"/>
      <c r="BY1481" s="778"/>
      <c r="BZ1481" s="778"/>
      <c r="CA1481" s="778"/>
      <c r="CB1481" s="778"/>
      <c r="CC1481" s="778"/>
      <c r="CD1481" s="778"/>
      <c r="CE1481" s="778"/>
      <c r="CF1481" s="778"/>
      <c r="CG1481" s="778"/>
      <c r="CH1481" s="778"/>
      <c r="CI1481" s="778"/>
      <c r="CJ1481" s="778"/>
      <c r="CK1481" s="772"/>
      <c r="CL1481" s="772"/>
      <c r="CM1481" s="772"/>
      <c r="CN1481" s="886"/>
      <c r="CO1481" s="772"/>
      <c r="CP1481" s="772"/>
      <c r="CQ1481" s="772"/>
      <c r="CR1481" s="772"/>
      <c r="CS1481" s="781"/>
      <c r="CT1481" s="865"/>
      <c r="CU1481" s="899"/>
      <c r="CV1481" s="774"/>
      <c r="CW1481" s="949"/>
      <c r="CX1481" s="865"/>
      <c r="CY1481" s="784"/>
      <c r="CZ1481" s="784"/>
      <c r="DA1481" s="785"/>
      <c r="DB1481" s="785"/>
      <c r="DC1481" s="785"/>
      <c r="DD1481" s="785"/>
      <c r="DE1481" s="785"/>
      <c r="DF1481" s="785"/>
      <c r="DG1481" s="785"/>
      <c r="DH1481" s="786"/>
      <c r="DI1481" s="774"/>
      <c r="DJ1481" s="774"/>
      <c r="DK1481" s="774"/>
      <c r="DL1481" s="774"/>
      <c r="DM1481" s="774"/>
      <c r="DN1481" s="774"/>
      <c r="DO1481" s="787"/>
      <c r="DP1481" s="774"/>
      <c r="DQ1481" s="776"/>
      <c r="DR1481" s="774"/>
      <c r="DS1481" s="786"/>
      <c r="DT1481" s="752">
        <v>0</v>
      </c>
      <c r="DU1481" s="753" t="s">
        <v>308</v>
      </c>
      <c r="DV1481" s="753" t="s">
        <v>308</v>
      </c>
      <c r="DW1481" s="754" t="s">
        <v>308</v>
      </c>
      <c r="DX1481" s="755" t="s">
        <v>308</v>
      </c>
      <c r="DY1481" s="754" t="e">
        <v>#VALUE!</v>
      </c>
      <c r="DZ1481" s="754" t="e">
        <v>#VALUE!</v>
      </c>
      <c r="EA1481" s="754">
        <v>0</v>
      </c>
      <c r="EB1481" s="754">
        <v>0</v>
      </c>
    </row>
    <row r="1482" spans="1:266" ht="17.25" hidden="1" customHeight="1" outlineLevel="1" x14ac:dyDescent="0.35">
      <c r="A1482" s="618" t="s">
        <v>308</v>
      </c>
      <c r="B1482" s="730">
        <v>103</v>
      </c>
      <c r="C1482" s="730" t="s">
        <v>741</v>
      </c>
      <c r="D1482" s="730" t="s">
        <v>741</v>
      </c>
      <c r="E1482" s="730">
        <v>25</v>
      </c>
      <c r="F1482" s="731"/>
      <c r="G1482" s="731"/>
      <c r="H1482" s="826"/>
      <c r="I1482" s="730" t="s">
        <v>308</v>
      </c>
      <c r="J1482" s="730" t="s">
        <v>308</v>
      </c>
      <c r="K1482" s="730">
        <v>0</v>
      </c>
      <c r="L1482" s="730" t="s">
        <v>308</v>
      </c>
      <c r="M1482" s="772"/>
      <c r="N1482" s="868"/>
      <c r="O1482" s="868"/>
      <c r="P1482" s="868"/>
      <c r="Q1482" s="868"/>
      <c r="R1482" s="772"/>
      <c r="S1482" s="772"/>
      <c r="T1482" s="772"/>
      <c r="U1482" s="772"/>
      <c r="V1482" s="772"/>
      <c r="W1482" s="772"/>
      <c r="X1482" s="772"/>
      <c r="Y1482" s="772"/>
      <c r="Z1482" s="774"/>
      <c r="AA1482" s="772"/>
      <c r="AB1482" s="772"/>
      <c r="AC1482" s="772"/>
      <c r="AD1482" s="772"/>
      <c r="AE1482" s="864"/>
      <c r="AF1482" s="774"/>
      <c r="AG1482" s="777"/>
      <c r="AH1482" s="777"/>
      <c r="AI1482" s="777"/>
      <c r="AJ1482" s="778"/>
      <c r="AK1482" s="779"/>
      <c r="AL1482" s="778"/>
      <c r="AM1482" s="778"/>
      <c r="AN1482" s="778"/>
      <c r="AO1482" s="778"/>
      <c r="AP1482" s="778"/>
      <c r="AQ1482" s="778"/>
      <c r="AR1482" s="778"/>
      <c r="AS1482" s="778"/>
      <c r="AT1482" s="778"/>
      <c r="AU1482" s="778"/>
      <c r="AV1482" s="778"/>
      <c r="AW1482" s="778"/>
      <c r="AX1482" s="778"/>
      <c r="AY1482" s="778"/>
      <c r="AZ1482" s="778"/>
      <c r="BA1482" s="778"/>
      <c r="BB1482" s="778"/>
      <c r="BC1482" s="778"/>
      <c r="BD1482" s="778"/>
      <c r="BE1482" s="778"/>
      <c r="BF1482" s="778"/>
      <c r="BG1482" s="778"/>
      <c r="BH1482" s="778"/>
      <c r="BI1482" s="778"/>
      <c r="BJ1482" s="778"/>
      <c r="BK1482" s="778"/>
      <c r="BL1482" s="778"/>
      <c r="BM1482" s="778"/>
      <c r="BN1482" s="778"/>
      <c r="BO1482" s="778"/>
      <c r="BP1482" s="778"/>
      <c r="BQ1482" s="778"/>
      <c r="BR1482" s="778"/>
      <c r="BS1482" s="778"/>
      <c r="BT1482" s="778"/>
      <c r="BU1482" s="778"/>
      <c r="BV1482" s="778"/>
      <c r="BW1482" s="778"/>
      <c r="BX1482" s="778"/>
      <c r="BY1482" s="778"/>
      <c r="BZ1482" s="778"/>
      <c r="CA1482" s="778"/>
      <c r="CB1482" s="778"/>
      <c r="CC1482" s="778"/>
      <c r="CD1482" s="778"/>
      <c r="CE1482" s="778"/>
      <c r="CF1482" s="778"/>
      <c r="CG1482" s="778"/>
      <c r="CH1482" s="778"/>
      <c r="CI1482" s="778"/>
      <c r="CJ1482" s="778"/>
      <c r="CK1482" s="772"/>
      <c r="CL1482" s="772"/>
      <c r="CM1482" s="772"/>
      <c r="CN1482" s="886"/>
      <c r="CO1482" s="772"/>
      <c r="CP1482" s="772"/>
      <c r="CQ1482" s="772"/>
      <c r="CR1482" s="772"/>
      <c r="CS1482" s="781"/>
      <c r="CT1482" s="865"/>
      <c r="CU1482" s="899"/>
      <c r="CV1482" s="774"/>
      <c r="CW1482" s="949"/>
      <c r="CX1482" s="865"/>
      <c r="CY1482" s="784"/>
      <c r="CZ1482" s="784"/>
      <c r="DA1482" s="785"/>
      <c r="DB1482" s="785"/>
      <c r="DC1482" s="785"/>
      <c r="DD1482" s="785"/>
      <c r="DE1482" s="785"/>
      <c r="DF1482" s="785"/>
      <c r="DG1482" s="785"/>
      <c r="DH1482" s="786"/>
      <c r="DI1482" s="774"/>
      <c r="DJ1482" s="774"/>
      <c r="DK1482" s="774"/>
      <c r="DL1482" s="774"/>
      <c r="DM1482" s="774"/>
      <c r="DN1482" s="774"/>
      <c r="DO1482" s="787"/>
      <c r="DP1482" s="774"/>
      <c r="DQ1482" s="776"/>
      <c r="DR1482" s="774"/>
      <c r="DS1482" s="786"/>
      <c r="DT1482" s="752">
        <v>0</v>
      </c>
      <c r="DU1482" s="753" t="s">
        <v>308</v>
      </c>
      <c r="DV1482" s="753" t="s">
        <v>308</v>
      </c>
      <c r="DW1482" s="754" t="s">
        <v>308</v>
      </c>
      <c r="DX1482" s="755" t="s">
        <v>308</v>
      </c>
      <c r="DY1482" s="754" t="e">
        <v>#VALUE!</v>
      </c>
      <c r="DZ1482" s="754" t="e">
        <v>#VALUE!</v>
      </c>
      <c r="EA1482" s="754">
        <v>0</v>
      </c>
      <c r="EB1482" s="754">
        <v>0</v>
      </c>
    </row>
    <row r="1483" spans="1:266" ht="17.25" hidden="1" customHeight="1" outlineLevel="1" x14ac:dyDescent="0.35">
      <c r="A1483" s="618" t="s">
        <v>308</v>
      </c>
      <c r="B1483" s="730">
        <v>104</v>
      </c>
      <c r="C1483" s="730" t="s">
        <v>741</v>
      </c>
      <c r="D1483" s="730" t="s">
        <v>741</v>
      </c>
      <c r="E1483" s="730">
        <v>25</v>
      </c>
      <c r="F1483" s="731"/>
      <c r="G1483" s="821"/>
      <c r="H1483" s="733"/>
      <c r="I1483" s="730" t="s">
        <v>308</v>
      </c>
      <c r="J1483" s="730" t="s">
        <v>308</v>
      </c>
      <c r="K1483" s="730">
        <v>0</v>
      </c>
      <c r="L1483" s="730" t="s">
        <v>308</v>
      </c>
      <c r="M1483" s="772"/>
      <c r="N1483" s="868"/>
      <c r="O1483" s="868"/>
      <c r="P1483" s="868"/>
      <c r="Q1483" s="868"/>
      <c r="R1483" s="772"/>
      <c r="S1483" s="772"/>
      <c r="T1483" s="772"/>
      <c r="U1483" s="772"/>
      <c r="V1483" s="772"/>
      <c r="W1483" s="772"/>
      <c r="X1483" s="772"/>
      <c r="Y1483" s="772"/>
      <c r="Z1483" s="774"/>
      <c r="AA1483" s="772"/>
      <c r="AB1483" s="772"/>
      <c r="AC1483" s="772"/>
      <c r="AD1483" s="772"/>
      <c r="AE1483" s="864"/>
      <c r="AF1483" s="774"/>
      <c r="AG1483" s="777"/>
      <c r="AH1483" s="777"/>
      <c r="AI1483" s="777"/>
      <c r="AJ1483" s="778"/>
      <c r="AK1483" s="779"/>
      <c r="AL1483" s="778"/>
      <c r="AM1483" s="778"/>
      <c r="AN1483" s="778"/>
      <c r="AO1483" s="778"/>
      <c r="AP1483" s="778"/>
      <c r="AQ1483" s="778"/>
      <c r="AR1483" s="778"/>
      <c r="AS1483" s="778"/>
      <c r="AT1483" s="778"/>
      <c r="AU1483" s="778"/>
      <c r="AV1483" s="778"/>
      <c r="AW1483" s="778"/>
      <c r="AX1483" s="778"/>
      <c r="AY1483" s="778"/>
      <c r="AZ1483" s="778"/>
      <c r="BA1483" s="778"/>
      <c r="BB1483" s="778"/>
      <c r="BC1483" s="778"/>
      <c r="BD1483" s="778"/>
      <c r="BE1483" s="778"/>
      <c r="BF1483" s="778"/>
      <c r="BG1483" s="778"/>
      <c r="BH1483" s="778"/>
      <c r="BI1483" s="778"/>
      <c r="BJ1483" s="778"/>
      <c r="BK1483" s="778"/>
      <c r="BL1483" s="778"/>
      <c r="BM1483" s="778"/>
      <c r="BN1483" s="778"/>
      <c r="BO1483" s="778"/>
      <c r="BP1483" s="778"/>
      <c r="BQ1483" s="778"/>
      <c r="BR1483" s="778"/>
      <c r="BS1483" s="778"/>
      <c r="BT1483" s="778"/>
      <c r="BU1483" s="778"/>
      <c r="BV1483" s="778"/>
      <c r="BW1483" s="778"/>
      <c r="BX1483" s="778"/>
      <c r="BY1483" s="778"/>
      <c r="BZ1483" s="778"/>
      <c r="CA1483" s="778"/>
      <c r="CB1483" s="778"/>
      <c r="CC1483" s="778"/>
      <c r="CD1483" s="778"/>
      <c r="CE1483" s="778"/>
      <c r="CF1483" s="778"/>
      <c r="CG1483" s="778"/>
      <c r="CH1483" s="778"/>
      <c r="CI1483" s="778"/>
      <c r="CJ1483" s="778"/>
      <c r="CK1483" s="772"/>
      <c r="CL1483" s="772"/>
      <c r="CM1483" s="772"/>
      <c r="CN1483" s="886"/>
      <c r="CO1483" s="772"/>
      <c r="CP1483" s="772"/>
      <c r="CQ1483" s="772"/>
      <c r="CR1483" s="772"/>
      <c r="CS1483" s="781"/>
      <c r="CT1483" s="782"/>
      <c r="CU1483" s="783"/>
      <c r="CV1483" s="774"/>
      <c r="CW1483" s="949"/>
      <c r="CX1483" s="865"/>
      <c r="CY1483" s="784"/>
      <c r="CZ1483" s="784"/>
      <c r="DA1483" s="785"/>
      <c r="DB1483" s="785"/>
      <c r="DC1483" s="785"/>
      <c r="DD1483" s="785"/>
      <c r="DE1483" s="785"/>
      <c r="DF1483" s="785"/>
      <c r="DG1483" s="785"/>
      <c r="DH1483" s="786"/>
      <c r="DI1483" s="774"/>
      <c r="DJ1483" s="774"/>
      <c r="DK1483" s="774"/>
      <c r="DL1483" s="774"/>
      <c r="DM1483" s="774"/>
      <c r="DN1483" s="774"/>
      <c r="DO1483" s="787"/>
      <c r="DP1483" s="774"/>
      <c r="DQ1483" s="774"/>
      <c r="DR1483" s="774"/>
      <c r="DS1483" s="786"/>
      <c r="DT1483" s="752">
        <v>0</v>
      </c>
      <c r="DU1483" s="753" t="s">
        <v>308</v>
      </c>
      <c r="DV1483" s="753" t="s">
        <v>308</v>
      </c>
      <c r="DW1483" s="754" t="s">
        <v>308</v>
      </c>
      <c r="DX1483" s="755" t="s">
        <v>308</v>
      </c>
      <c r="DY1483" s="754" t="e">
        <v>#VALUE!</v>
      </c>
      <c r="DZ1483" s="754" t="e">
        <v>#VALUE!</v>
      </c>
      <c r="EA1483" s="754">
        <v>0</v>
      </c>
      <c r="EB1483" s="754">
        <v>0</v>
      </c>
    </row>
    <row r="1484" spans="1:266" ht="16.5" hidden="1" customHeight="1" outlineLevel="1" x14ac:dyDescent="0.35">
      <c r="A1484" s="618" t="s">
        <v>308</v>
      </c>
      <c r="B1484" s="730">
        <v>105</v>
      </c>
      <c r="C1484" s="730" t="s">
        <v>741</v>
      </c>
      <c r="D1484" s="730" t="s">
        <v>741</v>
      </c>
      <c r="E1484" s="730">
        <v>25</v>
      </c>
      <c r="F1484" s="731"/>
      <c r="G1484" s="821"/>
      <c r="H1484" s="733"/>
      <c r="I1484" s="730" t="s">
        <v>308</v>
      </c>
      <c r="J1484" s="730" t="s">
        <v>308</v>
      </c>
      <c r="K1484" s="730">
        <v>0</v>
      </c>
      <c r="L1484" s="730" t="s">
        <v>308</v>
      </c>
      <c r="M1484" s="772"/>
      <c r="N1484" s="868"/>
      <c r="O1484" s="868"/>
      <c r="P1484" s="868"/>
      <c r="Q1484" s="868"/>
      <c r="R1484" s="772"/>
      <c r="S1484" s="772"/>
      <c r="T1484" s="772"/>
      <c r="U1484" s="772"/>
      <c r="V1484" s="772"/>
      <c r="W1484" s="772"/>
      <c r="X1484" s="772"/>
      <c r="Y1484" s="772"/>
      <c r="Z1484" s="886"/>
      <c r="AA1484" s="772"/>
      <c r="AB1484" s="772"/>
      <c r="AC1484" s="772"/>
      <c r="AD1484" s="772"/>
      <c r="AE1484" s="864"/>
      <c r="AF1484" s="774"/>
      <c r="AG1484" s="777"/>
      <c r="AH1484" s="777"/>
      <c r="AI1484" s="777"/>
      <c r="AJ1484" s="778"/>
      <c r="AK1484" s="779"/>
      <c r="AL1484" s="778"/>
      <c r="AM1484" s="778"/>
      <c r="AN1484" s="778"/>
      <c r="AO1484" s="778"/>
      <c r="AP1484" s="778"/>
      <c r="AQ1484" s="778"/>
      <c r="AR1484" s="778"/>
      <c r="AS1484" s="778"/>
      <c r="AT1484" s="778"/>
      <c r="AU1484" s="778"/>
      <c r="AV1484" s="778"/>
      <c r="AW1484" s="778"/>
      <c r="AX1484" s="778"/>
      <c r="AY1484" s="778"/>
      <c r="AZ1484" s="778"/>
      <c r="BA1484" s="778"/>
      <c r="BB1484" s="778"/>
      <c r="BC1484" s="778"/>
      <c r="BD1484" s="778"/>
      <c r="BE1484" s="778"/>
      <c r="BF1484" s="778"/>
      <c r="BG1484" s="778"/>
      <c r="BH1484" s="778"/>
      <c r="BI1484" s="778"/>
      <c r="BJ1484" s="778"/>
      <c r="BK1484" s="778"/>
      <c r="BL1484" s="778"/>
      <c r="BM1484" s="778"/>
      <c r="BN1484" s="778"/>
      <c r="BO1484" s="778"/>
      <c r="BP1484" s="778"/>
      <c r="BQ1484" s="778"/>
      <c r="BR1484" s="778"/>
      <c r="BS1484" s="778"/>
      <c r="BT1484" s="778"/>
      <c r="BU1484" s="778"/>
      <c r="BV1484" s="778"/>
      <c r="BW1484" s="778"/>
      <c r="BX1484" s="778"/>
      <c r="BY1484" s="778"/>
      <c r="BZ1484" s="778"/>
      <c r="CA1484" s="778"/>
      <c r="CB1484" s="778"/>
      <c r="CC1484" s="778"/>
      <c r="CD1484" s="778"/>
      <c r="CE1484" s="778"/>
      <c r="CF1484" s="778"/>
      <c r="CG1484" s="778"/>
      <c r="CH1484" s="778"/>
      <c r="CI1484" s="778"/>
      <c r="CJ1484" s="778"/>
      <c r="CK1484" s="886"/>
      <c r="CL1484" s="886"/>
      <c r="CM1484" s="886"/>
      <c r="CN1484" s="886"/>
      <c r="CO1484" s="772"/>
      <c r="CP1484" s="886"/>
      <c r="CQ1484" s="772"/>
      <c r="CR1484" s="772"/>
      <c r="CS1484" s="898"/>
      <c r="CT1484" s="782"/>
      <c r="CU1484" s="783"/>
      <c r="CV1484" s="774"/>
      <c r="CW1484" s="774"/>
      <c r="CX1484" s="865"/>
      <c r="CY1484" s="784"/>
      <c r="CZ1484" s="784"/>
      <c r="DA1484" s="785"/>
      <c r="DB1484" s="785"/>
      <c r="DC1484" s="785"/>
      <c r="DD1484" s="785"/>
      <c r="DE1484" s="785"/>
      <c r="DF1484" s="785"/>
      <c r="DG1484" s="785"/>
      <c r="DH1484" s="786"/>
      <c r="DI1484" s="774"/>
      <c r="DJ1484" s="774"/>
      <c r="DK1484" s="774"/>
      <c r="DL1484" s="774"/>
      <c r="DM1484" s="774"/>
      <c r="DN1484" s="774"/>
      <c r="DO1484" s="787"/>
      <c r="DP1484" s="774"/>
      <c r="DQ1484" s="774"/>
      <c r="DR1484" s="774"/>
      <c r="DS1484" s="786"/>
      <c r="DT1484" s="752">
        <v>0</v>
      </c>
      <c r="DU1484" s="753" t="s">
        <v>308</v>
      </c>
      <c r="DV1484" s="753" t="s">
        <v>308</v>
      </c>
      <c r="DW1484" s="754" t="s">
        <v>308</v>
      </c>
      <c r="DX1484" s="755" t="s">
        <v>308</v>
      </c>
      <c r="DY1484" s="754" t="e">
        <v>#VALUE!</v>
      </c>
      <c r="DZ1484" s="754" t="e">
        <v>#VALUE!</v>
      </c>
      <c r="EA1484" s="754">
        <v>0</v>
      </c>
      <c r="EB1484" s="754">
        <v>0</v>
      </c>
    </row>
    <row r="1485" spans="1:266" ht="16.5" hidden="1" customHeight="1" outlineLevel="1" x14ac:dyDescent="0.35">
      <c r="A1485" s="618" t="s">
        <v>308</v>
      </c>
      <c r="B1485" s="730">
        <v>106</v>
      </c>
      <c r="C1485" s="730" t="s">
        <v>741</v>
      </c>
      <c r="D1485" s="730" t="s">
        <v>741</v>
      </c>
      <c r="E1485" s="730">
        <v>25</v>
      </c>
      <c r="F1485" s="731"/>
      <c r="G1485" s="731"/>
      <c r="H1485" s="826"/>
      <c r="I1485" s="730" t="s">
        <v>308</v>
      </c>
      <c r="J1485" s="730" t="s">
        <v>308</v>
      </c>
      <c r="K1485" s="730">
        <v>0</v>
      </c>
      <c r="L1485" s="730" t="s">
        <v>308</v>
      </c>
      <c r="M1485" s="868"/>
      <c r="N1485" s="772"/>
      <c r="O1485" s="772"/>
      <c r="P1485" s="772"/>
      <c r="Q1485" s="772"/>
      <c r="R1485" s="868"/>
      <c r="S1485" s="868"/>
      <c r="T1485" s="868"/>
      <c r="U1485" s="868"/>
      <c r="V1485" s="868"/>
      <c r="W1485" s="868"/>
      <c r="X1485" s="868"/>
      <c r="Y1485" s="868"/>
      <c r="Z1485" s="885"/>
      <c r="AA1485" s="868"/>
      <c r="AB1485" s="868"/>
      <c r="AC1485" s="868"/>
      <c r="AD1485" s="868"/>
      <c r="AE1485" s="775"/>
      <c r="AF1485" s="776"/>
      <c r="AG1485" s="918"/>
      <c r="AH1485" s="918"/>
      <c r="AI1485" s="918"/>
      <c r="AJ1485" s="778"/>
      <c r="AK1485" s="894"/>
      <c r="AL1485" s="895"/>
      <c r="AM1485" s="895"/>
      <c r="AN1485" s="895"/>
      <c r="AO1485" s="895"/>
      <c r="AP1485" s="895"/>
      <c r="AQ1485" s="895"/>
      <c r="AR1485" s="895"/>
      <c r="AS1485" s="895"/>
      <c r="AT1485" s="895"/>
      <c r="AU1485" s="895"/>
      <c r="AV1485" s="895"/>
      <c r="AW1485" s="895"/>
      <c r="AX1485" s="895"/>
      <c r="AY1485" s="895"/>
      <c r="AZ1485" s="895"/>
      <c r="BA1485" s="895"/>
      <c r="BB1485" s="895"/>
      <c r="BC1485" s="895"/>
      <c r="BD1485" s="895"/>
      <c r="BE1485" s="895"/>
      <c r="BF1485" s="895"/>
      <c r="BG1485" s="895"/>
      <c r="BH1485" s="895"/>
      <c r="BI1485" s="895"/>
      <c r="BJ1485" s="895"/>
      <c r="BK1485" s="895"/>
      <c r="BL1485" s="895"/>
      <c r="BM1485" s="895"/>
      <c r="BN1485" s="895"/>
      <c r="BO1485" s="895"/>
      <c r="BP1485" s="895"/>
      <c r="BQ1485" s="895"/>
      <c r="BR1485" s="895"/>
      <c r="BS1485" s="895"/>
      <c r="BT1485" s="895"/>
      <c r="BU1485" s="895"/>
      <c r="BV1485" s="895"/>
      <c r="BW1485" s="895"/>
      <c r="BX1485" s="895"/>
      <c r="BY1485" s="895"/>
      <c r="BZ1485" s="895"/>
      <c r="CA1485" s="895"/>
      <c r="CB1485" s="895"/>
      <c r="CC1485" s="895"/>
      <c r="CD1485" s="895"/>
      <c r="CE1485" s="895"/>
      <c r="CF1485" s="895"/>
      <c r="CG1485" s="895"/>
      <c r="CH1485" s="895"/>
      <c r="CI1485" s="895"/>
      <c r="CJ1485" s="895"/>
      <c r="CK1485" s="885"/>
      <c r="CL1485" s="885"/>
      <c r="CM1485" s="885"/>
      <c r="CN1485" s="885"/>
      <c r="CO1485" s="868"/>
      <c r="CP1485" s="885"/>
      <c r="CQ1485" s="772"/>
      <c r="CR1485" s="772"/>
      <c r="CS1485" s="893"/>
      <c r="CT1485" s="782"/>
      <c r="CU1485" s="783"/>
      <c r="CV1485" s="776"/>
      <c r="CW1485" s="776"/>
      <c r="CX1485" s="782"/>
      <c r="CY1485" s="870"/>
      <c r="CZ1485" s="870"/>
      <c r="DA1485" s="871"/>
      <c r="DB1485" s="871"/>
      <c r="DC1485" s="871"/>
      <c r="DD1485" s="871"/>
      <c r="DE1485" s="871"/>
      <c r="DF1485" s="871"/>
      <c r="DG1485" s="871"/>
      <c r="DH1485" s="872"/>
      <c r="DI1485" s="776"/>
      <c r="DJ1485" s="776"/>
      <c r="DK1485" s="776"/>
      <c r="DL1485" s="776"/>
      <c r="DM1485" s="776"/>
      <c r="DN1485" s="776"/>
      <c r="DO1485" s="873"/>
      <c r="DP1485" s="776"/>
      <c r="DQ1485" s="776"/>
      <c r="DR1485" s="776"/>
      <c r="DS1485" s="872"/>
      <c r="DT1485" s="752">
        <v>0</v>
      </c>
      <c r="DU1485" s="753" t="s">
        <v>308</v>
      </c>
      <c r="DV1485" s="753" t="s">
        <v>308</v>
      </c>
      <c r="DW1485" s="754" t="s">
        <v>308</v>
      </c>
      <c r="DX1485" s="755" t="s">
        <v>308</v>
      </c>
      <c r="DY1485" s="754" t="e">
        <v>#VALUE!</v>
      </c>
      <c r="DZ1485" s="754" t="e">
        <v>#VALUE!</v>
      </c>
      <c r="EA1485" s="754">
        <v>0</v>
      </c>
      <c r="EB1485" s="754">
        <v>0</v>
      </c>
    </row>
    <row r="1486" spans="1:266" ht="17.25" hidden="1" customHeight="1" outlineLevel="1" x14ac:dyDescent="0.35">
      <c r="A1486" s="618" t="s">
        <v>308</v>
      </c>
      <c r="B1486" s="730">
        <v>107</v>
      </c>
      <c r="C1486" s="730" t="s">
        <v>741</v>
      </c>
      <c r="D1486" s="730" t="s">
        <v>741</v>
      </c>
      <c r="E1486" s="730">
        <v>25</v>
      </c>
      <c r="F1486" s="731"/>
      <c r="G1486" s="731"/>
      <c r="H1486" s="826"/>
      <c r="I1486" s="730" t="s">
        <v>308</v>
      </c>
      <c r="J1486" s="730" t="s">
        <v>308</v>
      </c>
      <c r="K1486" s="730">
        <v>0</v>
      </c>
      <c r="L1486" s="730" t="s">
        <v>308</v>
      </c>
      <c r="M1486" s="772"/>
      <c r="N1486" s="772"/>
      <c r="O1486" s="772"/>
      <c r="P1486" s="772"/>
      <c r="Q1486" s="772"/>
      <c r="R1486" s="772"/>
      <c r="S1486" s="772"/>
      <c r="T1486" s="772"/>
      <c r="U1486" s="772"/>
      <c r="V1486" s="772"/>
      <c r="W1486" s="772"/>
      <c r="X1486" s="772"/>
      <c r="Y1486" s="772"/>
      <c r="Z1486" s="774"/>
      <c r="AA1486" s="772"/>
      <c r="AB1486" s="772"/>
      <c r="AC1486" s="772"/>
      <c r="AD1486" s="772"/>
      <c r="AE1486" s="864"/>
      <c r="AF1486" s="774"/>
      <c r="AG1486" s="777"/>
      <c r="AH1486" s="777"/>
      <c r="AI1486" s="777"/>
      <c r="AJ1486" s="778"/>
      <c r="AK1486" s="779"/>
      <c r="AL1486" s="778"/>
      <c r="AM1486" s="778"/>
      <c r="AN1486" s="778"/>
      <c r="AO1486" s="778"/>
      <c r="AP1486" s="778"/>
      <c r="AQ1486" s="778"/>
      <c r="AR1486" s="778"/>
      <c r="AS1486" s="778"/>
      <c r="AT1486" s="778"/>
      <c r="AU1486" s="778"/>
      <c r="AV1486" s="778"/>
      <c r="AW1486" s="778"/>
      <c r="AX1486" s="778"/>
      <c r="AY1486" s="778"/>
      <c r="AZ1486" s="778"/>
      <c r="BA1486" s="778"/>
      <c r="BB1486" s="778"/>
      <c r="BC1486" s="778"/>
      <c r="BD1486" s="778"/>
      <c r="BE1486" s="778"/>
      <c r="BF1486" s="778"/>
      <c r="BG1486" s="778"/>
      <c r="BH1486" s="778"/>
      <c r="BI1486" s="778"/>
      <c r="BJ1486" s="778"/>
      <c r="BK1486" s="778"/>
      <c r="BL1486" s="778"/>
      <c r="BM1486" s="778"/>
      <c r="BN1486" s="778"/>
      <c r="BO1486" s="778"/>
      <c r="BP1486" s="778"/>
      <c r="BQ1486" s="778"/>
      <c r="BR1486" s="778"/>
      <c r="BS1486" s="778"/>
      <c r="BT1486" s="778"/>
      <c r="BU1486" s="778"/>
      <c r="BV1486" s="778"/>
      <c r="BW1486" s="778"/>
      <c r="BX1486" s="778"/>
      <c r="BY1486" s="778"/>
      <c r="BZ1486" s="778"/>
      <c r="CA1486" s="778"/>
      <c r="CB1486" s="778"/>
      <c r="CC1486" s="778"/>
      <c r="CD1486" s="778"/>
      <c r="CE1486" s="778"/>
      <c r="CF1486" s="778"/>
      <c r="CG1486" s="778"/>
      <c r="CH1486" s="778"/>
      <c r="CI1486" s="778"/>
      <c r="CJ1486" s="778"/>
      <c r="CK1486" s="886"/>
      <c r="CL1486" s="886"/>
      <c r="CM1486" s="886"/>
      <c r="CN1486" s="886"/>
      <c r="CO1486" s="772"/>
      <c r="CP1486" s="886"/>
      <c r="CQ1486" s="772"/>
      <c r="CR1486" s="772"/>
      <c r="CS1486" s="898"/>
      <c r="CT1486" s="865"/>
      <c r="CU1486" s="900"/>
      <c r="CV1486" s="774"/>
      <c r="CW1486" s="774"/>
      <c r="CX1486" s="865"/>
      <c r="CY1486" s="784"/>
      <c r="CZ1486" s="784"/>
      <c r="DA1486" s="785"/>
      <c r="DB1486" s="785"/>
      <c r="DC1486" s="785"/>
      <c r="DD1486" s="785"/>
      <c r="DE1486" s="785"/>
      <c r="DF1486" s="785"/>
      <c r="DG1486" s="785"/>
      <c r="DH1486" s="786"/>
      <c r="DI1486" s="774"/>
      <c r="DJ1486" s="774"/>
      <c r="DK1486" s="774"/>
      <c r="DL1486" s="774"/>
      <c r="DM1486" s="774"/>
      <c r="DN1486" s="774"/>
      <c r="DO1486" s="787"/>
      <c r="DP1486" s="774"/>
      <c r="DQ1486" s="776"/>
      <c r="DR1486" s="774"/>
      <c r="DS1486" s="786"/>
      <c r="DT1486" s="752">
        <v>0</v>
      </c>
      <c r="DU1486" s="753" t="s">
        <v>308</v>
      </c>
      <c r="DV1486" s="753" t="s">
        <v>308</v>
      </c>
      <c r="DW1486" s="754" t="s">
        <v>308</v>
      </c>
      <c r="DX1486" s="755" t="s">
        <v>308</v>
      </c>
      <c r="DY1486" s="754" t="e">
        <v>#VALUE!</v>
      </c>
      <c r="DZ1486" s="754" t="e">
        <v>#VALUE!</v>
      </c>
      <c r="EA1486" s="754">
        <v>0</v>
      </c>
      <c r="EB1486" s="754">
        <v>0</v>
      </c>
    </row>
    <row r="1487" spans="1:266" ht="17.25" hidden="1" customHeight="1" outlineLevel="1" x14ac:dyDescent="0.35">
      <c r="A1487" s="618" t="s">
        <v>308</v>
      </c>
      <c r="B1487" s="730">
        <v>108</v>
      </c>
      <c r="C1487" s="730" t="s">
        <v>741</v>
      </c>
      <c r="D1487" s="730" t="s">
        <v>741</v>
      </c>
      <c r="E1487" s="730">
        <v>25</v>
      </c>
      <c r="F1487" s="731"/>
      <c r="G1487" s="731"/>
      <c r="H1487" s="826"/>
      <c r="I1487" s="730" t="s">
        <v>308</v>
      </c>
      <c r="J1487" s="730" t="s">
        <v>308</v>
      </c>
      <c r="K1487" s="730">
        <v>0</v>
      </c>
      <c r="L1487" s="730" t="s">
        <v>308</v>
      </c>
      <c r="M1487" s="772"/>
      <c r="N1487" s="772"/>
      <c r="O1487" s="772"/>
      <c r="P1487" s="772"/>
      <c r="Q1487" s="772"/>
      <c r="R1487" s="772"/>
      <c r="S1487" s="772"/>
      <c r="T1487" s="772"/>
      <c r="U1487" s="772"/>
      <c r="V1487" s="772"/>
      <c r="W1487" s="772"/>
      <c r="X1487" s="772"/>
      <c r="Y1487" s="772"/>
      <c r="Z1487" s="774"/>
      <c r="AA1487" s="772"/>
      <c r="AB1487" s="772"/>
      <c r="AC1487" s="772"/>
      <c r="AD1487" s="772"/>
      <c r="AE1487" s="864"/>
      <c r="AF1487" s="774"/>
      <c r="AG1487" s="777"/>
      <c r="AH1487" s="777"/>
      <c r="AI1487" s="777"/>
      <c r="AJ1487" s="778"/>
      <c r="AK1487" s="779"/>
      <c r="AL1487" s="778"/>
      <c r="AM1487" s="778"/>
      <c r="AN1487" s="778"/>
      <c r="AO1487" s="778"/>
      <c r="AP1487" s="778"/>
      <c r="AQ1487" s="778"/>
      <c r="AR1487" s="778"/>
      <c r="AS1487" s="778"/>
      <c r="AT1487" s="778"/>
      <c r="AU1487" s="778"/>
      <c r="AV1487" s="778"/>
      <c r="AW1487" s="778"/>
      <c r="AX1487" s="778"/>
      <c r="AY1487" s="778"/>
      <c r="AZ1487" s="778"/>
      <c r="BA1487" s="778"/>
      <c r="BB1487" s="778"/>
      <c r="BC1487" s="778"/>
      <c r="BD1487" s="778"/>
      <c r="BE1487" s="778"/>
      <c r="BF1487" s="778"/>
      <c r="BG1487" s="778"/>
      <c r="BH1487" s="778"/>
      <c r="BI1487" s="778"/>
      <c r="BJ1487" s="778"/>
      <c r="BK1487" s="778"/>
      <c r="BL1487" s="778"/>
      <c r="BM1487" s="778"/>
      <c r="BN1487" s="778"/>
      <c r="BO1487" s="778"/>
      <c r="BP1487" s="778"/>
      <c r="BQ1487" s="778"/>
      <c r="BR1487" s="778"/>
      <c r="BS1487" s="778"/>
      <c r="BT1487" s="778"/>
      <c r="BU1487" s="778"/>
      <c r="BV1487" s="778"/>
      <c r="BW1487" s="778"/>
      <c r="BX1487" s="778"/>
      <c r="BY1487" s="778"/>
      <c r="BZ1487" s="778"/>
      <c r="CA1487" s="778"/>
      <c r="CB1487" s="778"/>
      <c r="CC1487" s="778"/>
      <c r="CD1487" s="778"/>
      <c r="CE1487" s="778"/>
      <c r="CF1487" s="778"/>
      <c r="CG1487" s="778"/>
      <c r="CH1487" s="778"/>
      <c r="CI1487" s="778"/>
      <c r="CJ1487" s="778"/>
      <c r="CK1487" s="886"/>
      <c r="CL1487" s="886"/>
      <c r="CM1487" s="886"/>
      <c r="CN1487" s="886"/>
      <c r="CO1487" s="772"/>
      <c r="CP1487" s="886"/>
      <c r="CQ1487" s="772"/>
      <c r="CR1487" s="772"/>
      <c r="CS1487" s="898"/>
      <c r="CT1487" s="865"/>
      <c r="CU1487" s="900"/>
      <c r="CV1487" s="774"/>
      <c r="CW1487" s="774"/>
      <c r="CX1487" s="865"/>
      <c r="CY1487" s="784"/>
      <c r="CZ1487" s="784"/>
      <c r="DA1487" s="785"/>
      <c r="DB1487" s="785"/>
      <c r="DC1487" s="785"/>
      <c r="DD1487" s="785"/>
      <c r="DE1487" s="785"/>
      <c r="DF1487" s="785"/>
      <c r="DG1487" s="785"/>
      <c r="DH1487" s="786"/>
      <c r="DI1487" s="774"/>
      <c r="DJ1487" s="774"/>
      <c r="DK1487" s="774"/>
      <c r="DL1487" s="774"/>
      <c r="DM1487" s="774"/>
      <c r="DN1487" s="774"/>
      <c r="DO1487" s="787"/>
      <c r="DP1487" s="774"/>
      <c r="DQ1487" s="776"/>
      <c r="DR1487" s="774"/>
      <c r="DS1487" s="786"/>
      <c r="DT1487" s="752">
        <v>0</v>
      </c>
      <c r="DU1487" s="753" t="s">
        <v>308</v>
      </c>
      <c r="DV1487" s="753" t="s">
        <v>308</v>
      </c>
      <c r="DW1487" s="754" t="s">
        <v>308</v>
      </c>
      <c r="DX1487" s="755" t="s">
        <v>308</v>
      </c>
      <c r="DY1487" s="754" t="e">
        <v>#VALUE!</v>
      </c>
      <c r="DZ1487" s="754" t="e">
        <v>#VALUE!</v>
      </c>
      <c r="EA1487" s="754">
        <v>0</v>
      </c>
      <c r="EB1487" s="754">
        <v>0</v>
      </c>
    </row>
    <row r="1488" spans="1:266" ht="17.25" hidden="1" customHeight="1" outlineLevel="1" x14ac:dyDescent="0.35">
      <c r="A1488" s="618" t="s">
        <v>308</v>
      </c>
      <c r="B1488" s="730">
        <v>109</v>
      </c>
      <c r="C1488" s="730" t="s">
        <v>741</v>
      </c>
      <c r="D1488" s="730" t="s">
        <v>741</v>
      </c>
      <c r="E1488" s="730">
        <v>25</v>
      </c>
      <c r="F1488" s="731"/>
      <c r="G1488" s="731"/>
      <c r="H1488" s="826"/>
      <c r="I1488" s="730" t="s">
        <v>308</v>
      </c>
      <c r="J1488" s="730" t="s">
        <v>308</v>
      </c>
      <c r="K1488" s="730">
        <v>0</v>
      </c>
      <c r="L1488" s="730" t="s">
        <v>308</v>
      </c>
      <c r="M1488" s="772"/>
      <c r="N1488" s="772"/>
      <c r="O1488" s="772"/>
      <c r="P1488" s="772"/>
      <c r="Q1488" s="772"/>
      <c r="R1488" s="772"/>
      <c r="S1488" s="772"/>
      <c r="T1488" s="772"/>
      <c r="U1488" s="772"/>
      <c r="V1488" s="772"/>
      <c r="W1488" s="772"/>
      <c r="X1488" s="772"/>
      <c r="Y1488" s="772"/>
      <c r="Z1488" s="774"/>
      <c r="AA1488" s="772"/>
      <c r="AB1488" s="772"/>
      <c r="AC1488" s="772"/>
      <c r="AD1488" s="772"/>
      <c r="AE1488" s="864"/>
      <c r="AF1488" s="774"/>
      <c r="AG1488" s="777"/>
      <c r="AH1488" s="777"/>
      <c r="AI1488" s="777"/>
      <c r="AJ1488" s="778"/>
      <c r="AK1488" s="779"/>
      <c r="AL1488" s="778"/>
      <c r="AM1488" s="778"/>
      <c r="AN1488" s="778"/>
      <c r="AO1488" s="778"/>
      <c r="AP1488" s="778"/>
      <c r="AQ1488" s="778"/>
      <c r="AR1488" s="778"/>
      <c r="AS1488" s="778"/>
      <c r="AT1488" s="778"/>
      <c r="AU1488" s="778"/>
      <c r="AV1488" s="778"/>
      <c r="AW1488" s="778"/>
      <c r="AX1488" s="778"/>
      <c r="AY1488" s="778"/>
      <c r="AZ1488" s="778"/>
      <c r="BA1488" s="778"/>
      <c r="BB1488" s="778"/>
      <c r="BC1488" s="778"/>
      <c r="BD1488" s="778"/>
      <c r="BE1488" s="778"/>
      <c r="BF1488" s="778"/>
      <c r="BG1488" s="778"/>
      <c r="BH1488" s="778"/>
      <c r="BI1488" s="778"/>
      <c r="BJ1488" s="778"/>
      <c r="BK1488" s="778"/>
      <c r="BL1488" s="778"/>
      <c r="BM1488" s="778"/>
      <c r="BN1488" s="778"/>
      <c r="BO1488" s="778"/>
      <c r="BP1488" s="778"/>
      <c r="BQ1488" s="778"/>
      <c r="BR1488" s="778"/>
      <c r="BS1488" s="778"/>
      <c r="BT1488" s="778"/>
      <c r="BU1488" s="778"/>
      <c r="BV1488" s="778"/>
      <c r="BW1488" s="778"/>
      <c r="BX1488" s="778"/>
      <c r="BY1488" s="778"/>
      <c r="BZ1488" s="778"/>
      <c r="CA1488" s="778"/>
      <c r="CB1488" s="778"/>
      <c r="CC1488" s="778"/>
      <c r="CD1488" s="778"/>
      <c r="CE1488" s="778"/>
      <c r="CF1488" s="778"/>
      <c r="CG1488" s="778"/>
      <c r="CH1488" s="778"/>
      <c r="CI1488" s="778"/>
      <c r="CJ1488" s="778"/>
      <c r="CK1488" s="886"/>
      <c r="CL1488" s="886"/>
      <c r="CM1488" s="886"/>
      <c r="CN1488" s="886"/>
      <c r="CO1488" s="772"/>
      <c r="CP1488" s="886"/>
      <c r="CQ1488" s="772"/>
      <c r="CR1488" s="772"/>
      <c r="CS1488" s="898"/>
      <c r="CT1488" s="865"/>
      <c r="CU1488" s="900"/>
      <c r="CV1488" s="774"/>
      <c r="CW1488" s="774"/>
      <c r="CX1488" s="865"/>
      <c r="CY1488" s="784"/>
      <c r="CZ1488" s="784"/>
      <c r="DA1488" s="785"/>
      <c r="DB1488" s="785"/>
      <c r="DC1488" s="785"/>
      <c r="DD1488" s="785"/>
      <c r="DE1488" s="785"/>
      <c r="DF1488" s="785"/>
      <c r="DG1488" s="785"/>
      <c r="DH1488" s="786"/>
      <c r="DI1488" s="774"/>
      <c r="DJ1488" s="774"/>
      <c r="DK1488" s="774"/>
      <c r="DL1488" s="774"/>
      <c r="DM1488" s="774"/>
      <c r="DN1488" s="774"/>
      <c r="DO1488" s="787"/>
      <c r="DP1488" s="774"/>
      <c r="DQ1488" s="776"/>
      <c r="DR1488" s="774"/>
      <c r="DS1488" s="786"/>
      <c r="DT1488" s="752">
        <v>0</v>
      </c>
      <c r="DU1488" s="753" t="s">
        <v>308</v>
      </c>
      <c r="DV1488" s="753" t="s">
        <v>308</v>
      </c>
      <c r="DW1488" s="754" t="s">
        <v>308</v>
      </c>
      <c r="DX1488" s="755" t="s">
        <v>308</v>
      </c>
      <c r="DY1488" s="754" t="e">
        <v>#VALUE!</v>
      </c>
      <c r="DZ1488" s="754" t="e">
        <v>#VALUE!</v>
      </c>
      <c r="EA1488" s="754">
        <v>0</v>
      </c>
      <c r="EB1488" s="754">
        <v>0</v>
      </c>
    </row>
    <row r="1489" spans="1:266" ht="17.25" hidden="1" customHeight="1" outlineLevel="1" x14ac:dyDescent="0.35">
      <c r="A1489" s="618" t="s">
        <v>308</v>
      </c>
      <c r="B1489" s="730">
        <v>110</v>
      </c>
      <c r="C1489" s="730" t="s">
        <v>741</v>
      </c>
      <c r="D1489" s="730" t="s">
        <v>741</v>
      </c>
      <c r="E1489" s="730">
        <v>25</v>
      </c>
      <c r="F1489" s="731"/>
      <c r="G1489" s="731"/>
      <c r="H1489" s="826"/>
      <c r="I1489" s="730" t="s">
        <v>308</v>
      </c>
      <c r="J1489" s="730" t="s">
        <v>308</v>
      </c>
      <c r="K1489" s="730">
        <v>0</v>
      </c>
      <c r="L1489" s="730" t="s">
        <v>308</v>
      </c>
      <c r="M1489" s="772"/>
      <c r="N1489" s="772"/>
      <c r="O1489" s="772"/>
      <c r="P1489" s="772"/>
      <c r="Q1489" s="772"/>
      <c r="R1489" s="772"/>
      <c r="S1489" s="772"/>
      <c r="T1489" s="772"/>
      <c r="U1489" s="772"/>
      <c r="V1489" s="772"/>
      <c r="W1489" s="772"/>
      <c r="X1489" s="772"/>
      <c r="Y1489" s="772"/>
      <c r="Z1489" s="774"/>
      <c r="AA1489" s="772"/>
      <c r="AB1489" s="772"/>
      <c r="AC1489" s="772"/>
      <c r="AD1489" s="772"/>
      <c r="AE1489" s="864"/>
      <c r="AF1489" s="774"/>
      <c r="AG1489" s="777"/>
      <c r="AH1489" s="777"/>
      <c r="AI1489" s="777"/>
      <c r="AJ1489" s="778"/>
      <c r="AK1489" s="779"/>
      <c r="AL1489" s="778"/>
      <c r="AM1489" s="778"/>
      <c r="AN1489" s="778"/>
      <c r="AO1489" s="778"/>
      <c r="AP1489" s="778"/>
      <c r="AQ1489" s="778"/>
      <c r="AR1489" s="778"/>
      <c r="AS1489" s="778"/>
      <c r="AT1489" s="778"/>
      <c r="AU1489" s="778"/>
      <c r="AV1489" s="778"/>
      <c r="AW1489" s="778"/>
      <c r="AX1489" s="778"/>
      <c r="AY1489" s="778"/>
      <c r="AZ1489" s="778"/>
      <c r="BA1489" s="778"/>
      <c r="BB1489" s="778"/>
      <c r="BC1489" s="778"/>
      <c r="BD1489" s="778"/>
      <c r="BE1489" s="778"/>
      <c r="BF1489" s="778"/>
      <c r="BG1489" s="778"/>
      <c r="BH1489" s="778"/>
      <c r="BI1489" s="778"/>
      <c r="BJ1489" s="778"/>
      <c r="BK1489" s="778"/>
      <c r="BL1489" s="778"/>
      <c r="BM1489" s="778"/>
      <c r="BN1489" s="778"/>
      <c r="BO1489" s="778"/>
      <c r="BP1489" s="778"/>
      <c r="BQ1489" s="778"/>
      <c r="BR1489" s="778"/>
      <c r="BS1489" s="778"/>
      <c r="BT1489" s="778"/>
      <c r="BU1489" s="778"/>
      <c r="BV1489" s="778"/>
      <c r="BW1489" s="778"/>
      <c r="BX1489" s="778"/>
      <c r="BY1489" s="778"/>
      <c r="BZ1489" s="778"/>
      <c r="CA1489" s="778"/>
      <c r="CB1489" s="778"/>
      <c r="CC1489" s="778"/>
      <c r="CD1489" s="778"/>
      <c r="CE1489" s="778"/>
      <c r="CF1489" s="778"/>
      <c r="CG1489" s="778"/>
      <c r="CH1489" s="778"/>
      <c r="CI1489" s="778"/>
      <c r="CJ1489" s="778"/>
      <c r="CK1489" s="886"/>
      <c r="CL1489" s="886"/>
      <c r="CM1489" s="886"/>
      <c r="CN1489" s="886"/>
      <c r="CO1489" s="772"/>
      <c r="CP1489" s="886"/>
      <c r="CQ1489" s="772"/>
      <c r="CR1489" s="772"/>
      <c r="CS1489" s="898"/>
      <c r="CT1489" s="865"/>
      <c r="CU1489" s="900"/>
      <c r="CV1489" s="774"/>
      <c r="CW1489" s="774"/>
      <c r="CX1489" s="865"/>
      <c r="CY1489" s="784"/>
      <c r="CZ1489" s="784"/>
      <c r="DA1489" s="785"/>
      <c r="DB1489" s="785"/>
      <c r="DC1489" s="785"/>
      <c r="DD1489" s="785"/>
      <c r="DE1489" s="785"/>
      <c r="DF1489" s="785"/>
      <c r="DG1489" s="785"/>
      <c r="DH1489" s="786"/>
      <c r="DI1489" s="774"/>
      <c r="DJ1489" s="774"/>
      <c r="DK1489" s="774"/>
      <c r="DL1489" s="774"/>
      <c r="DM1489" s="774"/>
      <c r="DN1489" s="774"/>
      <c r="DO1489" s="787"/>
      <c r="DP1489" s="774"/>
      <c r="DQ1489" s="776"/>
      <c r="DR1489" s="774"/>
      <c r="DS1489" s="786"/>
      <c r="DT1489" s="752">
        <v>0</v>
      </c>
      <c r="DU1489" s="753" t="s">
        <v>308</v>
      </c>
      <c r="DV1489" s="753" t="s">
        <v>308</v>
      </c>
      <c r="DW1489" s="754" t="s">
        <v>308</v>
      </c>
      <c r="DX1489" s="755" t="s">
        <v>308</v>
      </c>
      <c r="DY1489" s="754" t="e">
        <v>#VALUE!</v>
      </c>
      <c r="DZ1489" s="754" t="e">
        <v>#VALUE!</v>
      </c>
      <c r="EA1489" s="754">
        <v>0</v>
      </c>
      <c r="EB1489" s="754">
        <v>0</v>
      </c>
    </row>
    <row r="1490" spans="1:266" ht="17.25" hidden="1" customHeight="1" outlineLevel="1" x14ac:dyDescent="0.35">
      <c r="A1490" s="618" t="s">
        <v>308</v>
      </c>
      <c r="B1490" s="730">
        <v>111</v>
      </c>
      <c r="C1490" s="730" t="s">
        <v>741</v>
      </c>
      <c r="D1490" s="730" t="s">
        <v>741</v>
      </c>
      <c r="E1490" s="730">
        <v>25</v>
      </c>
      <c r="F1490" s="731"/>
      <c r="G1490" s="821"/>
      <c r="H1490" s="733"/>
      <c r="I1490" s="730" t="s">
        <v>308</v>
      </c>
      <c r="J1490" s="730" t="s">
        <v>308</v>
      </c>
      <c r="K1490" s="730">
        <v>0</v>
      </c>
      <c r="L1490" s="730" t="s">
        <v>308</v>
      </c>
      <c r="M1490" s="772"/>
      <c r="N1490" s="868"/>
      <c r="O1490" s="868"/>
      <c r="P1490" s="868"/>
      <c r="Q1490" s="868"/>
      <c r="R1490" s="772"/>
      <c r="S1490" s="772"/>
      <c r="T1490" s="772"/>
      <c r="U1490" s="772"/>
      <c r="V1490" s="772"/>
      <c r="W1490" s="772"/>
      <c r="X1490" s="772"/>
      <c r="Y1490" s="772"/>
      <c r="Z1490" s="774"/>
      <c r="AA1490" s="772"/>
      <c r="AB1490" s="772"/>
      <c r="AC1490" s="772"/>
      <c r="AD1490" s="772"/>
      <c r="AE1490" s="775"/>
      <c r="AF1490" s="774"/>
      <c r="AG1490" s="777"/>
      <c r="AH1490" s="777"/>
      <c r="AI1490" s="777"/>
      <c r="AJ1490" s="778"/>
      <c r="AK1490" s="779"/>
      <c r="AL1490" s="778"/>
      <c r="AM1490" s="778"/>
      <c r="AN1490" s="778"/>
      <c r="AO1490" s="778"/>
      <c r="AP1490" s="778"/>
      <c r="AQ1490" s="778"/>
      <c r="AR1490" s="778"/>
      <c r="AS1490" s="778"/>
      <c r="AT1490" s="778"/>
      <c r="AU1490" s="778"/>
      <c r="AV1490" s="778"/>
      <c r="AW1490" s="778"/>
      <c r="AX1490" s="778"/>
      <c r="AY1490" s="778"/>
      <c r="AZ1490" s="778"/>
      <c r="BA1490" s="778"/>
      <c r="BB1490" s="778"/>
      <c r="BC1490" s="778"/>
      <c r="BD1490" s="778"/>
      <c r="BE1490" s="778"/>
      <c r="BF1490" s="778"/>
      <c r="BG1490" s="778"/>
      <c r="BH1490" s="778"/>
      <c r="BI1490" s="778"/>
      <c r="BJ1490" s="778"/>
      <c r="BK1490" s="778"/>
      <c r="BL1490" s="778"/>
      <c r="BM1490" s="778"/>
      <c r="BN1490" s="778"/>
      <c r="BO1490" s="778"/>
      <c r="BP1490" s="778"/>
      <c r="BQ1490" s="778"/>
      <c r="BR1490" s="778"/>
      <c r="BS1490" s="778"/>
      <c r="BT1490" s="778"/>
      <c r="BU1490" s="778"/>
      <c r="BV1490" s="778"/>
      <c r="BW1490" s="778"/>
      <c r="BX1490" s="778"/>
      <c r="BY1490" s="778"/>
      <c r="BZ1490" s="778"/>
      <c r="CA1490" s="778"/>
      <c r="CB1490" s="778"/>
      <c r="CC1490" s="778"/>
      <c r="CD1490" s="778"/>
      <c r="CE1490" s="778"/>
      <c r="CF1490" s="778"/>
      <c r="CG1490" s="778"/>
      <c r="CH1490" s="778"/>
      <c r="CI1490" s="778"/>
      <c r="CJ1490" s="778"/>
      <c r="CK1490" s="886"/>
      <c r="CL1490" s="886"/>
      <c r="CM1490" s="886"/>
      <c r="CN1490" s="886"/>
      <c r="CO1490" s="772"/>
      <c r="CP1490" s="886"/>
      <c r="CQ1490" s="772"/>
      <c r="CR1490" s="772"/>
      <c r="CS1490" s="898"/>
      <c r="CT1490" s="865"/>
      <c r="CU1490" s="900"/>
      <c r="CV1490" s="774"/>
      <c r="CW1490" s="774"/>
      <c r="CX1490" s="865"/>
      <c r="CY1490" s="784"/>
      <c r="CZ1490" s="784"/>
      <c r="DA1490" s="785"/>
      <c r="DB1490" s="785"/>
      <c r="DC1490" s="785"/>
      <c r="DD1490" s="785"/>
      <c r="DE1490" s="785"/>
      <c r="DF1490" s="785"/>
      <c r="DG1490" s="785"/>
      <c r="DH1490" s="786"/>
      <c r="DI1490" s="774"/>
      <c r="DJ1490" s="774"/>
      <c r="DK1490" s="774"/>
      <c r="DL1490" s="774"/>
      <c r="DM1490" s="774"/>
      <c r="DN1490" s="774"/>
      <c r="DO1490" s="787"/>
      <c r="DP1490" s="774"/>
      <c r="DQ1490" s="774"/>
      <c r="DR1490" s="774"/>
      <c r="DS1490" s="786"/>
      <c r="DT1490" s="752">
        <v>0</v>
      </c>
      <c r="DU1490" s="753" t="s">
        <v>308</v>
      </c>
      <c r="DV1490" s="753" t="s">
        <v>308</v>
      </c>
      <c r="DW1490" s="754" t="s">
        <v>308</v>
      </c>
      <c r="DX1490" s="755" t="s">
        <v>308</v>
      </c>
      <c r="DY1490" s="754" t="e">
        <v>#VALUE!</v>
      </c>
      <c r="DZ1490" s="754" t="e">
        <v>#VALUE!</v>
      </c>
      <c r="EA1490" s="754">
        <v>0</v>
      </c>
      <c r="EB1490" s="754">
        <v>0</v>
      </c>
    </row>
    <row r="1491" spans="1:266" ht="17.25" hidden="1" customHeight="1" outlineLevel="1" x14ac:dyDescent="0.35">
      <c r="A1491" s="618" t="s">
        <v>308</v>
      </c>
      <c r="B1491" s="730">
        <v>112</v>
      </c>
      <c r="C1491" s="730" t="s">
        <v>741</v>
      </c>
      <c r="D1491" s="730" t="s">
        <v>741</v>
      </c>
      <c r="E1491" s="730">
        <v>25</v>
      </c>
      <c r="F1491" s="731"/>
      <c r="G1491" s="731"/>
      <c r="H1491" s="826"/>
      <c r="I1491" s="730" t="s">
        <v>308</v>
      </c>
      <c r="J1491" s="730" t="s">
        <v>308</v>
      </c>
      <c r="K1491" s="730">
        <v>0</v>
      </c>
      <c r="L1491" s="730" t="s">
        <v>308</v>
      </c>
      <c r="M1491" s="772"/>
      <c r="N1491" s="868"/>
      <c r="O1491" s="868"/>
      <c r="P1491" s="868"/>
      <c r="Q1491" s="868"/>
      <c r="R1491" s="772"/>
      <c r="S1491" s="772"/>
      <c r="T1491" s="772"/>
      <c r="U1491" s="772"/>
      <c r="V1491" s="772"/>
      <c r="W1491" s="772"/>
      <c r="X1491" s="772"/>
      <c r="Y1491" s="772"/>
      <c r="Z1491" s="886"/>
      <c r="AA1491" s="772"/>
      <c r="AB1491" s="772"/>
      <c r="AC1491" s="772"/>
      <c r="AD1491" s="772"/>
      <c r="AE1491" s="864"/>
      <c r="AF1491" s="776"/>
      <c r="AG1491" s="777"/>
      <c r="AH1491" s="777"/>
      <c r="AI1491" s="777"/>
      <c r="AJ1491" s="778"/>
      <c r="AK1491" s="779"/>
      <c r="AL1491" s="778"/>
      <c r="AM1491" s="778"/>
      <c r="AN1491" s="778"/>
      <c r="AO1491" s="778"/>
      <c r="AP1491" s="778"/>
      <c r="AQ1491" s="778"/>
      <c r="AR1491" s="778"/>
      <c r="AS1491" s="778"/>
      <c r="AT1491" s="778"/>
      <c r="AU1491" s="778"/>
      <c r="AV1491" s="778"/>
      <c r="AW1491" s="778"/>
      <c r="AX1491" s="778"/>
      <c r="AY1491" s="778"/>
      <c r="AZ1491" s="778"/>
      <c r="BA1491" s="778"/>
      <c r="BB1491" s="778"/>
      <c r="BC1491" s="778"/>
      <c r="BD1491" s="778"/>
      <c r="BE1491" s="778"/>
      <c r="BF1491" s="778"/>
      <c r="BG1491" s="778"/>
      <c r="BH1491" s="778"/>
      <c r="BI1491" s="778"/>
      <c r="BJ1491" s="778"/>
      <c r="BK1491" s="778"/>
      <c r="BL1491" s="778"/>
      <c r="BM1491" s="778"/>
      <c r="BN1491" s="778"/>
      <c r="BO1491" s="778"/>
      <c r="BP1491" s="778"/>
      <c r="BQ1491" s="778"/>
      <c r="BR1491" s="778"/>
      <c r="BS1491" s="778"/>
      <c r="BT1491" s="778"/>
      <c r="BU1491" s="778"/>
      <c r="BV1491" s="778"/>
      <c r="BW1491" s="778"/>
      <c r="BX1491" s="778"/>
      <c r="BY1491" s="778"/>
      <c r="BZ1491" s="778"/>
      <c r="CA1491" s="778"/>
      <c r="CB1491" s="778"/>
      <c r="CC1491" s="778"/>
      <c r="CD1491" s="778"/>
      <c r="CE1491" s="778"/>
      <c r="CF1491" s="778"/>
      <c r="CG1491" s="778"/>
      <c r="CH1491" s="778"/>
      <c r="CI1491" s="778"/>
      <c r="CJ1491" s="778"/>
      <c r="CK1491" s="886"/>
      <c r="CL1491" s="886"/>
      <c r="CM1491" s="886"/>
      <c r="CN1491" s="886"/>
      <c r="CO1491" s="772"/>
      <c r="CP1491" s="886"/>
      <c r="CQ1491" s="772"/>
      <c r="CR1491" s="772"/>
      <c r="CS1491" s="898"/>
      <c r="CT1491" s="865"/>
      <c r="CU1491" s="899"/>
      <c r="CV1491" s="774"/>
      <c r="CW1491" s="774"/>
      <c r="CX1491" s="865"/>
      <c r="CY1491" s="784"/>
      <c r="CZ1491" s="784"/>
      <c r="DA1491" s="785"/>
      <c r="DB1491" s="785"/>
      <c r="DC1491" s="785"/>
      <c r="DD1491" s="785"/>
      <c r="DE1491" s="785"/>
      <c r="DF1491" s="785"/>
      <c r="DG1491" s="785"/>
      <c r="DH1491" s="786"/>
      <c r="DI1491" s="774"/>
      <c r="DJ1491" s="774"/>
      <c r="DK1491" s="774"/>
      <c r="DL1491" s="774"/>
      <c r="DM1491" s="774"/>
      <c r="DN1491" s="774"/>
      <c r="DO1491" s="787"/>
      <c r="DP1491" s="774"/>
      <c r="DQ1491" s="774"/>
      <c r="DR1491" s="774"/>
      <c r="DS1491" s="786"/>
      <c r="DT1491" s="752">
        <v>0</v>
      </c>
      <c r="DU1491" s="753" t="s">
        <v>308</v>
      </c>
      <c r="DV1491" s="753" t="s">
        <v>308</v>
      </c>
      <c r="DW1491" s="754" t="s">
        <v>308</v>
      </c>
      <c r="DX1491" s="755" t="s">
        <v>308</v>
      </c>
      <c r="DY1491" s="754" t="e">
        <v>#VALUE!</v>
      </c>
      <c r="DZ1491" s="754" t="e">
        <v>#VALUE!</v>
      </c>
      <c r="EA1491" s="754">
        <v>0</v>
      </c>
      <c r="EB1491" s="754">
        <v>0</v>
      </c>
    </row>
    <row r="1492" spans="1:266" ht="16.5" hidden="1" customHeight="1" outlineLevel="1" x14ac:dyDescent="0.35">
      <c r="A1492" s="618" t="s">
        <v>308</v>
      </c>
      <c r="B1492" s="730">
        <v>113</v>
      </c>
      <c r="C1492" s="730" t="s">
        <v>741</v>
      </c>
      <c r="D1492" s="730" t="s">
        <v>741</v>
      </c>
      <c r="E1492" s="730">
        <v>25</v>
      </c>
      <c r="F1492" s="731"/>
      <c r="G1492" s="821"/>
      <c r="H1492" s="733"/>
      <c r="I1492" s="730" t="s">
        <v>308</v>
      </c>
      <c r="J1492" s="730" t="s">
        <v>308</v>
      </c>
      <c r="K1492" s="730">
        <v>0</v>
      </c>
      <c r="L1492" s="730" t="s">
        <v>308</v>
      </c>
      <c r="M1492" s="772"/>
      <c r="N1492" s="868"/>
      <c r="O1492" s="868"/>
      <c r="P1492" s="868"/>
      <c r="Q1492" s="868"/>
      <c r="R1492" s="772"/>
      <c r="S1492" s="772"/>
      <c r="T1492" s="772"/>
      <c r="U1492" s="772"/>
      <c r="V1492" s="772"/>
      <c r="W1492" s="772"/>
      <c r="X1492" s="772"/>
      <c r="Y1492" s="772"/>
      <c r="Z1492" s="886"/>
      <c r="AA1492" s="772"/>
      <c r="AB1492" s="772"/>
      <c r="AC1492" s="772"/>
      <c r="AD1492" s="772"/>
      <c r="AE1492" s="864"/>
      <c r="AF1492" s="774"/>
      <c r="AG1492" s="777"/>
      <c r="AH1492" s="777"/>
      <c r="AI1492" s="777"/>
      <c r="AJ1492" s="778"/>
      <c r="AK1492" s="779"/>
      <c r="AL1492" s="778"/>
      <c r="AM1492" s="778"/>
      <c r="AN1492" s="778"/>
      <c r="AO1492" s="778"/>
      <c r="AP1492" s="778"/>
      <c r="AQ1492" s="778"/>
      <c r="AR1492" s="778"/>
      <c r="AS1492" s="778"/>
      <c r="AT1492" s="778"/>
      <c r="AU1492" s="778"/>
      <c r="AV1492" s="778"/>
      <c r="AW1492" s="778"/>
      <c r="AX1492" s="778"/>
      <c r="AY1492" s="778"/>
      <c r="AZ1492" s="778"/>
      <c r="BA1492" s="778"/>
      <c r="BB1492" s="778"/>
      <c r="BC1492" s="778"/>
      <c r="BD1492" s="778"/>
      <c r="BE1492" s="778"/>
      <c r="BF1492" s="778"/>
      <c r="BG1492" s="778"/>
      <c r="BH1492" s="778"/>
      <c r="BI1492" s="778"/>
      <c r="BJ1492" s="778"/>
      <c r="BK1492" s="778"/>
      <c r="BL1492" s="778"/>
      <c r="BM1492" s="778"/>
      <c r="BN1492" s="778"/>
      <c r="BO1492" s="778"/>
      <c r="BP1492" s="778"/>
      <c r="BQ1492" s="778"/>
      <c r="BR1492" s="778"/>
      <c r="BS1492" s="778"/>
      <c r="BT1492" s="778"/>
      <c r="BU1492" s="778"/>
      <c r="BV1492" s="778"/>
      <c r="BW1492" s="778"/>
      <c r="BX1492" s="778"/>
      <c r="BY1492" s="778"/>
      <c r="BZ1492" s="778"/>
      <c r="CA1492" s="778"/>
      <c r="CB1492" s="778"/>
      <c r="CC1492" s="778"/>
      <c r="CD1492" s="778"/>
      <c r="CE1492" s="778"/>
      <c r="CF1492" s="778"/>
      <c r="CG1492" s="778"/>
      <c r="CH1492" s="778"/>
      <c r="CI1492" s="778"/>
      <c r="CJ1492" s="778"/>
      <c r="CK1492" s="886"/>
      <c r="CL1492" s="886"/>
      <c r="CM1492" s="886"/>
      <c r="CN1492" s="886"/>
      <c r="CO1492" s="772"/>
      <c r="CP1492" s="886"/>
      <c r="CQ1492" s="772"/>
      <c r="CR1492" s="772"/>
      <c r="CS1492" s="898"/>
      <c r="CT1492" s="782"/>
      <c r="CU1492" s="783"/>
      <c r="CV1492" s="774"/>
      <c r="CW1492" s="774"/>
      <c r="CX1492" s="865"/>
      <c r="CY1492" s="784"/>
      <c r="CZ1492" s="784"/>
      <c r="DA1492" s="785"/>
      <c r="DB1492" s="785"/>
      <c r="DC1492" s="785"/>
      <c r="DD1492" s="785"/>
      <c r="DE1492" s="785"/>
      <c r="DF1492" s="785"/>
      <c r="DG1492" s="785"/>
      <c r="DH1492" s="786"/>
      <c r="DI1492" s="774"/>
      <c r="DJ1492" s="774"/>
      <c r="DK1492" s="774"/>
      <c r="DL1492" s="774"/>
      <c r="DM1492" s="774"/>
      <c r="DN1492" s="774"/>
      <c r="DO1492" s="787"/>
      <c r="DP1492" s="774"/>
      <c r="DQ1492" s="774"/>
      <c r="DR1492" s="774"/>
      <c r="DS1492" s="786"/>
      <c r="DT1492" s="752">
        <v>0</v>
      </c>
      <c r="DU1492" s="753" t="s">
        <v>308</v>
      </c>
      <c r="DV1492" s="753" t="s">
        <v>308</v>
      </c>
      <c r="DW1492" s="754" t="s">
        <v>308</v>
      </c>
      <c r="DX1492" s="755" t="s">
        <v>308</v>
      </c>
      <c r="DY1492" s="754" t="e">
        <v>#VALUE!</v>
      </c>
      <c r="DZ1492" s="754" t="e">
        <v>#VALUE!</v>
      </c>
      <c r="EA1492" s="754">
        <v>0</v>
      </c>
      <c r="EB1492" s="754">
        <v>0</v>
      </c>
    </row>
    <row r="1493" spans="1:266" ht="16.5" hidden="1" customHeight="1" outlineLevel="1" x14ac:dyDescent="0.35">
      <c r="A1493" s="618" t="s">
        <v>308</v>
      </c>
      <c r="B1493" s="730">
        <v>114</v>
      </c>
      <c r="C1493" s="730" t="s">
        <v>741</v>
      </c>
      <c r="D1493" s="730" t="s">
        <v>741</v>
      </c>
      <c r="E1493" s="730">
        <v>25</v>
      </c>
      <c r="F1493" s="731"/>
      <c r="G1493" s="731"/>
      <c r="H1493" s="826"/>
      <c r="I1493" s="730" t="s">
        <v>308</v>
      </c>
      <c r="J1493" s="730" t="s">
        <v>308</v>
      </c>
      <c r="K1493" s="730">
        <v>0</v>
      </c>
      <c r="L1493" s="730" t="s">
        <v>308</v>
      </c>
      <c r="M1493" s="772"/>
      <c r="N1493" s="868"/>
      <c r="O1493" s="868"/>
      <c r="P1493" s="868"/>
      <c r="Q1493" s="868"/>
      <c r="R1493" s="772"/>
      <c r="S1493" s="772"/>
      <c r="T1493" s="772"/>
      <c r="U1493" s="772"/>
      <c r="V1493" s="772"/>
      <c r="W1493" s="772"/>
      <c r="X1493" s="772"/>
      <c r="Y1493" s="772"/>
      <c r="Z1493" s="774"/>
      <c r="AA1493" s="772"/>
      <c r="AB1493" s="772"/>
      <c r="AC1493" s="772"/>
      <c r="AD1493" s="772"/>
      <c r="AE1493" s="864"/>
      <c r="AF1493" s="774"/>
      <c r="AG1493" s="777"/>
      <c r="AH1493" s="777"/>
      <c r="AI1493" s="777"/>
      <c r="AJ1493" s="778"/>
      <c r="AK1493" s="779"/>
      <c r="AL1493" s="778"/>
      <c r="AM1493" s="778"/>
      <c r="AN1493" s="778"/>
      <c r="AO1493" s="778"/>
      <c r="AP1493" s="778"/>
      <c r="AQ1493" s="778"/>
      <c r="AR1493" s="778"/>
      <c r="AS1493" s="778"/>
      <c r="AT1493" s="778"/>
      <c r="AU1493" s="778"/>
      <c r="AV1493" s="778"/>
      <c r="AW1493" s="778"/>
      <c r="AX1493" s="778"/>
      <c r="AY1493" s="778"/>
      <c r="AZ1493" s="778"/>
      <c r="BA1493" s="778"/>
      <c r="BB1493" s="778"/>
      <c r="BC1493" s="778"/>
      <c r="BD1493" s="778"/>
      <c r="BE1493" s="778"/>
      <c r="BF1493" s="778"/>
      <c r="BG1493" s="778"/>
      <c r="BH1493" s="778"/>
      <c r="BI1493" s="778"/>
      <c r="BJ1493" s="778"/>
      <c r="BK1493" s="778"/>
      <c r="BL1493" s="778"/>
      <c r="BM1493" s="778"/>
      <c r="BN1493" s="778"/>
      <c r="BO1493" s="778"/>
      <c r="BP1493" s="778"/>
      <c r="BQ1493" s="778"/>
      <c r="BR1493" s="778"/>
      <c r="BS1493" s="778"/>
      <c r="BT1493" s="778"/>
      <c r="BU1493" s="778"/>
      <c r="BV1493" s="778"/>
      <c r="BW1493" s="778"/>
      <c r="BX1493" s="778"/>
      <c r="BY1493" s="778"/>
      <c r="BZ1493" s="778"/>
      <c r="CA1493" s="778"/>
      <c r="CB1493" s="778"/>
      <c r="CC1493" s="778"/>
      <c r="CD1493" s="778"/>
      <c r="CE1493" s="778"/>
      <c r="CF1493" s="778"/>
      <c r="CG1493" s="778"/>
      <c r="CH1493" s="778"/>
      <c r="CI1493" s="778"/>
      <c r="CJ1493" s="778"/>
      <c r="CK1493" s="772"/>
      <c r="CL1493" s="772"/>
      <c r="CM1493" s="772"/>
      <c r="CN1493" s="886"/>
      <c r="CO1493" s="772"/>
      <c r="CP1493" s="772"/>
      <c r="CQ1493" s="772"/>
      <c r="CR1493" s="772"/>
      <c r="CS1493" s="781"/>
      <c r="CT1493" s="865"/>
      <c r="CU1493" s="899"/>
      <c r="CV1493" s="774"/>
      <c r="CW1493" s="949"/>
      <c r="CX1493" s="865"/>
      <c r="CY1493" s="784"/>
      <c r="CZ1493" s="784"/>
      <c r="DA1493" s="785"/>
      <c r="DB1493" s="785"/>
      <c r="DC1493" s="785"/>
      <c r="DD1493" s="785"/>
      <c r="DE1493" s="785"/>
      <c r="DF1493" s="785"/>
      <c r="DG1493" s="785"/>
      <c r="DH1493" s="786"/>
      <c r="DI1493" s="774"/>
      <c r="DJ1493" s="774"/>
      <c r="DK1493" s="774"/>
      <c r="DL1493" s="774"/>
      <c r="DM1493" s="774"/>
      <c r="DN1493" s="774"/>
      <c r="DO1493" s="787"/>
      <c r="DP1493" s="774"/>
      <c r="DQ1493" s="776"/>
      <c r="DR1493" s="774"/>
      <c r="DS1493" s="786"/>
      <c r="DT1493" s="752">
        <v>0</v>
      </c>
      <c r="DU1493" s="753" t="s">
        <v>308</v>
      </c>
      <c r="DV1493" s="753" t="s">
        <v>308</v>
      </c>
      <c r="DW1493" s="754" t="s">
        <v>308</v>
      </c>
      <c r="DX1493" s="755" t="s">
        <v>308</v>
      </c>
      <c r="DY1493" s="754" t="e">
        <v>#VALUE!</v>
      </c>
      <c r="DZ1493" s="754" t="e">
        <v>#VALUE!</v>
      </c>
      <c r="EA1493" s="754">
        <v>0</v>
      </c>
      <c r="EB1493" s="754">
        <v>0</v>
      </c>
    </row>
    <row r="1494" spans="1:266" ht="16.5" hidden="1" customHeight="1" outlineLevel="1" x14ac:dyDescent="0.35">
      <c r="A1494" s="618" t="s">
        <v>308</v>
      </c>
      <c r="B1494" s="730">
        <v>115</v>
      </c>
      <c r="C1494" s="730" t="s">
        <v>741</v>
      </c>
      <c r="D1494" s="730" t="s">
        <v>741</v>
      </c>
      <c r="E1494" s="730">
        <v>25</v>
      </c>
      <c r="F1494" s="731"/>
      <c r="G1494" s="731"/>
      <c r="H1494" s="826"/>
      <c r="I1494" s="730" t="s">
        <v>308</v>
      </c>
      <c r="J1494" s="730" t="s">
        <v>308</v>
      </c>
      <c r="K1494" s="730">
        <v>0</v>
      </c>
      <c r="L1494" s="730" t="s">
        <v>308</v>
      </c>
      <c r="M1494" s="772"/>
      <c r="N1494" s="868"/>
      <c r="O1494" s="868"/>
      <c r="P1494" s="868"/>
      <c r="Q1494" s="868"/>
      <c r="R1494" s="772"/>
      <c r="S1494" s="772"/>
      <c r="T1494" s="772"/>
      <c r="U1494" s="772"/>
      <c r="V1494" s="772"/>
      <c r="W1494" s="772"/>
      <c r="X1494" s="772"/>
      <c r="Y1494" s="772"/>
      <c r="Z1494" s="774"/>
      <c r="AA1494" s="772"/>
      <c r="AB1494" s="772"/>
      <c r="AC1494" s="772"/>
      <c r="AD1494" s="772"/>
      <c r="AE1494" s="864"/>
      <c r="AF1494" s="774"/>
      <c r="AG1494" s="777"/>
      <c r="AH1494" s="777"/>
      <c r="AI1494" s="777"/>
      <c r="AJ1494" s="778"/>
      <c r="AK1494" s="779"/>
      <c r="AL1494" s="778"/>
      <c r="AM1494" s="778"/>
      <c r="AN1494" s="778"/>
      <c r="AO1494" s="778"/>
      <c r="AP1494" s="778"/>
      <c r="AQ1494" s="778"/>
      <c r="AR1494" s="778"/>
      <c r="AS1494" s="778"/>
      <c r="AT1494" s="778"/>
      <c r="AU1494" s="778"/>
      <c r="AV1494" s="778"/>
      <c r="AW1494" s="778"/>
      <c r="AX1494" s="778"/>
      <c r="AY1494" s="778"/>
      <c r="AZ1494" s="778"/>
      <c r="BA1494" s="778"/>
      <c r="BB1494" s="778"/>
      <c r="BC1494" s="778"/>
      <c r="BD1494" s="778"/>
      <c r="BE1494" s="778"/>
      <c r="BF1494" s="778"/>
      <c r="BG1494" s="778"/>
      <c r="BH1494" s="778"/>
      <c r="BI1494" s="778"/>
      <c r="BJ1494" s="778"/>
      <c r="BK1494" s="778"/>
      <c r="BL1494" s="778"/>
      <c r="BM1494" s="778"/>
      <c r="BN1494" s="778"/>
      <c r="BO1494" s="778"/>
      <c r="BP1494" s="778"/>
      <c r="BQ1494" s="778"/>
      <c r="BR1494" s="778"/>
      <c r="BS1494" s="778"/>
      <c r="BT1494" s="778"/>
      <c r="BU1494" s="778"/>
      <c r="BV1494" s="778"/>
      <c r="BW1494" s="778"/>
      <c r="BX1494" s="778"/>
      <c r="BY1494" s="778"/>
      <c r="BZ1494" s="778"/>
      <c r="CA1494" s="778"/>
      <c r="CB1494" s="778"/>
      <c r="CC1494" s="778"/>
      <c r="CD1494" s="778"/>
      <c r="CE1494" s="778"/>
      <c r="CF1494" s="778"/>
      <c r="CG1494" s="778"/>
      <c r="CH1494" s="778"/>
      <c r="CI1494" s="778"/>
      <c r="CJ1494" s="778"/>
      <c r="CK1494" s="772"/>
      <c r="CL1494" s="772"/>
      <c r="CM1494" s="772"/>
      <c r="CN1494" s="886"/>
      <c r="CO1494" s="772"/>
      <c r="CP1494" s="772"/>
      <c r="CQ1494" s="772"/>
      <c r="CR1494" s="772"/>
      <c r="CS1494" s="781"/>
      <c r="CT1494" s="865"/>
      <c r="CU1494" s="899"/>
      <c r="CV1494" s="774"/>
      <c r="CW1494" s="949"/>
      <c r="CX1494" s="865"/>
      <c r="CY1494" s="784"/>
      <c r="CZ1494" s="784"/>
      <c r="DA1494" s="785"/>
      <c r="DB1494" s="785"/>
      <c r="DC1494" s="785"/>
      <c r="DD1494" s="785"/>
      <c r="DE1494" s="785"/>
      <c r="DF1494" s="785"/>
      <c r="DG1494" s="785"/>
      <c r="DH1494" s="786"/>
      <c r="DI1494" s="774"/>
      <c r="DJ1494" s="774"/>
      <c r="DK1494" s="774"/>
      <c r="DL1494" s="774"/>
      <c r="DM1494" s="774"/>
      <c r="DN1494" s="774"/>
      <c r="DO1494" s="787"/>
      <c r="DP1494" s="774"/>
      <c r="DQ1494" s="776"/>
      <c r="DR1494" s="774"/>
      <c r="DS1494" s="786"/>
      <c r="DT1494" s="752">
        <v>0</v>
      </c>
      <c r="DU1494" s="753" t="s">
        <v>308</v>
      </c>
      <c r="DV1494" s="753" t="s">
        <v>308</v>
      </c>
      <c r="DW1494" s="754" t="s">
        <v>308</v>
      </c>
      <c r="DX1494" s="755" t="s">
        <v>308</v>
      </c>
      <c r="DY1494" s="754" t="e">
        <v>#VALUE!</v>
      </c>
      <c r="DZ1494" s="754" t="e">
        <v>#VALUE!</v>
      </c>
      <c r="EA1494" s="754">
        <v>0</v>
      </c>
      <c r="EB1494" s="754">
        <v>0</v>
      </c>
    </row>
    <row r="1495" spans="1:266" ht="17.25" hidden="1" customHeight="1" outlineLevel="1" x14ac:dyDescent="0.35">
      <c r="A1495" s="618" t="s">
        <v>308</v>
      </c>
      <c r="B1495" s="730">
        <v>116</v>
      </c>
      <c r="C1495" s="730" t="s">
        <v>741</v>
      </c>
      <c r="D1495" s="730" t="s">
        <v>741</v>
      </c>
      <c r="E1495" s="730">
        <v>25</v>
      </c>
      <c r="F1495" s="731"/>
      <c r="G1495" s="731"/>
      <c r="H1495" s="826"/>
      <c r="I1495" s="730" t="s">
        <v>308</v>
      </c>
      <c r="J1495" s="730" t="s">
        <v>308</v>
      </c>
      <c r="K1495" s="730">
        <v>0</v>
      </c>
      <c r="L1495" s="730" t="s">
        <v>308</v>
      </c>
      <c r="M1495" s="772"/>
      <c r="N1495" s="868"/>
      <c r="O1495" s="868"/>
      <c r="P1495" s="868"/>
      <c r="Q1495" s="868"/>
      <c r="R1495" s="772"/>
      <c r="S1495" s="772"/>
      <c r="T1495" s="772"/>
      <c r="U1495" s="772"/>
      <c r="V1495" s="772"/>
      <c r="W1495" s="772"/>
      <c r="X1495" s="772"/>
      <c r="Y1495" s="772"/>
      <c r="Z1495" s="774"/>
      <c r="AA1495" s="772"/>
      <c r="AB1495" s="772"/>
      <c r="AC1495" s="772"/>
      <c r="AD1495" s="772"/>
      <c r="AE1495" s="864"/>
      <c r="AF1495" s="774"/>
      <c r="AG1495" s="777"/>
      <c r="AH1495" s="777"/>
      <c r="AI1495" s="777"/>
      <c r="AJ1495" s="778"/>
      <c r="AK1495" s="779"/>
      <c r="AL1495" s="778"/>
      <c r="AM1495" s="778"/>
      <c r="AN1495" s="778"/>
      <c r="AO1495" s="778"/>
      <c r="AP1495" s="778"/>
      <c r="AQ1495" s="778"/>
      <c r="AR1495" s="778"/>
      <c r="AS1495" s="778"/>
      <c r="AT1495" s="778"/>
      <c r="AU1495" s="778"/>
      <c r="AV1495" s="778"/>
      <c r="AW1495" s="778"/>
      <c r="AX1495" s="778"/>
      <c r="AY1495" s="778"/>
      <c r="AZ1495" s="778"/>
      <c r="BA1495" s="778"/>
      <c r="BB1495" s="778"/>
      <c r="BC1495" s="778"/>
      <c r="BD1495" s="778"/>
      <c r="BE1495" s="778"/>
      <c r="BF1495" s="778"/>
      <c r="BG1495" s="778"/>
      <c r="BH1495" s="778"/>
      <c r="BI1495" s="778"/>
      <c r="BJ1495" s="778"/>
      <c r="BK1495" s="778"/>
      <c r="BL1495" s="778"/>
      <c r="BM1495" s="778"/>
      <c r="BN1495" s="778"/>
      <c r="BO1495" s="778"/>
      <c r="BP1495" s="778"/>
      <c r="BQ1495" s="778"/>
      <c r="BR1495" s="778"/>
      <c r="BS1495" s="778"/>
      <c r="BT1495" s="778"/>
      <c r="BU1495" s="778"/>
      <c r="BV1495" s="778"/>
      <c r="BW1495" s="778"/>
      <c r="BX1495" s="778"/>
      <c r="BY1495" s="778"/>
      <c r="BZ1495" s="778"/>
      <c r="CA1495" s="778"/>
      <c r="CB1495" s="778"/>
      <c r="CC1495" s="778"/>
      <c r="CD1495" s="778"/>
      <c r="CE1495" s="778"/>
      <c r="CF1495" s="778"/>
      <c r="CG1495" s="778"/>
      <c r="CH1495" s="778"/>
      <c r="CI1495" s="778"/>
      <c r="CJ1495" s="778"/>
      <c r="CK1495" s="772"/>
      <c r="CL1495" s="772"/>
      <c r="CM1495" s="772"/>
      <c r="CN1495" s="886"/>
      <c r="CO1495" s="772"/>
      <c r="CP1495" s="772"/>
      <c r="CQ1495" s="772"/>
      <c r="CR1495" s="772"/>
      <c r="CS1495" s="781"/>
      <c r="CT1495" s="865"/>
      <c r="CU1495" s="899"/>
      <c r="CV1495" s="774"/>
      <c r="CW1495" s="949"/>
      <c r="CX1495" s="865"/>
      <c r="CY1495" s="784"/>
      <c r="CZ1495" s="784"/>
      <c r="DA1495" s="785"/>
      <c r="DB1495" s="785"/>
      <c r="DC1495" s="785"/>
      <c r="DD1495" s="785"/>
      <c r="DE1495" s="785"/>
      <c r="DF1495" s="785"/>
      <c r="DG1495" s="785"/>
      <c r="DH1495" s="786"/>
      <c r="DI1495" s="774"/>
      <c r="DJ1495" s="774"/>
      <c r="DK1495" s="774"/>
      <c r="DL1495" s="774"/>
      <c r="DM1495" s="774"/>
      <c r="DN1495" s="774"/>
      <c r="DO1495" s="787"/>
      <c r="DP1495" s="774"/>
      <c r="DQ1495" s="776"/>
      <c r="DR1495" s="774"/>
      <c r="DS1495" s="786"/>
      <c r="DT1495" s="752">
        <v>0</v>
      </c>
      <c r="DU1495" s="753" t="s">
        <v>308</v>
      </c>
      <c r="DV1495" s="753" t="s">
        <v>308</v>
      </c>
      <c r="DW1495" s="754" t="s">
        <v>308</v>
      </c>
      <c r="DX1495" s="755" t="s">
        <v>308</v>
      </c>
      <c r="DY1495" s="754" t="e">
        <v>#VALUE!</v>
      </c>
      <c r="DZ1495" s="754" t="e">
        <v>#VALUE!</v>
      </c>
      <c r="EA1495" s="754">
        <v>0</v>
      </c>
      <c r="EB1495" s="754">
        <v>0</v>
      </c>
    </row>
    <row r="1496" spans="1:266" ht="17.25" hidden="1" customHeight="1" outlineLevel="1" x14ac:dyDescent="0.35">
      <c r="A1496" s="618" t="s">
        <v>308</v>
      </c>
      <c r="B1496" s="730">
        <v>117</v>
      </c>
      <c r="C1496" s="730" t="s">
        <v>741</v>
      </c>
      <c r="D1496" s="730" t="s">
        <v>741</v>
      </c>
      <c r="E1496" s="730">
        <v>25</v>
      </c>
      <c r="F1496" s="731"/>
      <c r="G1496" s="731"/>
      <c r="H1496" s="826"/>
      <c r="I1496" s="730" t="s">
        <v>308</v>
      </c>
      <c r="J1496" s="730" t="s">
        <v>308</v>
      </c>
      <c r="K1496" s="730">
        <v>0</v>
      </c>
      <c r="L1496" s="730" t="s">
        <v>308</v>
      </c>
      <c r="M1496" s="772"/>
      <c r="N1496" s="868"/>
      <c r="O1496" s="868"/>
      <c r="P1496" s="868"/>
      <c r="Q1496" s="868"/>
      <c r="R1496" s="772"/>
      <c r="S1496" s="772"/>
      <c r="T1496" s="772"/>
      <c r="U1496" s="772"/>
      <c r="V1496" s="772"/>
      <c r="W1496" s="772"/>
      <c r="X1496" s="772"/>
      <c r="Y1496" s="772"/>
      <c r="Z1496" s="774"/>
      <c r="AA1496" s="772"/>
      <c r="AB1496" s="772"/>
      <c r="AC1496" s="772"/>
      <c r="AD1496" s="772"/>
      <c r="AE1496" s="864"/>
      <c r="AF1496" s="774"/>
      <c r="AG1496" s="777"/>
      <c r="AH1496" s="777"/>
      <c r="AI1496" s="777"/>
      <c r="AJ1496" s="778"/>
      <c r="AK1496" s="779"/>
      <c r="AL1496" s="778"/>
      <c r="AM1496" s="778"/>
      <c r="AN1496" s="778"/>
      <c r="AO1496" s="778"/>
      <c r="AP1496" s="778"/>
      <c r="AQ1496" s="778"/>
      <c r="AR1496" s="778"/>
      <c r="AS1496" s="778"/>
      <c r="AT1496" s="778"/>
      <c r="AU1496" s="778"/>
      <c r="AV1496" s="778"/>
      <c r="AW1496" s="778"/>
      <c r="AX1496" s="778"/>
      <c r="AY1496" s="778"/>
      <c r="AZ1496" s="778"/>
      <c r="BA1496" s="778"/>
      <c r="BB1496" s="778"/>
      <c r="BC1496" s="778"/>
      <c r="BD1496" s="778"/>
      <c r="BE1496" s="778"/>
      <c r="BF1496" s="778"/>
      <c r="BG1496" s="778"/>
      <c r="BH1496" s="778"/>
      <c r="BI1496" s="778"/>
      <c r="BJ1496" s="778"/>
      <c r="BK1496" s="778"/>
      <c r="BL1496" s="778"/>
      <c r="BM1496" s="778"/>
      <c r="BN1496" s="778"/>
      <c r="BO1496" s="778"/>
      <c r="BP1496" s="778"/>
      <c r="BQ1496" s="778"/>
      <c r="BR1496" s="778"/>
      <c r="BS1496" s="778"/>
      <c r="BT1496" s="778"/>
      <c r="BU1496" s="778"/>
      <c r="BV1496" s="778"/>
      <c r="BW1496" s="778"/>
      <c r="BX1496" s="778"/>
      <c r="BY1496" s="778"/>
      <c r="BZ1496" s="778"/>
      <c r="CA1496" s="778"/>
      <c r="CB1496" s="778"/>
      <c r="CC1496" s="778"/>
      <c r="CD1496" s="778"/>
      <c r="CE1496" s="778"/>
      <c r="CF1496" s="778"/>
      <c r="CG1496" s="778"/>
      <c r="CH1496" s="778"/>
      <c r="CI1496" s="778"/>
      <c r="CJ1496" s="778"/>
      <c r="CK1496" s="772"/>
      <c r="CL1496" s="772"/>
      <c r="CM1496" s="772"/>
      <c r="CN1496" s="886"/>
      <c r="CO1496" s="772"/>
      <c r="CP1496" s="772"/>
      <c r="CQ1496" s="772"/>
      <c r="CR1496" s="772"/>
      <c r="CS1496" s="781"/>
      <c r="CT1496" s="865"/>
      <c r="CU1496" s="899"/>
      <c r="CV1496" s="774"/>
      <c r="CW1496" s="949"/>
      <c r="CX1496" s="865"/>
      <c r="CY1496" s="784"/>
      <c r="CZ1496" s="784"/>
      <c r="DA1496" s="785"/>
      <c r="DB1496" s="785"/>
      <c r="DC1496" s="785"/>
      <c r="DD1496" s="785"/>
      <c r="DE1496" s="785"/>
      <c r="DF1496" s="785"/>
      <c r="DG1496" s="785"/>
      <c r="DH1496" s="786"/>
      <c r="DI1496" s="774"/>
      <c r="DJ1496" s="774"/>
      <c r="DK1496" s="774"/>
      <c r="DL1496" s="774"/>
      <c r="DM1496" s="774"/>
      <c r="DN1496" s="774"/>
      <c r="DO1496" s="787"/>
      <c r="DP1496" s="774"/>
      <c r="DQ1496" s="776"/>
      <c r="DR1496" s="774"/>
      <c r="DS1496" s="786"/>
      <c r="DT1496" s="752">
        <v>0</v>
      </c>
      <c r="DU1496" s="753" t="s">
        <v>308</v>
      </c>
      <c r="DV1496" s="753" t="s">
        <v>308</v>
      </c>
      <c r="DW1496" s="754" t="s">
        <v>308</v>
      </c>
      <c r="DX1496" s="755" t="s">
        <v>308</v>
      </c>
      <c r="DY1496" s="754" t="e">
        <v>#VALUE!</v>
      </c>
      <c r="DZ1496" s="754" t="e">
        <v>#VALUE!</v>
      </c>
      <c r="EA1496" s="754">
        <v>0</v>
      </c>
      <c r="EB1496" s="754">
        <v>0</v>
      </c>
    </row>
    <row r="1497" spans="1:266" ht="17.25" hidden="1" customHeight="1" outlineLevel="1" x14ac:dyDescent="0.35">
      <c r="A1497" s="618" t="s">
        <v>308</v>
      </c>
      <c r="B1497" s="730">
        <v>118</v>
      </c>
      <c r="C1497" s="730" t="s">
        <v>741</v>
      </c>
      <c r="D1497" s="730" t="s">
        <v>741</v>
      </c>
      <c r="E1497" s="730">
        <v>25</v>
      </c>
      <c r="F1497" s="731"/>
      <c r="G1497" s="731"/>
      <c r="H1497" s="826"/>
      <c r="I1497" s="730" t="s">
        <v>308</v>
      </c>
      <c r="J1497" s="730" t="s">
        <v>308</v>
      </c>
      <c r="K1497" s="730">
        <v>0</v>
      </c>
      <c r="L1497" s="730" t="s">
        <v>308</v>
      </c>
      <c r="M1497" s="772"/>
      <c r="N1497" s="868"/>
      <c r="O1497" s="868"/>
      <c r="P1497" s="868"/>
      <c r="Q1497" s="868"/>
      <c r="R1497" s="772"/>
      <c r="S1497" s="772"/>
      <c r="T1497" s="772"/>
      <c r="U1497" s="772"/>
      <c r="V1497" s="772"/>
      <c r="W1497" s="772"/>
      <c r="X1497" s="772"/>
      <c r="Y1497" s="772"/>
      <c r="Z1497" s="774"/>
      <c r="AA1497" s="772"/>
      <c r="AB1497" s="772"/>
      <c r="AC1497" s="772"/>
      <c r="AD1497" s="772"/>
      <c r="AE1497" s="864"/>
      <c r="AF1497" s="774"/>
      <c r="AG1497" s="777"/>
      <c r="AH1497" s="777"/>
      <c r="AI1497" s="777"/>
      <c r="AJ1497" s="778"/>
      <c r="AK1497" s="779"/>
      <c r="AL1497" s="778"/>
      <c r="AM1497" s="778"/>
      <c r="AN1497" s="778"/>
      <c r="AO1497" s="778"/>
      <c r="AP1497" s="778"/>
      <c r="AQ1497" s="778"/>
      <c r="AR1497" s="778"/>
      <c r="AS1497" s="778"/>
      <c r="AT1497" s="778"/>
      <c r="AU1497" s="778"/>
      <c r="AV1497" s="778"/>
      <c r="AW1497" s="778"/>
      <c r="AX1497" s="778"/>
      <c r="AY1497" s="778"/>
      <c r="AZ1497" s="778"/>
      <c r="BA1497" s="778"/>
      <c r="BB1497" s="778"/>
      <c r="BC1497" s="778"/>
      <c r="BD1497" s="778"/>
      <c r="BE1497" s="778"/>
      <c r="BF1497" s="778"/>
      <c r="BG1497" s="778"/>
      <c r="BH1497" s="778"/>
      <c r="BI1497" s="778"/>
      <c r="BJ1497" s="778"/>
      <c r="BK1497" s="778"/>
      <c r="BL1497" s="778"/>
      <c r="BM1497" s="778"/>
      <c r="BN1497" s="778"/>
      <c r="BO1497" s="778"/>
      <c r="BP1497" s="778"/>
      <c r="BQ1497" s="778"/>
      <c r="BR1497" s="778"/>
      <c r="BS1497" s="778"/>
      <c r="BT1497" s="778"/>
      <c r="BU1497" s="778"/>
      <c r="BV1497" s="778"/>
      <c r="BW1497" s="778"/>
      <c r="BX1497" s="778"/>
      <c r="BY1497" s="778"/>
      <c r="BZ1497" s="778"/>
      <c r="CA1497" s="778"/>
      <c r="CB1497" s="778"/>
      <c r="CC1497" s="778"/>
      <c r="CD1497" s="778"/>
      <c r="CE1497" s="778"/>
      <c r="CF1497" s="778"/>
      <c r="CG1497" s="778"/>
      <c r="CH1497" s="778"/>
      <c r="CI1497" s="778"/>
      <c r="CJ1497" s="778"/>
      <c r="CK1497" s="772"/>
      <c r="CL1497" s="772"/>
      <c r="CM1497" s="772"/>
      <c r="CN1497" s="886"/>
      <c r="CO1497" s="772"/>
      <c r="CP1497" s="772"/>
      <c r="CQ1497" s="772"/>
      <c r="CR1497" s="772"/>
      <c r="CS1497" s="781"/>
      <c r="CT1497" s="865"/>
      <c r="CU1497" s="899"/>
      <c r="CV1497" s="774"/>
      <c r="CW1497" s="949"/>
      <c r="CX1497" s="865"/>
      <c r="CY1497" s="784"/>
      <c r="CZ1497" s="784"/>
      <c r="DA1497" s="785"/>
      <c r="DB1497" s="785"/>
      <c r="DC1497" s="785"/>
      <c r="DD1497" s="785"/>
      <c r="DE1497" s="785"/>
      <c r="DF1497" s="785"/>
      <c r="DG1497" s="785"/>
      <c r="DH1497" s="786"/>
      <c r="DI1497" s="774"/>
      <c r="DJ1497" s="774"/>
      <c r="DK1497" s="774"/>
      <c r="DL1497" s="774"/>
      <c r="DM1497" s="774"/>
      <c r="DN1497" s="774"/>
      <c r="DO1497" s="787"/>
      <c r="DP1497" s="774"/>
      <c r="DQ1497" s="776"/>
      <c r="DR1497" s="774"/>
      <c r="DS1497" s="786"/>
      <c r="DT1497" s="752">
        <v>0</v>
      </c>
      <c r="DU1497" s="753" t="s">
        <v>308</v>
      </c>
      <c r="DV1497" s="753" t="s">
        <v>308</v>
      </c>
      <c r="DW1497" s="754" t="s">
        <v>308</v>
      </c>
      <c r="DX1497" s="755" t="s">
        <v>308</v>
      </c>
      <c r="DY1497" s="754" t="e">
        <v>#VALUE!</v>
      </c>
      <c r="DZ1497" s="754" t="e">
        <v>#VALUE!</v>
      </c>
      <c r="EA1497" s="754">
        <v>0</v>
      </c>
      <c r="EB1497" s="754">
        <v>0</v>
      </c>
    </row>
    <row r="1498" spans="1:266" ht="17.25" customHeight="1" collapsed="1" x14ac:dyDescent="0.35">
      <c r="A1498" s="618" t="s">
        <v>308</v>
      </c>
      <c r="B1498" s="823" t="s">
        <v>2865</v>
      </c>
      <c r="C1498" s="730"/>
      <c r="D1498" s="730"/>
      <c r="E1498" s="730"/>
      <c r="F1498" s="717"/>
      <c r="G1498" s="717"/>
      <c r="H1498" s="826"/>
      <c r="I1498" s="730"/>
      <c r="J1498" s="730"/>
      <c r="K1498" s="730"/>
      <c r="L1498" s="730"/>
      <c r="M1498" s="730"/>
      <c r="N1498" s="730"/>
      <c r="O1498" s="730"/>
      <c r="P1498" s="730"/>
      <c r="Q1498" s="730"/>
      <c r="R1498" s="730"/>
      <c r="S1498" s="730"/>
      <c r="T1498" s="730"/>
      <c r="U1498" s="730"/>
      <c r="V1498" s="730"/>
      <c r="W1498" s="730"/>
      <c r="X1498" s="730"/>
      <c r="Y1498" s="730"/>
      <c r="Z1498" s="826"/>
      <c r="AA1498" s="730"/>
      <c r="AB1498" s="730"/>
      <c r="AC1498" s="730"/>
      <c r="AD1498" s="827">
        <v>24120</v>
      </c>
      <c r="AE1498" s="827">
        <v>22014</v>
      </c>
      <c r="AF1498" s="826">
        <v>0</v>
      </c>
      <c r="AG1498" s="828"/>
      <c r="AH1498" s="828"/>
      <c r="AI1498" s="828"/>
      <c r="AJ1498" s="674"/>
      <c r="AK1498" s="829"/>
      <c r="AL1498" s="674"/>
      <c r="AM1498" s="674"/>
      <c r="AN1498" s="674"/>
      <c r="AO1498" s="674"/>
      <c r="AP1498" s="674"/>
      <c r="AQ1498" s="674"/>
      <c r="AR1498" s="674"/>
      <c r="AS1498" s="674"/>
      <c r="AT1498" s="674"/>
      <c r="AU1498" s="674"/>
      <c r="AV1498" s="674"/>
      <c r="AW1498" s="674"/>
      <c r="AX1498" s="674"/>
      <c r="AY1498" s="674"/>
      <c r="AZ1498" s="674"/>
      <c r="BA1498" s="674"/>
      <c r="BB1498" s="674"/>
      <c r="BC1498" s="674"/>
      <c r="BD1498" s="674"/>
      <c r="BE1498" s="674"/>
      <c r="BF1498" s="674"/>
      <c r="BG1498" s="674"/>
      <c r="BH1498" s="674"/>
      <c r="BI1498" s="674"/>
      <c r="BJ1498" s="674"/>
      <c r="BK1498" s="674"/>
      <c r="BL1498" s="674"/>
      <c r="BM1498" s="674"/>
      <c r="BN1498" s="674"/>
      <c r="BO1498" s="674"/>
      <c r="BP1498" s="674"/>
      <c r="BQ1498" s="674"/>
      <c r="BR1498" s="674"/>
      <c r="BS1498" s="674"/>
      <c r="BT1498" s="674"/>
      <c r="BU1498" s="674"/>
      <c r="BV1498" s="674"/>
      <c r="BW1498" s="674"/>
      <c r="BX1498" s="674"/>
      <c r="BY1498" s="674"/>
      <c r="BZ1498" s="674"/>
      <c r="CA1498" s="674"/>
      <c r="CB1498" s="674"/>
      <c r="CC1498" s="674"/>
      <c r="CD1498" s="674"/>
      <c r="CE1498" s="674"/>
      <c r="CF1498" s="674"/>
      <c r="CG1498" s="674"/>
      <c r="CH1498" s="674"/>
      <c r="CI1498" s="674"/>
      <c r="CJ1498" s="674"/>
      <c r="CK1498" s="827"/>
      <c r="CL1498" s="827">
        <v>0</v>
      </c>
      <c r="CM1498" s="827"/>
      <c r="CN1498" s="675">
        <v>4692</v>
      </c>
      <c r="CO1498" s="827">
        <v>2110</v>
      </c>
      <c r="CP1498" s="827">
        <v>2064</v>
      </c>
      <c r="CQ1498" s="827">
        <v>14592</v>
      </c>
      <c r="CR1498" s="827">
        <v>18601</v>
      </c>
      <c r="CS1498" s="830"/>
      <c r="CT1498" s="831"/>
      <c r="CU1498" s="832"/>
      <c r="CV1498" s="826"/>
      <c r="CW1498" s="826"/>
      <c r="CX1498" s="831"/>
      <c r="CY1498" s="833">
        <v>0</v>
      </c>
      <c r="CZ1498" s="833">
        <v>0</v>
      </c>
      <c r="DA1498" s="752">
        <v>0</v>
      </c>
      <c r="DB1498" s="752">
        <v>0</v>
      </c>
      <c r="DC1498" s="752">
        <v>0</v>
      </c>
      <c r="DD1498" s="752">
        <v>0</v>
      </c>
      <c r="DE1498" s="752">
        <v>0</v>
      </c>
      <c r="DF1498" s="752">
        <v>0</v>
      </c>
      <c r="DG1498" s="752">
        <v>0</v>
      </c>
      <c r="DH1498" s="834">
        <v>0</v>
      </c>
      <c r="DI1498" s="826">
        <v>0</v>
      </c>
      <c r="DJ1498" s="826">
        <v>0</v>
      </c>
      <c r="DK1498" s="826">
        <v>0</v>
      </c>
      <c r="DL1498" s="826">
        <v>0</v>
      </c>
      <c r="DM1498" s="826">
        <v>0</v>
      </c>
      <c r="DN1498" s="826">
        <v>0</v>
      </c>
      <c r="DO1498" s="835">
        <v>0</v>
      </c>
      <c r="DP1498" s="826">
        <v>0</v>
      </c>
      <c r="DQ1498" s="826"/>
      <c r="DR1498" s="826"/>
      <c r="DS1498" s="834"/>
      <c r="DT1498" s="752"/>
      <c r="DU1498" s="836"/>
      <c r="DV1498" s="836"/>
      <c r="DW1498" s="826"/>
      <c r="DX1498" s="837"/>
      <c r="DY1498" s="826" t="s">
        <v>308</v>
      </c>
      <c r="DZ1498" s="837" t="s">
        <v>308</v>
      </c>
      <c r="EA1498" s="826"/>
      <c r="EB1498" s="837"/>
    </row>
    <row r="1499" spans="1:266" ht="20.149999999999999" customHeight="1" x14ac:dyDescent="0.35">
      <c r="A1499" s="618" t="s">
        <v>308</v>
      </c>
      <c r="Y1499" s="625"/>
      <c r="Z1499" s="633"/>
      <c r="AF1499" s="635">
        <v>0</v>
      </c>
      <c r="AK1499" s="625"/>
      <c r="AL1499" s="619"/>
      <c r="AM1499" s="619"/>
      <c r="AN1499" s="619"/>
      <c r="AO1499" s="619"/>
      <c r="AP1499" s="619"/>
      <c r="AQ1499" s="619"/>
      <c r="AR1499" s="619"/>
      <c r="AS1499" s="619"/>
      <c r="AT1499" s="619"/>
      <c r="AU1499" s="619"/>
      <c r="AV1499" s="619"/>
      <c r="AW1499" s="619"/>
      <c r="AX1499" s="619"/>
      <c r="AY1499" s="619"/>
      <c r="AZ1499" s="619"/>
      <c r="BA1499" s="619"/>
      <c r="BB1499" s="619"/>
      <c r="BC1499" s="619"/>
      <c r="BD1499" s="619"/>
      <c r="BE1499" s="619"/>
      <c r="BF1499" s="619"/>
      <c r="BG1499" s="619"/>
      <c r="BH1499" s="619"/>
      <c r="BI1499" s="619"/>
      <c r="BJ1499" s="619"/>
      <c r="BK1499" s="619"/>
      <c r="BL1499" s="619"/>
      <c r="BM1499" s="619"/>
      <c r="BN1499" s="619"/>
      <c r="BO1499" s="619"/>
      <c r="BP1499" s="619"/>
      <c r="BQ1499" s="619"/>
      <c r="BR1499" s="619"/>
      <c r="BS1499" s="619"/>
      <c r="BT1499" s="619"/>
      <c r="BU1499" s="619"/>
      <c r="BV1499" s="619"/>
      <c r="BW1499" s="619"/>
      <c r="BX1499" s="619"/>
      <c r="BY1499" s="619"/>
      <c r="BZ1499" s="619"/>
      <c r="CA1499" s="619"/>
      <c r="CB1499" s="619"/>
      <c r="CC1499" s="619"/>
      <c r="CD1499" s="619"/>
      <c r="CE1499" s="619"/>
      <c r="CF1499" s="619"/>
      <c r="CG1499" s="619"/>
      <c r="CH1499" s="619"/>
      <c r="CI1499" s="619"/>
      <c r="CJ1499" s="619"/>
      <c r="CL1499" s="619" t="s">
        <v>308</v>
      </c>
      <c r="CQ1499" s="619" t="s">
        <v>308</v>
      </c>
      <c r="CR1499" s="619" t="s">
        <v>308</v>
      </c>
      <c r="CY1499" s="630">
        <v>0</v>
      </c>
      <c r="CZ1499" s="630">
        <v>0</v>
      </c>
      <c r="DA1499" s="634">
        <v>0</v>
      </c>
      <c r="DB1499" s="634">
        <v>0</v>
      </c>
      <c r="DC1499" s="634">
        <v>0</v>
      </c>
      <c r="DD1499" s="634">
        <v>0</v>
      </c>
      <c r="DE1499" s="634">
        <v>0</v>
      </c>
      <c r="DF1499" s="634">
        <v>0</v>
      </c>
      <c r="DG1499" s="634">
        <v>0</v>
      </c>
      <c r="DH1499" s="624">
        <v>0</v>
      </c>
      <c r="DI1499" s="635">
        <v>0</v>
      </c>
      <c r="DJ1499" s="635">
        <v>0</v>
      </c>
      <c r="DK1499" s="635">
        <v>0</v>
      </c>
      <c r="DL1499" s="635">
        <v>0</v>
      </c>
      <c r="DM1499" s="635">
        <v>0</v>
      </c>
      <c r="DN1499" s="635">
        <v>0</v>
      </c>
      <c r="DO1499" s="632">
        <v>0</v>
      </c>
    </row>
    <row r="1500" spans="1:266" ht="16.5" customHeight="1" x14ac:dyDescent="0.35">
      <c r="A1500" s="625">
        <v>26</v>
      </c>
      <c r="F1500" s="631"/>
      <c r="G1500" s="631"/>
      <c r="Y1500" s="619"/>
      <c r="Z1500" s="635"/>
      <c r="AF1500" s="635">
        <v>0</v>
      </c>
      <c r="AK1500" s="625"/>
      <c r="AL1500" s="619"/>
      <c r="AM1500" s="619"/>
      <c r="AN1500" s="619"/>
      <c r="AO1500" s="619"/>
      <c r="AP1500" s="619"/>
      <c r="AQ1500" s="619"/>
      <c r="AR1500" s="619"/>
      <c r="AS1500" s="619"/>
      <c r="AT1500" s="619"/>
      <c r="AU1500" s="619"/>
      <c r="AV1500" s="619"/>
      <c r="AW1500" s="619"/>
      <c r="AX1500" s="619"/>
      <c r="AY1500" s="619"/>
      <c r="AZ1500" s="619"/>
      <c r="BA1500" s="619"/>
      <c r="BB1500" s="619"/>
      <c r="BC1500" s="619"/>
      <c r="BD1500" s="619"/>
      <c r="BE1500" s="619"/>
      <c r="BF1500" s="619"/>
      <c r="BG1500" s="619"/>
      <c r="BH1500" s="619"/>
      <c r="BI1500" s="619"/>
      <c r="BJ1500" s="619"/>
      <c r="BK1500" s="619"/>
      <c r="BL1500" s="619"/>
      <c r="BM1500" s="619"/>
      <c r="BN1500" s="619"/>
      <c r="BO1500" s="619"/>
      <c r="BP1500" s="619"/>
      <c r="BQ1500" s="619"/>
      <c r="BR1500" s="619"/>
      <c r="BS1500" s="619"/>
      <c r="BT1500" s="619"/>
      <c r="BU1500" s="619"/>
      <c r="BV1500" s="619"/>
      <c r="BW1500" s="619"/>
      <c r="BX1500" s="619"/>
      <c r="BY1500" s="619"/>
      <c r="BZ1500" s="619"/>
      <c r="CA1500" s="619"/>
      <c r="CB1500" s="619"/>
      <c r="CC1500" s="619"/>
      <c r="CD1500" s="619"/>
      <c r="CE1500" s="619"/>
      <c r="CF1500" s="619"/>
      <c r="CG1500" s="619"/>
      <c r="CH1500" s="619"/>
      <c r="CI1500" s="619"/>
      <c r="CJ1500" s="619"/>
      <c r="CV1500" s="635"/>
      <c r="CW1500" s="635"/>
      <c r="CY1500" s="630">
        <v>0</v>
      </c>
      <c r="CZ1500" s="630">
        <v>0</v>
      </c>
      <c r="DA1500" s="634">
        <v>0</v>
      </c>
      <c r="DB1500" s="634">
        <v>0</v>
      </c>
      <c r="DC1500" s="634">
        <v>0</v>
      </c>
      <c r="DD1500" s="634">
        <v>0</v>
      </c>
      <c r="DE1500" s="634">
        <v>0</v>
      </c>
      <c r="DF1500" s="634">
        <v>0</v>
      </c>
      <c r="DG1500" s="634">
        <v>0</v>
      </c>
      <c r="DH1500" s="624">
        <v>0</v>
      </c>
      <c r="DI1500" s="635">
        <v>0</v>
      </c>
      <c r="DJ1500" s="635">
        <v>0</v>
      </c>
      <c r="DK1500" s="635">
        <v>0</v>
      </c>
      <c r="DL1500" s="635">
        <v>0</v>
      </c>
      <c r="DM1500" s="635">
        <v>0</v>
      </c>
      <c r="DN1500" s="635">
        <v>0</v>
      </c>
      <c r="DO1500" s="632">
        <v>0</v>
      </c>
    </row>
    <row r="1501" spans="1:266" ht="16.5" customHeight="1" x14ac:dyDescent="0.35">
      <c r="A1501" s="625">
        <v>26</v>
      </c>
      <c r="B1501" s="664" t="s">
        <v>2866</v>
      </c>
      <c r="C1501" s="665"/>
      <c r="D1501" s="665"/>
      <c r="E1501" s="665"/>
      <c r="F1501" s="666" t="s">
        <v>409</v>
      </c>
      <c r="G1501" s="666"/>
      <c r="H1501" s="844"/>
      <c r="I1501" s="667"/>
      <c r="J1501" s="667"/>
      <c r="K1501" s="667"/>
      <c r="L1501" s="667"/>
      <c r="Y1501" s="619"/>
      <c r="Z1501" s="635"/>
      <c r="AF1501" s="635">
        <v>0</v>
      </c>
      <c r="AK1501" s="625"/>
      <c r="AL1501" s="619"/>
      <c r="AM1501" s="619"/>
      <c r="AN1501" s="619"/>
      <c r="AO1501" s="619"/>
      <c r="AP1501" s="619"/>
      <c r="AQ1501" s="619"/>
      <c r="AR1501" s="619"/>
      <c r="AS1501" s="619"/>
      <c r="AT1501" s="619"/>
      <c r="AU1501" s="619"/>
      <c r="AV1501" s="619"/>
      <c r="AW1501" s="619"/>
      <c r="AX1501" s="619"/>
      <c r="AY1501" s="619"/>
      <c r="AZ1501" s="619"/>
      <c r="BA1501" s="619"/>
      <c r="BB1501" s="619"/>
      <c r="BC1501" s="619"/>
      <c r="BD1501" s="619"/>
      <c r="BE1501" s="619"/>
      <c r="BF1501" s="619"/>
      <c r="BG1501" s="619"/>
      <c r="BH1501" s="619"/>
      <c r="BI1501" s="619"/>
      <c r="BJ1501" s="619"/>
      <c r="BK1501" s="619"/>
      <c r="BL1501" s="619"/>
      <c r="BM1501" s="619"/>
      <c r="BN1501" s="619"/>
      <c r="BO1501" s="619"/>
      <c r="BP1501" s="619"/>
      <c r="BQ1501" s="619"/>
      <c r="BR1501" s="619"/>
      <c r="BS1501" s="619"/>
      <c r="BT1501" s="619"/>
      <c r="BU1501" s="619"/>
      <c r="BV1501" s="619"/>
      <c r="BW1501" s="619"/>
      <c r="BX1501" s="619"/>
      <c r="BY1501" s="619"/>
      <c r="BZ1501" s="619"/>
      <c r="CA1501" s="619"/>
      <c r="CB1501" s="619"/>
      <c r="CC1501" s="619"/>
      <c r="CD1501" s="619"/>
      <c r="CE1501" s="619"/>
      <c r="CF1501" s="619"/>
      <c r="CG1501" s="619"/>
      <c r="CH1501" s="619"/>
      <c r="CI1501" s="619"/>
      <c r="CJ1501" s="619"/>
      <c r="CV1501" s="635"/>
      <c r="CW1501" s="635"/>
      <c r="CY1501" s="630">
        <v>0</v>
      </c>
      <c r="CZ1501" s="630">
        <v>0</v>
      </c>
      <c r="DA1501" s="634">
        <v>0</v>
      </c>
      <c r="DB1501" s="634">
        <v>0</v>
      </c>
      <c r="DC1501" s="634">
        <v>0</v>
      </c>
      <c r="DD1501" s="634">
        <v>0</v>
      </c>
      <c r="DE1501" s="634">
        <v>0</v>
      </c>
      <c r="DF1501" s="634">
        <v>0</v>
      </c>
      <c r="DG1501" s="634">
        <v>0</v>
      </c>
      <c r="DH1501" s="624">
        <v>0</v>
      </c>
      <c r="DI1501" s="635">
        <v>0</v>
      </c>
      <c r="DJ1501" s="635">
        <v>0</v>
      </c>
      <c r="DK1501" s="635">
        <v>0</v>
      </c>
      <c r="DL1501" s="635">
        <v>0</v>
      </c>
      <c r="DM1501" s="635">
        <v>0</v>
      </c>
      <c r="DN1501" s="635">
        <v>0</v>
      </c>
      <c r="DO1501" s="632">
        <v>0</v>
      </c>
    </row>
    <row r="1502" spans="1:266" s="847" customFormat="1" ht="37.5" customHeight="1" x14ac:dyDescent="0.35">
      <c r="A1502" s="618" t="s">
        <v>436</v>
      </c>
      <c r="B1502" s="678" t="s">
        <v>426</v>
      </c>
      <c r="C1502" s="678" t="s">
        <v>427</v>
      </c>
      <c r="D1502" s="679" t="s">
        <v>428</v>
      </c>
      <c r="E1502" s="678" t="s">
        <v>429</v>
      </c>
      <c r="F1502" s="678" t="s">
        <v>430</v>
      </c>
      <c r="G1502" s="680" t="s">
        <v>431</v>
      </c>
      <c r="H1502" s="678" t="s">
        <v>432</v>
      </c>
      <c r="I1502" s="678" t="s">
        <v>433</v>
      </c>
      <c r="J1502" s="678" t="s">
        <v>434</v>
      </c>
      <c r="K1502" s="678" t="s">
        <v>18</v>
      </c>
      <c r="L1502" s="678" t="s">
        <v>435</v>
      </c>
      <c r="M1502" s="678" t="s">
        <v>436</v>
      </c>
      <c r="N1502" s="681" t="s">
        <v>437</v>
      </c>
      <c r="O1502" s="681" t="s">
        <v>438</v>
      </c>
      <c r="P1502" s="681" t="s">
        <v>439</v>
      </c>
      <c r="Q1502" s="681" t="s">
        <v>219</v>
      </c>
      <c r="R1502" s="678" t="s">
        <v>4</v>
      </c>
      <c r="S1502" s="679" t="s">
        <v>440</v>
      </c>
      <c r="T1502" s="678" t="s">
        <v>441</v>
      </c>
      <c r="U1502" s="682" t="s">
        <v>442</v>
      </c>
      <c r="V1502" s="682" t="s">
        <v>443</v>
      </c>
      <c r="W1502" s="682" t="s">
        <v>444</v>
      </c>
      <c r="X1502" s="682" t="s">
        <v>445</v>
      </c>
      <c r="Y1502" s="845" t="s">
        <v>446</v>
      </c>
      <c r="Z1502" s="845" t="s">
        <v>447</v>
      </c>
      <c r="AA1502" s="678" t="s">
        <v>448</v>
      </c>
      <c r="AB1502" s="678" t="s">
        <v>449</v>
      </c>
      <c r="AC1502" s="678" t="s">
        <v>450</v>
      </c>
      <c r="AD1502" s="678" t="s">
        <v>451</v>
      </c>
      <c r="AE1502" s="678" t="s">
        <v>452</v>
      </c>
      <c r="AF1502" s="678" t="s">
        <v>453</v>
      </c>
      <c r="AG1502" s="678" t="s">
        <v>444</v>
      </c>
      <c r="AH1502" s="693" t="s">
        <v>454</v>
      </c>
      <c r="AI1502" s="678" t="s">
        <v>455</v>
      </c>
      <c r="AJ1502" s="678" t="s">
        <v>456</v>
      </c>
      <c r="AK1502" s="678" t="s">
        <v>457</v>
      </c>
      <c r="AL1502" s="686" t="s">
        <v>458</v>
      </c>
      <c r="AM1502" s="687" t="s">
        <v>459</v>
      </c>
      <c r="AN1502" s="688" t="s">
        <v>460</v>
      </c>
      <c r="AO1502" s="688" t="s">
        <v>461</v>
      </c>
      <c r="AP1502" s="688" t="s">
        <v>462</v>
      </c>
      <c r="AQ1502" s="688" t="s">
        <v>463</v>
      </c>
      <c r="AR1502" s="688" t="s">
        <v>464</v>
      </c>
      <c r="AS1502" s="688" t="s">
        <v>465</v>
      </c>
      <c r="AT1502" s="688" t="s">
        <v>466</v>
      </c>
      <c r="AU1502" s="688" t="s">
        <v>467</v>
      </c>
      <c r="AV1502" s="688" t="s">
        <v>468</v>
      </c>
      <c r="AW1502" s="688" t="s">
        <v>469</v>
      </c>
      <c r="AX1502" s="688" t="s">
        <v>470</v>
      </c>
      <c r="AY1502" s="688" t="s">
        <v>471</v>
      </c>
      <c r="AZ1502" s="688" t="s">
        <v>472</v>
      </c>
      <c r="BA1502" s="688" t="s">
        <v>473</v>
      </c>
      <c r="BB1502" s="689" t="s">
        <v>474</v>
      </c>
      <c r="BC1502" s="689" t="s">
        <v>475</v>
      </c>
      <c r="BD1502" s="689" t="s">
        <v>476</v>
      </c>
      <c r="BE1502" s="689" t="s">
        <v>477</v>
      </c>
      <c r="BF1502" s="689" t="s">
        <v>478</v>
      </c>
      <c r="BG1502" s="689" t="s">
        <v>479</v>
      </c>
      <c r="BH1502" s="689" t="s">
        <v>480</v>
      </c>
      <c r="BI1502" s="683" t="s">
        <v>481</v>
      </c>
      <c r="BJ1502" s="690" t="s">
        <v>482</v>
      </c>
      <c r="BK1502" s="687" t="s">
        <v>483</v>
      </c>
      <c r="BL1502" s="683" t="s">
        <v>484</v>
      </c>
      <c r="BM1502" s="683" t="s">
        <v>485</v>
      </c>
      <c r="BN1502" s="689" t="s">
        <v>486</v>
      </c>
      <c r="BO1502" s="689" t="s">
        <v>487</v>
      </c>
      <c r="BP1502" s="689" t="s">
        <v>488</v>
      </c>
      <c r="BQ1502" s="689" t="s">
        <v>460</v>
      </c>
      <c r="BR1502" s="689" t="s">
        <v>489</v>
      </c>
      <c r="BS1502" s="683" t="s">
        <v>490</v>
      </c>
      <c r="BT1502" s="690" t="s">
        <v>482</v>
      </c>
      <c r="BU1502" s="687" t="s">
        <v>491</v>
      </c>
      <c r="BV1502" s="691" t="s">
        <v>492</v>
      </c>
      <c r="BW1502" s="691" t="s">
        <v>493</v>
      </c>
      <c r="BX1502" s="691" t="s">
        <v>494</v>
      </c>
      <c r="BY1502" s="691" t="s">
        <v>495</v>
      </c>
      <c r="BZ1502" s="691" t="s">
        <v>485</v>
      </c>
      <c r="CA1502" s="691" t="s">
        <v>496</v>
      </c>
      <c r="CB1502" s="691" t="s">
        <v>497</v>
      </c>
      <c r="CC1502" s="691" t="s">
        <v>498</v>
      </c>
      <c r="CD1502" s="691" t="s">
        <v>499</v>
      </c>
      <c r="CE1502" s="691" t="s">
        <v>500</v>
      </c>
      <c r="CF1502" s="691" t="s">
        <v>501</v>
      </c>
      <c r="CG1502" s="691" t="s">
        <v>502</v>
      </c>
      <c r="CH1502" s="691" t="s">
        <v>503</v>
      </c>
      <c r="CI1502" s="691" t="s">
        <v>504</v>
      </c>
      <c r="CJ1502" s="691" t="s">
        <v>505</v>
      </c>
      <c r="CK1502" s="691" t="s">
        <v>506</v>
      </c>
      <c r="CL1502" s="683" t="s">
        <v>507</v>
      </c>
      <c r="CM1502" s="687" t="s">
        <v>508</v>
      </c>
      <c r="CN1502" s="683" t="s">
        <v>509</v>
      </c>
      <c r="CO1502" s="692" t="s">
        <v>510</v>
      </c>
      <c r="CP1502" s="683" t="s">
        <v>511</v>
      </c>
      <c r="CQ1502" s="681" t="s">
        <v>512</v>
      </c>
      <c r="CR1502" s="678" t="s">
        <v>513</v>
      </c>
      <c r="CS1502" s="678" t="s">
        <v>514</v>
      </c>
      <c r="CT1502" s="679" t="s">
        <v>515</v>
      </c>
      <c r="CU1502" s="846" t="s">
        <v>516</v>
      </c>
      <c r="CV1502" s="679" t="s">
        <v>517</v>
      </c>
      <c r="CW1502" s="678" t="s">
        <v>518</v>
      </c>
      <c r="CX1502" s="678" t="s">
        <v>519</v>
      </c>
      <c r="CY1502" s="678" t="s">
        <v>520</v>
      </c>
      <c r="CZ1502" s="722" t="s">
        <v>444</v>
      </c>
      <c r="DA1502" s="695" t="s">
        <v>521</v>
      </c>
      <c r="DB1502" s="695" t="s">
        <v>522</v>
      </c>
      <c r="DC1502" s="695" t="s">
        <v>523</v>
      </c>
      <c r="DD1502" s="695" t="s">
        <v>219</v>
      </c>
      <c r="DE1502" s="695" t="s">
        <v>217</v>
      </c>
      <c r="DF1502" s="695" t="s">
        <v>437</v>
      </c>
      <c r="DG1502" s="695" t="s">
        <v>438</v>
      </c>
      <c r="DH1502" s="678" t="s">
        <v>745</v>
      </c>
      <c r="DI1502" s="679" t="s">
        <v>525</v>
      </c>
      <c r="DJ1502" s="679" t="s">
        <v>526</v>
      </c>
      <c r="DK1502" s="679" t="s">
        <v>527</v>
      </c>
      <c r="DL1502" s="678" t="s">
        <v>528</v>
      </c>
      <c r="DM1502" s="679" t="s">
        <v>529</v>
      </c>
      <c r="DN1502" s="679" t="s">
        <v>530</v>
      </c>
      <c r="DO1502" s="846" t="s">
        <v>531</v>
      </c>
      <c r="DP1502" s="679" t="s">
        <v>532</v>
      </c>
      <c r="DQ1502" s="700" t="s">
        <v>533</v>
      </c>
      <c r="DR1502" s="679" t="s">
        <v>534</v>
      </c>
      <c r="DS1502" s="678" t="s">
        <v>535</v>
      </c>
      <c r="DT1502" s="678" t="s">
        <v>536</v>
      </c>
      <c r="DU1502" s="701" t="s">
        <v>537</v>
      </c>
      <c r="DV1502" s="702" t="s">
        <v>538</v>
      </c>
      <c r="DW1502" s="701" t="s">
        <v>539</v>
      </c>
      <c r="DX1502" s="703" t="s">
        <v>540</v>
      </c>
      <c r="DY1502" s="701" t="s">
        <v>539</v>
      </c>
      <c r="DZ1502" s="703" t="s">
        <v>540</v>
      </c>
      <c r="EA1502" s="702" t="s">
        <v>539</v>
      </c>
      <c r="EB1502" s="704" t="s">
        <v>540</v>
      </c>
    </row>
    <row r="1503" spans="1:266" s="705" customFormat="1" ht="17.25" customHeight="1" x14ac:dyDescent="0.35">
      <c r="A1503" s="618" t="s">
        <v>308</v>
      </c>
      <c r="B1503" s="678"/>
      <c r="C1503" s="678"/>
      <c r="D1503" s="678"/>
      <c r="E1503" s="678"/>
      <c r="F1503" s="717" t="s">
        <v>563</v>
      </c>
      <c r="G1503" s="717"/>
      <c r="H1503" s="679"/>
      <c r="I1503" s="678"/>
      <c r="J1503" s="678"/>
      <c r="K1503" s="678"/>
      <c r="L1503" s="678"/>
      <c r="M1503" s="678"/>
      <c r="N1503" s="678"/>
      <c r="O1503" s="678"/>
      <c r="P1503" s="678"/>
      <c r="Q1503" s="678"/>
      <c r="R1503" s="678"/>
      <c r="S1503" s="678"/>
      <c r="T1503" s="678"/>
      <c r="U1503" s="678"/>
      <c r="V1503" s="678"/>
      <c r="W1503" s="678"/>
      <c r="X1503" s="678"/>
      <c r="Y1503" s="678"/>
      <c r="Z1503" s="679"/>
      <c r="AA1503" s="678"/>
      <c r="AB1503" s="678"/>
      <c r="AC1503" s="678"/>
      <c r="AD1503" s="678"/>
      <c r="AE1503" s="684"/>
      <c r="AF1503" s="679">
        <v>0</v>
      </c>
      <c r="AG1503" s="685"/>
      <c r="AH1503" s="685"/>
      <c r="AI1503" s="685"/>
      <c r="AJ1503" s="678"/>
      <c r="AK1503" s="684"/>
      <c r="AL1503" s="678"/>
      <c r="AM1503" s="678"/>
      <c r="AN1503" s="678"/>
      <c r="AO1503" s="678"/>
      <c r="AP1503" s="678"/>
      <c r="AQ1503" s="678"/>
      <c r="AR1503" s="678"/>
      <c r="AS1503" s="678"/>
      <c r="AT1503" s="678"/>
      <c r="AU1503" s="678"/>
      <c r="AV1503" s="678"/>
      <c r="AW1503" s="678"/>
      <c r="AX1503" s="678"/>
      <c r="AY1503" s="678"/>
      <c r="AZ1503" s="678"/>
      <c r="BA1503" s="678"/>
      <c r="BB1503" s="678"/>
      <c r="BC1503" s="678"/>
      <c r="BD1503" s="678"/>
      <c r="BE1503" s="678"/>
      <c r="BF1503" s="678"/>
      <c r="BG1503" s="678"/>
      <c r="BH1503" s="678"/>
      <c r="BI1503" s="678"/>
      <c r="BJ1503" s="678"/>
      <c r="BK1503" s="678"/>
      <c r="BL1503" s="678"/>
      <c r="BM1503" s="678"/>
      <c r="BN1503" s="678"/>
      <c r="BO1503" s="678"/>
      <c r="BP1503" s="678"/>
      <c r="BQ1503" s="678"/>
      <c r="BR1503" s="678"/>
      <c r="BS1503" s="678"/>
      <c r="BT1503" s="678"/>
      <c r="BU1503" s="678"/>
      <c r="BV1503" s="678"/>
      <c r="BW1503" s="678"/>
      <c r="BX1503" s="678"/>
      <c r="BY1503" s="678"/>
      <c r="BZ1503" s="678"/>
      <c r="CA1503" s="678"/>
      <c r="CB1503" s="678"/>
      <c r="CC1503" s="678"/>
      <c r="CD1503" s="678"/>
      <c r="CE1503" s="678"/>
      <c r="CF1503" s="678"/>
      <c r="CG1503" s="678"/>
      <c r="CH1503" s="678"/>
      <c r="CI1503" s="678"/>
      <c r="CJ1503" s="678"/>
      <c r="CK1503" s="678"/>
      <c r="CL1503" s="678" t="s">
        <v>308</v>
      </c>
      <c r="CM1503" s="678"/>
      <c r="CN1503" s="929"/>
      <c r="CO1503" s="678"/>
      <c r="CP1503" s="678"/>
      <c r="CQ1503" s="678" t="s">
        <v>308</v>
      </c>
      <c r="CR1503" s="678" t="s">
        <v>308</v>
      </c>
      <c r="CS1503" s="693"/>
      <c r="CT1503" s="695"/>
      <c r="CU1503" s="721"/>
      <c r="CV1503" s="679"/>
      <c r="CW1503" s="679"/>
      <c r="CX1503" s="695"/>
      <c r="CY1503" s="722">
        <v>0</v>
      </c>
      <c r="CZ1503" s="722">
        <v>0</v>
      </c>
      <c r="DA1503" s="695">
        <v>0</v>
      </c>
      <c r="DB1503" s="695">
        <v>0</v>
      </c>
      <c r="DC1503" s="695">
        <v>0</v>
      </c>
      <c r="DD1503" s="695">
        <v>0</v>
      </c>
      <c r="DE1503" s="695">
        <v>0</v>
      </c>
      <c r="DF1503" s="695">
        <v>0</v>
      </c>
      <c r="DG1503" s="695">
        <v>0</v>
      </c>
      <c r="DH1503" s="679">
        <v>0</v>
      </c>
      <c r="DI1503" s="679">
        <v>0</v>
      </c>
      <c r="DJ1503" s="679">
        <v>0</v>
      </c>
      <c r="DK1503" s="679">
        <v>0</v>
      </c>
      <c r="DL1503" s="679">
        <v>0</v>
      </c>
      <c r="DM1503" s="679">
        <v>0</v>
      </c>
      <c r="DN1503" s="679">
        <v>0</v>
      </c>
      <c r="DO1503" s="846">
        <v>0</v>
      </c>
      <c r="DP1503" s="679"/>
      <c r="DQ1503" s="679"/>
      <c r="DR1503" s="679"/>
      <c r="DS1503" s="679"/>
      <c r="DT1503" s="695"/>
      <c r="DU1503" s="684"/>
      <c r="DV1503" s="684"/>
      <c r="DW1503" s="679"/>
      <c r="DX1503" s="724"/>
      <c r="DY1503" s="679" t="s">
        <v>308</v>
      </c>
      <c r="DZ1503" s="724" t="s">
        <v>308</v>
      </c>
      <c r="EA1503" s="679"/>
      <c r="EB1503" s="724"/>
    </row>
    <row r="1504" spans="1:266" ht="17.25" customHeight="1" x14ac:dyDescent="0.35">
      <c r="A1504" s="618" t="s">
        <v>2867</v>
      </c>
      <c r="B1504" s="730">
        <v>70</v>
      </c>
      <c r="C1504" s="730" t="s">
        <v>2868</v>
      </c>
      <c r="D1504" s="730" t="s">
        <v>2868</v>
      </c>
      <c r="E1504" s="730">
        <v>26</v>
      </c>
      <c r="F1504" s="731" t="s">
        <v>574</v>
      </c>
      <c r="G1504" s="732">
        <v>1</v>
      </c>
      <c r="H1504" s="826">
        <v>46196</v>
      </c>
      <c r="I1504" s="730">
        <v>36</v>
      </c>
      <c r="J1504" s="730" t="s">
        <v>308</v>
      </c>
      <c r="K1504" s="730">
        <v>38</v>
      </c>
      <c r="L1504" s="730" t="s">
        <v>2869</v>
      </c>
      <c r="M1504" s="734" t="s">
        <v>2867</v>
      </c>
      <c r="N1504" s="735" t="s">
        <v>390</v>
      </c>
      <c r="O1504" s="735" t="s">
        <v>390</v>
      </c>
      <c r="P1504" s="735">
        <v>0</v>
      </c>
      <c r="Q1504" s="735">
        <v>0</v>
      </c>
      <c r="R1504" s="734">
        <v>608</v>
      </c>
      <c r="S1504" s="734" t="s">
        <v>1655</v>
      </c>
      <c r="T1504" s="734" t="s">
        <v>1792</v>
      </c>
      <c r="U1504" s="734">
        <v>608</v>
      </c>
      <c r="V1504" s="734" t="s">
        <v>1657</v>
      </c>
      <c r="W1504" s="734"/>
      <c r="X1504" s="736">
        <v>0</v>
      </c>
      <c r="Y1504" s="736">
        <v>0</v>
      </c>
      <c r="Z1504" s="736">
        <v>0</v>
      </c>
      <c r="AA1504" s="734" t="s">
        <v>157</v>
      </c>
      <c r="AB1504" s="734" t="s">
        <v>1218</v>
      </c>
      <c r="AC1504" s="734" t="s">
        <v>608</v>
      </c>
      <c r="AD1504" s="734">
        <v>600</v>
      </c>
      <c r="AE1504" s="764">
        <v>600</v>
      </c>
      <c r="AF1504" s="737" t="s">
        <v>390</v>
      </c>
      <c r="AG1504" s="739"/>
      <c r="AH1504" s="739"/>
      <c r="AI1504" s="739" t="s">
        <v>308</v>
      </c>
      <c r="AJ1504" s="740">
        <v>6</v>
      </c>
      <c r="AK1504" s="741"/>
      <c r="AL1504" s="742"/>
      <c r="AM1504" s="743">
        <v>0</v>
      </c>
      <c r="AN1504" s="743"/>
      <c r="AO1504" s="743"/>
      <c r="AP1504" s="743"/>
      <c r="AQ1504" s="743"/>
      <c r="AR1504" s="743"/>
      <c r="AS1504" s="743" t="s">
        <v>397</v>
      </c>
      <c r="AT1504" s="743"/>
      <c r="AU1504" s="743"/>
      <c r="AV1504" s="743"/>
      <c r="AW1504" s="743"/>
      <c r="AX1504" s="743"/>
      <c r="AY1504" s="743"/>
      <c r="AZ1504" s="743"/>
      <c r="BA1504" s="743"/>
      <c r="BB1504" s="743">
        <v>0</v>
      </c>
      <c r="BC1504" s="743" t="s">
        <v>397</v>
      </c>
      <c r="BD1504" s="743">
        <v>0</v>
      </c>
      <c r="BE1504" s="743">
        <v>0</v>
      </c>
      <c r="BF1504" s="743" t="s">
        <v>397</v>
      </c>
      <c r="BG1504" s="743">
        <v>0</v>
      </c>
      <c r="BH1504" s="743">
        <v>0</v>
      </c>
      <c r="BI1504" s="743">
        <v>0</v>
      </c>
      <c r="BJ1504" s="743" t="s">
        <v>902</v>
      </c>
      <c r="BK1504" s="743">
        <v>0</v>
      </c>
      <c r="BL1504" s="743"/>
      <c r="BM1504" s="743"/>
      <c r="BN1504" s="743" t="s">
        <v>308</v>
      </c>
      <c r="BO1504" s="743" t="s">
        <v>308</v>
      </c>
      <c r="BP1504" s="743" t="s">
        <v>308</v>
      </c>
      <c r="BQ1504" s="743" t="s">
        <v>308</v>
      </c>
      <c r="BR1504" s="743"/>
      <c r="BS1504" s="743">
        <v>0</v>
      </c>
      <c r="BT1504" s="743" t="s">
        <v>1672</v>
      </c>
      <c r="BU1504" s="743" t="s">
        <v>579</v>
      </c>
      <c r="BV1504" s="743"/>
      <c r="BW1504" s="743"/>
      <c r="BX1504" s="743"/>
      <c r="BY1504" s="743"/>
      <c r="BZ1504" s="743"/>
      <c r="CA1504" s="743"/>
      <c r="CB1504" s="743"/>
      <c r="CC1504" s="743"/>
      <c r="CD1504" s="743"/>
      <c r="CE1504" s="743"/>
      <c r="CF1504" s="743"/>
      <c r="CG1504" s="743"/>
      <c r="CH1504" s="743"/>
      <c r="CI1504" s="743"/>
      <c r="CJ1504" s="743"/>
      <c r="CK1504" s="736"/>
      <c r="CL1504" s="736" t="s">
        <v>397</v>
      </c>
      <c r="CM1504" s="736" t="s">
        <v>397</v>
      </c>
      <c r="CN1504" s="736" t="s">
        <v>397</v>
      </c>
      <c r="CO1504" s="736">
        <v>0</v>
      </c>
      <c r="CP1504" s="736">
        <v>0</v>
      </c>
      <c r="CQ1504" s="768">
        <v>0</v>
      </c>
      <c r="CR1504" s="734">
        <v>600</v>
      </c>
      <c r="CS1504" s="744"/>
      <c r="CT1504" s="745">
        <v>46288</v>
      </c>
      <c r="CU1504" s="859" t="s">
        <v>1289</v>
      </c>
      <c r="CV1504" s="737"/>
      <c r="CW1504" s="737"/>
      <c r="CX1504" s="745">
        <v>46239</v>
      </c>
      <c r="CY1504" s="861">
        <v>0</v>
      </c>
      <c r="CZ1504" s="861">
        <v>0</v>
      </c>
      <c r="DA1504" s="749">
        <v>0</v>
      </c>
      <c r="DB1504" s="749">
        <v>0</v>
      </c>
      <c r="DC1504" s="749">
        <v>0</v>
      </c>
      <c r="DD1504" s="749" t="s">
        <v>397</v>
      </c>
      <c r="DE1504" s="749" t="s">
        <v>397</v>
      </c>
      <c r="DF1504" s="749" t="s">
        <v>390</v>
      </c>
      <c r="DG1504" s="749" t="s">
        <v>390</v>
      </c>
      <c r="DH1504" s="750">
        <v>0</v>
      </c>
      <c r="DI1504" s="737" t="s">
        <v>397</v>
      </c>
      <c r="DJ1504" s="737" t="s">
        <v>390</v>
      </c>
      <c r="DK1504" s="737" t="s">
        <v>390</v>
      </c>
      <c r="DL1504" s="737" t="s">
        <v>390</v>
      </c>
      <c r="DM1504" s="737" t="s">
        <v>390</v>
      </c>
      <c r="DN1504" s="737" t="s">
        <v>390</v>
      </c>
      <c r="DO1504" s="762">
        <v>0</v>
      </c>
      <c r="DP1504" s="737">
        <v>46283</v>
      </c>
      <c r="DQ1504" s="737">
        <v>46283</v>
      </c>
      <c r="DR1504" s="737">
        <v>46283</v>
      </c>
      <c r="DS1504" s="750">
        <v>46283</v>
      </c>
      <c r="DT1504" s="752">
        <v>46283</v>
      </c>
      <c r="DU1504" s="753">
        <v>-14</v>
      </c>
      <c r="DV1504" s="753" t="s">
        <v>308</v>
      </c>
      <c r="DW1504" s="754">
        <v>46269</v>
      </c>
      <c r="DX1504" s="755">
        <v>46269</v>
      </c>
      <c r="DY1504" s="754" t="e">
        <v>#VALUE!</v>
      </c>
      <c r="DZ1504" s="754" t="e">
        <v>#VALUE!</v>
      </c>
      <c r="EA1504" s="754"/>
      <c r="EB1504" s="754"/>
      <c r="HA1504" s="756">
        <v>600</v>
      </c>
      <c r="HB1504" s="756">
        <v>0</v>
      </c>
      <c r="HC1504" s="756">
        <v>600</v>
      </c>
      <c r="HD1504" s="756">
        <v>0</v>
      </c>
      <c r="HE1504" s="756" t="s">
        <v>397</v>
      </c>
      <c r="HF1504" s="756" t="s">
        <v>397</v>
      </c>
      <c r="HG1504" s="756" t="s">
        <v>397</v>
      </c>
      <c r="HH1504" s="756" t="s">
        <v>397</v>
      </c>
      <c r="HI1504" s="756" t="s">
        <v>397</v>
      </c>
      <c r="HJ1504" s="756" t="s">
        <v>397</v>
      </c>
      <c r="HK1504"/>
      <c r="HL1504"/>
      <c r="HM1504"/>
      <c r="HN1504" s="756" t="str">
        <f t="shared" ref="HN1504:HN1533" si="51">IF(HA1504&lt;&gt;"X","SDI",IF(HE1504&lt;&gt;"X","CBMJ",IF(HK1504&lt;&gt;"X","AUTO PRINT","INHOUSE")))</f>
        <v>SDI</v>
      </c>
      <c r="HO1504"/>
      <c r="HP1504" s="757" t="s">
        <v>239</v>
      </c>
      <c r="HQ1504" s="757" t="s">
        <v>239</v>
      </c>
      <c r="HR1504" s="757" t="s">
        <v>239</v>
      </c>
      <c r="HS1504"/>
      <c r="HW1504" s="758"/>
      <c r="HX1504"/>
      <c r="HY1504" s="759" t="s">
        <v>572</v>
      </c>
      <c r="HZ1504" s="759" t="s">
        <v>572</v>
      </c>
      <c r="IA1504" s="759" t="s">
        <v>572</v>
      </c>
      <c r="IC1504" s="760" t="s">
        <v>572</v>
      </c>
      <c r="ID1504" s="760" t="s">
        <v>572</v>
      </c>
      <c r="IE1504" s="760" t="s">
        <v>572</v>
      </c>
      <c r="IF1504" s="761" t="s">
        <v>572</v>
      </c>
      <c r="IG1504" s="619" t="str">
        <f t="shared" ref="IG1504:IG1533" si="52">IF(COUNTIF(IC1504:IF1504,"AUTO PRINTING*")&gt;0,"AUTO PRINTING","IN HOUSE (MANUAL)")</f>
        <v>IN HOUSE (MANUAL)</v>
      </c>
      <c r="II1504" s="761" t="s">
        <v>572</v>
      </c>
      <c r="IK1504" s="761" t="str">
        <f>IFERROR(VLOOKUP($M1504,#REF!,13,0),"IN HOUSE (MANUAL)")</f>
        <v>IN HOUSE (MANUAL)</v>
      </c>
      <c r="IM1504" s="760" t="s">
        <v>572</v>
      </c>
      <c r="IN1504" s="760" t="s">
        <v>572</v>
      </c>
      <c r="IO1504" s="760" t="s">
        <v>572</v>
      </c>
      <c r="IQ1504" s="760" t="s">
        <v>239</v>
      </c>
      <c r="IR1504" s="760" t="s">
        <v>239</v>
      </c>
      <c r="IT1504" s="760" t="s">
        <v>572</v>
      </c>
      <c r="IV1504" s="760" t="s">
        <v>572</v>
      </c>
      <c r="IW1504" s="760" t="s">
        <v>572</v>
      </c>
      <c r="IY1504" s="760" t="s">
        <v>572</v>
      </c>
      <c r="IZ1504" s="760" t="s">
        <v>572</v>
      </c>
      <c r="JB1504" s="760" t="s">
        <v>572</v>
      </c>
      <c r="JC1504" s="760" t="s">
        <v>572</v>
      </c>
      <c r="JE1504" s="760" t="s">
        <v>572</v>
      </c>
      <c r="JF1504" s="760">
        <v>0</v>
      </c>
    </row>
    <row r="1505" spans="1:266" ht="17.25" customHeight="1" x14ac:dyDescent="0.35">
      <c r="A1505" s="618" t="s">
        <v>2870</v>
      </c>
      <c r="B1505" s="730">
        <v>71</v>
      </c>
      <c r="C1505" s="730" t="s">
        <v>2868</v>
      </c>
      <c r="D1505" s="730" t="s">
        <v>2868</v>
      </c>
      <c r="E1505" s="730">
        <v>26</v>
      </c>
      <c r="F1505" s="731" t="s">
        <v>574</v>
      </c>
      <c r="G1505" s="732">
        <v>1</v>
      </c>
      <c r="H1505" s="826">
        <v>46196</v>
      </c>
      <c r="I1505" s="730">
        <v>36</v>
      </c>
      <c r="J1505" s="730" t="s">
        <v>308</v>
      </c>
      <c r="K1505" s="730">
        <v>38</v>
      </c>
      <c r="L1505" s="730" t="s">
        <v>2871</v>
      </c>
      <c r="M1505" s="734" t="s">
        <v>2870</v>
      </c>
      <c r="N1505" s="735" t="s">
        <v>390</v>
      </c>
      <c r="O1505" s="735" t="s">
        <v>390</v>
      </c>
      <c r="P1505" s="735">
        <v>0</v>
      </c>
      <c r="Q1505" s="735">
        <v>0</v>
      </c>
      <c r="R1505" s="734">
        <v>608</v>
      </c>
      <c r="S1505" s="734" t="s">
        <v>1655</v>
      </c>
      <c r="T1505" s="734" t="s">
        <v>1792</v>
      </c>
      <c r="U1505" s="734">
        <v>608</v>
      </c>
      <c r="V1505" s="734" t="s">
        <v>1657</v>
      </c>
      <c r="W1505" s="734"/>
      <c r="X1505" s="736">
        <v>0</v>
      </c>
      <c r="Y1505" s="736">
        <v>0</v>
      </c>
      <c r="Z1505" s="736">
        <v>0</v>
      </c>
      <c r="AA1505" s="734" t="s">
        <v>157</v>
      </c>
      <c r="AB1505" s="734" t="s">
        <v>1218</v>
      </c>
      <c r="AC1505" s="734" t="s">
        <v>608</v>
      </c>
      <c r="AD1505" s="734">
        <v>906</v>
      </c>
      <c r="AE1505" s="764">
        <v>906</v>
      </c>
      <c r="AF1505" s="737" t="s">
        <v>390</v>
      </c>
      <c r="AG1505" s="739"/>
      <c r="AH1505" s="739"/>
      <c r="AI1505" s="739" t="s">
        <v>308</v>
      </c>
      <c r="AJ1505" s="740">
        <v>7</v>
      </c>
      <c r="AK1505" s="741"/>
      <c r="AL1505" s="742"/>
      <c r="AM1505" s="743">
        <v>0</v>
      </c>
      <c r="AN1505" s="743"/>
      <c r="AO1505" s="743"/>
      <c r="AP1505" s="743"/>
      <c r="AQ1505" s="743"/>
      <c r="AR1505" s="743"/>
      <c r="AS1505" s="743" t="s">
        <v>397</v>
      </c>
      <c r="AT1505" s="743"/>
      <c r="AU1505" s="743"/>
      <c r="AV1505" s="743"/>
      <c r="AW1505" s="743"/>
      <c r="AX1505" s="743"/>
      <c r="AY1505" s="743"/>
      <c r="AZ1505" s="743"/>
      <c r="BA1505" s="743"/>
      <c r="BB1505" s="743">
        <v>0</v>
      </c>
      <c r="BC1505" s="743" t="s">
        <v>397</v>
      </c>
      <c r="BD1505" s="743">
        <v>0</v>
      </c>
      <c r="BE1505" s="743">
        <v>0</v>
      </c>
      <c r="BF1505" s="743" t="s">
        <v>397</v>
      </c>
      <c r="BG1505" s="743">
        <v>0</v>
      </c>
      <c r="BH1505" s="743">
        <v>0</v>
      </c>
      <c r="BI1505" s="743">
        <v>0</v>
      </c>
      <c r="BJ1505" s="743" t="s">
        <v>902</v>
      </c>
      <c r="BK1505" s="743">
        <v>0</v>
      </c>
      <c r="BL1505" s="743"/>
      <c r="BM1505" s="743"/>
      <c r="BN1505" s="743" t="s">
        <v>308</v>
      </c>
      <c r="BO1505" s="743" t="s">
        <v>308</v>
      </c>
      <c r="BP1505" s="743" t="s">
        <v>308</v>
      </c>
      <c r="BQ1505" s="743" t="s">
        <v>308</v>
      </c>
      <c r="BR1505" s="743"/>
      <c r="BS1505" s="743">
        <v>0</v>
      </c>
      <c r="BT1505" s="743" t="s">
        <v>1672</v>
      </c>
      <c r="BU1505" s="743" t="s">
        <v>579</v>
      </c>
      <c r="BV1505" s="743"/>
      <c r="BW1505" s="743"/>
      <c r="BX1505" s="743"/>
      <c r="BY1505" s="743"/>
      <c r="BZ1505" s="743"/>
      <c r="CA1505" s="743"/>
      <c r="CB1505" s="743"/>
      <c r="CC1505" s="743"/>
      <c r="CD1505" s="743"/>
      <c r="CE1505" s="743"/>
      <c r="CF1505" s="743"/>
      <c r="CG1505" s="743"/>
      <c r="CH1505" s="743"/>
      <c r="CI1505" s="743"/>
      <c r="CJ1505" s="743"/>
      <c r="CK1505" s="736"/>
      <c r="CL1505" s="736" t="s">
        <v>397</v>
      </c>
      <c r="CM1505" s="736" t="s">
        <v>397</v>
      </c>
      <c r="CN1505" s="736" t="s">
        <v>397</v>
      </c>
      <c r="CO1505" s="736">
        <v>0</v>
      </c>
      <c r="CP1505" s="736">
        <v>0</v>
      </c>
      <c r="CQ1505" s="768">
        <v>15</v>
      </c>
      <c r="CR1505" s="735">
        <v>906</v>
      </c>
      <c r="CS1505" s="744"/>
      <c r="CT1505" s="745">
        <v>46288</v>
      </c>
      <c r="CU1505" s="859" t="s">
        <v>1289</v>
      </c>
      <c r="CV1505" s="737"/>
      <c r="CW1505" s="737"/>
      <c r="CX1505" s="745">
        <v>46239</v>
      </c>
      <c r="CY1505" s="861">
        <v>0</v>
      </c>
      <c r="CZ1505" s="861">
        <v>0</v>
      </c>
      <c r="DA1505" s="749">
        <v>0</v>
      </c>
      <c r="DB1505" s="749">
        <v>0</v>
      </c>
      <c r="DC1505" s="749">
        <v>0</v>
      </c>
      <c r="DD1505" s="749" t="s">
        <v>397</v>
      </c>
      <c r="DE1505" s="749" t="s">
        <v>397</v>
      </c>
      <c r="DF1505" s="749" t="s">
        <v>390</v>
      </c>
      <c r="DG1505" s="749" t="s">
        <v>390</v>
      </c>
      <c r="DH1505" s="750">
        <v>0</v>
      </c>
      <c r="DI1505" s="737" t="s">
        <v>397</v>
      </c>
      <c r="DJ1505" s="737" t="s">
        <v>390</v>
      </c>
      <c r="DK1505" s="737" t="s">
        <v>390</v>
      </c>
      <c r="DL1505" s="737" t="s">
        <v>390</v>
      </c>
      <c r="DM1505" s="737" t="s">
        <v>390</v>
      </c>
      <c r="DN1505" s="737" t="s">
        <v>390</v>
      </c>
      <c r="DO1505" s="762">
        <v>0</v>
      </c>
      <c r="DP1505" s="737">
        <v>46283</v>
      </c>
      <c r="DQ1505" s="737">
        <v>46283</v>
      </c>
      <c r="DR1505" s="737">
        <v>46283</v>
      </c>
      <c r="DS1505" s="750">
        <v>46283</v>
      </c>
      <c r="DT1505" s="752">
        <v>46283</v>
      </c>
      <c r="DU1505" s="753">
        <v>-14</v>
      </c>
      <c r="DV1505" s="753" t="s">
        <v>308</v>
      </c>
      <c r="DW1505" s="754">
        <v>46269</v>
      </c>
      <c r="DX1505" s="755">
        <v>46269</v>
      </c>
      <c r="DY1505" s="754" t="e">
        <v>#VALUE!</v>
      </c>
      <c r="DZ1505" s="754" t="e">
        <v>#VALUE!</v>
      </c>
      <c r="EA1505" s="754"/>
      <c r="EB1505" s="755"/>
      <c r="HA1505" s="756">
        <v>906</v>
      </c>
      <c r="HB1505" s="756">
        <v>0</v>
      </c>
      <c r="HC1505" s="756">
        <v>906</v>
      </c>
      <c r="HD1505" s="756">
        <v>0</v>
      </c>
      <c r="HE1505" s="756" t="s">
        <v>397</v>
      </c>
      <c r="HF1505" s="756" t="s">
        <v>397</v>
      </c>
      <c r="HG1505" s="756" t="s">
        <v>397</v>
      </c>
      <c r="HH1505" s="756" t="s">
        <v>397</v>
      </c>
      <c r="HI1505" s="756" t="s">
        <v>397</v>
      </c>
      <c r="HJ1505" s="756" t="s">
        <v>397</v>
      </c>
      <c r="HK1505"/>
      <c r="HL1505"/>
      <c r="HM1505"/>
      <c r="HN1505" s="756" t="str">
        <f t="shared" si="51"/>
        <v>SDI</v>
      </c>
      <c r="HO1505"/>
      <c r="HP1505" s="757" t="s">
        <v>239</v>
      </c>
      <c r="HQ1505" s="757" t="s">
        <v>239</v>
      </c>
      <c r="HR1505" s="757" t="s">
        <v>239</v>
      </c>
      <c r="HS1505"/>
      <c r="HW1505" s="758"/>
      <c r="HX1505"/>
      <c r="HY1505" s="759" t="s">
        <v>572</v>
      </c>
      <c r="HZ1505" s="759" t="s">
        <v>572</v>
      </c>
      <c r="IA1505" s="759" t="s">
        <v>572</v>
      </c>
      <c r="IC1505" s="760" t="s">
        <v>572</v>
      </c>
      <c r="ID1505" s="760" t="s">
        <v>572</v>
      </c>
      <c r="IE1505" s="760" t="s">
        <v>572</v>
      </c>
      <c r="IF1505" s="761" t="s">
        <v>572</v>
      </c>
      <c r="IG1505" s="619" t="str">
        <f t="shared" si="52"/>
        <v>IN HOUSE (MANUAL)</v>
      </c>
      <c r="II1505" s="761" t="s">
        <v>572</v>
      </c>
      <c r="IK1505" s="761" t="str">
        <f>IFERROR(VLOOKUP($M1505,#REF!,13,0),"IN HOUSE (MANUAL)")</f>
        <v>IN HOUSE (MANUAL)</v>
      </c>
      <c r="IM1505" s="760" t="s">
        <v>572</v>
      </c>
      <c r="IN1505" s="760" t="s">
        <v>572</v>
      </c>
      <c r="IO1505" s="760" t="s">
        <v>572</v>
      </c>
      <c r="IQ1505" s="760" t="s">
        <v>239</v>
      </c>
      <c r="IR1505" s="760" t="s">
        <v>239</v>
      </c>
      <c r="IT1505" s="760" t="s">
        <v>572</v>
      </c>
      <c r="IV1505" s="760" t="s">
        <v>572</v>
      </c>
      <c r="IW1505" s="760" t="s">
        <v>572</v>
      </c>
      <c r="IY1505" s="760" t="s">
        <v>572</v>
      </c>
      <c r="IZ1505" s="760" t="s">
        <v>572</v>
      </c>
      <c r="JB1505" s="760" t="s">
        <v>572</v>
      </c>
      <c r="JC1505" s="760" t="s">
        <v>572</v>
      </c>
      <c r="JE1505" s="760" t="s">
        <v>572</v>
      </c>
      <c r="JF1505" s="760">
        <v>0</v>
      </c>
    </row>
    <row r="1506" spans="1:266" ht="17.25" customHeight="1" x14ac:dyDescent="0.35">
      <c r="A1506" s="618" t="s">
        <v>2872</v>
      </c>
      <c r="B1506" s="730">
        <v>72</v>
      </c>
      <c r="C1506" s="730" t="s">
        <v>2868</v>
      </c>
      <c r="D1506" s="730" t="s">
        <v>2868</v>
      </c>
      <c r="E1506" s="730">
        <v>26</v>
      </c>
      <c r="F1506" s="731" t="s">
        <v>574</v>
      </c>
      <c r="G1506" s="732">
        <v>1</v>
      </c>
      <c r="H1506" s="826">
        <v>46196</v>
      </c>
      <c r="I1506" s="730">
        <v>36</v>
      </c>
      <c r="J1506" s="730" t="s">
        <v>308</v>
      </c>
      <c r="K1506" s="730">
        <v>38</v>
      </c>
      <c r="L1506" s="730" t="s">
        <v>2873</v>
      </c>
      <c r="M1506" s="734" t="s">
        <v>2872</v>
      </c>
      <c r="N1506" s="735" t="s">
        <v>390</v>
      </c>
      <c r="O1506" s="735" t="s">
        <v>390</v>
      </c>
      <c r="P1506" s="735">
        <v>0</v>
      </c>
      <c r="Q1506" s="735">
        <v>0</v>
      </c>
      <c r="R1506" s="734">
        <v>608</v>
      </c>
      <c r="S1506" s="735" t="s">
        <v>1655</v>
      </c>
      <c r="T1506" s="734" t="s">
        <v>1726</v>
      </c>
      <c r="U1506" s="734">
        <v>608</v>
      </c>
      <c r="V1506" s="734" t="s">
        <v>1657</v>
      </c>
      <c r="W1506" s="734"/>
      <c r="X1506" s="736">
        <v>0</v>
      </c>
      <c r="Y1506" s="736">
        <v>0</v>
      </c>
      <c r="Z1506" s="736">
        <v>0</v>
      </c>
      <c r="AA1506" s="734" t="s">
        <v>157</v>
      </c>
      <c r="AB1506" s="734" t="s">
        <v>1218</v>
      </c>
      <c r="AC1506" s="734" t="s">
        <v>608</v>
      </c>
      <c r="AD1506" s="734">
        <v>510</v>
      </c>
      <c r="AE1506" s="764">
        <v>510</v>
      </c>
      <c r="AF1506" s="737" t="s">
        <v>390</v>
      </c>
      <c r="AG1506" s="739"/>
      <c r="AH1506" s="739"/>
      <c r="AI1506" s="739" t="s">
        <v>308</v>
      </c>
      <c r="AJ1506" s="740">
        <v>8</v>
      </c>
      <c r="AK1506" s="741"/>
      <c r="AL1506" s="742"/>
      <c r="AM1506" s="743">
        <v>0</v>
      </c>
      <c r="AN1506" s="743"/>
      <c r="AO1506" s="743"/>
      <c r="AP1506" s="743"/>
      <c r="AQ1506" s="743"/>
      <c r="AR1506" s="743"/>
      <c r="AS1506" s="743" t="s">
        <v>397</v>
      </c>
      <c r="AT1506" s="743"/>
      <c r="AU1506" s="743"/>
      <c r="AV1506" s="743"/>
      <c r="AW1506" s="743"/>
      <c r="AX1506" s="743"/>
      <c r="AY1506" s="743"/>
      <c r="AZ1506" s="743"/>
      <c r="BA1506" s="743"/>
      <c r="BB1506" s="743">
        <v>0</v>
      </c>
      <c r="BC1506" s="743" t="s">
        <v>397</v>
      </c>
      <c r="BD1506" s="743">
        <v>0</v>
      </c>
      <c r="BE1506" s="743">
        <v>0</v>
      </c>
      <c r="BF1506" s="743" t="s">
        <v>397</v>
      </c>
      <c r="BG1506" s="743">
        <v>0</v>
      </c>
      <c r="BH1506" s="743">
        <v>0</v>
      </c>
      <c r="BI1506" s="743">
        <v>0</v>
      </c>
      <c r="BJ1506" s="743" t="s">
        <v>902</v>
      </c>
      <c r="BK1506" s="743">
        <v>0</v>
      </c>
      <c r="BL1506" s="743"/>
      <c r="BM1506" s="743"/>
      <c r="BN1506" s="743" t="s">
        <v>308</v>
      </c>
      <c r="BO1506" s="743" t="s">
        <v>308</v>
      </c>
      <c r="BP1506" s="743" t="s">
        <v>308</v>
      </c>
      <c r="BQ1506" s="743" t="s">
        <v>308</v>
      </c>
      <c r="BR1506" s="743"/>
      <c r="BS1506" s="743">
        <v>0</v>
      </c>
      <c r="BT1506" s="743" t="s">
        <v>1672</v>
      </c>
      <c r="BU1506" s="743" t="s">
        <v>579</v>
      </c>
      <c r="BV1506" s="743"/>
      <c r="BW1506" s="743"/>
      <c r="BX1506" s="743"/>
      <c r="BY1506" s="743"/>
      <c r="BZ1506" s="743"/>
      <c r="CA1506" s="743"/>
      <c r="CB1506" s="743"/>
      <c r="CC1506" s="743"/>
      <c r="CD1506" s="743"/>
      <c r="CE1506" s="743"/>
      <c r="CF1506" s="743"/>
      <c r="CG1506" s="743"/>
      <c r="CH1506" s="743"/>
      <c r="CI1506" s="743"/>
      <c r="CJ1506" s="743"/>
      <c r="CK1506" s="736"/>
      <c r="CL1506" s="736" t="s">
        <v>397</v>
      </c>
      <c r="CM1506" s="736" t="s">
        <v>397</v>
      </c>
      <c r="CN1506" s="736" t="s">
        <v>397</v>
      </c>
      <c r="CO1506" s="736">
        <v>0</v>
      </c>
      <c r="CP1506" s="736">
        <v>0</v>
      </c>
      <c r="CQ1506" s="768">
        <v>0</v>
      </c>
      <c r="CR1506" s="735">
        <v>510</v>
      </c>
      <c r="CS1506" s="744"/>
      <c r="CT1506" s="745">
        <v>46286</v>
      </c>
      <c r="CU1506" s="746" t="s">
        <v>1688</v>
      </c>
      <c r="CV1506" s="737"/>
      <c r="CW1506" s="944"/>
      <c r="CX1506" s="745">
        <v>46239</v>
      </c>
      <c r="CY1506" s="861">
        <v>0</v>
      </c>
      <c r="CZ1506" s="861">
        <v>0</v>
      </c>
      <c r="DA1506" s="749">
        <v>0</v>
      </c>
      <c r="DB1506" s="749">
        <v>0</v>
      </c>
      <c r="DC1506" s="749">
        <v>0</v>
      </c>
      <c r="DD1506" s="749" t="s">
        <v>397</v>
      </c>
      <c r="DE1506" s="749" t="s">
        <v>397</v>
      </c>
      <c r="DF1506" s="749" t="s">
        <v>390</v>
      </c>
      <c r="DG1506" s="749" t="s">
        <v>390</v>
      </c>
      <c r="DH1506" s="750">
        <v>0</v>
      </c>
      <c r="DI1506" s="737" t="s">
        <v>397</v>
      </c>
      <c r="DJ1506" s="737" t="s">
        <v>390</v>
      </c>
      <c r="DK1506" s="737" t="s">
        <v>390</v>
      </c>
      <c r="DL1506" s="737" t="s">
        <v>390</v>
      </c>
      <c r="DM1506" s="737" t="s">
        <v>390</v>
      </c>
      <c r="DN1506" s="737" t="s">
        <v>390</v>
      </c>
      <c r="DO1506" s="762">
        <v>0</v>
      </c>
      <c r="DP1506" s="737">
        <v>46283</v>
      </c>
      <c r="DQ1506" s="737">
        <v>46283</v>
      </c>
      <c r="DR1506" s="737">
        <v>46283</v>
      </c>
      <c r="DS1506" s="750">
        <v>46283</v>
      </c>
      <c r="DT1506" s="752">
        <v>46283</v>
      </c>
      <c r="DU1506" s="753">
        <v>-14</v>
      </c>
      <c r="DV1506" s="753" t="s">
        <v>308</v>
      </c>
      <c r="DW1506" s="754">
        <v>46269</v>
      </c>
      <c r="DX1506" s="755">
        <v>46269</v>
      </c>
      <c r="DY1506" s="754" t="e">
        <v>#VALUE!</v>
      </c>
      <c r="DZ1506" s="754" t="e">
        <v>#VALUE!</v>
      </c>
      <c r="EA1506" s="754" t="e">
        <v>#VALUE!</v>
      </c>
      <c r="EB1506" s="754" t="e">
        <v>#VALUE!</v>
      </c>
      <c r="HA1506" s="756">
        <v>510</v>
      </c>
      <c r="HB1506" s="756">
        <v>0</v>
      </c>
      <c r="HC1506" s="756">
        <v>510</v>
      </c>
      <c r="HD1506" s="756">
        <v>0</v>
      </c>
      <c r="HE1506" s="756" t="s">
        <v>397</v>
      </c>
      <c r="HF1506" s="756" t="s">
        <v>397</v>
      </c>
      <c r="HG1506" s="756" t="s">
        <v>397</v>
      </c>
      <c r="HH1506" s="756" t="s">
        <v>397</v>
      </c>
      <c r="HI1506" s="756" t="s">
        <v>397</v>
      </c>
      <c r="HJ1506" s="756" t="s">
        <v>397</v>
      </c>
      <c r="HK1506"/>
      <c r="HL1506"/>
      <c r="HM1506"/>
      <c r="HN1506" s="756" t="str">
        <f t="shared" si="51"/>
        <v>SDI</v>
      </c>
      <c r="HO1506"/>
      <c r="HP1506" s="757" t="s">
        <v>239</v>
      </c>
      <c r="HQ1506" s="757" t="s">
        <v>239</v>
      </c>
      <c r="HR1506" s="757" t="s">
        <v>239</v>
      </c>
      <c r="HS1506"/>
      <c r="HW1506" s="758"/>
      <c r="HX1506"/>
      <c r="HY1506" s="759" t="s">
        <v>572</v>
      </c>
      <c r="HZ1506" s="759" t="s">
        <v>572</v>
      </c>
      <c r="IA1506" s="759" t="s">
        <v>572</v>
      </c>
      <c r="IC1506" s="760" t="s">
        <v>572</v>
      </c>
      <c r="ID1506" s="760" t="s">
        <v>572</v>
      </c>
      <c r="IE1506" s="760" t="s">
        <v>572</v>
      </c>
      <c r="IF1506" s="761" t="s">
        <v>572</v>
      </c>
      <c r="IG1506" s="619" t="str">
        <f t="shared" si="52"/>
        <v>IN HOUSE (MANUAL)</v>
      </c>
      <c r="II1506" s="761" t="s">
        <v>572</v>
      </c>
      <c r="IK1506" s="761" t="str">
        <f>IFERROR(VLOOKUP($M1506,#REF!,13,0),"IN HOUSE (MANUAL)")</f>
        <v>IN HOUSE (MANUAL)</v>
      </c>
      <c r="IM1506" s="760" t="s">
        <v>572</v>
      </c>
      <c r="IN1506" s="760" t="s">
        <v>572</v>
      </c>
      <c r="IO1506" s="760" t="s">
        <v>572</v>
      </c>
      <c r="IQ1506" s="760" t="s">
        <v>239</v>
      </c>
      <c r="IR1506" s="760" t="s">
        <v>239</v>
      </c>
      <c r="IT1506" s="760" t="s">
        <v>572</v>
      </c>
      <c r="IV1506" s="760" t="s">
        <v>572</v>
      </c>
      <c r="IW1506" s="760" t="s">
        <v>572</v>
      </c>
      <c r="IY1506" s="760" t="s">
        <v>572</v>
      </c>
      <c r="IZ1506" s="760" t="s">
        <v>572</v>
      </c>
      <c r="JB1506" s="760" t="s">
        <v>572</v>
      </c>
      <c r="JC1506" s="760" t="s">
        <v>572</v>
      </c>
      <c r="JE1506" s="760" t="s">
        <v>572</v>
      </c>
      <c r="JF1506" s="760">
        <v>0</v>
      </c>
    </row>
    <row r="1507" spans="1:266" ht="16.5" customHeight="1" x14ac:dyDescent="0.35">
      <c r="A1507" s="618" t="s">
        <v>2874</v>
      </c>
      <c r="B1507" s="730">
        <v>73</v>
      </c>
      <c r="C1507" s="730" t="s">
        <v>2868</v>
      </c>
      <c r="D1507" s="730" t="s">
        <v>2868</v>
      </c>
      <c r="E1507" s="730">
        <v>26</v>
      </c>
      <c r="F1507" s="731" t="s">
        <v>574</v>
      </c>
      <c r="G1507" s="732">
        <v>1</v>
      </c>
      <c r="H1507" s="826">
        <v>46196</v>
      </c>
      <c r="I1507" s="730">
        <v>36</v>
      </c>
      <c r="J1507" s="730" t="s">
        <v>308</v>
      </c>
      <c r="K1507" s="730">
        <v>38</v>
      </c>
      <c r="L1507" s="730" t="s">
        <v>2875</v>
      </c>
      <c r="M1507" s="734" t="s">
        <v>2874</v>
      </c>
      <c r="N1507" s="735" t="s">
        <v>390</v>
      </c>
      <c r="O1507" s="735" t="s">
        <v>390</v>
      </c>
      <c r="P1507" s="735">
        <v>0</v>
      </c>
      <c r="Q1507" s="735">
        <v>0</v>
      </c>
      <c r="R1507" s="734">
        <v>608</v>
      </c>
      <c r="S1507" s="734" t="s">
        <v>1675</v>
      </c>
      <c r="T1507" s="734" t="s">
        <v>1668</v>
      </c>
      <c r="U1507" s="734">
        <v>608</v>
      </c>
      <c r="V1507" s="734" t="s">
        <v>1657</v>
      </c>
      <c r="W1507" s="734"/>
      <c r="X1507" s="736">
        <v>0</v>
      </c>
      <c r="Y1507" s="736"/>
      <c r="Z1507" s="736"/>
      <c r="AA1507" s="734" t="s">
        <v>309</v>
      </c>
      <c r="AB1507" s="734" t="s">
        <v>750</v>
      </c>
      <c r="AC1507" s="734" t="s">
        <v>608</v>
      </c>
      <c r="AD1507" s="734">
        <v>810</v>
      </c>
      <c r="AE1507" s="764">
        <v>810</v>
      </c>
      <c r="AF1507" s="737" t="s">
        <v>390</v>
      </c>
      <c r="AG1507" s="739"/>
      <c r="AH1507" s="739"/>
      <c r="AI1507" s="739" t="s">
        <v>308</v>
      </c>
      <c r="AJ1507" s="740">
        <v>9</v>
      </c>
      <c r="AK1507" s="741"/>
      <c r="AL1507" s="742"/>
      <c r="AM1507" s="743">
        <v>0</v>
      </c>
      <c r="AN1507" s="743"/>
      <c r="AO1507" s="743"/>
      <c r="AP1507" s="743"/>
      <c r="AQ1507" s="743"/>
      <c r="AR1507" s="743"/>
      <c r="AS1507" s="743" t="s">
        <v>397</v>
      </c>
      <c r="AT1507" s="743"/>
      <c r="AU1507" s="743"/>
      <c r="AV1507" s="743"/>
      <c r="AW1507" s="743"/>
      <c r="AX1507" s="743"/>
      <c r="AY1507" s="743"/>
      <c r="AZ1507" s="743"/>
      <c r="BA1507" s="743"/>
      <c r="BB1507" s="743">
        <v>0</v>
      </c>
      <c r="BC1507" s="743" t="s">
        <v>397</v>
      </c>
      <c r="BD1507" s="743">
        <v>0</v>
      </c>
      <c r="BE1507" s="743">
        <v>0</v>
      </c>
      <c r="BF1507" s="743" t="s">
        <v>397</v>
      </c>
      <c r="BG1507" s="743">
        <v>0</v>
      </c>
      <c r="BH1507" s="743">
        <v>0</v>
      </c>
      <c r="BI1507" s="743">
        <v>0</v>
      </c>
      <c r="BJ1507" s="743" t="s">
        <v>902</v>
      </c>
      <c r="BK1507" s="743">
        <v>0</v>
      </c>
      <c r="BL1507" s="743"/>
      <c r="BM1507" s="743"/>
      <c r="BN1507" s="743" t="s">
        <v>308</v>
      </c>
      <c r="BO1507" s="743" t="s">
        <v>308</v>
      </c>
      <c r="BP1507" s="743" t="s">
        <v>308</v>
      </c>
      <c r="BQ1507" s="743" t="s">
        <v>308</v>
      </c>
      <c r="BR1507" s="743"/>
      <c r="BS1507" s="743">
        <v>0</v>
      </c>
      <c r="BT1507" s="743"/>
      <c r="BU1507" s="743" t="s">
        <v>579</v>
      </c>
      <c r="BV1507" s="743"/>
      <c r="BW1507" s="743"/>
      <c r="BX1507" s="743"/>
      <c r="BY1507" s="743"/>
      <c r="BZ1507" s="743"/>
      <c r="CA1507" s="743"/>
      <c r="CB1507" s="743"/>
      <c r="CC1507" s="743"/>
      <c r="CD1507" s="743"/>
      <c r="CE1507" s="743"/>
      <c r="CF1507" s="743"/>
      <c r="CG1507" s="743"/>
      <c r="CH1507" s="743"/>
      <c r="CI1507" s="743"/>
      <c r="CJ1507" s="743"/>
      <c r="CK1507" s="736"/>
      <c r="CL1507" s="736" t="s">
        <v>397</v>
      </c>
      <c r="CM1507" s="736" t="s">
        <v>397</v>
      </c>
      <c r="CN1507" s="736" t="s">
        <v>397</v>
      </c>
      <c r="CO1507" s="736">
        <v>0</v>
      </c>
      <c r="CP1507" s="736">
        <v>0</v>
      </c>
      <c r="CQ1507" s="768">
        <v>0</v>
      </c>
      <c r="CR1507" s="734">
        <v>810</v>
      </c>
      <c r="CS1507" s="744"/>
      <c r="CT1507" s="745">
        <v>46288</v>
      </c>
      <c r="CU1507" s="746" t="s">
        <v>1289</v>
      </c>
      <c r="CV1507" s="737"/>
      <c r="CW1507" s="944"/>
      <c r="CX1507" s="745">
        <v>46237</v>
      </c>
      <c r="CY1507" s="861">
        <v>0</v>
      </c>
      <c r="CZ1507" s="861">
        <v>0</v>
      </c>
      <c r="DA1507" s="749">
        <v>0</v>
      </c>
      <c r="DB1507" s="749">
        <v>0</v>
      </c>
      <c r="DC1507" s="749">
        <v>0</v>
      </c>
      <c r="DD1507" s="749" t="s">
        <v>397</v>
      </c>
      <c r="DE1507" s="749" t="s">
        <v>397</v>
      </c>
      <c r="DF1507" s="749" t="s">
        <v>390</v>
      </c>
      <c r="DG1507" s="749" t="s">
        <v>390</v>
      </c>
      <c r="DH1507" s="750">
        <v>0</v>
      </c>
      <c r="DI1507" s="737" t="s">
        <v>397</v>
      </c>
      <c r="DJ1507" s="737" t="s">
        <v>390</v>
      </c>
      <c r="DK1507" s="737" t="s">
        <v>390</v>
      </c>
      <c r="DL1507" s="737" t="s">
        <v>390</v>
      </c>
      <c r="DM1507" s="737" t="s">
        <v>390</v>
      </c>
      <c r="DN1507" s="737" t="s">
        <v>390</v>
      </c>
      <c r="DO1507" s="762">
        <v>0</v>
      </c>
      <c r="DP1507" s="737">
        <v>46283</v>
      </c>
      <c r="DQ1507" s="737">
        <v>46283</v>
      </c>
      <c r="DR1507" s="737">
        <v>46283</v>
      </c>
      <c r="DS1507" s="750">
        <v>46283</v>
      </c>
      <c r="DT1507" s="752">
        <v>46283</v>
      </c>
      <c r="DU1507" s="753">
        <v>-14</v>
      </c>
      <c r="DV1507" s="753" t="s">
        <v>308</v>
      </c>
      <c r="DW1507" s="754">
        <v>46269</v>
      </c>
      <c r="DX1507" s="755">
        <v>46269</v>
      </c>
      <c r="DY1507" s="754" t="e">
        <v>#VALUE!</v>
      </c>
      <c r="DZ1507" s="754" t="e">
        <v>#VALUE!</v>
      </c>
      <c r="EA1507" s="754"/>
      <c r="EB1507" s="754"/>
      <c r="HA1507" s="756">
        <v>810</v>
      </c>
      <c r="HB1507" s="756">
        <v>0</v>
      </c>
      <c r="HC1507" s="756">
        <v>810</v>
      </c>
      <c r="HD1507" s="756">
        <v>0</v>
      </c>
      <c r="HE1507" s="756" t="s">
        <v>397</v>
      </c>
      <c r="HF1507" s="756" t="s">
        <v>397</v>
      </c>
      <c r="HG1507" s="756" t="s">
        <v>397</v>
      </c>
      <c r="HH1507" s="756" t="s">
        <v>397</v>
      </c>
      <c r="HI1507" s="756" t="s">
        <v>397</v>
      </c>
      <c r="HJ1507" s="756" t="s">
        <v>397</v>
      </c>
      <c r="HK1507"/>
      <c r="HL1507"/>
      <c r="HM1507"/>
      <c r="HN1507" s="756" t="str">
        <f t="shared" si="51"/>
        <v>SDI</v>
      </c>
      <c r="HO1507"/>
      <c r="HP1507" s="757" t="s">
        <v>239</v>
      </c>
      <c r="HQ1507" s="757" t="s">
        <v>239</v>
      </c>
      <c r="HR1507" s="757" t="s">
        <v>239</v>
      </c>
      <c r="HS1507"/>
      <c r="HW1507" s="758"/>
      <c r="HX1507"/>
      <c r="HY1507" s="759" t="s">
        <v>572</v>
      </c>
      <c r="HZ1507" s="759" t="s">
        <v>572</v>
      </c>
      <c r="IA1507" s="759" t="s">
        <v>572</v>
      </c>
      <c r="IC1507" s="760" t="s">
        <v>572</v>
      </c>
      <c r="ID1507" s="760" t="s">
        <v>572</v>
      </c>
      <c r="IE1507" s="760" t="s">
        <v>572</v>
      </c>
      <c r="IF1507" s="761" t="s">
        <v>572</v>
      </c>
      <c r="IG1507" s="619" t="str">
        <f t="shared" si="52"/>
        <v>IN HOUSE (MANUAL)</v>
      </c>
      <c r="II1507" s="761" t="s">
        <v>572</v>
      </c>
      <c r="IK1507" s="761" t="str">
        <f>IFERROR(VLOOKUP($M1507,#REF!,13,0),"IN HOUSE (MANUAL)")</f>
        <v>IN HOUSE (MANUAL)</v>
      </c>
      <c r="IM1507" s="760" t="s">
        <v>572</v>
      </c>
      <c r="IN1507" s="760" t="s">
        <v>572</v>
      </c>
      <c r="IO1507" s="760" t="s">
        <v>572</v>
      </c>
      <c r="IQ1507" s="760" t="s">
        <v>572</v>
      </c>
      <c r="IR1507" s="760" t="s">
        <v>572</v>
      </c>
      <c r="IT1507" s="760" t="s">
        <v>572</v>
      </c>
      <c r="IV1507" s="760" t="s">
        <v>572</v>
      </c>
      <c r="IW1507" s="760" t="s">
        <v>572</v>
      </c>
      <c r="IY1507" s="760" t="s">
        <v>572</v>
      </c>
      <c r="IZ1507" s="760" t="s">
        <v>572</v>
      </c>
      <c r="JB1507" s="760" t="s">
        <v>572</v>
      </c>
      <c r="JC1507" s="760" t="s">
        <v>572</v>
      </c>
      <c r="JE1507" s="760" t="s">
        <v>572</v>
      </c>
      <c r="JF1507" s="760" t="s">
        <v>572</v>
      </c>
    </row>
    <row r="1508" spans="1:266" ht="16.5" customHeight="1" x14ac:dyDescent="0.35">
      <c r="A1508" s="618" t="s">
        <v>2876</v>
      </c>
      <c r="B1508" s="730">
        <v>74</v>
      </c>
      <c r="C1508" s="730" t="s">
        <v>2877</v>
      </c>
      <c r="D1508" s="730" t="s">
        <v>2877</v>
      </c>
      <c r="E1508" s="730">
        <v>26</v>
      </c>
      <c r="F1508" s="731" t="s">
        <v>574</v>
      </c>
      <c r="G1508" s="732">
        <v>2</v>
      </c>
      <c r="H1508" s="826">
        <v>46196</v>
      </c>
      <c r="I1508" s="730">
        <v>37</v>
      </c>
      <c r="J1508" s="730" t="s">
        <v>308</v>
      </c>
      <c r="K1508" s="730">
        <v>38</v>
      </c>
      <c r="L1508" s="730" t="s">
        <v>2878</v>
      </c>
      <c r="M1508" s="734" t="s">
        <v>2876</v>
      </c>
      <c r="N1508" s="735" t="s">
        <v>390</v>
      </c>
      <c r="O1508" s="735" t="s">
        <v>390</v>
      </c>
      <c r="P1508" s="735">
        <v>0</v>
      </c>
      <c r="Q1508" s="734">
        <v>0</v>
      </c>
      <c r="R1508" s="734">
        <v>608</v>
      </c>
      <c r="S1508" s="735" t="s">
        <v>1675</v>
      </c>
      <c r="T1508" s="734" t="s">
        <v>1792</v>
      </c>
      <c r="U1508" s="734">
        <v>608</v>
      </c>
      <c r="V1508" s="734" t="s">
        <v>1657</v>
      </c>
      <c r="W1508" s="734"/>
      <c r="X1508" s="736">
        <v>0</v>
      </c>
      <c r="Y1508" s="736">
        <v>0</v>
      </c>
      <c r="Z1508" s="736">
        <v>0</v>
      </c>
      <c r="AA1508" s="734" t="s">
        <v>157</v>
      </c>
      <c r="AB1508" s="734" t="s">
        <v>569</v>
      </c>
      <c r="AC1508" s="734" t="s">
        <v>608</v>
      </c>
      <c r="AD1508" s="734">
        <v>2388</v>
      </c>
      <c r="AE1508" s="764">
        <v>1128</v>
      </c>
      <c r="AF1508" s="737" t="s">
        <v>390</v>
      </c>
      <c r="AG1508" s="739"/>
      <c r="AH1508" s="739"/>
      <c r="AI1508" s="739" t="s">
        <v>308</v>
      </c>
      <c r="AJ1508" s="740">
        <v>10</v>
      </c>
      <c r="AK1508" s="741"/>
      <c r="AL1508" s="742"/>
      <c r="AM1508" s="743">
        <v>0</v>
      </c>
      <c r="AN1508" s="743"/>
      <c r="AO1508" s="743"/>
      <c r="AP1508" s="743"/>
      <c r="AQ1508" s="743"/>
      <c r="AR1508" s="743"/>
      <c r="AS1508" s="743" t="s">
        <v>397</v>
      </c>
      <c r="AT1508" s="743"/>
      <c r="AU1508" s="743"/>
      <c r="AV1508" s="743"/>
      <c r="AW1508" s="743"/>
      <c r="AX1508" s="743"/>
      <c r="AY1508" s="743"/>
      <c r="AZ1508" s="743"/>
      <c r="BA1508" s="743"/>
      <c r="BB1508" s="743">
        <v>0</v>
      </c>
      <c r="BC1508" s="743" t="s">
        <v>397</v>
      </c>
      <c r="BD1508" s="743">
        <v>0</v>
      </c>
      <c r="BE1508" s="743">
        <v>0</v>
      </c>
      <c r="BF1508" s="743" t="s">
        <v>397</v>
      </c>
      <c r="BG1508" s="743">
        <v>0</v>
      </c>
      <c r="BH1508" s="743">
        <v>0</v>
      </c>
      <c r="BI1508" s="743">
        <v>0</v>
      </c>
      <c r="BJ1508" s="743" t="s">
        <v>902</v>
      </c>
      <c r="BK1508" s="743">
        <v>0</v>
      </c>
      <c r="BL1508" s="743"/>
      <c r="BM1508" s="743"/>
      <c r="BN1508" s="743" t="s">
        <v>308</v>
      </c>
      <c r="BO1508" s="743" t="s">
        <v>308</v>
      </c>
      <c r="BP1508" s="743" t="s">
        <v>308</v>
      </c>
      <c r="BQ1508" s="743" t="s">
        <v>308</v>
      </c>
      <c r="BR1508" s="743"/>
      <c r="BS1508" s="743">
        <v>0</v>
      </c>
      <c r="BT1508" s="743" t="s">
        <v>1672</v>
      </c>
      <c r="BU1508" s="743" t="s">
        <v>579</v>
      </c>
      <c r="BV1508" s="743"/>
      <c r="BW1508" s="743"/>
      <c r="BX1508" s="743"/>
      <c r="BY1508" s="743"/>
      <c r="BZ1508" s="743"/>
      <c r="CA1508" s="743"/>
      <c r="CB1508" s="743"/>
      <c r="CC1508" s="743"/>
      <c r="CD1508" s="743"/>
      <c r="CE1508" s="743"/>
      <c r="CF1508" s="743"/>
      <c r="CG1508" s="743"/>
      <c r="CH1508" s="743"/>
      <c r="CI1508" s="743"/>
      <c r="CJ1508" s="743"/>
      <c r="CK1508" s="736"/>
      <c r="CL1508" s="736" t="s">
        <v>397</v>
      </c>
      <c r="CM1508" s="736" t="s">
        <v>397</v>
      </c>
      <c r="CN1508" s="736" t="s">
        <v>397</v>
      </c>
      <c r="CO1508" s="736">
        <v>0</v>
      </c>
      <c r="CP1508" s="736">
        <v>0</v>
      </c>
      <c r="CQ1508" s="736">
        <v>60</v>
      </c>
      <c r="CR1508" s="734">
        <v>1128</v>
      </c>
      <c r="CS1508" s="744"/>
      <c r="CT1508" s="745">
        <v>46286</v>
      </c>
      <c r="CU1508" s="859" t="s">
        <v>1688</v>
      </c>
      <c r="CV1508" s="737"/>
      <c r="CW1508" s="737"/>
      <c r="CX1508" s="745">
        <v>46239</v>
      </c>
      <c r="CY1508" s="861">
        <v>0</v>
      </c>
      <c r="CZ1508" s="861">
        <v>0</v>
      </c>
      <c r="DA1508" s="749">
        <v>0</v>
      </c>
      <c r="DB1508" s="749">
        <v>0</v>
      </c>
      <c r="DC1508" s="749">
        <v>0</v>
      </c>
      <c r="DD1508" s="749" t="s">
        <v>397</v>
      </c>
      <c r="DE1508" s="749" t="s">
        <v>397</v>
      </c>
      <c r="DF1508" s="749" t="s">
        <v>390</v>
      </c>
      <c r="DG1508" s="749" t="s">
        <v>390</v>
      </c>
      <c r="DH1508" s="750">
        <v>0</v>
      </c>
      <c r="DI1508" s="737" t="s">
        <v>397</v>
      </c>
      <c r="DJ1508" s="737" t="s">
        <v>390</v>
      </c>
      <c r="DK1508" s="737" t="s">
        <v>390</v>
      </c>
      <c r="DL1508" s="737" t="s">
        <v>390</v>
      </c>
      <c r="DM1508" s="737" t="s">
        <v>390</v>
      </c>
      <c r="DN1508" s="737" t="s">
        <v>390</v>
      </c>
      <c r="DO1508" s="762">
        <v>0</v>
      </c>
      <c r="DP1508" s="737">
        <v>46283</v>
      </c>
      <c r="DQ1508" s="737">
        <v>46283</v>
      </c>
      <c r="DR1508" s="737">
        <v>46283</v>
      </c>
      <c r="DS1508" s="750">
        <v>46283</v>
      </c>
      <c r="DT1508" s="752">
        <v>46283</v>
      </c>
      <c r="DU1508" s="753">
        <v>-10</v>
      </c>
      <c r="DV1508" s="753" t="s">
        <v>308</v>
      </c>
      <c r="DW1508" s="754">
        <v>46269</v>
      </c>
      <c r="DX1508" s="755">
        <v>46273</v>
      </c>
      <c r="DY1508" s="754" t="e">
        <v>#VALUE!</v>
      </c>
      <c r="DZ1508" s="754" t="e">
        <v>#VALUE!</v>
      </c>
      <c r="EA1508" s="754"/>
      <c r="EB1508" s="754"/>
      <c r="HA1508" s="756">
        <v>1128</v>
      </c>
      <c r="HB1508" s="756">
        <v>0</v>
      </c>
      <c r="HC1508" s="756">
        <v>1128</v>
      </c>
      <c r="HD1508" s="756">
        <v>0</v>
      </c>
      <c r="HE1508" s="756" t="s">
        <v>397</v>
      </c>
      <c r="HF1508" s="756" t="s">
        <v>397</v>
      </c>
      <c r="HG1508" s="756" t="s">
        <v>397</v>
      </c>
      <c r="HH1508" s="756" t="s">
        <v>397</v>
      </c>
      <c r="HI1508" s="756" t="s">
        <v>397</v>
      </c>
      <c r="HJ1508" s="756" t="s">
        <v>397</v>
      </c>
      <c r="HK1508"/>
      <c r="HL1508"/>
      <c r="HM1508"/>
      <c r="HN1508" s="756" t="str">
        <f t="shared" si="51"/>
        <v>SDI</v>
      </c>
      <c r="HO1508"/>
      <c r="HP1508" s="757" t="s">
        <v>239</v>
      </c>
      <c r="HQ1508" s="757" t="s">
        <v>239</v>
      </c>
      <c r="HR1508" s="757" t="s">
        <v>239</v>
      </c>
      <c r="HS1508"/>
      <c r="HW1508" s="758"/>
      <c r="HX1508"/>
      <c r="HY1508" s="759" t="s">
        <v>572</v>
      </c>
      <c r="HZ1508" s="759" t="s">
        <v>572</v>
      </c>
      <c r="IA1508" s="759" t="s">
        <v>572</v>
      </c>
      <c r="IC1508" s="760" t="s">
        <v>572</v>
      </c>
      <c r="ID1508" s="760" t="s">
        <v>572</v>
      </c>
      <c r="IE1508" s="760" t="s">
        <v>572</v>
      </c>
      <c r="IF1508" s="761" t="s">
        <v>572</v>
      </c>
      <c r="IG1508" s="619" t="str">
        <f t="shared" si="52"/>
        <v>IN HOUSE (MANUAL)</v>
      </c>
      <c r="II1508" s="761" t="s">
        <v>572</v>
      </c>
      <c r="IK1508" s="761" t="str">
        <f>IFERROR(VLOOKUP($M1508,#REF!,13,0),"IN HOUSE (MANUAL)")</f>
        <v>IN HOUSE (MANUAL)</v>
      </c>
      <c r="IM1508" s="760" t="s">
        <v>572</v>
      </c>
      <c r="IN1508" s="760" t="s">
        <v>572</v>
      </c>
      <c r="IO1508" s="760" t="s">
        <v>572</v>
      </c>
      <c r="IQ1508" s="760" t="s">
        <v>239</v>
      </c>
      <c r="IR1508" s="760" t="s">
        <v>239</v>
      </c>
      <c r="IT1508" s="760" t="s">
        <v>572</v>
      </c>
      <c r="IV1508" s="760" t="s">
        <v>572</v>
      </c>
      <c r="IW1508" s="760" t="s">
        <v>572</v>
      </c>
      <c r="IY1508" s="760" t="s">
        <v>572</v>
      </c>
      <c r="IZ1508" s="760" t="s">
        <v>572</v>
      </c>
      <c r="JB1508" s="760" t="s">
        <v>572</v>
      </c>
      <c r="JC1508" s="760" t="s">
        <v>572</v>
      </c>
      <c r="JE1508" s="760" t="s">
        <v>572</v>
      </c>
      <c r="JF1508" s="760">
        <v>0</v>
      </c>
    </row>
    <row r="1509" spans="1:266" ht="16.5" customHeight="1" x14ac:dyDescent="0.35">
      <c r="A1509" s="618" t="s">
        <v>2879</v>
      </c>
      <c r="B1509" s="730">
        <v>75</v>
      </c>
      <c r="C1509" s="730" t="s">
        <v>2868</v>
      </c>
      <c r="D1509" s="730" t="s">
        <v>2868</v>
      </c>
      <c r="E1509" s="730">
        <v>26</v>
      </c>
      <c r="F1509" s="731" t="s">
        <v>574</v>
      </c>
      <c r="G1509" s="732">
        <v>1</v>
      </c>
      <c r="H1509" s="733">
        <v>46196</v>
      </c>
      <c r="I1509" s="730">
        <v>37</v>
      </c>
      <c r="J1509" s="730" t="s">
        <v>308</v>
      </c>
      <c r="K1509" s="730">
        <v>38</v>
      </c>
      <c r="L1509" s="730" t="s">
        <v>1849</v>
      </c>
      <c r="M1509" s="735" t="s">
        <v>2879</v>
      </c>
      <c r="N1509" s="735" t="s">
        <v>390</v>
      </c>
      <c r="O1509" s="735" t="s">
        <v>390</v>
      </c>
      <c r="P1509" s="734">
        <v>0</v>
      </c>
      <c r="Q1509" s="734">
        <v>0</v>
      </c>
      <c r="R1509" s="735">
        <v>608</v>
      </c>
      <c r="S1509" s="735" t="s">
        <v>1675</v>
      </c>
      <c r="T1509" s="735" t="s">
        <v>1850</v>
      </c>
      <c r="U1509" s="735">
        <v>608</v>
      </c>
      <c r="V1509" s="735" t="s">
        <v>1657</v>
      </c>
      <c r="W1509" s="735"/>
      <c r="X1509" s="768">
        <v>0</v>
      </c>
      <c r="Y1509" s="768">
        <v>0</v>
      </c>
      <c r="Z1509" s="768">
        <v>0</v>
      </c>
      <c r="AA1509" s="735" t="s">
        <v>157</v>
      </c>
      <c r="AB1509" s="735" t="s">
        <v>569</v>
      </c>
      <c r="AC1509" s="735" t="s">
        <v>608</v>
      </c>
      <c r="AD1509" s="735">
        <v>396</v>
      </c>
      <c r="AE1509" s="738">
        <v>396</v>
      </c>
      <c r="AF1509" s="763" t="s">
        <v>390</v>
      </c>
      <c r="AG1509" s="765"/>
      <c r="AH1509" s="970"/>
      <c r="AI1509" s="765" t="s">
        <v>308</v>
      </c>
      <c r="AJ1509" s="740">
        <v>11</v>
      </c>
      <c r="AK1509" s="766"/>
      <c r="AL1509" s="740"/>
      <c r="AM1509" s="767">
        <v>0</v>
      </c>
      <c r="AN1509" s="767"/>
      <c r="AO1509" s="767"/>
      <c r="AP1509" s="767"/>
      <c r="AQ1509" s="767"/>
      <c r="AR1509" s="767"/>
      <c r="AS1509" s="767" t="s">
        <v>397</v>
      </c>
      <c r="AT1509" s="767"/>
      <c r="AU1509" s="767"/>
      <c r="AV1509" s="767"/>
      <c r="AW1509" s="767"/>
      <c r="AX1509" s="767"/>
      <c r="AY1509" s="767"/>
      <c r="AZ1509" s="767"/>
      <c r="BA1509" s="767"/>
      <c r="BB1509" s="767">
        <v>0</v>
      </c>
      <c r="BC1509" s="767" t="s">
        <v>397</v>
      </c>
      <c r="BD1509" s="767">
        <v>0</v>
      </c>
      <c r="BE1509" s="767">
        <v>0</v>
      </c>
      <c r="BF1509" s="767" t="s">
        <v>397</v>
      </c>
      <c r="BG1509" s="767">
        <v>0</v>
      </c>
      <c r="BH1509" s="767">
        <v>0</v>
      </c>
      <c r="BI1509" s="767">
        <v>0</v>
      </c>
      <c r="BJ1509" s="767" t="s">
        <v>902</v>
      </c>
      <c r="BK1509" s="767">
        <v>0</v>
      </c>
      <c r="BL1509" s="767"/>
      <c r="BM1509" s="767"/>
      <c r="BN1509" s="767" t="s">
        <v>308</v>
      </c>
      <c r="BO1509" s="767" t="s">
        <v>308</v>
      </c>
      <c r="BP1509" s="767" t="s">
        <v>308</v>
      </c>
      <c r="BQ1509" s="767" t="s">
        <v>308</v>
      </c>
      <c r="BR1509" s="767"/>
      <c r="BS1509" s="767">
        <v>0</v>
      </c>
      <c r="BT1509" s="767" t="s">
        <v>1672</v>
      </c>
      <c r="BU1509" s="767" t="s">
        <v>579</v>
      </c>
      <c r="BV1509" s="767"/>
      <c r="BW1509" s="767"/>
      <c r="BX1509" s="767"/>
      <c r="BY1509" s="767"/>
      <c r="BZ1509" s="767"/>
      <c r="CA1509" s="767"/>
      <c r="CB1509" s="767"/>
      <c r="CC1509" s="767"/>
      <c r="CD1509" s="767"/>
      <c r="CE1509" s="767"/>
      <c r="CF1509" s="767"/>
      <c r="CG1509" s="767"/>
      <c r="CH1509" s="767"/>
      <c r="CI1509" s="767"/>
      <c r="CJ1509" s="767"/>
      <c r="CK1509" s="768"/>
      <c r="CL1509" s="768" t="s">
        <v>397</v>
      </c>
      <c r="CM1509" s="768" t="s">
        <v>397</v>
      </c>
      <c r="CN1509" s="768" t="s">
        <v>397</v>
      </c>
      <c r="CO1509" s="768">
        <v>0</v>
      </c>
      <c r="CP1509" s="768">
        <v>0</v>
      </c>
      <c r="CQ1509" s="768">
        <v>0</v>
      </c>
      <c r="CR1509" s="735">
        <v>396</v>
      </c>
      <c r="CS1509" s="769"/>
      <c r="CT1509" s="745">
        <v>46288</v>
      </c>
      <c r="CU1509" s="746" t="s">
        <v>1289</v>
      </c>
      <c r="CV1509" s="763"/>
      <c r="CW1509" s="763"/>
      <c r="CX1509" s="860">
        <v>46237</v>
      </c>
      <c r="CY1509" s="747">
        <v>0</v>
      </c>
      <c r="CZ1509" s="747">
        <v>0</v>
      </c>
      <c r="DA1509" s="748">
        <v>0</v>
      </c>
      <c r="DB1509" s="748">
        <v>0</v>
      </c>
      <c r="DC1509" s="748">
        <v>0</v>
      </c>
      <c r="DD1509" s="748" t="s">
        <v>397</v>
      </c>
      <c r="DE1509" s="748" t="s">
        <v>397</v>
      </c>
      <c r="DF1509" s="748" t="s">
        <v>390</v>
      </c>
      <c r="DG1509" s="748" t="s">
        <v>390</v>
      </c>
      <c r="DH1509" s="770">
        <v>0</v>
      </c>
      <c r="DI1509" s="763" t="s">
        <v>397</v>
      </c>
      <c r="DJ1509" s="763" t="s">
        <v>390</v>
      </c>
      <c r="DK1509" s="763" t="s">
        <v>390</v>
      </c>
      <c r="DL1509" s="763" t="s">
        <v>390</v>
      </c>
      <c r="DM1509" s="763" t="s">
        <v>390</v>
      </c>
      <c r="DN1509" s="763" t="s">
        <v>390</v>
      </c>
      <c r="DO1509" s="771">
        <v>0</v>
      </c>
      <c r="DP1509" s="763">
        <v>46283</v>
      </c>
      <c r="DQ1509" s="763">
        <v>46283</v>
      </c>
      <c r="DR1509" s="763">
        <v>46283</v>
      </c>
      <c r="DS1509" s="770">
        <v>46283</v>
      </c>
      <c r="DT1509" s="752">
        <v>46283</v>
      </c>
      <c r="DU1509" s="753">
        <v>-10</v>
      </c>
      <c r="DV1509" s="753" t="s">
        <v>308</v>
      </c>
      <c r="DW1509" s="754">
        <v>46273</v>
      </c>
      <c r="DX1509" s="755">
        <v>46273</v>
      </c>
      <c r="DY1509" s="754" t="e">
        <v>#VALUE!</v>
      </c>
      <c r="DZ1509" s="754" t="e">
        <v>#VALUE!</v>
      </c>
      <c r="EA1509" s="754"/>
      <c r="EB1509" s="754"/>
      <c r="HA1509" s="756">
        <v>396</v>
      </c>
      <c r="HB1509" s="756">
        <v>0</v>
      </c>
      <c r="HC1509" s="756">
        <v>396</v>
      </c>
      <c r="HD1509" s="756">
        <v>0</v>
      </c>
      <c r="HE1509" s="756" t="s">
        <v>397</v>
      </c>
      <c r="HF1509" s="756" t="s">
        <v>397</v>
      </c>
      <c r="HG1509" s="756" t="s">
        <v>397</v>
      </c>
      <c r="HH1509" s="756" t="s">
        <v>397</v>
      </c>
      <c r="HI1509" s="756" t="s">
        <v>397</v>
      </c>
      <c r="HJ1509" s="756" t="s">
        <v>397</v>
      </c>
      <c r="HK1509"/>
      <c r="HL1509"/>
      <c r="HM1509"/>
      <c r="HN1509" s="756" t="str">
        <f t="shared" si="51"/>
        <v>SDI</v>
      </c>
      <c r="HO1509"/>
      <c r="HP1509" s="757" t="s">
        <v>239</v>
      </c>
      <c r="HQ1509" s="757" t="s">
        <v>239</v>
      </c>
      <c r="HR1509" s="757" t="s">
        <v>239</v>
      </c>
      <c r="HS1509"/>
      <c r="HW1509" s="758"/>
      <c r="HX1509"/>
      <c r="HY1509" s="759" t="s">
        <v>572</v>
      </c>
      <c r="HZ1509" s="759" t="s">
        <v>572</v>
      </c>
      <c r="IA1509" s="759" t="s">
        <v>572</v>
      </c>
      <c r="IC1509" s="760" t="s">
        <v>572</v>
      </c>
      <c r="ID1509" s="760" t="s">
        <v>572</v>
      </c>
      <c r="IE1509" s="760" t="s">
        <v>572</v>
      </c>
      <c r="IF1509" s="761" t="s">
        <v>572</v>
      </c>
      <c r="IG1509" s="619" t="str">
        <f t="shared" si="52"/>
        <v>IN HOUSE (MANUAL)</v>
      </c>
      <c r="II1509" s="761" t="s">
        <v>572</v>
      </c>
      <c r="IK1509" s="761" t="str">
        <f>IFERROR(VLOOKUP($M1509,#REF!,13,0),"IN HOUSE (MANUAL)")</f>
        <v>IN HOUSE (MANUAL)</v>
      </c>
      <c r="IM1509" s="760" t="s">
        <v>572</v>
      </c>
      <c r="IN1509" s="760" t="s">
        <v>572</v>
      </c>
      <c r="IO1509" s="760" t="s">
        <v>572</v>
      </c>
      <c r="IQ1509" s="760" t="s">
        <v>239</v>
      </c>
      <c r="IR1509" s="760" t="s">
        <v>239</v>
      </c>
      <c r="IT1509" s="760" t="s">
        <v>572</v>
      </c>
      <c r="IV1509" s="760" t="s">
        <v>572</v>
      </c>
      <c r="IW1509" s="760" t="s">
        <v>572</v>
      </c>
      <c r="IY1509" s="760" t="s">
        <v>572</v>
      </c>
      <c r="IZ1509" s="760" t="s">
        <v>572</v>
      </c>
      <c r="JB1509" s="760" t="s">
        <v>572</v>
      </c>
      <c r="JC1509" s="760" t="s">
        <v>572</v>
      </c>
      <c r="JE1509" s="760" t="s">
        <v>572</v>
      </c>
      <c r="JF1509" s="760">
        <v>0</v>
      </c>
    </row>
    <row r="1510" spans="1:266" ht="17.25" customHeight="1" x14ac:dyDescent="0.35">
      <c r="A1510" s="618" t="s">
        <v>2880</v>
      </c>
      <c r="B1510" s="730">
        <v>76</v>
      </c>
      <c r="C1510" s="730" t="s">
        <v>2868</v>
      </c>
      <c r="D1510" s="730" t="s">
        <v>2868</v>
      </c>
      <c r="E1510" s="730">
        <v>26</v>
      </c>
      <c r="F1510" s="731" t="s">
        <v>574</v>
      </c>
      <c r="G1510" s="732">
        <v>1</v>
      </c>
      <c r="H1510" s="733">
        <v>46231</v>
      </c>
      <c r="I1510" s="730">
        <v>37</v>
      </c>
      <c r="J1510" s="730" t="s">
        <v>308</v>
      </c>
      <c r="K1510" s="730">
        <v>39</v>
      </c>
      <c r="L1510" s="730" t="s">
        <v>2881</v>
      </c>
      <c r="M1510" s="735" t="s">
        <v>2880</v>
      </c>
      <c r="N1510" s="735" t="s">
        <v>390</v>
      </c>
      <c r="O1510" s="735" t="s">
        <v>390</v>
      </c>
      <c r="P1510" s="734">
        <v>0</v>
      </c>
      <c r="Q1510" s="734">
        <v>0</v>
      </c>
      <c r="R1510" s="735">
        <v>608</v>
      </c>
      <c r="S1510" s="735" t="s">
        <v>1675</v>
      </c>
      <c r="T1510" s="735" t="s">
        <v>1687</v>
      </c>
      <c r="U1510" s="735">
        <v>608</v>
      </c>
      <c r="V1510" s="735" t="s">
        <v>1657</v>
      </c>
      <c r="W1510" s="735"/>
      <c r="X1510" s="768">
        <v>0</v>
      </c>
      <c r="Y1510" s="768">
        <v>0</v>
      </c>
      <c r="Z1510" s="768">
        <v>0</v>
      </c>
      <c r="AA1510" s="735" t="s">
        <v>309</v>
      </c>
      <c r="AB1510" s="735" t="s">
        <v>750</v>
      </c>
      <c r="AC1510" s="735" t="s">
        <v>608</v>
      </c>
      <c r="AD1510" s="735">
        <v>78</v>
      </c>
      <c r="AE1510" s="738">
        <v>78</v>
      </c>
      <c r="AF1510" s="763" t="s">
        <v>390</v>
      </c>
      <c r="AG1510" s="765"/>
      <c r="AH1510" s="765"/>
      <c r="AI1510" s="765" t="s">
        <v>308</v>
      </c>
      <c r="AJ1510" s="740">
        <v>12</v>
      </c>
      <c r="AK1510" s="766"/>
      <c r="AL1510" s="740"/>
      <c r="AM1510" s="767">
        <v>0</v>
      </c>
      <c r="AN1510" s="767"/>
      <c r="AO1510" s="767"/>
      <c r="AP1510" s="767"/>
      <c r="AQ1510" s="767"/>
      <c r="AR1510" s="767"/>
      <c r="AS1510" s="767" t="s">
        <v>397</v>
      </c>
      <c r="AT1510" s="767"/>
      <c r="AU1510" s="767"/>
      <c r="AV1510" s="767"/>
      <c r="AW1510" s="767"/>
      <c r="AX1510" s="767"/>
      <c r="AY1510" s="767"/>
      <c r="AZ1510" s="767"/>
      <c r="BA1510" s="767"/>
      <c r="BB1510" s="767">
        <v>0</v>
      </c>
      <c r="BC1510" s="767" t="s">
        <v>397</v>
      </c>
      <c r="BD1510" s="767">
        <v>0</v>
      </c>
      <c r="BE1510" s="767">
        <v>0</v>
      </c>
      <c r="BF1510" s="767" t="s">
        <v>397</v>
      </c>
      <c r="BG1510" s="767">
        <v>0</v>
      </c>
      <c r="BH1510" s="767">
        <v>0</v>
      </c>
      <c r="BI1510" s="767">
        <v>0</v>
      </c>
      <c r="BJ1510" s="767" t="s">
        <v>902</v>
      </c>
      <c r="BK1510" s="767">
        <v>0</v>
      </c>
      <c r="BL1510" s="767"/>
      <c r="BM1510" s="767"/>
      <c r="BN1510" s="767" t="s">
        <v>308</v>
      </c>
      <c r="BO1510" s="767" t="s">
        <v>308</v>
      </c>
      <c r="BP1510" s="767" t="s">
        <v>308</v>
      </c>
      <c r="BQ1510" s="767" t="s">
        <v>308</v>
      </c>
      <c r="BR1510" s="767"/>
      <c r="BS1510" s="767">
        <v>0</v>
      </c>
      <c r="BT1510" s="767" t="s">
        <v>1672</v>
      </c>
      <c r="BU1510" s="767" t="s">
        <v>579</v>
      </c>
      <c r="BV1510" s="767"/>
      <c r="BW1510" s="767"/>
      <c r="BX1510" s="767"/>
      <c r="BY1510" s="767"/>
      <c r="BZ1510" s="767"/>
      <c r="CA1510" s="767"/>
      <c r="CB1510" s="767"/>
      <c r="CC1510" s="767"/>
      <c r="CD1510" s="767"/>
      <c r="CE1510" s="767"/>
      <c r="CF1510" s="767"/>
      <c r="CG1510" s="767"/>
      <c r="CH1510" s="767"/>
      <c r="CI1510" s="767"/>
      <c r="CJ1510" s="767"/>
      <c r="CK1510" s="768"/>
      <c r="CL1510" s="768" t="s">
        <v>397</v>
      </c>
      <c r="CM1510" s="768" t="s">
        <v>397</v>
      </c>
      <c r="CN1510" s="768" t="s">
        <v>397</v>
      </c>
      <c r="CO1510" s="768">
        <v>0</v>
      </c>
      <c r="CP1510" s="768">
        <v>0</v>
      </c>
      <c r="CQ1510" s="768">
        <v>0</v>
      </c>
      <c r="CR1510" s="735">
        <v>78</v>
      </c>
      <c r="CS1510" s="769"/>
      <c r="CT1510" s="745">
        <v>46295</v>
      </c>
      <c r="CU1510" s="746" t="s">
        <v>1302</v>
      </c>
      <c r="CV1510" s="763"/>
      <c r="CW1510" s="943"/>
      <c r="CX1510" s="860">
        <v>46255</v>
      </c>
      <c r="CY1510" s="747">
        <v>0</v>
      </c>
      <c r="CZ1510" s="747" t="s">
        <v>308</v>
      </c>
      <c r="DA1510" s="748">
        <v>0</v>
      </c>
      <c r="DB1510" s="748">
        <v>0</v>
      </c>
      <c r="DC1510" s="748">
        <v>0</v>
      </c>
      <c r="DD1510" s="748" t="s">
        <v>397</v>
      </c>
      <c r="DE1510" s="748" t="s">
        <v>397</v>
      </c>
      <c r="DF1510" s="748" t="s">
        <v>390</v>
      </c>
      <c r="DG1510" s="748" t="s">
        <v>390</v>
      </c>
      <c r="DH1510" s="770">
        <v>0</v>
      </c>
      <c r="DI1510" s="763" t="s">
        <v>397</v>
      </c>
      <c r="DJ1510" s="763" t="s">
        <v>390</v>
      </c>
      <c r="DK1510" s="763" t="s">
        <v>390</v>
      </c>
      <c r="DL1510" s="763" t="s">
        <v>390</v>
      </c>
      <c r="DM1510" s="763" t="s">
        <v>390</v>
      </c>
      <c r="DN1510" s="763" t="s">
        <v>390</v>
      </c>
      <c r="DO1510" s="771" t="s">
        <v>308</v>
      </c>
      <c r="DP1510" s="763">
        <v>46290</v>
      </c>
      <c r="DQ1510" s="763">
        <v>46290</v>
      </c>
      <c r="DR1510" s="763">
        <v>46290</v>
      </c>
      <c r="DS1510" s="770">
        <v>46290</v>
      </c>
      <c r="DT1510" s="752">
        <v>46290</v>
      </c>
      <c r="DU1510" s="753">
        <v>-17</v>
      </c>
      <c r="DV1510" s="753" t="s">
        <v>308</v>
      </c>
      <c r="DW1510" s="754">
        <v>46273</v>
      </c>
      <c r="DX1510" s="755">
        <v>46273</v>
      </c>
      <c r="DY1510" s="754" t="e">
        <v>#VALUE!</v>
      </c>
      <c r="DZ1510" s="754" t="e">
        <v>#VALUE!</v>
      </c>
      <c r="EA1510" s="754"/>
      <c r="EB1510" s="754"/>
      <c r="HA1510" s="756">
        <v>78</v>
      </c>
      <c r="HB1510" s="756">
        <v>0</v>
      </c>
      <c r="HC1510" s="756">
        <v>78</v>
      </c>
      <c r="HD1510" s="756">
        <v>0</v>
      </c>
      <c r="HE1510" s="756" t="s">
        <v>397</v>
      </c>
      <c r="HF1510" s="756" t="s">
        <v>397</v>
      </c>
      <c r="HG1510" s="756" t="s">
        <v>397</v>
      </c>
      <c r="HH1510" s="756" t="s">
        <v>397</v>
      </c>
      <c r="HI1510" s="756" t="s">
        <v>397</v>
      </c>
      <c r="HJ1510" s="756" t="s">
        <v>397</v>
      </c>
      <c r="HK1510"/>
      <c r="HL1510"/>
      <c r="HM1510"/>
      <c r="HN1510" s="756" t="str">
        <f t="shared" si="51"/>
        <v>SDI</v>
      </c>
      <c r="HO1510"/>
      <c r="HP1510" s="757" t="s">
        <v>239</v>
      </c>
      <c r="HQ1510" s="757" t="s">
        <v>239</v>
      </c>
      <c r="HR1510" s="757" t="s">
        <v>239</v>
      </c>
      <c r="HS1510"/>
      <c r="HW1510" s="758"/>
      <c r="HX1510"/>
      <c r="HY1510" s="759" t="s">
        <v>572</v>
      </c>
      <c r="HZ1510" s="759" t="s">
        <v>572</v>
      </c>
      <c r="IA1510" s="759" t="s">
        <v>572</v>
      </c>
      <c r="IC1510" s="760" t="s">
        <v>572</v>
      </c>
      <c r="ID1510" s="760" t="s">
        <v>572</v>
      </c>
      <c r="IE1510" s="760" t="s">
        <v>572</v>
      </c>
      <c r="IF1510" s="761" t="s">
        <v>572</v>
      </c>
      <c r="IG1510" s="619" t="str">
        <f t="shared" si="52"/>
        <v>IN HOUSE (MANUAL)</v>
      </c>
      <c r="II1510" s="761" t="s">
        <v>572</v>
      </c>
      <c r="IK1510" s="761" t="str">
        <f>IFERROR(VLOOKUP($M1510,#REF!,13,0),"IN HOUSE (MANUAL)")</f>
        <v>IN HOUSE (MANUAL)</v>
      </c>
      <c r="IM1510" s="760" t="s">
        <v>572</v>
      </c>
      <c r="IN1510" s="760" t="s">
        <v>572</v>
      </c>
      <c r="IO1510" s="760" t="s">
        <v>572</v>
      </c>
      <c r="IQ1510" s="760" t="s">
        <v>239</v>
      </c>
      <c r="IR1510" s="760" t="s">
        <v>239</v>
      </c>
      <c r="IT1510" s="760" t="s">
        <v>572</v>
      </c>
      <c r="IV1510" s="760" t="s">
        <v>572</v>
      </c>
      <c r="IW1510" s="760" t="s">
        <v>572</v>
      </c>
      <c r="IY1510" s="760" t="s">
        <v>572</v>
      </c>
      <c r="IZ1510" s="760" t="s">
        <v>572</v>
      </c>
      <c r="JB1510" s="760" t="s">
        <v>572</v>
      </c>
      <c r="JC1510" s="760" t="s">
        <v>572</v>
      </c>
      <c r="JE1510" s="760" t="s">
        <v>572</v>
      </c>
      <c r="JF1510" s="760">
        <v>0</v>
      </c>
    </row>
    <row r="1511" spans="1:266" ht="17.25" customHeight="1" x14ac:dyDescent="0.35">
      <c r="A1511" s="618" t="s">
        <v>2882</v>
      </c>
      <c r="B1511" s="730">
        <v>77</v>
      </c>
      <c r="C1511" s="730" t="s">
        <v>2868</v>
      </c>
      <c r="D1511" s="730" t="s">
        <v>2868</v>
      </c>
      <c r="E1511" s="730">
        <v>26</v>
      </c>
      <c r="F1511" s="731" t="s">
        <v>574</v>
      </c>
      <c r="G1511" s="732">
        <v>1</v>
      </c>
      <c r="H1511" s="733">
        <v>46231</v>
      </c>
      <c r="I1511" s="730">
        <v>37</v>
      </c>
      <c r="J1511" s="730" t="s">
        <v>308</v>
      </c>
      <c r="K1511" s="730">
        <v>39</v>
      </c>
      <c r="L1511" s="730" t="s">
        <v>2883</v>
      </c>
      <c r="M1511" s="735" t="s">
        <v>2882</v>
      </c>
      <c r="N1511" s="735" t="s">
        <v>390</v>
      </c>
      <c r="O1511" s="735" t="s">
        <v>390</v>
      </c>
      <c r="P1511" s="734">
        <v>0</v>
      </c>
      <c r="Q1511" s="734">
        <v>0</v>
      </c>
      <c r="R1511" s="735">
        <v>608</v>
      </c>
      <c r="S1511" s="735" t="s">
        <v>1675</v>
      </c>
      <c r="T1511" s="735" t="s">
        <v>2884</v>
      </c>
      <c r="U1511" s="735">
        <v>608</v>
      </c>
      <c r="V1511" s="735" t="s">
        <v>1657</v>
      </c>
      <c r="W1511" s="735"/>
      <c r="X1511" s="768">
        <v>0</v>
      </c>
      <c r="Y1511" s="768"/>
      <c r="Z1511" s="768"/>
      <c r="AA1511" s="735" t="s">
        <v>309</v>
      </c>
      <c r="AB1511" s="735" t="s">
        <v>750</v>
      </c>
      <c r="AC1511" s="735" t="s">
        <v>885</v>
      </c>
      <c r="AD1511" s="735">
        <v>330</v>
      </c>
      <c r="AE1511" s="738">
        <v>330</v>
      </c>
      <c r="AF1511" s="763" t="s">
        <v>390</v>
      </c>
      <c r="AG1511" s="765"/>
      <c r="AH1511" s="765"/>
      <c r="AI1511" s="765" t="s">
        <v>308</v>
      </c>
      <c r="AJ1511" s="740">
        <v>13</v>
      </c>
      <c r="AK1511" s="766"/>
      <c r="AL1511" s="740"/>
      <c r="AM1511" s="767">
        <v>0</v>
      </c>
      <c r="AN1511" s="767"/>
      <c r="AO1511" s="767"/>
      <c r="AP1511" s="767"/>
      <c r="AQ1511" s="767"/>
      <c r="AR1511" s="767"/>
      <c r="AS1511" s="767" t="s">
        <v>397</v>
      </c>
      <c r="AT1511" s="767"/>
      <c r="AU1511" s="767"/>
      <c r="AV1511" s="767"/>
      <c r="AW1511" s="767"/>
      <c r="AX1511" s="767"/>
      <c r="AY1511" s="767"/>
      <c r="AZ1511" s="767"/>
      <c r="BA1511" s="767"/>
      <c r="BB1511" s="767">
        <v>0</v>
      </c>
      <c r="BC1511" s="767" t="s">
        <v>397</v>
      </c>
      <c r="BD1511" s="767">
        <v>0</v>
      </c>
      <c r="BE1511" s="767">
        <v>0</v>
      </c>
      <c r="BF1511" s="767" t="s">
        <v>397</v>
      </c>
      <c r="BG1511" s="767">
        <v>0</v>
      </c>
      <c r="BH1511" s="767">
        <v>0</v>
      </c>
      <c r="BI1511" s="767">
        <v>0</v>
      </c>
      <c r="BJ1511" s="767" t="s">
        <v>902</v>
      </c>
      <c r="BK1511" s="767">
        <v>0</v>
      </c>
      <c r="BL1511" s="767"/>
      <c r="BM1511" s="767"/>
      <c r="BN1511" s="767" t="s">
        <v>308</v>
      </c>
      <c r="BO1511" s="767" t="s">
        <v>308</v>
      </c>
      <c r="BP1511" s="767" t="s">
        <v>308</v>
      </c>
      <c r="BQ1511" s="767" t="s">
        <v>308</v>
      </c>
      <c r="BR1511" s="767"/>
      <c r="BS1511" s="767">
        <v>7</v>
      </c>
      <c r="BT1511" s="767"/>
      <c r="BU1511" s="767" t="s">
        <v>579</v>
      </c>
      <c r="BV1511" s="767"/>
      <c r="BW1511" s="767"/>
      <c r="BX1511" s="767"/>
      <c r="BY1511" s="767"/>
      <c r="BZ1511" s="767"/>
      <c r="CA1511" s="767"/>
      <c r="CB1511" s="767"/>
      <c r="CC1511" s="767"/>
      <c r="CD1511" s="767"/>
      <c r="CE1511" s="767"/>
      <c r="CF1511" s="767"/>
      <c r="CG1511" s="767"/>
      <c r="CH1511" s="767"/>
      <c r="CI1511" s="767"/>
      <c r="CJ1511" s="767"/>
      <c r="CK1511" s="768"/>
      <c r="CL1511" s="768" t="s">
        <v>397</v>
      </c>
      <c r="CM1511" s="768" t="s">
        <v>397</v>
      </c>
      <c r="CN1511" s="768" t="s">
        <v>397</v>
      </c>
      <c r="CO1511" s="768">
        <v>7</v>
      </c>
      <c r="CP1511" s="768">
        <v>7</v>
      </c>
      <c r="CQ1511" s="768">
        <v>48</v>
      </c>
      <c r="CR1511" s="735">
        <v>330</v>
      </c>
      <c r="CS1511" s="769"/>
      <c r="CT1511" s="745">
        <v>46290</v>
      </c>
      <c r="CU1511" s="746" t="s">
        <v>886</v>
      </c>
      <c r="CV1511" s="763"/>
      <c r="CW1511" s="943"/>
      <c r="CX1511" s="860">
        <v>46255</v>
      </c>
      <c r="CY1511" s="747">
        <v>0</v>
      </c>
      <c r="CZ1511" s="747" t="s">
        <v>308</v>
      </c>
      <c r="DA1511" s="748">
        <v>0</v>
      </c>
      <c r="DB1511" s="748">
        <v>0</v>
      </c>
      <c r="DC1511" s="748">
        <v>0</v>
      </c>
      <c r="DD1511" s="748" t="s">
        <v>397</v>
      </c>
      <c r="DE1511" s="748" t="s">
        <v>397</v>
      </c>
      <c r="DF1511" s="748" t="s">
        <v>390</v>
      </c>
      <c r="DG1511" s="748" t="s">
        <v>390</v>
      </c>
      <c r="DH1511" s="770">
        <v>0</v>
      </c>
      <c r="DI1511" s="763" t="s">
        <v>397</v>
      </c>
      <c r="DJ1511" s="763" t="s">
        <v>390</v>
      </c>
      <c r="DK1511" s="763" t="s">
        <v>390</v>
      </c>
      <c r="DL1511" s="763" t="s">
        <v>390</v>
      </c>
      <c r="DM1511" s="763" t="s">
        <v>390</v>
      </c>
      <c r="DN1511" s="763" t="s">
        <v>390</v>
      </c>
      <c r="DO1511" s="771" t="s">
        <v>308</v>
      </c>
      <c r="DP1511" s="763">
        <v>46290</v>
      </c>
      <c r="DQ1511" s="763">
        <v>46290</v>
      </c>
      <c r="DR1511" s="763">
        <v>46290</v>
      </c>
      <c r="DS1511" s="770">
        <v>46290</v>
      </c>
      <c r="DT1511" s="752">
        <v>46290</v>
      </c>
      <c r="DU1511" s="753">
        <v>-16</v>
      </c>
      <c r="DV1511" s="753" t="s">
        <v>308</v>
      </c>
      <c r="DW1511" s="754">
        <v>46273</v>
      </c>
      <c r="DX1511" s="755">
        <v>46274</v>
      </c>
      <c r="DY1511" s="754" t="e">
        <v>#VALUE!</v>
      </c>
      <c r="DZ1511" s="754" t="e">
        <v>#VALUE!</v>
      </c>
      <c r="EA1511" s="754"/>
      <c r="EB1511" s="754"/>
      <c r="HA1511" s="756">
        <v>330</v>
      </c>
      <c r="HB1511" s="756">
        <v>0</v>
      </c>
      <c r="HC1511" s="756">
        <v>330</v>
      </c>
      <c r="HD1511" s="756">
        <v>0</v>
      </c>
      <c r="HE1511" s="756" t="s">
        <v>397</v>
      </c>
      <c r="HF1511" s="756" t="s">
        <v>397</v>
      </c>
      <c r="HG1511" s="756" t="s">
        <v>397</v>
      </c>
      <c r="HH1511" s="756" t="s">
        <v>397</v>
      </c>
      <c r="HI1511" s="756" t="s">
        <v>397</v>
      </c>
      <c r="HJ1511" s="756" t="s">
        <v>397</v>
      </c>
      <c r="HK1511"/>
      <c r="HL1511"/>
      <c r="HM1511"/>
      <c r="HN1511" s="756" t="str">
        <f t="shared" si="51"/>
        <v>SDI</v>
      </c>
      <c r="HO1511"/>
      <c r="HP1511" s="757" t="s">
        <v>239</v>
      </c>
      <c r="HQ1511" s="757" t="s">
        <v>239</v>
      </c>
      <c r="HR1511" s="757" t="s">
        <v>239</v>
      </c>
      <c r="HS1511"/>
      <c r="HW1511" s="758"/>
      <c r="HX1511"/>
      <c r="HY1511" s="759" t="s">
        <v>572</v>
      </c>
      <c r="HZ1511" s="759" t="s">
        <v>572</v>
      </c>
      <c r="IA1511" s="759" t="s">
        <v>572</v>
      </c>
      <c r="IC1511" s="760" t="s">
        <v>572</v>
      </c>
      <c r="ID1511" s="760" t="s">
        <v>572</v>
      </c>
      <c r="IE1511" s="760" t="s">
        <v>572</v>
      </c>
      <c r="IF1511" s="761" t="s">
        <v>572</v>
      </c>
      <c r="IG1511" s="619" t="str">
        <f t="shared" si="52"/>
        <v>IN HOUSE (MANUAL)</v>
      </c>
      <c r="II1511" s="761" t="s">
        <v>572</v>
      </c>
      <c r="IK1511" s="761" t="str">
        <f>IFERROR(VLOOKUP($M1511,#REF!,13,0),"IN HOUSE (MANUAL)")</f>
        <v>IN HOUSE (MANUAL)</v>
      </c>
      <c r="IM1511" s="760" t="s">
        <v>572</v>
      </c>
      <c r="IN1511" s="760" t="s">
        <v>572</v>
      </c>
      <c r="IO1511" s="760" t="s">
        <v>572</v>
      </c>
      <c r="IQ1511" s="760" t="s">
        <v>572</v>
      </c>
      <c r="IR1511" s="760" t="s">
        <v>572</v>
      </c>
      <c r="IT1511" s="760" t="s">
        <v>572</v>
      </c>
      <c r="IV1511" s="760" t="s">
        <v>572</v>
      </c>
      <c r="IW1511" s="760" t="s">
        <v>572</v>
      </c>
      <c r="IY1511" s="760" t="s">
        <v>572</v>
      </c>
      <c r="IZ1511" s="760" t="s">
        <v>572</v>
      </c>
      <c r="JB1511" s="760" t="s">
        <v>572</v>
      </c>
      <c r="JC1511" s="760" t="s">
        <v>572</v>
      </c>
      <c r="JE1511" s="760" t="s">
        <v>572</v>
      </c>
      <c r="JF1511" s="760" t="s">
        <v>572</v>
      </c>
    </row>
    <row r="1512" spans="1:266" ht="17.25" customHeight="1" x14ac:dyDescent="0.35">
      <c r="A1512" s="618" t="s">
        <v>2885</v>
      </c>
      <c r="B1512" s="730">
        <v>78</v>
      </c>
      <c r="C1512" s="730" t="s">
        <v>2868</v>
      </c>
      <c r="D1512" s="730" t="s">
        <v>2868</v>
      </c>
      <c r="E1512" s="730">
        <v>26</v>
      </c>
      <c r="F1512" s="731" t="s">
        <v>574</v>
      </c>
      <c r="G1512" s="732">
        <v>1</v>
      </c>
      <c r="H1512" s="733">
        <v>46231</v>
      </c>
      <c r="I1512" s="730">
        <v>37</v>
      </c>
      <c r="J1512" s="730" t="s">
        <v>308</v>
      </c>
      <c r="K1512" s="730">
        <v>39</v>
      </c>
      <c r="L1512" s="730" t="s">
        <v>2886</v>
      </c>
      <c r="M1512" s="735" t="s">
        <v>2885</v>
      </c>
      <c r="N1512" s="735" t="s">
        <v>390</v>
      </c>
      <c r="O1512" s="735" t="s">
        <v>390</v>
      </c>
      <c r="P1512" s="734">
        <v>0</v>
      </c>
      <c r="Q1512" s="734">
        <v>0</v>
      </c>
      <c r="R1512" s="735">
        <v>608</v>
      </c>
      <c r="S1512" s="735" t="s">
        <v>1675</v>
      </c>
      <c r="T1512" s="735" t="s">
        <v>2884</v>
      </c>
      <c r="U1512" s="735">
        <v>608</v>
      </c>
      <c r="V1512" s="735" t="s">
        <v>1657</v>
      </c>
      <c r="W1512" s="735"/>
      <c r="X1512" s="768">
        <v>0</v>
      </c>
      <c r="Y1512" s="768"/>
      <c r="Z1512" s="768"/>
      <c r="AA1512" s="735" t="s">
        <v>309</v>
      </c>
      <c r="AB1512" s="735" t="s">
        <v>750</v>
      </c>
      <c r="AC1512" s="735" t="s">
        <v>608</v>
      </c>
      <c r="AD1512" s="735">
        <v>120</v>
      </c>
      <c r="AE1512" s="738">
        <v>120</v>
      </c>
      <c r="AF1512" s="763" t="s">
        <v>390</v>
      </c>
      <c r="AG1512" s="765"/>
      <c r="AH1512" s="765"/>
      <c r="AI1512" s="765" t="s">
        <v>308</v>
      </c>
      <c r="AJ1512" s="740">
        <v>14</v>
      </c>
      <c r="AK1512" s="766"/>
      <c r="AL1512" s="740"/>
      <c r="AM1512" s="767">
        <v>0</v>
      </c>
      <c r="AN1512" s="767"/>
      <c r="AO1512" s="767"/>
      <c r="AP1512" s="767"/>
      <c r="AQ1512" s="767"/>
      <c r="AR1512" s="767"/>
      <c r="AS1512" s="767" t="s">
        <v>397</v>
      </c>
      <c r="AT1512" s="767"/>
      <c r="AU1512" s="767"/>
      <c r="AV1512" s="767"/>
      <c r="AW1512" s="767"/>
      <c r="AX1512" s="767"/>
      <c r="AY1512" s="767"/>
      <c r="AZ1512" s="767"/>
      <c r="BA1512" s="767"/>
      <c r="BB1512" s="767">
        <v>0</v>
      </c>
      <c r="BC1512" s="767" t="s">
        <v>397</v>
      </c>
      <c r="BD1512" s="767">
        <v>0</v>
      </c>
      <c r="BE1512" s="767">
        <v>0</v>
      </c>
      <c r="BF1512" s="767" t="s">
        <v>397</v>
      </c>
      <c r="BG1512" s="767">
        <v>0</v>
      </c>
      <c r="BH1512" s="767">
        <v>0</v>
      </c>
      <c r="BI1512" s="767">
        <v>0</v>
      </c>
      <c r="BJ1512" s="767" t="s">
        <v>902</v>
      </c>
      <c r="BK1512" s="767">
        <v>0</v>
      </c>
      <c r="BL1512" s="767"/>
      <c r="BM1512" s="767"/>
      <c r="BN1512" s="767" t="s">
        <v>308</v>
      </c>
      <c r="BO1512" s="767" t="s">
        <v>308</v>
      </c>
      <c r="BP1512" s="767" t="s">
        <v>308</v>
      </c>
      <c r="BQ1512" s="767" t="s">
        <v>308</v>
      </c>
      <c r="BR1512" s="767"/>
      <c r="BS1512" s="767">
        <v>17</v>
      </c>
      <c r="BT1512" s="767"/>
      <c r="BU1512" s="767" t="s">
        <v>579</v>
      </c>
      <c r="BV1512" s="767"/>
      <c r="BW1512" s="767"/>
      <c r="BX1512" s="767"/>
      <c r="BY1512" s="767"/>
      <c r="BZ1512" s="767"/>
      <c r="CA1512" s="767"/>
      <c r="CB1512" s="767"/>
      <c r="CC1512" s="767"/>
      <c r="CD1512" s="767"/>
      <c r="CE1512" s="767"/>
      <c r="CF1512" s="767"/>
      <c r="CG1512" s="767"/>
      <c r="CH1512" s="767"/>
      <c r="CI1512" s="767"/>
      <c r="CJ1512" s="767"/>
      <c r="CK1512" s="768"/>
      <c r="CL1512" s="768" t="s">
        <v>397</v>
      </c>
      <c r="CM1512" s="768" t="s">
        <v>397</v>
      </c>
      <c r="CN1512" s="768" t="s">
        <v>397</v>
      </c>
      <c r="CO1512" s="768">
        <v>17</v>
      </c>
      <c r="CP1512" s="768">
        <v>17</v>
      </c>
      <c r="CQ1512" s="768">
        <v>72</v>
      </c>
      <c r="CR1512" s="735">
        <v>120</v>
      </c>
      <c r="CS1512" s="769"/>
      <c r="CT1512" s="745">
        <v>46295</v>
      </c>
      <c r="CU1512" s="746" t="s">
        <v>1302</v>
      </c>
      <c r="CV1512" s="763"/>
      <c r="CW1512" s="943"/>
      <c r="CX1512" s="860">
        <v>46255</v>
      </c>
      <c r="CY1512" s="747">
        <v>0</v>
      </c>
      <c r="CZ1512" s="747" t="s">
        <v>308</v>
      </c>
      <c r="DA1512" s="748">
        <v>0</v>
      </c>
      <c r="DB1512" s="748">
        <v>0</v>
      </c>
      <c r="DC1512" s="748">
        <v>0</v>
      </c>
      <c r="DD1512" s="748" t="s">
        <v>397</v>
      </c>
      <c r="DE1512" s="748" t="s">
        <v>397</v>
      </c>
      <c r="DF1512" s="748" t="s">
        <v>390</v>
      </c>
      <c r="DG1512" s="748" t="s">
        <v>390</v>
      </c>
      <c r="DH1512" s="770">
        <v>0</v>
      </c>
      <c r="DI1512" s="763" t="s">
        <v>397</v>
      </c>
      <c r="DJ1512" s="763" t="s">
        <v>390</v>
      </c>
      <c r="DK1512" s="763" t="s">
        <v>390</v>
      </c>
      <c r="DL1512" s="763" t="s">
        <v>390</v>
      </c>
      <c r="DM1512" s="763" t="s">
        <v>390</v>
      </c>
      <c r="DN1512" s="763" t="s">
        <v>390</v>
      </c>
      <c r="DO1512" s="771" t="s">
        <v>308</v>
      </c>
      <c r="DP1512" s="763">
        <v>46290</v>
      </c>
      <c r="DQ1512" s="763">
        <v>46290</v>
      </c>
      <c r="DR1512" s="763">
        <v>46290</v>
      </c>
      <c r="DS1512" s="770">
        <v>46290</v>
      </c>
      <c r="DT1512" s="752">
        <v>46290</v>
      </c>
      <c r="DU1512" s="753">
        <v>-16</v>
      </c>
      <c r="DV1512" s="753" t="s">
        <v>308</v>
      </c>
      <c r="DW1512" s="754">
        <v>46274</v>
      </c>
      <c r="DX1512" s="755">
        <v>46274</v>
      </c>
      <c r="DY1512" s="754" t="e">
        <v>#VALUE!</v>
      </c>
      <c r="DZ1512" s="754" t="e">
        <v>#VALUE!</v>
      </c>
      <c r="EA1512" s="754"/>
      <c r="EB1512" s="754"/>
      <c r="HA1512" s="756">
        <v>120</v>
      </c>
      <c r="HB1512" s="756">
        <v>0</v>
      </c>
      <c r="HC1512" s="756">
        <v>120</v>
      </c>
      <c r="HD1512" s="756">
        <v>0</v>
      </c>
      <c r="HE1512" s="756" t="s">
        <v>397</v>
      </c>
      <c r="HF1512" s="756" t="s">
        <v>397</v>
      </c>
      <c r="HG1512" s="756" t="s">
        <v>397</v>
      </c>
      <c r="HH1512" s="756" t="s">
        <v>397</v>
      </c>
      <c r="HI1512" s="756" t="s">
        <v>397</v>
      </c>
      <c r="HJ1512" s="756" t="s">
        <v>397</v>
      </c>
      <c r="HK1512"/>
      <c r="HL1512"/>
      <c r="HM1512"/>
      <c r="HN1512" s="756" t="str">
        <f t="shared" si="51"/>
        <v>SDI</v>
      </c>
      <c r="HO1512"/>
      <c r="HP1512" s="757" t="s">
        <v>239</v>
      </c>
      <c r="HQ1512" s="757" t="s">
        <v>239</v>
      </c>
      <c r="HR1512" s="757" t="s">
        <v>239</v>
      </c>
      <c r="HS1512"/>
      <c r="HW1512" s="758"/>
      <c r="HX1512"/>
      <c r="HY1512" s="759" t="s">
        <v>572</v>
      </c>
      <c r="HZ1512" s="759" t="s">
        <v>572</v>
      </c>
      <c r="IA1512" s="759" t="s">
        <v>572</v>
      </c>
      <c r="IC1512" s="760" t="s">
        <v>572</v>
      </c>
      <c r="ID1512" s="760" t="s">
        <v>572</v>
      </c>
      <c r="IE1512" s="760" t="s">
        <v>572</v>
      </c>
      <c r="IF1512" s="761" t="s">
        <v>572</v>
      </c>
      <c r="IG1512" s="619" t="str">
        <f t="shared" si="52"/>
        <v>IN HOUSE (MANUAL)</v>
      </c>
      <c r="II1512" s="761" t="s">
        <v>572</v>
      </c>
      <c r="IK1512" s="761" t="str">
        <f>IFERROR(VLOOKUP($M1512,#REF!,13,0),"IN HOUSE (MANUAL)")</f>
        <v>IN HOUSE (MANUAL)</v>
      </c>
      <c r="IM1512" s="760" t="s">
        <v>572</v>
      </c>
      <c r="IN1512" s="760" t="s">
        <v>572</v>
      </c>
      <c r="IO1512" s="760" t="s">
        <v>572</v>
      </c>
      <c r="IQ1512" s="760" t="s">
        <v>572</v>
      </c>
      <c r="IR1512" s="760" t="s">
        <v>572</v>
      </c>
      <c r="IT1512" s="760" t="s">
        <v>572</v>
      </c>
      <c r="IV1512" s="760" t="s">
        <v>572</v>
      </c>
      <c r="IW1512" s="760" t="s">
        <v>572</v>
      </c>
      <c r="IY1512" s="760" t="s">
        <v>572</v>
      </c>
      <c r="IZ1512" s="760" t="s">
        <v>572</v>
      </c>
      <c r="JB1512" s="760" t="s">
        <v>572</v>
      </c>
      <c r="JC1512" s="760" t="s">
        <v>572</v>
      </c>
      <c r="JE1512" s="760" t="s">
        <v>572</v>
      </c>
      <c r="JF1512" s="760" t="s">
        <v>572</v>
      </c>
    </row>
    <row r="1513" spans="1:266" ht="17.25" customHeight="1" x14ac:dyDescent="0.35">
      <c r="A1513" s="618" t="s">
        <v>2887</v>
      </c>
      <c r="B1513" s="730">
        <v>79</v>
      </c>
      <c r="C1513" s="730" t="s">
        <v>2868</v>
      </c>
      <c r="D1513" s="730" t="s">
        <v>2868</v>
      </c>
      <c r="E1513" s="730">
        <v>26</v>
      </c>
      <c r="F1513" s="731" t="s">
        <v>574</v>
      </c>
      <c r="G1513" s="732">
        <v>1</v>
      </c>
      <c r="H1513" s="733">
        <v>46231</v>
      </c>
      <c r="I1513" s="730">
        <v>37</v>
      </c>
      <c r="J1513" s="730" t="s">
        <v>308</v>
      </c>
      <c r="K1513" s="730">
        <v>39</v>
      </c>
      <c r="L1513" s="730" t="s">
        <v>2888</v>
      </c>
      <c r="M1513" s="735" t="s">
        <v>2887</v>
      </c>
      <c r="N1513" s="735" t="s">
        <v>390</v>
      </c>
      <c r="O1513" s="735" t="s">
        <v>390</v>
      </c>
      <c r="P1513" s="734">
        <v>0</v>
      </c>
      <c r="Q1513" s="734">
        <v>0</v>
      </c>
      <c r="R1513" s="735">
        <v>608</v>
      </c>
      <c r="S1513" s="735" t="s">
        <v>1675</v>
      </c>
      <c r="T1513" s="735" t="s">
        <v>2884</v>
      </c>
      <c r="U1513" s="735">
        <v>608</v>
      </c>
      <c r="V1513" s="735" t="s">
        <v>1657</v>
      </c>
      <c r="W1513" s="735"/>
      <c r="X1513" s="768">
        <v>0</v>
      </c>
      <c r="Y1513" s="768"/>
      <c r="Z1513" s="768"/>
      <c r="AA1513" s="735" t="s">
        <v>309</v>
      </c>
      <c r="AB1513" s="735" t="s">
        <v>750</v>
      </c>
      <c r="AC1513" s="735" t="s">
        <v>608</v>
      </c>
      <c r="AD1513" s="735">
        <v>162</v>
      </c>
      <c r="AE1513" s="738">
        <v>162</v>
      </c>
      <c r="AF1513" s="763" t="s">
        <v>390</v>
      </c>
      <c r="AG1513" s="765"/>
      <c r="AH1513" s="765"/>
      <c r="AI1513" s="765" t="s">
        <v>308</v>
      </c>
      <c r="AJ1513" s="740">
        <v>15</v>
      </c>
      <c r="AK1513" s="766"/>
      <c r="AL1513" s="740"/>
      <c r="AM1513" s="767">
        <v>0</v>
      </c>
      <c r="AN1513" s="767"/>
      <c r="AO1513" s="767"/>
      <c r="AP1513" s="767"/>
      <c r="AQ1513" s="767"/>
      <c r="AR1513" s="767"/>
      <c r="AS1513" s="767" t="s">
        <v>397</v>
      </c>
      <c r="AT1513" s="767"/>
      <c r="AU1513" s="767"/>
      <c r="AV1513" s="767"/>
      <c r="AW1513" s="767"/>
      <c r="AX1513" s="767"/>
      <c r="AY1513" s="767"/>
      <c r="AZ1513" s="767"/>
      <c r="BA1513" s="767"/>
      <c r="BB1513" s="767">
        <v>0</v>
      </c>
      <c r="BC1513" s="767" t="s">
        <v>397</v>
      </c>
      <c r="BD1513" s="767">
        <v>0</v>
      </c>
      <c r="BE1513" s="767">
        <v>0</v>
      </c>
      <c r="BF1513" s="767" t="s">
        <v>397</v>
      </c>
      <c r="BG1513" s="767">
        <v>0</v>
      </c>
      <c r="BH1513" s="767">
        <v>0</v>
      </c>
      <c r="BI1513" s="767">
        <v>0</v>
      </c>
      <c r="BJ1513" s="767" t="s">
        <v>902</v>
      </c>
      <c r="BK1513" s="767">
        <v>0</v>
      </c>
      <c r="BL1513" s="767"/>
      <c r="BM1513" s="767"/>
      <c r="BN1513" s="767" t="s">
        <v>308</v>
      </c>
      <c r="BO1513" s="767" t="s">
        <v>308</v>
      </c>
      <c r="BP1513" s="767" t="s">
        <v>308</v>
      </c>
      <c r="BQ1513" s="767" t="s">
        <v>308</v>
      </c>
      <c r="BR1513" s="767"/>
      <c r="BS1513" s="767">
        <v>8</v>
      </c>
      <c r="BT1513" s="767"/>
      <c r="BU1513" s="767" t="s">
        <v>579</v>
      </c>
      <c r="BV1513" s="767"/>
      <c r="BW1513" s="767"/>
      <c r="BX1513" s="767"/>
      <c r="BY1513" s="767"/>
      <c r="BZ1513" s="767"/>
      <c r="CA1513" s="767"/>
      <c r="CB1513" s="767"/>
      <c r="CC1513" s="767"/>
      <c r="CD1513" s="767"/>
      <c r="CE1513" s="767"/>
      <c r="CF1513" s="767"/>
      <c r="CG1513" s="767"/>
      <c r="CH1513" s="767"/>
      <c r="CI1513" s="767"/>
      <c r="CJ1513" s="767"/>
      <c r="CK1513" s="768"/>
      <c r="CL1513" s="768" t="s">
        <v>397</v>
      </c>
      <c r="CM1513" s="768" t="s">
        <v>397</v>
      </c>
      <c r="CN1513" s="768" t="s">
        <v>397</v>
      </c>
      <c r="CO1513" s="768">
        <v>8</v>
      </c>
      <c r="CP1513" s="768">
        <v>8</v>
      </c>
      <c r="CQ1513" s="768">
        <v>84</v>
      </c>
      <c r="CR1513" s="735">
        <v>162</v>
      </c>
      <c r="CS1513" s="769"/>
      <c r="CT1513" s="745">
        <v>46293</v>
      </c>
      <c r="CU1513" s="746" t="s">
        <v>609</v>
      </c>
      <c r="CV1513" s="763"/>
      <c r="CW1513" s="943"/>
      <c r="CX1513" s="860">
        <v>46255</v>
      </c>
      <c r="CY1513" s="747">
        <v>0</v>
      </c>
      <c r="CZ1513" s="747" t="s">
        <v>308</v>
      </c>
      <c r="DA1513" s="748">
        <v>0</v>
      </c>
      <c r="DB1513" s="748">
        <v>0</v>
      </c>
      <c r="DC1513" s="748">
        <v>0</v>
      </c>
      <c r="DD1513" s="748" t="s">
        <v>397</v>
      </c>
      <c r="DE1513" s="748" t="s">
        <v>397</v>
      </c>
      <c r="DF1513" s="748" t="s">
        <v>390</v>
      </c>
      <c r="DG1513" s="748" t="s">
        <v>390</v>
      </c>
      <c r="DH1513" s="770">
        <v>0</v>
      </c>
      <c r="DI1513" s="763" t="s">
        <v>397</v>
      </c>
      <c r="DJ1513" s="763" t="s">
        <v>390</v>
      </c>
      <c r="DK1513" s="763" t="s">
        <v>390</v>
      </c>
      <c r="DL1513" s="763" t="s">
        <v>390</v>
      </c>
      <c r="DM1513" s="763" t="s">
        <v>390</v>
      </c>
      <c r="DN1513" s="763" t="s">
        <v>390</v>
      </c>
      <c r="DO1513" s="771" t="s">
        <v>308</v>
      </c>
      <c r="DP1513" s="763">
        <v>46290</v>
      </c>
      <c r="DQ1513" s="763">
        <v>46290</v>
      </c>
      <c r="DR1513" s="763">
        <v>46290</v>
      </c>
      <c r="DS1513" s="770">
        <v>46290</v>
      </c>
      <c r="DT1513" s="752">
        <v>46290</v>
      </c>
      <c r="DU1513" s="753">
        <v>-16</v>
      </c>
      <c r="DV1513" s="753" t="s">
        <v>308</v>
      </c>
      <c r="DW1513" s="754">
        <v>46274</v>
      </c>
      <c r="DX1513" s="755">
        <v>46274</v>
      </c>
      <c r="DY1513" s="754" t="e">
        <v>#VALUE!</v>
      </c>
      <c r="DZ1513" s="754" t="e">
        <v>#VALUE!</v>
      </c>
      <c r="EA1513" s="754"/>
      <c r="EB1513" s="754"/>
      <c r="HA1513" s="756">
        <v>162</v>
      </c>
      <c r="HB1513" s="756">
        <v>0</v>
      </c>
      <c r="HC1513" s="756">
        <v>162</v>
      </c>
      <c r="HD1513" s="756">
        <v>0</v>
      </c>
      <c r="HE1513" s="756" t="s">
        <v>397</v>
      </c>
      <c r="HF1513" s="756" t="s">
        <v>397</v>
      </c>
      <c r="HG1513" s="756" t="s">
        <v>397</v>
      </c>
      <c r="HH1513" s="756" t="s">
        <v>397</v>
      </c>
      <c r="HI1513" s="756" t="s">
        <v>397</v>
      </c>
      <c r="HJ1513" s="756" t="s">
        <v>397</v>
      </c>
      <c r="HK1513"/>
      <c r="HL1513"/>
      <c r="HM1513"/>
      <c r="HN1513" s="756" t="str">
        <f t="shared" si="51"/>
        <v>SDI</v>
      </c>
      <c r="HO1513"/>
      <c r="HP1513" s="757" t="s">
        <v>239</v>
      </c>
      <c r="HQ1513" s="757" t="s">
        <v>239</v>
      </c>
      <c r="HR1513" s="757" t="s">
        <v>239</v>
      </c>
      <c r="HS1513"/>
      <c r="HW1513" s="758"/>
      <c r="HX1513"/>
      <c r="HY1513" s="759" t="s">
        <v>572</v>
      </c>
      <c r="HZ1513" s="759" t="s">
        <v>572</v>
      </c>
      <c r="IA1513" s="759" t="s">
        <v>572</v>
      </c>
      <c r="IC1513" s="760" t="s">
        <v>572</v>
      </c>
      <c r="ID1513" s="760" t="s">
        <v>572</v>
      </c>
      <c r="IE1513" s="760" t="s">
        <v>572</v>
      </c>
      <c r="IF1513" s="761" t="s">
        <v>572</v>
      </c>
      <c r="IG1513" s="619" t="str">
        <f t="shared" si="52"/>
        <v>IN HOUSE (MANUAL)</v>
      </c>
      <c r="II1513" s="761" t="s">
        <v>572</v>
      </c>
      <c r="IK1513" s="761" t="str">
        <f>IFERROR(VLOOKUP($M1513,#REF!,13,0),"IN HOUSE (MANUAL)")</f>
        <v>IN HOUSE (MANUAL)</v>
      </c>
      <c r="IM1513" s="760" t="s">
        <v>572</v>
      </c>
      <c r="IN1513" s="760" t="s">
        <v>572</v>
      </c>
      <c r="IO1513" s="760" t="s">
        <v>572</v>
      </c>
      <c r="IQ1513" s="760" t="s">
        <v>572</v>
      </c>
      <c r="IR1513" s="760" t="s">
        <v>572</v>
      </c>
      <c r="IT1513" s="760" t="s">
        <v>572</v>
      </c>
      <c r="IV1513" s="760" t="s">
        <v>572</v>
      </c>
      <c r="IW1513" s="760" t="s">
        <v>572</v>
      </c>
      <c r="IY1513" s="760" t="s">
        <v>572</v>
      </c>
      <c r="IZ1513" s="760" t="s">
        <v>572</v>
      </c>
      <c r="JB1513" s="760" t="s">
        <v>572</v>
      </c>
      <c r="JC1513" s="760" t="s">
        <v>572</v>
      </c>
      <c r="JE1513" s="760" t="s">
        <v>572</v>
      </c>
      <c r="JF1513" s="760" t="s">
        <v>572</v>
      </c>
    </row>
    <row r="1514" spans="1:266" ht="17.25" customHeight="1" x14ac:dyDescent="0.35">
      <c r="A1514" s="618" t="s">
        <v>2889</v>
      </c>
      <c r="B1514" s="730">
        <v>80</v>
      </c>
      <c r="C1514" s="730" t="s">
        <v>2868</v>
      </c>
      <c r="D1514" s="730" t="s">
        <v>2868</v>
      </c>
      <c r="E1514" s="730">
        <v>26</v>
      </c>
      <c r="F1514" s="731" t="s">
        <v>574</v>
      </c>
      <c r="G1514" s="732">
        <v>1</v>
      </c>
      <c r="H1514" s="733">
        <v>46231</v>
      </c>
      <c r="I1514" s="730">
        <v>37</v>
      </c>
      <c r="J1514" s="730" t="s">
        <v>308</v>
      </c>
      <c r="K1514" s="730">
        <v>39</v>
      </c>
      <c r="L1514" s="730" t="s">
        <v>2890</v>
      </c>
      <c r="M1514" s="735" t="s">
        <v>2889</v>
      </c>
      <c r="N1514" s="735" t="s">
        <v>390</v>
      </c>
      <c r="O1514" s="735" t="s">
        <v>390</v>
      </c>
      <c r="P1514" s="734">
        <v>0</v>
      </c>
      <c r="Q1514" s="734">
        <v>0</v>
      </c>
      <c r="R1514" s="735">
        <v>608</v>
      </c>
      <c r="S1514" s="735" t="s">
        <v>1675</v>
      </c>
      <c r="T1514" s="735" t="s">
        <v>2884</v>
      </c>
      <c r="U1514" s="735">
        <v>608</v>
      </c>
      <c r="V1514" s="735" t="s">
        <v>1657</v>
      </c>
      <c r="W1514" s="735"/>
      <c r="X1514" s="768">
        <v>0</v>
      </c>
      <c r="Y1514" s="768"/>
      <c r="Z1514" s="768"/>
      <c r="AA1514" s="735" t="s">
        <v>309</v>
      </c>
      <c r="AB1514" s="735" t="s">
        <v>750</v>
      </c>
      <c r="AC1514" s="735" t="s">
        <v>608</v>
      </c>
      <c r="AD1514" s="735">
        <v>618</v>
      </c>
      <c r="AE1514" s="738">
        <v>618</v>
      </c>
      <c r="AF1514" s="763" t="s">
        <v>390</v>
      </c>
      <c r="AG1514" s="765"/>
      <c r="AH1514" s="765"/>
      <c r="AI1514" s="765" t="s">
        <v>308</v>
      </c>
      <c r="AJ1514" s="740">
        <v>16</v>
      </c>
      <c r="AK1514" s="766"/>
      <c r="AL1514" s="740"/>
      <c r="AM1514" s="767">
        <v>0</v>
      </c>
      <c r="AN1514" s="767"/>
      <c r="AO1514" s="767"/>
      <c r="AP1514" s="767"/>
      <c r="AQ1514" s="767"/>
      <c r="AR1514" s="767"/>
      <c r="AS1514" s="767" t="s">
        <v>397</v>
      </c>
      <c r="AT1514" s="767"/>
      <c r="AU1514" s="767"/>
      <c r="AV1514" s="767"/>
      <c r="AW1514" s="767"/>
      <c r="AX1514" s="767"/>
      <c r="AY1514" s="767"/>
      <c r="AZ1514" s="767"/>
      <c r="BA1514" s="767"/>
      <c r="BB1514" s="767">
        <v>0</v>
      </c>
      <c r="BC1514" s="767" t="s">
        <v>397</v>
      </c>
      <c r="BD1514" s="767">
        <v>0</v>
      </c>
      <c r="BE1514" s="767">
        <v>0</v>
      </c>
      <c r="BF1514" s="767" t="s">
        <v>397</v>
      </c>
      <c r="BG1514" s="767">
        <v>0</v>
      </c>
      <c r="BH1514" s="767">
        <v>0</v>
      </c>
      <c r="BI1514" s="767">
        <v>0</v>
      </c>
      <c r="BJ1514" s="767" t="s">
        <v>902</v>
      </c>
      <c r="BK1514" s="767">
        <v>0</v>
      </c>
      <c r="BL1514" s="767"/>
      <c r="BM1514" s="767"/>
      <c r="BN1514" s="767" t="s">
        <v>308</v>
      </c>
      <c r="BO1514" s="767" t="s">
        <v>308</v>
      </c>
      <c r="BP1514" s="767" t="s">
        <v>308</v>
      </c>
      <c r="BQ1514" s="767" t="s">
        <v>308</v>
      </c>
      <c r="BR1514" s="767"/>
      <c r="BS1514" s="767">
        <v>48</v>
      </c>
      <c r="BT1514" s="767"/>
      <c r="BU1514" s="767" t="s">
        <v>579</v>
      </c>
      <c r="BV1514" s="767"/>
      <c r="BW1514" s="767"/>
      <c r="BX1514" s="767"/>
      <c r="BY1514" s="767"/>
      <c r="BZ1514" s="767"/>
      <c r="CA1514" s="767"/>
      <c r="CB1514" s="767"/>
      <c r="CC1514" s="767"/>
      <c r="CD1514" s="767"/>
      <c r="CE1514" s="767"/>
      <c r="CF1514" s="767"/>
      <c r="CG1514" s="767"/>
      <c r="CH1514" s="767"/>
      <c r="CI1514" s="767"/>
      <c r="CJ1514" s="767"/>
      <c r="CK1514" s="768"/>
      <c r="CL1514" s="768" t="s">
        <v>397</v>
      </c>
      <c r="CM1514" s="768" t="s">
        <v>397</v>
      </c>
      <c r="CN1514" s="768" t="s">
        <v>397</v>
      </c>
      <c r="CO1514" s="768">
        <v>48</v>
      </c>
      <c r="CP1514" s="768">
        <v>48</v>
      </c>
      <c r="CQ1514" s="768">
        <v>126</v>
      </c>
      <c r="CR1514" s="735">
        <v>618</v>
      </c>
      <c r="CS1514" s="769"/>
      <c r="CT1514" s="745">
        <v>46293</v>
      </c>
      <c r="CU1514" s="746" t="s">
        <v>609</v>
      </c>
      <c r="CV1514" s="763"/>
      <c r="CW1514" s="943"/>
      <c r="CX1514" s="860">
        <v>46255</v>
      </c>
      <c r="CY1514" s="747">
        <v>0</v>
      </c>
      <c r="CZ1514" s="747" t="s">
        <v>308</v>
      </c>
      <c r="DA1514" s="748">
        <v>0</v>
      </c>
      <c r="DB1514" s="748">
        <v>0</v>
      </c>
      <c r="DC1514" s="748">
        <v>0</v>
      </c>
      <c r="DD1514" s="748" t="s">
        <v>397</v>
      </c>
      <c r="DE1514" s="748" t="s">
        <v>397</v>
      </c>
      <c r="DF1514" s="748" t="s">
        <v>390</v>
      </c>
      <c r="DG1514" s="748" t="s">
        <v>390</v>
      </c>
      <c r="DH1514" s="770">
        <v>0</v>
      </c>
      <c r="DI1514" s="763" t="s">
        <v>397</v>
      </c>
      <c r="DJ1514" s="763" t="s">
        <v>390</v>
      </c>
      <c r="DK1514" s="763" t="s">
        <v>390</v>
      </c>
      <c r="DL1514" s="763" t="s">
        <v>390</v>
      </c>
      <c r="DM1514" s="763" t="s">
        <v>390</v>
      </c>
      <c r="DN1514" s="763" t="s">
        <v>390</v>
      </c>
      <c r="DO1514" s="771" t="s">
        <v>308</v>
      </c>
      <c r="DP1514" s="763">
        <v>46290</v>
      </c>
      <c r="DQ1514" s="763">
        <v>46290</v>
      </c>
      <c r="DR1514" s="763">
        <v>46290</v>
      </c>
      <c r="DS1514" s="770">
        <v>46290</v>
      </c>
      <c r="DT1514" s="752">
        <v>46290</v>
      </c>
      <c r="DU1514" s="753">
        <v>-15</v>
      </c>
      <c r="DV1514" s="753" t="s">
        <v>308</v>
      </c>
      <c r="DW1514" s="754">
        <v>46274</v>
      </c>
      <c r="DX1514" s="755">
        <v>46275</v>
      </c>
      <c r="DY1514" s="754" t="e">
        <v>#VALUE!</v>
      </c>
      <c r="DZ1514" s="754" t="e">
        <v>#VALUE!</v>
      </c>
      <c r="EA1514" s="754"/>
      <c r="EB1514" s="754"/>
      <c r="HA1514" s="756">
        <v>618</v>
      </c>
      <c r="HB1514" s="756">
        <v>0</v>
      </c>
      <c r="HC1514" s="756">
        <v>618</v>
      </c>
      <c r="HD1514" s="756">
        <v>0</v>
      </c>
      <c r="HE1514" s="756" t="s">
        <v>397</v>
      </c>
      <c r="HF1514" s="756" t="s">
        <v>397</v>
      </c>
      <c r="HG1514" s="756" t="s">
        <v>397</v>
      </c>
      <c r="HH1514" s="756" t="s">
        <v>397</v>
      </c>
      <c r="HI1514" s="756" t="s">
        <v>397</v>
      </c>
      <c r="HJ1514" s="756" t="s">
        <v>397</v>
      </c>
      <c r="HK1514"/>
      <c r="HL1514"/>
      <c r="HM1514"/>
      <c r="HN1514" s="756" t="str">
        <f t="shared" si="51"/>
        <v>SDI</v>
      </c>
      <c r="HO1514"/>
      <c r="HP1514" s="757" t="s">
        <v>239</v>
      </c>
      <c r="HQ1514" s="757" t="s">
        <v>239</v>
      </c>
      <c r="HR1514" s="757" t="s">
        <v>239</v>
      </c>
      <c r="HS1514"/>
      <c r="HW1514" s="758"/>
      <c r="HX1514"/>
      <c r="HY1514" s="759" t="s">
        <v>572</v>
      </c>
      <c r="HZ1514" s="759" t="s">
        <v>572</v>
      </c>
      <c r="IA1514" s="759" t="s">
        <v>572</v>
      </c>
      <c r="IC1514" s="760" t="s">
        <v>572</v>
      </c>
      <c r="ID1514" s="760" t="s">
        <v>572</v>
      </c>
      <c r="IE1514" s="760" t="s">
        <v>572</v>
      </c>
      <c r="IF1514" s="761" t="s">
        <v>572</v>
      </c>
      <c r="IG1514" s="619" t="str">
        <f t="shared" si="52"/>
        <v>IN HOUSE (MANUAL)</v>
      </c>
      <c r="II1514" s="761" t="s">
        <v>572</v>
      </c>
      <c r="IK1514" s="761" t="str">
        <f>IFERROR(VLOOKUP($M1514,#REF!,13,0),"IN HOUSE (MANUAL)")</f>
        <v>IN HOUSE (MANUAL)</v>
      </c>
      <c r="IM1514" s="760" t="s">
        <v>572</v>
      </c>
      <c r="IN1514" s="760" t="s">
        <v>572</v>
      </c>
      <c r="IO1514" s="760" t="s">
        <v>572</v>
      </c>
      <c r="IQ1514" s="760" t="s">
        <v>572</v>
      </c>
      <c r="IR1514" s="760" t="s">
        <v>572</v>
      </c>
      <c r="IT1514" s="760" t="s">
        <v>572</v>
      </c>
      <c r="IV1514" s="760" t="s">
        <v>572</v>
      </c>
      <c r="IW1514" s="760" t="s">
        <v>572</v>
      </c>
      <c r="IY1514" s="760" t="s">
        <v>572</v>
      </c>
      <c r="IZ1514" s="760" t="s">
        <v>572</v>
      </c>
      <c r="JB1514" s="760" t="s">
        <v>572</v>
      </c>
      <c r="JC1514" s="760" t="s">
        <v>572</v>
      </c>
      <c r="JE1514" s="760" t="s">
        <v>572</v>
      </c>
      <c r="JF1514" s="760" t="s">
        <v>572</v>
      </c>
    </row>
    <row r="1515" spans="1:266" ht="17.25" customHeight="1" x14ac:dyDescent="0.35">
      <c r="A1515" s="618" t="s">
        <v>2891</v>
      </c>
      <c r="B1515" s="730">
        <v>81</v>
      </c>
      <c r="C1515" s="730" t="s">
        <v>2868</v>
      </c>
      <c r="D1515" s="730" t="s">
        <v>2868</v>
      </c>
      <c r="E1515" s="730">
        <v>26</v>
      </c>
      <c r="F1515" s="731" t="s">
        <v>574</v>
      </c>
      <c r="G1515" s="732">
        <v>1</v>
      </c>
      <c r="H1515" s="733">
        <v>46231</v>
      </c>
      <c r="I1515" s="730">
        <v>37</v>
      </c>
      <c r="J1515" s="730" t="s">
        <v>308</v>
      </c>
      <c r="K1515" s="730">
        <v>39</v>
      </c>
      <c r="L1515" s="730" t="s">
        <v>2892</v>
      </c>
      <c r="M1515" s="735" t="s">
        <v>2891</v>
      </c>
      <c r="N1515" s="735" t="s">
        <v>390</v>
      </c>
      <c r="O1515" s="735" t="s">
        <v>390</v>
      </c>
      <c r="P1515" s="734">
        <v>0</v>
      </c>
      <c r="Q1515" s="734">
        <v>0</v>
      </c>
      <c r="R1515" s="735">
        <v>608</v>
      </c>
      <c r="S1515" s="735" t="s">
        <v>1675</v>
      </c>
      <c r="T1515" s="735" t="s">
        <v>1692</v>
      </c>
      <c r="U1515" s="735">
        <v>608</v>
      </c>
      <c r="V1515" s="735" t="s">
        <v>1657</v>
      </c>
      <c r="W1515" s="735"/>
      <c r="X1515" s="768">
        <v>0</v>
      </c>
      <c r="Y1515" s="768">
        <v>0</v>
      </c>
      <c r="Z1515" s="768">
        <v>0</v>
      </c>
      <c r="AA1515" s="735" t="s">
        <v>309</v>
      </c>
      <c r="AB1515" s="735" t="s">
        <v>750</v>
      </c>
      <c r="AC1515" s="735" t="s">
        <v>885</v>
      </c>
      <c r="AD1515" s="735">
        <v>240</v>
      </c>
      <c r="AE1515" s="738">
        <v>240</v>
      </c>
      <c r="AF1515" s="763" t="s">
        <v>390</v>
      </c>
      <c r="AG1515" s="765"/>
      <c r="AH1515" s="765"/>
      <c r="AI1515" s="765" t="s">
        <v>308</v>
      </c>
      <c r="AJ1515" s="740">
        <v>17</v>
      </c>
      <c r="AK1515" s="766"/>
      <c r="AL1515" s="740"/>
      <c r="AM1515" s="767">
        <v>0</v>
      </c>
      <c r="AN1515" s="767"/>
      <c r="AO1515" s="767"/>
      <c r="AP1515" s="767"/>
      <c r="AQ1515" s="767"/>
      <c r="AR1515" s="767"/>
      <c r="AS1515" s="767" t="s">
        <v>397</v>
      </c>
      <c r="AT1515" s="767"/>
      <c r="AU1515" s="767"/>
      <c r="AV1515" s="767"/>
      <c r="AW1515" s="767"/>
      <c r="AX1515" s="767"/>
      <c r="AY1515" s="767"/>
      <c r="AZ1515" s="767"/>
      <c r="BA1515" s="767"/>
      <c r="BB1515" s="767">
        <v>0</v>
      </c>
      <c r="BC1515" s="767" t="s">
        <v>397</v>
      </c>
      <c r="BD1515" s="767">
        <v>0</v>
      </c>
      <c r="BE1515" s="767">
        <v>0</v>
      </c>
      <c r="BF1515" s="767" t="s">
        <v>397</v>
      </c>
      <c r="BG1515" s="767">
        <v>0</v>
      </c>
      <c r="BH1515" s="767">
        <v>0</v>
      </c>
      <c r="BI1515" s="767">
        <v>0</v>
      </c>
      <c r="BJ1515" s="767" t="s">
        <v>902</v>
      </c>
      <c r="BK1515" s="767">
        <v>0</v>
      </c>
      <c r="BL1515" s="767"/>
      <c r="BM1515" s="767"/>
      <c r="BN1515" s="767" t="s">
        <v>308</v>
      </c>
      <c r="BO1515" s="767" t="s">
        <v>308</v>
      </c>
      <c r="BP1515" s="767" t="s">
        <v>308</v>
      </c>
      <c r="BQ1515" s="767" t="s">
        <v>308</v>
      </c>
      <c r="BR1515" s="767"/>
      <c r="BS1515" s="767">
        <v>0</v>
      </c>
      <c r="BT1515" s="767" t="s">
        <v>1672</v>
      </c>
      <c r="BU1515" s="767" t="s">
        <v>579</v>
      </c>
      <c r="BV1515" s="767"/>
      <c r="BW1515" s="767"/>
      <c r="BX1515" s="767"/>
      <c r="BY1515" s="767"/>
      <c r="BZ1515" s="767"/>
      <c r="CA1515" s="767"/>
      <c r="CB1515" s="767"/>
      <c r="CC1515" s="767"/>
      <c r="CD1515" s="767"/>
      <c r="CE1515" s="767"/>
      <c r="CF1515" s="767"/>
      <c r="CG1515" s="767"/>
      <c r="CH1515" s="767"/>
      <c r="CI1515" s="767"/>
      <c r="CJ1515" s="767"/>
      <c r="CK1515" s="768"/>
      <c r="CL1515" s="768" t="s">
        <v>397</v>
      </c>
      <c r="CM1515" s="768" t="s">
        <v>397</v>
      </c>
      <c r="CN1515" s="768" t="s">
        <v>397</v>
      </c>
      <c r="CO1515" s="768">
        <v>0</v>
      </c>
      <c r="CP1515" s="768">
        <v>0</v>
      </c>
      <c r="CQ1515" s="768">
        <v>42</v>
      </c>
      <c r="CR1515" s="735">
        <v>240</v>
      </c>
      <c r="CS1515" s="769"/>
      <c r="CT1515" s="745">
        <v>46290</v>
      </c>
      <c r="CU1515" s="746" t="s">
        <v>886</v>
      </c>
      <c r="CV1515" s="763"/>
      <c r="CW1515" s="943"/>
      <c r="CX1515" s="860">
        <v>46255</v>
      </c>
      <c r="CY1515" s="747">
        <v>0</v>
      </c>
      <c r="CZ1515" s="747" t="s">
        <v>308</v>
      </c>
      <c r="DA1515" s="748">
        <v>0</v>
      </c>
      <c r="DB1515" s="748">
        <v>0</v>
      </c>
      <c r="DC1515" s="748">
        <v>0</v>
      </c>
      <c r="DD1515" s="748" t="s">
        <v>397</v>
      </c>
      <c r="DE1515" s="748" t="s">
        <v>397</v>
      </c>
      <c r="DF1515" s="748" t="s">
        <v>390</v>
      </c>
      <c r="DG1515" s="748" t="s">
        <v>390</v>
      </c>
      <c r="DH1515" s="770">
        <v>0</v>
      </c>
      <c r="DI1515" s="763" t="s">
        <v>397</v>
      </c>
      <c r="DJ1515" s="763" t="s">
        <v>390</v>
      </c>
      <c r="DK1515" s="763" t="s">
        <v>390</v>
      </c>
      <c r="DL1515" s="763" t="s">
        <v>390</v>
      </c>
      <c r="DM1515" s="763" t="s">
        <v>390</v>
      </c>
      <c r="DN1515" s="763" t="s">
        <v>390</v>
      </c>
      <c r="DO1515" s="771" t="s">
        <v>308</v>
      </c>
      <c r="DP1515" s="763">
        <v>46290</v>
      </c>
      <c r="DQ1515" s="763">
        <v>46290</v>
      </c>
      <c r="DR1515" s="763">
        <v>46290</v>
      </c>
      <c r="DS1515" s="770">
        <v>46290</v>
      </c>
      <c r="DT1515" s="752">
        <v>46290</v>
      </c>
      <c r="DU1515" s="753">
        <v>-15</v>
      </c>
      <c r="DV1515" s="753" t="s">
        <v>308</v>
      </c>
      <c r="DW1515" s="754">
        <v>46275</v>
      </c>
      <c r="DX1515" s="755">
        <v>46275</v>
      </c>
      <c r="DY1515" s="754" t="e">
        <v>#VALUE!</v>
      </c>
      <c r="DZ1515" s="754" t="e">
        <v>#VALUE!</v>
      </c>
      <c r="EA1515" s="754"/>
      <c r="EB1515" s="754"/>
      <c r="HA1515" s="756">
        <v>240</v>
      </c>
      <c r="HB1515" s="756">
        <v>0</v>
      </c>
      <c r="HC1515" s="756">
        <v>240</v>
      </c>
      <c r="HD1515" s="756">
        <v>0</v>
      </c>
      <c r="HE1515" s="756" t="s">
        <v>397</v>
      </c>
      <c r="HF1515" s="756" t="s">
        <v>397</v>
      </c>
      <c r="HG1515" s="756" t="s">
        <v>397</v>
      </c>
      <c r="HH1515" s="756" t="s">
        <v>397</v>
      </c>
      <c r="HI1515" s="756" t="s">
        <v>397</v>
      </c>
      <c r="HJ1515" s="756" t="s">
        <v>397</v>
      </c>
      <c r="HK1515"/>
      <c r="HL1515"/>
      <c r="HM1515"/>
      <c r="HN1515" s="756" t="str">
        <f t="shared" si="51"/>
        <v>SDI</v>
      </c>
      <c r="HO1515"/>
      <c r="HP1515" s="757" t="s">
        <v>239</v>
      </c>
      <c r="HQ1515" s="757" t="s">
        <v>239</v>
      </c>
      <c r="HR1515" s="757" t="s">
        <v>239</v>
      </c>
      <c r="HS1515"/>
      <c r="HW1515" s="758"/>
      <c r="HX1515"/>
      <c r="HY1515" s="759" t="s">
        <v>572</v>
      </c>
      <c r="HZ1515" s="759" t="s">
        <v>572</v>
      </c>
      <c r="IA1515" s="759" t="s">
        <v>572</v>
      </c>
      <c r="IC1515" s="760" t="s">
        <v>572</v>
      </c>
      <c r="ID1515" s="760" t="s">
        <v>572</v>
      </c>
      <c r="IE1515" s="760" t="s">
        <v>572</v>
      </c>
      <c r="IF1515" s="761" t="s">
        <v>572</v>
      </c>
      <c r="IG1515" s="619" t="str">
        <f t="shared" si="52"/>
        <v>IN HOUSE (MANUAL)</v>
      </c>
      <c r="II1515" s="761" t="s">
        <v>572</v>
      </c>
      <c r="IK1515" s="761" t="str">
        <f>IFERROR(VLOOKUP($M1515,#REF!,13,0),"IN HOUSE (MANUAL)")</f>
        <v>IN HOUSE (MANUAL)</v>
      </c>
      <c r="IM1515" s="760" t="s">
        <v>572</v>
      </c>
      <c r="IN1515" s="760" t="s">
        <v>572</v>
      </c>
      <c r="IO1515" s="760" t="s">
        <v>572</v>
      </c>
      <c r="IQ1515" s="760" t="s">
        <v>239</v>
      </c>
      <c r="IR1515" s="760" t="s">
        <v>239</v>
      </c>
      <c r="IT1515" s="760" t="s">
        <v>572</v>
      </c>
      <c r="IV1515" s="760" t="s">
        <v>572</v>
      </c>
      <c r="IW1515" s="760" t="s">
        <v>572</v>
      </c>
      <c r="IY1515" s="760" t="s">
        <v>572</v>
      </c>
      <c r="IZ1515" s="760" t="s">
        <v>572</v>
      </c>
      <c r="JB1515" s="760" t="s">
        <v>572</v>
      </c>
      <c r="JC1515" s="760" t="s">
        <v>572</v>
      </c>
      <c r="JE1515" s="760" t="s">
        <v>572</v>
      </c>
      <c r="JF1515" s="760">
        <v>0</v>
      </c>
    </row>
    <row r="1516" spans="1:266" ht="17.25" customHeight="1" x14ac:dyDescent="0.35">
      <c r="A1516" s="618" t="s">
        <v>2893</v>
      </c>
      <c r="B1516" s="730">
        <v>82</v>
      </c>
      <c r="C1516" s="730" t="s">
        <v>2868</v>
      </c>
      <c r="D1516" s="730" t="s">
        <v>2868</v>
      </c>
      <c r="E1516" s="730">
        <v>26</v>
      </c>
      <c r="F1516" s="731" t="s">
        <v>574</v>
      </c>
      <c r="G1516" s="732">
        <v>1</v>
      </c>
      <c r="H1516" s="733">
        <v>46231</v>
      </c>
      <c r="I1516" s="730">
        <v>37</v>
      </c>
      <c r="J1516" s="730" t="s">
        <v>308</v>
      </c>
      <c r="K1516" s="730">
        <v>39</v>
      </c>
      <c r="L1516" s="730" t="s">
        <v>2894</v>
      </c>
      <c r="M1516" s="735" t="s">
        <v>2893</v>
      </c>
      <c r="N1516" s="735" t="s">
        <v>390</v>
      </c>
      <c r="O1516" s="735" t="s">
        <v>390</v>
      </c>
      <c r="P1516" s="734">
        <v>0</v>
      </c>
      <c r="Q1516" s="734">
        <v>0</v>
      </c>
      <c r="R1516" s="735">
        <v>608</v>
      </c>
      <c r="S1516" s="735" t="s">
        <v>1675</v>
      </c>
      <c r="T1516" s="735" t="s">
        <v>1692</v>
      </c>
      <c r="U1516" s="735">
        <v>608</v>
      </c>
      <c r="V1516" s="735" t="s">
        <v>1657</v>
      </c>
      <c r="W1516" s="735"/>
      <c r="X1516" s="768">
        <v>0</v>
      </c>
      <c r="Y1516" s="768">
        <v>0</v>
      </c>
      <c r="Z1516" s="768">
        <v>0</v>
      </c>
      <c r="AA1516" s="735" t="s">
        <v>309</v>
      </c>
      <c r="AB1516" s="735" t="s">
        <v>750</v>
      </c>
      <c r="AC1516" s="735" t="s">
        <v>584</v>
      </c>
      <c r="AD1516" s="735">
        <v>252</v>
      </c>
      <c r="AE1516" s="738">
        <v>252</v>
      </c>
      <c r="AF1516" s="763" t="s">
        <v>390</v>
      </c>
      <c r="AG1516" s="765"/>
      <c r="AH1516" s="765"/>
      <c r="AI1516" s="765" t="s">
        <v>308</v>
      </c>
      <c r="AJ1516" s="740">
        <v>18</v>
      </c>
      <c r="AK1516" s="766"/>
      <c r="AL1516" s="740"/>
      <c r="AM1516" s="767">
        <v>0</v>
      </c>
      <c r="AN1516" s="767"/>
      <c r="AO1516" s="767"/>
      <c r="AP1516" s="767"/>
      <c r="AQ1516" s="767"/>
      <c r="AR1516" s="767"/>
      <c r="AS1516" s="767" t="s">
        <v>397</v>
      </c>
      <c r="AT1516" s="767"/>
      <c r="AU1516" s="767"/>
      <c r="AV1516" s="767"/>
      <c r="AW1516" s="767"/>
      <c r="AX1516" s="767"/>
      <c r="AY1516" s="767"/>
      <c r="AZ1516" s="767"/>
      <c r="BA1516" s="767"/>
      <c r="BB1516" s="767">
        <v>0</v>
      </c>
      <c r="BC1516" s="767" t="s">
        <v>397</v>
      </c>
      <c r="BD1516" s="767">
        <v>0</v>
      </c>
      <c r="BE1516" s="767">
        <v>0</v>
      </c>
      <c r="BF1516" s="767" t="s">
        <v>397</v>
      </c>
      <c r="BG1516" s="767">
        <v>0</v>
      </c>
      <c r="BH1516" s="767">
        <v>0</v>
      </c>
      <c r="BI1516" s="767">
        <v>0</v>
      </c>
      <c r="BJ1516" s="767" t="s">
        <v>902</v>
      </c>
      <c r="BK1516" s="767">
        <v>0</v>
      </c>
      <c r="BL1516" s="767"/>
      <c r="BM1516" s="767"/>
      <c r="BN1516" s="767" t="s">
        <v>308</v>
      </c>
      <c r="BO1516" s="767" t="s">
        <v>308</v>
      </c>
      <c r="BP1516" s="767" t="s">
        <v>308</v>
      </c>
      <c r="BQ1516" s="767" t="s">
        <v>308</v>
      </c>
      <c r="BR1516" s="767"/>
      <c r="BS1516" s="767">
        <v>0</v>
      </c>
      <c r="BT1516" s="767" t="s">
        <v>1672</v>
      </c>
      <c r="BU1516" s="767" t="s">
        <v>579</v>
      </c>
      <c r="BV1516" s="767"/>
      <c r="BW1516" s="767"/>
      <c r="BX1516" s="767"/>
      <c r="BY1516" s="767"/>
      <c r="BZ1516" s="767"/>
      <c r="CA1516" s="767"/>
      <c r="CB1516" s="767"/>
      <c r="CC1516" s="767"/>
      <c r="CD1516" s="767"/>
      <c r="CE1516" s="767"/>
      <c r="CF1516" s="767"/>
      <c r="CG1516" s="767"/>
      <c r="CH1516" s="767"/>
      <c r="CI1516" s="767"/>
      <c r="CJ1516" s="767"/>
      <c r="CK1516" s="768"/>
      <c r="CL1516" s="768" t="s">
        <v>397</v>
      </c>
      <c r="CM1516" s="768" t="s">
        <v>397</v>
      </c>
      <c r="CN1516" s="768" t="s">
        <v>397</v>
      </c>
      <c r="CO1516" s="768">
        <v>0</v>
      </c>
      <c r="CP1516" s="768">
        <v>0</v>
      </c>
      <c r="CQ1516" s="768">
        <v>60</v>
      </c>
      <c r="CR1516" s="735">
        <v>252</v>
      </c>
      <c r="CS1516" s="769"/>
      <c r="CT1516" s="745">
        <v>46296</v>
      </c>
      <c r="CU1516" s="746" t="s">
        <v>1693</v>
      </c>
      <c r="CV1516" s="763"/>
      <c r="CW1516" s="943"/>
      <c r="CX1516" s="860">
        <v>46255</v>
      </c>
      <c r="CY1516" s="747">
        <v>0</v>
      </c>
      <c r="CZ1516" s="747" t="s">
        <v>308</v>
      </c>
      <c r="DA1516" s="748">
        <v>0</v>
      </c>
      <c r="DB1516" s="748">
        <v>0</v>
      </c>
      <c r="DC1516" s="748">
        <v>0</v>
      </c>
      <c r="DD1516" s="748" t="s">
        <v>397</v>
      </c>
      <c r="DE1516" s="748" t="s">
        <v>397</v>
      </c>
      <c r="DF1516" s="748" t="s">
        <v>390</v>
      </c>
      <c r="DG1516" s="748" t="s">
        <v>390</v>
      </c>
      <c r="DH1516" s="770">
        <v>0</v>
      </c>
      <c r="DI1516" s="763" t="s">
        <v>397</v>
      </c>
      <c r="DJ1516" s="763" t="s">
        <v>390</v>
      </c>
      <c r="DK1516" s="763" t="s">
        <v>390</v>
      </c>
      <c r="DL1516" s="763" t="s">
        <v>390</v>
      </c>
      <c r="DM1516" s="763" t="s">
        <v>390</v>
      </c>
      <c r="DN1516" s="763" t="s">
        <v>390</v>
      </c>
      <c r="DO1516" s="771" t="s">
        <v>308</v>
      </c>
      <c r="DP1516" s="763">
        <v>46290</v>
      </c>
      <c r="DQ1516" s="763">
        <v>46290</v>
      </c>
      <c r="DR1516" s="763">
        <v>46290</v>
      </c>
      <c r="DS1516" s="770">
        <v>46290</v>
      </c>
      <c r="DT1516" s="752">
        <v>46290</v>
      </c>
      <c r="DU1516" s="753">
        <v>-14</v>
      </c>
      <c r="DV1516" s="753" t="s">
        <v>308</v>
      </c>
      <c r="DW1516" s="754">
        <v>46275</v>
      </c>
      <c r="DX1516" s="755">
        <v>46276</v>
      </c>
      <c r="DY1516" s="754" t="e">
        <v>#VALUE!</v>
      </c>
      <c r="DZ1516" s="754" t="e">
        <v>#VALUE!</v>
      </c>
      <c r="EA1516" s="754"/>
      <c r="EB1516" s="754"/>
      <c r="HA1516" s="756">
        <v>252</v>
      </c>
      <c r="HB1516" s="756">
        <v>0</v>
      </c>
      <c r="HC1516" s="756">
        <v>252</v>
      </c>
      <c r="HD1516" s="756">
        <v>0</v>
      </c>
      <c r="HE1516" s="756" t="s">
        <v>397</v>
      </c>
      <c r="HF1516" s="756" t="s">
        <v>397</v>
      </c>
      <c r="HG1516" s="756" t="s">
        <v>397</v>
      </c>
      <c r="HH1516" s="756" t="s">
        <v>397</v>
      </c>
      <c r="HI1516" s="756" t="s">
        <v>397</v>
      </c>
      <c r="HJ1516" s="756" t="s">
        <v>397</v>
      </c>
      <c r="HK1516"/>
      <c r="HL1516"/>
      <c r="HM1516"/>
      <c r="HN1516" s="756" t="str">
        <f t="shared" si="51"/>
        <v>SDI</v>
      </c>
      <c r="HO1516"/>
      <c r="HP1516" s="757" t="s">
        <v>239</v>
      </c>
      <c r="HQ1516" s="757" t="s">
        <v>239</v>
      </c>
      <c r="HR1516" s="757" t="s">
        <v>239</v>
      </c>
      <c r="HS1516"/>
      <c r="HW1516" s="758"/>
      <c r="HX1516"/>
      <c r="HY1516" s="759" t="s">
        <v>572</v>
      </c>
      <c r="HZ1516" s="759" t="s">
        <v>572</v>
      </c>
      <c r="IA1516" s="759" t="s">
        <v>572</v>
      </c>
      <c r="IC1516" s="760" t="s">
        <v>572</v>
      </c>
      <c r="ID1516" s="760" t="s">
        <v>572</v>
      </c>
      <c r="IE1516" s="760" t="s">
        <v>572</v>
      </c>
      <c r="IF1516" s="761" t="s">
        <v>572</v>
      </c>
      <c r="IG1516" s="619" t="str">
        <f t="shared" si="52"/>
        <v>IN HOUSE (MANUAL)</v>
      </c>
      <c r="II1516" s="761" t="s">
        <v>572</v>
      </c>
      <c r="IK1516" s="761" t="str">
        <f>IFERROR(VLOOKUP($M1516,#REF!,13,0),"IN HOUSE (MANUAL)")</f>
        <v>IN HOUSE (MANUAL)</v>
      </c>
      <c r="IM1516" s="760" t="s">
        <v>572</v>
      </c>
      <c r="IN1516" s="760" t="s">
        <v>572</v>
      </c>
      <c r="IO1516" s="760" t="s">
        <v>572</v>
      </c>
      <c r="IQ1516" s="760" t="s">
        <v>239</v>
      </c>
      <c r="IR1516" s="760" t="s">
        <v>239</v>
      </c>
      <c r="IT1516" s="760" t="s">
        <v>572</v>
      </c>
      <c r="IV1516" s="760" t="s">
        <v>572</v>
      </c>
      <c r="IW1516" s="760" t="s">
        <v>572</v>
      </c>
      <c r="IY1516" s="760" t="s">
        <v>572</v>
      </c>
      <c r="IZ1516" s="760" t="s">
        <v>572</v>
      </c>
      <c r="JB1516" s="760" t="s">
        <v>572</v>
      </c>
      <c r="JC1516" s="760" t="s">
        <v>572</v>
      </c>
      <c r="JE1516" s="760" t="s">
        <v>572</v>
      </c>
      <c r="JF1516" s="760">
        <v>0</v>
      </c>
    </row>
    <row r="1517" spans="1:266" ht="17.25" customHeight="1" x14ac:dyDescent="0.35">
      <c r="A1517" s="618" t="s">
        <v>2895</v>
      </c>
      <c r="B1517" s="730">
        <v>83</v>
      </c>
      <c r="C1517" s="730" t="s">
        <v>2868</v>
      </c>
      <c r="D1517" s="730" t="s">
        <v>2868</v>
      </c>
      <c r="E1517" s="730">
        <v>26</v>
      </c>
      <c r="F1517" s="731" t="s">
        <v>574</v>
      </c>
      <c r="G1517" s="732">
        <v>1</v>
      </c>
      <c r="H1517" s="733">
        <v>46231</v>
      </c>
      <c r="I1517" s="730">
        <v>37</v>
      </c>
      <c r="J1517" s="730" t="s">
        <v>308</v>
      </c>
      <c r="K1517" s="730">
        <v>39</v>
      </c>
      <c r="L1517" s="730" t="s">
        <v>2896</v>
      </c>
      <c r="M1517" s="735" t="s">
        <v>2895</v>
      </c>
      <c r="N1517" s="735" t="s">
        <v>390</v>
      </c>
      <c r="O1517" s="735" t="s">
        <v>390</v>
      </c>
      <c r="P1517" s="734">
        <v>0</v>
      </c>
      <c r="Q1517" s="734">
        <v>0</v>
      </c>
      <c r="R1517" s="735">
        <v>608</v>
      </c>
      <c r="S1517" s="735" t="s">
        <v>1675</v>
      </c>
      <c r="T1517" s="735" t="s">
        <v>1692</v>
      </c>
      <c r="U1517" s="735">
        <v>608</v>
      </c>
      <c r="V1517" s="735" t="s">
        <v>1657</v>
      </c>
      <c r="W1517" s="735"/>
      <c r="X1517" s="768">
        <v>0</v>
      </c>
      <c r="Y1517" s="768">
        <v>0</v>
      </c>
      <c r="Z1517" s="768">
        <v>0</v>
      </c>
      <c r="AA1517" s="735" t="s">
        <v>309</v>
      </c>
      <c r="AB1517" s="735" t="s">
        <v>750</v>
      </c>
      <c r="AC1517" s="735" t="s">
        <v>822</v>
      </c>
      <c r="AD1517" s="735">
        <v>90</v>
      </c>
      <c r="AE1517" s="738">
        <v>90</v>
      </c>
      <c r="AF1517" s="763" t="s">
        <v>390</v>
      </c>
      <c r="AG1517" s="765"/>
      <c r="AH1517" s="765"/>
      <c r="AI1517" s="765" t="s">
        <v>308</v>
      </c>
      <c r="AJ1517" s="740">
        <v>19</v>
      </c>
      <c r="AK1517" s="766"/>
      <c r="AL1517" s="740"/>
      <c r="AM1517" s="767">
        <v>0</v>
      </c>
      <c r="AN1517" s="767"/>
      <c r="AO1517" s="767"/>
      <c r="AP1517" s="767"/>
      <c r="AQ1517" s="767"/>
      <c r="AR1517" s="767"/>
      <c r="AS1517" s="767" t="s">
        <v>397</v>
      </c>
      <c r="AT1517" s="767"/>
      <c r="AU1517" s="767"/>
      <c r="AV1517" s="767"/>
      <c r="AW1517" s="767"/>
      <c r="AX1517" s="767"/>
      <c r="AY1517" s="767"/>
      <c r="AZ1517" s="767"/>
      <c r="BA1517" s="767"/>
      <c r="BB1517" s="767">
        <v>0</v>
      </c>
      <c r="BC1517" s="767" t="s">
        <v>397</v>
      </c>
      <c r="BD1517" s="767">
        <v>0</v>
      </c>
      <c r="BE1517" s="767">
        <v>0</v>
      </c>
      <c r="BF1517" s="767" t="s">
        <v>397</v>
      </c>
      <c r="BG1517" s="767">
        <v>0</v>
      </c>
      <c r="BH1517" s="767">
        <v>0</v>
      </c>
      <c r="BI1517" s="767">
        <v>0</v>
      </c>
      <c r="BJ1517" s="767" t="s">
        <v>902</v>
      </c>
      <c r="BK1517" s="767">
        <v>0</v>
      </c>
      <c r="BL1517" s="767"/>
      <c r="BM1517" s="767"/>
      <c r="BN1517" s="767" t="s">
        <v>308</v>
      </c>
      <c r="BO1517" s="767" t="s">
        <v>308</v>
      </c>
      <c r="BP1517" s="767" t="s">
        <v>308</v>
      </c>
      <c r="BQ1517" s="767" t="s">
        <v>308</v>
      </c>
      <c r="BR1517" s="767"/>
      <c r="BS1517" s="767">
        <v>0</v>
      </c>
      <c r="BT1517" s="767" t="s">
        <v>1672</v>
      </c>
      <c r="BU1517" s="767" t="s">
        <v>579</v>
      </c>
      <c r="BV1517" s="767"/>
      <c r="BW1517" s="767"/>
      <c r="BX1517" s="767"/>
      <c r="BY1517" s="767"/>
      <c r="BZ1517" s="767"/>
      <c r="CA1517" s="767"/>
      <c r="CB1517" s="767"/>
      <c r="CC1517" s="767"/>
      <c r="CD1517" s="767"/>
      <c r="CE1517" s="767"/>
      <c r="CF1517" s="767"/>
      <c r="CG1517" s="767"/>
      <c r="CH1517" s="767"/>
      <c r="CI1517" s="767"/>
      <c r="CJ1517" s="767"/>
      <c r="CK1517" s="768"/>
      <c r="CL1517" s="768" t="s">
        <v>397</v>
      </c>
      <c r="CM1517" s="768" t="s">
        <v>397</v>
      </c>
      <c r="CN1517" s="768" t="s">
        <v>397</v>
      </c>
      <c r="CO1517" s="768">
        <v>0</v>
      </c>
      <c r="CP1517" s="768">
        <v>0</v>
      </c>
      <c r="CQ1517" s="768">
        <v>54</v>
      </c>
      <c r="CR1517" s="735">
        <v>90</v>
      </c>
      <c r="CS1517" s="769"/>
      <c r="CT1517" s="745" t="s">
        <v>308</v>
      </c>
      <c r="CU1517" s="746" t="s">
        <v>308</v>
      </c>
      <c r="CV1517" s="763"/>
      <c r="CW1517" s="943"/>
      <c r="CX1517" s="860">
        <v>46255</v>
      </c>
      <c r="CY1517" s="747">
        <v>0</v>
      </c>
      <c r="CZ1517" s="747" t="s">
        <v>308</v>
      </c>
      <c r="DA1517" s="748">
        <v>0</v>
      </c>
      <c r="DB1517" s="748">
        <v>0</v>
      </c>
      <c r="DC1517" s="748">
        <v>0</v>
      </c>
      <c r="DD1517" s="748" t="s">
        <v>397</v>
      </c>
      <c r="DE1517" s="748" t="s">
        <v>397</v>
      </c>
      <c r="DF1517" s="748" t="s">
        <v>390</v>
      </c>
      <c r="DG1517" s="748" t="s">
        <v>390</v>
      </c>
      <c r="DH1517" s="770">
        <v>0</v>
      </c>
      <c r="DI1517" s="763" t="s">
        <v>397</v>
      </c>
      <c r="DJ1517" s="763" t="s">
        <v>390</v>
      </c>
      <c r="DK1517" s="763" t="s">
        <v>390</v>
      </c>
      <c r="DL1517" s="763" t="s">
        <v>390</v>
      </c>
      <c r="DM1517" s="763" t="s">
        <v>390</v>
      </c>
      <c r="DN1517" s="763" t="s">
        <v>390</v>
      </c>
      <c r="DO1517" s="771" t="s">
        <v>308</v>
      </c>
      <c r="DP1517" s="763">
        <v>46290</v>
      </c>
      <c r="DQ1517" s="763">
        <v>46290</v>
      </c>
      <c r="DR1517" s="763">
        <v>46290</v>
      </c>
      <c r="DS1517" s="770">
        <v>46290</v>
      </c>
      <c r="DT1517" s="752">
        <v>46290</v>
      </c>
      <c r="DU1517" s="753">
        <v>-14</v>
      </c>
      <c r="DV1517" s="753" t="s">
        <v>308</v>
      </c>
      <c r="DW1517" s="754">
        <v>46276</v>
      </c>
      <c r="DX1517" s="755">
        <v>46276</v>
      </c>
      <c r="DY1517" s="754" t="e">
        <v>#VALUE!</v>
      </c>
      <c r="DZ1517" s="754" t="e">
        <v>#VALUE!</v>
      </c>
      <c r="EA1517" s="754"/>
      <c r="EB1517" s="754"/>
      <c r="HA1517" s="756">
        <v>90</v>
      </c>
      <c r="HB1517" s="756">
        <v>0</v>
      </c>
      <c r="HC1517" s="756">
        <v>90</v>
      </c>
      <c r="HD1517" s="756">
        <v>0</v>
      </c>
      <c r="HE1517" s="756" t="s">
        <v>397</v>
      </c>
      <c r="HF1517" s="756" t="s">
        <v>397</v>
      </c>
      <c r="HG1517" s="756" t="s">
        <v>397</v>
      </c>
      <c r="HH1517" s="756" t="s">
        <v>397</v>
      </c>
      <c r="HI1517" s="756" t="s">
        <v>397</v>
      </c>
      <c r="HJ1517" s="756" t="s">
        <v>397</v>
      </c>
      <c r="HK1517"/>
      <c r="HL1517"/>
      <c r="HM1517"/>
      <c r="HN1517" s="756" t="str">
        <f t="shared" si="51"/>
        <v>SDI</v>
      </c>
      <c r="HO1517"/>
      <c r="HP1517" s="757" t="s">
        <v>239</v>
      </c>
      <c r="HQ1517" s="757" t="s">
        <v>239</v>
      </c>
      <c r="HR1517" s="757" t="s">
        <v>239</v>
      </c>
      <c r="HS1517"/>
      <c r="HW1517" s="758"/>
      <c r="HX1517"/>
      <c r="HY1517" s="759" t="s">
        <v>572</v>
      </c>
      <c r="HZ1517" s="759" t="s">
        <v>572</v>
      </c>
      <c r="IA1517" s="759" t="s">
        <v>572</v>
      </c>
      <c r="IC1517" s="760" t="s">
        <v>572</v>
      </c>
      <c r="ID1517" s="760" t="s">
        <v>572</v>
      </c>
      <c r="IE1517" s="760" t="s">
        <v>572</v>
      </c>
      <c r="IF1517" s="761" t="s">
        <v>572</v>
      </c>
      <c r="IG1517" s="619" t="str">
        <f t="shared" si="52"/>
        <v>IN HOUSE (MANUAL)</v>
      </c>
      <c r="II1517" s="761" t="s">
        <v>572</v>
      </c>
      <c r="IK1517" s="761" t="str">
        <f>IFERROR(VLOOKUP($M1517,#REF!,13,0),"IN HOUSE (MANUAL)")</f>
        <v>IN HOUSE (MANUAL)</v>
      </c>
      <c r="IM1517" s="760" t="s">
        <v>572</v>
      </c>
      <c r="IN1517" s="760" t="s">
        <v>572</v>
      </c>
      <c r="IO1517" s="760" t="s">
        <v>572</v>
      </c>
      <c r="IQ1517" s="760" t="s">
        <v>239</v>
      </c>
      <c r="IR1517" s="760" t="s">
        <v>239</v>
      </c>
      <c r="IT1517" s="760" t="s">
        <v>572</v>
      </c>
      <c r="IV1517" s="760" t="s">
        <v>572</v>
      </c>
      <c r="IW1517" s="760" t="s">
        <v>572</v>
      </c>
      <c r="IY1517" s="760" t="s">
        <v>572</v>
      </c>
      <c r="IZ1517" s="760" t="s">
        <v>572</v>
      </c>
      <c r="JB1517" s="760" t="s">
        <v>572</v>
      </c>
      <c r="JC1517" s="760" t="s">
        <v>572</v>
      </c>
      <c r="JE1517" s="760" t="s">
        <v>572</v>
      </c>
      <c r="JF1517" s="760">
        <v>0</v>
      </c>
    </row>
    <row r="1518" spans="1:266" ht="17.25" customHeight="1" x14ac:dyDescent="0.35">
      <c r="A1518" s="618" t="s">
        <v>2897</v>
      </c>
      <c r="B1518" s="730">
        <v>84</v>
      </c>
      <c r="C1518" s="730" t="s">
        <v>2868</v>
      </c>
      <c r="D1518" s="730" t="s">
        <v>2868</v>
      </c>
      <c r="E1518" s="730">
        <v>26</v>
      </c>
      <c r="F1518" s="731" t="s">
        <v>574</v>
      </c>
      <c r="G1518" s="732">
        <v>1</v>
      </c>
      <c r="H1518" s="733">
        <v>46231</v>
      </c>
      <c r="I1518" s="730">
        <v>37</v>
      </c>
      <c r="J1518" s="730" t="s">
        <v>308</v>
      </c>
      <c r="K1518" s="730">
        <v>39</v>
      </c>
      <c r="L1518" s="730" t="s">
        <v>2898</v>
      </c>
      <c r="M1518" s="735" t="s">
        <v>2897</v>
      </c>
      <c r="N1518" s="735" t="s">
        <v>390</v>
      </c>
      <c r="O1518" s="735" t="s">
        <v>390</v>
      </c>
      <c r="P1518" s="734">
        <v>0</v>
      </c>
      <c r="Q1518" s="734">
        <v>0</v>
      </c>
      <c r="R1518" s="735">
        <v>608</v>
      </c>
      <c r="S1518" s="735" t="s">
        <v>1675</v>
      </c>
      <c r="T1518" s="735" t="s">
        <v>1692</v>
      </c>
      <c r="U1518" s="735">
        <v>608</v>
      </c>
      <c r="V1518" s="735" t="s">
        <v>1657</v>
      </c>
      <c r="W1518" s="735"/>
      <c r="X1518" s="768">
        <v>0</v>
      </c>
      <c r="Y1518" s="768">
        <v>0</v>
      </c>
      <c r="Z1518" s="768">
        <v>0</v>
      </c>
      <c r="AA1518" s="735" t="s">
        <v>309</v>
      </c>
      <c r="AB1518" s="735" t="s">
        <v>750</v>
      </c>
      <c r="AC1518" s="735" t="s">
        <v>608</v>
      </c>
      <c r="AD1518" s="735">
        <v>366</v>
      </c>
      <c r="AE1518" s="738">
        <v>366</v>
      </c>
      <c r="AF1518" s="763" t="s">
        <v>390</v>
      </c>
      <c r="AG1518" s="765"/>
      <c r="AH1518" s="765"/>
      <c r="AI1518" s="765" t="s">
        <v>308</v>
      </c>
      <c r="AJ1518" s="740">
        <v>20</v>
      </c>
      <c r="AK1518" s="766"/>
      <c r="AL1518" s="740"/>
      <c r="AM1518" s="767">
        <v>0</v>
      </c>
      <c r="AN1518" s="767"/>
      <c r="AO1518" s="767"/>
      <c r="AP1518" s="767"/>
      <c r="AQ1518" s="767"/>
      <c r="AR1518" s="767"/>
      <c r="AS1518" s="767" t="s">
        <v>397</v>
      </c>
      <c r="AT1518" s="767"/>
      <c r="AU1518" s="767"/>
      <c r="AV1518" s="767"/>
      <c r="AW1518" s="767"/>
      <c r="AX1518" s="767"/>
      <c r="AY1518" s="767"/>
      <c r="AZ1518" s="767"/>
      <c r="BA1518" s="767"/>
      <c r="BB1518" s="767">
        <v>0</v>
      </c>
      <c r="BC1518" s="767" t="s">
        <v>397</v>
      </c>
      <c r="BD1518" s="767">
        <v>0</v>
      </c>
      <c r="BE1518" s="767">
        <v>0</v>
      </c>
      <c r="BF1518" s="767" t="s">
        <v>397</v>
      </c>
      <c r="BG1518" s="767">
        <v>0</v>
      </c>
      <c r="BH1518" s="767">
        <v>0</v>
      </c>
      <c r="BI1518" s="767">
        <v>0</v>
      </c>
      <c r="BJ1518" s="767" t="s">
        <v>902</v>
      </c>
      <c r="BK1518" s="767">
        <v>0</v>
      </c>
      <c r="BL1518" s="767"/>
      <c r="BM1518" s="767"/>
      <c r="BN1518" s="767" t="s">
        <v>308</v>
      </c>
      <c r="BO1518" s="767" t="s">
        <v>308</v>
      </c>
      <c r="BP1518" s="767" t="s">
        <v>308</v>
      </c>
      <c r="BQ1518" s="767" t="s">
        <v>308</v>
      </c>
      <c r="BR1518" s="767"/>
      <c r="BS1518" s="767">
        <v>0</v>
      </c>
      <c r="BT1518" s="767" t="s">
        <v>1672</v>
      </c>
      <c r="BU1518" s="767" t="s">
        <v>579</v>
      </c>
      <c r="BV1518" s="767"/>
      <c r="BW1518" s="767"/>
      <c r="BX1518" s="767"/>
      <c r="BY1518" s="767"/>
      <c r="BZ1518" s="767"/>
      <c r="CA1518" s="767"/>
      <c r="CB1518" s="767"/>
      <c r="CC1518" s="767"/>
      <c r="CD1518" s="767"/>
      <c r="CE1518" s="767"/>
      <c r="CF1518" s="767"/>
      <c r="CG1518" s="767"/>
      <c r="CH1518" s="767"/>
      <c r="CI1518" s="767"/>
      <c r="CJ1518" s="767"/>
      <c r="CK1518" s="768"/>
      <c r="CL1518" s="768" t="s">
        <v>397</v>
      </c>
      <c r="CM1518" s="768" t="s">
        <v>397</v>
      </c>
      <c r="CN1518" s="768" t="s">
        <v>397</v>
      </c>
      <c r="CO1518" s="768">
        <v>0</v>
      </c>
      <c r="CP1518" s="768">
        <v>0</v>
      </c>
      <c r="CQ1518" s="768">
        <v>0</v>
      </c>
      <c r="CR1518" s="735">
        <v>366</v>
      </c>
      <c r="CS1518" s="769"/>
      <c r="CT1518" s="745">
        <v>46295</v>
      </c>
      <c r="CU1518" s="746" t="s">
        <v>1302</v>
      </c>
      <c r="CV1518" s="763"/>
      <c r="CW1518" s="943"/>
      <c r="CX1518" s="860">
        <v>46255</v>
      </c>
      <c r="CY1518" s="747">
        <v>0</v>
      </c>
      <c r="CZ1518" s="747" t="s">
        <v>308</v>
      </c>
      <c r="DA1518" s="748">
        <v>0</v>
      </c>
      <c r="DB1518" s="748">
        <v>0</v>
      </c>
      <c r="DC1518" s="748">
        <v>0</v>
      </c>
      <c r="DD1518" s="748" t="s">
        <v>397</v>
      </c>
      <c r="DE1518" s="748" t="s">
        <v>397</v>
      </c>
      <c r="DF1518" s="748" t="s">
        <v>390</v>
      </c>
      <c r="DG1518" s="748" t="s">
        <v>390</v>
      </c>
      <c r="DH1518" s="770">
        <v>0</v>
      </c>
      <c r="DI1518" s="763" t="s">
        <v>397</v>
      </c>
      <c r="DJ1518" s="763" t="s">
        <v>390</v>
      </c>
      <c r="DK1518" s="763" t="s">
        <v>390</v>
      </c>
      <c r="DL1518" s="763" t="s">
        <v>390</v>
      </c>
      <c r="DM1518" s="763" t="s">
        <v>390</v>
      </c>
      <c r="DN1518" s="763" t="s">
        <v>390</v>
      </c>
      <c r="DO1518" s="771" t="s">
        <v>308</v>
      </c>
      <c r="DP1518" s="763">
        <v>46290</v>
      </c>
      <c r="DQ1518" s="763">
        <v>46290</v>
      </c>
      <c r="DR1518" s="763">
        <v>46290</v>
      </c>
      <c r="DS1518" s="770">
        <v>46290</v>
      </c>
      <c r="DT1518" s="752">
        <v>46290</v>
      </c>
      <c r="DU1518" s="753">
        <v>-14</v>
      </c>
      <c r="DV1518" s="753" t="s">
        <v>308</v>
      </c>
      <c r="DW1518" s="754">
        <v>46276</v>
      </c>
      <c r="DX1518" s="755">
        <v>46276</v>
      </c>
      <c r="DY1518" s="754" t="e">
        <v>#VALUE!</v>
      </c>
      <c r="DZ1518" s="754" t="e">
        <v>#VALUE!</v>
      </c>
      <c r="EA1518" s="754"/>
      <c r="EB1518" s="754"/>
      <c r="HA1518" s="756">
        <v>366</v>
      </c>
      <c r="HB1518" s="756">
        <v>0</v>
      </c>
      <c r="HC1518" s="756">
        <v>366</v>
      </c>
      <c r="HD1518" s="756">
        <v>0</v>
      </c>
      <c r="HE1518" s="756" t="s">
        <v>397</v>
      </c>
      <c r="HF1518" s="756" t="s">
        <v>397</v>
      </c>
      <c r="HG1518" s="756" t="s">
        <v>397</v>
      </c>
      <c r="HH1518" s="756" t="s">
        <v>397</v>
      </c>
      <c r="HI1518" s="756" t="s">
        <v>397</v>
      </c>
      <c r="HJ1518" s="756" t="s">
        <v>397</v>
      </c>
      <c r="HK1518"/>
      <c r="HL1518"/>
      <c r="HM1518"/>
      <c r="HN1518" s="756" t="str">
        <f t="shared" si="51"/>
        <v>SDI</v>
      </c>
      <c r="HO1518"/>
      <c r="HP1518" s="757" t="s">
        <v>239</v>
      </c>
      <c r="HQ1518" s="757" t="s">
        <v>239</v>
      </c>
      <c r="HR1518" s="757" t="s">
        <v>239</v>
      </c>
      <c r="HS1518"/>
      <c r="HW1518" s="758"/>
      <c r="HX1518"/>
      <c r="HY1518" s="759" t="s">
        <v>572</v>
      </c>
      <c r="HZ1518" s="759" t="s">
        <v>572</v>
      </c>
      <c r="IA1518" s="759" t="s">
        <v>572</v>
      </c>
      <c r="IC1518" s="760" t="s">
        <v>572</v>
      </c>
      <c r="ID1518" s="760" t="s">
        <v>572</v>
      </c>
      <c r="IE1518" s="760" t="s">
        <v>572</v>
      </c>
      <c r="IF1518" s="761" t="s">
        <v>572</v>
      </c>
      <c r="IG1518" s="619" t="str">
        <f t="shared" si="52"/>
        <v>IN HOUSE (MANUAL)</v>
      </c>
      <c r="II1518" s="761" t="s">
        <v>572</v>
      </c>
      <c r="IK1518" s="761" t="str">
        <f>IFERROR(VLOOKUP($M1518,#REF!,13,0),"IN HOUSE (MANUAL)")</f>
        <v>IN HOUSE (MANUAL)</v>
      </c>
      <c r="IM1518" s="760" t="s">
        <v>572</v>
      </c>
      <c r="IN1518" s="760" t="s">
        <v>572</v>
      </c>
      <c r="IO1518" s="760" t="s">
        <v>572</v>
      </c>
      <c r="IQ1518" s="760" t="s">
        <v>239</v>
      </c>
      <c r="IR1518" s="760" t="s">
        <v>239</v>
      </c>
      <c r="IT1518" s="760" t="s">
        <v>572</v>
      </c>
      <c r="IV1518" s="760" t="s">
        <v>572</v>
      </c>
      <c r="IW1518" s="760" t="s">
        <v>572</v>
      </c>
      <c r="IY1518" s="760" t="s">
        <v>572</v>
      </c>
      <c r="IZ1518" s="760" t="s">
        <v>572</v>
      </c>
      <c r="JB1518" s="760" t="s">
        <v>572</v>
      </c>
      <c r="JC1518" s="760" t="s">
        <v>572</v>
      </c>
      <c r="JE1518" s="760" t="s">
        <v>572</v>
      </c>
      <c r="JF1518" s="760">
        <v>0</v>
      </c>
    </row>
    <row r="1519" spans="1:266" ht="17.25" customHeight="1" x14ac:dyDescent="0.35">
      <c r="A1519" s="618" t="s">
        <v>2899</v>
      </c>
      <c r="B1519" s="730">
        <v>85</v>
      </c>
      <c r="C1519" s="730" t="s">
        <v>2868</v>
      </c>
      <c r="D1519" s="730" t="s">
        <v>2868</v>
      </c>
      <c r="E1519" s="730">
        <v>26</v>
      </c>
      <c r="F1519" s="731" t="s">
        <v>574</v>
      </c>
      <c r="G1519" s="732">
        <v>1</v>
      </c>
      <c r="H1519" s="733">
        <v>46231</v>
      </c>
      <c r="I1519" s="730">
        <v>38</v>
      </c>
      <c r="J1519" s="730" t="s">
        <v>308</v>
      </c>
      <c r="K1519" s="730">
        <v>39</v>
      </c>
      <c r="L1519" s="730" t="s">
        <v>2900</v>
      </c>
      <c r="M1519" s="735" t="s">
        <v>2899</v>
      </c>
      <c r="N1519" s="735" t="s">
        <v>390</v>
      </c>
      <c r="O1519" s="735" t="s">
        <v>390</v>
      </c>
      <c r="P1519" s="734">
        <v>0</v>
      </c>
      <c r="Q1519" s="734">
        <v>0</v>
      </c>
      <c r="R1519" s="735">
        <v>608</v>
      </c>
      <c r="S1519" s="735" t="s">
        <v>1675</v>
      </c>
      <c r="T1519" s="735" t="s">
        <v>1692</v>
      </c>
      <c r="U1519" s="735">
        <v>608</v>
      </c>
      <c r="V1519" s="735" t="s">
        <v>1657</v>
      </c>
      <c r="W1519" s="735"/>
      <c r="X1519" s="768">
        <v>0</v>
      </c>
      <c r="Y1519" s="768">
        <v>0</v>
      </c>
      <c r="Z1519" s="768">
        <v>0</v>
      </c>
      <c r="AA1519" s="735" t="s">
        <v>309</v>
      </c>
      <c r="AB1519" s="735" t="s">
        <v>750</v>
      </c>
      <c r="AC1519" s="735" t="s">
        <v>608</v>
      </c>
      <c r="AD1519" s="735">
        <v>294</v>
      </c>
      <c r="AE1519" s="738">
        <v>294</v>
      </c>
      <c r="AF1519" s="763" t="s">
        <v>390</v>
      </c>
      <c r="AG1519" s="765"/>
      <c r="AH1519" s="765"/>
      <c r="AI1519" s="765" t="s">
        <v>308</v>
      </c>
      <c r="AJ1519" s="740">
        <v>21</v>
      </c>
      <c r="AK1519" s="766"/>
      <c r="AL1519" s="740"/>
      <c r="AM1519" s="767">
        <v>0</v>
      </c>
      <c r="AN1519" s="767"/>
      <c r="AO1519" s="767"/>
      <c r="AP1519" s="767"/>
      <c r="AQ1519" s="767"/>
      <c r="AR1519" s="767"/>
      <c r="AS1519" s="767" t="s">
        <v>397</v>
      </c>
      <c r="AT1519" s="767"/>
      <c r="AU1519" s="767"/>
      <c r="AV1519" s="767"/>
      <c r="AW1519" s="767"/>
      <c r="AX1519" s="767"/>
      <c r="AY1519" s="767"/>
      <c r="AZ1519" s="767"/>
      <c r="BA1519" s="767"/>
      <c r="BB1519" s="767">
        <v>0</v>
      </c>
      <c r="BC1519" s="767" t="s">
        <v>397</v>
      </c>
      <c r="BD1519" s="767">
        <v>0</v>
      </c>
      <c r="BE1519" s="767">
        <v>0</v>
      </c>
      <c r="BF1519" s="767" t="s">
        <v>397</v>
      </c>
      <c r="BG1519" s="767">
        <v>0</v>
      </c>
      <c r="BH1519" s="767">
        <v>0</v>
      </c>
      <c r="BI1519" s="767">
        <v>0</v>
      </c>
      <c r="BJ1519" s="767" t="s">
        <v>902</v>
      </c>
      <c r="BK1519" s="767">
        <v>0</v>
      </c>
      <c r="BL1519" s="767"/>
      <c r="BM1519" s="767"/>
      <c r="BN1519" s="767" t="s">
        <v>308</v>
      </c>
      <c r="BO1519" s="767" t="s">
        <v>308</v>
      </c>
      <c r="BP1519" s="767" t="s">
        <v>308</v>
      </c>
      <c r="BQ1519" s="767" t="s">
        <v>308</v>
      </c>
      <c r="BR1519" s="767"/>
      <c r="BS1519" s="767">
        <v>0</v>
      </c>
      <c r="BT1519" s="767" t="s">
        <v>1672</v>
      </c>
      <c r="BU1519" s="767" t="s">
        <v>579</v>
      </c>
      <c r="BV1519" s="767"/>
      <c r="BW1519" s="767"/>
      <c r="BX1519" s="767"/>
      <c r="BY1519" s="767"/>
      <c r="BZ1519" s="767"/>
      <c r="CA1519" s="767"/>
      <c r="CB1519" s="767"/>
      <c r="CC1519" s="767"/>
      <c r="CD1519" s="767"/>
      <c r="CE1519" s="767"/>
      <c r="CF1519" s="767"/>
      <c r="CG1519" s="767"/>
      <c r="CH1519" s="767"/>
      <c r="CI1519" s="767"/>
      <c r="CJ1519" s="767"/>
      <c r="CK1519" s="768"/>
      <c r="CL1519" s="768" t="s">
        <v>397</v>
      </c>
      <c r="CM1519" s="768" t="s">
        <v>397</v>
      </c>
      <c r="CN1519" s="768" t="s">
        <v>397</v>
      </c>
      <c r="CO1519" s="768">
        <v>0</v>
      </c>
      <c r="CP1519" s="768">
        <v>0</v>
      </c>
      <c r="CQ1519" s="768">
        <v>90</v>
      </c>
      <c r="CR1519" s="735">
        <v>294</v>
      </c>
      <c r="CS1519" s="769"/>
      <c r="CT1519" s="745">
        <v>46293</v>
      </c>
      <c r="CU1519" s="746" t="s">
        <v>609</v>
      </c>
      <c r="CV1519" s="763"/>
      <c r="CW1519" s="943"/>
      <c r="CX1519" s="860">
        <v>46255</v>
      </c>
      <c r="CY1519" s="747">
        <v>0</v>
      </c>
      <c r="CZ1519" s="747" t="s">
        <v>308</v>
      </c>
      <c r="DA1519" s="748">
        <v>0</v>
      </c>
      <c r="DB1519" s="748">
        <v>0</v>
      </c>
      <c r="DC1519" s="748">
        <v>0</v>
      </c>
      <c r="DD1519" s="748" t="s">
        <v>397</v>
      </c>
      <c r="DE1519" s="748" t="s">
        <v>397</v>
      </c>
      <c r="DF1519" s="748" t="s">
        <v>390</v>
      </c>
      <c r="DG1519" s="748" t="s">
        <v>390</v>
      </c>
      <c r="DH1519" s="770">
        <v>0</v>
      </c>
      <c r="DI1519" s="763" t="s">
        <v>397</v>
      </c>
      <c r="DJ1519" s="763" t="s">
        <v>390</v>
      </c>
      <c r="DK1519" s="763" t="s">
        <v>390</v>
      </c>
      <c r="DL1519" s="763" t="s">
        <v>390</v>
      </c>
      <c r="DM1519" s="763" t="s">
        <v>390</v>
      </c>
      <c r="DN1519" s="763" t="s">
        <v>390</v>
      </c>
      <c r="DO1519" s="771" t="s">
        <v>308</v>
      </c>
      <c r="DP1519" s="763">
        <v>46290</v>
      </c>
      <c r="DQ1519" s="763">
        <v>46290</v>
      </c>
      <c r="DR1519" s="763">
        <v>46290</v>
      </c>
      <c r="DS1519" s="770">
        <v>46290</v>
      </c>
      <c r="DT1519" s="752">
        <v>46290</v>
      </c>
      <c r="DU1519" s="753">
        <v>-11</v>
      </c>
      <c r="DV1519" s="753" t="s">
        <v>308</v>
      </c>
      <c r="DW1519" s="754">
        <v>46276</v>
      </c>
      <c r="DX1519" s="755">
        <v>46279</v>
      </c>
      <c r="DY1519" s="754" t="e">
        <v>#VALUE!</v>
      </c>
      <c r="DZ1519" s="754" t="e">
        <v>#VALUE!</v>
      </c>
      <c r="EA1519" s="754"/>
      <c r="EB1519" s="754"/>
      <c r="HA1519" s="756">
        <v>294</v>
      </c>
      <c r="HB1519" s="756">
        <v>0</v>
      </c>
      <c r="HC1519" s="756">
        <v>294</v>
      </c>
      <c r="HD1519" s="756">
        <v>0</v>
      </c>
      <c r="HE1519" s="756" t="s">
        <v>397</v>
      </c>
      <c r="HF1519" s="756" t="s">
        <v>397</v>
      </c>
      <c r="HG1519" s="756" t="s">
        <v>397</v>
      </c>
      <c r="HH1519" s="756" t="s">
        <v>397</v>
      </c>
      <c r="HI1519" s="756" t="s">
        <v>397</v>
      </c>
      <c r="HJ1519" s="756" t="s">
        <v>397</v>
      </c>
      <c r="HK1519"/>
      <c r="HL1519"/>
      <c r="HM1519"/>
      <c r="HN1519" s="756" t="str">
        <f t="shared" si="51"/>
        <v>SDI</v>
      </c>
      <c r="HO1519"/>
      <c r="HP1519" s="757" t="s">
        <v>239</v>
      </c>
      <c r="HQ1519" s="757" t="s">
        <v>239</v>
      </c>
      <c r="HR1519" s="757" t="s">
        <v>239</v>
      </c>
      <c r="HS1519"/>
      <c r="HW1519" s="758"/>
      <c r="HX1519"/>
      <c r="HY1519" s="759" t="s">
        <v>572</v>
      </c>
      <c r="HZ1519" s="759" t="s">
        <v>572</v>
      </c>
      <c r="IA1519" s="759" t="s">
        <v>572</v>
      </c>
      <c r="IC1519" s="760" t="s">
        <v>572</v>
      </c>
      <c r="ID1519" s="760" t="s">
        <v>572</v>
      </c>
      <c r="IE1519" s="760" t="s">
        <v>572</v>
      </c>
      <c r="IF1519" s="761" t="s">
        <v>572</v>
      </c>
      <c r="IG1519" s="619" t="str">
        <f t="shared" si="52"/>
        <v>IN HOUSE (MANUAL)</v>
      </c>
      <c r="II1519" s="761" t="s">
        <v>572</v>
      </c>
      <c r="IK1519" s="761" t="str">
        <f>IFERROR(VLOOKUP($M1519,#REF!,13,0),"IN HOUSE (MANUAL)")</f>
        <v>IN HOUSE (MANUAL)</v>
      </c>
      <c r="IM1519" s="760" t="s">
        <v>572</v>
      </c>
      <c r="IN1519" s="760" t="s">
        <v>572</v>
      </c>
      <c r="IO1519" s="760" t="s">
        <v>572</v>
      </c>
      <c r="IQ1519" s="760" t="s">
        <v>239</v>
      </c>
      <c r="IR1519" s="760" t="s">
        <v>239</v>
      </c>
      <c r="IT1519" s="760" t="s">
        <v>572</v>
      </c>
      <c r="IV1519" s="760" t="s">
        <v>572</v>
      </c>
      <c r="IW1519" s="760" t="s">
        <v>572</v>
      </c>
      <c r="IY1519" s="760" t="s">
        <v>572</v>
      </c>
      <c r="IZ1519" s="760" t="s">
        <v>572</v>
      </c>
      <c r="JB1519" s="760" t="s">
        <v>572</v>
      </c>
      <c r="JC1519" s="760" t="s">
        <v>572</v>
      </c>
      <c r="JE1519" s="760" t="s">
        <v>572</v>
      </c>
      <c r="JF1519" s="760">
        <v>0</v>
      </c>
    </row>
    <row r="1520" spans="1:266" ht="16.5" customHeight="1" x14ac:dyDescent="0.35">
      <c r="A1520" s="618" t="s">
        <v>2901</v>
      </c>
      <c r="B1520" s="730">
        <v>86</v>
      </c>
      <c r="C1520" s="730" t="s">
        <v>2868</v>
      </c>
      <c r="D1520" s="730" t="s">
        <v>2868</v>
      </c>
      <c r="E1520" s="730">
        <v>26</v>
      </c>
      <c r="F1520" s="731" t="s">
        <v>574</v>
      </c>
      <c r="G1520" s="732">
        <v>1</v>
      </c>
      <c r="H1520" s="826">
        <v>46231</v>
      </c>
      <c r="I1520" s="730">
        <v>38</v>
      </c>
      <c r="J1520" s="730" t="s">
        <v>308</v>
      </c>
      <c r="K1520" s="730">
        <v>39</v>
      </c>
      <c r="L1520" s="730" t="s">
        <v>2902</v>
      </c>
      <c r="M1520" s="734" t="s">
        <v>2901</v>
      </c>
      <c r="N1520" s="735" t="s">
        <v>390</v>
      </c>
      <c r="O1520" s="735" t="s">
        <v>390</v>
      </c>
      <c r="P1520" s="734">
        <v>0</v>
      </c>
      <c r="Q1520" s="734">
        <v>0</v>
      </c>
      <c r="R1520" s="734">
        <v>608</v>
      </c>
      <c r="S1520" s="734" t="s">
        <v>1675</v>
      </c>
      <c r="T1520" s="734" t="s">
        <v>1671</v>
      </c>
      <c r="U1520" s="734">
        <v>608</v>
      </c>
      <c r="V1520" s="734" t="s">
        <v>1657</v>
      </c>
      <c r="W1520" s="734"/>
      <c r="X1520" s="736">
        <v>0</v>
      </c>
      <c r="Y1520" s="736">
        <v>0</v>
      </c>
      <c r="Z1520" s="736">
        <v>0</v>
      </c>
      <c r="AA1520" s="734" t="s">
        <v>309</v>
      </c>
      <c r="AB1520" s="734" t="s">
        <v>750</v>
      </c>
      <c r="AC1520" s="734" t="s">
        <v>584</v>
      </c>
      <c r="AD1520" s="734">
        <v>900</v>
      </c>
      <c r="AE1520" s="764">
        <v>900</v>
      </c>
      <c r="AF1520" s="737" t="s">
        <v>390</v>
      </c>
      <c r="AG1520" s="765"/>
      <c r="AH1520" s="739"/>
      <c r="AI1520" s="739" t="s">
        <v>308</v>
      </c>
      <c r="AJ1520" s="740">
        <v>22</v>
      </c>
      <c r="AK1520" s="741"/>
      <c r="AL1520" s="742"/>
      <c r="AM1520" s="743">
        <v>0</v>
      </c>
      <c r="AN1520" s="743"/>
      <c r="AO1520" s="743"/>
      <c r="AP1520" s="743"/>
      <c r="AQ1520" s="743"/>
      <c r="AR1520" s="743"/>
      <c r="AS1520" s="743" t="s">
        <v>397</v>
      </c>
      <c r="AT1520" s="743"/>
      <c r="AU1520" s="743"/>
      <c r="AV1520" s="743"/>
      <c r="AW1520" s="743"/>
      <c r="AX1520" s="743"/>
      <c r="AY1520" s="743"/>
      <c r="AZ1520" s="743"/>
      <c r="BA1520" s="743"/>
      <c r="BB1520" s="743">
        <v>0</v>
      </c>
      <c r="BC1520" s="743" t="s">
        <v>397</v>
      </c>
      <c r="BD1520" s="743">
        <v>0</v>
      </c>
      <c r="BE1520" s="743">
        <v>0</v>
      </c>
      <c r="BF1520" s="743" t="s">
        <v>397</v>
      </c>
      <c r="BG1520" s="743">
        <v>0</v>
      </c>
      <c r="BH1520" s="743">
        <v>0</v>
      </c>
      <c r="BI1520" s="743">
        <v>0</v>
      </c>
      <c r="BJ1520" s="743" t="s">
        <v>902</v>
      </c>
      <c r="BK1520" s="743">
        <v>0</v>
      </c>
      <c r="BL1520" s="743"/>
      <c r="BM1520" s="743"/>
      <c r="BN1520" s="743" t="s">
        <v>308</v>
      </c>
      <c r="BO1520" s="743" t="s">
        <v>308</v>
      </c>
      <c r="BP1520" s="743" t="s">
        <v>308</v>
      </c>
      <c r="BQ1520" s="743" t="s">
        <v>308</v>
      </c>
      <c r="BR1520" s="743"/>
      <c r="BS1520" s="743">
        <v>0</v>
      </c>
      <c r="BT1520" s="743" t="s">
        <v>1672</v>
      </c>
      <c r="BU1520" s="743" t="s">
        <v>579</v>
      </c>
      <c r="BV1520" s="743"/>
      <c r="BW1520" s="743"/>
      <c r="BX1520" s="743"/>
      <c r="BY1520" s="743"/>
      <c r="BZ1520" s="743"/>
      <c r="CA1520" s="743"/>
      <c r="CB1520" s="743"/>
      <c r="CC1520" s="743"/>
      <c r="CD1520" s="743"/>
      <c r="CE1520" s="743"/>
      <c r="CF1520" s="743"/>
      <c r="CG1520" s="743"/>
      <c r="CH1520" s="743"/>
      <c r="CI1520" s="743"/>
      <c r="CJ1520" s="743"/>
      <c r="CK1520" s="736"/>
      <c r="CL1520" s="736" t="s">
        <v>397</v>
      </c>
      <c r="CM1520" s="736" t="s">
        <v>397</v>
      </c>
      <c r="CN1520" s="736" t="s">
        <v>397</v>
      </c>
      <c r="CO1520" s="736">
        <v>0</v>
      </c>
      <c r="CP1520" s="736">
        <v>0</v>
      </c>
      <c r="CQ1520" s="768">
        <v>442</v>
      </c>
      <c r="CR1520" s="734">
        <v>900</v>
      </c>
      <c r="CS1520" s="744"/>
      <c r="CT1520" s="745">
        <v>46296</v>
      </c>
      <c r="CU1520" s="746" t="s">
        <v>1693</v>
      </c>
      <c r="CV1520" s="737"/>
      <c r="CW1520" s="944"/>
      <c r="CX1520" s="745">
        <v>46255</v>
      </c>
      <c r="CY1520" s="861">
        <v>0</v>
      </c>
      <c r="CZ1520" s="861" t="s">
        <v>308</v>
      </c>
      <c r="DA1520" s="749">
        <v>0</v>
      </c>
      <c r="DB1520" s="749">
        <v>0</v>
      </c>
      <c r="DC1520" s="749">
        <v>0</v>
      </c>
      <c r="DD1520" s="749" t="s">
        <v>397</v>
      </c>
      <c r="DE1520" s="749" t="s">
        <v>397</v>
      </c>
      <c r="DF1520" s="749" t="s">
        <v>390</v>
      </c>
      <c r="DG1520" s="749" t="s">
        <v>390</v>
      </c>
      <c r="DH1520" s="750">
        <v>0</v>
      </c>
      <c r="DI1520" s="737" t="s">
        <v>397</v>
      </c>
      <c r="DJ1520" s="737" t="s">
        <v>390</v>
      </c>
      <c r="DK1520" s="737" t="s">
        <v>390</v>
      </c>
      <c r="DL1520" s="737" t="s">
        <v>390</v>
      </c>
      <c r="DM1520" s="737" t="s">
        <v>390</v>
      </c>
      <c r="DN1520" s="737" t="s">
        <v>390</v>
      </c>
      <c r="DO1520" s="762" t="s">
        <v>308</v>
      </c>
      <c r="DP1520" s="737">
        <v>46290</v>
      </c>
      <c r="DQ1520" s="737">
        <v>46290</v>
      </c>
      <c r="DR1520" s="737">
        <v>46290</v>
      </c>
      <c r="DS1520" s="750">
        <v>46290</v>
      </c>
      <c r="DT1520" s="752">
        <v>46290</v>
      </c>
      <c r="DU1520" s="753">
        <v>-10</v>
      </c>
      <c r="DV1520" s="753" t="s">
        <v>308</v>
      </c>
      <c r="DW1520" s="754">
        <v>46279</v>
      </c>
      <c r="DX1520" s="755">
        <v>46280</v>
      </c>
      <c r="DY1520" s="754" t="e">
        <v>#VALUE!</v>
      </c>
      <c r="DZ1520" s="754" t="e">
        <v>#VALUE!</v>
      </c>
      <c r="EA1520" s="754">
        <v>0</v>
      </c>
      <c r="EB1520" s="754">
        <v>0</v>
      </c>
      <c r="HA1520" s="756">
        <v>900</v>
      </c>
      <c r="HB1520" s="756">
        <v>0</v>
      </c>
      <c r="HC1520" s="756">
        <v>900</v>
      </c>
      <c r="HD1520" s="756">
        <v>0</v>
      </c>
      <c r="HE1520" s="756" t="s">
        <v>397</v>
      </c>
      <c r="HF1520" s="756" t="s">
        <v>397</v>
      </c>
      <c r="HG1520" s="756" t="s">
        <v>397</v>
      </c>
      <c r="HH1520" s="756" t="s">
        <v>397</v>
      </c>
      <c r="HI1520" s="756" t="s">
        <v>397</v>
      </c>
      <c r="HJ1520" s="756" t="s">
        <v>397</v>
      </c>
      <c r="HK1520"/>
      <c r="HL1520"/>
      <c r="HM1520"/>
      <c r="HN1520" s="756" t="str">
        <f t="shared" si="51"/>
        <v>SDI</v>
      </c>
      <c r="HO1520"/>
      <c r="HP1520" s="757" t="s">
        <v>239</v>
      </c>
      <c r="HQ1520" s="757" t="s">
        <v>239</v>
      </c>
      <c r="HR1520" s="757" t="s">
        <v>239</v>
      </c>
      <c r="HS1520"/>
      <c r="HW1520" s="758"/>
      <c r="HX1520"/>
      <c r="HY1520" s="759" t="s">
        <v>572</v>
      </c>
      <c r="HZ1520" s="759" t="s">
        <v>572</v>
      </c>
      <c r="IA1520" s="759" t="s">
        <v>572</v>
      </c>
      <c r="IC1520" s="760" t="s">
        <v>572</v>
      </c>
      <c r="ID1520" s="760" t="s">
        <v>572</v>
      </c>
      <c r="IE1520" s="760" t="s">
        <v>572</v>
      </c>
      <c r="IF1520" s="761" t="s">
        <v>572</v>
      </c>
      <c r="IG1520" s="619" t="str">
        <f t="shared" si="52"/>
        <v>IN HOUSE (MANUAL)</v>
      </c>
      <c r="II1520" s="761" t="s">
        <v>572</v>
      </c>
      <c r="IK1520" s="761" t="str">
        <f>IFERROR(VLOOKUP($M1520,#REF!,13,0),"IN HOUSE (MANUAL)")</f>
        <v>IN HOUSE (MANUAL)</v>
      </c>
      <c r="IM1520" s="760" t="s">
        <v>572</v>
      </c>
      <c r="IN1520" s="760" t="s">
        <v>572</v>
      </c>
      <c r="IO1520" s="760" t="s">
        <v>572</v>
      </c>
      <c r="IQ1520" s="760" t="s">
        <v>239</v>
      </c>
      <c r="IR1520" s="760" t="s">
        <v>239</v>
      </c>
      <c r="IT1520" s="760" t="s">
        <v>572</v>
      </c>
      <c r="IV1520" s="760" t="s">
        <v>572</v>
      </c>
      <c r="IW1520" s="760" t="s">
        <v>572</v>
      </c>
      <c r="IY1520" s="760" t="s">
        <v>572</v>
      </c>
      <c r="IZ1520" s="760" t="s">
        <v>572</v>
      </c>
      <c r="JB1520" s="760" t="s">
        <v>572</v>
      </c>
      <c r="JC1520" s="760" t="s">
        <v>572</v>
      </c>
      <c r="JE1520" s="760" t="s">
        <v>572</v>
      </c>
      <c r="JF1520" s="760">
        <v>0</v>
      </c>
    </row>
    <row r="1521" spans="1:266" ht="16.5" customHeight="1" x14ac:dyDescent="0.35">
      <c r="A1521" s="618" t="s">
        <v>2903</v>
      </c>
      <c r="B1521" s="730">
        <v>87</v>
      </c>
      <c r="C1521" s="730" t="s">
        <v>2868</v>
      </c>
      <c r="D1521" s="730" t="s">
        <v>2868</v>
      </c>
      <c r="E1521" s="730">
        <v>26</v>
      </c>
      <c r="F1521" s="731" t="s">
        <v>574</v>
      </c>
      <c r="G1521" s="732">
        <v>1</v>
      </c>
      <c r="H1521" s="826">
        <v>46231</v>
      </c>
      <c r="I1521" s="730">
        <v>38</v>
      </c>
      <c r="J1521" s="730" t="s">
        <v>308</v>
      </c>
      <c r="K1521" s="730">
        <v>39</v>
      </c>
      <c r="L1521" s="730" t="s">
        <v>2904</v>
      </c>
      <c r="M1521" s="734" t="s">
        <v>2903</v>
      </c>
      <c r="N1521" s="735" t="s">
        <v>390</v>
      </c>
      <c r="O1521" s="735" t="s">
        <v>390</v>
      </c>
      <c r="P1521" s="735">
        <v>0</v>
      </c>
      <c r="Q1521" s="735">
        <v>0</v>
      </c>
      <c r="R1521" s="734">
        <v>608</v>
      </c>
      <c r="S1521" s="734" t="s">
        <v>1675</v>
      </c>
      <c r="T1521" s="734" t="s">
        <v>1671</v>
      </c>
      <c r="U1521" s="734">
        <v>608</v>
      </c>
      <c r="V1521" s="734" t="s">
        <v>1657</v>
      </c>
      <c r="W1521" s="734"/>
      <c r="X1521" s="736"/>
      <c r="Y1521" s="736"/>
      <c r="Z1521" s="736"/>
      <c r="AA1521" s="734" t="s">
        <v>309</v>
      </c>
      <c r="AB1521" s="734" t="s">
        <v>750</v>
      </c>
      <c r="AC1521" s="734" t="s">
        <v>608</v>
      </c>
      <c r="AD1521" s="734">
        <v>1938</v>
      </c>
      <c r="AE1521" s="764">
        <v>1938</v>
      </c>
      <c r="AF1521" s="737" t="s">
        <v>390</v>
      </c>
      <c r="AG1521" s="739"/>
      <c r="AH1521" s="739"/>
      <c r="AI1521" s="739" t="s">
        <v>308</v>
      </c>
      <c r="AJ1521" s="740">
        <v>23</v>
      </c>
      <c r="AK1521" s="741"/>
      <c r="AL1521" s="742"/>
      <c r="AM1521" s="743">
        <v>0</v>
      </c>
      <c r="AN1521" s="743"/>
      <c r="AO1521" s="743"/>
      <c r="AP1521" s="743"/>
      <c r="AQ1521" s="743"/>
      <c r="AR1521" s="743"/>
      <c r="AS1521" s="743">
        <v>0</v>
      </c>
      <c r="AT1521" s="743"/>
      <c r="AU1521" s="743"/>
      <c r="AV1521" s="743"/>
      <c r="AW1521" s="743"/>
      <c r="AX1521" s="743"/>
      <c r="AY1521" s="743"/>
      <c r="AZ1521" s="743"/>
      <c r="BA1521" s="743"/>
      <c r="BB1521" s="743">
        <v>0</v>
      </c>
      <c r="BC1521" s="743">
        <v>336</v>
      </c>
      <c r="BD1521" s="743">
        <v>0</v>
      </c>
      <c r="BE1521" s="743">
        <v>0</v>
      </c>
      <c r="BF1521" s="743">
        <v>0</v>
      </c>
      <c r="BG1521" s="743">
        <v>0</v>
      </c>
      <c r="BH1521" s="743">
        <v>0</v>
      </c>
      <c r="BI1521" s="743">
        <v>336</v>
      </c>
      <c r="BJ1521" s="743"/>
      <c r="BK1521" s="743">
        <v>0</v>
      </c>
      <c r="BL1521" s="743"/>
      <c r="BM1521" s="743"/>
      <c r="BN1521" s="743" t="s">
        <v>308</v>
      </c>
      <c r="BO1521" s="743" t="s">
        <v>308</v>
      </c>
      <c r="BP1521" s="743" t="s">
        <v>308</v>
      </c>
      <c r="BQ1521" s="743" t="s">
        <v>308</v>
      </c>
      <c r="BR1521" s="743"/>
      <c r="BS1521" s="743">
        <v>1503</v>
      </c>
      <c r="BT1521" s="743"/>
      <c r="BU1521" s="743" t="s">
        <v>579</v>
      </c>
      <c r="BV1521" s="743"/>
      <c r="BW1521" s="743"/>
      <c r="BX1521" s="743"/>
      <c r="BY1521" s="743"/>
      <c r="BZ1521" s="743"/>
      <c r="CA1521" s="743"/>
      <c r="CB1521" s="743"/>
      <c r="CC1521" s="743"/>
      <c r="CD1521" s="743"/>
      <c r="CE1521" s="743"/>
      <c r="CF1521" s="743"/>
      <c r="CG1521" s="743"/>
      <c r="CH1521" s="743"/>
      <c r="CI1521" s="743"/>
      <c r="CJ1521" s="743"/>
      <c r="CK1521" s="736"/>
      <c r="CL1521" s="736" t="s">
        <v>397</v>
      </c>
      <c r="CM1521" s="736" t="s">
        <v>397</v>
      </c>
      <c r="CN1521" s="736" t="s">
        <v>397</v>
      </c>
      <c r="CO1521" s="736">
        <v>1503</v>
      </c>
      <c r="CP1521" s="736">
        <v>1503</v>
      </c>
      <c r="CQ1521" s="768">
        <v>1938</v>
      </c>
      <c r="CR1521" s="735">
        <v>1938</v>
      </c>
      <c r="CS1521" s="744"/>
      <c r="CT1521" s="745">
        <v>46294</v>
      </c>
      <c r="CU1521" s="746" t="s">
        <v>1292</v>
      </c>
      <c r="CV1521" s="737"/>
      <c r="CW1521" s="944"/>
      <c r="CX1521" s="745">
        <v>46255</v>
      </c>
      <c r="CY1521" s="861">
        <v>0</v>
      </c>
      <c r="CZ1521" s="861" t="s">
        <v>308</v>
      </c>
      <c r="DA1521" s="749">
        <v>0</v>
      </c>
      <c r="DB1521" s="749">
        <v>0</v>
      </c>
      <c r="DC1521" s="749">
        <v>0</v>
      </c>
      <c r="DD1521" s="749" t="s">
        <v>397</v>
      </c>
      <c r="DE1521" s="749" t="s">
        <v>397</v>
      </c>
      <c r="DF1521" s="749" t="s">
        <v>390</v>
      </c>
      <c r="DG1521" s="749" t="s">
        <v>390</v>
      </c>
      <c r="DH1521" s="750">
        <v>0</v>
      </c>
      <c r="DI1521" s="737" t="s">
        <v>397</v>
      </c>
      <c r="DJ1521" s="737" t="s">
        <v>390</v>
      </c>
      <c r="DK1521" s="737" t="s">
        <v>390</v>
      </c>
      <c r="DL1521" s="737">
        <v>46272</v>
      </c>
      <c r="DM1521" s="737" t="s">
        <v>390</v>
      </c>
      <c r="DN1521" s="737" t="s">
        <v>390</v>
      </c>
      <c r="DO1521" s="762" t="s">
        <v>308</v>
      </c>
      <c r="DP1521" s="737">
        <v>46290</v>
      </c>
      <c r="DQ1521" s="737">
        <v>46290</v>
      </c>
      <c r="DR1521" s="737">
        <v>46290</v>
      </c>
      <c r="DS1521" s="750">
        <v>46290</v>
      </c>
      <c r="DT1521" s="752">
        <v>46290</v>
      </c>
      <c r="DU1521" s="753">
        <v>-7</v>
      </c>
      <c r="DV1521" s="753" t="s">
        <v>308</v>
      </c>
      <c r="DW1521" s="754">
        <v>46280</v>
      </c>
      <c r="DX1521" s="755">
        <v>46283</v>
      </c>
      <c r="DY1521" s="754" t="e">
        <v>#VALUE!</v>
      </c>
      <c r="DZ1521" s="754" t="e">
        <v>#VALUE!</v>
      </c>
      <c r="EA1521" s="754">
        <v>0</v>
      </c>
      <c r="EB1521" s="754">
        <v>0</v>
      </c>
      <c r="HA1521" s="756" t="s">
        <v>397</v>
      </c>
      <c r="HB1521" s="756" t="s">
        <v>397</v>
      </c>
      <c r="HC1521" s="756" t="s">
        <v>397</v>
      </c>
      <c r="HD1521" s="756" t="s">
        <v>397</v>
      </c>
      <c r="HE1521" s="756" t="s">
        <v>397</v>
      </c>
      <c r="HF1521" s="756" t="s">
        <v>397</v>
      </c>
      <c r="HG1521" s="756" t="s">
        <v>397</v>
      </c>
      <c r="HH1521" s="756" t="s">
        <v>397</v>
      </c>
      <c r="HI1521" s="756" t="s">
        <v>397</v>
      </c>
      <c r="HJ1521" s="756" t="s">
        <v>397</v>
      </c>
      <c r="HK1521"/>
      <c r="HL1521"/>
      <c r="HM1521"/>
      <c r="HN1521" s="756" t="str">
        <f t="shared" si="51"/>
        <v>AUTO PRINT</v>
      </c>
      <c r="HO1521"/>
      <c r="HP1521" s="757" t="s">
        <v>572</v>
      </c>
      <c r="HQ1521" s="757" t="s">
        <v>572</v>
      </c>
      <c r="HR1521" s="757" t="s">
        <v>572</v>
      </c>
      <c r="HS1521"/>
      <c r="HW1521" s="758"/>
      <c r="HX1521"/>
      <c r="HY1521" s="759" t="s">
        <v>572</v>
      </c>
      <c r="HZ1521" s="759" t="s">
        <v>572</v>
      </c>
      <c r="IA1521" s="759" t="s">
        <v>572</v>
      </c>
      <c r="IC1521" s="760" t="s">
        <v>572</v>
      </c>
      <c r="ID1521" s="760" t="s">
        <v>572</v>
      </c>
      <c r="IE1521" s="760" t="s">
        <v>572</v>
      </c>
      <c r="IF1521" s="761" t="s">
        <v>572</v>
      </c>
      <c r="IG1521" s="619" t="str">
        <f t="shared" si="52"/>
        <v>IN HOUSE (MANUAL)</v>
      </c>
      <c r="II1521" s="761" t="s">
        <v>572</v>
      </c>
      <c r="IK1521" s="761" t="str">
        <f>IFERROR(VLOOKUP($M1521,#REF!,13,0),"IN HOUSE (MANUAL)")</f>
        <v>IN HOUSE (MANUAL)</v>
      </c>
      <c r="IM1521" s="760" t="s">
        <v>572</v>
      </c>
      <c r="IN1521" s="760" t="s">
        <v>572</v>
      </c>
      <c r="IO1521" s="760" t="s">
        <v>572</v>
      </c>
      <c r="IQ1521" s="760" t="s">
        <v>572</v>
      </c>
      <c r="IR1521" s="760" t="s">
        <v>572</v>
      </c>
      <c r="IT1521" s="760" t="s">
        <v>572</v>
      </c>
      <c r="IV1521" s="760" t="s">
        <v>572</v>
      </c>
      <c r="IW1521" s="760" t="s">
        <v>572</v>
      </c>
      <c r="IY1521" s="760" t="s">
        <v>572</v>
      </c>
      <c r="IZ1521" s="760" t="s">
        <v>572</v>
      </c>
      <c r="JB1521" s="760" t="s">
        <v>572</v>
      </c>
      <c r="JC1521" s="760" t="s">
        <v>572</v>
      </c>
      <c r="JE1521" s="760" t="s">
        <v>572</v>
      </c>
      <c r="JF1521" s="760" t="s">
        <v>572</v>
      </c>
    </row>
    <row r="1522" spans="1:266" ht="16.5" customHeight="1" x14ac:dyDescent="0.35">
      <c r="A1522" s="618" t="s">
        <v>2905</v>
      </c>
      <c r="B1522" s="730">
        <v>88</v>
      </c>
      <c r="C1522" s="730" t="s">
        <v>2868</v>
      </c>
      <c r="D1522" s="730" t="s">
        <v>2868</v>
      </c>
      <c r="E1522" s="730">
        <v>26</v>
      </c>
      <c r="F1522" s="731" t="s">
        <v>574</v>
      </c>
      <c r="G1522" s="732">
        <v>1</v>
      </c>
      <c r="H1522" s="733">
        <v>46231</v>
      </c>
      <c r="I1522" s="730">
        <v>39</v>
      </c>
      <c r="J1522" s="730" t="s">
        <v>308</v>
      </c>
      <c r="K1522" s="730">
        <v>39</v>
      </c>
      <c r="L1522" s="730" t="s">
        <v>2906</v>
      </c>
      <c r="M1522" s="735" t="s">
        <v>2905</v>
      </c>
      <c r="N1522" s="735" t="s">
        <v>390</v>
      </c>
      <c r="O1522" s="735" t="s">
        <v>390</v>
      </c>
      <c r="P1522" s="734">
        <v>0</v>
      </c>
      <c r="Q1522" s="734">
        <v>0</v>
      </c>
      <c r="R1522" s="735">
        <v>608</v>
      </c>
      <c r="S1522" s="735" t="s">
        <v>1655</v>
      </c>
      <c r="T1522" s="735" t="s">
        <v>1656</v>
      </c>
      <c r="U1522" s="735">
        <v>608</v>
      </c>
      <c r="V1522" s="735" t="s">
        <v>1657</v>
      </c>
      <c r="W1522" s="735"/>
      <c r="X1522" s="768">
        <v>0</v>
      </c>
      <c r="Y1522" s="768"/>
      <c r="Z1522" s="768"/>
      <c r="AA1522" s="735" t="s">
        <v>157</v>
      </c>
      <c r="AB1522" s="735" t="s">
        <v>1218</v>
      </c>
      <c r="AC1522" s="735" t="s">
        <v>885</v>
      </c>
      <c r="AD1522" s="735">
        <v>480</v>
      </c>
      <c r="AE1522" s="764">
        <v>480</v>
      </c>
      <c r="AF1522" s="763" t="s">
        <v>390</v>
      </c>
      <c r="AG1522" s="765"/>
      <c r="AH1522" s="765"/>
      <c r="AI1522" s="765" t="s">
        <v>308</v>
      </c>
      <c r="AJ1522" s="740">
        <v>24</v>
      </c>
      <c r="AK1522" s="766"/>
      <c r="AL1522" s="740"/>
      <c r="AM1522" s="767">
        <v>0</v>
      </c>
      <c r="AN1522" s="767"/>
      <c r="AO1522" s="767"/>
      <c r="AP1522" s="767"/>
      <c r="AQ1522" s="767"/>
      <c r="AR1522" s="767"/>
      <c r="AS1522" s="767" t="s">
        <v>397</v>
      </c>
      <c r="AT1522" s="767"/>
      <c r="AU1522" s="767"/>
      <c r="AV1522" s="767"/>
      <c r="AW1522" s="767"/>
      <c r="AX1522" s="767"/>
      <c r="AY1522" s="767"/>
      <c r="AZ1522" s="767"/>
      <c r="BA1522" s="767"/>
      <c r="BB1522" s="767">
        <v>0</v>
      </c>
      <c r="BC1522" s="767" t="s">
        <v>397</v>
      </c>
      <c r="BD1522" s="767">
        <v>0</v>
      </c>
      <c r="BE1522" s="767">
        <v>0</v>
      </c>
      <c r="BF1522" s="767">
        <v>0</v>
      </c>
      <c r="BG1522" s="767">
        <v>0</v>
      </c>
      <c r="BH1522" s="767">
        <v>0</v>
      </c>
      <c r="BI1522" s="767">
        <v>0</v>
      </c>
      <c r="BJ1522" s="767" t="s">
        <v>902</v>
      </c>
      <c r="BK1522" s="767">
        <v>0</v>
      </c>
      <c r="BL1522" s="767"/>
      <c r="BM1522" s="767"/>
      <c r="BN1522" s="767" t="s">
        <v>308</v>
      </c>
      <c r="BO1522" s="767" t="s">
        <v>308</v>
      </c>
      <c r="BP1522" s="767" t="s">
        <v>308</v>
      </c>
      <c r="BQ1522" s="767" t="s">
        <v>308</v>
      </c>
      <c r="BR1522" s="767"/>
      <c r="BS1522" s="767">
        <v>0</v>
      </c>
      <c r="BT1522" s="767"/>
      <c r="BU1522" s="767" t="s">
        <v>579</v>
      </c>
      <c r="BV1522" s="767"/>
      <c r="BW1522" s="767"/>
      <c r="BX1522" s="767"/>
      <c r="BY1522" s="767"/>
      <c r="BZ1522" s="767"/>
      <c r="CA1522" s="767"/>
      <c r="CB1522" s="767"/>
      <c r="CC1522" s="767"/>
      <c r="CD1522" s="767"/>
      <c r="CE1522" s="767"/>
      <c r="CF1522" s="767"/>
      <c r="CG1522" s="767"/>
      <c r="CH1522" s="767"/>
      <c r="CI1522" s="767"/>
      <c r="CJ1522" s="767"/>
      <c r="CK1522" s="768"/>
      <c r="CL1522" s="768" t="s">
        <v>397</v>
      </c>
      <c r="CM1522" s="768" t="s">
        <v>397</v>
      </c>
      <c r="CN1522" s="768" t="s">
        <v>397</v>
      </c>
      <c r="CO1522" s="768">
        <v>0</v>
      </c>
      <c r="CP1522" s="768">
        <v>0</v>
      </c>
      <c r="CQ1522" s="768">
        <v>480</v>
      </c>
      <c r="CR1522" s="735">
        <v>480</v>
      </c>
      <c r="CS1522" s="769"/>
      <c r="CT1522" s="860">
        <v>46290</v>
      </c>
      <c r="CU1522" s="891" t="s">
        <v>886</v>
      </c>
      <c r="CV1522" s="763"/>
      <c r="CW1522" s="763"/>
      <c r="CX1522" s="860">
        <v>46255</v>
      </c>
      <c r="CY1522" s="747">
        <v>0</v>
      </c>
      <c r="CZ1522" s="747" t="s">
        <v>308</v>
      </c>
      <c r="DA1522" s="748">
        <v>0</v>
      </c>
      <c r="DB1522" s="748">
        <v>0</v>
      </c>
      <c r="DC1522" s="748">
        <v>0</v>
      </c>
      <c r="DD1522" s="748" t="s">
        <v>397</v>
      </c>
      <c r="DE1522" s="748" t="s">
        <v>397</v>
      </c>
      <c r="DF1522" s="748" t="s">
        <v>390</v>
      </c>
      <c r="DG1522" s="748" t="s">
        <v>390</v>
      </c>
      <c r="DH1522" s="770">
        <v>0</v>
      </c>
      <c r="DI1522" s="763" t="s">
        <v>397</v>
      </c>
      <c r="DJ1522" s="763" t="s">
        <v>390</v>
      </c>
      <c r="DK1522" s="763" t="s">
        <v>390</v>
      </c>
      <c r="DL1522" s="763" t="s">
        <v>390</v>
      </c>
      <c r="DM1522" s="763">
        <v>46273</v>
      </c>
      <c r="DN1522" s="763">
        <v>46273</v>
      </c>
      <c r="DO1522" s="771" t="s">
        <v>308</v>
      </c>
      <c r="DP1522" s="763">
        <v>46290</v>
      </c>
      <c r="DQ1522" s="763">
        <v>46290</v>
      </c>
      <c r="DR1522" s="763">
        <v>46290</v>
      </c>
      <c r="DS1522" s="770">
        <v>46290</v>
      </c>
      <c r="DT1522" s="752">
        <v>46290</v>
      </c>
      <c r="DU1522" s="753">
        <v>-4</v>
      </c>
      <c r="DV1522" s="753" t="s">
        <v>308</v>
      </c>
      <c r="DW1522" s="754">
        <v>46283</v>
      </c>
      <c r="DX1522" s="755">
        <v>46286</v>
      </c>
      <c r="DY1522" s="754" t="e">
        <v>#VALUE!</v>
      </c>
      <c r="DZ1522" s="754" t="e">
        <v>#VALUE!</v>
      </c>
      <c r="EA1522" s="754">
        <v>0</v>
      </c>
      <c r="EB1522" s="754">
        <v>0</v>
      </c>
      <c r="HA1522" s="756">
        <v>480</v>
      </c>
      <c r="HB1522" s="756">
        <v>0</v>
      </c>
      <c r="HC1522" s="756" t="s">
        <v>397</v>
      </c>
      <c r="HD1522" s="756" t="s">
        <v>397</v>
      </c>
      <c r="HE1522" s="756" t="s">
        <v>397</v>
      </c>
      <c r="HF1522" s="756" t="s">
        <v>397</v>
      </c>
      <c r="HG1522" s="756" t="s">
        <v>397</v>
      </c>
      <c r="HH1522" s="756" t="s">
        <v>397</v>
      </c>
      <c r="HI1522" s="756" t="s">
        <v>397</v>
      </c>
      <c r="HJ1522" s="756" t="s">
        <v>397</v>
      </c>
      <c r="HK1522"/>
      <c r="HL1522"/>
      <c r="HM1522"/>
      <c r="HN1522" s="756" t="str">
        <f t="shared" si="51"/>
        <v>SDI</v>
      </c>
      <c r="HO1522"/>
      <c r="HP1522" s="757" t="s">
        <v>239</v>
      </c>
      <c r="HQ1522" s="757" t="s">
        <v>239</v>
      </c>
      <c r="HR1522" s="757" t="s">
        <v>572</v>
      </c>
      <c r="HS1522"/>
      <c r="HW1522" s="758"/>
      <c r="HX1522"/>
      <c r="HY1522" s="759" t="s">
        <v>572</v>
      </c>
      <c r="HZ1522" s="759" t="s">
        <v>572</v>
      </c>
      <c r="IA1522" s="759" t="s">
        <v>572</v>
      </c>
      <c r="IC1522" s="760" t="s">
        <v>572</v>
      </c>
      <c r="ID1522" s="760" t="s">
        <v>572</v>
      </c>
      <c r="IE1522" s="760" t="s">
        <v>572</v>
      </c>
      <c r="IF1522" s="761" t="s">
        <v>572</v>
      </c>
      <c r="IG1522" s="619" t="str">
        <f t="shared" si="52"/>
        <v>IN HOUSE (MANUAL)</v>
      </c>
      <c r="II1522" s="761" t="s">
        <v>572</v>
      </c>
      <c r="IK1522" s="761" t="str">
        <f>IFERROR(VLOOKUP($M1522,#REF!,13,0),"IN HOUSE (MANUAL)")</f>
        <v>IN HOUSE (MANUAL)</v>
      </c>
      <c r="IM1522" s="760" t="s">
        <v>572</v>
      </c>
      <c r="IN1522" s="760" t="s">
        <v>572</v>
      </c>
      <c r="IO1522" s="760" t="s">
        <v>572</v>
      </c>
      <c r="IQ1522" s="760" t="s">
        <v>572</v>
      </c>
      <c r="IR1522" s="760" t="s">
        <v>572</v>
      </c>
      <c r="IT1522" s="760" t="s">
        <v>572</v>
      </c>
      <c r="IV1522" s="760" t="s">
        <v>572</v>
      </c>
      <c r="IW1522" s="760" t="s">
        <v>572</v>
      </c>
      <c r="IY1522" s="760" t="s">
        <v>572</v>
      </c>
      <c r="IZ1522" s="760" t="s">
        <v>572</v>
      </c>
      <c r="JB1522" s="760" t="s">
        <v>572</v>
      </c>
      <c r="JC1522" s="760" t="s">
        <v>572</v>
      </c>
      <c r="JE1522" s="760" t="s">
        <v>572</v>
      </c>
      <c r="JF1522" s="760" t="s">
        <v>572</v>
      </c>
    </row>
    <row r="1523" spans="1:266" ht="17.25" customHeight="1" x14ac:dyDescent="0.35">
      <c r="A1523" s="618" t="s">
        <v>2907</v>
      </c>
      <c r="B1523" s="730">
        <v>89</v>
      </c>
      <c r="C1523" s="730" t="s">
        <v>2868</v>
      </c>
      <c r="D1523" s="730" t="s">
        <v>2868</v>
      </c>
      <c r="E1523" s="730">
        <v>26</v>
      </c>
      <c r="F1523" s="731" t="s">
        <v>574</v>
      </c>
      <c r="G1523" s="732">
        <v>1</v>
      </c>
      <c r="H1523" s="826">
        <v>46231</v>
      </c>
      <c r="I1523" s="730">
        <v>39</v>
      </c>
      <c r="J1523" s="730" t="s">
        <v>308</v>
      </c>
      <c r="K1523" s="730">
        <v>39</v>
      </c>
      <c r="L1523" s="730" t="s">
        <v>1771</v>
      </c>
      <c r="M1523" s="735" t="s">
        <v>2907</v>
      </c>
      <c r="N1523" s="735" t="s">
        <v>390</v>
      </c>
      <c r="O1523" s="735" t="s">
        <v>390</v>
      </c>
      <c r="P1523" s="735">
        <v>0</v>
      </c>
      <c r="Q1523" s="735">
        <v>0</v>
      </c>
      <c r="R1523" s="735">
        <v>608</v>
      </c>
      <c r="S1523" s="735" t="s">
        <v>1655</v>
      </c>
      <c r="T1523" s="735" t="s">
        <v>1656</v>
      </c>
      <c r="U1523" s="735">
        <v>608</v>
      </c>
      <c r="V1523" s="735" t="s">
        <v>1657</v>
      </c>
      <c r="W1523" s="735"/>
      <c r="X1523" s="768"/>
      <c r="Y1523" s="768"/>
      <c r="Z1523" s="768"/>
      <c r="AA1523" s="735" t="s">
        <v>157</v>
      </c>
      <c r="AB1523" s="735" t="s">
        <v>1218</v>
      </c>
      <c r="AC1523" s="735" t="s">
        <v>608</v>
      </c>
      <c r="AD1523" s="735">
        <v>216</v>
      </c>
      <c r="AE1523" s="738">
        <v>216</v>
      </c>
      <c r="AF1523" s="763" t="s">
        <v>390</v>
      </c>
      <c r="AG1523" s="765"/>
      <c r="AH1523" s="765"/>
      <c r="AI1523" s="765" t="s">
        <v>308</v>
      </c>
      <c r="AJ1523" s="740">
        <v>25</v>
      </c>
      <c r="AK1523" s="766"/>
      <c r="AL1523" s="740"/>
      <c r="AM1523" s="767">
        <v>0</v>
      </c>
      <c r="AN1523" s="767"/>
      <c r="AO1523" s="767"/>
      <c r="AP1523" s="767"/>
      <c r="AQ1523" s="767"/>
      <c r="AR1523" s="767"/>
      <c r="AS1523" s="767">
        <v>12</v>
      </c>
      <c r="AT1523" s="767"/>
      <c r="AU1523" s="767"/>
      <c r="AV1523" s="767"/>
      <c r="AW1523" s="767"/>
      <c r="AX1523" s="767"/>
      <c r="AY1523" s="767"/>
      <c r="AZ1523" s="767"/>
      <c r="BA1523" s="767"/>
      <c r="BB1523" s="767">
        <v>0</v>
      </c>
      <c r="BC1523" s="767">
        <v>6</v>
      </c>
      <c r="BD1523" s="767">
        <v>0</v>
      </c>
      <c r="BE1523" s="767">
        <v>0</v>
      </c>
      <c r="BF1523" s="767">
        <v>0</v>
      </c>
      <c r="BG1523" s="767">
        <v>0</v>
      </c>
      <c r="BH1523" s="767">
        <v>0</v>
      </c>
      <c r="BI1523" s="767">
        <v>18</v>
      </c>
      <c r="BJ1523" s="767"/>
      <c r="BK1523" s="767">
        <v>0</v>
      </c>
      <c r="BL1523" s="767"/>
      <c r="BM1523" s="767"/>
      <c r="BN1523" s="767" t="s">
        <v>308</v>
      </c>
      <c r="BO1523" s="767" t="s">
        <v>308</v>
      </c>
      <c r="BP1523" s="767" t="s">
        <v>308</v>
      </c>
      <c r="BQ1523" s="767" t="s">
        <v>308</v>
      </c>
      <c r="BR1523" s="767"/>
      <c r="BS1523" s="767">
        <v>0</v>
      </c>
      <c r="BT1523" s="767"/>
      <c r="BU1523" s="767" t="s">
        <v>579</v>
      </c>
      <c r="BV1523" s="767"/>
      <c r="BW1523" s="767"/>
      <c r="BX1523" s="767"/>
      <c r="BY1523" s="767"/>
      <c r="BZ1523" s="767"/>
      <c r="CA1523" s="767"/>
      <c r="CB1523" s="767"/>
      <c r="CC1523" s="767"/>
      <c r="CD1523" s="767"/>
      <c r="CE1523" s="767"/>
      <c r="CF1523" s="767"/>
      <c r="CG1523" s="767"/>
      <c r="CH1523" s="767"/>
      <c r="CI1523" s="767"/>
      <c r="CJ1523" s="767"/>
      <c r="CK1523" s="768"/>
      <c r="CL1523" s="768" t="s">
        <v>397</v>
      </c>
      <c r="CM1523" s="768" t="s">
        <v>397</v>
      </c>
      <c r="CN1523" s="768" t="s">
        <v>397</v>
      </c>
      <c r="CO1523" s="768">
        <v>0</v>
      </c>
      <c r="CP1523" s="768">
        <v>18</v>
      </c>
      <c r="CQ1523" s="768">
        <v>216</v>
      </c>
      <c r="CR1523" s="735">
        <v>216</v>
      </c>
      <c r="CS1523" s="769"/>
      <c r="CT1523" s="860">
        <v>46293</v>
      </c>
      <c r="CU1523" s="891" t="s">
        <v>609</v>
      </c>
      <c r="CV1523" s="763"/>
      <c r="CW1523" s="763"/>
      <c r="CX1523" s="860">
        <v>46255</v>
      </c>
      <c r="CY1523" s="747">
        <v>0</v>
      </c>
      <c r="CZ1523" s="747" t="s">
        <v>308</v>
      </c>
      <c r="DA1523" s="748">
        <v>0</v>
      </c>
      <c r="DB1523" s="748">
        <v>0</v>
      </c>
      <c r="DC1523" s="748">
        <v>0</v>
      </c>
      <c r="DD1523" s="748" t="s">
        <v>397</v>
      </c>
      <c r="DE1523" s="748" t="s">
        <v>397</v>
      </c>
      <c r="DF1523" s="748" t="s">
        <v>390</v>
      </c>
      <c r="DG1523" s="748" t="s">
        <v>390</v>
      </c>
      <c r="DH1523" s="770">
        <v>0</v>
      </c>
      <c r="DI1523" s="763" t="s">
        <v>397</v>
      </c>
      <c r="DJ1523" s="763" t="s">
        <v>390</v>
      </c>
      <c r="DK1523" s="763" t="s">
        <v>390</v>
      </c>
      <c r="DL1523" s="763" t="s">
        <v>390</v>
      </c>
      <c r="DM1523" s="763">
        <v>46274</v>
      </c>
      <c r="DN1523" s="763">
        <v>46274</v>
      </c>
      <c r="DO1523" s="771" t="s">
        <v>308</v>
      </c>
      <c r="DP1523" s="763">
        <v>46290</v>
      </c>
      <c r="DQ1523" s="737">
        <v>46290</v>
      </c>
      <c r="DR1523" s="763">
        <v>46290</v>
      </c>
      <c r="DS1523" s="770">
        <v>46290</v>
      </c>
      <c r="DT1523" s="752">
        <v>46290</v>
      </c>
      <c r="DU1523" s="753">
        <v>-3</v>
      </c>
      <c r="DV1523" s="753" t="s">
        <v>308</v>
      </c>
      <c r="DW1523" s="754">
        <v>46286</v>
      </c>
      <c r="DX1523" s="755">
        <v>46287</v>
      </c>
      <c r="DY1523" s="754" t="e">
        <v>#VALUE!</v>
      </c>
      <c r="DZ1523" s="754" t="e">
        <v>#VALUE!</v>
      </c>
      <c r="EA1523" s="754">
        <v>0</v>
      </c>
      <c r="EB1523" s="754">
        <v>0</v>
      </c>
      <c r="HA1523" s="756" t="s">
        <v>397</v>
      </c>
      <c r="HB1523" s="756" t="s">
        <v>397</v>
      </c>
      <c r="HC1523" s="756" t="s">
        <v>397</v>
      </c>
      <c r="HD1523" s="756" t="s">
        <v>397</v>
      </c>
      <c r="HE1523" s="756" t="s">
        <v>397</v>
      </c>
      <c r="HF1523" s="756" t="s">
        <v>397</v>
      </c>
      <c r="HG1523" s="756" t="s">
        <v>397</v>
      </c>
      <c r="HH1523" s="756" t="s">
        <v>397</v>
      </c>
      <c r="HI1523" s="756" t="s">
        <v>397</v>
      </c>
      <c r="HJ1523" s="756" t="s">
        <v>397</v>
      </c>
      <c r="HK1523"/>
      <c r="HL1523"/>
      <c r="HM1523"/>
      <c r="HN1523" s="756" t="str">
        <f t="shared" si="51"/>
        <v>AUTO PRINT</v>
      </c>
      <c r="HO1523"/>
      <c r="HP1523" s="757" t="s">
        <v>572</v>
      </c>
      <c r="HQ1523" s="757" t="s">
        <v>572</v>
      </c>
      <c r="HR1523" s="757" t="s">
        <v>572</v>
      </c>
      <c r="HS1523"/>
      <c r="HW1523" s="758"/>
      <c r="HX1523"/>
      <c r="HY1523" s="759" t="s">
        <v>572</v>
      </c>
      <c r="HZ1523" s="759" t="s">
        <v>572</v>
      </c>
      <c r="IA1523" s="759" t="s">
        <v>572</v>
      </c>
      <c r="IC1523" s="760" t="s">
        <v>572</v>
      </c>
      <c r="ID1523" s="760" t="s">
        <v>572</v>
      </c>
      <c r="IE1523" s="760" t="s">
        <v>572</v>
      </c>
      <c r="IF1523" s="761" t="s">
        <v>572</v>
      </c>
      <c r="IG1523" s="619" t="str">
        <f t="shared" si="52"/>
        <v>IN HOUSE (MANUAL)</v>
      </c>
      <c r="II1523" s="761" t="s">
        <v>572</v>
      </c>
      <c r="IK1523" s="761" t="str">
        <f>IFERROR(VLOOKUP($M1523,#REF!,13,0),"IN HOUSE (MANUAL)")</f>
        <v>IN HOUSE (MANUAL)</v>
      </c>
      <c r="IM1523" s="760" t="s">
        <v>572</v>
      </c>
      <c r="IN1523" s="760" t="s">
        <v>572</v>
      </c>
      <c r="IO1523" s="760" t="s">
        <v>572</v>
      </c>
      <c r="IQ1523" s="760" t="s">
        <v>572</v>
      </c>
      <c r="IR1523" s="760" t="s">
        <v>572</v>
      </c>
      <c r="IT1523" s="760" t="s">
        <v>572</v>
      </c>
      <c r="IV1523" s="760" t="s">
        <v>572</v>
      </c>
      <c r="IW1523" s="760" t="s">
        <v>572</v>
      </c>
      <c r="IY1523" s="760" t="s">
        <v>572</v>
      </c>
      <c r="IZ1523" s="760" t="s">
        <v>572</v>
      </c>
      <c r="JB1523" s="760" t="s">
        <v>572</v>
      </c>
      <c r="JC1523" s="760" t="s">
        <v>572</v>
      </c>
      <c r="JE1523" s="760" t="s">
        <v>572</v>
      </c>
      <c r="JF1523" s="760" t="s">
        <v>572</v>
      </c>
    </row>
    <row r="1524" spans="1:266" ht="17.25" customHeight="1" x14ac:dyDescent="0.35">
      <c r="A1524" s="618" t="s">
        <v>2908</v>
      </c>
      <c r="B1524" s="730">
        <v>90</v>
      </c>
      <c r="C1524" s="730" t="s">
        <v>2868</v>
      </c>
      <c r="D1524" s="730" t="s">
        <v>2868</v>
      </c>
      <c r="E1524" s="730">
        <v>26</v>
      </c>
      <c r="F1524" s="731" t="s">
        <v>574</v>
      </c>
      <c r="G1524" s="732">
        <v>1</v>
      </c>
      <c r="H1524" s="826">
        <v>46231</v>
      </c>
      <c r="I1524" s="730">
        <v>39</v>
      </c>
      <c r="J1524" s="730" t="s">
        <v>308</v>
      </c>
      <c r="K1524" s="730">
        <v>39</v>
      </c>
      <c r="L1524" s="730" t="s">
        <v>1773</v>
      </c>
      <c r="M1524" s="735" t="s">
        <v>2908</v>
      </c>
      <c r="N1524" s="734" t="s">
        <v>390</v>
      </c>
      <c r="O1524" s="734" t="s">
        <v>390</v>
      </c>
      <c r="P1524" s="734">
        <v>0</v>
      </c>
      <c r="Q1524" s="734">
        <v>0</v>
      </c>
      <c r="R1524" s="735">
        <v>608</v>
      </c>
      <c r="S1524" s="735" t="s">
        <v>1655</v>
      </c>
      <c r="T1524" s="735" t="s">
        <v>1656</v>
      </c>
      <c r="U1524" s="735">
        <v>608</v>
      </c>
      <c r="V1524" s="735" t="s">
        <v>1657</v>
      </c>
      <c r="W1524" s="735"/>
      <c r="X1524" s="768"/>
      <c r="Y1524" s="768">
        <v>90</v>
      </c>
      <c r="Z1524" s="768">
        <v>90</v>
      </c>
      <c r="AA1524" s="735" t="s">
        <v>157</v>
      </c>
      <c r="AB1524" s="735" t="s">
        <v>1218</v>
      </c>
      <c r="AC1524" s="735" t="s">
        <v>608</v>
      </c>
      <c r="AD1524" s="735">
        <v>180</v>
      </c>
      <c r="AE1524" s="738">
        <v>180</v>
      </c>
      <c r="AF1524" s="737" t="s">
        <v>390</v>
      </c>
      <c r="AG1524" s="765"/>
      <c r="AH1524" s="765"/>
      <c r="AI1524" s="765" t="s">
        <v>308</v>
      </c>
      <c r="AJ1524" s="740">
        <v>26</v>
      </c>
      <c r="AK1524" s="766"/>
      <c r="AL1524" s="740"/>
      <c r="AM1524" s="767">
        <v>0</v>
      </c>
      <c r="AN1524" s="767"/>
      <c r="AO1524" s="767"/>
      <c r="AP1524" s="767"/>
      <c r="AQ1524" s="767"/>
      <c r="AR1524" s="767"/>
      <c r="AS1524" s="767">
        <v>12</v>
      </c>
      <c r="AT1524" s="767"/>
      <c r="AU1524" s="767"/>
      <c r="AV1524" s="767"/>
      <c r="AW1524" s="767"/>
      <c r="AX1524" s="767"/>
      <c r="AY1524" s="767"/>
      <c r="AZ1524" s="767"/>
      <c r="BA1524" s="767"/>
      <c r="BB1524" s="767">
        <v>0</v>
      </c>
      <c r="BC1524" s="767">
        <v>6</v>
      </c>
      <c r="BD1524" s="767">
        <v>0</v>
      </c>
      <c r="BE1524" s="767">
        <v>0</v>
      </c>
      <c r="BF1524" s="767">
        <v>0</v>
      </c>
      <c r="BG1524" s="767">
        <v>0</v>
      </c>
      <c r="BH1524" s="767">
        <v>0</v>
      </c>
      <c r="BI1524" s="767">
        <v>12</v>
      </c>
      <c r="BJ1524" s="767"/>
      <c r="BK1524" s="767">
        <v>0</v>
      </c>
      <c r="BL1524" s="767"/>
      <c r="BM1524" s="767"/>
      <c r="BN1524" s="767" t="s">
        <v>308</v>
      </c>
      <c r="BO1524" s="767" t="s">
        <v>308</v>
      </c>
      <c r="BP1524" s="767" t="s">
        <v>308</v>
      </c>
      <c r="BQ1524" s="767" t="s">
        <v>308</v>
      </c>
      <c r="BR1524" s="767"/>
      <c r="BS1524" s="767">
        <v>90</v>
      </c>
      <c r="BT1524" s="767" t="s">
        <v>1672</v>
      </c>
      <c r="BU1524" s="767" t="s">
        <v>579</v>
      </c>
      <c r="BV1524" s="767"/>
      <c r="BW1524" s="767"/>
      <c r="BX1524" s="767"/>
      <c r="BY1524" s="767"/>
      <c r="BZ1524" s="767"/>
      <c r="CA1524" s="767"/>
      <c r="CB1524" s="767"/>
      <c r="CC1524" s="767"/>
      <c r="CD1524" s="767"/>
      <c r="CE1524" s="767"/>
      <c r="CF1524" s="767"/>
      <c r="CG1524" s="767"/>
      <c r="CH1524" s="767"/>
      <c r="CI1524" s="767"/>
      <c r="CJ1524" s="767"/>
      <c r="CK1524" s="768"/>
      <c r="CL1524" s="768" t="s">
        <v>397</v>
      </c>
      <c r="CM1524" s="768" t="s">
        <v>397</v>
      </c>
      <c r="CN1524" s="768" t="s">
        <v>397</v>
      </c>
      <c r="CO1524" s="768">
        <v>90</v>
      </c>
      <c r="CP1524" s="768">
        <v>90</v>
      </c>
      <c r="CQ1524" s="768">
        <v>180</v>
      </c>
      <c r="CR1524" s="735">
        <v>180</v>
      </c>
      <c r="CS1524" s="769"/>
      <c r="CT1524" s="860">
        <v>46294</v>
      </c>
      <c r="CU1524" s="891" t="s">
        <v>1292</v>
      </c>
      <c r="CV1524" s="763"/>
      <c r="CW1524" s="763"/>
      <c r="CX1524" s="860">
        <v>46255</v>
      </c>
      <c r="CY1524" s="747">
        <v>0</v>
      </c>
      <c r="CZ1524" s="747" t="s">
        <v>308</v>
      </c>
      <c r="DA1524" s="748">
        <v>0</v>
      </c>
      <c r="DB1524" s="748">
        <v>0</v>
      </c>
      <c r="DC1524" s="748">
        <v>0</v>
      </c>
      <c r="DD1524" s="748" t="s">
        <v>397</v>
      </c>
      <c r="DE1524" s="748" t="s">
        <v>397</v>
      </c>
      <c r="DF1524" s="748" t="s">
        <v>390</v>
      </c>
      <c r="DG1524" s="748" t="s">
        <v>390</v>
      </c>
      <c r="DH1524" s="770">
        <v>0</v>
      </c>
      <c r="DI1524" s="763" t="s">
        <v>397</v>
      </c>
      <c r="DJ1524" s="763" t="s">
        <v>390</v>
      </c>
      <c r="DK1524" s="763" t="s">
        <v>390</v>
      </c>
      <c r="DL1524" s="763" t="s">
        <v>390</v>
      </c>
      <c r="DM1524" s="763">
        <v>46274</v>
      </c>
      <c r="DN1524" s="763">
        <v>46274</v>
      </c>
      <c r="DO1524" s="771" t="s">
        <v>308</v>
      </c>
      <c r="DP1524" s="763">
        <v>46290</v>
      </c>
      <c r="DQ1524" s="763">
        <v>46290</v>
      </c>
      <c r="DR1524" s="763">
        <v>46290</v>
      </c>
      <c r="DS1524" s="770">
        <v>46290</v>
      </c>
      <c r="DT1524" s="752">
        <v>46290</v>
      </c>
      <c r="DU1524" s="753">
        <v>-3</v>
      </c>
      <c r="DV1524" s="753" t="s">
        <v>308</v>
      </c>
      <c r="DW1524" s="754">
        <v>46287</v>
      </c>
      <c r="DX1524" s="755">
        <v>46287</v>
      </c>
      <c r="DY1524" s="754" t="e">
        <v>#VALUE!</v>
      </c>
      <c r="DZ1524" s="754" t="e">
        <v>#VALUE!</v>
      </c>
      <c r="EA1524" s="754"/>
      <c r="EB1524" s="754"/>
      <c r="HA1524" s="756" t="s">
        <v>397</v>
      </c>
      <c r="HB1524" s="756" t="s">
        <v>397</v>
      </c>
      <c r="HC1524" s="756" t="s">
        <v>397</v>
      </c>
      <c r="HD1524" s="756" t="s">
        <v>397</v>
      </c>
      <c r="HE1524" s="756" t="s">
        <v>397</v>
      </c>
      <c r="HF1524" s="756" t="s">
        <v>397</v>
      </c>
      <c r="HG1524" s="756" t="s">
        <v>397</v>
      </c>
      <c r="HH1524" s="756" t="s">
        <v>397</v>
      </c>
      <c r="HI1524" s="756" t="s">
        <v>397</v>
      </c>
      <c r="HJ1524" s="756" t="s">
        <v>397</v>
      </c>
      <c r="HK1524"/>
      <c r="HL1524"/>
      <c r="HM1524"/>
      <c r="HN1524" s="756" t="str">
        <f t="shared" si="51"/>
        <v>AUTO PRINT</v>
      </c>
      <c r="HO1524"/>
      <c r="HP1524" s="757" t="s">
        <v>572</v>
      </c>
      <c r="HQ1524" s="757" t="s">
        <v>572</v>
      </c>
      <c r="HR1524" s="757" t="s">
        <v>572</v>
      </c>
      <c r="HS1524"/>
      <c r="HW1524" s="758"/>
      <c r="HX1524"/>
      <c r="HY1524" s="759" t="s">
        <v>572</v>
      </c>
      <c r="HZ1524" s="759" t="s">
        <v>572</v>
      </c>
      <c r="IA1524" s="759" t="s">
        <v>572</v>
      </c>
      <c r="IC1524" s="760" t="s">
        <v>572</v>
      </c>
      <c r="ID1524" s="760" t="s">
        <v>572</v>
      </c>
      <c r="IE1524" s="760" t="s">
        <v>572</v>
      </c>
      <c r="IF1524" s="761" t="s">
        <v>572</v>
      </c>
      <c r="IG1524" s="619" t="str">
        <f t="shared" si="52"/>
        <v>IN HOUSE (MANUAL)</v>
      </c>
      <c r="II1524" s="761" t="s">
        <v>572</v>
      </c>
      <c r="IK1524" s="761" t="str">
        <f>IFERROR(VLOOKUP($M1524,#REF!,13,0),"IN HOUSE (MANUAL)")</f>
        <v>IN HOUSE (MANUAL)</v>
      </c>
      <c r="IM1524" s="760" t="s">
        <v>572</v>
      </c>
      <c r="IN1524" s="760" t="s">
        <v>572</v>
      </c>
      <c r="IO1524" s="760" t="s">
        <v>572</v>
      </c>
      <c r="IQ1524" s="760" t="s">
        <v>239</v>
      </c>
      <c r="IR1524" s="760" t="s">
        <v>572</v>
      </c>
      <c r="IT1524" s="760" t="s">
        <v>572</v>
      </c>
      <c r="IV1524" s="760" t="s">
        <v>572</v>
      </c>
      <c r="IW1524" s="760" t="s">
        <v>572</v>
      </c>
      <c r="IY1524" s="760" t="s">
        <v>572</v>
      </c>
      <c r="IZ1524" s="760" t="s">
        <v>572</v>
      </c>
      <c r="JB1524" s="760" t="s">
        <v>572</v>
      </c>
      <c r="JC1524" s="760" t="s">
        <v>572</v>
      </c>
      <c r="JE1524" s="760" t="s">
        <v>572</v>
      </c>
      <c r="JF1524" s="760">
        <v>90</v>
      </c>
    </row>
    <row r="1525" spans="1:266" ht="17.25" customHeight="1" x14ac:dyDescent="0.35">
      <c r="A1525" s="618" t="s">
        <v>2831</v>
      </c>
      <c r="B1525" s="730">
        <v>91</v>
      </c>
      <c r="C1525" s="730" t="s">
        <v>2832</v>
      </c>
      <c r="D1525" s="730" t="s">
        <v>2832</v>
      </c>
      <c r="E1525" s="730">
        <v>26</v>
      </c>
      <c r="F1525" s="731" t="s">
        <v>574</v>
      </c>
      <c r="G1525" s="732">
        <v>2</v>
      </c>
      <c r="H1525" s="826">
        <v>46196</v>
      </c>
      <c r="I1525" s="730">
        <v>40</v>
      </c>
      <c r="J1525" s="730" t="s">
        <v>308</v>
      </c>
      <c r="K1525" s="730">
        <v>40</v>
      </c>
      <c r="L1525" s="730" t="s">
        <v>2833</v>
      </c>
      <c r="M1525" s="772" t="s">
        <v>2831</v>
      </c>
      <c r="N1525" s="772">
        <v>0</v>
      </c>
      <c r="O1525" s="772" t="s">
        <v>390</v>
      </c>
      <c r="P1525" s="772">
        <v>0</v>
      </c>
      <c r="Q1525" s="772">
        <v>0</v>
      </c>
      <c r="R1525" s="772" t="s">
        <v>2834</v>
      </c>
      <c r="S1525" s="772" t="s">
        <v>308</v>
      </c>
      <c r="T1525" s="772" t="s">
        <v>2835</v>
      </c>
      <c r="U1525" s="772">
        <v>373</v>
      </c>
      <c r="V1525" s="772" t="s">
        <v>308</v>
      </c>
      <c r="W1525" s="772"/>
      <c r="X1525" s="772"/>
      <c r="Y1525" s="773">
        <v>0</v>
      </c>
      <c r="Z1525" s="932">
        <v>1112</v>
      </c>
      <c r="AA1525" s="772" t="s">
        <v>45</v>
      </c>
      <c r="AB1525" s="772" t="s">
        <v>863</v>
      </c>
      <c r="AC1525" s="772" t="s">
        <v>899</v>
      </c>
      <c r="AD1525" s="772">
        <v>4212</v>
      </c>
      <c r="AE1525" s="864">
        <v>2106</v>
      </c>
      <c r="AF1525" s="774" t="s">
        <v>390</v>
      </c>
      <c r="AG1525" s="777"/>
      <c r="AH1525" s="777"/>
      <c r="AI1525" s="777" t="s">
        <v>308</v>
      </c>
      <c r="AJ1525" s="778">
        <v>27</v>
      </c>
      <c r="AK1525" s="779"/>
      <c r="AL1525" s="778"/>
      <c r="AM1525" s="780">
        <v>0</v>
      </c>
      <c r="AN1525" s="780"/>
      <c r="AO1525" s="780">
        <v>2106</v>
      </c>
      <c r="AP1525" s="780"/>
      <c r="AQ1525" s="780"/>
      <c r="AR1525" s="780"/>
      <c r="AS1525" s="780"/>
      <c r="AT1525" s="780"/>
      <c r="AU1525" s="780"/>
      <c r="AV1525" s="780"/>
      <c r="AW1525" s="780"/>
      <c r="AX1525" s="780"/>
      <c r="AY1525" s="780"/>
      <c r="AZ1525" s="780"/>
      <c r="BA1525" s="780"/>
      <c r="BB1525" s="780">
        <v>0</v>
      </c>
      <c r="BC1525" s="780">
        <v>2106</v>
      </c>
      <c r="BD1525" s="780">
        <v>0</v>
      </c>
      <c r="BE1525" s="780">
        <v>0</v>
      </c>
      <c r="BF1525" s="780">
        <v>2106</v>
      </c>
      <c r="BG1525" s="780">
        <v>0</v>
      </c>
      <c r="BH1525" s="780">
        <v>0</v>
      </c>
      <c r="BI1525" s="780">
        <v>1112</v>
      </c>
      <c r="BJ1525" s="780" t="s">
        <v>922</v>
      </c>
      <c r="BK1525" s="780">
        <v>0</v>
      </c>
      <c r="BL1525" s="780"/>
      <c r="BM1525" s="780"/>
      <c r="BN1525" s="780" t="s">
        <v>308</v>
      </c>
      <c r="BO1525" s="780" t="s">
        <v>308</v>
      </c>
      <c r="BP1525" s="780" t="s">
        <v>308</v>
      </c>
      <c r="BQ1525" s="780" t="s">
        <v>308</v>
      </c>
      <c r="BR1525" s="780"/>
      <c r="BS1525" s="780" t="s">
        <v>397</v>
      </c>
      <c r="BT1525" s="780"/>
      <c r="BU1525" s="780" t="s">
        <v>579</v>
      </c>
      <c r="BV1525" s="780"/>
      <c r="BW1525" s="780"/>
      <c r="BX1525" s="780"/>
      <c r="BY1525" s="780"/>
      <c r="BZ1525" s="780"/>
      <c r="CA1525" s="780"/>
      <c r="CB1525" s="780"/>
      <c r="CC1525" s="780"/>
      <c r="CD1525" s="780"/>
      <c r="CE1525" s="780"/>
      <c r="CF1525" s="780"/>
      <c r="CG1525" s="780"/>
      <c r="CH1525" s="780"/>
      <c r="CI1525" s="780"/>
      <c r="CJ1525" s="780"/>
      <c r="CK1525" s="773"/>
      <c r="CL1525" s="773" t="s">
        <v>397</v>
      </c>
      <c r="CM1525" s="773" t="s">
        <v>397</v>
      </c>
      <c r="CN1525" s="773" t="s">
        <v>397</v>
      </c>
      <c r="CO1525" s="773" t="s">
        <v>397</v>
      </c>
      <c r="CP1525" s="773">
        <v>1112</v>
      </c>
      <c r="CQ1525" s="773">
        <v>4212</v>
      </c>
      <c r="CR1525" s="772">
        <v>2106</v>
      </c>
      <c r="CS1525" s="781"/>
      <c r="CT1525" s="865" t="s">
        <v>308</v>
      </c>
      <c r="CU1525" s="899" t="s">
        <v>308</v>
      </c>
      <c r="CV1525" s="774"/>
      <c r="CW1525" s="774"/>
      <c r="CX1525" s="865">
        <v>46254</v>
      </c>
      <c r="CY1525" s="784">
        <v>0</v>
      </c>
      <c r="CZ1525" s="784" t="s">
        <v>308</v>
      </c>
      <c r="DA1525" s="785">
        <v>0</v>
      </c>
      <c r="DB1525" s="785">
        <v>0</v>
      </c>
      <c r="DC1525" s="785">
        <v>0</v>
      </c>
      <c r="DD1525" s="785" t="s">
        <v>308</v>
      </c>
      <c r="DE1525" s="785" t="s">
        <v>308</v>
      </c>
      <c r="DF1525" s="785" t="s">
        <v>308</v>
      </c>
      <c r="DG1525" s="785" t="s">
        <v>308</v>
      </c>
      <c r="DH1525" s="786">
        <v>0</v>
      </c>
      <c r="DI1525" s="774" t="s">
        <v>390</v>
      </c>
      <c r="DJ1525" s="774" t="s">
        <v>390</v>
      </c>
      <c r="DK1525" s="774" t="s">
        <v>397</v>
      </c>
      <c r="DL1525" s="774" t="s">
        <v>390</v>
      </c>
      <c r="DM1525" s="774">
        <v>46279</v>
      </c>
      <c r="DN1525" s="774">
        <v>46279</v>
      </c>
      <c r="DO1525" s="787">
        <v>0</v>
      </c>
      <c r="DP1525" s="774">
        <v>46297</v>
      </c>
      <c r="DQ1525" s="774">
        <v>46297</v>
      </c>
      <c r="DR1525" s="774">
        <v>46297</v>
      </c>
      <c r="DS1525" s="786">
        <v>46297</v>
      </c>
      <c r="DT1525" s="752">
        <v>46297</v>
      </c>
      <c r="DU1525" s="753">
        <v>-4</v>
      </c>
      <c r="DV1525" s="753" t="s">
        <v>308</v>
      </c>
      <c r="DW1525" s="754">
        <v>46287</v>
      </c>
      <c r="DX1525" s="755">
        <v>46293</v>
      </c>
      <c r="DY1525" s="754" t="e">
        <v>#VALUE!</v>
      </c>
      <c r="DZ1525" s="754" t="e">
        <v>#VALUE!</v>
      </c>
      <c r="EA1525" s="754"/>
      <c r="EB1525" s="754"/>
      <c r="HA1525" s="756" t="s">
        <v>397</v>
      </c>
      <c r="HB1525" s="756" t="s">
        <v>397</v>
      </c>
      <c r="HC1525" s="756" t="s">
        <v>397</v>
      </c>
      <c r="HD1525" s="756" t="s">
        <v>397</v>
      </c>
      <c r="HE1525" s="756" t="s">
        <v>397</v>
      </c>
      <c r="HF1525" s="756" t="s">
        <v>397</v>
      </c>
      <c r="HG1525" s="756" t="s">
        <v>397</v>
      </c>
      <c r="HH1525" s="756" t="s">
        <v>397</v>
      </c>
      <c r="HI1525" s="756" t="s">
        <v>397</v>
      </c>
      <c r="HJ1525" s="756" t="s">
        <v>397</v>
      </c>
      <c r="HK1525"/>
      <c r="HL1525"/>
      <c r="HM1525"/>
      <c r="HN1525" s="756" t="str">
        <f t="shared" si="51"/>
        <v>AUTO PRINT</v>
      </c>
      <c r="HO1525"/>
      <c r="HP1525" s="757" t="s">
        <v>572</v>
      </c>
      <c r="HQ1525" s="757" t="s">
        <v>572</v>
      </c>
      <c r="HR1525" s="757" t="s">
        <v>572</v>
      </c>
      <c r="HS1525"/>
      <c r="HW1525" s="758"/>
      <c r="HX1525"/>
      <c r="HY1525" s="759" t="s">
        <v>572</v>
      </c>
      <c r="HZ1525" s="759" t="s">
        <v>572</v>
      </c>
      <c r="IA1525" s="759" t="s">
        <v>572</v>
      </c>
      <c r="IC1525" s="760" t="s">
        <v>572</v>
      </c>
      <c r="ID1525" s="760" t="s">
        <v>572</v>
      </c>
      <c r="IE1525" s="760" t="s">
        <v>572</v>
      </c>
      <c r="IF1525" s="761" t="s">
        <v>572</v>
      </c>
      <c r="IG1525" s="619" t="str">
        <f t="shared" si="52"/>
        <v>IN HOUSE (MANUAL)</v>
      </c>
      <c r="II1525" s="761" t="s">
        <v>572</v>
      </c>
      <c r="IK1525" s="761" t="str">
        <f>IFERROR(VLOOKUP($M1525,#REF!,13,0),"IN HOUSE (MANUAL)")</f>
        <v>IN HOUSE (MANUAL)</v>
      </c>
      <c r="IM1525" s="760" t="s">
        <v>922</v>
      </c>
      <c r="IN1525" s="760" t="s">
        <v>922</v>
      </c>
      <c r="IO1525" s="760">
        <v>1112</v>
      </c>
      <c r="IQ1525" s="760" t="s">
        <v>572</v>
      </c>
      <c r="IR1525" s="760" t="s">
        <v>572</v>
      </c>
      <c r="IT1525" s="760" t="s">
        <v>572</v>
      </c>
      <c r="IV1525" s="760" t="s">
        <v>572</v>
      </c>
      <c r="IW1525" s="760" t="s">
        <v>572</v>
      </c>
      <c r="IY1525" s="760" t="s">
        <v>572</v>
      </c>
      <c r="IZ1525" s="760" t="s">
        <v>572</v>
      </c>
      <c r="JB1525" s="760" t="s">
        <v>572</v>
      </c>
      <c r="JC1525" s="760" t="s">
        <v>572</v>
      </c>
      <c r="JE1525" s="760" t="s">
        <v>572</v>
      </c>
      <c r="JF1525" s="760" t="s">
        <v>572</v>
      </c>
    </row>
    <row r="1526" spans="1:266" ht="17.25" customHeight="1" x14ac:dyDescent="0.35">
      <c r="A1526" s="618" t="s">
        <v>2909</v>
      </c>
      <c r="B1526" s="730">
        <v>92</v>
      </c>
      <c r="C1526" s="730" t="s">
        <v>2868</v>
      </c>
      <c r="D1526" s="730" t="s">
        <v>2868</v>
      </c>
      <c r="E1526" s="730">
        <v>26</v>
      </c>
      <c r="F1526" s="731" t="s">
        <v>574</v>
      </c>
      <c r="G1526" s="732">
        <v>1</v>
      </c>
      <c r="H1526" s="826">
        <v>46232</v>
      </c>
      <c r="I1526" s="730">
        <v>40</v>
      </c>
      <c r="J1526" s="730" t="s">
        <v>308</v>
      </c>
      <c r="K1526" s="730">
        <v>41</v>
      </c>
      <c r="L1526" s="730" t="s">
        <v>2910</v>
      </c>
      <c r="M1526" s="772" t="s">
        <v>2909</v>
      </c>
      <c r="N1526" s="772">
        <v>0</v>
      </c>
      <c r="O1526" s="772" t="s">
        <v>390</v>
      </c>
      <c r="P1526" s="772">
        <v>0</v>
      </c>
      <c r="Q1526" s="772">
        <v>0</v>
      </c>
      <c r="R1526" s="772" t="s">
        <v>2834</v>
      </c>
      <c r="S1526" s="772" t="s">
        <v>308</v>
      </c>
      <c r="T1526" s="772" t="s">
        <v>2851</v>
      </c>
      <c r="U1526" s="772">
        <v>373</v>
      </c>
      <c r="V1526" s="772" t="s">
        <v>308</v>
      </c>
      <c r="W1526" s="772"/>
      <c r="X1526" s="772"/>
      <c r="Y1526" s="773">
        <v>0</v>
      </c>
      <c r="Z1526" s="773">
        <v>1212</v>
      </c>
      <c r="AA1526" s="772" t="s">
        <v>45</v>
      </c>
      <c r="AB1526" s="772" t="s">
        <v>863</v>
      </c>
      <c r="AC1526" s="772" t="s">
        <v>812</v>
      </c>
      <c r="AD1526" s="772">
        <v>1212</v>
      </c>
      <c r="AE1526" s="864">
        <v>1212</v>
      </c>
      <c r="AF1526" s="774">
        <v>46276</v>
      </c>
      <c r="AG1526" s="777"/>
      <c r="AH1526" s="777"/>
      <c r="AI1526" s="777" t="s">
        <v>308</v>
      </c>
      <c r="AJ1526" s="778">
        <v>28</v>
      </c>
      <c r="AK1526" s="779"/>
      <c r="AL1526" s="778"/>
      <c r="AM1526" s="780">
        <v>0</v>
      </c>
      <c r="AN1526" s="780"/>
      <c r="AO1526" s="780">
        <v>1212</v>
      </c>
      <c r="AP1526" s="780"/>
      <c r="AQ1526" s="780"/>
      <c r="AR1526" s="780"/>
      <c r="AS1526" s="780"/>
      <c r="AT1526" s="780"/>
      <c r="AU1526" s="780"/>
      <c r="AV1526" s="780"/>
      <c r="AW1526" s="780"/>
      <c r="AX1526" s="780"/>
      <c r="AY1526" s="780"/>
      <c r="AZ1526" s="780"/>
      <c r="BA1526" s="780"/>
      <c r="BB1526" s="780">
        <v>0</v>
      </c>
      <c r="BC1526" s="780">
        <v>1212</v>
      </c>
      <c r="BD1526" s="780">
        <v>0</v>
      </c>
      <c r="BE1526" s="780">
        <v>0</v>
      </c>
      <c r="BF1526" s="780">
        <v>1212</v>
      </c>
      <c r="BG1526" s="780">
        <v>0</v>
      </c>
      <c r="BH1526" s="780">
        <v>0</v>
      </c>
      <c r="BI1526" s="780">
        <v>1212</v>
      </c>
      <c r="BJ1526" s="780" t="s">
        <v>922</v>
      </c>
      <c r="BK1526" s="780">
        <v>0</v>
      </c>
      <c r="BL1526" s="780"/>
      <c r="BM1526" s="780"/>
      <c r="BN1526" s="780" t="s">
        <v>308</v>
      </c>
      <c r="BO1526" s="780" t="s">
        <v>308</v>
      </c>
      <c r="BP1526" s="780" t="s">
        <v>308</v>
      </c>
      <c r="BQ1526" s="780" t="s">
        <v>308</v>
      </c>
      <c r="BR1526" s="780"/>
      <c r="BS1526" s="780" t="s">
        <v>397</v>
      </c>
      <c r="BT1526" s="780"/>
      <c r="BU1526" s="780" t="s">
        <v>579</v>
      </c>
      <c r="BV1526" s="780"/>
      <c r="BW1526" s="780"/>
      <c r="BX1526" s="780"/>
      <c r="BY1526" s="780"/>
      <c r="BZ1526" s="780"/>
      <c r="CA1526" s="780"/>
      <c r="CB1526" s="780"/>
      <c r="CC1526" s="780"/>
      <c r="CD1526" s="780"/>
      <c r="CE1526" s="780"/>
      <c r="CF1526" s="780"/>
      <c r="CG1526" s="780"/>
      <c r="CH1526" s="780"/>
      <c r="CI1526" s="780"/>
      <c r="CJ1526" s="780"/>
      <c r="CK1526" s="773"/>
      <c r="CL1526" s="773" t="s">
        <v>397</v>
      </c>
      <c r="CM1526" s="773" t="s">
        <v>397</v>
      </c>
      <c r="CN1526" s="773" t="s">
        <v>397</v>
      </c>
      <c r="CO1526" s="773" t="s">
        <v>397</v>
      </c>
      <c r="CP1526" s="773">
        <v>1212</v>
      </c>
      <c r="CQ1526" s="773">
        <v>1212</v>
      </c>
      <c r="CR1526" s="772">
        <v>1212</v>
      </c>
      <c r="CS1526" s="898"/>
      <c r="CT1526" s="865" t="s">
        <v>308</v>
      </c>
      <c r="CU1526" s="900" t="s">
        <v>308</v>
      </c>
      <c r="CV1526" s="774"/>
      <c r="CW1526" s="774"/>
      <c r="CX1526" s="865">
        <v>46282</v>
      </c>
      <c r="CY1526" s="784" t="s">
        <v>1594</v>
      </c>
      <c r="CZ1526" s="784">
        <v>0</v>
      </c>
      <c r="DA1526" s="785">
        <v>46258</v>
      </c>
      <c r="DB1526" s="785" t="s">
        <v>615</v>
      </c>
      <c r="DC1526" s="785" t="s">
        <v>2842</v>
      </c>
      <c r="DD1526" s="785">
        <v>0</v>
      </c>
      <c r="DE1526" s="785">
        <v>0</v>
      </c>
      <c r="DF1526" s="785">
        <v>0</v>
      </c>
      <c r="DG1526" s="785">
        <v>0</v>
      </c>
      <c r="DH1526" s="786">
        <v>0</v>
      </c>
      <c r="DI1526" s="774" t="s">
        <v>390</v>
      </c>
      <c r="DJ1526" s="774">
        <v>46272</v>
      </c>
      <c r="DK1526" s="774" t="s">
        <v>397</v>
      </c>
      <c r="DL1526" s="774">
        <v>46272</v>
      </c>
      <c r="DM1526" s="774">
        <v>46283</v>
      </c>
      <c r="DN1526" s="774">
        <v>46283</v>
      </c>
      <c r="DO1526" s="787">
        <v>0</v>
      </c>
      <c r="DP1526" s="774">
        <v>46304</v>
      </c>
      <c r="DQ1526" s="776">
        <v>46304</v>
      </c>
      <c r="DR1526" s="774">
        <v>46304</v>
      </c>
      <c r="DS1526" s="786">
        <v>46304</v>
      </c>
      <c r="DT1526" s="752">
        <v>46304</v>
      </c>
      <c r="DU1526" s="753">
        <v>-8</v>
      </c>
      <c r="DV1526" s="753" t="s">
        <v>308</v>
      </c>
      <c r="DW1526" s="754">
        <v>46293</v>
      </c>
      <c r="DX1526" s="755">
        <v>46296</v>
      </c>
      <c r="DY1526" s="754" t="e">
        <v>#VALUE!</v>
      </c>
      <c r="DZ1526" s="754" t="e">
        <v>#VALUE!</v>
      </c>
      <c r="EA1526" s="754"/>
      <c r="EB1526" s="754"/>
      <c r="HA1526" s="756" t="s">
        <v>397</v>
      </c>
      <c r="HB1526" s="756" t="s">
        <v>397</v>
      </c>
      <c r="HC1526" s="756" t="s">
        <v>397</v>
      </c>
      <c r="HD1526" s="756" t="s">
        <v>397</v>
      </c>
      <c r="HE1526" s="756" t="s">
        <v>397</v>
      </c>
      <c r="HF1526" s="756" t="s">
        <v>397</v>
      </c>
      <c r="HG1526" s="756" t="s">
        <v>397</v>
      </c>
      <c r="HH1526" s="756" t="s">
        <v>397</v>
      </c>
      <c r="HI1526" s="756" t="s">
        <v>397</v>
      </c>
      <c r="HJ1526" s="756" t="s">
        <v>397</v>
      </c>
      <c r="HK1526"/>
      <c r="HL1526"/>
      <c r="HM1526"/>
      <c r="HN1526" s="756" t="str">
        <f t="shared" si="51"/>
        <v>AUTO PRINT</v>
      </c>
      <c r="HO1526"/>
      <c r="HP1526" s="757" t="s">
        <v>572</v>
      </c>
      <c r="HQ1526" s="757" t="s">
        <v>572</v>
      </c>
      <c r="HR1526" s="757" t="s">
        <v>572</v>
      </c>
      <c r="HS1526"/>
      <c r="HW1526" s="758"/>
      <c r="HX1526"/>
      <c r="HY1526" s="759" t="s">
        <v>572</v>
      </c>
      <c r="HZ1526" s="759" t="s">
        <v>572</v>
      </c>
      <c r="IA1526" s="759" t="s">
        <v>572</v>
      </c>
      <c r="IC1526" s="760" t="s">
        <v>572</v>
      </c>
      <c r="ID1526" s="760" t="s">
        <v>572</v>
      </c>
      <c r="IE1526" s="760" t="s">
        <v>572</v>
      </c>
      <c r="IF1526" s="761" t="s">
        <v>572</v>
      </c>
      <c r="IG1526" s="619" t="str">
        <f t="shared" si="52"/>
        <v>IN HOUSE (MANUAL)</v>
      </c>
      <c r="II1526" s="761" t="s">
        <v>572</v>
      </c>
      <c r="IK1526" s="761" t="str">
        <f>IFERROR(VLOOKUP($M1526,#REF!,13,0),"IN HOUSE (MANUAL)")</f>
        <v>IN HOUSE (MANUAL)</v>
      </c>
      <c r="IM1526" s="760" t="s">
        <v>922</v>
      </c>
      <c r="IN1526" s="760" t="s">
        <v>922</v>
      </c>
      <c r="IO1526" s="760">
        <v>1212</v>
      </c>
      <c r="IQ1526" s="760" t="s">
        <v>572</v>
      </c>
      <c r="IR1526" s="760" t="s">
        <v>572</v>
      </c>
      <c r="IT1526" s="760" t="s">
        <v>572</v>
      </c>
      <c r="IV1526" s="760" t="s">
        <v>572</v>
      </c>
      <c r="IW1526" s="760" t="s">
        <v>572</v>
      </c>
      <c r="IY1526" s="760" t="s">
        <v>572</v>
      </c>
      <c r="IZ1526" s="760" t="s">
        <v>572</v>
      </c>
      <c r="JB1526" s="760" t="s">
        <v>572</v>
      </c>
      <c r="JC1526" s="760" t="s">
        <v>572</v>
      </c>
      <c r="JE1526" s="760" t="s">
        <v>572</v>
      </c>
      <c r="JF1526" s="760" t="s">
        <v>572</v>
      </c>
    </row>
    <row r="1527" spans="1:266" ht="17.25" customHeight="1" x14ac:dyDescent="0.35">
      <c r="A1527" s="618" t="s">
        <v>2911</v>
      </c>
      <c r="B1527" s="730">
        <v>93</v>
      </c>
      <c r="C1527" s="730" t="s">
        <v>2868</v>
      </c>
      <c r="D1527" s="730" t="s">
        <v>2868</v>
      </c>
      <c r="E1527" s="730">
        <v>26</v>
      </c>
      <c r="F1527" s="731" t="s">
        <v>574</v>
      </c>
      <c r="G1527" s="732">
        <v>1</v>
      </c>
      <c r="H1527" s="826">
        <v>46202</v>
      </c>
      <c r="I1527" s="730">
        <v>40</v>
      </c>
      <c r="J1527" s="730" t="s">
        <v>308</v>
      </c>
      <c r="K1527" s="730">
        <v>41</v>
      </c>
      <c r="L1527" s="730" t="s">
        <v>2912</v>
      </c>
      <c r="M1527" s="772" t="s">
        <v>2911</v>
      </c>
      <c r="N1527" s="772">
        <v>0</v>
      </c>
      <c r="O1527" s="772" t="s">
        <v>390</v>
      </c>
      <c r="P1527" s="772">
        <v>0</v>
      </c>
      <c r="Q1527" s="772">
        <v>0</v>
      </c>
      <c r="R1527" s="772" t="s">
        <v>2834</v>
      </c>
      <c r="S1527" s="772" t="s">
        <v>308</v>
      </c>
      <c r="T1527" s="772" t="s">
        <v>2913</v>
      </c>
      <c r="U1527" s="772">
        <v>373</v>
      </c>
      <c r="V1527" s="772" t="s">
        <v>308</v>
      </c>
      <c r="W1527" s="772"/>
      <c r="X1527" s="772"/>
      <c r="Y1527" s="773">
        <v>948</v>
      </c>
      <c r="Z1527" s="773">
        <v>948</v>
      </c>
      <c r="AA1527" s="772" t="s">
        <v>45</v>
      </c>
      <c r="AB1527" s="772" t="s">
        <v>863</v>
      </c>
      <c r="AC1527" s="772" t="s">
        <v>899</v>
      </c>
      <c r="AD1527" s="772">
        <v>948</v>
      </c>
      <c r="AE1527" s="864">
        <v>948</v>
      </c>
      <c r="AF1527" s="774" t="s">
        <v>390</v>
      </c>
      <c r="AG1527" s="777"/>
      <c r="AH1527" s="777"/>
      <c r="AI1527" s="777" t="s">
        <v>308</v>
      </c>
      <c r="AJ1527" s="778">
        <v>29</v>
      </c>
      <c r="AK1527" s="779"/>
      <c r="AL1527" s="778"/>
      <c r="AM1527" s="780">
        <v>948</v>
      </c>
      <c r="AN1527" s="780"/>
      <c r="AO1527" s="780">
        <v>948</v>
      </c>
      <c r="AP1527" s="780"/>
      <c r="AQ1527" s="780"/>
      <c r="AR1527" s="780"/>
      <c r="AS1527" s="780"/>
      <c r="AT1527" s="780"/>
      <c r="AU1527" s="780"/>
      <c r="AV1527" s="780"/>
      <c r="AW1527" s="780"/>
      <c r="AX1527" s="780"/>
      <c r="AY1527" s="780"/>
      <c r="AZ1527" s="780"/>
      <c r="BA1527" s="780"/>
      <c r="BB1527" s="780">
        <v>0</v>
      </c>
      <c r="BC1527" s="780">
        <v>948</v>
      </c>
      <c r="BD1527" s="780">
        <v>0</v>
      </c>
      <c r="BE1527" s="780">
        <v>0</v>
      </c>
      <c r="BF1527" s="780">
        <v>948</v>
      </c>
      <c r="BG1527" s="780">
        <v>0</v>
      </c>
      <c r="BH1527" s="780">
        <v>0</v>
      </c>
      <c r="BI1527" s="780">
        <v>948</v>
      </c>
      <c r="BJ1527" s="780" t="s">
        <v>922</v>
      </c>
      <c r="BK1527" s="780">
        <v>0</v>
      </c>
      <c r="BL1527" s="780"/>
      <c r="BM1527" s="780"/>
      <c r="BN1527" s="780" t="s">
        <v>308</v>
      </c>
      <c r="BO1527" s="780" t="s">
        <v>308</v>
      </c>
      <c r="BP1527" s="780" t="s">
        <v>308</v>
      </c>
      <c r="BQ1527" s="780" t="s">
        <v>308</v>
      </c>
      <c r="BR1527" s="780"/>
      <c r="BS1527" s="780" t="s">
        <v>397</v>
      </c>
      <c r="BT1527" s="780"/>
      <c r="BU1527" s="780" t="s">
        <v>579</v>
      </c>
      <c r="BV1527" s="780"/>
      <c r="BW1527" s="780"/>
      <c r="BX1527" s="780"/>
      <c r="BY1527" s="780"/>
      <c r="BZ1527" s="780"/>
      <c r="CA1527" s="780"/>
      <c r="CB1527" s="780"/>
      <c r="CC1527" s="780"/>
      <c r="CD1527" s="780"/>
      <c r="CE1527" s="780"/>
      <c r="CF1527" s="780"/>
      <c r="CG1527" s="780"/>
      <c r="CH1527" s="780"/>
      <c r="CI1527" s="780"/>
      <c r="CJ1527" s="780"/>
      <c r="CK1527" s="773"/>
      <c r="CL1527" s="773" t="s">
        <v>397</v>
      </c>
      <c r="CM1527" s="773" t="s">
        <v>397</v>
      </c>
      <c r="CN1527" s="773" t="s">
        <v>397</v>
      </c>
      <c r="CO1527" s="773" t="s">
        <v>397</v>
      </c>
      <c r="CP1527" s="773">
        <v>948</v>
      </c>
      <c r="CQ1527" s="773">
        <v>948</v>
      </c>
      <c r="CR1527" s="772">
        <v>948</v>
      </c>
      <c r="CS1527" s="781"/>
      <c r="CT1527" s="865" t="s">
        <v>308</v>
      </c>
      <c r="CU1527" s="899" t="s">
        <v>308</v>
      </c>
      <c r="CV1527" s="774"/>
      <c r="CW1527" s="774"/>
      <c r="CX1527" s="865">
        <v>46254</v>
      </c>
      <c r="CY1527" s="784">
        <v>0</v>
      </c>
      <c r="CZ1527" s="784" t="s">
        <v>308</v>
      </c>
      <c r="DA1527" s="785">
        <v>0</v>
      </c>
      <c r="DB1527" s="785">
        <v>0</v>
      </c>
      <c r="DC1527" s="785">
        <v>0</v>
      </c>
      <c r="DD1527" s="785" t="s">
        <v>308</v>
      </c>
      <c r="DE1527" s="785" t="s">
        <v>308</v>
      </c>
      <c r="DF1527" s="785" t="s">
        <v>308</v>
      </c>
      <c r="DG1527" s="785" t="s">
        <v>308</v>
      </c>
      <c r="DH1527" s="786">
        <v>0</v>
      </c>
      <c r="DI1527" s="774" t="s">
        <v>390</v>
      </c>
      <c r="DJ1527" s="774" t="s">
        <v>390</v>
      </c>
      <c r="DK1527" s="774" t="s">
        <v>390</v>
      </c>
      <c r="DL1527" s="774">
        <v>46276</v>
      </c>
      <c r="DM1527" s="774">
        <v>46286</v>
      </c>
      <c r="DN1527" s="774">
        <v>46286</v>
      </c>
      <c r="DO1527" s="787">
        <v>0</v>
      </c>
      <c r="DP1527" s="774">
        <v>46304</v>
      </c>
      <c r="DQ1527" s="774">
        <v>46304</v>
      </c>
      <c r="DR1527" s="774">
        <v>46304</v>
      </c>
      <c r="DS1527" s="786">
        <v>46304</v>
      </c>
      <c r="DT1527" s="752">
        <v>46304</v>
      </c>
      <c r="DU1527" s="753">
        <v>-7</v>
      </c>
      <c r="DV1527" s="753" t="s">
        <v>308</v>
      </c>
      <c r="DW1527" s="754">
        <v>46296</v>
      </c>
      <c r="DX1527" s="755">
        <v>46297</v>
      </c>
      <c r="DY1527" s="754" t="e">
        <v>#VALUE!</v>
      </c>
      <c r="DZ1527" s="754" t="e">
        <v>#VALUE!</v>
      </c>
      <c r="EA1527" s="754"/>
      <c r="EB1527" s="754"/>
      <c r="HA1527" s="756" t="s">
        <v>397</v>
      </c>
      <c r="HB1527" s="756" t="s">
        <v>397</v>
      </c>
      <c r="HC1527" s="756" t="s">
        <v>397</v>
      </c>
      <c r="HD1527" s="756" t="s">
        <v>397</v>
      </c>
      <c r="HE1527" s="756" t="s">
        <v>397</v>
      </c>
      <c r="HF1527" s="756" t="s">
        <v>397</v>
      </c>
      <c r="HG1527" s="756" t="s">
        <v>397</v>
      </c>
      <c r="HH1527" s="756" t="s">
        <v>397</v>
      </c>
      <c r="HI1527" s="756" t="s">
        <v>397</v>
      </c>
      <c r="HJ1527" s="756" t="s">
        <v>397</v>
      </c>
      <c r="HK1527"/>
      <c r="HL1527"/>
      <c r="HM1527"/>
      <c r="HN1527" s="756" t="str">
        <f t="shared" si="51"/>
        <v>AUTO PRINT</v>
      </c>
      <c r="HO1527"/>
      <c r="HP1527" s="757" t="s">
        <v>572</v>
      </c>
      <c r="HQ1527" s="757" t="s">
        <v>572</v>
      </c>
      <c r="HR1527" s="757" t="s">
        <v>572</v>
      </c>
      <c r="HS1527"/>
      <c r="HW1527" s="758"/>
      <c r="HX1527"/>
      <c r="HY1527" s="759" t="s">
        <v>572</v>
      </c>
      <c r="HZ1527" s="759" t="s">
        <v>572</v>
      </c>
      <c r="IA1527" s="759" t="s">
        <v>572</v>
      </c>
      <c r="IC1527" s="760" t="s">
        <v>572</v>
      </c>
      <c r="ID1527" s="760" t="s">
        <v>572</v>
      </c>
      <c r="IE1527" s="760" t="s">
        <v>572</v>
      </c>
      <c r="IF1527" s="761" t="s">
        <v>572</v>
      </c>
      <c r="IG1527" s="619" t="str">
        <f t="shared" si="52"/>
        <v>IN HOUSE (MANUAL)</v>
      </c>
      <c r="II1527" s="761" t="s">
        <v>572</v>
      </c>
      <c r="IK1527" s="761" t="str">
        <f>IFERROR(VLOOKUP($M1527,#REF!,13,0),"IN HOUSE (MANUAL)")</f>
        <v>IN HOUSE (MANUAL)</v>
      </c>
      <c r="IM1527" s="760" t="s">
        <v>922</v>
      </c>
      <c r="IN1527" s="760" t="s">
        <v>922</v>
      </c>
      <c r="IO1527" s="760">
        <v>948</v>
      </c>
      <c r="IQ1527" s="760" t="s">
        <v>572</v>
      </c>
      <c r="IR1527" s="760" t="s">
        <v>572</v>
      </c>
      <c r="IT1527" s="760" t="s">
        <v>572</v>
      </c>
      <c r="IV1527" s="760" t="s">
        <v>572</v>
      </c>
      <c r="IW1527" s="760" t="s">
        <v>572</v>
      </c>
      <c r="IY1527" s="760" t="s">
        <v>572</v>
      </c>
      <c r="IZ1527" s="760" t="s">
        <v>572</v>
      </c>
      <c r="JB1527" s="760" t="s">
        <v>572</v>
      </c>
      <c r="JC1527" s="760" t="s">
        <v>572</v>
      </c>
      <c r="JE1527" s="760" t="s">
        <v>572</v>
      </c>
      <c r="JF1527" s="760" t="s">
        <v>572</v>
      </c>
    </row>
    <row r="1528" spans="1:266" ht="17.25" customHeight="1" x14ac:dyDescent="0.35">
      <c r="A1528" s="618" t="s">
        <v>2914</v>
      </c>
      <c r="B1528" s="730">
        <v>94</v>
      </c>
      <c r="C1528" s="730" t="s">
        <v>2868</v>
      </c>
      <c r="D1528" s="730" t="s">
        <v>2868</v>
      </c>
      <c r="E1528" s="730">
        <v>26</v>
      </c>
      <c r="F1528" s="731" t="s">
        <v>574</v>
      </c>
      <c r="G1528" s="732">
        <v>1</v>
      </c>
      <c r="H1528" s="826">
        <v>46231</v>
      </c>
      <c r="I1528" s="730">
        <v>40</v>
      </c>
      <c r="J1528" s="730" t="s">
        <v>308</v>
      </c>
      <c r="K1528" s="730">
        <v>41</v>
      </c>
      <c r="L1528" s="730" t="s">
        <v>2915</v>
      </c>
      <c r="M1528" s="772" t="s">
        <v>2914</v>
      </c>
      <c r="N1528" s="772">
        <v>0</v>
      </c>
      <c r="O1528" s="772" t="s">
        <v>390</v>
      </c>
      <c r="P1528" s="772">
        <v>0</v>
      </c>
      <c r="Q1528" s="772">
        <v>0</v>
      </c>
      <c r="R1528" s="772" t="s">
        <v>2834</v>
      </c>
      <c r="S1528" s="772" t="s">
        <v>308</v>
      </c>
      <c r="T1528" s="772" t="s">
        <v>2913</v>
      </c>
      <c r="U1528" s="772">
        <v>373</v>
      </c>
      <c r="V1528" s="772" t="s">
        <v>308</v>
      </c>
      <c r="W1528" s="772"/>
      <c r="X1528" s="772"/>
      <c r="Y1528" s="773">
        <v>180</v>
      </c>
      <c r="Z1528" s="773">
        <v>180</v>
      </c>
      <c r="AA1528" s="772" t="s">
        <v>45</v>
      </c>
      <c r="AB1528" s="772" t="s">
        <v>863</v>
      </c>
      <c r="AC1528" s="772" t="s">
        <v>589</v>
      </c>
      <c r="AD1528" s="772">
        <v>180</v>
      </c>
      <c r="AE1528" s="864">
        <v>180</v>
      </c>
      <c r="AF1528" s="774">
        <v>46273</v>
      </c>
      <c r="AG1528" s="777"/>
      <c r="AH1528" s="777"/>
      <c r="AI1528" s="777" t="s">
        <v>308</v>
      </c>
      <c r="AJ1528" s="778">
        <v>30</v>
      </c>
      <c r="AK1528" s="779"/>
      <c r="AL1528" s="778"/>
      <c r="AM1528" s="780">
        <v>180</v>
      </c>
      <c r="AN1528" s="780"/>
      <c r="AO1528" s="780">
        <v>180</v>
      </c>
      <c r="AP1528" s="780"/>
      <c r="AQ1528" s="780"/>
      <c r="AR1528" s="780"/>
      <c r="AS1528" s="780"/>
      <c r="AT1528" s="780"/>
      <c r="AU1528" s="780"/>
      <c r="AV1528" s="780"/>
      <c r="AW1528" s="780"/>
      <c r="AX1528" s="780"/>
      <c r="AY1528" s="780"/>
      <c r="AZ1528" s="780"/>
      <c r="BA1528" s="780"/>
      <c r="BB1528" s="780">
        <v>0</v>
      </c>
      <c r="BC1528" s="780">
        <v>180</v>
      </c>
      <c r="BD1528" s="780">
        <v>0</v>
      </c>
      <c r="BE1528" s="780">
        <v>0</v>
      </c>
      <c r="BF1528" s="780">
        <v>180</v>
      </c>
      <c r="BG1528" s="780">
        <v>0</v>
      </c>
      <c r="BH1528" s="780">
        <v>0</v>
      </c>
      <c r="BI1528" s="780">
        <v>180</v>
      </c>
      <c r="BJ1528" s="780" t="s">
        <v>922</v>
      </c>
      <c r="BK1528" s="780">
        <v>0</v>
      </c>
      <c r="BL1528" s="780"/>
      <c r="BM1528" s="780"/>
      <c r="BN1528" s="780" t="s">
        <v>308</v>
      </c>
      <c r="BO1528" s="780" t="s">
        <v>308</v>
      </c>
      <c r="BP1528" s="780" t="s">
        <v>308</v>
      </c>
      <c r="BQ1528" s="780" t="s">
        <v>308</v>
      </c>
      <c r="BR1528" s="780"/>
      <c r="BS1528" s="780" t="s">
        <v>397</v>
      </c>
      <c r="BT1528" s="780"/>
      <c r="BU1528" s="780" t="s">
        <v>579</v>
      </c>
      <c r="BV1528" s="780"/>
      <c r="BW1528" s="780"/>
      <c r="BX1528" s="780"/>
      <c r="BY1528" s="780"/>
      <c r="BZ1528" s="780"/>
      <c r="CA1528" s="780"/>
      <c r="CB1528" s="780"/>
      <c r="CC1528" s="780"/>
      <c r="CD1528" s="780"/>
      <c r="CE1528" s="780"/>
      <c r="CF1528" s="780"/>
      <c r="CG1528" s="780"/>
      <c r="CH1528" s="780"/>
      <c r="CI1528" s="780"/>
      <c r="CJ1528" s="780"/>
      <c r="CK1528" s="773"/>
      <c r="CL1528" s="773" t="s">
        <v>397</v>
      </c>
      <c r="CM1528" s="773" t="s">
        <v>397</v>
      </c>
      <c r="CN1528" s="773" t="s">
        <v>397</v>
      </c>
      <c r="CO1528" s="773" t="s">
        <v>397</v>
      </c>
      <c r="CP1528" s="773">
        <v>180</v>
      </c>
      <c r="CQ1528" s="773">
        <v>180</v>
      </c>
      <c r="CR1528" s="772">
        <v>180</v>
      </c>
      <c r="CS1528" s="898"/>
      <c r="CT1528" s="865" t="s">
        <v>308</v>
      </c>
      <c r="CU1528" s="900" t="s">
        <v>308</v>
      </c>
      <c r="CV1528" s="774"/>
      <c r="CW1528" s="774"/>
      <c r="CX1528" s="865">
        <v>46275</v>
      </c>
      <c r="CY1528" s="784" t="s">
        <v>2857</v>
      </c>
      <c r="CZ1528" s="784">
        <v>0</v>
      </c>
      <c r="DA1528" s="785">
        <v>46247</v>
      </c>
      <c r="DB1528" s="785" t="s">
        <v>615</v>
      </c>
      <c r="DC1528" s="785" t="s">
        <v>2858</v>
      </c>
      <c r="DD1528" s="785">
        <v>0</v>
      </c>
      <c r="DE1528" s="785">
        <v>0</v>
      </c>
      <c r="DF1528" s="785">
        <v>0</v>
      </c>
      <c r="DG1528" s="785">
        <v>0</v>
      </c>
      <c r="DH1528" s="786">
        <v>0</v>
      </c>
      <c r="DI1528" s="774" t="s">
        <v>390</v>
      </c>
      <c r="DJ1528" s="774" t="s">
        <v>390</v>
      </c>
      <c r="DK1528" s="774" t="s">
        <v>397</v>
      </c>
      <c r="DL1528" s="774" t="s">
        <v>390</v>
      </c>
      <c r="DM1528" s="774">
        <v>46287</v>
      </c>
      <c r="DN1528" s="774">
        <v>46287</v>
      </c>
      <c r="DO1528" s="787">
        <v>0</v>
      </c>
      <c r="DP1528" s="774">
        <v>46304</v>
      </c>
      <c r="DQ1528" s="774">
        <v>46304</v>
      </c>
      <c r="DR1528" s="774">
        <v>46304</v>
      </c>
      <c r="DS1528" s="786">
        <v>46304</v>
      </c>
      <c r="DT1528" s="752">
        <v>46304</v>
      </c>
      <c r="DU1528" s="753">
        <v>-7</v>
      </c>
      <c r="DV1528" s="753" t="s">
        <v>308</v>
      </c>
      <c r="DW1528" s="754">
        <v>46297</v>
      </c>
      <c r="DX1528" s="755">
        <v>46297</v>
      </c>
      <c r="DY1528" s="754" t="e">
        <v>#VALUE!</v>
      </c>
      <c r="DZ1528" s="754" t="e">
        <v>#VALUE!</v>
      </c>
      <c r="EA1528" s="754"/>
      <c r="EB1528" s="754"/>
      <c r="HA1528" s="756" t="s">
        <v>397</v>
      </c>
      <c r="HB1528" s="756" t="s">
        <v>397</v>
      </c>
      <c r="HC1528" s="756" t="s">
        <v>397</v>
      </c>
      <c r="HD1528" s="756" t="s">
        <v>397</v>
      </c>
      <c r="HE1528" s="756" t="s">
        <v>397</v>
      </c>
      <c r="HF1528" s="756" t="s">
        <v>397</v>
      </c>
      <c r="HG1528" s="756" t="s">
        <v>397</v>
      </c>
      <c r="HH1528" s="756" t="s">
        <v>397</v>
      </c>
      <c r="HI1528" s="756" t="s">
        <v>397</v>
      </c>
      <c r="HJ1528" s="756" t="s">
        <v>397</v>
      </c>
      <c r="HK1528"/>
      <c r="HL1528"/>
      <c r="HM1528"/>
      <c r="HN1528" s="756" t="str">
        <f t="shared" si="51"/>
        <v>AUTO PRINT</v>
      </c>
      <c r="HO1528"/>
      <c r="HP1528" s="757" t="s">
        <v>572</v>
      </c>
      <c r="HQ1528" s="757" t="s">
        <v>572</v>
      </c>
      <c r="HR1528" s="757" t="s">
        <v>572</v>
      </c>
      <c r="HS1528"/>
      <c r="HW1528" s="758"/>
      <c r="HX1528"/>
      <c r="HY1528" s="759" t="s">
        <v>572</v>
      </c>
      <c r="HZ1528" s="759" t="s">
        <v>572</v>
      </c>
      <c r="IA1528" s="759" t="s">
        <v>572</v>
      </c>
      <c r="IC1528" s="760" t="s">
        <v>572</v>
      </c>
      <c r="ID1528" s="760" t="s">
        <v>572</v>
      </c>
      <c r="IE1528" s="760" t="s">
        <v>572</v>
      </c>
      <c r="IF1528" s="761" t="s">
        <v>572</v>
      </c>
      <c r="IG1528" s="619" t="str">
        <f t="shared" si="52"/>
        <v>IN HOUSE (MANUAL)</v>
      </c>
      <c r="II1528" s="761" t="s">
        <v>572</v>
      </c>
      <c r="IK1528" s="761" t="str">
        <f>IFERROR(VLOOKUP($M1528,#REF!,13,0),"IN HOUSE (MANUAL)")</f>
        <v>IN HOUSE (MANUAL)</v>
      </c>
      <c r="IM1528" s="760" t="s">
        <v>922</v>
      </c>
      <c r="IN1528" s="760" t="s">
        <v>922</v>
      </c>
      <c r="IO1528" s="760">
        <v>180</v>
      </c>
      <c r="IQ1528" s="760" t="s">
        <v>572</v>
      </c>
      <c r="IR1528" s="760" t="s">
        <v>572</v>
      </c>
      <c r="IT1528" s="760" t="s">
        <v>572</v>
      </c>
      <c r="IV1528" s="760" t="s">
        <v>572</v>
      </c>
      <c r="IW1528" s="760" t="s">
        <v>572</v>
      </c>
      <c r="IY1528" s="760" t="s">
        <v>572</v>
      </c>
      <c r="IZ1528" s="760" t="s">
        <v>572</v>
      </c>
      <c r="JB1528" s="760" t="s">
        <v>572</v>
      </c>
      <c r="JC1528" s="760" t="s">
        <v>572</v>
      </c>
      <c r="JE1528" s="760" t="s">
        <v>572</v>
      </c>
      <c r="JF1528" s="760" t="s">
        <v>572</v>
      </c>
    </row>
    <row r="1529" spans="1:266" ht="17.25" customHeight="1" x14ac:dyDescent="0.35">
      <c r="A1529" s="618" t="s">
        <v>2916</v>
      </c>
      <c r="B1529" s="730">
        <v>95</v>
      </c>
      <c r="C1529" s="730" t="s">
        <v>2868</v>
      </c>
      <c r="D1529" s="730" t="s">
        <v>2868</v>
      </c>
      <c r="E1529" s="730">
        <v>26</v>
      </c>
      <c r="F1529" s="731" t="s">
        <v>574</v>
      </c>
      <c r="G1529" s="732">
        <v>1</v>
      </c>
      <c r="H1529" s="826">
        <v>46232</v>
      </c>
      <c r="I1529" s="730">
        <v>41</v>
      </c>
      <c r="J1529" s="730" t="s">
        <v>308</v>
      </c>
      <c r="K1529" s="730">
        <v>42</v>
      </c>
      <c r="L1529" s="730" t="s">
        <v>2917</v>
      </c>
      <c r="M1529" s="772" t="s">
        <v>2916</v>
      </c>
      <c r="N1529" s="868">
        <v>0</v>
      </c>
      <c r="O1529" s="868" t="s">
        <v>390</v>
      </c>
      <c r="P1529" s="868">
        <v>0</v>
      </c>
      <c r="Q1529" s="868">
        <v>0</v>
      </c>
      <c r="R1529" s="772" t="s">
        <v>2834</v>
      </c>
      <c r="S1529" s="772" t="s">
        <v>308</v>
      </c>
      <c r="T1529" s="772" t="s">
        <v>2918</v>
      </c>
      <c r="U1529" s="772">
        <v>373</v>
      </c>
      <c r="V1529" s="772" t="s">
        <v>308</v>
      </c>
      <c r="W1529" s="772"/>
      <c r="X1529" s="772"/>
      <c r="Y1529" s="773"/>
      <c r="Z1529" s="773"/>
      <c r="AA1529" s="772" t="s">
        <v>45</v>
      </c>
      <c r="AB1529" s="772" t="s">
        <v>863</v>
      </c>
      <c r="AC1529" s="772" t="s">
        <v>589</v>
      </c>
      <c r="AD1529" s="772">
        <v>732</v>
      </c>
      <c r="AE1529" s="864">
        <v>732</v>
      </c>
      <c r="AF1529" s="776">
        <v>46282</v>
      </c>
      <c r="AG1529" s="777"/>
      <c r="AH1529" s="777"/>
      <c r="AI1529" s="777" t="s">
        <v>308</v>
      </c>
      <c r="AJ1529" s="778">
        <v>31</v>
      </c>
      <c r="AK1529" s="779"/>
      <c r="AL1529" s="778"/>
      <c r="AM1529" s="780">
        <v>732</v>
      </c>
      <c r="AN1529" s="780"/>
      <c r="AO1529" s="780">
        <v>732</v>
      </c>
      <c r="AP1529" s="780"/>
      <c r="AQ1529" s="780"/>
      <c r="AR1529" s="780"/>
      <c r="AS1529" s="780"/>
      <c r="AT1529" s="780"/>
      <c r="AU1529" s="780"/>
      <c r="AV1529" s="780"/>
      <c r="AW1529" s="780"/>
      <c r="AX1529" s="780"/>
      <c r="AY1529" s="780"/>
      <c r="AZ1529" s="780"/>
      <c r="BA1529" s="780"/>
      <c r="BB1529" s="780">
        <v>0</v>
      </c>
      <c r="BC1529" s="780">
        <v>732</v>
      </c>
      <c r="BD1529" s="780">
        <v>0</v>
      </c>
      <c r="BE1529" s="780">
        <v>0</v>
      </c>
      <c r="BF1529" s="780">
        <v>732</v>
      </c>
      <c r="BG1529" s="780">
        <v>0</v>
      </c>
      <c r="BH1529" s="780">
        <v>0</v>
      </c>
      <c r="BI1529" s="780">
        <v>732</v>
      </c>
      <c r="BJ1529" s="780"/>
      <c r="BK1529" s="780">
        <v>0</v>
      </c>
      <c r="BL1529" s="780"/>
      <c r="BM1529" s="780"/>
      <c r="BN1529" s="780" t="s">
        <v>308</v>
      </c>
      <c r="BO1529" s="780" t="s">
        <v>308</v>
      </c>
      <c r="BP1529" s="780" t="s">
        <v>308</v>
      </c>
      <c r="BQ1529" s="780" t="s">
        <v>308</v>
      </c>
      <c r="BR1529" s="780"/>
      <c r="BS1529" s="780" t="s">
        <v>397</v>
      </c>
      <c r="BT1529" s="780"/>
      <c r="BU1529" s="780" t="s">
        <v>579</v>
      </c>
      <c r="BV1529" s="780"/>
      <c r="BW1529" s="780"/>
      <c r="BX1529" s="780"/>
      <c r="BY1529" s="780"/>
      <c r="BZ1529" s="780"/>
      <c r="CA1529" s="780"/>
      <c r="CB1529" s="780"/>
      <c r="CC1529" s="780"/>
      <c r="CD1529" s="780"/>
      <c r="CE1529" s="780"/>
      <c r="CF1529" s="780"/>
      <c r="CG1529" s="780"/>
      <c r="CH1529" s="780"/>
      <c r="CI1529" s="780"/>
      <c r="CJ1529" s="780"/>
      <c r="CK1529" s="773"/>
      <c r="CL1529" s="773" t="s">
        <v>397</v>
      </c>
      <c r="CM1529" s="773" t="s">
        <v>397</v>
      </c>
      <c r="CN1529" s="773" t="s">
        <v>397</v>
      </c>
      <c r="CO1529" s="773" t="s">
        <v>397</v>
      </c>
      <c r="CP1529" s="773">
        <v>732</v>
      </c>
      <c r="CQ1529" s="773">
        <v>732</v>
      </c>
      <c r="CR1529" s="772">
        <v>732</v>
      </c>
      <c r="CS1529" s="898"/>
      <c r="CT1529" s="865" t="s">
        <v>308</v>
      </c>
      <c r="CU1529" s="900" t="s">
        <v>308</v>
      </c>
      <c r="CV1529" s="774"/>
      <c r="CW1529" s="774"/>
      <c r="CX1529" s="865">
        <v>46282</v>
      </c>
      <c r="CY1529" s="784" t="s">
        <v>2841</v>
      </c>
      <c r="CZ1529" s="784">
        <v>0</v>
      </c>
      <c r="DA1529" s="785">
        <v>46258</v>
      </c>
      <c r="DB1529" s="785" t="s">
        <v>615</v>
      </c>
      <c r="DC1529" s="785" t="s">
        <v>2842</v>
      </c>
      <c r="DD1529" s="785">
        <v>0</v>
      </c>
      <c r="DE1529" s="785">
        <v>0</v>
      </c>
      <c r="DF1529" s="785">
        <v>0</v>
      </c>
      <c r="DG1529" s="785">
        <v>0</v>
      </c>
      <c r="DH1529" s="786">
        <v>0</v>
      </c>
      <c r="DI1529" s="774" t="s">
        <v>390</v>
      </c>
      <c r="DJ1529" s="774">
        <v>46272</v>
      </c>
      <c r="DK1529" s="774" t="s">
        <v>397</v>
      </c>
      <c r="DL1529" s="774">
        <v>46290</v>
      </c>
      <c r="DM1529" s="774">
        <v>46290</v>
      </c>
      <c r="DN1529" s="774">
        <v>46290</v>
      </c>
      <c r="DO1529" s="787">
        <v>0</v>
      </c>
      <c r="DP1529" s="774">
        <v>46311</v>
      </c>
      <c r="DQ1529" s="774">
        <v>46311</v>
      </c>
      <c r="DR1529" s="774">
        <v>46311</v>
      </c>
      <c r="DS1529" s="786">
        <v>46311</v>
      </c>
      <c r="DT1529" s="752">
        <v>46311</v>
      </c>
      <c r="DU1529" s="753">
        <v>-10</v>
      </c>
      <c r="DV1529" s="753" t="s">
        <v>308</v>
      </c>
      <c r="DW1529" s="754">
        <v>46297</v>
      </c>
      <c r="DX1529" s="755">
        <v>46301</v>
      </c>
      <c r="DY1529" s="754" t="e">
        <v>#VALUE!</v>
      </c>
      <c r="DZ1529" s="754" t="e">
        <v>#VALUE!</v>
      </c>
      <c r="EA1529" s="754"/>
      <c r="EB1529" s="754"/>
      <c r="HA1529" s="756" t="s">
        <v>397</v>
      </c>
      <c r="HB1529" s="756" t="s">
        <v>397</v>
      </c>
      <c r="HC1529" s="756" t="s">
        <v>397</v>
      </c>
      <c r="HD1529" s="756" t="s">
        <v>397</v>
      </c>
      <c r="HE1529" s="756" t="s">
        <v>397</v>
      </c>
      <c r="HF1529" s="756" t="s">
        <v>397</v>
      </c>
      <c r="HG1529" s="756" t="s">
        <v>397</v>
      </c>
      <c r="HH1529" s="756" t="s">
        <v>397</v>
      </c>
      <c r="HI1529" s="756" t="s">
        <v>397</v>
      </c>
      <c r="HJ1529" s="756" t="s">
        <v>397</v>
      </c>
      <c r="HK1529"/>
      <c r="HL1529"/>
      <c r="HM1529"/>
      <c r="HN1529" s="756" t="str">
        <f t="shared" si="51"/>
        <v>AUTO PRINT</v>
      </c>
      <c r="HO1529"/>
      <c r="HP1529" s="757" t="s">
        <v>572</v>
      </c>
      <c r="HQ1529" s="757" t="s">
        <v>572</v>
      </c>
      <c r="HR1529" s="757" t="s">
        <v>572</v>
      </c>
      <c r="HS1529"/>
      <c r="HW1529" s="758"/>
      <c r="HX1529"/>
      <c r="HY1529" s="759" t="s">
        <v>572</v>
      </c>
      <c r="HZ1529" s="759" t="s">
        <v>572</v>
      </c>
      <c r="IA1529" s="759" t="s">
        <v>572</v>
      </c>
      <c r="IC1529" s="760" t="s">
        <v>572</v>
      </c>
      <c r="ID1529" s="760" t="s">
        <v>572</v>
      </c>
      <c r="IE1529" s="760" t="s">
        <v>572</v>
      </c>
      <c r="IF1529" s="761" t="s">
        <v>572</v>
      </c>
      <c r="IG1529" s="619" t="str">
        <f t="shared" si="52"/>
        <v>IN HOUSE (MANUAL)</v>
      </c>
      <c r="II1529" s="761" t="s">
        <v>572</v>
      </c>
      <c r="IK1529" s="761" t="str">
        <f>IFERROR(VLOOKUP($M1529,#REF!,13,0),"IN HOUSE (MANUAL)")</f>
        <v>IN HOUSE (MANUAL)</v>
      </c>
      <c r="IM1529" s="760" t="s">
        <v>572</v>
      </c>
      <c r="IN1529" s="760" t="s">
        <v>572</v>
      </c>
      <c r="IO1529" s="760" t="s">
        <v>572</v>
      </c>
      <c r="IQ1529" s="760" t="s">
        <v>572</v>
      </c>
      <c r="IR1529" s="760" t="s">
        <v>572</v>
      </c>
      <c r="IT1529" s="760" t="s">
        <v>572</v>
      </c>
      <c r="IV1529" s="760" t="s">
        <v>572</v>
      </c>
      <c r="IW1529" s="760" t="s">
        <v>572</v>
      </c>
      <c r="IY1529" s="760" t="s">
        <v>572</v>
      </c>
      <c r="IZ1529" s="760" t="s">
        <v>572</v>
      </c>
      <c r="JB1529" s="760" t="s">
        <v>572</v>
      </c>
      <c r="JC1529" s="760" t="s">
        <v>572</v>
      </c>
      <c r="JE1529" s="760" t="s">
        <v>572</v>
      </c>
      <c r="JF1529" s="760" t="s">
        <v>572</v>
      </c>
    </row>
    <row r="1530" spans="1:266" ht="17.25" customHeight="1" x14ac:dyDescent="0.35">
      <c r="A1530" s="618" t="s">
        <v>2919</v>
      </c>
      <c r="B1530" s="730">
        <v>96</v>
      </c>
      <c r="C1530" s="730" t="s">
        <v>2868</v>
      </c>
      <c r="D1530" s="730" t="s">
        <v>2868</v>
      </c>
      <c r="E1530" s="730">
        <v>26</v>
      </c>
      <c r="F1530" s="731" t="s">
        <v>574</v>
      </c>
      <c r="G1530" s="732">
        <v>1</v>
      </c>
      <c r="H1530" s="826">
        <v>46232</v>
      </c>
      <c r="I1530" s="730">
        <v>41</v>
      </c>
      <c r="J1530" s="730" t="s">
        <v>308</v>
      </c>
      <c r="K1530" s="730">
        <v>42</v>
      </c>
      <c r="L1530" s="730" t="s">
        <v>2917</v>
      </c>
      <c r="M1530" s="772" t="s">
        <v>2919</v>
      </c>
      <c r="N1530" s="868">
        <v>0</v>
      </c>
      <c r="O1530" s="868" t="s">
        <v>390</v>
      </c>
      <c r="P1530" s="868">
        <v>0</v>
      </c>
      <c r="Q1530" s="868">
        <v>0</v>
      </c>
      <c r="R1530" s="772" t="s">
        <v>2834</v>
      </c>
      <c r="S1530" s="772" t="s">
        <v>308</v>
      </c>
      <c r="T1530" s="772" t="s">
        <v>2918</v>
      </c>
      <c r="U1530" s="772">
        <v>373</v>
      </c>
      <c r="V1530" s="772" t="s">
        <v>308</v>
      </c>
      <c r="W1530" s="772"/>
      <c r="X1530" s="772"/>
      <c r="Y1530" s="773"/>
      <c r="Z1530" s="773"/>
      <c r="AA1530" s="772" t="s">
        <v>45</v>
      </c>
      <c r="AB1530" s="772" t="s">
        <v>890</v>
      </c>
      <c r="AC1530" s="772" t="s">
        <v>589</v>
      </c>
      <c r="AD1530" s="772">
        <v>42</v>
      </c>
      <c r="AE1530" s="864">
        <v>42</v>
      </c>
      <c r="AF1530" s="776">
        <v>46282</v>
      </c>
      <c r="AG1530" s="777"/>
      <c r="AH1530" s="777"/>
      <c r="AI1530" s="777" t="s">
        <v>308</v>
      </c>
      <c r="AJ1530" s="778">
        <v>32</v>
      </c>
      <c r="AK1530" s="779"/>
      <c r="AL1530" s="778"/>
      <c r="AM1530" s="780">
        <v>42</v>
      </c>
      <c r="AN1530" s="780"/>
      <c r="AO1530" s="780">
        <v>42</v>
      </c>
      <c r="AP1530" s="780"/>
      <c r="AQ1530" s="780"/>
      <c r="AR1530" s="780"/>
      <c r="AS1530" s="780"/>
      <c r="AT1530" s="780"/>
      <c r="AU1530" s="780"/>
      <c r="AV1530" s="780"/>
      <c r="AW1530" s="780"/>
      <c r="AX1530" s="780"/>
      <c r="AY1530" s="780"/>
      <c r="AZ1530" s="780"/>
      <c r="BA1530" s="780"/>
      <c r="BB1530" s="780">
        <v>0</v>
      </c>
      <c r="BC1530" s="780">
        <v>42</v>
      </c>
      <c r="BD1530" s="780">
        <v>0</v>
      </c>
      <c r="BE1530" s="780">
        <v>0</v>
      </c>
      <c r="BF1530" s="780">
        <v>42</v>
      </c>
      <c r="BG1530" s="780">
        <v>0</v>
      </c>
      <c r="BH1530" s="780">
        <v>0</v>
      </c>
      <c r="BI1530" s="780">
        <v>42</v>
      </c>
      <c r="BJ1530" s="780"/>
      <c r="BK1530" s="780">
        <v>0</v>
      </c>
      <c r="BL1530" s="780"/>
      <c r="BM1530" s="780"/>
      <c r="BN1530" s="780" t="s">
        <v>308</v>
      </c>
      <c r="BO1530" s="780" t="s">
        <v>308</v>
      </c>
      <c r="BP1530" s="780" t="s">
        <v>308</v>
      </c>
      <c r="BQ1530" s="780" t="s">
        <v>308</v>
      </c>
      <c r="BR1530" s="780"/>
      <c r="BS1530" s="780" t="s">
        <v>397</v>
      </c>
      <c r="BT1530" s="780"/>
      <c r="BU1530" s="780" t="s">
        <v>579</v>
      </c>
      <c r="BV1530" s="780"/>
      <c r="BW1530" s="780"/>
      <c r="BX1530" s="780"/>
      <c r="BY1530" s="780"/>
      <c r="BZ1530" s="780"/>
      <c r="CA1530" s="780"/>
      <c r="CB1530" s="780"/>
      <c r="CC1530" s="780"/>
      <c r="CD1530" s="780"/>
      <c r="CE1530" s="780"/>
      <c r="CF1530" s="780"/>
      <c r="CG1530" s="780"/>
      <c r="CH1530" s="780"/>
      <c r="CI1530" s="780"/>
      <c r="CJ1530" s="780"/>
      <c r="CK1530" s="773"/>
      <c r="CL1530" s="773" t="s">
        <v>397</v>
      </c>
      <c r="CM1530" s="773" t="s">
        <v>397</v>
      </c>
      <c r="CN1530" s="773" t="s">
        <v>397</v>
      </c>
      <c r="CO1530" s="773" t="s">
        <v>397</v>
      </c>
      <c r="CP1530" s="773">
        <v>42</v>
      </c>
      <c r="CQ1530" s="773">
        <v>42</v>
      </c>
      <c r="CR1530" s="772">
        <v>42</v>
      </c>
      <c r="CS1530" s="898"/>
      <c r="CT1530" s="865" t="s">
        <v>308</v>
      </c>
      <c r="CU1530" s="900" t="s">
        <v>308</v>
      </c>
      <c r="CV1530" s="774"/>
      <c r="CW1530" s="774"/>
      <c r="CX1530" s="865">
        <v>46282</v>
      </c>
      <c r="CY1530" s="784" t="s">
        <v>2841</v>
      </c>
      <c r="CZ1530" s="784">
        <v>0</v>
      </c>
      <c r="DA1530" s="785">
        <v>46258</v>
      </c>
      <c r="DB1530" s="785" t="s">
        <v>615</v>
      </c>
      <c r="DC1530" s="785" t="s">
        <v>2842</v>
      </c>
      <c r="DD1530" s="785">
        <v>0</v>
      </c>
      <c r="DE1530" s="785">
        <v>0</v>
      </c>
      <c r="DF1530" s="785">
        <v>0</v>
      </c>
      <c r="DG1530" s="785">
        <v>0</v>
      </c>
      <c r="DH1530" s="786">
        <v>0</v>
      </c>
      <c r="DI1530" s="774" t="s">
        <v>390</v>
      </c>
      <c r="DJ1530" s="774">
        <v>46272</v>
      </c>
      <c r="DK1530" s="774" t="s">
        <v>397</v>
      </c>
      <c r="DL1530" s="774">
        <v>46293</v>
      </c>
      <c r="DM1530" s="774">
        <v>46293</v>
      </c>
      <c r="DN1530" s="774">
        <v>46293</v>
      </c>
      <c r="DO1530" s="787">
        <v>0</v>
      </c>
      <c r="DP1530" s="774">
        <v>46311</v>
      </c>
      <c r="DQ1530" s="774">
        <v>46311</v>
      </c>
      <c r="DR1530" s="774">
        <v>46311</v>
      </c>
      <c r="DS1530" s="786">
        <v>46311</v>
      </c>
      <c r="DT1530" s="752">
        <v>46311</v>
      </c>
      <c r="DU1530" s="753">
        <v>-10</v>
      </c>
      <c r="DV1530" s="753" t="s">
        <v>308</v>
      </c>
      <c r="DW1530" s="754">
        <v>46301</v>
      </c>
      <c r="DX1530" s="755">
        <v>46301</v>
      </c>
      <c r="DY1530" s="754" t="e">
        <v>#VALUE!</v>
      </c>
      <c r="DZ1530" s="754" t="e">
        <v>#VALUE!</v>
      </c>
      <c r="EA1530" s="754"/>
      <c r="EB1530" s="754"/>
      <c r="HA1530" s="756" t="s">
        <v>397</v>
      </c>
      <c r="HB1530" s="756" t="s">
        <v>397</v>
      </c>
      <c r="HC1530" s="756" t="s">
        <v>397</v>
      </c>
      <c r="HD1530" s="756" t="s">
        <v>397</v>
      </c>
      <c r="HE1530" s="756" t="s">
        <v>397</v>
      </c>
      <c r="HF1530" s="756" t="s">
        <v>397</v>
      </c>
      <c r="HG1530" s="756" t="s">
        <v>397</v>
      </c>
      <c r="HH1530" s="756" t="s">
        <v>397</v>
      </c>
      <c r="HI1530" s="756" t="s">
        <v>397</v>
      </c>
      <c r="HJ1530" s="756" t="s">
        <v>397</v>
      </c>
      <c r="HK1530"/>
      <c r="HL1530"/>
      <c r="HM1530"/>
      <c r="HN1530" s="756" t="str">
        <f t="shared" si="51"/>
        <v>AUTO PRINT</v>
      </c>
      <c r="HO1530"/>
      <c r="HP1530" s="757" t="s">
        <v>572</v>
      </c>
      <c r="HQ1530" s="757" t="s">
        <v>572</v>
      </c>
      <c r="HR1530" s="757" t="s">
        <v>572</v>
      </c>
      <c r="HS1530"/>
      <c r="HW1530" s="758"/>
      <c r="HX1530"/>
      <c r="HY1530" s="759" t="s">
        <v>572</v>
      </c>
      <c r="HZ1530" s="759" t="s">
        <v>572</v>
      </c>
      <c r="IA1530" s="759" t="s">
        <v>572</v>
      </c>
      <c r="IC1530" s="760" t="s">
        <v>572</v>
      </c>
      <c r="ID1530" s="760" t="s">
        <v>572</v>
      </c>
      <c r="IE1530" s="760" t="s">
        <v>572</v>
      </c>
      <c r="IF1530" s="761" t="s">
        <v>572</v>
      </c>
      <c r="IG1530" s="619" t="str">
        <f t="shared" si="52"/>
        <v>IN HOUSE (MANUAL)</v>
      </c>
      <c r="II1530" s="761" t="s">
        <v>572</v>
      </c>
      <c r="IK1530" s="761" t="str">
        <f>IFERROR(VLOOKUP($M1530,#REF!,13,0),"IN HOUSE (MANUAL)")</f>
        <v>IN HOUSE (MANUAL)</v>
      </c>
      <c r="IM1530" s="760" t="s">
        <v>572</v>
      </c>
      <c r="IN1530" s="760" t="s">
        <v>572</v>
      </c>
      <c r="IO1530" s="760" t="s">
        <v>572</v>
      </c>
      <c r="IQ1530" s="760" t="s">
        <v>572</v>
      </c>
      <c r="IR1530" s="760" t="s">
        <v>572</v>
      </c>
      <c r="IT1530" s="760" t="s">
        <v>572</v>
      </c>
      <c r="IV1530" s="760" t="s">
        <v>572</v>
      </c>
      <c r="IW1530" s="760" t="s">
        <v>572</v>
      </c>
      <c r="IY1530" s="760" t="s">
        <v>572</v>
      </c>
      <c r="IZ1530" s="760" t="s">
        <v>572</v>
      </c>
      <c r="JB1530" s="760" t="s">
        <v>572</v>
      </c>
      <c r="JC1530" s="760" t="s">
        <v>572</v>
      </c>
      <c r="JE1530" s="760" t="s">
        <v>572</v>
      </c>
      <c r="JF1530" s="760" t="s">
        <v>572</v>
      </c>
    </row>
    <row r="1531" spans="1:266" ht="16.5" customHeight="1" x14ac:dyDescent="0.35">
      <c r="A1531" s="618" t="s">
        <v>2920</v>
      </c>
      <c r="B1531" s="730">
        <v>97</v>
      </c>
      <c r="C1531" s="730" t="s">
        <v>2868</v>
      </c>
      <c r="D1531" s="730" t="s">
        <v>2868</v>
      </c>
      <c r="E1531" s="730">
        <v>26</v>
      </c>
      <c r="F1531" s="821" t="s">
        <v>961</v>
      </c>
      <c r="G1531" s="732">
        <v>1</v>
      </c>
      <c r="H1531" s="826">
        <v>46258</v>
      </c>
      <c r="I1531" s="730">
        <v>41</v>
      </c>
      <c r="J1531" s="730" t="s">
        <v>308</v>
      </c>
      <c r="K1531" s="730">
        <v>44</v>
      </c>
      <c r="L1531" s="730" t="s">
        <v>2921</v>
      </c>
      <c r="M1531" s="868" t="s">
        <v>2920</v>
      </c>
      <c r="N1531" s="868" t="s">
        <v>390</v>
      </c>
      <c r="O1531" s="868" t="s">
        <v>390</v>
      </c>
      <c r="P1531" s="868">
        <v>0</v>
      </c>
      <c r="Q1531" s="868">
        <v>0</v>
      </c>
      <c r="R1531" s="868">
        <v>608</v>
      </c>
      <c r="S1531" s="772" t="s">
        <v>1675</v>
      </c>
      <c r="T1531" s="868" t="s">
        <v>1687</v>
      </c>
      <c r="U1531" s="868">
        <v>608</v>
      </c>
      <c r="V1531" s="868" t="s">
        <v>1657</v>
      </c>
      <c r="W1531" s="868"/>
      <c r="X1531" s="867"/>
      <c r="Y1531" s="867"/>
      <c r="Z1531" s="867"/>
      <c r="AA1531" s="868" t="s">
        <v>309</v>
      </c>
      <c r="AB1531" s="868" t="s">
        <v>750</v>
      </c>
      <c r="AC1531" s="868" t="s">
        <v>584</v>
      </c>
      <c r="AD1531" s="868">
        <v>258</v>
      </c>
      <c r="AE1531" s="775">
        <v>258</v>
      </c>
      <c r="AF1531" s="776">
        <v>46288</v>
      </c>
      <c r="AG1531" s="918"/>
      <c r="AH1531" s="918"/>
      <c r="AI1531" s="918" t="s">
        <v>694</v>
      </c>
      <c r="AJ1531" s="778">
        <v>33</v>
      </c>
      <c r="AK1531" s="894"/>
      <c r="AL1531" s="895"/>
      <c r="AM1531" s="896">
        <v>258</v>
      </c>
      <c r="AN1531" s="896"/>
      <c r="AO1531" s="896"/>
      <c r="AP1531" s="896"/>
      <c r="AQ1531" s="896"/>
      <c r="AR1531" s="896"/>
      <c r="AS1531" s="896">
        <v>258</v>
      </c>
      <c r="AT1531" s="896"/>
      <c r="AU1531" s="896"/>
      <c r="AV1531" s="896"/>
      <c r="AW1531" s="896"/>
      <c r="AX1531" s="896"/>
      <c r="AY1531" s="896"/>
      <c r="AZ1531" s="896"/>
      <c r="BA1531" s="896"/>
      <c r="BB1531" s="896">
        <v>0</v>
      </c>
      <c r="BC1531" s="896">
        <v>258</v>
      </c>
      <c r="BD1531" s="896">
        <v>0</v>
      </c>
      <c r="BE1531" s="896">
        <v>0</v>
      </c>
      <c r="BF1531" s="896">
        <v>258</v>
      </c>
      <c r="BG1531" s="896">
        <v>0</v>
      </c>
      <c r="BH1531" s="896">
        <v>0</v>
      </c>
      <c r="BI1531" s="896">
        <v>258</v>
      </c>
      <c r="BJ1531" s="896"/>
      <c r="BK1531" s="896">
        <v>258</v>
      </c>
      <c r="BL1531" s="896"/>
      <c r="BM1531" s="896"/>
      <c r="BN1531" s="896" t="s">
        <v>308</v>
      </c>
      <c r="BO1531" s="896" t="s">
        <v>308</v>
      </c>
      <c r="BP1531" s="896" t="s">
        <v>308</v>
      </c>
      <c r="BQ1531" s="896" t="s">
        <v>308</v>
      </c>
      <c r="BR1531" s="896"/>
      <c r="BS1531" s="896">
        <v>258</v>
      </c>
      <c r="BT1531" s="896"/>
      <c r="BU1531" s="896" t="s">
        <v>579</v>
      </c>
      <c r="BV1531" s="896"/>
      <c r="BW1531" s="896"/>
      <c r="BX1531" s="896"/>
      <c r="BY1531" s="896"/>
      <c r="BZ1531" s="896"/>
      <c r="CA1531" s="896"/>
      <c r="CB1531" s="896"/>
      <c r="CC1531" s="896"/>
      <c r="CD1531" s="896"/>
      <c r="CE1531" s="896"/>
      <c r="CF1531" s="896"/>
      <c r="CG1531" s="896"/>
      <c r="CH1531" s="896"/>
      <c r="CI1531" s="896"/>
      <c r="CJ1531" s="896"/>
      <c r="CK1531" s="867"/>
      <c r="CL1531" s="867" t="s">
        <v>397</v>
      </c>
      <c r="CM1531" s="867" t="s">
        <v>397</v>
      </c>
      <c r="CN1531" s="867" t="s">
        <v>397</v>
      </c>
      <c r="CO1531" s="867">
        <v>258</v>
      </c>
      <c r="CP1531" s="867">
        <v>258</v>
      </c>
      <c r="CQ1531" s="773">
        <v>258</v>
      </c>
      <c r="CR1531" s="772">
        <v>258</v>
      </c>
      <c r="CS1531" s="869"/>
      <c r="CT1531" s="782"/>
      <c r="CU1531" s="866"/>
      <c r="CV1531" s="776"/>
      <c r="CW1531" s="776"/>
      <c r="CX1531" s="782">
        <v>46288</v>
      </c>
      <c r="CY1531" s="870" t="s">
        <v>1658</v>
      </c>
      <c r="CZ1531" s="870" t="s">
        <v>308</v>
      </c>
      <c r="DA1531" s="871">
        <v>46286</v>
      </c>
      <c r="DB1531" s="871" t="s">
        <v>633</v>
      </c>
      <c r="DC1531" s="871" t="s">
        <v>634</v>
      </c>
      <c r="DD1531" s="871" t="s">
        <v>397</v>
      </c>
      <c r="DE1531" s="871" t="s">
        <v>397</v>
      </c>
      <c r="DF1531" s="871" t="s">
        <v>308</v>
      </c>
      <c r="DG1531" s="871" t="s">
        <v>308</v>
      </c>
      <c r="DH1531" s="872" t="s">
        <v>308</v>
      </c>
      <c r="DI1531" s="776" t="s">
        <v>397</v>
      </c>
      <c r="DJ1531" s="776">
        <v>46288</v>
      </c>
      <c r="DK1531" s="776">
        <v>46288</v>
      </c>
      <c r="DL1531" s="776">
        <v>46293</v>
      </c>
      <c r="DM1531" s="776">
        <v>46293</v>
      </c>
      <c r="DN1531" s="776">
        <v>46293</v>
      </c>
      <c r="DO1531" s="873" t="s">
        <v>308</v>
      </c>
      <c r="DP1531" s="776">
        <v>46332</v>
      </c>
      <c r="DQ1531" s="776">
        <v>46325</v>
      </c>
      <c r="DR1531" s="776">
        <v>46332</v>
      </c>
      <c r="DS1531" s="872">
        <v>46332</v>
      </c>
      <c r="DT1531" s="752">
        <v>46325</v>
      </c>
      <c r="DU1531" s="753">
        <v>-23</v>
      </c>
      <c r="DV1531" s="753" t="s">
        <v>308</v>
      </c>
      <c r="DW1531" s="754">
        <v>46301</v>
      </c>
      <c r="DX1531" s="755">
        <v>46302</v>
      </c>
      <c r="DY1531" s="754" t="e">
        <v>#VALUE!</v>
      </c>
      <c r="DZ1531" s="754" t="e">
        <v>#VALUE!</v>
      </c>
      <c r="EA1531" s="754"/>
      <c r="EB1531" s="754"/>
      <c r="HA1531" s="756" t="s">
        <v>397</v>
      </c>
      <c r="HB1531" s="756" t="s">
        <v>397</v>
      </c>
      <c r="HC1531" s="756" t="s">
        <v>397</v>
      </c>
      <c r="HD1531" s="756" t="s">
        <v>397</v>
      </c>
      <c r="HE1531" s="756" t="s">
        <v>397</v>
      </c>
      <c r="HF1531" s="756" t="s">
        <v>397</v>
      </c>
      <c r="HG1531" s="756" t="s">
        <v>397</v>
      </c>
      <c r="HH1531" s="756" t="s">
        <v>397</v>
      </c>
      <c r="HI1531" s="756" t="s">
        <v>397</v>
      </c>
      <c r="HJ1531" s="756" t="s">
        <v>397</v>
      </c>
      <c r="HK1531"/>
      <c r="HL1531"/>
      <c r="HM1531"/>
      <c r="HN1531" s="756" t="str">
        <f t="shared" si="51"/>
        <v>AUTO PRINT</v>
      </c>
      <c r="HO1531"/>
      <c r="HP1531" s="757" t="s">
        <v>572</v>
      </c>
      <c r="HQ1531" s="757" t="s">
        <v>572</v>
      </c>
      <c r="HR1531" s="757" t="s">
        <v>572</v>
      </c>
      <c r="HS1531"/>
      <c r="HW1531" s="758"/>
      <c r="HX1531"/>
      <c r="HY1531" s="759" t="s">
        <v>572</v>
      </c>
      <c r="HZ1531" s="759" t="s">
        <v>572</v>
      </c>
      <c r="IA1531" s="759" t="s">
        <v>572</v>
      </c>
      <c r="IC1531" s="760" t="s">
        <v>572</v>
      </c>
      <c r="ID1531" s="760" t="s">
        <v>572</v>
      </c>
      <c r="IE1531" s="760" t="s">
        <v>572</v>
      </c>
      <c r="IF1531" s="761" t="s">
        <v>572</v>
      </c>
      <c r="IG1531" s="619" t="str">
        <f t="shared" si="52"/>
        <v>IN HOUSE (MANUAL)</v>
      </c>
      <c r="II1531" s="761" t="s">
        <v>572</v>
      </c>
      <c r="IK1531" s="761" t="str">
        <f>IFERROR(VLOOKUP($M1531,#REF!,13,0),"IN HOUSE (MANUAL)")</f>
        <v>IN HOUSE (MANUAL)</v>
      </c>
      <c r="IM1531" s="760" t="s">
        <v>572</v>
      </c>
      <c r="IN1531" s="760" t="s">
        <v>572</v>
      </c>
      <c r="IO1531" s="760" t="s">
        <v>572</v>
      </c>
      <c r="IQ1531" s="760" t="s">
        <v>572</v>
      </c>
      <c r="IR1531" s="760" t="s">
        <v>572</v>
      </c>
      <c r="IT1531" s="760" t="s">
        <v>572</v>
      </c>
      <c r="IV1531" s="760" t="s">
        <v>572</v>
      </c>
      <c r="IW1531" s="760" t="s">
        <v>572</v>
      </c>
      <c r="IY1531" s="760" t="s">
        <v>572</v>
      </c>
      <c r="IZ1531" s="760" t="s">
        <v>572</v>
      </c>
      <c r="JB1531" s="760" t="s">
        <v>572</v>
      </c>
      <c r="JC1531" s="760" t="s">
        <v>572</v>
      </c>
      <c r="JE1531" s="760" t="s">
        <v>572</v>
      </c>
      <c r="JF1531" s="760" t="s">
        <v>572</v>
      </c>
    </row>
    <row r="1532" spans="1:266" ht="16.5" customHeight="1" x14ac:dyDescent="0.35">
      <c r="A1532" s="618" t="s">
        <v>2922</v>
      </c>
      <c r="B1532" s="730">
        <v>98</v>
      </c>
      <c r="C1532" s="730" t="s">
        <v>2868</v>
      </c>
      <c r="D1532" s="730" t="s">
        <v>2868</v>
      </c>
      <c r="E1532" s="730">
        <v>26</v>
      </c>
      <c r="F1532" s="821" t="s">
        <v>574</v>
      </c>
      <c r="G1532" s="732">
        <v>1</v>
      </c>
      <c r="H1532" s="826">
        <v>46232</v>
      </c>
      <c r="I1532" s="730">
        <v>41</v>
      </c>
      <c r="J1532" s="730" t="s">
        <v>308</v>
      </c>
      <c r="K1532" s="730">
        <v>44</v>
      </c>
      <c r="L1532" s="730" t="s">
        <v>2923</v>
      </c>
      <c r="M1532" s="868" t="s">
        <v>2922</v>
      </c>
      <c r="N1532" s="868" t="s">
        <v>390</v>
      </c>
      <c r="O1532" s="868" t="s">
        <v>390</v>
      </c>
      <c r="P1532" s="868">
        <v>0</v>
      </c>
      <c r="Q1532" s="868">
        <v>0</v>
      </c>
      <c r="R1532" s="868">
        <v>608</v>
      </c>
      <c r="S1532" s="772" t="s">
        <v>1675</v>
      </c>
      <c r="T1532" s="868" t="s">
        <v>2884</v>
      </c>
      <c r="U1532" s="868">
        <v>608</v>
      </c>
      <c r="V1532" s="868" t="s">
        <v>1657</v>
      </c>
      <c r="W1532" s="868"/>
      <c r="X1532" s="867"/>
      <c r="Y1532" s="867"/>
      <c r="Z1532" s="867"/>
      <c r="AA1532" s="868" t="s">
        <v>309</v>
      </c>
      <c r="AB1532" s="868" t="s">
        <v>750</v>
      </c>
      <c r="AC1532" s="868" t="s">
        <v>612</v>
      </c>
      <c r="AD1532" s="868">
        <v>198</v>
      </c>
      <c r="AE1532" s="775">
        <v>198</v>
      </c>
      <c r="AF1532" s="776">
        <v>46272</v>
      </c>
      <c r="AG1532" s="918"/>
      <c r="AH1532" s="918"/>
      <c r="AI1532" s="918" t="s">
        <v>694</v>
      </c>
      <c r="AJ1532" s="778">
        <v>34</v>
      </c>
      <c r="AK1532" s="894"/>
      <c r="AL1532" s="895"/>
      <c r="AM1532" s="896">
        <v>198</v>
      </c>
      <c r="AN1532" s="896"/>
      <c r="AO1532" s="896"/>
      <c r="AP1532" s="896"/>
      <c r="AQ1532" s="896"/>
      <c r="AR1532" s="896"/>
      <c r="AS1532" s="896">
        <v>198</v>
      </c>
      <c r="AT1532" s="896"/>
      <c r="AU1532" s="896"/>
      <c r="AV1532" s="896"/>
      <c r="AW1532" s="896"/>
      <c r="AX1532" s="896"/>
      <c r="AY1532" s="896"/>
      <c r="AZ1532" s="896"/>
      <c r="BA1532" s="896"/>
      <c r="BB1532" s="896">
        <v>0</v>
      </c>
      <c r="BC1532" s="896">
        <v>198</v>
      </c>
      <c r="BD1532" s="896">
        <v>0</v>
      </c>
      <c r="BE1532" s="896">
        <v>0</v>
      </c>
      <c r="BF1532" s="896">
        <v>198</v>
      </c>
      <c r="BG1532" s="896">
        <v>0</v>
      </c>
      <c r="BH1532" s="896">
        <v>0</v>
      </c>
      <c r="BI1532" s="896">
        <v>198</v>
      </c>
      <c r="BJ1532" s="896"/>
      <c r="BK1532" s="896">
        <v>198</v>
      </c>
      <c r="BL1532" s="896"/>
      <c r="BM1532" s="896"/>
      <c r="BN1532" s="896" t="s">
        <v>308</v>
      </c>
      <c r="BO1532" s="896" t="s">
        <v>308</v>
      </c>
      <c r="BP1532" s="896" t="s">
        <v>308</v>
      </c>
      <c r="BQ1532" s="896" t="s">
        <v>308</v>
      </c>
      <c r="BR1532" s="896"/>
      <c r="BS1532" s="896">
        <v>198</v>
      </c>
      <c r="BT1532" s="896"/>
      <c r="BU1532" s="896" t="s">
        <v>579</v>
      </c>
      <c r="BV1532" s="896"/>
      <c r="BW1532" s="896"/>
      <c r="BX1532" s="896"/>
      <c r="BY1532" s="896"/>
      <c r="BZ1532" s="896"/>
      <c r="CA1532" s="896"/>
      <c r="CB1532" s="896"/>
      <c r="CC1532" s="896"/>
      <c r="CD1532" s="896"/>
      <c r="CE1532" s="896"/>
      <c r="CF1532" s="896"/>
      <c r="CG1532" s="896"/>
      <c r="CH1532" s="896"/>
      <c r="CI1532" s="896"/>
      <c r="CJ1532" s="896"/>
      <c r="CK1532" s="867"/>
      <c r="CL1532" s="867" t="s">
        <v>397</v>
      </c>
      <c r="CM1532" s="867" t="s">
        <v>397</v>
      </c>
      <c r="CN1532" s="867" t="s">
        <v>397</v>
      </c>
      <c r="CO1532" s="867">
        <v>198</v>
      </c>
      <c r="CP1532" s="867">
        <v>198</v>
      </c>
      <c r="CQ1532" s="773">
        <v>198</v>
      </c>
      <c r="CR1532" s="772">
        <v>198</v>
      </c>
      <c r="CS1532" s="869"/>
      <c r="CT1532" s="782"/>
      <c r="CU1532" s="866"/>
      <c r="CV1532" s="776"/>
      <c r="CW1532" s="776"/>
      <c r="CX1532" s="782">
        <v>46272</v>
      </c>
      <c r="CY1532" s="870" t="s">
        <v>2924</v>
      </c>
      <c r="CZ1532" s="870" t="s">
        <v>308</v>
      </c>
      <c r="DA1532" s="871">
        <v>46269</v>
      </c>
      <c r="DB1532" s="871" t="s">
        <v>633</v>
      </c>
      <c r="DC1532" s="871" t="s">
        <v>634</v>
      </c>
      <c r="DD1532" s="871" t="s">
        <v>397</v>
      </c>
      <c r="DE1532" s="871" t="s">
        <v>397</v>
      </c>
      <c r="DF1532" s="871" t="s">
        <v>308</v>
      </c>
      <c r="DG1532" s="871" t="s">
        <v>308</v>
      </c>
      <c r="DH1532" s="872">
        <v>0</v>
      </c>
      <c r="DI1532" s="776" t="s">
        <v>397</v>
      </c>
      <c r="DJ1532" s="776" t="s">
        <v>390</v>
      </c>
      <c r="DK1532" s="776" t="s">
        <v>390</v>
      </c>
      <c r="DL1532" s="776">
        <v>46300</v>
      </c>
      <c r="DM1532" s="776">
        <v>46293</v>
      </c>
      <c r="DN1532" s="776">
        <v>46293</v>
      </c>
      <c r="DO1532" s="873" t="s">
        <v>308</v>
      </c>
      <c r="DP1532" s="776">
        <v>46332</v>
      </c>
      <c r="DQ1532" s="776">
        <v>46325</v>
      </c>
      <c r="DR1532" s="776">
        <v>46332</v>
      </c>
      <c r="DS1532" s="872">
        <v>46332</v>
      </c>
      <c r="DT1532" s="752">
        <v>46325</v>
      </c>
      <c r="DU1532" s="753">
        <v>-23</v>
      </c>
      <c r="DV1532" s="753" t="s">
        <v>308</v>
      </c>
      <c r="DW1532" s="754">
        <v>46302</v>
      </c>
      <c r="DX1532" s="755">
        <v>46302</v>
      </c>
      <c r="DY1532" s="754" t="e">
        <v>#VALUE!</v>
      </c>
      <c r="DZ1532" s="754" t="e">
        <v>#VALUE!</v>
      </c>
      <c r="EA1532" s="754"/>
      <c r="EB1532" s="754"/>
      <c r="HA1532" s="756" t="s">
        <v>397</v>
      </c>
      <c r="HB1532" s="756" t="s">
        <v>397</v>
      </c>
      <c r="HC1532" s="756" t="s">
        <v>397</v>
      </c>
      <c r="HD1532" s="756" t="s">
        <v>397</v>
      </c>
      <c r="HE1532" s="756" t="s">
        <v>397</v>
      </c>
      <c r="HF1532" s="756" t="s">
        <v>397</v>
      </c>
      <c r="HG1532" s="756" t="s">
        <v>397</v>
      </c>
      <c r="HH1532" s="756" t="s">
        <v>397</v>
      </c>
      <c r="HI1532" s="756" t="s">
        <v>397</v>
      </c>
      <c r="HJ1532" s="756" t="s">
        <v>397</v>
      </c>
      <c r="HK1532"/>
      <c r="HL1532"/>
      <c r="HM1532"/>
      <c r="HN1532" s="756" t="str">
        <f t="shared" si="51"/>
        <v>AUTO PRINT</v>
      </c>
      <c r="HO1532"/>
      <c r="HP1532" s="757" t="s">
        <v>572</v>
      </c>
      <c r="HQ1532" s="757" t="s">
        <v>572</v>
      </c>
      <c r="HR1532" s="757" t="s">
        <v>572</v>
      </c>
      <c r="HS1532"/>
      <c r="HW1532" s="758"/>
      <c r="HX1532"/>
      <c r="HY1532" s="759" t="s">
        <v>572</v>
      </c>
      <c r="HZ1532" s="759" t="s">
        <v>572</v>
      </c>
      <c r="IA1532" s="759" t="s">
        <v>572</v>
      </c>
      <c r="IC1532" s="760" t="s">
        <v>572</v>
      </c>
      <c r="ID1532" s="760" t="s">
        <v>572</v>
      </c>
      <c r="IE1532" s="760" t="s">
        <v>572</v>
      </c>
      <c r="IF1532" s="761" t="s">
        <v>572</v>
      </c>
      <c r="IG1532" s="619" t="str">
        <f t="shared" si="52"/>
        <v>IN HOUSE (MANUAL)</v>
      </c>
      <c r="II1532" s="761" t="s">
        <v>572</v>
      </c>
      <c r="IK1532" s="761" t="str">
        <f>IFERROR(VLOOKUP($M1532,#REF!,13,0),"IN HOUSE (MANUAL)")</f>
        <v>IN HOUSE (MANUAL)</v>
      </c>
      <c r="IM1532" s="760" t="s">
        <v>572</v>
      </c>
      <c r="IN1532" s="760" t="s">
        <v>572</v>
      </c>
      <c r="IO1532" s="760" t="s">
        <v>572</v>
      </c>
      <c r="IQ1532" s="760" t="s">
        <v>572</v>
      </c>
      <c r="IR1532" s="760" t="s">
        <v>572</v>
      </c>
      <c r="IT1532" s="760" t="s">
        <v>572</v>
      </c>
      <c r="IV1532" s="760" t="s">
        <v>572</v>
      </c>
      <c r="IW1532" s="760" t="s">
        <v>572</v>
      </c>
      <c r="IY1532" s="760" t="s">
        <v>572</v>
      </c>
      <c r="IZ1532" s="760" t="s">
        <v>572</v>
      </c>
      <c r="JB1532" s="760" t="s">
        <v>572</v>
      </c>
      <c r="JC1532" s="760" t="s">
        <v>572</v>
      </c>
      <c r="JE1532" s="760" t="s">
        <v>572</v>
      </c>
      <c r="JF1532" s="760" t="s">
        <v>572</v>
      </c>
    </row>
    <row r="1533" spans="1:266" ht="17.25" customHeight="1" x14ac:dyDescent="0.35">
      <c r="A1533" s="618" t="s">
        <v>2925</v>
      </c>
      <c r="B1533" s="730">
        <v>99</v>
      </c>
      <c r="C1533" s="730" t="s">
        <v>2868</v>
      </c>
      <c r="D1533" s="730" t="s">
        <v>2868</v>
      </c>
      <c r="E1533" s="730">
        <v>26</v>
      </c>
      <c r="F1533" s="731" t="s">
        <v>961</v>
      </c>
      <c r="G1533" s="732">
        <v>1</v>
      </c>
      <c r="H1533" s="826">
        <v>46258</v>
      </c>
      <c r="I1533" s="730">
        <v>42</v>
      </c>
      <c r="J1533" s="730" t="s">
        <v>308</v>
      </c>
      <c r="K1533" s="730">
        <v>44</v>
      </c>
      <c r="L1533" s="730" t="s">
        <v>2926</v>
      </c>
      <c r="M1533" s="868" t="s">
        <v>2925</v>
      </c>
      <c r="N1533" s="772" t="s">
        <v>390</v>
      </c>
      <c r="O1533" s="772" t="s">
        <v>390</v>
      </c>
      <c r="P1533" s="772">
        <v>0</v>
      </c>
      <c r="Q1533" s="772">
        <v>0</v>
      </c>
      <c r="R1533" s="868">
        <v>608</v>
      </c>
      <c r="S1533" s="772" t="s">
        <v>1675</v>
      </c>
      <c r="T1533" s="868" t="s">
        <v>1692</v>
      </c>
      <c r="U1533" s="868">
        <v>608</v>
      </c>
      <c r="V1533" s="868" t="s">
        <v>1657</v>
      </c>
      <c r="W1533" s="868"/>
      <c r="X1533" s="867"/>
      <c r="Y1533" s="867"/>
      <c r="Z1533" s="867"/>
      <c r="AA1533" s="868" t="s">
        <v>309</v>
      </c>
      <c r="AB1533" s="868" t="s">
        <v>750</v>
      </c>
      <c r="AC1533" s="868" t="s">
        <v>584</v>
      </c>
      <c r="AD1533" s="868">
        <v>1968</v>
      </c>
      <c r="AE1533" s="775">
        <v>1968</v>
      </c>
      <c r="AF1533" s="776">
        <v>46288</v>
      </c>
      <c r="AG1533" s="918"/>
      <c r="AH1533" s="918"/>
      <c r="AI1533" s="918" t="s">
        <v>694</v>
      </c>
      <c r="AJ1533" s="778">
        <v>35</v>
      </c>
      <c r="AK1533" s="894"/>
      <c r="AL1533" s="895"/>
      <c r="AM1533" s="896">
        <v>1968</v>
      </c>
      <c r="AN1533" s="896"/>
      <c r="AO1533" s="896"/>
      <c r="AP1533" s="896"/>
      <c r="AQ1533" s="896"/>
      <c r="AR1533" s="896"/>
      <c r="AS1533" s="896">
        <v>1968</v>
      </c>
      <c r="AT1533" s="896"/>
      <c r="AU1533" s="896"/>
      <c r="AV1533" s="896"/>
      <c r="AW1533" s="896"/>
      <c r="AX1533" s="896"/>
      <c r="AY1533" s="896"/>
      <c r="AZ1533" s="896"/>
      <c r="BA1533" s="896"/>
      <c r="BB1533" s="896">
        <v>0</v>
      </c>
      <c r="BC1533" s="896">
        <v>1968</v>
      </c>
      <c r="BD1533" s="896">
        <v>0</v>
      </c>
      <c r="BE1533" s="896">
        <v>0</v>
      </c>
      <c r="BF1533" s="896">
        <v>1968</v>
      </c>
      <c r="BG1533" s="896">
        <v>0</v>
      </c>
      <c r="BH1533" s="896">
        <v>0</v>
      </c>
      <c r="BI1533" s="896">
        <v>1968</v>
      </c>
      <c r="BJ1533" s="896"/>
      <c r="BK1533" s="896">
        <v>1968</v>
      </c>
      <c r="BL1533" s="896"/>
      <c r="BM1533" s="896"/>
      <c r="BN1533" s="896" t="s">
        <v>308</v>
      </c>
      <c r="BO1533" s="896" t="s">
        <v>308</v>
      </c>
      <c r="BP1533" s="896" t="s">
        <v>308</v>
      </c>
      <c r="BQ1533" s="896" t="s">
        <v>308</v>
      </c>
      <c r="BR1533" s="896"/>
      <c r="BS1533" s="896">
        <v>1968</v>
      </c>
      <c r="BT1533" s="896"/>
      <c r="BU1533" s="896" t="s">
        <v>579</v>
      </c>
      <c r="BV1533" s="896"/>
      <c r="BW1533" s="896"/>
      <c r="BX1533" s="896"/>
      <c r="BY1533" s="896"/>
      <c r="BZ1533" s="896"/>
      <c r="CA1533" s="896"/>
      <c r="CB1533" s="896"/>
      <c r="CC1533" s="896"/>
      <c r="CD1533" s="896"/>
      <c r="CE1533" s="896"/>
      <c r="CF1533" s="896"/>
      <c r="CG1533" s="896"/>
      <c r="CH1533" s="896"/>
      <c r="CI1533" s="896"/>
      <c r="CJ1533" s="896"/>
      <c r="CK1533" s="867"/>
      <c r="CL1533" s="867" t="s">
        <v>397</v>
      </c>
      <c r="CM1533" s="867" t="s">
        <v>397</v>
      </c>
      <c r="CN1533" s="867" t="s">
        <v>397</v>
      </c>
      <c r="CO1533" s="867">
        <v>1968</v>
      </c>
      <c r="CP1533" s="867">
        <v>1968</v>
      </c>
      <c r="CQ1533" s="773">
        <v>1968</v>
      </c>
      <c r="CR1533" s="772">
        <v>1968</v>
      </c>
      <c r="CS1533" s="869"/>
      <c r="CT1533" s="782"/>
      <c r="CU1533" s="783"/>
      <c r="CV1533" s="776"/>
      <c r="CW1533" s="776"/>
      <c r="CX1533" s="782">
        <v>46288</v>
      </c>
      <c r="CY1533" s="870" t="s">
        <v>1658</v>
      </c>
      <c r="CZ1533" s="870" t="s">
        <v>308</v>
      </c>
      <c r="DA1533" s="871">
        <v>46286</v>
      </c>
      <c r="DB1533" s="871" t="s">
        <v>633</v>
      </c>
      <c r="DC1533" s="871" t="s">
        <v>634</v>
      </c>
      <c r="DD1533" s="871" t="s">
        <v>397</v>
      </c>
      <c r="DE1533" s="871" t="s">
        <v>397</v>
      </c>
      <c r="DF1533" s="871" t="s">
        <v>308</v>
      </c>
      <c r="DG1533" s="871" t="s">
        <v>308</v>
      </c>
      <c r="DH1533" s="872" t="s">
        <v>308</v>
      </c>
      <c r="DI1533" s="776" t="s">
        <v>397</v>
      </c>
      <c r="DJ1533" s="776">
        <v>46288</v>
      </c>
      <c r="DK1533" s="776">
        <v>46288</v>
      </c>
      <c r="DL1533" s="776">
        <v>46294</v>
      </c>
      <c r="DM1533" s="776">
        <v>46294</v>
      </c>
      <c r="DN1533" s="776">
        <v>46294</v>
      </c>
      <c r="DO1533" s="936" t="s">
        <v>308</v>
      </c>
      <c r="DP1533" s="776">
        <v>46332</v>
      </c>
      <c r="DQ1533" s="776">
        <v>46325</v>
      </c>
      <c r="DR1533" s="776">
        <v>46332</v>
      </c>
      <c r="DS1533" s="872">
        <v>46332</v>
      </c>
      <c r="DT1533" s="752">
        <v>46325</v>
      </c>
      <c r="DU1533" s="753">
        <v>-17</v>
      </c>
      <c r="DV1533" s="753" t="s">
        <v>308</v>
      </c>
      <c r="DW1533" s="754">
        <v>46302</v>
      </c>
      <c r="DX1533" s="755">
        <v>46308</v>
      </c>
      <c r="DY1533" s="754" t="e">
        <v>#VALUE!</v>
      </c>
      <c r="DZ1533" s="754" t="e">
        <v>#VALUE!</v>
      </c>
      <c r="EA1533" s="754"/>
      <c r="EB1533" s="754"/>
      <c r="HA1533" s="756" t="s">
        <v>397</v>
      </c>
      <c r="HB1533" s="756" t="s">
        <v>397</v>
      </c>
      <c r="HC1533" s="756" t="s">
        <v>397</v>
      </c>
      <c r="HD1533" s="756" t="s">
        <v>397</v>
      </c>
      <c r="HE1533" s="756" t="s">
        <v>397</v>
      </c>
      <c r="HF1533" s="756" t="s">
        <v>397</v>
      </c>
      <c r="HG1533" s="756" t="s">
        <v>397</v>
      </c>
      <c r="HH1533" s="756" t="s">
        <v>397</v>
      </c>
      <c r="HI1533" s="756" t="s">
        <v>397</v>
      </c>
      <c r="HJ1533" s="756" t="s">
        <v>397</v>
      </c>
      <c r="HK1533"/>
      <c r="HL1533"/>
      <c r="HM1533"/>
      <c r="HN1533" s="756" t="str">
        <f t="shared" si="51"/>
        <v>AUTO PRINT</v>
      </c>
      <c r="HO1533"/>
      <c r="HP1533" s="757" t="s">
        <v>572</v>
      </c>
      <c r="HQ1533" s="757" t="s">
        <v>572</v>
      </c>
      <c r="HR1533" s="757" t="s">
        <v>572</v>
      </c>
      <c r="HS1533"/>
      <c r="HW1533" s="758"/>
      <c r="HX1533"/>
      <c r="HY1533" s="759" t="s">
        <v>572</v>
      </c>
      <c r="HZ1533" s="759" t="s">
        <v>572</v>
      </c>
      <c r="IA1533" s="759" t="s">
        <v>572</v>
      </c>
      <c r="IC1533" s="760" t="s">
        <v>572</v>
      </c>
      <c r="ID1533" s="760" t="s">
        <v>572</v>
      </c>
      <c r="IE1533" s="760" t="s">
        <v>572</v>
      </c>
      <c r="IF1533" s="761" t="s">
        <v>572</v>
      </c>
      <c r="IG1533" s="619" t="str">
        <f t="shared" si="52"/>
        <v>IN HOUSE (MANUAL)</v>
      </c>
      <c r="II1533" s="761" t="s">
        <v>572</v>
      </c>
      <c r="IK1533" s="761" t="str">
        <f>IFERROR(VLOOKUP($M1533,#REF!,13,0),"IN HOUSE (MANUAL)")</f>
        <v>IN HOUSE (MANUAL)</v>
      </c>
      <c r="IM1533" s="760" t="s">
        <v>572</v>
      </c>
      <c r="IN1533" s="760" t="s">
        <v>572</v>
      </c>
      <c r="IO1533" s="760" t="s">
        <v>572</v>
      </c>
      <c r="IQ1533" s="760" t="s">
        <v>572</v>
      </c>
      <c r="IR1533" s="760" t="s">
        <v>572</v>
      </c>
      <c r="IT1533" s="760" t="s">
        <v>572</v>
      </c>
      <c r="IV1533" s="760" t="s">
        <v>572</v>
      </c>
      <c r="IW1533" s="760" t="s">
        <v>572</v>
      </c>
      <c r="IY1533" s="760" t="s">
        <v>572</v>
      </c>
      <c r="IZ1533" s="760" t="s">
        <v>572</v>
      </c>
      <c r="JB1533" s="760" t="s">
        <v>572</v>
      </c>
      <c r="JC1533" s="760" t="s">
        <v>572</v>
      </c>
      <c r="JE1533" s="760" t="s">
        <v>572</v>
      </c>
      <c r="JF1533" s="760" t="s">
        <v>572</v>
      </c>
    </row>
    <row r="1534" spans="1:266" ht="17.25" hidden="1" customHeight="1" outlineLevel="1" x14ac:dyDescent="0.35">
      <c r="A1534" s="618" t="s">
        <v>308</v>
      </c>
      <c r="B1534" s="730">
        <v>100</v>
      </c>
      <c r="C1534" s="730" t="s">
        <v>741</v>
      </c>
      <c r="D1534" s="730" t="s">
        <v>741</v>
      </c>
      <c r="E1534" s="730">
        <v>26</v>
      </c>
      <c r="F1534" s="731"/>
      <c r="G1534" s="731"/>
      <c r="H1534" s="826"/>
      <c r="I1534" s="730" t="s">
        <v>308</v>
      </c>
      <c r="J1534" s="730" t="s">
        <v>308</v>
      </c>
      <c r="K1534" s="730">
        <v>0</v>
      </c>
      <c r="L1534" s="730" t="s">
        <v>308</v>
      </c>
      <c r="M1534" s="772"/>
      <c r="N1534" s="868"/>
      <c r="O1534" s="868"/>
      <c r="P1534" s="868"/>
      <c r="Q1534" s="868"/>
      <c r="R1534" s="772"/>
      <c r="S1534" s="772"/>
      <c r="T1534" s="772"/>
      <c r="U1534" s="772"/>
      <c r="V1534" s="772"/>
      <c r="W1534" s="772"/>
      <c r="X1534" s="772"/>
      <c r="Y1534" s="772"/>
      <c r="Z1534" s="774"/>
      <c r="AA1534" s="772"/>
      <c r="AB1534" s="772"/>
      <c r="AC1534" s="772"/>
      <c r="AD1534" s="772"/>
      <c r="AE1534" s="864"/>
      <c r="AF1534" s="774"/>
      <c r="AG1534" s="777"/>
      <c r="AH1534" s="777"/>
      <c r="AI1534" s="777"/>
      <c r="AJ1534" s="778"/>
      <c r="AK1534" s="779"/>
      <c r="AL1534" s="778"/>
      <c r="AM1534" s="778"/>
      <c r="AN1534" s="778"/>
      <c r="AO1534" s="778"/>
      <c r="AP1534" s="778"/>
      <c r="AQ1534" s="778"/>
      <c r="AR1534" s="778"/>
      <c r="AS1534" s="778"/>
      <c r="AT1534" s="778"/>
      <c r="AU1534" s="778"/>
      <c r="AV1534" s="778"/>
      <c r="AW1534" s="778"/>
      <c r="AX1534" s="778"/>
      <c r="AY1534" s="778"/>
      <c r="AZ1534" s="778"/>
      <c r="BA1534" s="778"/>
      <c r="BB1534" s="778"/>
      <c r="BC1534" s="778"/>
      <c r="BD1534" s="778"/>
      <c r="BE1534" s="778"/>
      <c r="BF1534" s="778"/>
      <c r="BG1534" s="778"/>
      <c r="BH1534" s="778"/>
      <c r="BI1534" s="778"/>
      <c r="BJ1534" s="778"/>
      <c r="BK1534" s="778"/>
      <c r="BL1534" s="778"/>
      <c r="BM1534" s="778"/>
      <c r="BN1534" s="778"/>
      <c r="BO1534" s="778"/>
      <c r="BP1534" s="778"/>
      <c r="BQ1534" s="778"/>
      <c r="BR1534" s="778"/>
      <c r="BS1534" s="778"/>
      <c r="BT1534" s="778"/>
      <c r="BU1534" s="778"/>
      <c r="BV1534" s="778"/>
      <c r="BW1534" s="778"/>
      <c r="BX1534" s="778"/>
      <c r="BY1534" s="778"/>
      <c r="BZ1534" s="778"/>
      <c r="CA1534" s="778"/>
      <c r="CB1534" s="778"/>
      <c r="CC1534" s="778"/>
      <c r="CD1534" s="778"/>
      <c r="CE1534" s="778"/>
      <c r="CF1534" s="778"/>
      <c r="CG1534" s="778"/>
      <c r="CH1534" s="778"/>
      <c r="CI1534" s="778"/>
      <c r="CJ1534" s="778"/>
      <c r="CK1534" s="772"/>
      <c r="CL1534" s="772"/>
      <c r="CM1534" s="772"/>
      <c r="CN1534" s="886"/>
      <c r="CO1534" s="772"/>
      <c r="CP1534" s="772"/>
      <c r="CQ1534" s="772"/>
      <c r="CR1534" s="772"/>
      <c r="CS1534" s="781"/>
      <c r="CT1534" s="865"/>
      <c r="CU1534" s="899"/>
      <c r="CV1534" s="774"/>
      <c r="CW1534" s="949"/>
      <c r="CX1534" s="865"/>
      <c r="CY1534" s="784"/>
      <c r="CZ1534" s="784"/>
      <c r="DA1534" s="785"/>
      <c r="DB1534" s="785"/>
      <c r="DC1534" s="785"/>
      <c r="DD1534" s="785"/>
      <c r="DE1534" s="785"/>
      <c r="DF1534" s="785"/>
      <c r="DG1534" s="785"/>
      <c r="DH1534" s="786"/>
      <c r="DI1534" s="774"/>
      <c r="DJ1534" s="774"/>
      <c r="DK1534" s="774"/>
      <c r="DL1534" s="774"/>
      <c r="DM1534" s="774"/>
      <c r="DN1534" s="774"/>
      <c r="DO1534" s="787"/>
      <c r="DP1534" s="774"/>
      <c r="DQ1534" s="774"/>
      <c r="DR1534" s="774"/>
      <c r="DS1534" s="786"/>
      <c r="DT1534" s="752">
        <v>0</v>
      </c>
      <c r="DU1534" s="753" t="s">
        <v>308</v>
      </c>
      <c r="DV1534" s="753" t="s">
        <v>308</v>
      </c>
      <c r="DW1534" s="754" t="s">
        <v>308</v>
      </c>
      <c r="DX1534" s="755" t="s">
        <v>308</v>
      </c>
      <c r="DY1534" s="754" t="e">
        <v>#VALUE!</v>
      </c>
      <c r="DZ1534" s="754" t="e">
        <v>#VALUE!</v>
      </c>
      <c r="EA1534" s="754"/>
      <c r="EB1534" s="754"/>
    </row>
    <row r="1535" spans="1:266" ht="17.25" hidden="1" customHeight="1" outlineLevel="1" x14ac:dyDescent="0.35">
      <c r="A1535" s="618" t="s">
        <v>308</v>
      </c>
      <c r="B1535" s="730">
        <v>101</v>
      </c>
      <c r="C1535" s="730" t="s">
        <v>741</v>
      </c>
      <c r="D1535" s="730" t="s">
        <v>741</v>
      </c>
      <c r="E1535" s="730">
        <v>26</v>
      </c>
      <c r="F1535" s="731"/>
      <c r="G1535" s="821"/>
      <c r="H1535" s="733"/>
      <c r="I1535" s="730" t="s">
        <v>308</v>
      </c>
      <c r="J1535" s="730" t="s">
        <v>308</v>
      </c>
      <c r="K1535" s="730">
        <v>0</v>
      </c>
      <c r="L1535" s="730" t="s">
        <v>308</v>
      </c>
      <c r="M1535" s="772"/>
      <c r="N1535" s="868"/>
      <c r="O1535" s="868"/>
      <c r="P1535" s="868"/>
      <c r="Q1535" s="868"/>
      <c r="R1535" s="772"/>
      <c r="S1535" s="772"/>
      <c r="T1535" s="772"/>
      <c r="U1535" s="772"/>
      <c r="V1535" s="772"/>
      <c r="W1535" s="772"/>
      <c r="X1535" s="772"/>
      <c r="Y1535" s="772"/>
      <c r="Z1535" s="774"/>
      <c r="AA1535" s="772"/>
      <c r="AB1535" s="772"/>
      <c r="AC1535" s="772"/>
      <c r="AD1535" s="772"/>
      <c r="AE1535" s="864"/>
      <c r="AF1535" s="774"/>
      <c r="AG1535" s="777"/>
      <c r="AH1535" s="777"/>
      <c r="AI1535" s="777"/>
      <c r="AJ1535" s="778"/>
      <c r="AK1535" s="779"/>
      <c r="AL1535" s="778"/>
      <c r="AM1535" s="778"/>
      <c r="AN1535" s="778"/>
      <c r="AO1535" s="778"/>
      <c r="AP1535" s="778"/>
      <c r="AQ1535" s="778"/>
      <c r="AR1535" s="778"/>
      <c r="AS1535" s="778"/>
      <c r="AT1535" s="778"/>
      <c r="AU1535" s="778"/>
      <c r="AV1535" s="778"/>
      <c r="AW1535" s="778"/>
      <c r="AX1535" s="778"/>
      <c r="AY1535" s="778"/>
      <c r="AZ1535" s="778"/>
      <c r="BA1535" s="778"/>
      <c r="BB1535" s="778"/>
      <c r="BC1535" s="778"/>
      <c r="BD1535" s="778"/>
      <c r="BE1535" s="778"/>
      <c r="BF1535" s="778"/>
      <c r="BG1535" s="778"/>
      <c r="BH1535" s="778"/>
      <c r="BI1535" s="778"/>
      <c r="BJ1535" s="778"/>
      <c r="BK1535" s="778"/>
      <c r="BL1535" s="778"/>
      <c r="BM1535" s="778"/>
      <c r="BN1535" s="778"/>
      <c r="BO1535" s="778"/>
      <c r="BP1535" s="778"/>
      <c r="BQ1535" s="778"/>
      <c r="BR1535" s="778"/>
      <c r="BS1535" s="778"/>
      <c r="BT1535" s="778"/>
      <c r="BU1535" s="778"/>
      <c r="BV1535" s="778"/>
      <c r="BW1535" s="778"/>
      <c r="BX1535" s="778"/>
      <c r="BY1535" s="778"/>
      <c r="BZ1535" s="778"/>
      <c r="CA1535" s="778"/>
      <c r="CB1535" s="778"/>
      <c r="CC1535" s="778"/>
      <c r="CD1535" s="778"/>
      <c r="CE1535" s="778"/>
      <c r="CF1535" s="778"/>
      <c r="CG1535" s="778"/>
      <c r="CH1535" s="778"/>
      <c r="CI1535" s="778"/>
      <c r="CJ1535" s="778"/>
      <c r="CK1535" s="772"/>
      <c r="CL1535" s="772"/>
      <c r="CM1535" s="772"/>
      <c r="CN1535" s="886"/>
      <c r="CO1535" s="772"/>
      <c r="CP1535" s="772"/>
      <c r="CQ1535" s="772"/>
      <c r="CR1535" s="772"/>
      <c r="CS1535" s="781"/>
      <c r="CT1535" s="782"/>
      <c r="CU1535" s="783"/>
      <c r="CV1535" s="774"/>
      <c r="CW1535" s="949"/>
      <c r="CX1535" s="865"/>
      <c r="CY1535" s="784"/>
      <c r="CZ1535" s="784"/>
      <c r="DA1535" s="785"/>
      <c r="DB1535" s="785"/>
      <c r="DC1535" s="785"/>
      <c r="DD1535" s="785"/>
      <c r="DE1535" s="785"/>
      <c r="DF1535" s="785"/>
      <c r="DG1535" s="785"/>
      <c r="DH1535" s="786"/>
      <c r="DI1535" s="774"/>
      <c r="DJ1535" s="774"/>
      <c r="DK1535" s="774"/>
      <c r="DL1535" s="774"/>
      <c r="DM1535" s="774"/>
      <c r="DN1535" s="774"/>
      <c r="DO1535" s="787"/>
      <c r="DP1535" s="774"/>
      <c r="DQ1535" s="774"/>
      <c r="DR1535" s="774"/>
      <c r="DS1535" s="786"/>
      <c r="DT1535" s="752">
        <v>0</v>
      </c>
      <c r="DU1535" s="753" t="s">
        <v>308</v>
      </c>
      <c r="DV1535" s="753" t="s">
        <v>308</v>
      </c>
      <c r="DW1535" s="754" t="s">
        <v>308</v>
      </c>
      <c r="DX1535" s="755" t="s">
        <v>308</v>
      </c>
      <c r="DY1535" s="754" t="e">
        <v>#VALUE!</v>
      </c>
      <c r="DZ1535" s="754" t="e">
        <v>#VALUE!</v>
      </c>
      <c r="EA1535" s="754"/>
      <c r="EB1535" s="754"/>
    </row>
    <row r="1536" spans="1:266" ht="16.5" hidden="1" customHeight="1" outlineLevel="1" x14ac:dyDescent="0.35">
      <c r="A1536" s="618" t="s">
        <v>308</v>
      </c>
      <c r="B1536" s="730">
        <v>102</v>
      </c>
      <c r="C1536" s="730" t="s">
        <v>741</v>
      </c>
      <c r="D1536" s="730" t="s">
        <v>741</v>
      </c>
      <c r="E1536" s="730">
        <v>26</v>
      </c>
      <c r="F1536" s="731"/>
      <c r="G1536" s="821"/>
      <c r="H1536" s="733"/>
      <c r="I1536" s="730" t="s">
        <v>308</v>
      </c>
      <c r="J1536" s="730" t="s">
        <v>308</v>
      </c>
      <c r="K1536" s="730">
        <v>0</v>
      </c>
      <c r="L1536" s="730" t="s">
        <v>308</v>
      </c>
      <c r="M1536" s="772"/>
      <c r="N1536" s="868"/>
      <c r="O1536" s="868"/>
      <c r="P1536" s="868"/>
      <c r="Q1536" s="868"/>
      <c r="R1536" s="772"/>
      <c r="S1536" s="772"/>
      <c r="T1536" s="772"/>
      <c r="U1536" s="772"/>
      <c r="V1536" s="772"/>
      <c r="W1536" s="772"/>
      <c r="X1536" s="772"/>
      <c r="Y1536" s="772"/>
      <c r="Z1536" s="774"/>
      <c r="AA1536" s="772"/>
      <c r="AB1536" s="772"/>
      <c r="AC1536" s="772"/>
      <c r="AD1536" s="772"/>
      <c r="AE1536" s="864"/>
      <c r="AF1536" s="774"/>
      <c r="AG1536" s="777"/>
      <c r="AH1536" s="777"/>
      <c r="AI1536" s="777"/>
      <c r="AJ1536" s="778"/>
      <c r="AK1536" s="779"/>
      <c r="AL1536" s="778"/>
      <c r="AM1536" s="778"/>
      <c r="AN1536" s="778"/>
      <c r="AO1536" s="778"/>
      <c r="AP1536" s="778"/>
      <c r="AQ1536" s="778"/>
      <c r="AR1536" s="778"/>
      <c r="AS1536" s="778"/>
      <c r="AT1536" s="778"/>
      <c r="AU1536" s="778"/>
      <c r="AV1536" s="778"/>
      <c r="AW1536" s="778"/>
      <c r="AX1536" s="778"/>
      <c r="AY1536" s="778"/>
      <c r="AZ1536" s="778"/>
      <c r="BA1536" s="778"/>
      <c r="BB1536" s="778"/>
      <c r="BC1536" s="778"/>
      <c r="BD1536" s="778"/>
      <c r="BE1536" s="778"/>
      <c r="BF1536" s="778"/>
      <c r="BG1536" s="778"/>
      <c r="BH1536" s="778"/>
      <c r="BI1536" s="778"/>
      <c r="BJ1536" s="778"/>
      <c r="BK1536" s="778"/>
      <c r="BL1536" s="778"/>
      <c r="BM1536" s="778"/>
      <c r="BN1536" s="778"/>
      <c r="BO1536" s="778"/>
      <c r="BP1536" s="778"/>
      <c r="BQ1536" s="778"/>
      <c r="BR1536" s="778"/>
      <c r="BS1536" s="778"/>
      <c r="BT1536" s="778"/>
      <c r="BU1536" s="778"/>
      <c r="BV1536" s="778"/>
      <c r="BW1536" s="778"/>
      <c r="BX1536" s="778"/>
      <c r="BY1536" s="778"/>
      <c r="BZ1536" s="778"/>
      <c r="CA1536" s="778"/>
      <c r="CB1536" s="778"/>
      <c r="CC1536" s="778"/>
      <c r="CD1536" s="778"/>
      <c r="CE1536" s="778"/>
      <c r="CF1536" s="778"/>
      <c r="CG1536" s="778"/>
      <c r="CH1536" s="778"/>
      <c r="CI1536" s="778"/>
      <c r="CJ1536" s="778"/>
      <c r="CK1536" s="772"/>
      <c r="CL1536" s="772"/>
      <c r="CM1536" s="772"/>
      <c r="CN1536" s="886"/>
      <c r="CO1536" s="772"/>
      <c r="CP1536" s="772"/>
      <c r="CQ1536" s="772"/>
      <c r="CR1536" s="772"/>
      <c r="CS1536" s="781"/>
      <c r="CT1536" s="782"/>
      <c r="CU1536" s="783"/>
      <c r="CV1536" s="774"/>
      <c r="CW1536" s="949"/>
      <c r="CX1536" s="865"/>
      <c r="CY1536" s="784"/>
      <c r="CZ1536" s="784"/>
      <c r="DA1536" s="785"/>
      <c r="DB1536" s="785"/>
      <c r="DC1536" s="785"/>
      <c r="DD1536" s="785"/>
      <c r="DE1536" s="785"/>
      <c r="DF1536" s="785"/>
      <c r="DG1536" s="785"/>
      <c r="DH1536" s="786"/>
      <c r="DI1536" s="774"/>
      <c r="DJ1536" s="774"/>
      <c r="DK1536" s="774"/>
      <c r="DL1536" s="774"/>
      <c r="DM1536" s="774"/>
      <c r="DN1536" s="774"/>
      <c r="DO1536" s="787"/>
      <c r="DP1536" s="774"/>
      <c r="DQ1536" s="774"/>
      <c r="DR1536" s="774"/>
      <c r="DS1536" s="786"/>
      <c r="DT1536" s="752">
        <v>0</v>
      </c>
      <c r="DU1536" s="753" t="s">
        <v>308</v>
      </c>
      <c r="DV1536" s="753" t="s">
        <v>308</v>
      </c>
      <c r="DW1536" s="754" t="s">
        <v>308</v>
      </c>
      <c r="DX1536" s="755" t="s">
        <v>308</v>
      </c>
      <c r="DY1536" s="754" t="e">
        <v>#VALUE!</v>
      </c>
      <c r="DZ1536" s="754" t="e">
        <v>#VALUE!</v>
      </c>
      <c r="EA1536" s="754"/>
      <c r="EB1536" s="754"/>
    </row>
    <row r="1537" spans="1:132" ht="16.5" hidden="1" customHeight="1" outlineLevel="1" x14ac:dyDescent="0.35">
      <c r="A1537" s="618" t="s">
        <v>308</v>
      </c>
      <c r="B1537" s="730">
        <v>103</v>
      </c>
      <c r="C1537" s="730" t="s">
        <v>741</v>
      </c>
      <c r="D1537" s="730" t="s">
        <v>741</v>
      </c>
      <c r="E1537" s="730">
        <v>26</v>
      </c>
      <c r="F1537" s="731"/>
      <c r="G1537" s="731"/>
      <c r="H1537" s="826"/>
      <c r="I1537" s="730" t="s">
        <v>308</v>
      </c>
      <c r="J1537" s="730" t="s">
        <v>308</v>
      </c>
      <c r="K1537" s="730">
        <v>0</v>
      </c>
      <c r="L1537" s="730" t="s">
        <v>308</v>
      </c>
      <c r="M1537" s="868"/>
      <c r="N1537" s="772"/>
      <c r="O1537" s="772"/>
      <c r="P1537" s="772"/>
      <c r="Q1537" s="868"/>
      <c r="R1537" s="868"/>
      <c r="S1537" s="868"/>
      <c r="T1537" s="868"/>
      <c r="U1537" s="868"/>
      <c r="V1537" s="868"/>
      <c r="W1537" s="868"/>
      <c r="X1537" s="868"/>
      <c r="Y1537" s="868"/>
      <c r="Z1537" s="885"/>
      <c r="AA1537" s="868"/>
      <c r="AB1537" s="868"/>
      <c r="AC1537" s="868"/>
      <c r="AD1537" s="868"/>
      <c r="AE1537" s="775"/>
      <c r="AF1537" s="776"/>
      <c r="AG1537" s="777"/>
      <c r="AH1537" s="918"/>
      <c r="AI1537" s="918"/>
      <c r="AJ1537" s="778"/>
      <c r="AK1537" s="894"/>
      <c r="AL1537" s="895"/>
      <c r="AM1537" s="895"/>
      <c r="AN1537" s="895"/>
      <c r="AO1537" s="895"/>
      <c r="AP1537" s="895"/>
      <c r="AQ1537" s="895"/>
      <c r="AR1537" s="895"/>
      <c r="AS1537" s="895"/>
      <c r="AT1537" s="895"/>
      <c r="AU1537" s="895"/>
      <c r="AV1537" s="895"/>
      <c r="AW1537" s="895"/>
      <c r="AX1537" s="895"/>
      <c r="AY1537" s="895"/>
      <c r="AZ1537" s="895"/>
      <c r="BA1537" s="895"/>
      <c r="BB1537" s="895"/>
      <c r="BC1537" s="895"/>
      <c r="BD1537" s="895"/>
      <c r="BE1537" s="895"/>
      <c r="BF1537" s="895"/>
      <c r="BG1537" s="895"/>
      <c r="BH1537" s="895"/>
      <c r="BI1537" s="895"/>
      <c r="BJ1537" s="895"/>
      <c r="BK1537" s="895"/>
      <c r="BL1537" s="895"/>
      <c r="BM1537" s="895"/>
      <c r="BN1537" s="895"/>
      <c r="BO1537" s="895"/>
      <c r="BP1537" s="895"/>
      <c r="BQ1537" s="895"/>
      <c r="BR1537" s="895"/>
      <c r="BS1537" s="895"/>
      <c r="BT1537" s="895"/>
      <c r="BU1537" s="895"/>
      <c r="BV1537" s="895"/>
      <c r="BW1537" s="895"/>
      <c r="BX1537" s="895"/>
      <c r="BY1537" s="895"/>
      <c r="BZ1537" s="895"/>
      <c r="CA1537" s="895"/>
      <c r="CB1537" s="895"/>
      <c r="CC1537" s="895"/>
      <c r="CD1537" s="895"/>
      <c r="CE1537" s="895"/>
      <c r="CF1537" s="895"/>
      <c r="CG1537" s="895"/>
      <c r="CH1537" s="895"/>
      <c r="CI1537" s="895"/>
      <c r="CJ1537" s="895"/>
      <c r="CK1537" s="885"/>
      <c r="CL1537" s="885"/>
      <c r="CM1537" s="885"/>
      <c r="CN1537" s="885"/>
      <c r="CO1537" s="868"/>
      <c r="CP1537" s="885"/>
      <c r="CQ1537" s="868"/>
      <c r="CR1537" s="868"/>
      <c r="CS1537" s="893"/>
      <c r="CT1537" s="782"/>
      <c r="CU1537" s="783"/>
      <c r="CV1537" s="776"/>
      <c r="CW1537" s="776"/>
      <c r="CX1537" s="782"/>
      <c r="CY1537" s="870"/>
      <c r="CZ1537" s="870"/>
      <c r="DA1537" s="871"/>
      <c r="DB1537" s="871"/>
      <c r="DC1537" s="871"/>
      <c r="DD1537" s="871"/>
      <c r="DE1537" s="871"/>
      <c r="DF1537" s="871"/>
      <c r="DG1537" s="871"/>
      <c r="DH1537" s="872"/>
      <c r="DI1537" s="776"/>
      <c r="DJ1537" s="776"/>
      <c r="DK1537" s="776"/>
      <c r="DL1537" s="776"/>
      <c r="DM1537" s="776"/>
      <c r="DN1537" s="776"/>
      <c r="DO1537" s="873"/>
      <c r="DP1537" s="776"/>
      <c r="DQ1537" s="776"/>
      <c r="DR1537" s="776"/>
      <c r="DS1537" s="872"/>
      <c r="DT1537" s="752">
        <v>0</v>
      </c>
      <c r="DU1537" s="753" t="s">
        <v>308</v>
      </c>
      <c r="DV1537" s="753" t="s">
        <v>308</v>
      </c>
      <c r="DW1537" s="754" t="s">
        <v>308</v>
      </c>
      <c r="DX1537" s="755" t="s">
        <v>308</v>
      </c>
      <c r="DY1537" s="754" t="e">
        <v>#VALUE!</v>
      </c>
      <c r="DZ1537" s="754" t="e">
        <v>#VALUE!</v>
      </c>
      <c r="EA1537" s="754"/>
      <c r="EB1537" s="754"/>
    </row>
    <row r="1538" spans="1:132" ht="17.25" hidden="1" customHeight="1" outlineLevel="1" x14ac:dyDescent="0.35">
      <c r="A1538" s="618" t="s">
        <v>308</v>
      </c>
      <c r="B1538" s="730">
        <v>104</v>
      </c>
      <c r="C1538" s="730" t="s">
        <v>741</v>
      </c>
      <c r="D1538" s="730" t="s">
        <v>741</v>
      </c>
      <c r="E1538" s="730">
        <v>26</v>
      </c>
      <c r="F1538" s="731"/>
      <c r="G1538" s="731"/>
      <c r="H1538" s="826"/>
      <c r="I1538" s="730" t="s">
        <v>308</v>
      </c>
      <c r="J1538" s="730" t="s">
        <v>308</v>
      </c>
      <c r="K1538" s="730">
        <v>0</v>
      </c>
      <c r="L1538" s="730" t="s">
        <v>308</v>
      </c>
      <c r="M1538" s="868"/>
      <c r="N1538" s="772"/>
      <c r="O1538" s="772"/>
      <c r="P1538" s="772"/>
      <c r="Q1538" s="772"/>
      <c r="R1538" s="868"/>
      <c r="S1538" s="868"/>
      <c r="T1538" s="868"/>
      <c r="U1538" s="868"/>
      <c r="V1538" s="868"/>
      <c r="W1538" s="868"/>
      <c r="X1538" s="868"/>
      <c r="Y1538" s="868"/>
      <c r="Z1538" s="885"/>
      <c r="AA1538" s="868"/>
      <c r="AB1538" s="868"/>
      <c r="AC1538" s="868"/>
      <c r="AD1538" s="868"/>
      <c r="AE1538" s="864"/>
      <c r="AF1538" s="776"/>
      <c r="AG1538" s="918"/>
      <c r="AH1538" s="918"/>
      <c r="AI1538" s="918"/>
      <c r="AJ1538" s="778"/>
      <c r="AK1538" s="894"/>
      <c r="AL1538" s="895"/>
      <c r="AM1538" s="895"/>
      <c r="AN1538" s="895"/>
      <c r="AO1538" s="895"/>
      <c r="AP1538" s="895"/>
      <c r="AQ1538" s="895"/>
      <c r="AR1538" s="895"/>
      <c r="AS1538" s="895"/>
      <c r="AT1538" s="895"/>
      <c r="AU1538" s="895"/>
      <c r="AV1538" s="895"/>
      <c r="AW1538" s="895"/>
      <c r="AX1538" s="895"/>
      <c r="AY1538" s="895"/>
      <c r="AZ1538" s="895"/>
      <c r="BA1538" s="895"/>
      <c r="BB1538" s="895"/>
      <c r="BC1538" s="895"/>
      <c r="BD1538" s="895"/>
      <c r="BE1538" s="895"/>
      <c r="BF1538" s="895"/>
      <c r="BG1538" s="895"/>
      <c r="BH1538" s="895"/>
      <c r="BI1538" s="895"/>
      <c r="BJ1538" s="895"/>
      <c r="BK1538" s="895"/>
      <c r="BL1538" s="895"/>
      <c r="BM1538" s="895"/>
      <c r="BN1538" s="895"/>
      <c r="BO1538" s="895"/>
      <c r="BP1538" s="895"/>
      <c r="BQ1538" s="895"/>
      <c r="BR1538" s="895"/>
      <c r="BS1538" s="895"/>
      <c r="BT1538" s="895"/>
      <c r="BU1538" s="895"/>
      <c r="BV1538" s="895"/>
      <c r="BW1538" s="895"/>
      <c r="BX1538" s="895"/>
      <c r="BY1538" s="895"/>
      <c r="BZ1538" s="895"/>
      <c r="CA1538" s="895"/>
      <c r="CB1538" s="895"/>
      <c r="CC1538" s="895"/>
      <c r="CD1538" s="895"/>
      <c r="CE1538" s="895"/>
      <c r="CF1538" s="895"/>
      <c r="CG1538" s="895"/>
      <c r="CH1538" s="895"/>
      <c r="CI1538" s="895"/>
      <c r="CJ1538" s="895"/>
      <c r="CK1538" s="885"/>
      <c r="CL1538" s="885"/>
      <c r="CM1538" s="885"/>
      <c r="CN1538" s="885"/>
      <c r="CO1538" s="868"/>
      <c r="CP1538" s="885"/>
      <c r="CQ1538" s="772"/>
      <c r="CR1538" s="772"/>
      <c r="CS1538" s="893"/>
      <c r="CT1538" s="782"/>
      <c r="CU1538" s="783"/>
      <c r="CV1538" s="776"/>
      <c r="CW1538" s="776"/>
      <c r="CX1538" s="782"/>
      <c r="CY1538" s="784"/>
      <c r="CZ1538" s="784"/>
      <c r="DA1538" s="785"/>
      <c r="DB1538" s="785"/>
      <c r="DC1538" s="785"/>
      <c r="DD1538" s="785"/>
      <c r="DE1538" s="871"/>
      <c r="DF1538" s="871"/>
      <c r="DG1538" s="871"/>
      <c r="DH1538" s="872"/>
      <c r="DI1538" s="776"/>
      <c r="DJ1538" s="776"/>
      <c r="DK1538" s="776"/>
      <c r="DL1538" s="776"/>
      <c r="DM1538" s="776"/>
      <c r="DN1538" s="776"/>
      <c r="DO1538" s="873"/>
      <c r="DP1538" s="776"/>
      <c r="DQ1538" s="776"/>
      <c r="DR1538" s="776"/>
      <c r="DS1538" s="872"/>
      <c r="DT1538" s="752">
        <v>0</v>
      </c>
      <c r="DU1538" s="753" t="s">
        <v>308</v>
      </c>
      <c r="DV1538" s="753" t="s">
        <v>308</v>
      </c>
      <c r="DW1538" s="754" t="s">
        <v>308</v>
      </c>
      <c r="DX1538" s="755" t="s">
        <v>308</v>
      </c>
      <c r="DY1538" s="754" t="e">
        <v>#VALUE!</v>
      </c>
      <c r="DZ1538" s="754" t="e">
        <v>#VALUE!</v>
      </c>
      <c r="EA1538" s="754"/>
      <c r="EB1538" s="754"/>
    </row>
    <row r="1539" spans="1:132" ht="17.25" hidden="1" customHeight="1" outlineLevel="1" x14ac:dyDescent="0.35">
      <c r="A1539" s="618" t="s">
        <v>308</v>
      </c>
      <c r="B1539" s="730">
        <v>105</v>
      </c>
      <c r="C1539" s="730" t="s">
        <v>741</v>
      </c>
      <c r="D1539" s="730" t="s">
        <v>741</v>
      </c>
      <c r="E1539" s="730">
        <v>26</v>
      </c>
      <c r="F1539" s="731"/>
      <c r="G1539" s="731"/>
      <c r="H1539" s="826"/>
      <c r="I1539" s="730" t="s">
        <v>308</v>
      </c>
      <c r="J1539" s="730" t="s">
        <v>308</v>
      </c>
      <c r="K1539" s="730">
        <v>0</v>
      </c>
      <c r="L1539" s="730" t="s">
        <v>308</v>
      </c>
      <c r="M1539" s="772"/>
      <c r="N1539" s="868"/>
      <c r="O1539" s="868"/>
      <c r="P1539" s="868"/>
      <c r="Q1539" s="868"/>
      <c r="R1539" s="772"/>
      <c r="S1539" s="772"/>
      <c r="T1539" s="772"/>
      <c r="U1539" s="772"/>
      <c r="V1539" s="772"/>
      <c r="W1539" s="772"/>
      <c r="X1539" s="772"/>
      <c r="Y1539" s="772"/>
      <c r="Z1539" s="774"/>
      <c r="AA1539" s="772"/>
      <c r="AB1539" s="772"/>
      <c r="AC1539" s="772"/>
      <c r="AD1539" s="772"/>
      <c r="AE1539" s="864"/>
      <c r="AF1539" s="776"/>
      <c r="AG1539" s="777"/>
      <c r="AH1539" s="777"/>
      <c r="AI1539" s="777"/>
      <c r="AJ1539" s="778"/>
      <c r="AK1539" s="779"/>
      <c r="AL1539" s="778"/>
      <c r="AM1539" s="778"/>
      <c r="AN1539" s="778"/>
      <c r="AO1539" s="778"/>
      <c r="AP1539" s="778"/>
      <c r="AQ1539" s="778"/>
      <c r="AR1539" s="778"/>
      <c r="AS1539" s="778"/>
      <c r="AT1539" s="778"/>
      <c r="AU1539" s="778"/>
      <c r="AV1539" s="778"/>
      <c r="AW1539" s="778"/>
      <c r="AX1539" s="778"/>
      <c r="AY1539" s="778"/>
      <c r="AZ1539" s="778"/>
      <c r="BA1539" s="778"/>
      <c r="BB1539" s="778"/>
      <c r="BC1539" s="778"/>
      <c r="BD1539" s="778"/>
      <c r="BE1539" s="778"/>
      <c r="BF1539" s="778"/>
      <c r="BG1539" s="778"/>
      <c r="BH1539" s="778"/>
      <c r="BI1539" s="778"/>
      <c r="BJ1539" s="778"/>
      <c r="BK1539" s="778"/>
      <c r="BL1539" s="778"/>
      <c r="BM1539" s="778"/>
      <c r="BN1539" s="778"/>
      <c r="BO1539" s="778"/>
      <c r="BP1539" s="778"/>
      <c r="BQ1539" s="778"/>
      <c r="BR1539" s="778"/>
      <c r="BS1539" s="778"/>
      <c r="BT1539" s="778"/>
      <c r="BU1539" s="778"/>
      <c r="BV1539" s="778"/>
      <c r="BW1539" s="778"/>
      <c r="BX1539" s="778"/>
      <c r="BY1539" s="778"/>
      <c r="BZ1539" s="778"/>
      <c r="CA1539" s="778"/>
      <c r="CB1539" s="778"/>
      <c r="CC1539" s="778"/>
      <c r="CD1539" s="778"/>
      <c r="CE1539" s="778"/>
      <c r="CF1539" s="778"/>
      <c r="CG1539" s="778"/>
      <c r="CH1539" s="778"/>
      <c r="CI1539" s="778"/>
      <c r="CJ1539" s="778"/>
      <c r="CK1539" s="772"/>
      <c r="CL1539" s="772"/>
      <c r="CM1539" s="772"/>
      <c r="CN1539" s="886"/>
      <c r="CO1539" s="772"/>
      <c r="CP1539" s="772"/>
      <c r="CQ1539" s="772"/>
      <c r="CR1539" s="772"/>
      <c r="CS1539" s="781"/>
      <c r="CT1539" s="865"/>
      <c r="CU1539" s="899"/>
      <c r="CV1539" s="774"/>
      <c r="CW1539" s="949"/>
      <c r="CX1539" s="865"/>
      <c r="CY1539" s="784"/>
      <c r="CZ1539" s="784"/>
      <c r="DA1539" s="785"/>
      <c r="DB1539" s="785"/>
      <c r="DC1539" s="785"/>
      <c r="DD1539" s="785"/>
      <c r="DE1539" s="785"/>
      <c r="DF1539" s="785"/>
      <c r="DG1539" s="785"/>
      <c r="DH1539" s="786"/>
      <c r="DI1539" s="774"/>
      <c r="DJ1539" s="774"/>
      <c r="DK1539" s="774"/>
      <c r="DL1539" s="774"/>
      <c r="DM1539" s="774"/>
      <c r="DN1539" s="774"/>
      <c r="DO1539" s="787"/>
      <c r="DP1539" s="774"/>
      <c r="DQ1539" s="774"/>
      <c r="DR1539" s="774"/>
      <c r="DS1539" s="786"/>
      <c r="DT1539" s="752">
        <v>0</v>
      </c>
      <c r="DU1539" s="753" t="s">
        <v>308</v>
      </c>
      <c r="DV1539" s="753" t="s">
        <v>308</v>
      </c>
      <c r="DW1539" s="754" t="s">
        <v>308</v>
      </c>
      <c r="DX1539" s="755" t="s">
        <v>308</v>
      </c>
      <c r="DY1539" s="754" t="e">
        <v>#VALUE!</v>
      </c>
      <c r="DZ1539" s="754" t="e">
        <v>#VALUE!</v>
      </c>
      <c r="EA1539" s="754"/>
      <c r="EB1539" s="754"/>
    </row>
    <row r="1540" spans="1:132" ht="17.25" hidden="1" customHeight="1" outlineLevel="1" x14ac:dyDescent="0.35">
      <c r="A1540" s="618" t="s">
        <v>308</v>
      </c>
      <c r="B1540" s="730">
        <v>106</v>
      </c>
      <c r="C1540" s="730" t="s">
        <v>741</v>
      </c>
      <c r="D1540" s="730" t="s">
        <v>741</v>
      </c>
      <c r="E1540" s="730">
        <v>26</v>
      </c>
      <c r="F1540" s="731"/>
      <c r="G1540" s="731"/>
      <c r="H1540" s="826"/>
      <c r="I1540" s="730" t="s">
        <v>308</v>
      </c>
      <c r="J1540" s="730" t="s">
        <v>308</v>
      </c>
      <c r="K1540" s="730">
        <v>0</v>
      </c>
      <c r="L1540" s="730" t="s">
        <v>308</v>
      </c>
      <c r="M1540" s="772"/>
      <c r="N1540" s="868"/>
      <c r="O1540" s="868"/>
      <c r="P1540" s="868"/>
      <c r="Q1540" s="868"/>
      <c r="R1540" s="772"/>
      <c r="S1540" s="772"/>
      <c r="T1540" s="772"/>
      <c r="U1540" s="772"/>
      <c r="V1540" s="772"/>
      <c r="W1540" s="772"/>
      <c r="X1540" s="772"/>
      <c r="Y1540" s="772"/>
      <c r="Z1540" s="774"/>
      <c r="AA1540" s="772"/>
      <c r="AB1540" s="772"/>
      <c r="AC1540" s="772"/>
      <c r="AD1540" s="772"/>
      <c r="AE1540" s="864"/>
      <c r="AF1540" s="776"/>
      <c r="AG1540" s="777"/>
      <c r="AH1540" s="777"/>
      <c r="AI1540" s="777"/>
      <c r="AJ1540" s="778"/>
      <c r="AK1540" s="779"/>
      <c r="AL1540" s="778"/>
      <c r="AM1540" s="778"/>
      <c r="AN1540" s="778"/>
      <c r="AO1540" s="778"/>
      <c r="AP1540" s="778"/>
      <c r="AQ1540" s="778"/>
      <c r="AR1540" s="778"/>
      <c r="AS1540" s="778"/>
      <c r="AT1540" s="778"/>
      <c r="AU1540" s="778"/>
      <c r="AV1540" s="778"/>
      <c r="AW1540" s="778"/>
      <c r="AX1540" s="778"/>
      <c r="AY1540" s="778"/>
      <c r="AZ1540" s="778"/>
      <c r="BA1540" s="778"/>
      <c r="BB1540" s="778"/>
      <c r="BC1540" s="778"/>
      <c r="BD1540" s="778"/>
      <c r="BE1540" s="778"/>
      <c r="BF1540" s="778"/>
      <c r="BG1540" s="778"/>
      <c r="BH1540" s="778"/>
      <c r="BI1540" s="778"/>
      <c r="BJ1540" s="778"/>
      <c r="BK1540" s="778"/>
      <c r="BL1540" s="778"/>
      <c r="BM1540" s="778"/>
      <c r="BN1540" s="778"/>
      <c r="BO1540" s="778"/>
      <c r="BP1540" s="778"/>
      <c r="BQ1540" s="778"/>
      <c r="BR1540" s="778"/>
      <c r="BS1540" s="778"/>
      <c r="BT1540" s="778"/>
      <c r="BU1540" s="778"/>
      <c r="BV1540" s="778"/>
      <c r="BW1540" s="778"/>
      <c r="BX1540" s="778"/>
      <c r="BY1540" s="778"/>
      <c r="BZ1540" s="778"/>
      <c r="CA1540" s="778"/>
      <c r="CB1540" s="778"/>
      <c r="CC1540" s="778"/>
      <c r="CD1540" s="778"/>
      <c r="CE1540" s="778"/>
      <c r="CF1540" s="778"/>
      <c r="CG1540" s="778"/>
      <c r="CH1540" s="778"/>
      <c r="CI1540" s="778"/>
      <c r="CJ1540" s="778"/>
      <c r="CK1540" s="772"/>
      <c r="CL1540" s="772"/>
      <c r="CM1540" s="772"/>
      <c r="CN1540" s="886"/>
      <c r="CO1540" s="772"/>
      <c r="CP1540" s="772"/>
      <c r="CQ1540" s="772"/>
      <c r="CR1540" s="772"/>
      <c r="CS1540" s="781"/>
      <c r="CT1540" s="865"/>
      <c r="CU1540" s="899"/>
      <c r="CV1540" s="774"/>
      <c r="CW1540" s="949"/>
      <c r="CX1540" s="865"/>
      <c r="CY1540" s="784"/>
      <c r="CZ1540" s="784"/>
      <c r="DA1540" s="785"/>
      <c r="DB1540" s="785"/>
      <c r="DC1540" s="785"/>
      <c r="DD1540" s="785"/>
      <c r="DE1540" s="785"/>
      <c r="DF1540" s="785"/>
      <c r="DG1540" s="785"/>
      <c r="DH1540" s="786"/>
      <c r="DI1540" s="774"/>
      <c r="DJ1540" s="774"/>
      <c r="DK1540" s="774"/>
      <c r="DL1540" s="774"/>
      <c r="DM1540" s="774"/>
      <c r="DN1540" s="774"/>
      <c r="DO1540" s="787"/>
      <c r="DP1540" s="774"/>
      <c r="DQ1540" s="774"/>
      <c r="DR1540" s="774"/>
      <c r="DS1540" s="786"/>
      <c r="DT1540" s="752">
        <v>0</v>
      </c>
      <c r="DU1540" s="753" t="s">
        <v>308</v>
      </c>
      <c r="DV1540" s="753" t="s">
        <v>308</v>
      </c>
      <c r="DW1540" s="754" t="s">
        <v>308</v>
      </c>
      <c r="DX1540" s="755" t="s">
        <v>308</v>
      </c>
      <c r="DY1540" s="754" t="e">
        <v>#VALUE!</v>
      </c>
      <c r="DZ1540" s="754" t="e">
        <v>#VALUE!</v>
      </c>
      <c r="EA1540" s="754"/>
      <c r="EB1540" s="754"/>
    </row>
    <row r="1541" spans="1:132" ht="17.25" hidden="1" customHeight="1" outlineLevel="1" x14ac:dyDescent="0.35">
      <c r="A1541" s="618" t="s">
        <v>308</v>
      </c>
      <c r="B1541" s="730">
        <v>107</v>
      </c>
      <c r="C1541" s="730" t="s">
        <v>741</v>
      </c>
      <c r="D1541" s="730" t="s">
        <v>741</v>
      </c>
      <c r="E1541" s="730">
        <v>26</v>
      </c>
      <c r="F1541" s="731"/>
      <c r="G1541" s="731"/>
      <c r="H1541" s="826"/>
      <c r="I1541" s="730" t="s">
        <v>308</v>
      </c>
      <c r="J1541" s="730" t="s">
        <v>308</v>
      </c>
      <c r="K1541" s="730">
        <v>0</v>
      </c>
      <c r="L1541" s="730" t="s">
        <v>308</v>
      </c>
      <c r="M1541" s="772"/>
      <c r="N1541" s="868"/>
      <c r="O1541" s="868"/>
      <c r="P1541" s="868"/>
      <c r="Q1541" s="868"/>
      <c r="R1541" s="772"/>
      <c r="S1541" s="772"/>
      <c r="T1541" s="772"/>
      <c r="U1541" s="772"/>
      <c r="V1541" s="772"/>
      <c r="W1541" s="772"/>
      <c r="X1541" s="772"/>
      <c r="Y1541" s="772"/>
      <c r="Z1541" s="774"/>
      <c r="AA1541" s="772"/>
      <c r="AB1541" s="772"/>
      <c r="AC1541" s="772"/>
      <c r="AD1541" s="772"/>
      <c r="AE1541" s="864"/>
      <c r="AF1541" s="776"/>
      <c r="AG1541" s="777"/>
      <c r="AH1541" s="777"/>
      <c r="AI1541" s="777"/>
      <c r="AJ1541" s="778"/>
      <c r="AK1541" s="779"/>
      <c r="AL1541" s="778"/>
      <c r="AM1541" s="778"/>
      <c r="AN1541" s="778"/>
      <c r="AO1541" s="778"/>
      <c r="AP1541" s="778"/>
      <c r="AQ1541" s="778"/>
      <c r="AR1541" s="778"/>
      <c r="AS1541" s="778"/>
      <c r="AT1541" s="778"/>
      <c r="AU1541" s="778"/>
      <c r="AV1541" s="778"/>
      <c r="AW1541" s="778"/>
      <c r="AX1541" s="778"/>
      <c r="AY1541" s="778"/>
      <c r="AZ1541" s="778"/>
      <c r="BA1541" s="778"/>
      <c r="BB1541" s="778"/>
      <c r="BC1541" s="778"/>
      <c r="BD1541" s="778"/>
      <c r="BE1541" s="778"/>
      <c r="BF1541" s="778"/>
      <c r="BG1541" s="778"/>
      <c r="BH1541" s="778"/>
      <c r="BI1541" s="778"/>
      <c r="BJ1541" s="778"/>
      <c r="BK1541" s="778"/>
      <c r="BL1541" s="778"/>
      <c r="BM1541" s="778"/>
      <c r="BN1541" s="778"/>
      <c r="BO1541" s="778"/>
      <c r="BP1541" s="778"/>
      <c r="BQ1541" s="778"/>
      <c r="BR1541" s="778"/>
      <c r="BS1541" s="778"/>
      <c r="BT1541" s="778"/>
      <c r="BU1541" s="778"/>
      <c r="BV1541" s="778"/>
      <c r="BW1541" s="778"/>
      <c r="BX1541" s="778"/>
      <c r="BY1541" s="778"/>
      <c r="BZ1541" s="778"/>
      <c r="CA1541" s="778"/>
      <c r="CB1541" s="778"/>
      <c r="CC1541" s="778"/>
      <c r="CD1541" s="778"/>
      <c r="CE1541" s="778"/>
      <c r="CF1541" s="778"/>
      <c r="CG1541" s="778"/>
      <c r="CH1541" s="778"/>
      <c r="CI1541" s="778"/>
      <c r="CJ1541" s="778"/>
      <c r="CK1541" s="772"/>
      <c r="CL1541" s="772"/>
      <c r="CM1541" s="772"/>
      <c r="CN1541" s="886"/>
      <c r="CO1541" s="772"/>
      <c r="CP1541" s="772"/>
      <c r="CQ1541" s="772"/>
      <c r="CR1541" s="772"/>
      <c r="CS1541" s="781"/>
      <c r="CT1541" s="865"/>
      <c r="CU1541" s="899"/>
      <c r="CV1541" s="774"/>
      <c r="CW1541" s="949"/>
      <c r="CX1541" s="865"/>
      <c r="CY1541" s="784"/>
      <c r="CZ1541" s="784"/>
      <c r="DA1541" s="785"/>
      <c r="DB1541" s="785"/>
      <c r="DC1541" s="785"/>
      <c r="DD1541" s="785"/>
      <c r="DE1541" s="785"/>
      <c r="DF1541" s="785"/>
      <c r="DG1541" s="785"/>
      <c r="DH1541" s="786"/>
      <c r="DI1541" s="774"/>
      <c r="DJ1541" s="774"/>
      <c r="DK1541" s="774"/>
      <c r="DL1541" s="774"/>
      <c r="DM1541" s="774"/>
      <c r="DN1541" s="774"/>
      <c r="DO1541" s="787"/>
      <c r="DP1541" s="774"/>
      <c r="DQ1541" s="774"/>
      <c r="DR1541" s="774"/>
      <c r="DS1541" s="786"/>
      <c r="DT1541" s="752">
        <v>0</v>
      </c>
      <c r="DU1541" s="753" t="s">
        <v>308</v>
      </c>
      <c r="DV1541" s="753" t="s">
        <v>308</v>
      </c>
      <c r="DW1541" s="754" t="s">
        <v>308</v>
      </c>
      <c r="DX1541" s="755" t="s">
        <v>308</v>
      </c>
      <c r="DY1541" s="754" t="e">
        <v>#VALUE!</v>
      </c>
      <c r="DZ1541" s="754" t="e">
        <v>#VALUE!</v>
      </c>
      <c r="EA1541" s="754"/>
      <c r="EB1541" s="754"/>
    </row>
    <row r="1542" spans="1:132" ht="17.25" hidden="1" customHeight="1" outlineLevel="1" x14ac:dyDescent="0.35">
      <c r="A1542" s="618" t="s">
        <v>308</v>
      </c>
      <c r="B1542" s="730">
        <v>108</v>
      </c>
      <c r="C1542" s="730" t="s">
        <v>741</v>
      </c>
      <c r="D1542" s="730" t="s">
        <v>741</v>
      </c>
      <c r="E1542" s="730">
        <v>26</v>
      </c>
      <c r="F1542" s="731"/>
      <c r="G1542" s="731"/>
      <c r="H1542" s="826"/>
      <c r="I1542" s="730" t="s">
        <v>308</v>
      </c>
      <c r="J1542" s="730" t="s">
        <v>308</v>
      </c>
      <c r="K1542" s="730">
        <v>0</v>
      </c>
      <c r="L1542" s="730" t="s">
        <v>308</v>
      </c>
      <c r="M1542" s="772"/>
      <c r="N1542" s="868"/>
      <c r="O1542" s="868"/>
      <c r="P1542" s="868"/>
      <c r="Q1542" s="868"/>
      <c r="R1542" s="772"/>
      <c r="S1542" s="772"/>
      <c r="T1542" s="772"/>
      <c r="U1542" s="772"/>
      <c r="V1542" s="772"/>
      <c r="W1542" s="772"/>
      <c r="X1542" s="772"/>
      <c r="Y1542" s="772"/>
      <c r="Z1542" s="774"/>
      <c r="AA1542" s="772"/>
      <c r="AB1542" s="772"/>
      <c r="AC1542" s="772"/>
      <c r="AD1542" s="772"/>
      <c r="AE1542" s="864"/>
      <c r="AF1542" s="776"/>
      <c r="AG1542" s="777"/>
      <c r="AH1542" s="777"/>
      <c r="AI1542" s="777"/>
      <c r="AJ1542" s="778"/>
      <c r="AK1542" s="779"/>
      <c r="AL1542" s="778"/>
      <c r="AM1542" s="778"/>
      <c r="AN1542" s="778"/>
      <c r="AO1542" s="778"/>
      <c r="AP1542" s="778"/>
      <c r="AQ1542" s="778"/>
      <c r="AR1542" s="778"/>
      <c r="AS1542" s="778"/>
      <c r="AT1542" s="778"/>
      <c r="AU1542" s="778"/>
      <c r="AV1542" s="778"/>
      <c r="AW1542" s="778"/>
      <c r="AX1542" s="778"/>
      <c r="AY1542" s="778"/>
      <c r="AZ1542" s="778"/>
      <c r="BA1542" s="778"/>
      <c r="BB1542" s="778"/>
      <c r="BC1542" s="778"/>
      <c r="BD1542" s="778"/>
      <c r="BE1542" s="778"/>
      <c r="BF1542" s="778"/>
      <c r="BG1542" s="778"/>
      <c r="BH1542" s="778"/>
      <c r="BI1542" s="778"/>
      <c r="BJ1542" s="778"/>
      <c r="BK1542" s="778"/>
      <c r="BL1542" s="778"/>
      <c r="BM1542" s="778"/>
      <c r="BN1542" s="778"/>
      <c r="BO1542" s="778"/>
      <c r="BP1542" s="778"/>
      <c r="BQ1542" s="778"/>
      <c r="BR1542" s="778"/>
      <c r="BS1542" s="778"/>
      <c r="BT1542" s="778"/>
      <c r="BU1542" s="778"/>
      <c r="BV1542" s="778"/>
      <c r="BW1542" s="778"/>
      <c r="BX1542" s="778"/>
      <c r="BY1542" s="778"/>
      <c r="BZ1542" s="778"/>
      <c r="CA1542" s="778"/>
      <c r="CB1542" s="778"/>
      <c r="CC1542" s="778"/>
      <c r="CD1542" s="778"/>
      <c r="CE1542" s="778"/>
      <c r="CF1542" s="778"/>
      <c r="CG1542" s="778"/>
      <c r="CH1542" s="778"/>
      <c r="CI1542" s="778"/>
      <c r="CJ1542" s="778"/>
      <c r="CK1542" s="772"/>
      <c r="CL1542" s="772"/>
      <c r="CM1542" s="772"/>
      <c r="CN1542" s="886"/>
      <c r="CO1542" s="772"/>
      <c r="CP1542" s="772"/>
      <c r="CQ1542" s="772"/>
      <c r="CR1542" s="772"/>
      <c r="CS1542" s="781"/>
      <c r="CT1542" s="865"/>
      <c r="CU1542" s="899"/>
      <c r="CV1542" s="774"/>
      <c r="CW1542" s="949"/>
      <c r="CX1542" s="865"/>
      <c r="CY1542" s="784"/>
      <c r="CZ1542" s="784"/>
      <c r="DA1542" s="785"/>
      <c r="DB1542" s="785"/>
      <c r="DC1542" s="785"/>
      <c r="DD1542" s="785"/>
      <c r="DE1542" s="785"/>
      <c r="DF1542" s="785"/>
      <c r="DG1542" s="785"/>
      <c r="DH1542" s="786"/>
      <c r="DI1542" s="774"/>
      <c r="DJ1542" s="774"/>
      <c r="DK1542" s="774"/>
      <c r="DL1542" s="774"/>
      <c r="DM1542" s="774"/>
      <c r="DN1542" s="774"/>
      <c r="DO1542" s="787"/>
      <c r="DP1542" s="774"/>
      <c r="DQ1542" s="774"/>
      <c r="DR1542" s="774"/>
      <c r="DS1542" s="786"/>
      <c r="DT1542" s="752">
        <v>0</v>
      </c>
      <c r="DU1542" s="753" t="s">
        <v>308</v>
      </c>
      <c r="DV1542" s="753" t="s">
        <v>308</v>
      </c>
      <c r="DW1542" s="754" t="s">
        <v>308</v>
      </c>
      <c r="DX1542" s="755" t="s">
        <v>308</v>
      </c>
      <c r="DY1542" s="754" t="e">
        <v>#VALUE!</v>
      </c>
      <c r="DZ1542" s="754" t="e">
        <v>#VALUE!</v>
      </c>
      <c r="EA1542" s="754"/>
      <c r="EB1542" s="754"/>
    </row>
    <row r="1543" spans="1:132" ht="17.25" hidden="1" customHeight="1" outlineLevel="1" x14ac:dyDescent="0.35">
      <c r="A1543" s="618" t="s">
        <v>308</v>
      </c>
      <c r="B1543" s="730">
        <v>109</v>
      </c>
      <c r="C1543" s="730" t="s">
        <v>741</v>
      </c>
      <c r="D1543" s="730" t="s">
        <v>741</v>
      </c>
      <c r="E1543" s="730">
        <v>26</v>
      </c>
      <c r="F1543" s="731"/>
      <c r="G1543" s="821"/>
      <c r="H1543" s="733"/>
      <c r="I1543" s="730" t="s">
        <v>308</v>
      </c>
      <c r="J1543" s="730" t="s">
        <v>308</v>
      </c>
      <c r="K1543" s="730">
        <v>0</v>
      </c>
      <c r="L1543" s="730" t="s">
        <v>308</v>
      </c>
      <c r="M1543" s="772"/>
      <c r="N1543" s="868"/>
      <c r="O1543" s="868"/>
      <c r="P1543" s="868"/>
      <c r="Q1543" s="868"/>
      <c r="R1543" s="772"/>
      <c r="S1543" s="772"/>
      <c r="T1543" s="772"/>
      <c r="U1543" s="772"/>
      <c r="V1543" s="772"/>
      <c r="W1543" s="772"/>
      <c r="X1543" s="772"/>
      <c r="Y1543" s="772"/>
      <c r="Z1543" s="774"/>
      <c r="AA1543" s="772"/>
      <c r="AB1543" s="772"/>
      <c r="AC1543" s="772"/>
      <c r="AD1543" s="772"/>
      <c r="AE1543" s="775"/>
      <c r="AF1543" s="774"/>
      <c r="AG1543" s="777"/>
      <c r="AH1543" s="777"/>
      <c r="AI1543" s="777"/>
      <c r="AJ1543" s="778"/>
      <c r="AK1543" s="779"/>
      <c r="AL1543" s="778"/>
      <c r="AM1543" s="778"/>
      <c r="AN1543" s="778"/>
      <c r="AO1543" s="778"/>
      <c r="AP1543" s="778"/>
      <c r="AQ1543" s="778"/>
      <c r="AR1543" s="778"/>
      <c r="AS1543" s="778"/>
      <c r="AT1543" s="778"/>
      <c r="AU1543" s="778"/>
      <c r="AV1543" s="778"/>
      <c r="AW1543" s="778"/>
      <c r="AX1543" s="778"/>
      <c r="AY1543" s="778"/>
      <c r="AZ1543" s="778"/>
      <c r="BA1543" s="778"/>
      <c r="BB1543" s="778"/>
      <c r="BC1543" s="778"/>
      <c r="BD1543" s="778"/>
      <c r="BE1543" s="778"/>
      <c r="BF1543" s="778"/>
      <c r="BG1543" s="778"/>
      <c r="BH1543" s="778"/>
      <c r="BI1543" s="778"/>
      <c r="BJ1543" s="778"/>
      <c r="BK1543" s="778"/>
      <c r="BL1543" s="778"/>
      <c r="BM1543" s="778"/>
      <c r="BN1543" s="778"/>
      <c r="BO1543" s="778"/>
      <c r="BP1543" s="778"/>
      <c r="BQ1543" s="778"/>
      <c r="BR1543" s="778"/>
      <c r="BS1543" s="778"/>
      <c r="BT1543" s="778"/>
      <c r="BU1543" s="778"/>
      <c r="BV1543" s="778"/>
      <c r="BW1543" s="778"/>
      <c r="BX1543" s="778"/>
      <c r="BY1543" s="778"/>
      <c r="BZ1543" s="778"/>
      <c r="CA1543" s="778"/>
      <c r="CB1543" s="778"/>
      <c r="CC1543" s="778"/>
      <c r="CD1543" s="778"/>
      <c r="CE1543" s="778"/>
      <c r="CF1543" s="778"/>
      <c r="CG1543" s="778"/>
      <c r="CH1543" s="778"/>
      <c r="CI1543" s="778"/>
      <c r="CJ1543" s="778"/>
      <c r="CK1543" s="772"/>
      <c r="CL1543" s="772"/>
      <c r="CM1543" s="772"/>
      <c r="CN1543" s="886"/>
      <c r="CO1543" s="772"/>
      <c r="CP1543" s="772"/>
      <c r="CQ1543" s="772"/>
      <c r="CR1543" s="772"/>
      <c r="CS1543" s="781"/>
      <c r="CT1543" s="865"/>
      <c r="CU1543" s="899"/>
      <c r="CV1543" s="774"/>
      <c r="CW1543" s="949"/>
      <c r="CX1543" s="865"/>
      <c r="CY1543" s="784"/>
      <c r="CZ1543" s="784"/>
      <c r="DA1543" s="785"/>
      <c r="DB1543" s="785"/>
      <c r="DC1543" s="785"/>
      <c r="DD1543" s="785"/>
      <c r="DE1543" s="785"/>
      <c r="DF1543" s="785"/>
      <c r="DG1543" s="785"/>
      <c r="DH1543" s="786"/>
      <c r="DI1543" s="774"/>
      <c r="DJ1543" s="774"/>
      <c r="DK1543" s="774"/>
      <c r="DL1543" s="774"/>
      <c r="DM1543" s="774"/>
      <c r="DN1543" s="774"/>
      <c r="DO1543" s="787"/>
      <c r="DP1543" s="774"/>
      <c r="DQ1543" s="774"/>
      <c r="DR1543" s="774"/>
      <c r="DS1543" s="786"/>
      <c r="DT1543" s="752">
        <v>0</v>
      </c>
      <c r="DU1543" s="753" t="s">
        <v>308</v>
      </c>
      <c r="DV1543" s="753" t="s">
        <v>308</v>
      </c>
      <c r="DW1543" s="754" t="s">
        <v>308</v>
      </c>
      <c r="DX1543" s="755" t="s">
        <v>308</v>
      </c>
      <c r="DY1543" s="754" t="e">
        <v>#VALUE!</v>
      </c>
      <c r="DZ1543" s="754" t="e">
        <v>#VALUE!</v>
      </c>
      <c r="EA1543" s="754"/>
      <c r="EB1543" s="754"/>
    </row>
    <row r="1544" spans="1:132" ht="17.25" hidden="1" customHeight="1" outlineLevel="1" x14ac:dyDescent="0.35">
      <c r="A1544" s="618" t="s">
        <v>308</v>
      </c>
      <c r="B1544" s="730">
        <v>110</v>
      </c>
      <c r="C1544" s="730" t="s">
        <v>741</v>
      </c>
      <c r="D1544" s="730" t="s">
        <v>741</v>
      </c>
      <c r="E1544" s="730">
        <v>26</v>
      </c>
      <c r="F1544" s="731"/>
      <c r="G1544" s="731"/>
      <c r="H1544" s="826"/>
      <c r="I1544" s="730" t="s">
        <v>308</v>
      </c>
      <c r="J1544" s="730" t="s">
        <v>308</v>
      </c>
      <c r="K1544" s="730">
        <v>0</v>
      </c>
      <c r="L1544" s="730" t="s">
        <v>308</v>
      </c>
      <c r="M1544" s="772"/>
      <c r="N1544" s="868"/>
      <c r="O1544" s="868"/>
      <c r="P1544" s="868"/>
      <c r="Q1544" s="868"/>
      <c r="R1544" s="772"/>
      <c r="S1544" s="772"/>
      <c r="T1544" s="772"/>
      <c r="U1544" s="772"/>
      <c r="V1544" s="772"/>
      <c r="W1544" s="772"/>
      <c r="X1544" s="772"/>
      <c r="Y1544" s="772"/>
      <c r="Z1544" s="774"/>
      <c r="AA1544" s="772"/>
      <c r="AB1544" s="772"/>
      <c r="AC1544" s="772"/>
      <c r="AD1544" s="772"/>
      <c r="AE1544" s="864"/>
      <c r="AF1544" s="776"/>
      <c r="AG1544" s="777"/>
      <c r="AH1544" s="777"/>
      <c r="AI1544" s="777"/>
      <c r="AJ1544" s="778"/>
      <c r="AK1544" s="779"/>
      <c r="AL1544" s="778"/>
      <c r="AM1544" s="778"/>
      <c r="AN1544" s="778"/>
      <c r="AO1544" s="778"/>
      <c r="AP1544" s="778"/>
      <c r="AQ1544" s="778"/>
      <c r="AR1544" s="778"/>
      <c r="AS1544" s="778"/>
      <c r="AT1544" s="778"/>
      <c r="AU1544" s="778"/>
      <c r="AV1544" s="778"/>
      <c r="AW1544" s="778"/>
      <c r="AX1544" s="778"/>
      <c r="AY1544" s="778"/>
      <c r="AZ1544" s="778"/>
      <c r="BA1544" s="778"/>
      <c r="BB1544" s="778"/>
      <c r="BC1544" s="778"/>
      <c r="BD1544" s="778"/>
      <c r="BE1544" s="778"/>
      <c r="BF1544" s="778"/>
      <c r="BG1544" s="778"/>
      <c r="BH1544" s="778"/>
      <c r="BI1544" s="778"/>
      <c r="BJ1544" s="778"/>
      <c r="BK1544" s="778"/>
      <c r="BL1544" s="778"/>
      <c r="BM1544" s="778"/>
      <c r="BN1544" s="778"/>
      <c r="BO1544" s="778"/>
      <c r="BP1544" s="778"/>
      <c r="BQ1544" s="778"/>
      <c r="BR1544" s="778"/>
      <c r="BS1544" s="778"/>
      <c r="BT1544" s="778"/>
      <c r="BU1544" s="778"/>
      <c r="BV1544" s="778"/>
      <c r="BW1544" s="778"/>
      <c r="BX1544" s="778"/>
      <c r="BY1544" s="778"/>
      <c r="BZ1544" s="778"/>
      <c r="CA1544" s="778"/>
      <c r="CB1544" s="778"/>
      <c r="CC1544" s="778"/>
      <c r="CD1544" s="778"/>
      <c r="CE1544" s="778"/>
      <c r="CF1544" s="778"/>
      <c r="CG1544" s="778"/>
      <c r="CH1544" s="778"/>
      <c r="CI1544" s="778"/>
      <c r="CJ1544" s="778"/>
      <c r="CK1544" s="772"/>
      <c r="CL1544" s="772"/>
      <c r="CM1544" s="772"/>
      <c r="CN1544" s="886"/>
      <c r="CO1544" s="772"/>
      <c r="CP1544" s="772"/>
      <c r="CQ1544" s="772"/>
      <c r="CR1544" s="772"/>
      <c r="CS1544" s="781"/>
      <c r="CT1544" s="865"/>
      <c r="CU1544" s="899"/>
      <c r="CV1544" s="774"/>
      <c r="CW1544" s="949"/>
      <c r="CX1544" s="865"/>
      <c r="CY1544" s="784"/>
      <c r="CZ1544" s="784"/>
      <c r="DA1544" s="785"/>
      <c r="DB1544" s="785"/>
      <c r="DC1544" s="785"/>
      <c r="DD1544" s="785"/>
      <c r="DE1544" s="785"/>
      <c r="DF1544" s="785"/>
      <c r="DG1544" s="785"/>
      <c r="DH1544" s="786"/>
      <c r="DI1544" s="774"/>
      <c r="DJ1544" s="774"/>
      <c r="DK1544" s="774"/>
      <c r="DL1544" s="774"/>
      <c r="DM1544" s="774"/>
      <c r="DN1544" s="774"/>
      <c r="DO1544" s="787"/>
      <c r="DP1544" s="774"/>
      <c r="DQ1544" s="774"/>
      <c r="DR1544" s="774"/>
      <c r="DS1544" s="786"/>
      <c r="DT1544" s="752">
        <v>0</v>
      </c>
      <c r="DU1544" s="753" t="s">
        <v>308</v>
      </c>
      <c r="DV1544" s="753" t="s">
        <v>308</v>
      </c>
      <c r="DW1544" s="754" t="s">
        <v>308</v>
      </c>
      <c r="DX1544" s="755" t="s">
        <v>308</v>
      </c>
      <c r="DY1544" s="754" t="e">
        <v>#VALUE!</v>
      </c>
      <c r="DZ1544" s="754" t="e">
        <v>#VALUE!</v>
      </c>
      <c r="EA1544" s="754"/>
      <c r="EB1544" s="754"/>
    </row>
    <row r="1545" spans="1:132" ht="17.25" hidden="1" customHeight="1" outlineLevel="1" x14ac:dyDescent="0.35">
      <c r="A1545" s="618" t="s">
        <v>308</v>
      </c>
      <c r="B1545" s="730">
        <v>111</v>
      </c>
      <c r="C1545" s="730" t="s">
        <v>741</v>
      </c>
      <c r="D1545" s="730" t="s">
        <v>741</v>
      </c>
      <c r="E1545" s="730">
        <v>26</v>
      </c>
      <c r="F1545" s="731"/>
      <c r="G1545" s="821"/>
      <c r="H1545" s="733"/>
      <c r="I1545" s="730" t="s">
        <v>308</v>
      </c>
      <c r="J1545" s="730" t="s">
        <v>308</v>
      </c>
      <c r="K1545" s="730">
        <v>0</v>
      </c>
      <c r="L1545" s="730" t="s">
        <v>308</v>
      </c>
      <c r="M1545" s="772"/>
      <c r="N1545" s="868"/>
      <c r="O1545" s="868"/>
      <c r="P1545" s="868"/>
      <c r="Q1545" s="868"/>
      <c r="R1545" s="772"/>
      <c r="S1545" s="772"/>
      <c r="T1545" s="772"/>
      <c r="U1545" s="772"/>
      <c r="V1545" s="772"/>
      <c r="W1545" s="772"/>
      <c r="X1545" s="772"/>
      <c r="Y1545" s="772"/>
      <c r="Z1545" s="774"/>
      <c r="AA1545" s="772"/>
      <c r="AB1545" s="772"/>
      <c r="AC1545" s="772"/>
      <c r="AD1545" s="772"/>
      <c r="AE1545" s="775"/>
      <c r="AF1545" s="774"/>
      <c r="AG1545" s="777"/>
      <c r="AH1545" s="777"/>
      <c r="AI1545" s="777"/>
      <c r="AJ1545" s="778"/>
      <c r="AK1545" s="779"/>
      <c r="AL1545" s="778"/>
      <c r="AM1545" s="778"/>
      <c r="AN1545" s="778"/>
      <c r="AO1545" s="778"/>
      <c r="AP1545" s="778"/>
      <c r="AQ1545" s="778"/>
      <c r="AR1545" s="778"/>
      <c r="AS1545" s="778"/>
      <c r="AT1545" s="778"/>
      <c r="AU1545" s="778"/>
      <c r="AV1545" s="778"/>
      <c r="AW1545" s="778"/>
      <c r="AX1545" s="778"/>
      <c r="AY1545" s="778"/>
      <c r="AZ1545" s="778"/>
      <c r="BA1545" s="778"/>
      <c r="BB1545" s="778"/>
      <c r="BC1545" s="778"/>
      <c r="BD1545" s="778"/>
      <c r="BE1545" s="778"/>
      <c r="BF1545" s="778"/>
      <c r="BG1545" s="778"/>
      <c r="BH1545" s="778"/>
      <c r="BI1545" s="778"/>
      <c r="BJ1545" s="778"/>
      <c r="BK1545" s="778"/>
      <c r="BL1545" s="778"/>
      <c r="BM1545" s="778"/>
      <c r="BN1545" s="778"/>
      <c r="BO1545" s="778"/>
      <c r="BP1545" s="778"/>
      <c r="BQ1545" s="778"/>
      <c r="BR1545" s="778"/>
      <c r="BS1545" s="778"/>
      <c r="BT1545" s="778"/>
      <c r="BU1545" s="778"/>
      <c r="BV1545" s="778"/>
      <c r="BW1545" s="778"/>
      <c r="BX1545" s="778"/>
      <c r="BY1545" s="778"/>
      <c r="BZ1545" s="778"/>
      <c r="CA1545" s="778"/>
      <c r="CB1545" s="778"/>
      <c r="CC1545" s="778"/>
      <c r="CD1545" s="778"/>
      <c r="CE1545" s="778"/>
      <c r="CF1545" s="778"/>
      <c r="CG1545" s="778"/>
      <c r="CH1545" s="778"/>
      <c r="CI1545" s="778"/>
      <c r="CJ1545" s="778"/>
      <c r="CK1545" s="772"/>
      <c r="CL1545" s="772"/>
      <c r="CM1545" s="772"/>
      <c r="CN1545" s="886"/>
      <c r="CO1545" s="772"/>
      <c r="CP1545" s="772"/>
      <c r="CQ1545" s="772"/>
      <c r="CR1545" s="772"/>
      <c r="CS1545" s="781"/>
      <c r="CT1545" s="865"/>
      <c r="CU1545" s="899"/>
      <c r="CV1545" s="774"/>
      <c r="CW1545" s="949"/>
      <c r="CX1545" s="865"/>
      <c r="CY1545" s="784"/>
      <c r="CZ1545" s="784"/>
      <c r="DA1545" s="785"/>
      <c r="DB1545" s="785"/>
      <c r="DC1545" s="785"/>
      <c r="DD1545" s="785"/>
      <c r="DE1545" s="785"/>
      <c r="DF1545" s="785"/>
      <c r="DG1545" s="785"/>
      <c r="DH1545" s="786"/>
      <c r="DI1545" s="774"/>
      <c r="DJ1545" s="774"/>
      <c r="DK1545" s="774"/>
      <c r="DL1545" s="774"/>
      <c r="DM1545" s="774"/>
      <c r="DN1545" s="774"/>
      <c r="DO1545" s="787"/>
      <c r="DP1545" s="776"/>
      <c r="DQ1545" s="774"/>
      <c r="DR1545" s="774"/>
      <c r="DS1545" s="786"/>
      <c r="DT1545" s="752">
        <v>0</v>
      </c>
      <c r="DU1545" s="753" t="s">
        <v>308</v>
      </c>
      <c r="DV1545" s="753" t="s">
        <v>308</v>
      </c>
      <c r="DW1545" s="754" t="s">
        <v>308</v>
      </c>
      <c r="DX1545" s="755" t="s">
        <v>308</v>
      </c>
      <c r="DY1545" s="754" t="e">
        <v>#VALUE!</v>
      </c>
      <c r="DZ1545" s="754" t="e">
        <v>#VALUE!</v>
      </c>
      <c r="EA1545" s="754"/>
      <c r="EB1545" s="754"/>
    </row>
    <row r="1546" spans="1:132" ht="16.5" hidden="1" customHeight="1" outlineLevel="1" x14ac:dyDescent="0.35">
      <c r="A1546" s="618" t="s">
        <v>308</v>
      </c>
      <c r="B1546" s="730">
        <v>112</v>
      </c>
      <c r="C1546" s="730" t="s">
        <v>741</v>
      </c>
      <c r="D1546" s="730" t="s">
        <v>741</v>
      </c>
      <c r="E1546" s="730">
        <v>26</v>
      </c>
      <c r="F1546" s="731"/>
      <c r="G1546" s="821"/>
      <c r="H1546" s="733"/>
      <c r="I1546" s="730" t="s">
        <v>308</v>
      </c>
      <c r="J1546" s="730" t="s">
        <v>308</v>
      </c>
      <c r="K1546" s="730" t="s">
        <v>308</v>
      </c>
      <c r="L1546" s="730" t="s">
        <v>308</v>
      </c>
      <c r="M1546" s="772"/>
      <c r="N1546" s="868">
        <v>0</v>
      </c>
      <c r="O1546" s="868" t="s">
        <v>742</v>
      </c>
      <c r="P1546" s="868" t="b">
        <v>1</v>
      </c>
      <c r="Q1546" s="868" t="e">
        <v>#VALUE!</v>
      </c>
      <c r="R1546" s="772"/>
      <c r="S1546" s="772"/>
      <c r="T1546" s="772"/>
      <c r="U1546" s="772"/>
      <c r="V1546" s="772"/>
      <c r="W1546" s="772"/>
      <c r="X1546" s="772"/>
      <c r="Y1546" s="772"/>
      <c r="Z1546" s="774"/>
      <c r="AA1546" s="772"/>
      <c r="AB1546" s="772"/>
      <c r="AC1546" s="772"/>
      <c r="AD1546" s="772"/>
      <c r="AE1546" s="864"/>
      <c r="AF1546" s="774">
        <v>0</v>
      </c>
      <c r="AG1546" s="777"/>
      <c r="AH1546" s="777"/>
      <c r="AI1546" s="777"/>
      <c r="AJ1546" s="778"/>
      <c r="AK1546" s="779"/>
      <c r="AL1546" s="778"/>
      <c r="AM1546" s="778"/>
      <c r="AN1546" s="778"/>
      <c r="AO1546" s="778"/>
      <c r="AP1546" s="778"/>
      <c r="AQ1546" s="778"/>
      <c r="AR1546" s="778"/>
      <c r="AS1546" s="778"/>
      <c r="AT1546" s="778"/>
      <c r="AU1546" s="778"/>
      <c r="AV1546" s="778"/>
      <c r="AW1546" s="778"/>
      <c r="AX1546" s="778"/>
      <c r="AY1546" s="778"/>
      <c r="AZ1546" s="778"/>
      <c r="BA1546" s="778"/>
      <c r="BB1546" s="778"/>
      <c r="BC1546" s="778"/>
      <c r="BD1546" s="778"/>
      <c r="BE1546" s="778"/>
      <c r="BF1546" s="778"/>
      <c r="BG1546" s="778"/>
      <c r="BH1546" s="778"/>
      <c r="BI1546" s="778"/>
      <c r="BJ1546" s="778"/>
      <c r="BK1546" s="778"/>
      <c r="BL1546" s="778"/>
      <c r="BM1546" s="778"/>
      <c r="BN1546" s="778"/>
      <c r="BO1546" s="778"/>
      <c r="BP1546" s="778"/>
      <c r="BQ1546" s="778"/>
      <c r="BR1546" s="778"/>
      <c r="BS1546" s="778"/>
      <c r="BT1546" s="778"/>
      <c r="BU1546" s="778"/>
      <c r="BV1546" s="778"/>
      <c r="BW1546" s="778"/>
      <c r="BX1546" s="778"/>
      <c r="BY1546" s="778"/>
      <c r="BZ1546" s="778"/>
      <c r="CA1546" s="778"/>
      <c r="CB1546" s="778"/>
      <c r="CC1546" s="778"/>
      <c r="CD1546" s="778"/>
      <c r="CE1546" s="778"/>
      <c r="CF1546" s="778"/>
      <c r="CG1546" s="778"/>
      <c r="CH1546" s="778"/>
      <c r="CI1546" s="778"/>
      <c r="CJ1546" s="778"/>
      <c r="CK1546" s="772"/>
      <c r="CL1546" s="772"/>
      <c r="CM1546" s="772"/>
      <c r="CN1546" s="886"/>
      <c r="CO1546" s="772"/>
      <c r="CP1546" s="772"/>
      <c r="CQ1546" s="772"/>
      <c r="CR1546" s="772"/>
      <c r="CS1546" s="781"/>
      <c r="CT1546" s="782" t="s">
        <v>308</v>
      </c>
      <c r="CU1546" s="783" t="s">
        <v>308</v>
      </c>
      <c r="CV1546" s="774"/>
      <c r="CW1546" s="949"/>
      <c r="CX1546" s="865"/>
      <c r="CY1546" s="784">
        <v>0</v>
      </c>
      <c r="CZ1546" s="784">
        <v>0</v>
      </c>
      <c r="DA1546" s="785">
        <v>0</v>
      </c>
      <c r="DB1546" s="785">
        <v>0</v>
      </c>
      <c r="DC1546" s="785">
        <v>0</v>
      </c>
      <c r="DD1546" s="785">
        <v>0</v>
      </c>
      <c r="DE1546" s="785">
        <v>0</v>
      </c>
      <c r="DF1546" s="785">
        <v>0</v>
      </c>
      <c r="DG1546" s="785">
        <v>0</v>
      </c>
      <c r="DH1546" s="786">
        <v>0</v>
      </c>
      <c r="DI1546" s="774">
        <v>0</v>
      </c>
      <c r="DJ1546" s="774">
        <v>0</v>
      </c>
      <c r="DK1546" s="774">
        <v>0</v>
      </c>
      <c r="DL1546" s="774">
        <v>0</v>
      </c>
      <c r="DM1546" s="774">
        <v>0</v>
      </c>
      <c r="DN1546" s="774">
        <v>0</v>
      </c>
      <c r="DO1546" s="787">
        <v>0</v>
      </c>
      <c r="DP1546" s="774" t="s">
        <v>308</v>
      </c>
      <c r="DQ1546" s="774" t="s">
        <v>308</v>
      </c>
      <c r="DR1546" s="774"/>
      <c r="DS1546" s="786"/>
      <c r="DT1546" s="752" t="s">
        <v>308</v>
      </c>
      <c r="DU1546" s="753" t="s">
        <v>308</v>
      </c>
      <c r="DV1546" s="753" t="s">
        <v>308</v>
      </c>
      <c r="DW1546" s="754" t="s">
        <v>308</v>
      </c>
      <c r="DX1546" s="755" t="s">
        <v>308</v>
      </c>
      <c r="DY1546" s="754" t="e">
        <v>#VALUE!</v>
      </c>
      <c r="DZ1546" s="754" t="e">
        <v>#VALUE!</v>
      </c>
      <c r="EA1546" s="754"/>
      <c r="EB1546" s="754"/>
    </row>
    <row r="1547" spans="1:132" ht="17.25" hidden="1" customHeight="1" outlineLevel="1" x14ac:dyDescent="0.35">
      <c r="A1547" s="618" t="s">
        <v>308</v>
      </c>
      <c r="B1547" s="730">
        <v>113</v>
      </c>
      <c r="C1547" s="730" t="s">
        <v>741</v>
      </c>
      <c r="D1547" s="730" t="s">
        <v>741</v>
      </c>
      <c r="E1547" s="730">
        <v>26</v>
      </c>
      <c r="F1547" s="731"/>
      <c r="G1547" s="821"/>
      <c r="H1547" s="733"/>
      <c r="I1547" s="730" t="s">
        <v>308</v>
      </c>
      <c r="J1547" s="730" t="s">
        <v>308</v>
      </c>
      <c r="K1547" s="730" t="s">
        <v>308</v>
      </c>
      <c r="L1547" s="730" t="s">
        <v>308</v>
      </c>
      <c r="M1547" s="772"/>
      <c r="N1547" s="868">
        <v>0</v>
      </c>
      <c r="O1547" s="868" t="s">
        <v>742</v>
      </c>
      <c r="P1547" s="868" t="b">
        <v>1</v>
      </c>
      <c r="Q1547" s="868" t="e">
        <v>#VALUE!</v>
      </c>
      <c r="R1547" s="772"/>
      <c r="S1547" s="772"/>
      <c r="T1547" s="772"/>
      <c r="U1547" s="772"/>
      <c r="V1547" s="772"/>
      <c r="W1547" s="772"/>
      <c r="X1547" s="772"/>
      <c r="Y1547" s="772"/>
      <c r="Z1547" s="774"/>
      <c r="AA1547" s="772"/>
      <c r="AB1547" s="772"/>
      <c r="AC1547" s="772"/>
      <c r="AD1547" s="772"/>
      <c r="AE1547" s="864"/>
      <c r="AF1547" s="774">
        <v>0</v>
      </c>
      <c r="AG1547" s="777"/>
      <c r="AH1547" s="777"/>
      <c r="AI1547" s="777"/>
      <c r="AJ1547" s="778"/>
      <c r="AK1547" s="779"/>
      <c r="AL1547" s="778"/>
      <c r="AM1547" s="778"/>
      <c r="AN1547" s="778"/>
      <c r="AO1547" s="778"/>
      <c r="AP1547" s="778"/>
      <c r="AQ1547" s="778"/>
      <c r="AR1547" s="778"/>
      <c r="AS1547" s="778"/>
      <c r="AT1547" s="778"/>
      <c r="AU1547" s="778"/>
      <c r="AV1547" s="778"/>
      <c r="AW1547" s="778"/>
      <c r="AX1547" s="778"/>
      <c r="AY1547" s="778"/>
      <c r="AZ1547" s="778"/>
      <c r="BA1547" s="778"/>
      <c r="BB1547" s="778"/>
      <c r="BC1547" s="778"/>
      <c r="BD1547" s="778"/>
      <c r="BE1547" s="778"/>
      <c r="BF1547" s="778"/>
      <c r="BG1547" s="778"/>
      <c r="BH1547" s="778"/>
      <c r="BI1547" s="778"/>
      <c r="BJ1547" s="778"/>
      <c r="BK1547" s="778"/>
      <c r="BL1547" s="778"/>
      <c r="BM1547" s="778"/>
      <c r="BN1547" s="778"/>
      <c r="BO1547" s="778"/>
      <c r="BP1547" s="778"/>
      <c r="BQ1547" s="778"/>
      <c r="BR1547" s="778"/>
      <c r="BS1547" s="778"/>
      <c r="BT1547" s="778"/>
      <c r="BU1547" s="778"/>
      <c r="BV1547" s="778"/>
      <c r="BW1547" s="778"/>
      <c r="BX1547" s="778"/>
      <c r="BY1547" s="778"/>
      <c r="BZ1547" s="778"/>
      <c r="CA1547" s="778"/>
      <c r="CB1547" s="778"/>
      <c r="CC1547" s="778"/>
      <c r="CD1547" s="778"/>
      <c r="CE1547" s="778"/>
      <c r="CF1547" s="778"/>
      <c r="CG1547" s="778"/>
      <c r="CH1547" s="778"/>
      <c r="CI1547" s="778"/>
      <c r="CJ1547" s="778"/>
      <c r="CK1547" s="772"/>
      <c r="CL1547" s="772"/>
      <c r="CM1547" s="772"/>
      <c r="CN1547" s="886"/>
      <c r="CO1547" s="772"/>
      <c r="CP1547" s="772"/>
      <c r="CQ1547" s="772"/>
      <c r="CR1547" s="772"/>
      <c r="CS1547" s="781"/>
      <c r="CT1547" s="782" t="s">
        <v>308</v>
      </c>
      <c r="CU1547" s="783" t="s">
        <v>308</v>
      </c>
      <c r="CV1547" s="774"/>
      <c r="CW1547" s="949"/>
      <c r="CX1547" s="865"/>
      <c r="CY1547" s="784">
        <v>0</v>
      </c>
      <c r="CZ1547" s="784">
        <v>0</v>
      </c>
      <c r="DA1547" s="785">
        <v>0</v>
      </c>
      <c r="DB1547" s="785">
        <v>0</v>
      </c>
      <c r="DC1547" s="785">
        <v>0</v>
      </c>
      <c r="DD1547" s="785">
        <v>0</v>
      </c>
      <c r="DE1547" s="785">
        <v>0</v>
      </c>
      <c r="DF1547" s="785">
        <v>0</v>
      </c>
      <c r="DG1547" s="785">
        <v>0</v>
      </c>
      <c r="DH1547" s="786">
        <v>0</v>
      </c>
      <c r="DI1547" s="774">
        <v>0</v>
      </c>
      <c r="DJ1547" s="774">
        <v>0</v>
      </c>
      <c r="DK1547" s="774">
        <v>0</v>
      </c>
      <c r="DL1547" s="774">
        <v>0</v>
      </c>
      <c r="DM1547" s="774">
        <v>0</v>
      </c>
      <c r="DN1547" s="774">
        <v>0</v>
      </c>
      <c r="DO1547" s="787">
        <v>0</v>
      </c>
      <c r="DP1547" s="774" t="s">
        <v>308</v>
      </c>
      <c r="DQ1547" s="774" t="s">
        <v>308</v>
      </c>
      <c r="DR1547" s="774"/>
      <c r="DS1547" s="786"/>
      <c r="DT1547" s="752" t="s">
        <v>308</v>
      </c>
      <c r="DU1547" s="753" t="s">
        <v>308</v>
      </c>
      <c r="DV1547" s="753" t="s">
        <v>308</v>
      </c>
      <c r="DW1547" s="754" t="s">
        <v>308</v>
      </c>
      <c r="DX1547" s="755" t="s">
        <v>308</v>
      </c>
      <c r="DY1547" s="754" t="e">
        <v>#VALUE!</v>
      </c>
      <c r="DZ1547" s="754" t="e">
        <v>#VALUE!</v>
      </c>
      <c r="EA1547" s="754"/>
      <c r="EB1547" s="754"/>
    </row>
    <row r="1548" spans="1:132" ht="17.25" hidden="1" customHeight="1" outlineLevel="1" x14ac:dyDescent="0.35">
      <c r="A1548" s="618" t="s">
        <v>308</v>
      </c>
      <c r="B1548" s="730">
        <v>114</v>
      </c>
      <c r="C1548" s="730" t="s">
        <v>741</v>
      </c>
      <c r="D1548" s="730" t="s">
        <v>741</v>
      </c>
      <c r="E1548" s="730">
        <v>26</v>
      </c>
      <c r="F1548" s="731"/>
      <c r="G1548" s="821"/>
      <c r="H1548" s="733"/>
      <c r="I1548" s="730" t="s">
        <v>308</v>
      </c>
      <c r="J1548" s="730" t="s">
        <v>308</v>
      </c>
      <c r="K1548" s="730" t="s">
        <v>308</v>
      </c>
      <c r="L1548" s="730" t="s">
        <v>308</v>
      </c>
      <c r="M1548" s="772"/>
      <c r="N1548" s="868">
        <v>0</v>
      </c>
      <c r="O1548" s="868" t="s">
        <v>742</v>
      </c>
      <c r="P1548" s="868" t="b">
        <v>1</v>
      </c>
      <c r="Q1548" s="868" t="e">
        <v>#VALUE!</v>
      </c>
      <c r="R1548" s="772"/>
      <c r="S1548" s="772"/>
      <c r="T1548" s="772"/>
      <c r="U1548" s="772"/>
      <c r="V1548" s="772"/>
      <c r="W1548" s="772"/>
      <c r="X1548" s="772"/>
      <c r="Y1548" s="772"/>
      <c r="Z1548" s="774"/>
      <c r="AA1548" s="772"/>
      <c r="AB1548" s="772"/>
      <c r="AC1548" s="772"/>
      <c r="AD1548" s="772"/>
      <c r="AE1548" s="864"/>
      <c r="AF1548" s="774">
        <v>0</v>
      </c>
      <c r="AG1548" s="777"/>
      <c r="AH1548" s="777"/>
      <c r="AI1548" s="777"/>
      <c r="AJ1548" s="778"/>
      <c r="AK1548" s="779"/>
      <c r="AL1548" s="778"/>
      <c r="AM1548" s="778"/>
      <c r="AN1548" s="778"/>
      <c r="AO1548" s="778"/>
      <c r="AP1548" s="778"/>
      <c r="AQ1548" s="778"/>
      <c r="AR1548" s="778"/>
      <c r="AS1548" s="778"/>
      <c r="AT1548" s="778"/>
      <c r="AU1548" s="778"/>
      <c r="AV1548" s="778"/>
      <c r="AW1548" s="778"/>
      <c r="AX1548" s="778"/>
      <c r="AY1548" s="778"/>
      <c r="AZ1548" s="778"/>
      <c r="BA1548" s="778"/>
      <c r="BB1548" s="778"/>
      <c r="BC1548" s="778"/>
      <c r="BD1548" s="778"/>
      <c r="BE1548" s="778"/>
      <c r="BF1548" s="778"/>
      <c r="BG1548" s="778"/>
      <c r="BH1548" s="778"/>
      <c r="BI1548" s="778"/>
      <c r="BJ1548" s="778"/>
      <c r="BK1548" s="778"/>
      <c r="BL1548" s="778"/>
      <c r="BM1548" s="778"/>
      <c r="BN1548" s="778"/>
      <c r="BO1548" s="778"/>
      <c r="BP1548" s="778"/>
      <c r="BQ1548" s="778"/>
      <c r="BR1548" s="778"/>
      <c r="BS1548" s="778"/>
      <c r="BT1548" s="778"/>
      <c r="BU1548" s="778"/>
      <c r="BV1548" s="778"/>
      <c r="BW1548" s="778"/>
      <c r="BX1548" s="778"/>
      <c r="BY1548" s="778"/>
      <c r="BZ1548" s="778"/>
      <c r="CA1548" s="778"/>
      <c r="CB1548" s="778"/>
      <c r="CC1548" s="778"/>
      <c r="CD1548" s="778"/>
      <c r="CE1548" s="778"/>
      <c r="CF1548" s="778"/>
      <c r="CG1548" s="778"/>
      <c r="CH1548" s="778"/>
      <c r="CI1548" s="778"/>
      <c r="CJ1548" s="778"/>
      <c r="CK1548" s="772"/>
      <c r="CL1548" s="772"/>
      <c r="CM1548" s="772"/>
      <c r="CN1548" s="886"/>
      <c r="CO1548" s="772"/>
      <c r="CP1548" s="772"/>
      <c r="CQ1548" s="772"/>
      <c r="CR1548" s="772"/>
      <c r="CS1548" s="781"/>
      <c r="CT1548" s="782" t="s">
        <v>308</v>
      </c>
      <c r="CU1548" s="783" t="s">
        <v>308</v>
      </c>
      <c r="CV1548" s="774"/>
      <c r="CW1548" s="949"/>
      <c r="CX1548" s="865"/>
      <c r="CY1548" s="784">
        <v>0</v>
      </c>
      <c r="CZ1548" s="784">
        <v>0</v>
      </c>
      <c r="DA1548" s="785">
        <v>0</v>
      </c>
      <c r="DB1548" s="785">
        <v>0</v>
      </c>
      <c r="DC1548" s="785">
        <v>0</v>
      </c>
      <c r="DD1548" s="785">
        <v>0</v>
      </c>
      <c r="DE1548" s="785">
        <v>0</v>
      </c>
      <c r="DF1548" s="785">
        <v>0</v>
      </c>
      <c r="DG1548" s="785">
        <v>0</v>
      </c>
      <c r="DH1548" s="786">
        <v>0</v>
      </c>
      <c r="DI1548" s="774">
        <v>0</v>
      </c>
      <c r="DJ1548" s="774">
        <v>0</v>
      </c>
      <c r="DK1548" s="774">
        <v>0</v>
      </c>
      <c r="DL1548" s="774">
        <v>0</v>
      </c>
      <c r="DM1548" s="774">
        <v>0</v>
      </c>
      <c r="DN1548" s="774">
        <v>0</v>
      </c>
      <c r="DO1548" s="787">
        <v>0</v>
      </c>
      <c r="DP1548" s="774" t="s">
        <v>308</v>
      </c>
      <c r="DQ1548" s="774" t="s">
        <v>308</v>
      </c>
      <c r="DR1548" s="774"/>
      <c r="DS1548" s="786"/>
      <c r="DT1548" s="752" t="s">
        <v>308</v>
      </c>
      <c r="DU1548" s="753" t="s">
        <v>308</v>
      </c>
      <c r="DV1548" s="753" t="s">
        <v>308</v>
      </c>
      <c r="DW1548" s="754" t="s">
        <v>308</v>
      </c>
      <c r="DX1548" s="755" t="s">
        <v>308</v>
      </c>
      <c r="DY1548" s="754" t="e">
        <v>#VALUE!</v>
      </c>
      <c r="DZ1548" s="754" t="e">
        <v>#VALUE!</v>
      </c>
      <c r="EA1548" s="754"/>
      <c r="EB1548" s="754"/>
    </row>
    <row r="1549" spans="1:132" ht="17.25" hidden="1" customHeight="1" outlineLevel="1" x14ac:dyDescent="0.35">
      <c r="A1549" s="618" t="s">
        <v>308</v>
      </c>
      <c r="B1549" s="730">
        <v>115</v>
      </c>
      <c r="C1549" s="730" t="s">
        <v>741</v>
      </c>
      <c r="D1549" s="730" t="s">
        <v>741</v>
      </c>
      <c r="E1549" s="730">
        <v>26</v>
      </c>
      <c r="F1549" s="731"/>
      <c r="G1549" s="821"/>
      <c r="H1549" s="733"/>
      <c r="I1549" s="730" t="s">
        <v>308</v>
      </c>
      <c r="J1549" s="730" t="s">
        <v>308</v>
      </c>
      <c r="K1549" s="730" t="s">
        <v>308</v>
      </c>
      <c r="L1549" s="730" t="s">
        <v>308</v>
      </c>
      <c r="M1549" s="772"/>
      <c r="N1549" s="868">
        <v>0</v>
      </c>
      <c r="O1549" s="868" t="s">
        <v>742</v>
      </c>
      <c r="P1549" s="868" t="b">
        <v>1</v>
      </c>
      <c r="Q1549" s="868" t="e">
        <v>#VALUE!</v>
      </c>
      <c r="R1549" s="772"/>
      <c r="S1549" s="772"/>
      <c r="T1549" s="772"/>
      <c r="U1549" s="772"/>
      <c r="V1549" s="772"/>
      <c r="W1549" s="772"/>
      <c r="X1549" s="772"/>
      <c r="Y1549" s="772"/>
      <c r="Z1549" s="774"/>
      <c r="AA1549" s="772"/>
      <c r="AB1549" s="772"/>
      <c r="AC1549" s="772"/>
      <c r="AD1549" s="772"/>
      <c r="AE1549" s="864"/>
      <c r="AF1549" s="774">
        <v>0</v>
      </c>
      <c r="AG1549" s="777"/>
      <c r="AH1549" s="777"/>
      <c r="AI1549" s="777"/>
      <c r="AJ1549" s="778"/>
      <c r="AK1549" s="779"/>
      <c r="AL1549" s="778"/>
      <c r="AM1549" s="778"/>
      <c r="AN1549" s="778"/>
      <c r="AO1549" s="778"/>
      <c r="AP1549" s="778"/>
      <c r="AQ1549" s="778"/>
      <c r="AR1549" s="778"/>
      <c r="AS1549" s="778"/>
      <c r="AT1549" s="778"/>
      <c r="AU1549" s="778"/>
      <c r="AV1549" s="778"/>
      <c r="AW1549" s="778"/>
      <c r="AX1549" s="778"/>
      <c r="AY1549" s="778"/>
      <c r="AZ1549" s="778"/>
      <c r="BA1549" s="778"/>
      <c r="BB1549" s="778"/>
      <c r="BC1549" s="778"/>
      <c r="BD1549" s="778"/>
      <c r="BE1549" s="778"/>
      <c r="BF1549" s="778"/>
      <c r="BG1549" s="778"/>
      <c r="BH1549" s="778"/>
      <c r="BI1549" s="778"/>
      <c r="BJ1549" s="778"/>
      <c r="BK1549" s="778"/>
      <c r="BL1549" s="778"/>
      <c r="BM1549" s="778"/>
      <c r="BN1549" s="778"/>
      <c r="BO1549" s="778"/>
      <c r="BP1549" s="778"/>
      <c r="BQ1549" s="778"/>
      <c r="BR1549" s="778"/>
      <c r="BS1549" s="778"/>
      <c r="BT1549" s="778"/>
      <c r="BU1549" s="778"/>
      <c r="BV1549" s="778"/>
      <c r="BW1549" s="778"/>
      <c r="BX1549" s="778"/>
      <c r="BY1549" s="778"/>
      <c r="BZ1549" s="778"/>
      <c r="CA1549" s="778"/>
      <c r="CB1549" s="778"/>
      <c r="CC1549" s="778"/>
      <c r="CD1549" s="778"/>
      <c r="CE1549" s="778"/>
      <c r="CF1549" s="778"/>
      <c r="CG1549" s="778"/>
      <c r="CH1549" s="778"/>
      <c r="CI1549" s="778"/>
      <c r="CJ1549" s="778"/>
      <c r="CK1549" s="772"/>
      <c r="CL1549" s="772"/>
      <c r="CM1549" s="772"/>
      <c r="CN1549" s="886"/>
      <c r="CO1549" s="772"/>
      <c r="CP1549" s="772"/>
      <c r="CQ1549" s="772"/>
      <c r="CR1549" s="772"/>
      <c r="CS1549" s="781"/>
      <c r="CT1549" s="782" t="s">
        <v>308</v>
      </c>
      <c r="CU1549" s="783" t="s">
        <v>308</v>
      </c>
      <c r="CV1549" s="774"/>
      <c r="CW1549" s="949"/>
      <c r="CX1549" s="865"/>
      <c r="CY1549" s="784">
        <v>0</v>
      </c>
      <c r="CZ1549" s="784">
        <v>0</v>
      </c>
      <c r="DA1549" s="785">
        <v>0</v>
      </c>
      <c r="DB1549" s="785">
        <v>0</v>
      </c>
      <c r="DC1549" s="785">
        <v>0</v>
      </c>
      <c r="DD1549" s="785">
        <v>0</v>
      </c>
      <c r="DE1549" s="785">
        <v>0</v>
      </c>
      <c r="DF1549" s="785">
        <v>0</v>
      </c>
      <c r="DG1549" s="785">
        <v>0</v>
      </c>
      <c r="DH1549" s="786">
        <v>0</v>
      </c>
      <c r="DI1549" s="774">
        <v>0</v>
      </c>
      <c r="DJ1549" s="774">
        <v>0</v>
      </c>
      <c r="DK1549" s="774">
        <v>0</v>
      </c>
      <c r="DL1549" s="774">
        <v>0</v>
      </c>
      <c r="DM1549" s="774">
        <v>0</v>
      </c>
      <c r="DN1549" s="774">
        <v>0</v>
      </c>
      <c r="DO1549" s="787">
        <v>0</v>
      </c>
      <c r="DP1549" s="774" t="s">
        <v>308</v>
      </c>
      <c r="DQ1549" s="774" t="s">
        <v>308</v>
      </c>
      <c r="DR1549" s="774"/>
      <c r="DS1549" s="786"/>
      <c r="DT1549" s="752" t="s">
        <v>308</v>
      </c>
      <c r="DU1549" s="753" t="s">
        <v>308</v>
      </c>
      <c r="DV1549" s="753" t="s">
        <v>308</v>
      </c>
      <c r="DW1549" s="754" t="s">
        <v>308</v>
      </c>
      <c r="DX1549" s="755" t="s">
        <v>308</v>
      </c>
      <c r="DY1549" s="754" t="e">
        <v>#VALUE!</v>
      </c>
      <c r="DZ1549" s="754" t="e">
        <v>#VALUE!</v>
      </c>
      <c r="EA1549" s="754"/>
      <c r="EB1549" s="754"/>
    </row>
    <row r="1550" spans="1:132" ht="16.5" hidden="1" customHeight="1" outlineLevel="1" x14ac:dyDescent="0.35">
      <c r="A1550" s="618" t="s">
        <v>308</v>
      </c>
      <c r="B1550" s="730">
        <v>116</v>
      </c>
      <c r="C1550" s="730" t="s">
        <v>741</v>
      </c>
      <c r="D1550" s="730" t="s">
        <v>741</v>
      </c>
      <c r="E1550" s="730">
        <v>26</v>
      </c>
      <c r="F1550" s="731"/>
      <c r="G1550" s="821"/>
      <c r="H1550" s="733"/>
      <c r="I1550" s="730" t="s">
        <v>308</v>
      </c>
      <c r="J1550" s="730" t="s">
        <v>308</v>
      </c>
      <c r="K1550" s="730" t="s">
        <v>308</v>
      </c>
      <c r="L1550" s="730" t="s">
        <v>308</v>
      </c>
      <c r="M1550" s="772"/>
      <c r="N1550" s="868">
        <v>0</v>
      </c>
      <c r="O1550" s="868" t="s">
        <v>742</v>
      </c>
      <c r="P1550" s="868" t="b">
        <v>1</v>
      </c>
      <c r="Q1550" s="868" t="e">
        <v>#VALUE!</v>
      </c>
      <c r="R1550" s="772"/>
      <c r="S1550" s="772"/>
      <c r="T1550" s="772"/>
      <c r="U1550" s="772"/>
      <c r="V1550" s="772"/>
      <c r="W1550" s="772"/>
      <c r="X1550" s="772"/>
      <c r="Y1550" s="772"/>
      <c r="Z1550" s="774"/>
      <c r="AA1550" s="772"/>
      <c r="AB1550" s="772"/>
      <c r="AC1550" s="772"/>
      <c r="AD1550" s="772"/>
      <c r="AE1550" s="864"/>
      <c r="AF1550" s="774">
        <v>0</v>
      </c>
      <c r="AG1550" s="777"/>
      <c r="AH1550" s="777"/>
      <c r="AI1550" s="777"/>
      <c r="AJ1550" s="778"/>
      <c r="AK1550" s="779"/>
      <c r="AL1550" s="778"/>
      <c r="AM1550" s="778"/>
      <c r="AN1550" s="778"/>
      <c r="AO1550" s="778"/>
      <c r="AP1550" s="778"/>
      <c r="AQ1550" s="778"/>
      <c r="AR1550" s="778"/>
      <c r="AS1550" s="778"/>
      <c r="AT1550" s="778"/>
      <c r="AU1550" s="778"/>
      <c r="AV1550" s="778"/>
      <c r="AW1550" s="778"/>
      <c r="AX1550" s="778"/>
      <c r="AY1550" s="778"/>
      <c r="AZ1550" s="778"/>
      <c r="BA1550" s="778"/>
      <c r="BB1550" s="778"/>
      <c r="BC1550" s="778"/>
      <c r="BD1550" s="778"/>
      <c r="BE1550" s="778"/>
      <c r="BF1550" s="778"/>
      <c r="BG1550" s="778"/>
      <c r="BH1550" s="778"/>
      <c r="BI1550" s="778"/>
      <c r="BJ1550" s="778"/>
      <c r="BK1550" s="778"/>
      <c r="BL1550" s="778"/>
      <c r="BM1550" s="778"/>
      <c r="BN1550" s="778"/>
      <c r="BO1550" s="778"/>
      <c r="BP1550" s="778"/>
      <c r="BQ1550" s="778"/>
      <c r="BR1550" s="778"/>
      <c r="BS1550" s="778"/>
      <c r="BT1550" s="778"/>
      <c r="BU1550" s="778"/>
      <c r="BV1550" s="778"/>
      <c r="BW1550" s="778"/>
      <c r="BX1550" s="778"/>
      <c r="BY1550" s="778"/>
      <c r="BZ1550" s="778"/>
      <c r="CA1550" s="778"/>
      <c r="CB1550" s="778"/>
      <c r="CC1550" s="778"/>
      <c r="CD1550" s="778"/>
      <c r="CE1550" s="778"/>
      <c r="CF1550" s="778"/>
      <c r="CG1550" s="778"/>
      <c r="CH1550" s="778"/>
      <c r="CI1550" s="778"/>
      <c r="CJ1550" s="778"/>
      <c r="CK1550" s="772"/>
      <c r="CL1550" s="772"/>
      <c r="CM1550" s="772"/>
      <c r="CN1550" s="886"/>
      <c r="CO1550" s="772"/>
      <c r="CP1550" s="772"/>
      <c r="CQ1550" s="772"/>
      <c r="CR1550" s="772"/>
      <c r="CS1550" s="781"/>
      <c r="CT1550" s="782" t="s">
        <v>308</v>
      </c>
      <c r="CU1550" s="783" t="s">
        <v>308</v>
      </c>
      <c r="CV1550" s="774"/>
      <c r="CW1550" s="949"/>
      <c r="CX1550" s="865"/>
      <c r="CY1550" s="784">
        <v>0</v>
      </c>
      <c r="CZ1550" s="784">
        <v>0</v>
      </c>
      <c r="DA1550" s="785">
        <v>0</v>
      </c>
      <c r="DB1550" s="785">
        <v>0</v>
      </c>
      <c r="DC1550" s="785">
        <v>0</v>
      </c>
      <c r="DD1550" s="785">
        <v>0</v>
      </c>
      <c r="DE1550" s="785">
        <v>0</v>
      </c>
      <c r="DF1550" s="785">
        <v>0</v>
      </c>
      <c r="DG1550" s="785">
        <v>0</v>
      </c>
      <c r="DH1550" s="786">
        <v>0</v>
      </c>
      <c r="DI1550" s="774">
        <v>0</v>
      </c>
      <c r="DJ1550" s="774">
        <v>0</v>
      </c>
      <c r="DK1550" s="774">
        <v>0</v>
      </c>
      <c r="DL1550" s="774">
        <v>0</v>
      </c>
      <c r="DM1550" s="774">
        <v>0</v>
      </c>
      <c r="DN1550" s="774">
        <v>0</v>
      </c>
      <c r="DO1550" s="787">
        <v>0</v>
      </c>
      <c r="DP1550" s="774" t="s">
        <v>308</v>
      </c>
      <c r="DQ1550" s="774" t="s">
        <v>308</v>
      </c>
      <c r="DR1550" s="774"/>
      <c r="DS1550" s="786"/>
      <c r="DT1550" s="752" t="s">
        <v>308</v>
      </c>
      <c r="DU1550" s="753" t="s">
        <v>308</v>
      </c>
      <c r="DV1550" s="753" t="s">
        <v>308</v>
      </c>
      <c r="DW1550" s="754" t="s">
        <v>308</v>
      </c>
      <c r="DX1550" s="755" t="s">
        <v>308</v>
      </c>
      <c r="DY1550" s="754" t="e">
        <v>#VALUE!</v>
      </c>
      <c r="DZ1550" s="754" t="e">
        <v>#VALUE!</v>
      </c>
      <c r="EA1550" s="754"/>
      <c r="EB1550" s="754"/>
    </row>
    <row r="1551" spans="1:132" ht="16.5" hidden="1" customHeight="1" outlineLevel="1" x14ac:dyDescent="0.35">
      <c r="A1551" s="618" t="s">
        <v>308</v>
      </c>
      <c r="B1551" s="730">
        <v>117</v>
      </c>
      <c r="C1551" s="730" t="s">
        <v>741</v>
      </c>
      <c r="D1551" s="730" t="s">
        <v>741</v>
      </c>
      <c r="E1551" s="730">
        <v>26</v>
      </c>
      <c r="F1551" s="731"/>
      <c r="G1551" s="821"/>
      <c r="H1551" s="733"/>
      <c r="I1551" s="730" t="s">
        <v>308</v>
      </c>
      <c r="J1551" s="730" t="s">
        <v>308</v>
      </c>
      <c r="K1551" s="730" t="s">
        <v>308</v>
      </c>
      <c r="L1551" s="730" t="s">
        <v>308</v>
      </c>
      <c r="M1551" s="772"/>
      <c r="N1551" s="868">
        <v>0</v>
      </c>
      <c r="O1551" s="868" t="s">
        <v>742</v>
      </c>
      <c r="P1551" s="868" t="b">
        <v>1</v>
      </c>
      <c r="Q1551" s="868" t="e">
        <v>#VALUE!</v>
      </c>
      <c r="R1551" s="772"/>
      <c r="S1551" s="772"/>
      <c r="T1551" s="772"/>
      <c r="U1551" s="772"/>
      <c r="V1551" s="772"/>
      <c r="W1551" s="772"/>
      <c r="X1551" s="772"/>
      <c r="Y1551" s="772"/>
      <c r="Z1551" s="774"/>
      <c r="AA1551" s="772"/>
      <c r="AB1551" s="772"/>
      <c r="AC1551" s="772"/>
      <c r="AD1551" s="772"/>
      <c r="AE1551" s="864"/>
      <c r="AF1551" s="774">
        <v>0</v>
      </c>
      <c r="AG1551" s="777"/>
      <c r="AH1551" s="777"/>
      <c r="AI1551" s="777"/>
      <c r="AJ1551" s="778"/>
      <c r="AK1551" s="779"/>
      <c r="AL1551" s="778"/>
      <c r="AM1551" s="778"/>
      <c r="AN1551" s="778"/>
      <c r="AO1551" s="778"/>
      <c r="AP1551" s="778"/>
      <c r="AQ1551" s="778"/>
      <c r="AR1551" s="778"/>
      <c r="AS1551" s="778"/>
      <c r="AT1551" s="778"/>
      <c r="AU1551" s="778"/>
      <c r="AV1551" s="778"/>
      <c r="AW1551" s="778"/>
      <c r="AX1551" s="778"/>
      <c r="AY1551" s="778"/>
      <c r="AZ1551" s="778"/>
      <c r="BA1551" s="778"/>
      <c r="BB1551" s="778"/>
      <c r="BC1551" s="778"/>
      <c r="BD1551" s="778"/>
      <c r="BE1551" s="778"/>
      <c r="BF1551" s="778"/>
      <c r="BG1551" s="778"/>
      <c r="BH1551" s="778"/>
      <c r="BI1551" s="778"/>
      <c r="BJ1551" s="778"/>
      <c r="BK1551" s="778"/>
      <c r="BL1551" s="778"/>
      <c r="BM1551" s="778"/>
      <c r="BN1551" s="778"/>
      <c r="BO1551" s="778"/>
      <c r="BP1551" s="778"/>
      <c r="BQ1551" s="778"/>
      <c r="BR1551" s="778"/>
      <c r="BS1551" s="778"/>
      <c r="BT1551" s="778"/>
      <c r="BU1551" s="778"/>
      <c r="BV1551" s="778"/>
      <c r="BW1551" s="778"/>
      <c r="BX1551" s="778"/>
      <c r="BY1551" s="778"/>
      <c r="BZ1551" s="778"/>
      <c r="CA1551" s="778"/>
      <c r="CB1551" s="778"/>
      <c r="CC1551" s="778"/>
      <c r="CD1551" s="778"/>
      <c r="CE1551" s="778"/>
      <c r="CF1551" s="778"/>
      <c r="CG1551" s="778"/>
      <c r="CH1551" s="778"/>
      <c r="CI1551" s="778"/>
      <c r="CJ1551" s="778"/>
      <c r="CK1551" s="772"/>
      <c r="CL1551" s="772"/>
      <c r="CM1551" s="772"/>
      <c r="CN1551" s="886"/>
      <c r="CO1551" s="772"/>
      <c r="CP1551" s="772"/>
      <c r="CQ1551" s="772"/>
      <c r="CR1551" s="772"/>
      <c r="CS1551" s="781"/>
      <c r="CT1551" s="782" t="s">
        <v>308</v>
      </c>
      <c r="CU1551" s="783" t="s">
        <v>308</v>
      </c>
      <c r="CV1551" s="774"/>
      <c r="CW1551" s="949"/>
      <c r="CX1551" s="865"/>
      <c r="CY1551" s="784">
        <v>0</v>
      </c>
      <c r="CZ1551" s="784">
        <v>0</v>
      </c>
      <c r="DA1551" s="785">
        <v>0</v>
      </c>
      <c r="DB1551" s="785">
        <v>0</v>
      </c>
      <c r="DC1551" s="785">
        <v>0</v>
      </c>
      <c r="DD1551" s="785">
        <v>0</v>
      </c>
      <c r="DE1551" s="785">
        <v>0</v>
      </c>
      <c r="DF1551" s="785">
        <v>0</v>
      </c>
      <c r="DG1551" s="785">
        <v>0</v>
      </c>
      <c r="DH1551" s="786">
        <v>0</v>
      </c>
      <c r="DI1551" s="774">
        <v>0</v>
      </c>
      <c r="DJ1551" s="774">
        <v>0</v>
      </c>
      <c r="DK1551" s="774">
        <v>0</v>
      </c>
      <c r="DL1551" s="774">
        <v>0</v>
      </c>
      <c r="DM1551" s="774">
        <v>0</v>
      </c>
      <c r="DN1551" s="774">
        <v>0</v>
      </c>
      <c r="DO1551" s="787">
        <v>0</v>
      </c>
      <c r="DP1551" s="774" t="s">
        <v>308</v>
      </c>
      <c r="DQ1551" s="774" t="s">
        <v>308</v>
      </c>
      <c r="DR1551" s="774"/>
      <c r="DS1551" s="786"/>
      <c r="DT1551" s="752" t="s">
        <v>308</v>
      </c>
      <c r="DU1551" s="753" t="s">
        <v>308</v>
      </c>
      <c r="DV1551" s="753" t="s">
        <v>308</v>
      </c>
      <c r="DW1551" s="754" t="s">
        <v>308</v>
      </c>
      <c r="DX1551" s="755" t="s">
        <v>308</v>
      </c>
      <c r="DY1551" s="754" t="e">
        <v>#VALUE!</v>
      </c>
      <c r="DZ1551" s="754" t="e">
        <v>#VALUE!</v>
      </c>
      <c r="EA1551" s="754"/>
      <c r="EB1551" s="754"/>
    </row>
    <row r="1552" spans="1:132" ht="17.25" hidden="1" customHeight="1" outlineLevel="1" x14ac:dyDescent="0.35">
      <c r="A1552" s="618" t="s">
        <v>308</v>
      </c>
      <c r="B1552" s="730">
        <v>118</v>
      </c>
      <c r="C1552" s="730" t="s">
        <v>741</v>
      </c>
      <c r="D1552" s="730" t="s">
        <v>741</v>
      </c>
      <c r="E1552" s="730">
        <v>26</v>
      </c>
      <c r="F1552" s="731"/>
      <c r="G1552" s="821"/>
      <c r="H1552" s="733"/>
      <c r="I1552" s="730" t="s">
        <v>308</v>
      </c>
      <c r="J1552" s="730" t="s">
        <v>308</v>
      </c>
      <c r="K1552" s="730" t="s">
        <v>308</v>
      </c>
      <c r="L1552" s="730" t="s">
        <v>308</v>
      </c>
      <c r="M1552" s="772"/>
      <c r="N1552" s="868">
        <v>0</v>
      </c>
      <c r="O1552" s="868" t="s">
        <v>742</v>
      </c>
      <c r="P1552" s="868" t="b">
        <v>1</v>
      </c>
      <c r="Q1552" s="868" t="e">
        <v>#VALUE!</v>
      </c>
      <c r="R1552" s="772"/>
      <c r="S1552" s="772"/>
      <c r="T1552" s="772"/>
      <c r="U1552" s="772"/>
      <c r="V1552" s="772"/>
      <c r="W1552" s="772"/>
      <c r="X1552" s="772"/>
      <c r="Y1552" s="772"/>
      <c r="Z1552" s="774"/>
      <c r="AA1552" s="772"/>
      <c r="AB1552" s="772"/>
      <c r="AC1552" s="772"/>
      <c r="AD1552" s="772"/>
      <c r="AE1552" s="864"/>
      <c r="AF1552" s="774">
        <v>0</v>
      </c>
      <c r="AG1552" s="777"/>
      <c r="AH1552" s="777"/>
      <c r="AI1552" s="777"/>
      <c r="AJ1552" s="778"/>
      <c r="AK1552" s="779"/>
      <c r="AL1552" s="778"/>
      <c r="AM1552" s="778"/>
      <c r="AN1552" s="778"/>
      <c r="AO1552" s="778"/>
      <c r="AP1552" s="778"/>
      <c r="AQ1552" s="778"/>
      <c r="AR1552" s="778"/>
      <c r="AS1552" s="778"/>
      <c r="AT1552" s="778"/>
      <c r="AU1552" s="778"/>
      <c r="AV1552" s="778"/>
      <c r="AW1552" s="778"/>
      <c r="AX1552" s="778"/>
      <c r="AY1552" s="778"/>
      <c r="AZ1552" s="778"/>
      <c r="BA1552" s="778"/>
      <c r="BB1552" s="778"/>
      <c r="BC1552" s="778"/>
      <c r="BD1552" s="778"/>
      <c r="BE1552" s="778"/>
      <c r="BF1552" s="778"/>
      <c r="BG1552" s="778"/>
      <c r="BH1552" s="778"/>
      <c r="BI1552" s="778"/>
      <c r="BJ1552" s="778"/>
      <c r="BK1552" s="778"/>
      <c r="BL1552" s="778"/>
      <c r="BM1552" s="778"/>
      <c r="BN1552" s="778"/>
      <c r="BO1552" s="778"/>
      <c r="BP1552" s="778"/>
      <c r="BQ1552" s="778"/>
      <c r="BR1552" s="778"/>
      <c r="BS1552" s="778"/>
      <c r="BT1552" s="778"/>
      <c r="BU1552" s="778"/>
      <c r="BV1552" s="778"/>
      <c r="BW1552" s="778"/>
      <c r="BX1552" s="778"/>
      <c r="BY1552" s="778"/>
      <c r="BZ1552" s="778"/>
      <c r="CA1552" s="778"/>
      <c r="CB1552" s="778"/>
      <c r="CC1552" s="778"/>
      <c r="CD1552" s="778"/>
      <c r="CE1552" s="778"/>
      <c r="CF1552" s="778"/>
      <c r="CG1552" s="778"/>
      <c r="CH1552" s="778"/>
      <c r="CI1552" s="778"/>
      <c r="CJ1552" s="778"/>
      <c r="CK1552" s="772"/>
      <c r="CL1552" s="772"/>
      <c r="CM1552" s="772"/>
      <c r="CN1552" s="886"/>
      <c r="CO1552" s="772"/>
      <c r="CP1552" s="772"/>
      <c r="CQ1552" s="772"/>
      <c r="CR1552" s="772"/>
      <c r="CS1552" s="781"/>
      <c r="CT1552" s="782" t="s">
        <v>308</v>
      </c>
      <c r="CU1552" s="783" t="s">
        <v>308</v>
      </c>
      <c r="CV1552" s="774"/>
      <c r="CW1552" s="949"/>
      <c r="CX1552" s="865"/>
      <c r="CY1552" s="784">
        <v>0</v>
      </c>
      <c r="CZ1552" s="784">
        <v>0</v>
      </c>
      <c r="DA1552" s="785">
        <v>0</v>
      </c>
      <c r="DB1552" s="785">
        <v>0</v>
      </c>
      <c r="DC1552" s="785">
        <v>0</v>
      </c>
      <c r="DD1552" s="785">
        <v>0</v>
      </c>
      <c r="DE1552" s="785">
        <v>0</v>
      </c>
      <c r="DF1552" s="785">
        <v>0</v>
      </c>
      <c r="DG1552" s="785">
        <v>0</v>
      </c>
      <c r="DH1552" s="786">
        <v>0</v>
      </c>
      <c r="DI1552" s="774">
        <v>0</v>
      </c>
      <c r="DJ1552" s="774">
        <v>0</v>
      </c>
      <c r="DK1552" s="774">
        <v>0</v>
      </c>
      <c r="DL1552" s="774">
        <v>0</v>
      </c>
      <c r="DM1552" s="774">
        <v>0</v>
      </c>
      <c r="DN1552" s="774">
        <v>0</v>
      </c>
      <c r="DO1552" s="787">
        <v>0</v>
      </c>
      <c r="DP1552" s="774" t="s">
        <v>308</v>
      </c>
      <c r="DQ1552" s="774" t="s">
        <v>308</v>
      </c>
      <c r="DR1552" s="774"/>
      <c r="DS1552" s="786"/>
      <c r="DT1552" s="752" t="s">
        <v>308</v>
      </c>
      <c r="DU1552" s="753" t="s">
        <v>308</v>
      </c>
      <c r="DV1552" s="753" t="s">
        <v>308</v>
      </c>
      <c r="DW1552" s="754" t="s">
        <v>308</v>
      </c>
      <c r="DX1552" s="755" t="s">
        <v>308</v>
      </c>
      <c r="DY1552" s="754" t="e">
        <v>#VALUE!</v>
      </c>
      <c r="DZ1552" s="754" t="e">
        <v>#VALUE!</v>
      </c>
      <c r="EA1552" s="754"/>
      <c r="EB1552" s="754"/>
    </row>
    <row r="1553" spans="1:266" ht="17.25" hidden="1" customHeight="1" outlineLevel="1" x14ac:dyDescent="0.35">
      <c r="A1553" s="618" t="s">
        <v>308</v>
      </c>
      <c r="B1553" s="730">
        <v>119</v>
      </c>
      <c r="C1553" s="730" t="s">
        <v>741</v>
      </c>
      <c r="D1553" s="730" t="s">
        <v>741</v>
      </c>
      <c r="E1553" s="730">
        <v>26</v>
      </c>
      <c r="F1553" s="731"/>
      <c r="G1553" s="821"/>
      <c r="H1553" s="733"/>
      <c r="I1553" s="730" t="s">
        <v>308</v>
      </c>
      <c r="J1553" s="730" t="s">
        <v>308</v>
      </c>
      <c r="K1553" s="730" t="s">
        <v>308</v>
      </c>
      <c r="L1553" s="730" t="s">
        <v>308</v>
      </c>
      <c r="M1553" s="772"/>
      <c r="N1553" s="868">
        <v>0</v>
      </c>
      <c r="O1553" s="868" t="s">
        <v>742</v>
      </c>
      <c r="P1553" s="868" t="b">
        <v>1</v>
      </c>
      <c r="Q1553" s="868" t="e">
        <v>#VALUE!</v>
      </c>
      <c r="R1553" s="772"/>
      <c r="S1553" s="772"/>
      <c r="T1553" s="772"/>
      <c r="U1553" s="772"/>
      <c r="V1553" s="772"/>
      <c r="W1553" s="772"/>
      <c r="X1553" s="772"/>
      <c r="Y1553" s="772"/>
      <c r="Z1553" s="774"/>
      <c r="AA1553" s="772"/>
      <c r="AB1553" s="772"/>
      <c r="AC1553" s="772"/>
      <c r="AD1553" s="772"/>
      <c r="AE1553" s="864"/>
      <c r="AF1553" s="774">
        <v>0</v>
      </c>
      <c r="AG1553" s="777"/>
      <c r="AH1553" s="777"/>
      <c r="AI1553" s="777"/>
      <c r="AJ1553" s="778"/>
      <c r="AK1553" s="779"/>
      <c r="AL1553" s="778"/>
      <c r="AM1553" s="778"/>
      <c r="AN1553" s="778"/>
      <c r="AO1553" s="778"/>
      <c r="AP1553" s="778"/>
      <c r="AQ1553" s="778"/>
      <c r="AR1553" s="778"/>
      <c r="AS1553" s="778"/>
      <c r="AT1553" s="778"/>
      <c r="AU1553" s="778"/>
      <c r="AV1553" s="778"/>
      <c r="AW1553" s="778"/>
      <c r="AX1553" s="778"/>
      <c r="AY1553" s="778"/>
      <c r="AZ1553" s="778"/>
      <c r="BA1553" s="778"/>
      <c r="BB1553" s="778"/>
      <c r="BC1553" s="778"/>
      <c r="BD1553" s="778"/>
      <c r="BE1553" s="778"/>
      <c r="BF1553" s="778"/>
      <c r="BG1553" s="778"/>
      <c r="BH1553" s="778"/>
      <c r="BI1553" s="778"/>
      <c r="BJ1553" s="778"/>
      <c r="BK1553" s="778"/>
      <c r="BL1553" s="778"/>
      <c r="BM1553" s="778"/>
      <c r="BN1553" s="778"/>
      <c r="BO1553" s="778"/>
      <c r="BP1553" s="778"/>
      <c r="BQ1553" s="778"/>
      <c r="BR1553" s="778"/>
      <c r="BS1553" s="778"/>
      <c r="BT1553" s="778"/>
      <c r="BU1553" s="778"/>
      <c r="BV1553" s="778"/>
      <c r="BW1553" s="778"/>
      <c r="BX1553" s="778"/>
      <c r="BY1553" s="778"/>
      <c r="BZ1553" s="778"/>
      <c r="CA1553" s="778"/>
      <c r="CB1553" s="778"/>
      <c r="CC1553" s="778"/>
      <c r="CD1553" s="778"/>
      <c r="CE1553" s="778"/>
      <c r="CF1553" s="778"/>
      <c r="CG1553" s="778"/>
      <c r="CH1553" s="778"/>
      <c r="CI1553" s="778"/>
      <c r="CJ1553" s="778"/>
      <c r="CK1553" s="772"/>
      <c r="CL1553" s="772"/>
      <c r="CM1553" s="772"/>
      <c r="CN1553" s="886"/>
      <c r="CO1553" s="772"/>
      <c r="CP1553" s="772"/>
      <c r="CQ1553" s="772"/>
      <c r="CR1553" s="772"/>
      <c r="CS1553" s="781"/>
      <c r="CT1553" s="782" t="s">
        <v>308</v>
      </c>
      <c r="CU1553" s="783" t="s">
        <v>308</v>
      </c>
      <c r="CV1553" s="774"/>
      <c r="CW1553" s="949"/>
      <c r="CX1553" s="865"/>
      <c r="CY1553" s="784">
        <v>0</v>
      </c>
      <c r="CZ1553" s="784">
        <v>0</v>
      </c>
      <c r="DA1553" s="785">
        <v>0</v>
      </c>
      <c r="DB1553" s="785">
        <v>0</v>
      </c>
      <c r="DC1553" s="785">
        <v>0</v>
      </c>
      <c r="DD1553" s="785">
        <v>0</v>
      </c>
      <c r="DE1553" s="785">
        <v>0</v>
      </c>
      <c r="DF1553" s="785">
        <v>0</v>
      </c>
      <c r="DG1553" s="785">
        <v>0</v>
      </c>
      <c r="DH1553" s="786">
        <v>0</v>
      </c>
      <c r="DI1553" s="774">
        <v>0</v>
      </c>
      <c r="DJ1553" s="774">
        <v>0</v>
      </c>
      <c r="DK1553" s="774">
        <v>0</v>
      </c>
      <c r="DL1553" s="774">
        <v>0</v>
      </c>
      <c r="DM1553" s="774">
        <v>0</v>
      </c>
      <c r="DN1553" s="774">
        <v>0</v>
      </c>
      <c r="DO1553" s="787">
        <v>0</v>
      </c>
      <c r="DP1553" s="774" t="s">
        <v>308</v>
      </c>
      <c r="DQ1553" s="774" t="s">
        <v>308</v>
      </c>
      <c r="DR1553" s="774"/>
      <c r="DS1553" s="786"/>
      <c r="DT1553" s="752" t="s">
        <v>308</v>
      </c>
      <c r="DU1553" s="753" t="s">
        <v>308</v>
      </c>
      <c r="DV1553" s="753" t="s">
        <v>308</v>
      </c>
      <c r="DW1553" s="754" t="s">
        <v>308</v>
      </c>
      <c r="DX1553" s="755" t="s">
        <v>308</v>
      </c>
      <c r="DY1553" s="754" t="e">
        <v>#VALUE!</v>
      </c>
      <c r="DZ1553" s="754" t="e">
        <v>#VALUE!</v>
      </c>
      <c r="EA1553" s="754"/>
      <c r="EB1553" s="754"/>
    </row>
    <row r="1554" spans="1:266" ht="17.25" hidden="1" customHeight="1" outlineLevel="1" x14ac:dyDescent="0.35">
      <c r="A1554" s="618" t="s">
        <v>308</v>
      </c>
      <c r="B1554" s="730">
        <v>120</v>
      </c>
      <c r="C1554" s="730" t="s">
        <v>741</v>
      </c>
      <c r="D1554" s="730" t="s">
        <v>741</v>
      </c>
      <c r="E1554" s="730">
        <v>26</v>
      </c>
      <c r="F1554" s="731"/>
      <c r="G1554" s="821"/>
      <c r="H1554" s="733"/>
      <c r="I1554" s="730" t="s">
        <v>308</v>
      </c>
      <c r="J1554" s="730" t="s">
        <v>308</v>
      </c>
      <c r="K1554" s="730" t="s">
        <v>308</v>
      </c>
      <c r="L1554" s="730" t="s">
        <v>308</v>
      </c>
      <c r="M1554" s="772"/>
      <c r="N1554" s="868">
        <v>0</v>
      </c>
      <c r="O1554" s="868" t="s">
        <v>742</v>
      </c>
      <c r="P1554" s="868" t="b">
        <v>1</v>
      </c>
      <c r="Q1554" s="868" t="e">
        <v>#VALUE!</v>
      </c>
      <c r="R1554" s="772"/>
      <c r="S1554" s="772"/>
      <c r="T1554" s="772"/>
      <c r="U1554" s="772"/>
      <c r="V1554" s="772"/>
      <c r="W1554" s="772"/>
      <c r="X1554" s="772"/>
      <c r="Y1554" s="772"/>
      <c r="Z1554" s="774"/>
      <c r="AA1554" s="772"/>
      <c r="AB1554" s="772"/>
      <c r="AC1554" s="772"/>
      <c r="AD1554" s="772"/>
      <c r="AE1554" s="864"/>
      <c r="AF1554" s="774">
        <v>0</v>
      </c>
      <c r="AG1554" s="777"/>
      <c r="AH1554" s="777"/>
      <c r="AI1554" s="777"/>
      <c r="AJ1554" s="778"/>
      <c r="AK1554" s="779"/>
      <c r="AL1554" s="778"/>
      <c r="AM1554" s="778"/>
      <c r="AN1554" s="778"/>
      <c r="AO1554" s="778"/>
      <c r="AP1554" s="778"/>
      <c r="AQ1554" s="778"/>
      <c r="AR1554" s="778"/>
      <c r="AS1554" s="778"/>
      <c r="AT1554" s="778"/>
      <c r="AU1554" s="778"/>
      <c r="AV1554" s="778"/>
      <c r="AW1554" s="778"/>
      <c r="AX1554" s="778"/>
      <c r="AY1554" s="778"/>
      <c r="AZ1554" s="778"/>
      <c r="BA1554" s="778"/>
      <c r="BB1554" s="778"/>
      <c r="BC1554" s="778"/>
      <c r="BD1554" s="778"/>
      <c r="BE1554" s="778"/>
      <c r="BF1554" s="778"/>
      <c r="BG1554" s="778"/>
      <c r="BH1554" s="778"/>
      <c r="BI1554" s="778"/>
      <c r="BJ1554" s="778"/>
      <c r="BK1554" s="778"/>
      <c r="BL1554" s="778"/>
      <c r="BM1554" s="778"/>
      <c r="BN1554" s="778"/>
      <c r="BO1554" s="778"/>
      <c r="BP1554" s="778"/>
      <c r="BQ1554" s="778"/>
      <c r="BR1554" s="778"/>
      <c r="BS1554" s="778"/>
      <c r="BT1554" s="778"/>
      <c r="BU1554" s="778"/>
      <c r="BV1554" s="778"/>
      <c r="BW1554" s="778"/>
      <c r="BX1554" s="778"/>
      <c r="BY1554" s="778"/>
      <c r="BZ1554" s="778"/>
      <c r="CA1554" s="778"/>
      <c r="CB1554" s="778"/>
      <c r="CC1554" s="778"/>
      <c r="CD1554" s="778"/>
      <c r="CE1554" s="778"/>
      <c r="CF1554" s="778"/>
      <c r="CG1554" s="778"/>
      <c r="CH1554" s="778"/>
      <c r="CI1554" s="778"/>
      <c r="CJ1554" s="778"/>
      <c r="CK1554" s="772"/>
      <c r="CL1554" s="772"/>
      <c r="CM1554" s="772"/>
      <c r="CN1554" s="886"/>
      <c r="CO1554" s="772"/>
      <c r="CP1554" s="772"/>
      <c r="CQ1554" s="772"/>
      <c r="CR1554" s="772"/>
      <c r="CS1554" s="781"/>
      <c r="CT1554" s="782" t="s">
        <v>308</v>
      </c>
      <c r="CU1554" s="783" t="s">
        <v>308</v>
      </c>
      <c r="CV1554" s="774"/>
      <c r="CW1554" s="949"/>
      <c r="CX1554" s="865"/>
      <c r="CY1554" s="784">
        <v>0</v>
      </c>
      <c r="CZ1554" s="784">
        <v>0</v>
      </c>
      <c r="DA1554" s="785">
        <v>0</v>
      </c>
      <c r="DB1554" s="785">
        <v>0</v>
      </c>
      <c r="DC1554" s="785">
        <v>0</v>
      </c>
      <c r="DD1554" s="785">
        <v>0</v>
      </c>
      <c r="DE1554" s="785">
        <v>0</v>
      </c>
      <c r="DF1554" s="785">
        <v>0</v>
      </c>
      <c r="DG1554" s="785">
        <v>0</v>
      </c>
      <c r="DH1554" s="786">
        <v>0</v>
      </c>
      <c r="DI1554" s="774">
        <v>0</v>
      </c>
      <c r="DJ1554" s="774">
        <v>0</v>
      </c>
      <c r="DK1554" s="774">
        <v>0</v>
      </c>
      <c r="DL1554" s="774">
        <v>0</v>
      </c>
      <c r="DM1554" s="774">
        <v>0</v>
      </c>
      <c r="DN1554" s="774">
        <v>0</v>
      </c>
      <c r="DO1554" s="787">
        <v>0</v>
      </c>
      <c r="DP1554" s="774" t="s">
        <v>308</v>
      </c>
      <c r="DQ1554" s="774" t="s">
        <v>308</v>
      </c>
      <c r="DR1554" s="774"/>
      <c r="DS1554" s="786"/>
      <c r="DT1554" s="752" t="s">
        <v>308</v>
      </c>
      <c r="DU1554" s="753" t="s">
        <v>308</v>
      </c>
      <c r="DV1554" s="753" t="s">
        <v>308</v>
      </c>
      <c r="DW1554" s="754" t="s">
        <v>308</v>
      </c>
      <c r="DX1554" s="755" t="s">
        <v>308</v>
      </c>
      <c r="DY1554" s="754" t="e">
        <v>#VALUE!</v>
      </c>
      <c r="DZ1554" s="754" t="e">
        <v>#VALUE!</v>
      </c>
      <c r="EA1554" s="754"/>
      <c r="EB1554" s="754"/>
    </row>
    <row r="1555" spans="1:266" ht="17.25" hidden="1" customHeight="1" outlineLevel="1" x14ac:dyDescent="0.35">
      <c r="A1555" s="618" t="s">
        <v>308</v>
      </c>
      <c r="B1555" s="730">
        <v>121</v>
      </c>
      <c r="C1555" s="730" t="s">
        <v>741</v>
      </c>
      <c r="D1555" s="730" t="s">
        <v>741</v>
      </c>
      <c r="E1555" s="730">
        <v>26</v>
      </c>
      <c r="F1555" s="731"/>
      <c r="G1555" s="821"/>
      <c r="H1555" s="733"/>
      <c r="I1555" s="730" t="s">
        <v>308</v>
      </c>
      <c r="J1555" s="730" t="s">
        <v>308</v>
      </c>
      <c r="K1555" s="730" t="s">
        <v>308</v>
      </c>
      <c r="L1555" s="730" t="s">
        <v>308</v>
      </c>
      <c r="M1555" s="772"/>
      <c r="N1555" s="868">
        <v>0</v>
      </c>
      <c r="O1555" s="868" t="s">
        <v>742</v>
      </c>
      <c r="P1555" s="868" t="b">
        <v>1</v>
      </c>
      <c r="Q1555" s="868" t="e">
        <v>#VALUE!</v>
      </c>
      <c r="R1555" s="772"/>
      <c r="S1555" s="772"/>
      <c r="T1555" s="772"/>
      <c r="U1555" s="772"/>
      <c r="V1555" s="772"/>
      <c r="W1555" s="772"/>
      <c r="X1555" s="772"/>
      <c r="Y1555" s="772"/>
      <c r="Z1555" s="774"/>
      <c r="AA1555" s="772"/>
      <c r="AB1555" s="772"/>
      <c r="AC1555" s="772"/>
      <c r="AD1555" s="772"/>
      <c r="AE1555" s="864"/>
      <c r="AF1555" s="774">
        <v>0</v>
      </c>
      <c r="AG1555" s="777"/>
      <c r="AH1555" s="777"/>
      <c r="AI1555" s="777"/>
      <c r="AJ1555" s="778"/>
      <c r="AK1555" s="779"/>
      <c r="AL1555" s="778"/>
      <c r="AM1555" s="778"/>
      <c r="AN1555" s="778"/>
      <c r="AO1555" s="778"/>
      <c r="AP1555" s="778"/>
      <c r="AQ1555" s="778"/>
      <c r="AR1555" s="778"/>
      <c r="AS1555" s="778"/>
      <c r="AT1555" s="778"/>
      <c r="AU1555" s="778"/>
      <c r="AV1555" s="778"/>
      <c r="AW1555" s="778"/>
      <c r="AX1555" s="778"/>
      <c r="AY1555" s="778"/>
      <c r="AZ1555" s="778"/>
      <c r="BA1555" s="778"/>
      <c r="BB1555" s="778"/>
      <c r="BC1555" s="778"/>
      <c r="BD1555" s="778"/>
      <c r="BE1555" s="778"/>
      <c r="BF1555" s="778"/>
      <c r="BG1555" s="778"/>
      <c r="BH1555" s="778"/>
      <c r="BI1555" s="778"/>
      <c r="BJ1555" s="778"/>
      <c r="BK1555" s="778"/>
      <c r="BL1555" s="778"/>
      <c r="BM1555" s="778"/>
      <c r="BN1555" s="778"/>
      <c r="BO1555" s="778"/>
      <c r="BP1555" s="778"/>
      <c r="BQ1555" s="778"/>
      <c r="BR1555" s="778"/>
      <c r="BS1555" s="778"/>
      <c r="BT1555" s="778"/>
      <c r="BU1555" s="778"/>
      <c r="BV1555" s="778"/>
      <c r="BW1555" s="778"/>
      <c r="BX1555" s="778"/>
      <c r="BY1555" s="778"/>
      <c r="BZ1555" s="778"/>
      <c r="CA1555" s="778"/>
      <c r="CB1555" s="778"/>
      <c r="CC1555" s="778"/>
      <c r="CD1555" s="778"/>
      <c r="CE1555" s="778"/>
      <c r="CF1555" s="778"/>
      <c r="CG1555" s="778"/>
      <c r="CH1555" s="778"/>
      <c r="CI1555" s="778"/>
      <c r="CJ1555" s="778"/>
      <c r="CK1555" s="772"/>
      <c r="CL1555" s="772"/>
      <c r="CM1555" s="772"/>
      <c r="CN1555" s="886"/>
      <c r="CO1555" s="772"/>
      <c r="CP1555" s="772"/>
      <c r="CQ1555" s="772"/>
      <c r="CR1555" s="772"/>
      <c r="CS1555" s="781"/>
      <c r="CT1555" s="782" t="s">
        <v>308</v>
      </c>
      <c r="CU1555" s="783" t="s">
        <v>308</v>
      </c>
      <c r="CV1555" s="774"/>
      <c r="CW1555" s="949"/>
      <c r="CX1555" s="865"/>
      <c r="CY1555" s="784">
        <v>0</v>
      </c>
      <c r="CZ1555" s="784">
        <v>0</v>
      </c>
      <c r="DA1555" s="785">
        <v>0</v>
      </c>
      <c r="DB1555" s="785">
        <v>0</v>
      </c>
      <c r="DC1555" s="785">
        <v>0</v>
      </c>
      <c r="DD1555" s="785">
        <v>0</v>
      </c>
      <c r="DE1555" s="785">
        <v>0</v>
      </c>
      <c r="DF1555" s="785">
        <v>0</v>
      </c>
      <c r="DG1555" s="785">
        <v>0</v>
      </c>
      <c r="DH1555" s="786">
        <v>0</v>
      </c>
      <c r="DI1555" s="774">
        <v>0</v>
      </c>
      <c r="DJ1555" s="774">
        <v>0</v>
      </c>
      <c r="DK1555" s="774">
        <v>0</v>
      </c>
      <c r="DL1555" s="774">
        <v>0</v>
      </c>
      <c r="DM1555" s="774">
        <v>0</v>
      </c>
      <c r="DN1555" s="774">
        <v>0</v>
      </c>
      <c r="DO1555" s="787">
        <v>0</v>
      </c>
      <c r="DP1555" s="774" t="s">
        <v>308</v>
      </c>
      <c r="DQ1555" s="774" t="s">
        <v>308</v>
      </c>
      <c r="DR1555" s="774"/>
      <c r="DS1555" s="786"/>
      <c r="DT1555" s="752" t="s">
        <v>308</v>
      </c>
      <c r="DU1555" s="753" t="s">
        <v>308</v>
      </c>
      <c r="DV1555" s="753" t="s">
        <v>308</v>
      </c>
      <c r="DW1555" s="754" t="s">
        <v>308</v>
      </c>
      <c r="DX1555" s="755" t="s">
        <v>308</v>
      </c>
      <c r="DY1555" s="754" t="e">
        <v>#VALUE!</v>
      </c>
      <c r="DZ1555" s="754" t="e">
        <v>#VALUE!</v>
      </c>
      <c r="EA1555" s="754"/>
      <c r="EB1555" s="754"/>
    </row>
    <row r="1556" spans="1:266" ht="17.25" hidden="1" customHeight="1" outlineLevel="1" x14ac:dyDescent="0.35">
      <c r="A1556" s="618" t="s">
        <v>308</v>
      </c>
      <c r="B1556" s="730">
        <v>122</v>
      </c>
      <c r="C1556" s="730" t="s">
        <v>741</v>
      </c>
      <c r="D1556" s="730" t="s">
        <v>741</v>
      </c>
      <c r="E1556" s="730">
        <v>26</v>
      </c>
      <c r="F1556" s="731"/>
      <c r="G1556" s="821"/>
      <c r="H1556" s="733"/>
      <c r="I1556" s="730" t="s">
        <v>308</v>
      </c>
      <c r="J1556" s="730" t="s">
        <v>308</v>
      </c>
      <c r="K1556" s="730" t="s">
        <v>308</v>
      </c>
      <c r="L1556" s="730" t="s">
        <v>308</v>
      </c>
      <c r="M1556" s="772"/>
      <c r="N1556" s="868">
        <v>0</v>
      </c>
      <c r="O1556" s="868" t="s">
        <v>742</v>
      </c>
      <c r="P1556" s="868" t="b">
        <v>1</v>
      </c>
      <c r="Q1556" s="868" t="e">
        <v>#VALUE!</v>
      </c>
      <c r="R1556" s="772"/>
      <c r="S1556" s="772"/>
      <c r="T1556" s="772"/>
      <c r="U1556" s="772"/>
      <c r="V1556" s="772"/>
      <c r="W1556" s="772"/>
      <c r="X1556" s="772"/>
      <c r="Y1556" s="772"/>
      <c r="Z1556" s="774"/>
      <c r="AA1556" s="772"/>
      <c r="AB1556" s="772"/>
      <c r="AC1556" s="772"/>
      <c r="AD1556" s="772"/>
      <c r="AE1556" s="864"/>
      <c r="AF1556" s="774">
        <v>0</v>
      </c>
      <c r="AG1556" s="777"/>
      <c r="AH1556" s="777"/>
      <c r="AI1556" s="777"/>
      <c r="AJ1556" s="778"/>
      <c r="AK1556" s="779"/>
      <c r="AL1556" s="778"/>
      <c r="AM1556" s="778"/>
      <c r="AN1556" s="778"/>
      <c r="AO1556" s="778"/>
      <c r="AP1556" s="778"/>
      <c r="AQ1556" s="778"/>
      <c r="AR1556" s="778"/>
      <c r="AS1556" s="778"/>
      <c r="AT1556" s="778"/>
      <c r="AU1556" s="778"/>
      <c r="AV1556" s="778"/>
      <c r="AW1556" s="778"/>
      <c r="AX1556" s="778"/>
      <c r="AY1556" s="778"/>
      <c r="AZ1556" s="778"/>
      <c r="BA1556" s="778"/>
      <c r="BB1556" s="778"/>
      <c r="BC1556" s="778"/>
      <c r="BD1556" s="778"/>
      <c r="BE1556" s="778"/>
      <c r="BF1556" s="778"/>
      <c r="BG1556" s="778"/>
      <c r="BH1556" s="778"/>
      <c r="BI1556" s="778"/>
      <c r="BJ1556" s="778"/>
      <c r="BK1556" s="778"/>
      <c r="BL1556" s="778"/>
      <c r="BM1556" s="778"/>
      <c r="BN1556" s="778"/>
      <c r="BO1556" s="778"/>
      <c r="BP1556" s="778"/>
      <c r="BQ1556" s="778"/>
      <c r="BR1556" s="778"/>
      <c r="BS1556" s="778"/>
      <c r="BT1556" s="778"/>
      <c r="BU1556" s="778"/>
      <c r="BV1556" s="778"/>
      <c r="BW1556" s="778"/>
      <c r="BX1556" s="778"/>
      <c r="BY1556" s="778"/>
      <c r="BZ1556" s="778"/>
      <c r="CA1556" s="778"/>
      <c r="CB1556" s="778"/>
      <c r="CC1556" s="778"/>
      <c r="CD1556" s="778"/>
      <c r="CE1556" s="778"/>
      <c r="CF1556" s="778"/>
      <c r="CG1556" s="778"/>
      <c r="CH1556" s="778"/>
      <c r="CI1556" s="778"/>
      <c r="CJ1556" s="778"/>
      <c r="CK1556" s="772"/>
      <c r="CL1556" s="772"/>
      <c r="CM1556" s="772"/>
      <c r="CN1556" s="886"/>
      <c r="CO1556" s="772"/>
      <c r="CP1556" s="772"/>
      <c r="CQ1556" s="772"/>
      <c r="CR1556" s="772"/>
      <c r="CS1556" s="781"/>
      <c r="CT1556" s="782" t="s">
        <v>308</v>
      </c>
      <c r="CU1556" s="783" t="s">
        <v>308</v>
      </c>
      <c r="CV1556" s="774"/>
      <c r="CW1556" s="949"/>
      <c r="CX1556" s="865"/>
      <c r="CY1556" s="784">
        <v>0</v>
      </c>
      <c r="CZ1556" s="784">
        <v>0</v>
      </c>
      <c r="DA1556" s="785">
        <v>0</v>
      </c>
      <c r="DB1556" s="785">
        <v>0</v>
      </c>
      <c r="DC1556" s="785">
        <v>0</v>
      </c>
      <c r="DD1556" s="785">
        <v>0</v>
      </c>
      <c r="DE1556" s="785">
        <v>0</v>
      </c>
      <c r="DF1556" s="785">
        <v>0</v>
      </c>
      <c r="DG1556" s="785">
        <v>0</v>
      </c>
      <c r="DH1556" s="786">
        <v>0</v>
      </c>
      <c r="DI1556" s="774">
        <v>0</v>
      </c>
      <c r="DJ1556" s="774">
        <v>0</v>
      </c>
      <c r="DK1556" s="774">
        <v>0</v>
      </c>
      <c r="DL1556" s="774">
        <v>0</v>
      </c>
      <c r="DM1556" s="774">
        <v>0</v>
      </c>
      <c r="DN1556" s="774">
        <v>0</v>
      </c>
      <c r="DO1556" s="787">
        <v>0</v>
      </c>
      <c r="DP1556" s="774" t="s">
        <v>308</v>
      </c>
      <c r="DQ1556" s="774" t="s">
        <v>308</v>
      </c>
      <c r="DR1556" s="774"/>
      <c r="DS1556" s="786"/>
      <c r="DT1556" s="752" t="s">
        <v>308</v>
      </c>
      <c r="DU1556" s="753" t="s">
        <v>308</v>
      </c>
      <c r="DV1556" s="753" t="s">
        <v>308</v>
      </c>
      <c r="DW1556" s="754" t="s">
        <v>308</v>
      </c>
      <c r="DX1556" s="755" t="s">
        <v>308</v>
      </c>
      <c r="DY1556" s="754" t="e">
        <v>#VALUE!</v>
      </c>
      <c r="DZ1556" s="754" t="e">
        <v>#VALUE!</v>
      </c>
      <c r="EA1556" s="754"/>
      <c r="EB1556" s="754"/>
    </row>
    <row r="1557" spans="1:266" ht="17.25" hidden="1" customHeight="1" outlineLevel="1" x14ac:dyDescent="0.35">
      <c r="A1557" s="618" t="s">
        <v>308</v>
      </c>
      <c r="B1557" s="730">
        <v>123</v>
      </c>
      <c r="C1557" s="730" t="s">
        <v>741</v>
      </c>
      <c r="D1557" s="730" t="s">
        <v>741</v>
      </c>
      <c r="E1557" s="730">
        <v>26</v>
      </c>
      <c r="F1557" s="731"/>
      <c r="G1557" s="821"/>
      <c r="H1557" s="733"/>
      <c r="I1557" s="730" t="s">
        <v>308</v>
      </c>
      <c r="J1557" s="730" t="s">
        <v>308</v>
      </c>
      <c r="K1557" s="730" t="s">
        <v>308</v>
      </c>
      <c r="L1557" s="730" t="s">
        <v>308</v>
      </c>
      <c r="M1557" s="772"/>
      <c r="N1557" s="868">
        <v>0</v>
      </c>
      <c r="O1557" s="868" t="s">
        <v>742</v>
      </c>
      <c r="P1557" s="868" t="b">
        <v>1</v>
      </c>
      <c r="Q1557" s="868" t="e">
        <v>#VALUE!</v>
      </c>
      <c r="R1557" s="772"/>
      <c r="S1557" s="772"/>
      <c r="T1557" s="772"/>
      <c r="U1557" s="772"/>
      <c r="V1557" s="772"/>
      <c r="W1557" s="772"/>
      <c r="X1557" s="772"/>
      <c r="Y1557" s="772"/>
      <c r="Z1557" s="774"/>
      <c r="AA1557" s="772"/>
      <c r="AB1557" s="772"/>
      <c r="AC1557" s="772"/>
      <c r="AD1557" s="772"/>
      <c r="AE1557" s="864"/>
      <c r="AF1557" s="774">
        <v>0</v>
      </c>
      <c r="AG1557" s="777"/>
      <c r="AH1557" s="777"/>
      <c r="AI1557" s="777"/>
      <c r="AJ1557" s="778"/>
      <c r="AK1557" s="779"/>
      <c r="AL1557" s="778"/>
      <c r="AM1557" s="778"/>
      <c r="AN1557" s="778"/>
      <c r="AO1557" s="778"/>
      <c r="AP1557" s="778"/>
      <c r="AQ1557" s="778"/>
      <c r="AR1557" s="778"/>
      <c r="AS1557" s="778"/>
      <c r="AT1557" s="778"/>
      <c r="AU1557" s="778"/>
      <c r="AV1557" s="778"/>
      <c r="AW1557" s="778"/>
      <c r="AX1557" s="778"/>
      <c r="AY1557" s="778"/>
      <c r="AZ1557" s="778"/>
      <c r="BA1557" s="778"/>
      <c r="BB1557" s="778"/>
      <c r="BC1557" s="778"/>
      <c r="BD1557" s="778"/>
      <c r="BE1557" s="778"/>
      <c r="BF1557" s="778"/>
      <c r="BG1557" s="778"/>
      <c r="BH1557" s="778"/>
      <c r="BI1557" s="778"/>
      <c r="BJ1557" s="778"/>
      <c r="BK1557" s="778"/>
      <c r="BL1557" s="778"/>
      <c r="BM1557" s="778"/>
      <c r="BN1557" s="778"/>
      <c r="BO1557" s="778"/>
      <c r="BP1557" s="778"/>
      <c r="BQ1557" s="778"/>
      <c r="BR1557" s="778"/>
      <c r="BS1557" s="778"/>
      <c r="BT1557" s="778"/>
      <c r="BU1557" s="778"/>
      <c r="BV1557" s="778"/>
      <c r="BW1557" s="778"/>
      <c r="BX1557" s="778"/>
      <c r="BY1557" s="778"/>
      <c r="BZ1557" s="778"/>
      <c r="CA1557" s="778"/>
      <c r="CB1557" s="778"/>
      <c r="CC1557" s="778"/>
      <c r="CD1557" s="778"/>
      <c r="CE1557" s="778"/>
      <c r="CF1557" s="778"/>
      <c r="CG1557" s="778"/>
      <c r="CH1557" s="778"/>
      <c r="CI1557" s="778"/>
      <c r="CJ1557" s="778"/>
      <c r="CK1557" s="772"/>
      <c r="CL1557" s="772"/>
      <c r="CM1557" s="772"/>
      <c r="CN1557" s="886"/>
      <c r="CO1557" s="772"/>
      <c r="CP1557" s="772"/>
      <c r="CQ1557" s="772"/>
      <c r="CR1557" s="772"/>
      <c r="CS1557" s="781"/>
      <c r="CT1557" s="782" t="s">
        <v>308</v>
      </c>
      <c r="CU1557" s="783" t="s">
        <v>308</v>
      </c>
      <c r="CV1557" s="774"/>
      <c r="CW1557" s="949"/>
      <c r="CX1557" s="865"/>
      <c r="CY1557" s="784">
        <v>0</v>
      </c>
      <c r="CZ1557" s="784">
        <v>0</v>
      </c>
      <c r="DA1557" s="785">
        <v>0</v>
      </c>
      <c r="DB1557" s="785">
        <v>0</v>
      </c>
      <c r="DC1557" s="785">
        <v>0</v>
      </c>
      <c r="DD1557" s="785">
        <v>0</v>
      </c>
      <c r="DE1557" s="785">
        <v>0</v>
      </c>
      <c r="DF1557" s="785">
        <v>0</v>
      </c>
      <c r="DG1557" s="785">
        <v>0</v>
      </c>
      <c r="DH1557" s="786">
        <v>0</v>
      </c>
      <c r="DI1557" s="774">
        <v>0</v>
      </c>
      <c r="DJ1557" s="774">
        <v>0</v>
      </c>
      <c r="DK1557" s="774">
        <v>0</v>
      </c>
      <c r="DL1557" s="774">
        <v>0</v>
      </c>
      <c r="DM1557" s="774">
        <v>0</v>
      </c>
      <c r="DN1557" s="774">
        <v>0</v>
      </c>
      <c r="DO1557" s="787">
        <v>0</v>
      </c>
      <c r="DP1557" s="774" t="s">
        <v>308</v>
      </c>
      <c r="DQ1557" s="774" t="s">
        <v>308</v>
      </c>
      <c r="DR1557" s="774"/>
      <c r="DS1557" s="786"/>
      <c r="DT1557" s="752" t="s">
        <v>308</v>
      </c>
      <c r="DU1557" s="753" t="s">
        <v>308</v>
      </c>
      <c r="DV1557" s="753" t="s">
        <v>308</v>
      </c>
      <c r="DW1557" s="754" t="s">
        <v>308</v>
      </c>
      <c r="DX1557" s="755" t="s">
        <v>308</v>
      </c>
      <c r="DY1557" s="754" t="e">
        <v>#VALUE!</v>
      </c>
      <c r="DZ1557" s="754" t="e">
        <v>#VALUE!</v>
      </c>
      <c r="EA1557" s="754"/>
      <c r="EB1557" s="754"/>
    </row>
    <row r="1558" spans="1:266" ht="17.25" hidden="1" customHeight="1" outlineLevel="1" x14ac:dyDescent="0.35">
      <c r="A1558" s="618" t="s">
        <v>308</v>
      </c>
      <c r="B1558" s="730">
        <v>124</v>
      </c>
      <c r="C1558" s="730" t="s">
        <v>741</v>
      </c>
      <c r="D1558" s="730" t="s">
        <v>741</v>
      </c>
      <c r="E1558" s="730">
        <v>26</v>
      </c>
      <c r="F1558" s="731"/>
      <c r="G1558" s="821"/>
      <c r="H1558" s="733"/>
      <c r="I1558" s="730" t="s">
        <v>308</v>
      </c>
      <c r="J1558" s="730" t="s">
        <v>308</v>
      </c>
      <c r="K1558" s="730" t="s">
        <v>308</v>
      </c>
      <c r="L1558" s="730" t="s">
        <v>308</v>
      </c>
      <c r="M1558" s="772"/>
      <c r="N1558" s="868">
        <v>0</v>
      </c>
      <c r="O1558" s="868" t="s">
        <v>742</v>
      </c>
      <c r="P1558" s="868" t="b">
        <v>1</v>
      </c>
      <c r="Q1558" s="868" t="e">
        <v>#VALUE!</v>
      </c>
      <c r="R1558" s="772"/>
      <c r="S1558" s="772"/>
      <c r="T1558" s="772"/>
      <c r="U1558" s="772"/>
      <c r="V1558" s="772"/>
      <c r="W1558" s="772"/>
      <c r="X1558" s="772"/>
      <c r="Y1558" s="772"/>
      <c r="Z1558" s="774"/>
      <c r="AA1558" s="772"/>
      <c r="AB1558" s="772"/>
      <c r="AC1558" s="772"/>
      <c r="AD1558" s="772"/>
      <c r="AE1558" s="864"/>
      <c r="AF1558" s="774">
        <v>0</v>
      </c>
      <c r="AG1558" s="777"/>
      <c r="AH1558" s="777"/>
      <c r="AI1558" s="777"/>
      <c r="AJ1558" s="778"/>
      <c r="AK1558" s="779"/>
      <c r="AL1558" s="778"/>
      <c r="AM1558" s="778"/>
      <c r="AN1558" s="778"/>
      <c r="AO1558" s="778"/>
      <c r="AP1558" s="778"/>
      <c r="AQ1558" s="778"/>
      <c r="AR1558" s="778"/>
      <c r="AS1558" s="778"/>
      <c r="AT1558" s="778"/>
      <c r="AU1558" s="778"/>
      <c r="AV1558" s="778"/>
      <c r="AW1558" s="778"/>
      <c r="AX1558" s="778"/>
      <c r="AY1558" s="778"/>
      <c r="AZ1558" s="778"/>
      <c r="BA1558" s="778"/>
      <c r="BB1558" s="778"/>
      <c r="BC1558" s="778"/>
      <c r="BD1558" s="778"/>
      <c r="BE1558" s="778"/>
      <c r="BF1558" s="778"/>
      <c r="BG1558" s="778"/>
      <c r="BH1558" s="778"/>
      <c r="BI1558" s="778"/>
      <c r="BJ1558" s="778"/>
      <c r="BK1558" s="778"/>
      <c r="BL1558" s="778"/>
      <c r="BM1558" s="778"/>
      <c r="BN1558" s="778"/>
      <c r="BO1558" s="778"/>
      <c r="BP1558" s="778"/>
      <c r="BQ1558" s="778"/>
      <c r="BR1558" s="778"/>
      <c r="BS1558" s="778"/>
      <c r="BT1558" s="778"/>
      <c r="BU1558" s="778"/>
      <c r="BV1558" s="778"/>
      <c r="BW1558" s="778"/>
      <c r="BX1558" s="778"/>
      <c r="BY1558" s="778"/>
      <c r="BZ1558" s="778"/>
      <c r="CA1558" s="778"/>
      <c r="CB1558" s="778"/>
      <c r="CC1558" s="778"/>
      <c r="CD1558" s="778"/>
      <c r="CE1558" s="778"/>
      <c r="CF1558" s="778"/>
      <c r="CG1558" s="778"/>
      <c r="CH1558" s="778"/>
      <c r="CI1558" s="778"/>
      <c r="CJ1558" s="778"/>
      <c r="CK1558" s="772"/>
      <c r="CL1558" s="772"/>
      <c r="CM1558" s="772"/>
      <c r="CN1558" s="886"/>
      <c r="CO1558" s="772"/>
      <c r="CP1558" s="772"/>
      <c r="CQ1558" s="772"/>
      <c r="CR1558" s="772"/>
      <c r="CS1558" s="781"/>
      <c r="CT1558" s="782" t="s">
        <v>308</v>
      </c>
      <c r="CU1558" s="783" t="s">
        <v>308</v>
      </c>
      <c r="CV1558" s="774"/>
      <c r="CW1558" s="949"/>
      <c r="CX1558" s="865"/>
      <c r="CY1558" s="784">
        <v>0</v>
      </c>
      <c r="CZ1558" s="784">
        <v>0</v>
      </c>
      <c r="DA1558" s="785">
        <v>0</v>
      </c>
      <c r="DB1558" s="785">
        <v>0</v>
      </c>
      <c r="DC1558" s="785">
        <v>0</v>
      </c>
      <c r="DD1558" s="785">
        <v>0</v>
      </c>
      <c r="DE1558" s="785">
        <v>0</v>
      </c>
      <c r="DF1558" s="785">
        <v>0</v>
      </c>
      <c r="DG1558" s="785">
        <v>0</v>
      </c>
      <c r="DH1558" s="786">
        <v>0</v>
      </c>
      <c r="DI1558" s="774">
        <v>0</v>
      </c>
      <c r="DJ1558" s="774">
        <v>0</v>
      </c>
      <c r="DK1558" s="774">
        <v>0</v>
      </c>
      <c r="DL1558" s="774">
        <v>0</v>
      </c>
      <c r="DM1558" s="774">
        <v>0</v>
      </c>
      <c r="DN1558" s="774">
        <v>0</v>
      </c>
      <c r="DO1558" s="787">
        <v>0</v>
      </c>
      <c r="DP1558" s="774" t="s">
        <v>308</v>
      </c>
      <c r="DQ1558" s="774" t="s">
        <v>308</v>
      </c>
      <c r="DR1558" s="774"/>
      <c r="DS1558" s="786"/>
      <c r="DT1558" s="752" t="s">
        <v>308</v>
      </c>
      <c r="DU1558" s="753" t="s">
        <v>308</v>
      </c>
      <c r="DV1558" s="753" t="s">
        <v>308</v>
      </c>
      <c r="DW1558" s="754" t="s">
        <v>308</v>
      </c>
      <c r="DX1558" s="755" t="s">
        <v>308</v>
      </c>
      <c r="DY1558" s="754" t="e">
        <v>#VALUE!</v>
      </c>
      <c r="DZ1558" s="754" t="e">
        <v>#VALUE!</v>
      </c>
      <c r="EA1558" s="754"/>
      <c r="EB1558" s="754"/>
    </row>
    <row r="1559" spans="1:266" ht="17.25" hidden="1" customHeight="1" outlineLevel="1" x14ac:dyDescent="0.35">
      <c r="A1559" s="618" t="s">
        <v>308</v>
      </c>
      <c r="B1559" s="730">
        <v>125</v>
      </c>
      <c r="C1559" s="730" t="s">
        <v>741</v>
      </c>
      <c r="D1559" s="730" t="s">
        <v>741</v>
      </c>
      <c r="E1559" s="730">
        <v>26</v>
      </c>
      <c r="F1559" s="731"/>
      <c r="G1559" s="821"/>
      <c r="H1559" s="733"/>
      <c r="I1559" s="730" t="s">
        <v>308</v>
      </c>
      <c r="J1559" s="730" t="s">
        <v>308</v>
      </c>
      <c r="K1559" s="730" t="s">
        <v>308</v>
      </c>
      <c r="L1559" s="730" t="s">
        <v>308</v>
      </c>
      <c r="M1559" s="772"/>
      <c r="N1559" s="868">
        <v>0</v>
      </c>
      <c r="O1559" s="868" t="s">
        <v>742</v>
      </c>
      <c r="P1559" s="868" t="b">
        <v>1</v>
      </c>
      <c r="Q1559" s="868" t="e">
        <v>#VALUE!</v>
      </c>
      <c r="R1559" s="772"/>
      <c r="S1559" s="772"/>
      <c r="T1559" s="772"/>
      <c r="U1559" s="772"/>
      <c r="V1559" s="772"/>
      <c r="W1559" s="772"/>
      <c r="X1559" s="772"/>
      <c r="Y1559" s="772"/>
      <c r="Z1559" s="774"/>
      <c r="AA1559" s="772"/>
      <c r="AB1559" s="772"/>
      <c r="AC1559" s="772"/>
      <c r="AD1559" s="772"/>
      <c r="AE1559" s="864"/>
      <c r="AF1559" s="774">
        <v>0</v>
      </c>
      <c r="AG1559" s="777"/>
      <c r="AH1559" s="777"/>
      <c r="AI1559" s="777"/>
      <c r="AJ1559" s="778"/>
      <c r="AK1559" s="779"/>
      <c r="AL1559" s="778"/>
      <c r="AM1559" s="778"/>
      <c r="AN1559" s="778"/>
      <c r="AO1559" s="778"/>
      <c r="AP1559" s="778"/>
      <c r="AQ1559" s="778"/>
      <c r="AR1559" s="778"/>
      <c r="AS1559" s="778"/>
      <c r="AT1559" s="778"/>
      <c r="AU1559" s="778"/>
      <c r="AV1559" s="778"/>
      <c r="AW1559" s="778"/>
      <c r="AX1559" s="778"/>
      <c r="AY1559" s="778"/>
      <c r="AZ1559" s="778"/>
      <c r="BA1559" s="778"/>
      <c r="BB1559" s="778"/>
      <c r="BC1559" s="778"/>
      <c r="BD1559" s="778"/>
      <c r="BE1559" s="778"/>
      <c r="BF1559" s="778"/>
      <c r="BG1559" s="778"/>
      <c r="BH1559" s="778"/>
      <c r="BI1559" s="778"/>
      <c r="BJ1559" s="778"/>
      <c r="BK1559" s="778"/>
      <c r="BL1559" s="778"/>
      <c r="BM1559" s="778"/>
      <c r="BN1559" s="778"/>
      <c r="BO1559" s="778"/>
      <c r="BP1559" s="778"/>
      <c r="BQ1559" s="778"/>
      <c r="BR1559" s="778"/>
      <c r="BS1559" s="778"/>
      <c r="BT1559" s="778"/>
      <c r="BU1559" s="778"/>
      <c r="BV1559" s="778"/>
      <c r="BW1559" s="778"/>
      <c r="BX1559" s="778"/>
      <c r="BY1559" s="778"/>
      <c r="BZ1559" s="778"/>
      <c r="CA1559" s="778"/>
      <c r="CB1559" s="778"/>
      <c r="CC1559" s="778"/>
      <c r="CD1559" s="778"/>
      <c r="CE1559" s="778"/>
      <c r="CF1559" s="778"/>
      <c r="CG1559" s="778"/>
      <c r="CH1559" s="778"/>
      <c r="CI1559" s="778"/>
      <c r="CJ1559" s="778"/>
      <c r="CK1559" s="772"/>
      <c r="CL1559" s="772"/>
      <c r="CM1559" s="772"/>
      <c r="CN1559" s="886"/>
      <c r="CO1559" s="772"/>
      <c r="CP1559" s="772"/>
      <c r="CQ1559" s="772"/>
      <c r="CR1559" s="772"/>
      <c r="CS1559" s="781"/>
      <c r="CT1559" s="782" t="s">
        <v>308</v>
      </c>
      <c r="CU1559" s="783" t="s">
        <v>308</v>
      </c>
      <c r="CV1559" s="774"/>
      <c r="CW1559" s="949"/>
      <c r="CX1559" s="865"/>
      <c r="CY1559" s="784">
        <v>0</v>
      </c>
      <c r="CZ1559" s="784">
        <v>0</v>
      </c>
      <c r="DA1559" s="785">
        <v>0</v>
      </c>
      <c r="DB1559" s="785">
        <v>0</v>
      </c>
      <c r="DC1559" s="785">
        <v>0</v>
      </c>
      <c r="DD1559" s="785">
        <v>0</v>
      </c>
      <c r="DE1559" s="785">
        <v>0</v>
      </c>
      <c r="DF1559" s="785">
        <v>0</v>
      </c>
      <c r="DG1559" s="785">
        <v>0</v>
      </c>
      <c r="DH1559" s="786">
        <v>0</v>
      </c>
      <c r="DI1559" s="774">
        <v>0</v>
      </c>
      <c r="DJ1559" s="774">
        <v>0</v>
      </c>
      <c r="DK1559" s="774">
        <v>0</v>
      </c>
      <c r="DL1559" s="774">
        <v>0</v>
      </c>
      <c r="DM1559" s="774">
        <v>0</v>
      </c>
      <c r="DN1559" s="774">
        <v>0</v>
      </c>
      <c r="DO1559" s="787">
        <v>0</v>
      </c>
      <c r="DP1559" s="774" t="s">
        <v>308</v>
      </c>
      <c r="DQ1559" s="774" t="s">
        <v>308</v>
      </c>
      <c r="DR1559" s="774"/>
      <c r="DS1559" s="786"/>
      <c r="DT1559" s="752" t="s">
        <v>308</v>
      </c>
      <c r="DU1559" s="753" t="s">
        <v>308</v>
      </c>
      <c r="DV1559" s="753" t="s">
        <v>308</v>
      </c>
      <c r="DW1559" s="754" t="s">
        <v>308</v>
      </c>
      <c r="DX1559" s="755" t="s">
        <v>308</v>
      </c>
      <c r="DY1559" s="754" t="e">
        <v>#VALUE!</v>
      </c>
      <c r="DZ1559" s="754" t="e">
        <v>#VALUE!</v>
      </c>
      <c r="EA1559" s="754"/>
      <c r="EB1559" s="754"/>
    </row>
    <row r="1560" spans="1:266" ht="17.25" customHeight="1" collapsed="1" x14ac:dyDescent="0.35">
      <c r="A1560" s="618" t="s">
        <v>308</v>
      </c>
      <c r="B1560" s="823" t="s">
        <v>2927</v>
      </c>
      <c r="C1560" s="730"/>
      <c r="D1560" s="730"/>
      <c r="E1560" s="730"/>
      <c r="F1560" s="717"/>
      <c r="G1560" s="717"/>
      <c r="H1560" s="826"/>
      <c r="I1560" s="730"/>
      <c r="J1560" s="730"/>
      <c r="K1560" s="730"/>
      <c r="L1560" s="730"/>
      <c r="M1560" s="730"/>
      <c r="N1560" s="730"/>
      <c r="O1560" s="730"/>
      <c r="P1560" s="730"/>
      <c r="Q1560" s="730"/>
      <c r="R1560" s="730"/>
      <c r="S1560" s="730"/>
      <c r="T1560" s="730"/>
      <c r="U1560" s="730"/>
      <c r="V1560" s="730"/>
      <c r="W1560" s="730"/>
      <c r="X1560" s="730"/>
      <c r="Y1560" s="730"/>
      <c r="Z1560" s="826"/>
      <c r="AA1560" s="730"/>
      <c r="AB1560" s="730"/>
      <c r="AC1560" s="730"/>
      <c r="AD1560" s="827">
        <v>22836</v>
      </c>
      <c r="AE1560" s="827">
        <v>19470</v>
      </c>
      <c r="AF1560" s="826">
        <v>0</v>
      </c>
      <c r="AG1560" s="828"/>
      <c r="AH1560" s="828"/>
      <c r="AI1560" s="828"/>
      <c r="AJ1560" s="674"/>
      <c r="AK1560" s="829"/>
      <c r="AL1560" s="674"/>
      <c r="AM1560" s="674"/>
      <c r="AN1560" s="674"/>
      <c r="AO1560" s="674"/>
      <c r="AP1560" s="674"/>
      <c r="AQ1560" s="674"/>
      <c r="AR1560" s="674"/>
      <c r="AS1560" s="674"/>
      <c r="AT1560" s="674"/>
      <c r="AU1560" s="674"/>
      <c r="AV1560" s="674"/>
      <c r="AW1560" s="674"/>
      <c r="AX1560" s="674"/>
      <c r="AY1560" s="674"/>
      <c r="AZ1560" s="674"/>
      <c r="BA1560" s="674"/>
      <c r="BB1560" s="674"/>
      <c r="BC1560" s="674"/>
      <c r="BD1560" s="674"/>
      <c r="BE1560" s="674"/>
      <c r="BF1560" s="674"/>
      <c r="BG1560" s="674"/>
      <c r="BH1560" s="674"/>
      <c r="BI1560" s="674"/>
      <c r="BJ1560" s="674"/>
      <c r="BK1560" s="674"/>
      <c r="BL1560" s="674"/>
      <c r="BM1560" s="674"/>
      <c r="BN1560" s="674"/>
      <c r="BO1560" s="674"/>
      <c r="BP1560" s="674"/>
      <c r="BQ1560" s="674"/>
      <c r="BR1560" s="674"/>
      <c r="BS1560" s="674"/>
      <c r="BT1560" s="674"/>
      <c r="BU1560" s="674"/>
      <c r="BV1560" s="674"/>
      <c r="BW1560" s="674"/>
      <c r="BX1560" s="674"/>
      <c r="BY1560" s="674"/>
      <c r="BZ1560" s="674"/>
      <c r="CA1560" s="674"/>
      <c r="CB1560" s="674"/>
      <c r="CC1560" s="674"/>
      <c r="CD1560" s="674"/>
      <c r="CE1560" s="674"/>
      <c r="CF1560" s="674"/>
      <c r="CG1560" s="674"/>
      <c r="CH1560" s="674"/>
      <c r="CI1560" s="674"/>
      <c r="CJ1560" s="674"/>
      <c r="CK1560" s="827"/>
      <c r="CL1560" s="827">
        <v>0</v>
      </c>
      <c r="CM1560" s="827"/>
      <c r="CN1560" s="675">
        <v>420</v>
      </c>
      <c r="CO1560" s="827">
        <v>420</v>
      </c>
      <c r="CP1560" s="827">
        <v>420</v>
      </c>
      <c r="CQ1560" s="827">
        <v>15615</v>
      </c>
      <c r="CR1560" s="827">
        <v>18675</v>
      </c>
      <c r="CS1560" s="830"/>
      <c r="CT1560" s="831"/>
      <c r="CU1560" s="832"/>
      <c r="CV1560" s="826"/>
      <c r="CW1560" s="826"/>
      <c r="CX1560" s="831"/>
      <c r="CY1560" s="833">
        <v>0</v>
      </c>
      <c r="CZ1560" s="833">
        <v>0</v>
      </c>
      <c r="DA1560" s="752">
        <v>0</v>
      </c>
      <c r="DB1560" s="752">
        <v>0</v>
      </c>
      <c r="DC1560" s="752">
        <v>0</v>
      </c>
      <c r="DD1560" s="752">
        <v>0</v>
      </c>
      <c r="DE1560" s="752">
        <v>0</v>
      </c>
      <c r="DF1560" s="752">
        <v>0</v>
      </c>
      <c r="DG1560" s="752">
        <v>0</v>
      </c>
      <c r="DH1560" s="834">
        <v>0</v>
      </c>
      <c r="DI1560" s="826">
        <v>0</v>
      </c>
      <c r="DJ1560" s="826">
        <v>0</v>
      </c>
      <c r="DK1560" s="826">
        <v>0</v>
      </c>
      <c r="DL1560" s="826">
        <v>0</v>
      </c>
      <c r="DM1560" s="826">
        <v>0</v>
      </c>
      <c r="DN1560" s="826">
        <v>0</v>
      </c>
      <c r="DO1560" s="835">
        <v>0</v>
      </c>
      <c r="DP1560" s="826">
        <v>0</v>
      </c>
      <c r="DQ1560" s="826"/>
      <c r="DR1560" s="826"/>
      <c r="DS1560" s="834"/>
      <c r="DT1560" s="752"/>
      <c r="DU1560" s="836"/>
      <c r="DV1560" s="836"/>
      <c r="DW1560" s="826"/>
      <c r="DX1560" s="837"/>
      <c r="DY1560" s="826" t="s">
        <v>308</v>
      </c>
      <c r="DZ1560" s="837" t="s">
        <v>308</v>
      </c>
      <c r="EA1560" s="826"/>
      <c r="EB1560" s="837"/>
    </row>
    <row r="1561" spans="1:266" ht="20.149999999999999" customHeight="1" x14ac:dyDescent="0.35">
      <c r="A1561" s="618" t="s">
        <v>308</v>
      </c>
      <c r="Y1561" s="625"/>
      <c r="Z1561" s="633"/>
      <c r="AF1561" s="635">
        <v>0</v>
      </c>
      <c r="AK1561" s="625"/>
      <c r="AL1561" s="619"/>
      <c r="AM1561" s="619"/>
      <c r="AN1561" s="619"/>
      <c r="AO1561" s="619"/>
      <c r="AP1561" s="619"/>
      <c r="AQ1561" s="619"/>
      <c r="AR1561" s="619"/>
      <c r="AS1561" s="619"/>
      <c r="AT1561" s="619"/>
      <c r="AU1561" s="619"/>
      <c r="AV1561" s="619"/>
      <c r="AW1561" s="619"/>
      <c r="AX1561" s="619"/>
      <c r="AY1561" s="619"/>
      <c r="AZ1561" s="619"/>
      <c r="BA1561" s="619"/>
      <c r="BB1561" s="619"/>
      <c r="BC1561" s="619"/>
      <c r="BD1561" s="619"/>
      <c r="BE1561" s="619"/>
      <c r="BF1561" s="619"/>
      <c r="BG1561" s="619"/>
      <c r="BH1561" s="619"/>
      <c r="BI1561" s="619"/>
      <c r="BJ1561" s="619"/>
      <c r="BK1561" s="619"/>
      <c r="BL1561" s="619"/>
      <c r="BM1561" s="619"/>
      <c r="BN1561" s="619"/>
      <c r="BO1561" s="619"/>
      <c r="BP1561" s="619"/>
      <c r="BQ1561" s="619"/>
      <c r="BR1561" s="619"/>
      <c r="BS1561" s="619"/>
      <c r="BT1561" s="619"/>
      <c r="BU1561" s="619"/>
      <c r="BV1561" s="619"/>
      <c r="BW1561" s="619"/>
      <c r="BX1561" s="619"/>
      <c r="BY1561" s="619"/>
      <c r="BZ1561" s="619"/>
      <c r="CA1561" s="619"/>
      <c r="CB1561" s="619"/>
      <c r="CC1561" s="619"/>
      <c r="CD1561" s="619"/>
      <c r="CE1561" s="619"/>
      <c r="CF1561" s="619"/>
      <c r="CG1561" s="619"/>
      <c r="CH1561" s="619"/>
      <c r="CI1561" s="619"/>
      <c r="CJ1561" s="619"/>
      <c r="CL1561" s="619" t="s">
        <v>308</v>
      </c>
      <c r="CQ1561" s="619" t="s">
        <v>308</v>
      </c>
      <c r="CR1561" s="619" t="s">
        <v>308</v>
      </c>
      <c r="CY1561" s="630">
        <v>0</v>
      </c>
      <c r="CZ1561" s="630">
        <v>0</v>
      </c>
      <c r="DA1561" s="634">
        <v>0</v>
      </c>
      <c r="DB1561" s="634">
        <v>0</v>
      </c>
      <c r="DC1561" s="634">
        <v>0</v>
      </c>
      <c r="DD1561" s="634">
        <v>0</v>
      </c>
      <c r="DE1561" s="634">
        <v>0</v>
      </c>
      <c r="DF1561" s="634">
        <v>0</v>
      </c>
      <c r="DG1561" s="634">
        <v>0</v>
      </c>
      <c r="DH1561" s="624">
        <v>0</v>
      </c>
      <c r="DI1561" s="635">
        <v>0</v>
      </c>
      <c r="DJ1561" s="635">
        <v>0</v>
      </c>
      <c r="DK1561" s="635">
        <v>0</v>
      </c>
      <c r="DL1561" s="635">
        <v>0</v>
      </c>
      <c r="DM1561" s="635">
        <v>0</v>
      </c>
      <c r="DN1561" s="635">
        <v>0</v>
      </c>
      <c r="DO1561" s="632">
        <v>0</v>
      </c>
    </row>
    <row r="1562" spans="1:266" ht="16.5" customHeight="1" x14ac:dyDescent="0.35">
      <c r="A1562" s="625">
        <v>27</v>
      </c>
      <c r="F1562" s="631"/>
      <c r="G1562" s="631"/>
      <c r="Y1562" s="619"/>
      <c r="Z1562" s="635"/>
      <c r="AF1562" s="635">
        <v>0</v>
      </c>
      <c r="AK1562" s="625"/>
      <c r="AL1562" s="619"/>
      <c r="AM1562" s="619"/>
      <c r="AN1562" s="619"/>
      <c r="AO1562" s="619"/>
      <c r="AP1562" s="619"/>
      <c r="AQ1562" s="619"/>
      <c r="AR1562" s="619"/>
      <c r="AS1562" s="619"/>
      <c r="AT1562" s="619"/>
      <c r="AU1562" s="619"/>
      <c r="AV1562" s="619"/>
      <c r="AW1562" s="619"/>
      <c r="AX1562" s="619"/>
      <c r="AY1562" s="619"/>
      <c r="AZ1562" s="619"/>
      <c r="BA1562" s="619"/>
      <c r="BB1562" s="619"/>
      <c r="BC1562" s="619"/>
      <c r="BD1562" s="619"/>
      <c r="BE1562" s="619"/>
      <c r="BF1562" s="619"/>
      <c r="BG1562" s="619"/>
      <c r="BH1562" s="619"/>
      <c r="BI1562" s="619"/>
      <c r="BJ1562" s="619"/>
      <c r="BK1562" s="619"/>
      <c r="BL1562" s="619"/>
      <c r="BM1562" s="619"/>
      <c r="BN1562" s="619"/>
      <c r="BO1562" s="619"/>
      <c r="BP1562" s="619"/>
      <c r="BQ1562" s="619"/>
      <c r="BR1562" s="619"/>
      <c r="BS1562" s="619"/>
      <c r="BT1562" s="619"/>
      <c r="BU1562" s="619"/>
      <c r="BV1562" s="619"/>
      <c r="BW1562" s="619"/>
      <c r="BX1562" s="619"/>
      <c r="BY1562" s="619"/>
      <c r="BZ1562" s="619"/>
      <c r="CA1562" s="619"/>
      <c r="CB1562" s="619"/>
      <c r="CC1562" s="619"/>
      <c r="CD1562" s="619"/>
      <c r="CE1562" s="619"/>
      <c r="CF1562" s="619"/>
      <c r="CG1562" s="619"/>
      <c r="CH1562" s="619"/>
      <c r="CI1562" s="619"/>
      <c r="CJ1562" s="619"/>
      <c r="CV1562" s="635"/>
      <c r="CW1562" s="635"/>
      <c r="CY1562" s="630">
        <v>0</v>
      </c>
      <c r="CZ1562" s="630">
        <v>0</v>
      </c>
      <c r="DA1562" s="634">
        <v>0</v>
      </c>
      <c r="DB1562" s="634">
        <v>0</v>
      </c>
      <c r="DC1562" s="634">
        <v>0</v>
      </c>
      <c r="DD1562" s="634">
        <v>0</v>
      </c>
      <c r="DE1562" s="634">
        <v>0</v>
      </c>
      <c r="DF1562" s="634">
        <v>0</v>
      </c>
      <c r="DG1562" s="634">
        <v>0</v>
      </c>
      <c r="DH1562" s="624">
        <v>0</v>
      </c>
      <c r="DI1562" s="635">
        <v>0</v>
      </c>
      <c r="DJ1562" s="635">
        <v>0</v>
      </c>
      <c r="DK1562" s="635">
        <v>0</v>
      </c>
      <c r="DL1562" s="635">
        <v>0</v>
      </c>
      <c r="DM1562" s="635">
        <v>0</v>
      </c>
      <c r="DN1562" s="635">
        <v>0</v>
      </c>
      <c r="DO1562" s="632">
        <v>0</v>
      </c>
    </row>
    <row r="1563" spans="1:266" ht="16.5" customHeight="1" x14ac:dyDescent="0.35">
      <c r="A1563" s="625">
        <v>27</v>
      </c>
      <c r="B1563" s="664" t="s">
        <v>2928</v>
      </c>
      <c r="C1563" s="665"/>
      <c r="D1563" s="665"/>
      <c r="E1563" s="665"/>
      <c r="F1563" s="666" t="s">
        <v>409</v>
      </c>
      <c r="G1563" s="666"/>
      <c r="H1563" s="844"/>
      <c r="I1563" s="667"/>
      <c r="J1563" s="667"/>
      <c r="K1563" s="667"/>
      <c r="L1563" s="667"/>
      <c r="Y1563" s="619"/>
      <c r="Z1563" s="635"/>
      <c r="AF1563" s="635">
        <v>0</v>
      </c>
      <c r="AK1563" s="625"/>
      <c r="AL1563" s="619"/>
      <c r="AM1563" s="619"/>
      <c r="AN1563" s="619"/>
      <c r="AO1563" s="619"/>
      <c r="AP1563" s="619"/>
      <c r="AQ1563" s="619"/>
      <c r="AR1563" s="619"/>
      <c r="AS1563" s="619"/>
      <c r="AT1563" s="619"/>
      <c r="AU1563" s="619"/>
      <c r="AV1563" s="619"/>
      <c r="AW1563" s="619"/>
      <c r="AX1563" s="619"/>
      <c r="AY1563" s="619"/>
      <c r="AZ1563" s="619"/>
      <c r="BA1563" s="619"/>
      <c r="BB1563" s="619"/>
      <c r="BC1563" s="619"/>
      <c r="BD1563" s="619"/>
      <c r="BE1563" s="619"/>
      <c r="BF1563" s="619"/>
      <c r="BG1563" s="619"/>
      <c r="BH1563" s="619"/>
      <c r="BI1563" s="619"/>
      <c r="BJ1563" s="619"/>
      <c r="BK1563" s="619"/>
      <c r="BL1563" s="619"/>
      <c r="BM1563" s="619"/>
      <c r="BN1563" s="619"/>
      <c r="BO1563" s="619"/>
      <c r="BP1563" s="619"/>
      <c r="BQ1563" s="619"/>
      <c r="BR1563" s="619"/>
      <c r="BS1563" s="619"/>
      <c r="BT1563" s="619"/>
      <c r="BU1563" s="619"/>
      <c r="BV1563" s="619"/>
      <c r="BW1563" s="619"/>
      <c r="BX1563" s="619"/>
      <c r="BY1563" s="619"/>
      <c r="BZ1563" s="619"/>
      <c r="CA1563" s="619"/>
      <c r="CB1563" s="619"/>
      <c r="CC1563" s="619"/>
      <c r="CD1563" s="619"/>
      <c r="CE1563" s="619"/>
      <c r="CF1563" s="619"/>
      <c r="CG1563" s="619"/>
      <c r="CH1563" s="619"/>
      <c r="CI1563" s="619"/>
      <c r="CJ1563" s="619"/>
      <c r="CV1563" s="635"/>
      <c r="CW1563" s="635"/>
      <c r="CY1563" s="630">
        <v>0</v>
      </c>
      <c r="CZ1563" s="630">
        <v>0</v>
      </c>
      <c r="DA1563" s="634">
        <v>0</v>
      </c>
      <c r="DB1563" s="634">
        <v>0</v>
      </c>
      <c r="DC1563" s="634">
        <v>0</v>
      </c>
      <c r="DD1563" s="634">
        <v>0</v>
      </c>
      <c r="DE1563" s="634">
        <v>0</v>
      </c>
      <c r="DF1563" s="634">
        <v>0</v>
      </c>
      <c r="DG1563" s="634">
        <v>0</v>
      </c>
      <c r="DH1563" s="624">
        <v>0</v>
      </c>
      <c r="DI1563" s="635">
        <v>0</v>
      </c>
      <c r="DJ1563" s="635">
        <v>0</v>
      </c>
      <c r="DK1563" s="635">
        <v>0</v>
      </c>
      <c r="DL1563" s="635">
        <v>0</v>
      </c>
      <c r="DM1563" s="635">
        <v>0</v>
      </c>
      <c r="DN1563" s="635">
        <v>0</v>
      </c>
      <c r="DO1563" s="632">
        <v>0</v>
      </c>
    </row>
    <row r="1564" spans="1:266" s="847" customFormat="1" ht="37.5" customHeight="1" x14ac:dyDescent="0.35">
      <c r="A1564" s="618" t="s">
        <v>436</v>
      </c>
      <c r="B1564" s="678" t="s">
        <v>426</v>
      </c>
      <c r="C1564" s="678" t="s">
        <v>427</v>
      </c>
      <c r="D1564" s="679" t="s">
        <v>428</v>
      </c>
      <c r="E1564" s="678" t="s">
        <v>429</v>
      </c>
      <c r="F1564" s="678" t="s">
        <v>430</v>
      </c>
      <c r="G1564" s="680" t="s">
        <v>431</v>
      </c>
      <c r="H1564" s="678" t="s">
        <v>432</v>
      </c>
      <c r="I1564" s="678" t="s">
        <v>433</v>
      </c>
      <c r="J1564" s="678" t="s">
        <v>434</v>
      </c>
      <c r="K1564" s="678" t="s">
        <v>18</v>
      </c>
      <c r="L1564" s="678" t="s">
        <v>435</v>
      </c>
      <c r="M1564" s="678" t="s">
        <v>436</v>
      </c>
      <c r="N1564" s="681" t="s">
        <v>437</v>
      </c>
      <c r="O1564" s="681" t="s">
        <v>438</v>
      </c>
      <c r="P1564" s="681" t="s">
        <v>439</v>
      </c>
      <c r="Q1564" s="681" t="s">
        <v>219</v>
      </c>
      <c r="R1564" s="678" t="s">
        <v>4</v>
      </c>
      <c r="S1564" s="679" t="s">
        <v>440</v>
      </c>
      <c r="T1564" s="678" t="s">
        <v>441</v>
      </c>
      <c r="U1564" s="682" t="s">
        <v>442</v>
      </c>
      <c r="V1564" s="682" t="s">
        <v>443</v>
      </c>
      <c r="W1564" s="682" t="s">
        <v>444</v>
      </c>
      <c r="X1564" s="682" t="s">
        <v>445</v>
      </c>
      <c r="Y1564" s="845" t="s">
        <v>446</v>
      </c>
      <c r="Z1564" s="845" t="s">
        <v>447</v>
      </c>
      <c r="AA1564" s="678" t="s">
        <v>448</v>
      </c>
      <c r="AB1564" s="678" t="s">
        <v>449</v>
      </c>
      <c r="AC1564" s="678" t="s">
        <v>450</v>
      </c>
      <c r="AD1564" s="678" t="s">
        <v>451</v>
      </c>
      <c r="AE1564" s="678" t="s">
        <v>452</v>
      </c>
      <c r="AF1564" s="678" t="s">
        <v>453</v>
      </c>
      <c r="AG1564" s="678" t="s">
        <v>444</v>
      </c>
      <c r="AH1564" s="693" t="s">
        <v>454</v>
      </c>
      <c r="AI1564" s="678" t="s">
        <v>455</v>
      </c>
      <c r="AJ1564" s="678" t="s">
        <v>456</v>
      </c>
      <c r="AK1564" s="678" t="s">
        <v>457</v>
      </c>
      <c r="AL1564" s="686" t="s">
        <v>458</v>
      </c>
      <c r="AM1564" s="687" t="s">
        <v>459</v>
      </c>
      <c r="AN1564" s="688" t="s">
        <v>460</v>
      </c>
      <c r="AO1564" s="688" t="s">
        <v>461</v>
      </c>
      <c r="AP1564" s="688" t="s">
        <v>462</v>
      </c>
      <c r="AQ1564" s="688" t="s">
        <v>463</v>
      </c>
      <c r="AR1564" s="688" t="s">
        <v>464</v>
      </c>
      <c r="AS1564" s="688" t="s">
        <v>465</v>
      </c>
      <c r="AT1564" s="688" t="s">
        <v>466</v>
      </c>
      <c r="AU1564" s="688" t="s">
        <v>467</v>
      </c>
      <c r="AV1564" s="688" t="s">
        <v>468</v>
      </c>
      <c r="AW1564" s="688" t="s">
        <v>469</v>
      </c>
      <c r="AX1564" s="688" t="s">
        <v>470</v>
      </c>
      <c r="AY1564" s="688" t="s">
        <v>471</v>
      </c>
      <c r="AZ1564" s="688" t="s">
        <v>472</v>
      </c>
      <c r="BA1564" s="688" t="s">
        <v>473</v>
      </c>
      <c r="BB1564" s="689" t="s">
        <v>474</v>
      </c>
      <c r="BC1564" s="689" t="s">
        <v>475</v>
      </c>
      <c r="BD1564" s="689" t="s">
        <v>476</v>
      </c>
      <c r="BE1564" s="689" t="s">
        <v>477</v>
      </c>
      <c r="BF1564" s="689" t="s">
        <v>478</v>
      </c>
      <c r="BG1564" s="689" t="s">
        <v>479</v>
      </c>
      <c r="BH1564" s="689" t="s">
        <v>480</v>
      </c>
      <c r="BI1564" s="683" t="s">
        <v>481</v>
      </c>
      <c r="BJ1564" s="690" t="s">
        <v>482</v>
      </c>
      <c r="BK1564" s="687" t="s">
        <v>483</v>
      </c>
      <c r="BL1564" s="683" t="s">
        <v>484</v>
      </c>
      <c r="BM1564" s="683" t="s">
        <v>485</v>
      </c>
      <c r="BN1564" s="689" t="s">
        <v>486</v>
      </c>
      <c r="BO1564" s="689" t="s">
        <v>487</v>
      </c>
      <c r="BP1564" s="689" t="s">
        <v>488</v>
      </c>
      <c r="BQ1564" s="689" t="s">
        <v>460</v>
      </c>
      <c r="BR1564" s="689" t="s">
        <v>489</v>
      </c>
      <c r="BS1564" s="683" t="s">
        <v>490</v>
      </c>
      <c r="BT1564" s="690" t="s">
        <v>482</v>
      </c>
      <c r="BU1564" s="687" t="s">
        <v>491</v>
      </c>
      <c r="BV1564" s="691" t="s">
        <v>492</v>
      </c>
      <c r="BW1564" s="691" t="s">
        <v>493</v>
      </c>
      <c r="BX1564" s="691" t="s">
        <v>494</v>
      </c>
      <c r="BY1564" s="691" t="s">
        <v>495</v>
      </c>
      <c r="BZ1564" s="691" t="s">
        <v>485</v>
      </c>
      <c r="CA1564" s="691" t="s">
        <v>496</v>
      </c>
      <c r="CB1564" s="691" t="s">
        <v>497</v>
      </c>
      <c r="CC1564" s="691" t="s">
        <v>498</v>
      </c>
      <c r="CD1564" s="691" t="s">
        <v>499</v>
      </c>
      <c r="CE1564" s="691" t="s">
        <v>500</v>
      </c>
      <c r="CF1564" s="691" t="s">
        <v>501</v>
      </c>
      <c r="CG1564" s="691" t="s">
        <v>502</v>
      </c>
      <c r="CH1564" s="691" t="s">
        <v>503</v>
      </c>
      <c r="CI1564" s="691" t="s">
        <v>504</v>
      </c>
      <c r="CJ1564" s="691" t="s">
        <v>505</v>
      </c>
      <c r="CK1564" s="691" t="s">
        <v>506</v>
      </c>
      <c r="CL1564" s="683" t="s">
        <v>507</v>
      </c>
      <c r="CM1564" s="687" t="s">
        <v>508</v>
      </c>
      <c r="CN1564" s="683" t="s">
        <v>509</v>
      </c>
      <c r="CO1564" s="692" t="s">
        <v>510</v>
      </c>
      <c r="CP1564" s="683" t="s">
        <v>511</v>
      </c>
      <c r="CQ1564" s="681" t="s">
        <v>512</v>
      </c>
      <c r="CR1564" s="678" t="s">
        <v>513</v>
      </c>
      <c r="CS1564" s="678" t="s">
        <v>514</v>
      </c>
      <c r="CT1564" s="679" t="s">
        <v>515</v>
      </c>
      <c r="CU1564" s="846" t="s">
        <v>516</v>
      </c>
      <c r="CV1564" s="679" t="s">
        <v>517</v>
      </c>
      <c r="CW1564" s="678" t="s">
        <v>518</v>
      </c>
      <c r="CX1564" s="678" t="s">
        <v>519</v>
      </c>
      <c r="CY1564" s="678" t="s">
        <v>520</v>
      </c>
      <c r="CZ1564" s="722" t="s">
        <v>444</v>
      </c>
      <c r="DA1564" s="695" t="s">
        <v>521</v>
      </c>
      <c r="DB1564" s="695" t="s">
        <v>522</v>
      </c>
      <c r="DC1564" s="695" t="s">
        <v>523</v>
      </c>
      <c r="DD1564" s="695" t="s">
        <v>219</v>
      </c>
      <c r="DE1564" s="695" t="s">
        <v>217</v>
      </c>
      <c r="DF1564" s="695" t="s">
        <v>437</v>
      </c>
      <c r="DG1564" s="695" t="s">
        <v>438</v>
      </c>
      <c r="DH1564" s="678" t="s">
        <v>745</v>
      </c>
      <c r="DI1564" s="679" t="s">
        <v>525</v>
      </c>
      <c r="DJ1564" s="679" t="s">
        <v>526</v>
      </c>
      <c r="DK1564" s="679" t="s">
        <v>527</v>
      </c>
      <c r="DL1564" s="678" t="s">
        <v>528</v>
      </c>
      <c r="DM1564" s="679" t="s">
        <v>529</v>
      </c>
      <c r="DN1564" s="679" t="s">
        <v>530</v>
      </c>
      <c r="DO1564" s="846" t="s">
        <v>531</v>
      </c>
      <c r="DP1564" s="679" t="s">
        <v>532</v>
      </c>
      <c r="DQ1564" s="700" t="s">
        <v>533</v>
      </c>
      <c r="DR1564" s="679" t="s">
        <v>534</v>
      </c>
      <c r="DS1564" s="678" t="s">
        <v>535</v>
      </c>
      <c r="DT1564" s="678" t="s">
        <v>536</v>
      </c>
      <c r="DU1564" s="701" t="s">
        <v>537</v>
      </c>
      <c r="DV1564" s="702" t="s">
        <v>538</v>
      </c>
      <c r="DW1564" s="701" t="s">
        <v>539</v>
      </c>
      <c r="DX1564" s="703" t="s">
        <v>540</v>
      </c>
      <c r="DY1564" s="701" t="s">
        <v>539</v>
      </c>
      <c r="DZ1564" s="703" t="s">
        <v>540</v>
      </c>
      <c r="EA1564" s="702" t="s">
        <v>539</v>
      </c>
      <c r="EB1564" s="704" t="s">
        <v>540</v>
      </c>
    </row>
    <row r="1565" spans="1:266" s="705" customFormat="1" ht="16.5" customHeight="1" x14ac:dyDescent="0.35">
      <c r="A1565" s="618" t="s">
        <v>308</v>
      </c>
      <c r="B1565" s="678"/>
      <c r="C1565" s="678"/>
      <c r="D1565" s="678"/>
      <c r="E1565" s="678"/>
      <c r="F1565" s="717"/>
      <c r="G1565" s="717"/>
      <c r="H1565" s="679"/>
      <c r="I1565" s="678"/>
      <c r="J1565" s="678"/>
      <c r="K1565" s="678"/>
      <c r="L1565" s="678"/>
      <c r="M1565" s="678"/>
      <c r="N1565" s="678"/>
      <c r="O1565" s="678"/>
      <c r="P1565" s="678"/>
      <c r="Q1565" s="678"/>
      <c r="R1565" s="678"/>
      <c r="S1565" s="678"/>
      <c r="T1565" s="678"/>
      <c r="U1565" s="678"/>
      <c r="V1565" s="678"/>
      <c r="W1565" s="678"/>
      <c r="X1565" s="678"/>
      <c r="Y1565" s="678"/>
      <c r="Z1565" s="679"/>
      <c r="AA1565" s="678"/>
      <c r="AB1565" s="678"/>
      <c r="AC1565" s="678"/>
      <c r="AD1565" s="678"/>
      <c r="AE1565" s="684"/>
      <c r="AF1565" s="679">
        <v>0</v>
      </c>
      <c r="AG1565" s="685"/>
      <c r="AH1565" s="685"/>
      <c r="AI1565" s="685"/>
      <c r="AJ1565" s="678"/>
      <c r="AK1565" s="684"/>
      <c r="AL1565" s="678"/>
      <c r="AM1565" s="678"/>
      <c r="AN1565" s="678"/>
      <c r="AO1565" s="678"/>
      <c r="AP1565" s="678"/>
      <c r="AQ1565" s="678"/>
      <c r="AR1565" s="678"/>
      <c r="AS1565" s="678"/>
      <c r="AT1565" s="678"/>
      <c r="AU1565" s="678"/>
      <c r="AV1565" s="678"/>
      <c r="AW1565" s="678"/>
      <c r="AX1565" s="678"/>
      <c r="AY1565" s="678"/>
      <c r="AZ1565" s="678"/>
      <c r="BA1565" s="678"/>
      <c r="BB1565" s="678"/>
      <c r="BC1565" s="678"/>
      <c r="BD1565" s="678"/>
      <c r="BE1565" s="678"/>
      <c r="BF1565" s="678"/>
      <c r="BG1565" s="678"/>
      <c r="BH1565" s="678"/>
      <c r="BI1565" s="678"/>
      <c r="BJ1565" s="678"/>
      <c r="BK1565" s="678"/>
      <c r="BL1565" s="678"/>
      <c r="BM1565" s="678"/>
      <c r="BN1565" s="678"/>
      <c r="BO1565" s="678"/>
      <c r="BP1565" s="678"/>
      <c r="BQ1565" s="678"/>
      <c r="BR1565" s="678"/>
      <c r="BS1565" s="678"/>
      <c r="BT1565" s="678"/>
      <c r="BU1565" s="678"/>
      <c r="BV1565" s="678"/>
      <c r="BW1565" s="678"/>
      <c r="BX1565" s="678"/>
      <c r="BY1565" s="678"/>
      <c r="BZ1565" s="678"/>
      <c r="CA1565" s="678"/>
      <c r="CB1565" s="678"/>
      <c r="CC1565" s="678"/>
      <c r="CD1565" s="678"/>
      <c r="CE1565" s="678"/>
      <c r="CF1565" s="678"/>
      <c r="CG1565" s="678"/>
      <c r="CH1565" s="678"/>
      <c r="CI1565" s="678"/>
      <c r="CJ1565" s="678"/>
      <c r="CK1565" s="678"/>
      <c r="CL1565" s="678" t="s">
        <v>308</v>
      </c>
      <c r="CM1565" s="678"/>
      <c r="CN1565" s="929"/>
      <c r="CO1565" s="678"/>
      <c r="CP1565" s="678"/>
      <c r="CQ1565" s="678" t="s">
        <v>308</v>
      </c>
      <c r="CR1565" s="678" t="s">
        <v>308</v>
      </c>
      <c r="CS1565" s="693"/>
      <c r="CT1565" s="695"/>
      <c r="CU1565" s="721"/>
      <c r="CV1565" s="679"/>
      <c r="CW1565" s="679"/>
      <c r="CX1565" s="695"/>
      <c r="CY1565" s="722">
        <v>0</v>
      </c>
      <c r="CZ1565" s="722">
        <v>0</v>
      </c>
      <c r="DA1565" s="695">
        <v>0</v>
      </c>
      <c r="DB1565" s="695">
        <v>0</v>
      </c>
      <c r="DC1565" s="695">
        <v>0</v>
      </c>
      <c r="DD1565" s="695">
        <v>0</v>
      </c>
      <c r="DE1565" s="695">
        <v>0</v>
      </c>
      <c r="DF1565" s="695">
        <v>0</v>
      </c>
      <c r="DG1565" s="695">
        <v>0</v>
      </c>
      <c r="DH1565" s="679">
        <v>0</v>
      </c>
      <c r="DI1565" s="679">
        <v>0</v>
      </c>
      <c r="DJ1565" s="679">
        <v>0</v>
      </c>
      <c r="DK1565" s="679">
        <v>0</v>
      </c>
      <c r="DL1565" s="679">
        <v>0</v>
      </c>
      <c r="DM1565" s="679">
        <v>0</v>
      </c>
      <c r="DN1565" s="679">
        <v>0</v>
      </c>
      <c r="DO1565" s="846">
        <v>0</v>
      </c>
      <c r="DP1565" s="679"/>
      <c r="DQ1565" s="679"/>
      <c r="DR1565" s="679"/>
      <c r="DS1565" s="679"/>
      <c r="DT1565" s="695"/>
      <c r="DU1565" s="684"/>
      <c r="DV1565" s="684"/>
      <c r="DW1565" s="679"/>
      <c r="DX1565" s="724"/>
      <c r="DY1565" s="679" t="s">
        <v>308</v>
      </c>
      <c r="DZ1565" s="724" t="s">
        <v>308</v>
      </c>
      <c r="EA1565" s="679"/>
      <c r="EB1565" s="724"/>
    </row>
    <row r="1566" spans="1:266" ht="17.25" customHeight="1" x14ac:dyDescent="0.35">
      <c r="A1566" s="618" t="s">
        <v>2929</v>
      </c>
      <c r="B1566" s="730">
        <v>68</v>
      </c>
      <c r="C1566" s="730" t="s">
        <v>2930</v>
      </c>
      <c r="D1566" s="730" t="s">
        <v>2931</v>
      </c>
      <c r="E1566" s="730">
        <v>27</v>
      </c>
      <c r="F1566" s="731" t="s">
        <v>574</v>
      </c>
      <c r="G1566" s="732">
        <v>1</v>
      </c>
      <c r="H1566" s="733">
        <v>46169</v>
      </c>
      <c r="I1566" s="730">
        <v>36</v>
      </c>
      <c r="J1566" s="730" t="s">
        <v>308</v>
      </c>
      <c r="K1566" s="730">
        <v>36</v>
      </c>
      <c r="L1566" s="730" t="s">
        <v>2932</v>
      </c>
      <c r="M1566" s="734" t="s">
        <v>2929</v>
      </c>
      <c r="N1566" s="735" t="s">
        <v>390</v>
      </c>
      <c r="O1566" s="735" t="s">
        <v>390</v>
      </c>
      <c r="P1566" s="735">
        <v>0</v>
      </c>
      <c r="Q1566" s="735">
        <v>0</v>
      </c>
      <c r="R1566" s="734">
        <v>608</v>
      </c>
      <c r="S1566" s="734" t="s">
        <v>1675</v>
      </c>
      <c r="T1566" s="734" t="s">
        <v>1792</v>
      </c>
      <c r="U1566" s="734">
        <v>608</v>
      </c>
      <c r="V1566" s="734" t="s">
        <v>1657</v>
      </c>
      <c r="W1566" s="734"/>
      <c r="X1566" s="736">
        <v>0</v>
      </c>
      <c r="Y1566" s="736">
        <v>0</v>
      </c>
      <c r="Z1566" s="736">
        <v>0</v>
      </c>
      <c r="AA1566" s="734" t="s">
        <v>157</v>
      </c>
      <c r="AB1566" s="734" t="s">
        <v>569</v>
      </c>
      <c r="AC1566" s="734" t="s">
        <v>608</v>
      </c>
      <c r="AD1566" s="734">
        <v>768</v>
      </c>
      <c r="AE1566" s="738">
        <v>768</v>
      </c>
      <c r="AF1566" s="737" t="s">
        <v>390</v>
      </c>
      <c r="AG1566" s="739"/>
      <c r="AH1566" s="765"/>
      <c r="AI1566" s="739" t="s">
        <v>308</v>
      </c>
      <c r="AJ1566" s="740">
        <v>1</v>
      </c>
      <c r="AK1566" s="741"/>
      <c r="AL1566" s="742"/>
      <c r="AM1566" s="743">
        <v>0</v>
      </c>
      <c r="AN1566" s="743"/>
      <c r="AO1566" s="743"/>
      <c r="AP1566" s="743"/>
      <c r="AQ1566" s="743"/>
      <c r="AR1566" s="743"/>
      <c r="AS1566" s="743" t="s">
        <v>397</v>
      </c>
      <c r="AT1566" s="743"/>
      <c r="AU1566" s="743"/>
      <c r="AV1566" s="743"/>
      <c r="AW1566" s="743"/>
      <c r="AX1566" s="743"/>
      <c r="AY1566" s="743"/>
      <c r="AZ1566" s="743"/>
      <c r="BA1566" s="743"/>
      <c r="BB1566" s="743">
        <v>0</v>
      </c>
      <c r="BC1566" s="743" t="s">
        <v>397</v>
      </c>
      <c r="BD1566" s="743">
        <v>0</v>
      </c>
      <c r="BE1566" s="743">
        <v>0</v>
      </c>
      <c r="BF1566" s="743" t="s">
        <v>397</v>
      </c>
      <c r="BG1566" s="743">
        <v>0</v>
      </c>
      <c r="BH1566" s="743">
        <v>0</v>
      </c>
      <c r="BI1566" s="743">
        <v>0</v>
      </c>
      <c r="BJ1566" s="743" t="s">
        <v>902</v>
      </c>
      <c r="BK1566" s="743">
        <v>0</v>
      </c>
      <c r="BL1566" s="743"/>
      <c r="BM1566" s="743"/>
      <c r="BN1566" s="743" t="s">
        <v>308</v>
      </c>
      <c r="BO1566" s="743" t="s">
        <v>308</v>
      </c>
      <c r="BP1566" s="743" t="s">
        <v>308</v>
      </c>
      <c r="BQ1566" s="743" t="s">
        <v>308</v>
      </c>
      <c r="BR1566" s="743"/>
      <c r="BS1566" s="743">
        <v>0</v>
      </c>
      <c r="BT1566" s="743" t="s">
        <v>1672</v>
      </c>
      <c r="BU1566" s="743" t="s">
        <v>579</v>
      </c>
      <c r="BV1566" s="743"/>
      <c r="BW1566" s="743"/>
      <c r="BX1566" s="743"/>
      <c r="BY1566" s="743"/>
      <c r="BZ1566" s="743"/>
      <c r="CA1566" s="743"/>
      <c r="CB1566" s="743"/>
      <c r="CC1566" s="743"/>
      <c r="CD1566" s="743"/>
      <c r="CE1566" s="743"/>
      <c r="CF1566" s="743"/>
      <c r="CG1566" s="743"/>
      <c r="CH1566" s="743"/>
      <c r="CI1566" s="743"/>
      <c r="CJ1566" s="743"/>
      <c r="CK1566" s="736"/>
      <c r="CL1566" s="736" t="s">
        <v>397</v>
      </c>
      <c r="CM1566" s="736" t="s">
        <v>397</v>
      </c>
      <c r="CN1566" s="736" t="s">
        <v>397</v>
      </c>
      <c r="CO1566" s="736">
        <v>0</v>
      </c>
      <c r="CP1566" s="736">
        <v>0</v>
      </c>
      <c r="CQ1566" s="736">
        <v>0</v>
      </c>
      <c r="CR1566" s="734">
        <v>27</v>
      </c>
      <c r="CS1566" s="744"/>
      <c r="CT1566" s="745">
        <v>46274</v>
      </c>
      <c r="CU1566" s="746" t="s">
        <v>2546</v>
      </c>
      <c r="CV1566" s="737"/>
      <c r="CW1566" s="944"/>
      <c r="CX1566" s="745">
        <v>46209</v>
      </c>
      <c r="CY1566" s="747">
        <v>0</v>
      </c>
      <c r="CZ1566" s="747">
        <v>0</v>
      </c>
      <c r="DA1566" s="748">
        <v>0</v>
      </c>
      <c r="DB1566" s="748">
        <v>0</v>
      </c>
      <c r="DC1566" s="748">
        <v>0</v>
      </c>
      <c r="DD1566" s="748" t="s">
        <v>397</v>
      </c>
      <c r="DE1566" s="749" t="s">
        <v>397</v>
      </c>
      <c r="DF1566" s="749" t="s">
        <v>390</v>
      </c>
      <c r="DG1566" s="749" t="s">
        <v>390</v>
      </c>
      <c r="DH1566" s="750">
        <v>0</v>
      </c>
      <c r="DI1566" s="737" t="s">
        <v>397</v>
      </c>
      <c r="DJ1566" s="737" t="s">
        <v>390</v>
      </c>
      <c r="DK1566" s="737" t="s">
        <v>390</v>
      </c>
      <c r="DL1566" s="737" t="s">
        <v>390</v>
      </c>
      <c r="DM1566" s="737" t="s">
        <v>390</v>
      </c>
      <c r="DN1566" s="737" t="s">
        <v>390</v>
      </c>
      <c r="DO1566" s="762">
        <v>0</v>
      </c>
      <c r="DP1566" s="737">
        <v>46269</v>
      </c>
      <c r="DQ1566" s="737">
        <v>46269</v>
      </c>
      <c r="DR1566" s="737">
        <v>46269</v>
      </c>
      <c r="DS1566" s="750">
        <v>46269</v>
      </c>
      <c r="DT1566" s="752">
        <v>46269</v>
      </c>
      <c r="DU1566" s="753">
        <v>0</v>
      </c>
      <c r="DV1566" s="753" t="s">
        <v>308</v>
      </c>
      <c r="DW1566" s="754">
        <v>46269</v>
      </c>
      <c r="DX1566" s="755">
        <v>46269</v>
      </c>
      <c r="DY1566" s="754" t="e">
        <v>#VALUE!</v>
      </c>
      <c r="DZ1566" s="754" t="e">
        <v>#VALUE!</v>
      </c>
      <c r="EA1566" s="754" t="e">
        <v>#VALUE!</v>
      </c>
      <c r="EB1566" s="754" t="e">
        <v>#VALUE!</v>
      </c>
      <c r="HA1566" s="756">
        <v>768</v>
      </c>
      <c r="HB1566" s="756">
        <v>0</v>
      </c>
      <c r="HC1566" s="756">
        <v>768</v>
      </c>
      <c r="HD1566" s="756">
        <v>0</v>
      </c>
      <c r="HE1566" s="756" t="s">
        <v>397</v>
      </c>
      <c r="HF1566" s="756" t="s">
        <v>397</v>
      </c>
      <c r="HG1566" s="756" t="s">
        <v>397</v>
      </c>
      <c r="HH1566" s="756" t="s">
        <v>397</v>
      </c>
      <c r="HI1566" s="756" t="s">
        <v>397</v>
      </c>
      <c r="HJ1566" s="756" t="s">
        <v>397</v>
      </c>
      <c r="HK1566"/>
      <c r="HL1566"/>
      <c r="HM1566"/>
      <c r="HN1566" s="756" t="str">
        <f t="shared" ref="HN1566:HN1592" si="53">IF(HA1566&lt;&gt;"X","SDI",IF(HE1566&lt;&gt;"X","CBMJ",IF(HK1566&lt;&gt;"X","AUTO PRINT","INHOUSE")))</f>
        <v>SDI</v>
      </c>
      <c r="HO1566"/>
      <c r="HP1566" s="757" t="s">
        <v>239</v>
      </c>
      <c r="HQ1566" s="757" t="s">
        <v>239</v>
      </c>
      <c r="HR1566" s="757" t="s">
        <v>239</v>
      </c>
      <c r="HS1566"/>
      <c r="HW1566" s="758"/>
      <c r="HX1566"/>
      <c r="HY1566" s="759" t="s">
        <v>572</v>
      </c>
      <c r="HZ1566" s="759" t="s">
        <v>572</v>
      </c>
      <c r="IA1566" s="759" t="s">
        <v>572</v>
      </c>
      <c r="IC1566" s="760" t="s">
        <v>572</v>
      </c>
      <c r="ID1566" s="760" t="s">
        <v>572</v>
      </c>
      <c r="IE1566" s="760" t="s">
        <v>572</v>
      </c>
      <c r="IF1566" s="761" t="s">
        <v>572</v>
      </c>
      <c r="IG1566" s="619" t="str">
        <f t="shared" ref="IG1566:IG1592" si="54">IF(COUNTIF(IC1566:IF1566,"AUTO PRINTING*")&gt;0,"AUTO PRINTING","IN HOUSE (MANUAL)")</f>
        <v>IN HOUSE (MANUAL)</v>
      </c>
      <c r="II1566" s="761" t="s">
        <v>572</v>
      </c>
      <c r="IK1566" s="761" t="str">
        <f>IFERROR(VLOOKUP($M1566,#REF!,13,0),"IN HOUSE (MANUAL)")</f>
        <v>IN HOUSE (MANUAL)</v>
      </c>
      <c r="IM1566" s="760" t="s">
        <v>572</v>
      </c>
      <c r="IN1566" s="760" t="s">
        <v>572</v>
      </c>
      <c r="IO1566" s="760" t="s">
        <v>572</v>
      </c>
      <c r="IQ1566" s="760" t="s">
        <v>239</v>
      </c>
      <c r="IR1566" s="760" t="s">
        <v>239</v>
      </c>
      <c r="IT1566" s="760" t="s">
        <v>572</v>
      </c>
      <c r="IV1566" s="760" t="s">
        <v>572</v>
      </c>
      <c r="IW1566" s="760" t="s">
        <v>572</v>
      </c>
      <c r="IY1566" s="760" t="s">
        <v>572</v>
      </c>
      <c r="IZ1566" s="760" t="s">
        <v>572</v>
      </c>
      <c r="JB1566" s="760" t="s">
        <v>572</v>
      </c>
      <c r="JC1566" s="760" t="s">
        <v>572</v>
      </c>
      <c r="JE1566" s="760" t="s">
        <v>572</v>
      </c>
      <c r="JF1566" s="760">
        <v>0</v>
      </c>
    </row>
    <row r="1567" spans="1:266" ht="17.25" customHeight="1" x14ac:dyDescent="0.35">
      <c r="A1567" s="618" t="s">
        <v>2933</v>
      </c>
      <c r="B1567" s="730">
        <v>70</v>
      </c>
      <c r="C1567" s="730" t="s">
        <v>2930</v>
      </c>
      <c r="D1567" s="730" t="s">
        <v>2930</v>
      </c>
      <c r="E1567" s="730">
        <v>27</v>
      </c>
      <c r="F1567" s="731" t="s">
        <v>574</v>
      </c>
      <c r="G1567" s="732">
        <v>1</v>
      </c>
      <c r="H1567" s="826">
        <v>46220</v>
      </c>
      <c r="I1567" s="730">
        <v>36</v>
      </c>
      <c r="J1567" s="730" t="s">
        <v>308</v>
      </c>
      <c r="K1567" s="730">
        <v>37</v>
      </c>
      <c r="L1567" s="730" t="s">
        <v>2934</v>
      </c>
      <c r="M1567" s="734" t="s">
        <v>2933</v>
      </c>
      <c r="N1567" s="735" t="s">
        <v>390</v>
      </c>
      <c r="O1567" s="735" t="s">
        <v>390</v>
      </c>
      <c r="P1567" s="735">
        <v>0</v>
      </c>
      <c r="Q1567" s="734">
        <v>0</v>
      </c>
      <c r="R1567" s="734">
        <v>608</v>
      </c>
      <c r="S1567" s="734" t="s">
        <v>1675</v>
      </c>
      <c r="T1567" s="734" t="s">
        <v>1726</v>
      </c>
      <c r="U1567" s="734">
        <v>608</v>
      </c>
      <c r="V1567" s="734" t="s">
        <v>1657</v>
      </c>
      <c r="W1567" s="734"/>
      <c r="X1567" s="736">
        <v>0</v>
      </c>
      <c r="Y1567" s="736">
        <v>0</v>
      </c>
      <c r="Z1567" s="736">
        <v>0</v>
      </c>
      <c r="AA1567" s="734" t="s">
        <v>157</v>
      </c>
      <c r="AB1567" s="734" t="s">
        <v>569</v>
      </c>
      <c r="AC1567" s="734" t="s">
        <v>608</v>
      </c>
      <c r="AD1567" s="734">
        <v>630</v>
      </c>
      <c r="AE1567" s="764">
        <v>630</v>
      </c>
      <c r="AF1567" s="737" t="s">
        <v>390</v>
      </c>
      <c r="AG1567" s="765"/>
      <c r="AH1567" s="765"/>
      <c r="AI1567" s="765" t="s">
        <v>308</v>
      </c>
      <c r="AJ1567" s="740">
        <v>3</v>
      </c>
      <c r="AK1567" s="741"/>
      <c r="AL1567" s="742"/>
      <c r="AM1567" s="743">
        <v>0</v>
      </c>
      <c r="AN1567" s="743"/>
      <c r="AO1567" s="743"/>
      <c r="AP1567" s="743"/>
      <c r="AQ1567" s="743"/>
      <c r="AR1567" s="743"/>
      <c r="AS1567" s="743" t="s">
        <v>397</v>
      </c>
      <c r="AT1567" s="743"/>
      <c r="AU1567" s="743"/>
      <c r="AV1567" s="743"/>
      <c r="AW1567" s="743"/>
      <c r="AX1567" s="743"/>
      <c r="AY1567" s="743"/>
      <c r="AZ1567" s="743"/>
      <c r="BA1567" s="743"/>
      <c r="BB1567" s="743">
        <v>0</v>
      </c>
      <c r="BC1567" s="743" t="s">
        <v>397</v>
      </c>
      <c r="BD1567" s="743">
        <v>0</v>
      </c>
      <c r="BE1567" s="743">
        <v>0</v>
      </c>
      <c r="BF1567" s="743" t="s">
        <v>397</v>
      </c>
      <c r="BG1567" s="743">
        <v>0</v>
      </c>
      <c r="BH1567" s="743">
        <v>0</v>
      </c>
      <c r="BI1567" s="743">
        <v>0</v>
      </c>
      <c r="BJ1567" s="743" t="s">
        <v>902</v>
      </c>
      <c r="BK1567" s="743">
        <v>0</v>
      </c>
      <c r="BL1567" s="743"/>
      <c r="BM1567" s="743"/>
      <c r="BN1567" s="743" t="s">
        <v>308</v>
      </c>
      <c r="BO1567" s="743" t="s">
        <v>308</v>
      </c>
      <c r="BP1567" s="743" t="s">
        <v>308</v>
      </c>
      <c r="BQ1567" s="743" t="s">
        <v>308</v>
      </c>
      <c r="BR1567" s="743"/>
      <c r="BS1567" s="743">
        <v>0</v>
      </c>
      <c r="BT1567" s="743" t="s">
        <v>1672</v>
      </c>
      <c r="BU1567" s="743" t="s">
        <v>579</v>
      </c>
      <c r="BV1567" s="743"/>
      <c r="BW1567" s="743"/>
      <c r="BX1567" s="743"/>
      <c r="BY1567" s="743"/>
      <c r="BZ1567" s="743"/>
      <c r="CA1567" s="743"/>
      <c r="CB1567" s="743"/>
      <c r="CC1567" s="743"/>
      <c r="CD1567" s="743"/>
      <c r="CE1567" s="743"/>
      <c r="CF1567" s="743"/>
      <c r="CG1567" s="743"/>
      <c r="CH1567" s="743"/>
      <c r="CI1567" s="743"/>
      <c r="CJ1567" s="743"/>
      <c r="CK1567" s="736"/>
      <c r="CL1567" s="736" t="s">
        <v>397</v>
      </c>
      <c r="CM1567" s="736" t="s">
        <v>397</v>
      </c>
      <c r="CN1567" s="736" t="s">
        <v>397</v>
      </c>
      <c r="CO1567" s="736">
        <v>0</v>
      </c>
      <c r="CP1567" s="736">
        <v>0</v>
      </c>
      <c r="CQ1567" s="736">
        <v>0</v>
      </c>
      <c r="CR1567" s="734">
        <v>199</v>
      </c>
      <c r="CS1567" s="744"/>
      <c r="CT1567" s="745">
        <v>46279</v>
      </c>
      <c r="CU1567" s="859" t="s">
        <v>1673</v>
      </c>
      <c r="CV1567" s="737"/>
      <c r="CW1567" s="737"/>
      <c r="CX1567" s="745">
        <v>46234</v>
      </c>
      <c r="CY1567" s="747">
        <v>0</v>
      </c>
      <c r="CZ1567" s="747">
        <v>0</v>
      </c>
      <c r="DA1567" s="748">
        <v>0</v>
      </c>
      <c r="DB1567" s="748">
        <v>0</v>
      </c>
      <c r="DC1567" s="748">
        <v>0</v>
      </c>
      <c r="DD1567" s="748" t="s">
        <v>397</v>
      </c>
      <c r="DE1567" s="749" t="s">
        <v>397</v>
      </c>
      <c r="DF1567" s="749" t="s">
        <v>390</v>
      </c>
      <c r="DG1567" s="749" t="s">
        <v>390</v>
      </c>
      <c r="DH1567" s="750">
        <v>0</v>
      </c>
      <c r="DI1567" s="737" t="s">
        <v>397</v>
      </c>
      <c r="DJ1567" s="737" t="s">
        <v>390</v>
      </c>
      <c r="DK1567" s="737" t="s">
        <v>390</v>
      </c>
      <c r="DL1567" s="737" t="s">
        <v>390</v>
      </c>
      <c r="DM1567" s="737" t="s">
        <v>390</v>
      </c>
      <c r="DN1567" s="737" t="s">
        <v>390</v>
      </c>
      <c r="DO1567" s="762">
        <v>0</v>
      </c>
      <c r="DP1567" s="737">
        <v>46276</v>
      </c>
      <c r="DQ1567" s="737">
        <v>46276</v>
      </c>
      <c r="DR1567" s="737">
        <v>46276</v>
      </c>
      <c r="DS1567" s="750">
        <v>46276</v>
      </c>
      <c r="DT1567" s="752">
        <v>46276</v>
      </c>
      <c r="DU1567" s="753">
        <v>-7</v>
      </c>
      <c r="DV1567" s="753" t="s">
        <v>308</v>
      </c>
      <c r="DW1567" s="754">
        <v>46269</v>
      </c>
      <c r="DX1567" s="755">
        <v>46269</v>
      </c>
      <c r="DY1567" s="754" t="e">
        <v>#VALUE!</v>
      </c>
      <c r="DZ1567" s="754" t="e">
        <v>#VALUE!</v>
      </c>
      <c r="EA1567" s="754"/>
      <c r="EB1567" s="754"/>
      <c r="HA1567" s="756">
        <v>630</v>
      </c>
      <c r="HB1567" s="756">
        <v>0</v>
      </c>
      <c r="HC1567" s="756">
        <v>630</v>
      </c>
      <c r="HD1567" s="756">
        <v>0</v>
      </c>
      <c r="HE1567" s="756" t="s">
        <v>397</v>
      </c>
      <c r="HF1567" s="756" t="s">
        <v>397</v>
      </c>
      <c r="HG1567" s="756" t="s">
        <v>397</v>
      </c>
      <c r="HH1567" s="756" t="s">
        <v>397</v>
      </c>
      <c r="HI1567" s="756" t="s">
        <v>397</v>
      </c>
      <c r="HJ1567" s="756" t="s">
        <v>397</v>
      </c>
      <c r="HK1567"/>
      <c r="HL1567"/>
      <c r="HM1567"/>
      <c r="HN1567" s="756" t="str">
        <f t="shared" si="53"/>
        <v>SDI</v>
      </c>
      <c r="HO1567"/>
      <c r="HP1567" s="757" t="s">
        <v>239</v>
      </c>
      <c r="HQ1567" s="757" t="s">
        <v>239</v>
      </c>
      <c r="HR1567" s="757" t="s">
        <v>239</v>
      </c>
      <c r="HS1567"/>
      <c r="HW1567" s="758"/>
      <c r="HX1567"/>
      <c r="HY1567" s="759" t="s">
        <v>572</v>
      </c>
      <c r="HZ1567" s="759" t="s">
        <v>572</v>
      </c>
      <c r="IA1567" s="759" t="s">
        <v>572</v>
      </c>
      <c r="IC1567" s="760" t="s">
        <v>572</v>
      </c>
      <c r="ID1567" s="760" t="s">
        <v>572</v>
      </c>
      <c r="IE1567" s="760" t="s">
        <v>572</v>
      </c>
      <c r="IF1567" s="761" t="s">
        <v>572</v>
      </c>
      <c r="IG1567" s="619" t="str">
        <f t="shared" si="54"/>
        <v>IN HOUSE (MANUAL)</v>
      </c>
      <c r="II1567" s="761" t="s">
        <v>572</v>
      </c>
      <c r="IK1567" s="761" t="str">
        <f>IFERROR(VLOOKUP($M1567,#REF!,13,0),"IN HOUSE (MANUAL)")</f>
        <v>IN HOUSE (MANUAL)</v>
      </c>
      <c r="IM1567" s="760" t="s">
        <v>572</v>
      </c>
      <c r="IN1567" s="760" t="s">
        <v>572</v>
      </c>
      <c r="IO1567" s="760" t="s">
        <v>572</v>
      </c>
      <c r="IQ1567" s="760" t="s">
        <v>239</v>
      </c>
      <c r="IR1567" s="760" t="s">
        <v>239</v>
      </c>
      <c r="IT1567" s="760" t="s">
        <v>572</v>
      </c>
      <c r="IV1567" s="760" t="s">
        <v>572</v>
      </c>
      <c r="IW1567" s="760" t="s">
        <v>572</v>
      </c>
      <c r="IY1567" s="760" t="s">
        <v>572</v>
      </c>
      <c r="IZ1567" s="760" t="s">
        <v>572</v>
      </c>
      <c r="JB1567" s="760" t="s">
        <v>572</v>
      </c>
      <c r="JC1567" s="760" t="s">
        <v>572</v>
      </c>
      <c r="JE1567" s="760" t="s">
        <v>572</v>
      </c>
      <c r="JF1567" s="760">
        <v>0</v>
      </c>
    </row>
    <row r="1568" spans="1:266" ht="16.5" customHeight="1" x14ac:dyDescent="0.35">
      <c r="A1568" s="618" t="s">
        <v>2935</v>
      </c>
      <c r="B1568" s="730">
        <v>72</v>
      </c>
      <c r="C1568" s="730" t="s">
        <v>2930</v>
      </c>
      <c r="D1568" s="730" t="s">
        <v>2930</v>
      </c>
      <c r="E1568" s="730">
        <v>27</v>
      </c>
      <c r="F1568" s="731" t="s">
        <v>574</v>
      </c>
      <c r="G1568" s="732">
        <v>1</v>
      </c>
      <c r="H1568" s="826">
        <v>46196</v>
      </c>
      <c r="I1568" s="730">
        <v>36</v>
      </c>
      <c r="J1568" s="730" t="s">
        <v>308</v>
      </c>
      <c r="K1568" s="730">
        <v>38</v>
      </c>
      <c r="L1568" s="730" t="s">
        <v>2936</v>
      </c>
      <c r="M1568" s="735" t="s">
        <v>2935</v>
      </c>
      <c r="N1568" s="735" t="s">
        <v>390</v>
      </c>
      <c r="O1568" s="735" t="s">
        <v>390</v>
      </c>
      <c r="P1568" s="735">
        <v>0</v>
      </c>
      <c r="Q1568" s="735">
        <v>0</v>
      </c>
      <c r="R1568" s="735">
        <v>608</v>
      </c>
      <c r="S1568" s="735" t="s">
        <v>1675</v>
      </c>
      <c r="T1568" s="735" t="s">
        <v>1656</v>
      </c>
      <c r="U1568" s="735">
        <v>608</v>
      </c>
      <c r="V1568" s="735" t="s">
        <v>1657</v>
      </c>
      <c r="W1568" s="735"/>
      <c r="X1568" s="768">
        <v>0</v>
      </c>
      <c r="Y1568" s="768"/>
      <c r="Z1568" s="768"/>
      <c r="AA1568" s="735" t="s">
        <v>157</v>
      </c>
      <c r="AB1568" s="735" t="s">
        <v>569</v>
      </c>
      <c r="AC1568" s="735" t="s">
        <v>751</v>
      </c>
      <c r="AD1568" s="735">
        <v>426</v>
      </c>
      <c r="AE1568" s="738">
        <v>426</v>
      </c>
      <c r="AF1568" s="763" t="s">
        <v>390</v>
      </c>
      <c r="AG1568" s="765"/>
      <c r="AH1568" s="970"/>
      <c r="AI1568" s="765" t="s">
        <v>308</v>
      </c>
      <c r="AJ1568" s="740">
        <v>5</v>
      </c>
      <c r="AK1568" s="766"/>
      <c r="AL1568" s="740"/>
      <c r="AM1568" s="767">
        <v>0</v>
      </c>
      <c r="AN1568" s="767"/>
      <c r="AO1568" s="767"/>
      <c r="AP1568" s="767"/>
      <c r="AQ1568" s="767"/>
      <c r="AR1568" s="767"/>
      <c r="AS1568" s="767" t="s">
        <v>397</v>
      </c>
      <c r="AT1568" s="767"/>
      <c r="AU1568" s="767"/>
      <c r="AV1568" s="767"/>
      <c r="AW1568" s="767"/>
      <c r="AX1568" s="767"/>
      <c r="AY1568" s="767"/>
      <c r="AZ1568" s="767"/>
      <c r="BA1568" s="767"/>
      <c r="BB1568" s="767">
        <v>0</v>
      </c>
      <c r="BC1568" s="767" t="s">
        <v>397</v>
      </c>
      <c r="BD1568" s="767">
        <v>0</v>
      </c>
      <c r="BE1568" s="767">
        <v>0</v>
      </c>
      <c r="BF1568" s="767">
        <v>0</v>
      </c>
      <c r="BG1568" s="767">
        <v>0</v>
      </c>
      <c r="BH1568" s="767">
        <v>0</v>
      </c>
      <c r="BI1568" s="767">
        <v>0</v>
      </c>
      <c r="BJ1568" s="767" t="s">
        <v>902</v>
      </c>
      <c r="BK1568" s="767">
        <v>0</v>
      </c>
      <c r="BL1568" s="767"/>
      <c r="BM1568" s="767"/>
      <c r="BN1568" s="767" t="s">
        <v>308</v>
      </c>
      <c r="BO1568" s="767" t="s">
        <v>308</v>
      </c>
      <c r="BP1568" s="767" t="s">
        <v>308</v>
      </c>
      <c r="BQ1568" s="767" t="s">
        <v>308</v>
      </c>
      <c r="BR1568" s="767"/>
      <c r="BS1568" s="767">
        <v>0</v>
      </c>
      <c r="BT1568" s="767"/>
      <c r="BU1568" s="767" t="s">
        <v>579</v>
      </c>
      <c r="BV1568" s="767"/>
      <c r="BW1568" s="767"/>
      <c r="BX1568" s="767"/>
      <c r="BY1568" s="767"/>
      <c r="BZ1568" s="767"/>
      <c r="CA1568" s="767"/>
      <c r="CB1568" s="767"/>
      <c r="CC1568" s="767"/>
      <c r="CD1568" s="767"/>
      <c r="CE1568" s="767"/>
      <c r="CF1568" s="767"/>
      <c r="CG1568" s="767"/>
      <c r="CH1568" s="767"/>
      <c r="CI1568" s="767"/>
      <c r="CJ1568" s="767"/>
      <c r="CK1568" s="768"/>
      <c r="CL1568" s="768" t="s">
        <v>397</v>
      </c>
      <c r="CM1568" s="768" t="s">
        <v>397</v>
      </c>
      <c r="CN1568" s="768" t="s">
        <v>397</v>
      </c>
      <c r="CO1568" s="768">
        <v>0</v>
      </c>
      <c r="CP1568" s="768">
        <v>0</v>
      </c>
      <c r="CQ1568" s="736">
        <v>30</v>
      </c>
      <c r="CR1568" s="734">
        <v>426</v>
      </c>
      <c r="CS1568" s="769"/>
      <c r="CT1568" s="860">
        <v>46286</v>
      </c>
      <c r="CU1568" s="891" t="s">
        <v>598</v>
      </c>
      <c r="CV1568" s="763"/>
      <c r="CW1568" s="763"/>
      <c r="CX1568" s="860">
        <v>46237</v>
      </c>
      <c r="CY1568" s="747">
        <v>0</v>
      </c>
      <c r="CZ1568" s="747">
        <v>0</v>
      </c>
      <c r="DA1568" s="748">
        <v>0</v>
      </c>
      <c r="DB1568" s="748">
        <v>0</v>
      </c>
      <c r="DC1568" s="748">
        <v>0</v>
      </c>
      <c r="DD1568" s="748" t="s">
        <v>397</v>
      </c>
      <c r="DE1568" s="748" t="s">
        <v>397</v>
      </c>
      <c r="DF1568" s="748" t="s">
        <v>390</v>
      </c>
      <c r="DG1568" s="748" t="s">
        <v>390</v>
      </c>
      <c r="DH1568" s="770">
        <v>0</v>
      </c>
      <c r="DI1568" s="763" t="s">
        <v>397</v>
      </c>
      <c r="DJ1568" s="763" t="s">
        <v>390</v>
      </c>
      <c r="DK1568" s="763" t="s">
        <v>390</v>
      </c>
      <c r="DL1568" s="763" t="s">
        <v>390</v>
      </c>
      <c r="DM1568" s="763" t="s">
        <v>390</v>
      </c>
      <c r="DN1568" s="763" t="s">
        <v>390</v>
      </c>
      <c r="DO1568" s="771">
        <v>0</v>
      </c>
      <c r="DP1568" s="763">
        <v>46283</v>
      </c>
      <c r="DQ1568" s="763">
        <v>46283</v>
      </c>
      <c r="DR1568" s="763">
        <v>46283</v>
      </c>
      <c r="DS1568" s="770">
        <v>46283</v>
      </c>
      <c r="DT1568" s="752">
        <v>46283</v>
      </c>
      <c r="DU1568" s="753">
        <v>-14</v>
      </c>
      <c r="DV1568" s="753" t="s">
        <v>308</v>
      </c>
      <c r="DW1568" s="754">
        <v>46269</v>
      </c>
      <c r="DX1568" s="755">
        <v>46269</v>
      </c>
      <c r="DY1568" s="754" t="e">
        <v>#VALUE!</v>
      </c>
      <c r="DZ1568" s="754" t="e">
        <v>#VALUE!</v>
      </c>
      <c r="EA1568" s="754"/>
      <c r="EB1568" s="754"/>
      <c r="HA1568" s="756">
        <v>426</v>
      </c>
      <c r="HB1568" s="756">
        <v>0</v>
      </c>
      <c r="HC1568" s="756" t="s">
        <v>397</v>
      </c>
      <c r="HD1568" s="756" t="s">
        <v>397</v>
      </c>
      <c r="HE1568" s="756" t="s">
        <v>397</v>
      </c>
      <c r="HF1568" s="756" t="s">
        <v>397</v>
      </c>
      <c r="HG1568" s="756" t="s">
        <v>397</v>
      </c>
      <c r="HH1568" s="756" t="s">
        <v>397</v>
      </c>
      <c r="HI1568" s="756" t="s">
        <v>397</v>
      </c>
      <c r="HJ1568" s="756" t="s">
        <v>397</v>
      </c>
      <c r="HK1568"/>
      <c r="HL1568"/>
      <c r="HM1568"/>
      <c r="HN1568" s="756" t="str">
        <f t="shared" si="53"/>
        <v>SDI</v>
      </c>
      <c r="HO1568"/>
      <c r="HP1568" s="757" t="s">
        <v>239</v>
      </c>
      <c r="HQ1568" s="757" t="s">
        <v>239</v>
      </c>
      <c r="HR1568" s="757" t="s">
        <v>572</v>
      </c>
      <c r="HS1568"/>
      <c r="HW1568" s="758"/>
      <c r="HX1568"/>
      <c r="HY1568" s="759" t="s">
        <v>572</v>
      </c>
      <c r="HZ1568" s="759" t="s">
        <v>572</v>
      </c>
      <c r="IA1568" s="759" t="s">
        <v>572</v>
      </c>
      <c r="IC1568" s="760" t="s">
        <v>572</v>
      </c>
      <c r="ID1568" s="760" t="s">
        <v>572</v>
      </c>
      <c r="IE1568" s="760" t="s">
        <v>572</v>
      </c>
      <c r="IF1568" s="761" t="s">
        <v>572</v>
      </c>
      <c r="IG1568" s="619" t="str">
        <f t="shared" si="54"/>
        <v>IN HOUSE (MANUAL)</v>
      </c>
      <c r="II1568" s="761" t="s">
        <v>572</v>
      </c>
      <c r="IK1568" s="761" t="str">
        <f>IFERROR(VLOOKUP($M1568,#REF!,13,0),"IN HOUSE (MANUAL)")</f>
        <v>IN HOUSE (MANUAL)</v>
      </c>
      <c r="IM1568" s="760" t="s">
        <v>572</v>
      </c>
      <c r="IN1568" s="760" t="s">
        <v>572</v>
      </c>
      <c r="IO1568" s="760" t="s">
        <v>572</v>
      </c>
      <c r="IQ1568" s="760" t="s">
        <v>572</v>
      </c>
      <c r="IR1568" s="760" t="s">
        <v>572</v>
      </c>
      <c r="IT1568" s="760" t="s">
        <v>572</v>
      </c>
      <c r="IV1568" s="760" t="s">
        <v>572</v>
      </c>
      <c r="IW1568" s="760" t="s">
        <v>572</v>
      </c>
      <c r="IY1568" s="760" t="s">
        <v>572</v>
      </c>
      <c r="IZ1568" s="760" t="s">
        <v>572</v>
      </c>
      <c r="JB1568" s="760" t="s">
        <v>572</v>
      </c>
      <c r="JC1568" s="760" t="s">
        <v>572</v>
      </c>
      <c r="JE1568" s="760" t="s">
        <v>572</v>
      </c>
      <c r="JF1568" s="760" t="s">
        <v>572</v>
      </c>
    </row>
    <row r="1569" spans="1:266" ht="16.5" customHeight="1" x14ac:dyDescent="0.35">
      <c r="A1569" s="618" t="s">
        <v>2937</v>
      </c>
      <c r="B1569" s="730">
        <v>73</v>
      </c>
      <c r="C1569" s="730" t="s">
        <v>2938</v>
      </c>
      <c r="D1569" s="730" t="s">
        <v>2938</v>
      </c>
      <c r="E1569" s="730">
        <v>27</v>
      </c>
      <c r="F1569" s="731" t="s">
        <v>574</v>
      </c>
      <c r="G1569" s="732">
        <v>2</v>
      </c>
      <c r="H1569" s="733">
        <v>46196</v>
      </c>
      <c r="I1569" s="730">
        <v>36</v>
      </c>
      <c r="J1569" s="730" t="s">
        <v>308</v>
      </c>
      <c r="K1569" s="730">
        <v>38</v>
      </c>
      <c r="L1569" s="730" t="s">
        <v>2939</v>
      </c>
      <c r="M1569" s="734" t="s">
        <v>2937</v>
      </c>
      <c r="N1569" s="735" t="s">
        <v>390</v>
      </c>
      <c r="O1569" s="735" t="s">
        <v>390</v>
      </c>
      <c r="P1569" s="735">
        <v>0</v>
      </c>
      <c r="Q1569" s="735">
        <v>0</v>
      </c>
      <c r="R1569" s="734">
        <v>608</v>
      </c>
      <c r="S1569" s="734" t="s">
        <v>1675</v>
      </c>
      <c r="T1569" s="734" t="s">
        <v>1726</v>
      </c>
      <c r="U1569" s="734">
        <v>608</v>
      </c>
      <c r="V1569" s="734" t="s">
        <v>1657</v>
      </c>
      <c r="W1569" s="734"/>
      <c r="X1569" s="736">
        <v>0</v>
      </c>
      <c r="Y1569" s="736">
        <v>0</v>
      </c>
      <c r="Z1569" s="736">
        <v>0</v>
      </c>
      <c r="AA1569" s="734" t="s">
        <v>157</v>
      </c>
      <c r="AB1569" s="734" t="s">
        <v>569</v>
      </c>
      <c r="AC1569" s="734" t="s">
        <v>608</v>
      </c>
      <c r="AD1569" s="734">
        <v>4404</v>
      </c>
      <c r="AE1569" s="738">
        <v>1128</v>
      </c>
      <c r="AF1569" s="737" t="s">
        <v>390</v>
      </c>
      <c r="AG1569" s="739"/>
      <c r="AH1569" s="765"/>
      <c r="AI1569" s="739" t="s">
        <v>308</v>
      </c>
      <c r="AJ1569" s="740">
        <v>6</v>
      </c>
      <c r="AK1569" s="741"/>
      <c r="AL1569" s="742"/>
      <c r="AM1569" s="743">
        <v>0</v>
      </c>
      <c r="AN1569" s="743"/>
      <c r="AO1569" s="743"/>
      <c r="AP1569" s="743"/>
      <c r="AQ1569" s="743"/>
      <c r="AR1569" s="743"/>
      <c r="AS1569" s="743" t="s">
        <v>397</v>
      </c>
      <c r="AT1569" s="743"/>
      <c r="AU1569" s="743"/>
      <c r="AV1569" s="743"/>
      <c r="AW1569" s="743"/>
      <c r="AX1569" s="743"/>
      <c r="AY1569" s="743"/>
      <c r="AZ1569" s="743"/>
      <c r="BA1569" s="743"/>
      <c r="BB1569" s="743">
        <v>0</v>
      </c>
      <c r="BC1569" s="743" t="s">
        <v>397</v>
      </c>
      <c r="BD1569" s="743">
        <v>0</v>
      </c>
      <c r="BE1569" s="743">
        <v>0</v>
      </c>
      <c r="BF1569" s="743" t="s">
        <v>397</v>
      </c>
      <c r="BG1569" s="743">
        <v>0</v>
      </c>
      <c r="BH1569" s="743">
        <v>0</v>
      </c>
      <c r="BI1569" s="743">
        <v>0</v>
      </c>
      <c r="BJ1569" s="743" t="s">
        <v>902</v>
      </c>
      <c r="BK1569" s="743">
        <v>0</v>
      </c>
      <c r="BL1569" s="743"/>
      <c r="BM1569" s="743"/>
      <c r="BN1569" s="743" t="s">
        <v>308</v>
      </c>
      <c r="BO1569" s="743" t="s">
        <v>308</v>
      </c>
      <c r="BP1569" s="743" t="s">
        <v>308</v>
      </c>
      <c r="BQ1569" s="743" t="s">
        <v>308</v>
      </c>
      <c r="BR1569" s="743"/>
      <c r="BS1569" s="743">
        <v>0</v>
      </c>
      <c r="BT1569" s="743" t="s">
        <v>1672</v>
      </c>
      <c r="BU1569" s="743" t="s">
        <v>579</v>
      </c>
      <c r="BV1569" s="743"/>
      <c r="BW1569" s="743"/>
      <c r="BX1569" s="743"/>
      <c r="BY1569" s="743"/>
      <c r="BZ1569" s="743"/>
      <c r="CA1569" s="743"/>
      <c r="CB1569" s="743"/>
      <c r="CC1569" s="743"/>
      <c r="CD1569" s="743"/>
      <c r="CE1569" s="743"/>
      <c r="CF1569" s="743"/>
      <c r="CG1569" s="743"/>
      <c r="CH1569" s="743"/>
      <c r="CI1569" s="743"/>
      <c r="CJ1569" s="743"/>
      <c r="CK1569" s="736"/>
      <c r="CL1569" s="736" t="s">
        <v>397</v>
      </c>
      <c r="CM1569" s="736" t="s">
        <v>397</v>
      </c>
      <c r="CN1569" s="736" t="s">
        <v>397</v>
      </c>
      <c r="CO1569" s="736">
        <v>0</v>
      </c>
      <c r="CP1569" s="736">
        <v>0</v>
      </c>
      <c r="CQ1569" s="736">
        <v>0</v>
      </c>
      <c r="CR1569" s="734">
        <v>4245</v>
      </c>
      <c r="CS1569" s="744"/>
      <c r="CT1569" s="745">
        <v>46286</v>
      </c>
      <c r="CU1569" s="746" t="s">
        <v>1688</v>
      </c>
      <c r="CV1569" s="737"/>
      <c r="CW1569" s="737"/>
      <c r="CX1569" s="745">
        <v>46239</v>
      </c>
      <c r="CY1569" s="747">
        <v>0</v>
      </c>
      <c r="CZ1569" s="747">
        <v>0</v>
      </c>
      <c r="DA1569" s="748">
        <v>0</v>
      </c>
      <c r="DB1569" s="748">
        <v>0</v>
      </c>
      <c r="DC1569" s="748">
        <v>0</v>
      </c>
      <c r="DD1569" s="748" t="s">
        <v>397</v>
      </c>
      <c r="DE1569" s="749" t="s">
        <v>397</v>
      </c>
      <c r="DF1569" s="749" t="s">
        <v>390</v>
      </c>
      <c r="DG1569" s="749" t="s">
        <v>390</v>
      </c>
      <c r="DH1569" s="750">
        <v>0</v>
      </c>
      <c r="DI1569" s="737" t="s">
        <v>397</v>
      </c>
      <c r="DJ1569" s="737" t="s">
        <v>390</v>
      </c>
      <c r="DK1569" s="737" t="s">
        <v>390</v>
      </c>
      <c r="DL1569" s="737" t="s">
        <v>390</v>
      </c>
      <c r="DM1569" s="737" t="s">
        <v>390</v>
      </c>
      <c r="DN1569" s="737" t="s">
        <v>390</v>
      </c>
      <c r="DO1569" s="762">
        <v>0</v>
      </c>
      <c r="DP1569" s="737">
        <v>46283</v>
      </c>
      <c r="DQ1569" s="737">
        <v>46283</v>
      </c>
      <c r="DR1569" s="737">
        <v>46283</v>
      </c>
      <c r="DS1569" s="750">
        <v>46283</v>
      </c>
      <c r="DT1569" s="752">
        <v>46283</v>
      </c>
      <c r="DU1569" s="753">
        <v>-14</v>
      </c>
      <c r="DV1569" s="753" t="s">
        <v>308</v>
      </c>
      <c r="DW1569" s="754">
        <v>46269</v>
      </c>
      <c r="DX1569" s="755">
        <v>46269</v>
      </c>
      <c r="DY1569" s="754" t="e">
        <v>#VALUE!</v>
      </c>
      <c r="DZ1569" s="754" t="e">
        <v>#VALUE!</v>
      </c>
      <c r="EA1569" s="754"/>
      <c r="EB1569" s="754"/>
      <c r="HA1569" s="756">
        <v>1128</v>
      </c>
      <c r="HB1569" s="756">
        <v>0</v>
      </c>
      <c r="HC1569" s="756">
        <v>1128</v>
      </c>
      <c r="HD1569" s="756">
        <v>0</v>
      </c>
      <c r="HE1569" s="756" t="s">
        <v>397</v>
      </c>
      <c r="HF1569" s="756" t="s">
        <v>397</v>
      </c>
      <c r="HG1569" s="756" t="s">
        <v>397</v>
      </c>
      <c r="HH1569" s="756" t="s">
        <v>397</v>
      </c>
      <c r="HI1569" s="756" t="s">
        <v>397</v>
      </c>
      <c r="HJ1569" s="756" t="s">
        <v>397</v>
      </c>
      <c r="HK1569"/>
      <c r="HL1569"/>
      <c r="HM1569"/>
      <c r="HN1569" s="756" t="str">
        <f t="shared" si="53"/>
        <v>SDI</v>
      </c>
      <c r="HO1569"/>
      <c r="HP1569" s="757" t="s">
        <v>239</v>
      </c>
      <c r="HQ1569" s="757" t="s">
        <v>239</v>
      </c>
      <c r="HR1569" s="757" t="s">
        <v>239</v>
      </c>
      <c r="HS1569"/>
      <c r="HW1569" s="758"/>
      <c r="HX1569"/>
      <c r="HY1569" s="759" t="s">
        <v>572</v>
      </c>
      <c r="HZ1569" s="759" t="s">
        <v>572</v>
      </c>
      <c r="IA1569" s="759" t="s">
        <v>572</v>
      </c>
      <c r="IC1569" s="760" t="s">
        <v>572</v>
      </c>
      <c r="ID1569" s="760" t="s">
        <v>572</v>
      </c>
      <c r="IE1569" s="760" t="s">
        <v>572</v>
      </c>
      <c r="IF1569" s="761" t="s">
        <v>572</v>
      </c>
      <c r="IG1569" s="619" t="str">
        <f t="shared" si="54"/>
        <v>IN HOUSE (MANUAL)</v>
      </c>
      <c r="II1569" s="761" t="s">
        <v>572</v>
      </c>
      <c r="IK1569" s="761" t="str">
        <f>IFERROR(VLOOKUP($M1569,#REF!,13,0),"IN HOUSE (MANUAL)")</f>
        <v>IN HOUSE (MANUAL)</v>
      </c>
      <c r="IM1569" s="760" t="s">
        <v>572</v>
      </c>
      <c r="IN1569" s="760" t="s">
        <v>572</v>
      </c>
      <c r="IO1569" s="760" t="s">
        <v>572</v>
      </c>
      <c r="IQ1569" s="760" t="s">
        <v>239</v>
      </c>
      <c r="IR1569" s="760" t="s">
        <v>239</v>
      </c>
      <c r="IT1569" s="760" t="s">
        <v>572</v>
      </c>
      <c r="IV1569" s="760" t="s">
        <v>572</v>
      </c>
      <c r="IW1569" s="760" t="s">
        <v>572</v>
      </c>
      <c r="IY1569" s="760" t="s">
        <v>572</v>
      </c>
      <c r="IZ1569" s="760" t="s">
        <v>572</v>
      </c>
      <c r="JB1569" s="760" t="s">
        <v>572</v>
      </c>
      <c r="JC1569" s="760" t="s">
        <v>572</v>
      </c>
      <c r="JE1569" s="760" t="s">
        <v>572</v>
      </c>
      <c r="JF1569" s="760">
        <v>0</v>
      </c>
    </row>
    <row r="1570" spans="1:266" ht="17.25" customHeight="1" x14ac:dyDescent="0.35">
      <c r="A1570" s="618" t="s">
        <v>2940</v>
      </c>
      <c r="B1570" s="730">
        <v>74</v>
      </c>
      <c r="C1570" s="730" t="s">
        <v>2930</v>
      </c>
      <c r="D1570" s="730" t="s">
        <v>2930</v>
      </c>
      <c r="E1570" s="730">
        <v>27</v>
      </c>
      <c r="F1570" s="731" t="s">
        <v>574</v>
      </c>
      <c r="G1570" s="732">
        <v>1</v>
      </c>
      <c r="H1570" s="826">
        <v>46196</v>
      </c>
      <c r="I1570" s="730">
        <v>36</v>
      </c>
      <c r="J1570" s="730" t="s">
        <v>308</v>
      </c>
      <c r="K1570" s="730">
        <v>38</v>
      </c>
      <c r="L1570" s="730" t="s">
        <v>2803</v>
      </c>
      <c r="M1570" s="734" t="s">
        <v>2940</v>
      </c>
      <c r="N1570" s="735" t="s">
        <v>390</v>
      </c>
      <c r="O1570" s="735" t="s">
        <v>390</v>
      </c>
      <c r="P1570" s="735">
        <v>0</v>
      </c>
      <c r="Q1570" s="734">
        <v>0</v>
      </c>
      <c r="R1570" s="734">
        <v>608</v>
      </c>
      <c r="S1570" s="735" t="s">
        <v>1675</v>
      </c>
      <c r="T1570" s="734" t="s">
        <v>1792</v>
      </c>
      <c r="U1570" s="734">
        <v>608</v>
      </c>
      <c r="V1570" s="734" t="s">
        <v>1657</v>
      </c>
      <c r="W1570" s="734"/>
      <c r="X1570" s="736"/>
      <c r="Y1570" s="736"/>
      <c r="Z1570" s="736"/>
      <c r="AA1570" s="734" t="s">
        <v>157</v>
      </c>
      <c r="AB1570" s="734" t="s">
        <v>569</v>
      </c>
      <c r="AC1570" s="734" t="s">
        <v>608</v>
      </c>
      <c r="AD1570" s="734">
        <v>66</v>
      </c>
      <c r="AE1570" s="764">
        <v>66</v>
      </c>
      <c r="AF1570" s="737" t="s">
        <v>390</v>
      </c>
      <c r="AG1570" s="739"/>
      <c r="AH1570" s="739"/>
      <c r="AI1570" s="739" t="s">
        <v>308</v>
      </c>
      <c r="AJ1570" s="740">
        <v>7</v>
      </c>
      <c r="AK1570" s="741"/>
      <c r="AL1570" s="742"/>
      <c r="AM1570" s="743">
        <v>0</v>
      </c>
      <c r="AN1570" s="743"/>
      <c r="AO1570" s="743"/>
      <c r="AP1570" s="743"/>
      <c r="AQ1570" s="743"/>
      <c r="AR1570" s="743"/>
      <c r="AS1570" s="743">
        <v>0</v>
      </c>
      <c r="AT1570" s="743"/>
      <c r="AU1570" s="743"/>
      <c r="AV1570" s="743"/>
      <c r="AW1570" s="743"/>
      <c r="AX1570" s="743"/>
      <c r="AY1570" s="743"/>
      <c r="AZ1570" s="743"/>
      <c r="BA1570" s="743"/>
      <c r="BB1570" s="743">
        <v>0</v>
      </c>
      <c r="BC1570" s="743">
        <v>0</v>
      </c>
      <c r="BD1570" s="743">
        <v>0</v>
      </c>
      <c r="BE1570" s="743">
        <v>0</v>
      </c>
      <c r="BF1570" s="743">
        <v>0</v>
      </c>
      <c r="BG1570" s="743">
        <v>0</v>
      </c>
      <c r="BH1570" s="743">
        <v>0</v>
      </c>
      <c r="BI1570" s="743">
        <v>0</v>
      </c>
      <c r="BJ1570" s="743"/>
      <c r="BK1570" s="743">
        <v>0</v>
      </c>
      <c r="BL1570" s="743"/>
      <c r="BM1570" s="743"/>
      <c r="BN1570" s="743" t="s">
        <v>308</v>
      </c>
      <c r="BO1570" s="743" t="s">
        <v>308</v>
      </c>
      <c r="BP1570" s="743" t="s">
        <v>308</v>
      </c>
      <c r="BQ1570" s="743" t="s">
        <v>308</v>
      </c>
      <c r="BR1570" s="743"/>
      <c r="BS1570" s="743">
        <v>0</v>
      </c>
      <c r="BT1570" s="743"/>
      <c r="BU1570" s="743" t="s">
        <v>579</v>
      </c>
      <c r="BV1570" s="743"/>
      <c r="BW1570" s="743"/>
      <c r="BX1570" s="743"/>
      <c r="BY1570" s="743"/>
      <c r="BZ1570" s="743"/>
      <c r="CA1570" s="743"/>
      <c r="CB1570" s="743"/>
      <c r="CC1570" s="743"/>
      <c r="CD1570" s="743"/>
      <c r="CE1570" s="743"/>
      <c r="CF1570" s="743"/>
      <c r="CG1570" s="743"/>
      <c r="CH1570" s="743"/>
      <c r="CI1570" s="743"/>
      <c r="CJ1570" s="743"/>
      <c r="CK1570" s="736"/>
      <c r="CL1570" s="736" t="s">
        <v>397</v>
      </c>
      <c r="CM1570" s="736" t="s">
        <v>397</v>
      </c>
      <c r="CN1570" s="736" t="s">
        <v>397</v>
      </c>
      <c r="CO1570" s="736">
        <v>0</v>
      </c>
      <c r="CP1570" s="736">
        <v>0</v>
      </c>
      <c r="CQ1570" s="736">
        <v>0</v>
      </c>
      <c r="CR1570" s="734">
        <v>66</v>
      </c>
      <c r="CS1570" s="744"/>
      <c r="CT1570" s="745">
        <v>46288</v>
      </c>
      <c r="CU1570" s="859" t="s">
        <v>1289</v>
      </c>
      <c r="CV1570" s="737"/>
      <c r="CW1570" s="737"/>
      <c r="CX1570" s="745">
        <v>46239</v>
      </c>
      <c r="CY1570" s="861">
        <v>0</v>
      </c>
      <c r="CZ1570" s="861">
        <v>0</v>
      </c>
      <c r="DA1570" s="749">
        <v>0</v>
      </c>
      <c r="DB1570" s="749">
        <v>0</v>
      </c>
      <c r="DC1570" s="749">
        <v>0</v>
      </c>
      <c r="DD1570" s="749" t="s">
        <v>397</v>
      </c>
      <c r="DE1570" s="749" t="s">
        <v>397</v>
      </c>
      <c r="DF1570" s="749" t="s">
        <v>390</v>
      </c>
      <c r="DG1570" s="749" t="s">
        <v>390</v>
      </c>
      <c r="DH1570" s="750">
        <v>0</v>
      </c>
      <c r="DI1570" s="737" t="s">
        <v>397</v>
      </c>
      <c r="DJ1570" s="737" t="s">
        <v>390</v>
      </c>
      <c r="DK1570" s="737" t="s">
        <v>390</v>
      </c>
      <c r="DL1570" s="737" t="s">
        <v>390</v>
      </c>
      <c r="DM1570" s="737" t="s">
        <v>390</v>
      </c>
      <c r="DN1570" s="737" t="s">
        <v>390</v>
      </c>
      <c r="DO1570" s="762">
        <v>0</v>
      </c>
      <c r="DP1570" s="737">
        <v>46283</v>
      </c>
      <c r="DQ1570" s="737">
        <v>46283</v>
      </c>
      <c r="DR1570" s="737">
        <v>46283</v>
      </c>
      <c r="DS1570" s="750">
        <v>46283</v>
      </c>
      <c r="DT1570" s="752">
        <v>46283</v>
      </c>
      <c r="DU1570" s="753">
        <v>-14</v>
      </c>
      <c r="DV1570" s="753" t="s">
        <v>308</v>
      </c>
      <c r="DW1570" s="754">
        <v>46269</v>
      </c>
      <c r="DX1570" s="755">
        <v>46269</v>
      </c>
      <c r="DY1570" s="754" t="e">
        <v>#VALUE!</v>
      </c>
      <c r="DZ1570" s="754" t="e">
        <v>#VALUE!</v>
      </c>
      <c r="EA1570" s="754"/>
      <c r="EB1570" s="754"/>
      <c r="HA1570" s="756" t="s">
        <v>397</v>
      </c>
      <c r="HB1570" s="756" t="s">
        <v>397</v>
      </c>
      <c r="HC1570" s="756" t="s">
        <v>397</v>
      </c>
      <c r="HD1570" s="756" t="s">
        <v>397</v>
      </c>
      <c r="HE1570" s="756" t="s">
        <v>397</v>
      </c>
      <c r="HF1570" s="756" t="s">
        <v>397</v>
      </c>
      <c r="HG1570" s="756" t="s">
        <v>397</v>
      </c>
      <c r="HH1570" s="756" t="s">
        <v>397</v>
      </c>
      <c r="HI1570" s="756" t="s">
        <v>397</v>
      </c>
      <c r="HJ1570" s="756" t="s">
        <v>397</v>
      </c>
      <c r="HK1570"/>
      <c r="HL1570"/>
      <c r="HM1570"/>
      <c r="HN1570" s="756" t="str">
        <f t="shared" si="53"/>
        <v>AUTO PRINT</v>
      </c>
      <c r="HO1570"/>
      <c r="HP1570" s="757" t="s">
        <v>572</v>
      </c>
      <c r="HQ1570" s="757" t="s">
        <v>572</v>
      </c>
      <c r="HR1570" s="757" t="s">
        <v>572</v>
      </c>
      <c r="HS1570"/>
      <c r="HW1570" s="758"/>
      <c r="HX1570"/>
      <c r="HY1570" s="759" t="s">
        <v>572</v>
      </c>
      <c r="HZ1570" s="759" t="s">
        <v>572</v>
      </c>
      <c r="IA1570" s="759" t="s">
        <v>572</v>
      </c>
      <c r="IC1570" s="760" t="s">
        <v>572</v>
      </c>
      <c r="ID1570" s="760" t="s">
        <v>572</v>
      </c>
      <c r="IE1570" s="760" t="s">
        <v>572</v>
      </c>
      <c r="IF1570" s="761" t="s">
        <v>572</v>
      </c>
      <c r="IG1570" s="619" t="str">
        <f t="shared" si="54"/>
        <v>IN HOUSE (MANUAL)</v>
      </c>
      <c r="II1570" s="761" t="s">
        <v>572</v>
      </c>
      <c r="IK1570" s="761" t="str">
        <f>IFERROR(VLOOKUP($M1570,#REF!,13,0),"IN HOUSE (MANUAL)")</f>
        <v>IN HOUSE (MANUAL)</v>
      </c>
      <c r="IM1570" s="760" t="s">
        <v>572</v>
      </c>
      <c r="IN1570" s="760" t="s">
        <v>572</v>
      </c>
      <c r="IO1570" s="760" t="s">
        <v>572</v>
      </c>
      <c r="IQ1570" s="760" t="s">
        <v>572</v>
      </c>
      <c r="IR1570" s="760" t="s">
        <v>572</v>
      </c>
      <c r="IT1570" s="760" t="s">
        <v>572</v>
      </c>
      <c r="IV1570" s="760" t="s">
        <v>572</v>
      </c>
      <c r="IW1570" s="760" t="s">
        <v>572</v>
      </c>
      <c r="IY1570" s="760" t="s">
        <v>572</v>
      </c>
      <c r="IZ1570" s="760" t="s">
        <v>572</v>
      </c>
      <c r="JB1570" s="760" t="s">
        <v>572</v>
      </c>
      <c r="JC1570" s="760" t="s">
        <v>572</v>
      </c>
      <c r="JE1570" s="760" t="s">
        <v>572</v>
      </c>
      <c r="JF1570" s="760" t="s">
        <v>572</v>
      </c>
    </row>
    <row r="1571" spans="1:266" ht="16.5" customHeight="1" x14ac:dyDescent="0.35">
      <c r="A1571" s="618" t="s">
        <v>2941</v>
      </c>
      <c r="B1571" s="730">
        <v>75</v>
      </c>
      <c r="C1571" s="730" t="s">
        <v>2930</v>
      </c>
      <c r="D1571" s="730" t="s">
        <v>2930</v>
      </c>
      <c r="E1571" s="730">
        <v>27</v>
      </c>
      <c r="F1571" s="731" t="s">
        <v>574</v>
      </c>
      <c r="G1571" s="732">
        <v>1</v>
      </c>
      <c r="H1571" s="826">
        <v>46196</v>
      </c>
      <c r="I1571" s="730">
        <v>37</v>
      </c>
      <c r="J1571" s="730" t="s">
        <v>308</v>
      </c>
      <c r="K1571" s="730">
        <v>38</v>
      </c>
      <c r="L1571" s="730" t="s">
        <v>2942</v>
      </c>
      <c r="M1571" s="734" t="s">
        <v>2941</v>
      </c>
      <c r="N1571" s="735" t="s">
        <v>390</v>
      </c>
      <c r="O1571" s="735" t="s">
        <v>390</v>
      </c>
      <c r="P1571" s="735">
        <v>0</v>
      </c>
      <c r="Q1571" s="734">
        <v>0</v>
      </c>
      <c r="R1571" s="734">
        <v>608</v>
      </c>
      <c r="S1571" s="734" t="s">
        <v>1675</v>
      </c>
      <c r="T1571" s="734" t="s">
        <v>1656</v>
      </c>
      <c r="U1571" s="734">
        <v>608</v>
      </c>
      <c r="V1571" s="734" t="s">
        <v>1657</v>
      </c>
      <c r="W1571" s="734"/>
      <c r="X1571" s="736">
        <v>0</v>
      </c>
      <c r="Y1571" s="736"/>
      <c r="Z1571" s="736"/>
      <c r="AA1571" s="734" t="s">
        <v>157</v>
      </c>
      <c r="AB1571" s="734" t="s">
        <v>569</v>
      </c>
      <c r="AC1571" s="734" t="s">
        <v>589</v>
      </c>
      <c r="AD1571" s="734">
        <v>594</v>
      </c>
      <c r="AE1571" s="764">
        <v>594</v>
      </c>
      <c r="AF1571" s="737" t="s">
        <v>390</v>
      </c>
      <c r="AG1571" s="739"/>
      <c r="AH1571" s="946"/>
      <c r="AI1571" s="739" t="s">
        <v>308</v>
      </c>
      <c r="AJ1571" s="740">
        <v>8</v>
      </c>
      <c r="AK1571" s="741"/>
      <c r="AL1571" s="742"/>
      <c r="AM1571" s="743">
        <v>0</v>
      </c>
      <c r="AN1571" s="743"/>
      <c r="AO1571" s="743"/>
      <c r="AP1571" s="743"/>
      <c r="AQ1571" s="743"/>
      <c r="AR1571" s="743"/>
      <c r="AS1571" s="743" t="s">
        <v>397</v>
      </c>
      <c r="AT1571" s="743"/>
      <c r="AU1571" s="743"/>
      <c r="AV1571" s="743"/>
      <c r="AW1571" s="743"/>
      <c r="AX1571" s="743"/>
      <c r="AY1571" s="743"/>
      <c r="AZ1571" s="743"/>
      <c r="BA1571" s="743"/>
      <c r="BB1571" s="743">
        <v>0</v>
      </c>
      <c r="BC1571" s="743" t="s">
        <v>397</v>
      </c>
      <c r="BD1571" s="743">
        <v>0</v>
      </c>
      <c r="BE1571" s="743">
        <v>0</v>
      </c>
      <c r="BF1571" s="743">
        <v>0</v>
      </c>
      <c r="BG1571" s="743">
        <v>0</v>
      </c>
      <c r="BH1571" s="743">
        <v>0</v>
      </c>
      <c r="BI1571" s="743">
        <v>0</v>
      </c>
      <c r="BJ1571" s="743" t="s">
        <v>902</v>
      </c>
      <c r="BK1571" s="743">
        <v>0</v>
      </c>
      <c r="BL1571" s="743"/>
      <c r="BM1571" s="743"/>
      <c r="BN1571" s="743" t="s">
        <v>308</v>
      </c>
      <c r="BO1571" s="743" t="s">
        <v>308</v>
      </c>
      <c r="BP1571" s="743" t="s">
        <v>308</v>
      </c>
      <c r="BQ1571" s="743" t="s">
        <v>308</v>
      </c>
      <c r="BR1571" s="743"/>
      <c r="BS1571" s="743">
        <v>0</v>
      </c>
      <c r="BT1571" s="743"/>
      <c r="BU1571" s="743" t="s">
        <v>579</v>
      </c>
      <c r="BV1571" s="743"/>
      <c r="BW1571" s="743"/>
      <c r="BX1571" s="743"/>
      <c r="BY1571" s="743"/>
      <c r="BZ1571" s="743"/>
      <c r="CA1571" s="743"/>
      <c r="CB1571" s="743"/>
      <c r="CC1571" s="743"/>
      <c r="CD1571" s="743"/>
      <c r="CE1571" s="743"/>
      <c r="CF1571" s="743"/>
      <c r="CG1571" s="743"/>
      <c r="CH1571" s="743"/>
      <c r="CI1571" s="743"/>
      <c r="CJ1571" s="743"/>
      <c r="CK1571" s="736"/>
      <c r="CL1571" s="736" t="s">
        <v>397</v>
      </c>
      <c r="CM1571" s="736" t="s">
        <v>397</v>
      </c>
      <c r="CN1571" s="736" t="s">
        <v>397</v>
      </c>
      <c r="CO1571" s="736">
        <v>0</v>
      </c>
      <c r="CP1571" s="736">
        <v>0</v>
      </c>
      <c r="CQ1571" s="768">
        <v>72</v>
      </c>
      <c r="CR1571" s="735">
        <v>594</v>
      </c>
      <c r="CS1571" s="744"/>
      <c r="CT1571" s="745">
        <v>46286</v>
      </c>
      <c r="CU1571" s="746" t="s">
        <v>598</v>
      </c>
      <c r="CV1571" s="737"/>
      <c r="CW1571" s="737"/>
      <c r="CX1571" s="745">
        <v>46237</v>
      </c>
      <c r="CY1571" s="861">
        <v>0</v>
      </c>
      <c r="CZ1571" s="861">
        <v>0</v>
      </c>
      <c r="DA1571" s="749">
        <v>0</v>
      </c>
      <c r="DB1571" s="749">
        <v>0</v>
      </c>
      <c r="DC1571" s="749">
        <v>0</v>
      </c>
      <c r="DD1571" s="749" t="s">
        <v>397</v>
      </c>
      <c r="DE1571" s="749" t="s">
        <v>397</v>
      </c>
      <c r="DF1571" s="749" t="s">
        <v>390</v>
      </c>
      <c r="DG1571" s="749" t="s">
        <v>390</v>
      </c>
      <c r="DH1571" s="750">
        <v>0</v>
      </c>
      <c r="DI1571" s="737" t="s">
        <v>397</v>
      </c>
      <c r="DJ1571" s="737" t="s">
        <v>390</v>
      </c>
      <c r="DK1571" s="737" t="s">
        <v>390</v>
      </c>
      <c r="DL1571" s="737" t="s">
        <v>390</v>
      </c>
      <c r="DM1571" s="737" t="s">
        <v>390</v>
      </c>
      <c r="DN1571" s="737" t="s">
        <v>390</v>
      </c>
      <c r="DO1571" s="762">
        <v>0</v>
      </c>
      <c r="DP1571" s="737">
        <v>46283</v>
      </c>
      <c r="DQ1571" s="737">
        <v>46283</v>
      </c>
      <c r="DR1571" s="737">
        <v>46283</v>
      </c>
      <c r="DS1571" s="750">
        <v>46283</v>
      </c>
      <c r="DT1571" s="752">
        <v>46283</v>
      </c>
      <c r="DU1571" s="753">
        <v>-11</v>
      </c>
      <c r="DV1571" s="753" t="s">
        <v>308</v>
      </c>
      <c r="DW1571" s="754">
        <v>46269</v>
      </c>
      <c r="DX1571" s="755">
        <v>46272</v>
      </c>
      <c r="DY1571" s="754" t="e">
        <v>#VALUE!</v>
      </c>
      <c r="DZ1571" s="754" t="e">
        <v>#VALUE!</v>
      </c>
      <c r="EA1571" s="754"/>
      <c r="EB1571" s="754"/>
      <c r="HA1571" s="756">
        <v>594</v>
      </c>
      <c r="HB1571" s="756">
        <v>0</v>
      </c>
      <c r="HC1571" s="756" t="s">
        <v>397</v>
      </c>
      <c r="HD1571" s="756" t="s">
        <v>397</v>
      </c>
      <c r="HE1571" s="756" t="s">
        <v>397</v>
      </c>
      <c r="HF1571" s="756" t="s">
        <v>397</v>
      </c>
      <c r="HG1571" s="756" t="s">
        <v>397</v>
      </c>
      <c r="HH1571" s="756" t="s">
        <v>397</v>
      </c>
      <c r="HI1571" s="756" t="s">
        <v>397</v>
      </c>
      <c r="HJ1571" s="756" t="s">
        <v>397</v>
      </c>
      <c r="HK1571"/>
      <c r="HL1571"/>
      <c r="HM1571"/>
      <c r="HN1571" s="756" t="str">
        <f t="shared" si="53"/>
        <v>SDI</v>
      </c>
      <c r="HO1571"/>
      <c r="HP1571" s="757" t="s">
        <v>239</v>
      </c>
      <c r="HQ1571" s="757" t="s">
        <v>239</v>
      </c>
      <c r="HR1571" s="757" t="s">
        <v>572</v>
      </c>
      <c r="HS1571"/>
      <c r="HW1571" s="758"/>
      <c r="HX1571"/>
      <c r="HY1571" s="759" t="s">
        <v>572</v>
      </c>
      <c r="HZ1571" s="759" t="s">
        <v>572</v>
      </c>
      <c r="IA1571" s="759" t="s">
        <v>572</v>
      </c>
      <c r="IC1571" s="760" t="s">
        <v>572</v>
      </c>
      <c r="ID1571" s="760" t="s">
        <v>572</v>
      </c>
      <c r="IE1571" s="760" t="s">
        <v>572</v>
      </c>
      <c r="IF1571" s="761" t="s">
        <v>572</v>
      </c>
      <c r="IG1571" s="619" t="str">
        <f t="shared" si="54"/>
        <v>IN HOUSE (MANUAL)</v>
      </c>
      <c r="II1571" s="761" t="s">
        <v>572</v>
      </c>
      <c r="IK1571" s="761" t="str">
        <f>IFERROR(VLOOKUP($M1571,#REF!,13,0),"IN HOUSE (MANUAL)")</f>
        <v>IN HOUSE (MANUAL)</v>
      </c>
      <c r="IM1571" s="760" t="s">
        <v>572</v>
      </c>
      <c r="IN1571" s="760" t="s">
        <v>572</v>
      </c>
      <c r="IO1571" s="760" t="s">
        <v>572</v>
      </c>
      <c r="IQ1571" s="760" t="s">
        <v>572</v>
      </c>
      <c r="IR1571" s="760" t="s">
        <v>572</v>
      </c>
      <c r="IT1571" s="760" t="s">
        <v>572</v>
      </c>
      <c r="IV1571" s="760" t="s">
        <v>572</v>
      </c>
      <c r="IW1571" s="760" t="s">
        <v>572</v>
      </c>
      <c r="IY1571" s="760" t="s">
        <v>572</v>
      </c>
      <c r="IZ1571" s="760" t="s">
        <v>572</v>
      </c>
      <c r="JB1571" s="760" t="s">
        <v>572</v>
      </c>
      <c r="JC1571" s="760" t="s">
        <v>572</v>
      </c>
      <c r="JE1571" s="760" t="s">
        <v>572</v>
      </c>
      <c r="JF1571" s="760" t="s">
        <v>572</v>
      </c>
    </row>
    <row r="1572" spans="1:266" ht="17.25" customHeight="1" x14ac:dyDescent="0.35">
      <c r="A1572" s="618" t="s">
        <v>2943</v>
      </c>
      <c r="B1572" s="730">
        <v>76</v>
      </c>
      <c r="C1572" s="730" t="s">
        <v>2930</v>
      </c>
      <c r="D1572" s="730" t="s">
        <v>2930</v>
      </c>
      <c r="E1572" s="730">
        <v>27</v>
      </c>
      <c r="F1572" s="731" t="s">
        <v>574</v>
      </c>
      <c r="G1572" s="732">
        <v>1</v>
      </c>
      <c r="H1572" s="826">
        <v>46231</v>
      </c>
      <c r="I1572" s="730">
        <v>37</v>
      </c>
      <c r="J1572" s="730" t="s">
        <v>308</v>
      </c>
      <c r="K1572" s="730">
        <v>39</v>
      </c>
      <c r="L1572" s="730" t="s">
        <v>2881</v>
      </c>
      <c r="M1572" s="734" t="s">
        <v>2943</v>
      </c>
      <c r="N1572" s="735" t="s">
        <v>390</v>
      </c>
      <c r="O1572" s="735" t="s">
        <v>390</v>
      </c>
      <c r="P1572" s="735">
        <v>0</v>
      </c>
      <c r="Q1572" s="734">
        <v>0</v>
      </c>
      <c r="R1572" s="734">
        <v>608</v>
      </c>
      <c r="S1572" s="734" t="s">
        <v>1655</v>
      </c>
      <c r="T1572" s="734" t="s">
        <v>1687</v>
      </c>
      <c r="U1572" s="734">
        <v>608</v>
      </c>
      <c r="V1572" s="734" t="s">
        <v>1657</v>
      </c>
      <c r="W1572" s="734"/>
      <c r="X1572" s="736"/>
      <c r="Y1572" s="736"/>
      <c r="Z1572" s="736"/>
      <c r="AA1572" s="734" t="s">
        <v>309</v>
      </c>
      <c r="AB1572" s="734" t="s">
        <v>569</v>
      </c>
      <c r="AC1572" s="734" t="s">
        <v>608</v>
      </c>
      <c r="AD1572" s="734">
        <v>420</v>
      </c>
      <c r="AE1572" s="764">
        <v>420</v>
      </c>
      <c r="AF1572" s="737" t="s">
        <v>390</v>
      </c>
      <c r="AG1572" s="739"/>
      <c r="AH1572" s="739"/>
      <c r="AI1572" s="739" t="s">
        <v>308</v>
      </c>
      <c r="AJ1572" s="740">
        <v>9</v>
      </c>
      <c r="AK1572" s="741"/>
      <c r="AL1572" s="742"/>
      <c r="AM1572" s="743">
        <v>0</v>
      </c>
      <c r="AN1572" s="743"/>
      <c r="AO1572" s="743"/>
      <c r="AP1572" s="743"/>
      <c r="AQ1572" s="743"/>
      <c r="AR1572" s="743"/>
      <c r="AS1572" s="743">
        <v>0</v>
      </c>
      <c r="AT1572" s="743"/>
      <c r="AU1572" s="743"/>
      <c r="AV1572" s="743"/>
      <c r="AW1572" s="743"/>
      <c r="AX1572" s="743"/>
      <c r="AY1572" s="743"/>
      <c r="AZ1572" s="743"/>
      <c r="BA1572" s="743"/>
      <c r="BB1572" s="743">
        <v>0</v>
      </c>
      <c r="BC1572" s="743">
        <v>0</v>
      </c>
      <c r="BD1572" s="743">
        <v>0</v>
      </c>
      <c r="BE1572" s="743">
        <v>0</v>
      </c>
      <c r="BF1572" s="743">
        <v>0</v>
      </c>
      <c r="BG1572" s="743">
        <v>0</v>
      </c>
      <c r="BH1572" s="743">
        <v>0</v>
      </c>
      <c r="BI1572" s="743">
        <v>0</v>
      </c>
      <c r="BJ1572" s="743"/>
      <c r="BK1572" s="743">
        <v>0</v>
      </c>
      <c r="BL1572" s="743"/>
      <c r="BM1572" s="743"/>
      <c r="BN1572" s="743" t="s">
        <v>308</v>
      </c>
      <c r="BO1572" s="743" t="s">
        <v>308</v>
      </c>
      <c r="BP1572" s="743" t="s">
        <v>308</v>
      </c>
      <c r="BQ1572" s="743" t="s">
        <v>308</v>
      </c>
      <c r="BR1572" s="743"/>
      <c r="BS1572" s="743">
        <v>53</v>
      </c>
      <c r="BT1572" s="743"/>
      <c r="BU1572" s="743" t="s">
        <v>579</v>
      </c>
      <c r="BV1572" s="743"/>
      <c r="BW1572" s="743"/>
      <c r="BX1572" s="743"/>
      <c r="BY1572" s="743"/>
      <c r="BZ1572" s="743"/>
      <c r="CA1572" s="743"/>
      <c r="CB1572" s="743"/>
      <c r="CC1572" s="743"/>
      <c r="CD1572" s="743"/>
      <c r="CE1572" s="743"/>
      <c r="CF1572" s="743"/>
      <c r="CG1572" s="743"/>
      <c r="CH1572" s="743"/>
      <c r="CI1572" s="743"/>
      <c r="CJ1572" s="743"/>
      <c r="CK1572" s="736"/>
      <c r="CL1572" s="736" t="s">
        <v>397</v>
      </c>
      <c r="CM1572" s="736" t="s">
        <v>397</v>
      </c>
      <c r="CN1572" s="736" t="s">
        <v>397</v>
      </c>
      <c r="CO1572" s="736">
        <v>53</v>
      </c>
      <c r="CP1572" s="736">
        <v>53</v>
      </c>
      <c r="CQ1572" s="768">
        <v>114</v>
      </c>
      <c r="CR1572" s="735">
        <v>420</v>
      </c>
      <c r="CS1572" s="744"/>
      <c r="CT1572" s="745">
        <v>46295</v>
      </c>
      <c r="CU1572" s="859" t="s">
        <v>1302</v>
      </c>
      <c r="CV1572" s="737"/>
      <c r="CW1572" s="737"/>
      <c r="CX1572" s="745">
        <v>46255</v>
      </c>
      <c r="CY1572" s="861">
        <v>0</v>
      </c>
      <c r="CZ1572" s="861" t="s">
        <v>308</v>
      </c>
      <c r="DA1572" s="749">
        <v>0</v>
      </c>
      <c r="DB1572" s="749">
        <v>0</v>
      </c>
      <c r="DC1572" s="749">
        <v>0</v>
      </c>
      <c r="DD1572" s="749" t="s">
        <v>397</v>
      </c>
      <c r="DE1572" s="749" t="s">
        <v>397</v>
      </c>
      <c r="DF1572" s="749" t="s">
        <v>390</v>
      </c>
      <c r="DG1572" s="749" t="s">
        <v>390</v>
      </c>
      <c r="DH1572" s="750">
        <v>0</v>
      </c>
      <c r="DI1572" s="737" t="s">
        <v>397</v>
      </c>
      <c r="DJ1572" s="737" t="s">
        <v>390</v>
      </c>
      <c r="DK1572" s="737" t="s">
        <v>390</v>
      </c>
      <c r="DL1572" s="737">
        <v>46272</v>
      </c>
      <c r="DM1572" s="737" t="s">
        <v>390</v>
      </c>
      <c r="DN1572" s="737" t="s">
        <v>390</v>
      </c>
      <c r="DO1572" s="762" t="s">
        <v>308</v>
      </c>
      <c r="DP1572" s="737">
        <v>46290</v>
      </c>
      <c r="DQ1572" s="737">
        <v>46290</v>
      </c>
      <c r="DR1572" s="737">
        <v>46290</v>
      </c>
      <c r="DS1572" s="750">
        <v>46290</v>
      </c>
      <c r="DT1572" s="752">
        <v>46290</v>
      </c>
      <c r="DU1572" s="753">
        <v>-17</v>
      </c>
      <c r="DV1572" s="753" t="s">
        <v>308</v>
      </c>
      <c r="DW1572" s="754">
        <v>46272</v>
      </c>
      <c r="DX1572" s="755">
        <v>46273</v>
      </c>
      <c r="DY1572" s="754" t="e">
        <v>#VALUE!</v>
      </c>
      <c r="DZ1572" s="754" t="e">
        <v>#VALUE!</v>
      </c>
      <c r="EA1572" s="754"/>
      <c r="EB1572" s="754"/>
      <c r="HA1572" s="756" t="s">
        <v>397</v>
      </c>
      <c r="HB1572" s="756" t="s">
        <v>397</v>
      </c>
      <c r="HC1572" s="756" t="s">
        <v>397</v>
      </c>
      <c r="HD1572" s="756" t="s">
        <v>397</v>
      </c>
      <c r="HE1572" s="756" t="s">
        <v>397</v>
      </c>
      <c r="HF1572" s="756" t="s">
        <v>397</v>
      </c>
      <c r="HG1572" s="756" t="s">
        <v>397</v>
      </c>
      <c r="HH1572" s="756" t="s">
        <v>397</v>
      </c>
      <c r="HI1572" s="756" t="s">
        <v>397</v>
      </c>
      <c r="HJ1572" s="756" t="s">
        <v>397</v>
      </c>
      <c r="HK1572"/>
      <c r="HL1572"/>
      <c r="HM1572"/>
      <c r="HN1572" s="756" t="str">
        <f t="shared" si="53"/>
        <v>AUTO PRINT</v>
      </c>
      <c r="HO1572"/>
      <c r="HP1572" s="757" t="s">
        <v>572</v>
      </c>
      <c r="HQ1572" s="757" t="s">
        <v>572</v>
      </c>
      <c r="HR1572" s="757" t="s">
        <v>572</v>
      </c>
      <c r="HS1572"/>
      <c r="HW1572" s="758"/>
      <c r="HX1572"/>
      <c r="HY1572" s="759" t="s">
        <v>572</v>
      </c>
      <c r="HZ1572" s="759" t="s">
        <v>572</v>
      </c>
      <c r="IA1572" s="759" t="s">
        <v>572</v>
      </c>
      <c r="IC1572" s="760" t="s">
        <v>572</v>
      </c>
      <c r="ID1572" s="760" t="s">
        <v>572</v>
      </c>
      <c r="IE1572" s="760" t="s">
        <v>572</v>
      </c>
      <c r="IF1572" s="761" t="s">
        <v>572</v>
      </c>
      <c r="IG1572" s="619" t="str">
        <f t="shared" si="54"/>
        <v>IN HOUSE (MANUAL)</v>
      </c>
      <c r="II1572" s="761" t="s">
        <v>572</v>
      </c>
      <c r="IK1572" s="761" t="str">
        <f>IFERROR(VLOOKUP($M1572,#REF!,13,0),"IN HOUSE (MANUAL)")</f>
        <v>IN HOUSE (MANUAL)</v>
      </c>
      <c r="IM1572" s="760" t="s">
        <v>572</v>
      </c>
      <c r="IN1572" s="760" t="s">
        <v>572</v>
      </c>
      <c r="IO1572" s="760" t="s">
        <v>572</v>
      </c>
      <c r="IQ1572" s="760" t="s">
        <v>572</v>
      </c>
      <c r="IR1572" s="760" t="s">
        <v>572</v>
      </c>
      <c r="IT1572" s="760" t="s">
        <v>572</v>
      </c>
      <c r="IV1572" s="760" t="s">
        <v>572</v>
      </c>
      <c r="IW1572" s="760" t="s">
        <v>572</v>
      </c>
      <c r="IY1572" s="760" t="s">
        <v>572</v>
      </c>
      <c r="IZ1572" s="760" t="s">
        <v>572</v>
      </c>
      <c r="JB1572" s="760" t="s">
        <v>572</v>
      </c>
      <c r="JC1572" s="760" t="s">
        <v>572</v>
      </c>
      <c r="JE1572" s="760" t="s">
        <v>572</v>
      </c>
      <c r="JF1572" s="760" t="s">
        <v>572</v>
      </c>
    </row>
    <row r="1573" spans="1:266" ht="16.5" customHeight="1" x14ac:dyDescent="0.35">
      <c r="A1573" s="618" t="s">
        <v>2944</v>
      </c>
      <c r="B1573" s="730">
        <v>77</v>
      </c>
      <c r="C1573" s="730" t="s">
        <v>2930</v>
      </c>
      <c r="D1573" s="730" t="s">
        <v>2930</v>
      </c>
      <c r="E1573" s="730">
        <v>27</v>
      </c>
      <c r="F1573" s="731" t="s">
        <v>574</v>
      </c>
      <c r="G1573" s="732">
        <v>1</v>
      </c>
      <c r="H1573" s="826">
        <v>46231</v>
      </c>
      <c r="I1573" s="730">
        <v>37</v>
      </c>
      <c r="J1573" s="730" t="s">
        <v>308</v>
      </c>
      <c r="K1573" s="730">
        <v>39</v>
      </c>
      <c r="L1573" s="730" t="s">
        <v>2883</v>
      </c>
      <c r="M1573" s="734" t="s">
        <v>2944</v>
      </c>
      <c r="N1573" s="735" t="s">
        <v>390</v>
      </c>
      <c r="O1573" s="735" t="s">
        <v>390</v>
      </c>
      <c r="P1573" s="735">
        <v>0</v>
      </c>
      <c r="Q1573" s="734">
        <v>0</v>
      </c>
      <c r="R1573" s="734">
        <v>608</v>
      </c>
      <c r="S1573" s="734" t="s">
        <v>1655</v>
      </c>
      <c r="T1573" s="734" t="s">
        <v>2884</v>
      </c>
      <c r="U1573" s="734">
        <v>608</v>
      </c>
      <c r="V1573" s="734" t="s">
        <v>1657</v>
      </c>
      <c r="W1573" s="734"/>
      <c r="X1573" s="736">
        <v>0</v>
      </c>
      <c r="Y1573" s="736"/>
      <c r="Z1573" s="736"/>
      <c r="AA1573" s="734" t="s">
        <v>309</v>
      </c>
      <c r="AB1573" s="734" t="s">
        <v>569</v>
      </c>
      <c r="AC1573" s="734" t="s">
        <v>885</v>
      </c>
      <c r="AD1573" s="734">
        <v>420</v>
      </c>
      <c r="AE1573" s="764">
        <v>420</v>
      </c>
      <c r="AF1573" s="737" t="s">
        <v>390</v>
      </c>
      <c r="AG1573" s="739"/>
      <c r="AH1573" s="739"/>
      <c r="AI1573" s="739" t="s">
        <v>308</v>
      </c>
      <c r="AJ1573" s="740">
        <v>10</v>
      </c>
      <c r="AK1573" s="741"/>
      <c r="AL1573" s="742"/>
      <c r="AM1573" s="743">
        <v>0</v>
      </c>
      <c r="AN1573" s="743"/>
      <c r="AO1573" s="743"/>
      <c r="AP1573" s="743"/>
      <c r="AQ1573" s="743"/>
      <c r="AR1573" s="743"/>
      <c r="AS1573" s="743" t="s">
        <v>397</v>
      </c>
      <c r="AT1573" s="743"/>
      <c r="AU1573" s="743"/>
      <c r="AV1573" s="743"/>
      <c r="AW1573" s="743"/>
      <c r="AX1573" s="743"/>
      <c r="AY1573" s="743"/>
      <c r="AZ1573" s="743"/>
      <c r="BA1573" s="743"/>
      <c r="BB1573" s="743">
        <v>0</v>
      </c>
      <c r="BC1573" s="743" t="s">
        <v>397</v>
      </c>
      <c r="BD1573" s="743">
        <v>0</v>
      </c>
      <c r="BE1573" s="743">
        <v>0</v>
      </c>
      <c r="BF1573" s="743">
        <v>420</v>
      </c>
      <c r="BG1573" s="743">
        <v>0</v>
      </c>
      <c r="BH1573" s="743">
        <v>0</v>
      </c>
      <c r="BI1573" s="743">
        <v>0</v>
      </c>
      <c r="BJ1573" s="743" t="s">
        <v>902</v>
      </c>
      <c r="BK1573" s="743">
        <v>0</v>
      </c>
      <c r="BL1573" s="743"/>
      <c r="BM1573" s="743"/>
      <c r="BN1573" s="743" t="s">
        <v>308</v>
      </c>
      <c r="BO1573" s="743" t="s">
        <v>308</v>
      </c>
      <c r="BP1573" s="743" t="s">
        <v>308</v>
      </c>
      <c r="BQ1573" s="743" t="s">
        <v>308</v>
      </c>
      <c r="BR1573" s="743"/>
      <c r="BS1573" s="743">
        <v>283</v>
      </c>
      <c r="BT1573" s="743"/>
      <c r="BU1573" s="743" t="s">
        <v>579</v>
      </c>
      <c r="BV1573" s="743"/>
      <c r="BW1573" s="743"/>
      <c r="BX1573" s="743"/>
      <c r="BY1573" s="743"/>
      <c r="BZ1573" s="743"/>
      <c r="CA1573" s="743"/>
      <c r="CB1573" s="743"/>
      <c r="CC1573" s="743"/>
      <c r="CD1573" s="743"/>
      <c r="CE1573" s="743"/>
      <c r="CF1573" s="743"/>
      <c r="CG1573" s="743"/>
      <c r="CH1573" s="743"/>
      <c r="CI1573" s="743"/>
      <c r="CJ1573" s="743"/>
      <c r="CK1573" s="736"/>
      <c r="CL1573" s="736" t="s">
        <v>397</v>
      </c>
      <c r="CM1573" s="736" t="s">
        <v>397</v>
      </c>
      <c r="CN1573" s="736" t="s">
        <v>397</v>
      </c>
      <c r="CO1573" s="736">
        <v>283</v>
      </c>
      <c r="CP1573" s="736">
        <v>283</v>
      </c>
      <c r="CQ1573" s="768">
        <v>420</v>
      </c>
      <c r="CR1573" s="735">
        <v>420</v>
      </c>
      <c r="CS1573" s="744"/>
      <c r="CT1573" s="745">
        <v>46290</v>
      </c>
      <c r="CU1573" s="859" t="s">
        <v>886</v>
      </c>
      <c r="CV1573" s="737"/>
      <c r="CW1573" s="737"/>
      <c r="CX1573" s="745">
        <v>46255</v>
      </c>
      <c r="CY1573" s="861">
        <v>0</v>
      </c>
      <c r="CZ1573" s="861" t="s">
        <v>308</v>
      </c>
      <c r="DA1573" s="749">
        <v>0</v>
      </c>
      <c r="DB1573" s="749">
        <v>0</v>
      </c>
      <c r="DC1573" s="749">
        <v>0</v>
      </c>
      <c r="DD1573" s="749" t="s">
        <v>397</v>
      </c>
      <c r="DE1573" s="749" t="s">
        <v>397</v>
      </c>
      <c r="DF1573" s="749" t="s">
        <v>390</v>
      </c>
      <c r="DG1573" s="749" t="s">
        <v>390</v>
      </c>
      <c r="DH1573" s="750">
        <v>0</v>
      </c>
      <c r="DI1573" s="737" t="s">
        <v>397</v>
      </c>
      <c r="DJ1573" s="737" t="s">
        <v>390</v>
      </c>
      <c r="DK1573" s="737" t="s">
        <v>390</v>
      </c>
      <c r="DL1573" s="737" t="s">
        <v>390</v>
      </c>
      <c r="DM1573" s="737" t="s">
        <v>390</v>
      </c>
      <c r="DN1573" s="737" t="s">
        <v>390</v>
      </c>
      <c r="DO1573" s="762" t="s">
        <v>308</v>
      </c>
      <c r="DP1573" s="737">
        <v>46290</v>
      </c>
      <c r="DQ1573" s="737">
        <v>46290</v>
      </c>
      <c r="DR1573" s="737">
        <v>46290</v>
      </c>
      <c r="DS1573" s="750">
        <v>46290</v>
      </c>
      <c r="DT1573" s="752">
        <v>46290</v>
      </c>
      <c r="DU1573" s="753">
        <v>-17</v>
      </c>
      <c r="DV1573" s="753" t="s">
        <v>308</v>
      </c>
      <c r="DW1573" s="754">
        <v>46273</v>
      </c>
      <c r="DX1573" s="755">
        <v>46273</v>
      </c>
      <c r="DY1573" s="754" t="e">
        <v>#VALUE!</v>
      </c>
      <c r="DZ1573" s="754" t="e">
        <v>#VALUE!</v>
      </c>
      <c r="EA1573" s="754"/>
      <c r="EB1573" s="754"/>
      <c r="HA1573" s="756">
        <v>420</v>
      </c>
      <c r="HB1573" s="756">
        <v>0</v>
      </c>
      <c r="HC1573" s="756" t="s">
        <v>397</v>
      </c>
      <c r="HD1573" s="756" t="s">
        <v>397</v>
      </c>
      <c r="HE1573" s="756" t="s">
        <v>397</v>
      </c>
      <c r="HF1573" s="756" t="s">
        <v>397</v>
      </c>
      <c r="HG1573" s="756" t="s">
        <v>397</v>
      </c>
      <c r="HH1573" s="756" t="s">
        <v>397</v>
      </c>
      <c r="HI1573" s="756" t="s">
        <v>397</v>
      </c>
      <c r="HJ1573" s="756" t="s">
        <v>397</v>
      </c>
      <c r="HK1573"/>
      <c r="HL1573"/>
      <c r="HM1573"/>
      <c r="HN1573" s="756" t="str">
        <f t="shared" si="53"/>
        <v>SDI</v>
      </c>
      <c r="HO1573"/>
      <c r="HP1573" s="757" t="s">
        <v>239</v>
      </c>
      <c r="HQ1573" s="757" t="s">
        <v>239</v>
      </c>
      <c r="HR1573" s="757" t="s">
        <v>572</v>
      </c>
      <c r="HS1573"/>
      <c r="HW1573" s="758"/>
      <c r="HX1573"/>
      <c r="HY1573" s="759" t="s">
        <v>572</v>
      </c>
      <c r="HZ1573" s="759" t="s">
        <v>572</v>
      </c>
      <c r="IA1573" s="759" t="s">
        <v>572</v>
      </c>
      <c r="IC1573" s="760" t="s">
        <v>572</v>
      </c>
      <c r="ID1573" s="760" t="s">
        <v>572</v>
      </c>
      <c r="IE1573" s="760" t="s">
        <v>572</v>
      </c>
      <c r="IF1573" s="761" t="s">
        <v>572</v>
      </c>
      <c r="IG1573" s="619" t="str">
        <f t="shared" si="54"/>
        <v>IN HOUSE (MANUAL)</v>
      </c>
      <c r="II1573" s="761" t="s">
        <v>572</v>
      </c>
      <c r="IK1573" s="761" t="str">
        <f>IFERROR(VLOOKUP($M1573,#REF!,13,0),"IN HOUSE (MANUAL)")</f>
        <v>IN HOUSE (MANUAL)</v>
      </c>
      <c r="IM1573" s="760" t="s">
        <v>572</v>
      </c>
      <c r="IN1573" s="760" t="s">
        <v>572</v>
      </c>
      <c r="IO1573" s="760" t="s">
        <v>572</v>
      </c>
      <c r="IQ1573" s="760" t="s">
        <v>572</v>
      </c>
      <c r="IR1573" s="760" t="s">
        <v>572</v>
      </c>
      <c r="IT1573" s="760" t="s">
        <v>572</v>
      </c>
      <c r="IV1573" s="760" t="s">
        <v>572</v>
      </c>
      <c r="IW1573" s="760" t="s">
        <v>572</v>
      </c>
      <c r="IY1573" s="760" t="s">
        <v>572</v>
      </c>
      <c r="IZ1573" s="760" t="s">
        <v>572</v>
      </c>
      <c r="JB1573" s="760" t="s">
        <v>572</v>
      </c>
      <c r="JC1573" s="760" t="s">
        <v>572</v>
      </c>
      <c r="JE1573" s="760" t="s">
        <v>572</v>
      </c>
      <c r="JF1573" s="760" t="s">
        <v>572</v>
      </c>
    </row>
    <row r="1574" spans="1:266" ht="17.25" customHeight="1" x14ac:dyDescent="0.35">
      <c r="A1574" s="618" t="s">
        <v>2945</v>
      </c>
      <c r="B1574" s="730">
        <v>78</v>
      </c>
      <c r="C1574" s="730" t="s">
        <v>2930</v>
      </c>
      <c r="D1574" s="730" t="s">
        <v>2930</v>
      </c>
      <c r="E1574" s="730">
        <v>27</v>
      </c>
      <c r="F1574" s="731" t="s">
        <v>574</v>
      </c>
      <c r="G1574" s="732">
        <v>1</v>
      </c>
      <c r="H1574" s="826">
        <v>46231</v>
      </c>
      <c r="I1574" s="730">
        <v>37</v>
      </c>
      <c r="J1574" s="730" t="s">
        <v>308</v>
      </c>
      <c r="K1574" s="730">
        <v>39</v>
      </c>
      <c r="L1574" s="730" t="s">
        <v>2898</v>
      </c>
      <c r="M1574" s="734" t="s">
        <v>2945</v>
      </c>
      <c r="N1574" s="734" t="s">
        <v>390</v>
      </c>
      <c r="O1574" s="734" t="s">
        <v>390</v>
      </c>
      <c r="P1574" s="734">
        <v>0</v>
      </c>
      <c r="Q1574" s="734">
        <v>0</v>
      </c>
      <c r="R1574" s="734">
        <v>608</v>
      </c>
      <c r="S1574" s="734" t="s">
        <v>1655</v>
      </c>
      <c r="T1574" s="734" t="s">
        <v>1692</v>
      </c>
      <c r="U1574" s="734">
        <v>608</v>
      </c>
      <c r="V1574" s="734" t="s">
        <v>1657</v>
      </c>
      <c r="W1574" s="734"/>
      <c r="X1574" s="736"/>
      <c r="Y1574" s="736"/>
      <c r="Z1574" s="736"/>
      <c r="AA1574" s="734" t="s">
        <v>309</v>
      </c>
      <c r="AB1574" s="734" t="s">
        <v>569</v>
      </c>
      <c r="AC1574" s="734" t="s">
        <v>608</v>
      </c>
      <c r="AD1574" s="734">
        <v>1506</v>
      </c>
      <c r="AE1574" s="764">
        <v>1506</v>
      </c>
      <c r="AF1574" s="737" t="s">
        <v>390</v>
      </c>
      <c r="AG1574" s="739"/>
      <c r="AH1574" s="739"/>
      <c r="AI1574" s="739" t="s">
        <v>308</v>
      </c>
      <c r="AJ1574" s="740">
        <v>11</v>
      </c>
      <c r="AK1574" s="741"/>
      <c r="AL1574" s="742"/>
      <c r="AM1574" s="743">
        <v>0</v>
      </c>
      <c r="AN1574" s="743"/>
      <c r="AO1574" s="743"/>
      <c r="AP1574" s="743"/>
      <c r="AQ1574" s="743"/>
      <c r="AR1574" s="743"/>
      <c r="AS1574" s="743">
        <v>144</v>
      </c>
      <c r="AT1574" s="743"/>
      <c r="AU1574" s="743"/>
      <c r="AV1574" s="743"/>
      <c r="AW1574" s="743"/>
      <c r="AX1574" s="743"/>
      <c r="AY1574" s="743"/>
      <c r="AZ1574" s="743"/>
      <c r="BA1574" s="743"/>
      <c r="BB1574" s="743">
        <v>0</v>
      </c>
      <c r="BC1574" s="743">
        <v>263</v>
      </c>
      <c r="BD1574" s="743">
        <v>0</v>
      </c>
      <c r="BE1574" s="743">
        <v>0</v>
      </c>
      <c r="BF1574" s="743">
        <v>0</v>
      </c>
      <c r="BG1574" s="743">
        <v>0</v>
      </c>
      <c r="BH1574" s="743">
        <v>0</v>
      </c>
      <c r="BI1574" s="743">
        <v>323</v>
      </c>
      <c r="BJ1574" s="743"/>
      <c r="BK1574" s="743">
        <v>0</v>
      </c>
      <c r="BL1574" s="743"/>
      <c r="BM1574" s="743"/>
      <c r="BN1574" s="743" t="s">
        <v>308</v>
      </c>
      <c r="BO1574" s="743" t="s">
        <v>308</v>
      </c>
      <c r="BP1574" s="743" t="s">
        <v>308</v>
      </c>
      <c r="BQ1574" s="743" t="s">
        <v>308</v>
      </c>
      <c r="BR1574" s="743"/>
      <c r="BS1574" s="743">
        <v>0</v>
      </c>
      <c r="BT1574" s="743"/>
      <c r="BU1574" s="743" t="s">
        <v>579</v>
      </c>
      <c r="BV1574" s="743"/>
      <c r="BW1574" s="743"/>
      <c r="BX1574" s="743"/>
      <c r="BY1574" s="743"/>
      <c r="BZ1574" s="743"/>
      <c r="CA1574" s="743"/>
      <c r="CB1574" s="743"/>
      <c r="CC1574" s="743"/>
      <c r="CD1574" s="743"/>
      <c r="CE1574" s="743"/>
      <c r="CF1574" s="743"/>
      <c r="CG1574" s="743"/>
      <c r="CH1574" s="743"/>
      <c r="CI1574" s="743"/>
      <c r="CJ1574" s="743"/>
      <c r="CK1574" s="736"/>
      <c r="CL1574" s="736" t="s">
        <v>397</v>
      </c>
      <c r="CM1574" s="736" t="s">
        <v>397</v>
      </c>
      <c r="CN1574" s="736" t="s">
        <v>397</v>
      </c>
      <c r="CO1574" s="736">
        <v>0</v>
      </c>
      <c r="CP1574" s="736">
        <v>323</v>
      </c>
      <c r="CQ1574" s="768">
        <v>1506</v>
      </c>
      <c r="CR1574" s="735">
        <v>1506</v>
      </c>
      <c r="CS1574" s="744"/>
      <c r="CT1574" s="745">
        <v>46295</v>
      </c>
      <c r="CU1574" s="859" t="s">
        <v>1302</v>
      </c>
      <c r="CV1574" s="737"/>
      <c r="CW1574" s="737"/>
      <c r="CX1574" s="745">
        <v>46255</v>
      </c>
      <c r="CY1574" s="861">
        <v>0</v>
      </c>
      <c r="CZ1574" s="861" t="s">
        <v>308</v>
      </c>
      <c r="DA1574" s="749">
        <v>0</v>
      </c>
      <c r="DB1574" s="749">
        <v>0</v>
      </c>
      <c r="DC1574" s="749">
        <v>0</v>
      </c>
      <c r="DD1574" s="749" t="s">
        <v>397</v>
      </c>
      <c r="DE1574" s="749" t="s">
        <v>397</v>
      </c>
      <c r="DF1574" s="749" t="s">
        <v>390</v>
      </c>
      <c r="DG1574" s="749" t="s">
        <v>390</v>
      </c>
      <c r="DH1574" s="750">
        <v>0</v>
      </c>
      <c r="DI1574" s="737" t="s">
        <v>397</v>
      </c>
      <c r="DJ1574" s="737" t="s">
        <v>390</v>
      </c>
      <c r="DK1574" s="737" t="s">
        <v>390</v>
      </c>
      <c r="DL1574" s="737">
        <v>46272</v>
      </c>
      <c r="DM1574" s="737" t="s">
        <v>390</v>
      </c>
      <c r="DN1574" s="737" t="s">
        <v>390</v>
      </c>
      <c r="DO1574" s="762" t="s">
        <v>308</v>
      </c>
      <c r="DP1574" s="737">
        <v>46290</v>
      </c>
      <c r="DQ1574" s="737">
        <v>46290</v>
      </c>
      <c r="DR1574" s="737">
        <v>46290</v>
      </c>
      <c r="DS1574" s="750">
        <v>46290</v>
      </c>
      <c r="DT1574" s="752">
        <v>46290</v>
      </c>
      <c r="DU1574" s="753">
        <v>-15</v>
      </c>
      <c r="DV1574" s="753" t="s">
        <v>308</v>
      </c>
      <c r="DW1574" s="754">
        <v>46273</v>
      </c>
      <c r="DX1574" s="755">
        <v>46275</v>
      </c>
      <c r="DY1574" s="754" t="e">
        <v>#VALUE!</v>
      </c>
      <c r="DZ1574" s="754" t="e">
        <v>#VALUE!</v>
      </c>
      <c r="EA1574" s="754"/>
      <c r="EB1574" s="754"/>
      <c r="HA1574" s="756" t="s">
        <v>397</v>
      </c>
      <c r="HB1574" s="756" t="s">
        <v>397</v>
      </c>
      <c r="HC1574" s="756" t="s">
        <v>397</v>
      </c>
      <c r="HD1574" s="756" t="s">
        <v>397</v>
      </c>
      <c r="HE1574" s="756" t="s">
        <v>397</v>
      </c>
      <c r="HF1574" s="756" t="s">
        <v>397</v>
      </c>
      <c r="HG1574" s="756" t="s">
        <v>397</v>
      </c>
      <c r="HH1574" s="756" t="s">
        <v>397</v>
      </c>
      <c r="HI1574" s="756" t="s">
        <v>397</v>
      </c>
      <c r="HJ1574" s="756" t="s">
        <v>397</v>
      </c>
      <c r="HK1574"/>
      <c r="HL1574"/>
      <c r="HM1574"/>
      <c r="HN1574" s="756" t="str">
        <f t="shared" si="53"/>
        <v>AUTO PRINT</v>
      </c>
      <c r="HO1574"/>
      <c r="HP1574" s="757" t="s">
        <v>572</v>
      </c>
      <c r="HQ1574" s="757" t="s">
        <v>572</v>
      </c>
      <c r="HR1574" s="757" t="s">
        <v>572</v>
      </c>
      <c r="HS1574"/>
      <c r="HW1574" s="758"/>
      <c r="HX1574"/>
      <c r="HY1574" s="759" t="s">
        <v>572</v>
      </c>
      <c r="HZ1574" s="759" t="s">
        <v>572</v>
      </c>
      <c r="IA1574" s="759" t="s">
        <v>572</v>
      </c>
      <c r="IC1574" s="760" t="s">
        <v>572</v>
      </c>
      <c r="ID1574" s="760" t="s">
        <v>572</v>
      </c>
      <c r="IE1574" s="760" t="s">
        <v>572</v>
      </c>
      <c r="IF1574" s="761" t="s">
        <v>572</v>
      </c>
      <c r="IG1574" s="619" t="str">
        <f t="shared" si="54"/>
        <v>IN HOUSE (MANUAL)</v>
      </c>
      <c r="II1574" s="761" t="s">
        <v>572</v>
      </c>
      <c r="IK1574" s="761" t="str">
        <f>IFERROR(VLOOKUP($M1574,#REF!,13,0),"IN HOUSE (MANUAL)")</f>
        <v>IN HOUSE (MANUAL)</v>
      </c>
      <c r="IM1574" s="760" t="s">
        <v>572</v>
      </c>
      <c r="IN1574" s="760" t="s">
        <v>572</v>
      </c>
      <c r="IO1574" s="760" t="s">
        <v>572</v>
      </c>
      <c r="IQ1574" s="760" t="s">
        <v>572</v>
      </c>
      <c r="IR1574" s="760" t="s">
        <v>572</v>
      </c>
      <c r="IT1574" s="760" t="s">
        <v>572</v>
      </c>
      <c r="IV1574" s="760" t="s">
        <v>572</v>
      </c>
      <c r="IW1574" s="760" t="s">
        <v>572</v>
      </c>
      <c r="IY1574" s="760" t="s">
        <v>572</v>
      </c>
      <c r="IZ1574" s="760" t="s">
        <v>572</v>
      </c>
      <c r="JB1574" s="760" t="s">
        <v>572</v>
      </c>
      <c r="JC1574" s="760" t="s">
        <v>572</v>
      </c>
      <c r="JE1574" s="760" t="s">
        <v>572</v>
      </c>
      <c r="JF1574" s="760" t="s">
        <v>572</v>
      </c>
    </row>
    <row r="1575" spans="1:266" ht="16.5" customHeight="1" x14ac:dyDescent="0.35">
      <c r="A1575" s="618" t="s">
        <v>2946</v>
      </c>
      <c r="B1575" s="730">
        <v>79</v>
      </c>
      <c r="C1575" s="730" t="s">
        <v>2930</v>
      </c>
      <c r="D1575" s="730" t="s">
        <v>2930</v>
      </c>
      <c r="E1575" s="730">
        <v>27</v>
      </c>
      <c r="F1575" s="731" t="s">
        <v>767</v>
      </c>
      <c r="G1575" s="732">
        <v>1</v>
      </c>
      <c r="H1575" s="826">
        <v>46231</v>
      </c>
      <c r="I1575" s="730">
        <v>37</v>
      </c>
      <c r="J1575" s="730" t="s">
        <v>308</v>
      </c>
      <c r="K1575" s="730">
        <v>39</v>
      </c>
      <c r="L1575" s="730" t="s">
        <v>2900</v>
      </c>
      <c r="M1575" s="734" t="s">
        <v>2946</v>
      </c>
      <c r="N1575" s="734" t="s">
        <v>390</v>
      </c>
      <c r="O1575" s="734" t="s">
        <v>390</v>
      </c>
      <c r="P1575" s="734">
        <v>0</v>
      </c>
      <c r="Q1575" s="734">
        <v>0</v>
      </c>
      <c r="R1575" s="734">
        <v>608</v>
      </c>
      <c r="S1575" s="734" t="s">
        <v>1655</v>
      </c>
      <c r="T1575" s="734" t="s">
        <v>1692</v>
      </c>
      <c r="U1575" s="734">
        <v>608</v>
      </c>
      <c r="V1575" s="734" t="s">
        <v>1657</v>
      </c>
      <c r="W1575" s="734"/>
      <c r="X1575" s="736"/>
      <c r="Y1575" s="736"/>
      <c r="Z1575" s="736"/>
      <c r="AA1575" s="734" t="s">
        <v>309</v>
      </c>
      <c r="AB1575" s="734" t="s">
        <v>569</v>
      </c>
      <c r="AC1575" s="734" t="s">
        <v>608</v>
      </c>
      <c r="AD1575" s="734">
        <v>6</v>
      </c>
      <c r="AE1575" s="764">
        <v>6</v>
      </c>
      <c r="AF1575" s="737" t="s">
        <v>390</v>
      </c>
      <c r="AG1575" s="739"/>
      <c r="AH1575" s="739"/>
      <c r="AI1575" s="739" t="s">
        <v>308</v>
      </c>
      <c r="AJ1575" s="740">
        <v>12</v>
      </c>
      <c r="AK1575" s="741"/>
      <c r="AL1575" s="742"/>
      <c r="AM1575" s="743">
        <v>0</v>
      </c>
      <c r="AN1575" s="743"/>
      <c r="AO1575" s="743"/>
      <c r="AP1575" s="743"/>
      <c r="AQ1575" s="743"/>
      <c r="AR1575" s="743"/>
      <c r="AS1575" s="743">
        <v>6</v>
      </c>
      <c r="AT1575" s="743"/>
      <c r="AU1575" s="743"/>
      <c r="AV1575" s="743"/>
      <c r="AW1575" s="743"/>
      <c r="AX1575" s="743"/>
      <c r="AY1575" s="743"/>
      <c r="AZ1575" s="743"/>
      <c r="BA1575" s="743"/>
      <c r="BB1575" s="743">
        <v>0</v>
      </c>
      <c r="BC1575" s="743">
        <v>6</v>
      </c>
      <c r="BD1575" s="743">
        <v>0</v>
      </c>
      <c r="BE1575" s="743">
        <v>0</v>
      </c>
      <c r="BF1575" s="743">
        <v>6</v>
      </c>
      <c r="BG1575" s="743">
        <v>0</v>
      </c>
      <c r="BH1575" s="743">
        <v>0</v>
      </c>
      <c r="BI1575" s="743">
        <v>6</v>
      </c>
      <c r="BJ1575" s="743"/>
      <c r="BK1575" s="743">
        <v>0</v>
      </c>
      <c r="BL1575" s="743"/>
      <c r="BM1575" s="743"/>
      <c r="BN1575" s="743" t="s">
        <v>308</v>
      </c>
      <c r="BO1575" s="743" t="s">
        <v>308</v>
      </c>
      <c r="BP1575" s="743" t="s">
        <v>308</v>
      </c>
      <c r="BQ1575" s="743" t="s">
        <v>308</v>
      </c>
      <c r="BR1575" s="743"/>
      <c r="BS1575" s="743">
        <v>6</v>
      </c>
      <c r="BT1575" s="743"/>
      <c r="BU1575" s="743" t="s">
        <v>579</v>
      </c>
      <c r="BV1575" s="743"/>
      <c r="BW1575" s="743"/>
      <c r="BX1575" s="743"/>
      <c r="BY1575" s="743"/>
      <c r="BZ1575" s="743"/>
      <c r="CA1575" s="743"/>
      <c r="CB1575" s="743"/>
      <c r="CC1575" s="743"/>
      <c r="CD1575" s="743"/>
      <c r="CE1575" s="743"/>
      <c r="CF1575" s="743"/>
      <c r="CG1575" s="743"/>
      <c r="CH1575" s="743"/>
      <c r="CI1575" s="743"/>
      <c r="CJ1575" s="743"/>
      <c r="CK1575" s="736"/>
      <c r="CL1575" s="736" t="s">
        <v>397</v>
      </c>
      <c r="CM1575" s="736" t="s">
        <v>397</v>
      </c>
      <c r="CN1575" s="736" t="s">
        <v>397</v>
      </c>
      <c r="CO1575" s="736">
        <v>6</v>
      </c>
      <c r="CP1575" s="736">
        <v>6</v>
      </c>
      <c r="CQ1575" s="768">
        <v>6</v>
      </c>
      <c r="CR1575" s="735">
        <v>6</v>
      </c>
      <c r="CS1575" s="744"/>
      <c r="CT1575" s="745">
        <v>46293</v>
      </c>
      <c r="CU1575" s="859" t="s">
        <v>609</v>
      </c>
      <c r="CV1575" s="737"/>
      <c r="CW1575" s="737"/>
      <c r="CX1575" s="745">
        <v>46255</v>
      </c>
      <c r="CY1575" s="861">
        <v>0</v>
      </c>
      <c r="CZ1575" s="861" t="s">
        <v>308</v>
      </c>
      <c r="DA1575" s="749">
        <v>0</v>
      </c>
      <c r="DB1575" s="749">
        <v>0</v>
      </c>
      <c r="DC1575" s="749">
        <v>0</v>
      </c>
      <c r="DD1575" s="749" t="s">
        <v>397</v>
      </c>
      <c r="DE1575" s="749" t="s">
        <v>397</v>
      </c>
      <c r="DF1575" s="749" t="s">
        <v>390</v>
      </c>
      <c r="DG1575" s="749" t="s">
        <v>390</v>
      </c>
      <c r="DH1575" s="750">
        <v>0</v>
      </c>
      <c r="DI1575" s="737" t="s">
        <v>397</v>
      </c>
      <c r="DJ1575" s="737" t="s">
        <v>390</v>
      </c>
      <c r="DK1575" s="737" t="s">
        <v>390</v>
      </c>
      <c r="DL1575" s="737" t="s">
        <v>390</v>
      </c>
      <c r="DM1575" s="737">
        <v>46272</v>
      </c>
      <c r="DN1575" s="737">
        <v>46272</v>
      </c>
      <c r="DO1575" s="762" t="s">
        <v>308</v>
      </c>
      <c r="DP1575" s="737">
        <v>46290</v>
      </c>
      <c r="DQ1575" s="737">
        <v>46290</v>
      </c>
      <c r="DR1575" s="737">
        <v>46290</v>
      </c>
      <c r="DS1575" s="750">
        <v>46290</v>
      </c>
      <c r="DT1575" s="752">
        <v>46290</v>
      </c>
      <c r="DU1575" s="753">
        <v>-15</v>
      </c>
      <c r="DV1575" s="753" t="s">
        <v>308</v>
      </c>
      <c r="DW1575" s="754">
        <v>46275</v>
      </c>
      <c r="DX1575" s="755">
        <v>46275</v>
      </c>
      <c r="DY1575" s="754" t="e">
        <v>#VALUE!</v>
      </c>
      <c r="DZ1575" s="754" t="e">
        <v>#VALUE!</v>
      </c>
      <c r="EA1575" s="754"/>
      <c r="EB1575" s="754"/>
      <c r="HA1575" s="756" t="s">
        <v>397</v>
      </c>
      <c r="HB1575" s="756" t="s">
        <v>397</v>
      </c>
      <c r="HC1575" s="756" t="s">
        <v>397</v>
      </c>
      <c r="HD1575" s="756" t="s">
        <v>397</v>
      </c>
      <c r="HE1575" s="756" t="s">
        <v>397</v>
      </c>
      <c r="HF1575" s="756" t="s">
        <v>397</v>
      </c>
      <c r="HG1575" s="756" t="s">
        <v>397</v>
      </c>
      <c r="HH1575" s="756" t="s">
        <v>397</v>
      </c>
      <c r="HI1575" s="756" t="s">
        <v>397</v>
      </c>
      <c r="HJ1575" s="756" t="s">
        <v>397</v>
      </c>
      <c r="HK1575"/>
      <c r="HL1575"/>
      <c r="HM1575"/>
      <c r="HN1575" s="756" t="str">
        <f t="shared" si="53"/>
        <v>AUTO PRINT</v>
      </c>
      <c r="HO1575"/>
      <c r="HP1575" s="757" t="s">
        <v>572</v>
      </c>
      <c r="HQ1575" s="757" t="s">
        <v>572</v>
      </c>
      <c r="HR1575" s="757" t="s">
        <v>572</v>
      </c>
      <c r="HS1575"/>
      <c r="HW1575" s="758"/>
      <c r="HX1575"/>
      <c r="HY1575" s="759" t="s">
        <v>572</v>
      </c>
      <c r="HZ1575" s="759" t="s">
        <v>572</v>
      </c>
      <c r="IA1575" s="759" t="s">
        <v>572</v>
      </c>
      <c r="IC1575" s="760" t="s">
        <v>572</v>
      </c>
      <c r="ID1575" s="760" t="s">
        <v>572</v>
      </c>
      <c r="IE1575" s="760" t="s">
        <v>572</v>
      </c>
      <c r="IF1575" s="761" t="s">
        <v>572</v>
      </c>
      <c r="IG1575" s="619" t="str">
        <f t="shared" si="54"/>
        <v>IN HOUSE (MANUAL)</v>
      </c>
      <c r="II1575" s="761" t="s">
        <v>572</v>
      </c>
      <c r="IK1575" s="761" t="str">
        <f>IFERROR(VLOOKUP($M1575,#REF!,13,0),"IN HOUSE (MANUAL)")</f>
        <v>IN HOUSE (MANUAL)</v>
      </c>
      <c r="IM1575" s="760" t="s">
        <v>572</v>
      </c>
      <c r="IN1575" s="760" t="s">
        <v>572</v>
      </c>
      <c r="IO1575" s="760" t="s">
        <v>572</v>
      </c>
      <c r="IQ1575" s="760" t="s">
        <v>572</v>
      </c>
      <c r="IR1575" s="760" t="s">
        <v>572</v>
      </c>
      <c r="IT1575" s="760" t="s">
        <v>572</v>
      </c>
      <c r="IV1575" s="760" t="s">
        <v>572</v>
      </c>
      <c r="IW1575" s="760" t="s">
        <v>572</v>
      </c>
      <c r="IY1575" s="760" t="s">
        <v>572</v>
      </c>
      <c r="IZ1575" s="760" t="s">
        <v>572</v>
      </c>
      <c r="JB1575" s="760" t="s">
        <v>572</v>
      </c>
      <c r="JC1575" s="760" t="s">
        <v>572</v>
      </c>
      <c r="JE1575" s="760" t="s">
        <v>572</v>
      </c>
      <c r="JF1575" s="760" t="s">
        <v>572</v>
      </c>
    </row>
    <row r="1576" spans="1:266" ht="17.25" customHeight="1" x14ac:dyDescent="0.35">
      <c r="A1576" s="618" t="s">
        <v>2947</v>
      </c>
      <c r="B1576" s="730">
        <v>80</v>
      </c>
      <c r="C1576" s="730" t="s">
        <v>2930</v>
      </c>
      <c r="D1576" s="730" t="s">
        <v>2930</v>
      </c>
      <c r="E1576" s="730">
        <v>27</v>
      </c>
      <c r="F1576" s="731" t="s">
        <v>574</v>
      </c>
      <c r="G1576" s="732">
        <v>1</v>
      </c>
      <c r="H1576" s="733">
        <v>46231</v>
      </c>
      <c r="I1576" s="730">
        <v>38</v>
      </c>
      <c r="J1576" s="730" t="s">
        <v>308</v>
      </c>
      <c r="K1576" s="730">
        <v>39</v>
      </c>
      <c r="L1576" s="730" t="s">
        <v>2902</v>
      </c>
      <c r="M1576" s="735" t="s">
        <v>2947</v>
      </c>
      <c r="N1576" s="734" t="s">
        <v>390</v>
      </c>
      <c r="O1576" s="734" t="s">
        <v>390</v>
      </c>
      <c r="P1576" s="734">
        <v>0</v>
      </c>
      <c r="Q1576" s="734">
        <v>0</v>
      </c>
      <c r="R1576" s="735">
        <v>608</v>
      </c>
      <c r="S1576" s="735" t="s">
        <v>1655</v>
      </c>
      <c r="T1576" s="735" t="s">
        <v>1671</v>
      </c>
      <c r="U1576" s="735">
        <v>608</v>
      </c>
      <c r="V1576" s="735" t="s">
        <v>1657</v>
      </c>
      <c r="W1576" s="735"/>
      <c r="X1576" s="768">
        <v>0</v>
      </c>
      <c r="Y1576" s="768"/>
      <c r="Z1576" s="768"/>
      <c r="AA1576" s="735" t="s">
        <v>309</v>
      </c>
      <c r="AB1576" s="735" t="s">
        <v>569</v>
      </c>
      <c r="AC1576" s="735" t="s">
        <v>584</v>
      </c>
      <c r="AD1576" s="735">
        <v>1236</v>
      </c>
      <c r="AE1576" s="764">
        <v>1236</v>
      </c>
      <c r="AF1576" s="763" t="s">
        <v>390</v>
      </c>
      <c r="AG1576" s="765"/>
      <c r="AH1576" s="765"/>
      <c r="AI1576" s="765" t="s">
        <v>308</v>
      </c>
      <c r="AJ1576" s="740">
        <v>13</v>
      </c>
      <c r="AK1576" s="766"/>
      <c r="AL1576" s="740"/>
      <c r="AM1576" s="767">
        <v>0</v>
      </c>
      <c r="AN1576" s="767"/>
      <c r="AO1576" s="767"/>
      <c r="AP1576" s="767"/>
      <c r="AQ1576" s="767"/>
      <c r="AR1576" s="767"/>
      <c r="AS1576" s="767" t="s">
        <v>397</v>
      </c>
      <c r="AT1576" s="767"/>
      <c r="AU1576" s="767"/>
      <c r="AV1576" s="767"/>
      <c r="AW1576" s="767"/>
      <c r="AX1576" s="767"/>
      <c r="AY1576" s="767"/>
      <c r="AZ1576" s="767"/>
      <c r="BA1576" s="767"/>
      <c r="BB1576" s="767">
        <v>0</v>
      </c>
      <c r="BC1576" s="767" t="s">
        <v>397</v>
      </c>
      <c r="BD1576" s="767">
        <v>0</v>
      </c>
      <c r="BE1576" s="767">
        <v>0</v>
      </c>
      <c r="BF1576" s="767">
        <v>1236</v>
      </c>
      <c r="BG1576" s="767">
        <v>0</v>
      </c>
      <c r="BH1576" s="767">
        <v>0</v>
      </c>
      <c r="BI1576" s="767">
        <v>0</v>
      </c>
      <c r="BJ1576" s="767" t="s">
        <v>902</v>
      </c>
      <c r="BK1576" s="767">
        <v>0</v>
      </c>
      <c r="BL1576" s="767"/>
      <c r="BM1576" s="767"/>
      <c r="BN1576" s="767" t="s">
        <v>308</v>
      </c>
      <c r="BO1576" s="767" t="s">
        <v>308</v>
      </c>
      <c r="BP1576" s="767" t="s">
        <v>308</v>
      </c>
      <c r="BQ1576" s="767" t="s">
        <v>308</v>
      </c>
      <c r="BR1576" s="767"/>
      <c r="BS1576" s="767">
        <v>8</v>
      </c>
      <c r="BT1576" s="767"/>
      <c r="BU1576" s="767" t="s">
        <v>579</v>
      </c>
      <c r="BV1576" s="767"/>
      <c r="BW1576" s="767"/>
      <c r="BX1576" s="767"/>
      <c r="BY1576" s="767"/>
      <c r="BZ1576" s="767"/>
      <c r="CA1576" s="767"/>
      <c r="CB1576" s="767"/>
      <c r="CC1576" s="767"/>
      <c r="CD1576" s="767"/>
      <c r="CE1576" s="767"/>
      <c r="CF1576" s="767"/>
      <c r="CG1576" s="767"/>
      <c r="CH1576" s="767"/>
      <c r="CI1576" s="767"/>
      <c r="CJ1576" s="767"/>
      <c r="CK1576" s="768"/>
      <c r="CL1576" s="768" t="s">
        <v>397</v>
      </c>
      <c r="CM1576" s="768" t="s">
        <v>397</v>
      </c>
      <c r="CN1576" s="768" t="s">
        <v>397</v>
      </c>
      <c r="CO1576" s="768">
        <v>8</v>
      </c>
      <c r="CP1576" s="768">
        <v>8</v>
      </c>
      <c r="CQ1576" s="768">
        <v>168</v>
      </c>
      <c r="CR1576" s="735">
        <v>1236</v>
      </c>
      <c r="CS1576" s="769"/>
      <c r="CT1576" s="860">
        <v>46296</v>
      </c>
      <c r="CU1576" s="941" t="s">
        <v>1693</v>
      </c>
      <c r="CV1576" s="763"/>
      <c r="CW1576" s="763"/>
      <c r="CX1576" s="860">
        <v>46255</v>
      </c>
      <c r="CY1576" s="747">
        <v>0</v>
      </c>
      <c r="CZ1576" s="747" t="s">
        <v>308</v>
      </c>
      <c r="DA1576" s="748">
        <v>0</v>
      </c>
      <c r="DB1576" s="748">
        <v>0</v>
      </c>
      <c r="DC1576" s="748">
        <v>0</v>
      </c>
      <c r="DD1576" s="748" t="s">
        <v>397</v>
      </c>
      <c r="DE1576" s="748" t="s">
        <v>397</v>
      </c>
      <c r="DF1576" s="748" t="s">
        <v>390</v>
      </c>
      <c r="DG1576" s="748" t="s">
        <v>390</v>
      </c>
      <c r="DH1576" s="770">
        <v>0</v>
      </c>
      <c r="DI1576" s="763" t="s">
        <v>397</v>
      </c>
      <c r="DJ1576" s="763" t="s">
        <v>390</v>
      </c>
      <c r="DK1576" s="763" t="s">
        <v>390</v>
      </c>
      <c r="DL1576" s="763">
        <v>46272</v>
      </c>
      <c r="DM1576" s="763">
        <v>46272</v>
      </c>
      <c r="DN1576" s="763">
        <v>46272</v>
      </c>
      <c r="DO1576" s="771" t="s">
        <v>308</v>
      </c>
      <c r="DP1576" s="763">
        <v>46290</v>
      </c>
      <c r="DQ1576" s="763">
        <v>46290</v>
      </c>
      <c r="DR1576" s="763">
        <v>46290</v>
      </c>
      <c r="DS1576" s="770">
        <v>46290</v>
      </c>
      <c r="DT1576" s="752">
        <v>46290</v>
      </c>
      <c r="DU1576" s="753">
        <v>-11</v>
      </c>
      <c r="DV1576" s="753" t="s">
        <v>308</v>
      </c>
      <c r="DW1576" s="754">
        <v>46275</v>
      </c>
      <c r="DX1576" s="755">
        <v>46279</v>
      </c>
      <c r="DY1576" s="754" t="e">
        <v>#VALUE!</v>
      </c>
      <c r="DZ1576" s="754" t="e">
        <v>#VALUE!</v>
      </c>
      <c r="EA1576" s="754"/>
      <c r="EB1576" s="754"/>
      <c r="HA1576" s="756">
        <v>1236</v>
      </c>
      <c r="HB1576" s="756">
        <v>0</v>
      </c>
      <c r="HC1576" s="756" t="s">
        <v>397</v>
      </c>
      <c r="HD1576" s="756" t="s">
        <v>397</v>
      </c>
      <c r="HE1576" s="756" t="s">
        <v>397</v>
      </c>
      <c r="HF1576" s="756" t="s">
        <v>397</v>
      </c>
      <c r="HG1576" s="756" t="s">
        <v>397</v>
      </c>
      <c r="HH1576" s="756" t="s">
        <v>397</v>
      </c>
      <c r="HI1576" s="756" t="s">
        <v>397</v>
      </c>
      <c r="HJ1576" s="756" t="s">
        <v>397</v>
      </c>
      <c r="HK1576"/>
      <c r="HL1576"/>
      <c r="HM1576"/>
      <c r="HN1576" s="756" t="str">
        <f t="shared" si="53"/>
        <v>SDI</v>
      </c>
      <c r="HO1576"/>
      <c r="HP1576" s="757" t="s">
        <v>239</v>
      </c>
      <c r="HQ1576" s="757" t="s">
        <v>239</v>
      </c>
      <c r="HR1576" s="757" t="s">
        <v>572</v>
      </c>
      <c r="HS1576"/>
      <c r="HW1576" s="758"/>
      <c r="HX1576"/>
      <c r="HY1576" s="759" t="s">
        <v>572</v>
      </c>
      <c r="HZ1576" s="759" t="s">
        <v>572</v>
      </c>
      <c r="IA1576" s="759" t="s">
        <v>572</v>
      </c>
      <c r="IC1576" s="760" t="s">
        <v>572</v>
      </c>
      <c r="ID1576" s="760" t="s">
        <v>572</v>
      </c>
      <c r="IE1576" s="760" t="s">
        <v>572</v>
      </c>
      <c r="IF1576" s="761" t="s">
        <v>572</v>
      </c>
      <c r="IG1576" s="619" t="str">
        <f t="shared" si="54"/>
        <v>IN HOUSE (MANUAL)</v>
      </c>
      <c r="II1576" s="761" t="s">
        <v>572</v>
      </c>
      <c r="IK1576" s="761" t="str">
        <f>IFERROR(VLOOKUP($M1576,#REF!,13,0),"IN HOUSE (MANUAL)")</f>
        <v>IN HOUSE (MANUAL)</v>
      </c>
      <c r="IM1576" s="760" t="s">
        <v>572</v>
      </c>
      <c r="IN1576" s="760" t="s">
        <v>572</v>
      </c>
      <c r="IO1576" s="760" t="s">
        <v>572</v>
      </c>
      <c r="IQ1576" s="760" t="s">
        <v>572</v>
      </c>
      <c r="IR1576" s="760" t="s">
        <v>572</v>
      </c>
      <c r="IT1576" s="760" t="s">
        <v>572</v>
      </c>
      <c r="IV1576" s="760" t="s">
        <v>572</v>
      </c>
      <c r="IW1576" s="760" t="s">
        <v>572</v>
      </c>
      <c r="IY1576" s="760" t="s">
        <v>572</v>
      </c>
      <c r="IZ1576" s="760" t="s">
        <v>572</v>
      </c>
      <c r="JB1576" s="760" t="s">
        <v>572</v>
      </c>
      <c r="JC1576" s="760" t="s">
        <v>572</v>
      </c>
      <c r="JE1576" s="760" t="s">
        <v>572</v>
      </c>
      <c r="JF1576" s="760" t="s">
        <v>572</v>
      </c>
    </row>
    <row r="1577" spans="1:266" ht="16.5" customHeight="1" x14ac:dyDescent="0.35">
      <c r="A1577" s="618" t="s">
        <v>2948</v>
      </c>
      <c r="B1577" s="730">
        <v>81</v>
      </c>
      <c r="C1577" s="730" t="s">
        <v>2938</v>
      </c>
      <c r="D1577" s="730" t="s">
        <v>2938</v>
      </c>
      <c r="E1577" s="730">
        <v>27</v>
      </c>
      <c r="F1577" s="731" t="s">
        <v>574</v>
      </c>
      <c r="G1577" s="732">
        <v>2</v>
      </c>
      <c r="H1577" s="733">
        <v>46231</v>
      </c>
      <c r="I1577" s="730">
        <v>38</v>
      </c>
      <c r="J1577" s="730" t="s">
        <v>308</v>
      </c>
      <c r="K1577" s="730">
        <v>39</v>
      </c>
      <c r="L1577" s="730" t="s">
        <v>2904</v>
      </c>
      <c r="M1577" s="735" t="s">
        <v>2948</v>
      </c>
      <c r="N1577" s="734" t="s">
        <v>390</v>
      </c>
      <c r="O1577" s="734" t="s">
        <v>390</v>
      </c>
      <c r="P1577" s="734">
        <v>0</v>
      </c>
      <c r="Q1577" s="734">
        <v>0</v>
      </c>
      <c r="R1577" s="735">
        <v>608</v>
      </c>
      <c r="S1577" s="735" t="s">
        <v>1655</v>
      </c>
      <c r="T1577" s="735" t="s">
        <v>1671</v>
      </c>
      <c r="U1577" s="735">
        <v>608</v>
      </c>
      <c r="V1577" s="735" t="s">
        <v>1657</v>
      </c>
      <c r="W1577" s="735"/>
      <c r="X1577" s="768">
        <v>0</v>
      </c>
      <c r="Y1577" s="768"/>
      <c r="Z1577" s="768"/>
      <c r="AA1577" s="735" t="s">
        <v>309</v>
      </c>
      <c r="AB1577" s="735" t="s">
        <v>569</v>
      </c>
      <c r="AC1577" s="735" t="s">
        <v>608</v>
      </c>
      <c r="AD1577" s="735">
        <v>2028</v>
      </c>
      <c r="AE1577" s="764">
        <v>1014</v>
      </c>
      <c r="AF1577" s="763" t="s">
        <v>390</v>
      </c>
      <c r="AG1577" s="765"/>
      <c r="AH1577" s="765"/>
      <c r="AI1577" s="765" t="s">
        <v>308</v>
      </c>
      <c r="AJ1577" s="740">
        <v>14</v>
      </c>
      <c r="AK1577" s="766"/>
      <c r="AL1577" s="740"/>
      <c r="AM1577" s="767">
        <v>0</v>
      </c>
      <c r="AN1577" s="767"/>
      <c r="AO1577" s="767"/>
      <c r="AP1577" s="767"/>
      <c r="AQ1577" s="767"/>
      <c r="AR1577" s="767"/>
      <c r="AS1577" s="767" t="s">
        <v>397</v>
      </c>
      <c r="AT1577" s="767"/>
      <c r="AU1577" s="767"/>
      <c r="AV1577" s="767"/>
      <c r="AW1577" s="767"/>
      <c r="AX1577" s="767"/>
      <c r="AY1577" s="767"/>
      <c r="AZ1577" s="767"/>
      <c r="BA1577" s="767"/>
      <c r="BB1577" s="767">
        <v>0</v>
      </c>
      <c r="BC1577" s="767" t="s">
        <v>397</v>
      </c>
      <c r="BD1577" s="767">
        <v>0</v>
      </c>
      <c r="BE1577" s="767">
        <v>0</v>
      </c>
      <c r="BF1577" s="971">
        <v>1014</v>
      </c>
      <c r="BG1577" s="767">
        <v>0</v>
      </c>
      <c r="BH1577" s="767">
        <v>0</v>
      </c>
      <c r="BI1577" s="767">
        <v>0</v>
      </c>
      <c r="BJ1577" s="767" t="s">
        <v>902</v>
      </c>
      <c r="BK1577" s="767">
        <v>0</v>
      </c>
      <c r="BL1577" s="767"/>
      <c r="BM1577" s="767"/>
      <c r="BN1577" s="767" t="s">
        <v>308</v>
      </c>
      <c r="BO1577" s="767" t="s">
        <v>308</v>
      </c>
      <c r="BP1577" s="767" t="s">
        <v>308</v>
      </c>
      <c r="BQ1577" s="767" t="s">
        <v>308</v>
      </c>
      <c r="BR1577" s="767"/>
      <c r="BS1577" s="767">
        <v>33.5</v>
      </c>
      <c r="BT1577" s="767"/>
      <c r="BU1577" s="767" t="s">
        <v>579</v>
      </c>
      <c r="BV1577" s="767"/>
      <c r="BW1577" s="767"/>
      <c r="BX1577" s="767"/>
      <c r="BY1577" s="767"/>
      <c r="BZ1577" s="767"/>
      <c r="CA1577" s="767"/>
      <c r="CB1577" s="767"/>
      <c r="CC1577" s="767"/>
      <c r="CD1577" s="767"/>
      <c r="CE1577" s="767"/>
      <c r="CF1577" s="767"/>
      <c r="CG1577" s="767"/>
      <c r="CH1577" s="767"/>
      <c r="CI1577" s="767"/>
      <c r="CJ1577" s="767"/>
      <c r="CK1577" s="768"/>
      <c r="CL1577" s="768" t="s">
        <v>397</v>
      </c>
      <c r="CM1577" s="768" t="s">
        <v>397</v>
      </c>
      <c r="CN1577" s="768" t="s">
        <v>397</v>
      </c>
      <c r="CO1577" s="768">
        <v>33.5</v>
      </c>
      <c r="CP1577" s="768">
        <v>33.5</v>
      </c>
      <c r="CQ1577" s="768">
        <v>1694</v>
      </c>
      <c r="CR1577" s="735">
        <v>1014</v>
      </c>
      <c r="CS1577" s="769"/>
      <c r="CT1577" s="860">
        <v>46294</v>
      </c>
      <c r="CU1577" s="941" t="s">
        <v>1292</v>
      </c>
      <c r="CV1577" s="763"/>
      <c r="CW1577" s="763"/>
      <c r="CX1577" s="860">
        <v>46255</v>
      </c>
      <c r="CY1577" s="747">
        <v>0</v>
      </c>
      <c r="CZ1577" s="747" t="s">
        <v>308</v>
      </c>
      <c r="DA1577" s="748">
        <v>0</v>
      </c>
      <c r="DB1577" s="748">
        <v>0</v>
      </c>
      <c r="DC1577" s="748">
        <v>0</v>
      </c>
      <c r="DD1577" s="748" t="s">
        <v>397</v>
      </c>
      <c r="DE1577" s="748" t="s">
        <v>397</v>
      </c>
      <c r="DF1577" s="748" t="s">
        <v>390</v>
      </c>
      <c r="DG1577" s="748" t="s">
        <v>390</v>
      </c>
      <c r="DH1577" s="770">
        <v>0</v>
      </c>
      <c r="DI1577" s="763" t="s">
        <v>397</v>
      </c>
      <c r="DJ1577" s="763" t="s">
        <v>390</v>
      </c>
      <c r="DK1577" s="763" t="s">
        <v>390</v>
      </c>
      <c r="DL1577" s="763">
        <v>46272</v>
      </c>
      <c r="DM1577" s="763">
        <v>46272</v>
      </c>
      <c r="DN1577" s="763">
        <v>46272</v>
      </c>
      <c r="DO1577" s="771" t="s">
        <v>308</v>
      </c>
      <c r="DP1577" s="763">
        <v>46290</v>
      </c>
      <c r="DQ1577" s="763">
        <v>46290</v>
      </c>
      <c r="DR1577" s="763">
        <v>46290</v>
      </c>
      <c r="DS1577" s="770">
        <v>46290</v>
      </c>
      <c r="DT1577" s="752">
        <v>46290</v>
      </c>
      <c r="DU1577" s="753">
        <v>-9</v>
      </c>
      <c r="DV1577" s="753" t="s">
        <v>308</v>
      </c>
      <c r="DW1577" s="754">
        <v>46279</v>
      </c>
      <c r="DX1577" s="755">
        <v>46281</v>
      </c>
      <c r="DY1577" s="754" t="e">
        <v>#VALUE!</v>
      </c>
      <c r="DZ1577" s="754" t="e">
        <v>#VALUE!</v>
      </c>
      <c r="EA1577" s="754"/>
      <c r="EB1577" s="754"/>
      <c r="HA1577" s="756">
        <v>1014</v>
      </c>
      <c r="HB1577" s="756">
        <v>0</v>
      </c>
      <c r="HC1577" s="756" t="s">
        <v>397</v>
      </c>
      <c r="HD1577" s="756" t="s">
        <v>397</v>
      </c>
      <c r="HE1577" s="756" t="s">
        <v>397</v>
      </c>
      <c r="HF1577" s="756" t="s">
        <v>397</v>
      </c>
      <c r="HG1577" s="756" t="s">
        <v>397</v>
      </c>
      <c r="HH1577" s="756" t="s">
        <v>397</v>
      </c>
      <c r="HI1577" s="756" t="s">
        <v>397</v>
      </c>
      <c r="HJ1577" s="756" t="s">
        <v>397</v>
      </c>
      <c r="HK1577"/>
      <c r="HL1577"/>
      <c r="HM1577"/>
      <c r="HN1577" s="756" t="str">
        <f t="shared" si="53"/>
        <v>SDI</v>
      </c>
      <c r="HO1577"/>
      <c r="HP1577" s="757" t="s">
        <v>239</v>
      </c>
      <c r="HQ1577" s="757" t="s">
        <v>239</v>
      </c>
      <c r="HR1577" s="757" t="s">
        <v>572</v>
      </c>
      <c r="HS1577"/>
      <c r="HW1577" s="758"/>
      <c r="HX1577"/>
      <c r="HY1577" s="759" t="s">
        <v>572</v>
      </c>
      <c r="HZ1577" s="759" t="s">
        <v>572</v>
      </c>
      <c r="IA1577" s="759" t="s">
        <v>572</v>
      </c>
      <c r="IC1577" s="760" t="s">
        <v>572</v>
      </c>
      <c r="ID1577" s="760" t="s">
        <v>572</v>
      </c>
      <c r="IE1577" s="760" t="s">
        <v>572</v>
      </c>
      <c r="IF1577" s="761" t="s">
        <v>572</v>
      </c>
      <c r="IG1577" s="619" t="str">
        <f t="shared" si="54"/>
        <v>IN HOUSE (MANUAL)</v>
      </c>
      <c r="II1577" s="761" t="s">
        <v>572</v>
      </c>
      <c r="IK1577" s="761" t="str">
        <f>IFERROR(VLOOKUP($M1577,#REF!,13,0),"IN HOUSE (MANUAL)")</f>
        <v>IN HOUSE (MANUAL)</v>
      </c>
      <c r="IM1577" s="760" t="s">
        <v>572</v>
      </c>
      <c r="IN1577" s="760" t="s">
        <v>572</v>
      </c>
      <c r="IO1577" s="760" t="s">
        <v>572</v>
      </c>
      <c r="IQ1577" s="760" t="s">
        <v>572</v>
      </c>
      <c r="IR1577" s="760" t="s">
        <v>572</v>
      </c>
      <c r="IT1577" s="760" t="s">
        <v>572</v>
      </c>
      <c r="IV1577" s="760" t="s">
        <v>572</v>
      </c>
      <c r="IW1577" s="760" t="s">
        <v>572</v>
      </c>
      <c r="IY1577" s="760" t="s">
        <v>572</v>
      </c>
      <c r="IZ1577" s="760" t="s">
        <v>572</v>
      </c>
      <c r="JB1577" s="760" t="s">
        <v>572</v>
      </c>
      <c r="JC1577" s="760" t="s">
        <v>572</v>
      </c>
      <c r="JE1577" s="760" t="s">
        <v>572</v>
      </c>
      <c r="JF1577" s="760" t="s">
        <v>572</v>
      </c>
    </row>
    <row r="1578" spans="1:266" ht="17.25" customHeight="1" x14ac:dyDescent="0.35">
      <c r="A1578" s="618" t="s">
        <v>2949</v>
      </c>
      <c r="B1578" s="730">
        <v>82</v>
      </c>
      <c r="C1578" s="730" t="s">
        <v>2938</v>
      </c>
      <c r="D1578" s="730" t="s">
        <v>2938</v>
      </c>
      <c r="E1578" s="730">
        <v>27</v>
      </c>
      <c r="F1578" s="731" t="s">
        <v>574</v>
      </c>
      <c r="G1578" s="732">
        <v>2</v>
      </c>
      <c r="H1578" s="826">
        <v>46196</v>
      </c>
      <c r="I1578" s="730">
        <v>38</v>
      </c>
      <c r="J1578" s="730" t="s">
        <v>308</v>
      </c>
      <c r="K1578" s="730">
        <v>39</v>
      </c>
      <c r="L1578" s="730" t="s">
        <v>2950</v>
      </c>
      <c r="M1578" s="735" t="s">
        <v>2949</v>
      </c>
      <c r="N1578" s="735" t="s">
        <v>390</v>
      </c>
      <c r="O1578" s="735" t="s">
        <v>390</v>
      </c>
      <c r="P1578" s="735">
        <v>0</v>
      </c>
      <c r="Q1578" s="735">
        <v>0</v>
      </c>
      <c r="R1578" s="735">
        <v>608</v>
      </c>
      <c r="S1578" s="735" t="s">
        <v>1675</v>
      </c>
      <c r="T1578" s="735" t="s">
        <v>1726</v>
      </c>
      <c r="U1578" s="735">
        <v>608</v>
      </c>
      <c r="V1578" s="735" t="s">
        <v>1657</v>
      </c>
      <c r="W1578" s="735"/>
      <c r="X1578" s="768">
        <v>0</v>
      </c>
      <c r="Y1578" s="768">
        <v>0</v>
      </c>
      <c r="Z1578" s="768">
        <v>0</v>
      </c>
      <c r="AA1578" s="735" t="s">
        <v>157</v>
      </c>
      <c r="AB1578" s="735" t="s">
        <v>569</v>
      </c>
      <c r="AC1578" s="735" t="s">
        <v>608</v>
      </c>
      <c r="AD1578" s="735">
        <v>2700</v>
      </c>
      <c r="AE1578" s="738">
        <v>1350</v>
      </c>
      <c r="AF1578" s="763" t="s">
        <v>390</v>
      </c>
      <c r="AG1578" s="765"/>
      <c r="AH1578" s="765"/>
      <c r="AI1578" s="765" t="s">
        <v>308</v>
      </c>
      <c r="AJ1578" s="740">
        <v>15</v>
      </c>
      <c r="AK1578" s="766"/>
      <c r="AL1578" s="740"/>
      <c r="AM1578" s="767">
        <v>0</v>
      </c>
      <c r="AN1578" s="767"/>
      <c r="AO1578" s="767"/>
      <c r="AP1578" s="767"/>
      <c r="AQ1578" s="767"/>
      <c r="AR1578" s="767"/>
      <c r="AS1578" s="767" t="s">
        <v>397</v>
      </c>
      <c r="AT1578" s="767"/>
      <c r="AU1578" s="767"/>
      <c r="AV1578" s="767"/>
      <c r="AW1578" s="767"/>
      <c r="AX1578" s="767"/>
      <c r="AY1578" s="767"/>
      <c r="AZ1578" s="767"/>
      <c r="BA1578" s="767"/>
      <c r="BB1578" s="767">
        <v>0</v>
      </c>
      <c r="BC1578" s="767" t="s">
        <v>397</v>
      </c>
      <c r="BD1578" s="767">
        <v>0</v>
      </c>
      <c r="BE1578" s="767">
        <v>0</v>
      </c>
      <c r="BF1578" s="767" t="s">
        <v>397</v>
      </c>
      <c r="BG1578" s="767">
        <v>0</v>
      </c>
      <c r="BH1578" s="767">
        <v>0</v>
      </c>
      <c r="BI1578" s="767">
        <v>0</v>
      </c>
      <c r="BJ1578" s="767" t="s">
        <v>902</v>
      </c>
      <c r="BK1578" s="767">
        <v>0</v>
      </c>
      <c r="BL1578" s="767"/>
      <c r="BM1578" s="767"/>
      <c r="BN1578" s="767" t="s">
        <v>308</v>
      </c>
      <c r="BO1578" s="767" t="s">
        <v>308</v>
      </c>
      <c r="BP1578" s="767" t="s">
        <v>308</v>
      </c>
      <c r="BQ1578" s="767" t="s">
        <v>308</v>
      </c>
      <c r="BR1578" s="767"/>
      <c r="BS1578" s="767">
        <v>0</v>
      </c>
      <c r="BT1578" s="767" t="s">
        <v>1672</v>
      </c>
      <c r="BU1578" s="767" t="s">
        <v>579</v>
      </c>
      <c r="BV1578" s="767"/>
      <c r="BW1578" s="767"/>
      <c r="BX1578" s="767"/>
      <c r="BY1578" s="767"/>
      <c r="BZ1578" s="767"/>
      <c r="CA1578" s="767"/>
      <c r="CB1578" s="767"/>
      <c r="CC1578" s="767"/>
      <c r="CD1578" s="767"/>
      <c r="CE1578" s="767"/>
      <c r="CF1578" s="767"/>
      <c r="CG1578" s="767"/>
      <c r="CH1578" s="767"/>
      <c r="CI1578" s="767"/>
      <c r="CJ1578" s="767"/>
      <c r="CK1578" s="768"/>
      <c r="CL1578" s="768" t="s">
        <v>397</v>
      </c>
      <c r="CM1578" s="768" t="s">
        <v>397</v>
      </c>
      <c r="CN1578" s="768" t="s">
        <v>397</v>
      </c>
      <c r="CO1578" s="768">
        <v>0</v>
      </c>
      <c r="CP1578" s="768">
        <v>0</v>
      </c>
      <c r="CQ1578" s="768">
        <v>126</v>
      </c>
      <c r="CR1578" s="735">
        <v>1350</v>
      </c>
      <c r="CS1578" s="769"/>
      <c r="CT1578" s="860">
        <v>46294</v>
      </c>
      <c r="CU1578" s="941" t="s">
        <v>1292</v>
      </c>
      <c r="CV1578" s="763"/>
      <c r="CW1578" s="763"/>
      <c r="CX1578" s="860">
        <v>46239</v>
      </c>
      <c r="CY1578" s="747">
        <v>0</v>
      </c>
      <c r="CZ1578" s="747" t="s">
        <v>308</v>
      </c>
      <c r="DA1578" s="748">
        <v>0</v>
      </c>
      <c r="DB1578" s="748">
        <v>0</v>
      </c>
      <c r="DC1578" s="748">
        <v>0</v>
      </c>
      <c r="DD1578" s="748" t="s">
        <v>397</v>
      </c>
      <c r="DE1578" s="748" t="s">
        <v>397</v>
      </c>
      <c r="DF1578" s="748" t="s">
        <v>390</v>
      </c>
      <c r="DG1578" s="748" t="s">
        <v>390</v>
      </c>
      <c r="DH1578" s="770">
        <v>0</v>
      </c>
      <c r="DI1578" s="763" t="s">
        <v>397</v>
      </c>
      <c r="DJ1578" s="763" t="s">
        <v>390</v>
      </c>
      <c r="DK1578" s="763" t="s">
        <v>390</v>
      </c>
      <c r="DL1578" s="763" t="s">
        <v>390</v>
      </c>
      <c r="DM1578" s="763" t="s">
        <v>390</v>
      </c>
      <c r="DN1578" s="763" t="s">
        <v>390</v>
      </c>
      <c r="DO1578" s="771">
        <v>0</v>
      </c>
      <c r="DP1578" s="763">
        <v>46290</v>
      </c>
      <c r="DQ1578" s="763">
        <v>46290</v>
      </c>
      <c r="DR1578" s="763">
        <v>46290</v>
      </c>
      <c r="DS1578" s="770">
        <v>46290</v>
      </c>
      <c r="DT1578" s="752">
        <v>46290</v>
      </c>
      <c r="DU1578" s="753">
        <v>-7</v>
      </c>
      <c r="DV1578" s="753" t="s">
        <v>308</v>
      </c>
      <c r="DW1578" s="754">
        <v>46281</v>
      </c>
      <c r="DX1578" s="755">
        <v>46283</v>
      </c>
      <c r="DY1578" s="754" t="e">
        <v>#VALUE!</v>
      </c>
      <c r="DZ1578" s="754" t="e">
        <v>#VALUE!</v>
      </c>
      <c r="EA1578" s="754"/>
      <c r="EB1578" s="754"/>
      <c r="HA1578" s="756">
        <v>1350</v>
      </c>
      <c r="HB1578" s="756">
        <v>0</v>
      </c>
      <c r="HC1578" s="756">
        <v>1350</v>
      </c>
      <c r="HD1578" s="756">
        <v>0</v>
      </c>
      <c r="HE1578" s="756" t="s">
        <v>397</v>
      </c>
      <c r="HF1578" s="756" t="s">
        <v>397</v>
      </c>
      <c r="HG1578" s="756" t="s">
        <v>397</v>
      </c>
      <c r="HH1578" s="756" t="s">
        <v>397</v>
      </c>
      <c r="HI1578" s="756" t="s">
        <v>397</v>
      </c>
      <c r="HJ1578" s="756" t="s">
        <v>397</v>
      </c>
      <c r="HK1578"/>
      <c r="HL1578"/>
      <c r="HM1578"/>
      <c r="HN1578" s="756" t="str">
        <f t="shared" si="53"/>
        <v>SDI</v>
      </c>
      <c r="HO1578"/>
      <c r="HP1578" s="757" t="s">
        <v>239</v>
      </c>
      <c r="HQ1578" s="757" t="s">
        <v>239</v>
      </c>
      <c r="HR1578" s="757" t="s">
        <v>239</v>
      </c>
      <c r="HS1578"/>
      <c r="HW1578" s="758"/>
      <c r="HX1578"/>
      <c r="HY1578" s="759" t="s">
        <v>572</v>
      </c>
      <c r="HZ1578" s="759" t="s">
        <v>572</v>
      </c>
      <c r="IA1578" s="759" t="s">
        <v>572</v>
      </c>
      <c r="IC1578" s="760" t="s">
        <v>572</v>
      </c>
      <c r="ID1578" s="760" t="s">
        <v>572</v>
      </c>
      <c r="IE1578" s="760" t="s">
        <v>572</v>
      </c>
      <c r="IF1578" s="761" t="s">
        <v>572</v>
      </c>
      <c r="IG1578" s="619" t="str">
        <f t="shared" si="54"/>
        <v>IN HOUSE (MANUAL)</v>
      </c>
      <c r="II1578" s="761" t="s">
        <v>572</v>
      </c>
      <c r="IK1578" s="761" t="str">
        <f>IFERROR(VLOOKUP($M1578,#REF!,13,0),"IN HOUSE (MANUAL)")</f>
        <v>IN HOUSE (MANUAL)</v>
      </c>
      <c r="IM1578" s="760" t="s">
        <v>572</v>
      </c>
      <c r="IN1578" s="760" t="s">
        <v>572</v>
      </c>
      <c r="IO1578" s="760" t="s">
        <v>572</v>
      </c>
      <c r="IQ1578" s="760" t="s">
        <v>239</v>
      </c>
      <c r="IR1578" s="760" t="s">
        <v>239</v>
      </c>
      <c r="IT1578" s="760" t="s">
        <v>572</v>
      </c>
      <c r="IV1578" s="760" t="s">
        <v>572</v>
      </c>
      <c r="IW1578" s="760" t="s">
        <v>572</v>
      </c>
      <c r="IY1578" s="760" t="s">
        <v>572</v>
      </c>
      <c r="IZ1578" s="760" t="s">
        <v>572</v>
      </c>
      <c r="JB1578" s="760" t="s">
        <v>572</v>
      </c>
      <c r="JC1578" s="760" t="s">
        <v>572</v>
      </c>
      <c r="JE1578" s="760" t="s">
        <v>572</v>
      </c>
      <c r="JF1578" s="760">
        <v>0</v>
      </c>
    </row>
    <row r="1579" spans="1:266" ht="16.5" customHeight="1" x14ac:dyDescent="0.35">
      <c r="A1579" s="618" t="s">
        <v>2951</v>
      </c>
      <c r="B1579" s="730">
        <v>83</v>
      </c>
      <c r="C1579" s="730" t="s">
        <v>2930</v>
      </c>
      <c r="D1579" s="730" t="s">
        <v>2930</v>
      </c>
      <c r="E1579" s="730">
        <v>27</v>
      </c>
      <c r="F1579" s="731" t="s">
        <v>2952</v>
      </c>
      <c r="G1579" s="732">
        <v>1</v>
      </c>
      <c r="H1579" s="826">
        <v>46238</v>
      </c>
      <c r="I1579" s="730">
        <v>39</v>
      </c>
      <c r="J1579" s="730" t="s">
        <v>308</v>
      </c>
      <c r="K1579" s="730">
        <v>40</v>
      </c>
      <c r="L1579" s="730" t="s">
        <v>2953</v>
      </c>
      <c r="M1579" s="772" t="s">
        <v>2951</v>
      </c>
      <c r="N1579" s="868" t="s">
        <v>390</v>
      </c>
      <c r="O1579" s="868">
        <v>0</v>
      </c>
      <c r="P1579" s="868">
        <v>0</v>
      </c>
      <c r="Q1579" s="868">
        <v>0</v>
      </c>
      <c r="R1579" s="772">
        <v>373</v>
      </c>
      <c r="S1579" s="772" t="s">
        <v>308</v>
      </c>
      <c r="T1579" s="772" t="s">
        <v>2954</v>
      </c>
      <c r="U1579" s="772">
        <v>373</v>
      </c>
      <c r="V1579" s="772" t="s">
        <v>308</v>
      </c>
      <c r="W1579" s="772"/>
      <c r="X1579" s="772"/>
      <c r="Y1579" s="773"/>
      <c r="Z1579" s="773"/>
      <c r="AA1579" s="772" t="s">
        <v>157</v>
      </c>
      <c r="AB1579" s="772" t="s">
        <v>569</v>
      </c>
      <c r="AC1579" s="772" t="s">
        <v>796</v>
      </c>
      <c r="AD1579" s="772">
        <v>720</v>
      </c>
      <c r="AE1579" s="864">
        <v>720</v>
      </c>
      <c r="AF1579" s="776">
        <v>46277</v>
      </c>
      <c r="AG1579" s="777"/>
      <c r="AH1579" s="777"/>
      <c r="AI1579" s="777" t="s">
        <v>625</v>
      </c>
      <c r="AJ1579" s="778">
        <v>16</v>
      </c>
      <c r="AK1579" s="779"/>
      <c r="AL1579" s="778"/>
      <c r="AM1579" s="780">
        <v>0</v>
      </c>
      <c r="AN1579" s="780"/>
      <c r="AO1579" s="780"/>
      <c r="AP1579" s="780"/>
      <c r="AQ1579" s="780"/>
      <c r="AR1579" s="780"/>
      <c r="AS1579" s="780"/>
      <c r="AT1579" s="780"/>
      <c r="AU1579" s="780"/>
      <c r="AV1579" s="780"/>
      <c r="AW1579" s="780"/>
      <c r="AX1579" s="780"/>
      <c r="AY1579" s="780"/>
      <c r="AZ1579" s="780"/>
      <c r="BA1579" s="780"/>
      <c r="BB1579" s="780">
        <v>0</v>
      </c>
      <c r="BC1579" s="780">
        <v>0</v>
      </c>
      <c r="BD1579" s="780">
        <v>0</v>
      </c>
      <c r="BE1579" s="780">
        <v>0</v>
      </c>
      <c r="BF1579" s="780">
        <v>0</v>
      </c>
      <c r="BG1579" s="780">
        <v>0</v>
      </c>
      <c r="BH1579" s="780">
        <v>0</v>
      </c>
      <c r="BI1579" s="780" t="s">
        <v>397</v>
      </c>
      <c r="BJ1579" s="780"/>
      <c r="BK1579" s="780">
        <v>0</v>
      </c>
      <c r="BL1579" s="780"/>
      <c r="BM1579" s="780"/>
      <c r="BN1579" s="780" t="s">
        <v>308</v>
      </c>
      <c r="BO1579" s="780" t="s">
        <v>308</v>
      </c>
      <c r="BP1579" s="780" t="s">
        <v>308</v>
      </c>
      <c r="BQ1579" s="780" t="s">
        <v>308</v>
      </c>
      <c r="BR1579" s="780"/>
      <c r="BS1579" s="780">
        <v>86</v>
      </c>
      <c r="BT1579" s="780"/>
      <c r="BU1579" s="780" t="s">
        <v>579</v>
      </c>
      <c r="BV1579" s="780"/>
      <c r="BW1579" s="780"/>
      <c r="BX1579" s="780"/>
      <c r="BY1579" s="780"/>
      <c r="BZ1579" s="780"/>
      <c r="CA1579" s="780"/>
      <c r="CB1579" s="780"/>
      <c r="CC1579" s="780"/>
      <c r="CD1579" s="780"/>
      <c r="CE1579" s="780"/>
      <c r="CF1579" s="780"/>
      <c r="CG1579" s="780"/>
      <c r="CH1579" s="780"/>
      <c r="CI1579" s="780"/>
      <c r="CJ1579" s="780"/>
      <c r="CK1579" s="773"/>
      <c r="CL1579" s="773" t="s">
        <v>397</v>
      </c>
      <c r="CM1579" s="773" t="s">
        <v>397</v>
      </c>
      <c r="CN1579" s="773" t="s">
        <v>397</v>
      </c>
      <c r="CO1579" s="773" t="s">
        <v>397</v>
      </c>
      <c r="CP1579" s="773">
        <v>86</v>
      </c>
      <c r="CQ1579" s="773">
        <v>720</v>
      </c>
      <c r="CR1579" s="772">
        <v>720</v>
      </c>
      <c r="CS1579" s="781"/>
      <c r="CT1579" s="865" t="s">
        <v>308</v>
      </c>
      <c r="CU1579" s="899" t="s">
        <v>308</v>
      </c>
      <c r="CV1579" s="774"/>
      <c r="CW1579" s="774"/>
      <c r="CX1579" s="865">
        <v>46277</v>
      </c>
      <c r="CY1579" s="784" t="s">
        <v>2955</v>
      </c>
      <c r="CZ1579" s="784" t="s">
        <v>308</v>
      </c>
      <c r="DA1579" s="785">
        <v>46254</v>
      </c>
      <c r="DB1579" s="785" t="s">
        <v>615</v>
      </c>
      <c r="DC1579" s="785" t="s">
        <v>616</v>
      </c>
      <c r="DD1579" s="785">
        <v>0</v>
      </c>
      <c r="DE1579" s="785">
        <v>0</v>
      </c>
      <c r="DF1579" s="785" t="s">
        <v>308</v>
      </c>
      <c r="DG1579" s="785" t="s">
        <v>308</v>
      </c>
      <c r="DH1579" s="786">
        <v>0</v>
      </c>
      <c r="DI1579" s="774" t="s">
        <v>390</v>
      </c>
      <c r="DJ1579" s="774" t="s">
        <v>390</v>
      </c>
      <c r="DK1579" s="774">
        <v>46272</v>
      </c>
      <c r="DL1579" s="774" t="s">
        <v>390</v>
      </c>
      <c r="DM1579" s="774">
        <v>46274</v>
      </c>
      <c r="DN1579" s="774">
        <v>46274</v>
      </c>
      <c r="DO1579" s="787" t="s">
        <v>308</v>
      </c>
      <c r="DP1579" s="774">
        <v>46297</v>
      </c>
      <c r="DQ1579" s="774">
        <v>46302</v>
      </c>
      <c r="DR1579" s="774">
        <v>46302</v>
      </c>
      <c r="DS1579" s="786">
        <v>46297</v>
      </c>
      <c r="DT1579" s="752">
        <v>46302</v>
      </c>
      <c r="DU1579" s="753">
        <v>-11</v>
      </c>
      <c r="DV1579" s="753" t="s">
        <v>308</v>
      </c>
      <c r="DW1579" s="754">
        <v>46283</v>
      </c>
      <c r="DX1579" s="755">
        <v>46286</v>
      </c>
      <c r="DY1579" s="754" t="e">
        <v>#VALUE!</v>
      </c>
      <c r="DZ1579" s="754" t="e">
        <v>#VALUE!</v>
      </c>
      <c r="EA1579" s="754"/>
      <c r="EB1579" s="754"/>
      <c r="HA1579" s="756" t="s">
        <v>397</v>
      </c>
      <c r="HB1579" s="756" t="s">
        <v>397</v>
      </c>
      <c r="HC1579" s="756" t="s">
        <v>397</v>
      </c>
      <c r="HD1579" s="756" t="s">
        <v>397</v>
      </c>
      <c r="HE1579" s="756" t="s">
        <v>397</v>
      </c>
      <c r="HF1579" s="756" t="s">
        <v>397</v>
      </c>
      <c r="HG1579" s="756" t="s">
        <v>397</v>
      </c>
      <c r="HH1579" s="756" t="s">
        <v>397</v>
      </c>
      <c r="HI1579" s="756" t="s">
        <v>397</v>
      </c>
      <c r="HJ1579" s="756" t="s">
        <v>397</v>
      </c>
      <c r="HK1579"/>
      <c r="HL1579"/>
      <c r="HM1579"/>
      <c r="HN1579" s="756" t="str">
        <f t="shared" si="53"/>
        <v>AUTO PRINT</v>
      </c>
      <c r="HO1579"/>
      <c r="HP1579" s="757" t="s">
        <v>572</v>
      </c>
      <c r="HQ1579" s="757" t="s">
        <v>572</v>
      </c>
      <c r="HR1579" s="757" t="s">
        <v>572</v>
      </c>
      <c r="HS1579"/>
      <c r="HW1579" s="758"/>
      <c r="HX1579"/>
      <c r="HY1579" s="759" t="s">
        <v>572</v>
      </c>
      <c r="HZ1579" s="759" t="s">
        <v>572</v>
      </c>
      <c r="IA1579" s="759" t="s">
        <v>572</v>
      </c>
      <c r="IC1579" s="760" t="s">
        <v>572</v>
      </c>
      <c r="ID1579" s="760" t="s">
        <v>572</v>
      </c>
      <c r="IE1579" s="760" t="s">
        <v>572</v>
      </c>
      <c r="IF1579" s="761" t="s">
        <v>572</v>
      </c>
      <c r="IG1579" s="619" t="str">
        <f t="shared" si="54"/>
        <v>IN HOUSE (MANUAL)</v>
      </c>
      <c r="II1579" s="761" t="s">
        <v>572</v>
      </c>
      <c r="IK1579" s="761" t="str">
        <f>IFERROR(VLOOKUP($M1579,#REF!,13,0),"IN HOUSE (MANUAL)")</f>
        <v>IN HOUSE (MANUAL)</v>
      </c>
      <c r="IM1579" s="760" t="s">
        <v>397</v>
      </c>
      <c r="IN1579" s="760" t="s">
        <v>397</v>
      </c>
      <c r="IO1579" s="760" t="s">
        <v>572</v>
      </c>
      <c r="IQ1579" s="760" t="s">
        <v>572</v>
      </c>
      <c r="IR1579" s="760" t="s">
        <v>572</v>
      </c>
      <c r="IT1579" s="760" t="s">
        <v>572</v>
      </c>
      <c r="IV1579" s="760" t="s">
        <v>572</v>
      </c>
      <c r="IW1579" s="760" t="s">
        <v>572</v>
      </c>
      <c r="IY1579" s="760" t="s">
        <v>572</v>
      </c>
      <c r="IZ1579" s="760" t="s">
        <v>572</v>
      </c>
      <c r="JB1579" s="760" t="s">
        <v>572</v>
      </c>
      <c r="JC1579" s="760" t="s">
        <v>572</v>
      </c>
      <c r="JE1579" s="760" t="s">
        <v>572</v>
      </c>
      <c r="JF1579" s="760" t="s">
        <v>572</v>
      </c>
    </row>
    <row r="1580" spans="1:266" ht="16.5" customHeight="1" x14ac:dyDescent="0.35">
      <c r="A1580" s="618" t="s">
        <v>2956</v>
      </c>
      <c r="B1580" s="730">
        <v>84</v>
      </c>
      <c r="C1580" s="730" t="s">
        <v>2930</v>
      </c>
      <c r="D1580" s="730" t="s">
        <v>2930</v>
      </c>
      <c r="E1580" s="730">
        <v>27</v>
      </c>
      <c r="F1580" s="731" t="s">
        <v>2957</v>
      </c>
      <c r="G1580" s="732">
        <v>1</v>
      </c>
      <c r="H1580" s="826">
        <v>46199</v>
      </c>
      <c r="I1580" s="730">
        <v>39</v>
      </c>
      <c r="J1580" s="730" t="s">
        <v>308</v>
      </c>
      <c r="K1580" s="730">
        <v>40</v>
      </c>
      <c r="L1580" s="730" t="s">
        <v>2958</v>
      </c>
      <c r="M1580" s="772" t="s">
        <v>2956</v>
      </c>
      <c r="N1580" s="868" t="s">
        <v>390</v>
      </c>
      <c r="O1580" s="868" t="s">
        <v>390</v>
      </c>
      <c r="P1580" s="868" t="s">
        <v>390</v>
      </c>
      <c r="Q1580" s="868">
        <v>0</v>
      </c>
      <c r="R1580" s="772">
        <v>373</v>
      </c>
      <c r="S1580" s="772" t="s">
        <v>308</v>
      </c>
      <c r="T1580" s="772" t="s">
        <v>2959</v>
      </c>
      <c r="U1580" s="772">
        <v>373</v>
      </c>
      <c r="V1580" s="772" t="s">
        <v>308</v>
      </c>
      <c r="W1580" s="772"/>
      <c r="X1580" s="772"/>
      <c r="Y1580" s="773"/>
      <c r="Z1580" s="773"/>
      <c r="AA1580" s="772" t="s">
        <v>157</v>
      </c>
      <c r="AB1580" s="772" t="s">
        <v>569</v>
      </c>
      <c r="AC1580" s="772" t="s">
        <v>796</v>
      </c>
      <c r="AD1580" s="772">
        <v>2040</v>
      </c>
      <c r="AE1580" s="864">
        <v>2040</v>
      </c>
      <c r="AF1580" s="776" t="s">
        <v>390</v>
      </c>
      <c r="AG1580" s="777"/>
      <c r="AH1580" s="972"/>
      <c r="AI1580" s="777" t="s">
        <v>308</v>
      </c>
      <c r="AJ1580" s="778">
        <v>17</v>
      </c>
      <c r="AK1580" s="779"/>
      <c r="AL1580" s="778"/>
      <c r="AM1580" s="780">
        <v>0</v>
      </c>
      <c r="AN1580" s="780"/>
      <c r="AO1580" s="780">
        <v>2040</v>
      </c>
      <c r="AP1580" s="780"/>
      <c r="AQ1580" s="780"/>
      <c r="AR1580" s="780"/>
      <c r="AS1580" s="780"/>
      <c r="AT1580" s="780"/>
      <c r="AU1580" s="780"/>
      <c r="AV1580" s="780"/>
      <c r="AW1580" s="780"/>
      <c r="AX1580" s="780"/>
      <c r="AY1580" s="780"/>
      <c r="AZ1580" s="780"/>
      <c r="BA1580" s="780"/>
      <c r="BB1580" s="780">
        <v>0</v>
      </c>
      <c r="BC1580" s="780">
        <v>2040</v>
      </c>
      <c r="BD1580" s="780">
        <v>0</v>
      </c>
      <c r="BE1580" s="780">
        <v>0</v>
      </c>
      <c r="BF1580" s="780">
        <v>2040</v>
      </c>
      <c r="BG1580" s="780">
        <v>0</v>
      </c>
      <c r="BH1580" s="780">
        <v>0</v>
      </c>
      <c r="BI1580" s="780">
        <v>2040</v>
      </c>
      <c r="BJ1580" s="780"/>
      <c r="BK1580" s="780">
        <v>0</v>
      </c>
      <c r="BL1580" s="780"/>
      <c r="BM1580" s="780"/>
      <c r="BN1580" s="780" t="s">
        <v>308</v>
      </c>
      <c r="BO1580" s="780" t="s">
        <v>308</v>
      </c>
      <c r="BP1580" s="780" t="s">
        <v>308</v>
      </c>
      <c r="BQ1580" s="780" t="s">
        <v>308</v>
      </c>
      <c r="BR1580" s="780"/>
      <c r="BS1580" s="780">
        <v>148</v>
      </c>
      <c r="BT1580" s="780"/>
      <c r="BU1580" s="780">
        <v>0</v>
      </c>
      <c r="BV1580" s="780"/>
      <c r="BW1580" s="780"/>
      <c r="BX1580" s="780"/>
      <c r="BY1580" s="780"/>
      <c r="BZ1580" s="780"/>
      <c r="CA1580" s="780"/>
      <c r="CB1580" s="780"/>
      <c r="CC1580" s="780"/>
      <c r="CD1580" s="780"/>
      <c r="CE1580" s="780"/>
      <c r="CF1580" s="780"/>
      <c r="CG1580" s="780"/>
      <c r="CH1580" s="780"/>
      <c r="CI1580" s="780"/>
      <c r="CJ1580" s="780">
        <v>1442</v>
      </c>
      <c r="CK1580" s="773"/>
      <c r="CL1580" s="773">
        <v>1442</v>
      </c>
      <c r="CM1580" s="773" t="s">
        <v>397</v>
      </c>
      <c r="CN1580" s="773" t="s">
        <v>397</v>
      </c>
      <c r="CO1580" s="773">
        <v>148</v>
      </c>
      <c r="CP1580" s="773">
        <v>2040</v>
      </c>
      <c r="CQ1580" s="773">
        <v>2040</v>
      </c>
      <c r="CR1580" s="772">
        <v>2040</v>
      </c>
      <c r="CS1580" s="781"/>
      <c r="CT1580" s="865" t="s">
        <v>308</v>
      </c>
      <c r="CU1580" s="899" t="s">
        <v>308</v>
      </c>
      <c r="CV1580" s="774"/>
      <c r="CW1580" s="774"/>
      <c r="CX1580" s="865">
        <v>46267</v>
      </c>
      <c r="CY1580" s="784">
        <v>0</v>
      </c>
      <c r="CZ1580" s="784" t="s">
        <v>308</v>
      </c>
      <c r="DA1580" s="785">
        <v>0</v>
      </c>
      <c r="DB1580" s="785">
        <v>0</v>
      </c>
      <c r="DC1580" s="785">
        <v>0</v>
      </c>
      <c r="DD1580" s="785" t="s">
        <v>308</v>
      </c>
      <c r="DE1580" s="785" t="s">
        <v>308</v>
      </c>
      <c r="DF1580" s="785" t="s">
        <v>308</v>
      </c>
      <c r="DG1580" s="785" t="s">
        <v>308</v>
      </c>
      <c r="DH1580" s="786">
        <v>0</v>
      </c>
      <c r="DI1580" s="774" t="s">
        <v>390</v>
      </c>
      <c r="DJ1580" s="774" t="s">
        <v>390</v>
      </c>
      <c r="DK1580" s="774" t="s">
        <v>390</v>
      </c>
      <c r="DL1580" s="774" t="s">
        <v>390</v>
      </c>
      <c r="DM1580" s="774">
        <v>46276</v>
      </c>
      <c r="DN1580" s="774">
        <v>46276</v>
      </c>
      <c r="DO1580" s="787" t="s">
        <v>308</v>
      </c>
      <c r="DP1580" s="774">
        <v>46297</v>
      </c>
      <c r="DQ1580" s="774">
        <v>46297</v>
      </c>
      <c r="DR1580" s="774">
        <v>46297</v>
      </c>
      <c r="DS1580" s="786">
        <v>46297</v>
      </c>
      <c r="DT1580" s="752">
        <v>46297</v>
      </c>
      <c r="DU1580" s="753">
        <v>-8</v>
      </c>
      <c r="DV1580" s="753" t="s">
        <v>308</v>
      </c>
      <c r="DW1580" s="754">
        <v>46286</v>
      </c>
      <c r="DX1580" s="755">
        <v>46289</v>
      </c>
      <c r="DY1580" s="754" t="e">
        <v>#VALUE!</v>
      </c>
      <c r="DZ1580" s="754" t="e">
        <v>#VALUE!</v>
      </c>
      <c r="EA1580" s="754"/>
      <c r="EB1580" s="754"/>
      <c r="HA1580" s="756" t="s">
        <v>397</v>
      </c>
      <c r="HB1580" s="756" t="s">
        <v>397</v>
      </c>
      <c r="HC1580" s="756" t="s">
        <v>397</v>
      </c>
      <c r="HD1580" s="756" t="s">
        <v>397</v>
      </c>
      <c r="HE1580" s="756" t="s">
        <v>397</v>
      </c>
      <c r="HF1580" s="756" t="s">
        <v>397</v>
      </c>
      <c r="HG1580" s="756" t="s">
        <v>397</v>
      </c>
      <c r="HH1580" s="756" t="s">
        <v>397</v>
      </c>
      <c r="HI1580" s="756" t="s">
        <v>397</v>
      </c>
      <c r="HJ1580" s="756" t="s">
        <v>397</v>
      </c>
      <c r="HK1580"/>
      <c r="HL1580"/>
      <c r="HM1580"/>
      <c r="HN1580" s="756" t="str">
        <f t="shared" si="53"/>
        <v>AUTO PRINT</v>
      </c>
      <c r="HO1580"/>
      <c r="HP1580" s="757" t="s">
        <v>572</v>
      </c>
      <c r="HQ1580" s="757" t="s">
        <v>572</v>
      </c>
      <c r="HR1580" s="757" t="s">
        <v>572</v>
      </c>
      <c r="HS1580"/>
      <c r="HW1580" s="758"/>
      <c r="HX1580"/>
      <c r="HY1580" s="759" t="s">
        <v>572</v>
      </c>
      <c r="HZ1580" s="759" t="s">
        <v>572</v>
      </c>
      <c r="IA1580" s="759" t="s">
        <v>572</v>
      </c>
      <c r="IC1580" s="760" t="s">
        <v>572</v>
      </c>
      <c r="ID1580" s="760" t="s">
        <v>572</v>
      </c>
      <c r="IE1580" s="760" t="s">
        <v>572</v>
      </c>
      <c r="IF1580" s="761" t="s">
        <v>572</v>
      </c>
      <c r="IG1580" s="619" t="str">
        <f t="shared" si="54"/>
        <v>IN HOUSE (MANUAL)</v>
      </c>
      <c r="II1580" s="761" t="s">
        <v>572</v>
      </c>
      <c r="IK1580" s="761" t="str">
        <f>IFERROR(VLOOKUP($M1580,#REF!,13,0),"IN HOUSE (MANUAL)")</f>
        <v>IN HOUSE (MANUAL)</v>
      </c>
      <c r="IM1580" s="760" t="s">
        <v>572</v>
      </c>
      <c r="IN1580" s="760" t="s">
        <v>572</v>
      </c>
      <c r="IO1580" s="760" t="s">
        <v>572</v>
      </c>
      <c r="IQ1580" s="760" t="s">
        <v>572</v>
      </c>
      <c r="IR1580" s="760" t="s">
        <v>572</v>
      </c>
      <c r="IT1580" s="760" t="s">
        <v>572</v>
      </c>
      <c r="IV1580" s="760" t="s">
        <v>572</v>
      </c>
      <c r="IW1580" s="760" t="s">
        <v>572</v>
      </c>
      <c r="IY1580" s="760" t="s">
        <v>572</v>
      </c>
      <c r="IZ1580" s="760" t="s">
        <v>572</v>
      </c>
      <c r="JB1580" s="760" t="s">
        <v>572</v>
      </c>
      <c r="JC1580" s="760" t="s">
        <v>572</v>
      </c>
      <c r="JE1580" s="760" t="s">
        <v>572</v>
      </c>
      <c r="JF1580" s="760" t="s">
        <v>572</v>
      </c>
    </row>
    <row r="1581" spans="1:266" ht="16.5" customHeight="1" x14ac:dyDescent="0.35">
      <c r="A1581" s="618" t="s">
        <v>2960</v>
      </c>
      <c r="B1581" s="730">
        <v>85</v>
      </c>
      <c r="C1581" s="730" t="s">
        <v>2930</v>
      </c>
      <c r="D1581" s="730" t="s">
        <v>2930</v>
      </c>
      <c r="E1581" s="730">
        <v>27</v>
      </c>
      <c r="F1581" s="731" t="s">
        <v>574</v>
      </c>
      <c r="G1581" s="732">
        <v>1</v>
      </c>
      <c r="H1581" s="826">
        <v>46199</v>
      </c>
      <c r="I1581" s="730">
        <v>39</v>
      </c>
      <c r="J1581" s="730" t="s">
        <v>308</v>
      </c>
      <c r="K1581" s="730">
        <v>40</v>
      </c>
      <c r="L1581" s="730" t="s">
        <v>2961</v>
      </c>
      <c r="M1581" s="772" t="s">
        <v>2960</v>
      </c>
      <c r="N1581" s="868" t="s">
        <v>390</v>
      </c>
      <c r="O1581" s="868" t="s">
        <v>390</v>
      </c>
      <c r="P1581" s="868" t="s">
        <v>390</v>
      </c>
      <c r="Q1581" s="868">
        <v>0</v>
      </c>
      <c r="R1581" s="772">
        <v>373</v>
      </c>
      <c r="S1581" s="772" t="s">
        <v>308</v>
      </c>
      <c r="T1581" s="772" t="s">
        <v>2959</v>
      </c>
      <c r="U1581" s="772">
        <v>373</v>
      </c>
      <c r="V1581" s="772" t="s">
        <v>308</v>
      </c>
      <c r="W1581" s="772"/>
      <c r="X1581" s="772"/>
      <c r="Y1581" s="773"/>
      <c r="Z1581" s="773"/>
      <c r="AA1581" s="772" t="s">
        <v>157</v>
      </c>
      <c r="AB1581" s="772" t="s">
        <v>569</v>
      </c>
      <c r="AC1581" s="772" t="s">
        <v>647</v>
      </c>
      <c r="AD1581" s="772">
        <v>180</v>
      </c>
      <c r="AE1581" s="864">
        <v>180</v>
      </c>
      <c r="AF1581" s="776" t="s">
        <v>390</v>
      </c>
      <c r="AG1581" s="777"/>
      <c r="AH1581" s="972"/>
      <c r="AI1581" s="777" t="s">
        <v>308</v>
      </c>
      <c r="AJ1581" s="778">
        <v>18</v>
      </c>
      <c r="AK1581" s="779"/>
      <c r="AL1581" s="778"/>
      <c r="AM1581" s="780">
        <v>0</v>
      </c>
      <c r="AN1581" s="780"/>
      <c r="AO1581" s="780">
        <v>180</v>
      </c>
      <c r="AP1581" s="780"/>
      <c r="AQ1581" s="780"/>
      <c r="AR1581" s="780"/>
      <c r="AS1581" s="780"/>
      <c r="AT1581" s="780"/>
      <c r="AU1581" s="780"/>
      <c r="AV1581" s="780"/>
      <c r="AW1581" s="780"/>
      <c r="AX1581" s="780"/>
      <c r="AY1581" s="780"/>
      <c r="AZ1581" s="780"/>
      <c r="BA1581" s="780"/>
      <c r="BB1581" s="780">
        <v>0</v>
      </c>
      <c r="BC1581" s="780">
        <v>180</v>
      </c>
      <c r="BD1581" s="780">
        <v>0</v>
      </c>
      <c r="BE1581" s="780">
        <v>0</v>
      </c>
      <c r="BF1581" s="780">
        <v>180</v>
      </c>
      <c r="BG1581" s="780">
        <v>0</v>
      </c>
      <c r="BH1581" s="780">
        <v>0</v>
      </c>
      <c r="BI1581" s="780">
        <v>180</v>
      </c>
      <c r="BJ1581" s="780"/>
      <c r="BK1581" s="780">
        <v>0</v>
      </c>
      <c r="BL1581" s="780"/>
      <c r="BM1581" s="780"/>
      <c r="BN1581" s="780" t="s">
        <v>308</v>
      </c>
      <c r="BO1581" s="780" t="s">
        <v>308</v>
      </c>
      <c r="BP1581" s="780" t="s">
        <v>308</v>
      </c>
      <c r="BQ1581" s="780" t="s">
        <v>308</v>
      </c>
      <c r="BR1581" s="780"/>
      <c r="BS1581" s="780">
        <v>26</v>
      </c>
      <c r="BT1581" s="780"/>
      <c r="BU1581" s="780">
        <v>0</v>
      </c>
      <c r="BV1581" s="780"/>
      <c r="BW1581" s="780"/>
      <c r="BX1581" s="780"/>
      <c r="BY1581" s="780"/>
      <c r="BZ1581" s="780"/>
      <c r="CA1581" s="780"/>
      <c r="CB1581" s="780"/>
      <c r="CC1581" s="780"/>
      <c r="CD1581" s="780"/>
      <c r="CE1581" s="780"/>
      <c r="CF1581" s="780"/>
      <c r="CG1581" s="780"/>
      <c r="CH1581" s="780"/>
      <c r="CI1581" s="780"/>
      <c r="CJ1581" s="780">
        <v>180</v>
      </c>
      <c r="CK1581" s="773"/>
      <c r="CL1581" s="773">
        <v>180</v>
      </c>
      <c r="CM1581" s="773" t="s">
        <v>397</v>
      </c>
      <c r="CN1581" s="773" t="s">
        <v>397</v>
      </c>
      <c r="CO1581" s="773">
        <v>26</v>
      </c>
      <c r="CP1581" s="773">
        <v>180</v>
      </c>
      <c r="CQ1581" s="773">
        <v>180</v>
      </c>
      <c r="CR1581" s="772">
        <v>180</v>
      </c>
      <c r="CS1581" s="781"/>
      <c r="CT1581" s="865" t="s">
        <v>308</v>
      </c>
      <c r="CU1581" s="899" t="s">
        <v>308</v>
      </c>
      <c r="CV1581" s="774"/>
      <c r="CW1581" s="774"/>
      <c r="CX1581" s="865">
        <v>46267</v>
      </c>
      <c r="CY1581" s="784">
        <v>0</v>
      </c>
      <c r="CZ1581" s="784" t="s">
        <v>308</v>
      </c>
      <c r="DA1581" s="785">
        <v>0</v>
      </c>
      <c r="DB1581" s="785">
        <v>0</v>
      </c>
      <c r="DC1581" s="785">
        <v>0</v>
      </c>
      <c r="DD1581" s="785" t="s">
        <v>308</v>
      </c>
      <c r="DE1581" s="785" t="s">
        <v>308</v>
      </c>
      <c r="DF1581" s="785" t="s">
        <v>308</v>
      </c>
      <c r="DG1581" s="785" t="s">
        <v>308</v>
      </c>
      <c r="DH1581" s="786">
        <v>0</v>
      </c>
      <c r="DI1581" s="774" t="s">
        <v>390</v>
      </c>
      <c r="DJ1581" s="774" t="s">
        <v>390</v>
      </c>
      <c r="DK1581" s="774" t="s">
        <v>390</v>
      </c>
      <c r="DL1581" s="774" t="s">
        <v>390</v>
      </c>
      <c r="DM1581" s="774">
        <v>46282</v>
      </c>
      <c r="DN1581" s="774">
        <v>46282</v>
      </c>
      <c r="DO1581" s="787" t="s">
        <v>308</v>
      </c>
      <c r="DP1581" s="774">
        <v>46297</v>
      </c>
      <c r="DQ1581" s="774">
        <v>46297</v>
      </c>
      <c r="DR1581" s="774">
        <v>46297</v>
      </c>
      <c r="DS1581" s="786">
        <v>46297</v>
      </c>
      <c r="DT1581" s="752">
        <v>46297</v>
      </c>
      <c r="DU1581" s="753">
        <v>-8</v>
      </c>
      <c r="DV1581" s="753" t="s">
        <v>308</v>
      </c>
      <c r="DW1581" s="754">
        <v>46289</v>
      </c>
      <c r="DX1581" s="755">
        <v>46289</v>
      </c>
      <c r="DY1581" s="754" t="e">
        <v>#VALUE!</v>
      </c>
      <c r="DZ1581" s="754" t="e">
        <v>#VALUE!</v>
      </c>
      <c r="EA1581" s="754"/>
      <c r="EB1581" s="754"/>
      <c r="HA1581" s="756" t="s">
        <v>397</v>
      </c>
      <c r="HB1581" s="756" t="s">
        <v>397</v>
      </c>
      <c r="HC1581" s="756" t="s">
        <v>397</v>
      </c>
      <c r="HD1581" s="756" t="s">
        <v>397</v>
      </c>
      <c r="HE1581" s="756" t="s">
        <v>397</v>
      </c>
      <c r="HF1581" s="756" t="s">
        <v>397</v>
      </c>
      <c r="HG1581" s="756" t="s">
        <v>397</v>
      </c>
      <c r="HH1581" s="756" t="s">
        <v>397</v>
      </c>
      <c r="HI1581" s="756" t="s">
        <v>397</v>
      </c>
      <c r="HJ1581" s="756" t="s">
        <v>397</v>
      </c>
      <c r="HK1581"/>
      <c r="HL1581"/>
      <c r="HM1581"/>
      <c r="HN1581" s="756" t="str">
        <f t="shared" si="53"/>
        <v>AUTO PRINT</v>
      </c>
      <c r="HO1581"/>
      <c r="HP1581" s="757" t="s">
        <v>572</v>
      </c>
      <c r="HQ1581" s="757" t="s">
        <v>572</v>
      </c>
      <c r="HR1581" s="757" t="s">
        <v>572</v>
      </c>
      <c r="HS1581"/>
      <c r="HW1581" s="758"/>
      <c r="HX1581"/>
      <c r="HY1581" s="759" t="s">
        <v>572</v>
      </c>
      <c r="HZ1581" s="759" t="s">
        <v>572</v>
      </c>
      <c r="IA1581" s="759" t="s">
        <v>572</v>
      </c>
      <c r="IC1581" s="760" t="s">
        <v>572</v>
      </c>
      <c r="ID1581" s="760" t="s">
        <v>572</v>
      </c>
      <c r="IE1581" s="760" t="s">
        <v>572</v>
      </c>
      <c r="IF1581" s="761" t="s">
        <v>572</v>
      </c>
      <c r="IG1581" s="619" t="str">
        <f t="shared" si="54"/>
        <v>IN HOUSE (MANUAL)</v>
      </c>
      <c r="II1581" s="761" t="s">
        <v>572</v>
      </c>
      <c r="IK1581" s="761" t="str">
        <f>IFERROR(VLOOKUP($M1581,#REF!,13,0),"IN HOUSE (MANUAL)")</f>
        <v>IN HOUSE (MANUAL)</v>
      </c>
      <c r="IM1581" s="760" t="s">
        <v>572</v>
      </c>
      <c r="IN1581" s="760" t="s">
        <v>572</v>
      </c>
      <c r="IO1581" s="760" t="s">
        <v>572</v>
      </c>
      <c r="IQ1581" s="760" t="s">
        <v>572</v>
      </c>
      <c r="IR1581" s="760" t="s">
        <v>572</v>
      </c>
      <c r="IT1581" s="760" t="s">
        <v>572</v>
      </c>
      <c r="IV1581" s="760" t="s">
        <v>572</v>
      </c>
      <c r="IW1581" s="760" t="s">
        <v>572</v>
      </c>
      <c r="IY1581" s="760" t="s">
        <v>572</v>
      </c>
      <c r="IZ1581" s="760" t="s">
        <v>572</v>
      </c>
      <c r="JB1581" s="760" t="s">
        <v>572</v>
      </c>
      <c r="JC1581" s="760" t="s">
        <v>572</v>
      </c>
      <c r="JE1581" s="760" t="s">
        <v>572</v>
      </c>
      <c r="JF1581" s="760" t="s">
        <v>572</v>
      </c>
    </row>
    <row r="1582" spans="1:266" ht="17.25" customHeight="1" x14ac:dyDescent="0.35">
      <c r="A1582" s="618" t="s">
        <v>2962</v>
      </c>
      <c r="B1582" s="730">
        <v>86</v>
      </c>
      <c r="C1582" s="730" t="s">
        <v>2930</v>
      </c>
      <c r="D1582" s="730" t="s">
        <v>2930</v>
      </c>
      <c r="E1582" s="730">
        <v>27</v>
      </c>
      <c r="F1582" s="731" t="s">
        <v>566</v>
      </c>
      <c r="G1582" s="732">
        <v>1</v>
      </c>
      <c r="H1582" s="733">
        <v>46199</v>
      </c>
      <c r="I1582" s="730">
        <v>39</v>
      </c>
      <c r="J1582" s="730" t="s">
        <v>308</v>
      </c>
      <c r="K1582" s="730">
        <v>41</v>
      </c>
      <c r="L1582" s="730" t="s">
        <v>2963</v>
      </c>
      <c r="M1582" s="772" t="s">
        <v>2962</v>
      </c>
      <c r="N1582" s="868" t="s">
        <v>390</v>
      </c>
      <c r="O1582" s="868" t="s">
        <v>390</v>
      </c>
      <c r="P1582" s="868" t="s">
        <v>390</v>
      </c>
      <c r="Q1582" s="868">
        <v>0</v>
      </c>
      <c r="R1582" s="772">
        <v>373</v>
      </c>
      <c r="S1582" s="772" t="s">
        <v>308</v>
      </c>
      <c r="T1582" s="772" t="s">
        <v>2959</v>
      </c>
      <c r="U1582" s="772">
        <v>373</v>
      </c>
      <c r="V1582" s="772" t="s">
        <v>308</v>
      </c>
      <c r="W1582" s="772"/>
      <c r="X1582" s="772"/>
      <c r="Y1582" s="773"/>
      <c r="Z1582" s="773"/>
      <c r="AA1582" s="772" t="s">
        <v>157</v>
      </c>
      <c r="AB1582" s="772" t="s">
        <v>569</v>
      </c>
      <c r="AC1582" s="772" t="s">
        <v>727</v>
      </c>
      <c r="AD1582" s="772">
        <v>108</v>
      </c>
      <c r="AE1582" s="864">
        <v>108</v>
      </c>
      <c r="AF1582" s="774" t="s">
        <v>390</v>
      </c>
      <c r="AG1582" s="777"/>
      <c r="AH1582" s="777"/>
      <c r="AI1582" s="777" t="s">
        <v>625</v>
      </c>
      <c r="AJ1582" s="778">
        <v>19</v>
      </c>
      <c r="AK1582" s="779"/>
      <c r="AL1582" s="778"/>
      <c r="AM1582" s="780">
        <v>0</v>
      </c>
      <c r="AN1582" s="780"/>
      <c r="AO1582" s="780">
        <v>108</v>
      </c>
      <c r="AP1582" s="780"/>
      <c r="AQ1582" s="780"/>
      <c r="AR1582" s="780"/>
      <c r="AS1582" s="780"/>
      <c r="AT1582" s="780"/>
      <c r="AU1582" s="780"/>
      <c r="AV1582" s="780"/>
      <c r="AW1582" s="780"/>
      <c r="AX1582" s="780"/>
      <c r="AY1582" s="780"/>
      <c r="AZ1582" s="780"/>
      <c r="BA1582" s="780"/>
      <c r="BB1582" s="780">
        <v>0</v>
      </c>
      <c r="BC1582" s="780">
        <v>108</v>
      </c>
      <c r="BD1582" s="780">
        <v>0</v>
      </c>
      <c r="BE1582" s="780">
        <v>0</v>
      </c>
      <c r="BF1582" s="780">
        <v>108</v>
      </c>
      <c r="BG1582" s="780">
        <v>0</v>
      </c>
      <c r="BH1582" s="780">
        <v>0</v>
      </c>
      <c r="BI1582" s="780">
        <v>108</v>
      </c>
      <c r="BJ1582" s="780"/>
      <c r="BK1582" s="780">
        <v>0</v>
      </c>
      <c r="BL1582" s="780"/>
      <c r="BM1582" s="780"/>
      <c r="BN1582" s="780" t="s">
        <v>308</v>
      </c>
      <c r="BO1582" s="780" t="s">
        <v>308</v>
      </c>
      <c r="BP1582" s="780" t="s">
        <v>308</v>
      </c>
      <c r="BQ1582" s="780" t="s">
        <v>308</v>
      </c>
      <c r="BR1582" s="780"/>
      <c r="BS1582" s="780">
        <v>0</v>
      </c>
      <c r="BT1582" s="780"/>
      <c r="BU1582" s="780">
        <v>0</v>
      </c>
      <c r="BV1582" s="780"/>
      <c r="BW1582" s="780"/>
      <c r="BX1582" s="780"/>
      <c r="BY1582" s="780"/>
      <c r="BZ1582" s="780"/>
      <c r="CA1582" s="780"/>
      <c r="CB1582" s="780"/>
      <c r="CC1582" s="780"/>
      <c r="CD1582" s="780"/>
      <c r="CE1582" s="780"/>
      <c r="CF1582" s="780"/>
      <c r="CG1582" s="780"/>
      <c r="CH1582" s="780"/>
      <c r="CI1582" s="780"/>
      <c r="CJ1582" s="780">
        <v>108</v>
      </c>
      <c r="CK1582" s="773"/>
      <c r="CL1582" s="773">
        <v>108</v>
      </c>
      <c r="CM1582" s="773" t="s">
        <v>397</v>
      </c>
      <c r="CN1582" s="773" t="s">
        <v>397</v>
      </c>
      <c r="CO1582" s="773">
        <v>0</v>
      </c>
      <c r="CP1582" s="773">
        <v>108</v>
      </c>
      <c r="CQ1582" s="773">
        <v>108</v>
      </c>
      <c r="CR1582" s="772">
        <v>108</v>
      </c>
      <c r="CS1582" s="781"/>
      <c r="CT1582" s="782" t="s">
        <v>308</v>
      </c>
      <c r="CU1582" s="783" t="s">
        <v>308</v>
      </c>
      <c r="CV1582" s="774"/>
      <c r="CW1582" s="774"/>
      <c r="CX1582" s="865">
        <v>46267</v>
      </c>
      <c r="CY1582" s="784">
        <v>0</v>
      </c>
      <c r="CZ1582" s="784" t="s">
        <v>308</v>
      </c>
      <c r="DA1582" s="785">
        <v>0</v>
      </c>
      <c r="DB1582" s="785">
        <v>0</v>
      </c>
      <c r="DC1582" s="785">
        <v>0</v>
      </c>
      <c r="DD1582" s="785" t="s">
        <v>308</v>
      </c>
      <c r="DE1582" s="785" t="s">
        <v>308</v>
      </c>
      <c r="DF1582" s="785" t="s">
        <v>308</v>
      </c>
      <c r="DG1582" s="785" t="s">
        <v>308</v>
      </c>
      <c r="DH1582" s="786">
        <v>0</v>
      </c>
      <c r="DI1582" s="774" t="s">
        <v>390</v>
      </c>
      <c r="DJ1582" s="774" t="s">
        <v>390</v>
      </c>
      <c r="DK1582" s="774" t="s">
        <v>390</v>
      </c>
      <c r="DL1582" s="774">
        <v>46286</v>
      </c>
      <c r="DM1582" s="774">
        <v>46282</v>
      </c>
      <c r="DN1582" s="774">
        <v>46282</v>
      </c>
      <c r="DO1582" s="787" t="s">
        <v>308</v>
      </c>
      <c r="DP1582" s="774">
        <v>46304</v>
      </c>
      <c r="DQ1582" s="774">
        <v>46332</v>
      </c>
      <c r="DR1582" s="774">
        <v>46332</v>
      </c>
      <c r="DS1582" s="786">
        <v>46304</v>
      </c>
      <c r="DT1582" s="752">
        <v>46332</v>
      </c>
      <c r="DU1582" s="753">
        <v>-15</v>
      </c>
      <c r="DV1582" s="753" t="s">
        <v>308</v>
      </c>
      <c r="DW1582" s="754">
        <v>46289</v>
      </c>
      <c r="DX1582" s="755">
        <v>46289</v>
      </c>
      <c r="DY1582" s="754" t="e">
        <v>#VALUE!</v>
      </c>
      <c r="DZ1582" s="754" t="e">
        <v>#VALUE!</v>
      </c>
      <c r="EA1582" s="754"/>
      <c r="EB1582" s="754"/>
      <c r="HA1582" s="756" t="s">
        <v>397</v>
      </c>
      <c r="HB1582" s="756" t="s">
        <v>397</v>
      </c>
      <c r="HC1582" s="756" t="s">
        <v>397</v>
      </c>
      <c r="HD1582" s="756" t="s">
        <v>397</v>
      </c>
      <c r="HE1582" s="756" t="s">
        <v>397</v>
      </c>
      <c r="HF1582" s="756" t="s">
        <v>397</v>
      </c>
      <c r="HG1582" s="756" t="s">
        <v>397</v>
      </c>
      <c r="HH1582" s="756" t="s">
        <v>397</v>
      </c>
      <c r="HI1582" s="756" t="s">
        <v>397</v>
      </c>
      <c r="HJ1582" s="756" t="s">
        <v>397</v>
      </c>
      <c r="HK1582"/>
      <c r="HL1582"/>
      <c r="HM1582"/>
      <c r="HN1582" s="756" t="str">
        <f t="shared" si="53"/>
        <v>AUTO PRINT</v>
      </c>
      <c r="HO1582"/>
      <c r="HP1582" s="757" t="s">
        <v>572</v>
      </c>
      <c r="HQ1582" s="757" t="s">
        <v>572</v>
      </c>
      <c r="HR1582" s="757" t="s">
        <v>572</v>
      </c>
      <c r="HS1582"/>
      <c r="HW1582" s="758"/>
      <c r="HX1582"/>
      <c r="HY1582" s="759" t="s">
        <v>572</v>
      </c>
      <c r="HZ1582" s="759" t="s">
        <v>572</v>
      </c>
      <c r="IA1582" s="759" t="s">
        <v>572</v>
      </c>
      <c r="IC1582" s="760" t="s">
        <v>572</v>
      </c>
      <c r="ID1582" s="760" t="s">
        <v>572</v>
      </c>
      <c r="IE1582" s="760" t="s">
        <v>572</v>
      </c>
      <c r="IF1582" s="761" t="s">
        <v>572</v>
      </c>
      <c r="IG1582" s="619" t="str">
        <f t="shared" si="54"/>
        <v>IN HOUSE (MANUAL)</v>
      </c>
      <c r="II1582" s="761" t="s">
        <v>572</v>
      </c>
      <c r="IK1582" s="761" t="str">
        <f>IFERROR(VLOOKUP($M1582,#REF!,13,0),"IN HOUSE (MANUAL)")</f>
        <v>IN HOUSE (MANUAL)</v>
      </c>
      <c r="IM1582" s="760" t="s">
        <v>572</v>
      </c>
      <c r="IN1582" s="760" t="s">
        <v>572</v>
      </c>
      <c r="IO1582" s="760" t="s">
        <v>572</v>
      </c>
      <c r="IQ1582" s="760" t="s">
        <v>572</v>
      </c>
      <c r="IR1582" s="760" t="s">
        <v>572</v>
      </c>
      <c r="IT1582" s="760" t="s">
        <v>572</v>
      </c>
      <c r="IV1582" s="760" t="s">
        <v>572</v>
      </c>
      <c r="IW1582" s="760" t="s">
        <v>572</v>
      </c>
      <c r="IY1582" s="760" t="s">
        <v>572</v>
      </c>
      <c r="IZ1582" s="760" t="s">
        <v>572</v>
      </c>
      <c r="JB1582" s="760" t="s">
        <v>572</v>
      </c>
      <c r="JC1582" s="760" t="s">
        <v>572</v>
      </c>
      <c r="JE1582" s="760" t="s">
        <v>572</v>
      </c>
      <c r="JF1582" s="760" t="s">
        <v>572</v>
      </c>
    </row>
    <row r="1583" spans="1:266" ht="16.5" customHeight="1" x14ac:dyDescent="0.35">
      <c r="A1583" s="618" t="s">
        <v>2964</v>
      </c>
      <c r="B1583" s="730">
        <v>87</v>
      </c>
      <c r="C1583" s="730" t="s">
        <v>2930</v>
      </c>
      <c r="D1583" s="730" t="s">
        <v>2930</v>
      </c>
      <c r="E1583" s="730">
        <v>27</v>
      </c>
      <c r="F1583" s="731" t="s">
        <v>566</v>
      </c>
      <c r="G1583" s="732">
        <v>1</v>
      </c>
      <c r="H1583" s="733">
        <v>46199</v>
      </c>
      <c r="I1583" s="730">
        <v>39</v>
      </c>
      <c r="J1583" s="730" t="s">
        <v>308</v>
      </c>
      <c r="K1583" s="730">
        <v>41</v>
      </c>
      <c r="L1583" s="730" t="s">
        <v>2963</v>
      </c>
      <c r="M1583" s="772" t="s">
        <v>2964</v>
      </c>
      <c r="N1583" s="868" t="s">
        <v>390</v>
      </c>
      <c r="O1583" s="868" t="s">
        <v>390</v>
      </c>
      <c r="P1583" s="868" t="s">
        <v>390</v>
      </c>
      <c r="Q1583" s="868">
        <v>0</v>
      </c>
      <c r="R1583" s="772">
        <v>373</v>
      </c>
      <c r="S1583" s="772" t="s">
        <v>308</v>
      </c>
      <c r="T1583" s="772" t="s">
        <v>2959</v>
      </c>
      <c r="U1583" s="772">
        <v>373</v>
      </c>
      <c r="V1583" s="772" t="s">
        <v>308</v>
      </c>
      <c r="W1583" s="772"/>
      <c r="X1583" s="772"/>
      <c r="Y1583" s="773"/>
      <c r="Z1583" s="773"/>
      <c r="AA1583" s="772" t="s">
        <v>157</v>
      </c>
      <c r="AB1583" s="772" t="s">
        <v>569</v>
      </c>
      <c r="AC1583" s="772" t="s">
        <v>727</v>
      </c>
      <c r="AD1583" s="772">
        <v>60</v>
      </c>
      <c r="AE1583" s="864">
        <v>60</v>
      </c>
      <c r="AF1583" s="774" t="s">
        <v>390</v>
      </c>
      <c r="AG1583" s="777"/>
      <c r="AH1583" s="777"/>
      <c r="AI1583" s="777" t="s">
        <v>625</v>
      </c>
      <c r="AJ1583" s="778">
        <v>20</v>
      </c>
      <c r="AK1583" s="779"/>
      <c r="AL1583" s="778"/>
      <c r="AM1583" s="780">
        <v>60</v>
      </c>
      <c r="AN1583" s="780"/>
      <c r="AO1583" s="780">
        <v>60</v>
      </c>
      <c r="AP1583" s="780"/>
      <c r="AQ1583" s="780"/>
      <c r="AR1583" s="780"/>
      <c r="AS1583" s="780"/>
      <c r="AT1583" s="780"/>
      <c r="AU1583" s="780"/>
      <c r="AV1583" s="780"/>
      <c r="AW1583" s="780"/>
      <c r="AX1583" s="780"/>
      <c r="AY1583" s="780"/>
      <c r="AZ1583" s="780"/>
      <c r="BA1583" s="780"/>
      <c r="BB1583" s="780">
        <v>0</v>
      </c>
      <c r="BC1583" s="780">
        <v>60</v>
      </c>
      <c r="BD1583" s="780">
        <v>0</v>
      </c>
      <c r="BE1583" s="780">
        <v>0</v>
      </c>
      <c r="BF1583" s="780">
        <v>60</v>
      </c>
      <c r="BG1583" s="780">
        <v>0</v>
      </c>
      <c r="BH1583" s="780">
        <v>0</v>
      </c>
      <c r="BI1583" s="780">
        <v>60</v>
      </c>
      <c r="BJ1583" s="780"/>
      <c r="BK1583" s="780">
        <v>0</v>
      </c>
      <c r="BL1583" s="780"/>
      <c r="BM1583" s="780"/>
      <c r="BN1583" s="780" t="s">
        <v>308</v>
      </c>
      <c r="BO1583" s="780" t="s">
        <v>308</v>
      </c>
      <c r="BP1583" s="780" t="s">
        <v>308</v>
      </c>
      <c r="BQ1583" s="780" t="s">
        <v>308</v>
      </c>
      <c r="BR1583" s="780"/>
      <c r="BS1583" s="780">
        <v>0</v>
      </c>
      <c r="BT1583" s="780"/>
      <c r="BU1583" s="780">
        <v>60</v>
      </c>
      <c r="BV1583" s="780"/>
      <c r="BW1583" s="780"/>
      <c r="BX1583" s="780"/>
      <c r="BY1583" s="780"/>
      <c r="BZ1583" s="780"/>
      <c r="CA1583" s="780"/>
      <c r="CB1583" s="780"/>
      <c r="CC1583" s="780"/>
      <c r="CD1583" s="780"/>
      <c r="CE1583" s="780"/>
      <c r="CF1583" s="780"/>
      <c r="CG1583" s="780"/>
      <c r="CH1583" s="780"/>
      <c r="CI1583" s="780"/>
      <c r="CJ1583" s="780">
        <v>60</v>
      </c>
      <c r="CK1583" s="773"/>
      <c r="CL1583" s="773">
        <v>60</v>
      </c>
      <c r="CM1583" s="773" t="s">
        <v>397</v>
      </c>
      <c r="CN1583" s="773" t="s">
        <v>397</v>
      </c>
      <c r="CO1583" s="773">
        <v>0</v>
      </c>
      <c r="CP1583" s="773">
        <v>60</v>
      </c>
      <c r="CQ1583" s="773">
        <v>60</v>
      </c>
      <c r="CR1583" s="772">
        <v>60</v>
      </c>
      <c r="CS1583" s="781"/>
      <c r="CT1583" s="782" t="s">
        <v>308</v>
      </c>
      <c r="CU1583" s="783" t="s">
        <v>308</v>
      </c>
      <c r="CV1583" s="774"/>
      <c r="CW1583" s="774"/>
      <c r="CX1583" s="865">
        <v>46267</v>
      </c>
      <c r="CY1583" s="784">
        <v>0</v>
      </c>
      <c r="CZ1583" s="784" t="s">
        <v>308</v>
      </c>
      <c r="DA1583" s="785">
        <v>0</v>
      </c>
      <c r="DB1583" s="785">
        <v>0</v>
      </c>
      <c r="DC1583" s="785">
        <v>0</v>
      </c>
      <c r="DD1583" s="785" t="s">
        <v>308</v>
      </c>
      <c r="DE1583" s="785" t="s">
        <v>308</v>
      </c>
      <c r="DF1583" s="785" t="s">
        <v>308</v>
      </c>
      <c r="DG1583" s="785" t="s">
        <v>308</v>
      </c>
      <c r="DH1583" s="786">
        <v>0</v>
      </c>
      <c r="DI1583" s="774" t="s">
        <v>390</v>
      </c>
      <c r="DJ1583" s="774" t="s">
        <v>390</v>
      </c>
      <c r="DK1583" s="774" t="s">
        <v>390</v>
      </c>
      <c r="DL1583" s="774">
        <v>46286</v>
      </c>
      <c r="DM1583" s="774">
        <v>46283</v>
      </c>
      <c r="DN1583" s="774">
        <v>46283</v>
      </c>
      <c r="DO1583" s="787" t="s">
        <v>308</v>
      </c>
      <c r="DP1583" s="774">
        <v>46304</v>
      </c>
      <c r="DQ1583" s="774">
        <v>46332</v>
      </c>
      <c r="DR1583" s="774">
        <v>46332</v>
      </c>
      <c r="DS1583" s="786">
        <v>46304</v>
      </c>
      <c r="DT1583" s="752">
        <v>46332</v>
      </c>
      <c r="DU1583" s="753">
        <v>-15</v>
      </c>
      <c r="DV1583" s="753" t="s">
        <v>308</v>
      </c>
      <c r="DW1583" s="754">
        <v>46289</v>
      </c>
      <c r="DX1583" s="755">
        <v>46289</v>
      </c>
      <c r="DY1583" s="754" t="e">
        <v>#VALUE!</v>
      </c>
      <c r="DZ1583" s="754" t="e">
        <v>#VALUE!</v>
      </c>
      <c r="EA1583" s="754"/>
      <c r="EB1583" s="754"/>
      <c r="HA1583" s="756" t="s">
        <v>397</v>
      </c>
      <c r="HB1583" s="756" t="s">
        <v>397</v>
      </c>
      <c r="HC1583" s="756" t="s">
        <v>397</v>
      </c>
      <c r="HD1583" s="756" t="s">
        <v>397</v>
      </c>
      <c r="HE1583" s="756" t="s">
        <v>397</v>
      </c>
      <c r="HF1583" s="756" t="s">
        <v>397</v>
      </c>
      <c r="HG1583" s="756" t="s">
        <v>397</v>
      </c>
      <c r="HH1583" s="756" t="s">
        <v>397</v>
      </c>
      <c r="HI1583" s="756" t="s">
        <v>397</v>
      </c>
      <c r="HJ1583" s="756" t="s">
        <v>397</v>
      </c>
      <c r="HK1583"/>
      <c r="HL1583"/>
      <c r="HM1583"/>
      <c r="HN1583" s="756" t="str">
        <f t="shared" si="53"/>
        <v>AUTO PRINT</v>
      </c>
      <c r="HO1583"/>
      <c r="HP1583" s="757" t="s">
        <v>572</v>
      </c>
      <c r="HQ1583" s="757" t="s">
        <v>572</v>
      </c>
      <c r="HR1583" s="757" t="s">
        <v>572</v>
      </c>
      <c r="HS1583"/>
      <c r="HW1583" s="758"/>
      <c r="HX1583"/>
      <c r="HY1583" s="759" t="s">
        <v>572</v>
      </c>
      <c r="HZ1583" s="759" t="s">
        <v>572</v>
      </c>
      <c r="IA1583" s="759" t="s">
        <v>572</v>
      </c>
      <c r="IC1583" s="760" t="s">
        <v>572</v>
      </c>
      <c r="ID1583" s="760" t="s">
        <v>572</v>
      </c>
      <c r="IE1583" s="760" t="s">
        <v>572</v>
      </c>
      <c r="IF1583" s="761" t="s">
        <v>572</v>
      </c>
      <c r="IG1583" s="619" t="str">
        <f t="shared" si="54"/>
        <v>IN HOUSE (MANUAL)</v>
      </c>
      <c r="II1583" s="761" t="s">
        <v>572</v>
      </c>
      <c r="IK1583" s="761" t="str">
        <f>IFERROR(VLOOKUP($M1583,#REF!,13,0),"IN HOUSE (MANUAL)")</f>
        <v>IN HOUSE (MANUAL)</v>
      </c>
      <c r="IM1583" s="760" t="s">
        <v>572</v>
      </c>
      <c r="IN1583" s="760" t="s">
        <v>572</v>
      </c>
      <c r="IO1583" s="760" t="s">
        <v>572</v>
      </c>
      <c r="IQ1583" s="760" t="s">
        <v>572</v>
      </c>
      <c r="IR1583" s="760" t="s">
        <v>572</v>
      </c>
      <c r="IT1583" s="760" t="s">
        <v>572</v>
      </c>
      <c r="IV1583" s="760" t="s">
        <v>572</v>
      </c>
      <c r="IW1583" s="760" t="s">
        <v>572</v>
      </c>
      <c r="IY1583" s="760" t="s">
        <v>572</v>
      </c>
      <c r="IZ1583" s="760" t="s">
        <v>572</v>
      </c>
      <c r="JB1583" s="760" t="s">
        <v>572</v>
      </c>
      <c r="JC1583" s="760" t="s">
        <v>572</v>
      </c>
      <c r="JE1583" s="760" t="s">
        <v>572</v>
      </c>
      <c r="JF1583" s="760" t="s">
        <v>572</v>
      </c>
    </row>
    <row r="1584" spans="1:266" ht="17.25" customHeight="1" x14ac:dyDescent="0.35">
      <c r="A1584" s="618" t="s">
        <v>2965</v>
      </c>
      <c r="B1584" s="730">
        <v>88</v>
      </c>
      <c r="C1584" s="730" t="s">
        <v>2930</v>
      </c>
      <c r="D1584" s="730" t="s">
        <v>2930</v>
      </c>
      <c r="E1584" s="730">
        <v>27</v>
      </c>
      <c r="F1584" s="731" t="s">
        <v>566</v>
      </c>
      <c r="G1584" s="732">
        <v>1</v>
      </c>
      <c r="H1584" s="733">
        <v>46199</v>
      </c>
      <c r="I1584" s="730">
        <v>39</v>
      </c>
      <c r="J1584" s="730" t="s">
        <v>308</v>
      </c>
      <c r="K1584" s="730">
        <v>41</v>
      </c>
      <c r="L1584" s="730" t="s">
        <v>2963</v>
      </c>
      <c r="M1584" s="772" t="s">
        <v>2965</v>
      </c>
      <c r="N1584" s="868" t="s">
        <v>390</v>
      </c>
      <c r="O1584" s="868" t="s">
        <v>390</v>
      </c>
      <c r="P1584" s="868" t="s">
        <v>390</v>
      </c>
      <c r="Q1584" s="868">
        <v>0</v>
      </c>
      <c r="R1584" s="772">
        <v>373</v>
      </c>
      <c r="S1584" s="772" t="s">
        <v>308</v>
      </c>
      <c r="T1584" s="772" t="s">
        <v>2959</v>
      </c>
      <c r="U1584" s="772">
        <v>373</v>
      </c>
      <c r="V1584" s="772" t="s">
        <v>308</v>
      </c>
      <c r="W1584" s="772"/>
      <c r="X1584" s="772"/>
      <c r="Y1584" s="773"/>
      <c r="Z1584" s="773"/>
      <c r="AA1584" s="772" t="s">
        <v>157</v>
      </c>
      <c r="AB1584" s="772" t="s">
        <v>569</v>
      </c>
      <c r="AC1584" s="772" t="s">
        <v>727</v>
      </c>
      <c r="AD1584" s="772">
        <v>240</v>
      </c>
      <c r="AE1584" s="775">
        <v>240</v>
      </c>
      <c r="AF1584" s="774" t="s">
        <v>390</v>
      </c>
      <c r="AG1584" s="777"/>
      <c r="AH1584" s="777"/>
      <c r="AI1584" s="777" t="s">
        <v>625</v>
      </c>
      <c r="AJ1584" s="778">
        <v>21</v>
      </c>
      <c r="AK1584" s="779"/>
      <c r="AL1584" s="778"/>
      <c r="AM1584" s="780">
        <v>240</v>
      </c>
      <c r="AN1584" s="780"/>
      <c r="AO1584" s="780">
        <v>240</v>
      </c>
      <c r="AP1584" s="780"/>
      <c r="AQ1584" s="780"/>
      <c r="AR1584" s="780"/>
      <c r="AS1584" s="780"/>
      <c r="AT1584" s="780"/>
      <c r="AU1584" s="780"/>
      <c r="AV1584" s="780"/>
      <c r="AW1584" s="780"/>
      <c r="AX1584" s="780"/>
      <c r="AY1584" s="780"/>
      <c r="AZ1584" s="780"/>
      <c r="BA1584" s="780"/>
      <c r="BB1584" s="780">
        <v>0</v>
      </c>
      <c r="BC1584" s="780">
        <v>240</v>
      </c>
      <c r="BD1584" s="780">
        <v>0</v>
      </c>
      <c r="BE1584" s="780">
        <v>0</v>
      </c>
      <c r="BF1584" s="780">
        <v>240</v>
      </c>
      <c r="BG1584" s="780">
        <v>0</v>
      </c>
      <c r="BH1584" s="780">
        <v>0</v>
      </c>
      <c r="BI1584" s="780">
        <v>240</v>
      </c>
      <c r="BJ1584" s="780"/>
      <c r="BK1584" s="780">
        <v>0</v>
      </c>
      <c r="BL1584" s="780"/>
      <c r="BM1584" s="780"/>
      <c r="BN1584" s="780" t="s">
        <v>308</v>
      </c>
      <c r="BO1584" s="780" t="s">
        <v>308</v>
      </c>
      <c r="BP1584" s="780" t="s">
        <v>308</v>
      </c>
      <c r="BQ1584" s="780" t="s">
        <v>308</v>
      </c>
      <c r="BR1584" s="780"/>
      <c r="BS1584" s="780">
        <v>12</v>
      </c>
      <c r="BT1584" s="780"/>
      <c r="BU1584" s="780">
        <v>240</v>
      </c>
      <c r="BV1584" s="780"/>
      <c r="BW1584" s="780"/>
      <c r="BX1584" s="780"/>
      <c r="BY1584" s="780"/>
      <c r="BZ1584" s="780"/>
      <c r="CA1584" s="780"/>
      <c r="CB1584" s="780"/>
      <c r="CC1584" s="780"/>
      <c r="CD1584" s="780"/>
      <c r="CE1584" s="780"/>
      <c r="CF1584" s="780"/>
      <c r="CG1584" s="780"/>
      <c r="CH1584" s="780"/>
      <c r="CI1584" s="780"/>
      <c r="CJ1584" s="780">
        <v>240</v>
      </c>
      <c r="CK1584" s="773"/>
      <c r="CL1584" s="773">
        <v>240</v>
      </c>
      <c r="CM1584" s="773" t="s">
        <v>397</v>
      </c>
      <c r="CN1584" s="773" t="s">
        <v>397</v>
      </c>
      <c r="CO1584" s="773">
        <v>12</v>
      </c>
      <c r="CP1584" s="773">
        <v>240</v>
      </c>
      <c r="CQ1584" s="773">
        <v>240</v>
      </c>
      <c r="CR1584" s="772">
        <v>240</v>
      </c>
      <c r="CS1584" s="781"/>
      <c r="CT1584" s="865" t="s">
        <v>308</v>
      </c>
      <c r="CU1584" s="899" t="s">
        <v>308</v>
      </c>
      <c r="CV1584" s="774"/>
      <c r="CW1584" s="774"/>
      <c r="CX1584" s="865">
        <v>46267</v>
      </c>
      <c r="CY1584" s="784">
        <v>0</v>
      </c>
      <c r="CZ1584" s="784" t="s">
        <v>308</v>
      </c>
      <c r="DA1584" s="785">
        <v>0</v>
      </c>
      <c r="DB1584" s="785">
        <v>0</v>
      </c>
      <c r="DC1584" s="785">
        <v>0</v>
      </c>
      <c r="DD1584" s="785" t="s">
        <v>308</v>
      </c>
      <c r="DE1584" s="785" t="s">
        <v>308</v>
      </c>
      <c r="DF1584" s="785" t="s">
        <v>308</v>
      </c>
      <c r="DG1584" s="785" t="s">
        <v>308</v>
      </c>
      <c r="DH1584" s="786">
        <v>0</v>
      </c>
      <c r="DI1584" s="774" t="s">
        <v>390</v>
      </c>
      <c r="DJ1584" s="774" t="s">
        <v>390</v>
      </c>
      <c r="DK1584" s="774" t="s">
        <v>390</v>
      </c>
      <c r="DL1584" s="774">
        <v>46286</v>
      </c>
      <c r="DM1584" s="774">
        <v>46283</v>
      </c>
      <c r="DN1584" s="774">
        <v>46283</v>
      </c>
      <c r="DO1584" s="787" t="s">
        <v>308</v>
      </c>
      <c r="DP1584" s="774">
        <v>46304</v>
      </c>
      <c r="DQ1584" s="774">
        <v>46332</v>
      </c>
      <c r="DR1584" s="774">
        <v>46332</v>
      </c>
      <c r="DS1584" s="786">
        <v>46304</v>
      </c>
      <c r="DT1584" s="752">
        <v>46332</v>
      </c>
      <c r="DU1584" s="753">
        <v>-14</v>
      </c>
      <c r="DV1584" s="753" t="s">
        <v>308</v>
      </c>
      <c r="DW1584" s="754">
        <v>46289</v>
      </c>
      <c r="DX1584" s="755">
        <v>46290</v>
      </c>
      <c r="DY1584" s="754" t="e">
        <v>#VALUE!</v>
      </c>
      <c r="DZ1584" s="754" t="e">
        <v>#VALUE!</v>
      </c>
      <c r="EA1584" s="754"/>
      <c r="EB1584" s="754"/>
      <c r="HA1584" s="756" t="s">
        <v>397</v>
      </c>
      <c r="HB1584" s="756" t="s">
        <v>397</v>
      </c>
      <c r="HC1584" s="756" t="s">
        <v>397</v>
      </c>
      <c r="HD1584" s="756" t="s">
        <v>397</v>
      </c>
      <c r="HE1584" s="756" t="s">
        <v>397</v>
      </c>
      <c r="HF1584" s="756" t="s">
        <v>397</v>
      </c>
      <c r="HG1584" s="756" t="s">
        <v>397</v>
      </c>
      <c r="HH1584" s="756" t="s">
        <v>397</v>
      </c>
      <c r="HI1584" s="756" t="s">
        <v>397</v>
      </c>
      <c r="HJ1584" s="756" t="s">
        <v>397</v>
      </c>
      <c r="HK1584"/>
      <c r="HL1584"/>
      <c r="HM1584"/>
      <c r="HN1584" s="756" t="str">
        <f t="shared" si="53"/>
        <v>AUTO PRINT</v>
      </c>
      <c r="HO1584"/>
      <c r="HP1584" s="757" t="s">
        <v>572</v>
      </c>
      <c r="HQ1584" s="757" t="s">
        <v>572</v>
      </c>
      <c r="HR1584" s="757" t="s">
        <v>572</v>
      </c>
      <c r="HS1584"/>
      <c r="HW1584" s="758"/>
      <c r="HX1584"/>
      <c r="HY1584" s="759" t="s">
        <v>572</v>
      </c>
      <c r="HZ1584" s="759" t="s">
        <v>572</v>
      </c>
      <c r="IA1584" s="759" t="s">
        <v>572</v>
      </c>
      <c r="IC1584" s="760" t="s">
        <v>572</v>
      </c>
      <c r="ID1584" s="760" t="s">
        <v>572</v>
      </c>
      <c r="IE1584" s="760" t="s">
        <v>572</v>
      </c>
      <c r="IF1584" s="761" t="s">
        <v>572</v>
      </c>
      <c r="IG1584" s="619" t="str">
        <f t="shared" si="54"/>
        <v>IN HOUSE (MANUAL)</v>
      </c>
      <c r="II1584" s="761" t="s">
        <v>572</v>
      </c>
      <c r="IK1584" s="761" t="str">
        <f>IFERROR(VLOOKUP($M1584,#REF!,13,0),"IN HOUSE (MANUAL)")</f>
        <v>IN HOUSE (MANUAL)</v>
      </c>
      <c r="IM1584" s="760" t="s">
        <v>572</v>
      </c>
      <c r="IN1584" s="760" t="s">
        <v>572</v>
      </c>
      <c r="IO1584" s="760" t="s">
        <v>572</v>
      </c>
      <c r="IQ1584" s="760" t="s">
        <v>572</v>
      </c>
      <c r="IR1584" s="760" t="s">
        <v>572</v>
      </c>
      <c r="IT1584" s="760" t="s">
        <v>572</v>
      </c>
      <c r="IV1584" s="760" t="s">
        <v>572</v>
      </c>
      <c r="IW1584" s="760" t="s">
        <v>572</v>
      </c>
      <c r="IY1584" s="760" t="s">
        <v>572</v>
      </c>
      <c r="IZ1584" s="760" t="s">
        <v>572</v>
      </c>
      <c r="JB1584" s="760" t="s">
        <v>572</v>
      </c>
      <c r="JC1584" s="760" t="s">
        <v>572</v>
      </c>
      <c r="JE1584" s="760" t="s">
        <v>572</v>
      </c>
      <c r="JF1584" s="760" t="s">
        <v>572</v>
      </c>
    </row>
    <row r="1585" spans="1:266" ht="16.5" customHeight="1" x14ac:dyDescent="0.35">
      <c r="A1585" s="618" t="s">
        <v>2966</v>
      </c>
      <c r="B1585" s="730">
        <v>89</v>
      </c>
      <c r="C1585" s="730" t="s">
        <v>2930</v>
      </c>
      <c r="D1585" s="730" t="s">
        <v>2930</v>
      </c>
      <c r="E1585" s="730">
        <v>27</v>
      </c>
      <c r="F1585" s="731" t="s">
        <v>2967</v>
      </c>
      <c r="G1585" s="732">
        <v>1</v>
      </c>
      <c r="H1585" s="826">
        <v>46202</v>
      </c>
      <c r="I1585" s="730">
        <v>40</v>
      </c>
      <c r="J1585" s="730" t="s">
        <v>308</v>
      </c>
      <c r="K1585" s="730">
        <v>41</v>
      </c>
      <c r="L1585" s="730" t="s">
        <v>2968</v>
      </c>
      <c r="M1585" s="868" t="s">
        <v>2966</v>
      </c>
      <c r="N1585" s="868" t="s">
        <v>390</v>
      </c>
      <c r="O1585" s="868">
        <v>0</v>
      </c>
      <c r="P1585" s="868">
        <v>0</v>
      </c>
      <c r="Q1585" s="868">
        <v>0</v>
      </c>
      <c r="R1585" s="868">
        <v>373</v>
      </c>
      <c r="S1585" s="868" t="s">
        <v>308</v>
      </c>
      <c r="T1585" s="868" t="s">
        <v>2954</v>
      </c>
      <c r="U1585" s="868">
        <v>373</v>
      </c>
      <c r="V1585" s="868" t="s">
        <v>308</v>
      </c>
      <c r="W1585" s="868"/>
      <c r="X1585" s="868"/>
      <c r="Y1585" s="867"/>
      <c r="Z1585" s="867"/>
      <c r="AA1585" s="868" t="s">
        <v>157</v>
      </c>
      <c r="AB1585" s="868" t="s">
        <v>569</v>
      </c>
      <c r="AC1585" s="868" t="s">
        <v>796</v>
      </c>
      <c r="AD1585" s="868">
        <v>2040</v>
      </c>
      <c r="AE1585" s="775">
        <v>2040</v>
      </c>
      <c r="AF1585" s="776" t="s">
        <v>390</v>
      </c>
      <c r="AG1585" s="918"/>
      <c r="AH1585" s="918"/>
      <c r="AI1585" s="918" t="s">
        <v>308</v>
      </c>
      <c r="AJ1585" s="778">
        <v>22</v>
      </c>
      <c r="AK1585" s="894"/>
      <c r="AL1585" s="895"/>
      <c r="AM1585" s="896">
        <v>0</v>
      </c>
      <c r="AN1585" s="896"/>
      <c r="AO1585" s="896">
        <v>2040</v>
      </c>
      <c r="AP1585" s="896"/>
      <c r="AQ1585" s="896"/>
      <c r="AR1585" s="896"/>
      <c r="AS1585" s="896"/>
      <c r="AT1585" s="896"/>
      <c r="AU1585" s="896"/>
      <c r="AV1585" s="896"/>
      <c r="AW1585" s="896"/>
      <c r="AX1585" s="896"/>
      <c r="AY1585" s="896"/>
      <c r="AZ1585" s="896"/>
      <c r="BA1585" s="896"/>
      <c r="BB1585" s="896">
        <v>0</v>
      </c>
      <c r="BC1585" s="896">
        <v>2040</v>
      </c>
      <c r="BD1585" s="896">
        <v>0</v>
      </c>
      <c r="BE1585" s="896">
        <v>0</v>
      </c>
      <c r="BF1585" s="896">
        <v>2040</v>
      </c>
      <c r="BG1585" s="896">
        <v>0</v>
      </c>
      <c r="BH1585" s="896">
        <v>0</v>
      </c>
      <c r="BI1585" s="896" t="s">
        <v>397</v>
      </c>
      <c r="BJ1585" s="896"/>
      <c r="BK1585" s="896">
        <v>2040</v>
      </c>
      <c r="BL1585" s="896"/>
      <c r="BM1585" s="896"/>
      <c r="BN1585" s="896" t="s">
        <v>308</v>
      </c>
      <c r="BO1585" s="896" t="s">
        <v>308</v>
      </c>
      <c r="BP1585" s="896" t="s">
        <v>308</v>
      </c>
      <c r="BQ1585" s="896" t="s">
        <v>308</v>
      </c>
      <c r="BR1585" s="896"/>
      <c r="BS1585" s="896">
        <v>2040</v>
      </c>
      <c r="BT1585" s="896"/>
      <c r="BU1585" s="896" t="s">
        <v>579</v>
      </c>
      <c r="BV1585" s="896"/>
      <c r="BW1585" s="896"/>
      <c r="BX1585" s="896"/>
      <c r="BY1585" s="896"/>
      <c r="BZ1585" s="896"/>
      <c r="CA1585" s="896"/>
      <c r="CB1585" s="896"/>
      <c r="CC1585" s="896"/>
      <c r="CD1585" s="896"/>
      <c r="CE1585" s="896"/>
      <c r="CF1585" s="896"/>
      <c r="CG1585" s="896"/>
      <c r="CH1585" s="896"/>
      <c r="CI1585" s="896"/>
      <c r="CJ1585" s="896"/>
      <c r="CK1585" s="867"/>
      <c r="CL1585" s="867" t="s">
        <v>397</v>
      </c>
      <c r="CM1585" s="867" t="s">
        <v>397</v>
      </c>
      <c r="CN1585" s="867" t="s">
        <v>397</v>
      </c>
      <c r="CO1585" s="867" t="s">
        <v>397</v>
      </c>
      <c r="CP1585" s="867">
        <v>2040</v>
      </c>
      <c r="CQ1585" s="773">
        <v>2040</v>
      </c>
      <c r="CR1585" s="772">
        <v>2040</v>
      </c>
      <c r="CS1585" s="869"/>
      <c r="CT1585" s="782" t="s">
        <v>308</v>
      </c>
      <c r="CU1585" s="783" t="s">
        <v>308</v>
      </c>
      <c r="CV1585" s="776"/>
      <c r="CW1585" s="776"/>
      <c r="CX1585" s="782">
        <v>46252</v>
      </c>
      <c r="CY1585" s="870">
        <v>0</v>
      </c>
      <c r="CZ1585" s="870" t="s">
        <v>308</v>
      </c>
      <c r="DA1585" s="871">
        <v>0</v>
      </c>
      <c r="DB1585" s="871">
        <v>0</v>
      </c>
      <c r="DC1585" s="871">
        <v>0</v>
      </c>
      <c r="DD1585" s="871" t="s">
        <v>308</v>
      </c>
      <c r="DE1585" s="871" t="s">
        <v>308</v>
      </c>
      <c r="DF1585" s="871" t="s">
        <v>308</v>
      </c>
      <c r="DG1585" s="871" t="s">
        <v>308</v>
      </c>
      <c r="DH1585" s="872">
        <v>0</v>
      </c>
      <c r="DI1585" s="776" t="s">
        <v>390</v>
      </c>
      <c r="DJ1585" s="776" t="s">
        <v>390</v>
      </c>
      <c r="DK1585" s="776" t="s">
        <v>390</v>
      </c>
      <c r="DL1585" s="776">
        <v>46286</v>
      </c>
      <c r="DM1585" s="776">
        <v>46283</v>
      </c>
      <c r="DN1585" s="776">
        <v>46283</v>
      </c>
      <c r="DO1585" s="873" t="s">
        <v>308</v>
      </c>
      <c r="DP1585" s="776">
        <v>46304</v>
      </c>
      <c r="DQ1585" s="776">
        <v>46304</v>
      </c>
      <c r="DR1585" s="776">
        <v>46304</v>
      </c>
      <c r="DS1585" s="872">
        <v>46304</v>
      </c>
      <c r="DT1585" s="752">
        <v>46304</v>
      </c>
      <c r="DU1585" s="753">
        <v>-9</v>
      </c>
      <c r="DV1585" s="753" t="s">
        <v>308</v>
      </c>
      <c r="DW1585" s="754">
        <v>46290</v>
      </c>
      <c r="DX1585" s="755">
        <v>46295</v>
      </c>
      <c r="DY1585" s="754" t="e">
        <v>#VALUE!</v>
      </c>
      <c r="DZ1585" s="754" t="e">
        <v>#VALUE!</v>
      </c>
      <c r="EA1585" s="754"/>
      <c r="EB1585" s="754"/>
      <c r="HA1585" s="756" t="s">
        <v>397</v>
      </c>
      <c r="HB1585" s="756" t="s">
        <v>397</v>
      </c>
      <c r="HC1585" s="756" t="s">
        <v>397</v>
      </c>
      <c r="HD1585" s="756" t="s">
        <v>397</v>
      </c>
      <c r="HE1585" s="756" t="s">
        <v>397</v>
      </c>
      <c r="HF1585" s="756" t="s">
        <v>397</v>
      </c>
      <c r="HG1585" s="756" t="s">
        <v>397</v>
      </c>
      <c r="HH1585" s="756" t="s">
        <v>397</v>
      </c>
      <c r="HI1585" s="756" t="s">
        <v>397</v>
      </c>
      <c r="HJ1585" s="756" t="s">
        <v>397</v>
      </c>
      <c r="HK1585"/>
      <c r="HL1585"/>
      <c r="HM1585"/>
      <c r="HN1585" s="756" t="str">
        <f t="shared" si="53"/>
        <v>AUTO PRINT</v>
      </c>
      <c r="HO1585"/>
      <c r="HP1585" s="757" t="s">
        <v>572</v>
      </c>
      <c r="HQ1585" s="757" t="s">
        <v>572</v>
      </c>
      <c r="HR1585" s="757" t="s">
        <v>572</v>
      </c>
      <c r="HS1585"/>
      <c r="HW1585" s="758"/>
      <c r="HX1585"/>
      <c r="HY1585" s="759" t="s">
        <v>572</v>
      </c>
      <c r="HZ1585" s="759" t="s">
        <v>572</v>
      </c>
      <c r="IA1585" s="759" t="s">
        <v>572</v>
      </c>
      <c r="IC1585" s="760" t="s">
        <v>572</v>
      </c>
      <c r="ID1585" s="760" t="s">
        <v>572</v>
      </c>
      <c r="IE1585" s="760" t="s">
        <v>572</v>
      </c>
      <c r="IF1585" s="761" t="s">
        <v>572</v>
      </c>
      <c r="IG1585" s="619" t="str">
        <f t="shared" si="54"/>
        <v>IN HOUSE (MANUAL)</v>
      </c>
      <c r="II1585" s="761" t="s">
        <v>572</v>
      </c>
      <c r="IK1585" s="761" t="str">
        <f>IFERROR(VLOOKUP($M1585,#REF!,13,0),"IN HOUSE (MANUAL)")</f>
        <v>IN HOUSE (MANUAL)</v>
      </c>
      <c r="IM1585" s="760" t="s">
        <v>397</v>
      </c>
      <c r="IN1585" s="760" t="s">
        <v>397</v>
      </c>
      <c r="IO1585" s="760" t="s">
        <v>572</v>
      </c>
      <c r="IQ1585" s="760" t="s">
        <v>572</v>
      </c>
      <c r="IR1585" s="760" t="s">
        <v>572</v>
      </c>
      <c r="IT1585" s="760" t="s">
        <v>572</v>
      </c>
      <c r="IV1585" s="760" t="s">
        <v>572</v>
      </c>
      <c r="IW1585" s="760" t="s">
        <v>572</v>
      </c>
      <c r="IY1585" s="760" t="s">
        <v>572</v>
      </c>
      <c r="IZ1585" s="760" t="s">
        <v>572</v>
      </c>
      <c r="JB1585" s="760" t="s">
        <v>572</v>
      </c>
      <c r="JC1585" s="760" t="s">
        <v>572</v>
      </c>
      <c r="JE1585" s="760" t="s">
        <v>572</v>
      </c>
      <c r="JF1585" s="760" t="s">
        <v>572</v>
      </c>
    </row>
    <row r="1586" spans="1:266" ht="16.5" customHeight="1" x14ac:dyDescent="0.35">
      <c r="A1586" s="618" t="s">
        <v>2969</v>
      </c>
      <c r="B1586" s="730">
        <v>90</v>
      </c>
      <c r="C1586" s="730" t="s">
        <v>2938</v>
      </c>
      <c r="D1586" s="730" t="s">
        <v>2938</v>
      </c>
      <c r="E1586" s="730">
        <v>27</v>
      </c>
      <c r="F1586" s="821" t="s">
        <v>767</v>
      </c>
      <c r="G1586" s="732">
        <v>2</v>
      </c>
      <c r="H1586" s="826">
        <v>46202</v>
      </c>
      <c r="I1586" s="730">
        <v>40</v>
      </c>
      <c r="J1586" s="730" t="s">
        <v>308</v>
      </c>
      <c r="K1586" s="730">
        <v>41</v>
      </c>
      <c r="L1586" s="730" t="s">
        <v>2970</v>
      </c>
      <c r="M1586" s="868" t="s">
        <v>2969</v>
      </c>
      <c r="N1586" s="868" t="s">
        <v>390</v>
      </c>
      <c r="O1586" s="868">
        <v>0</v>
      </c>
      <c r="P1586" s="868">
        <v>0</v>
      </c>
      <c r="Q1586" s="868">
        <v>0</v>
      </c>
      <c r="R1586" s="868" t="s">
        <v>2971</v>
      </c>
      <c r="S1586" s="868" t="s">
        <v>308</v>
      </c>
      <c r="T1586" s="868" t="s">
        <v>2972</v>
      </c>
      <c r="U1586" s="868">
        <v>373</v>
      </c>
      <c r="V1586" s="868" t="s">
        <v>308</v>
      </c>
      <c r="W1586" s="868"/>
      <c r="X1586" s="868"/>
      <c r="Y1586" s="867"/>
      <c r="Z1586" s="867"/>
      <c r="AA1586" s="868" t="s">
        <v>32</v>
      </c>
      <c r="AB1586" s="868" t="s">
        <v>569</v>
      </c>
      <c r="AC1586" s="868" t="s">
        <v>589</v>
      </c>
      <c r="AD1586" s="868">
        <v>2172</v>
      </c>
      <c r="AE1586" s="775">
        <v>1086</v>
      </c>
      <c r="AF1586" s="776" t="s">
        <v>390</v>
      </c>
      <c r="AG1586" s="918"/>
      <c r="AH1586" s="918"/>
      <c r="AI1586" s="918" t="s">
        <v>308</v>
      </c>
      <c r="AJ1586" s="778">
        <v>23</v>
      </c>
      <c r="AK1586" s="894"/>
      <c r="AL1586" s="895"/>
      <c r="AM1586" s="896">
        <v>0</v>
      </c>
      <c r="AN1586" s="896"/>
      <c r="AO1586" s="896">
        <v>1086</v>
      </c>
      <c r="AP1586" s="896"/>
      <c r="AQ1586" s="896"/>
      <c r="AR1586" s="896"/>
      <c r="AS1586" s="896"/>
      <c r="AT1586" s="896"/>
      <c r="AU1586" s="896"/>
      <c r="AV1586" s="896"/>
      <c r="AW1586" s="896"/>
      <c r="AX1586" s="896"/>
      <c r="AY1586" s="896"/>
      <c r="AZ1586" s="896"/>
      <c r="BA1586" s="896"/>
      <c r="BB1586" s="896">
        <v>0</v>
      </c>
      <c r="BC1586" s="896">
        <v>1086</v>
      </c>
      <c r="BD1586" s="896">
        <v>0</v>
      </c>
      <c r="BE1586" s="896">
        <v>0</v>
      </c>
      <c r="BF1586" s="896">
        <v>1086</v>
      </c>
      <c r="BG1586" s="896">
        <v>0</v>
      </c>
      <c r="BH1586" s="896">
        <v>0</v>
      </c>
      <c r="BI1586" s="896" t="s">
        <v>397</v>
      </c>
      <c r="BJ1586" s="896"/>
      <c r="BK1586" s="896">
        <v>1086</v>
      </c>
      <c r="BL1586" s="896"/>
      <c r="BM1586" s="896"/>
      <c r="BN1586" s="896" t="s">
        <v>308</v>
      </c>
      <c r="BO1586" s="896" t="s">
        <v>308</v>
      </c>
      <c r="BP1586" s="896" t="s">
        <v>308</v>
      </c>
      <c r="BQ1586" s="896" t="s">
        <v>308</v>
      </c>
      <c r="BR1586" s="896"/>
      <c r="BS1586" s="896">
        <v>1086</v>
      </c>
      <c r="BT1586" s="896"/>
      <c r="BU1586" s="896" t="s">
        <v>579</v>
      </c>
      <c r="BV1586" s="896"/>
      <c r="BW1586" s="896"/>
      <c r="BX1586" s="896"/>
      <c r="BY1586" s="896"/>
      <c r="BZ1586" s="896"/>
      <c r="CA1586" s="896"/>
      <c r="CB1586" s="896"/>
      <c r="CC1586" s="896"/>
      <c r="CD1586" s="896"/>
      <c r="CE1586" s="896"/>
      <c r="CF1586" s="896"/>
      <c r="CG1586" s="896"/>
      <c r="CH1586" s="896"/>
      <c r="CI1586" s="896"/>
      <c r="CJ1586" s="896"/>
      <c r="CK1586" s="867"/>
      <c r="CL1586" s="867" t="s">
        <v>397</v>
      </c>
      <c r="CM1586" s="867" t="s">
        <v>397</v>
      </c>
      <c r="CN1586" s="867" t="s">
        <v>397</v>
      </c>
      <c r="CO1586" s="867" t="s">
        <v>397</v>
      </c>
      <c r="CP1586" s="867">
        <v>1086</v>
      </c>
      <c r="CQ1586" s="773">
        <v>2172</v>
      </c>
      <c r="CR1586" s="772">
        <v>1086</v>
      </c>
      <c r="CS1586" s="893"/>
      <c r="CT1586" s="782" t="s">
        <v>308</v>
      </c>
      <c r="CU1586" s="783" t="s">
        <v>308</v>
      </c>
      <c r="CV1586" s="776"/>
      <c r="CW1586" s="776"/>
      <c r="CX1586" s="782">
        <v>46252</v>
      </c>
      <c r="CY1586" s="870">
        <v>0</v>
      </c>
      <c r="CZ1586" s="870" t="s">
        <v>308</v>
      </c>
      <c r="DA1586" s="871">
        <v>0</v>
      </c>
      <c r="DB1586" s="871">
        <v>0</v>
      </c>
      <c r="DC1586" s="871">
        <v>0</v>
      </c>
      <c r="DD1586" s="871" t="s">
        <v>308</v>
      </c>
      <c r="DE1586" s="871" t="s">
        <v>308</v>
      </c>
      <c r="DF1586" s="871" t="s">
        <v>308</v>
      </c>
      <c r="DG1586" s="871" t="s">
        <v>308</v>
      </c>
      <c r="DH1586" s="872">
        <v>0</v>
      </c>
      <c r="DI1586" s="776" t="s">
        <v>390</v>
      </c>
      <c r="DJ1586" s="776" t="s">
        <v>390</v>
      </c>
      <c r="DK1586" s="776" t="s">
        <v>390</v>
      </c>
      <c r="DL1586" s="776">
        <v>46286</v>
      </c>
      <c r="DM1586" s="776">
        <v>46288</v>
      </c>
      <c r="DN1586" s="776">
        <v>46288</v>
      </c>
      <c r="DO1586" s="873" t="s">
        <v>308</v>
      </c>
      <c r="DP1586" s="776">
        <v>46304</v>
      </c>
      <c r="DQ1586" s="776">
        <v>46304</v>
      </c>
      <c r="DR1586" s="776">
        <v>46304</v>
      </c>
      <c r="DS1586" s="872">
        <v>46304</v>
      </c>
      <c r="DT1586" s="752">
        <v>46304</v>
      </c>
      <c r="DU1586" s="753">
        <v>-8</v>
      </c>
      <c r="DV1586" s="753" t="s">
        <v>308</v>
      </c>
      <c r="DW1586" s="754">
        <v>46295</v>
      </c>
      <c r="DX1586" s="755">
        <v>46296</v>
      </c>
      <c r="DY1586" s="754" t="e">
        <v>#VALUE!</v>
      </c>
      <c r="DZ1586" s="754" t="e">
        <v>#VALUE!</v>
      </c>
      <c r="EA1586" s="754"/>
      <c r="EB1586" s="754"/>
      <c r="HA1586" s="756" t="s">
        <v>397</v>
      </c>
      <c r="HB1586" s="756" t="s">
        <v>397</v>
      </c>
      <c r="HC1586" s="756" t="s">
        <v>397</v>
      </c>
      <c r="HD1586" s="756" t="s">
        <v>397</v>
      </c>
      <c r="HE1586" s="756" t="s">
        <v>397</v>
      </c>
      <c r="HF1586" s="756" t="s">
        <v>397</v>
      </c>
      <c r="HG1586" s="756" t="s">
        <v>397</v>
      </c>
      <c r="HH1586" s="756" t="s">
        <v>397</v>
      </c>
      <c r="HI1586" s="756" t="s">
        <v>397</v>
      </c>
      <c r="HJ1586" s="756" t="s">
        <v>397</v>
      </c>
      <c r="HK1586"/>
      <c r="HL1586"/>
      <c r="HM1586"/>
      <c r="HN1586" s="756" t="str">
        <f t="shared" si="53"/>
        <v>AUTO PRINT</v>
      </c>
      <c r="HO1586"/>
      <c r="HP1586" s="757" t="s">
        <v>572</v>
      </c>
      <c r="HQ1586" s="757" t="s">
        <v>572</v>
      </c>
      <c r="HR1586" s="757" t="s">
        <v>572</v>
      </c>
      <c r="HS1586"/>
      <c r="HW1586" s="758"/>
      <c r="HX1586"/>
      <c r="HY1586" s="759" t="s">
        <v>572</v>
      </c>
      <c r="HZ1586" s="759" t="s">
        <v>572</v>
      </c>
      <c r="IA1586" s="759" t="s">
        <v>572</v>
      </c>
      <c r="IC1586" s="760" t="s">
        <v>572</v>
      </c>
      <c r="ID1586" s="760" t="s">
        <v>572</v>
      </c>
      <c r="IE1586" s="760" t="s">
        <v>572</v>
      </c>
      <c r="IF1586" s="761" t="s">
        <v>572</v>
      </c>
      <c r="IG1586" s="619" t="str">
        <f t="shared" si="54"/>
        <v>IN HOUSE (MANUAL)</v>
      </c>
      <c r="II1586" s="761" t="s">
        <v>572</v>
      </c>
      <c r="IK1586" s="761" t="str">
        <f>IFERROR(VLOOKUP($M1586,#REF!,13,0),"IN HOUSE (MANUAL)")</f>
        <v>IN HOUSE (MANUAL)</v>
      </c>
      <c r="IM1586" s="760" t="s">
        <v>397</v>
      </c>
      <c r="IN1586" s="760" t="s">
        <v>397</v>
      </c>
      <c r="IO1586" s="760" t="s">
        <v>572</v>
      </c>
      <c r="IQ1586" s="760" t="s">
        <v>572</v>
      </c>
      <c r="IR1586" s="760" t="s">
        <v>572</v>
      </c>
      <c r="IT1586" s="760" t="s">
        <v>572</v>
      </c>
      <c r="IV1586" s="760" t="s">
        <v>572</v>
      </c>
      <c r="IW1586" s="760" t="s">
        <v>572</v>
      </c>
      <c r="IY1586" s="760" t="s">
        <v>572</v>
      </c>
      <c r="IZ1586" s="760" t="s">
        <v>572</v>
      </c>
      <c r="JB1586" s="760" t="s">
        <v>572</v>
      </c>
      <c r="JC1586" s="760" t="s">
        <v>572</v>
      </c>
      <c r="JE1586" s="760" t="s">
        <v>572</v>
      </c>
      <c r="JF1586" s="760" t="s">
        <v>572</v>
      </c>
    </row>
    <row r="1587" spans="1:266" ht="17.25" customHeight="1" x14ac:dyDescent="0.35">
      <c r="A1587" s="618" t="s">
        <v>2973</v>
      </c>
      <c r="B1587" s="730">
        <v>91</v>
      </c>
      <c r="C1587" s="730" t="s">
        <v>2930</v>
      </c>
      <c r="D1587" s="730" t="s">
        <v>2930</v>
      </c>
      <c r="E1587" s="730">
        <v>27</v>
      </c>
      <c r="F1587" s="821" t="s">
        <v>574</v>
      </c>
      <c r="G1587" s="732">
        <v>1</v>
      </c>
      <c r="H1587" s="826">
        <v>46199</v>
      </c>
      <c r="I1587" s="730">
        <v>40</v>
      </c>
      <c r="J1587" s="730" t="s">
        <v>308</v>
      </c>
      <c r="K1587" s="730">
        <v>43</v>
      </c>
      <c r="L1587" s="730" t="s">
        <v>2974</v>
      </c>
      <c r="M1587" s="868" t="s">
        <v>2973</v>
      </c>
      <c r="N1587" s="868" t="s">
        <v>390</v>
      </c>
      <c r="O1587" s="868" t="s">
        <v>390</v>
      </c>
      <c r="P1587" s="868" t="s">
        <v>390</v>
      </c>
      <c r="Q1587" s="868">
        <v>0</v>
      </c>
      <c r="R1587" s="868">
        <v>373</v>
      </c>
      <c r="S1587" s="868" t="s">
        <v>308</v>
      </c>
      <c r="T1587" s="868" t="s">
        <v>2959</v>
      </c>
      <c r="U1587" s="868">
        <v>373</v>
      </c>
      <c r="V1587" s="868" t="s">
        <v>308</v>
      </c>
      <c r="W1587" s="868"/>
      <c r="X1587" s="868"/>
      <c r="Y1587" s="867"/>
      <c r="Z1587" s="867"/>
      <c r="AA1587" s="868" t="s">
        <v>157</v>
      </c>
      <c r="AB1587" s="868" t="s">
        <v>569</v>
      </c>
      <c r="AC1587" s="868" t="s">
        <v>619</v>
      </c>
      <c r="AD1587" s="868">
        <v>594</v>
      </c>
      <c r="AE1587" s="775">
        <v>594</v>
      </c>
      <c r="AF1587" s="776" t="s">
        <v>390</v>
      </c>
      <c r="AG1587" s="918"/>
      <c r="AH1587" s="918"/>
      <c r="AI1587" s="918" t="s">
        <v>308</v>
      </c>
      <c r="AJ1587" s="778">
        <v>24</v>
      </c>
      <c r="AK1587" s="894"/>
      <c r="AL1587" s="895"/>
      <c r="AM1587" s="896">
        <v>594</v>
      </c>
      <c r="AN1587" s="896"/>
      <c r="AO1587" s="896">
        <v>594</v>
      </c>
      <c r="AP1587" s="896"/>
      <c r="AQ1587" s="896"/>
      <c r="AR1587" s="896"/>
      <c r="AS1587" s="896"/>
      <c r="AT1587" s="896"/>
      <c r="AU1587" s="896"/>
      <c r="AV1587" s="896"/>
      <c r="AW1587" s="896"/>
      <c r="AX1587" s="896"/>
      <c r="AY1587" s="896"/>
      <c r="AZ1587" s="896"/>
      <c r="BA1587" s="896"/>
      <c r="BB1587" s="896">
        <v>0</v>
      </c>
      <c r="BC1587" s="896">
        <v>594</v>
      </c>
      <c r="BD1587" s="896">
        <v>0</v>
      </c>
      <c r="BE1587" s="896">
        <v>0</v>
      </c>
      <c r="BF1587" s="896">
        <v>594</v>
      </c>
      <c r="BG1587" s="896">
        <v>0</v>
      </c>
      <c r="BH1587" s="896">
        <v>0</v>
      </c>
      <c r="BI1587" s="896">
        <v>594</v>
      </c>
      <c r="BJ1587" s="896"/>
      <c r="BK1587" s="896">
        <v>0</v>
      </c>
      <c r="BL1587" s="896"/>
      <c r="BM1587" s="896"/>
      <c r="BN1587" s="896" t="s">
        <v>308</v>
      </c>
      <c r="BO1587" s="896" t="s">
        <v>308</v>
      </c>
      <c r="BP1587" s="896" t="s">
        <v>308</v>
      </c>
      <c r="BQ1587" s="896" t="s">
        <v>308</v>
      </c>
      <c r="BR1587" s="896"/>
      <c r="BS1587" s="896">
        <v>594</v>
      </c>
      <c r="BT1587" s="896"/>
      <c r="BU1587" s="896">
        <v>594</v>
      </c>
      <c r="BV1587" s="896"/>
      <c r="BW1587" s="896"/>
      <c r="BX1587" s="896"/>
      <c r="BY1587" s="896"/>
      <c r="BZ1587" s="896"/>
      <c r="CA1587" s="896"/>
      <c r="CB1587" s="896"/>
      <c r="CC1587" s="896"/>
      <c r="CD1587" s="896"/>
      <c r="CE1587" s="896"/>
      <c r="CF1587" s="896"/>
      <c r="CG1587" s="896"/>
      <c r="CH1587" s="896"/>
      <c r="CI1587" s="896"/>
      <c r="CJ1587" s="896">
        <v>594</v>
      </c>
      <c r="CK1587" s="867"/>
      <c r="CL1587" s="867">
        <v>594</v>
      </c>
      <c r="CM1587" s="867" t="s">
        <v>397</v>
      </c>
      <c r="CN1587" s="867" t="s">
        <v>397</v>
      </c>
      <c r="CO1587" s="867">
        <v>594</v>
      </c>
      <c r="CP1587" s="867">
        <v>594</v>
      </c>
      <c r="CQ1587" s="773">
        <v>594</v>
      </c>
      <c r="CR1587" s="772">
        <v>594</v>
      </c>
      <c r="CS1587" s="869"/>
      <c r="CT1587" s="782" t="s">
        <v>308</v>
      </c>
      <c r="CU1587" s="783" t="s">
        <v>308</v>
      </c>
      <c r="CV1587" s="776"/>
      <c r="CW1587" s="776"/>
      <c r="CX1587" s="782">
        <v>46267</v>
      </c>
      <c r="CY1587" s="870">
        <v>0</v>
      </c>
      <c r="CZ1587" s="870" t="s">
        <v>308</v>
      </c>
      <c r="DA1587" s="871">
        <v>0</v>
      </c>
      <c r="DB1587" s="871">
        <v>0</v>
      </c>
      <c r="DC1587" s="871">
        <v>0</v>
      </c>
      <c r="DD1587" s="871" t="s">
        <v>308</v>
      </c>
      <c r="DE1587" s="871" t="s">
        <v>308</v>
      </c>
      <c r="DF1587" s="871" t="s">
        <v>308</v>
      </c>
      <c r="DG1587" s="871" t="s">
        <v>308</v>
      </c>
      <c r="DH1587" s="872">
        <v>0</v>
      </c>
      <c r="DI1587" s="776" t="s">
        <v>390</v>
      </c>
      <c r="DJ1587" s="776" t="s">
        <v>390</v>
      </c>
      <c r="DK1587" s="776" t="s">
        <v>390</v>
      </c>
      <c r="DL1587" s="776">
        <v>46286</v>
      </c>
      <c r="DM1587" s="776">
        <v>46290</v>
      </c>
      <c r="DN1587" s="776">
        <v>46290</v>
      </c>
      <c r="DO1587" s="873" t="s">
        <v>308</v>
      </c>
      <c r="DP1587" s="776">
        <v>46318</v>
      </c>
      <c r="DQ1587" s="776">
        <v>46318</v>
      </c>
      <c r="DR1587" s="776">
        <v>46318</v>
      </c>
      <c r="DS1587" s="872">
        <v>46318</v>
      </c>
      <c r="DT1587" s="752">
        <v>46318</v>
      </c>
      <c r="DU1587" s="753">
        <v>-21</v>
      </c>
      <c r="DV1587" s="753" t="s">
        <v>308</v>
      </c>
      <c r="DW1587" s="754">
        <v>46296</v>
      </c>
      <c r="DX1587" s="755">
        <v>46297</v>
      </c>
      <c r="DY1587" s="754" t="e">
        <v>#VALUE!</v>
      </c>
      <c r="DZ1587" s="754" t="e">
        <v>#VALUE!</v>
      </c>
      <c r="EA1587" s="754"/>
      <c r="EB1587" s="754"/>
      <c r="HA1587" s="756" t="s">
        <v>397</v>
      </c>
      <c r="HB1587" s="756" t="s">
        <v>397</v>
      </c>
      <c r="HC1587" s="756" t="s">
        <v>397</v>
      </c>
      <c r="HD1587" s="756" t="s">
        <v>397</v>
      </c>
      <c r="HE1587" s="756" t="s">
        <v>397</v>
      </c>
      <c r="HF1587" s="756" t="s">
        <v>397</v>
      </c>
      <c r="HG1587" s="756" t="s">
        <v>397</v>
      </c>
      <c r="HH1587" s="756" t="s">
        <v>397</v>
      </c>
      <c r="HI1587" s="756" t="s">
        <v>397</v>
      </c>
      <c r="HJ1587" s="756" t="s">
        <v>397</v>
      </c>
      <c r="HK1587"/>
      <c r="HL1587"/>
      <c r="HM1587"/>
      <c r="HN1587" s="756" t="str">
        <f t="shared" si="53"/>
        <v>AUTO PRINT</v>
      </c>
      <c r="HO1587"/>
      <c r="HP1587" s="757" t="s">
        <v>572</v>
      </c>
      <c r="HQ1587" s="757" t="s">
        <v>572</v>
      </c>
      <c r="HR1587" s="757" t="s">
        <v>572</v>
      </c>
      <c r="HS1587"/>
      <c r="HW1587" s="758"/>
      <c r="HX1587"/>
      <c r="HY1587" s="759" t="s">
        <v>572</v>
      </c>
      <c r="HZ1587" s="759" t="s">
        <v>572</v>
      </c>
      <c r="IA1587" s="759" t="s">
        <v>572</v>
      </c>
      <c r="IC1587" s="760" t="s">
        <v>572</v>
      </c>
      <c r="ID1587" s="760" t="s">
        <v>572</v>
      </c>
      <c r="IE1587" s="760" t="s">
        <v>572</v>
      </c>
      <c r="IF1587" s="761" t="s">
        <v>572</v>
      </c>
      <c r="IG1587" s="619" t="str">
        <f t="shared" si="54"/>
        <v>IN HOUSE (MANUAL)</v>
      </c>
      <c r="II1587" s="761" t="s">
        <v>572</v>
      </c>
      <c r="IK1587" s="761" t="str">
        <f>IFERROR(VLOOKUP($M1587,#REF!,13,0),"IN HOUSE (MANUAL)")</f>
        <v>IN HOUSE (MANUAL)</v>
      </c>
      <c r="IM1587" s="760" t="s">
        <v>572</v>
      </c>
      <c r="IN1587" s="760" t="s">
        <v>572</v>
      </c>
      <c r="IO1587" s="760" t="s">
        <v>572</v>
      </c>
      <c r="IQ1587" s="760" t="s">
        <v>572</v>
      </c>
      <c r="IR1587" s="760" t="s">
        <v>572</v>
      </c>
      <c r="IT1587" s="760" t="s">
        <v>572</v>
      </c>
      <c r="IV1587" s="760" t="s">
        <v>572</v>
      </c>
      <c r="IW1587" s="760" t="s">
        <v>572</v>
      </c>
      <c r="IY1587" s="760" t="s">
        <v>572</v>
      </c>
      <c r="IZ1587" s="760" t="s">
        <v>572</v>
      </c>
      <c r="JB1587" s="760" t="s">
        <v>572</v>
      </c>
      <c r="JC1587" s="760" t="s">
        <v>572</v>
      </c>
      <c r="JE1587" s="760" t="s">
        <v>572</v>
      </c>
      <c r="JF1587" s="760" t="s">
        <v>572</v>
      </c>
    </row>
    <row r="1588" spans="1:266" ht="17.25" customHeight="1" x14ac:dyDescent="0.35">
      <c r="A1588" s="618" t="s">
        <v>2975</v>
      </c>
      <c r="B1588" s="730">
        <v>92</v>
      </c>
      <c r="C1588" s="730" t="s">
        <v>2930</v>
      </c>
      <c r="D1588" s="730" t="s">
        <v>2930</v>
      </c>
      <c r="E1588" s="730">
        <v>27</v>
      </c>
      <c r="F1588" s="821" t="s">
        <v>574</v>
      </c>
      <c r="G1588" s="732">
        <v>1</v>
      </c>
      <c r="H1588" s="826">
        <v>46261</v>
      </c>
      <c r="I1588" s="730">
        <v>41</v>
      </c>
      <c r="J1588" s="730" t="s">
        <v>308</v>
      </c>
      <c r="K1588" s="730">
        <v>43</v>
      </c>
      <c r="L1588" s="730" t="s">
        <v>2976</v>
      </c>
      <c r="M1588" s="868" t="s">
        <v>2975</v>
      </c>
      <c r="N1588" s="868" t="s">
        <v>390</v>
      </c>
      <c r="O1588" s="868">
        <v>0</v>
      </c>
      <c r="P1588" s="868">
        <v>0</v>
      </c>
      <c r="Q1588" s="868">
        <v>0</v>
      </c>
      <c r="R1588" s="868">
        <v>373</v>
      </c>
      <c r="S1588" s="868"/>
      <c r="T1588" s="868" t="s">
        <v>2977</v>
      </c>
      <c r="U1588" s="868">
        <v>373</v>
      </c>
      <c r="V1588" s="868" t="s">
        <v>308</v>
      </c>
      <c r="W1588" s="868"/>
      <c r="X1588" s="868"/>
      <c r="Y1588" s="867"/>
      <c r="Z1588" s="867"/>
      <c r="AA1588" s="868" t="s">
        <v>309</v>
      </c>
      <c r="AB1588" s="868" t="s">
        <v>750</v>
      </c>
      <c r="AC1588" s="868" t="s">
        <v>608</v>
      </c>
      <c r="AD1588" s="868">
        <v>696</v>
      </c>
      <c r="AE1588" s="775">
        <v>696</v>
      </c>
      <c r="AF1588" s="776">
        <v>46288</v>
      </c>
      <c r="AG1588" s="918"/>
      <c r="AH1588" s="918"/>
      <c r="AI1588" s="918" t="s">
        <v>308</v>
      </c>
      <c r="AJ1588" s="778">
        <v>25</v>
      </c>
      <c r="AK1588" s="894"/>
      <c r="AL1588" s="895"/>
      <c r="AM1588" s="896">
        <v>0</v>
      </c>
      <c r="AN1588" s="896"/>
      <c r="AO1588" s="896">
        <v>696</v>
      </c>
      <c r="AP1588" s="896"/>
      <c r="AQ1588" s="896"/>
      <c r="AR1588" s="896"/>
      <c r="AS1588" s="896"/>
      <c r="AT1588" s="896"/>
      <c r="AU1588" s="896"/>
      <c r="AV1588" s="896"/>
      <c r="AW1588" s="896"/>
      <c r="AX1588" s="896"/>
      <c r="AY1588" s="896"/>
      <c r="AZ1588" s="896"/>
      <c r="BA1588" s="896"/>
      <c r="BB1588" s="896">
        <v>0</v>
      </c>
      <c r="BC1588" s="896">
        <v>696</v>
      </c>
      <c r="BD1588" s="896">
        <v>0</v>
      </c>
      <c r="BE1588" s="896">
        <v>0</v>
      </c>
      <c r="BF1588" s="896">
        <v>696</v>
      </c>
      <c r="BG1588" s="896">
        <v>0</v>
      </c>
      <c r="BH1588" s="896">
        <v>0</v>
      </c>
      <c r="BI1588" s="896" t="s">
        <v>397</v>
      </c>
      <c r="BJ1588" s="896"/>
      <c r="BK1588" s="896">
        <v>696</v>
      </c>
      <c r="BL1588" s="896"/>
      <c r="BM1588" s="896"/>
      <c r="BN1588" s="896" t="s">
        <v>308</v>
      </c>
      <c r="BO1588" s="896" t="s">
        <v>308</v>
      </c>
      <c r="BP1588" s="896" t="s">
        <v>308</v>
      </c>
      <c r="BQ1588" s="896" t="s">
        <v>308</v>
      </c>
      <c r="BR1588" s="896"/>
      <c r="BS1588" s="896">
        <v>696</v>
      </c>
      <c r="BT1588" s="896"/>
      <c r="BU1588" s="896" t="s">
        <v>579</v>
      </c>
      <c r="BV1588" s="896"/>
      <c r="BW1588" s="896"/>
      <c r="BX1588" s="896"/>
      <c r="BY1588" s="896"/>
      <c r="BZ1588" s="896"/>
      <c r="CA1588" s="896"/>
      <c r="CB1588" s="896"/>
      <c r="CC1588" s="896"/>
      <c r="CD1588" s="896"/>
      <c r="CE1588" s="896"/>
      <c r="CF1588" s="896"/>
      <c r="CG1588" s="896"/>
      <c r="CH1588" s="896"/>
      <c r="CI1588" s="896"/>
      <c r="CJ1588" s="896"/>
      <c r="CK1588" s="867"/>
      <c r="CL1588" s="867" t="s">
        <v>397</v>
      </c>
      <c r="CM1588" s="867" t="s">
        <v>397</v>
      </c>
      <c r="CN1588" s="867" t="s">
        <v>397</v>
      </c>
      <c r="CO1588" s="867" t="s">
        <v>397</v>
      </c>
      <c r="CP1588" s="867">
        <v>696</v>
      </c>
      <c r="CQ1588" s="773">
        <v>696</v>
      </c>
      <c r="CR1588" s="772">
        <v>696</v>
      </c>
      <c r="CS1588" s="893"/>
      <c r="CT1588" s="782" t="s">
        <v>308</v>
      </c>
      <c r="CU1588" s="783"/>
      <c r="CV1588" s="776"/>
      <c r="CW1588" s="776"/>
      <c r="CX1588" s="782">
        <v>46288</v>
      </c>
      <c r="CY1588" s="870" t="s">
        <v>682</v>
      </c>
      <c r="CZ1588" s="870" t="s">
        <v>308</v>
      </c>
      <c r="DA1588" s="871">
        <v>46286</v>
      </c>
      <c r="DB1588" s="871" t="s">
        <v>633</v>
      </c>
      <c r="DC1588" s="871" t="s">
        <v>634</v>
      </c>
      <c r="DD1588" s="871" t="s">
        <v>308</v>
      </c>
      <c r="DE1588" s="871" t="s">
        <v>308</v>
      </c>
      <c r="DF1588" s="871" t="s">
        <v>308</v>
      </c>
      <c r="DG1588" s="871" t="s">
        <v>308</v>
      </c>
      <c r="DH1588" s="872" t="s">
        <v>308</v>
      </c>
      <c r="DI1588" s="776" t="s">
        <v>390</v>
      </c>
      <c r="DJ1588" s="776" t="s">
        <v>390</v>
      </c>
      <c r="DK1588" s="776">
        <v>46288</v>
      </c>
      <c r="DL1588" s="776">
        <v>46290</v>
      </c>
      <c r="DM1588" s="776">
        <v>46290</v>
      </c>
      <c r="DN1588" s="776">
        <v>46290</v>
      </c>
      <c r="DO1588" s="873" t="s">
        <v>308</v>
      </c>
      <c r="DP1588" s="776">
        <v>46318</v>
      </c>
      <c r="DQ1588" s="776">
        <v>46318</v>
      </c>
      <c r="DR1588" s="776">
        <v>46318</v>
      </c>
      <c r="DS1588" s="872">
        <v>46318</v>
      </c>
      <c r="DT1588" s="752">
        <v>46318</v>
      </c>
      <c r="DU1588" s="753">
        <v>-18</v>
      </c>
      <c r="DV1588" s="753" t="s">
        <v>308</v>
      </c>
      <c r="DW1588" s="754">
        <v>46297</v>
      </c>
      <c r="DX1588" s="755">
        <v>46300</v>
      </c>
      <c r="DY1588" s="754" t="e">
        <v>#VALUE!</v>
      </c>
      <c r="DZ1588" s="754" t="e">
        <v>#VALUE!</v>
      </c>
      <c r="EA1588" s="754"/>
      <c r="EB1588" s="754"/>
      <c r="HA1588" s="756" t="s">
        <v>397</v>
      </c>
      <c r="HB1588" s="756" t="s">
        <v>397</v>
      </c>
      <c r="HC1588" s="756" t="s">
        <v>397</v>
      </c>
      <c r="HD1588" s="756" t="s">
        <v>397</v>
      </c>
      <c r="HE1588" s="756" t="s">
        <v>397</v>
      </c>
      <c r="HF1588" s="756" t="s">
        <v>397</v>
      </c>
      <c r="HG1588" s="756" t="s">
        <v>397</v>
      </c>
      <c r="HH1588" s="756" t="s">
        <v>397</v>
      </c>
      <c r="HI1588" s="756" t="s">
        <v>397</v>
      </c>
      <c r="HJ1588" s="756" t="s">
        <v>397</v>
      </c>
      <c r="HK1588"/>
      <c r="HL1588"/>
      <c r="HM1588"/>
      <c r="HN1588" s="756" t="str">
        <f t="shared" si="53"/>
        <v>AUTO PRINT</v>
      </c>
      <c r="HO1588"/>
      <c r="HP1588" s="757" t="s">
        <v>572</v>
      </c>
      <c r="HQ1588" s="757" t="s">
        <v>572</v>
      </c>
      <c r="HR1588" s="757" t="s">
        <v>572</v>
      </c>
      <c r="HS1588"/>
      <c r="HW1588" s="758"/>
      <c r="HX1588"/>
      <c r="HY1588" s="759" t="s">
        <v>572</v>
      </c>
      <c r="HZ1588" s="759" t="s">
        <v>572</v>
      </c>
      <c r="IA1588" s="759" t="s">
        <v>572</v>
      </c>
      <c r="IC1588" s="760" t="s">
        <v>572</v>
      </c>
      <c r="ID1588" s="760" t="s">
        <v>572</v>
      </c>
      <c r="IE1588" s="760" t="s">
        <v>572</v>
      </c>
      <c r="IF1588" s="761" t="s">
        <v>572</v>
      </c>
      <c r="IG1588" s="619" t="str">
        <f t="shared" si="54"/>
        <v>IN HOUSE (MANUAL)</v>
      </c>
      <c r="II1588" s="761" t="s">
        <v>572</v>
      </c>
      <c r="IK1588" s="761" t="str">
        <f>IFERROR(VLOOKUP($M1588,#REF!,13,0),"IN HOUSE (MANUAL)")</f>
        <v>IN HOUSE (MANUAL)</v>
      </c>
      <c r="IM1588" s="760" t="s">
        <v>397</v>
      </c>
      <c r="IN1588" s="760" t="s">
        <v>397</v>
      </c>
      <c r="IO1588" s="760" t="s">
        <v>572</v>
      </c>
      <c r="IQ1588" s="760" t="s">
        <v>572</v>
      </c>
      <c r="IR1588" s="760" t="s">
        <v>572</v>
      </c>
      <c r="IT1588" s="760" t="s">
        <v>572</v>
      </c>
      <c r="IV1588" s="760" t="s">
        <v>572</v>
      </c>
      <c r="IW1588" s="760" t="s">
        <v>572</v>
      </c>
      <c r="IY1588" s="760" t="s">
        <v>572</v>
      </c>
      <c r="IZ1588" s="760" t="s">
        <v>572</v>
      </c>
      <c r="JB1588" s="760" t="s">
        <v>572</v>
      </c>
      <c r="JC1588" s="760" t="s">
        <v>572</v>
      </c>
      <c r="JE1588" s="760" t="s">
        <v>572</v>
      </c>
      <c r="JF1588" s="760" t="s">
        <v>572</v>
      </c>
    </row>
    <row r="1589" spans="1:266" ht="16.5" customHeight="1" x14ac:dyDescent="0.35">
      <c r="A1589" s="618" t="s">
        <v>2978</v>
      </c>
      <c r="B1589" s="730">
        <v>93</v>
      </c>
      <c r="C1589" s="730" t="s">
        <v>2930</v>
      </c>
      <c r="D1589" s="730" t="s">
        <v>2930</v>
      </c>
      <c r="E1589" s="730">
        <v>27</v>
      </c>
      <c r="F1589" s="821" t="s">
        <v>574</v>
      </c>
      <c r="G1589" s="732">
        <v>1</v>
      </c>
      <c r="H1589" s="826">
        <v>46202</v>
      </c>
      <c r="I1589" s="730">
        <v>41</v>
      </c>
      <c r="J1589" s="730" t="s">
        <v>308</v>
      </c>
      <c r="K1589" s="730">
        <v>43</v>
      </c>
      <c r="L1589" s="730" t="s">
        <v>2979</v>
      </c>
      <c r="M1589" s="868" t="s">
        <v>2978</v>
      </c>
      <c r="N1589" s="868" t="s">
        <v>390</v>
      </c>
      <c r="O1589" s="868">
        <v>0</v>
      </c>
      <c r="P1589" s="868">
        <v>0</v>
      </c>
      <c r="Q1589" s="868">
        <v>0</v>
      </c>
      <c r="R1589" s="868">
        <v>373</v>
      </c>
      <c r="S1589" s="868" t="s">
        <v>308</v>
      </c>
      <c r="T1589" s="868" t="s">
        <v>2980</v>
      </c>
      <c r="U1589" s="868">
        <v>373</v>
      </c>
      <c r="V1589" s="868" t="s">
        <v>308</v>
      </c>
      <c r="W1589" s="868"/>
      <c r="X1589" s="868"/>
      <c r="Y1589" s="867"/>
      <c r="Z1589" s="867"/>
      <c r="AA1589" s="868" t="s">
        <v>309</v>
      </c>
      <c r="AB1589" s="868" t="s">
        <v>750</v>
      </c>
      <c r="AC1589" s="868" t="s">
        <v>589</v>
      </c>
      <c r="AD1589" s="868">
        <v>762</v>
      </c>
      <c r="AE1589" s="775">
        <v>762</v>
      </c>
      <c r="AF1589" s="776" t="s">
        <v>390</v>
      </c>
      <c r="AG1589" s="918"/>
      <c r="AH1589" s="918"/>
      <c r="AI1589" s="918" t="s">
        <v>308</v>
      </c>
      <c r="AJ1589" s="778">
        <v>26</v>
      </c>
      <c r="AK1589" s="894"/>
      <c r="AL1589" s="895"/>
      <c r="AM1589" s="896">
        <v>0</v>
      </c>
      <c r="AN1589" s="896"/>
      <c r="AO1589" s="896">
        <v>762</v>
      </c>
      <c r="AP1589" s="896"/>
      <c r="AQ1589" s="896"/>
      <c r="AR1589" s="896"/>
      <c r="AS1589" s="896"/>
      <c r="AT1589" s="896"/>
      <c r="AU1589" s="896"/>
      <c r="AV1589" s="896"/>
      <c r="AW1589" s="896"/>
      <c r="AX1589" s="896"/>
      <c r="AY1589" s="896"/>
      <c r="AZ1589" s="896"/>
      <c r="BA1589" s="896"/>
      <c r="BB1589" s="896">
        <v>0</v>
      </c>
      <c r="BC1589" s="896">
        <v>762</v>
      </c>
      <c r="BD1589" s="896">
        <v>0</v>
      </c>
      <c r="BE1589" s="896">
        <v>0</v>
      </c>
      <c r="BF1589" s="896">
        <v>762</v>
      </c>
      <c r="BG1589" s="896">
        <v>0</v>
      </c>
      <c r="BH1589" s="896">
        <v>0</v>
      </c>
      <c r="BI1589" s="896" t="s">
        <v>397</v>
      </c>
      <c r="BJ1589" s="896"/>
      <c r="BK1589" s="896">
        <v>762</v>
      </c>
      <c r="BL1589" s="896"/>
      <c r="BM1589" s="896"/>
      <c r="BN1589" s="896" t="s">
        <v>308</v>
      </c>
      <c r="BO1589" s="896" t="s">
        <v>308</v>
      </c>
      <c r="BP1589" s="896" t="s">
        <v>308</v>
      </c>
      <c r="BQ1589" s="896" t="s">
        <v>308</v>
      </c>
      <c r="BR1589" s="896"/>
      <c r="BS1589" s="896">
        <v>762</v>
      </c>
      <c r="BT1589" s="896"/>
      <c r="BU1589" s="896" t="s">
        <v>579</v>
      </c>
      <c r="BV1589" s="896"/>
      <c r="BW1589" s="896"/>
      <c r="BX1589" s="896"/>
      <c r="BY1589" s="896"/>
      <c r="BZ1589" s="896"/>
      <c r="CA1589" s="896"/>
      <c r="CB1589" s="896"/>
      <c r="CC1589" s="896"/>
      <c r="CD1589" s="896"/>
      <c r="CE1589" s="896"/>
      <c r="CF1589" s="896"/>
      <c r="CG1589" s="896"/>
      <c r="CH1589" s="896"/>
      <c r="CI1589" s="896"/>
      <c r="CJ1589" s="896"/>
      <c r="CK1589" s="867"/>
      <c r="CL1589" s="867" t="s">
        <v>397</v>
      </c>
      <c r="CM1589" s="867" t="s">
        <v>397</v>
      </c>
      <c r="CN1589" s="867" t="s">
        <v>397</v>
      </c>
      <c r="CO1589" s="867" t="s">
        <v>397</v>
      </c>
      <c r="CP1589" s="867">
        <v>762</v>
      </c>
      <c r="CQ1589" s="773">
        <v>762</v>
      </c>
      <c r="CR1589" s="772">
        <v>762</v>
      </c>
      <c r="CS1589" s="893"/>
      <c r="CT1589" s="782" t="s">
        <v>308</v>
      </c>
      <c r="CU1589" s="783" t="s">
        <v>308</v>
      </c>
      <c r="CV1589" s="776"/>
      <c r="CW1589" s="776"/>
      <c r="CX1589" s="782">
        <v>46267</v>
      </c>
      <c r="CY1589" s="870">
        <v>0</v>
      </c>
      <c r="CZ1589" s="870">
        <v>0</v>
      </c>
      <c r="DA1589" s="871">
        <v>0</v>
      </c>
      <c r="DB1589" s="871">
        <v>0</v>
      </c>
      <c r="DC1589" s="871">
        <v>0</v>
      </c>
      <c r="DD1589" s="871" t="s">
        <v>308</v>
      </c>
      <c r="DE1589" s="871" t="s">
        <v>308</v>
      </c>
      <c r="DF1589" s="871" t="s">
        <v>308</v>
      </c>
      <c r="DG1589" s="871" t="s">
        <v>308</v>
      </c>
      <c r="DH1589" s="872">
        <v>0</v>
      </c>
      <c r="DI1589" s="776" t="s">
        <v>390</v>
      </c>
      <c r="DJ1589" s="776" t="s">
        <v>390</v>
      </c>
      <c r="DK1589" s="776" t="s">
        <v>390</v>
      </c>
      <c r="DL1589" s="776" t="s">
        <v>390</v>
      </c>
      <c r="DM1589" s="776">
        <v>46289</v>
      </c>
      <c r="DN1589" s="776">
        <v>46289</v>
      </c>
      <c r="DO1589" s="873" t="s">
        <v>308</v>
      </c>
      <c r="DP1589" s="776">
        <v>46318</v>
      </c>
      <c r="DQ1589" s="776">
        <v>46318</v>
      </c>
      <c r="DR1589" s="776">
        <v>46318</v>
      </c>
      <c r="DS1589" s="872">
        <v>46318</v>
      </c>
      <c r="DT1589" s="752">
        <v>46318</v>
      </c>
      <c r="DU1589" s="753">
        <v>-16</v>
      </c>
      <c r="DV1589" s="753" t="s">
        <v>308</v>
      </c>
      <c r="DW1589" s="754">
        <v>46300</v>
      </c>
      <c r="DX1589" s="755">
        <v>46302</v>
      </c>
      <c r="DY1589" s="754" t="e">
        <v>#VALUE!</v>
      </c>
      <c r="DZ1589" s="754" t="e">
        <v>#VALUE!</v>
      </c>
      <c r="EA1589" s="754"/>
      <c r="EB1589" s="754"/>
      <c r="HA1589" s="756" t="s">
        <v>397</v>
      </c>
      <c r="HB1589" s="756" t="s">
        <v>397</v>
      </c>
      <c r="HC1589" s="756" t="s">
        <v>397</v>
      </c>
      <c r="HD1589" s="756" t="s">
        <v>397</v>
      </c>
      <c r="HE1589" s="756" t="s">
        <v>397</v>
      </c>
      <c r="HF1589" s="756" t="s">
        <v>397</v>
      </c>
      <c r="HG1589" s="756" t="s">
        <v>397</v>
      </c>
      <c r="HH1589" s="756" t="s">
        <v>397</v>
      </c>
      <c r="HI1589" s="756" t="s">
        <v>397</v>
      </c>
      <c r="HJ1589" s="756" t="s">
        <v>397</v>
      </c>
      <c r="HK1589"/>
      <c r="HL1589"/>
      <c r="HM1589"/>
      <c r="HN1589" s="756" t="str">
        <f t="shared" si="53"/>
        <v>AUTO PRINT</v>
      </c>
      <c r="HO1589"/>
      <c r="HP1589" s="757" t="s">
        <v>572</v>
      </c>
      <c r="HQ1589" s="757" t="s">
        <v>572</v>
      </c>
      <c r="HR1589" s="757" t="s">
        <v>572</v>
      </c>
      <c r="HS1589"/>
      <c r="HW1589" s="758"/>
      <c r="HX1589"/>
      <c r="HY1589" s="759" t="s">
        <v>572</v>
      </c>
      <c r="HZ1589" s="759" t="s">
        <v>572</v>
      </c>
      <c r="IA1589" s="759" t="s">
        <v>572</v>
      </c>
      <c r="IC1589" s="760" t="s">
        <v>572</v>
      </c>
      <c r="ID1589" s="760" t="s">
        <v>572</v>
      </c>
      <c r="IE1589" s="760" t="s">
        <v>572</v>
      </c>
      <c r="IF1589" s="761" t="s">
        <v>572</v>
      </c>
      <c r="IG1589" s="619" t="str">
        <f t="shared" si="54"/>
        <v>IN HOUSE (MANUAL)</v>
      </c>
      <c r="II1589" s="761" t="s">
        <v>572</v>
      </c>
      <c r="IK1589" s="761" t="str">
        <f>IFERROR(VLOOKUP($M1589,#REF!,13,0),"IN HOUSE (MANUAL)")</f>
        <v>IN HOUSE (MANUAL)</v>
      </c>
      <c r="IM1589" s="760" t="s">
        <v>397</v>
      </c>
      <c r="IN1589" s="760" t="s">
        <v>397</v>
      </c>
      <c r="IO1589" s="760" t="s">
        <v>572</v>
      </c>
      <c r="IQ1589" s="760" t="s">
        <v>572</v>
      </c>
      <c r="IR1589" s="760" t="s">
        <v>572</v>
      </c>
      <c r="IT1589" s="760" t="s">
        <v>572</v>
      </c>
      <c r="IV1589" s="760" t="s">
        <v>572</v>
      </c>
      <c r="IW1589" s="760" t="s">
        <v>572</v>
      </c>
      <c r="IY1589" s="760" t="s">
        <v>572</v>
      </c>
      <c r="IZ1589" s="760" t="s">
        <v>572</v>
      </c>
      <c r="JB1589" s="760" t="s">
        <v>572</v>
      </c>
      <c r="JC1589" s="760" t="s">
        <v>572</v>
      </c>
      <c r="JE1589" s="760" t="s">
        <v>572</v>
      </c>
      <c r="JF1589" s="760" t="s">
        <v>572</v>
      </c>
    </row>
    <row r="1590" spans="1:266" ht="17.25" customHeight="1" x14ac:dyDescent="0.35">
      <c r="A1590" s="618" t="s">
        <v>2981</v>
      </c>
      <c r="B1590" s="730">
        <v>94</v>
      </c>
      <c r="C1590" s="730" t="s">
        <v>2930</v>
      </c>
      <c r="D1590" s="730" t="s">
        <v>2930</v>
      </c>
      <c r="E1590" s="730">
        <v>27</v>
      </c>
      <c r="F1590" s="821" t="s">
        <v>961</v>
      </c>
      <c r="G1590" s="732">
        <v>1</v>
      </c>
      <c r="H1590" s="826">
        <v>46258</v>
      </c>
      <c r="I1590" s="730">
        <v>41</v>
      </c>
      <c r="J1590" s="730" t="s">
        <v>308</v>
      </c>
      <c r="K1590" s="730">
        <v>44</v>
      </c>
      <c r="L1590" s="730" t="s">
        <v>2921</v>
      </c>
      <c r="M1590" s="868" t="s">
        <v>2981</v>
      </c>
      <c r="N1590" s="868" t="s">
        <v>390</v>
      </c>
      <c r="O1590" s="868" t="s">
        <v>390</v>
      </c>
      <c r="P1590" s="868">
        <v>0</v>
      </c>
      <c r="Q1590" s="868">
        <v>0</v>
      </c>
      <c r="R1590" s="868">
        <v>608</v>
      </c>
      <c r="S1590" s="868" t="s">
        <v>1655</v>
      </c>
      <c r="T1590" s="868" t="s">
        <v>1687</v>
      </c>
      <c r="U1590" s="868">
        <v>608</v>
      </c>
      <c r="V1590" s="868" t="s">
        <v>1657</v>
      </c>
      <c r="W1590" s="868"/>
      <c r="X1590" s="867"/>
      <c r="Y1590" s="867"/>
      <c r="Z1590" s="867"/>
      <c r="AA1590" s="868" t="s">
        <v>309</v>
      </c>
      <c r="AB1590" s="868" t="s">
        <v>569</v>
      </c>
      <c r="AC1590" s="868" t="s">
        <v>584</v>
      </c>
      <c r="AD1590" s="868">
        <v>324</v>
      </c>
      <c r="AE1590" s="775">
        <v>324</v>
      </c>
      <c r="AF1590" s="776">
        <v>46288</v>
      </c>
      <c r="AG1590" s="918"/>
      <c r="AH1590" s="918"/>
      <c r="AI1590" s="918" t="s">
        <v>694</v>
      </c>
      <c r="AJ1590" s="778">
        <v>27</v>
      </c>
      <c r="AK1590" s="894"/>
      <c r="AL1590" s="895"/>
      <c r="AM1590" s="896">
        <v>0</v>
      </c>
      <c r="AN1590" s="896"/>
      <c r="AO1590" s="896">
        <v>324</v>
      </c>
      <c r="AP1590" s="896"/>
      <c r="AQ1590" s="896"/>
      <c r="AR1590" s="896"/>
      <c r="AS1590" s="896" t="s">
        <v>397</v>
      </c>
      <c r="AT1590" s="896"/>
      <c r="AU1590" s="896"/>
      <c r="AV1590" s="896"/>
      <c r="AW1590" s="896"/>
      <c r="AX1590" s="896"/>
      <c r="AY1590" s="896"/>
      <c r="AZ1590" s="896"/>
      <c r="BA1590" s="896"/>
      <c r="BB1590" s="896">
        <v>0</v>
      </c>
      <c r="BC1590" s="896">
        <v>324</v>
      </c>
      <c r="BD1590" s="896">
        <v>0</v>
      </c>
      <c r="BE1590" s="896">
        <v>0</v>
      </c>
      <c r="BF1590" s="896">
        <v>324</v>
      </c>
      <c r="BG1590" s="896">
        <v>0</v>
      </c>
      <c r="BH1590" s="896">
        <v>0</v>
      </c>
      <c r="BI1590" s="896">
        <v>0</v>
      </c>
      <c r="BJ1590" s="896"/>
      <c r="BK1590" s="896">
        <v>0</v>
      </c>
      <c r="BL1590" s="896"/>
      <c r="BM1590" s="896"/>
      <c r="BN1590" s="896" t="s">
        <v>308</v>
      </c>
      <c r="BO1590" s="896" t="s">
        <v>308</v>
      </c>
      <c r="BP1590" s="896" t="s">
        <v>308</v>
      </c>
      <c r="BQ1590" s="896" t="s">
        <v>308</v>
      </c>
      <c r="BR1590" s="896"/>
      <c r="BS1590" s="896">
        <v>0</v>
      </c>
      <c r="BT1590" s="896"/>
      <c r="BU1590" s="896" t="s">
        <v>579</v>
      </c>
      <c r="BV1590" s="896"/>
      <c r="BW1590" s="896"/>
      <c r="BX1590" s="896"/>
      <c r="BY1590" s="896"/>
      <c r="BZ1590" s="896"/>
      <c r="CA1590" s="896"/>
      <c r="CB1590" s="896"/>
      <c r="CC1590" s="896"/>
      <c r="CD1590" s="896"/>
      <c r="CE1590" s="896"/>
      <c r="CF1590" s="896"/>
      <c r="CG1590" s="896"/>
      <c r="CH1590" s="896"/>
      <c r="CI1590" s="896"/>
      <c r="CJ1590" s="896"/>
      <c r="CK1590" s="867"/>
      <c r="CL1590" s="867" t="s">
        <v>397</v>
      </c>
      <c r="CM1590" s="867" t="s">
        <v>397</v>
      </c>
      <c r="CN1590" s="867" t="s">
        <v>397</v>
      </c>
      <c r="CO1590" s="867">
        <v>0</v>
      </c>
      <c r="CP1590" s="867">
        <v>0</v>
      </c>
      <c r="CQ1590" s="773">
        <v>324</v>
      </c>
      <c r="CR1590" s="772">
        <v>324</v>
      </c>
      <c r="CS1590" s="869"/>
      <c r="CT1590" s="782"/>
      <c r="CU1590" s="866"/>
      <c r="CV1590" s="776"/>
      <c r="CW1590" s="776"/>
      <c r="CX1590" s="782">
        <v>46288</v>
      </c>
      <c r="CY1590" s="870" t="s">
        <v>1658</v>
      </c>
      <c r="CZ1590" s="870" t="s">
        <v>308</v>
      </c>
      <c r="DA1590" s="871">
        <v>46286</v>
      </c>
      <c r="DB1590" s="871" t="s">
        <v>633</v>
      </c>
      <c r="DC1590" s="871" t="s">
        <v>634</v>
      </c>
      <c r="DD1590" s="871" t="s">
        <v>397</v>
      </c>
      <c r="DE1590" s="871" t="s">
        <v>397</v>
      </c>
      <c r="DF1590" s="871" t="s">
        <v>308</v>
      </c>
      <c r="DG1590" s="871" t="s">
        <v>308</v>
      </c>
      <c r="DH1590" s="872" t="s">
        <v>308</v>
      </c>
      <c r="DI1590" s="776" t="s">
        <v>397</v>
      </c>
      <c r="DJ1590" s="776">
        <v>46288</v>
      </c>
      <c r="DK1590" s="776">
        <v>46288</v>
      </c>
      <c r="DL1590" s="776">
        <v>46295</v>
      </c>
      <c r="DM1590" s="776">
        <v>46295</v>
      </c>
      <c r="DN1590" s="776">
        <v>46295</v>
      </c>
      <c r="DO1590" s="873" t="s">
        <v>308</v>
      </c>
      <c r="DP1590" s="776">
        <v>46332</v>
      </c>
      <c r="DQ1590" s="776">
        <v>46325</v>
      </c>
      <c r="DR1590" s="776">
        <v>46332</v>
      </c>
      <c r="DS1590" s="872">
        <v>46332</v>
      </c>
      <c r="DT1590" s="752">
        <v>46325</v>
      </c>
      <c r="DU1590" s="753">
        <v>-22</v>
      </c>
      <c r="DV1590" s="753" t="s">
        <v>308</v>
      </c>
      <c r="DW1590" s="754">
        <v>46302</v>
      </c>
      <c r="DX1590" s="755">
        <v>46303</v>
      </c>
      <c r="DY1590" s="754" t="e">
        <v>#VALUE!</v>
      </c>
      <c r="DZ1590" s="754" t="e">
        <v>#VALUE!</v>
      </c>
      <c r="EA1590" s="754"/>
      <c r="EB1590" s="754"/>
      <c r="HA1590" s="756" t="s">
        <v>397</v>
      </c>
      <c r="HB1590" s="756" t="s">
        <v>397</v>
      </c>
      <c r="HC1590" s="756" t="s">
        <v>397</v>
      </c>
      <c r="HD1590" s="756" t="s">
        <v>397</v>
      </c>
      <c r="HE1590" s="756" t="s">
        <v>397</v>
      </c>
      <c r="HF1590" s="756" t="s">
        <v>397</v>
      </c>
      <c r="HG1590" s="756" t="s">
        <v>397</v>
      </c>
      <c r="HH1590" s="756" t="s">
        <v>397</v>
      </c>
      <c r="HI1590" s="756" t="s">
        <v>397</v>
      </c>
      <c r="HJ1590" s="756" t="s">
        <v>397</v>
      </c>
      <c r="HK1590"/>
      <c r="HL1590"/>
      <c r="HM1590"/>
      <c r="HN1590" s="756" t="str">
        <f t="shared" si="53"/>
        <v>AUTO PRINT</v>
      </c>
      <c r="HO1590"/>
      <c r="HP1590" s="757" t="s">
        <v>572</v>
      </c>
      <c r="HQ1590" s="757" t="s">
        <v>572</v>
      </c>
      <c r="HR1590" s="757" t="s">
        <v>572</v>
      </c>
      <c r="HS1590"/>
      <c r="HW1590" s="758"/>
      <c r="HX1590"/>
      <c r="HY1590" s="759" t="s">
        <v>572</v>
      </c>
      <c r="HZ1590" s="759" t="s">
        <v>572</v>
      </c>
      <c r="IA1590" s="759" t="s">
        <v>572</v>
      </c>
      <c r="IC1590" s="760" t="s">
        <v>572</v>
      </c>
      <c r="ID1590" s="760" t="s">
        <v>572</v>
      </c>
      <c r="IE1590" s="760" t="s">
        <v>572</v>
      </c>
      <c r="IF1590" s="761" t="s">
        <v>572</v>
      </c>
      <c r="IG1590" s="619" t="str">
        <f t="shared" si="54"/>
        <v>IN HOUSE (MANUAL)</v>
      </c>
      <c r="II1590" s="761" t="s">
        <v>572</v>
      </c>
      <c r="IK1590" s="761" t="str">
        <f>IFERROR(VLOOKUP($M1590,#REF!,13,0),"IN HOUSE (MANUAL)")</f>
        <v>IN HOUSE (MANUAL)</v>
      </c>
      <c r="IM1590" s="760" t="s">
        <v>572</v>
      </c>
      <c r="IN1590" s="760" t="s">
        <v>572</v>
      </c>
      <c r="IO1590" s="760" t="s">
        <v>572</v>
      </c>
      <c r="IQ1590" s="760" t="s">
        <v>572</v>
      </c>
      <c r="IR1590" s="760" t="s">
        <v>572</v>
      </c>
      <c r="IT1590" s="760" t="s">
        <v>572</v>
      </c>
      <c r="IV1590" s="760" t="s">
        <v>572</v>
      </c>
      <c r="IW1590" s="760" t="s">
        <v>572</v>
      </c>
      <c r="IY1590" s="760" t="s">
        <v>572</v>
      </c>
      <c r="IZ1590" s="760" t="s">
        <v>572</v>
      </c>
      <c r="JB1590" s="760" t="s">
        <v>572</v>
      </c>
      <c r="JC1590" s="760" t="s">
        <v>572</v>
      </c>
      <c r="JE1590" s="760" t="s">
        <v>572</v>
      </c>
      <c r="JF1590" s="760" t="s">
        <v>572</v>
      </c>
    </row>
    <row r="1591" spans="1:266" ht="17.25" customHeight="1" x14ac:dyDescent="0.35">
      <c r="A1591" s="618" t="s">
        <v>2982</v>
      </c>
      <c r="B1591" s="730">
        <v>95</v>
      </c>
      <c r="C1591" s="730" t="s">
        <v>2930</v>
      </c>
      <c r="D1591" s="730" t="s">
        <v>2930</v>
      </c>
      <c r="E1591" s="730">
        <v>27</v>
      </c>
      <c r="F1591" s="821" t="s">
        <v>574</v>
      </c>
      <c r="G1591" s="732">
        <v>1</v>
      </c>
      <c r="H1591" s="826">
        <v>46232</v>
      </c>
      <c r="I1591" s="730">
        <v>41</v>
      </c>
      <c r="J1591" s="730" t="s">
        <v>308</v>
      </c>
      <c r="K1591" s="730">
        <v>44</v>
      </c>
      <c r="L1591" s="730" t="s">
        <v>2923</v>
      </c>
      <c r="M1591" s="868" t="s">
        <v>2982</v>
      </c>
      <c r="N1591" s="868" t="s">
        <v>390</v>
      </c>
      <c r="O1591" s="868" t="s">
        <v>390</v>
      </c>
      <c r="P1591" s="868">
        <v>0</v>
      </c>
      <c r="Q1591" s="868">
        <v>0</v>
      </c>
      <c r="R1591" s="868">
        <v>608</v>
      </c>
      <c r="S1591" s="868" t="s">
        <v>1655</v>
      </c>
      <c r="T1591" s="868" t="s">
        <v>2884</v>
      </c>
      <c r="U1591" s="868">
        <v>608</v>
      </c>
      <c r="V1591" s="868" t="s">
        <v>1657</v>
      </c>
      <c r="W1591" s="868"/>
      <c r="X1591" s="867"/>
      <c r="Y1591" s="867"/>
      <c r="Z1591" s="867"/>
      <c r="AA1591" s="868" t="s">
        <v>309</v>
      </c>
      <c r="AB1591" s="868" t="s">
        <v>569</v>
      </c>
      <c r="AC1591" s="868" t="s">
        <v>612</v>
      </c>
      <c r="AD1591" s="868">
        <v>186</v>
      </c>
      <c r="AE1591" s="775">
        <v>186</v>
      </c>
      <c r="AF1591" s="776">
        <v>46272</v>
      </c>
      <c r="AG1591" s="918"/>
      <c r="AH1591" s="918"/>
      <c r="AI1591" s="918" t="s">
        <v>694</v>
      </c>
      <c r="AJ1591" s="778">
        <v>28</v>
      </c>
      <c r="AK1591" s="894"/>
      <c r="AL1591" s="895"/>
      <c r="AM1591" s="896">
        <v>0</v>
      </c>
      <c r="AN1591" s="896"/>
      <c r="AO1591" s="896">
        <v>186</v>
      </c>
      <c r="AP1591" s="896"/>
      <c r="AQ1591" s="896"/>
      <c r="AR1591" s="896"/>
      <c r="AS1591" s="896" t="s">
        <v>397</v>
      </c>
      <c r="AT1591" s="896"/>
      <c r="AU1591" s="896"/>
      <c r="AV1591" s="896"/>
      <c r="AW1591" s="896"/>
      <c r="AX1591" s="896"/>
      <c r="AY1591" s="896"/>
      <c r="AZ1591" s="896"/>
      <c r="BA1591" s="896"/>
      <c r="BB1591" s="896">
        <v>0</v>
      </c>
      <c r="BC1591" s="896">
        <v>186</v>
      </c>
      <c r="BD1591" s="896">
        <v>0</v>
      </c>
      <c r="BE1591" s="896">
        <v>0</v>
      </c>
      <c r="BF1591" s="896">
        <v>186</v>
      </c>
      <c r="BG1591" s="896">
        <v>0</v>
      </c>
      <c r="BH1591" s="896">
        <v>0</v>
      </c>
      <c r="BI1591" s="896">
        <v>0</v>
      </c>
      <c r="BJ1591" s="896"/>
      <c r="BK1591" s="896">
        <v>0</v>
      </c>
      <c r="BL1591" s="896"/>
      <c r="BM1591" s="896"/>
      <c r="BN1591" s="896" t="s">
        <v>308</v>
      </c>
      <c r="BO1591" s="896" t="s">
        <v>308</v>
      </c>
      <c r="BP1591" s="896" t="s">
        <v>308</v>
      </c>
      <c r="BQ1591" s="896" t="s">
        <v>308</v>
      </c>
      <c r="BR1591" s="896"/>
      <c r="BS1591" s="896">
        <v>0</v>
      </c>
      <c r="BT1591" s="896"/>
      <c r="BU1591" s="896" t="s">
        <v>579</v>
      </c>
      <c r="BV1591" s="896"/>
      <c r="BW1591" s="896"/>
      <c r="BX1591" s="896"/>
      <c r="BY1591" s="896"/>
      <c r="BZ1591" s="896"/>
      <c r="CA1591" s="896"/>
      <c r="CB1591" s="896"/>
      <c r="CC1591" s="896"/>
      <c r="CD1591" s="896"/>
      <c r="CE1591" s="896"/>
      <c r="CF1591" s="896"/>
      <c r="CG1591" s="896"/>
      <c r="CH1591" s="896"/>
      <c r="CI1591" s="896"/>
      <c r="CJ1591" s="896"/>
      <c r="CK1591" s="867"/>
      <c r="CL1591" s="867" t="s">
        <v>397</v>
      </c>
      <c r="CM1591" s="867" t="s">
        <v>397</v>
      </c>
      <c r="CN1591" s="867" t="s">
        <v>397</v>
      </c>
      <c r="CO1591" s="867">
        <v>0</v>
      </c>
      <c r="CP1591" s="867">
        <v>0</v>
      </c>
      <c r="CQ1591" s="773">
        <v>186</v>
      </c>
      <c r="CR1591" s="772">
        <v>186</v>
      </c>
      <c r="CS1591" s="869"/>
      <c r="CT1591" s="782"/>
      <c r="CU1591" s="866"/>
      <c r="CV1591" s="776"/>
      <c r="CW1591" s="776"/>
      <c r="CX1591" s="782">
        <v>46272</v>
      </c>
      <c r="CY1591" s="870" t="s">
        <v>2924</v>
      </c>
      <c r="CZ1591" s="870" t="s">
        <v>308</v>
      </c>
      <c r="DA1591" s="871">
        <v>46269</v>
      </c>
      <c r="DB1591" s="871" t="s">
        <v>633</v>
      </c>
      <c r="DC1591" s="871" t="s">
        <v>634</v>
      </c>
      <c r="DD1591" s="871" t="s">
        <v>397</v>
      </c>
      <c r="DE1591" s="871" t="s">
        <v>397</v>
      </c>
      <c r="DF1591" s="871" t="s">
        <v>308</v>
      </c>
      <c r="DG1591" s="871" t="s">
        <v>308</v>
      </c>
      <c r="DH1591" s="872">
        <v>0</v>
      </c>
      <c r="DI1591" s="776" t="s">
        <v>397</v>
      </c>
      <c r="DJ1591" s="776" t="s">
        <v>390</v>
      </c>
      <c r="DK1591" s="776" t="s">
        <v>390</v>
      </c>
      <c r="DL1591" s="776">
        <v>46300</v>
      </c>
      <c r="DM1591" s="776">
        <v>46296</v>
      </c>
      <c r="DN1591" s="776">
        <v>46296</v>
      </c>
      <c r="DO1591" s="873" t="s">
        <v>308</v>
      </c>
      <c r="DP1591" s="776">
        <v>46332</v>
      </c>
      <c r="DQ1591" s="776">
        <v>46325</v>
      </c>
      <c r="DR1591" s="776">
        <v>46332</v>
      </c>
      <c r="DS1591" s="872">
        <v>46332</v>
      </c>
      <c r="DT1591" s="752">
        <v>46325</v>
      </c>
      <c r="DU1591" s="753">
        <v>-22</v>
      </c>
      <c r="DV1591" s="753" t="s">
        <v>308</v>
      </c>
      <c r="DW1591" s="754">
        <v>46303</v>
      </c>
      <c r="DX1591" s="755">
        <v>46303</v>
      </c>
      <c r="DY1591" s="754" t="e">
        <v>#VALUE!</v>
      </c>
      <c r="DZ1591" s="754" t="e">
        <v>#VALUE!</v>
      </c>
      <c r="EA1591" s="754"/>
      <c r="EB1591" s="754"/>
      <c r="HA1591" s="756" t="s">
        <v>397</v>
      </c>
      <c r="HB1591" s="756" t="s">
        <v>397</v>
      </c>
      <c r="HC1591" s="756" t="s">
        <v>397</v>
      </c>
      <c r="HD1591" s="756" t="s">
        <v>397</v>
      </c>
      <c r="HE1591" s="756" t="s">
        <v>397</v>
      </c>
      <c r="HF1591" s="756" t="s">
        <v>397</v>
      </c>
      <c r="HG1591" s="756" t="s">
        <v>397</v>
      </c>
      <c r="HH1591" s="756" t="s">
        <v>397</v>
      </c>
      <c r="HI1591" s="756" t="s">
        <v>397</v>
      </c>
      <c r="HJ1591" s="756" t="s">
        <v>397</v>
      </c>
      <c r="HK1591"/>
      <c r="HL1591"/>
      <c r="HM1591"/>
      <c r="HN1591" s="756" t="str">
        <f t="shared" si="53"/>
        <v>AUTO PRINT</v>
      </c>
      <c r="HO1591"/>
      <c r="HP1591" s="757" t="s">
        <v>572</v>
      </c>
      <c r="HQ1591" s="757" t="s">
        <v>572</v>
      </c>
      <c r="HR1591" s="757" t="s">
        <v>572</v>
      </c>
      <c r="HS1591"/>
      <c r="HW1591" s="758"/>
      <c r="HX1591"/>
      <c r="HY1591" s="759" t="s">
        <v>572</v>
      </c>
      <c r="HZ1591" s="759" t="s">
        <v>572</v>
      </c>
      <c r="IA1591" s="759" t="s">
        <v>572</v>
      </c>
      <c r="IC1591" s="760" t="s">
        <v>572</v>
      </c>
      <c r="ID1591" s="760" t="s">
        <v>572</v>
      </c>
      <c r="IE1591" s="760" t="s">
        <v>572</v>
      </c>
      <c r="IF1591" s="761" t="s">
        <v>572</v>
      </c>
      <c r="IG1591" s="619" t="str">
        <f t="shared" si="54"/>
        <v>IN HOUSE (MANUAL)</v>
      </c>
      <c r="II1591" s="761" t="s">
        <v>572</v>
      </c>
      <c r="IK1591" s="761" t="str">
        <f>IFERROR(VLOOKUP($M1591,#REF!,13,0),"IN HOUSE (MANUAL)")</f>
        <v>IN HOUSE (MANUAL)</v>
      </c>
      <c r="IM1591" s="760" t="s">
        <v>572</v>
      </c>
      <c r="IN1591" s="760" t="s">
        <v>572</v>
      </c>
      <c r="IO1591" s="760" t="s">
        <v>572</v>
      </c>
      <c r="IQ1591" s="760" t="s">
        <v>572</v>
      </c>
      <c r="IR1591" s="760" t="s">
        <v>572</v>
      </c>
      <c r="IT1591" s="760" t="s">
        <v>572</v>
      </c>
      <c r="IV1591" s="760" t="s">
        <v>572</v>
      </c>
      <c r="IW1591" s="760" t="s">
        <v>572</v>
      </c>
      <c r="IY1591" s="760" t="s">
        <v>572</v>
      </c>
      <c r="IZ1591" s="760" t="s">
        <v>572</v>
      </c>
      <c r="JB1591" s="760" t="s">
        <v>572</v>
      </c>
      <c r="JC1591" s="760" t="s">
        <v>572</v>
      </c>
      <c r="JE1591" s="760" t="s">
        <v>572</v>
      </c>
      <c r="JF1591" s="760" t="s">
        <v>572</v>
      </c>
    </row>
    <row r="1592" spans="1:266" ht="16.5" customHeight="1" x14ac:dyDescent="0.35">
      <c r="A1592" s="618" t="s">
        <v>2983</v>
      </c>
      <c r="B1592" s="730">
        <v>96</v>
      </c>
      <c r="C1592" s="730" t="s">
        <v>2930</v>
      </c>
      <c r="D1592" s="730" t="s">
        <v>2930</v>
      </c>
      <c r="E1592" s="730">
        <v>27</v>
      </c>
      <c r="F1592" s="731" t="s">
        <v>961</v>
      </c>
      <c r="G1592" s="732">
        <v>1</v>
      </c>
      <c r="H1592" s="826">
        <v>46258</v>
      </c>
      <c r="I1592" s="730">
        <v>42</v>
      </c>
      <c r="J1592" s="730" t="s">
        <v>308</v>
      </c>
      <c r="K1592" s="730">
        <v>44</v>
      </c>
      <c r="L1592" s="730" t="s">
        <v>2926</v>
      </c>
      <c r="M1592" s="772" t="s">
        <v>2983</v>
      </c>
      <c r="N1592" s="868" t="s">
        <v>390</v>
      </c>
      <c r="O1592" s="868" t="s">
        <v>390</v>
      </c>
      <c r="P1592" s="868">
        <v>0</v>
      </c>
      <c r="Q1592" s="868">
        <v>0</v>
      </c>
      <c r="R1592" s="772">
        <v>608</v>
      </c>
      <c r="S1592" s="772" t="s">
        <v>1655</v>
      </c>
      <c r="T1592" s="772" t="s">
        <v>1692</v>
      </c>
      <c r="U1592" s="772">
        <v>608</v>
      </c>
      <c r="V1592" s="772" t="s">
        <v>1657</v>
      </c>
      <c r="W1592" s="772"/>
      <c r="X1592" s="773"/>
      <c r="Y1592" s="773"/>
      <c r="Z1592" s="773"/>
      <c r="AA1592" s="772" t="s">
        <v>309</v>
      </c>
      <c r="AB1592" s="772" t="s">
        <v>569</v>
      </c>
      <c r="AC1592" s="772" t="s">
        <v>584</v>
      </c>
      <c r="AD1592" s="772">
        <v>1776</v>
      </c>
      <c r="AE1592" s="864">
        <v>1776</v>
      </c>
      <c r="AF1592" s="776">
        <v>46288</v>
      </c>
      <c r="AG1592" s="777"/>
      <c r="AH1592" s="777"/>
      <c r="AI1592" s="777" t="s">
        <v>694</v>
      </c>
      <c r="AJ1592" s="778">
        <v>29</v>
      </c>
      <c r="AK1592" s="779"/>
      <c r="AL1592" s="778"/>
      <c r="AM1592" s="780">
        <v>0</v>
      </c>
      <c r="AN1592" s="780"/>
      <c r="AO1592" s="780">
        <v>1776</v>
      </c>
      <c r="AP1592" s="780"/>
      <c r="AQ1592" s="780"/>
      <c r="AR1592" s="780"/>
      <c r="AS1592" s="780" t="s">
        <v>397</v>
      </c>
      <c r="AT1592" s="780"/>
      <c r="AU1592" s="780"/>
      <c r="AV1592" s="780"/>
      <c r="AW1592" s="780"/>
      <c r="AX1592" s="780"/>
      <c r="AY1592" s="780"/>
      <c r="AZ1592" s="780"/>
      <c r="BA1592" s="780"/>
      <c r="BB1592" s="780">
        <v>0</v>
      </c>
      <c r="BC1592" s="780">
        <v>1776</v>
      </c>
      <c r="BD1592" s="780">
        <v>0</v>
      </c>
      <c r="BE1592" s="780">
        <v>0</v>
      </c>
      <c r="BF1592" s="780">
        <v>1776</v>
      </c>
      <c r="BG1592" s="780">
        <v>0</v>
      </c>
      <c r="BH1592" s="780">
        <v>0</v>
      </c>
      <c r="BI1592" s="780">
        <v>0</v>
      </c>
      <c r="BJ1592" s="780"/>
      <c r="BK1592" s="780">
        <v>0</v>
      </c>
      <c r="BL1592" s="780"/>
      <c r="BM1592" s="780"/>
      <c r="BN1592" s="780" t="s">
        <v>308</v>
      </c>
      <c r="BO1592" s="780" t="s">
        <v>308</v>
      </c>
      <c r="BP1592" s="780" t="s">
        <v>308</v>
      </c>
      <c r="BQ1592" s="780" t="s">
        <v>308</v>
      </c>
      <c r="BR1592" s="780"/>
      <c r="BS1592" s="780">
        <v>0</v>
      </c>
      <c r="BT1592" s="780"/>
      <c r="BU1592" s="780" t="s">
        <v>579</v>
      </c>
      <c r="BV1592" s="780"/>
      <c r="BW1592" s="780"/>
      <c r="BX1592" s="780"/>
      <c r="BY1592" s="780"/>
      <c r="BZ1592" s="780"/>
      <c r="CA1592" s="780"/>
      <c r="CB1592" s="780"/>
      <c r="CC1592" s="780"/>
      <c r="CD1592" s="780"/>
      <c r="CE1592" s="780"/>
      <c r="CF1592" s="780"/>
      <c r="CG1592" s="780"/>
      <c r="CH1592" s="780"/>
      <c r="CI1592" s="780"/>
      <c r="CJ1592" s="780"/>
      <c r="CK1592" s="773"/>
      <c r="CL1592" s="773" t="s">
        <v>397</v>
      </c>
      <c r="CM1592" s="773" t="s">
        <v>397</v>
      </c>
      <c r="CN1592" s="773" t="s">
        <v>397</v>
      </c>
      <c r="CO1592" s="773">
        <v>0</v>
      </c>
      <c r="CP1592" s="773">
        <v>0</v>
      </c>
      <c r="CQ1592" s="773">
        <v>1776</v>
      </c>
      <c r="CR1592" s="772">
        <v>1776</v>
      </c>
      <c r="CS1592" s="781"/>
      <c r="CT1592" s="865"/>
      <c r="CU1592" s="900"/>
      <c r="CV1592" s="774"/>
      <c r="CW1592" s="774"/>
      <c r="CX1592" s="865">
        <v>46288</v>
      </c>
      <c r="CY1592" s="784" t="s">
        <v>1658</v>
      </c>
      <c r="CZ1592" s="784" t="s">
        <v>308</v>
      </c>
      <c r="DA1592" s="785">
        <v>46286</v>
      </c>
      <c r="DB1592" s="785" t="s">
        <v>633</v>
      </c>
      <c r="DC1592" s="785" t="s">
        <v>634</v>
      </c>
      <c r="DD1592" s="785" t="s">
        <v>397</v>
      </c>
      <c r="DE1592" s="785" t="s">
        <v>397</v>
      </c>
      <c r="DF1592" s="785" t="s">
        <v>308</v>
      </c>
      <c r="DG1592" s="785" t="s">
        <v>308</v>
      </c>
      <c r="DH1592" s="786" t="s">
        <v>308</v>
      </c>
      <c r="DI1592" s="774" t="s">
        <v>397</v>
      </c>
      <c r="DJ1592" s="774">
        <v>46288</v>
      </c>
      <c r="DK1592" s="774">
        <v>46288</v>
      </c>
      <c r="DL1592" s="774">
        <v>46297</v>
      </c>
      <c r="DM1592" s="774">
        <v>46297</v>
      </c>
      <c r="DN1592" s="774">
        <v>46297</v>
      </c>
      <c r="DO1592" s="787" t="s">
        <v>308</v>
      </c>
      <c r="DP1592" s="774">
        <v>46332</v>
      </c>
      <c r="DQ1592" s="774">
        <v>46325</v>
      </c>
      <c r="DR1592" s="774">
        <v>46332</v>
      </c>
      <c r="DS1592" s="786">
        <v>46332</v>
      </c>
      <c r="DT1592" s="752">
        <v>46325</v>
      </c>
      <c r="DU1592" s="753">
        <v>-16</v>
      </c>
      <c r="DV1592" s="753" t="s">
        <v>308</v>
      </c>
      <c r="DW1592" s="754">
        <v>46303</v>
      </c>
      <c r="DX1592" s="755">
        <v>46309</v>
      </c>
      <c r="DY1592" s="754" t="e">
        <v>#VALUE!</v>
      </c>
      <c r="DZ1592" s="754" t="e">
        <v>#VALUE!</v>
      </c>
      <c r="EA1592" s="754"/>
      <c r="EB1592" s="754"/>
      <c r="HA1592" s="756" t="s">
        <v>397</v>
      </c>
      <c r="HB1592" s="756" t="s">
        <v>397</v>
      </c>
      <c r="HC1592" s="756" t="s">
        <v>397</v>
      </c>
      <c r="HD1592" s="756" t="s">
        <v>397</v>
      </c>
      <c r="HE1592" s="756" t="s">
        <v>397</v>
      </c>
      <c r="HF1592" s="756" t="s">
        <v>397</v>
      </c>
      <c r="HG1592" s="756" t="s">
        <v>397</v>
      </c>
      <c r="HH1592" s="756" t="s">
        <v>397</v>
      </c>
      <c r="HI1592" s="756" t="s">
        <v>397</v>
      </c>
      <c r="HJ1592" s="756" t="s">
        <v>397</v>
      </c>
      <c r="HK1592"/>
      <c r="HL1592"/>
      <c r="HM1592"/>
      <c r="HN1592" s="756" t="str">
        <f t="shared" si="53"/>
        <v>AUTO PRINT</v>
      </c>
      <c r="HO1592"/>
      <c r="HP1592" s="757" t="s">
        <v>572</v>
      </c>
      <c r="HQ1592" s="757" t="s">
        <v>572</v>
      </c>
      <c r="HR1592" s="757" t="s">
        <v>572</v>
      </c>
      <c r="HS1592"/>
      <c r="HW1592" s="758"/>
      <c r="HX1592"/>
      <c r="HY1592" s="759" t="s">
        <v>572</v>
      </c>
      <c r="HZ1592" s="759" t="s">
        <v>572</v>
      </c>
      <c r="IA1592" s="759" t="s">
        <v>572</v>
      </c>
      <c r="IC1592" s="760" t="s">
        <v>572</v>
      </c>
      <c r="ID1592" s="760" t="s">
        <v>572</v>
      </c>
      <c r="IE1592" s="760" t="s">
        <v>572</v>
      </c>
      <c r="IF1592" s="761" t="s">
        <v>572</v>
      </c>
      <c r="IG1592" s="619" t="str">
        <f t="shared" si="54"/>
        <v>IN HOUSE (MANUAL)</v>
      </c>
      <c r="II1592" s="761" t="s">
        <v>572</v>
      </c>
      <c r="IK1592" s="761" t="str">
        <f>IFERROR(VLOOKUP($M1592,#REF!,13,0),"IN HOUSE (MANUAL)")</f>
        <v>IN HOUSE (MANUAL)</v>
      </c>
      <c r="IM1592" s="760" t="s">
        <v>572</v>
      </c>
      <c r="IN1592" s="760" t="s">
        <v>572</v>
      </c>
      <c r="IO1592" s="760" t="s">
        <v>572</v>
      </c>
      <c r="IQ1592" s="760" t="s">
        <v>572</v>
      </c>
      <c r="IR1592" s="760" t="s">
        <v>572</v>
      </c>
      <c r="IT1592" s="760" t="s">
        <v>572</v>
      </c>
      <c r="IV1592" s="760" t="s">
        <v>572</v>
      </c>
      <c r="IW1592" s="760" t="s">
        <v>572</v>
      </c>
      <c r="IY1592" s="760" t="s">
        <v>572</v>
      </c>
      <c r="IZ1592" s="760" t="s">
        <v>572</v>
      </c>
      <c r="JB1592" s="760" t="s">
        <v>572</v>
      </c>
      <c r="JC1592" s="760" t="s">
        <v>572</v>
      </c>
      <c r="JE1592" s="760" t="s">
        <v>572</v>
      </c>
      <c r="JF1592" s="760" t="s">
        <v>572</v>
      </c>
    </row>
    <row r="1593" spans="1:266" ht="16.5" hidden="1" customHeight="1" outlineLevel="1" x14ac:dyDescent="0.35">
      <c r="A1593" s="618" t="s">
        <v>308</v>
      </c>
      <c r="B1593" s="730">
        <v>97</v>
      </c>
      <c r="C1593" s="730" t="s">
        <v>741</v>
      </c>
      <c r="D1593" s="730" t="s">
        <v>741</v>
      </c>
      <c r="E1593" s="730">
        <v>27</v>
      </c>
      <c r="F1593" s="821"/>
      <c r="G1593" s="821"/>
      <c r="H1593" s="826"/>
      <c r="I1593" s="730" t="s">
        <v>308</v>
      </c>
      <c r="J1593" s="730" t="s">
        <v>308</v>
      </c>
      <c r="K1593" s="730">
        <v>0</v>
      </c>
      <c r="L1593" s="730" t="s">
        <v>308</v>
      </c>
      <c r="M1593" s="907"/>
      <c r="N1593" s="907"/>
      <c r="O1593" s="907"/>
      <c r="P1593" s="907"/>
      <c r="Q1593" s="907"/>
      <c r="R1593" s="907"/>
      <c r="S1593" s="907"/>
      <c r="T1593" s="907"/>
      <c r="U1593" s="907"/>
      <c r="V1593" s="907"/>
      <c r="W1593" s="907"/>
      <c r="X1593" s="907"/>
      <c r="Y1593" s="907"/>
      <c r="Z1593" s="809"/>
      <c r="AA1593" s="907"/>
      <c r="AB1593" s="907"/>
      <c r="AC1593" s="907"/>
      <c r="AD1593" s="907"/>
      <c r="AE1593" s="808"/>
      <c r="AF1593" s="809"/>
      <c r="AG1593" s="919"/>
      <c r="AH1593" s="919"/>
      <c r="AI1593" s="919"/>
      <c r="AJ1593" s="811"/>
      <c r="AK1593" s="909"/>
      <c r="AL1593" s="910"/>
      <c r="AM1593" s="910"/>
      <c r="AN1593" s="910"/>
      <c r="AO1593" s="910">
        <v>0</v>
      </c>
      <c r="AP1593" s="910"/>
      <c r="AQ1593" s="910"/>
      <c r="AR1593" s="910"/>
      <c r="AS1593" s="910"/>
      <c r="AT1593" s="910"/>
      <c r="AU1593" s="910"/>
      <c r="AV1593" s="910"/>
      <c r="AW1593" s="910"/>
      <c r="AX1593" s="910"/>
      <c r="AY1593" s="910"/>
      <c r="AZ1593" s="910"/>
      <c r="BA1593" s="910"/>
      <c r="BB1593" s="910"/>
      <c r="BC1593" s="910">
        <v>0</v>
      </c>
      <c r="BD1593" s="910"/>
      <c r="BE1593" s="910"/>
      <c r="BF1593" s="910">
        <v>0</v>
      </c>
      <c r="BG1593" s="910"/>
      <c r="BH1593" s="910"/>
      <c r="BI1593" s="910"/>
      <c r="BJ1593" s="910"/>
      <c r="BK1593" s="910"/>
      <c r="BL1593" s="910"/>
      <c r="BM1593" s="910"/>
      <c r="BN1593" s="910"/>
      <c r="BO1593" s="910"/>
      <c r="BP1593" s="910"/>
      <c r="BQ1593" s="910"/>
      <c r="BR1593" s="910"/>
      <c r="BS1593" s="910"/>
      <c r="BT1593" s="910"/>
      <c r="BU1593" s="910"/>
      <c r="BV1593" s="910"/>
      <c r="BW1593" s="910"/>
      <c r="BX1593" s="910"/>
      <c r="BY1593" s="910"/>
      <c r="BZ1593" s="910"/>
      <c r="CA1593" s="910"/>
      <c r="CB1593" s="910"/>
      <c r="CC1593" s="910"/>
      <c r="CD1593" s="910"/>
      <c r="CE1593" s="910"/>
      <c r="CF1593" s="910"/>
      <c r="CG1593" s="910"/>
      <c r="CH1593" s="910"/>
      <c r="CI1593" s="910"/>
      <c r="CJ1593" s="910"/>
      <c r="CK1593" s="907"/>
      <c r="CL1593" s="907"/>
      <c r="CM1593" s="907"/>
      <c r="CN1593" s="921"/>
      <c r="CO1593" s="907"/>
      <c r="CP1593" s="907"/>
      <c r="CQ1593" s="805"/>
      <c r="CR1593" s="805"/>
      <c r="CS1593" s="922"/>
      <c r="CT1593" s="815"/>
      <c r="CU1593" s="923"/>
      <c r="CV1593" s="809"/>
      <c r="CW1593" s="809"/>
      <c r="CX1593" s="815"/>
      <c r="CY1593" s="920"/>
      <c r="CZ1593" s="920"/>
      <c r="DA1593" s="913"/>
      <c r="DB1593" s="913"/>
      <c r="DC1593" s="913"/>
      <c r="DD1593" s="913"/>
      <c r="DE1593" s="913"/>
      <c r="DF1593" s="913"/>
      <c r="DG1593" s="913"/>
      <c r="DH1593" s="914"/>
      <c r="DI1593" s="809"/>
      <c r="DJ1593" s="809"/>
      <c r="DK1593" s="809"/>
      <c r="DL1593" s="809"/>
      <c r="DM1593" s="809"/>
      <c r="DN1593" s="809"/>
      <c r="DO1593" s="915"/>
      <c r="DP1593" s="809"/>
      <c r="DQ1593" s="809"/>
      <c r="DR1593" s="809"/>
      <c r="DS1593" s="914"/>
      <c r="DT1593" s="752">
        <v>0</v>
      </c>
      <c r="DU1593" s="753" t="s">
        <v>308</v>
      </c>
      <c r="DV1593" s="753" t="s">
        <v>308</v>
      </c>
      <c r="DW1593" s="754" t="s">
        <v>308</v>
      </c>
      <c r="DX1593" s="755" t="s">
        <v>308</v>
      </c>
      <c r="DY1593" s="754" t="e">
        <v>#VALUE!</v>
      </c>
      <c r="DZ1593" s="754" t="e">
        <v>#VALUE!</v>
      </c>
      <c r="EA1593" s="754"/>
      <c r="EB1593" s="754"/>
    </row>
    <row r="1594" spans="1:266" ht="16.5" hidden="1" customHeight="1" outlineLevel="1" x14ac:dyDescent="0.35">
      <c r="A1594" s="618" t="s">
        <v>308</v>
      </c>
      <c r="B1594" s="730">
        <v>98</v>
      </c>
      <c r="C1594" s="730" t="s">
        <v>741</v>
      </c>
      <c r="D1594" s="730" t="s">
        <v>741</v>
      </c>
      <c r="E1594" s="730">
        <v>27</v>
      </c>
      <c r="F1594" s="821"/>
      <c r="G1594" s="821"/>
      <c r="H1594" s="826"/>
      <c r="I1594" s="730" t="s">
        <v>308</v>
      </c>
      <c r="J1594" s="730" t="s">
        <v>308</v>
      </c>
      <c r="K1594" s="730">
        <v>0</v>
      </c>
      <c r="L1594" s="730" t="s">
        <v>308</v>
      </c>
      <c r="M1594" s="907"/>
      <c r="N1594" s="907"/>
      <c r="O1594" s="907"/>
      <c r="P1594" s="907"/>
      <c r="Q1594" s="907"/>
      <c r="R1594" s="907"/>
      <c r="S1594" s="907"/>
      <c r="T1594" s="907"/>
      <c r="U1594" s="907"/>
      <c r="V1594" s="907"/>
      <c r="W1594" s="907"/>
      <c r="X1594" s="907"/>
      <c r="Y1594" s="907"/>
      <c r="Z1594" s="809"/>
      <c r="AA1594" s="907"/>
      <c r="AB1594" s="907"/>
      <c r="AC1594" s="907"/>
      <c r="AD1594" s="907"/>
      <c r="AE1594" s="808"/>
      <c r="AF1594" s="809"/>
      <c r="AG1594" s="919"/>
      <c r="AH1594" s="919"/>
      <c r="AI1594" s="919"/>
      <c r="AJ1594" s="811"/>
      <c r="AK1594" s="909"/>
      <c r="AL1594" s="910"/>
      <c r="AM1594" s="910"/>
      <c r="AN1594" s="910"/>
      <c r="AO1594" s="910">
        <v>0</v>
      </c>
      <c r="AP1594" s="910"/>
      <c r="AQ1594" s="910"/>
      <c r="AR1594" s="910"/>
      <c r="AS1594" s="910"/>
      <c r="AT1594" s="910"/>
      <c r="AU1594" s="910"/>
      <c r="AV1594" s="910"/>
      <c r="AW1594" s="910"/>
      <c r="AX1594" s="910"/>
      <c r="AY1594" s="910"/>
      <c r="AZ1594" s="910"/>
      <c r="BA1594" s="910"/>
      <c r="BB1594" s="910"/>
      <c r="BC1594" s="910">
        <v>0</v>
      </c>
      <c r="BD1594" s="910"/>
      <c r="BE1594" s="910"/>
      <c r="BF1594" s="910">
        <v>0</v>
      </c>
      <c r="BG1594" s="910"/>
      <c r="BH1594" s="910"/>
      <c r="BI1594" s="910"/>
      <c r="BJ1594" s="910"/>
      <c r="BK1594" s="910"/>
      <c r="BL1594" s="910"/>
      <c r="BM1594" s="910"/>
      <c r="BN1594" s="910"/>
      <c r="BO1594" s="910"/>
      <c r="BP1594" s="910"/>
      <c r="BQ1594" s="910"/>
      <c r="BR1594" s="910"/>
      <c r="BS1594" s="910"/>
      <c r="BT1594" s="910"/>
      <c r="BU1594" s="910"/>
      <c r="BV1594" s="910"/>
      <c r="BW1594" s="910"/>
      <c r="BX1594" s="910"/>
      <c r="BY1594" s="910"/>
      <c r="BZ1594" s="910"/>
      <c r="CA1594" s="910"/>
      <c r="CB1594" s="910"/>
      <c r="CC1594" s="910"/>
      <c r="CD1594" s="910"/>
      <c r="CE1594" s="910"/>
      <c r="CF1594" s="910"/>
      <c r="CG1594" s="910"/>
      <c r="CH1594" s="910"/>
      <c r="CI1594" s="910"/>
      <c r="CJ1594" s="910"/>
      <c r="CK1594" s="907"/>
      <c r="CL1594" s="907"/>
      <c r="CM1594" s="907"/>
      <c r="CN1594" s="921"/>
      <c r="CO1594" s="907"/>
      <c r="CP1594" s="907"/>
      <c r="CQ1594" s="805"/>
      <c r="CR1594" s="805"/>
      <c r="CS1594" s="922"/>
      <c r="CT1594" s="815"/>
      <c r="CU1594" s="923"/>
      <c r="CV1594" s="809"/>
      <c r="CW1594" s="809"/>
      <c r="CX1594" s="815"/>
      <c r="CY1594" s="920"/>
      <c r="CZ1594" s="920"/>
      <c r="DA1594" s="913"/>
      <c r="DB1594" s="913"/>
      <c r="DC1594" s="913"/>
      <c r="DD1594" s="913"/>
      <c r="DE1594" s="913"/>
      <c r="DF1594" s="913"/>
      <c r="DG1594" s="913"/>
      <c r="DH1594" s="914"/>
      <c r="DI1594" s="809"/>
      <c r="DJ1594" s="809"/>
      <c r="DK1594" s="809"/>
      <c r="DL1594" s="809"/>
      <c r="DM1594" s="809"/>
      <c r="DN1594" s="809"/>
      <c r="DO1594" s="915"/>
      <c r="DP1594" s="809"/>
      <c r="DQ1594" s="809"/>
      <c r="DR1594" s="809"/>
      <c r="DS1594" s="914"/>
      <c r="DT1594" s="752">
        <v>0</v>
      </c>
      <c r="DU1594" s="753" t="s">
        <v>308</v>
      </c>
      <c r="DV1594" s="753" t="s">
        <v>308</v>
      </c>
      <c r="DW1594" s="754" t="s">
        <v>308</v>
      </c>
      <c r="DX1594" s="755" t="s">
        <v>308</v>
      </c>
      <c r="DY1594" s="754" t="e">
        <v>#VALUE!</v>
      </c>
      <c r="DZ1594" s="754" t="e">
        <v>#VALUE!</v>
      </c>
      <c r="EA1594" s="754"/>
      <c r="EB1594" s="754"/>
    </row>
    <row r="1595" spans="1:266" ht="17.25" hidden="1" customHeight="1" outlineLevel="1" x14ac:dyDescent="0.35">
      <c r="A1595" s="618" t="s">
        <v>308</v>
      </c>
      <c r="B1595" s="730">
        <v>99</v>
      </c>
      <c r="C1595" s="730" t="s">
        <v>741</v>
      </c>
      <c r="D1595" s="730" t="s">
        <v>741</v>
      </c>
      <c r="E1595" s="730">
        <v>27</v>
      </c>
      <c r="F1595" s="731"/>
      <c r="G1595" s="821"/>
      <c r="H1595" s="733"/>
      <c r="I1595" s="730" t="s">
        <v>308</v>
      </c>
      <c r="J1595" s="730" t="s">
        <v>308</v>
      </c>
      <c r="K1595" s="730">
        <v>0</v>
      </c>
      <c r="L1595" s="730" t="s">
        <v>308</v>
      </c>
      <c r="M1595" s="805"/>
      <c r="N1595" s="907"/>
      <c r="O1595" s="907"/>
      <c r="P1595" s="907"/>
      <c r="Q1595" s="907"/>
      <c r="R1595" s="805"/>
      <c r="S1595" s="805"/>
      <c r="T1595" s="805"/>
      <c r="U1595" s="805"/>
      <c r="V1595" s="805"/>
      <c r="W1595" s="805"/>
      <c r="X1595" s="805"/>
      <c r="Y1595" s="805"/>
      <c r="Z1595" s="807"/>
      <c r="AA1595" s="805"/>
      <c r="AB1595" s="805"/>
      <c r="AC1595" s="805"/>
      <c r="AD1595" s="805"/>
      <c r="AE1595" s="903"/>
      <c r="AF1595" s="807"/>
      <c r="AG1595" s="810"/>
      <c r="AH1595" s="810"/>
      <c r="AI1595" s="810"/>
      <c r="AJ1595" s="811"/>
      <c r="AK1595" s="812"/>
      <c r="AL1595" s="811"/>
      <c r="AM1595" s="811"/>
      <c r="AN1595" s="811"/>
      <c r="AO1595" s="811">
        <v>0</v>
      </c>
      <c r="AP1595" s="811"/>
      <c r="AQ1595" s="811"/>
      <c r="AR1595" s="811"/>
      <c r="AS1595" s="811"/>
      <c r="AT1595" s="811"/>
      <c r="AU1595" s="811"/>
      <c r="AV1595" s="811"/>
      <c r="AW1595" s="811"/>
      <c r="AX1595" s="811"/>
      <c r="AY1595" s="811"/>
      <c r="AZ1595" s="811"/>
      <c r="BA1595" s="811"/>
      <c r="BB1595" s="811"/>
      <c r="BC1595" s="811">
        <v>0</v>
      </c>
      <c r="BD1595" s="811"/>
      <c r="BE1595" s="811"/>
      <c r="BF1595" s="811">
        <v>0</v>
      </c>
      <c r="BG1595" s="811"/>
      <c r="BH1595" s="811"/>
      <c r="BI1595" s="811"/>
      <c r="BJ1595" s="811"/>
      <c r="BK1595" s="811"/>
      <c r="BL1595" s="811"/>
      <c r="BM1595" s="811"/>
      <c r="BN1595" s="811"/>
      <c r="BO1595" s="811"/>
      <c r="BP1595" s="811"/>
      <c r="BQ1595" s="811"/>
      <c r="BR1595" s="811"/>
      <c r="BS1595" s="811"/>
      <c r="BT1595" s="811"/>
      <c r="BU1595" s="811"/>
      <c r="BV1595" s="811"/>
      <c r="BW1595" s="811"/>
      <c r="BX1595" s="811"/>
      <c r="BY1595" s="811"/>
      <c r="BZ1595" s="811"/>
      <c r="CA1595" s="811"/>
      <c r="CB1595" s="811"/>
      <c r="CC1595" s="811"/>
      <c r="CD1595" s="811"/>
      <c r="CE1595" s="811"/>
      <c r="CF1595" s="811"/>
      <c r="CG1595" s="811"/>
      <c r="CH1595" s="811"/>
      <c r="CI1595" s="811"/>
      <c r="CJ1595" s="811"/>
      <c r="CK1595" s="805"/>
      <c r="CL1595" s="805"/>
      <c r="CM1595" s="805"/>
      <c r="CN1595" s="822"/>
      <c r="CO1595" s="805"/>
      <c r="CP1595" s="805"/>
      <c r="CQ1595" s="805"/>
      <c r="CR1595" s="805"/>
      <c r="CS1595" s="814"/>
      <c r="CT1595" s="815"/>
      <c r="CU1595" s="923"/>
      <c r="CV1595" s="807"/>
      <c r="CW1595" s="807"/>
      <c r="CX1595" s="905"/>
      <c r="CY1595" s="817"/>
      <c r="CZ1595" s="817"/>
      <c r="DA1595" s="818"/>
      <c r="DB1595" s="818"/>
      <c r="DC1595" s="818"/>
      <c r="DD1595" s="818"/>
      <c r="DE1595" s="818"/>
      <c r="DF1595" s="818"/>
      <c r="DG1595" s="818"/>
      <c r="DH1595" s="819"/>
      <c r="DI1595" s="807"/>
      <c r="DJ1595" s="807"/>
      <c r="DK1595" s="807"/>
      <c r="DL1595" s="807"/>
      <c r="DM1595" s="807"/>
      <c r="DN1595" s="807"/>
      <c r="DO1595" s="820"/>
      <c r="DP1595" s="807"/>
      <c r="DQ1595" s="807"/>
      <c r="DR1595" s="807"/>
      <c r="DS1595" s="819"/>
      <c r="DT1595" s="752">
        <v>0</v>
      </c>
      <c r="DU1595" s="753" t="s">
        <v>308</v>
      </c>
      <c r="DV1595" s="753" t="s">
        <v>308</v>
      </c>
      <c r="DW1595" s="754" t="s">
        <v>308</v>
      </c>
      <c r="DX1595" s="755" t="s">
        <v>308</v>
      </c>
      <c r="DY1595" s="754" t="e">
        <v>#VALUE!</v>
      </c>
      <c r="DZ1595" s="754" t="e">
        <v>#VALUE!</v>
      </c>
      <c r="EA1595" s="754"/>
      <c r="EB1595" s="754"/>
    </row>
    <row r="1596" spans="1:266" ht="16.5" hidden="1" customHeight="1" outlineLevel="1" x14ac:dyDescent="0.35">
      <c r="A1596" s="618" t="s">
        <v>308</v>
      </c>
      <c r="B1596" s="730">
        <v>100</v>
      </c>
      <c r="C1596" s="730" t="s">
        <v>741</v>
      </c>
      <c r="D1596" s="730" t="s">
        <v>741</v>
      </c>
      <c r="E1596" s="730">
        <v>27</v>
      </c>
      <c r="F1596" s="731"/>
      <c r="G1596" s="731"/>
      <c r="H1596" s="826"/>
      <c r="I1596" s="730" t="s">
        <v>308</v>
      </c>
      <c r="J1596" s="730" t="s">
        <v>308</v>
      </c>
      <c r="K1596" s="730">
        <v>0</v>
      </c>
      <c r="L1596" s="730" t="s">
        <v>308</v>
      </c>
      <c r="M1596" s="805"/>
      <c r="N1596" s="907"/>
      <c r="O1596" s="907"/>
      <c r="P1596" s="907"/>
      <c r="Q1596" s="907"/>
      <c r="R1596" s="805"/>
      <c r="S1596" s="805"/>
      <c r="T1596" s="805"/>
      <c r="U1596" s="805"/>
      <c r="V1596" s="805"/>
      <c r="W1596" s="805"/>
      <c r="X1596" s="805"/>
      <c r="Y1596" s="805"/>
      <c r="Z1596" s="807"/>
      <c r="AA1596" s="805"/>
      <c r="AB1596" s="805"/>
      <c r="AC1596" s="805"/>
      <c r="AD1596" s="805"/>
      <c r="AE1596" s="903"/>
      <c r="AF1596" s="809"/>
      <c r="AG1596" s="810"/>
      <c r="AH1596" s="810"/>
      <c r="AI1596" s="810"/>
      <c r="AJ1596" s="811"/>
      <c r="AK1596" s="812"/>
      <c r="AL1596" s="811"/>
      <c r="AM1596" s="811"/>
      <c r="AN1596" s="811"/>
      <c r="AO1596" s="811">
        <v>0</v>
      </c>
      <c r="AP1596" s="811"/>
      <c r="AQ1596" s="811"/>
      <c r="AR1596" s="811"/>
      <c r="AS1596" s="811"/>
      <c r="AT1596" s="811"/>
      <c r="AU1596" s="811"/>
      <c r="AV1596" s="811"/>
      <c r="AW1596" s="811"/>
      <c r="AX1596" s="811"/>
      <c r="AY1596" s="811"/>
      <c r="AZ1596" s="811"/>
      <c r="BA1596" s="811"/>
      <c r="BB1596" s="811"/>
      <c r="BC1596" s="811">
        <v>0</v>
      </c>
      <c r="BD1596" s="811"/>
      <c r="BE1596" s="811"/>
      <c r="BF1596" s="811">
        <v>0</v>
      </c>
      <c r="BG1596" s="811"/>
      <c r="BH1596" s="811"/>
      <c r="BI1596" s="811"/>
      <c r="BJ1596" s="811"/>
      <c r="BK1596" s="811"/>
      <c r="BL1596" s="811"/>
      <c r="BM1596" s="811"/>
      <c r="BN1596" s="811"/>
      <c r="BO1596" s="811"/>
      <c r="BP1596" s="811"/>
      <c r="BQ1596" s="811"/>
      <c r="BR1596" s="811"/>
      <c r="BS1596" s="811"/>
      <c r="BT1596" s="811"/>
      <c r="BU1596" s="811"/>
      <c r="BV1596" s="811"/>
      <c r="BW1596" s="811"/>
      <c r="BX1596" s="811"/>
      <c r="BY1596" s="811"/>
      <c r="BZ1596" s="811"/>
      <c r="CA1596" s="811"/>
      <c r="CB1596" s="811"/>
      <c r="CC1596" s="811"/>
      <c r="CD1596" s="811"/>
      <c r="CE1596" s="811"/>
      <c r="CF1596" s="811"/>
      <c r="CG1596" s="811"/>
      <c r="CH1596" s="811"/>
      <c r="CI1596" s="811"/>
      <c r="CJ1596" s="811"/>
      <c r="CK1596" s="805"/>
      <c r="CL1596" s="805"/>
      <c r="CM1596" s="805"/>
      <c r="CN1596" s="822"/>
      <c r="CO1596" s="805"/>
      <c r="CP1596" s="805"/>
      <c r="CQ1596" s="805"/>
      <c r="CR1596" s="805"/>
      <c r="CS1596" s="814"/>
      <c r="CT1596" s="905"/>
      <c r="CU1596" s="916"/>
      <c r="CV1596" s="807"/>
      <c r="CW1596" s="807"/>
      <c r="CX1596" s="905"/>
      <c r="CY1596" s="817"/>
      <c r="CZ1596" s="817"/>
      <c r="DA1596" s="818"/>
      <c r="DB1596" s="818"/>
      <c r="DC1596" s="818"/>
      <c r="DD1596" s="818"/>
      <c r="DE1596" s="818"/>
      <c r="DF1596" s="818"/>
      <c r="DG1596" s="818"/>
      <c r="DH1596" s="819"/>
      <c r="DI1596" s="807"/>
      <c r="DJ1596" s="807"/>
      <c r="DK1596" s="807"/>
      <c r="DL1596" s="807"/>
      <c r="DM1596" s="807"/>
      <c r="DN1596" s="807"/>
      <c r="DO1596" s="820"/>
      <c r="DP1596" s="807"/>
      <c r="DQ1596" s="807"/>
      <c r="DR1596" s="807"/>
      <c r="DS1596" s="819"/>
      <c r="DT1596" s="752">
        <v>0</v>
      </c>
      <c r="DU1596" s="753" t="s">
        <v>308</v>
      </c>
      <c r="DV1596" s="753" t="s">
        <v>308</v>
      </c>
      <c r="DW1596" s="754" t="s">
        <v>308</v>
      </c>
      <c r="DX1596" s="755" t="s">
        <v>308</v>
      </c>
      <c r="DY1596" s="754" t="e">
        <v>#VALUE!</v>
      </c>
      <c r="DZ1596" s="754" t="e">
        <v>#VALUE!</v>
      </c>
      <c r="EA1596" s="754"/>
      <c r="EB1596" s="754"/>
    </row>
    <row r="1597" spans="1:266" ht="17.25" hidden="1" customHeight="1" outlineLevel="1" x14ac:dyDescent="0.35">
      <c r="A1597" s="618" t="s">
        <v>308</v>
      </c>
      <c r="B1597" s="730">
        <v>101</v>
      </c>
      <c r="C1597" s="730" t="s">
        <v>741</v>
      </c>
      <c r="D1597" s="730" t="s">
        <v>741</v>
      </c>
      <c r="E1597" s="730">
        <v>27</v>
      </c>
      <c r="F1597" s="731"/>
      <c r="G1597" s="731"/>
      <c r="H1597" s="826"/>
      <c r="I1597" s="730" t="s">
        <v>308</v>
      </c>
      <c r="J1597" s="730" t="s">
        <v>308</v>
      </c>
      <c r="K1597" s="730">
        <v>0</v>
      </c>
      <c r="L1597" s="730" t="s">
        <v>308</v>
      </c>
      <c r="M1597" s="907"/>
      <c r="N1597" s="907"/>
      <c r="O1597" s="907"/>
      <c r="P1597" s="907"/>
      <c r="Q1597" s="907"/>
      <c r="R1597" s="907"/>
      <c r="S1597" s="805"/>
      <c r="T1597" s="907"/>
      <c r="U1597" s="907"/>
      <c r="V1597" s="907"/>
      <c r="W1597" s="907"/>
      <c r="X1597" s="907"/>
      <c r="Y1597" s="907"/>
      <c r="Z1597" s="809"/>
      <c r="AA1597" s="907"/>
      <c r="AB1597" s="907"/>
      <c r="AC1597" s="907"/>
      <c r="AD1597" s="907"/>
      <c r="AE1597" s="808"/>
      <c r="AF1597" s="809"/>
      <c r="AG1597" s="919"/>
      <c r="AH1597" s="919"/>
      <c r="AI1597" s="919"/>
      <c r="AJ1597" s="811"/>
      <c r="AK1597" s="909"/>
      <c r="AL1597" s="910"/>
      <c r="AM1597" s="910"/>
      <c r="AN1597" s="910"/>
      <c r="AO1597" s="910">
        <v>0</v>
      </c>
      <c r="AP1597" s="910"/>
      <c r="AQ1597" s="910"/>
      <c r="AR1597" s="910"/>
      <c r="AS1597" s="910"/>
      <c r="AT1597" s="910"/>
      <c r="AU1597" s="910"/>
      <c r="AV1597" s="910"/>
      <c r="AW1597" s="910"/>
      <c r="AX1597" s="910"/>
      <c r="AY1597" s="910"/>
      <c r="AZ1597" s="910"/>
      <c r="BA1597" s="910"/>
      <c r="BB1597" s="910"/>
      <c r="BC1597" s="910">
        <v>0</v>
      </c>
      <c r="BD1597" s="910"/>
      <c r="BE1597" s="910"/>
      <c r="BF1597" s="910">
        <v>0</v>
      </c>
      <c r="BG1597" s="910"/>
      <c r="BH1597" s="910"/>
      <c r="BI1597" s="910"/>
      <c r="BJ1597" s="910"/>
      <c r="BK1597" s="910"/>
      <c r="BL1597" s="910"/>
      <c r="BM1597" s="910"/>
      <c r="BN1597" s="910"/>
      <c r="BO1597" s="910"/>
      <c r="BP1597" s="910"/>
      <c r="BQ1597" s="910"/>
      <c r="BR1597" s="910"/>
      <c r="BS1597" s="910"/>
      <c r="BT1597" s="910"/>
      <c r="BU1597" s="910"/>
      <c r="BV1597" s="910"/>
      <c r="BW1597" s="910"/>
      <c r="BX1597" s="910"/>
      <c r="BY1597" s="910"/>
      <c r="BZ1597" s="910"/>
      <c r="CA1597" s="910"/>
      <c r="CB1597" s="910"/>
      <c r="CC1597" s="910"/>
      <c r="CD1597" s="910"/>
      <c r="CE1597" s="910"/>
      <c r="CF1597" s="910"/>
      <c r="CG1597" s="910"/>
      <c r="CH1597" s="910"/>
      <c r="CI1597" s="910"/>
      <c r="CJ1597" s="910"/>
      <c r="CK1597" s="907"/>
      <c r="CL1597" s="907"/>
      <c r="CM1597" s="907"/>
      <c r="CN1597" s="921"/>
      <c r="CO1597" s="907"/>
      <c r="CP1597" s="907"/>
      <c r="CQ1597" s="805"/>
      <c r="CR1597" s="805"/>
      <c r="CS1597" s="922"/>
      <c r="CT1597" s="815"/>
      <c r="CU1597" s="923"/>
      <c r="CV1597" s="809"/>
      <c r="CW1597" s="809"/>
      <c r="CX1597" s="815"/>
      <c r="CY1597" s="920"/>
      <c r="CZ1597" s="920"/>
      <c r="DA1597" s="913"/>
      <c r="DB1597" s="913"/>
      <c r="DC1597" s="913"/>
      <c r="DD1597" s="913"/>
      <c r="DE1597" s="913"/>
      <c r="DF1597" s="913"/>
      <c r="DG1597" s="913"/>
      <c r="DH1597" s="914"/>
      <c r="DI1597" s="809"/>
      <c r="DJ1597" s="809"/>
      <c r="DK1597" s="809"/>
      <c r="DL1597" s="809"/>
      <c r="DM1597" s="809"/>
      <c r="DN1597" s="809"/>
      <c r="DO1597" s="915"/>
      <c r="DP1597" s="809"/>
      <c r="DQ1597" s="809"/>
      <c r="DR1597" s="809"/>
      <c r="DS1597" s="914"/>
      <c r="DT1597" s="752">
        <v>0</v>
      </c>
      <c r="DU1597" s="753" t="s">
        <v>308</v>
      </c>
      <c r="DV1597" s="753" t="s">
        <v>308</v>
      </c>
      <c r="DW1597" s="754" t="s">
        <v>308</v>
      </c>
      <c r="DX1597" s="755" t="s">
        <v>308</v>
      </c>
      <c r="DY1597" s="754" t="e">
        <v>#VALUE!</v>
      </c>
      <c r="DZ1597" s="754" t="e">
        <v>#VALUE!</v>
      </c>
      <c r="EA1597" s="754"/>
      <c r="EB1597" s="754"/>
    </row>
    <row r="1598" spans="1:266" ht="16.5" hidden="1" customHeight="1" outlineLevel="1" x14ac:dyDescent="0.35">
      <c r="A1598" s="618" t="s">
        <v>308</v>
      </c>
      <c r="B1598" s="730">
        <v>102</v>
      </c>
      <c r="C1598" s="730" t="s">
        <v>741</v>
      </c>
      <c r="D1598" s="730" t="s">
        <v>741</v>
      </c>
      <c r="E1598" s="730">
        <v>27</v>
      </c>
      <c r="F1598" s="731"/>
      <c r="G1598" s="731"/>
      <c r="H1598" s="826"/>
      <c r="I1598" s="730" t="s">
        <v>308</v>
      </c>
      <c r="J1598" s="730" t="s">
        <v>308</v>
      </c>
      <c r="K1598" s="730">
        <v>0</v>
      </c>
      <c r="L1598" s="730" t="s">
        <v>308</v>
      </c>
      <c r="M1598" s="805"/>
      <c r="N1598" s="805"/>
      <c r="O1598" s="805"/>
      <c r="P1598" s="805"/>
      <c r="Q1598" s="805"/>
      <c r="R1598" s="805"/>
      <c r="S1598" s="805"/>
      <c r="T1598" s="805"/>
      <c r="U1598" s="805"/>
      <c r="V1598" s="805"/>
      <c r="W1598" s="805"/>
      <c r="X1598" s="805"/>
      <c r="Y1598" s="805"/>
      <c r="Z1598" s="807"/>
      <c r="AA1598" s="805"/>
      <c r="AB1598" s="805"/>
      <c r="AC1598" s="805"/>
      <c r="AD1598" s="805"/>
      <c r="AE1598" s="903"/>
      <c r="AF1598" s="807"/>
      <c r="AG1598" s="810"/>
      <c r="AH1598" s="810"/>
      <c r="AI1598" s="810"/>
      <c r="AJ1598" s="811"/>
      <c r="AK1598" s="812"/>
      <c r="AL1598" s="811"/>
      <c r="AM1598" s="811"/>
      <c r="AN1598" s="811"/>
      <c r="AO1598" s="811">
        <v>0</v>
      </c>
      <c r="AP1598" s="811"/>
      <c r="AQ1598" s="811"/>
      <c r="AR1598" s="811"/>
      <c r="AS1598" s="811"/>
      <c r="AT1598" s="811"/>
      <c r="AU1598" s="811"/>
      <c r="AV1598" s="811"/>
      <c r="AW1598" s="811"/>
      <c r="AX1598" s="811"/>
      <c r="AY1598" s="811"/>
      <c r="AZ1598" s="811"/>
      <c r="BA1598" s="811"/>
      <c r="BB1598" s="811"/>
      <c r="BC1598" s="811">
        <v>0</v>
      </c>
      <c r="BD1598" s="811"/>
      <c r="BE1598" s="811"/>
      <c r="BF1598" s="811">
        <v>0</v>
      </c>
      <c r="BG1598" s="811"/>
      <c r="BH1598" s="811"/>
      <c r="BI1598" s="811"/>
      <c r="BJ1598" s="811"/>
      <c r="BK1598" s="811"/>
      <c r="BL1598" s="811"/>
      <c r="BM1598" s="811"/>
      <c r="BN1598" s="811"/>
      <c r="BO1598" s="811"/>
      <c r="BP1598" s="811"/>
      <c r="BQ1598" s="811"/>
      <c r="BR1598" s="811"/>
      <c r="BS1598" s="811"/>
      <c r="BT1598" s="811"/>
      <c r="BU1598" s="811"/>
      <c r="BV1598" s="811"/>
      <c r="BW1598" s="811"/>
      <c r="BX1598" s="811"/>
      <c r="BY1598" s="811"/>
      <c r="BZ1598" s="811"/>
      <c r="CA1598" s="811"/>
      <c r="CB1598" s="811"/>
      <c r="CC1598" s="811"/>
      <c r="CD1598" s="811"/>
      <c r="CE1598" s="811"/>
      <c r="CF1598" s="811"/>
      <c r="CG1598" s="811"/>
      <c r="CH1598" s="811"/>
      <c r="CI1598" s="811"/>
      <c r="CJ1598" s="811"/>
      <c r="CK1598" s="805"/>
      <c r="CL1598" s="805"/>
      <c r="CM1598" s="805"/>
      <c r="CN1598" s="822"/>
      <c r="CO1598" s="805"/>
      <c r="CP1598" s="805"/>
      <c r="CQ1598" s="805"/>
      <c r="CR1598" s="805"/>
      <c r="CS1598" s="814"/>
      <c r="CT1598" s="905"/>
      <c r="CU1598" s="916"/>
      <c r="CV1598" s="807"/>
      <c r="CW1598" s="807"/>
      <c r="CX1598" s="905"/>
      <c r="CY1598" s="817"/>
      <c r="CZ1598" s="817"/>
      <c r="DA1598" s="818"/>
      <c r="DB1598" s="818"/>
      <c r="DC1598" s="818"/>
      <c r="DD1598" s="818"/>
      <c r="DE1598" s="818"/>
      <c r="DF1598" s="818"/>
      <c r="DG1598" s="818"/>
      <c r="DH1598" s="819"/>
      <c r="DI1598" s="807"/>
      <c r="DJ1598" s="807"/>
      <c r="DK1598" s="807"/>
      <c r="DL1598" s="807"/>
      <c r="DM1598" s="807"/>
      <c r="DN1598" s="807"/>
      <c r="DO1598" s="820"/>
      <c r="DP1598" s="807"/>
      <c r="DQ1598" s="809"/>
      <c r="DR1598" s="807"/>
      <c r="DS1598" s="819"/>
      <c r="DT1598" s="752">
        <v>0</v>
      </c>
      <c r="DU1598" s="753" t="s">
        <v>308</v>
      </c>
      <c r="DV1598" s="753" t="s">
        <v>308</v>
      </c>
      <c r="DW1598" s="754" t="s">
        <v>308</v>
      </c>
      <c r="DX1598" s="755" t="s">
        <v>308</v>
      </c>
      <c r="DY1598" s="754" t="e">
        <v>#VALUE!</v>
      </c>
      <c r="DZ1598" s="754" t="e">
        <v>#VALUE!</v>
      </c>
      <c r="EA1598" s="754"/>
      <c r="EB1598" s="754"/>
    </row>
    <row r="1599" spans="1:266" ht="16.5" hidden="1" customHeight="1" outlineLevel="1" x14ac:dyDescent="0.35">
      <c r="A1599" s="618" t="s">
        <v>308</v>
      </c>
      <c r="B1599" s="730">
        <v>103</v>
      </c>
      <c r="C1599" s="730" t="s">
        <v>741</v>
      </c>
      <c r="D1599" s="730" t="s">
        <v>741</v>
      </c>
      <c r="E1599" s="730">
        <v>27</v>
      </c>
      <c r="F1599" s="821"/>
      <c r="G1599" s="821"/>
      <c r="H1599" s="826"/>
      <c r="I1599" s="730" t="s">
        <v>308</v>
      </c>
      <c r="J1599" s="730" t="s">
        <v>308</v>
      </c>
      <c r="K1599" s="730">
        <v>0</v>
      </c>
      <c r="L1599" s="730" t="s">
        <v>308</v>
      </c>
      <c r="M1599" s="907"/>
      <c r="N1599" s="907">
        <v>0</v>
      </c>
      <c r="O1599" s="907" t="s">
        <v>742</v>
      </c>
      <c r="P1599" s="907" t="b">
        <v>1</v>
      </c>
      <c r="Q1599" s="907" t="e">
        <v>#VALUE!</v>
      </c>
      <c r="R1599" s="907"/>
      <c r="S1599" s="907"/>
      <c r="T1599" s="907"/>
      <c r="U1599" s="907"/>
      <c r="V1599" s="907"/>
      <c r="W1599" s="907"/>
      <c r="X1599" s="907"/>
      <c r="Y1599" s="907"/>
      <c r="Z1599" s="809"/>
      <c r="AA1599" s="907"/>
      <c r="AB1599" s="907"/>
      <c r="AC1599" s="907"/>
      <c r="AD1599" s="907"/>
      <c r="AE1599" s="808"/>
      <c r="AF1599" s="809">
        <v>0</v>
      </c>
      <c r="AG1599" s="919"/>
      <c r="AH1599" s="919"/>
      <c r="AI1599" s="919"/>
      <c r="AJ1599" s="811"/>
      <c r="AK1599" s="909"/>
      <c r="AL1599" s="910"/>
      <c r="AM1599" s="910"/>
      <c r="AN1599" s="910"/>
      <c r="AO1599" s="910">
        <v>0</v>
      </c>
      <c r="AP1599" s="910"/>
      <c r="AQ1599" s="910"/>
      <c r="AR1599" s="910"/>
      <c r="AS1599" s="910"/>
      <c r="AT1599" s="910"/>
      <c r="AU1599" s="910"/>
      <c r="AV1599" s="910"/>
      <c r="AW1599" s="910"/>
      <c r="AX1599" s="910"/>
      <c r="AY1599" s="910"/>
      <c r="AZ1599" s="910"/>
      <c r="BA1599" s="910"/>
      <c r="BB1599" s="910"/>
      <c r="BC1599" s="910">
        <v>0</v>
      </c>
      <c r="BD1599" s="910"/>
      <c r="BE1599" s="910"/>
      <c r="BF1599" s="910">
        <v>0</v>
      </c>
      <c r="BG1599" s="910"/>
      <c r="BH1599" s="910"/>
      <c r="BI1599" s="910"/>
      <c r="BJ1599" s="910"/>
      <c r="BK1599" s="910"/>
      <c r="BL1599" s="910"/>
      <c r="BM1599" s="910"/>
      <c r="BN1599" s="910"/>
      <c r="BO1599" s="910"/>
      <c r="BP1599" s="910"/>
      <c r="BQ1599" s="910"/>
      <c r="BR1599" s="910"/>
      <c r="BS1599" s="910"/>
      <c r="BT1599" s="910"/>
      <c r="BU1599" s="910"/>
      <c r="BV1599" s="910"/>
      <c r="BW1599" s="910"/>
      <c r="BX1599" s="910"/>
      <c r="BY1599" s="910"/>
      <c r="BZ1599" s="910"/>
      <c r="CA1599" s="910"/>
      <c r="CB1599" s="910"/>
      <c r="CC1599" s="910"/>
      <c r="CD1599" s="910"/>
      <c r="CE1599" s="910"/>
      <c r="CF1599" s="910"/>
      <c r="CG1599" s="910"/>
      <c r="CH1599" s="910"/>
      <c r="CI1599" s="910"/>
      <c r="CJ1599" s="910"/>
      <c r="CK1599" s="907"/>
      <c r="CL1599" s="907"/>
      <c r="CM1599" s="907"/>
      <c r="CN1599" s="921"/>
      <c r="CO1599" s="907"/>
      <c r="CP1599" s="907"/>
      <c r="CQ1599" s="805"/>
      <c r="CR1599" s="805"/>
      <c r="CS1599" s="922"/>
      <c r="CT1599" s="815"/>
      <c r="CU1599" s="923"/>
      <c r="CV1599" s="809"/>
      <c r="CW1599" s="809"/>
      <c r="CX1599" s="815"/>
      <c r="CY1599" s="920">
        <v>0</v>
      </c>
      <c r="CZ1599" s="920">
        <v>0</v>
      </c>
      <c r="DA1599" s="913">
        <v>0</v>
      </c>
      <c r="DB1599" s="913">
        <v>0</v>
      </c>
      <c r="DC1599" s="913">
        <v>0</v>
      </c>
      <c r="DD1599" s="913">
        <v>0</v>
      </c>
      <c r="DE1599" s="913">
        <v>0</v>
      </c>
      <c r="DF1599" s="913">
        <v>0</v>
      </c>
      <c r="DG1599" s="913">
        <v>0</v>
      </c>
      <c r="DH1599" s="914">
        <v>0</v>
      </c>
      <c r="DI1599" s="809">
        <v>0</v>
      </c>
      <c r="DJ1599" s="809">
        <v>0</v>
      </c>
      <c r="DK1599" s="809">
        <v>0</v>
      </c>
      <c r="DL1599" s="809">
        <v>0</v>
      </c>
      <c r="DM1599" s="809">
        <v>0</v>
      </c>
      <c r="DN1599" s="809">
        <v>0</v>
      </c>
      <c r="DO1599" s="915">
        <v>0</v>
      </c>
      <c r="DP1599" s="809"/>
      <c r="DQ1599" s="809"/>
      <c r="DR1599" s="809"/>
      <c r="DS1599" s="914"/>
      <c r="DT1599" s="752">
        <v>0</v>
      </c>
      <c r="DU1599" s="753" t="s">
        <v>308</v>
      </c>
      <c r="DV1599" s="753" t="s">
        <v>308</v>
      </c>
      <c r="DW1599" s="754" t="s">
        <v>308</v>
      </c>
      <c r="DX1599" s="755" t="s">
        <v>308</v>
      </c>
      <c r="DY1599" s="754" t="e">
        <v>#VALUE!</v>
      </c>
      <c r="DZ1599" s="754" t="e">
        <v>#VALUE!</v>
      </c>
      <c r="EA1599" s="754"/>
      <c r="EB1599" s="754"/>
    </row>
    <row r="1600" spans="1:266" ht="17.25" hidden="1" customHeight="1" outlineLevel="1" x14ac:dyDescent="0.35">
      <c r="A1600" s="618" t="s">
        <v>308</v>
      </c>
      <c r="B1600" s="730">
        <v>104</v>
      </c>
      <c r="C1600" s="730" t="s">
        <v>741</v>
      </c>
      <c r="D1600" s="730" t="s">
        <v>741</v>
      </c>
      <c r="E1600" s="730">
        <v>27</v>
      </c>
      <c r="F1600" s="821"/>
      <c r="G1600" s="821"/>
      <c r="H1600" s="826"/>
      <c r="I1600" s="730" t="s">
        <v>308</v>
      </c>
      <c r="J1600" s="730" t="s">
        <v>308</v>
      </c>
      <c r="K1600" s="730">
        <v>0</v>
      </c>
      <c r="L1600" s="730" t="s">
        <v>308</v>
      </c>
      <c r="M1600" s="907"/>
      <c r="N1600" s="907">
        <v>0</v>
      </c>
      <c r="O1600" s="907" t="s">
        <v>742</v>
      </c>
      <c r="P1600" s="907" t="b">
        <v>1</v>
      </c>
      <c r="Q1600" s="907" t="e">
        <v>#VALUE!</v>
      </c>
      <c r="R1600" s="907"/>
      <c r="S1600" s="907"/>
      <c r="T1600" s="907"/>
      <c r="U1600" s="907"/>
      <c r="V1600" s="907"/>
      <c r="W1600" s="907"/>
      <c r="X1600" s="907"/>
      <c r="Y1600" s="907"/>
      <c r="Z1600" s="809"/>
      <c r="AA1600" s="907"/>
      <c r="AB1600" s="907"/>
      <c r="AC1600" s="907"/>
      <c r="AD1600" s="907"/>
      <c r="AE1600" s="808"/>
      <c r="AF1600" s="809">
        <v>0</v>
      </c>
      <c r="AG1600" s="919"/>
      <c r="AH1600" s="919"/>
      <c r="AI1600" s="919"/>
      <c r="AJ1600" s="811"/>
      <c r="AK1600" s="909"/>
      <c r="AL1600" s="910"/>
      <c r="AM1600" s="910"/>
      <c r="AN1600" s="910"/>
      <c r="AO1600" s="910">
        <v>0</v>
      </c>
      <c r="AP1600" s="910"/>
      <c r="AQ1600" s="910"/>
      <c r="AR1600" s="910"/>
      <c r="AS1600" s="910"/>
      <c r="AT1600" s="910"/>
      <c r="AU1600" s="910"/>
      <c r="AV1600" s="910"/>
      <c r="AW1600" s="910"/>
      <c r="AX1600" s="910"/>
      <c r="AY1600" s="910"/>
      <c r="AZ1600" s="910"/>
      <c r="BA1600" s="910"/>
      <c r="BB1600" s="910"/>
      <c r="BC1600" s="910">
        <v>0</v>
      </c>
      <c r="BD1600" s="910"/>
      <c r="BE1600" s="910"/>
      <c r="BF1600" s="910">
        <v>0</v>
      </c>
      <c r="BG1600" s="910"/>
      <c r="BH1600" s="910"/>
      <c r="BI1600" s="910"/>
      <c r="BJ1600" s="910"/>
      <c r="BK1600" s="910"/>
      <c r="BL1600" s="910"/>
      <c r="BM1600" s="910"/>
      <c r="BN1600" s="910"/>
      <c r="BO1600" s="910"/>
      <c r="BP1600" s="910"/>
      <c r="BQ1600" s="910"/>
      <c r="BR1600" s="910"/>
      <c r="BS1600" s="910"/>
      <c r="BT1600" s="910"/>
      <c r="BU1600" s="910"/>
      <c r="BV1600" s="910"/>
      <c r="BW1600" s="910"/>
      <c r="BX1600" s="910"/>
      <c r="BY1600" s="910"/>
      <c r="BZ1600" s="910"/>
      <c r="CA1600" s="910"/>
      <c r="CB1600" s="910"/>
      <c r="CC1600" s="910"/>
      <c r="CD1600" s="910"/>
      <c r="CE1600" s="910"/>
      <c r="CF1600" s="910"/>
      <c r="CG1600" s="910"/>
      <c r="CH1600" s="910"/>
      <c r="CI1600" s="910"/>
      <c r="CJ1600" s="910"/>
      <c r="CK1600" s="907"/>
      <c r="CL1600" s="907"/>
      <c r="CM1600" s="907"/>
      <c r="CN1600" s="921"/>
      <c r="CO1600" s="907"/>
      <c r="CP1600" s="907"/>
      <c r="CQ1600" s="805"/>
      <c r="CR1600" s="805"/>
      <c r="CS1600" s="922"/>
      <c r="CT1600" s="815"/>
      <c r="CU1600" s="923"/>
      <c r="CV1600" s="809"/>
      <c r="CW1600" s="809"/>
      <c r="CX1600" s="815"/>
      <c r="CY1600" s="920">
        <v>0</v>
      </c>
      <c r="CZ1600" s="920">
        <v>0</v>
      </c>
      <c r="DA1600" s="913">
        <v>0</v>
      </c>
      <c r="DB1600" s="913">
        <v>0</v>
      </c>
      <c r="DC1600" s="913">
        <v>0</v>
      </c>
      <c r="DD1600" s="913">
        <v>0</v>
      </c>
      <c r="DE1600" s="913">
        <v>0</v>
      </c>
      <c r="DF1600" s="913">
        <v>0</v>
      </c>
      <c r="DG1600" s="913">
        <v>0</v>
      </c>
      <c r="DH1600" s="914">
        <v>0</v>
      </c>
      <c r="DI1600" s="809">
        <v>0</v>
      </c>
      <c r="DJ1600" s="809">
        <v>0</v>
      </c>
      <c r="DK1600" s="809">
        <v>0</v>
      </c>
      <c r="DL1600" s="809">
        <v>0</v>
      </c>
      <c r="DM1600" s="809">
        <v>0</v>
      </c>
      <c r="DN1600" s="809">
        <v>0</v>
      </c>
      <c r="DO1600" s="915">
        <v>0</v>
      </c>
      <c r="DP1600" s="809"/>
      <c r="DQ1600" s="809"/>
      <c r="DR1600" s="809"/>
      <c r="DS1600" s="914"/>
      <c r="DT1600" s="752">
        <v>0</v>
      </c>
      <c r="DU1600" s="753" t="s">
        <v>308</v>
      </c>
      <c r="DV1600" s="753" t="s">
        <v>308</v>
      </c>
      <c r="DW1600" s="754" t="s">
        <v>308</v>
      </c>
      <c r="DX1600" s="755" t="s">
        <v>308</v>
      </c>
      <c r="DY1600" s="754" t="e">
        <v>#VALUE!</v>
      </c>
      <c r="DZ1600" s="754" t="e">
        <v>#VALUE!</v>
      </c>
      <c r="EA1600" s="754"/>
      <c r="EB1600" s="754"/>
    </row>
    <row r="1601" spans="1:266" ht="17.25" hidden="1" customHeight="1" outlineLevel="1" x14ac:dyDescent="0.35">
      <c r="A1601" s="618" t="s">
        <v>308</v>
      </c>
      <c r="B1601" s="730">
        <v>105</v>
      </c>
      <c r="C1601" s="730" t="s">
        <v>741</v>
      </c>
      <c r="D1601" s="730" t="s">
        <v>741</v>
      </c>
      <c r="E1601" s="730">
        <v>27</v>
      </c>
      <c r="F1601" s="821"/>
      <c r="G1601" s="821"/>
      <c r="H1601" s="826"/>
      <c r="I1601" s="730" t="s">
        <v>308</v>
      </c>
      <c r="J1601" s="730" t="s">
        <v>308</v>
      </c>
      <c r="K1601" s="730">
        <v>0</v>
      </c>
      <c r="L1601" s="730" t="s">
        <v>308</v>
      </c>
      <c r="M1601" s="907"/>
      <c r="N1601" s="907">
        <v>0</v>
      </c>
      <c r="O1601" s="907" t="s">
        <v>742</v>
      </c>
      <c r="P1601" s="907" t="b">
        <v>1</v>
      </c>
      <c r="Q1601" s="907" t="e">
        <v>#VALUE!</v>
      </c>
      <c r="R1601" s="907"/>
      <c r="S1601" s="907"/>
      <c r="T1601" s="907"/>
      <c r="U1601" s="907"/>
      <c r="V1601" s="907"/>
      <c r="W1601" s="907"/>
      <c r="X1601" s="907"/>
      <c r="Y1601" s="907"/>
      <c r="Z1601" s="809"/>
      <c r="AA1601" s="907"/>
      <c r="AB1601" s="907"/>
      <c r="AC1601" s="907"/>
      <c r="AD1601" s="907"/>
      <c r="AE1601" s="808"/>
      <c r="AF1601" s="809">
        <v>0</v>
      </c>
      <c r="AG1601" s="919"/>
      <c r="AH1601" s="919"/>
      <c r="AI1601" s="919"/>
      <c r="AJ1601" s="811"/>
      <c r="AK1601" s="909"/>
      <c r="AL1601" s="910"/>
      <c r="AM1601" s="910"/>
      <c r="AN1601" s="910"/>
      <c r="AO1601" s="910">
        <v>0</v>
      </c>
      <c r="AP1601" s="910"/>
      <c r="AQ1601" s="910"/>
      <c r="AR1601" s="910"/>
      <c r="AS1601" s="910"/>
      <c r="AT1601" s="910"/>
      <c r="AU1601" s="910"/>
      <c r="AV1601" s="910"/>
      <c r="AW1601" s="910"/>
      <c r="AX1601" s="910"/>
      <c r="AY1601" s="910"/>
      <c r="AZ1601" s="910"/>
      <c r="BA1601" s="910"/>
      <c r="BB1601" s="910"/>
      <c r="BC1601" s="910">
        <v>0</v>
      </c>
      <c r="BD1601" s="910"/>
      <c r="BE1601" s="910"/>
      <c r="BF1601" s="910">
        <v>0</v>
      </c>
      <c r="BG1601" s="910"/>
      <c r="BH1601" s="910"/>
      <c r="BI1601" s="910"/>
      <c r="BJ1601" s="910"/>
      <c r="BK1601" s="910"/>
      <c r="BL1601" s="910"/>
      <c r="BM1601" s="910"/>
      <c r="BN1601" s="910"/>
      <c r="BO1601" s="910"/>
      <c r="BP1601" s="910"/>
      <c r="BQ1601" s="910"/>
      <c r="BR1601" s="910"/>
      <c r="BS1601" s="910"/>
      <c r="BT1601" s="910"/>
      <c r="BU1601" s="910"/>
      <c r="BV1601" s="910"/>
      <c r="BW1601" s="910"/>
      <c r="BX1601" s="910"/>
      <c r="BY1601" s="910"/>
      <c r="BZ1601" s="910"/>
      <c r="CA1601" s="910"/>
      <c r="CB1601" s="910"/>
      <c r="CC1601" s="910"/>
      <c r="CD1601" s="910"/>
      <c r="CE1601" s="910"/>
      <c r="CF1601" s="910"/>
      <c r="CG1601" s="910"/>
      <c r="CH1601" s="910"/>
      <c r="CI1601" s="910"/>
      <c r="CJ1601" s="910"/>
      <c r="CK1601" s="907"/>
      <c r="CL1601" s="907"/>
      <c r="CM1601" s="907"/>
      <c r="CN1601" s="921"/>
      <c r="CO1601" s="907"/>
      <c r="CP1601" s="907"/>
      <c r="CQ1601" s="805"/>
      <c r="CR1601" s="805"/>
      <c r="CS1601" s="922"/>
      <c r="CT1601" s="815"/>
      <c r="CU1601" s="923"/>
      <c r="CV1601" s="809"/>
      <c r="CW1601" s="809"/>
      <c r="CX1601" s="815"/>
      <c r="CY1601" s="920">
        <v>0</v>
      </c>
      <c r="CZ1601" s="920">
        <v>0</v>
      </c>
      <c r="DA1601" s="913">
        <v>0</v>
      </c>
      <c r="DB1601" s="913">
        <v>0</v>
      </c>
      <c r="DC1601" s="913">
        <v>0</v>
      </c>
      <c r="DD1601" s="913">
        <v>0</v>
      </c>
      <c r="DE1601" s="913">
        <v>0</v>
      </c>
      <c r="DF1601" s="913">
        <v>0</v>
      </c>
      <c r="DG1601" s="913">
        <v>0</v>
      </c>
      <c r="DH1601" s="914">
        <v>0</v>
      </c>
      <c r="DI1601" s="809">
        <v>0</v>
      </c>
      <c r="DJ1601" s="809">
        <v>0</v>
      </c>
      <c r="DK1601" s="809">
        <v>0</v>
      </c>
      <c r="DL1601" s="809">
        <v>0</v>
      </c>
      <c r="DM1601" s="809">
        <v>0</v>
      </c>
      <c r="DN1601" s="809">
        <v>0</v>
      </c>
      <c r="DO1601" s="915">
        <v>0</v>
      </c>
      <c r="DP1601" s="809"/>
      <c r="DQ1601" s="809"/>
      <c r="DR1601" s="809"/>
      <c r="DS1601" s="914"/>
      <c r="DT1601" s="752">
        <v>0</v>
      </c>
      <c r="DU1601" s="753" t="s">
        <v>308</v>
      </c>
      <c r="DV1601" s="753" t="s">
        <v>308</v>
      </c>
      <c r="DW1601" s="754" t="s">
        <v>308</v>
      </c>
      <c r="DX1601" s="755" t="s">
        <v>308</v>
      </c>
      <c r="DY1601" s="754" t="e">
        <v>#VALUE!</v>
      </c>
      <c r="DZ1601" s="754" t="e">
        <v>#VALUE!</v>
      </c>
      <c r="EA1601" s="754"/>
      <c r="EB1601" s="754"/>
    </row>
    <row r="1602" spans="1:266" ht="16.5" hidden="1" customHeight="1" outlineLevel="1" x14ac:dyDescent="0.35">
      <c r="A1602" s="618" t="s">
        <v>308</v>
      </c>
      <c r="B1602" s="730">
        <v>106</v>
      </c>
      <c r="C1602" s="730" t="s">
        <v>741</v>
      </c>
      <c r="D1602" s="730" t="s">
        <v>741</v>
      </c>
      <c r="E1602" s="730">
        <v>27</v>
      </c>
      <c r="F1602" s="821"/>
      <c r="G1602" s="821"/>
      <c r="H1602" s="826"/>
      <c r="I1602" s="730" t="s">
        <v>308</v>
      </c>
      <c r="J1602" s="730" t="s">
        <v>308</v>
      </c>
      <c r="K1602" s="730">
        <v>0</v>
      </c>
      <c r="L1602" s="730" t="s">
        <v>308</v>
      </c>
      <c r="M1602" s="907"/>
      <c r="N1602" s="907">
        <v>0</v>
      </c>
      <c r="O1602" s="907" t="s">
        <v>742</v>
      </c>
      <c r="P1602" s="907" t="b">
        <v>1</v>
      </c>
      <c r="Q1602" s="907" t="e">
        <v>#VALUE!</v>
      </c>
      <c r="R1602" s="907"/>
      <c r="S1602" s="907"/>
      <c r="T1602" s="907"/>
      <c r="U1602" s="907"/>
      <c r="V1602" s="907"/>
      <c r="W1602" s="907"/>
      <c r="X1602" s="907"/>
      <c r="Y1602" s="907"/>
      <c r="Z1602" s="809"/>
      <c r="AA1602" s="907"/>
      <c r="AB1602" s="907"/>
      <c r="AC1602" s="907"/>
      <c r="AD1602" s="907"/>
      <c r="AE1602" s="808"/>
      <c r="AF1602" s="809">
        <v>0</v>
      </c>
      <c r="AG1602" s="919"/>
      <c r="AH1602" s="919"/>
      <c r="AI1602" s="919"/>
      <c r="AJ1602" s="811"/>
      <c r="AK1602" s="909"/>
      <c r="AL1602" s="910"/>
      <c r="AM1602" s="910"/>
      <c r="AN1602" s="910"/>
      <c r="AO1602" s="910">
        <v>0</v>
      </c>
      <c r="AP1602" s="910"/>
      <c r="AQ1602" s="910"/>
      <c r="AR1602" s="910"/>
      <c r="AS1602" s="910"/>
      <c r="AT1602" s="910"/>
      <c r="AU1602" s="910"/>
      <c r="AV1602" s="910"/>
      <c r="AW1602" s="910"/>
      <c r="AX1602" s="910"/>
      <c r="AY1602" s="910"/>
      <c r="AZ1602" s="910"/>
      <c r="BA1602" s="910"/>
      <c r="BB1602" s="910"/>
      <c r="BC1602" s="910">
        <v>0</v>
      </c>
      <c r="BD1602" s="910"/>
      <c r="BE1602" s="910"/>
      <c r="BF1602" s="910">
        <v>0</v>
      </c>
      <c r="BG1602" s="910"/>
      <c r="BH1602" s="910"/>
      <c r="BI1602" s="910"/>
      <c r="BJ1602" s="910"/>
      <c r="BK1602" s="910"/>
      <c r="BL1602" s="910"/>
      <c r="BM1602" s="910"/>
      <c r="BN1602" s="910"/>
      <c r="BO1602" s="910"/>
      <c r="BP1602" s="910"/>
      <c r="BQ1602" s="910"/>
      <c r="BR1602" s="910"/>
      <c r="BS1602" s="910"/>
      <c r="BT1602" s="910"/>
      <c r="BU1602" s="910"/>
      <c r="BV1602" s="910"/>
      <c r="BW1602" s="910"/>
      <c r="BX1602" s="910"/>
      <c r="BY1602" s="910"/>
      <c r="BZ1602" s="910"/>
      <c r="CA1602" s="910"/>
      <c r="CB1602" s="910"/>
      <c r="CC1602" s="910"/>
      <c r="CD1602" s="910"/>
      <c r="CE1602" s="910"/>
      <c r="CF1602" s="910"/>
      <c r="CG1602" s="910"/>
      <c r="CH1602" s="910"/>
      <c r="CI1602" s="910"/>
      <c r="CJ1602" s="910"/>
      <c r="CK1602" s="907"/>
      <c r="CL1602" s="907"/>
      <c r="CM1602" s="907"/>
      <c r="CN1602" s="921"/>
      <c r="CO1602" s="907"/>
      <c r="CP1602" s="907"/>
      <c r="CQ1602" s="805"/>
      <c r="CR1602" s="805"/>
      <c r="CS1602" s="922"/>
      <c r="CT1602" s="815"/>
      <c r="CU1602" s="923"/>
      <c r="CV1602" s="809"/>
      <c r="CW1602" s="809"/>
      <c r="CX1602" s="815"/>
      <c r="CY1602" s="920">
        <v>0</v>
      </c>
      <c r="CZ1602" s="920">
        <v>0</v>
      </c>
      <c r="DA1602" s="913">
        <v>0</v>
      </c>
      <c r="DB1602" s="913">
        <v>0</v>
      </c>
      <c r="DC1602" s="913">
        <v>0</v>
      </c>
      <c r="DD1602" s="913">
        <v>0</v>
      </c>
      <c r="DE1602" s="913">
        <v>0</v>
      </c>
      <c r="DF1602" s="913">
        <v>0</v>
      </c>
      <c r="DG1602" s="913">
        <v>0</v>
      </c>
      <c r="DH1602" s="914">
        <v>0</v>
      </c>
      <c r="DI1602" s="809">
        <v>0</v>
      </c>
      <c r="DJ1602" s="809">
        <v>0</v>
      </c>
      <c r="DK1602" s="809">
        <v>0</v>
      </c>
      <c r="DL1602" s="809">
        <v>0</v>
      </c>
      <c r="DM1602" s="809">
        <v>0</v>
      </c>
      <c r="DN1602" s="809">
        <v>0</v>
      </c>
      <c r="DO1602" s="915">
        <v>0</v>
      </c>
      <c r="DP1602" s="809"/>
      <c r="DQ1602" s="809"/>
      <c r="DR1602" s="809"/>
      <c r="DS1602" s="914"/>
      <c r="DT1602" s="752">
        <v>0</v>
      </c>
      <c r="DU1602" s="753" t="s">
        <v>308</v>
      </c>
      <c r="DV1602" s="753" t="s">
        <v>308</v>
      </c>
      <c r="DW1602" s="754" t="s">
        <v>308</v>
      </c>
      <c r="DX1602" s="755" t="s">
        <v>308</v>
      </c>
      <c r="DY1602" s="754" t="e">
        <v>#VALUE!</v>
      </c>
      <c r="DZ1602" s="754" t="e">
        <v>#VALUE!</v>
      </c>
      <c r="EA1602" s="754"/>
      <c r="EB1602" s="754"/>
    </row>
    <row r="1603" spans="1:266" ht="17.25" hidden="1" customHeight="1" outlineLevel="1" x14ac:dyDescent="0.35">
      <c r="A1603" s="618" t="s">
        <v>308</v>
      </c>
      <c r="B1603" s="730">
        <v>107</v>
      </c>
      <c r="C1603" s="730" t="s">
        <v>741</v>
      </c>
      <c r="D1603" s="730" t="s">
        <v>741</v>
      </c>
      <c r="E1603" s="730">
        <v>27</v>
      </c>
      <c r="F1603" s="821"/>
      <c r="G1603" s="821"/>
      <c r="H1603" s="826"/>
      <c r="I1603" s="730" t="s">
        <v>308</v>
      </c>
      <c r="J1603" s="730" t="s">
        <v>308</v>
      </c>
      <c r="K1603" s="730">
        <v>0</v>
      </c>
      <c r="L1603" s="730" t="s">
        <v>308</v>
      </c>
      <c r="M1603" s="907"/>
      <c r="N1603" s="907">
        <v>0</v>
      </c>
      <c r="O1603" s="907" t="s">
        <v>742</v>
      </c>
      <c r="P1603" s="907" t="b">
        <v>1</v>
      </c>
      <c r="Q1603" s="907" t="e">
        <v>#VALUE!</v>
      </c>
      <c r="R1603" s="907"/>
      <c r="S1603" s="907"/>
      <c r="T1603" s="907"/>
      <c r="U1603" s="907"/>
      <c r="V1603" s="907"/>
      <c r="W1603" s="907"/>
      <c r="X1603" s="907"/>
      <c r="Y1603" s="907"/>
      <c r="Z1603" s="809"/>
      <c r="AA1603" s="907"/>
      <c r="AB1603" s="907"/>
      <c r="AC1603" s="907"/>
      <c r="AD1603" s="907"/>
      <c r="AE1603" s="808"/>
      <c r="AF1603" s="809">
        <v>0</v>
      </c>
      <c r="AG1603" s="919"/>
      <c r="AH1603" s="919"/>
      <c r="AI1603" s="919"/>
      <c r="AJ1603" s="811"/>
      <c r="AK1603" s="909"/>
      <c r="AL1603" s="910"/>
      <c r="AM1603" s="910"/>
      <c r="AN1603" s="910"/>
      <c r="AO1603" s="910">
        <v>0</v>
      </c>
      <c r="AP1603" s="910"/>
      <c r="AQ1603" s="910"/>
      <c r="AR1603" s="910"/>
      <c r="AS1603" s="910"/>
      <c r="AT1603" s="910"/>
      <c r="AU1603" s="910"/>
      <c r="AV1603" s="910"/>
      <c r="AW1603" s="910"/>
      <c r="AX1603" s="910"/>
      <c r="AY1603" s="910"/>
      <c r="AZ1603" s="910"/>
      <c r="BA1603" s="910"/>
      <c r="BB1603" s="910"/>
      <c r="BC1603" s="910">
        <v>0</v>
      </c>
      <c r="BD1603" s="910"/>
      <c r="BE1603" s="910"/>
      <c r="BF1603" s="910">
        <v>0</v>
      </c>
      <c r="BG1603" s="910"/>
      <c r="BH1603" s="910"/>
      <c r="BI1603" s="910"/>
      <c r="BJ1603" s="910"/>
      <c r="BK1603" s="910"/>
      <c r="BL1603" s="910"/>
      <c r="BM1603" s="910"/>
      <c r="BN1603" s="910"/>
      <c r="BO1603" s="910"/>
      <c r="BP1603" s="910"/>
      <c r="BQ1603" s="910"/>
      <c r="BR1603" s="910"/>
      <c r="BS1603" s="910"/>
      <c r="BT1603" s="910"/>
      <c r="BU1603" s="910"/>
      <c r="BV1603" s="910"/>
      <c r="BW1603" s="910"/>
      <c r="BX1603" s="910"/>
      <c r="BY1603" s="910"/>
      <c r="BZ1603" s="910"/>
      <c r="CA1603" s="910"/>
      <c r="CB1603" s="910"/>
      <c r="CC1603" s="910"/>
      <c r="CD1603" s="910"/>
      <c r="CE1603" s="910"/>
      <c r="CF1603" s="910"/>
      <c r="CG1603" s="910"/>
      <c r="CH1603" s="910"/>
      <c r="CI1603" s="910"/>
      <c r="CJ1603" s="910"/>
      <c r="CK1603" s="907"/>
      <c r="CL1603" s="907"/>
      <c r="CM1603" s="907"/>
      <c r="CN1603" s="921"/>
      <c r="CO1603" s="907"/>
      <c r="CP1603" s="907"/>
      <c r="CQ1603" s="805"/>
      <c r="CR1603" s="805"/>
      <c r="CS1603" s="922"/>
      <c r="CT1603" s="815"/>
      <c r="CU1603" s="923"/>
      <c r="CV1603" s="809"/>
      <c r="CW1603" s="809"/>
      <c r="CX1603" s="815"/>
      <c r="CY1603" s="920">
        <v>0</v>
      </c>
      <c r="CZ1603" s="920">
        <v>0</v>
      </c>
      <c r="DA1603" s="913">
        <v>0</v>
      </c>
      <c r="DB1603" s="913">
        <v>0</v>
      </c>
      <c r="DC1603" s="913">
        <v>0</v>
      </c>
      <c r="DD1603" s="913">
        <v>0</v>
      </c>
      <c r="DE1603" s="913">
        <v>0</v>
      </c>
      <c r="DF1603" s="913">
        <v>0</v>
      </c>
      <c r="DG1603" s="913">
        <v>0</v>
      </c>
      <c r="DH1603" s="914">
        <v>0</v>
      </c>
      <c r="DI1603" s="809">
        <v>0</v>
      </c>
      <c r="DJ1603" s="809">
        <v>0</v>
      </c>
      <c r="DK1603" s="809">
        <v>0</v>
      </c>
      <c r="DL1603" s="809">
        <v>0</v>
      </c>
      <c r="DM1603" s="809">
        <v>0</v>
      </c>
      <c r="DN1603" s="809">
        <v>0</v>
      </c>
      <c r="DO1603" s="915">
        <v>0</v>
      </c>
      <c r="DP1603" s="809"/>
      <c r="DQ1603" s="809"/>
      <c r="DR1603" s="809"/>
      <c r="DS1603" s="914"/>
      <c r="DT1603" s="752">
        <v>0</v>
      </c>
      <c r="DU1603" s="753" t="s">
        <v>308</v>
      </c>
      <c r="DV1603" s="753" t="s">
        <v>308</v>
      </c>
      <c r="DW1603" s="754" t="s">
        <v>308</v>
      </c>
      <c r="DX1603" s="755" t="s">
        <v>308</v>
      </c>
      <c r="DY1603" s="754" t="e">
        <v>#VALUE!</v>
      </c>
      <c r="DZ1603" s="754" t="e">
        <v>#VALUE!</v>
      </c>
      <c r="EA1603" s="754"/>
      <c r="EB1603" s="754"/>
    </row>
    <row r="1604" spans="1:266" ht="16.5" customHeight="1" collapsed="1" x14ac:dyDescent="0.35">
      <c r="A1604" s="618" t="s">
        <v>308</v>
      </c>
      <c r="B1604" s="823" t="s">
        <v>2984</v>
      </c>
      <c r="C1604" s="730"/>
      <c r="D1604" s="730"/>
      <c r="E1604" s="730"/>
      <c r="F1604" s="717"/>
      <c r="G1604" s="717"/>
      <c r="H1604" s="826"/>
      <c r="I1604" s="730"/>
      <c r="J1604" s="730"/>
      <c r="K1604" s="730"/>
      <c r="L1604" s="730"/>
      <c r="M1604" s="730"/>
      <c r="N1604" s="730"/>
      <c r="O1604" s="730"/>
      <c r="P1604" s="730"/>
      <c r="Q1604" s="730"/>
      <c r="R1604" s="730"/>
      <c r="S1604" s="730"/>
      <c r="T1604" s="730"/>
      <c r="U1604" s="730"/>
      <c r="V1604" s="730"/>
      <c r="W1604" s="730"/>
      <c r="X1604" s="730"/>
      <c r="Y1604" s="730"/>
      <c r="Z1604" s="826"/>
      <c r="AA1604" s="730"/>
      <c r="AB1604" s="730"/>
      <c r="AC1604" s="730"/>
      <c r="AD1604" s="827">
        <v>27858</v>
      </c>
      <c r="AE1604" s="827">
        <v>21132</v>
      </c>
      <c r="AF1604" s="826">
        <v>0</v>
      </c>
      <c r="AG1604" s="828"/>
      <c r="AH1604" s="828"/>
      <c r="AI1604" s="828"/>
      <c r="AJ1604" s="674"/>
      <c r="AK1604" s="829"/>
      <c r="AL1604" s="674"/>
      <c r="AM1604" s="674"/>
      <c r="AN1604" s="674"/>
      <c r="AO1604" s="674">
        <v>21132</v>
      </c>
      <c r="AP1604" s="674"/>
      <c r="AQ1604" s="674"/>
      <c r="AR1604" s="674"/>
      <c r="AS1604" s="674"/>
      <c r="AT1604" s="674"/>
      <c r="AU1604" s="674"/>
      <c r="AV1604" s="674"/>
      <c r="AW1604" s="674"/>
      <c r="AX1604" s="674"/>
      <c r="AY1604" s="674"/>
      <c r="AZ1604" s="674"/>
      <c r="BA1604" s="674"/>
      <c r="BB1604" s="674"/>
      <c r="BC1604" s="674">
        <v>21132</v>
      </c>
      <c r="BD1604" s="674"/>
      <c r="BE1604" s="674"/>
      <c r="BF1604" s="674">
        <v>21132</v>
      </c>
      <c r="BG1604" s="674"/>
      <c r="BH1604" s="674"/>
      <c r="BI1604" s="674"/>
      <c r="BJ1604" s="674"/>
      <c r="BK1604" s="674"/>
      <c r="BL1604" s="674"/>
      <c r="BM1604" s="674"/>
      <c r="BN1604" s="674"/>
      <c r="BO1604" s="674"/>
      <c r="BP1604" s="674"/>
      <c r="BQ1604" s="674"/>
      <c r="BR1604" s="674"/>
      <c r="BS1604" s="674"/>
      <c r="BT1604" s="674"/>
      <c r="BU1604" s="674"/>
      <c r="BV1604" s="674"/>
      <c r="BW1604" s="674"/>
      <c r="BX1604" s="674"/>
      <c r="BY1604" s="674"/>
      <c r="BZ1604" s="674"/>
      <c r="CA1604" s="674"/>
      <c r="CB1604" s="674"/>
      <c r="CC1604" s="674"/>
      <c r="CD1604" s="674"/>
      <c r="CE1604" s="674"/>
      <c r="CF1604" s="674"/>
      <c r="CG1604" s="674"/>
      <c r="CH1604" s="674"/>
      <c r="CI1604" s="674"/>
      <c r="CJ1604" s="674"/>
      <c r="CK1604" s="827"/>
      <c r="CL1604" s="827">
        <v>0</v>
      </c>
      <c r="CM1604" s="827"/>
      <c r="CN1604" s="675">
        <v>1518</v>
      </c>
      <c r="CO1604" s="827">
        <v>777</v>
      </c>
      <c r="CP1604" s="827">
        <v>750</v>
      </c>
      <c r="CQ1604" s="827">
        <v>17706</v>
      </c>
      <c r="CR1604" s="827">
        <v>22472</v>
      </c>
      <c r="CS1604" s="830"/>
      <c r="CT1604" s="831"/>
      <c r="CU1604" s="832"/>
      <c r="CV1604" s="826"/>
      <c r="CW1604" s="826"/>
      <c r="CX1604" s="831"/>
      <c r="CY1604" s="833">
        <v>0</v>
      </c>
      <c r="CZ1604" s="833">
        <v>0</v>
      </c>
      <c r="DA1604" s="752">
        <v>0</v>
      </c>
      <c r="DB1604" s="752">
        <v>0</v>
      </c>
      <c r="DC1604" s="752">
        <v>0</v>
      </c>
      <c r="DD1604" s="752">
        <v>0</v>
      </c>
      <c r="DE1604" s="752">
        <v>0</v>
      </c>
      <c r="DF1604" s="752">
        <v>0</v>
      </c>
      <c r="DG1604" s="752">
        <v>0</v>
      </c>
      <c r="DH1604" s="834">
        <v>0</v>
      </c>
      <c r="DI1604" s="826">
        <v>0</v>
      </c>
      <c r="DJ1604" s="826">
        <v>0</v>
      </c>
      <c r="DK1604" s="826">
        <v>0</v>
      </c>
      <c r="DL1604" s="826">
        <v>0</v>
      </c>
      <c r="DM1604" s="826">
        <v>0</v>
      </c>
      <c r="DN1604" s="826">
        <v>0</v>
      </c>
      <c r="DO1604" s="835">
        <v>0</v>
      </c>
      <c r="DP1604" s="826"/>
      <c r="DQ1604" s="826"/>
      <c r="DR1604" s="826"/>
      <c r="DS1604" s="834"/>
      <c r="DT1604" s="752"/>
      <c r="DU1604" s="836"/>
      <c r="DV1604" s="836"/>
      <c r="DW1604" s="826"/>
      <c r="DX1604" s="837"/>
      <c r="DY1604" s="826" t="s">
        <v>308</v>
      </c>
      <c r="DZ1604" s="837" t="s">
        <v>308</v>
      </c>
      <c r="EA1604" s="826"/>
      <c r="EB1604" s="837"/>
    </row>
    <row r="1605" spans="1:266" ht="20.149999999999999" customHeight="1" x14ac:dyDescent="0.35">
      <c r="A1605" s="618" t="s">
        <v>308</v>
      </c>
      <c r="Y1605" s="625"/>
      <c r="Z1605" s="633"/>
      <c r="AF1605" s="635">
        <v>0</v>
      </c>
      <c r="AK1605" s="625"/>
      <c r="AL1605" s="619"/>
      <c r="AM1605" s="619"/>
      <c r="AN1605" s="619"/>
      <c r="AO1605" s="619">
        <v>0</v>
      </c>
      <c r="AP1605" s="619"/>
      <c r="AQ1605" s="619"/>
      <c r="AR1605" s="619"/>
      <c r="AS1605" s="619"/>
      <c r="AT1605" s="619"/>
      <c r="AU1605" s="619"/>
      <c r="AV1605" s="619"/>
      <c r="AW1605" s="619"/>
      <c r="AX1605" s="619"/>
      <c r="AY1605" s="619"/>
      <c r="AZ1605" s="619"/>
      <c r="BA1605" s="619"/>
      <c r="BB1605" s="619"/>
      <c r="BC1605" s="619">
        <v>0</v>
      </c>
      <c r="BD1605" s="619"/>
      <c r="BE1605" s="619"/>
      <c r="BF1605" s="619">
        <v>0</v>
      </c>
      <c r="BG1605" s="619"/>
      <c r="BH1605" s="619"/>
      <c r="BI1605" s="619"/>
      <c r="BJ1605" s="619"/>
      <c r="BK1605" s="619"/>
      <c r="BL1605" s="619"/>
      <c r="BM1605" s="619"/>
      <c r="BN1605" s="619"/>
      <c r="BO1605" s="619"/>
      <c r="BP1605" s="619"/>
      <c r="BQ1605" s="619"/>
      <c r="BR1605" s="619"/>
      <c r="BS1605" s="619"/>
      <c r="BT1605" s="619"/>
      <c r="BU1605" s="619"/>
      <c r="BV1605" s="619"/>
      <c r="BW1605" s="619"/>
      <c r="BX1605" s="619"/>
      <c r="BY1605" s="619"/>
      <c r="BZ1605" s="619"/>
      <c r="CA1605" s="619"/>
      <c r="CB1605" s="619"/>
      <c r="CC1605" s="619"/>
      <c r="CD1605" s="619"/>
      <c r="CE1605" s="619"/>
      <c r="CF1605" s="619"/>
      <c r="CG1605" s="619"/>
      <c r="CH1605" s="619"/>
      <c r="CI1605" s="619"/>
      <c r="CJ1605" s="619"/>
      <c r="CL1605" s="619" t="s">
        <v>308</v>
      </c>
      <c r="CQ1605" s="619" t="s">
        <v>308</v>
      </c>
      <c r="CR1605" s="619" t="s">
        <v>308</v>
      </c>
      <c r="CY1605" s="630">
        <v>0</v>
      </c>
      <c r="CZ1605" s="630">
        <v>0</v>
      </c>
      <c r="DA1605" s="634">
        <v>0</v>
      </c>
      <c r="DB1605" s="634">
        <v>0</v>
      </c>
      <c r="DC1605" s="634">
        <v>0</v>
      </c>
      <c r="DD1605" s="634">
        <v>0</v>
      </c>
      <c r="DE1605" s="634">
        <v>0</v>
      </c>
      <c r="DF1605" s="634">
        <v>0</v>
      </c>
      <c r="DG1605" s="634">
        <v>0</v>
      </c>
      <c r="DH1605" s="624">
        <v>0</v>
      </c>
      <c r="DI1605" s="635">
        <v>0</v>
      </c>
      <c r="DJ1605" s="635">
        <v>0</v>
      </c>
      <c r="DK1605" s="635">
        <v>0</v>
      </c>
      <c r="DL1605" s="635">
        <v>0</v>
      </c>
      <c r="DM1605" s="635">
        <v>0</v>
      </c>
      <c r="DN1605" s="635">
        <v>0</v>
      </c>
      <c r="DO1605" s="632">
        <v>0</v>
      </c>
    </row>
    <row r="1606" spans="1:266" ht="16.5" customHeight="1" x14ac:dyDescent="0.35">
      <c r="A1606" s="625">
        <v>28</v>
      </c>
      <c r="F1606" s="631"/>
      <c r="G1606" s="631"/>
      <c r="Y1606" s="619"/>
      <c r="Z1606" s="635"/>
      <c r="AF1606" s="635">
        <v>0</v>
      </c>
      <c r="AK1606" s="625"/>
      <c r="AL1606" s="619"/>
      <c r="AM1606" s="619"/>
      <c r="AN1606" s="619"/>
      <c r="AO1606" s="619">
        <v>0</v>
      </c>
      <c r="AP1606" s="619"/>
      <c r="AQ1606" s="619"/>
      <c r="AR1606" s="619"/>
      <c r="AS1606" s="619"/>
      <c r="AT1606" s="619"/>
      <c r="AU1606" s="619"/>
      <c r="AV1606" s="619"/>
      <c r="AW1606" s="619"/>
      <c r="AX1606" s="619"/>
      <c r="AY1606" s="619"/>
      <c r="AZ1606" s="619"/>
      <c r="BA1606" s="619"/>
      <c r="BB1606" s="619"/>
      <c r="BC1606" s="619">
        <v>0</v>
      </c>
      <c r="BD1606" s="619"/>
      <c r="BE1606" s="619"/>
      <c r="BF1606" s="619">
        <v>0</v>
      </c>
      <c r="BG1606" s="619"/>
      <c r="BH1606" s="619"/>
      <c r="BI1606" s="619"/>
      <c r="BJ1606" s="619"/>
      <c r="BK1606" s="619"/>
      <c r="BL1606" s="619"/>
      <c r="BM1606" s="619"/>
      <c r="BN1606" s="619"/>
      <c r="BO1606" s="619"/>
      <c r="BP1606" s="619"/>
      <c r="BQ1606" s="619"/>
      <c r="BR1606" s="619"/>
      <c r="BS1606" s="619"/>
      <c r="BT1606" s="619"/>
      <c r="BU1606" s="619"/>
      <c r="BV1606" s="619"/>
      <c r="BW1606" s="619"/>
      <c r="BX1606" s="619"/>
      <c r="BY1606" s="619"/>
      <c r="BZ1606" s="619"/>
      <c r="CA1606" s="619"/>
      <c r="CB1606" s="619"/>
      <c r="CC1606" s="619"/>
      <c r="CD1606" s="619"/>
      <c r="CE1606" s="619"/>
      <c r="CF1606" s="619"/>
      <c r="CG1606" s="619"/>
      <c r="CH1606" s="619"/>
      <c r="CI1606" s="619"/>
      <c r="CJ1606" s="619"/>
      <c r="CV1606" s="635"/>
      <c r="CW1606" s="635"/>
      <c r="CY1606" s="630">
        <v>0</v>
      </c>
      <c r="CZ1606" s="630">
        <v>0</v>
      </c>
      <c r="DA1606" s="634">
        <v>0</v>
      </c>
      <c r="DB1606" s="634">
        <v>0</v>
      </c>
      <c r="DC1606" s="634">
        <v>0</v>
      </c>
      <c r="DD1606" s="634">
        <v>0</v>
      </c>
      <c r="DE1606" s="634">
        <v>0</v>
      </c>
      <c r="DF1606" s="634">
        <v>0</v>
      </c>
      <c r="DG1606" s="634">
        <v>0</v>
      </c>
      <c r="DH1606" s="624">
        <v>0</v>
      </c>
      <c r="DI1606" s="635">
        <v>0</v>
      </c>
      <c r="DJ1606" s="635">
        <v>0</v>
      </c>
      <c r="DK1606" s="635">
        <v>0</v>
      </c>
      <c r="DL1606" s="635">
        <v>0</v>
      </c>
      <c r="DM1606" s="635">
        <v>0</v>
      </c>
      <c r="DN1606" s="635">
        <v>0</v>
      </c>
      <c r="DO1606" s="632">
        <v>0</v>
      </c>
    </row>
    <row r="1607" spans="1:266" ht="16.5" customHeight="1" x14ac:dyDescent="0.35">
      <c r="A1607" s="625">
        <v>28</v>
      </c>
      <c r="B1607" s="664" t="s">
        <v>2985</v>
      </c>
      <c r="C1607" s="665"/>
      <c r="D1607" s="665"/>
      <c r="E1607" s="665"/>
      <c r="F1607" s="666" t="s">
        <v>409</v>
      </c>
      <c r="G1607" s="666"/>
      <c r="H1607" s="844"/>
      <c r="I1607" s="667"/>
      <c r="J1607" s="667"/>
      <c r="K1607" s="667"/>
      <c r="L1607" s="667"/>
      <c r="Y1607" s="619"/>
      <c r="Z1607" s="635"/>
      <c r="AF1607" s="635">
        <v>0</v>
      </c>
      <c r="AK1607" s="625"/>
      <c r="AL1607" s="619"/>
      <c r="AM1607" s="619"/>
      <c r="AN1607" s="619"/>
      <c r="AO1607" s="619">
        <v>0</v>
      </c>
      <c r="AP1607" s="619"/>
      <c r="AQ1607" s="619"/>
      <c r="AR1607" s="619"/>
      <c r="AS1607" s="619"/>
      <c r="AT1607" s="619"/>
      <c r="AU1607" s="619"/>
      <c r="AV1607" s="619"/>
      <c r="AW1607" s="619"/>
      <c r="AX1607" s="619"/>
      <c r="AY1607" s="619"/>
      <c r="AZ1607" s="619"/>
      <c r="BA1607" s="619"/>
      <c r="BB1607" s="619"/>
      <c r="BC1607" s="619">
        <v>0</v>
      </c>
      <c r="BD1607" s="619"/>
      <c r="BE1607" s="619"/>
      <c r="BF1607" s="619">
        <v>0</v>
      </c>
      <c r="BG1607" s="619"/>
      <c r="BH1607" s="619"/>
      <c r="BI1607" s="619"/>
      <c r="BJ1607" s="619"/>
      <c r="BK1607" s="619"/>
      <c r="BL1607" s="619"/>
      <c r="BM1607" s="619"/>
      <c r="BN1607" s="619"/>
      <c r="BO1607" s="619"/>
      <c r="BP1607" s="619"/>
      <c r="BQ1607" s="619"/>
      <c r="BR1607" s="619"/>
      <c r="BS1607" s="619"/>
      <c r="BT1607" s="619"/>
      <c r="BU1607" s="619"/>
      <c r="BV1607" s="619"/>
      <c r="BW1607" s="619"/>
      <c r="BX1607" s="619"/>
      <c r="BY1607" s="619"/>
      <c r="BZ1607" s="619"/>
      <c r="CA1607" s="619"/>
      <c r="CB1607" s="619"/>
      <c r="CC1607" s="619"/>
      <c r="CD1607" s="619"/>
      <c r="CE1607" s="619"/>
      <c r="CF1607" s="619"/>
      <c r="CG1607" s="619"/>
      <c r="CH1607" s="619"/>
      <c r="CI1607" s="619"/>
      <c r="CJ1607" s="619"/>
      <c r="CV1607" s="635"/>
      <c r="CW1607" s="635"/>
      <c r="CY1607" s="630">
        <v>0</v>
      </c>
      <c r="CZ1607" s="630">
        <v>0</v>
      </c>
      <c r="DA1607" s="634">
        <v>0</v>
      </c>
      <c r="DB1607" s="634">
        <v>0</v>
      </c>
      <c r="DC1607" s="634">
        <v>0</v>
      </c>
      <c r="DD1607" s="634">
        <v>0</v>
      </c>
      <c r="DE1607" s="634">
        <v>0</v>
      </c>
      <c r="DF1607" s="634">
        <v>0</v>
      </c>
      <c r="DG1607" s="634">
        <v>0</v>
      </c>
      <c r="DH1607" s="624">
        <v>0</v>
      </c>
      <c r="DI1607" s="635">
        <v>0</v>
      </c>
      <c r="DJ1607" s="635">
        <v>0</v>
      </c>
      <c r="DK1607" s="635">
        <v>0</v>
      </c>
      <c r="DL1607" s="635">
        <v>0</v>
      </c>
      <c r="DM1607" s="635">
        <v>0</v>
      </c>
      <c r="DN1607" s="635">
        <v>0</v>
      </c>
      <c r="DO1607" s="632">
        <v>0</v>
      </c>
    </row>
    <row r="1608" spans="1:266" s="847" customFormat="1" ht="37.5" customHeight="1" x14ac:dyDescent="0.35">
      <c r="A1608" s="618" t="s">
        <v>436</v>
      </c>
      <c r="B1608" s="678" t="s">
        <v>426</v>
      </c>
      <c r="C1608" s="678" t="s">
        <v>427</v>
      </c>
      <c r="D1608" s="679" t="s">
        <v>428</v>
      </c>
      <c r="E1608" s="678" t="s">
        <v>429</v>
      </c>
      <c r="F1608" s="678" t="s">
        <v>430</v>
      </c>
      <c r="G1608" s="680" t="s">
        <v>431</v>
      </c>
      <c r="H1608" s="678" t="s">
        <v>432</v>
      </c>
      <c r="I1608" s="678" t="s">
        <v>433</v>
      </c>
      <c r="J1608" s="678" t="s">
        <v>434</v>
      </c>
      <c r="K1608" s="678" t="s">
        <v>18</v>
      </c>
      <c r="L1608" s="678" t="s">
        <v>435</v>
      </c>
      <c r="M1608" s="678" t="s">
        <v>436</v>
      </c>
      <c r="N1608" s="681" t="s">
        <v>437</v>
      </c>
      <c r="O1608" s="681" t="s">
        <v>438</v>
      </c>
      <c r="P1608" s="681" t="s">
        <v>439</v>
      </c>
      <c r="Q1608" s="681" t="s">
        <v>219</v>
      </c>
      <c r="R1608" s="678" t="s">
        <v>4</v>
      </c>
      <c r="S1608" s="679" t="s">
        <v>440</v>
      </c>
      <c r="T1608" s="678" t="s">
        <v>441</v>
      </c>
      <c r="U1608" s="682" t="s">
        <v>442</v>
      </c>
      <c r="V1608" s="682" t="s">
        <v>443</v>
      </c>
      <c r="W1608" s="682" t="s">
        <v>444</v>
      </c>
      <c r="X1608" s="682" t="s">
        <v>445</v>
      </c>
      <c r="Y1608" s="845" t="s">
        <v>446</v>
      </c>
      <c r="Z1608" s="845" t="s">
        <v>447</v>
      </c>
      <c r="AA1608" s="678" t="s">
        <v>448</v>
      </c>
      <c r="AB1608" s="678" t="s">
        <v>449</v>
      </c>
      <c r="AC1608" s="678" t="s">
        <v>450</v>
      </c>
      <c r="AD1608" s="678" t="s">
        <v>451</v>
      </c>
      <c r="AE1608" s="678" t="s">
        <v>452</v>
      </c>
      <c r="AF1608" s="678" t="s">
        <v>453</v>
      </c>
      <c r="AG1608" s="678" t="s">
        <v>444</v>
      </c>
      <c r="AH1608" s="693" t="s">
        <v>454</v>
      </c>
      <c r="AI1608" s="678" t="s">
        <v>455</v>
      </c>
      <c r="AJ1608" s="678" t="s">
        <v>456</v>
      </c>
      <c r="AK1608" s="678" t="s">
        <v>457</v>
      </c>
      <c r="AL1608" s="686" t="s">
        <v>458</v>
      </c>
      <c r="AM1608" s="687" t="s">
        <v>459</v>
      </c>
      <c r="AN1608" s="688" t="s">
        <v>460</v>
      </c>
      <c r="AO1608" s="688" t="s">
        <v>452</v>
      </c>
      <c r="AP1608" s="688" t="s">
        <v>462</v>
      </c>
      <c r="AQ1608" s="688" t="s">
        <v>463</v>
      </c>
      <c r="AR1608" s="688" t="s">
        <v>464</v>
      </c>
      <c r="AS1608" s="688" t="s">
        <v>465</v>
      </c>
      <c r="AT1608" s="688" t="s">
        <v>466</v>
      </c>
      <c r="AU1608" s="688" t="s">
        <v>467</v>
      </c>
      <c r="AV1608" s="688" t="s">
        <v>468</v>
      </c>
      <c r="AW1608" s="688" t="s">
        <v>469</v>
      </c>
      <c r="AX1608" s="688" t="s">
        <v>470</v>
      </c>
      <c r="AY1608" s="688" t="s">
        <v>471</v>
      </c>
      <c r="AZ1608" s="688" t="s">
        <v>472</v>
      </c>
      <c r="BA1608" s="688" t="s">
        <v>473</v>
      </c>
      <c r="BB1608" s="689" t="s">
        <v>474</v>
      </c>
      <c r="BC1608" s="689" t="s">
        <v>452</v>
      </c>
      <c r="BD1608" s="689" t="s">
        <v>476</v>
      </c>
      <c r="BE1608" s="689" t="s">
        <v>477</v>
      </c>
      <c r="BF1608" s="689" t="s">
        <v>452</v>
      </c>
      <c r="BG1608" s="689" t="s">
        <v>479</v>
      </c>
      <c r="BH1608" s="689" t="s">
        <v>480</v>
      </c>
      <c r="BI1608" s="683" t="s">
        <v>481</v>
      </c>
      <c r="BJ1608" s="690" t="s">
        <v>482</v>
      </c>
      <c r="BK1608" s="687" t="s">
        <v>483</v>
      </c>
      <c r="BL1608" s="683" t="s">
        <v>484</v>
      </c>
      <c r="BM1608" s="683" t="s">
        <v>485</v>
      </c>
      <c r="BN1608" s="689" t="s">
        <v>486</v>
      </c>
      <c r="BO1608" s="689" t="s">
        <v>487</v>
      </c>
      <c r="BP1608" s="689" t="s">
        <v>488</v>
      </c>
      <c r="BQ1608" s="689" t="s">
        <v>460</v>
      </c>
      <c r="BR1608" s="689" t="s">
        <v>489</v>
      </c>
      <c r="BS1608" s="683" t="s">
        <v>490</v>
      </c>
      <c r="BT1608" s="690" t="s">
        <v>482</v>
      </c>
      <c r="BU1608" s="687" t="s">
        <v>491</v>
      </c>
      <c r="BV1608" s="691" t="s">
        <v>492</v>
      </c>
      <c r="BW1608" s="691" t="s">
        <v>493</v>
      </c>
      <c r="BX1608" s="691" t="s">
        <v>494</v>
      </c>
      <c r="BY1608" s="691" t="s">
        <v>495</v>
      </c>
      <c r="BZ1608" s="691" t="s">
        <v>485</v>
      </c>
      <c r="CA1608" s="691" t="s">
        <v>496</v>
      </c>
      <c r="CB1608" s="691" t="s">
        <v>497</v>
      </c>
      <c r="CC1608" s="691" t="s">
        <v>498</v>
      </c>
      <c r="CD1608" s="691" t="s">
        <v>499</v>
      </c>
      <c r="CE1608" s="691" t="s">
        <v>500</v>
      </c>
      <c r="CF1608" s="691" t="s">
        <v>501</v>
      </c>
      <c r="CG1608" s="691" t="s">
        <v>502</v>
      </c>
      <c r="CH1608" s="691" t="s">
        <v>503</v>
      </c>
      <c r="CI1608" s="691" t="s">
        <v>504</v>
      </c>
      <c r="CJ1608" s="691" t="s">
        <v>505</v>
      </c>
      <c r="CK1608" s="691" t="s">
        <v>506</v>
      </c>
      <c r="CL1608" s="683" t="s">
        <v>507</v>
      </c>
      <c r="CM1608" s="687" t="s">
        <v>508</v>
      </c>
      <c r="CN1608" s="683" t="s">
        <v>509</v>
      </c>
      <c r="CO1608" s="692" t="s">
        <v>510</v>
      </c>
      <c r="CP1608" s="683" t="s">
        <v>511</v>
      </c>
      <c r="CQ1608" s="681" t="s">
        <v>512</v>
      </c>
      <c r="CR1608" s="678" t="s">
        <v>513</v>
      </c>
      <c r="CS1608" s="678" t="s">
        <v>514</v>
      </c>
      <c r="CT1608" s="679" t="s">
        <v>515</v>
      </c>
      <c r="CU1608" s="846" t="s">
        <v>516</v>
      </c>
      <c r="CV1608" s="679" t="s">
        <v>517</v>
      </c>
      <c r="CW1608" s="678" t="s">
        <v>518</v>
      </c>
      <c r="CX1608" s="678" t="s">
        <v>519</v>
      </c>
      <c r="CY1608" s="678" t="s">
        <v>520</v>
      </c>
      <c r="CZ1608" s="722" t="s">
        <v>444</v>
      </c>
      <c r="DA1608" s="695" t="s">
        <v>521</v>
      </c>
      <c r="DB1608" s="695" t="s">
        <v>522</v>
      </c>
      <c r="DC1608" s="695" t="s">
        <v>523</v>
      </c>
      <c r="DD1608" s="695" t="s">
        <v>219</v>
      </c>
      <c r="DE1608" s="695" t="s">
        <v>217</v>
      </c>
      <c r="DF1608" s="695" t="s">
        <v>437</v>
      </c>
      <c r="DG1608" s="695" t="s">
        <v>438</v>
      </c>
      <c r="DH1608" s="678" t="s">
        <v>745</v>
      </c>
      <c r="DI1608" s="679" t="s">
        <v>525</v>
      </c>
      <c r="DJ1608" s="679" t="s">
        <v>526</v>
      </c>
      <c r="DK1608" s="679" t="s">
        <v>527</v>
      </c>
      <c r="DL1608" s="678" t="s">
        <v>528</v>
      </c>
      <c r="DM1608" s="679" t="s">
        <v>529</v>
      </c>
      <c r="DN1608" s="679" t="s">
        <v>530</v>
      </c>
      <c r="DO1608" s="846" t="s">
        <v>531</v>
      </c>
      <c r="DP1608" s="679" t="s">
        <v>532</v>
      </c>
      <c r="DQ1608" s="700" t="s">
        <v>533</v>
      </c>
      <c r="DR1608" s="679" t="s">
        <v>534</v>
      </c>
      <c r="DS1608" s="678" t="s">
        <v>535</v>
      </c>
      <c r="DT1608" s="678" t="s">
        <v>536</v>
      </c>
      <c r="DU1608" s="701" t="s">
        <v>537</v>
      </c>
      <c r="DV1608" s="702" t="s">
        <v>538</v>
      </c>
      <c r="DW1608" s="701" t="s">
        <v>539</v>
      </c>
      <c r="DX1608" s="703" t="s">
        <v>540</v>
      </c>
      <c r="DY1608" s="701" t="s">
        <v>539</v>
      </c>
      <c r="DZ1608" s="703" t="s">
        <v>540</v>
      </c>
      <c r="EA1608" s="702" t="s">
        <v>539</v>
      </c>
      <c r="EB1608" s="704" t="s">
        <v>540</v>
      </c>
    </row>
    <row r="1609" spans="1:266" s="705" customFormat="1" ht="16.5" customHeight="1" x14ac:dyDescent="0.35">
      <c r="A1609" s="618" t="s">
        <v>308</v>
      </c>
      <c r="B1609" s="678"/>
      <c r="C1609" s="678"/>
      <c r="D1609" s="678"/>
      <c r="E1609" s="678"/>
      <c r="F1609" s="717"/>
      <c r="G1609" s="717"/>
      <c r="H1609" s="679"/>
      <c r="I1609" s="678"/>
      <c r="J1609" s="678"/>
      <c r="K1609" s="678"/>
      <c r="L1609" s="678"/>
      <c r="M1609" s="678"/>
      <c r="N1609" s="678"/>
      <c r="O1609" s="678"/>
      <c r="P1609" s="678"/>
      <c r="Q1609" s="678"/>
      <c r="R1609" s="678"/>
      <c r="S1609" s="678"/>
      <c r="T1609" s="678"/>
      <c r="U1609" s="678"/>
      <c r="V1609" s="678"/>
      <c r="W1609" s="678"/>
      <c r="X1609" s="678"/>
      <c r="Y1609" s="678"/>
      <c r="Z1609" s="679"/>
      <c r="AA1609" s="678"/>
      <c r="AB1609" s="678"/>
      <c r="AC1609" s="678"/>
      <c r="AD1609" s="678"/>
      <c r="AE1609" s="684"/>
      <c r="AF1609" s="679">
        <v>0</v>
      </c>
      <c r="AG1609" s="685"/>
      <c r="AH1609" s="685"/>
      <c r="AI1609" s="685"/>
      <c r="AJ1609" s="678"/>
      <c r="AK1609" s="684"/>
      <c r="AL1609" s="678"/>
      <c r="AM1609" s="678"/>
      <c r="AN1609" s="678"/>
      <c r="AO1609" s="678">
        <v>0</v>
      </c>
      <c r="AP1609" s="678"/>
      <c r="AQ1609" s="678"/>
      <c r="AR1609" s="678"/>
      <c r="AS1609" s="678"/>
      <c r="AT1609" s="678"/>
      <c r="AU1609" s="678"/>
      <c r="AV1609" s="678"/>
      <c r="AW1609" s="678"/>
      <c r="AX1609" s="678"/>
      <c r="AY1609" s="678"/>
      <c r="AZ1609" s="678"/>
      <c r="BA1609" s="678"/>
      <c r="BB1609" s="678"/>
      <c r="BC1609" s="678">
        <v>0</v>
      </c>
      <c r="BD1609" s="678"/>
      <c r="BE1609" s="678"/>
      <c r="BF1609" s="678">
        <v>0</v>
      </c>
      <c r="BG1609" s="678"/>
      <c r="BH1609" s="678"/>
      <c r="BI1609" s="678"/>
      <c r="BJ1609" s="678"/>
      <c r="BK1609" s="678"/>
      <c r="BL1609" s="678"/>
      <c r="BM1609" s="678"/>
      <c r="BN1609" s="678"/>
      <c r="BO1609" s="678"/>
      <c r="BP1609" s="678"/>
      <c r="BQ1609" s="678"/>
      <c r="BR1609" s="678"/>
      <c r="BS1609" s="678"/>
      <c r="BT1609" s="678"/>
      <c r="BU1609" s="678"/>
      <c r="BV1609" s="678"/>
      <c r="BW1609" s="678"/>
      <c r="BX1609" s="678"/>
      <c r="BY1609" s="678"/>
      <c r="BZ1609" s="678"/>
      <c r="CA1609" s="678"/>
      <c r="CB1609" s="678"/>
      <c r="CC1609" s="678"/>
      <c r="CD1609" s="678"/>
      <c r="CE1609" s="678"/>
      <c r="CF1609" s="678"/>
      <c r="CG1609" s="678"/>
      <c r="CH1609" s="678"/>
      <c r="CI1609" s="678"/>
      <c r="CJ1609" s="678"/>
      <c r="CK1609" s="678"/>
      <c r="CL1609" s="678" t="s">
        <v>308</v>
      </c>
      <c r="CM1609" s="678"/>
      <c r="CN1609" s="929"/>
      <c r="CO1609" s="678"/>
      <c r="CP1609" s="678"/>
      <c r="CQ1609" s="678" t="s">
        <v>308</v>
      </c>
      <c r="CR1609" s="678" t="s">
        <v>308</v>
      </c>
      <c r="CS1609" s="693"/>
      <c r="CT1609" s="695"/>
      <c r="CU1609" s="721"/>
      <c r="CV1609" s="679"/>
      <c r="CW1609" s="679"/>
      <c r="CX1609" s="695"/>
      <c r="CY1609" s="722">
        <v>0</v>
      </c>
      <c r="CZ1609" s="722">
        <v>0</v>
      </c>
      <c r="DA1609" s="695">
        <v>0</v>
      </c>
      <c r="DB1609" s="695">
        <v>0</v>
      </c>
      <c r="DC1609" s="695">
        <v>0</v>
      </c>
      <c r="DD1609" s="695">
        <v>0</v>
      </c>
      <c r="DE1609" s="695">
        <v>0</v>
      </c>
      <c r="DF1609" s="695">
        <v>0</v>
      </c>
      <c r="DG1609" s="695">
        <v>0</v>
      </c>
      <c r="DH1609" s="679">
        <v>0</v>
      </c>
      <c r="DI1609" s="679">
        <v>0</v>
      </c>
      <c r="DJ1609" s="679">
        <v>0</v>
      </c>
      <c r="DK1609" s="679">
        <v>0</v>
      </c>
      <c r="DL1609" s="679">
        <v>0</v>
      </c>
      <c r="DM1609" s="679">
        <v>0</v>
      </c>
      <c r="DN1609" s="679">
        <v>0</v>
      </c>
      <c r="DO1609" s="846">
        <v>0</v>
      </c>
      <c r="DP1609" s="679"/>
      <c r="DQ1609" s="679"/>
      <c r="DR1609" s="679"/>
      <c r="DS1609" s="679"/>
      <c r="DT1609" s="695"/>
      <c r="DU1609" s="684"/>
      <c r="DV1609" s="684"/>
      <c r="DW1609" s="679"/>
      <c r="DX1609" s="724"/>
      <c r="DY1609" s="679" t="s">
        <v>308</v>
      </c>
      <c r="DZ1609" s="724" t="s">
        <v>308</v>
      </c>
      <c r="EA1609" s="679"/>
      <c r="EB1609" s="724"/>
    </row>
    <row r="1610" spans="1:266" ht="16.5" customHeight="1" x14ac:dyDescent="0.35">
      <c r="A1610" s="618" t="s">
        <v>2986</v>
      </c>
      <c r="B1610" s="730">
        <v>58</v>
      </c>
      <c r="C1610" s="730" t="s">
        <v>2987</v>
      </c>
      <c r="D1610" s="730" t="s">
        <v>1666</v>
      </c>
      <c r="E1610" s="730">
        <v>28</v>
      </c>
      <c r="F1610" s="731" t="s">
        <v>574</v>
      </c>
      <c r="G1610" s="732">
        <v>1</v>
      </c>
      <c r="H1610" s="733">
        <v>46196</v>
      </c>
      <c r="I1610" s="730">
        <v>36</v>
      </c>
      <c r="J1610" s="730" t="s">
        <v>308</v>
      </c>
      <c r="K1610" s="730">
        <v>37</v>
      </c>
      <c r="L1610" s="730" t="s">
        <v>2988</v>
      </c>
      <c r="M1610" s="734" t="s">
        <v>2986</v>
      </c>
      <c r="N1610" s="735" t="s">
        <v>390</v>
      </c>
      <c r="O1610" s="735" t="s">
        <v>390</v>
      </c>
      <c r="P1610" s="735">
        <v>0</v>
      </c>
      <c r="Q1610" s="735">
        <v>0</v>
      </c>
      <c r="R1610" s="734">
        <v>608</v>
      </c>
      <c r="S1610" s="734" t="s">
        <v>1675</v>
      </c>
      <c r="T1610" s="734" t="s">
        <v>1850</v>
      </c>
      <c r="U1610" s="734">
        <v>608</v>
      </c>
      <c r="V1610" s="734" t="s">
        <v>1657</v>
      </c>
      <c r="W1610" s="734"/>
      <c r="X1610" s="736">
        <v>0</v>
      </c>
      <c r="Y1610" s="736">
        <v>0</v>
      </c>
      <c r="Z1610" s="736">
        <v>0</v>
      </c>
      <c r="AA1610" s="734" t="s">
        <v>157</v>
      </c>
      <c r="AB1610" s="734" t="s">
        <v>569</v>
      </c>
      <c r="AC1610" s="734" t="s">
        <v>608</v>
      </c>
      <c r="AD1610" s="734">
        <v>354</v>
      </c>
      <c r="AE1610" s="738">
        <v>354</v>
      </c>
      <c r="AF1610" s="737" t="s">
        <v>390</v>
      </c>
      <c r="AG1610" s="942"/>
      <c r="AH1610" s="765"/>
      <c r="AI1610" s="739" t="s">
        <v>308</v>
      </c>
      <c r="AJ1610" s="740">
        <v>6</v>
      </c>
      <c r="AK1610" s="741"/>
      <c r="AL1610" s="742"/>
      <c r="AM1610" s="743">
        <v>0</v>
      </c>
      <c r="AN1610" s="743"/>
      <c r="AO1610" s="743">
        <v>0</v>
      </c>
      <c r="AP1610" s="743"/>
      <c r="AQ1610" s="743"/>
      <c r="AR1610" s="743"/>
      <c r="AS1610" s="743" t="s">
        <v>397</v>
      </c>
      <c r="AT1610" s="743"/>
      <c r="AU1610" s="743"/>
      <c r="AV1610" s="743"/>
      <c r="AW1610" s="743"/>
      <c r="AX1610" s="743"/>
      <c r="AY1610" s="743"/>
      <c r="AZ1610" s="743"/>
      <c r="BA1610" s="743"/>
      <c r="BB1610" s="743">
        <v>0</v>
      </c>
      <c r="BC1610" s="743" t="s">
        <v>397</v>
      </c>
      <c r="BD1610" s="743">
        <v>0</v>
      </c>
      <c r="BE1610" s="743">
        <v>0</v>
      </c>
      <c r="BF1610" s="743" t="s">
        <v>397</v>
      </c>
      <c r="BG1610" s="743">
        <v>0</v>
      </c>
      <c r="BH1610" s="743">
        <v>0</v>
      </c>
      <c r="BI1610" s="743">
        <v>0</v>
      </c>
      <c r="BJ1610" s="743" t="s">
        <v>902</v>
      </c>
      <c r="BK1610" s="743">
        <v>0</v>
      </c>
      <c r="BL1610" s="743"/>
      <c r="BM1610" s="743"/>
      <c r="BN1610" s="743" t="s">
        <v>308</v>
      </c>
      <c r="BO1610" s="743" t="s">
        <v>308</v>
      </c>
      <c r="BP1610" s="743" t="s">
        <v>308</v>
      </c>
      <c r="BQ1610" s="743" t="s">
        <v>308</v>
      </c>
      <c r="BR1610" s="743"/>
      <c r="BS1610" s="743">
        <v>0</v>
      </c>
      <c r="BT1610" s="743" t="s">
        <v>1672</v>
      </c>
      <c r="BU1610" s="743" t="s">
        <v>579</v>
      </c>
      <c r="BV1610" s="743"/>
      <c r="BW1610" s="743"/>
      <c r="BX1610" s="743"/>
      <c r="BY1610" s="743"/>
      <c r="BZ1610" s="743"/>
      <c r="CA1610" s="743"/>
      <c r="CB1610" s="743"/>
      <c r="CC1610" s="743"/>
      <c r="CD1610" s="743"/>
      <c r="CE1610" s="743"/>
      <c r="CF1610" s="743"/>
      <c r="CG1610" s="743"/>
      <c r="CH1610" s="743"/>
      <c r="CI1610" s="743"/>
      <c r="CJ1610" s="743"/>
      <c r="CK1610" s="736"/>
      <c r="CL1610" s="736" t="s">
        <v>397</v>
      </c>
      <c r="CM1610" s="736" t="s">
        <v>397</v>
      </c>
      <c r="CN1610" s="736" t="s">
        <v>397</v>
      </c>
      <c r="CO1610" s="736">
        <v>0</v>
      </c>
      <c r="CP1610" s="736">
        <v>0</v>
      </c>
      <c r="CQ1610" s="736">
        <v>6</v>
      </c>
      <c r="CR1610" s="734">
        <v>63</v>
      </c>
      <c r="CS1610" s="744"/>
      <c r="CT1610" s="745">
        <v>46279</v>
      </c>
      <c r="CU1610" s="859" t="s">
        <v>585</v>
      </c>
      <c r="CV1610" s="737"/>
      <c r="CW1610" s="737"/>
      <c r="CX1610" s="745">
        <v>46230</v>
      </c>
      <c r="CY1610" s="747">
        <v>0</v>
      </c>
      <c r="CZ1610" s="747" t="s">
        <v>308</v>
      </c>
      <c r="DA1610" s="748">
        <v>0</v>
      </c>
      <c r="DB1610" s="748">
        <v>0</v>
      </c>
      <c r="DC1610" s="748">
        <v>0</v>
      </c>
      <c r="DD1610" s="748" t="s">
        <v>397</v>
      </c>
      <c r="DE1610" s="749" t="s">
        <v>397</v>
      </c>
      <c r="DF1610" s="749" t="s">
        <v>390</v>
      </c>
      <c r="DG1610" s="749" t="s">
        <v>390</v>
      </c>
      <c r="DH1610" s="750">
        <v>0</v>
      </c>
      <c r="DI1610" s="737" t="s">
        <v>397</v>
      </c>
      <c r="DJ1610" s="737" t="s">
        <v>390</v>
      </c>
      <c r="DK1610" s="737" t="s">
        <v>390</v>
      </c>
      <c r="DL1610" s="737" t="s">
        <v>390</v>
      </c>
      <c r="DM1610" s="737" t="s">
        <v>390</v>
      </c>
      <c r="DN1610" s="737" t="s">
        <v>390</v>
      </c>
      <c r="DO1610" s="762">
        <v>0</v>
      </c>
      <c r="DP1610" s="737">
        <v>46276</v>
      </c>
      <c r="DQ1610" s="737">
        <v>46276</v>
      </c>
      <c r="DR1610" s="737">
        <v>46276</v>
      </c>
      <c r="DS1610" s="750">
        <v>46276</v>
      </c>
      <c r="DT1610" s="752">
        <v>46276</v>
      </c>
      <c r="DU1610" s="753">
        <v>-7</v>
      </c>
      <c r="DV1610" s="753" t="s">
        <v>308</v>
      </c>
      <c r="DW1610" s="754">
        <v>46269</v>
      </c>
      <c r="DX1610" s="755">
        <v>46269</v>
      </c>
      <c r="DY1610" s="754" t="e">
        <v>#VALUE!</v>
      </c>
      <c r="DZ1610" s="754" t="e">
        <v>#VALUE!</v>
      </c>
      <c r="EA1610" s="754" t="e">
        <v>#VALUE!</v>
      </c>
      <c r="EB1610" s="754" t="e">
        <v>#VALUE!</v>
      </c>
      <c r="HA1610" s="756">
        <v>354</v>
      </c>
      <c r="HB1610" s="756">
        <v>0</v>
      </c>
      <c r="HC1610" s="756">
        <v>354</v>
      </c>
      <c r="HD1610" s="756">
        <v>0</v>
      </c>
      <c r="HE1610" s="756" t="s">
        <v>397</v>
      </c>
      <c r="HF1610" s="756" t="s">
        <v>397</v>
      </c>
      <c r="HG1610" s="756" t="s">
        <v>397</v>
      </c>
      <c r="HH1610" s="756" t="s">
        <v>397</v>
      </c>
      <c r="HI1610" s="756" t="s">
        <v>397</v>
      </c>
      <c r="HJ1610" s="756" t="s">
        <v>397</v>
      </c>
      <c r="HK1610"/>
      <c r="HL1610"/>
      <c r="HM1610"/>
      <c r="HN1610" s="756" t="str">
        <f t="shared" ref="HN1610:HN1640" si="55">IF(HA1610&lt;&gt;"X","SDI",IF(HE1610&lt;&gt;"X","CBMJ",IF(HK1610&lt;&gt;"X","AUTO PRINT","INHOUSE")))</f>
        <v>SDI</v>
      </c>
      <c r="HO1610"/>
      <c r="HP1610" s="757" t="s">
        <v>239</v>
      </c>
      <c r="HQ1610" s="757" t="s">
        <v>239</v>
      </c>
      <c r="HR1610" s="757" t="s">
        <v>239</v>
      </c>
      <c r="HS1610"/>
      <c r="HW1610" s="758"/>
      <c r="HX1610"/>
      <c r="HY1610" s="759" t="s">
        <v>572</v>
      </c>
      <c r="HZ1610" s="759" t="s">
        <v>572</v>
      </c>
      <c r="IA1610" s="759" t="s">
        <v>572</v>
      </c>
      <c r="IC1610" s="760" t="s">
        <v>572</v>
      </c>
      <c r="ID1610" s="760" t="s">
        <v>572</v>
      </c>
      <c r="IE1610" s="760" t="s">
        <v>572</v>
      </c>
      <c r="IF1610" s="761" t="s">
        <v>572</v>
      </c>
      <c r="IG1610" s="619" t="str">
        <f t="shared" ref="IG1610:IG1640" si="56">IF(COUNTIF(IC1610:IF1610,"AUTO PRINTING*")&gt;0,"AUTO PRINTING","IN HOUSE (MANUAL)")</f>
        <v>IN HOUSE (MANUAL)</v>
      </c>
      <c r="II1610" s="761" t="s">
        <v>572</v>
      </c>
      <c r="IK1610" s="761" t="str">
        <f>IFERROR(VLOOKUP($M1610,#REF!,13,0),"IN HOUSE (MANUAL)")</f>
        <v>IN HOUSE (MANUAL)</v>
      </c>
      <c r="IM1610" s="760" t="s">
        <v>572</v>
      </c>
      <c r="IN1610" s="760" t="s">
        <v>572</v>
      </c>
      <c r="IO1610" s="760" t="s">
        <v>572</v>
      </c>
      <c r="IQ1610" s="760" t="s">
        <v>239</v>
      </c>
      <c r="IR1610" s="760" t="s">
        <v>239</v>
      </c>
      <c r="IT1610" s="760" t="s">
        <v>572</v>
      </c>
      <c r="IV1610" s="760" t="s">
        <v>572</v>
      </c>
      <c r="IW1610" s="760" t="s">
        <v>572</v>
      </c>
      <c r="IY1610" s="760" t="s">
        <v>572</v>
      </c>
      <c r="IZ1610" s="760" t="s">
        <v>572</v>
      </c>
      <c r="JB1610" s="760" t="s">
        <v>572</v>
      </c>
      <c r="JC1610" s="760" t="s">
        <v>572</v>
      </c>
      <c r="JE1610" s="760" t="s">
        <v>572</v>
      </c>
      <c r="JF1610" s="760">
        <v>0</v>
      </c>
    </row>
    <row r="1611" spans="1:266" ht="16.5" customHeight="1" x14ac:dyDescent="0.35">
      <c r="A1611" s="618" t="s">
        <v>2989</v>
      </c>
      <c r="B1611" s="730">
        <v>59</v>
      </c>
      <c r="C1611" s="730" t="s">
        <v>2987</v>
      </c>
      <c r="D1611" s="730" t="s">
        <v>1666</v>
      </c>
      <c r="E1611" s="730">
        <v>28</v>
      </c>
      <c r="F1611" s="731" t="s">
        <v>574</v>
      </c>
      <c r="G1611" s="732">
        <v>1</v>
      </c>
      <c r="H1611" s="826">
        <v>46196</v>
      </c>
      <c r="I1611" s="730">
        <v>36</v>
      </c>
      <c r="J1611" s="730" t="s">
        <v>308</v>
      </c>
      <c r="K1611" s="730">
        <v>37</v>
      </c>
      <c r="L1611" s="730" t="s">
        <v>2990</v>
      </c>
      <c r="M1611" s="734" t="s">
        <v>2989</v>
      </c>
      <c r="N1611" s="734" t="s">
        <v>390</v>
      </c>
      <c r="O1611" s="734" t="s">
        <v>390</v>
      </c>
      <c r="P1611" s="734">
        <v>0</v>
      </c>
      <c r="Q1611" s="734">
        <v>0</v>
      </c>
      <c r="R1611" s="734">
        <v>608</v>
      </c>
      <c r="S1611" s="734" t="s">
        <v>1675</v>
      </c>
      <c r="T1611" s="734" t="s">
        <v>1850</v>
      </c>
      <c r="U1611" s="734">
        <v>608</v>
      </c>
      <c r="V1611" s="734" t="s">
        <v>1657</v>
      </c>
      <c r="W1611" s="734"/>
      <c r="X1611" s="736">
        <v>0</v>
      </c>
      <c r="Y1611" s="736">
        <v>0</v>
      </c>
      <c r="Z1611" s="736">
        <v>0</v>
      </c>
      <c r="AA1611" s="734" t="s">
        <v>157</v>
      </c>
      <c r="AB1611" s="734" t="s">
        <v>569</v>
      </c>
      <c r="AC1611" s="734" t="s">
        <v>608</v>
      </c>
      <c r="AD1611" s="734">
        <v>336</v>
      </c>
      <c r="AE1611" s="764">
        <v>336</v>
      </c>
      <c r="AF1611" s="737" t="s">
        <v>390</v>
      </c>
      <c r="AG1611" s="942"/>
      <c r="AH1611" s="739"/>
      <c r="AI1611" s="739" t="s">
        <v>308</v>
      </c>
      <c r="AJ1611" s="740">
        <v>7</v>
      </c>
      <c r="AK1611" s="741"/>
      <c r="AL1611" s="742"/>
      <c r="AM1611" s="743">
        <v>0</v>
      </c>
      <c r="AN1611" s="743"/>
      <c r="AO1611" s="743">
        <v>0</v>
      </c>
      <c r="AP1611" s="743"/>
      <c r="AQ1611" s="743"/>
      <c r="AR1611" s="743"/>
      <c r="AS1611" s="743" t="s">
        <v>397</v>
      </c>
      <c r="AT1611" s="743"/>
      <c r="AU1611" s="743"/>
      <c r="AV1611" s="743"/>
      <c r="AW1611" s="743"/>
      <c r="AX1611" s="743"/>
      <c r="AY1611" s="743"/>
      <c r="AZ1611" s="743"/>
      <c r="BA1611" s="743"/>
      <c r="BB1611" s="743">
        <v>0</v>
      </c>
      <c r="BC1611" s="743" t="s">
        <v>397</v>
      </c>
      <c r="BD1611" s="743">
        <v>0</v>
      </c>
      <c r="BE1611" s="743">
        <v>0</v>
      </c>
      <c r="BF1611" s="743" t="s">
        <v>397</v>
      </c>
      <c r="BG1611" s="743">
        <v>0</v>
      </c>
      <c r="BH1611" s="743">
        <v>0</v>
      </c>
      <c r="BI1611" s="743">
        <v>0</v>
      </c>
      <c r="BJ1611" s="743" t="s">
        <v>902</v>
      </c>
      <c r="BK1611" s="743">
        <v>0</v>
      </c>
      <c r="BL1611" s="743"/>
      <c r="BM1611" s="743"/>
      <c r="BN1611" s="743" t="s">
        <v>308</v>
      </c>
      <c r="BO1611" s="743" t="s">
        <v>308</v>
      </c>
      <c r="BP1611" s="743" t="s">
        <v>308</v>
      </c>
      <c r="BQ1611" s="743" t="s">
        <v>308</v>
      </c>
      <c r="BR1611" s="743"/>
      <c r="BS1611" s="743">
        <v>0</v>
      </c>
      <c r="BT1611" s="743" t="s">
        <v>1672</v>
      </c>
      <c r="BU1611" s="743" t="s">
        <v>579</v>
      </c>
      <c r="BV1611" s="743"/>
      <c r="BW1611" s="743"/>
      <c r="BX1611" s="743"/>
      <c r="BY1611" s="743"/>
      <c r="BZ1611" s="743"/>
      <c r="CA1611" s="743"/>
      <c r="CB1611" s="743"/>
      <c r="CC1611" s="743"/>
      <c r="CD1611" s="743"/>
      <c r="CE1611" s="743"/>
      <c r="CF1611" s="743"/>
      <c r="CG1611" s="743"/>
      <c r="CH1611" s="743"/>
      <c r="CI1611" s="743"/>
      <c r="CJ1611" s="743"/>
      <c r="CK1611" s="736"/>
      <c r="CL1611" s="736" t="s">
        <v>397</v>
      </c>
      <c r="CM1611" s="736" t="s">
        <v>397</v>
      </c>
      <c r="CN1611" s="736" t="s">
        <v>397</v>
      </c>
      <c r="CO1611" s="736">
        <v>0</v>
      </c>
      <c r="CP1611" s="736">
        <v>0</v>
      </c>
      <c r="CQ1611" s="768">
        <v>0</v>
      </c>
      <c r="CR1611" s="735">
        <v>176</v>
      </c>
      <c r="CS1611" s="744"/>
      <c r="CT1611" s="745">
        <v>46279</v>
      </c>
      <c r="CU1611" s="859" t="s">
        <v>585</v>
      </c>
      <c r="CV1611" s="737"/>
      <c r="CW1611" s="737"/>
      <c r="CX1611" s="745">
        <v>46230</v>
      </c>
      <c r="CY1611" s="861">
        <v>0</v>
      </c>
      <c r="CZ1611" s="861" t="s">
        <v>308</v>
      </c>
      <c r="DA1611" s="749">
        <v>0</v>
      </c>
      <c r="DB1611" s="749">
        <v>0</v>
      </c>
      <c r="DC1611" s="749">
        <v>0</v>
      </c>
      <c r="DD1611" s="749" t="s">
        <v>397</v>
      </c>
      <c r="DE1611" s="749" t="s">
        <v>397</v>
      </c>
      <c r="DF1611" s="749" t="s">
        <v>390</v>
      </c>
      <c r="DG1611" s="749" t="s">
        <v>390</v>
      </c>
      <c r="DH1611" s="750">
        <v>0</v>
      </c>
      <c r="DI1611" s="737" t="s">
        <v>397</v>
      </c>
      <c r="DJ1611" s="737" t="s">
        <v>390</v>
      </c>
      <c r="DK1611" s="737" t="s">
        <v>390</v>
      </c>
      <c r="DL1611" s="737" t="s">
        <v>390</v>
      </c>
      <c r="DM1611" s="737" t="s">
        <v>390</v>
      </c>
      <c r="DN1611" s="737" t="s">
        <v>390</v>
      </c>
      <c r="DO1611" s="762">
        <v>0</v>
      </c>
      <c r="DP1611" s="737">
        <v>46276</v>
      </c>
      <c r="DQ1611" s="737">
        <v>46276</v>
      </c>
      <c r="DR1611" s="737">
        <v>46276</v>
      </c>
      <c r="DS1611" s="750">
        <v>46276</v>
      </c>
      <c r="DT1611" s="752">
        <v>46276</v>
      </c>
      <c r="DU1611" s="753">
        <v>-7</v>
      </c>
      <c r="DV1611" s="753" t="s">
        <v>308</v>
      </c>
      <c r="DW1611" s="754">
        <v>46269</v>
      </c>
      <c r="DX1611" s="755">
        <v>46269</v>
      </c>
      <c r="DY1611" s="754" t="e">
        <v>#VALUE!</v>
      </c>
      <c r="DZ1611" s="754" t="e">
        <v>#VALUE!</v>
      </c>
      <c r="EA1611" s="754" t="e">
        <v>#VALUE!</v>
      </c>
      <c r="EB1611" s="754" t="e">
        <v>#VALUE!</v>
      </c>
      <c r="HA1611" s="756">
        <v>336</v>
      </c>
      <c r="HB1611" s="756">
        <v>0</v>
      </c>
      <c r="HC1611" s="756">
        <v>336</v>
      </c>
      <c r="HD1611" s="756">
        <v>0</v>
      </c>
      <c r="HE1611" s="756" t="s">
        <v>397</v>
      </c>
      <c r="HF1611" s="756" t="s">
        <v>397</v>
      </c>
      <c r="HG1611" s="756" t="s">
        <v>397</v>
      </c>
      <c r="HH1611" s="756" t="s">
        <v>397</v>
      </c>
      <c r="HI1611" s="756" t="s">
        <v>397</v>
      </c>
      <c r="HJ1611" s="756" t="s">
        <v>397</v>
      </c>
      <c r="HK1611"/>
      <c r="HL1611"/>
      <c r="HM1611"/>
      <c r="HN1611" s="756" t="str">
        <f t="shared" si="55"/>
        <v>SDI</v>
      </c>
      <c r="HO1611"/>
      <c r="HP1611" s="757" t="s">
        <v>239</v>
      </c>
      <c r="HQ1611" s="757" t="s">
        <v>239</v>
      </c>
      <c r="HR1611" s="757" t="s">
        <v>239</v>
      </c>
      <c r="HS1611"/>
      <c r="HW1611" s="758"/>
      <c r="HX1611"/>
      <c r="HY1611" s="759" t="s">
        <v>572</v>
      </c>
      <c r="HZ1611" s="759" t="s">
        <v>572</v>
      </c>
      <c r="IA1611" s="759" t="s">
        <v>572</v>
      </c>
      <c r="IC1611" s="760" t="s">
        <v>572</v>
      </c>
      <c r="ID1611" s="760" t="s">
        <v>572</v>
      </c>
      <c r="IE1611" s="760" t="s">
        <v>572</v>
      </c>
      <c r="IF1611" s="761" t="s">
        <v>572</v>
      </c>
      <c r="IG1611" s="619" t="str">
        <f t="shared" si="56"/>
        <v>IN HOUSE (MANUAL)</v>
      </c>
      <c r="II1611" s="761" t="s">
        <v>572</v>
      </c>
      <c r="IK1611" s="761" t="str">
        <f>IFERROR(VLOOKUP($M1611,#REF!,13,0),"IN HOUSE (MANUAL)")</f>
        <v>IN HOUSE (MANUAL)</v>
      </c>
      <c r="IM1611" s="760" t="s">
        <v>572</v>
      </c>
      <c r="IN1611" s="760" t="s">
        <v>572</v>
      </c>
      <c r="IO1611" s="760" t="s">
        <v>572</v>
      </c>
      <c r="IQ1611" s="760" t="s">
        <v>239</v>
      </c>
      <c r="IR1611" s="760" t="s">
        <v>239</v>
      </c>
      <c r="IT1611" s="760" t="s">
        <v>572</v>
      </c>
      <c r="IV1611" s="760" t="s">
        <v>572</v>
      </c>
      <c r="IW1611" s="760" t="s">
        <v>572</v>
      </c>
      <c r="IY1611" s="760" t="s">
        <v>572</v>
      </c>
      <c r="IZ1611" s="760" t="s">
        <v>572</v>
      </c>
      <c r="JB1611" s="760" t="s">
        <v>572</v>
      </c>
      <c r="JC1611" s="760" t="s">
        <v>572</v>
      </c>
      <c r="JE1611" s="760" t="s">
        <v>572</v>
      </c>
      <c r="JF1611" s="760">
        <v>0</v>
      </c>
    </row>
    <row r="1612" spans="1:266" ht="16.5" customHeight="1" x14ac:dyDescent="0.35">
      <c r="A1612" s="618" t="s">
        <v>2937</v>
      </c>
      <c r="B1612" s="730">
        <v>60</v>
      </c>
      <c r="C1612" s="730" t="s">
        <v>2938</v>
      </c>
      <c r="D1612" s="730" t="s">
        <v>2938</v>
      </c>
      <c r="E1612" s="730">
        <v>28</v>
      </c>
      <c r="F1612" s="731" t="s">
        <v>574</v>
      </c>
      <c r="G1612" s="732">
        <v>2</v>
      </c>
      <c r="H1612" s="826">
        <v>46196</v>
      </c>
      <c r="I1612" s="730">
        <v>36</v>
      </c>
      <c r="J1612" s="730" t="s">
        <v>308</v>
      </c>
      <c r="K1612" s="730">
        <v>38</v>
      </c>
      <c r="L1612" s="730" t="s">
        <v>2939</v>
      </c>
      <c r="M1612" s="735" t="s">
        <v>2937</v>
      </c>
      <c r="N1612" s="735" t="s">
        <v>390</v>
      </c>
      <c r="O1612" s="735" t="s">
        <v>390</v>
      </c>
      <c r="P1612" s="735">
        <v>0</v>
      </c>
      <c r="Q1612" s="735">
        <v>0</v>
      </c>
      <c r="R1612" s="735">
        <v>608</v>
      </c>
      <c r="S1612" s="735" t="s">
        <v>1675</v>
      </c>
      <c r="T1612" s="735" t="s">
        <v>1726</v>
      </c>
      <c r="U1612" s="735">
        <v>608</v>
      </c>
      <c r="V1612" s="735" t="s">
        <v>1657</v>
      </c>
      <c r="W1612" s="735"/>
      <c r="X1612" s="768">
        <v>0</v>
      </c>
      <c r="Y1612" s="768">
        <v>0</v>
      </c>
      <c r="Z1612" s="768">
        <v>0</v>
      </c>
      <c r="AA1612" s="735" t="s">
        <v>157</v>
      </c>
      <c r="AB1612" s="735" t="s">
        <v>569</v>
      </c>
      <c r="AC1612" s="735" t="s">
        <v>608</v>
      </c>
      <c r="AD1612" s="735">
        <v>4404</v>
      </c>
      <c r="AE1612" s="764">
        <v>2352</v>
      </c>
      <c r="AF1612" s="763" t="s">
        <v>390</v>
      </c>
      <c r="AG1612" s="765"/>
      <c r="AH1612" s="765"/>
      <c r="AI1612" s="765" t="s">
        <v>308</v>
      </c>
      <c r="AJ1612" s="740">
        <v>8</v>
      </c>
      <c r="AK1612" s="766"/>
      <c r="AL1612" s="740"/>
      <c r="AM1612" s="767">
        <v>0</v>
      </c>
      <c r="AN1612" s="767"/>
      <c r="AO1612" s="743">
        <v>0</v>
      </c>
      <c r="AP1612" s="767"/>
      <c r="AQ1612" s="767"/>
      <c r="AR1612" s="767"/>
      <c r="AS1612" s="767" t="s">
        <v>397</v>
      </c>
      <c r="AT1612" s="767"/>
      <c r="AU1612" s="767"/>
      <c r="AV1612" s="767"/>
      <c r="AW1612" s="767"/>
      <c r="AX1612" s="767"/>
      <c r="AY1612" s="767"/>
      <c r="AZ1612" s="767"/>
      <c r="BA1612" s="767"/>
      <c r="BB1612" s="767">
        <v>0</v>
      </c>
      <c r="BC1612" s="743" t="s">
        <v>397</v>
      </c>
      <c r="BD1612" s="767">
        <v>0</v>
      </c>
      <c r="BE1612" s="767">
        <v>0</v>
      </c>
      <c r="BF1612" s="743" t="s">
        <v>397</v>
      </c>
      <c r="BG1612" s="767">
        <v>0</v>
      </c>
      <c r="BH1612" s="767">
        <v>0</v>
      </c>
      <c r="BI1612" s="767">
        <v>0</v>
      </c>
      <c r="BJ1612" s="767" t="s">
        <v>902</v>
      </c>
      <c r="BK1612" s="767">
        <v>0</v>
      </c>
      <c r="BL1612" s="767"/>
      <c r="BM1612" s="767"/>
      <c r="BN1612" s="767" t="s">
        <v>308</v>
      </c>
      <c r="BO1612" s="767" t="s">
        <v>308</v>
      </c>
      <c r="BP1612" s="767" t="s">
        <v>308</v>
      </c>
      <c r="BQ1612" s="767" t="s">
        <v>308</v>
      </c>
      <c r="BR1612" s="767"/>
      <c r="BS1612" s="767">
        <v>0</v>
      </c>
      <c r="BT1612" s="767" t="s">
        <v>1672</v>
      </c>
      <c r="BU1612" s="767" t="s">
        <v>579</v>
      </c>
      <c r="BV1612" s="767"/>
      <c r="BW1612" s="767"/>
      <c r="BX1612" s="767"/>
      <c r="BY1612" s="767"/>
      <c r="BZ1612" s="767"/>
      <c r="CA1612" s="767"/>
      <c r="CB1612" s="767"/>
      <c r="CC1612" s="767"/>
      <c r="CD1612" s="767"/>
      <c r="CE1612" s="767"/>
      <c r="CF1612" s="767"/>
      <c r="CG1612" s="767"/>
      <c r="CH1612" s="767"/>
      <c r="CI1612" s="767"/>
      <c r="CJ1612" s="767"/>
      <c r="CK1612" s="768"/>
      <c r="CL1612" s="768" t="s">
        <v>397</v>
      </c>
      <c r="CM1612" s="768" t="s">
        <v>397</v>
      </c>
      <c r="CN1612" s="768" t="s">
        <v>397</v>
      </c>
      <c r="CO1612" s="768">
        <v>0</v>
      </c>
      <c r="CP1612" s="768">
        <v>0</v>
      </c>
      <c r="CQ1612" s="768">
        <v>0</v>
      </c>
      <c r="CR1612" s="735">
        <v>4245</v>
      </c>
      <c r="CS1612" s="769"/>
      <c r="CT1612" s="860">
        <v>46286</v>
      </c>
      <c r="CU1612" s="891" t="s">
        <v>1688</v>
      </c>
      <c r="CV1612" s="763"/>
      <c r="CW1612" s="763"/>
      <c r="CX1612" s="860">
        <v>46239</v>
      </c>
      <c r="CY1612" s="747">
        <v>0</v>
      </c>
      <c r="CZ1612" s="747">
        <v>0</v>
      </c>
      <c r="DA1612" s="748">
        <v>0</v>
      </c>
      <c r="DB1612" s="748">
        <v>0</v>
      </c>
      <c r="DC1612" s="748">
        <v>0</v>
      </c>
      <c r="DD1612" s="748" t="s">
        <v>397</v>
      </c>
      <c r="DE1612" s="748" t="s">
        <v>397</v>
      </c>
      <c r="DF1612" s="748" t="s">
        <v>390</v>
      </c>
      <c r="DG1612" s="748" t="s">
        <v>390</v>
      </c>
      <c r="DH1612" s="770">
        <v>0</v>
      </c>
      <c r="DI1612" s="763" t="s">
        <v>397</v>
      </c>
      <c r="DJ1612" s="763" t="s">
        <v>390</v>
      </c>
      <c r="DK1612" s="763" t="s">
        <v>390</v>
      </c>
      <c r="DL1612" s="763" t="s">
        <v>390</v>
      </c>
      <c r="DM1612" s="763" t="s">
        <v>390</v>
      </c>
      <c r="DN1612" s="763" t="s">
        <v>390</v>
      </c>
      <c r="DO1612" s="771">
        <v>0</v>
      </c>
      <c r="DP1612" s="763">
        <v>46283</v>
      </c>
      <c r="DQ1612" s="763">
        <v>46283</v>
      </c>
      <c r="DR1612" s="763">
        <v>46283</v>
      </c>
      <c r="DS1612" s="770">
        <v>46283</v>
      </c>
      <c r="DT1612" s="752">
        <v>46283</v>
      </c>
      <c r="DU1612" s="753">
        <v>-14</v>
      </c>
      <c r="DV1612" s="753" t="s">
        <v>308</v>
      </c>
      <c r="DW1612" s="754">
        <v>46269</v>
      </c>
      <c r="DX1612" s="755">
        <v>46269</v>
      </c>
      <c r="DY1612" s="754" t="e">
        <v>#VALUE!</v>
      </c>
      <c r="DZ1612" s="754" t="e">
        <v>#VALUE!</v>
      </c>
      <c r="EA1612" s="754" t="e">
        <v>#VALUE!</v>
      </c>
      <c r="EB1612" s="754" t="e">
        <v>#VALUE!</v>
      </c>
      <c r="HA1612" s="756">
        <v>2352</v>
      </c>
      <c r="HB1612" s="756">
        <v>0</v>
      </c>
      <c r="HC1612" s="756">
        <v>2352</v>
      </c>
      <c r="HD1612" s="756">
        <v>0</v>
      </c>
      <c r="HE1612" s="756" t="s">
        <v>397</v>
      </c>
      <c r="HF1612" s="756" t="s">
        <v>397</v>
      </c>
      <c r="HG1612" s="756" t="s">
        <v>397</v>
      </c>
      <c r="HH1612" s="756" t="s">
        <v>397</v>
      </c>
      <c r="HI1612" s="756" t="s">
        <v>397</v>
      </c>
      <c r="HJ1612" s="756" t="s">
        <v>397</v>
      </c>
      <c r="HK1612"/>
      <c r="HL1612"/>
      <c r="HM1612"/>
      <c r="HN1612" s="756" t="str">
        <f t="shared" si="55"/>
        <v>SDI</v>
      </c>
      <c r="HO1612"/>
      <c r="HP1612" s="757" t="s">
        <v>239</v>
      </c>
      <c r="HQ1612" s="757" t="s">
        <v>239</v>
      </c>
      <c r="HR1612" s="757" t="s">
        <v>239</v>
      </c>
      <c r="HS1612"/>
      <c r="HW1612" s="758"/>
      <c r="HX1612"/>
      <c r="HY1612" s="759" t="s">
        <v>572</v>
      </c>
      <c r="HZ1612" s="759" t="s">
        <v>572</v>
      </c>
      <c r="IA1612" s="759" t="s">
        <v>572</v>
      </c>
      <c r="IC1612" s="760" t="s">
        <v>572</v>
      </c>
      <c r="ID1612" s="760" t="s">
        <v>572</v>
      </c>
      <c r="IE1612" s="760" t="s">
        <v>572</v>
      </c>
      <c r="IF1612" s="761" t="s">
        <v>572</v>
      </c>
      <c r="IG1612" s="619" t="str">
        <f t="shared" si="56"/>
        <v>IN HOUSE (MANUAL)</v>
      </c>
      <c r="II1612" s="761" t="s">
        <v>572</v>
      </c>
      <c r="IK1612" s="761" t="str">
        <f>IFERROR(VLOOKUP($M1612,#REF!,13,0),"IN HOUSE (MANUAL)")</f>
        <v>IN HOUSE (MANUAL)</v>
      </c>
      <c r="IM1612" s="760" t="s">
        <v>572</v>
      </c>
      <c r="IN1612" s="760" t="s">
        <v>572</v>
      </c>
      <c r="IO1612" s="760" t="s">
        <v>572</v>
      </c>
      <c r="IQ1612" s="760" t="s">
        <v>239</v>
      </c>
      <c r="IR1612" s="760" t="s">
        <v>239</v>
      </c>
      <c r="IT1612" s="760" t="s">
        <v>572</v>
      </c>
      <c r="IV1612" s="760" t="s">
        <v>572</v>
      </c>
      <c r="IW1612" s="760" t="s">
        <v>572</v>
      </c>
      <c r="IY1612" s="760" t="s">
        <v>572</v>
      </c>
      <c r="IZ1612" s="760" t="s">
        <v>572</v>
      </c>
      <c r="JB1612" s="760" t="s">
        <v>572</v>
      </c>
      <c r="JC1612" s="760" t="s">
        <v>572</v>
      </c>
      <c r="JE1612" s="760" t="s">
        <v>572</v>
      </c>
      <c r="JF1612" s="760">
        <v>0</v>
      </c>
    </row>
    <row r="1613" spans="1:266" ht="17.25" customHeight="1" x14ac:dyDescent="0.35">
      <c r="A1613" s="618" t="s">
        <v>2876</v>
      </c>
      <c r="B1613" s="730">
        <v>61</v>
      </c>
      <c r="C1613" s="730" t="s">
        <v>2877</v>
      </c>
      <c r="D1613" s="730" t="s">
        <v>2877</v>
      </c>
      <c r="E1613" s="730">
        <v>28</v>
      </c>
      <c r="F1613" s="731" t="s">
        <v>574</v>
      </c>
      <c r="G1613" s="732">
        <v>2</v>
      </c>
      <c r="H1613" s="826">
        <v>46196</v>
      </c>
      <c r="I1613" s="730">
        <v>37</v>
      </c>
      <c r="J1613" s="730" t="s">
        <v>308</v>
      </c>
      <c r="K1613" s="730">
        <v>38</v>
      </c>
      <c r="L1613" s="730" t="s">
        <v>2878</v>
      </c>
      <c r="M1613" s="734" t="s">
        <v>2876</v>
      </c>
      <c r="N1613" s="734" t="s">
        <v>390</v>
      </c>
      <c r="O1613" s="734" t="s">
        <v>390</v>
      </c>
      <c r="P1613" s="734">
        <v>0</v>
      </c>
      <c r="Q1613" s="734">
        <v>0</v>
      </c>
      <c r="R1613" s="734">
        <v>608</v>
      </c>
      <c r="S1613" s="735" t="s">
        <v>1675</v>
      </c>
      <c r="T1613" s="734" t="s">
        <v>1792</v>
      </c>
      <c r="U1613" s="734">
        <v>608</v>
      </c>
      <c r="V1613" s="734" t="s">
        <v>1657</v>
      </c>
      <c r="W1613" s="734"/>
      <c r="X1613" s="736">
        <v>0</v>
      </c>
      <c r="Y1613" s="736">
        <v>0</v>
      </c>
      <c r="Z1613" s="736">
        <v>0</v>
      </c>
      <c r="AA1613" s="734" t="s">
        <v>157</v>
      </c>
      <c r="AB1613" s="734" t="s">
        <v>569</v>
      </c>
      <c r="AC1613" s="734" t="s">
        <v>608</v>
      </c>
      <c r="AD1613" s="734">
        <v>2388</v>
      </c>
      <c r="AE1613" s="764">
        <v>1260</v>
      </c>
      <c r="AF1613" s="737" t="s">
        <v>390</v>
      </c>
      <c r="AG1613" s="739"/>
      <c r="AH1613" s="739"/>
      <c r="AI1613" s="739" t="s">
        <v>308</v>
      </c>
      <c r="AJ1613" s="740">
        <v>9</v>
      </c>
      <c r="AK1613" s="741"/>
      <c r="AL1613" s="742"/>
      <c r="AM1613" s="743">
        <v>0</v>
      </c>
      <c r="AN1613" s="743"/>
      <c r="AO1613" s="743">
        <v>1260</v>
      </c>
      <c r="AP1613" s="743"/>
      <c r="AQ1613" s="743"/>
      <c r="AR1613" s="743"/>
      <c r="AS1613" s="743" t="s">
        <v>397</v>
      </c>
      <c r="AT1613" s="743"/>
      <c r="AU1613" s="743"/>
      <c r="AV1613" s="743"/>
      <c r="AW1613" s="743"/>
      <c r="AX1613" s="743"/>
      <c r="AY1613" s="743"/>
      <c r="AZ1613" s="743"/>
      <c r="BA1613" s="743"/>
      <c r="BB1613" s="743">
        <v>0</v>
      </c>
      <c r="BC1613" s="743">
        <v>1260</v>
      </c>
      <c r="BD1613" s="743">
        <v>0</v>
      </c>
      <c r="BE1613" s="743">
        <v>0</v>
      </c>
      <c r="BF1613" s="743">
        <v>1260</v>
      </c>
      <c r="BG1613" s="743">
        <v>0</v>
      </c>
      <c r="BH1613" s="743">
        <v>0</v>
      </c>
      <c r="BI1613" s="743">
        <v>0</v>
      </c>
      <c r="BJ1613" s="743" t="s">
        <v>902</v>
      </c>
      <c r="BK1613" s="743">
        <v>0</v>
      </c>
      <c r="BL1613" s="743"/>
      <c r="BM1613" s="743"/>
      <c r="BN1613" s="743" t="s">
        <v>308</v>
      </c>
      <c r="BO1613" s="743" t="s">
        <v>308</v>
      </c>
      <c r="BP1613" s="743" t="s">
        <v>308</v>
      </c>
      <c r="BQ1613" s="743" t="s">
        <v>308</v>
      </c>
      <c r="BR1613" s="743"/>
      <c r="BS1613" s="743">
        <v>0</v>
      </c>
      <c r="BT1613" s="743" t="s">
        <v>1672</v>
      </c>
      <c r="BU1613" s="743" t="s">
        <v>579</v>
      </c>
      <c r="BV1613" s="743"/>
      <c r="BW1613" s="743"/>
      <c r="BX1613" s="743"/>
      <c r="BY1613" s="743"/>
      <c r="BZ1613" s="743"/>
      <c r="CA1613" s="743"/>
      <c r="CB1613" s="743"/>
      <c r="CC1613" s="743"/>
      <c r="CD1613" s="743"/>
      <c r="CE1613" s="743"/>
      <c r="CF1613" s="743"/>
      <c r="CG1613" s="743"/>
      <c r="CH1613" s="743"/>
      <c r="CI1613" s="743"/>
      <c r="CJ1613" s="743"/>
      <c r="CK1613" s="736"/>
      <c r="CL1613" s="736" t="s">
        <v>397</v>
      </c>
      <c r="CM1613" s="736" t="s">
        <v>397</v>
      </c>
      <c r="CN1613" s="736" t="s">
        <v>397</v>
      </c>
      <c r="CO1613" s="736">
        <v>0</v>
      </c>
      <c r="CP1613" s="736">
        <v>0</v>
      </c>
      <c r="CQ1613" s="768">
        <v>60</v>
      </c>
      <c r="CR1613" s="735">
        <v>1260</v>
      </c>
      <c r="CS1613" s="744"/>
      <c r="CT1613" s="745">
        <v>46286</v>
      </c>
      <c r="CU1613" s="859" t="s">
        <v>1688</v>
      </c>
      <c r="CV1613" s="737"/>
      <c r="CW1613" s="737"/>
      <c r="CX1613" s="745">
        <v>46239</v>
      </c>
      <c r="CY1613" s="861">
        <v>0</v>
      </c>
      <c r="CZ1613" s="861">
        <v>0</v>
      </c>
      <c r="DA1613" s="749">
        <v>0</v>
      </c>
      <c r="DB1613" s="749">
        <v>0</v>
      </c>
      <c r="DC1613" s="749">
        <v>0</v>
      </c>
      <c r="DD1613" s="749" t="s">
        <v>397</v>
      </c>
      <c r="DE1613" s="749" t="s">
        <v>397</v>
      </c>
      <c r="DF1613" s="749" t="s">
        <v>390</v>
      </c>
      <c r="DG1613" s="749" t="s">
        <v>390</v>
      </c>
      <c r="DH1613" s="750">
        <v>0</v>
      </c>
      <c r="DI1613" s="737" t="s">
        <v>397</v>
      </c>
      <c r="DJ1613" s="737" t="s">
        <v>390</v>
      </c>
      <c r="DK1613" s="737" t="s">
        <v>390</v>
      </c>
      <c r="DL1613" s="737" t="s">
        <v>390</v>
      </c>
      <c r="DM1613" s="737" t="s">
        <v>390</v>
      </c>
      <c r="DN1613" s="737" t="s">
        <v>390</v>
      </c>
      <c r="DO1613" s="762">
        <v>0</v>
      </c>
      <c r="DP1613" s="737">
        <v>46283</v>
      </c>
      <c r="DQ1613" s="737">
        <v>46283</v>
      </c>
      <c r="DR1613" s="737">
        <v>46283</v>
      </c>
      <c r="DS1613" s="750">
        <v>46283</v>
      </c>
      <c r="DT1613" s="752">
        <v>46283</v>
      </c>
      <c r="DU1613" s="753">
        <v>-10</v>
      </c>
      <c r="DV1613" s="753" t="s">
        <v>308</v>
      </c>
      <c r="DW1613" s="754">
        <v>46269</v>
      </c>
      <c r="DX1613" s="755">
        <v>46273</v>
      </c>
      <c r="DY1613" s="754" t="e">
        <v>#VALUE!</v>
      </c>
      <c r="DZ1613" s="754" t="e">
        <v>#VALUE!</v>
      </c>
      <c r="EA1613" s="754" t="e">
        <v>#VALUE!</v>
      </c>
      <c r="EB1613" s="754" t="e">
        <v>#VALUE!</v>
      </c>
      <c r="HA1613" s="756">
        <v>1260</v>
      </c>
      <c r="HB1613" s="756">
        <v>0</v>
      </c>
      <c r="HC1613" s="756">
        <v>1260</v>
      </c>
      <c r="HD1613" s="756">
        <v>0</v>
      </c>
      <c r="HE1613" s="756" t="s">
        <v>397</v>
      </c>
      <c r="HF1613" s="756" t="s">
        <v>397</v>
      </c>
      <c r="HG1613" s="756" t="s">
        <v>397</v>
      </c>
      <c r="HH1613" s="756" t="s">
        <v>397</v>
      </c>
      <c r="HI1613" s="756" t="s">
        <v>397</v>
      </c>
      <c r="HJ1613" s="756" t="s">
        <v>397</v>
      </c>
      <c r="HK1613"/>
      <c r="HL1613"/>
      <c r="HM1613"/>
      <c r="HN1613" s="756" t="str">
        <f t="shared" si="55"/>
        <v>SDI</v>
      </c>
      <c r="HO1613"/>
      <c r="HP1613" s="757" t="s">
        <v>239</v>
      </c>
      <c r="HQ1613" s="757" t="s">
        <v>239</v>
      </c>
      <c r="HR1613" s="757" t="s">
        <v>239</v>
      </c>
      <c r="HS1613"/>
      <c r="HW1613" s="758"/>
      <c r="HX1613"/>
      <c r="HY1613" s="759" t="s">
        <v>572</v>
      </c>
      <c r="HZ1613" s="759" t="s">
        <v>572</v>
      </c>
      <c r="IA1613" s="759" t="s">
        <v>572</v>
      </c>
      <c r="IC1613" s="760" t="s">
        <v>572</v>
      </c>
      <c r="ID1613" s="760" t="s">
        <v>572</v>
      </c>
      <c r="IE1613" s="760" t="s">
        <v>572</v>
      </c>
      <c r="IF1613" s="761" t="s">
        <v>572</v>
      </c>
      <c r="IG1613" s="619" t="str">
        <f t="shared" si="56"/>
        <v>IN HOUSE (MANUAL)</v>
      </c>
      <c r="II1613" s="761" t="s">
        <v>572</v>
      </c>
      <c r="IK1613" s="761" t="str">
        <f>IFERROR(VLOOKUP($M1613,#REF!,13,0),"IN HOUSE (MANUAL)")</f>
        <v>IN HOUSE (MANUAL)</v>
      </c>
      <c r="IM1613" s="760" t="s">
        <v>572</v>
      </c>
      <c r="IN1613" s="760" t="s">
        <v>572</v>
      </c>
      <c r="IO1613" s="760" t="s">
        <v>572</v>
      </c>
      <c r="IQ1613" s="760" t="s">
        <v>239</v>
      </c>
      <c r="IR1613" s="760" t="s">
        <v>239</v>
      </c>
      <c r="IT1613" s="760" t="s">
        <v>572</v>
      </c>
      <c r="IV1613" s="760" t="s">
        <v>572</v>
      </c>
      <c r="IW1613" s="760" t="s">
        <v>572</v>
      </c>
      <c r="IY1613" s="760" t="s">
        <v>572</v>
      </c>
      <c r="IZ1613" s="760" t="s">
        <v>572</v>
      </c>
      <c r="JB1613" s="760" t="s">
        <v>572</v>
      </c>
      <c r="JC1613" s="760" t="s">
        <v>572</v>
      </c>
      <c r="JE1613" s="760" t="s">
        <v>572</v>
      </c>
      <c r="JF1613" s="760">
        <v>0</v>
      </c>
    </row>
    <row r="1614" spans="1:266" ht="17.25" customHeight="1" collapsed="1" x14ac:dyDescent="0.35">
      <c r="A1614" s="618" t="s">
        <v>2991</v>
      </c>
      <c r="B1614" s="730">
        <v>62</v>
      </c>
      <c r="C1614" s="730" t="s">
        <v>2987</v>
      </c>
      <c r="D1614" s="730" t="s">
        <v>2987</v>
      </c>
      <c r="E1614" s="730">
        <v>28</v>
      </c>
      <c r="F1614" s="731" t="s">
        <v>574</v>
      </c>
      <c r="G1614" s="732">
        <v>1</v>
      </c>
      <c r="H1614" s="826">
        <v>46231</v>
      </c>
      <c r="I1614" s="730">
        <v>37</v>
      </c>
      <c r="J1614" s="730" t="s">
        <v>308</v>
      </c>
      <c r="K1614" s="730">
        <v>39</v>
      </c>
      <c r="L1614" s="730" t="s">
        <v>2992</v>
      </c>
      <c r="M1614" s="734" t="s">
        <v>2991</v>
      </c>
      <c r="N1614" s="734" t="s">
        <v>390</v>
      </c>
      <c r="O1614" s="734" t="s">
        <v>390</v>
      </c>
      <c r="P1614" s="734">
        <v>0</v>
      </c>
      <c r="Q1614" s="734">
        <v>0</v>
      </c>
      <c r="R1614" s="734">
        <v>608</v>
      </c>
      <c r="S1614" s="734" t="s">
        <v>1655</v>
      </c>
      <c r="T1614" s="734" t="s">
        <v>2884</v>
      </c>
      <c r="U1614" s="734">
        <v>608</v>
      </c>
      <c r="V1614" s="734" t="s">
        <v>1657</v>
      </c>
      <c r="W1614" s="734"/>
      <c r="X1614" s="736"/>
      <c r="Y1614" s="736"/>
      <c r="Z1614" s="736"/>
      <c r="AA1614" s="734" t="s">
        <v>309</v>
      </c>
      <c r="AB1614" s="734" t="s">
        <v>569</v>
      </c>
      <c r="AC1614" s="734" t="s">
        <v>885</v>
      </c>
      <c r="AD1614" s="734">
        <v>426</v>
      </c>
      <c r="AE1614" s="764">
        <v>426</v>
      </c>
      <c r="AF1614" s="737" t="s">
        <v>390</v>
      </c>
      <c r="AG1614" s="739"/>
      <c r="AH1614" s="739"/>
      <c r="AI1614" s="739" t="s">
        <v>308</v>
      </c>
      <c r="AJ1614" s="740">
        <v>10</v>
      </c>
      <c r="AK1614" s="741"/>
      <c r="AL1614" s="742"/>
      <c r="AM1614" s="743">
        <v>0</v>
      </c>
      <c r="AN1614" s="743"/>
      <c r="AO1614" s="743">
        <v>426</v>
      </c>
      <c r="AP1614" s="743"/>
      <c r="AQ1614" s="743"/>
      <c r="AR1614" s="743"/>
      <c r="AS1614" s="743">
        <v>0</v>
      </c>
      <c r="AT1614" s="743"/>
      <c r="AU1614" s="743"/>
      <c r="AV1614" s="743"/>
      <c r="AW1614" s="743"/>
      <c r="AX1614" s="743"/>
      <c r="AY1614" s="743"/>
      <c r="AZ1614" s="743"/>
      <c r="BA1614" s="743"/>
      <c r="BB1614" s="743">
        <v>0</v>
      </c>
      <c r="BC1614" s="743">
        <v>426</v>
      </c>
      <c r="BD1614" s="743">
        <v>0</v>
      </c>
      <c r="BE1614" s="743">
        <v>0</v>
      </c>
      <c r="BF1614" s="743">
        <v>426</v>
      </c>
      <c r="BG1614" s="743">
        <v>0</v>
      </c>
      <c r="BH1614" s="743">
        <v>0</v>
      </c>
      <c r="BI1614" s="743">
        <v>0</v>
      </c>
      <c r="BJ1614" s="743"/>
      <c r="BK1614" s="743">
        <v>0</v>
      </c>
      <c r="BL1614" s="743"/>
      <c r="BM1614" s="743"/>
      <c r="BN1614" s="743" t="s">
        <v>308</v>
      </c>
      <c r="BO1614" s="743" t="s">
        <v>308</v>
      </c>
      <c r="BP1614" s="743" t="s">
        <v>308</v>
      </c>
      <c r="BQ1614" s="743" t="s">
        <v>308</v>
      </c>
      <c r="BR1614" s="743"/>
      <c r="BS1614" s="743">
        <v>120</v>
      </c>
      <c r="BT1614" s="743"/>
      <c r="BU1614" s="743" t="s">
        <v>579</v>
      </c>
      <c r="BV1614" s="743"/>
      <c r="BW1614" s="743"/>
      <c r="BX1614" s="743"/>
      <c r="BY1614" s="743"/>
      <c r="BZ1614" s="743"/>
      <c r="CA1614" s="743"/>
      <c r="CB1614" s="743"/>
      <c r="CC1614" s="743"/>
      <c r="CD1614" s="743"/>
      <c r="CE1614" s="743"/>
      <c r="CF1614" s="743"/>
      <c r="CG1614" s="743"/>
      <c r="CH1614" s="743"/>
      <c r="CI1614" s="743"/>
      <c r="CJ1614" s="743"/>
      <c r="CK1614" s="736"/>
      <c r="CL1614" s="736" t="s">
        <v>397</v>
      </c>
      <c r="CM1614" s="736" t="s">
        <v>397</v>
      </c>
      <c r="CN1614" s="736" t="s">
        <v>397</v>
      </c>
      <c r="CO1614" s="736">
        <v>120</v>
      </c>
      <c r="CP1614" s="736">
        <v>120</v>
      </c>
      <c r="CQ1614" s="768">
        <v>426</v>
      </c>
      <c r="CR1614" s="735">
        <v>426</v>
      </c>
      <c r="CS1614" s="744"/>
      <c r="CT1614" s="745">
        <v>46290</v>
      </c>
      <c r="CU1614" s="859" t="s">
        <v>886</v>
      </c>
      <c r="CV1614" s="737"/>
      <c r="CW1614" s="737"/>
      <c r="CX1614" s="745">
        <v>46255</v>
      </c>
      <c r="CY1614" s="861">
        <v>0</v>
      </c>
      <c r="CZ1614" s="861" t="s">
        <v>308</v>
      </c>
      <c r="DA1614" s="749">
        <v>0</v>
      </c>
      <c r="DB1614" s="749">
        <v>0</v>
      </c>
      <c r="DC1614" s="749">
        <v>0</v>
      </c>
      <c r="DD1614" s="749" t="s">
        <v>397</v>
      </c>
      <c r="DE1614" s="749" t="s">
        <v>397</v>
      </c>
      <c r="DF1614" s="749" t="s">
        <v>390</v>
      </c>
      <c r="DG1614" s="749" t="s">
        <v>390</v>
      </c>
      <c r="DH1614" s="750">
        <v>0</v>
      </c>
      <c r="DI1614" s="737" t="s">
        <v>397</v>
      </c>
      <c r="DJ1614" s="737" t="s">
        <v>390</v>
      </c>
      <c r="DK1614" s="737" t="s">
        <v>390</v>
      </c>
      <c r="DL1614" s="737" t="s">
        <v>390</v>
      </c>
      <c r="DM1614" s="737" t="s">
        <v>390</v>
      </c>
      <c r="DN1614" s="737" t="s">
        <v>390</v>
      </c>
      <c r="DO1614" s="762" t="s">
        <v>308</v>
      </c>
      <c r="DP1614" s="737">
        <v>46290</v>
      </c>
      <c r="DQ1614" s="737">
        <v>46290</v>
      </c>
      <c r="DR1614" s="737">
        <v>46290</v>
      </c>
      <c r="DS1614" s="750">
        <v>46290</v>
      </c>
      <c r="DT1614" s="752">
        <v>46290</v>
      </c>
      <c r="DU1614" s="753">
        <v>-17</v>
      </c>
      <c r="DV1614" s="753" t="s">
        <v>308</v>
      </c>
      <c r="DW1614" s="754">
        <v>46273</v>
      </c>
      <c r="DX1614" s="755">
        <v>46273</v>
      </c>
      <c r="DY1614" s="754" t="e">
        <v>#VALUE!</v>
      </c>
      <c r="DZ1614" s="754" t="e">
        <v>#VALUE!</v>
      </c>
      <c r="EA1614" s="754" t="e">
        <v>#VALUE!</v>
      </c>
      <c r="EB1614" s="754" t="e">
        <v>#VALUE!</v>
      </c>
      <c r="HA1614" s="756" t="s">
        <v>397</v>
      </c>
      <c r="HB1614" s="756" t="s">
        <v>397</v>
      </c>
      <c r="HC1614" s="756" t="s">
        <v>397</v>
      </c>
      <c r="HD1614" s="756" t="s">
        <v>397</v>
      </c>
      <c r="HE1614" s="756" t="s">
        <v>397</v>
      </c>
      <c r="HF1614" s="756" t="s">
        <v>397</v>
      </c>
      <c r="HG1614" s="756" t="s">
        <v>397</v>
      </c>
      <c r="HH1614" s="756" t="s">
        <v>397</v>
      </c>
      <c r="HI1614" s="756" t="s">
        <v>397</v>
      </c>
      <c r="HJ1614" s="756" t="s">
        <v>397</v>
      </c>
      <c r="HK1614"/>
      <c r="HL1614"/>
      <c r="HM1614"/>
      <c r="HN1614" s="756" t="str">
        <f t="shared" si="55"/>
        <v>AUTO PRINT</v>
      </c>
      <c r="HO1614"/>
      <c r="HP1614" s="757" t="s">
        <v>572</v>
      </c>
      <c r="HQ1614" s="757" t="s">
        <v>572</v>
      </c>
      <c r="HR1614" s="757" t="s">
        <v>572</v>
      </c>
      <c r="HS1614"/>
      <c r="HW1614" s="758"/>
      <c r="HX1614"/>
      <c r="HY1614" s="759" t="s">
        <v>572</v>
      </c>
      <c r="HZ1614" s="759" t="s">
        <v>572</v>
      </c>
      <c r="IA1614" s="759" t="s">
        <v>572</v>
      </c>
      <c r="IC1614" s="760" t="s">
        <v>572</v>
      </c>
      <c r="ID1614" s="760" t="s">
        <v>572</v>
      </c>
      <c r="IE1614" s="760" t="s">
        <v>572</v>
      </c>
      <c r="IF1614" s="761" t="s">
        <v>572</v>
      </c>
      <c r="IG1614" s="619" t="str">
        <f t="shared" si="56"/>
        <v>IN HOUSE (MANUAL)</v>
      </c>
      <c r="II1614" s="761" t="s">
        <v>572</v>
      </c>
      <c r="IK1614" s="761" t="str">
        <f>IFERROR(VLOOKUP($M1614,#REF!,13,0),"IN HOUSE (MANUAL)")</f>
        <v>IN HOUSE (MANUAL)</v>
      </c>
      <c r="IM1614" s="760" t="s">
        <v>572</v>
      </c>
      <c r="IN1614" s="760" t="s">
        <v>572</v>
      </c>
      <c r="IO1614" s="760" t="s">
        <v>572</v>
      </c>
      <c r="IQ1614" s="760" t="s">
        <v>572</v>
      </c>
      <c r="IR1614" s="760" t="s">
        <v>572</v>
      </c>
      <c r="IT1614" s="760" t="s">
        <v>572</v>
      </c>
      <c r="IV1614" s="760" t="s">
        <v>572</v>
      </c>
      <c r="IW1614" s="760" t="s">
        <v>572</v>
      </c>
      <c r="IY1614" s="760" t="s">
        <v>572</v>
      </c>
      <c r="IZ1614" s="760" t="s">
        <v>572</v>
      </c>
      <c r="JB1614" s="760" t="s">
        <v>572</v>
      </c>
      <c r="JC1614" s="760" t="s">
        <v>572</v>
      </c>
      <c r="JE1614" s="760" t="s">
        <v>572</v>
      </c>
      <c r="JF1614" s="760" t="s">
        <v>572</v>
      </c>
    </row>
    <row r="1615" spans="1:266" ht="17.25" customHeight="1" x14ac:dyDescent="0.35">
      <c r="A1615" s="618" t="s">
        <v>2993</v>
      </c>
      <c r="B1615" s="730">
        <v>63</v>
      </c>
      <c r="C1615" s="730" t="s">
        <v>2987</v>
      </c>
      <c r="D1615" s="730" t="s">
        <v>2987</v>
      </c>
      <c r="E1615" s="730">
        <v>28</v>
      </c>
      <c r="F1615" s="731" t="s">
        <v>574</v>
      </c>
      <c r="G1615" s="732">
        <v>1</v>
      </c>
      <c r="H1615" s="826">
        <v>46231</v>
      </c>
      <c r="I1615" s="730">
        <v>37</v>
      </c>
      <c r="J1615" s="730" t="s">
        <v>308</v>
      </c>
      <c r="K1615" s="730">
        <v>39</v>
      </c>
      <c r="L1615" s="730" t="s">
        <v>2886</v>
      </c>
      <c r="M1615" s="734" t="s">
        <v>2993</v>
      </c>
      <c r="N1615" s="734" t="s">
        <v>390</v>
      </c>
      <c r="O1615" s="734" t="s">
        <v>390</v>
      </c>
      <c r="P1615" s="734">
        <v>0</v>
      </c>
      <c r="Q1615" s="734">
        <v>0</v>
      </c>
      <c r="R1615" s="734">
        <v>608</v>
      </c>
      <c r="S1615" s="734" t="s">
        <v>1655</v>
      </c>
      <c r="T1615" s="734" t="s">
        <v>2884</v>
      </c>
      <c r="U1615" s="734">
        <v>608</v>
      </c>
      <c r="V1615" s="734" t="s">
        <v>1657</v>
      </c>
      <c r="W1615" s="734"/>
      <c r="X1615" s="736"/>
      <c r="Y1615" s="736"/>
      <c r="Z1615" s="736"/>
      <c r="AA1615" s="734" t="s">
        <v>309</v>
      </c>
      <c r="AB1615" s="734" t="s">
        <v>569</v>
      </c>
      <c r="AC1615" s="734" t="s">
        <v>608</v>
      </c>
      <c r="AD1615" s="734">
        <v>108</v>
      </c>
      <c r="AE1615" s="764">
        <v>108</v>
      </c>
      <c r="AF1615" s="737" t="s">
        <v>390</v>
      </c>
      <c r="AG1615" s="739"/>
      <c r="AH1615" s="739"/>
      <c r="AI1615" s="739" t="s">
        <v>308</v>
      </c>
      <c r="AJ1615" s="740">
        <v>11</v>
      </c>
      <c r="AK1615" s="741"/>
      <c r="AL1615" s="742"/>
      <c r="AM1615" s="743">
        <v>0</v>
      </c>
      <c r="AN1615" s="743"/>
      <c r="AO1615" s="743">
        <v>108</v>
      </c>
      <c r="AP1615" s="743"/>
      <c r="AQ1615" s="743"/>
      <c r="AR1615" s="743"/>
      <c r="AS1615" s="743">
        <v>0</v>
      </c>
      <c r="AT1615" s="743"/>
      <c r="AU1615" s="743"/>
      <c r="AV1615" s="743"/>
      <c r="AW1615" s="743"/>
      <c r="AX1615" s="743"/>
      <c r="AY1615" s="743"/>
      <c r="AZ1615" s="743"/>
      <c r="BA1615" s="743"/>
      <c r="BB1615" s="743">
        <v>0</v>
      </c>
      <c r="BC1615" s="743">
        <v>108</v>
      </c>
      <c r="BD1615" s="743">
        <v>0</v>
      </c>
      <c r="BE1615" s="743">
        <v>0</v>
      </c>
      <c r="BF1615" s="743">
        <v>108</v>
      </c>
      <c r="BG1615" s="743">
        <v>0</v>
      </c>
      <c r="BH1615" s="743">
        <v>0</v>
      </c>
      <c r="BI1615" s="743">
        <v>12</v>
      </c>
      <c r="BJ1615" s="743"/>
      <c r="BK1615" s="743">
        <v>0</v>
      </c>
      <c r="BL1615" s="743"/>
      <c r="BM1615" s="743"/>
      <c r="BN1615" s="743" t="s">
        <v>308</v>
      </c>
      <c r="BO1615" s="743" t="s">
        <v>308</v>
      </c>
      <c r="BP1615" s="743" t="s">
        <v>308</v>
      </c>
      <c r="BQ1615" s="743" t="s">
        <v>308</v>
      </c>
      <c r="BR1615" s="743"/>
      <c r="BS1615" s="743">
        <v>13</v>
      </c>
      <c r="BT1615" s="743"/>
      <c r="BU1615" s="743" t="s">
        <v>579</v>
      </c>
      <c r="BV1615" s="743"/>
      <c r="BW1615" s="743"/>
      <c r="BX1615" s="743"/>
      <c r="BY1615" s="743"/>
      <c r="BZ1615" s="743"/>
      <c r="CA1615" s="743"/>
      <c r="CB1615" s="743"/>
      <c r="CC1615" s="743"/>
      <c r="CD1615" s="743"/>
      <c r="CE1615" s="743"/>
      <c r="CF1615" s="743"/>
      <c r="CG1615" s="743"/>
      <c r="CH1615" s="743"/>
      <c r="CI1615" s="743"/>
      <c r="CJ1615" s="743"/>
      <c r="CK1615" s="736"/>
      <c r="CL1615" s="736" t="s">
        <v>397</v>
      </c>
      <c r="CM1615" s="736" t="s">
        <v>397</v>
      </c>
      <c r="CN1615" s="736" t="s">
        <v>397</v>
      </c>
      <c r="CO1615" s="736">
        <v>13</v>
      </c>
      <c r="CP1615" s="736">
        <v>13</v>
      </c>
      <c r="CQ1615" s="768">
        <v>54</v>
      </c>
      <c r="CR1615" s="735">
        <v>108</v>
      </c>
      <c r="CS1615" s="744"/>
      <c r="CT1615" s="745">
        <v>46295</v>
      </c>
      <c r="CU1615" s="859" t="s">
        <v>1302</v>
      </c>
      <c r="CV1615" s="737"/>
      <c r="CW1615" s="737"/>
      <c r="CX1615" s="745">
        <v>46255</v>
      </c>
      <c r="CY1615" s="861">
        <v>0</v>
      </c>
      <c r="CZ1615" s="861" t="s">
        <v>308</v>
      </c>
      <c r="DA1615" s="749">
        <v>0</v>
      </c>
      <c r="DB1615" s="749">
        <v>0</v>
      </c>
      <c r="DC1615" s="749">
        <v>0</v>
      </c>
      <c r="DD1615" s="749" t="s">
        <v>397</v>
      </c>
      <c r="DE1615" s="749" t="s">
        <v>397</v>
      </c>
      <c r="DF1615" s="749" t="s">
        <v>390</v>
      </c>
      <c r="DG1615" s="749" t="s">
        <v>390</v>
      </c>
      <c r="DH1615" s="750">
        <v>0</v>
      </c>
      <c r="DI1615" s="737" t="s">
        <v>397</v>
      </c>
      <c r="DJ1615" s="737" t="s">
        <v>390</v>
      </c>
      <c r="DK1615" s="737" t="s">
        <v>390</v>
      </c>
      <c r="DL1615" s="737" t="s">
        <v>390</v>
      </c>
      <c r="DM1615" s="737" t="s">
        <v>390</v>
      </c>
      <c r="DN1615" s="737" t="s">
        <v>390</v>
      </c>
      <c r="DO1615" s="762" t="s">
        <v>308</v>
      </c>
      <c r="DP1615" s="737">
        <v>46290</v>
      </c>
      <c r="DQ1615" s="737">
        <v>46290</v>
      </c>
      <c r="DR1615" s="737">
        <v>46290</v>
      </c>
      <c r="DS1615" s="750">
        <v>46290</v>
      </c>
      <c r="DT1615" s="752">
        <v>46290</v>
      </c>
      <c r="DU1615" s="753">
        <v>-16</v>
      </c>
      <c r="DV1615" s="753" t="s">
        <v>308</v>
      </c>
      <c r="DW1615" s="754">
        <v>46273</v>
      </c>
      <c r="DX1615" s="755">
        <v>46274</v>
      </c>
      <c r="DY1615" s="754" t="e">
        <v>#VALUE!</v>
      </c>
      <c r="DZ1615" s="754" t="e">
        <v>#VALUE!</v>
      </c>
      <c r="EA1615" s="754" t="e">
        <v>#VALUE!</v>
      </c>
      <c r="EB1615" s="754" t="e">
        <v>#VALUE!</v>
      </c>
      <c r="HA1615" s="756" t="s">
        <v>397</v>
      </c>
      <c r="HB1615" s="756" t="s">
        <v>397</v>
      </c>
      <c r="HC1615" s="756" t="s">
        <v>397</v>
      </c>
      <c r="HD1615" s="756" t="s">
        <v>397</v>
      </c>
      <c r="HE1615" s="756" t="s">
        <v>397</v>
      </c>
      <c r="HF1615" s="756" t="s">
        <v>397</v>
      </c>
      <c r="HG1615" s="756" t="s">
        <v>397</v>
      </c>
      <c r="HH1615" s="756" t="s">
        <v>397</v>
      </c>
      <c r="HI1615" s="756" t="s">
        <v>397</v>
      </c>
      <c r="HJ1615" s="756" t="s">
        <v>397</v>
      </c>
      <c r="HK1615"/>
      <c r="HL1615"/>
      <c r="HM1615"/>
      <c r="HN1615" s="756" t="str">
        <f t="shared" si="55"/>
        <v>AUTO PRINT</v>
      </c>
      <c r="HO1615"/>
      <c r="HP1615" s="757" t="s">
        <v>572</v>
      </c>
      <c r="HQ1615" s="757" t="s">
        <v>572</v>
      </c>
      <c r="HR1615" s="757" t="s">
        <v>572</v>
      </c>
      <c r="HS1615"/>
      <c r="HW1615" s="758"/>
      <c r="HX1615"/>
      <c r="HY1615" s="759" t="s">
        <v>572</v>
      </c>
      <c r="HZ1615" s="759" t="s">
        <v>572</v>
      </c>
      <c r="IA1615" s="759" t="s">
        <v>572</v>
      </c>
      <c r="IC1615" s="760" t="s">
        <v>572</v>
      </c>
      <c r="ID1615" s="760" t="s">
        <v>572</v>
      </c>
      <c r="IE1615" s="760" t="s">
        <v>572</v>
      </c>
      <c r="IF1615" s="761" t="s">
        <v>572</v>
      </c>
      <c r="IG1615" s="619" t="str">
        <f t="shared" si="56"/>
        <v>IN HOUSE (MANUAL)</v>
      </c>
      <c r="II1615" s="761" t="s">
        <v>572</v>
      </c>
      <c r="IK1615" s="761" t="str">
        <f>IFERROR(VLOOKUP($M1615,#REF!,13,0),"IN HOUSE (MANUAL)")</f>
        <v>IN HOUSE (MANUAL)</v>
      </c>
      <c r="IM1615" s="760" t="s">
        <v>572</v>
      </c>
      <c r="IN1615" s="760" t="s">
        <v>572</v>
      </c>
      <c r="IO1615" s="760" t="s">
        <v>572</v>
      </c>
      <c r="IQ1615" s="760" t="s">
        <v>572</v>
      </c>
      <c r="IR1615" s="760" t="s">
        <v>572</v>
      </c>
      <c r="IT1615" s="760" t="s">
        <v>572</v>
      </c>
      <c r="IV1615" s="760" t="s">
        <v>572</v>
      </c>
      <c r="IW1615" s="760" t="s">
        <v>572</v>
      </c>
      <c r="IY1615" s="760" t="s">
        <v>572</v>
      </c>
      <c r="IZ1615" s="760" t="s">
        <v>572</v>
      </c>
      <c r="JB1615" s="760" t="s">
        <v>572</v>
      </c>
      <c r="JC1615" s="760" t="s">
        <v>572</v>
      </c>
      <c r="JE1615" s="760" t="s">
        <v>572</v>
      </c>
      <c r="JF1615" s="760" t="s">
        <v>572</v>
      </c>
    </row>
    <row r="1616" spans="1:266" ht="16.5" customHeight="1" x14ac:dyDescent="0.35">
      <c r="A1616" s="618" t="s">
        <v>2994</v>
      </c>
      <c r="B1616" s="730">
        <v>64</v>
      </c>
      <c r="C1616" s="730" t="s">
        <v>2987</v>
      </c>
      <c r="D1616" s="730" t="s">
        <v>2987</v>
      </c>
      <c r="E1616" s="730">
        <v>28</v>
      </c>
      <c r="F1616" s="731" t="s">
        <v>574</v>
      </c>
      <c r="G1616" s="732">
        <v>1</v>
      </c>
      <c r="H1616" s="826">
        <v>46231</v>
      </c>
      <c r="I1616" s="730">
        <v>37</v>
      </c>
      <c r="J1616" s="730" t="s">
        <v>308</v>
      </c>
      <c r="K1616" s="730">
        <v>39</v>
      </c>
      <c r="L1616" s="730" t="s">
        <v>2888</v>
      </c>
      <c r="M1616" s="734" t="s">
        <v>2994</v>
      </c>
      <c r="N1616" s="734" t="s">
        <v>390</v>
      </c>
      <c r="O1616" s="734" t="s">
        <v>390</v>
      </c>
      <c r="P1616" s="734">
        <v>0</v>
      </c>
      <c r="Q1616" s="734">
        <v>0</v>
      </c>
      <c r="R1616" s="734">
        <v>608</v>
      </c>
      <c r="S1616" s="734" t="s">
        <v>1655</v>
      </c>
      <c r="T1616" s="734" t="s">
        <v>2884</v>
      </c>
      <c r="U1616" s="734">
        <v>608</v>
      </c>
      <c r="V1616" s="734" t="s">
        <v>1657</v>
      </c>
      <c r="W1616" s="734"/>
      <c r="X1616" s="736"/>
      <c r="Y1616" s="736">
        <v>0</v>
      </c>
      <c r="Z1616" s="736">
        <v>0</v>
      </c>
      <c r="AA1616" s="734" t="s">
        <v>309</v>
      </c>
      <c r="AB1616" s="734" t="s">
        <v>569</v>
      </c>
      <c r="AC1616" s="734" t="s">
        <v>608</v>
      </c>
      <c r="AD1616" s="734">
        <v>138</v>
      </c>
      <c r="AE1616" s="764">
        <v>138</v>
      </c>
      <c r="AF1616" s="737" t="s">
        <v>390</v>
      </c>
      <c r="AG1616" s="739"/>
      <c r="AH1616" s="739"/>
      <c r="AI1616" s="739" t="s">
        <v>308</v>
      </c>
      <c r="AJ1616" s="740">
        <v>12</v>
      </c>
      <c r="AK1616" s="741"/>
      <c r="AL1616" s="742"/>
      <c r="AM1616" s="743">
        <v>0</v>
      </c>
      <c r="AN1616" s="743"/>
      <c r="AO1616" s="743">
        <v>138</v>
      </c>
      <c r="AP1616" s="743"/>
      <c r="AQ1616" s="743"/>
      <c r="AR1616" s="743"/>
      <c r="AS1616" s="743">
        <v>0</v>
      </c>
      <c r="AT1616" s="743"/>
      <c r="AU1616" s="743"/>
      <c r="AV1616" s="743"/>
      <c r="AW1616" s="743"/>
      <c r="AX1616" s="743"/>
      <c r="AY1616" s="743"/>
      <c r="AZ1616" s="743"/>
      <c r="BA1616" s="743"/>
      <c r="BB1616" s="743">
        <v>0</v>
      </c>
      <c r="BC1616" s="743">
        <v>138</v>
      </c>
      <c r="BD1616" s="743">
        <v>0</v>
      </c>
      <c r="BE1616" s="743">
        <v>0</v>
      </c>
      <c r="BF1616" s="743">
        <v>138</v>
      </c>
      <c r="BG1616" s="743">
        <v>0</v>
      </c>
      <c r="BH1616" s="743">
        <v>0</v>
      </c>
      <c r="BI1616" s="743">
        <v>0</v>
      </c>
      <c r="BJ1616" s="743"/>
      <c r="BK1616" s="743">
        <v>0</v>
      </c>
      <c r="BL1616" s="743"/>
      <c r="BM1616" s="743"/>
      <c r="BN1616" s="743" t="s">
        <v>308</v>
      </c>
      <c r="BO1616" s="743" t="s">
        <v>308</v>
      </c>
      <c r="BP1616" s="743" t="s">
        <v>308</v>
      </c>
      <c r="BQ1616" s="743" t="s">
        <v>308</v>
      </c>
      <c r="BR1616" s="743"/>
      <c r="BS1616" s="743">
        <v>0</v>
      </c>
      <c r="BT1616" s="743" t="s">
        <v>1672</v>
      </c>
      <c r="BU1616" s="743" t="s">
        <v>579</v>
      </c>
      <c r="BV1616" s="743"/>
      <c r="BW1616" s="743"/>
      <c r="BX1616" s="743"/>
      <c r="BY1616" s="743"/>
      <c r="BZ1616" s="743"/>
      <c r="CA1616" s="743"/>
      <c r="CB1616" s="743"/>
      <c r="CC1616" s="743"/>
      <c r="CD1616" s="743"/>
      <c r="CE1616" s="743"/>
      <c r="CF1616" s="743"/>
      <c r="CG1616" s="743"/>
      <c r="CH1616" s="743"/>
      <c r="CI1616" s="743"/>
      <c r="CJ1616" s="743"/>
      <c r="CK1616" s="736"/>
      <c r="CL1616" s="736" t="s">
        <v>397</v>
      </c>
      <c r="CM1616" s="736" t="s">
        <v>397</v>
      </c>
      <c r="CN1616" s="736" t="s">
        <v>397</v>
      </c>
      <c r="CO1616" s="736">
        <v>0</v>
      </c>
      <c r="CP1616" s="736">
        <v>0</v>
      </c>
      <c r="CQ1616" s="768">
        <v>138</v>
      </c>
      <c r="CR1616" s="735">
        <v>138</v>
      </c>
      <c r="CS1616" s="744"/>
      <c r="CT1616" s="745">
        <v>46293</v>
      </c>
      <c r="CU1616" s="859" t="s">
        <v>609</v>
      </c>
      <c r="CV1616" s="737"/>
      <c r="CW1616" s="737"/>
      <c r="CX1616" s="745">
        <v>46255</v>
      </c>
      <c r="CY1616" s="861">
        <v>0</v>
      </c>
      <c r="CZ1616" s="861" t="s">
        <v>308</v>
      </c>
      <c r="DA1616" s="749">
        <v>0</v>
      </c>
      <c r="DB1616" s="749">
        <v>0</v>
      </c>
      <c r="DC1616" s="749">
        <v>0</v>
      </c>
      <c r="DD1616" s="749" t="s">
        <v>397</v>
      </c>
      <c r="DE1616" s="749" t="s">
        <v>397</v>
      </c>
      <c r="DF1616" s="749" t="s">
        <v>390</v>
      </c>
      <c r="DG1616" s="749" t="s">
        <v>390</v>
      </c>
      <c r="DH1616" s="750">
        <v>0</v>
      </c>
      <c r="DI1616" s="737" t="s">
        <v>397</v>
      </c>
      <c r="DJ1616" s="737" t="s">
        <v>390</v>
      </c>
      <c r="DK1616" s="737" t="s">
        <v>390</v>
      </c>
      <c r="DL1616" s="737" t="s">
        <v>390</v>
      </c>
      <c r="DM1616" s="737" t="s">
        <v>390</v>
      </c>
      <c r="DN1616" s="737" t="s">
        <v>390</v>
      </c>
      <c r="DO1616" s="762" t="s">
        <v>308</v>
      </c>
      <c r="DP1616" s="737">
        <v>46290</v>
      </c>
      <c r="DQ1616" s="737">
        <v>46290</v>
      </c>
      <c r="DR1616" s="737">
        <v>46290</v>
      </c>
      <c r="DS1616" s="750">
        <v>46290</v>
      </c>
      <c r="DT1616" s="752">
        <v>46290</v>
      </c>
      <c r="DU1616" s="753">
        <v>-16</v>
      </c>
      <c r="DV1616" s="753" t="s">
        <v>308</v>
      </c>
      <c r="DW1616" s="754">
        <v>46274</v>
      </c>
      <c r="DX1616" s="755">
        <v>46274</v>
      </c>
      <c r="DY1616" s="754" t="e">
        <v>#VALUE!</v>
      </c>
      <c r="DZ1616" s="754" t="e">
        <v>#VALUE!</v>
      </c>
      <c r="EA1616" s="754" t="e">
        <v>#VALUE!</v>
      </c>
      <c r="EB1616" s="754" t="e">
        <v>#VALUE!</v>
      </c>
      <c r="HA1616" s="756" t="s">
        <v>397</v>
      </c>
      <c r="HB1616" s="756" t="s">
        <v>397</v>
      </c>
      <c r="HC1616" s="756" t="s">
        <v>397</v>
      </c>
      <c r="HD1616" s="756" t="s">
        <v>397</v>
      </c>
      <c r="HE1616" s="756" t="s">
        <v>397</v>
      </c>
      <c r="HF1616" s="756" t="s">
        <v>397</v>
      </c>
      <c r="HG1616" s="756" t="s">
        <v>397</v>
      </c>
      <c r="HH1616" s="756" t="s">
        <v>397</v>
      </c>
      <c r="HI1616" s="756" t="s">
        <v>397</v>
      </c>
      <c r="HJ1616" s="756" t="s">
        <v>397</v>
      </c>
      <c r="HK1616"/>
      <c r="HL1616"/>
      <c r="HM1616"/>
      <c r="HN1616" s="756" t="str">
        <f t="shared" si="55"/>
        <v>AUTO PRINT</v>
      </c>
      <c r="HO1616"/>
      <c r="HP1616" s="757" t="s">
        <v>572</v>
      </c>
      <c r="HQ1616" s="757" t="s">
        <v>572</v>
      </c>
      <c r="HR1616" s="757" t="s">
        <v>572</v>
      </c>
      <c r="HS1616"/>
      <c r="HW1616" s="758"/>
      <c r="HX1616"/>
      <c r="HY1616" s="759" t="s">
        <v>572</v>
      </c>
      <c r="HZ1616" s="759" t="s">
        <v>572</v>
      </c>
      <c r="IA1616" s="759" t="s">
        <v>572</v>
      </c>
      <c r="IC1616" s="760" t="s">
        <v>572</v>
      </c>
      <c r="ID1616" s="760" t="s">
        <v>572</v>
      </c>
      <c r="IE1616" s="760" t="s">
        <v>572</v>
      </c>
      <c r="IF1616" s="761" t="s">
        <v>572</v>
      </c>
      <c r="IG1616" s="619" t="str">
        <f t="shared" si="56"/>
        <v>IN HOUSE (MANUAL)</v>
      </c>
      <c r="II1616" s="761" t="s">
        <v>572</v>
      </c>
      <c r="IK1616" s="761" t="str">
        <f>IFERROR(VLOOKUP($M1616,#REF!,13,0),"IN HOUSE (MANUAL)")</f>
        <v>IN HOUSE (MANUAL)</v>
      </c>
      <c r="IM1616" s="760" t="s">
        <v>572</v>
      </c>
      <c r="IN1616" s="760" t="s">
        <v>572</v>
      </c>
      <c r="IO1616" s="760" t="s">
        <v>572</v>
      </c>
      <c r="IQ1616" s="760" t="s">
        <v>239</v>
      </c>
      <c r="IR1616" s="760" t="s">
        <v>572</v>
      </c>
      <c r="IT1616" s="760" t="s">
        <v>572</v>
      </c>
      <c r="IV1616" s="760" t="s">
        <v>572</v>
      </c>
      <c r="IW1616" s="760" t="s">
        <v>572</v>
      </c>
      <c r="IY1616" s="760" t="s">
        <v>572</v>
      </c>
      <c r="IZ1616" s="760" t="s">
        <v>572</v>
      </c>
      <c r="JB1616" s="760" t="s">
        <v>572</v>
      </c>
      <c r="JC1616" s="760" t="s">
        <v>572</v>
      </c>
      <c r="JE1616" s="760" t="s">
        <v>572</v>
      </c>
      <c r="JF1616" s="760">
        <v>0</v>
      </c>
    </row>
    <row r="1617" spans="1:266" ht="16.5" customHeight="1" x14ac:dyDescent="0.35">
      <c r="A1617" s="618" t="s">
        <v>2995</v>
      </c>
      <c r="B1617" s="730">
        <v>65</v>
      </c>
      <c r="C1617" s="730" t="s">
        <v>2987</v>
      </c>
      <c r="D1617" s="730" t="s">
        <v>2987</v>
      </c>
      <c r="E1617" s="730">
        <v>28</v>
      </c>
      <c r="F1617" s="731" t="s">
        <v>574</v>
      </c>
      <c r="G1617" s="732">
        <v>1</v>
      </c>
      <c r="H1617" s="826">
        <v>46231</v>
      </c>
      <c r="I1617" s="730">
        <v>37</v>
      </c>
      <c r="J1617" s="730" t="s">
        <v>308</v>
      </c>
      <c r="K1617" s="730">
        <v>39</v>
      </c>
      <c r="L1617" s="730" t="s">
        <v>2890</v>
      </c>
      <c r="M1617" s="734" t="s">
        <v>2995</v>
      </c>
      <c r="N1617" s="734" t="s">
        <v>390</v>
      </c>
      <c r="O1617" s="734" t="s">
        <v>390</v>
      </c>
      <c r="P1617" s="734">
        <v>0</v>
      </c>
      <c r="Q1617" s="734">
        <v>0</v>
      </c>
      <c r="R1617" s="734">
        <v>608</v>
      </c>
      <c r="S1617" s="734" t="s">
        <v>1655</v>
      </c>
      <c r="T1617" s="734" t="s">
        <v>2884</v>
      </c>
      <c r="U1617" s="734">
        <v>608</v>
      </c>
      <c r="V1617" s="734" t="s">
        <v>1657</v>
      </c>
      <c r="W1617" s="734"/>
      <c r="X1617" s="736"/>
      <c r="Y1617" s="736"/>
      <c r="Z1617" s="736"/>
      <c r="AA1617" s="734" t="s">
        <v>309</v>
      </c>
      <c r="AB1617" s="734" t="s">
        <v>569</v>
      </c>
      <c r="AC1617" s="734" t="s">
        <v>608</v>
      </c>
      <c r="AD1617" s="734">
        <v>600</v>
      </c>
      <c r="AE1617" s="764">
        <v>600</v>
      </c>
      <c r="AF1617" s="737" t="s">
        <v>390</v>
      </c>
      <c r="AG1617" s="739"/>
      <c r="AH1617" s="739"/>
      <c r="AI1617" s="739" t="s">
        <v>308</v>
      </c>
      <c r="AJ1617" s="740">
        <v>13</v>
      </c>
      <c r="AK1617" s="741"/>
      <c r="AL1617" s="742"/>
      <c r="AM1617" s="743">
        <v>0</v>
      </c>
      <c r="AN1617" s="743"/>
      <c r="AO1617" s="743">
        <v>600</v>
      </c>
      <c r="AP1617" s="743"/>
      <c r="AQ1617" s="743"/>
      <c r="AR1617" s="743"/>
      <c r="AS1617" s="743">
        <v>0</v>
      </c>
      <c r="AT1617" s="743"/>
      <c r="AU1617" s="743"/>
      <c r="AV1617" s="743"/>
      <c r="AW1617" s="743"/>
      <c r="AX1617" s="743"/>
      <c r="AY1617" s="743"/>
      <c r="AZ1617" s="743"/>
      <c r="BA1617" s="743"/>
      <c r="BB1617" s="743">
        <v>0</v>
      </c>
      <c r="BC1617" s="743">
        <v>600</v>
      </c>
      <c r="BD1617" s="743">
        <v>0</v>
      </c>
      <c r="BE1617" s="743">
        <v>0</v>
      </c>
      <c r="BF1617" s="743">
        <v>600</v>
      </c>
      <c r="BG1617" s="743">
        <v>0</v>
      </c>
      <c r="BH1617" s="743">
        <v>0</v>
      </c>
      <c r="BI1617" s="743">
        <v>0</v>
      </c>
      <c r="BJ1617" s="743"/>
      <c r="BK1617" s="743">
        <v>0</v>
      </c>
      <c r="BL1617" s="743"/>
      <c r="BM1617" s="743"/>
      <c r="BN1617" s="743" t="s">
        <v>308</v>
      </c>
      <c r="BO1617" s="743" t="s">
        <v>308</v>
      </c>
      <c r="BP1617" s="743" t="s">
        <v>308</v>
      </c>
      <c r="BQ1617" s="743" t="s">
        <v>308</v>
      </c>
      <c r="BR1617" s="743"/>
      <c r="BS1617" s="743">
        <v>73</v>
      </c>
      <c r="BT1617" s="743"/>
      <c r="BU1617" s="743" t="s">
        <v>579</v>
      </c>
      <c r="BV1617" s="743"/>
      <c r="BW1617" s="743"/>
      <c r="BX1617" s="743"/>
      <c r="BY1617" s="743"/>
      <c r="BZ1617" s="743"/>
      <c r="CA1617" s="743"/>
      <c r="CB1617" s="743"/>
      <c r="CC1617" s="743"/>
      <c r="CD1617" s="743"/>
      <c r="CE1617" s="743"/>
      <c r="CF1617" s="743"/>
      <c r="CG1617" s="743"/>
      <c r="CH1617" s="743"/>
      <c r="CI1617" s="743"/>
      <c r="CJ1617" s="743"/>
      <c r="CK1617" s="736"/>
      <c r="CL1617" s="736" t="s">
        <v>397</v>
      </c>
      <c r="CM1617" s="736" t="s">
        <v>397</v>
      </c>
      <c r="CN1617" s="736" t="s">
        <v>397</v>
      </c>
      <c r="CO1617" s="736">
        <v>73</v>
      </c>
      <c r="CP1617" s="736">
        <v>73</v>
      </c>
      <c r="CQ1617" s="768">
        <v>558</v>
      </c>
      <c r="CR1617" s="735">
        <v>600</v>
      </c>
      <c r="CS1617" s="744"/>
      <c r="CT1617" s="745">
        <v>46293</v>
      </c>
      <c r="CU1617" s="859" t="s">
        <v>609</v>
      </c>
      <c r="CV1617" s="737"/>
      <c r="CW1617" s="737"/>
      <c r="CX1617" s="745">
        <v>46255</v>
      </c>
      <c r="CY1617" s="861">
        <v>0</v>
      </c>
      <c r="CZ1617" s="861" t="s">
        <v>308</v>
      </c>
      <c r="DA1617" s="749">
        <v>0</v>
      </c>
      <c r="DB1617" s="749">
        <v>0</v>
      </c>
      <c r="DC1617" s="749">
        <v>0</v>
      </c>
      <c r="DD1617" s="749" t="s">
        <v>397</v>
      </c>
      <c r="DE1617" s="749" t="s">
        <v>397</v>
      </c>
      <c r="DF1617" s="749" t="s">
        <v>390</v>
      </c>
      <c r="DG1617" s="749" t="s">
        <v>390</v>
      </c>
      <c r="DH1617" s="750">
        <v>0</v>
      </c>
      <c r="DI1617" s="737" t="s">
        <v>397</v>
      </c>
      <c r="DJ1617" s="737" t="s">
        <v>390</v>
      </c>
      <c r="DK1617" s="737" t="s">
        <v>390</v>
      </c>
      <c r="DL1617" s="737">
        <v>46272</v>
      </c>
      <c r="DM1617" s="737" t="s">
        <v>390</v>
      </c>
      <c r="DN1617" s="737" t="s">
        <v>390</v>
      </c>
      <c r="DO1617" s="762" t="s">
        <v>308</v>
      </c>
      <c r="DP1617" s="737">
        <v>46290</v>
      </c>
      <c r="DQ1617" s="737">
        <v>46290</v>
      </c>
      <c r="DR1617" s="737">
        <v>46290</v>
      </c>
      <c r="DS1617" s="750">
        <v>46290</v>
      </c>
      <c r="DT1617" s="752">
        <v>46290</v>
      </c>
      <c r="DU1617" s="753">
        <v>-15</v>
      </c>
      <c r="DV1617" s="753" t="s">
        <v>308</v>
      </c>
      <c r="DW1617" s="754">
        <v>46274</v>
      </c>
      <c r="DX1617" s="755">
        <v>46275</v>
      </c>
      <c r="DY1617" s="754" t="e">
        <v>#VALUE!</v>
      </c>
      <c r="DZ1617" s="754" t="e">
        <v>#VALUE!</v>
      </c>
      <c r="EA1617" s="754" t="e">
        <v>#VALUE!</v>
      </c>
      <c r="EB1617" s="754" t="e">
        <v>#VALUE!</v>
      </c>
      <c r="HA1617" s="756" t="s">
        <v>397</v>
      </c>
      <c r="HB1617" s="756" t="s">
        <v>397</v>
      </c>
      <c r="HC1617" s="756" t="s">
        <v>397</v>
      </c>
      <c r="HD1617" s="756" t="s">
        <v>397</v>
      </c>
      <c r="HE1617" s="756" t="s">
        <v>397</v>
      </c>
      <c r="HF1617" s="756" t="s">
        <v>397</v>
      </c>
      <c r="HG1617" s="756" t="s">
        <v>397</v>
      </c>
      <c r="HH1617" s="756" t="s">
        <v>397</v>
      </c>
      <c r="HI1617" s="756" t="s">
        <v>397</v>
      </c>
      <c r="HJ1617" s="756" t="s">
        <v>397</v>
      </c>
      <c r="HK1617"/>
      <c r="HL1617"/>
      <c r="HM1617"/>
      <c r="HN1617" s="756" t="str">
        <f t="shared" si="55"/>
        <v>AUTO PRINT</v>
      </c>
      <c r="HO1617"/>
      <c r="HP1617" s="757" t="s">
        <v>572</v>
      </c>
      <c r="HQ1617" s="757" t="s">
        <v>572</v>
      </c>
      <c r="HR1617" s="757" t="s">
        <v>572</v>
      </c>
      <c r="HS1617"/>
      <c r="HW1617" s="758"/>
      <c r="HX1617"/>
      <c r="HY1617" s="759" t="s">
        <v>572</v>
      </c>
      <c r="HZ1617" s="759" t="s">
        <v>572</v>
      </c>
      <c r="IA1617" s="759" t="s">
        <v>572</v>
      </c>
      <c r="IC1617" s="760" t="s">
        <v>572</v>
      </c>
      <c r="ID1617" s="760" t="s">
        <v>572</v>
      </c>
      <c r="IE1617" s="760" t="s">
        <v>572</v>
      </c>
      <c r="IF1617" s="761" t="s">
        <v>572</v>
      </c>
      <c r="IG1617" s="619" t="str">
        <f t="shared" si="56"/>
        <v>IN HOUSE (MANUAL)</v>
      </c>
      <c r="II1617" s="761" t="s">
        <v>572</v>
      </c>
      <c r="IK1617" s="761" t="str">
        <f>IFERROR(VLOOKUP($M1617,#REF!,13,0),"IN HOUSE (MANUAL)")</f>
        <v>IN HOUSE (MANUAL)</v>
      </c>
      <c r="IM1617" s="760" t="s">
        <v>572</v>
      </c>
      <c r="IN1617" s="760" t="s">
        <v>572</v>
      </c>
      <c r="IO1617" s="760" t="s">
        <v>572</v>
      </c>
      <c r="IQ1617" s="760" t="s">
        <v>572</v>
      </c>
      <c r="IR1617" s="760" t="s">
        <v>572</v>
      </c>
      <c r="IT1617" s="760" t="s">
        <v>572</v>
      </c>
      <c r="IV1617" s="760" t="s">
        <v>572</v>
      </c>
      <c r="IW1617" s="760" t="s">
        <v>572</v>
      </c>
      <c r="IY1617" s="760" t="s">
        <v>572</v>
      </c>
      <c r="IZ1617" s="760" t="s">
        <v>572</v>
      </c>
      <c r="JB1617" s="760" t="s">
        <v>572</v>
      </c>
      <c r="JC1617" s="760" t="s">
        <v>572</v>
      </c>
      <c r="JE1617" s="760" t="s">
        <v>572</v>
      </c>
      <c r="JF1617" s="760" t="s">
        <v>572</v>
      </c>
    </row>
    <row r="1618" spans="1:266" ht="16.5" customHeight="1" x14ac:dyDescent="0.35">
      <c r="A1618" s="618" t="s">
        <v>2996</v>
      </c>
      <c r="B1618" s="730">
        <v>66</v>
      </c>
      <c r="C1618" s="730" t="s">
        <v>2987</v>
      </c>
      <c r="D1618" s="730" t="s">
        <v>2987</v>
      </c>
      <c r="E1618" s="730">
        <v>28</v>
      </c>
      <c r="F1618" s="731" t="s">
        <v>574</v>
      </c>
      <c r="G1618" s="732">
        <v>1</v>
      </c>
      <c r="H1618" s="826">
        <v>46231</v>
      </c>
      <c r="I1618" s="730">
        <v>37</v>
      </c>
      <c r="J1618" s="730" t="s">
        <v>308</v>
      </c>
      <c r="K1618" s="730">
        <v>39</v>
      </c>
      <c r="L1618" s="730" t="s">
        <v>2892</v>
      </c>
      <c r="M1618" s="734" t="s">
        <v>2996</v>
      </c>
      <c r="N1618" s="734" t="s">
        <v>390</v>
      </c>
      <c r="O1618" s="734" t="s">
        <v>390</v>
      </c>
      <c r="P1618" s="734">
        <v>0</v>
      </c>
      <c r="Q1618" s="734">
        <v>0</v>
      </c>
      <c r="R1618" s="734">
        <v>608</v>
      </c>
      <c r="S1618" s="734" t="s">
        <v>1655</v>
      </c>
      <c r="T1618" s="734" t="s">
        <v>1692</v>
      </c>
      <c r="U1618" s="734">
        <v>608</v>
      </c>
      <c r="V1618" s="734" t="s">
        <v>1657</v>
      </c>
      <c r="W1618" s="734"/>
      <c r="X1618" s="736">
        <v>0</v>
      </c>
      <c r="Y1618" s="736"/>
      <c r="Z1618" s="736"/>
      <c r="AA1618" s="734" t="s">
        <v>309</v>
      </c>
      <c r="AB1618" s="734" t="s">
        <v>569</v>
      </c>
      <c r="AC1618" s="734" t="s">
        <v>885</v>
      </c>
      <c r="AD1618" s="734">
        <v>360</v>
      </c>
      <c r="AE1618" s="764">
        <v>360</v>
      </c>
      <c r="AF1618" s="737" t="s">
        <v>390</v>
      </c>
      <c r="AG1618" s="739"/>
      <c r="AH1618" s="739"/>
      <c r="AI1618" s="739" t="s">
        <v>308</v>
      </c>
      <c r="AJ1618" s="740">
        <v>14</v>
      </c>
      <c r="AK1618" s="741"/>
      <c r="AL1618" s="742"/>
      <c r="AM1618" s="743">
        <v>0</v>
      </c>
      <c r="AN1618" s="743"/>
      <c r="AO1618" s="743">
        <v>360</v>
      </c>
      <c r="AP1618" s="743"/>
      <c r="AQ1618" s="743"/>
      <c r="AR1618" s="743"/>
      <c r="AS1618" s="743" t="s">
        <v>397</v>
      </c>
      <c r="AT1618" s="743"/>
      <c r="AU1618" s="743"/>
      <c r="AV1618" s="743"/>
      <c r="AW1618" s="743"/>
      <c r="AX1618" s="743"/>
      <c r="AY1618" s="743"/>
      <c r="AZ1618" s="743"/>
      <c r="BA1618" s="743"/>
      <c r="BB1618" s="743">
        <v>0</v>
      </c>
      <c r="BC1618" s="743">
        <v>360</v>
      </c>
      <c r="BD1618" s="743">
        <v>0</v>
      </c>
      <c r="BE1618" s="743">
        <v>0</v>
      </c>
      <c r="BF1618" s="743">
        <v>360</v>
      </c>
      <c r="BG1618" s="743">
        <v>0</v>
      </c>
      <c r="BH1618" s="743">
        <v>0</v>
      </c>
      <c r="BI1618" s="743">
        <v>0</v>
      </c>
      <c r="BJ1618" s="743" t="s">
        <v>902</v>
      </c>
      <c r="BK1618" s="743">
        <v>0</v>
      </c>
      <c r="BL1618" s="743"/>
      <c r="BM1618" s="743"/>
      <c r="BN1618" s="743" t="s">
        <v>308</v>
      </c>
      <c r="BO1618" s="743" t="s">
        <v>308</v>
      </c>
      <c r="BP1618" s="743" t="s">
        <v>308</v>
      </c>
      <c r="BQ1618" s="743" t="s">
        <v>308</v>
      </c>
      <c r="BR1618" s="743"/>
      <c r="BS1618" s="743">
        <v>71</v>
      </c>
      <c r="BT1618" s="743"/>
      <c r="BU1618" s="743" t="s">
        <v>579</v>
      </c>
      <c r="BV1618" s="743"/>
      <c r="BW1618" s="743"/>
      <c r="BX1618" s="743"/>
      <c r="BY1618" s="743"/>
      <c r="BZ1618" s="743"/>
      <c r="CA1618" s="743"/>
      <c r="CB1618" s="743"/>
      <c r="CC1618" s="743"/>
      <c r="CD1618" s="743"/>
      <c r="CE1618" s="743"/>
      <c r="CF1618" s="743"/>
      <c r="CG1618" s="743"/>
      <c r="CH1618" s="743"/>
      <c r="CI1618" s="743"/>
      <c r="CJ1618" s="743"/>
      <c r="CK1618" s="736"/>
      <c r="CL1618" s="736" t="s">
        <v>397</v>
      </c>
      <c r="CM1618" s="736" t="s">
        <v>397</v>
      </c>
      <c r="CN1618" s="736" t="s">
        <v>397</v>
      </c>
      <c r="CO1618" s="736">
        <v>71</v>
      </c>
      <c r="CP1618" s="736">
        <v>71</v>
      </c>
      <c r="CQ1618" s="768">
        <v>360</v>
      </c>
      <c r="CR1618" s="735">
        <v>360</v>
      </c>
      <c r="CS1618" s="744"/>
      <c r="CT1618" s="745">
        <v>46290</v>
      </c>
      <c r="CU1618" s="859" t="s">
        <v>886</v>
      </c>
      <c r="CV1618" s="737"/>
      <c r="CW1618" s="737"/>
      <c r="CX1618" s="745">
        <v>46255</v>
      </c>
      <c r="CY1618" s="861">
        <v>0</v>
      </c>
      <c r="CZ1618" s="861" t="s">
        <v>308</v>
      </c>
      <c r="DA1618" s="749">
        <v>0</v>
      </c>
      <c r="DB1618" s="749">
        <v>0</v>
      </c>
      <c r="DC1618" s="749">
        <v>0</v>
      </c>
      <c r="DD1618" s="749" t="s">
        <v>397</v>
      </c>
      <c r="DE1618" s="749" t="s">
        <v>397</v>
      </c>
      <c r="DF1618" s="749" t="s">
        <v>390</v>
      </c>
      <c r="DG1618" s="749" t="s">
        <v>390</v>
      </c>
      <c r="DH1618" s="750">
        <v>0</v>
      </c>
      <c r="DI1618" s="737" t="s">
        <v>397</v>
      </c>
      <c r="DJ1618" s="737" t="s">
        <v>390</v>
      </c>
      <c r="DK1618" s="737" t="s">
        <v>390</v>
      </c>
      <c r="DL1618" s="737" t="s">
        <v>390</v>
      </c>
      <c r="DM1618" s="737" t="s">
        <v>390</v>
      </c>
      <c r="DN1618" s="737" t="s">
        <v>390</v>
      </c>
      <c r="DO1618" s="762" t="s">
        <v>308</v>
      </c>
      <c r="DP1618" s="737">
        <v>46290</v>
      </c>
      <c r="DQ1618" s="737">
        <v>46290</v>
      </c>
      <c r="DR1618" s="737">
        <v>46290</v>
      </c>
      <c r="DS1618" s="750">
        <v>46290</v>
      </c>
      <c r="DT1618" s="752">
        <v>46290</v>
      </c>
      <c r="DU1618" s="753">
        <v>-15</v>
      </c>
      <c r="DV1618" s="753" t="s">
        <v>308</v>
      </c>
      <c r="DW1618" s="754">
        <v>46275</v>
      </c>
      <c r="DX1618" s="755">
        <v>46275</v>
      </c>
      <c r="DY1618" s="754" t="e">
        <v>#VALUE!</v>
      </c>
      <c r="DZ1618" s="754" t="e">
        <v>#VALUE!</v>
      </c>
      <c r="EA1618" s="754" t="e">
        <v>#VALUE!</v>
      </c>
      <c r="EB1618" s="754" t="e">
        <v>#VALUE!</v>
      </c>
      <c r="HA1618" s="756">
        <v>360</v>
      </c>
      <c r="HB1618" s="756">
        <v>0</v>
      </c>
      <c r="HC1618" s="756" t="s">
        <v>397</v>
      </c>
      <c r="HD1618" s="756" t="s">
        <v>397</v>
      </c>
      <c r="HE1618" s="756" t="s">
        <v>397</v>
      </c>
      <c r="HF1618" s="756" t="s">
        <v>397</v>
      </c>
      <c r="HG1618" s="756" t="s">
        <v>397</v>
      </c>
      <c r="HH1618" s="756" t="s">
        <v>397</v>
      </c>
      <c r="HI1618" s="756" t="s">
        <v>397</v>
      </c>
      <c r="HJ1618" s="756" t="s">
        <v>397</v>
      </c>
      <c r="HK1618"/>
      <c r="HL1618"/>
      <c r="HM1618"/>
      <c r="HN1618" s="756" t="str">
        <f t="shared" si="55"/>
        <v>SDI</v>
      </c>
      <c r="HO1618"/>
      <c r="HP1618" s="757" t="s">
        <v>239</v>
      </c>
      <c r="HQ1618" s="757" t="s">
        <v>239</v>
      </c>
      <c r="HR1618" s="757" t="s">
        <v>572</v>
      </c>
      <c r="HS1618"/>
      <c r="HW1618" s="758"/>
      <c r="HX1618"/>
      <c r="HY1618" s="759" t="s">
        <v>572</v>
      </c>
      <c r="HZ1618" s="759" t="s">
        <v>572</v>
      </c>
      <c r="IA1618" s="759" t="s">
        <v>572</v>
      </c>
      <c r="IC1618" s="760" t="s">
        <v>572</v>
      </c>
      <c r="ID1618" s="760" t="s">
        <v>572</v>
      </c>
      <c r="IE1618" s="760" t="s">
        <v>572</v>
      </c>
      <c r="IF1618" s="761" t="s">
        <v>572</v>
      </c>
      <c r="IG1618" s="619" t="str">
        <f t="shared" si="56"/>
        <v>IN HOUSE (MANUAL)</v>
      </c>
      <c r="II1618" s="761" t="s">
        <v>572</v>
      </c>
      <c r="IK1618" s="761" t="str">
        <f>IFERROR(VLOOKUP($M1618,#REF!,13,0),"IN HOUSE (MANUAL)")</f>
        <v>IN HOUSE (MANUAL)</v>
      </c>
      <c r="IM1618" s="760" t="s">
        <v>572</v>
      </c>
      <c r="IN1618" s="760" t="s">
        <v>572</v>
      </c>
      <c r="IO1618" s="760" t="s">
        <v>572</v>
      </c>
      <c r="IQ1618" s="760" t="s">
        <v>572</v>
      </c>
      <c r="IR1618" s="760" t="s">
        <v>572</v>
      </c>
      <c r="IT1618" s="760" t="s">
        <v>572</v>
      </c>
      <c r="IV1618" s="760" t="s">
        <v>572</v>
      </c>
      <c r="IW1618" s="760" t="s">
        <v>572</v>
      </c>
      <c r="IY1618" s="760" t="s">
        <v>572</v>
      </c>
      <c r="IZ1618" s="760" t="s">
        <v>572</v>
      </c>
      <c r="JB1618" s="760" t="s">
        <v>572</v>
      </c>
      <c r="JC1618" s="760" t="s">
        <v>572</v>
      </c>
      <c r="JE1618" s="760" t="s">
        <v>572</v>
      </c>
      <c r="JF1618" s="760" t="s">
        <v>572</v>
      </c>
    </row>
    <row r="1619" spans="1:266" ht="17.25" customHeight="1" collapsed="1" x14ac:dyDescent="0.35">
      <c r="A1619" s="618" t="s">
        <v>2997</v>
      </c>
      <c r="B1619" s="730">
        <v>67</v>
      </c>
      <c r="C1619" s="730" t="s">
        <v>2987</v>
      </c>
      <c r="D1619" s="730" t="s">
        <v>2987</v>
      </c>
      <c r="E1619" s="730">
        <v>28</v>
      </c>
      <c r="F1619" s="731" t="s">
        <v>574</v>
      </c>
      <c r="G1619" s="732">
        <v>1</v>
      </c>
      <c r="H1619" s="826">
        <v>46231</v>
      </c>
      <c r="I1619" s="730">
        <v>37</v>
      </c>
      <c r="J1619" s="730" t="s">
        <v>308</v>
      </c>
      <c r="K1619" s="730">
        <v>39</v>
      </c>
      <c r="L1619" s="730" t="s">
        <v>2998</v>
      </c>
      <c r="M1619" s="734" t="s">
        <v>2997</v>
      </c>
      <c r="N1619" s="734" t="s">
        <v>390</v>
      </c>
      <c r="O1619" s="734" t="s">
        <v>390</v>
      </c>
      <c r="P1619" s="734">
        <v>0</v>
      </c>
      <c r="Q1619" s="734">
        <v>0</v>
      </c>
      <c r="R1619" s="734">
        <v>608</v>
      </c>
      <c r="S1619" s="734" t="s">
        <v>1655</v>
      </c>
      <c r="T1619" s="734" t="s">
        <v>1692</v>
      </c>
      <c r="U1619" s="734">
        <v>608</v>
      </c>
      <c r="V1619" s="734" t="s">
        <v>1657</v>
      </c>
      <c r="W1619" s="734"/>
      <c r="X1619" s="736"/>
      <c r="Y1619" s="736">
        <v>0</v>
      </c>
      <c r="Z1619" s="736">
        <v>0</v>
      </c>
      <c r="AA1619" s="734" t="s">
        <v>309</v>
      </c>
      <c r="AB1619" s="734" t="s">
        <v>569</v>
      </c>
      <c r="AC1619" s="734" t="s">
        <v>885</v>
      </c>
      <c r="AD1619" s="734">
        <v>648</v>
      </c>
      <c r="AE1619" s="764">
        <v>648</v>
      </c>
      <c r="AF1619" s="737" t="s">
        <v>390</v>
      </c>
      <c r="AG1619" s="739"/>
      <c r="AH1619" s="739"/>
      <c r="AI1619" s="739" t="s">
        <v>308</v>
      </c>
      <c r="AJ1619" s="740">
        <v>15</v>
      </c>
      <c r="AK1619" s="741"/>
      <c r="AL1619" s="742"/>
      <c r="AM1619" s="743">
        <v>0</v>
      </c>
      <c r="AN1619" s="743"/>
      <c r="AO1619" s="743">
        <v>648</v>
      </c>
      <c r="AP1619" s="743"/>
      <c r="AQ1619" s="743"/>
      <c r="AR1619" s="743"/>
      <c r="AS1619" s="743">
        <v>648</v>
      </c>
      <c r="AT1619" s="743"/>
      <c r="AU1619" s="743"/>
      <c r="AV1619" s="743"/>
      <c r="AW1619" s="743"/>
      <c r="AX1619" s="743"/>
      <c r="AY1619" s="743"/>
      <c r="AZ1619" s="743"/>
      <c r="BA1619" s="743"/>
      <c r="BB1619" s="743">
        <v>0</v>
      </c>
      <c r="BC1619" s="743">
        <v>648</v>
      </c>
      <c r="BD1619" s="743">
        <v>0</v>
      </c>
      <c r="BE1619" s="743">
        <v>0</v>
      </c>
      <c r="BF1619" s="743">
        <v>648</v>
      </c>
      <c r="BG1619" s="743">
        <v>0</v>
      </c>
      <c r="BH1619" s="743">
        <v>0</v>
      </c>
      <c r="BI1619" s="743">
        <v>648</v>
      </c>
      <c r="BJ1619" s="743"/>
      <c r="BK1619" s="743">
        <v>0</v>
      </c>
      <c r="BL1619" s="743"/>
      <c r="BM1619" s="743"/>
      <c r="BN1619" s="743" t="s">
        <v>308</v>
      </c>
      <c r="BO1619" s="743" t="s">
        <v>308</v>
      </c>
      <c r="BP1619" s="743" t="s">
        <v>308</v>
      </c>
      <c r="BQ1619" s="743" t="s">
        <v>308</v>
      </c>
      <c r="BR1619" s="743"/>
      <c r="BS1619" s="743">
        <v>0</v>
      </c>
      <c r="BT1619" s="743" t="s">
        <v>1672</v>
      </c>
      <c r="BU1619" s="743" t="s">
        <v>579</v>
      </c>
      <c r="BV1619" s="743"/>
      <c r="BW1619" s="743"/>
      <c r="BX1619" s="743"/>
      <c r="BY1619" s="743"/>
      <c r="BZ1619" s="743"/>
      <c r="CA1619" s="743"/>
      <c r="CB1619" s="743"/>
      <c r="CC1619" s="743"/>
      <c r="CD1619" s="743"/>
      <c r="CE1619" s="743"/>
      <c r="CF1619" s="743"/>
      <c r="CG1619" s="743"/>
      <c r="CH1619" s="743"/>
      <c r="CI1619" s="743"/>
      <c r="CJ1619" s="743"/>
      <c r="CK1619" s="736"/>
      <c r="CL1619" s="736" t="s">
        <v>397</v>
      </c>
      <c r="CM1619" s="736" t="s">
        <v>397</v>
      </c>
      <c r="CN1619" s="736" t="s">
        <v>397</v>
      </c>
      <c r="CO1619" s="736">
        <v>0</v>
      </c>
      <c r="CP1619" s="736">
        <v>648</v>
      </c>
      <c r="CQ1619" s="768">
        <v>648</v>
      </c>
      <c r="CR1619" s="735">
        <v>648</v>
      </c>
      <c r="CS1619" s="744"/>
      <c r="CT1619" s="745">
        <v>46290</v>
      </c>
      <c r="CU1619" s="859" t="s">
        <v>886</v>
      </c>
      <c r="CV1619" s="737"/>
      <c r="CW1619" s="737"/>
      <c r="CX1619" s="745">
        <v>46255</v>
      </c>
      <c r="CY1619" s="861">
        <v>0</v>
      </c>
      <c r="CZ1619" s="861" t="s">
        <v>308</v>
      </c>
      <c r="DA1619" s="749">
        <v>0</v>
      </c>
      <c r="DB1619" s="749">
        <v>0</v>
      </c>
      <c r="DC1619" s="749">
        <v>0</v>
      </c>
      <c r="DD1619" s="749" t="s">
        <v>397</v>
      </c>
      <c r="DE1619" s="749" t="s">
        <v>397</v>
      </c>
      <c r="DF1619" s="749" t="s">
        <v>390</v>
      </c>
      <c r="DG1619" s="749" t="s">
        <v>390</v>
      </c>
      <c r="DH1619" s="750">
        <v>0</v>
      </c>
      <c r="DI1619" s="737" t="s">
        <v>397</v>
      </c>
      <c r="DJ1619" s="737" t="s">
        <v>390</v>
      </c>
      <c r="DK1619" s="737" t="s">
        <v>390</v>
      </c>
      <c r="DL1619" s="737" t="s">
        <v>390</v>
      </c>
      <c r="DM1619" s="737" t="s">
        <v>390</v>
      </c>
      <c r="DN1619" s="737" t="s">
        <v>390</v>
      </c>
      <c r="DO1619" s="762" t="s">
        <v>308</v>
      </c>
      <c r="DP1619" s="737">
        <v>46290</v>
      </c>
      <c r="DQ1619" s="737">
        <v>46290</v>
      </c>
      <c r="DR1619" s="737">
        <v>46290</v>
      </c>
      <c r="DS1619" s="750">
        <v>46290</v>
      </c>
      <c r="DT1619" s="752">
        <v>46290</v>
      </c>
      <c r="DU1619" s="753">
        <v>-14</v>
      </c>
      <c r="DV1619" s="753" t="s">
        <v>308</v>
      </c>
      <c r="DW1619" s="754">
        <v>46275</v>
      </c>
      <c r="DX1619" s="755">
        <v>46276</v>
      </c>
      <c r="DY1619" s="754" t="e">
        <v>#VALUE!</v>
      </c>
      <c r="DZ1619" s="754" t="e">
        <v>#VALUE!</v>
      </c>
      <c r="EA1619" s="754" t="e">
        <v>#VALUE!</v>
      </c>
      <c r="EB1619" s="754" t="e">
        <v>#VALUE!</v>
      </c>
      <c r="HA1619" s="756" t="s">
        <v>397</v>
      </c>
      <c r="HB1619" s="756" t="s">
        <v>397</v>
      </c>
      <c r="HC1619" s="756" t="s">
        <v>397</v>
      </c>
      <c r="HD1619" s="756" t="s">
        <v>397</v>
      </c>
      <c r="HE1619" s="756" t="s">
        <v>397</v>
      </c>
      <c r="HF1619" s="756" t="s">
        <v>397</v>
      </c>
      <c r="HG1619" s="756" t="s">
        <v>397</v>
      </c>
      <c r="HH1619" s="756" t="s">
        <v>397</v>
      </c>
      <c r="HI1619" s="756" t="s">
        <v>397</v>
      </c>
      <c r="HJ1619" s="756" t="s">
        <v>397</v>
      </c>
      <c r="HK1619"/>
      <c r="HL1619"/>
      <c r="HM1619"/>
      <c r="HN1619" s="756" t="str">
        <f t="shared" si="55"/>
        <v>AUTO PRINT</v>
      </c>
      <c r="HO1619"/>
      <c r="HP1619" s="757" t="s">
        <v>572</v>
      </c>
      <c r="HQ1619" s="757" t="s">
        <v>572</v>
      </c>
      <c r="HR1619" s="757" t="s">
        <v>572</v>
      </c>
      <c r="HS1619"/>
      <c r="HW1619" s="758"/>
      <c r="HX1619"/>
      <c r="HY1619" s="759" t="s">
        <v>572</v>
      </c>
      <c r="HZ1619" s="759" t="s">
        <v>572</v>
      </c>
      <c r="IA1619" s="759" t="s">
        <v>572</v>
      </c>
      <c r="IC1619" s="760" t="s">
        <v>572</v>
      </c>
      <c r="ID1619" s="760" t="s">
        <v>572</v>
      </c>
      <c r="IE1619" s="760" t="s">
        <v>572</v>
      </c>
      <c r="IF1619" s="761" t="s">
        <v>572</v>
      </c>
      <c r="IG1619" s="619" t="str">
        <f t="shared" si="56"/>
        <v>IN HOUSE (MANUAL)</v>
      </c>
      <c r="II1619" s="761" t="s">
        <v>572</v>
      </c>
      <c r="IK1619" s="761" t="str">
        <f>IFERROR(VLOOKUP($M1619,#REF!,13,0),"IN HOUSE (MANUAL)")</f>
        <v>IN HOUSE (MANUAL)</v>
      </c>
      <c r="IM1619" s="760" t="s">
        <v>572</v>
      </c>
      <c r="IN1619" s="760" t="s">
        <v>572</v>
      </c>
      <c r="IO1619" s="760" t="s">
        <v>572</v>
      </c>
      <c r="IQ1619" s="760" t="s">
        <v>239</v>
      </c>
      <c r="IR1619" s="760" t="s">
        <v>572</v>
      </c>
      <c r="IT1619" s="760" t="s">
        <v>572</v>
      </c>
      <c r="IV1619" s="760" t="s">
        <v>572</v>
      </c>
      <c r="IW1619" s="760" t="s">
        <v>572</v>
      </c>
      <c r="IY1619" s="760" t="s">
        <v>572</v>
      </c>
      <c r="IZ1619" s="760" t="s">
        <v>572</v>
      </c>
      <c r="JB1619" s="760" t="s">
        <v>572</v>
      </c>
      <c r="JC1619" s="760" t="s">
        <v>572</v>
      </c>
      <c r="JE1619" s="760" t="s">
        <v>572</v>
      </c>
      <c r="JF1619" s="760">
        <v>0</v>
      </c>
    </row>
    <row r="1620" spans="1:266" ht="17.25" customHeight="1" x14ac:dyDescent="0.35">
      <c r="A1620" s="618" t="s">
        <v>2999</v>
      </c>
      <c r="B1620" s="730">
        <v>68</v>
      </c>
      <c r="C1620" s="730" t="s">
        <v>2987</v>
      </c>
      <c r="D1620" s="730" t="s">
        <v>2987</v>
      </c>
      <c r="E1620" s="730">
        <v>28</v>
      </c>
      <c r="F1620" s="731" t="s">
        <v>574</v>
      </c>
      <c r="G1620" s="732">
        <v>1</v>
      </c>
      <c r="H1620" s="826">
        <v>46231</v>
      </c>
      <c r="I1620" s="730">
        <v>38</v>
      </c>
      <c r="J1620" s="730" t="s">
        <v>308</v>
      </c>
      <c r="K1620" s="730">
        <v>39</v>
      </c>
      <c r="L1620" s="730" t="s">
        <v>2894</v>
      </c>
      <c r="M1620" s="734" t="s">
        <v>2999</v>
      </c>
      <c r="N1620" s="734" t="s">
        <v>390</v>
      </c>
      <c r="O1620" s="734" t="s">
        <v>390</v>
      </c>
      <c r="P1620" s="734">
        <v>0</v>
      </c>
      <c r="Q1620" s="734">
        <v>0</v>
      </c>
      <c r="R1620" s="734">
        <v>608</v>
      </c>
      <c r="S1620" s="734" t="s">
        <v>1655</v>
      </c>
      <c r="T1620" s="734" t="s">
        <v>1692</v>
      </c>
      <c r="U1620" s="734">
        <v>608</v>
      </c>
      <c r="V1620" s="734" t="s">
        <v>1657</v>
      </c>
      <c r="W1620" s="734"/>
      <c r="X1620" s="736">
        <v>0</v>
      </c>
      <c r="Y1620" s="736">
        <v>0</v>
      </c>
      <c r="Z1620" s="736">
        <v>0</v>
      </c>
      <c r="AA1620" s="734" t="s">
        <v>309</v>
      </c>
      <c r="AB1620" s="734" t="s">
        <v>569</v>
      </c>
      <c r="AC1620" s="734" t="s">
        <v>584</v>
      </c>
      <c r="AD1620" s="734">
        <v>342</v>
      </c>
      <c r="AE1620" s="764">
        <v>342</v>
      </c>
      <c r="AF1620" s="737" t="s">
        <v>390</v>
      </c>
      <c r="AG1620" s="739"/>
      <c r="AH1620" s="739"/>
      <c r="AI1620" s="739" t="s">
        <v>308</v>
      </c>
      <c r="AJ1620" s="740">
        <v>16</v>
      </c>
      <c r="AK1620" s="741"/>
      <c r="AL1620" s="742"/>
      <c r="AM1620" s="743">
        <v>0</v>
      </c>
      <c r="AN1620" s="743"/>
      <c r="AO1620" s="743">
        <v>342</v>
      </c>
      <c r="AP1620" s="743"/>
      <c r="AQ1620" s="743"/>
      <c r="AR1620" s="743"/>
      <c r="AS1620" s="743" t="s">
        <v>397</v>
      </c>
      <c r="AT1620" s="743"/>
      <c r="AU1620" s="743"/>
      <c r="AV1620" s="743"/>
      <c r="AW1620" s="743"/>
      <c r="AX1620" s="743"/>
      <c r="AY1620" s="743"/>
      <c r="AZ1620" s="743"/>
      <c r="BA1620" s="743"/>
      <c r="BB1620" s="743">
        <v>0</v>
      </c>
      <c r="BC1620" s="743">
        <v>342</v>
      </c>
      <c r="BD1620" s="743">
        <v>0</v>
      </c>
      <c r="BE1620" s="743">
        <v>0</v>
      </c>
      <c r="BF1620" s="743">
        <v>342</v>
      </c>
      <c r="BG1620" s="743">
        <v>0</v>
      </c>
      <c r="BH1620" s="743">
        <v>0</v>
      </c>
      <c r="BI1620" s="743">
        <v>0</v>
      </c>
      <c r="BJ1620" s="743" t="s">
        <v>902</v>
      </c>
      <c r="BK1620" s="743">
        <v>0</v>
      </c>
      <c r="BL1620" s="743"/>
      <c r="BM1620" s="743"/>
      <c r="BN1620" s="743" t="s">
        <v>308</v>
      </c>
      <c r="BO1620" s="743" t="s">
        <v>308</v>
      </c>
      <c r="BP1620" s="743" t="s">
        <v>308</v>
      </c>
      <c r="BQ1620" s="743" t="s">
        <v>308</v>
      </c>
      <c r="BR1620" s="743"/>
      <c r="BS1620" s="743">
        <v>0</v>
      </c>
      <c r="BT1620" s="743" t="s">
        <v>1672</v>
      </c>
      <c r="BU1620" s="743" t="s">
        <v>579</v>
      </c>
      <c r="BV1620" s="743"/>
      <c r="BW1620" s="743"/>
      <c r="BX1620" s="743"/>
      <c r="BY1620" s="743"/>
      <c r="BZ1620" s="743"/>
      <c r="CA1620" s="743"/>
      <c r="CB1620" s="743"/>
      <c r="CC1620" s="743"/>
      <c r="CD1620" s="743"/>
      <c r="CE1620" s="743"/>
      <c r="CF1620" s="743"/>
      <c r="CG1620" s="743"/>
      <c r="CH1620" s="743"/>
      <c r="CI1620" s="743"/>
      <c r="CJ1620" s="743"/>
      <c r="CK1620" s="736"/>
      <c r="CL1620" s="736" t="s">
        <v>397</v>
      </c>
      <c r="CM1620" s="736" t="s">
        <v>397</v>
      </c>
      <c r="CN1620" s="736" t="s">
        <v>397</v>
      </c>
      <c r="CO1620" s="736">
        <v>0</v>
      </c>
      <c r="CP1620" s="736">
        <v>0</v>
      </c>
      <c r="CQ1620" s="768">
        <v>342</v>
      </c>
      <c r="CR1620" s="735">
        <v>342</v>
      </c>
      <c r="CS1620" s="744"/>
      <c r="CT1620" s="745">
        <v>46296</v>
      </c>
      <c r="CU1620" s="859" t="s">
        <v>1693</v>
      </c>
      <c r="CV1620" s="737"/>
      <c r="CW1620" s="737"/>
      <c r="CX1620" s="745">
        <v>46255</v>
      </c>
      <c r="CY1620" s="861">
        <v>0</v>
      </c>
      <c r="CZ1620" s="861" t="s">
        <v>308</v>
      </c>
      <c r="DA1620" s="749">
        <v>0</v>
      </c>
      <c r="DB1620" s="749">
        <v>0</v>
      </c>
      <c r="DC1620" s="749">
        <v>0</v>
      </c>
      <c r="DD1620" s="749" t="s">
        <v>397</v>
      </c>
      <c r="DE1620" s="749" t="s">
        <v>397</v>
      </c>
      <c r="DF1620" s="749" t="s">
        <v>390</v>
      </c>
      <c r="DG1620" s="749" t="s">
        <v>390</v>
      </c>
      <c r="DH1620" s="750">
        <v>0</v>
      </c>
      <c r="DI1620" s="737" t="s">
        <v>397</v>
      </c>
      <c r="DJ1620" s="737" t="s">
        <v>390</v>
      </c>
      <c r="DK1620" s="737" t="s">
        <v>390</v>
      </c>
      <c r="DL1620" s="737" t="s">
        <v>390</v>
      </c>
      <c r="DM1620" s="737" t="s">
        <v>390</v>
      </c>
      <c r="DN1620" s="737" t="s">
        <v>390</v>
      </c>
      <c r="DO1620" s="762" t="s">
        <v>308</v>
      </c>
      <c r="DP1620" s="737">
        <v>46290</v>
      </c>
      <c r="DQ1620" s="737">
        <v>46290</v>
      </c>
      <c r="DR1620" s="737">
        <v>46290</v>
      </c>
      <c r="DS1620" s="750">
        <v>46290</v>
      </c>
      <c r="DT1620" s="752">
        <v>46290</v>
      </c>
      <c r="DU1620" s="753">
        <v>-11</v>
      </c>
      <c r="DV1620" s="753" t="s">
        <v>308</v>
      </c>
      <c r="DW1620" s="754">
        <v>46276</v>
      </c>
      <c r="DX1620" s="755">
        <v>46279</v>
      </c>
      <c r="DY1620" s="754" t="e">
        <v>#VALUE!</v>
      </c>
      <c r="DZ1620" s="754" t="e">
        <v>#VALUE!</v>
      </c>
      <c r="EA1620" s="754" t="e">
        <v>#VALUE!</v>
      </c>
      <c r="EB1620" s="754" t="e">
        <v>#VALUE!</v>
      </c>
      <c r="HA1620" s="756">
        <v>342</v>
      </c>
      <c r="HB1620" s="756">
        <v>0</v>
      </c>
      <c r="HC1620" s="756">
        <v>342</v>
      </c>
      <c r="HD1620" s="756">
        <v>0</v>
      </c>
      <c r="HE1620" s="756" t="s">
        <v>397</v>
      </c>
      <c r="HF1620" s="756" t="s">
        <v>397</v>
      </c>
      <c r="HG1620" s="756" t="s">
        <v>397</v>
      </c>
      <c r="HH1620" s="756" t="s">
        <v>397</v>
      </c>
      <c r="HI1620" s="756" t="s">
        <v>397</v>
      </c>
      <c r="HJ1620" s="756" t="s">
        <v>397</v>
      </c>
      <c r="HK1620"/>
      <c r="HL1620"/>
      <c r="HM1620"/>
      <c r="HN1620" s="756" t="str">
        <f t="shared" si="55"/>
        <v>SDI</v>
      </c>
      <c r="HO1620"/>
      <c r="HP1620" s="757" t="s">
        <v>239</v>
      </c>
      <c r="HQ1620" s="757" t="s">
        <v>239</v>
      </c>
      <c r="HR1620" s="757" t="s">
        <v>239</v>
      </c>
      <c r="HS1620"/>
      <c r="HW1620" s="758"/>
      <c r="HX1620"/>
      <c r="HY1620" s="759" t="s">
        <v>572</v>
      </c>
      <c r="HZ1620" s="759" t="s">
        <v>572</v>
      </c>
      <c r="IA1620" s="759" t="s">
        <v>572</v>
      </c>
      <c r="IC1620" s="760" t="s">
        <v>572</v>
      </c>
      <c r="ID1620" s="760" t="s">
        <v>572</v>
      </c>
      <c r="IE1620" s="760" t="s">
        <v>572</v>
      </c>
      <c r="IF1620" s="761" t="s">
        <v>572</v>
      </c>
      <c r="IG1620" s="619" t="str">
        <f t="shared" si="56"/>
        <v>IN HOUSE (MANUAL)</v>
      </c>
      <c r="II1620" s="761" t="s">
        <v>572</v>
      </c>
      <c r="IK1620" s="761" t="str">
        <f>IFERROR(VLOOKUP($M1620,#REF!,13,0),"IN HOUSE (MANUAL)")</f>
        <v>IN HOUSE (MANUAL)</v>
      </c>
      <c r="IM1620" s="760" t="s">
        <v>572</v>
      </c>
      <c r="IN1620" s="760" t="s">
        <v>572</v>
      </c>
      <c r="IO1620" s="760" t="s">
        <v>572</v>
      </c>
      <c r="IQ1620" s="760" t="s">
        <v>239</v>
      </c>
      <c r="IR1620" s="760" t="s">
        <v>239</v>
      </c>
      <c r="IT1620" s="760" t="s">
        <v>572</v>
      </c>
      <c r="IV1620" s="760" t="s">
        <v>572</v>
      </c>
      <c r="IW1620" s="760" t="s">
        <v>572</v>
      </c>
      <c r="IY1620" s="760" t="s">
        <v>572</v>
      </c>
      <c r="IZ1620" s="760" t="s">
        <v>572</v>
      </c>
      <c r="JB1620" s="760" t="s">
        <v>572</v>
      </c>
      <c r="JC1620" s="760" t="s">
        <v>572</v>
      </c>
      <c r="JE1620" s="760" t="s">
        <v>572</v>
      </c>
      <c r="JF1620" s="760">
        <v>0</v>
      </c>
    </row>
    <row r="1621" spans="1:266" ht="17.25" customHeight="1" x14ac:dyDescent="0.35">
      <c r="A1621" s="618" t="s">
        <v>3000</v>
      </c>
      <c r="B1621" s="730">
        <v>69</v>
      </c>
      <c r="C1621" s="730" t="s">
        <v>2987</v>
      </c>
      <c r="D1621" s="730" t="s">
        <v>2987</v>
      </c>
      <c r="E1621" s="730">
        <v>28</v>
      </c>
      <c r="F1621" s="731" t="s">
        <v>574</v>
      </c>
      <c r="G1621" s="732">
        <v>1</v>
      </c>
      <c r="H1621" s="826">
        <v>46231</v>
      </c>
      <c r="I1621" s="730">
        <v>38</v>
      </c>
      <c r="J1621" s="730" t="s">
        <v>308</v>
      </c>
      <c r="K1621" s="730">
        <v>39</v>
      </c>
      <c r="L1621" s="730" t="s">
        <v>2896</v>
      </c>
      <c r="M1621" s="734" t="s">
        <v>3000</v>
      </c>
      <c r="N1621" s="734" t="s">
        <v>390</v>
      </c>
      <c r="O1621" s="734" t="s">
        <v>390</v>
      </c>
      <c r="P1621" s="734">
        <v>0</v>
      </c>
      <c r="Q1621" s="734">
        <v>0</v>
      </c>
      <c r="R1621" s="734">
        <v>608</v>
      </c>
      <c r="S1621" s="734" t="s">
        <v>1655</v>
      </c>
      <c r="T1621" s="734" t="s">
        <v>1692</v>
      </c>
      <c r="U1621" s="734">
        <v>608</v>
      </c>
      <c r="V1621" s="734" t="s">
        <v>1657</v>
      </c>
      <c r="W1621" s="734"/>
      <c r="X1621" s="736"/>
      <c r="Y1621" s="736"/>
      <c r="Z1621" s="736"/>
      <c r="AA1621" s="734" t="s">
        <v>309</v>
      </c>
      <c r="AB1621" s="734" t="s">
        <v>569</v>
      </c>
      <c r="AC1621" s="734" t="s">
        <v>822</v>
      </c>
      <c r="AD1621" s="734">
        <v>90</v>
      </c>
      <c r="AE1621" s="764">
        <v>90</v>
      </c>
      <c r="AF1621" s="737" t="s">
        <v>390</v>
      </c>
      <c r="AG1621" s="739"/>
      <c r="AH1621" s="739"/>
      <c r="AI1621" s="739" t="s">
        <v>308</v>
      </c>
      <c r="AJ1621" s="740">
        <v>17</v>
      </c>
      <c r="AK1621" s="741"/>
      <c r="AL1621" s="742"/>
      <c r="AM1621" s="743">
        <v>0</v>
      </c>
      <c r="AN1621" s="743"/>
      <c r="AO1621" s="743">
        <v>90</v>
      </c>
      <c r="AP1621" s="743"/>
      <c r="AQ1621" s="743"/>
      <c r="AR1621" s="743"/>
      <c r="AS1621" s="743">
        <v>90</v>
      </c>
      <c r="AT1621" s="743"/>
      <c r="AU1621" s="743"/>
      <c r="AV1621" s="743"/>
      <c r="AW1621" s="743"/>
      <c r="AX1621" s="743"/>
      <c r="AY1621" s="743"/>
      <c r="AZ1621" s="743"/>
      <c r="BA1621" s="743"/>
      <c r="BB1621" s="743">
        <v>0</v>
      </c>
      <c r="BC1621" s="743">
        <v>90</v>
      </c>
      <c r="BD1621" s="743">
        <v>0</v>
      </c>
      <c r="BE1621" s="743">
        <v>0</v>
      </c>
      <c r="BF1621" s="743">
        <v>90</v>
      </c>
      <c r="BG1621" s="743">
        <v>0</v>
      </c>
      <c r="BH1621" s="743">
        <v>0</v>
      </c>
      <c r="BI1621" s="743">
        <v>90</v>
      </c>
      <c r="BJ1621" s="743"/>
      <c r="BK1621" s="743">
        <v>0</v>
      </c>
      <c r="BL1621" s="743"/>
      <c r="BM1621" s="743"/>
      <c r="BN1621" s="743" t="s">
        <v>308</v>
      </c>
      <c r="BO1621" s="743" t="s">
        <v>308</v>
      </c>
      <c r="BP1621" s="743" t="s">
        <v>308</v>
      </c>
      <c r="BQ1621" s="743" t="s">
        <v>308</v>
      </c>
      <c r="BR1621" s="743"/>
      <c r="BS1621" s="743">
        <v>7</v>
      </c>
      <c r="BT1621" s="743"/>
      <c r="BU1621" s="743" t="s">
        <v>579</v>
      </c>
      <c r="BV1621" s="743"/>
      <c r="BW1621" s="743"/>
      <c r="BX1621" s="743"/>
      <c r="BY1621" s="743"/>
      <c r="BZ1621" s="743"/>
      <c r="CA1621" s="743"/>
      <c r="CB1621" s="743"/>
      <c r="CC1621" s="743"/>
      <c r="CD1621" s="743"/>
      <c r="CE1621" s="743"/>
      <c r="CF1621" s="743"/>
      <c r="CG1621" s="743"/>
      <c r="CH1621" s="743"/>
      <c r="CI1621" s="743"/>
      <c r="CJ1621" s="743"/>
      <c r="CK1621" s="736"/>
      <c r="CL1621" s="736" t="s">
        <v>397</v>
      </c>
      <c r="CM1621" s="736" t="s">
        <v>397</v>
      </c>
      <c r="CN1621" s="736" t="s">
        <v>397</v>
      </c>
      <c r="CO1621" s="736">
        <v>7</v>
      </c>
      <c r="CP1621" s="736">
        <v>90</v>
      </c>
      <c r="CQ1621" s="768">
        <v>90</v>
      </c>
      <c r="CR1621" s="735">
        <v>90</v>
      </c>
      <c r="CS1621" s="744"/>
      <c r="CT1621" s="745" t="s">
        <v>308</v>
      </c>
      <c r="CU1621" s="859" t="s">
        <v>308</v>
      </c>
      <c r="CV1621" s="737"/>
      <c r="CW1621" s="737"/>
      <c r="CX1621" s="745">
        <v>46255</v>
      </c>
      <c r="CY1621" s="861">
        <v>0</v>
      </c>
      <c r="CZ1621" s="861" t="s">
        <v>308</v>
      </c>
      <c r="DA1621" s="749">
        <v>0</v>
      </c>
      <c r="DB1621" s="749">
        <v>0</v>
      </c>
      <c r="DC1621" s="749">
        <v>0</v>
      </c>
      <c r="DD1621" s="749" t="s">
        <v>397</v>
      </c>
      <c r="DE1621" s="749" t="s">
        <v>397</v>
      </c>
      <c r="DF1621" s="749" t="s">
        <v>390</v>
      </c>
      <c r="DG1621" s="749" t="s">
        <v>390</v>
      </c>
      <c r="DH1621" s="750">
        <v>0</v>
      </c>
      <c r="DI1621" s="737" t="s">
        <v>397</v>
      </c>
      <c r="DJ1621" s="737" t="s">
        <v>390</v>
      </c>
      <c r="DK1621" s="737" t="s">
        <v>390</v>
      </c>
      <c r="DL1621" s="737">
        <v>46272</v>
      </c>
      <c r="DM1621" s="737">
        <v>46272</v>
      </c>
      <c r="DN1621" s="737">
        <v>46272</v>
      </c>
      <c r="DO1621" s="762" t="s">
        <v>308</v>
      </c>
      <c r="DP1621" s="737">
        <v>46290</v>
      </c>
      <c r="DQ1621" s="737">
        <v>46290</v>
      </c>
      <c r="DR1621" s="737">
        <v>46290</v>
      </c>
      <c r="DS1621" s="750">
        <v>46290</v>
      </c>
      <c r="DT1621" s="752">
        <v>46290</v>
      </c>
      <c r="DU1621" s="753">
        <v>-11</v>
      </c>
      <c r="DV1621" s="753" t="s">
        <v>308</v>
      </c>
      <c r="DW1621" s="754">
        <v>46279</v>
      </c>
      <c r="DX1621" s="755">
        <v>46279</v>
      </c>
      <c r="DY1621" s="754" t="e">
        <v>#VALUE!</v>
      </c>
      <c r="DZ1621" s="754" t="e">
        <v>#VALUE!</v>
      </c>
      <c r="EA1621" s="754" t="e">
        <v>#VALUE!</v>
      </c>
      <c r="EB1621" s="754" t="e">
        <v>#VALUE!</v>
      </c>
      <c r="HA1621" s="756" t="s">
        <v>397</v>
      </c>
      <c r="HB1621" s="756" t="s">
        <v>397</v>
      </c>
      <c r="HC1621" s="756" t="s">
        <v>397</v>
      </c>
      <c r="HD1621" s="756" t="s">
        <v>397</v>
      </c>
      <c r="HE1621" s="756" t="s">
        <v>397</v>
      </c>
      <c r="HF1621" s="756" t="s">
        <v>397</v>
      </c>
      <c r="HG1621" s="756" t="s">
        <v>397</v>
      </c>
      <c r="HH1621" s="756" t="s">
        <v>397</v>
      </c>
      <c r="HI1621" s="756" t="s">
        <v>397</v>
      </c>
      <c r="HJ1621" s="756" t="s">
        <v>397</v>
      </c>
      <c r="HK1621"/>
      <c r="HL1621"/>
      <c r="HM1621"/>
      <c r="HN1621" s="756" t="str">
        <f t="shared" si="55"/>
        <v>AUTO PRINT</v>
      </c>
      <c r="HO1621"/>
      <c r="HP1621" s="757" t="s">
        <v>572</v>
      </c>
      <c r="HQ1621" s="757" t="s">
        <v>572</v>
      </c>
      <c r="HR1621" s="757" t="s">
        <v>572</v>
      </c>
      <c r="HS1621"/>
      <c r="HW1621" s="758"/>
      <c r="HX1621"/>
      <c r="HY1621" s="759" t="s">
        <v>572</v>
      </c>
      <c r="HZ1621" s="759" t="s">
        <v>572</v>
      </c>
      <c r="IA1621" s="759" t="s">
        <v>572</v>
      </c>
      <c r="IC1621" s="760" t="s">
        <v>572</v>
      </c>
      <c r="ID1621" s="760" t="s">
        <v>572</v>
      </c>
      <c r="IE1621" s="760" t="s">
        <v>572</v>
      </c>
      <c r="IF1621" s="761" t="s">
        <v>572</v>
      </c>
      <c r="IG1621" s="619" t="str">
        <f t="shared" si="56"/>
        <v>IN HOUSE (MANUAL)</v>
      </c>
      <c r="II1621" s="761" t="s">
        <v>572</v>
      </c>
      <c r="IK1621" s="761" t="str">
        <f>IFERROR(VLOOKUP($M1621,#REF!,13,0),"IN HOUSE (MANUAL)")</f>
        <v>IN HOUSE (MANUAL)</v>
      </c>
      <c r="IM1621" s="760" t="s">
        <v>572</v>
      </c>
      <c r="IN1621" s="760" t="s">
        <v>572</v>
      </c>
      <c r="IO1621" s="760" t="s">
        <v>572</v>
      </c>
      <c r="IQ1621" s="760" t="s">
        <v>572</v>
      </c>
      <c r="IR1621" s="760" t="s">
        <v>572</v>
      </c>
      <c r="IT1621" s="760" t="s">
        <v>572</v>
      </c>
      <c r="IV1621" s="760" t="s">
        <v>572</v>
      </c>
      <c r="IW1621" s="760" t="s">
        <v>572</v>
      </c>
      <c r="IY1621" s="760" t="s">
        <v>572</v>
      </c>
      <c r="IZ1621" s="760" t="s">
        <v>572</v>
      </c>
      <c r="JB1621" s="760" t="s">
        <v>572</v>
      </c>
      <c r="JC1621" s="760" t="s">
        <v>572</v>
      </c>
      <c r="JE1621" s="760" t="s">
        <v>572</v>
      </c>
      <c r="JF1621" s="760" t="s">
        <v>572</v>
      </c>
    </row>
    <row r="1622" spans="1:266" ht="17.25" customHeight="1" collapsed="1" x14ac:dyDescent="0.35">
      <c r="A1622" s="618" t="s">
        <v>2948</v>
      </c>
      <c r="B1622" s="730">
        <v>70</v>
      </c>
      <c r="C1622" s="730" t="s">
        <v>2938</v>
      </c>
      <c r="D1622" s="730" t="s">
        <v>2938</v>
      </c>
      <c r="E1622" s="730">
        <v>28</v>
      </c>
      <c r="F1622" s="731" t="s">
        <v>574</v>
      </c>
      <c r="G1622" s="732">
        <v>2</v>
      </c>
      <c r="H1622" s="826">
        <v>46231</v>
      </c>
      <c r="I1622" s="730">
        <v>38</v>
      </c>
      <c r="J1622" s="730" t="s">
        <v>308</v>
      </c>
      <c r="K1622" s="730">
        <v>39</v>
      </c>
      <c r="L1622" s="730" t="s">
        <v>2904</v>
      </c>
      <c r="M1622" s="734" t="s">
        <v>2948</v>
      </c>
      <c r="N1622" s="734" t="s">
        <v>390</v>
      </c>
      <c r="O1622" s="734" t="s">
        <v>390</v>
      </c>
      <c r="P1622" s="734">
        <v>0</v>
      </c>
      <c r="Q1622" s="734">
        <v>0</v>
      </c>
      <c r="R1622" s="734">
        <v>608</v>
      </c>
      <c r="S1622" s="734" t="s">
        <v>1655</v>
      </c>
      <c r="T1622" s="734" t="s">
        <v>1671</v>
      </c>
      <c r="U1622" s="734">
        <v>608</v>
      </c>
      <c r="V1622" s="734" t="s">
        <v>1657</v>
      </c>
      <c r="W1622" s="734"/>
      <c r="X1622" s="736">
        <v>0</v>
      </c>
      <c r="Y1622" s="736"/>
      <c r="Z1622" s="736"/>
      <c r="AA1622" s="734" t="s">
        <v>309</v>
      </c>
      <c r="AB1622" s="734" t="s">
        <v>569</v>
      </c>
      <c r="AC1622" s="734" t="s">
        <v>608</v>
      </c>
      <c r="AD1622" s="734">
        <v>2028</v>
      </c>
      <c r="AE1622" s="764">
        <v>1014</v>
      </c>
      <c r="AF1622" s="737" t="s">
        <v>390</v>
      </c>
      <c r="AG1622" s="739"/>
      <c r="AH1622" s="739"/>
      <c r="AI1622" s="739" t="s">
        <v>308</v>
      </c>
      <c r="AJ1622" s="740">
        <v>18</v>
      </c>
      <c r="AK1622" s="741"/>
      <c r="AL1622" s="742"/>
      <c r="AM1622" s="743">
        <v>0</v>
      </c>
      <c r="AN1622" s="743"/>
      <c r="AO1622" s="743">
        <v>1014</v>
      </c>
      <c r="AP1622" s="743"/>
      <c r="AQ1622" s="743"/>
      <c r="AR1622" s="743"/>
      <c r="AS1622" s="743" t="s">
        <v>397</v>
      </c>
      <c r="AT1622" s="743"/>
      <c r="AU1622" s="743"/>
      <c r="AV1622" s="743"/>
      <c r="AW1622" s="743"/>
      <c r="AX1622" s="743"/>
      <c r="AY1622" s="743"/>
      <c r="AZ1622" s="743"/>
      <c r="BA1622" s="743"/>
      <c r="BB1622" s="743">
        <v>0</v>
      </c>
      <c r="BC1622" s="743">
        <v>1014</v>
      </c>
      <c r="BD1622" s="743">
        <v>0</v>
      </c>
      <c r="BE1622" s="743">
        <v>0</v>
      </c>
      <c r="BF1622" s="945">
        <v>1014</v>
      </c>
      <c r="BG1622" s="743">
        <v>0</v>
      </c>
      <c r="BH1622" s="743">
        <v>0</v>
      </c>
      <c r="BI1622" s="743">
        <v>0</v>
      </c>
      <c r="BJ1622" s="743" t="s">
        <v>902</v>
      </c>
      <c r="BK1622" s="743">
        <v>0</v>
      </c>
      <c r="BL1622" s="743"/>
      <c r="BM1622" s="743"/>
      <c r="BN1622" s="743" t="s">
        <v>308</v>
      </c>
      <c r="BO1622" s="743" t="s">
        <v>308</v>
      </c>
      <c r="BP1622" s="743" t="s">
        <v>308</v>
      </c>
      <c r="BQ1622" s="743" t="s">
        <v>308</v>
      </c>
      <c r="BR1622" s="743"/>
      <c r="BS1622" s="743">
        <v>33.5</v>
      </c>
      <c r="BT1622" s="743"/>
      <c r="BU1622" s="743" t="s">
        <v>579</v>
      </c>
      <c r="BV1622" s="743"/>
      <c r="BW1622" s="743"/>
      <c r="BX1622" s="743"/>
      <c r="BY1622" s="743"/>
      <c r="BZ1622" s="743"/>
      <c r="CA1622" s="743"/>
      <c r="CB1622" s="743"/>
      <c r="CC1622" s="743"/>
      <c r="CD1622" s="743"/>
      <c r="CE1622" s="743"/>
      <c r="CF1622" s="743"/>
      <c r="CG1622" s="743"/>
      <c r="CH1622" s="743"/>
      <c r="CI1622" s="743"/>
      <c r="CJ1622" s="743"/>
      <c r="CK1622" s="736"/>
      <c r="CL1622" s="736" t="s">
        <v>397</v>
      </c>
      <c r="CM1622" s="736" t="s">
        <v>397</v>
      </c>
      <c r="CN1622" s="736" t="s">
        <v>397</v>
      </c>
      <c r="CO1622" s="736">
        <v>33.5</v>
      </c>
      <c r="CP1622" s="736">
        <v>33.5</v>
      </c>
      <c r="CQ1622" s="768">
        <v>1694</v>
      </c>
      <c r="CR1622" s="735">
        <v>1014</v>
      </c>
      <c r="CS1622" s="744"/>
      <c r="CT1622" s="745">
        <v>46294</v>
      </c>
      <c r="CU1622" s="859" t="s">
        <v>1292</v>
      </c>
      <c r="CV1622" s="737"/>
      <c r="CW1622" s="737"/>
      <c r="CX1622" s="745">
        <v>46255</v>
      </c>
      <c r="CY1622" s="861">
        <v>0</v>
      </c>
      <c r="CZ1622" s="861" t="s">
        <v>308</v>
      </c>
      <c r="DA1622" s="749">
        <v>0</v>
      </c>
      <c r="DB1622" s="749">
        <v>0</v>
      </c>
      <c r="DC1622" s="749">
        <v>0</v>
      </c>
      <c r="DD1622" s="749" t="s">
        <v>397</v>
      </c>
      <c r="DE1622" s="749" t="s">
        <v>397</v>
      </c>
      <c r="DF1622" s="749" t="s">
        <v>390</v>
      </c>
      <c r="DG1622" s="749" t="s">
        <v>390</v>
      </c>
      <c r="DH1622" s="750">
        <v>0</v>
      </c>
      <c r="DI1622" s="737" t="s">
        <v>397</v>
      </c>
      <c r="DJ1622" s="737" t="s">
        <v>390</v>
      </c>
      <c r="DK1622" s="737" t="s">
        <v>390</v>
      </c>
      <c r="DL1622" s="737">
        <v>46272</v>
      </c>
      <c r="DM1622" s="737">
        <v>46272</v>
      </c>
      <c r="DN1622" s="737">
        <v>46272</v>
      </c>
      <c r="DO1622" s="762" t="s">
        <v>308</v>
      </c>
      <c r="DP1622" s="737">
        <v>46290</v>
      </c>
      <c r="DQ1622" s="737">
        <v>46290</v>
      </c>
      <c r="DR1622" s="737">
        <v>46290</v>
      </c>
      <c r="DS1622" s="750">
        <v>46290</v>
      </c>
      <c r="DT1622" s="752">
        <v>46290</v>
      </c>
      <c r="DU1622" s="753">
        <v>-10</v>
      </c>
      <c r="DV1622" s="753" t="s">
        <v>308</v>
      </c>
      <c r="DW1622" s="754">
        <v>46279</v>
      </c>
      <c r="DX1622" s="755">
        <v>46280</v>
      </c>
      <c r="DY1622" s="754" t="e">
        <v>#VALUE!</v>
      </c>
      <c r="DZ1622" s="754" t="e">
        <v>#VALUE!</v>
      </c>
      <c r="EA1622" s="754" t="e">
        <v>#VALUE!</v>
      </c>
      <c r="EB1622" s="754" t="e">
        <v>#VALUE!</v>
      </c>
      <c r="HA1622" s="756">
        <v>1014</v>
      </c>
      <c r="HB1622" s="756">
        <v>0</v>
      </c>
      <c r="HC1622" s="756" t="s">
        <v>397</v>
      </c>
      <c r="HD1622" s="756" t="s">
        <v>397</v>
      </c>
      <c r="HE1622" s="756" t="s">
        <v>397</v>
      </c>
      <c r="HF1622" s="756" t="s">
        <v>397</v>
      </c>
      <c r="HG1622" s="756" t="s">
        <v>397</v>
      </c>
      <c r="HH1622" s="756" t="s">
        <v>397</v>
      </c>
      <c r="HI1622" s="756" t="s">
        <v>397</v>
      </c>
      <c r="HJ1622" s="756" t="s">
        <v>397</v>
      </c>
      <c r="HK1622"/>
      <c r="HL1622"/>
      <c r="HM1622"/>
      <c r="HN1622" s="756" t="str">
        <f t="shared" si="55"/>
        <v>SDI</v>
      </c>
      <c r="HO1622"/>
      <c r="HP1622" s="757" t="s">
        <v>239</v>
      </c>
      <c r="HQ1622" s="757" t="s">
        <v>239</v>
      </c>
      <c r="HR1622" s="757" t="s">
        <v>572</v>
      </c>
      <c r="HS1622"/>
      <c r="HW1622" s="758"/>
      <c r="HX1622"/>
      <c r="HY1622" s="759" t="s">
        <v>572</v>
      </c>
      <c r="HZ1622" s="759" t="s">
        <v>572</v>
      </c>
      <c r="IA1622" s="759" t="s">
        <v>572</v>
      </c>
      <c r="IC1622" s="760" t="s">
        <v>572</v>
      </c>
      <c r="ID1622" s="760" t="s">
        <v>572</v>
      </c>
      <c r="IE1622" s="760" t="s">
        <v>572</v>
      </c>
      <c r="IF1622" s="761" t="s">
        <v>572</v>
      </c>
      <c r="IG1622" s="619" t="str">
        <f t="shared" si="56"/>
        <v>IN HOUSE (MANUAL)</v>
      </c>
      <c r="II1622" s="761" t="s">
        <v>572</v>
      </c>
      <c r="IK1622" s="761" t="str">
        <f>IFERROR(VLOOKUP($M1622,#REF!,13,0),"IN HOUSE (MANUAL)")</f>
        <v>IN HOUSE (MANUAL)</v>
      </c>
      <c r="IM1622" s="760" t="s">
        <v>572</v>
      </c>
      <c r="IN1622" s="760" t="s">
        <v>572</v>
      </c>
      <c r="IO1622" s="760" t="s">
        <v>572</v>
      </c>
      <c r="IQ1622" s="760" t="s">
        <v>572</v>
      </c>
      <c r="IR1622" s="760" t="s">
        <v>572</v>
      </c>
      <c r="IT1622" s="760" t="s">
        <v>572</v>
      </c>
      <c r="IV1622" s="760" t="s">
        <v>572</v>
      </c>
      <c r="IW1622" s="760" t="s">
        <v>572</v>
      </c>
      <c r="IY1622" s="760" t="s">
        <v>572</v>
      </c>
      <c r="IZ1622" s="760" t="s">
        <v>572</v>
      </c>
      <c r="JB1622" s="760" t="s">
        <v>572</v>
      </c>
      <c r="JC1622" s="760" t="s">
        <v>572</v>
      </c>
      <c r="JE1622" s="760" t="s">
        <v>572</v>
      </c>
      <c r="JF1622" s="760" t="s">
        <v>572</v>
      </c>
    </row>
    <row r="1623" spans="1:266" ht="17.25" customHeight="1" x14ac:dyDescent="0.35">
      <c r="A1623" s="618" t="s">
        <v>2949</v>
      </c>
      <c r="B1623" s="730">
        <v>71</v>
      </c>
      <c r="C1623" s="730" t="s">
        <v>2938</v>
      </c>
      <c r="D1623" s="730" t="s">
        <v>2938</v>
      </c>
      <c r="E1623" s="730">
        <v>28</v>
      </c>
      <c r="F1623" s="731" t="s">
        <v>574</v>
      </c>
      <c r="G1623" s="732">
        <v>2</v>
      </c>
      <c r="H1623" s="826">
        <v>46196</v>
      </c>
      <c r="I1623" s="730">
        <v>38</v>
      </c>
      <c r="J1623" s="730" t="s">
        <v>308</v>
      </c>
      <c r="K1623" s="730">
        <v>39</v>
      </c>
      <c r="L1623" s="730" t="s">
        <v>2950</v>
      </c>
      <c r="M1623" s="735" t="s">
        <v>2949</v>
      </c>
      <c r="N1623" s="735" t="s">
        <v>390</v>
      </c>
      <c r="O1623" s="735" t="s">
        <v>390</v>
      </c>
      <c r="P1623" s="735">
        <v>0</v>
      </c>
      <c r="Q1623" s="735">
        <v>0</v>
      </c>
      <c r="R1623" s="735">
        <v>608</v>
      </c>
      <c r="S1623" s="735" t="s">
        <v>1675</v>
      </c>
      <c r="T1623" s="735" t="s">
        <v>1726</v>
      </c>
      <c r="U1623" s="735">
        <v>608</v>
      </c>
      <c r="V1623" s="735" t="s">
        <v>1657</v>
      </c>
      <c r="W1623" s="735"/>
      <c r="X1623" s="768">
        <v>0</v>
      </c>
      <c r="Y1623" s="768">
        <v>0</v>
      </c>
      <c r="Z1623" s="768">
        <v>0</v>
      </c>
      <c r="AA1623" s="735" t="s">
        <v>157</v>
      </c>
      <c r="AB1623" s="735" t="s">
        <v>569</v>
      </c>
      <c r="AC1623" s="735" t="s">
        <v>608</v>
      </c>
      <c r="AD1623" s="735">
        <v>2700</v>
      </c>
      <c r="AE1623" s="738">
        <v>1350</v>
      </c>
      <c r="AF1623" s="763" t="s">
        <v>390</v>
      </c>
      <c r="AG1623" s="765"/>
      <c r="AH1623" s="765"/>
      <c r="AI1623" s="765" t="s">
        <v>308</v>
      </c>
      <c r="AJ1623" s="740">
        <v>19</v>
      </c>
      <c r="AK1623" s="766"/>
      <c r="AL1623" s="740"/>
      <c r="AM1623" s="767">
        <v>0</v>
      </c>
      <c r="AN1623" s="767"/>
      <c r="AO1623" s="767">
        <v>1350</v>
      </c>
      <c r="AP1623" s="767"/>
      <c r="AQ1623" s="767"/>
      <c r="AR1623" s="767"/>
      <c r="AS1623" s="767" t="s">
        <v>397</v>
      </c>
      <c r="AT1623" s="767"/>
      <c r="AU1623" s="767"/>
      <c r="AV1623" s="767"/>
      <c r="AW1623" s="767"/>
      <c r="AX1623" s="767"/>
      <c r="AY1623" s="767"/>
      <c r="AZ1623" s="767"/>
      <c r="BA1623" s="767"/>
      <c r="BB1623" s="767">
        <v>0</v>
      </c>
      <c r="BC1623" s="767">
        <v>1350</v>
      </c>
      <c r="BD1623" s="767">
        <v>0</v>
      </c>
      <c r="BE1623" s="767">
        <v>0</v>
      </c>
      <c r="BF1623" s="767">
        <v>1350</v>
      </c>
      <c r="BG1623" s="767">
        <v>0</v>
      </c>
      <c r="BH1623" s="767">
        <v>0</v>
      </c>
      <c r="BI1623" s="767">
        <v>0</v>
      </c>
      <c r="BJ1623" s="767" t="s">
        <v>902</v>
      </c>
      <c r="BK1623" s="767">
        <v>0</v>
      </c>
      <c r="BL1623" s="767"/>
      <c r="BM1623" s="767"/>
      <c r="BN1623" s="767" t="s">
        <v>308</v>
      </c>
      <c r="BO1623" s="767" t="s">
        <v>308</v>
      </c>
      <c r="BP1623" s="767" t="s">
        <v>308</v>
      </c>
      <c r="BQ1623" s="767" t="s">
        <v>308</v>
      </c>
      <c r="BR1623" s="767"/>
      <c r="BS1623" s="767">
        <v>0</v>
      </c>
      <c r="BT1623" s="767" t="s">
        <v>1672</v>
      </c>
      <c r="BU1623" s="767" t="s">
        <v>579</v>
      </c>
      <c r="BV1623" s="767"/>
      <c r="BW1623" s="767"/>
      <c r="BX1623" s="767"/>
      <c r="BY1623" s="767"/>
      <c r="BZ1623" s="767"/>
      <c r="CA1623" s="767"/>
      <c r="CB1623" s="767"/>
      <c r="CC1623" s="767"/>
      <c r="CD1623" s="767"/>
      <c r="CE1623" s="767"/>
      <c r="CF1623" s="767"/>
      <c r="CG1623" s="767"/>
      <c r="CH1623" s="767"/>
      <c r="CI1623" s="767"/>
      <c r="CJ1623" s="767"/>
      <c r="CK1623" s="768"/>
      <c r="CL1623" s="768" t="s">
        <v>397</v>
      </c>
      <c r="CM1623" s="768" t="s">
        <v>397</v>
      </c>
      <c r="CN1623" s="768" t="s">
        <v>397</v>
      </c>
      <c r="CO1623" s="768">
        <v>0</v>
      </c>
      <c r="CP1623" s="768">
        <v>0</v>
      </c>
      <c r="CQ1623" s="768">
        <v>126</v>
      </c>
      <c r="CR1623" s="735">
        <v>1350</v>
      </c>
      <c r="CS1623" s="769"/>
      <c r="CT1623" s="860">
        <v>46294</v>
      </c>
      <c r="CU1623" s="941" t="s">
        <v>1292</v>
      </c>
      <c r="CV1623" s="763"/>
      <c r="CW1623" s="763"/>
      <c r="CX1623" s="860">
        <v>46239</v>
      </c>
      <c r="CY1623" s="747">
        <v>0</v>
      </c>
      <c r="CZ1623" s="747" t="s">
        <v>308</v>
      </c>
      <c r="DA1623" s="748">
        <v>0</v>
      </c>
      <c r="DB1623" s="748">
        <v>0</v>
      </c>
      <c r="DC1623" s="748">
        <v>0</v>
      </c>
      <c r="DD1623" s="748" t="s">
        <v>397</v>
      </c>
      <c r="DE1623" s="748" t="s">
        <v>397</v>
      </c>
      <c r="DF1623" s="748" t="s">
        <v>390</v>
      </c>
      <c r="DG1623" s="748" t="s">
        <v>390</v>
      </c>
      <c r="DH1623" s="770">
        <v>0</v>
      </c>
      <c r="DI1623" s="763" t="s">
        <v>397</v>
      </c>
      <c r="DJ1623" s="763" t="s">
        <v>390</v>
      </c>
      <c r="DK1623" s="763" t="s">
        <v>390</v>
      </c>
      <c r="DL1623" s="763" t="s">
        <v>390</v>
      </c>
      <c r="DM1623" s="763" t="s">
        <v>390</v>
      </c>
      <c r="DN1623" s="763" t="s">
        <v>390</v>
      </c>
      <c r="DO1623" s="771">
        <v>0</v>
      </c>
      <c r="DP1623" s="737">
        <v>46290</v>
      </c>
      <c r="DQ1623" s="737">
        <v>46290</v>
      </c>
      <c r="DR1623" s="763">
        <v>46290</v>
      </c>
      <c r="DS1623" s="770">
        <v>46290</v>
      </c>
      <c r="DT1623" s="752">
        <v>46290</v>
      </c>
      <c r="DU1623" s="753">
        <v>-8</v>
      </c>
      <c r="DV1623" s="753" t="s">
        <v>308</v>
      </c>
      <c r="DW1623" s="754">
        <v>46280</v>
      </c>
      <c r="DX1623" s="755">
        <v>46282</v>
      </c>
      <c r="DY1623" s="754" t="e">
        <v>#VALUE!</v>
      </c>
      <c r="DZ1623" s="754" t="e">
        <v>#VALUE!</v>
      </c>
      <c r="EA1623" s="754" t="e">
        <v>#VALUE!</v>
      </c>
      <c r="EB1623" s="754" t="e">
        <v>#VALUE!</v>
      </c>
      <c r="HA1623" s="756">
        <v>1350</v>
      </c>
      <c r="HB1623" s="756">
        <v>0</v>
      </c>
      <c r="HC1623" s="756">
        <v>1350</v>
      </c>
      <c r="HD1623" s="756">
        <v>0</v>
      </c>
      <c r="HE1623" s="756" t="s">
        <v>397</v>
      </c>
      <c r="HF1623" s="756" t="s">
        <v>397</v>
      </c>
      <c r="HG1623" s="756" t="s">
        <v>397</v>
      </c>
      <c r="HH1623" s="756" t="s">
        <v>397</v>
      </c>
      <c r="HI1623" s="756" t="s">
        <v>397</v>
      </c>
      <c r="HJ1623" s="756" t="s">
        <v>397</v>
      </c>
      <c r="HK1623"/>
      <c r="HL1623"/>
      <c r="HM1623"/>
      <c r="HN1623" s="756" t="str">
        <f t="shared" si="55"/>
        <v>SDI</v>
      </c>
      <c r="HO1623"/>
      <c r="HP1623" s="757" t="s">
        <v>239</v>
      </c>
      <c r="HQ1623" s="757" t="s">
        <v>239</v>
      </c>
      <c r="HR1623" s="757" t="s">
        <v>239</v>
      </c>
      <c r="HS1623"/>
      <c r="HW1623" s="758"/>
      <c r="HX1623"/>
      <c r="HY1623" s="759" t="s">
        <v>572</v>
      </c>
      <c r="HZ1623" s="759" t="s">
        <v>572</v>
      </c>
      <c r="IA1623" s="759" t="s">
        <v>572</v>
      </c>
      <c r="IC1623" s="760" t="s">
        <v>572</v>
      </c>
      <c r="ID1623" s="760" t="s">
        <v>572</v>
      </c>
      <c r="IE1623" s="760" t="s">
        <v>572</v>
      </c>
      <c r="IF1623" s="761" t="s">
        <v>572</v>
      </c>
      <c r="IG1623" s="619" t="str">
        <f t="shared" si="56"/>
        <v>IN HOUSE (MANUAL)</v>
      </c>
      <c r="II1623" s="761" t="s">
        <v>572</v>
      </c>
      <c r="IK1623" s="761" t="str">
        <f>IFERROR(VLOOKUP($M1623,#REF!,13,0),"IN HOUSE (MANUAL)")</f>
        <v>IN HOUSE (MANUAL)</v>
      </c>
      <c r="IM1623" s="760" t="s">
        <v>572</v>
      </c>
      <c r="IN1623" s="760" t="s">
        <v>572</v>
      </c>
      <c r="IO1623" s="760" t="s">
        <v>572</v>
      </c>
      <c r="IQ1623" s="760" t="s">
        <v>239</v>
      </c>
      <c r="IR1623" s="760" t="s">
        <v>239</v>
      </c>
      <c r="IT1623" s="760" t="s">
        <v>572</v>
      </c>
      <c r="IV1623" s="760" t="s">
        <v>572</v>
      </c>
      <c r="IW1623" s="760" t="s">
        <v>572</v>
      </c>
      <c r="IY1623" s="760" t="s">
        <v>572</v>
      </c>
      <c r="IZ1623" s="760" t="s">
        <v>572</v>
      </c>
      <c r="JB1623" s="760" t="s">
        <v>572</v>
      </c>
      <c r="JC1623" s="760" t="s">
        <v>572</v>
      </c>
      <c r="JE1623" s="760" t="s">
        <v>572</v>
      </c>
      <c r="JF1623" s="760">
        <v>0</v>
      </c>
    </row>
    <row r="1624" spans="1:266" ht="17.25" customHeight="1" x14ac:dyDescent="0.35">
      <c r="A1624" s="618" t="s">
        <v>3001</v>
      </c>
      <c r="B1624" s="730">
        <v>72</v>
      </c>
      <c r="C1624" s="730" t="s">
        <v>2987</v>
      </c>
      <c r="D1624" s="730" t="s">
        <v>2987</v>
      </c>
      <c r="E1624" s="730">
        <v>28</v>
      </c>
      <c r="F1624" s="731" t="s">
        <v>574</v>
      </c>
      <c r="G1624" s="732">
        <v>1</v>
      </c>
      <c r="H1624" s="826">
        <v>46238</v>
      </c>
      <c r="I1624" s="730">
        <v>39</v>
      </c>
      <c r="J1624" s="730" t="s">
        <v>308</v>
      </c>
      <c r="K1624" s="730">
        <v>40</v>
      </c>
      <c r="L1624" s="730" t="s">
        <v>3002</v>
      </c>
      <c r="M1624" s="772" t="s">
        <v>3001</v>
      </c>
      <c r="N1624" s="868" t="s">
        <v>390</v>
      </c>
      <c r="O1624" s="868">
        <v>0</v>
      </c>
      <c r="P1624" s="868">
        <v>0</v>
      </c>
      <c r="Q1624" s="868">
        <v>0</v>
      </c>
      <c r="R1624" s="772">
        <v>373</v>
      </c>
      <c r="S1624" s="772" t="s">
        <v>308</v>
      </c>
      <c r="T1624" s="772" t="s">
        <v>2954</v>
      </c>
      <c r="U1624" s="772">
        <v>373</v>
      </c>
      <c r="V1624" s="772" t="s">
        <v>308</v>
      </c>
      <c r="W1624" s="772"/>
      <c r="X1624" s="772"/>
      <c r="Y1624" s="773"/>
      <c r="Z1624" s="773"/>
      <c r="AA1624" s="772" t="s">
        <v>157</v>
      </c>
      <c r="AB1624" s="772" t="s">
        <v>569</v>
      </c>
      <c r="AC1624" s="772" t="s">
        <v>597</v>
      </c>
      <c r="AD1624" s="772">
        <v>978</v>
      </c>
      <c r="AE1624" s="864">
        <v>978</v>
      </c>
      <c r="AF1624" s="776">
        <v>46277</v>
      </c>
      <c r="AG1624" s="777"/>
      <c r="AH1624" s="777"/>
      <c r="AI1624" s="777" t="s">
        <v>308</v>
      </c>
      <c r="AJ1624" s="778">
        <v>20</v>
      </c>
      <c r="AK1624" s="779"/>
      <c r="AL1624" s="778"/>
      <c r="AM1624" s="780">
        <v>0</v>
      </c>
      <c r="AN1624" s="780"/>
      <c r="AO1624" s="780">
        <v>978</v>
      </c>
      <c r="AP1624" s="780"/>
      <c r="AQ1624" s="780"/>
      <c r="AR1624" s="780"/>
      <c r="AS1624" s="780"/>
      <c r="AT1624" s="780"/>
      <c r="AU1624" s="780"/>
      <c r="AV1624" s="780"/>
      <c r="AW1624" s="780"/>
      <c r="AX1624" s="780"/>
      <c r="AY1624" s="780"/>
      <c r="AZ1624" s="780"/>
      <c r="BA1624" s="780"/>
      <c r="BB1624" s="780">
        <v>0</v>
      </c>
      <c r="BC1624" s="780">
        <v>978</v>
      </c>
      <c r="BD1624" s="780">
        <v>0</v>
      </c>
      <c r="BE1624" s="780">
        <v>0</v>
      </c>
      <c r="BF1624" s="780">
        <v>978</v>
      </c>
      <c r="BG1624" s="780">
        <v>0</v>
      </c>
      <c r="BH1624" s="780">
        <v>0</v>
      </c>
      <c r="BI1624" s="780" t="s">
        <v>397</v>
      </c>
      <c r="BJ1624" s="780"/>
      <c r="BK1624" s="780">
        <v>0</v>
      </c>
      <c r="BL1624" s="780"/>
      <c r="BM1624" s="780"/>
      <c r="BN1624" s="780" t="s">
        <v>308</v>
      </c>
      <c r="BO1624" s="780" t="s">
        <v>308</v>
      </c>
      <c r="BP1624" s="780" t="s">
        <v>308</v>
      </c>
      <c r="BQ1624" s="780" t="s">
        <v>308</v>
      </c>
      <c r="BR1624" s="780"/>
      <c r="BS1624" s="780">
        <v>58</v>
      </c>
      <c r="BT1624" s="780"/>
      <c r="BU1624" s="780" t="s">
        <v>579</v>
      </c>
      <c r="BV1624" s="780"/>
      <c r="BW1624" s="780"/>
      <c r="BX1624" s="780"/>
      <c r="BY1624" s="780"/>
      <c r="BZ1624" s="780"/>
      <c r="CA1624" s="780"/>
      <c r="CB1624" s="780"/>
      <c r="CC1624" s="780"/>
      <c r="CD1624" s="780"/>
      <c r="CE1624" s="780"/>
      <c r="CF1624" s="780"/>
      <c r="CG1624" s="780"/>
      <c r="CH1624" s="780"/>
      <c r="CI1624" s="780"/>
      <c r="CJ1624" s="780"/>
      <c r="CK1624" s="773"/>
      <c r="CL1624" s="773" t="s">
        <v>397</v>
      </c>
      <c r="CM1624" s="773" t="s">
        <v>397</v>
      </c>
      <c r="CN1624" s="773" t="s">
        <v>397</v>
      </c>
      <c r="CO1624" s="773" t="s">
        <v>397</v>
      </c>
      <c r="CP1624" s="773">
        <v>58</v>
      </c>
      <c r="CQ1624" s="773">
        <v>978</v>
      </c>
      <c r="CR1624" s="772">
        <v>978</v>
      </c>
      <c r="CS1624" s="781"/>
      <c r="CT1624" s="865" t="s">
        <v>308</v>
      </c>
      <c r="CU1624" s="899" t="s">
        <v>308</v>
      </c>
      <c r="CV1624" s="774"/>
      <c r="CW1624" s="774"/>
      <c r="CX1624" s="865">
        <v>46277</v>
      </c>
      <c r="CY1624" s="784" t="s">
        <v>2955</v>
      </c>
      <c r="CZ1624" s="784" t="s">
        <v>308</v>
      </c>
      <c r="DA1624" s="785">
        <v>46254</v>
      </c>
      <c r="DB1624" s="785" t="s">
        <v>615</v>
      </c>
      <c r="DC1624" s="785" t="s">
        <v>616</v>
      </c>
      <c r="DD1624" s="785" t="s">
        <v>308</v>
      </c>
      <c r="DE1624" s="785" t="s">
        <v>308</v>
      </c>
      <c r="DF1624" s="785" t="s">
        <v>308</v>
      </c>
      <c r="DG1624" s="785" t="s">
        <v>308</v>
      </c>
      <c r="DH1624" s="786">
        <v>0</v>
      </c>
      <c r="DI1624" s="774" t="s">
        <v>390</v>
      </c>
      <c r="DJ1624" s="774" t="s">
        <v>390</v>
      </c>
      <c r="DK1624" s="774">
        <v>46272</v>
      </c>
      <c r="DL1624" s="774" t="s">
        <v>390</v>
      </c>
      <c r="DM1624" s="774">
        <v>46274</v>
      </c>
      <c r="DN1624" s="774">
        <v>46274</v>
      </c>
      <c r="DO1624" s="787" t="s">
        <v>308</v>
      </c>
      <c r="DP1624" s="776">
        <v>46297</v>
      </c>
      <c r="DQ1624" s="774">
        <v>46297</v>
      </c>
      <c r="DR1624" s="774">
        <v>46297</v>
      </c>
      <c r="DS1624" s="786">
        <v>46297</v>
      </c>
      <c r="DT1624" s="752">
        <v>46297</v>
      </c>
      <c r="DU1624" s="753">
        <v>-10</v>
      </c>
      <c r="DV1624" s="753" t="s">
        <v>308</v>
      </c>
      <c r="DW1624" s="754">
        <v>46282</v>
      </c>
      <c r="DX1624" s="755">
        <v>46287</v>
      </c>
      <c r="DY1624" s="754" t="e">
        <v>#VALUE!</v>
      </c>
      <c r="DZ1624" s="754" t="e">
        <v>#VALUE!</v>
      </c>
      <c r="EA1624" s="754" t="e">
        <v>#VALUE!</v>
      </c>
      <c r="EB1624" s="754" t="e">
        <v>#VALUE!</v>
      </c>
      <c r="HA1624" s="756" t="s">
        <v>397</v>
      </c>
      <c r="HB1624" s="756" t="s">
        <v>397</v>
      </c>
      <c r="HC1624" s="756" t="s">
        <v>397</v>
      </c>
      <c r="HD1624" s="756" t="s">
        <v>397</v>
      </c>
      <c r="HE1624" s="756" t="s">
        <v>397</v>
      </c>
      <c r="HF1624" s="756" t="s">
        <v>397</v>
      </c>
      <c r="HG1624" s="756" t="s">
        <v>397</v>
      </c>
      <c r="HH1624" s="756" t="s">
        <v>397</v>
      </c>
      <c r="HI1624" s="756" t="s">
        <v>397</v>
      </c>
      <c r="HJ1624" s="756" t="s">
        <v>397</v>
      </c>
      <c r="HK1624"/>
      <c r="HL1624"/>
      <c r="HM1624"/>
      <c r="HN1624" s="756" t="str">
        <f t="shared" si="55"/>
        <v>AUTO PRINT</v>
      </c>
      <c r="HO1624"/>
      <c r="HP1624" s="757" t="s">
        <v>572</v>
      </c>
      <c r="HQ1624" s="757" t="s">
        <v>572</v>
      </c>
      <c r="HR1624" s="757" t="s">
        <v>572</v>
      </c>
      <c r="HS1624"/>
      <c r="HW1624" s="758"/>
      <c r="HX1624"/>
      <c r="HY1624" s="759" t="s">
        <v>572</v>
      </c>
      <c r="HZ1624" s="759" t="s">
        <v>572</v>
      </c>
      <c r="IA1624" s="759" t="s">
        <v>572</v>
      </c>
      <c r="IC1624" s="760" t="s">
        <v>572</v>
      </c>
      <c r="ID1624" s="760" t="s">
        <v>572</v>
      </c>
      <c r="IE1624" s="760" t="s">
        <v>572</v>
      </c>
      <c r="IF1624" s="761" t="s">
        <v>572</v>
      </c>
      <c r="IG1624" s="619" t="str">
        <f t="shared" si="56"/>
        <v>IN HOUSE (MANUAL)</v>
      </c>
      <c r="II1624" s="761" t="s">
        <v>572</v>
      </c>
      <c r="IK1624" s="761" t="str">
        <f>IFERROR(VLOOKUP($M1624,#REF!,13,0),"IN HOUSE (MANUAL)")</f>
        <v>IN HOUSE (MANUAL)</v>
      </c>
      <c r="IM1624" s="760" t="s">
        <v>397</v>
      </c>
      <c r="IN1624" s="760" t="s">
        <v>397</v>
      </c>
      <c r="IO1624" s="760" t="s">
        <v>572</v>
      </c>
      <c r="IQ1624" s="760" t="s">
        <v>572</v>
      </c>
      <c r="IR1624" s="760" t="s">
        <v>572</v>
      </c>
      <c r="IT1624" s="760" t="s">
        <v>572</v>
      </c>
      <c r="IV1624" s="760" t="s">
        <v>572</v>
      </c>
      <c r="IW1624" s="760" t="s">
        <v>572</v>
      </c>
      <c r="IY1624" s="760" t="s">
        <v>572</v>
      </c>
      <c r="IZ1624" s="760" t="s">
        <v>572</v>
      </c>
      <c r="JB1624" s="760" t="s">
        <v>572</v>
      </c>
      <c r="JC1624" s="760" t="s">
        <v>572</v>
      </c>
      <c r="JE1624" s="760" t="s">
        <v>572</v>
      </c>
      <c r="JF1624" s="760" t="s">
        <v>572</v>
      </c>
    </row>
    <row r="1625" spans="1:266" ht="17.25" customHeight="1" x14ac:dyDescent="0.35">
      <c r="A1625" s="618" t="s">
        <v>3003</v>
      </c>
      <c r="B1625" s="730">
        <v>73</v>
      </c>
      <c r="C1625" s="730" t="s">
        <v>2987</v>
      </c>
      <c r="D1625" s="730" t="s">
        <v>2987</v>
      </c>
      <c r="E1625" s="730">
        <v>28</v>
      </c>
      <c r="F1625" s="731" t="s">
        <v>574</v>
      </c>
      <c r="G1625" s="732">
        <v>1</v>
      </c>
      <c r="H1625" s="826">
        <v>46199</v>
      </c>
      <c r="I1625" s="730">
        <v>39</v>
      </c>
      <c r="J1625" s="730" t="s">
        <v>308</v>
      </c>
      <c r="K1625" s="730">
        <v>40</v>
      </c>
      <c r="L1625" s="730" t="s">
        <v>3004</v>
      </c>
      <c r="M1625" s="772" t="s">
        <v>3003</v>
      </c>
      <c r="N1625" s="868" t="s">
        <v>390</v>
      </c>
      <c r="O1625" s="868" t="s">
        <v>390</v>
      </c>
      <c r="P1625" s="868" t="s">
        <v>390</v>
      </c>
      <c r="Q1625" s="868">
        <v>0</v>
      </c>
      <c r="R1625" s="772">
        <v>373</v>
      </c>
      <c r="S1625" s="772" t="s">
        <v>308</v>
      </c>
      <c r="T1625" s="772" t="s">
        <v>2959</v>
      </c>
      <c r="U1625" s="772">
        <v>373</v>
      </c>
      <c r="V1625" s="772" t="s">
        <v>308</v>
      </c>
      <c r="W1625" s="772"/>
      <c r="X1625" s="772"/>
      <c r="Y1625" s="773"/>
      <c r="Z1625" s="773"/>
      <c r="AA1625" s="772" t="s">
        <v>157</v>
      </c>
      <c r="AB1625" s="772" t="s">
        <v>569</v>
      </c>
      <c r="AC1625" s="772" t="s">
        <v>885</v>
      </c>
      <c r="AD1625" s="772">
        <v>198</v>
      </c>
      <c r="AE1625" s="864">
        <v>198</v>
      </c>
      <c r="AF1625" s="776" t="s">
        <v>390</v>
      </c>
      <c r="AG1625" s="777"/>
      <c r="AH1625" s="972"/>
      <c r="AI1625" s="777" t="s">
        <v>308</v>
      </c>
      <c r="AJ1625" s="778">
        <v>21</v>
      </c>
      <c r="AK1625" s="779"/>
      <c r="AL1625" s="778"/>
      <c r="AM1625" s="780">
        <v>0</v>
      </c>
      <c r="AN1625" s="780"/>
      <c r="AO1625" s="780">
        <v>198</v>
      </c>
      <c r="AP1625" s="780"/>
      <c r="AQ1625" s="780"/>
      <c r="AR1625" s="780"/>
      <c r="AS1625" s="780"/>
      <c r="AT1625" s="780"/>
      <c r="AU1625" s="780"/>
      <c r="AV1625" s="780"/>
      <c r="AW1625" s="780"/>
      <c r="AX1625" s="780"/>
      <c r="AY1625" s="780"/>
      <c r="AZ1625" s="780"/>
      <c r="BA1625" s="780"/>
      <c r="BB1625" s="780">
        <v>0</v>
      </c>
      <c r="BC1625" s="780">
        <v>198</v>
      </c>
      <c r="BD1625" s="780">
        <v>0</v>
      </c>
      <c r="BE1625" s="780">
        <v>0</v>
      </c>
      <c r="BF1625" s="780">
        <v>198</v>
      </c>
      <c r="BG1625" s="780">
        <v>0</v>
      </c>
      <c r="BH1625" s="780">
        <v>0</v>
      </c>
      <c r="BI1625" s="780">
        <v>198</v>
      </c>
      <c r="BJ1625" s="780"/>
      <c r="BK1625" s="780">
        <v>0</v>
      </c>
      <c r="BL1625" s="780"/>
      <c r="BM1625" s="780"/>
      <c r="BN1625" s="780" t="s">
        <v>308</v>
      </c>
      <c r="BO1625" s="780" t="s">
        <v>308</v>
      </c>
      <c r="BP1625" s="780" t="s">
        <v>308</v>
      </c>
      <c r="BQ1625" s="780" t="s">
        <v>308</v>
      </c>
      <c r="BR1625" s="780"/>
      <c r="BS1625" s="780">
        <v>153</v>
      </c>
      <c r="BT1625" s="780"/>
      <c r="BU1625" s="780">
        <v>0</v>
      </c>
      <c r="BV1625" s="780"/>
      <c r="BW1625" s="780"/>
      <c r="BX1625" s="780"/>
      <c r="BY1625" s="780"/>
      <c r="BZ1625" s="780"/>
      <c r="CA1625" s="780"/>
      <c r="CB1625" s="780"/>
      <c r="CC1625" s="780"/>
      <c r="CD1625" s="780"/>
      <c r="CE1625" s="780"/>
      <c r="CF1625" s="780"/>
      <c r="CG1625" s="780"/>
      <c r="CH1625" s="780"/>
      <c r="CI1625" s="780"/>
      <c r="CJ1625" s="780">
        <v>10</v>
      </c>
      <c r="CK1625" s="773"/>
      <c r="CL1625" s="773">
        <v>10</v>
      </c>
      <c r="CM1625" s="773" t="s">
        <v>397</v>
      </c>
      <c r="CN1625" s="773" t="s">
        <v>397</v>
      </c>
      <c r="CO1625" s="773">
        <v>153</v>
      </c>
      <c r="CP1625" s="773">
        <v>198</v>
      </c>
      <c r="CQ1625" s="773">
        <v>198</v>
      </c>
      <c r="CR1625" s="772">
        <v>198</v>
      </c>
      <c r="CS1625" s="781"/>
      <c r="CT1625" s="865" t="s">
        <v>308</v>
      </c>
      <c r="CU1625" s="899" t="s">
        <v>308</v>
      </c>
      <c r="CV1625" s="774"/>
      <c r="CW1625" s="774"/>
      <c r="CX1625" s="865">
        <v>46267</v>
      </c>
      <c r="CY1625" s="784">
        <v>0</v>
      </c>
      <c r="CZ1625" s="784" t="s">
        <v>308</v>
      </c>
      <c r="DA1625" s="785">
        <v>0</v>
      </c>
      <c r="DB1625" s="785">
        <v>0</v>
      </c>
      <c r="DC1625" s="785">
        <v>0</v>
      </c>
      <c r="DD1625" s="785" t="s">
        <v>308</v>
      </c>
      <c r="DE1625" s="785" t="s">
        <v>308</v>
      </c>
      <c r="DF1625" s="785" t="s">
        <v>308</v>
      </c>
      <c r="DG1625" s="785" t="s">
        <v>308</v>
      </c>
      <c r="DH1625" s="786">
        <v>0</v>
      </c>
      <c r="DI1625" s="774" t="s">
        <v>390</v>
      </c>
      <c r="DJ1625" s="774" t="s">
        <v>390</v>
      </c>
      <c r="DK1625" s="774" t="s">
        <v>390</v>
      </c>
      <c r="DL1625" s="774" t="s">
        <v>390</v>
      </c>
      <c r="DM1625" s="774">
        <v>46279</v>
      </c>
      <c r="DN1625" s="774">
        <v>46279</v>
      </c>
      <c r="DO1625" s="787" t="s">
        <v>308</v>
      </c>
      <c r="DP1625" s="774">
        <v>46297</v>
      </c>
      <c r="DQ1625" s="774">
        <v>46297</v>
      </c>
      <c r="DR1625" s="774">
        <v>46297</v>
      </c>
      <c r="DS1625" s="786">
        <v>46297</v>
      </c>
      <c r="DT1625" s="752">
        <v>46297</v>
      </c>
      <c r="DU1625" s="753">
        <v>-10</v>
      </c>
      <c r="DV1625" s="753" t="s">
        <v>308</v>
      </c>
      <c r="DW1625" s="754">
        <v>46287</v>
      </c>
      <c r="DX1625" s="755">
        <v>46287</v>
      </c>
      <c r="DY1625" s="754" t="e">
        <v>#VALUE!</v>
      </c>
      <c r="DZ1625" s="754" t="e">
        <v>#VALUE!</v>
      </c>
      <c r="EA1625" s="754" t="e">
        <v>#VALUE!</v>
      </c>
      <c r="EB1625" s="754" t="e">
        <v>#VALUE!</v>
      </c>
      <c r="HA1625" s="756" t="s">
        <v>397</v>
      </c>
      <c r="HB1625" s="756" t="s">
        <v>397</v>
      </c>
      <c r="HC1625" s="756" t="s">
        <v>397</v>
      </c>
      <c r="HD1625" s="756" t="s">
        <v>397</v>
      </c>
      <c r="HE1625" s="756" t="s">
        <v>397</v>
      </c>
      <c r="HF1625" s="756" t="s">
        <v>397</v>
      </c>
      <c r="HG1625" s="756" t="s">
        <v>397</v>
      </c>
      <c r="HH1625" s="756" t="s">
        <v>397</v>
      </c>
      <c r="HI1625" s="756" t="s">
        <v>397</v>
      </c>
      <c r="HJ1625" s="756" t="s">
        <v>397</v>
      </c>
      <c r="HK1625"/>
      <c r="HL1625"/>
      <c r="HM1625"/>
      <c r="HN1625" s="756" t="str">
        <f t="shared" si="55"/>
        <v>AUTO PRINT</v>
      </c>
      <c r="HO1625"/>
      <c r="HP1625" s="757" t="s">
        <v>572</v>
      </c>
      <c r="HQ1625" s="757" t="s">
        <v>572</v>
      </c>
      <c r="HR1625" s="757" t="s">
        <v>572</v>
      </c>
      <c r="HS1625"/>
      <c r="HW1625" s="758"/>
      <c r="HX1625"/>
      <c r="HY1625" s="759" t="s">
        <v>572</v>
      </c>
      <c r="HZ1625" s="759" t="s">
        <v>572</v>
      </c>
      <c r="IA1625" s="759" t="s">
        <v>572</v>
      </c>
      <c r="IC1625" s="760" t="s">
        <v>572</v>
      </c>
      <c r="ID1625" s="760" t="s">
        <v>572</v>
      </c>
      <c r="IE1625" s="760" t="s">
        <v>572</v>
      </c>
      <c r="IF1625" s="761" t="s">
        <v>572</v>
      </c>
      <c r="IG1625" s="619" t="str">
        <f t="shared" si="56"/>
        <v>IN HOUSE (MANUAL)</v>
      </c>
      <c r="II1625" s="761" t="s">
        <v>572</v>
      </c>
      <c r="IK1625" s="761" t="str">
        <f>IFERROR(VLOOKUP($M1625,#REF!,13,0),"IN HOUSE (MANUAL)")</f>
        <v>IN HOUSE (MANUAL)</v>
      </c>
      <c r="IM1625" s="760" t="s">
        <v>572</v>
      </c>
      <c r="IN1625" s="760" t="s">
        <v>572</v>
      </c>
      <c r="IO1625" s="760" t="s">
        <v>572</v>
      </c>
      <c r="IQ1625" s="760" t="s">
        <v>572</v>
      </c>
      <c r="IR1625" s="760" t="s">
        <v>572</v>
      </c>
      <c r="IT1625" s="760" t="s">
        <v>572</v>
      </c>
      <c r="IV1625" s="760" t="s">
        <v>572</v>
      </c>
      <c r="IW1625" s="760" t="s">
        <v>572</v>
      </c>
      <c r="IY1625" s="760" t="s">
        <v>572</v>
      </c>
      <c r="IZ1625" s="760" t="s">
        <v>572</v>
      </c>
      <c r="JB1625" s="760" t="s">
        <v>572</v>
      </c>
      <c r="JC1625" s="760" t="s">
        <v>572</v>
      </c>
      <c r="JE1625" s="760" t="s">
        <v>572</v>
      </c>
      <c r="JF1625" s="760" t="s">
        <v>572</v>
      </c>
    </row>
    <row r="1626" spans="1:266" ht="16.5" customHeight="1" x14ac:dyDescent="0.35">
      <c r="A1626" s="618" t="s">
        <v>3005</v>
      </c>
      <c r="B1626" s="730">
        <v>74</v>
      </c>
      <c r="C1626" s="730" t="s">
        <v>2987</v>
      </c>
      <c r="D1626" s="730" t="s">
        <v>2987</v>
      </c>
      <c r="E1626" s="730">
        <v>28</v>
      </c>
      <c r="F1626" s="731" t="s">
        <v>574</v>
      </c>
      <c r="G1626" s="732">
        <v>1</v>
      </c>
      <c r="H1626" s="826">
        <v>46202</v>
      </c>
      <c r="I1626" s="730">
        <v>39</v>
      </c>
      <c r="J1626" s="730" t="s">
        <v>308</v>
      </c>
      <c r="K1626" s="730">
        <v>40</v>
      </c>
      <c r="L1626" s="730" t="s">
        <v>3006</v>
      </c>
      <c r="M1626" s="772" t="s">
        <v>3005</v>
      </c>
      <c r="N1626" s="868" t="s">
        <v>390</v>
      </c>
      <c r="O1626" s="868">
        <v>0</v>
      </c>
      <c r="P1626" s="868">
        <v>0</v>
      </c>
      <c r="Q1626" s="868">
        <v>0</v>
      </c>
      <c r="R1626" s="772">
        <v>373</v>
      </c>
      <c r="S1626" s="772" t="s">
        <v>308</v>
      </c>
      <c r="T1626" s="772" t="s">
        <v>2980</v>
      </c>
      <c r="U1626" s="772">
        <v>373</v>
      </c>
      <c r="V1626" s="772" t="s">
        <v>308</v>
      </c>
      <c r="W1626" s="772"/>
      <c r="X1626" s="772"/>
      <c r="Y1626" s="773"/>
      <c r="Z1626" s="773"/>
      <c r="AA1626" s="772" t="s">
        <v>309</v>
      </c>
      <c r="AB1626" s="772" t="s">
        <v>750</v>
      </c>
      <c r="AC1626" s="772" t="s">
        <v>578</v>
      </c>
      <c r="AD1626" s="772">
        <v>1158</v>
      </c>
      <c r="AE1626" s="864">
        <v>1158</v>
      </c>
      <c r="AF1626" s="776" t="s">
        <v>390</v>
      </c>
      <c r="AG1626" s="777"/>
      <c r="AH1626" s="777"/>
      <c r="AI1626" s="777" t="s">
        <v>308</v>
      </c>
      <c r="AJ1626" s="778">
        <v>22</v>
      </c>
      <c r="AK1626" s="779"/>
      <c r="AL1626" s="778"/>
      <c r="AM1626" s="780">
        <v>0</v>
      </c>
      <c r="AN1626" s="780"/>
      <c r="AO1626" s="780"/>
      <c r="AP1626" s="780"/>
      <c r="AQ1626" s="780"/>
      <c r="AR1626" s="780"/>
      <c r="AS1626" s="780"/>
      <c r="AT1626" s="780"/>
      <c r="AU1626" s="780"/>
      <c r="AV1626" s="780"/>
      <c r="AW1626" s="780"/>
      <c r="AX1626" s="780"/>
      <c r="AY1626" s="780"/>
      <c r="AZ1626" s="780"/>
      <c r="BA1626" s="780"/>
      <c r="BB1626" s="780">
        <v>0</v>
      </c>
      <c r="BC1626" s="780">
        <v>0</v>
      </c>
      <c r="BD1626" s="780">
        <v>0</v>
      </c>
      <c r="BE1626" s="780">
        <v>0</v>
      </c>
      <c r="BF1626" s="780">
        <v>0</v>
      </c>
      <c r="BG1626" s="780">
        <v>0</v>
      </c>
      <c r="BH1626" s="780">
        <v>0</v>
      </c>
      <c r="BI1626" s="780" t="s">
        <v>397</v>
      </c>
      <c r="BJ1626" s="780"/>
      <c r="BK1626" s="780">
        <v>0</v>
      </c>
      <c r="BL1626" s="780"/>
      <c r="BM1626" s="780"/>
      <c r="BN1626" s="780" t="s">
        <v>308</v>
      </c>
      <c r="BO1626" s="780" t="s">
        <v>308</v>
      </c>
      <c r="BP1626" s="780" t="s">
        <v>308</v>
      </c>
      <c r="BQ1626" s="780" t="s">
        <v>308</v>
      </c>
      <c r="BR1626" s="780"/>
      <c r="BS1626" s="780">
        <v>109</v>
      </c>
      <c r="BT1626" s="780"/>
      <c r="BU1626" s="780" t="s">
        <v>579</v>
      </c>
      <c r="BV1626" s="780"/>
      <c r="BW1626" s="780"/>
      <c r="BX1626" s="780"/>
      <c r="BY1626" s="780"/>
      <c r="BZ1626" s="780"/>
      <c r="CA1626" s="780"/>
      <c r="CB1626" s="780"/>
      <c r="CC1626" s="780"/>
      <c r="CD1626" s="780"/>
      <c r="CE1626" s="780"/>
      <c r="CF1626" s="780"/>
      <c r="CG1626" s="780"/>
      <c r="CH1626" s="780"/>
      <c r="CI1626" s="780"/>
      <c r="CJ1626" s="780"/>
      <c r="CK1626" s="773"/>
      <c r="CL1626" s="773" t="s">
        <v>397</v>
      </c>
      <c r="CM1626" s="773" t="s">
        <v>397</v>
      </c>
      <c r="CN1626" s="773" t="s">
        <v>397</v>
      </c>
      <c r="CO1626" s="773" t="s">
        <v>397</v>
      </c>
      <c r="CP1626" s="773">
        <v>109</v>
      </c>
      <c r="CQ1626" s="773">
        <v>1158</v>
      </c>
      <c r="CR1626" s="772">
        <v>1158</v>
      </c>
      <c r="CS1626" s="781"/>
      <c r="CT1626" s="865" t="s">
        <v>308</v>
      </c>
      <c r="CU1626" s="899" t="s">
        <v>308</v>
      </c>
      <c r="CV1626" s="774"/>
      <c r="CW1626" s="774"/>
      <c r="CX1626" s="865">
        <v>46267</v>
      </c>
      <c r="CY1626" s="784">
        <v>0</v>
      </c>
      <c r="CZ1626" s="784" t="s">
        <v>308</v>
      </c>
      <c r="DA1626" s="785">
        <v>0</v>
      </c>
      <c r="DB1626" s="785">
        <v>0</v>
      </c>
      <c r="DC1626" s="785">
        <v>0</v>
      </c>
      <c r="DD1626" s="785" t="s">
        <v>308</v>
      </c>
      <c r="DE1626" s="785" t="s">
        <v>308</v>
      </c>
      <c r="DF1626" s="785" t="s">
        <v>308</v>
      </c>
      <c r="DG1626" s="785" t="s">
        <v>308</v>
      </c>
      <c r="DH1626" s="786">
        <v>0</v>
      </c>
      <c r="DI1626" s="774" t="s">
        <v>390</v>
      </c>
      <c r="DJ1626" s="774" t="s">
        <v>390</v>
      </c>
      <c r="DK1626" s="774" t="s">
        <v>390</v>
      </c>
      <c r="DL1626" s="774">
        <v>46272</v>
      </c>
      <c r="DM1626" s="774">
        <v>46279</v>
      </c>
      <c r="DN1626" s="774">
        <v>46279</v>
      </c>
      <c r="DO1626" s="787" t="s">
        <v>308</v>
      </c>
      <c r="DP1626" s="774">
        <v>46297</v>
      </c>
      <c r="DQ1626" s="774">
        <v>46297</v>
      </c>
      <c r="DR1626" s="774">
        <v>46297</v>
      </c>
      <c r="DS1626" s="786">
        <v>46297</v>
      </c>
      <c r="DT1626" s="752">
        <v>46297</v>
      </c>
      <c r="DU1626" s="753">
        <v>-7</v>
      </c>
      <c r="DV1626" s="753" t="s">
        <v>308</v>
      </c>
      <c r="DW1626" s="754">
        <v>46287</v>
      </c>
      <c r="DX1626" s="755">
        <v>46290</v>
      </c>
      <c r="DY1626" s="754" t="e">
        <v>#VALUE!</v>
      </c>
      <c r="DZ1626" s="754" t="e">
        <v>#VALUE!</v>
      </c>
      <c r="EA1626" s="754" t="e">
        <v>#VALUE!</v>
      </c>
      <c r="EB1626" s="754" t="e">
        <v>#VALUE!</v>
      </c>
      <c r="HA1626" s="756" t="s">
        <v>397</v>
      </c>
      <c r="HB1626" s="756" t="s">
        <v>397</v>
      </c>
      <c r="HC1626" s="756" t="s">
        <v>397</v>
      </c>
      <c r="HD1626" s="756" t="s">
        <v>397</v>
      </c>
      <c r="HE1626" s="756" t="s">
        <v>397</v>
      </c>
      <c r="HF1626" s="756" t="s">
        <v>397</v>
      </c>
      <c r="HG1626" s="756" t="s">
        <v>397</v>
      </c>
      <c r="HH1626" s="756" t="s">
        <v>397</v>
      </c>
      <c r="HI1626" s="756" t="s">
        <v>397</v>
      </c>
      <c r="HJ1626" s="756" t="s">
        <v>397</v>
      </c>
      <c r="HK1626"/>
      <c r="HL1626"/>
      <c r="HM1626"/>
      <c r="HN1626" s="756" t="str">
        <f t="shared" si="55"/>
        <v>AUTO PRINT</v>
      </c>
      <c r="HO1626"/>
      <c r="HP1626" s="757" t="s">
        <v>572</v>
      </c>
      <c r="HQ1626" s="757" t="s">
        <v>572</v>
      </c>
      <c r="HR1626" s="757" t="s">
        <v>572</v>
      </c>
      <c r="HS1626"/>
      <c r="HW1626" s="758"/>
      <c r="HX1626"/>
      <c r="HY1626" s="759" t="s">
        <v>572</v>
      </c>
      <c r="HZ1626" s="759" t="s">
        <v>572</v>
      </c>
      <c r="IA1626" s="759" t="s">
        <v>572</v>
      </c>
      <c r="IC1626" s="760" t="s">
        <v>572</v>
      </c>
      <c r="ID1626" s="760" t="s">
        <v>572</v>
      </c>
      <c r="IE1626" s="760" t="s">
        <v>572</v>
      </c>
      <c r="IF1626" s="761" t="s">
        <v>572</v>
      </c>
      <c r="IG1626" s="619" t="str">
        <f t="shared" si="56"/>
        <v>IN HOUSE (MANUAL)</v>
      </c>
      <c r="II1626" s="761" t="s">
        <v>572</v>
      </c>
      <c r="IK1626" s="761" t="str">
        <f>IFERROR(VLOOKUP($M1626,#REF!,13,0),"IN HOUSE (MANUAL)")</f>
        <v>IN HOUSE (MANUAL)</v>
      </c>
      <c r="IM1626" s="760" t="s">
        <v>397</v>
      </c>
      <c r="IN1626" s="760" t="s">
        <v>397</v>
      </c>
      <c r="IO1626" s="760" t="s">
        <v>572</v>
      </c>
      <c r="IQ1626" s="760" t="s">
        <v>572</v>
      </c>
      <c r="IR1626" s="760" t="s">
        <v>572</v>
      </c>
      <c r="IT1626" s="760" t="s">
        <v>572</v>
      </c>
      <c r="IV1626" s="760" t="s">
        <v>572</v>
      </c>
      <c r="IW1626" s="760" t="s">
        <v>572</v>
      </c>
      <c r="IY1626" s="760" t="s">
        <v>572</v>
      </c>
      <c r="IZ1626" s="760" t="s">
        <v>572</v>
      </c>
      <c r="JB1626" s="760" t="s">
        <v>572</v>
      </c>
      <c r="JC1626" s="760" t="s">
        <v>572</v>
      </c>
      <c r="JE1626" s="760" t="s">
        <v>572</v>
      </c>
      <c r="JF1626" s="760" t="s">
        <v>572</v>
      </c>
    </row>
    <row r="1627" spans="1:266" ht="16.5" customHeight="1" x14ac:dyDescent="0.35">
      <c r="A1627" s="618" t="s">
        <v>3007</v>
      </c>
      <c r="B1627" s="730">
        <v>75</v>
      </c>
      <c r="C1627" s="730" t="s">
        <v>2987</v>
      </c>
      <c r="D1627" s="730" t="s">
        <v>2987</v>
      </c>
      <c r="E1627" s="730">
        <v>28</v>
      </c>
      <c r="F1627" s="731" t="s">
        <v>574</v>
      </c>
      <c r="G1627" s="732">
        <v>1</v>
      </c>
      <c r="H1627" s="826">
        <v>46199</v>
      </c>
      <c r="I1627" s="730">
        <v>39</v>
      </c>
      <c r="J1627" s="730" t="s">
        <v>308</v>
      </c>
      <c r="K1627" s="730">
        <v>40</v>
      </c>
      <c r="L1627" s="730" t="s">
        <v>3008</v>
      </c>
      <c r="M1627" s="772" t="s">
        <v>3007</v>
      </c>
      <c r="N1627" s="868" t="s">
        <v>390</v>
      </c>
      <c r="O1627" s="868">
        <v>0</v>
      </c>
      <c r="P1627" s="868">
        <v>0</v>
      </c>
      <c r="Q1627" s="868">
        <v>0</v>
      </c>
      <c r="R1627" s="772">
        <v>373</v>
      </c>
      <c r="S1627" s="772" t="s">
        <v>308</v>
      </c>
      <c r="T1627" s="772" t="s">
        <v>3009</v>
      </c>
      <c r="U1627" s="772">
        <v>373</v>
      </c>
      <c r="V1627" s="772" t="s">
        <v>308</v>
      </c>
      <c r="W1627" s="772"/>
      <c r="X1627" s="772"/>
      <c r="Y1627" s="773"/>
      <c r="Z1627" s="773"/>
      <c r="AA1627" s="772" t="s">
        <v>309</v>
      </c>
      <c r="AB1627" s="772" t="s">
        <v>750</v>
      </c>
      <c r="AC1627" s="772" t="s">
        <v>885</v>
      </c>
      <c r="AD1627" s="772">
        <v>144</v>
      </c>
      <c r="AE1627" s="864">
        <v>144</v>
      </c>
      <c r="AF1627" s="776" t="s">
        <v>390</v>
      </c>
      <c r="AG1627" s="777"/>
      <c r="AH1627" s="777"/>
      <c r="AI1627" s="777" t="s">
        <v>308</v>
      </c>
      <c r="AJ1627" s="778">
        <v>23</v>
      </c>
      <c r="AK1627" s="779"/>
      <c r="AL1627" s="778"/>
      <c r="AM1627" s="780">
        <v>0</v>
      </c>
      <c r="AN1627" s="780"/>
      <c r="AO1627" s="780"/>
      <c r="AP1627" s="780"/>
      <c r="AQ1627" s="780"/>
      <c r="AR1627" s="780"/>
      <c r="AS1627" s="780"/>
      <c r="AT1627" s="780"/>
      <c r="AU1627" s="780"/>
      <c r="AV1627" s="780"/>
      <c r="AW1627" s="780"/>
      <c r="AX1627" s="780"/>
      <c r="AY1627" s="780"/>
      <c r="AZ1627" s="780"/>
      <c r="BA1627" s="780"/>
      <c r="BB1627" s="780">
        <v>0</v>
      </c>
      <c r="BC1627" s="780">
        <v>0</v>
      </c>
      <c r="BD1627" s="780">
        <v>0</v>
      </c>
      <c r="BE1627" s="780">
        <v>0</v>
      </c>
      <c r="BF1627" s="780">
        <v>0</v>
      </c>
      <c r="BG1627" s="780">
        <v>0</v>
      </c>
      <c r="BH1627" s="780">
        <v>0</v>
      </c>
      <c r="BI1627" s="780" t="s">
        <v>397</v>
      </c>
      <c r="BJ1627" s="780"/>
      <c r="BK1627" s="780">
        <v>19</v>
      </c>
      <c r="BL1627" s="780"/>
      <c r="BM1627" s="780"/>
      <c r="BN1627" s="780" t="s">
        <v>308</v>
      </c>
      <c r="BO1627" s="780" t="s">
        <v>308</v>
      </c>
      <c r="BP1627" s="780" t="s">
        <v>308</v>
      </c>
      <c r="BQ1627" s="780" t="s">
        <v>308</v>
      </c>
      <c r="BR1627" s="780"/>
      <c r="BS1627" s="780">
        <v>19</v>
      </c>
      <c r="BT1627" s="780"/>
      <c r="BU1627" s="780" t="s">
        <v>579</v>
      </c>
      <c r="BV1627" s="780"/>
      <c r="BW1627" s="780"/>
      <c r="BX1627" s="780"/>
      <c r="BY1627" s="780"/>
      <c r="BZ1627" s="780"/>
      <c r="CA1627" s="780"/>
      <c r="CB1627" s="780"/>
      <c r="CC1627" s="780"/>
      <c r="CD1627" s="780"/>
      <c r="CE1627" s="780"/>
      <c r="CF1627" s="780"/>
      <c r="CG1627" s="780"/>
      <c r="CH1627" s="780"/>
      <c r="CI1627" s="780"/>
      <c r="CJ1627" s="780"/>
      <c r="CK1627" s="773"/>
      <c r="CL1627" s="773" t="s">
        <v>397</v>
      </c>
      <c r="CM1627" s="773" t="s">
        <v>397</v>
      </c>
      <c r="CN1627" s="773" t="s">
        <v>397</v>
      </c>
      <c r="CO1627" s="773" t="s">
        <v>397</v>
      </c>
      <c r="CP1627" s="773">
        <v>19</v>
      </c>
      <c r="CQ1627" s="773">
        <v>144</v>
      </c>
      <c r="CR1627" s="772">
        <v>144</v>
      </c>
      <c r="CS1627" s="781"/>
      <c r="CT1627" s="865" t="s">
        <v>308</v>
      </c>
      <c r="CU1627" s="899" t="s">
        <v>308</v>
      </c>
      <c r="CV1627" s="774"/>
      <c r="CW1627" s="774"/>
      <c r="CX1627" s="865">
        <v>46252</v>
      </c>
      <c r="CY1627" s="784">
        <v>0</v>
      </c>
      <c r="CZ1627" s="784">
        <v>0</v>
      </c>
      <c r="DA1627" s="785">
        <v>0</v>
      </c>
      <c r="DB1627" s="785">
        <v>0</v>
      </c>
      <c r="DC1627" s="785">
        <v>0</v>
      </c>
      <c r="DD1627" s="785" t="s">
        <v>308</v>
      </c>
      <c r="DE1627" s="785" t="s">
        <v>308</v>
      </c>
      <c r="DF1627" s="785" t="s">
        <v>308</v>
      </c>
      <c r="DG1627" s="785" t="s">
        <v>308</v>
      </c>
      <c r="DH1627" s="786">
        <v>0</v>
      </c>
      <c r="DI1627" s="774" t="s">
        <v>390</v>
      </c>
      <c r="DJ1627" s="774" t="s">
        <v>390</v>
      </c>
      <c r="DK1627" s="774" t="s">
        <v>390</v>
      </c>
      <c r="DL1627" s="774" t="s">
        <v>390</v>
      </c>
      <c r="DM1627" s="774">
        <v>46282</v>
      </c>
      <c r="DN1627" s="774">
        <v>46282</v>
      </c>
      <c r="DO1627" s="787" t="s">
        <v>308</v>
      </c>
      <c r="DP1627" s="774">
        <v>46297</v>
      </c>
      <c r="DQ1627" s="774">
        <v>46297</v>
      </c>
      <c r="DR1627" s="774">
        <v>46297</v>
      </c>
      <c r="DS1627" s="786">
        <v>46297</v>
      </c>
      <c r="DT1627" s="752">
        <v>46297</v>
      </c>
      <c r="DU1627" s="753">
        <v>-7</v>
      </c>
      <c r="DV1627" s="753" t="s">
        <v>308</v>
      </c>
      <c r="DW1627" s="754">
        <v>46290</v>
      </c>
      <c r="DX1627" s="755">
        <v>46290</v>
      </c>
      <c r="DY1627" s="754" t="e">
        <v>#VALUE!</v>
      </c>
      <c r="DZ1627" s="754" t="e">
        <v>#VALUE!</v>
      </c>
      <c r="EA1627" s="754" t="e">
        <v>#VALUE!</v>
      </c>
      <c r="EB1627" s="754" t="e">
        <v>#VALUE!</v>
      </c>
      <c r="HA1627" s="756" t="s">
        <v>397</v>
      </c>
      <c r="HB1627" s="756" t="s">
        <v>397</v>
      </c>
      <c r="HC1627" s="756" t="s">
        <v>397</v>
      </c>
      <c r="HD1627" s="756" t="s">
        <v>397</v>
      </c>
      <c r="HE1627" s="756" t="s">
        <v>397</v>
      </c>
      <c r="HF1627" s="756" t="s">
        <v>397</v>
      </c>
      <c r="HG1627" s="756" t="s">
        <v>397</v>
      </c>
      <c r="HH1627" s="756" t="s">
        <v>397</v>
      </c>
      <c r="HI1627" s="756" t="s">
        <v>397</v>
      </c>
      <c r="HJ1627" s="756" t="s">
        <v>397</v>
      </c>
      <c r="HK1627"/>
      <c r="HL1627"/>
      <c r="HM1627"/>
      <c r="HN1627" s="756" t="str">
        <f t="shared" si="55"/>
        <v>AUTO PRINT</v>
      </c>
      <c r="HO1627"/>
      <c r="HP1627" s="757" t="s">
        <v>572</v>
      </c>
      <c r="HQ1627" s="757" t="s">
        <v>572</v>
      </c>
      <c r="HR1627" s="757" t="s">
        <v>572</v>
      </c>
      <c r="HS1627"/>
      <c r="HW1627" s="758"/>
      <c r="HX1627"/>
      <c r="HY1627" s="759" t="s">
        <v>572</v>
      </c>
      <c r="HZ1627" s="759" t="s">
        <v>572</v>
      </c>
      <c r="IA1627" s="759" t="s">
        <v>572</v>
      </c>
      <c r="IC1627" s="760" t="s">
        <v>572</v>
      </c>
      <c r="ID1627" s="760" t="s">
        <v>572</v>
      </c>
      <c r="IE1627" s="760" t="s">
        <v>572</v>
      </c>
      <c r="IF1627" s="761" t="s">
        <v>572</v>
      </c>
      <c r="IG1627" s="619" t="str">
        <f t="shared" si="56"/>
        <v>IN HOUSE (MANUAL)</v>
      </c>
      <c r="II1627" s="761" t="s">
        <v>572</v>
      </c>
      <c r="IK1627" s="761" t="str">
        <f>IFERROR(VLOOKUP($M1627,#REF!,13,0),"IN HOUSE (MANUAL)")</f>
        <v>IN HOUSE (MANUAL)</v>
      </c>
      <c r="IM1627" s="760" t="s">
        <v>397</v>
      </c>
      <c r="IN1627" s="760" t="s">
        <v>397</v>
      </c>
      <c r="IO1627" s="760" t="s">
        <v>572</v>
      </c>
      <c r="IQ1627" s="760" t="s">
        <v>572</v>
      </c>
      <c r="IR1627" s="760" t="s">
        <v>572</v>
      </c>
      <c r="IT1627" s="760" t="s">
        <v>572</v>
      </c>
      <c r="IV1627" s="760" t="s">
        <v>572</v>
      </c>
      <c r="IW1627" s="760" t="s">
        <v>572</v>
      </c>
      <c r="IY1627" s="760" t="s">
        <v>572</v>
      </c>
      <c r="IZ1627" s="760" t="s">
        <v>572</v>
      </c>
      <c r="JB1627" s="760" t="s">
        <v>572</v>
      </c>
      <c r="JC1627" s="760" t="s">
        <v>572</v>
      </c>
      <c r="JE1627" s="760" t="s">
        <v>572</v>
      </c>
      <c r="JF1627" s="760" t="s">
        <v>572</v>
      </c>
    </row>
    <row r="1628" spans="1:266" ht="16.5" customHeight="1" x14ac:dyDescent="0.35">
      <c r="A1628" s="618" t="s">
        <v>3010</v>
      </c>
      <c r="B1628" s="730">
        <v>76</v>
      </c>
      <c r="C1628" s="730" t="s">
        <v>2987</v>
      </c>
      <c r="D1628" s="730" t="s">
        <v>2987</v>
      </c>
      <c r="E1628" s="730">
        <v>28</v>
      </c>
      <c r="F1628" s="731" t="s">
        <v>574</v>
      </c>
      <c r="G1628" s="732">
        <v>1</v>
      </c>
      <c r="H1628" s="826">
        <v>46199</v>
      </c>
      <c r="I1628" s="730">
        <v>40</v>
      </c>
      <c r="J1628" s="730" t="s">
        <v>308</v>
      </c>
      <c r="K1628" s="730">
        <v>40</v>
      </c>
      <c r="L1628" s="730" t="s">
        <v>3011</v>
      </c>
      <c r="M1628" s="772" t="s">
        <v>3010</v>
      </c>
      <c r="N1628" s="868" t="s">
        <v>390</v>
      </c>
      <c r="O1628" s="868">
        <v>0</v>
      </c>
      <c r="P1628" s="868">
        <v>0</v>
      </c>
      <c r="Q1628" s="868">
        <v>0</v>
      </c>
      <c r="R1628" s="772">
        <v>373</v>
      </c>
      <c r="S1628" s="772" t="s">
        <v>308</v>
      </c>
      <c r="T1628" s="772" t="s">
        <v>3009</v>
      </c>
      <c r="U1628" s="772">
        <v>373</v>
      </c>
      <c r="V1628" s="772" t="s">
        <v>308</v>
      </c>
      <c r="W1628" s="772"/>
      <c r="X1628" s="772"/>
      <c r="Y1628" s="773"/>
      <c r="Z1628" s="773"/>
      <c r="AA1628" s="772" t="s">
        <v>309</v>
      </c>
      <c r="AB1628" s="772" t="s">
        <v>750</v>
      </c>
      <c r="AC1628" s="772" t="s">
        <v>647</v>
      </c>
      <c r="AD1628" s="772">
        <v>360</v>
      </c>
      <c r="AE1628" s="864">
        <v>360</v>
      </c>
      <c r="AF1628" s="776" t="s">
        <v>390</v>
      </c>
      <c r="AG1628" s="777"/>
      <c r="AH1628" s="777"/>
      <c r="AI1628" s="777" t="s">
        <v>308</v>
      </c>
      <c r="AJ1628" s="778">
        <v>24</v>
      </c>
      <c r="AK1628" s="779"/>
      <c r="AL1628" s="778"/>
      <c r="AM1628" s="780">
        <v>0</v>
      </c>
      <c r="AN1628" s="780"/>
      <c r="AO1628" s="780"/>
      <c r="AP1628" s="780"/>
      <c r="AQ1628" s="780"/>
      <c r="AR1628" s="780"/>
      <c r="AS1628" s="780"/>
      <c r="AT1628" s="780"/>
      <c r="AU1628" s="780"/>
      <c r="AV1628" s="780"/>
      <c r="AW1628" s="780"/>
      <c r="AX1628" s="780"/>
      <c r="AY1628" s="780"/>
      <c r="AZ1628" s="780"/>
      <c r="BA1628" s="780"/>
      <c r="BB1628" s="780">
        <v>0</v>
      </c>
      <c r="BC1628" s="780">
        <v>0</v>
      </c>
      <c r="BD1628" s="780">
        <v>0</v>
      </c>
      <c r="BE1628" s="780">
        <v>0</v>
      </c>
      <c r="BF1628" s="780">
        <v>0</v>
      </c>
      <c r="BG1628" s="780">
        <v>0</v>
      </c>
      <c r="BH1628" s="780">
        <v>0</v>
      </c>
      <c r="BI1628" s="780" t="s">
        <v>397</v>
      </c>
      <c r="BJ1628" s="780"/>
      <c r="BK1628" s="780">
        <v>86</v>
      </c>
      <c r="BL1628" s="780"/>
      <c r="BM1628" s="780"/>
      <c r="BN1628" s="780" t="s">
        <v>308</v>
      </c>
      <c r="BO1628" s="780" t="s">
        <v>308</v>
      </c>
      <c r="BP1628" s="780" t="s">
        <v>308</v>
      </c>
      <c r="BQ1628" s="780" t="s">
        <v>308</v>
      </c>
      <c r="BR1628" s="780"/>
      <c r="BS1628" s="780">
        <v>86</v>
      </c>
      <c r="BT1628" s="780"/>
      <c r="BU1628" s="780" t="s">
        <v>579</v>
      </c>
      <c r="BV1628" s="780"/>
      <c r="BW1628" s="780"/>
      <c r="BX1628" s="780"/>
      <c r="BY1628" s="780"/>
      <c r="BZ1628" s="780"/>
      <c r="CA1628" s="780"/>
      <c r="CB1628" s="780"/>
      <c r="CC1628" s="780"/>
      <c r="CD1628" s="780"/>
      <c r="CE1628" s="780"/>
      <c r="CF1628" s="780"/>
      <c r="CG1628" s="780"/>
      <c r="CH1628" s="780"/>
      <c r="CI1628" s="780"/>
      <c r="CJ1628" s="780"/>
      <c r="CK1628" s="773"/>
      <c r="CL1628" s="773" t="s">
        <v>397</v>
      </c>
      <c r="CM1628" s="773" t="s">
        <v>397</v>
      </c>
      <c r="CN1628" s="773" t="s">
        <v>397</v>
      </c>
      <c r="CO1628" s="773" t="s">
        <v>397</v>
      </c>
      <c r="CP1628" s="773">
        <v>86</v>
      </c>
      <c r="CQ1628" s="773">
        <v>360</v>
      </c>
      <c r="CR1628" s="772">
        <v>360</v>
      </c>
      <c r="CS1628" s="781"/>
      <c r="CT1628" s="865" t="s">
        <v>308</v>
      </c>
      <c r="CU1628" s="899" t="s">
        <v>308</v>
      </c>
      <c r="CV1628" s="774"/>
      <c r="CW1628" s="774"/>
      <c r="CX1628" s="865">
        <v>46252</v>
      </c>
      <c r="CY1628" s="784">
        <v>0</v>
      </c>
      <c r="CZ1628" s="784">
        <v>0</v>
      </c>
      <c r="DA1628" s="785">
        <v>0</v>
      </c>
      <c r="DB1628" s="785">
        <v>0</v>
      </c>
      <c r="DC1628" s="785">
        <v>0</v>
      </c>
      <c r="DD1628" s="785" t="s">
        <v>308</v>
      </c>
      <c r="DE1628" s="785" t="s">
        <v>308</v>
      </c>
      <c r="DF1628" s="785" t="s">
        <v>308</v>
      </c>
      <c r="DG1628" s="785" t="s">
        <v>308</v>
      </c>
      <c r="DH1628" s="786">
        <v>0</v>
      </c>
      <c r="DI1628" s="774" t="s">
        <v>390</v>
      </c>
      <c r="DJ1628" s="774" t="s">
        <v>390</v>
      </c>
      <c r="DK1628" s="774" t="s">
        <v>390</v>
      </c>
      <c r="DL1628" s="774" t="s">
        <v>390</v>
      </c>
      <c r="DM1628" s="774">
        <v>46282</v>
      </c>
      <c r="DN1628" s="774">
        <v>46282</v>
      </c>
      <c r="DO1628" s="787" t="s">
        <v>308</v>
      </c>
      <c r="DP1628" s="774">
        <v>46297</v>
      </c>
      <c r="DQ1628" s="774">
        <v>46297</v>
      </c>
      <c r="DR1628" s="774">
        <v>46297</v>
      </c>
      <c r="DS1628" s="786">
        <v>46297</v>
      </c>
      <c r="DT1628" s="752">
        <v>46297</v>
      </c>
      <c r="DU1628" s="753">
        <v>-4</v>
      </c>
      <c r="DV1628" s="753" t="s">
        <v>308</v>
      </c>
      <c r="DW1628" s="754">
        <v>46290</v>
      </c>
      <c r="DX1628" s="755">
        <v>46293</v>
      </c>
      <c r="DY1628" s="754" t="e">
        <v>#VALUE!</v>
      </c>
      <c r="DZ1628" s="754" t="e">
        <v>#VALUE!</v>
      </c>
      <c r="EA1628" s="754" t="e">
        <v>#VALUE!</v>
      </c>
      <c r="EB1628" s="754" t="e">
        <v>#VALUE!</v>
      </c>
      <c r="HA1628" s="756" t="s">
        <v>397</v>
      </c>
      <c r="HB1628" s="756" t="s">
        <v>397</v>
      </c>
      <c r="HC1628" s="756" t="s">
        <v>397</v>
      </c>
      <c r="HD1628" s="756" t="s">
        <v>397</v>
      </c>
      <c r="HE1628" s="756" t="s">
        <v>397</v>
      </c>
      <c r="HF1628" s="756" t="s">
        <v>397</v>
      </c>
      <c r="HG1628" s="756" t="s">
        <v>397</v>
      </c>
      <c r="HH1628" s="756" t="s">
        <v>397</v>
      </c>
      <c r="HI1628" s="756" t="s">
        <v>397</v>
      </c>
      <c r="HJ1628" s="756" t="s">
        <v>397</v>
      </c>
      <c r="HK1628"/>
      <c r="HL1628"/>
      <c r="HM1628"/>
      <c r="HN1628" s="756" t="str">
        <f t="shared" si="55"/>
        <v>AUTO PRINT</v>
      </c>
      <c r="HO1628"/>
      <c r="HP1628" s="757" t="s">
        <v>572</v>
      </c>
      <c r="HQ1628" s="757" t="s">
        <v>572</v>
      </c>
      <c r="HR1628" s="757" t="s">
        <v>572</v>
      </c>
      <c r="HS1628"/>
      <c r="HW1628" s="758"/>
      <c r="HX1628"/>
      <c r="HY1628" s="759" t="s">
        <v>572</v>
      </c>
      <c r="HZ1628" s="759" t="s">
        <v>572</v>
      </c>
      <c r="IA1628" s="759" t="s">
        <v>572</v>
      </c>
      <c r="IC1628" s="760" t="s">
        <v>572</v>
      </c>
      <c r="ID1628" s="760" t="s">
        <v>572</v>
      </c>
      <c r="IE1628" s="760" t="s">
        <v>572</v>
      </c>
      <c r="IF1628" s="761" t="s">
        <v>572</v>
      </c>
      <c r="IG1628" s="619" t="str">
        <f t="shared" si="56"/>
        <v>IN HOUSE (MANUAL)</v>
      </c>
      <c r="II1628" s="761" t="s">
        <v>572</v>
      </c>
      <c r="IK1628" s="761" t="str">
        <f>IFERROR(VLOOKUP($M1628,#REF!,13,0),"IN HOUSE (MANUAL)")</f>
        <v>IN HOUSE (MANUAL)</v>
      </c>
      <c r="IM1628" s="760" t="s">
        <v>397</v>
      </c>
      <c r="IN1628" s="760" t="s">
        <v>397</v>
      </c>
      <c r="IO1628" s="760" t="s">
        <v>572</v>
      </c>
      <c r="IQ1628" s="760" t="s">
        <v>572</v>
      </c>
      <c r="IR1628" s="760" t="s">
        <v>572</v>
      </c>
      <c r="IT1628" s="760" t="s">
        <v>572</v>
      </c>
      <c r="IV1628" s="760" t="s">
        <v>572</v>
      </c>
      <c r="IW1628" s="760" t="s">
        <v>572</v>
      </c>
      <c r="IY1628" s="760" t="s">
        <v>572</v>
      </c>
      <c r="IZ1628" s="760" t="s">
        <v>572</v>
      </c>
      <c r="JB1628" s="760" t="s">
        <v>572</v>
      </c>
      <c r="JC1628" s="760" t="s">
        <v>572</v>
      </c>
      <c r="JE1628" s="760" t="s">
        <v>572</v>
      </c>
      <c r="JF1628" s="760" t="s">
        <v>572</v>
      </c>
    </row>
    <row r="1629" spans="1:266" ht="17.25" customHeight="1" x14ac:dyDescent="0.35">
      <c r="A1629" s="618" t="s">
        <v>3012</v>
      </c>
      <c r="B1629" s="730">
        <v>77</v>
      </c>
      <c r="C1629" s="730" t="s">
        <v>2987</v>
      </c>
      <c r="D1629" s="730" t="s">
        <v>2987</v>
      </c>
      <c r="E1629" s="730">
        <v>28</v>
      </c>
      <c r="F1629" s="731" t="s">
        <v>574</v>
      </c>
      <c r="G1629" s="732">
        <v>1</v>
      </c>
      <c r="H1629" s="826">
        <v>46199</v>
      </c>
      <c r="I1629" s="730">
        <v>40</v>
      </c>
      <c r="J1629" s="730" t="s">
        <v>308</v>
      </c>
      <c r="K1629" s="730">
        <v>40</v>
      </c>
      <c r="L1629" s="730" t="s">
        <v>3013</v>
      </c>
      <c r="M1629" s="772" t="s">
        <v>3012</v>
      </c>
      <c r="N1629" s="868" t="s">
        <v>390</v>
      </c>
      <c r="O1629" s="868">
        <v>0</v>
      </c>
      <c r="P1629" s="868">
        <v>0</v>
      </c>
      <c r="Q1629" s="868">
        <v>0</v>
      </c>
      <c r="R1629" s="772">
        <v>373</v>
      </c>
      <c r="S1629" s="772" t="s">
        <v>308</v>
      </c>
      <c r="T1629" s="772" t="s">
        <v>3014</v>
      </c>
      <c r="U1629" s="772">
        <v>373</v>
      </c>
      <c r="V1629" s="772" t="s">
        <v>308</v>
      </c>
      <c r="W1629" s="772"/>
      <c r="X1629" s="772"/>
      <c r="Y1629" s="773"/>
      <c r="Z1629" s="773"/>
      <c r="AA1629" s="772" t="s">
        <v>309</v>
      </c>
      <c r="AB1629" s="772" t="s">
        <v>750</v>
      </c>
      <c r="AC1629" s="772" t="s">
        <v>885</v>
      </c>
      <c r="AD1629" s="772">
        <v>144</v>
      </c>
      <c r="AE1629" s="864">
        <v>144</v>
      </c>
      <c r="AF1629" s="776" t="s">
        <v>390</v>
      </c>
      <c r="AG1629" s="777"/>
      <c r="AH1629" s="777"/>
      <c r="AI1629" s="777" t="s">
        <v>308</v>
      </c>
      <c r="AJ1629" s="778">
        <v>25</v>
      </c>
      <c r="AK1629" s="779"/>
      <c r="AL1629" s="778"/>
      <c r="AM1629" s="780">
        <v>0</v>
      </c>
      <c r="AN1629" s="780"/>
      <c r="AO1629" s="780"/>
      <c r="AP1629" s="780"/>
      <c r="AQ1629" s="780"/>
      <c r="AR1629" s="780"/>
      <c r="AS1629" s="780"/>
      <c r="AT1629" s="780"/>
      <c r="AU1629" s="780"/>
      <c r="AV1629" s="780"/>
      <c r="AW1629" s="780"/>
      <c r="AX1629" s="780"/>
      <c r="AY1629" s="780"/>
      <c r="AZ1629" s="780"/>
      <c r="BA1629" s="780"/>
      <c r="BB1629" s="780">
        <v>0</v>
      </c>
      <c r="BC1629" s="780">
        <v>0</v>
      </c>
      <c r="BD1629" s="780">
        <v>0</v>
      </c>
      <c r="BE1629" s="780">
        <v>0</v>
      </c>
      <c r="BF1629" s="780">
        <v>0</v>
      </c>
      <c r="BG1629" s="780">
        <v>0</v>
      </c>
      <c r="BH1629" s="780">
        <v>0</v>
      </c>
      <c r="BI1629" s="780" t="s">
        <v>397</v>
      </c>
      <c r="BJ1629" s="780"/>
      <c r="BK1629" s="780">
        <v>144</v>
      </c>
      <c r="BL1629" s="780"/>
      <c r="BM1629" s="780"/>
      <c r="BN1629" s="780" t="s">
        <v>308</v>
      </c>
      <c r="BO1629" s="780" t="s">
        <v>308</v>
      </c>
      <c r="BP1629" s="780" t="s">
        <v>308</v>
      </c>
      <c r="BQ1629" s="780" t="s">
        <v>308</v>
      </c>
      <c r="BR1629" s="780"/>
      <c r="BS1629" s="780">
        <v>144</v>
      </c>
      <c r="BT1629" s="780"/>
      <c r="BU1629" s="780" t="s">
        <v>579</v>
      </c>
      <c r="BV1629" s="780"/>
      <c r="BW1629" s="780"/>
      <c r="BX1629" s="780"/>
      <c r="BY1629" s="780"/>
      <c r="BZ1629" s="780"/>
      <c r="CA1629" s="780"/>
      <c r="CB1629" s="780"/>
      <c r="CC1629" s="780"/>
      <c r="CD1629" s="780"/>
      <c r="CE1629" s="780"/>
      <c r="CF1629" s="780"/>
      <c r="CG1629" s="780"/>
      <c r="CH1629" s="780"/>
      <c r="CI1629" s="780"/>
      <c r="CJ1629" s="780"/>
      <c r="CK1629" s="773"/>
      <c r="CL1629" s="773" t="s">
        <v>397</v>
      </c>
      <c r="CM1629" s="773" t="s">
        <v>397</v>
      </c>
      <c r="CN1629" s="773" t="s">
        <v>397</v>
      </c>
      <c r="CO1629" s="773" t="s">
        <v>397</v>
      </c>
      <c r="CP1629" s="773">
        <v>144</v>
      </c>
      <c r="CQ1629" s="773">
        <v>144</v>
      </c>
      <c r="CR1629" s="772">
        <v>144</v>
      </c>
      <c r="CS1629" s="781"/>
      <c r="CT1629" s="865" t="s">
        <v>308</v>
      </c>
      <c r="CU1629" s="899" t="s">
        <v>308</v>
      </c>
      <c r="CV1629" s="774"/>
      <c r="CW1629" s="774"/>
      <c r="CX1629" s="865">
        <v>46267</v>
      </c>
      <c r="CY1629" s="784">
        <v>0</v>
      </c>
      <c r="CZ1629" s="784" t="s">
        <v>308</v>
      </c>
      <c r="DA1629" s="785">
        <v>0</v>
      </c>
      <c r="DB1629" s="785">
        <v>0</v>
      </c>
      <c r="DC1629" s="785">
        <v>0</v>
      </c>
      <c r="DD1629" s="785" t="s">
        <v>308</v>
      </c>
      <c r="DE1629" s="785" t="s">
        <v>308</v>
      </c>
      <c r="DF1629" s="785" t="s">
        <v>308</v>
      </c>
      <c r="DG1629" s="785" t="s">
        <v>308</v>
      </c>
      <c r="DH1629" s="786">
        <v>0</v>
      </c>
      <c r="DI1629" s="774" t="s">
        <v>390</v>
      </c>
      <c r="DJ1629" s="774" t="s">
        <v>390</v>
      </c>
      <c r="DK1629" s="774" t="s">
        <v>390</v>
      </c>
      <c r="DL1629" s="774">
        <v>46272</v>
      </c>
      <c r="DM1629" s="774">
        <v>46283</v>
      </c>
      <c r="DN1629" s="774">
        <v>46283</v>
      </c>
      <c r="DO1629" s="787" t="s">
        <v>308</v>
      </c>
      <c r="DP1629" s="774">
        <v>46297</v>
      </c>
      <c r="DQ1629" s="774">
        <v>46297</v>
      </c>
      <c r="DR1629" s="774">
        <v>46297</v>
      </c>
      <c r="DS1629" s="786">
        <v>46297</v>
      </c>
      <c r="DT1629" s="752">
        <v>46297</v>
      </c>
      <c r="DU1629" s="753">
        <v>-4</v>
      </c>
      <c r="DV1629" s="753" t="s">
        <v>308</v>
      </c>
      <c r="DW1629" s="754">
        <v>46293</v>
      </c>
      <c r="DX1629" s="755">
        <v>46293</v>
      </c>
      <c r="DY1629" s="754" t="e">
        <v>#VALUE!</v>
      </c>
      <c r="DZ1629" s="754" t="e">
        <v>#VALUE!</v>
      </c>
      <c r="EA1629" s="754" t="e">
        <v>#VALUE!</v>
      </c>
      <c r="EB1629" s="754" t="e">
        <v>#VALUE!</v>
      </c>
      <c r="HA1629" s="756" t="s">
        <v>397</v>
      </c>
      <c r="HB1629" s="756" t="s">
        <v>397</v>
      </c>
      <c r="HC1629" s="756" t="s">
        <v>397</v>
      </c>
      <c r="HD1629" s="756" t="s">
        <v>397</v>
      </c>
      <c r="HE1629" s="756" t="s">
        <v>397</v>
      </c>
      <c r="HF1629" s="756" t="s">
        <v>397</v>
      </c>
      <c r="HG1629" s="756" t="s">
        <v>397</v>
      </c>
      <c r="HH1629" s="756" t="s">
        <v>397</v>
      </c>
      <c r="HI1629" s="756" t="s">
        <v>397</v>
      </c>
      <c r="HJ1629" s="756" t="s">
        <v>397</v>
      </c>
      <c r="HK1629"/>
      <c r="HL1629"/>
      <c r="HM1629"/>
      <c r="HN1629" s="756" t="str">
        <f t="shared" si="55"/>
        <v>AUTO PRINT</v>
      </c>
      <c r="HO1629"/>
      <c r="HP1629" s="757" t="s">
        <v>572</v>
      </c>
      <c r="HQ1629" s="757" t="s">
        <v>572</v>
      </c>
      <c r="HR1629" s="757" t="s">
        <v>572</v>
      </c>
      <c r="HS1629"/>
      <c r="HW1629" s="758"/>
      <c r="HX1629"/>
      <c r="HY1629" s="759" t="s">
        <v>572</v>
      </c>
      <c r="HZ1629" s="759" t="s">
        <v>572</v>
      </c>
      <c r="IA1629" s="759" t="s">
        <v>572</v>
      </c>
      <c r="IC1629" s="760" t="s">
        <v>572</v>
      </c>
      <c r="ID1629" s="760" t="s">
        <v>572</v>
      </c>
      <c r="IE1629" s="760" t="s">
        <v>572</v>
      </c>
      <c r="IF1629" s="761" t="s">
        <v>572</v>
      </c>
      <c r="IG1629" s="619" t="str">
        <f t="shared" si="56"/>
        <v>IN HOUSE (MANUAL)</v>
      </c>
      <c r="II1629" s="761" t="s">
        <v>572</v>
      </c>
      <c r="IK1629" s="761" t="str">
        <f>IFERROR(VLOOKUP($M1629,#REF!,13,0),"IN HOUSE (MANUAL)")</f>
        <v>IN HOUSE (MANUAL)</v>
      </c>
      <c r="IM1629" s="760" t="s">
        <v>397</v>
      </c>
      <c r="IN1629" s="760" t="s">
        <v>397</v>
      </c>
      <c r="IO1629" s="760" t="s">
        <v>572</v>
      </c>
      <c r="IQ1629" s="760" t="s">
        <v>572</v>
      </c>
      <c r="IR1629" s="760" t="s">
        <v>572</v>
      </c>
      <c r="IT1629" s="760" t="s">
        <v>572</v>
      </c>
      <c r="IV1629" s="760" t="s">
        <v>572</v>
      </c>
      <c r="IW1629" s="760" t="s">
        <v>572</v>
      </c>
      <c r="IY1629" s="760" t="s">
        <v>572</v>
      </c>
      <c r="IZ1629" s="760" t="s">
        <v>572</v>
      </c>
      <c r="JB1629" s="760" t="s">
        <v>572</v>
      </c>
      <c r="JC1629" s="760" t="s">
        <v>572</v>
      </c>
      <c r="JE1629" s="760" t="s">
        <v>572</v>
      </c>
      <c r="JF1629" s="760" t="s">
        <v>572</v>
      </c>
    </row>
    <row r="1630" spans="1:266" ht="17.25" customHeight="1" collapsed="1" x14ac:dyDescent="0.35">
      <c r="A1630" s="618" t="s">
        <v>3015</v>
      </c>
      <c r="B1630" s="730">
        <v>78</v>
      </c>
      <c r="C1630" s="730" t="s">
        <v>2987</v>
      </c>
      <c r="D1630" s="730" t="s">
        <v>2987</v>
      </c>
      <c r="E1630" s="730">
        <v>28</v>
      </c>
      <c r="F1630" s="731" t="s">
        <v>574</v>
      </c>
      <c r="G1630" s="732">
        <v>1</v>
      </c>
      <c r="H1630" s="826">
        <v>46202</v>
      </c>
      <c r="I1630" s="730">
        <v>40</v>
      </c>
      <c r="J1630" s="730" t="s">
        <v>308</v>
      </c>
      <c r="K1630" s="730">
        <v>41</v>
      </c>
      <c r="L1630" s="730" t="s">
        <v>3016</v>
      </c>
      <c r="M1630" s="772" t="s">
        <v>3015</v>
      </c>
      <c r="N1630" s="868" t="s">
        <v>390</v>
      </c>
      <c r="O1630" s="868">
        <v>0</v>
      </c>
      <c r="P1630" s="868">
        <v>0</v>
      </c>
      <c r="Q1630" s="868">
        <v>0</v>
      </c>
      <c r="R1630" s="772">
        <v>373</v>
      </c>
      <c r="S1630" s="772" t="s">
        <v>308</v>
      </c>
      <c r="T1630" s="772" t="s">
        <v>2980</v>
      </c>
      <c r="U1630" s="772">
        <v>373</v>
      </c>
      <c r="V1630" s="772" t="s">
        <v>308</v>
      </c>
      <c r="W1630" s="772"/>
      <c r="X1630" s="772"/>
      <c r="Y1630" s="773"/>
      <c r="Z1630" s="773"/>
      <c r="AA1630" s="772" t="s">
        <v>309</v>
      </c>
      <c r="AB1630" s="772" t="s">
        <v>750</v>
      </c>
      <c r="AC1630" s="772" t="s">
        <v>647</v>
      </c>
      <c r="AD1630" s="772">
        <v>204</v>
      </c>
      <c r="AE1630" s="864">
        <v>204</v>
      </c>
      <c r="AF1630" s="776" t="s">
        <v>390</v>
      </c>
      <c r="AG1630" s="777"/>
      <c r="AH1630" s="972"/>
      <c r="AI1630" s="777" t="s">
        <v>308</v>
      </c>
      <c r="AJ1630" s="778">
        <v>26</v>
      </c>
      <c r="AK1630" s="779"/>
      <c r="AL1630" s="778"/>
      <c r="AM1630" s="780">
        <v>0</v>
      </c>
      <c r="AN1630" s="780"/>
      <c r="AO1630" s="780"/>
      <c r="AP1630" s="780"/>
      <c r="AQ1630" s="780"/>
      <c r="AR1630" s="780"/>
      <c r="AS1630" s="780"/>
      <c r="AT1630" s="780"/>
      <c r="AU1630" s="780"/>
      <c r="AV1630" s="780"/>
      <c r="AW1630" s="780"/>
      <c r="AX1630" s="780"/>
      <c r="AY1630" s="780"/>
      <c r="AZ1630" s="780"/>
      <c r="BA1630" s="780"/>
      <c r="BB1630" s="780">
        <v>0</v>
      </c>
      <c r="BC1630" s="780">
        <v>0</v>
      </c>
      <c r="BD1630" s="780">
        <v>0</v>
      </c>
      <c r="BE1630" s="780">
        <v>0</v>
      </c>
      <c r="BF1630" s="780">
        <v>0</v>
      </c>
      <c r="BG1630" s="780">
        <v>0</v>
      </c>
      <c r="BH1630" s="780">
        <v>0</v>
      </c>
      <c r="BI1630" s="780" t="s">
        <v>397</v>
      </c>
      <c r="BJ1630" s="780"/>
      <c r="BK1630" s="780">
        <v>204</v>
      </c>
      <c r="BL1630" s="780"/>
      <c r="BM1630" s="780"/>
      <c r="BN1630" s="780" t="s">
        <v>308</v>
      </c>
      <c r="BO1630" s="780" t="s">
        <v>308</v>
      </c>
      <c r="BP1630" s="780" t="s">
        <v>308</v>
      </c>
      <c r="BQ1630" s="780" t="s">
        <v>308</v>
      </c>
      <c r="BR1630" s="780"/>
      <c r="BS1630" s="780">
        <v>204</v>
      </c>
      <c r="BT1630" s="780"/>
      <c r="BU1630" s="780" t="s">
        <v>579</v>
      </c>
      <c r="BV1630" s="780"/>
      <c r="BW1630" s="780"/>
      <c r="BX1630" s="780"/>
      <c r="BY1630" s="780"/>
      <c r="BZ1630" s="780"/>
      <c r="CA1630" s="780"/>
      <c r="CB1630" s="780"/>
      <c r="CC1630" s="780"/>
      <c r="CD1630" s="780"/>
      <c r="CE1630" s="780"/>
      <c r="CF1630" s="780"/>
      <c r="CG1630" s="780"/>
      <c r="CH1630" s="780"/>
      <c r="CI1630" s="780"/>
      <c r="CJ1630" s="780"/>
      <c r="CK1630" s="773"/>
      <c r="CL1630" s="773" t="s">
        <v>397</v>
      </c>
      <c r="CM1630" s="773" t="s">
        <v>397</v>
      </c>
      <c r="CN1630" s="773" t="s">
        <v>397</v>
      </c>
      <c r="CO1630" s="773" t="s">
        <v>397</v>
      </c>
      <c r="CP1630" s="773">
        <v>204</v>
      </c>
      <c r="CQ1630" s="773">
        <v>204</v>
      </c>
      <c r="CR1630" s="772">
        <v>204</v>
      </c>
      <c r="CS1630" s="781"/>
      <c r="CT1630" s="865" t="s">
        <v>308</v>
      </c>
      <c r="CU1630" s="899" t="s">
        <v>308</v>
      </c>
      <c r="CV1630" s="774"/>
      <c r="CW1630" s="774"/>
      <c r="CX1630" s="865">
        <v>46267</v>
      </c>
      <c r="CY1630" s="784">
        <v>0</v>
      </c>
      <c r="CZ1630" s="784">
        <v>0</v>
      </c>
      <c r="DA1630" s="785">
        <v>0</v>
      </c>
      <c r="DB1630" s="785">
        <v>0</v>
      </c>
      <c r="DC1630" s="785">
        <v>0</v>
      </c>
      <c r="DD1630" s="785" t="s">
        <v>308</v>
      </c>
      <c r="DE1630" s="785" t="s">
        <v>308</v>
      </c>
      <c r="DF1630" s="785" t="s">
        <v>308</v>
      </c>
      <c r="DG1630" s="785" t="s">
        <v>308</v>
      </c>
      <c r="DH1630" s="786">
        <v>0</v>
      </c>
      <c r="DI1630" s="774" t="s">
        <v>390</v>
      </c>
      <c r="DJ1630" s="774" t="s">
        <v>390</v>
      </c>
      <c r="DK1630" s="774" t="s">
        <v>390</v>
      </c>
      <c r="DL1630" s="774">
        <v>46286</v>
      </c>
      <c r="DM1630" s="774">
        <v>46283</v>
      </c>
      <c r="DN1630" s="774">
        <v>46283</v>
      </c>
      <c r="DO1630" s="787" t="s">
        <v>308</v>
      </c>
      <c r="DP1630" s="774">
        <v>46304</v>
      </c>
      <c r="DQ1630" s="774">
        <v>46304</v>
      </c>
      <c r="DR1630" s="774">
        <v>46304</v>
      </c>
      <c r="DS1630" s="786">
        <v>46304</v>
      </c>
      <c r="DT1630" s="752">
        <v>46304</v>
      </c>
      <c r="DU1630" s="753">
        <v>-11</v>
      </c>
      <c r="DV1630" s="753" t="s">
        <v>308</v>
      </c>
      <c r="DW1630" s="754">
        <v>46293</v>
      </c>
      <c r="DX1630" s="755">
        <v>46293</v>
      </c>
      <c r="DY1630" s="754" t="e">
        <v>#VALUE!</v>
      </c>
      <c r="DZ1630" s="754" t="e">
        <v>#VALUE!</v>
      </c>
      <c r="EA1630" s="754" t="e">
        <v>#VALUE!</v>
      </c>
      <c r="EB1630" s="754" t="e">
        <v>#VALUE!</v>
      </c>
      <c r="HA1630" s="756" t="s">
        <v>397</v>
      </c>
      <c r="HB1630" s="756" t="s">
        <v>397</v>
      </c>
      <c r="HC1630" s="756" t="s">
        <v>397</v>
      </c>
      <c r="HD1630" s="756" t="s">
        <v>397</v>
      </c>
      <c r="HE1630" s="756" t="s">
        <v>397</v>
      </c>
      <c r="HF1630" s="756" t="s">
        <v>397</v>
      </c>
      <c r="HG1630" s="756" t="s">
        <v>397</v>
      </c>
      <c r="HH1630" s="756" t="s">
        <v>397</v>
      </c>
      <c r="HI1630" s="756" t="s">
        <v>397</v>
      </c>
      <c r="HJ1630" s="756" t="s">
        <v>397</v>
      </c>
      <c r="HK1630"/>
      <c r="HL1630"/>
      <c r="HM1630"/>
      <c r="HN1630" s="756" t="str">
        <f t="shared" si="55"/>
        <v>AUTO PRINT</v>
      </c>
      <c r="HO1630"/>
      <c r="HP1630" s="757" t="s">
        <v>572</v>
      </c>
      <c r="HQ1630" s="757" t="s">
        <v>572</v>
      </c>
      <c r="HR1630" s="757" t="s">
        <v>572</v>
      </c>
      <c r="HS1630"/>
      <c r="HW1630" s="758"/>
      <c r="HX1630"/>
      <c r="HY1630" s="759" t="s">
        <v>572</v>
      </c>
      <c r="HZ1630" s="759" t="s">
        <v>572</v>
      </c>
      <c r="IA1630" s="759" t="s">
        <v>572</v>
      </c>
      <c r="IC1630" s="760" t="s">
        <v>572</v>
      </c>
      <c r="ID1630" s="760" t="s">
        <v>572</v>
      </c>
      <c r="IE1630" s="760" t="s">
        <v>572</v>
      </c>
      <c r="IF1630" s="761" t="s">
        <v>572</v>
      </c>
      <c r="IG1630" s="619" t="str">
        <f t="shared" si="56"/>
        <v>IN HOUSE (MANUAL)</v>
      </c>
      <c r="II1630" s="761" t="s">
        <v>572</v>
      </c>
      <c r="IK1630" s="761" t="str">
        <f>IFERROR(VLOOKUP($M1630,#REF!,13,0),"IN HOUSE (MANUAL)")</f>
        <v>IN HOUSE (MANUAL)</v>
      </c>
      <c r="IM1630" s="760" t="s">
        <v>397</v>
      </c>
      <c r="IN1630" s="760" t="s">
        <v>397</v>
      </c>
      <c r="IO1630" s="760" t="s">
        <v>572</v>
      </c>
      <c r="IQ1630" s="760" t="s">
        <v>572</v>
      </c>
      <c r="IR1630" s="760" t="s">
        <v>572</v>
      </c>
      <c r="IT1630" s="760" t="s">
        <v>572</v>
      </c>
      <c r="IV1630" s="760" t="s">
        <v>572</v>
      </c>
      <c r="IW1630" s="760" t="s">
        <v>572</v>
      </c>
      <c r="IY1630" s="760" t="s">
        <v>572</v>
      </c>
      <c r="IZ1630" s="760" t="s">
        <v>572</v>
      </c>
      <c r="JB1630" s="760" t="s">
        <v>572</v>
      </c>
      <c r="JC1630" s="760" t="s">
        <v>572</v>
      </c>
      <c r="JE1630" s="760" t="s">
        <v>572</v>
      </c>
      <c r="JF1630" s="760" t="s">
        <v>572</v>
      </c>
    </row>
    <row r="1631" spans="1:266" ht="17.25" customHeight="1" x14ac:dyDescent="0.35">
      <c r="A1631" s="618" t="s">
        <v>3017</v>
      </c>
      <c r="B1631" s="730">
        <v>79</v>
      </c>
      <c r="C1631" s="730" t="s">
        <v>2987</v>
      </c>
      <c r="D1631" s="730" t="s">
        <v>2987</v>
      </c>
      <c r="E1631" s="730">
        <v>28</v>
      </c>
      <c r="F1631" s="731" t="s">
        <v>767</v>
      </c>
      <c r="G1631" s="732">
        <v>1</v>
      </c>
      <c r="H1631" s="826">
        <v>46202</v>
      </c>
      <c r="I1631" s="730">
        <v>40</v>
      </c>
      <c r="J1631" s="730" t="s">
        <v>308</v>
      </c>
      <c r="K1631" s="730">
        <v>41</v>
      </c>
      <c r="L1631" s="730" t="s">
        <v>3018</v>
      </c>
      <c r="M1631" s="772" t="s">
        <v>3017</v>
      </c>
      <c r="N1631" s="868" t="s">
        <v>390</v>
      </c>
      <c r="O1631" s="868">
        <v>0</v>
      </c>
      <c r="P1631" s="868">
        <v>0</v>
      </c>
      <c r="Q1631" s="868">
        <v>0</v>
      </c>
      <c r="R1631" s="772">
        <v>373</v>
      </c>
      <c r="S1631" s="772" t="s">
        <v>308</v>
      </c>
      <c r="T1631" s="772" t="s">
        <v>2980</v>
      </c>
      <c r="U1631" s="772">
        <v>373</v>
      </c>
      <c r="V1631" s="772" t="s">
        <v>308</v>
      </c>
      <c r="W1631" s="772"/>
      <c r="X1631" s="772"/>
      <c r="Y1631" s="773"/>
      <c r="Z1631" s="773"/>
      <c r="AA1631" s="772" t="s">
        <v>309</v>
      </c>
      <c r="AB1631" s="772" t="s">
        <v>750</v>
      </c>
      <c r="AC1631" s="772" t="s">
        <v>778</v>
      </c>
      <c r="AD1631" s="772">
        <v>144</v>
      </c>
      <c r="AE1631" s="864">
        <v>144</v>
      </c>
      <c r="AF1631" s="776" t="s">
        <v>390</v>
      </c>
      <c r="AG1631" s="777"/>
      <c r="AH1631" s="777"/>
      <c r="AI1631" s="777" t="s">
        <v>308</v>
      </c>
      <c r="AJ1631" s="778">
        <v>27</v>
      </c>
      <c r="AK1631" s="779"/>
      <c r="AL1631" s="778"/>
      <c r="AM1631" s="780">
        <v>0</v>
      </c>
      <c r="AN1631" s="780"/>
      <c r="AO1631" s="780"/>
      <c r="AP1631" s="780"/>
      <c r="AQ1631" s="780"/>
      <c r="AR1631" s="780"/>
      <c r="AS1631" s="780"/>
      <c r="AT1631" s="780"/>
      <c r="AU1631" s="780"/>
      <c r="AV1631" s="780"/>
      <c r="AW1631" s="780"/>
      <c r="AX1631" s="780"/>
      <c r="AY1631" s="780"/>
      <c r="AZ1631" s="780"/>
      <c r="BA1631" s="780"/>
      <c r="BB1631" s="780">
        <v>0</v>
      </c>
      <c r="BC1631" s="780">
        <v>0</v>
      </c>
      <c r="BD1631" s="780">
        <v>0</v>
      </c>
      <c r="BE1631" s="780">
        <v>0</v>
      </c>
      <c r="BF1631" s="780">
        <v>0</v>
      </c>
      <c r="BG1631" s="780">
        <v>0</v>
      </c>
      <c r="BH1631" s="780">
        <v>0</v>
      </c>
      <c r="BI1631" s="780" t="s">
        <v>397</v>
      </c>
      <c r="BJ1631" s="780"/>
      <c r="BK1631" s="780">
        <v>144</v>
      </c>
      <c r="BL1631" s="780"/>
      <c r="BM1631" s="780"/>
      <c r="BN1631" s="780" t="s">
        <v>308</v>
      </c>
      <c r="BO1631" s="780" t="s">
        <v>308</v>
      </c>
      <c r="BP1631" s="780" t="s">
        <v>308</v>
      </c>
      <c r="BQ1631" s="780" t="s">
        <v>308</v>
      </c>
      <c r="BR1631" s="780"/>
      <c r="BS1631" s="780">
        <v>144</v>
      </c>
      <c r="BT1631" s="780"/>
      <c r="BU1631" s="780" t="s">
        <v>579</v>
      </c>
      <c r="BV1631" s="780"/>
      <c r="BW1631" s="780"/>
      <c r="BX1631" s="780"/>
      <c r="BY1631" s="780"/>
      <c r="BZ1631" s="780"/>
      <c r="CA1631" s="780"/>
      <c r="CB1631" s="780"/>
      <c r="CC1631" s="780"/>
      <c r="CD1631" s="780"/>
      <c r="CE1631" s="780"/>
      <c r="CF1631" s="780"/>
      <c r="CG1631" s="780"/>
      <c r="CH1631" s="780"/>
      <c r="CI1631" s="780"/>
      <c r="CJ1631" s="780"/>
      <c r="CK1631" s="773"/>
      <c r="CL1631" s="773" t="s">
        <v>397</v>
      </c>
      <c r="CM1631" s="773" t="s">
        <v>397</v>
      </c>
      <c r="CN1631" s="773" t="s">
        <v>397</v>
      </c>
      <c r="CO1631" s="773" t="s">
        <v>397</v>
      </c>
      <c r="CP1631" s="773">
        <v>144</v>
      </c>
      <c r="CQ1631" s="773">
        <v>144</v>
      </c>
      <c r="CR1631" s="772">
        <v>144</v>
      </c>
      <c r="CS1631" s="898"/>
      <c r="CT1631" s="865" t="s">
        <v>308</v>
      </c>
      <c r="CU1631" s="899" t="s">
        <v>308</v>
      </c>
      <c r="CV1631" s="774"/>
      <c r="CW1631" s="774"/>
      <c r="CX1631" s="865">
        <v>46267</v>
      </c>
      <c r="CY1631" s="784">
        <v>0</v>
      </c>
      <c r="CZ1631" s="784">
        <v>0</v>
      </c>
      <c r="DA1631" s="785">
        <v>0</v>
      </c>
      <c r="DB1631" s="785">
        <v>0</v>
      </c>
      <c r="DC1631" s="785">
        <v>0</v>
      </c>
      <c r="DD1631" s="785" t="s">
        <v>308</v>
      </c>
      <c r="DE1631" s="785" t="s">
        <v>308</v>
      </c>
      <c r="DF1631" s="785" t="s">
        <v>308</v>
      </c>
      <c r="DG1631" s="785" t="s">
        <v>308</v>
      </c>
      <c r="DH1631" s="786">
        <v>0</v>
      </c>
      <c r="DI1631" s="774" t="s">
        <v>390</v>
      </c>
      <c r="DJ1631" s="774" t="s">
        <v>390</v>
      </c>
      <c r="DK1631" s="774" t="s">
        <v>390</v>
      </c>
      <c r="DL1631" s="774">
        <v>46286</v>
      </c>
      <c r="DM1631" s="774">
        <v>46283</v>
      </c>
      <c r="DN1631" s="774">
        <v>46283</v>
      </c>
      <c r="DO1631" s="787" t="s">
        <v>308</v>
      </c>
      <c r="DP1631" s="774">
        <v>46304</v>
      </c>
      <c r="DQ1631" s="774">
        <v>46304</v>
      </c>
      <c r="DR1631" s="774">
        <v>46304</v>
      </c>
      <c r="DS1631" s="786">
        <v>46304</v>
      </c>
      <c r="DT1631" s="752">
        <v>46304</v>
      </c>
      <c r="DU1631" s="753">
        <v>-10</v>
      </c>
      <c r="DV1631" s="753" t="s">
        <v>308</v>
      </c>
      <c r="DW1631" s="754">
        <v>46293</v>
      </c>
      <c r="DX1631" s="755">
        <v>46294</v>
      </c>
      <c r="DY1631" s="754" t="e">
        <v>#VALUE!</v>
      </c>
      <c r="DZ1631" s="754" t="e">
        <v>#VALUE!</v>
      </c>
      <c r="EA1631" s="754" t="e">
        <v>#VALUE!</v>
      </c>
      <c r="EB1631" s="754" t="e">
        <v>#VALUE!</v>
      </c>
      <c r="HA1631" s="756" t="s">
        <v>397</v>
      </c>
      <c r="HB1631" s="756" t="s">
        <v>397</v>
      </c>
      <c r="HC1631" s="756" t="s">
        <v>397</v>
      </c>
      <c r="HD1631" s="756" t="s">
        <v>397</v>
      </c>
      <c r="HE1631" s="756" t="s">
        <v>397</v>
      </c>
      <c r="HF1631" s="756" t="s">
        <v>397</v>
      </c>
      <c r="HG1631" s="756" t="s">
        <v>397</v>
      </c>
      <c r="HH1631" s="756" t="s">
        <v>397</v>
      </c>
      <c r="HI1631" s="756" t="s">
        <v>397</v>
      </c>
      <c r="HJ1631" s="756" t="s">
        <v>397</v>
      </c>
      <c r="HK1631"/>
      <c r="HL1631"/>
      <c r="HM1631"/>
      <c r="HN1631" s="756" t="str">
        <f t="shared" si="55"/>
        <v>AUTO PRINT</v>
      </c>
      <c r="HO1631"/>
      <c r="HP1631" s="757" t="s">
        <v>572</v>
      </c>
      <c r="HQ1631" s="757" t="s">
        <v>572</v>
      </c>
      <c r="HR1631" s="757" t="s">
        <v>572</v>
      </c>
      <c r="HS1631"/>
      <c r="HW1631" s="758"/>
      <c r="HX1631"/>
      <c r="HY1631" s="759" t="s">
        <v>572</v>
      </c>
      <c r="HZ1631" s="759" t="s">
        <v>572</v>
      </c>
      <c r="IA1631" s="759" t="s">
        <v>572</v>
      </c>
      <c r="IC1631" s="760" t="s">
        <v>572</v>
      </c>
      <c r="ID1631" s="760" t="s">
        <v>572</v>
      </c>
      <c r="IE1631" s="760" t="s">
        <v>572</v>
      </c>
      <c r="IF1631" s="761" t="s">
        <v>572</v>
      </c>
      <c r="IG1631" s="619" t="str">
        <f t="shared" si="56"/>
        <v>IN HOUSE (MANUAL)</v>
      </c>
      <c r="II1631" s="761" t="s">
        <v>572</v>
      </c>
      <c r="IK1631" s="761" t="str">
        <f>IFERROR(VLOOKUP($M1631,#REF!,13,0),"IN HOUSE (MANUAL)")</f>
        <v>IN HOUSE (MANUAL)</v>
      </c>
      <c r="IM1631" s="760" t="s">
        <v>397</v>
      </c>
      <c r="IN1631" s="760" t="s">
        <v>397</v>
      </c>
      <c r="IO1631" s="760" t="s">
        <v>572</v>
      </c>
      <c r="IQ1631" s="760" t="s">
        <v>572</v>
      </c>
      <c r="IR1631" s="760" t="s">
        <v>572</v>
      </c>
      <c r="IT1631" s="760" t="s">
        <v>572</v>
      </c>
      <c r="IV1631" s="760" t="s">
        <v>572</v>
      </c>
      <c r="IW1631" s="760" t="s">
        <v>572</v>
      </c>
      <c r="IY1631" s="760" t="s">
        <v>572</v>
      </c>
      <c r="IZ1631" s="760" t="s">
        <v>572</v>
      </c>
      <c r="JB1631" s="760" t="s">
        <v>572</v>
      </c>
      <c r="JC1631" s="760" t="s">
        <v>572</v>
      </c>
      <c r="JE1631" s="760" t="s">
        <v>572</v>
      </c>
      <c r="JF1631" s="760" t="s">
        <v>572</v>
      </c>
    </row>
    <row r="1632" spans="1:266" ht="16.5" customHeight="1" x14ac:dyDescent="0.35">
      <c r="A1632" s="618" t="s">
        <v>3019</v>
      </c>
      <c r="B1632" s="730">
        <v>80</v>
      </c>
      <c r="C1632" s="730" t="s">
        <v>2987</v>
      </c>
      <c r="D1632" s="730" t="s">
        <v>2987</v>
      </c>
      <c r="E1632" s="730">
        <v>28</v>
      </c>
      <c r="F1632" s="731" t="s">
        <v>767</v>
      </c>
      <c r="G1632" s="732">
        <v>1</v>
      </c>
      <c r="H1632" s="733">
        <v>46202</v>
      </c>
      <c r="I1632" s="730">
        <v>40</v>
      </c>
      <c r="J1632" s="730" t="s">
        <v>308</v>
      </c>
      <c r="K1632" s="730">
        <v>41</v>
      </c>
      <c r="L1632" s="730" t="s">
        <v>3020</v>
      </c>
      <c r="M1632" s="772" t="s">
        <v>3019</v>
      </c>
      <c r="N1632" s="868" t="s">
        <v>390</v>
      </c>
      <c r="O1632" s="868">
        <v>0</v>
      </c>
      <c r="P1632" s="868">
        <v>0</v>
      </c>
      <c r="Q1632" s="868">
        <v>0</v>
      </c>
      <c r="R1632" s="772">
        <v>373</v>
      </c>
      <c r="S1632" s="772" t="s">
        <v>308</v>
      </c>
      <c r="T1632" s="772" t="s">
        <v>2980</v>
      </c>
      <c r="U1632" s="772">
        <v>373</v>
      </c>
      <c r="V1632" s="772" t="s">
        <v>308</v>
      </c>
      <c r="W1632" s="772"/>
      <c r="X1632" s="772"/>
      <c r="Y1632" s="773"/>
      <c r="Z1632" s="773"/>
      <c r="AA1632" s="772" t="s">
        <v>309</v>
      </c>
      <c r="AB1632" s="772" t="s">
        <v>750</v>
      </c>
      <c r="AC1632" s="772" t="s">
        <v>778</v>
      </c>
      <c r="AD1632" s="772">
        <v>144</v>
      </c>
      <c r="AE1632" s="864">
        <v>144</v>
      </c>
      <c r="AF1632" s="774" t="s">
        <v>390</v>
      </c>
      <c r="AG1632" s="777"/>
      <c r="AH1632" s="777"/>
      <c r="AI1632" s="777" t="s">
        <v>308</v>
      </c>
      <c r="AJ1632" s="778">
        <v>28</v>
      </c>
      <c r="AK1632" s="779"/>
      <c r="AL1632" s="778"/>
      <c r="AM1632" s="780">
        <v>0</v>
      </c>
      <c r="AN1632" s="780"/>
      <c r="AO1632" s="780"/>
      <c r="AP1632" s="780"/>
      <c r="AQ1632" s="780"/>
      <c r="AR1632" s="780"/>
      <c r="AS1632" s="780"/>
      <c r="AT1632" s="780"/>
      <c r="AU1632" s="780"/>
      <c r="AV1632" s="780"/>
      <c r="AW1632" s="780"/>
      <c r="AX1632" s="780"/>
      <c r="AY1632" s="780"/>
      <c r="AZ1632" s="780"/>
      <c r="BA1632" s="780"/>
      <c r="BB1632" s="780">
        <v>0</v>
      </c>
      <c r="BC1632" s="780">
        <v>0</v>
      </c>
      <c r="BD1632" s="780">
        <v>0</v>
      </c>
      <c r="BE1632" s="780">
        <v>0</v>
      </c>
      <c r="BF1632" s="780">
        <v>0</v>
      </c>
      <c r="BG1632" s="780">
        <v>0</v>
      </c>
      <c r="BH1632" s="780">
        <v>0</v>
      </c>
      <c r="BI1632" s="780" t="s">
        <v>397</v>
      </c>
      <c r="BJ1632" s="780"/>
      <c r="BK1632" s="780">
        <v>144</v>
      </c>
      <c r="BL1632" s="780"/>
      <c r="BM1632" s="780"/>
      <c r="BN1632" s="780" t="s">
        <v>308</v>
      </c>
      <c r="BO1632" s="780" t="s">
        <v>308</v>
      </c>
      <c r="BP1632" s="780" t="s">
        <v>308</v>
      </c>
      <c r="BQ1632" s="780" t="s">
        <v>308</v>
      </c>
      <c r="BR1632" s="780"/>
      <c r="BS1632" s="780">
        <v>144</v>
      </c>
      <c r="BT1632" s="780"/>
      <c r="BU1632" s="780" t="s">
        <v>579</v>
      </c>
      <c r="BV1632" s="780"/>
      <c r="BW1632" s="780"/>
      <c r="BX1632" s="780"/>
      <c r="BY1632" s="780"/>
      <c r="BZ1632" s="780"/>
      <c r="CA1632" s="780"/>
      <c r="CB1632" s="780"/>
      <c r="CC1632" s="780"/>
      <c r="CD1632" s="780"/>
      <c r="CE1632" s="780"/>
      <c r="CF1632" s="780"/>
      <c r="CG1632" s="780"/>
      <c r="CH1632" s="780"/>
      <c r="CI1632" s="780"/>
      <c r="CJ1632" s="780"/>
      <c r="CK1632" s="773"/>
      <c r="CL1632" s="773" t="s">
        <v>397</v>
      </c>
      <c r="CM1632" s="773" t="s">
        <v>397</v>
      </c>
      <c r="CN1632" s="773" t="s">
        <v>397</v>
      </c>
      <c r="CO1632" s="773" t="s">
        <v>397</v>
      </c>
      <c r="CP1632" s="773">
        <v>144</v>
      </c>
      <c r="CQ1632" s="773">
        <v>144</v>
      </c>
      <c r="CR1632" s="772">
        <v>144</v>
      </c>
      <c r="CS1632" s="898"/>
      <c r="CT1632" s="782" t="s">
        <v>308</v>
      </c>
      <c r="CU1632" s="783" t="s">
        <v>308</v>
      </c>
      <c r="CV1632" s="774"/>
      <c r="CW1632" s="774"/>
      <c r="CX1632" s="865">
        <v>46267</v>
      </c>
      <c r="CY1632" s="784">
        <v>0</v>
      </c>
      <c r="CZ1632" s="784">
        <v>0</v>
      </c>
      <c r="DA1632" s="785">
        <v>0</v>
      </c>
      <c r="DB1632" s="785">
        <v>0</v>
      </c>
      <c r="DC1632" s="785">
        <v>0</v>
      </c>
      <c r="DD1632" s="785" t="s">
        <v>308</v>
      </c>
      <c r="DE1632" s="785" t="s">
        <v>308</v>
      </c>
      <c r="DF1632" s="785" t="s">
        <v>308</v>
      </c>
      <c r="DG1632" s="785" t="s">
        <v>308</v>
      </c>
      <c r="DH1632" s="786">
        <v>0</v>
      </c>
      <c r="DI1632" s="774" t="s">
        <v>390</v>
      </c>
      <c r="DJ1632" s="774" t="s">
        <v>390</v>
      </c>
      <c r="DK1632" s="774" t="s">
        <v>390</v>
      </c>
      <c r="DL1632" s="774">
        <v>46286</v>
      </c>
      <c r="DM1632" s="774">
        <v>46283</v>
      </c>
      <c r="DN1632" s="774">
        <v>46283</v>
      </c>
      <c r="DO1632" s="787" t="s">
        <v>308</v>
      </c>
      <c r="DP1632" s="774">
        <v>46304</v>
      </c>
      <c r="DQ1632" s="774">
        <v>46304</v>
      </c>
      <c r="DR1632" s="774">
        <v>46304</v>
      </c>
      <c r="DS1632" s="786">
        <v>46304</v>
      </c>
      <c r="DT1632" s="752">
        <v>46304</v>
      </c>
      <c r="DU1632" s="753">
        <v>-10</v>
      </c>
      <c r="DV1632" s="753" t="s">
        <v>308</v>
      </c>
      <c r="DW1632" s="754">
        <v>46294</v>
      </c>
      <c r="DX1632" s="755">
        <v>46294</v>
      </c>
      <c r="DY1632" s="754" t="e">
        <v>#VALUE!</v>
      </c>
      <c r="DZ1632" s="754" t="e">
        <v>#VALUE!</v>
      </c>
      <c r="EA1632" s="754" t="e">
        <v>#VALUE!</v>
      </c>
      <c r="EB1632" s="754" t="e">
        <v>#VALUE!</v>
      </c>
      <c r="HA1632" s="756" t="s">
        <v>397</v>
      </c>
      <c r="HB1632" s="756" t="s">
        <v>397</v>
      </c>
      <c r="HC1632" s="756" t="s">
        <v>397</v>
      </c>
      <c r="HD1632" s="756" t="s">
        <v>397</v>
      </c>
      <c r="HE1632" s="756" t="s">
        <v>397</v>
      </c>
      <c r="HF1632" s="756" t="s">
        <v>397</v>
      </c>
      <c r="HG1632" s="756" t="s">
        <v>397</v>
      </c>
      <c r="HH1632" s="756" t="s">
        <v>397</v>
      </c>
      <c r="HI1632" s="756" t="s">
        <v>397</v>
      </c>
      <c r="HJ1632" s="756" t="s">
        <v>397</v>
      </c>
      <c r="HK1632"/>
      <c r="HL1632"/>
      <c r="HM1632"/>
      <c r="HN1632" s="756" t="str">
        <f t="shared" si="55"/>
        <v>AUTO PRINT</v>
      </c>
      <c r="HO1632"/>
      <c r="HP1632" s="757" t="s">
        <v>572</v>
      </c>
      <c r="HQ1632" s="757" t="s">
        <v>572</v>
      </c>
      <c r="HR1632" s="757" t="s">
        <v>572</v>
      </c>
      <c r="HS1632"/>
      <c r="HW1632" s="758"/>
      <c r="HX1632"/>
      <c r="HY1632" s="759" t="s">
        <v>572</v>
      </c>
      <c r="HZ1632" s="759" t="s">
        <v>572</v>
      </c>
      <c r="IA1632" s="759" t="s">
        <v>572</v>
      </c>
      <c r="IC1632" s="760" t="s">
        <v>572</v>
      </c>
      <c r="ID1632" s="760" t="s">
        <v>572</v>
      </c>
      <c r="IE1632" s="760" t="s">
        <v>572</v>
      </c>
      <c r="IF1632" s="761" t="s">
        <v>572</v>
      </c>
      <c r="IG1632" s="619" t="str">
        <f t="shared" si="56"/>
        <v>IN HOUSE (MANUAL)</v>
      </c>
      <c r="II1632" s="761" t="s">
        <v>572</v>
      </c>
      <c r="IK1632" s="761" t="str">
        <f>IFERROR(VLOOKUP($M1632,#REF!,13,0),"IN HOUSE (MANUAL)")</f>
        <v>IN HOUSE (MANUAL)</v>
      </c>
      <c r="IM1632" s="760" t="s">
        <v>397</v>
      </c>
      <c r="IN1632" s="760" t="s">
        <v>397</v>
      </c>
      <c r="IO1632" s="760" t="s">
        <v>572</v>
      </c>
      <c r="IQ1632" s="760" t="s">
        <v>572</v>
      </c>
      <c r="IR1632" s="760" t="s">
        <v>572</v>
      </c>
      <c r="IT1632" s="760" t="s">
        <v>572</v>
      </c>
      <c r="IV1632" s="760" t="s">
        <v>572</v>
      </c>
      <c r="IW1632" s="760" t="s">
        <v>572</v>
      </c>
      <c r="IY1632" s="760" t="s">
        <v>572</v>
      </c>
      <c r="IZ1632" s="760" t="s">
        <v>572</v>
      </c>
      <c r="JB1632" s="760" t="s">
        <v>572</v>
      </c>
      <c r="JC1632" s="760" t="s">
        <v>572</v>
      </c>
      <c r="JE1632" s="760" t="s">
        <v>572</v>
      </c>
      <c r="JF1632" s="760" t="s">
        <v>572</v>
      </c>
    </row>
    <row r="1633" spans="1:266" ht="16.5" customHeight="1" x14ac:dyDescent="0.35">
      <c r="A1633" s="618" t="s">
        <v>3021</v>
      </c>
      <c r="B1633" s="730">
        <v>81</v>
      </c>
      <c r="C1633" s="730" t="s">
        <v>2987</v>
      </c>
      <c r="D1633" s="730" t="s">
        <v>2987</v>
      </c>
      <c r="E1633" s="730">
        <v>28</v>
      </c>
      <c r="F1633" s="731" t="s">
        <v>767</v>
      </c>
      <c r="G1633" s="732">
        <v>1</v>
      </c>
      <c r="H1633" s="733">
        <v>46202</v>
      </c>
      <c r="I1633" s="730">
        <v>40</v>
      </c>
      <c r="J1633" s="730" t="s">
        <v>308</v>
      </c>
      <c r="K1633" s="730">
        <v>41</v>
      </c>
      <c r="L1633" s="730" t="s">
        <v>3022</v>
      </c>
      <c r="M1633" s="772" t="s">
        <v>3021</v>
      </c>
      <c r="N1633" s="868" t="s">
        <v>390</v>
      </c>
      <c r="O1633" s="868">
        <v>0</v>
      </c>
      <c r="P1633" s="868">
        <v>0</v>
      </c>
      <c r="Q1633" s="868">
        <v>0</v>
      </c>
      <c r="R1633" s="772">
        <v>373</v>
      </c>
      <c r="S1633" s="772" t="s">
        <v>308</v>
      </c>
      <c r="T1633" s="772" t="s">
        <v>2980</v>
      </c>
      <c r="U1633" s="772">
        <v>373</v>
      </c>
      <c r="V1633" s="772" t="s">
        <v>308</v>
      </c>
      <c r="W1633" s="772"/>
      <c r="X1633" s="772"/>
      <c r="Y1633" s="773"/>
      <c r="Z1633" s="773"/>
      <c r="AA1633" s="772" t="s">
        <v>309</v>
      </c>
      <c r="AB1633" s="772" t="s">
        <v>750</v>
      </c>
      <c r="AC1633" s="772" t="s">
        <v>778</v>
      </c>
      <c r="AD1633" s="772">
        <v>162</v>
      </c>
      <c r="AE1633" s="864">
        <v>162</v>
      </c>
      <c r="AF1633" s="774" t="s">
        <v>390</v>
      </c>
      <c r="AG1633" s="777"/>
      <c r="AH1633" s="777"/>
      <c r="AI1633" s="777" t="s">
        <v>308</v>
      </c>
      <c r="AJ1633" s="778">
        <v>29</v>
      </c>
      <c r="AK1633" s="779"/>
      <c r="AL1633" s="778"/>
      <c r="AM1633" s="780">
        <v>0</v>
      </c>
      <c r="AN1633" s="780"/>
      <c r="AO1633" s="780"/>
      <c r="AP1633" s="780"/>
      <c r="AQ1633" s="780"/>
      <c r="AR1633" s="780"/>
      <c r="AS1633" s="780"/>
      <c r="AT1633" s="780"/>
      <c r="AU1633" s="780"/>
      <c r="AV1633" s="780"/>
      <c r="AW1633" s="780"/>
      <c r="AX1633" s="780"/>
      <c r="AY1633" s="780"/>
      <c r="AZ1633" s="780"/>
      <c r="BA1633" s="780"/>
      <c r="BB1633" s="780">
        <v>0</v>
      </c>
      <c r="BC1633" s="780">
        <v>0</v>
      </c>
      <c r="BD1633" s="780">
        <v>0</v>
      </c>
      <c r="BE1633" s="780">
        <v>0</v>
      </c>
      <c r="BF1633" s="780">
        <v>0</v>
      </c>
      <c r="BG1633" s="780">
        <v>0</v>
      </c>
      <c r="BH1633" s="780">
        <v>0</v>
      </c>
      <c r="BI1633" s="780" t="s">
        <v>397</v>
      </c>
      <c r="BJ1633" s="780"/>
      <c r="BK1633" s="780">
        <v>162</v>
      </c>
      <c r="BL1633" s="780"/>
      <c r="BM1633" s="780"/>
      <c r="BN1633" s="780" t="s">
        <v>308</v>
      </c>
      <c r="BO1633" s="780" t="s">
        <v>308</v>
      </c>
      <c r="BP1633" s="780" t="s">
        <v>308</v>
      </c>
      <c r="BQ1633" s="780" t="s">
        <v>308</v>
      </c>
      <c r="BR1633" s="780"/>
      <c r="BS1633" s="780">
        <v>162</v>
      </c>
      <c r="BT1633" s="780"/>
      <c r="BU1633" s="780" t="s">
        <v>579</v>
      </c>
      <c r="BV1633" s="780"/>
      <c r="BW1633" s="780"/>
      <c r="BX1633" s="780"/>
      <c r="BY1633" s="780"/>
      <c r="BZ1633" s="780"/>
      <c r="CA1633" s="780"/>
      <c r="CB1633" s="780"/>
      <c r="CC1633" s="780"/>
      <c r="CD1633" s="780"/>
      <c r="CE1633" s="780"/>
      <c r="CF1633" s="780"/>
      <c r="CG1633" s="780"/>
      <c r="CH1633" s="780"/>
      <c r="CI1633" s="780"/>
      <c r="CJ1633" s="780"/>
      <c r="CK1633" s="773"/>
      <c r="CL1633" s="773" t="s">
        <v>397</v>
      </c>
      <c r="CM1633" s="773" t="s">
        <v>397</v>
      </c>
      <c r="CN1633" s="773" t="s">
        <v>397</v>
      </c>
      <c r="CO1633" s="773" t="s">
        <v>397</v>
      </c>
      <c r="CP1633" s="773">
        <v>162</v>
      </c>
      <c r="CQ1633" s="773">
        <v>162</v>
      </c>
      <c r="CR1633" s="772">
        <v>162</v>
      </c>
      <c r="CS1633" s="898"/>
      <c r="CT1633" s="782" t="s">
        <v>308</v>
      </c>
      <c r="CU1633" s="783" t="s">
        <v>308</v>
      </c>
      <c r="CV1633" s="774"/>
      <c r="CW1633" s="774"/>
      <c r="CX1633" s="865">
        <v>46267</v>
      </c>
      <c r="CY1633" s="784">
        <v>0</v>
      </c>
      <c r="CZ1633" s="784">
        <v>0</v>
      </c>
      <c r="DA1633" s="785">
        <v>0</v>
      </c>
      <c r="DB1633" s="785">
        <v>0</v>
      </c>
      <c r="DC1633" s="785">
        <v>0</v>
      </c>
      <c r="DD1633" s="785" t="s">
        <v>308</v>
      </c>
      <c r="DE1633" s="785" t="s">
        <v>308</v>
      </c>
      <c r="DF1633" s="785" t="s">
        <v>308</v>
      </c>
      <c r="DG1633" s="785" t="s">
        <v>308</v>
      </c>
      <c r="DH1633" s="786">
        <v>0</v>
      </c>
      <c r="DI1633" s="774" t="s">
        <v>390</v>
      </c>
      <c r="DJ1633" s="774" t="s">
        <v>390</v>
      </c>
      <c r="DK1633" s="774" t="s">
        <v>390</v>
      </c>
      <c r="DL1633" s="774">
        <v>46286</v>
      </c>
      <c r="DM1633" s="774">
        <v>46286</v>
      </c>
      <c r="DN1633" s="774">
        <v>46286</v>
      </c>
      <c r="DO1633" s="787" t="s">
        <v>308</v>
      </c>
      <c r="DP1633" s="774">
        <v>46304</v>
      </c>
      <c r="DQ1633" s="774">
        <v>46304</v>
      </c>
      <c r="DR1633" s="774">
        <v>46304</v>
      </c>
      <c r="DS1633" s="786">
        <v>46304</v>
      </c>
      <c r="DT1633" s="752">
        <v>46304</v>
      </c>
      <c r="DU1633" s="753">
        <v>-10</v>
      </c>
      <c r="DV1633" s="753" t="s">
        <v>308</v>
      </c>
      <c r="DW1633" s="754">
        <v>46294</v>
      </c>
      <c r="DX1633" s="755">
        <v>46294</v>
      </c>
      <c r="DY1633" s="754" t="e">
        <v>#VALUE!</v>
      </c>
      <c r="DZ1633" s="754" t="e">
        <v>#VALUE!</v>
      </c>
      <c r="EA1633" s="754" t="e">
        <v>#VALUE!</v>
      </c>
      <c r="EB1633" s="754" t="e">
        <v>#VALUE!</v>
      </c>
      <c r="HA1633" s="756" t="s">
        <v>397</v>
      </c>
      <c r="HB1633" s="756" t="s">
        <v>397</v>
      </c>
      <c r="HC1633" s="756" t="s">
        <v>397</v>
      </c>
      <c r="HD1633" s="756" t="s">
        <v>397</v>
      </c>
      <c r="HE1633" s="756" t="s">
        <v>397</v>
      </c>
      <c r="HF1633" s="756" t="s">
        <v>397</v>
      </c>
      <c r="HG1633" s="756" t="s">
        <v>397</v>
      </c>
      <c r="HH1633" s="756" t="s">
        <v>397</v>
      </c>
      <c r="HI1633" s="756" t="s">
        <v>397</v>
      </c>
      <c r="HJ1633" s="756" t="s">
        <v>397</v>
      </c>
      <c r="HK1633"/>
      <c r="HL1633"/>
      <c r="HM1633"/>
      <c r="HN1633" s="756" t="str">
        <f t="shared" si="55"/>
        <v>AUTO PRINT</v>
      </c>
      <c r="HO1633"/>
      <c r="HP1633" s="757" t="s">
        <v>572</v>
      </c>
      <c r="HQ1633" s="757" t="s">
        <v>572</v>
      </c>
      <c r="HR1633" s="757" t="s">
        <v>572</v>
      </c>
      <c r="HS1633"/>
      <c r="HW1633" s="758"/>
      <c r="HX1633"/>
      <c r="HY1633" s="759" t="s">
        <v>572</v>
      </c>
      <c r="HZ1633" s="759" t="s">
        <v>572</v>
      </c>
      <c r="IA1633" s="759" t="s">
        <v>572</v>
      </c>
      <c r="IC1633" s="760" t="s">
        <v>572</v>
      </c>
      <c r="ID1633" s="760" t="s">
        <v>572</v>
      </c>
      <c r="IE1633" s="760" t="s">
        <v>572</v>
      </c>
      <c r="IF1633" s="761" t="s">
        <v>572</v>
      </c>
      <c r="IG1633" s="619" t="str">
        <f t="shared" si="56"/>
        <v>IN HOUSE (MANUAL)</v>
      </c>
      <c r="II1633" s="761" t="s">
        <v>572</v>
      </c>
      <c r="IK1633" s="761" t="str">
        <f>IFERROR(VLOOKUP($M1633,#REF!,13,0),"IN HOUSE (MANUAL)")</f>
        <v>IN HOUSE (MANUAL)</v>
      </c>
      <c r="IM1633" s="760" t="s">
        <v>397</v>
      </c>
      <c r="IN1633" s="760" t="s">
        <v>397</v>
      </c>
      <c r="IO1633" s="760" t="s">
        <v>572</v>
      </c>
      <c r="IQ1633" s="760" t="s">
        <v>572</v>
      </c>
      <c r="IR1633" s="760" t="s">
        <v>572</v>
      </c>
      <c r="IT1633" s="760" t="s">
        <v>572</v>
      </c>
      <c r="IV1633" s="760" t="s">
        <v>572</v>
      </c>
      <c r="IW1633" s="760" t="s">
        <v>572</v>
      </c>
      <c r="IY1633" s="760" t="s">
        <v>572</v>
      </c>
      <c r="IZ1633" s="760" t="s">
        <v>572</v>
      </c>
      <c r="JB1633" s="760" t="s">
        <v>572</v>
      </c>
      <c r="JC1633" s="760" t="s">
        <v>572</v>
      </c>
      <c r="JE1633" s="760" t="s">
        <v>572</v>
      </c>
      <c r="JF1633" s="760" t="s">
        <v>572</v>
      </c>
    </row>
    <row r="1634" spans="1:266" ht="16.5" customHeight="1" x14ac:dyDescent="0.35">
      <c r="A1634" s="618" t="s">
        <v>3023</v>
      </c>
      <c r="B1634" s="730">
        <v>82</v>
      </c>
      <c r="C1634" s="730" t="s">
        <v>2987</v>
      </c>
      <c r="D1634" s="730" t="s">
        <v>2987</v>
      </c>
      <c r="E1634" s="730">
        <v>28</v>
      </c>
      <c r="F1634" s="731" t="s">
        <v>574</v>
      </c>
      <c r="G1634" s="732">
        <v>1</v>
      </c>
      <c r="H1634" s="733">
        <v>46202</v>
      </c>
      <c r="I1634" s="730">
        <v>40</v>
      </c>
      <c r="J1634" s="730" t="s">
        <v>308</v>
      </c>
      <c r="K1634" s="730">
        <v>41</v>
      </c>
      <c r="L1634" s="730" t="s">
        <v>3024</v>
      </c>
      <c r="M1634" s="772" t="s">
        <v>3023</v>
      </c>
      <c r="N1634" s="868" t="s">
        <v>390</v>
      </c>
      <c r="O1634" s="868">
        <v>0</v>
      </c>
      <c r="P1634" s="868">
        <v>0</v>
      </c>
      <c r="Q1634" s="868">
        <v>0</v>
      </c>
      <c r="R1634" s="772">
        <v>373</v>
      </c>
      <c r="S1634" s="772" t="s">
        <v>308</v>
      </c>
      <c r="T1634" s="772" t="s">
        <v>3025</v>
      </c>
      <c r="U1634" s="772">
        <v>373</v>
      </c>
      <c r="V1634" s="772" t="s">
        <v>308</v>
      </c>
      <c r="W1634" s="772"/>
      <c r="X1634" s="772"/>
      <c r="Y1634" s="773"/>
      <c r="Z1634" s="773"/>
      <c r="AA1634" s="772" t="s">
        <v>309</v>
      </c>
      <c r="AB1634" s="772" t="s">
        <v>750</v>
      </c>
      <c r="AC1634" s="772" t="s">
        <v>647</v>
      </c>
      <c r="AD1634" s="772">
        <v>204</v>
      </c>
      <c r="AE1634" s="864">
        <v>204</v>
      </c>
      <c r="AF1634" s="774" t="s">
        <v>390</v>
      </c>
      <c r="AG1634" s="777"/>
      <c r="AH1634" s="777"/>
      <c r="AI1634" s="777" t="s">
        <v>308</v>
      </c>
      <c r="AJ1634" s="778">
        <v>30</v>
      </c>
      <c r="AK1634" s="779"/>
      <c r="AL1634" s="778"/>
      <c r="AM1634" s="780">
        <v>0</v>
      </c>
      <c r="AN1634" s="780"/>
      <c r="AO1634" s="780"/>
      <c r="AP1634" s="780"/>
      <c r="AQ1634" s="780"/>
      <c r="AR1634" s="780"/>
      <c r="AS1634" s="780"/>
      <c r="AT1634" s="780"/>
      <c r="AU1634" s="780"/>
      <c r="AV1634" s="780"/>
      <c r="AW1634" s="780"/>
      <c r="AX1634" s="780"/>
      <c r="AY1634" s="780"/>
      <c r="AZ1634" s="780"/>
      <c r="BA1634" s="780"/>
      <c r="BB1634" s="780">
        <v>0</v>
      </c>
      <c r="BC1634" s="780">
        <v>0</v>
      </c>
      <c r="BD1634" s="780">
        <v>0</v>
      </c>
      <c r="BE1634" s="780">
        <v>0</v>
      </c>
      <c r="BF1634" s="780">
        <v>0</v>
      </c>
      <c r="BG1634" s="780">
        <v>0</v>
      </c>
      <c r="BH1634" s="780">
        <v>0</v>
      </c>
      <c r="BI1634" s="780" t="s">
        <v>397</v>
      </c>
      <c r="BJ1634" s="780"/>
      <c r="BK1634" s="780">
        <v>204</v>
      </c>
      <c r="BL1634" s="780"/>
      <c r="BM1634" s="780"/>
      <c r="BN1634" s="780" t="s">
        <v>308</v>
      </c>
      <c r="BO1634" s="780" t="s">
        <v>308</v>
      </c>
      <c r="BP1634" s="780" t="s">
        <v>308</v>
      </c>
      <c r="BQ1634" s="780" t="s">
        <v>308</v>
      </c>
      <c r="BR1634" s="780"/>
      <c r="BS1634" s="780">
        <v>204</v>
      </c>
      <c r="BT1634" s="780"/>
      <c r="BU1634" s="780" t="s">
        <v>579</v>
      </c>
      <c r="BV1634" s="780"/>
      <c r="BW1634" s="780"/>
      <c r="BX1634" s="780"/>
      <c r="BY1634" s="780"/>
      <c r="BZ1634" s="780"/>
      <c r="CA1634" s="780"/>
      <c r="CB1634" s="780"/>
      <c r="CC1634" s="780"/>
      <c r="CD1634" s="780"/>
      <c r="CE1634" s="780"/>
      <c r="CF1634" s="780"/>
      <c r="CG1634" s="780"/>
      <c r="CH1634" s="780"/>
      <c r="CI1634" s="780"/>
      <c r="CJ1634" s="780"/>
      <c r="CK1634" s="773"/>
      <c r="CL1634" s="773" t="s">
        <v>397</v>
      </c>
      <c r="CM1634" s="773" t="s">
        <v>397</v>
      </c>
      <c r="CN1634" s="773" t="s">
        <v>397</v>
      </c>
      <c r="CO1634" s="773" t="s">
        <v>397</v>
      </c>
      <c r="CP1634" s="773">
        <v>204</v>
      </c>
      <c r="CQ1634" s="773">
        <v>204</v>
      </c>
      <c r="CR1634" s="772">
        <v>204</v>
      </c>
      <c r="CS1634" s="898"/>
      <c r="CT1634" s="782" t="s">
        <v>308</v>
      </c>
      <c r="CU1634" s="783" t="s">
        <v>308</v>
      </c>
      <c r="CV1634" s="774"/>
      <c r="CW1634" s="774"/>
      <c r="CX1634" s="865">
        <v>46267</v>
      </c>
      <c r="CY1634" s="784">
        <v>0</v>
      </c>
      <c r="CZ1634" s="784">
        <v>0</v>
      </c>
      <c r="DA1634" s="785">
        <v>0</v>
      </c>
      <c r="DB1634" s="785">
        <v>0</v>
      </c>
      <c r="DC1634" s="785">
        <v>0</v>
      </c>
      <c r="DD1634" s="785" t="s">
        <v>308</v>
      </c>
      <c r="DE1634" s="785" t="s">
        <v>308</v>
      </c>
      <c r="DF1634" s="785" t="s">
        <v>308</v>
      </c>
      <c r="DG1634" s="785" t="s">
        <v>308</v>
      </c>
      <c r="DH1634" s="786">
        <v>0</v>
      </c>
      <c r="DI1634" s="774" t="s">
        <v>390</v>
      </c>
      <c r="DJ1634" s="774" t="s">
        <v>390</v>
      </c>
      <c r="DK1634" s="774" t="s">
        <v>390</v>
      </c>
      <c r="DL1634" s="774">
        <v>46286</v>
      </c>
      <c r="DM1634" s="774">
        <v>46286</v>
      </c>
      <c r="DN1634" s="774">
        <v>46286</v>
      </c>
      <c r="DO1634" s="787" t="s">
        <v>308</v>
      </c>
      <c r="DP1634" s="774">
        <v>46304</v>
      </c>
      <c r="DQ1634" s="774">
        <v>46304</v>
      </c>
      <c r="DR1634" s="774">
        <v>46304</v>
      </c>
      <c r="DS1634" s="786">
        <v>46304</v>
      </c>
      <c r="DT1634" s="752">
        <v>46304</v>
      </c>
      <c r="DU1634" s="753">
        <v>-10</v>
      </c>
      <c r="DV1634" s="753" t="s">
        <v>308</v>
      </c>
      <c r="DW1634" s="754">
        <v>46294</v>
      </c>
      <c r="DX1634" s="755">
        <v>46294</v>
      </c>
      <c r="DY1634" s="754" t="e">
        <v>#VALUE!</v>
      </c>
      <c r="DZ1634" s="754" t="e">
        <v>#VALUE!</v>
      </c>
      <c r="EA1634" s="754" t="e">
        <v>#VALUE!</v>
      </c>
      <c r="EB1634" s="754" t="e">
        <v>#VALUE!</v>
      </c>
      <c r="HA1634" s="756" t="s">
        <v>397</v>
      </c>
      <c r="HB1634" s="756" t="s">
        <v>397</v>
      </c>
      <c r="HC1634" s="756" t="s">
        <v>397</v>
      </c>
      <c r="HD1634" s="756" t="s">
        <v>397</v>
      </c>
      <c r="HE1634" s="756" t="s">
        <v>397</v>
      </c>
      <c r="HF1634" s="756" t="s">
        <v>397</v>
      </c>
      <c r="HG1634" s="756" t="s">
        <v>397</v>
      </c>
      <c r="HH1634" s="756" t="s">
        <v>397</v>
      </c>
      <c r="HI1634" s="756" t="s">
        <v>397</v>
      </c>
      <c r="HJ1634" s="756" t="s">
        <v>397</v>
      </c>
      <c r="HK1634"/>
      <c r="HL1634"/>
      <c r="HM1634"/>
      <c r="HN1634" s="756" t="str">
        <f t="shared" si="55"/>
        <v>AUTO PRINT</v>
      </c>
      <c r="HO1634"/>
      <c r="HP1634" s="757" t="s">
        <v>572</v>
      </c>
      <c r="HQ1634" s="757" t="s">
        <v>572</v>
      </c>
      <c r="HR1634" s="757" t="s">
        <v>572</v>
      </c>
      <c r="HS1634"/>
      <c r="HW1634" s="758"/>
      <c r="HX1634"/>
      <c r="HY1634" s="759" t="s">
        <v>572</v>
      </c>
      <c r="HZ1634" s="759" t="s">
        <v>572</v>
      </c>
      <c r="IA1634" s="759" t="s">
        <v>572</v>
      </c>
      <c r="IC1634" s="760" t="s">
        <v>572</v>
      </c>
      <c r="ID1634" s="760" t="s">
        <v>572</v>
      </c>
      <c r="IE1634" s="760" t="s">
        <v>572</v>
      </c>
      <c r="IF1634" s="761" t="s">
        <v>572</v>
      </c>
      <c r="IG1634" s="619" t="str">
        <f t="shared" si="56"/>
        <v>IN HOUSE (MANUAL)</v>
      </c>
      <c r="II1634" s="761" t="s">
        <v>572</v>
      </c>
      <c r="IK1634" s="761" t="str">
        <f>IFERROR(VLOOKUP($M1634,#REF!,13,0),"IN HOUSE (MANUAL)")</f>
        <v>IN HOUSE (MANUAL)</v>
      </c>
      <c r="IM1634" s="760" t="s">
        <v>397</v>
      </c>
      <c r="IN1634" s="760" t="s">
        <v>397</v>
      </c>
      <c r="IO1634" s="760" t="s">
        <v>572</v>
      </c>
      <c r="IQ1634" s="760" t="s">
        <v>572</v>
      </c>
      <c r="IR1634" s="760" t="s">
        <v>572</v>
      </c>
      <c r="IT1634" s="760" t="s">
        <v>572</v>
      </c>
      <c r="IV1634" s="760" t="s">
        <v>572</v>
      </c>
      <c r="IW1634" s="760" t="s">
        <v>572</v>
      </c>
      <c r="IY1634" s="760" t="s">
        <v>572</v>
      </c>
      <c r="IZ1634" s="760" t="s">
        <v>572</v>
      </c>
      <c r="JB1634" s="760" t="s">
        <v>572</v>
      </c>
      <c r="JC1634" s="760" t="s">
        <v>572</v>
      </c>
      <c r="JE1634" s="760" t="s">
        <v>572</v>
      </c>
      <c r="JF1634" s="760" t="s">
        <v>572</v>
      </c>
    </row>
    <row r="1635" spans="1:266" ht="17.25" customHeight="1" collapsed="1" x14ac:dyDescent="0.35">
      <c r="A1635" s="618" t="s">
        <v>2969</v>
      </c>
      <c r="B1635" s="730">
        <v>83</v>
      </c>
      <c r="C1635" s="730" t="s">
        <v>2938</v>
      </c>
      <c r="D1635" s="730" t="s">
        <v>2938</v>
      </c>
      <c r="E1635" s="730">
        <v>28</v>
      </c>
      <c r="F1635" s="731" t="s">
        <v>767</v>
      </c>
      <c r="G1635" s="732">
        <v>2</v>
      </c>
      <c r="H1635" s="733">
        <v>46202</v>
      </c>
      <c r="I1635" s="730">
        <v>40</v>
      </c>
      <c r="J1635" s="730" t="s">
        <v>308</v>
      </c>
      <c r="K1635" s="730">
        <v>41</v>
      </c>
      <c r="L1635" s="730" t="s">
        <v>2970</v>
      </c>
      <c r="M1635" s="772" t="s">
        <v>2969</v>
      </c>
      <c r="N1635" s="868" t="s">
        <v>390</v>
      </c>
      <c r="O1635" s="868">
        <v>0</v>
      </c>
      <c r="P1635" s="868">
        <v>0</v>
      </c>
      <c r="Q1635" s="868">
        <v>0</v>
      </c>
      <c r="R1635" s="772" t="s">
        <v>2971</v>
      </c>
      <c r="S1635" s="772" t="s">
        <v>308</v>
      </c>
      <c r="T1635" s="772" t="s">
        <v>2972</v>
      </c>
      <c r="U1635" s="772">
        <v>373</v>
      </c>
      <c r="V1635" s="772" t="s">
        <v>308</v>
      </c>
      <c r="W1635" s="772"/>
      <c r="X1635" s="772"/>
      <c r="Y1635" s="773"/>
      <c r="Z1635" s="773"/>
      <c r="AA1635" s="772" t="s">
        <v>32</v>
      </c>
      <c r="AB1635" s="772" t="s">
        <v>569</v>
      </c>
      <c r="AC1635" s="772" t="s">
        <v>589</v>
      </c>
      <c r="AD1635" s="772">
        <v>2172</v>
      </c>
      <c r="AE1635" s="864">
        <v>1086</v>
      </c>
      <c r="AF1635" s="774" t="s">
        <v>390</v>
      </c>
      <c r="AG1635" s="777"/>
      <c r="AH1635" s="777"/>
      <c r="AI1635" s="777" t="s">
        <v>308</v>
      </c>
      <c r="AJ1635" s="778">
        <v>31</v>
      </c>
      <c r="AK1635" s="779"/>
      <c r="AL1635" s="778"/>
      <c r="AM1635" s="780">
        <v>0</v>
      </c>
      <c r="AN1635" s="780"/>
      <c r="AO1635" s="780"/>
      <c r="AP1635" s="780"/>
      <c r="AQ1635" s="780"/>
      <c r="AR1635" s="780"/>
      <c r="AS1635" s="780"/>
      <c r="AT1635" s="780"/>
      <c r="AU1635" s="780"/>
      <c r="AV1635" s="780"/>
      <c r="AW1635" s="780"/>
      <c r="AX1635" s="780"/>
      <c r="AY1635" s="780"/>
      <c r="AZ1635" s="780"/>
      <c r="BA1635" s="780"/>
      <c r="BB1635" s="780">
        <v>0</v>
      </c>
      <c r="BC1635" s="780">
        <v>0</v>
      </c>
      <c r="BD1635" s="780">
        <v>0</v>
      </c>
      <c r="BE1635" s="780">
        <v>0</v>
      </c>
      <c r="BF1635" s="780">
        <v>0</v>
      </c>
      <c r="BG1635" s="780">
        <v>0</v>
      </c>
      <c r="BH1635" s="780">
        <v>0</v>
      </c>
      <c r="BI1635" s="780" t="s">
        <v>397</v>
      </c>
      <c r="BJ1635" s="780"/>
      <c r="BK1635" s="780">
        <v>1086</v>
      </c>
      <c r="BL1635" s="780"/>
      <c r="BM1635" s="780"/>
      <c r="BN1635" s="780" t="s">
        <v>308</v>
      </c>
      <c r="BO1635" s="780" t="s">
        <v>308</v>
      </c>
      <c r="BP1635" s="780" t="s">
        <v>308</v>
      </c>
      <c r="BQ1635" s="780" t="s">
        <v>308</v>
      </c>
      <c r="BR1635" s="780"/>
      <c r="BS1635" s="780">
        <v>1086</v>
      </c>
      <c r="BT1635" s="780"/>
      <c r="BU1635" s="780" t="s">
        <v>579</v>
      </c>
      <c r="BV1635" s="780"/>
      <c r="BW1635" s="780"/>
      <c r="BX1635" s="780"/>
      <c r="BY1635" s="780"/>
      <c r="BZ1635" s="780"/>
      <c r="CA1635" s="780"/>
      <c r="CB1635" s="780"/>
      <c r="CC1635" s="780"/>
      <c r="CD1635" s="780"/>
      <c r="CE1635" s="780"/>
      <c r="CF1635" s="780"/>
      <c r="CG1635" s="780"/>
      <c r="CH1635" s="780"/>
      <c r="CI1635" s="780"/>
      <c r="CJ1635" s="780"/>
      <c r="CK1635" s="773"/>
      <c r="CL1635" s="773" t="s">
        <v>397</v>
      </c>
      <c r="CM1635" s="773" t="s">
        <v>397</v>
      </c>
      <c r="CN1635" s="773" t="s">
        <v>397</v>
      </c>
      <c r="CO1635" s="773" t="s">
        <v>397</v>
      </c>
      <c r="CP1635" s="773">
        <v>1086</v>
      </c>
      <c r="CQ1635" s="773">
        <v>2172</v>
      </c>
      <c r="CR1635" s="772">
        <v>1086</v>
      </c>
      <c r="CS1635" s="898"/>
      <c r="CT1635" s="782" t="s">
        <v>308</v>
      </c>
      <c r="CU1635" s="783" t="s">
        <v>308</v>
      </c>
      <c r="CV1635" s="774"/>
      <c r="CW1635" s="774"/>
      <c r="CX1635" s="865">
        <v>46252</v>
      </c>
      <c r="CY1635" s="784">
        <v>0</v>
      </c>
      <c r="CZ1635" s="784" t="s">
        <v>308</v>
      </c>
      <c r="DA1635" s="785">
        <v>0</v>
      </c>
      <c r="DB1635" s="785">
        <v>0</v>
      </c>
      <c r="DC1635" s="785">
        <v>0</v>
      </c>
      <c r="DD1635" s="785" t="s">
        <v>308</v>
      </c>
      <c r="DE1635" s="785" t="s">
        <v>308</v>
      </c>
      <c r="DF1635" s="785" t="s">
        <v>308</v>
      </c>
      <c r="DG1635" s="785" t="s">
        <v>308</v>
      </c>
      <c r="DH1635" s="786">
        <v>0</v>
      </c>
      <c r="DI1635" s="774" t="s">
        <v>390</v>
      </c>
      <c r="DJ1635" s="774" t="s">
        <v>390</v>
      </c>
      <c r="DK1635" s="774" t="s">
        <v>390</v>
      </c>
      <c r="DL1635" s="774">
        <v>46286</v>
      </c>
      <c r="DM1635" s="774">
        <v>46288</v>
      </c>
      <c r="DN1635" s="774">
        <v>46288</v>
      </c>
      <c r="DO1635" s="787" t="s">
        <v>308</v>
      </c>
      <c r="DP1635" s="774">
        <v>46304</v>
      </c>
      <c r="DQ1635" s="774">
        <v>46304</v>
      </c>
      <c r="DR1635" s="774">
        <v>46304</v>
      </c>
      <c r="DS1635" s="786">
        <v>46304</v>
      </c>
      <c r="DT1635" s="752">
        <v>46304</v>
      </c>
      <c r="DU1635" s="753">
        <v>-8</v>
      </c>
      <c r="DV1635" s="753" t="s">
        <v>308</v>
      </c>
      <c r="DW1635" s="754">
        <v>46294</v>
      </c>
      <c r="DX1635" s="755">
        <v>46296</v>
      </c>
      <c r="DY1635" s="754" t="e">
        <v>#VALUE!</v>
      </c>
      <c r="DZ1635" s="754" t="e">
        <v>#VALUE!</v>
      </c>
      <c r="EA1635" s="754" t="e">
        <v>#VALUE!</v>
      </c>
      <c r="EB1635" s="754" t="e">
        <v>#VALUE!</v>
      </c>
      <c r="HA1635" s="756" t="s">
        <v>397</v>
      </c>
      <c r="HB1635" s="756" t="s">
        <v>397</v>
      </c>
      <c r="HC1635" s="756" t="s">
        <v>397</v>
      </c>
      <c r="HD1635" s="756" t="s">
        <v>397</v>
      </c>
      <c r="HE1635" s="756" t="s">
        <v>397</v>
      </c>
      <c r="HF1635" s="756" t="s">
        <v>397</v>
      </c>
      <c r="HG1635" s="756" t="s">
        <v>397</v>
      </c>
      <c r="HH1635" s="756" t="s">
        <v>397</v>
      </c>
      <c r="HI1635" s="756" t="s">
        <v>397</v>
      </c>
      <c r="HJ1635" s="756" t="s">
        <v>397</v>
      </c>
      <c r="HK1635"/>
      <c r="HL1635"/>
      <c r="HM1635"/>
      <c r="HN1635" s="756" t="str">
        <f t="shared" si="55"/>
        <v>AUTO PRINT</v>
      </c>
      <c r="HO1635"/>
      <c r="HP1635" s="757" t="s">
        <v>572</v>
      </c>
      <c r="HQ1635" s="757" t="s">
        <v>572</v>
      </c>
      <c r="HR1635" s="757" t="s">
        <v>572</v>
      </c>
      <c r="HS1635"/>
      <c r="HW1635" s="758"/>
      <c r="HX1635"/>
      <c r="HY1635" s="759" t="s">
        <v>572</v>
      </c>
      <c r="HZ1635" s="759" t="s">
        <v>572</v>
      </c>
      <c r="IA1635" s="759" t="s">
        <v>572</v>
      </c>
      <c r="IC1635" s="760" t="s">
        <v>572</v>
      </c>
      <c r="ID1635" s="760" t="s">
        <v>572</v>
      </c>
      <c r="IE1635" s="760" t="s">
        <v>572</v>
      </c>
      <c r="IF1635" s="761" t="s">
        <v>572</v>
      </c>
      <c r="IG1635" s="619" t="str">
        <f t="shared" si="56"/>
        <v>IN HOUSE (MANUAL)</v>
      </c>
      <c r="II1635" s="761" t="s">
        <v>572</v>
      </c>
      <c r="IK1635" s="761" t="str">
        <f>IFERROR(VLOOKUP($M1635,#REF!,13,0),"IN HOUSE (MANUAL)")</f>
        <v>IN HOUSE (MANUAL)</v>
      </c>
      <c r="IM1635" s="760" t="s">
        <v>397</v>
      </c>
      <c r="IN1635" s="760" t="s">
        <v>397</v>
      </c>
      <c r="IO1635" s="760" t="s">
        <v>572</v>
      </c>
      <c r="IQ1635" s="760" t="s">
        <v>572</v>
      </c>
      <c r="IR1635" s="760" t="s">
        <v>572</v>
      </c>
      <c r="IT1635" s="760" t="s">
        <v>572</v>
      </c>
      <c r="IV1635" s="760" t="s">
        <v>572</v>
      </c>
      <c r="IW1635" s="760" t="s">
        <v>572</v>
      </c>
      <c r="IY1635" s="760" t="s">
        <v>572</v>
      </c>
      <c r="IZ1635" s="760" t="s">
        <v>572</v>
      </c>
      <c r="JB1635" s="760" t="s">
        <v>572</v>
      </c>
      <c r="JC1635" s="760" t="s">
        <v>572</v>
      </c>
      <c r="JE1635" s="760" t="s">
        <v>572</v>
      </c>
      <c r="JF1635" s="760" t="s">
        <v>572</v>
      </c>
    </row>
    <row r="1636" spans="1:266" ht="17.25" customHeight="1" x14ac:dyDescent="0.35">
      <c r="A1636" s="618" t="s">
        <v>3026</v>
      </c>
      <c r="B1636" s="730">
        <v>84</v>
      </c>
      <c r="C1636" s="730" t="s">
        <v>2987</v>
      </c>
      <c r="D1636" s="730" t="s">
        <v>2987</v>
      </c>
      <c r="E1636" s="730">
        <v>28</v>
      </c>
      <c r="F1636" s="731" t="s">
        <v>574</v>
      </c>
      <c r="G1636" s="732">
        <v>1</v>
      </c>
      <c r="H1636" s="733">
        <v>46202</v>
      </c>
      <c r="I1636" s="730">
        <v>40</v>
      </c>
      <c r="J1636" s="730" t="s">
        <v>308</v>
      </c>
      <c r="K1636" s="730">
        <v>42</v>
      </c>
      <c r="L1636" s="730" t="s">
        <v>3027</v>
      </c>
      <c r="M1636" s="772" t="s">
        <v>3026</v>
      </c>
      <c r="N1636" s="868" t="s">
        <v>390</v>
      </c>
      <c r="O1636" s="868">
        <v>0</v>
      </c>
      <c r="P1636" s="868">
        <v>0</v>
      </c>
      <c r="Q1636" s="868">
        <v>0</v>
      </c>
      <c r="R1636" s="772">
        <v>373</v>
      </c>
      <c r="S1636" s="772" t="s">
        <v>308</v>
      </c>
      <c r="T1636" s="772" t="s">
        <v>2980</v>
      </c>
      <c r="U1636" s="772">
        <v>373</v>
      </c>
      <c r="V1636" s="772" t="s">
        <v>308</v>
      </c>
      <c r="W1636" s="772"/>
      <c r="X1636" s="772"/>
      <c r="Y1636" s="773"/>
      <c r="Z1636" s="773"/>
      <c r="AA1636" s="772" t="s">
        <v>309</v>
      </c>
      <c r="AB1636" s="772" t="s">
        <v>750</v>
      </c>
      <c r="AC1636" s="772" t="s">
        <v>647</v>
      </c>
      <c r="AD1636" s="772">
        <v>354</v>
      </c>
      <c r="AE1636" s="864">
        <v>354</v>
      </c>
      <c r="AF1636" s="774" t="s">
        <v>390</v>
      </c>
      <c r="AG1636" s="777"/>
      <c r="AH1636" s="777"/>
      <c r="AI1636" s="777" t="s">
        <v>308</v>
      </c>
      <c r="AJ1636" s="778">
        <v>32</v>
      </c>
      <c r="AK1636" s="779"/>
      <c r="AL1636" s="778"/>
      <c r="AM1636" s="780">
        <v>0</v>
      </c>
      <c r="AN1636" s="780"/>
      <c r="AO1636" s="780"/>
      <c r="AP1636" s="780"/>
      <c r="AQ1636" s="780"/>
      <c r="AR1636" s="780"/>
      <c r="AS1636" s="780"/>
      <c r="AT1636" s="780"/>
      <c r="AU1636" s="780"/>
      <c r="AV1636" s="780"/>
      <c r="AW1636" s="780"/>
      <c r="AX1636" s="780"/>
      <c r="AY1636" s="780"/>
      <c r="AZ1636" s="780"/>
      <c r="BA1636" s="780"/>
      <c r="BB1636" s="780">
        <v>0</v>
      </c>
      <c r="BC1636" s="780">
        <v>0</v>
      </c>
      <c r="BD1636" s="780">
        <v>0</v>
      </c>
      <c r="BE1636" s="780">
        <v>0</v>
      </c>
      <c r="BF1636" s="780">
        <v>0</v>
      </c>
      <c r="BG1636" s="780">
        <v>0</v>
      </c>
      <c r="BH1636" s="780">
        <v>0</v>
      </c>
      <c r="BI1636" s="780" t="s">
        <v>397</v>
      </c>
      <c r="BJ1636" s="780"/>
      <c r="BK1636" s="780">
        <v>354</v>
      </c>
      <c r="BL1636" s="780"/>
      <c r="BM1636" s="780"/>
      <c r="BN1636" s="780" t="s">
        <v>308</v>
      </c>
      <c r="BO1636" s="780" t="s">
        <v>308</v>
      </c>
      <c r="BP1636" s="780" t="s">
        <v>308</v>
      </c>
      <c r="BQ1636" s="780" t="s">
        <v>308</v>
      </c>
      <c r="BR1636" s="780"/>
      <c r="BS1636" s="780">
        <v>354</v>
      </c>
      <c r="BT1636" s="780"/>
      <c r="BU1636" s="780" t="s">
        <v>579</v>
      </c>
      <c r="BV1636" s="780"/>
      <c r="BW1636" s="780"/>
      <c r="BX1636" s="780"/>
      <c r="BY1636" s="780"/>
      <c r="BZ1636" s="780"/>
      <c r="CA1636" s="780"/>
      <c r="CB1636" s="780"/>
      <c r="CC1636" s="780"/>
      <c r="CD1636" s="780"/>
      <c r="CE1636" s="780"/>
      <c r="CF1636" s="780"/>
      <c r="CG1636" s="780"/>
      <c r="CH1636" s="780"/>
      <c r="CI1636" s="780"/>
      <c r="CJ1636" s="780"/>
      <c r="CK1636" s="773"/>
      <c r="CL1636" s="773" t="s">
        <v>397</v>
      </c>
      <c r="CM1636" s="773" t="s">
        <v>397</v>
      </c>
      <c r="CN1636" s="773" t="s">
        <v>397</v>
      </c>
      <c r="CO1636" s="773" t="s">
        <v>397</v>
      </c>
      <c r="CP1636" s="773">
        <v>354</v>
      </c>
      <c r="CQ1636" s="773">
        <v>354</v>
      </c>
      <c r="CR1636" s="772">
        <v>354</v>
      </c>
      <c r="CS1636" s="781"/>
      <c r="CT1636" s="782" t="s">
        <v>308</v>
      </c>
      <c r="CU1636" s="783" t="s">
        <v>308</v>
      </c>
      <c r="CV1636" s="774"/>
      <c r="CW1636" s="949"/>
      <c r="CX1636" s="865">
        <v>46267</v>
      </c>
      <c r="CY1636" s="784">
        <v>0</v>
      </c>
      <c r="CZ1636" s="784">
        <v>0</v>
      </c>
      <c r="DA1636" s="785">
        <v>0</v>
      </c>
      <c r="DB1636" s="785">
        <v>0</v>
      </c>
      <c r="DC1636" s="785">
        <v>0</v>
      </c>
      <c r="DD1636" s="785" t="s">
        <v>308</v>
      </c>
      <c r="DE1636" s="785" t="s">
        <v>308</v>
      </c>
      <c r="DF1636" s="785" t="s">
        <v>308</v>
      </c>
      <c r="DG1636" s="785" t="s">
        <v>308</v>
      </c>
      <c r="DH1636" s="786">
        <v>0</v>
      </c>
      <c r="DI1636" s="774" t="s">
        <v>390</v>
      </c>
      <c r="DJ1636" s="774" t="s">
        <v>390</v>
      </c>
      <c r="DK1636" s="774" t="s">
        <v>390</v>
      </c>
      <c r="DL1636" s="774">
        <v>46290</v>
      </c>
      <c r="DM1636" s="774">
        <v>46288</v>
      </c>
      <c r="DN1636" s="774">
        <v>46288</v>
      </c>
      <c r="DO1636" s="787" t="s">
        <v>308</v>
      </c>
      <c r="DP1636" s="774">
        <v>46311</v>
      </c>
      <c r="DQ1636" s="774">
        <v>46311</v>
      </c>
      <c r="DR1636" s="774">
        <v>46311</v>
      </c>
      <c r="DS1636" s="786">
        <v>46311</v>
      </c>
      <c r="DT1636" s="752">
        <v>46311</v>
      </c>
      <c r="DU1636" s="753">
        <v>-14</v>
      </c>
      <c r="DV1636" s="753" t="s">
        <v>308</v>
      </c>
      <c r="DW1636" s="754">
        <v>46296</v>
      </c>
      <c r="DX1636" s="755">
        <v>46297</v>
      </c>
      <c r="DY1636" s="754" t="e">
        <v>#VALUE!</v>
      </c>
      <c r="DZ1636" s="754" t="e">
        <v>#VALUE!</v>
      </c>
      <c r="EA1636" s="754" t="e">
        <v>#VALUE!</v>
      </c>
      <c r="EB1636" s="754" t="e">
        <v>#VALUE!</v>
      </c>
      <c r="HA1636" s="756" t="s">
        <v>397</v>
      </c>
      <c r="HB1636" s="756" t="s">
        <v>397</v>
      </c>
      <c r="HC1636" s="756" t="s">
        <v>397</v>
      </c>
      <c r="HD1636" s="756" t="s">
        <v>397</v>
      </c>
      <c r="HE1636" s="756" t="s">
        <v>397</v>
      </c>
      <c r="HF1636" s="756" t="s">
        <v>397</v>
      </c>
      <c r="HG1636" s="756" t="s">
        <v>397</v>
      </c>
      <c r="HH1636" s="756" t="s">
        <v>397</v>
      </c>
      <c r="HI1636" s="756" t="s">
        <v>397</v>
      </c>
      <c r="HJ1636" s="756" t="s">
        <v>397</v>
      </c>
      <c r="HK1636"/>
      <c r="HL1636"/>
      <c r="HM1636"/>
      <c r="HN1636" s="756" t="str">
        <f t="shared" si="55"/>
        <v>AUTO PRINT</v>
      </c>
      <c r="HO1636"/>
      <c r="HP1636" s="757" t="s">
        <v>572</v>
      </c>
      <c r="HQ1636" s="757" t="s">
        <v>572</v>
      </c>
      <c r="HR1636" s="757" t="s">
        <v>572</v>
      </c>
      <c r="HS1636"/>
      <c r="HW1636" s="758"/>
      <c r="HX1636"/>
      <c r="HY1636" s="759" t="s">
        <v>572</v>
      </c>
      <c r="HZ1636" s="759" t="s">
        <v>572</v>
      </c>
      <c r="IA1636" s="759" t="s">
        <v>572</v>
      </c>
      <c r="IC1636" s="760" t="s">
        <v>572</v>
      </c>
      <c r="ID1636" s="760" t="s">
        <v>572</v>
      </c>
      <c r="IE1636" s="760" t="s">
        <v>572</v>
      </c>
      <c r="IF1636" s="761" t="s">
        <v>572</v>
      </c>
      <c r="IG1636" s="619" t="str">
        <f t="shared" si="56"/>
        <v>IN HOUSE (MANUAL)</v>
      </c>
      <c r="II1636" s="761" t="s">
        <v>572</v>
      </c>
      <c r="IK1636" s="761" t="str">
        <f>IFERROR(VLOOKUP($M1636,#REF!,13,0),"IN HOUSE (MANUAL)")</f>
        <v>IN HOUSE (MANUAL)</v>
      </c>
      <c r="IM1636" s="760" t="s">
        <v>397</v>
      </c>
      <c r="IN1636" s="760" t="s">
        <v>397</v>
      </c>
      <c r="IO1636" s="760" t="s">
        <v>572</v>
      </c>
      <c r="IQ1636" s="760" t="s">
        <v>572</v>
      </c>
      <c r="IR1636" s="760" t="s">
        <v>572</v>
      </c>
      <c r="IT1636" s="760" t="s">
        <v>572</v>
      </c>
      <c r="IV1636" s="760" t="s">
        <v>572</v>
      </c>
      <c r="IW1636" s="760" t="s">
        <v>572</v>
      </c>
      <c r="IY1636" s="760" t="s">
        <v>572</v>
      </c>
      <c r="IZ1636" s="760" t="s">
        <v>572</v>
      </c>
      <c r="JB1636" s="760" t="s">
        <v>572</v>
      </c>
      <c r="JC1636" s="760" t="s">
        <v>572</v>
      </c>
      <c r="JE1636" s="760" t="s">
        <v>572</v>
      </c>
      <c r="JF1636" s="760" t="s">
        <v>572</v>
      </c>
    </row>
    <row r="1637" spans="1:266" ht="16.5" customHeight="1" x14ac:dyDescent="0.35">
      <c r="A1637" s="618" t="s">
        <v>3028</v>
      </c>
      <c r="B1637" s="730">
        <v>85</v>
      </c>
      <c r="C1637" s="730" t="s">
        <v>2987</v>
      </c>
      <c r="D1637" s="730" t="s">
        <v>2987</v>
      </c>
      <c r="E1637" s="730">
        <v>28</v>
      </c>
      <c r="F1637" s="731" t="s">
        <v>574</v>
      </c>
      <c r="G1637" s="732">
        <v>1</v>
      </c>
      <c r="H1637" s="733">
        <v>46202</v>
      </c>
      <c r="I1637" s="730">
        <v>41</v>
      </c>
      <c r="J1637" s="730" t="s">
        <v>308</v>
      </c>
      <c r="K1637" s="730">
        <v>43</v>
      </c>
      <c r="L1637" s="730" t="s">
        <v>3029</v>
      </c>
      <c r="M1637" s="772" t="s">
        <v>3028</v>
      </c>
      <c r="N1637" s="868" t="s">
        <v>390</v>
      </c>
      <c r="O1637" s="868">
        <v>0</v>
      </c>
      <c r="P1637" s="868">
        <v>0</v>
      </c>
      <c r="Q1637" s="868">
        <v>0</v>
      </c>
      <c r="R1637" s="772">
        <v>373</v>
      </c>
      <c r="S1637" s="772" t="s">
        <v>308</v>
      </c>
      <c r="T1637" s="772" t="s">
        <v>2980</v>
      </c>
      <c r="U1637" s="772">
        <v>373</v>
      </c>
      <c r="V1637" s="772" t="s">
        <v>308</v>
      </c>
      <c r="W1637" s="772"/>
      <c r="X1637" s="772"/>
      <c r="Y1637" s="773"/>
      <c r="Z1637" s="773"/>
      <c r="AA1637" s="772" t="s">
        <v>309</v>
      </c>
      <c r="AB1637" s="772" t="s">
        <v>750</v>
      </c>
      <c r="AC1637" s="772" t="s">
        <v>589</v>
      </c>
      <c r="AD1637" s="772">
        <v>540</v>
      </c>
      <c r="AE1637" s="864">
        <v>540</v>
      </c>
      <c r="AF1637" s="774" t="s">
        <v>390</v>
      </c>
      <c r="AG1637" s="777"/>
      <c r="AH1637" s="777"/>
      <c r="AI1637" s="777" t="s">
        <v>308</v>
      </c>
      <c r="AJ1637" s="778">
        <v>33</v>
      </c>
      <c r="AK1637" s="779"/>
      <c r="AL1637" s="778"/>
      <c r="AM1637" s="780">
        <v>0</v>
      </c>
      <c r="AN1637" s="780"/>
      <c r="AO1637" s="780"/>
      <c r="AP1637" s="780"/>
      <c r="AQ1637" s="780"/>
      <c r="AR1637" s="780"/>
      <c r="AS1637" s="780"/>
      <c r="AT1637" s="780"/>
      <c r="AU1637" s="780"/>
      <c r="AV1637" s="780"/>
      <c r="AW1637" s="780"/>
      <c r="AX1637" s="780"/>
      <c r="AY1637" s="780"/>
      <c r="AZ1637" s="780"/>
      <c r="BA1637" s="780"/>
      <c r="BB1637" s="780">
        <v>0</v>
      </c>
      <c r="BC1637" s="780">
        <v>0</v>
      </c>
      <c r="BD1637" s="780">
        <v>0</v>
      </c>
      <c r="BE1637" s="780">
        <v>0</v>
      </c>
      <c r="BF1637" s="780">
        <v>0</v>
      </c>
      <c r="BG1637" s="780">
        <v>0</v>
      </c>
      <c r="BH1637" s="780">
        <v>0</v>
      </c>
      <c r="BI1637" s="780" t="s">
        <v>397</v>
      </c>
      <c r="BJ1637" s="780"/>
      <c r="BK1637" s="780">
        <v>540</v>
      </c>
      <c r="BL1637" s="780"/>
      <c r="BM1637" s="780"/>
      <c r="BN1637" s="780" t="s">
        <v>308</v>
      </c>
      <c r="BO1637" s="780" t="s">
        <v>308</v>
      </c>
      <c r="BP1637" s="780" t="s">
        <v>308</v>
      </c>
      <c r="BQ1637" s="780" t="s">
        <v>308</v>
      </c>
      <c r="BR1637" s="780"/>
      <c r="BS1637" s="780">
        <v>540</v>
      </c>
      <c r="BT1637" s="780"/>
      <c r="BU1637" s="780" t="s">
        <v>579</v>
      </c>
      <c r="BV1637" s="780"/>
      <c r="BW1637" s="780"/>
      <c r="BX1637" s="780"/>
      <c r="BY1637" s="780"/>
      <c r="BZ1637" s="780"/>
      <c r="CA1637" s="780"/>
      <c r="CB1637" s="780"/>
      <c r="CC1637" s="780"/>
      <c r="CD1637" s="780"/>
      <c r="CE1637" s="780"/>
      <c r="CF1637" s="780"/>
      <c r="CG1637" s="780"/>
      <c r="CH1637" s="780"/>
      <c r="CI1637" s="780"/>
      <c r="CJ1637" s="780"/>
      <c r="CK1637" s="773"/>
      <c r="CL1637" s="773" t="s">
        <v>397</v>
      </c>
      <c r="CM1637" s="773" t="s">
        <v>397</v>
      </c>
      <c r="CN1637" s="773" t="s">
        <v>397</v>
      </c>
      <c r="CO1637" s="773" t="s">
        <v>397</v>
      </c>
      <c r="CP1637" s="773">
        <v>540</v>
      </c>
      <c r="CQ1637" s="773">
        <v>540</v>
      </c>
      <c r="CR1637" s="772">
        <v>540</v>
      </c>
      <c r="CS1637" s="898"/>
      <c r="CT1637" s="782" t="s">
        <v>308</v>
      </c>
      <c r="CU1637" s="783" t="s">
        <v>308</v>
      </c>
      <c r="CV1637" s="774"/>
      <c r="CW1637" s="774"/>
      <c r="CX1637" s="865">
        <v>46267</v>
      </c>
      <c r="CY1637" s="784">
        <v>0</v>
      </c>
      <c r="CZ1637" s="784">
        <v>0</v>
      </c>
      <c r="DA1637" s="785">
        <v>0</v>
      </c>
      <c r="DB1637" s="785">
        <v>0</v>
      </c>
      <c r="DC1637" s="785">
        <v>0</v>
      </c>
      <c r="DD1637" s="785" t="s">
        <v>308</v>
      </c>
      <c r="DE1637" s="785" t="s">
        <v>308</v>
      </c>
      <c r="DF1637" s="785" t="s">
        <v>308</v>
      </c>
      <c r="DG1637" s="785" t="s">
        <v>308</v>
      </c>
      <c r="DH1637" s="786">
        <v>0</v>
      </c>
      <c r="DI1637" s="774" t="s">
        <v>390</v>
      </c>
      <c r="DJ1637" s="774" t="s">
        <v>390</v>
      </c>
      <c r="DK1637" s="774" t="s">
        <v>390</v>
      </c>
      <c r="DL1637" s="774" t="s">
        <v>390</v>
      </c>
      <c r="DM1637" s="774">
        <v>46288</v>
      </c>
      <c r="DN1637" s="774">
        <v>46288</v>
      </c>
      <c r="DO1637" s="787" t="s">
        <v>308</v>
      </c>
      <c r="DP1637" s="774">
        <v>46318</v>
      </c>
      <c r="DQ1637" s="774">
        <v>46318</v>
      </c>
      <c r="DR1637" s="774">
        <v>46318</v>
      </c>
      <c r="DS1637" s="786">
        <v>46318</v>
      </c>
      <c r="DT1637" s="752">
        <v>46318</v>
      </c>
      <c r="DU1637" s="753">
        <v>-18</v>
      </c>
      <c r="DV1637" s="753" t="s">
        <v>308</v>
      </c>
      <c r="DW1637" s="754">
        <v>46297</v>
      </c>
      <c r="DX1637" s="755">
        <v>46300</v>
      </c>
      <c r="DY1637" s="754" t="e">
        <v>#VALUE!</v>
      </c>
      <c r="DZ1637" s="754" t="e">
        <v>#VALUE!</v>
      </c>
      <c r="EA1637" s="754" t="e">
        <v>#VALUE!</v>
      </c>
      <c r="EB1637" s="754" t="e">
        <v>#VALUE!</v>
      </c>
      <c r="HA1637" s="756" t="s">
        <v>397</v>
      </c>
      <c r="HB1637" s="756" t="s">
        <v>397</v>
      </c>
      <c r="HC1637" s="756" t="s">
        <v>397</v>
      </c>
      <c r="HD1637" s="756" t="s">
        <v>397</v>
      </c>
      <c r="HE1637" s="756" t="s">
        <v>397</v>
      </c>
      <c r="HF1637" s="756" t="s">
        <v>397</v>
      </c>
      <c r="HG1637" s="756" t="s">
        <v>397</v>
      </c>
      <c r="HH1637" s="756" t="s">
        <v>397</v>
      </c>
      <c r="HI1637" s="756" t="s">
        <v>397</v>
      </c>
      <c r="HJ1637" s="756" t="s">
        <v>397</v>
      </c>
      <c r="HK1637"/>
      <c r="HL1637"/>
      <c r="HM1637"/>
      <c r="HN1637" s="756" t="str">
        <f t="shared" si="55"/>
        <v>AUTO PRINT</v>
      </c>
      <c r="HO1637"/>
      <c r="HP1637" s="757" t="s">
        <v>572</v>
      </c>
      <c r="HQ1637" s="757" t="s">
        <v>572</v>
      </c>
      <c r="HR1637" s="757" t="s">
        <v>572</v>
      </c>
      <c r="HS1637"/>
      <c r="HW1637" s="758"/>
      <c r="HX1637"/>
      <c r="HY1637" s="759" t="s">
        <v>572</v>
      </c>
      <c r="HZ1637" s="759" t="s">
        <v>572</v>
      </c>
      <c r="IA1637" s="759" t="s">
        <v>572</v>
      </c>
      <c r="IC1637" s="760" t="s">
        <v>572</v>
      </c>
      <c r="ID1637" s="760" t="s">
        <v>572</v>
      </c>
      <c r="IE1637" s="760" t="s">
        <v>572</v>
      </c>
      <c r="IF1637" s="761" t="s">
        <v>572</v>
      </c>
      <c r="IG1637" s="619" t="str">
        <f t="shared" si="56"/>
        <v>IN HOUSE (MANUAL)</v>
      </c>
      <c r="II1637" s="761" t="s">
        <v>572</v>
      </c>
      <c r="IK1637" s="761" t="str">
        <f>IFERROR(VLOOKUP($M1637,#REF!,13,0),"IN HOUSE (MANUAL)")</f>
        <v>IN HOUSE (MANUAL)</v>
      </c>
      <c r="IM1637" s="760" t="s">
        <v>397</v>
      </c>
      <c r="IN1637" s="760" t="s">
        <v>397</v>
      </c>
      <c r="IO1637" s="760" t="s">
        <v>572</v>
      </c>
      <c r="IQ1637" s="760" t="s">
        <v>572</v>
      </c>
      <c r="IR1637" s="760" t="s">
        <v>572</v>
      </c>
      <c r="IT1637" s="760" t="s">
        <v>572</v>
      </c>
      <c r="IV1637" s="760" t="s">
        <v>572</v>
      </c>
      <c r="IW1637" s="760" t="s">
        <v>572</v>
      </c>
      <c r="IY1637" s="760" t="s">
        <v>572</v>
      </c>
      <c r="IZ1637" s="760" t="s">
        <v>572</v>
      </c>
      <c r="JB1637" s="760" t="s">
        <v>572</v>
      </c>
      <c r="JC1637" s="760" t="s">
        <v>572</v>
      </c>
      <c r="JE1637" s="760" t="s">
        <v>572</v>
      </c>
      <c r="JF1637" s="760" t="s">
        <v>572</v>
      </c>
    </row>
    <row r="1638" spans="1:266" ht="16.5" customHeight="1" x14ac:dyDescent="0.35">
      <c r="A1638" s="618" t="s">
        <v>3030</v>
      </c>
      <c r="B1638" s="730">
        <v>86</v>
      </c>
      <c r="C1638" s="730" t="s">
        <v>2987</v>
      </c>
      <c r="D1638" s="730" t="s">
        <v>2987</v>
      </c>
      <c r="E1638" s="730">
        <v>28</v>
      </c>
      <c r="F1638" s="731" t="s">
        <v>574</v>
      </c>
      <c r="G1638" s="732">
        <v>1</v>
      </c>
      <c r="H1638" s="826">
        <v>46199</v>
      </c>
      <c r="I1638" s="730">
        <v>41</v>
      </c>
      <c r="J1638" s="730" t="s">
        <v>308</v>
      </c>
      <c r="K1638" s="730">
        <v>43</v>
      </c>
      <c r="L1638" s="730" t="s">
        <v>3031</v>
      </c>
      <c r="M1638" s="772" t="s">
        <v>3030</v>
      </c>
      <c r="N1638" s="868" t="s">
        <v>390</v>
      </c>
      <c r="O1638" s="868">
        <v>0</v>
      </c>
      <c r="P1638" s="868">
        <v>0</v>
      </c>
      <c r="Q1638" s="868">
        <v>0</v>
      </c>
      <c r="R1638" s="772">
        <v>373</v>
      </c>
      <c r="S1638" s="772" t="s">
        <v>308</v>
      </c>
      <c r="T1638" s="772" t="s">
        <v>3009</v>
      </c>
      <c r="U1638" s="772">
        <v>373</v>
      </c>
      <c r="V1638" s="772" t="s">
        <v>308</v>
      </c>
      <c r="W1638" s="772"/>
      <c r="X1638" s="772"/>
      <c r="Y1638" s="773"/>
      <c r="Z1638" s="773"/>
      <c r="AA1638" s="772" t="s">
        <v>309</v>
      </c>
      <c r="AB1638" s="772" t="s">
        <v>750</v>
      </c>
      <c r="AC1638" s="772" t="s">
        <v>619</v>
      </c>
      <c r="AD1638" s="772">
        <v>1302</v>
      </c>
      <c r="AE1638" s="864">
        <v>1302</v>
      </c>
      <c r="AF1638" s="776" t="s">
        <v>390</v>
      </c>
      <c r="AG1638" s="777"/>
      <c r="AH1638" s="777"/>
      <c r="AI1638" s="777" t="s">
        <v>308</v>
      </c>
      <c r="AJ1638" s="778">
        <v>34</v>
      </c>
      <c r="AK1638" s="779"/>
      <c r="AL1638" s="778"/>
      <c r="AM1638" s="780">
        <v>0</v>
      </c>
      <c r="AN1638" s="780"/>
      <c r="AO1638" s="780"/>
      <c r="AP1638" s="780"/>
      <c r="AQ1638" s="780"/>
      <c r="AR1638" s="780"/>
      <c r="AS1638" s="780"/>
      <c r="AT1638" s="780"/>
      <c r="AU1638" s="780"/>
      <c r="AV1638" s="780"/>
      <c r="AW1638" s="780"/>
      <c r="AX1638" s="780"/>
      <c r="AY1638" s="780"/>
      <c r="AZ1638" s="780"/>
      <c r="BA1638" s="780"/>
      <c r="BB1638" s="780">
        <v>0</v>
      </c>
      <c r="BC1638" s="780">
        <v>0</v>
      </c>
      <c r="BD1638" s="780">
        <v>0</v>
      </c>
      <c r="BE1638" s="780">
        <v>0</v>
      </c>
      <c r="BF1638" s="780">
        <v>0</v>
      </c>
      <c r="BG1638" s="780">
        <v>0</v>
      </c>
      <c r="BH1638" s="780">
        <v>0</v>
      </c>
      <c r="BI1638" s="780" t="s">
        <v>397</v>
      </c>
      <c r="BJ1638" s="780"/>
      <c r="BK1638" s="780">
        <v>1302</v>
      </c>
      <c r="BL1638" s="780"/>
      <c r="BM1638" s="780"/>
      <c r="BN1638" s="780" t="s">
        <v>308</v>
      </c>
      <c r="BO1638" s="780" t="s">
        <v>308</v>
      </c>
      <c r="BP1638" s="780" t="s">
        <v>308</v>
      </c>
      <c r="BQ1638" s="780" t="s">
        <v>308</v>
      </c>
      <c r="BR1638" s="780"/>
      <c r="BS1638" s="780">
        <v>1302</v>
      </c>
      <c r="BT1638" s="780"/>
      <c r="BU1638" s="780" t="s">
        <v>579</v>
      </c>
      <c r="BV1638" s="780"/>
      <c r="BW1638" s="780"/>
      <c r="BX1638" s="780"/>
      <c r="BY1638" s="780"/>
      <c r="BZ1638" s="780"/>
      <c r="CA1638" s="780"/>
      <c r="CB1638" s="780"/>
      <c r="CC1638" s="780"/>
      <c r="CD1638" s="780"/>
      <c r="CE1638" s="780"/>
      <c r="CF1638" s="780"/>
      <c r="CG1638" s="780"/>
      <c r="CH1638" s="780"/>
      <c r="CI1638" s="780"/>
      <c r="CJ1638" s="780"/>
      <c r="CK1638" s="773"/>
      <c r="CL1638" s="773" t="s">
        <v>397</v>
      </c>
      <c r="CM1638" s="773" t="s">
        <v>397</v>
      </c>
      <c r="CN1638" s="773" t="s">
        <v>397</v>
      </c>
      <c r="CO1638" s="773" t="s">
        <v>397</v>
      </c>
      <c r="CP1638" s="773">
        <v>1302</v>
      </c>
      <c r="CQ1638" s="773">
        <v>1302</v>
      </c>
      <c r="CR1638" s="772">
        <v>1302</v>
      </c>
      <c r="CS1638" s="898"/>
      <c r="CT1638" s="865" t="s">
        <v>308</v>
      </c>
      <c r="CU1638" s="899" t="s">
        <v>308</v>
      </c>
      <c r="CV1638" s="774"/>
      <c r="CW1638" s="774"/>
      <c r="CX1638" s="865">
        <v>46252</v>
      </c>
      <c r="CY1638" s="784">
        <v>0</v>
      </c>
      <c r="CZ1638" s="784">
        <v>0</v>
      </c>
      <c r="DA1638" s="785">
        <v>0</v>
      </c>
      <c r="DB1638" s="785">
        <v>0</v>
      </c>
      <c r="DC1638" s="785">
        <v>0</v>
      </c>
      <c r="DD1638" s="785" t="s">
        <v>308</v>
      </c>
      <c r="DE1638" s="785" t="s">
        <v>308</v>
      </c>
      <c r="DF1638" s="785" t="s">
        <v>308</v>
      </c>
      <c r="DG1638" s="785" t="s">
        <v>308</v>
      </c>
      <c r="DH1638" s="786">
        <v>0</v>
      </c>
      <c r="DI1638" s="774" t="s">
        <v>390</v>
      </c>
      <c r="DJ1638" s="774" t="s">
        <v>390</v>
      </c>
      <c r="DK1638" s="774" t="s">
        <v>390</v>
      </c>
      <c r="DL1638" s="774">
        <v>46286</v>
      </c>
      <c r="DM1638" s="774">
        <v>46290</v>
      </c>
      <c r="DN1638" s="774">
        <v>46290</v>
      </c>
      <c r="DO1638" s="787" t="s">
        <v>308</v>
      </c>
      <c r="DP1638" s="774">
        <v>46318</v>
      </c>
      <c r="DQ1638" s="774">
        <v>46318</v>
      </c>
      <c r="DR1638" s="774">
        <v>46318</v>
      </c>
      <c r="DS1638" s="786">
        <v>46318</v>
      </c>
      <c r="DT1638" s="752">
        <v>46318</v>
      </c>
      <c r="DU1638" s="753">
        <v>-17</v>
      </c>
      <c r="DV1638" s="753" t="s">
        <v>308</v>
      </c>
      <c r="DW1638" s="754">
        <v>46300</v>
      </c>
      <c r="DX1638" s="755">
        <v>46301</v>
      </c>
      <c r="DY1638" s="754" t="e">
        <v>#VALUE!</v>
      </c>
      <c r="DZ1638" s="754" t="e">
        <v>#VALUE!</v>
      </c>
      <c r="EA1638" s="754" t="e">
        <v>#VALUE!</v>
      </c>
      <c r="EB1638" s="754" t="e">
        <v>#VALUE!</v>
      </c>
      <c r="HA1638" s="756" t="s">
        <v>397</v>
      </c>
      <c r="HB1638" s="756" t="s">
        <v>397</v>
      </c>
      <c r="HC1638" s="756" t="s">
        <v>397</v>
      </c>
      <c r="HD1638" s="756" t="s">
        <v>397</v>
      </c>
      <c r="HE1638" s="756" t="s">
        <v>397</v>
      </c>
      <c r="HF1638" s="756" t="s">
        <v>397</v>
      </c>
      <c r="HG1638" s="756" t="s">
        <v>397</v>
      </c>
      <c r="HH1638" s="756" t="s">
        <v>397</v>
      </c>
      <c r="HI1638" s="756" t="s">
        <v>397</v>
      </c>
      <c r="HJ1638" s="756" t="s">
        <v>397</v>
      </c>
      <c r="HK1638"/>
      <c r="HL1638"/>
      <c r="HM1638"/>
      <c r="HN1638" s="756" t="str">
        <f t="shared" si="55"/>
        <v>AUTO PRINT</v>
      </c>
      <c r="HO1638"/>
      <c r="HP1638" s="757" t="s">
        <v>572</v>
      </c>
      <c r="HQ1638" s="757" t="s">
        <v>572</v>
      </c>
      <c r="HR1638" s="757" t="s">
        <v>572</v>
      </c>
      <c r="HS1638"/>
      <c r="HW1638" s="758"/>
      <c r="HX1638"/>
      <c r="HY1638" s="759" t="s">
        <v>572</v>
      </c>
      <c r="HZ1638" s="759" t="s">
        <v>572</v>
      </c>
      <c r="IA1638" s="759" t="s">
        <v>572</v>
      </c>
      <c r="IC1638" s="760" t="s">
        <v>572</v>
      </c>
      <c r="ID1638" s="760" t="s">
        <v>572</v>
      </c>
      <c r="IE1638" s="760" t="s">
        <v>572</v>
      </c>
      <c r="IF1638" s="761" t="s">
        <v>572</v>
      </c>
      <c r="IG1638" s="619" t="str">
        <f t="shared" si="56"/>
        <v>IN HOUSE (MANUAL)</v>
      </c>
      <c r="II1638" s="761" t="s">
        <v>572</v>
      </c>
      <c r="IK1638" s="761" t="str">
        <f>IFERROR(VLOOKUP($M1638,#REF!,13,0),"IN HOUSE (MANUAL)")</f>
        <v>IN HOUSE (MANUAL)</v>
      </c>
      <c r="IM1638" s="760" t="s">
        <v>397</v>
      </c>
      <c r="IN1638" s="760" t="s">
        <v>397</v>
      </c>
      <c r="IO1638" s="760" t="s">
        <v>572</v>
      </c>
      <c r="IQ1638" s="760" t="s">
        <v>572</v>
      </c>
      <c r="IR1638" s="760" t="s">
        <v>572</v>
      </c>
      <c r="IT1638" s="760" t="s">
        <v>572</v>
      </c>
      <c r="IV1638" s="760" t="s">
        <v>572</v>
      </c>
      <c r="IW1638" s="760" t="s">
        <v>572</v>
      </c>
      <c r="IY1638" s="760" t="s">
        <v>572</v>
      </c>
      <c r="IZ1638" s="760" t="s">
        <v>572</v>
      </c>
      <c r="JB1638" s="760" t="s">
        <v>572</v>
      </c>
      <c r="JC1638" s="760" t="s">
        <v>572</v>
      </c>
      <c r="JE1638" s="760" t="s">
        <v>572</v>
      </c>
      <c r="JF1638" s="760" t="s">
        <v>572</v>
      </c>
    </row>
    <row r="1639" spans="1:266" ht="17.25" customHeight="1" collapsed="1" x14ac:dyDescent="0.35">
      <c r="A1639" s="618" t="s">
        <v>3032</v>
      </c>
      <c r="B1639" s="730">
        <v>87</v>
      </c>
      <c r="C1639" s="730" t="s">
        <v>2987</v>
      </c>
      <c r="D1639" s="730" t="s">
        <v>2987</v>
      </c>
      <c r="E1639" s="730">
        <v>28</v>
      </c>
      <c r="F1639" s="821" t="s">
        <v>961</v>
      </c>
      <c r="G1639" s="732">
        <v>1</v>
      </c>
      <c r="H1639" s="826">
        <v>46258</v>
      </c>
      <c r="I1639" s="730">
        <v>41</v>
      </c>
      <c r="J1639" s="730" t="s">
        <v>308</v>
      </c>
      <c r="K1639" s="730">
        <v>44</v>
      </c>
      <c r="L1639" s="730" t="s">
        <v>3033</v>
      </c>
      <c r="M1639" s="868" t="s">
        <v>3032</v>
      </c>
      <c r="N1639" s="868" t="s">
        <v>390</v>
      </c>
      <c r="O1639" s="868" t="s">
        <v>390</v>
      </c>
      <c r="P1639" s="868">
        <v>0</v>
      </c>
      <c r="Q1639" s="868">
        <v>0</v>
      </c>
      <c r="R1639" s="868">
        <v>608</v>
      </c>
      <c r="S1639" s="772" t="s">
        <v>1675</v>
      </c>
      <c r="T1639" s="868" t="s">
        <v>1726</v>
      </c>
      <c r="U1639" s="868">
        <v>608</v>
      </c>
      <c r="V1639" s="868" t="s">
        <v>1657</v>
      </c>
      <c r="W1639" s="868"/>
      <c r="X1639" s="867"/>
      <c r="Y1639" s="867"/>
      <c r="Z1639" s="867"/>
      <c r="AA1639" s="868" t="s">
        <v>157</v>
      </c>
      <c r="AB1639" s="868" t="s">
        <v>569</v>
      </c>
      <c r="AC1639" s="868" t="s">
        <v>584</v>
      </c>
      <c r="AD1639" s="868">
        <v>984</v>
      </c>
      <c r="AE1639" s="775">
        <v>984</v>
      </c>
      <c r="AF1639" s="776">
        <v>46288</v>
      </c>
      <c r="AG1639" s="918"/>
      <c r="AH1639" s="918"/>
      <c r="AI1639" s="918" t="s">
        <v>694</v>
      </c>
      <c r="AJ1639" s="778">
        <v>35</v>
      </c>
      <c r="AK1639" s="894"/>
      <c r="AL1639" s="895"/>
      <c r="AM1639" s="896">
        <v>0</v>
      </c>
      <c r="AN1639" s="896"/>
      <c r="AO1639" s="896"/>
      <c r="AP1639" s="896"/>
      <c r="AQ1639" s="896"/>
      <c r="AR1639" s="896"/>
      <c r="AS1639" s="896" t="s">
        <v>397</v>
      </c>
      <c r="AT1639" s="896"/>
      <c r="AU1639" s="896"/>
      <c r="AV1639" s="896"/>
      <c r="AW1639" s="896"/>
      <c r="AX1639" s="896"/>
      <c r="AY1639" s="896"/>
      <c r="AZ1639" s="896"/>
      <c r="BA1639" s="896"/>
      <c r="BB1639" s="896">
        <v>0</v>
      </c>
      <c r="BC1639" s="896" t="s">
        <v>397</v>
      </c>
      <c r="BD1639" s="896">
        <v>0</v>
      </c>
      <c r="BE1639" s="896">
        <v>0</v>
      </c>
      <c r="BF1639" s="896" t="s">
        <v>397</v>
      </c>
      <c r="BG1639" s="896">
        <v>0</v>
      </c>
      <c r="BH1639" s="896">
        <v>0</v>
      </c>
      <c r="BI1639" s="896">
        <v>0</v>
      </c>
      <c r="BJ1639" s="896"/>
      <c r="BK1639" s="896">
        <v>0</v>
      </c>
      <c r="BL1639" s="896"/>
      <c r="BM1639" s="896"/>
      <c r="BN1639" s="896" t="s">
        <v>308</v>
      </c>
      <c r="BO1639" s="896" t="s">
        <v>308</v>
      </c>
      <c r="BP1639" s="896" t="s">
        <v>308</v>
      </c>
      <c r="BQ1639" s="896" t="s">
        <v>308</v>
      </c>
      <c r="BR1639" s="896"/>
      <c r="BS1639" s="896">
        <v>0</v>
      </c>
      <c r="BT1639" s="896"/>
      <c r="BU1639" s="896" t="s">
        <v>579</v>
      </c>
      <c r="BV1639" s="896"/>
      <c r="BW1639" s="896"/>
      <c r="BX1639" s="896"/>
      <c r="BY1639" s="896"/>
      <c r="BZ1639" s="896"/>
      <c r="CA1639" s="896"/>
      <c r="CB1639" s="896"/>
      <c r="CC1639" s="896"/>
      <c r="CD1639" s="896"/>
      <c r="CE1639" s="896"/>
      <c r="CF1639" s="896"/>
      <c r="CG1639" s="896"/>
      <c r="CH1639" s="896"/>
      <c r="CI1639" s="896"/>
      <c r="CJ1639" s="896"/>
      <c r="CK1639" s="867"/>
      <c r="CL1639" s="867" t="s">
        <v>397</v>
      </c>
      <c r="CM1639" s="867" t="s">
        <v>397</v>
      </c>
      <c r="CN1639" s="867" t="s">
        <v>397</v>
      </c>
      <c r="CO1639" s="867">
        <v>0</v>
      </c>
      <c r="CP1639" s="867">
        <v>0</v>
      </c>
      <c r="CQ1639" s="773">
        <v>984</v>
      </c>
      <c r="CR1639" s="772">
        <v>984</v>
      </c>
      <c r="CS1639" s="869"/>
      <c r="CT1639" s="782"/>
      <c r="CU1639" s="866"/>
      <c r="CV1639" s="776"/>
      <c r="CW1639" s="776"/>
      <c r="CX1639" s="782">
        <v>46288</v>
      </c>
      <c r="CY1639" s="870" t="s">
        <v>1658</v>
      </c>
      <c r="CZ1639" s="870" t="s">
        <v>308</v>
      </c>
      <c r="DA1639" s="871">
        <v>46286</v>
      </c>
      <c r="DB1639" s="871" t="s">
        <v>633</v>
      </c>
      <c r="DC1639" s="871" t="s">
        <v>634</v>
      </c>
      <c r="DD1639" s="871" t="s">
        <v>397</v>
      </c>
      <c r="DE1639" s="871" t="s">
        <v>397</v>
      </c>
      <c r="DF1639" s="871" t="s">
        <v>308</v>
      </c>
      <c r="DG1639" s="871" t="s">
        <v>308</v>
      </c>
      <c r="DH1639" s="872" t="s">
        <v>308</v>
      </c>
      <c r="DI1639" s="776" t="s">
        <v>397</v>
      </c>
      <c r="DJ1639" s="776">
        <v>46288</v>
      </c>
      <c r="DK1639" s="776">
        <v>46288</v>
      </c>
      <c r="DL1639" s="776">
        <v>46294</v>
      </c>
      <c r="DM1639" s="776">
        <v>46294</v>
      </c>
      <c r="DN1639" s="776">
        <v>46294</v>
      </c>
      <c r="DO1639" s="873" t="s">
        <v>308</v>
      </c>
      <c r="DP1639" s="776">
        <v>46332</v>
      </c>
      <c r="DQ1639" s="776">
        <v>46325</v>
      </c>
      <c r="DR1639" s="776">
        <v>46332</v>
      </c>
      <c r="DS1639" s="872">
        <v>46332</v>
      </c>
      <c r="DT1639" s="752">
        <v>46325</v>
      </c>
      <c r="DU1639" s="753">
        <v>-21</v>
      </c>
      <c r="DV1639" s="753" t="s">
        <v>308</v>
      </c>
      <c r="DW1639" s="754">
        <v>46301</v>
      </c>
      <c r="DX1639" s="755">
        <v>46304</v>
      </c>
      <c r="DY1639" s="754" t="e">
        <v>#VALUE!</v>
      </c>
      <c r="DZ1639" s="754" t="e">
        <v>#VALUE!</v>
      </c>
      <c r="EA1639" s="754" t="e">
        <v>#VALUE!</v>
      </c>
      <c r="EB1639" s="754" t="e">
        <v>#VALUE!</v>
      </c>
      <c r="HA1639" s="756" t="s">
        <v>397</v>
      </c>
      <c r="HB1639" s="756" t="s">
        <v>397</v>
      </c>
      <c r="HC1639" s="756" t="s">
        <v>397</v>
      </c>
      <c r="HD1639" s="756" t="s">
        <v>397</v>
      </c>
      <c r="HE1639" s="756" t="s">
        <v>397</v>
      </c>
      <c r="HF1639" s="756" t="s">
        <v>397</v>
      </c>
      <c r="HG1639" s="756" t="s">
        <v>397</v>
      </c>
      <c r="HH1639" s="756" t="s">
        <v>397</v>
      </c>
      <c r="HI1639" s="756" t="s">
        <v>397</v>
      </c>
      <c r="HJ1639" s="756" t="s">
        <v>397</v>
      </c>
      <c r="HK1639"/>
      <c r="HL1639"/>
      <c r="HM1639"/>
      <c r="HN1639" s="756" t="str">
        <f t="shared" si="55"/>
        <v>AUTO PRINT</v>
      </c>
      <c r="HO1639"/>
      <c r="HP1639" s="757" t="s">
        <v>572</v>
      </c>
      <c r="HQ1639" s="757" t="s">
        <v>572</v>
      </c>
      <c r="HR1639" s="757" t="s">
        <v>572</v>
      </c>
      <c r="HS1639"/>
      <c r="HW1639" s="758"/>
      <c r="HX1639"/>
      <c r="HY1639" s="759" t="s">
        <v>572</v>
      </c>
      <c r="HZ1639" s="759" t="s">
        <v>572</v>
      </c>
      <c r="IA1639" s="759" t="s">
        <v>572</v>
      </c>
      <c r="IC1639" s="760" t="s">
        <v>572</v>
      </c>
      <c r="ID1639" s="760" t="s">
        <v>572</v>
      </c>
      <c r="IE1639" s="760" t="s">
        <v>572</v>
      </c>
      <c r="IF1639" s="761" t="s">
        <v>572</v>
      </c>
      <c r="IG1639" s="619" t="str">
        <f t="shared" si="56"/>
        <v>IN HOUSE (MANUAL)</v>
      </c>
      <c r="II1639" s="761" t="s">
        <v>572</v>
      </c>
      <c r="IK1639" s="761" t="str">
        <f>IFERROR(VLOOKUP($M1639,#REF!,13,0),"IN HOUSE (MANUAL)")</f>
        <v>IN HOUSE (MANUAL)</v>
      </c>
      <c r="IM1639" s="760" t="s">
        <v>572</v>
      </c>
      <c r="IN1639" s="760" t="s">
        <v>572</v>
      </c>
      <c r="IO1639" s="760" t="s">
        <v>572</v>
      </c>
      <c r="IQ1639" s="760" t="s">
        <v>572</v>
      </c>
      <c r="IR1639" s="760" t="s">
        <v>572</v>
      </c>
      <c r="IT1639" s="760" t="s">
        <v>572</v>
      </c>
      <c r="IV1639" s="760" t="s">
        <v>572</v>
      </c>
      <c r="IW1639" s="760" t="s">
        <v>572</v>
      </c>
      <c r="IY1639" s="760" t="s">
        <v>572</v>
      </c>
      <c r="IZ1639" s="760" t="s">
        <v>572</v>
      </c>
      <c r="JB1639" s="760" t="s">
        <v>572</v>
      </c>
      <c r="JC1639" s="760" t="s">
        <v>572</v>
      </c>
      <c r="JE1639" s="760" t="s">
        <v>572</v>
      </c>
      <c r="JF1639" s="760" t="s">
        <v>572</v>
      </c>
    </row>
    <row r="1640" spans="1:266" ht="17.25" customHeight="1" x14ac:dyDescent="0.35">
      <c r="A1640" s="618" t="s">
        <v>3034</v>
      </c>
      <c r="B1640" s="730">
        <v>88</v>
      </c>
      <c r="C1640" s="730" t="s">
        <v>2987</v>
      </c>
      <c r="D1640" s="730" t="s">
        <v>2987</v>
      </c>
      <c r="E1640" s="730">
        <v>28</v>
      </c>
      <c r="F1640" s="731" t="s">
        <v>574</v>
      </c>
      <c r="G1640" s="732">
        <v>1</v>
      </c>
      <c r="H1640" s="826">
        <v>46232</v>
      </c>
      <c r="I1640" s="730">
        <v>42</v>
      </c>
      <c r="J1640" s="730" t="s">
        <v>308</v>
      </c>
      <c r="K1640" s="730">
        <v>44</v>
      </c>
      <c r="L1640" s="730" t="s">
        <v>3035</v>
      </c>
      <c r="M1640" s="772" t="s">
        <v>3034</v>
      </c>
      <c r="N1640" s="868" t="s">
        <v>390</v>
      </c>
      <c r="O1640" s="868" t="s">
        <v>390</v>
      </c>
      <c r="P1640" s="868">
        <v>0</v>
      </c>
      <c r="Q1640" s="868">
        <v>0</v>
      </c>
      <c r="R1640" s="772">
        <v>608</v>
      </c>
      <c r="S1640" s="772" t="s">
        <v>1675</v>
      </c>
      <c r="T1640" s="772" t="s">
        <v>1726</v>
      </c>
      <c r="U1640" s="772">
        <v>608</v>
      </c>
      <c r="V1640" s="772" t="s">
        <v>1657</v>
      </c>
      <c r="W1640" s="772"/>
      <c r="X1640" s="773"/>
      <c r="Y1640" s="773"/>
      <c r="Z1640" s="773"/>
      <c r="AA1640" s="772" t="s">
        <v>157</v>
      </c>
      <c r="AB1640" s="772" t="s">
        <v>569</v>
      </c>
      <c r="AC1640" s="772" t="s">
        <v>608</v>
      </c>
      <c r="AD1640" s="772">
        <v>1248</v>
      </c>
      <c r="AE1640" s="864">
        <v>1248</v>
      </c>
      <c r="AF1640" s="776">
        <v>46272</v>
      </c>
      <c r="AG1640" s="777"/>
      <c r="AH1640" s="777"/>
      <c r="AI1640" s="777" t="s">
        <v>694</v>
      </c>
      <c r="AJ1640" s="778">
        <v>36</v>
      </c>
      <c r="AK1640" s="779"/>
      <c r="AL1640" s="778"/>
      <c r="AM1640" s="780">
        <v>0</v>
      </c>
      <c r="AN1640" s="780"/>
      <c r="AO1640" s="780"/>
      <c r="AP1640" s="780"/>
      <c r="AQ1640" s="780"/>
      <c r="AR1640" s="780"/>
      <c r="AS1640" s="780" t="s">
        <v>397</v>
      </c>
      <c r="AT1640" s="780"/>
      <c r="AU1640" s="780"/>
      <c r="AV1640" s="780"/>
      <c r="AW1640" s="780"/>
      <c r="AX1640" s="780"/>
      <c r="AY1640" s="780"/>
      <c r="AZ1640" s="780"/>
      <c r="BA1640" s="780"/>
      <c r="BB1640" s="780">
        <v>0</v>
      </c>
      <c r="BC1640" s="780" t="s">
        <v>397</v>
      </c>
      <c r="BD1640" s="780">
        <v>0</v>
      </c>
      <c r="BE1640" s="780">
        <v>0</v>
      </c>
      <c r="BF1640" s="780" t="s">
        <v>397</v>
      </c>
      <c r="BG1640" s="780">
        <v>0</v>
      </c>
      <c r="BH1640" s="780">
        <v>0</v>
      </c>
      <c r="BI1640" s="780">
        <v>0</v>
      </c>
      <c r="BJ1640" s="780"/>
      <c r="BK1640" s="780">
        <v>0</v>
      </c>
      <c r="BL1640" s="780"/>
      <c r="BM1640" s="780"/>
      <c r="BN1640" s="780" t="s">
        <v>308</v>
      </c>
      <c r="BO1640" s="780" t="s">
        <v>308</v>
      </c>
      <c r="BP1640" s="780" t="s">
        <v>308</v>
      </c>
      <c r="BQ1640" s="780" t="s">
        <v>308</v>
      </c>
      <c r="BR1640" s="780"/>
      <c r="BS1640" s="780">
        <v>0</v>
      </c>
      <c r="BT1640" s="780"/>
      <c r="BU1640" s="780" t="s">
        <v>579</v>
      </c>
      <c r="BV1640" s="780"/>
      <c r="BW1640" s="780"/>
      <c r="BX1640" s="780"/>
      <c r="BY1640" s="780"/>
      <c r="BZ1640" s="780"/>
      <c r="CA1640" s="780"/>
      <c r="CB1640" s="780"/>
      <c r="CC1640" s="780"/>
      <c r="CD1640" s="780"/>
      <c r="CE1640" s="780"/>
      <c r="CF1640" s="780"/>
      <c r="CG1640" s="780"/>
      <c r="CH1640" s="780"/>
      <c r="CI1640" s="780"/>
      <c r="CJ1640" s="780"/>
      <c r="CK1640" s="773"/>
      <c r="CL1640" s="773" t="s">
        <v>397</v>
      </c>
      <c r="CM1640" s="773" t="s">
        <v>397</v>
      </c>
      <c r="CN1640" s="773" t="s">
        <v>397</v>
      </c>
      <c r="CO1640" s="773">
        <v>0</v>
      </c>
      <c r="CP1640" s="773">
        <v>0</v>
      </c>
      <c r="CQ1640" s="773">
        <v>1248</v>
      </c>
      <c r="CR1640" s="772">
        <v>1248</v>
      </c>
      <c r="CS1640" s="781"/>
      <c r="CT1640" s="865"/>
      <c r="CU1640" s="899"/>
      <c r="CV1640" s="774"/>
      <c r="CW1640" s="949"/>
      <c r="CX1640" s="865">
        <v>46272</v>
      </c>
      <c r="CY1640" s="784" t="s">
        <v>3036</v>
      </c>
      <c r="CZ1640" s="784" t="s">
        <v>308</v>
      </c>
      <c r="DA1640" s="785">
        <v>46269</v>
      </c>
      <c r="DB1640" s="785" t="s">
        <v>633</v>
      </c>
      <c r="DC1640" s="785" t="s">
        <v>634</v>
      </c>
      <c r="DD1640" s="785" t="s">
        <v>397</v>
      </c>
      <c r="DE1640" s="785" t="s">
        <v>397</v>
      </c>
      <c r="DF1640" s="785" t="s">
        <v>308</v>
      </c>
      <c r="DG1640" s="785" t="s">
        <v>308</v>
      </c>
      <c r="DH1640" s="786">
        <v>0</v>
      </c>
      <c r="DI1640" s="774" t="s">
        <v>397</v>
      </c>
      <c r="DJ1640" s="774">
        <v>46276</v>
      </c>
      <c r="DK1640" s="774" t="s">
        <v>390</v>
      </c>
      <c r="DL1640" s="774">
        <v>46300</v>
      </c>
      <c r="DM1640" s="774">
        <v>46297</v>
      </c>
      <c r="DN1640" s="774">
        <v>46297</v>
      </c>
      <c r="DO1640" s="787" t="s">
        <v>308</v>
      </c>
      <c r="DP1640" s="774">
        <v>46339</v>
      </c>
      <c r="DQ1640" s="774">
        <v>46325</v>
      </c>
      <c r="DR1640" s="774">
        <v>46339</v>
      </c>
      <c r="DS1640" s="786">
        <v>46339</v>
      </c>
      <c r="DT1640" s="752">
        <v>46325</v>
      </c>
      <c r="DU1640" s="753">
        <v>-16</v>
      </c>
      <c r="DV1640" s="753" t="s">
        <v>308</v>
      </c>
      <c r="DW1640" s="754">
        <v>46304</v>
      </c>
      <c r="DX1640" s="755">
        <v>46309</v>
      </c>
      <c r="DY1640" s="754" t="e">
        <v>#VALUE!</v>
      </c>
      <c r="DZ1640" s="754" t="e">
        <v>#VALUE!</v>
      </c>
      <c r="EA1640" s="754" t="e">
        <v>#VALUE!</v>
      </c>
      <c r="EB1640" s="754" t="e">
        <v>#VALUE!</v>
      </c>
      <c r="HA1640" s="756" t="s">
        <v>397</v>
      </c>
      <c r="HB1640" s="756" t="s">
        <v>397</v>
      </c>
      <c r="HC1640" s="756" t="s">
        <v>397</v>
      </c>
      <c r="HD1640" s="756" t="s">
        <v>397</v>
      </c>
      <c r="HE1640" s="756" t="s">
        <v>397</v>
      </c>
      <c r="HF1640" s="756" t="s">
        <v>397</v>
      </c>
      <c r="HG1640" s="756" t="s">
        <v>397</v>
      </c>
      <c r="HH1640" s="756" t="s">
        <v>397</v>
      </c>
      <c r="HI1640" s="756" t="s">
        <v>397</v>
      </c>
      <c r="HJ1640" s="756" t="s">
        <v>397</v>
      </c>
      <c r="HK1640"/>
      <c r="HL1640"/>
      <c r="HM1640"/>
      <c r="HN1640" s="756" t="str">
        <f t="shared" si="55"/>
        <v>AUTO PRINT</v>
      </c>
      <c r="HO1640"/>
      <c r="HP1640" s="757" t="s">
        <v>572</v>
      </c>
      <c r="HQ1640" s="757" t="s">
        <v>572</v>
      </c>
      <c r="HR1640" s="757" t="s">
        <v>572</v>
      </c>
      <c r="HS1640"/>
      <c r="HW1640" s="758"/>
      <c r="HX1640"/>
      <c r="HY1640" s="759" t="s">
        <v>572</v>
      </c>
      <c r="HZ1640" s="759" t="s">
        <v>572</v>
      </c>
      <c r="IA1640" s="759" t="s">
        <v>572</v>
      </c>
      <c r="IC1640" s="760" t="s">
        <v>572</v>
      </c>
      <c r="ID1640" s="760" t="s">
        <v>572</v>
      </c>
      <c r="IE1640" s="760" t="s">
        <v>572</v>
      </c>
      <c r="IF1640" s="761" t="s">
        <v>572</v>
      </c>
      <c r="IG1640" s="619" t="str">
        <f t="shared" si="56"/>
        <v>IN HOUSE (MANUAL)</v>
      </c>
      <c r="II1640" s="761" t="s">
        <v>572</v>
      </c>
      <c r="IK1640" s="761" t="str">
        <f>IFERROR(VLOOKUP($M1640,#REF!,13,0),"IN HOUSE (MANUAL)")</f>
        <v>IN HOUSE (MANUAL)</v>
      </c>
      <c r="IM1640" s="760" t="s">
        <v>572</v>
      </c>
      <c r="IN1640" s="760" t="s">
        <v>572</v>
      </c>
      <c r="IO1640" s="760" t="s">
        <v>572</v>
      </c>
      <c r="IQ1640" s="760" t="s">
        <v>572</v>
      </c>
      <c r="IR1640" s="760" t="s">
        <v>572</v>
      </c>
      <c r="IT1640" s="760" t="s">
        <v>572</v>
      </c>
      <c r="IV1640" s="760" t="s">
        <v>572</v>
      </c>
      <c r="IW1640" s="760" t="s">
        <v>572</v>
      </c>
      <c r="IY1640" s="760" t="s">
        <v>572</v>
      </c>
      <c r="IZ1640" s="760" t="s">
        <v>572</v>
      </c>
      <c r="JB1640" s="760" t="s">
        <v>572</v>
      </c>
      <c r="JC1640" s="760" t="s">
        <v>572</v>
      </c>
      <c r="JE1640" s="760" t="s">
        <v>572</v>
      </c>
      <c r="JF1640" s="760" t="s">
        <v>572</v>
      </c>
    </row>
    <row r="1641" spans="1:266" ht="17.25" hidden="1" customHeight="1" outlineLevel="1" x14ac:dyDescent="0.35">
      <c r="A1641" s="618" t="s">
        <v>308</v>
      </c>
      <c r="B1641" s="730">
        <v>89</v>
      </c>
      <c r="C1641" s="730" t="s">
        <v>741</v>
      </c>
      <c r="D1641" s="730" t="s">
        <v>741</v>
      </c>
      <c r="E1641" s="730">
        <v>28</v>
      </c>
      <c r="F1641" s="731"/>
      <c r="G1641" s="731"/>
      <c r="H1641" s="826"/>
      <c r="I1641" s="730" t="s">
        <v>308</v>
      </c>
      <c r="J1641" s="730" t="s">
        <v>308</v>
      </c>
      <c r="K1641" s="730">
        <v>0</v>
      </c>
      <c r="L1641" s="730" t="s">
        <v>308</v>
      </c>
      <c r="M1641" s="772"/>
      <c r="N1641" s="868"/>
      <c r="O1641" s="868"/>
      <c r="P1641" s="868"/>
      <c r="Q1641" s="868"/>
      <c r="R1641" s="772"/>
      <c r="S1641" s="772"/>
      <c r="T1641" s="772"/>
      <c r="U1641" s="772"/>
      <c r="V1641" s="772"/>
      <c r="W1641" s="772"/>
      <c r="X1641" s="772"/>
      <c r="Y1641" s="772"/>
      <c r="Z1641" s="774"/>
      <c r="AA1641" s="772"/>
      <c r="AB1641" s="772"/>
      <c r="AC1641" s="772"/>
      <c r="AD1641" s="772"/>
      <c r="AE1641" s="864"/>
      <c r="AF1641" s="776"/>
      <c r="AG1641" s="777"/>
      <c r="AH1641" s="777"/>
      <c r="AI1641" s="777"/>
      <c r="AJ1641" s="778"/>
      <c r="AK1641" s="779"/>
      <c r="AL1641" s="778"/>
      <c r="AM1641" s="778"/>
      <c r="AN1641" s="778"/>
      <c r="AO1641" s="778"/>
      <c r="AP1641" s="778"/>
      <c r="AQ1641" s="778"/>
      <c r="AR1641" s="778"/>
      <c r="AS1641" s="778"/>
      <c r="AT1641" s="778"/>
      <c r="AU1641" s="778"/>
      <c r="AV1641" s="778"/>
      <c r="AW1641" s="778"/>
      <c r="AX1641" s="778"/>
      <c r="AY1641" s="778"/>
      <c r="AZ1641" s="778"/>
      <c r="BA1641" s="778"/>
      <c r="BB1641" s="778"/>
      <c r="BC1641" s="778"/>
      <c r="BD1641" s="778"/>
      <c r="BE1641" s="778"/>
      <c r="BF1641" s="778"/>
      <c r="BG1641" s="778"/>
      <c r="BH1641" s="778"/>
      <c r="BI1641" s="778"/>
      <c r="BJ1641" s="778"/>
      <c r="BK1641" s="778"/>
      <c r="BL1641" s="778"/>
      <c r="BM1641" s="778"/>
      <c r="BN1641" s="778"/>
      <c r="BO1641" s="778"/>
      <c r="BP1641" s="778"/>
      <c r="BQ1641" s="778"/>
      <c r="BR1641" s="778"/>
      <c r="BS1641" s="778"/>
      <c r="BT1641" s="778"/>
      <c r="BU1641" s="778"/>
      <c r="BV1641" s="778"/>
      <c r="BW1641" s="778"/>
      <c r="BX1641" s="778"/>
      <c r="BY1641" s="778"/>
      <c r="BZ1641" s="778"/>
      <c r="CA1641" s="778"/>
      <c r="CB1641" s="778"/>
      <c r="CC1641" s="778"/>
      <c r="CD1641" s="778"/>
      <c r="CE1641" s="778"/>
      <c r="CF1641" s="778"/>
      <c r="CG1641" s="778"/>
      <c r="CH1641" s="778"/>
      <c r="CI1641" s="778"/>
      <c r="CJ1641" s="778"/>
      <c r="CK1641" s="772"/>
      <c r="CL1641" s="772"/>
      <c r="CM1641" s="772"/>
      <c r="CN1641" s="886"/>
      <c r="CO1641" s="772"/>
      <c r="CP1641" s="772"/>
      <c r="CQ1641" s="772"/>
      <c r="CR1641" s="772"/>
      <c r="CS1641" s="781"/>
      <c r="CT1641" s="865"/>
      <c r="CU1641" s="899"/>
      <c r="CV1641" s="774"/>
      <c r="CW1641" s="949"/>
      <c r="CX1641" s="865"/>
      <c r="CY1641" s="784"/>
      <c r="CZ1641" s="784"/>
      <c r="DA1641" s="785"/>
      <c r="DB1641" s="785"/>
      <c r="DC1641" s="785"/>
      <c r="DD1641" s="785"/>
      <c r="DE1641" s="785"/>
      <c r="DF1641" s="785"/>
      <c r="DG1641" s="785"/>
      <c r="DH1641" s="786"/>
      <c r="DI1641" s="774"/>
      <c r="DJ1641" s="774"/>
      <c r="DK1641" s="774"/>
      <c r="DL1641" s="774"/>
      <c r="DM1641" s="774"/>
      <c r="DN1641" s="774"/>
      <c r="DO1641" s="787"/>
      <c r="DP1641" s="774"/>
      <c r="DQ1641" s="774"/>
      <c r="DR1641" s="774"/>
      <c r="DS1641" s="786"/>
      <c r="DT1641" s="752">
        <v>0</v>
      </c>
      <c r="DU1641" s="753" t="s">
        <v>308</v>
      </c>
      <c r="DV1641" s="753" t="s">
        <v>308</v>
      </c>
      <c r="DW1641" s="754" t="s">
        <v>308</v>
      </c>
      <c r="DX1641" s="755" t="s">
        <v>308</v>
      </c>
      <c r="DY1641" s="754" t="e">
        <v>#VALUE!</v>
      </c>
      <c r="DZ1641" s="754" t="e">
        <v>#VALUE!</v>
      </c>
      <c r="EA1641" s="754" t="e">
        <v>#VALUE!</v>
      </c>
      <c r="EB1641" s="754" t="e">
        <v>#VALUE!</v>
      </c>
    </row>
    <row r="1642" spans="1:266" ht="17.25" hidden="1" customHeight="1" outlineLevel="1" collapsed="1" x14ac:dyDescent="0.35">
      <c r="A1642" s="618" t="s">
        <v>308</v>
      </c>
      <c r="B1642" s="730">
        <v>90</v>
      </c>
      <c r="C1642" s="730" t="s">
        <v>741</v>
      </c>
      <c r="D1642" s="730" t="s">
        <v>741</v>
      </c>
      <c r="E1642" s="730">
        <v>28</v>
      </c>
      <c r="F1642" s="731"/>
      <c r="G1642" s="821"/>
      <c r="H1642" s="733"/>
      <c r="I1642" s="730" t="s">
        <v>308</v>
      </c>
      <c r="J1642" s="730" t="s">
        <v>308</v>
      </c>
      <c r="K1642" s="730">
        <v>0</v>
      </c>
      <c r="L1642" s="730" t="s">
        <v>308</v>
      </c>
      <c r="M1642" s="772"/>
      <c r="N1642" s="868"/>
      <c r="O1642" s="868"/>
      <c r="P1642" s="868"/>
      <c r="Q1642" s="868"/>
      <c r="R1642" s="772"/>
      <c r="S1642" s="772"/>
      <c r="T1642" s="772"/>
      <c r="U1642" s="772"/>
      <c r="V1642" s="772"/>
      <c r="W1642" s="772"/>
      <c r="X1642" s="772"/>
      <c r="Y1642" s="772"/>
      <c r="Z1642" s="774"/>
      <c r="AA1642" s="772"/>
      <c r="AB1642" s="772"/>
      <c r="AC1642" s="772"/>
      <c r="AD1642" s="772"/>
      <c r="AE1642" s="775"/>
      <c r="AF1642" s="774"/>
      <c r="AG1642" s="777"/>
      <c r="AH1642" s="777"/>
      <c r="AI1642" s="777"/>
      <c r="AJ1642" s="778"/>
      <c r="AK1642" s="779"/>
      <c r="AL1642" s="778"/>
      <c r="AM1642" s="778"/>
      <c r="AN1642" s="778"/>
      <c r="AO1642" s="778"/>
      <c r="AP1642" s="778"/>
      <c r="AQ1642" s="778"/>
      <c r="AR1642" s="778"/>
      <c r="AS1642" s="778"/>
      <c r="AT1642" s="778"/>
      <c r="AU1642" s="778"/>
      <c r="AV1642" s="778"/>
      <c r="AW1642" s="778"/>
      <c r="AX1642" s="778"/>
      <c r="AY1642" s="778"/>
      <c r="AZ1642" s="778"/>
      <c r="BA1642" s="778"/>
      <c r="BB1642" s="778"/>
      <c r="BC1642" s="778"/>
      <c r="BD1642" s="778"/>
      <c r="BE1642" s="778"/>
      <c r="BF1642" s="778"/>
      <c r="BG1642" s="778"/>
      <c r="BH1642" s="778"/>
      <c r="BI1642" s="778"/>
      <c r="BJ1642" s="778"/>
      <c r="BK1642" s="778"/>
      <c r="BL1642" s="778"/>
      <c r="BM1642" s="778"/>
      <c r="BN1642" s="778"/>
      <c r="BO1642" s="778"/>
      <c r="BP1642" s="778"/>
      <c r="BQ1642" s="778"/>
      <c r="BR1642" s="778"/>
      <c r="BS1642" s="778"/>
      <c r="BT1642" s="778"/>
      <c r="BU1642" s="778"/>
      <c r="BV1642" s="778"/>
      <c r="BW1642" s="778"/>
      <c r="BX1642" s="778"/>
      <c r="BY1642" s="778"/>
      <c r="BZ1642" s="778"/>
      <c r="CA1642" s="778"/>
      <c r="CB1642" s="778"/>
      <c r="CC1642" s="778"/>
      <c r="CD1642" s="778"/>
      <c r="CE1642" s="778"/>
      <c r="CF1642" s="778"/>
      <c r="CG1642" s="778"/>
      <c r="CH1642" s="778"/>
      <c r="CI1642" s="778"/>
      <c r="CJ1642" s="778"/>
      <c r="CK1642" s="772"/>
      <c r="CL1642" s="772"/>
      <c r="CM1642" s="772"/>
      <c r="CN1642" s="886"/>
      <c r="CO1642" s="772"/>
      <c r="CP1642" s="772"/>
      <c r="CQ1642" s="772"/>
      <c r="CR1642" s="772"/>
      <c r="CS1642" s="781"/>
      <c r="CT1642" s="865"/>
      <c r="CU1642" s="899"/>
      <c r="CV1642" s="774"/>
      <c r="CW1642" s="949"/>
      <c r="CX1642" s="865"/>
      <c r="CY1642" s="784"/>
      <c r="CZ1642" s="784"/>
      <c r="DA1642" s="785"/>
      <c r="DB1642" s="785"/>
      <c r="DC1642" s="785"/>
      <c r="DD1642" s="785"/>
      <c r="DE1642" s="785"/>
      <c r="DF1642" s="785"/>
      <c r="DG1642" s="785"/>
      <c r="DH1642" s="786"/>
      <c r="DI1642" s="774"/>
      <c r="DJ1642" s="774"/>
      <c r="DK1642" s="774"/>
      <c r="DL1642" s="774"/>
      <c r="DM1642" s="774"/>
      <c r="DN1642" s="774"/>
      <c r="DO1642" s="787"/>
      <c r="DP1642" s="776"/>
      <c r="DQ1642" s="774"/>
      <c r="DR1642" s="774"/>
      <c r="DS1642" s="786"/>
      <c r="DT1642" s="752">
        <v>0</v>
      </c>
      <c r="DU1642" s="753" t="s">
        <v>308</v>
      </c>
      <c r="DV1642" s="753" t="s">
        <v>308</v>
      </c>
      <c r="DW1642" s="754" t="s">
        <v>308</v>
      </c>
      <c r="DX1642" s="755" t="s">
        <v>308</v>
      </c>
      <c r="DY1642" s="754" t="e">
        <v>#VALUE!</v>
      </c>
      <c r="DZ1642" s="754" t="e">
        <v>#VALUE!</v>
      </c>
      <c r="EA1642" s="754" t="e">
        <v>#VALUE!</v>
      </c>
      <c r="EB1642" s="754" t="e">
        <v>#VALUE!</v>
      </c>
    </row>
    <row r="1643" spans="1:266" ht="17.25" hidden="1" customHeight="1" outlineLevel="1" x14ac:dyDescent="0.35">
      <c r="A1643" s="618" t="s">
        <v>308</v>
      </c>
      <c r="B1643" s="730">
        <v>91</v>
      </c>
      <c r="C1643" s="730" t="s">
        <v>741</v>
      </c>
      <c r="D1643" s="730" t="s">
        <v>741</v>
      </c>
      <c r="E1643" s="730">
        <v>28</v>
      </c>
      <c r="F1643" s="821"/>
      <c r="G1643" s="821"/>
      <c r="H1643" s="826"/>
      <c r="I1643" s="730" t="s">
        <v>308</v>
      </c>
      <c r="J1643" s="730" t="s">
        <v>308</v>
      </c>
      <c r="K1643" s="730">
        <v>0</v>
      </c>
      <c r="L1643" s="730" t="s">
        <v>308</v>
      </c>
      <c r="M1643" s="868"/>
      <c r="N1643" s="868"/>
      <c r="O1643" s="868"/>
      <c r="P1643" s="868"/>
      <c r="Q1643" s="868"/>
      <c r="R1643" s="868"/>
      <c r="S1643" s="868"/>
      <c r="T1643" s="868"/>
      <c r="U1643" s="868"/>
      <c r="V1643" s="868"/>
      <c r="W1643" s="868"/>
      <c r="X1643" s="868"/>
      <c r="Y1643" s="868"/>
      <c r="Z1643" s="776"/>
      <c r="AA1643" s="868"/>
      <c r="AB1643" s="868"/>
      <c r="AC1643" s="868"/>
      <c r="AD1643" s="868"/>
      <c r="AE1643" s="775"/>
      <c r="AF1643" s="776"/>
      <c r="AG1643" s="918"/>
      <c r="AH1643" s="918"/>
      <c r="AI1643" s="918"/>
      <c r="AJ1643" s="778"/>
      <c r="AK1643" s="894"/>
      <c r="AL1643" s="895"/>
      <c r="AM1643" s="895"/>
      <c r="AN1643" s="895"/>
      <c r="AO1643" s="895"/>
      <c r="AP1643" s="895"/>
      <c r="AQ1643" s="895"/>
      <c r="AR1643" s="895"/>
      <c r="AS1643" s="895"/>
      <c r="AT1643" s="895"/>
      <c r="AU1643" s="895"/>
      <c r="AV1643" s="895"/>
      <c r="AW1643" s="895"/>
      <c r="AX1643" s="895"/>
      <c r="AY1643" s="895"/>
      <c r="AZ1643" s="895"/>
      <c r="BA1643" s="895"/>
      <c r="BB1643" s="895"/>
      <c r="BC1643" s="895"/>
      <c r="BD1643" s="895"/>
      <c r="BE1643" s="895"/>
      <c r="BF1643" s="895"/>
      <c r="BG1643" s="895"/>
      <c r="BH1643" s="895"/>
      <c r="BI1643" s="895"/>
      <c r="BJ1643" s="895"/>
      <c r="BK1643" s="895"/>
      <c r="BL1643" s="895"/>
      <c r="BM1643" s="895"/>
      <c r="BN1643" s="895"/>
      <c r="BO1643" s="895"/>
      <c r="BP1643" s="895"/>
      <c r="BQ1643" s="895"/>
      <c r="BR1643" s="895"/>
      <c r="BS1643" s="895"/>
      <c r="BT1643" s="895"/>
      <c r="BU1643" s="895"/>
      <c r="BV1643" s="895"/>
      <c r="BW1643" s="895"/>
      <c r="BX1643" s="895"/>
      <c r="BY1643" s="895"/>
      <c r="BZ1643" s="895"/>
      <c r="CA1643" s="895"/>
      <c r="CB1643" s="895"/>
      <c r="CC1643" s="895"/>
      <c r="CD1643" s="895"/>
      <c r="CE1643" s="895"/>
      <c r="CF1643" s="895"/>
      <c r="CG1643" s="895"/>
      <c r="CH1643" s="895"/>
      <c r="CI1643" s="895"/>
      <c r="CJ1643" s="895"/>
      <c r="CK1643" s="868"/>
      <c r="CL1643" s="868"/>
      <c r="CM1643" s="868"/>
      <c r="CN1643" s="885"/>
      <c r="CO1643" s="868"/>
      <c r="CP1643" s="868"/>
      <c r="CQ1643" s="868"/>
      <c r="CR1643" s="868"/>
      <c r="CS1643" s="869"/>
      <c r="CT1643" s="782"/>
      <c r="CU1643" s="783"/>
      <c r="CV1643" s="776"/>
      <c r="CW1643" s="947"/>
      <c r="CX1643" s="782"/>
      <c r="CY1643" s="870"/>
      <c r="CZ1643" s="870"/>
      <c r="DA1643" s="871"/>
      <c r="DB1643" s="871"/>
      <c r="DC1643" s="871"/>
      <c r="DD1643" s="871"/>
      <c r="DE1643" s="871"/>
      <c r="DF1643" s="871"/>
      <c r="DG1643" s="871"/>
      <c r="DH1643" s="872"/>
      <c r="DI1643" s="776"/>
      <c r="DJ1643" s="776"/>
      <c r="DK1643" s="776"/>
      <c r="DL1643" s="776"/>
      <c r="DM1643" s="776"/>
      <c r="DN1643" s="776"/>
      <c r="DO1643" s="873"/>
      <c r="DP1643" s="776"/>
      <c r="DQ1643" s="776"/>
      <c r="DR1643" s="776"/>
      <c r="DS1643" s="872"/>
      <c r="DT1643" s="752">
        <v>0</v>
      </c>
      <c r="DU1643" s="753" t="s">
        <v>308</v>
      </c>
      <c r="DV1643" s="753" t="s">
        <v>308</v>
      </c>
      <c r="DW1643" s="754" t="s">
        <v>308</v>
      </c>
      <c r="DX1643" s="755" t="s">
        <v>308</v>
      </c>
      <c r="DY1643" s="754" t="e">
        <v>#VALUE!</v>
      </c>
      <c r="DZ1643" s="754" t="e">
        <v>#VALUE!</v>
      </c>
      <c r="EA1643" s="754" t="e">
        <v>#VALUE!</v>
      </c>
      <c r="EB1643" s="754" t="e">
        <v>#VALUE!</v>
      </c>
    </row>
    <row r="1644" spans="1:266" ht="17.25" hidden="1" customHeight="1" outlineLevel="1" x14ac:dyDescent="0.35">
      <c r="A1644" s="618" t="s">
        <v>308</v>
      </c>
      <c r="B1644" s="730">
        <v>92</v>
      </c>
      <c r="C1644" s="730" t="s">
        <v>741</v>
      </c>
      <c r="D1644" s="730" t="s">
        <v>741</v>
      </c>
      <c r="E1644" s="730">
        <v>28</v>
      </c>
      <c r="F1644" s="821"/>
      <c r="G1644" s="821"/>
      <c r="H1644" s="826"/>
      <c r="I1644" s="730" t="s">
        <v>308</v>
      </c>
      <c r="J1644" s="730" t="s">
        <v>308</v>
      </c>
      <c r="K1644" s="730">
        <v>0</v>
      </c>
      <c r="L1644" s="730" t="s">
        <v>308</v>
      </c>
      <c r="M1644" s="868"/>
      <c r="N1644" s="868"/>
      <c r="O1644" s="868"/>
      <c r="P1644" s="868"/>
      <c r="Q1644" s="868"/>
      <c r="R1644" s="868"/>
      <c r="S1644" s="868"/>
      <c r="T1644" s="868"/>
      <c r="U1644" s="868"/>
      <c r="V1644" s="868"/>
      <c r="W1644" s="868"/>
      <c r="X1644" s="868"/>
      <c r="Y1644" s="868"/>
      <c r="Z1644" s="776"/>
      <c r="AA1644" s="868"/>
      <c r="AB1644" s="868"/>
      <c r="AC1644" s="868"/>
      <c r="AD1644" s="868"/>
      <c r="AE1644" s="775"/>
      <c r="AF1644" s="776"/>
      <c r="AG1644" s="918"/>
      <c r="AH1644" s="918"/>
      <c r="AI1644" s="918"/>
      <c r="AJ1644" s="778"/>
      <c r="AK1644" s="894"/>
      <c r="AL1644" s="895"/>
      <c r="AM1644" s="895"/>
      <c r="AN1644" s="895"/>
      <c r="AO1644" s="895"/>
      <c r="AP1644" s="895"/>
      <c r="AQ1644" s="895"/>
      <c r="AR1644" s="895"/>
      <c r="AS1644" s="895"/>
      <c r="AT1644" s="895"/>
      <c r="AU1644" s="895"/>
      <c r="AV1644" s="895"/>
      <c r="AW1644" s="895"/>
      <c r="AX1644" s="895"/>
      <c r="AY1644" s="895"/>
      <c r="AZ1644" s="895"/>
      <c r="BA1644" s="895"/>
      <c r="BB1644" s="895"/>
      <c r="BC1644" s="895"/>
      <c r="BD1644" s="895"/>
      <c r="BE1644" s="895"/>
      <c r="BF1644" s="895"/>
      <c r="BG1644" s="895"/>
      <c r="BH1644" s="895"/>
      <c r="BI1644" s="895"/>
      <c r="BJ1644" s="895"/>
      <c r="BK1644" s="895"/>
      <c r="BL1644" s="895"/>
      <c r="BM1644" s="895"/>
      <c r="BN1644" s="895"/>
      <c r="BO1644" s="895"/>
      <c r="BP1644" s="895"/>
      <c r="BQ1644" s="895"/>
      <c r="BR1644" s="895"/>
      <c r="BS1644" s="895"/>
      <c r="BT1644" s="895"/>
      <c r="BU1644" s="895"/>
      <c r="BV1644" s="895"/>
      <c r="BW1644" s="895"/>
      <c r="BX1644" s="895"/>
      <c r="BY1644" s="895"/>
      <c r="BZ1644" s="895"/>
      <c r="CA1644" s="895"/>
      <c r="CB1644" s="895"/>
      <c r="CC1644" s="895"/>
      <c r="CD1644" s="895"/>
      <c r="CE1644" s="895"/>
      <c r="CF1644" s="895"/>
      <c r="CG1644" s="895"/>
      <c r="CH1644" s="895"/>
      <c r="CI1644" s="895"/>
      <c r="CJ1644" s="895"/>
      <c r="CK1644" s="868"/>
      <c r="CL1644" s="868"/>
      <c r="CM1644" s="868"/>
      <c r="CN1644" s="885"/>
      <c r="CO1644" s="868"/>
      <c r="CP1644" s="868"/>
      <c r="CQ1644" s="772"/>
      <c r="CR1644" s="772"/>
      <c r="CS1644" s="869"/>
      <c r="CT1644" s="782"/>
      <c r="CU1644" s="783"/>
      <c r="CV1644" s="776"/>
      <c r="CW1644" s="947"/>
      <c r="CX1644" s="782"/>
      <c r="CY1644" s="870"/>
      <c r="CZ1644" s="870"/>
      <c r="DA1644" s="871"/>
      <c r="DB1644" s="871"/>
      <c r="DC1644" s="871"/>
      <c r="DD1644" s="871"/>
      <c r="DE1644" s="871"/>
      <c r="DF1644" s="871"/>
      <c r="DG1644" s="871"/>
      <c r="DH1644" s="872"/>
      <c r="DI1644" s="776"/>
      <c r="DJ1644" s="776"/>
      <c r="DK1644" s="776"/>
      <c r="DL1644" s="776"/>
      <c r="DM1644" s="776"/>
      <c r="DN1644" s="776"/>
      <c r="DO1644" s="873"/>
      <c r="DP1644" s="776"/>
      <c r="DQ1644" s="776"/>
      <c r="DR1644" s="776"/>
      <c r="DS1644" s="872"/>
      <c r="DT1644" s="752">
        <v>0</v>
      </c>
      <c r="DU1644" s="753" t="s">
        <v>308</v>
      </c>
      <c r="DV1644" s="753" t="s">
        <v>308</v>
      </c>
      <c r="DW1644" s="754" t="s">
        <v>308</v>
      </c>
      <c r="DX1644" s="755" t="s">
        <v>308</v>
      </c>
      <c r="DY1644" s="754" t="e">
        <v>#VALUE!</v>
      </c>
      <c r="DZ1644" s="754" t="e">
        <v>#VALUE!</v>
      </c>
      <c r="EA1644" s="754" t="e">
        <v>#VALUE!</v>
      </c>
      <c r="EB1644" s="754" t="e">
        <v>#VALUE!</v>
      </c>
    </row>
    <row r="1645" spans="1:266" ht="17.25" hidden="1" customHeight="1" outlineLevel="1" x14ac:dyDescent="0.35">
      <c r="A1645" s="618" t="s">
        <v>308</v>
      </c>
      <c r="B1645" s="730">
        <v>93</v>
      </c>
      <c r="C1645" s="730" t="s">
        <v>741</v>
      </c>
      <c r="D1645" s="730" t="s">
        <v>741</v>
      </c>
      <c r="E1645" s="730">
        <v>28</v>
      </c>
      <c r="F1645" s="821"/>
      <c r="G1645" s="821"/>
      <c r="H1645" s="826"/>
      <c r="I1645" s="730" t="s">
        <v>308</v>
      </c>
      <c r="J1645" s="730" t="s">
        <v>308</v>
      </c>
      <c r="K1645" s="730">
        <v>0</v>
      </c>
      <c r="L1645" s="730" t="s">
        <v>308</v>
      </c>
      <c r="M1645" s="868"/>
      <c r="N1645" s="868"/>
      <c r="O1645" s="868"/>
      <c r="P1645" s="868"/>
      <c r="Q1645" s="868"/>
      <c r="R1645" s="868"/>
      <c r="S1645" s="868"/>
      <c r="T1645" s="868"/>
      <c r="U1645" s="868"/>
      <c r="V1645" s="868"/>
      <c r="W1645" s="868"/>
      <c r="X1645" s="868"/>
      <c r="Y1645" s="868"/>
      <c r="Z1645" s="776"/>
      <c r="AA1645" s="868"/>
      <c r="AB1645" s="868"/>
      <c r="AC1645" s="868"/>
      <c r="AD1645" s="868"/>
      <c r="AE1645" s="775"/>
      <c r="AF1645" s="776"/>
      <c r="AG1645" s="918"/>
      <c r="AH1645" s="918"/>
      <c r="AI1645" s="918"/>
      <c r="AJ1645" s="778"/>
      <c r="AK1645" s="894"/>
      <c r="AL1645" s="895"/>
      <c r="AM1645" s="895"/>
      <c r="AN1645" s="895"/>
      <c r="AO1645" s="895"/>
      <c r="AP1645" s="895"/>
      <c r="AQ1645" s="895"/>
      <c r="AR1645" s="895"/>
      <c r="AS1645" s="895"/>
      <c r="AT1645" s="895"/>
      <c r="AU1645" s="895"/>
      <c r="AV1645" s="895"/>
      <c r="AW1645" s="895"/>
      <c r="AX1645" s="895"/>
      <c r="AY1645" s="895"/>
      <c r="AZ1645" s="895"/>
      <c r="BA1645" s="895"/>
      <c r="BB1645" s="895"/>
      <c r="BC1645" s="895"/>
      <c r="BD1645" s="895"/>
      <c r="BE1645" s="895"/>
      <c r="BF1645" s="895"/>
      <c r="BG1645" s="895"/>
      <c r="BH1645" s="895"/>
      <c r="BI1645" s="895"/>
      <c r="BJ1645" s="895"/>
      <c r="BK1645" s="895"/>
      <c r="BL1645" s="895"/>
      <c r="BM1645" s="895"/>
      <c r="BN1645" s="895"/>
      <c r="BO1645" s="895"/>
      <c r="BP1645" s="895"/>
      <c r="BQ1645" s="895"/>
      <c r="BR1645" s="895"/>
      <c r="BS1645" s="895"/>
      <c r="BT1645" s="895"/>
      <c r="BU1645" s="895"/>
      <c r="BV1645" s="895"/>
      <c r="BW1645" s="895"/>
      <c r="BX1645" s="895"/>
      <c r="BY1645" s="895"/>
      <c r="BZ1645" s="895"/>
      <c r="CA1645" s="895"/>
      <c r="CB1645" s="895"/>
      <c r="CC1645" s="895"/>
      <c r="CD1645" s="895"/>
      <c r="CE1645" s="895"/>
      <c r="CF1645" s="895"/>
      <c r="CG1645" s="895"/>
      <c r="CH1645" s="895"/>
      <c r="CI1645" s="895"/>
      <c r="CJ1645" s="895"/>
      <c r="CK1645" s="868"/>
      <c r="CL1645" s="868"/>
      <c r="CM1645" s="868"/>
      <c r="CN1645" s="885"/>
      <c r="CO1645" s="868"/>
      <c r="CP1645" s="868"/>
      <c r="CQ1645" s="772"/>
      <c r="CR1645" s="772"/>
      <c r="CS1645" s="869"/>
      <c r="CT1645" s="782"/>
      <c r="CU1645" s="783"/>
      <c r="CV1645" s="776"/>
      <c r="CW1645" s="947"/>
      <c r="CX1645" s="782"/>
      <c r="CY1645" s="870"/>
      <c r="CZ1645" s="870"/>
      <c r="DA1645" s="871"/>
      <c r="DB1645" s="871"/>
      <c r="DC1645" s="871"/>
      <c r="DD1645" s="871"/>
      <c r="DE1645" s="871"/>
      <c r="DF1645" s="871"/>
      <c r="DG1645" s="871"/>
      <c r="DH1645" s="872"/>
      <c r="DI1645" s="776"/>
      <c r="DJ1645" s="776"/>
      <c r="DK1645" s="776"/>
      <c r="DL1645" s="776"/>
      <c r="DM1645" s="776"/>
      <c r="DN1645" s="776"/>
      <c r="DO1645" s="873"/>
      <c r="DP1645" s="776"/>
      <c r="DQ1645" s="776"/>
      <c r="DR1645" s="776"/>
      <c r="DS1645" s="872"/>
      <c r="DT1645" s="752">
        <v>0</v>
      </c>
      <c r="DU1645" s="753" t="s">
        <v>308</v>
      </c>
      <c r="DV1645" s="753" t="s">
        <v>308</v>
      </c>
      <c r="DW1645" s="754" t="s">
        <v>308</v>
      </c>
      <c r="DX1645" s="755" t="s">
        <v>308</v>
      </c>
      <c r="DY1645" s="754" t="e">
        <v>#VALUE!</v>
      </c>
      <c r="DZ1645" s="754" t="e">
        <v>#VALUE!</v>
      </c>
      <c r="EA1645" s="754" t="e">
        <v>#VALUE!</v>
      </c>
      <c r="EB1645" s="754" t="e">
        <v>#VALUE!</v>
      </c>
    </row>
    <row r="1646" spans="1:266" ht="16.5" hidden="1" customHeight="1" outlineLevel="1" x14ac:dyDescent="0.35">
      <c r="A1646" s="618" t="s">
        <v>308</v>
      </c>
      <c r="B1646" s="730">
        <v>94</v>
      </c>
      <c r="C1646" s="730" t="s">
        <v>741</v>
      </c>
      <c r="D1646" s="730" t="s">
        <v>741</v>
      </c>
      <c r="E1646" s="730">
        <v>28</v>
      </c>
      <c r="F1646" s="821"/>
      <c r="G1646" s="821"/>
      <c r="H1646" s="826"/>
      <c r="I1646" s="730" t="s">
        <v>308</v>
      </c>
      <c r="J1646" s="730" t="s">
        <v>308</v>
      </c>
      <c r="K1646" s="730">
        <v>0</v>
      </c>
      <c r="L1646" s="730" t="s">
        <v>308</v>
      </c>
      <c r="M1646" s="868"/>
      <c r="N1646" s="868"/>
      <c r="O1646" s="868"/>
      <c r="P1646" s="868"/>
      <c r="Q1646" s="868"/>
      <c r="R1646" s="868"/>
      <c r="S1646" s="868"/>
      <c r="T1646" s="868"/>
      <c r="U1646" s="868"/>
      <c r="V1646" s="868"/>
      <c r="W1646" s="868"/>
      <c r="X1646" s="868"/>
      <c r="Y1646" s="868"/>
      <c r="Z1646" s="776"/>
      <c r="AA1646" s="868"/>
      <c r="AB1646" s="868"/>
      <c r="AC1646" s="868"/>
      <c r="AD1646" s="868"/>
      <c r="AE1646" s="775"/>
      <c r="AF1646" s="776"/>
      <c r="AG1646" s="918"/>
      <c r="AH1646" s="918"/>
      <c r="AI1646" s="918"/>
      <c r="AJ1646" s="778"/>
      <c r="AK1646" s="894"/>
      <c r="AL1646" s="895"/>
      <c r="AM1646" s="895"/>
      <c r="AN1646" s="895"/>
      <c r="AO1646" s="895"/>
      <c r="AP1646" s="895"/>
      <c r="AQ1646" s="895"/>
      <c r="AR1646" s="895"/>
      <c r="AS1646" s="895"/>
      <c r="AT1646" s="895"/>
      <c r="AU1646" s="895"/>
      <c r="AV1646" s="895"/>
      <c r="AW1646" s="895"/>
      <c r="AX1646" s="895"/>
      <c r="AY1646" s="895"/>
      <c r="AZ1646" s="895"/>
      <c r="BA1646" s="895"/>
      <c r="BB1646" s="895"/>
      <c r="BC1646" s="895"/>
      <c r="BD1646" s="895"/>
      <c r="BE1646" s="895"/>
      <c r="BF1646" s="895"/>
      <c r="BG1646" s="895"/>
      <c r="BH1646" s="895"/>
      <c r="BI1646" s="895"/>
      <c r="BJ1646" s="895"/>
      <c r="BK1646" s="895"/>
      <c r="BL1646" s="895"/>
      <c r="BM1646" s="895"/>
      <c r="BN1646" s="895"/>
      <c r="BO1646" s="895"/>
      <c r="BP1646" s="895"/>
      <c r="BQ1646" s="895"/>
      <c r="BR1646" s="895"/>
      <c r="BS1646" s="895"/>
      <c r="BT1646" s="895"/>
      <c r="BU1646" s="895"/>
      <c r="BV1646" s="895"/>
      <c r="BW1646" s="895"/>
      <c r="BX1646" s="895"/>
      <c r="BY1646" s="895"/>
      <c r="BZ1646" s="895"/>
      <c r="CA1646" s="895"/>
      <c r="CB1646" s="895"/>
      <c r="CC1646" s="895"/>
      <c r="CD1646" s="895"/>
      <c r="CE1646" s="895"/>
      <c r="CF1646" s="895"/>
      <c r="CG1646" s="895"/>
      <c r="CH1646" s="895"/>
      <c r="CI1646" s="895"/>
      <c r="CJ1646" s="895"/>
      <c r="CK1646" s="868"/>
      <c r="CL1646" s="868"/>
      <c r="CM1646" s="868"/>
      <c r="CN1646" s="885"/>
      <c r="CO1646" s="868"/>
      <c r="CP1646" s="868"/>
      <c r="CQ1646" s="772"/>
      <c r="CR1646" s="772"/>
      <c r="CS1646" s="869"/>
      <c r="CT1646" s="782"/>
      <c r="CU1646" s="866"/>
      <c r="CV1646" s="776"/>
      <c r="CW1646" s="776"/>
      <c r="CX1646" s="782"/>
      <c r="CY1646" s="870"/>
      <c r="CZ1646" s="870"/>
      <c r="DA1646" s="871"/>
      <c r="DB1646" s="871"/>
      <c r="DC1646" s="871"/>
      <c r="DD1646" s="871"/>
      <c r="DE1646" s="871"/>
      <c r="DF1646" s="871"/>
      <c r="DG1646" s="871"/>
      <c r="DH1646" s="872"/>
      <c r="DI1646" s="776"/>
      <c r="DJ1646" s="776"/>
      <c r="DK1646" s="776"/>
      <c r="DL1646" s="776"/>
      <c r="DM1646" s="776"/>
      <c r="DN1646" s="776"/>
      <c r="DO1646" s="873"/>
      <c r="DP1646" s="776"/>
      <c r="DQ1646" s="776"/>
      <c r="DR1646" s="776"/>
      <c r="DS1646" s="872"/>
      <c r="DT1646" s="752">
        <v>0</v>
      </c>
      <c r="DU1646" s="753" t="s">
        <v>308</v>
      </c>
      <c r="DV1646" s="753" t="s">
        <v>308</v>
      </c>
      <c r="DW1646" s="754" t="s">
        <v>308</v>
      </c>
      <c r="DX1646" s="755" t="s">
        <v>308</v>
      </c>
      <c r="DY1646" s="754" t="e">
        <v>#VALUE!</v>
      </c>
      <c r="DZ1646" s="754" t="e">
        <v>#VALUE!</v>
      </c>
      <c r="EA1646" s="754" t="e">
        <v>#VALUE!</v>
      </c>
      <c r="EB1646" s="754" t="e">
        <v>#VALUE!</v>
      </c>
    </row>
    <row r="1647" spans="1:266" ht="16.5" hidden="1" customHeight="1" outlineLevel="1" x14ac:dyDescent="0.35">
      <c r="A1647" s="618" t="s">
        <v>308</v>
      </c>
      <c r="B1647" s="730">
        <v>95</v>
      </c>
      <c r="C1647" s="730" t="s">
        <v>741</v>
      </c>
      <c r="D1647" s="730" t="s">
        <v>741</v>
      </c>
      <c r="E1647" s="730">
        <v>28</v>
      </c>
      <c r="F1647" s="821"/>
      <c r="G1647" s="821"/>
      <c r="H1647" s="826"/>
      <c r="I1647" s="730" t="s">
        <v>308</v>
      </c>
      <c r="J1647" s="730" t="s">
        <v>308</v>
      </c>
      <c r="K1647" s="730">
        <v>0</v>
      </c>
      <c r="L1647" s="730" t="s">
        <v>308</v>
      </c>
      <c r="M1647" s="868"/>
      <c r="N1647" s="868"/>
      <c r="O1647" s="868"/>
      <c r="P1647" s="868"/>
      <c r="Q1647" s="868"/>
      <c r="R1647" s="868"/>
      <c r="S1647" s="868"/>
      <c r="T1647" s="868"/>
      <c r="U1647" s="868"/>
      <c r="V1647" s="868"/>
      <c r="W1647" s="868"/>
      <c r="X1647" s="868"/>
      <c r="Y1647" s="868"/>
      <c r="Z1647" s="776"/>
      <c r="AA1647" s="868"/>
      <c r="AB1647" s="868"/>
      <c r="AC1647" s="868"/>
      <c r="AD1647" s="868"/>
      <c r="AE1647" s="775"/>
      <c r="AF1647" s="776"/>
      <c r="AG1647" s="918"/>
      <c r="AH1647" s="918"/>
      <c r="AI1647" s="918"/>
      <c r="AJ1647" s="778"/>
      <c r="AK1647" s="894"/>
      <c r="AL1647" s="895"/>
      <c r="AM1647" s="895"/>
      <c r="AN1647" s="895"/>
      <c r="AO1647" s="895"/>
      <c r="AP1647" s="895"/>
      <c r="AQ1647" s="895"/>
      <c r="AR1647" s="895"/>
      <c r="AS1647" s="895"/>
      <c r="AT1647" s="895"/>
      <c r="AU1647" s="895"/>
      <c r="AV1647" s="895"/>
      <c r="AW1647" s="895"/>
      <c r="AX1647" s="895"/>
      <c r="AY1647" s="895"/>
      <c r="AZ1647" s="895"/>
      <c r="BA1647" s="895"/>
      <c r="BB1647" s="895"/>
      <c r="BC1647" s="895"/>
      <c r="BD1647" s="895"/>
      <c r="BE1647" s="895"/>
      <c r="BF1647" s="895"/>
      <c r="BG1647" s="895"/>
      <c r="BH1647" s="895"/>
      <c r="BI1647" s="895"/>
      <c r="BJ1647" s="895"/>
      <c r="BK1647" s="895"/>
      <c r="BL1647" s="895"/>
      <c r="BM1647" s="895"/>
      <c r="BN1647" s="895"/>
      <c r="BO1647" s="895"/>
      <c r="BP1647" s="895"/>
      <c r="BQ1647" s="895"/>
      <c r="BR1647" s="895"/>
      <c r="BS1647" s="895"/>
      <c r="BT1647" s="895"/>
      <c r="BU1647" s="895"/>
      <c r="BV1647" s="895"/>
      <c r="BW1647" s="895"/>
      <c r="BX1647" s="895"/>
      <c r="BY1647" s="895"/>
      <c r="BZ1647" s="895"/>
      <c r="CA1647" s="895"/>
      <c r="CB1647" s="895"/>
      <c r="CC1647" s="895"/>
      <c r="CD1647" s="895"/>
      <c r="CE1647" s="895"/>
      <c r="CF1647" s="895"/>
      <c r="CG1647" s="895"/>
      <c r="CH1647" s="895"/>
      <c r="CI1647" s="895"/>
      <c r="CJ1647" s="895"/>
      <c r="CK1647" s="868"/>
      <c r="CL1647" s="868"/>
      <c r="CM1647" s="868"/>
      <c r="CN1647" s="885"/>
      <c r="CO1647" s="868"/>
      <c r="CP1647" s="868"/>
      <c r="CQ1647" s="772"/>
      <c r="CR1647" s="772"/>
      <c r="CS1647" s="869"/>
      <c r="CT1647" s="782"/>
      <c r="CU1647" s="866"/>
      <c r="CV1647" s="776"/>
      <c r="CW1647" s="776"/>
      <c r="CX1647" s="782"/>
      <c r="CY1647" s="870"/>
      <c r="CZ1647" s="870"/>
      <c r="DA1647" s="871"/>
      <c r="DB1647" s="871"/>
      <c r="DC1647" s="871"/>
      <c r="DD1647" s="871"/>
      <c r="DE1647" s="871"/>
      <c r="DF1647" s="871"/>
      <c r="DG1647" s="871"/>
      <c r="DH1647" s="872"/>
      <c r="DI1647" s="776"/>
      <c r="DJ1647" s="776"/>
      <c r="DK1647" s="776"/>
      <c r="DL1647" s="776"/>
      <c r="DM1647" s="776"/>
      <c r="DN1647" s="776"/>
      <c r="DO1647" s="873"/>
      <c r="DP1647" s="776"/>
      <c r="DQ1647" s="776"/>
      <c r="DR1647" s="776"/>
      <c r="DS1647" s="872"/>
      <c r="DT1647" s="752">
        <v>0</v>
      </c>
      <c r="DU1647" s="753" t="s">
        <v>308</v>
      </c>
      <c r="DV1647" s="753" t="s">
        <v>308</v>
      </c>
      <c r="DW1647" s="754" t="s">
        <v>308</v>
      </c>
      <c r="DX1647" s="755" t="s">
        <v>308</v>
      </c>
      <c r="DY1647" s="754" t="e">
        <v>#VALUE!</v>
      </c>
      <c r="DZ1647" s="754" t="e">
        <v>#VALUE!</v>
      </c>
      <c r="EA1647" s="754" t="e">
        <v>#VALUE!</v>
      </c>
      <c r="EB1647" s="754" t="e">
        <v>#VALUE!</v>
      </c>
    </row>
    <row r="1648" spans="1:266" ht="16.5" hidden="1" customHeight="1" outlineLevel="1" x14ac:dyDescent="0.35">
      <c r="A1648" s="618" t="s">
        <v>308</v>
      </c>
      <c r="B1648" s="730">
        <v>96</v>
      </c>
      <c r="C1648" s="730" t="s">
        <v>741</v>
      </c>
      <c r="D1648" s="730" t="s">
        <v>741</v>
      </c>
      <c r="E1648" s="730">
        <v>28</v>
      </c>
      <c r="F1648" s="821"/>
      <c r="G1648" s="821"/>
      <c r="H1648" s="826"/>
      <c r="I1648" s="730" t="s">
        <v>308</v>
      </c>
      <c r="J1648" s="730" t="s">
        <v>308</v>
      </c>
      <c r="K1648" s="730">
        <v>0</v>
      </c>
      <c r="L1648" s="730" t="s">
        <v>308</v>
      </c>
      <c r="M1648" s="868"/>
      <c r="N1648" s="868"/>
      <c r="O1648" s="868"/>
      <c r="P1648" s="868"/>
      <c r="Q1648" s="868"/>
      <c r="R1648" s="868"/>
      <c r="S1648" s="868"/>
      <c r="T1648" s="868"/>
      <c r="U1648" s="868"/>
      <c r="V1648" s="868"/>
      <c r="W1648" s="868"/>
      <c r="X1648" s="868"/>
      <c r="Y1648" s="868"/>
      <c r="Z1648" s="776"/>
      <c r="AA1648" s="868"/>
      <c r="AB1648" s="868"/>
      <c r="AC1648" s="868"/>
      <c r="AD1648" s="868"/>
      <c r="AE1648" s="775"/>
      <c r="AF1648" s="776"/>
      <c r="AG1648" s="918"/>
      <c r="AH1648" s="918"/>
      <c r="AI1648" s="918"/>
      <c r="AJ1648" s="778"/>
      <c r="AK1648" s="894"/>
      <c r="AL1648" s="895"/>
      <c r="AM1648" s="895"/>
      <c r="AN1648" s="895"/>
      <c r="AO1648" s="895"/>
      <c r="AP1648" s="895"/>
      <c r="AQ1648" s="895"/>
      <c r="AR1648" s="895"/>
      <c r="AS1648" s="895"/>
      <c r="AT1648" s="895"/>
      <c r="AU1648" s="895"/>
      <c r="AV1648" s="895"/>
      <c r="AW1648" s="895"/>
      <c r="AX1648" s="895"/>
      <c r="AY1648" s="895"/>
      <c r="AZ1648" s="895"/>
      <c r="BA1648" s="895"/>
      <c r="BB1648" s="895"/>
      <c r="BC1648" s="895"/>
      <c r="BD1648" s="895"/>
      <c r="BE1648" s="895"/>
      <c r="BF1648" s="895"/>
      <c r="BG1648" s="895"/>
      <c r="BH1648" s="895"/>
      <c r="BI1648" s="895"/>
      <c r="BJ1648" s="895"/>
      <c r="BK1648" s="895"/>
      <c r="BL1648" s="895"/>
      <c r="BM1648" s="895"/>
      <c r="BN1648" s="895"/>
      <c r="BO1648" s="895"/>
      <c r="BP1648" s="895"/>
      <c r="BQ1648" s="895"/>
      <c r="BR1648" s="895"/>
      <c r="BS1648" s="895"/>
      <c r="BT1648" s="895"/>
      <c r="BU1648" s="895"/>
      <c r="BV1648" s="895"/>
      <c r="BW1648" s="895"/>
      <c r="BX1648" s="895"/>
      <c r="BY1648" s="895"/>
      <c r="BZ1648" s="895"/>
      <c r="CA1648" s="895"/>
      <c r="CB1648" s="895"/>
      <c r="CC1648" s="895"/>
      <c r="CD1648" s="895"/>
      <c r="CE1648" s="895"/>
      <c r="CF1648" s="895"/>
      <c r="CG1648" s="895"/>
      <c r="CH1648" s="895"/>
      <c r="CI1648" s="895"/>
      <c r="CJ1648" s="895"/>
      <c r="CK1648" s="868"/>
      <c r="CL1648" s="868"/>
      <c r="CM1648" s="868"/>
      <c r="CN1648" s="885"/>
      <c r="CO1648" s="868"/>
      <c r="CP1648" s="868"/>
      <c r="CQ1648" s="772"/>
      <c r="CR1648" s="772"/>
      <c r="CS1648" s="869"/>
      <c r="CT1648" s="782"/>
      <c r="CU1648" s="866"/>
      <c r="CV1648" s="776"/>
      <c r="CW1648" s="776"/>
      <c r="CX1648" s="782"/>
      <c r="CY1648" s="870"/>
      <c r="CZ1648" s="870"/>
      <c r="DA1648" s="871"/>
      <c r="DB1648" s="871"/>
      <c r="DC1648" s="871"/>
      <c r="DD1648" s="871"/>
      <c r="DE1648" s="871"/>
      <c r="DF1648" s="871"/>
      <c r="DG1648" s="871"/>
      <c r="DH1648" s="872"/>
      <c r="DI1648" s="776"/>
      <c r="DJ1648" s="776"/>
      <c r="DK1648" s="776"/>
      <c r="DL1648" s="776"/>
      <c r="DM1648" s="776"/>
      <c r="DN1648" s="776"/>
      <c r="DO1648" s="873"/>
      <c r="DP1648" s="776"/>
      <c r="DQ1648" s="776"/>
      <c r="DR1648" s="776"/>
      <c r="DS1648" s="872"/>
      <c r="DT1648" s="752">
        <v>0</v>
      </c>
      <c r="DU1648" s="753" t="s">
        <v>308</v>
      </c>
      <c r="DV1648" s="753" t="s">
        <v>308</v>
      </c>
      <c r="DW1648" s="754" t="s">
        <v>308</v>
      </c>
      <c r="DX1648" s="755" t="s">
        <v>308</v>
      </c>
      <c r="DY1648" s="754" t="e">
        <v>#VALUE!</v>
      </c>
      <c r="DZ1648" s="754" t="e">
        <v>#VALUE!</v>
      </c>
      <c r="EA1648" s="754" t="e">
        <v>#VALUE!</v>
      </c>
      <c r="EB1648" s="754" t="e">
        <v>#VALUE!</v>
      </c>
    </row>
    <row r="1649" spans="1:266" ht="17.25" hidden="1" customHeight="1" outlineLevel="1" x14ac:dyDescent="0.35">
      <c r="A1649" s="618" t="s">
        <v>308</v>
      </c>
      <c r="B1649" s="730">
        <v>97</v>
      </c>
      <c r="C1649" s="730" t="s">
        <v>741</v>
      </c>
      <c r="D1649" s="730" t="s">
        <v>741</v>
      </c>
      <c r="E1649" s="730">
        <v>28</v>
      </c>
      <c r="F1649" s="821"/>
      <c r="G1649" s="821"/>
      <c r="H1649" s="826"/>
      <c r="I1649" s="730" t="s">
        <v>308</v>
      </c>
      <c r="J1649" s="730" t="s">
        <v>308</v>
      </c>
      <c r="K1649" s="730">
        <v>0</v>
      </c>
      <c r="L1649" s="730" t="s">
        <v>308</v>
      </c>
      <c r="M1649" s="868"/>
      <c r="N1649" s="868"/>
      <c r="O1649" s="868"/>
      <c r="P1649" s="868"/>
      <c r="Q1649" s="868"/>
      <c r="R1649" s="868"/>
      <c r="S1649" s="868"/>
      <c r="T1649" s="868"/>
      <c r="U1649" s="868"/>
      <c r="V1649" s="868"/>
      <c r="W1649" s="868"/>
      <c r="X1649" s="868"/>
      <c r="Y1649" s="868"/>
      <c r="Z1649" s="776"/>
      <c r="AA1649" s="868"/>
      <c r="AB1649" s="868"/>
      <c r="AC1649" s="868"/>
      <c r="AD1649" s="868"/>
      <c r="AE1649" s="775"/>
      <c r="AF1649" s="776"/>
      <c r="AG1649" s="918"/>
      <c r="AH1649" s="918"/>
      <c r="AI1649" s="918"/>
      <c r="AJ1649" s="778"/>
      <c r="AK1649" s="894"/>
      <c r="AL1649" s="895"/>
      <c r="AM1649" s="895"/>
      <c r="AN1649" s="895"/>
      <c r="AO1649" s="895"/>
      <c r="AP1649" s="895"/>
      <c r="AQ1649" s="895"/>
      <c r="AR1649" s="895"/>
      <c r="AS1649" s="895"/>
      <c r="AT1649" s="895"/>
      <c r="AU1649" s="895"/>
      <c r="AV1649" s="895"/>
      <c r="AW1649" s="895"/>
      <c r="AX1649" s="895"/>
      <c r="AY1649" s="895"/>
      <c r="AZ1649" s="895"/>
      <c r="BA1649" s="895"/>
      <c r="BB1649" s="895"/>
      <c r="BC1649" s="895"/>
      <c r="BD1649" s="895"/>
      <c r="BE1649" s="895"/>
      <c r="BF1649" s="895"/>
      <c r="BG1649" s="895"/>
      <c r="BH1649" s="895"/>
      <c r="BI1649" s="895"/>
      <c r="BJ1649" s="895"/>
      <c r="BK1649" s="895"/>
      <c r="BL1649" s="895"/>
      <c r="BM1649" s="895"/>
      <c r="BN1649" s="895"/>
      <c r="BO1649" s="895"/>
      <c r="BP1649" s="895"/>
      <c r="BQ1649" s="895"/>
      <c r="BR1649" s="895"/>
      <c r="BS1649" s="895"/>
      <c r="BT1649" s="895"/>
      <c r="BU1649" s="895"/>
      <c r="BV1649" s="895"/>
      <c r="BW1649" s="895"/>
      <c r="BX1649" s="895"/>
      <c r="BY1649" s="895"/>
      <c r="BZ1649" s="895"/>
      <c r="CA1649" s="895"/>
      <c r="CB1649" s="895"/>
      <c r="CC1649" s="895"/>
      <c r="CD1649" s="895"/>
      <c r="CE1649" s="895"/>
      <c r="CF1649" s="895"/>
      <c r="CG1649" s="895"/>
      <c r="CH1649" s="895"/>
      <c r="CI1649" s="895"/>
      <c r="CJ1649" s="895"/>
      <c r="CK1649" s="868"/>
      <c r="CL1649" s="868"/>
      <c r="CM1649" s="868"/>
      <c r="CN1649" s="885"/>
      <c r="CO1649" s="868"/>
      <c r="CP1649" s="868"/>
      <c r="CQ1649" s="772"/>
      <c r="CR1649" s="772"/>
      <c r="CS1649" s="869"/>
      <c r="CT1649" s="782"/>
      <c r="CU1649" s="866"/>
      <c r="CV1649" s="776"/>
      <c r="CW1649" s="776"/>
      <c r="CX1649" s="782"/>
      <c r="CY1649" s="870"/>
      <c r="CZ1649" s="870"/>
      <c r="DA1649" s="871"/>
      <c r="DB1649" s="871"/>
      <c r="DC1649" s="871"/>
      <c r="DD1649" s="871"/>
      <c r="DE1649" s="871"/>
      <c r="DF1649" s="871"/>
      <c r="DG1649" s="871"/>
      <c r="DH1649" s="872"/>
      <c r="DI1649" s="776"/>
      <c r="DJ1649" s="776"/>
      <c r="DK1649" s="776"/>
      <c r="DL1649" s="776"/>
      <c r="DM1649" s="776"/>
      <c r="DN1649" s="776"/>
      <c r="DO1649" s="873"/>
      <c r="DP1649" s="776"/>
      <c r="DQ1649" s="776"/>
      <c r="DR1649" s="776"/>
      <c r="DS1649" s="872"/>
      <c r="DT1649" s="752">
        <v>0</v>
      </c>
      <c r="DU1649" s="753" t="s">
        <v>308</v>
      </c>
      <c r="DV1649" s="753" t="s">
        <v>308</v>
      </c>
      <c r="DW1649" s="754" t="s">
        <v>308</v>
      </c>
      <c r="DX1649" s="755" t="s">
        <v>308</v>
      </c>
      <c r="DY1649" s="754" t="e">
        <v>#VALUE!</v>
      </c>
      <c r="DZ1649" s="754" t="e">
        <v>#VALUE!</v>
      </c>
      <c r="EA1649" s="754" t="e">
        <v>#VALUE!</v>
      </c>
      <c r="EB1649" s="754" t="e">
        <v>#VALUE!</v>
      </c>
    </row>
    <row r="1650" spans="1:266" ht="17.25" hidden="1" customHeight="1" outlineLevel="1" collapsed="1" x14ac:dyDescent="0.35">
      <c r="A1650" s="618" t="s">
        <v>308</v>
      </c>
      <c r="B1650" s="730">
        <v>98</v>
      </c>
      <c r="C1650" s="730" t="s">
        <v>741</v>
      </c>
      <c r="D1650" s="730" t="s">
        <v>741</v>
      </c>
      <c r="E1650" s="730">
        <v>28</v>
      </c>
      <c r="F1650" s="821"/>
      <c r="G1650" s="821"/>
      <c r="H1650" s="826"/>
      <c r="I1650" s="730" t="s">
        <v>308</v>
      </c>
      <c r="J1650" s="730" t="s">
        <v>308</v>
      </c>
      <c r="K1650" s="730">
        <v>0</v>
      </c>
      <c r="L1650" s="730" t="s">
        <v>308</v>
      </c>
      <c r="M1650" s="868"/>
      <c r="N1650" s="868"/>
      <c r="O1650" s="868"/>
      <c r="P1650" s="868"/>
      <c r="Q1650" s="868"/>
      <c r="R1650" s="868"/>
      <c r="S1650" s="868"/>
      <c r="T1650" s="868"/>
      <c r="U1650" s="868"/>
      <c r="V1650" s="868"/>
      <c r="W1650" s="868"/>
      <c r="X1650" s="868"/>
      <c r="Y1650" s="868"/>
      <c r="Z1650" s="776"/>
      <c r="AA1650" s="868"/>
      <c r="AB1650" s="868"/>
      <c r="AC1650" s="868"/>
      <c r="AD1650" s="868"/>
      <c r="AE1650" s="775"/>
      <c r="AF1650" s="776"/>
      <c r="AG1650" s="918"/>
      <c r="AH1650" s="918"/>
      <c r="AI1650" s="918"/>
      <c r="AJ1650" s="778"/>
      <c r="AK1650" s="894"/>
      <c r="AL1650" s="895"/>
      <c r="AM1650" s="895"/>
      <c r="AN1650" s="895"/>
      <c r="AO1650" s="895"/>
      <c r="AP1650" s="895"/>
      <c r="AQ1650" s="895"/>
      <c r="AR1650" s="895"/>
      <c r="AS1650" s="895"/>
      <c r="AT1650" s="895"/>
      <c r="AU1650" s="895"/>
      <c r="AV1650" s="895"/>
      <c r="AW1650" s="895"/>
      <c r="AX1650" s="895"/>
      <c r="AY1650" s="895"/>
      <c r="AZ1650" s="895"/>
      <c r="BA1650" s="895"/>
      <c r="BB1650" s="895"/>
      <c r="BC1650" s="895"/>
      <c r="BD1650" s="895"/>
      <c r="BE1650" s="895"/>
      <c r="BF1650" s="895"/>
      <c r="BG1650" s="895"/>
      <c r="BH1650" s="895"/>
      <c r="BI1650" s="895"/>
      <c r="BJ1650" s="895"/>
      <c r="BK1650" s="895"/>
      <c r="BL1650" s="895"/>
      <c r="BM1650" s="895"/>
      <c r="BN1650" s="895"/>
      <c r="BO1650" s="895"/>
      <c r="BP1650" s="895"/>
      <c r="BQ1650" s="895"/>
      <c r="BR1650" s="895"/>
      <c r="BS1650" s="895"/>
      <c r="BT1650" s="895"/>
      <c r="BU1650" s="895"/>
      <c r="BV1650" s="895"/>
      <c r="BW1650" s="895"/>
      <c r="BX1650" s="895"/>
      <c r="BY1650" s="895"/>
      <c r="BZ1650" s="895"/>
      <c r="CA1650" s="895"/>
      <c r="CB1650" s="895"/>
      <c r="CC1650" s="895"/>
      <c r="CD1650" s="895"/>
      <c r="CE1650" s="895"/>
      <c r="CF1650" s="895"/>
      <c r="CG1650" s="895"/>
      <c r="CH1650" s="895"/>
      <c r="CI1650" s="895"/>
      <c r="CJ1650" s="895"/>
      <c r="CK1650" s="868"/>
      <c r="CL1650" s="868"/>
      <c r="CM1650" s="868"/>
      <c r="CN1650" s="885"/>
      <c r="CO1650" s="868"/>
      <c r="CP1650" s="868"/>
      <c r="CQ1650" s="772"/>
      <c r="CR1650" s="772"/>
      <c r="CS1650" s="869"/>
      <c r="CT1650" s="782"/>
      <c r="CU1650" s="866"/>
      <c r="CV1650" s="776"/>
      <c r="CW1650" s="776"/>
      <c r="CX1650" s="782"/>
      <c r="CY1650" s="870"/>
      <c r="CZ1650" s="870"/>
      <c r="DA1650" s="871"/>
      <c r="DB1650" s="871"/>
      <c r="DC1650" s="871"/>
      <c r="DD1650" s="871"/>
      <c r="DE1650" s="871"/>
      <c r="DF1650" s="871"/>
      <c r="DG1650" s="871"/>
      <c r="DH1650" s="872"/>
      <c r="DI1650" s="776"/>
      <c r="DJ1650" s="776"/>
      <c r="DK1650" s="776"/>
      <c r="DL1650" s="776"/>
      <c r="DM1650" s="776"/>
      <c r="DN1650" s="776"/>
      <c r="DO1650" s="873"/>
      <c r="DP1650" s="776"/>
      <c r="DQ1650" s="776"/>
      <c r="DR1650" s="776"/>
      <c r="DS1650" s="872"/>
      <c r="DT1650" s="752">
        <v>0</v>
      </c>
      <c r="DU1650" s="753" t="s">
        <v>308</v>
      </c>
      <c r="DV1650" s="753" t="s">
        <v>308</v>
      </c>
      <c r="DW1650" s="754" t="s">
        <v>308</v>
      </c>
      <c r="DX1650" s="755" t="s">
        <v>308</v>
      </c>
      <c r="DY1650" s="754" t="e">
        <v>#VALUE!</v>
      </c>
      <c r="DZ1650" s="754" t="e">
        <v>#VALUE!</v>
      </c>
      <c r="EA1650" s="754" t="e">
        <v>#VALUE!</v>
      </c>
      <c r="EB1650" s="754" t="e">
        <v>#VALUE!</v>
      </c>
    </row>
    <row r="1651" spans="1:266" ht="17.25" hidden="1" customHeight="1" outlineLevel="1" x14ac:dyDescent="0.35">
      <c r="A1651" s="618" t="s">
        <v>308</v>
      </c>
      <c r="B1651" s="730">
        <v>99</v>
      </c>
      <c r="C1651" s="730" t="s">
        <v>741</v>
      </c>
      <c r="D1651" s="730" t="s">
        <v>741</v>
      </c>
      <c r="E1651" s="730">
        <v>28</v>
      </c>
      <c r="F1651" s="731"/>
      <c r="G1651" s="821"/>
      <c r="H1651" s="733"/>
      <c r="I1651" s="730" t="s">
        <v>308</v>
      </c>
      <c r="J1651" s="730" t="s">
        <v>308</v>
      </c>
      <c r="K1651" s="730">
        <v>0</v>
      </c>
      <c r="L1651" s="730" t="s">
        <v>308</v>
      </c>
      <c r="M1651" s="772"/>
      <c r="N1651" s="868"/>
      <c r="O1651" s="868"/>
      <c r="P1651" s="868"/>
      <c r="Q1651" s="868"/>
      <c r="R1651" s="772"/>
      <c r="S1651" s="772"/>
      <c r="T1651" s="772"/>
      <c r="U1651" s="772"/>
      <c r="V1651" s="772"/>
      <c r="W1651" s="772"/>
      <c r="X1651" s="772"/>
      <c r="Y1651" s="772"/>
      <c r="Z1651" s="774"/>
      <c r="AA1651" s="772"/>
      <c r="AB1651" s="772"/>
      <c r="AC1651" s="772"/>
      <c r="AD1651" s="772"/>
      <c r="AE1651" s="864"/>
      <c r="AF1651" s="774"/>
      <c r="AG1651" s="777"/>
      <c r="AH1651" s="777"/>
      <c r="AI1651" s="777"/>
      <c r="AJ1651" s="778"/>
      <c r="AK1651" s="779"/>
      <c r="AL1651" s="778"/>
      <c r="AM1651" s="778"/>
      <c r="AN1651" s="778"/>
      <c r="AO1651" s="778"/>
      <c r="AP1651" s="778"/>
      <c r="AQ1651" s="778"/>
      <c r="AR1651" s="778"/>
      <c r="AS1651" s="778"/>
      <c r="AT1651" s="778"/>
      <c r="AU1651" s="778"/>
      <c r="AV1651" s="778"/>
      <c r="AW1651" s="778"/>
      <c r="AX1651" s="778"/>
      <c r="AY1651" s="778"/>
      <c r="AZ1651" s="778"/>
      <c r="BA1651" s="778"/>
      <c r="BB1651" s="778"/>
      <c r="BC1651" s="778"/>
      <c r="BD1651" s="778"/>
      <c r="BE1651" s="778"/>
      <c r="BF1651" s="778"/>
      <c r="BG1651" s="778"/>
      <c r="BH1651" s="778"/>
      <c r="BI1651" s="778"/>
      <c r="BJ1651" s="778"/>
      <c r="BK1651" s="778"/>
      <c r="BL1651" s="778"/>
      <c r="BM1651" s="778"/>
      <c r="BN1651" s="778"/>
      <c r="BO1651" s="778"/>
      <c r="BP1651" s="778"/>
      <c r="BQ1651" s="778"/>
      <c r="BR1651" s="778"/>
      <c r="BS1651" s="778"/>
      <c r="BT1651" s="778"/>
      <c r="BU1651" s="778"/>
      <c r="BV1651" s="778"/>
      <c r="BW1651" s="778"/>
      <c r="BX1651" s="778"/>
      <c r="BY1651" s="778"/>
      <c r="BZ1651" s="778"/>
      <c r="CA1651" s="778"/>
      <c r="CB1651" s="778"/>
      <c r="CC1651" s="778"/>
      <c r="CD1651" s="778"/>
      <c r="CE1651" s="778"/>
      <c r="CF1651" s="778"/>
      <c r="CG1651" s="778"/>
      <c r="CH1651" s="778"/>
      <c r="CI1651" s="778"/>
      <c r="CJ1651" s="778"/>
      <c r="CK1651" s="772"/>
      <c r="CL1651" s="772"/>
      <c r="CM1651" s="772"/>
      <c r="CN1651" s="886"/>
      <c r="CO1651" s="772"/>
      <c r="CP1651" s="772"/>
      <c r="CQ1651" s="772"/>
      <c r="CR1651" s="772"/>
      <c r="CS1651" s="781"/>
      <c r="CT1651" s="782"/>
      <c r="CU1651" s="866"/>
      <c r="CV1651" s="774"/>
      <c r="CW1651" s="774"/>
      <c r="CX1651" s="865"/>
      <c r="CY1651" s="784"/>
      <c r="CZ1651" s="784"/>
      <c r="DA1651" s="785"/>
      <c r="DB1651" s="785"/>
      <c r="DC1651" s="785"/>
      <c r="DD1651" s="785"/>
      <c r="DE1651" s="785"/>
      <c r="DF1651" s="785"/>
      <c r="DG1651" s="785"/>
      <c r="DH1651" s="786"/>
      <c r="DI1651" s="774"/>
      <c r="DJ1651" s="774"/>
      <c r="DK1651" s="774"/>
      <c r="DL1651" s="774"/>
      <c r="DM1651" s="774"/>
      <c r="DN1651" s="774"/>
      <c r="DO1651" s="787"/>
      <c r="DP1651" s="774"/>
      <c r="DQ1651" s="774"/>
      <c r="DR1651" s="774"/>
      <c r="DS1651" s="786"/>
      <c r="DT1651" s="752">
        <v>0</v>
      </c>
      <c r="DU1651" s="753" t="s">
        <v>308</v>
      </c>
      <c r="DV1651" s="753" t="s">
        <v>308</v>
      </c>
      <c r="DW1651" s="754" t="s">
        <v>308</v>
      </c>
      <c r="DX1651" s="755" t="s">
        <v>308</v>
      </c>
      <c r="DY1651" s="754" t="e">
        <v>#VALUE!</v>
      </c>
      <c r="DZ1651" s="754" t="e">
        <v>#VALUE!</v>
      </c>
      <c r="EA1651" s="754" t="e">
        <v>#VALUE!</v>
      </c>
      <c r="EB1651" s="754" t="e">
        <v>#VALUE!</v>
      </c>
    </row>
    <row r="1652" spans="1:266" ht="16.5" hidden="1" customHeight="1" outlineLevel="1" x14ac:dyDescent="0.35">
      <c r="A1652" s="618" t="s">
        <v>308</v>
      </c>
      <c r="B1652" s="730">
        <v>100</v>
      </c>
      <c r="C1652" s="730" t="s">
        <v>741</v>
      </c>
      <c r="D1652" s="730" t="s">
        <v>741</v>
      </c>
      <c r="E1652" s="730">
        <v>28</v>
      </c>
      <c r="F1652" s="821"/>
      <c r="G1652" s="821"/>
      <c r="H1652" s="826"/>
      <c r="I1652" s="730" t="s">
        <v>308</v>
      </c>
      <c r="J1652" s="730" t="s">
        <v>308</v>
      </c>
      <c r="K1652" s="730">
        <v>0</v>
      </c>
      <c r="L1652" s="730" t="s">
        <v>308</v>
      </c>
      <c r="M1652" s="868"/>
      <c r="N1652" s="868"/>
      <c r="O1652" s="868"/>
      <c r="P1652" s="868"/>
      <c r="Q1652" s="868"/>
      <c r="R1652" s="868"/>
      <c r="S1652" s="868"/>
      <c r="T1652" s="868"/>
      <c r="U1652" s="868"/>
      <c r="V1652" s="868"/>
      <c r="W1652" s="868"/>
      <c r="X1652" s="868"/>
      <c r="Y1652" s="868"/>
      <c r="Z1652" s="776"/>
      <c r="AA1652" s="868"/>
      <c r="AB1652" s="868"/>
      <c r="AC1652" s="868"/>
      <c r="AD1652" s="868"/>
      <c r="AE1652" s="775"/>
      <c r="AF1652" s="776"/>
      <c r="AG1652" s="918"/>
      <c r="AH1652" s="918"/>
      <c r="AI1652" s="918"/>
      <c r="AJ1652" s="778"/>
      <c r="AK1652" s="894"/>
      <c r="AL1652" s="895"/>
      <c r="AM1652" s="895"/>
      <c r="AN1652" s="895"/>
      <c r="AO1652" s="895"/>
      <c r="AP1652" s="895"/>
      <c r="AQ1652" s="895"/>
      <c r="AR1652" s="895"/>
      <c r="AS1652" s="895"/>
      <c r="AT1652" s="895"/>
      <c r="AU1652" s="895"/>
      <c r="AV1652" s="895"/>
      <c r="AW1652" s="895"/>
      <c r="AX1652" s="895"/>
      <c r="AY1652" s="895"/>
      <c r="AZ1652" s="895"/>
      <c r="BA1652" s="895"/>
      <c r="BB1652" s="895"/>
      <c r="BC1652" s="895"/>
      <c r="BD1652" s="895"/>
      <c r="BE1652" s="895"/>
      <c r="BF1652" s="895"/>
      <c r="BG1652" s="895"/>
      <c r="BH1652" s="895"/>
      <c r="BI1652" s="895"/>
      <c r="BJ1652" s="895"/>
      <c r="BK1652" s="895"/>
      <c r="BL1652" s="895"/>
      <c r="BM1652" s="895"/>
      <c r="BN1652" s="895"/>
      <c r="BO1652" s="895"/>
      <c r="BP1652" s="895"/>
      <c r="BQ1652" s="895"/>
      <c r="BR1652" s="895"/>
      <c r="BS1652" s="895"/>
      <c r="BT1652" s="895"/>
      <c r="BU1652" s="895"/>
      <c r="BV1652" s="895"/>
      <c r="BW1652" s="895"/>
      <c r="BX1652" s="895"/>
      <c r="BY1652" s="895"/>
      <c r="BZ1652" s="895"/>
      <c r="CA1652" s="895"/>
      <c r="CB1652" s="895"/>
      <c r="CC1652" s="895"/>
      <c r="CD1652" s="895"/>
      <c r="CE1652" s="895"/>
      <c r="CF1652" s="895"/>
      <c r="CG1652" s="895"/>
      <c r="CH1652" s="895"/>
      <c r="CI1652" s="895"/>
      <c r="CJ1652" s="895"/>
      <c r="CK1652" s="868"/>
      <c r="CL1652" s="868"/>
      <c r="CM1652" s="868"/>
      <c r="CN1652" s="885"/>
      <c r="CO1652" s="868"/>
      <c r="CP1652" s="868"/>
      <c r="CQ1652" s="772"/>
      <c r="CR1652" s="772"/>
      <c r="CS1652" s="869"/>
      <c r="CT1652" s="782"/>
      <c r="CU1652" s="866"/>
      <c r="CV1652" s="776"/>
      <c r="CW1652" s="776"/>
      <c r="CX1652" s="782"/>
      <c r="CY1652" s="870"/>
      <c r="CZ1652" s="870"/>
      <c r="DA1652" s="871"/>
      <c r="DB1652" s="871"/>
      <c r="DC1652" s="871"/>
      <c r="DD1652" s="871"/>
      <c r="DE1652" s="871"/>
      <c r="DF1652" s="871"/>
      <c r="DG1652" s="871"/>
      <c r="DH1652" s="872"/>
      <c r="DI1652" s="776"/>
      <c r="DJ1652" s="776"/>
      <c r="DK1652" s="776"/>
      <c r="DL1652" s="776"/>
      <c r="DM1652" s="776"/>
      <c r="DN1652" s="776"/>
      <c r="DO1652" s="873"/>
      <c r="DP1652" s="776"/>
      <c r="DQ1652" s="776"/>
      <c r="DR1652" s="776"/>
      <c r="DS1652" s="872"/>
      <c r="DT1652" s="752">
        <v>0</v>
      </c>
      <c r="DU1652" s="753" t="s">
        <v>308</v>
      </c>
      <c r="DV1652" s="753" t="s">
        <v>308</v>
      </c>
      <c r="DW1652" s="754" t="s">
        <v>308</v>
      </c>
      <c r="DX1652" s="755" t="s">
        <v>308</v>
      </c>
      <c r="DY1652" s="754" t="e">
        <v>#VALUE!</v>
      </c>
      <c r="DZ1652" s="754" t="e">
        <v>#VALUE!</v>
      </c>
      <c r="EA1652" s="754" t="e">
        <v>#VALUE!</v>
      </c>
      <c r="EB1652" s="754" t="e">
        <v>#VALUE!</v>
      </c>
    </row>
    <row r="1653" spans="1:266" ht="16.5" hidden="1" customHeight="1" outlineLevel="1" x14ac:dyDescent="0.35">
      <c r="A1653" s="618" t="s">
        <v>308</v>
      </c>
      <c r="B1653" s="730">
        <v>101</v>
      </c>
      <c r="C1653" s="730" t="s">
        <v>741</v>
      </c>
      <c r="D1653" s="730" t="s">
        <v>741</v>
      </c>
      <c r="E1653" s="730">
        <v>28</v>
      </c>
      <c r="F1653" s="731"/>
      <c r="G1653" s="731"/>
      <c r="H1653" s="826"/>
      <c r="I1653" s="730" t="s">
        <v>308</v>
      </c>
      <c r="J1653" s="730" t="s">
        <v>308</v>
      </c>
      <c r="K1653" s="730">
        <v>0</v>
      </c>
      <c r="L1653" s="730" t="s">
        <v>308</v>
      </c>
      <c r="M1653" s="772"/>
      <c r="N1653" s="772"/>
      <c r="O1653" s="772"/>
      <c r="P1653" s="772"/>
      <c r="Q1653" s="772"/>
      <c r="R1653" s="772"/>
      <c r="S1653" s="772"/>
      <c r="T1653" s="772"/>
      <c r="U1653" s="772"/>
      <c r="V1653" s="772"/>
      <c r="W1653" s="772"/>
      <c r="X1653" s="772"/>
      <c r="Y1653" s="772"/>
      <c r="Z1653" s="774"/>
      <c r="AA1653" s="772"/>
      <c r="AB1653" s="772"/>
      <c r="AC1653" s="772"/>
      <c r="AD1653" s="772"/>
      <c r="AE1653" s="864"/>
      <c r="AF1653" s="774"/>
      <c r="AG1653" s="777"/>
      <c r="AH1653" s="777"/>
      <c r="AI1653" s="777"/>
      <c r="AJ1653" s="778"/>
      <c r="AK1653" s="779"/>
      <c r="AL1653" s="778"/>
      <c r="AM1653" s="778"/>
      <c r="AN1653" s="778"/>
      <c r="AO1653" s="778"/>
      <c r="AP1653" s="778"/>
      <c r="AQ1653" s="778"/>
      <c r="AR1653" s="778"/>
      <c r="AS1653" s="778"/>
      <c r="AT1653" s="778"/>
      <c r="AU1653" s="778"/>
      <c r="AV1653" s="778"/>
      <c r="AW1653" s="778"/>
      <c r="AX1653" s="778"/>
      <c r="AY1653" s="778"/>
      <c r="AZ1653" s="778"/>
      <c r="BA1653" s="778"/>
      <c r="BB1653" s="778"/>
      <c r="BC1653" s="778"/>
      <c r="BD1653" s="778"/>
      <c r="BE1653" s="778"/>
      <c r="BF1653" s="778"/>
      <c r="BG1653" s="778"/>
      <c r="BH1653" s="778"/>
      <c r="BI1653" s="778"/>
      <c r="BJ1653" s="778"/>
      <c r="BK1653" s="778"/>
      <c r="BL1653" s="778"/>
      <c r="BM1653" s="778"/>
      <c r="BN1653" s="778"/>
      <c r="BO1653" s="778"/>
      <c r="BP1653" s="778"/>
      <c r="BQ1653" s="778"/>
      <c r="BR1653" s="778"/>
      <c r="BS1653" s="778"/>
      <c r="BT1653" s="778"/>
      <c r="BU1653" s="778"/>
      <c r="BV1653" s="778"/>
      <c r="BW1653" s="778"/>
      <c r="BX1653" s="778"/>
      <c r="BY1653" s="778"/>
      <c r="BZ1653" s="778"/>
      <c r="CA1653" s="778"/>
      <c r="CB1653" s="778"/>
      <c r="CC1653" s="778"/>
      <c r="CD1653" s="778"/>
      <c r="CE1653" s="778"/>
      <c r="CF1653" s="778"/>
      <c r="CG1653" s="778"/>
      <c r="CH1653" s="778"/>
      <c r="CI1653" s="778"/>
      <c r="CJ1653" s="778"/>
      <c r="CK1653" s="772"/>
      <c r="CL1653" s="772"/>
      <c r="CM1653" s="772"/>
      <c r="CN1653" s="886"/>
      <c r="CO1653" s="772"/>
      <c r="CP1653" s="772"/>
      <c r="CQ1653" s="772"/>
      <c r="CR1653" s="772"/>
      <c r="CS1653" s="781"/>
      <c r="CT1653" s="865"/>
      <c r="CU1653" s="900"/>
      <c r="CV1653" s="774"/>
      <c r="CW1653" s="774"/>
      <c r="CX1653" s="865"/>
      <c r="CY1653" s="784"/>
      <c r="CZ1653" s="784"/>
      <c r="DA1653" s="785"/>
      <c r="DB1653" s="785"/>
      <c r="DC1653" s="785"/>
      <c r="DD1653" s="785"/>
      <c r="DE1653" s="785"/>
      <c r="DF1653" s="785"/>
      <c r="DG1653" s="785"/>
      <c r="DH1653" s="786"/>
      <c r="DI1653" s="774"/>
      <c r="DJ1653" s="774"/>
      <c r="DK1653" s="774"/>
      <c r="DL1653" s="774"/>
      <c r="DM1653" s="774"/>
      <c r="DN1653" s="774"/>
      <c r="DO1653" s="787"/>
      <c r="DP1653" s="774"/>
      <c r="DQ1653" s="776"/>
      <c r="DR1653" s="774"/>
      <c r="DS1653" s="786"/>
      <c r="DT1653" s="752">
        <v>0</v>
      </c>
      <c r="DU1653" s="753" t="s">
        <v>308</v>
      </c>
      <c r="DV1653" s="753" t="s">
        <v>308</v>
      </c>
      <c r="DW1653" s="754" t="s">
        <v>308</v>
      </c>
      <c r="DX1653" s="755" t="s">
        <v>308</v>
      </c>
      <c r="DY1653" s="754" t="e">
        <v>#VALUE!</v>
      </c>
      <c r="DZ1653" s="754" t="e">
        <v>#VALUE!</v>
      </c>
      <c r="EA1653" s="754" t="e">
        <v>#VALUE!</v>
      </c>
      <c r="EB1653" s="754" t="e">
        <v>#VALUE!</v>
      </c>
    </row>
    <row r="1654" spans="1:266" ht="16.5" hidden="1" customHeight="1" outlineLevel="1" x14ac:dyDescent="0.35">
      <c r="A1654" s="618" t="s">
        <v>308</v>
      </c>
      <c r="B1654" s="730">
        <v>102</v>
      </c>
      <c r="C1654" s="730" t="s">
        <v>741</v>
      </c>
      <c r="D1654" s="730" t="s">
        <v>741</v>
      </c>
      <c r="E1654" s="730">
        <v>28</v>
      </c>
      <c r="F1654" s="821"/>
      <c r="G1654" s="821"/>
      <c r="H1654" s="826"/>
      <c r="I1654" s="730" t="s">
        <v>308</v>
      </c>
      <c r="J1654" s="730" t="s">
        <v>308</v>
      </c>
      <c r="K1654" s="730">
        <v>0</v>
      </c>
      <c r="L1654" s="730" t="s">
        <v>308</v>
      </c>
      <c r="M1654" s="868"/>
      <c r="N1654" s="868">
        <v>0</v>
      </c>
      <c r="O1654" s="868" t="s">
        <v>742</v>
      </c>
      <c r="P1654" s="868" t="b">
        <v>1</v>
      </c>
      <c r="Q1654" s="868" t="e">
        <v>#VALUE!</v>
      </c>
      <c r="R1654" s="868"/>
      <c r="S1654" s="868"/>
      <c r="T1654" s="868"/>
      <c r="U1654" s="868"/>
      <c r="V1654" s="868"/>
      <c r="W1654" s="868"/>
      <c r="X1654" s="868"/>
      <c r="Y1654" s="868"/>
      <c r="Z1654" s="885"/>
      <c r="AA1654" s="868"/>
      <c r="AB1654" s="868"/>
      <c r="AC1654" s="868"/>
      <c r="AD1654" s="868"/>
      <c r="AE1654" s="775"/>
      <c r="AF1654" s="776">
        <v>0</v>
      </c>
      <c r="AG1654" s="918"/>
      <c r="AH1654" s="918"/>
      <c r="AI1654" s="918"/>
      <c r="AJ1654" s="778"/>
      <c r="AK1654" s="894"/>
      <c r="AL1654" s="895"/>
      <c r="AM1654" s="895"/>
      <c r="AN1654" s="895"/>
      <c r="AO1654" s="895"/>
      <c r="AP1654" s="895"/>
      <c r="AQ1654" s="895"/>
      <c r="AR1654" s="895"/>
      <c r="AS1654" s="895"/>
      <c r="AT1654" s="895"/>
      <c r="AU1654" s="895"/>
      <c r="AV1654" s="895"/>
      <c r="AW1654" s="895"/>
      <c r="AX1654" s="895"/>
      <c r="AY1654" s="895"/>
      <c r="AZ1654" s="895"/>
      <c r="BA1654" s="895"/>
      <c r="BB1654" s="895"/>
      <c r="BC1654" s="895"/>
      <c r="BD1654" s="895"/>
      <c r="BE1654" s="895"/>
      <c r="BF1654" s="895"/>
      <c r="BG1654" s="895"/>
      <c r="BH1654" s="895"/>
      <c r="BI1654" s="895"/>
      <c r="BJ1654" s="895"/>
      <c r="BK1654" s="895"/>
      <c r="BL1654" s="895"/>
      <c r="BM1654" s="895"/>
      <c r="BN1654" s="895"/>
      <c r="BO1654" s="895"/>
      <c r="BP1654" s="895"/>
      <c r="BQ1654" s="895"/>
      <c r="BR1654" s="895"/>
      <c r="BS1654" s="895"/>
      <c r="BT1654" s="895"/>
      <c r="BU1654" s="895"/>
      <c r="BV1654" s="895"/>
      <c r="BW1654" s="895"/>
      <c r="BX1654" s="895"/>
      <c r="BY1654" s="895"/>
      <c r="BZ1654" s="895"/>
      <c r="CA1654" s="895"/>
      <c r="CB1654" s="895"/>
      <c r="CC1654" s="895"/>
      <c r="CD1654" s="895"/>
      <c r="CE1654" s="895"/>
      <c r="CF1654" s="895"/>
      <c r="CG1654" s="895"/>
      <c r="CH1654" s="895"/>
      <c r="CI1654" s="895"/>
      <c r="CJ1654" s="895"/>
      <c r="CK1654" s="868"/>
      <c r="CL1654" s="868"/>
      <c r="CM1654" s="868"/>
      <c r="CN1654" s="885"/>
      <c r="CO1654" s="868"/>
      <c r="CP1654" s="868"/>
      <c r="CQ1654" s="868"/>
      <c r="CR1654" s="868"/>
      <c r="CS1654" s="893"/>
      <c r="CT1654" s="782"/>
      <c r="CU1654" s="783"/>
      <c r="CV1654" s="776"/>
      <c r="CW1654" s="776"/>
      <c r="CX1654" s="782"/>
      <c r="CY1654" s="870">
        <v>0</v>
      </c>
      <c r="CZ1654" s="870">
        <v>0</v>
      </c>
      <c r="DA1654" s="871">
        <v>0</v>
      </c>
      <c r="DB1654" s="871">
        <v>0</v>
      </c>
      <c r="DC1654" s="871">
        <v>0</v>
      </c>
      <c r="DD1654" s="871">
        <v>0</v>
      </c>
      <c r="DE1654" s="871">
        <v>0</v>
      </c>
      <c r="DF1654" s="871">
        <v>0</v>
      </c>
      <c r="DG1654" s="871">
        <v>0</v>
      </c>
      <c r="DH1654" s="872">
        <v>0</v>
      </c>
      <c r="DI1654" s="776">
        <v>0</v>
      </c>
      <c r="DJ1654" s="776">
        <v>0</v>
      </c>
      <c r="DK1654" s="776">
        <v>0</v>
      </c>
      <c r="DL1654" s="776">
        <v>0</v>
      </c>
      <c r="DM1654" s="776">
        <v>0</v>
      </c>
      <c r="DN1654" s="776">
        <v>0</v>
      </c>
      <c r="DO1654" s="873">
        <v>0</v>
      </c>
      <c r="DP1654" s="776"/>
      <c r="DQ1654" s="776"/>
      <c r="DR1654" s="776"/>
      <c r="DS1654" s="872"/>
      <c r="DT1654" s="752">
        <v>0</v>
      </c>
      <c r="DU1654" s="753" t="s">
        <v>308</v>
      </c>
      <c r="DV1654" s="753" t="s">
        <v>308</v>
      </c>
      <c r="DW1654" s="754" t="s">
        <v>308</v>
      </c>
      <c r="DX1654" s="755" t="s">
        <v>308</v>
      </c>
      <c r="DY1654" s="754" t="e">
        <v>#VALUE!</v>
      </c>
      <c r="DZ1654" s="754" t="e">
        <v>#VALUE!</v>
      </c>
      <c r="EA1654" s="754" t="e">
        <v>#VALUE!</v>
      </c>
      <c r="EB1654" s="754" t="e">
        <v>#VALUE!</v>
      </c>
    </row>
    <row r="1655" spans="1:266" ht="17.25" hidden="1" customHeight="1" outlineLevel="1" collapsed="1" x14ac:dyDescent="0.35">
      <c r="A1655" s="618" t="s">
        <v>308</v>
      </c>
      <c r="B1655" s="730">
        <v>103</v>
      </c>
      <c r="C1655" s="730" t="s">
        <v>741</v>
      </c>
      <c r="D1655" s="730" t="s">
        <v>741</v>
      </c>
      <c r="E1655" s="730">
        <v>28</v>
      </c>
      <c r="F1655" s="821"/>
      <c r="G1655" s="821"/>
      <c r="H1655" s="826"/>
      <c r="I1655" s="730" t="s">
        <v>308</v>
      </c>
      <c r="J1655" s="730" t="s">
        <v>308</v>
      </c>
      <c r="K1655" s="730">
        <v>0</v>
      </c>
      <c r="L1655" s="730" t="s">
        <v>308</v>
      </c>
      <c r="M1655" s="868"/>
      <c r="N1655" s="868">
        <v>0</v>
      </c>
      <c r="O1655" s="868" t="s">
        <v>742</v>
      </c>
      <c r="P1655" s="868" t="b">
        <v>1</v>
      </c>
      <c r="Q1655" s="868" t="e">
        <v>#VALUE!</v>
      </c>
      <c r="R1655" s="868"/>
      <c r="S1655" s="868"/>
      <c r="T1655" s="868"/>
      <c r="U1655" s="868"/>
      <c r="V1655" s="868"/>
      <c r="W1655" s="868"/>
      <c r="X1655" s="868"/>
      <c r="Y1655" s="868"/>
      <c r="Z1655" s="885"/>
      <c r="AA1655" s="868"/>
      <c r="AB1655" s="868"/>
      <c r="AC1655" s="868"/>
      <c r="AD1655" s="868"/>
      <c r="AE1655" s="775"/>
      <c r="AF1655" s="776">
        <v>0</v>
      </c>
      <c r="AG1655" s="918"/>
      <c r="AH1655" s="918"/>
      <c r="AI1655" s="918"/>
      <c r="AJ1655" s="778"/>
      <c r="AK1655" s="894"/>
      <c r="AL1655" s="895"/>
      <c r="AM1655" s="895"/>
      <c r="AN1655" s="895"/>
      <c r="AO1655" s="895"/>
      <c r="AP1655" s="895"/>
      <c r="AQ1655" s="895"/>
      <c r="AR1655" s="895"/>
      <c r="AS1655" s="895"/>
      <c r="AT1655" s="895"/>
      <c r="AU1655" s="895"/>
      <c r="AV1655" s="895"/>
      <c r="AW1655" s="895"/>
      <c r="AX1655" s="895"/>
      <c r="AY1655" s="895"/>
      <c r="AZ1655" s="895"/>
      <c r="BA1655" s="895"/>
      <c r="BB1655" s="895"/>
      <c r="BC1655" s="895"/>
      <c r="BD1655" s="895"/>
      <c r="BE1655" s="895"/>
      <c r="BF1655" s="895"/>
      <c r="BG1655" s="895"/>
      <c r="BH1655" s="895"/>
      <c r="BI1655" s="895"/>
      <c r="BJ1655" s="895"/>
      <c r="BK1655" s="895"/>
      <c r="BL1655" s="895"/>
      <c r="BM1655" s="895"/>
      <c r="BN1655" s="895"/>
      <c r="BO1655" s="895"/>
      <c r="BP1655" s="895"/>
      <c r="BQ1655" s="895"/>
      <c r="BR1655" s="895"/>
      <c r="BS1655" s="895"/>
      <c r="BT1655" s="895"/>
      <c r="BU1655" s="895"/>
      <c r="BV1655" s="895"/>
      <c r="BW1655" s="895"/>
      <c r="BX1655" s="895"/>
      <c r="BY1655" s="895"/>
      <c r="BZ1655" s="895"/>
      <c r="CA1655" s="895"/>
      <c r="CB1655" s="895"/>
      <c r="CC1655" s="895"/>
      <c r="CD1655" s="895"/>
      <c r="CE1655" s="895"/>
      <c r="CF1655" s="895"/>
      <c r="CG1655" s="895"/>
      <c r="CH1655" s="895"/>
      <c r="CI1655" s="895"/>
      <c r="CJ1655" s="895"/>
      <c r="CK1655" s="868"/>
      <c r="CL1655" s="868"/>
      <c r="CM1655" s="868"/>
      <c r="CN1655" s="885"/>
      <c r="CO1655" s="868"/>
      <c r="CP1655" s="868"/>
      <c r="CQ1655" s="868"/>
      <c r="CR1655" s="868"/>
      <c r="CS1655" s="893"/>
      <c r="CT1655" s="782"/>
      <c r="CU1655" s="783"/>
      <c r="CV1655" s="776"/>
      <c r="CW1655" s="776"/>
      <c r="CX1655" s="782"/>
      <c r="CY1655" s="870">
        <v>0</v>
      </c>
      <c r="CZ1655" s="870">
        <v>0</v>
      </c>
      <c r="DA1655" s="871">
        <v>0</v>
      </c>
      <c r="DB1655" s="871">
        <v>0</v>
      </c>
      <c r="DC1655" s="871">
        <v>0</v>
      </c>
      <c r="DD1655" s="871">
        <v>0</v>
      </c>
      <c r="DE1655" s="871">
        <v>0</v>
      </c>
      <c r="DF1655" s="871">
        <v>0</v>
      </c>
      <c r="DG1655" s="871">
        <v>0</v>
      </c>
      <c r="DH1655" s="872">
        <v>0</v>
      </c>
      <c r="DI1655" s="776">
        <v>0</v>
      </c>
      <c r="DJ1655" s="776">
        <v>0</v>
      </c>
      <c r="DK1655" s="776">
        <v>0</v>
      </c>
      <c r="DL1655" s="776">
        <v>0</v>
      </c>
      <c r="DM1655" s="776">
        <v>0</v>
      </c>
      <c r="DN1655" s="776">
        <v>0</v>
      </c>
      <c r="DO1655" s="873">
        <v>0</v>
      </c>
      <c r="DP1655" s="776"/>
      <c r="DQ1655" s="776"/>
      <c r="DR1655" s="776"/>
      <c r="DS1655" s="872"/>
      <c r="DT1655" s="752">
        <v>0</v>
      </c>
      <c r="DU1655" s="753" t="s">
        <v>308</v>
      </c>
      <c r="DV1655" s="753" t="s">
        <v>308</v>
      </c>
      <c r="DW1655" s="754" t="s">
        <v>308</v>
      </c>
      <c r="DX1655" s="755" t="s">
        <v>308</v>
      </c>
      <c r="DY1655" s="754" t="e">
        <v>#VALUE!</v>
      </c>
      <c r="DZ1655" s="754" t="e">
        <v>#VALUE!</v>
      </c>
      <c r="EA1655" s="754" t="e">
        <v>#VALUE!</v>
      </c>
      <c r="EB1655" s="754" t="e">
        <v>#VALUE!</v>
      </c>
    </row>
    <row r="1656" spans="1:266" ht="17.25" hidden="1" customHeight="1" outlineLevel="1" x14ac:dyDescent="0.35">
      <c r="A1656" s="618" t="s">
        <v>308</v>
      </c>
      <c r="B1656" s="730">
        <v>104</v>
      </c>
      <c r="C1656" s="730" t="s">
        <v>741</v>
      </c>
      <c r="D1656" s="730" t="s">
        <v>741</v>
      </c>
      <c r="E1656" s="730">
        <v>28</v>
      </c>
      <c r="F1656" s="821"/>
      <c r="G1656" s="821"/>
      <c r="H1656" s="826"/>
      <c r="I1656" s="730" t="s">
        <v>308</v>
      </c>
      <c r="J1656" s="730" t="s">
        <v>308</v>
      </c>
      <c r="K1656" s="730">
        <v>0</v>
      </c>
      <c r="L1656" s="730" t="s">
        <v>308</v>
      </c>
      <c r="M1656" s="868"/>
      <c r="N1656" s="868">
        <v>0</v>
      </c>
      <c r="O1656" s="868" t="s">
        <v>742</v>
      </c>
      <c r="P1656" s="868" t="b">
        <v>1</v>
      </c>
      <c r="Q1656" s="868" t="e">
        <v>#VALUE!</v>
      </c>
      <c r="R1656" s="868"/>
      <c r="S1656" s="868"/>
      <c r="T1656" s="868"/>
      <c r="U1656" s="868"/>
      <c r="V1656" s="868"/>
      <c r="W1656" s="868"/>
      <c r="X1656" s="868"/>
      <c r="Y1656" s="868"/>
      <c r="Z1656" s="885"/>
      <c r="AA1656" s="868"/>
      <c r="AB1656" s="868"/>
      <c r="AC1656" s="868"/>
      <c r="AD1656" s="868"/>
      <c r="AE1656" s="775"/>
      <c r="AF1656" s="776">
        <v>0</v>
      </c>
      <c r="AG1656" s="918"/>
      <c r="AH1656" s="918"/>
      <c r="AI1656" s="918"/>
      <c r="AJ1656" s="778"/>
      <c r="AK1656" s="894"/>
      <c r="AL1656" s="895"/>
      <c r="AM1656" s="895"/>
      <c r="AN1656" s="895"/>
      <c r="AO1656" s="895"/>
      <c r="AP1656" s="895"/>
      <c r="AQ1656" s="895"/>
      <c r="AR1656" s="895"/>
      <c r="AS1656" s="895"/>
      <c r="AT1656" s="895"/>
      <c r="AU1656" s="895"/>
      <c r="AV1656" s="895"/>
      <c r="AW1656" s="895"/>
      <c r="AX1656" s="895"/>
      <c r="AY1656" s="895"/>
      <c r="AZ1656" s="895"/>
      <c r="BA1656" s="895"/>
      <c r="BB1656" s="895"/>
      <c r="BC1656" s="895"/>
      <c r="BD1656" s="895"/>
      <c r="BE1656" s="895"/>
      <c r="BF1656" s="895"/>
      <c r="BG1656" s="895"/>
      <c r="BH1656" s="895"/>
      <c r="BI1656" s="895"/>
      <c r="BJ1656" s="895"/>
      <c r="BK1656" s="895"/>
      <c r="BL1656" s="895"/>
      <c r="BM1656" s="895"/>
      <c r="BN1656" s="895"/>
      <c r="BO1656" s="895"/>
      <c r="BP1656" s="895"/>
      <c r="BQ1656" s="895"/>
      <c r="BR1656" s="895"/>
      <c r="BS1656" s="895"/>
      <c r="BT1656" s="895"/>
      <c r="BU1656" s="895"/>
      <c r="BV1656" s="895"/>
      <c r="BW1656" s="895"/>
      <c r="BX1656" s="895"/>
      <c r="BY1656" s="895"/>
      <c r="BZ1656" s="895"/>
      <c r="CA1656" s="895"/>
      <c r="CB1656" s="895"/>
      <c r="CC1656" s="895"/>
      <c r="CD1656" s="895"/>
      <c r="CE1656" s="895"/>
      <c r="CF1656" s="895"/>
      <c r="CG1656" s="895"/>
      <c r="CH1656" s="895"/>
      <c r="CI1656" s="895"/>
      <c r="CJ1656" s="895"/>
      <c r="CK1656" s="868"/>
      <c r="CL1656" s="868"/>
      <c r="CM1656" s="868"/>
      <c r="CN1656" s="885"/>
      <c r="CO1656" s="868"/>
      <c r="CP1656" s="868"/>
      <c r="CQ1656" s="868"/>
      <c r="CR1656" s="868"/>
      <c r="CS1656" s="893"/>
      <c r="CT1656" s="782"/>
      <c r="CU1656" s="783"/>
      <c r="CV1656" s="776"/>
      <c r="CW1656" s="776"/>
      <c r="CX1656" s="782"/>
      <c r="CY1656" s="870">
        <v>0</v>
      </c>
      <c r="CZ1656" s="870">
        <v>0</v>
      </c>
      <c r="DA1656" s="871">
        <v>0</v>
      </c>
      <c r="DB1656" s="871">
        <v>0</v>
      </c>
      <c r="DC1656" s="871">
        <v>0</v>
      </c>
      <c r="DD1656" s="871">
        <v>0</v>
      </c>
      <c r="DE1656" s="871">
        <v>0</v>
      </c>
      <c r="DF1656" s="871">
        <v>0</v>
      </c>
      <c r="DG1656" s="871">
        <v>0</v>
      </c>
      <c r="DH1656" s="872">
        <v>0</v>
      </c>
      <c r="DI1656" s="776">
        <v>0</v>
      </c>
      <c r="DJ1656" s="776">
        <v>0</v>
      </c>
      <c r="DK1656" s="776">
        <v>0</v>
      </c>
      <c r="DL1656" s="776">
        <v>0</v>
      </c>
      <c r="DM1656" s="776">
        <v>0</v>
      </c>
      <c r="DN1656" s="776">
        <v>0</v>
      </c>
      <c r="DO1656" s="873">
        <v>0</v>
      </c>
      <c r="DP1656" s="776"/>
      <c r="DQ1656" s="776"/>
      <c r="DR1656" s="776"/>
      <c r="DS1656" s="872"/>
      <c r="DT1656" s="752">
        <v>0</v>
      </c>
      <c r="DU1656" s="753" t="s">
        <v>308</v>
      </c>
      <c r="DV1656" s="753" t="s">
        <v>308</v>
      </c>
      <c r="DW1656" s="754" t="s">
        <v>308</v>
      </c>
      <c r="DX1656" s="755" t="s">
        <v>308</v>
      </c>
      <c r="DY1656" s="754" t="e">
        <v>#VALUE!</v>
      </c>
      <c r="DZ1656" s="754" t="e">
        <v>#VALUE!</v>
      </c>
      <c r="EA1656" s="754" t="e">
        <v>#VALUE!</v>
      </c>
      <c r="EB1656" s="754" t="e">
        <v>#VALUE!</v>
      </c>
    </row>
    <row r="1657" spans="1:266" ht="16.5" customHeight="1" collapsed="1" x14ac:dyDescent="0.35">
      <c r="A1657" s="618" t="s">
        <v>308</v>
      </c>
      <c r="B1657" s="823" t="s">
        <v>3037</v>
      </c>
      <c r="C1657" s="730"/>
      <c r="D1657" s="730"/>
      <c r="E1657" s="730"/>
      <c r="F1657" s="717"/>
      <c r="G1657" s="717"/>
      <c r="H1657" s="826"/>
      <c r="I1657" s="730"/>
      <c r="J1657" s="730"/>
      <c r="K1657" s="730"/>
      <c r="L1657" s="730"/>
      <c r="M1657" s="730"/>
      <c r="N1657" s="730"/>
      <c r="O1657" s="730"/>
      <c r="P1657" s="730"/>
      <c r="Q1657" s="730"/>
      <c r="R1657" s="730"/>
      <c r="S1657" s="730"/>
      <c r="T1657" s="730"/>
      <c r="U1657" s="730"/>
      <c r="V1657" s="730"/>
      <c r="W1657" s="730"/>
      <c r="X1657" s="730"/>
      <c r="Y1657" s="730"/>
      <c r="Z1657" s="826"/>
      <c r="AA1657" s="730"/>
      <c r="AB1657" s="730"/>
      <c r="AC1657" s="730"/>
      <c r="AD1657" s="827">
        <v>26838</v>
      </c>
      <c r="AE1657" s="827">
        <v>20208</v>
      </c>
      <c r="AF1657" s="826">
        <v>0</v>
      </c>
      <c r="AG1657" s="828"/>
      <c r="AH1657" s="828"/>
      <c r="AI1657" s="828"/>
      <c r="AJ1657" s="674"/>
      <c r="AK1657" s="829"/>
      <c r="AL1657" s="674"/>
      <c r="AM1657" s="674"/>
      <c r="AN1657" s="674"/>
      <c r="AO1657" s="674"/>
      <c r="AP1657" s="674"/>
      <c r="AQ1657" s="674"/>
      <c r="AR1657" s="674"/>
      <c r="AS1657" s="674"/>
      <c r="AT1657" s="674"/>
      <c r="AU1657" s="674"/>
      <c r="AV1657" s="674"/>
      <c r="AW1657" s="674"/>
      <c r="AX1657" s="674"/>
      <c r="AY1657" s="674"/>
      <c r="AZ1657" s="674"/>
      <c r="BA1657" s="674"/>
      <c r="BB1657" s="674"/>
      <c r="BC1657" s="674"/>
      <c r="BD1657" s="674"/>
      <c r="BE1657" s="674"/>
      <c r="BF1657" s="674"/>
      <c r="BG1657" s="674"/>
      <c r="BH1657" s="674"/>
      <c r="BI1657" s="674"/>
      <c r="BJ1657" s="674"/>
      <c r="BK1657" s="674"/>
      <c r="BL1657" s="674"/>
      <c r="BM1657" s="674"/>
      <c r="BN1657" s="674"/>
      <c r="BO1657" s="674"/>
      <c r="BP1657" s="674"/>
      <c r="BQ1657" s="674"/>
      <c r="BR1657" s="674"/>
      <c r="BS1657" s="674"/>
      <c r="BT1657" s="674"/>
      <c r="BU1657" s="674"/>
      <c r="BV1657" s="674"/>
      <c r="BW1657" s="674"/>
      <c r="BX1657" s="674"/>
      <c r="BY1657" s="674"/>
      <c r="BZ1657" s="674"/>
      <c r="CA1657" s="674"/>
      <c r="CB1657" s="674"/>
      <c r="CC1657" s="674"/>
      <c r="CD1657" s="674"/>
      <c r="CE1657" s="674"/>
      <c r="CF1657" s="674"/>
      <c r="CG1657" s="674"/>
      <c r="CH1657" s="674"/>
      <c r="CI1657" s="674"/>
      <c r="CJ1657" s="674"/>
      <c r="CK1657" s="827"/>
      <c r="CL1657" s="827">
        <v>0</v>
      </c>
      <c r="CM1657" s="827"/>
      <c r="CN1657" s="675">
        <v>1140</v>
      </c>
      <c r="CO1657" s="827">
        <v>54</v>
      </c>
      <c r="CP1657" s="827">
        <v>0</v>
      </c>
      <c r="CQ1657" s="827">
        <v>15972</v>
      </c>
      <c r="CR1657" s="827">
        <v>20263</v>
      </c>
      <c r="CS1657" s="830"/>
      <c r="CT1657" s="831"/>
      <c r="CU1657" s="832"/>
      <c r="CV1657" s="826"/>
      <c r="CW1657" s="826"/>
      <c r="CX1657" s="831"/>
      <c r="CY1657" s="833">
        <v>0</v>
      </c>
      <c r="CZ1657" s="833">
        <v>0</v>
      </c>
      <c r="DA1657" s="752">
        <v>0</v>
      </c>
      <c r="DB1657" s="752">
        <v>0</v>
      </c>
      <c r="DC1657" s="752">
        <v>0</v>
      </c>
      <c r="DD1657" s="752">
        <v>0</v>
      </c>
      <c r="DE1657" s="752">
        <v>0</v>
      </c>
      <c r="DF1657" s="752">
        <v>0</v>
      </c>
      <c r="DG1657" s="752">
        <v>0</v>
      </c>
      <c r="DH1657" s="834">
        <v>0</v>
      </c>
      <c r="DI1657" s="826">
        <v>0</v>
      </c>
      <c r="DJ1657" s="826">
        <v>0</v>
      </c>
      <c r="DK1657" s="826">
        <v>0</v>
      </c>
      <c r="DL1657" s="826">
        <v>0</v>
      </c>
      <c r="DM1657" s="826">
        <v>0</v>
      </c>
      <c r="DN1657" s="826">
        <v>0</v>
      </c>
      <c r="DO1657" s="835">
        <v>0</v>
      </c>
      <c r="DP1657" s="826"/>
      <c r="DQ1657" s="826"/>
      <c r="DR1657" s="826"/>
      <c r="DS1657" s="834"/>
      <c r="DT1657" s="752"/>
      <c r="DU1657" s="836"/>
      <c r="DV1657" s="836"/>
      <c r="DW1657" s="826"/>
      <c r="DX1657" s="837"/>
      <c r="DY1657" s="826" t="s">
        <v>308</v>
      </c>
      <c r="DZ1657" s="837" t="s">
        <v>308</v>
      </c>
      <c r="EA1657" s="826"/>
      <c r="EB1657" s="837"/>
    </row>
    <row r="1658" spans="1:266" ht="20.149999999999999" customHeight="1" x14ac:dyDescent="0.35">
      <c r="A1658" s="618" t="s">
        <v>308</v>
      </c>
      <c r="Y1658" s="625"/>
      <c r="Z1658" s="633"/>
      <c r="AF1658" s="635">
        <v>0</v>
      </c>
      <c r="AK1658" s="625"/>
      <c r="AL1658" s="619"/>
      <c r="AM1658" s="619"/>
      <c r="AN1658" s="619"/>
      <c r="AO1658" s="619"/>
      <c r="AP1658" s="619"/>
      <c r="AQ1658" s="619"/>
      <c r="AR1658" s="619"/>
      <c r="AS1658" s="619"/>
      <c r="AT1658" s="619"/>
      <c r="AU1658" s="619"/>
      <c r="AV1658" s="619"/>
      <c r="AW1658" s="619"/>
      <c r="AX1658" s="619"/>
      <c r="AY1658" s="619"/>
      <c r="AZ1658" s="619"/>
      <c r="BA1658" s="619"/>
      <c r="BB1658" s="619"/>
      <c r="BC1658" s="619"/>
      <c r="BD1658" s="619"/>
      <c r="BE1658" s="619"/>
      <c r="BF1658" s="619"/>
      <c r="BG1658" s="619"/>
      <c r="BH1658" s="619"/>
      <c r="BI1658" s="619"/>
      <c r="BJ1658" s="619"/>
      <c r="BK1658" s="619"/>
      <c r="BL1658" s="619"/>
      <c r="BM1658" s="619"/>
      <c r="BN1658" s="619"/>
      <c r="BO1658" s="619"/>
      <c r="BP1658" s="619"/>
      <c r="BQ1658" s="619"/>
      <c r="BR1658" s="619"/>
      <c r="BS1658" s="619"/>
      <c r="BT1658" s="619"/>
      <c r="BU1658" s="619"/>
      <c r="BV1658" s="619"/>
      <c r="BW1658" s="619"/>
      <c r="BX1658" s="619"/>
      <c r="BY1658" s="619"/>
      <c r="BZ1658" s="619"/>
      <c r="CA1658" s="619"/>
      <c r="CB1658" s="619"/>
      <c r="CC1658" s="619"/>
      <c r="CD1658" s="619"/>
      <c r="CE1658" s="619"/>
      <c r="CF1658" s="619"/>
      <c r="CG1658" s="619"/>
      <c r="CH1658" s="619"/>
      <c r="CI1658" s="619"/>
      <c r="CJ1658" s="619"/>
      <c r="CL1658" s="619" t="s">
        <v>308</v>
      </c>
      <c r="CQ1658" s="619" t="s">
        <v>308</v>
      </c>
      <c r="CR1658" s="619" t="s">
        <v>308</v>
      </c>
      <c r="CY1658" s="630">
        <v>0</v>
      </c>
      <c r="CZ1658" s="630">
        <v>0</v>
      </c>
      <c r="DA1658" s="634">
        <v>0</v>
      </c>
      <c r="DB1658" s="634">
        <v>0</v>
      </c>
      <c r="DC1658" s="634">
        <v>0</v>
      </c>
      <c r="DD1658" s="634">
        <v>0</v>
      </c>
      <c r="DE1658" s="634">
        <v>0</v>
      </c>
      <c r="DF1658" s="634">
        <v>0</v>
      </c>
      <c r="DG1658" s="634">
        <v>0</v>
      </c>
      <c r="DH1658" s="624">
        <v>0</v>
      </c>
      <c r="DI1658" s="635">
        <v>0</v>
      </c>
      <c r="DJ1658" s="635">
        <v>0</v>
      </c>
      <c r="DK1658" s="635">
        <v>0</v>
      </c>
      <c r="DL1658" s="635">
        <v>0</v>
      </c>
      <c r="DM1658" s="635">
        <v>0</v>
      </c>
      <c r="DN1658" s="635">
        <v>0</v>
      </c>
      <c r="DO1658" s="632">
        <v>0</v>
      </c>
    </row>
    <row r="1659" spans="1:266" ht="16.5" customHeight="1" x14ac:dyDescent="0.35">
      <c r="A1659" s="625">
        <v>33</v>
      </c>
      <c r="B1659" s="838"/>
      <c r="C1659" s="839"/>
      <c r="D1659" s="839"/>
      <c r="E1659" s="839"/>
      <c r="F1659" s="917"/>
      <c r="G1659" s="917"/>
      <c r="H1659" s="841"/>
      <c r="Y1659" s="619"/>
      <c r="Z1659" s="635"/>
      <c r="AF1659" s="635">
        <v>0</v>
      </c>
      <c r="AK1659" s="625"/>
      <c r="AL1659" s="619"/>
      <c r="AM1659" s="619"/>
      <c r="AN1659" s="619"/>
      <c r="AO1659" s="619"/>
      <c r="AP1659" s="619"/>
      <c r="AQ1659" s="619"/>
      <c r="AR1659" s="619"/>
      <c r="AS1659" s="619"/>
      <c r="AT1659" s="619"/>
      <c r="AU1659" s="619"/>
      <c r="AV1659" s="619"/>
      <c r="AW1659" s="619"/>
      <c r="AX1659" s="619"/>
      <c r="AY1659" s="619"/>
      <c r="AZ1659" s="619"/>
      <c r="BA1659" s="619"/>
      <c r="BB1659" s="619"/>
      <c r="BC1659" s="619"/>
      <c r="BD1659" s="619"/>
      <c r="BE1659" s="619"/>
      <c r="BF1659" s="619"/>
      <c r="BG1659" s="619"/>
      <c r="BH1659" s="619"/>
      <c r="BI1659" s="619"/>
      <c r="BJ1659" s="619"/>
      <c r="BK1659" s="619"/>
      <c r="BL1659" s="619"/>
      <c r="BM1659" s="619"/>
      <c r="BN1659" s="619"/>
      <c r="BO1659" s="619"/>
      <c r="BP1659" s="619"/>
      <c r="BQ1659" s="619"/>
      <c r="BR1659" s="619"/>
      <c r="BS1659" s="619"/>
      <c r="BT1659" s="619"/>
      <c r="BU1659" s="619"/>
      <c r="BV1659" s="619"/>
      <c r="BW1659" s="619"/>
      <c r="BX1659" s="619"/>
      <c r="BY1659" s="619"/>
      <c r="BZ1659" s="619"/>
      <c r="CA1659" s="619"/>
      <c r="CB1659" s="619"/>
      <c r="CC1659" s="619"/>
      <c r="CD1659" s="619"/>
      <c r="CE1659" s="619"/>
      <c r="CF1659" s="619"/>
      <c r="CG1659" s="619"/>
      <c r="CH1659" s="619"/>
      <c r="CI1659" s="619"/>
      <c r="CJ1659" s="619"/>
      <c r="CR1659" s="628">
        <v>948.41666666666663</v>
      </c>
      <c r="CV1659" s="635"/>
      <c r="CW1659" s="635"/>
      <c r="CY1659" s="630">
        <v>0</v>
      </c>
      <c r="CZ1659" s="630">
        <v>0</v>
      </c>
      <c r="DA1659" s="634">
        <v>0</v>
      </c>
      <c r="DB1659" s="634">
        <v>0</v>
      </c>
      <c r="DC1659" s="634">
        <v>0</v>
      </c>
      <c r="DD1659" s="634">
        <v>0</v>
      </c>
      <c r="DE1659" s="634">
        <v>0</v>
      </c>
      <c r="DF1659" s="634">
        <v>0</v>
      </c>
      <c r="DG1659" s="634">
        <v>0</v>
      </c>
      <c r="DH1659" s="624">
        <v>0</v>
      </c>
      <c r="DI1659" s="635">
        <v>0</v>
      </c>
      <c r="DJ1659" s="635">
        <v>0</v>
      </c>
      <c r="DK1659" s="635">
        <v>0</v>
      </c>
      <c r="DL1659" s="635">
        <v>0</v>
      </c>
      <c r="DM1659" s="635">
        <v>0</v>
      </c>
      <c r="DN1659" s="635">
        <v>0</v>
      </c>
      <c r="DO1659" s="632">
        <v>0</v>
      </c>
    </row>
    <row r="1660" spans="1:266" ht="16.5" customHeight="1" x14ac:dyDescent="0.35">
      <c r="A1660" s="625">
        <v>33</v>
      </c>
      <c r="B1660" s="664" t="s">
        <v>3038</v>
      </c>
      <c r="C1660" s="665"/>
      <c r="D1660" s="665"/>
      <c r="E1660" s="665"/>
      <c r="F1660" s="666" t="s">
        <v>409</v>
      </c>
      <c r="G1660" s="666"/>
      <c r="H1660" s="844"/>
      <c r="I1660" s="667"/>
      <c r="J1660" s="667"/>
      <c r="K1660" s="667"/>
      <c r="Y1660" s="619"/>
      <c r="Z1660" s="635"/>
      <c r="AF1660" s="635">
        <v>0</v>
      </c>
      <c r="AK1660" s="625"/>
      <c r="AL1660" s="619"/>
      <c r="AM1660" s="619"/>
      <c r="AN1660" s="619"/>
      <c r="AO1660" s="619"/>
      <c r="AP1660" s="619"/>
      <c r="AQ1660" s="619"/>
      <c r="AR1660" s="619"/>
      <c r="AS1660" s="619"/>
      <c r="AT1660" s="619"/>
      <c r="AU1660" s="619"/>
      <c r="AV1660" s="619"/>
      <c r="AW1660" s="619"/>
      <c r="AX1660" s="619"/>
      <c r="AY1660" s="619"/>
      <c r="AZ1660" s="619"/>
      <c r="BA1660" s="619"/>
      <c r="BB1660" s="619"/>
      <c r="BC1660" s="619"/>
      <c r="BD1660" s="619"/>
      <c r="BE1660" s="619"/>
      <c r="BF1660" s="619"/>
      <c r="BG1660" s="619"/>
      <c r="BH1660" s="619"/>
      <c r="BI1660" s="619"/>
      <c r="BJ1660" s="619"/>
      <c r="BK1660" s="619"/>
      <c r="BL1660" s="619"/>
      <c r="BM1660" s="619"/>
      <c r="BN1660" s="619"/>
      <c r="BO1660" s="619"/>
      <c r="BP1660" s="619"/>
      <c r="BQ1660" s="619"/>
      <c r="BR1660" s="619"/>
      <c r="BS1660" s="619"/>
      <c r="BT1660" s="619"/>
      <c r="BU1660" s="619"/>
      <c r="BV1660" s="619"/>
      <c r="BW1660" s="619"/>
      <c r="BX1660" s="619"/>
      <c r="BY1660" s="619"/>
      <c r="BZ1660" s="619"/>
      <c r="CA1660" s="619"/>
      <c r="CB1660" s="619"/>
      <c r="CC1660" s="619"/>
      <c r="CD1660" s="619"/>
      <c r="CE1660" s="619"/>
      <c r="CF1660" s="619"/>
      <c r="CG1660" s="619"/>
      <c r="CH1660" s="619"/>
      <c r="CI1660" s="619"/>
      <c r="CJ1660" s="619"/>
      <c r="CV1660" s="635"/>
      <c r="CW1660" s="635"/>
      <c r="CY1660" s="630">
        <v>0</v>
      </c>
      <c r="CZ1660" s="630">
        <v>0</v>
      </c>
      <c r="DA1660" s="634">
        <v>0</v>
      </c>
      <c r="DB1660" s="634">
        <v>0</v>
      </c>
      <c r="DC1660" s="634">
        <v>0</v>
      </c>
      <c r="DD1660" s="634">
        <v>0</v>
      </c>
      <c r="DE1660" s="634">
        <v>0</v>
      </c>
      <c r="DF1660" s="634">
        <v>0</v>
      </c>
      <c r="DG1660" s="634">
        <v>0</v>
      </c>
      <c r="DH1660" s="624">
        <v>0</v>
      </c>
      <c r="DI1660" s="635">
        <v>0</v>
      </c>
      <c r="DJ1660" s="635">
        <v>0</v>
      </c>
      <c r="DK1660" s="635">
        <v>0</v>
      </c>
      <c r="DL1660" s="635">
        <v>0</v>
      </c>
      <c r="DM1660" s="635">
        <v>0</v>
      </c>
      <c r="DN1660" s="635">
        <v>0</v>
      </c>
      <c r="DO1660" s="632">
        <v>0</v>
      </c>
    </row>
    <row r="1661" spans="1:266" s="847" customFormat="1" ht="57" customHeight="1" x14ac:dyDescent="0.35">
      <c r="A1661" s="618" t="s">
        <v>436</v>
      </c>
      <c r="B1661" s="678" t="s">
        <v>426</v>
      </c>
      <c r="C1661" s="678" t="s">
        <v>427</v>
      </c>
      <c r="D1661" s="679" t="s">
        <v>428</v>
      </c>
      <c r="E1661" s="678" t="s">
        <v>429</v>
      </c>
      <c r="F1661" s="678" t="s">
        <v>430</v>
      </c>
      <c r="G1661" s="680" t="s">
        <v>431</v>
      </c>
      <c r="H1661" s="678" t="s">
        <v>432</v>
      </c>
      <c r="I1661" s="678" t="s">
        <v>433</v>
      </c>
      <c r="J1661" s="678" t="s">
        <v>434</v>
      </c>
      <c r="K1661" s="678" t="s">
        <v>18</v>
      </c>
      <c r="L1661" s="678" t="s">
        <v>435</v>
      </c>
      <c r="M1661" s="678" t="s">
        <v>436</v>
      </c>
      <c r="N1661" s="681" t="s">
        <v>437</v>
      </c>
      <c r="O1661" s="681" t="s">
        <v>438</v>
      </c>
      <c r="P1661" s="681" t="s">
        <v>439</v>
      </c>
      <c r="Q1661" s="681" t="s">
        <v>219</v>
      </c>
      <c r="R1661" s="678" t="s">
        <v>4</v>
      </c>
      <c r="S1661" s="679" t="s">
        <v>440</v>
      </c>
      <c r="T1661" s="678" t="s">
        <v>441</v>
      </c>
      <c r="U1661" s="682" t="s">
        <v>442</v>
      </c>
      <c r="V1661" s="682" t="s">
        <v>443</v>
      </c>
      <c r="W1661" s="682" t="s">
        <v>444</v>
      </c>
      <c r="X1661" s="682" t="s">
        <v>445</v>
      </c>
      <c r="Y1661" s="845" t="s">
        <v>446</v>
      </c>
      <c r="Z1661" s="845" t="s">
        <v>447</v>
      </c>
      <c r="AA1661" s="678" t="s">
        <v>448</v>
      </c>
      <c r="AB1661" s="678" t="s">
        <v>449</v>
      </c>
      <c r="AC1661" s="678" t="s">
        <v>450</v>
      </c>
      <c r="AD1661" s="678" t="s">
        <v>451</v>
      </c>
      <c r="AE1661" s="678" t="s">
        <v>452</v>
      </c>
      <c r="AF1661" s="678" t="s">
        <v>453</v>
      </c>
      <c r="AG1661" s="678" t="s">
        <v>444</v>
      </c>
      <c r="AH1661" s="693" t="s">
        <v>454</v>
      </c>
      <c r="AI1661" s="678" t="s">
        <v>455</v>
      </c>
      <c r="AJ1661" s="678" t="s">
        <v>456</v>
      </c>
      <c r="AK1661" s="678" t="s">
        <v>457</v>
      </c>
      <c r="AL1661" s="686" t="s">
        <v>458</v>
      </c>
      <c r="AM1661" s="687" t="s">
        <v>459</v>
      </c>
      <c r="AN1661" s="688" t="s">
        <v>460</v>
      </c>
      <c r="AO1661" s="688" t="s">
        <v>461</v>
      </c>
      <c r="AP1661" s="688" t="s">
        <v>462</v>
      </c>
      <c r="AQ1661" s="688" t="s">
        <v>463</v>
      </c>
      <c r="AR1661" s="688" t="s">
        <v>464</v>
      </c>
      <c r="AS1661" s="688" t="s">
        <v>465</v>
      </c>
      <c r="AT1661" s="688" t="s">
        <v>466</v>
      </c>
      <c r="AU1661" s="688" t="s">
        <v>467</v>
      </c>
      <c r="AV1661" s="688" t="s">
        <v>468</v>
      </c>
      <c r="AW1661" s="688" t="s">
        <v>469</v>
      </c>
      <c r="AX1661" s="688" t="s">
        <v>470</v>
      </c>
      <c r="AY1661" s="688" t="s">
        <v>471</v>
      </c>
      <c r="AZ1661" s="688" t="s">
        <v>472</v>
      </c>
      <c r="BA1661" s="688" t="s">
        <v>473</v>
      </c>
      <c r="BB1661" s="689" t="s">
        <v>474</v>
      </c>
      <c r="BC1661" s="689" t="s">
        <v>475</v>
      </c>
      <c r="BD1661" s="689" t="s">
        <v>476</v>
      </c>
      <c r="BE1661" s="689" t="s">
        <v>477</v>
      </c>
      <c r="BF1661" s="689" t="s">
        <v>478</v>
      </c>
      <c r="BG1661" s="689" t="s">
        <v>479</v>
      </c>
      <c r="BH1661" s="689" t="s">
        <v>480</v>
      </c>
      <c r="BI1661" s="683" t="s">
        <v>481</v>
      </c>
      <c r="BJ1661" s="690" t="s">
        <v>482</v>
      </c>
      <c r="BK1661" s="687" t="s">
        <v>483</v>
      </c>
      <c r="BL1661" s="683" t="s">
        <v>484</v>
      </c>
      <c r="BM1661" s="683" t="s">
        <v>485</v>
      </c>
      <c r="BN1661" s="689" t="s">
        <v>486</v>
      </c>
      <c r="BO1661" s="689" t="s">
        <v>487</v>
      </c>
      <c r="BP1661" s="689" t="s">
        <v>488</v>
      </c>
      <c r="BQ1661" s="689" t="s">
        <v>460</v>
      </c>
      <c r="BR1661" s="689" t="s">
        <v>489</v>
      </c>
      <c r="BS1661" s="683" t="s">
        <v>490</v>
      </c>
      <c r="BT1661" s="690" t="s">
        <v>482</v>
      </c>
      <c r="BU1661" s="687" t="s">
        <v>491</v>
      </c>
      <c r="BV1661" s="691" t="s">
        <v>492</v>
      </c>
      <c r="BW1661" s="691" t="s">
        <v>493</v>
      </c>
      <c r="BX1661" s="691" t="s">
        <v>494</v>
      </c>
      <c r="BY1661" s="691" t="s">
        <v>495</v>
      </c>
      <c r="BZ1661" s="691" t="s">
        <v>485</v>
      </c>
      <c r="CA1661" s="691" t="s">
        <v>496</v>
      </c>
      <c r="CB1661" s="691" t="s">
        <v>497</v>
      </c>
      <c r="CC1661" s="691" t="s">
        <v>498</v>
      </c>
      <c r="CD1661" s="691" t="s">
        <v>499</v>
      </c>
      <c r="CE1661" s="691" t="s">
        <v>500</v>
      </c>
      <c r="CF1661" s="691" t="s">
        <v>501</v>
      </c>
      <c r="CG1661" s="691" t="s">
        <v>502</v>
      </c>
      <c r="CH1661" s="691" t="s">
        <v>503</v>
      </c>
      <c r="CI1661" s="691" t="s">
        <v>504</v>
      </c>
      <c r="CJ1661" s="691" t="s">
        <v>505</v>
      </c>
      <c r="CK1661" s="691" t="s">
        <v>506</v>
      </c>
      <c r="CL1661" s="683" t="s">
        <v>507</v>
      </c>
      <c r="CM1661" s="687" t="s">
        <v>508</v>
      </c>
      <c r="CN1661" s="683" t="s">
        <v>509</v>
      </c>
      <c r="CO1661" s="692" t="s">
        <v>510</v>
      </c>
      <c r="CP1661" s="683" t="s">
        <v>511</v>
      </c>
      <c r="CQ1661" s="681" t="s">
        <v>512</v>
      </c>
      <c r="CR1661" s="678" t="s">
        <v>513</v>
      </c>
      <c r="CS1661" s="678" t="s">
        <v>514</v>
      </c>
      <c r="CT1661" s="679" t="s">
        <v>515</v>
      </c>
      <c r="CU1661" s="846" t="s">
        <v>516</v>
      </c>
      <c r="CV1661" s="679" t="s">
        <v>517</v>
      </c>
      <c r="CW1661" s="678" t="s">
        <v>518</v>
      </c>
      <c r="CX1661" s="678" t="s">
        <v>519</v>
      </c>
      <c r="CY1661" s="678" t="s">
        <v>520</v>
      </c>
      <c r="CZ1661" s="685" t="s">
        <v>444</v>
      </c>
      <c r="DA1661" s="684" t="s">
        <v>521</v>
      </c>
      <c r="DB1661" s="684" t="s">
        <v>522</v>
      </c>
      <c r="DC1661" s="684" t="s">
        <v>523</v>
      </c>
      <c r="DD1661" s="684" t="s">
        <v>219</v>
      </c>
      <c r="DE1661" s="684" t="s">
        <v>217</v>
      </c>
      <c r="DF1661" s="684" t="s">
        <v>437</v>
      </c>
      <c r="DG1661" s="684" t="s">
        <v>438</v>
      </c>
      <c r="DH1661" s="678" t="s">
        <v>745</v>
      </c>
      <c r="DI1661" s="679" t="s">
        <v>525</v>
      </c>
      <c r="DJ1661" s="679" t="s">
        <v>526</v>
      </c>
      <c r="DK1661" s="679" t="s">
        <v>527</v>
      </c>
      <c r="DL1661" s="678" t="s">
        <v>528</v>
      </c>
      <c r="DM1661" s="679" t="s">
        <v>529</v>
      </c>
      <c r="DN1661" s="679" t="s">
        <v>530</v>
      </c>
      <c r="DO1661" s="846" t="s">
        <v>531</v>
      </c>
      <c r="DP1661" s="679" t="s">
        <v>532</v>
      </c>
      <c r="DQ1661" s="700" t="s">
        <v>533</v>
      </c>
      <c r="DR1661" s="679" t="s">
        <v>534</v>
      </c>
      <c r="DS1661" s="678" t="s">
        <v>535</v>
      </c>
      <c r="DT1661" s="678" t="s">
        <v>536</v>
      </c>
      <c r="DU1661" s="701" t="s">
        <v>537</v>
      </c>
      <c r="DV1661" s="702" t="s">
        <v>538</v>
      </c>
      <c r="DW1661" s="701" t="s">
        <v>539</v>
      </c>
      <c r="DX1661" s="703" t="s">
        <v>540</v>
      </c>
      <c r="DY1661" s="701" t="s">
        <v>539</v>
      </c>
      <c r="DZ1661" s="703" t="s">
        <v>540</v>
      </c>
      <c r="EA1661" s="702" t="s">
        <v>539</v>
      </c>
      <c r="EB1661" s="704" t="s">
        <v>540</v>
      </c>
    </row>
    <row r="1662" spans="1:266" s="705" customFormat="1" ht="17.25" customHeight="1" x14ac:dyDescent="0.35">
      <c r="A1662" s="618" t="s">
        <v>308</v>
      </c>
      <c r="B1662" s="678"/>
      <c r="C1662" s="678"/>
      <c r="D1662" s="678"/>
      <c r="E1662" s="678"/>
      <c r="F1662" s="717" t="s">
        <v>563</v>
      </c>
      <c r="G1662" s="717"/>
      <c r="H1662" s="679"/>
      <c r="I1662" s="678"/>
      <c r="J1662" s="678"/>
      <c r="K1662" s="678"/>
      <c r="L1662" s="678"/>
      <c r="M1662" s="678"/>
      <c r="N1662" s="678"/>
      <c r="O1662" s="678"/>
      <c r="P1662" s="678"/>
      <c r="Q1662" s="678"/>
      <c r="R1662" s="678"/>
      <c r="S1662" s="678"/>
      <c r="T1662" s="678"/>
      <c r="U1662" s="678"/>
      <c r="V1662" s="678"/>
      <c r="W1662" s="678"/>
      <c r="X1662" s="678"/>
      <c r="Y1662" s="678"/>
      <c r="Z1662" s="679"/>
      <c r="AA1662" s="678"/>
      <c r="AB1662" s="678"/>
      <c r="AC1662" s="678"/>
      <c r="AD1662" s="678"/>
      <c r="AE1662" s="684"/>
      <c r="AF1662" s="679">
        <v>0</v>
      </c>
      <c r="AG1662" s="685"/>
      <c r="AH1662" s="685"/>
      <c r="AI1662" s="685"/>
      <c r="AJ1662" s="678"/>
      <c r="AK1662" s="684"/>
      <c r="AL1662" s="678"/>
      <c r="AM1662" s="678"/>
      <c r="AN1662" s="678"/>
      <c r="AO1662" s="678"/>
      <c r="AP1662" s="678"/>
      <c r="AQ1662" s="678"/>
      <c r="AR1662" s="678"/>
      <c r="AS1662" s="678"/>
      <c r="AT1662" s="678"/>
      <c r="AU1662" s="678"/>
      <c r="AV1662" s="678"/>
      <c r="AW1662" s="678"/>
      <c r="AX1662" s="678"/>
      <c r="AY1662" s="678"/>
      <c r="AZ1662" s="678"/>
      <c r="BA1662" s="678"/>
      <c r="BB1662" s="678"/>
      <c r="BC1662" s="678"/>
      <c r="BD1662" s="678"/>
      <c r="BE1662" s="678"/>
      <c r="BF1662" s="678"/>
      <c r="BG1662" s="678"/>
      <c r="BH1662" s="678"/>
      <c r="BI1662" s="678"/>
      <c r="BJ1662" s="678"/>
      <c r="BK1662" s="678"/>
      <c r="BL1662" s="678"/>
      <c r="BM1662" s="678"/>
      <c r="BN1662" s="678"/>
      <c r="BO1662" s="678"/>
      <c r="BP1662" s="678"/>
      <c r="BQ1662" s="678"/>
      <c r="BR1662" s="678"/>
      <c r="BS1662" s="678"/>
      <c r="BT1662" s="678"/>
      <c r="BU1662" s="678"/>
      <c r="BV1662" s="678"/>
      <c r="BW1662" s="678"/>
      <c r="BX1662" s="678"/>
      <c r="BY1662" s="678"/>
      <c r="BZ1662" s="678"/>
      <c r="CA1662" s="678"/>
      <c r="CB1662" s="678"/>
      <c r="CC1662" s="678"/>
      <c r="CD1662" s="678"/>
      <c r="CE1662" s="678"/>
      <c r="CF1662" s="678"/>
      <c r="CG1662" s="678"/>
      <c r="CH1662" s="678"/>
      <c r="CI1662" s="678"/>
      <c r="CJ1662" s="678"/>
      <c r="CK1662" s="678"/>
      <c r="CL1662" s="678" t="s">
        <v>308</v>
      </c>
      <c r="CM1662" s="678"/>
      <c r="CN1662" s="929"/>
      <c r="CO1662" s="678"/>
      <c r="CP1662" s="678"/>
      <c r="CQ1662" s="678" t="s">
        <v>308</v>
      </c>
      <c r="CR1662" s="678" t="s">
        <v>308</v>
      </c>
      <c r="CS1662" s="693"/>
      <c r="CT1662" s="695"/>
      <c r="CU1662" s="721"/>
      <c r="CV1662" s="679"/>
      <c r="CW1662" s="679"/>
      <c r="CX1662" s="695"/>
      <c r="CY1662" s="722">
        <v>0</v>
      </c>
      <c r="CZ1662" s="722">
        <v>0</v>
      </c>
      <c r="DA1662" s="695">
        <v>0</v>
      </c>
      <c r="DB1662" s="695">
        <v>0</v>
      </c>
      <c r="DC1662" s="695">
        <v>0</v>
      </c>
      <c r="DD1662" s="695">
        <v>0</v>
      </c>
      <c r="DE1662" s="695">
        <v>0</v>
      </c>
      <c r="DF1662" s="695">
        <v>0</v>
      </c>
      <c r="DG1662" s="695">
        <v>0</v>
      </c>
      <c r="DH1662" s="679">
        <v>0</v>
      </c>
      <c r="DI1662" s="679">
        <v>0</v>
      </c>
      <c r="DJ1662" s="679">
        <v>0</v>
      </c>
      <c r="DK1662" s="679">
        <v>0</v>
      </c>
      <c r="DL1662" s="679">
        <v>0</v>
      </c>
      <c r="DM1662" s="679">
        <v>0</v>
      </c>
      <c r="DN1662" s="679">
        <v>0</v>
      </c>
      <c r="DO1662" s="846">
        <v>0</v>
      </c>
      <c r="DP1662" s="679"/>
      <c r="DQ1662" s="679"/>
      <c r="DR1662" s="679"/>
      <c r="DS1662" s="679"/>
      <c r="DT1662" s="695"/>
      <c r="DU1662" s="684"/>
      <c r="DV1662" s="684"/>
      <c r="DW1662" s="679"/>
      <c r="DX1662" s="724"/>
      <c r="DY1662" s="679" t="s">
        <v>308</v>
      </c>
      <c r="DZ1662" s="724" t="s">
        <v>308</v>
      </c>
      <c r="EA1662" s="679"/>
      <c r="EB1662" s="724"/>
    </row>
    <row r="1663" spans="1:266" ht="17.25" customHeight="1" x14ac:dyDescent="0.35">
      <c r="A1663" s="618" t="s">
        <v>3039</v>
      </c>
      <c r="B1663" s="730">
        <v>79</v>
      </c>
      <c r="C1663" s="730" t="s">
        <v>2931</v>
      </c>
      <c r="D1663" s="730" t="s">
        <v>3040</v>
      </c>
      <c r="E1663" s="730">
        <v>29</v>
      </c>
      <c r="F1663" s="731" t="s">
        <v>574</v>
      </c>
      <c r="G1663" s="732">
        <v>1</v>
      </c>
      <c r="H1663" s="826">
        <v>46196</v>
      </c>
      <c r="I1663" s="730">
        <v>36</v>
      </c>
      <c r="J1663" s="730" t="s">
        <v>308</v>
      </c>
      <c r="K1663" s="730">
        <v>37</v>
      </c>
      <c r="L1663" s="730" t="s">
        <v>3041</v>
      </c>
      <c r="M1663" s="735" t="s">
        <v>3039</v>
      </c>
      <c r="N1663" s="735">
        <v>0</v>
      </c>
      <c r="O1663" s="735" t="s">
        <v>390</v>
      </c>
      <c r="P1663" s="735">
        <v>0</v>
      </c>
      <c r="Q1663" s="735">
        <v>0</v>
      </c>
      <c r="R1663" s="735" t="s">
        <v>3042</v>
      </c>
      <c r="S1663" s="735" t="s">
        <v>308</v>
      </c>
      <c r="T1663" s="735" t="s">
        <v>3043</v>
      </c>
      <c r="U1663" s="735">
        <v>373</v>
      </c>
      <c r="V1663" s="735" t="s">
        <v>308</v>
      </c>
      <c r="W1663" s="735"/>
      <c r="X1663" s="735"/>
      <c r="Y1663" s="768"/>
      <c r="Z1663" s="768"/>
      <c r="AA1663" s="735" t="s">
        <v>40</v>
      </c>
      <c r="AB1663" s="735" t="s">
        <v>863</v>
      </c>
      <c r="AC1663" s="735" t="s">
        <v>589</v>
      </c>
      <c r="AD1663" s="735">
        <v>2226</v>
      </c>
      <c r="AE1663" s="738">
        <v>2226</v>
      </c>
      <c r="AF1663" s="763" t="s">
        <v>390</v>
      </c>
      <c r="AG1663" s="765"/>
      <c r="AH1663" s="970"/>
      <c r="AI1663" s="765" t="s">
        <v>625</v>
      </c>
      <c r="AJ1663" s="740">
        <v>3</v>
      </c>
      <c r="AK1663" s="766"/>
      <c r="AL1663" s="740"/>
      <c r="AM1663" s="767">
        <v>0</v>
      </c>
      <c r="AN1663" s="767"/>
      <c r="AO1663" s="767">
        <v>0</v>
      </c>
      <c r="AP1663" s="767"/>
      <c r="AQ1663" s="767"/>
      <c r="AR1663" s="767"/>
      <c r="AS1663" s="767"/>
      <c r="AT1663" s="767"/>
      <c r="AU1663" s="767"/>
      <c r="AV1663" s="767"/>
      <c r="AW1663" s="767"/>
      <c r="AX1663" s="767"/>
      <c r="AY1663" s="767"/>
      <c r="AZ1663" s="767"/>
      <c r="BA1663" s="767"/>
      <c r="BB1663" s="767">
        <v>0</v>
      </c>
      <c r="BC1663" s="767">
        <v>0</v>
      </c>
      <c r="BD1663" s="767">
        <v>0</v>
      </c>
      <c r="BE1663" s="767">
        <v>0</v>
      </c>
      <c r="BF1663" s="767">
        <v>0</v>
      </c>
      <c r="BG1663" s="767">
        <v>0</v>
      </c>
      <c r="BH1663" s="767">
        <v>0</v>
      </c>
      <c r="BI1663" s="767">
        <v>0</v>
      </c>
      <c r="BJ1663" s="767"/>
      <c r="BK1663" s="767">
        <v>0</v>
      </c>
      <c r="BL1663" s="767"/>
      <c r="BM1663" s="767"/>
      <c r="BN1663" s="767" t="s">
        <v>308</v>
      </c>
      <c r="BO1663" s="767" t="s">
        <v>308</v>
      </c>
      <c r="BP1663" s="767" t="s">
        <v>308</v>
      </c>
      <c r="BQ1663" s="767" t="s">
        <v>308</v>
      </c>
      <c r="BR1663" s="767"/>
      <c r="BS1663" s="767" t="s">
        <v>397</v>
      </c>
      <c r="BT1663" s="767"/>
      <c r="BU1663" s="767" t="s">
        <v>579</v>
      </c>
      <c r="BV1663" s="767"/>
      <c r="BW1663" s="767"/>
      <c r="BX1663" s="767"/>
      <c r="BY1663" s="767"/>
      <c r="BZ1663" s="767"/>
      <c r="CA1663" s="767"/>
      <c r="CB1663" s="767"/>
      <c r="CC1663" s="767"/>
      <c r="CD1663" s="767"/>
      <c r="CE1663" s="767"/>
      <c r="CF1663" s="767"/>
      <c r="CG1663" s="767"/>
      <c r="CH1663" s="767"/>
      <c r="CI1663" s="767"/>
      <c r="CJ1663" s="767"/>
      <c r="CK1663" s="768"/>
      <c r="CL1663" s="768" t="s">
        <v>397</v>
      </c>
      <c r="CM1663" s="768" t="s">
        <v>397</v>
      </c>
      <c r="CN1663" s="768" t="s">
        <v>397</v>
      </c>
      <c r="CO1663" s="768" t="s">
        <v>397</v>
      </c>
      <c r="CP1663" s="768">
        <v>0</v>
      </c>
      <c r="CQ1663" s="768">
        <v>0</v>
      </c>
      <c r="CR1663" s="735">
        <v>34</v>
      </c>
      <c r="CS1663" s="769"/>
      <c r="CT1663" s="860" t="s">
        <v>308</v>
      </c>
      <c r="CU1663" s="891" t="s">
        <v>308</v>
      </c>
      <c r="CV1663" s="763"/>
      <c r="CW1663" s="763"/>
      <c r="CX1663" s="860">
        <v>46239</v>
      </c>
      <c r="CY1663" s="747">
        <v>0</v>
      </c>
      <c r="CZ1663" s="747">
        <v>0</v>
      </c>
      <c r="DA1663" s="748">
        <v>0</v>
      </c>
      <c r="DB1663" s="748">
        <v>0</v>
      </c>
      <c r="DC1663" s="748">
        <v>0</v>
      </c>
      <c r="DD1663" s="748" t="s">
        <v>308</v>
      </c>
      <c r="DE1663" s="748" t="s">
        <v>308</v>
      </c>
      <c r="DF1663" s="748" t="s">
        <v>308</v>
      </c>
      <c r="DG1663" s="748" t="s">
        <v>308</v>
      </c>
      <c r="DH1663" s="770">
        <v>0</v>
      </c>
      <c r="DI1663" s="763" t="s">
        <v>390</v>
      </c>
      <c r="DJ1663" s="763" t="s">
        <v>397</v>
      </c>
      <c r="DK1663" s="763" t="s">
        <v>397</v>
      </c>
      <c r="DL1663" s="763" t="s">
        <v>390</v>
      </c>
      <c r="DM1663" s="763" t="s">
        <v>390</v>
      </c>
      <c r="DN1663" s="763" t="s">
        <v>390</v>
      </c>
      <c r="DO1663" s="771">
        <v>0</v>
      </c>
      <c r="DP1663" s="763">
        <v>46276</v>
      </c>
      <c r="DQ1663" s="737">
        <v>46302</v>
      </c>
      <c r="DR1663" s="763">
        <v>46302</v>
      </c>
      <c r="DS1663" s="770">
        <v>46276</v>
      </c>
      <c r="DT1663" s="752">
        <v>46302</v>
      </c>
      <c r="DU1663" s="753">
        <v>-7</v>
      </c>
      <c r="DV1663" s="753" t="s">
        <v>308</v>
      </c>
      <c r="DW1663" s="754">
        <v>46269</v>
      </c>
      <c r="DX1663" s="755">
        <v>46269</v>
      </c>
      <c r="DY1663" s="754" t="e">
        <v>#VALUE!</v>
      </c>
      <c r="DZ1663" s="754" t="e">
        <v>#VALUE!</v>
      </c>
      <c r="EA1663" s="754" t="e">
        <v>#VALUE!</v>
      </c>
      <c r="EB1663" s="754" t="e">
        <v>#VALUE!</v>
      </c>
      <c r="HA1663" s="756" t="s">
        <v>397</v>
      </c>
      <c r="HB1663" s="756" t="s">
        <v>397</v>
      </c>
      <c r="HC1663" s="756" t="s">
        <v>397</v>
      </c>
      <c r="HD1663" s="756" t="s">
        <v>397</v>
      </c>
      <c r="HE1663" s="756" t="s">
        <v>397</v>
      </c>
      <c r="HF1663" s="756" t="s">
        <v>397</v>
      </c>
      <c r="HG1663" s="756" t="s">
        <v>397</v>
      </c>
      <c r="HH1663" s="756" t="s">
        <v>397</v>
      </c>
      <c r="HI1663" s="756" t="s">
        <v>397</v>
      </c>
      <c r="HJ1663" s="756" t="s">
        <v>397</v>
      </c>
      <c r="HK1663"/>
      <c r="HL1663"/>
      <c r="HM1663"/>
      <c r="HN1663" s="756" t="str">
        <f t="shared" ref="HN1663:HN1690" si="57">IF(HA1663&lt;&gt;"X","SDI",IF(HE1663&lt;&gt;"X","CBMJ",IF(HK1663&lt;&gt;"X","AUTO PRINT","INHOUSE")))</f>
        <v>AUTO PRINT</v>
      </c>
      <c r="HO1663"/>
      <c r="HP1663" s="757" t="s">
        <v>572</v>
      </c>
      <c r="HQ1663" s="757" t="s">
        <v>572</v>
      </c>
      <c r="HR1663" s="757" t="s">
        <v>572</v>
      </c>
      <c r="HS1663"/>
      <c r="HW1663" s="758"/>
      <c r="HX1663"/>
      <c r="HY1663" s="759" t="s">
        <v>572</v>
      </c>
      <c r="HZ1663" s="759" t="s">
        <v>572</v>
      </c>
      <c r="IA1663" s="759" t="s">
        <v>572</v>
      </c>
      <c r="IC1663" s="760" t="s">
        <v>572</v>
      </c>
      <c r="ID1663" s="760" t="s">
        <v>572</v>
      </c>
      <c r="IE1663" s="760" t="s">
        <v>572</v>
      </c>
      <c r="IF1663" s="761" t="s">
        <v>572</v>
      </c>
      <c r="IG1663" s="619" t="str">
        <f t="shared" ref="IG1663:IG1690" si="58">IF(COUNTIF(IC1663:IF1663,"AUTO PRINTING*")&gt;0,"AUTO PRINTING","IN HOUSE (MANUAL)")</f>
        <v>IN HOUSE (MANUAL)</v>
      </c>
      <c r="II1663" s="761" t="s">
        <v>572</v>
      </c>
      <c r="IK1663" s="761" t="str">
        <f>IFERROR(VLOOKUP($M1663,#REF!,13,0),"IN HOUSE (MANUAL)")</f>
        <v>IN HOUSE (MANUAL)</v>
      </c>
      <c r="IM1663" s="760" t="s">
        <v>572</v>
      </c>
      <c r="IN1663" s="760" t="s">
        <v>572</v>
      </c>
      <c r="IO1663" s="760" t="s">
        <v>572</v>
      </c>
      <c r="IQ1663" s="760" t="s">
        <v>572</v>
      </c>
      <c r="IR1663" s="760" t="s">
        <v>572</v>
      </c>
      <c r="IT1663" s="760" t="s">
        <v>572</v>
      </c>
      <c r="IV1663" s="760" t="s">
        <v>572</v>
      </c>
      <c r="IW1663" s="760" t="s">
        <v>572</v>
      </c>
      <c r="IY1663" s="760" t="s">
        <v>572</v>
      </c>
      <c r="IZ1663" s="760" t="s">
        <v>572</v>
      </c>
      <c r="JB1663" s="760" t="s">
        <v>572</v>
      </c>
      <c r="JC1663" s="760" t="s">
        <v>572</v>
      </c>
      <c r="JE1663" s="760" t="s">
        <v>572</v>
      </c>
      <c r="JF1663" s="760" t="s">
        <v>572</v>
      </c>
    </row>
    <row r="1664" spans="1:266" ht="16.5" customHeight="1" x14ac:dyDescent="0.35">
      <c r="A1664" s="618" t="s">
        <v>3044</v>
      </c>
      <c r="B1664" s="730">
        <v>80</v>
      </c>
      <c r="C1664" s="730" t="s">
        <v>2931</v>
      </c>
      <c r="D1664" s="730" t="s">
        <v>3045</v>
      </c>
      <c r="E1664" s="730">
        <v>29</v>
      </c>
      <c r="F1664" s="731" t="s">
        <v>574</v>
      </c>
      <c r="G1664" s="732">
        <v>1</v>
      </c>
      <c r="H1664" s="826">
        <v>46196</v>
      </c>
      <c r="I1664" s="730">
        <v>36</v>
      </c>
      <c r="J1664" s="730" t="s">
        <v>308</v>
      </c>
      <c r="K1664" s="730">
        <v>37</v>
      </c>
      <c r="L1664" s="730" t="s">
        <v>3046</v>
      </c>
      <c r="M1664" s="735" t="s">
        <v>3044</v>
      </c>
      <c r="N1664" s="735">
        <v>0</v>
      </c>
      <c r="O1664" s="735" t="s">
        <v>390</v>
      </c>
      <c r="P1664" s="735">
        <v>0</v>
      </c>
      <c r="Q1664" s="735">
        <v>0</v>
      </c>
      <c r="R1664" s="735" t="s">
        <v>3042</v>
      </c>
      <c r="S1664" s="735" t="s">
        <v>308</v>
      </c>
      <c r="T1664" s="735" t="s">
        <v>3047</v>
      </c>
      <c r="U1664" s="735">
        <v>373</v>
      </c>
      <c r="V1664" s="735" t="s">
        <v>308</v>
      </c>
      <c r="W1664" s="735"/>
      <c r="X1664" s="735"/>
      <c r="Y1664" s="768"/>
      <c r="Z1664" s="768"/>
      <c r="AA1664" s="735" t="s">
        <v>40</v>
      </c>
      <c r="AB1664" s="735" t="s">
        <v>863</v>
      </c>
      <c r="AC1664" s="735" t="s">
        <v>589</v>
      </c>
      <c r="AD1664" s="735">
        <v>1086</v>
      </c>
      <c r="AE1664" s="738">
        <v>1086</v>
      </c>
      <c r="AF1664" s="763" t="s">
        <v>390</v>
      </c>
      <c r="AG1664" s="765"/>
      <c r="AH1664" s="970"/>
      <c r="AI1664" s="765" t="s">
        <v>625</v>
      </c>
      <c r="AJ1664" s="740">
        <v>4</v>
      </c>
      <c r="AK1664" s="766"/>
      <c r="AL1664" s="740"/>
      <c r="AM1664" s="767">
        <v>0</v>
      </c>
      <c r="AN1664" s="767"/>
      <c r="AO1664" s="767">
        <v>0</v>
      </c>
      <c r="AP1664" s="767"/>
      <c r="AQ1664" s="767"/>
      <c r="AR1664" s="767"/>
      <c r="AS1664" s="767"/>
      <c r="AT1664" s="767"/>
      <c r="AU1664" s="767"/>
      <c r="AV1664" s="767"/>
      <c r="AW1664" s="767"/>
      <c r="AX1664" s="767"/>
      <c r="AY1664" s="767"/>
      <c r="AZ1664" s="767"/>
      <c r="BA1664" s="767"/>
      <c r="BB1664" s="767">
        <v>0</v>
      </c>
      <c r="BC1664" s="767">
        <v>0</v>
      </c>
      <c r="BD1664" s="767">
        <v>0</v>
      </c>
      <c r="BE1664" s="767">
        <v>0</v>
      </c>
      <c r="BF1664" s="767">
        <v>0</v>
      </c>
      <c r="BG1664" s="767">
        <v>0</v>
      </c>
      <c r="BH1664" s="767">
        <v>0</v>
      </c>
      <c r="BI1664" s="767">
        <v>0</v>
      </c>
      <c r="BJ1664" s="767"/>
      <c r="BK1664" s="767">
        <v>0</v>
      </c>
      <c r="BL1664" s="767"/>
      <c r="BM1664" s="767"/>
      <c r="BN1664" s="767" t="s">
        <v>308</v>
      </c>
      <c r="BO1664" s="767" t="s">
        <v>308</v>
      </c>
      <c r="BP1664" s="767" t="s">
        <v>308</v>
      </c>
      <c r="BQ1664" s="767" t="s">
        <v>308</v>
      </c>
      <c r="BR1664" s="767"/>
      <c r="BS1664" s="767" t="s">
        <v>397</v>
      </c>
      <c r="BT1664" s="767"/>
      <c r="BU1664" s="767" t="s">
        <v>579</v>
      </c>
      <c r="BV1664" s="767"/>
      <c r="BW1664" s="767"/>
      <c r="BX1664" s="767"/>
      <c r="BY1664" s="767"/>
      <c r="BZ1664" s="767"/>
      <c r="CA1664" s="767"/>
      <c r="CB1664" s="767"/>
      <c r="CC1664" s="767"/>
      <c r="CD1664" s="767"/>
      <c r="CE1664" s="767"/>
      <c r="CF1664" s="767"/>
      <c r="CG1664" s="767"/>
      <c r="CH1664" s="767"/>
      <c r="CI1664" s="767"/>
      <c r="CJ1664" s="767"/>
      <c r="CK1664" s="768"/>
      <c r="CL1664" s="768" t="s">
        <v>397</v>
      </c>
      <c r="CM1664" s="768" t="s">
        <v>397</v>
      </c>
      <c r="CN1664" s="768" t="s">
        <v>397</v>
      </c>
      <c r="CO1664" s="768" t="s">
        <v>397</v>
      </c>
      <c r="CP1664" s="768">
        <v>0</v>
      </c>
      <c r="CQ1664" s="768">
        <v>0</v>
      </c>
      <c r="CR1664" s="735">
        <v>415</v>
      </c>
      <c r="CS1664" s="769"/>
      <c r="CT1664" s="860" t="s">
        <v>308</v>
      </c>
      <c r="CU1664" s="891" t="s">
        <v>308</v>
      </c>
      <c r="CV1664" s="763"/>
      <c r="CW1664" s="763"/>
      <c r="CX1664" s="860">
        <v>46239</v>
      </c>
      <c r="CY1664" s="747">
        <v>0</v>
      </c>
      <c r="CZ1664" s="747">
        <v>0</v>
      </c>
      <c r="DA1664" s="748">
        <v>0</v>
      </c>
      <c r="DB1664" s="748">
        <v>0</v>
      </c>
      <c r="DC1664" s="748">
        <v>0</v>
      </c>
      <c r="DD1664" s="748" t="s">
        <v>308</v>
      </c>
      <c r="DE1664" s="748" t="s">
        <v>308</v>
      </c>
      <c r="DF1664" s="748" t="s">
        <v>308</v>
      </c>
      <c r="DG1664" s="748" t="s">
        <v>308</v>
      </c>
      <c r="DH1664" s="770">
        <v>0</v>
      </c>
      <c r="DI1664" s="763" t="s">
        <v>390</v>
      </c>
      <c r="DJ1664" s="763" t="s">
        <v>397</v>
      </c>
      <c r="DK1664" s="763" t="s">
        <v>397</v>
      </c>
      <c r="DL1664" s="763" t="s">
        <v>390</v>
      </c>
      <c r="DM1664" s="763" t="s">
        <v>390</v>
      </c>
      <c r="DN1664" s="763" t="s">
        <v>390</v>
      </c>
      <c r="DO1664" s="771">
        <v>0</v>
      </c>
      <c r="DP1664" s="763">
        <v>46276</v>
      </c>
      <c r="DQ1664" s="763">
        <v>46302</v>
      </c>
      <c r="DR1664" s="763">
        <v>46302</v>
      </c>
      <c r="DS1664" s="770">
        <v>46276</v>
      </c>
      <c r="DT1664" s="752">
        <v>46302</v>
      </c>
      <c r="DU1664" s="753">
        <v>-7</v>
      </c>
      <c r="DV1664" s="753" t="s">
        <v>308</v>
      </c>
      <c r="DW1664" s="754">
        <v>46269</v>
      </c>
      <c r="DX1664" s="755">
        <v>46269</v>
      </c>
      <c r="DY1664" s="754" t="e">
        <v>#VALUE!</v>
      </c>
      <c r="DZ1664" s="754" t="e">
        <v>#VALUE!</v>
      </c>
      <c r="EA1664" s="754" t="e">
        <v>#VALUE!</v>
      </c>
      <c r="EB1664" s="754" t="e">
        <v>#VALUE!</v>
      </c>
      <c r="HA1664" s="756" t="s">
        <v>397</v>
      </c>
      <c r="HB1664" s="756" t="s">
        <v>397</v>
      </c>
      <c r="HC1664" s="756" t="s">
        <v>397</v>
      </c>
      <c r="HD1664" s="756" t="s">
        <v>397</v>
      </c>
      <c r="HE1664" s="756" t="s">
        <v>397</v>
      </c>
      <c r="HF1664" s="756" t="s">
        <v>397</v>
      </c>
      <c r="HG1664" s="756" t="s">
        <v>397</v>
      </c>
      <c r="HH1664" s="756" t="s">
        <v>397</v>
      </c>
      <c r="HI1664" s="756" t="s">
        <v>397</v>
      </c>
      <c r="HJ1664" s="756" t="s">
        <v>397</v>
      </c>
      <c r="HK1664"/>
      <c r="HL1664"/>
      <c r="HM1664"/>
      <c r="HN1664" s="756" t="str">
        <f t="shared" si="57"/>
        <v>AUTO PRINT</v>
      </c>
      <c r="HO1664"/>
      <c r="HP1664" s="757" t="s">
        <v>572</v>
      </c>
      <c r="HQ1664" s="757" t="s">
        <v>572</v>
      </c>
      <c r="HR1664" s="757" t="s">
        <v>572</v>
      </c>
      <c r="HS1664"/>
      <c r="HW1664" s="758"/>
      <c r="HX1664"/>
      <c r="HY1664" s="759" t="s">
        <v>572</v>
      </c>
      <c r="HZ1664" s="759" t="s">
        <v>572</v>
      </c>
      <c r="IA1664" s="759" t="s">
        <v>572</v>
      </c>
      <c r="IC1664" s="760" t="s">
        <v>572</v>
      </c>
      <c r="ID1664" s="760" t="s">
        <v>572</v>
      </c>
      <c r="IE1664" s="760" t="s">
        <v>572</v>
      </c>
      <c r="IF1664" s="761" t="s">
        <v>572</v>
      </c>
      <c r="IG1664" s="619" t="str">
        <f t="shared" si="58"/>
        <v>IN HOUSE (MANUAL)</v>
      </c>
      <c r="II1664" s="761" t="s">
        <v>572</v>
      </c>
      <c r="IK1664" s="761" t="str">
        <f>IFERROR(VLOOKUP($M1664,#REF!,13,0),"IN HOUSE (MANUAL)")</f>
        <v>IN HOUSE (MANUAL)</v>
      </c>
      <c r="IM1664" s="760" t="s">
        <v>572</v>
      </c>
      <c r="IN1664" s="760" t="s">
        <v>572</v>
      </c>
      <c r="IO1664" s="760" t="s">
        <v>572</v>
      </c>
      <c r="IQ1664" s="760" t="s">
        <v>572</v>
      </c>
      <c r="IR1664" s="760" t="s">
        <v>572</v>
      </c>
      <c r="IT1664" s="760" t="s">
        <v>572</v>
      </c>
      <c r="IV1664" s="760" t="s">
        <v>572</v>
      </c>
      <c r="IW1664" s="760" t="s">
        <v>572</v>
      </c>
      <c r="IY1664" s="760" t="s">
        <v>572</v>
      </c>
      <c r="IZ1664" s="760" t="s">
        <v>572</v>
      </c>
      <c r="JB1664" s="760" t="s">
        <v>572</v>
      </c>
      <c r="JC1664" s="760" t="s">
        <v>572</v>
      </c>
      <c r="JE1664" s="760" t="s">
        <v>572</v>
      </c>
      <c r="JF1664" s="760" t="s">
        <v>572</v>
      </c>
    </row>
    <row r="1665" spans="1:266" ht="17.25" customHeight="1" x14ac:dyDescent="0.35">
      <c r="A1665" s="618" t="s">
        <v>3048</v>
      </c>
      <c r="B1665" s="730">
        <v>82</v>
      </c>
      <c r="C1665" s="730" t="s">
        <v>2931</v>
      </c>
      <c r="D1665" s="730" t="s">
        <v>3045</v>
      </c>
      <c r="E1665" s="730">
        <v>29</v>
      </c>
      <c r="F1665" s="731" t="s">
        <v>574</v>
      </c>
      <c r="G1665" s="732">
        <v>1</v>
      </c>
      <c r="H1665" s="826">
        <v>46196</v>
      </c>
      <c r="I1665" s="730">
        <v>36</v>
      </c>
      <c r="J1665" s="730" t="s">
        <v>308</v>
      </c>
      <c r="K1665" s="730">
        <v>37</v>
      </c>
      <c r="L1665" s="730" t="s">
        <v>3049</v>
      </c>
      <c r="M1665" s="735" t="s">
        <v>3048</v>
      </c>
      <c r="N1665" s="735">
        <v>0</v>
      </c>
      <c r="O1665" s="735" t="s">
        <v>390</v>
      </c>
      <c r="P1665" s="735">
        <v>0</v>
      </c>
      <c r="Q1665" s="735">
        <v>0</v>
      </c>
      <c r="R1665" s="735" t="s">
        <v>3042</v>
      </c>
      <c r="S1665" s="735" t="s">
        <v>308</v>
      </c>
      <c r="T1665" s="735" t="s">
        <v>3050</v>
      </c>
      <c r="U1665" s="735">
        <v>373</v>
      </c>
      <c r="V1665" s="735" t="s">
        <v>308</v>
      </c>
      <c r="W1665" s="735"/>
      <c r="X1665" s="735"/>
      <c r="Y1665" s="768"/>
      <c r="Z1665" s="768"/>
      <c r="AA1665" s="735" t="s">
        <v>40</v>
      </c>
      <c r="AB1665" s="735" t="s">
        <v>863</v>
      </c>
      <c r="AC1665" s="735" t="s">
        <v>578</v>
      </c>
      <c r="AD1665" s="735">
        <v>372</v>
      </c>
      <c r="AE1665" s="738">
        <v>372</v>
      </c>
      <c r="AF1665" s="763" t="s">
        <v>390</v>
      </c>
      <c r="AG1665" s="765"/>
      <c r="AH1665" s="970"/>
      <c r="AI1665" s="765" t="s">
        <v>308</v>
      </c>
      <c r="AJ1665" s="740">
        <v>6</v>
      </c>
      <c r="AK1665" s="766"/>
      <c r="AL1665" s="740"/>
      <c r="AM1665" s="767">
        <v>0</v>
      </c>
      <c r="AN1665" s="767"/>
      <c r="AO1665" s="767">
        <v>0</v>
      </c>
      <c r="AP1665" s="767"/>
      <c r="AQ1665" s="767"/>
      <c r="AR1665" s="767"/>
      <c r="AS1665" s="767"/>
      <c r="AT1665" s="767"/>
      <c r="AU1665" s="767"/>
      <c r="AV1665" s="767"/>
      <c r="AW1665" s="767"/>
      <c r="AX1665" s="767"/>
      <c r="AY1665" s="767"/>
      <c r="AZ1665" s="767"/>
      <c r="BA1665" s="767"/>
      <c r="BB1665" s="767">
        <v>0</v>
      </c>
      <c r="BC1665" s="767">
        <v>0</v>
      </c>
      <c r="BD1665" s="767">
        <v>0</v>
      </c>
      <c r="BE1665" s="767">
        <v>0</v>
      </c>
      <c r="BF1665" s="767">
        <v>0</v>
      </c>
      <c r="BG1665" s="767">
        <v>0</v>
      </c>
      <c r="BH1665" s="767">
        <v>0</v>
      </c>
      <c r="BI1665" s="767">
        <v>0</v>
      </c>
      <c r="BJ1665" s="767"/>
      <c r="BK1665" s="767">
        <v>0</v>
      </c>
      <c r="BL1665" s="767"/>
      <c r="BM1665" s="767"/>
      <c r="BN1665" s="767" t="s">
        <v>308</v>
      </c>
      <c r="BO1665" s="767" t="s">
        <v>308</v>
      </c>
      <c r="BP1665" s="767" t="s">
        <v>308</v>
      </c>
      <c r="BQ1665" s="767" t="s">
        <v>308</v>
      </c>
      <c r="BR1665" s="767"/>
      <c r="BS1665" s="767" t="s">
        <v>397</v>
      </c>
      <c r="BT1665" s="767"/>
      <c r="BU1665" s="767" t="s">
        <v>579</v>
      </c>
      <c r="BV1665" s="767"/>
      <c r="BW1665" s="767"/>
      <c r="BX1665" s="767"/>
      <c r="BY1665" s="767"/>
      <c r="BZ1665" s="767"/>
      <c r="CA1665" s="767"/>
      <c r="CB1665" s="767"/>
      <c r="CC1665" s="767"/>
      <c r="CD1665" s="767"/>
      <c r="CE1665" s="767"/>
      <c r="CF1665" s="767"/>
      <c r="CG1665" s="767"/>
      <c r="CH1665" s="767"/>
      <c r="CI1665" s="767"/>
      <c r="CJ1665" s="767"/>
      <c r="CK1665" s="768"/>
      <c r="CL1665" s="768" t="s">
        <v>397</v>
      </c>
      <c r="CM1665" s="768" t="s">
        <v>397</v>
      </c>
      <c r="CN1665" s="768" t="s">
        <v>397</v>
      </c>
      <c r="CO1665" s="768" t="s">
        <v>397</v>
      </c>
      <c r="CP1665" s="768">
        <v>0</v>
      </c>
      <c r="CQ1665" s="768">
        <v>6</v>
      </c>
      <c r="CR1665" s="735">
        <v>114</v>
      </c>
      <c r="CS1665" s="769"/>
      <c r="CT1665" s="860">
        <v>46283</v>
      </c>
      <c r="CU1665" s="891" t="s">
        <v>580</v>
      </c>
      <c r="CV1665" s="763"/>
      <c r="CW1665" s="763"/>
      <c r="CX1665" s="860">
        <v>46239</v>
      </c>
      <c r="CY1665" s="747">
        <v>0</v>
      </c>
      <c r="CZ1665" s="747" t="s">
        <v>308</v>
      </c>
      <c r="DA1665" s="748">
        <v>0</v>
      </c>
      <c r="DB1665" s="748">
        <v>0</v>
      </c>
      <c r="DC1665" s="748">
        <v>0</v>
      </c>
      <c r="DD1665" s="748" t="s">
        <v>308</v>
      </c>
      <c r="DE1665" s="748" t="s">
        <v>308</v>
      </c>
      <c r="DF1665" s="748" t="s">
        <v>308</v>
      </c>
      <c r="DG1665" s="748" t="s">
        <v>308</v>
      </c>
      <c r="DH1665" s="770">
        <v>0</v>
      </c>
      <c r="DI1665" s="763" t="s">
        <v>390</v>
      </c>
      <c r="DJ1665" s="763" t="s">
        <v>397</v>
      </c>
      <c r="DK1665" s="763" t="s">
        <v>397</v>
      </c>
      <c r="DL1665" s="763" t="s">
        <v>390</v>
      </c>
      <c r="DM1665" s="763" t="s">
        <v>390</v>
      </c>
      <c r="DN1665" s="763" t="s">
        <v>390</v>
      </c>
      <c r="DO1665" s="771">
        <v>0</v>
      </c>
      <c r="DP1665" s="763">
        <v>46276</v>
      </c>
      <c r="DQ1665" s="737">
        <v>46276</v>
      </c>
      <c r="DR1665" s="763">
        <v>46276</v>
      </c>
      <c r="DS1665" s="770">
        <v>46276</v>
      </c>
      <c r="DT1665" s="752">
        <v>46276</v>
      </c>
      <c r="DU1665" s="753">
        <v>-7</v>
      </c>
      <c r="DV1665" s="753" t="s">
        <v>308</v>
      </c>
      <c r="DW1665" s="754">
        <v>46269</v>
      </c>
      <c r="DX1665" s="755">
        <v>46269</v>
      </c>
      <c r="DY1665" s="754" t="e">
        <v>#VALUE!</v>
      </c>
      <c r="DZ1665" s="754" t="e">
        <v>#VALUE!</v>
      </c>
      <c r="EA1665" s="754" t="e">
        <v>#VALUE!</v>
      </c>
      <c r="EB1665" s="754" t="e">
        <v>#VALUE!</v>
      </c>
      <c r="HA1665" s="756" t="s">
        <v>397</v>
      </c>
      <c r="HB1665" s="756" t="s">
        <v>397</v>
      </c>
      <c r="HC1665" s="756" t="s">
        <v>397</v>
      </c>
      <c r="HD1665" s="756" t="s">
        <v>397</v>
      </c>
      <c r="HE1665" s="756" t="s">
        <v>397</v>
      </c>
      <c r="HF1665" s="756" t="s">
        <v>397</v>
      </c>
      <c r="HG1665" s="756" t="s">
        <v>397</v>
      </c>
      <c r="HH1665" s="756" t="s">
        <v>397</v>
      </c>
      <c r="HI1665" s="756" t="s">
        <v>397</v>
      </c>
      <c r="HJ1665" s="756" t="s">
        <v>397</v>
      </c>
      <c r="HK1665"/>
      <c r="HL1665"/>
      <c r="HM1665"/>
      <c r="HN1665" s="756" t="str">
        <f t="shared" si="57"/>
        <v>AUTO PRINT</v>
      </c>
      <c r="HO1665"/>
      <c r="HP1665" s="757" t="s">
        <v>572</v>
      </c>
      <c r="HQ1665" s="757" t="s">
        <v>572</v>
      </c>
      <c r="HR1665" s="757" t="s">
        <v>572</v>
      </c>
      <c r="HS1665"/>
      <c r="HW1665" s="758"/>
      <c r="HX1665"/>
      <c r="HY1665" s="759" t="s">
        <v>572</v>
      </c>
      <c r="HZ1665" s="759" t="s">
        <v>572</v>
      </c>
      <c r="IA1665" s="759" t="s">
        <v>572</v>
      </c>
      <c r="IC1665" s="760" t="s">
        <v>572</v>
      </c>
      <c r="ID1665" s="760" t="s">
        <v>572</v>
      </c>
      <c r="IE1665" s="760" t="s">
        <v>572</v>
      </c>
      <c r="IF1665" s="761" t="s">
        <v>572</v>
      </c>
      <c r="IG1665" s="619" t="str">
        <f t="shared" si="58"/>
        <v>IN HOUSE (MANUAL)</v>
      </c>
      <c r="II1665" s="761" t="s">
        <v>572</v>
      </c>
      <c r="IK1665" s="761" t="str">
        <f>IFERROR(VLOOKUP($M1665,#REF!,13,0),"IN HOUSE (MANUAL)")</f>
        <v>IN HOUSE (MANUAL)</v>
      </c>
      <c r="IM1665" s="760" t="s">
        <v>572</v>
      </c>
      <c r="IN1665" s="760" t="s">
        <v>572</v>
      </c>
      <c r="IO1665" s="760" t="s">
        <v>572</v>
      </c>
      <c r="IQ1665" s="760" t="s">
        <v>572</v>
      </c>
      <c r="IR1665" s="760" t="s">
        <v>572</v>
      </c>
      <c r="IT1665" s="760" t="s">
        <v>572</v>
      </c>
      <c r="IV1665" s="760" t="s">
        <v>572</v>
      </c>
      <c r="IW1665" s="760" t="s">
        <v>572</v>
      </c>
      <c r="IY1665" s="760" t="s">
        <v>572</v>
      </c>
      <c r="IZ1665" s="760" t="s">
        <v>572</v>
      </c>
      <c r="JB1665" s="760" t="s">
        <v>572</v>
      </c>
      <c r="JC1665" s="760" t="s">
        <v>572</v>
      </c>
      <c r="JE1665" s="760" t="s">
        <v>572</v>
      </c>
      <c r="JF1665" s="760" t="s">
        <v>572</v>
      </c>
    </row>
    <row r="1666" spans="1:266" ht="16.5" customHeight="1" x14ac:dyDescent="0.35">
      <c r="A1666" s="618" t="s">
        <v>3051</v>
      </c>
      <c r="B1666" s="730">
        <v>83</v>
      </c>
      <c r="C1666" s="730" t="s">
        <v>2931</v>
      </c>
      <c r="D1666" s="730" t="s">
        <v>3045</v>
      </c>
      <c r="E1666" s="730">
        <v>29</v>
      </c>
      <c r="F1666" s="731" t="s">
        <v>574</v>
      </c>
      <c r="G1666" s="732">
        <v>1</v>
      </c>
      <c r="H1666" s="826">
        <v>46196</v>
      </c>
      <c r="I1666" s="730">
        <v>36</v>
      </c>
      <c r="J1666" s="730" t="s">
        <v>308</v>
      </c>
      <c r="K1666" s="730">
        <v>37</v>
      </c>
      <c r="L1666" s="730" t="s">
        <v>3052</v>
      </c>
      <c r="M1666" s="735" t="s">
        <v>3051</v>
      </c>
      <c r="N1666" s="735">
        <v>0</v>
      </c>
      <c r="O1666" s="735" t="s">
        <v>390</v>
      </c>
      <c r="P1666" s="735">
        <v>0</v>
      </c>
      <c r="Q1666" s="735">
        <v>0</v>
      </c>
      <c r="R1666" s="735" t="s">
        <v>3042</v>
      </c>
      <c r="S1666" s="735" t="s">
        <v>308</v>
      </c>
      <c r="T1666" s="735" t="s">
        <v>3053</v>
      </c>
      <c r="U1666" s="735">
        <v>373</v>
      </c>
      <c r="V1666" s="735" t="s">
        <v>308</v>
      </c>
      <c r="W1666" s="735"/>
      <c r="X1666" s="735"/>
      <c r="Y1666" s="768"/>
      <c r="Z1666" s="768"/>
      <c r="AA1666" s="735" t="s">
        <v>40</v>
      </c>
      <c r="AB1666" s="735" t="s">
        <v>863</v>
      </c>
      <c r="AC1666" s="735" t="s">
        <v>597</v>
      </c>
      <c r="AD1666" s="735">
        <v>882</v>
      </c>
      <c r="AE1666" s="738">
        <v>882</v>
      </c>
      <c r="AF1666" s="763" t="s">
        <v>390</v>
      </c>
      <c r="AG1666" s="765"/>
      <c r="AH1666" s="970"/>
      <c r="AI1666" s="765" t="s">
        <v>308</v>
      </c>
      <c r="AJ1666" s="740">
        <v>7</v>
      </c>
      <c r="AK1666" s="766"/>
      <c r="AL1666" s="740"/>
      <c r="AM1666" s="767">
        <v>0</v>
      </c>
      <c r="AN1666" s="767"/>
      <c r="AO1666" s="767">
        <v>0</v>
      </c>
      <c r="AP1666" s="767"/>
      <c r="AQ1666" s="767"/>
      <c r="AR1666" s="767"/>
      <c r="AS1666" s="767"/>
      <c r="AT1666" s="767"/>
      <c r="AU1666" s="767"/>
      <c r="AV1666" s="767"/>
      <c r="AW1666" s="767"/>
      <c r="AX1666" s="767"/>
      <c r="AY1666" s="767"/>
      <c r="AZ1666" s="767"/>
      <c r="BA1666" s="767"/>
      <c r="BB1666" s="767">
        <v>0</v>
      </c>
      <c r="BC1666" s="767">
        <v>0</v>
      </c>
      <c r="BD1666" s="767">
        <v>0</v>
      </c>
      <c r="BE1666" s="767">
        <v>0</v>
      </c>
      <c r="BF1666" s="767">
        <v>0</v>
      </c>
      <c r="BG1666" s="767">
        <v>0</v>
      </c>
      <c r="BH1666" s="767">
        <v>0</v>
      </c>
      <c r="BI1666" s="767">
        <v>0</v>
      </c>
      <c r="BJ1666" s="767"/>
      <c r="BK1666" s="767">
        <v>0</v>
      </c>
      <c r="BL1666" s="767"/>
      <c r="BM1666" s="767"/>
      <c r="BN1666" s="767" t="s">
        <v>308</v>
      </c>
      <c r="BO1666" s="767" t="s">
        <v>308</v>
      </c>
      <c r="BP1666" s="767" t="s">
        <v>308</v>
      </c>
      <c r="BQ1666" s="767" t="s">
        <v>308</v>
      </c>
      <c r="BR1666" s="767"/>
      <c r="BS1666" s="767" t="s">
        <v>397</v>
      </c>
      <c r="BT1666" s="767"/>
      <c r="BU1666" s="767" t="s">
        <v>579</v>
      </c>
      <c r="BV1666" s="767"/>
      <c r="BW1666" s="767"/>
      <c r="BX1666" s="767"/>
      <c r="BY1666" s="767"/>
      <c r="BZ1666" s="767"/>
      <c r="CA1666" s="767"/>
      <c r="CB1666" s="767"/>
      <c r="CC1666" s="767"/>
      <c r="CD1666" s="767"/>
      <c r="CE1666" s="767"/>
      <c r="CF1666" s="767"/>
      <c r="CG1666" s="767"/>
      <c r="CH1666" s="767"/>
      <c r="CI1666" s="767"/>
      <c r="CJ1666" s="767"/>
      <c r="CK1666" s="768"/>
      <c r="CL1666" s="768" t="s">
        <v>397</v>
      </c>
      <c r="CM1666" s="768" t="s">
        <v>397</v>
      </c>
      <c r="CN1666" s="768" t="s">
        <v>397</v>
      </c>
      <c r="CO1666" s="768" t="s">
        <v>397</v>
      </c>
      <c r="CP1666" s="768">
        <v>0</v>
      </c>
      <c r="CQ1666" s="768">
        <v>0</v>
      </c>
      <c r="CR1666" s="735">
        <v>455</v>
      </c>
      <c r="CS1666" s="769"/>
      <c r="CT1666" s="860">
        <v>46279</v>
      </c>
      <c r="CU1666" s="891" t="s">
        <v>590</v>
      </c>
      <c r="CV1666" s="763"/>
      <c r="CW1666" s="763"/>
      <c r="CX1666" s="860">
        <v>46239</v>
      </c>
      <c r="CY1666" s="747">
        <v>0</v>
      </c>
      <c r="CZ1666" s="747">
        <v>0</v>
      </c>
      <c r="DA1666" s="748">
        <v>0</v>
      </c>
      <c r="DB1666" s="748">
        <v>0</v>
      </c>
      <c r="DC1666" s="748">
        <v>0</v>
      </c>
      <c r="DD1666" s="748" t="s">
        <v>308</v>
      </c>
      <c r="DE1666" s="748" t="s">
        <v>308</v>
      </c>
      <c r="DF1666" s="748" t="s">
        <v>308</v>
      </c>
      <c r="DG1666" s="748" t="s">
        <v>308</v>
      </c>
      <c r="DH1666" s="770">
        <v>0</v>
      </c>
      <c r="DI1666" s="763" t="s">
        <v>390</v>
      </c>
      <c r="DJ1666" s="763" t="s">
        <v>397</v>
      </c>
      <c r="DK1666" s="763" t="s">
        <v>397</v>
      </c>
      <c r="DL1666" s="763" t="s">
        <v>390</v>
      </c>
      <c r="DM1666" s="763" t="s">
        <v>390</v>
      </c>
      <c r="DN1666" s="763" t="s">
        <v>390</v>
      </c>
      <c r="DO1666" s="771">
        <v>0</v>
      </c>
      <c r="DP1666" s="763">
        <v>46276</v>
      </c>
      <c r="DQ1666" s="737">
        <v>46276</v>
      </c>
      <c r="DR1666" s="763">
        <v>46276</v>
      </c>
      <c r="DS1666" s="770">
        <v>46276</v>
      </c>
      <c r="DT1666" s="752">
        <v>46276</v>
      </c>
      <c r="DU1666" s="753">
        <v>-7</v>
      </c>
      <c r="DV1666" s="753" t="s">
        <v>308</v>
      </c>
      <c r="DW1666" s="754">
        <v>46269</v>
      </c>
      <c r="DX1666" s="755">
        <v>46269</v>
      </c>
      <c r="DY1666" s="754" t="e">
        <v>#VALUE!</v>
      </c>
      <c r="DZ1666" s="754" t="e">
        <v>#VALUE!</v>
      </c>
      <c r="EA1666" s="754" t="e">
        <v>#VALUE!</v>
      </c>
      <c r="EB1666" s="754" t="e">
        <v>#VALUE!</v>
      </c>
      <c r="HA1666" s="756" t="s">
        <v>397</v>
      </c>
      <c r="HB1666" s="756" t="s">
        <v>397</v>
      </c>
      <c r="HC1666" s="756" t="s">
        <v>397</v>
      </c>
      <c r="HD1666" s="756" t="s">
        <v>397</v>
      </c>
      <c r="HE1666" s="756" t="s">
        <v>397</v>
      </c>
      <c r="HF1666" s="756" t="s">
        <v>397</v>
      </c>
      <c r="HG1666" s="756" t="s">
        <v>397</v>
      </c>
      <c r="HH1666" s="756" t="s">
        <v>397</v>
      </c>
      <c r="HI1666" s="756" t="s">
        <v>397</v>
      </c>
      <c r="HJ1666" s="756" t="s">
        <v>397</v>
      </c>
      <c r="HK1666"/>
      <c r="HL1666"/>
      <c r="HM1666"/>
      <c r="HN1666" s="756" t="str">
        <f t="shared" si="57"/>
        <v>AUTO PRINT</v>
      </c>
      <c r="HO1666"/>
      <c r="HP1666" s="757" t="s">
        <v>572</v>
      </c>
      <c r="HQ1666" s="757" t="s">
        <v>572</v>
      </c>
      <c r="HR1666" s="757" t="s">
        <v>572</v>
      </c>
      <c r="HS1666"/>
      <c r="HW1666" s="758"/>
      <c r="HX1666"/>
      <c r="HY1666" s="759" t="s">
        <v>572</v>
      </c>
      <c r="HZ1666" s="759" t="s">
        <v>572</v>
      </c>
      <c r="IA1666" s="759" t="s">
        <v>572</v>
      </c>
      <c r="IC1666" s="760" t="s">
        <v>572</v>
      </c>
      <c r="ID1666" s="760" t="s">
        <v>572</v>
      </c>
      <c r="IE1666" s="760" t="s">
        <v>572</v>
      </c>
      <c r="IF1666" s="761" t="s">
        <v>572</v>
      </c>
      <c r="IG1666" s="619" t="str">
        <f t="shared" si="58"/>
        <v>IN HOUSE (MANUAL)</v>
      </c>
      <c r="II1666" s="761" t="s">
        <v>572</v>
      </c>
      <c r="IK1666" s="761" t="str">
        <f>IFERROR(VLOOKUP($M1666,#REF!,13,0),"IN HOUSE (MANUAL)")</f>
        <v>IN HOUSE (MANUAL)</v>
      </c>
      <c r="IM1666" s="760" t="s">
        <v>572</v>
      </c>
      <c r="IN1666" s="760" t="s">
        <v>572</v>
      </c>
      <c r="IO1666" s="760" t="s">
        <v>572</v>
      </c>
      <c r="IQ1666" s="760" t="s">
        <v>572</v>
      </c>
      <c r="IR1666" s="760" t="s">
        <v>572</v>
      </c>
      <c r="IT1666" s="760" t="s">
        <v>572</v>
      </c>
      <c r="IV1666" s="760" t="s">
        <v>572</v>
      </c>
      <c r="IW1666" s="760" t="s">
        <v>572</v>
      </c>
      <c r="IY1666" s="760" t="s">
        <v>572</v>
      </c>
      <c r="IZ1666" s="760" t="s">
        <v>572</v>
      </c>
      <c r="JB1666" s="760" t="s">
        <v>572</v>
      </c>
      <c r="JC1666" s="760" t="s">
        <v>572</v>
      </c>
      <c r="JE1666" s="760" t="s">
        <v>572</v>
      </c>
      <c r="JF1666" s="760" t="s">
        <v>572</v>
      </c>
    </row>
    <row r="1667" spans="1:266" ht="17.25" customHeight="1" x14ac:dyDescent="0.35">
      <c r="A1667" s="618" t="s">
        <v>3054</v>
      </c>
      <c r="B1667" s="730">
        <v>84</v>
      </c>
      <c r="C1667" s="730" t="s">
        <v>2931</v>
      </c>
      <c r="D1667" s="730" t="s">
        <v>3045</v>
      </c>
      <c r="E1667" s="730">
        <v>29</v>
      </c>
      <c r="F1667" s="731" t="s">
        <v>574</v>
      </c>
      <c r="G1667" s="732">
        <v>1</v>
      </c>
      <c r="H1667" s="826">
        <v>46196</v>
      </c>
      <c r="I1667" s="730">
        <v>36</v>
      </c>
      <c r="J1667" s="730" t="s">
        <v>308</v>
      </c>
      <c r="K1667" s="730">
        <v>37</v>
      </c>
      <c r="L1667" s="730" t="s">
        <v>3055</v>
      </c>
      <c r="M1667" s="735" t="s">
        <v>3054</v>
      </c>
      <c r="N1667" s="735">
        <v>0</v>
      </c>
      <c r="O1667" s="735" t="s">
        <v>390</v>
      </c>
      <c r="P1667" s="735">
        <v>0</v>
      </c>
      <c r="Q1667" s="735">
        <v>0</v>
      </c>
      <c r="R1667" s="735" t="s">
        <v>3042</v>
      </c>
      <c r="S1667" s="735" t="s">
        <v>308</v>
      </c>
      <c r="T1667" s="735" t="s">
        <v>3053</v>
      </c>
      <c r="U1667" s="735">
        <v>373</v>
      </c>
      <c r="V1667" s="735" t="s">
        <v>308</v>
      </c>
      <c r="W1667" s="735"/>
      <c r="X1667" s="735"/>
      <c r="Y1667" s="768"/>
      <c r="Z1667" s="768"/>
      <c r="AA1667" s="735" t="s">
        <v>40</v>
      </c>
      <c r="AB1667" s="735" t="s">
        <v>863</v>
      </c>
      <c r="AC1667" s="735" t="s">
        <v>578</v>
      </c>
      <c r="AD1667" s="735">
        <v>162</v>
      </c>
      <c r="AE1667" s="738">
        <v>162</v>
      </c>
      <c r="AF1667" s="763" t="s">
        <v>390</v>
      </c>
      <c r="AG1667" s="765"/>
      <c r="AH1667" s="970"/>
      <c r="AI1667" s="765" t="s">
        <v>308</v>
      </c>
      <c r="AJ1667" s="740">
        <v>8</v>
      </c>
      <c r="AK1667" s="766"/>
      <c r="AL1667" s="740"/>
      <c r="AM1667" s="767">
        <v>0</v>
      </c>
      <c r="AN1667" s="767"/>
      <c r="AO1667" s="767">
        <v>0</v>
      </c>
      <c r="AP1667" s="767"/>
      <c r="AQ1667" s="767"/>
      <c r="AR1667" s="767"/>
      <c r="AS1667" s="767"/>
      <c r="AT1667" s="767"/>
      <c r="AU1667" s="767"/>
      <c r="AV1667" s="767"/>
      <c r="AW1667" s="767"/>
      <c r="AX1667" s="767"/>
      <c r="AY1667" s="767"/>
      <c r="AZ1667" s="767"/>
      <c r="BA1667" s="767"/>
      <c r="BB1667" s="767">
        <v>0</v>
      </c>
      <c r="BC1667" s="767">
        <v>0</v>
      </c>
      <c r="BD1667" s="767">
        <v>0</v>
      </c>
      <c r="BE1667" s="767">
        <v>0</v>
      </c>
      <c r="BF1667" s="767">
        <v>0</v>
      </c>
      <c r="BG1667" s="767">
        <v>0</v>
      </c>
      <c r="BH1667" s="767">
        <v>0</v>
      </c>
      <c r="BI1667" s="767">
        <v>0</v>
      </c>
      <c r="BJ1667" s="767"/>
      <c r="BK1667" s="767">
        <v>0</v>
      </c>
      <c r="BL1667" s="767"/>
      <c r="BM1667" s="767"/>
      <c r="BN1667" s="767" t="s">
        <v>308</v>
      </c>
      <c r="BO1667" s="767" t="s">
        <v>308</v>
      </c>
      <c r="BP1667" s="767" t="s">
        <v>308</v>
      </c>
      <c r="BQ1667" s="767" t="s">
        <v>308</v>
      </c>
      <c r="BR1667" s="767"/>
      <c r="BS1667" s="767" t="s">
        <v>397</v>
      </c>
      <c r="BT1667" s="767"/>
      <c r="BU1667" s="767" t="s">
        <v>579</v>
      </c>
      <c r="BV1667" s="767"/>
      <c r="BW1667" s="767"/>
      <c r="BX1667" s="767"/>
      <c r="BY1667" s="767"/>
      <c r="BZ1667" s="767"/>
      <c r="CA1667" s="767"/>
      <c r="CB1667" s="767"/>
      <c r="CC1667" s="767"/>
      <c r="CD1667" s="767"/>
      <c r="CE1667" s="767"/>
      <c r="CF1667" s="767"/>
      <c r="CG1667" s="767"/>
      <c r="CH1667" s="767"/>
      <c r="CI1667" s="767"/>
      <c r="CJ1667" s="767"/>
      <c r="CK1667" s="768"/>
      <c r="CL1667" s="768" t="s">
        <v>397</v>
      </c>
      <c r="CM1667" s="768" t="s">
        <v>397</v>
      </c>
      <c r="CN1667" s="768" t="s">
        <v>397</v>
      </c>
      <c r="CO1667" s="768" t="s">
        <v>397</v>
      </c>
      <c r="CP1667" s="768">
        <v>0</v>
      </c>
      <c r="CQ1667" s="768">
        <v>0</v>
      </c>
      <c r="CR1667" s="735">
        <v>162</v>
      </c>
      <c r="CS1667" s="769"/>
      <c r="CT1667" s="860">
        <v>46283</v>
      </c>
      <c r="CU1667" s="891" t="s">
        <v>580</v>
      </c>
      <c r="CV1667" s="763"/>
      <c r="CW1667" s="763"/>
      <c r="CX1667" s="860">
        <v>46239</v>
      </c>
      <c r="CY1667" s="747">
        <v>0</v>
      </c>
      <c r="CZ1667" s="747">
        <v>0</v>
      </c>
      <c r="DA1667" s="748">
        <v>0</v>
      </c>
      <c r="DB1667" s="748">
        <v>0</v>
      </c>
      <c r="DC1667" s="748">
        <v>0</v>
      </c>
      <c r="DD1667" s="748" t="s">
        <v>308</v>
      </c>
      <c r="DE1667" s="748" t="s">
        <v>308</v>
      </c>
      <c r="DF1667" s="748" t="s">
        <v>308</v>
      </c>
      <c r="DG1667" s="748" t="s">
        <v>308</v>
      </c>
      <c r="DH1667" s="770">
        <v>0</v>
      </c>
      <c r="DI1667" s="763" t="s">
        <v>390</v>
      </c>
      <c r="DJ1667" s="763" t="s">
        <v>397</v>
      </c>
      <c r="DK1667" s="763" t="s">
        <v>397</v>
      </c>
      <c r="DL1667" s="763" t="s">
        <v>390</v>
      </c>
      <c r="DM1667" s="763" t="s">
        <v>390</v>
      </c>
      <c r="DN1667" s="763" t="s">
        <v>390</v>
      </c>
      <c r="DO1667" s="771">
        <v>0</v>
      </c>
      <c r="DP1667" s="763">
        <v>46276</v>
      </c>
      <c r="DQ1667" s="737">
        <v>46276</v>
      </c>
      <c r="DR1667" s="763">
        <v>46276</v>
      </c>
      <c r="DS1667" s="770">
        <v>46276</v>
      </c>
      <c r="DT1667" s="752">
        <v>46276</v>
      </c>
      <c r="DU1667" s="753">
        <v>-7</v>
      </c>
      <c r="DV1667" s="753" t="s">
        <v>308</v>
      </c>
      <c r="DW1667" s="754">
        <v>46269</v>
      </c>
      <c r="DX1667" s="755">
        <v>46269</v>
      </c>
      <c r="DY1667" s="754" t="e">
        <v>#VALUE!</v>
      </c>
      <c r="DZ1667" s="754" t="e">
        <v>#VALUE!</v>
      </c>
      <c r="EA1667" s="754" t="e">
        <v>#VALUE!</v>
      </c>
      <c r="EB1667" s="754" t="e">
        <v>#VALUE!</v>
      </c>
      <c r="HA1667" s="756" t="s">
        <v>397</v>
      </c>
      <c r="HB1667" s="756" t="s">
        <v>397</v>
      </c>
      <c r="HC1667" s="756" t="s">
        <v>397</v>
      </c>
      <c r="HD1667" s="756" t="s">
        <v>397</v>
      </c>
      <c r="HE1667" s="756" t="s">
        <v>397</v>
      </c>
      <c r="HF1667" s="756" t="s">
        <v>397</v>
      </c>
      <c r="HG1667" s="756" t="s">
        <v>397</v>
      </c>
      <c r="HH1667" s="756" t="s">
        <v>397</v>
      </c>
      <c r="HI1667" s="756" t="s">
        <v>397</v>
      </c>
      <c r="HJ1667" s="756" t="s">
        <v>397</v>
      </c>
      <c r="HK1667"/>
      <c r="HL1667"/>
      <c r="HM1667"/>
      <c r="HN1667" s="756" t="str">
        <f t="shared" si="57"/>
        <v>AUTO PRINT</v>
      </c>
      <c r="HO1667"/>
      <c r="HP1667" s="757" t="s">
        <v>572</v>
      </c>
      <c r="HQ1667" s="757" t="s">
        <v>572</v>
      </c>
      <c r="HR1667" s="757" t="s">
        <v>572</v>
      </c>
      <c r="HS1667"/>
      <c r="HW1667" s="758"/>
      <c r="HX1667"/>
      <c r="HY1667" s="759" t="s">
        <v>572</v>
      </c>
      <c r="HZ1667" s="759" t="s">
        <v>572</v>
      </c>
      <c r="IA1667" s="759" t="s">
        <v>572</v>
      </c>
      <c r="IC1667" s="760" t="s">
        <v>572</v>
      </c>
      <c r="ID1667" s="760" t="s">
        <v>572</v>
      </c>
      <c r="IE1667" s="760" t="s">
        <v>572</v>
      </c>
      <c r="IF1667" s="761" t="s">
        <v>572</v>
      </c>
      <c r="IG1667" s="619" t="str">
        <f t="shared" si="58"/>
        <v>IN HOUSE (MANUAL)</v>
      </c>
      <c r="II1667" s="761" t="s">
        <v>572</v>
      </c>
      <c r="IK1667" s="761" t="str">
        <f>IFERROR(VLOOKUP($M1667,#REF!,13,0),"IN HOUSE (MANUAL)")</f>
        <v>IN HOUSE (MANUAL)</v>
      </c>
      <c r="IM1667" s="760" t="s">
        <v>572</v>
      </c>
      <c r="IN1667" s="760" t="s">
        <v>572</v>
      </c>
      <c r="IO1667" s="760" t="s">
        <v>572</v>
      </c>
      <c r="IQ1667" s="760" t="s">
        <v>572</v>
      </c>
      <c r="IR1667" s="760" t="s">
        <v>572</v>
      </c>
      <c r="IT1667" s="760" t="s">
        <v>572</v>
      </c>
      <c r="IV1667" s="760" t="s">
        <v>572</v>
      </c>
      <c r="IW1667" s="760" t="s">
        <v>572</v>
      </c>
      <c r="IY1667" s="760" t="s">
        <v>572</v>
      </c>
      <c r="IZ1667" s="760" t="s">
        <v>572</v>
      </c>
      <c r="JB1667" s="760" t="s">
        <v>572</v>
      </c>
      <c r="JC1667" s="760" t="s">
        <v>572</v>
      </c>
      <c r="JE1667" s="760" t="s">
        <v>572</v>
      </c>
      <c r="JF1667" s="760" t="s">
        <v>572</v>
      </c>
    </row>
    <row r="1668" spans="1:266" ht="17.25" customHeight="1" x14ac:dyDescent="0.35">
      <c r="A1668" s="618" t="s">
        <v>3056</v>
      </c>
      <c r="B1668" s="730">
        <v>85</v>
      </c>
      <c r="C1668" s="730" t="s">
        <v>2931</v>
      </c>
      <c r="D1668" s="730" t="s">
        <v>3045</v>
      </c>
      <c r="E1668" s="730">
        <v>29</v>
      </c>
      <c r="F1668" s="731" t="s">
        <v>574</v>
      </c>
      <c r="G1668" s="732">
        <v>1</v>
      </c>
      <c r="H1668" s="826">
        <v>46196</v>
      </c>
      <c r="I1668" s="730">
        <v>36</v>
      </c>
      <c r="J1668" s="730" t="s">
        <v>308</v>
      </c>
      <c r="K1668" s="730">
        <v>37</v>
      </c>
      <c r="L1668" s="730" t="s">
        <v>3057</v>
      </c>
      <c r="M1668" s="735" t="s">
        <v>3056</v>
      </c>
      <c r="N1668" s="735">
        <v>0</v>
      </c>
      <c r="O1668" s="735" t="s">
        <v>390</v>
      </c>
      <c r="P1668" s="735">
        <v>0</v>
      </c>
      <c r="Q1668" s="735">
        <v>0</v>
      </c>
      <c r="R1668" s="735" t="s">
        <v>3042</v>
      </c>
      <c r="S1668" s="735" t="s">
        <v>308</v>
      </c>
      <c r="T1668" s="735" t="s">
        <v>3058</v>
      </c>
      <c r="U1668" s="735">
        <v>373</v>
      </c>
      <c r="V1668" s="735" t="s">
        <v>308</v>
      </c>
      <c r="W1668" s="735"/>
      <c r="X1668" s="735"/>
      <c r="Y1668" s="768"/>
      <c r="Z1668" s="768"/>
      <c r="AA1668" s="735" t="s">
        <v>40</v>
      </c>
      <c r="AB1668" s="735" t="s">
        <v>863</v>
      </c>
      <c r="AC1668" s="735" t="s">
        <v>597</v>
      </c>
      <c r="AD1668" s="735">
        <v>504</v>
      </c>
      <c r="AE1668" s="738">
        <v>504</v>
      </c>
      <c r="AF1668" s="763" t="s">
        <v>390</v>
      </c>
      <c r="AG1668" s="765"/>
      <c r="AH1668" s="970"/>
      <c r="AI1668" s="765" t="s">
        <v>308</v>
      </c>
      <c r="AJ1668" s="740">
        <v>9</v>
      </c>
      <c r="AK1668" s="766"/>
      <c r="AL1668" s="740"/>
      <c r="AM1668" s="767">
        <v>0</v>
      </c>
      <c r="AN1668" s="767"/>
      <c r="AO1668" s="767">
        <v>0</v>
      </c>
      <c r="AP1668" s="767"/>
      <c r="AQ1668" s="767"/>
      <c r="AR1668" s="767"/>
      <c r="AS1668" s="767"/>
      <c r="AT1668" s="767"/>
      <c r="AU1668" s="767"/>
      <c r="AV1668" s="767"/>
      <c r="AW1668" s="767"/>
      <c r="AX1668" s="767"/>
      <c r="AY1668" s="767"/>
      <c r="AZ1668" s="767"/>
      <c r="BA1668" s="767"/>
      <c r="BB1668" s="767">
        <v>0</v>
      </c>
      <c r="BC1668" s="767">
        <v>0</v>
      </c>
      <c r="BD1668" s="767">
        <v>0</v>
      </c>
      <c r="BE1668" s="767">
        <v>0</v>
      </c>
      <c r="BF1668" s="767">
        <v>0</v>
      </c>
      <c r="BG1668" s="767">
        <v>0</v>
      </c>
      <c r="BH1668" s="767">
        <v>0</v>
      </c>
      <c r="BI1668" s="767">
        <v>0</v>
      </c>
      <c r="BJ1668" s="767"/>
      <c r="BK1668" s="767">
        <v>0</v>
      </c>
      <c r="BL1668" s="767"/>
      <c r="BM1668" s="767"/>
      <c r="BN1668" s="767" t="s">
        <v>308</v>
      </c>
      <c r="BO1668" s="767" t="s">
        <v>308</v>
      </c>
      <c r="BP1668" s="767" t="s">
        <v>308</v>
      </c>
      <c r="BQ1668" s="767" t="s">
        <v>308</v>
      </c>
      <c r="BR1668" s="767"/>
      <c r="BS1668" s="767" t="s">
        <v>397</v>
      </c>
      <c r="BT1668" s="767"/>
      <c r="BU1668" s="767" t="s">
        <v>579</v>
      </c>
      <c r="BV1668" s="767"/>
      <c r="BW1668" s="767"/>
      <c r="BX1668" s="767"/>
      <c r="BY1668" s="767"/>
      <c r="BZ1668" s="767"/>
      <c r="CA1668" s="767"/>
      <c r="CB1668" s="767"/>
      <c r="CC1668" s="767"/>
      <c r="CD1668" s="767"/>
      <c r="CE1668" s="767"/>
      <c r="CF1668" s="767"/>
      <c r="CG1668" s="767"/>
      <c r="CH1668" s="767"/>
      <c r="CI1668" s="767"/>
      <c r="CJ1668" s="767"/>
      <c r="CK1668" s="768"/>
      <c r="CL1668" s="768" t="s">
        <v>397</v>
      </c>
      <c r="CM1668" s="768" t="s">
        <v>397</v>
      </c>
      <c r="CN1668" s="768" t="s">
        <v>397</v>
      </c>
      <c r="CO1668" s="768" t="s">
        <v>397</v>
      </c>
      <c r="CP1668" s="768">
        <v>0</v>
      </c>
      <c r="CQ1668" s="768">
        <v>0</v>
      </c>
      <c r="CR1668" s="735">
        <v>504</v>
      </c>
      <c r="CS1668" s="769"/>
      <c r="CT1668" s="860">
        <v>46279</v>
      </c>
      <c r="CU1668" s="891" t="s">
        <v>590</v>
      </c>
      <c r="CV1668" s="763"/>
      <c r="CW1668" s="763"/>
      <c r="CX1668" s="860">
        <v>46239</v>
      </c>
      <c r="CY1668" s="747">
        <v>0</v>
      </c>
      <c r="CZ1668" s="747" t="s">
        <v>308</v>
      </c>
      <c r="DA1668" s="748">
        <v>0</v>
      </c>
      <c r="DB1668" s="748">
        <v>0</v>
      </c>
      <c r="DC1668" s="748">
        <v>0</v>
      </c>
      <c r="DD1668" s="748" t="s">
        <v>308</v>
      </c>
      <c r="DE1668" s="748" t="s">
        <v>308</v>
      </c>
      <c r="DF1668" s="748" t="s">
        <v>308</v>
      </c>
      <c r="DG1668" s="748" t="s">
        <v>308</v>
      </c>
      <c r="DH1668" s="770">
        <v>0</v>
      </c>
      <c r="DI1668" s="763" t="s">
        <v>390</v>
      </c>
      <c r="DJ1668" s="763" t="s">
        <v>397</v>
      </c>
      <c r="DK1668" s="763" t="s">
        <v>397</v>
      </c>
      <c r="DL1668" s="763" t="s">
        <v>390</v>
      </c>
      <c r="DM1668" s="763" t="s">
        <v>390</v>
      </c>
      <c r="DN1668" s="763" t="s">
        <v>390</v>
      </c>
      <c r="DO1668" s="771">
        <v>0</v>
      </c>
      <c r="DP1668" s="763">
        <v>46276</v>
      </c>
      <c r="DQ1668" s="737">
        <v>46276</v>
      </c>
      <c r="DR1668" s="763">
        <v>46276</v>
      </c>
      <c r="DS1668" s="770">
        <v>46276</v>
      </c>
      <c r="DT1668" s="752">
        <v>46276</v>
      </c>
      <c r="DU1668" s="753">
        <v>-7</v>
      </c>
      <c r="DV1668" s="753" t="s">
        <v>308</v>
      </c>
      <c r="DW1668" s="754">
        <v>46269</v>
      </c>
      <c r="DX1668" s="755">
        <v>46269</v>
      </c>
      <c r="DY1668" s="754" t="e">
        <v>#VALUE!</v>
      </c>
      <c r="DZ1668" s="754" t="e">
        <v>#VALUE!</v>
      </c>
      <c r="EA1668" s="754" t="e">
        <v>#VALUE!</v>
      </c>
      <c r="EB1668" s="754" t="e">
        <v>#VALUE!</v>
      </c>
      <c r="HA1668" s="756" t="s">
        <v>397</v>
      </c>
      <c r="HB1668" s="756" t="s">
        <v>397</v>
      </c>
      <c r="HC1668" s="756" t="s">
        <v>397</v>
      </c>
      <c r="HD1668" s="756" t="s">
        <v>397</v>
      </c>
      <c r="HE1668" s="756" t="s">
        <v>397</v>
      </c>
      <c r="HF1668" s="756" t="s">
        <v>397</v>
      </c>
      <c r="HG1668" s="756" t="s">
        <v>397</v>
      </c>
      <c r="HH1668" s="756" t="s">
        <v>397</v>
      </c>
      <c r="HI1668" s="756" t="s">
        <v>397</v>
      </c>
      <c r="HJ1668" s="756" t="s">
        <v>397</v>
      </c>
      <c r="HK1668"/>
      <c r="HL1668"/>
      <c r="HM1668"/>
      <c r="HN1668" s="756" t="str">
        <f t="shared" si="57"/>
        <v>AUTO PRINT</v>
      </c>
      <c r="HO1668"/>
      <c r="HP1668" s="757" t="s">
        <v>572</v>
      </c>
      <c r="HQ1668" s="757" t="s">
        <v>572</v>
      </c>
      <c r="HR1668" s="757" t="s">
        <v>572</v>
      </c>
      <c r="HS1668"/>
      <c r="HW1668" s="758"/>
      <c r="HX1668"/>
      <c r="HY1668" s="759" t="s">
        <v>572</v>
      </c>
      <c r="HZ1668" s="759" t="s">
        <v>572</v>
      </c>
      <c r="IA1668" s="759" t="s">
        <v>572</v>
      </c>
      <c r="IC1668" s="760" t="s">
        <v>572</v>
      </c>
      <c r="ID1668" s="760" t="s">
        <v>572</v>
      </c>
      <c r="IE1668" s="760" t="s">
        <v>572</v>
      </c>
      <c r="IF1668" s="761" t="s">
        <v>572</v>
      </c>
      <c r="IG1668" s="619" t="str">
        <f t="shared" si="58"/>
        <v>IN HOUSE (MANUAL)</v>
      </c>
      <c r="II1668" s="761" t="s">
        <v>572</v>
      </c>
      <c r="IK1668" s="761" t="str">
        <f>IFERROR(VLOOKUP($M1668,#REF!,13,0),"IN HOUSE (MANUAL)")</f>
        <v>IN HOUSE (MANUAL)</v>
      </c>
      <c r="IM1668" s="760" t="s">
        <v>572</v>
      </c>
      <c r="IN1668" s="760" t="s">
        <v>572</v>
      </c>
      <c r="IO1668" s="760" t="s">
        <v>572</v>
      </c>
      <c r="IQ1668" s="760" t="s">
        <v>572</v>
      </c>
      <c r="IR1668" s="760" t="s">
        <v>572</v>
      </c>
      <c r="IT1668" s="760" t="s">
        <v>572</v>
      </c>
      <c r="IV1668" s="760" t="s">
        <v>572</v>
      </c>
      <c r="IW1668" s="760" t="s">
        <v>572</v>
      </c>
      <c r="IY1668" s="760" t="s">
        <v>572</v>
      </c>
      <c r="IZ1668" s="760" t="s">
        <v>572</v>
      </c>
      <c r="JB1668" s="760" t="s">
        <v>572</v>
      </c>
      <c r="JC1668" s="760" t="s">
        <v>572</v>
      </c>
      <c r="JE1668" s="760" t="s">
        <v>572</v>
      </c>
      <c r="JF1668" s="760" t="s">
        <v>572</v>
      </c>
    </row>
    <row r="1669" spans="1:266" ht="17.25" customHeight="1" x14ac:dyDescent="0.35">
      <c r="A1669" s="618" t="s">
        <v>3059</v>
      </c>
      <c r="B1669" s="730">
        <v>86</v>
      </c>
      <c r="C1669" s="730" t="s">
        <v>2931</v>
      </c>
      <c r="D1669" s="730" t="s">
        <v>3045</v>
      </c>
      <c r="E1669" s="730">
        <v>29</v>
      </c>
      <c r="F1669" s="731" t="s">
        <v>574</v>
      </c>
      <c r="G1669" s="732">
        <v>1</v>
      </c>
      <c r="H1669" s="826">
        <v>46196</v>
      </c>
      <c r="I1669" s="730">
        <v>36</v>
      </c>
      <c r="J1669" s="730" t="s">
        <v>308</v>
      </c>
      <c r="K1669" s="730">
        <v>37</v>
      </c>
      <c r="L1669" s="730" t="s">
        <v>3060</v>
      </c>
      <c r="M1669" s="735" t="s">
        <v>3059</v>
      </c>
      <c r="N1669" s="735">
        <v>0</v>
      </c>
      <c r="O1669" s="735" t="s">
        <v>390</v>
      </c>
      <c r="P1669" s="735">
        <v>0</v>
      </c>
      <c r="Q1669" s="735">
        <v>0</v>
      </c>
      <c r="R1669" s="735" t="s">
        <v>3042</v>
      </c>
      <c r="S1669" s="735" t="s">
        <v>308</v>
      </c>
      <c r="T1669" s="735" t="s">
        <v>3058</v>
      </c>
      <c r="U1669" s="735">
        <v>373</v>
      </c>
      <c r="V1669" s="735" t="s">
        <v>308</v>
      </c>
      <c r="W1669" s="735"/>
      <c r="X1669" s="735"/>
      <c r="Y1669" s="768"/>
      <c r="Z1669" s="768"/>
      <c r="AA1669" s="735" t="s">
        <v>40</v>
      </c>
      <c r="AB1669" s="735" t="s">
        <v>863</v>
      </c>
      <c r="AC1669" s="735" t="s">
        <v>578</v>
      </c>
      <c r="AD1669" s="735">
        <v>162</v>
      </c>
      <c r="AE1669" s="738">
        <v>162</v>
      </c>
      <c r="AF1669" s="763" t="s">
        <v>390</v>
      </c>
      <c r="AG1669" s="765"/>
      <c r="AH1669" s="970"/>
      <c r="AI1669" s="765" t="s">
        <v>308</v>
      </c>
      <c r="AJ1669" s="740">
        <v>10</v>
      </c>
      <c r="AK1669" s="766"/>
      <c r="AL1669" s="740"/>
      <c r="AM1669" s="767">
        <v>0</v>
      </c>
      <c r="AN1669" s="767"/>
      <c r="AO1669" s="767">
        <v>0</v>
      </c>
      <c r="AP1669" s="767"/>
      <c r="AQ1669" s="767"/>
      <c r="AR1669" s="767"/>
      <c r="AS1669" s="767"/>
      <c r="AT1669" s="767"/>
      <c r="AU1669" s="767"/>
      <c r="AV1669" s="767"/>
      <c r="AW1669" s="767"/>
      <c r="AX1669" s="767"/>
      <c r="AY1669" s="767"/>
      <c r="AZ1669" s="767"/>
      <c r="BA1669" s="767"/>
      <c r="BB1669" s="767">
        <v>0</v>
      </c>
      <c r="BC1669" s="767">
        <v>0</v>
      </c>
      <c r="BD1669" s="767">
        <v>0</v>
      </c>
      <c r="BE1669" s="767">
        <v>0</v>
      </c>
      <c r="BF1669" s="767">
        <v>0</v>
      </c>
      <c r="BG1669" s="767">
        <v>0</v>
      </c>
      <c r="BH1669" s="767">
        <v>0</v>
      </c>
      <c r="BI1669" s="767">
        <v>0</v>
      </c>
      <c r="BJ1669" s="767"/>
      <c r="BK1669" s="767">
        <v>0</v>
      </c>
      <c r="BL1669" s="767"/>
      <c r="BM1669" s="767"/>
      <c r="BN1669" s="767" t="s">
        <v>308</v>
      </c>
      <c r="BO1669" s="767" t="s">
        <v>308</v>
      </c>
      <c r="BP1669" s="767" t="s">
        <v>308</v>
      </c>
      <c r="BQ1669" s="767" t="s">
        <v>308</v>
      </c>
      <c r="BR1669" s="767"/>
      <c r="BS1669" s="767" t="s">
        <v>397</v>
      </c>
      <c r="BT1669" s="767"/>
      <c r="BU1669" s="767" t="s">
        <v>579</v>
      </c>
      <c r="BV1669" s="767"/>
      <c r="BW1669" s="767"/>
      <c r="BX1669" s="767"/>
      <c r="BY1669" s="767"/>
      <c r="BZ1669" s="767"/>
      <c r="CA1669" s="767"/>
      <c r="CB1669" s="767"/>
      <c r="CC1669" s="767"/>
      <c r="CD1669" s="767"/>
      <c r="CE1669" s="767"/>
      <c r="CF1669" s="767"/>
      <c r="CG1669" s="767"/>
      <c r="CH1669" s="767"/>
      <c r="CI1669" s="767"/>
      <c r="CJ1669" s="767"/>
      <c r="CK1669" s="768"/>
      <c r="CL1669" s="768" t="s">
        <v>397</v>
      </c>
      <c r="CM1669" s="768" t="s">
        <v>397</v>
      </c>
      <c r="CN1669" s="768" t="s">
        <v>397</v>
      </c>
      <c r="CO1669" s="768" t="s">
        <v>397</v>
      </c>
      <c r="CP1669" s="768">
        <v>0</v>
      </c>
      <c r="CQ1669" s="768">
        <v>54</v>
      </c>
      <c r="CR1669" s="735">
        <v>162</v>
      </c>
      <c r="CS1669" s="769"/>
      <c r="CT1669" s="860">
        <v>46283</v>
      </c>
      <c r="CU1669" s="891" t="s">
        <v>580</v>
      </c>
      <c r="CV1669" s="763"/>
      <c r="CW1669" s="763"/>
      <c r="CX1669" s="860">
        <v>46239</v>
      </c>
      <c r="CY1669" s="747">
        <v>0</v>
      </c>
      <c r="CZ1669" s="747" t="s">
        <v>308</v>
      </c>
      <c r="DA1669" s="748">
        <v>0</v>
      </c>
      <c r="DB1669" s="748">
        <v>0</v>
      </c>
      <c r="DC1669" s="748">
        <v>0</v>
      </c>
      <c r="DD1669" s="748" t="s">
        <v>308</v>
      </c>
      <c r="DE1669" s="748" t="s">
        <v>308</v>
      </c>
      <c r="DF1669" s="748" t="s">
        <v>308</v>
      </c>
      <c r="DG1669" s="748" t="s">
        <v>308</v>
      </c>
      <c r="DH1669" s="770">
        <v>0</v>
      </c>
      <c r="DI1669" s="763" t="s">
        <v>390</v>
      </c>
      <c r="DJ1669" s="763" t="s">
        <v>397</v>
      </c>
      <c r="DK1669" s="763" t="s">
        <v>397</v>
      </c>
      <c r="DL1669" s="763" t="s">
        <v>390</v>
      </c>
      <c r="DM1669" s="763" t="s">
        <v>390</v>
      </c>
      <c r="DN1669" s="763" t="s">
        <v>390</v>
      </c>
      <c r="DO1669" s="771">
        <v>0</v>
      </c>
      <c r="DP1669" s="763">
        <v>46276</v>
      </c>
      <c r="DQ1669" s="737">
        <v>46276</v>
      </c>
      <c r="DR1669" s="763">
        <v>46276</v>
      </c>
      <c r="DS1669" s="770">
        <v>46276</v>
      </c>
      <c r="DT1669" s="752">
        <v>46276</v>
      </c>
      <c r="DU1669" s="753">
        <v>-7</v>
      </c>
      <c r="DV1669" s="753" t="s">
        <v>308</v>
      </c>
      <c r="DW1669" s="754">
        <v>46269</v>
      </c>
      <c r="DX1669" s="755">
        <v>46269</v>
      </c>
      <c r="DY1669" s="754" t="e">
        <v>#VALUE!</v>
      </c>
      <c r="DZ1669" s="754" t="e">
        <v>#VALUE!</v>
      </c>
      <c r="EA1669" s="754" t="e">
        <v>#VALUE!</v>
      </c>
      <c r="EB1669" s="754" t="e">
        <v>#VALUE!</v>
      </c>
      <c r="HA1669" s="756" t="s">
        <v>397</v>
      </c>
      <c r="HB1669" s="756" t="s">
        <v>397</v>
      </c>
      <c r="HC1669" s="756" t="s">
        <v>397</v>
      </c>
      <c r="HD1669" s="756" t="s">
        <v>397</v>
      </c>
      <c r="HE1669" s="756" t="s">
        <v>397</v>
      </c>
      <c r="HF1669" s="756" t="s">
        <v>397</v>
      </c>
      <c r="HG1669" s="756" t="s">
        <v>397</v>
      </c>
      <c r="HH1669" s="756" t="s">
        <v>397</v>
      </c>
      <c r="HI1669" s="756" t="s">
        <v>397</v>
      </c>
      <c r="HJ1669" s="756" t="s">
        <v>397</v>
      </c>
      <c r="HK1669"/>
      <c r="HL1669"/>
      <c r="HM1669"/>
      <c r="HN1669" s="756" t="str">
        <f t="shared" si="57"/>
        <v>AUTO PRINT</v>
      </c>
      <c r="HO1669"/>
      <c r="HP1669" s="757" t="s">
        <v>572</v>
      </c>
      <c r="HQ1669" s="757" t="s">
        <v>572</v>
      </c>
      <c r="HR1669" s="757" t="s">
        <v>572</v>
      </c>
      <c r="HS1669"/>
      <c r="HW1669" s="758"/>
      <c r="HX1669"/>
      <c r="HY1669" s="759" t="s">
        <v>572</v>
      </c>
      <c r="HZ1669" s="759" t="s">
        <v>572</v>
      </c>
      <c r="IA1669" s="759" t="s">
        <v>572</v>
      </c>
      <c r="IC1669" s="760" t="s">
        <v>572</v>
      </c>
      <c r="ID1669" s="760" t="s">
        <v>572</v>
      </c>
      <c r="IE1669" s="760" t="s">
        <v>572</v>
      </c>
      <c r="IF1669" s="761" t="s">
        <v>572</v>
      </c>
      <c r="IG1669" s="619" t="str">
        <f t="shared" si="58"/>
        <v>IN HOUSE (MANUAL)</v>
      </c>
      <c r="II1669" s="761" t="s">
        <v>572</v>
      </c>
      <c r="IK1669" s="761" t="str">
        <f>IFERROR(VLOOKUP($M1669,#REF!,13,0),"IN HOUSE (MANUAL)")</f>
        <v>IN HOUSE (MANUAL)</v>
      </c>
      <c r="IM1669" s="760" t="s">
        <v>572</v>
      </c>
      <c r="IN1669" s="760" t="s">
        <v>572</v>
      </c>
      <c r="IO1669" s="760" t="s">
        <v>572</v>
      </c>
      <c r="IQ1669" s="760" t="s">
        <v>572</v>
      </c>
      <c r="IR1669" s="760" t="s">
        <v>572</v>
      </c>
      <c r="IT1669" s="760" t="s">
        <v>572</v>
      </c>
      <c r="IV1669" s="760" t="s">
        <v>572</v>
      </c>
      <c r="IW1669" s="760" t="s">
        <v>572</v>
      </c>
      <c r="IY1669" s="760" t="s">
        <v>572</v>
      </c>
      <c r="IZ1669" s="760" t="s">
        <v>572</v>
      </c>
      <c r="JB1669" s="760" t="s">
        <v>572</v>
      </c>
      <c r="JC1669" s="760" t="s">
        <v>572</v>
      </c>
      <c r="JE1669" s="760" t="s">
        <v>572</v>
      </c>
      <c r="JF1669" s="760" t="s">
        <v>572</v>
      </c>
    </row>
    <row r="1670" spans="1:266" ht="17.25" customHeight="1" x14ac:dyDescent="0.35">
      <c r="A1670" s="618" t="s">
        <v>3061</v>
      </c>
      <c r="B1670" s="730">
        <v>87</v>
      </c>
      <c r="C1670" s="730" t="s">
        <v>2931</v>
      </c>
      <c r="D1670" s="730" t="s">
        <v>3045</v>
      </c>
      <c r="E1670" s="730">
        <v>29</v>
      </c>
      <c r="F1670" s="731" t="s">
        <v>574</v>
      </c>
      <c r="G1670" s="732">
        <v>1</v>
      </c>
      <c r="H1670" s="826">
        <v>46196</v>
      </c>
      <c r="I1670" s="730">
        <v>37</v>
      </c>
      <c r="J1670" s="730" t="s">
        <v>308</v>
      </c>
      <c r="K1670" s="730">
        <v>37</v>
      </c>
      <c r="L1670" s="730" t="s">
        <v>3062</v>
      </c>
      <c r="M1670" s="735" t="s">
        <v>3061</v>
      </c>
      <c r="N1670" s="735">
        <v>0</v>
      </c>
      <c r="O1670" s="735" t="s">
        <v>390</v>
      </c>
      <c r="P1670" s="735">
        <v>0</v>
      </c>
      <c r="Q1670" s="735">
        <v>0</v>
      </c>
      <c r="R1670" s="735" t="s">
        <v>3042</v>
      </c>
      <c r="S1670" s="735" t="s">
        <v>308</v>
      </c>
      <c r="T1670" s="735" t="s">
        <v>3063</v>
      </c>
      <c r="U1670" s="735">
        <v>373</v>
      </c>
      <c r="V1670" s="735" t="s">
        <v>308</v>
      </c>
      <c r="W1670" s="735"/>
      <c r="X1670" s="735"/>
      <c r="Y1670" s="768"/>
      <c r="Z1670" s="768"/>
      <c r="AA1670" s="735" t="s">
        <v>40</v>
      </c>
      <c r="AB1670" s="735" t="s">
        <v>863</v>
      </c>
      <c r="AC1670" s="735" t="s">
        <v>589</v>
      </c>
      <c r="AD1670" s="735">
        <v>648</v>
      </c>
      <c r="AE1670" s="738">
        <v>648</v>
      </c>
      <c r="AF1670" s="763" t="s">
        <v>390</v>
      </c>
      <c r="AG1670" s="765"/>
      <c r="AH1670" s="970"/>
      <c r="AI1670" s="765" t="s">
        <v>625</v>
      </c>
      <c r="AJ1670" s="740">
        <v>11</v>
      </c>
      <c r="AK1670" s="766"/>
      <c r="AL1670" s="740"/>
      <c r="AM1670" s="767">
        <v>0</v>
      </c>
      <c r="AN1670" s="767"/>
      <c r="AO1670" s="767">
        <v>0</v>
      </c>
      <c r="AP1670" s="767"/>
      <c r="AQ1670" s="767"/>
      <c r="AR1670" s="767"/>
      <c r="AS1670" s="767"/>
      <c r="AT1670" s="767"/>
      <c r="AU1670" s="767"/>
      <c r="AV1670" s="767"/>
      <c r="AW1670" s="767"/>
      <c r="AX1670" s="767"/>
      <c r="AY1670" s="767"/>
      <c r="AZ1670" s="767"/>
      <c r="BA1670" s="767"/>
      <c r="BB1670" s="767">
        <v>0</v>
      </c>
      <c r="BC1670" s="767">
        <v>0</v>
      </c>
      <c r="BD1670" s="767">
        <v>0</v>
      </c>
      <c r="BE1670" s="767">
        <v>0</v>
      </c>
      <c r="BF1670" s="767">
        <v>0</v>
      </c>
      <c r="BG1670" s="767">
        <v>0</v>
      </c>
      <c r="BH1670" s="767">
        <v>0</v>
      </c>
      <c r="BI1670" s="767">
        <v>0</v>
      </c>
      <c r="BJ1670" s="767"/>
      <c r="BK1670" s="767">
        <v>0</v>
      </c>
      <c r="BL1670" s="767"/>
      <c r="BM1670" s="767"/>
      <c r="BN1670" s="767" t="s">
        <v>308</v>
      </c>
      <c r="BO1670" s="767" t="s">
        <v>308</v>
      </c>
      <c r="BP1670" s="767" t="s">
        <v>308</v>
      </c>
      <c r="BQ1670" s="767" t="s">
        <v>308</v>
      </c>
      <c r="BR1670" s="767"/>
      <c r="BS1670" s="767" t="s">
        <v>397</v>
      </c>
      <c r="BT1670" s="767"/>
      <c r="BU1670" s="767" t="s">
        <v>579</v>
      </c>
      <c r="BV1670" s="767"/>
      <c r="BW1670" s="767"/>
      <c r="BX1670" s="767"/>
      <c r="BY1670" s="767"/>
      <c r="BZ1670" s="767"/>
      <c r="CA1670" s="767"/>
      <c r="CB1670" s="767"/>
      <c r="CC1670" s="767"/>
      <c r="CD1670" s="767"/>
      <c r="CE1670" s="767"/>
      <c r="CF1670" s="767"/>
      <c r="CG1670" s="767"/>
      <c r="CH1670" s="767"/>
      <c r="CI1670" s="767"/>
      <c r="CJ1670" s="767"/>
      <c r="CK1670" s="768"/>
      <c r="CL1670" s="768" t="s">
        <v>397</v>
      </c>
      <c r="CM1670" s="768" t="s">
        <v>397</v>
      </c>
      <c r="CN1670" s="768" t="s">
        <v>397</v>
      </c>
      <c r="CO1670" s="768" t="s">
        <v>397</v>
      </c>
      <c r="CP1670" s="768">
        <v>0</v>
      </c>
      <c r="CQ1670" s="768">
        <v>6</v>
      </c>
      <c r="CR1670" s="735">
        <v>648</v>
      </c>
      <c r="CS1670" s="769"/>
      <c r="CT1670" s="860" t="s">
        <v>308</v>
      </c>
      <c r="CU1670" s="891" t="s">
        <v>308</v>
      </c>
      <c r="CV1670" s="763"/>
      <c r="CW1670" s="763"/>
      <c r="CX1670" s="860">
        <v>46239</v>
      </c>
      <c r="CY1670" s="747">
        <v>0</v>
      </c>
      <c r="CZ1670" s="747" t="s">
        <v>308</v>
      </c>
      <c r="DA1670" s="748">
        <v>0</v>
      </c>
      <c r="DB1670" s="748">
        <v>0</v>
      </c>
      <c r="DC1670" s="748">
        <v>0</v>
      </c>
      <c r="DD1670" s="748" t="s">
        <v>308</v>
      </c>
      <c r="DE1670" s="748" t="s">
        <v>308</v>
      </c>
      <c r="DF1670" s="748" t="s">
        <v>308</v>
      </c>
      <c r="DG1670" s="748" t="s">
        <v>308</v>
      </c>
      <c r="DH1670" s="770">
        <v>0</v>
      </c>
      <c r="DI1670" s="763" t="s">
        <v>390</v>
      </c>
      <c r="DJ1670" s="763" t="s">
        <v>397</v>
      </c>
      <c r="DK1670" s="763" t="s">
        <v>397</v>
      </c>
      <c r="DL1670" s="763" t="s">
        <v>390</v>
      </c>
      <c r="DM1670" s="763" t="s">
        <v>390</v>
      </c>
      <c r="DN1670" s="763" t="s">
        <v>390</v>
      </c>
      <c r="DO1670" s="771">
        <v>0</v>
      </c>
      <c r="DP1670" s="763">
        <v>46276</v>
      </c>
      <c r="DQ1670" s="737">
        <v>46302</v>
      </c>
      <c r="DR1670" s="763">
        <v>46302</v>
      </c>
      <c r="DS1670" s="770">
        <v>46276</v>
      </c>
      <c r="DT1670" s="752">
        <v>46302</v>
      </c>
      <c r="DU1670" s="753">
        <v>-4</v>
      </c>
      <c r="DV1670" s="753" t="s">
        <v>308</v>
      </c>
      <c r="DW1670" s="754">
        <v>46269</v>
      </c>
      <c r="DX1670" s="755">
        <v>46272</v>
      </c>
      <c r="DY1670" s="754" t="e">
        <v>#VALUE!</v>
      </c>
      <c r="DZ1670" s="754" t="e">
        <v>#VALUE!</v>
      </c>
      <c r="EA1670" s="754" t="e">
        <v>#VALUE!</v>
      </c>
      <c r="EB1670" s="754" t="e">
        <v>#VALUE!</v>
      </c>
      <c r="HA1670" s="756" t="s">
        <v>397</v>
      </c>
      <c r="HB1670" s="756" t="s">
        <v>397</v>
      </c>
      <c r="HC1670" s="756" t="s">
        <v>397</v>
      </c>
      <c r="HD1670" s="756" t="s">
        <v>397</v>
      </c>
      <c r="HE1670" s="756" t="s">
        <v>397</v>
      </c>
      <c r="HF1670" s="756" t="s">
        <v>397</v>
      </c>
      <c r="HG1670" s="756" t="s">
        <v>397</v>
      </c>
      <c r="HH1670" s="756" t="s">
        <v>397</v>
      </c>
      <c r="HI1670" s="756" t="s">
        <v>397</v>
      </c>
      <c r="HJ1670" s="756" t="s">
        <v>397</v>
      </c>
      <c r="HK1670"/>
      <c r="HL1670"/>
      <c r="HM1670"/>
      <c r="HN1670" s="756" t="str">
        <f t="shared" si="57"/>
        <v>AUTO PRINT</v>
      </c>
      <c r="HO1670"/>
      <c r="HP1670" s="757" t="s">
        <v>572</v>
      </c>
      <c r="HQ1670" s="757" t="s">
        <v>572</v>
      </c>
      <c r="HR1670" s="757" t="s">
        <v>572</v>
      </c>
      <c r="HS1670"/>
      <c r="HW1670" s="758"/>
      <c r="HX1670"/>
      <c r="HY1670" s="759" t="s">
        <v>572</v>
      </c>
      <c r="HZ1670" s="759" t="s">
        <v>572</v>
      </c>
      <c r="IA1670" s="759" t="s">
        <v>572</v>
      </c>
      <c r="IC1670" s="760" t="s">
        <v>572</v>
      </c>
      <c r="ID1670" s="760" t="s">
        <v>572</v>
      </c>
      <c r="IE1670" s="760" t="s">
        <v>572</v>
      </c>
      <c r="IF1670" s="761" t="s">
        <v>572</v>
      </c>
      <c r="IG1670" s="619" t="str">
        <f t="shared" si="58"/>
        <v>IN HOUSE (MANUAL)</v>
      </c>
      <c r="II1670" s="761" t="s">
        <v>572</v>
      </c>
      <c r="IK1670" s="761" t="str">
        <f>IFERROR(VLOOKUP($M1670,#REF!,13,0),"IN HOUSE (MANUAL)")</f>
        <v>IN HOUSE (MANUAL)</v>
      </c>
      <c r="IM1670" s="760" t="s">
        <v>572</v>
      </c>
      <c r="IN1670" s="760" t="s">
        <v>572</v>
      </c>
      <c r="IO1670" s="760" t="s">
        <v>572</v>
      </c>
      <c r="IQ1670" s="760" t="s">
        <v>572</v>
      </c>
      <c r="IR1670" s="760" t="s">
        <v>572</v>
      </c>
      <c r="IT1670" s="760" t="s">
        <v>572</v>
      </c>
      <c r="IV1670" s="760" t="s">
        <v>572</v>
      </c>
      <c r="IW1670" s="760" t="s">
        <v>572</v>
      </c>
      <c r="IY1670" s="760" t="s">
        <v>572</v>
      </c>
      <c r="IZ1670" s="760" t="s">
        <v>572</v>
      </c>
      <c r="JB1670" s="760" t="s">
        <v>572</v>
      </c>
      <c r="JC1670" s="760" t="s">
        <v>572</v>
      </c>
      <c r="JE1670" s="760" t="s">
        <v>572</v>
      </c>
      <c r="JF1670" s="760" t="s">
        <v>572</v>
      </c>
    </row>
    <row r="1671" spans="1:266" ht="16.5" customHeight="1" x14ac:dyDescent="0.35">
      <c r="A1671" s="618" t="s">
        <v>3064</v>
      </c>
      <c r="B1671" s="730">
        <v>88</v>
      </c>
      <c r="C1671" s="730" t="s">
        <v>2931</v>
      </c>
      <c r="D1671" s="730" t="s">
        <v>3040</v>
      </c>
      <c r="E1671" s="730">
        <v>29</v>
      </c>
      <c r="F1671" s="731" t="s">
        <v>574</v>
      </c>
      <c r="G1671" s="732">
        <v>1</v>
      </c>
      <c r="H1671" s="826">
        <v>46196</v>
      </c>
      <c r="I1671" s="730">
        <v>37</v>
      </c>
      <c r="J1671" s="730" t="s">
        <v>308</v>
      </c>
      <c r="K1671" s="730">
        <v>37</v>
      </c>
      <c r="L1671" s="730" t="s">
        <v>3065</v>
      </c>
      <c r="M1671" s="735" t="s">
        <v>3064</v>
      </c>
      <c r="N1671" s="735">
        <v>0</v>
      </c>
      <c r="O1671" s="735" t="s">
        <v>390</v>
      </c>
      <c r="P1671" s="735">
        <v>0</v>
      </c>
      <c r="Q1671" s="735">
        <v>0</v>
      </c>
      <c r="R1671" s="735" t="s">
        <v>3042</v>
      </c>
      <c r="S1671" s="735" t="s">
        <v>308</v>
      </c>
      <c r="T1671" s="735" t="s">
        <v>3066</v>
      </c>
      <c r="U1671" s="735">
        <v>373</v>
      </c>
      <c r="V1671" s="735" t="s">
        <v>308</v>
      </c>
      <c r="W1671" s="735"/>
      <c r="X1671" s="735"/>
      <c r="Y1671" s="768"/>
      <c r="Z1671" s="768"/>
      <c r="AA1671" s="735" t="s">
        <v>40</v>
      </c>
      <c r="AB1671" s="735" t="s">
        <v>863</v>
      </c>
      <c r="AC1671" s="735" t="s">
        <v>589</v>
      </c>
      <c r="AD1671" s="735">
        <v>642</v>
      </c>
      <c r="AE1671" s="738">
        <v>642</v>
      </c>
      <c r="AF1671" s="763" t="s">
        <v>390</v>
      </c>
      <c r="AG1671" s="765"/>
      <c r="AH1671" s="970"/>
      <c r="AI1671" s="765" t="s">
        <v>625</v>
      </c>
      <c r="AJ1671" s="740">
        <v>12</v>
      </c>
      <c r="AK1671" s="766"/>
      <c r="AL1671" s="740"/>
      <c r="AM1671" s="767">
        <v>0</v>
      </c>
      <c r="AN1671" s="767"/>
      <c r="AO1671" s="767">
        <v>0</v>
      </c>
      <c r="AP1671" s="767"/>
      <c r="AQ1671" s="767"/>
      <c r="AR1671" s="767"/>
      <c r="AS1671" s="767"/>
      <c r="AT1671" s="767"/>
      <c r="AU1671" s="767"/>
      <c r="AV1671" s="767"/>
      <c r="AW1671" s="767"/>
      <c r="AX1671" s="767"/>
      <c r="AY1671" s="767"/>
      <c r="AZ1671" s="767"/>
      <c r="BA1671" s="767"/>
      <c r="BB1671" s="767">
        <v>0</v>
      </c>
      <c r="BC1671" s="767">
        <v>0</v>
      </c>
      <c r="BD1671" s="767">
        <v>0</v>
      </c>
      <c r="BE1671" s="767">
        <v>0</v>
      </c>
      <c r="BF1671" s="767">
        <v>0</v>
      </c>
      <c r="BG1671" s="767">
        <v>0</v>
      </c>
      <c r="BH1671" s="767">
        <v>0</v>
      </c>
      <c r="BI1671" s="767">
        <v>0</v>
      </c>
      <c r="BJ1671" s="767"/>
      <c r="BK1671" s="767">
        <v>0</v>
      </c>
      <c r="BL1671" s="767"/>
      <c r="BM1671" s="767"/>
      <c r="BN1671" s="767" t="s">
        <v>308</v>
      </c>
      <c r="BO1671" s="767" t="s">
        <v>308</v>
      </c>
      <c r="BP1671" s="767" t="s">
        <v>308</v>
      </c>
      <c r="BQ1671" s="767" t="s">
        <v>308</v>
      </c>
      <c r="BR1671" s="767"/>
      <c r="BS1671" s="767" t="s">
        <v>397</v>
      </c>
      <c r="BT1671" s="767"/>
      <c r="BU1671" s="767" t="s">
        <v>579</v>
      </c>
      <c r="BV1671" s="767"/>
      <c r="BW1671" s="767"/>
      <c r="BX1671" s="767"/>
      <c r="BY1671" s="767"/>
      <c r="BZ1671" s="767"/>
      <c r="CA1671" s="767"/>
      <c r="CB1671" s="767"/>
      <c r="CC1671" s="767"/>
      <c r="CD1671" s="767"/>
      <c r="CE1671" s="767"/>
      <c r="CF1671" s="767"/>
      <c r="CG1671" s="767"/>
      <c r="CH1671" s="767"/>
      <c r="CI1671" s="767"/>
      <c r="CJ1671" s="767"/>
      <c r="CK1671" s="768"/>
      <c r="CL1671" s="768" t="s">
        <v>397</v>
      </c>
      <c r="CM1671" s="768" t="s">
        <v>397</v>
      </c>
      <c r="CN1671" s="768" t="s">
        <v>397</v>
      </c>
      <c r="CO1671" s="768" t="s">
        <v>397</v>
      </c>
      <c r="CP1671" s="768">
        <v>0</v>
      </c>
      <c r="CQ1671" s="768">
        <v>0</v>
      </c>
      <c r="CR1671" s="735">
        <v>642</v>
      </c>
      <c r="CS1671" s="769"/>
      <c r="CT1671" s="860" t="s">
        <v>308</v>
      </c>
      <c r="CU1671" s="891" t="s">
        <v>308</v>
      </c>
      <c r="CV1671" s="763"/>
      <c r="CW1671" s="763"/>
      <c r="CX1671" s="860">
        <v>46239</v>
      </c>
      <c r="CY1671" s="747">
        <v>0</v>
      </c>
      <c r="CZ1671" s="747" t="s">
        <v>308</v>
      </c>
      <c r="DA1671" s="748">
        <v>0</v>
      </c>
      <c r="DB1671" s="748">
        <v>0</v>
      </c>
      <c r="DC1671" s="748">
        <v>0</v>
      </c>
      <c r="DD1671" s="748" t="s">
        <v>308</v>
      </c>
      <c r="DE1671" s="748" t="s">
        <v>308</v>
      </c>
      <c r="DF1671" s="748" t="s">
        <v>308</v>
      </c>
      <c r="DG1671" s="748" t="s">
        <v>308</v>
      </c>
      <c r="DH1671" s="770">
        <v>0</v>
      </c>
      <c r="DI1671" s="763" t="s">
        <v>390</v>
      </c>
      <c r="DJ1671" s="763" t="s">
        <v>397</v>
      </c>
      <c r="DK1671" s="763" t="s">
        <v>397</v>
      </c>
      <c r="DL1671" s="763" t="s">
        <v>390</v>
      </c>
      <c r="DM1671" s="763" t="s">
        <v>390</v>
      </c>
      <c r="DN1671" s="763" t="s">
        <v>390</v>
      </c>
      <c r="DO1671" s="771">
        <v>0</v>
      </c>
      <c r="DP1671" s="763">
        <v>46276</v>
      </c>
      <c r="DQ1671" s="737">
        <v>46302</v>
      </c>
      <c r="DR1671" s="763">
        <v>46302</v>
      </c>
      <c r="DS1671" s="770">
        <v>46276</v>
      </c>
      <c r="DT1671" s="752">
        <v>46302</v>
      </c>
      <c r="DU1671" s="753">
        <v>-4</v>
      </c>
      <c r="DV1671" s="753" t="s">
        <v>308</v>
      </c>
      <c r="DW1671" s="754">
        <v>46272</v>
      </c>
      <c r="DX1671" s="755">
        <v>46272</v>
      </c>
      <c r="DY1671" s="754" t="e">
        <v>#VALUE!</v>
      </c>
      <c r="DZ1671" s="754" t="e">
        <v>#VALUE!</v>
      </c>
      <c r="EA1671" s="754" t="e">
        <v>#VALUE!</v>
      </c>
      <c r="EB1671" s="754" t="e">
        <v>#VALUE!</v>
      </c>
      <c r="HA1671" s="756" t="s">
        <v>397</v>
      </c>
      <c r="HB1671" s="756" t="s">
        <v>397</v>
      </c>
      <c r="HC1671" s="756" t="s">
        <v>397</v>
      </c>
      <c r="HD1671" s="756" t="s">
        <v>397</v>
      </c>
      <c r="HE1671" s="756" t="s">
        <v>397</v>
      </c>
      <c r="HF1671" s="756" t="s">
        <v>397</v>
      </c>
      <c r="HG1671" s="756" t="s">
        <v>397</v>
      </c>
      <c r="HH1671" s="756" t="s">
        <v>397</v>
      </c>
      <c r="HI1671" s="756" t="s">
        <v>397</v>
      </c>
      <c r="HJ1671" s="756" t="s">
        <v>397</v>
      </c>
      <c r="HK1671"/>
      <c r="HL1671"/>
      <c r="HM1671"/>
      <c r="HN1671" s="756" t="str">
        <f t="shared" si="57"/>
        <v>AUTO PRINT</v>
      </c>
      <c r="HO1671"/>
      <c r="HP1671" s="757" t="s">
        <v>572</v>
      </c>
      <c r="HQ1671" s="757" t="s">
        <v>572</v>
      </c>
      <c r="HR1671" s="757" t="s">
        <v>572</v>
      </c>
      <c r="HS1671"/>
      <c r="HW1671" s="758"/>
      <c r="HX1671"/>
      <c r="HY1671" s="759" t="s">
        <v>572</v>
      </c>
      <c r="HZ1671" s="759" t="s">
        <v>572</v>
      </c>
      <c r="IA1671" s="759" t="s">
        <v>572</v>
      </c>
      <c r="IC1671" s="760" t="s">
        <v>572</v>
      </c>
      <c r="ID1671" s="760" t="s">
        <v>572</v>
      </c>
      <c r="IE1671" s="760" t="s">
        <v>572</v>
      </c>
      <c r="IF1671" s="761" t="s">
        <v>572</v>
      </c>
      <c r="IG1671" s="619" t="str">
        <f t="shared" si="58"/>
        <v>IN HOUSE (MANUAL)</v>
      </c>
      <c r="II1671" s="761" t="s">
        <v>572</v>
      </c>
      <c r="IK1671" s="761" t="str">
        <f>IFERROR(VLOOKUP($M1671,#REF!,13,0),"IN HOUSE (MANUAL)")</f>
        <v>IN HOUSE (MANUAL)</v>
      </c>
      <c r="IM1671" s="760" t="s">
        <v>572</v>
      </c>
      <c r="IN1671" s="760" t="s">
        <v>572</v>
      </c>
      <c r="IO1671" s="760" t="s">
        <v>572</v>
      </c>
      <c r="IQ1671" s="760" t="s">
        <v>572</v>
      </c>
      <c r="IR1671" s="760" t="s">
        <v>572</v>
      </c>
      <c r="IT1671" s="760" t="s">
        <v>572</v>
      </c>
      <c r="IV1671" s="760" t="s">
        <v>572</v>
      </c>
      <c r="IW1671" s="760" t="s">
        <v>572</v>
      </c>
      <c r="IY1671" s="760" t="s">
        <v>572</v>
      </c>
      <c r="IZ1671" s="760" t="s">
        <v>572</v>
      </c>
      <c r="JB1671" s="760" t="s">
        <v>572</v>
      </c>
      <c r="JC1671" s="760" t="s">
        <v>572</v>
      </c>
      <c r="JE1671" s="760" t="s">
        <v>572</v>
      </c>
      <c r="JF1671" s="760" t="s">
        <v>572</v>
      </c>
    </row>
    <row r="1672" spans="1:266" ht="17.25" customHeight="1" x14ac:dyDescent="0.35">
      <c r="A1672" s="618" t="s">
        <v>3067</v>
      </c>
      <c r="B1672" s="730">
        <v>89</v>
      </c>
      <c r="C1672" s="730" t="s">
        <v>2931</v>
      </c>
      <c r="D1672" s="730" t="s">
        <v>3040</v>
      </c>
      <c r="E1672" s="730">
        <v>29</v>
      </c>
      <c r="F1672" s="731" t="s">
        <v>574</v>
      </c>
      <c r="G1672" s="732">
        <v>1</v>
      </c>
      <c r="H1672" s="826">
        <v>46196</v>
      </c>
      <c r="I1672" s="730">
        <v>37</v>
      </c>
      <c r="J1672" s="730" t="s">
        <v>308</v>
      </c>
      <c r="K1672" s="730">
        <v>37</v>
      </c>
      <c r="L1672" s="730" t="s">
        <v>3068</v>
      </c>
      <c r="M1672" s="735" t="s">
        <v>3067</v>
      </c>
      <c r="N1672" s="735">
        <v>0</v>
      </c>
      <c r="O1672" s="735" t="s">
        <v>390</v>
      </c>
      <c r="P1672" s="735">
        <v>0</v>
      </c>
      <c r="Q1672" s="735">
        <v>0</v>
      </c>
      <c r="R1672" s="735" t="s">
        <v>3042</v>
      </c>
      <c r="S1672" s="735" t="s">
        <v>308</v>
      </c>
      <c r="T1672" s="735" t="s">
        <v>3066</v>
      </c>
      <c r="U1672" s="735">
        <v>373</v>
      </c>
      <c r="V1672" s="735" t="s">
        <v>308</v>
      </c>
      <c r="W1672" s="735"/>
      <c r="X1672" s="735"/>
      <c r="Y1672" s="768"/>
      <c r="Z1672" s="768"/>
      <c r="AA1672" s="735" t="s">
        <v>40</v>
      </c>
      <c r="AB1672" s="735" t="s">
        <v>863</v>
      </c>
      <c r="AC1672" s="735" t="s">
        <v>589</v>
      </c>
      <c r="AD1672" s="735">
        <v>534</v>
      </c>
      <c r="AE1672" s="738">
        <v>534</v>
      </c>
      <c r="AF1672" s="763" t="s">
        <v>390</v>
      </c>
      <c r="AG1672" s="765"/>
      <c r="AH1672" s="970"/>
      <c r="AI1672" s="765" t="s">
        <v>625</v>
      </c>
      <c r="AJ1672" s="740">
        <v>13</v>
      </c>
      <c r="AK1672" s="766"/>
      <c r="AL1672" s="740"/>
      <c r="AM1672" s="767">
        <v>0</v>
      </c>
      <c r="AN1672" s="767"/>
      <c r="AO1672" s="767">
        <v>0</v>
      </c>
      <c r="AP1672" s="767"/>
      <c r="AQ1672" s="767"/>
      <c r="AR1672" s="767"/>
      <c r="AS1672" s="767"/>
      <c r="AT1672" s="767"/>
      <c r="AU1672" s="767"/>
      <c r="AV1672" s="767"/>
      <c r="AW1672" s="767"/>
      <c r="AX1672" s="767"/>
      <c r="AY1672" s="767"/>
      <c r="AZ1672" s="767"/>
      <c r="BA1672" s="767"/>
      <c r="BB1672" s="767">
        <v>0</v>
      </c>
      <c r="BC1672" s="767">
        <v>0</v>
      </c>
      <c r="BD1672" s="767">
        <v>0</v>
      </c>
      <c r="BE1672" s="767">
        <v>0</v>
      </c>
      <c r="BF1672" s="767">
        <v>0</v>
      </c>
      <c r="BG1672" s="767">
        <v>0</v>
      </c>
      <c r="BH1672" s="767">
        <v>0</v>
      </c>
      <c r="BI1672" s="767">
        <v>0</v>
      </c>
      <c r="BJ1672" s="767"/>
      <c r="BK1672" s="767">
        <v>0</v>
      </c>
      <c r="BL1672" s="767"/>
      <c r="BM1672" s="767"/>
      <c r="BN1672" s="767" t="s">
        <v>308</v>
      </c>
      <c r="BO1672" s="767" t="s">
        <v>308</v>
      </c>
      <c r="BP1672" s="767" t="s">
        <v>308</v>
      </c>
      <c r="BQ1672" s="767" t="s">
        <v>308</v>
      </c>
      <c r="BR1672" s="767"/>
      <c r="BS1672" s="767" t="s">
        <v>397</v>
      </c>
      <c r="BT1672" s="767"/>
      <c r="BU1672" s="767" t="s">
        <v>579</v>
      </c>
      <c r="BV1672" s="767"/>
      <c r="BW1672" s="767"/>
      <c r="BX1672" s="767"/>
      <c r="BY1672" s="767"/>
      <c r="BZ1672" s="767"/>
      <c r="CA1672" s="767"/>
      <c r="CB1672" s="767"/>
      <c r="CC1672" s="767"/>
      <c r="CD1672" s="767"/>
      <c r="CE1672" s="767"/>
      <c r="CF1672" s="767"/>
      <c r="CG1672" s="767"/>
      <c r="CH1672" s="767"/>
      <c r="CI1672" s="767"/>
      <c r="CJ1672" s="767"/>
      <c r="CK1672" s="768"/>
      <c r="CL1672" s="768" t="s">
        <v>397</v>
      </c>
      <c r="CM1672" s="768" t="s">
        <v>397</v>
      </c>
      <c r="CN1672" s="768" t="s">
        <v>397</v>
      </c>
      <c r="CO1672" s="768" t="s">
        <v>397</v>
      </c>
      <c r="CP1672" s="768">
        <v>0</v>
      </c>
      <c r="CQ1672" s="768">
        <v>12</v>
      </c>
      <c r="CR1672" s="735">
        <v>534</v>
      </c>
      <c r="CS1672" s="769"/>
      <c r="CT1672" s="860" t="s">
        <v>308</v>
      </c>
      <c r="CU1672" s="891" t="s">
        <v>308</v>
      </c>
      <c r="CV1672" s="763"/>
      <c r="CW1672" s="763"/>
      <c r="CX1672" s="860">
        <v>46239</v>
      </c>
      <c r="CY1672" s="747">
        <v>0</v>
      </c>
      <c r="CZ1672" s="747" t="s">
        <v>308</v>
      </c>
      <c r="DA1672" s="748">
        <v>0</v>
      </c>
      <c r="DB1672" s="748">
        <v>0</v>
      </c>
      <c r="DC1672" s="748">
        <v>0</v>
      </c>
      <c r="DD1672" s="748" t="s">
        <v>308</v>
      </c>
      <c r="DE1672" s="748" t="s">
        <v>308</v>
      </c>
      <c r="DF1672" s="748" t="s">
        <v>308</v>
      </c>
      <c r="DG1672" s="748" t="s">
        <v>308</v>
      </c>
      <c r="DH1672" s="770">
        <v>0</v>
      </c>
      <c r="DI1672" s="763" t="s">
        <v>390</v>
      </c>
      <c r="DJ1672" s="763" t="s">
        <v>397</v>
      </c>
      <c r="DK1672" s="763" t="s">
        <v>397</v>
      </c>
      <c r="DL1672" s="763" t="s">
        <v>390</v>
      </c>
      <c r="DM1672" s="763" t="s">
        <v>390</v>
      </c>
      <c r="DN1672" s="763" t="s">
        <v>390</v>
      </c>
      <c r="DO1672" s="771">
        <v>0</v>
      </c>
      <c r="DP1672" s="763">
        <v>46276</v>
      </c>
      <c r="DQ1672" s="763">
        <v>46302</v>
      </c>
      <c r="DR1672" s="763">
        <v>46302</v>
      </c>
      <c r="DS1672" s="770">
        <v>46276</v>
      </c>
      <c r="DT1672" s="752">
        <v>46302</v>
      </c>
      <c r="DU1672" s="753">
        <v>-3</v>
      </c>
      <c r="DV1672" s="753" t="s">
        <v>308</v>
      </c>
      <c r="DW1672" s="754">
        <v>46272</v>
      </c>
      <c r="DX1672" s="755">
        <v>46273</v>
      </c>
      <c r="DY1672" s="754" t="e">
        <v>#VALUE!</v>
      </c>
      <c r="DZ1672" s="754" t="e">
        <v>#VALUE!</v>
      </c>
      <c r="EA1672" s="754" t="e">
        <v>#VALUE!</v>
      </c>
      <c r="EB1672" s="754" t="e">
        <v>#VALUE!</v>
      </c>
      <c r="HA1672" s="756" t="s">
        <v>397</v>
      </c>
      <c r="HB1672" s="756" t="s">
        <v>397</v>
      </c>
      <c r="HC1672" s="756" t="s">
        <v>397</v>
      </c>
      <c r="HD1672" s="756" t="s">
        <v>397</v>
      </c>
      <c r="HE1672" s="756" t="s">
        <v>397</v>
      </c>
      <c r="HF1672" s="756" t="s">
        <v>397</v>
      </c>
      <c r="HG1672" s="756" t="s">
        <v>397</v>
      </c>
      <c r="HH1672" s="756" t="s">
        <v>397</v>
      </c>
      <c r="HI1672" s="756" t="s">
        <v>397</v>
      </c>
      <c r="HJ1672" s="756" t="s">
        <v>397</v>
      </c>
      <c r="HK1672"/>
      <c r="HL1672"/>
      <c r="HM1672"/>
      <c r="HN1672" s="756" t="str">
        <f t="shared" si="57"/>
        <v>AUTO PRINT</v>
      </c>
      <c r="HO1672"/>
      <c r="HP1672" s="757" t="s">
        <v>572</v>
      </c>
      <c r="HQ1672" s="757" t="s">
        <v>572</v>
      </c>
      <c r="HR1672" s="757" t="s">
        <v>572</v>
      </c>
      <c r="HS1672"/>
      <c r="HW1672" s="758"/>
      <c r="HX1672"/>
      <c r="HY1672" s="759" t="s">
        <v>572</v>
      </c>
      <c r="HZ1672" s="759" t="s">
        <v>572</v>
      </c>
      <c r="IA1672" s="759" t="s">
        <v>572</v>
      </c>
      <c r="IC1672" s="760" t="s">
        <v>572</v>
      </c>
      <c r="ID1672" s="760" t="s">
        <v>572</v>
      </c>
      <c r="IE1672" s="760" t="s">
        <v>572</v>
      </c>
      <c r="IF1672" s="761" t="s">
        <v>572</v>
      </c>
      <c r="IG1672" s="619" t="str">
        <f t="shared" si="58"/>
        <v>IN HOUSE (MANUAL)</v>
      </c>
      <c r="II1672" s="761" t="s">
        <v>572</v>
      </c>
      <c r="IK1672" s="761" t="str">
        <f>IFERROR(VLOOKUP($M1672,#REF!,13,0),"IN HOUSE (MANUAL)")</f>
        <v>IN HOUSE (MANUAL)</v>
      </c>
      <c r="IM1672" s="760" t="s">
        <v>572</v>
      </c>
      <c r="IN1672" s="760" t="s">
        <v>572</v>
      </c>
      <c r="IO1672" s="760" t="s">
        <v>572</v>
      </c>
      <c r="IQ1672" s="760" t="s">
        <v>572</v>
      </c>
      <c r="IR1672" s="760" t="s">
        <v>572</v>
      </c>
      <c r="IT1672" s="760" t="s">
        <v>572</v>
      </c>
      <c r="IV1672" s="760" t="s">
        <v>572</v>
      </c>
      <c r="IW1672" s="760" t="s">
        <v>572</v>
      </c>
      <c r="IY1672" s="760" t="s">
        <v>572</v>
      </c>
      <c r="IZ1672" s="760" t="s">
        <v>572</v>
      </c>
      <c r="JB1672" s="760" t="s">
        <v>572</v>
      </c>
      <c r="JC1672" s="760" t="s">
        <v>572</v>
      </c>
      <c r="JE1672" s="760" t="s">
        <v>572</v>
      </c>
      <c r="JF1672" s="760" t="s">
        <v>572</v>
      </c>
    </row>
    <row r="1673" spans="1:266" ht="16.5" customHeight="1" x14ac:dyDescent="0.35">
      <c r="A1673" s="618" t="s">
        <v>3069</v>
      </c>
      <c r="B1673" s="730">
        <v>90</v>
      </c>
      <c r="C1673" s="730" t="s">
        <v>2931</v>
      </c>
      <c r="D1673" s="730" t="s">
        <v>2931</v>
      </c>
      <c r="E1673" s="730">
        <v>29</v>
      </c>
      <c r="F1673" s="731" t="s">
        <v>2683</v>
      </c>
      <c r="G1673" s="732">
        <v>1</v>
      </c>
      <c r="H1673" s="826">
        <v>46196</v>
      </c>
      <c r="I1673" s="730">
        <v>37</v>
      </c>
      <c r="J1673" s="730" t="s">
        <v>308</v>
      </c>
      <c r="K1673" s="730">
        <v>38</v>
      </c>
      <c r="L1673" s="730" t="s">
        <v>3070</v>
      </c>
      <c r="M1673" s="735" t="s">
        <v>3069</v>
      </c>
      <c r="N1673" s="735">
        <v>0</v>
      </c>
      <c r="O1673" s="735" t="s">
        <v>390</v>
      </c>
      <c r="P1673" s="735">
        <v>0</v>
      </c>
      <c r="Q1673" s="735">
        <v>0</v>
      </c>
      <c r="R1673" s="735" t="s">
        <v>3042</v>
      </c>
      <c r="S1673" s="735" t="s">
        <v>308</v>
      </c>
      <c r="T1673" s="735" t="s">
        <v>3071</v>
      </c>
      <c r="U1673" s="735">
        <v>373</v>
      </c>
      <c r="V1673" s="735" t="s">
        <v>308</v>
      </c>
      <c r="W1673" s="735"/>
      <c r="X1673" s="735"/>
      <c r="Y1673" s="768"/>
      <c r="Z1673" s="768"/>
      <c r="AA1673" s="735" t="s">
        <v>40</v>
      </c>
      <c r="AB1673" s="735" t="s">
        <v>863</v>
      </c>
      <c r="AC1673" s="735" t="s">
        <v>597</v>
      </c>
      <c r="AD1673" s="735">
        <v>492</v>
      </c>
      <c r="AE1673" s="738">
        <v>492</v>
      </c>
      <c r="AF1673" s="763" t="s">
        <v>390</v>
      </c>
      <c r="AG1673" s="765"/>
      <c r="AH1673" s="970"/>
      <c r="AI1673" s="765" t="s">
        <v>308</v>
      </c>
      <c r="AJ1673" s="740">
        <v>14</v>
      </c>
      <c r="AK1673" s="766"/>
      <c r="AL1673" s="740"/>
      <c r="AM1673" s="767">
        <v>0</v>
      </c>
      <c r="AN1673" s="767"/>
      <c r="AO1673" s="767">
        <v>0</v>
      </c>
      <c r="AP1673" s="767"/>
      <c r="AQ1673" s="767"/>
      <c r="AR1673" s="767"/>
      <c r="AS1673" s="767"/>
      <c r="AT1673" s="767"/>
      <c r="AU1673" s="767"/>
      <c r="AV1673" s="767"/>
      <c r="AW1673" s="767"/>
      <c r="AX1673" s="767"/>
      <c r="AY1673" s="767"/>
      <c r="AZ1673" s="767"/>
      <c r="BA1673" s="767"/>
      <c r="BB1673" s="767">
        <v>0</v>
      </c>
      <c r="BC1673" s="767">
        <v>0</v>
      </c>
      <c r="BD1673" s="767">
        <v>0</v>
      </c>
      <c r="BE1673" s="767">
        <v>0</v>
      </c>
      <c r="BF1673" s="767">
        <v>0</v>
      </c>
      <c r="BG1673" s="767">
        <v>0</v>
      </c>
      <c r="BH1673" s="767">
        <v>0</v>
      </c>
      <c r="BI1673" s="767">
        <v>0</v>
      </c>
      <c r="BJ1673" s="767"/>
      <c r="BK1673" s="767">
        <v>0</v>
      </c>
      <c r="BL1673" s="767"/>
      <c r="BM1673" s="767"/>
      <c r="BN1673" s="767" t="s">
        <v>308</v>
      </c>
      <c r="BO1673" s="767" t="s">
        <v>308</v>
      </c>
      <c r="BP1673" s="767" t="s">
        <v>308</v>
      </c>
      <c r="BQ1673" s="767" t="s">
        <v>308</v>
      </c>
      <c r="BR1673" s="767"/>
      <c r="BS1673" s="767" t="s">
        <v>397</v>
      </c>
      <c r="BT1673" s="767"/>
      <c r="BU1673" s="767" t="s">
        <v>579</v>
      </c>
      <c r="BV1673" s="767"/>
      <c r="BW1673" s="767"/>
      <c r="BX1673" s="767"/>
      <c r="BY1673" s="767"/>
      <c r="BZ1673" s="767"/>
      <c r="CA1673" s="767"/>
      <c r="CB1673" s="767"/>
      <c r="CC1673" s="767"/>
      <c r="CD1673" s="767"/>
      <c r="CE1673" s="767"/>
      <c r="CF1673" s="767"/>
      <c r="CG1673" s="767"/>
      <c r="CH1673" s="767"/>
      <c r="CI1673" s="767"/>
      <c r="CJ1673" s="767"/>
      <c r="CK1673" s="768"/>
      <c r="CL1673" s="768" t="s">
        <v>397</v>
      </c>
      <c r="CM1673" s="768" t="s">
        <v>397</v>
      </c>
      <c r="CN1673" s="768" t="s">
        <v>397</v>
      </c>
      <c r="CO1673" s="768" t="s">
        <v>397</v>
      </c>
      <c r="CP1673" s="768">
        <v>0</v>
      </c>
      <c r="CQ1673" s="768">
        <v>0</v>
      </c>
      <c r="CR1673" s="735">
        <v>492</v>
      </c>
      <c r="CS1673" s="769"/>
      <c r="CT1673" s="860">
        <v>46286</v>
      </c>
      <c r="CU1673" s="891" t="s">
        <v>598</v>
      </c>
      <c r="CV1673" s="763"/>
      <c r="CW1673" s="763"/>
      <c r="CX1673" s="860">
        <v>46239</v>
      </c>
      <c r="CY1673" s="747">
        <v>0</v>
      </c>
      <c r="CZ1673" s="747">
        <v>0</v>
      </c>
      <c r="DA1673" s="748">
        <v>0</v>
      </c>
      <c r="DB1673" s="748">
        <v>0</v>
      </c>
      <c r="DC1673" s="748">
        <v>0</v>
      </c>
      <c r="DD1673" s="748" t="s">
        <v>308</v>
      </c>
      <c r="DE1673" s="748" t="s">
        <v>308</v>
      </c>
      <c r="DF1673" s="748" t="s">
        <v>308</v>
      </c>
      <c r="DG1673" s="748" t="s">
        <v>308</v>
      </c>
      <c r="DH1673" s="770">
        <v>0</v>
      </c>
      <c r="DI1673" s="763" t="s">
        <v>390</v>
      </c>
      <c r="DJ1673" s="763" t="s">
        <v>397</v>
      </c>
      <c r="DK1673" s="763" t="s">
        <v>397</v>
      </c>
      <c r="DL1673" s="763" t="s">
        <v>390</v>
      </c>
      <c r="DM1673" s="763" t="s">
        <v>390</v>
      </c>
      <c r="DN1673" s="763" t="s">
        <v>390</v>
      </c>
      <c r="DO1673" s="771">
        <v>0</v>
      </c>
      <c r="DP1673" s="763">
        <v>46283</v>
      </c>
      <c r="DQ1673" s="737">
        <v>46283</v>
      </c>
      <c r="DR1673" s="763">
        <v>46283</v>
      </c>
      <c r="DS1673" s="770">
        <v>46283</v>
      </c>
      <c r="DT1673" s="752">
        <v>46283</v>
      </c>
      <c r="DU1673" s="753">
        <v>-9</v>
      </c>
      <c r="DV1673" s="753" t="s">
        <v>308</v>
      </c>
      <c r="DW1673" s="754">
        <v>46273</v>
      </c>
      <c r="DX1673" s="755">
        <v>46274</v>
      </c>
      <c r="DY1673" s="754" t="e">
        <v>#VALUE!</v>
      </c>
      <c r="DZ1673" s="754" t="e">
        <v>#VALUE!</v>
      </c>
      <c r="EA1673" s="754" t="e">
        <v>#VALUE!</v>
      </c>
      <c r="EB1673" s="754" t="e">
        <v>#VALUE!</v>
      </c>
      <c r="HA1673" s="756" t="s">
        <v>397</v>
      </c>
      <c r="HB1673" s="756" t="s">
        <v>397</v>
      </c>
      <c r="HC1673" s="756" t="s">
        <v>397</v>
      </c>
      <c r="HD1673" s="756" t="s">
        <v>397</v>
      </c>
      <c r="HE1673" s="756" t="s">
        <v>397</v>
      </c>
      <c r="HF1673" s="756" t="s">
        <v>397</v>
      </c>
      <c r="HG1673" s="756" t="s">
        <v>397</v>
      </c>
      <c r="HH1673" s="756" t="s">
        <v>397</v>
      </c>
      <c r="HI1673" s="756" t="s">
        <v>397</v>
      </c>
      <c r="HJ1673" s="756" t="s">
        <v>397</v>
      </c>
      <c r="HK1673"/>
      <c r="HL1673"/>
      <c r="HM1673"/>
      <c r="HN1673" s="756" t="str">
        <f t="shared" si="57"/>
        <v>AUTO PRINT</v>
      </c>
      <c r="HO1673"/>
      <c r="HP1673" s="757" t="s">
        <v>572</v>
      </c>
      <c r="HQ1673" s="757" t="s">
        <v>572</v>
      </c>
      <c r="HR1673" s="757" t="s">
        <v>572</v>
      </c>
      <c r="HS1673"/>
      <c r="HW1673" s="758"/>
      <c r="HX1673"/>
      <c r="HY1673" s="759" t="s">
        <v>572</v>
      </c>
      <c r="HZ1673" s="759" t="s">
        <v>572</v>
      </c>
      <c r="IA1673" s="759" t="s">
        <v>572</v>
      </c>
      <c r="IC1673" s="760" t="s">
        <v>572</v>
      </c>
      <c r="ID1673" s="760" t="s">
        <v>572</v>
      </c>
      <c r="IE1673" s="760" t="s">
        <v>572</v>
      </c>
      <c r="IF1673" s="761" t="s">
        <v>572</v>
      </c>
      <c r="IG1673" s="619" t="str">
        <f t="shared" si="58"/>
        <v>IN HOUSE (MANUAL)</v>
      </c>
      <c r="II1673" s="761" t="s">
        <v>572</v>
      </c>
      <c r="IK1673" s="761" t="str">
        <f>IFERROR(VLOOKUP($M1673,#REF!,13,0),"IN HOUSE (MANUAL)")</f>
        <v>IN HOUSE (MANUAL)</v>
      </c>
      <c r="IM1673" s="760" t="s">
        <v>572</v>
      </c>
      <c r="IN1673" s="760" t="s">
        <v>572</v>
      </c>
      <c r="IO1673" s="760" t="s">
        <v>572</v>
      </c>
      <c r="IQ1673" s="760" t="s">
        <v>572</v>
      </c>
      <c r="IR1673" s="760" t="s">
        <v>572</v>
      </c>
      <c r="IT1673" s="760" t="s">
        <v>572</v>
      </c>
      <c r="IV1673" s="760" t="s">
        <v>572</v>
      </c>
      <c r="IW1673" s="760" t="s">
        <v>572</v>
      </c>
      <c r="IY1673" s="760" t="s">
        <v>572</v>
      </c>
      <c r="IZ1673" s="760" t="s">
        <v>572</v>
      </c>
      <c r="JB1673" s="760" t="s">
        <v>572</v>
      </c>
      <c r="JC1673" s="760" t="s">
        <v>572</v>
      </c>
      <c r="JE1673" s="760" t="s">
        <v>572</v>
      </c>
      <c r="JF1673" s="760" t="s">
        <v>572</v>
      </c>
    </row>
    <row r="1674" spans="1:266" ht="17.25" customHeight="1" x14ac:dyDescent="0.35">
      <c r="A1674" s="618" t="s">
        <v>3072</v>
      </c>
      <c r="B1674" s="730">
        <v>91</v>
      </c>
      <c r="C1674" s="730" t="s">
        <v>2931</v>
      </c>
      <c r="D1674" s="730" t="s">
        <v>2931</v>
      </c>
      <c r="E1674" s="730">
        <v>29</v>
      </c>
      <c r="F1674" s="731" t="s">
        <v>574</v>
      </c>
      <c r="G1674" s="732">
        <v>1</v>
      </c>
      <c r="H1674" s="826">
        <v>46196</v>
      </c>
      <c r="I1674" s="730">
        <v>37</v>
      </c>
      <c r="J1674" s="730" t="s">
        <v>308</v>
      </c>
      <c r="K1674" s="730">
        <v>38</v>
      </c>
      <c r="L1674" s="730" t="s">
        <v>3073</v>
      </c>
      <c r="M1674" s="735" t="s">
        <v>3072</v>
      </c>
      <c r="N1674" s="735">
        <v>0</v>
      </c>
      <c r="O1674" s="735" t="s">
        <v>390</v>
      </c>
      <c r="P1674" s="735">
        <v>0</v>
      </c>
      <c r="Q1674" s="735">
        <v>0</v>
      </c>
      <c r="R1674" s="735" t="s">
        <v>3042</v>
      </c>
      <c r="S1674" s="735" t="s">
        <v>308</v>
      </c>
      <c r="T1674" s="735" t="s">
        <v>3071</v>
      </c>
      <c r="U1674" s="735">
        <v>373</v>
      </c>
      <c r="V1674" s="735" t="s">
        <v>308</v>
      </c>
      <c r="W1674" s="735"/>
      <c r="X1674" s="735"/>
      <c r="Y1674" s="768"/>
      <c r="Z1674" s="768"/>
      <c r="AA1674" s="735" t="s">
        <v>40</v>
      </c>
      <c r="AB1674" s="735" t="s">
        <v>863</v>
      </c>
      <c r="AC1674" s="735" t="s">
        <v>597</v>
      </c>
      <c r="AD1674" s="735">
        <v>1338</v>
      </c>
      <c r="AE1674" s="738">
        <v>1338</v>
      </c>
      <c r="AF1674" s="763" t="s">
        <v>390</v>
      </c>
      <c r="AG1674" s="765"/>
      <c r="AH1674" s="970"/>
      <c r="AI1674" s="765" t="s">
        <v>308</v>
      </c>
      <c r="AJ1674" s="740">
        <v>15</v>
      </c>
      <c r="AK1674" s="766"/>
      <c r="AL1674" s="740"/>
      <c r="AM1674" s="767">
        <v>0</v>
      </c>
      <c r="AN1674" s="767"/>
      <c r="AO1674" s="767">
        <v>0</v>
      </c>
      <c r="AP1674" s="767"/>
      <c r="AQ1674" s="767"/>
      <c r="AR1674" s="767"/>
      <c r="AS1674" s="767"/>
      <c r="AT1674" s="767"/>
      <c r="AU1674" s="767"/>
      <c r="AV1674" s="767"/>
      <c r="AW1674" s="767"/>
      <c r="AX1674" s="767"/>
      <c r="AY1674" s="767"/>
      <c r="AZ1674" s="767"/>
      <c r="BA1674" s="767"/>
      <c r="BB1674" s="767">
        <v>0</v>
      </c>
      <c r="BC1674" s="767">
        <v>0</v>
      </c>
      <c r="BD1674" s="767">
        <v>0</v>
      </c>
      <c r="BE1674" s="767">
        <v>0</v>
      </c>
      <c r="BF1674" s="767">
        <v>0</v>
      </c>
      <c r="BG1674" s="767">
        <v>0</v>
      </c>
      <c r="BH1674" s="767">
        <v>0</v>
      </c>
      <c r="BI1674" s="767">
        <v>0</v>
      </c>
      <c r="BJ1674" s="767"/>
      <c r="BK1674" s="767">
        <v>0</v>
      </c>
      <c r="BL1674" s="767"/>
      <c r="BM1674" s="767"/>
      <c r="BN1674" s="767" t="s">
        <v>308</v>
      </c>
      <c r="BO1674" s="767" t="s">
        <v>308</v>
      </c>
      <c r="BP1674" s="767" t="s">
        <v>308</v>
      </c>
      <c r="BQ1674" s="767" t="s">
        <v>308</v>
      </c>
      <c r="BR1674" s="767"/>
      <c r="BS1674" s="767" t="s">
        <v>397</v>
      </c>
      <c r="BT1674" s="767"/>
      <c r="BU1674" s="767" t="s">
        <v>579</v>
      </c>
      <c r="BV1674" s="767"/>
      <c r="BW1674" s="767"/>
      <c r="BX1674" s="767"/>
      <c r="BY1674" s="767"/>
      <c r="BZ1674" s="767"/>
      <c r="CA1674" s="767"/>
      <c r="CB1674" s="767"/>
      <c r="CC1674" s="767"/>
      <c r="CD1674" s="767"/>
      <c r="CE1674" s="767"/>
      <c r="CF1674" s="767"/>
      <c r="CG1674" s="767"/>
      <c r="CH1674" s="767"/>
      <c r="CI1674" s="767"/>
      <c r="CJ1674" s="767"/>
      <c r="CK1674" s="768"/>
      <c r="CL1674" s="768" t="s">
        <v>397</v>
      </c>
      <c r="CM1674" s="768" t="s">
        <v>397</v>
      </c>
      <c r="CN1674" s="768" t="s">
        <v>397</v>
      </c>
      <c r="CO1674" s="768" t="s">
        <v>397</v>
      </c>
      <c r="CP1674" s="768">
        <v>0</v>
      </c>
      <c r="CQ1674" s="768">
        <v>0</v>
      </c>
      <c r="CR1674" s="735">
        <v>1338</v>
      </c>
      <c r="CS1674" s="769"/>
      <c r="CT1674" s="860">
        <v>46286</v>
      </c>
      <c r="CU1674" s="891" t="s">
        <v>598</v>
      </c>
      <c r="CV1674" s="763"/>
      <c r="CW1674" s="763"/>
      <c r="CX1674" s="860">
        <v>46239</v>
      </c>
      <c r="CY1674" s="747">
        <v>0</v>
      </c>
      <c r="CZ1674" s="747">
        <v>0</v>
      </c>
      <c r="DA1674" s="748">
        <v>0</v>
      </c>
      <c r="DB1674" s="748">
        <v>0</v>
      </c>
      <c r="DC1674" s="748">
        <v>0</v>
      </c>
      <c r="DD1674" s="748" t="s">
        <v>308</v>
      </c>
      <c r="DE1674" s="748" t="s">
        <v>308</v>
      </c>
      <c r="DF1674" s="748" t="s">
        <v>308</v>
      </c>
      <c r="DG1674" s="748" t="s">
        <v>308</v>
      </c>
      <c r="DH1674" s="770">
        <v>0</v>
      </c>
      <c r="DI1674" s="763" t="s">
        <v>390</v>
      </c>
      <c r="DJ1674" s="763" t="s">
        <v>397</v>
      </c>
      <c r="DK1674" s="763" t="s">
        <v>397</v>
      </c>
      <c r="DL1674" s="763" t="s">
        <v>390</v>
      </c>
      <c r="DM1674" s="763" t="s">
        <v>390</v>
      </c>
      <c r="DN1674" s="763" t="s">
        <v>390</v>
      </c>
      <c r="DO1674" s="771">
        <v>0</v>
      </c>
      <c r="DP1674" s="763">
        <v>46283</v>
      </c>
      <c r="DQ1674" s="737">
        <v>46283</v>
      </c>
      <c r="DR1674" s="763">
        <v>46283</v>
      </c>
      <c r="DS1674" s="770">
        <v>46283</v>
      </c>
      <c r="DT1674" s="752">
        <v>46283</v>
      </c>
      <c r="DU1674" s="753">
        <v>-8</v>
      </c>
      <c r="DV1674" s="753" t="s">
        <v>308</v>
      </c>
      <c r="DW1674" s="754">
        <v>46274</v>
      </c>
      <c r="DX1674" s="755">
        <v>46275</v>
      </c>
      <c r="DY1674" s="754" t="e">
        <v>#VALUE!</v>
      </c>
      <c r="DZ1674" s="754" t="e">
        <v>#VALUE!</v>
      </c>
      <c r="EA1674" s="754">
        <v>0</v>
      </c>
      <c r="EB1674" s="754">
        <v>0</v>
      </c>
      <c r="HA1674" s="756" t="s">
        <v>397</v>
      </c>
      <c r="HB1674" s="756" t="s">
        <v>397</v>
      </c>
      <c r="HC1674" s="756" t="s">
        <v>397</v>
      </c>
      <c r="HD1674" s="756" t="s">
        <v>397</v>
      </c>
      <c r="HE1674" s="756" t="s">
        <v>397</v>
      </c>
      <c r="HF1674" s="756" t="s">
        <v>397</v>
      </c>
      <c r="HG1674" s="756" t="s">
        <v>397</v>
      </c>
      <c r="HH1674" s="756" t="s">
        <v>397</v>
      </c>
      <c r="HI1674" s="756" t="s">
        <v>397</v>
      </c>
      <c r="HJ1674" s="756" t="s">
        <v>397</v>
      </c>
      <c r="HK1674"/>
      <c r="HL1674"/>
      <c r="HM1674"/>
      <c r="HN1674" s="756" t="str">
        <f t="shared" si="57"/>
        <v>AUTO PRINT</v>
      </c>
      <c r="HO1674"/>
      <c r="HP1674" s="757" t="s">
        <v>572</v>
      </c>
      <c r="HQ1674" s="757" t="s">
        <v>572</v>
      </c>
      <c r="HR1674" s="757" t="s">
        <v>572</v>
      </c>
      <c r="HS1674"/>
      <c r="HW1674" s="758"/>
      <c r="HX1674"/>
      <c r="HY1674" s="759" t="s">
        <v>572</v>
      </c>
      <c r="HZ1674" s="759" t="s">
        <v>572</v>
      </c>
      <c r="IA1674" s="759" t="s">
        <v>572</v>
      </c>
      <c r="IC1674" s="760" t="s">
        <v>572</v>
      </c>
      <c r="ID1674" s="760" t="s">
        <v>572</v>
      </c>
      <c r="IE1674" s="760" t="s">
        <v>572</v>
      </c>
      <c r="IF1674" s="761" t="s">
        <v>572</v>
      </c>
      <c r="IG1674" s="619" t="str">
        <f t="shared" si="58"/>
        <v>IN HOUSE (MANUAL)</v>
      </c>
      <c r="II1674" s="761" t="s">
        <v>572</v>
      </c>
      <c r="IK1674" s="761" t="str">
        <f>IFERROR(VLOOKUP($M1674,#REF!,13,0),"IN HOUSE (MANUAL)")</f>
        <v>IN HOUSE (MANUAL)</v>
      </c>
      <c r="IM1674" s="760" t="s">
        <v>572</v>
      </c>
      <c r="IN1674" s="760" t="s">
        <v>572</v>
      </c>
      <c r="IO1674" s="760" t="s">
        <v>572</v>
      </c>
      <c r="IQ1674" s="760" t="s">
        <v>572</v>
      </c>
      <c r="IR1674" s="760" t="s">
        <v>572</v>
      </c>
      <c r="IT1674" s="760" t="s">
        <v>572</v>
      </c>
      <c r="IV1674" s="760" t="s">
        <v>572</v>
      </c>
      <c r="IW1674" s="760" t="s">
        <v>572</v>
      </c>
      <c r="IY1674" s="760" t="s">
        <v>572</v>
      </c>
      <c r="IZ1674" s="760" t="s">
        <v>572</v>
      </c>
      <c r="JB1674" s="760" t="s">
        <v>572</v>
      </c>
      <c r="JC1674" s="760" t="s">
        <v>572</v>
      </c>
      <c r="JE1674" s="760" t="s">
        <v>572</v>
      </c>
      <c r="JF1674" s="760" t="s">
        <v>572</v>
      </c>
    </row>
    <row r="1675" spans="1:266" ht="17.25" customHeight="1" x14ac:dyDescent="0.35">
      <c r="A1675" s="618" t="s">
        <v>3074</v>
      </c>
      <c r="B1675" s="730">
        <v>92</v>
      </c>
      <c r="C1675" s="730" t="s">
        <v>2931</v>
      </c>
      <c r="D1675" s="730" t="s">
        <v>2931</v>
      </c>
      <c r="E1675" s="730">
        <v>29</v>
      </c>
      <c r="F1675" s="731" t="s">
        <v>2683</v>
      </c>
      <c r="G1675" s="732">
        <v>1</v>
      </c>
      <c r="H1675" s="826">
        <v>46196</v>
      </c>
      <c r="I1675" s="730">
        <v>37</v>
      </c>
      <c r="J1675" s="730" t="s">
        <v>308</v>
      </c>
      <c r="K1675" s="730">
        <v>38</v>
      </c>
      <c r="L1675" s="730" t="s">
        <v>3075</v>
      </c>
      <c r="M1675" s="735" t="s">
        <v>3074</v>
      </c>
      <c r="N1675" s="735">
        <v>0</v>
      </c>
      <c r="O1675" s="735" t="s">
        <v>390</v>
      </c>
      <c r="P1675" s="735">
        <v>0</v>
      </c>
      <c r="Q1675" s="735">
        <v>0</v>
      </c>
      <c r="R1675" s="735" t="s">
        <v>3042</v>
      </c>
      <c r="S1675" s="735" t="s">
        <v>308</v>
      </c>
      <c r="T1675" s="735" t="s">
        <v>3076</v>
      </c>
      <c r="U1675" s="735">
        <v>373</v>
      </c>
      <c r="V1675" s="735" t="s">
        <v>308</v>
      </c>
      <c r="W1675" s="735"/>
      <c r="X1675" s="735"/>
      <c r="Y1675" s="768"/>
      <c r="Z1675" s="768"/>
      <c r="AA1675" s="735" t="s">
        <v>40</v>
      </c>
      <c r="AB1675" s="735" t="s">
        <v>863</v>
      </c>
      <c r="AC1675" s="735" t="s">
        <v>597</v>
      </c>
      <c r="AD1675" s="735">
        <v>492</v>
      </c>
      <c r="AE1675" s="738">
        <v>492</v>
      </c>
      <c r="AF1675" s="763" t="s">
        <v>390</v>
      </c>
      <c r="AG1675" s="765"/>
      <c r="AH1675" s="970"/>
      <c r="AI1675" s="765" t="s">
        <v>308</v>
      </c>
      <c r="AJ1675" s="740">
        <v>16</v>
      </c>
      <c r="AK1675" s="766"/>
      <c r="AL1675" s="740"/>
      <c r="AM1675" s="767">
        <v>0</v>
      </c>
      <c r="AN1675" s="767"/>
      <c r="AO1675" s="767">
        <v>0</v>
      </c>
      <c r="AP1675" s="767"/>
      <c r="AQ1675" s="767"/>
      <c r="AR1675" s="767"/>
      <c r="AS1675" s="767"/>
      <c r="AT1675" s="767"/>
      <c r="AU1675" s="767"/>
      <c r="AV1675" s="767"/>
      <c r="AW1675" s="767"/>
      <c r="AX1675" s="767"/>
      <c r="AY1675" s="767"/>
      <c r="AZ1675" s="767"/>
      <c r="BA1675" s="767"/>
      <c r="BB1675" s="767">
        <v>0</v>
      </c>
      <c r="BC1675" s="767">
        <v>0</v>
      </c>
      <c r="BD1675" s="767">
        <v>0</v>
      </c>
      <c r="BE1675" s="767">
        <v>0</v>
      </c>
      <c r="BF1675" s="767">
        <v>0</v>
      </c>
      <c r="BG1675" s="767">
        <v>0</v>
      </c>
      <c r="BH1675" s="767">
        <v>0</v>
      </c>
      <c r="BI1675" s="767">
        <v>0</v>
      </c>
      <c r="BJ1675" s="767"/>
      <c r="BK1675" s="767">
        <v>0</v>
      </c>
      <c r="BL1675" s="767"/>
      <c r="BM1675" s="767"/>
      <c r="BN1675" s="767" t="s">
        <v>308</v>
      </c>
      <c r="BO1675" s="767" t="s">
        <v>308</v>
      </c>
      <c r="BP1675" s="767" t="s">
        <v>308</v>
      </c>
      <c r="BQ1675" s="767" t="s">
        <v>308</v>
      </c>
      <c r="BR1675" s="767"/>
      <c r="BS1675" s="767" t="s">
        <v>397</v>
      </c>
      <c r="BT1675" s="767"/>
      <c r="BU1675" s="767" t="s">
        <v>579</v>
      </c>
      <c r="BV1675" s="767"/>
      <c r="BW1675" s="767"/>
      <c r="BX1675" s="767"/>
      <c r="BY1675" s="767"/>
      <c r="BZ1675" s="767"/>
      <c r="CA1675" s="767"/>
      <c r="CB1675" s="767"/>
      <c r="CC1675" s="767"/>
      <c r="CD1675" s="767"/>
      <c r="CE1675" s="767"/>
      <c r="CF1675" s="767"/>
      <c r="CG1675" s="767"/>
      <c r="CH1675" s="767"/>
      <c r="CI1675" s="767"/>
      <c r="CJ1675" s="767"/>
      <c r="CK1675" s="768"/>
      <c r="CL1675" s="768" t="s">
        <v>397</v>
      </c>
      <c r="CM1675" s="768" t="s">
        <v>397</v>
      </c>
      <c r="CN1675" s="768" t="s">
        <v>397</v>
      </c>
      <c r="CO1675" s="768" t="s">
        <v>397</v>
      </c>
      <c r="CP1675" s="768">
        <v>0</v>
      </c>
      <c r="CQ1675" s="768">
        <v>0</v>
      </c>
      <c r="CR1675" s="735">
        <v>492</v>
      </c>
      <c r="CS1675" s="769"/>
      <c r="CT1675" s="860">
        <v>46286</v>
      </c>
      <c r="CU1675" s="891" t="s">
        <v>598</v>
      </c>
      <c r="CV1675" s="763"/>
      <c r="CW1675" s="763"/>
      <c r="CX1675" s="860">
        <v>46239</v>
      </c>
      <c r="CY1675" s="747">
        <v>0</v>
      </c>
      <c r="CZ1675" s="747" t="s">
        <v>308</v>
      </c>
      <c r="DA1675" s="748">
        <v>0</v>
      </c>
      <c r="DB1675" s="748">
        <v>0</v>
      </c>
      <c r="DC1675" s="748">
        <v>0</v>
      </c>
      <c r="DD1675" s="748" t="s">
        <v>308</v>
      </c>
      <c r="DE1675" s="748" t="s">
        <v>308</v>
      </c>
      <c r="DF1675" s="748" t="s">
        <v>308</v>
      </c>
      <c r="DG1675" s="748" t="s">
        <v>308</v>
      </c>
      <c r="DH1675" s="770">
        <v>0</v>
      </c>
      <c r="DI1675" s="763" t="s">
        <v>390</v>
      </c>
      <c r="DJ1675" s="763" t="s">
        <v>397</v>
      </c>
      <c r="DK1675" s="763" t="s">
        <v>397</v>
      </c>
      <c r="DL1675" s="763" t="s">
        <v>390</v>
      </c>
      <c r="DM1675" s="763" t="s">
        <v>390</v>
      </c>
      <c r="DN1675" s="763" t="s">
        <v>390</v>
      </c>
      <c r="DO1675" s="771">
        <v>0</v>
      </c>
      <c r="DP1675" s="763">
        <v>46283</v>
      </c>
      <c r="DQ1675" s="737">
        <v>46283</v>
      </c>
      <c r="DR1675" s="763">
        <v>46283</v>
      </c>
      <c r="DS1675" s="770">
        <v>46283</v>
      </c>
      <c r="DT1675" s="752">
        <v>46283</v>
      </c>
      <c r="DU1675" s="753">
        <v>-7</v>
      </c>
      <c r="DV1675" s="753" t="s">
        <v>308</v>
      </c>
      <c r="DW1675" s="754">
        <v>46275</v>
      </c>
      <c r="DX1675" s="755">
        <v>46276</v>
      </c>
      <c r="DY1675" s="754" t="e">
        <v>#VALUE!</v>
      </c>
      <c r="DZ1675" s="754" t="e">
        <v>#VALUE!</v>
      </c>
      <c r="EA1675" s="754">
        <v>0</v>
      </c>
      <c r="EB1675" s="754">
        <v>0</v>
      </c>
      <c r="HA1675" s="756" t="s">
        <v>397</v>
      </c>
      <c r="HB1675" s="756" t="s">
        <v>397</v>
      </c>
      <c r="HC1675" s="756" t="s">
        <v>397</v>
      </c>
      <c r="HD1675" s="756" t="s">
        <v>397</v>
      </c>
      <c r="HE1675" s="756" t="s">
        <v>397</v>
      </c>
      <c r="HF1675" s="756" t="s">
        <v>397</v>
      </c>
      <c r="HG1675" s="756" t="s">
        <v>397</v>
      </c>
      <c r="HH1675" s="756" t="s">
        <v>397</v>
      </c>
      <c r="HI1675" s="756" t="s">
        <v>397</v>
      </c>
      <c r="HJ1675" s="756" t="s">
        <v>397</v>
      </c>
      <c r="HK1675"/>
      <c r="HL1675"/>
      <c r="HM1675"/>
      <c r="HN1675" s="756" t="str">
        <f t="shared" si="57"/>
        <v>AUTO PRINT</v>
      </c>
      <c r="HO1675"/>
      <c r="HP1675" s="757" t="s">
        <v>572</v>
      </c>
      <c r="HQ1675" s="757" t="s">
        <v>572</v>
      </c>
      <c r="HR1675" s="757" t="s">
        <v>572</v>
      </c>
      <c r="HS1675"/>
      <c r="HW1675" s="758"/>
      <c r="HX1675"/>
      <c r="HY1675" s="759" t="s">
        <v>572</v>
      </c>
      <c r="HZ1675" s="759" t="s">
        <v>572</v>
      </c>
      <c r="IA1675" s="759" t="s">
        <v>572</v>
      </c>
      <c r="IC1675" s="760" t="s">
        <v>572</v>
      </c>
      <c r="ID1675" s="760" t="s">
        <v>572</v>
      </c>
      <c r="IE1675" s="760" t="s">
        <v>572</v>
      </c>
      <c r="IF1675" s="761" t="s">
        <v>572</v>
      </c>
      <c r="IG1675" s="619" t="str">
        <f t="shared" si="58"/>
        <v>IN HOUSE (MANUAL)</v>
      </c>
      <c r="II1675" s="761" t="s">
        <v>572</v>
      </c>
      <c r="IK1675" s="761" t="str">
        <f>IFERROR(VLOOKUP($M1675,#REF!,13,0),"IN HOUSE (MANUAL)")</f>
        <v>IN HOUSE (MANUAL)</v>
      </c>
      <c r="IM1675" s="760" t="s">
        <v>572</v>
      </c>
      <c r="IN1675" s="760" t="s">
        <v>572</v>
      </c>
      <c r="IO1675" s="760" t="s">
        <v>572</v>
      </c>
      <c r="IQ1675" s="760" t="s">
        <v>572</v>
      </c>
      <c r="IR1675" s="760" t="s">
        <v>572</v>
      </c>
      <c r="IT1675" s="760" t="s">
        <v>572</v>
      </c>
      <c r="IV1675" s="760" t="s">
        <v>572</v>
      </c>
      <c r="IW1675" s="760" t="s">
        <v>572</v>
      </c>
      <c r="IY1675" s="760" t="s">
        <v>572</v>
      </c>
      <c r="IZ1675" s="760" t="s">
        <v>572</v>
      </c>
      <c r="JB1675" s="760" t="s">
        <v>572</v>
      </c>
      <c r="JC1675" s="760" t="s">
        <v>572</v>
      </c>
      <c r="JE1675" s="760" t="s">
        <v>572</v>
      </c>
      <c r="JF1675" s="760" t="s">
        <v>572</v>
      </c>
    </row>
    <row r="1676" spans="1:266" ht="16.5" customHeight="1" x14ac:dyDescent="0.35">
      <c r="A1676" s="618" t="s">
        <v>3077</v>
      </c>
      <c r="B1676" s="730">
        <v>93</v>
      </c>
      <c r="C1676" s="730" t="s">
        <v>3078</v>
      </c>
      <c r="D1676" s="730" t="s">
        <v>3078</v>
      </c>
      <c r="E1676" s="730">
        <v>29</v>
      </c>
      <c r="F1676" s="731" t="s">
        <v>574</v>
      </c>
      <c r="G1676" s="732">
        <v>2</v>
      </c>
      <c r="H1676" s="826">
        <v>46196</v>
      </c>
      <c r="I1676" s="730">
        <v>38</v>
      </c>
      <c r="J1676" s="730" t="s">
        <v>308</v>
      </c>
      <c r="K1676" s="730">
        <v>39</v>
      </c>
      <c r="L1676" s="730" t="s">
        <v>3079</v>
      </c>
      <c r="M1676" s="735" t="s">
        <v>3077</v>
      </c>
      <c r="N1676" s="735">
        <v>0</v>
      </c>
      <c r="O1676" s="735" t="s">
        <v>390</v>
      </c>
      <c r="P1676" s="735">
        <v>0</v>
      </c>
      <c r="Q1676" s="735">
        <v>0</v>
      </c>
      <c r="R1676" s="735" t="s">
        <v>3042</v>
      </c>
      <c r="S1676" s="735" t="s">
        <v>308</v>
      </c>
      <c r="T1676" s="735" t="s">
        <v>3080</v>
      </c>
      <c r="U1676" s="735">
        <v>373</v>
      </c>
      <c r="V1676" s="735" t="s">
        <v>308</v>
      </c>
      <c r="W1676" s="735"/>
      <c r="X1676" s="735"/>
      <c r="Y1676" s="768">
        <v>0</v>
      </c>
      <c r="Z1676" s="768">
        <v>0</v>
      </c>
      <c r="AA1676" s="735" t="s">
        <v>40</v>
      </c>
      <c r="AB1676" s="735" t="s">
        <v>890</v>
      </c>
      <c r="AC1676" s="735" t="s">
        <v>899</v>
      </c>
      <c r="AD1676" s="735">
        <v>4236</v>
      </c>
      <c r="AE1676" s="738">
        <v>2136</v>
      </c>
      <c r="AF1676" s="763" t="s">
        <v>390</v>
      </c>
      <c r="AG1676" s="765"/>
      <c r="AH1676" s="765"/>
      <c r="AI1676" s="765" t="s">
        <v>613</v>
      </c>
      <c r="AJ1676" s="740">
        <v>17</v>
      </c>
      <c r="AK1676" s="766"/>
      <c r="AL1676" s="740"/>
      <c r="AM1676" s="767">
        <v>0</v>
      </c>
      <c r="AN1676" s="767"/>
      <c r="AO1676" s="767">
        <v>2136</v>
      </c>
      <c r="AP1676" s="767"/>
      <c r="AQ1676" s="767"/>
      <c r="AR1676" s="767"/>
      <c r="AS1676" s="767"/>
      <c r="AT1676" s="767"/>
      <c r="AU1676" s="767"/>
      <c r="AV1676" s="767"/>
      <c r="AW1676" s="767"/>
      <c r="AX1676" s="767"/>
      <c r="AY1676" s="767"/>
      <c r="AZ1676" s="767"/>
      <c r="BA1676" s="767"/>
      <c r="BB1676" s="767">
        <v>0</v>
      </c>
      <c r="BC1676" s="767">
        <v>2136</v>
      </c>
      <c r="BD1676" s="767">
        <v>0</v>
      </c>
      <c r="BE1676" s="767">
        <v>0</v>
      </c>
      <c r="BF1676" s="767">
        <v>2136</v>
      </c>
      <c r="BG1676" s="767">
        <v>0</v>
      </c>
      <c r="BH1676" s="767">
        <v>0</v>
      </c>
      <c r="BI1676" s="767">
        <v>0</v>
      </c>
      <c r="BJ1676" s="767" t="s">
        <v>922</v>
      </c>
      <c r="BK1676" s="767">
        <v>0</v>
      </c>
      <c r="BL1676" s="767"/>
      <c r="BM1676" s="767"/>
      <c r="BN1676" s="767" t="s">
        <v>308</v>
      </c>
      <c r="BO1676" s="767" t="s">
        <v>308</v>
      </c>
      <c r="BP1676" s="767" t="s">
        <v>308</v>
      </c>
      <c r="BQ1676" s="767" t="s">
        <v>308</v>
      </c>
      <c r="BR1676" s="767"/>
      <c r="BS1676" s="767" t="s">
        <v>397</v>
      </c>
      <c r="BT1676" s="767"/>
      <c r="BU1676" s="767" t="s">
        <v>579</v>
      </c>
      <c r="BV1676" s="767"/>
      <c r="BW1676" s="767"/>
      <c r="BX1676" s="767"/>
      <c r="BY1676" s="767"/>
      <c r="BZ1676" s="767"/>
      <c r="CA1676" s="767"/>
      <c r="CB1676" s="767"/>
      <c r="CC1676" s="767"/>
      <c r="CD1676" s="767"/>
      <c r="CE1676" s="767"/>
      <c r="CF1676" s="767"/>
      <c r="CG1676" s="767"/>
      <c r="CH1676" s="767"/>
      <c r="CI1676" s="767"/>
      <c r="CJ1676" s="767"/>
      <c r="CK1676" s="768"/>
      <c r="CL1676" s="768" t="s">
        <v>397</v>
      </c>
      <c r="CM1676" s="768" t="s">
        <v>397</v>
      </c>
      <c r="CN1676" s="768" t="s">
        <v>397</v>
      </c>
      <c r="CO1676" s="768" t="s">
        <v>397</v>
      </c>
      <c r="CP1676" s="768">
        <v>0</v>
      </c>
      <c r="CQ1676" s="768">
        <v>2880</v>
      </c>
      <c r="CR1676" s="735">
        <v>2136</v>
      </c>
      <c r="CS1676" s="863"/>
      <c r="CT1676" s="860" t="s">
        <v>308</v>
      </c>
      <c r="CU1676" s="891" t="s">
        <v>308</v>
      </c>
      <c r="CV1676" s="763"/>
      <c r="CW1676" s="763"/>
      <c r="CX1676" s="860">
        <v>46254</v>
      </c>
      <c r="CY1676" s="747">
        <v>0</v>
      </c>
      <c r="CZ1676" s="747" t="s">
        <v>308</v>
      </c>
      <c r="DA1676" s="748">
        <v>0</v>
      </c>
      <c r="DB1676" s="748">
        <v>0</v>
      </c>
      <c r="DC1676" s="748">
        <v>0</v>
      </c>
      <c r="DD1676" s="748" t="s">
        <v>308</v>
      </c>
      <c r="DE1676" s="748" t="s">
        <v>308</v>
      </c>
      <c r="DF1676" s="748" t="s">
        <v>308</v>
      </c>
      <c r="DG1676" s="748" t="s">
        <v>308</v>
      </c>
      <c r="DH1676" s="770">
        <v>0</v>
      </c>
      <c r="DI1676" s="763" t="s">
        <v>390</v>
      </c>
      <c r="DJ1676" s="763" t="s">
        <v>397</v>
      </c>
      <c r="DK1676" s="763" t="s">
        <v>397</v>
      </c>
      <c r="DL1676" s="763" t="s">
        <v>390</v>
      </c>
      <c r="DM1676" s="763">
        <v>46272</v>
      </c>
      <c r="DN1676" s="763">
        <v>46272</v>
      </c>
      <c r="DO1676" s="771">
        <v>0</v>
      </c>
      <c r="DP1676" s="763">
        <v>46297</v>
      </c>
      <c r="DQ1676" s="763">
        <v>46290</v>
      </c>
      <c r="DR1676" s="763">
        <v>46290</v>
      </c>
      <c r="DS1676" s="770">
        <v>46297</v>
      </c>
      <c r="DT1676" s="752">
        <v>46290</v>
      </c>
      <c r="DU1676" s="753">
        <v>-10</v>
      </c>
      <c r="DV1676" s="753" t="s">
        <v>308</v>
      </c>
      <c r="DW1676" s="754">
        <v>46276</v>
      </c>
      <c r="DX1676" s="755">
        <v>46280</v>
      </c>
      <c r="DY1676" s="754" t="e">
        <v>#VALUE!</v>
      </c>
      <c r="DZ1676" s="754" t="e">
        <v>#VALUE!</v>
      </c>
      <c r="EA1676" s="754">
        <v>0</v>
      </c>
      <c r="EB1676" s="754">
        <v>0</v>
      </c>
      <c r="HA1676" s="756" t="s">
        <v>397</v>
      </c>
      <c r="HB1676" s="756" t="s">
        <v>397</v>
      </c>
      <c r="HC1676" s="756" t="s">
        <v>397</v>
      </c>
      <c r="HD1676" s="756" t="s">
        <v>397</v>
      </c>
      <c r="HE1676" s="756" t="s">
        <v>397</v>
      </c>
      <c r="HF1676" s="756" t="s">
        <v>397</v>
      </c>
      <c r="HG1676" s="756" t="s">
        <v>397</v>
      </c>
      <c r="HH1676" s="756" t="s">
        <v>397</v>
      </c>
      <c r="HI1676" s="756" t="s">
        <v>397</v>
      </c>
      <c r="HJ1676" s="756" t="s">
        <v>397</v>
      </c>
      <c r="HK1676"/>
      <c r="HL1676"/>
      <c r="HM1676"/>
      <c r="HN1676" s="756" t="str">
        <f t="shared" si="57"/>
        <v>AUTO PRINT</v>
      </c>
      <c r="HO1676"/>
      <c r="HP1676" s="757" t="s">
        <v>572</v>
      </c>
      <c r="HQ1676" s="757" t="s">
        <v>572</v>
      </c>
      <c r="HR1676" s="757" t="s">
        <v>572</v>
      </c>
      <c r="HS1676"/>
      <c r="HW1676" s="758"/>
      <c r="HX1676"/>
      <c r="HY1676" s="759" t="s">
        <v>572</v>
      </c>
      <c r="HZ1676" s="759" t="s">
        <v>572</v>
      </c>
      <c r="IA1676" s="759" t="s">
        <v>572</v>
      </c>
      <c r="IC1676" s="760" t="s">
        <v>572</v>
      </c>
      <c r="ID1676" s="760" t="s">
        <v>572</v>
      </c>
      <c r="IE1676" s="760" t="s">
        <v>572</v>
      </c>
      <c r="IF1676" s="761" t="s">
        <v>572</v>
      </c>
      <c r="IG1676" s="619" t="str">
        <f t="shared" si="58"/>
        <v>IN HOUSE (MANUAL)</v>
      </c>
      <c r="II1676" s="761" t="s">
        <v>572</v>
      </c>
      <c r="IK1676" s="761" t="str">
        <f>IFERROR(VLOOKUP($M1676,#REF!,13,0),"IN HOUSE (MANUAL)")</f>
        <v>IN HOUSE (MANUAL)</v>
      </c>
      <c r="IM1676" s="760" t="s">
        <v>922</v>
      </c>
      <c r="IN1676" s="760" t="s">
        <v>922</v>
      </c>
      <c r="IO1676" s="760">
        <v>0</v>
      </c>
      <c r="IQ1676" s="760" t="s">
        <v>572</v>
      </c>
      <c r="IR1676" s="760" t="s">
        <v>572</v>
      </c>
      <c r="IT1676" s="760" t="s">
        <v>572</v>
      </c>
      <c r="IV1676" s="760" t="s">
        <v>572</v>
      </c>
      <c r="IW1676" s="760" t="s">
        <v>572</v>
      </c>
      <c r="IY1676" s="760" t="s">
        <v>572</v>
      </c>
      <c r="IZ1676" s="760" t="s">
        <v>572</v>
      </c>
      <c r="JB1676" s="760" t="s">
        <v>572</v>
      </c>
      <c r="JC1676" s="760" t="s">
        <v>572</v>
      </c>
      <c r="JE1676" s="760" t="s">
        <v>572</v>
      </c>
      <c r="JF1676" s="760" t="s">
        <v>572</v>
      </c>
    </row>
    <row r="1677" spans="1:266" ht="17.25" customHeight="1" x14ac:dyDescent="0.35">
      <c r="A1677" s="618" t="s">
        <v>3081</v>
      </c>
      <c r="B1677" s="730">
        <v>94</v>
      </c>
      <c r="C1677" s="730" t="s">
        <v>3078</v>
      </c>
      <c r="D1677" s="730" t="s">
        <v>3078</v>
      </c>
      <c r="E1677" s="730">
        <v>29</v>
      </c>
      <c r="F1677" s="731" t="s">
        <v>574</v>
      </c>
      <c r="G1677" s="732">
        <v>2</v>
      </c>
      <c r="H1677" s="826">
        <v>46196</v>
      </c>
      <c r="I1677" s="730">
        <v>38</v>
      </c>
      <c r="J1677" s="730" t="s">
        <v>308</v>
      </c>
      <c r="K1677" s="730">
        <v>39</v>
      </c>
      <c r="L1677" s="730" t="s">
        <v>3082</v>
      </c>
      <c r="M1677" s="735" t="s">
        <v>3081</v>
      </c>
      <c r="N1677" s="735">
        <v>0</v>
      </c>
      <c r="O1677" s="735" t="s">
        <v>390</v>
      </c>
      <c r="P1677" s="735">
        <v>0</v>
      </c>
      <c r="Q1677" s="735">
        <v>0</v>
      </c>
      <c r="R1677" s="735" t="s">
        <v>3042</v>
      </c>
      <c r="S1677" s="735" t="s">
        <v>308</v>
      </c>
      <c r="T1677" s="735" t="s">
        <v>3080</v>
      </c>
      <c r="U1677" s="735">
        <v>373</v>
      </c>
      <c r="V1677" s="735" t="s">
        <v>308</v>
      </c>
      <c r="W1677" s="735"/>
      <c r="X1677" s="735"/>
      <c r="Y1677" s="768">
        <v>0</v>
      </c>
      <c r="Z1677" s="935">
        <v>183</v>
      </c>
      <c r="AA1677" s="735" t="s">
        <v>40</v>
      </c>
      <c r="AB1677" s="735" t="s">
        <v>890</v>
      </c>
      <c r="AC1677" s="735" t="s">
        <v>899</v>
      </c>
      <c r="AD1677" s="735">
        <v>4224</v>
      </c>
      <c r="AE1677" s="738">
        <v>2124</v>
      </c>
      <c r="AF1677" s="763" t="s">
        <v>390</v>
      </c>
      <c r="AG1677" s="765"/>
      <c r="AH1677" s="765"/>
      <c r="AI1677" s="765" t="s">
        <v>613</v>
      </c>
      <c r="AJ1677" s="740">
        <v>18</v>
      </c>
      <c r="AK1677" s="766"/>
      <c r="AL1677" s="740"/>
      <c r="AM1677" s="767">
        <v>0</v>
      </c>
      <c r="AN1677" s="767"/>
      <c r="AO1677" s="767">
        <v>2124</v>
      </c>
      <c r="AP1677" s="767"/>
      <c r="AQ1677" s="767"/>
      <c r="AR1677" s="767"/>
      <c r="AS1677" s="767"/>
      <c r="AT1677" s="767"/>
      <c r="AU1677" s="767"/>
      <c r="AV1677" s="767"/>
      <c r="AW1677" s="767"/>
      <c r="AX1677" s="767"/>
      <c r="AY1677" s="767"/>
      <c r="AZ1677" s="767"/>
      <c r="BA1677" s="767"/>
      <c r="BB1677" s="767">
        <v>0</v>
      </c>
      <c r="BC1677" s="767">
        <v>2124</v>
      </c>
      <c r="BD1677" s="767">
        <v>0</v>
      </c>
      <c r="BE1677" s="767">
        <v>0</v>
      </c>
      <c r="BF1677" s="767">
        <v>2124</v>
      </c>
      <c r="BG1677" s="767">
        <v>0</v>
      </c>
      <c r="BH1677" s="767">
        <v>0</v>
      </c>
      <c r="BI1677" s="767">
        <v>183</v>
      </c>
      <c r="BJ1677" s="767" t="s">
        <v>922</v>
      </c>
      <c r="BK1677" s="767">
        <v>0</v>
      </c>
      <c r="BL1677" s="767"/>
      <c r="BM1677" s="767"/>
      <c r="BN1677" s="767" t="s">
        <v>308</v>
      </c>
      <c r="BO1677" s="767" t="s">
        <v>308</v>
      </c>
      <c r="BP1677" s="767" t="s">
        <v>308</v>
      </c>
      <c r="BQ1677" s="767" t="s">
        <v>308</v>
      </c>
      <c r="BR1677" s="767"/>
      <c r="BS1677" s="767" t="s">
        <v>397</v>
      </c>
      <c r="BT1677" s="767"/>
      <c r="BU1677" s="767" t="s">
        <v>579</v>
      </c>
      <c r="BV1677" s="767"/>
      <c r="BW1677" s="767"/>
      <c r="BX1677" s="767"/>
      <c r="BY1677" s="767"/>
      <c r="BZ1677" s="767"/>
      <c r="CA1677" s="767"/>
      <c r="CB1677" s="767"/>
      <c r="CC1677" s="767"/>
      <c r="CD1677" s="767"/>
      <c r="CE1677" s="767"/>
      <c r="CF1677" s="767"/>
      <c r="CG1677" s="767"/>
      <c r="CH1677" s="767"/>
      <c r="CI1677" s="767"/>
      <c r="CJ1677" s="767"/>
      <c r="CK1677" s="768"/>
      <c r="CL1677" s="768" t="s">
        <v>397</v>
      </c>
      <c r="CM1677" s="768" t="s">
        <v>397</v>
      </c>
      <c r="CN1677" s="768" t="s">
        <v>397</v>
      </c>
      <c r="CO1677" s="768" t="s">
        <v>397</v>
      </c>
      <c r="CP1677" s="768">
        <v>183</v>
      </c>
      <c r="CQ1677" s="768">
        <v>4224</v>
      </c>
      <c r="CR1677" s="735">
        <v>2124</v>
      </c>
      <c r="CS1677" s="863"/>
      <c r="CT1677" s="860" t="s">
        <v>308</v>
      </c>
      <c r="CU1677" s="891" t="s">
        <v>308</v>
      </c>
      <c r="CV1677" s="763"/>
      <c r="CW1677" s="763"/>
      <c r="CX1677" s="860">
        <v>46254</v>
      </c>
      <c r="CY1677" s="747">
        <v>0</v>
      </c>
      <c r="CZ1677" s="747" t="s">
        <v>308</v>
      </c>
      <c r="DA1677" s="748">
        <v>0</v>
      </c>
      <c r="DB1677" s="748">
        <v>0</v>
      </c>
      <c r="DC1677" s="748">
        <v>0</v>
      </c>
      <c r="DD1677" s="748" t="s">
        <v>308</v>
      </c>
      <c r="DE1677" s="748" t="s">
        <v>308</v>
      </c>
      <c r="DF1677" s="748" t="s">
        <v>308</v>
      </c>
      <c r="DG1677" s="748" t="s">
        <v>308</v>
      </c>
      <c r="DH1677" s="770">
        <v>0</v>
      </c>
      <c r="DI1677" s="763" t="s">
        <v>390</v>
      </c>
      <c r="DJ1677" s="763" t="s">
        <v>397</v>
      </c>
      <c r="DK1677" s="763" t="s">
        <v>397</v>
      </c>
      <c r="DL1677" s="763" t="s">
        <v>390</v>
      </c>
      <c r="DM1677" s="763">
        <v>46275</v>
      </c>
      <c r="DN1677" s="763">
        <v>46275</v>
      </c>
      <c r="DO1677" s="771">
        <v>0</v>
      </c>
      <c r="DP1677" s="763">
        <v>46297</v>
      </c>
      <c r="DQ1677" s="737">
        <v>46290</v>
      </c>
      <c r="DR1677" s="763">
        <v>46290</v>
      </c>
      <c r="DS1677" s="770">
        <v>46297</v>
      </c>
      <c r="DT1677" s="752">
        <v>46290</v>
      </c>
      <c r="DU1677" s="753">
        <v>-8</v>
      </c>
      <c r="DV1677" s="753" t="s">
        <v>308</v>
      </c>
      <c r="DW1677" s="754">
        <v>46280</v>
      </c>
      <c r="DX1677" s="755">
        <v>46282</v>
      </c>
      <c r="DY1677" s="754" t="e">
        <v>#VALUE!</v>
      </c>
      <c r="DZ1677" s="754" t="e">
        <v>#VALUE!</v>
      </c>
      <c r="EA1677" s="754">
        <v>0</v>
      </c>
      <c r="EB1677" s="754">
        <v>0</v>
      </c>
      <c r="HA1677" s="756" t="s">
        <v>397</v>
      </c>
      <c r="HB1677" s="756" t="s">
        <v>397</v>
      </c>
      <c r="HC1677" s="756" t="s">
        <v>397</v>
      </c>
      <c r="HD1677" s="756" t="s">
        <v>397</v>
      </c>
      <c r="HE1677" s="756" t="s">
        <v>397</v>
      </c>
      <c r="HF1677" s="756" t="s">
        <v>397</v>
      </c>
      <c r="HG1677" s="756" t="s">
        <v>397</v>
      </c>
      <c r="HH1677" s="756" t="s">
        <v>397</v>
      </c>
      <c r="HI1677" s="756" t="s">
        <v>397</v>
      </c>
      <c r="HJ1677" s="756" t="s">
        <v>397</v>
      </c>
      <c r="HK1677"/>
      <c r="HL1677"/>
      <c r="HM1677"/>
      <c r="HN1677" s="756" t="str">
        <f t="shared" si="57"/>
        <v>AUTO PRINT</v>
      </c>
      <c r="HO1677"/>
      <c r="HP1677" s="757" t="s">
        <v>572</v>
      </c>
      <c r="HQ1677" s="757" t="s">
        <v>572</v>
      </c>
      <c r="HR1677" s="757" t="s">
        <v>572</v>
      </c>
      <c r="HS1677"/>
      <c r="HW1677" s="758"/>
      <c r="HX1677"/>
      <c r="HY1677" s="759" t="s">
        <v>572</v>
      </c>
      <c r="HZ1677" s="759" t="s">
        <v>572</v>
      </c>
      <c r="IA1677" s="759" t="s">
        <v>572</v>
      </c>
      <c r="IC1677" s="760" t="s">
        <v>572</v>
      </c>
      <c r="ID1677" s="760" t="s">
        <v>572</v>
      </c>
      <c r="IE1677" s="760" t="s">
        <v>572</v>
      </c>
      <c r="IF1677" s="761" t="s">
        <v>572</v>
      </c>
      <c r="IG1677" s="619" t="str">
        <f t="shared" si="58"/>
        <v>IN HOUSE (MANUAL)</v>
      </c>
      <c r="II1677" s="761" t="s">
        <v>572</v>
      </c>
      <c r="IK1677" s="761" t="str">
        <f>IFERROR(VLOOKUP($M1677,#REF!,13,0),"IN HOUSE (MANUAL)")</f>
        <v>IN HOUSE (MANUAL)</v>
      </c>
      <c r="IM1677" s="760" t="s">
        <v>922</v>
      </c>
      <c r="IN1677" s="760" t="s">
        <v>922</v>
      </c>
      <c r="IO1677" s="760">
        <v>183</v>
      </c>
      <c r="IQ1677" s="760" t="s">
        <v>572</v>
      </c>
      <c r="IR1677" s="760" t="s">
        <v>572</v>
      </c>
      <c r="IT1677" s="760" t="s">
        <v>572</v>
      </c>
      <c r="IV1677" s="760" t="s">
        <v>572</v>
      </c>
      <c r="IW1677" s="760" t="s">
        <v>572</v>
      </c>
      <c r="IY1677" s="760" t="s">
        <v>572</v>
      </c>
      <c r="IZ1677" s="760" t="s">
        <v>572</v>
      </c>
      <c r="JB1677" s="760" t="s">
        <v>572</v>
      </c>
      <c r="JC1677" s="760" t="s">
        <v>572</v>
      </c>
      <c r="JE1677" s="760" t="s">
        <v>572</v>
      </c>
      <c r="JF1677" s="760" t="s">
        <v>572</v>
      </c>
    </row>
    <row r="1678" spans="1:266" ht="17.25" customHeight="1" x14ac:dyDescent="0.35">
      <c r="A1678" s="618" t="s">
        <v>3083</v>
      </c>
      <c r="B1678" s="730">
        <v>95</v>
      </c>
      <c r="C1678" s="730" t="s">
        <v>3078</v>
      </c>
      <c r="D1678" s="730" t="s">
        <v>3078</v>
      </c>
      <c r="E1678" s="730">
        <v>29</v>
      </c>
      <c r="F1678" s="731" t="s">
        <v>574</v>
      </c>
      <c r="G1678" s="732">
        <v>2</v>
      </c>
      <c r="H1678" s="826">
        <v>46196</v>
      </c>
      <c r="I1678" s="730">
        <v>39</v>
      </c>
      <c r="J1678" s="730" t="s">
        <v>308</v>
      </c>
      <c r="K1678" s="730">
        <v>39</v>
      </c>
      <c r="L1678" s="730" t="s">
        <v>3084</v>
      </c>
      <c r="M1678" s="735" t="s">
        <v>3083</v>
      </c>
      <c r="N1678" s="734">
        <v>0</v>
      </c>
      <c r="O1678" s="734" t="s">
        <v>390</v>
      </c>
      <c r="P1678" s="734">
        <v>0</v>
      </c>
      <c r="Q1678" s="734">
        <v>0</v>
      </c>
      <c r="R1678" s="735" t="s">
        <v>3042</v>
      </c>
      <c r="S1678" s="735" t="s">
        <v>308</v>
      </c>
      <c r="T1678" s="735" t="s">
        <v>3076</v>
      </c>
      <c r="U1678" s="735">
        <v>373</v>
      </c>
      <c r="V1678" s="735" t="s">
        <v>308</v>
      </c>
      <c r="W1678" s="735"/>
      <c r="X1678" s="735"/>
      <c r="Y1678" s="768">
        <v>0</v>
      </c>
      <c r="Z1678" s="935">
        <v>102</v>
      </c>
      <c r="AA1678" s="735" t="s">
        <v>40</v>
      </c>
      <c r="AB1678" s="735" t="s">
        <v>890</v>
      </c>
      <c r="AC1678" s="735" t="s">
        <v>899</v>
      </c>
      <c r="AD1678" s="735">
        <v>4704</v>
      </c>
      <c r="AE1678" s="738">
        <v>2088</v>
      </c>
      <c r="AF1678" s="737" t="s">
        <v>390</v>
      </c>
      <c r="AG1678" s="765"/>
      <c r="AH1678" s="765"/>
      <c r="AI1678" s="765" t="s">
        <v>613</v>
      </c>
      <c r="AJ1678" s="740">
        <v>19</v>
      </c>
      <c r="AK1678" s="766"/>
      <c r="AL1678" s="740"/>
      <c r="AM1678" s="767">
        <v>0</v>
      </c>
      <c r="AN1678" s="767"/>
      <c r="AO1678" s="767">
        <v>2088</v>
      </c>
      <c r="AP1678" s="767"/>
      <c r="AQ1678" s="767"/>
      <c r="AR1678" s="767"/>
      <c r="AS1678" s="767"/>
      <c r="AT1678" s="767"/>
      <c r="AU1678" s="767"/>
      <c r="AV1678" s="767"/>
      <c r="AW1678" s="767"/>
      <c r="AX1678" s="767"/>
      <c r="AY1678" s="767"/>
      <c r="AZ1678" s="767"/>
      <c r="BA1678" s="767"/>
      <c r="BB1678" s="767">
        <v>0</v>
      </c>
      <c r="BC1678" s="767">
        <v>2088</v>
      </c>
      <c r="BD1678" s="767">
        <v>0</v>
      </c>
      <c r="BE1678" s="767">
        <v>0</v>
      </c>
      <c r="BF1678" s="767">
        <v>2088</v>
      </c>
      <c r="BG1678" s="767">
        <v>0</v>
      </c>
      <c r="BH1678" s="767">
        <v>0</v>
      </c>
      <c r="BI1678" s="767">
        <v>102.5</v>
      </c>
      <c r="BJ1678" s="767" t="s">
        <v>922</v>
      </c>
      <c r="BK1678" s="767">
        <v>0</v>
      </c>
      <c r="BL1678" s="767"/>
      <c r="BM1678" s="767"/>
      <c r="BN1678" s="767" t="s">
        <v>308</v>
      </c>
      <c r="BO1678" s="767" t="s">
        <v>308</v>
      </c>
      <c r="BP1678" s="767" t="s">
        <v>308</v>
      </c>
      <c r="BQ1678" s="767" t="s">
        <v>308</v>
      </c>
      <c r="BR1678" s="767"/>
      <c r="BS1678" s="767" t="s">
        <v>397</v>
      </c>
      <c r="BT1678" s="767"/>
      <c r="BU1678" s="767" t="s">
        <v>579</v>
      </c>
      <c r="BV1678" s="767"/>
      <c r="BW1678" s="767"/>
      <c r="BX1678" s="767"/>
      <c r="BY1678" s="767"/>
      <c r="BZ1678" s="767"/>
      <c r="CA1678" s="767"/>
      <c r="CB1678" s="767"/>
      <c r="CC1678" s="767"/>
      <c r="CD1678" s="767"/>
      <c r="CE1678" s="767"/>
      <c r="CF1678" s="767"/>
      <c r="CG1678" s="767"/>
      <c r="CH1678" s="767"/>
      <c r="CI1678" s="767"/>
      <c r="CJ1678" s="767"/>
      <c r="CK1678" s="768"/>
      <c r="CL1678" s="768" t="s">
        <v>397</v>
      </c>
      <c r="CM1678" s="768" t="s">
        <v>397</v>
      </c>
      <c r="CN1678" s="768" t="s">
        <v>397</v>
      </c>
      <c r="CO1678" s="768" t="s">
        <v>397</v>
      </c>
      <c r="CP1678" s="768">
        <v>102.5</v>
      </c>
      <c r="CQ1678" s="768">
        <v>4704</v>
      </c>
      <c r="CR1678" s="735">
        <v>2088</v>
      </c>
      <c r="CS1678" s="863"/>
      <c r="CT1678" s="860" t="s">
        <v>308</v>
      </c>
      <c r="CU1678" s="891" t="s">
        <v>308</v>
      </c>
      <c r="CV1678" s="763"/>
      <c r="CW1678" s="763"/>
      <c r="CX1678" s="860">
        <v>46254</v>
      </c>
      <c r="CY1678" s="747">
        <v>0</v>
      </c>
      <c r="CZ1678" s="747" t="s">
        <v>308</v>
      </c>
      <c r="DA1678" s="748">
        <v>0</v>
      </c>
      <c r="DB1678" s="748">
        <v>0</v>
      </c>
      <c r="DC1678" s="748">
        <v>0</v>
      </c>
      <c r="DD1678" s="748" t="s">
        <v>308</v>
      </c>
      <c r="DE1678" s="748" t="s">
        <v>308</v>
      </c>
      <c r="DF1678" s="748" t="s">
        <v>308</v>
      </c>
      <c r="DG1678" s="748" t="s">
        <v>308</v>
      </c>
      <c r="DH1678" s="770">
        <v>0</v>
      </c>
      <c r="DI1678" s="763" t="s">
        <v>390</v>
      </c>
      <c r="DJ1678" s="763" t="s">
        <v>397</v>
      </c>
      <c r="DK1678" s="763" t="s">
        <v>397</v>
      </c>
      <c r="DL1678" s="763" t="s">
        <v>390</v>
      </c>
      <c r="DM1678" s="763" t="s">
        <v>390</v>
      </c>
      <c r="DN1678" s="763" t="s">
        <v>390</v>
      </c>
      <c r="DO1678" s="771">
        <v>0</v>
      </c>
      <c r="DP1678" s="763">
        <v>46297</v>
      </c>
      <c r="DQ1678" s="763">
        <v>46290</v>
      </c>
      <c r="DR1678" s="763">
        <v>46290</v>
      </c>
      <c r="DS1678" s="770">
        <v>46297</v>
      </c>
      <c r="DT1678" s="752">
        <v>46290</v>
      </c>
      <c r="DU1678" s="753">
        <v>-3</v>
      </c>
      <c r="DV1678" s="753" t="s">
        <v>308</v>
      </c>
      <c r="DW1678" s="754">
        <v>46282</v>
      </c>
      <c r="DX1678" s="755">
        <v>46287</v>
      </c>
      <c r="DY1678" s="754" t="e">
        <v>#VALUE!</v>
      </c>
      <c r="DZ1678" s="754" t="e">
        <v>#VALUE!</v>
      </c>
      <c r="EA1678" s="754">
        <v>0</v>
      </c>
      <c r="EB1678" s="754">
        <v>0</v>
      </c>
      <c r="HA1678" s="756" t="s">
        <v>397</v>
      </c>
      <c r="HB1678" s="756" t="s">
        <v>397</v>
      </c>
      <c r="HC1678" s="756" t="s">
        <v>397</v>
      </c>
      <c r="HD1678" s="756" t="s">
        <v>397</v>
      </c>
      <c r="HE1678" s="756" t="s">
        <v>397</v>
      </c>
      <c r="HF1678" s="756" t="s">
        <v>397</v>
      </c>
      <c r="HG1678" s="756" t="s">
        <v>397</v>
      </c>
      <c r="HH1678" s="756" t="s">
        <v>397</v>
      </c>
      <c r="HI1678" s="756" t="s">
        <v>397</v>
      </c>
      <c r="HJ1678" s="756" t="s">
        <v>397</v>
      </c>
      <c r="HK1678"/>
      <c r="HL1678"/>
      <c r="HM1678"/>
      <c r="HN1678" s="756" t="str">
        <f t="shared" si="57"/>
        <v>AUTO PRINT</v>
      </c>
      <c r="HO1678"/>
      <c r="HP1678" s="757" t="s">
        <v>572</v>
      </c>
      <c r="HQ1678" s="757" t="s">
        <v>572</v>
      </c>
      <c r="HR1678" s="757" t="s">
        <v>572</v>
      </c>
      <c r="HS1678"/>
      <c r="HW1678" s="758"/>
      <c r="HX1678"/>
      <c r="HY1678" s="759" t="s">
        <v>572</v>
      </c>
      <c r="HZ1678" s="759" t="s">
        <v>572</v>
      </c>
      <c r="IA1678" s="759" t="s">
        <v>572</v>
      </c>
      <c r="IC1678" s="760" t="s">
        <v>572</v>
      </c>
      <c r="ID1678" s="760" t="s">
        <v>572</v>
      </c>
      <c r="IE1678" s="760" t="s">
        <v>572</v>
      </c>
      <c r="IF1678" s="761" t="s">
        <v>572</v>
      </c>
      <c r="IG1678" s="619" t="str">
        <f t="shared" si="58"/>
        <v>IN HOUSE (MANUAL)</v>
      </c>
      <c r="II1678" s="761" t="s">
        <v>572</v>
      </c>
      <c r="IK1678" s="761" t="str">
        <f>IFERROR(VLOOKUP($M1678,#REF!,13,0),"IN HOUSE (MANUAL)")</f>
        <v>IN HOUSE (MANUAL)</v>
      </c>
      <c r="IM1678" s="760" t="s">
        <v>922</v>
      </c>
      <c r="IN1678" s="760" t="s">
        <v>922</v>
      </c>
      <c r="IO1678" s="760">
        <v>102.5</v>
      </c>
      <c r="IQ1678" s="760" t="s">
        <v>572</v>
      </c>
      <c r="IR1678" s="760" t="s">
        <v>572</v>
      </c>
      <c r="IT1678" s="760" t="s">
        <v>572</v>
      </c>
      <c r="IV1678" s="760" t="s">
        <v>572</v>
      </c>
      <c r="IW1678" s="760" t="s">
        <v>572</v>
      </c>
      <c r="IY1678" s="760" t="s">
        <v>572</v>
      </c>
      <c r="IZ1678" s="760" t="s">
        <v>572</v>
      </c>
      <c r="JB1678" s="760" t="s">
        <v>572</v>
      </c>
      <c r="JC1678" s="760" t="s">
        <v>572</v>
      </c>
      <c r="JE1678" s="760" t="s">
        <v>572</v>
      </c>
      <c r="JF1678" s="760" t="s">
        <v>572</v>
      </c>
    </row>
    <row r="1679" spans="1:266" ht="17.25" customHeight="1" x14ac:dyDescent="0.35">
      <c r="A1679" s="618" t="s">
        <v>3085</v>
      </c>
      <c r="B1679" s="730">
        <v>96</v>
      </c>
      <c r="C1679" s="730" t="s">
        <v>2931</v>
      </c>
      <c r="D1679" s="730" t="s">
        <v>2931</v>
      </c>
      <c r="E1679" s="730">
        <v>29</v>
      </c>
      <c r="F1679" s="731" t="s">
        <v>574</v>
      </c>
      <c r="G1679" s="732">
        <v>1</v>
      </c>
      <c r="H1679" s="826">
        <v>46231</v>
      </c>
      <c r="I1679" s="730">
        <v>39</v>
      </c>
      <c r="J1679" s="730" t="s">
        <v>308</v>
      </c>
      <c r="K1679" s="730">
        <v>39</v>
      </c>
      <c r="L1679" s="730" t="s">
        <v>3086</v>
      </c>
      <c r="M1679" s="735" t="s">
        <v>3085</v>
      </c>
      <c r="N1679" s="734">
        <v>0</v>
      </c>
      <c r="O1679" s="734" t="s">
        <v>390</v>
      </c>
      <c r="P1679" s="734">
        <v>0</v>
      </c>
      <c r="Q1679" s="734">
        <v>0</v>
      </c>
      <c r="R1679" s="735" t="s">
        <v>3042</v>
      </c>
      <c r="S1679" s="735" t="s">
        <v>308</v>
      </c>
      <c r="T1679" s="735" t="s">
        <v>3043</v>
      </c>
      <c r="U1679" s="735">
        <v>373</v>
      </c>
      <c r="V1679" s="735" t="s">
        <v>308</v>
      </c>
      <c r="W1679" s="735"/>
      <c r="X1679" s="735"/>
      <c r="Y1679" s="768">
        <v>0</v>
      </c>
      <c r="Z1679" s="768">
        <v>0</v>
      </c>
      <c r="AA1679" s="735" t="s">
        <v>40</v>
      </c>
      <c r="AB1679" s="735" t="s">
        <v>863</v>
      </c>
      <c r="AC1679" s="735" t="s">
        <v>597</v>
      </c>
      <c r="AD1679" s="735">
        <v>252</v>
      </c>
      <c r="AE1679" s="738">
        <v>252</v>
      </c>
      <c r="AF1679" s="737">
        <v>46273</v>
      </c>
      <c r="AG1679" s="765"/>
      <c r="AH1679" s="970"/>
      <c r="AI1679" s="765" t="s">
        <v>308</v>
      </c>
      <c r="AJ1679" s="740">
        <v>20</v>
      </c>
      <c r="AK1679" s="766"/>
      <c r="AL1679" s="740"/>
      <c r="AM1679" s="767">
        <v>0</v>
      </c>
      <c r="AN1679" s="767"/>
      <c r="AO1679" s="767">
        <v>0</v>
      </c>
      <c r="AP1679" s="767"/>
      <c r="AQ1679" s="767"/>
      <c r="AR1679" s="767"/>
      <c r="AS1679" s="767"/>
      <c r="AT1679" s="767"/>
      <c r="AU1679" s="767"/>
      <c r="AV1679" s="767"/>
      <c r="AW1679" s="767"/>
      <c r="AX1679" s="767"/>
      <c r="AY1679" s="767"/>
      <c r="AZ1679" s="767"/>
      <c r="BA1679" s="767"/>
      <c r="BB1679" s="767">
        <v>0</v>
      </c>
      <c r="BC1679" s="767">
        <v>0</v>
      </c>
      <c r="BD1679" s="767">
        <v>0</v>
      </c>
      <c r="BE1679" s="767">
        <v>0</v>
      </c>
      <c r="BF1679" s="767">
        <v>0</v>
      </c>
      <c r="BG1679" s="767">
        <v>0</v>
      </c>
      <c r="BH1679" s="767">
        <v>0</v>
      </c>
      <c r="BI1679" s="767">
        <v>0</v>
      </c>
      <c r="BJ1679" s="767" t="s">
        <v>922</v>
      </c>
      <c r="BK1679" s="767">
        <v>0</v>
      </c>
      <c r="BL1679" s="767"/>
      <c r="BM1679" s="767"/>
      <c r="BN1679" s="767" t="s">
        <v>308</v>
      </c>
      <c r="BO1679" s="767" t="s">
        <v>308</v>
      </c>
      <c r="BP1679" s="767" t="s">
        <v>308</v>
      </c>
      <c r="BQ1679" s="767" t="s">
        <v>308</v>
      </c>
      <c r="BR1679" s="767"/>
      <c r="BS1679" s="767" t="s">
        <v>397</v>
      </c>
      <c r="BT1679" s="767"/>
      <c r="BU1679" s="767" t="s">
        <v>579</v>
      </c>
      <c r="BV1679" s="767"/>
      <c r="BW1679" s="767"/>
      <c r="BX1679" s="767"/>
      <c r="BY1679" s="767"/>
      <c r="BZ1679" s="767"/>
      <c r="CA1679" s="767"/>
      <c r="CB1679" s="767"/>
      <c r="CC1679" s="767"/>
      <c r="CD1679" s="767"/>
      <c r="CE1679" s="767"/>
      <c r="CF1679" s="767"/>
      <c r="CG1679" s="767"/>
      <c r="CH1679" s="767"/>
      <c r="CI1679" s="767"/>
      <c r="CJ1679" s="767"/>
      <c r="CK1679" s="768"/>
      <c r="CL1679" s="768" t="s">
        <v>397</v>
      </c>
      <c r="CM1679" s="768" t="s">
        <v>397</v>
      </c>
      <c r="CN1679" s="768" t="s">
        <v>397</v>
      </c>
      <c r="CO1679" s="768" t="s">
        <v>397</v>
      </c>
      <c r="CP1679" s="768">
        <v>0</v>
      </c>
      <c r="CQ1679" s="768">
        <v>252</v>
      </c>
      <c r="CR1679" s="735">
        <v>252</v>
      </c>
      <c r="CS1679" s="769"/>
      <c r="CT1679" s="860">
        <v>46293</v>
      </c>
      <c r="CU1679" s="891" t="s">
        <v>782</v>
      </c>
      <c r="CV1679" s="763"/>
      <c r="CW1679" s="763"/>
      <c r="CX1679" s="860">
        <v>46268</v>
      </c>
      <c r="CY1679" s="747" t="s">
        <v>1594</v>
      </c>
      <c r="CZ1679" s="747">
        <v>0</v>
      </c>
      <c r="DA1679" s="748">
        <v>46247</v>
      </c>
      <c r="DB1679" s="748" t="s">
        <v>615</v>
      </c>
      <c r="DC1679" s="748" t="s">
        <v>2858</v>
      </c>
      <c r="DD1679" s="748">
        <v>0</v>
      </c>
      <c r="DE1679" s="748">
        <v>0</v>
      </c>
      <c r="DF1679" s="748">
        <v>0</v>
      </c>
      <c r="DG1679" s="748">
        <v>0</v>
      </c>
      <c r="DH1679" s="770">
        <v>0</v>
      </c>
      <c r="DI1679" s="763" t="s">
        <v>390</v>
      </c>
      <c r="DJ1679" s="763" t="s">
        <v>397</v>
      </c>
      <c r="DK1679" s="763" t="s">
        <v>397</v>
      </c>
      <c r="DL1679" s="763" t="s">
        <v>390</v>
      </c>
      <c r="DM1679" s="763">
        <v>46279</v>
      </c>
      <c r="DN1679" s="763">
        <v>46279</v>
      </c>
      <c r="DO1679" s="771">
        <v>0</v>
      </c>
      <c r="DP1679" s="763">
        <v>46290</v>
      </c>
      <c r="DQ1679" s="763">
        <v>46290</v>
      </c>
      <c r="DR1679" s="763">
        <v>46290</v>
      </c>
      <c r="DS1679" s="770">
        <v>46290</v>
      </c>
      <c r="DT1679" s="752">
        <v>46290</v>
      </c>
      <c r="DU1679" s="753">
        <v>-3</v>
      </c>
      <c r="DV1679" s="753" t="s">
        <v>308</v>
      </c>
      <c r="DW1679" s="754">
        <v>46287</v>
      </c>
      <c r="DX1679" s="755">
        <v>46287</v>
      </c>
      <c r="DY1679" s="754" t="e">
        <v>#VALUE!</v>
      </c>
      <c r="DZ1679" s="754" t="e">
        <v>#VALUE!</v>
      </c>
      <c r="EA1679" s="754">
        <v>0</v>
      </c>
      <c r="EB1679" s="754">
        <v>0</v>
      </c>
      <c r="HA1679" s="756" t="s">
        <v>397</v>
      </c>
      <c r="HB1679" s="756" t="s">
        <v>397</v>
      </c>
      <c r="HC1679" s="756" t="s">
        <v>397</v>
      </c>
      <c r="HD1679" s="756" t="s">
        <v>397</v>
      </c>
      <c r="HE1679" s="756" t="s">
        <v>397</v>
      </c>
      <c r="HF1679" s="756" t="s">
        <v>397</v>
      </c>
      <c r="HG1679" s="756" t="s">
        <v>397</v>
      </c>
      <c r="HH1679" s="756" t="s">
        <v>397</v>
      </c>
      <c r="HI1679" s="756" t="s">
        <v>397</v>
      </c>
      <c r="HJ1679" s="756" t="s">
        <v>397</v>
      </c>
      <c r="HK1679"/>
      <c r="HL1679"/>
      <c r="HM1679"/>
      <c r="HN1679" s="756" t="str">
        <f t="shared" si="57"/>
        <v>AUTO PRINT</v>
      </c>
      <c r="HO1679"/>
      <c r="HP1679" s="757" t="s">
        <v>572</v>
      </c>
      <c r="HQ1679" s="757" t="s">
        <v>572</v>
      </c>
      <c r="HR1679" s="757" t="s">
        <v>572</v>
      </c>
      <c r="HS1679"/>
      <c r="HW1679" s="758"/>
      <c r="HX1679"/>
      <c r="HY1679" s="759" t="s">
        <v>572</v>
      </c>
      <c r="HZ1679" s="759" t="s">
        <v>572</v>
      </c>
      <c r="IA1679" s="759" t="s">
        <v>572</v>
      </c>
      <c r="IC1679" s="760" t="s">
        <v>572</v>
      </c>
      <c r="ID1679" s="760" t="s">
        <v>572</v>
      </c>
      <c r="IE1679" s="760" t="s">
        <v>572</v>
      </c>
      <c r="IF1679" s="761" t="s">
        <v>572</v>
      </c>
      <c r="IG1679" s="619" t="str">
        <f t="shared" si="58"/>
        <v>IN HOUSE (MANUAL)</v>
      </c>
      <c r="II1679" s="761" t="s">
        <v>572</v>
      </c>
      <c r="IK1679" s="761" t="str">
        <f>IFERROR(VLOOKUP($M1679,#REF!,13,0),"IN HOUSE (MANUAL)")</f>
        <v>IN HOUSE (MANUAL)</v>
      </c>
      <c r="IM1679" s="760" t="s">
        <v>572</v>
      </c>
      <c r="IN1679" s="760" t="s">
        <v>572</v>
      </c>
      <c r="IO1679" s="760" t="s">
        <v>572</v>
      </c>
      <c r="IQ1679" s="760" t="s">
        <v>572</v>
      </c>
      <c r="IR1679" s="760" t="s">
        <v>572</v>
      </c>
      <c r="IT1679" s="760" t="s">
        <v>572</v>
      </c>
      <c r="IV1679" s="760" t="s">
        <v>572</v>
      </c>
      <c r="IW1679" s="760" t="s">
        <v>572</v>
      </c>
      <c r="IY1679" s="760" t="s">
        <v>572</v>
      </c>
      <c r="IZ1679" s="760" t="s">
        <v>572</v>
      </c>
      <c r="JB1679" s="760" t="s">
        <v>572</v>
      </c>
      <c r="JC1679" s="760" t="s">
        <v>572</v>
      </c>
      <c r="JE1679" s="760" t="s">
        <v>572</v>
      </c>
      <c r="JF1679" s="760" t="s">
        <v>572</v>
      </c>
    </row>
    <row r="1680" spans="1:266" ht="17.25" customHeight="1" x14ac:dyDescent="0.35">
      <c r="A1680" s="618" t="s">
        <v>3087</v>
      </c>
      <c r="B1680" s="730">
        <v>97</v>
      </c>
      <c r="C1680" s="730" t="s">
        <v>3078</v>
      </c>
      <c r="D1680" s="730" t="s">
        <v>3078</v>
      </c>
      <c r="E1680" s="730">
        <v>29</v>
      </c>
      <c r="F1680" s="731" t="s">
        <v>574</v>
      </c>
      <c r="G1680" s="732">
        <v>2</v>
      </c>
      <c r="H1680" s="826">
        <v>46196</v>
      </c>
      <c r="I1680" s="730">
        <v>39</v>
      </c>
      <c r="J1680" s="730" t="s">
        <v>308</v>
      </c>
      <c r="K1680" s="730">
        <v>40</v>
      </c>
      <c r="L1680" s="730" t="s">
        <v>3088</v>
      </c>
      <c r="M1680" s="772" t="s">
        <v>3087</v>
      </c>
      <c r="N1680" s="772">
        <v>0</v>
      </c>
      <c r="O1680" s="772" t="s">
        <v>390</v>
      </c>
      <c r="P1680" s="772">
        <v>0</v>
      </c>
      <c r="Q1680" s="772">
        <v>0</v>
      </c>
      <c r="R1680" s="772" t="s">
        <v>2834</v>
      </c>
      <c r="S1680" s="772" t="s">
        <v>308</v>
      </c>
      <c r="T1680" s="772" t="s">
        <v>2835</v>
      </c>
      <c r="U1680" s="772">
        <v>373</v>
      </c>
      <c r="V1680" s="772" t="s">
        <v>308</v>
      </c>
      <c r="W1680" s="772"/>
      <c r="X1680" s="772"/>
      <c r="Y1680" s="773">
        <v>0</v>
      </c>
      <c r="Z1680" s="932">
        <v>2106</v>
      </c>
      <c r="AA1680" s="772" t="s">
        <v>45</v>
      </c>
      <c r="AB1680" s="772" t="s">
        <v>863</v>
      </c>
      <c r="AC1680" s="772" t="s">
        <v>899</v>
      </c>
      <c r="AD1680" s="772">
        <v>4212</v>
      </c>
      <c r="AE1680" s="864">
        <v>2106</v>
      </c>
      <c r="AF1680" s="774" t="s">
        <v>390</v>
      </c>
      <c r="AG1680" s="777"/>
      <c r="AH1680" s="777"/>
      <c r="AI1680" s="777" t="s">
        <v>308</v>
      </c>
      <c r="AJ1680" s="778">
        <v>21</v>
      </c>
      <c r="AK1680" s="779"/>
      <c r="AL1680" s="778"/>
      <c r="AM1680" s="780">
        <v>0</v>
      </c>
      <c r="AN1680" s="780"/>
      <c r="AO1680" s="780">
        <v>2106</v>
      </c>
      <c r="AP1680" s="780"/>
      <c r="AQ1680" s="780"/>
      <c r="AR1680" s="780"/>
      <c r="AS1680" s="780"/>
      <c r="AT1680" s="780"/>
      <c r="AU1680" s="780"/>
      <c r="AV1680" s="780"/>
      <c r="AW1680" s="780"/>
      <c r="AX1680" s="780"/>
      <c r="AY1680" s="780"/>
      <c r="AZ1680" s="780"/>
      <c r="BA1680" s="780"/>
      <c r="BB1680" s="780">
        <v>0</v>
      </c>
      <c r="BC1680" s="780">
        <v>2106</v>
      </c>
      <c r="BD1680" s="780">
        <v>0</v>
      </c>
      <c r="BE1680" s="780">
        <v>0</v>
      </c>
      <c r="BF1680" s="780">
        <v>2106</v>
      </c>
      <c r="BG1680" s="780">
        <v>0</v>
      </c>
      <c r="BH1680" s="780">
        <v>0</v>
      </c>
      <c r="BI1680" s="780">
        <v>2106</v>
      </c>
      <c r="BJ1680" s="780" t="s">
        <v>922</v>
      </c>
      <c r="BK1680" s="780">
        <v>0</v>
      </c>
      <c r="BL1680" s="780"/>
      <c r="BM1680" s="780"/>
      <c r="BN1680" s="780" t="s">
        <v>308</v>
      </c>
      <c r="BO1680" s="780" t="s">
        <v>308</v>
      </c>
      <c r="BP1680" s="780" t="s">
        <v>308</v>
      </c>
      <c r="BQ1680" s="780" t="s">
        <v>308</v>
      </c>
      <c r="BR1680" s="780"/>
      <c r="BS1680" s="780" t="s">
        <v>397</v>
      </c>
      <c r="BT1680" s="780"/>
      <c r="BU1680" s="780" t="s">
        <v>579</v>
      </c>
      <c r="BV1680" s="780"/>
      <c r="BW1680" s="780"/>
      <c r="BX1680" s="780"/>
      <c r="BY1680" s="780"/>
      <c r="BZ1680" s="780"/>
      <c r="CA1680" s="780"/>
      <c r="CB1680" s="780"/>
      <c r="CC1680" s="780"/>
      <c r="CD1680" s="780"/>
      <c r="CE1680" s="780"/>
      <c r="CF1680" s="780"/>
      <c r="CG1680" s="780"/>
      <c r="CH1680" s="780"/>
      <c r="CI1680" s="780"/>
      <c r="CJ1680" s="780"/>
      <c r="CK1680" s="773"/>
      <c r="CL1680" s="773" t="s">
        <v>397</v>
      </c>
      <c r="CM1680" s="773" t="s">
        <v>397</v>
      </c>
      <c r="CN1680" s="773" t="s">
        <v>397</v>
      </c>
      <c r="CO1680" s="773" t="s">
        <v>397</v>
      </c>
      <c r="CP1680" s="773">
        <v>2106</v>
      </c>
      <c r="CQ1680" s="773">
        <v>4212</v>
      </c>
      <c r="CR1680" s="772">
        <v>2106</v>
      </c>
      <c r="CS1680" s="781"/>
      <c r="CT1680" s="865" t="s">
        <v>308</v>
      </c>
      <c r="CU1680" s="899" t="s">
        <v>308</v>
      </c>
      <c r="CV1680" s="774"/>
      <c r="CW1680" s="774"/>
      <c r="CX1680" s="865">
        <v>46254</v>
      </c>
      <c r="CY1680" s="784">
        <v>0</v>
      </c>
      <c r="CZ1680" s="784" t="s">
        <v>308</v>
      </c>
      <c r="DA1680" s="785">
        <v>0</v>
      </c>
      <c r="DB1680" s="785">
        <v>0</v>
      </c>
      <c r="DC1680" s="785">
        <v>0</v>
      </c>
      <c r="DD1680" s="785" t="s">
        <v>308</v>
      </c>
      <c r="DE1680" s="785" t="s">
        <v>308</v>
      </c>
      <c r="DF1680" s="785" t="s">
        <v>308</v>
      </c>
      <c r="DG1680" s="785" t="s">
        <v>308</v>
      </c>
      <c r="DH1680" s="786">
        <v>0</v>
      </c>
      <c r="DI1680" s="774" t="s">
        <v>390</v>
      </c>
      <c r="DJ1680" s="774" t="s">
        <v>390</v>
      </c>
      <c r="DK1680" s="774" t="s">
        <v>397</v>
      </c>
      <c r="DL1680" s="774" t="s">
        <v>390</v>
      </c>
      <c r="DM1680" s="774">
        <v>46281</v>
      </c>
      <c r="DN1680" s="774">
        <v>46281</v>
      </c>
      <c r="DO1680" s="787">
        <v>0</v>
      </c>
      <c r="DP1680" s="774">
        <v>46297</v>
      </c>
      <c r="DQ1680" s="774">
        <v>46297</v>
      </c>
      <c r="DR1680" s="774">
        <v>46297</v>
      </c>
      <c r="DS1680" s="786">
        <v>46297</v>
      </c>
      <c r="DT1680" s="752">
        <v>46297</v>
      </c>
      <c r="DU1680" s="753">
        <v>-8</v>
      </c>
      <c r="DV1680" s="753" t="s">
        <v>308</v>
      </c>
      <c r="DW1680" s="754">
        <v>46287</v>
      </c>
      <c r="DX1680" s="755">
        <v>46289</v>
      </c>
      <c r="DY1680" s="754" t="e">
        <v>#VALUE!</v>
      </c>
      <c r="DZ1680" s="754" t="e">
        <v>#VALUE!</v>
      </c>
      <c r="EA1680" s="754">
        <v>0</v>
      </c>
      <c r="EB1680" s="754">
        <v>0</v>
      </c>
      <c r="HA1680" s="756" t="s">
        <v>397</v>
      </c>
      <c r="HB1680" s="756" t="s">
        <v>397</v>
      </c>
      <c r="HC1680" s="756" t="s">
        <v>397</v>
      </c>
      <c r="HD1680" s="756" t="s">
        <v>397</v>
      </c>
      <c r="HE1680" s="756" t="s">
        <v>397</v>
      </c>
      <c r="HF1680" s="756" t="s">
        <v>397</v>
      </c>
      <c r="HG1680" s="756" t="s">
        <v>397</v>
      </c>
      <c r="HH1680" s="756" t="s">
        <v>397</v>
      </c>
      <c r="HI1680" s="756" t="s">
        <v>397</v>
      </c>
      <c r="HJ1680" s="756" t="s">
        <v>397</v>
      </c>
      <c r="HK1680"/>
      <c r="HL1680"/>
      <c r="HM1680"/>
      <c r="HN1680" s="756" t="str">
        <f t="shared" si="57"/>
        <v>AUTO PRINT</v>
      </c>
      <c r="HO1680"/>
      <c r="HP1680" s="757" t="s">
        <v>572</v>
      </c>
      <c r="HQ1680" s="757" t="s">
        <v>572</v>
      </c>
      <c r="HR1680" s="757" t="s">
        <v>572</v>
      </c>
      <c r="HS1680"/>
      <c r="HW1680" s="758"/>
      <c r="HX1680"/>
      <c r="HY1680" s="759" t="s">
        <v>572</v>
      </c>
      <c r="HZ1680" s="759" t="s">
        <v>572</v>
      </c>
      <c r="IA1680" s="759" t="s">
        <v>572</v>
      </c>
      <c r="IC1680" s="760" t="s">
        <v>572</v>
      </c>
      <c r="ID1680" s="760" t="s">
        <v>572</v>
      </c>
      <c r="IE1680" s="760" t="s">
        <v>572</v>
      </c>
      <c r="IF1680" s="761" t="s">
        <v>572</v>
      </c>
      <c r="IG1680" s="619" t="str">
        <f t="shared" si="58"/>
        <v>IN HOUSE (MANUAL)</v>
      </c>
      <c r="II1680" s="761" t="s">
        <v>572</v>
      </c>
      <c r="IK1680" s="761" t="str">
        <f>IFERROR(VLOOKUP($M1680,#REF!,13,0),"IN HOUSE (MANUAL)")</f>
        <v>IN HOUSE (MANUAL)</v>
      </c>
      <c r="IM1680" s="760" t="s">
        <v>922</v>
      </c>
      <c r="IN1680" s="760" t="s">
        <v>922</v>
      </c>
      <c r="IO1680" s="760">
        <v>2106</v>
      </c>
      <c r="IQ1680" s="760" t="s">
        <v>572</v>
      </c>
      <c r="IR1680" s="760" t="s">
        <v>572</v>
      </c>
      <c r="IT1680" s="760" t="s">
        <v>572</v>
      </c>
      <c r="IV1680" s="760" t="s">
        <v>572</v>
      </c>
      <c r="IW1680" s="760" t="s">
        <v>572</v>
      </c>
      <c r="IY1680" s="760" t="s">
        <v>572</v>
      </c>
      <c r="IZ1680" s="760" t="s">
        <v>572</v>
      </c>
      <c r="JB1680" s="760" t="s">
        <v>572</v>
      </c>
      <c r="JC1680" s="760" t="s">
        <v>572</v>
      </c>
      <c r="JE1680" s="760" t="s">
        <v>572</v>
      </c>
      <c r="JF1680" s="760" t="s">
        <v>572</v>
      </c>
    </row>
    <row r="1681" spans="1:266" ht="17.25" customHeight="1" x14ac:dyDescent="0.35">
      <c r="A1681" s="618" t="s">
        <v>3089</v>
      </c>
      <c r="B1681" s="730">
        <v>98</v>
      </c>
      <c r="C1681" s="730" t="s">
        <v>2931</v>
      </c>
      <c r="D1681" s="730" t="s">
        <v>2931</v>
      </c>
      <c r="E1681" s="730">
        <v>29</v>
      </c>
      <c r="F1681" s="731" t="s">
        <v>574</v>
      </c>
      <c r="G1681" s="732">
        <v>1</v>
      </c>
      <c r="H1681" s="733">
        <v>46202</v>
      </c>
      <c r="I1681" s="730">
        <v>39</v>
      </c>
      <c r="J1681" s="730" t="s">
        <v>308</v>
      </c>
      <c r="K1681" s="730">
        <v>41</v>
      </c>
      <c r="L1681" s="730" t="s">
        <v>3090</v>
      </c>
      <c r="M1681" s="772" t="s">
        <v>3089</v>
      </c>
      <c r="N1681" s="868">
        <v>0</v>
      </c>
      <c r="O1681" s="868" t="s">
        <v>390</v>
      </c>
      <c r="P1681" s="868">
        <v>0</v>
      </c>
      <c r="Q1681" s="868">
        <v>0</v>
      </c>
      <c r="R1681" s="772" t="s">
        <v>3042</v>
      </c>
      <c r="S1681" s="772" t="s">
        <v>308</v>
      </c>
      <c r="T1681" s="772" t="s">
        <v>3091</v>
      </c>
      <c r="U1681" s="772">
        <v>373</v>
      </c>
      <c r="V1681" s="772" t="s">
        <v>308</v>
      </c>
      <c r="W1681" s="772"/>
      <c r="X1681" s="772"/>
      <c r="Y1681" s="773">
        <v>0</v>
      </c>
      <c r="Z1681" s="773">
        <v>1068</v>
      </c>
      <c r="AA1681" s="772" t="s">
        <v>40</v>
      </c>
      <c r="AB1681" s="772" t="s">
        <v>890</v>
      </c>
      <c r="AC1681" s="772" t="s">
        <v>899</v>
      </c>
      <c r="AD1681" s="772">
        <v>1068</v>
      </c>
      <c r="AE1681" s="775">
        <v>1068</v>
      </c>
      <c r="AF1681" s="774" t="s">
        <v>390</v>
      </c>
      <c r="AG1681" s="777"/>
      <c r="AH1681" s="777"/>
      <c r="AI1681" s="777" t="s">
        <v>308</v>
      </c>
      <c r="AJ1681" s="778">
        <v>22</v>
      </c>
      <c r="AK1681" s="779"/>
      <c r="AL1681" s="778"/>
      <c r="AM1681" s="780">
        <v>0</v>
      </c>
      <c r="AN1681" s="780"/>
      <c r="AO1681" s="780">
        <v>1068</v>
      </c>
      <c r="AP1681" s="780"/>
      <c r="AQ1681" s="780"/>
      <c r="AR1681" s="780"/>
      <c r="AS1681" s="780"/>
      <c r="AT1681" s="780"/>
      <c r="AU1681" s="780"/>
      <c r="AV1681" s="780"/>
      <c r="AW1681" s="780"/>
      <c r="AX1681" s="780"/>
      <c r="AY1681" s="780"/>
      <c r="AZ1681" s="780"/>
      <c r="BA1681" s="780"/>
      <c r="BB1681" s="780">
        <v>0</v>
      </c>
      <c r="BC1681" s="780">
        <v>1068</v>
      </c>
      <c r="BD1681" s="780">
        <v>0</v>
      </c>
      <c r="BE1681" s="780">
        <v>0</v>
      </c>
      <c r="BF1681" s="780">
        <v>1068</v>
      </c>
      <c r="BG1681" s="780">
        <v>0</v>
      </c>
      <c r="BH1681" s="780">
        <v>0</v>
      </c>
      <c r="BI1681" s="780">
        <v>1068</v>
      </c>
      <c r="BJ1681" s="780" t="s">
        <v>922</v>
      </c>
      <c r="BK1681" s="780">
        <v>0</v>
      </c>
      <c r="BL1681" s="780"/>
      <c r="BM1681" s="780"/>
      <c r="BN1681" s="780" t="s">
        <v>308</v>
      </c>
      <c r="BO1681" s="780" t="s">
        <v>308</v>
      </c>
      <c r="BP1681" s="780" t="s">
        <v>308</v>
      </c>
      <c r="BQ1681" s="780" t="s">
        <v>308</v>
      </c>
      <c r="BR1681" s="780"/>
      <c r="BS1681" s="780" t="s">
        <v>397</v>
      </c>
      <c r="BT1681" s="780"/>
      <c r="BU1681" s="780" t="s">
        <v>579</v>
      </c>
      <c r="BV1681" s="780"/>
      <c r="BW1681" s="780"/>
      <c r="BX1681" s="780"/>
      <c r="BY1681" s="780"/>
      <c r="BZ1681" s="780"/>
      <c r="CA1681" s="780"/>
      <c r="CB1681" s="780"/>
      <c r="CC1681" s="780"/>
      <c r="CD1681" s="780"/>
      <c r="CE1681" s="780"/>
      <c r="CF1681" s="780"/>
      <c r="CG1681" s="780"/>
      <c r="CH1681" s="780"/>
      <c r="CI1681" s="780"/>
      <c r="CJ1681" s="780"/>
      <c r="CK1681" s="773"/>
      <c r="CL1681" s="773" t="s">
        <v>397</v>
      </c>
      <c r="CM1681" s="773" t="s">
        <v>397</v>
      </c>
      <c r="CN1681" s="773" t="s">
        <v>397</v>
      </c>
      <c r="CO1681" s="773" t="s">
        <v>397</v>
      </c>
      <c r="CP1681" s="773">
        <v>1068</v>
      </c>
      <c r="CQ1681" s="773">
        <v>1068</v>
      </c>
      <c r="CR1681" s="772">
        <v>1068</v>
      </c>
      <c r="CS1681" s="781"/>
      <c r="CT1681" s="865" t="s">
        <v>308</v>
      </c>
      <c r="CU1681" s="899" t="s">
        <v>308</v>
      </c>
      <c r="CV1681" s="774"/>
      <c r="CW1681" s="774"/>
      <c r="CX1681" s="865">
        <v>46254</v>
      </c>
      <c r="CY1681" s="784">
        <v>0</v>
      </c>
      <c r="CZ1681" s="784" t="s">
        <v>308</v>
      </c>
      <c r="DA1681" s="785">
        <v>0</v>
      </c>
      <c r="DB1681" s="785">
        <v>0</v>
      </c>
      <c r="DC1681" s="785">
        <v>0</v>
      </c>
      <c r="DD1681" s="785" t="s">
        <v>308</v>
      </c>
      <c r="DE1681" s="785" t="s">
        <v>308</v>
      </c>
      <c r="DF1681" s="785" t="s">
        <v>308</v>
      </c>
      <c r="DG1681" s="785" t="s">
        <v>308</v>
      </c>
      <c r="DH1681" s="786">
        <v>0</v>
      </c>
      <c r="DI1681" s="774" t="s">
        <v>390</v>
      </c>
      <c r="DJ1681" s="774" t="s">
        <v>397</v>
      </c>
      <c r="DK1681" s="774" t="s">
        <v>397</v>
      </c>
      <c r="DL1681" s="774" t="s">
        <v>390</v>
      </c>
      <c r="DM1681" s="774">
        <v>46286</v>
      </c>
      <c r="DN1681" s="774">
        <v>46286</v>
      </c>
      <c r="DO1681" s="787">
        <v>0</v>
      </c>
      <c r="DP1681" s="774">
        <v>46304</v>
      </c>
      <c r="DQ1681" s="774">
        <v>46304</v>
      </c>
      <c r="DR1681" s="774">
        <v>46304</v>
      </c>
      <c r="DS1681" s="786">
        <v>46304</v>
      </c>
      <c r="DT1681" s="752">
        <v>46304</v>
      </c>
      <c r="DU1681" s="753">
        <v>-14</v>
      </c>
      <c r="DV1681" s="753" t="s">
        <v>308</v>
      </c>
      <c r="DW1681" s="754">
        <v>46289</v>
      </c>
      <c r="DX1681" s="755">
        <v>46290</v>
      </c>
      <c r="DY1681" s="754" t="e">
        <v>#VALUE!</v>
      </c>
      <c r="DZ1681" s="754" t="e">
        <v>#VALUE!</v>
      </c>
      <c r="EA1681" s="754">
        <v>0</v>
      </c>
      <c r="EB1681" s="754">
        <v>0</v>
      </c>
      <c r="HA1681" s="756" t="s">
        <v>397</v>
      </c>
      <c r="HB1681" s="756" t="s">
        <v>397</v>
      </c>
      <c r="HC1681" s="756" t="s">
        <v>397</v>
      </c>
      <c r="HD1681" s="756" t="s">
        <v>397</v>
      </c>
      <c r="HE1681" s="756" t="s">
        <v>397</v>
      </c>
      <c r="HF1681" s="756" t="s">
        <v>397</v>
      </c>
      <c r="HG1681" s="756" t="s">
        <v>397</v>
      </c>
      <c r="HH1681" s="756" t="s">
        <v>397</v>
      </c>
      <c r="HI1681" s="756" t="s">
        <v>397</v>
      </c>
      <c r="HJ1681" s="756" t="s">
        <v>397</v>
      </c>
      <c r="HK1681"/>
      <c r="HL1681"/>
      <c r="HM1681"/>
      <c r="HN1681" s="756" t="str">
        <f t="shared" si="57"/>
        <v>AUTO PRINT</v>
      </c>
      <c r="HO1681"/>
      <c r="HP1681" s="757" t="s">
        <v>572</v>
      </c>
      <c r="HQ1681" s="757" t="s">
        <v>572</v>
      </c>
      <c r="HR1681" s="757" t="s">
        <v>572</v>
      </c>
      <c r="HS1681"/>
      <c r="HW1681" s="758"/>
      <c r="HX1681"/>
      <c r="HY1681" s="759" t="s">
        <v>572</v>
      </c>
      <c r="HZ1681" s="759" t="s">
        <v>572</v>
      </c>
      <c r="IA1681" s="759" t="s">
        <v>572</v>
      </c>
      <c r="IC1681" s="760" t="s">
        <v>572</v>
      </c>
      <c r="ID1681" s="760" t="s">
        <v>572</v>
      </c>
      <c r="IE1681" s="760" t="s">
        <v>572</v>
      </c>
      <c r="IF1681" s="761" t="s">
        <v>572</v>
      </c>
      <c r="IG1681" s="619" t="str">
        <f t="shared" si="58"/>
        <v>IN HOUSE (MANUAL)</v>
      </c>
      <c r="II1681" s="761" t="s">
        <v>572</v>
      </c>
      <c r="IK1681" s="761" t="str">
        <f>IFERROR(VLOOKUP($M1681,#REF!,13,0),"IN HOUSE (MANUAL)")</f>
        <v>IN HOUSE (MANUAL)</v>
      </c>
      <c r="IM1681" s="760" t="s">
        <v>922</v>
      </c>
      <c r="IN1681" s="760" t="s">
        <v>922</v>
      </c>
      <c r="IO1681" s="760">
        <v>1068</v>
      </c>
      <c r="IQ1681" s="760" t="s">
        <v>572</v>
      </c>
      <c r="IR1681" s="760" t="s">
        <v>572</v>
      </c>
      <c r="IT1681" s="760" t="s">
        <v>572</v>
      </c>
      <c r="IV1681" s="760" t="s">
        <v>572</v>
      </c>
      <c r="IW1681" s="760" t="s">
        <v>572</v>
      </c>
      <c r="IY1681" s="760" t="s">
        <v>572</v>
      </c>
      <c r="IZ1681" s="760" t="s">
        <v>572</v>
      </c>
      <c r="JB1681" s="760" t="s">
        <v>572</v>
      </c>
      <c r="JC1681" s="760" t="s">
        <v>572</v>
      </c>
      <c r="JE1681" s="760" t="s">
        <v>572</v>
      </c>
      <c r="JF1681" s="760" t="s">
        <v>572</v>
      </c>
    </row>
    <row r="1682" spans="1:266" ht="17.25" customHeight="1" x14ac:dyDescent="0.35">
      <c r="A1682" s="618" t="s">
        <v>3092</v>
      </c>
      <c r="B1682" s="730">
        <v>99</v>
      </c>
      <c r="C1682" s="730" t="s">
        <v>2931</v>
      </c>
      <c r="D1682" s="730" t="s">
        <v>2931</v>
      </c>
      <c r="E1682" s="730">
        <v>29</v>
      </c>
      <c r="F1682" s="731" t="s">
        <v>574</v>
      </c>
      <c r="G1682" s="732">
        <v>1</v>
      </c>
      <c r="H1682" s="826">
        <v>46196</v>
      </c>
      <c r="I1682" s="730">
        <v>40</v>
      </c>
      <c r="J1682" s="730" t="s">
        <v>308</v>
      </c>
      <c r="K1682" s="730">
        <v>41</v>
      </c>
      <c r="L1682" s="730" t="s">
        <v>3093</v>
      </c>
      <c r="M1682" s="772" t="s">
        <v>3092</v>
      </c>
      <c r="N1682" s="772">
        <v>0</v>
      </c>
      <c r="O1682" s="772" t="s">
        <v>390</v>
      </c>
      <c r="P1682" s="772">
        <v>0</v>
      </c>
      <c r="Q1682" s="772">
        <v>0</v>
      </c>
      <c r="R1682" s="772" t="s">
        <v>3042</v>
      </c>
      <c r="S1682" s="772" t="s">
        <v>308</v>
      </c>
      <c r="T1682" s="772" t="s">
        <v>3076</v>
      </c>
      <c r="U1682" s="772">
        <v>373</v>
      </c>
      <c r="V1682" s="772" t="s">
        <v>308</v>
      </c>
      <c r="W1682" s="772"/>
      <c r="X1682" s="772"/>
      <c r="Y1682" s="773">
        <v>0</v>
      </c>
      <c r="Z1682" s="773">
        <v>1248</v>
      </c>
      <c r="AA1682" s="772" t="s">
        <v>40</v>
      </c>
      <c r="AB1682" s="772" t="s">
        <v>890</v>
      </c>
      <c r="AC1682" s="772" t="s">
        <v>899</v>
      </c>
      <c r="AD1682" s="772">
        <v>1248</v>
      </c>
      <c r="AE1682" s="864">
        <v>1248</v>
      </c>
      <c r="AF1682" s="774" t="s">
        <v>390</v>
      </c>
      <c r="AG1682" s="777"/>
      <c r="AH1682" s="777"/>
      <c r="AI1682" s="777" t="s">
        <v>308</v>
      </c>
      <c r="AJ1682" s="778">
        <v>23</v>
      </c>
      <c r="AK1682" s="779"/>
      <c r="AL1682" s="778"/>
      <c r="AM1682" s="780">
        <v>0</v>
      </c>
      <c r="AN1682" s="780"/>
      <c r="AO1682" s="780">
        <v>1248</v>
      </c>
      <c r="AP1682" s="780"/>
      <c r="AQ1682" s="780"/>
      <c r="AR1682" s="780"/>
      <c r="AS1682" s="780"/>
      <c r="AT1682" s="780"/>
      <c r="AU1682" s="780"/>
      <c r="AV1682" s="780"/>
      <c r="AW1682" s="780"/>
      <c r="AX1682" s="780"/>
      <c r="AY1682" s="780"/>
      <c r="AZ1682" s="780"/>
      <c r="BA1682" s="780"/>
      <c r="BB1682" s="780">
        <v>0</v>
      </c>
      <c r="BC1682" s="780">
        <v>1248</v>
      </c>
      <c r="BD1682" s="780">
        <v>0</v>
      </c>
      <c r="BE1682" s="780">
        <v>0</v>
      </c>
      <c r="BF1682" s="780">
        <v>1248</v>
      </c>
      <c r="BG1682" s="780">
        <v>0</v>
      </c>
      <c r="BH1682" s="780">
        <v>0</v>
      </c>
      <c r="BI1682" s="780">
        <v>1248</v>
      </c>
      <c r="BJ1682" s="780" t="s">
        <v>922</v>
      </c>
      <c r="BK1682" s="780">
        <v>0</v>
      </c>
      <c r="BL1682" s="780"/>
      <c r="BM1682" s="780"/>
      <c r="BN1682" s="780" t="s">
        <v>308</v>
      </c>
      <c r="BO1682" s="780" t="s">
        <v>308</v>
      </c>
      <c r="BP1682" s="780" t="s">
        <v>308</v>
      </c>
      <c r="BQ1682" s="780" t="s">
        <v>308</v>
      </c>
      <c r="BR1682" s="780"/>
      <c r="BS1682" s="780" t="s">
        <v>397</v>
      </c>
      <c r="BT1682" s="780"/>
      <c r="BU1682" s="780" t="s">
        <v>579</v>
      </c>
      <c r="BV1682" s="780"/>
      <c r="BW1682" s="780"/>
      <c r="BX1682" s="780"/>
      <c r="BY1682" s="780"/>
      <c r="BZ1682" s="780"/>
      <c r="CA1682" s="780"/>
      <c r="CB1682" s="780"/>
      <c r="CC1682" s="780"/>
      <c r="CD1682" s="780"/>
      <c r="CE1682" s="780"/>
      <c r="CF1682" s="780"/>
      <c r="CG1682" s="780"/>
      <c r="CH1682" s="780"/>
      <c r="CI1682" s="780"/>
      <c r="CJ1682" s="780"/>
      <c r="CK1682" s="773"/>
      <c r="CL1682" s="773" t="s">
        <v>397</v>
      </c>
      <c r="CM1682" s="773" t="s">
        <v>397</v>
      </c>
      <c r="CN1682" s="773" t="s">
        <v>397</v>
      </c>
      <c r="CO1682" s="773" t="s">
        <v>397</v>
      </c>
      <c r="CP1682" s="773">
        <v>1248</v>
      </c>
      <c r="CQ1682" s="773">
        <v>1248</v>
      </c>
      <c r="CR1682" s="772">
        <v>1248</v>
      </c>
      <c r="CS1682" s="781"/>
      <c r="CT1682" s="865" t="s">
        <v>308</v>
      </c>
      <c r="CU1682" s="899" t="s">
        <v>308</v>
      </c>
      <c r="CV1682" s="774"/>
      <c r="CW1682" s="774"/>
      <c r="CX1682" s="865">
        <v>46254</v>
      </c>
      <c r="CY1682" s="784">
        <v>0</v>
      </c>
      <c r="CZ1682" s="784" t="s">
        <v>308</v>
      </c>
      <c r="DA1682" s="785">
        <v>0</v>
      </c>
      <c r="DB1682" s="785">
        <v>0</v>
      </c>
      <c r="DC1682" s="785">
        <v>0</v>
      </c>
      <c r="DD1682" s="785" t="s">
        <v>308</v>
      </c>
      <c r="DE1682" s="785" t="s">
        <v>308</v>
      </c>
      <c r="DF1682" s="785" t="s">
        <v>308</v>
      </c>
      <c r="DG1682" s="785" t="s">
        <v>308</v>
      </c>
      <c r="DH1682" s="786">
        <v>0</v>
      </c>
      <c r="DI1682" s="774" t="s">
        <v>390</v>
      </c>
      <c r="DJ1682" s="774" t="s">
        <v>397</v>
      </c>
      <c r="DK1682" s="774" t="s">
        <v>397</v>
      </c>
      <c r="DL1682" s="774" t="s">
        <v>390</v>
      </c>
      <c r="DM1682" s="774">
        <v>46287</v>
      </c>
      <c r="DN1682" s="774">
        <v>46287</v>
      </c>
      <c r="DO1682" s="787">
        <v>0</v>
      </c>
      <c r="DP1682" s="774">
        <v>46304</v>
      </c>
      <c r="DQ1682" s="774">
        <v>46304</v>
      </c>
      <c r="DR1682" s="774">
        <v>46304</v>
      </c>
      <c r="DS1682" s="786">
        <v>46304</v>
      </c>
      <c r="DT1682" s="752">
        <v>46304</v>
      </c>
      <c r="DU1682" s="753">
        <v>-11</v>
      </c>
      <c r="DV1682" s="753" t="s">
        <v>308</v>
      </c>
      <c r="DW1682" s="754">
        <v>46290</v>
      </c>
      <c r="DX1682" s="755">
        <v>46293</v>
      </c>
      <c r="DY1682" s="754" t="e">
        <v>#VALUE!</v>
      </c>
      <c r="DZ1682" s="754" t="e">
        <v>#VALUE!</v>
      </c>
      <c r="EA1682" s="754">
        <v>0</v>
      </c>
      <c r="EB1682" s="754">
        <v>0</v>
      </c>
      <c r="HA1682" s="756" t="s">
        <v>397</v>
      </c>
      <c r="HB1682" s="756" t="s">
        <v>397</v>
      </c>
      <c r="HC1682" s="756" t="s">
        <v>397</v>
      </c>
      <c r="HD1682" s="756" t="s">
        <v>397</v>
      </c>
      <c r="HE1682" s="756" t="s">
        <v>397</v>
      </c>
      <c r="HF1682" s="756" t="s">
        <v>397</v>
      </c>
      <c r="HG1682" s="756" t="s">
        <v>397</v>
      </c>
      <c r="HH1682" s="756" t="s">
        <v>397</v>
      </c>
      <c r="HI1682" s="756" t="s">
        <v>397</v>
      </c>
      <c r="HJ1682" s="756" t="s">
        <v>397</v>
      </c>
      <c r="HK1682"/>
      <c r="HL1682"/>
      <c r="HM1682"/>
      <c r="HN1682" s="756" t="str">
        <f t="shared" si="57"/>
        <v>AUTO PRINT</v>
      </c>
      <c r="HO1682"/>
      <c r="HP1682" s="757" t="s">
        <v>572</v>
      </c>
      <c r="HQ1682" s="757" t="s">
        <v>572</v>
      </c>
      <c r="HR1682" s="757" t="s">
        <v>572</v>
      </c>
      <c r="HS1682"/>
      <c r="HW1682" s="758"/>
      <c r="HX1682"/>
      <c r="HY1682" s="759" t="s">
        <v>572</v>
      </c>
      <c r="HZ1682" s="759" t="s">
        <v>572</v>
      </c>
      <c r="IA1682" s="759" t="s">
        <v>572</v>
      </c>
      <c r="IC1682" s="760" t="s">
        <v>572</v>
      </c>
      <c r="ID1682" s="760" t="s">
        <v>572</v>
      </c>
      <c r="IE1682" s="760" t="s">
        <v>572</v>
      </c>
      <c r="IF1682" s="761" t="s">
        <v>572</v>
      </c>
      <c r="IG1682" s="619" t="str">
        <f t="shared" si="58"/>
        <v>IN HOUSE (MANUAL)</v>
      </c>
      <c r="II1682" s="761" t="s">
        <v>572</v>
      </c>
      <c r="IK1682" s="761" t="str">
        <f>IFERROR(VLOOKUP($M1682,#REF!,13,0),"IN HOUSE (MANUAL)")</f>
        <v>IN HOUSE (MANUAL)</v>
      </c>
      <c r="IM1682" s="760" t="s">
        <v>922</v>
      </c>
      <c r="IN1682" s="760" t="s">
        <v>922</v>
      </c>
      <c r="IO1682" s="760">
        <v>1248</v>
      </c>
      <c r="IQ1682" s="760" t="s">
        <v>572</v>
      </c>
      <c r="IR1682" s="760" t="s">
        <v>572</v>
      </c>
      <c r="IT1682" s="760" t="s">
        <v>572</v>
      </c>
      <c r="IV1682" s="760" t="s">
        <v>572</v>
      </c>
      <c r="IW1682" s="760" t="s">
        <v>572</v>
      </c>
      <c r="IY1682" s="760" t="s">
        <v>572</v>
      </c>
      <c r="IZ1682" s="760" t="s">
        <v>572</v>
      </c>
      <c r="JB1682" s="760" t="s">
        <v>572</v>
      </c>
      <c r="JC1682" s="760" t="s">
        <v>572</v>
      </c>
      <c r="JE1682" s="760" t="s">
        <v>572</v>
      </c>
      <c r="JF1682" s="760" t="s">
        <v>572</v>
      </c>
    </row>
    <row r="1683" spans="1:266" ht="17.25" customHeight="1" x14ac:dyDescent="0.35">
      <c r="A1683" s="618" t="s">
        <v>3094</v>
      </c>
      <c r="B1683" s="730">
        <v>100</v>
      </c>
      <c r="C1683" s="730" t="s">
        <v>3078</v>
      </c>
      <c r="D1683" s="730" t="s">
        <v>3078</v>
      </c>
      <c r="E1683" s="730">
        <v>29</v>
      </c>
      <c r="F1683" s="731" t="s">
        <v>574</v>
      </c>
      <c r="G1683" s="732">
        <v>2</v>
      </c>
      <c r="H1683" s="733">
        <v>46196</v>
      </c>
      <c r="I1683" s="730">
        <v>40</v>
      </c>
      <c r="J1683" s="730" t="s">
        <v>308</v>
      </c>
      <c r="K1683" s="730">
        <v>42</v>
      </c>
      <c r="L1683" s="730" t="s">
        <v>3095</v>
      </c>
      <c r="M1683" s="772" t="s">
        <v>3094</v>
      </c>
      <c r="N1683" s="868">
        <v>0</v>
      </c>
      <c r="O1683" s="868" t="s">
        <v>390</v>
      </c>
      <c r="P1683" s="868">
        <v>0</v>
      </c>
      <c r="Q1683" s="868">
        <v>0</v>
      </c>
      <c r="R1683" s="772" t="s">
        <v>3042</v>
      </c>
      <c r="S1683" s="772" t="s">
        <v>308</v>
      </c>
      <c r="T1683" s="772" t="s">
        <v>3066</v>
      </c>
      <c r="U1683" s="772">
        <v>373</v>
      </c>
      <c r="V1683" s="772" t="s">
        <v>308</v>
      </c>
      <c r="W1683" s="772"/>
      <c r="X1683" s="772"/>
      <c r="Y1683" s="773">
        <v>2166</v>
      </c>
      <c r="Z1683" s="773">
        <v>2166</v>
      </c>
      <c r="AA1683" s="772" t="s">
        <v>40</v>
      </c>
      <c r="AB1683" s="772" t="s">
        <v>890</v>
      </c>
      <c r="AC1683" s="772" t="s">
        <v>899</v>
      </c>
      <c r="AD1683" s="772">
        <v>4332</v>
      </c>
      <c r="AE1683" s="775">
        <v>2166</v>
      </c>
      <c r="AF1683" s="774" t="s">
        <v>390</v>
      </c>
      <c r="AG1683" s="777"/>
      <c r="AH1683" s="777"/>
      <c r="AI1683" s="777" t="s">
        <v>613</v>
      </c>
      <c r="AJ1683" s="778">
        <v>24</v>
      </c>
      <c r="AK1683" s="779"/>
      <c r="AL1683" s="778"/>
      <c r="AM1683" s="780">
        <v>1083</v>
      </c>
      <c r="AN1683" s="780"/>
      <c r="AO1683" s="780">
        <v>2166</v>
      </c>
      <c r="AP1683" s="780"/>
      <c r="AQ1683" s="780"/>
      <c r="AR1683" s="780"/>
      <c r="AS1683" s="780"/>
      <c r="AT1683" s="780"/>
      <c r="AU1683" s="780"/>
      <c r="AV1683" s="780"/>
      <c r="AW1683" s="780"/>
      <c r="AX1683" s="780"/>
      <c r="AY1683" s="780"/>
      <c r="AZ1683" s="780"/>
      <c r="BA1683" s="780"/>
      <c r="BB1683" s="780">
        <v>0</v>
      </c>
      <c r="BC1683" s="780">
        <v>2166</v>
      </c>
      <c r="BD1683" s="780">
        <v>0</v>
      </c>
      <c r="BE1683" s="780">
        <v>0</v>
      </c>
      <c r="BF1683" s="780">
        <v>2166</v>
      </c>
      <c r="BG1683" s="780">
        <v>0</v>
      </c>
      <c r="BH1683" s="780">
        <v>0</v>
      </c>
      <c r="BI1683" s="780">
        <v>2166</v>
      </c>
      <c r="BJ1683" s="780" t="s">
        <v>922</v>
      </c>
      <c r="BK1683" s="780">
        <v>0</v>
      </c>
      <c r="BL1683" s="780"/>
      <c r="BM1683" s="780"/>
      <c r="BN1683" s="780" t="s">
        <v>308</v>
      </c>
      <c r="BO1683" s="780" t="s">
        <v>308</v>
      </c>
      <c r="BP1683" s="780" t="s">
        <v>308</v>
      </c>
      <c r="BQ1683" s="780" t="s">
        <v>308</v>
      </c>
      <c r="BR1683" s="780"/>
      <c r="BS1683" s="780" t="s">
        <v>397</v>
      </c>
      <c r="BT1683" s="780"/>
      <c r="BU1683" s="780" t="s">
        <v>579</v>
      </c>
      <c r="BV1683" s="780"/>
      <c r="BW1683" s="780"/>
      <c r="BX1683" s="780"/>
      <c r="BY1683" s="780"/>
      <c r="BZ1683" s="780"/>
      <c r="CA1683" s="780"/>
      <c r="CB1683" s="780"/>
      <c r="CC1683" s="780"/>
      <c r="CD1683" s="780"/>
      <c r="CE1683" s="780"/>
      <c r="CF1683" s="780"/>
      <c r="CG1683" s="780"/>
      <c r="CH1683" s="780"/>
      <c r="CI1683" s="780"/>
      <c r="CJ1683" s="780"/>
      <c r="CK1683" s="773"/>
      <c r="CL1683" s="773" t="s">
        <v>397</v>
      </c>
      <c r="CM1683" s="773" t="s">
        <v>397</v>
      </c>
      <c r="CN1683" s="773" t="s">
        <v>397</v>
      </c>
      <c r="CO1683" s="773" t="s">
        <v>397</v>
      </c>
      <c r="CP1683" s="773">
        <v>2166</v>
      </c>
      <c r="CQ1683" s="773">
        <v>4332</v>
      </c>
      <c r="CR1683" s="772">
        <v>2166</v>
      </c>
      <c r="CS1683" s="781"/>
      <c r="CT1683" s="865" t="s">
        <v>308</v>
      </c>
      <c r="CU1683" s="899" t="s">
        <v>308</v>
      </c>
      <c r="CV1683" s="774"/>
      <c r="CW1683" s="774"/>
      <c r="CX1683" s="865">
        <v>46254</v>
      </c>
      <c r="CY1683" s="784">
        <v>0</v>
      </c>
      <c r="CZ1683" s="784" t="s">
        <v>308</v>
      </c>
      <c r="DA1683" s="785">
        <v>0</v>
      </c>
      <c r="DB1683" s="785">
        <v>0</v>
      </c>
      <c r="DC1683" s="785">
        <v>0</v>
      </c>
      <c r="DD1683" s="785" t="s">
        <v>308</v>
      </c>
      <c r="DE1683" s="785" t="s">
        <v>308</v>
      </c>
      <c r="DF1683" s="785" t="s">
        <v>308</v>
      </c>
      <c r="DG1683" s="785" t="s">
        <v>308</v>
      </c>
      <c r="DH1683" s="786">
        <v>0</v>
      </c>
      <c r="DI1683" s="774" t="s">
        <v>390</v>
      </c>
      <c r="DJ1683" s="774" t="s">
        <v>397</v>
      </c>
      <c r="DK1683" s="774" t="s">
        <v>397</v>
      </c>
      <c r="DL1683" s="774">
        <v>46283</v>
      </c>
      <c r="DM1683" s="774">
        <v>46288</v>
      </c>
      <c r="DN1683" s="774">
        <v>46288</v>
      </c>
      <c r="DO1683" s="787">
        <v>0</v>
      </c>
      <c r="DP1683" s="774">
        <v>46318</v>
      </c>
      <c r="DQ1683" s="774">
        <v>46311</v>
      </c>
      <c r="DR1683" s="774">
        <v>46311</v>
      </c>
      <c r="DS1683" s="786">
        <v>46318</v>
      </c>
      <c r="DT1683" s="752">
        <v>46311</v>
      </c>
      <c r="DU1683" s="753">
        <v>-15</v>
      </c>
      <c r="DV1683" s="753" t="s">
        <v>308</v>
      </c>
      <c r="DW1683" s="754">
        <v>46293</v>
      </c>
      <c r="DX1683" s="755">
        <v>46296</v>
      </c>
      <c r="DY1683" s="754" t="e">
        <v>#VALUE!</v>
      </c>
      <c r="DZ1683" s="754" t="e">
        <v>#VALUE!</v>
      </c>
      <c r="EA1683" s="754">
        <v>0</v>
      </c>
      <c r="EB1683" s="754">
        <v>0</v>
      </c>
      <c r="HA1683" s="756" t="s">
        <v>397</v>
      </c>
      <c r="HB1683" s="756" t="s">
        <v>397</v>
      </c>
      <c r="HC1683" s="756" t="s">
        <v>397</v>
      </c>
      <c r="HD1683" s="756" t="s">
        <v>397</v>
      </c>
      <c r="HE1683" s="756" t="s">
        <v>397</v>
      </c>
      <c r="HF1683" s="756" t="s">
        <v>397</v>
      </c>
      <c r="HG1683" s="756" t="s">
        <v>397</v>
      </c>
      <c r="HH1683" s="756" t="s">
        <v>397</v>
      </c>
      <c r="HI1683" s="756" t="s">
        <v>397</v>
      </c>
      <c r="HJ1683" s="756" t="s">
        <v>397</v>
      </c>
      <c r="HK1683"/>
      <c r="HL1683"/>
      <c r="HM1683"/>
      <c r="HN1683" s="756" t="str">
        <f t="shared" si="57"/>
        <v>AUTO PRINT</v>
      </c>
      <c r="HO1683"/>
      <c r="HP1683" s="757" t="s">
        <v>572</v>
      </c>
      <c r="HQ1683" s="757" t="s">
        <v>572</v>
      </c>
      <c r="HR1683" s="757" t="s">
        <v>572</v>
      </c>
      <c r="HS1683"/>
      <c r="HW1683" s="758"/>
      <c r="HX1683"/>
      <c r="HY1683" s="759" t="s">
        <v>572</v>
      </c>
      <c r="HZ1683" s="759" t="s">
        <v>572</v>
      </c>
      <c r="IA1683" s="759" t="s">
        <v>572</v>
      </c>
      <c r="IC1683" s="760" t="s">
        <v>572</v>
      </c>
      <c r="ID1683" s="760" t="s">
        <v>572</v>
      </c>
      <c r="IE1683" s="760" t="s">
        <v>572</v>
      </c>
      <c r="IF1683" s="761" t="s">
        <v>572</v>
      </c>
      <c r="IG1683" s="619" t="str">
        <f t="shared" si="58"/>
        <v>IN HOUSE (MANUAL)</v>
      </c>
      <c r="II1683" s="761" t="s">
        <v>572</v>
      </c>
      <c r="IK1683" s="761" t="str">
        <f>IFERROR(VLOOKUP($M1683,#REF!,13,0),"IN HOUSE (MANUAL)")</f>
        <v>IN HOUSE (MANUAL)</v>
      </c>
      <c r="IM1683" s="760" t="s">
        <v>922</v>
      </c>
      <c r="IN1683" s="760" t="s">
        <v>922</v>
      </c>
      <c r="IO1683" s="760">
        <v>2166</v>
      </c>
      <c r="IQ1683" s="760" t="s">
        <v>572</v>
      </c>
      <c r="IR1683" s="760" t="s">
        <v>572</v>
      </c>
      <c r="IT1683" s="760" t="s">
        <v>572</v>
      </c>
      <c r="IV1683" s="760" t="s">
        <v>572</v>
      </c>
      <c r="IW1683" s="760" t="s">
        <v>572</v>
      </c>
      <c r="IY1683" s="760" t="s">
        <v>572</v>
      </c>
      <c r="IZ1683" s="760" t="s">
        <v>572</v>
      </c>
      <c r="JB1683" s="760" t="s">
        <v>572</v>
      </c>
      <c r="JC1683" s="760" t="s">
        <v>572</v>
      </c>
      <c r="JE1683" s="760" t="s">
        <v>572</v>
      </c>
      <c r="JF1683" s="760" t="s">
        <v>572</v>
      </c>
    </row>
    <row r="1684" spans="1:266" ht="16.5" customHeight="1" x14ac:dyDescent="0.35">
      <c r="A1684" s="618" t="s">
        <v>3096</v>
      </c>
      <c r="B1684" s="730">
        <v>101</v>
      </c>
      <c r="C1684" s="730" t="s">
        <v>3078</v>
      </c>
      <c r="D1684" s="730" t="s">
        <v>3078</v>
      </c>
      <c r="E1684" s="730">
        <v>29</v>
      </c>
      <c r="F1684" s="731" t="s">
        <v>574</v>
      </c>
      <c r="G1684" s="732">
        <v>2</v>
      </c>
      <c r="H1684" s="826">
        <v>46196</v>
      </c>
      <c r="I1684" s="730">
        <v>41</v>
      </c>
      <c r="J1684" s="730" t="s">
        <v>308</v>
      </c>
      <c r="K1684" s="730">
        <v>42</v>
      </c>
      <c r="L1684" s="730" t="s">
        <v>3097</v>
      </c>
      <c r="M1684" s="772" t="s">
        <v>3096</v>
      </c>
      <c r="N1684" s="772">
        <v>0</v>
      </c>
      <c r="O1684" s="772" t="s">
        <v>390</v>
      </c>
      <c r="P1684" s="772">
        <v>0</v>
      </c>
      <c r="Q1684" s="772">
        <v>0</v>
      </c>
      <c r="R1684" s="772" t="s">
        <v>3042</v>
      </c>
      <c r="S1684" s="772" t="s">
        <v>308</v>
      </c>
      <c r="T1684" s="772" t="s">
        <v>3043</v>
      </c>
      <c r="U1684" s="772">
        <v>373</v>
      </c>
      <c r="V1684" s="772" t="s">
        <v>308</v>
      </c>
      <c r="W1684" s="772"/>
      <c r="X1684" s="772"/>
      <c r="Y1684" s="773">
        <v>1878</v>
      </c>
      <c r="Z1684" s="773">
        <v>1878</v>
      </c>
      <c r="AA1684" s="772" t="s">
        <v>40</v>
      </c>
      <c r="AB1684" s="772" t="s">
        <v>890</v>
      </c>
      <c r="AC1684" s="772" t="s">
        <v>899</v>
      </c>
      <c r="AD1684" s="772">
        <v>3756</v>
      </c>
      <c r="AE1684" s="864">
        <v>1878</v>
      </c>
      <c r="AF1684" s="774" t="s">
        <v>390</v>
      </c>
      <c r="AG1684" s="777"/>
      <c r="AH1684" s="777"/>
      <c r="AI1684" s="777" t="s">
        <v>613</v>
      </c>
      <c r="AJ1684" s="778">
        <v>25</v>
      </c>
      <c r="AK1684" s="779"/>
      <c r="AL1684" s="778"/>
      <c r="AM1684" s="780">
        <v>1878</v>
      </c>
      <c r="AN1684" s="780"/>
      <c r="AO1684" s="780">
        <v>1878</v>
      </c>
      <c r="AP1684" s="780"/>
      <c r="AQ1684" s="780"/>
      <c r="AR1684" s="780"/>
      <c r="AS1684" s="780"/>
      <c r="AT1684" s="780"/>
      <c r="AU1684" s="780"/>
      <c r="AV1684" s="780"/>
      <c r="AW1684" s="780"/>
      <c r="AX1684" s="780"/>
      <c r="AY1684" s="780"/>
      <c r="AZ1684" s="780"/>
      <c r="BA1684" s="780"/>
      <c r="BB1684" s="780">
        <v>0</v>
      </c>
      <c r="BC1684" s="780">
        <v>1878</v>
      </c>
      <c r="BD1684" s="780">
        <v>0</v>
      </c>
      <c r="BE1684" s="780">
        <v>0</v>
      </c>
      <c r="BF1684" s="780">
        <v>1878</v>
      </c>
      <c r="BG1684" s="780">
        <v>0</v>
      </c>
      <c r="BH1684" s="780">
        <v>0</v>
      </c>
      <c r="BI1684" s="780">
        <v>1878</v>
      </c>
      <c r="BJ1684" s="780" t="s">
        <v>922</v>
      </c>
      <c r="BK1684" s="780">
        <v>0</v>
      </c>
      <c r="BL1684" s="780"/>
      <c r="BM1684" s="780"/>
      <c r="BN1684" s="780" t="s">
        <v>308</v>
      </c>
      <c r="BO1684" s="780" t="s">
        <v>308</v>
      </c>
      <c r="BP1684" s="780" t="s">
        <v>308</v>
      </c>
      <c r="BQ1684" s="780" t="s">
        <v>308</v>
      </c>
      <c r="BR1684" s="780"/>
      <c r="BS1684" s="780" t="s">
        <v>397</v>
      </c>
      <c r="BT1684" s="780"/>
      <c r="BU1684" s="780" t="s">
        <v>579</v>
      </c>
      <c r="BV1684" s="780"/>
      <c r="BW1684" s="780"/>
      <c r="BX1684" s="780"/>
      <c r="BY1684" s="780"/>
      <c r="BZ1684" s="780"/>
      <c r="CA1684" s="780"/>
      <c r="CB1684" s="780"/>
      <c r="CC1684" s="780"/>
      <c r="CD1684" s="780"/>
      <c r="CE1684" s="780"/>
      <c r="CF1684" s="780"/>
      <c r="CG1684" s="780"/>
      <c r="CH1684" s="780"/>
      <c r="CI1684" s="780"/>
      <c r="CJ1684" s="780"/>
      <c r="CK1684" s="773"/>
      <c r="CL1684" s="773" t="s">
        <v>397</v>
      </c>
      <c r="CM1684" s="773" t="s">
        <v>397</v>
      </c>
      <c r="CN1684" s="773" t="s">
        <v>397</v>
      </c>
      <c r="CO1684" s="773" t="s">
        <v>397</v>
      </c>
      <c r="CP1684" s="773">
        <v>1878</v>
      </c>
      <c r="CQ1684" s="773">
        <v>3756</v>
      </c>
      <c r="CR1684" s="772">
        <v>1878</v>
      </c>
      <c r="CS1684" s="781"/>
      <c r="CT1684" s="865" t="s">
        <v>308</v>
      </c>
      <c r="CU1684" s="899" t="s">
        <v>308</v>
      </c>
      <c r="CV1684" s="774"/>
      <c r="CW1684" s="774"/>
      <c r="CX1684" s="865">
        <v>46254</v>
      </c>
      <c r="CY1684" s="784">
        <v>0</v>
      </c>
      <c r="CZ1684" s="784" t="s">
        <v>308</v>
      </c>
      <c r="DA1684" s="785">
        <v>0</v>
      </c>
      <c r="DB1684" s="785">
        <v>0</v>
      </c>
      <c r="DC1684" s="785">
        <v>0</v>
      </c>
      <c r="DD1684" s="785" t="s">
        <v>308</v>
      </c>
      <c r="DE1684" s="785" t="s">
        <v>308</v>
      </c>
      <c r="DF1684" s="785" t="s">
        <v>308</v>
      </c>
      <c r="DG1684" s="785" t="s">
        <v>308</v>
      </c>
      <c r="DH1684" s="786">
        <v>0</v>
      </c>
      <c r="DI1684" s="774" t="s">
        <v>390</v>
      </c>
      <c r="DJ1684" s="774" t="s">
        <v>397</v>
      </c>
      <c r="DK1684" s="774" t="s">
        <v>397</v>
      </c>
      <c r="DL1684" s="774">
        <v>46293</v>
      </c>
      <c r="DM1684" s="774">
        <v>46293</v>
      </c>
      <c r="DN1684" s="774">
        <v>46293</v>
      </c>
      <c r="DO1684" s="787">
        <v>0</v>
      </c>
      <c r="DP1684" s="774">
        <v>46318</v>
      </c>
      <c r="DQ1684" s="774">
        <v>46311</v>
      </c>
      <c r="DR1684" s="774">
        <v>46311</v>
      </c>
      <c r="DS1684" s="786">
        <v>46318</v>
      </c>
      <c r="DT1684" s="752">
        <v>46311</v>
      </c>
      <c r="DU1684" s="753">
        <v>-11</v>
      </c>
      <c r="DV1684" s="753" t="s">
        <v>308</v>
      </c>
      <c r="DW1684" s="754">
        <v>46296</v>
      </c>
      <c r="DX1684" s="755">
        <v>46300</v>
      </c>
      <c r="DY1684" s="754" t="e">
        <v>#VALUE!</v>
      </c>
      <c r="DZ1684" s="754" t="e">
        <v>#VALUE!</v>
      </c>
      <c r="EA1684" s="754">
        <v>0</v>
      </c>
      <c r="EB1684" s="754">
        <v>0</v>
      </c>
      <c r="HA1684" s="756" t="s">
        <v>397</v>
      </c>
      <c r="HB1684" s="756" t="s">
        <v>397</v>
      </c>
      <c r="HC1684" s="756" t="s">
        <v>397</v>
      </c>
      <c r="HD1684" s="756" t="s">
        <v>397</v>
      </c>
      <c r="HE1684" s="756" t="s">
        <v>397</v>
      </c>
      <c r="HF1684" s="756" t="s">
        <v>397</v>
      </c>
      <c r="HG1684" s="756" t="s">
        <v>397</v>
      </c>
      <c r="HH1684" s="756" t="s">
        <v>397</v>
      </c>
      <c r="HI1684" s="756" t="s">
        <v>397</v>
      </c>
      <c r="HJ1684" s="756" t="s">
        <v>397</v>
      </c>
      <c r="HK1684"/>
      <c r="HL1684"/>
      <c r="HM1684"/>
      <c r="HN1684" s="756" t="str">
        <f t="shared" si="57"/>
        <v>AUTO PRINT</v>
      </c>
      <c r="HO1684"/>
      <c r="HP1684" s="757" t="s">
        <v>572</v>
      </c>
      <c r="HQ1684" s="757" t="s">
        <v>572</v>
      </c>
      <c r="HR1684" s="757" t="s">
        <v>572</v>
      </c>
      <c r="HS1684"/>
      <c r="HW1684" s="758"/>
      <c r="HX1684"/>
      <c r="HY1684" s="759" t="s">
        <v>572</v>
      </c>
      <c r="HZ1684" s="759" t="s">
        <v>572</v>
      </c>
      <c r="IA1684" s="759" t="s">
        <v>572</v>
      </c>
      <c r="IC1684" s="760" t="s">
        <v>572</v>
      </c>
      <c r="ID1684" s="760" t="s">
        <v>572</v>
      </c>
      <c r="IE1684" s="760" t="s">
        <v>572</v>
      </c>
      <c r="IF1684" s="761" t="s">
        <v>572</v>
      </c>
      <c r="IG1684" s="619" t="str">
        <f t="shared" si="58"/>
        <v>IN HOUSE (MANUAL)</v>
      </c>
      <c r="II1684" s="761" t="s">
        <v>572</v>
      </c>
      <c r="IK1684" s="761" t="str">
        <f>IFERROR(VLOOKUP($M1684,#REF!,13,0),"IN HOUSE (MANUAL)")</f>
        <v>IN HOUSE (MANUAL)</v>
      </c>
      <c r="IM1684" s="760" t="s">
        <v>922</v>
      </c>
      <c r="IN1684" s="760" t="s">
        <v>922</v>
      </c>
      <c r="IO1684" s="760">
        <v>1878</v>
      </c>
      <c r="IQ1684" s="760" t="s">
        <v>572</v>
      </c>
      <c r="IR1684" s="760" t="s">
        <v>572</v>
      </c>
      <c r="IT1684" s="760" t="s">
        <v>572</v>
      </c>
      <c r="IV1684" s="760" t="s">
        <v>572</v>
      </c>
      <c r="IW1684" s="760" t="s">
        <v>572</v>
      </c>
      <c r="IY1684" s="760" t="s">
        <v>572</v>
      </c>
      <c r="IZ1684" s="760" t="s">
        <v>572</v>
      </c>
      <c r="JB1684" s="760" t="s">
        <v>572</v>
      </c>
      <c r="JC1684" s="760" t="s">
        <v>572</v>
      </c>
      <c r="JE1684" s="760" t="s">
        <v>572</v>
      </c>
      <c r="JF1684" s="760" t="s">
        <v>572</v>
      </c>
    </row>
    <row r="1685" spans="1:266" ht="17.25" customHeight="1" x14ac:dyDescent="0.35">
      <c r="A1685" s="618" t="s">
        <v>3098</v>
      </c>
      <c r="B1685" s="730">
        <v>102</v>
      </c>
      <c r="C1685" s="730" t="s">
        <v>3078</v>
      </c>
      <c r="D1685" s="730" t="s">
        <v>3078</v>
      </c>
      <c r="E1685" s="730">
        <v>29</v>
      </c>
      <c r="F1685" s="731" t="s">
        <v>574</v>
      </c>
      <c r="G1685" s="732">
        <v>2</v>
      </c>
      <c r="H1685" s="826">
        <v>46196</v>
      </c>
      <c r="I1685" s="730">
        <v>41</v>
      </c>
      <c r="J1685" s="730" t="s">
        <v>308</v>
      </c>
      <c r="K1685" s="730">
        <v>42</v>
      </c>
      <c r="L1685" s="730" t="s">
        <v>3099</v>
      </c>
      <c r="M1685" s="772" t="s">
        <v>3098</v>
      </c>
      <c r="N1685" s="772">
        <v>0</v>
      </c>
      <c r="O1685" s="772" t="s">
        <v>390</v>
      </c>
      <c r="P1685" s="772">
        <v>0</v>
      </c>
      <c r="Q1685" s="772">
        <v>0</v>
      </c>
      <c r="R1685" s="772" t="s">
        <v>3042</v>
      </c>
      <c r="S1685" s="772" t="s">
        <v>308</v>
      </c>
      <c r="T1685" s="772" t="s">
        <v>3043</v>
      </c>
      <c r="U1685" s="772">
        <v>373</v>
      </c>
      <c r="V1685" s="772" t="s">
        <v>308</v>
      </c>
      <c r="W1685" s="772"/>
      <c r="X1685" s="772"/>
      <c r="Y1685" s="773"/>
      <c r="Z1685" s="773"/>
      <c r="AA1685" s="772" t="s">
        <v>40</v>
      </c>
      <c r="AB1685" s="772" t="s">
        <v>890</v>
      </c>
      <c r="AC1685" s="772" t="s">
        <v>899</v>
      </c>
      <c r="AD1685" s="772">
        <v>3768</v>
      </c>
      <c r="AE1685" s="864">
        <v>1884</v>
      </c>
      <c r="AF1685" s="774" t="s">
        <v>390</v>
      </c>
      <c r="AG1685" s="777"/>
      <c r="AH1685" s="777"/>
      <c r="AI1685" s="777" t="s">
        <v>613</v>
      </c>
      <c r="AJ1685" s="778">
        <v>26</v>
      </c>
      <c r="AK1685" s="779"/>
      <c r="AL1685" s="778"/>
      <c r="AM1685" s="780">
        <v>1884</v>
      </c>
      <c r="AN1685" s="780"/>
      <c r="AO1685" s="780">
        <v>1884</v>
      </c>
      <c r="AP1685" s="780"/>
      <c r="AQ1685" s="780"/>
      <c r="AR1685" s="780"/>
      <c r="AS1685" s="780"/>
      <c r="AT1685" s="780"/>
      <c r="AU1685" s="780"/>
      <c r="AV1685" s="780"/>
      <c r="AW1685" s="780"/>
      <c r="AX1685" s="780"/>
      <c r="AY1685" s="780"/>
      <c r="AZ1685" s="780"/>
      <c r="BA1685" s="780"/>
      <c r="BB1685" s="780">
        <v>0</v>
      </c>
      <c r="BC1685" s="780">
        <v>1884</v>
      </c>
      <c r="BD1685" s="780">
        <v>0</v>
      </c>
      <c r="BE1685" s="780">
        <v>0</v>
      </c>
      <c r="BF1685" s="780">
        <v>1884</v>
      </c>
      <c r="BG1685" s="780">
        <v>0</v>
      </c>
      <c r="BH1685" s="780">
        <v>0</v>
      </c>
      <c r="BI1685" s="780">
        <v>1884</v>
      </c>
      <c r="BJ1685" s="780"/>
      <c r="BK1685" s="780">
        <v>0</v>
      </c>
      <c r="BL1685" s="780"/>
      <c r="BM1685" s="780"/>
      <c r="BN1685" s="780" t="s">
        <v>308</v>
      </c>
      <c r="BO1685" s="780" t="s">
        <v>308</v>
      </c>
      <c r="BP1685" s="780" t="s">
        <v>308</v>
      </c>
      <c r="BQ1685" s="780" t="s">
        <v>308</v>
      </c>
      <c r="BR1685" s="780"/>
      <c r="BS1685" s="780" t="s">
        <v>397</v>
      </c>
      <c r="BT1685" s="780"/>
      <c r="BU1685" s="780" t="s">
        <v>579</v>
      </c>
      <c r="BV1685" s="780"/>
      <c r="BW1685" s="780"/>
      <c r="BX1685" s="780"/>
      <c r="BY1685" s="780"/>
      <c r="BZ1685" s="780"/>
      <c r="CA1685" s="780"/>
      <c r="CB1685" s="780"/>
      <c r="CC1685" s="780"/>
      <c r="CD1685" s="780"/>
      <c r="CE1685" s="780"/>
      <c r="CF1685" s="780"/>
      <c r="CG1685" s="780"/>
      <c r="CH1685" s="780"/>
      <c r="CI1685" s="780"/>
      <c r="CJ1685" s="780"/>
      <c r="CK1685" s="773"/>
      <c r="CL1685" s="773" t="s">
        <v>397</v>
      </c>
      <c r="CM1685" s="773" t="s">
        <v>397</v>
      </c>
      <c r="CN1685" s="773" t="s">
        <v>397</v>
      </c>
      <c r="CO1685" s="773" t="s">
        <v>397</v>
      </c>
      <c r="CP1685" s="773">
        <v>1884</v>
      </c>
      <c r="CQ1685" s="773">
        <v>3768</v>
      </c>
      <c r="CR1685" s="772">
        <v>1884</v>
      </c>
      <c r="CS1685" s="781"/>
      <c r="CT1685" s="865" t="s">
        <v>308</v>
      </c>
      <c r="CU1685" s="899" t="s">
        <v>308</v>
      </c>
      <c r="CV1685" s="774"/>
      <c r="CW1685" s="774"/>
      <c r="CX1685" s="865">
        <v>46254</v>
      </c>
      <c r="CY1685" s="784">
        <v>0</v>
      </c>
      <c r="CZ1685" s="784" t="s">
        <v>308</v>
      </c>
      <c r="DA1685" s="785">
        <v>0</v>
      </c>
      <c r="DB1685" s="785">
        <v>0</v>
      </c>
      <c r="DC1685" s="785">
        <v>0</v>
      </c>
      <c r="DD1685" s="785" t="s">
        <v>308</v>
      </c>
      <c r="DE1685" s="785" t="s">
        <v>308</v>
      </c>
      <c r="DF1685" s="785" t="s">
        <v>308</v>
      </c>
      <c r="DG1685" s="785" t="s">
        <v>308</v>
      </c>
      <c r="DH1685" s="786">
        <v>0</v>
      </c>
      <c r="DI1685" s="774" t="s">
        <v>390</v>
      </c>
      <c r="DJ1685" s="774" t="s">
        <v>397</v>
      </c>
      <c r="DK1685" s="774" t="s">
        <v>397</v>
      </c>
      <c r="DL1685" s="774">
        <v>46297</v>
      </c>
      <c r="DM1685" s="774">
        <v>46294</v>
      </c>
      <c r="DN1685" s="774">
        <v>46294</v>
      </c>
      <c r="DO1685" s="787">
        <v>0</v>
      </c>
      <c r="DP1685" s="774">
        <v>46318</v>
      </c>
      <c r="DQ1685" s="774">
        <v>46311</v>
      </c>
      <c r="DR1685" s="774">
        <v>46311</v>
      </c>
      <c r="DS1685" s="786">
        <v>46318</v>
      </c>
      <c r="DT1685" s="752">
        <v>46311</v>
      </c>
      <c r="DU1685" s="753">
        <v>-9</v>
      </c>
      <c r="DV1685" s="753" t="s">
        <v>308</v>
      </c>
      <c r="DW1685" s="754">
        <v>46300</v>
      </c>
      <c r="DX1685" s="755">
        <v>46302</v>
      </c>
      <c r="DY1685" s="754" t="e">
        <v>#VALUE!</v>
      </c>
      <c r="DZ1685" s="754" t="e">
        <v>#VALUE!</v>
      </c>
      <c r="EA1685" s="754">
        <v>0</v>
      </c>
      <c r="EB1685" s="754">
        <v>0</v>
      </c>
      <c r="HA1685" s="756" t="s">
        <v>397</v>
      </c>
      <c r="HB1685" s="756" t="s">
        <v>397</v>
      </c>
      <c r="HC1685" s="756" t="s">
        <v>397</v>
      </c>
      <c r="HD1685" s="756" t="s">
        <v>397</v>
      </c>
      <c r="HE1685" s="756" t="s">
        <v>397</v>
      </c>
      <c r="HF1685" s="756" t="s">
        <v>397</v>
      </c>
      <c r="HG1685" s="756" t="s">
        <v>397</v>
      </c>
      <c r="HH1685" s="756" t="s">
        <v>397</v>
      </c>
      <c r="HI1685" s="756" t="s">
        <v>397</v>
      </c>
      <c r="HJ1685" s="756" t="s">
        <v>397</v>
      </c>
      <c r="HK1685"/>
      <c r="HL1685"/>
      <c r="HM1685"/>
      <c r="HN1685" s="756" t="str">
        <f t="shared" si="57"/>
        <v>AUTO PRINT</v>
      </c>
      <c r="HO1685"/>
      <c r="HP1685" s="757" t="s">
        <v>572</v>
      </c>
      <c r="HQ1685" s="757" t="s">
        <v>572</v>
      </c>
      <c r="HR1685" s="757" t="s">
        <v>572</v>
      </c>
      <c r="HS1685"/>
      <c r="HW1685" s="758"/>
      <c r="HX1685"/>
      <c r="HY1685" s="759" t="s">
        <v>572</v>
      </c>
      <c r="HZ1685" s="759" t="s">
        <v>572</v>
      </c>
      <c r="IA1685" s="759" t="s">
        <v>572</v>
      </c>
      <c r="IC1685" s="760" t="s">
        <v>572</v>
      </c>
      <c r="ID1685" s="760" t="s">
        <v>572</v>
      </c>
      <c r="IE1685" s="760" t="s">
        <v>572</v>
      </c>
      <c r="IF1685" s="761" t="s">
        <v>572</v>
      </c>
      <c r="IG1685" s="619" t="str">
        <f t="shared" si="58"/>
        <v>IN HOUSE (MANUAL)</v>
      </c>
      <c r="II1685" s="761" t="s">
        <v>572</v>
      </c>
      <c r="IK1685" s="761" t="str">
        <f>IFERROR(VLOOKUP($M1685,#REF!,13,0),"IN HOUSE (MANUAL)")</f>
        <v>IN HOUSE (MANUAL)</v>
      </c>
      <c r="IM1685" s="760" t="s">
        <v>572</v>
      </c>
      <c r="IN1685" s="760" t="s">
        <v>572</v>
      </c>
      <c r="IO1685" s="760" t="s">
        <v>572</v>
      </c>
      <c r="IQ1685" s="760" t="s">
        <v>572</v>
      </c>
      <c r="IR1685" s="760" t="s">
        <v>572</v>
      </c>
      <c r="IT1685" s="760" t="s">
        <v>572</v>
      </c>
      <c r="IV1685" s="760" t="s">
        <v>572</v>
      </c>
      <c r="IW1685" s="760" t="s">
        <v>572</v>
      </c>
      <c r="IY1685" s="760" t="s">
        <v>572</v>
      </c>
      <c r="IZ1685" s="760" t="s">
        <v>572</v>
      </c>
      <c r="JB1685" s="760" t="s">
        <v>572</v>
      </c>
      <c r="JC1685" s="760" t="s">
        <v>572</v>
      </c>
      <c r="JE1685" s="760" t="s">
        <v>572</v>
      </c>
      <c r="JF1685" s="760" t="s">
        <v>572</v>
      </c>
    </row>
    <row r="1686" spans="1:266" ht="17.25" customHeight="1" x14ac:dyDescent="0.35">
      <c r="A1686" s="618" t="s">
        <v>3100</v>
      </c>
      <c r="B1686" s="730">
        <v>103</v>
      </c>
      <c r="C1686" s="730" t="s">
        <v>2931</v>
      </c>
      <c r="D1686" s="730" t="s">
        <v>2931</v>
      </c>
      <c r="E1686" s="730">
        <v>29</v>
      </c>
      <c r="F1686" s="731" t="s">
        <v>574</v>
      </c>
      <c r="G1686" s="732">
        <v>1</v>
      </c>
      <c r="H1686" s="826">
        <v>46196</v>
      </c>
      <c r="I1686" s="730">
        <v>41</v>
      </c>
      <c r="J1686" s="730" t="s">
        <v>308</v>
      </c>
      <c r="K1686" s="730">
        <v>42</v>
      </c>
      <c r="L1686" s="730" t="s">
        <v>3101</v>
      </c>
      <c r="M1686" s="772" t="s">
        <v>3100</v>
      </c>
      <c r="N1686" s="772">
        <v>0</v>
      </c>
      <c r="O1686" s="772" t="s">
        <v>390</v>
      </c>
      <c r="P1686" s="772">
        <v>0</v>
      </c>
      <c r="Q1686" s="772">
        <v>0</v>
      </c>
      <c r="R1686" s="772" t="s">
        <v>3042</v>
      </c>
      <c r="S1686" s="772" t="s">
        <v>308</v>
      </c>
      <c r="T1686" s="772" t="s">
        <v>3080</v>
      </c>
      <c r="U1686" s="772">
        <v>373</v>
      </c>
      <c r="V1686" s="772" t="s">
        <v>308</v>
      </c>
      <c r="W1686" s="772"/>
      <c r="X1686" s="772"/>
      <c r="Y1686" s="773"/>
      <c r="Z1686" s="773"/>
      <c r="AA1686" s="772" t="s">
        <v>40</v>
      </c>
      <c r="AB1686" s="772" t="s">
        <v>890</v>
      </c>
      <c r="AC1686" s="772" t="s">
        <v>899</v>
      </c>
      <c r="AD1686" s="772">
        <v>900</v>
      </c>
      <c r="AE1686" s="864">
        <v>900</v>
      </c>
      <c r="AF1686" s="774" t="s">
        <v>390</v>
      </c>
      <c r="AG1686" s="777"/>
      <c r="AH1686" s="777"/>
      <c r="AI1686" s="777" t="s">
        <v>308</v>
      </c>
      <c r="AJ1686" s="778">
        <v>27</v>
      </c>
      <c r="AK1686" s="779"/>
      <c r="AL1686" s="778"/>
      <c r="AM1686" s="780">
        <v>900</v>
      </c>
      <c r="AN1686" s="780"/>
      <c r="AO1686" s="780">
        <v>900</v>
      </c>
      <c r="AP1686" s="780"/>
      <c r="AQ1686" s="780"/>
      <c r="AR1686" s="780"/>
      <c r="AS1686" s="780"/>
      <c r="AT1686" s="780"/>
      <c r="AU1686" s="780"/>
      <c r="AV1686" s="780"/>
      <c r="AW1686" s="780"/>
      <c r="AX1686" s="780"/>
      <c r="AY1686" s="780"/>
      <c r="AZ1686" s="780"/>
      <c r="BA1686" s="780"/>
      <c r="BB1686" s="780">
        <v>0</v>
      </c>
      <c r="BC1686" s="780">
        <v>900</v>
      </c>
      <c r="BD1686" s="780">
        <v>0</v>
      </c>
      <c r="BE1686" s="780">
        <v>0</v>
      </c>
      <c r="BF1686" s="780">
        <v>900</v>
      </c>
      <c r="BG1686" s="780">
        <v>0</v>
      </c>
      <c r="BH1686" s="780">
        <v>0</v>
      </c>
      <c r="BI1686" s="780">
        <v>900</v>
      </c>
      <c r="BJ1686" s="780"/>
      <c r="BK1686" s="780">
        <v>0</v>
      </c>
      <c r="BL1686" s="780"/>
      <c r="BM1686" s="780"/>
      <c r="BN1686" s="780" t="s">
        <v>308</v>
      </c>
      <c r="BO1686" s="780" t="s">
        <v>308</v>
      </c>
      <c r="BP1686" s="780" t="s">
        <v>308</v>
      </c>
      <c r="BQ1686" s="780" t="s">
        <v>308</v>
      </c>
      <c r="BR1686" s="780"/>
      <c r="BS1686" s="780" t="s">
        <v>397</v>
      </c>
      <c r="BT1686" s="780"/>
      <c r="BU1686" s="780" t="s">
        <v>579</v>
      </c>
      <c r="BV1686" s="780"/>
      <c r="BW1686" s="780"/>
      <c r="BX1686" s="780"/>
      <c r="BY1686" s="780"/>
      <c r="BZ1686" s="780"/>
      <c r="CA1686" s="780"/>
      <c r="CB1686" s="780"/>
      <c r="CC1686" s="780"/>
      <c r="CD1686" s="780"/>
      <c r="CE1686" s="780"/>
      <c r="CF1686" s="780"/>
      <c r="CG1686" s="780"/>
      <c r="CH1686" s="780"/>
      <c r="CI1686" s="780"/>
      <c r="CJ1686" s="780"/>
      <c r="CK1686" s="773"/>
      <c r="CL1686" s="773" t="s">
        <v>397</v>
      </c>
      <c r="CM1686" s="773" t="s">
        <v>397</v>
      </c>
      <c r="CN1686" s="773" t="s">
        <v>397</v>
      </c>
      <c r="CO1686" s="773" t="s">
        <v>397</v>
      </c>
      <c r="CP1686" s="773">
        <v>900</v>
      </c>
      <c r="CQ1686" s="773">
        <v>900</v>
      </c>
      <c r="CR1686" s="772">
        <v>900</v>
      </c>
      <c r="CS1686" s="781"/>
      <c r="CT1686" s="865" t="s">
        <v>308</v>
      </c>
      <c r="CU1686" s="899" t="s">
        <v>308</v>
      </c>
      <c r="CV1686" s="774"/>
      <c r="CW1686" s="774"/>
      <c r="CX1686" s="865">
        <v>46254</v>
      </c>
      <c r="CY1686" s="784">
        <v>0</v>
      </c>
      <c r="CZ1686" s="784" t="s">
        <v>308</v>
      </c>
      <c r="DA1686" s="785">
        <v>0</v>
      </c>
      <c r="DB1686" s="785">
        <v>0</v>
      </c>
      <c r="DC1686" s="785">
        <v>0</v>
      </c>
      <c r="DD1686" s="785" t="s">
        <v>308</v>
      </c>
      <c r="DE1686" s="785" t="s">
        <v>308</v>
      </c>
      <c r="DF1686" s="785" t="s">
        <v>308</v>
      </c>
      <c r="DG1686" s="785" t="s">
        <v>308</v>
      </c>
      <c r="DH1686" s="786">
        <v>0</v>
      </c>
      <c r="DI1686" s="774" t="s">
        <v>390</v>
      </c>
      <c r="DJ1686" s="774" t="s">
        <v>397</v>
      </c>
      <c r="DK1686" s="774" t="s">
        <v>397</v>
      </c>
      <c r="DL1686" s="774">
        <v>46290</v>
      </c>
      <c r="DM1686" s="774">
        <v>46297</v>
      </c>
      <c r="DN1686" s="774">
        <v>46297</v>
      </c>
      <c r="DO1686" s="787">
        <v>0</v>
      </c>
      <c r="DP1686" s="774">
        <v>46311</v>
      </c>
      <c r="DQ1686" s="776">
        <v>46311</v>
      </c>
      <c r="DR1686" s="774">
        <v>46311</v>
      </c>
      <c r="DS1686" s="786">
        <v>46311</v>
      </c>
      <c r="DT1686" s="752">
        <v>46311</v>
      </c>
      <c r="DU1686" s="753">
        <v>-8</v>
      </c>
      <c r="DV1686" s="753" t="s">
        <v>308</v>
      </c>
      <c r="DW1686" s="754">
        <v>46302</v>
      </c>
      <c r="DX1686" s="755">
        <v>46303</v>
      </c>
      <c r="DY1686" s="754" t="e">
        <v>#VALUE!</v>
      </c>
      <c r="DZ1686" s="754" t="e">
        <v>#VALUE!</v>
      </c>
      <c r="EA1686" s="754">
        <v>0</v>
      </c>
      <c r="EB1686" s="754">
        <v>0</v>
      </c>
      <c r="HA1686" s="756" t="s">
        <v>397</v>
      </c>
      <c r="HB1686" s="756" t="s">
        <v>397</v>
      </c>
      <c r="HC1686" s="756" t="s">
        <v>397</v>
      </c>
      <c r="HD1686" s="756" t="s">
        <v>397</v>
      </c>
      <c r="HE1686" s="756" t="s">
        <v>397</v>
      </c>
      <c r="HF1686" s="756" t="s">
        <v>397</v>
      </c>
      <c r="HG1686" s="756" t="s">
        <v>397</v>
      </c>
      <c r="HH1686" s="756" t="s">
        <v>397</v>
      </c>
      <c r="HI1686" s="756" t="s">
        <v>397</v>
      </c>
      <c r="HJ1686" s="756" t="s">
        <v>397</v>
      </c>
      <c r="HK1686"/>
      <c r="HL1686"/>
      <c r="HM1686"/>
      <c r="HN1686" s="756" t="str">
        <f t="shared" si="57"/>
        <v>AUTO PRINT</v>
      </c>
      <c r="HO1686"/>
      <c r="HP1686" s="757" t="s">
        <v>572</v>
      </c>
      <c r="HQ1686" s="757" t="s">
        <v>572</v>
      </c>
      <c r="HR1686" s="757" t="s">
        <v>572</v>
      </c>
      <c r="HS1686"/>
      <c r="HW1686" s="758"/>
      <c r="HX1686"/>
      <c r="HY1686" s="759" t="s">
        <v>572</v>
      </c>
      <c r="HZ1686" s="759" t="s">
        <v>572</v>
      </c>
      <c r="IA1686" s="759" t="s">
        <v>572</v>
      </c>
      <c r="IC1686" s="760" t="s">
        <v>572</v>
      </c>
      <c r="ID1686" s="760" t="s">
        <v>572</v>
      </c>
      <c r="IE1686" s="760" t="s">
        <v>572</v>
      </c>
      <c r="IF1686" s="761" t="s">
        <v>572</v>
      </c>
      <c r="IG1686" s="619" t="str">
        <f t="shared" si="58"/>
        <v>IN HOUSE (MANUAL)</v>
      </c>
      <c r="II1686" s="761" t="s">
        <v>572</v>
      </c>
      <c r="IK1686" s="761" t="str">
        <f>IFERROR(VLOOKUP($M1686,#REF!,13,0),"IN HOUSE (MANUAL)")</f>
        <v>IN HOUSE (MANUAL)</v>
      </c>
      <c r="IM1686" s="760" t="s">
        <v>572</v>
      </c>
      <c r="IN1686" s="760" t="s">
        <v>572</v>
      </c>
      <c r="IO1686" s="760" t="s">
        <v>572</v>
      </c>
      <c r="IQ1686" s="760" t="s">
        <v>572</v>
      </c>
      <c r="IR1686" s="760" t="s">
        <v>572</v>
      </c>
      <c r="IT1686" s="760" t="s">
        <v>572</v>
      </c>
      <c r="IV1686" s="760" t="s">
        <v>572</v>
      </c>
      <c r="IW1686" s="760" t="s">
        <v>572</v>
      </c>
      <c r="IY1686" s="760" t="s">
        <v>572</v>
      </c>
      <c r="IZ1686" s="760" t="s">
        <v>572</v>
      </c>
      <c r="JB1686" s="760" t="s">
        <v>572</v>
      </c>
      <c r="JC1686" s="760" t="s">
        <v>572</v>
      </c>
      <c r="JE1686" s="760" t="s">
        <v>572</v>
      </c>
      <c r="JF1686" s="760" t="s">
        <v>572</v>
      </c>
    </row>
    <row r="1687" spans="1:266" ht="17.25" customHeight="1" x14ac:dyDescent="0.35">
      <c r="A1687" s="618" t="s">
        <v>3102</v>
      </c>
      <c r="B1687" s="730">
        <v>104</v>
      </c>
      <c r="C1687" s="730" t="s">
        <v>2931</v>
      </c>
      <c r="D1687" s="730" t="s">
        <v>2931</v>
      </c>
      <c r="E1687" s="730">
        <v>29</v>
      </c>
      <c r="F1687" s="731" t="s">
        <v>574</v>
      </c>
      <c r="G1687" s="732">
        <v>1</v>
      </c>
      <c r="H1687" s="826">
        <v>46233</v>
      </c>
      <c r="I1687" s="730">
        <v>41</v>
      </c>
      <c r="J1687" s="730" t="s">
        <v>308</v>
      </c>
      <c r="K1687" s="730">
        <v>43</v>
      </c>
      <c r="L1687" s="730" t="s">
        <v>3103</v>
      </c>
      <c r="M1687" s="772" t="s">
        <v>3102</v>
      </c>
      <c r="N1687" s="772">
        <v>0</v>
      </c>
      <c r="O1687" s="772" t="s">
        <v>390</v>
      </c>
      <c r="P1687" s="772">
        <v>0</v>
      </c>
      <c r="Q1687" s="772">
        <v>0</v>
      </c>
      <c r="R1687" s="772" t="s">
        <v>3042</v>
      </c>
      <c r="S1687" s="772" t="s">
        <v>308</v>
      </c>
      <c r="T1687" s="772" t="s">
        <v>3076</v>
      </c>
      <c r="U1687" s="772">
        <v>373</v>
      </c>
      <c r="V1687" s="772" t="s">
        <v>308</v>
      </c>
      <c r="W1687" s="772"/>
      <c r="X1687" s="772"/>
      <c r="Y1687" s="773"/>
      <c r="Z1687" s="773"/>
      <c r="AA1687" s="772" t="s">
        <v>40</v>
      </c>
      <c r="AB1687" s="772" t="s">
        <v>863</v>
      </c>
      <c r="AC1687" s="772" t="s">
        <v>597</v>
      </c>
      <c r="AD1687" s="772">
        <v>144</v>
      </c>
      <c r="AE1687" s="864">
        <v>144</v>
      </c>
      <c r="AF1687" s="774">
        <v>46282</v>
      </c>
      <c r="AG1687" s="777"/>
      <c r="AH1687" s="972"/>
      <c r="AI1687" s="777" t="s">
        <v>308</v>
      </c>
      <c r="AJ1687" s="778">
        <v>28</v>
      </c>
      <c r="AK1687" s="779"/>
      <c r="AL1687" s="778"/>
      <c r="AM1687" s="780">
        <v>144</v>
      </c>
      <c r="AN1687" s="780"/>
      <c r="AO1687" s="780">
        <v>144</v>
      </c>
      <c r="AP1687" s="780"/>
      <c r="AQ1687" s="780"/>
      <c r="AR1687" s="780"/>
      <c r="AS1687" s="780"/>
      <c r="AT1687" s="780"/>
      <c r="AU1687" s="780"/>
      <c r="AV1687" s="780"/>
      <c r="AW1687" s="780"/>
      <c r="AX1687" s="780"/>
      <c r="AY1687" s="780"/>
      <c r="AZ1687" s="780"/>
      <c r="BA1687" s="780"/>
      <c r="BB1687" s="780">
        <v>0</v>
      </c>
      <c r="BC1687" s="780">
        <v>144</v>
      </c>
      <c r="BD1687" s="780">
        <v>0</v>
      </c>
      <c r="BE1687" s="780">
        <v>0</v>
      </c>
      <c r="BF1687" s="780">
        <v>144</v>
      </c>
      <c r="BG1687" s="780">
        <v>0</v>
      </c>
      <c r="BH1687" s="780">
        <v>0</v>
      </c>
      <c r="BI1687" s="780">
        <v>144</v>
      </c>
      <c r="BJ1687" s="780"/>
      <c r="BK1687" s="780">
        <v>0</v>
      </c>
      <c r="BL1687" s="780"/>
      <c r="BM1687" s="780"/>
      <c r="BN1687" s="780" t="s">
        <v>308</v>
      </c>
      <c r="BO1687" s="780" t="s">
        <v>308</v>
      </c>
      <c r="BP1687" s="780" t="s">
        <v>308</v>
      </c>
      <c r="BQ1687" s="780" t="s">
        <v>308</v>
      </c>
      <c r="BR1687" s="780"/>
      <c r="BS1687" s="780" t="s">
        <v>397</v>
      </c>
      <c r="BT1687" s="780"/>
      <c r="BU1687" s="780" t="s">
        <v>579</v>
      </c>
      <c r="BV1687" s="780"/>
      <c r="BW1687" s="780"/>
      <c r="BX1687" s="780"/>
      <c r="BY1687" s="780"/>
      <c r="BZ1687" s="780"/>
      <c r="CA1687" s="780"/>
      <c r="CB1687" s="780"/>
      <c r="CC1687" s="780"/>
      <c r="CD1687" s="780"/>
      <c r="CE1687" s="780"/>
      <c r="CF1687" s="780"/>
      <c r="CG1687" s="780"/>
      <c r="CH1687" s="780"/>
      <c r="CI1687" s="780"/>
      <c r="CJ1687" s="780"/>
      <c r="CK1687" s="773"/>
      <c r="CL1687" s="773" t="s">
        <v>397</v>
      </c>
      <c r="CM1687" s="773" t="s">
        <v>397</v>
      </c>
      <c r="CN1687" s="773" t="s">
        <v>397</v>
      </c>
      <c r="CO1687" s="773" t="s">
        <v>397</v>
      </c>
      <c r="CP1687" s="773">
        <v>144</v>
      </c>
      <c r="CQ1687" s="773">
        <v>144</v>
      </c>
      <c r="CR1687" s="772">
        <v>144</v>
      </c>
      <c r="CS1687" s="781"/>
      <c r="CT1687" s="865" t="s">
        <v>308</v>
      </c>
      <c r="CU1687" s="899" t="s">
        <v>308</v>
      </c>
      <c r="CV1687" s="774"/>
      <c r="CW1687" s="774"/>
      <c r="CX1687" s="865">
        <v>46282</v>
      </c>
      <c r="CY1687" s="784" t="s">
        <v>2841</v>
      </c>
      <c r="CZ1687" s="784">
        <v>0</v>
      </c>
      <c r="DA1687" s="785">
        <v>46258</v>
      </c>
      <c r="DB1687" s="785" t="s">
        <v>615</v>
      </c>
      <c r="DC1687" s="785" t="s">
        <v>2842</v>
      </c>
      <c r="DD1687" s="785">
        <v>0</v>
      </c>
      <c r="DE1687" s="785">
        <v>0</v>
      </c>
      <c r="DF1687" s="785">
        <v>0</v>
      </c>
      <c r="DG1687" s="785">
        <v>0</v>
      </c>
      <c r="DH1687" s="786">
        <v>0</v>
      </c>
      <c r="DI1687" s="774" t="s">
        <v>390</v>
      </c>
      <c r="DJ1687" s="774" t="s">
        <v>397</v>
      </c>
      <c r="DK1687" s="774" t="s">
        <v>397</v>
      </c>
      <c r="DL1687" s="774">
        <v>46300</v>
      </c>
      <c r="DM1687" s="774">
        <v>46302</v>
      </c>
      <c r="DN1687" s="774">
        <v>46302</v>
      </c>
      <c r="DO1687" s="787">
        <v>0</v>
      </c>
      <c r="DP1687" s="774">
        <v>46318</v>
      </c>
      <c r="DQ1687" s="776">
        <v>46318</v>
      </c>
      <c r="DR1687" s="774">
        <v>46318</v>
      </c>
      <c r="DS1687" s="786">
        <v>46318</v>
      </c>
      <c r="DT1687" s="752">
        <v>46318</v>
      </c>
      <c r="DU1687" s="753">
        <v>-15</v>
      </c>
      <c r="DV1687" s="753" t="s">
        <v>308</v>
      </c>
      <c r="DW1687" s="754">
        <v>46303</v>
      </c>
      <c r="DX1687" s="755">
        <v>46303</v>
      </c>
      <c r="DY1687" s="754" t="e">
        <v>#VALUE!</v>
      </c>
      <c r="DZ1687" s="754" t="e">
        <v>#VALUE!</v>
      </c>
      <c r="EA1687" s="754">
        <v>0</v>
      </c>
      <c r="EB1687" s="754">
        <v>0</v>
      </c>
      <c r="HA1687" s="756" t="s">
        <v>397</v>
      </c>
      <c r="HB1687" s="756" t="s">
        <v>397</v>
      </c>
      <c r="HC1687" s="756" t="s">
        <v>397</v>
      </c>
      <c r="HD1687" s="756" t="s">
        <v>397</v>
      </c>
      <c r="HE1687" s="756" t="s">
        <v>397</v>
      </c>
      <c r="HF1687" s="756" t="s">
        <v>397</v>
      </c>
      <c r="HG1687" s="756" t="s">
        <v>397</v>
      </c>
      <c r="HH1687" s="756" t="s">
        <v>397</v>
      </c>
      <c r="HI1687" s="756" t="s">
        <v>397</v>
      </c>
      <c r="HJ1687" s="756" t="s">
        <v>397</v>
      </c>
      <c r="HK1687"/>
      <c r="HL1687"/>
      <c r="HM1687"/>
      <c r="HN1687" s="756" t="str">
        <f t="shared" si="57"/>
        <v>AUTO PRINT</v>
      </c>
      <c r="HO1687"/>
      <c r="HP1687" s="757" t="s">
        <v>572</v>
      </c>
      <c r="HQ1687" s="757" t="s">
        <v>572</v>
      </c>
      <c r="HR1687" s="757" t="s">
        <v>572</v>
      </c>
      <c r="HS1687"/>
      <c r="HW1687" s="758"/>
      <c r="HX1687"/>
      <c r="HY1687" s="759" t="s">
        <v>572</v>
      </c>
      <c r="HZ1687" s="759" t="s">
        <v>572</v>
      </c>
      <c r="IA1687" s="759" t="s">
        <v>572</v>
      </c>
      <c r="IC1687" s="760" t="s">
        <v>572</v>
      </c>
      <c r="ID1687" s="760" t="s">
        <v>572</v>
      </c>
      <c r="IE1687" s="760" t="s">
        <v>572</v>
      </c>
      <c r="IF1687" s="761" t="s">
        <v>572</v>
      </c>
      <c r="IG1687" s="619" t="str">
        <f t="shared" si="58"/>
        <v>IN HOUSE (MANUAL)</v>
      </c>
      <c r="II1687" s="761" t="s">
        <v>572</v>
      </c>
      <c r="IK1687" s="761" t="str">
        <f>IFERROR(VLOOKUP($M1687,#REF!,13,0),"IN HOUSE (MANUAL)")</f>
        <v>IN HOUSE (MANUAL)</v>
      </c>
      <c r="IM1687" s="760" t="s">
        <v>572</v>
      </c>
      <c r="IN1687" s="760" t="s">
        <v>572</v>
      </c>
      <c r="IO1687" s="760" t="s">
        <v>572</v>
      </c>
      <c r="IQ1687" s="760" t="s">
        <v>572</v>
      </c>
      <c r="IR1687" s="760" t="s">
        <v>572</v>
      </c>
      <c r="IT1687" s="760" t="s">
        <v>572</v>
      </c>
      <c r="IV1687" s="760" t="s">
        <v>572</v>
      </c>
      <c r="IW1687" s="760" t="s">
        <v>572</v>
      </c>
      <c r="IY1687" s="760" t="s">
        <v>572</v>
      </c>
      <c r="IZ1687" s="760" t="s">
        <v>572</v>
      </c>
      <c r="JB1687" s="760" t="s">
        <v>572</v>
      </c>
      <c r="JC1687" s="760" t="s">
        <v>572</v>
      </c>
      <c r="JE1687" s="760" t="s">
        <v>572</v>
      </c>
      <c r="JF1687" s="760" t="s">
        <v>572</v>
      </c>
    </row>
    <row r="1688" spans="1:266" ht="16.5" customHeight="1" x14ac:dyDescent="0.35">
      <c r="A1688" s="618" t="s">
        <v>3104</v>
      </c>
      <c r="B1688" s="730">
        <v>105</v>
      </c>
      <c r="C1688" s="730" t="s">
        <v>3078</v>
      </c>
      <c r="D1688" s="730" t="s">
        <v>3078</v>
      </c>
      <c r="E1688" s="730">
        <v>29</v>
      </c>
      <c r="F1688" s="731" t="s">
        <v>574</v>
      </c>
      <c r="G1688" s="732">
        <v>2</v>
      </c>
      <c r="H1688" s="826">
        <v>46202</v>
      </c>
      <c r="I1688" s="730">
        <v>42</v>
      </c>
      <c r="J1688" s="730" t="s">
        <v>308</v>
      </c>
      <c r="K1688" s="730">
        <v>43</v>
      </c>
      <c r="L1688" s="730" t="s">
        <v>3105</v>
      </c>
      <c r="M1688" s="772" t="s">
        <v>3104</v>
      </c>
      <c r="N1688" s="772">
        <v>0</v>
      </c>
      <c r="O1688" s="772" t="s">
        <v>390</v>
      </c>
      <c r="P1688" s="772">
        <v>0</v>
      </c>
      <c r="Q1688" s="772">
        <v>0</v>
      </c>
      <c r="R1688" s="772" t="s">
        <v>3042</v>
      </c>
      <c r="S1688" s="772" t="s">
        <v>308</v>
      </c>
      <c r="T1688" s="772" t="s">
        <v>3106</v>
      </c>
      <c r="U1688" s="772">
        <v>373</v>
      </c>
      <c r="V1688" s="772" t="s">
        <v>308</v>
      </c>
      <c r="W1688" s="772"/>
      <c r="X1688" s="772"/>
      <c r="Y1688" s="773"/>
      <c r="Z1688" s="773"/>
      <c r="AA1688" s="772" t="s">
        <v>40</v>
      </c>
      <c r="AB1688" s="772" t="s">
        <v>890</v>
      </c>
      <c r="AC1688" s="772" t="s">
        <v>899</v>
      </c>
      <c r="AD1688" s="772">
        <v>4044</v>
      </c>
      <c r="AE1688" s="864">
        <v>2022</v>
      </c>
      <c r="AF1688" s="774" t="s">
        <v>390</v>
      </c>
      <c r="AG1688" s="777"/>
      <c r="AH1688" s="972"/>
      <c r="AI1688" s="777" t="s">
        <v>308</v>
      </c>
      <c r="AJ1688" s="778">
        <v>29</v>
      </c>
      <c r="AK1688" s="779"/>
      <c r="AL1688" s="778"/>
      <c r="AM1688" s="780">
        <v>2022</v>
      </c>
      <c r="AN1688" s="780"/>
      <c r="AO1688" s="780">
        <v>2022</v>
      </c>
      <c r="AP1688" s="780"/>
      <c r="AQ1688" s="780"/>
      <c r="AR1688" s="780"/>
      <c r="AS1688" s="780"/>
      <c r="AT1688" s="780"/>
      <c r="AU1688" s="780"/>
      <c r="AV1688" s="780"/>
      <c r="AW1688" s="780"/>
      <c r="AX1688" s="780"/>
      <c r="AY1688" s="780"/>
      <c r="AZ1688" s="780"/>
      <c r="BA1688" s="780"/>
      <c r="BB1688" s="780">
        <v>0</v>
      </c>
      <c r="BC1688" s="780">
        <v>2022</v>
      </c>
      <c r="BD1688" s="780">
        <v>0</v>
      </c>
      <c r="BE1688" s="780">
        <v>0</v>
      </c>
      <c r="BF1688" s="780">
        <v>2022</v>
      </c>
      <c r="BG1688" s="780">
        <v>0</v>
      </c>
      <c r="BH1688" s="780">
        <v>0</v>
      </c>
      <c r="BI1688" s="780">
        <v>2022</v>
      </c>
      <c r="BJ1688" s="780"/>
      <c r="BK1688" s="780">
        <v>0</v>
      </c>
      <c r="BL1688" s="780"/>
      <c r="BM1688" s="780"/>
      <c r="BN1688" s="780" t="s">
        <v>308</v>
      </c>
      <c r="BO1688" s="780" t="s">
        <v>308</v>
      </c>
      <c r="BP1688" s="780" t="s">
        <v>308</v>
      </c>
      <c r="BQ1688" s="780" t="s">
        <v>308</v>
      </c>
      <c r="BR1688" s="780"/>
      <c r="BS1688" s="780" t="s">
        <v>397</v>
      </c>
      <c r="BT1688" s="780"/>
      <c r="BU1688" s="780" t="s">
        <v>579</v>
      </c>
      <c r="BV1688" s="780"/>
      <c r="BW1688" s="780"/>
      <c r="BX1688" s="780"/>
      <c r="BY1688" s="780"/>
      <c r="BZ1688" s="780"/>
      <c r="CA1688" s="780"/>
      <c r="CB1688" s="780"/>
      <c r="CC1688" s="780"/>
      <c r="CD1688" s="780"/>
      <c r="CE1688" s="780"/>
      <c r="CF1688" s="780"/>
      <c r="CG1688" s="780"/>
      <c r="CH1688" s="780"/>
      <c r="CI1688" s="780"/>
      <c r="CJ1688" s="780"/>
      <c r="CK1688" s="773"/>
      <c r="CL1688" s="773" t="s">
        <v>397</v>
      </c>
      <c r="CM1688" s="773" t="s">
        <v>397</v>
      </c>
      <c r="CN1688" s="773" t="s">
        <v>397</v>
      </c>
      <c r="CO1688" s="773" t="s">
        <v>397</v>
      </c>
      <c r="CP1688" s="773">
        <v>2022</v>
      </c>
      <c r="CQ1688" s="773">
        <v>4044</v>
      </c>
      <c r="CR1688" s="772">
        <v>2022</v>
      </c>
      <c r="CS1688" s="781"/>
      <c r="CT1688" s="865" t="s">
        <v>308</v>
      </c>
      <c r="CU1688" s="899" t="s">
        <v>308</v>
      </c>
      <c r="CV1688" s="774"/>
      <c r="CW1688" s="774"/>
      <c r="CX1688" s="865">
        <v>46254</v>
      </c>
      <c r="CY1688" s="784">
        <v>0</v>
      </c>
      <c r="CZ1688" s="784" t="s">
        <v>308</v>
      </c>
      <c r="DA1688" s="785">
        <v>0</v>
      </c>
      <c r="DB1688" s="785">
        <v>0</v>
      </c>
      <c r="DC1688" s="785">
        <v>0</v>
      </c>
      <c r="DD1688" s="785" t="s">
        <v>308</v>
      </c>
      <c r="DE1688" s="785" t="s">
        <v>308</v>
      </c>
      <c r="DF1688" s="785" t="s">
        <v>308</v>
      </c>
      <c r="DG1688" s="785" t="s">
        <v>308</v>
      </c>
      <c r="DH1688" s="786">
        <v>0</v>
      </c>
      <c r="DI1688" s="774" t="s">
        <v>390</v>
      </c>
      <c r="DJ1688" s="774" t="s">
        <v>397</v>
      </c>
      <c r="DK1688" s="774" t="s">
        <v>397</v>
      </c>
      <c r="DL1688" s="774">
        <v>46300</v>
      </c>
      <c r="DM1688" s="774">
        <v>46303</v>
      </c>
      <c r="DN1688" s="774">
        <v>46303</v>
      </c>
      <c r="DO1688" s="787">
        <v>0</v>
      </c>
      <c r="DP1688" s="774">
        <v>46318</v>
      </c>
      <c r="DQ1688" s="776">
        <v>46318</v>
      </c>
      <c r="DR1688" s="774">
        <v>46318</v>
      </c>
      <c r="DS1688" s="786">
        <v>46318</v>
      </c>
      <c r="DT1688" s="752">
        <v>46318</v>
      </c>
      <c r="DU1688" s="753">
        <v>-11</v>
      </c>
      <c r="DV1688" s="753" t="s">
        <v>308</v>
      </c>
      <c r="DW1688" s="754">
        <v>46303</v>
      </c>
      <c r="DX1688" s="755">
        <v>46307</v>
      </c>
      <c r="DY1688" s="754" t="e">
        <v>#VALUE!</v>
      </c>
      <c r="DZ1688" s="754" t="e">
        <v>#VALUE!</v>
      </c>
      <c r="EA1688" s="754">
        <v>0</v>
      </c>
      <c r="EB1688" s="754">
        <v>0</v>
      </c>
      <c r="HA1688" s="756" t="s">
        <v>397</v>
      </c>
      <c r="HB1688" s="756" t="s">
        <v>397</v>
      </c>
      <c r="HC1688" s="756" t="s">
        <v>397</v>
      </c>
      <c r="HD1688" s="756" t="s">
        <v>397</v>
      </c>
      <c r="HE1688" s="756" t="s">
        <v>397</v>
      </c>
      <c r="HF1688" s="756" t="s">
        <v>397</v>
      </c>
      <c r="HG1688" s="756" t="s">
        <v>397</v>
      </c>
      <c r="HH1688" s="756" t="s">
        <v>397</v>
      </c>
      <c r="HI1688" s="756" t="s">
        <v>397</v>
      </c>
      <c r="HJ1688" s="756" t="s">
        <v>397</v>
      </c>
      <c r="HK1688"/>
      <c r="HL1688"/>
      <c r="HM1688"/>
      <c r="HN1688" s="756" t="str">
        <f t="shared" si="57"/>
        <v>AUTO PRINT</v>
      </c>
      <c r="HO1688"/>
      <c r="HP1688" s="757" t="s">
        <v>572</v>
      </c>
      <c r="HQ1688" s="757" t="s">
        <v>572</v>
      </c>
      <c r="HR1688" s="757" t="s">
        <v>572</v>
      </c>
      <c r="HS1688"/>
      <c r="HW1688" s="758"/>
      <c r="HX1688"/>
      <c r="HY1688" s="759" t="s">
        <v>572</v>
      </c>
      <c r="HZ1688" s="759" t="s">
        <v>572</v>
      </c>
      <c r="IA1688" s="759" t="s">
        <v>572</v>
      </c>
      <c r="IC1688" s="760" t="s">
        <v>572</v>
      </c>
      <c r="ID1688" s="760" t="s">
        <v>572</v>
      </c>
      <c r="IE1688" s="760" t="s">
        <v>572</v>
      </c>
      <c r="IF1688" s="761" t="s">
        <v>572</v>
      </c>
      <c r="IG1688" s="619" t="str">
        <f t="shared" si="58"/>
        <v>IN HOUSE (MANUAL)</v>
      </c>
      <c r="II1688" s="761" t="s">
        <v>572</v>
      </c>
      <c r="IK1688" s="761" t="str">
        <f>IFERROR(VLOOKUP($M1688,#REF!,13,0),"IN HOUSE (MANUAL)")</f>
        <v>IN HOUSE (MANUAL)</v>
      </c>
      <c r="IM1688" s="760" t="s">
        <v>572</v>
      </c>
      <c r="IN1688" s="760" t="s">
        <v>572</v>
      </c>
      <c r="IO1688" s="760" t="s">
        <v>572</v>
      </c>
      <c r="IQ1688" s="760" t="s">
        <v>572</v>
      </c>
      <c r="IR1688" s="760" t="s">
        <v>572</v>
      </c>
      <c r="IT1688" s="760" t="s">
        <v>572</v>
      </c>
      <c r="IV1688" s="760" t="s">
        <v>572</v>
      </c>
      <c r="IW1688" s="760" t="s">
        <v>572</v>
      </c>
      <c r="IY1688" s="760" t="s">
        <v>572</v>
      </c>
      <c r="IZ1688" s="760" t="s">
        <v>572</v>
      </c>
      <c r="JB1688" s="760" t="s">
        <v>572</v>
      </c>
      <c r="JC1688" s="760" t="s">
        <v>572</v>
      </c>
      <c r="JE1688" s="760" t="s">
        <v>572</v>
      </c>
      <c r="JF1688" s="760" t="s">
        <v>572</v>
      </c>
    </row>
    <row r="1689" spans="1:266" ht="17.25" customHeight="1" x14ac:dyDescent="0.35">
      <c r="A1689" s="618" t="s">
        <v>3107</v>
      </c>
      <c r="B1689" s="730">
        <v>106</v>
      </c>
      <c r="C1689" s="730" t="s">
        <v>2931</v>
      </c>
      <c r="D1689" s="730" t="s">
        <v>2931</v>
      </c>
      <c r="E1689" s="730">
        <v>29</v>
      </c>
      <c r="F1689" s="731" t="s">
        <v>574</v>
      </c>
      <c r="G1689" s="732">
        <v>1</v>
      </c>
      <c r="H1689" s="826">
        <v>46210</v>
      </c>
      <c r="I1689" s="730">
        <v>42</v>
      </c>
      <c r="J1689" s="730" t="s">
        <v>308</v>
      </c>
      <c r="K1689" s="730">
        <v>44</v>
      </c>
      <c r="L1689" s="730" t="s">
        <v>3108</v>
      </c>
      <c r="M1689" s="772" t="s">
        <v>3107</v>
      </c>
      <c r="N1689" s="772">
        <v>0</v>
      </c>
      <c r="O1689" s="772" t="s">
        <v>390</v>
      </c>
      <c r="P1689" s="772">
        <v>0</v>
      </c>
      <c r="Q1689" s="772">
        <v>0</v>
      </c>
      <c r="R1689" s="772" t="s">
        <v>3042</v>
      </c>
      <c r="S1689" s="772"/>
      <c r="T1689" s="772" t="s">
        <v>3080</v>
      </c>
      <c r="U1689" s="772">
        <v>373</v>
      </c>
      <c r="V1689" s="772" t="s">
        <v>308</v>
      </c>
      <c r="W1689" s="772"/>
      <c r="X1689" s="772"/>
      <c r="Y1689" s="773"/>
      <c r="Z1689" s="773"/>
      <c r="AA1689" s="772" t="s">
        <v>40</v>
      </c>
      <c r="AB1689" s="772" t="s">
        <v>890</v>
      </c>
      <c r="AC1689" s="772" t="s">
        <v>1539</v>
      </c>
      <c r="AD1689" s="772">
        <v>798</v>
      </c>
      <c r="AE1689" s="864">
        <v>798</v>
      </c>
      <c r="AF1689" s="774">
        <v>46289</v>
      </c>
      <c r="AG1689" s="777"/>
      <c r="AH1689" s="972"/>
      <c r="AI1689" s="777" t="s">
        <v>694</v>
      </c>
      <c r="AJ1689" s="778">
        <v>30</v>
      </c>
      <c r="AK1689" s="779"/>
      <c r="AL1689" s="778"/>
      <c r="AM1689" s="780">
        <v>798</v>
      </c>
      <c r="AN1689" s="780"/>
      <c r="AO1689" s="780">
        <v>798</v>
      </c>
      <c r="AP1689" s="780"/>
      <c r="AQ1689" s="780"/>
      <c r="AR1689" s="780"/>
      <c r="AS1689" s="780"/>
      <c r="AT1689" s="780"/>
      <c r="AU1689" s="780"/>
      <c r="AV1689" s="780"/>
      <c r="AW1689" s="780"/>
      <c r="AX1689" s="780"/>
      <c r="AY1689" s="780"/>
      <c r="AZ1689" s="780"/>
      <c r="BA1689" s="780"/>
      <c r="BB1689" s="780">
        <v>0</v>
      </c>
      <c r="BC1689" s="780">
        <v>798</v>
      </c>
      <c r="BD1689" s="780">
        <v>0</v>
      </c>
      <c r="BE1689" s="780">
        <v>0</v>
      </c>
      <c r="BF1689" s="780">
        <v>798</v>
      </c>
      <c r="BG1689" s="780">
        <v>0</v>
      </c>
      <c r="BH1689" s="780">
        <v>0</v>
      </c>
      <c r="BI1689" s="780">
        <v>798</v>
      </c>
      <c r="BJ1689" s="780"/>
      <c r="BK1689" s="780">
        <v>0</v>
      </c>
      <c r="BL1689" s="780"/>
      <c r="BM1689" s="780"/>
      <c r="BN1689" s="780" t="s">
        <v>308</v>
      </c>
      <c r="BO1689" s="780" t="s">
        <v>308</v>
      </c>
      <c r="BP1689" s="780" t="s">
        <v>308</v>
      </c>
      <c r="BQ1689" s="780" t="s">
        <v>308</v>
      </c>
      <c r="BR1689" s="780"/>
      <c r="BS1689" s="780" t="s">
        <v>397</v>
      </c>
      <c r="BT1689" s="780"/>
      <c r="BU1689" s="780" t="s">
        <v>579</v>
      </c>
      <c r="BV1689" s="780"/>
      <c r="BW1689" s="780"/>
      <c r="BX1689" s="780"/>
      <c r="BY1689" s="780"/>
      <c r="BZ1689" s="780"/>
      <c r="CA1689" s="780"/>
      <c r="CB1689" s="780"/>
      <c r="CC1689" s="780"/>
      <c r="CD1689" s="780"/>
      <c r="CE1689" s="780"/>
      <c r="CF1689" s="780"/>
      <c r="CG1689" s="780"/>
      <c r="CH1689" s="780"/>
      <c r="CI1689" s="780"/>
      <c r="CJ1689" s="780"/>
      <c r="CK1689" s="773"/>
      <c r="CL1689" s="773" t="s">
        <v>397</v>
      </c>
      <c r="CM1689" s="773" t="s">
        <v>397</v>
      </c>
      <c r="CN1689" s="773" t="s">
        <v>397</v>
      </c>
      <c r="CO1689" s="773" t="s">
        <v>397</v>
      </c>
      <c r="CP1689" s="773">
        <v>798</v>
      </c>
      <c r="CQ1689" s="773">
        <v>798</v>
      </c>
      <c r="CR1689" s="772">
        <v>798</v>
      </c>
      <c r="CS1689" s="781"/>
      <c r="CT1689" s="865" t="s">
        <v>308</v>
      </c>
      <c r="CU1689" s="899"/>
      <c r="CV1689" s="774"/>
      <c r="CW1689" s="774"/>
      <c r="CX1689" s="865">
        <v>46289</v>
      </c>
      <c r="CY1689" s="784" t="s">
        <v>3109</v>
      </c>
      <c r="CZ1689" s="784" t="s">
        <v>308</v>
      </c>
      <c r="DA1689" s="785">
        <v>46267</v>
      </c>
      <c r="DB1689" s="785" t="s">
        <v>615</v>
      </c>
      <c r="DC1689" s="785" t="s">
        <v>2409</v>
      </c>
      <c r="DD1689" s="785" t="s">
        <v>308</v>
      </c>
      <c r="DE1689" s="785" t="s">
        <v>308</v>
      </c>
      <c r="DF1689" s="785" t="s">
        <v>308</v>
      </c>
      <c r="DG1689" s="785" t="s">
        <v>308</v>
      </c>
      <c r="DH1689" s="786">
        <v>0</v>
      </c>
      <c r="DI1689" s="774">
        <v>46272</v>
      </c>
      <c r="DJ1689" s="774" t="s">
        <v>397</v>
      </c>
      <c r="DK1689" s="774" t="s">
        <v>397</v>
      </c>
      <c r="DL1689" s="774">
        <v>46307</v>
      </c>
      <c r="DM1689" s="774">
        <v>46302</v>
      </c>
      <c r="DN1689" s="774">
        <v>46302</v>
      </c>
      <c r="DO1689" s="787" t="s">
        <v>308</v>
      </c>
      <c r="DP1689" s="774">
        <v>46332</v>
      </c>
      <c r="DQ1689" s="776">
        <v>46325</v>
      </c>
      <c r="DR1689" s="774">
        <v>46332</v>
      </c>
      <c r="DS1689" s="786">
        <v>46332</v>
      </c>
      <c r="DT1689" s="752">
        <v>46325</v>
      </c>
      <c r="DU1689" s="753">
        <v>-17</v>
      </c>
      <c r="DV1689" s="753" t="s">
        <v>308</v>
      </c>
      <c r="DW1689" s="754">
        <v>46307</v>
      </c>
      <c r="DX1689" s="755">
        <v>46308</v>
      </c>
      <c r="DY1689" s="754" t="e">
        <v>#VALUE!</v>
      </c>
      <c r="DZ1689" s="754" t="e">
        <v>#VALUE!</v>
      </c>
      <c r="EA1689" s="754">
        <v>0</v>
      </c>
      <c r="EB1689" s="754">
        <v>0</v>
      </c>
      <c r="HA1689" s="756" t="s">
        <v>397</v>
      </c>
      <c r="HB1689" s="756" t="s">
        <v>397</v>
      </c>
      <c r="HC1689" s="756" t="s">
        <v>397</v>
      </c>
      <c r="HD1689" s="756" t="s">
        <v>397</v>
      </c>
      <c r="HE1689" s="756" t="s">
        <v>397</v>
      </c>
      <c r="HF1689" s="756" t="s">
        <v>397</v>
      </c>
      <c r="HG1689" s="756" t="s">
        <v>397</v>
      </c>
      <c r="HH1689" s="756" t="s">
        <v>397</v>
      </c>
      <c r="HI1689" s="756" t="s">
        <v>397</v>
      </c>
      <c r="HJ1689" s="756" t="s">
        <v>397</v>
      </c>
      <c r="HK1689"/>
      <c r="HL1689"/>
      <c r="HM1689"/>
      <c r="HN1689" s="756" t="str">
        <f t="shared" si="57"/>
        <v>AUTO PRINT</v>
      </c>
      <c r="HO1689"/>
      <c r="HP1689" s="757" t="s">
        <v>572</v>
      </c>
      <c r="HQ1689" s="757" t="s">
        <v>572</v>
      </c>
      <c r="HR1689" s="757" t="s">
        <v>572</v>
      </c>
      <c r="HS1689"/>
      <c r="HW1689" s="758"/>
      <c r="HX1689"/>
      <c r="HY1689" s="759" t="s">
        <v>572</v>
      </c>
      <c r="HZ1689" s="759" t="s">
        <v>572</v>
      </c>
      <c r="IA1689" s="759" t="s">
        <v>572</v>
      </c>
      <c r="IC1689" s="760" t="s">
        <v>572</v>
      </c>
      <c r="ID1689" s="760" t="s">
        <v>572</v>
      </c>
      <c r="IE1689" s="760" t="s">
        <v>572</v>
      </c>
      <c r="IF1689" s="761" t="s">
        <v>572</v>
      </c>
      <c r="IG1689" s="619" t="str">
        <f t="shared" si="58"/>
        <v>IN HOUSE (MANUAL)</v>
      </c>
      <c r="II1689" s="761" t="s">
        <v>572</v>
      </c>
      <c r="IK1689" s="761" t="str">
        <f>IFERROR(VLOOKUP($M1689,#REF!,13,0),"IN HOUSE (MANUAL)")</f>
        <v>IN HOUSE (MANUAL)</v>
      </c>
      <c r="IM1689" s="760" t="s">
        <v>572</v>
      </c>
      <c r="IN1689" s="760" t="s">
        <v>572</v>
      </c>
      <c r="IO1689" s="760" t="s">
        <v>572</v>
      </c>
      <c r="IQ1689" s="760" t="s">
        <v>572</v>
      </c>
      <c r="IR1689" s="760" t="s">
        <v>572</v>
      </c>
      <c r="IT1689" s="760" t="s">
        <v>572</v>
      </c>
      <c r="IV1689" s="760" t="s">
        <v>572</v>
      </c>
      <c r="IW1689" s="760" t="s">
        <v>572</v>
      </c>
      <c r="IY1689" s="760" t="s">
        <v>572</v>
      </c>
      <c r="IZ1689" s="760" t="s">
        <v>572</v>
      </c>
      <c r="JB1689" s="760" t="s">
        <v>572</v>
      </c>
      <c r="JC1689" s="760" t="s">
        <v>572</v>
      </c>
      <c r="JE1689" s="760" t="s">
        <v>572</v>
      </c>
      <c r="JF1689" s="760" t="s">
        <v>572</v>
      </c>
    </row>
    <row r="1690" spans="1:266" ht="17.25" customHeight="1" x14ac:dyDescent="0.35">
      <c r="A1690" s="618" t="s">
        <v>3110</v>
      </c>
      <c r="B1690" s="730">
        <v>107</v>
      </c>
      <c r="C1690" s="730" t="s">
        <v>2931</v>
      </c>
      <c r="D1690" s="730" t="s">
        <v>2931</v>
      </c>
      <c r="E1690" s="730">
        <v>29</v>
      </c>
      <c r="F1690" s="731" t="s">
        <v>574</v>
      </c>
      <c r="G1690" s="732">
        <v>1</v>
      </c>
      <c r="H1690" s="733">
        <v>46210</v>
      </c>
      <c r="I1690" s="730">
        <v>42</v>
      </c>
      <c r="J1690" s="730" t="s">
        <v>308</v>
      </c>
      <c r="K1690" s="730">
        <v>44</v>
      </c>
      <c r="L1690" s="730" t="s">
        <v>3111</v>
      </c>
      <c r="M1690" s="772" t="s">
        <v>3110</v>
      </c>
      <c r="N1690" s="868">
        <v>0</v>
      </c>
      <c r="O1690" s="868" t="s">
        <v>390</v>
      </c>
      <c r="P1690" s="868">
        <v>0</v>
      </c>
      <c r="Q1690" s="868">
        <v>0</v>
      </c>
      <c r="R1690" s="772" t="s">
        <v>3042</v>
      </c>
      <c r="S1690" s="772"/>
      <c r="T1690" s="772" t="s">
        <v>3066</v>
      </c>
      <c r="U1690" s="772">
        <v>373</v>
      </c>
      <c r="V1690" s="772" t="s">
        <v>308</v>
      </c>
      <c r="W1690" s="772"/>
      <c r="X1690" s="772"/>
      <c r="Y1690" s="773"/>
      <c r="Z1690" s="773"/>
      <c r="AA1690" s="772" t="s">
        <v>40</v>
      </c>
      <c r="AB1690" s="772" t="s">
        <v>890</v>
      </c>
      <c r="AC1690" s="772" t="s">
        <v>1539</v>
      </c>
      <c r="AD1690" s="772">
        <v>504</v>
      </c>
      <c r="AE1690" s="775">
        <v>504</v>
      </c>
      <c r="AF1690" s="774">
        <v>46289</v>
      </c>
      <c r="AG1690" s="777"/>
      <c r="AH1690" s="972"/>
      <c r="AI1690" s="777" t="s">
        <v>694</v>
      </c>
      <c r="AJ1690" s="778">
        <v>31</v>
      </c>
      <c r="AK1690" s="779"/>
      <c r="AL1690" s="778"/>
      <c r="AM1690" s="780">
        <v>504</v>
      </c>
      <c r="AN1690" s="780"/>
      <c r="AO1690" s="780">
        <v>504</v>
      </c>
      <c r="AP1690" s="780"/>
      <c r="AQ1690" s="780"/>
      <c r="AR1690" s="780"/>
      <c r="AS1690" s="780"/>
      <c r="AT1690" s="780"/>
      <c r="AU1690" s="780"/>
      <c r="AV1690" s="780"/>
      <c r="AW1690" s="780"/>
      <c r="AX1690" s="780"/>
      <c r="AY1690" s="780"/>
      <c r="AZ1690" s="780"/>
      <c r="BA1690" s="780"/>
      <c r="BB1690" s="780">
        <v>0</v>
      </c>
      <c r="BC1690" s="780">
        <v>504</v>
      </c>
      <c r="BD1690" s="780">
        <v>0</v>
      </c>
      <c r="BE1690" s="780">
        <v>0</v>
      </c>
      <c r="BF1690" s="780">
        <v>504</v>
      </c>
      <c r="BG1690" s="780">
        <v>0</v>
      </c>
      <c r="BH1690" s="780">
        <v>0</v>
      </c>
      <c r="BI1690" s="780">
        <v>504</v>
      </c>
      <c r="BJ1690" s="780"/>
      <c r="BK1690" s="780">
        <v>0</v>
      </c>
      <c r="BL1690" s="780"/>
      <c r="BM1690" s="780"/>
      <c r="BN1690" s="780" t="s">
        <v>308</v>
      </c>
      <c r="BO1690" s="780" t="s">
        <v>308</v>
      </c>
      <c r="BP1690" s="780" t="s">
        <v>308</v>
      </c>
      <c r="BQ1690" s="780" t="s">
        <v>308</v>
      </c>
      <c r="BR1690" s="780"/>
      <c r="BS1690" s="780" t="s">
        <v>397</v>
      </c>
      <c r="BT1690" s="780"/>
      <c r="BU1690" s="780" t="s">
        <v>579</v>
      </c>
      <c r="BV1690" s="780"/>
      <c r="BW1690" s="780"/>
      <c r="BX1690" s="780"/>
      <c r="BY1690" s="780"/>
      <c r="BZ1690" s="780"/>
      <c r="CA1690" s="780"/>
      <c r="CB1690" s="780"/>
      <c r="CC1690" s="780"/>
      <c r="CD1690" s="780"/>
      <c r="CE1690" s="780"/>
      <c r="CF1690" s="780"/>
      <c r="CG1690" s="780"/>
      <c r="CH1690" s="780"/>
      <c r="CI1690" s="780"/>
      <c r="CJ1690" s="780"/>
      <c r="CK1690" s="773"/>
      <c r="CL1690" s="773" t="s">
        <v>397</v>
      </c>
      <c r="CM1690" s="773" t="s">
        <v>397</v>
      </c>
      <c r="CN1690" s="773" t="s">
        <v>397</v>
      </c>
      <c r="CO1690" s="773" t="s">
        <v>397</v>
      </c>
      <c r="CP1690" s="773">
        <v>504</v>
      </c>
      <c r="CQ1690" s="773">
        <v>504</v>
      </c>
      <c r="CR1690" s="772">
        <v>504</v>
      </c>
      <c r="CS1690" s="781"/>
      <c r="CT1690" s="865" t="s">
        <v>308</v>
      </c>
      <c r="CU1690" s="899"/>
      <c r="CV1690" s="774"/>
      <c r="CW1690" s="774"/>
      <c r="CX1690" s="865">
        <v>46289</v>
      </c>
      <c r="CY1690" s="784" t="s">
        <v>3109</v>
      </c>
      <c r="CZ1690" s="784" t="s">
        <v>308</v>
      </c>
      <c r="DA1690" s="785">
        <v>46267</v>
      </c>
      <c r="DB1690" s="785" t="s">
        <v>615</v>
      </c>
      <c r="DC1690" s="785" t="s">
        <v>2409</v>
      </c>
      <c r="DD1690" s="785" t="s">
        <v>308</v>
      </c>
      <c r="DE1690" s="785" t="s">
        <v>308</v>
      </c>
      <c r="DF1690" s="785" t="s">
        <v>308</v>
      </c>
      <c r="DG1690" s="785" t="s">
        <v>308</v>
      </c>
      <c r="DH1690" s="786">
        <v>0</v>
      </c>
      <c r="DI1690" s="774">
        <v>46272</v>
      </c>
      <c r="DJ1690" s="774" t="s">
        <v>397</v>
      </c>
      <c r="DK1690" s="774" t="s">
        <v>397</v>
      </c>
      <c r="DL1690" s="774">
        <v>46307</v>
      </c>
      <c r="DM1690" s="774">
        <v>46303</v>
      </c>
      <c r="DN1690" s="774">
        <v>46303</v>
      </c>
      <c r="DO1690" s="787" t="s">
        <v>308</v>
      </c>
      <c r="DP1690" s="774">
        <v>46332</v>
      </c>
      <c r="DQ1690" s="774">
        <v>46325</v>
      </c>
      <c r="DR1690" s="774">
        <v>46332</v>
      </c>
      <c r="DS1690" s="786">
        <v>46332</v>
      </c>
      <c r="DT1690" s="752">
        <v>46325</v>
      </c>
      <c r="DU1690" s="753">
        <v>-16</v>
      </c>
      <c r="DV1690" s="753" t="s">
        <v>308</v>
      </c>
      <c r="DW1690" s="754">
        <v>46308</v>
      </c>
      <c r="DX1690" s="755">
        <v>46309</v>
      </c>
      <c r="DY1690" s="754" t="e">
        <v>#VALUE!</v>
      </c>
      <c r="DZ1690" s="754" t="e">
        <v>#VALUE!</v>
      </c>
      <c r="EA1690" s="754">
        <v>0</v>
      </c>
      <c r="EB1690" s="754">
        <v>0</v>
      </c>
      <c r="HA1690" s="756" t="s">
        <v>397</v>
      </c>
      <c r="HB1690" s="756" t="s">
        <v>397</v>
      </c>
      <c r="HC1690" s="756" t="s">
        <v>397</v>
      </c>
      <c r="HD1690" s="756" t="s">
        <v>397</v>
      </c>
      <c r="HE1690" s="756" t="s">
        <v>397</v>
      </c>
      <c r="HF1690" s="756" t="s">
        <v>397</v>
      </c>
      <c r="HG1690" s="756" t="s">
        <v>397</v>
      </c>
      <c r="HH1690" s="756" t="s">
        <v>397</v>
      </c>
      <c r="HI1690" s="756" t="s">
        <v>397</v>
      </c>
      <c r="HJ1690" s="756" t="s">
        <v>397</v>
      </c>
      <c r="HK1690"/>
      <c r="HL1690"/>
      <c r="HM1690"/>
      <c r="HN1690" s="756" t="str">
        <f t="shared" si="57"/>
        <v>AUTO PRINT</v>
      </c>
      <c r="HO1690"/>
      <c r="HP1690" s="757" t="s">
        <v>572</v>
      </c>
      <c r="HQ1690" s="757" t="s">
        <v>572</v>
      </c>
      <c r="HR1690" s="757" t="s">
        <v>572</v>
      </c>
      <c r="HS1690"/>
      <c r="HW1690" s="758"/>
      <c r="HX1690"/>
      <c r="HY1690" s="759" t="s">
        <v>572</v>
      </c>
      <c r="HZ1690" s="759" t="s">
        <v>572</v>
      </c>
      <c r="IA1690" s="759" t="s">
        <v>572</v>
      </c>
      <c r="IC1690" s="760" t="s">
        <v>572</v>
      </c>
      <c r="ID1690" s="760" t="s">
        <v>572</v>
      </c>
      <c r="IE1690" s="760" t="s">
        <v>572</v>
      </c>
      <c r="IF1690" s="761" t="s">
        <v>572</v>
      </c>
      <c r="IG1690" s="619" t="str">
        <f t="shared" si="58"/>
        <v>IN HOUSE (MANUAL)</v>
      </c>
      <c r="II1690" s="761" t="s">
        <v>572</v>
      </c>
      <c r="IK1690" s="761" t="str">
        <f>IFERROR(VLOOKUP($M1690,#REF!,13,0),"IN HOUSE (MANUAL)")</f>
        <v>IN HOUSE (MANUAL)</v>
      </c>
      <c r="IM1690" s="760" t="s">
        <v>572</v>
      </c>
      <c r="IN1690" s="760" t="s">
        <v>572</v>
      </c>
      <c r="IO1690" s="760" t="s">
        <v>572</v>
      </c>
      <c r="IQ1690" s="760" t="s">
        <v>572</v>
      </c>
      <c r="IR1690" s="760" t="s">
        <v>572</v>
      </c>
      <c r="IT1690" s="760" t="s">
        <v>572</v>
      </c>
      <c r="IV1690" s="760" t="s">
        <v>572</v>
      </c>
      <c r="IW1690" s="760" t="s">
        <v>572</v>
      </c>
      <c r="IY1690" s="760" t="s">
        <v>572</v>
      </c>
      <c r="IZ1690" s="760" t="s">
        <v>572</v>
      </c>
      <c r="JB1690" s="760" t="s">
        <v>572</v>
      </c>
      <c r="JC1690" s="760" t="s">
        <v>572</v>
      </c>
      <c r="JE1690" s="760" t="s">
        <v>572</v>
      </c>
      <c r="JF1690" s="760" t="s">
        <v>572</v>
      </c>
    </row>
    <row r="1691" spans="1:266" ht="16.5" hidden="1" customHeight="1" outlineLevel="1" x14ac:dyDescent="0.35">
      <c r="A1691" s="618" t="s">
        <v>308</v>
      </c>
      <c r="B1691" s="730">
        <v>108</v>
      </c>
      <c r="C1691" s="730" t="s">
        <v>741</v>
      </c>
      <c r="D1691" s="730" t="s">
        <v>741</v>
      </c>
      <c r="E1691" s="730">
        <v>29</v>
      </c>
      <c r="F1691" s="731"/>
      <c r="G1691" s="731"/>
      <c r="H1691" s="826"/>
      <c r="I1691" s="730" t="s">
        <v>308</v>
      </c>
      <c r="J1691" s="730" t="s">
        <v>308</v>
      </c>
      <c r="K1691" s="730">
        <v>0</v>
      </c>
      <c r="L1691" s="730" t="s">
        <v>308</v>
      </c>
      <c r="M1691" s="772"/>
      <c r="N1691" s="772">
        <v>0</v>
      </c>
      <c r="O1691" s="772" t="s">
        <v>742</v>
      </c>
      <c r="P1691" s="772" t="b">
        <v>1</v>
      </c>
      <c r="Q1691" s="772" t="e">
        <v>#VALUE!</v>
      </c>
      <c r="R1691" s="772"/>
      <c r="S1691" s="772"/>
      <c r="T1691" s="772"/>
      <c r="U1691" s="772"/>
      <c r="V1691" s="772"/>
      <c r="W1691" s="772"/>
      <c r="X1691" s="772"/>
      <c r="Y1691" s="772"/>
      <c r="Z1691" s="774"/>
      <c r="AA1691" s="772"/>
      <c r="AB1691" s="772"/>
      <c r="AC1691" s="772"/>
      <c r="AD1691" s="772"/>
      <c r="AE1691" s="864"/>
      <c r="AF1691" s="774">
        <v>0</v>
      </c>
      <c r="AG1691" s="777"/>
      <c r="AH1691" s="972"/>
      <c r="AI1691" s="777"/>
      <c r="AJ1691" s="778"/>
      <c r="AK1691" s="779"/>
      <c r="AL1691" s="778"/>
      <c r="AM1691" s="778"/>
      <c r="AN1691" s="778"/>
      <c r="AO1691" s="778"/>
      <c r="AP1691" s="778"/>
      <c r="AQ1691" s="778"/>
      <c r="AR1691" s="778"/>
      <c r="AS1691" s="778"/>
      <c r="AT1691" s="778"/>
      <c r="AU1691" s="778"/>
      <c r="AV1691" s="778"/>
      <c r="AW1691" s="778"/>
      <c r="AX1691" s="778"/>
      <c r="AY1691" s="778"/>
      <c r="AZ1691" s="778"/>
      <c r="BA1691" s="778"/>
      <c r="BB1691" s="778"/>
      <c r="BC1691" s="778"/>
      <c r="BD1691" s="778"/>
      <c r="BE1691" s="778"/>
      <c r="BF1691" s="778"/>
      <c r="BG1691" s="778"/>
      <c r="BH1691" s="778"/>
      <c r="BI1691" s="778"/>
      <c r="BJ1691" s="778"/>
      <c r="BK1691" s="778"/>
      <c r="BL1691" s="778"/>
      <c r="BM1691" s="778"/>
      <c r="BN1691" s="778"/>
      <c r="BO1691" s="778"/>
      <c r="BP1691" s="778"/>
      <c r="BQ1691" s="778"/>
      <c r="BR1691" s="778"/>
      <c r="BS1691" s="778"/>
      <c r="BT1691" s="778"/>
      <c r="BU1691" s="778"/>
      <c r="BV1691" s="778"/>
      <c r="BW1691" s="778"/>
      <c r="BX1691" s="778"/>
      <c r="BY1691" s="778"/>
      <c r="BZ1691" s="778"/>
      <c r="CA1691" s="778"/>
      <c r="CB1691" s="778"/>
      <c r="CC1691" s="778"/>
      <c r="CD1691" s="778"/>
      <c r="CE1691" s="778"/>
      <c r="CF1691" s="778"/>
      <c r="CG1691" s="778"/>
      <c r="CH1691" s="778"/>
      <c r="CI1691" s="778"/>
      <c r="CJ1691" s="778"/>
      <c r="CK1691" s="772"/>
      <c r="CL1691" s="772"/>
      <c r="CM1691" s="772"/>
      <c r="CN1691" s="886"/>
      <c r="CO1691" s="772"/>
      <c r="CP1691" s="772"/>
      <c r="CQ1691" s="772"/>
      <c r="CR1691" s="772"/>
      <c r="CS1691" s="781"/>
      <c r="CT1691" s="865" t="s">
        <v>308</v>
      </c>
      <c r="CU1691" s="899" t="s">
        <v>308</v>
      </c>
      <c r="CV1691" s="774"/>
      <c r="CW1691" s="774"/>
      <c r="CX1691" s="865"/>
      <c r="CY1691" s="784">
        <v>0</v>
      </c>
      <c r="CZ1691" s="784">
        <v>0</v>
      </c>
      <c r="DA1691" s="785">
        <v>0</v>
      </c>
      <c r="DB1691" s="785">
        <v>0</v>
      </c>
      <c r="DC1691" s="785">
        <v>0</v>
      </c>
      <c r="DD1691" s="785">
        <v>0</v>
      </c>
      <c r="DE1691" s="785">
        <v>0</v>
      </c>
      <c r="DF1691" s="785">
        <v>0</v>
      </c>
      <c r="DG1691" s="785">
        <v>0</v>
      </c>
      <c r="DH1691" s="786">
        <v>0</v>
      </c>
      <c r="DI1691" s="774">
        <v>0</v>
      </c>
      <c r="DJ1691" s="774">
        <v>0</v>
      </c>
      <c r="DK1691" s="774">
        <v>0</v>
      </c>
      <c r="DL1691" s="774">
        <v>0</v>
      </c>
      <c r="DM1691" s="774">
        <v>0</v>
      </c>
      <c r="DN1691" s="774">
        <v>0</v>
      </c>
      <c r="DO1691" s="787">
        <v>0</v>
      </c>
      <c r="DP1691" s="774"/>
      <c r="DQ1691" s="776"/>
      <c r="DR1691" s="774"/>
      <c r="DS1691" s="786"/>
      <c r="DT1691" s="752">
        <v>0</v>
      </c>
      <c r="DU1691" s="753" t="s">
        <v>308</v>
      </c>
      <c r="DV1691" s="753" t="s">
        <v>308</v>
      </c>
      <c r="DW1691" s="754" t="s">
        <v>308</v>
      </c>
      <c r="DX1691" s="755" t="s">
        <v>308</v>
      </c>
      <c r="DY1691" s="754" t="e">
        <v>#VALUE!</v>
      </c>
      <c r="DZ1691" s="754" t="e">
        <v>#VALUE!</v>
      </c>
      <c r="EA1691" s="754">
        <v>0</v>
      </c>
      <c r="EB1691" s="754">
        <v>0</v>
      </c>
    </row>
    <row r="1692" spans="1:266" ht="17.25" hidden="1" customHeight="1" outlineLevel="1" x14ac:dyDescent="0.35">
      <c r="A1692" s="618" t="s">
        <v>308</v>
      </c>
      <c r="B1692" s="730">
        <v>109</v>
      </c>
      <c r="C1692" s="730" t="s">
        <v>741</v>
      </c>
      <c r="D1692" s="730" t="s">
        <v>741</v>
      </c>
      <c r="E1692" s="730">
        <v>29</v>
      </c>
      <c r="F1692" s="731"/>
      <c r="G1692" s="731"/>
      <c r="H1692" s="826"/>
      <c r="I1692" s="730" t="s">
        <v>308</v>
      </c>
      <c r="J1692" s="730" t="s">
        <v>308</v>
      </c>
      <c r="K1692" s="730">
        <v>0</v>
      </c>
      <c r="L1692" s="730" t="s">
        <v>308</v>
      </c>
      <c r="M1692" s="772"/>
      <c r="N1692" s="772">
        <v>0</v>
      </c>
      <c r="O1692" s="772" t="s">
        <v>742</v>
      </c>
      <c r="P1692" s="772" t="b">
        <v>1</v>
      </c>
      <c r="Q1692" s="772" t="e">
        <v>#VALUE!</v>
      </c>
      <c r="R1692" s="772"/>
      <c r="S1692" s="772"/>
      <c r="T1692" s="772"/>
      <c r="U1692" s="772"/>
      <c r="V1692" s="772"/>
      <c r="W1692" s="772"/>
      <c r="X1692" s="772"/>
      <c r="Y1692" s="772"/>
      <c r="Z1692" s="774"/>
      <c r="AA1692" s="772"/>
      <c r="AB1692" s="772"/>
      <c r="AC1692" s="772"/>
      <c r="AD1692" s="772"/>
      <c r="AE1692" s="864"/>
      <c r="AF1692" s="774">
        <v>0</v>
      </c>
      <c r="AG1692" s="777"/>
      <c r="AH1692" s="972"/>
      <c r="AI1692" s="777"/>
      <c r="AJ1692" s="778"/>
      <c r="AK1692" s="779"/>
      <c r="AL1692" s="778"/>
      <c r="AM1692" s="778"/>
      <c r="AN1692" s="778"/>
      <c r="AO1692" s="778"/>
      <c r="AP1692" s="778"/>
      <c r="AQ1692" s="778"/>
      <c r="AR1692" s="778"/>
      <c r="AS1692" s="778"/>
      <c r="AT1692" s="778"/>
      <c r="AU1692" s="778"/>
      <c r="AV1692" s="778"/>
      <c r="AW1692" s="778"/>
      <c r="AX1692" s="778"/>
      <c r="AY1692" s="778"/>
      <c r="AZ1692" s="778"/>
      <c r="BA1692" s="778"/>
      <c r="BB1692" s="778"/>
      <c r="BC1692" s="778"/>
      <c r="BD1692" s="778"/>
      <c r="BE1692" s="778"/>
      <c r="BF1692" s="778"/>
      <c r="BG1692" s="778"/>
      <c r="BH1692" s="778"/>
      <c r="BI1692" s="778"/>
      <c r="BJ1692" s="778"/>
      <c r="BK1692" s="778"/>
      <c r="BL1692" s="778"/>
      <c r="BM1692" s="778"/>
      <c r="BN1692" s="778"/>
      <c r="BO1692" s="778"/>
      <c r="BP1692" s="778"/>
      <c r="BQ1692" s="778"/>
      <c r="BR1692" s="778"/>
      <c r="BS1692" s="778"/>
      <c r="BT1692" s="778"/>
      <c r="BU1692" s="778"/>
      <c r="BV1692" s="778"/>
      <c r="BW1692" s="778"/>
      <c r="BX1692" s="778"/>
      <c r="BY1692" s="778"/>
      <c r="BZ1692" s="778"/>
      <c r="CA1692" s="778"/>
      <c r="CB1692" s="778"/>
      <c r="CC1692" s="778"/>
      <c r="CD1692" s="778"/>
      <c r="CE1692" s="778"/>
      <c r="CF1692" s="778"/>
      <c r="CG1692" s="778"/>
      <c r="CH1692" s="778"/>
      <c r="CI1692" s="778"/>
      <c r="CJ1692" s="778"/>
      <c r="CK1692" s="772"/>
      <c r="CL1692" s="772"/>
      <c r="CM1692" s="772"/>
      <c r="CN1692" s="886"/>
      <c r="CO1692" s="772"/>
      <c r="CP1692" s="772"/>
      <c r="CQ1692" s="772"/>
      <c r="CR1692" s="772"/>
      <c r="CS1692" s="781"/>
      <c r="CT1692" s="865" t="s">
        <v>308</v>
      </c>
      <c r="CU1692" s="899" t="s">
        <v>308</v>
      </c>
      <c r="CV1692" s="774"/>
      <c r="CW1692" s="774"/>
      <c r="CX1692" s="865"/>
      <c r="CY1692" s="784">
        <v>0</v>
      </c>
      <c r="CZ1692" s="784">
        <v>0</v>
      </c>
      <c r="DA1692" s="785">
        <v>0</v>
      </c>
      <c r="DB1692" s="785">
        <v>0</v>
      </c>
      <c r="DC1692" s="785">
        <v>0</v>
      </c>
      <c r="DD1692" s="785">
        <v>0</v>
      </c>
      <c r="DE1692" s="785">
        <v>0</v>
      </c>
      <c r="DF1692" s="785">
        <v>0</v>
      </c>
      <c r="DG1692" s="785">
        <v>0</v>
      </c>
      <c r="DH1692" s="786">
        <v>0</v>
      </c>
      <c r="DI1692" s="774">
        <v>0</v>
      </c>
      <c r="DJ1692" s="774">
        <v>0</v>
      </c>
      <c r="DK1692" s="774">
        <v>0</v>
      </c>
      <c r="DL1692" s="774">
        <v>0</v>
      </c>
      <c r="DM1692" s="774">
        <v>0</v>
      </c>
      <c r="DN1692" s="774">
        <v>0</v>
      </c>
      <c r="DO1692" s="787">
        <v>0</v>
      </c>
      <c r="DP1692" s="774"/>
      <c r="DQ1692" s="776"/>
      <c r="DR1692" s="774"/>
      <c r="DS1692" s="786"/>
      <c r="DT1692" s="752">
        <v>0</v>
      </c>
      <c r="DU1692" s="753" t="s">
        <v>308</v>
      </c>
      <c r="DV1692" s="753" t="s">
        <v>308</v>
      </c>
      <c r="DW1692" s="754" t="s">
        <v>308</v>
      </c>
      <c r="DX1692" s="755" t="s">
        <v>308</v>
      </c>
      <c r="DY1692" s="754" t="e">
        <v>#VALUE!</v>
      </c>
      <c r="DZ1692" s="754" t="e">
        <v>#VALUE!</v>
      </c>
      <c r="EA1692" s="754">
        <v>0</v>
      </c>
      <c r="EB1692" s="754">
        <v>0</v>
      </c>
    </row>
    <row r="1693" spans="1:266" ht="17.25" hidden="1" customHeight="1" outlineLevel="1" x14ac:dyDescent="0.35">
      <c r="A1693" s="618" t="s">
        <v>308</v>
      </c>
      <c r="B1693" s="730">
        <v>110</v>
      </c>
      <c r="C1693" s="730" t="s">
        <v>741</v>
      </c>
      <c r="D1693" s="730" t="s">
        <v>741</v>
      </c>
      <c r="E1693" s="730">
        <v>29</v>
      </c>
      <c r="F1693" s="731"/>
      <c r="G1693" s="731"/>
      <c r="H1693" s="826"/>
      <c r="I1693" s="730" t="s">
        <v>308</v>
      </c>
      <c r="J1693" s="730" t="s">
        <v>308</v>
      </c>
      <c r="K1693" s="730">
        <v>0</v>
      </c>
      <c r="L1693" s="730" t="s">
        <v>308</v>
      </c>
      <c r="M1693" s="772"/>
      <c r="N1693" s="772">
        <v>0</v>
      </c>
      <c r="O1693" s="772" t="s">
        <v>742</v>
      </c>
      <c r="P1693" s="772" t="b">
        <v>1</v>
      </c>
      <c r="Q1693" s="772" t="e">
        <v>#VALUE!</v>
      </c>
      <c r="R1693" s="772"/>
      <c r="S1693" s="772"/>
      <c r="T1693" s="772"/>
      <c r="U1693" s="772"/>
      <c r="V1693" s="772"/>
      <c r="W1693" s="772"/>
      <c r="X1693" s="772"/>
      <c r="Y1693" s="772"/>
      <c r="Z1693" s="774"/>
      <c r="AA1693" s="772"/>
      <c r="AB1693" s="772"/>
      <c r="AC1693" s="772"/>
      <c r="AD1693" s="772"/>
      <c r="AE1693" s="864"/>
      <c r="AF1693" s="774">
        <v>0</v>
      </c>
      <c r="AG1693" s="777"/>
      <c r="AH1693" s="972"/>
      <c r="AI1693" s="777"/>
      <c r="AJ1693" s="778"/>
      <c r="AK1693" s="779"/>
      <c r="AL1693" s="778"/>
      <c r="AM1693" s="778"/>
      <c r="AN1693" s="778"/>
      <c r="AO1693" s="778"/>
      <c r="AP1693" s="778"/>
      <c r="AQ1693" s="778"/>
      <c r="AR1693" s="778"/>
      <c r="AS1693" s="778"/>
      <c r="AT1693" s="778"/>
      <c r="AU1693" s="778"/>
      <c r="AV1693" s="778"/>
      <c r="AW1693" s="778"/>
      <c r="AX1693" s="778"/>
      <c r="AY1693" s="778"/>
      <c r="AZ1693" s="778"/>
      <c r="BA1693" s="778"/>
      <c r="BB1693" s="778"/>
      <c r="BC1693" s="778"/>
      <c r="BD1693" s="778"/>
      <c r="BE1693" s="778"/>
      <c r="BF1693" s="778"/>
      <c r="BG1693" s="778"/>
      <c r="BH1693" s="778"/>
      <c r="BI1693" s="778"/>
      <c r="BJ1693" s="778"/>
      <c r="BK1693" s="778"/>
      <c r="BL1693" s="778"/>
      <c r="BM1693" s="778"/>
      <c r="BN1693" s="778"/>
      <c r="BO1693" s="778"/>
      <c r="BP1693" s="778"/>
      <c r="BQ1693" s="778"/>
      <c r="BR1693" s="778"/>
      <c r="BS1693" s="778"/>
      <c r="BT1693" s="778"/>
      <c r="BU1693" s="778"/>
      <c r="BV1693" s="778"/>
      <c r="BW1693" s="778"/>
      <c r="BX1693" s="778"/>
      <c r="BY1693" s="778"/>
      <c r="BZ1693" s="778"/>
      <c r="CA1693" s="778"/>
      <c r="CB1693" s="778"/>
      <c r="CC1693" s="778"/>
      <c r="CD1693" s="778"/>
      <c r="CE1693" s="778"/>
      <c r="CF1693" s="778"/>
      <c r="CG1693" s="778"/>
      <c r="CH1693" s="778"/>
      <c r="CI1693" s="778"/>
      <c r="CJ1693" s="778"/>
      <c r="CK1693" s="772"/>
      <c r="CL1693" s="772"/>
      <c r="CM1693" s="772"/>
      <c r="CN1693" s="886"/>
      <c r="CO1693" s="772"/>
      <c r="CP1693" s="772"/>
      <c r="CQ1693" s="772"/>
      <c r="CR1693" s="772"/>
      <c r="CS1693" s="781"/>
      <c r="CT1693" s="865" t="s">
        <v>308</v>
      </c>
      <c r="CU1693" s="899" t="s">
        <v>308</v>
      </c>
      <c r="CV1693" s="774"/>
      <c r="CW1693" s="774"/>
      <c r="CX1693" s="865"/>
      <c r="CY1693" s="784">
        <v>0</v>
      </c>
      <c r="CZ1693" s="784">
        <v>0</v>
      </c>
      <c r="DA1693" s="785">
        <v>0</v>
      </c>
      <c r="DB1693" s="785">
        <v>0</v>
      </c>
      <c r="DC1693" s="785">
        <v>0</v>
      </c>
      <c r="DD1693" s="785">
        <v>0</v>
      </c>
      <c r="DE1693" s="785">
        <v>0</v>
      </c>
      <c r="DF1693" s="785">
        <v>0</v>
      </c>
      <c r="DG1693" s="785">
        <v>0</v>
      </c>
      <c r="DH1693" s="786">
        <v>0</v>
      </c>
      <c r="DI1693" s="774">
        <v>0</v>
      </c>
      <c r="DJ1693" s="774">
        <v>0</v>
      </c>
      <c r="DK1693" s="774">
        <v>0</v>
      </c>
      <c r="DL1693" s="774">
        <v>0</v>
      </c>
      <c r="DM1693" s="774">
        <v>0</v>
      </c>
      <c r="DN1693" s="774">
        <v>0</v>
      </c>
      <c r="DO1693" s="787">
        <v>0</v>
      </c>
      <c r="DP1693" s="774"/>
      <c r="DQ1693" s="776"/>
      <c r="DR1693" s="774"/>
      <c r="DS1693" s="786"/>
      <c r="DT1693" s="752">
        <v>0</v>
      </c>
      <c r="DU1693" s="753" t="s">
        <v>308</v>
      </c>
      <c r="DV1693" s="753" t="s">
        <v>308</v>
      </c>
      <c r="DW1693" s="754" t="s">
        <v>308</v>
      </c>
      <c r="DX1693" s="755" t="s">
        <v>308</v>
      </c>
      <c r="DY1693" s="754" t="e">
        <v>#VALUE!</v>
      </c>
      <c r="DZ1693" s="754" t="e">
        <v>#VALUE!</v>
      </c>
      <c r="EA1693" s="754">
        <v>0</v>
      </c>
      <c r="EB1693" s="754">
        <v>0</v>
      </c>
    </row>
    <row r="1694" spans="1:266" ht="17.25" hidden="1" customHeight="1" outlineLevel="1" x14ac:dyDescent="0.35">
      <c r="A1694" s="618" t="s">
        <v>308</v>
      </c>
      <c r="B1694" s="730">
        <v>111</v>
      </c>
      <c r="C1694" s="730" t="s">
        <v>741</v>
      </c>
      <c r="D1694" s="730" t="s">
        <v>741</v>
      </c>
      <c r="E1694" s="730">
        <v>29</v>
      </c>
      <c r="F1694" s="731"/>
      <c r="G1694" s="731"/>
      <c r="H1694" s="826"/>
      <c r="I1694" s="730" t="s">
        <v>308</v>
      </c>
      <c r="J1694" s="730" t="s">
        <v>308</v>
      </c>
      <c r="K1694" s="730">
        <v>0</v>
      </c>
      <c r="L1694" s="730" t="s">
        <v>308</v>
      </c>
      <c r="M1694" s="772"/>
      <c r="N1694" s="772">
        <v>0</v>
      </c>
      <c r="O1694" s="772" t="s">
        <v>742</v>
      </c>
      <c r="P1694" s="772" t="b">
        <v>1</v>
      </c>
      <c r="Q1694" s="772" t="e">
        <v>#VALUE!</v>
      </c>
      <c r="R1694" s="772"/>
      <c r="S1694" s="772"/>
      <c r="T1694" s="772"/>
      <c r="U1694" s="772"/>
      <c r="V1694" s="772"/>
      <c r="W1694" s="772"/>
      <c r="X1694" s="772"/>
      <c r="Y1694" s="772"/>
      <c r="Z1694" s="774"/>
      <c r="AA1694" s="772"/>
      <c r="AB1694" s="772"/>
      <c r="AC1694" s="772"/>
      <c r="AD1694" s="772"/>
      <c r="AE1694" s="864"/>
      <c r="AF1694" s="774">
        <v>0</v>
      </c>
      <c r="AG1694" s="777"/>
      <c r="AH1694" s="972"/>
      <c r="AI1694" s="777"/>
      <c r="AJ1694" s="778"/>
      <c r="AK1694" s="779"/>
      <c r="AL1694" s="778"/>
      <c r="AM1694" s="778"/>
      <c r="AN1694" s="778"/>
      <c r="AO1694" s="778"/>
      <c r="AP1694" s="778"/>
      <c r="AQ1694" s="778"/>
      <c r="AR1694" s="778"/>
      <c r="AS1694" s="778"/>
      <c r="AT1694" s="778"/>
      <c r="AU1694" s="778"/>
      <c r="AV1694" s="778"/>
      <c r="AW1694" s="778"/>
      <c r="AX1694" s="778"/>
      <c r="AY1694" s="778"/>
      <c r="AZ1694" s="778"/>
      <c r="BA1694" s="778"/>
      <c r="BB1694" s="778"/>
      <c r="BC1694" s="778"/>
      <c r="BD1694" s="778"/>
      <c r="BE1694" s="778"/>
      <c r="BF1694" s="778"/>
      <c r="BG1694" s="778"/>
      <c r="BH1694" s="778"/>
      <c r="BI1694" s="778"/>
      <c r="BJ1694" s="778"/>
      <c r="BK1694" s="778"/>
      <c r="BL1694" s="778"/>
      <c r="BM1694" s="778"/>
      <c r="BN1694" s="778"/>
      <c r="BO1694" s="778"/>
      <c r="BP1694" s="778"/>
      <c r="BQ1694" s="778"/>
      <c r="BR1694" s="778"/>
      <c r="BS1694" s="778"/>
      <c r="BT1694" s="778"/>
      <c r="BU1694" s="778"/>
      <c r="BV1694" s="778"/>
      <c r="BW1694" s="778"/>
      <c r="BX1694" s="778"/>
      <c r="BY1694" s="778"/>
      <c r="BZ1694" s="778"/>
      <c r="CA1694" s="778"/>
      <c r="CB1694" s="778"/>
      <c r="CC1694" s="778"/>
      <c r="CD1694" s="778"/>
      <c r="CE1694" s="778"/>
      <c r="CF1694" s="778"/>
      <c r="CG1694" s="778"/>
      <c r="CH1694" s="778"/>
      <c r="CI1694" s="778"/>
      <c r="CJ1694" s="778"/>
      <c r="CK1694" s="772"/>
      <c r="CL1694" s="772"/>
      <c r="CM1694" s="772"/>
      <c r="CN1694" s="886"/>
      <c r="CO1694" s="772"/>
      <c r="CP1694" s="772"/>
      <c r="CQ1694" s="772"/>
      <c r="CR1694" s="772"/>
      <c r="CS1694" s="781"/>
      <c r="CT1694" s="865" t="s">
        <v>308</v>
      </c>
      <c r="CU1694" s="899" t="s">
        <v>308</v>
      </c>
      <c r="CV1694" s="774"/>
      <c r="CW1694" s="774"/>
      <c r="CX1694" s="865"/>
      <c r="CY1694" s="784">
        <v>0</v>
      </c>
      <c r="CZ1694" s="784">
        <v>0</v>
      </c>
      <c r="DA1694" s="785">
        <v>0</v>
      </c>
      <c r="DB1694" s="785">
        <v>0</v>
      </c>
      <c r="DC1694" s="785">
        <v>0</v>
      </c>
      <c r="DD1694" s="785">
        <v>0</v>
      </c>
      <c r="DE1694" s="785">
        <v>0</v>
      </c>
      <c r="DF1694" s="785">
        <v>0</v>
      </c>
      <c r="DG1694" s="785">
        <v>0</v>
      </c>
      <c r="DH1694" s="786">
        <v>0</v>
      </c>
      <c r="DI1694" s="774">
        <v>0</v>
      </c>
      <c r="DJ1694" s="774">
        <v>0</v>
      </c>
      <c r="DK1694" s="774">
        <v>0</v>
      </c>
      <c r="DL1694" s="774">
        <v>0</v>
      </c>
      <c r="DM1694" s="774">
        <v>0</v>
      </c>
      <c r="DN1694" s="774">
        <v>0</v>
      </c>
      <c r="DO1694" s="787">
        <v>0</v>
      </c>
      <c r="DP1694" s="774"/>
      <c r="DQ1694" s="776"/>
      <c r="DR1694" s="774"/>
      <c r="DS1694" s="786"/>
      <c r="DT1694" s="752">
        <v>0</v>
      </c>
      <c r="DU1694" s="753" t="s">
        <v>308</v>
      </c>
      <c r="DV1694" s="753" t="s">
        <v>308</v>
      </c>
      <c r="DW1694" s="754" t="s">
        <v>308</v>
      </c>
      <c r="DX1694" s="755" t="s">
        <v>308</v>
      </c>
      <c r="DY1694" s="754" t="e">
        <v>#VALUE!</v>
      </c>
      <c r="DZ1694" s="754" t="e">
        <v>#VALUE!</v>
      </c>
      <c r="EA1694" s="754">
        <v>0</v>
      </c>
      <c r="EB1694" s="754">
        <v>0</v>
      </c>
    </row>
    <row r="1695" spans="1:266" ht="17.25" hidden="1" customHeight="1" outlineLevel="1" x14ac:dyDescent="0.35">
      <c r="A1695" s="618" t="s">
        <v>308</v>
      </c>
      <c r="B1695" s="730">
        <v>112</v>
      </c>
      <c r="C1695" s="730" t="s">
        <v>741</v>
      </c>
      <c r="D1695" s="730" t="s">
        <v>741</v>
      </c>
      <c r="E1695" s="730">
        <v>29</v>
      </c>
      <c r="F1695" s="731"/>
      <c r="G1695" s="731"/>
      <c r="H1695" s="826"/>
      <c r="I1695" s="730" t="s">
        <v>308</v>
      </c>
      <c r="J1695" s="730" t="s">
        <v>308</v>
      </c>
      <c r="K1695" s="730">
        <v>0</v>
      </c>
      <c r="L1695" s="730" t="s">
        <v>308</v>
      </c>
      <c r="M1695" s="772"/>
      <c r="N1695" s="772">
        <v>0</v>
      </c>
      <c r="O1695" s="772" t="s">
        <v>742</v>
      </c>
      <c r="P1695" s="772" t="b">
        <v>1</v>
      </c>
      <c r="Q1695" s="772" t="e">
        <v>#VALUE!</v>
      </c>
      <c r="R1695" s="772"/>
      <c r="S1695" s="772"/>
      <c r="T1695" s="772"/>
      <c r="U1695" s="772"/>
      <c r="V1695" s="772"/>
      <c r="W1695" s="772"/>
      <c r="X1695" s="772"/>
      <c r="Y1695" s="772"/>
      <c r="Z1695" s="774"/>
      <c r="AA1695" s="772"/>
      <c r="AB1695" s="772"/>
      <c r="AC1695" s="772"/>
      <c r="AD1695" s="772"/>
      <c r="AE1695" s="864"/>
      <c r="AF1695" s="774">
        <v>0</v>
      </c>
      <c r="AG1695" s="777"/>
      <c r="AH1695" s="972"/>
      <c r="AI1695" s="777"/>
      <c r="AJ1695" s="778"/>
      <c r="AK1695" s="779"/>
      <c r="AL1695" s="778"/>
      <c r="AM1695" s="778"/>
      <c r="AN1695" s="778"/>
      <c r="AO1695" s="778"/>
      <c r="AP1695" s="778"/>
      <c r="AQ1695" s="778"/>
      <c r="AR1695" s="778"/>
      <c r="AS1695" s="778"/>
      <c r="AT1695" s="778"/>
      <c r="AU1695" s="778"/>
      <c r="AV1695" s="778"/>
      <c r="AW1695" s="778"/>
      <c r="AX1695" s="778"/>
      <c r="AY1695" s="778"/>
      <c r="AZ1695" s="778"/>
      <c r="BA1695" s="778"/>
      <c r="BB1695" s="778"/>
      <c r="BC1695" s="778"/>
      <c r="BD1695" s="778"/>
      <c r="BE1695" s="778"/>
      <c r="BF1695" s="778"/>
      <c r="BG1695" s="778"/>
      <c r="BH1695" s="778"/>
      <c r="BI1695" s="778"/>
      <c r="BJ1695" s="778"/>
      <c r="BK1695" s="778"/>
      <c r="BL1695" s="778"/>
      <c r="BM1695" s="778"/>
      <c r="BN1695" s="778"/>
      <c r="BO1695" s="778"/>
      <c r="BP1695" s="778"/>
      <c r="BQ1695" s="778"/>
      <c r="BR1695" s="778"/>
      <c r="BS1695" s="778"/>
      <c r="BT1695" s="778"/>
      <c r="BU1695" s="778"/>
      <c r="BV1695" s="778"/>
      <c r="BW1695" s="778"/>
      <c r="BX1695" s="778"/>
      <c r="BY1695" s="778"/>
      <c r="BZ1695" s="778"/>
      <c r="CA1695" s="778"/>
      <c r="CB1695" s="778"/>
      <c r="CC1695" s="778"/>
      <c r="CD1695" s="778"/>
      <c r="CE1695" s="778"/>
      <c r="CF1695" s="778"/>
      <c r="CG1695" s="778"/>
      <c r="CH1695" s="778"/>
      <c r="CI1695" s="778"/>
      <c r="CJ1695" s="778"/>
      <c r="CK1695" s="772"/>
      <c r="CL1695" s="772"/>
      <c r="CM1695" s="772"/>
      <c r="CN1695" s="886"/>
      <c r="CO1695" s="772"/>
      <c r="CP1695" s="772"/>
      <c r="CQ1695" s="772"/>
      <c r="CR1695" s="772"/>
      <c r="CS1695" s="781"/>
      <c r="CT1695" s="865" t="s">
        <v>308</v>
      </c>
      <c r="CU1695" s="899" t="s">
        <v>308</v>
      </c>
      <c r="CV1695" s="774"/>
      <c r="CW1695" s="774"/>
      <c r="CX1695" s="865"/>
      <c r="CY1695" s="784">
        <v>0</v>
      </c>
      <c r="CZ1695" s="784">
        <v>0</v>
      </c>
      <c r="DA1695" s="785">
        <v>0</v>
      </c>
      <c r="DB1695" s="785">
        <v>0</v>
      </c>
      <c r="DC1695" s="785">
        <v>0</v>
      </c>
      <c r="DD1695" s="785">
        <v>0</v>
      </c>
      <c r="DE1695" s="785">
        <v>0</v>
      </c>
      <c r="DF1695" s="785">
        <v>0</v>
      </c>
      <c r="DG1695" s="785">
        <v>0</v>
      </c>
      <c r="DH1695" s="786">
        <v>0</v>
      </c>
      <c r="DI1695" s="774">
        <v>0</v>
      </c>
      <c r="DJ1695" s="774">
        <v>0</v>
      </c>
      <c r="DK1695" s="774">
        <v>0</v>
      </c>
      <c r="DL1695" s="774">
        <v>0</v>
      </c>
      <c r="DM1695" s="774">
        <v>0</v>
      </c>
      <c r="DN1695" s="774">
        <v>0</v>
      </c>
      <c r="DO1695" s="787">
        <v>0</v>
      </c>
      <c r="DP1695" s="774"/>
      <c r="DQ1695" s="776"/>
      <c r="DR1695" s="774"/>
      <c r="DS1695" s="786"/>
      <c r="DT1695" s="752">
        <v>0</v>
      </c>
      <c r="DU1695" s="753" t="s">
        <v>308</v>
      </c>
      <c r="DV1695" s="753" t="s">
        <v>308</v>
      </c>
      <c r="DW1695" s="754" t="s">
        <v>308</v>
      </c>
      <c r="DX1695" s="755" t="s">
        <v>308</v>
      </c>
      <c r="DY1695" s="754" t="e">
        <v>#VALUE!</v>
      </c>
      <c r="DZ1695" s="754" t="e">
        <v>#VALUE!</v>
      </c>
      <c r="EA1695" s="754">
        <v>0</v>
      </c>
      <c r="EB1695" s="754">
        <v>0</v>
      </c>
    </row>
    <row r="1696" spans="1:266" ht="17.25" hidden="1" customHeight="1" outlineLevel="1" x14ac:dyDescent="0.35">
      <c r="A1696" s="618" t="s">
        <v>308</v>
      </c>
      <c r="B1696" s="730">
        <v>113</v>
      </c>
      <c r="C1696" s="730" t="s">
        <v>741</v>
      </c>
      <c r="D1696" s="730" t="s">
        <v>741</v>
      </c>
      <c r="E1696" s="730">
        <v>29</v>
      </c>
      <c r="F1696" s="731"/>
      <c r="G1696" s="731"/>
      <c r="H1696" s="826"/>
      <c r="I1696" s="730" t="s">
        <v>308</v>
      </c>
      <c r="J1696" s="730" t="s">
        <v>308</v>
      </c>
      <c r="K1696" s="730">
        <v>0</v>
      </c>
      <c r="L1696" s="730" t="s">
        <v>308</v>
      </c>
      <c r="M1696" s="772"/>
      <c r="N1696" s="772">
        <v>0</v>
      </c>
      <c r="O1696" s="772" t="s">
        <v>742</v>
      </c>
      <c r="P1696" s="772" t="b">
        <v>1</v>
      </c>
      <c r="Q1696" s="772" t="e">
        <v>#VALUE!</v>
      </c>
      <c r="R1696" s="772"/>
      <c r="S1696" s="772"/>
      <c r="T1696" s="772"/>
      <c r="U1696" s="772"/>
      <c r="V1696" s="772"/>
      <c r="W1696" s="772"/>
      <c r="X1696" s="772"/>
      <c r="Y1696" s="772"/>
      <c r="Z1696" s="774"/>
      <c r="AA1696" s="772"/>
      <c r="AB1696" s="772"/>
      <c r="AC1696" s="772"/>
      <c r="AD1696" s="772"/>
      <c r="AE1696" s="864"/>
      <c r="AF1696" s="774">
        <v>0</v>
      </c>
      <c r="AG1696" s="777"/>
      <c r="AH1696" s="972"/>
      <c r="AI1696" s="777"/>
      <c r="AJ1696" s="778"/>
      <c r="AK1696" s="779"/>
      <c r="AL1696" s="778"/>
      <c r="AM1696" s="778"/>
      <c r="AN1696" s="778"/>
      <c r="AO1696" s="778"/>
      <c r="AP1696" s="778"/>
      <c r="AQ1696" s="778"/>
      <c r="AR1696" s="778"/>
      <c r="AS1696" s="778"/>
      <c r="AT1696" s="778"/>
      <c r="AU1696" s="778"/>
      <c r="AV1696" s="778"/>
      <c r="AW1696" s="778"/>
      <c r="AX1696" s="778"/>
      <c r="AY1696" s="778"/>
      <c r="AZ1696" s="778"/>
      <c r="BA1696" s="778"/>
      <c r="BB1696" s="778"/>
      <c r="BC1696" s="778"/>
      <c r="BD1696" s="778"/>
      <c r="BE1696" s="778"/>
      <c r="BF1696" s="778"/>
      <c r="BG1696" s="778"/>
      <c r="BH1696" s="778"/>
      <c r="BI1696" s="778"/>
      <c r="BJ1696" s="778"/>
      <c r="BK1696" s="778"/>
      <c r="BL1696" s="778"/>
      <c r="BM1696" s="778"/>
      <c r="BN1696" s="778"/>
      <c r="BO1696" s="778"/>
      <c r="BP1696" s="778"/>
      <c r="BQ1696" s="778"/>
      <c r="BR1696" s="778"/>
      <c r="BS1696" s="778"/>
      <c r="BT1696" s="778"/>
      <c r="BU1696" s="778"/>
      <c r="BV1696" s="778"/>
      <c r="BW1696" s="778"/>
      <c r="BX1696" s="778"/>
      <c r="BY1696" s="778"/>
      <c r="BZ1696" s="778"/>
      <c r="CA1696" s="778"/>
      <c r="CB1696" s="778"/>
      <c r="CC1696" s="778"/>
      <c r="CD1696" s="778"/>
      <c r="CE1696" s="778"/>
      <c r="CF1696" s="778"/>
      <c r="CG1696" s="778"/>
      <c r="CH1696" s="778"/>
      <c r="CI1696" s="778"/>
      <c r="CJ1696" s="778"/>
      <c r="CK1696" s="772"/>
      <c r="CL1696" s="772"/>
      <c r="CM1696" s="772"/>
      <c r="CN1696" s="886"/>
      <c r="CO1696" s="772"/>
      <c r="CP1696" s="772"/>
      <c r="CQ1696" s="772"/>
      <c r="CR1696" s="772"/>
      <c r="CS1696" s="781"/>
      <c r="CT1696" s="865" t="s">
        <v>308</v>
      </c>
      <c r="CU1696" s="899" t="s">
        <v>308</v>
      </c>
      <c r="CV1696" s="774"/>
      <c r="CW1696" s="774"/>
      <c r="CX1696" s="865"/>
      <c r="CY1696" s="784">
        <v>0</v>
      </c>
      <c r="CZ1696" s="784">
        <v>0</v>
      </c>
      <c r="DA1696" s="785">
        <v>0</v>
      </c>
      <c r="DB1696" s="785">
        <v>0</v>
      </c>
      <c r="DC1696" s="785">
        <v>0</v>
      </c>
      <c r="DD1696" s="785">
        <v>0</v>
      </c>
      <c r="DE1696" s="785">
        <v>0</v>
      </c>
      <c r="DF1696" s="785">
        <v>0</v>
      </c>
      <c r="DG1696" s="785">
        <v>0</v>
      </c>
      <c r="DH1696" s="786">
        <v>0</v>
      </c>
      <c r="DI1696" s="774">
        <v>0</v>
      </c>
      <c r="DJ1696" s="774">
        <v>0</v>
      </c>
      <c r="DK1696" s="774">
        <v>0</v>
      </c>
      <c r="DL1696" s="774">
        <v>0</v>
      </c>
      <c r="DM1696" s="774">
        <v>0</v>
      </c>
      <c r="DN1696" s="774">
        <v>0</v>
      </c>
      <c r="DO1696" s="787">
        <v>0</v>
      </c>
      <c r="DP1696" s="774"/>
      <c r="DQ1696" s="776"/>
      <c r="DR1696" s="774"/>
      <c r="DS1696" s="786"/>
      <c r="DT1696" s="752">
        <v>0</v>
      </c>
      <c r="DU1696" s="753" t="s">
        <v>308</v>
      </c>
      <c r="DV1696" s="753" t="s">
        <v>308</v>
      </c>
      <c r="DW1696" s="754" t="s">
        <v>308</v>
      </c>
      <c r="DX1696" s="755" t="s">
        <v>308</v>
      </c>
      <c r="DY1696" s="754" t="e">
        <v>#VALUE!</v>
      </c>
      <c r="DZ1696" s="754" t="e">
        <v>#VALUE!</v>
      </c>
      <c r="EA1696" s="754">
        <v>0</v>
      </c>
      <c r="EB1696" s="754">
        <v>0</v>
      </c>
    </row>
    <row r="1697" spans="1:266" ht="17.25" hidden="1" customHeight="1" outlineLevel="1" x14ac:dyDescent="0.35">
      <c r="A1697" s="618" t="s">
        <v>308</v>
      </c>
      <c r="B1697" s="730">
        <v>114</v>
      </c>
      <c r="C1697" s="730" t="s">
        <v>741</v>
      </c>
      <c r="D1697" s="730" t="s">
        <v>741</v>
      </c>
      <c r="E1697" s="730">
        <v>29</v>
      </c>
      <c r="F1697" s="731"/>
      <c r="G1697" s="731"/>
      <c r="H1697" s="826"/>
      <c r="I1697" s="730" t="s">
        <v>308</v>
      </c>
      <c r="J1697" s="730" t="s">
        <v>308</v>
      </c>
      <c r="K1697" s="730">
        <v>0</v>
      </c>
      <c r="L1697" s="730" t="s">
        <v>308</v>
      </c>
      <c r="M1697" s="772"/>
      <c r="N1697" s="772">
        <v>0</v>
      </c>
      <c r="O1697" s="772" t="s">
        <v>742</v>
      </c>
      <c r="P1697" s="772" t="b">
        <v>1</v>
      </c>
      <c r="Q1697" s="772" t="e">
        <v>#VALUE!</v>
      </c>
      <c r="R1697" s="772"/>
      <c r="S1697" s="772"/>
      <c r="T1697" s="772"/>
      <c r="U1697" s="772"/>
      <c r="V1697" s="772"/>
      <c r="W1697" s="772"/>
      <c r="X1697" s="772"/>
      <c r="Y1697" s="772"/>
      <c r="Z1697" s="774"/>
      <c r="AA1697" s="772"/>
      <c r="AB1697" s="772"/>
      <c r="AC1697" s="772"/>
      <c r="AD1697" s="772"/>
      <c r="AE1697" s="864"/>
      <c r="AF1697" s="774">
        <v>0</v>
      </c>
      <c r="AG1697" s="777"/>
      <c r="AH1697" s="972"/>
      <c r="AI1697" s="777"/>
      <c r="AJ1697" s="778"/>
      <c r="AK1697" s="779"/>
      <c r="AL1697" s="778"/>
      <c r="AM1697" s="778"/>
      <c r="AN1697" s="778"/>
      <c r="AO1697" s="778"/>
      <c r="AP1697" s="778"/>
      <c r="AQ1697" s="778"/>
      <c r="AR1697" s="778"/>
      <c r="AS1697" s="778"/>
      <c r="AT1697" s="778"/>
      <c r="AU1697" s="778"/>
      <c r="AV1697" s="778"/>
      <c r="AW1697" s="778"/>
      <c r="AX1697" s="778"/>
      <c r="AY1697" s="778"/>
      <c r="AZ1697" s="778"/>
      <c r="BA1697" s="778"/>
      <c r="BB1697" s="778"/>
      <c r="BC1697" s="778"/>
      <c r="BD1697" s="778"/>
      <c r="BE1697" s="778"/>
      <c r="BF1697" s="778"/>
      <c r="BG1697" s="778"/>
      <c r="BH1697" s="778"/>
      <c r="BI1697" s="778"/>
      <c r="BJ1697" s="778"/>
      <c r="BK1697" s="778"/>
      <c r="BL1697" s="778"/>
      <c r="BM1697" s="778"/>
      <c r="BN1697" s="778"/>
      <c r="BO1697" s="778"/>
      <c r="BP1697" s="778"/>
      <c r="BQ1697" s="778"/>
      <c r="BR1697" s="778"/>
      <c r="BS1697" s="778"/>
      <c r="BT1697" s="778"/>
      <c r="BU1697" s="778"/>
      <c r="BV1697" s="778"/>
      <c r="BW1697" s="778"/>
      <c r="BX1697" s="778"/>
      <c r="BY1697" s="778"/>
      <c r="BZ1697" s="778"/>
      <c r="CA1697" s="778"/>
      <c r="CB1697" s="778"/>
      <c r="CC1697" s="778"/>
      <c r="CD1697" s="778"/>
      <c r="CE1697" s="778"/>
      <c r="CF1697" s="778"/>
      <c r="CG1697" s="778"/>
      <c r="CH1697" s="778"/>
      <c r="CI1697" s="778"/>
      <c r="CJ1697" s="778"/>
      <c r="CK1697" s="772"/>
      <c r="CL1697" s="772"/>
      <c r="CM1697" s="772"/>
      <c r="CN1697" s="886"/>
      <c r="CO1697" s="772"/>
      <c r="CP1697" s="772"/>
      <c r="CQ1697" s="772"/>
      <c r="CR1697" s="772"/>
      <c r="CS1697" s="781"/>
      <c r="CT1697" s="865" t="s">
        <v>308</v>
      </c>
      <c r="CU1697" s="899" t="s">
        <v>308</v>
      </c>
      <c r="CV1697" s="774"/>
      <c r="CW1697" s="774"/>
      <c r="CX1697" s="865"/>
      <c r="CY1697" s="784">
        <v>0</v>
      </c>
      <c r="CZ1697" s="784">
        <v>0</v>
      </c>
      <c r="DA1697" s="785">
        <v>0</v>
      </c>
      <c r="DB1697" s="785">
        <v>0</v>
      </c>
      <c r="DC1697" s="785">
        <v>0</v>
      </c>
      <c r="DD1697" s="785">
        <v>0</v>
      </c>
      <c r="DE1697" s="785">
        <v>0</v>
      </c>
      <c r="DF1697" s="785">
        <v>0</v>
      </c>
      <c r="DG1697" s="785">
        <v>0</v>
      </c>
      <c r="DH1697" s="786">
        <v>0</v>
      </c>
      <c r="DI1697" s="774">
        <v>0</v>
      </c>
      <c r="DJ1697" s="774">
        <v>0</v>
      </c>
      <c r="DK1697" s="774">
        <v>0</v>
      </c>
      <c r="DL1697" s="774">
        <v>0</v>
      </c>
      <c r="DM1697" s="774">
        <v>0</v>
      </c>
      <c r="DN1697" s="774">
        <v>0</v>
      </c>
      <c r="DO1697" s="787">
        <v>0</v>
      </c>
      <c r="DP1697" s="774"/>
      <c r="DQ1697" s="776"/>
      <c r="DR1697" s="774"/>
      <c r="DS1697" s="786"/>
      <c r="DT1697" s="752">
        <v>0</v>
      </c>
      <c r="DU1697" s="753" t="s">
        <v>308</v>
      </c>
      <c r="DV1697" s="753" t="s">
        <v>308</v>
      </c>
      <c r="DW1697" s="754" t="s">
        <v>308</v>
      </c>
      <c r="DX1697" s="755" t="s">
        <v>308</v>
      </c>
      <c r="DY1697" s="754" t="e">
        <v>#VALUE!</v>
      </c>
      <c r="DZ1697" s="754" t="e">
        <v>#VALUE!</v>
      </c>
      <c r="EA1697" s="754">
        <v>0</v>
      </c>
      <c r="EB1697" s="754">
        <v>0</v>
      </c>
    </row>
    <row r="1698" spans="1:266" ht="16.5" hidden="1" customHeight="1" outlineLevel="1" x14ac:dyDescent="0.35">
      <c r="A1698" s="618" t="s">
        <v>308</v>
      </c>
      <c r="B1698" s="730">
        <v>115</v>
      </c>
      <c r="C1698" s="730" t="s">
        <v>741</v>
      </c>
      <c r="D1698" s="730" t="s">
        <v>741</v>
      </c>
      <c r="E1698" s="730">
        <v>29</v>
      </c>
      <c r="F1698" s="731"/>
      <c r="G1698" s="731"/>
      <c r="H1698" s="826"/>
      <c r="I1698" s="730" t="s">
        <v>308</v>
      </c>
      <c r="J1698" s="730" t="s">
        <v>308</v>
      </c>
      <c r="K1698" s="730">
        <v>0</v>
      </c>
      <c r="L1698" s="730" t="s">
        <v>308</v>
      </c>
      <c r="M1698" s="772"/>
      <c r="N1698" s="772">
        <v>0</v>
      </c>
      <c r="O1698" s="772" t="s">
        <v>742</v>
      </c>
      <c r="P1698" s="772" t="b">
        <v>1</v>
      </c>
      <c r="Q1698" s="772" t="e">
        <v>#VALUE!</v>
      </c>
      <c r="R1698" s="772"/>
      <c r="S1698" s="772"/>
      <c r="T1698" s="772"/>
      <c r="U1698" s="772"/>
      <c r="V1698" s="772"/>
      <c r="W1698" s="772"/>
      <c r="X1698" s="772"/>
      <c r="Y1698" s="772"/>
      <c r="Z1698" s="774"/>
      <c r="AA1698" s="772"/>
      <c r="AB1698" s="772"/>
      <c r="AC1698" s="772"/>
      <c r="AD1698" s="772"/>
      <c r="AE1698" s="864"/>
      <c r="AF1698" s="774">
        <v>0</v>
      </c>
      <c r="AG1698" s="777"/>
      <c r="AH1698" s="972"/>
      <c r="AI1698" s="777"/>
      <c r="AJ1698" s="778"/>
      <c r="AK1698" s="779"/>
      <c r="AL1698" s="778"/>
      <c r="AM1698" s="778"/>
      <c r="AN1698" s="778"/>
      <c r="AO1698" s="778"/>
      <c r="AP1698" s="778"/>
      <c r="AQ1698" s="778"/>
      <c r="AR1698" s="778"/>
      <c r="AS1698" s="778"/>
      <c r="AT1698" s="778"/>
      <c r="AU1698" s="778"/>
      <c r="AV1698" s="778"/>
      <c r="AW1698" s="778"/>
      <c r="AX1698" s="778"/>
      <c r="AY1698" s="778"/>
      <c r="AZ1698" s="778"/>
      <c r="BA1698" s="778"/>
      <c r="BB1698" s="778"/>
      <c r="BC1698" s="778"/>
      <c r="BD1698" s="778"/>
      <c r="BE1698" s="778"/>
      <c r="BF1698" s="778"/>
      <c r="BG1698" s="778"/>
      <c r="BH1698" s="778"/>
      <c r="BI1698" s="778"/>
      <c r="BJ1698" s="778"/>
      <c r="BK1698" s="778"/>
      <c r="BL1698" s="778"/>
      <c r="BM1698" s="778"/>
      <c r="BN1698" s="778"/>
      <c r="BO1698" s="778"/>
      <c r="BP1698" s="778"/>
      <c r="BQ1698" s="778"/>
      <c r="BR1698" s="778"/>
      <c r="BS1698" s="778"/>
      <c r="BT1698" s="778"/>
      <c r="BU1698" s="778"/>
      <c r="BV1698" s="778"/>
      <c r="BW1698" s="778"/>
      <c r="BX1698" s="778"/>
      <c r="BY1698" s="778"/>
      <c r="BZ1698" s="778"/>
      <c r="CA1698" s="778"/>
      <c r="CB1698" s="778"/>
      <c r="CC1698" s="778"/>
      <c r="CD1698" s="778"/>
      <c r="CE1698" s="778"/>
      <c r="CF1698" s="778"/>
      <c r="CG1698" s="778"/>
      <c r="CH1698" s="778"/>
      <c r="CI1698" s="778"/>
      <c r="CJ1698" s="778"/>
      <c r="CK1698" s="772"/>
      <c r="CL1698" s="772"/>
      <c r="CM1698" s="772"/>
      <c r="CN1698" s="886"/>
      <c r="CO1698" s="772"/>
      <c r="CP1698" s="772"/>
      <c r="CQ1698" s="772"/>
      <c r="CR1698" s="772"/>
      <c r="CS1698" s="781"/>
      <c r="CT1698" s="865" t="s">
        <v>308</v>
      </c>
      <c r="CU1698" s="899" t="s">
        <v>308</v>
      </c>
      <c r="CV1698" s="774"/>
      <c r="CW1698" s="774"/>
      <c r="CX1698" s="865"/>
      <c r="CY1698" s="784">
        <v>0</v>
      </c>
      <c r="CZ1698" s="784">
        <v>0</v>
      </c>
      <c r="DA1698" s="785">
        <v>0</v>
      </c>
      <c r="DB1698" s="785">
        <v>0</v>
      </c>
      <c r="DC1698" s="785">
        <v>0</v>
      </c>
      <c r="DD1698" s="785">
        <v>0</v>
      </c>
      <c r="DE1698" s="785">
        <v>0</v>
      </c>
      <c r="DF1698" s="785">
        <v>0</v>
      </c>
      <c r="DG1698" s="785">
        <v>0</v>
      </c>
      <c r="DH1698" s="786">
        <v>0</v>
      </c>
      <c r="DI1698" s="774">
        <v>0</v>
      </c>
      <c r="DJ1698" s="774">
        <v>0</v>
      </c>
      <c r="DK1698" s="774">
        <v>0</v>
      </c>
      <c r="DL1698" s="774">
        <v>0</v>
      </c>
      <c r="DM1698" s="774">
        <v>0</v>
      </c>
      <c r="DN1698" s="774">
        <v>0</v>
      </c>
      <c r="DO1698" s="787">
        <v>0</v>
      </c>
      <c r="DP1698" s="774"/>
      <c r="DQ1698" s="776"/>
      <c r="DR1698" s="774"/>
      <c r="DS1698" s="786"/>
      <c r="DT1698" s="752">
        <v>0</v>
      </c>
      <c r="DU1698" s="753" t="s">
        <v>308</v>
      </c>
      <c r="DV1698" s="753" t="s">
        <v>308</v>
      </c>
      <c r="DW1698" s="754" t="s">
        <v>308</v>
      </c>
      <c r="DX1698" s="755" t="s">
        <v>308</v>
      </c>
      <c r="DY1698" s="754" t="e">
        <v>#VALUE!</v>
      </c>
      <c r="DZ1698" s="754" t="e">
        <v>#VALUE!</v>
      </c>
      <c r="EA1698" s="754">
        <v>0</v>
      </c>
      <c r="EB1698" s="754">
        <v>0</v>
      </c>
    </row>
    <row r="1699" spans="1:266" ht="17.25" hidden="1" customHeight="1" outlineLevel="1" x14ac:dyDescent="0.35">
      <c r="A1699" s="618" t="s">
        <v>308</v>
      </c>
      <c r="B1699" s="730">
        <v>116</v>
      </c>
      <c r="C1699" s="730" t="s">
        <v>741</v>
      </c>
      <c r="D1699" s="730" t="s">
        <v>741</v>
      </c>
      <c r="E1699" s="730">
        <v>29</v>
      </c>
      <c r="F1699" s="731"/>
      <c r="G1699" s="731"/>
      <c r="H1699" s="826"/>
      <c r="I1699" s="730" t="s">
        <v>308</v>
      </c>
      <c r="J1699" s="730" t="s">
        <v>308</v>
      </c>
      <c r="K1699" s="730">
        <v>0</v>
      </c>
      <c r="L1699" s="730" t="s">
        <v>308</v>
      </c>
      <c r="M1699" s="772"/>
      <c r="N1699" s="772">
        <v>0</v>
      </c>
      <c r="O1699" s="772" t="s">
        <v>742</v>
      </c>
      <c r="P1699" s="772" t="b">
        <v>1</v>
      </c>
      <c r="Q1699" s="772" t="e">
        <v>#VALUE!</v>
      </c>
      <c r="R1699" s="772"/>
      <c r="S1699" s="772"/>
      <c r="T1699" s="772"/>
      <c r="U1699" s="772"/>
      <c r="V1699" s="772"/>
      <c r="W1699" s="772"/>
      <c r="X1699" s="772"/>
      <c r="Y1699" s="772"/>
      <c r="Z1699" s="774"/>
      <c r="AA1699" s="772"/>
      <c r="AB1699" s="772"/>
      <c r="AC1699" s="772"/>
      <c r="AD1699" s="772"/>
      <c r="AE1699" s="864"/>
      <c r="AF1699" s="774">
        <v>0</v>
      </c>
      <c r="AG1699" s="777"/>
      <c r="AH1699" s="972"/>
      <c r="AI1699" s="777"/>
      <c r="AJ1699" s="778"/>
      <c r="AK1699" s="779"/>
      <c r="AL1699" s="778"/>
      <c r="AM1699" s="778"/>
      <c r="AN1699" s="778"/>
      <c r="AO1699" s="778"/>
      <c r="AP1699" s="778"/>
      <c r="AQ1699" s="778"/>
      <c r="AR1699" s="778"/>
      <c r="AS1699" s="778"/>
      <c r="AT1699" s="778"/>
      <c r="AU1699" s="778"/>
      <c r="AV1699" s="778"/>
      <c r="AW1699" s="778"/>
      <c r="AX1699" s="778"/>
      <c r="AY1699" s="778"/>
      <c r="AZ1699" s="778"/>
      <c r="BA1699" s="778"/>
      <c r="BB1699" s="778"/>
      <c r="BC1699" s="778"/>
      <c r="BD1699" s="778"/>
      <c r="BE1699" s="778"/>
      <c r="BF1699" s="778"/>
      <c r="BG1699" s="778"/>
      <c r="BH1699" s="778"/>
      <c r="BI1699" s="778"/>
      <c r="BJ1699" s="778"/>
      <c r="BK1699" s="778"/>
      <c r="BL1699" s="778"/>
      <c r="BM1699" s="778"/>
      <c r="BN1699" s="778"/>
      <c r="BO1699" s="778"/>
      <c r="BP1699" s="778"/>
      <c r="BQ1699" s="778"/>
      <c r="BR1699" s="778"/>
      <c r="BS1699" s="778"/>
      <c r="BT1699" s="778"/>
      <c r="BU1699" s="778"/>
      <c r="BV1699" s="778"/>
      <c r="BW1699" s="778"/>
      <c r="BX1699" s="778"/>
      <c r="BY1699" s="778"/>
      <c r="BZ1699" s="778"/>
      <c r="CA1699" s="778"/>
      <c r="CB1699" s="778"/>
      <c r="CC1699" s="778"/>
      <c r="CD1699" s="778"/>
      <c r="CE1699" s="778"/>
      <c r="CF1699" s="778"/>
      <c r="CG1699" s="778"/>
      <c r="CH1699" s="778"/>
      <c r="CI1699" s="778"/>
      <c r="CJ1699" s="778"/>
      <c r="CK1699" s="772"/>
      <c r="CL1699" s="772"/>
      <c r="CM1699" s="772"/>
      <c r="CN1699" s="886"/>
      <c r="CO1699" s="772"/>
      <c r="CP1699" s="772"/>
      <c r="CQ1699" s="772"/>
      <c r="CR1699" s="772"/>
      <c r="CS1699" s="781"/>
      <c r="CT1699" s="865" t="s">
        <v>308</v>
      </c>
      <c r="CU1699" s="899" t="s">
        <v>308</v>
      </c>
      <c r="CV1699" s="774"/>
      <c r="CW1699" s="774"/>
      <c r="CX1699" s="865"/>
      <c r="CY1699" s="784">
        <v>0</v>
      </c>
      <c r="CZ1699" s="784">
        <v>0</v>
      </c>
      <c r="DA1699" s="785">
        <v>0</v>
      </c>
      <c r="DB1699" s="785">
        <v>0</v>
      </c>
      <c r="DC1699" s="785">
        <v>0</v>
      </c>
      <c r="DD1699" s="785">
        <v>0</v>
      </c>
      <c r="DE1699" s="785">
        <v>0</v>
      </c>
      <c r="DF1699" s="785">
        <v>0</v>
      </c>
      <c r="DG1699" s="785">
        <v>0</v>
      </c>
      <c r="DH1699" s="786">
        <v>0</v>
      </c>
      <c r="DI1699" s="774">
        <v>0</v>
      </c>
      <c r="DJ1699" s="774">
        <v>0</v>
      </c>
      <c r="DK1699" s="774">
        <v>0</v>
      </c>
      <c r="DL1699" s="774">
        <v>0</v>
      </c>
      <c r="DM1699" s="774">
        <v>0</v>
      </c>
      <c r="DN1699" s="774">
        <v>0</v>
      </c>
      <c r="DO1699" s="787">
        <v>0</v>
      </c>
      <c r="DP1699" s="774"/>
      <c r="DQ1699" s="776"/>
      <c r="DR1699" s="774"/>
      <c r="DS1699" s="786"/>
      <c r="DT1699" s="752">
        <v>0</v>
      </c>
      <c r="DU1699" s="753" t="s">
        <v>308</v>
      </c>
      <c r="DV1699" s="753" t="s">
        <v>308</v>
      </c>
      <c r="DW1699" s="754" t="s">
        <v>308</v>
      </c>
      <c r="DX1699" s="755" t="s">
        <v>308</v>
      </c>
      <c r="DY1699" s="754" t="e">
        <v>#VALUE!</v>
      </c>
      <c r="DZ1699" s="754" t="e">
        <v>#VALUE!</v>
      </c>
      <c r="EA1699" s="754">
        <v>0</v>
      </c>
      <c r="EB1699" s="754">
        <v>0</v>
      </c>
    </row>
    <row r="1700" spans="1:266" ht="17.25" hidden="1" customHeight="1" outlineLevel="1" x14ac:dyDescent="0.35">
      <c r="A1700" s="618" t="s">
        <v>308</v>
      </c>
      <c r="B1700" s="730">
        <v>117</v>
      </c>
      <c r="C1700" s="730" t="s">
        <v>741</v>
      </c>
      <c r="D1700" s="730" t="s">
        <v>741</v>
      </c>
      <c r="E1700" s="730">
        <v>29</v>
      </c>
      <c r="F1700" s="731"/>
      <c r="G1700" s="731"/>
      <c r="H1700" s="826"/>
      <c r="I1700" s="730" t="s">
        <v>308</v>
      </c>
      <c r="J1700" s="730" t="s">
        <v>308</v>
      </c>
      <c r="K1700" s="730">
        <v>0</v>
      </c>
      <c r="L1700" s="730" t="s">
        <v>308</v>
      </c>
      <c r="M1700" s="772"/>
      <c r="N1700" s="772">
        <v>0</v>
      </c>
      <c r="O1700" s="772" t="s">
        <v>742</v>
      </c>
      <c r="P1700" s="772" t="b">
        <v>1</v>
      </c>
      <c r="Q1700" s="772" t="e">
        <v>#VALUE!</v>
      </c>
      <c r="R1700" s="772"/>
      <c r="S1700" s="772"/>
      <c r="T1700" s="772"/>
      <c r="U1700" s="772"/>
      <c r="V1700" s="772"/>
      <c r="W1700" s="772"/>
      <c r="X1700" s="772"/>
      <c r="Y1700" s="772"/>
      <c r="Z1700" s="774"/>
      <c r="AA1700" s="772"/>
      <c r="AB1700" s="772"/>
      <c r="AC1700" s="772"/>
      <c r="AD1700" s="772"/>
      <c r="AE1700" s="864"/>
      <c r="AF1700" s="774">
        <v>0</v>
      </c>
      <c r="AG1700" s="777"/>
      <c r="AH1700" s="972"/>
      <c r="AI1700" s="777"/>
      <c r="AJ1700" s="778"/>
      <c r="AK1700" s="779"/>
      <c r="AL1700" s="778"/>
      <c r="AM1700" s="778"/>
      <c r="AN1700" s="778"/>
      <c r="AO1700" s="778"/>
      <c r="AP1700" s="778"/>
      <c r="AQ1700" s="778"/>
      <c r="AR1700" s="778"/>
      <c r="AS1700" s="778"/>
      <c r="AT1700" s="778"/>
      <c r="AU1700" s="778"/>
      <c r="AV1700" s="778"/>
      <c r="AW1700" s="778"/>
      <c r="AX1700" s="778"/>
      <c r="AY1700" s="778"/>
      <c r="AZ1700" s="778"/>
      <c r="BA1700" s="778"/>
      <c r="BB1700" s="778"/>
      <c r="BC1700" s="778"/>
      <c r="BD1700" s="778"/>
      <c r="BE1700" s="778"/>
      <c r="BF1700" s="778"/>
      <c r="BG1700" s="778"/>
      <c r="BH1700" s="778"/>
      <c r="BI1700" s="778"/>
      <c r="BJ1700" s="778"/>
      <c r="BK1700" s="778"/>
      <c r="BL1700" s="778"/>
      <c r="BM1700" s="778"/>
      <c r="BN1700" s="778"/>
      <c r="BO1700" s="778"/>
      <c r="BP1700" s="778"/>
      <c r="BQ1700" s="778"/>
      <c r="BR1700" s="778"/>
      <c r="BS1700" s="778"/>
      <c r="BT1700" s="778"/>
      <c r="BU1700" s="778"/>
      <c r="BV1700" s="778"/>
      <c r="BW1700" s="778"/>
      <c r="BX1700" s="778"/>
      <c r="BY1700" s="778"/>
      <c r="BZ1700" s="778"/>
      <c r="CA1700" s="778"/>
      <c r="CB1700" s="778"/>
      <c r="CC1700" s="778"/>
      <c r="CD1700" s="778"/>
      <c r="CE1700" s="778"/>
      <c r="CF1700" s="778"/>
      <c r="CG1700" s="778"/>
      <c r="CH1700" s="778"/>
      <c r="CI1700" s="778"/>
      <c r="CJ1700" s="778"/>
      <c r="CK1700" s="772"/>
      <c r="CL1700" s="772"/>
      <c r="CM1700" s="772"/>
      <c r="CN1700" s="886"/>
      <c r="CO1700" s="772"/>
      <c r="CP1700" s="772"/>
      <c r="CQ1700" s="772"/>
      <c r="CR1700" s="772"/>
      <c r="CS1700" s="781"/>
      <c r="CT1700" s="865" t="s">
        <v>308</v>
      </c>
      <c r="CU1700" s="899" t="s">
        <v>308</v>
      </c>
      <c r="CV1700" s="774"/>
      <c r="CW1700" s="774"/>
      <c r="CX1700" s="865"/>
      <c r="CY1700" s="784">
        <v>0</v>
      </c>
      <c r="CZ1700" s="784">
        <v>0</v>
      </c>
      <c r="DA1700" s="785">
        <v>0</v>
      </c>
      <c r="DB1700" s="785">
        <v>0</v>
      </c>
      <c r="DC1700" s="785">
        <v>0</v>
      </c>
      <c r="DD1700" s="785">
        <v>0</v>
      </c>
      <c r="DE1700" s="785">
        <v>0</v>
      </c>
      <c r="DF1700" s="785">
        <v>0</v>
      </c>
      <c r="DG1700" s="785">
        <v>0</v>
      </c>
      <c r="DH1700" s="786">
        <v>0</v>
      </c>
      <c r="DI1700" s="774">
        <v>0</v>
      </c>
      <c r="DJ1700" s="774">
        <v>0</v>
      </c>
      <c r="DK1700" s="774">
        <v>0</v>
      </c>
      <c r="DL1700" s="774">
        <v>0</v>
      </c>
      <c r="DM1700" s="774">
        <v>0</v>
      </c>
      <c r="DN1700" s="774">
        <v>0</v>
      </c>
      <c r="DO1700" s="787">
        <v>0</v>
      </c>
      <c r="DP1700" s="774"/>
      <c r="DQ1700" s="776"/>
      <c r="DR1700" s="774"/>
      <c r="DS1700" s="786"/>
      <c r="DT1700" s="752">
        <v>0</v>
      </c>
      <c r="DU1700" s="753" t="s">
        <v>308</v>
      </c>
      <c r="DV1700" s="753" t="s">
        <v>308</v>
      </c>
      <c r="DW1700" s="754" t="s">
        <v>308</v>
      </c>
      <c r="DX1700" s="755" t="s">
        <v>308</v>
      </c>
      <c r="DY1700" s="754" t="e">
        <v>#VALUE!</v>
      </c>
      <c r="DZ1700" s="754" t="e">
        <v>#VALUE!</v>
      </c>
      <c r="EA1700" s="754">
        <v>0</v>
      </c>
      <c r="EB1700" s="754">
        <v>0</v>
      </c>
    </row>
    <row r="1701" spans="1:266" ht="16.5" hidden="1" customHeight="1" outlineLevel="1" x14ac:dyDescent="0.35">
      <c r="A1701" s="618" t="s">
        <v>308</v>
      </c>
      <c r="B1701" s="730">
        <v>118</v>
      </c>
      <c r="C1701" s="730" t="s">
        <v>741</v>
      </c>
      <c r="D1701" s="730" t="s">
        <v>741</v>
      </c>
      <c r="E1701" s="730">
        <v>29</v>
      </c>
      <c r="F1701" s="731"/>
      <c r="G1701" s="731"/>
      <c r="H1701" s="826"/>
      <c r="I1701" s="730" t="s">
        <v>308</v>
      </c>
      <c r="J1701" s="730" t="s">
        <v>308</v>
      </c>
      <c r="K1701" s="730">
        <v>0</v>
      </c>
      <c r="L1701" s="730" t="s">
        <v>308</v>
      </c>
      <c r="M1701" s="772"/>
      <c r="N1701" s="772">
        <v>0</v>
      </c>
      <c r="O1701" s="772" t="s">
        <v>742</v>
      </c>
      <c r="P1701" s="772" t="b">
        <v>1</v>
      </c>
      <c r="Q1701" s="772" t="e">
        <v>#VALUE!</v>
      </c>
      <c r="R1701" s="772"/>
      <c r="S1701" s="772"/>
      <c r="T1701" s="772"/>
      <c r="U1701" s="772"/>
      <c r="V1701" s="772"/>
      <c r="W1701" s="772"/>
      <c r="X1701" s="772"/>
      <c r="Y1701" s="772"/>
      <c r="Z1701" s="774"/>
      <c r="AA1701" s="772"/>
      <c r="AB1701" s="772"/>
      <c r="AC1701" s="772"/>
      <c r="AD1701" s="772"/>
      <c r="AE1701" s="864"/>
      <c r="AF1701" s="774">
        <v>0</v>
      </c>
      <c r="AG1701" s="777"/>
      <c r="AH1701" s="972"/>
      <c r="AI1701" s="777"/>
      <c r="AJ1701" s="778"/>
      <c r="AK1701" s="779"/>
      <c r="AL1701" s="778"/>
      <c r="AM1701" s="778"/>
      <c r="AN1701" s="778"/>
      <c r="AO1701" s="778"/>
      <c r="AP1701" s="778"/>
      <c r="AQ1701" s="778"/>
      <c r="AR1701" s="778"/>
      <c r="AS1701" s="778"/>
      <c r="AT1701" s="778"/>
      <c r="AU1701" s="778"/>
      <c r="AV1701" s="778"/>
      <c r="AW1701" s="778"/>
      <c r="AX1701" s="778"/>
      <c r="AY1701" s="778"/>
      <c r="AZ1701" s="778"/>
      <c r="BA1701" s="778"/>
      <c r="BB1701" s="778"/>
      <c r="BC1701" s="778"/>
      <c r="BD1701" s="778"/>
      <c r="BE1701" s="778"/>
      <c r="BF1701" s="778"/>
      <c r="BG1701" s="778"/>
      <c r="BH1701" s="778"/>
      <c r="BI1701" s="778"/>
      <c r="BJ1701" s="778"/>
      <c r="BK1701" s="778"/>
      <c r="BL1701" s="778"/>
      <c r="BM1701" s="778"/>
      <c r="BN1701" s="778"/>
      <c r="BO1701" s="778"/>
      <c r="BP1701" s="778"/>
      <c r="BQ1701" s="778"/>
      <c r="BR1701" s="778"/>
      <c r="BS1701" s="778"/>
      <c r="BT1701" s="778"/>
      <c r="BU1701" s="778"/>
      <c r="BV1701" s="778"/>
      <c r="BW1701" s="778"/>
      <c r="BX1701" s="778"/>
      <c r="BY1701" s="778"/>
      <c r="BZ1701" s="778"/>
      <c r="CA1701" s="778"/>
      <c r="CB1701" s="778"/>
      <c r="CC1701" s="778"/>
      <c r="CD1701" s="778"/>
      <c r="CE1701" s="778"/>
      <c r="CF1701" s="778"/>
      <c r="CG1701" s="778"/>
      <c r="CH1701" s="778"/>
      <c r="CI1701" s="778"/>
      <c r="CJ1701" s="778"/>
      <c r="CK1701" s="772"/>
      <c r="CL1701" s="772"/>
      <c r="CM1701" s="772"/>
      <c r="CN1701" s="886"/>
      <c r="CO1701" s="772"/>
      <c r="CP1701" s="772"/>
      <c r="CQ1701" s="772"/>
      <c r="CR1701" s="772"/>
      <c r="CS1701" s="781"/>
      <c r="CT1701" s="865" t="s">
        <v>308</v>
      </c>
      <c r="CU1701" s="899" t="s">
        <v>308</v>
      </c>
      <c r="CV1701" s="774"/>
      <c r="CW1701" s="774"/>
      <c r="CX1701" s="865"/>
      <c r="CY1701" s="784">
        <v>0</v>
      </c>
      <c r="CZ1701" s="784">
        <v>0</v>
      </c>
      <c r="DA1701" s="785">
        <v>0</v>
      </c>
      <c r="DB1701" s="785">
        <v>0</v>
      </c>
      <c r="DC1701" s="785">
        <v>0</v>
      </c>
      <c r="DD1701" s="785">
        <v>0</v>
      </c>
      <c r="DE1701" s="785">
        <v>0</v>
      </c>
      <c r="DF1701" s="785">
        <v>0</v>
      </c>
      <c r="DG1701" s="785">
        <v>0</v>
      </c>
      <c r="DH1701" s="786">
        <v>0</v>
      </c>
      <c r="DI1701" s="774">
        <v>0</v>
      </c>
      <c r="DJ1701" s="774">
        <v>0</v>
      </c>
      <c r="DK1701" s="774">
        <v>0</v>
      </c>
      <c r="DL1701" s="774">
        <v>0</v>
      </c>
      <c r="DM1701" s="774">
        <v>0</v>
      </c>
      <c r="DN1701" s="774">
        <v>0</v>
      </c>
      <c r="DO1701" s="787">
        <v>0</v>
      </c>
      <c r="DP1701" s="774"/>
      <c r="DQ1701" s="776"/>
      <c r="DR1701" s="774"/>
      <c r="DS1701" s="786"/>
      <c r="DT1701" s="752">
        <v>0</v>
      </c>
      <c r="DU1701" s="753" t="s">
        <v>308</v>
      </c>
      <c r="DV1701" s="753" t="s">
        <v>308</v>
      </c>
      <c r="DW1701" s="754" t="s">
        <v>308</v>
      </c>
      <c r="DX1701" s="755" t="s">
        <v>308</v>
      </c>
      <c r="DY1701" s="754" t="e">
        <v>#VALUE!</v>
      </c>
      <c r="DZ1701" s="754" t="e">
        <v>#VALUE!</v>
      </c>
      <c r="EA1701" s="754">
        <v>0</v>
      </c>
      <c r="EB1701" s="754">
        <v>0</v>
      </c>
    </row>
    <row r="1702" spans="1:266" ht="17.25" hidden="1" customHeight="1" outlineLevel="1" x14ac:dyDescent="0.35">
      <c r="A1702" s="618" t="s">
        <v>308</v>
      </c>
      <c r="B1702" s="730">
        <v>119</v>
      </c>
      <c r="C1702" s="730" t="s">
        <v>741</v>
      </c>
      <c r="D1702" s="730" t="s">
        <v>741</v>
      </c>
      <c r="E1702" s="730">
        <v>29</v>
      </c>
      <c r="F1702" s="731"/>
      <c r="G1702" s="731"/>
      <c r="H1702" s="826"/>
      <c r="I1702" s="730" t="s">
        <v>308</v>
      </c>
      <c r="J1702" s="730" t="s">
        <v>308</v>
      </c>
      <c r="K1702" s="730">
        <v>0</v>
      </c>
      <c r="L1702" s="730" t="s">
        <v>308</v>
      </c>
      <c r="M1702" s="772"/>
      <c r="N1702" s="772">
        <v>0</v>
      </c>
      <c r="O1702" s="772" t="s">
        <v>742</v>
      </c>
      <c r="P1702" s="772" t="b">
        <v>1</v>
      </c>
      <c r="Q1702" s="772" t="e">
        <v>#VALUE!</v>
      </c>
      <c r="R1702" s="772"/>
      <c r="S1702" s="772"/>
      <c r="T1702" s="772"/>
      <c r="U1702" s="772"/>
      <c r="V1702" s="772"/>
      <c r="W1702" s="772"/>
      <c r="X1702" s="772"/>
      <c r="Y1702" s="772"/>
      <c r="Z1702" s="774"/>
      <c r="AA1702" s="772"/>
      <c r="AB1702" s="772"/>
      <c r="AC1702" s="772"/>
      <c r="AD1702" s="772"/>
      <c r="AE1702" s="864"/>
      <c r="AF1702" s="774">
        <v>0</v>
      </c>
      <c r="AG1702" s="777"/>
      <c r="AH1702" s="972"/>
      <c r="AI1702" s="777"/>
      <c r="AJ1702" s="778"/>
      <c r="AK1702" s="779"/>
      <c r="AL1702" s="778"/>
      <c r="AM1702" s="778"/>
      <c r="AN1702" s="778"/>
      <c r="AO1702" s="778"/>
      <c r="AP1702" s="778"/>
      <c r="AQ1702" s="778"/>
      <c r="AR1702" s="778"/>
      <c r="AS1702" s="778"/>
      <c r="AT1702" s="778"/>
      <c r="AU1702" s="778"/>
      <c r="AV1702" s="778"/>
      <c r="AW1702" s="778"/>
      <c r="AX1702" s="778"/>
      <c r="AY1702" s="778"/>
      <c r="AZ1702" s="778"/>
      <c r="BA1702" s="778"/>
      <c r="BB1702" s="778"/>
      <c r="BC1702" s="778"/>
      <c r="BD1702" s="778"/>
      <c r="BE1702" s="778"/>
      <c r="BF1702" s="778"/>
      <c r="BG1702" s="778"/>
      <c r="BH1702" s="778"/>
      <c r="BI1702" s="778"/>
      <c r="BJ1702" s="778"/>
      <c r="BK1702" s="778"/>
      <c r="BL1702" s="778"/>
      <c r="BM1702" s="778"/>
      <c r="BN1702" s="778"/>
      <c r="BO1702" s="778"/>
      <c r="BP1702" s="778"/>
      <c r="BQ1702" s="778"/>
      <c r="BR1702" s="778"/>
      <c r="BS1702" s="778"/>
      <c r="BT1702" s="778"/>
      <c r="BU1702" s="778"/>
      <c r="BV1702" s="778"/>
      <c r="BW1702" s="778"/>
      <c r="BX1702" s="778"/>
      <c r="BY1702" s="778"/>
      <c r="BZ1702" s="778"/>
      <c r="CA1702" s="778"/>
      <c r="CB1702" s="778"/>
      <c r="CC1702" s="778"/>
      <c r="CD1702" s="778"/>
      <c r="CE1702" s="778"/>
      <c r="CF1702" s="778"/>
      <c r="CG1702" s="778"/>
      <c r="CH1702" s="778"/>
      <c r="CI1702" s="778"/>
      <c r="CJ1702" s="778"/>
      <c r="CK1702" s="772"/>
      <c r="CL1702" s="772"/>
      <c r="CM1702" s="772"/>
      <c r="CN1702" s="886"/>
      <c r="CO1702" s="772"/>
      <c r="CP1702" s="772"/>
      <c r="CQ1702" s="772"/>
      <c r="CR1702" s="772"/>
      <c r="CS1702" s="781"/>
      <c r="CT1702" s="865" t="s">
        <v>308</v>
      </c>
      <c r="CU1702" s="899" t="s">
        <v>308</v>
      </c>
      <c r="CV1702" s="774"/>
      <c r="CW1702" s="774"/>
      <c r="CX1702" s="865"/>
      <c r="CY1702" s="784">
        <v>0</v>
      </c>
      <c r="CZ1702" s="784">
        <v>0</v>
      </c>
      <c r="DA1702" s="785">
        <v>0</v>
      </c>
      <c r="DB1702" s="785">
        <v>0</v>
      </c>
      <c r="DC1702" s="785">
        <v>0</v>
      </c>
      <c r="DD1702" s="785">
        <v>0</v>
      </c>
      <c r="DE1702" s="785">
        <v>0</v>
      </c>
      <c r="DF1702" s="785">
        <v>0</v>
      </c>
      <c r="DG1702" s="785">
        <v>0</v>
      </c>
      <c r="DH1702" s="786">
        <v>0</v>
      </c>
      <c r="DI1702" s="774">
        <v>0</v>
      </c>
      <c r="DJ1702" s="774">
        <v>0</v>
      </c>
      <c r="DK1702" s="774">
        <v>0</v>
      </c>
      <c r="DL1702" s="774">
        <v>0</v>
      </c>
      <c r="DM1702" s="774">
        <v>0</v>
      </c>
      <c r="DN1702" s="774">
        <v>0</v>
      </c>
      <c r="DO1702" s="787">
        <v>0</v>
      </c>
      <c r="DP1702" s="774"/>
      <c r="DQ1702" s="776"/>
      <c r="DR1702" s="774"/>
      <c r="DS1702" s="786"/>
      <c r="DT1702" s="752">
        <v>0</v>
      </c>
      <c r="DU1702" s="753" t="s">
        <v>308</v>
      </c>
      <c r="DV1702" s="753" t="s">
        <v>308</v>
      </c>
      <c r="DW1702" s="754" t="s">
        <v>308</v>
      </c>
      <c r="DX1702" s="755" t="s">
        <v>308</v>
      </c>
      <c r="DY1702" s="754" t="e">
        <v>#VALUE!</v>
      </c>
      <c r="DZ1702" s="754" t="e">
        <v>#VALUE!</v>
      </c>
      <c r="EA1702" s="754">
        <v>0</v>
      </c>
      <c r="EB1702" s="754">
        <v>0</v>
      </c>
    </row>
    <row r="1703" spans="1:266" ht="17.25" hidden="1" customHeight="1" outlineLevel="1" x14ac:dyDescent="0.35">
      <c r="A1703" s="618" t="s">
        <v>308</v>
      </c>
      <c r="B1703" s="730">
        <v>120</v>
      </c>
      <c r="C1703" s="730" t="s">
        <v>741</v>
      </c>
      <c r="D1703" s="730" t="s">
        <v>741</v>
      </c>
      <c r="E1703" s="730">
        <v>29</v>
      </c>
      <c r="F1703" s="731"/>
      <c r="G1703" s="731"/>
      <c r="H1703" s="826"/>
      <c r="I1703" s="730" t="s">
        <v>308</v>
      </c>
      <c r="J1703" s="730" t="s">
        <v>308</v>
      </c>
      <c r="K1703" s="730">
        <v>0</v>
      </c>
      <c r="L1703" s="730" t="s">
        <v>308</v>
      </c>
      <c r="M1703" s="772"/>
      <c r="N1703" s="772">
        <v>0</v>
      </c>
      <c r="O1703" s="772" t="s">
        <v>742</v>
      </c>
      <c r="P1703" s="772" t="b">
        <v>1</v>
      </c>
      <c r="Q1703" s="772" t="e">
        <v>#VALUE!</v>
      </c>
      <c r="R1703" s="772"/>
      <c r="S1703" s="772"/>
      <c r="T1703" s="772"/>
      <c r="U1703" s="772"/>
      <c r="V1703" s="772"/>
      <c r="W1703" s="772"/>
      <c r="X1703" s="772"/>
      <c r="Y1703" s="772"/>
      <c r="Z1703" s="774"/>
      <c r="AA1703" s="772"/>
      <c r="AB1703" s="772"/>
      <c r="AC1703" s="772"/>
      <c r="AD1703" s="772"/>
      <c r="AE1703" s="864"/>
      <c r="AF1703" s="774">
        <v>0</v>
      </c>
      <c r="AG1703" s="777"/>
      <c r="AH1703" s="972"/>
      <c r="AI1703" s="777"/>
      <c r="AJ1703" s="778"/>
      <c r="AK1703" s="779"/>
      <c r="AL1703" s="778"/>
      <c r="AM1703" s="778"/>
      <c r="AN1703" s="778"/>
      <c r="AO1703" s="778"/>
      <c r="AP1703" s="778"/>
      <c r="AQ1703" s="778"/>
      <c r="AR1703" s="778"/>
      <c r="AS1703" s="778"/>
      <c r="AT1703" s="778"/>
      <c r="AU1703" s="778"/>
      <c r="AV1703" s="778"/>
      <c r="AW1703" s="778"/>
      <c r="AX1703" s="778"/>
      <c r="AY1703" s="778"/>
      <c r="AZ1703" s="778"/>
      <c r="BA1703" s="778"/>
      <c r="BB1703" s="778"/>
      <c r="BC1703" s="778"/>
      <c r="BD1703" s="778"/>
      <c r="BE1703" s="778"/>
      <c r="BF1703" s="778"/>
      <c r="BG1703" s="778"/>
      <c r="BH1703" s="778"/>
      <c r="BI1703" s="778"/>
      <c r="BJ1703" s="778"/>
      <c r="BK1703" s="778"/>
      <c r="BL1703" s="778"/>
      <c r="BM1703" s="778"/>
      <c r="BN1703" s="778"/>
      <c r="BO1703" s="778"/>
      <c r="BP1703" s="778"/>
      <c r="BQ1703" s="778"/>
      <c r="BR1703" s="778"/>
      <c r="BS1703" s="778"/>
      <c r="BT1703" s="778"/>
      <c r="BU1703" s="778"/>
      <c r="BV1703" s="778"/>
      <c r="BW1703" s="778"/>
      <c r="BX1703" s="778"/>
      <c r="BY1703" s="778"/>
      <c r="BZ1703" s="778"/>
      <c r="CA1703" s="778"/>
      <c r="CB1703" s="778"/>
      <c r="CC1703" s="778"/>
      <c r="CD1703" s="778"/>
      <c r="CE1703" s="778"/>
      <c r="CF1703" s="778"/>
      <c r="CG1703" s="778"/>
      <c r="CH1703" s="778"/>
      <c r="CI1703" s="778"/>
      <c r="CJ1703" s="778"/>
      <c r="CK1703" s="772"/>
      <c r="CL1703" s="772"/>
      <c r="CM1703" s="772"/>
      <c r="CN1703" s="886"/>
      <c r="CO1703" s="772"/>
      <c r="CP1703" s="772"/>
      <c r="CQ1703" s="772"/>
      <c r="CR1703" s="772"/>
      <c r="CS1703" s="781"/>
      <c r="CT1703" s="865" t="s">
        <v>308</v>
      </c>
      <c r="CU1703" s="899" t="s">
        <v>308</v>
      </c>
      <c r="CV1703" s="774"/>
      <c r="CW1703" s="774"/>
      <c r="CX1703" s="865"/>
      <c r="CY1703" s="784">
        <v>0</v>
      </c>
      <c r="CZ1703" s="784">
        <v>0</v>
      </c>
      <c r="DA1703" s="785">
        <v>0</v>
      </c>
      <c r="DB1703" s="785">
        <v>0</v>
      </c>
      <c r="DC1703" s="785">
        <v>0</v>
      </c>
      <c r="DD1703" s="785">
        <v>0</v>
      </c>
      <c r="DE1703" s="785">
        <v>0</v>
      </c>
      <c r="DF1703" s="785">
        <v>0</v>
      </c>
      <c r="DG1703" s="785">
        <v>0</v>
      </c>
      <c r="DH1703" s="786">
        <v>0</v>
      </c>
      <c r="DI1703" s="774">
        <v>0</v>
      </c>
      <c r="DJ1703" s="774">
        <v>0</v>
      </c>
      <c r="DK1703" s="774">
        <v>0</v>
      </c>
      <c r="DL1703" s="774">
        <v>0</v>
      </c>
      <c r="DM1703" s="774">
        <v>0</v>
      </c>
      <c r="DN1703" s="774">
        <v>0</v>
      </c>
      <c r="DO1703" s="787">
        <v>0</v>
      </c>
      <c r="DP1703" s="774"/>
      <c r="DQ1703" s="776"/>
      <c r="DR1703" s="774"/>
      <c r="DS1703" s="786"/>
      <c r="DT1703" s="752">
        <v>0</v>
      </c>
      <c r="DU1703" s="753" t="s">
        <v>308</v>
      </c>
      <c r="DV1703" s="753" t="s">
        <v>308</v>
      </c>
      <c r="DW1703" s="754" t="s">
        <v>308</v>
      </c>
      <c r="DX1703" s="755" t="s">
        <v>308</v>
      </c>
      <c r="DY1703" s="754" t="e">
        <v>#VALUE!</v>
      </c>
      <c r="DZ1703" s="754" t="e">
        <v>#VALUE!</v>
      </c>
      <c r="EA1703" s="754">
        <v>0</v>
      </c>
      <c r="EB1703" s="754">
        <v>0</v>
      </c>
    </row>
    <row r="1704" spans="1:266" ht="17.25" customHeight="1" collapsed="1" x14ac:dyDescent="0.35">
      <c r="A1704" s="618" t="s">
        <v>308</v>
      </c>
      <c r="B1704" s="823" t="s">
        <v>3112</v>
      </c>
      <c r="C1704" s="730"/>
      <c r="D1704" s="730"/>
      <c r="E1704" s="730"/>
      <c r="F1704" s="730"/>
      <c r="G1704" s="730"/>
      <c r="H1704" s="826"/>
      <c r="I1704" s="824"/>
      <c r="J1704" s="824"/>
      <c r="K1704" s="824"/>
      <c r="L1704" s="674"/>
      <c r="M1704" s="674"/>
      <c r="N1704" s="730"/>
      <c r="O1704" s="730"/>
      <c r="P1704" s="730"/>
      <c r="Q1704" s="730"/>
      <c r="R1704" s="674"/>
      <c r="S1704" s="674"/>
      <c r="T1704" s="674"/>
      <c r="U1704" s="674"/>
      <c r="V1704" s="674"/>
      <c r="W1704" s="674"/>
      <c r="X1704" s="674"/>
      <c r="Y1704" s="730"/>
      <c r="Z1704" s="826"/>
      <c r="AA1704" s="730"/>
      <c r="AB1704" s="674"/>
      <c r="AC1704" s="674"/>
      <c r="AD1704" s="827">
        <v>50460</v>
      </c>
      <c r="AE1704" s="827">
        <v>32610</v>
      </c>
      <c r="AF1704" s="834">
        <v>0</v>
      </c>
      <c r="AG1704" s="828"/>
      <c r="AH1704" s="828"/>
      <c r="AI1704" s="828"/>
      <c r="AJ1704" s="674"/>
      <c r="AK1704" s="829"/>
      <c r="AL1704" s="674"/>
      <c r="AM1704" s="674"/>
      <c r="AN1704" s="674"/>
      <c r="AO1704" s="674"/>
      <c r="AP1704" s="674"/>
      <c r="AQ1704" s="674"/>
      <c r="AR1704" s="674"/>
      <c r="AS1704" s="674"/>
      <c r="AT1704" s="674"/>
      <c r="AU1704" s="674"/>
      <c r="AV1704" s="674"/>
      <c r="AW1704" s="674"/>
      <c r="AX1704" s="674"/>
      <c r="AY1704" s="674"/>
      <c r="AZ1704" s="674"/>
      <c r="BA1704" s="674"/>
      <c r="BB1704" s="674"/>
      <c r="BC1704" s="674"/>
      <c r="BD1704" s="674"/>
      <c r="BE1704" s="674"/>
      <c r="BF1704" s="674"/>
      <c r="BG1704" s="674"/>
      <c r="BH1704" s="674"/>
      <c r="BI1704" s="674"/>
      <c r="BJ1704" s="674"/>
      <c r="BK1704" s="674"/>
      <c r="BL1704" s="674"/>
      <c r="BM1704" s="674"/>
      <c r="BN1704" s="674"/>
      <c r="BO1704" s="674"/>
      <c r="BP1704" s="674"/>
      <c r="BQ1704" s="674"/>
      <c r="BR1704" s="674"/>
      <c r="BS1704" s="674"/>
      <c r="BT1704" s="674"/>
      <c r="BU1704" s="674"/>
      <c r="BV1704" s="674"/>
      <c r="BW1704" s="674"/>
      <c r="BX1704" s="674"/>
      <c r="BY1704" s="674"/>
      <c r="BZ1704" s="674"/>
      <c r="CA1704" s="674"/>
      <c r="CB1704" s="674"/>
      <c r="CC1704" s="674"/>
      <c r="CD1704" s="674"/>
      <c r="CE1704" s="674"/>
      <c r="CF1704" s="674"/>
      <c r="CG1704" s="674"/>
      <c r="CH1704" s="674"/>
      <c r="CI1704" s="674"/>
      <c r="CJ1704" s="674"/>
      <c r="CK1704" s="827"/>
      <c r="CL1704" s="827">
        <v>0</v>
      </c>
      <c r="CM1704" s="827"/>
      <c r="CN1704" s="675">
        <v>0</v>
      </c>
      <c r="CO1704" s="827">
        <v>0</v>
      </c>
      <c r="CP1704" s="827">
        <v>1848</v>
      </c>
      <c r="CQ1704" s="827">
        <v>25454</v>
      </c>
      <c r="CR1704" s="827">
        <v>27486</v>
      </c>
      <c r="CS1704" s="973"/>
      <c r="CT1704" s="752"/>
      <c r="CU1704" s="974"/>
      <c r="CV1704" s="826"/>
      <c r="CW1704" s="826"/>
      <c r="CX1704" s="752"/>
      <c r="CY1704" s="833">
        <v>0</v>
      </c>
      <c r="CZ1704" s="833">
        <v>0</v>
      </c>
      <c r="DA1704" s="752">
        <v>0</v>
      </c>
      <c r="DB1704" s="752">
        <v>0</v>
      </c>
      <c r="DC1704" s="752">
        <v>0</v>
      </c>
      <c r="DD1704" s="752">
        <v>0</v>
      </c>
      <c r="DE1704" s="752">
        <v>0</v>
      </c>
      <c r="DF1704" s="752">
        <v>0</v>
      </c>
      <c r="DG1704" s="752">
        <v>0</v>
      </c>
      <c r="DH1704" s="834">
        <v>0</v>
      </c>
      <c r="DI1704" s="826">
        <v>0</v>
      </c>
      <c r="DJ1704" s="826">
        <v>0</v>
      </c>
      <c r="DK1704" s="826">
        <v>0</v>
      </c>
      <c r="DL1704" s="826">
        <v>0</v>
      </c>
      <c r="DM1704" s="826">
        <v>0</v>
      </c>
      <c r="DN1704" s="826">
        <v>0</v>
      </c>
      <c r="DO1704" s="835">
        <v>0</v>
      </c>
      <c r="DP1704" s="826"/>
      <c r="DQ1704" s="826"/>
      <c r="DR1704" s="826"/>
      <c r="DS1704" s="834"/>
      <c r="DT1704" s="752"/>
      <c r="DU1704" s="829"/>
      <c r="DV1704" s="829"/>
      <c r="DW1704" s="834"/>
      <c r="DX1704" s="975"/>
      <c r="DY1704" s="834" t="s">
        <v>308</v>
      </c>
      <c r="DZ1704" s="975" t="s">
        <v>308</v>
      </c>
      <c r="EA1704" s="834"/>
      <c r="EB1704" s="975"/>
    </row>
    <row r="1705" spans="1:266" ht="16.5" customHeight="1" x14ac:dyDescent="0.35">
      <c r="A1705" s="625">
        <v>34</v>
      </c>
      <c r="B1705" s="838"/>
      <c r="C1705" s="839"/>
      <c r="D1705" s="839"/>
      <c r="E1705" s="839"/>
      <c r="F1705" s="917"/>
      <c r="G1705" s="917"/>
      <c r="H1705" s="841"/>
      <c r="Y1705" s="619"/>
      <c r="Z1705" s="635"/>
      <c r="AF1705" s="635">
        <v>0</v>
      </c>
      <c r="AK1705" s="625"/>
      <c r="AL1705" s="619"/>
      <c r="AM1705" s="619"/>
      <c r="AN1705" s="619"/>
      <c r="AO1705" s="619"/>
      <c r="AP1705" s="619"/>
      <c r="AQ1705" s="619"/>
      <c r="AR1705" s="619"/>
      <c r="AS1705" s="619"/>
      <c r="AT1705" s="619"/>
      <c r="AU1705" s="619"/>
      <c r="AV1705" s="619"/>
      <c r="AW1705" s="619"/>
      <c r="AX1705" s="619"/>
      <c r="AY1705" s="619"/>
      <c r="AZ1705" s="619"/>
      <c r="BA1705" s="619"/>
      <c r="BB1705" s="619"/>
      <c r="BC1705" s="619"/>
      <c r="BD1705" s="619"/>
      <c r="BE1705" s="619"/>
      <c r="BF1705" s="619"/>
      <c r="BG1705" s="619"/>
      <c r="BH1705" s="619"/>
      <c r="BI1705" s="619"/>
      <c r="BJ1705" s="619"/>
      <c r="BK1705" s="619"/>
      <c r="BL1705" s="619"/>
      <c r="BM1705" s="619"/>
      <c r="BN1705" s="619"/>
      <c r="BO1705" s="619"/>
      <c r="BP1705" s="619"/>
      <c r="BQ1705" s="619"/>
      <c r="BR1705" s="619"/>
      <c r="BS1705" s="619"/>
      <c r="BT1705" s="619"/>
      <c r="BU1705" s="619"/>
      <c r="BV1705" s="619"/>
      <c r="BW1705" s="619"/>
      <c r="BX1705" s="619"/>
      <c r="BY1705" s="619"/>
      <c r="BZ1705" s="619"/>
      <c r="CA1705" s="619"/>
      <c r="CB1705" s="619"/>
      <c r="CC1705" s="619"/>
      <c r="CD1705" s="619"/>
      <c r="CE1705" s="619"/>
      <c r="CF1705" s="619"/>
      <c r="CG1705" s="619"/>
      <c r="CH1705" s="619"/>
      <c r="CI1705" s="619"/>
      <c r="CJ1705" s="619"/>
      <c r="CR1705" s="628">
        <v>763.5</v>
      </c>
      <c r="CV1705" s="635"/>
      <c r="CW1705" s="635"/>
      <c r="CY1705" s="630">
        <v>0</v>
      </c>
      <c r="CZ1705" s="630">
        <v>0</v>
      </c>
      <c r="DA1705" s="634">
        <v>0</v>
      </c>
      <c r="DB1705" s="634">
        <v>0</v>
      </c>
      <c r="DC1705" s="634">
        <v>0</v>
      </c>
      <c r="DD1705" s="634">
        <v>0</v>
      </c>
      <c r="DE1705" s="634">
        <v>0</v>
      </c>
      <c r="DF1705" s="634">
        <v>0</v>
      </c>
      <c r="DG1705" s="634">
        <v>0</v>
      </c>
      <c r="DH1705" s="624">
        <v>0</v>
      </c>
      <c r="DI1705" s="635">
        <v>0</v>
      </c>
      <c r="DJ1705" s="635">
        <v>0</v>
      </c>
      <c r="DK1705" s="635">
        <v>0</v>
      </c>
      <c r="DL1705" s="635">
        <v>0</v>
      </c>
      <c r="DM1705" s="635">
        <v>0</v>
      </c>
      <c r="DN1705" s="635">
        <v>0</v>
      </c>
      <c r="DO1705" s="632">
        <v>0</v>
      </c>
    </row>
    <row r="1706" spans="1:266" ht="16.5" customHeight="1" x14ac:dyDescent="0.35">
      <c r="A1706" s="625">
        <v>34</v>
      </c>
      <c r="B1706" s="664" t="s">
        <v>3113</v>
      </c>
      <c r="C1706" s="665"/>
      <c r="D1706" s="665"/>
      <c r="E1706" s="665"/>
      <c r="F1706" s="666" t="s">
        <v>409</v>
      </c>
      <c r="G1706" s="666"/>
      <c r="H1706" s="844"/>
      <c r="I1706" s="667"/>
      <c r="J1706" s="667"/>
      <c r="K1706" s="667"/>
      <c r="Y1706" s="619"/>
      <c r="Z1706" s="635"/>
      <c r="AF1706" s="635">
        <v>0</v>
      </c>
      <c r="AK1706" s="625"/>
      <c r="AL1706" s="619"/>
      <c r="AM1706" s="619"/>
      <c r="AN1706" s="619"/>
      <c r="AO1706" s="619"/>
      <c r="AP1706" s="619"/>
      <c r="AQ1706" s="619"/>
      <c r="AR1706" s="619"/>
      <c r="AS1706" s="619"/>
      <c r="AT1706" s="619"/>
      <c r="AU1706" s="619"/>
      <c r="AV1706" s="619"/>
      <c r="AW1706" s="619"/>
      <c r="AX1706" s="619"/>
      <c r="AY1706" s="619"/>
      <c r="AZ1706" s="619"/>
      <c r="BA1706" s="619"/>
      <c r="BB1706" s="619"/>
      <c r="BC1706" s="619"/>
      <c r="BD1706" s="619"/>
      <c r="BE1706" s="619"/>
      <c r="BF1706" s="619"/>
      <c r="BG1706" s="619"/>
      <c r="BH1706" s="619"/>
      <c r="BI1706" s="619"/>
      <c r="BJ1706" s="619"/>
      <c r="BK1706" s="619"/>
      <c r="BL1706" s="619"/>
      <c r="BM1706" s="619"/>
      <c r="BN1706" s="619"/>
      <c r="BO1706" s="619"/>
      <c r="BP1706" s="619"/>
      <c r="BQ1706" s="619"/>
      <c r="BR1706" s="619"/>
      <c r="BS1706" s="619"/>
      <c r="BT1706" s="619"/>
      <c r="BU1706" s="619"/>
      <c r="BV1706" s="619"/>
      <c r="BW1706" s="619"/>
      <c r="BX1706" s="619"/>
      <c r="BY1706" s="619"/>
      <c r="BZ1706" s="619"/>
      <c r="CA1706" s="619"/>
      <c r="CB1706" s="619"/>
      <c r="CC1706" s="619"/>
      <c r="CD1706" s="619"/>
      <c r="CE1706" s="619"/>
      <c r="CF1706" s="619"/>
      <c r="CG1706" s="619"/>
      <c r="CH1706" s="619"/>
      <c r="CI1706" s="619"/>
      <c r="CJ1706" s="619"/>
      <c r="CV1706" s="635"/>
      <c r="CW1706" s="635"/>
      <c r="CY1706" s="630">
        <v>0</v>
      </c>
      <c r="CZ1706" s="630">
        <v>0</v>
      </c>
      <c r="DA1706" s="634">
        <v>0</v>
      </c>
      <c r="DB1706" s="634">
        <v>0</v>
      </c>
      <c r="DC1706" s="634">
        <v>0</v>
      </c>
      <c r="DD1706" s="634">
        <v>0</v>
      </c>
      <c r="DE1706" s="634">
        <v>0</v>
      </c>
      <c r="DF1706" s="634">
        <v>0</v>
      </c>
      <c r="DG1706" s="634">
        <v>0</v>
      </c>
      <c r="DH1706" s="624">
        <v>0</v>
      </c>
      <c r="DI1706" s="635">
        <v>0</v>
      </c>
      <c r="DJ1706" s="635">
        <v>0</v>
      </c>
      <c r="DK1706" s="635">
        <v>0</v>
      </c>
      <c r="DL1706" s="635">
        <v>0</v>
      </c>
      <c r="DM1706" s="635">
        <v>0</v>
      </c>
      <c r="DN1706" s="635">
        <v>0</v>
      </c>
      <c r="DO1706" s="632">
        <v>0</v>
      </c>
    </row>
    <row r="1707" spans="1:266" s="847" customFormat="1" ht="38.25" customHeight="1" x14ac:dyDescent="0.35">
      <c r="A1707" s="618" t="s">
        <v>436</v>
      </c>
      <c r="B1707" s="678" t="s">
        <v>426</v>
      </c>
      <c r="C1707" s="678" t="s">
        <v>427</v>
      </c>
      <c r="D1707" s="679" t="s">
        <v>428</v>
      </c>
      <c r="E1707" s="678" t="s">
        <v>429</v>
      </c>
      <c r="F1707" s="678" t="s">
        <v>430</v>
      </c>
      <c r="G1707" s="680" t="s">
        <v>431</v>
      </c>
      <c r="H1707" s="678" t="s">
        <v>432</v>
      </c>
      <c r="I1707" s="678" t="s">
        <v>433</v>
      </c>
      <c r="J1707" s="678" t="s">
        <v>434</v>
      </c>
      <c r="K1707" s="678" t="s">
        <v>18</v>
      </c>
      <c r="L1707" s="678" t="s">
        <v>435</v>
      </c>
      <c r="M1707" s="678" t="s">
        <v>436</v>
      </c>
      <c r="N1707" s="681" t="s">
        <v>437</v>
      </c>
      <c r="O1707" s="681" t="s">
        <v>438</v>
      </c>
      <c r="P1707" s="681" t="s">
        <v>439</v>
      </c>
      <c r="Q1707" s="681" t="s">
        <v>219</v>
      </c>
      <c r="R1707" s="678" t="s">
        <v>4</v>
      </c>
      <c r="S1707" s="679" t="s">
        <v>440</v>
      </c>
      <c r="T1707" s="678" t="s">
        <v>441</v>
      </c>
      <c r="U1707" s="682" t="s">
        <v>442</v>
      </c>
      <c r="V1707" s="682" t="s">
        <v>443</v>
      </c>
      <c r="W1707" s="682" t="s">
        <v>444</v>
      </c>
      <c r="X1707" s="682" t="s">
        <v>445</v>
      </c>
      <c r="Y1707" s="845" t="s">
        <v>446</v>
      </c>
      <c r="Z1707" s="845" t="s">
        <v>447</v>
      </c>
      <c r="AA1707" s="678" t="s">
        <v>448</v>
      </c>
      <c r="AB1707" s="678" t="s">
        <v>449</v>
      </c>
      <c r="AC1707" s="678" t="s">
        <v>450</v>
      </c>
      <c r="AD1707" s="678" t="s">
        <v>451</v>
      </c>
      <c r="AE1707" s="678" t="s">
        <v>452</v>
      </c>
      <c r="AF1707" s="678" t="s">
        <v>453</v>
      </c>
      <c r="AG1707" s="678" t="s">
        <v>444</v>
      </c>
      <c r="AH1707" s="693" t="s">
        <v>454</v>
      </c>
      <c r="AI1707" s="678" t="s">
        <v>455</v>
      </c>
      <c r="AJ1707" s="678" t="s">
        <v>456</v>
      </c>
      <c r="AK1707" s="678" t="s">
        <v>457</v>
      </c>
      <c r="AL1707" s="686" t="s">
        <v>458</v>
      </c>
      <c r="AM1707" s="687" t="s">
        <v>459</v>
      </c>
      <c r="AN1707" s="688" t="s">
        <v>460</v>
      </c>
      <c r="AO1707" s="688" t="s">
        <v>461</v>
      </c>
      <c r="AP1707" s="688" t="s">
        <v>462</v>
      </c>
      <c r="AQ1707" s="688" t="s">
        <v>463</v>
      </c>
      <c r="AR1707" s="688" t="s">
        <v>464</v>
      </c>
      <c r="AS1707" s="688" t="s">
        <v>465</v>
      </c>
      <c r="AT1707" s="688" t="s">
        <v>466</v>
      </c>
      <c r="AU1707" s="688" t="s">
        <v>467</v>
      </c>
      <c r="AV1707" s="688" t="s">
        <v>468</v>
      </c>
      <c r="AW1707" s="688" t="s">
        <v>469</v>
      </c>
      <c r="AX1707" s="688" t="s">
        <v>470</v>
      </c>
      <c r="AY1707" s="688" t="s">
        <v>471</v>
      </c>
      <c r="AZ1707" s="688" t="s">
        <v>472</v>
      </c>
      <c r="BA1707" s="688" t="s">
        <v>473</v>
      </c>
      <c r="BB1707" s="689" t="s">
        <v>474</v>
      </c>
      <c r="BC1707" s="689" t="s">
        <v>475</v>
      </c>
      <c r="BD1707" s="689" t="s">
        <v>476</v>
      </c>
      <c r="BE1707" s="689" t="s">
        <v>477</v>
      </c>
      <c r="BF1707" s="689" t="s">
        <v>478</v>
      </c>
      <c r="BG1707" s="689" t="s">
        <v>479</v>
      </c>
      <c r="BH1707" s="689" t="s">
        <v>480</v>
      </c>
      <c r="BI1707" s="683" t="s">
        <v>481</v>
      </c>
      <c r="BJ1707" s="690" t="s">
        <v>482</v>
      </c>
      <c r="BK1707" s="687" t="s">
        <v>483</v>
      </c>
      <c r="BL1707" s="683" t="s">
        <v>484</v>
      </c>
      <c r="BM1707" s="683" t="s">
        <v>485</v>
      </c>
      <c r="BN1707" s="689" t="s">
        <v>486</v>
      </c>
      <c r="BO1707" s="689" t="s">
        <v>487</v>
      </c>
      <c r="BP1707" s="689" t="s">
        <v>488</v>
      </c>
      <c r="BQ1707" s="689" t="s">
        <v>460</v>
      </c>
      <c r="BR1707" s="689" t="s">
        <v>489</v>
      </c>
      <c r="BS1707" s="683" t="s">
        <v>490</v>
      </c>
      <c r="BT1707" s="690" t="s">
        <v>482</v>
      </c>
      <c r="BU1707" s="687" t="s">
        <v>491</v>
      </c>
      <c r="BV1707" s="691" t="s">
        <v>492</v>
      </c>
      <c r="BW1707" s="691" t="s">
        <v>493</v>
      </c>
      <c r="BX1707" s="691" t="s">
        <v>494</v>
      </c>
      <c r="BY1707" s="691" t="s">
        <v>495</v>
      </c>
      <c r="BZ1707" s="691" t="s">
        <v>485</v>
      </c>
      <c r="CA1707" s="691" t="s">
        <v>496</v>
      </c>
      <c r="CB1707" s="691" t="s">
        <v>497</v>
      </c>
      <c r="CC1707" s="691" t="s">
        <v>498</v>
      </c>
      <c r="CD1707" s="691" t="s">
        <v>499</v>
      </c>
      <c r="CE1707" s="691" t="s">
        <v>500</v>
      </c>
      <c r="CF1707" s="691" t="s">
        <v>501</v>
      </c>
      <c r="CG1707" s="691" t="s">
        <v>502</v>
      </c>
      <c r="CH1707" s="691" t="s">
        <v>503</v>
      </c>
      <c r="CI1707" s="691" t="s">
        <v>504</v>
      </c>
      <c r="CJ1707" s="691" t="s">
        <v>505</v>
      </c>
      <c r="CK1707" s="691" t="s">
        <v>506</v>
      </c>
      <c r="CL1707" s="683" t="s">
        <v>507</v>
      </c>
      <c r="CM1707" s="687" t="s">
        <v>508</v>
      </c>
      <c r="CN1707" s="683" t="s">
        <v>509</v>
      </c>
      <c r="CO1707" s="692" t="s">
        <v>510</v>
      </c>
      <c r="CP1707" s="683" t="s">
        <v>511</v>
      </c>
      <c r="CQ1707" s="681" t="s">
        <v>512</v>
      </c>
      <c r="CR1707" s="678" t="s">
        <v>513</v>
      </c>
      <c r="CS1707" s="678" t="s">
        <v>514</v>
      </c>
      <c r="CT1707" s="679" t="s">
        <v>515</v>
      </c>
      <c r="CU1707" s="846" t="s">
        <v>516</v>
      </c>
      <c r="CV1707" s="679" t="s">
        <v>517</v>
      </c>
      <c r="CW1707" s="678" t="s">
        <v>518</v>
      </c>
      <c r="CX1707" s="678" t="s">
        <v>519</v>
      </c>
      <c r="CY1707" s="678" t="s">
        <v>520</v>
      </c>
      <c r="CZ1707" s="685" t="s">
        <v>444</v>
      </c>
      <c r="DA1707" s="684" t="s">
        <v>521</v>
      </c>
      <c r="DB1707" s="684" t="s">
        <v>522</v>
      </c>
      <c r="DC1707" s="684" t="s">
        <v>523</v>
      </c>
      <c r="DD1707" s="684" t="s">
        <v>219</v>
      </c>
      <c r="DE1707" s="684" t="s">
        <v>217</v>
      </c>
      <c r="DF1707" s="684" t="s">
        <v>437</v>
      </c>
      <c r="DG1707" s="684" t="s">
        <v>438</v>
      </c>
      <c r="DH1707" s="678" t="s">
        <v>745</v>
      </c>
      <c r="DI1707" s="678" t="s">
        <v>525</v>
      </c>
      <c r="DJ1707" s="678" t="s">
        <v>526</v>
      </c>
      <c r="DK1707" s="678" t="s">
        <v>527</v>
      </c>
      <c r="DL1707" s="678" t="s">
        <v>528</v>
      </c>
      <c r="DM1707" s="678" t="s">
        <v>529</v>
      </c>
      <c r="DN1707" s="678" t="s">
        <v>530</v>
      </c>
      <c r="DO1707" s="678" t="s">
        <v>531</v>
      </c>
      <c r="DP1707" s="679" t="s">
        <v>532</v>
      </c>
      <c r="DQ1707" s="700" t="s">
        <v>533</v>
      </c>
      <c r="DR1707" s="679" t="s">
        <v>534</v>
      </c>
      <c r="DS1707" s="678" t="s">
        <v>535</v>
      </c>
      <c r="DT1707" s="678" t="s">
        <v>536</v>
      </c>
      <c r="DU1707" s="701" t="s">
        <v>537</v>
      </c>
      <c r="DV1707" s="702" t="s">
        <v>538</v>
      </c>
      <c r="DW1707" s="701" t="s">
        <v>539</v>
      </c>
      <c r="DX1707" s="703" t="s">
        <v>540</v>
      </c>
      <c r="DY1707" s="701" t="s">
        <v>539</v>
      </c>
      <c r="DZ1707" s="703" t="s">
        <v>540</v>
      </c>
      <c r="EA1707" s="702" t="s">
        <v>539</v>
      </c>
      <c r="EB1707" s="704" t="s">
        <v>540</v>
      </c>
    </row>
    <row r="1708" spans="1:266" s="705" customFormat="1" ht="10.5" customHeight="1" x14ac:dyDescent="0.35">
      <c r="A1708" s="618" t="s">
        <v>308</v>
      </c>
      <c r="B1708" s="678"/>
      <c r="C1708" s="678"/>
      <c r="D1708" s="678"/>
      <c r="E1708" s="678"/>
      <c r="F1708" s="717" t="s">
        <v>563</v>
      </c>
      <c r="G1708" s="717"/>
      <c r="H1708" s="679"/>
      <c r="I1708" s="678"/>
      <c r="J1708" s="678"/>
      <c r="K1708" s="678"/>
      <c r="L1708" s="678"/>
      <c r="M1708" s="678"/>
      <c r="N1708" s="678"/>
      <c r="O1708" s="678"/>
      <c r="P1708" s="678"/>
      <c r="Q1708" s="678"/>
      <c r="R1708" s="678"/>
      <c r="S1708" s="678"/>
      <c r="T1708" s="678"/>
      <c r="U1708" s="678"/>
      <c r="V1708" s="678"/>
      <c r="W1708" s="678"/>
      <c r="X1708" s="678"/>
      <c r="Y1708" s="678"/>
      <c r="Z1708" s="679"/>
      <c r="AA1708" s="678"/>
      <c r="AB1708" s="678"/>
      <c r="AC1708" s="678"/>
      <c r="AD1708" s="678"/>
      <c r="AE1708" s="684"/>
      <c r="AF1708" s="679">
        <v>0</v>
      </c>
      <c r="AG1708" s="685"/>
      <c r="AH1708" s="685"/>
      <c r="AI1708" s="685"/>
      <c r="AJ1708" s="678"/>
      <c r="AK1708" s="684"/>
      <c r="AL1708" s="678"/>
      <c r="AM1708" s="678"/>
      <c r="AN1708" s="678"/>
      <c r="AO1708" s="678"/>
      <c r="AP1708" s="678"/>
      <c r="AQ1708" s="678"/>
      <c r="AR1708" s="678"/>
      <c r="AS1708" s="678"/>
      <c r="AT1708" s="678"/>
      <c r="AU1708" s="678"/>
      <c r="AV1708" s="678"/>
      <c r="AW1708" s="678"/>
      <c r="AX1708" s="678"/>
      <c r="AY1708" s="678"/>
      <c r="AZ1708" s="678"/>
      <c r="BA1708" s="678"/>
      <c r="BB1708" s="678"/>
      <c r="BC1708" s="678"/>
      <c r="BD1708" s="678"/>
      <c r="BE1708" s="678"/>
      <c r="BF1708" s="678"/>
      <c r="BG1708" s="678"/>
      <c r="BH1708" s="678"/>
      <c r="BI1708" s="678"/>
      <c r="BJ1708" s="678"/>
      <c r="BK1708" s="678"/>
      <c r="BL1708" s="678"/>
      <c r="BM1708" s="678"/>
      <c r="BN1708" s="678"/>
      <c r="BO1708" s="678"/>
      <c r="BP1708" s="678"/>
      <c r="BQ1708" s="678"/>
      <c r="BR1708" s="678"/>
      <c r="BS1708" s="678"/>
      <c r="BT1708" s="678"/>
      <c r="BU1708" s="678"/>
      <c r="BV1708" s="678"/>
      <c r="BW1708" s="678"/>
      <c r="BX1708" s="678"/>
      <c r="BY1708" s="678"/>
      <c r="BZ1708" s="678"/>
      <c r="CA1708" s="678"/>
      <c r="CB1708" s="678"/>
      <c r="CC1708" s="678"/>
      <c r="CD1708" s="678"/>
      <c r="CE1708" s="678"/>
      <c r="CF1708" s="678"/>
      <c r="CG1708" s="678"/>
      <c r="CH1708" s="678"/>
      <c r="CI1708" s="678"/>
      <c r="CJ1708" s="678"/>
      <c r="CK1708" s="678"/>
      <c r="CL1708" s="678" t="s">
        <v>308</v>
      </c>
      <c r="CM1708" s="678"/>
      <c r="CN1708" s="929"/>
      <c r="CO1708" s="678"/>
      <c r="CP1708" s="678"/>
      <c r="CQ1708" s="678" t="s">
        <v>308</v>
      </c>
      <c r="CR1708" s="678" t="s">
        <v>308</v>
      </c>
      <c r="CS1708" s="693"/>
      <c r="CT1708" s="695"/>
      <c r="CU1708" s="721"/>
      <c r="CV1708" s="679"/>
      <c r="CW1708" s="679"/>
      <c r="CX1708" s="695"/>
      <c r="CY1708" s="722">
        <v>0</v>
      </c>
      <c r="CZ1708" s="722">
        <v>0</v>
      </c>
      <c r="DA1708" s="695">
        <v>0</v>
      </c>
      <c r="DB1708" s="695">
        <v>0</v>
      </c>
      <c r="DC1708" s="695">
        <v>0</v>
      </c>
      <c r="DD1708" s="695">
        <v>0</v>
      </c>
      <c r="DE1708" s="695">
        <v>0</v>
      </c>
      <c r="DF1708" s="695">
        <v>0</v>
      </c>
      <c r="DG1708" s="695">
        <v>0</v>
      </c>
      <c r="DH1708" s="679">
        <v>0</v>
      </c>
      <c r="DI1708" s="679">
        <v>0</v>
      </c>
      <c r="DJ1708" s="679">
        <v>0</v>
      </c>
      <c r="DK1708" s="679">
        <v>0</v>
      </c>
      <c r="DL1708" s="679">
        <v>0</v>
      </c>
      <c r="DM1708" s="679">
        <v>0</v>
      </c>
      <c r="DN1708" s="679">
        <v>0</v>
      </c>
      <c r="DO1708" s="846">
        <v>0</v>
      </c>
      <c r="DP1708" s="679"/>
      <c r="DQ1708" s="679"/>
      <c r="DR1708" s="679"/>
      <c r="DS1708" s="679"/>
      <c r="DT1708" s="695"/>
      <c r="DU1708" s="684"/>
      <c r="DV1708" s="684"/>
      <c r="DW1708" s="679"/>
      <c r="DX1708" s="724"/>
      <c r="DY1708" s="679" t="s">
        <v>308</v>
      </c>
      <c r="DZ1708" s="724" t="s">
        <v>308</v>
      </c>
      <c r="EA1708" s="679"/>
      <c r="EB1708" s="724"/>
    </row>
    <row r="1709" spans="1:266" ht="17.25" customHeight="1" x14ac:dyDescent="0.35">
      <c r="A1709" s="618" t="s">
        <v>3114</v>
      </c>
      <c r="B1709" s="730">
        <v>77</v>
      </c>
      <c r="C1709" s="730" t="s">
        <v>3115</v>
      </c>
      <c r="D1709" s="730" t="s">
        <v>3040</v>
      </c>
      <c r="E1709" s="730">
        <v>30</v>
      </c>
      <c r="F1709" s="731" t="s">
        <v>574</v>
      </c>
      <c r="G1709" s="732">
        <v>1</v>
      </c>
      <c r="H1709" s="826">
        <v>46196</v>
      </c>
      <c r="I1709" s="730">
        <v>36</v>
      </c>
      <c r="J1709" s="730" t="s">
        <v>308</v>
      </c>
      <c r="K1709" s="730">
        <v>37</v>
      </c>
      <c r="L1709" s="730" t="s">
        <v>3116</v>
      </c>
      <c r="M1709" s="735" t="s">
        <v>3114</v>
      </c>
      <c r="N1709" s="735">
        <v>0</v>
      </c>
      <c r="O1709" s="735" t="s">
        <v>390</v>
      </c>
      <c r="P1709" s="735">
        <v>0</v>
      </c>
      <c r="Q1709" s="735">
        <v>0</v>
      </c>
      <c r="R1709" s="735" t="s">
        <v>3042</v>
      </c>
      <c r="S1709" s="735" t="s">
        <v>308</v>
      </c>
      <c r="T1709" s="735" t="s">
        <v>3071</v>
      </c>
      <c r="U1709" s="735">
        <v>373</v>
      </c>
      <c r="V1709" s="735" t="s">
        <v>308</v>
      </c>
      <c r="W1709" s="735"/>
      <c r="X1709" s="735"/>
      <c r="Y1709" s="768"/>
      <c r="Z1709" s="768"/>
      <c r="AA1709" s="735" t="s">
        <v>40</v>
      </c>
      <c r="AB1709" s="735" t="s">
        <v>863</v>
      </c>
      <c r="AC1709" s="735" t="s">
        <v>589</v>
      </c>
      <c r="AD1709" s="735">
        <v>912</v>
      </c>
      <c r="AE1709" s="738">
        <v>912</v>
      </c>
      <c r="AF1709" s="763" t="s">
        <v>390</v>
      </c>
      <c r="AG1709" s="765"/>
      <c r="AH1709" s="970"/>
      <c r="AI1709" s="765" t="s">
        <v>625</v>
      </c>
      <c r="AJ1709" s="740">
        <v>4</v>
      </c>
      <c r="AK1709" s="766"/>
      <c r="AL1709" s="740"/>
      <c r="AM1709" s="767">
        <v>0</v>
      </c>
      <c r="AN1709" s="767"/>
      <c r="AO1709" s="767">
        <v>0</v>
      </c>
      <c r="AP1709" s="767"/>
      <c r="AQ1709" s="767"/>
      <c r="AR1709" s="767"/>
      <c r="AS1709" s="767"/>
      <c r="AT1709" s="767"/>
      <c r="AU1709" s="767"/>
      <c r="AV1709" s="767"/>
      <c r="AW1709" s="767"/>
      <c r="AX1709" s="767"/>
      <c r="AY1709" s="767"/>
      <c r="AZ1709" s="767"/>
      <c r="BA1709" s="767"/>
      <c r="BB1709" s="767">
        <v>0</v>
      </c>
      <c r="BC1709" s="767">
        <v>0</v>
      </c>
      <c r="BD1709" s="767">
        <v>0</v>
      </c>
      <c r="BE1709" s="767">
        <v>0</v>
      </c>
      <c r="BF1709" s="767">
        <v>0</v>
      </c>
      <c r="BG1709" s="767">
        <v>0</v>
      </c>
      <c r="BH1709" s="767">
        <v>0</v>
      </c>
      <c r="BI1709" s="767">
        <v>0</v>
      </c>
      <c r="BJ1709" s="767"/>
      <c r="BK1709" s="767">
        <v>0</v>
      </c>
      <c r="BL1709" s="767"/>
      <c r="BM1709" s="767"/>
      <c r="BN1709" s="767" t="s">
        <v>308</v>
      </c>
      <c r="BO1709" s="767" t="s">
        <v>308</v>
      </c>
      <c r="BP1709" s="767" t="s">
        <v>308</v>
      </c>
      <c r="BQ1709" s="767" t="s">
        <v>308</v>
      </c>
      <c r="BR1709" s="767"/>
      <c r="BS1709" s="767" t="s">
        <v>397</v>
      </c>
      <c r="BT1709" s="767"/>
      <c r="BU1709" s="767" t="s">
        <v>579</v>
      </c>
      <c r="BV1709" s="767"/>
      <c r="BW1709" s="767"/>
      <c r="BX1709" s="767"/>
      <c r="BY1709" s="767"/>
      <c r="BZ1709" s="767"/>
      <c r="CA1709" s="767"/>
      <c r="CB1709" s="767"/>
      <c r="CC1709" s="767"/>
      <c r="CD1709" s="767"/>
      <c r="CE1709" s="767"/>
      <c r="CF1709" s="767"/>
      <c r="CG1709" s="767"/>
      <c r="CH1709" s="767"/>
      <c r="CI1709" s="767"/>
      <c r="CJ1709" s="767"/>
      <c r="CK1709" s="768"/>
      <c r="CL1709" s="768" t="s">
        <v>397</v>
      </c>
      <c r="CM1709" s="768" t="s">
        <v>397</v>
      </c>
      <c r="CN1709" s="768" t="s">
        <v>397</v>
      </c>
      <c r="CO1709" s="768" t="s">
        <v>397</v>
      </c>
      <c r="CP1709" s="768">
        <v>0</v>
      </c>
      <c r="CQ1709" s="768">
        <v>0</v>
      </c>
      <c r="CR1709" s="735">
        <v>154</v>
      </c>
      <c r="CS1709" s="769"/>
      <c r="CT1709" s="860" t="s">
        <v>308</v>
      </c>
      <c r="CU1709" s="891" t="s">
        <v>308</v>
      </c>
      <c r="CV1709" s="763"/>
      <c r="CW1709" s="763"/>
      <c r="CX1709" s="860">
        <v>46239</v>
      </c>
      <c r="CY1709" s="747">
        <v>0</v>
      </c>
      <c r="CZ1709" s="747">
        <v>0</v>
      </c>
      <c r="DA1709" s="748">
        <v>0</v>
      </c>
      <c r="DB1709" s="748">
        <v>0</v>
      </c>
      <c r="DC1709" s="748">
        <v>0</v>
      </c>
      <c r="DD1709" s="748" t="s">
        <v>308</v>
      </c>
      <c r="DE1709" s="748" t="s">
        <v>308</v>
      </c>
      <c r="DF1709" s="748" t="s">
        <v>308</v>
      </c>
      <c r="DG1709" s="748" t="s">
        <v>308</v>
      </c>
      <c r="DH1709" s="770">
        <v>0</v>
      </c>
      <c r="DI1709" s="763" t="s">
        <v>390</v>
      </c>
      <c r="DJ1709" s="763" t="s">
        <v>397</v>
      </c>
      <c r="DK1709" s="763" t="s">
        <v>397</v>
      </c>
      <c r="DL1709" s="763" t="s">
        <v>390</v>
      </c>
      <c r="DM1709" s="763" t="s">
        <v>390</v>
      </c>
      <c r="DN1709" s="763" t="s">
        <v>390</v>
      </c>
      <c r="DO1709" s="771">
        <v>0</v>
      </c>
      <c r="DP1709" s="763">
        <v>46276</v>
      </c>
      <c r="DQ1709" s="737">
        <v>46302</v>
      </c>
      <c r="DR1709" s="763">
        <v>46302</v>
      </c>
      <c r="DS1709" s="770">
        <v>46276</v>
      </c>
      <c r="DT1709" s="752">
        <v>46302</v>
      </c>
      <c r="DU1709" s="753">
        <v>-7</v>
      </c>
      <c r="DV1709" s="753" t="s">
        <v>308</v>
      </c>
      <c r="DW1709" s="754">
        <v>46269</v>
      </c>
      <c r="DX1709" s="755">
        <v>46269</v>
      </c>
      <c r="DY1709" s="754" t="e">
        <v>#VALUE!</v>
      </c>
      <c r="DZ1709" s="754" t="e">
        <v>#VALUE!</v>
      </c>
      <c r="EA1709" s="754" t="e">
        <v>#VALUE!</v>
      </c>
      <c r="EB1709" s="754" t="e">
        <v>#VALUE!</v>
      </c>
      <c r="HA1709" s="756" t="s">
        <v>397</v>
      </c>
      <c r="HB1709" s="756" t="s">
        <v>397</v>
      </c>
      <c r="HC1709" s="756" t="s">
        <v>397</v>
      </c>
      <c r="HD1709" s="756" t="s">
        <v>397</v>
      </c>
      <c r="HE1709" s="756" t="s">
        <v>397</v>
      </c>
      <c r="HF1709" s="756" t="s">
        <v>397</v>
      </c>
      <c r="HG1709" s="756" t="s">
        <v>397</v>
      </c>
      <c r="HH1709" s="756" t="s">
        <v>397</v>
      </c>
      <c r="HI1709" s="756" t="s">
        <v>397</v>
      </c>
      <c r="HJ1709" s="756" t="s">
        <v>397</v>
      </c>
      <c r="HK1709"/>
      <c r="HL1709"/>
      <c r="HM1709"/>
      <c r="HN1709" s="756" t="str">
        <f t="shared" ref="HN1709:HN1731" si="59">IF(HA1709&lt;&gt;"X","SDI",IF(HE1709&lt;&gt;"X","CBMJ",IF(HK1709&lt;&gt;"X","AUTO PRINT","INHOUSE")))</f>
        <v>AUTO PRINT</v>
      </c>
      <c r="HO1709"/>
      <c r="HP1709" s="757" t="s">
        <v>572</v>
      </c>
      <c r="HQ1709" s="757" t="s">
        <v>572</v>
      </c>
      <c r="HR1709" s="757" t="s">
        <v>572</v>
      </c>
      <c r="HS1709"/>
      <c r="HW1709" s="758"/>
      <c r="HX1709"/>
      <c r="HY1709" s="759" t="s">
        <v>572</v>
      </c>
      <c r="HZ1709" s="759" t="s">
        <v>572</v>
      </c>
      <c r="IA1709" s="759" t="s">
        <v>572</v>
      </c>
      <c r="IC1709" s="760" t="s">
        <v>572</v>
      </c>
      <c r="ID1709" s="760" t="s">
        <v>572</v>
      </c>
      <c r="IE1709" s="760" t="s">
        <v>572</v>
      </c>
      <c r="IF1709" s="761" t="s">
        <v>572</v>
      </c>
      <c r="IG1709" s="619" t="str">
        <f t="shared" ref="IG1709:IG1731" si="60">IF(COUNTIF(IC1709:IF1709,"AUTO PRINTING*")&gt;0,"AUTO PRINTING","IN HOUSE (MANUAL)")</f>
        <v>IN HOUSE (MANUAL)</v>
      </c>
      <c r="II1709" s="761" t="s">
        <v>572</v>
      </c>
      <c r="IK1709" s="761" t="str">
        <f>IFERROR(VLOOKUP($M1709,#REF!,13,0),"IN HOUSE (MANUAL)")</f>
        <v>IN HOUSE (MANUAL)</v>
      </c>
      <c r="IM1709" s="760" t="s">
        <v>572</v>
      </c>
      <c r="IN1709" s="760" t="s">
        <v>572</v>
      </c>
      <c r="IO1709" s="760" t="s">
        <v>572</v>
      </c>
      <c r="IQ1709" s="760" t="s">
        <v>572</v>
      </c>
      <c r="IR1709" s="760" t="s">
        <v>572</v>
      </c>
      <c r="IT1709" s="760" t="s">
        <v>572</v>
      </c>
      <c r="IV1709" s="760" t="s">
        <v>572</v>
      </c>
      <c r="IW1709" s="760" t="s">
        <v>572</v>
      </c>
      <c r="IY1709" s="760" t="s">
        <v>572</v>
      </c>
      <c r="IZ1709" s="760" t="s">
        <v>572</v>
      </c>
      <c r="JB1709" s="760" t="s">
        <v>572</v>
      </c>
      <c r="JC1709" s="760" t="s">
        <v>572</v>
      </c>
      <c r="JE1709" s="760" t="s">
        <v>572</v>
      </c>
      <c r="JF1709" s="760" t="s">
        <v>572</v>
      </c>
    </row>
    <row r="1710" spans="1:266" ht="17.25" customHeight="1" x14ac:dyDescent="0.35">
      <c r="A1710" s="618" t="s">
        <v>3117</v>
      </c>
      <c r="B1710" s="730">
        <v>80</v>
      </c>
      <c r="C1710" s="730" t="s">
        <v>3115</v>
      </c>
      <c r="D1710" s="730" t="s">
        <v>3045</v>
      </c>
      <c r="E1710" s="730">
        <v>30</v>
      </c>
      <c r="F1710" s="731" t="s">
        <v>574</v>
      </c>
      <c r="G1710" s="732">
        <v>1</v>
      </c>
      <c r="H1710" s="826">
        <v>46196</v>
      </c>
      <c r="I1710" s="730">
        <v>37</v>
      </c>
      <c r="J1710" s="730" t="s">
        <v>308</v>
      </c>
      <c r="K1710" s="730">
        <v>37</v>
      </c>
      <c r="L1710" s="730" t="s">
        <v>3118</v>
      </c>
      <c r="M1710" s="735" t="s">
        <v>3117</v>
      </c>
      <c r="N1710" s="734">
        <v>0</v>
      </c>
      <c r="O1710" s="734" t="s">
        <v>390</v>
      </c>
      <c r="P1710" s="734">
        <v>0</v>
      </c>
      <c r="Q1710" s="734">
        <v>0</v>
      </c>
      <c r="R1710" s="735" t="s">
        <v>3042</v>
      </c>
      <c r="S1710" s="735" t="s">
        <v>308</v>
      </c>
      <c r="T1710" s="735" t="s">
        <v>3047</v>
      </c>
      <c r="U1710" s="735">
        <v>373</v>
      </c>
      <c r="V1710" s="735" t="s">
        <v>308</v>
      </c>
      <c r="W1710" s="735"/>
      <c r="X1710" s="735"/>
      <c r="Y1710" s="768"/>
      <c r="Z1710" s="768"/>
      <c r="AA1710" s="735" t="s">
        <v>40</v>
      </c>
      <c r="AB1710" s="735" t="s">
        <v>863</v>
      </c>
      <c r="AC1710" s="735" t="s">
        <v>589</v>
      </c>
      <c r="AD1710" s="735">
        <v>2058</v>
      </c>
      <c r="AE1710" s="738">
        <v>2058</v>
      </c>
      <c r="AF1710" s="763" t="s">
        <v>390</v>
      </c>
      <c r="AG1710" s="765"/>
      <c r="AH1710" s="970"/>
      <c r="AI1710" s="765" t="s">
        <v>625</v>
      </c>
      <c r="AJ1710" s="740">
        <v>7</v>
      </c>
      <c r="AK1710" s="766"/>
      <c r="AL1710" s="740"/>
      <c r="AM1710" s="767">
        <v>0</v>
      </c>
      <c r="AN1710" s="767"/>
      <c r="AO1710" s="767">
        <v>0</v>
      </c>
      <c r="AP1710" s="767"/>
      <c r="AQ1710" s="767"/>
      <c r="AR1710" s="767"/>
      <c r="AS1710" s="767"/>
      <c r="AT1710" s="767"/>
      <c r="AU1710" s="767"/>
      <c r="AV1710" s="767"/>
      <c r="AW1710" s="767"/>
      <c r="AX1710" s="767"/>
      <c r="AY1710" s="767"/>
      <c r="AZ1710" s="767"/>
      <c r="BA1710" s="767"/>
      <c r="BB1710" s="767">
        <v>0</v>
      </c>
      <c r="BC1710" s="767">
        <v>0</v>
      </c>
      <c r="BD1710" s="767">
        <v>0</v>
      </c>
      <c r="BE1710" s="767">
        <v>0</v>
      </c>
      <c r="BF1710" s="767">
        <v>0</v>
      </c>
      <c r="BG1710" s="767">
        <v>0</v>
      </c>
      <c r="BH1710" s="767">
        <v>0</v>
      </c>
      <c r="BI1710" s="767">
        <v>0</v>
      </c>
      <c r="BJ1710" s="767"/>
      <c r="BK1710" s="767">
        <v>0</v>
      </c>
      <c r="BL1710" s="767"/>
      <c r="BM1710" s="767"/>
      <c r="BN1710" s="767" t="s">
        <v>308</v>
      </c>
      <c r="BO1710" s="767" t="s">
        <v>308</v>
      </c>
      <c r="BP1710" s="767" t="s">
        <v>308</v>
      </c>
      <c r="BQ1710" s="767" t="s">
        <v>308</v>
      </c>
      <c r="BR1710" s="767"/>
      <c r="BS1710" s="767" t="s">
        <v>397</v>
      </c>
      <c r="BT1710" s="767"/>
      <c r="BU1710" s="767" t="s">
        <v>579</v>
      </c>
      <c r="BV1710" s="767"/>
      <c r="BW1710" s="767"/>
      <c r="BX1710" s="767"/>
      <c r="BY1710" s="767"/>
      <c r="BZ1710" s="767"/>
      <c r="CA1710" s="767"/>
      <c r="CB1710" s="767"/>
      <c r="CC1710" s="767"/>
      <c r="CD1710" s="767"/>
      <c r="CE1710" s="767"/>
      <c r="CF1710" s="767"/>
      <c r="CG1710" s="767"/>
      <c r="CH1710" s="767"/>
      <c r="CI1710" s="767"/>
      <c r="CJ1710" s="767"/>
      <c r="CK1710" s="768"/>
      <c r="CL1710" s="768" t="s">
        <v>397</v>
      </c>
      <c r="CM1710" s="768" t="s">
        <v>397</v>
      </c>
      <c r="CN1710" s="768" t="s">
        <v>397</v>
      </c>
      <c r="CO1710" s="768" t="s">
        <v>397</v>
      </c>
      <c r="CP1710" s="768">
        <v>0</v>
      </c>
      <c r="CQ1710" s="768">
        <v>0</v>
      </c>
      <c r="CR1710" s="735">
        <v>1220</v>
      </c>
      <c r="CS1710" s="769"/>
      <c r="CT1710" s="745" t="s">
        <v>308</v>
      </c>
      <c r="CU1710" s="746" t="s">
        <v>308</v>
      </c>
      <c r="CV1710" s="763"/>
      <c r="CW1710" s="763"/>
      <c r="CX1710" s="860">
        <v>46239</v>
      </c>
      <c r="CY1710" s="747">
        <v>0</v>
      </c>
      <c r="CZ1710" s="747">
        <v>0</v>
      </c>
      <c r="DA1710" s="748">
        <v>0</v>
      </c>
      <c r="DB1710" s="748">
        <v>0</v>
      </c>
      <c r="DC1710" s="748">
        <v>0</v>
      </c>
      <c r="DD1710" s="748" t="s">
        <v>308</v>
      </c>
      <c r="DE1710" s="748" t="s">
        <v>308</v>
      </c>
      <c r="DF1710" s="748" t="s">
        <v>308</v>
      </c>
      <c r="DG1710" s="748" t="s">
        <v>308</v>
      </c>
      <c r="DH1710" s="770">
        <v>0</v>
      </c>
      <c r="DI1710" s="763" t="s">
        <v>390</v>
      </c>
      <c r="DJ1710" s="763" t="s">
        <v>397</v>
      </c>
      <c r="DK1710" s="763" t="s">
        <v>397</v>
      </c>
      <c r="DL1710" s="763" t="s">
        <v>390</v>
      </c>
      <c r="DM1710" s="763" t="s">
        <v>390</v>
      </c>
      <c r="DN1710" s="763" t="s">
        <v>390</v>
      </c>
      <c r="DO1710" s="771">
        <v>0</v>
      </c>
      <c r="DP1710" s="763">
        <v>46276</v>
      </c>
      <c r="DQ1710" s="763">
        <v>46302</v>
      </c>
      <c r="DR1710" s="763">
        <v>46302</v>
      </c>
      <c r="DS1710" s="770">
        <v>46276</v>
      </c>
      <c r="DT1710" s="752">
        <v>46302</v>
      </c>
      <c r="DU1710" s="753">
        <v>-4</v>
      </c>
      <c r="DV1710" s="753" t="s">
        <v>308</v>
      </c>
      <c r="DW1710" s="754">
        <v>46269</v>
      </c>
      <c r="DX1710" s="755">
        <v>46272</v>
      </c>
      <c r="DY1710" s="754" t="e">
        <v>#VALUE!</v>
      </c>
      <c r="DZ1710" s="754" t="e">
        <v>#VALUE!</v>
      </c>
      <c r="EA1710" s="754" t="e">
        <v>#VALUE!</v>
      </c>
      <c r="EB1710" s="754" t="e">
        <v>#VALUE!</v>
      </c>
      <c r="HA1710" s="756" t="s">
        <v>397</v>
      </c>
      <c r="HB1710" s="756" t="s">
        <v>397</v>
      </c>
      <c r="HC1710" s="756" t="s">
        <v>397</v>
      </c>
      <c r="HD1710" s="756" t="s">
        <v>397</v>
      </c>
      <c r="HE1710" s="756" t="s">
        <v>397</v>
      </c>
      <c r="HF1710" s="756" t="s">
        <v>397</v>
      </c>
      <c r="HG1710" s="756" t="s">
        <v>397</v>
      </c>
      <c r="HH1710" s="756" t="s">
        <v>397</v>
      </c>
      <c r="HI1710" s="756" t="s">
        <v>397</v>
      </c>
      <c r="HJ1710" s="756" t="s">
        <v>397</v>
      </c>
      <c r="HK1710"/>
      <c r="HL1710"/>
      <c r="HM1710"/>
      <c r="HN1710" s="756" t="str">
        <f t="shared" si="59"/>
        <v>AUTO PRINT</v>
      </c>
      <c r="HO1710"/>
      <c r="HP1710" s="757" t="s">
        <v>572</v>
      </c>
      <c r="HQ1710" s="757" t="s">
        <v>572</v>
      </c>
      <c r="HR1710" s="757" t="s">
        <v>572</v>
      </c>
      <c r="HS1710"/>
      <c r="HW1710" s="758"/>
      <c r="HX1710"/>
      <c r="HY1710" s="759" t="s">
        <v>572</v>
      </c>
      <c r="HZ1710" s="759" t="s">
        <v>572</v>
      </c>
      <c r="IA1710" s="759" t="s">
        <v>572</v>
      </c>
      <c r="IC1710" s="760" t="s">
        <v>572</v>
      </c>
      <c r="ID1710" s="760" t="s">
        <v>572</v>
      </c>
      <c r="IE1710" s="760" t="s">
        <v>572</v>
      </c>
      <c r="IF1710" s="761" t="s">
        <v>572</v>
      </c>
      <c r="IG1710" s="619" t="str">
        <f t="shared" si="60"/>
        <v>IN HOUSE (MANUAL)</v>
      </c>
      <c r="II1710" s="761" t="s">
        <v>572</v>
      </c>
      <c r="IK1710" s="761" t="str">
        <f>IFERROR(VLOOKUP($M1710,#REF!,13,0),"IN HOUSE (MANUAL)")</f>
        <v>IN HOUSE (MANUAL)</v>
      </c>
      <c r="IM1710" s="760" t="s">
        <v>572</v>
      </c>
      <c r="IN1710" s="760" t="s">
        <v>572</v>
      </c>
      <c r="IO1710" s="760" t="s">
        <v>572</v>
      </c>
      <c r="IQ1710" s="760" t="s">
        <v>572</v>
      </c>
      <c r="IR1710" s="760" t="s">
        <v>572</v>
      </c>
      <c r="IT1710" s="760" t="s">
        <v>572</v>
      </c>
      <c r="IV1710" s="760" t="s">
        <v>572</v>
      </c>
      <c r="IW1710" s="760" t="s">
        <v>572</v>
      </c>
      <c r="IY1710" s="760" t="s">
        <v>572</v>
      </c>
      <c r="IZ1710" s="760" t="s">
        <v>572</v>
      </c>
      <c r="JB1710" s="760" t="s">
        <v>572</v>
      </c>
      <c r="JC1710" s="760" t="s">
        <v>572</v>
      </c>
      <c r="JE1710" s="760" t="s">
        <v>572</v>
      </c>
      <c r="JF1710" s="760" t="s">
        <v>572</v>
      </c>
    </row>
    <row r="1711" spans="1:266" ht="17.25" customHeight="1" x14ac:dyDescent="0.35">
      <c r="A1711" s="618" t="s">
        <v>3119</v>
      </c>
      <c r="B1711" s="730">
        <v>81</v>
      </c>
      <c r="C1711" s="730" t="s">
        <v>3115</v>
      </c>
      <c r="D1711" s="730" t="s">
        <v>3040</v>
      </c>
      <c r="E1711" s="730">
        <v>30</v>
      </c>
      <c r="F1711" s="731" t="s">
        <v>574</v>
      </c>
      <c r="G1711" s="732">
        <v>1</v>
      </c>
      <c r="H1711" s="733">
        <v>46196</v>
      </c>
      <c r="I1711" s="730">
        <v>37</v>
      </c>
      <c r="J1711" s="730" t="s">
        <v>308</v>
      </c>
      <c r="K1711" s="730">
        <v>37</v>
      </c>
      <c r="L1711" s="730" t="s">
        <v>3120</v>
      </c>
      <c r="M1711" s="735" t="s">
        <v>3119</v>
      </c>
      <c r="N1711" s="734">
        <v>0</v>
      </c>
      <c r="O1711" s="734" t="s">
        <v>390</v>
      </c>
      <c r="P1711" s="734">
        <v>0</v>
      </c>
      <c r="Q1711" s="734">
        <v>0</v>
      </c>
      <c r="R1711" s="735" t="s">
        <v>3042</v>
      </c>
      <c r="S1711" s="735" t="s">
        <v>308</v>
      </c>
      <c r="T1711" s="735" t="s">
        <v>3063</v>
      </c>
      <c r="U1711" s="735">
        <v>373</v>
      </c>
      <c r="V1711" s="735" t="s">
        <v>308</v>
      </c>
      <c r="W1711" s="735"/>
      <c r="X1711" s="735"/>
      <c r="Y1711" s="768"/>
      <c r="Z1711" s="768"/>
      <c r="AA1711" s="735" t="s">
        <v>40</v>
      </c>
      <c r="AB1711" s="735" t="s">
        <v>863</v>
      </c>
      <c r="AC1711" s="735" t="s">
        <v>578</v>
      </c>
      <c r="AD1711" s="735">
        <v>144</v>
      </c>
      <c r="AE1711" s="738">
        <v>144</v>
      </c>
      <c r="AF1711" s="763" t="s">
        <v>390</v>
      </c>
      <c r="AG1711" s="765"/>
      <c r="AH1711" s="970"/>
      <c r="AI1711" s="765" t="s">
        <v>308</v>
      </c>
      <c r="AJ1711" s="740">
        <v>8</v>
      </c>
      <c r="AK1711" s="766"/>
      <c r="AL1711" s="740"/>
      <c r="AM1711" s="767">
        <v>0</v>
      </c>
      <c r="AN1711" s="767"/>
      <c r="AO1711" s="767">
        <v>0</v>
      </c>
      <c r="AP1711" s="767"/>
      <c r="AQ1711" s="767"/>
      <c r="AR1711" s="767"/>
      <c r="AS1711" s="767"/>
      <c r="AT1711" s="767"/>
      <c r="AU1711" s="767"/>
      <c r="AV1711" s="767"/>
      <c r="AW1711" s="767"/>
      <c r="AX1711" s="767"/>
      <c r="AY1711" s="767"/>
      <c r="AZ1711" s="767"/>
      <c r="BA1711" s="767"/>
      <c r="BB1711" s="767">
        <v>0</v>
      </c>
      <c r="BC1711" s="767">
        <v>0</v>
      </c>
      <c r="BD1711" s="767">
        <v>0</v>
      </c>
      <c r="BE1711" s="767">
        <v>0</v>
      </c>
      <c r="BF1711" s="767">
        <v>0</v>
      </c>
      <c r="BG1711" s="767">
        <v>0</v>
      </c>
      <c r="BH1711" s="767">
        <v>0</v>
      </c>
      <c r="BI1711" s="767">
        <v>0</v>
      </c>
      <c r="BJ1711" s="767"/>
      <c r="BK1711" s="767">
        <v>0</v>
      </c>
      <c r="BL1711" s="767"/>
      <c r="BM1711" s="767"/>
      <c r="BN1711" s="767" t="s">
        <v>308</v>
      </c>
      <c r="BO1711" s="767" t="s">
        <v>308</v>
      </c>
      <c r="BP1711" s="767" t="s">
        <v>308</v>
      </c>
      <c r="BQ1711" s="767" t="s">
        <v>308</v>
      </c>
      <c r="BR1711" s="767"/>
      <c r="BS1711" s="767" t="s">
        <v>397</v>
      </c>
      <c r="BT1711" s="767"/>
      <c r="BU1711" s="767" t="s">
        <v>579</v>
      </c>
      <c r="BV1711" s="767"/>
      <c r="BW1711" s="767"/>
      <c r="BX1711" s="767"/>
      <c r="BY1711" s="767"/>
      <c r="BZ1711" s="767"/>
      <c r="CA1711" s="767"/>
      <c r="CB1711" s="767"/>
      <c r="CC1711" s="767"/>
      <c r="CD1711" s="767"/>
      <c r="CE1711" s="767"/>
      <c r="CF1711" s="767"/>
      <c r="CG1711" s="767"/>
      <c r="CH1711" s="767"/>
      <c r="CI1711" s="767"/>
      <c r="CJ1711" s="767"/>
      <c r="CK1711" s="768"/>
      <c r="CL1711" s="768" t="s">
        <v>397</v>
      </c>
      <c r="CM1711" s="768" t="s">
        <v>397</v>
      </c>
      <c r="CN1711" s="768" t="s">
        <v>397</v>
      </c>
      <c r="CO1711" s="768" t="s">
        <v>397</v>
      </c>
      <c r="CP1711" s="768">
        <v>0</v>
      </c>
      <c r="CQ1711" s="768">
        <v>0</v>
      </c>
      <c r="CR1711" s="735">
        <v>144</v>
      </c>
      <c r="CS1711" s="769"/>
      <c r="CT1711" s="745">
        <v>46283</v>
      </c>
      <c r="CU1711" s="746" t="s">
        <v>580</v>
      </c>
      <c r="CV1711" s="763"/>
      <c r="CW1711" s="763"/>
      <c r="CX1711" s="860">
        <v>46239</v>
      </c>
      <c r="CY1711" s="747">
        <v>0</v>
      </c>
      <c r="CZ1711" s="747" t="s">
        <v>308</v>
      </c>
      <c r="DA1711" s="748">
        <v>0</v>
      </c>
      <c r="DB1711" s="748">
        <v>0</v>
      </c>
      <c r="DC1711" s="748">
        <v>0</v>
      </c>
      <c r="DD1711" s="748" t="s">
        <v>308</v>
      </c>
      <c r="DE1711" s="748" t="s">
        <v>308</v>
      </c>
      <c r="DF1711" s="748" t="s">
        <v>308</v>
      </c>
      <c r="DG1711" s="748" t="s">
        <v>308</v>
      </c>
      <c r="DH1711" s="770">
        <v>0</v>
      </c>
      <c r="DI1711" s="763" t="s">
        <v>390</v>
      </c>
      <c r="DJ1711" s="763" t="s">
        <v>397</v>
      </c>
      <c r="DK1711" s="763" t="s">
        <v>397</v>
      </c>
      <c r="DL1711" s="763" t="s">
        <v>390</v>
      </c>
      <c r="DM1711" s="763" t="s">
        <v>390</v>
      </c>
      <c r="DN1711" s="763" t="s">
        <v>390</v>
      </c>
      <c r="DO1711" s="771">
        <v>0</v>
      </c>
      <c r="DP1711" s="763">
        <v>46276</v>
      </c>
      <c r="DQ1711" s="763">
        <v>46276</v>
      </c>
      <c r="DR1711" s="763">
        <v>46276</v>
      </c>
      <c r="DS1711" s="770">
        <v>46276</v>
      </c>
      <c r="DT1711" s="752">
        <v>46276</v>
      </c>
      <c r="DU1711" s="753">
        <v>-4</v>
      </c>
      <c r="DV1711" s="753" t="s">
        <v>308</v>
      </c>
      <c r="DW1711" s="754">
        <v>46272</v>
      </c>
      <c r="DX1711" s="755">
        <v>46272</v>
      </c>
      <c r="DY1711" s="754" t="e">
        <v>#VALUE!</v>
      </c>
      <c r="DZ1711" s="754" t="e">
        <v>#VALUE!</v>
      </c>
      <c r="EA1711" s="754" t="e">
        <v>#VALUE!</v>
      </c>
      <c r="EB1711" s="754" t="e">
        <v>#VALUE!</v>
      </c>
      <c r="HA1711" s="756" t="s">
        <v>397</v>
      </c>
      <c r="HB1711" s="756" t="s">
        <v>397</v>
      </c>
      <c r="HC1711" s="756" t="s">
        <v>397</v>
      </c>
      <c r="HD1711" s="756" t="s">
        <v>397</v>
      </c>
      <c r="HE1711" s="756" t="s">
        <v>397</v>
      </c>
      <c r="HF1711" s="756" t="s">
        <v>397</v>
      </c>
      <c r="HG1711" s="756" t="s">
        <v>397</v>
      </c>
      <c r="HH1711" s="756" t="s">
        <v>397</v>
      </c>
      <c r="HI1711" s="756" t="s">
        <v>397</v>
      </c>
      <c r="HJ1711" s="756" t="s">
        <v>397</v>
      </c>
      <c r="HK1711"/>
      <c r="HL1711"/>
      <c r="HM1711"/>
      <c r="HN1711" s="756" t="str">
        <f t="shared" si="59"/>
        <v>AUTO PRINT</v>
      </c>
      <c r="HO1711"/>
      <c r="HP1711" s="757" t="s">
        <v>572</v>
      </c>
      <c r="HQ1711" s="757" t="s">
        <v>572</v>
      </c>
      <c r="HR1711" s="757" t="s">
        <v>572</v>
      </c>
      <c r="HS1711"/>
      <c r="HW1711" s="758"/>
      <c r="HX1711"/>
      <c r="HY1711" s="759" t="s">
        <v>572</v>
      </c>
      <c r="HZ1711" s="759" t="s">
        <v>572</v>
      </c>
      <c r="IA1711" s="759" t="s">
        <v>572</v>
      </c>
      <c r="IC1711" s="760" t="s">
        <v>572</v>
      </c>
      <c r="ID1711" s="760" t="s">
        <v>572</v>
      </c>
      <c r="IE1711" s="760" t="s">
        <v>572</v>
      </c>
      <c r="IF1711" s="761" t="s">
        <v>572</v>
      </c>
      <c r="IG1711" s="619" t="str">
        <f t="shared" si="60"/>
        <v>IN HOUSE (MANUAL)</v>
      </c>
      <c r="II1711" s="761" t="s">
        <v>572</v>
      </c>
      <c r="IK1711" s="761" t="str">
        <f>IFERROR(VLOOKUP($M1711,#REF!,13,0),"IN HOUSE (MANUAL)")</f>
        <v>IN HOUSE (MANUAL)</v>
      </c>
      <c r="IM1711" s="760" t="s">
        <v>572</v>
      </c>
      <c r="IN1711" s="760" t="s">
        <v>572</v>
      </c>
      <c r="IO1711" s="760" t="s">
        <v>572</v>
      </c>
      <c r="IQ1711" s="760" t="s">
        <v>572</v>
      </c>
      <c r="IR1711" s="760" t="s">
        <v>572</v>
      </c>
      <c r="IT1711" s="760" t="s">
        <v>572</v>
      </c>
      <c r="IV1711" s="760" t="s">
        <v>572</v>
      </c>
      <c r="IW1711" s="760" t="s">
        <v>572</v>
      </c>
      <c r="IY1711" s="760" t="s">
        <v>572</v>
      </c>
      <c r="IZ1711" s="760" t="s">
        <v>572</v>
      </c>
      <c r="JB1711" s="760" t="s">
        <v>572</v>
      </c>
      <c r="JC1711" s="760" t="s">
        <v>572</v>
      </c>
      <c r="JE1711" s="760" t="s">
        <v>572</v>
      </c>
      <c r="JF1711" s="760" t="s">
        <v>572</v>
      </c>
    </row>
    <row r="1712" spans="1:266" ht="17.25" customHeight="1" x14ac:dyDescent="0.35">
      <c r="A1712" s="618" t="s">
        <v>3121</v>
      </c>
      <c r="B1712" s="730">
        <v>82</v>
      </c>
      <c r="C1712" s="730" t="s">
        <v>3115</v>
      </c>
      <c r="D1712" s="730" t="s">
        <v>3045</v>
      </c>
      <c r="E1712" s="730">
        <v>30</v>
      </c>
      <c r="F1712" s="731" t="s">
        <v>574</v>
      </c>
      <c r="G1712" s="732">
        <v>1</v>
      </c>
      <c r="H1712" s="826">
        <v>46196</v>
      </c>
      <c r="I1712" s="730">
        <v>37</v>
      </c>
      <c r="J1712" s="730" t="s">
        <v>308</v>
      </c>
      <c r="K1712" s="730">
        <v>37</v>
      </c>
      <c r="L1712" s="730" t="s">
        <v>3122</v>
      </c>
      <c r="M1712" s="735" t="s">
        <v>3121</v>
      </c>
      <c r="N1712" s="735">
        <v>0</v>
      </c>
      <c r="O1712" s="735" t="s">
        <v>390</v>
      </c>
      <c r="P1712" s="735">
        <v>0</v>
      </c>
      <c r="Q1712" s="735">
        <v>0</v>
      </c>
      <c r="R1712" s="735" t="s">
        <v>3042</v>
      </c>
      <c r="S1712" s="735" t="s">
        <v>308</v>
      </c>
      <c r="T1712" s="735" t="s">
        <v>3063</v>
      </c>
      <c r="U1712" s="735">
        <v>373</v>
      </c>
      <c r="V1712" s="735" t="s">
        <v>308</v>
      </c>
      <c r="W1712" s="735"/>
      <c r="X1712" s="735"/>
      <c r="Y1712" s="768"/>
      <c r="Z1712" s="768"/>
      <c r="AA1712" s="735" t="s">
        <v>40</v>
      </c>
      <c r="AB1712" s="735" t="s">
        <v>863</v>
      </c>
      <c r="AC1712" s="735" t="s">
        <v>589</v>
      </c>
      <c r="AD1712" s="735">
        <v>576</v>
      </c>
      <c r="AE1712" s="738">
        <v>576</v>
      </c>
      <c r="AF1712" s="763" t="s">
        <v>390</v>
      </c>
      <c r="AG1712" s="765"/>
      <c r="AH1712" s="970"/>
      <c r="AI1712" s="765" t="s">
        <v>625</v>
      </c>
      <c r="AJ1712" s="740">
        <v>9</v>
      </c>
      <c r="AK1712" s="766"/>
      <c r="AL1712" s="740"/>
      <c r="AM1712" s="767">
        <v>0</v>
      </c>
      <c r="AN1712" s="767"/>
      <c r="AO1712" s="767">
        <v>0</v>
      </c>
      <c r="AP1712" s="767"/>
      <c r="AQ1712" s="767"/>
      <c r="AR1712" s="767"/>
      <c r="AS1712" s="767"/>
      <c r="AT1712" s="767"/>
      <c r="AU1712" s="767"/>
      <c r="AV1712" s="767"/>
      <c r="AW1712" s="767"/>
      <c r="AX1712" s="767"/>
      <c r="AY1712" s="767"/>
      <c r="AZ1712" s="767"/>
      <c r="BA1712" s="767"/>
      <c r="BB1712" s="767">
        <v>0</v>
      </c>
      <c r="BC1712" s="767">
        <v>0</v>
      </c>
      <c r="BD1712" s="767">
        <v>0</v>
      </c>
      <c r="BE1712" s="767">
        <v>0</v>
      </c>
      <c r="BF1712" s="767">
        <v>0</v>
      </c>
      <c r="BG1712" s="767">
        <v>0</v>
      </c>
      <c r="BH1712" s="767">
        <v>0</v>
      </c>
      <c r="BI1712" s="767">
        <v>0</v>
      </c>
      <c r="BJ1712" s="767"/>
      <c r="BK1712" s="767">
        <v>0</v>
      </c>
      <c r="BL1712" s="767"/>
      <c r="BM1712" s="767"/>
      <c r="BN1712" s="767" t="s">
        <v>308</v>
      </c>
      <c r="BO1712" s="767" t="s">
        <v>308</v>
      </c>
      <c r="BP1712" s="767" t="s">
        <v>308</v>
      </c>
      <c r="BQ1712" s="767" t="s">
        <v>308</v>
      </c>
      <c r="BR1712" s="767"/>
      <c r="BS1712" s="767" t="s">
        <v>397</v>
      </c>
      <c r="BT1712" s="767"/>
      <c r="BU1712" s="767" t="s">
        <v>579</v>
      </c>
      <c r="BV1712" s="767"/>
      <c r="BW1712" s="767"/>
      <c r="BX1712" s="767"/>
      <c r="BY1712" s="767"/>
      <c r="BZ1712" s="767"/>
      <c r="CA1712" s="767"/>
      <c r="CB1712" s="767"/>
      <c r="CC1712" s="767"/>
      <c r="CD1712" s="767"/>
      <c r="CE1712" s="767"/>
      <c r="CF1712" s="767"/>
      <c r="CG1712" s="767"/>
      <c r="CH1712" s="767"/>
      <c r="CI1712" s="767"/>
      <c r="CJ1712" s="767"/>
      <c r="CK1712" s="768"/>
      <c r="CL1712" s="768" t="s">
        <v>397</v>
      </c>
      <c r="CM1712" s="768" t="s">
        <v>397</v>
      </c>
      <c r="CN1712" s="768" t="s">
        <v>397</v>
      </c>
      <c r="CO1712" s="768" t="s">
        <v>397</v>
      </c>
      <c r="CP1712" s="768">
        <v>0</v>
      </c>
      <c r="CQ1712" s="768">
        <v>0</v>
      </c>
      <c r="CR1712" s="735">
        <v>576</v>
      </c>
      <c r="CS1712" s="769"/>
      <c r="CT1712" s="860" t="s">
        <v>308</v>
      </c>
      <c r="CU1712" s="891" t="s">
        <v>308</v>
      </c>
      <c r="CV1712" s="763"/>
      <c r="CW1712" s="763"/>
      <c r="CX1712" s="860">
        <v>46239</v>
      </c>
      <c r="CY1712" s="747">
        <v>0</v>
      </c>
      <c r="CZ1712" s="747" t="s">
        <v>308</v>
      </c>
      <c r="DA1712" s="748">
        <v>0</v>
      </c>
      <c r="DB1712" s="748">
        <v>0</v>
      </c>
      <c r="DC1712" s="748">
        <v>0</v>
      </c>
      <c r="DD1712" s="748" t="s">
        <v>308</v>
      </c>
      <c r="DE1712" s="748" t="s">
        <v>308</v>
      </c>
      <c r="DF1712" s="748" t="s">
        <v>308</v>
      </c>
      <c r="DG1712" s="748" t="s">
        <v>308</v>
      </c>
      <c r="DH1712" s="770">
        <v>0</v>
      </c>
      <c r="DI1712" s="763" t="s">
        <v>390</v>
      </c>
      <c r="DJ1712" s="763" t="s">
        <v>397</v>
      </c>
      <c r="DK1712" s="763" t="s">
        <v>397</v>
      </c>
      <c r="DL1712" s="763" t="s">
        <v>390</v>
      </c>
      <c r="DM1712" s="763" t="s">
        <v>390</v>
      </c>
      <c r="DN1712" s="763" t="s">
        <v>390</v>
      </c>
      <c r="DO1712" s="771">
        <v>0</v>
      </c>
      <c r="DP1712" s="763">
        <v>46276</v>
      </c>
      <c r="DQ1712" s="763">
        <v>46302</v>
      </c>
      <c r="DR1712" s="763">
        <v>46302</v>
      </c>
      <c r="DS1712" s="770">
        <v>46276</v>
      </c>
      <c r="DT1712" s="752">
        <v>46302</v>
      </c>
      <c r="DU1712" s="753">
        <v>-3</v>
      </c>
      <c r="DV1712" s="753" t="s">
        <v>308</v>
      </c>
      <c r="DW1712" s="754">
        <v>46272</v>
      </c>
      <c r="DX1712" s="755">
        <v>46273</v>
      </c>
      <c r="DY1712" s="754" t="e">
        <v>#VALUE!</v>
      </c>
      <c r="DZ1712" s="754" t="e">
        <v>#VALUE!</v>
      </c>
      <c r="EA1712" s="754" t="e">
        <v>#VALUE!</v>
      </c>
      <c r="EB1712" s="754" t="e">
        <v>#VALUE!</v>
      </c>
      <c r="HA1712" s="756" t="s">
        <v>397</v>
      </c>
      <c r="HB1712" s="756" t="s">
        <v>397</v>
      </c>
      <c r="HC1712" s="756" t="s">
        <v>397</v>
      </c>
      <c r="HD1712" s="756" t="s">
        <v>397</v>
      </c>
      <c r="HE1712" s="756" t="s">
        <v>397</v>
      </c>
      <c r="HF1712" s="756" t="s">
        <v>397</v>
      </c>
      <c r="HG1712" s="756" t="s">
        <v>397</v>
      </c>
      <c r="HH1712" s="756" t="s">
        <v>397</v>
      </c>
      <c r="HI1712" s="756" t="s">
        <v>397</v>
      </c>
      <c r="HJ1712" s="756" t="s">
        <v>397</v>
      </c>
      <c r="HK1712"/>
      <c r="HL1712"/>
      <c r="HM1712"/>
      <c r="HN1712" s="756" t="str">
        <f t="shared" si="59"/>
        <v>AUTO PRINT</v>
      </c>
      <c r="HO1712"/>
      <c r="HP1712" s="757" t="s">
        <v>572</v>
      </c>
      <c r="HQ1712" s="757" t="s">
        <v>572</v>
      </c>
      <c r="HR1712" s="757" t="s">
        <v>572</v>
      </c>
      <c r="HS1712"/>
      <c r="HW1712" s="758"/>
      <c r="HX1712"/>
      <c r="HY1712" s="759" t="s">
        <v>572</v>
      </c>
      <c r="HZ1712" s="759" t="s">
        <v>572</v>
      </c>
      <c r="IA1712" s="759" t="s">
        <v>572</v>
      </c>
      <c r="IC1712" s="760" t="s">
        <v>572</v>
      </c>
      <c r="ID1712" s="760" t="s">
        <v>572</v>
      </c>
      <c r="IE1712" s="760" t="s">
        <v>572</v>
      </c>
      <c r="IF1712" s="761" t="s">
        <v>572</v>
      </c>
      <c r="IG1712" s="619" t="str">
        <f t="shared" si="60"/>
        <v>IN HOUSE (MANUAL)</v>
      </c>
      <c r="II1712" s="761" t="s">
        <v>572</v>
      </c>
      <c r="IK1712" s="761" t="str">
        <f>IFERROR(VLOOKUP($M1712,#REF!,13,0),"IN HOUSE (MANUAL)")</f>
        <v>IN HOUSE (MANUAL)</v>
      </c>
      <c r="IM1712" s="760" t="s">
        <v>572</v>
      </c>
      <c r="IN1712" s="760" t="s">
        <v>572</v>
      </c>
      <c r="IO1712" s="760" t="s">
        <v>572</v>
      </c>
      <c r="IQ1712" s="760" t="s">
        <v>572</v>
      </c>
      <c r="IR1712" s="760" t="s">
        <v>572</v>
      </c>
      <c r="IT1712" s="760" t="s">
        <v>572</v>
      </c>
      <c r="IV1712" s="760" t="s">
        <v>572</v>
      </c>
      <c r="IW1712" s="760" t="s">
        <v>572</v>
      </c>
      <c r="IY1712" s="760" t="s">
        <v>572</v>
      </c>
      <c r="IZ1712" s="760" t="s">
        <v>572</v>
      </c>
      <c r="JB1712" s="760" t="s">
        <v>572</v>
      </c>
      <c r="JC1712" s="760" t="s">
        <v>572</v>
      </c>
      <c r="JE1712" s="760" t="s">
        <v>572</v>
      </c>
      <c r="JF1712" s="760" t="s">
        <v>572</v>
      </c>
    </row>
    <row r="1713" spans="1:266" ht="17.25" customHeight="1" x14ac:dyDescent="0.35">
      <c r="A1713" s="618" t="s">
        <v>3123</v>
      </c>
      <c r="B1713" s="730">
        <v>83</v>
      </c>
      <c r="C1713" s="730" t="s">
        <v>3115</v>
      </c>
      <c r="D1713" s="730" t="s">
        <v>3115</v>
      </c>
      <c r="E1713" s="730">
        <v>30</v>
      </c>
      <c r="F1713" s="731" t="s">
        <v>574</v>
      </c>
      <c r="G1713" s="732">
        <v>1</v>
      </c>
      <c r="H1713" s="826">
        <v>46196</v>
      </c>
      <c r="I1713" s="730">
        <v>37</v>
      </c>
      <c r="J1713" s="730" t="s">
        <v>308</v>
      </c>
      <c r="K1713" s="730">
        <v>38</v>
      </c>
      <c r="L1713" s="730" t="s">
        <v>3124</v>
      </c>
      <c r="M1713" s="735" t="s">
        <v>3123</v>
      </c>
      <c r="N1713" s="735">
        <v>0</v>
      </c>
      <c r="O1713" s="735" t="s">
        <v>390</v>
      </c>
      <c r="P1713" s="735">
        <v>0</v>
      </c>
      <c r="Q1713" s="735">
        <v>0</v>
      </c>
      <c r="R1713" s="735" t="s">
        <v>3042</v>
      </c>
      <c r="S1713" s="735" t="s">
        <v>308</v>
      </c>
      <c r="T1713" s="735" t="s">
        <v>3076</v>
      </c>
      <c r="U1713" s="735">
        <v>373</v>
      </c>
      <c r="V1713" s="735" t="s">
        <v>308</v>
      </c>
      <c r="W1713" s="735"/>
      <c r="X1713" s="735"/>
      <c r="Y1713" s="768"/>
      <c r="Z1713" s="768"/>
      <c r="AA1713" s="735" t="s">
        <v>40</v>
      </c>
      <c r="AB1713" s="735" t="s">
        <v>863</v>
      </c>
      <c r="AC1713" s="735" t="s">
        <v>597</v>
      </c>
      <c r="AD1713" s="735">
        <v>1488</v>
      </c>
      <c r="AE1713" s="738">
        <v>1488</v>
      </c>
      <c r="AF1713" s="763" t="s">
        <v>390</v>
      </c>
      <c r="AG1713" s="765"/>
      <c r="AH1713" s="970"/>
      <c r="AI1713" s="765" t="s">
        <v>308</v>
      </c>
      <c r="AJ1713" s="740">
        <v>10</v>
      </c>
      <c r="AK1713" s="766"/>
      <c r="AL1713" s="740"/>
      <c r="AM1713" s="767">
        <v>0</v>
      </c>
      <c r="AN1713" s="767"/>
      <c r="AO1713" s="767">
        <v>0</v>
      </c>
      <c r="AP1713" s="767"/>
      <c r="AQ1713" s="767"/>
      <c r="AR1713" s="767"/>
      <c r="AS1713" s="767"/>
      <c r="AT1713" s="767"/>
      <c r="AU1713" s="767"/>
      <c r="AV1713" s="767"/>
      <c r="AW1713" s="767"/>
      <c r="AX1713" s="767"/>
      <c r="AY1713" s="767"/>
      <c r="AZ1713" s="767"/>
      <c r="BA1713" s="767"/>
      <c r="BB1713" s="767">
        <v>0</v>
      </c>
      <c r="BC1713" s="767">
        <v>0</v>
      </c>
      <c r="BD1713" s="767">
        <v>0</v>
      </c>
      <c r="BE1713" s="767">
        <v>0</v>
      </c>
      <c r="BF1713" s="767">
        <v>0</v>
      </c>
      <c r="BG1713" s="767">
        <v>0</v>
      </c>
      <c r="BH1713" s="767">
        <v>0</v>
      </c>
      <c r="BI1713" s="767">
        <v>0</v>
      </c>
      <c r="BJ1713" s="767"/>
      <c r="BK1713" s="767">
        <v>0</v>
      </c>
      <c r="BL1713" s="767"/>
      <c r="BM1713" s="767"/>
      <c r="BN1713" s="767" t="s">
        <v>308</v>
      </c>
      <c r="BO1713" s="767" t="s">
        <v>308</v>
      </c>
      <c r="BP1713" s="767" t="s">
        <v>308</v>
      </c>
      <c r="BQ1713" s="767" t="s">
        <v>308</v>
      </c>
      <c r="BR1713" s="767"/>
      <c r="BS1713" s="767" t="s">
        <v>397</v>
      </c>
      <c r="BT1713" s="767"/>
      <c r="BU1713" s="767" t="s">
        <v>579</v>
      </c>
      <c r="BV1713" s="767"/>
      <c r="BW1713" s="767"/>
      <c r="BX1713" s="767"/>
      <c r="BY1713" s="767"/>
      <c r="BZ1713" s="767"/>
      <c r="CA1713" s="767"/>
      <c r="CB1713" s="767"/>
      <c r="CC1713" s="767"/>
      <c r="CD1713" s="767"/>
      <c r="CE1713" s="767"/>
      <c r="CF1713" s="767"/>
      <c r="CG1713" s="767"/>
      <c r="CH1713" s="767"/>
      <c r="CI1713" s="767"/>
      <c r="CJ1713" s="767"/>
      <c r="CK1713" s="768"/>
      <c r="CL1713" s="768" t="s">
        <v>397</v>
      </c>
      <c r="CM1713" s="768" t="s">
        <v>397</v>
      </c>
      <c r="CN1713" s="768" t="s">
        <v>397</v>
      </c>
      <c r="CO1713" s="768" t="s">
        <v>397</v>
      </c>
      <c r="CP1713" s="768">
        <v>0</v>
      </c>
      <c r="CQ1713" s="768">
        <v>0</v>
      </c>
      <c r="CR1713" s="735">
        <v>1488</v>
      </c>
      <c r="CS1713" s="769"/>
      <c r="CT1713" s="860">
        <v>46286</v>
      </c>
      <c r="CU1713" s="891" t="s">
        <v>598</v>
      </c>
      <c r="CV1713" s="763"/>
      <c r="CW1713" s="763"/>
      <c r="CX1713" s="860">
        <v>46239</v>
      </c>
      <c r="CY1713" s="747">
        <v>0</v>
      </c>
      <c r="CZ1713" s="747" t="s">
        <v>308</v>
      </c>
      <c r="DA1713" s="748">
        <v>0</v>
      </c>
      <c r="DB1713" s="748">
        <v>0</v>
      </c>
      <c r="DC1713" s="748">
        <v>0</v>
      </c>
      <c r="DD1713" s="748" t="s">
        <v>308</v>
      </c>
      <c r="DE1713" s="748" t="s">
        <v>308</v>
      </c>
      <c r="DF1713" s="748" t="s">
        <v>308</v>
      </c>
      <c r="DG1713" s="748" t="s">
        <v>308</v>
      </c>
      <c r="DH1713" s="770">
        <v>0</v>
      </c>
      <c r="DI1713" s="763" t="s">
        <v>390</v>
      </c>
      <c r="DJ1713" s="763" t="s">
        <v>397</v>
      </c>
      <c r="DK1713" s="763" t="s">
        <v>397</v>
      </c>
      <c r="DL1713" s="763" t="s">
        <v>390</v>
      </c>
      <c r="DM1713" s="763" t="s">
        <v>390</v>
      </c>
      <c r="DN1713" s="763" t="s">
        <v>390</v>
      </c>
      <c r="DO1713" s="771">
        <v>0</v>
      </c>
      <c r="DP1713" s="763">
        <v>46283</v>
      </c>
      <c r="DQ1713" s="763">
        <v>46283</v>
      </c>
      <c r="DR1713" s="763">
        <v>46283</v>
      </c>
      <c r="DS1713" s="770">
        <v>46283</v>
      </c>
      <c r="DT1713" s="752">
        <v>46283</v>
      </c>
      <c r="DU1713" s="753">
        <v>-9</v>
      </c>
      <c r="DV1713" s="753" t="s">
        <v>308</v>
      </c>
      <c r="DW1713" s="754">
        <v>46273</v>
      </c>
      <c r="DX1713" s="755">
        <v>46274</v>
      </c>
      <c r="DY1713" s="754" t="e">
        <v>#VALUE!</v>
      </c>
      <c r="DZ1713" s="754" t="e">
        <v>#VALUE!</v>
      </c>
      <c r="EA1713" s="754" t="e">
        <v>#VALUE!</v>
      </c>
      <c r="EB1713" s="754" t="e">
        <v>#VALUE!</v>
      </c>
      <c r="HA1713" s="756" t="s">
        <v>397</v>
      </c>
      <c r="HB1713" s="756" t="s">
        <v>397</v>
      </c>
      <c r="HC1713" s="756" t="s">
        <v>397</v>
      </c>
      <c r="HD1713" s="756" t="s">
        <v>397</v>
      </c>
      <c r="HE1713" s="756" t="s">
        <v>397</v>
      </c>
      <c r="HF1713" s="756" t="s">
        <v>397</v>
      </c>
      <c r="HG1713" s="756" t="s">
        <v>397</v>
      </c>
      <c r="HH1713" s="756" t="s">
        <v>397</v>
      </c>
      <c r="HI1713" s="756" t="s">
        <v>397</v>
      </c>
      <c r="HJ1713" s="756" t="s">
        <v>397</v>
      </c>
      <c r="HK1713"/>
      <c r="HL1713"/>
      <c r="HM1713"/>
      <c r="HN1713" s="756" t="str">
        <f t="shared" si="59"/>
        <v>AUTO PRINT</v>
      </c>
      <c r="HO1713"/>
      <c r="HP1713" s="757" t="s">
        <v>572</v>
      </c>
      <c r="HQ1713" s="757" t="s">
        <v>572</v>
      </c>
      <c r="HR1713" s="757" t="s">
        <v>572</v>
      </c>
      <c r="HS1713"/>
      <c r="HW1713" s="758"/>
      <c r="HX1713"/>
      <c r="HY1713" s="759" t="s">
        <v>572</v>
      </c>
      <c r="HZ1713" s="759" t="s">
        <v>572</v>
      </c>
      <c r="IA1713" s="759" t="s">
        <v>572</v>
      </c>
      <c r="IC1713" s="760" t="s">
        <v>572</v>
      </c>
      <c r="ID1713" s="760" t="s">
        <v>572</v>
      </c>
      <c r="IE1713" s="760" t="s">
        <v>572</v>
      </c>
      <c r="IF1713" s="761" t="s">
        <v>572</v>
      </c>
      <c r="IG1713" s="619" t="str">
        <f t="shared" si="60"/>
        <v>IN HOUSE (MANUAL)</v>
      </c>
      <c r="II1713" s="761" t="s">
        <v>572</v>
      </c>
      <c r="IK1713" s="761" t="str">
        <f>IFERROR(VLOOKUP($M1713,#REF!,13,0),"IN HOUSE (MANUAL)")</f>
        <v>IN HOUSE (MANUAL)</v>
      </c>
      <c r="IM1713" s="760" t="s">
        <v>572</v>
      </c>
      <c r="IN1713" s="760" t="s">
        <v>572</v>
      </c>
      <c r="IO1713" s="760" t="s">
        <v>572</v>
      </c>
      <c r="IQ1713" s="760" t="s">
        <v>572</v>
      </c>
      <c r="IR1713" s="760" t="s">
        <v>572</v>
      </c>
      <c r="IT1713" s="760" t="s">
        <v>572</v>
      </c>
      <c r="IV1713" s="760" t="s">
        <v>572</v>
      </c>
      <c r="IW1713" s="760" t="s">
        <v>572</v>
      </c>
      <c r="IY1713" s="760" t="s">
        <v>572</v>
      </c>
      <c r="IZ1713" s="760" t="s">
        <v>572</v>
      </c>
      <c r="JB1713" s="760" t="s">
        <v>572</v>
      </c>
      <c r="JC1713" s="760" t="s">
        <v>572</v>
      </c>
      <c r="JE1713" s="760" t="s">
        <v>572</v>
      </c>
      <c r="JF1713" s="760" t="s">
        <v>572</v>
      </c>
    </row>
    <row r="1714" spans="1:266" ht="17.25" customHeight="1" x14ac:dyDescent="0.35">
      <c r="A1714" s="618" t="s">
        <v>3125</v>
      </c>
      <c r="B1714" s="730">
        <v>84</v>
      </c>
      <c r="C1714" s="730" t="s">
        <v>3115</v>
      </c>
      <c r="D1714" s="730" t="s">
        <v>3115</v>
      </c>
      <c r="E1714" s="730">
        <v>30</v>
      </c>
      <c r="F1714" s="731" t="s">
        <v>2683</v>
      </c>
      <c r="G1714" s="732">
        <v>1</v>
      </c>
      <c r="H1714" s="826">
        <v>46196</v>
      </c>
      <c r="I1714" s="730">
        <v>37</v>
      </c>
      <c r="J1714" s="730" t="s">
        <v>308</v>
      </c>
      <c r="K1714" s="730">
        <v>38</v>
      </c>
      <c r="L1714" s="730" t="s">
        <v>3126</v>
      </c>
      <c r="M1714" s="735" t="s">
        <v>3125</v>
      </c>
      <c r="N1714" s="735">
        <v>0</v>
      </c>
      <c r="O1714" s="735" t="s">
        <v>390</v>
      </c>
      <c r="P1714" s="735">
        <v>0</v>
      </c>
      <c r="Q1714" s="735">
        <v>0</v>
      </c>
      <c r="R1714" s="735" t="s">
        <v>3042</v>
      </c>
      <c r="S1714" s="735" t="s">
        <v>308</v>
      </c>
      <c r="T1714" s="735" t="s">
        <v>3050</v>
      </c>
      <c r="U1714" s="735">
        <v>373</v>
      </c>
      <c r="V1714" s="735" t="s">
        <v>308</v>
      </c>
      <c r="W1714" s="735"/>
      <c r="X1714" s="735"/>
      <c r="Y1714" s="768"/>
      <c r="Z1714" s="768"/>
      <c r="AA1714" s="735" t="s">
        <v>40</v>
      </c>
      <c r="AB1714" s="735" t="s">
        <v>863</v>
      </c>
      <c r="AC1714" s="735" t="s">
        <v>597</v>
      </c>
      <c r="AD1714" s="735">
        <v>492</v>
      </c>
      <c r="AE1714" s="738">
        <v>492</v>
      </c>
      <c r="AF1714" s="763" t="s">
        <v>390</v>
      </c>
      <c r="AG1714" s="765"/>
      <c r="AH1714" s="970"/>
      <c r="AI1714" s="765" t="s">
        <v>308</v>
      </c>
      <c r="AJ1714" s="740">
        <v>11</v>
      </c>
      <c r="AK1714" s="766"/>
      <c r="AL1714" s="740"/>
      <c r="AM1714" s="767">
        <v>0</v>
      </c>
      <c r="AN1714" s="767"/>
      <c r="AO1714" s="767">
        <v>0</v>
      </c>
      <c r="AP1714" s="767"/>
      <c r="AQ1714" s="767"/>
      <c r="AR1714" s="767"/>
      <c r="AS1714" s="767"/>
      <c r="AT1714" s="767"/>
      <c r="AU1714" s="767"/>
      <c r="AV1714" s="767"/>
      <c r="AW1714" s="767"/>
      <c r="AX1714" s="767"/>
      <c r="AY1714" s="767"/>
      <c r="AZ1714" s="767"/>
      <c r="BA1714" s="767"/>
      <c r="BB1714" s="767">
        <v>0</v>
      </c>
      <c r="BC1714" s="767">
        <v>0</v>
      </c>
      <c r="BD1714" s="767">
        <v>0</v>
      </c>
      <c r="BE1714" s="767">
        <v>0</v>
      </c>
      <c r="BF1714" s="767">
        <v>0</v>
      </c>
      <c r="BG1714" s="767">
        <v>0</v>
      </c>
      <c r="BH1714" s="767">
        <v>0</v>
      </c>
      <c r="BI1714" s="767">
        <v>0</v>
      </c>
      <c r="BJ1714" s="767"/>
      <c r="BK1714" s="767">
        <v>0</v>
      </c>
      <c r="BL1714" s="767"/>
      <c r="BM1714" s="767"/>
      <c r="BN1714" s="767" t="s">
        <v>308</v>
      </c>
      <c r="BO1714" s="767" t="s">
        <v>308</v>
      </c>
      <c r="BP1714" s="767" t="s">
        <v>308</v>
      </c>
      <c r="BQ1714" s="767" t="s">
        <v>308</v>
      </c>
      <c r="BR1714" s="767"/>
      <c r="BS1714" s="767" t="s">
        <v>397</v>
      </c>
      <c r="BT1714" s="767"/>
      <c r="BU1714" s="767" t="s">
        <v>579</v>
      </c>
      <c r="BV1714" s="767"/>
      <c r="BW1714" s="767"/>
      <c r="BX1714" s="767"/>
      <c r="BY1714" s="767"/>
      <c r="BZ1714" s="767"/>
      <c r="CA1714" s="767"/>
      <c r="CB1714" s="767"/>
      <c r="CC1714" s="767"/>
      <c r="CD1714" s="767"/>
      <c r="CE1714" s="767"/>
      <c r="CF1714" s="767"/>
      <c r="CG1714" s="767"/>
      <c r="CH1714" s="767"/>
      <c r="CI1714" s="767"/>
      <c r="CJ1714" s="767"/>
      <c r="CK1714" s="768"/>
      <c r="CL1714" s="768" t="s">
        <v>397</v>
      </c>
      <c r="CM1714" s="768" t="s">
        <v>397</v>
      </c>
      <c r="CN1714" s="768" t="s">
        <v>397</v>
      </c>
      <c r="CO1714" s="768" t="s">
        <v>397</v>
      </c>
      <c r="CP1714" s="768">
        <v>0</v>
      </c>
      <c r="CQ1714" s="768">
        <v>30</v>
      </c>
      <c r="CR1714" s="735">
        <v>492</v>
      </c>
      <c r="CS1714" s="769"/>
      <c r="CT1714" s="860">
        <v>46286</v>
      </c>
      <c r="CU1714" s="891" t="s">
        <v>598</v>
      </c>
      <c r="CV1714" s="763"/>
      <c r="CW1714" s="763"/>
      <c r="CX1714" s="860">
        <v>46239</v>
      </c>
      <c r="CY1714" s="747">
        <v>0</v>
      </c>
      <c r="CZ1714" s="747">
        <v>0</v>
      </c>
      <c r="DA1714" s="748">
        <v>0</v>
      </c>
      <c r="DB1714" s="748">
        <v>0</v>
      </c>
      <c r="DC1714" s="748">
        <v>0</v>
      </c>
      <c r="DD1714" s="748" t="s">
        <v>308</v>
      </c>
      <c r="DE1714" s="748" t="s">
        <v>308</v>
      </c>
      <c r="DF1714" s="748" t="s">
        <v>308</v>
      </c>
      <c r="DG1714" s="748" t="s">
        <v>308</v>
      </c>
      <c r="DH1714" s="770">
        <v>0</v>
      </c>
      <c r="DI1714" s="763" t="s">
        <v>390</v>
      </c>
      <c r="DJ1714" s="763" t="s">
        <v>397</v>
      </c>
      <c r="DK1714" s="763" t="s">
        <v>397</v>
      </c>
      <c r="DL1714" s="763" t="s">
        <v>390</v>
      </c>
      <c r="DM1714" s="763" t="s">
        <v>390</v>
      </c>
      <c r="DN1714" s="763" t="s">
        <v>390</v>
      </c>
      <c r="DO1714" s="771">
        <v>0</v>
      </c>
      <c r="DP1714" s="763">
        <v>46283</v>
      </c>
      <c r="DQ1714" s="763">
        <v>46283</v>
      </c>
      <c r="DR1714" s="763">
        <v>46283</v>
      </c>
      <c r="DS1714" s="770">
        <v>46283</v>
      </c>
      <c r="DT1714" s="752">
        <v>46283</v>
      </c>
      <c r="DU1714" s="753">
        <v>-8</v>
      </c>
      <c r="DV1714" s="753" t="s">
        <v>308</v>
      </c>
      <c r="DW1714" s="754">
        <v>46274</v>
      </c>
      <c r="DX1714" s="755">
        <v>46275</v>
      </c>
      <c r="DY1714" s="754" t="e">
        <v>#VALUE!</v>
      </c>
      <c r="DZ1714" s="754" t="e">
        <v>#VALUE!</v>
      </c>
      <c r="EA1714" s="754">
        <v>0</v>
      </c>
      <c r="EB1714" s="754">
        <v>0</v>
      </c>
      <c r="HA1714" s="756" t="s">
        <v>397</v>
      </c>
      <c r="HB1714" s="756" t="s">
        <v>397</v>
      </c>
      <c r="HC1714" s="756" t="s">
        <v>397</v>
      </c>
      <c r="HD1714" s="756" t="s">
        <v>397</v>
      </c>
      <c r="HE1714" s="756" t="s">
        <v>397</v>
      </c>
      <c r="HF1714" s="756" t="s">
        <v>397</v>
      </c>
      <c r="HG1714" s="756" t="s">
        <v>397</v>
      </c>
      <c r="HH1714" s="756" t="s">
        <v>397</v>
      </c>
      <c r="HI1714" s="756" t="s">
        <v>397</v>
      </c>
      <c r="HJ1714" s="756" t="s">
        <v>397</v>
      </c>
      <c r="HK1714"/>
      <c r="HL1714"/>
      <c r="HM1714"/>
      <c r="HN1714" s="756" t="str">
        <f t="shared" si="59"/>
        <v>AUTO PRINT</v>
      </c>
      <c r="HO1714"/>
      <c r="HP1714" s="757" t="s">
        <v>572</v>
      </c>
      <c r="HQ1714" s="757" t="s">
        <v>572</v>
      </c>
      <c r="HR1714" s="757" t="s">
        <v>572</v>
      </c>
      <c r="HS1714"/>
      <c r="HW1714" s="758"/>
      <c r="HX1714"/>
      <c r="HY1714" s="759" t="s">
        <v>572</v>
      </c>
      <c r="HZ1714" s="759" t="s">
        <v>572</v>
      </c>
      <c r="IA1714" s="759" t="s">
        <v>572</v>
      </c>
      <c r="IC1714" s="760" t="s">
        <v>572</v>
      </c>
      <c r="ID1714" s="760" t="s">
        <v>572</v>
      </c>
      <c r="IE1714" s="760" t="s">
        <v>572</v>
      </c>
      <c r="IF1714" s="761" t="s">
        <v>572</v>
      </c>
      <c r="IG1714" s="619" t="str">
        <f t="shared" si="60"/>
        <v>IN HOUSE (MANUAL)</v>
      </c>
      <c r="II1714" s="761" t="s">
        <v>572</v>
      </c>
      <c r="IK1714" s="761" t="str">
        <f>IFERROR(VLOOKUP($M1714,#REF!,13,0),"IN HOUSE (MANUAL)")</f>
        <v>IN HOUSE (MANUAL)</v>
      </c>
      <c r="IM1714" s="760" t="s">
        <v>572</v>
      </c>
      <c r="IN1714" s="760" t="s">
        <v>572</v>
      </c>
      <c r="IO1714" s="760" t="s">
        <v>572</v>
      </c>
      <c r="IQ1714" s="760" t="s">
        <v>572</v>
      </c>
      <c r="IR1714" s="760" t="s">
        <v>572</v>
      </c>
      <c r="IT1714" s="760" t="s">
        <v>572</v>
      </c>
      <c r="IV1714" s="760" t="s">
        <v>572</v>
      </c>
      <c r="IW1714" s="760" t="s">
        <v>572</v>
      </c>
      <c r="IY1714" s="760" t="s">
        <v>572</v>
      </c>
      <c r="IZ1714" s="760" t="s">
        <v>572</v>
      </c>
      <c r="JB1714" s="760" t="s">
        <v>572</v>
      </c>
      <c r="JC1714" s="760" t="s">
        <v>572</v>
      </c>
      <c r="JE1714" s="760" t="s">
        <v>572</v>
      </c>
      <c r="JF1714" s="760" t="s">
        <v>572</v>
      </c>
    </row>
    <row r="1715" spans="1:266" ht="17.25" customHeight="1" x14ac:dyDescent="0.35">
      <c r="A1715" s="618" t="s">
        <v>3127</v>
      </c>
      <c r="B1715" s="730">
        <v>85</v>
      </c>
      <c r="C1715" s="730" t="s">
        <v>3115</v>
      </c>
      <c r="D1715" s="730" t="s">
        <v>3115</v>
      </c>
      <c r="E1715" s="730">
        <v>30</v>
      </c>
      <c r="F1715" s="731" t="s">
        <v>2683</v>
      </c>
      <c r="G1715" s="732">
        <v>1</v>
      </c>
      <c r="H1715" s="826">
        <v>46196</v>
      </c>
      <c r="I1715" s="730">
        <v>37</v>
      </c>
      <c r="J1715" s="730" t="s">
        <v>308</v>
      </c>
      <c r="K1715" s="730">
        <v>38</v>
      </c>
      <c r="L1715" s="730" t="s">
        <v>3128</v>
      </c>
      <c r="M1715" s="735" t="s">
        <v>3127</v>
      </c>
      <c r="N1715" s="735">
        <v>0</v>
      </c>
      <c r="O1715" s="735" t="s">
        <v>390</v>
      </c>
      <c r="P1715" s="735">
        <v>0</v>
      </c>
      <c r="Q1715" s="735">
        <v>0</v>
      </c>
      <c r="R1715" s="735" t="s">
        <v>3042</v>
      </c>
      <c r="S1715" s="735" t="s">
        <v>308</v>
      </c>
      <c r="T1715" s="735" t="s">
        <v>3053</v>
      </c>
      <c r="U1715" s="735">
        <v>373</v>
      </c>
      <c r="V1715" s="735" t="s">
        <v>308</v>
      </c>
      <c r="W1715" s="735"/>
      <c r="X1715" s="735"/>
      <c r="Y1715" s="768"/>
      <c r="Z1715" s="768"/>
      <c r="AA1715" s="735" t="s">
        <v>40</v>
      </c>
      <c r="AB1715" s="735" t="s">
        <v>863</v>
      </c>
      <c r="AC1715" s="735" t="s">
        <v>597</v>
      </c>
      <c r="AD1715" s="735">
        <v>492</v>
      </c>
      <c r="AE1715" s="738">
        <v>492</v>
      </c>
      <c r="AF1715" s="763" t="s">
        <v>390</v>
      </c>
      <c r="AG1715" s="765"/>
      <c r="AH1715" s="970"/>
      <c r="AI1715" s="765" t="s">
        <v>308</v>
      </c>
      <c r="AJ1715" s="740">
        <v>12</v>
      </c>
      <c r="AK1715" s="766"/>
      <c r="AL1715" s="740"/>
      <c r="AM1715" s="767">
        <v>0</v>
      </c>
      <c r="AN1715" s="767"/>
      <c r="AO1715" s="767">
        <v>0</v>
      </c>
      <c r="AP1715" s="767"/>
      <c r="AQ1715" s="767"/>
      <c r="AR1715" s="767"/>
      <c r="AS1715" s="767"/>
      <c r="AT1715" s="767"/>
      <c r="AU1715" s="767"/>
      <c r="AV1715" s="767"/>
      <c r="AW1715" s="767"/>
      <c r="AX1715" s="767"/>
      <c r="AY1715" s="767"/>
      <c r="AZ1715" s="767"/>
      <c r="BA1715" s="767"/>
      <c r="BB1715" s="767">
        <v>0</v>
      </c>
      <c r="BC1715" s="767">
        <v>0</v>
      </c>
      <c r="BD1715" s="767">
        <v>0</v>
      </c>
      <c r="BE1715" s="767">
        <v>0</v>
      </c>
      <c r="BF1715" s="767">
        <v>0</v>
      </c>
      <c r="BG1715" s="767">
        <v>0</v>
      </c>
      <c r="BH1715" s="767">
        <v>0</v>
      </c>
      <c r="BI1715" s="767">
        <v>0</v>
      </c>
      <c r="BJ1715" s="767"/>
      <c r="BK1715" s="767">
        <v>0</v>
      </c>
      <c r="BL1715" s="767"/>
      <c r="BM1715" s="767"/>
      <c r="BN1715" s="767" t="s">
        <v>308</v>
      </c>
      <c r="BO1715" s="767" t="s">
        <v>308</v>
      </c>
      <c r="BP1715" s="767" t="s">
        <v>308</v>
      </c>
      <c r="BQ1715" s="767" t="s">
        <v>308</v>
      </c>
      <c r="BR1715" s="767"/>
      <c r="BS1715" s="767" t="s">
        <v>397</v>
      </c>
      <c r="BT1715" s="767"/>
      <c r="BU1715" s="767" t="s">
        <v>579</v>
      </c>
      <c r="BV1715" s="767"/>
      <c r="BW1715" s="767"/>
      <c r="BX1715" s="767"/>
      <c r="BY1715" s="767"/>
      <c r="BZ1715" s="767"/>
      <c r="CA1715" s="767"/>
      <c r="CB1715" s="767"/>
      <c r="CC1715" s="767"/>
      <c r="CD1715" s="767"/>
      <c r="CE1715" s="767"/>
      <c r="CF1715" s="767"/>
      <c r="CG1715" s="767"/>
      <c r="CH1715" s="767"/>
      <c r="CI1715" s="767"/>
      <c r="CJ1715" s="767"/>
      <c r="CK1715" s="768"/>
      <c r="CL1715" s="768" t="s">
        <v>397</v>
      </c>
      <c r="CM1715" s="768" t="s">
        <v>397</v>
      </c>
      <c r="CN1715" s="768" t="s">
        <v>397</v>
      </c>
      <c r="CO1715" s="768" t="s">
        <v>397</v>
      </c>
      <c r="CP1715" s="768">
        <v>0</v>
      </c>
      <c r="CQ1715" s="768">
        <v>30</v>
      </c>
      <c r="CR1715" s="735">
        <v>492</v>
      </c>
      <c r="CS1715" s="769"/>
      <c r="CT1715" s="860">
        <v>46286</v>
      </c>
      <c r="CU1715" s="891" t="s">
        <v>598</v>
      </c>
      <c r="CV1715" s="763"/>
      <c r="CW1715" s="763"/>
      <c r="CX1715" s="860">
        <v>46239</v>
      </c>
      <c r="CY1715" s="747">
        <v>0</v>
      </c>
      <c r="CZ1715" s="747">
        <v>0</v>
      </c>
      <c r="DA1715" s="748">
        <v>0</v>
      </c>
      <c r="DB1715" s="748">
        <v>0</v>
      </c>
      <c r="DC1715" s="748">
        <v>0</v>
      </c>
      <c r="DD1715" s="748" t="s">
        <v>308</v>
      </c>
      <c r="DE1715" s="748" t="s">
        <v>308</v>
      </c>
      <c r="DF1715" s="748" t="s">
        <v>308</v>
      </c>
      <c r="DG1715" s="748" t="s">
        <v>308</v>
      </c>
      <c r="DH1715" s="770">
        <v>0</v>
      </c>
      <c r="DI1715" s="763" t="s">
        <v>390</v>
      </c>
      <c r="DJ1715" s="763" t="s">
        <v>397</v>
      </c>
      <c r="DK1715" s="763" t="s">
        <v>397</v>
      </c>
      <c r="DL1715" s="763" t="s">
        <v>390</v>
      </c>
      <c r="DM1715" s="763" t="s">
        <v>390</v>
      </c>
      <c r="DN1715" s="763" t="s">
        <v>390</v>
      </c>
      <c r="DO1715" s="771">
        <v>0</v>
      </c>
      <c r="DP1715" s="763">
        <v>46283</v>
      </c>
      <c r="DQ1715" s="763">
        <v>46283</v>
      </c>
      <c r="DR1715" s="763">
        <v>46283</v>
      </c>
      <c r="DS1715" s="770">
        <v>46283</v>
      </c>
      <c r="DT1715" s="752">
        <v>46283</v>
      </c>
      <c r="DU1715" s="753">
        <v>-7</v>
      </c>
      <c r="DV1715" s="753" t="s">
        <v>308</v>
      </c>
      <c r="DW1715" s="754">
        <v>46275</v>
      </c>
      <c r="DX1715" s="755">
        <v>46276</v>
      </c>
      <c r="DY1715" s="754" t="e">
        <v>#VALUE!</v>
      </c>
      <c r="DZ1715" s="754" t="e">
        <v>#VALUE!</v>
      </c>
      <c r="EA1715" s="754">
        <v>0</v>
      </c>
      <c r="EB1715" s="754">
        <v>0</v>
      </c>
      <c r="HA1715" s="756" t="s">
        <v>397</v>
      </c>
      <c r="HB1715" s="756" t="s">
        <v>397</v>
      </c>
      <c r="HC1715" s="756" t="s">
        <v>397</v>
      </c>
      <c r="HD1715" s="756" t="s">
        <v>397</v>
      </c>
      <c r="HE1715" s="756" t="s">
        <v>397</v>
      </c>
      <c r="HF1715" s="756" t="s">
        <v>397</v>
      </c>
      <c r="HG1715" s="756" t="s">
        <v>397</v>
      </c>
      <c r="HH1715" s="756" t="s">
        <v>397</v>
      </c>
      <c r="HI1715" s="756" t="s">
        <v>397</v>
      </c>
      <c r="HJ1715" s="756" t="s">
        <v>397</v>
      </c>
      <c r="HK1715"/>
      <c r="HL1715"/>
      <c r="HM1715"/>
      <c r="HN1715" s="756" t="str">
        <f t="shared" si="59"/>
        <v>AUTO PRINT</v>
      </c>
      <c r="HO1715"/>
      <c r="HP1715" s="757" t="s">
        <v>572</v>
      </c>
      <c r="HQ1715" s="757" t="s">
        <v>572</v>
      </c>
      <c r="HR1715" s="757" t="s">
        <v>572</v>
      </c>
      <c r="HS1715"/>
      <c r="HW1715" s="758"/>
      <c r="HX1715"/>
      <c r="HY1715" s="759" t="s">
        <v>572</v>
      </c>
      <c r="HZ1715" s="759" t="s">
        <v>572</v>
      </c>
      <c r="IA1715" s="759" t="s">
        <v>572</v>
      </c>
      <c r="IC1715" s="760" t="s">
        <v>572</v>
      </c>
      <c r="ID1715" s="760" t="s">
        <v>572</v>
      </c>
      <c r="IE1715" s="760" t="s">
        <v>572</v>
      </c>
      <c r="IF1715" s="761" t="s">
        <v>572</v>
      </c>
      <c r="IG1715" s="619" t="str">
        <f t="shared" si="60"/>
        <v>IN HOUSE (MANUAL)</v>
      </c>
      <c r="II1715" s="761" t="s">
        <v>572</v>
      </c>
      <c r="IK1715" s="761" t="str">
        <f>IFERROR(VLOOKUP($M1715,#REF!,13,0),"IN HOUSE (MANUAL)")</f>
        <v>IN HOUSE (MANUAL)</v>
      </c>
      <c r="IM1715" s="760" t="s">
        <v>572</v>
      </c>
      <c r="IN1715" s="760" t="s">
        <v>572</v>
      </c>
      <c r="IO1715" s="760" t="s">
        <v>572</v>
      </c>
      <c r="IQ1715" s="760" t="s">
        <v>572</v>
      </c>
      <c r="IR1715" s="760" t="s">
        <v>572</v>
      </c>
      <c r="IT1715" s="760" t="s">
        <v>572</v>
      </c>
      <c r="IV1715" s="760" t="s">
        <v>572</v>
      </c>
      <c r="IW1715" s="760" t="s">
        <v>572</v>
      </c>
      <c r="IY1715" s="760" t="s">
        <v>572</v>
      </c>
      <c r="IZ1715" s="760" t="s">
        <v>572</v>
      </c>
      <c r="JB1715" s="760" t="s">
        <v>572</v>
      </c>
      <c r="JC1715" s="760" t="s">
        <v>572</v>
      </c>
      <c r="JE1715" s="760" t="s">
        <v>572</v>
      </c>
      <c r="JF1715" s="760" t="s">
        <v>572</v>
      </c>
    </row>
    <row r="1716" spans="1:266" ht="17.25" customHeight="1" x14ac:dyDescent="0.35">
      <c r="A1716" s="618" t="s">
        <v>3077</v>
      </c>
      <c r="B1716" s="730">
        <v>86</v>
      </c>
      <c r="C1716" s="730" t="s">
        <v>3078</v>
      </c>
      <c r="D1716" s="730" t="s">
        <v>3078</v>
      </c>
      <c r="E1716" s="730">
        <v>30</v>
      </c>
      <c r="F1716" s="731" t="s">
        <v>574</v>
      </c>
      <c r="G1716" s="732">
        <v>2</v>
      </c>
      <c r="H1716" s="826">
        <v>46196</v>
      </c>
      <c r="I1716" s="730">
        <v>38</v>
      </c>
      <c r="J1716" s="730" t="s">
        <v>308</v>
      </c>
      <c r="K1716" s="730">
        <v>39</v>
      </c>
      <c r="L1716" s="730" t="s">
        <v>3079</v>
      </c>
      <c r="M1716" s="735" t="s">
        <v>3077</v>
      </c>
      <c r="N1716" s="735">
        <v>0</v>
      </c>
      <c r="O1716" s="735" t="s">
        <v>390</v>
      </c>
      <c r="P1716" s="735">
        <v>0</v>
      </c>
      <c r="Q1716" s="735">
        <v>0</v>
      </c>
      <c r="R1716" s="735" t="s">
        <v>3042</v>
      </c>
      <c r="S1716" s="735" t="s">
        <v>308</v>
      </c>
      <c r="T1716" s="735" t="s">
        <v>3080</v>
      </c>
      <c r="U1716" s="735">
        <v>373</v>
      </c>
      <c r="V1716" s="735" t="s">
        <v>308</v>
      </c>
      <c r="W1716" s="735"/>
      <c r="X1716" s="735"/>
      <c r="Y1716" s="768">
        <v>0</v>
      </c>
      <c r="Z1716" s="768">
        <v>0</v>
      </c>
      <c r="AA1716" s="735" t="s">
        <v>40</v>
      </c>
      <c r="AB1716" s="735" t="s">
        <v>890</v>
      </c>
      <c r="AC1716" s="735" t="s">
        <v>899</v>
      </c>
      <c r="AD1716" s="735">
        <v>4236</v>
      </c>
      <c r="AE1716" s="738">
        <v>2100</v>
      </c>
      <c r="AF1716" s="763" t="s">
        <v>390</v>
      </c>
      <c r="AG1716" s="765"/>
      <c r="AH1716" s="765"/>
      <c r="AI1716" s="765" t="s">
        <v>613</v>
      </c>
      <c r="AJ1716" s="740">
        <v>13</v>
      </c>
      <c r="AK1716" s="766"/>
      <c r="AL1716" s="740"/>
      <c r="AM1716" s="767">
        <v>0</v>
      </c>
      <c r="AN1716" s="767"/>
      <c r="AO1716" s="767">
        <v>2100</v>
      </c>
      <c r="AP1716" s="767"/>
      <c r="AQ1716" s="767"/>
      <c r="AR1716" s="767"/>
      <c r="AS1716" s="767"/>
      <c r="AT1716" s="767"/>
      <c r="AU1716" s="767"/>
      <c r="AV1716" s="767"/>
      <c r="AW1716" s="767"/>
      <c r="AX1716" s="767"/>
      <c r="AY1716" s="767"/>
      <c r="AZ1716" s="767"/>
      <c r="BA1716" s="767"/>
      <c r="BB1716" s="767">
        <v>0</v>
      </c>
      <c r="BC1716" s="767">
        <v>2100</v>
      </c>
      <c r="BD1716" s="767">
        <v>0</v>
      </c>
      <c r="BE1716" s="767">
        <v>0</v>
      </c>
      <c r="BF1716" s="767">
        <v>2100</v>
      </c>
      <c r="BG1716" s="767">
        <v>0</v>
      </c>
      <c r="BH1716" s="767">
        <v>0</v>
      </c>
      <c r="BI1716" s="767">
        <v>0</v>
      </c>
      <c r="BJ1716" s="767" t="s">
        <v>922</v>
      </c>
      <c r="BK1716" s="767">
        <v>0</v>
      </c>
      <c r="BL1716" s="767"/>
      <c r="BM1716" s="767"/>
      <c r="BN1716" s="767" t="s">
        <v>308</v>
      </c>
      <c r="BO1716" s="767" t="s">
        <v>308</v>
      </c>
      <c r="BP1716" s="767" t="s">
        <v>308</v>
      </c>
      <c r="BQ1716" s="767" t="s">
        <v>308</v>
      </c>
      <c r="BR1716" s="767"/>
      <c r="BS1716" s="767" t="s">
        <v>397</v>
      </c>
      <c r="BT1716" s="767"/>
      <c r="BU1716" s="767" t="s">
        <v>579</v>
      </c>
      <c r="BV1716" s="767"/>
      <c r="BW1716" s="767"/>
      <c r="BX1716" s="767"/>
      <c r="BY1716" s="767"/>
      <c r="BZ1716" s="767"/>
      <c r="CA1716" s="767"/>
      <c r="CB1716" s="767"/>
      <c r="CC1716" s="767"/>
      <c r="CD1716" s="767"/>
      <c r="CE1716" s="767"/>
      <c r="CF1716" s="767"/>
      <c r="CG1716" s="767"/>
      <c r="CH1716" s="767"/>
      <c r="CI1716" s="767"/>
      <c r="CJ1716" s="767"/>
      <c r="CK1716" s="768"/>
      <c r="CL1716" s="768" t="s">
        <v>397</v>
      </c>
      <c r="CM1716" s="768" t="s">
        <v>397</v>
      </c>
      <c r="CN1716" s="768" t="s">
        <v>397</v>
      </c>
      <c r="CO1716" s="768" t="s">
        <v>397</v>
      </c>
      <c r="CP1716" s="768">
        <v>0</v>
      </c>
      <c r="CQ1716" s="768">
        <v>2880</v>
      </c>
      <c r="CR1716" s="735">
        <v>2100</v>
      </c>
      <c r="CS1716" s="863"/>
      <c r="CT1716" s="860" t="s">
        <v>308</v>
      </c>
      <c r="CU1716" s="891" t="s">
        <v>308</v>
      </c>
      <c r="CV1716" s="763"/>
      <c r="CW1716" s="763"/>
      <c r="CX1716" s="860">
        <v>46254</v>
      </c>
      <c r="CY1716" s="747">
        <v>0</v>
      </c>
      <c r="CZ1716" s="747" t="s">
        <v>308</v>
      </c>
      <c r="DA1716" s="748">
        <v>0</v>
      </c>
      <c r="DB1716" s="748">
        <v>0</v>
      </c>
      <c r="DC1716" s="748">
        <v>0</v>
      </c>
      <c r="DD1716" s="748" t="s">
        <v>308</v>
      </c>
      <c r="DE1716" s="748" t="s">
        <v>308</v>
      </c>
      <c r="DF1716" s="748" t="s">
        <v>308</v>
      </c>
      <c r="DG1716" s="748" t="s">
        <v>308</v>
      </c>
      <c r="DH1716" s="770">
        <v>0</v>
      </c>
      <c r="DI1716" s="763" t="s">
        <v>390</v>
      </c>
      <c r="DJ1716" s="763" t="s">
        <v>397</v>
      </c>
      <c r="DK1716" s="763" t="s">
        <v>397</v>
      </c>
      <c r="DL1716" s="763" t="s">
        <v>390</v>
      </c>
      <c r="DM1716" s="763" t="s">
        <v>390</v>
      </c>
      <c r="DN1716" s="763" t="s">
        <v>390</v>
      </c>
      <c r="DO1716" s="771">
        <v>0</v>
      </c>
      <c r="DP1716" s="763">
        <v>46297</v>
      </c>
      <c r="DQ1716" s="763">
        <v>46290</v>
      </c>
      <c r="DR1716" s="763">
        <v>46290</v>
      </c>
      <c r="DS1716" s="770">
        <v>46297</v>
      </c>
      <c r="DT1716" s="752">
        <v>46290</v>
      </c>
      <c r="DU1716" s="753">
        <v>-10</v>
      </c>
      <c r="DV1716" s="753" t="s">
        <v>308</v>
      </c>
      <c r="DW1716" s="754">
        <v>46276</v>
      </c>
      <c r="DX1716" s="755">
        <v>46280</v>
      </c>
      <c r="DY1716" s="754" t="e">
        <v>#VALUE!</v>
      </c>
      <c r="DZ1716" s="754" t="e">
        <v>#VALUE!</v>
      </c>
      <c r="EA1716" s="754">
        <v>0</v>
      </c>
      <c r="EB1716" s="754">
        <v>0</v>
      </c>
      <c r="HA1716" s="756" t="s">
        <v>397</v>
      </c>
      <c r="HB1716" s="756" t="s">
        <v>397</v>
      </c>
      <c r="HC1716" s="756" t="s">
        <v>397</v>
      </c>
      <c r="HD1716" s="756" t="s">
        <v>397</v>
      </c>
      <c r="HE1716" s="756" t="s">
        <v>397</v>
      </c>
      <c r="HF1716" s="756" t="s">
        <v>397</v>
      </c>
      <c r="HG1716" s="756" t="s">
        <v>397</v>
      </c>
      <c r="HH1716" s="756" t="s">
        <v>397</v>
      </c>
      <c r="HI1716" s="756" t="s">
        <v>397</v>
      </c>
      <c r="HJ1716" s="756" t="s">
        <v>397</v>
      </c>
      <c r="HK1716"/>
      <c r="HL1716"/>
      <c r="HM1716"/>
      <c r="HN1716" s="756" t="str">
        <f t="shared" si="59"/>
        <v>AUTO PRINT</v>
      </c>
      <c r="HO1716"/>
      <c r="HP1716" s="757" t="s">
        <v>572</v>
      </c>
      <c r="HQ1716" s="757" t="s">
        <v>572</v>
      </c>
      <c r="HR1716" s="757" t="s">
        <v>572</v>
      </c>
      <c r="HS1716"/>
      <c r="HW1716" s="758"/>
      <c r="HX1716"/>
      <c r="HY1716" s="759" t="s">
        <v>572</v>
      </c>
      <c r="HZ1716" s="759" t="s">
        <v>572</v>
      </c>
      <c r="IA1716" s="759" t="s">
        <v>572</v>
      </c>
      <c r="IC1716" s="760" t="s">
        <v>572</v>
      </c>
      <c r="ID1716" s="760" t="s">
        <v>572</v>
      </c>
      <c r="IE1716" s="760" t="s">
        <v>572</v>
      </c>
      <c r="IF1716" s="761" t="s">
        <v>572</v>
      </c>
      <c r="IG1716" s="619" t="str">
        <f t="shared" si="60"/>
        <v>IN HOUSE (MANUAL)</v>
      </c>
      <c r="II1716" s="761" t="s">
        <v>572</v>
      </c>
      <c r="IK1716" s="761" t="str">
        <f>IFERROR(VLOOKUP($M1716,#REF!,13,0),"IN HOUSE (MANUAL)")</f>
        <v>IN HOUSE (MANUAL)</v>
      </c>
      <c r="IM1716" s="760" t="s">
        <v>922</v>
      </c>
      <c r="IN1716" s="760" t="s">
        <v>922</v>
      </c>
      <c r="IO1716" s="760">
        <v>0</v>
      </c>
      <c r="IQ1716" s="760" t="s">
        <v>572</v>
      </c>
      <c r="IR1716" s="760" t="s">
        <v>572</v>
      </c>
      <c r="IT1716" s="760" t="s">
        <v>572</v>
      </c>
      <c r="IV1716" s="760" t="s">
        <v>572</v>
      </c>
      <c r="IW1716" s="760" t="s">
        <v>572</v>
      </c>
      <c r="IY1716" s="760" t="s">
        <v>572</v>
      </c>
      <c r="IZ1716" s="760" t="s">
        <v>572</v>
      </c>
      <c r="JB1716" s="760" t="s">
        <v>572</v>
      </c>
      <c r="JC1716" s="760" t="s">
        <v>572</v>
      </c>
      <c r="JE1716" s="760" t="s">
        <v>572</v>
      </c>
      <c r="JF1716" s="760" t="s">
        <v>572</v>
      </c>
    </row>
    <row r="1717" spans="1:266" ht="17.25" customHeight="1" x14ac:dyDescent="0.35">
      <c r="A1717" s="618" t="s">
        <v>3081</v>
      </c>
      <c r="B1717" s="730">
        <v>87</v>
      </c>
      <c r="C1717" s="730" t="s">
        <v>3078</v>
      </c>
      <c r="D1717" s="730" t="s">
        <v>3078</v>
      </c>
      <c r="E1717" s="730">
        <v>30</v>
      </c>
      <c r="F1717" s="731" t="s">
        <v>574</v>
      </c>
      <c r="G1717" s="732">
        <v>2</v>
      </c>
      <c r="H1717" s="826">
        <v>46196</v>
      </c>
      <c r="I1717" s="730">
        <v>38</v>
      </c>
      <c r="J1717" s="730" t="s">
        <v>308</v>
      </c>
      <c r="K1717" s="730">
        <v>39</v>
      </c>
      <c r="L1717" s="730" t="s">
        <v>3082</v>
      </c>
      <c r="M1717" s="735" t="s">
        <v>3081</v>
      </c>
      <c r="N1717" s="735">
        <v>0</v>
      </c>
      <c r="O1717" s="735" t="s">
        <v>390</v>
      </c>
      <c r="P1717" s="735">
        <v>0</v>
      </c>
      <c r="Q1717" s="735">
        <v>0</v>
      </c>
      <c r="R1717" s="735" t="s">
        <v>3042</v>
      </c>
      <c r="S1717" s="735" t="s">
        <v>308</v>
      </c>
      <c r="T1717" s="735" t="s">
        <v>3080</v>
      </c>
      <c r="U1717" s="735">
        <v>373</v>
      </c>
      <c r="V1717" s="735" t="s">
        <v>308</v>
      </c>
      <c r="W1717" s="735"/>
      <c r="X1717" s="735"/>
      <c r="Y1717" s="768">
        <v>0</v>
      </c>
      <c r="Z1717" s="935">
        <v>183</v>
      </c>
      <c r="AA1717" s="735" t="s">
        <v>40</v>
      </c>
      <c r="AB1717" s="735" t="s">
        <v>890</v>
      </c>
      <c r="AC1717" s="735" t="s">
        <v>899</v>
      </c>
      <c r="AD1717" s="735">
        <v>4224</v>
      </c>
      <c r="AE1717" s="738">
        <v>2100</v>
      </c>
      <c r="AF1717" s="763" t="s">
        <v>390</v>
      </c>
      <c r="AG1717" s="765"/>
      <c r="AH1717" s="765"/>
      <c r="AI1717" s="765" t="s">
        <v>613</v>
      </c>
      <c r="AJ1717" s="740">
        <v>14</v>
      </c>
      <c r="AK1717" s="766"/>
      <c r="AL1717" s="740"/>
      <c r="AM1717" s="767">
        <v>0</v>
      </c>
      <c r="AN1717" s="767"/>
      <c r="AO1717" s="767">
        <v>2100</v>
      </c>
      <c r="AP1717" s="767"/>
      <c r="AQ1717" s="767"/>
      <c r="AR1717" s="767"/>
      <c r="AS1717" s="767"/>
      <c r="AT1717" s="767"/>
      <c r="AU1717" s="767"/>
      <c r="AV1717" s="767"/>
      <c r="AW1717" s="767"/>
      <c r="AX1717" s="767"/>
      <c r="AY1717" s="767"/>
      <c r="AZ1717" s="767"/>
      <c r="BA1717" s="767"/>
      <c r="BB1717" s="767">
        <v>0</v>
      </c>
      <c r="BC1717" s="767">
        <v>2100</v>
      </c>
      <c r="BD1717" s="767">
        <v>0</v>
      </c>
      <c r="BE1717" s="767">
        <v>0</v>
      </c>
      <c r="BF1717" s="767">
        <v>2100</v>
      </c>
      <c r="BG1717" s="767">
        <v>0</v>
      </c>
      <c r="BH1717" s="767">
        <v>0</v>
      </c>
      <c r="BI1717" s="767">
        <v>183</v>
      </c>
      <c r="BJ1717" s="767" t="s">
        <v>922</v>
      </c>
      <c r="BK1717" s="767">
        <v>0</v>
      </c>
      <c r="BL1717" s="767"/>
      <c r="BM1717" s="767"/>
      <c r="BN1717" s="767" t="s">
        <v>308</v>
      </c>
      <c r="BO1717" s="767" t="s">
        <v>308</v>
      </c>
      <c r="BP1717" s="767" t="s">
        <v>308</v>
      </c>
      <c r="BQ1717" s="767" t="s">
        <v>308</v>
      </c>
      <c r="BR1717" s="767"/>
      <c r="BS1717" s="767" t="s">
        <v>397</v>
      </c>
      <c r="BT1717" s="767"/>
      <c r="BU1717" s="767" t="s">
        <v>579</v>
      </c>
      <c r="BV1717" s="767"/>
      <c r="BW1717" s="767"/>
      <c r="BX1717" s="767"/>
      <c r="BY1717" s="767"/>
      <c r="BZ1717" s="767"/>
      <c r="CA1717" s="767"/>
      <c r="CB1717" s="767"/>
      <c r="CC1717" s="767"/>
      <c r="CD1717" s="767"/>
      <c r="CE1717" s="767"/>
      <c r="CF1717" s="767"/>
      <c r="CG1717" s="767"/>
      <c r="CH1717" s="767"/>
      <c r="CI1717" s="767"/>
      <c r="CJ1717" s="767"/>
      <c r="CK1717" s="768"/>
      <c r="CL1717" s="768" t="s">
        <v>397</v>
      </c>
      <c r="CM1717" s="768" t="s">
        <v>397</v>
      </c>
      <c r="CN1717" s="768" t="s">
        <v>397</v>
      </c>
      <c r="CO1717" s="768" t="s">
        <v>397</v>
      </c>
      <c r="CP1717" s="768">
        <v>183</v>
      </c>
      <c r="CQ1717" s="768">
        <v>4224</v>
      </c>
      <c r="CR1717" s="735">
        <v>2100</v>
      </c>
      <c r="CS1717" s="863"/>
      <c r="CT1717" s="860" t="s">
        <v>308</v>
      </c>
      <c r="CU1717" s="891" t="s">
        <v>308</v>
      </c>
      <c r="CV1717" s="763"/>
      <c r="CW1717" s="763"/>
      <c r="CX1717" s="860">
        <v>46254</v>
      </c>
      <c r="CY1717" s="747">
        <v>0</v>
      </c>
      <c r="CZ1717" s="747" t="s">
        <v>308</v>
      </c>
      <c r="DA1717" s="748">
        <v>0</v>
      </c>
      <c r="DB1717" s="748">
        <v>0</v>
      </c>
      <c r="DC1717" s="748">
        <v>0</v>
      </c>
      <c r="DD1717" s="748" t="s">
        <v>308</v>
      </c>
      <c r="DE1717" s="748" t="s">
        <v>308</v>
      </c>
      <c r="DF1717" s="748" t="s">
        <v>308</v>
      </c>
      <c r="DG1717" s="748" t="s">
        <v>308</v>
      </c>
      <c r="DH1717" s="770">
        <v>0</v>
      </c>
      <c r="DI1717" s="763" t="s">
        <v>390</v>
      </c>
      <c r="DJ1717" s="763" t="s">
        <v>397</v>
      </c>
      <c r="DK1717" s="763" t="s">
        <v>397</v>
      </c>
      <c r="DL1717" s="763" t="s">
        <v>390</v>
      </c>
      <c r="DM1717" s="763">
        <v>46272</v>
      </c>
      <c r="DN1717" s="763">
        <v>46272</v>
      </c>
      <c r="DO1717" s="771">
        <v>0</v>
      </c>
      <c r="DP1717" s="763">
        <v>46297</v>
      </c>
      <c r="DQ1717" s="763">
        <v>46290</v>
      </c>
      <c r="DR1717" s="763">
        <v>46290</v>
      </c>
      <c r="DS1717" s="770">
        <v>46297</v>
      </c>
      <c r="DT1717" s="752">
        <v>46290</v>
      </c>
      <c r="DU1717" s="753">
        <v>-8</v>
      </c>
      <c r="DV1717" s="753" t="s">
        <v>308</v>
      </c>
      <c r="DW1717" s="754">
        <v>46280</v>
      </c>
      <c r="DX1717" s="755">
        <v>46282</v>
      </c>
      <c r="DY1717" s="754" t="e">
        <v>#VALUE!</v>
      </c>
      <c r="DZ1717" s="754" t="e">
        <v>#VALUE!</v>
      </c>
      <c r="EA1717" s="754">
        <v>0</v>
      </c>
      <c r="EB1717" s="754">
        <v>0</v>
      </c>
      <c r="HA1717" s="756" t="s">
        <v>397</v>
      </c>
      <c r="HB1717" s="756" t="s">
        <v>397</v>
      </c>
      <c r="HC1717" s="756" t="s">
        <v>397</v>
      </c>
      <c r="HD1717" s="756" t="s">
        <v>397</v>
      </c>
      <c r="HE1717" s="756" t="s">
        <v>397</v>
      </c>
      <c r="HF1717" s="756" t="s">
        <v>397</v>
      </c>
      <c r="HG1717" s="756" t="s">
        <v>397</v>
      </c>
      <c r="HH1717" s="756" t="s">
        <v>397</v>
      </c>
      <c r="HI1717" s="756" t="s">
        <v>397</v>
      </c>
      <c r="HJ1717" s="756" t="s">
        <v>397</v>
      </c>
      <c r="HK1717"/>
      <c r="HL1717"/>
      <c r="HM1717"/>
      <c r="HN1717" s="756" t="str">
        <f t="shared" si="59"/>
        <v>AUTO PRINT</v>
      </c>
      <c r="HO1717"/>
      <c r="HP1717" s="757" t="s">
        <v>572</v>
      </c>
      <c r="HQ1717" s="757" t="s">
        <v>572</v>
      </c>
      <c r="HR1717" s="757" t="s">
        <v>572</v>
      </c>
      <c r="HS1717"/>
      <c r="HW1717" s="758"/>
      <c r="HX1717"/>
      <c r="HY1717" s="759" t="s">
        <v>572</v>
      </c>
      <c r="HZ1717" s="759" t="s">
        <v>572</v>
      </c>
      <c r="IA1717" s="759" t="s">
        <v>572</v>
      </c>
      <c r="IC1717" s="760" t="s">
        <v>572</v>
      </c>
      <c r="ID1717" s="760" t="s">
        <v>572</v>
      </c>
      <c r="IE1717" s="760" t="s">
        <v>572</v>
      </c>
      <c r="IF1717" s="761" t="s">
        <v>572</v>
      </c>
      <c r="IG1717" s="619" t="str">
        <f t="shared" si="60"/>
        <v>IN HOUSE (MANUAL)</v>
      </c>
      <c r="II1717" s="761" t="s">
        <v>572</v>
      </c>
      <c r="IK1717" s="761" t="str">
        <f>IFERROR(VLOOKUP($M1717,#REF!,13,0),"IN HOUSE (MANUAL)")</f>
        <v>IN HOUSE (MANUAL)</v>
      </c>
      <c r="IM1717" s="760" t="s">
        <v>922</v>
      </c>
      <c r="IN1717" s="760" t="s">
        <v>922</v>
      </c>
      <c r="IO1717" s="760">
        <v>183</v>
      </c>
      <c r="IQ1717" s="760" t="s">
        <v>572</v>
      </c>
      <c r="IR1717" s="760" t="s">
        <v>572</v>
      </c>
      <c r="IT1717" s="760" t="s">
        <v>572</v>
      </c>
      <c r="IV1717" s="760" t="s">
        <v>572</v>
      </c>
      <c r="IW1717" s="760" t="s">
        <v>572</v>
      </c>
      <c r="IY1717" s="760" t="s">
        <v>572</v>
      </c>
      <c r="IZ1717" s="760" t="s">
        <v>572</v>
      </c>
      <c r="JB1717" s="760" t="s">
        <v>572</v>
      </c>
      <c r="JC1717" s="760" t="s">
        <v>572</v>
      </c>
      <c r="JE1717" s="760" t="s">
        <v>572</v>
      </c>
      <c r="JF1717" s="760" t="s">
        <v>572</v>
      </c>
    </row>
    <row r="1718" spans="1:266" ht="17.25" customHeight="1" x14ac:dyDescent="0.35">
      <c r="A1718" s="618" t="s">
        <v>3083</v>
      </c>
      <c r="B1718" s="730">
        <v>88</v>
      </c>
      <c r="C1718" s="730" t="s">
        <v>3078</v>
      </c>
      <c r="D1718" s="730" t="s">
        <v>3078</v>
      </c>
      <c r="E1718" s="730">
        <v>30</v>
      </c>
      <c r="F1718" s="731" t="s">
        <v>574</v>
      </c>
      <c r="G1718" s="732">
        <v>2</v>
      </c>
      <c r="H1718" s="826">
        <v>46196</v>
      </c>
      <c r="I1718" s="730">
        <v>39</v>
      </c>
      <c r="J1718" s="730" t="s">
        <v>308</v>
      </c>
      <c r="K1718" s="730">
        <v>39</v>
      </c>
      <c r="L1718" s="730" t="s">
        <v>3084</v>
      </c>
      <c r="M1718" s="735" t="s">
        <v>3083</v>
      </c>
      <c r="N1718" s="735">
        <v>0</v>
      </c>
      <c r="O1718" s="735" t="s">
        <v>390</v>
      </c>
      <c r="P1718" s="735">
        <v>0</v>
      </c>
      <c r="Q1718" s="735">
        <v>0</v>
      </c>
      <c r="R1718" s="735" t="s">
        <v>3042</v>
      </c>
      <c r="S1718" s="735" t="s">
        <v>308</v>
      </c>
      <c r="T1718" s="735" t="s">
        <v>3076</v>
      </c>
      <c r="U1718" s="735">
        <v>373</v>
      </c>
      <c r="V1718" s="735" t="s">
        <v>308</v>
      </c>
      <c r="W1718" s="735"/>
      <c r="X1718" s="735"/>
      <c r="Y1718" s="768">
        <v>0</v>
      </c>
      <c r="Z1718" s="935">
        <v>103</v>
      </c>
      <c r="AA1718" s="735" t="s">
        <v>40</v>
      </c>
      <c r="AB1718" s="735" t="s">
        <v>890</v>
      </c>
      <c r="AC1718" s="735" t="s">
        <v>899</v>
      </c>
      <c r="AD1718" s="735">
        <v>4704</v>
      </c>
      <c r="AE1718" s="738">
        <v>2616</v>
      </c>
      <c r="AF1718" s="763" t="s">
        <v>390</v>
      </c>
      <c r="AG1718" s="765"/>
      <c r="AH1718" s="765"/>
      <c r="AI1718" s="765" t="s">
        <v>613</v>
      </c>
      <c r="AJ1718" s="740">
        <v>15</v>
      </c>
      <c r="AK1718" s="766"/>
      <c r="AL1718" s="740"/>
      <c r="AM1718" s="767">
        <v>0</v>
      </c>
      <c r="AN1718" s="767"/>
      <c r="AO1718" s="767">
        <v>2616</v>
      </c>
      <c r="AP1718" s="767"/>
      <c r="AQ1718" s="767"/>
      <c r="AR1718" s="767"/>
      <c r="AS1718" s="767"/>
      <c r="AT1718" s="767"/>
      <c r="AU1718" s="767"/>
      <c r="AV1718" s="767"/>
      <c r="AW1718" s="767"/>
      <c r="AX1718" s="767"/>
      <c r="AY1718" s="767"/>
      <c r="AZ1718" s="767"/>
      <c r="BA1718" s="767"/>
      <c r="BB1718" s="767">
        <v>0</v>
      </c>
      <c r="BC1718" s="767">
        <v>2616</v>
      </c>
      <c r="BD1718" s="767">
        <v>0</v>
      </c>
      <c r="BE1718" s="767">
        <v>0</v>
      </c>
      <c r="BF1718" s="767">
        <v>2616</v>
      </c>
      <c r="BG1718" s="767">
        <v>0</v>
      </c>
      <c r="BH1718" s="767">
        <v>0</v>
      </c>
      <c r="BI1718" s="767">
        <v>102.5</v>
      </c>
      <c r="BJ1718" s="767" t="s">
        <v>922</v>
      </c>
      <c r="BK1718" s="767">
        <v>0</v>
      </c>
      <c r="BL1718" s="767"/>
      <c r="BM1718" s="767"/>
      <c r="BN1718" s="767" t="s">
        <v>308</v>
      </c>
      <c r="BO1718" s="767" t="s">
        <v>308</v>
      </c>
      <c r="BP1718" s="767" t="s">
        <v>308</v>
      </c>
      <c r="BQ1718" s="767" t="s">
        <v>308</v>
      </c>
      <c r="BR1718" s="767"/>
      <c r="BS1718" s="767" t="s">
        <v>397</v>
      </c>
      <c r="BT1718" s="767"/>
      <c r="BU1718" s="767" t="s">
        <v>579</v>
      </c>
      <c r="BV1718" s="767"/>
      <c r="BW1718" s="767"/>
      <c r="BX1718" s="767"/>
      <c r="BY1718" s="767"/>
      <c r="BZ1718" s="767"/>
      <c r="CA1718" s="767"/>
      <c r="CB1718" s="767"/>
      <c r="CC1718" s="767"/>
      <c r="CD1718" s="767"/>
      <c r="CE1718" s="767"/>
      <c r="CF1718" s="767"/>
      <c r="CG1718" s="767"/>
      <c r="CH1718" s="767"/>
      <c r="CI1718" s="767"/>
      <c r="CJ1718" s="767"/>
      <c r="CK1718" s="768"/>
      <c r="CL1718" s="768" t="s">
        <v>397</v>
      </c>
      <c r="CM1718" s="768" t="s">
        <v>397</v>
      </c>
      <c r="CN1718" s="768" t="s">
        <v>397</v>
      </c>
      <c r="CO1718" s="768" t="s">
        <v>397</v>
      </c>
      <c r="CP1718" s="768">
        <v>102.5</v>
      </c>
      <c r="CQ1718" s="768">
        <v>4704</v>
      </c>
      <c r="CR1718" s="735">
        <v>2616</v>
      </c>
      <c r="CS1718" s="863"/>
      <c r="CT1718" s="860" t="s">
        <v>308</v>
      </c>
      <c r="CU1718" s="891" t="s">
        <v>308</v>
      </c>
      <c r="CV1718" s="763"/>
      <c r="CW1718" s="763"/>
      <c r="CX1718" s="860">
        <v>46254</v>
      </c>
      <c r="CY1718" s="747">
        <v>0</v>
      </c>
      <c r="CZ1718" s="747" t="s">
        <v>308</v>
      </c>
      <c r="DA1718" s="748">
        <v>0</v>
      </c>
      <c r="DB1718" s="748">
        <v>0</v>
      </c>
      <c r="DC1718" s="748">
        <v>0</v>
      </c>
      <c r="DD1718" s="748" t="s">
        <v>308</v>
      </c>
      <c r="DE1718" s="748" t="s">
        <v>308</v>
      </c>
      <c r="DF1718" s="748" t="s">
        <v>308</v>
      </c>
      <c r="DG1718" s="748" t="s">
        <v>308</v>
      </c>
      <c r="DH1718" s="770">
        <v>0</v>
      </c>
      <c r="DI1718" s="763" t="s">
        <v>390</v>
      </c>
      <c r="DJ1718" s="763" t="s">
        <v>397</v>
      </c>
      <c r="DK1718" s="763" t="s">
        <v>397</v>
      </c>
      <c r="DL1718" s="763" t="s">
        <v>390</v>
      </c>
      <c r="DM1718" s="763">
        <v>46274</v>
      </c>
      <c r="DN1718" s="763">
        <v>46274</v>
      </c>
      <c r="DO1718" s="771">
        <v>0</v>
      </c>
      <c r="DP1718" s="763">
        <v>46297</v>
      </c>
      <c r="DQ1718" s="737">
        <v>46290</v>
      </c>
      <c r="DR1718" s="763">
        <v>46290</v>
      </c>
      <c r="DS1718" s="770">
        <v>46297</v>
      </c>
      <c r="DT1718" s="752">
        <v>46290</v>
      </c>
      <c r="DU1718" s="753">
        <v>-3</v>
      </c>
      <c r="DV1718" s="753" t="s">
        <v>308</v>
      </c>
      <c r="DW1718" s="754">
        <v>46282</v>
      </c>
      <c r="DX1718" s="755">
        <v>46287</v>
      </c>
      <c r="DY1718" s="754" t="e">
        <v>#VALUE!</v>
      </c>
      <c r="DZ1718" s="754" t="e">
        <v>#VALUE!</v>
      </c>
      <c r="EA1718" s="754">
        <v>0</v>
      </c>
      <c r="EB1718" s="754">
        <v>0</v>
      </c>
      <c r="HA1718" s="756" t="s">
        <v>397</v>
      </c>
      <c r="HB1718" s="756" t="s">
        <v>397</v>
      </c>
      <c r="HC1718" s="756" t="s">
        <v>397</v>
      </c>
      <c r="HD1718" s="756" t="s">
        <v>397</v>
      </c>
      <c r="HE1718" s="756" t="s">
        <v>397</v>
      </c>
      <c r="HF1718" s="756" t="s">
        <v>397</v>
      </c>
      <c r="HG1718" s="756" t="s">
        <v>397</v>
      </c>
      <c r="HH1718" s="756" t="s">
        <v>397</v>
      </c>
      <c r="HI1718" s="756" t="s">
        <v>397</v>
      </c>
      <c r="HJ1718" s="756" t="s">
        <v>397</v>
      </c>
      <c r="HK1718"/>
      <c r="HL1718"/>
      <c r="HM1718"/>
      <c r="HN1718" s="756" t="str">
        <f t="shared" si="59"/>
        <v>AUTO PRINT</v>
      </c>
      <c r="HO1718"/>
      <c r="HP1718" s="757" t="s">
        <v>572</v>
      </c>
      <c r="HQ1718" s="757" t="s">
        <v>572</v>
      </c>
      <c r="HR1718" s="757" t="s">
        <v>572</v>
      </c>
      <c r="HS1718"/>
      <c r="HW1718" s="758"/>
      <c r="HX1718"/>
      <c r="HY1718" s="759" t="s">
        <v>572</v>
      </c>
      <c r="HZ1718" s="759" t="s">
        <v>572</v>
      </c>
      <c r="IA1718" s="759" t="s">
        <v>572</v>
      </c>
      <c r="IC1718" s="760" t="s">
        <v>572</v>
      </c>
      <c r="ID1718" s="760" t="s">
        <v>572</v>
      </c>
      <c r="IE1718" s="760" t="s">
        <v>572</v>
      </c>
      <c r="IF1718" s="761" t="s">
        <v>572</v>
      </c>
      <c r="IG1718" s="619" t="str">
        <f t="shared" si="60"/>
        <v>IN HOUSE (MANUAL)</v>
      </c>
      <c r="II1718" s="761" t="s">
        <v>572</v>
      </c>
      <c r="IK1718" s="761" t="str">
        <f>IFERROR(VLOOKUP($M1718,#REF!,13,0),"IN HOUSE (MANUAL)")</f>
        <v>IN HOUSE (MANUAL)</v>
      </c>
      <c r="IM1718" s="760" t="s">
        <v>922</v>
      </c>
      <c r="IN1718" s="760" t="s">
        <v>922</v>
      </c>
      <c r="IO1718" s="760">
        <v>102.5</v>
      </c>
      <c r="IQ1718" s="760" t="s">
        <v>572</v>
      </c>
      <c r="IR1718" s="760" t="s">
        <v>572</v>
      </c>
      <c r="IT1718" s="760" t="s">
        <v>572</v>
      </c>
      <c r="IV1718" s="760" t="s">
        <v>572</v>
      </c>
      <c r="IW1718" s="760" t="s">
        <v>572</v>
      </c>
      <c r="IY1718" s="760" t="s">
        <v>572</v>
      </c>
      <c r="IZ1718" s="760" t="s">
        <v>572</v>
      </c>
      <c r="JB1718" s="760" t="s">
        <v>572</v>
      </c>
      <c r="JC1718" s="760" t="s">
        <v>572</v>
      </c>
      <c r="JE1718" s="760" t="s">
        <v>572</v>
      </c>
      <c r="JF1718" s="760" t="s">
        <v>572</v>
      </c>
    </row>
    <row r="1719" spans="1:266" ht="17.25" customHeight="1" x14ac:dyDescent="0.35">
      <c r="A1719" s="618" t="s">
        <v>3087</v>
      </c>
      <c r="B1719" s="730">
        <v>89</v>
      </c>
      <c r="C1719" s="730" t="s">
        <v>3078</v>
      </c>
      <c r="D1719" s="730" t="s">
        <v>3078</v>
      </c>
      <c r="E1719" s="730">
        <v>30</v>
      </c>
      <c r="F1719" s="731" t="s">
        <v>574</v>
      </c>
      <c r="G1719" s="732">
        <v>2</v>
      </c>
      <c r="H1719" s="826">
        <v>46196</v>
      </c>
      <c r="I1719" s="730">
        <v>39</v>
      </c>
      <c r="J1719" s="730" t="s">
        <v>308</v>
      </c>
      <c r="K1719" s="730">
        <v>40</v>
      </c>
      <c r="L1719" s="730" t="s">
        <v>3088</v>
      </c>
      <c r="M1719" s="772" t="s">
        <v>3087</v>
      </c>
      <c r="N1719" s="772">
        <v>0</v>
      </c>
      <c r="O1719" s="772" t="s">
        <v>390</v>
      </c>
      <c r="P1719" s="772">
        <v>0</v>
      </c>
      <c r="Q1719" s="772">
        <v>0</v>
      </c>
      <c r="R1719" s="772" t="s">
        <v>2834</v>
      </c>
      <c r="S1719" s="772" t="s">
        <v>308</v>
      </c>
      <c r="T1719" s="772" t="s">
        <v>2835</v>
      </c>
      <c r="U1719" s="772">
        <v>373</v>
      </c>
      <c r="V1719" s="772" t="s">
        <v>308</v>
      </c>
      <c r="W1719" s="772"/>
      <c r="X1719" s="772"/>
      <c r="Y1719" s="773">
        <v>0</v>
      </c>
      <c r="Z1719" s="932">
        <v>2106</v>
      </c>
      <c r="AA1719" s="772" t="s">
        <v>45</v>
      </c>
      <c r="AB1719" s="772" t="s">
        <v>863</v>
      </c>
      <c r="AC1719" s="772" t="s">
        <v>899</v>
      </c>
      <c r="AD1719" s="772">
        <v>4212</v>
      </c>
      <c r="AE1719" s="864">
        <v>2106</v>
      </c>
      <c r="AF1719" s="774" t="s">
        <v>390</v>
      </c>
      <c r="AG1719" s="777"/>
      <c r="AH1719" s="777"/>
      <c r="AI1719" s="777" t="s">
        <v>308</v>
      </c>
      <c r="AJ1719" s="778">
        <v>16</v>
      </c>
      <c r="AK1719" s="779"/>
      <c r="AL1719" s="778"/>
      <c r="AM1719" s="780">
        <v>0</v>
      </c>
      <c r="AN1719" s="780"/>
      <c r="AO1719" s="780">
        <v>2106</v>
      </c>
      <c r="AP1719" s="780"/>
      <c r="AQ1719" s="780"/>
      <c r="AR1719" s="780"/>
      <c r="AS1719" s="780"/>
      <c r="AT1719" s="780"/>
      <c r="AU1719" s="780"/>
      <c r="AV1719" s="780"/>
      <c r="AW1719" s="780"/>
      <c r="AX1719" s="780"/>
      <c r="AY1719" s="780"/>
      <c r="AZ1719" s="780"/>
      <c r="BA1719" s="780"/>
      <c r="BB1719" s="780">
        <v>0</v>
      </c>
      <c r="BC1719" s="780">
        <v>2106</v>
      </c>
      <c r="BD1719" s="780">
        <v>0</v>
      </c>
      <c r="BE1719" s="780">
        <v>0</v>
      </c>
      <c r="BF1719" s="780">
        <v>2106</v>
      </c>
      <c r="BG1719" s="780">
        <v>0</v>
      </c>
      <c r="BH1719" s="780">
        <v>0</v>
      </c>
      <c r="BI1719" s="780">
        <v>2106</v>
      </c>
      <c r="BJ1719" s="780" t="s">
        <v>922</v>
      </c>
      <c r="BK1719" s="780">
        <v>0</v>
      </c>
      <c r="BL1719" s="780"/>
      <c r="BM1719" s="780"/>
      <c r="BN1719" s="780" t="s">
        <v>308</v>
      </c>
      <c r="BO1719" s="780" t="s">
        <v>308</v>
      </c>
      <c r="BP1719" s="780" t="s">
        <v>308</v>
      </c>
      <c r="BQ1719" s="780" t="s">
        <v>308</v>
      </c>
      <c r="BR1719" s="780"/>
      <c r="BS1719" s="780" t="s">
        <v>397</v>
      </c>
      <c r="BT1719" s="780"/>
      <c r="BU1719" s="780" t="s">
        <v>579</v>
      </c>
      <c r="BV1719" s="780"/>
      <c r="BW1719" s="780"/>
      <c r="BX1719" s="780"/>
      <c r="BY1719" s="780"/>
      <c r="BZ1719" s="780"/>
      <c r="CA1719" s="780"/>
      <c r="CB1719" s="780"/>
      <c r="CC1719" s="780"/>
      <c r="CD1719" s="780"/>
      <c r="CE1719" s="780"/>
      <c r="CF1719" s="780"/>
      <c r="CG1719" s="780"/>
      <c r="CH1719" s="780"/>
      <c r="CI1719" s="780"/>
      <c r="CJ1719" s="780"/>
      <c r="CK1719" s="773"/>
      <c r="CL1719" s="773" t="s">
        <v>397</v>
      </c>
      <c r="CM1719" s="773" t="s">
        <v>397</v>
      </c>
      <c r="CN1719" s="773" t="s">
        <v>397</v>
      </c>
      <c r="CO1719" s="773" t="s">
        <v>397</v>
      </c>
      <c r="CP1719" s="773">
        <v>2106</v>
      </c>
      <c r="CQ1719" s="773">
        <v>4212</v>
      </c>
      <c r="CR1719" s="772">
        <v>2106</v>
      </c>
      <c r="CS1719" s="781"/>
      <c r="CT1719" s="865" t="s">
        <v>308</v>
      </c>
      <c r="CU1719" s="899" t="s">
        <v>308</v>
      </c>
      <c r="CV1719" s="774"/>
      <c r="CW1719" s="774"/>
      <c r="CX1719" s="865">
        <v>46254</v>
      </c>
      <c r="CY1719" s="784">
        <v>0</v>
      </c>
      <c r="CZ1719" s="784" t="s">
        <v>308</v>
      </c>
      <c r="DA1719" s="785">
        <v>0</v>
      </c>
      <c r="DB1719" s="785">
        <v>0</v>
      </c>
      <c r="DC1719" s="785">
        <v>0</v>
      </c>
      <c r="DD1719" s="785" t="s">
        <v>308</v>
      </c>
      <c r="DE1719" s="785" t="s">
        <v>308</v>
      </c>
      <c r="DF1719" s="785" t="s">
        <v>308</v>
      </c>
      <c r="DG1719" s="785" t="s">
        <v>308</v>
      </c>
      <c r="DH1719" s="786">
        <v>0</v>
      </c>
      <c r="DI1719" s="774" t="s">
        <v>390</v>
      </c>
      <c r="DJ1719" s="774" t="s">
        <v>390</v>
      </c>
      <c r="DK1719" s="774" t="s">
        <v>397</v>
      </c>
      <c r="DL1719" s="774" t="s">
        <v>390</v>
      </c>
      <c r="DM1719" s="774">
        <v>46281</v>
      </c>
      <c r="DN1719" s="774">
        <v>46281</v>
      </c>
      <c r="DO1719" s="787">
        <v>0</v>
      </c>
      <c r="DP1719" s="774">
        <v>46297</v>
      </c>
      <c r="DQ1719" s="776">
        <v>46297</v>
      </c>
      <c r="DR1719" s="774">
        <v>46297</v>
      </c>
      <c r="DS1719" s="786">
        <v>46297</v>
      </c>
      <c r="DT1719" s="752">
        <v>46297</v>
      </c>
      <c r="DU1719" s="753">
        <v>-8</v>
      </c>
      <c r="DV1719" s="753" t="s">
        <v>308</v>
      </c>
      <c r="DW1719" s="754">
        <v>46287</v>
      </c>
      <c r="DX1719" s="755">
        <v>46289</v>
      </c>
      <c r="DY1719" s="754" t="e">
        <v>#VALUE!</v>
      </c>
      <c r="DZ1719" s="754" t="e">
        <v>#VALUE!</v>
      </c>
      <c r="EA1719" s="754">
        <v>0</v>
      </c>
      <c r="EB1719" s="754">
        <v>0</v>
      </c>
      <c r="HA1719" s="756" t="s">
        <v>397</v>
      </c>
      <c r="HB1719" s="756" t="s">
        <v>397</v>
      </c>
      <c r="HC1719" s="756" t="s">
        <v>397</v>
      </c>
      <c r="HD1719" s="756" t="s">
        <v>397</v>
      </c>
      <c r="HE1719" s="756" t="s">
        <v>397</v>
      </c>
      <c r="HF1719" s="756" t="s">
        <v>397</v>
      </c>
      <c r="HG1719" s="756" t="s">
        <v>397</v>
      </c>
      <c r="HH1719" s="756" t="s">
        <v>397</v>
      </c>
      <c r="HI1719" s="756" t="s">
        <v>397</v>
      </c>
      <c r="HJ1719" s="756" t="s">
        <v>397</v>
      </c>
      <c r="HK1719"/>
      <c r="HL1719"/>
      <c r="HM1719"/>
      <c r="HN1719" s="756" t="str">
        <f t="shared" si="59"/>
        <v>AUTO PRINT</v>
      </c>
      <c r="HO1719"/>
      <c r="HP1719" s="757" t="s">
        <v>572</v>
      </c>
      <c r="HQ1719" s="757" t="s">
        <v>572</v>
      </c>
      <c r="HR1719" s="757" t="s">
        <v>572</v>
      </c>
      <c r="HS1719"/>
      <c r="HW1719" s="758"/>
      <c r="HX1719"/>
      <c r="HY1719" s="759" t="s">
        <v>572</v>
      </c>
      <c r="HZ1719" s="759" t="s">
        <v>572</v>
      </c>
      <c r="IA1719" s="759" t="s">
        <v>572</v>
      </c>
      <c r="IC1719" s="760" t="s">
        <v>572</v>
      </c>
      <c r="ID1719" s="760" t="s">
        <v>572</v>
      </c>
      <c r="IE1719" s="760" t="s">
        <v>572</v>
      </c>
      <c r="IF1719" s="761" t="s">
        <v>572</v>
      </c>
      <c r="IG1719" s="619" t="str">
        <f t="shared" si="60"/>
        <v>IN HOUSE (MANUAL)</v>
      </c>
      <c r="II1719" s="761" t="s">
        <v>572</v>
      </c>
      <c r="IK1719" s="761" t="str">
        <f>IFERROR(VLOOKUP($M1719,#REF!,13,0),"IN HOUSE (MANUAL)")</f>
        <v>IN HOUSE (MANUAL)</v>
      </c>
      <c r="IM1719" s="760" t="s">
        <v>922</v>
      </c>
      <c r="IN1719" s="760" t="s">
        <v>922</v>
      </c>
      <c r="IO1719" s="760">
        <v>2106</v>
      </c>
      <c r="IQ1719" s="760" t="s">
        <v>572</v>
      </c>
      <c r="IR1719" s="760" t="s">
        <v>572</v>
      </c>
      <c r="IT1719" s="760" t="s">
        <v>572</v>
      </c>
      <c r="IV1719" s="760" t="s">
        <v>572</v>
      </c>
      <c r="IW1719" s="760" t="s">
        <v>572</v>
      </c>
      <c r="IY1719" s="760" t="s">
        <v>572</v>
      </c>
      <c r="IZ1719" s="760" t="s">
        <v>572</v>
      </c>
      <c r="JB1719" s="760" t="s">
        <v>572</v>
      </c>
      <c r="JC1719" s="760" t="s">
        <v>572</v>
      </c>
      <c r="JE1719" s="760" t="s">
        <v>572</v>
      </c>
      <c r="JF1719" s="760" t="s">
        <v>572</v>
      </c>
    </row>
    <row r="1720" spans="1:266" ht="17.25" customHeight="1" x14ac:dyDescent="0.35">
      <c r="A1720" s="618" t="s">
        <v>3129</v>
      </c>
      <c r="B1720" s="730">
        <v>90</v>
      </c>
      <c r="C1720" s="730" t="s">
        <v>3115</v>
      </c>
      <c r="D1720" s="730" t="s">
        <v>3115</v>
      </c>
      <c r="E1720" s="730">
        <v>30</v>
      </c>
      <c r="F1720" s="731" t="s">
        <v>574</v>
      </c>
      <c r="G1720" s="732">
        <v>1</v>
      </c>
      <c r="H1720" s="826">
        <v>46232</v>
      </c>
      <c r="I1720" s="730">
        <v>39</v>
      </c>
      <c r="J1720" s="730" t="s">
        <v>308</v>
      </c>
      <c r="K1720" s="730">
        <v>41</v>
      </c>
      <c r="L1720" s="730" t="s">
        <v>3130</v>
      </c>
      <c r="M1720" s="772" t="s">
        <v>3129</v>
      </c>
      <c r="N1720" s="868">
        <v>0</v>
      </c>
      <c r="O1720" s="868" t="s">
        <v>390</v>
      </c>
      <c r="P1720" s="868">
        <v>0</v>
      </c>
      <c r="Q1720" s="868">
        <v>0</v>
      </c>
      <c r="R1720" s="772" t="s">
        <v>3042</v>
      </c>
      <c r="S1720" s="772" t="s">
        <v>308</v>
      </c>
      <c r="T1720" s="772" t="s">
        <v>3050</v>
      </c>
      <c r="U1720" s="772">
        <v>373</v>
      </c>
      <c r="V1720" s="772" t="s">
        <v>308</v>
      </c>
      <c r="W1720" s="772"/>
      <c r="X1720" s="772"/>
      <c r="Y1720" s="773"/>
      <c r="Z1720" s="773"/>
      <c r="AA1720" s="772" t="s">
        <v>40</v>
      </c>
      <c r="AB1720" s="772" t="s">
        <v>863</v>
      </c>
      <c r="AC1720" s="772" t="s">
        <v>589</v>
      </c>
      <c r="AD1720" s="772">
        <v>204</v>
      </c>
      <c r="AE1720" s="864">
        <v>204</v>
      </c>
      <c r="AF1720" s="776">
        <v>46276</v>
      </c>
      <c r="AG1720" s="777"/>
      <c r="AH1720" s="972"/>
      <c r="AI1720" s="777" t="s">
        <v>308</v>
      </c>
      <c r="AJ1720" s="778">
        <v>17</v>
      </c>
      <c r="AK1720" s="779"/>
      <c r="AL1720" s="778"/>
      <c r="AM1720" s="780">
        <v>0</v>
      </c>
      <c r="AN1720" s="780"/>
      <c r="AO1720" s="780">
        <v>204</v>
      </c>
      <c r="AP1720" s="780"/>
      <c r="AQ1720" s="780"/>
      <c r="AR1720" s="780"/>
      <c r="AS1720" s="780"/>
      <c r="AT1720" s="780"/>
      <c r="AU1720" s="780"/>
      <c r="AV1720" s="780"/>
      <c r="AW1720" s="780"/>
      <c r="AX1720" s="780"/>
      <c r="AY1720" s="780"/>
      <c r="AZ1720" s="780"/>
      <c r="BA1720" s="780"/>
      <c r="BB1720" s="780">
        <v>0</v>
      </c>
      <c r="BC1720" s="780">
        <v>204</v>
      </c>
      <c r="BD1720" s="780">
        <v>0</v>
      </c>
      <c r="BE1720" s="780">
        <v>0</v>
      </c>
      <c r="BF1720" s="780">
        <v>204</v>
      </c>
      <c r="BG1720" s="780">
        <v>0</v>
      </c>
      <c r="BH1720" s="780">
        <v>0</v>
      </c>
      <c r="BI1720" s="780">
        <v>204</v>
      </c>
      <c r="BJ1720" s="780"/>
      <c r="BK1720" s="780">
        <v>0</v>
      </c>
      <c r="BL1720" s="780"/>
      <c r="BM1720" s="780"/>
      <c r="BN1720" s="780" t="s">
        <v>308</v>
      </c>
      <c r="BO1720" s="780" t="s">
        <v>308</v>
      </c>
      <c r="BP1720" s="780" t="s">
        <v>308</v>
      </c>
      <c r="BQ1720" s="780" t="s">
        <v>308</v>
      </c>
      <c r="BR1720" s="780"/>
      <c r="BS1720" s="780" t="s">
        <v>397</v>
      </c>
      <c r="BT1720" s="780"/>
      <c r="BU1720" s="780" t="s">
        <v>579</v>
      </c>
      <c r="BV1720" s="780"/>
      <c r="BW1720" s="780"/>
      <c r="BX1720" s="780"/>
      <c r="BY1720" s="780"/>
      <c r="BZ1720" s="780"/>
      <c r="CA1720" s="780"/>
      <c r="CB1720" s="780"/>
      <c r="CC1720" s="780"/>
      <c r="CD1720" s="780"/>
      <c r="CE1720" s="780"/>
      <c r="CF1720" s="780"/>
      <c r="CG1720" s="780"/>
      <c r="CH1720" s="780"/>
      <c r="CI1720" s="780"/>
      <c r="CJ1720" s="780"/>
      <c r="CK1720" s="773"/>
      <c r="CL1720" s="773" t="s">
        <v>397</v>
      </c>
      <c r="CM1720" s="773" t="s">
        <v>397</v>
      </c>
      <c r="CN1720" s="773" t="s">
        <v>397</v>
      </c>
      <c r="CO1720" s="773" t="s">
        <v>397</v>
      </c>
      <c r="CP1720" s="773">
        <v>204</v>
      </c>
      <c r="CQ1720" s="773">
        <v>204</v>
      </c>
      <c r="CR1720" s="772">
        <v>204</v>
      </c>
      <c r="CS1720" s="781"/>
      <c r="CT1720" s="865" t="s">
        <v>308</v>
      </c>
      <c r="CU1720" s="899" t="s">
        <v>308</v>
      </c>
      <c r="CV1720" s="774"/>
      <c r="CW1720" s="774"/>
      <c r="CX1720" s="865">
        <v>46282</v>
      </c>
      <c r="CY1720" s="784" t="s">
        <v>1594</v>
      </c>
      <c r="CZ1720" s="784">
        <v>0</v>
      </c>
      <c r="DA1720" s="785">
        <v>46258</v>
      </c>
      <c r="DB1720" s="785" t="s">
        <v>615</v>
      </c>
      <c r="DC1720" s="785" t="s">
        <v>2842</v>
      </c>
      <c r="DD1720" s="785">
        <v>0</v>
      </c>
      <c r="DE1720" s="785">
        <v>0</v>
      </c>
      <c r="DF1720" s="785">
        <v>0</v>
      </c>
      <c r="DG1720" s="785">
        <v>0</v>
      </c>
      <c r="DH1720" s="786">
        <v>0</v>
      </c>
      <c r="DI1720" s="774" t="s">
        <v>390</v>
      </c>
      <c r="DJ1720" s="774" t="s">
        <v>397</v>
      </c>
      <c r="DK1720" s="774" t="s">
        <v>397</v>
      </c>
      <c r="DL1720" s="774">
        <v>46279</v>
      </c>
      <c r="DM1720" s="774">
        <v>46288</v>
      </c>
      <c r="DN1720" s="774">
        <v>46288</v>
      </c>
      <c r="DO1720" s="787">
        <v>0</v>
      </c>
      <c r="DP1720" s="774">
        <v>46304</v>
      </c>
      <c r="DQ1720" s="774">
        <v>46304</v>
      </c>
      <c r="DR1720" s="774">
        <v>46304</v>
      </c>
      <c r="DS1720" s="786">
        <v>46304</v>
      </c>
      <c r="DT1720" s="752">
        <v>46304</v>
      </c>
      <c r="DU1720" s="753">
        <v>-15</v>
      </c>
      <c r="DV1720" s="753" t="s">
        <v>308</v>
      </c>
      <c r="DW1720" s="754">
        <v>46289</v>
      </c>
      <c r="DX1720" s="755">
        <v>46289</v>
      </c>
      <c r="DY1720" s="754" t="e">
        <v>#VALUE!</v>
      </c>
      <c r="DZ1720" s="754" t="e">
        <v>#VALUE!</v>
      </c>
      <c r="EA1720" s="754">
        <v>0</v>
      </c>
      <c r="EB1720" s="754">
        <v>0</v>
      </c>
      <c r="HA1720" s="756" t="s">
        <v>397</v>
      </c>
      <c r="HB1720" s="756" t="s">
        <v>397</v>
      </c>
      <c r="HC1720" s="756" t="s">
        <v>397</v>
      </c>
      <c r="HD1720" s="756" t="s">
        <v>397</v>
      </c>
      <c r="HE1720" s="756" t="s">
        <v>397</v>
      </c>
      <c r="HF1720" s="756" t="s">
        <v>397</v>
      </c>
      <c r="HG1720" s="756" t="s">
        <v>397</v>
      </c>
      <c r="HH1720" s="756" t="s">
        <v>397</v>
      </c>
      <c r="HI1720" s="756" t="s">
        <v>397</v>
      </c>
      <c r="HJ1720" s="756" t="s">
        <v>397</v>
      </c>
      <c r="HK1720"/>
      <c r="HL1720"/>
      <c r="HM1720"/>
      <c r="HN1720" s="756" t="str">
        <f t="shared" si="59"/>
        <v>AUTO PRINT</v>
      </c>
      <c r="HO1720"/>
      <c r="HP1720" s="757" t="s">
        <v>572</v>
      </c>
      <c r="HQ1720" s="757" t="s">
        <v>572</v>
      </c>
      <c r="HR1720" s="757" t="s">
        <v>572</v>
      </c>
      <c r="HS1720"/>
      <c r="HW1720" s="758"/>
      <c r="HX1720"/>
      <c r="HY1720" s="759" t="s">
        <v>572</v>
      </c>
      <c r="HZ1720" s="759" t="s">
        <v>572</v>
      </c>
      <c r="IA1720" s="759" t="s">
        <v>572</v>
      </c>
      <c r="IC1720" s="760" t="s">
        <v>572</v>
      </c>
      <c r="ID1720" s="760" t="s">
        <v>572</v>
      </c>
      <c r="IE1720" s="760" t="s">
        <v>572</v>
      </c>
      <c r="IF1720" s="761" t="s">
        <v>572</v>
      </c>
      <c r="IG1720" s="619" t="str">
        <f t="shared" si="60"/>
        <v>IN HOUSE (MANUAL)</v>
      </c>
      <c r="II1720" s="761" t="s">
        <v>572</v>
      </c>
      <c r="IK1720" s="761" t="str">
        <f>IFERROR(VLOOKUP($M1720,#REF!,13,0),"IN HOUSE (MANUAL)")</f>
        <v>IN HOUSE (MANUAL)</v>
      </c>
      <c r="IM1720" s="760" t="s">
        <v>572</v>
      </c>
      <c r="IN1720" s="760" t="s">
        <v>572</v>
      </c>
      <c r="IO1720" s="760" t="s">
        <v>572</v>
      </c>
      <c r="IQ1720" s="760" t="s">
        <v>572</v>
      </c>
      <c r="IR1720" s="760" t="s">
        <v>572</v>
      </c>
      <c r="IT1720" s="760" t="s">
        <v>572</v>
      </c>
      <c r="IV1720" s="760" t="s">
        <v>572</v>
      </c>
      <c r="IW1720" s="760" t="s">
        <v>572</v>
      </c>
      <c r="IY1720" s="760" t="s">
        <v>572</v>
      </c>
      <c r="IZ1720" s="760" t="s">
        <v>572</v>
      </c>
      <c r="JB1720" s="760" t="s">
        <v>572</v>
      </c>
      <c r="JC1720" s="760" t="s">
        <v>572</v>
      </c>
      <c r="JE1720" s="760" t="s">
        <v>572</v>
      </c>
      <c r="JF1720" s="760" t="s">
        <v>572</v>
      </c>
    </row>
    <row r="1721" spans="1:266" ht="16.5" customHeight="1" x14ac:dyDescent="0.35">
      <c r="A1721" s="618" t="s">
        <v>3131</v>
      </c>
      <c r="B1721" s="730">
        <v>91</v>
      </c>
      <c r="C1721" s="730" t="s">
        <v>3115</v>
      </c>
      <c r="D1721" s="730" t="s">
        <v>3115</v>
      </c>
      <c r="E1721" s="730">
        <v>30</v>
      </c>
      <c r="F1721" s="731" t="s">
        <v>574</v>
      </c>
      <c r="G1721" s="732">
        <v>1</v>
      </c>
      <c r="H1721" s="733">
        <v>46231</v>
      </c>
      <c r="I1721" s="730">
        <v>39</v>
      </c>
      <c r="J1721" s="730" t="s">
        <v>308</v>
      </c>
      <c r="K1721" s="730">
        <v>41</v>
      </c>
      <c r="L1721" s="730" t="s">
        <v>3132</v>
      </c>
      <c r="M1721" s="772" t="s">
        <v>3131</v>
      </c>
      <c r="N1721" s="868">
        <v>0</v>
      </c>
      <c r="O1721" s="868" t="s">
        <v>390</v>
      </c>
      <c r="P1721" s="868">
        <v>0</v>
      </c>
      <c r="Q1721" s="868">
        <v>0</v>
      </c>
      <c r="R1721" s="772" t="s">
        <v>3042</v>
      </c>
      <c r="S1721" s="772" t="s">
        <v>308</v>
      </c>
      <c r="T1721" s="772" t="s">
        <v>3106</v>
      </c>
      <c r="U1721" s="772">
        <v>373</v>
      </c>
      <c r="V1721" s="772" t="s">
        <v>308</v>
      </c>
      <c r="W1721" s="772"/>
      <c r="X1721" s="772"/>
      <c r="Y1721" s="773"/>
      <c r="Z1721" s="773"/>
      <c r="AA1721" s="772" t="s">
        <v>40</v>
      </c>
      <c r="AB1721" s="772" t="s">
        <v>863</v>
      </c>
      <c r="AC1721" s="772" t="s">
        <v>589</v>
      </c>
      <c r="AD1721" s="772">
        <v>234</v>
      </c>
      <c r="AE1721" s="775">
        <v>234</v>
      </c>
      <c r="AF1721" s="774">
        <v>46273</v>
      </c>
      <c r="AG1721" s="777"/>
      <c r="AH1721" s="972"/>
      <c r="AI1721" s="777" t="s">
        <v>308</v>
      </c>
      <c r="AJ1721" s="778">
        <v>18</v>
      </c>
      <c r="AK1721" s="779"/>
      <c r="AL1721" s="778"/>
      <c r="AM1721" s="780">
        <v>0</v>
      </c>
      <c r="AN1721" s="780"/>
      <c r="AO1721" s="780">
        <v>234</v>
      </c>
      <c r="AP1721" s="780"/>
      <c r="AQ1721" s="780"/>
      <c r="AR1721" s="780"/>
      <c r="AS1721" s="780"/>
      <c r="AT1721" s="780"/>
      <c r="AU1721" s="780"/>
      <c r="AV1721" s="780"/>
      <c r="AW1721" s="780"/>
      <c r="AX1721" s="780"/>
      <c r="AY1721" s="780"/>
      <c r="AZ1721" s="780"/>
      <c r="BA1721" s="780"/>
      <c r="BB1721" s="780">
        <v>0</v>
      </c>
      <c r="BC1721" s="780">
        <v>234</v>
      </c>
      <c r="BD1721" s="780">
        <v>0</v>
      </c>
      <c r="BE1721" s="780">
        <v>0</v>
      </c>
      <c r="BF1721" s="780">
        <v>234</v>
      </c>
      <c r="BG1721" s="780">
        <v>0</v>
      </c>
      <c r="BH1721" s="780">
        <v>0</v>
      </c>
      <c r="BI1721" s="780">
        <v>234</v>
      </c>
      <c r="BJ1721" s="780"/>
      <c r="BK1721" s="780">
        <v>0</v>
      </c>
      <c r="BL1721" s="780"/>
      <c r="BM1721" s="780"/>
      <c r="BN1721" s="780" t="s">
        <v>308</v>
      </c>
      <c r="BO1721" s="780" t="s">
        <v>308</v>
      </c>
      <c r="BP1721" s="780" t="s">
        <v>308</v>
      </c>
      <c r="BQ1721" s="780" t="s">
        <v>308</v>
      </c>
      <c r="BR1721" s="780"/>
      <c r="BS1721" s="780" t="s">
        <v>397</v>
      </c>
      <c r="BT1721" s="780"/>
      <c r="BU1721" s="780" t="s">
        <v>579</v>
      </c>
      <c r="BV1721" s="780"/>
      <c r="BW1721" s="780"/>
      <c r="BX1721" s="780"/>
      <c r="BY1721" s="780"/>
      <c r="BZ1721" s="780"/>
      <c r="CA1721" s="780"/>
      <c r="CB1721" s="780"/>
      <c r="CC1721" s="780"/>
      <c r="CD1721" s="780"/>
      <c r="CE1721" s="780"/>
      <c r="CF1721" s="780"/>
      <c r="CG1721" s="780"/>
      <c r="CH1721" s="780"/>
      <c r="CI1721" s="780"/>
      <c r="CJ1721" s="780"/>
      <c r="CK1721" s="773"/>
      <c r="CL1721" s="773" t="s">
        <v>397</v>
      </c>
      <c r="CM1721" s="773" t="s">
        <v>397</v>
      </c>
      <c r="CN1721" s="773" t="s">
        <v>397</v>
      </c>
      <c r="CO1721" s="773" t="s">
        <v>397</v>
      </c>
      <c r="CP1721" s="773">
        <v>234</v>
      </c>
      <c r="CQ1721" s="773">
        <v>234</v>
      </c>
      <c r="CR1721" s="772">
        <v>234</v>
      </c>
      <c r="CS1721" s="781"/>
      <c r="CT1721" s="865" t="s">
        <v>308</v>
      </c>
      <c r="CU1721" s="899" t="s">
        <v>308</v>
      </c>
      <c r="CV1721" s="774"/>
      <c r="CW1721" s="774"/>
      <c r="CX1721" s="865">
        <v>46275</v>
      </c>
      <c r="CY1721" s="784" t="s">
        <v>2857</v>
      </c>
      <c r="CZ1721" s="784">
        <v>0</v>
      </c>
      <c r="DA1721" s="785">
        <v>46247</v>
      </c>
      <c r="DB1721" s="785" t="s">
        <v>615</v>
      </c>
      <c r="DC1721" s="785" t="s">
        <v>2858</v>
      </c>
      <c r="DD1721" s="785">
        <v>0</v>
      </c>
      <c r="DE1721" s="785">
        <v>0</v>
      </c>
      <c r="DF1721" s="785">
        <v>0</v>
      </c>
      <c r="DG1721" s="785">
        <v>0</v>
      </c>
      <c r="DH1721" s="786">
        <v>0</v>
      </c>
      <c r="DI1721" s="774" t="s">
        <v>390</v>
      </c>
      <c r="DJ1721" s="774" t="s">
        <v>397</v>
      </c>
      <c r="DK1721" s="774" t="s">
        <v>397</v>
      </c>
      <c r="DL1721" s="774" t="s">
        <v>390</v>
      </c>
      <c r="DM1721" s="774">
        <v>46288</v>
      </c>
      <c r="DN1721" s="774">
        <v>46288</v>
      </c>
      <c r="DO1721" s="787">
        <v>0</v>
      </c>
      <c r="DP1721" s="774">
        <v>46304</v>
      </c>
      <c r="DQ1721" s="774">
        <v>46304</v>
      </c>
      <c r="DR1721" s="774">
        <v>46304</v>
      </c>
      <c r="DS1721" s="786">
        <v>46304</v>
      </c>
      <c r="DT1721" s="752">
        <v>46304</v>
      </c>
      <c r="DU1721" s="753">
        <v>-15</v>
      </c>
      <c r="DV1721" s="753" t="s">
        <v>308</v>
      </c>
      <c r="DW1721" s="754">
        <v>46289</v>
      </c>
      <c r="DX1721" s="755">
        <v>46289</v>
      </c>
      <c r="DY1721" s="754" t="e">
        <v>#VALUE!</v>
      </c>
      <c r="DZ1721" s="754" t="e">
        <v>#VALUE!</v>
      </c>
      <c r="EA1721" s="754">
        <v>0</v>
      </c>
      <c r="EB1721" s="754">
        <v>0</v>
      </c>
      <c r="HA1721" s="756" t="s">
        <v>397</v>
      </c>
      <c r="HB1721" s="756" t="s">
        <v>397</v>
      </c>
      <c r="HC1721" s="756" t="s">
        <v>397</v>
      </c>
      <c r="HD1721" s="756" t="s">
        <v>397</v>
      </c>
      <c r="HE1721" s="756" t="s">
        <v>397</v>
      </c>
      <c r="HF1721" s="756" t="s">
        <v>397</v>
      </c>
      <c r="HG1721" s="756" t="s">
        <v>397</v>
      </c>
      <c r="HH1721" s="756" t="s">
        <v>397</v>
      </c>
      <c r="HI1721" s="756" t="s">
        <v>397</v>
      </c>
      <c r="HJ1721" s="756" t="s">
        <v>397</v>
      </c>
      <c r="HK1721"/>
      <c r="HL1721"/>
      <c r="HM1721"/>
      <c r="HN1721" s="756" t="str">
        <f t="shared" si="59"/>
        <v>AUTO PRINT</v>
      </c>
      <c r="HO1721"/>
      <c r="HP1721" s="757" t="s">
        <v>572</v>
      </c>
      <c r="HQ1721" s="757" t="s">
        <v>572</v>
      </c>
      <c r="HR1721" s="757" t="s">
        <v>572</v>
      </c>
      <c r="HS1721"/>
      <c r="HW1721" s="758"/>
      <c r="HX1721"/>
      <c r="HY1721" s="759" t="s">
        <v>572</v>
      </c>
      <c r="HZ1721" s="759" t="s">
        <v>572</v>
      </c>
      <c r="IA1721" s="759" t="s">
        <v>572</v>
      </c>
      <c r="IC1721" s="760" t="s">
        <v>572</v>
      </c>
      <c r="ID1721" s="760" t="s">
        <v>572</v>
      </c>
      <c r="IE1721" s="760" t="s">
        <v>572</v>
      </c>
      <c r="IF1721" s="761" t="s">
        <v>572</v>
      </c>
      <c r="IG1721" s="619" t="str">
        <f t="shared" si="60"/>
        <v>IN HOUSE (MANUAL)</v>
      </c>
      <c r="II1721" s="761" t="s">
        <v>572</v>
      </c>
      <c r="IK1721" s="761" t="str">
        <f>IFERROR(VLOOKUP($M1721,#REF!,13,0),"IN HOUSE (MANUAL)")</f>
        <v>IN HOUSE (MANUAL)</v>
      </c>
      <c r="IM1721" s="760" t="s">
        <v>572</v>
      </c>
      <c r="IN1721" s="760" t="s">
        <v>572</v>
      </c>
      <c r="IO1721" s="760" t="s">
        <v>572</v>
      </c>
      <c r="IQ1721" s="760" t="s">
        <v>572</v>
      </c>
      <c r="IR1721" s="760" t="s">
        <v>572</v>
      </c>
      <c r="IT1721" s="760" t="s">
        <v>572</v>
      </c>
      <c r="IV1721" s="760" t="s">
        <v>572</v>
      </c>
      <c r="IW1721" s="760" t="s">
        <v>572</v>
      </c>
      <c r="IY1721" s="760" t="s">
        <v>572</v>
      </c>
      <c r="IZ1721" s="760" t="s">
        <v>572</v>
      </c>
      <c r="JB1721" s="760" t="s">
        <v>572</v>
      </c>
      <c r="JC1721" s="760" t="s">
        <v>572</v>
      </c>
      <c r="JE1721" s="760" t="s">
        <v>572</v>
      </c>
      <c r="JF1721" s="760" t="s">
        <v>572</v>
      </c>
    </row>
    <row r="1722" spans="1:266" ht="17.25" customHeight="1" x14ac:dyDescent="0.35">
      <c r="A1722" s="618" t="s">
        <v>3133</v>
      </c>
      <c r="B1722" s="730">
        <v>92</v>
      </c>
      <c r="C1722" s="730" t="s">
        <v>3115</v>
      </c>
      <c r="D1722" s="730" t="s">
        <v>3115</v>
      </c>
      <c r="E1722" s="730">
        <v>30</v>
      </c>
      <c r="F1722" s="731" t="s">
        <v>574</v>
      </c>
      <c r="G1722" s="732">
        <v>1</v>
      </c>
      <c r="H1722" s="826">
        <v>46196</v>
      </c>
      <c r="I1722" s="730">
        <v>39</v>
      </c>
      <c r="J1722" s="730" t="s">
        <v>308</v>
      </c>
      <c r="K1722" s="730">
        <v>41</v>
      </c>
      <c r="L1722" s="730" t="s">
        <v>3134</v>
      </c>
      <c r="M1722" s="772" t="s">
        <v>3133</v>
      </c>
      <c r="N1722" s="772">
        <v>0</v>
      </c>
      <c r="O1722" s="772" t="s">
        <v>390</v>
      </c>
      <c r="P1722" s="772">
        <v>0</v>
      </c>
      <c r="Q1722" s="772">
        <v>0</v>
      </c>
      <c r="R1722" s="772" t="s">
        <v>3042</v>
      </c>
      <c r="S1722" s="772" t="s">
        <v>308</v>
      </c>
      <c r="T1722" s="772" t="s">
        <v>3080</v>
      </c>
      <c r="U1722" s="772">
        <v>373</v>
      </c>
      <c r="V1722" s="772" t="s">
        <v>308</v>
      </c>
      <c r="W1722" s="772"/>
      <c r="X1722" s="772"/>
      <c r="Y1722" s="773"/>
      <c r="Z1722" s="773"/>
      <c r="AA1722" s="772" t="s">
        <v>40</v>
      </c>
      <c r="AB1722" s="772" t="s">
        <v>890</v>
      </c>
      <c r="AC1722" s="772" t="s">
        <v>899</v>
      </c>
      <c r="AD1722" s="772">
        <v>744</v>
      </c>
      <c r="AE1722" s="864">
        <v>744</v>
      </c>
      <c r="AF1722" s="774" t="s">
        <v>390</v>
      </c>
      <c r="AG1722" s="777"/>
      <c r="AH1722" s="777"/>
      <c r="AI1722" s="777" t="s">
        <v>308</v>
      </c>
      <c r="AJ1722" s="778">
        <v>19</v>
      </c>
      <c r="AK1722" s="779"/>
      <c r="AL1722" s="778"/>
      <c r="AM1722" s="780">
        <v>0</v>
      </c>
      <c r="AN1722" s="780"/>
      <c r="AO1722" s="780">
        <v>744</v>
      </c>
      <c r="AP1722" s="780"/>
      <c r="AQ1722" s="780"/>
      <c r="AR1722" s="780"/>
      <c r="AS1722" s="780"/>
      <c r="AT1722" s="780"/>
      <c r="AU1722" s="780"/>
      <c r="AV1722" s="780"/>
      <c r="AW1722" s="780"/>
      <c r="AX1722" s="780"/>
      <c r="AY1722" s="780"/>
      <c r="AZ1722" s="780"/>
      <c r="BA1722" s="780"/>
      <c r="BB1722" s="780">
        <v>0</v>
      </c>
      <c r="BC1722" s="780">
        <v>744</v>
      </c>
      <c r="BD1722" s="780">
        <v>0</v>
      </c>
      <c r="BE1722" s="780">
        <v>0</v>
      </c>
      <c r="BF1722" s="780">
        <v>744</v>
      </c>
      <c r="BG1722" s="780">
        <v>0</v>
      </c>
      <c r="BH1722" s="780">
        <v>0</v>
      </c>
      <c r="BI1722" s="780">
        <v>744</v>
      </c>
      <c r="BJ1722" s="780"/>
      <c r="BK1722" s="780">
        <v>0</v>
      </c>
      <c r="BL1722" s="780"/>
      <c r="BM1722" s="780"/>
      <c r="BN1722" s="780" t="s">
        <v>308</v>
      </c>
      <c r="BO1722" s="780" t="s">
        <v>308</v>
      </c>
      <c r="BP1722" s="780" t="s">
        <v>308</v>
      </c>
      <c r="BQ1722" s="780" t="s">
        <v>308</v>
      </c>
      <c r="BR1722" s="780"/>
      <c r="BS1722" s="780" t="s">
        <v>397</v>
      </c>
      <c r="BT1722" s="780"/>
      <c r="BU1722" s="780" t="s">
        <v>579</v>
      </c>
      <c r="BV1722" s="780"/>
      <c r="BW1722" s="780"/>
      <c r="BX1722" s="780"/>
      <c r="BY1722" s="780"/>
      <c r="BZ1722" s="780"/>
      <c r="CA1722" s="780"/>
      <c r="CB1722" s="780"/>
      <c r="CC1722" s="780"/>
      <c r="CD1722" s="780"/>
      <c r="CE1722" s="780"/>
      <c r="CF1722" s="780"/>
      <c r="CG1722" s="780"/>
      <c r="CH1722" s="780"/>
      <c r="CI1722" s="780"/>
      <c r="CJ1722" s="780"/>
      <c r="CK1722" s="773"/>
      <c r="CL1722" s="773" t="s">
        <v>397</v>
      </c>
      <c r="CM1722" s="773" t="s">
        <v>397</v>
      </c>
      <c r="CN1722" s="773" t="s">
        <v>397</v>
      </c>
      <c r="CO1722" s="773" t="s">
        <v>397</v>
      </c>
      <c r="CP1722" s="773">
        <v>744</v>
      </c>
      <c r="CQ1722" s="773">
        <v>744</v>
      </c>
      <c r="CR1722" s="772">
        <v>744</v>
      </c>
      <c r="CS1722" s="781"/>
      <c r="CT1722" s="865" t="s">
        <v>308</v>
      </c>
      <c r="CU1722" s="899" t="s">
        <v>308</v>
      </c>
      <c r="CV1722" s="774"/>
      <c r="CW1722" s="774"/>
      <c r="CX1722" s="865">
        <v>46254</v>
      </c>
      <c r="CY1722" s="784">
        <v>0</v>
      </c>
      <c r="CZ1722" s="784" t="s">
        <v>308</v>
      </c>
      <c r="DA1722" s="785">
        <v>0</v>
      </c>
      <c r="DB1722" s="785">
        <v>0</v>
      </c>
      <c r="DC1722" s="785">
        <v>0</v>
      </c>
      <c r="DD1722" s="785" t="s">
        <v>308</v>
      </c>
      <c r="DE1722" s="785" t="s">
        <v>308</v>
      </c>
      <c r="DF1722" s="785" t="s">
        <v>308</v>
      </c>
      <c r="DG1722" s="785" t="s">
        <v>308</v>
      </c>
      <c r="DH1722" s="786">
        <v>0</v>
      </c>
      <c r="DI1722" s="774" t="s">
        <v>390</v>
      </c>
      <c r="DJ1722" s="774" t="s">
        <v>397</v>
      </c>
      <c r="DK1722" s="774" t="s">
        <v>397</v>
      </c>
      <c r="DL1722" s="774" t="s">
        <v>390</v>
      </c>
      <c r="DM1722" s="774">
        <v>46289</v>
      </c>
      <c r="DN1722" s="774">
        <v>46289</v>
      </c>
      <c r="DO1722" s="787">
        <v>0</v>
      </c>
      <c r="DP1722" s="774">
        <v>46304</v>
      </c>
      <c r="DQ1722" s="774">
        <v>46304</v>
      </c>
      <c r="DR1722" s="774">
        <v>46304</v>
      </c>
      <c r="DS1722" s="786">
        <v>46304</v>
      </c>
      <c r="DT1722" s="752">
        <v>46304</v>
      </c>
      <c r="DU1722" s="753">
        <v>-14</v>
      </c>
      <c r="DV1722" s="753" t="s">
        <v>308</v>
      </c>
      <c r="DW1722" s="754">
        <v>46289</v>
      </c>
      <c r="DX1722" s="755">
        <v>46290</v>
      </c>
      <c r="DY1722" s="754" t="e">
        <v>#VALUE!</v>
      </c>
      <c r="DZ1722" s="754" t="e">
        <v>#VALUE!</v>
      </c>
      <c r="EA1722" s="754">
        <v>0</v>
      </c>
      <c r="EB1722" s="754">
        <v>0</v>
      </c>
      <c r="HA1722" s="756" t="s">
        <v>397</v>
      </c>
      <c r="HB1722" s="756" t="s">
        <v>397</v>
      </c>
      <c r="HC1722" s="756" t="s">
        <v>397</v>
      </c>
      <c r="HD1722" s="756" t="s">
        <v>397</v>
      </c>
      <c r="HE1722" s="756" t="s">
        <v>397</v>
      </c>
      <c r="HF1722" s="756" t="s">
        <v>397</v>
      </c>
      <c r="HG1722" s="756" t="s">
        <v>397</v>
      </c>
      <c r="HH1722" s="756" t="s">
        <v>397</v>
      </c>
      <c r="HI1722" s="756" t="s">
        <v>397</v>
      </c>
      <c r="HJ1722" s="756" t="s">
        <v>397</v>
      </c>
      <c r="HK1722"/>
      <c r="HL1722"/>
      <c r="HM1722"/>
      <c r="HN1722" s="756" t="str">
        <f t="shared" si="59"/>
        <v>AUTO PRINT</v>
      </c>
      <c r="HO1722"/>
      <c r="HP1722" s="757" t="s">
        <v>572</v>
      </c>
      <c r="HQ1722" s="757" t="s">
        <v>572</v>
      </c>
      <c r="HR1722" s="757" t="s">
        <v>572</v>
      </c>
      <c r="HS1722"/>
      <c r="HW1722" s="758"/>
      <c r="HX1722"/>
      <c r="HY1722" s="759" t="s">
        <v>572</v>
      </c>
      <c r="HZ1722" s="759" t="s">
        <v>572</v>
      </c>
      <c r="IA1722" s="759" t="s">
        <v>572</v>
      </c>
      <c r="IC1722" s="760" t="s">
        <v>572</v>
      </c>
      <c r="ID1722" s="760" t="s">
        <v>572</v>
      </c>
      <c r="IE1722" s="760" t="s">
        <v>572</v>
      </c>
      <c r="IF1722" s="761" t="s">
        <v>572</v>
      </c>
      <c r="IG1722" s="619" t="str">
        <f t="shared" si="60"/>
        <v>IN HOUSE (MANUAL)</v>
      </c>
      <c r="II1722" s="761" t="s">
        <v>572</v>
      </c>
      <c r="IK1722" s="761" t="str">
        <f>IFERROR(VLOOKUP($M1722,#REF!,13,0),"IN HOUSE (MANUAL)")</f>
        <v>IN HOUSE (MANUAL)</v>
      </c>
      <c r="IM1722" s="760" t="s">
        <v>572</v>
      </c>
      <c r="IN1722" s="760" t="s">
        <v>572</v>
      </c>
      <c r="IO1722" s="760" t="s">
        <v>572</v>
      </c>
      <c r="IQ1722" s="760" t="s">
        <v>572</v>
      </c>
      <c r="IR1722" s="760" t="s">
        <v>572</v>
      </c>
      <c r="IT1722" s="760" t="s">
        <v>572</v>
      </c>
      <c r="IV1722" s="760" t="s">
        <v>572</v>
      </c>
      <c r="IW1722" s="760" t="s">
        <v>572</v>
      </c>
      <c r="IY1722" s="760" t="s">
        <v>572</v>
      </c>
      <c r="IZ1722" s="760" t="s">
        <v>572</v>
      </c>
      <c r="JB1722" s="760" t="s">
        <v>572</v>
      </c>
      <c r="JC1722" s="760" t="s">
        <v>572</v>
      </c>
      <c r="JE1722" s="760" t="s">
        <v>572</v>
      </c>
      <c r="JF1722" s="760" t="s">
        <v>572</v>
      </c>
    </row>
    <row r="1723" spans="1:266" ht="16.5" customHeight="1" x14ac:dyDescent="0.35">
      <c r="A1723" s="618" t="s">
        <v>3135</v>
      </c>
      <c r="B1723" s="730">
        <v>93</v>
      </c>
      <c r="C1723" s="730" t="s">
        <v>3115</v>
      </c>
      <c r="D1723" s="730" t="s">
        <v>3115</v>
      </c>
      <c r="E1723" s="730">
        <v>30</v>
      </c>
      <c r="F1723" s="731" t="s">
        <v>574</v>
      </c>
      <c r="G1723" s="732">
        <v>1</v>
      </c>
      <c r="H1723" s="826">
        <v>46246</v>
      </c>
      <c r="I1723" s="730">
        <v>40</v>
      </c>
      <c r="J1723" s="730" t="s">
        <v>308</v>
      </c>
      <c r="K1723" s="730">
        <v>41</v>
      </c>
      <c r="L1723" s="730" t="s">
        <v>3136</v>
      </c>
      <c r="M1723" s="772" t="s">
        <v>3135</v>
      </c>
      <c r="N1723" s="772">
        <v>0</v>
      </c>
      <c r="O1723" s="772" t="s">
        <v>390</v>
      </c>
      <c r="P1723" s="772">
        <v>0</v>
      </c>
      <c r="Q1723" s="772">
        <v>0</v>
      </c>
      <c r="R1723" s="772" t="s">
        <v>3042</v>
      </c>
      <c r="S1723" s="772"/>
      <c r="T1723" s="772" t="s">
        <v>3137</v>
      </c>
      <c r="U1723" s="772">
        <v>373</v>
      </c>
      <c r="V1723" s="772" t="s">
        <v>308</v>
      </c>
      <c r="W1723" s="772"/>
      <c r="X1723" s="772"/>
      <c r="Y1723" s="773"/>
      <c r="Z1723" s="773"/>
      <c r="AA1723" s="772" t="s">
        <v>40</v>
      </c>
      <c r="AB1723" s="772" t="s">
        <v>863</v>
      </c>
      <c r="AC1723" s="772" t="s">
        <v>589</v>
      </c>
      <c r="AD1723" s="772">
        <v>522</v>
      </c>
      <c r="AE1723" s="864">
        <v>522</v>
      </c>
      <c r="AF1723" s="774">
        <v>46289</v>
      </c>
      <c r="AG1723" s="777"/>
      <c r="AH1723" s="777"/>
      <c r="AI1723" s="777" t="s">
        <v>308</v>
      </c>
      <c r="AJ1723" s="778">
        <v>20</v>
      </c>
      <c r="AK1723" s="779"/>
      <c r="AL1723" s="778"/>
      <c r="AM1723" s="780">
        <v>522</v>
      </c>
      <c r="AN1723" s="780"/>
      <c r="AO1723" s="780">
        <v>522</v>
      </c>
      <c r="AP1723" s="780"/>
      <c r="AQ1723" s="780"/>
      <c r="AR1723" s="780"/>
      <c r="AS1723" s="780"/>
      <c r="AT1723" s="780"/>
      <c r="AU1723" s="780"/>
      <c r="AV1723" s="780"/>
      <c r="AW1723" s="780"/>
      <c r="AX1723" s="780"/>
      <c r="AY1723" s="780"/>
      <c r="AZ1723" s="780"/>
      <c r="BA1723" s="780"/>
      <c r="BB1723" s="780">
        <v>0</v>
      </c>
      <c r="BC1723" s="780">
        <v>522</v>
      </c>
      <c r="BD1723" s="780">
        <v>0</v>
      </c>
      <c r="BE1723" s="780">
        <v>0</v>
      </c>
      <c r="BF1723" s="780">
        <v>522</v>
      </c>
      <c r="BG1723" s="780">
        <v>0</v>
      </c>
      <c r="BH1723" s="780">
        <v>0</v>
      </c>
      <c r="BI1723" s="780">
        <v>522</v>
      </c>
      <c r="BJ1723" s="780"/>
      <c r="BK1723" s="780">
        <v>0</v>
      </c>
      <c r="BL1723" s="780"/>
      <c r="BM1723" s="780"/>
      <c r="BN1723" s="780" t="s">
        <v>308</v>
      </c>
      <c r="BO1723" s="780" t="s">
        <v>308</v>
      </c>
      <c r="BP1723" s="780" t="s">
        <v>308</v>
      </c>
      <c r="BQ1723" s="780" t="s">
        <v>308</v>
      </c>
      <c r="BR1723" s="780"/>
      <c r="BS1723" s="780" t="s">
        <v>397</v>
      </c>
      <c r="BT1723" s="780"/>
      <c r="BU1723" s="780" t="s">
        <v>579</v>
      </c>
      <c r="BV1723" s="780"/>
      <c r="BW1723" s="780"/>
      <c r="BX1723" s="780"/>
      <c r="BY1723" s="780"/>
      <c r="BZ1723" s="780"/>
      <c r="CA1723" s="780"/>
      <c r="CB1723" s="780"/>
      <c r="CC1723" s="780"/>
      <c r="CD1723" s="780"/>
      <c r="CE1723" s="780"/>
      <c r="CF1723" s="780"/>
      <c r="CG1723" s="780"/>
      <c r="CH1723" s="780"/>
      <c r="CI1723" s="780"/>
      <c r="CJ1723" s="780"/>
      <c r="CK1723" s="773"/>
      <c r="CL1723" s="773" t="s">
        <v>397</v>
      </c>
      <c r="CM1723" s="773" t="s">
        <v>397</v>
      </c>
      <c r="CN1723" s="773" t="s">
        <v>397</v>
      </c>
      <c r="CO1723" s="773" t="s">
        <v>397</v>
      </c>
      <c r="CP1723" s="773">
        <v>522</v>
      </c>
      <c r="CQ1723" s="773">
        <v>522</v>
      </c>
      <c r="CR1723" s="772">
        <v>522</v>
      </c>
      <c r="CS1723" s="781"/>
      <c r="CT1723" s="865" t="s">
        <v>308</v>
      </c>
      <c r="CU1723" s="899" t="s">
        <v>308</v>
      </c>
      <c r="CV1723" s="774"/>
      <c r="CW1723" s="774"/>
      <c r="CX1723" s="865">
        <v>46288</v>
      </c>
      <c r="CY1723" s="784" t="s">
        <v>2841</v>
      </c>
      <c r="CZ1723" s="784" t="s">
        <v>308</v>
      </c>
      <c r="DA1723" s="785">
        <v>46267</v>
      </c>
      <c r="DB1723" s="785" t="s">
        <v>615</v>
      </c>
      <c r="DC1723" s="785" t="s">
        <v>3138</v>
      </c>
      <c r="DD1723" s="785">
        <v>0</v>
      </c>
      <c r="DE1723" s="785" t="s">
        <v>308</v>
      </c>
      <c r="DF1723" s="785" t="s">
        <v>308</v>
      </c>
      <c r="DG1723" s="785" t="s">
        <v>308</v>
      </c>
      <c r="DH1723" s="786">
        <v>0</v>
      </c>
      <c r="DI1723" s="774">
        <v>46272</v>
      </c>
      <c r="DJ1723" s="774" t="s">
        <v>397</v>
      </c>
      <c r="DK1723" s="774" t="s">
        <v>397</v>
      </c>
      <c r="DL1723" s="774">
        <v>46279</v>
      </c>
      <c r="DM1723" s="774">
        <v>46303</v>
      </c>
      <c r="DN1723" s="774">
        <v>46303</v>
      </c>
      <c r="DO1723" s="787" t="s">
        <v>308</v>
      </c>
      <c r="DP1723" s="774">
        <v>46304</v>
      </c>
      <c r="DQ1723" s="774">
        <v>46304</v>
      </c>
      <c r="DR1723" s="774">
        <v>46304</v>
      </c>
      <c r="DS1723" s="786">
        <v>46304</v>
      </c>
      <c r="DT1723" s="752">
        <v>46304</v>
      </c>
      <c r="DU1723" s="753">
        <v>-11</v>
      </c>
      <c r="DV1723" s="753" t="s">
        <v>308</v>
      </c>
      <c r="DW1723" s="754">
        <v>46290</v>
      </c>
      <c r="DX1723" s="755">
        <v>46293</v>
      </c>
      <c r="DY1723" s="754" t="e">
        <v>#VALUE!</v>
      </c>
      <c r="DZ1723" s="754" t="e">
        <v>#VALUE!</v>
      </c>
      <c r="EA1723" s="754">
        <v>0</v>
      </c>
      <c r="EB1723" s="754">
        <v>0</v>
      </c>
      <c r="HA1723" s="756" t="s">
        <v>397</v>
      </c>
      <c r="HB1723" s="756" t="s">
        <v>397</v>
      </c>
      <c r="HC1723" s="756" t="s">
        <v>397</v>
      </c>
      <c r="HD1723" s="756" t="s">
        <v>397</v>
      </c>
      <c r="HE1723" s="756" t="s">
        <v>397</v>
      </c>
      <c r="HF1723" s="756" t="s">
        <v>397</v>
      </c>
      <c r="HG1723" s="756" t="s">
        <v>397</v>
      </c>
      <c r="HH1723" s="756" t="s">
        <v>397</v>
      </c>
      <c r="HI1723" s="756" t="s">
        <v>397</v>
      </c>
      <c r="HJ1723" s="756" t="s">
        <v>397</v>
      </c>
      <c r="HK1723"/>
      <c r="HL1723"/>
      <c r="HM1723"/>
      <c r="HN1723" s="756" t="str">
        <f t="shared" si="59"/>
        <v>AUTO PRINT</v>
      </c>
      <c r="HO1723"/>
      <c r="HP1723" s="757" t="s">
        <v>572</v>
      </c>
      <c r="HQ1723" s="757" t="s">
        <v>572</v>
      </c>
      <c r="HR1723" s="757" t="s">
        <v>572</v>
      </c>
      <c r="HS1723"/>
      <c r="HW1723" s="758"/>
      <c r="HX1723"/>
      <c r="HY1723" s="759" t="s">
        <v>572</v>
      </c>
      <c r="HZ1723" s="759" t="s">
        <v>572</v>
      </c>
      <c r="IA1723" s="759" t="s">
        <v>572</v>
      </c>
      <c r="IC1723" s="760" t="s">
        <v>572</v>
      </c>
      <c r="ID1723" s="760" t="s">
        <v>572</v>
      </c>
      <c r="IE1723" s="760" t="s">
        <v>572</v>
      </c>
      <c r="IF1723" s="761" t="s">
        <v>572</v>
      </c>
      <c r="IG1723" s="619" t="str">
        <f t="shared" si="60"/>
        <v>IN HOUSE (MANUAL)</v>
      </c>
      <c r="II1723" s="761" t="s">
        <v>572</v>
      </c>
      <c r="IK1723" s="761" t="str">
        <f>IFERROR(VLOOKUP($M1723,#REF!,13,0),"IN HOUSE (MANUAL)")</f>
        <v>IN HOUSE (MANUAL)</v>
      </c>
      <c r="IM1723" s="760" t="s">
        <v>572</v>
      </c>
      <c r="IN1723" s="760" t="s">
        <v>572</v>
      </c>
      <c r="IO1723" s="760" t="s">
        <v>572</v>
      </c>
      <c r="IQ1723" s="760" t="s">
        <v>572</v>
      </c>
      <c r="IR1723" s="760" t="s">
        <v>572</v>
      </c>
      <c r="IT1723" s="760" t="s">
        <v>572</v>
      </c>
      <c r="IV1723" s="760" t="s">
        <v>572</v>
      </c>
      <c r="IW1723" s="760" t="s">
        <v>572</v>
      </c>
      <c r="IY1723" s="760" t="s">
        <v>572</v>
      </c>
      <c r="IZ1723" s="760" t="s">
        <v>572</v>
      </c>
      <c r="JB1723" s="760" t="s">
        <v>572</v>
      </c>
      <c r="JC1723" s="760" t="s">
        <v>572</v>
      </c>
      <c r="JE1723" s="760" t="s">
        <v>572</v>
      </c>
      <c r="JF1723" s="760" t="s">
        <v>572</v>
      </c>
    </row>
    <row r="1724" spans="1:266" ht="17.25" customHeight="1" x14ac:dyDescent="0.35">
      <c r="A1724" s="618" t="s">
        <v>3139</v>
      </c>
      <c r="B1724" s="730">
        <v>94</v>
      </c>
      <c r="C1724" s="730" t="s">
        <v>3115</v>
      </c>
      <c r="D1724" s="730" t="s">
        <v>3115</v>
      </c>
      <c r="E1724" s="730">
        <v>30</v>
      </c>
      <c r="F1724" s="731" t="s">
        <v>574</v>
      </c>
      <c r="G1724" s="732">
        <v>1</v>
      </c>
      <c r="H1724" s="826">
        <v>46232</v>
      </c>
      <c r="I1724" s="730">
        <v>40</v>
      </c>
      <c r="J1724" s="730" t="s">
        <v>308</v>
      </c>
      <c r="K1724" s="730">
        <v>41</v>
      </c>
      <c r="L1724" s="730" t="s">
        <v>3140</v>
      </c>
      <c r="M1724" s="772" t="s">
        <v>3139</v>
      </c>
      <c r="N1724" s="772">
        <v>0</v>
      </c>
      <c r="O1724" s="772" t="s">
        <v>390</v>
      </c>
      <c r="P1724" s="772">
        <v>0</v>
      </c>
      <c r="Q1724" s="772">
        <v>0</v>
      </c>
      <c r="R1724" s="772" t="s">
        <v>3042</v>
      </c>
      <c r="S1724" s="772" t="s">
        <v>308</v>
      </c>
      <c r="T1724" s="772" t="s">
        <v>3076</v>
      </c>
      <c r="U1724" s="772">
        <v>373</v>
      </c>
      <c r="V1724" s="772" t="s">
        <v>308</v>
      </c>
      <c r="W1724" s="772"/>
      <c r="X1724" s="772"/>
      <c r="Y1724" s="773">
        <v>0</v>
      </c>
      <c r="Z1724" s="773">
        <v>798</v>
      </c>
      <c r="AA1724" s="772" t="s">
        <v>40</v>
      </c>
      <c r="AB1724" s="772" t="s">
        <v>863</v>
      </c>
      <c r="AC1724" s="772" t="s">
        <v>589</v>
      </c>
      <c r="AD1724" s="772">
        <v>798</v>
      </c>
      <c r="AE1724" s="864">
        <v>798</v>
      </c>
      <c r="AF1724" s="774">
        <v>46282</v>
      </c>
      <c r="AG1724" s="777"/>
      <c r="AH1724" s="972"/>
      <c r="AI1724" s="777" t="s">
        <v>308</v>
      </c>
      <c r="AJ1724" s="778">
        <v>21</v>
      </c>
      <c r="AK1724" s="779"/>
      <c r="AL1724" s="778"/>
      <c r="AM1724" s="780">
        <v>0</v>
      </c>
      <c r="AN1724" s="780"/>
      <c r="AO1724" s="780">
        <v>798</v>
      </c>
      <c r="AP1724" s="780"/>
      <c r="AQ1724" s="780"/>
      <c r="AR1724" s="780"/>
      <c r="AS1724" s="780"/>
      <c r="AT1724" s="780"/>
      <c r="AU1724" s="780"/>
      <c r="AV1724" s="780"/>
      <c r="AW1724" s="780"/>
      <c r="AX1724" s="780"/>
      <c r="AY1724" s="780"/>
      <c r="AZ1724" s="780"/>
      <c r="BA1724" s="780"/>
      <c r="BB1724" s="780">
        <v>0</v>
      </c>
      <c r="BC1724" s="780">
        <v>798</v>
      </c>
      <c r="BD1724" s="780">
        <v>0</v>
      </c>
      <c r="BE1724" s="780">
        <v>0</v>
      </c>
      <c r="BF1724" s="780">
        <v>798</v>
      </c>
      <c r="BG1724" s="780">
        <v>0</v>
      </c>
      <c r="BH1724" s="780">
        <v>0</v>
      </c>
      <c r="BI1724" s="780">
        <v>798</v>
      </c>
      <c r="BJ1724" s="780" t="s">
        <v>922</v>
      </c>
      <c r="BK1724" s="780">
        <v>0</v>
      </c>
      <c r="BL1724" s="780"/>
      <c r="BM1724" s="780"/>
      <c r="BN1724" s="780" t="s">
        <v>308</v>
      </c>
      <c r="BO1724" s="780" t="s">
        <v>308</v>
      </c>
      <c r="BP1724" s="780" t="s">
        <v>308</v>
      </c>
      <c r="BQ1724" s="780" t="s">
        <v>308</v>
      </c>
      <c r="BR1724" s="780"/>
      <c r="BS1724" s="780" t="s">
        <v>397</v>
      </c>
      <c r="BT1724" s="780"/>
      <c r="BU1724" s="780" t="s">
        <v>579</v>
      </c>
      <c r="BV1724" s="780"/>
      <c r="BW1724" s="780"/>
      <c r="BX1724" s="780"/>
      <c r="BY1724" s="780"/>
      <c r="BZ1724" s="780"/>
      <c r="CA1724" s="780"/>
      <c r="CB1724" s="780"/>
      <c r="CC1724" s="780"/>
      <c r="CD1724" s="780"/>
      <c r="CE1724" s="780"/>
      <c r="CF1724" s="780"/>
      <c r="CG1724" s="780"/>
      <c r="CH1724" s="780"/>
      <c r="CI1724" s="780"/>
      <c r="CJ1724" s="780"/>
      <c r="CK1724" s="773"/>
      <c r="CL1724" s="773" t="s">
        <v>397</v>
      </c>
      <c r="CM1724" s="773" t="s">
        <v>397</v>
      </c>
      <c r="CN1724" s="773" t="s">
        <v>397</v>
      </c>
      <c r="CO1724" s="773" t="s">
        <v>397</v>
      </c>
      <c r="CP1724" s="773">
        <v>798</v>
      </c>
      <c r="CQ1724" s="773">
        <v>798</v>
      </c>
      <c r="CR1724" s="772">
        <v>798</v>
      </c>
      <c r="CS1724" s="781"/>
      <c r="CT1724" s="865" t="s">
        <v>308</v>
      </c>
      <c r="CU1724" s="899" t="s">
        <v>308</v>
      </c>
      <c r="CV1724" s="774"/>
      <c r="CW1724" s="774"/>
      <c r="CX1724" s="865">
        <v>46282</v>
      </c>
      <c r="CY1724" s="784" t="s">
        <v>2841</v>
      </c>
      <c r="CZ1724" s="784">
        <v>0</v>
      </c>
      <c r="DA1724" s="785">
        <v>46258</v>
      </c>
      <c r="DB1724" s="785" t="s">
        <v>615</v>
      </c>
      <c r="DC1724" s="785" t="s">
        <v>2842</v>
      </c>
      <c r="DD1724" s="785">
        <v>0</v>
      </c>
      <c r="DE1724" s="785">
        <v>0</v>
      </c>
      <c r="DF1724" s="785">
        <v>0</v>
      </c>
      <c r="DG1724" s="785">
        <v>0</v>
      </c>
      <c r="DH1724" s="786">
        <v>0</v>
      </c>
      <c r="DI1724" s="774" t="s">
        <v>390</v>
      </c>
      <c r="DJ1724" s="774" t="s">
        <v>397</v>
      </c>
      <c r="DK1724" s="774" t="s">
        <v>397</v>
      </c>
      <c r="DL1724" s="774">
        <v>46279</v>
      </c>
      <c r="DM1724" s="774">
        <v>46287</v>
      </c>
      <c r="DN1724" s="774">
        <v>46287</v>
      </c>
      <c r="DO1724" s="787">
        <v>0</v>
      </c>
      <c r="DP1724" s="774">
        <v>46304</v>
      </c>
      <c r="DQ1724" s="776">
        <v>46304</v>
      </c>
      <c r="DR1724" s="774">
        <v>46304</v>
      </c>
      <c r="DS1724" s="786">
        <v>46304</v>
      </c>
      <c r="DT1724" s="752">
        <v>46304</v>
      </c>
      <c r="DU1724" s="753">
        <v>-10</v>
      </c>
      <c r="DV1724" s="753" t="s">
        <v>308</v>
      </c>
      <c r="DW1724" s="754">
        <v>46293</v>
      </c>
      <c r="DX1724" s="755">
        <v>46294</v>
      </c>
      <c r="DY1724" s="754" t="e">
        <v>#VALUE!</v>
      </c>
      <c r="DZ1724" s="754" t="e">
        <v>#VALUE!</v>
      </c>
      <c r="EA1724" s="754">
        <v>0</v>
      </c>
      <c r="EB1724" s="754">
        <v>0</v>
      </c>
      <c r="HA1724" s="756" t="s">
        <v>397</v>
      </c>
      <c r="HB1724" s="756" t="s">
        <v>397</v>
      </c>
      <c r="HC1724" s="756" t="s">
        <v>397</v>
      </c>
      <c r="HD1724" s="756" t="s">
        <v>397</v>
      </c>
      <c r="HE1724" s="756" t="s">
        <v>397</v>
      </c>
      <c r="HF1724" s="756" t="s">
        <v>397</v>
      </c>
      <c r="HG1724" s="756" t="s">
        <v>397</v>
      </c>
      <c r="HH1724" s="756" t="s">
        <v>397</v>
      </c>
      <c r="HI1724" s="756" t="s">
        <v>397</v>
      </c>
      <c r="HJ1724" s="756" t="s">
        <v>397</v>
      </c>
      <c r="HK1724"/>
      <c r="HL1724"/>
      <c r="HM1724"/>
      <c r="HN1724" s="756" t="str">
        <f t="shared" si="59"/>
        <v>AUTO PRINT</v>
      </c>
      <c r="HO1724"/>
      <c r="HP1724" s="757" t="s">
        <v>572</v>
      </c>
      <c r="HQ1724" s="757" t="s">
        <v>572</v>
      </c>
      <c r="HR1724" s="757" t="s">
        <v>572</v>
      </c>
      <c r="HS1724"/>
      <c r="HW1724" s="758"/>
      <c r="HX1724"/>
      <c r="HY1724" s="759" t="s">
        <v>572</v>
      </c>
      <c r="HZ1724" s="759" t="s">
        <v>572</v>
      </c>
      <c r="IA1724" s="759" t="s">
        <v>572</v>
      </c>
      <c r="IC1724" s="760" t="s">
        <v>572</v>
      </c>
      <c r="ID1724" s="760" t="s">
        <v>572</v>
      </c>
      <c r="IE1724" s="760" t="s">
        <v>572</v>
      </c>
      <c r="IF1724" s="761" t="s">
        <v>572</v>
      </c>
      <c r="IG1724" s="619" t="str">
        <f t="shared" si="60"/>
        <v>IN HOUSE (MANUAL)</v>
      </c>
      <c r="II1724" s="761" t="s">
        <v>572</v>
      </c>
      <c r="IK1724" s="761" t="str">
        <f>IFERROR(VLOOKUP($M1724,#REF!,13,0),"IN HOUSE (MANUAL)")</f>
        <v>IN HOUSE (MANUAL)</v>
      </c>
      <c r="IM1724" s="760" t="s">
        <v>922</v>
      </c>
      <c r="IN1724" s="760" t="s">
        <v>922</v>
      </c>
      <c r="IO1724" s="760">
        <v>798</v>
      </c>
      <c r="IQ1724" s="760" t="s">
        <v>572</v>
      </c>
      <c r="IR1724" s="760" t="s">
        <v>572</v>
      </c>
      <c r="IT1724" s="760" t="s">
        <v>572</v>
      </c>
      <c r="IV1724" s="760" t="s">
        <v>572</v>
      </c>
      <c r="IW1724" s="760" t="s">
        <v>572</v>
      </c>
      <c r="IY1724" s="760" t="s">
        <v>572</v>
      </c>
      <c r="IZ1724" s="760" t="s">
        <v>572</v>
      </c>
      <c r="JB1724" s="760" t="s">
        <v>572</v>
      </c>
      <c r="JC1724" s="760" t="s">
        <v>572</v>
      </c>
      <c r="JE1724" s="760" t="s">
        <v>572</v>
      </c>
      <c r="JF1724" s="760" t="s">
        <v>572</v>
      </c>
    </row>
    <row r="1725" spans="1:266" ht="17.25" customHeight="1" x14ac:dyDescent="0.35">
      <c r="A1725" s="618" t="s">
        <v>3094</v>
      </c>
      <c r="B1725" s="730">
        <v>95</v>
      </c>
      <c r="C1725" s="730" t="s">
        <v>3078</v>
      </c>
      <c r="D1725" s="730" t="s">
        <v>3078</v>
      </c>
      <c r="E1725" s="730">
        <v>30</v>
      </c>
      <c r="F1725" s="731" t="s">
        <v>574</v>
      </c>
      <c r="G1725" s="732">
        <v>2</v>
      </c>
      <c r="H1725" s="826">
        <v>46196</v>
      </c>
      <c r="I1725" s="730">
        <v>40</v>
      </c>
      <c r="J1725" s="730" t="s">
        <v>308</v>
      </c>
      <c r="K1725" s="730">
        <v>42</v>
      </c>
      <c r="L1725" s="730" t="s">
        <v>3095</v>
      </c>
      <c r="M1725" s="772" t="s">
        <v>3094</v>
      </c>
      <c r="N1725" s="772">
        <v>0</v>
      </c>
      <c r="O1725" s="772" t="s">
        <v>390</v>
      </c>
      <c r="P1725" s="772">
        <v>0</v>
      </c>
      <c r="Q1725" s="772">
        <v>0</v>
      </c>
      <c r="R1725" s="772" t="s">
        <v>3042</v>
      </c>
      <c r="S1725" s="772" t="s">
        <v>308</v>
      </c>
      <c r="T1725" s="772" t="s">
        <v>3066</v>
      </c>
      <c r="U1725" s="772">
        <v>373</v>
      </c>
      <c r="V1725" s="772" t="s">
        <v>308</v>
      </c>
      <c r="W1725" s="772"/>
      <c r="X1725" s="772"/>
      <c r="Y1725" s="773">
        <v>2166</v>
      </c>
      <c r="Z1725" s="773">
        <v>2166</v>
      </c>
      <c r="AA1725" s="772" t="s">
        <v>40</v>
      </c>
      <c r="AB1725" s="772" t="s">
        <v>890</v>
      </c>
      <c r="AC1725" s="772" t="s">
        <v>899</v>
      </c>
      <c r="AD1725" s="772">
        <v>4332</v>
      </c>
      <c r="AE1725" s="864">
        <v>2166</v>
      </c>
      <c r="AF1725" s="774" t="s">
        <v>390</v>
      </c>
      <c r="AG1725" s="777"/>
      <c r="AH1725" s="777"/>
      <c r="AI1725" s="777" t="s">
        <v>613</v>
      </c>
      <c r="AJ1725" s="778">
        <v>22</v>
      </c>
      <c r="AK1725" s="779"/>
      <c r="AL1725" s="778"/>
      <c r="AM1725" s="780">
        <v>1083</v>
      </c>
      <c r="AN1725" s="780"/>
      <c r="AO1725" s="780">
        <v>2166</v>
      </c>
      <c r="AP1725" s="780"/>
      <c r="AQ1725" s="780"/>
      <c r="AR1725" s="780"/>
      <c r="AS1725" s="780"/>
      <c r="AT1725" s="780"/>
      <c r="AU1725" s="780"/>
      <c r="AV1725" s="780"/>
      <c r="AW1725" s="780"/>
      <c r="AX1725" s="780"/>
      <c r="AY1725" s="780"/>
      <c r="AZ1725" s="780"/>
      <c r="BA1725" s="780"/>
      <c r="BB1725" s="780">
        <v>0</v>
      </c>
      <c r="BC1725" s="780">
        <v>2166</v>
      </c>
      <c r="BD1725" s="780">
        <v>0</v>
      </c>
      <c r="BE1725" s="780">
        <v>0</v>
      </c>
      <c r="BF1725" s="780">
        <v>2166</v>
      </c>
      <c r="BG1725" s="780">
        <v>0</v>
      </c>
      <c r="BH1725" s="780">
        <v>0</v>
      </c>
      <c r="BI1725" s="780">
        <v>2166</v>
      </c>
      <c r="BJ1725" s="780" t="s">
        <v>922</v>
      </c>
      <c r="BK1725" s="780">
        <v>0</v>
      </c>
      <c r="BL1725" s="780"/>
      <c r="BM1725" s="780"/>
      <c r="BN1725" s="780" t="s">
        <v>308</v>
      </c>
      <c r="BO1725" s="780" t="s">
        <v>308</v>
      </c>
      <c r="BP1725" s="780" t="s">
        <v>308</v>
      </c>
      <c r="BQ1725" s="780" t="s">
        <v>308</v>
      </c>
      <c r="BR1725" s="780"/>
      <c r="BS1725" s="780" t="s">
        <v>397</v>
      </c>
      <c r="BT1725" s="780"/>
      <c r="BU1725" s="780" t="s">
        <v>579</v>
      </c>
      <c r="BV1725" s="780"/>
      <c r="BW1725" s="780"/>
      <c r="BX1725" s="780"/>
      <c r="BY1725" s="780"/>
      <c r="BZ1725" s="780"/>
      <c r="CA1725" s="780"/>
      <c r="CB1725" s="780"/>
      <c r="CC1725" s="780"/>
      <c r="CD1725" s="780"/>
      <c r="CE1725" s="780"/>
      <c r="CF1725" s="780"/>
      <c r="CG1725" s="780"/>
      <c r="CH1725" s="780"/>
      <c r="CI1725" s="780"/>
      <c r="CJ1725" s="780"/>
      <c r="CK1725" s="773"/>
      <c r="CL1725" s="773" t="s">
        <v>397</v>
      </c>
      <c r="CM1725" s="773" t="s">
        <v>397</v>
      </c>
      <c r="CN1725" s="773" t="s">
        <v>397</v>
      </c>
      <c r="CO1725" s="773" t="s">
        <v>397</v>
      </c>
      <c r="CP1725" s="773">
        <v>2166</v>
      </c>
      <c r="CQ1725" s="773">
        <v>4332</v>
      </c>
      <c r="CR1725" s="772">
        <v>2166</v>
      </c>
      <c r="CS1725" s="781"/>
      <c r="CT1725" s="865" t="s">
        <v>308</v>
      </c>
      <c r="CU1725" s="899" t="s">
        <v>308</v>
      </c>
      <c r="CV1725" s="774"/>
      <c r="CW1725" s="774"/>
      <c r="CX1725" s="865">
        <v>46254</v>
      </c>
      <c r="CY1725" s="784">
        <v>0</v>
      </c>
      <c r="CZ1725" s="784" t="s">
        <v>308</v>
      </c>
      <c r="DA1725" s="785">
        <v>0</v>
      </c>
      <c r="DB1725" s="785">
        <v>0</v>
      </c>
      <c r="DC1725" s="785">
        <v>0</v>
      </c>
      <c r="DD1725" s="785" t="s">
        <v>308</v>
      </c>
      <c r="DE1725" s="785" t="s">
        <v>308</v>
      </c>
      <c r="DF1725" s="785" t="s">
        <v>308</v>
      </c>
      <c r="DG1725" s="785" t="s">
        <v>308</v>
      </c>
      <c r="DH1725" s="786">
        <v>0</v>
      </c>
      <c r="DI1725" s="774" t="s">
        <v>390</v>
      </c>
      <c r="DJ1725" s="774" t="s">
        <v>397</v>
      </c>
      <c r="DK1725" s="774" t="s">
        <v>397</v>
      </c>
      <c r="DL1725" s="774">
        <v>46283</v>
      </c>
      <c r="DM1725" s="774">
        <v>46289</v>
      </c>
      <c r="DN1725" s="774">
        <v>46289</v>
      </c>
      <c r="DO1725" s="787">
        <v>0</v>
      </c>
      <c r="DP1725" s="774">
        <v>46318</v>
      </c>
      <c r="DQ1725" s="776">
        <v>46311</v>
      </c>
      <c r="DR1725" s="774">
        <v>46311</v>
      </c>
      <c r="DS1725" s="786">
        <v>46318</v>
      </c>
      <c r="DT1725" s="752">
        <v>46311</v>
      </c>
      <c r="DU1725" s="753">
        <v>-15</v>
      </c>
      <c r="DV1725" s="753" t="s">
        <v>308</v>
      </c>
      <c r="DW1725" s="754">
        <v>46294</v>
      </c>
      <c r="DX1725" s="755">
        <v>46296</v>
      </c>
      <c r="DY1725" s="754" t="e">
        <v>#VALUE!</v>
      </c>
      <c r="DZ1725" s="754" t="e">
        <v>#VALUE!</v>
      </c>
      <c r="EA1725" s="754">
        <v>0</v>
      </c>
      <c r="EB1725" s="754">
        <v>0</v>
      </c>
      <c r="HA1725" s="756" t="s">
        <v>397</v>
      </c>
      <c r="HB1725" s="756" t="s">
        <v>397</v>
      </c>
      <c r="HC1725" s="756" t="s">
        <v>397</v>
      </c>
      <c r="HD1725" s="756" t="s">
        <v>397</v>
      </c>
      <c r="HE1725" s="756" t="s">
        <v>397</v>
      </c>
      <c r="HF1725" s="756" t="s">
        <v>397</v>
      </c>
      <c r="HG1725" s="756" t="s">
        <v>397</v>
      </c>
      <c r="HH1725" s="756" t="s">
        <v>397</v>
      </c>
      <c r="HI1725" s="756" t="s">
        <v>397</v>
      </c>
      <c r="HJ1725" s="756" t="s">
        <v>397</v>
      </c>
      <c r="HK1725"/>
      <c r="HL1725"/>
      <c r="HM1725"/>
      <c r="HN1725" s="756" t="str">
        <f t="shared" si="59"/>
        <v>AUTO PRINT</v>
      </c>
      <c r="HO1725"/>
      <c r="HP1725" s="757" t="s">
        <v>572</v>
      </c>
      <c r="HQ1725" s="757" t="s">
        <v>572</v>
      </c>
      <c r="HR1725" s="757" t="s">
        <v>572</v>
      </c>
      <c r="HS1725"/>
      <c r="HW1725" s="758"/>
      <c r="HX1725"/>
      <c r="HY1725" s="759" t="s">
        <v>572</v>
      </c>
      <c r="HZ1725" s="759" t="s">
        <v>572</v>
      </c>
      <c r="IA1725" s="759" t="s">
        <v>572</v>
      </c>
      <c r="IC1725" s="760" t="s">
        <v>572</v>
      </c>
      <c r="ID1725" s="760" t="s">
        <v>572</v>
      </c>
      <c r="IE1725" s="760" t="s">
        <v>572</v>
      </c>
      <c r="IF1725" s="761" t="s">
        <v>572</v>
      </c>
      <c r="IG1725" s="619" t="str">
        <f t="shared" si="60"/>
        <v>IN HOUSE (MANUAL)</v>
      </c>
      <c r="II1725" s="761" t="s">
        <v>572</v>
      </c>
      <c r="IK1725" s="761" t="str">
        <f>IFERROR(VLOOKUP($M1725,#REF!,13,0),"IN HOUSE (MANUAL)")</f>
        <v>IN HOUSE (MANUAL)</v>
      </c>
      <c r="IM1725" s="760" t="s">
        <v>922</v>
      </c>
      <c r="IN1725" s="760" t="s">
        <v>922</v>
      </c>
      <c r="IO1725" s="760">
        <v>2166</v>
      </c>
      <c r="IQ1725" s="760" t="s">
        <v>572</v>
      </c>
      <c r="IR1725" s="760" t="s">
        <v>572</v>
      </c>
      <c r="IT1725" s="760" t="s">
        <v>572</v>
      </c>
      <c r="IV1725" s="760" t="s">
        <v>572</v>
      </c>
      <c r="IW1725" s="760" t="s">
        <v>572</v>
      </c>
      <c r="IY1725" s="760" t="s">
        <v>572</v>
      </c>
      <c r="IZ1725" s="760" t="s">
        <v>572</v>
      </c>
      <c r="JB1725" s="760" t="s">
        <v>572</v>
      </c>
      <c r="JC1725" s="760" t="s">
        <v>572</v>
      </c>
      <c r="JE1725" s="760" t="s">
        <v>572</v>
      </c>
      <c r="JF1725" s="760" t="s">
        <v>572</v>
      </c>
    </row>
    <row r="1726" spans="1:266" ht="17.25" customHeight="1" x14ac:dyDescent="0.35">
      <c r="A1726" s="618" t="s">
        <v>3096</v>
      </c>
      <c r="B1726" s="730">
        <v>96</v>
      </c>
      <c r="C1726" s="730" t="s">
        <v>3078</v>
      </c>
      <c r="D1726" s="730" t="s">
        <v>3078</v>
      </c>
      <c r="E1726" s="730">
        <v>30</v>
      </c>
      <c r="F1726" s="731" t="s">
        <v>574</v>
      </c>
      <c r="G1726" s="732">
        <v>2</v>
      </c>
      <c r="H1726" s="826">
        <v>46196</v>
      </c>
      <c r="I1726" s="730">
        <v>41</v>
      </c>
      <c r="J1726" s="730" t="s">
        <v>308</v>
      </c>
      <c r="K1726" s="730">
        <v>42</v>
      </c>
      <c r="L1726" s="730" t="s">
        <v>3097</v>
      </c>
      <c r="M1726" s="772" t="s">
        <v>3096</v>
      </c>
      <c r="N1726" s="772">
        <v>0</v>
      </c>
      <c r="O1726" s="772" t="s">
        <v>390</v>
      </c>
      <c r="P1726" s="772">
        <v>0</v>
      </c>
      <c r="Q1726" s="772">
        <v>0</v>
      </c>
      <c r="R1726" s="772" t="s">
        <v>3042</v>
      </c>
      <c r="S1726" s="772" t="s">
        <v>308</v>
      </c>
      <c r="T1726" s="772" t="s">
        <v>3043</v>
      </c>
      <c r="U1726" s="772">
        <v>373</v>
      </c>
      <c r="V1726" s="772" t="s">
        <v>308</v>
      </c>
      <c r="W1726" s="772"/>
      <c r="X1726" s="772"/>
      <c r="Y1726" s="773">
        <v>1878</v>
      </c>
      <c r="Z1726" s="773">
        <v>1878</v>
      </c>
      <c r="AA1726" s="772" t="s">
        <v>40</v>
      </c>
      <c r="AB1726" s="772" t="s">
        <v>890</v>
      </c>
      <c r="AC1726" s="772" t="s">
        <v>899</v>
      </c>
      <c r="AD1726" s="772">
        <v>3756</v>
      </c>
      <c r="AE1726" s="864">
        <v>1878</v>
      </c>
      <c r="AF1726" s="774" t="s">
        <v>390</v>
      </c>
      <c r="AG1726" s="777"/>
      <c r="AH1726" s="777"/>
      <c r="AI1726" s="777" t="s">
        <v>613</v>
      </c>
      <c r="AJ1726" s="778">
        <v>23</v>
      </c>
      <c r="AK1726" s="779"/>
      <c r="AL1726" s="778"/>
      <c r="AM1726" s="780">
        <v>1878</v>
      </c>
      <c r="AN1726" s="780"/>
      <c r="AO1726" s="780">
        <v>1878</v>
      </c>
      <c r="AP1726" s="780"/>
      <c r="AQ1726" s="780"/>
      <c r="AR1726" s="780"/>
      <c r="AS1726" s="780"/>
      <c r="AT1726" s="780"/>
      <c r="AU1726" s="780"/>
      <c r="AV1726" s="780"/>
      <c r="AW1726" s="780"/>
      <c r="AX1726" s="780"/>
      <c r="AY1726" s="780"/>
      <c r="AZ1726" s="780"/>
      <c r="BA1726" s="780"/>
      <c r="BB1726" s="780">
        <v>0</v>
      </c>
      <c r="BC1726" s="780">
        <v>1878</v>
      </c>
      <c r="BD1726" s="780">
        <v>0</v>
      </c>
      <c r="BE1726" s="780">
        <v>0</v>
      </c>
      <c r="BF1726" s="780">
        <v>1878</v>
      </c>
      <c r="BG1726" s="780">
        <v>0</v>
      </c>
      <c r="BH1726" s="780">
        <v>0</v>
      </c>
      <c r="BI1726" s="780">
        <v>1878</v>
      </c>
      <c r="BJ1726" s="780" t="s">
        <v>922</v>
      </c>
      <c r="BK1726" s="780">
        <v>0</v>
      </c>
      <c r="BL1726" s="780"/>
      <c r="BM1726" s="780"/>
      <c r="BN1726" s="780" t="s">
        <v>308</v>
      </c>
      <c r="BO1726" s="780" t="s">
        <v>308</v>
      </c>
      <c r="BP1726" s="780" t="s">
        <v>308</v>
      </c>
      <c r="BQ1726" s="780" t="s">
        <v>308</v>
      </c>
      <c r="BR1726" s="780"/>
      <c r="BS1726" s="780" t="s">
        <v>397</v>
      </c>
      <c r="BT1726" s="780"/>
      <c r="BU1726" s="780" t="s">
        <v>579</v>
      </c>
      <c r="BV1726" s="780"/>
      <c r="BW1726" s="780"/>
      <c r="BX1726" s="780"/>
      <c r="BY1726" s="780"/>
      <c r="BZ1726" s="780"/>
      <c r="CA1726" s="780"/>
      <c r="CB1726" s="780"/>
      <c r="CC1726" s="780"/>
      <c r="CD1726" s="780"/>
      <c r="CE1726" s="780"/>
      <c r="CF1726" s="780"/>
      <c r="CG1726" s="780"/>
      <c r="CH1726" s="780"/>
      <c r="CI1726" s="780"/>
      <c r="CJ1726" s="780"/>
      <c r="CK1726" s="773"/>
      <c r="CL1726" s="773" t="s">
        <v>397</v>
      </c>
      <c r="CM1726" s="773" t="s">
        <v>397</v>
      </c>
      <c r="CN1726" s="773" t="s">
        <v>397</v>
      </c>
      <c r="CO1726" s="773" t="s">
        <v>397</v>
      </c>
      <c r="CP1726" s="773">
        <v>1878</v>
      </c>
      <c r="CQ1726" s="773">
        <v>3756</v>
      </c>
      <c r="CR1726" s="772">
        <v>1878</v>
      </c>
      <c r="CS1726" s="781"/>
      <c r="CT1726" s="865" t="s">
        <v>308</v>
      </c>
      <c r="CU1726" s="899" t="s">
        <v>308</v>
      </c>
      <c r="CV1726" s="774"/>
      <c r="CW1726" s="774"/>
      <c r="CX1726" s="865">
        <v>46254</v>
      </c>
      <c r="CY1726" s="784">
        <v>0</v>
      </c>
      <c r="CZ1726" s="784" t="s">
        <v>308</v>
      </c>
      <c r="DA1726" s="785">
        <v>0</v>
      </c>
      <c r="DB1726" s="785">
        <v>0</v>
      </c>
      <c r="DC1726" s="785">
        <v>0</v>
      </c>
      <c r="DD1726" s="785" t="s">
        <v>308</v>
      </c>
      <c r="DE1726" s="785" t="s">
        <v>308</v>
      </c>
      <c r="DF1726" s="785" t="s">
        <v>308</v>
      </c>
      <c r="DG1726" s="785" t="s">
        <v>308</v>
      </c>
      <c r="DH1726" s="786">
        <v>0</v>
      </c>
      <c r="DI1726" s="774" t="s">
        <v>390</v>
      </c>
      <c r="DJ1726" s="774" t="s">
        <v>397</v>
      </c>
      <c r="DK1726" s="774" t="s">
        <v>397</v>
      </c>
      <c r="DL1726" s="774">
        <v>46293</v>
      </c>
      <c r="DM1726" s="774">
        <v>46294</v>
      </c>
      <c r="DN1726" s="774">
        <v>46294</v>
      </c>
      <c r="DO1726" s="787">
        <v>0</v>
      </c>
      <c r="DP1726" s="774">
        <v>46318</v>
      </c>
      <c r="DQ1726" s="776">
        <v>46311</v>
      </c>
      <c r="DR1726" s="774">
        <v>46311</v>
      </c>
      <c r="DS1726" s="786">
        <v>46318</v>
      </c>
      <c r="DT1726" s="752">
        <v>46311</v>
      </c>
      <c r="DU1726" s="753">
        <v>-11</v>
      </c>
      <c r="DV1726" s="753" t="s">
        <v>308</v>
      </c>
      <c r="DW1726" s="754">
        <v>46296</v>
      </c>
      <c r="DX1726" s="755">
        <v>46300</v>
      </c>
      <c r="DY1726" s="754" t="e">
        <v>#VALUE!</v>
      </c>
      <c r="DZ1726" s="754" t="e">
        <v>#VALUE!</v>
      </c>
      <c r="EA1726" s="754">
        <v>0</v>
      </c>
      <c r="EB1726" s="754">
        <v>0</v>
      </c>
      <c r="HA1726" s="756" t="s">
        <v>397</v>
      </c>
      <c r="HB1726" s="756" t="s">
        <v>397</v>
      </c>
      <c r="HC1726" s="756" t="s">
        <v>397</v>
      </c>
      <c r="HD1726" s="756" t="s">
        <v>397</v>
      </c>
      <c r="HE1726" s="756" t="s">
        <v>397</v>
      </c>
      <c r="HF1726" s="756" t="s">
        <v>397</v>
      </c>
      <c r="HG1726" s="756" t="s">
        <v>397</v>
      </c>
      <c r="HH1726" s="756" t="s">
        <v>397</v>
      </c>
      <c r="HI1726" s="756" t="s">
        <v>397</v>
      </c>
      <c r="HJ1726" s="756" t="s">
        <v>397</v>
      </c>
      <c r="HK1726"/>
      <c r="HL1726"/>
      <c r="HM1726"/>
      <c r="HN1726" s="756" t="str">
        <f t="shared" si="59"/>
        <v>AUTO PRINT</v>
      </c>
      <c r="HO1726"/>
      <c r="HP1726" s="757" t="s">
        <v>572</v>
      </c>
      <c r="HQ1726" s="757" t="s">
        <v>572</v>
      </c>
      <c r="HR1726" s="757" t="s">
        <v>572</v>
      </c>
      <c r="HS1726"/>
      <c r="HW1726" s="758"/>
      <c r="HX1726"/>
      <c r="HY1726" s="759" t="s">
        <v>572</v>
      </c>
      <c r="HZ1726" s="759" t="s">
        <v>572</v>
      </c>
      <c r="IA1726" s="759" t="s">
        <v>572</v>
      </c>
      <c r="IC1726" s="760" t="s">
        <v>572</v>
      </c>
      <c r="ID1726" s="760" t="s">
        <v>572</v>
      </c>
      <c r="IE1726" s="760" t="s">
        <v>572</v>
      </c>
      <c r="IF1726" s="761" t="s">
        <v>572</v>
      </c>
      <c r="IG1726" s="619" t="str">
        <f t="shared" si="60"/>
        <v>IN HOUSE (MANUAL)</v>
      </c>
      <c r="II1726" s="761" t="s">
        <v>572</v>
      </c>
      <c r="IK1726" s="761" t="str">
        <f>IFERROR(VLOOKUP($M1726,#REF!,13,0),"IN HOUSE (MANUAL)")</f>
        <v>IN HOUSE (MANUAL)</v>
      </c>
      <c r="IM1726" s="760" t="s">
        <v>922</v>
      </c>
      <c r="IN1726" s="760" t="s">
        <v>922</v>
      </c>
      <c r="IO1726" s="760">
        <v>1878</v>
      </c>
      <c r="IQ1726" s="760" t="s">
        <v>572</v>
      </c>
      <c r="IR1726" s="760" t="s">
        <v>572</v>
      </c>
      <c r="IT1726" s="760" t="s">
        <v>572</v>
      </c>
      <c r="IV1726" s="760" t="s">
        <v>572</v>
      </c>
      <c r="IW1726" s="760" t="s">
        <v>572</v>
      </c>
      <c r="IY1726" s="760" t="s">
        <v>572</v>
      </c>
      <c r="IZ1726" s="760" t="s">
        <v>572</v>
      </c>
      <c r="JB1726" s="760" t="s">
        <v>572</v>
      </c>
      <c r="JC1726" s="760" t="s">
        <v>572</v>
      </c>
      <c r="JE1726" s="760" t="s">
        <v>572</v>
      </c>
      <c r="JF1726" s="760" t="s">
        <v>572</v>
      </c>
    </row>
    <row r="1727" spans="1:266" ht="17.25" customHeight="1" x14ac:dyDescent="0.35">
      <c r="A1727" s="618" t="s">
        <v>3098</v>
      </c>
      <c r="B1727" s="730">
        <v>97</v>
      </c>
      <c r="C1727" s="730" t="s">
        <v>3078</v>
      </c>
      <c r="D1727" s="730" t="s">
        <v>3078</v>
      </c>
      <c r="E1727" s="730">
        <v>30</v>
      </c>
      <c r="F1727" s="731" t="s">
        <v>574</v>
      </c>
      <c r="G1727" s="732">
        <v>2</v>
      </c>
      <c r="H1727" s="826">
        <v>46196</v>
      </c>
      <c r="I1727" s="730">
        <v>41</v>
      </c>
      <c r="J1727" s="730" t="s">
        <v>308</v>
      </c>
      <c r="K1727" s="730">
        <v>42</v>
      </c>
      <c r="L1727" s="730" t="s">
        <v>3099</v>
      </c>
      <c r="M1727" s="772" t="s">
        <v>3098</v>
      </c>
      <c r="N1727" s="772">
        <v>0</v>
      </c>
      <c r="O1727" s="772" t="s">
        <v>390</v>
      </c>
      <c r="P1727" s="772">
        <v>0</v>
      </c>
      <c r="Q1727" s="772">
        <v>0</v>
      </c>
      <c r="R1727" s="772" t="s">
        <v>3042</v>
      </c>
      <c r="S1727" s="772" t="s">
        <v>308</v>
      </c>
      <c r="T1727" s="772" t="s">
        <v>3043</v>
      </c>
      <c r="U1727" s="772">
        <v>373</v>
      </c>
      <c r="V1727" s="772" t="s">
        <v>308</v>
      </c>
      <c r="W1727" s="772"/>
      <c r="X1727" s="772"/>
      <c r="Y1727" s="773"/>
      <c r="Z1727" s="773"/>
      <c r="AA1727" s="772" t="s">
        <v>40</v>
      </c>
      <c r="AB1727" s="772" t="s">
        <v>890</v>
      </c>
      <c r="AC1727" s="772" t="s">
        <v>899</v>
      </c>
      <c r="AD1727" s="772">
        <v>3768</v>
      </c>
      <c r="AE1727" s="864">
        <v>1884</v>
      </c>
      <c r="AF1727" s="774" t="s">
        <v>390</v>
      </c>
      <c r="AG1727" s="777"/>
      <c r="AH1727" s="777"/>
      <c r="AI1727" s="777" t="s">
        <v>613</v>
      </c>
      <c r="AJ1727" s="778">
        <v>24</v>
      </c>
      <c r="AK1727" s="779"/>
      <c r="AL1727" s="778"/>
      <c r="AM1727" s="780">
        <v>1884</v>
      </c>
      <c r="AN1727" s="780"/>
      <c r="AO1727" s="780">
        <v>1884</v>
      </c>
      <c r="AP1727" s="780"/>
      <c r="AQ1727" s="780"/>
      <c r="AR1727" s="780"/>
      <c r="AS1727" s="780"/>
      <c r="AT1727" s="780"/>
      <c r="AU1727" s="780"/>
      <c r="AV1727" s="780"/>
      <c r="AW1727" s="780"/>
      <c r="AX1727" s="780"/>
      <c r="AY1727" s="780"/>
      <c r="AZ1727" s="780"/>
      <c r="BA1727" s="780"/>
      <c r="BB1727" s="780">
        <v>0</v>
      </c>
      <c r="BC1727" s="780">
        <v>1884</v>
      </c>
      <c r="BD1727" s="780">
        <v>0</v>
      </c>
      <c r="BE1727" s="780">
        <v>0</v>
      </c>
      <c r="BF1727" s="780">
        <v>1884</v>
      </c>
      <c r="BG1727" s="780">
        <v>0</v>
      </c>
      <c r="BH1727" s="780">
        <v>0</v>
      </c>
      <c r="BI1727" s="780">
        <v>1884</v>
      </c>
      <c r="BJ1727" s="780"/>
      <c r="BK1727" s="780">
        <v>0</v>
      </c>
      <c r="BL1727" s="780"/>
      <c r="BM1727" s="780"/>
      <c r="BN1727" s="780" t="s">
        <v>308</v>
      </c>
      <c r="BO1727" s="780" t="s">
        <v>308</v>
      </c>
      <c r="BP1727" s="780" t="s">
        <v>308</v>
      </c>
      <c r="BQ1727" s="780" t="s">
        <v>308</v>
      </c>
      <c r="BR1727" s="780"/>
      <c r="BS1727" s="780" t="s">
        <v>397</v>
      </c>
      <c r="BT1727" s="780"/>
      <c r="BU1727" s="780" t="s">
        <v>579</v>
      </c>
      <c r="BV1727" s="780"/>
      <c r="BW1727" s="780"/>
      <c r="BX1727" s="780"/>
      <c r="BY1727" s="780"/>
      <c r="BZ1727" s="780"/>
      <c r="CA1727" s="780"/>
      <c r="CB1727" s="780"/>
      <c r="CC1727" s="780"/>
      <c r="CD1727" s="780"/>
      <c r="CE1727" s="780"/>
      <c r="CF1727" s="780"/>
      <c r="CG1727" s="780"/>
      <c r="CH1727" s="780"/>
      <c r="CI1727" s="780"/>
      <c r="CJ1727" s="780"/>
      <c r="CK1727" s="773"/>
      <c r="CL1727" s="773" t="s">
        <v>397</v>
      </c>
      <c r="CM1727" s="773" t="s">
        <v>397</v>
      </c>
      <c r="CN1727" s="773" t="s">
        <v>397</v>
      </c>
      <c r="CO1727" s="773" t="s">
        <v>397</v>
      </c>
      <c r="CP1727" s="773">
        <v>1884</v>
      </c>
      <c r="CQ1727" s="773">
        <v>3768</v>
      </c>
      <c r="CR1727" s="772">
        <v>1884</v>
      </c>
      <c r="CS1727" s="781"/>
      <c r="CT1727" s="865" t="s">
        <v>308</v>
      </c>
      <c r="CU1727" s="899" t="s">
        <v>308</v>
      </c>
      <c r="CV1727" s="774"/>
      <c r="CW1727" s="774"/>
      <c r="CX1727" s="865">
        <v>46254</v>
      </c>
      <c r="CY1727" s="784">
        <v>0</v>
      </c>
      <c r="CZ1727" s="784" t="s">
        <v>308</v>
      </c>
      <c r="DA1727" s="785">
        <v>0</v>
      </c>
      <c r="DB1727" s="785">
        <v>0</v>
      </c>
      <c r="DC1727" s="785">
        <v>0</v>
      </c>
      <c r="DD1727" s="785" t="s">
        <v>308</v>
      </c>
      <c r="DE1727" s="785" t="s">
        <v>308</v>
      </c>
      <c r="DF1727" s="785" t="s">
        <v>308</v>
      </c>
      <c r="DG1727" s="785" t="s">
        <v>308</v>
      </c>
      <c r="DH1727" s="786">
        <v>0</v>
      </c>
      <c r="DI1727" s="774" t="s">
        <v>390</v>
      </c>
      <c r="DJ1727" s="774" t="s">
        <v>397</v>
      </c>
      <c r="DK1727" s="774" t="s">
        <v>397</v>
      </c>
      <c r="DL1727" s="774">
        <v>46297</v>
      </c>
      <c r="DM1727" s="774">
        <v>46296</v>
      </c>
      <c r="DN1727" s="774">
        <v>46296</v>
      </c>
      <c r="DO1727" s="787">
        <v>0</v>
      </c>
      <c r="DP1727" s="774">
        <v>46318</v>
      </c>
      <c r="DQ1727" s="774">
        <v>46311</v>
      </c>
      <c r="DR1727" s="774">
        <v>46311</v>
      </c>
      <c r="DS1727" s="786">
        <v>46318</v>
      </c>
      <c r="DT1727" s="752">
        <v>46311</v>
      </c>
      <c r="DU1727" s="753">
        <v>-9</v>
      </c>
      <c r="DV1727" s="753" t="s">
        <v>308</v>
      </c>
      <c r="DW1727" s="754">
        <v>46300</v>
      </c>
      <c r="DX1727" s="755">
        <v>46302</v>
      </c>
      <c r="DY1727" s="754" t="e">
        <v>#VALUE!</v>
      </c>
      <c r="DZ1727" s="754" t="e">
        <v>#VALUE!</v>
      </c>
      <c r="EA1727" s="754">
        <v>0</v>
      </c>
      <c r="EB1727" s="754">
        <v>0</v>
      </c>
      <c r="HA1727" s="756" t="s">
        <v>397</v>
      </c>
      <c r="HB1727" s="756" t="s">
        <v>397</v>
      </c>
      <c r="HC1727" s="756" t="s">
        <v>397</v>
      </c>
      <c r="HD1727" s="756" t="s">
        <v>397</v>
      </c>
      <c r="HE1727" s="756" t="s">
        <v>397</v>
      </c>
      <c r="HF1727" s="756" t="s">
        <v>397</v>
      </c>
      <c r="HG1727" s="756" t="s">
        <v>397</v>
      </c>
      <c r="HH1727" s="756" t="s">
        <v>397</v>
      </c>
      <c r="HI1727" s="756" t="s">
        <v>397</v>
      </c>
      <c r="HJ1727" s="756" t="s">
        <v>397</v>
      </c>
      <c r="HK1727"/>
      <c r="HL1727"/>
      <c r="HM1727"/>
      <c r="HN1727" s="756" t="str">
        <f t="shared" si="59"/>
        <v>AUTO PRINT</v>
      </c>
      <c r="HO1727"/>
      <c r="HP1727" s="757" t="s">
        <v>572</v>
      </c>
      <c r="HQ1727" s="757" t="s">
        <v>572</v>
      </c>
      <c r="HR1727" s="757" t="s">
        <v>572</v>
      </c>
      <c r="HS1727"/>
      <c r="HW1727" s="758"/>
      <c r="HX1727"/>
      <c r="HY1727" s="759" t="s">
        <v>572</v>
      </c>
      <c r="HZ1727" s="759" t="s">
        <v>572</v>
      </c>
      <c r="IA1727" s="759" t="s">
        <v>572</v>
      </c>
      <c r="IC1727" s="760" t="s">
        <v>572</v>
      </c>
      <c r="ID1727" s="760" t="s">
        <v>572</v>
      </c>
      <c r="IE1727" s="760" t="s">
        <v>572</v>
      </c>
      <c r="IF1727" s="761" t="s">
        <v>572</v>
      </c>
      <c r="IG1727" s="619" t="str">
        <f t="shared" si="60"/>
        <v>IN HOUSE (MANUAL)</v>
      </c>
      <c r="II1727" s="761" t="s">
        <v>572</v>
      </c>
      <c r="IK1727" s="761" t="str">
        <f>IFERROR(VLOOKUP($M1727,#REF!,13,0),"IN HOUSE (MANUAL)")</f>
        <v>IN HOUSE (MANUAL)</v>
      </c>
      <c r="IM1727" s="760" t="s">
        <v>572</v>
      </c>
      <c r="IN1727" s="760" t="s">
        <v>572</v>
      </c>
      <c r="IO1727" s="760" t="s">
        <v>572</v>
      </c>
      <c r="IQ1727" s="760" t="s">
        <v>572</v>
      </c>
      <c r="IR1727" s="760" t="s">
        <v>572</v>
      </c>
      <c r="IT1727" s="760" t="s">
        <v>572</v>
      </c>
      <c r="IV1727" s="760" t="s">
        <v>572</v>
      </c>
      <c r="IW1727" s="760" t="s">
        <v>572</v>
      </c>
      <c r="IY1727" s="760" t="s">
        <v>572</v>
      </c>
      <c r="IZ1727" s="760" t="s">
        <v>572</v>
      </c>
      <c r="JB1727" s="760" t="s">
        <v>572</v>
      </c>
      <c r="JC1727" s="760" t="s">
        <v>572</v>
      </c>
      <c r="JE1727" s="760" t="s">
        <v>572</v>
      </c>
      <c r="JF1727" s="760" t="s">
        <v>572</v>
      </c>
    </row>
    <row r="1728" spans="1:266" ht="17.25" customHeight="1" x14ac:dyDescent="0.35">
      <c r="A1728" s="618" t="s">
        <v>3141</v>
      </c>
      <c r="B1728" s="730">
        <v>98</v>
      </c>
      <c r="C1728" s="730" t="s">
        <v>3115</v>
      </c>
      <c r="D1728" s="730" t="s">
        <v>3115</v>
      </c>
      <c r="E1728" s="730">
        <v>30</v>
      </c>
      <c r="F1728" s="731" t="s">
        <v>574</v>
      </c>
      <c r="G1728" s="732">
        <v>1</v>
      </c>
      <c r="H1728" s="826">
        <v>46196</v>
      </c>
      <c r="I1728" s="730">
        <v>41</v>
      </c>
      <c r="J1728" s="730" t="s">
        <v>308</v>
      </c>
      <c r="K1728" s="730">
        <v>42</v>
      </c>
      <c r="L1728" s="730" t="s">
        <v>3142</v>
      </c>
      <c r="M1728" s="772" t="s">
        <v>3141</v>
      </c>
      <c r="N1728" s="772">
        <v>0</v>
      </c>
      <c r="O1728" s="772" t="s">
        <v>390</v>
      </c>
      <c r="P1728" s="772">
        <v>0</v>
      </c>
      <c r="Q1728" s="772">
        <v>0</v>
      </c>
      <c r="R1728" s="772" t="s">
        <v>3042</v>
      </c>
      <c r="S1728" s="772" t="s">
        <v>308</v>
      </c>
      <c r="T1728" s="772" t="s">
        <v>3076</v>
      </c>
      <c r="U1728" s="772">
        <v>373</v>
      </c>
      <c r="V1728" s="772" t="s">
        <v>308</v>
      </c>
      <c r="W1728" s="772"/>
      <c r="X1728" s="772"/>
      <c r="Y1728" s="773"/>
      <c r="Z1728" s="773"/>
      <c r="AA1728" s="772" t="s">
        <v>40</v>
      </c>
      <c r="AB1728" s="772" t="s">
        <v>890</v>
      </c>
      <c r="AC1728" s="772" t="s">
        <v>899</v>
      </c>
      <c r="AD1728" s="772">
        <v>744</v>
      </c>
      <c r="AE1728" s="864">
        <v>744</v>
      </c>
      <c r="AF1728" s="774" t="s">
        <v>390</v>
      </c>
      <c r="AG1728" s="777"/>
      <c r="AH1728" s="777"/>
      <c r="AI1728" s="777" t="s">
        <v>308</v>
      </c>
      <c r="AJ1728" s="778">
        <v>25</v>
      </c>
      <c r="AK1728" s="779"/>
      <c r="AL1728" s="778"/>
      <c r="AM1728" s="780">
        <v>744</v>
      </c>
      <c r="AN1728" s="780"/>
      <c r="AO1728" s="780">
        <v>744</v>
      </c>
      <c r="AP1728" s="780"/>
      <c r="AQ1728" s="780"/>
      <c r="AR1728" s="780"/>
      <c r="AS1728" s="780"/>
      <c r="AT1728" s="780"/>
      <c r="AU1728" s="780"/>
      <c r="AV1728" s="780"/>
      <c r="AW1728" s="780"/>
      <c r="AX1728" s="780"/>
      <c r="AY1728" s="780"/>
      <c r="AZ1728" s="780"/>
      <c r="BA1728" s="780"/>
      <c r="BB1728" s="780">
        <v>0</v>
      </c>
      <c r="BC1728" s="780">
        <v>744</v>
      </c>
      <c r="BD1728" s="780">
        <v>0</v>
      </c>
      <c r="BE1728" s="780">
        <v>0</v>
      </c>
      <c r="BF1728" s="780">
        <v>744</v>
      </c>
      <c r="BG1728" s="780">
        <v>0</v>
      </c>
      <c r="BH1728" s="780">
        <v>0</v>
      </c>
      <c r="BI1728" s="780">
        <v>744</v>
      </c>
      <c r="BJ1728" s="780"/>
      <c r="BK1728" s="780">
        <v>0</v>
      </c>
      <c r="BL1728" s="780"/>
      <c r="BM1728" s="780"/>
      <c r="BN1728" s="780" t="s">
        <v>308</v>
      </c>
      <c r="BO1728" s="780" t="s">
        <v>308</v>
      </c>
      <c r="BP1728" s="780" t="s">
        <v>308</v>
      </c>
      <c r="BQ1728" s="780" t="s">
        <v>308</v>
      </c>
      <c r="BR1728" s="780"/>
      <c r="BS1728" s="780" t="s">
        <v>397</v>
      </c>
      <c r="BT1728" s="780"/>
      <c r="BU1728" s="780" t="s">
        <v>579</v>
      </c>
      <c r="BV1728" s="780"/>
      <c r="BW1728" s="780"/>
      <c r="BX1728" s="780"/>
      <c r="BY1728" s="780"/>
      <c r="BZ1728" s="780"/>
      <c r="CA1728" s="780"/>
      <c r="CB1728" s="780"/>
      <c r="CC1728" s="780"/>
      <c r="CD1728" s="780"/>
      <c r="CE1728" s="780"/>
      <c r="CF1728" s="780"/>
      <c r="CG1728" s="780"/>
      <c r="CH1728" s="780"/>
      <c r="CI1728" s="780"/>
      <c r="CJ1728" s="780"/>
      <c r="CK1728" s="773"/>
      <c r="CL1728" s="773" t="s">
        <v>397</v>
      </c>
      <c r="CM1728" s="773" t="s">
        <v>397</v>
      </c>
      <c r="CN1728" s="773" t="s">
        <v>397</v>
      </c>
      <c r="CO1728" s="773" t="s">
        <v>397</v>
      </c>
      <c r="CP1728" s="773">
        <v>744</v>
      </c>
      <c r="CQ1728" s="773">
        <v>744</v>
      </c>
      <c r="CR1728" s="772">
        <v>744</v>
      </c>
      <c r="CS1728" s="781"/>
      <c r="CT1728" s="865" t="s">
        <v>308</v>
      </c>
      <c r="CU1728" s="899" t="s">
        <v>308</v>
      </c>
      <c r="CV1728" s="774"/>
      <c r="CW1728" s="774"/>
      <c r="CX1728" s="865">
        <v>46254</v>
      </c>
      <c r="CY1728" s="784">
        <v>0</v>
      </c>
      <c r="CZ1728" s="784" t="s">
        <v>308</v>
      </c>
      <c r="DA1728" s="785">
        <v>0</v>
      </c>
      <c r="DB1728" s="785">
        <v>0</v>
      </c>
      <c r="DC1728" s="785">
        <v>0</v>
      </c>
      <c r="DD1728" s="785" t="s">
        <v>308</v>
      </c>
      <c r="DE1728" s="785" t="s">
        <v>308</v>
      </c>
      <c r="DF1728" s="785" t="s">
        <v>308</v>
      </c>
      <c r="DG1728" s="785" t="s">
        <v>308</v>
      </c>
      <c r="DH1728" s="786">
        <v>0</v>
      </c>
      <c r="DI1728" s="774" t="s">
        <v>390</v>
      </c>
      <c r="DJ1728" s="774" t="s">
        <v>397</v>
      </c>
      <c r="DK1728" s="774" t="s">
        <v>397</v>
      </c>
      <c r="DL1728" s="774">
        <v>46290</v>
      </c>
      <c r="DM1728" s="774">
        <v>46296</v>
      </c>
      <c r="DN1728" s="774">
        <v>46296</v>
      </c>
      <c r="DO1728" s="787">
        <v>0</v>
      </c>
      <c r="DP1728" s="774">
        <v>46311</v>
      </c>
      <c r="DQ1728" s="776">
        <v>46311</v>
      </c>
      <c r="DR1728" s="774">
        <v>46311</v>
      </c>
      <c r="DS1728" s="786">
        <v>46311</v>
      </c>
      <c r="DT1728" s="752">
        <v>46311</v>
      </c>
      <c r="DU1728" s="753">
        <v>-8</v>
      </c>
      <c r="DV1728" s="753" t="s">
        <v>308</v>
      </c>
      <c r="DW1728" s="754">
        <v>46302</v>
      </c>
      <c r="DX1728" s="755">
        <v>46303</v>
      </c>
      <c r="DY1728" s="754" t="e">
        <v>#VALUE!</v>
      </c>
      <c r="DZ1728" s="754" t="e">
        <v>#VALUE!</v>
      </c>
      <c r="EA1728" s="754">
        <v>0</v>
      </c>
      <c r="EB1728" s="754">
        <v>0</v>
      </c>
      <c r="HA1728" s="756" t="s">
        <v>397</v>
      </c>
      <c r="HB1728" s="756" t="s">
        <v>397</v>
      </c>
      <c r="HC1728" s="756" t="s">
        <v>397</v>
      </c>
      <c r="HD1728" s="756" t="s">
        <v>397</v>
      </c>
      <c r="HE1728" s="756" t="s">
        <v>397</v>
      </c>
      <c r="HF1728" s="756" t="s">
        <v>397</v>
      </c>
      <c r="HG1728" s="756" t="s">
        <v>397</v>
      </c>
      <c r="HH1728" s="756" t="s">
        <v>397</v>
      </c>
      <c r="HI1728" s="756" t="s">
        <v>397</v>
      </c>
      <c r="HJ1728" s="756" t="s">
        <v>397</v>
      </c>
      <c r="HK1728"/>
      <c r="HL1728"/>
      <c r="HM1728"/>
      <c r="HN1728" s="756" t="str">
        <f t="shared" si="59"/>
        <v>AUTO PRINT</v>
      </c>
      <c r="HO1728"/>
      <c r="HP1728" s="757" t="s">
        <v>572</v>
      </c>
      <c r="HQ1728" s="757" t="s">
        <v>572</v>
      </c>
      <c r="HR1728" s="757" t="s">
        <v>572</v>
      </c>
      <c r="HS1728"/>
      <c r="HW1728" s="758"/>
      <c r="HX1728"/>
      <c r="HY1728" s="759" t="s">
        <v>572</v>
      </c>
      <c r="HZ1728" s="759" t="s">
        <v>572</v>
      </c>
      <c r="IA1728" s="759" t="s">
        <v>572</v>
      </c>
      <c r="IC1728" s="760" t="s">
        <v>572</v>
      </c>
      <c r="ID1728" s="760" t="s">
        <v>572</v>
      </c>
      <c r="IE1728" s="760" t="s">
        <v>572</v>
      </c>
      <c r="IF1728" s="761" t="s">
        <v>572</v>
      </c>
      <c r="IG1728" s="619" t="str">
        <f t="shared" si="60"/>
        <v>IN HOUSE (MANUAL)</v>
      </c>
      <c r="II1728" s="761" t="s">
        <v>572</v>
      </c>
      <c r="IK1728" s="761" t="str">
        <f>IFERROR(VLOOKUP($M1728,#REF!,13,0),"IN HOUSE (MANUAL)")</f>
        <v>IN HOUSE (MANUAL)</v>
      </c>
      <c r="IM1728" s="760" t="s">
        <v>572</v>
      </c>
      <c r="IN1728" s="760" t="s">
        <v>572</v>
      </c>
      <c r="IO1728" s="760" t="s">
        <v>572</v>
      </c>
      <c r="IQ1728" s="760" t="s">
        <v>572</v>
      </c>
      <c r="IR1728" s="760" t="s">
        <v>572</v>
      </c>
      <c r="IT1728" s="760" t="s">
        <v>572</v>
      </c>
      <c r="IV1728" s="760" t="s">
        <v>572</v>
      </c>
      <c r="IW1728" s="760" t="s">
        <v>572</v>
      </c>
      <c r="IY1728" s="760" t="s">
        <v>572</v>
      </c>
      <c r="IZ1728" s="760" t="s">
        <v>572</v>
      </c>
      <c r="JB1728" s="760" t="s">
        <v>572</v>
      </c>
      <c r="JC1728" s="760" t="s">
        <v>572</v>
      </c>
      <c r="JE1728" s="760" t="s">
        <v>572</v>
      </c>
      <c r="JF1728" s="760" t="s">
        <v>572</v>
      </c>
    </row>
    <row r="1729" spans="1:266" ht="17.25" customHeight="1" x14ac:dyDescent="0.35">
      <c r="A1729" s="618" t="s">
        <v>3104</v>
      </c>
      <c r="B1729" s="730">
        <v>99</v>
      </c>
      <c r="C1729" s="730" t="s">
        <v>3078</v>
      </c>
      <c r="D1729" s="730" t="s">
        <v>3078</v>
      </c>
      <c r="E1729" s="730">
        <v>30</v>
      </c>
      <c r="F1729" s="731" t="s">
        <v>574</v>
      </c>
      <c r="G1729" s="732">
        <v>2</v>
      </c>
      <c r="H1729" s="826">
        <v>46202</v>
      </c>
      <c r="I1729" s="730">
        <v>42</v>
      </c>
      <c r="J1729" s="730" t="s">
        <v>308</v>
      </c>
      <c r="K1729" s="730">
        <v>43</v>
      </c>
      <c r="L1729" s="730" t="s">
        <v>3105</v>
      </c>
      <c r="M1729" s="772" t="s">
        <v>3104</v>
      </c>
      <c r="N1729" s="772">
        <v>0</v>
      </c>
      <c r="O1729" s="772" t="s">
        <v>390</v>
      </c>
      <c r="P1729" s="772">
        <v>0</v>
      </c>
      <c r="Q1729" s="772">
        <v>0</v>
      </c>
      <c r="R1729" s="772" t="s">
        <v>3042</v>
      </c>
      <c r="S1729" s="772" t="s">
        <v>308</v>
      </c>
      <c r="T1729" s="772" t="s">
        <v>3106</v>
      </c>
      <c r="U1729" s="772">
        <v>373</v>
      </c>
      <c r="V1729" s="772" t="s">
        <v>308</v>
      </c>
      <c r="W1729" s="772"/>
      <c r="X1729" s="772"/>
      <c r="Y1729" s="773"/>
      <c r="Z1729" s="773"/>
      <c r="AA1729" s="772" t="s">
        <v>40</v>
      </c>
      <c r="AB1729" s="772" t="s">
        <v>890</v>
      </c>
      <c r="AC1729" s="772" t="s">
        <v>899</v>
      </c>
      <c r="AD1729" s="772">
        <v>4044</v>
      </c>
      <c r="AE1729" s="864">
        <v>2022</v>
      </c>
      <c r="AF1729" s="774" t="s">
        <v>390</v>
      </c>
      <c r="AG1729" s="777"/>
      <c r="AH1729" s="972"/>
      <c r="AI1729" s="777" t="s">
        <v>308</v>
      </c>
      <c r="AJ1729" s="778">
        <v>26</v>
      </c>
      <c r="AK1729" s="779"/>
      <c r="AL1729" s="778"/>
      <c r="AM1729" s="780">
        <v>2022</v>
      </c>
      <c r="AN1729" s="780"/>
      <c r="AO1729" s="780">
        <v>2022</v>
      </c>
      <c r="AP1729" s="780"/>
      <c r="AQ1729" s="780"/>
      <c r="AR1729" s="780"/>
      <c r="AS1729" s="780"/>
      <c r="AT1729" s="780"/>
      <c r="AU1729" s="780"/>
      <c r="AV1729" s="780"/>
      <c r="AW1729" s="780"/>
      <c r="AX1729" s="780"/>
      <c r="AY1729" s="780"/>
      <c r="AZ1729" s="780"/>
      <c r="BA1729" s="780"/>
      <c r="BB1729" s="780">
        <v>0</v>
      </c>
      <c r="BC1729" s="780">
        <v>2022</v>
      </c>
      <c r="BD1729" s="780">
        <v>0</v>
      </c>
      <c r="BE1729" s="780">
        <v>0</v>
      </c>
      <c r="BF1729" s="780">
        <v>2022</v>
      </c>
      <c r="BG1729" s="780">
        <v>0</v>
      </c>
      <c r="BH1729" s="780">
        <v>0</v>
      </c>
      <c r="BI1729" s="780">
        <v>2022</v>
      </c>
      <c r="BJ1729" s="780"/>
      <c r="BK1729" s="780">
        <v>0</v>
      </c>
      <c r="BL1729" s="780"/>
      <c r="BM1729" s="780"/>
      <c r="BN1729" s="780" t="s">
        <v>308</v>
      </c>
      <c r="BO1729" s="780" t="s">
        <v>308</v>
      </c>
      <c r="BP1729" s="780" t="s">
        <v>308</v>
      </c>
      <c r="BQ1729" s="780" t="s">
        <v>308</v>
      </c>
      <c r="BR1729" s="780"/>
      <c r="BS1729" s="780" t="s">
        <v>397</v>
      </c>
      <c r="BT1729" s="780"/>
      <c r="BU1729" s="780" t="s">
        <v>579</v>
      </c>
      <c r="BV1729" s="780"/>
      <c r="BW1729" s="780"/>
      <c r="BX1729" s="780"/>
      <c r="BY1729" s="780"/>
      <c r="BZ1729" s="780"/>
      <c r="CA1729" s="780"/>
      <c r="CB1729" s="780"/>
      <c r="CC1729" s="780"/>
      <c r="CD1729" s="780"/>
      <c r="CE1729" s="780"/>
      <c r="CF1729" s="780"/>
      <c r="CG1729" s="780"/>
      <c r="CH1729" s="780"/>
      <c r="CI1729" s="780"/>
      <c r="CJ1729" s="780"/>
      <c r="CK1729" s="773"/>
      <c r="CL1729" s="773" t="s">
        <v>397</v>
      </c>
      <c r="CM1729" s="773" t="s">
        <v>397</v>
      </c>
      <c r="CN1729" s="773" t="s">
        <v>397</v>
      </c>
      <c r="CO1729" s="773" t="s">
        <v>397</v>
      </c>
      <c r="CP1729" s="773">
        <v>2022</v>
      </c>
      <c r="CQ1729" s="773">
        <v>4044</v>
      </c>
      <c r="CR1729" s="772">
        <v>2022</v>
      </c>
      <c r="CS1729" s="781"/>
      <c r="CT1729" s="865" t="s">
        <v>308</v>
      </c>
      <c r="CU1729" s="899" t="s">
        <v>308</v>
      </c>
      <c r="CV1729" s="774"/>
      <c r="CW1729" s="774"/>
      <c r="CX1729" s="865">
        <v>46254</v>
      </c>
      <c r="CY1729" s="784">
        <v>0</v>
      </c>
      <c r="CZ1729" s="784" t="s">
        <v>308</v>
      </c>
      <c r="DA1729" s="785">
        <v>0</v>
      </c>
      <c r="DB1729" s="785">
        <v>0</v>
      </c>
      <c r="DC1729" s="785">
        <v>0</v>
      </c>
      <c r="DD1729" s="785" t="s">
        <v>308</v>
      </c>
      <c r="DE1729" s="785" t="s">
        <v>308</v>
      </c>
      <c r="DF1729" s="785" t="s">
        <v>308</v>
      </c>
      <c r="DG1729" s="785" t="s">
        <v>308</v>
      </c>
      <c r="DH1729" s="786">
        <v>0</v>
      </c>
      <c r="DI1729" s="774" t="s">
        <v>390</v>
      </c>
      <c r="DJ1729" s="774" t="s">
        <v>397</v>
      </c>
      <c r="DK1729" s="774" t="s">
        <v>397</v>
      </c>
      <c r="DL1729" s="774">
        <v>46300</v>
      </c>
      <c r="DM1729" s="774">
        <v>46304</v>
      </c>
      <c r="DN1729" s="774">
        <v>46304</v>
      </c>
      <c r="DO1729" s="787">
        <v>0</v>
      </c>
      <c r="DP1729" s="774">
        <v>46318</v>
      </c>
      <c r="DQ1729" s="776">
        <v>46318</v>
      </c>
      <c r="DR1729" s="774">
        <v>46318</v>
      </c>
      <c r="DS1729" s="786">
        <v>46318</v>
      </c>
      <c r="DT1729" s="752">
        <v>46318</v>
      </c>
      <c r="DU1729" s="753">
        <v>-11</v>
      </c>
      <c r="DV1729" s="753" t="s">
        <v>308</v>
      </c>
      <c r="DW1729" s="754">
        <v>46303</v>
      </c>
      <c r="DX1729" s="755">
        <v>46307</v>
      </c>
      <c r="DY1729" s="754" t="e">
        <v>#VALUE!</v>
      </c>
      <c r="DZ1729" s="754" t="e">
        <v>#VALUE!</v>
      </c>
      <c r="EA1729" s="754">
        <v>0</v>
      </c>
      <c r="EB1729" s="754">
        <v>0</v>
      </c>
      <c r="HA1729" s="756" t="s">
        <v>397</v>
      </c>
      <c r="HB1729" s="756" t="s">
        <v>397</v>
      </c>
      <c r="HC1729" s="756" t="s">
        <v>397</v>
      </c>
      <c r="HD1729" s="756" t="s">
        <v>397</v>
      </c>
      <c r="HE1729" s="756" t="s">
        <v>397</v>
      </c>
      <c r="HF1729" s="756" t="s">
        <v>397</v>
      </c>
      <c r="HG1729" s="756" t="s">
        <v>397</v>
      </c>
      <c r="HH1729" s="756" t="s">
        <v>397</v>
      </c>
      <c r="HI1729" s="756" t="s">
        <v>397</v>
      </c>
      <c r="HJ1729" s="756" t="s">
        <v>397</v>
      </c>
      <c r="HK1729"/>
      <c r="HL1729"/>
      <c r="HM1729"/>
      <c r="HN1729" s="756" t="str">
        <f t="shared" si="59"/>
        <v>AUTO PRINT</v>
      </c>
      <c r="HO1729"/>
      <c r="HP1729" s="757" t="s">
        <v>572</v>
      </c>
      <c r="HQ1729" s="757" t="s">
        <v>572</v>
      </c>
      <c r="HR1729" s="757" t="s">
        <v>572</v>
      </c>
      <c r="HS1729"/>
      <c r="HW1729" s="758"/>
      <c r="HX1729"/>
      <c r="HY1729" s="759" t="s">
        <v>572</v>
      </c>
      <c r="HZ1729" s="759" t="s">
        <v>572</v>
      </c>
      <c r="IA1729" s="759" t="s">
        <v>572</v>
      </c>
      <c r="IC1729" s="760" t="s">
        <v>572</v>
      </c>
      <c r="ID1729" s="760" t="s">
        <v>572</v>
      </c>
      <c r="IE1729" s="760" t="s">
        <v>572</v>
      </c>
      <c r="IF1729" s="761" t="s">
        <v>572</v>
      </c>
      <c r="IG1729" s="619" t="str">
        <f t="shared" si="60"/>
        <v>IN HOUSE (MANUAL)</v>
      </c>
      <c r="II1729" s="761" t="s">
        <v>572</v>
      </c>
      <c r="IK1729" s="761" t="str">
        <f>IFERROR(VLOOKUP($M1729,#REF!,13,0),"IN HOUSE (MANUAL)")</f>
        <v>IN HOUSE (MANUAL)</v>
      </c>
      <c r="IM1729" s="760" t="s">
        <v>572</v>
      </c>
      <c r="IN1729" s="760" t="s">
        <v>572</v>
      </c>
      <c r="IO1729" s="760" t="s">
        <v>572</v>
      </c>
      <c r="IQ1729" s="760" t="s">
        <v>572</v>
      </c>
      <c r="IR1729" s="760" t="s">
        <v>572</v>
      </c>
      <c r="IT1729" s="760" t="s">
        <v>572</v>
      </c>
      <c r="IV1729" s="760" t="s">
        <v>572</v>
      </c>
      <c r="IW1729" s="760" t="s">
        <v>572</v>
      </c>
      <c r="IY1729" s="760" t="s">
        <v>572</v>
      </c>
      <c r="IZ1729" s="760" t="s">
        <v>572</v>
      </c>
      <c r="JB1729" s="760" t="s">
        <v>572</v>
      </c>
      <c r="JC1729" s="760" t="s">
        <v>572</v>
      </c>
      <c r="JE1729" s="760" t="s">
        <v>572</v>
      </c>
      <c r="JF1729" s="760" t="s">
        <v>572</v>
      </c>
    </row>
    <row r="1730" spans="1:266" ht="17.25" customHeight="1" x14ac:dyDescent="0.35">
      <c r="A1730" s="618" t="s">
        <v>3143</v>
      </c>
      <c r="B1730" s="730">
        <v>100</v>
      </c>
      <c r="C1730" s="730" t="s">
        <v>3115</v>
      </c>
      <c r="D1730" s="730" t="s">
        <v>3115</v>
      </c>
      <c r="E1730" s="730">
        <v>30</v>
      </c>
      <c r="F1730" s="731" t="s">
        <v>574</v>
      </c>
      <c r="G1730" s="732">
        <v>1</v>
      </c>
      <c r="H1730" s="826">
        <v>46233</v>
      </c>
      <c r="I1730" s="730">
        <v>42</v>
      </c>
      <c r="J1730" s="730" t="s">
        <v>308</v>
      </c>
      <c r="K1730" s="730">
        <v>44</v>
      </c>
      <c r="L1730" s="730" t="s">
        <v>3144</v>
      </c>
      <c r="M1730" s="772" t="s">
        <v>3143</v>
      </c>
      <c r="N1730" s="772">
        <v>0</v>
      </c>
      <c r="O1730" s="772" t="s">
        <v>390</v>
      </c>
      <c r="P1730" s="772">
        <v>0</v>
      </c>
      <c r="Q1730" s="772">
        <v>0</v>
      </c>
      <c r="R1730" s="772" t="s">
        <v>3042</v>
      </c>
      <c r="S1730" s="772"/>
      <c r="T1730" s="772" t="s">
        <v>3050</v>
      </c>
      <c r="U1730" s="772">
        <v>373</v>
      </c>
      <c r="V1730" s="772" t="s">
        <v>308</v>
      </c>
      <c r="W1730" s="772"/>
      <c r="X1730" s="772"/>
      <c r="Y1730" s="773"/>
      <c r="Z1730" s="773"/>
      <c r="AA1730" s="772" t="s">
        <v>40</v>
      </c>
      <c r="AB1730" s="772" t="s">
        <v>890</v>
      </c>
      <c r="AC1730" s="772" t="s">
        <v>971</v>
      </c>
      <c r="AD1730" s="772">
        <v>504</v>
      </c>
      <c r="AE1730" s="864">
        <v>504</v>
      </c>
      <c r="AF1730" s="774">
        <v>46289</v>
      </c>
      <c r="AG1730" s="777"/>
      <c r="AH1730" s="972"/>
      <c r="AI1730" s="777" t="s">
        <v>694</v>
      </c>
      <c r="AJ1730" s="778">
        <v>27</v>
      </c>
      <c r="AK1730" s="779"/>
      <c r="AL1730" s="778"/>
      <c r="AM1730" s="780">
        <v>504</v>
      </c>
      <c r="AN1730" s="780"/>
      <c r="AO1730" s="780">
        <v>504</v>
      </c>
      <c r="AP1730" s="780"/>
      <c r="AQ1730" s="780"/>
      <c r="AR1730" s="780"/>
      <c r="AS1730" s="780"/>
      <c r="AT1730" s="780"/>
      <c r="AU1730" s="780"/>
      <c r="AV1730" s="780"/>
      <c r="AW1730" s="780"/>
      <c r="AX1730" s="780"/>
      <c r="AY1730" s="780"/>
      <c r="AZ1730" s="780"/>
      <c r="BA1730" s="780"/>
      <c r="BB1730" s="780">
        <v>0</v>
      </c>
      <c r="BC1730" s="780">
        <v>504</v>
      </c>
      <c r="BD1730" s="780">
        <v>0</v>
      </c>
      <c r="BE1730" s="780">
        <v>0</v>
      </c>
      <c r="BF1730" s="780">
        <v>504</v>
      </c>
      <c r="BG1730" s="780">
        <v>0</v>
      </c>
      <c r="BH1730" s="780">
        <v>0</v>
      </c>
      <c r="BI1730" s="780">
        <v>504</v>
      </c>
      <c r="BJ1730" s="780"/>
      <c r="BK1730" s="780">
        <v>0</v>
      </c>
      <c r="BL1730" s="780"/>
      <c r="BM1730" s="780"/>
      <c r="BN1730" s="780" t="s">
        <v>308</v>
      </c>
      <c r="BO1730" s="780" t="s">
        <v>308</v>
      </c>
      <c r="BP1730" s="780" t="s">
        <v>308</v>
      </c>
      <c r="BQ1730" s="780" t="s">
        <v>308</v>
      </c>
      <c r="BR1730" s="780"/>
      <c r="BS1730" s="780" t="s">
        <v>397</v>
      </c>
      <c r="BT1730" s="780"/>
      <c r="BU1730" s="780" t="s">
        <v>579</v>
      </c>
      <c r="BV1730" s="780"/>
      <c r="BW1730" s="780"/>
      <c r="BX1730" s="780"/>
      <c r="BY1730" s="780"/>
      <c r="BZ1730" s="780"/>
      <c r="CA1730" s="780"/>
      <c r="CB1730" s="780"/>
      <c r="CC1730" s="780"/>
      <c r="CD1730" s="780"/>
      <c r="CE1730" s="780"/>
      <c r="CF1730" s="780"/>
      <c r="CG1730" s="780"/>
      <c r="CH1730" s="780"/>
      <c r="CI1730" s="780"/>
      <c r="CJ1730" s="780"/>
      <c r="CK1730" s="773"/>
      <c r="CL1730" s="773" t="s">
        <v>397</v>
      </c>
      <c r="CM1730" s="773" t="s">
        <v>397</v>
      </c>
      <c r="CN1730" s="773" t="s">
        <v>397</v>
      </c>
      <c r="CO1730" s="773" t="s">
        <v>397</v>
      </c>
      <c r="CP1730" s="773">
        <v>504</v>
      </c>
      <c r="CQ1730" s="773">
        <v>504</v>
      </c>
      <c r="CR1730" s="772">
        <v>504</v>
      </c>
      <c r="CS1730" s="781"/>
      <c r="CT1730" s="865" t="s">
        <v>308</v>
      </c>
      <c r="CU1730" s="899"/>
      <c r="CV1730" s="774"/>
      <c r="CW1730" s="774"/>
      <c r="CX1730" s="865">
        <v>46289</v>
      </c>
      <c r="CY1730" s="784" t="s">
        <v>1594</v>
      </c>
      <c r="CZ1730" s="784" t="s">
        <v>308</v>
      </c>
      <c r="DA1730" s="785">
        <v>46267</v>
      </c>
      <c r="DB1730" s="785" t="s">
        <v>615</v>
      </c>
      <c r="DC1730" s="785" t="s">
        <v>2409</v>
      </c>
      <c r="DD1730" s="785" t="s">
        <v>308</v>
      </c>
      <c r="DE1730" s="785" t="s">
        <v>308</v>
      </c>
      <c r="DF1730" s="785" t="s">
        <v>308</v>
      </c>
      <c r="DG1730" s="785" t="s">
        <v>308</v>
      </c>
      <c r="DH1730" s="786">
        <v>0</v>
      </c>
      <c r="DI1730" s="774">
        <v>46272</v>
      </c>
      <c r="DJ1730" s="774" t="s">
        <v>397</v>
      </c>
      <c r="DK1730" s="774" t="s">
        <v>397</v>
      </c>
      <c r="DL1730" s="774">
        <v>46318</v>
      </c>
      <c r="DM1730" s="774">
        <v>46302</v>
      </c>
      <c r="DN1730" s="774">
        <v>46302</v>
      </c>
      <c r="DO1730" s="787" t="s">
        <v>308</v>
      </c>
      <c r="DP1730" s="774">
        <v>46332</v>
      </c>
      <c r="DQ1730" s="774">
        <v>46325</v>
      </c>
      <c r="DR1730" s="774">
        <v>46332</v>
      </c>
      <c r="DS1730" s="786">
        <v>46332</v>
      </c>
      <c r="DT1730" s="752">
        <v>46325</v>
      </c>
      <c r="DU1730" s="753">
        <v>-18</v>
      </c>
      <c r="DV1730" s="753" t="s">
        <v>308</v>
      </c>
      <c r="DW1730" s="754">
        <v>46307</v>
      </c>
      <c r="DX1730" s="755">
        <v>46307</v>
      </c>
      <c r="DY1730" s="754" t="e">
        <v>#VALUE!</v>
      </c>
      <c r="DZ1730" s="754" t="e">
        <v>#VALUE!</v>
      </c>
      <c r="EA1730" s="754">
        <v>0</v>
      </c>
      <c r="EB1730" s="754">
        <v>0</v>
      </c>
      <c r="HA1730" s="756" t="s">
        <v>397</v>
      </c>
      <c r="HB1730" s="756" t="s">
        <v>397</v>
      </c>
      <c r="HC1730" s="756" t="s">
        <v>397</v>
      </c>
      <c r="HD1730" s="756" t="s">
        <v>397</v>
      </c>
      <c r="HE1730" s="756" t="s">
        <v>397</v>
      </c>
      <c r="HF1730" s="756" t="s">
        <v>397</v>
      </c>
      <c r="HG1730" s="756" t="s">
        <v>397</v>
      </c>
      <c r="HH1730" s="756" t="s">
        <v>397</v>
      </c>
      <c r="HI1730" s="756" t="s">
        <v>397</v>
      </c>
      <c r="HJ1730" s="756" t="s">
        <v>397</v>
      </c>
      <c r="HK1730"/>
      <c r="HL1730"/>
      <c r="HM1730"/>
      <c r="HN1730" s="756" t="str">
        <f t="shared" si="59"/>
        <v>AUTO PRINT</v>
      </c>
      <c r="HO1730"/>
      <c r="HP1730" s="757" t="s">
        <v>572</v>
      </c>
      <c r="HQ1730" s="757" t="s">
        <v>572</v>
      </c>
      <c r="HR1730" s="757" t="s">
        <v>572</v>
      </c>
      <c r="HS1730"/>
      <c r="HW1730" s="758"/>
      <c r="HX1730"/>
      <c r="HY1730" s="759" t="s">
        <v>572</v>
      </c>
      <c r="HZ1730" s="759" t="s">
        <v>572</v>
      </c>
      <c r="IA1730" s="759" t="s">
        <v>572</v>
      </c>
      <c r="IC1730" s="760" t="s">
        <v>572</v>
      </c>
      <c r="ID1730" s="760" t="s">
        <v>572</v>
      </c>
      <c r="IE1730" s="760" t="s">
        <v>572</v>
      </c>
      <c r="IF1730" s="761" t="s">
        <v>572</v>
      </c>
      <c r="IG1730" s="619" t="str">
        <f t="shared" si="60"/>
        <v>IN HOUSE (MANUAL)</v>
      </c>
      <c r="II1730" s="761" t="s">
        <v>572</v>
      </c>
      <c r="IK1730" s="761" t="str">
        <f>IFERROR(VLOOKUP($M1730,#REF!,13,0),"IN HOUSE (MANUAL)")</f>
        <v>IN HOUSE (MANUAL)</v>
      </c>
      <c r="IM1730" s="760" t="s">
        <v>572</v>
      </c>
      <c r="IN1730" s="760" t="s">
        <v>572</v>
      </c>
      <c r="IO1730" s="760" t="s">
        <v>572</v>
      </c>
      <c r="IQ1730" s="760" t="s">
        <v>572</v>
      </c>
      <c r="IR1730" s="760" t="s">
        <v>572</v>
      </c>
      <c r="IT1730" s="760" t="s">
        <v>572</v>
      </c>
      <c r="IV1730" s="760" t="s">
        <v>572</v>
      </c>
      <c r="IW1730" s="760" t="s">
        <v>572</v>
      </c>
      <c r="IY1730" s="760" t="s">
        <v>572</v>
      </c>
      <c r="IZ1730" s="760" t="s">
        <v>572</v>
      </c>
      <c r="JB1730" s="760" t="s">
        <v>572</v>
      </c>
      <c r="JC1730" s="760" t="s">
        <v>572</v>
      </c>
      <c r="JE1730" s="760" t="s">
        <v>572</v>
      </c>
      <c r="JF1730" s="760" t="s">
        <v>572</v>
      </c>
    </row>
    <row r="1731" spans="1:266" ht="17.25" customHeight="1" x14ac:dyDescent="0.35">
      <c r="A1731" s="618" t="s">
        <v>3145</v>
      </c>
      <c r="B1731" s="730">
        <v>101</v>
      </c>
      <c r="C1731" s="730" t="s">
        <v>3115</v>
      </c>
      <c r="D1731" s="730" t="s">
        <v>3115</v>
      </c>
      <c r="E1731" s="730">
        <v>30</v>
      </c>
      <c r="F1731" s="731" t="s">
        <v>574</v>
      </c>
      <c r="G1731" s="732">
        <v>1</v>
      </c>
      <c r="H1731" s="826">
        <v>46233</v>
      </c>
      <c r="I1731" s="730">
        <v>42</v>
      </c>
      <c r="J1731" s="730" t="s">
        <v>308</v>
      </c>
      <c r="K1731" s="730">
        <v>44</v>
      </c>
      <c r="L1731" s="730" t="s">
        <v>3146</v>
      </c>
      <c r="M1731" s="772" t="s">
        <v>3145</v>
      </c>
      <c r="N1731" s="772">
        <v>0</v>
      </c>
      <c r="O1731" s="772" t="s">
        <v>390</v>
      </c>
      <c r="P1731" s="772">
        <v>0</v>
      </c>
      <c r="Q1731" s="772">
        <v>0</v>
      </c>
      <c r="R1731" s="772" t="s">
        <v>3042</v>
      </c>
      <c r="S1731" s="772"/>
      <c r="T1731" s="772" t="s">
        <v>3147</v>
      </c>
      <c r="U1731" s="772">
        <v>373</v>
      </c>
      <c r="V1731" s="772" t="s">
        <v>308</v>
      </c>
      <c r="W1731" s="772"/>
      <c r="X1731" s="772"/>
      <c r="Y1731" s="773"/>
      <c r="Z1731" s="773"/>
      <c r="AA1731" s="772" t="s">
        <v>40</v>
      </c>
      <c r="AB1731" s="772" t="s">
        <v>890</v>
      </c>
      <c r="AC1731" s="772" t="s">
        <v>971</v>
      </c>
      <c r="AD1731" s="772">
        <v>504</v>
      </c>
      <c r="AE1731" s="864">
        <v>504</v>
      </c>
      <c r="AF1731" s="774">
        <v>46289</v>
      </c>
      <c r="AG1731" s="777"/>
      <c r="AH1731" s="972"/>
      <c r="AI1731" s="777" t="s">
        <v>694</v>
      </c>
      <c r="AJ1731" s="778">
        <v>28</v>
      </c>
      <c r="AK1731" s="779"/>
      <c r="AL1731" s="778"/>
      <c r="AM1731" s="780">
        <v>504</v>
      </c>
      <c r="AN1731" s="780"/>
      <c r="AO1731" s="780">
        <v>504</v>
      </c>
      <c r="AP1731" s="780"/>
      <c r="AQ1731" s="780"/>
      <c r="AR1731" s="780"/>
      <c r="AS1731" s="780"/>
      <c r="AT1731" s="780"/>
      <c r="AU1731" s="780"/>
      <c r="AV1731" s="780"/>
      <c r="AW1731" s="780"/>
      <c r="AX1731" s="780"/>
      <c r="AY1731" s="780"/>
      <c r="AZ1731" s="780"/>
      <c r="BA1731" s="780"/>
      <c r="BB1731" s="780">
        <v>0</v>
      </c>
      <c r="BC1731" s="780">
        <v>504</v>
      </c>
      <c r="BD1731" s="780">
        <v>0</v>
      </c>
      <c r="BE1731" s="780">
        <v>0</v>
      </c>
      <c r="BF1731" s="780">
        <v>504</v>
      </c>
      <c r="BG1731" s="780">
        <v>0</v>
      </c>
      <c r="BH1731" s="780">
        <v>0</v>
      </c>
      <c r="BI1731" s="780">
        <v>504</v>
      </c>
      <c r="BJ1731" s="780"/>
      <c r="BK1731" s="780">
        <v>0</v>
      </c>
      <c r="BL1731" s="780"/>
      <c r="BM1731" s="780"/>
      <c r="BN1731" s="780" t="s">
        <v>308</v>
      </c>
      <c r="BO1731" s="780" t="s">
        <v>308</v>
      </c>
      <c r="BP1731" s="780" t="s">
        <v>308</v>
      </c>
      <c r="BQ1731" s="780" t="s">
        <v>308</v>
      </c>
      <c r="BR1731" s="780"/>
      <c r="BS1731" s="780" t="s">
        <v>397</v>
      </c>
      <c r="BT1731" s="780"/>
      <c r="BU1731" s="780" t="s">
        <v>579</v>
      </c>
      <c r="BV1731" s="780"/>
      <c r="BW1731" s="780"/>
      <c r="BX1731" s="780"/>
      <c r="BY1731" s="780"/>
      <c r="BZ1731" s="780"/>
      <c r="CA1731" s="780"/>
      <c r="CB1731" s="780"/>
      <c r="CC1731" s="780"/>
      <c r="CD1731" s="780"/>
      <c r="CE1731" s="780"/>
      <c r="CF1731" s="780"/>
      <c r="CG1731" s="780"/>
      <c r="CH1731" s="780"/>
      <c r="CI1731" s="780"/>
      <c r="CJ1731" s="780"/>
      <c r="CK1731" s="773"/>
      <c r="CL1731" s="773" t="s">
        <v>397</v>
      </c>
      <c r="CM1731" s="773" t="s">
        <v>397</v>
      </c>
      <c r="CN1731" s="773" t="s">
        <v>397</v>
      </c>
      <c r="CO1731" s="773" t="s">
        <v>397</v>
      </c>
      <c r="CP1731" s="773">
        <v>504</v>
      </c>
      <c r="CQ1731" s="773">
        <v>504</v>
      </c>
      <c r="CR1731" s="772">
        <v>504</v>
      </c>
      <c r="CS1731" s="781"/>
      <c r="CT1731" s="865" t="s">
        <v>308</v>
      </c>
      <c r="CU1731" s="899"/>
      <c r="CV1731" s="774"/>
      <c r="CW1731" s="774"/>
      <c r="CX1731" s="865">
        <v>46289</v>
      </c>
      <c r="CY1731" s="784" t="s">
        <v>3109</v>
      </c>
      <c r="CZ1731" s="784" t="s">
        <v>308</v>
      </c>
      <c r="DA1731" s="785">
        <v>46267</v>
      </c>
      <c r="DB1731" s="785" t="s">
        <v>615</v>
      </c>
      <c r="DC1731" s="785" t="s">
        <v>2409</v>
      </c>
      <c r="DD1731" s="785" t="s">
        <v>308</v>
      </c>
      <c r="DE1731" s="785" t="s">
        <v>308</v>
      </c>
      <c r="DF1731" s="785" t="s">
        <v>308</v>
      </c>
      <c r="DG1731" s="785" t="s">
        <v>308</v>
      </c>
      <c r="DH1731" s="786">
        <v>0</v>
      </c>
      <c r="DI1731" s="774">
        <v>46272</v>
      </c>
      <c r="DJ1731" s="774" t="s">
        <v>397</v>
      </c>
      <c r="DK1731" s="774" t="s">
        <v>397</v>
      </c>
      <c r="DL1731" s="774">
        <v>46318</v>
      </c>
      <c r="DM1731" s="774">
        <v>46303</v>
      </c>
      <c r="DN1731" s="774">
        <v>46303</v>
      </c>
      <c r="DO1731" s="787" t="s">
        <v>308</v>
      </c>
      <c r="DP1731" s="774">
        <v>46332</v>
      </c>
      <c r="DQ1731" s="776">
        <v>46325</v>
      </c>
      <c r="DR1731" s="774">
        <v>46332</v>
      </c>
      <c r="DS1731" s="786">
        <v>46332</v>
      </c>
      <c r="DT1731" s="752">
        <v>46325</v>
      </c>
      <c r="DU1731" s="753">
        <v>-17</v>
      </c>
      <c r="DV1731" s="753" t="s">
        <v>308</v>
      </c>
      <c r="DW1731" s="754">
        <v>46307</v>
      </c>
      <c r="DX1731" s="755">
        <v>46308</v>
      </c>
      <c r="DY1731" s="754" t="e">
        <v>#VALUE!</v>
      </c>
      <c r="DZ1731" s="754" t="e">
        <v>#VALUE!</v>
      </c>
      <c r="EA1731" s="754">
        <v>0</v>
      </c>
      <c r="EB1731" s="754">
        <v>0</v>
      </c>
      <c r="HA1731" s="756" t="s">
        <v>397</v>
      </c>
      <c r="HB1731" s="756" t="s">
        <v>397</v>
      </c>
      <c r="HC1731" s="756" t="s">
        <v>397</v>
      </c>
      <c r="HD1731" s="756" t="s">
        <v>397</v>
      </c>
      <c r="HE1731" s="756" t="s">
        <v>397</v>
      </c>
      <c r="HF1731" s="756" t="s">
        <v>397</v>
      </c>
      <c r="HG1731" s="756" t="s">
        <v>397</v>
      </c>
      <c r="HH1731" s="756" t="s">
        <v>397</v>
      </c>
      <c r="HI1731" s="756" t="s">
        <v>397</v>
      </c>
      <c r="HJ1731" s="756" t="s">
        <v>397</v>
      </c>
      <c r="HK1731"/>
      <c r="HL1731"/>
      <c r="HM1731"/>
      <c r="HN1731" s="756" t="str">
        <f t="shared" si="59"/>
        <v>AUTO PRINT</v>
      </c>
      <c r="HO1731"/>
      <c r="HP1731" s="757" t="s">
        <v>572</v>
      </c>
      <c r="HQ1731" s="757" t="s">
        <v>572</v>
      </c>
      <c r="HR1731" s="757" t="s">
        <v>572</v>
      </c>
      <c r="HS1731"/>
      <c r="HW1731" s="758"/>
      <c r="HX1731"/>
      <c r="HY1731" s="759" t="s">
        <v>572</v>
      </c>
      <c r="HZ1731" s="759" t="s">
        <v>572</v>
      </c>
      <c r="IA1731" s="759" t="s">
        <v>572</v>
      </c>
      <c r="IC1731" s="760" t="s">
        <v>572</v>
      </c>
      <c r="ID1731" s="760" t="s">
        <v>572</v>
      </c>
      <c r="IE1731" s="760" t="s">
        <v>572</v>
      </c>
      <c r="IF1731" s="761" t="s">
        <v>572</v>
      </c>
      <c r="IG1731" s="619" t="str">
        <f t="shared" si="60"/>
        <v>IN HOUSE (MANUAL)</v>
      </c>
      <c r="II1731" s="761" t="s">
        <v>572</v>
      </c>
      <c r="IK1731" s="761" t="str">
        <f>IFERROR(VLOOKUP($M1731,#REF!,13,0),"IN HOUSE (MANUAL)")</f>
        <v>IN HOUSE (MANUAL)</v>
      </c>
      <c r="IM1731" s="760" t="s">
        <v>572</v>
      </c>
      <c r="IN1731" s="760" t="s">
        <v>572</v>
      </c>
      <c r="IO1731" s="760" t="s">
        <v>572</v>
      </c>
      <c r="IQ1731" s="760" t="s">
        <v>572</v>
      </c>
      <c r="IR1731" s="760" t="s">
        <v>572</v>
      </c>
      <c r="IT1731" s="760" t="s">
        <v>572</v>
      </c>
      <c r="IV1731" s="760" t="s">
        <v>572</v>
      </c>
      <c r="IW1731" s="760" t="s">
        <v>572</v>
      </c>
      <c r="IY1731" s="760" t="s">
        <v>572</v>
      </c>
      <c r="IZ1731" s="760" t="s">
        <v>572</v>
      </c>
      <c r="JB1731" s="760" t="s">
        <v>572</v>
      </c>
      <c r="JC1731" s="760" t="s">
        <v>572</v>
      </c>
      <c r="JE1731" s="760" t="s">
        <v>572</v>
      </c>
      <c r="JF1731" s="760" t="s">
        <v>572</v>
      </c>
    </row>
    <row r="1732" spans="1:266" ht="17.25" hidden="1" customHeight="1" outlineLevel="1" x14ac:dyDescent="0.35">
      <c r="A1732" s="618" t="s">
        <v>308</v>
      </c>
      <c r="B1732" s="730">
        <v>102</v>
      </c>
      <c r="C1732" s="730" t="s">
        <v>741</v>
      </c>
      <c r="D1732" s="730" t="s">
        <v>741</v>
      </c>
      <c r="E1732" s="730">
        <v>30</v>
      </c>
      <c r="F1732" s="731"/>
      <c r="G1732" s="731"/>
      <c r="H1732" s="826"/>
      <c r="I1732" s="730" t="s">
        <v>308</v>
      </c>
      <c r="J1732" s="730" t="s">
        <v>308</v>
      </c>
      <c r="K1732" s="730">
        <v>0</v>
      </c>
      <c r="L1732" s="730" t="s">
        <v>308</v>
      </c>
      <c r="M1732" s="735"/>
      <c r="N1732" s="735">
        <v>0</v>
      </c>
      <c r="O1732" s="735" t="s">
        <v>742</v>
      </c>
      <c r="P1732" s="735" t="b">
        <v>1</v>
      </c>
      <c r="Q1732" s="735" t="e">
        <v>#VALUE!</v>
      </c>
      <c r="R1732" s="735"/>
      <c r="S1732" s="735"/>
      <c r="T1732" s="735"/>
      <c r="U1732" s="735"/>
      <c r="V1732" s="735"/>
      <c r="W1732" s="735"/>
      <c r="X1732" s="735"/>
      <c r="Y1732" s="735"/>
      <c r="Z1732" s="763"/>
      <c r="AA1732" s="735"/>
      <c r="AB1732" s="735"/>
      <c r="AC1732" s="735"/>
      <c r="AD1732" s="735"/>
      <c r="AE1732" s="738"/>
      <c r="AF1732" s="763">
        <v>0</v>
      </c>
      <c r="AG1732" s="765"/>
      <c r="AH1732" s="970"/>
      <c r="AI1732" s="765"/>
      <c r="AJ1732" s="740"/>
      <c r="AK1732" s="766"/>
      <c r="AL1732" s="740"/>
      <c r="AM1732" s="740"/>
      <c r="AN1732" s="740"/>
      <c r="AO1732" s="740"/>
      <c r="AP1732" s="740"/>
      <c r="AQ1732" s="740"/>
      <c r="AR1732" s="740"/>
      <c r="AS1732" s="740"/>
      <c r="AT1732" s="740"/>
      <c r="AU1732" s="740"/>
      <c r="AV1732" s="740"/>
      <c r="AW1732" s="740"/>
      <c r="AX1732" s="740"/>
      <c r="AY1732" s="740"/>
      <c r="AZ1732" s="740"/>
      <c r="BA1732" s="740"/>
      <c r="BB1732" s="740"/>
      <c r="BC1732" s="740"/>
      <c r="BD1732" s="740"/>
      <c r="BE1732" s="740"/>
      <c r="BF1732" s="740"/>
      <c r="BG1732" s="740"/>
      <c r="BH1732" s="740"/>
      <c r="BI1732" s="740"/>
      <c r="BJ1732" s="740"/>
      <c r="BK1732" s="740"/>
      <c r="BL1732" s="740"/>
      <c r="BM1732" s="740"/>
      <c r="BN1732" s="740"/>
      <c r="BO1732" s="740"/>
      <c r="BP1732" s="740"/>
      <c r="BQ1732" s="740"/>
      <c r="BR1732" s="740"/>
      <c r="BS1732" s="740"/>
      <c r="BT1732" s="740"/>
      <c r="BU1732" s="740"/>
      <c r="BV1732" s="740"/>
      <c r="BW1732" s="740"/>
      <c r="BX1732" s="740"/>
      <c r="BY1732" s="740"/>
      <c r="BZ1732" s="740"/>
      <c r="CA1732" s="740"/>
      <c r="CB1732" s="740"/>
      <c r="CC1732" s="740"/>
      <c r="CD1732" s="740"/>
      <c r="CE1732" s="740"/>
      <c r="CF1732" s="740"/>
      <c r="CG1732" s="740"/>
      <c r="CH1732" s="740"/>
      <c r="CI1732" s="740"/>
      <c r="CJ1732" s="740"/>
      <c r="CK1732" s="735"/>
      <c r="CL1732" s="735"/>
      <c r="CM1732" s="735"/>
      <c r="CN1732" s="862"/>
      <c r="CO1732" s="735"/>
      <c r="CP1732" s="735"/>
      <c r="CQ1732" s="735"/>
      <c r="CR1732" s="735"/>
      <c r="CS1732" s="769"/>
      <c r="CT1732" s="860"/>
      <c r="CU1732" s="891"/>
      <c r="CV1732" s="763"/>
      <c r="CW1732" s="763"/>
      <c r="CX1732" s="860"/>
      <c r="CY1732" s="747">
        <v>0</v>
      </c>
      <c r="CZ1732" s="747">
        <v>0</v>
      </c>
      <c r="DA1732" s="748">
        <v>0</v>
      </c>
      <c r="DB1732" s="748">
        <v>0</v>
      </c>
      <c r="DC1732" s="748">
        <v>0</v>
      </c>
      <c r="DD1732" s="748">
        <v>0</v>
      </c>
      <c r="DE1732" s="748">
        <v>0</v>
      </c>
      <c r="DF1732" s="748">
        <v>0</v>
      </c>
      <c r="DG1732" s="748">
        <v>0</v>
      </c>
      <c r="DH1732" s="770">
        <v>0</v>
      </c>
      <c r="DI1732" s="763">
        <v>0</v>
      </c>
      <c r="DJ1732" s="763">
        <v>0</v>
      </c>
      <c r="DK1732" s="763">
        <v>0</v>
      </c>
      <c r="DL1732" s="763">
        <v>0</v>
      </c>
      <c r="DM1732" s="763">
        <v>0</v>
      </c>
      <c r="DN1732" s="763">
        <v>0</v>
      </c>
      <c r="DO1732" s="771">
        <v>0</v>
      </c>
      <c r="DP1732" s="763"/>
      <c r="DQ1732" s="763"/>
      <c r="DR1732" s="763"/>
      <c r="DS1732" s="770"/>
      <c r="DT1732" s="752">
        <v>0</v>
      </c>
      <c r="DU1732" s="753" t="s">
        <v>308</v>
      </c>
      <c r="DV1732" s="753" t="s">
        <v>308</v>
      </c>
      <c r="DW1732" s="754" t="s">
        <v>308</v>
      </c>
      <c r="DX1732" s="755" t="s">
        <v>308</v>
      </c>
      <c r="DY1732" s="754" t="e">
        <v>#VALUE!</v>
      </c>
      <c r="DZ1732" s="754" t="e">
        <v>#VALUE!</v>
      </c>
      <c r="EA1732" s="754">
        <v>0</v>
      </c>
      <c r="EB1732" s="754">
        <v>0</v>
      </c>
    </row>
    <row r="1733" spans="1:266" ht="16.5" hidden="1" customHeight="1" outlineLevel="1" x14ac:dyDescent="0.35">
      <c r="A1733" s="618" t="s">
        <v>308</v>
      </c>
      <c r="B1733" s="730">
        <v>103</v>
      </c>
      <c r="C1733" s="730" t="s">
        <v>741</v>
      </c>
      <c r="D1733" s="730" t="s">
        <v>741</v>
      </c>
      <c r="E1733" s="730">
        <v>30</v>
      </c>
      <c r="F1733" s="731"/>
      <c r="G1733" s="731"/>
      <c r="H1733" s="826"/>
      <c r="I1733" s="730" t="s">
        <v>308</v>
      </c>
      <c r="J1733" s="730" t="s">
        <v>308</v>
      </c>
      <c r="K1733" s="730">
        <v>0</v>
      </c>
      <c r="L1733" s="730" t="s">
        <v>308</v>
      </c>
      <c r="M1733" s="735"/>
      <c r="N1733" s="735">
        <v>0</v>
      </c>
      <c r="O1733" s="735" t="s">
        <v>742</v>
      </c>
      <c r="P1733" s="735" t="b">
        <v>1</v>
      </c>
      <c r="Q1733" s="735" t="e">
        <v>#VALUE!</v>
      </c>
      <c r="R1733" s="735"/>
      <c r="S1733" s="735"/>
      <c r="T1733" s="735"/>
      <c r="U1733" s="735"/>
      <c r="V1733" s="735"/>
      <c r="W1733" s="735"/>
      <c r="X1733" s="735"/>
      <c r="Y1733" s="735"/>
      <c r="Z1733" s="763"/>
      <c r="AA1733" s="735"/>
      <c r="AB1733" s="735"/>
      <c r="AC1733" s="735"/>
      <c r="AD1733" s="735"/>
      <c r="AE1733" s="738"/>
      <c r="AF1733" s="763">
        <v>0</v>
      </c>
      <c r="AG1733" s="765"/>
      <c r="AH1733" s="970"/>
      <c r="AI1733" s="765"/>
      <c r="AJ1733" s="740"/>
      <c r="AK1733" s="766"/>
      <c r="AL1733" s="740"/>
      <c r="AM1733" s="740"/>
      <c r="AN1733" s="740"/>
      <c r="AO1733" s="740"/>
      <c r="AP1733" s="740"/>
      <c r="AQ1733" s="740"/>
      <c r="AR1733" s="740"/>
      <c r="AS1733" s="740"/>
      <c r="AT1733" s="740"/>
      <c r="AU1733" s="740"/>
      <c r="AV1733" s="740"/>
      <c r="AW1733" s="740"/>
      <c r="AX1733" s="740"/>
      <c r="AY1733" s="740"/>
      <c r="AZ1733" s="740"/>
      <c r="BA1733" s="740"/>
      <c r="BB1733" s="740"/>
      <c r="BC1733" s="740"/>
      <c r="BD1733" s="740"/>
      <c r="BE1733" s="740"/>
      <c r="BF1733" s="740"/>
      <c r="BG1733" s="740"/>
      <c r="BH1733" s="740"/>
      <c r="BI1733" s="740"/>
      <c r="BJ1733" s="740"/>
      <c r="BK1733" s="740"/>
      <c r="BL1733" s="740"/>
      <c r="BM1733" s="740"/>
      <c r="BN1733" s="740"/>
      <c r="BO1733" s="740"/>
      <c r="BP1733" s="740"/>
      <c r="BQ1733" s="740"/>
      <c r="BR1733" s="740"/>
      <c r="BS1733" s="740"/>
      <c r="BT1733" s="740"/>
      <c r="BU1733" s="740"/>
      <c r="BV1733" s="740"/>
      <c r="BW1733" s="740"/>
      <c r="BX1733" s="740"/>
      <c r="BY1733" s="740"/>
      <c r="BZ1733" s="740"/>
      <c r="CA1733" s="740"/>
      <c r="CB1733" s="740"/>
      <c r="CC1733" s="740"/>
      <c r="CD1733" s="740"/>
      <c r="CE1733" s="740"/>
      <c r="CF1733" s="740"/>
      <c r="CG1733" s="740"/>
      <c r="CH1733" s="740"/>
      <c r="CI1733" s="740"/>
      <c r="CJ1733" s="740"/>
      <c r="CK1733" s="735"/>
      <c r="CL1733" s="735"/>
      <c r="CM1733" s="735"/>
      <c r="CN1733" s="862"/>
      <c r="CO1733" s="735"/>
      <c r="CP1733" s="735"/>
      <c r="CQ1733" s="735"/>
      <c r="CR1733" s="735"/>
      <c r="CS1733" s="769"/>
      <c r="CT1733" s="860"/>
      <c r="CU1733" s="891"/>
      <c r="CV1733" s="763"/>
      <c r="CW1733" s="763"/>
      <c r="CX1733" s="860"/>
      <c r="CY1733" s="747">
        <v>0</v>
      </c>
      <c r="CZ1733" s="747">
        <v>0</v>
      </c>
      <c r="DA1733" s="748">
        <v>0</v>
      </c>
      <c r="DB1733" s="748">
        <v>0</v>
      </c>
      <c r="DC1733" s="748">
        <v>0</v>
      </c>
      <c r="DD1733" s="748">
        <v>0</v>
      </c>
      <c r="DE1733" s="748">
        <v>0</v>
      </c>
      <c r="DF1733" s="748">
        <v>0</v>
      </c>
      <c r="DG1733" s="748">
        <v>0</v>
      </c>
      <c r="DH1733" s="770">
        <v>0</v>
      </c>
      <c r="DI1733" s="763">
        <v>0</v>
      </c>
      <c r="DJ1733" s="763">
        <v>0</v>
      </c>
      <c r="DK1733" s="763">
        <v>0</v>
      </c>
      <c r="DL1733" s="763">
        <v>0</v>
      </c>
      <c r="DM1733" s="763">
        <v>0</v>
      </c>
      <c r="DN1733" s="763">
        <v>0</v>
      </c>
      <c r="DO1733" s="771">
        <v>0</v>
      </c>
      <c r="DP1733" s="763"/>
      <c r="DQ1733" s="763"/>
      <c r="DR1733" s="763"/>
      <c r="DS1733" s="770"/>
      <c r="DT1733" s="752">
        <v>0</v>
      </c>
      <c r="DU1733" s="753" t="s">
        <v>308</v>
      </c>
      <c r="DV1733" s="753" t="s">
        <v>308</v>
      </c>
      <c r="DW1733" s="754" t="s">
        <v>308</v>
      </c>
      <c r="DX1733" s="755" t="s">
        <v>308</v>
      </c>
      <c r="DY1733" s="754" t="e">
        <v>#VALUE!</v>
      </c>
      <c r="DZ1733" s="754" t="e">
        <v>#VALUE!</v>
      </c>
      <c r="EA1733" s="754">
        <v>0</v>
      </c>
      <c r="EB1733" s="754">
        <v>0</v>
      </c>
    </row>
    <row r="1734" spans="1:266" ht="17.25" hidden="1" customHeight="1" outlineLevel="1" x14ac:dyDescent="0.35">
      <c r="A1734" s="618" t="s">
        <v>308</v>
      </c>
      <c r="B1734" s="730">
        <v>104</v>
      </c>
      <c r="C1734" s="730" t="s">
        <v>741</v>
      </c>
      <c r="D1734" s="730" t="s">
        <v>741</v>
      </c>
      <c r="E1734" s="730">
        <v>30</v>
      </c>
      <c r="F1734" s="731"/>
      <c r="G1734" s="731"/>
      <c r="H1734" s="826"/>
      <c r="I1734" s="730" t="s">
        <v>308</v>
      </c>
      <c r="J1734" s="730" t="s">
        <v>308</v>
      </c>
      <c r="K1734" s="730">
        <v>0</v>
      </c>
      <c r="L1734" s="730" t="s">
        <v>308</v>
      </c>
      <c r="M1734" s="735"/>
      <c r="N1734" s="735">
        <v>0</v>
      </c>
      <c r="O1734" s="735" t="s">
        <v>742</v>
      </c>
      <c r="P1734" s="735" t="b">
        <v>1</v>
      </c>
      <c r="Q1734" s="735" t="e">
        <v>#VALUE!</v>
      </c>
      <c r="R1734" s="735"/>
      <c r="S1734" s="735"/>
      <c r="T1734" s="735"/>
      <c r="U1734" s="735"/>
      <c r="V1734" s="735"/>
      <c r="W1734" s="735"/>
      <c r="X1734" s="735"/>
      <c r="Y1734" s="735"/>
      <c r="Z1734" s="763"/>
      <c r="AA1734" s="735"/>
      <c r="AB1734" s="735"/>
      <c r="AC1734" s="735"/>
      <c r="AD1734" s="735"/>
      <c r="AE1734" s="738"/>
      <c r="AF1734" s="763">
        <v>0</v>
      </c>
      <c r="AG1734" s="765"/>
      <c r="AH1734" s="970"/>
      <c r="AI1734" s="765"/>
      <c r="AJ1734" s="740"/>
      <c r="AK1734" s="766"/>
      <c r="AL1734" s="740"/>
      <c r="AM1734" s="740"/>
      <c r="AN1734" s="740"/>
      <c r="AO1734" s="740"/>
      <c r="AP1734" s="740"/>
      <c r="AQ1734" s="740"/>
      <c r="AR1734" s="740"/>
      <c r="AS1734" s="740"/>
      <c r="AT1734" s="740"/>
      <c r="AU1734" s="740"/>
      <c r="AV1734" s="740"/>
      <c r="AW1734" s="740"/>
      <c r="AX1734" s="740"/>
      <c r="AY1734" s="740"/>
      <c r="AZ1734" s="740"/>
      <c r="BA1734" s="740"/>
      <c r="BB1734" s="740"/>
      <c r="BC1734" s="740"/>
      <c r="BD1734" s="740"/>
      <c r="BE1734" s="740"/>
      <c r="BF1734" s="740"/>
      <c r="BG1734" s="740"/>
      <c r="BH1734" s="740"/>
      <c r="BI1734" s="740"/>
      <c r="BJ1734" s="740"/>
      <c r="BK1734" s="740"/>
      <c r="BL1734" s="740"/>
      <c r="BM1734" s="740"/>
      <c r="BN1734" s="740"/>
      <c r="BO1734" s="740"/>
      <c r="BP1734" s="740"/>
      <c r="BQ1734" s="740"/>
      <c r="BR1734" s="740"/>
      <c r="BS1734" s="740"/>
      <c r="BT1734" s="740"/>
      <c r="BU1734" s="740"/>
      <c r="BV1734" s="740"/>
      <c r="BW1734" s="740"/>
      <c r="BX1734" s="740"/>
      <c r="BY1734" s="740"/>
      <c r="BZ1734" s="740"/>
      <c r="CA1734" s="740"/>
      <c r="CB1734" s="740"/>
      <c r="CC1734" s="740"/>
      <c r="CD1734" s="740"/>
      <c r="CE1734" s="740"/>
      <c r="CF1734" s="740"/>
      <c r="CG1734" s="740"/>
      <c r="CH1734" s="740"/>
      <c r="CI1734" s="740"/>
      <c r="CJ1734" s="740"/>
      <c r="CK1734" s="735"/>
      <c r="CL1734" s="735"/>
      <c r="CM1734" s="735"/>
      <c r="CN1734" s="862"/>
      <c r="CO1734" s="735"/>
      <c r="CP1734" s="735"/>
      <c r="CQ1734" s="735"/>
      <c r="CR1734" s="735"/>
      <c r="CS1734" s="769"/>
      <c r="CT1734" s="860"/>
      <c r="CU1734" s="891"/>
      <c r="CV1734" s="763"/>
      <c r="CW1734" s="763"/>
      <c r="CX1734" s="860"/>
      <c r="CY1734" s="747">
        <v>0</v>
      </c>
      <c r="CZ1734" s="747">
        <v>0</v>
      </c>
      <c r="DA1734" s="748">
        <v>0</v>
      </c>
      <c r="DB1734" s="748">
        <v>0</v>
      </c>
      <c r="DC1734" s="748">
        <v>0</v>
      </c>
      <c r="DD1734" s="748">
        <v>0</v>
      </c>
      <c r="DE1734" s="748">
        <v>0</v>
      </c>
      <c r="DF1734" s="748">
        <v>0</v>
      </c>
      <c r="DG1734" s="748">
        <v>0</v>
      </c>
      <c r="DH1734" s="770">
        <v>0</v>
      </c>
      <c r="DI1734" s="763">
        <v>0</v>
      </c>
      <c r="DJ1734" s="763">
        <v>0</v>
      </c>
      <c r="DK1734" s="763">
        <v>0</v>
      </c>
      <c r="DL1734" s="763">
        <v>0</v>
      </c>
      <c r="DM1734" s="763">
        <v>0</v>
      </c>
      <c r="DN1734" s="763">
        <v>0</v>
      </c>
      <c r="DO1734" s="771">
        <v>0</v>
      </c>
      <c r="DP1734" s="763"/>
      <c r="DQ1734" s="763"/>
      <c r="DR1734" s="763"/>
      <c r="DS1734" s="770"/>
      <c r="DT1734" s="752">
        <v>0</v>
      </c>
      <c r="DU1734" s="753" t="s">
        <v>308</v>
      </c>
      <c r="DV1734" s="753" t="s">
        <v>308</v>
      </c>
      <c r="DW1734" s="754" t="s">
        <v>308</v>
      </c>
      <c r="DX1734" s="755" t="s">
        <v>308</v>
      </c>
      <c r="DY1734" s="754" t="e">
        <v>#VALUE!</v>
      </c>
      <c r="DZ1734" s="754" t="e">
        <v>#VALUE!</v>
      </c>
      <c r="EA1734" s="754">
        <v>0</v>
      </c>
      <c r="EB1734" s="754">
        <v>0</v>
      </c>
    </row>
    <row r="1735" spans="1:266" ht="17.25" hidden="1" customHeight="1" outlineLevel="1" x14ac:dyDescent="0.35">
      <c r="A1735" s="618" t="s">
        <v>308</v>
      </c>
      <c r="B1735" s="730">
        <v>105</v>
      </c>
      <c r="C1735" s="730" t="s">
        <v>741</v>
      </c>
      <c r="D1735" s="730" t="s">
        <v>741</v>
      </c>
      <c r="E1735" s="730">
        <v>30</v>
      </c>
      <c r="F1735" s="731"/>
      <c r="G1735" s="731"/>
      <c r="H1735" s="826"/>
      <c r="I1735" s="730" t="s">
        <v>308</v>
      </c>
      <c r="J1735" s="730" t="s">
        <v>308</v>
      </c>
      <c r="K1735" s="730">
        <v>0</v>
      </c>
      <c r="L1735" s="730" t="s">
        <v>308</v>
      </c>
      <c r="M1735" s="735"/>
      <c r="N1735" s="735">
        <v>0</v>
      </c>
      <c r="O1735" s="735" t="s">
        <v>742</v>
      </c>
      <c r="P1735" s="735" t="b">
        <v>1</v>
      </c>
      <c r="Q1735" s="735" t="e">
        <v>#VALUE!</v>
      </c>
      <c r="R1735" s="735"/>
      <c r="S1735" s="735"/>
      <c r="T1735" s="735"/>
      <c r="U1735" s="735"/>
      <c r="V1735" s="735"/>
      <c r="W1735" s="735"/>
      <c r="X1735" s="735"/>
      <c r="Y1735" s="735"/>
      <c r="Z1735" s="763"/>
      <c r="AA1735" s="735"/>
      <c r="AB1735" s="735"/>
      <c r="AC1735" s="735"/>
      <c r="AD1735" s="735"/>
      <c r="AE1735" s="738"/>
      <c r="AF1735" s="763">
        <v>0</v>
      </c>
      <c r="AG1735" s="765"/>
      <c r="AH1735" s="970"/>
      <c r="AI1735" s="765"/>
      <c r="AJ1735" s="740"/>
      <c r="AK1735" s="766"/>
      <c r="AL1735" s="740"/>
      <c r="AM1735" s="740"/>
      <c r="AN1735" s="740"/>
      <c r="AO1735" s="740"/>
      <c r="AP1735" s="740"/>
      <c r="AQ1735" s="740"/>
      <c r="AR1735" s="740"/>
      <c r="AS1735" s="740"/>
      <c r="AT1735" s="740"/>
      <c r="AU1735" s="740"/>
      <c r="AV1735" s="740"/>
      <c r="AW1735" s="740"/>
      <c r="AX1735" s="740"/>
      <c r="AY1735" s="740"/>
      <c r="AZ1735" s="740"/>
      <c r="BA1735" s="740"/>
      <c r="BB1735" s="740"/>
      <c r="BC1735" s="740"/>
      <c r="BD1735" s="740"/>
      <c r="BE1735" s="740"/>
      <c r="BF1735" s="740"/>
      <c r="BG1735" s="740"/>
      <c r="BH1735" s="740"/>
      <c r="BI1735" s="740"/>
      <c r="BJ1735" s="740"/>
      <c r="BK1735" s="740"/>
      <c r="BL1735" s="740"/>
      <c r="BM1735" s="740"/>
      <c r="BN1735" s="740"/>
      <c r="BO1735" s="740"/>
      <c r="BP1735" s="740"/>
      <c r="BQ1735" s="740"/>
      <c r="BR1735" s="740"/>
      <c r="BS1735" s="740"/>
      <c r="BT1735" s="740"/>
      <c r="BU1735" s="740"/>
      <c r="BV1735" s="740"/>
      <c r="BW1735" s="740"/>
      <c r="BX1735" s="740"/>
      <c r="BY1735" s="740"/>
      <c r="BZ1735" s="740"/>
      <c r="CA1735" s="740"/>
      <c r="CB1735" s="740"/>
      <c r="CC1735" s="740"/>
      <c r="CD1735" s="740"/>
      <c r="CE1735" s="740"/>
      <c r="CF1735" s="740"/>
      <c r="CG1735" s="740"/>
      <c r="CH1735" s="740"/>
      <c r="CI1735" s="740"/>
      <c r="CJ1735" s="740"/>
      <c r="CK1735" s="735"/>
      <c r="CL1735" s="735"/>
      <c r="CM1735" s="735"/>
      <c r="CN1735" s="862"/>
      <c r="CO1735" s="735"/>
      <c r="CP1735" s="735"/>
      <c r="CQ1735" s="735"/>
      <c r="CR1735" s="735"/>
      <c r="CS1735" s="769"/>
      <c r="CT1735" s="860"/>
      <c r="CU1735" s="891"/>
      <c r="CV1735" s="763"/>
      <c r="CW1735" s="763"/>
      <c r="CX1735" s="860"/>
      <c r="CY1735" s="747">
        <v>0</v>
      </c>
      <c r="CZ1735" s="747">
        <v>0</v>
      </c>
      <c r="DA1735" s="748">
        <v>0</v>
      </c>
      <c r="DB1735" s="748">
        <v>0</v>
      </c>
      <c r="DC1735" s="748">
        <v>0</v>
      </c>
      <c r="DD1735" s="748">
        <v>0</v>
      </c>
      <c r="DE1735" s="748">
        <v>0</v>
      </c>
      <c r="DF1735" s="748">
        <v>0</v>
      </c>
      <c r="DG1735" s="748">
        <v>0</v>
      </c>
      <c r="DH1735" s="770">
        <v>0</v>
      </c>
      <c r="DI1735" s="763">
        <v>0</v>
      </c>
      <c r="DJ1735" s="763">
        <v>0</v>
      </c>
      <c r="DK1735" s="763">
        <v>0</v>
      </c>
      <c r="DL1735" s="763">
        <v>0</v>
      </c>
      <c r="DM1735" s="763">
        <v>0</v>
      </c>
      <c r="DN1735" s="763">
        <v>0</v>
      </c>
      <c r="DO1735" s="771">
        <v>0</v>
      </c>
      <c r="DP1735" s="763"/>
      <c r="DQ1735" s="763"/>
      <c r="DR1735" s="763"/>
      <c r="DS1735" s="770"/>
      <c r="DT1735" s="752">
        <v>0</v>
      </c>
      <c r="DU1735" s="753" t="s">
        <v>308</v>
      </c>
      <c r="DV1735" s="753" t="s">
        <v>308</v>
      </c>
      <c r="DW1735" s="754" t="s">
        <v>308</v>
      </c>
      <c r="DX1735" s="755" t="s">
        <v>308</v>
      </c>
      <c r="DY1735" s="754" t="e">
        <v>#VALUE!</v>
      </c>
      <c r="DZ1735" s="754" t="e">
        <v>#VALUE!</v>
      </c>
      <c r="EA1735" s="754">
        <v>0</v>
      </c>
      <c r="EB1735" s="754">
        <v>0</v>
      </c>
    </row>
    <row r="1736" spans="1:266" ht="17.25" hidden="1" customHeight="1" outlineLevel="1" x14ac:dyDescent="0.35">
      <c r="A1736" s="618" t="s">
        <v>308</v>
      </c>
      <c r="B1736" s="730">
        <v>106</v>
      </c>
      <c r="C1736" s="730" t="s">
        <v>741</v>
      </c>
      <c r="D1736" s="730" t="s">
        <v>741</v>
      </c>
      <c r="E1736" s="730">
        <v>30</v>
      </c>
      <c r="F1736" s="731"/>
      <c r="G1736" s="731"/>
      <c r="H1736" s="826"/>
      <c r="I1736" s="730" t="s">
        <v>308</v>
      </c>
      <c r="J1736" s="730" t="s">
        <v>308</v>
      </c>
      <c r="K1736" s="730">
        <v>0</v>
      </c>
      <c r="L1736" s="730" t="s">
        <v>308</v>
      </c>
      <c r="M1736" s="735"/>
      <c r="N1736" s="735">
        <v>0</v>
      </c>
      <c r="O1736" s="735" t="s">
        <v>742</v>
      </c>
      <c r="P1736" s="735" t="b">
        <v>1</v>
      </c>
      <c r="Q1736" s="735" t="e">
        <v>#VALUE!</v>
      </c>
      <c r="R1736" s="735"/>
      <c r="S1736" s="735"/>
      <c r="T1736" s="735"/>
      <c r="U1736" s="735"/>
      <c r="V1736" s="735"/>
      <c r="W1736" s="735"/>
      <c r="X1736" s="735"/>
      <c r="Y1736" s="735"/>
      <c r="Z1736" s="763"/>
      <c r="AA1736" s="735"/>
      <c r="AB1736" s="735"/>
      <c r="AC1736" s="735"/>
      <c r="AD1736" s="735"/>
      <c r="AE1736" s="738"/>
      <c r="AF1736" s="763">
        <v>0</v>
      </c>
      <c r="AG1736" s="765"/>
      <c r="AH1736" s="970"/>
      <c r="AI1736" s="765"/>
      <c r="AJ1736" s="740"/>
      <c r="AK1736" s="766"/>
      <c r="AL1736" s="740"/>
      <c r="AM1736" s="740"/>
      <c r="AN1736" s="740"/>
      <c r="AO1736" s="740"/>
      <c r="AP1736" s="740"/>
      <c r="AQ1736" s="740"/>
      <c r="AR1736" s="740"/>
      <c r="AS1736" s="740"/>
      <c r="AT1736" s="740"/>
      <c r="AU1736" s="740"/>
      <c r="AV1736" s="740"/>
      <c r="AW1736" s="740"/>
      <c r="AX1736" s="740"/>
      <c r="AY1736" s="740"/>
      <c r="AZ1736" s="740"/>
      <c r="BA1736" s="740"/>
      <c r="BB1736" s="740"/>
      <c r="BC1736" s="740"/>
      <c r="BD1736" s="740"/>
      <c r="BE1736" s="740"/>
      <c r="BF1736" s="740"/>
      <c r="BG1736" s="740"/>
      <c r="BH1736" s="740"/>
      <c r="BI1736" s="740"/>
      <c r="BJ1736" s="740"/>
      <c r="BK1736" s="740"/>
      <c r="BL1736" s="740"/>
      <c r="BM1736" s="740"/>
      <c r="BN1736" s="740"/>
      <c r="BO1736" s="740"/>
      <c r="BP1736" s="740"/>
      <c r="BQ1736" s="740"/>
      <c r="BR1736" s="740"/>
      <c r="BS1736" s="740"/>
      <c r="BT1736" s="740"/>
      <c r="BU1736" s="740"/>
      <c r="BV1736" s="740"/>
      <c r="BW1736" s="740"/>
      <c r="BX1736" s="740"/>
      <c r="BY1736" s="740"/>
      <c r="BZ1736" s="740"/>
      <c r="CA1736" s="740"/>
      <c r="CB1736" s="740"/>
      <c r="CC1736" s="740"/>
      <c r="CD1736" s="740"/>
      <c r="CE1736" s="740"/>
      <c r="CF1736" s="740"/>
      <c r="CG1736" s="740"/>
      <c r="CH1736" s="740"/>
      <c r="CI1736" s="740"/>
      <c r="CJ1736" s="740"/>
      <c r="CK1736" s="735"/>
      <c r="CL1736" s="735"/>
      <c r="CM1736" s="735"/>
      <c r="CN1736" s="862"/>
      <c r="CO1736" s="735"/>
      <c r="CP1736" s="735"/>
      <c r="CQ1736" s="735"/>
      <c r="CR1736" s="735"/>
      <c r="CS1736" s="769"/>
      <c r="CT1736" s="860"/>
      <c r="CU1736" s="891"/>
      <c r="CV1736" s="763"/>
      <c r="CW1736" s="763"/>
      <c r="CX1736" s="860"/>
      <c r="CY1736" s="747">
        <v>0</v>
      </c>
      <c r="CZ1736" s="747">
        <v>0</v>
      </c>
      <c r="DA1736" s="748">
        <v>0</v>
      </c>
      <c r="DB1736" s="748">
        <v>0</v>
      </c>
      <c r="DC1736" s="748">
        <v>0</v>
      </c>
      <c r="DD1736" s="748">
        <v>0</v>
      </c>
      <c r="DE1736" s="748">
        <v>0</v>
      </c>
      <c r="DF1736" s="748">
        <v>0</v>
      </c>
      <c r="DG1736" s="748">
        <v>0</v>
      </c>
      <c r="DH1736" s="770">
        <v>0</v>
      </c>
      <c r="DI1736" s="763">
        <v>0</v>
      </c>
      <c r="DJ1736" s="763">
        <v>0</v>
      </c>
      <c r="DK1736" s="763">
        <v>0</v>
      </c>
      <c r="DL1736" s="763">
        <v>0</v>
      </c>
      <c r="DM1736" s="763">
        <v>0</v>
      </c>
      <c r="DN1736" s="763">
        <v>0</v>
      </c>
      <c r="DO1736" s="771">
        <v>0</v>
      </c>
      <c r="DP1736" s="763"/>
      <c r="DQ1736" s="763"/>
      <c r="DR1736" s="763"/>
      <c r="DS1736" s="770"/>
      <c r="DT1736" s="752">
        <v>0</v>
      </c>
      <c r="DU1736" s="753" t="s">
        <v>308</v>
      </c>
      <c r="DV1736" s="753" t="s">
        <v>308</v>
      </c>
      <c r="DW1736" s="754" t="s">
        <v>308</v>
      </c>
      <c r="DX1736" s="755" t="s">
        <v>308</v>
      </c>
      <c r="DY1736" s="754" t="e">
        <v>#VALUE!</v>
      </c>
      <c r="DZ1736" s="754" t="e">
        <v>#VALUE!</v>
      </c>
      <c r="EA1736" s="754">
        <v>0</v>
      </c>
      <c r="EB1736" s="754">
        <v>0</v>
      </c>
    </row>
    <row r="1737" spans="1:266" ht="17.25" hidden="1" customHeight="1" outlineLevel="1" x14ac:dyDescent="0.35">
      <c r="A1737" s="618" t="s">
        <v>308</v>
      </c>
      <c r="B1737" s="730">
        <v>107</v>
      </c>
      <c r="C1737" s="730" t="s">
        <v>741</v>
      </c>
      <c r="D1737" s="730" t="s">
        <v>741</v>
      </c>
      <c r="E1737" s="730">
        <v>30</v>
      </c>
      <c r="F1737" s="731"/>
      <c r="G1737" s="731"/>
      <c r="H1737" s="826"/>
      <c r="I1737" s="730" t="s">
        <v>308</v>
      </c>
      <c r="J1737" s="730" t="s">
        <v>308</v>
      </c>
      <c r="K1737" s="730">
        <v>0</v>
      </c>
      <c r="L1737" s="730" t="s">
        <v>308</v>
      </c>
      <c r="M1737" s="735"/>
      <c r="N1737" s="735">
        <v>0</v>
      </c>
      <c r="O1737" s="735" t="s">
        <v>742</v>
      </c>
      <c r="P1737" s="735" t="b">
        <v>1</v>
      </c>
      <c r="Q1737" s="735" t="e">
        <v>#VALUE!</v>
      </c>
      <c r="R1737" s="735"/>
      <c r="S1737" s="735"/>
      <c r="T1737" s="735"/>
      <c r="U1737" s="735"/>
      <c r="V1737" s="735"/>
      <c r="W1737" s="735"/>
      <c r="X1737" s="735"/>
      <c r="Y1737" s="735"/>
      <c r="Z1737" s="763"/>
      <c r="AA1737" s="735"/>
      <c r="AB1737" s="735"/>
      <c r="AC1737" s="735"/>
      <c r="AD1737" s="735"/>
      <c r="AE1737" s="738"/>
      <c r="AF1737" s="763">
        <v>0</v>
      </c>
      <c r="AG1737" s="765"/>
      <c r="AH1737" s="970"/>
      <c r="AI1737" s="765"/>
      <c r="AJ1737" s="740"/>
      <c r="AK1737" s="766"/>
      <c r="AL1737" s="740"/>
      <c r="AM1737" s="740"/>
      <c r="AN1737" s="740"/>
      <c r="AO1737" s="740"/>
      <c r="AP1737" s="740"/>
      <c r="AQ1737" s="740"/>
      <c r="AR1737" s="740"/>
      <c r="AS1737" s="740"/>
      <c r="AT1737" s="740"/>
      <c r="AU1737" s="740"/>
      <c r="AV1737" s="740"/>
      <c r="AW1737" s="740"/>
      <c r="AX1737" s="740"/>
      <c r="AY1737" s="740"/>
      <c r="AZ1737" s="740"/>
      <c r="BA1737" s="740"/>
      <c r="BB1737" s="740"/>
      <c r="BC1737" s="740"/>
      <c r="BD1737" s="740"/>
      <c r="BE1737" s="740"/>
      <c r="BF1737" s="740"/>
      <c r="BG1737" s="740"/>
      <c r="BH1737" s="740"/>
      <c r="BI1737" s="740"/>
      <c r="BJ1737" s="740"/>
      <c r="BK1737" s="740"/>
      <c r="BL1737" s="740"/>
      <c r="BM1737" s="740"/>
      <c r="BN1737" s="740"/>
      <c r="BO1737" s="740"/>
      <c r="BP1737" s="740"/>
      <c r="BQ1737" s="740"/>
      <c r="BR1737" s="740"/>
      <c r="BS1737" s="740"/>
      <c r="BT1737" s="740"/>
      <c r="BU1737" s="740"/>
      <c r="BV1737" s="740"/>
      <c r="BW1737" s="740"/>
      <c r="BX1737" s="740"/>
      <c r="BY1737" s="740"/>
      <c r="BZ1737" s="740"/>
      <c r="CA1737" s="740"/>
      <c r="CB1737" s="740"/>
      <c r="CC1737" s="740"/>
      <c r="CD1737" s="740"/>
      <c r="CE1737" s="740"/>
      <c r="CF1737" s="740"/>
      <c r="CG1737" s="740"/>
      <c r="CH1737" s="740"/>
      <c r="CI1737" s="740"/>
      <c r="CJ1737" s="740"/>
      <c r="CK1737" s="735"/>
      <c r="CL1737" s="735"/>
      <c r="CM1737" s="735"/>
      <c r="CN1737" s="862"/>
      <c r="CO1737" s="735"/>
      <c r="CP1737" s="735"/>
      <c r="CQ1737" s="735"/>
      <c r="CR1737" s="735"/>
      <c r="CS1737" s="769"/>
      <c r="CT1737" s="860"/>
      <c r="CU1737" s="891"/>
      <c r="CV1737" s="763"/>
      <c r="CW1737" s="763"/>
      <c r="CX1737" s="860"/>
      <c r="CY1737" s="747">
        <v>0</v>
      </c>
      <c r="CZ1737" s="747">
        <v>0</v>
      </c>
      <c r="DA1737" s="748">
        <v>0</v>
      </c>
      <c r="DB1737" s="748">
        <v>0</v>
      </c>
      <c r="DC1737" s="748">
        <v>0</v>
      </c>
      <c r="DD1737" s="748">
        <v>0</v>
      </c>
      <c r="DE1737" s="748">
        <v>0</v>
      </c>
      <c r="DF1737" s="748">
        <v>0</v>
      </c>
      <c r="DG1737" s="748">
        <v>0</v>
      </c>
      <c r="DH1737" s="770">
        <v>0</v>
      </c>
      <c r="DI1737" s="763">
        <v>0</v>
      </c>
      <c r="DJ1737" s="763">
        <v>0</v>
      </c>
      <c r="DK1737" s="763">
        <v>0</v>
      </c>
      <c r="DL1737" s="763">
        <v>0</v>
      </c>
      <c r="DM1737" s="763">
        <v>0</v>
      </c>
      <c r="DN1737" s="763">
        <v>0</v>
      </c>
      <c r="DO1737" s="771">
        <v>0</v>
      </c>
      <c r="DP1737" s="763"/>
      <c r="DQ1737" s="763"/>
      <c r="DR1737" s="763"/>
      <c r="DS1737" s="770"/>
      <c r="DT1737" s="752">
        <v>0</v>
      </c>
      <c r="DU1737" s="753" t="s">
        <v>308</v>
      </c>
      <c r="DV1737" s="753" t="s">
        <v>308</v>
      </c>
      <c r="DW1737" s="754" t="s">
        <v>308</v>
      </c>
      <c r="DX1737" s="755" t="s">
        <v>308</v>
      </c>
      <c r="DY1737" s="754" t="e">
        <v>#VALUE!</v>
      </c>
      <c r="DZ1737" s="754" t="e">
        <v>#VALUE!</v>
      </c>
      <c r="EA1737" s="754">
        <v>0</v>
      </c>
      <c r="EB1737" s="754">
        <v>0</v>
      </c>
    </row>
    <row r="1738" spans="1:266" ht="17.25" hidden="1" customHeight="1" outlineLevel="1" x14ac:dyDescent="0.35">
      <c r="A1738" s="618" t="s">
        <v>308</v>
      </c>
      <c r="B1738" s="730">
        <v>108</v>
      </c>
      <c r="C1738" s="730" t="s">
        <v>741</v>
      </c>
      <c r="D1738" s="730" t="s">
        <v>741</v>
      </c>
      <c r="E1738" s="730">
        <v>30</v>
      </c>
      <c r="F1738" s="731"/>
      <c r="G1738" s="731"/>
      <c r="H1738" s="826"/>
      <c r="I1738" s="730" t="s">
        <v>308</v>
      </c>
      <c r="J1738" s="730" t="s">
        <v>308</v>
      </c>
      <c r="K1738" s="730">
        <v>0</v>
      </c>
      <c r="L1738" s="730" t="s">
        <v>308</v>
      </c>
      <c r="M1738" s="735"/>
      <c r="N1738" s="735">
        <v>0</v>
      </c>
      <c r="O1738" s="735" t="s">
        <v>742</v>
      </c>
      <c r="P1738" s="735" t="b">
        <v>1</v>
      </c>
      <c r="Q1738" s="735" t="e">
        <v>#VALUE!</v>
      </c>
      <c r="R1738" s="735"/>
      <c r="S1738" s="735"/>
      <c r="T1738" s="735"/>
      <c r="U1738" s="735"/>
      <c r="V1738" s="735"/>
      <c r="W1738" s="735"/>
      <c r="X1738" s="735"/>
      <c r="Y1738" s="735"/>
      <c r="Z1738" s="763"/>
      <c r="AA1738" s="735"/>
      <c r="AB1738" s="735"/>
      <c r="AC1738" s="735"/>
      <c r="AD1738" s="735"/>
      <c r="AE1738" s="738"/>
      <c r="AF1738" s="763">
        <v>0</v>
      </c>
      <c r="AG1738" s="765"/>
      <c r="AH1738" s="970"/>
      <c r="AI1738" s="765"/>
      <c r="AJ1738" s="740"/>
      <c r="AK1738" s="766"/>
      <c r="AL1738" s="740"/>
      <c r="AM1738" s="740"/>
      <c r="AN1738" s="740"/>
      <c r="AO1738" s="740"/>
      <c r="AP1738" s="740"/>
      <c r="AQ1738" s="740"/>
      <c r="AR1738" s="740"/>
      <c r="AS1738" s="740"/>
      <c r="AT1738" s="740"/>
      <c r="AU1738" s="740"/>
      <c r="AV1738" s="740"/>
      <c r="AW1738" s="740"/>
      <c r="AX1738" s="740"/>
      <c r="AY1738" s="740"/>
      <c r="AZ1738" s="740"/>
      <c r="BA1738" s="740"/>
      <c r="BB1738" s="740"/>
      <c r="BC1738" s="740"/>
      <c r="BD1738" s="740"/>
      <c r="BE1738" s="740"/>
      <c r="BF1738" s="740"/>
      <c r="BG1738" s="740"/>
      <c r="BH1738" s="740"/>
      <c r="BI1738" s="740"/>
      <c r="BJ1738" s="740"/>
      <c r="BK1738" s="740"/>
      <c r="BL1738" s="740"/>
      <c r="BM1738" s="740"/>
      <c r="BN1738" s="740"/>
      <c r="BO1738" s="740"/>
      <c r="BP1738" s="740"/>
      <c r="BQ1738" s="740"/>
      <c r="BR1738" s="740"/>
      <c r="BS1738" s="740"/>
      <c r="BT1738" s="740"/>
      <c r="BU1738" s="740"/>
      <c r="BV1738" s="740"/>
      <c r="BW1738" s="740"/>
      <c r="BX1738" s="740"/>
      <c r="BY1738" s="740"/>
      <c r="BZ1738" s="740"/>
      <c r="CA1738" s="740"/>
      <c r="CB1738" s="740"/>
      <c r="CC1738" s="740"/>
      <c r="CD1738" s="740"/>
      <c r="CE1738" s="740"/>
      <c r="CF1738" s="740"/>
      <c r="CG1738" s="740"/>
      <c r="CH1738" s="740"/>
      <c r="CI1738" s="740"/>
      <c r="CJ1738" s="740"/>
      <c r="CK1738" s="735"/>
      <c r="CL1738" s="735"/>
      <c r="CM1738" s="735"/>
      <c r="CN1738" s="862"/>
      <c r="CO1738" s="735"/>
      <c r="CP1738" s="735"/>
      <c r="CQ1738" s="735"/>
      <c r="CR1738" s="735"/>
      <c r="CS1738" s="769"/>
      <c r="CT1738" s="860"/>
      <c r="CU1738" s="891"/>
      <c r="CV1738" s="763"/>
      <c r="CW1738" s="763"/>
      <c r="CX1738" s="860"/>
      <c r="CY1738" s="747">
        <v>0</v>
      </c>
      <c r="CZ1738" s="747">
        <v>0</v>
      </c>
      <c r="DA1738" s="748">
        <v>0</v>
      </c>
      <c r="DB1738" s="748">
        <v>0</v>
      </c>
      <c r="DC1738" s="748">
        <v>0</v>
      </c>
      <c r="DD1738" s="748">
        <v>0</v>
      </c>
      <c r="DE1738" s="748">
        <v>0</v>
      </c>
      <c r="DF1738" s="748">
        <v>0</v>
      </c>
      <c r="DG1738" s="748">
        <v>0</v>
      </c>
      <c r="DH1738" s="770">
        <v>0</v>
      </c>
      <c r="DI1738" s="763">
        <v>0</v>
      </c>
      <c r="DJ1738" s="763">
        <v>0</v>
      </c>
      <c r="DK1738" s="763">
        <v>0</v>
      </c>
      <c r="DL1738" s="763">
        <v>0</v>
      </c>
      <c r="DM1738" s="763">
        <v>0</v>
      </c>
      <c r="DN1738" s="763">
        <v>0</v>
      </c>
      <c r="DO1738" s="771">
        <v>0</v>
      </c>
      <c r="DP1738" s="763"/>
      <c r="DQ1738" s="763"/>
      <c r="DR1738" s="763"/>
      <c r="DS1738" s="770"/>
      <c r="DT1738" s="752">
        <v>0</v>
      </c>
      <c r="DU1738" s="753" t="s">
        <v>308</v>
      </c>
      <c r="DV1738" s="753" t="s">
        <v>308</v>
      </c>
      <c r="DW1738" s="754" t="s">
        <v>308</v>
      </c>
      <c r="DX1738" s="755" t="s">
        <v>308</v>
      </c>
      <c r="DY1738" s="754" t="e">
        <v>#VALUE!</v>
      </c>
      <c r="DZ1738" s="754" t="e">
        <v>#VALUE!</v>
      </c>
      <c r="EA1738" s="754">
        <v>0</v>
      </c>
      <c r="EB1738" s="754">
        <v>0</v>
      </c>
    </row>
    <row r="1739" spans="1:266" ht="16.5" hidden="1" customHeight="1" outlineLevel="1" x14ac:dyDescent="0.35">
      <c r="A1739" s="618" t="s">
        <v>308</v>
      </c>
      <c r="B1739" s="730">
        <v>109</v>
      </c>
      <c r="C1739" s="730" t="s">
        <v>741</v>
      </c>
      <c r="D1739" s="730" t="s">
        <v>741</v>
      </c>
      <c r="E1739" s="730">
        <v>30</v>
      </c>
      <c r="F1739" s="731"/>
      <c r="G1739" s="731"/>
      <c r="H1739" s="826"/>
      <c r="I1739" s="730" t="s">
        <v>308</v>
      </c>
      <c r="J1739" s="730" t="s">
        <v>308</v>
      </c>
      <c r="K1739" s="730">
        <v>0</v>
      </c>
      <c r="L1739" s="730" t="s">
        <v>308</v>
      </c>
      <c r="M1739" s="735"/>
      <c r="N1739" s="735">
        <v>0</v>
      </c>
      <c r="O1739" s="735" t="s">
        <v>742</v>
      </c>
      <c r="P1739" s="735" t="b">
        <v>1</v>
      </c>
      <c r="Q1739" s="735" t="e">
        <v>#VALUE!</v>
      </c>
      <c r="R1739" s="735"/>
      <c r="S1739" s="735"/>
      <c r="T1739" s="735"/>
      <c r="U1739" s="735"/>
      <c r="V1739" s="735"/>
      <c r="W1739" s="735"/>
      <c r="X1739" s="735"/>
      <c r="Y1739" s="735"/>
      <c r="Z1739" s="763"/>
      <c r="AA1739" s="735"/>
      <c r="AB1739" s="735"/>
      <c r="AC1739" s="735"/>
      <c r="AD1739" s="735"/>
      <c r="AE1739" s="738"/>
      <c r="AF1739" s="763">
        <v>0</v>
      </c>
      <c r="AG1739" s="765"/>
      <c r="AH1739" s="970"/>
      <c r="AI1739" s="765"/>
      <c r="AJ1739" s="740"/>
      <c r="AK1739" s="766"/>
      <c r="AL1739" s="740"/>
      <c r="AM1739" s="740"/>
      <c r="AN1739" s="740"/>
      <c r="AO1739" s="740"/>
      <c r="AP1739" s="740"/>
      <c r="AQ1739" s="740"/>
      <c r="AR1739" s="740"/>
      <c r="AS1739" s="740"/>
      <c r="AT1739" s="740"/>
      <c r="AU1739" s="740"/>
      <c r="AV1739" s="740"/>
      <c r="AW1739" s="740"/>
      <c r="AX1739" s="740"/>
      <c r="AY1739" s="740"/>
      <c r="AZ1739" s="740"/>
      <c r="BA1739" s="740"/>
      <c r="BB1739" s="740"/>
      <c r="BC1739" s="740"/>
      <c r="BD1739" s="740"/>
      <c r="BE1739" s="740"/>
      <c r="BF1739" s="740"/>
      <c r="BG1739" s="740"/>
      <c r="BH1739" s="740"/>
      <c r="BI1739" s="740"/>
      <c r="BJ1739" s="740"/>
      <c r="BK1739" s="740"/>
      <c r="BL1739" s="740"/>
      <c r="BM1739" s="740"/>
      <c r="BN1739" s="740"/>
      <c r="BO1739" s="740"/>
      <c r="BP1739" s="740"/>
      <c r="BQ1739" s="740"/>
      <c r="BR1739" s="740"/>
      <c r="BS1739" s="740"/>
      <c r="BT1739" s="740"/>
      <c r="BU1739" s="740"/>
      <c r="BV1739" s="740"/>
      <c r="BW1739" s="740"/>
      <c r="BX1739" s="740"/>
      <c r="BY1739" s="740"/>
      <c r="BZ1739" s="740"/>
      <c r="CA1739" s="740"/>
      <c r="CB1739" s="740"/>
      <c r="CC1739" s="740"/>
      <c r="CD1739" s="740"/>
      <c r="CE1739" s="740"/>
      <c r="CF1739" s="740"/>
      <c r="CG1739" s="740"/>
      <c r="CH1739" s="740"/>
      <c r="CI1739" s="740"/>
      <c r="CJ1739" s="740"/>
      <c r="CK1739" s="735"/>
      <c r="CL1739" s="735"/>
      <c r="CM1739" s="735"/>
      <c r="CN1739" s="862"/>
      <c r="CO1739" s="735"/>
      <c r="CP1739" s="735"/>
      <c r="CQ1739" s="735"/>
      <c r="CR1739" s="735"/>
      <c r="CS1739" s="769"/>
      <c r="CT1739" s="860"/>
      <c r="CU1739" s="891"/>
      <c r="CV1739" s="763"/>
      <c r="CW1739" s="763"/>
      <c r="CX1739" s="860"/>
      <c r="CY1739" s="747">
        <v>0</v>
      </c>
      <c r="CZ1739" s="747">
        <v>0</v>
      </c>
      <c r="DA1739" s="748">
        <v>0</v>
      </c>
      <c r="DB1739" s="748">
        <v>0</v>
      </c>
      <c r="DC1739" s="748">
        <v>0</v>
      </c>
      <c r="DD1739" s="748">
        <v>0</v>
      </c>
      <c r="DE1739" s="748">
        <v>0</v>
      </c>
      <c r="DF1739" s="748">
        <v>0</v>
      </c>
      <c r="DG1739" s="748">
        <v>0</v>
      </c>
      <c r="DH1739" s="770">
        <v>0</v>
      </c>
      <c r="DI1739" s="763">
        <v>0</v>
      </c>
      <c r="DJ1739" s="763">
        <v>0</v>
      </c>
      <c r="DK1739" s="763">
        <v>0</v>
      </c>
      <c r="DL1739" s="763">
        <v>0</v>
      </c>
      <c r="DM1739" s="763">
        <v>0</v>
      </c>
      <c r="DN1739" s="763">
        <v>0</v>
      </c>
      <c r="DO1739" s="771">
        <v>0</v>
      </c>
      <c r="DP1739" s="763"/>
      <c r="DQ1739" s="763"/>
      <c r="DR1739" s="763"/>
      <c r="DS1739" s="770"/>
      <c r="DT1739" s="752">
        <v>0</v>
      </c>
      <c r="DU1739" s="753" t="s">
        <v>308</v>
      </c>
      <c r="DV1739" s="753" t="s">
        <v>308</v>
      </c>
      <c r="DW1739" s="754" t="s">
        <v>308</v>
      </c>
      <c r="DX1739" s="755" t="s">
        <v>308</v>
      </c>
      <c r="DY1739" s="754" t="e">
        <v>#VALUE!</v>
      </c>
      <c r="DZ1739" s="754" t="e">
        <v>#VALUE!</v>
      </c>
      <c r="EA1739" s="754">
        <v>0</v>
      </c>
      <c r="EB1739" s="754">
        <v>0</v>
      </c>
    </row>
    <row r="1740" spans="1:266" ht="17.25" hidden="1" customHeight="1" outlineLevel="1" x14ac:dyDescent="0.35">
      <c r="A1740" s="618" t="s">
        <v>308</v>
      </c>
      <c r="B1740" s="730">
        <v>110</v>
      </c>
      <c r="C1740" s="730" t="s">
        <v>741</v>
      </c>
      <c r="D1740" s="730" t="s">
        <v>741</v>
      </c>
      <c r="E1740" s="730">
        <v>30</v>
      </c>
      <c r="F1740" s="731"/>
      <c r="G1740" s="731"/>
      <c r="H1740" s="826"/>
      <c r="I1740" s="730" t="s">
        <v>308</v>
      </c>
      <c r="J1740" s="730" t="s">
        <v>308</v>
      </c>
      <c r="K1740" s="730">
        <v>0</v>
      </c>
      <c r="L1740" s="730" t="s">
        <v>308</v>
      </c>
      <c r="M1740" s="735"/>
      <c r="N1740" s="735">
        <v>0</v>
      </c>
      <c r="O1740" s="735" t="s">
        <v>742</v>
      </c>
      <c r="P1740" s="735" t="b">
        <v>1</v>
      </c>
      <c r="Q1740" s="735" t="e">
        <v>#VALUE!</v>
      </c>
      <c r="R1740" s="735"/>
      <c r="S1740" s="735"/>
      <c r="T1740" s="735"/>
      <c r="U1740" s="735"/>
      <c r="V1740" s="735"/>
      <c r="W1740" s="735"/>
      <c r="X1740" s="735"/>
      <c r="Y1740" s="735"/>
      <c r="Z1740" s="763"/>
      <c r="AA1740" s="735"/>
      <c r="AB1740" s="735"/>
      <c r="AC1740" s="735"/>
      <c r="AD1740" s="735"/>
      <c r="AE1740" s="738"/>
      <c r="AF1740" s="763">
        <v>0</v>
      </c>
      <c r="AG1740" s="765"/>
      <c r="AH1740" s="970"/>
      <c r="AI1740" s="765"/>
      <c r="AJ1740" s="740"/>
      <c r="AK1740" s="766"/>
      <c r="AL1740" s="740"/>
      <c r="AM1740" s="740"/>
      <c r="AN1740" s="740"/>
      <c r="AO1740" s="740"/>
      <c r="AP1740" s="740"/>
      <c r="AQ1740" s="740"/>
      <c r="AR1740" s="740"/>
      <c r="AS1740" s="740"/>
      <c r="AT1740" s="740"/>
      <c r="AU1740" s="740"/>
      <c r="AV1740" s="740"/>
      <c r="AW1740" s="740"/>
      <c r="AX1740" s="740"/>
      <c r="AY1740" s="740"/>
      <c r="AZ1740" s="740"/>
      <c r="BA1740" s="740"/>
      <c r="BB1740" s="740"/>
      <c r="BC1740" s="740"/>
      <c r="BD1740" s="740"/>
      <c r="BE1740" s="740"/>
      <c r="BF1740" s="740"/>
      <c r="BG1740" s="740"/>
      <c r="BH1740" s="740"/>
      <c r="BI1740" s="740"/>
      <c r="BJ1740" s="740"/>
      <c r="BK1740" s="740"/>
      <c r="BL1740" s="740"/>
      <c r="BM1740" s="740"/>
      <c r="BN1740" s="740"/>
      <c r="BO1740" s="740"/>
      <c r="BP1740" s="740"/>
      <c r="BQ1740" s="740"/>
      <c r="BR1740" s="740"/>
      <c r="BS1740" s="740"/>
      <c r="BT1740" s="740"/>
      <c r="BU1740" s="740"/>
      <c r="BV1740" s="740"/>
      <c r="BW1740" s="740"/>
      <c r="BX1740" s="740"/>
      <c r="BY1740" s="740"/>
      <c r="BZ1740" s="740"/>
      <c r="CA1740" s="740"/>
      <c r="CB1740" s="740"/>
      <c r="CC1740" s="740"/>
      <c r="CD1740" s="740"/>
      <c r="CE1740" s="740"/>
      <c r="CF1740" s="740"/>
      <c r="CG1740" s="740"/>
      <c r="CH1740" s="740"/>
      <c r="CI1740" s="740"/>
      <c r="CJ1740" s="740"/>
      <c r="CK1740" s="735"/>
      <c r="CL1740" s="735"/>
      <c r="CM1740" s="735"/>
      <c r="CN1740" s="862"/>
      <c r="CO1740" s="735"/>
      <c r="CP1740" s="735"/>
      <c r="CQ1740" s="735"/>
      <c r="CR1740" s="735"/>
      <c r="CS1740" s="769"/>
      <c r="CT1740" s="860"/>
      <c r="CU1740" s="891"/>
      <c r="CV1740" s="763"/>
      <c r="CW1740" s="763"/>
      <c r="CX1740" s="860"/>
      <c r="CY1740" s="747">
        <v>0</v>
      </c>
      <c r="CZ1740" s="747">
        <v>0</v>
      </c>
      <c r="DA1740" s="748">
        <v>0</v>
      </c>
      <c r="DB1740" s="748">
        <v>0</v>
      </c>
      <c r="DC1740" s="748">
        <v>0</v>
      </c>
      <c r="DD1740" s="748">
        <v>0</v>
      </c>
      <c r="DE1740" s="748">
        <v>0</v>
      </c>
      <c r="DF1740" s="748">
        <v>0</v>
      </c>
      <c r="DG1740" s="748">
        <v>0</v>
      </c>
      <c r="DH1740" s="770">
        <v>0</v>
      </c>
      <c r="DI1740" s="763">
        <v>0</v>
      </c>
      <c r="DJ1740" s="763">
        <v>0</v>
      </c>
      <c r="DK1740" s="763">
        <v>0</v>
      </c>
      <c r="DL1740" s="763">
        <v>0</v>
      </c>
      <c r="DM1740" s="763">
        <v>0</v>
      </c>
      <c r="DN1740" s="763">
        <v>0</v>
      </c>
      <c r="DO1740" s="771">
        <v>0</v>
      </c>
      <c r="DP1740" s="763"/>
      <c r="DQ1740" s="763"/>
      <c r="DR1740" s="763"/>
      <c r="DS1740" s="770"/>
      <c r="DT1740" s="752">
        <v>0</v>
      </c>
      <c r="DU1740" s="753" t="s">
        <v>308</v>
      </c>
      <c r="DV1740" s="753" t="s">
        <v>308</v>
      </c>
      <c r="DW1740" s="754" t="s">
        <v>308</v>
      </c>
      <c r="DX1740" s="755" t="s">
        <v>308</v>
      </c>
      <c r="DY1740" s="754" t="e">
        <v>#VALUE!</v>
      </c>
      <c r="DZ1740" s="754" t="e">
        <v>#VALUE!</v>
      </c>
      <c r="EA1740" s="754">
        <v>0</v>
      </c>
      <c r="EB1740" s="754">
        <v>0</v>
      </c>
    </row>
    <row r="1741" spans="1:266" ht="17.25" hidden="1" customHeight="1" outlineLevel="1" x14ac:dyDescent="0.35">
      <c r="A1741" s="618" t="s">
        <v>308</v>
      </c>
      <c r="B1741" s="730">
        <v>111</v>
      </c>
      <c r="C1741" s="730" t="s">
        <v>741</v>
      </c>
      <c r="D1741" s="730" t="s">
        <v>741</v>
      </c>
      <c r="E1741" s="730">
        <v>30</v>
      </c>
      <c r="F1741" s="731"/>
      <c r="G1741" s="731"/>
      <c r="H1741" s="826"/>
      <c r="I1741" s="730" t="s">
        <v>308</v>
      </c>
      <c r="J1741" s="730" t="s">
        <v>308</v>
      </c>
      <c r="K1741" s="730">
        <v>0</v>
      </c>
      <c r="L1741" s="730" t="s">
        <v>308</v>
      </c>
      <c r="M1741" s="735"/>
      <c r="N1741" s="735">
        <v>0</v>
      </c>
      <c r="O1741" s="735" t="s">
        <v>742</v>
      </c>
      <c r="P1741" s="735" t="b">
        <v>1</v>
      </c>
      <c r="Q1741" s="735" t="e">
        <v>#VALUE!</v>
      </c>
      <c r="R1741" s="735"/>
      <c r="S1741" s="735"/>
      <c r="T1741" s="735"/>
      <c r="U1741" s="735"/>
      <c r="V1741" s="735"/>
      <c r="W1741" s="735"/>
      <c r="X1741" s="735"/>
      <c r="Y1741" s="735"/>
      <c r="Z1741" s="763"/>
      <c r="AA1741" s="735"/>
      <c r="AB1741" s="735"/>
      <c r="AC1741" s="735"/>
      <c r="AD1741" s="735"/>
      <c r="AE1741" s="738"/>
      <c r="AF1741" s="763">
        <v>0</v>
      </c>
      <c r="AG1741" s="765"/>
      <c r="AH1741" s="970"/>
      <c r="AI1741" s="765"/>
      <c r="AJ1741" s="740"/>
      <c r="AK1741" s="766"/>
      <c r="AL1741" s="740"/>
      <c r="AM1741" s="740"/>
      <c r="AN1741" s="740"/>
      <c r="AO1741" s="740"/>
      <c r="AP1741" s="740"/>
      <c r="AQ1741" s="740"/>
      <c r="AR1741" s="740"/>
      <c r="AS1741" s="740"/>
      <c r="AT1741" s="740"/>
      <c r="AU1741" s="740"/>
      <c r="AV1741" s="740"/>
      <c r="AW1741" s="740"/>
      <c r="AX1741" s="740"/>
      <c r="AY1741" s="740"/>
      <c r="AZ1741" s="740"/>
      <c r="BA1741" s="740"/>
      <c r="BB1741" s="740"/>
      <c r="BC1741" s="740"/>
      <c r="BD1741" s="740"/>
      <c r="BE1741" s="740"/>
      <c r="BF1741" s="740"/>
      <c r="BG1741" s="740"/>
      <c r="BH1741" s="740"/>
      <c r="BI1741" s="740"/>
      <c r="BJ1741" s="740"/>
      <c r="BK1741" s="740"/>
      <c r="BL1741" s="740"/>
      <c r="BM1741" s="740"/>
      <c r="BN1741" s="740"/>
      <c r="BO1741" s="740"/>
      <c r="BP1741" s="740"/>
      <c r="BQ1741" s="740"/>
      <c r="BR1741" s="740"/>
      <c r="BS1741" s="740"/>
      <c r="BT1741" s="740"/>
      <c r="BU1741" s="740"/>
      <c r="BV1741" s="740"/>
      <c r="BW1741" s="740"/>
      <c r="BX1741" s="740"/>
      <c r="BY1741" s="740"/>
      <c r="BZ1741" s="740"/>
      <c r="CA1741" s="740"/>
      <c r="CB1741" s="740"/>
      <c r="CC1741" s="740"/>
      <c r="CD1741" s="740"/>
      <c r="CE1741" s="740"/>
      <c r="CF1741" s="740"/>
      <c r="CG1741" s="740"/>
      <c r="CH1741" s="740"/>
      <c r="CI1741" s="740"/>
      <c r="CJ1741" s="740"/>
      <c r="CK1741" s="735"/>
      <c r="CL1741" s="735"/>
      <c r="CM1741" s="735"/>
      <c r="CN1741" s="862"/>
      <c r="CO1741" s="735"/>
      <c r="CP1741" s="735"/>
      <c r="CQ1741" s="735"/>
      <c r="CR1741" s="735"/>
      <c r="CS1741" s="769"/>
      <c r="CT1741" s="860"/>
      <c r="CU1741" s="891"/>
      <c r="CV1741" s="763"/>
      <c r="CW1741" s="763"/>
      <c r="CX1741" s="860"/>
      <c r="CY1741" s="747">
        <v>0</v>
      </c>
      <c r="CZ1741" s="747">
        <v>0</v>
      </c>
      <c r="DA1741" s="748">
        <v>0</v>
      </c>
      <c r="DB1741" s="748">
        <v>0</v>
      </c>
      <c r="DC1741" s="748">
        <v>0</v>
      </c>
      <c r="DD1741" s="748">
        <v>0</v>
      </c>
      <c r="DE1741" s="748">
        <v>0</v>
      </c>
      <c r="DF1741" s="748">
        <v>0</v>
      </c>
      <c r="DG1741" s="748">
        <v>0</v>
      </c>
      <c r="DH1741" s="770">
        <v>0</v>
      </c>
      <c r="DI1741" s="763">
        <v>0</v>
      </c>
      <c r="DJ1741" s="763">
        <v>0</v>
      </c>
      <c r="DK1741" s="763">
        <v>0</v>
      </c>
      <c r="DL1741" s="763">
        <v>0</v>
      </c>
      <c r="DM1741" s="763">
        <v>0</v>
      </c>
      <c r="DN1741" s="763">
        <v>0</v>
      </c>
      <c r="DO1741" s="771">
        <v>0</v>
      </c>
      <c r="DP1741" s="763"/>
      <c r="DQ1741" s="763"/>
      <c r="DR1741" s="763"/>
      <c r="DS1741" s="770"/>
      <c r="DT1741" s="752">
        <v>0</v>
      </c>
      <c r="DU1741" s="753" t="s">
        <v>308</v>
      </c>
      <c r="DV1741" s="753" t="s">
        <v>308</v>
      </c>
      <c r="DW1741" s="754" t="s">
        <v>308</v>
      </c>
      <c r="DX1741" s="755" t="s">
        <v>308</v>
      </c>
      <c r="DY1741" s="754" t="e">
        <v>#VALUE!</v>
      </c>
      <c r="DZ1741" s="754" t="e">
        <v>#VALUE!</v>
      </c>
      <c r="EA1741" s="754">
        <v>0</v>
      </c>
      <c r="EB1741" s="754">
        <v>0</v>
      </c>
    </row>
    <row r="1742" spans="1:266" ht="17.25" hidden="1" customHeight="1" outlineLevel="1" x14ac:dyDescent="0.35">
      <c r="A1742" s="618" t="s">
        <v>308</v>
      </c>
      <c r="B1742" s="730">
        <v>112</v>
      </c>
      <c r="C1742" s="730" t="s">
        <v>741</v>
      </c>
      <c r="D1742" s="730" t="s">
        <v>741</v>
      </c>
      <c r="E1742" s="730">
        <v>30</v>
      </c>
      <c r="F1742" s="731"/>
      <c r="G1742" s="731"/>
      <c r="H1742" s="826"/>
      <c r="I1742" s="730" t="s">
        <v>308</v>
      </c>
      <c r="J1742" s="730" t="s">
        <v>308</v>
      </c>
      <c r="K1742" s="730">
        <v>0</v>
      </c>
      <c r="L1742" s="730" t="s">
        <v>308</v>
      </c>
      <c r="M1742" s="735"/>
      <c r="N1742" s="735">
        <v>0</v>
      </c>
      <c r="O1742" s="735" t="s">
        <v>742</v>
      </c>
      <c r="P1742" s="735" t="b">
        <v>1</v>
      </c>
      <c r="Q1742" s="735" t="e">
        <v>#VALUE!</v>
      </c>
      <c r="R1742" s="735"/>
      <c r="S1742" s="735"/>
      <c r="T1742" s="735"/>
      <c r="U1742" s="735"/>
      <c r="V1742" s="735"/>
      <c r="W1742" s="735"/>
      <c r="X1742" s="735"/>
      <c r="Y1742" s="735"/>
      <c r="Z1742" s="763"/>
      <c r="AA1742" s="735"/>
      <c r="AB1742" s="735"/>
      <c r="AC1742" s="735"/>
      <c r="AD1742" s="735"/>
      <c r="AE1742" s="738"/>
      <c r="AF1742" s="763">
        <v>0</v>
      </c>
      <c r="AG1742" s="765"/>
      <c r="AH1742" s="970"/>
      <c r="AI1742" s="765"/>
      <c r="AJ1742" s="740"/>
      <c r="AK1742" s="766"/>
      <c r="AL1742" s="740"/>
      <c r="AM1742" s="740"/>
      <c r="AN1742" s="740"/>
      <c r="AO1742" s="740"/>
      <c r="AP1742" s="740"/>
      <c r="AQ1742" s="740"/>
      <c r="AR1742" s="740"/>
      <c r="AS1742" s="740"/>
      <c r="AT1742" s="740"/>
      <c r="AU1742" s="740"/>
      <c r="AV1742" s="740"/>
      <c r="AW1742" s="740"/>
      <c r="AX1742" s="740"/>
      <c r="AY1742" s="740"/>
      <c r="AZ1742" s="740"/>
      <c r="BA1742" s="740"/>
      <c r="BB1742" s="740"/>
      <c r="BC1742" s="740"/>
      <c r="BD1742" s="740"/>
      <c r="BE1742" s="740"/>
      <c r="BF1742" s="740"/>
      <c r="BG1742" s="740"/>
      <c r="BH1742" s="740"/>
      <c r="BI1742" s="740"/>
      <c r="BJ1742" s="740"/>
      <c r="BK1742" s="740"/>
      <c r="BL1742" s="740"/>
      <c r="BM1742" s="740"/>
      <c r="BN1742" s="740"/>
      <c r="BO1742" s="740"/>
      <c r="BP1742" s="740"/>
      <c r="BQ1742" s="740"/>
      <c r="BR1742" s="740"/>
      <c r="BS1742" s="740"/>
      <c r="BT1742" s="740"/>
      <c r="BU1742" s="740"/>
      <c r="BV1742" s="740"/>
      <c r="BW1742" s="740"/>
      <c r="BX1742" s="740"/>
      <c r="BY1742" s="740"/>
      <c r="BZ1742" s="740"/>
      <c r="CA1742" s="740"/>
      <c r="CB1742" s="740"/>
      <c r="CC1742" s="740"/>
      <c r="CD1742" s="740"/>
      <c r="CE1742" s="740"/>
      <c r="CF1742" s="740"/>
      <c r="CG1742" s="740"/>
      <c r="CH1742" s="740"/>
      <c r="CI1742" s="740"/>
      <c r="CJ1742" s="740"/>
      <c r="CK1742" s="735"/>
      <c r="CL1742" s="735"/>
      <c r="CM1742" s="735"/>
      <c r="CN1742" s="862"/>
      <c r="CO1742" s="735"/>
      <c r="CP1742" s="735"/>
      <c r="CQ1742" s="735"/>
      <c r="CR1742" s="735"/>
      <c r="CS1742" s="769"/>
      <c r="CT1742" s="860"/>
      <c r="CU1742" s="891"/>
      <c r="CV1742" s="763"/>
      <c r="CW1742" s="763"/>
      <c r="CX1742" s="860"/>
      <c r="CY1742" s="747">
        <v>0</v>
      </c>
      <c r="CZ1742" s="747">
        <v>0</v>
      </c>
      <c r="DA1742" s="748">
        <v>0</v>
      </c>
      <c r="DB1742" s="748">
        <v>0</v>
      </c>
      <c r="DC1742" s="748">
        <v>0</v>
      </c>
      <c r="DD1742" s="748">
        <v>0</v>
      </c>
      <c r="DE1742" s="748">
        <v>0</v>
      </c>
      <c r="DF1742" s="748">
        <v>0</v>
      </c>
      <c r="DG1742" s="748">
        <v>0</v>
      </c>
      <c r="DH1742" s="770">
        <v>0</v>
      </c>
      <c r="DI1742" s="763">
        <v>0</v>
      </c>
      <c r="DJ1742" s="763">
        <v>0</v>
      </c>
      <c r="DK1742" s="763">
        <v>0</v>
      </c>
      <c r="DL1742" s="763">
        <v>0</v>
      </c>
      <c r="DM1742" s="763">
        <v>0</v>
      </c>
      <c r="DN1742" s="763">
        <v>0</v>
      </c>
      <c r="DO1742" s="771">
        <v>0</v>
      </c>
      <c r="DP1742" s="763"/>
      <c r="DQ1742" s="763"/>
      <c r="DR1742" s="763"/>
      <c r="DS1742" s="770"/>
      <c r="DT1742" s="752">
        <v>0</v>
      </c>
      <c r="DU1742" s="753" t="s">
        <v>308</v>
      </c>
      <c r="DV1742" s="753" t="s">
        <v>308</v>
      </c>
      <c r="DW1742" s="754" t="s">
        <v>308</v>
      </c>
      <c r="DX1742" s="755" t="s">
        <v>308</v>
      </c>
      <c r="DY1742" s="754" t="e">
        <v>#VALUE!</v>
      </c>
      <c r="DZ1742" s="754" t="e">
        <v>#VALUE!</v>
      </c>
      <c r="EA1742" s="754">
        <v>0</v>
      </c>
      <c r="EB1742" s="754">
        <v>0</v>
      </c>
    </row>
    <row r="1743" spans="1:266" ht="17.25" hidden="1" customHeight="1" outlineLevel="1" x14ac:dyDescent="0.35">
      <c r="A1743" s="618" t="s">
        <v>308</v>
      </c>
      <c r="B1743" s="730">
        <v>113</v>
      </c>
      <c r="C1743" s="730" t="s">
        <v>741</v>
      </c>
      <c r="D1743" s="730" t="s">
        <v>741</v>
      </c>
      <c r="E1743" s="730">
        <v>30</v>
      </c>
      <c r="F1743" s="731"/>
      <c r="G1743" s="731"/>
      <c r="H1743" s="826"/>
      <c r="I1743" s="730" t="s">
        <v>308</v>
      </c>
      <c r="J1743" s="730" t="s">
        <v>308</v>
      </c>
      <c r="K1743" s="730">
        <v>0</v>
      </c>
      <c r="L1743" s="730" t="s">
        <v>308</v>
      </c>
      <c r="M1743" s="735"/>
      <c r="N1743" s="735">
        <v>0</v>
      </c>
      <c r="O1743" s="735" t="s">
        <v>742</v>
      </c>
      <c r="P1743" s="735" t="b">
        <v>1</v>
      </c>
      <c r="Q1743" s="735" t="e">
        <v>#VALUE!</v>
      </c>
      <c r="R1743" s="735"/>
      <c r="S1743" s="735"/>
      <c r="T1743" s="735"/>
      <c r="U1743" s="735"/>
      <c r="V1743" s="735"/>
      <c r="W1743" s="735"/>
      <c r="X1743" s="735"/>
      <c r="Y1743" s="735"/>
      <c r="Z1743" s="763"/>
      <c r="AA1743" s="735"/>
      <c r="AB1743" s="735"/>
      <c r="AC1743" s="735"/>
      <c r="AD1743" s="735"/>
      <c r="AE1743" s="738"/>
      <c r="AF1743" s="763">
        <v>0</v>
      </c>
      <c r="AG1743" s="765"/>
      <c r="AH1743" s="970"/>
      <c r="AI1743" s="765"/>
      <c r="AJ1743" s="740"/>
      <c r="AK1743" s="766"/>
      <c r="AL1743" s="740"/>
      <c r="AM1743" s="740"/>
      <c r="AN1743" s="740"/>
      <c r="AO1743" s="740"/>
      <c r="AP1743" s="740"/>
      <c r="AQ1743" s="740"/>
      <c r="AR1743" s="740"/>
      <c r="AS1743" s="740"/>
      <c r="AT1743" s="740"/>
      <c r="AU1743" s="740"/>
      <c r="AV1743" s="740"/>
      <c r="AW1743" s="740"/>
      <c r="AX1743" s="740"/>
      <c r="AY1743" s="740"/>
      <c r="AZ1743" s="740"/>
      <c r="BA1743" s="740"/>
      <c r="BB1743" s="740"/>
      <c r="BC1743" s="740"/>
      <c r="BD1743" s="740"/>
      <c r="BE1743" s="740"/>
      <c r="BF1743" s="740"/>
      <c r="BG1743" s="740"/>
      <c r="BH1743" s="740"/>
      <c r="BI1743" s="740"/>
      <c r="BJ1743" s="740"/>
      <c r="BK1743" s="740"/>
      <c r="BL1743" s="740"/>
      <c r="BM1743" s="740"/>
      <c r="BN1743" s="740"/>
      <c r="BO1743" s="740"/>
      <c r="BP1743" s="740"/>
      <c r="BQ1743" s="740"/>
      <c r="BR1743" s="740"/>
      <c r="BS1743" s="740"/>
      <c r="BT1743" s="740"/>
      <c r="BU1743" s="740"/>
      <c r="BV1743" s="740"/>
      <c r="BW1743" s="740"/>
      <c r="BX1743" s="740"/>
      <c r="BY1743" s="740"/>
      <c r="BZ1743" s="740"/>
      <c r="CA1743" s="740"/>
      <c r="CB1743" s="740"/>
      <c r="CC1743" s="740"/>
      <c r="CD1743" s="740"/>
      <c r="CE1743" s="740"/>
      <c r="CF1743" s="740"/>
      <c r="CG1743" s="740"/>
      <c r="CH1743" s="740"/>
      <c r="CI1743" s="740"/>
      <c r="CJ1743" s="740"/>
      <c r="CK1743" s="735"/>
      <c r="CL1743" s="735"/>
      <c r="CM1743" s="735"/>
      <c r="CN1743" s="862"/>
      <c r="CO1743" s="735"/>
      <c r="CP1743" s="735"/>
      <c r="CQ1743" s="735"/>
      <c r="CR1743" s="735"/>
      <c r="CS1743" s="769"/>
      <c r="CT1743" s="860"/>
      <c r="CU1743" s="891"/>
      <c r="CV1743" s="763"/>
      <c r="CW1743" s="763"/>
      <c r="CX1743" s="860"/>
      <c r="CY1743" s="747">
        <v>0</v>
      </c>
      <c r="CZ1743" s="747">
        <v>0</v>
      </c>
      <c r="DA1743" s="748">
        <v>0</v>
      </c>
      <c r="DB1743" s="748">
        <v>0</v>
      </c>
      <c r="DC1743" s="748">
        <v>0</v>
      </c>
      <c r="DD1743" s="748">
        <v>0</v>
      </c>
      <c r="DE1743" s="748">
        <v>0</v>
      </c>
      <c r="DF1743" s="748">
        <v>0</v>
      </c>
      <c r="DG1743" s="748">
        <v>0</v>
      </c>
      <c r="DH1743" s="770">
        <v>0</v>
      </c>
      <c r="DI1743" s="763">
        <v>0</v>
      </c>
      <c r="DJ1743" s="763">
        <v>0</v>
      </c>
      <c r="DK1743" s="763">
        <v>0</v>
      </c>
      <c r="DL1743" s="763">
        <v>0</v>
      </c>
      <c r="DM1743" s="763">
        <v>0</v>
      </c>
      <c r="DN1743" s="763">
        <v>0</v>
      </c>
      <c r="DO1743" s="771">
        <v>0</v>
      </c>
      <c r="DP1743" s="763"/>
      <c r="DQ1743" s="763"/>
      <c r="DR1743" s="763"/>
      <c r="DS1743" s="770"/>
      <c r="DT1743" s="752">
        <v>0</v>
      </c>
      <c r="DU1743" s="753" t="s">
        <v>308</v>
      </c>
      <c r="DV1743" s="753" t="s">
        <v>308</v>
      </c>
      <c r="DW1743" s="754" t="s">
        <v>308</v>
      </c>
      <c r="DX1743" s="755" t="s">
        <v>308</v>
      </c>
      <c r="DY1743" s="754" t="e">
        <v>#VALUE!</v>
      </c>
      <c r="DZ1743" s="754" t="e">
        <v>#VALUE!</v>
      </c>
      <c r="EA1743" s="754">
        <v>0</v>
      </c>
      <c r="EB1743" s="754">
        <v>0</v>
      </c>
    </row>
    <row r="1744" spans="1:266" ht="17.25" hidden="1" customHeight="1" outlineLevel="1" x14ac:dyDescent="0.35">
      <c r="A1744" s="618" t="s">
        <v>308</v>
      </c>
      <c r="B1744" s="730">
        <v>114</v>
      </c>
      <c r="C1744" s="730" t="s">
        <v>741</v>
      </c>
      <c r="D1744" s="730" t="s">
        <v>741</v>
      </c>
      <c r="E1744" s="730">
        <v>30</v>
      </c>
      <c r="F1744" s="731"/>
      <c r="G1744" s="731"/>
      <c r="H1744" s="826"/>
      <c r="I1744" s="730" t="s">
        <v>308</v>
      </c>
      <c r="J1744" s="730" t="s">
        <v>308</v>
      </c>
      <c r="K1744" s="730">
        <v>0</v>
      </c>
      <c r="L1744" s="730" t="s">
        <v>308</v>
      </c>
      <c r="M1744" s="735"/>
      <c r="N1744" s="735">
        <v>0</v>
      </c>
      <c r="O1744" s="735" t="s">
        <v>742</v>
      </c>
      <c r="P1744" s="735" t="b">
        <v>1</v>
      </c>
      <c r="Q1744" s="735" t="e">
        <v>#VALUE!</v>
      </c>
      <c r="R1744" s="735"/>
      <c r="S1744" s="735"/>
      <c r="T1744" s="735"/>
      <c r="U1744" s="735"/>
      <c r="V1744" s="735"/>
      <c r="W1744" s="735"/>
      <c r="X1744" s="735"/>
      <c r="Y1744" s="735"/>
      <c r="Z1744" s="763"/>
      <c r="AA1744" s="735"/>
      <c r="AB1744" s="735"/>
      <c r="AC1744" s="735"/>
      <c r="AD1744" s="735"/>
      <c r="AE1744" s="738"/>
      <c r="AF1744" s="763">
        <v>0</v>
      </c>
      <c r="AG1744" s="765"/>
      <c r="AH1744" s="970"/>
      <c r="AI1744" s="765"/>
      <c r="AJ1744" s="740"/>
      <c r="AK1744" s="766"/>
      <c r="AL1744" s="740"/>
      <c r="AM1744" s="740"/>
      <c r="AN1744" s="740"/>
      <c r="AO1744" s="740"/>
      <c r="AP1744" s="740"/>
      <c r="AQ1744" s="740"/>
      <c r="AR1744" s="740"/>
      <c r="AS1744" s="740"/>
      <c r="AT1744" s="740"/>
      <c r="AU1744" s="740"/>
      <c r="AV1744" s="740"/>
      <c r="AW1744" s="740"/>
      <c r="AX1744" s="740"/>
      <c r="AY1744" s="740"/>
      <c r="AZ1744" s="740"/>
      <c r="BA1744" s="740"/>
      <c r="BB1744" s="740"/>
      <c r="BC1744" s="740"/>
      <c r="BD1744" s="740"/>
      <c r="BE1744" s="740"/>
      <c r="BF1744" s="740"/>
      <c r="BG1744" s="740"/>
      <c r="BH1744" s="740"/>
      <c r="BI1744" s="740"/>
      <c r="BJ1744" s="740"/>
      <c r="BK1744" s="740"/>
      <c r="BL1744" s="740"/>
      <c r="BM1744" s="740"/>
      <c r="BN1744" s="740"/>
      <c r="BO1744" s="740"/>
      <c r="BP1744" s="740"/>
      <c r="BQ1744" s="740"/>
      <c r="BR1744" s="740"/>
      <c r="BS1744" s="740"/>
      <c r="BT1744" s="740"/>
      <c r="BU1744" s="740"/>
      <c r="BV1744" s="740"/>
      <c r="BW1744" s="740"/>
      <c r="BX1744" s="740"/>
      <c r="BY1744" s="740"/>
      <c r="BZ1744" s="740"/>
      <c r="CA1744" s="740"/>
      <c r="CB1744" s="740"/>
      <c r="CC1744" s="740"/>
      <c r="CD1744" s="740"/>
      <c r="CE1744" s="740"/>
      <c r="CF1744" s="740"/>
      <c r="CG1744" s="740"/>
      <c r="CH1744" s="740"/>
      <c r="CI1744" s="740"/>
      <c r="CJ1744" s="740"/>
      <c r="CK1744" s="735"/>
      <c r="CL1744" s="735"/>
      <c r="CM1744" s="735"/>
      <c r="CN1744" s="862"/>
      <c r="CO1744" s="735"/>
      <c r="CP1744" s="735"/>
      <c r="CQ1744" s="735"/>
      <c r="CR1744" s="735"/>
      <c r="CS1744" s="769"/>
      <c r="CT1744" s="860"/>
      <c r="CU1744" s="891"/>
      <c r="CV1744" s="763"/>
      <c r="CW1744" s="763"/>
      <c r="CX1744" s="860"/>
      <c r="CY1744" s="747">
        <v>0</v>
      </c>
      <c r="CZ1744" s="747">
        <v>0</v>
      </c>
      <c r="DA1744" s="748">
        <v>0</v>
      </c>
      <c r="DB1744" s="748">
        <v>0</v>
      </c>
      <c r="DC1744" s="748">
        <v>0</v>
      </c>
      <c r="DD1744" s="748">
        <v>0</v>
      </c>
      <c r="DE1744" s="748">
        <v>0</v>
      </c>
      <c r="DF1744" s="748">
        <v>0</v>
      </c>
      <c r="DG1744" s="748">
        <v>0</v>
      </c>
      <c r="DH1744" s="770">
        <v>0</v>
      </c>
      <c r="DI1744" s="763">
        <v>0</v>
      </c>
      <c r="DJ1744" s="763">
        <v>0</v>
      </c>
      <c r="DK1744" s="763">
        <v>0</v>
      </c>
      <c r="DL1744" s="763">
        <v>0</v>
      </c>
      <c r="DM1744" s="763">
        <v>0</v>
      </c>
      <c r="DN1744" s="763">
        <v>0</v>
      </c>
      <c r="DO1744" s="771">
        <v>0</v>
      </c>
      <c r="DP1744" s="763"/>
      <c r="DQ1744" s="763"/>
      <c r="DR1744" s="763"/>
      <c r="DS1744" s="770"/>
      <c r="DT1744" s="752">
        <v>0</v>
      </c>
      <c r="DU1744" s="753" t="s">
        <v>308</v>
      </c>
      <c r="DV1744" s="753" t="s">
        <v>308</v>
      </c>
      <c r="DW1744" s="754" t="s">
        <v>308</v>
      </c>
      <c r="DX1744" s="755" t="s">
        <v>308</v>
      </c>
      <c r="DY1744" s="754" t="e">
        <v>#VALUE!</v>
      </c>
      <c r="DZ1744" s="754" t="e">
        <v>#VALUE!</v>
      </c>
      <c r="EA1744" s="754">
        <v>0</v>
      </c>
      <c r="EB1744" s="754">
        <v>0</v>
      </c>
    </row>
    <row r="1745" spans="1:132" ht="17.25" hidden="1" customHeight="1" outlineLevel="1" x14ac:dyDescent="0.35">
      <c r="A1745" s="618" t="s">
        <v>308</v>
      </c>
      <c r="B1745" s="730">
        <v>115</v>
      </c>
      <c r="C1745" s="730" t="s">
        <v>741</v>
      </c>
      <c r="D1745" s="730" t="s">
        <v>741</v>
      </c>
      <c r="E1745" s="730">
        <v>30</v>
      </c>
      <c r="F1745" s="731"/>
      <c r="G1745" s="731"/>
      <c r="H1745" s="826"/>
      <c r="I1745" s="730" t="s">
        <v>308</v>
      </c>
      <c r="J1745" s="730" t="s">
        <v>308</v>
      </c>
      <c r="K1745" s="730">
        <v>0</v>
      </c>
      <c r="L1745" s="730" t="s">
        <v>308</v>
      </c>
      <c r="M1745" s="735"/>
      <c r="N1745" s="735">
        <v>0</v>
      </c>
      <c r="O1745" s="735" t="s">
        <v>742</v>
      </c>
      <c r="P1745" s="735" t="b">
        <v>1</v>
      </c>
      <c r="Q1745" s="735" t="e">
        <v>#VALUE!</v>
      </c>
      <c r="R1745" s="735"/>
      <c r="S1745" s="735"/>
      <c r="T1745" s="735"/>
      <c r="U1745" s="735"/>
      <c r="V1745" s="735"/>
      <c r="W1745" s="735"/>
      <c r="X1745" s="735"/>
      <c r="Y1745" s="735"/>
      <c r="Z1745" s="763"/>
      <c r="AA1745" s="735"/>
      <c r="AB1745" s="735"/>
      <c r="AC1745" s="735"/>
      <c r="AD1745" s="735"/>
      <c r="AE1745" s="738"/>
      <c r="AF1745" s="763">
        <v>0</v>
      </c>
      <c r="AG1745" s="765"/>
      <c r="AH1745" s="970"/>
      <c r="AI1745" s="765"/>
      <c r="AJ1745" s="740"/>
      <c r="AK1745" s="766"/>
      <c r="AL1745" s="740"/>
      <c r="AM1745" s="740"/>
      <c r="AN1745" s="740"/>
      <c r="AO1745" s="740"/>
      <c r="AP1745" s="740"/>
      <c r="AQ1745" s="740"/>
      <c r="AR1745" s="740"/>
      <c r="AS1745" s="740"/>
      <c r="AT1745" s="740"/>
      <c r="AU1745" s="740"/>
      <c r="AV1745" s="740"/>
      <c r="AW1745" s="740"/>
      <c r="AX1745" s="740"/>
      <c r="AY1745" s="740"/>
      <c r="AZ1745" s="740"/>
      <c r="BA1745" s="740"/>
      <c r="BB1745" s="740"/>
      <c r="BC1745" s="740"/>
      <c r="BD1745" s="740"/>
      <c r="BE1745" s="740"/>
      <c r="BF1745" s="740"/>
      <c r="BG1745" s="740"/>
      <c r="BH1745" s="740"/>
      <c r="BI1745" s="740"/>
      <c r="BJ1745" s="740"/>
      <c r="BK1745" s="740"/>
      <c r="BL1745" s="740"/>
      <c r="BM1745" s="740"/>
      <c r="BN1745" s="740"/>
      <c r="BO1745" s="740"/>
      <c r="BP1745" s="740"/>
      <c r="BQ1745" s="740"/>
      <c r="BR1745" s="740"/>
      <c r="BS1745" s="740"/>
      <c r="BT1745" s="740"/>
      <c r="BU1745" s="740"/>
      <c r="BV1745" s="740"/>
      <c r="BW1745" s="740"/>
      <c r="BX1745" s="740"/>
      <c r="BY1745" s="740"/>
      <c r="BZ1745" s="740"/>
      <c r="CA1745" s="740"/>
      <c r="CB1745" s="740"/>
      <c r="CC1745" s="740"/>
      <c r="CD1745" s="740"/>
      <c r="CE1745" s="740"/>
      <c r="CF1745" s="740"/>
      <c r="CG1745" s="740"/>
      <c r="CH1745" s="740"/>
      <c r="CI1745" s="740"/>
      <c r="CJ1745" s="740"/>
      <c r="CK1745" s="735"/>
      <c r="CL1745" s="735"/>
      <c r="CM1745" s="735"/>
      <c r="CN1745" s="862"/>
      <c r="CO1745" s="735"/>
      <c r="CP1745" s="735"/>
      <c r="CQ1745" s="735"/>
      <c r="CR1745" s="735"/>
      <c r="CS1745" s="769"/>
      <c r="CT1745" s="860"/>
      <c r="CU1745" s="891"/>
      <c r="CV1745" s="763"/>
      <c r="CW1745" s="763"/>
      <c r="CX1745" s="860"/>
      <c r="CY1745" s="747">
        <v>0</v>
      </c>
      <c r="CZ1745" s="747">
        <v>0</v>
      </c>
      <c r="DA1745" s="748">
        <v>0</v>
      </c>
      <c r="DB1745" s="748">
        <v>0</v>
      </c>
      <c r="DC1745" s="748">
        <v>0</v>
      </c>
      <c r="DD1745" s="748">
        <v>0</v>
      </c>
      <c r="DE1745" s="748">
        <v>0</v>
      </c>
      <c r="DF1745" s="748">
        <v>0</v>
      </c>
      <c r="DG1745" s="748">
        <v>0</v>
      </c>
      <c r="DH1745" s="770">
        <v>0</v>
      </c>
      <c r="DI1745" s="763">
        <v>0</v>
      </c>
      <c r="DJ1745" s="763">
        <v>0</v>
      </c>
      <c r="DK1745" s="763">
        <v>0</v>
      </c>
      <c r="DL1745" s="763">
        <v>0</v>
      </c>
      <c r="DM1745" s="763">
        <v>0</v>
      </c>
      <c r="DN1745" s="763">
        <v>0</v>
      </c>
      <c r="DO1745" s="771">
        <v>0</v>
      </c>
      <c r="DP1745" s="763"/>
      <c r="DQ1745" s="763"/>
      <c r="DR1745" s="763"/>
      <c r="DS1745" s="770"/>
      <c r="DT1745" s="752">
        <v>0</v>
      </c>
      <c r="DU1745" s="753" t="s">
        <v>308</v>
      </c>
      <c r="DV1745" s="753" t="s">
        <v>308</v>
      </c>
      <c r="DW1745" s="754" t="s">
        <v>308</v>
      </c>
      <c r="DX1745" s="755" t="s">
        <v>308</v>
      </c>
      <c r="DY1745" s="754" t="e">
        <v>#VALUE!</v>
      </c>
      <c r="DZ1745" s="754" t="e">
        <v>#VALUE!</v>
      </c>
      <c r="EA1745" s="754">
        <v>0</v>
      </c>
      <c r="EB1745" s="754">
        <v>0</v>
      </c>
    </row>
    <row r="1746" spans="1:132" ht="17.25" hidden="1" customHeight="1" outlineLevel="1" x14ac:dyDescent="0.35">
      <c r="A1746" s="618" t="s">
        <v>308</v>
      </c>
      <c r="B1746" s="730">
        <v>116</v>
      </c>
      <c r="C1746" s="730" t="s">
        <v>741</v>
      </c>
      <c r="D1746" s="730" t="s">
        <v>741</v>
      </c>
      <c r="E1746" s="730">
        <v>30</v>
      </c>
      <c r="F1746" s="731"/>
      <c r="G1746" s="731"/>
      <c r="H1746" s="826"/>
      <c r="I1746" s="730" t="s">
        <v>308</v>
      </c>
      <c r="J1746" s="730" t="s">
        <v>308</v>
      </c>
      <c r="K1746" s="730">
        <v>0</v>
      </c>
      <c r="L1746" s="730" t="s">
        <v>308</v>
      </c>
      <c r="M1746" s="735"/>
      <c r="N1746" s="735">
        <v>0</v>
      </c>
      <c r="O1746" s="735" t="s">
        <v>742</v>
      </c>
      <c r="P1746" s="735" t="b">
        <v>1</v>
      </c>
      <c r="Q1746" s="735" t="e">
        <v>#VALUE!</v>
      </c>
      <c r="R1746" s="735"/>
      <c r="S1746" s="735"/>
      <c r="T1746" s="735"/>
      <c r="U1746" s="735"/>
      <c r="V1746" s="735"/>
      <c r="W1746" s="735"/>
      <c r="X1746" s="735"/>
      <c r="Y1746" s="735"/>
      <c r="Z1746" s="763"/>
      <c r="AA1746" s="735"/>
      <c r="AB1746" s="735"/>
      <c r="AC1746" s="735"/>
      <c r="AD1746" s="735"/>
      <c r="AE1746" s="738"/>
      <c r="AF1746" s="763">
        <v>0</v>
      </c>
      <c r="AG1746" s="765"/>
      <c r="AH1746" s="970"/>
      <c r="AI1746" s="765"/>
      <c r="AJ1746" s="740"/>
      <c r="AK1746" s="766"/>
      <c r="AL1746" s="740"/>
      <c r="AM1746" s="740"/>
      <c r="AN1746" s="740"/>
      <c r="AO1746" s="740"/>
      <c r="AP1746" s="740"/>
      <c r="AQ1746" s="740"/>
      <c r="AR1746" s="740"/>
      <c r="AS1746" s="740"/>
      <c r="AT1746" s="740"/>
      <c r="AU1746" s="740"/>
      <c r="AV1746" s="740"/>
      <c r="AW1746" s="740"/>
      <c r="AX1746" s="740"/>
      <c r="AY1746" s="740"/>
      <c r="AZ1746" s="740"/>
      <c r="BA1746" s="740"/>
      <c r="BB1746" s="740"/>
      <c r="BC1746" s="740"/>
      <c r="BD1746" s="740"/>
      <c r="BE1746" s="740"/>
      <c r="BF1746" s="740"/>
      <c r="BG1746" s="740"/>
      <c r="BH1746" s="740"/>
      <c r="BI1746" s="740"/>
      <c r="BJ1746" s="740"/>
      <c r="BK1746" s="740"/>
      <c r="BL1746" s="740"/>
      <c r="BM1746" s="740"/>
      <c r="BN1746" s="740"/>
      <c r="BO1746" s="740"/>
      <c r="BP1746" s="740"/>
      <c r="BQ1746" s="740"/>
      <c r="BR1746" s="740"/>
      <c r="BS1746" s="740"/>
      <c r="BT1746" s="740"/>
      <c r="BU1746" s="740"/>
      <c r="BV1746" s="740"/>
      <c r="BW1746" s="740"/>
      <c r="BX1746" s="740"/>
      <c r="BY1746" s="740"/>
      <c r="BZ1746" s="740"/>
      <c r="CA1746" s="740"/>
      <c r="CB1746" s="740"/>
      <c r="CC1746" s="740"/>
      <c r="CD1746" s="740"/>
      <c r="CE1746" s="740"/>
      <c r="CF1746" s="740"/>
      <c r="CG1746" s="740"/>
      <c r="CH1746" s="740"/>
      <c r="CI1746" s="740"/>
      <c r="CJ1746" s="740"/>
      <c r="CK1746" s="735"/>
      <c r="CL1746" s="735"/>
      <c r="CM1746" s="735"/>
      <c r="CN1746" s="862"/>
      <c r="CO1746" s="735"/>
      <c r="CP1746" s="735"/>
      <c r="CQ1746" s="735"/>
      <c r="CR1746" s="735"/>
      <c r="CS1746" s="769"/>
      <c r="CT1746" s="860"/>
      <c r="CU1746" s="891"/>
      <c r="CV1746" s="763"/>
      <c r="CW1746" s="763"/>
      <c r="CX1746" s="860"/>
      <c r="CY1746" s="747">
        <v>0</v>
      </c>
      <c r="CZ1746" s="747">
        <v>0</v>
      </c>
      <c r="DA1746" s="748">
        <v>0</v>
      </c>
      <c r="DB1746" s="748">
        <v>0</v>
      </c>
      <c r="DC1746" s="748">
        <v>0</v>
      </c>
      <c r="DD1746" s="748">
        <v>0</v>
      </c>
      <c r="DE1746" s="748">
        <v>0</v>
      </c>
      <c r="DF1746" s="748">
        <v>0</v>
      </c>
      <c r="DG1746" s="748">
        <v>0</v>
      </c>
      <c r="DH1746" s="770">
        <v>0</v>
      </c>
      <c r="DI1746" s="763">
        <v>0</v>
      </c>
      <c r="DJ1746" s="763">
        <v>0</v>
      </c>
      <c r="DK1746" s="763">
        <v>0</v>
      </c>
      <c r="DL1746" s="763">
        <v>0</v>
      </c>
      <c r="DM1746" s="763">
        <v>0</v>
      </c>
      <c r="DN1746" s="763">
        <v>0</v>
      </c>
      <c r="DO1746" s="771">
        <v>0</v>
      </c>
      <c r="DP1746" s="763"/>
      <c r="DQ1746" s="763"/>
      <c r="DR1746" s="763"/>
      <c r="DS1746" s="770"/>
      <c r="DT1746" s="752">
        <v>0</v>
      </c>
      <c r="DU1746" s="753" t="s">
        <v>308</v>
      </c>
      <c r="DV1746" s="753" t="s">
        <v>308</v>
      </c>
      <c r="DW1746" s="754" t="s">
        <v>308</v>
      </c>
      <c r="DX1746" s="755" t="s">
        <v>308</v>
      </c>
      <c r="DY1746" s="754" t="e">
        <v>#VALUE!</v>
      </c>
      <c r="DZ1746" s="754" t="e">
        <v>#VALUE!</v>
      </c>
      <c r="EA1746" s="754">
        <v>0</v>
      </c>
      <c r="EB1746" s="754">
        <v>0</v>
      </c>
    </row>
    <row r="1747" spans="1:132" ht="17.25" hidden="1" customHeight="1" outlineLevel="1" x14ac:dyDescent="0.35">
      <c r="A1747" s="618" t="s">
        <v>308</v>
      </c>
      <c r="B1747" s="730">
        <v>117</v>
      </c>
      <c r="C1747" s="730" t="s">
        <v>741</v>
      </c>
      <c r="D1747" s="730" t="s">
        <v>741</v>
      </c>
      <c r="E1747" s="730">
        <v>30</v>
      </c>
      <c r="F1747" s="731"/>
      <c r="G1747" s="731"/>
      <c r="H1747" s="826"/>
      <c r="I1747" s="730" t="s">
        <v>308</v>
      </c>
      <c r="J1747" s="730" t="s">
        <v>308</v>
      </c>
      <c r="K1747" s="730">
        <v>0</v>
      </c>
      <c r="L1747" s="730" t="s">
        <v>308</v>
      </c>
      <c r="M1747" s="735"/>
      <c r="N1747" s="735">
        <v>0</v>
      </c>
      <c r="O1747" s="735" t="s">
        <v>742</v>
      </c>
      <c r="P1747" s="735" t="b">
        <v>1</v>
      </c>
      <c r="Q1747" s="735" t="e">
        <v>#VALUE!</v>
      </c>
      <c r="R1747" s="735"/>
      <c r="S1747" s="735"/>
      <c r="T1747" s="735"/>
      <c r="U1747" s="735"/>
      <c r="V1747" s="735"/>
      <c r="W1747" s="735"/>
      <c r="X1747" s="735"/>
      <c r="Y1747" s="735"/>
      <c r="Z1747" s="763"/>
      <c r="AA1747" s="735"/>
      <c r="AB1747" s="735"/>
      <c r="AC1747" s="735"/>
      <c r="AD1747" s="735"/>
      <c r="AE1747" s="738"/>
      <c r="AF1747" s="763">
        <v>0</v>
      </c>
      <c r="AG1747" s="765"/>
      <c r="AH1747" s="970"/>
      <c r="AI1747" s="765"/>
      <c r="AJ1747" s="740"/>
      <c r="AK1747" s="766"/>
      <c r="AL1747" s="740"/>
      <c r="AM1747" s="740"/>
      <c r="AN1747" s="740"/>
      <c r="AO1747" s="740"/>
      <c r="AP1747" s="740"/>
      <c r="AQ1747" s="740"/>
      <c r="AR1747" s="740"/>
      <c r="AS1747" s="740"/>
      <c r="AT1747" s="740"/>
      <c r="AU1747" s="740"/>
      <c r="AV1747" s="740"/>
      <c r="AW1747" s="740"/>
      <c r="AX1747" s="740"/>
      <c r="AY1747" s="740"/>
      <c r="AZ1747" s="740"/>
      <c r="BA1747" s="740"/>
      <c r="BB1747" s="740"/>
      <c r="BC1747" s="740"/>
      <c r="BD1747" s="740"/>
      <c r="BE1747" s="740"/>
      <c r="BF1747" s="740"/>
      <c r="BG1747" s="740"/>
      <c r="BH1747" s="740"/>
      <c r="BI1747" s="740"/>
      <c r="BJ1747" s="740"/>
      <c r="BK1747" s="740"/>
      <c r="BL1747" s="740"/>
      <c r="BM1747" s="740"/>
      <c r="BN1747" s="740"/>
      <c r="BO1747" s="740"/>
      <c r="BP1747" s="740"/>
      <c r="BQ1747" s="740"/>
      <c r="BR1747" s="740"/>
      <c r="BS1747" s="740"/>
      <c r="BT1747" s="740"/>
      <c r="BU1747" s="740"/>
      <c r="BV1747" s="740"/>
      <c r="BW1747" s="740"/>
      <c r="BX1747" s="740"/>
      <c r="BY1747" s="740"/>
      <c r="BZ1747" s="740"/>
      <c r="CA1747" s="740"/>
      <c r="CB1747" s="740"/>
      <c r="CC1747" s="740"/>
      <c r="CD1747" s="740"/>
      <c r="CE1747" s="740"/>
      <c r="CF1747" s="740"/>
      <c r="CG1747" s="740"/>
      <c r="CH1747" s="740"/>
      <c r="CI1747" s="740"/>
      <c r="CJ1747" s="740"/>
      <c r="CK1747" s="735"/>
      <c r="CL1747" s="735"/>
      <c r="CM1747" s="735"/>
      <c r="CN1747" s="862"/>
      <c r="CO1747" s="735"/>
      <c r="CP1747" s="735"/>
      <c r="CQ1747" s="735"/>
      <c r="CR1747" s="735"/>
      <c r="CS1747" s="769"/>
      <c r="CT1747" s="860"/>
      <c r="CU1747" s="891"/>
      <c r="CV1747" s="763"/>
      <c r="CW1747" s="763"/>
      <c r="CX1747" s="860"/>
      <c r="CY1747" s="747">
        <v>0</v>
      </c>
      <c r="CZ1747" s="747">
        <v>0</v>
      </c>
      <c r="DA1747" s="748">
        <v>0</v>
      </c>
      <c r="DB1747" s="748">
        <v>0</v>
      </c>
      <c r="DC1747" s="748">
        <v>0</v>
      </c>
      <c r="DD1747" s="748">
        <v>0</v>
      </c>
      <c r="DE1747" s="748">
        <v>0</v>
      </c>
      <c r="DF1747" s="748">
        <v>0</v>
      </c>
      <c r="DG1747" s="748">
        <v>0</v>
      </c>
      <c r="DH1747" s="770">
        <v>0</v>
      </c>
      <c r="DI1747" s="763">
        <v>0</v>
      </c>
      <c r="DJ1747" s="763">
        <v>0</v>
      </c>
      <c r="DK1747" s="763">
        <v>0</v>
      </c>
      <c r="DL1747" s="763">
        <v>0</v>
      </c>
      <c r="DM1747" s="763">
        <v>0</v>
      </c>
      <c r="DN1747" s="763">
        <v>0</v>
      </c>
      <c r="DO1747" s="771">
        <v>0</v>
      </c>
      <c r="DP1747" s="763"/>
      <c r="DQ1747" s="763"/>
      <c r="DR1747" s="763"/>
      <c r="DS1747" s="770"/>
      <c r="DT1747" s="752">
        <v>0</v>
      </c>
      <c r="DU1747" s="753" t="s">
        <v>308</v>
      </c>
      <c r="DV1747" s="753" t="s">
        <v>308</v>
      </c>
      <c r="DW1747" s="754" t="s">
        <v>308</v>
      </c>
      <c r="DX1747" s="755" t="s">
        <v>308</v>
      </c>
      <c r="DY1747" s="754" t="e">
        <v>#VALUE!</v>
      </c>
      <c r="DZ1747" s="754" t="e">
        <v>#VALUE!</v>
      </c>
      <c r="EA1747" s="754">
        <v>0</v>
      </c>
      <c r="EB1747" s="754">
        <v>0</v>
      </c>
    </row>
    <row r="1748" spans="1:132" ht="17.25" hidden="1" customHeight="1" outlineLevel="1" x14ac:dyDescent="0.35">
      <c r="A1748" s="618" t="s">
        <v>308</v>
      </c>
      <c r="B1748" s="730">
        <v>118</v>
      </c>
      <c r="C1748" s="730" t="s">
        <v>741</v>
      </c>
      <c r="D1748" s="730" t="s">
        <v>741</v>
      </c>
      <c r="E1748" s="730">
        <v>30</v>
      </c>
      <c r="F1748" s="731"/>
      <c r="G1748" s="731"/>
      <c r="H1748" s="826"/>
      <c r="I1748" s="730" t="s">
        <v>308</v>
      </c>
      <c r="J1748" s="730" t="s">
        <v>308</v>
      </c>
      <c r="K1748" s="730">
        <v>0</v>
      </c>
      <c r="L1748" s="730" t="s">
        <v>308</v>
      </c>
      <c r="M1748" s="735"/>
      <c r="N1748" s="735">
        <v>0</v>
      </c>
      <c r="O1748" s="735" t="s">
        <v>742</v>
      </c>
      <c r="P1748" s="735" t="b">
        <v>1</v>
      </c>
      <c r="Q1748" s="735" t="e">
        <v>#VALUE!</v>
      </c>
      <c r="R1748" s="735"/>
      <c r="S1748" s="735"/>
      <c r="T1748" s="735"/>
      <c r="U1748" s="735"/>
      <c r="V1748" s="735"/>
      <c r="W1748" s="735"/>
      <c r="X1748" s="735"/>
      <c r="Y1748" s="735"/>
      <c r="Z1748" s="763"/>
      <c r="AA1748" s="735"/>
      <c r="AB1748" s="735"/>
      <c r="AC1748" s="735"/>
      <c r="AD1748" s="735"/>
      <c r="AE1748" s="738"/>
      <c r="AF1748" s="763">
        <v>0</v>
      </c>
      <c r="AG1748" s="765"/>
      <c r="AH1748" s="970"/>
      <c r="AI1748" s="765"/>
      <c r="AJ1748" s="740"/>
      <c r="AK1748" s="766"/>
      <c r="AL1748" s="740"/>
      <c r="AM1748" s="740"/>
      <c r="AN1748" s="740"/>
      <c r="AO1748" s="740"/>
      <c r="AP1748" s="740"/>
      <c r="AQ1748" s="740"/>
      <c r="AR1748" s="740"/>
      <c r="AS1748" s="740"/>
      <c r="AT1748" s="740"/>
      <c r="AU1748" s="740"/>
      <c r="AV1748" s="740"/>
      <c r="AW1748" s="740"/>
      <c r="AX1748" s="740"/>
      <c r="AY1748" s="740"/>
      <c r="AZ1748" s="740"/>
      <c r="BA1748" s="740"/>
      <c r="BB1748" s="740"/>
      <c r="BC1748" s="740"/>
      <c r="BD1748" s="740"/>
      <c r="BE1748" s="740"/>
      <c r="BF1748" s="740"/>
      <c r="BG1748" s="740"/>
      <c r="BH1748" s="740"/>
      <c r="BI1748" s="740"/>
      <c r="BJ1748" s="740"/>
      <c r="BK1748" s="740"/>
      <c r="BL1748" s="740"/>
      <c r="BM1748" s="740"/>
      <c r="BN1748" s="740"/>
      <c r="BO1748" s="740"/>
      <c r="BP1748" s="740"/>
      <c r="BQ1748" s="740"/>
      <c r="BR1748" s="740"/>
      <c r="BS1748" s="740"/>
      <c r="BT1748" s="740"/>
      <c r="BU1748" s="740"/>
      <c r="BV1748" s="740"/>
      <c r="BW1748" s="740"/>
      <c r="BX1748" s="740"/>
      <c r="BY1748" s="740"/>
      <c r="BZ1748" s="740"/>
      <c r="CA1748" s="740"/>
      <c r="CB1748" s="740"/>
      <c r="CC1748" s="740"/>
      <c r="CD1748" s="740"/>
      <c r="CE1748" s="740"/>
      <c r="CF1748" s="740"/>
      <c r="CG1748" s="740"/>
      <c r="CH1748" s="740"/>
      <c r="CI1748" s="740"/>
      <c r="CJ1748" s="740"/>
      <c r="CK1748" s="735"/>
      <c r="CL1748" s="735"/>
      <c r="CM1748" s="735"/>
      <c r="CN1748" s="862"/>
      <c r="CO1748" s="735"/>
      <c r="CP1748" s="735"/>
      <c r="CQ1748" s="735"/>
      <c r="CR1748" s="735"/>
      <c r="CS1748" s="769"/>
      <c r="CT1748" s="860"/>
      <c r="CU1748" s="891"/>
      <c r="CV1748" s="763"/>
      <c r="CW1748" s="763"/>
      <c r="CX1748" s="860"/>
      <c r="CY1748" s="747">
        <v>0</v>
      </c>
      <c r="CZ1748" s="747">
        <v>0</v>
      </c>
      <c r="DA1748" s="748">
        <v>0</v>
      </c>
      <c r="DB1748" s="748">
        <v>0</v>
      </c>
      <c r="DC1748" s="748">
        <v>0</v>
      </c>
      <c r="DD1748" s="748">
        <v>0</v>
      </c>
      <c r="DE1748" s="748">
        <v>0</v>
      </c>
      <c r="DF1748" s="748">
        <v>0</v>
      </c>
      <c r="DG1748" s="748">
        <v>0</v>
      </c>
      <c r="DH1748" s="770">
        <v>0</v>
      </c>
      <c r="DI1748" s="763">
        <v>0</v>
      </c>
      <c r="DJ1748" s="763">
        <v>0</v>
      </c>
      <c r="DK1748" s="763">
        <v>0</v>
      </c>
      <c r="DL1748" s="763">
        <v>0</v>
      </c>
      <c r="DM1748" s="763">
        <v>0</v>
      </c>
      <c r="DN1748" s="763">
        <v>0</v>
      </c>
      <c r="DO1748" s="771">
        <v>0</v>
      </c>
      <c r="DP1748" s="763"/>
      <c r="DQ1748" s="763"/>
      <c r="DR1748" s="763"/>
      <c r="DS1748" s="770"/>
      <c r="DT1748" s="752">
        <v>0</v>
      </c>
      <c r="DU1748" s="753" t="s">
        <v>308</v>
      </c>
      <c r="DV1748" s="753" t="s">
        <v>308</v>
      </c>
      <c r="DW1748" s="754" t="s">
        <v>308</v>
      </c>
      <c r="DX1748" s="755" t="s">
        <v>308</v>
      </c>
      <c r="DY1748" s="754" t="e">
        <v>#VALUE!</v>
      </c>
      <c r="DZ1748" s="754" t="e">
        <v>#VALUE!</v>
      </c>
      <c r="EA1748" s="754">
        <v>0</v>
      </c>
      <c r="EB1748" s="754">
        <v>0</v>
      </c>
    </row>
    <row r="1749" spans="1:132" ht="16.5" hidden="1" customHeight="1" outlineLevel="1" x14ac:dyDescent="0.35">
      <c r="A1749" s="618" t="s">
        <v>308</v>
      </c>
      <c r="B1749" s="730">
        <v>119</v>
      </c>
      <c r="C1749" s="730" t="s">
        <v>741</v>
      </c>
      <c r="D1749" s="730" t="s">
        <v>741</v>
      </c>
      <c r="E1749" s="730">
        <v>30</v>
      </c>
      <c r="F1749" s="731"/>
      <c r="G1749" s="731"/>
      <c r="H1749" s="826"/>
      <c r="I1749" s="730" t="s">
        <v>308</v>
      </c>
      <c r="J1749" s="730" t="s">
        <v>308</v>
      </c>
      <c r="K1749" s="730">
        <v>0</v>
      </c>
      <c r="L1749" s="730" t="s">
        <v>308</v>
      </c>
      <c r="M1749" s="735"/>
      <c r="N1749" s="735">
        <v>0</v>
      </c>
      <c r="O1749" s="735" t="s">
        <v>742</v>
      </c>
      <c r="P1749" s="735" t="b">
        <v>1</v>
      </c>
      <c r="Q1749" s="735" t="e">
        <v>#VALUE!</v>
      </c>
      <c r="R1749" s="735"/>
      <c r="S1749" s="735"/>
      <c r="T1749" s="735"/>
      <c r="U1749" s="735"/>
      <c r="V1749" s="735"/>
      <c r="W1749" s="735"/>
      <c r="X1749" s="735"/>
      <c r="Y1749" s="735"/>
      <c r="Z1749" s="763"/>
      <c r="AA1749" s="735"/>
      <c r="AB1749" s="735"/>
      <c r="AC1749" s="735"/>
      <c r="AD1749" s="735"/>
      <c r="AE1749" s="738"/>
      <c r="AF1749" s="763">
        <v>0</v>
      </c>
      <c r="AG1749" s="765"/>
      <c r="AH1749" s="970"/>
      <c r="AI1749" s="765"/>
      <c r="AJ1749" s="740"/>
      <c r="AK1749" s="766"/>
      <c r="AL1749" s="740"/>
      <c r="AM1749" s="740"/>
      <c r="AN1749" s="740"/>
      <c r="AO1749" s="740"/>
      <c r="AP1749" s="740"/>
      <c r="AQ1749" s="740"/>
      <c r="AR1749" s="740"/>
      <c r="AS1749" s="740"/>
      <c r="AT1749" s="740"/>
      <c r="AU1749" s="740"/>
      <c r="AV1749" s="740"/>
      <c r="AW1749" s="740"/>
      <c r="AX1749" s="740"/>
      <c r="AY1749" s="740"/>
      <c r="AZ1749" s="740"/>
      <c r="BA1749" s="740"/>
      <c r="BB1749" s="740"/>
      <c r="BC1749" s="740"/>
      <c r="BD1749" s="740"/>
      <c r="BE1749" s="740"/>
      <c r="BF1749" s="740"/>
      <c r="BG1749" s="740"/>
      <c r="BH1749" s="740"/>
      <c r="BI1749" s="740"/>
      <c r="BJ1749" s="740"/>
      <c r="BK1749" s="740"/>
      <c r="BL1749" s="740"/>
      <c r="BM1749" s="740"/>
      <c r="BN1749" s="740"/>
      <c r="BO1749" s="740"/>
      <c r="BP1749" s="740"/>
      <c r="BQ1749" s="740"/>
      <c r="BR1749" s="740"/>
      <c r="BS1749" s="740"/>
      <c r="BT1749" s="740"/>
      <c r="BU1749" s="740"/>
      <c r="BV1749" s="740"/>
      <c r="BW1749" s="740"/>
      <c r="BX1749" s="740"/>
      <c r="BY1749" s="740"/>
      <c r="BZ1749" s="740"/>
      <c r="CA1749" s="740"/>
      <c r="CB1749" s="740"/>
      <c r="CC1749" s="740"/>
      <c r="CD1749" s="740"/>
      <c r="CE1749" s="740"/>
      <c r="CF1749" s="740"/>
      <c r="CG1749" s="740"/>
      <c r="CH1749" s="740"/>
      <c r="CI1749" s="740"/>
      <c r="CJ1749" s="740"/>
      <c r="CK1749" s="735"/>
      <c r="CL1749" s="735"/>
      <c r="CM1749" s="735"/>
      <c r="CN1749" s="862"/>
      <c r="CO1749" s="735"/>
      <c r="CP1749" s="735"/>
      <c r="CQ1749" s="735"/>
      <c r="CR1749" s="735"/>
      <c r="CS1749" s="769"/>
      <c r="CT1749" s="860"/>
      <c r="CU1749" s="891"/>
      <c r="CV1749" s="763"/>
      <c r="CW1749" s="763"/>
      <c r="CX1749" s="860"/>
      <c r="CY1749" s="747">
        <v>0</v>
      </c>
      <c r="CZ1749" s="747">
        <v>0</v>
      </c>
      <c r="DA1749" s="748">
        <v>0</v>
      </c>
      <c r="DB1749" s="748">
        <v>0</v>
      </c>
      <c r="DC1749" s="748">
        <v>0</v>
      </c>
      <c r="DD1749" s="748">
        <v>0</v>
      </c>
      <c r="DE1749" s="748">
        <v>0</v>
      </c>
      <c r="DF1749" s="748">
        <v>0</v>
      </c>
      <c r="DG1749" s="748">
        <v>0</v>
      </c>
      <c r="DH1749" s="770">
        <v>0</v>
      </c>
      <c r="DI1749" s="763">
        <v>0</v>
      </c>
      <c r="DJ1749" s="763">
        <v>0</v>
      </c>
      <c r="DK1749" s="763">
        <v>0</v>
      </c>
      <c r="DL1749" s="763">
        <v>0</v>
      </c>
      <c r="DM1749" s="763">
        <v>0</v>
      </c>
      <c r="DN1749" s="763">
        <v>0</v>
      </c>
      <c r="DO1749" s="771">
        <v>0</v>
      </c>
      <c r="DP1749" s="763"/>
      <c r="DQ1749" s="763"/>
      <c r="DR1749" s="763"/>
      <c r="DS1749" s="770"/>
      <c r="DT1749" s="752">
        <v>0</v>
      </c>
      <c r="DU1749" s="753" t="s">
        <v>308</v>
      </c>
      <c r="DV1749" s="753" t="s">
        <v>308</v>
      </c>
      <c r="DW1749" s="754" t="s">
        <v>308</v>
      </c>
      <c r="DX1749" s="755" t="s">
        <v>308</v>
      </c>
      <c r="DY1749" s="754" t="e">
        <v>#VALUE!</v>
      </c>
      <c r="DZ1749" s="754" t="e">
        <v>#VALUE!</v>
      </c>
      <c r="EA1749" s="754">
        <v>0</v>
      </c>
      <c r="EB1749" s="754">
        <v>0</v>
      </c>
    </row>
    <row r="1750" spans="1:132" ht="17.25" hidden="1" customHeight="1" outlineLevel="1" x14ac:dyDescent="0.35">
      <c r="A1750" s="618" t="s">
        <v>308</v>
      </c>
      <c r="B1750" s="730">
        <v>120</v>
      </c>
      <c r="C1750" s="730" t="s">
        <v>741</v>
      </c>
      <c r="D1750" s="730" t="s">
        <v>741</v>
      </c>
      <c r="E1750" s="730">
        <v>30</v>
      </c>
      <c r="F1750" s="731"/>
      <c r="G1750" s="731"/>
      <c r="H1750" s="826"/>
      <c r="I1750" s="730" t="s">
        <v>308</v>
      </c>
      <c r="J1750" s="730" t="s">
        <v>308</v>
      </c>
      <c r="K1750" s="730">
        <v>0</v>
      </c>
      <c r="L1750" s="730" t="s">
        <v>308</v>
      </c>
      <c r="M1750" s="735"/>
      <c r="N1750" s="735">
        <v>0</v>
      </c>
      <c r="O1750" s="735" t="s">
        <v>742</v>
      </c>
      <c r="P1750" s="735" t="b">
        <v>1</v>
      </c>
      <c r="Q1750" s="735" t="e">
        <v>#VALUE!</v>
      </c>
      <c r="R1750" s="735"/>
      <c r="S1750" s="735"/>
      <c r="T1750" s="735"/>
      <c r="U1750" s="735"/>
      <c r="V1750" s="735"/>
      <c r="W1750" s="735"/>
      <c r="X1750" s="735"/>
      <c r="Y1750" s="735"/>
      <c r="Z1750" s="763"/>
      <c r="AA1750" s="735"/>
      <c r="AB1750" s="735"/>
      <c r="AC1750" s="735"/>
      <c r="AD1750" s="735"/>
      <c r="AE1750" s="738"/>
      <c r="AF1750" s="763">
        <v>0</v>
      </c>
      <c r="AG1750" s="765"/>
      <c r="AH1750" s="970"/>
      <c r="AI1750" s="765"/>
      <c r="AJ1750" s="740"/>
      <c r="AK1750" s="766"/>
      <c r="AL1750" s="740"/>
      <c r="AM1750" s="740"/>
      <c r="AN1750" s="740"/>
      <c r="AO1750" s="740"/>
      <c r="AP1750" s="740"/>
      <c r="AQ1750" s="740"/>
      <c r="AR1750" s="740"/>
      <c r="AS1750" s="740"/>
      <c r="AT1750" s="740"/>
      <c r="AU1750" s="740"/>
      <c r="AV1750" s="740"/>
      <c r="AW1750" s="740"/>
      <c r="AX1750" s="740"/>
      <c r="AY1750" s="740"/>
      <c r="AZ1750" s="740"/>
      <c r="BA1750" s="740"/>
      <c r="BB1750" s="740"/>
      <c r="BC1750" s="740"/>
      <c r="BD1750" s="740"/>
      <c r="BE1750" s="740"/>
      <c r="BF1750" s="740"/>
      <c r="BG1750" s="740"/>
      <c r="BH1750" s="740"/>
      <c r="BI1750" s="740"/>
      <c r="BJ1750" s="740"/>
      <c r="BK1750" s="740"/>
      <c r="BL1750" s="740"/>
      <c r="BM1750" s="740"/>
      <c r="BN1750" s="740"/>
      <c r="BO1750" s="740"/>
      <c r="BP1750" s="740"/>
      <c r="BQ1750" s="740"/>
      <c r="BR1750" s="740"/>
      <c r="BS1750" s="740"/>
      <c r="BT1750" s="740"/>
      <c r="BU1750" s="740"/>
      <c r="BV1750" s="740"/>
      <c r="BW1750" s="740"/>
      <c r="BX1750" s="740"/>
      <c r="BY1750" s="740"/>
      <c r="BZ1750" s="740"/>
      <c r="CA1750" s="740"/>
      <c r="CB1750" s="740"/>
      <c r="CC1750" s="740"/>
      <c r="CD1750" s="740"/>
      <c r="CE1750" s="740"/>
      <c r="CF1750" s="740"/>
      <c r="CG1750" s="740"/>
      <c r="CH1750" s="740"/>
      <c r="CI1750" s="740"/>
      <c r="CJ1750" s="740"/>
      <c r="CK1750" s="735"/>
      <c r="CL1750" s="735"/>
      <c r="CM1750" s="735"/>
      <c r="CN1750" s="862"/>
      <c r="CO1750" s="735"/>
      <c r="CP1750" s="735"/>
      <c r="CQ1750" s="735"/>
      <c r="CR1750" s="735"/>
      <c r="CS1750" s="769"/>
      <c r="CT1750" s="860"/>
      <c r="CU1750" s="891"/>
      <c r="CV1750" s="763"/>
      <c r="CW1750" s="763"/>
      <c r="CX1750" s="860"/>
      <c r="CY1750" s="747">
        <v>0</v>
      </c>
      <c r="CZ1750" s="747">
        <v>0</v>
      </c>
      <c r="DA1750" s="748">
        <v>0</v>
      </c>
      <c r="DB1750" s="748">
        <v>0</v>
      </c>
      <c r="DC1750" s="748">
        <v>0</v>
      </c>
      <c r="DD1750" s="748">
        <v>0</v>
      </c>
      <c r="DE1750" s="748">
        <v>0</v>
      </c>
      <c r="DF1750" s="748">
        <v>0</v>
      </c>
      <c r="DG1750" s="748">
        <v>0</v>
      </c>
      <c r="DH1750" s="770">
        <v>0</v>
      </c>
      <c r="DI1750" s="763">
        <v>0</v>
      </c>
      <c r="DJ1750" s="763">
        <v>0</v>
      </c>
      <c r="DK1750" s="763">
        <v>0</v>
      </c>
      <c r="DL1750" s="763">
        <v>0</v>
      </c>
      <c r="DM1750" s="763">
        <v>0</v>
      </c>
      <c r="DN1750" s="763">
        <v>0</v>
      </c>
      <c r="DO1750" s="771">
        <v>0</v>
      </c>
      <c r="DP1750" s="763"/>
      <c r="DQ1750" s="763"/>
      <c r="DR1750" s="763"/>
      <c r="DS1750" s="770"/>
      <c r="DT1750" s="752">
        <v>0</v>
      </c>
      <c r="DU1750" s="753" t="s">
        <v>308</v>
      </c>
      <c r="DV1750" s="753" t="s">
        <v>308</v>
      </c>
      <c r="DW1750" s="754" t="s">
        <v>308</v>
      </c>
      <c r="DX1750" s="755" t="s">
        <v>308</v>
      </c>
      <c r="DY1750" s="754" t="e">
        <v>#VALUE!</v>
      </c>
      <c r="DZ1750" s="754" t="e">
        <v>#VALUE!</v>
      </c>
      <c r="EA1750" s="754">
        <v>0</v>
      </c>
      <c r="EB1750" s="754">
        <v>0</v>
      </c>
    </row>
    <row r="1751" spans="1:132" ht="16.5" hidden="1" customHeight="1" outlineLevel="1" x14ac:dyDescent="0.35">
      <c r="A1751" s="618" t="s">
        <v>308</v>
      </c>
      <c r="B1751" s="730">
        <v>121</v>
      </c>
      <c r="C1751" s="730" t="s">
        <v>741</v>
      </c>
      <c r="D1751" s="730" t="s">
        <v>741</v>
      </c>
      <c r="E1751" s="730">
        <v>30</v>
      </c>
      <c r="F1751" s="731"/>
      <c r="G1751" s="731"/>
      <c r="H1751" s="826"/>
      <c r="I1751" s="730" t="s">
        <v>308</v>
      </c>
      <c r="J1751" s="730" t="s">
        <v>308</v>
      </c>
      <c r="K1751" s="730">
        <v>0</v>
      </c>
      <c r="L1751" s="730" t="s">
        <v>308</v>
      </c>
      <c r="M1751" s="735"/>
      <c r="N1751" s="735">
        <v>0</v>
      </c>
      <c r="O1751" s="735" t="s">
        <v>742</v>
      </c>
      <c r="P1751" s="735" t="b">
        <v>1</v>
      </c>
      <c r="Q1751" s="735" t="e">
        <v>#VALUE!</v>
      </c>
      <c r="R1751" s="735"/>
      <c r="S1751" s="735"/>
      <c r="T1751" s="735"/>
      <c r="U1751" s="735"/>
      <c r="V1751" s="735"/>
      <c r="W1751" s="735"/>
      <c r="X1751" s="735"/>
      <c r="Y1751" s="735"/>
      <c r="Z1751" s="763"/>
      <c r="AA1751" s="735"/>
      <c r="AB1751" s="735"/>
      <c r="AC1751" s="735"/>
      <c r="AD1751" s="735"/>
      <c r="AE1751" s="738"/>
      <c r="AF1751" s="763">
        <v>0</v>
      </c>
      <c r="AG1751" s="765"/>
      <c r="AH1751" s="970"/>
      <c r="AI1751" s="765"/>
      <c r="AJ1751" s="740"/>
      <c r="AK1751" s="766"/>
      <c r="AL1751" s="740"/>
      <c r="AM1751" s="740"/>
      <c r="AN1751" s="740"/>
      <c r="AO1751" s="740"/>
      <c r="AP1751" s="740"/>
      <c r="AQ1751" s="740"/>
      <c r="AR1751" s="740"/>
      <c r="AS1751" s="740"/>
      <c r="AT1751" s="740"/>
      <c r="AU1751" s="740"/>
      <c r="AV1751" s="740"/>
      <c r="AW1751" s="740"/>
      <c r="AX1751" s="740"/>
      <c r="AY1751" s="740"/>
      <c r="AZ1751" s="740"/>
      <c r="BA1751" s="740"/>
      <c r="BB1751" s="740"/>
      <c r="BC1751" s="740"/>
      <c r="BD1751" s="740"/>
      <c r="BE1751" s="740"/>
      <c r="BF1751" s="740"/>
      <c r="BG1751" s="740"/>
      <c r="BH1751" s="740"/>
      <c r="BI1751" s="740"/>
      <c r="BJ1751" s="740"/>
      <c r="BK1751" s="740"/>
      <c r="BL1751" s="740"/>
      <c r="BM1751" s="740"/>
      <c r="BN1751" s="740"/>
      <c r="BO1751" s="740"/>
      <c r="BP1751" s="740"/>
      <c r="BQ1751" s="740"/>
      <c r="BR1751" s="740"/>
      <c r="BS1751" s="740"/>
      <c r="BT1751" s="740"/>
      <c r="BU1751" s="740"/>
      <c r="BV1751" s="740"/>
      <c r="BW1751" s="740"/>
      <c r="BX1751" s="740"/>
      <c r="BY1751" s="740"/>
      <c r="BZ1751" s="740"/>
      <c r="CA1751" s="740"/>
      <c r="CB1751" s="740"/>
      <c r="CC1751" s="740"/>
      <c r="CD1751" s="740"/>
      <c r="CE1751" s="740"/>
      <c r="CF1751" s="740"/>
      <c r="CG1751" s="740"/>
      <c r="CH1751" s="740"/>
      <c r="CI1751" s="740"/>
      <c r="CJ1751" s="740"/>
      <c r="CK1751" s="735"/>
      <c r="CL1751" s="735"/>
      <c r="CM1751" s="735"/>
      <c r="CN1751" s="862"/>
      <c r="CO1751" s="735"/>
      <c r="CP1751" s="735"/>
      <c r="CQ1751" s="735"/>
      <c r="CR1751" s="735"/>
      <c r="CS1751" s="769"/>
      <c r="CT1751" s="860"/>
      <c r="CU1751" s="891"/>
      <c r="CV1751" s="763"/>
      <c r="CW1751" s="763"/>
      <c r="CX1751" s="860"/>
      <c r="CY1751" s="747">
        <v>0</v>
      </c>
      <c r="CZ1751" s="747">
        <v>0</v>
      </c>
      <c r="DA1751" s="748">
        <v>0</v>
      </c>
      <c r="DB1751" s="748">
        <v>0</v>
      </c>
      <c r="DC1751" s="748">
        <v>0</v>
      </c>
      <c r="DD1751" s="748">
        <v>0</v>
      </c>
      <c r="DE1751" s="748">
        <v>0</v>
      </c>
      <c r="DF1751" s="748">
        <v>0</v>
      </c>
      <c r="DG1751" s="748">
        <v>0</v>
      </c>
      <c r="DH1751" s="770">
        <v>0</v>
      </c>
      <c r="DI1751" s="763">
        <v>0</v>
      </c>
      <c r="DJ1751" s="763">
        <v>0</v>
      </c>
      <c r="DK1751" s="763">
        <v>0</v>
      </c>
      <c r="DL1751" s="763">
        <v>0</v>
      </c>
      <c r="DM1751" s="763">
        <v>0</v>
      </c>
      <c r="DN1751" s="763">
        <v>0</v>
      </c>
      <c r="DO1751" s="771">
        <v>0</v>
      </c>
      <c r="DP1751" s="763"/>
      <c r="DQ1751" s="763"/>
      <c r="DR1751" s="763"/>
      <c r="DS1751" s="770"/>
      <c r="DT1751" s="752">
        <v>0</v>
      </c>
      <c r="DU1751" s="753" t="s">
        <v>308</v>
      </c>
      <c r="DV1751" s="753" t="s">
        <v>308</v>
      </c>
      <c r="DW1751" s="754" t="s">
        <v>308</v>
      </c>
      <c r="DX1751" s="755" t="s">
        <v>308</v>
      </c>
      <c r="DY1751" s="754" t="e">
        <v>#VALUE!</v>
      </c>
      <c r="DZ1751" s="754" t="e">
        <v>#VALUE!</v>
      </c>
      <c r="EA1751" s="754">
        <v>0</v>
      </c>
      <c r="EB1751" s="754">
        <v>0</v>
      </c>
    </row>
    <row r="1752" spans="1:132" ht="17.25" hidden="1" customHeight="1" outlineLevel="1" x14ac:dyDescent="0.35">
      <c r="A1752" s="618" t="s">
        <v>308</v>
      </c>
      <c r="B1752" s="730">
        <v>122</v>
      </c>
      <c r="C1752" s="730" t="s">
        <v>741</v>
      </c>
      <c r="D1752" s="730" t="s">
        <v>741</v>
      </c>
      <c r="E1752" s="730">
        <v>30</v>
      </c>
      <c r="F1752" s="731"/>
      <c r="G1752" s="731"/>
      <c r="H1752" s="826"/>
      <c r="I1752" s="730" t="s">
        <v>308</v>
      </c>
      <c r="J1752" s="730" t="s">
        <v>308</v>
      </c>
      <c r="K1752" s="730">
        <v>0</v>
      </c>
      <c r="L1752" s="730" t="s">
        <v>308</v>
      </c>
      <c r="M1752" s="735"/>
      <c r="N1752" s="735">
        <v>0</v>
      </c>
      <c r="O1752" s="735" t="s">
        <v>742</v>
      </c>
      <c r="P1752" s="735" t="b">
        <v>1</v>
      </c>
      <c r="Q1752" s="735" t="e">
        <v>#VALUE!</v>
      </c>
      <c r="R1752" s="735"/>
      <c r="S1752" s="735"/>
      <c r="T1752" s="735"/>
      <c r="U1752" s="735"/>
      <c r="V1752" s="735"/>
      <c r="W1752" s="735"/>
      <c r="X1752" s="735"/>
      <c r="Y1752" s="735"/>
      <c r="Z1752" s="763"/>
      <c r="AA1752" s="735"/>
      <c r="AB1752" s="735"/>
      <c r="AC1752" s="735"/>
      <c r="AD1752" s="735"/>
      <c r="AE1752" s="738"/>
      <c r="AF1752" s="763">
        <v>0</v>
      </c>
      <c r="AG1752" s="765"/>
      <c r="AH1752" s="970"/>
      <c r="AI1752" s="765"/>
      <c r="AJ1752" s="740"/>
      <c r="AK1752" s="766"/>
      <c r="AL1752" s="740"/>
      <c r="AM1752" s="740"/>
      <c r="AN1752" s="740"/>
      <c r="AO1752" s="740"/>
      <c r="AP1752" s="740"/>
      <c r="AQ1752" s="740"/>
      <c r="AR1752" s="740"/>
      <c r="AS1752" s="740"/>
      <c r="AT1752" s="740"/>
      <c r="AU1752" s="740"/>
      <c r="AV1752" s="740"/>
      <c r="AW1752" s="740"/>
      <c r="AX1752" s="740"/>
      <c r="AY1752" s="740"/>
      <c r="AZ1752" s="740"/>
      <c r="BA1752" s="740"/>
      <c r="BB1752" s="740"/>
      <c r="BC1752" s="740"/>
      <c r="BD1752" s="740"/>
      <c r="BE1752" s="740"/>
      <c r="BF1752" s="740"/>
      <c r="BG1752" s="740"/>
      <c r="BH1752" s="740"/>
      <c r="BI1752" s="740"/>
      <c r="BJ1752" s="740"/>
      <c r="BK1752" s="740"/>
      <c r="BL1752" s="740"/>
      <c r="BM1752" s="740"/>
      <c r="BN1752" s="740"/>
      <c r="BO1752" s="740"/>
      <c r="BP1752" s="740"/>
      <c r="BQ1752" s="740"/>
      <c r="BR1752" s="740"/>
      <c r="BS1752" s="740"/>
      <c r="BT1752" s="740"/>
      <c r="BU1752" s="740"/>
      <c r="BV1752" s="740"/>
      <c r="BW1752" s="740"/>
      <c r="BX1752" s="740"/>
      <c r="BY1752" s="740"/>
      <c r="BZ1752" s="740"/>
      <c r="CA1752" s="740"/>
      <c r="CB1752" s="740"/>
      <c r="CC1752" s="740"/>
      <c r="CD1752" s="740"/>
      <c r="CE1752" s="740"/>
      <c r="CF1752" s="740"/>
      <c r="CG1752" s="740"/>
      <c r="CH1752" s="740"/>
      <c r="CI1752" s="740"/>
      <c r="CJ1752" s="740"/>
      <c r="CK1752" s="735"/>
      <c r="CL1752" s="735"/>
      <c r="CM1752" s="735"/>
      <c r="CN1752" s="862"/>
      <c r="CO1752" s="735"/>
      <c r="CP1752" s="735"/>
      <c r="CQ1752" s="735"/>
      <c r="CR1752" s="735"/>
      <c r="CS1752" s="769"/>
      <c r="CT1752" s="860"/>
      <c r="CU1752" s="891"/>
      <c r="CV1752" s="763"/>
      <c r="CW1752" s="763"/>
      <c r="CX1752" s="860"/>
      <c r="CY1752" s="747">
        <v>0</v>
      </c>
      <c r="CZ1752" s="747">
        <v>0</v>
      </c>
      <c r="DA1752" s="748">
        <v>0</v>
      </c>
      <c r="DB1752" s="748">
        <v>0</v>
      </c>
      <c r="DC1752" s="748">
        <v>0</v>
      </c>
      <c r="DD1752" s="748">
        <v>0</v>
      </c>
      <c r="DE1752" s="748">
        <v>0</v>
      </c>
      <c r="DF1752" s="748">
        <v>0</v>
      </c>
      <c r="DG1752" s="748">
        <v>0</v>
      </c>
      <c r="DH1752" s="770">
        <v>0</v>
      </c>
      <c r="DI1752" s="763">
        <v>0</v>
      </c>
      <c r="DJ1752" s="763">
        <v>0</v>
      </c>
      <c r="DK1752" s="763">
        <v>0</v>
      </c>
      <c r="DL1752" s="763">
        <v>0</v>
      </c>
      <c r="DM1752" s="763">
        <v>0</v>
      </c>
      <c r="DN1752" s="763">
        <v>0</v>
      </c>
      <c r="DO1752" s="771">
        <v>0</v>
      </c>
      <c r="DP1752" s="763"/>
      <c r="DQ1752" s="763"/>
      <c r="DR1752" s="763"/>
      <c r="DS1752" s="770"/>
      <c r="DT1752" s="752">
        <v>0</v>
      </c>
      <c r="DU1752" s="753" t="s">
        <v>308</v>
      </c>
      <c r="DV1752" s="753" t="s">
        <v>308</v>
      </c>
      <c r="DW1752" s="754" t="s">
        <v>308</v>
      </c>
      <c r="DX1752" s="755" t="s">
        <v>308</v>
      </c>
      <c r="DY1752" s="754" t="e">
        <v>#VALUE!</v>
      </c>
      <c r="DZ1752" s="754" t="e">
        <v>#VALUE!</v>
      </c>
      <c r="EA1752" s="754">
        <v>0</v>
      </c>
      <c r="EB1752" s="754">
        <v>0</v>
      </c>
    </row>
    <row r="1753" spans="1:132" ht="17.25" hidden="1" customHeight="1" outlineLevel="1" x14ac:dyDescent="0.35">
      <c r="A1753" s="618" t="s">
        <v>308</v>
      </c>
      <c r="B1753" s="730">
        <v>123</v>
      </c>
      <c r="C1753" s="730" t="s">
        <v>741</v>
      </c>
      <c r="D1753" s="730" t="s">
        <v>741</v>
      </c>
      <c r="E1753" s="730">
        <v>30</v>
      </c>
      <c r="F1753" s="731"/>
      <c r="G1753" s="731"/>
      <c r="H1753" s="826"/>
      <c r="I1753" s="730" t="s">
        <v>308</v>
      </c>
      <c r="J1753" s="730" t="s">
        <v>308</v>
      </c>
      <c r="K1753" s="730">
        <v>0</v>
      </c>
      <c r="L1753" s="730" t="s">
        <v>308</v>
      </c>
      <c r="M1753" s="735"/>
      <c r="N1753" s="735">
        <v>0</v>
      </c>
      <c r="O1753" s="735" t="s">
        <v>742</v>
      </c>
      <c r="P1753" s="735" t="b">
        <v>1</v>
      </c>
      <c r="Q1753" s="735" t="e">
        <v>#VALUE!</v>
      </c>
      <c r="R1753" s="735"/>
      <c r="S1753" s="735"/>
      <c r="T1753" s="735"/>
      <c r="U1753" s="735"/>
      <c r="V1753" s="735"/>
      <c r="W1753" s="735"/>
      <c r="X1753" s="735"/>
      <c r="Y1753" s="735"/>
      <c r="Z1753" s="763"/>
      <c r="AA1753" s="735"/>
      <c r="AB1753" s="735"/>
      <c r="AC1753" s="735"/>
      <c r="AD1753" s="735"/>
      <c r="AE1753" s="738"/>
      <c r="AF1753" s="763">
        <v>0</v>
      </c>
      <c r="AG1753" s="765"/>
      <c r="AH1753" s="970"/>
      <c r="AI1753" s="765"/>
      <c r="AJ1753" s="740"/>
      <c r="AK1753" s="766"/>
      <c r="AL1753" s="740"/>
      <c r="AM1753" s="740"/>
      <c r="AN1753" s="740"/>
      <c r="AO1753" s="740"/>
      <c r="AP1753" s="740"/>
      <c r="AQ1753" s="740"/>
      <c r="AR1753" s="740"/>
      <c r="AS1753" s="740"/>
      <c r="AT1753" s="740"/>
      <c r="AU1753" s="740"/>
      <c r="AV1753" s="740"/>
      <c r="AW1753" s="740"/>
      <c r="AX1753" s="740"/>
      <c r="AY1753" s="740"/>
      <c r="AZ1753" s="740"/>
      <c r="BA1753" s="740"/>
      <c r="BB1753" s="740"/>
      <c r="BC1753" s="740"/>
      <c r="BD1753" s="740"/>
      <c r="BE1753" s="740"/>
      <c r="BF1753" s="740"/>
      <c r="BG1753" s="740"/>
      <c r="BH1753" s="740"/>
      <c r="BI1753" s="740"/>
      <c r="BJ1753" s="740"/>
      <c r="BK1753" s="740"/>
      <c r="BL1753" s="740"/>
      <c r="BM1753" s="740"/>
      <c r="BN1753" s="740"/>
      <c r="BO1753" s="740"/>
      <c r="BP1753" s="740"/>
      <c r="BQ1753" s="740"/>
      <c r="BR1753" s="740"/>
      <c r="BS1753" s="740"/>
      <c r="BT1753" s="740"/>
      <c r="BU1753" s="740"/>
      <c r="BV1753" s="740"/>
      <c r="BW1753" s="740"/>
      <c r="BX1753" s="740"/>
      <c r="BY1753" s="740"/>
      <c r="BZ1753" s="740"/>
      <c r="CA1753" s="740"/>
      <c r="CB1753" s="740"/>
      <c r="CC1753" s="740"/>
      <c r="CD1753" s="740"/>
      <c r="CE1753" s="740"/>
      <c r="CF1753" s="740"/>
      <c r="CG1753" s="740"/>
      <c r="CH1753" s="740"/>
      <c r="CI1753" s="740"/>
      <c r="CJ1753" s="740"/>
      <c r="CK1753" s="735"/>
      <c r="CL1753" s="735"/>
      <c r="CM1753" s="735"/>
      <c r="CN1753" s="862"/>
      <c r="CO1753" s="735"/>
      <c r="CP1753" s="735"/>
      <c r="CQ1753" s="735"/>
      <c r="CR1753" s="735"/>
      <c r="CS1753" s="769"/>
      <c r="CT1753" s="860"/>
      <c r="CU1753" s="891"/>
      <c r="CV1753" s="763"/>
      <c r="CW1753" s="763"/>
      <c r="CX1753" s="860"/>
      <c r="CY1753" s="747">
        <v>0</v>
      </c>
      <c r="CZ1753" s="747">
        <v>0</v>
      </c>
      <c r="DA1753" s="748">
        <v>0</v>
      </c>
      <c r="DB1753" s="748">
        <v>0</v>
      </c>
      <c r="DC1753" s="748">
        <v>0</v>
      </c>
      <c r="DD1753" s="748">
        <v>0</v>
      </c>
      <c r="DE1753" s="748">
        <v>0</v>
      </c>
      <c r="DF1753" s="748">
        <v>0</v>
      </c>
      <c r="DG1753" s="748">
        <v>0</v>
      </c>
      <c r="DH1753" s="770">
        <v>0</v>
      </c>
      <c r="DI1753" s="763">
        <v>0</v>
      </c>
      <c r="DJ1753" s="763">
        <v>0</v>
      </c>
      <c r="DK1753" s="763">
        <v>0</v>
      </c>
      <c r="DL1753" s="763">
        <v>0</v>
      </c>
      <c r="DM1753" s="763">
        <v>0</v>
      </c>
      <c r="DN1753" s="763">
        <v>0</v>
      </c>
      <c r="DO1753" s="771">
        <v>0</v>
      </c>
      <c r="DP1753" s="763"/>
      <c r="DQ1753" s="763"/>
      <c r="DR1753" s="763"/>
      <c r="DS1753" s="770"/>
      <c r="DT1753" s="752">
        <v>0</v>
      </c>
      <c r="DU1753" s="753" t="s">
        <v>308</v>
      </c>
      <c r="DV1753" s="753" t="s">
        <v>308</v>
      </c>
      <c r="DW1753" s="754" t="s">
        <v>308</v>
      </c>
      <c r="DX1753" s="755" t="s">
        <v>308</v>
      </c>
      <c r="DY1753" s="754" t="e">
        <v>#VALUE!</v>
      </c>
      <c r="DZ1753" s="754" t="e">
        <v>#VALUE!</v>
      </c>
      <c r="EA1753" s="754">
        <v>0</v>
      </c>
      <c r="EB1753" s="754">
        <v>0</v>
      </c>
    </row>
    <row r="1754" spans="1:132" ht="17.25" hidden="1" customHeight="1" outlineLevel="1" x14ac:dyDescent="0.35">
      <c r="A1754" s="618" t="s">
        <v>308</v>
      </c>
      <c r="B1754" s="730">
        <v>124</v>
      </c>
      <c r="C1754" s="730" t="s">
        <v>741</v>
      </c>
      <c r="D1754" s="730" t="s">
        <v>741</v>
      </c>
      <c r="E1754" s="730">
        <v>30</v>
      </c>
      <c r="F1754" s="731"/>
      <c r="G1754" s="731"/>
      <c r="H1754" s="826"/>
      <c r="I1754" s="730" t="s">
        <v>308</v>
      </c>
      <c r="J1754" s="730" t="s">
        <v>308</v>
      </c>
      <c r="K1754" s="730">
        <v>0</v>
      </c>
      <c r="L1754" s="730" t="s">
        <v>308</v>
      </c>
      <c r="M1754" s="735"/>
      <c r="N1754" s="735">
        <v>0</v>
      </c>
      <c r="O1754" s="735" t="s">
        <v>742</v>
      </c>
      <c r="P1754" s="735" t="b">
        <v>1</v>
      </c>
      <c r="Q1754" s="735" t="e">
        <v>#VALUE!</v>
      </c>
      <c r="R1754" s="735"/>
      <c r="S1754" s="735"/>
      <c r="T1754" s="735"/>
      <c r="U1754" s="735"/>
      <c r="V1754" s="735"/>
      <c r="W1754" s="735"/>
      <c r="X1754" s="735"/>
      <c r="Y1754" s="735"/>
      <c r="Z1754" s="763"/>
      <c r="AA1754" s="735"/>
      <c r="AB1754" s="735"/>
      <c r="AC1754" s="735"/>
      <c r="AD1754" s="735"/>
      <c r="AE1754" s="738"/>
      <c r="AF1754" s="763">
        <v>0</v>
      </c>
      <c r="AG1754" s="765"/>
      <c r="AH1754" s="970"/>
      <c r="AI1754" s="765"/>
      <c r="AJ1754" s="740"/>
      <c r="AK1754" s="766"/>
      <c r="AL1754" s="740"/>
      <c r="AM1754" s="740"/>
      <c r="AN1754" s="740"/>
      <c r="AO1754" s="740"/>
      <c r="AP1754" s="740"/>
      <c r="AQ1754" s="740"/>
      <c r="AR1754" s="740"/>
      <c r="AS1754" s="740"/>
      <c r="AT1754" s="740"/>
      <c r="AU1754" s="740"/>
      <c r="AV1754" s="740"/>
      <c r="AW1754" s="740"/>
      <c r="AX1754" s="740"/>
      <c r="AY1754" s="740"/>
      <c r="AZ1754" s="740"/>
      <c r="BA1754" s="740"/>
      <c r="BB1754" s="740"/>
      <c r="BC1754" s="740"/>
      <c r="BD1754" s="740"/>
      <c r="BE1754" s="740"/>
      <c r="BF1754" s="740"/>
      <c r="BG1754" s="740"/>
      <c r="BH1754" s="740"/>
      <c r="BI1754" s="740"/>
      <c r="BJ1754" s="740"/>
      <c r="BK1754" s="740"/>
      <c r="BL1754" s="740"/>
      <c r="BM1754" s="740"/>
      <c r="BN1754" s="740"/>
      <c r="BO1754" s="740"/>
      <c r="BP1754" s="740"/>
      <c r="BQ1754" s="740"/>
      <c r="BR1754" s="740"/>
      <c r="BS1754" s="740"/>
      <c r="BT1754" s="740"/>
      <c r="BU1754" s="740"/>
      <c r="BV1754" s="740"/>
      <c r="BW1754" s="740"/>
      <c r="BX1754" s="740"/>
      <c r="BY1754" s="740"/>
      <c r="BZ1754" s="740"/>
      <c r="CA1754" s="740"/>
      <c r="CB1754" s="740"/>
      <c r="CC1754" s="740"/>
      <c r="CD1754" s="740"/>
      <c r="CE1754" s="740"/>
      <c r="CF1754" s="740"/>
      <c r="CG1754" s="740"/>
      <c r="CH1754" s="740"/>
      <c r="CI1754" s="740"/>
      <c r="CJ1754" s="740"/>
      <c r="CK1754" s="735"/>
      <c r="CL1754" s="735"/>
      <c r="CM1754" s="735"/>
      <c r="CN1754" s="862"/>
      <c r="CO1754" s="735"/>
      <c r="CP1754" s="735"/>
      <c r="CQ1754" s="735"/>
      <c r="CR1754" s="735"/>
      <c r="CS1754" s="769"/>
      <c r="CT1754" s="860"/>
      <c r="CU1754" s="891"/>
      <c r="CV1754" s="763"/>
      <c r="CW1754" s="763"/>
      <c r="CX1754" s="860"/>
      <c r="CY1754" s="747">
        <v>0</v>
      </c>
      <c r="CZ1754" s="747">
        <v>0</v>
      </c>
      <c r="DA1754" s="748">
        <v>0</v>
      </c>
      <c r="DB1754" s="748">
        <v>0</v>
      </c>
      <c r="DC1754" s="748">
        <v>0</v>
      </c>
      <c r="DD1754" s="748">
        <v>0</v>
      </c>
      <c r="DE1754" s="748">
        <v>0</v>
      </c>
      <c r="DF1754" s="748">
        <v>0</v>
      </c>
      <c r="DG1754" s="748">
        <v>0</v>
      </c>
      <c r="DH1754" s="770">
        <v>0</v>
      </c>
      <c r="DI1754" s="763">
        <v>0</v>
      </c>
      <c r="DJ1754" s="763">
        <v>0</v>
      </c>
      <c r="DK1754" s="763">
        <v>0</v>
      </c>
      <c r="DL1754" s="763">
        <v>0</v>
      </c>
      <c r="DM1754" s="763">
        <v>0</v>
      </c>
      <c r="DN1754" s="763">
        <v>0</v>
      </c>
      <c r="DO1754" s="771">
        <v>0</v>
      </c>
      <c r="DP1754" s="763"/>
      <c r="DQ1754" s="763"/>
      <c r="DR1754" s="763"/>
      <c r="DS1754" s="770"/>
      <c r="DT1754" s="752">
        <v>0</v>
      </c>
      <c r="DU1754" s="753" t="s">
        <v>308</v>
      </c>
      <c r="DV1754" s="753" t="s">
        <v>308</v>
      </c>
      <c r="DW1754" s="754" t="s">
        <v>308</v>
      </c>
      <c r="DX1754" s="755" t="s">
        <v>308</v>
      </c>
      <c r="DY1754" s="754" t="e">
        <v>#VALUE!</v>
      </c>
      <c r="DZ1754" s="754" t="e">
        <v>#VALUE!</v>
      </c>
      <c r="EA1754" s="754">
        <v>0</v>
      </c>
      <c r="EB1754" s="754">
        <v>0</v>
      </c>
    </row>
    <row r="1755" spans="1:132" ht="17.25" hidden="1" customHeight="1" outlineLevel="1" x14ac:dyDescent="0.35">
      <c r="A1755" s="618" t="s">
        <v>308</v>
      </c>
      <c r="B1755" s="730">
        <v>125</v>
      </c>
      <c r="C1755" s="730" t="s">
        <v>741</v>
      </c>
      <c r="D1755" s="730" t="s">
        <v>741</v>
      </c>
      <c r="E1755" s="730">
        <v>30</v>
      </c>
      <c r="F1755" s="731"/>
      <c r="G1755" s="731"/>
      <c r="H1755" s="826"/>
      <c r="I1755" s="730" t="s">
        <v>308</v>
      </c>
      <c r="J1755" s="730" t="s">
        <v>308</v>
      </c>
      <c r="K1755" s="730">
        <v>0</v>
      </c>
      <c r="L1755" s="730" t="s">
        <v>308</v>
      </c>
      <c r="M1755" s="735"/>
      <c r="N1755" s="735">
        <v>0</v>
      </c>
      <c r="O1755" s="735" t="s">
        <v>742</v>
      </c>
      <c r="P1755" s="735" t="b">
        <v>1</v>
      </c>
      <c r="Q1755" s="735" t="e">
        <v>#VALUE!</v>
      </c>
      <c r="R1755" s="735"/>
      <c r="S1755" s="735"/>
      <c r="T1755" s="735"/>
      <c r="U1755" s="735"/>
      <c r="V1755" s="735"/>
      <c r="W1755" s="735"/>
      <c r="X1755" s="735"/>
      <c r="Y1755" s="735"/>
      <c r="Z1755" s="763"/>
      <c r="AA1755" s="735"/>
      <c r="AB1755" s="735"/>
      <c r="AC1755" s="735"/>
      <c r="AD1755" s="735"/>
      <c r="AE1755" s="738"/>
      <c r="AF1755" s="763">
        <v>0</v>
      </c>
      <c r="AG1755" s="765"/>
      <c r="AH1755" s="970"/>
      <c r="AI1755" s="765"/>
      <c r="AJ1755" s="740"/>
      <c r="AK1755" s="766"/>
      <c r="AL1755" s="740"/>
      <c r="AM1755" s="740"/>
      <c r="AN1755" s="740"/>
      <c r="AO1755" s="740"/>
      <c r="AP1755" s="740"/>
      <c r="AQ1755" s="740"/>
      <c r="AR1755" s="740"/>
      <c r="AS1755" s="740"/>
      <c r="AT1755" s="740"/>
      <c r="AU1755" s="740"/>
      <c r="AV1755" s="740"/>
      <c r="AW1755" s="740"/>
      <c r="AX1755" s="740"/>
      <c r="AY1755" s="740"/>
      <c r="AZ1755" s="740"/>
      <c r="BA1755" s="740"/>
      <c r="BB1755" s="740"/>
      <c r="BC1755" s="740"/>
      <c r="BD1755" s="740"/>
      <c r="BE1755" s="740"/>
      <c r="BF1755" s="740"/>
      <c r="BG1755" s="740"/>
      <c r="BH1755" s="740"/>
      <c r="BI1755" s="740"/>
      <c r="BJ1755" s="740"/>
      <c r="BK1755" s="740"/>
      <c r="BL1755" s="740"/>
      <c r="BM1755" s="740"/>
      <c r="BN1755" s="740"/>
      <c r="BO1755" s="740"/>
      <c r="BP1755" s="740"/>
      <c r="BQ1755" s="740"/>
      <c r="BR1755" s="740"/>
      <c r="BS1755" s="740"/>
      <c r="BT1755" s="740"/>
      <c r="BU1755" s="740"/>
      <c r="BV1755" s="740"/>
      <c r="BW1755" s="740"/>
      <c r="BX1755" s="740"/>
      <c r="BY1755" s="740"/>
      <c r="BZ1755" s="740"/>
      <c r="CA1755" s="740"/>
      <c r="CB1755" s="740"/>
      <c r="CC1755" s="740"/>
      <c r="CD1755" s="740"/>
      <c r="CE1755" s="740"/>
      <c r="CF1755" s="740"/>
      <c r="CG1755" s="740"/>
      <c r="CH1755" s="740"/>
      <c r="CI1755" s="740"/>
      <c r="CJ1755" s="740"/>
      <c r="CK1755" s="735"/>
      <c r="CL1755" s="735"/>
      <c r="CM1755" s="735"/>
      <c r="CN1755" s="862"/>
      <c r="CO1755" s="735"/>
      <c r="CP1755" s="735"/>
      <c r="CQ1755" s="735"/>
      <c r="CR1755" s="735"/>
      <c r="CS1755" s="769"/>
      <c r="CT1755" s="860"/>
      <c r="CU1755" s="891"/>
      <c r="CV1755" s="763"/>
      <c r="CW1755" s="763"/>
      <c r="CX1755" s="860"/>
      <c r="CY1755" s="747">
        <v>0</v>
      </c>
      <c r="CZ1755" s="747">
        <v>0</v>
      </c>
      <c r="DA1755" s="748">
        <v>0</v>
      </c>
      <c r="DB1755" s="748">
        <v>0</v>
      </c>
      <c r="DC1755" s="748">
        <v>0</v>
      </c>
      <c r="DD1755" s="748">
        <v>0</v>
      </c>
      <c r="DE1755" s="748">
        <v>0</v>
      </c>
      <c r="DF1755" s="748">
        <v>0</v>
      </c>
      <c r="DG1755" s="748">
        <v>0</v>
      </c>
      <c r="DH1755" s="770">
        <v>0</v>
      </c>
      <c r="DI1755" s="763">
        <v>0</v>
      </c>
      <c r="DJ1755" s="763">
        <v>0</v>
      </c>
      <c r="DK1755" s="763">
        <v>0</v>
      </c>
      <c r="DL1755" s="763">
        <v>0</v>
      </c>
      <c r="DM1755" s="763">
        <v>0</v>
      </c>
      <c r="DN1755" s="763">
        <v>0</v>
      </c>
      <c r="DO1755" s="771">
        <v>0</v>
      </c>
      <c r="DP1755" s="763"/>
      <c r="DQ1755" s="763"/>
      <c r="DR1755" s="763"/>
      <c r="DS1755" s="770"/>
      <c r="DT1755" s="752">
        <v>0</v>
      </c>
      <c r="DU1755" s="753" t="s">
        <v>308</v>
      </c>
      <c r="DV1755" s="753" t="s">
        <v>308</v>
      </c>
      <c r="DW1755" s="754" t="s">
        <v>308</v>
      </c>
      <c r="DX1755" s="755" t="s">
        <v>308</v>
      </c>
      <c r="DY1755" s="754" t="e">
        <v>#VALUE!</v>
      </c>
      <c r="DZ1755" s="754" t="e">
        <v>#VALUE!</v>
      </c>
      <c r="EA1755" s="754">
        <v>0</v>
      </c>
      <c r="EB1755" s="754">
        <v>0</v>
      </c>
    </row>
    <row r="1756" spans="1:132" ht="17.25" hidden="1" customHeight="1" outlineLevel="1" x14ac:dyDescent="0.35">
      <c r="A1756" s="618" t="s">
        <v>308</v>
      </c>
      <c r="B1756" s="730">
        <v>126</v>
      </c>
      <c r="C1756" s="730" t="s">
        <v>741</v>
      </c>
      <c r="D1756" s="730" t="s">
        <v>741</v>
      </c>
      <c r="E1756" s="730">
        <v>30</v>
      </c>
      <c r="F1756" s="731"/>
      <c r="G1756" s="731"/>
      <c r="H1756" s="826"/>
      <c r="I1756" s="730" t="s">
        <v>308</v>
      </c>
      <c r="J1756" s="730" t="s">
        <v>308</v>
      </c>
      <c r="K1756" s="730">
        <v>0</v>
      </c>
      <c r="L1756" s="730" t="s">
        <v>308</v>
      </c>
      <c r="M1756" s="735"/>
      <c r="N1756" s="735">
        <v>0</v>
      </c>
      <c r="O1756" s="735" t="s">
        <v>742</v>
      </c>
      <c r="P1756" s="735" t="b">
        <v>1</v>
      </c>
      <c r="Q1756" s="735" t="e">
        <v>#VALUE!</v>
      </c>
      <c r="R1756" s="735"/>
      <c r="S1756" s="735"/>
      <c r="T1756" s="735"/>
      <c r="U1756" s="735"/>
      <c r="V1756" s="735"/>
      <c r="W1756" s="735"/>
      <c r="X1756" s="735"/>
      <c r="Y1756" s="735"/>
      <c r="Z1756" s="763"/>
      <c r="AA1756" s="735"/>
      <c r="AB1756" s="735"/>
      <c r="AC1756" s="735"/>
      <c r="AD1756" s="735"/>
      <c r="AE1756" s="738"/>
      <c r="AF1756" s="763">
        <v>0</v>
      </c>
      <c r="AG1756" s="765"/>
      <c r="AH1756" s="970"/>
      <c r="AI1756" s="765"/>
      <c r="AJ1756" s="740"/>
      <c r="AK1756" s="766"/>
      <c r="AL1756" s="740"/>
      <c r="AM1756" s="740"/>
      <c r="AN1756" s="740"/>
      <c r="AO1756" s="740"/>
      <c r="AP1756" s="740"/>
      <c r="AQ1756" s="740"/>
      <c r="AR1756" s="740"/>
      <c r="AS1756" s="740"/>
      <c r="AT1756" s="740"/>
      <c r="AU1756" s="740"/>
      <c r="AV1756" s="740"/>
      <c r="AW1756" s="740"/>
      <c r="AX1756" s="740"/>
      <c r="AY1756" s="740"/>
      <c r="AZ1756" s="740"/>
      <c r="BA1756" s="740"/>
      <c r="BB1756" s="740"/>
      <c r="BC1756" s="740"/>
      <c r="BD1756" s="740"/>
      <c r="BE1756" s="740"/>
      <c r="BF1756" s="740"/>
      <c r="BG1756" s="740"/>
      <c r="BH1756" s="740"/>
      <c r="BI1756" s="740"/>
      <c r="BJ1756" s="740"/>
      <c r="BK1756" s="740"/>
      <c r="BL1756" s="740"/>
      <c r="BM1756" s="740"/>
      <c r="BN1756" s="740"/>
      <c r="BO1756" s="740"/>
      <c r="BP1756" s="740"/>
      <c r="BQ1756" s="740"/>
      <c r="BR1756" s="740"/>
      <c r="BS1756" s="740"/>
      <c r="BT1756" s="740"/>
      <c r="BU1756" s="740"/>
      <c r="BV1756" s="740"/>
      <c r="BW1756" s="740"/>
      <c r="BX1756" s="740"/>
      <c r="BY1756" s="740"/>
      <c r="BZ1756" s="740"/>
      <c r="CA1756" s="740"/>
      <c r="CB1756" s="740"/>
      <c r="CC1756" s="740"/>
      <c r="CD1756" s="740"/>
      <c r="CE1756" s="740"/>
      <c r="CF1756" s="740"/>
      <c r="CG1756" s="740"/>
      <c r="CH1756" s="740"/>
      <c r="CI1756" s="740"/>
      <c r="CJ1756" s="740"/>
      <c r="CK1756" s="735"/>
      <c r="CL1756" s="735"/>
      <c r="CM1756" s="735"/>
      <c r="CN1756" s="862"/>
      <c r="CO1756" s="735"/>
      <c r="CP1756" s="735"/>
      <c r="CQ1756" s="735"/>
      <c r="CR1756" s="735"/>
      <c r="CS1756" s="769"/>
      <c r="CT1756" s="860"/>
      <c r="CU1756" s="891"/>
      <c r="CV1756" s="763"/>
      <c r="CW1756" s="763"/>
      <c r="CX1756" s="860"/>
      <c r="CY1756" s="747">
        <v>0</v>
      </c>
      <c r="CZ1756" s="747">
        <v>0</v>
      </c>
      <c r="DA1756" s="748">
        <v>0</v>
      </c>
      <c r="DB1756" s="748">
        <v>0</v>
      </c>
      <c r="DC1756" s="748">
        <v>0</v>
      </c>
      <c r="DD1756" s="748">
        <v>0</v>
      </c>
      <c r="DE1756" s="748">
        <v>0</v>
      </c>
      <c r="DF1756" s="748">
        <v>0</v>
      </c>
      <c r="DG1756" s="748">
        <v>0</v>
      </c>
      <c r="DH1756" s="770">
        <v>0</v>
      </c>
      <c r="DI1756" s="763">
        <v>0</v>
      </c>
      <c r="DJ1756" s="763">
        <v>0</v>
      </c>
      <c r="DK1756" s="763">
        <v>0</v>
      </c>
      <c r="DL1756" s="763">
        <v>0</v>
      </c>
      <c r="DM1756" s="763">
        <v>0</v>
      </c>
      <c r="DN1756" s="763">
        <v>0</v>
      </c>
      <c r="DO1756" s="771">
        <v>0</v>
      </c>
      <c r="DP1756" s="763"/>
      <c r="DQ1756" s="763"/>
      <c r="DR1756" s="763"/>
      <c r="DS1756" s="770"/>
      <c r="DT1756" s="752">
        <v>0</v>
      </c>
      <c r="DU1756" s="753" t="s">
        <v>308</v>
      </c>
      <c r="DV1756" s="753" t="s">
        <v>308</v>
      </c>
      <c r="DW1756" s="754" t="s">
        <v>308</v>
      </c>
      <c r="DX1756" s="755" t="s">
        <v>308</v>
      </c>
      <c r="DY1756" s="754" t="e">
        <v>#VALUE!</v>
      </c>
      <c r="DZ1756" s="754" t="e">
        <v>#VALUE!</v>
      </c>
      <c r="EA1756" s="754">
        <v>0</v>
      </c>
      <c r="EB1756" s="754">
        <v>0</v>
      </c>
    </row>
    <row r="1757" spans="1:132" ht="17.25" hidden="1" customHeight="1" outlineLevel="1" x14ac:dyDescent="0.35">
      <c r="A1757" s="618" t="s">
        <v>308</v>
      </c>
      <c r="B1757" s="730">
        <v>127</v>
      </c>
      <c r="C1757" s="730" t="s">
        <v>741</v>
      </c>
      <c r="D1757" s="730" t="s">
        <v>741</v>
      </c>
      <c r="E1757" s="730">
        <v>30</v>
      </c>
      <c r="F1757" s="731"/>
      <c r="G1757" s="731"/>
      <c r="H1757" s="826"/>
      <c r="I1757" s="730" t="s">
        <v>308</v>
      </c>
      <c r="J1757" s="730" t="s">
        <v>308</v>
      </c>
      <c r="K1757" s="730">
        <v>0</v>
      </c>
      <c r="L1757" s="730" t="s">
        <v>308</v>
      </c>
      <c r="M1757" s="735"/>
      <c r="N1757" s="735">
        <v>0</v>
      </c>
      <c r="O1757" s="735" t="s">
        <v>742</v>
      </c>
      <c r="P1757" s="735" t="b">
        <v>1</v>
      </c>
      <c r="Q1757" s="735" t="e">
        <v>#VALUE!</v>
      </c>
      <c r="R1757" s="735"/>
      <c r="S1757" s="735"/>
      <c r="T1757" s="735"/>
      <c r="U1757" s="735"/>
      <c r="V1757" s="735"/>
      <c r="W1757" s="735"/>
      <c r="X1757" s="735"/>
      <c r="Y1757" s="735"/>
      <c r="Z1757" s="763"/>
      <c r="AA1757" s="735"/>
      <c r="AB1757" s="735"/>
      <c r="AC1757" s="735"/>
      <c r="AD1757" s="735"/>
      <c r="AE1757" s="738"/>
      <c r="AF1757" s="763">
        <v>0</v>
      </c>
      <c r="AG1757" s="765"/>
      <c r="AH1757" s="970"/>
      <c r="AI1757" s="765"/>
      <c r="AJ1757" s="740"/>
      <c r="AK1757" s="766"/>
      <c r="AL1757" s="740"/>
      <c r="AM1757" s="740"/>
      <c r="AN1757" s="740"/>
      <c r="AO1757" s="740"/>
      <c r="AP1757" s="740"/>
      <c r="AQ1757" s="740"/>
      <c r="AR1757" s="740"/>
      <c r="AS1757" s="740"/>
      <c r="AT1757" s="740"/>
      <c r="AU1757" s="740"/>
      <c r="AV1757" s="740"/>
      <c r="AW1757" s="740"/>
      <c r="AX1757" s="740"/>
      <c r="AY1757" s="740"/>
      <c r="AZ1757" s="740"/>
      <c r="BA1757" s="740"/>
      <c r="BB1757" s="740"/>
      <c r="BC1757" s="740"/>
      <c r="BD1757" s="740"/>
      <c r="BE1757" s="740"/>
      <c r="BF1757" s="740"/>
      <c r="BG1757" s="740"/>
      <c r="BH1757" s="740"/>
      <c r="BI1757" s="740"/>
      <c r="BJ1757" s="740"/>
      <c r="BK1757" s="740"/>
      <c r="BL1757" s="740"/>
      <c r="BM1757" s="740"/>
      <c r="BN1757" s="740"/>
      <c r="BO1757" s="740"/>
      <c r="BP1757" s="740"/>
      <c r="BQ1757" s="740"/>
      <c r="BR1757" s="740"/>
      <c r="BS1757" s="740"/>
      <c r="BT1757" s="740"/>
      <c r="BU1757" s="740"/>
      <c r="BV1757" s="740"/>
      <c r="BW1757" s="740"/>
      <c r="BX1757" s="740"/>
      <c r="BY1757" s="740"/>
      <c r="BZ1757" s="740"/>
      <c r="CA1757" s="740"/>
      <c r="CB1757" s="740"/>
      <c r="CC1757" s="740"/>
      <c r="CD1757" s="740"/>
      <c r="CE1757" s="740"/>
      <c r="CF1757" s="740"/>
      <c r="CG1757" s="740"/>
      <c r="CH1757" s="740"/>
      <c r="CI1757" s="740"/>
      <c r="CJ1757" s="740"/>
      <c r="CK1757" s="735"/>
      <c r="CL1757" s="735"/>
      <c r="CM1757" s="735"/>
      <c r="CN1757" s="862"/>
      <c r="CO1757" s="735"/>
      <c r="CP1757" s="735"/>
      <c r="CQ1757" s="735"/>
      <c r="CR1757" s="735"/>
      <c r="CS1757" s="769"/>
      <c r="CT1757" s="860"/>
      <c r="CU1757" s="891"/>
      <c r="CV1757" s="763"/>
      <c r="CW1757" s="763"/>
      <c r="CX1757" s="860"/>
      <c r="CY1757" s="747">
        <v>0</v>
      </c>
      <c r="CZ1757" s="747">
        <v>0</v>
      </c>
      <c r="DA1757" s="748">
        <v>0</v>
      </c>
      <c r="DB1757" s="748">
        <v>0</v>
      </c>
      <c r="DC1757" s="748">
        <v>0</v>
      </c>
      <c r="DD1757" s="748">
        <v>0</v>
      </c>
      <c r="DE1757" s="748">
        <v>0</v>
      </c>
      <c r="DF1757" s="748">
        <v>0</v>
      </c>
      <c r="DG1757" s="748">
        <v>0</v>
      </c>
      <c r="DH1757" s="770">
        <v>0</v>
      </c>
      <c r="DI1757" s="763">
        <v>0</v>
      </c>
      <c r="DJ1757" s="763">
        <v>0</v>
      </c>
      <c r="DK1757" s="763">
        <v>0</v>
      </c>
      <c r="DL1757" s="763">
        <v>0</v>
      </c>
      <c r="DM1757" s="763">
        <v>0</v>
      </c>
      <c r="DN1757" s="763">
        <v>0</v>
      </c>
      <c r="DO1757" s="771">
        <v>0</v>
      </c>
      <c r="DP1757" s="763"/>
      <c r="DQ1757" s="763"/>
      <c r="DR1757" s="763"/>
      <c r="DS1757" s="770"/>
      <c r="DT1757" s="752">
        <v>0</v>
      </c>
      <c r="DU1757" s="753" t="s">
        <v>308</v>
      </c>
      <c r="DV1757" s="753" t="s">
        <v>308</v>
      </c>
      <c r="DW1757" s="754" t="s">
        <v>308</v>
      </c>
      <c r="DX1757" s="755" t="s">
        <v>308</v>
      </c>
      <c r="DY1757" s="754" t="e">
        <v>#VALUE!</v>
      </c>
      <c r="DZ1757" s="754" t="e">
        <v>#VALUE!</v>
      </c>
      <c r="EA1757" s="754">
        <v>0</v>
      </c>
      <c r="EB1757" s="754">
        <v>0</v>
      </c>
    </row>
    <row r="1758" spans="1:132" ht="17.25" hidden="1" customHeight="1" outlineLevel="1" x14ac:dyDescent="0.35">
      <c r="A1758" s="618" t="s">
        <v>308</v>
      </c>
      <c r="B1758" s="730">
        <v>128</v>
      </c>
      <c r="C1758" s="730" t="s">
        <v>741</v>
      </c>
      <c r="D1758" s="730" t="s">
        <v>741</v>
      </c>
      <c r="E1758" s="730">
        <v>30</v>
      </c>
      <c r="F1758" s="731"/>
      <c r="G1758" s="731"/>
      <c r="H1758" s="826"/>
      <c r="I1758" s="730" t="s">
        <v>308</v>
      </c>
      <c r="J1758" s="730" t="s">
        <v>308</v>
      </c>
      <c r="K1758" s="730">
        <v>0</v>
      </c>
      <c r="L1758" s="730" t="s">
        <v>308</v>
      </c>
      <c r="M1758" s="735"/>
      <c r="N1758" s="735">
        <v>0</v>
      </c>
      <c r="O1758" s="735" t="s">
        <v>742</v>
      </c>
      <c r="P1758" s="735" t="b">
        <v>1</v>
      </c>
      <c r="Q1758" s="735" t="e">
        <v>#VALUE!</v>
      </c>
      <c r="R1758" s="735"/>
      <c r="S1758" s="735"/>
      <c r="T1758" s="735"/>
      <c r="U1758" s="735"/>
      <c r="V1758" s="735"/>
      <c r="W1758" s="735"/>
      <c r="X1758" s="735"/>
      <c r="Y1758" s="735"/>
      <c r="Z1758" s="763"/>
      <c r="AA1758" s="735"/>
      <c r="AB1758" s="735"/>
      <c r="AC1758" s="735"/>
      <c r="AD1758" s="735"/>
      <c r="AE1758" s="738"/>
      <c r="AF1758" s="763">
        <v>0</v>
      </c>
      <c r="AG1758" s="765"/>
      <c r="AH1758" s="970"/>
      <c r="AI1758" s="765"/>
      <c r="AJ1758" s="740"/>
      <c r="AK1758" s="766"/>
      <c r="AL1758" s="740"/>
      <c r="AM1758" s="740"/>
      <c r="AN1758" s="740"/>
      <c r="AO1758" s="740"/>
      <c r="AP1758" s="740"/>
      <c r="AQ1758" s="740"/>
      <c r="AR1758" s="740"/>
      <c r="AS1758" s="740"/>
      <c r="AT1758" s="740"/>
      <c r="AU1758" s="740"/>
      <c r="AV1758" s="740"/>
      <c r="AW1758" s="740"/>
      <c r="AX1758" s="740"/>
      <c r="AY1758" s="740"/>
      <c r="AZ1758" s="740"/>
      <c r="BA1758" s="740"/>
      <c r="BB1758" s="740"/>
      <c r="BC1758" s="740"/>
      <c r="BD1758" s="740"/>
      <c r="BE1758" s="740"/>
      <c r="BF1758" s="740"/>
      <c r="BG1758" s="740"/>
      <c r="BH1758" s="740"/>
      <c r="BI1758" s="740"/>
      <c r="BJ1758" s="740"/>
      <c r="BK1758" s="740"/>
      <c r="BL1758" s="740"/>
      <c r="BM1758" s="740"/>
      <c r="BN1758" s="740"/>
      <c r="BO1758" s="740"/>
      <c r="BP1758" s="740"/>
      <c r="BQ1758" s="740"/>
      <c r="BR1758" s="740"/>
      <c r="BS1758" s="740"/>
      <c r="BT1758" s="740"/>
      <c r="BU1758" s="740"/>
      <c r="BV1758" s="740"/>
      <c r="BW1758" s="740"/>
      <c r="BX1758" s="740"/>
      <c r="BY1758" s="740"/>
      <c r="BZ1758" s="740"/>
      <c r="CA1758" s="740"/>
      <c r="CB1758" s="740"/>
      <c r="CC1758" s="740"/>
      <c r="CD1758" s="740"/>
      <c r="CE1758" s="740"/>
      <c r="CF1758" s="740"/>
      <c r="CG1758" s="740"/>
      <c r="CH1758" s="740"/>
      <c r="CI1758" s="740"/>
      <c r="CJ1758" s="740"/>
      <c r="CK1758" s="735"/>
      <c r="CL1758" s="735"/>
      <c r="CM1758" s="735"/>
      <c r="CN1758" s="862"/>
      <c r="CO1758" s="735"/>
      <c r="CP1758" s="735"/>
      <c r="CQ1758" s="735"/>
      <c r="CR1758" s="735"/>
      <c r="CS1758" s="769"/>
      <c r="CT1758" s="860"/>
      <c r="CU1758" s="891"/>
      <c r="CV1758" s="763"/>
      <c r="CW1758" s="763"/>
      <c r="CX1758" s="860"/>
      <c r="CY1758" s="747">
        <v>0</v>
      </c>
      <c r="CZ1758" s="747">
        <v>0</v>
      </c>
      <c r="DA1758" s="748">
        <v>0</v>
      </c>
      <c r="DB1758" s="748">
        <v>0</v>
      </c>
      <c r="DC1758" s="748">
        <v>0</v>
      </c>
      <c r="DD1758" s="748">
        <v>0</v>
      </c>
      <c r="DE1758" s="748">
        <v>0</v>
      </c>
      <c r="DF1758" s="748">
        <v>0</v>
      </c>
      <c r="DG1758" s="748">
        <v>0</v>
      </c>
      <c r="DH1758" s="770">
        <v>0</v>
      </c>
      <c r="DI1758" s="763">
        <v>0</v>
      </c>
      <c r="DJ1758" s="763">
        <v>0</v>
      </c>
      <c r="DK1758" s="763">
        <v>0</v>
      </c>
      <c r="DL1758" s="763">
        <v>0</v>
      </c>
      <c r="DM1758" s="763">
        <v>0</v>
      </c>
      <c r="DN1758" s="763">
        <v>0</v>
      </c>
      <c r="DO1758" s="771">
        <v>0</v>
      </c>
      <c r="DP1758" s="763"/>
      <c r="DQ1758" s="763"/>
      <c r="DR1758" s="763"/>
      <c r="DS1758" s="770"/>
      <c r="DT1758" s="752">
        <v>0</v>
      </c>
      <c r="DU1758" s="753" t="s">
        <v>308</v>
      </c>
      <c r="DV1758" s="753" t="s">
        <v>308</v>
      </c>
      <c r="DW1758" s="754" t="s">
        <v>308</v>
      </c>
      <c r="DX1758" s="755" t="s">
        <v>308</v>
      </c>
      <c r="DY1758" s="754" t="e">
        <v>#VALUE!</v>
      </c>
      <c r="DZ1758" s="754" t="e">
        <v>#VALUE!</v>
      </c>
      <c r="EA1758" s="754">
        <v>0</v>
      </c>
      <c r="EB1758" s="754">
        <v>0</v>
      </c>
    </row>
    <row r="1759" spans="1:132" ht="17.25" hidden="1" customHeight="1" outlineLevel="1" x14ac:dyDescent="0.35">
      <c r="A1759" s="618" t="s">
        <v>308</v>
      </c>
      <c r="B1759" s="730">
        <v>129</v>
      </c>
      <c r="C1759" s="730" t="s">
        <v>741</v>
      </c>
      <c r="D1759" s="730" t="s">
        <v>741</v>
      </c>
      <c r="E1759" s="730">
        <v>30</v>
      </c>
      <c r="F1759" s="731"/>
      <c r="G1759" s="731"/>
      <c r="H1759" s="826"/>
      <c r="I1759" s="730" t="s">
        <v>308</v>
      </c>
      <c r="J1759" s="730" t="s">
        <v>308</v>
      </c>
      <c r="K1759" s="730">
        <v>0</v>
      </c>
      <c r="L1759" s="730" t="s">
        <v>308</v>
      </c>
      <c r="M1759" s="735"/>
      <c r="N1759" s="735">
        <v>0</v>
      </c>
      <c r="O1759" s="735" t="s">
        <v>742</v>
      </c>
      <c r="P1759" s="735" t="b">
        <v>1</v>
      </c>
      <c r="Q1759" s="735" t="e">
        <v>#VALUE!</v>
      </c>
      <c r="R1759" s="735"/>
      <c r="S1759" s="735"/>
      <c r="T1759" s="735"/>
      <c r="U1759" s="735"/>
      <c r="V1759" s="735"/>
      <c r="W1759" s="735"/>
      <c r="X1759" s="735"/>
      <c r="Y1759" s="735"/>
      <c r="Z1759" s="763"/>
      <c r="AA1759" s="735"/>
      <c r="AB1759" s="735"/>
      <c r="AC1759" s="735"/>
      <c r="AD1759" s="735"/>
      <c r="AE1759" s="738"/>
      <c r="AF1759" s="763">
        <v>0</v>
      </c>
      <c r="AG1759" s="765"/>
      <c r="AH1759" s="970"/>
      <c r="AI1759" s="765"/>
      <c r="AJ1759" s="740"/>
      <c r="AK1759" s="766"/>
      <c r="AL1759" s="740"/>
      <c r="AM1759" s="740"/>
      <c r="AN1759" s="740"/>
      <c r="AO1759" s="740"/>
      <c r="AP1759" s="740"/>
      <c r="AQ1759" s="740"/>
      <c r="AR1759" s="740"/>
      <c r="AS1759" s="740"/>
      <c r="AT1759" s="740"/>
      <c r="AU1759" s="740"/>
      <c r="AV1759" s="740"/>
      <c r="AW1759" s="740"/>
      <c r="AX1759" s="740"/>
      <c r="AY1759" s="740"/>
      <c r="AZ1759" s="740"/>
      <c r="BA1759" s="740"/>
      <c r="BB1759" s="740"/>
      <c r="BC1759" s="740"/>
      <c r="BD1759" s="740"/>
      <c r="BE1759" s="740"/>
      <c r="BF1759" s="740"/>
      <c r="BG1759" s="740"/>
      <c r="BH1759" s="740"/>
      <c r="BI1759" s="740"/>
      <c r="BJ1759" s="740"/>
      <c r="BK1759" s="740"/>
      <c r="BL1759" s="740"/>
      <c r="BM1759" s="740"/>
      <c r="BN1759" s="740"/>
      <c r="BO1759" s="740"/>
      <c r="BP1759" s="740"/>
      <c r="BQ1759" s="740"/>
      <c r="BR1759" s="740"/>
      <c r="BS1759" s="740"/>
      <c r="BT1759" s="740"/>
      <c r="BU1759" s="740"/>
      <c r="BV1759" s="740"/>
      <c r="BW1759" s="740"/>
      <c r="BX1759" s="740"/>
      <c r="BY1759" s="740"/>
      <c r="BZ1759" s="740"/>
      <c r="CA1759" s="740"/>
      <c r="CB1759" s="740"/>
      <c r="CC1759" s="740"/>
      <c r="CD1759" s="740"/>
      <c r="CE1759" s="740"/>
      <c r="CF1759" s="740"/>
      <c r="CG1759" s="740"/>
      <c r="CH1759" s="740"/>
      <c r="CI1759" s="740"/>
      <c r="CJ1759" s="740"/>
      <c r="CK1759" s="735"/>
      <c r="CL1759" s="735"/>
      <c r="CM1759" s="735"/>
      <c r="CN1759" s="862"/>
      <c r="CO1759" s="735"/>
      <c r="CP1759" s="735"/>
      <c r="CQ1759" s="735"/>
      <c r="CR1759" s="735"/>
      <c r="CS1759" s="769"/>
      <c r="CT1759" s="860"/>
      <c r="CU1759" s="891"/>
      <c r="CV1759" s="763"/>
      <c r="CW1759" s="763"/>
      <c r="CX1759" s="860"/>
      <c r="CY1759" s="747">
        <v>0</v>
      </c>
      <c r="CZ1759" s="747">
        <v>0</v>
      </c>
      <c r="DA1759" s="748">
        <v>0</v>
      </c>
      <c r="DB1759" s="748">
        <v>0</v>
      </c>
      <c r="DC1759" s="748">
        <v>0</v>
      </c>
      <c r="DD1759" s="748">
        <v>0</v>
      </c>
      <c r="DE1759" s="748">
        <v>0</v>
      </c>
      <c r="DF1759" s="748">
        <v>0</v>
      </c>
      <c r="DG1759" s="748">
        <v>0</v>
      </c>
      <c r="DH1759" s="770">
        <v>0</v>
      </c>
      <c r="DI1759" s="763">
        <v>0</v>
      </c>
      <c r="DJ1759" s="763">
        <v>0</v>
      </c>
      <c r="DK1759" s="763">
        <v>0</v>
      </c>
      <c r="DL1759" s="763">
        <v>0</v>
      </c>
      <c r="DM1759" s="763">
        <v>0</v>
      </c>
      <c r="DN1759" s="763">
        <v>0</v>
      </c>
      <c r="DO1759" s="771">
        <v>0</v>
      </c>
      <c r="DP1759" s="763"/>
      <c r="DQ1759" s="763"/>
      <c r="DR1759" s="763"/>
      <c r="DS1759" s="770"/>
      <c r="DT1759" s="752">
        <v>0</v>
      </c>
      <c r="DU1759" s="753" t="s">
        <v>308</v>
      </c>
      <c r="DV1759" s="753" t="s">
        <v>308</v>
      </c>
      <c r="DW1759" s="754" t="s">
        <v>308</v>
      </c>
      <c r="DX1759" s="755" t="s">
        <v>308</v>
      </c>
      <c r="DY1759" s="754" t="e">
        <v>#VALUE!</v>
      </c>
      <c r="DZ1759" s="754" t="e">
        <v>#VALUE!</v>
      </c>
      <c r="EA1759" s="754">
        <v>0</v>
      </c>
      <c r="EB1759" s="754">
        <v>0</v>
      </c>
    </row>
    <row r="1760" spans="1:132" ht="17.25" hidden="1" customHeight="1" outlineLevel="1" x14ac:dyDescent="0.35">
      <c r="A1760" s="618" t="s">
        <v>308</v>
      </c>
      <c r="B1760" s="730">
        <v>130</v>
      </c>
      <c r="C1760" s="730" t="s">
        <v>741</v>
      </c>
      <c r="D1760" s="730" t="s">
        <v>741</v>
      </c>
      <c r="E1760" s="730">
        <v>30</v>
      </c>
      <c r="F1760" s="731"/>
      <c r="G1760" s="731"/>
      <c r="H1760" s="826"/>
      <c r="I1760" s="730" t="s">
        <v>308</v>
      </c>
      <c r="J1760" s="730" t="s">
        <v>308</v>
      </c>
      <c r="K1760" s="730">
        <v>0</v>
      </c>
      <c r="L1760" s="730" t="s">
        <v>308</v>
      </c>
      <c r="M1760" s="735"/>
      <c r="N1760" s="735">
        <v>0</v>
      </c>
      <c r="O1760" s="735" t="s">
        <v>742</v>
      </c>
      <c r="P1760" s="735" t="b">
        <v>1</v>
      </c>
      <c r="Q1760" s="735" t="e">
        <v>#VALUE!</v>
      </c>
      <c r="R1760" s="735"/>
      <c r="S1760" s="735"/>
      <c r="T1760" s="735"/>
      <c r="U1760" s="735"/>
      <c r="V1760" s="735"/>
      <c r="W1760" s="735"/>
      <c r="X1760" s="735"/>
      <c r="Y1760" s="735"/>
      <c r="Z1760" s="763"/>
      <c r="AA1760" s="735"/>
      <c r="AB1760" s="735"/>
      <c r="AC1760" s="735"/>
      <c r="AD1760" s="735"/>
      <c r="AE1760" s="738"/>
      <c r="AF1760" s="763">
        <v>0</v>
      </c>
      <c r="AG1760" s="765"/>
      <c r="AH1760" s="970"/>
      <c r="AI1760" s="765"/>
      <c r="AJ1760" s="740"/>
      <c r="AK1760" s="766"/>
      <c r="AL1760" s="740"/>
      <c r="AM1760" s="740"/>
      <c r="AN1760" s="740"/>
      <c r="AO1760" s="740"/>
      <c r="AP1760" s="740"/>
      <c r="AQ1760" s="740"/>
      <c r="AR1760" s="740"/>
      <c r="AS1760" s="740"/>
      <c r="AT1760" s="740"/>
      <c r="AU1760" s="740"/>
      <c r="AV1760" s="740"/>
      <c r="AW1760" s="740"/>
      <c r="AX1760" s="740"/>
      <c r="AY1760" s="740"/>
      <c r="AZ1760" s="740"/>
      <c r="BA1760" s="740"/>
      <c r="BB1760" s="740"/>
      <c r="BC1760" s="740"/>
      <c r="BD1760" s="740"/>
      <c r="BE1760" s="740"/>
      <c r="BF1760" s="740"/>
      <c r="BG1760" s="740"/>
      <c r="BH1760" s="740"/>
      <c r="BI1760" s="740"/>
      <c r="BJ1760" s="740"/>
      <c r="BK1760" s="740"/>
      <c r="BL1760" s="740"/>
      <c r="BM1760" s="740"/>
      <c r="BN1760" s="740"/>
      <c r="BO1760" s="740"/>
      <c r="BP1760" s="740"/>
      <c r="BQ1760" s="740"/>
      <c r="BR1760" s="740"/>
      <c r="BS1760" s="740"/>
      <c r="BT1760" s="740"/>
      <c r="BU1760" s="740"/>
      <c r="BV1760" s="740"/>
      <c r="BW1760" s="740"/>
      <c r="BX1760" s="740"/>
      <c r="BY1760" s="740"/>
      <c r="BZ1760" s="740"/>
      <c r="CA1760" s="740"/>
      <c r="CB1760" s="740"/>
      <c r="CC1760" s="740"/>
      <c r="CD1760" s="740"/>
      <c r="CE1760" s="740"/>
      <c r="CF1760" s="740"/>
      <c r="CG1760" s="740"/>
      <c r="CH1760" s="740"/>
      <c r="CI1760" s="740"/>
      <c r="CJ1760" s="740"/>
      <c r="CK1760" s="735"/>
      <c r="CL1760" s="735"/>
      <c r="CM1760" s="735"/>
      <c r="CN1760" s="862"/>
      <c r="CO1760" s="735"/>
      <c r="CP1760" s="735"/>
      <c r="CQ1760" s="735"/>
      <c r="CR1760" s="735"/>
      <c r="CS1760" s="769"/>
      <c r="CT1760" s="860"/>
      <c r="CU1760" s="891"/>
      <c r="CV1760" s="763"/>
      <c r="CW1760" s="763"/>
      <c r="CX1760" s="860"/>
      <c r="CY1760" s="747">
        <v>0</v>
      </c>
      <c r="CZ1760" s="747">
        <v>0</v>
      </c>
      <c r="DA1760" s="748">
        <v>0</v>
      </c>
      <c r="DB1760" s="748">
        <v>0</v>
      </c>
      <c r="DC1760" s="748">
        <v>0</v>
      </c>
      <c r="DD1760" s="748">
        <v>0</v>
      </c>
      <c r="DE1760" s="748">
        <v>0</v>
      </c>
      <c r="DF1760" s="748">
        <v>0</v>
      </c>
      <c r="DG1760" s="748">
        <v>0</v>
      </c>
      <c r="DH1760" s="770">
        <v>0</v>
      </c>
      <c r="DI1760" s="763">
        <v>0</v>
      </c>
      <c r="DJ1760" s="763">
        <v>0</v>
      </c>
      <c r="DK1760" s="763">
        <v>0</v>
      </c>
      <c r="DL1760" s="763">
        <v>0</v>
      </c>
      <c r="DM1760" s="763">
        <v>0</v>
      </c>
      <c r="DN1760" s="763">
        <v>0</v>
      </c>
      <c r="DO1760" s="771">
        <v>0</v>
      </c>
      <c r="DP1760" s="763"/>
      <c r="DQ1760" s="763"/>
      <c r="DR1760" s="763"/>
      <c r="DS1760" s="770"/>
      <c r="DT1760" s="752">
        <v>0</v>
      </c>
      <c r="DU1760" s="753" t="s">
        <v>308</v>
      </c>
      <c r="DV1760" s="753" t="s">
        <v>308</v>
      </c>
      <c r="DW1760" s="754" t="s">
        <v>308</v>
      </c>
      <c r="DX1760" s="755" t="s">
        <v>308</v>
      </c>
      <c r="DY1760" s="754" t="e">
        <v>#VALUE!</v>
      </c>
      <c r="DZ1760" s="754" t="e">
        <v>#VALUE!</v>
      </c>
      <c r="EA1760" s="754">
        <v>0</v>
      </c>
      <c r="EB1760" s="754">
        <v>0</v>
      </c>
    </row>
    <row r="1761" spans="1:266" ht="16.5" hidden="1" customHeight="1" outlineLevel="1" x14ac:dyDescent="0.35">
      <c r="A1761" s="618" t="s">
        <v>308</v>
      </c>
      <c r="B1761" s="730">
        <v>131</v>
      </c>
      <c r="C1761" s="730" t="s">
        <v>741</v>
      </c>
      <c r="D1761" s="730" t="s">
        <v>741</v>
      </c>
      <c r="E1761" s="730">
        <v>30</v>
      </c>
      <c r="F1761" s="731"/>
      <c r="G1761" s="731"/>
      <c r="H1761" s="826"/>
      <c r="I1761" s="730" t="s">
        <v>308</v>
      </c>
      <c r="J1761" s="730" t="s">
        <v>308</v>
      </c>
      <c r="K1761" s="730">
        <v>0</v>
      </c>
      <c r="L1761" s="730" t="s">
        <v>308</v>
      </c>
      <c r="M1761" s="735"/>
      <c r="N1761" s="735">
        <v>0</v>
      </c>
      <c r="O1761" s="735" t="s">
        <v>742</v>
      </c>
      <c r="P1761" s="735" t="b">
        <v>1</v>
      </c>
      <c r="Q1761" s="735" t="e">
        <v>#VALUE!</v>
      </c>
      <c r="R1761" s="735"/>
      <c r="S1761" s="735"/>
      <c r="T1761" s="735"/>
      <c r="U1761" s="735"/>
      <c r="V1761" s="735"/>
      <c r="W1761" s="735"/>
      <c r="X1761" s="735"/>
      <c r="Y1761" s="735"/>
      <c r="Z1761" s="763"/>
      <c r="AA1761" s="735"/>
      <c r="AB1761" s="735"/>
      <c r="AC1761" s="735"/>
      <c r="AD1761" s="735"/>
      <c r="AE1761" s="738"/>
      <c r="AF1761" s="763">
        <v>0</v>
      </c>
      <c r="AG1761" s="765"/>
      <c r="AH1761" s="970"/>
      <c r="AI1761" s="765"/>
      <c r="AJ1761" s="740"/>
      <c r="AK1761" s="766"/>
      <c r="AL1761" s="740"/>
      <c r="AM1761" s="740"/>
      <c r="AN1761" s="740"/>
      <c r="AO1761" s="740"/>
      <c r="AP1761" s="740"/>
      <c r="AQ1761" s="740"/>
      <c r="AR1761" s="740"/>
      <c r="AS1761" s="740"/>
      <c r="AT1761" s="740"/>
      <c r="AU1761" s="740"/>
      <c r="AV1761" s="740"/>
      <c r="AW1761" s="740"/>
      <c r="AX1761" s="740"/>
      <c r="AY1761" s="740"/>
      <c r="AZ1761" s="740"/>
      <c r="BA1761" s="740"/>
      <c r="BB1761" s="740"/>
      <c r="BC1761" s="740"/>
      <c r="BD1761" s="740"/>
      <c r="BE1761" s="740"/>
      <c r="BF1761" s="740"/>
      <c r="BG1761" s="740"/>
      <c r="BH1761" s="740"/>
      <c r="BI1761" s="740"/>
      <c r="BJ1761" s="740"/>
      <c r="BK1761" s="740"/>
      <c r="BL1761" s="740"/>
      <c r="BM1761" s="740"/>
      <c r="BN1761" s="740"/>
      <c r="BO1761" s="740"/>
      <c r="BP1761" s="740"/>
      <c r="BQ1761" s="740"/>
      <c r="BR1761" s="740"/>
      <c r="BS1761" s="740"/>
      <c r="BT1761" s="740"/>
      <c r="BU1761" s="740"/>
      <c r="BV1761" s="740"/>
      <c r="BW1761" s="740"/>
      <c r="BX1761" s="740"/>
      <c r="BY1761" s="740"/>
      <c r="BZ1761" s="740"/>
      <c r="CA1761" s="740"/>
      <c r="CB1761" s="740"/>
      <c r="CC1761" s="740"/>
      <c r="CD1761" s="740"/>
      <c r="CE1761" s="740"/>
      <c r="CF1761" s="740"/>
      <c r="CG1761" s="740"/>
      <c r="CH1761" s="740"/>
      <c r="CI1761" s="740"/>
      <c r="CJ1761" s="740"/>
      <c r="CK1761" s="735"/>
      <c r="CL1761" s="735"/>
      <c r="CM1761" s="735"/>
      <c r="CN1761" s="862"/>
      <c r="CO1761" s="735"/>
      <c r="CP1761" s="735"/>
      <c r="CQ1761" s="735"/>
      <c r="CR1761" s="735"/>
      <c r="CS1761" s="769"/>
      <c r="CT1761" s="860"/>
      <c r="CU1761" s="891"/>
      <c r="CV1761" s="763"/>
      <c r="CW1761" s="763"/>
      <c r="CX1761" s="860"/>
      <c r="CY1761" s="747">
        <v>0</v>
      </c>
      <c r="CZ1761" s="747">
        <v>0</v>
      </c>
      <c r="DA1761" s="748">
        <v>0</v>
      </c>
      <c r="DB1761" s="748">
        <v>0</v>
      </c>
      <c r="DC1761" s="748">
        <v>0</v>
      </c>
      <c r="DD1761" s="748">
        <v>0</v>
      </c>
      <c r="DE1761" s="748">
        <v>0</v>
      </c>
      <c r="DF1761" s="748">
        <v>0</v>
      </c>
      <c r="DG1761" s="748">
        <v>0</v>
      </c>
      <c r="DH1761" s="770">
        <v>0</v>
      </c>
      <c r="DI1761" s="763">
        <v>0</v>
      </c>
      <c r="DJ1761" s="763">
        <v>0</v>
      </c>
      <c r="DK1761" s="763">
        <v>0</v>
      </c>
      <c r="DL1761" s="763">
        <v>0</v>
      </c>
      <c r="DM1761" s="763">
        <v>0</v>
      </c>
      <c r="DN1761" s="763">
        <v>0</v>
      </c>
      <c r="DO1761" s="771">
        <v>0</v>
      </c>
      <c r="DP1761" s="763"/>
      <c r="DQ1761" s="763"/>
      <c r="DR1761" s="763"/>
      <c r="DS1761" s="770"/>
      <c r="DT1761" s="752">
        <v>0</v>
      </c>
      <c r="DU1761" s="753" t="s">
        <v>308</v>
      </c>
      <c r="DV1761" s="753" t="s">
        <v>308</v>
      </c>
      <c r="DW1761" s="754" t="s">
        <v>308</v>
      </c>
      <c r="DX1761" s="755" t="s">
        <v>308</v>
      </c>
      <c r="DY1761" s="754" t="e">
        <v>#VALUE!</v>
      </c>
      <c r="DZ1761" s="754" t="e">
        <v>#VALUE!</v>
      </c>
      <c r="EA1761" s="754">
        <v>0</v>
      </c>
      <c r="EB1761" s="754">
        <v>0</v>
      </c>
    </row>
    <row r="1762" spans="1:266" ht="17.25" customHeight="1" collapsed="1" x14ac:dyDescent="0.35">
      <c r="A1762" s="618" t="s">
        <v>308</v>
      </c>
      <c r="B1762" s="823" t="s">
        <v>3148</v>
      </c>
      <c r="C1762" s="730"/>
      <c r="D1762" s="730"/>
      <c r="E1762" s="730"/>
      <c r="F1762" s="730"/>
      <c r="G1762" s="730"/>
      <c r="H1762" s="826"/>
      <c r="I1762" s="824"/>
      <c r="J1762" s="824"/>
      <c r="K1762" s="824"/>
      <c r="L1762" s="674"/>
      <c r="M1762" s="674"/>
      <c r="N1762" s="730"/>
      <c r="O1762" s="730"/>
      <c r="P1762" s="730"/>
      <c r="Q1762" s="730"/>
      <c r="R1762" s="674"/>
      <c r="S1762" s="674"/>
      <c r="T1762" s="674"/>
      <c r="U1762" s="674"/>
      <c r="V1762" s="674"/>
      <c r="W1762" s="674"/>
      <c r="X1762" s="674"/>
      <c r="Y1762" s="730"/>
      <c r="Z1762" s="826"/>
      <c r="AA1762" s="730"/>
      <c r="AB1762" s="674"/>
      <c r="AC1762" s="674"/>
      <c r="AD1762" s="827">
        <v>46860</v>
      </c>
      <c r="AE1762" s="827">
        <v>29586</v>
      </c>
      <c r="AF1762" s="834">
        <v>0</v>
      </c>
      <c r="AG1762" s="828"/>
      <c r="AH1762" s="828"/>
      <c r="AI1762" s="828"/>
      <c r="AJ1762" s="674"/>
      <c r="AK1762" s="829"/>
      <c r="AL1762" s="674"/>
      <c r="AM1762" s="674"/>
      <c r="AN1762" s="674"/>
      <c r="AO1762" s="674"/>
      <c r="AP1762" s="674"/>
      <c r="AQ1762" s="674"/>
      <c r="AR1762" s="674"/>
      <c r="AS1762" s="674"/>
      <c r="AT1762" s="674"/>
      <c r="AU1762" s="674"/>
      <c r="AV1762" s="674"/>
      <c r="AW1762" s="674"/>
      <c r="AX1762" s="674"/>
      <c r="AY1762" s="674"/>
      <c r="AZ1762" s="674"/>
      <c r="BA1762" s="674"/>
      <c r="BB1762" s="674"/>
      <c r="BC1762" s="674"/>
      <c r="BD1762" s="674"/>
      <c r="BE1762" s="674"/>
      <c r="BF1762" s="674"/>
      <c r="BG1762" s="674"/>
      <c r="BH1762" s="674"/>
      <c r="BI1762" s="674"/>
      <c r="BJ1762" s="674"/>
      <c r="BK1762" s="674"/>
      <c r="BL1762" s="674"/>
      <c r="BM1762" s="674"/>
      <c r="BN1762" s="674"/>
      <c r="BO1762" s="674"/>
      <c r="BP1762" s="674"/>
      <c r="BQ1762" s="674"/>
      <c r="BR1762" s="674"/>
      <c r="BS1762" s="674"/>
      <c r="BT1762" s="674"/>
      <c r="BU1762" s="674"/>
      <c r="BV1762" s="674"/>
      <c r="BW1762" s="674"/>
      <c r="BX1762" s="674"/>
      <c r="BY1762" s="674"/>
      <c r="BZ1762" s="674"/>
      <c r="CA1762" s="674"/>
      <c r="CB1762" s="674"/>
      <c r="CC1762" s="674"/>
      <c r="CD1762" s="674"/>
      <c r="CE1762" s="674"/>
      <c r="CF1762" s="674"/>
      <c r="CG1762" s="674"/>
      <c r="CH1762" s="674"/>
      <c r="CI1762" s="674"/>
      <c r="CJ1762" s="674"/>
      <c r="CK1762" s="827"/>
      <c r="CL1762" s="827">
        <v>0</v>
      </c>
      <c r="CM1762" s="827"/>
      <c r="CN1762" s="675">
        <v>0</v>
      </c>
      <c r="CO1762" s="827">
        <v>0</v>
      </c>
      <c r="CP1762" s="827">
        <v>2022</v>
      </c>
      <c r="CQ1762" s="827">
        <v>25176</v>
      </c>
      <c r="CR1762" s="827">
        <v>25785</v>
      </c>
      <c r="CS1762" s="973"/>
      <c r="CT1762" s="752"/>
      <c r="CU1762" s="974"/>
      <c r="CV1762" s="826"/>
      <c r="CW1762" s="826"/>
      <c r="CX1762" s="752"/>
      <c r="CY1762" s="833">
        <v>0</v>
      </c>
      <c r="CZ1762" s="833">
        <v>0</v>
      </c>
      <c r="DA1762" s="752">
        <v>0</v>
      </c>
      <c r="DB1762" s="752">
        <v>0</v>
      </c>
      <c r="DC1762" s="752">
        <v>0</v>
      </c>
      <c r="DD1762" s="752">
        <v>0</v>
      </c>
      <c r="DE1762" s="752">
        <v>0</v>
      </c>
      <c r="DF1762" s="752">
        <v>0</v>
      </c>
      <c r="DG1762" s="752">
        <v>0</v>
      </c>
      <c r="DH1762" s="834">
        <v>0</v>
      </c>
      <c r="DI1762" s="826">
        <v>0</v>
      </c>
      <c r="DJ1762" s="826">
        <v>0</v>
      </c>
      <c r="DK1762" s="826">
        <v>0</v>
      </c>
      <c r="DL1762" s="826">
        <v>0</v>
      </c>
      <c r="DM1762" s="826">
        <v>0</v>
      </c>
      <c r="DN1762" s="826">
        <v>0</v>
      </c>
      <c r="DO1762" s="835">
        <v>0</v>
      </c>
      <c r="DP1762" s="826"/>
      <c r="DQ1762" s="826"/>
      <c r="DR1762" s="826"/>
      <c r="DS1762" s="834"/>
      <c r="DT1762" s="752"/>
      <c r="DU1762" s="829"/>
      <c r="DV1762" s="829"/>
      <c r="DW1762" s="834"/>
      <c r="DX1762" s="975"/>
      <c r="DY1762" s="834"/>
      <c r="DZ1762" s="975"/>
      <c r="EA1762" s="834"/>
      <c r="EB1762" s="975"/>
    </row>
    <row r="1763" spans="1:266" ht="16.5" customHeight="1" x14ac:dyDescent="0.35">
      <c r="A1763" s="625">
        <v>31</v>
      </c>
      <c r="B1763" s="838"/>
      <c r="C1763" s="839"/>
      <c r="D1763" s="839"/>
      <c r="E1763" s="839"/>
      <c r="F1763" s="917"/>
      <c r="G1763" s="917"/>
      <c r="H1763" s="841"/>
      <c r="Y1763" s="619"/>
      <c r="Z1763" s="635"/>
      <c r="AF1763" s="635">
        <v>0</v>
      </c>
      <c r="AK1763" s="625"/>
      <c r="AL1763" s="619"/>
      <c r="AM1763" s="619"/>
      <c r="AN1763" s="619"/>
      <c r="AO1763" s="619"/>
      <c r="AP1763" s="619"/>
      <c r="AQ1763" s="619"/>
      <c r="AR1763" s="619"/>
      <c r="AS1763" s="619"/>
      <c r="AT1763" s="619"/>
      <c r="AU1763" s="619"/>
      <c r="AV1763" s="619"/>
      <c r="AW1763" s="619"/>
      <c r="AX1763" s="619"/>
      <c r="AY1763" s="619"/>
      <c r="AZ1763" s="619"/>
      <c r="BA1763" s="619"/>
      <c r="BB1763" s="619"/>
      <c r="BC1763" s="619"/>
      <c r="BD1763" s="619"/>
      <c r="BE1763" s="619"/>
      <c r="BF1763" s="619"/>
      <c r="BG1763" s="619"/>
      <c r="BH1763" s="619"/>
      <c r="BI1763" s="619"/>
      <c r="BJ1763" s="619"/>
      <c r="BK1763" s="619"/>
      <c r="BL1763" s="619"/>
      <c r="BM1763" s="619"/>
      <c r="BN1763" s="619"/>
      <c r="BO1763" s="619"/>
      <c r="BP1763" s="619"/>
      <c r="BQ1763" s="619"/>
      <c r="BR1763" s="619"/>
      <c r="BS1763" s="619"/>
      <c r="BT1763" s="619"/>
      <c r="BU1763" s="619"/>
      <c r="BV1763" s="619"/>
      <c r="BW1763" s="619"/>
      <c r="BX1763" s="619"/>
      <c r="BY1763" s="619"/>
      <c r="BZ1763" s="619"/>
      <c r="CA1763" s="619"/>
      <c r="CB1763" s="619"/>
      <c r="CC1763" s="619"/>
      <c r="CD1763" s="619"/>
      <c r="CE1763" s="619"/>
      <c r="CF1763" s="619"/>
      <c r="CG1763" s="619"/>
      <c r="CH1763" s="619"/>
      <c r="CI1763" s="619"/>
      <c r="CJ1763" s="619"/>
      <c r="CV1763" s="635"/>
      <c r="CW1763" s="635"/>
      <c r="CY1763" s="630">
        <v>0</v>
      </c>
      <c r="CZ1763" s="630">
        <v>0</v>
      </c>
      <c r="DA1763" s="634">
        <v>0</v>
      </c>
      <c r="DB1763" s="634">
        <v>0</v>
      </c>
      <c r="DC1763" s="634">
        <v>0</v>
      </c>
      <c r="DD1763" s="634">
        <v>0</v>
      </c>
      <c r="DE1763" s="634">
        <v>0</v>
      </c>
      <c r="DF1763" s="634">
        <v>0</v>
      </c>
      <c r="DG1763" s="634">
        <v>0</v>
      </c>
      <c r="DH1763" s="624">
        <v>0</v>
      </c>
      <c r="DI1763" s="635">
        <v>0</v>
      </c>
      <c r="DJ1763" s="635">
        <v>0</v>
      </c>
      <c r="DK1763" s="635">
        <v>0</v>
      </c>
      <c r="DL1763" s="635">
        <v>0</v>
      </c>
      <c r="DM1763" s="635">
        <v>0</v>
      </c>
      <c r="DN1763" s="635">
        <v>0</v>
      </c>
      <c r="DO1763" s="632">
        <v>0</v>
      </c>
    </row>
    <row r="1764" spans="1:266" ht="16.5" customHeight="1" x14ac:dyDescent="0.35">
      <c r="A1764" s="625">
        <v>31</v>
      </c>
      <c r="B1764" s="664" t="s">
        <v>3149</v>
      </c>
      <c r="C1764" s="665"/>
      <c r="D1764" s="665"/>
      <c r="E1764" s="665"/>
      <c r="F1764" s="666" t="s">
        <v>409</v>
      </c>
      <c r="G1764" s="666"/>
      <c r="H1764" s="844"/>
      <c r="I1764" s="667"/>
      <c r="J1764" s="667"/>
      <c r="K1764" s="667"/>
      <c r="Y1764" s="619"/>
      <c r="Z1764" s="635"/>
      <c r="AF1764" s="635">
        <v>0</v>
      </c>
      <c r="AK1764" s="625"/>
      <c r="AL1764" s="619"/>
      <c r="AM1764" s="619"/>
      <c r="AN1764" s="619"/>
      <c r="AO1764" s="619"/>
      <c r="AP1764" s="619"/>
      <c r="AQ1764" s="619"/>
      <c r="AR1764" s="619"/>
      <c r="AS1764" s="619"/>
      <c r="AT1764" s="619"/>
      <c r="AU1764" s="619"/>
      <c r="AV1764" s="619"/>
      <c r="AW1764" s="619"/>
      <c r="AX1764" s="619"/>
      <c r="AY1764" s="619"/>
      <c r="AZ1764" s="619"/>
      <c r="BA1764" s="619"/>
      <c r="BB1764" s="619"/>
      <c r="BC1764" s="619"/>
      <c r="BD1764" s="619"/>
      <c r="BE1764" s="619"/>
      <c r="BF1764" s="619"/>
      <c r="BG1764" s="619"/>
      <c r="BH1764" s="619"/>
      <c r="BI1764" s="619"/>
      <c r="BJ1764" s="619"/>
      <c r="BK1764" s="619"/>
      <c r="BL1764" s="619"/>
      <c r="BM1764" s="619"/>
      <c r="BN1764" s="619"/>
      <c r="BO1764" s="619"/>
      <c r="BP1764" s="619"/>
      <c r="BQ1764" s="619"/>
      <c r="BR1764" s="619"/>
      <c r="BS1764" s="619"/>
      <c r="BT1764" s="619"/>
      <c r="BU1764" s="619"/>
      <c r="BV1764" s="619"/>
      <c r="BW1764" s="619"/>
      <c r="BX1764" s="619"/>
      <c r="BY1764" s="619"/>
      <c r="BZ1764" s="619"/>
      <c r="CA1764" s="619"/>
      <c r="CB1764" s="619"/>
      <c r="CC1764" s="619"/>
      <c r="CD1764" s="619"/>
      <c r="CE1764" s="619"/>
      <c r="CF1764" s="619"/>
      <c r="CG1764" s="619"/>
      <c r="CH1764" s="619"/>
      <c r="CI1764" s="619"/>
      <c r="CJ1764" s="619"/>
      <c r="CV1764" s="635"/>
      <c r="CW1764" s="635"/>
      <c r="CY1764" s="630">
        <v>0</v>
      </c>
      <c r="CZ1764" s="630">
        <v>0</v>
      </c>
      <c r="DA1764" s="634">
        <v>0</v>
      </c>
      <c r="DB1764" s="634">
        <v>0</v>
      </c>
      <c r="DC1764" s="634">
        <v>0</v>
      </c>
      <c r="DD1764" s="634">
        <v>0</v>
      </c>
      <c r="DE1764" s="634">
        <v>0</v>
      </c>
      <c r="DF1764" s="634">
        <v>0</v>
      </c>
      <c r="DG1764" s="634">
        <v>0</v>
      </c>
      <c r="DH1764" s="624">
        <v>0</v>
      </c>
      <c r="DI1764" s="635">
        <v>0</v>
      </c>
      <c r="DJ1764" s="635">
        <v>0</v>
      </c>
      <c r="DK1764" s="635">
        <v>0</v>
      </c>
      <c r="DL1764" s="635">
        <v>0</v>
      </c>
      <c r="DM1764" s="635">
        <v>0</v>
      </c>
      <c r="DN1764" s="635">
        <v>0</v>
      </c>
      <c r="DO1764" s="632">
        <v>0</v>
      </c>
    </row>
    <row r="1765" spans="1:266" s="847" customFormat="1" ht="26.25" customHeight="1" x14ac:dyDescent="0.35">
      <c r="A1765" s="618" t="s">
        <v>436</v>
      </c>
      <c r="B1765" s="678" t="s">
        <v>426</v>
      </c>
      <c r="C1765" s="678" t="s">
        <v>427</v>
      </c>
      <c r="D1765" s="679" t="s">
        <v>428</v>
      </c>
      <c r="E1765" s="678" t="s">
        <v>429</v>
      </c>
      <c r="F1765" s="678" t="s">
        <v>430</v>
      </c>
      <c r="G1765" s="680" t="s">
        <v>431</v>
      </c>
      <c r="H1765" s="678" t="s">
        <v>432</v>
      </c>
      <c r="I1765" s="678" t="s">
        <v>433</v>
      </c>
      <c r="J1765" s="678" t="s">
        <v>434</v>
      </c>
      <c r="K1765" s="678" t="s">
        <v>18</v>
      </c>
      <c r="L1765" s="678" t="s">
        <v>435</v>
      </c>
      <c r="M1765" s="678" t="s">
        <v>436</v>
      </c>
      <c r="N1765" s="681" t="s">
        <v>437</v>
      </c>
      <c r="O1765" s="681" t="s">
        <v>438</v>
      </c>
      <c r="P1765" s="681" t="s">
        <v>439</v>
      </c>
      <c r="Q1765" s="681" t="s">
        <v>219</v>
      </c>
      <c r="R1765" s="678" t="s">
        <v>4</v>
      </c>
      <c r="S1765" s="679" t="s">
        <v>440</v>
      </c>
      <c r="T1765" s="678" t="s">
        <v>441</v>
      </c>
      <c r="U1765" s="682" t="s">
        <v>442</v>
      </c>
      <c r="V1765" s="682" t="s">
        <v>443</v>
      </c>
      <c r="W1765" s="682" t="s">
        <v>444</v>
      </c>
      <c r="X1765" s="682" t="s">
        <v>445</v>
      </c>
      <c r="Y1765" s="845" t="s">
        <v>446</v>
      </c>
      <c r="Z1765" s="845" t="s">
        <v>447</v>
      </c>
      <c r="AA1765" s="678" t="s">
        <v>448</v>
      </c>
      <c r="AB1765" s="678" t="s">
        <v>449</v>
      </c>
      <c r="AC1765" s="678" t="s">
        <v>450</v>
      </c>
      <c r="AD1765" s="678" t="s">
        <v>451</v>
      </c>
      <c r="AE1765" s="678" t="s">
        <v>452</v>
      </c>
      <c r="AF1765" s="678" t="s">
        <v>453</v>
      </c>
      <c r="AG1765" s="678" t="s">
        <v>444</v>
      </c>
      <c r="AH1765" s="693" t="s">
        <v>454</v>
      </c>
      <c r="AI1765" s="678" t="s">
        <v>455</v>
      </c>
      <c r="AJ1765" s="678" t="s">
        <v>456</v>
      </c>
      <c r="AK1765" s="678" t="s">
        <v>457</v>
      </c>
      <c r="AL1765" s="686" t="s">
        <v>458</v>
      </c>
      <c r="AM1765" s="687" t="s">
        <v>459</v>
      </c>
      <c r="AN1765" s="688" t="s">
        <v>460</v>
      </c>
      <c r="AO1765" s="688" t="s">
        <v>461</v>
      </c>
      <c r="AP1765" s="688" t="s">
        <v>462</v>
      </c>
      <c r="AQ1765" s="688" t="s">
        <v>463</v>
      </c>
      <c r="AR1765" s="688" t="s">
        <v>464</v>
      </c>
      <c r="AS1765" s="688" t="s">
        <v>465</v>
      </c>
      <c r="AT1765" s="688" t="s">
        <v>466</v>
      </c>
      <c r="AU1765" s="688" t="s">
        <v>467</v>
      </c>
      <c r="AV1765" s="688" t="s">
        <v>468</v>
      </c>
      <c r="AW1765" s="688" t="s">
        <v>469</v>
      </c>
      <c r="AX1765" s="688" t="s">
        <v>470</v>
      </c>
      <c r="AY1765" s="688" t="s">
        <v>471</v>
      </c>
      <c r="AZ1765" s="688" t="s">
        <v>472</v>
      </c>
      <c r="BA1765" s="688" t="s">
        <v>473</v>
      </c>
      <c r="BB1765" s="689" t="s">
        <v>474</v>
      </c>
      <c r="BC1765" s="689" t="s">
        <v>475</v>
      </c>
      <c r="BD1765" s="689" t="s">
        <v>476</v>
      </c>
      <c r="BE1765" s="689" t="s">
        <v>477</v>
      </c>
      <c r="BF1765" s="689" t="s">
        <v>478</v>
      </c>
      <c r="BG1765" s="689" t="s">
        <v>479</v>
      </c>
      <c r="BH1765" s="689" t="s">
        <v>480</v>
      </c>
      <c r="BI1765" s="683" t="s">
        <v>481</v>
      </c>
      <c r="BJ1765" s="690" t="s">
        <v>482</v>
      </c>
      <c r="BK1765" s="687" t="s">
        <v>483</v>
      </c>
      <c r="BL1765" s="683" t="s">
        <v>484</v>
      </c>
      <c r="BM1765" s="683" t="s">
        <v>485</v>
      </c>
      <c r="BN1765" s="689" t="s">
        <v>486</v>
      </c>
      <c r="BO1765" s="689" t="s">
        <v>487</v>
      </c>
      <c r="BP1765" s="689" t="s">
        <v>488</v>
      </c>
      <c r="BQ1765" s="689" t="s">
        <v>460</v>
      </c>
      <c r="BR1765" s="689" t="s">
        <v>489</v>
      </c>
      <c r="BS1765" s="683" t="s">
        <v>490</v>
      </c>
      <c r="BT1765" s="690" t="s">
        <v>482</v>
      </c>
      <c r="BU1765" s="687" t="s">
        <v>491</v>
      </c>
      <c r="BV1765" s="691" t="s">
        <v>492</v>
      </c>
      <c r="BW1765" s="691" t="s">
        <v>493</v>
      </c>
      <c r="BX1765" s="691" t="s">
        <v>494</v>
      </c>
      <c r="BY1765" s="691" t="s">
        <v>495</v>
      </c>
      <c r="BZ1765" s="691" t="s">
        <v>485</v>
      </c>
      <c r="CA1765" s="691" t="s">
        <v>496</v>
      </c>
      <c r="CB1765" s="691" t="s">
        <v>497</v>
      </c>
      <c r="CC1765" s="691" t="s">
        <v>498</v>
      </c>
      <c r="CD1765" s="691" t="s">
        <v>499</v>
      </c>
      <c r="CE1765" s="691" t="s">
        <v>500</v>
      </c>
      <c r="CF1765" s="691" t="s">
        <v>501</v>
      </c>
      <c r="CG1765" s="691" t="s">
        <v>502</v>
      </c>
      <c r="CH1765" s="691" t="s">
        <v>503</v>
      </c>
      <c r="CI1765" s="691" t="s">
        <v>504</v>
      </c>
      <c r="CJ1765" s="691" t="s">
        <v>505</v>
      </c>
      <c r="CK1765" s="691" t="s">
        <v>506</v>
      </c>
      <c r="CL1765" s="683" t="s">
        <v>507</v>
      </c>
      <c r="CM1765" s="687" t="s">
        <v>508</v>
      </c>
      <c r="CN1765" s="683" t="s">
        <v>509</v>
      </c>
      <c r="CO1765" s="692" t="s">
        <v>510</v>
      </c>
      <c r="CP1765" s="683" t="s">
        <v>511</v>
      </c>
      <c r="CQ1765" s="681" t="s">
        <v>512</v>
      </c>
      <c r="CR1765" s="678" t="s">
        <v>513</v>
      </c>
      <c r="CS1765" s="678" t="s">
        <v>514</v>
      </c>
      <c r="CT1765" s="679" t="s">
        <v>515</v>
      </c>
      <c r="CU1765" s="846" t="s">
        <v>516</v>
      </c>
      <c r="CV1765" s="679" t="s">
        <v>517</v>
      </c>
      <c r="CW1765" s="678" t="s">
        <v>518</v>
      </c>
      <c r="CX1765" s="678" t="s">
        <v>519</v>
      </c>
      <c r="CY1765" s="678" t="s">
        <v>520</v>
      </c>
      <c r="CZ1765" s="722" t="s">
        <v>444</v>
      </c>
      <c r="DA1765" s="695" t="s">
        <v>521</v>
      </c>
      <c r="DB1765" s="695" t="s">
        <v>522</v>
      </c>
      <c r="DC1765" s="695" t="s">
        <v>523</v>
      </c>
      <c r="DD1765" s="695" t="s">
        <v>219</v>
      </c>
      <c r="DE1765" s="695" t="s">
        <v>217</v>
      </c>
      <c r="DF1765" s="695" t="s">
        <v>437</v>
      </c>
      <c r="DG1765" s="695" t="s">
        <v>438</v>
      </c>
      <c r="DH1765" s="678" t="s">
        <v>745</v>
      </c>
      <c r="DI1765" s="679" t="s">
        <v>525</v>
      </c>
      <c r="DJ1765" s="679" t="s">
        <v>526</v>
      </c>
      <c r="DK1765" s="679" t="s">
        <v>527</v>
      </c>
      <c r="DL1765" s="678" t="s">
        <v>528</v>
      </c>
      <c r="DM1765" s="679" t="s">
        <v>529</v>
      </c>
      <c r="DN1765" s="679" t="s">
        <v>530</v>
      </c>
      <c r="DO1765" s="846" t="s">
        <v>531</v>
      </c>
      <c r="DP1765" s="679" t="s">
        <v>532</v>
      </c>
      <c r="DQ1765" s="700" t="s">
        <v>533</v>
      </c>
      <c r="DR1765" s="679" t="s">
        <v>534</v>
      </c>
      <c r="DS1765" s="678" t="s">
        <v>535</v>
      </c>
      <c r="DT1765" s="678" t="s">
        <v>536</v>
      </c>
      <c r="DU1765" s="701" t="s">
        <v>537</v>
      </c>
      <c r="DV1765" s="702" t="s">
        <v>538</v>
      </c>
      <c r="DW1765" s="701" t="s">
        <v>539</v>
      </c>
      <c r="DX1765" s="703" t="s">
        <v>540</v>
      </c>
      <c r="DY1765" s="701" t="s">
        <v>539</v>
      </c>
      <c r="DZ1765" s="703" t="s">
        <v>540</v>
      </c>
      <c r="EA1765" s="702" t="s">
        <v>539</v>
      </c>
      <c r="EB1765" s="704" t="s">
        <v>540</v>
      </c>
    </row>
    <row r="1766" spans="1:266" s="705" customFormat="1" ht="17.25" customHeight="1" x14ac:dyDescent="0.35">
      <c r="A1766" s="618" t="s">
        <v>308</v>
      </c>
      <c r="B1766" s="678"/>
      <c r="C1766" s="678"/>
      <c r="D1766" s="678"/>
      <c r="E1766" s="678"/>
      <c r="F1766" s="717" t="s">
        <v>563</v>
      </c>
      <c r="G1766" s="717"/>
      <c r="H1766" s="679"/>
      <c r="I1766" s="678"/>
      <c r="J1766" s="678"/>
      <c r="K1766" s="678"/>
      <c r="L1766" s="678"/>
      <c r="M1766" s="678"/>
      <c r="N1766" s="678"/>
      <c r="O1766" s="678"/>
      <c r="P1766" s="678"/>
      <c r="Q1766" s="678"/>
      <c r="R1766" s="678"/>
      <c r="S1766" s="678"/>
      <c r="T1766" s="678"/>
      <c r="U1766" s="678"/>
      <c r="V1766" s="678"/>
      <c r="W1766" s="678"/>
      <c r="X1766" s="678"/>
      <c r="Y1766" s="678"/>
      <c r="Z1766" s="679"/>
      <c r="AA1766" s="678"/>
      <c r="AB1766" s="678"/>
      <c r="AC1766" s="678"/>
      <c r="AD1766" s="678"/>
      <c r="AE1766" s="684"/>
      <c r="AF1766" s="679">
        <v>0</v>
      </c>
      <c r="AG1766" s="685"/>
      <c r="AH1766" s="685"/>
      <c r="AI1766" s="685"/>
      <c r="AJ1766" s="678"/>
      <c r="AK1766" s="684"/>
      <c r="AL1766" s="678"/>
      <c r="AM1766" s="678"/>
      <c r="AN1766" s="678"/>
      <c r="AO1766" s="678"/>
      <c r="AP1766" s="678"/>
      <c r="AQ1766" s="678"/>
      <c r="AR1766" s="678"/>
      <c r="AS1766" s="678"/>
      <c r="AT1766" s="678"/>
      <c r="AU1766" s="678"/>
      <c r="AV1766" s="678"/>
      <c r="AW1766" s="678"/>
      <c r="AX1766" s="678"/>
      <c r="AY1766" s="678"/>
      <c r="AZ1766" s="678"/>
      <c r="BA1766" s="678"/>
      <c r="BB1766" s="678"/>
      <c r="BC1766" s="678"/>
      <c r="BD1766" s="678"/>
      <c r="BE1766" s="678"/>
      <c r="BF1766" s="678"/>
      <c r="BG1766" s="678"/>
      <c r="BH1766" s="678"/>
      <c r="BI1766" s="678"/>
      <c r="BJ1766" s="678"/>
      <c r="BK1766" s="678"/>
      <c r="BL1766" s="678"/>
      <c r="BM1766" s="678"/>
      <c r="BN1766" s="678"/>
      <c r="BO1766" s="678"/>
      <c r="BP1766" s="678"/>
      <c r="BQ1766" s="678"/>
      <c r="BR1766" s="678"/>
      <c r="BS1766" s="678"/>
      <c r="BT1766" s="678"/>
      <c r="BU1766" s="678"/>
      <c r="BV1766" s="678"/>
      <c r="BW1766" s="678"/>
      <c r="BX1766" s="678"/>
      <c r="BY1766" s="678"/>
      <c r="BZ1766" s="678"/>
      <c r="CA1766" s="678"/>
      <c r="CB1766" s="678"/>
      <c r="CC1766" s="678"/>
      <c r="CD1766" s="678"/>
      <c r="CE1766" s="678"/>
      <c r="CF1766" s="678"/>
      <c r="CG1766" s="678"/>
      <c r="CH1766" s="678"/>
      <c r="CI1766" s="678"/>
      <c r="CJ1766" s="678"/>
      <c r="CK1766" s="678"/>
      <c r="CL1766" s="678" t="s">
        <v>308</v>
      </c>
      <c r="CM1766" s="678"/>
      <c r="CN1766" s="929"/>
      <c r="CO1766" s="678"/>
      <c r="CP1766" s="678"/>
      <c r="CQ1766" s="678" t="s">
        <v>308</v>
      </c>
      <c r="CR1766" s="678" t="s">
        <v>308</v>
      </c>
      <c r="CS1766" s="693"/>
      <c r="CT1766" s="695"/>
      <c r="CU1766" s="721"/>
      <c r="CV1766" s="679"/>
      <c r="CW1766" s="679"/>
      <c r="CX1766" s="695"/>
      <c r="CY1766" s="722">
        <v>0</v>
      </c>
      <c r="CZ1766" s="722">
        <v>0</v>
      </c>
      <c r="DA1766" s="695">
        <v>0</v>
      </c>
      <c r="DB1766" s="695">
        <v>0</v>
      </c>
      <c r="DC1766" s="695">
        <v>0</v>
      </c>
      <c r="DD1766" s="695">
        <v>0</v>
      </c>
      <c r="DE1766" s="695">
        <v>0</v>
      </c>
      <c r="DF1766" s="695">
        <v>0</v>
      </c>
      <c r="DG1766" s="695">
        <v>0</v>
      </c>
      <c r="DH1766" s="679">
        <v>0</v>
      </c>
      <c r="DI1766" s="679">
        <v>0</v>
      </c>
      <c r="DJ1766" s="679">
        <v>0</v>
      </c>
      <c r="DK1766" s="679">
        <v>0</v>
      </c>
      <c r="DL1766" s="679">
        <v>0</v>
      </c>
      <c r="DM1766" s="679">
        <v>0</v>
      </c>
      <c r="DN1766" s="679">
        <v>0</v>
      </c>
      <c r="DO1766" s="846">
        <v>0</v>
      </c>
      <c r="DP1766" s="679"/>
      <c r="DQ1766" s="679"/>
      <c r="DR1766" s="679"/>
      <c r="DS1766" s="679"/>
      <c r="DT1766" s="695"/>
      <c r="DU1766" s="684"/>
      <c r="DV1766" s="684"/>
      <c r="DW1766" s="679"/>
      <c r="DX1766" s="724"/>
      <c r="DY1766" s="679" t="s">
        <v>308</v>
      </c>
      <c r="DZ1766" s="724" t="s">
        <v>308</v>
      </c>
      <c r="EA1766" s="679"/>
      <c r="EB1766" s="724"/>
    </row>
    <row r="1767" spans="1:266" ht="17.25" customHeight="1" x14ac:dyDescent="0.35">
      <c r="A1767" s="618" t="s">
        <v>3150</v>
      </c>
      <c r="B1767" s="730">
        <v>99</v>
      </c>
      <c r="C1767" s="730" t="s">
        <v>3151</v>
      </c>
      <c r="D1767" s="730" t="s">
        <v>3151</v>
      </c>
      <c r="E1767" s="730">
        <v>31</v>
      </c>
      <c r="F1767" s="731" t="s">
        <v>574</v>
      </c>
      <c r="G1767" s="732">
        <v>1</v>
      </c>
      <c r="H1767" s="733">
        <v>46196</v>
      </c>
      <c r="I1767" s="730">
        <v>36</v>
      </c>
      <c r="J1767" s="730" t="s">
        <v>308</v>
      </c>
      <c r="K1767" s="730">
        <v>37</v>
      </c>
      <c r="L1767" s="730" t="s">
        <v>3152</v>
      </c>
      <c r="M1767" s="735" t="s">
        <v>3150</v>
      </c>
      <c r="N1767" s="734">
        <v>0</v>
      </c>
      <c r="O1767" s="734" t="s">
        <v>390</v>
      </c>
      <c r="P1767" s="734">
        <v>0</v>
      </c>
      <c r="Q1767" s="734">
        <v>0</v>
      </c>
      <c r="R1767" s="735" t="s">
        <v>2834</v>
      </c>
      <c r="S1767" s="735" t="s">
        <v>308</v>
      </c>
      <c r="T1767" s="735" t="s">
        <v>2835</v>
      </c>
      <c r="U1767" s="735">
        <v>373</v>
      </c>
      <c r="V1767" s="735" t="s">
        <v>308</v>
      </c>
      <c r="W1767" s="735"/>
      <c r="X1767" s="735"/>
      <c r="Y1767" s="768"/>
      <c r="Z1767" s="768"/>
      <c r="AA1767" s="735" t="s">
        <v>45</v>
      </c>
      <c r="AB1767" s="735" t="s">
        <v>863</v>
      </c>
      <c r="AC1767" s="735" t="s">
        <v>589</v>
      </c>
      <c r="AD1767" s="735">
        <v>516</v>
      </c>
      <c r="AE1767" s="738">
        <v>516</v>
      </c>
      <c r="AF1767" s="976" t="s">
        <v>390</v>
      </c>
      <c r="AG1767" s="765"/>
      <c r="AH1767" s="765"/>
      <c r="AI1767" s="765" t="s">
        <v>625</v>
      </c>
      <c r="AJ1767" s="740">
        <v>9</v>
      </c>
      <c r="AK1767" s="766"/>
      <c r="AL1767" s="740"/>
      <c r="AM1767" s="767">
        <v>0</v>
      </c>
      <c r="AN1767" s="767"/>
      <c r="AO1767" s="767">
        <v>0</v>
      </c>
      <c r="AP1767" s="767"/>
      <c r="AQ1767" s="767"/>
      <c r="AR1767" s="767"/>
      <c r="AS1767" s="767"/>
      <c r="AT1767" s="767"/>
      <c r="AU1767" s="767"/>
      <c r="AV1767" s="767"/>
      <c r="AW1767" s="767"/>
      <c r="AX1767" s="767"/>
      <c r="AY1767" s="767"/>
      <c r="AZ1767" s="767"/>
      <c r="BA1767" s="767"/>
      <c r="BB1767" s="767">
        <v>0</v>
      </c>
      <c r="BC1767" s="767">
        <v>0</v>
      </c>
      <c r="BD1767" s="767">
        <v>0</v>
      </c>
      <c r="BE1767" s="767">
        <v>0</v>
      </c>
      <c r="BF1767" s="767">
        <v>0</v>
      </c>
      <c r="BG1767" s="767">
        <v>0</v>
      </c>
      <c r="BH1767" s="767">
        <v>0</v>
      </c>
      <c r="BI1767" s="767">
        <v>0</v>
      </c>
      <c r="BJ1767" s="767"/>
      <c r="BK1767" s="767">
        <v>0</v>
      </c>
      <c r="BL1767" s="767"/>
      <c r="BM1767" s="767"/>
      <c r="BN1767" s="767" t="s">
        <v>308</v>
      </c>
      <c r="BO1767" s="767" t="s">
        <v>308</v>
      </c>
      <c r="BP1767" s="767" t="s">
        <v>308</v>
      </c>
      <c r="BQ1767" s="767" t="s">
        <v>308</v>
      </c>
      <c r="BR1767" s="767"/>
      <c r="BS1767" s="767" t="s">
        <v>397</v>
      </c>
      <c r="BT1767" s="767"/>
      <c r="BU1767" s="767" t="s">
        <v>579</v>
      </c>
      <c r="BV1767" s="767"/>
      <c r="BW1767" s="767"/>
      <c r="BX1767" s="767"/>
      <c r="BY1767" s="767"/>
      <c r="BZ1767" s="767"/>
      <c r="CA1767" s="767"/>
      <c r="CB1767" s="767"/>
      <c r="CC1767" s="767"/>
      <c r="CD1767" s="767"/>
      <c r="CE1767" s="767"/>
      <c r="CF1767" s="767"/>
      <c r="CG1767" s="767"/>
      <c r="CH1767" s="767"/>
      <c r="CI1767" s="767"/>
      <c r="CJ1767" s="767"/>
      <c r="CK1767" s="768"/>
      <c r="CL1767" s="768" t="s">
        <v>397</v>
      </c>
      <c r="CM1767" s="768" t="s">
        <v>397</v>
      </c>
      <c r="CN1767" s="768" t="s">
        <v>397</v>
      </c>
      <c r="CO1767" s="768" t="s">
        <v>397</v>
      </c>
      <c r="CP1767" s="768">
        <v>0</v>
      </c>
      <c r="CQ1767" s="768">
        <v>0</v>
      </c>
      <c r="CR1767" s="735">
        <v>375</v>
      </c>
      <c r="CS1767" s="769"/>
      <c r="CT1767" s="745" t="s">
        <v>308</v>
      </c>
      <c r="CU1767" s="746" t="s">
        <v>308</v>
      </c>
      <c r="CV1767" s="763"/>
      <c r="CW1767" s="763"/>
      <c r="CX1767" s="860">
        <v>46239</v>
      </c>
      <c r="CY1767" s="747">
        <v>0</v>
      </c>
      <c r="CZ1767" s="747" t="s">
        <v>308</v>
      </c>
      <c r="DA1767" s="748">
        <v>0</v>
      </c>
      <c r="DB1767" s="748">
        <v>0</v>
      </c>
      <c r="DC1767" s="748">
        <v>0</v>
      </c>
      <c r="DD1767" s="748" t="s">
        <v>308</v>
      </c>
      <c r="DE1767" s="748" t="s">
        <v>308</v>
      </c>
      <c r="DF1767" s="748" t="s">
        <v>308</v>
      </c>
      <c r="DG1767" s="748" t="s">
        <v>308</v>
      </c>
      <c r="DH1767" s="770">
        <v>0</v>
      </c>
      <c r="DI1767" s="763" t="s">
        <v>390</v>
      </c>
      <c r="DJ1767" s="763" t="s">
        <v>390</v>
      </c>
      <c r="DK1767" s="763" t="s">
        <v>579</v>
      </c>
      <c r="DL1767" s="763" t="s">
        <v>390</v>
      </c>
      <c r="DM1767" s="763" t="s">
        <v>390</v>
      </c>
      <c r="DN1767" s="763" t="s">
        <v>390</v>
      </c>
      <c r="DO1767" s="771">
        <v>0</v>
      </c>
      <c r="DP1767" s="763">
        <v>46276</v>
      </c>
      <c r="DQ1767" s="763">
        <v>46302</v>
      </c>
      <c r="DR1767" s="763">
        <v>46302</v>
      </c>
      <c r="DS1767" s="770">
        <v>46276</v>
      </c>
      <c r="DT1767" s="752">
        <v>46302</v>
      </c>
      <c r="DU1767" s="753">
        <v>-7</v>
      </c>
      <c r="DV1767" s="753" t="s">
        <v>308</v>
      </c>
      <c r="DW1767" s="754">
        <v>46269</v>
      </c>
      <c r="DX1767" s="755">
        <v>46269</v>
      </c>
      <c r="DY1767" s="754" t="e">
        <v>#VALUE!</v>
      </c>
      <c r="DZ1767" s="754" t="e">
        <v>#VALUE!</v>
      </c>
      <c r="EA1767" s="754" t="e">
        <v>#VALUE!</v>
      </c>
      <c r="EB1767" s="754" t="e">
        <v>#VALUE!</v>
      </c>
      <c r="HA1767" s="756" t="s">
        <v>397</v>
      </c>
      <c r="HB1767" s="756" t="s">
        <v>397</v>
      </c>
      <c r="HC1767" s="756" t="s">
        <v>397</v>
      </c>
      <c r="HD1767" s="756" t="s">
        <v>397</v>
      </c>
      <c r="HE1767" s="756" t="s">
        <v>397</v>
      </c>
      <c r="HF1767" s="756" t="s">
        <v>397</v>
      </c>
      <c r="HG1767" s="756" t="s">
        <v>397</v>
      </c>
      <c r="HH1767" s="756" t="s">
        <v>397</v>
      </c>
      <c r="HI1767" s="756" t="s">
        <v>397</v>
      </c>
      <c r="HJ1767" s="756" t="s">
        <v>397</v>
      </c>
      <c r="HK1767"/>
      <c r="HL1767"/>
      <c r="HM1767"/>
      <c r="HN1767" s="756" t="str">
        <f t="shared" ref="HN1767:HN1789" si="61">IF(HA1767&lt;&gt;"X","SDI",IF(HE1767&lt;&gt;"X","CBMJ",IF(HK1767&lt;&gt;"X","AUTO PRINT","INHOUSE")))</f>
        <v>AUTO PRINT</v>
      </c>
      <c r="HO1767"/>
      <c r="HP1767" s="757" t="s">
        <v>572</v>
      </c>
      <c r="HQ1767" s="757" t="s">
        <v>572</v>
      </c>
      <c r="HR1767" s="757" t="s">
        <v>572</v>
      </c>
      <c r="HS1767"/>
      <c r="HW1767" s="758"/>
      <c r="HX1767"/>
      <c r="HY1767" s="759" t="s">
        <v>572</v>
      </c>
      <c r="HZ1767" s="759" t="s">
        <v>572</v>
      </c>
      <c r="IA1767" s="759" t="s">
        <v>572</v>
      </c>
      <c r="IC1767" s="760" t="s">
        <v>572</v>
      </c>
      <c r="ID1767" s="760" t="s">
        <v>572</v>
      </c>
      <c r="IE1767" s="760" t="s">
        <v>572</v>
      </c>
      <c r="IF1767" s="761" t="s">
        <v>572</v>
      </c>
      <c r="IG1767" s="619" t="str">
        <f t="shared" ref="IG1767:IG1789" si="62">IF(COUNTIF(IC1767:IF1767,"AUTO PRINTING*")&gt;0,"AUTO PRINTING","IN HOUSE (MANUAL)")</f>
        <v>IN HOUSE (MANUAL)</v>
      </c>
      <c r="II1767" s="761" t="s">
        <v>572</v>
      </c>
      <c r="IK1767" s="761" t="str">
        <f>IFERROR(VLOOKUP($M1767,#REF!,13,0),"IN HOUSE (MANUAL)")</f>
        <v>IN HOUSE (MANUAL)</v>
      </c>
      <c r="IM1767" s="760" t="s">
        <v>572</v>
      </c>
      <c r="IN1767" s="760" t="s">
        <v>572</v>
      </c>
      <c r="IO1767" s="760" t="s">
        <v>572</v>
      </c>
      <c r="IQ1767" s="760" t="s">
        <v>572</v>
      </c>
      <c r="IR1767" s="760" t="s">
        <v>572</v>
      </c>
      <c r="IT1767" s="760" t="s">
        <v>572</v>
      </c>
      <c r="IV1767" s="760" t="s">
        <v>572</v>
      </c>
      <c r="IW1767" s="760" t="s">
        <v>572</v>
      </c>
      <c r="IY1767" s="760" t="s">
        <v>572</v>
      </c>
      <c r="IZ1767" s="760" t="s">
        <v>572</v>
      </c>
      <c r="JB1767" s="760" t="s">
        <v>572</v>
      </c>
      <c r="JC1767" s="760" t="s">
        <v>572</v>
      </c>
      <c r="JE1767" s="760" t="s">
        <v>572</v>
      </c>
      <c r="JF1767" s="760" t="s">
        <v>572</v>
      </c>
    </row>
    <row r="1768" spans="1:266" ht="17.25" customHeight="1" x14ac:dyDescent="0.35">
      <c r="A1768" s="618" t="s">
        <v>3153</v>
      </c>
      <c r="B1768" s="730">
        <v>100</v>
      </c>
      <c r="C1768" s="730" t="s">
        <v>3151</v>
      </c>
      <c r="D1768" s="730" t="s">
        <v>3151</v>
      </c>
      <c r="E1768" s="730">
        <v>31</v>
      </c>
      <c r="F1768" s="731" t="s">
        <v>574</v>
      </c>
      <c r="G1768" s="732">
        <v>1</v>
      </c>
      <c r="H1768" s="733">
        <v>46196</v>
      </c>
      <c r="I1768" s="730">
        <v>37</v>
      </c>
      <c r="J1768" s="730" t="s">
        <v>308</v>
      </c>
      <c r="K1768" s="730">
        <v>37</v>
      </c>
      <c r="L1768" s="730" t="s">
        <v>3154</v>
      </c>
      <c r="M1768" s="735" t="s">
        <v>3153</v>
      </c>
      <c r="N1768" s="734">
        <v>0</v>
      </c>
      <c r="O1768" s="734" t="s">
        <v>390</v>
      </c>
      <c r="P1768" s="734">
        <v>0</v>
      </c>
      <c r="Q1768" s="734">
        <v>0</v>
      </c>
      <c r="R1768" s="735" t="s">
        <v>2834</v>
      </c>
      <c r="S1768" s="735" t="s">
        <v>308</v>
      </c>
      <c r="T1768" s="735" t="s">
        <v>2845</v>
      </c>
      <c r="U1768" s="735">
        <v>373</v>
      </c>
      <c r="V1768" s="735" t="s">
        <v>308</v>
      </c>
      <c r="W1768" s="735"/>
      <c r="X1768" s="735"/>
      <c r="Y1768" s="768"/>
      <c r="Z1768" s="768"/>
      <c r="AA1768" s="735" t="s">
        <v>45</v>
      </c>
      <c r="AB1768" s="735" t="s">
        <v>863</v>
      </c>
      <c r="AC1768" s="735" t="s">
        <v>589</v>
      </c>
      <c r="AD1768" s="735">
        <v>1092</v>
      </c>
      <c r="AE1768" s="738">
        <v>1092</v>
      </c>
      <c r="AF1768" s="763" t="s">
        <v>390</v>
      </c>
      <c r="AG1768" s="765"/>
      <c r="AH1768" s="765"/>
      <c r="AI1768" s="765" t="s">
        <v>625</v>
      </c>
      <c r="AJ1768" s="740">
        <v>10</v>
      </c>
      <c r="AK1768" s="766"/>
      <c r="AL1768" s="740"/>
      <c r="AM1768" s="767">
        <v>0</v>
      </c>
      <c r="AN1768" s="767"/>
      <c r="AO1768" s="767">
        <v>0</v>
      </c>
      <c r="AP1768" s="767"/>
      <c r="AQ1768" s="767"/>
      <c r="AR1768" s="767"/>
      <c r="AS1768" s="767"/>
      <c r="AT1768" s="767"/>
      <c r="AU1768" s="767"/>
      <c r="AV1768" s="767"/>
      <c r="AW1768" s="767"/>
      <c r="AX1768" s="767"/>
      <c r="AY1768" s="767"/>
      <c r="AZ1768" s="767"/>
      <c r="BA1768" s="767"/>
      <c r="BB1768" s="767">
        <v>0</v>
      </c>
      <c r="BC1768" s="767">
        <v>0</v>
      </c>
      <c r="BD1768" s="767">
        <v>0</v>
      </c>
      <c r="BE1768" s="767">
        <v>0</v>
      </c>
      <c r="BF1768" s="767">
        <v>0</v>
      </c>
      <c r="BG1768" s="767">
        <v>0</v>
      </c>
      <c r="BH1768" s="767">
        <v>0</v>
      </c>
      <c r="BI1768" s="767">
        <v>0</v>
      </c>
      <c r="BJ1768" s="767"/>
      <c r="BK1768" s="767">
        <v>0</v>
      </c>
      <c r="BL1768" s="767"/>
      <c r="BM1768" s="767"/>
      <c r="BN1768" s="767" t="s">
        <v>308</v>
      </c>
      <c r="BO1768" s="767" t="s">
        <v>308</v>
      </c>
      <c r="BP1768" s="767" t="s">
        <v>308</v>
      </c>
      <c r="BQ1768" s="767" t="s">
        <v>308</v>
      </c>
      <c r="BR1768" s="767"/>
      <c r="BS1768" s="767" t="s">
        <v>397</v>
      </c>
      <c r="BT1768" s="767"/>
      <c r="BU1768" s="767" t="s">
        <v>579</v>
      </c>
      <c r="BV1768" s="767"/>
      <c r="BW1768" s="767"/>
      <c r="BX1768" s="767"/>
      <c r="BY1768" s="767"/>
      <c r="BZ1768" s="767"/>
      <c r="CA1768" s="767"/>
      <c r="CB1768" s="767"/>
      <c r="CC1768" s="767"/>
      <c r="CD1768" s="767"/>
      <c r="CE1768" s="767"/>
      <c r="CF1768" s="767"/>
      <c r="CG1768" s="767"/>
      <c r="CH1768" s="767"/>
      <c r="CI1768" s="767"/>
      <c r="CJ1768" s="767"/>
      <c r="CK1768" s="768"/>
      <c r="CL1768" s="768" t="s">
        <v>397</v>
      </c>
      <c r="CM1768" s="768" t="s">
        <v>397</v>
      </c>
      <c r="CN1768" s="768" t="s">
        <v>397</v>
      </c>
      <c r="CO1768" s="768" t="s">
        <v>397</v>
      </c>
      <c r="CP1768" s="768">
        <v>0</v>
      </c>
      <c r="CQ1768" s="768">
        <v>0</v>
      </c>
      <c r="CR1768" s="735">
        <v>1092</v>
      </c>
      <c r="CS1768" s="769"/>
      <c r="CT1768" s="745" t="s">
        <v>308</v>
      </c>
      <c r="CU1768" s="746" t="s">
        <v>308</v>
      </c>
      <c r="CV1768" s="763"/>
      <c r="CW1768" s="763"/>
      <c r="CX1768" s="860">
        <v>46239</v>
      </c>
      <c r="CY1768" s="747">
        <v>0</v>
      </c>
      <c r="CZ1768" s="747" t="s">
        <v>308</v>
      </c>
      <c r="DA1768" s="748">
        <v>0</v>
      </c>
      <c r="DB1768" s="748">
        <v>0</v>
      </c>
      <c r="DC1768" s="748">
        <v>0</v>
      </c>
      <c r="DD1768" s="748" t="s">
        <v>308</v>
      </c>
      <c r="DE1768" s="748" t="s">
        <v>308</v>
      </c>
      <c r="DF1768" s="748" t="s">
        <v>308</v>
      </c>
      <c r="DG1768" s="748" t="s">
        <v>308</v>
      </c>
      <c r="DH1768" s="770">
        <v>0</v>
      </c>
      <c r="DI1768" s="763" t="s">
        <v>390</v>
      </c>
      <c r="DJ1768" s="763" t="s">
        <v>390</v>
      </c>
      <c r="DK1768" s="763" t="s">
        <v>579</v>
      </c>
      <c r="DL1768" s="763" t="s">
        <v>390</v>
      </c>
      <c r="DM1768" s="763" t="s">
        <v>390</v>
      </c>
      <c r="DN1768" s="763" t="s">
        <v>390</v>
      </c>
      <c r="DO1768" s="771">
        <v>0</v>
      </c>
      <c r="DP1768" s="763">
        <v>46276</v>
      </c>
      <c r="DQ1768" s="763">
        <v>46302</v>
      </c>
      <c r="DR1768" s="763">
        <v>46302</v>
      </c>
      <c r="DS1768" s="770">
        <v>46276</v>
      </c>
      <c r="DT1768" s="752">
        <v>46302</v>
      </c>
      <c r="DU1768" s="753">
        <v>-4</v>
      </c>
      <c r="DV1768" s="753" t="s">
        <v>308</v>
      </c>
      <c r="DW1768" s="754">
        <v>46269</v>
      </c>
      <c r="DX1768" s="755">
        <v>46272</v>
      </c>
      <c r="DY1768" s="754" t="e">
        <v>#VALUE!</v>
      </c>
      <c r="DZ1768" s="754" t="e">
        <v>#VALUE!</v>
      </c>
      <c r="EA1768" s="754" t="e">
        <v>#VALUE!</v>
      </c>
      <c r="EB1768" s="754" t="e">
        <v>#VALUE!</v>
      </c>
      <c r="HA1768" s="756" t="s">
        <v>397</v>
      </c>
      <c r="HB1768" s="756" t="s">
        <v>397</v>
      </c>
      <c r="HC1768" s="756" t="s">
        <v>397</v>
      </c>
      <c r="HD1768" s="756" t="s">
        <v>397</v>
      </c>
      <c r="HE1768" s="756" t="s">
        <v>397</v>
      </c>
      <c r="HF1768" s="756" t="s">
        <v>397</v>
      </c>
      <c r="HG1768" s="756" t="s">
        <v>397</v>
      </c>
      <c r="HH1768" s="756" t="s">
        <v>397</v>
      </c>
      <c r="HI1768" s="756" t="s">
        <v>397</v>
      </c>
      <c r="HJ1768" s="756" t="s">
        <v>397</v>
      </c>
      <c r="HK1768"/>
      <c r="HL1768"/>
      <c r="HM1768"/>
      <c r="HN1768" s="756" t="str">
        <f t="shared" si="61"/>
        <v>AUTO PRINT</v>
      </c>
      <c r="HO1768"/>
      <c r="HP1768" s="757" t="s">
        <v>572</v>
      </c>
      <c r="HQ1768" s="757" t="s">
        <v>572</v>
      </c>
      <c r="HR1768" s="757" t="s">
        <v>572</v>
      </c>
      <c r="HS1768"/>
      <c r="HW1768" s="758"/>
      <c r="HX1768"/>
      <c r="HY1768" s="759" t="s">
        <v>572</v>
      </c>
      <c r="HZ1768" s="759" t="s">
        <v>572</v>
      </c>
      <c r="IA1768" s="759" t="s">
        <v>572</v>
      </c>
      <c r="IC1768" s="760" t="s">
        <v>572</v>
      </c>
      <c r="ID1768" s="760" t="s">
        <v>572</v>
      </c>
      <c r="IE1768" s="760" t="s">
        <v>572</v>
      </c>
      <c r="IF1768" s="761" t="s">
        <v>572</v>
      </c>
      <c r="IG1768" s="619" t="str">
        <f t="shared" si="62"/>
        <v>IN HOUSE (MANUAL)</v>
      </c>
      <c r="II1768" s="761" t="s">
        <v>572</v>
      </c>
      <c r="IK1768" s="761" t="str">
        <f>IFERROR(VLOOKUP($M1768,#REF!,13,0),"IN HOUSE (MANUAL)")</f>
        <v>IN HOUSE (MANUAL)</v>
      </c>
      <c r="IM1768" s="760" t="s">
        <v>572</v>
      </c>
      <c r="IN1768" s="760" t="s">
        <v>572</v>
      </c>
      <c r="IO1768" s="760" t="s">
        <v>572</v>
      </c>
      <c r="IQ1768" s="760" t="s">
        <v>572</v>
      </c>
      <c r="IR1768" s="760" t="s">
        <v>572</v>
      </c>
      <c r="IT1768" s="760" t="s">
        <v>572</v>
      </c>
      <c r="IV1768" s="760" t="s">
        <v>572</v>
      </c>
      <c r="IW1768" s="760" t="s">
        <v>572</v>
      </c>
      <c r="IY1768" s="760" t="s">
        <v>572</v>
      </c>
      <c r="IZ1768" s="760" t="s">
        <v>572</v>
      </c>
      <c r="JB1768" s="760" t="s">
        <v>572</v>
      </c>
      <c r="JC1768" s="760" t="s">
        <v>572</v>
      </c>
      <c r="JE1768" s="760" t="s">
        <v>572</v>
      </c>
      <c r="JF1768" s="760" t="s">
        <v>572</v>
      </c>
    </row>
    <row r="1769" spans="1:266" ht="17.25" customHeight="1" x14ac:dyDescent="0.35">
      <c r="A1769" s="618" t="s">
        <v>3155</v>
      </c>
      <c r="B1769" s="730">
        <v>101</v>
      </c>
      <c r="C1769" s="730" t="s">
        <v>3151</v>
      </c>
      <c r="D1769" s="730" t="s">
        <v>3151</v>
      </c>
      <c r="E1769" s="730">
        <v>31</v>
      </c>
      <c r="F1769" s="731" t="s">
        <v>574</v>
      </c>
      <c r="G1769" s="732">
        <v>1</v>
      </c>
      <c r="H1769" s="826">
        <v>46198</v>
      </c>
      <c r="I1769" s="730">
        <v>37</v>
      </c>
      <c r="J1769" s="730" t="s">
        <v>308</v>
      </c>
      <c r="K1769" s="730">
        <v>38</v>
      </c>
      <c r="L1769" s="730" t="s">
        <v>3156</v>
      </c>
      <c r="M1769" s="735" t="s">
        <v>3155</v>
      </c>
      <c r="N1769" s="735">
        <v>0</v>
      </c>
      <c r="O1769" s="735" t="s">
        <v>390</v>
      </c>
      <c r="P1769" s="735">
        <v>0</v>
      </c>
      <c r="Q1769" s="735">
        <v>0</v>
      </c>
      <c r="R1769" s="735" t="s">
        <v>2834</v>
      </c>
      <c r="S1769" s="735" t="s">
        <v>308</v>
      </c>
      <c r="T1769" s="735" t="s">
        <v>2856</v>
      </c>
      <c r="U1769" s="735">
        <v>373</v>
      </c>
      <c r="V1769" s="735" t="s">
        <v>308</v>
      </c>
      <c r="W1769" s="735"/>
      <c r="X1769" s="735"/>
      <c r="Y1769" s="768"/>
      <c r="Z1769" s="768"/>
      <c r="AA1769" s="735" t="s">
        <v>45</v>
      </c>
      <c r="AB1769" s="735" t="s">
        <v>863</v>
      </c>
      <c r="AC1769" s="735" t="s">
        <v>578</v>
      </c>
      <c r="AD1769" s="735">
        <v>708</v>
      </c>
      <c r="AE1769" s="738">
        <v>708</v>
      </c>
      <c r="AF1769" s="976" t="s">
        <v>390</v>
      </c>
      <c r="AG1769" s="765"/>
      <c r="AH1769" s="765"/>
      <c r="AI1769" s="765" t="s">
        <v>308</v>
      </c>
      <c r="AJ1769" s="740">
        <v>11</v>
      </c>
      <c r="AK1769" s="766"/>
      <c r="AL1769" s="740"/>
      <c r="AM1769" s="767">
        <v>0</v>
      </c>
      <c r="AN1769" s="767"/>
      <c r="AO1769" s="767">
        <v>0</v>
      </c>
      <c r="AP1769" s="767"/>
      <c r="AQ1769" s="767"/>
      <c r="AR1769" s="767"/>
      <c r="AS1769" s="767"/>
      <c r="AT1769" s="767"/>
      <c r="AU1769" s="767"/>
      <c r="AV1769" s="767"/>
      <c r="AW1769" s="767"/>
      <c r="AX1769" s="767"/>
      <c r="AY1769" s="767"/>
      <c r="AZ1769" s="767"/>
      <c r="BA1769" s="767"/>
      <c r="BB1769" s="767">
        <v>0</v>
      </c>
      <c r="BC1769" s="767">
        <v>0</v>
      </c>
      <c r="BD1769" s="767">
        <v>0</v>
      </c>
      <c r="BE1769" s="767">
        <v>0</v>
      </c>
      <c r="BF1769" s="767">
        <v>0</v>
      </c>
      <c r="BG1769" s="767">
        <v>0</v>
      </c>
      <c r="BH1769" s="767">
        <v>0</v>
      </c>
      <c r="BI1769" s="767">
        <v>0</v>
      </c>
      <c r="BJ1769" s="767"/>
      <c r="BK1769" s="767">
        <v>0</v>
      </c>
      <c r="BL1769" s="767"/>
      <c r="BM1769" s="767"/>
      <c r="BN1769" s="767" t="s">
        <v>308</v>
      </c>
      <c r="BO1769" s="767" t="s">
        <v>308</v>
      </c>
      <c r="BP1769" s="767" t="s">
        <v>308</v>
      </c>
      <c r="BQ1769" s="767" t="s">
        <v>308</v>
      </c>
      <c r="BR1769" s="767"/>
      <c r="BS1769" s="767" t="s">
        <v>397</v>
      </c>
      <c r="BT1769" s="767"/>
      <c r="BU1769" s="767" t="s">
        <v>579</v>
      </c>
      <c r="BV1769" s="767"/>
      <c r="BW1769" s="767"/>
      <c r="BX1769" s="767"/>
      <c r="BY1769" s="767"/>
      <c r="BZ1769" s="767"/>
      <c r="CA1769" s="767"/>
      <c r="CB1769" s="767"/>
      <c r="CC1769" s="767"/>
      <c r="CD1769" s="767"/>
      <c r="CE1769" s="767"/>
      <c r="CF1769" s="767"/>
      <c r="CG1769" s="767"/>
      <c r="CH1769" s="767"/>
      <c r="CI1769" s="767"/>
      <c r="CJ1769" s="767"/>
      <c r="CK1769" s="768"/>
      <c r="CL1769" s="768" t="s">
        <v>397</v>
      </c>
      <c r="CM1769" s="768" t="s">
        <v>397</v>
      </c>
      <c r="CN1769" s="768" t="s">
        <v>397</v>
      </c>
      <c r="CO1769" s="768" t="s">
        <v>397</v>
      </c>
      <c r="CP1769" s="768">
        <v>0</v>
      </c>
      <c r="CQ1769" s="768">
        <v>0</v>
      </c>
      <c r="CR1769" s="735">
        <v>708</v>
      </c>
      <c r="CS1769" s="769"/>
      <c r="CT1769" s="860">
        <v>46283</v>
      </c>
      <c r="CU1769" s="891" t="s">
        <v>580</v>
      </c>
      <c r="CV1769" s="763"/>
      <c r="CW1769" s="763"/>
      <c r="CX1769" s="860">
        <v>46239</v>
      </c>
      <c r="CY1769" s="747">
        <v>0</v>
      </c>
      <c r="CZ1769" s="747" t="s">
        <v>308</v>
      </c>
      <c r="DA1769" s="748">
        <v>0</v>
      </c>
      <c r="DB1769" s="748">
        <v>0</v>
      </c>
      <c r="DC1769" s="748">
        <v>0</v>
      </c>
      <c r="DD1769" s="748" t="s">
        <v>308</v>
      </c>
      <c r="DE1769" s="748" t="s">
        <v>308</v>
      </c>
      <c r="DF1769" s="748" t="s">
        <v>308</v>
      </c>
      <c r="DG1769" s="748" t="s">
        <v>308</v>
      </c>
      <c r="DH1769" s="770">
        <v>0</v>
      </c>
      <c r="DI1769" s="763" t="s">
        <v>390</v>
      </c>
      <c r="DJ1769" s="763" t="s">
        <v>390</v>
      </c>
      <c r="DK1769" s="763" t="s">
        <v>579</v>
      </c>
      <c r="DL1769" s="763" t="s">
        <v>390</v>
      </c>
      <c r="DM1769" s="763" t="s">
        <v>390</v>
      </c>
      <c r="DN1769" s="763" t="s">
        <v>390</v>
      </c>
      <c r="DO1769" s="771">
        <v>0</v>
      </c>
      <c r="DP1769" s="763">
        <v>46283</v>
      </c>
      <c r="DQ1769" s="737">
        <v>46283</v>
      </c>
      <c r="DR1769" s="763">
        <v>46283</v>
      </c>
      <c r="DS1769" s="770">
        <v>46283</v>
      </c>
      <c r="DT1769" s="752">
        <v>46283</v>
      </c>
      <c r="DU1769" s="753">
        <v>-10</v>
      </c>
      <c r="DV1769" s="753" t="s">
        <v>308</v>
      </c>
      <c r="DW1769" s="754">
        <v>46272</v>
      </c>
      <c r="DX1769" s="755">
        <v>46273</v>
      </c>
      <c r="DY1769" s="754" t="e">
        <v>#VALUE!</v>
      </c>
      <c r="DZ1769" s="754" t="e">
        <v>#VALUE!</v>
      </c>
      <c r="EA1769" s="754" t="e">
        <v>#VALUE!</v>
      </c>
      <c r="EB1769" s="754" t="e">
        <v>#VALUE!</v>
      </c>
      <c r="HA1769" s="756" t="s">
        <v>397</v>
      </c>
      <c r="HB1769" s="756" t="s">
        <v>397</v>
      </c>
      <c r="HC1769" s="756" t="s">
        <v>397</v>
      </c>
      <c r="HD1769" s="756" t="s">
        <v>397</v>
      </c>
      <c r="HE1769" s="756" t="s">
        <v>397</v>
      </c>
      <c r="HF1769" s="756" t="s">
        <v>397</v>
      </c>
      <c r="HG1769" s="756" t="s">
        <v>397</v>
      </c>
      <c r="HH1769" s="756" t="s">
        <v>397</v>
      </c>
      <c r="HI1769" s="756" t="s">
        <v>397</v>
      </c>
      <c r="HJ1769" s="756" t="s">
        <v>397</v>
      </c>
      <c r="HK1769"/>
      <c r="HL1769"/>
      <c r="HM1769"/>
      <c r="HN1769" s="756" t="str">
        <f t="shared" si="61"/>
        <v>AUTO PRINT</v>
      </c>
      <c r="HO1769"/>
      <c r="HP1769" s="757" t="s">
        <v>572</v>
      </c>
      <c r="HQ1769" s="757" t="s">
        <v>572</v>
      </c>
      <c r="HR1769" s="757" t="s">
        <v>572</v>
      </c>
      <c r="HS1769"/>
      <c r="HW1769" s="758"/>
      <c r="HX1769"/>
      <c r="HY1769" s="759" t="s">
        <v>572</v>
      </c>
      <c r="HZ1769" s="759" t="s">
        <v>572</v>
      </c>
      <c r="IA1769" s="759" t="s">
        <v>572</v>
      </c>
      <c r="IC1769" s="760" t="s">
        <v>572</v>
      </c>
      <c r="ID1769" s="760" t="s">
        <v>572</v>
      </c>
      <c r="IE1769" s="760" t="s">
        <v>572</v>
      </c>
      <c r="IF1769" s="761" t="s">
        <v>572</v>
      </c>
      <c r="IG1769" s="619" t="str">
        <f t="shared" si="62"/>
        <v>IN HOUSE (MANUAL)</v>
      </c>
      <c r="II1769" s="761" t="s">
        <v>572</v>
      </c>
      <c r="IK1769" s="761" t="str">
        <f>IFERROR(VLOOKUP($M1769,#REF!,13,0),"IN HOUSE (MANUAL)")</f>
        <v>IN HOUSE (MANUAL)</v>
      </c>
      <c r="IM1769" s="760" t="s">
        <v>572</v>
      </c>
      <c r="IN1769" s="760" t="s">
        <v>572</v>
      </c>
      <c r="IO1769" s="760" t="s">
        <v>572</v>
      </c>
      <c r="IQ1769" s="760" t="s">
        <v>572</v>
      </c>
      <c r="IR1769" s="760" t="s">
        <v>572</v>
      </c>
      <c r="IT1769" s="760" t="s">
        <v>572</v>
      </c>
      <c r="IV1769" s="760" t="s">
        <v>572</v>
      </c>
      <c r="IW1769" s="760" t="s">
        <v>572</v>
      </c>
      <c r="IY1769" s="760" t="s">
        <v>572</v>
      </c>
      <c r="IZ1769" s="760" t="s">
        <v>572</v>
      </c>
      <c r="JB1769" s="760" t="s">
        <v>572</v>
      </c>
      <c r="JC1769" s="760" t="s">
        <v>572</v>
      </c>
      <c r="JE1769" s="760" t="s">
        <v>572</v>
      </c>
      <c r="JF1769" s="760" t="s">
        <v>572</v>
      </c>
    </row>
    <row r="1770" spans="1:266" ht="17.25" customHeight="1" x14ac:dyDescent="0.35">
      <c r="A1770" s="618" t="s">
        <v>3157</v>
      </c>
      <c r="B1770" s="730">
        <v>102</v>
      </c>
      <c r="C1770" s="730" t="s">
        <v>3151</v>
      </c>
      <c r="D1770" s="730" t="s">
        <v>3151</v>
      </c>
      <c r="E1770" s="730">
        <v>31</v>
      </c>
      <c r="F1770" s="731" t="s">
        <v>574</v>
      </c>
      <c r="G1770" s="732">
        <v>1</v>
      </c>
      <c r="H1770" s="826">
        <v>46196</v>
      </c>
      <c r="I1770" s="730">
        <v>37</v>
      </c>
      <c r="J1770" s="730" t="s">
        <v>308</v>
      </c>
      <c r="K1770" s="730">
        <v>38</v>
      </c>
      <c r="L1770" s="730" t="s">
        <v>3158</v>
      </c>
      <c r="M1770" s="735" t="s">
        <v>3157</v>
      </c>
      <c r="N1770" s="735">
        <v>0</v>
      </c>
      <c r="O1770" s="735" t="s">
        <v>390</v>
      </c>
      <c r="P1770" s="735">
        <v>0</v>
      </c>
      <c r="Q1770" s="735">
        <v>0</v>
      </c>
      <c r="R1770" s="735" t="s">
        <v>2834</v>
      </c>
      <c r="S1770" s="735" t="s">
        <v>308</v>
      </c>
      <c r="T1770" s="735" t="s">
        <v>3159</v>
      </c>
      <c r="U1770" s="735">
        <v>373</v>
      </c>
      <c r="V1770" s="735" t="s">
        <v>308</v>
      </c>
      <c r="W1770" s="735"/>
      <c r="X1770" s="735"/>
      <c r="Y1770" s="768"/>
      <c r="Z1770" s="768"/>
      <c r="AA1770" s="735" t="s">
        <v>45</v>
      </c>
      <c r="AB1770" s="735" t="s">
        <v>863</v>
      </c>
      <c r="AC1770" s="735" t="s">
        <v>597</v>
      </c>
      <c r="AD1770" s="735">
        <v>1608</v>
      </c>
      <c r="AE1770" s="738">
        <v>1608</v>
      </c>
      <c r="AF1770" s="763" t="s">
        <v>390</v>
      </c>
      <c r="AG1770" s="765"/>
      <c r="AH1770" s="765"/>
      <c r="AI1770" s="765" t="s">
        <v>308</v>
      </c>
      <c r="AJ1770" s="740">
        <v>12</v>
      </c>
      <c r="AK1770" s="766"/>
      <c r="AL1770" s="740"/>
      <c r="AM1770" s="767">
        <v>0</v>
      </c>
      <c r="AN1770" s="767"/>
      <c r="AO1770" s="767">
        <v>0</v>
      </c>
      <c r="AP1770" s="767"/>
      <c r="AQ1770" s="767"/>
      <c r="AR1770" s="767"/>
      <c r="AS1770" s="767"/>
      <c r="AT1770" s="767"/>
      <c r="AU1770" s="767"/>
      <c r="AV1770" s="767"/>
      <c r="AW1770" s="767"/>
      <c r="AX1770" s="767"/>
      <c r="AY1770" s="767"/>
      <c r="AZ1770" s="767"/>
      <c r="BA1770" s="767"/>
      <c r="BB1770" s="767">
        <v>0</v>
      </c>
      <c r="BC1770" s="767">
        <v>0</v>
      </c>
      <c r="BD1770" s="767">
        <v>0</v>
      </c>
      <c r="BE1770" s="767">
        <v>0</v>
      </c>
      <c r="BF1770" s="767">
        <v>0</v>
      </c>
      <c r="BG1770" s="767">
        <v>0</v>
      </c>
      <c r="BH1770" s="767">
        <v>0</v>
      </c>
      <c r="BI1770" s="767">
        <v>0</v>
      </c>
      <c r="BJ1770" s="767"/>
      <c r="BK1770" s="767">
        <v>0</v>
      </c>
      <c r="BL1770" s="767"/>
      <c r="BM1770" s="767"/>
      <c r="BN1770" s="767" t="s">
        <v>308</v>
      </c>
      <c r="BO1770" s="767" t="s">
        <v>308</v>
      </c>
      <c r="BP1770" s="767" t="s">
        <v>308</v>
      </c>
      <c r="BQ1770" s="767" t="s">
        <v>308</v>
      </c>
      <c r="BR1770" s="767"/>
      <c r="BS1770" s="767" t="s">
        <v>397</v>
      </c>
      <c r="BT1770" s="767"/>
      <c r="BU1770" s="767" t="s">
        <v>579</v>
      </c>
      <c r="BV1770" s="767"/>
      <c r="BW1770" s="767"/>
      <c r="BX1770" s="767"/>
      <c r="BY1770" s="767"/>
      <c r="BZ1770" s="767"/>
      <c r="CA1770" s="767"/>
      <c r="CB1770" s="767"/>
      <c r="CC1770" s="767"/>
      <c r="CD1770" s="767"/>
      <c r="CE1770" s="767"/>
      <c r="CF1770" s="767"/>
      <c r="CG1770" s="767"/>
      <c r="CH1770" s="767"/>
      <c r="CI1770" s="767"/>
      <c r="CJ1770" s="767"/>
      <c r="CK1770" s="768"/>
      <c r="CL1770" s="768" t="s">
        <v>397</v>
      </c>
      <c r="CM1770" s="768" t="s">
        <v>397</v>
      </c>
      <c r="CN1770" s="768" t="s">
        <v>397</v>
      </c>
      <c r="CO1770" s="768" t="s">
        <v>397</v>
      </c>
      <c r="CP1770" s="768">
        <v>0</v>
      </c>
      <c r="CQ1770" s="768">
        <v>126</v>
      </c>
      <c r="CR1770" s="735">
        <v>1608</v>
      </c>
      <c r="CS1770" s="769"/>
      <c r="CT1770" s="860">
        <v>46286</v>
      </c>
      <c r="CU1770" s="891" t="s">
        <v>598</v>
      </c>
      <c r="CV1770" s="763"/>
      <c r="CW1770" s="763"/>
      <c r="CX1770" s="860">
        <v>46239</v>
      </c>
      <c r="CY1770" s="747">
        <v>0</v>
      </c>
      <c r="CZ1770" s="747" t="s">
        <v>308</v>
      </c>
      <c r="DA1770" s="748">
        <v>0</v>
      </c>
      <c r="DB1770" s="748">
        <v>0</v>
      </c>
      <c r="DC1770" s="748">
        <v>0</v>
      </c>
      <c r="DD1770" s="748" t="s">
        <v>308</v>
      </c>
      <c r="DE1770" s="748" t="s">
        <v>308</v>
      </c>
      <c r="DF1770" s="748" t="s">
        <v>308</v>
      </c>
      <c r="DG1770" s="748" t="s">
        <v>308</v>
      </c>
      <c r="DH1770" s="770">
        <v>0</v>
      </c>
      <c r="DI1770" s="763" t="s">
        <v>390</v>
      </c>
      <c r="DJ1770" s="763" t="s">
        <v>390</v>
      </c>
      <c r="DK1770" s="763" t="s">
        <v>579</v>
      </c>
      <c r="DL1770" s="763" t="s">
        <v>390</v>
      </c>
      <c r="DM1770" s="763" t="s">
        <v>390</v>
      </c>
      <c r="DN1770" s="763" t="s">
        <v>390</v>
      </c>
      <c r="DO1770" s="771">
        <v>0</v>
      </c>
      <c r="DP1770" s="763">
        <v>46283</v>
      </c>
      <c r="DQ1770" s="737">
        <v>46283</v>
      </c>
      <c r="DR1770" s="763">
        <v>46283</v>
      </c>
      <c r="DS1770" s="770">
        <v>46283</v>
      </c>
      <c r="DT1770" s="752">
        <v>46283</v>
      </c>
      <c r="DU1770" s="753">
        <v>-8</v>
      </c>
      <c r="DV1770" s="753" t="s">
        <v>308</v>
      </c>
      <c r="DW1770" s="754">
        <v>46273</v>
      </c>
      <c r="DX1770" s="755">
        <v>46275</v>
      </c>
      <c r="DY1770" s="754" t="e">
        <v>#VALUE!</v>
      </c>
      <c r="DZ1770" s="754" t="e">
        <v>#VALUE!</v>
      </c>
      <c r="EA1770" s="754" t="e">
        <v>#VALUE!</v>
      </c>
      <c r="EB1770" s="754" t="e">
        <v>#VALUE!</v>
      </c>
      <c r="HA1770" s="756" t="s">
        <v>397</v>
      </c>
      <c r="HB1770" s="756" t="s">
        <v>397</v>
      </c>
      <c r="HC1770" s="756" t="s">
        <v>397</v>
      </c>
      <c r="HD1770" s="756" t="s">
        <v>397</v>
      </c>
      <c r="HE1770" s="756" t="s">
        <v>397</v>
      </c>
      <c r="HF1770" s="756" t="s">
        <v>397</v>
      </c>
      <c r="HG1770" s="756" t="s">
        <v>397</v>
      </c>
      <c r="HH1770" s="756" t="s">
        <v>397</v>
      </c>
      <c r="HI1770" s="756" t="s">
        <v>397</v>
      </c>
      <c r="HJ1770" s="756" t="s">
        <v>397</v>
      </c>
      <c r="HK1770"/>
      <c r="HL1770"/>
      <c r="HM1770"/>
      <c r="HN1770" s="756" t="str">
        <f t="shared" si="61"/>
        <v>AUTO PRINT</v>
      </c>
      <c r="HO1770"/>
      <c r="HP1770" s="757" t="s">
        <v>572</v>
      </c>
      <c r="HQ1770" s="757" t="s">
        <v>572</v>
      </c>
      <c r="HR1770" s="757" t="s">
        <v>572</v>
      </c>
      <c r="HS1770"/>
      <c r="HW1770" s="758"/>
      <c r="HX1770"/>
      <c r="HY1770" s="759" t="s">
        <v>572</v>
      </c>
      <c r="HZ1770" s="759" t="s">
        <v>572</v>
      </c>
      <c r="IA1770" s="759" t="s">
        <v>572</v>
      </c>
      <c r="IC1770" s="760" t="s">
        <v>572</v>
      </c>
      <c r="ID1770" s="760" t="s">
        <v>572</v>
      </c>
      <c r="IE1770" s="760" t="s">
        <v>572</v>
      </c>
      <c r="IF1770" s="761" t="s">
        <v>572</v>
      </c>
      <c r="IG1770" s="619" t="str">
        <f t="shared" si="62"/>
        <v>IN HOUSE (MANUAL)</v>
      </c>
      <c r="II1770" s="761" t="s">
        <v>572</v>
      </c>
      <c r="IK1770" s="761" t="str">
        <f>IFERROR(VLOOKUP($M1770,#REF!,13,0),"IN HOUSE (MANUAL)")</f>
        <v>IN HOUSE (MANUAL)</v>
      </c>
      <c r="IM1770" s="760" t="s">
        <v>572</v>
      </c>
      <c r="IN1770" s="760" t="s">
        <v>572</v>
      </c>
      <c r="IO1770" s="760" t="s">
        <v>572</v>
      </c>
      <c r="IQ1770" s="760" t="s">
        <v>572</v>
      </c>
      <c r="IR1770" s="760" t="s">
        <v>572</v>
      </c>
      <c r="IT1770" s="760" t="s">
        <v>572</v>
      </c>
      <c r="IV1770" s="760" t="s">
        <v>572</v>
      </c>
      <c r="IW1770" s="760" t="s">
        <v>572</v>
      </c>
      <c r="IY1770" s="760" t="s">
        <v>572</v>
      </c>
      <c r="IZ1770" s="760" t="s">
        <v>572</v>
      </c>
      <c r="JB1770" s="760" t="s">
        <v>572</v>
      </c>
      <c r="JC1770" s="760" t="s">
        <v>572</v>
      </c>
      <c r="JE1770" s="760" t="s">
        <v>572</v>
      </c>
      <c r="JF1770" s="760" t="s">
        <v>572</v>
      </c>
    </row>
    <row r="1771" spans="1:266" ht="17.25" customHeight="1" x14ac:dyDescent="0.35">
      <c r="A1771" s="618" t="s">
        <v>3160</v>
      </c>
      <c r="B1771" s="730">
        <v>103</v>
      </c>
      <c r="C1771" s="730" t="s">
        <v>3151</v>
      </c>
      <c r="D1771" s="730" t="s">
        <v>3151</v>
      </c>
      <c r="E1771" s="730">
        <v>31</v>
      </c>
      <c r="F1771" s="731" t="s">
        <v>574</v>
      </c>
      <c r="G1771" s="732">
        <v>1</v>
      </c>
      <c r="H1771" s="826">
        <v>46231</v>
      </c>
      <c r="I1771" s="730">
        <v>37</v>
      </c>
      <c r="J1771" s="730" t="s">
        <v>308</v>
      </c>
      <c r="K1771" s="730">
        <v>39</v>
      </c>
      <c r="L1771" s="730" t="s">
        <v>3161</v>
      </c>
      <c r="M1771" s="735" t="s">
        <v>3160</v>
      </c>
      <c r="N1771" s="735">
        <v>0</v>
      </c>
      <c r="O1771" s="735" t="s">
        <v>390</v>
      </c>
      <c r="P1771" s="735">
        <v>0</v>
      </c>
      <c r="Q1771" s="735">
        <v>0</v>
      </c>
      <c r="R1771" s="735" t="s">
        <v>2834</v>
      </c>
      <c r="S1771" s="735" t="s">
        <v>308</v>
      </c>
      <c r="T1771" s="735" t="s">
        <v>2840</v>
      </c>
      <c r="U1771" s="735">
        <v>373</v>
      </c>
      <c r="V1771" s="735" t="s">
        <v>308</v>
      </c>
      <c r="W1771" s="735"/>
      <c r="X1771" s="735"/>
      <c r="Y1771" s="768"/>
      <c r="Z1771" s="768"/>
      <c r="AA1771" s="735" t="s">
        <v>45</v>
      </c>
      <c r="AB1771" s="735" t="s">
        <v>863</v>
      </c>
      <c r="AC1771" s="735" t="s">
        <v>597</v>
      </c>
      <c r="AD1771" s="735">
        <v>264</v>
      </c>
      <c r="AE1771" s="738">
        <v>264</v>
      </c>
      <c r="AF1771" s="763">
        <v>46273</v>
      </c>
      <c r="AG1771" s="765"/>
      <c r="AH1771" s="765"/>
      <c r="AI1771" s="765" t="s">
        <v>308</v>
      </c>
      <c r="AJ1771" s="740">
        <v>13</v>
      </c>
      <c r="AK1771" s="766"/>
      <c r="AL1771" s="740"/>
      <c r="AM1771" s="767">
        <v>0</v>
      </c>
      <c r="AN1771" s="767"/>
      <c r="AO1771" s="767">
        <v>0</v>
      </c>
      <c r="AP1771" s="767"/>
      <c r="AQ1771" s="767"/>
      <c r="AR1771" s="767"/>
      <c r="AS1771" s="767"/>
      <c r="AT1771" s="767"/>
      <c r="AU1771" s="767"/>
      <c r="AV1771" s="767"/>
      <c r="AW1771" s="767"/>
      <c r="AX1771" s="767"/>
      <c r="AY1771" s="767"/>
      <c r="AZ1771" s="767"/>
      <c r="BA1771" s="767"/>
      <c r="BB1771" s="767">
        <v>0</v>
      </c>
      <c r="BC1771" s="767">
        <v>0</v>
      </c>
      <c r="BD1771" s="767">
        <v>0</v>
      </c>
      <c r="BE1771" s="767">
        <v>0</v>
      </c>
      <c r="BF1771" s="767">
        <v>0</v>
      </c>
      <c r="BG1771" s="767">
        <v>0</v>
      </c>
      <c r="BH1771" s="767">
        <v>0</v>
      </c>
      <c r="BI1771" s="767">
        <v>0</v>
      </c>
      <c r="BJ1771" s="767"/>
      <c r="BK1771" s="767">
        <v>0</v>
      </c>
      <c r="BL1771" s="767"/>
      <c r="BM1771" s="767"/>
      <c r="BN1771" s="767" t="s">
        <v>308</v>
      </c>
      <c r="BO1771" s="767" t="s">
        <v>308</v>
      </c>
      <c r="BP1771" s="767" t="s">
        <v>308</v>
      </c>
      <c r="BQ1771" s="767" t="s">
        <v>308</v>
      </c>
      <c r="BR1771" s="767"/>
      <c r="BS1771" s="767" t="s">
        <v>397</v>
      </c>
      <c r="BT1771" s="767"/>
      <c r="BU1771" s="767" t="s">
        <v>579</v>
      </c>
      <c r="BV1771" s="767"/>
      <c r="BW1771" s="767"/>
      <c r="BX1771" s="767"/>
      <c r="BY1771" s="767"/>
      <c r="BZ1771" s="767"/>
      <c r="CA1771" s="767"/>
      <c r="CB1771" s="767"/>
      <c r="CC1771" s="767"/>
      <c r="CD1771" s="767"/>
      <c r="CE1771" s="767"/>
      <c r="CF1771" s="767"/>
      <c r="CG1771" s="767"/>
      <c r="CH1771" s="767"/>
      <c r="CI1771" s="767"/>
      <c r="CJ1771" s="767"/>
      <c r="CK1771" s="768"/>
      <c r="CL1771" s="768" t="s">
        <v>397</v>
      </c>
      <c r="CM1771" s="768" t="s">
        <v>397</v>
      </c>
      <c r="CN1771" s="768" t="s">
        <v>397</v>
      </c>
      <c r="CO1771" s="768" t="s">
        <v>397</v>
      </c>
      <c r="CP1771" s="768">
        <v>0</v>
      </c>
      <c r="CQ1771" s="768">
        <v>21</v>
      </c>
      <c r="CR1771" s="735">
        <v>264</v>
      </c>
      <c r="CS1771" s="863"/>
      <c r="CT1771" s="860">
        <v>46293</v>
      </c>
      <c r="CU1771" s="941" t="s">
        <v>782</v>
      </c>
      <c r="CV1771" s="763"/>
      <c r="CW1771" s="763"/>
      <c r="CX1771" s="860">
        <v>46268</v>
      </c>
      <c r="CY1771" s="747" t="s">
        <v>2857</v>
      </c>
      <c r="CZ1771" s="747">
        <v>0</v>
      </c>
      <c r="DA1771" s="748">
        <v>46247</v>
      </c>
      <c r="DB1771" s="748" t="s">
        <v>615</v>
      </c>
      <c r="DC1771" s="748" t="s">
        <v>2858</v>
      </c>
      <c r="DD1771" s="748">
        <v>0</v>
      </c>
      <c r="DE1771" s="748">
        <v>0</v>
      </c>
      <c r="DF1771" s="748">
        <v>0</v>
      </c>
      <c r="DG1771" s="748">
        <v>0</v>
      </c>
      <c r="DH1771" s="770">
        <v>0</v>
      </c>
      <c r="DI1771" s="763" t="s">
        <v>390</v>
      </c>
      <c r="DJ1771" s="763" t="s">
        <v>390</v>
      </c>
      <c r="DK1771" s="763" t="s">
        <v>390</v>
      </c>
      <c r="DL1771" s="763" t="s">
        <v>390</v>
      </c>
      <c r="DM1771" s="763" t="s">
        <v>390</v>
      </c>
      <c r="DN1771" s="763" t="s">
        <v>390</v>
      </c>
      <c r="DO1771" s="771">
        <v>0</v>
      </c>
      <c r="DP1771" s="763">
        <v>46290</v>
      </c>
      <c r="DQ1771" s="737">
        <v>46290</v>
      </c>
      <c r="DR1771" s="763">
        <v>46290</v>
      </c>
      <c r="DS1771" s="770">
        <v>46290</v>
      </c>
      <c r="DT1771" s="752">
        <v>46290</v>
      </c>
      <c r="DU1771" s="753">
        <v>-15</v>
      </c>
      <c r="DV1771" s="753" t="s">
        <v>308</v>
      </c>
      <c r="DW1771" s="754">
        <v>46275</v>
      </c>
      <c r="DX1771" s="755">
        <v>46275</v>
      </c>
      <c r="DY1771" s="754" t="e">
        <v>#VALUE!</v>
      </c>
      <c r="DZ1771" s="754" t="e">
        <v>#VALUE!</v>
      </c>
      <c r="EA1771" s="754"/>
      <c r="EB1771" s="754"/>
      <c r="HA1771" s="756" t="s">
        <v>397</v>
      </c>
      <c r="HB1771" s="756" t="s">
        <v>397</v>
      </c>
      <c r="HC1771" s="756" t="s">
        <v>397</v>
      </c>
      <c r="HD1771" s="756" t="s">
        <v>397</v>
      </c>
      <c r="HE1771" s="756" t="s">
        <v>397</v>
      </c>
      <c r="HF1771" s="756" t="s">
        <v>397</v>
      </c>
      <c r="HG1771" s="756" t="s">
        <v>397</v>
      </c>
      <c r="HH1771" s="756" t="s">
        <v>397</v>
      </c>
      <c r="HI1771" s="756" t="s">
        <v>397</v>
      </c>
      <c r="HJ1771" s="756" t="s">
        <v>397</v>
      </c>
      <c r="HK1771"/>
      <c r="HL1771"/>
      <c r="HM1771"/>
      <c r="HN1771" s="756" t="str">
        <f t="shared" si="61"/>
        <v>AUTO PRINT</v>
      </c>
      <c r="HO1771"/>
      <c r="HP1771" s="757" t="s">
        <v>572</v>
      </c>
      <c r="HQ1771" s="757" t="s">
        <v>572</v>
      </c>
      <c r="HR1771" s="757" t="s">
        <v>572</v>
      </c>
      <c r="HS1771"/>
      <c r="HW1771" s="758"/>
      <c r="HX1771"/>
      <c r="HY1771" s="759" t="s">
        <v>572</v>
      </c>
      <c r="HZ1771" s="759" t="s">
        <v>572</v>
      </c>
      <c r="IA1771" s="759" t="s">
        <v>572</v>
      </c>
      <c r="IC1771" s="760" t="s">
        <v>572</v>
      </c>
      <c r="ID1771" s="760" t="s">
        <v>572</v>
      </c>
      <c r="IE1771" s="760" t="s">
        <v>572</v>
      </c>
      <c r="IF1771" s="761" t="s">
        <v>572</v>
      </c>
      <c r="IG1771" s="619" t="str">
        <f t="shared" si="62"/>
        <v>IN HOUSE (MANUAL)</v>
      </c>
      <c r="II1771" s="761" t="s">
        <v>572</v>
      </c>
      <c r="IK1771" s="761" t="str">
        <f>IFERROR(VLOOKUP($M1771,#REF!,13,0),"IN HOUSE (MANUAL)")</f>
        <v>IN HOUSE (MANUAL)</v>
      </c>
      <c r="IM1771" s="760" t="s">
        <v>572</v>
      </c>
      <c r="IN1771" s="760" t="s">
        <v>572</v>
      </c>
      <c r="IO1771" s="760" t="s">
        <v>572</v>
      </c>
      <c r="IQ1771" s="760" t="s">
        <v>572</v>
      </c>
      <c r="IR1771" s="760" t="s">
        <v>572</v>
      </c>
      <c r="IT1771" s="760" t="s">
        <v>572</v>
      </c>
      <c r="IV1771" s="760" t="s">
        <v>572</v>
      </c>
      <c r="IW1771" s="760" t="s">
        <v>572</v>
      </c>
      <c r="IY1771" s="760" t="s">
        <v>572</v>
      </c>
      <c r="IZ1771" s="760" t="s">
        <v>572</v>
      </c>
      <c r="JB1771" s="760" t="s">
        <v>572</v>
      </c>
      <c r="JC1771" s="760" t="s">
        <v>572</v>
      </c>
      <c r="JE1771" s="760" t="s">
        <v>572</v>
      </c>
      <c r="JF1771" s="760" t="s">
        <v>572</v>
      </c>
    </row>
    <row r="1772" spans="1:266" ht="17.25" customHeight="1" x14ac:dyDescent="0.35">
      <c r="A1772" s="618" t="s">
        <v>3162</v>
      </c>
      <c r="B1772" s="730">
        <v>104</v>
      </c>
      <c r="C1772" s="730" t="s">
        <v>3151</v>
      </c>
      <c r="D1772" s="730" t="s">
        <v>3151</v>
      </c>
      <c r="E1772" s="730">
        <v>31</v>
      </c>
      <c r="F1772" s="731" t="s">
        <v>574</v>
      </c>
      <c r="G1772" s="732">
        <v>1</v>
      </c>
      <c r="H1772" s="826">
        <v>46231</v>
      </c>
      <c r="I1772" s="730">
        <v>37</v>
      </c>
      <c r="J1772" s="730" t="s">
        <v>308</v>
      </c>
      <c r="K1772" s="730">
        <v>39</v>
      </c>
      <c r="L1772" s="730" t="s">
        <v>3163</v>
      </c>
      <c r="M1772" s="735" t="s">
        <v>3162</v>
      </c>
      <c r="N1772" s="735">
        <v>0</v>
      </c>
      <c r="O1772" s="735" t="s">
        <v>390</v>
      </c>
      <c r="P1772" s="735">
        <v>0</v>
      </c>
      <c r="Q1772" s="735">
        <v>0</v>
      </c>
      <c r="R1772" s="735" t="s">
        <v>2834</v>
      </c>
      <c r="S1772" s="735" t="s">
        <v>308</v>
      </c>
      <c r="T1772" s="735" t="s">
        <v>2918</v>
      </c>
      <c r="U1772" s="735">
        <v>373</v>
      </c>
      <c r="V1772" s="735" t="s">
        <v>308</v>
      </c>
      <c r="W1772" s="735"/>
      <c r="X1772" s="735"/>
      <c r="Y1772" s="768"/>
      <c r="Z1772" s="768"/>
      <c r="AA1772" s="735" t="s">
        <v>45</v>
      </c>
      <c r="AB1772" s="735" t="s">
        <v>863</v>
      </c>
      <c r="AC1772" s="735" t="s">
        <v>597</v>
      </c>
      <c r="AD1772" s="735">
        <v>246</v>
      </c>
      <c r="AE1772" s="738">
        <v>246</v>
      </c>
      <c r="AF1772" s="763">
        <v>46273</v>
      </c>
      <c r="AG1772" s="765"/>
      <c r="AH1772" s="765"/>
      <c r="AI1772" s="765" t="s">
        <v>308</v>
      </c>
      <c r="AJ1772" s="740">
        <v>14</v>
      </c>
      <c r="AK1772" s="766"/>
      <c r="AL1772" s="740"/>
      <c r="AM1772" s="767">
        <v>0</v>
      </c>
      <c r="AN1772" s="767"/>
      <c r="AO1772" s="767">
        <v>0</v>
      </c>
      <c r="AP1772" s="767"/>
      <c r="AQ1772" s="767"/>
      <c r="AR1772" s="767"/>
      <c r="AS1772" s="767"/>
      <c r="AT1772" s="767"/>
      <c r="AU1772" s="767"/>
      <c r="AV1772" s="767"/>
      <c r="AW1772" s="767"/>
      <c r="AX1772" s="767"/>
      <c r="AY1772" s="767"/>
      <c r="AZ1772" s="767"/>
      <c r="BA1772" s="767"/>
      <c r="BB1772" s="767">
        <v>0</v>
      </c>
      <c r="BC1772" s="767">
        <v>0</v>
      </c>
      <c r="BD1772" s="767">
        <v>0</v>
      </c>
      <c r="BE1772" s="767">
        <v>0</v>
      </c>
      <c r="BF1772" s="767">
        <v>0</v>
      </c>
      <c r="BG1772" s="767">
        <v>0</v>
      </c>
      <c r="BH1772" s="767">
        <v>0</v>
      </c>
      <c r="BI1772" s="767">
        <v>0</v>
      </c>
      <c r="BJ1772" s="767"/>
      <c r="BK1772" s="767">
        <v>0</v>
      </c>
      <c r="BL1772" s="767"/>
      <c r="BM1772" s="767"/>
      <c r="BN1772" s="767" t="s">
        <v>308</v>
      </c>
      <c r="BO1772" s="767" t="s">
        <v>308</v>
      </c>
      <c r="BP1772" s="767" t="s">
        <v>308</v>
      </c>
      <c r="BQ1772" s="767" t="s">
        <v>308</v>
      </c>
      <c r="BR1772" s="767"/>
      <c r="BS1772" s="767" t="s">
        <v>397</v>
      </c>
      <c r="BT1772" s="767"/>
      <c r="BU1772" s="767" t="s">
        <v>579</v>
      </c>
      <c r="BV1772" s="767"/>
      <c r="BW1772" s="767"/>
      <c r="BX1772" s="767"/>
      <c r="BY1772" s="767"/>
      <c r="BZ1772" s="767"/>
      <c r="CA1772" s="767"/>
      <c r="CB1772" s="767"/>
      <c r="CC1772" s="767"/>
      <c r="CD1772" s="767"/>
      <c r="CE1772" s="767"/>
      <c r="CF1772" s="767"/>
      <c r="CG1772" s="767"/>
      <c r="CH1772" s="767"/>
      <c r="CI1772" s="767"/>
      <c r="CJ1772" s="767"/>
      <c r="CK1772" s="768"/>
      <c r="CL1772" s="768" t="s">
        <v>397</v>
      </c>
      <c r="CM1772" s="768" t="s">
        <v>397</v>
      </c>
      <c r="CN1772" s="768" t="s">
        <v>397</v>
      </c>
      <c r="CO1772" s="768" t="s">
        <v>397</v>
      </c>
      <c r="CP1772" s="768">
        <v>0</v>
      </c>
      <c r="CQ1772" s="768">
        <v>204</v>
      </c>
      <c r="CR1772" s="735">
        <v>246</v>
      </c>
      <c r="CS1772" s="863"/>
      <c r="CT1772" s="860">
        <v>46293</v>
      </c>
      <c r="CU1772" s="941" t="s">
        <v>782</v>
      </c>
      <c r="CV1772" s="763"/>
      <c r="CW1772" s="763"/>
      <c r="CX1772" s="860">
        <v>46268</v>
      </c>
      <c r="CY1772" s="747" t="s">
        <v>2857</v>
      </c>
      <c r="CZ1772" s="747">
        <v>0</v>
      </c>
      <c r="DA1772" s="748">
        <v>46247</v>
      </c>
      <c r="DB1772" s="748" t="s">
        <v>615</v>
      </c>
      <c r="DC1772" s="748" t="s">
        <v>2858</v>
      </c>
      <c r="DD1772" s="748">
        <v>0</v>
      </c>
      <c r="DE1772" s="748">
        <v>0</v>
      </c>
      <c r="DF1772" s="748">
        <v>0</v>
      </c>
      <c r="DG1772" s="748">
        <v>0</v>
      </c>
      <c r="DH1772" s="770">
        <v>0</v>
      </c>
      <c r="DI1772" s="763" t="s">
        <v>390</v>
      </c>
      <c r="DJ1772" s="763" t="s">
        <v>390</v>
      </c>
      <c r="DK1772" s="763" t="s">
        <v>390</v>
      </c>
      <c r="DL1772" s="763" t="s">
        <v>390</v>
      </c>
      <c r="DM1772" s="763" t="s">
        <v>390</v>
      </c>
      <c r="DN1772" s="763" t="s">
        <v>390</v>
      </c>
      <c r="DO1772" s="771">
        <v>0</v>
      </c>
      <c r="DP1772" s="763">
        <v>46290</v>
      </c>
      <c r="DQ1772" s="737">
        <v>46290</v>
      </c>
      <c r="DR1772" s="763">
        <v>46290</v>
      </c>
      <c r="DS1772" s="770">
        <v>46290</v>
      </c>
      <c r="DT1772" s="752">
        <v>46290</v>
      </c>
      <c r="DU1772" s="753">
        <v>-15</v>
      </c>
      <c r="DV1772" s="753" t="s">
        <v>308</v>
      </c>
      <c r="DW1772" s="754">
        <v>46275</v>
      </c>
      <c r="DX1772" s="755">
        <v>46275</v>
      </c>
      <c r="DY1772" s="754" t="e">
        <v>#VALUE!</v>
      </c>
      <c r="DZ1772" s="754" t="e">
        <v>#VALUE!</v>
      </c>
      <c r="EA1772" s="754"/>
      <c r="EB1772" s="754"/>
      <c r="HA1772" s="756" t="s">
        <v>397</v>
      </c>
      <c r="HB1772" s="756" t="s">
        <v>397</v>
      </c>
      <c r="HC1772" s="756" t="s">
        <v>397</v>
      </c>
      <c r="HD1772" s="756" t="s">
        <v>397</v>
      </c>
      <c r="HE1772" s="756" t="s">
        <v>397</v>
      </c>
      <c r="HF1772" s="756" t="s">
        <v>397</v>
      </c>
      <c r="HG1772" s="756" t="s">
        <v>397</v>
      </c>
      <c r="HH1772" s="756" t="s">
        <v>397</v>
      </c>
      <c r="HI1772" s="756" t="s">
        <v>397</v>
      </c>
      <c r="HJ1772" s="756" t="s">
        <v>397</v>
      </c>
      <c r="HK1772"/>
      <c r="HL1772"/>
      <c r="HM1772"/>
      <c r="HN1772" s="756" t="str">
        <f t="shared" si="61"/>
        <v>AUTO PRINT</v>
      </c>
      <c r="HO1772"/>
      <c r="HP1772" s="757" t="s">
        <v>572</v>
      </c>
      <c r="HQ1772" s="757" t="s">
        <v>572</v>
      </c>
      <c r="HR1772" s="757" t="s">
        <v>572</v>
      </c>
      <c r="HS1772"/>
      <c r="HW1772" s="758"/>
      <c r="HX1772"/>
      <c r="HY1772" s="759" t="s">
        <v>572</v>
      </c>
      <c r="HZ1772" s="759" t="s">
        <v>572</v>
      </c>
      <c r="IA1772" s="759" t="s">
        <v>572</v>
      </c>
      <c r="IC1772" s="760" t="s">
        <v>572</v>
      </c>
      <c r="ID1772" s="760" t="s">
        <v>572</v>
      </c>
      <c r="IE1772" s="760" t="s">
        <v>572</v>
      </c>
      <c r="IF1772" s="761" t="s">
        <v>572</v>
      </c>
      <c r="IG1772" s="619" t="str">
        <f t="shared" si="62"/>
        <v>IN HOUSE (MANUAL)</v>
      </c>
      <c r="II1772" s="761" t="s">
        <v>572</v>
      </c>
      <c r="IK1772" s="761" t="str">
        <f>IFERROR(VLOOKUP($M1772,#REF!,13,0),"IN HOUSE (MANUAL)")</f>
        <v>IN HOUSE (MANUAL)</v>
      </c>
      <c r="IM1772" s="760" t="s">
        <v>572</v>
      </c>
      <c r="IN1772" s="760" t="s">
        <v>572</v>
      </c>
      <c r="IO1772" s="760" t="s">
        <v>572</v>
      </c>
      <c r="IQ1772" s="760" t="s">
        <v>572</v>
      </c>
      <c r="IR1772" s="760" t="s">
        <v>572</v>
      </c>
      <c r="IT1772" s="760" t="s">
        <v>572</v>
      </c>
      <c r="IV1772" s="760" t="s">
        <v>572</v>
      </c>
      <c r="IW1772" s="760" t="s">
        <v>572</v>
      </c>
      <c r="IY1772" s="760" t="s">
        <v>572</v>
      </c>
      <c r="IZ1772" s="760" t="s">
        <v>572</v>
      </c>
      <c r="JB1772" s="760" t="s">
        <v>572</v>
      </c>
      <c r="JC1772" s="760" t="s">
        <v>572</v>
      </c>
      <c r="JE1772" s="760" t="s">
        <v>572</v>
      </c>
      <c r="JF1772" s="760" t="s">
        <v>572</v>
      </c>
    </row>
    <row r="1773" spans="1:266" ht="17.25" customHeight="1" x14ac:dyDescent="0.35">
      <c r="A1773" s="618" t="s">
        <v>3164</v>
      </c>
      <c r="B1773" s="730">
        <v>105</v>
      </c>
      <c r="C1773" s="730" t="s">
        <v>3151</v>
      </c>
      <c r="D1773" s="730" t="s">
        <v>3151</v>
      </c>
      <c r="E1773" s="730">
        <v>31</v>
      </c>
      <c r="F1773" s="731" t="s">
        <v>574</v>
      </c>
      <c r="G1773" s="732">
        <v>1</v>
      </c>
      <c r="H1773" s="826">
        <v>46196</v>
      </c>
      <c r="I1773" s="730">
        <v>37</v>
      </c>
      <c r="J1773" s="730" t="s">
        <v>308</v>
      </c>
      <c r="K1773" s="730">
        <v>40</v>
      </c>
      <c r="L1773" s="730" t="s">
        <v>3165</v>
      </c>
      <c r="M1773" s="772" t="s">
        <v>3164</v>
      </c>
      <c r="N1773" s="772">
        <v>0</v>
      </c>
      <c r="O1773" s="772" t="s">
        <v>390</v>
      </c>
      <c r="P1773" s="772">
        <v>0</v>
      </c>
      <c r="Q1773" s="772" t="s">
        <v>390</v>
      </c>
      <c r="R1773" s="772" t="s">
        <v>987</v>
      </c>
      <c r="S1773" s="772" t="s">
        <v>308</v>
      </c>
      <c r="T1773" s="772" t="s">
        <v>1008</v>
      </c>
      <c r="U1773" s="772">
        <v>578</v>
      </c>
      <c r="V1773" s="772" t="s">
        <v>308</v>
      </c>
      <c r="W1773" s="772"/>
      <c r="X1773" s="772"/>
      <c r="Y1773" s="772"/>
      <c r="Z1773" s="773">
        <v>0</v>
      </c>
      <c r="AA1773" s="772" t="s">
        <v>53</v>
      </c>
      <c r="AB1773" s="772" t="s">
        <v>863</v>
      </c>
      <c r="AC1773" s="772" t="s">
        <v>647</v>
      </c>
      <c r="AD1773" s="772">
        <v>732</v>
      </c>
      <c r="AE1773" s="864">
        <v>732</v>
      </c>
      <c r="AF1773" s="774">
        <v>46272</v>
      </c>
      <c r="AG1773" s="777"/>
      <c r="AH1773" s="777"/>
      <c r="AI1773" s="777" t="s">
        <v>308</v>
      </c>
      <c r="AJ1773" s="778">
        <v>15</v>
      </c>
      <c r="AK1773" s="779"/>
      <c r="AL1773" s="778"/>
      <c r="AM1773" s="780">
        <v>0</v>
      </c>
      <c r="AN1773" s="780"/>
      <c r="AO1773" s="780"/>
      <c r="AP1773" s="780"/>
      <c r="AQ1773" s="780"/>
      <c r="AR1773" s="780"/>
      <c r="AS1773" s="780"/>
      <c r="AT1773" s="780"/>
      <c r="AU1773" s="780"/>
      <c r="AV1773" s="780"/>
      <c r="AW1773" s="780"/>
      <c r="AX1773" s="780"/>
      <c r="AY1773" s="780"/>
      <c r="AZ1773" s="780"/>
      <c r="BA1773" s="780"/>
      <c r="BB1773" s="780">
        <v>0</v>
      </c>
      <c r="BC1773" s="780" t="s">
        <v>397</v>
      </c>
      <c r="BD1773" s="780">
        <v>0</v>
      </c>
      <c r="BE1773" s="780">
        <v>0</v>
      </c>
      <c r="BF1773" s="780">
        <v>0</v>
      </c>
      <c r="BG1773" s="780">
        <v>0</v>
      </c>
      <c r="BH1773" s="780">
        <v>0</v>
      </c>
      <c r="BI1773" s="780">
        <v>0</v>
      </c>
      <c r="BJ1773" s="896" t="s">
        <v>902</v>
      </c>
      <c r="BK1773" s="780">
        <v>0</v>
      </c>
      <c r="BL1773" s="780"/>
      <c r="BM1773" s="780"/>
      <c r="BN1773" s="780" t="s">
        <v>308</v>
      </c>
      <c r="BO1773" s="780" t="s">
        <v>308</v>
      </c>
      <c r="BP1773" s="780" t="s">
        <v>308</v>
      </c>
      <c r="BQ1773" s="780" t="s">
        <v>308</v>
      </c>
      <c r="BR1773" s="780"/>
      <c r="BS1773" s="780" t="s">
        <v>397</v>
      </c>
      <c r="BT1773" s="780"/>
      <c r="BU1773" s="780" t="s">
        <v>579</v>
      </c>
      <c r="BV1773" s="780"/>
      <c r="BW1773" s="780"/>
      <c r="BX1773" s="780"/>
      <c r="BY1773" s="780"/>
      <c r="BZ1773" s="780"/>
      <c r="CA1773" s="780">
        <v>38</v>
      </c>
      <c r="CB1773" s="780"/>
      <c r="CC1773" s="780"/>
      <c r="CD1773" s="780"/>
      <c r="CE1773" s="780"/>
      <c r="CF1773" s="780"/>
      <c r="CG1773" s="780"/>
      <c r="CH1773" s="780"/>
      <c r="CI1773" s="780"/>
      <c r="CJ1773" s="780"/>
      <c r="CK1773" s="773"/>
      <c r="CL1773" s="773" t="s">
        <v>397</v>
      </c>
      <c r="CM1773" s="773">
        <v>0</v>
      </c>
      <c r="CN1773" s="773">
        <v>38</v>
      </c>
      <c r="CO1773" s="773" t="s">
        <v>397</v>
      </c>
      <c r="CP1773" s="773">
        <v>38</v>
      </c>
      <c r="CQ1773" s="773">
        <v>699</v>
      </c>
      <c r="CR1773" s="772">
        <v>732</v>
      </c>
      <c r="CS1773" s="781"/>
      <c r="CT1773" s="865" t="s">
        <v>308</v>
      </c>
      <c r="CU1773" s="900" t="s">
        <v>308</v>
      </c>
      <c r="CV1773" s="774"/>
      <c r="CW1773" s="774"/>
      <c r="CX1773" s="865">
        <v>46249</v>
      </c>
      <c r="CY1773" s="784" t="s">
        <v>923</v>
      </c>
      <c r="CZ1773" s="784" t="s">
        <v>308</v>
      </c>
      <c r="DA1773" s="785">
        <v>46269</v>
      </c>
      <c r="DB1773" s="785" t="s">
        <v>633</v>
      </c>
      <c r="DC1773" s="785" t="s">
        <v>634</v>
      </c>
      <c r="DD1773" s="785" t="s">
        <v>390</v>
      </c>
      <c r="DE1773" s="785" t="s">
        <v>397</v>
      </c>
      <c r="DF1773" s="785" t="s">
        <v>397</v>
      </c>
      <c r="DG1773" s="785" t="s">
        <v>397</v>
      </c>
      <c r="DH1773" s="786">
        <v>0</v>
      </c>
      <c r="DI1773" s="774" t="s">
        <v>397</v>
      </c>
      <c r="DJ1773" s="774">
        <v>46272</v>
      </c>
      <c r="DK1773" s="774" t="s">
        <v>390</v>
      </c>
      <c r="DL1773" s="774" t="s">
        <v>390</v>
      </c>
      <c r="DM1773" s="774" t="s">
        <v>390</v>
      </c>
      <c r="DN1773" s="774" t="s">
        <v>390</v>
      </c>
      <c r="DO1773" s="787">
        <v>0</v>
      </c>
      <c r="DP1773" s="774">
        <v>46297</v>
      </c>
      <c r="DQ1773" s="774">
        <v>46297</v>
      </c>
      <c r="DR1773" s="774">
        <v>46297</v>
      </c>
      <c r="DS1773" s="786">
        <v>46297</v>
      </c>
      <c r="DT1773" s="752">
        <v>46297</v>
      </c>
      <c r="DU1773" s="753">
        <v>-21</v>
      </c>
      <c r="DV1773" s="753" t="s">
        <v>308</v>
      </c>
      <c r="DW1773" s="754">
        <v>46275</v>
      </c>
      <c r="DX1773" s="755">
        <v>46276</v>
      </c>
      <c r="DY1773" s="754" t="e">
        <v>#VALUE!</v>
      </c>
      <c r="DZ1773" s="754" t="e">
        <v>#VALUE!</v>
      </c>
      <c r="EA1773" s="754"/>
      <c r="EB1773" s="754"/>
      <c r="HA1773" s="756" t="s">
        <v>397</v>
      </c>
      <c r="HB1773" s="756" t="s">
        <v>397</v>
      </c>
      <c r="HC1773" s="756" t="s">
        <v>397</v>
      </c>
      <c r="HD1773" s="756" t="s">
        <v>397</v>
      </c>
      <c r="HE1773" s="756" t="s">
        <v>397</v>
      </c>
      <c r="HF1773" s="756" t="s">
        <v>397</v>
      </c>
      <c r="HG1773" s="756" t="s">
        <v>397</v>
      </c>
      <c r="HH1773" s="756" t="s">
        <v>397</v>
      </c>
      <c r="HI1773" s="756" t="s">
        <v>397</v>
      </c>
      <c r="HJ1773" s="756" t="s">
        <v>397</v>
      </c>
      <c r="HK1773"/>
      <c r="HL1773"/>
      <c r="HM1773"/>
      <c r="HN1773" s="756" t="str">
        <f t="shared" si="61"/>
        <v>AUTO PRINT</v>
      </c>
      <c r="HO1773"/>
      <c r="HP1773" s="757" t="s">
        <v>572</v>
      </c>
      <c r="HQ1773" s="757" t="s">
        <v>572</v>
      </c>
      <c r="HR1773" s="757" t="s">
        <v>572</v>
      </c>
      <c r="HS1773"/>
      <c r="HW1773" s="758"/>
      <c r="HX1773"/>
      <c r="HY1773" s="759" t="s">
        <v>572</v>
      </c>
      <c r="HZ1773" s="759" t="s">
        <v>572</v>
      </c>
      <c r="IA1773" s="759" t="s">
        <v>572</v>
      </c>
      <c r="IC1773" s="760" t="s">
        <v>572</v>
      </c>
      <c r="ID1773" s="760" t="s">
        <v>572</v>
      </c>
      <c r="IE1773" s="760" t="s">
        <v>572</v>
      </c>
      <c r="IF1773" s="761" t="s">
        <v>572</v>
      </c>
      <c r="IG1773" s="619" t="str">
        <f t="shared" si="62"/>
        <v>IN HOUSE (MANUAL)</v>
      </c>
      <c r="II1773" s="761" t="s">
        <v>572</v>
      </c>
      <c r="IK1773" s="761" t="str">
        <f>IFERROR(VLOOKUP($M1773,#REF!,13,0),"IN HOUSE (MANUAL)")</f>
        <v>IN HOUSE (MANUAL)</v>
      </c>
      <c r="IM1773" s="760" t="s">
        <v>572</v>
      </c>
      <c r="IN1773" s="760" t="s">
        <v>572</v>
      </c>
      <c r="IO1773" s="760" t="s">
        <v>572</v>
      </c>
      <c r="IQ1773" s="760" t="s">
        <v>572</v>
      </c>
      <c r="IR1773" s="760" t="s">
        <v>572</v>
      </c>
      <c r="IT1773" s="760" t="s">
        <v>572</v>
      </c>
      <c r="IV1773" s="760" t="s">
        <v>572</v>
      </c>
      <c r="IW1773" s="760" t="s">
        <v>239</v>
      </c>
      <c r="IY1773" s="760">
        <v>0</v>
      </c>
      <c r="IZ1773" s="760">
        <v>0</v>
      </c>
      <c r="JB1773" s="760" t="s">
        <v>572</v>
      </c>
      <c r="JC1773" s="760" t="s">
        <v>572</v>
      </c>
      <c r="JE1773" s="760" t="s">
        <v>572</v>
      </c>
      <c r="JF1773" s="760" t="s">
        <v>572</v>
      </c>
    </row>
    <row r="1774" spans="1:266" ht="17.25" customHeight="1" x14ac:dyDescent="0.35">
      <c r="A1774" s="618" t="s">
        <v>3166</v>
      </c>
      <c r="B1774" s="730">
        <v>106</v>
      </c>
      <c r="C1774" s="730" t="s">
        <v>3167</v>
      </c>
      <c r="D1774" s="730" t="s">
        <v>3167</v>
      </c>
      <c r="E1774" s="730">
        <v>31</v>
      </c>
      <c r="F1774" s="731" t="s">
        <v>574</v>
      </c>
      <c r="G1774" s="732">
        <v>2</v>
      </c>
      <c r="H1774" s="826">
        <v>46196</v>
      </c>
      <c r="I1774" s="730">
        <v>38</v>
      </c>
      <c r="J1774" s="730" t="s">
        <v>308</v>
      </c>
      <c r="K1774" s="730">
        <v>41</v>
      </c>
      <c r="L1774" s="730" t="s">
        <v>3168</v>
      </c>
      <c r="M1774" s="772" t="s">
        <v>3166</v>
      </c>
      <c r="N1774" s="772">
        <v>0</v>
      </c>
      <c r="O1774" s="772" t="s">
        <v>390</v>
      </c>
      <c r="P1774" s="772">
        <v>0</v>
      </c>
      <c r="Q1774" s="772" t="s">
        <v>390</v>
      </c>
      <c r="R1774" s="772" t="s">
        <v>987</v>
      </c>
      <c r="S1774" s="772"/>
      <c r="T1774" s="772" t="s">
        <v>1018</v>
      </c>
      <c r="U1774" s="772">
        <v>578</v>
      </c>
      <c r="V1774" s="772" t="s">
        <v>308</v>
      </c>
      <c r="W1774" s="772"/>
      <c r="X1774" s="772"/>
      <c r="Y1774" s="772"/>
      <c r="Z1774" s="773">
        <v>0</v>
      </c>
      <c r="AA1774" s="772" t="s">
        <v>53</v>
      </c>
      <c r="AB1774" s="772" t="s">
        <v>890</v>
      </c>
      <c r="AC1774" s="772" t="s">
        <v>899</v>
      </c>
      <c r="AD1774" s="772">
        <v>3348</v>
      </c>
      <c r="AE1774" s="864">
        <v>1680</v>
      </c>
      <c r="AF1774" s="774" t="s">
        <v>390</v>
      </c>
      <c r="AG1774" s="777"/>
      <c r="AH1774" s="777"/>
      <c r="AI1774" s="777" t="s">
        <v>308</v>
      </c>
      <c r="AJ1774" s="778">
        <v>16</v>
      </c>
      <c r="AK1774" s="779"/>
      <c r="AL1774" s="778"/>
      <c r="AM1774" s="780">
        <v>0</v>
      </c>
      <c r="AN1774" s="780"/>
      <c r="AO1774" s="780"/>
      <c r="AP1774" s="780"/>
      <c r="AQ1774" s="780"/>
      <c r="AR1774" s="780"/>
      <c r="AS1774" s="780"/>
      <c r="AT1774" s="780"/>
      <c r="AU1774" s="780"/>
      <c r="AV1774" s="780"/>
      <c r="AW1774" s="780"/>
      <c r="AX1774" s="780"/>
      <c r="AY1774" s="780"/>
      <c r="AZ1774" s="780"/>
      <c r="BA1774" s="780"/>
      <c r="BB1774" s="780">
        <v>0</v>
      </c>
      <c r="BC1774" s="780">
        <v>1680</v>
      </c>
      <c r="BD1774" s="780">
        <v>0</v>
      </c>
      <c r="BE1774" s="780">
        <v>0</v>
      </c>
      <c r="BF1774" s="780">
        <v>0</v>
      </c>
      <c r="BG1774" s="780">
        <v>0</v>
      </c>
      <c r="BH1774" s="780">
        <v>0</v>
      </c>
      <c r="BI1774" s="780">
        <v>0</v>
      </c>
      <c r="BJ1774" s="896" t="s">
        <v>902</v>
      </c>
      <c r="BK1774" s="780">
        <v>0</v>
      </c>
      <c r="BL1774" s="780"/>
      <c r="BM1774" s="780"/>
      <c r="BN1774" s="780" t="s">
        <v>308</v>
      </c>
      <c r="BO1774" s="780" t="s">
        <v>308</v>
      </c>
      <c r="BP1774" s="780" t="s">
        <v>308</v>
      </c>
      <c r="BQ1774" s="780" t="s">
        <v>308</v>
      </c>
      <c r="BR1774" s="780"/>
      <c r="BS1774" s="780" t="s">
        <v>397</v>
      </c>
      <c r="BT1774" s="780"/>
      <c r="BU1774" s="780" t="s">
        <v>579</v>
      </c>
      <c r="BV1774" s="780"/>
      <c r="BW1774" s="780"/>
      <c r="BX1774" s="780"/>
      <c r="BY1774" s="780"/>
      <c r="BZ1774" s="780"/>
      <c r="CA1774" s="887">
        <v>1674</v>
      </c>
      <c r="CB1774" s="780"/>
      <c r="CC1774" s="780"/>
      <c r="CD1774" s="780"/>
      <c r="CE1774" s="780"/>
      <c r="CF1774" s="780"/>
      <c r="CG1774" s="780"/>
      <c r="CH1774" s="780"/>
      <c r="CI1774" s="780"/>
      <c r="CJ1774" s="780"/>
      <c r="CK1774" s="773"/>
      <c r="CL1774" s="773" t="s">
        <v>397</v>
      </c>
      <c r="CM1774" s="773">
        <v>0</v>
      </c>
      <c r="CN1774" s="773">
        <v>1674</v>
      </c>
      <c r="CO1774" s="773" t="s">
        <v>397</v>
      </c>
      <c r="CP1774" s="773">
        <v>1674</v>
      </c>
      <c r="CQ1774" s="773">
        <v>3348</v>
      </c>
      <c r="CR1774" s="772">
        <v>1680</v>
      </c>
      <c r="CS1774" s="898"/>
      <c r="CT1774" s="865" t="s">
        <v>308</v>
      </c>
      <c r="CU1774" s="900" t="s">
        <v>308</v>
      </c>
      <c r="CV1774" s="774"/>
      <c r="CW1774" s="774"/>
      <c r="CX1774" s="865">
        <v>46255</v>
      </c>
      <c r="CY1774" s="784">
        <v>0</v>
      </c>
      <c r="CZ1774" s="784" t="s">
        <v>308</v>
      </c>
      <c r="DA1774" s="785">
        <v>0</v>
      </c>
      <c r="DB1774" s="785">
        <v>0</v>
      </c>
      <c r="DC1774" s="785">
        <v>0</v>
      </c>
      <c r="DD1774" s="785" t="s">
        <v>390</v>
      </c>
      <c r="DE1774" s="785" t="s">
        <v>397</v>
      </c>
      <c r="DF1774" s="785" t="s">
        <v>397</v>
      </c>
      <c r="DG1774" s="785" t="s">
        <v>397</v>
      </c>
      <c r="DH1774" s="786">
        <v>0</v>
      </c>
      <c r="DI1774" s="774" t="s">
        <v>397</v>
      </c>
      <c r="DJ1774" s="774" t="s">
        <v>390</v>
      </c>
      <c r="DK1774" s="774" t="s">
        <v>390</v>
      </c>
      <c r="DL1774" s="774" t="s">
        <v>390</v>
      </c>
      <c r="DM1774" s="774">
        <v>46272</v>
      </c>
      <c r="DN1774" s="774">
        <v>46272</v>
      </c>
      <c r="DO1774" s="787">
        <v>0</v>
      </c>
      <c r="DP1774" s="774">
        <v>46304</v>
      </c>
      <c r="DQ1774" s="774">
        <v>46304</v>
      </c>
      <c r="DR1774" s="774">
        <v>46304</v>
      </c>
      <c r="DS1774" s="786">
        <v>46304</v>
      </c>
      <c r="DT1774" s="752">
        <v>46304</v>
      </c>
      <c r="DU1774" s="753">
        <v>-22</v>
      </c>
      <c r="DV1774" s="753" t="s">
        <v>308</v>
      </c>
      <c r="DW1774" s="754">
        <v>46276</v>
      </c>
      <c r="DX1774" s="755">
        <v>46282</v>
      </c>
      <c r="DY1774" s="754" t="e">
        <v>#VALUE!</v>
      </c>
      <c r="DZ1774" s="754" t="e">
        <v>#VALUE!</v>
      </c>
      <c r="EA1774" s="754"/>
      <c r="EB1774" s="754"/>
      <c r="HA1774" s="756" t="s">
        <v>397</v>
      </c>
      <c r="HB1774" s="756" t="s">
        <v>397</v>
      </c>
      <c r="HC1774" s="756" t="s">
        <v>397</v>
      </c>
      <c r="HD1774" s="756" t="s">
        <v>397</v>
      </c>
      <c r="HE1774" s="756" t="s">
        <v>397</v>
      </c>
      <c r="HF1774" s="756" t="s">
        <v>397</v>
      </c>
      <c r="HG1774" s="756" t="s">
        <v>397</v>
      </c>
      <c r="HH1774" s="756" t="s">
        <v>397</v>
      </c>
      <c r="HI1774" s="756" t="s">
        <v>397</v>
      </c>
      <c r="HJ1774" s="756" t="s">
        <v>397</v>
      </c>
      <c r="HK1774"/>
      <c r="HL1774"/>
      <c r="HM1774"/>
      <c r="HN1774" s="756" t="str">
        <f t="shared" si="61"/>
        <v>AUTO PRINT</v>
      </c>
      <c r="HO1774"/>
      <c r="HP1774" s="757" t="s">
        <v>572</v>
      </c>
      <c r="HQ1774" s="757" t="s">
        <v>572</v>
      </c>
      <c r="HR1774" s="757" t="s">
        <v>572</v>
      </c>
      <c r="HS1774"/>
      <c r="HW1774" s="758"/>
      <c r="HX1774"/>
      <c r="HY1774" s="759" t="s">
        <v>572</v>
      </c>
      <c r="HZ1774" s="759" t="s">
        <v>572</v>
      </c>
      <c r="IA1774" s="759" t="s">
        <v>572</v>
      </c>
      <c r="IC1774" s="760" t="s">
        <v>572</v>
      </c>
      <c r="ID1774" s="760" t="s">
        <v>572</v>
      </c>
      <c r="IE1774" s="760" t="s">
        <v>572</v>
      </c>
      <c r="IF1774" s="761" t="s">
        <v>572</v>
      </c>
      <c r="IG1774" s="619" t="str">
        <f t="shared" si="62"/>
        <v>IN HOUSE (MANUAL)</v>
      </c>
      <c r="II1774" s="761" t="s">
        <v>572</v>
      </c>
      <c r="IK1774" s="761" t="str">
        <f>IFERROR(VLOOKUP($M1774,#REF!,13,0),"IN HOUSE (MANUAL)")</f>
        <v>IN HOUSE (MANUAL)</v>
      </c>
      <c r="IM1774" s="760" t="s">
        <v>572</v>
      </c>
      <c r="IN1774" s="760" t="s">
        <v>572</v>
      </c>
      <c r="IO1774" s="760" t="s">
        <v>572</v>
      </c>
      <c r="IQ1774" s="760" t="s">
        <v>572</v>
      </c>
      <c r="IR1774" s="760" t="s">
        <v>572</v>
      </c>
      <c r="IT1774" s="760" t="s">
        <v>572</v>
      </c>
      <c r="IV1774" s="760" t="s">
        <v>572</v>
      </c>
      <c r="IW1774" s="760" t="s">
        <v>239</v>
      </c>
      <c r="IY1774" s="760">
        <v>0</v>
      </c>
      <c r="IZ1774" s="760">
        <v>0</v>
      </c>
      <c r="JB1774" s="760" t="s">
        <v>572</v>
      </c>
      <c r="JC1774" s="760" t="s">
        <v>572</v>
      </c>
      <c r="JE1774" s="760" t="s">
        <v>572</v>
      </c>
      <c r="JF1774" s="760" t="s">
        <v>572</v>
      </c>
    </row>
    <row r="1775" spans="1:266" ht="17.25" customHeight="1" x14ac:dyDescent="0.35">
      <c r="A1775" s="618" t="s">
        <v>3169</v>
      </c>
      <c r="B1775" s="730">
        <v>107</v>
      </c>
      <c r="C1775" s="730" t="s">
        <v>3167</v>
      </c>
      <c r="D1775" s="730" t="s">
        <v>3167</v>
      </c>
      <c r="E1775" s="730">
        <v>31</v>
      </c>
      <c r="F1775" s="731" t="s">
        <v>574</v>
      </c>
      <c r="G1775" s="732">
        <v>2</v>
      </c>
      <c r="H1775" s="826">
        <v>46196</v>
      </c>
      <c r="I1775" s="730">
        <v>39</v>
      </c>
      <c r="J1775" s="730" t="s">
        <v>308</v>
      </c>
      <c r="K1775" s="730">
        <v>41</v>
      </c>
      <c r="L1775" s="730" t="s">
        <v>3170</v>
      </c>
      <c r="M1775" s="772" t="s">
        <v>3169</v>
      </c>
      <c r="N1775" s="772">
        <v>0</v>
      </c>
      <c r="O1775" s="772" t="s">
        <v>390</v>
      </c>
      <c r="P1775" s="772">
        <v>0</v>
      </c>
      <c r="Q1775" s="772" t="s">
        <v>390</v>
      </c>
      <c r="R1775" s="772" t="s">
        <v>987</v>
      </c>
      <c r="S1775" s="772"/>
      <c r="T1775" s="772" t="s">
        <v>1018</v>
      </c>
      <c r="U1775" s="772">
        <v>578</v>
      </c>
      <c r="V1775" s="772" t="s">
        <v>308</v>
      </c>
      <c r="W1775" s="772"/>
      <c r="X1775" s="772"/>
      <c r="Y1775" s="772"/>
      <c r="Z1775" s="773">
        <v>1668</v>
      </c>
      <c r="AA1775" s="772" t="s">
        <v>53</v>
      </c>
      <c r="AB1775" s="772" t="s">
        <v>890</v>
      </c>
      <c r="AC1775" s="772" t="s">
        <v>899</v>
      </c>
      <c r="AD1775" s="772">
        <v>3336</v>
      </c>
      <c r="AE1775" s="864">
        <v>1668</v>
      </c>
      <c r="AF1775" s="774" t="s">
        <v>390</v>
      </c>
      <c r="AG1775" s="777"/>
      <c r="AH1775" s="777"/>
      <c r="AI1775" s="777" t="s">
        <v>308</v>
      </c>
      <c r="AJ1775" s="778">
        <v>17</v>
      </c>
      <c r="AK1775" s="779"/>
      <c r="AL1775" s="778"/>
      <c r="AM1775" s="780">
        <v>0</v>
      </c>
      <c r="AN1775" s="780"/>
      <c r="AO1775" s="780"/>
      <c r="AP1775" s="780"/>
      <c r="AQ1775" s="780"/>
      <c r="AR1775" s="780"/>
      <c r="AS1775" s="780"/>
      <c r="AT1775" s="780"/>
      <c r="AU1775" s="780"/>
      <c r="AV1775" s="780"/>
      <c r="AW1775" s="780"/>
      <c r="AX1775" s="780"/>
      <c r="AY1775" s="780"/>
      <c r="AZ1775" s="780"/>
      <c r="BA1775" s="780"/>
      <c r="BB1775" s="780">
        <v>0</v>
      </c>
      <c r="BC1775" s="780">
        <v>1668</v>
      </c>
      <c r="BD1775" s="780">
        <v>0</v>
      </c>
      <c r="BE1775" s="780">
        <v>0</v>
      </c>
      <c r="BF1775" s="780">
        <v>0</v>
      </c>
      <c r="BG1775" s="780">
        <v>0</v>
      </c>
      <c r="BH1775" s="780">
        <v>0</v>
      </c>
      <c r="BI1775" s="780">
        <v>1668</v>
      </c>
      <c r="BJ1775" s="896" t="s">
        <v>902</v>
      </c>
      <c r="BK1775" s="780">
        <v>0</v>
      </c>
      <c r="BL1775" s="780"/>
      <c r="BM1775" s="780"/>
      <c r="BN1775" s="780" t="s">
        <v>308</v>
      </c>
      <c r="BO1775" s="780" t="s">
        <v>308</v>
      </c>
      <c r="BP1775" s="780" t="s">
        <v>308</v>
      </c>
      <c r="BQ1775" s="780" t="s">
        <v>308</v>
      </c>
      <c r="BR1775" s="780"/>
      <c r="BS1775" s="780" t="s">
        <v>397</v>
      </c>
      <c r="BT1775" s="780"/>
      <c r="BU1775" s="780" t="s">
        <v>579</v>
      </c>
      <c r="BV1775" s="780"/>
      <c r="BW1775" s="780"/>
      <c r="BX1775" s="780"/>
      <c r="BY1775" s="780"/>
      <c r="BZ1775" s="780"/>
      <c r="CA1775" s="887">
        <v>161</v>
      </c>
      <c r="CB1775" s="780"/>
      <c r="CC1775" s="780"/>
      <c r="CD1775" s="780"/>
      <c r="CE1775" s="780"/>
      <c r="CF1775" s="780"/>
      <c r="CG1775" s="780"/>
      <c r="CH1775" s="780"/>
      <c r="CI1775" s="780"/>
      <c r="CJ1775" s="780"/>
      <c r="CK1775" s="773"/>
      <c r="CL1775" s="773" t="s">
        <v>397</v>
      </c>
      <c r="CM1775" s="773">
        <v>0</v>
      </c>
      <c r="CN1775" s="773">
        <v>161</v>
      </c>
      <c r="CO1775" s="773" t="s">
        <v>397</v>
      </c>
      <c r="CP1775" s="773">
        <v>1668</v>
      </c>
      <c r="CQ1775" s="773">
        <v>3336</v>
      </c>
      <c r="CR1775" s="772">
        <v>1668</v>
      </c>
      <c r="CS1775" s="898"/>
      <c r="CT1775" s="865" t="s">
        <v>308</v>
      </c>
      <c r="CU1775" s="900" t="s">
        <v>308</v>
      </c>
      <c r="CV1775" s="774"/>
      <c r="CW1775" s="774"/>
      <c r="CX1775" s="865">
        <v>46255</v>
      </c>
      <c r="CY1775" s="784">
        <v>0</v>
      </c>
      <c r="CZ1775" s="784" t="s">
        <v>308</v>
      </c>
      <c r="DA1775" s="785">
        <v>0</v>
      </c>
      <c r="DB1775" s="785">
        <v>0</v>
      </c>
      <c r="DC1775" s="785">
        <v>0</v>
      </c>
      <c r="DD1775" s="785" t="s">
        <v>390</v>
      </c>
      <c r="DE1775" s="785" t="s">
        <v>397</v>
      </c>
      <c r="DF1775" s="785" t="s">
        <v>397</v>
      </c>
      <c r="DG1775" s="785" t="s">
        <v>397</v>
      </c>
      <c r="DH1775" s="786">
        <v>0</v>
      </c>
      <c r="DI1775" s="774" t="s">
        <v>397</v>
      </c>
      <c r="DJ1775" s="774" t="s">
        <v>390</v>
      </c>
      <c r="DK1775" s="774" t="s">
        <v>390</v>
      </c>
      <c r="DL1775" s="774" t="s">
        <v>390</v>
      </c>
      <c r="DM1775" s="774">
        <v>46275</v>
      </c>
      <c r="DN1775" s="774">
        <v>46275</v>
      </c>
      <c r="DO1775" s="787">
        <v>0</v>
      </c>
      <c r="DP1775" s="774">
        <v>46304</v>
      </c>
      <c r="DQ1775" s="776">
        <v>46304</v>
      </c>
      <c r="DR1775" s="774">
        <v>46304</v>
      </c>
      <c r="DS1775" s="786">
        <v>46304</v>
      </c>
      <c r="DT1775" s="752">
        <v>46304</v>
      </c>
      <c r="DU1775" s="753">
        <v>-17</v>
      </c>
      <c r="DV1775" s="753" t="s">
        <v>308</v>
      </c>
      <c r="DW1775" s="754">
        <v>46282</v>
      </c>
      <c r="DX1775" s="755">
        <v>46287</v>
      </c>
      <c r="DY1775" s="754" t="e">
        <v>#VALUE!</v>
      </c>
      <c r="DZ1775" s="754" t="e">
        <v>#VALUE!</v>
      </c>
      <c r="EA1775" s="754"/>
      <c r="EB1775" s="754"/>
      <c r="HA1775" s="756" t="s">
        <v>397</v>
      </c>
      <c r="HB1775" s="756" t="s">
        <v>397</v>
      </c>
      <c r="HC1775" s="756" t="s">
        <v>397</v>
      </c>
      <c r="HD1775" s="756" t="s">
        <v>397</v>
      </c>
      <c r="HE1775" s="756" t="s">
        <v>397</v>
      </c>
      <c r="HF1775" s="756" t="s">
        <v>397</v>
      </c>
      <c r="HG1775" s="756" t="s">
        <v>397</v>
      </c>
      <c r="HH1775" s="756" t="s">
        <v>397</v>
      </c>
      <c r="HI1775" s="756" t="s">
        <v>397</v>
      </c>
      <c r="HJ1775" s="756" t="s">
        <v>397</v>
      </c>
      <c r="HK1775"/>
      <c r="HL1775"/>
      <c r="HM1775"/>
      <c r="HN1775" s="756" t="str">
        <f t="shared" si="61"/>
        <v>AUTO PRINT</v>
      </c>
      <c r="HO1775"/>
      <c r="HP1775" s="757" t="s">
        <v>572</v>
      </c>
      <c r="HQ1775" s="757" t="s">
        <v>572</v>
      </c>
      <c r="HR1775" s="757" t="s">
        <v>572</v>
      </c>
      <c r="HS1775"/>
      <c r="HW1775" s="758"/>
      <c r="HX1775"/>
      <c r="HY1775" s="759" t="s">
        <v>572</v>
      </c>
      <c r="HZ1775" s="759" t="s">
        <v>572</v>
      </c>
      <c r="IA1775" s="759" t="s">
        <v>572</v>
      </c>
      <c r="IC1775" s="760" t="s">
        <v>572</v>
      </c>
      <c r="ID1775" s="760" t="s">
        <v>572</v>
      </c>
      <c r="IE1775" s="760" t="s">
        <v>572</v>
      </c>
      <c r="IF1775" s="761" t="s">
        <v>572</v>
      </c>
      <c r="IG1775" s="619" t="str">
        <f t="shared" si="62"/>
        <v>IN HOUSE (MANUAL)</v>
      </c>
      <c r="II1775" s="761" t="s">
        <v>572</v>
      </c>
      <c r="IK1775" s="761" t="str">
        <f>IFERROR(VLOOKUP($M1775,#REF!,13,0),"IN HOUSE (MANUAL)")</f>
        <v>IN HOUSE (MANUAL)</v>
      </c>
      <c r="IM1775" s="760" t="s">
        <v>572</v>
      </c>
      <c r="IN1775" s="760" t="s">
        <v>572</v>
      </c>
      <c r="IO1775" s="760" t="s">
        <v>572</v>
      </c>
      <c r="IQ1775" s="760" t="s">
        <v>572</v>
      </c>
      <c r="IR1775" s="760" t="s">
        <v>572</v>
      </c>
      <c r="IT1775" s="760" t="s">
        <v>572</v>
      </c>
      <c r="IV1775" s="760" t="s">
        <v>572</v>
      </c>
      <c r="IW1775" s="760" t="s">
        <v>239</v>
      </c>
      <c r="IY1775" s="760">
        <v>1668</v>
      </c>
      <c r="IZ1775" s="760">
        <v>1668</v>
      </c>
      <c r="JB1775" s="760" t="s">
        <v>572</v>
      </c>
      <c r="JC1775" s="760" t="s">
        <v>572</v>
      </c>
      <c r="JE1775" s="760" t="s">
        <v>572</v>
      </c>
      <c r="JF1775" s="760" t="s">
        <v>572</v>
      </c>
    </row>
    <row r="1776" spans="1:266" ht="17.25" customHeight="1" x14ac:dyDescent="0.35">
      <c r="A1776" s="618" t="s">
        <v>3171</v>
      </c>
      <c r="B1776" s="730">
        <v>108</v>
      </c>
      <c r="C1776" s="730" t="s">
        <v>3167</v>
      </c>
      <c r="D1776" s="730" t="s">
        <v>3167</v>
      </c>
      <c r="E1776" s="730">
        <v>31</v>
      </c>
      <c r="F1776" s="731" t="s">
        <v>574</v>
      </c>
      <c r="G1776" s="732">
        <v>2</v>
      </c>
      <c r="H1776" s="826">
        <v>46196</v>
      </c>
      <c r="I1776" s="730">
        <v>39</v>
      </c>
      <c r="J1776" s="730" t="s">
        <v>308</v>
      </c>
      <c r="K1776" s="730">
        <v>41</v>
      </c>
      <c r="L1776" s="730" t="s">
        <v>3172</v>
      </c>
      <c r="M1776" s="772" t="s">
        <v>3171</v>
      </c>
      <c r="N1776" s="772">
        <v>0</v>
      </c>
      <c r="O1776" s="772" t="s">
        <v>390</v>
      </c>
      <c r="P1776" s="772">
        <v>0</v>
      </c>
      <c r="Q1776" s="772" t="s">
        <v>390</v>
      </c>
      <c r="R1776" s="772" t="s">
        <v>987</v>
      </c>
      <c r="S1776" s="772"/>
      <c r="T1776" s="772" t="s">
        <v>1071</v>
      </c>
      <c r="U1776" s="772">
        <v>578</v>
      </c>
      <c r="V1776" s="772" t="s">
        <v>308</v>
      </c>
      <c r="W1776" s="772"/>
      <c r="X1776" s="772"/>
      <c r="Y1776" s="772"/>
      <c r="Z1776" s="773">
        <v>1620</v>
      </c>
      <c r="AA1776" s="772" t="s">
        <v>53</v>
      </c>
      <c r="AB1776" s="772" t="s">
        <v>890</v>
      </c>
      <c r="AC1776" s="772" t="s">
        <v>899</v>
      </c>
      <c r="AD1776" s="772">
        <v>3060</v>
      </c>
      <c r="AE1776" s="864">
        <v>1620</v>
      </c>
      <c r="AF1776" s="774" t="s">
        <v>390</v>
      </c>
      <c r="AG1776" s="777"/>
      <c r="AH1776" s="777"/>
      <c r="AI1776" s="777" t="s">
        <v>308</v>
      </c>
      <c r="AJ1776" s="778">
        <v>18</v>
      </c>
      <c r="AK1776" s="779"/>
      <c r="AL1776" s="778"/>
      <c r="AM1776" s="780">
        <v>1530</v>
      </c>
      <c r="AN1776" s="780"/>
      <c r="AO1776" s="780"/>
      <c r="AP1776" s="780"/>
      <c r="AQ1776" s="780"/>
      <c r="AR1776" s="780"/>
      <c r="AS1776" s="780"/>
      <c r="AT1776" s="780"/>
      <c r="AU1776" s="780"/>
      <c r="AV1776" s="780"/>
      <c r="AW1776" s="780"/>
      <c r="AX1776" s="780"/>
      <c r="AY1776" s="780"/>
      <c r="AZ1776" s="780"/>
      <c r="BA1776" s="780"/>
      <c r="BB1776" s="780">
        <v>0</v>
      </c>
      <c r="BC1776" s="780">
        <v>1620</v>
      </c>
      <c r="BD1776" s="780">
        <v>0</v>
      </c>
      <c r="BE1776" s="780">
        <v>0</v>
      </c>
      <c r="BF1776" s="780">
        <v>0</v>
      </c>
      <c r="BG1776" s="780">
        <v>0</v>
      </c>
      <c r="BH1776" s="780">
        <v>0</v>
      </c>
      <c r="BI1776" s="780">
        <v>1530</v>
      </c>
      <c r="BJ1776" s="896" t="s">
        <v>902</v>
      </c>
      <c r="BK1776" s="780">
        <v>0</v>
      </c>
      <c r="BL1776" s="780"/>
      <c r="BM1776" s="780"/>
      <c r="BN1776" s="780" t="s">
        <v>308</v>
      </c>
      <c r="BO1776" s="780" t="s">
        <v>308</v>
      </c>
      <c r="BP1776" s="780" t="s">
        <v>308</v>
      </c>
      <c r="BQ1776" s="780" t="s">
        <v>308</v>
      </c>
      <c r="BR1776" s="780"/>
      <c r="BS1776" s="780" t="s">
        <v>397</v>
      </c>
      <c r="BT1776" s="780"/>
      <c r="BU1776" s="780" t="s">
        <v>579</v>
      </c>
      <c r="BV1776" s="780"/>
      <c r="BW1776" s="780"/>
      <c r="BX1776" s="780"/>
      <c r="BY1776" s="780"/>
      <c r="BZ1776" s="780"/>
      <c r="CA1776" s="887">
        <v>359</v>
      </c>
      <c r="CB1776" s="780"/>
      <c r="CC1776" s="780"/>
      <c r="CD1776" s="780"/>
      <c r="CE1776" s="780"/>
      <c r="CF1776" s="780"/>
      <c r="CG1776" s="780"/>
      <c r="CH1776" s="780"/>
      <c r="CI1776" s="780"/>
      <c r="CJ1776" s="780"/>
      <c r="CK1776" s="773"/>
      <c r="CL1776" s="773" t="s">
        <v>397</v>
      </c>
      <c r="CM1776" s="773">
        <v>1620</v>
      </c>
      <c r="CN1776" s="773">
        <v>359.5</v>
      </c>
      <c r="CO1776" s="773" t="s">
        <v>397</v>
      </c>
      <c r="CP1776" s="773">
        <v>1530</v>
      </c>
      <c r="CQ1776" s="773">
        <v>3060</v>
      </c>
      <c r="CR1776" s="772">
        <v>1620</v>
      </c>
      <c r="CS1776" s="781"/>
      <c r="CT1776" s="865" t="s">
        <v>308</v>
      </c>
      <c r="CU1776" s="899" t="s">
        <v>308</v>
      </c>
      <c r="CV1776" s="774"/>
      <c r="CW1776" s="774"/>
      <c r="CX1776" s="865">
        <v>46255</v>
      </c>
      <c r="CY1776" s="784">
        <v>0</v>
      </c>
      <c r="CZ1776" s="784" t="s">
        <v>308</v>
      </c>
      <c r="DA1776" s="785">
        <v>0</v>
      </c>
      <c r="DB1776" s="785">
        <v>0</v>
      </c>
      <c r="DC1776" s="785">
        <v>0</v>
      </c>
      <c r="DD1776" s="785" t="s">
        <v>390</v>
      </c>
      <c r="DE1776" s="785" t="s">
        <v>397</v>
      </c>
      <c r="DF1776" s="785" t="s">
        <v>397</v>
      </c>
      <c r="DG1776" s="785" t="s">
        <v>397</v>
      </c>
      <c r="DH1776" s="786">
        <v>0</v>
      </c>
      <c r="DI1776" s="774" t="s">
        <v>397</v>
      </c>
      <c r="DJ1776" s="774" t="s">
        <v>390</v>
      </c>
      <c r="DK1776" s="774" t="s">
        <v>390</v>
      </c>
      <c r="DL1776" s="774" t="s">
        <v>390</v>
      </c>
      <c r="DM1776" s="774">
        <v>46280</v>
      </c>
      <c r="DN1776" s="774">
        <v>46280</v>
      </c>
      <c r="DO1776" s="787">
        <v>0</v>
      </c>
      <c r="DP1776" s="774">
        <v>46304</v>
      </c>
      <c r="DQ1776" s="776">
        <v>46304</v>
      </c>
      <c r="DR1776" s="774">
        <v>46304</v>
      </c>
      <c r="DS1776" s="786">
        <v>46304</v>
      </c>
      <c r="DT1776" s="752">
        <v>46304</v>
      </c>
      <c r="DU1776" s="753">
        <v>-15</v>
      </c>
      <c r="DV1776" s="753" t="s">
        <v>308</v>
      </c>
      <c r="DW1776" s="754">
        <v>46287</v>
      </c>
      <c r="DX1776" s="755">
        <v>46289</v>
      </c>
      <c r="DY1776" s="754" t="e">
        <v>#VALUE!</v>
      </c>
      <c r="DZ1776" s="754" t="e">
        <v>#VALUE!</v>
      </c>
      <c r="EA1776" s="754"/>
      <c r="EB1776" s="754"/>
      <c r="HA1776" s="756" t="s">
        <v>397</v>
      </c>
      <c r="HB1776" s="756" t="s">
        <v>397</v>
      </c>
      <c r="HC1776" s="756" t="s">
        <v>397</v>
      </c>
      <c r="HD1776" s="756" t="s">
        <v>397</v>
      </c>
      <c r="HE1776" s="756" t="s">
        <v>397</v>
      </c>
      <c r="HF1776" s="756" t="s">
        <v>397</v>
      </c>
      <c r="HG1776" s="756" t="s">
        <v>397</v>
      </c>
      <c r="HH1776" s="756" t="s">
        <v>397</v>
      </c>
      <c r="HI1776" s="756" t="s">
        <v>397</v>
      </c>
      <c r="HJ1776" s="756" t="s">
        <v>397</v>
      </c>
      <c r="HK1776"/>
      <c r="HL1776"/>
      <c r="HM1776"/>
      <c r="HN1776" s="756" t="str">
        <f t="shared" si="61"/>
        <v>AUTO PRINT</v>
      </c>
      <c r="HO1776"/>
      <c r="HP1776" s="757" t="s">
        <v>572</v>
      </c>
      <c r="HQ1776" s="757" t="s">
        <v>572</v>
      </c>
      <c r="HR1776" s="757" t="s">
        <v>572</v>
      </c>
      <c r="HS1776"/>
      <c r="HW1776" s="758"/>
      <c r="HX1776"/>
      <c r="HY1776" s="759" t="s">
        <v>572</v>
      </c>
      <c r="HZ1776" s="759" t="s">
        <v>572</v>
      </c>
      <c r="IA1776" s="759" t="s">
        <v>572</v>
      </c>
      <c r="IC1776" s="760" t="s">
        <v>572</v>
      </c>
      <c r="ID1776" s="760" t="s">
        <v>572</v>
      </c>
      <c r="IE1776" s="760" t="s">
        <v>572</v>
      </c>
      <c r="IF1776" s="761" t="s">
        <v>572</v>
      </c>
      <c r="IG1776" s="619" t="str">
        <f t="shared" si="62"/>
        <v>IN HOUSE (MANUAL)</v>
      </c>
      <c r="II1776" s="761" t="s">
        <v>572</v>
      </c>
      <c r="IK1776" s="761" t="str">
        <f>IFERROR(VLOOKUP($M1776,#REF!,13,0),"IN HOUSE (MANUAL)")</f>
        <v>IN HOUSE (MANUAL)</v>
      </c>
      <c r="IM1776" s="760" t="s">
        <v>572</v>
      </c>
      <c r="IN1776" s="760" t="s">
        <v>572</v>
      </c>
      <c r="IO1776" s="760" t="s">
        <v>572</v>
      </c>
      <c r="IQ1776" s="760" t="s">
        <v>572</v>
      </c>
      <c r="IR1776" s="760" t="s">
        <v>572</v>
      </c>
      <c r="IT1776" s="760" t="s">
        <v>572</v>
      </c>
      <c r="IV1776" s="760" t="s">
        <v>572</v>
      </c>
      <c r="IW1776" s="760" t="s">
        <v>239</v>
      </c>
      <c r="IY1776" s="760">
        <v>1530</v>
      </c>
      <c r="IZ1776" s="760">
        <v>1530</v>
      </c>
      <c r="JB1776" s="760" t="s">
        <v>572</v>
      </c>
      <c r="JC1776" s="760" t="s">
        <v>572</v>
      </c>
      <c r="JE1776" s="760" t="s">
        <v>572</v>
      </c>
      <c r="JF1776" s="760" t="s">
        <v>572</v>
      </c>
    </row>
    <row r="1777" spans="1:266" ht="17.25" customHeight="1" x14ac:dyDescent="0.35">
      <c r="A1777" s="618" t="s">
        <v>3173</v>
      </c>
      <c r="B1777" s="730">
        <v>109</v>
      </c>
      <c r="C1777" s="730" t="s">
        <v>3167</v>
      </c>
      <c r="D1777" s="730" t="s">
        <v>3167</v>
      </c>
      <c r="E1777" s="730">
        <v>31</v>
      </c>
      <c r="F1777" s="731" t="s">
        <v>574</v>
      </c>
      <c r="G1777" s="732">
        <v>2</v>
      </c>
      <c r="H1777" s="826">
        <v>46196</v>
      </c>
      <c r="I1777" s="730">
        <v>40</v>
      </c>
      <c r="J1777" s="730" t="s">
        <v>308</v>
      </c>
      <c r="K1777" s="730">
        <v>41</v>
      </c>
      <c r="L1777" s="730" t="s">
        <v>3174</v>
      </c>
      <c r="M1777" s="772" t="s">
        <v>3173</v>
      </c>
      <c r="N1777" s="772">
        <v>0</v>
      </c>
      <c r="O1777" s="772" t="s">
        <v>390</v>
      </c>
      <c r="P1777" s="772">
        <v>0</v>
      </c>
      <c r="Q1777" s="772" t="s">
        <v>390</v>
      </c>
      <c r="R1777" s="772" t="s">
        <v>987</v>
      </c>
      <c r="S1777" s="772"/>
      <c r="T1777" s="772" t="s">
        <v>1071</v>
      </c>
      <c r="U1777" s="772">
        <v>578</v>
      </c>
      <c r="V1777" s="772" t="s">
        <v>308</v>
      </c>
      <c r="W1777" s="772"/>
      <c r="X1777" s="772"/>
      <c r="Y1777" s="772"/>
      <c r="Z1777" s="773">
        <v>1428</v>
      </c>
      <c r="AA1777" s="772" t="s">
        <v>53</v>
      </c>
      <c r="AB1777" s="772" t="s">
        <v>890</v>
      </c>
      <c r="AC1777" s="772" t="s">
        <v>899</v>
      </c>
      <c r="AD1777" s="772">
        <v>3060</v>
      </c>
      <c r="AE1777" s="864">
        <v>1428</v>
      </c>
      <c r="AF1777" s="774">
        <v>46272</v>
      </c>
      <c r="AG1777" s="777"/>
      <c r="AH1777" s="777"/>
      <c r="AI1777" s="777" t="s">
        <v>308</v>
      </c>
      <c r="AJ1777" s="778">
        <v>19</v>
      </c>
      <c r="AK1777" s="779"/>
      <c r="AL1777" s="778"/>
      <c r="AM1777" s="780">
        <v>1530</v>
      </c>
      <c r="AN1777" s="780"/>
      <c r="AO1777" s="780"/>
      <c r="AP1777" s="780"/>
      <c r="AQ1777" s="780"/>
      <c r="AR1777" s="780"/>
      <c r="AS1777" s="780"/>
      <c r="AT1777" s="780"/>
      <c r="AU1777" s="780"/>
      <c r="AV1777" s="780"/>
      <c r="AW1777" s="780"/>
      <c r="AX1777" s="780"/>
      <c r="AY1777" s="780"/>
      <c r="AZ1777" s="780"/>
      <c r="BA1777" s="780"/>
      <c r="BB1777" s="780">
        <v>0</v>
      </c>
      <c r="BC1777" s="780">
        <v>1428</v>
      </c>
      <c r="BD1777" s="780">
        <v>0</v>
      </c>
      <c r="BE1777" s="780">
        <v>0</v>
      </c>
      <c r="BF1777" s="780">
        <v>0</v>
      </c>
      <c r="BG1777" s="780">
        <v>0</v>
      </c>
      <c r="BH1777" s="780">
        <v>0</v>
      </c>
      <c r="BI1777" s="780">
        <v>1530</v>
      </c>
      <c r="BJ1777" s="896" t="s">
        <v>902</v>
      </c>
      <c r="BK1777" s="780">
        <v>0</v>
      </c>
      <c r="BL1777" s="780"/>
      <c r="BM1777" s="780"/>
      <c r="BN1777" s="780" t="s">
        <v>308</v>
      </c>
      <c r="BO1777" s="780" t="s">
        <v>308</v>
      </c>
      <c r="BP1777" s="780" t="s">
        <v>308</v>
      </c>
      <c r="BQ1777" s="780" t="s">
        <v>308</v>
      </c>
      <c r="BR1777" s="780"/>
      <c r="BS1777" s="780" t="s">
        <v>397</v>
      </c>
      <c r="BT1777" s="780"/>
      <c r="BU1777" s="780" t="s">
        <v>579</v>
      </c>
      <c r="BV1777" s="780"/>
      <c r="BW1777" s="780"/>
      <c r="BX1777" s="780"/>
      <c r="BY1777" s="780"/>
      <c r="BZ1777" s="780"/>
      <c r="CA1777" s="887">
        <v>1530</v>
      </c>
      <c r="CB1777" s="780"/>
      <c r="CC1777" s="780"/>
      <c r="CD1777" s="780"/>
      <c r="CE1777" s="780"/>
      <c r="CF1777" s="780"/>
      <c r="CG1777" s="780"/>
      <c r="CH1777" s="780"/>
      <c r="CI1777" s="780"/>
      <c r="CJ1777" s="780"/>
      <c r="CK1777" s="773"/>
      <c r="CL1777" s="773" t="s">
        <v>397</v>
      </c>
      <c r="CM1777" s="773">
        <v>1428</v>
      </c>
      <c r="CN1777" s="773">
        <v>1530</v>
      </c>
      <c r="CO1777" s="773" t="s">
        <v>397</v>
      </c>
      <c r="CP1777" s="773">
        <v>1530</v>
      </c>
      <c r="CQ1777" s="773">
        <v>3060</v>
      </c>
      <c r="CR1777" s="772">
        <v>1428</v>
      </c>
      <c r="CS1777" s="781"/>
      <c r="CT1777" s="865" t="s">
        <v>308</v>
      </c>
      <c r="CU1777" s="899" t="s">
        <v>308</v>
      </c>
      <c r="CV1777" s="774"/>
      <c r="CW1777" s="774"/>
      <c r="CX1777" s="865">
        <v>46255</v>
      </c>
      <c r="CY1777" s="784" t="s">
        <v>923</v>
      </c>
      <c r="CZ1777" s="784" t="s">
        <v>308</v>
      </c>
      <c r="DA1777" s="785">
        <v>46269</v>
      </c>
      <c r="DB1777" s="785" t="s">
        <v>633</v>
      </c>
      <c r="DC1777" s="785" t="s">
        <v>634</v>
      </c>
      <c r="DD1777" s="785" t="s">
        <v>390</v>
      </c>
      <c r="DE1777" s="785" t="s">
        <v>397</v>
      </c>
      <c r="DF1777" s="785" t="s">
        <v>397</v>
      </c>
      <c r="DG1777" s="785" t="s">
        <v>397</v>
      </c>
      <c r="DH1777" s="786">
        <v>0</v>
      </c>
      <c r="DI1777" s="774" t="s">
        <v>397</v>
      </c>
      <c r="DJ1777" s="774">
        <v>46272</v>
      </c>
      <c r="DK1777" s="774" t="s">
        <v>390</v>
      </c>
      <c r="DL1777" s="774">
        <v>46279</v>
      </c>
      <c r="DM1777" s="774">
        <v>46282</v>
      </c>
      <c r="DN1777" s="774">
        <v>46282</v>
      </c>
      <c r="DO1777" s="787">
        <v>0</v>
      </c>
      <c r="DP1777" s="774">
        <v>46304</v>
      </c>
      <c r="DQ1777" s="776">
        <v>46304</v>
      </c>
      <c r="DR1777" s="774">
        <v>46304</v>
      </c>
      <c r="DS1777" s="786">
        <v>46304</v>
      </c>
      <c r="DT1777" s="752">
        <v>46304</v>
      </c>
      <c r="DU1777" s="753">
        <v>-11</v>
      </c>
      <c r="DV1777" s="753" t="s">
        <v>308</v>
      </c>
      <c r="DW1777" s="754">
        <v>46289</v>
      </c>
      <c r="DX1777" s="755">
        <v>46293</v>
      </c>
      <c r="DY1777" s="754" t="e">
        <v>#VALUE!</v>
      </c>
      <c r="DZ1777" s="754" t="e">
        <v>#VALUE!</v>
      </c>
      <c r="EA1777" s="754"/>
      <c r="EB1777" s="754"/>
      <c r="HA1777" s="756" t="s">
        <v>397</v>
      </c>
      <c r="HB1777" s="756" t="s">
        <v>397</v>
      </c>
      <c r="HC1777" s="756" t="s">
        <v>397</v>
      </c>
      <c r="HD1777" s="756" t="s">
        <v>397</v>
      </c>
      <c r="HE1777" s="756" t="s">
        <v>397</v>
      </c>
      <c r="HF1777" s="756" t="s">
        <v>397</v>
      </c>
      <c r="HG1777" s="756" t="s">
        <v>397</v>
      </c>
      <c r="HH1777" s="756" t="s">
        <v>397</v>
      </c>
      <c r="HI1777" s="756" t="s">
        <v>397</v>
      </c>
      <c r="HJ1777" s="756" t="s">
        <v>397</v>
      </c>
      <c r="HK1777"/>
      <c r="HL1777"/>
      <c r="HM1777"/>
      <c r="HN1777" s="756" t="str">
        <f t="shared" si="61"/>
        <v>AUTO PRINT</v>
      </c>
      <c r="HO1777"/>
      <c r="HP1777" s="757" t="s">
        <v>572</v>
      </c>
      <c r="HQ1777" s="757" t="s">
        <v>572</v>
      </c>
      <c r="HR1777" s="757" t="s">
        <v>572</v>
      </c>
      <c r="HS1777"/>
      <c r="HW1777" s="758"/>
      <c r="HX1777"/>
      <c r="HY1777" s="759" t="s">
        <v>572</v>
      </c>
      <c r="HZ1777" s="759" t="s">
        <v>572</v>
      </c>
      <c r="IA1777" s="759" t="s">
        <v>572</v>
      </c>
      <c r="IC1777" s="760" t="s">
        <v>572</v>
      </c>
      <c r="ID1777" s="760" t="s">
        <v>572</v>
      </c>
      <c r="IE1777" s="760" t="s">
        <v>572</v>
      </c>
      <c r="IF1777" s="761" t="s">
        <v>572</v>
      </c>
      <c r="IG1777" s="619" t="str">
        <f t="shared" si="62"/>
        <v>IN HOUSE (MANUAL)</v>
      </c>
      <c r="II1777" s="761" t="s">
        <v>572</v>
      </c>
      <c r="IK1777" s="761" t="str">
        <f>IFERROR(VLOOKUP($M1777,#REF!,13,0),"IN HOUSE (MANUAL)")</f>
        <v>IN HOUSE (MANUAL)</v>
      </c>
      <c r="IM1777" s="760" t="s">
        <v>572</v>
      </c>
      <c r="IN1777" s="760" t="s">
        <v>572</v>
      </c>
      <c r="IO1777" s="760" t="s">
        <v>572</v>
      </c>
      <c r="IQ1777" s="760" t="s">
        <v>572</v>
      </c>
      <c r="IR1777" s="760" t="s">
        <v>572</v>
      </c>
      <c r="IT1777" s="760" t="s">
        <v>572</v>
      </c>
      <c r="IV1777" s="760" t="s">
        <v>572</v>
      </c>
      <c r="IW1777" s="760" t="s">
        <v>239</v>
      </c>
      <c r="IY1777" s="760">
        <v>1530</v>
      </c>
      <c r="IZ1777" s="760">
        <v>1530</v>
      </c>
      <c r="JB1777" s="760" t="s">
        <v>572</v>
      </c>
      <c r="JC1777" s="760" t="s">
        <v>572</v>
      </c>
      <c r="JE1777" s="760" t="s">
        <v>572</v>
      </c>
      <c r="JF1777" s="760" t="s">
        <v>572</v>
      </c>
    </row>
    <row r="1778" spans="1:266" ht="17.25" customHeight="1" x14ac:dyDescent="0.35">
      <c r="A1778" s="618" t="s">
        <v>3175</v>
      </c>
      <c r="B1778" s="730">
        <v>110</v>
      </c>
      <c r="C1778" s="730" t="s">
        <v>3167</v>
      </c>
      <c r="D1778" s="730" t="s">
        <v>3167</v>
      </c>
      <c r="E1778" s="730">
        <v>31</v>
      </c>
      <c r="F1778" s="731" t="s">
        <v>574</v>
      </c>
      <c r="G1778" s="732">
        <v>2</v>
      </c>
      <c r="H1778" s="826">
        <v>46196</v>
      </c>
      <c r="I1778" s="730">
        <v>40</v>
      </c>
      <c r="J1778" s="730" t="s">
        <v>308</v>
      </c>
      <c r="K1778" s="730">
        <v>41</v>
      </c>
      <c r="L1778" s="730" t="s">
        <v>3176</v>
      </c>
      <c r="M1778" s="772" t="s">
        <v>3175</v>
      </c>
      <c r="N1778" s="772">
        <v>0</v>
      </c>
      <c r="O1778" s="772" t="s">
        <v>390</v>
      </c>
      <c r="P1778" s="772">
        <v>0</v>
      </c>
      <c r="Q1778" s="772" t="s">
        <v>390</v>
      </c>
      <c r="R1778" s="772" t="s">
        <v>987</v>
      </c>
      <c r="S1778" s="772"/>
      <c r="T1778" s="772" t="s">
        <v>1050</v>
      </c>
      <c r="U1778" s="772">
        <v>578</v>
      </c>
      <c r="V1778" s="772" t="s">
        <v>308</v>
      </c>
      <c r="W1778" s="772"/>
      <c r="X1778" s="772"/>
      <c r="Y1778" s="772"/>
      <c r="Z1778" s="773"/>
      <c r="AA1778" s="772" t="s">
        <v>53</v>
      </c>
      <c r="AB1778" s="772" t="s">
        <v>890</v>
      </c>
      <c r="AC1778" s="772" t="s">
        <v>899</v>
      </c>
      <c r="AD1778" s="772">
        <v>3036</v>
      </c>
      <c r="AE1778" s="864">
        <v>1416</v>
      </c>
      <c r="AF1778" s="774">
        <v>46272</v>
      </c>
      <c r="AG1778" s="777"/>
      <c r="AH1778" s="777"/>
      <c r="AI1778" s="777" t="s">
        <v>308</v>
      </c>
      <c r="AJ1778" s="778">
        <v>20</v>
      </c>
      <c r="AK1778" s="779"/>
      <c r="AL1778" s="778"/>
      <c r="AM1778" s="780">
        <v>1518</v>
      </c>
      <c r="AN1778" s="780"/>
      <c r="AO1778" s="780"/>
      <c r="AP1778" s="780"/>
      <c r="AQ1778" s="780"/>
      <c r="AR1778" s="780"/>
      <c r="AS1778" s="780"/>
      <c r="AT1778" s="780"/>
      <c r="AU1778" s="780"/>
      <c r="AV1778" s="780"/>
      <c r="AW1778" s="780"/>
      <c r="AX1778" s="780"/>
      <c r="AY1778" s="780"/>
      <c r="AZ1778" s="780"/>
      <c r="BA1778" s="780"/>
      <c r="BB1778" s="780">
        <v>0</v>
      </c>
      <c r="BC1778" s="780">
        <v>1416</v>
      </c>
      <c r="BD1778" s="780">
        <v>0</v>
      </c>
      <c r="BE1778" s="780">
        <v>0</v>
      </c>
      <c r="BF1778" s="780">
        <v>0</v>
      </c>
      <c r="BG1778" s="780">
        <v>0</v>
      </c>
      <c r="BH1778" s="780">
        <v>0</v>
      </c>
      <c r="BI1778" s="780">
        <v>1518</v>
      </c>
      <c r="BJ1778" s="780"/>
      <c r="BK1778" s="780">
        <v>0</v>
      </c>
      <c r="BL1778" s="780"/>
      <c r="BM1778" s="780"/>
      <c r="BN1778" s="780" t="s">
        <v>308</v>
      </c>
      <c r="BO1778" s="780" t="s">
        <v>308</v>
      </c>
      <c r="BP1778" s="780" t="s">
        <v>308</v>
      </c>
      <c r="BQ1778" s="780" t="s">
        <v>308</v>
      </c>
      <c r="BR1778" s="780"/>
      <c r="BS1778" s="780" t="s">
        <v>397</v>
      </c>
      <c r="BT1778" s="780"/>
      <c r="BU1778" s="780" t="s">
        <v>579</v>
      </c>
      <c r="BV1778" s="780"/>
      <c r="BW1778" s="780"/>
      <c r="BX1778" s="780"/>
      <c r="BY1778" s="780"/>
      <c r="BZ1778" s="780"/>
      <c r="CA1778" s="887">
        <v>1518</v>
      </c>
      <c r="CB1778" s="780"/>
      <c r="CC1778" s="780"/>
      <c r="CD1778" s="780"/>
      <c r="CE1778" s="780"/>
      <c r="CF1778" s="780"/>
      <c r="CG1778" s="780"/>
      <c r="CH1778" s="780"/>
      <c r="CI1778" s="780"/>
      <c r="CJ1778" s="780"/>
      <c r="CK1778" s="773"/>
      <c r="CL1778" s="773" t="s">
        <v>397</v>
      </c>
      <c r="CM1778" s="773">
        <v>1416</v>
      </c>
      <c r="CN1778" s="773">
        <v>1518</v>
      </c>
      <c r="CO1778" s="773" t="s">
        <v>397</v>
      </c>
      <c r="CP1778" s="773">
        <v>1518</v>
      </c>
      <c r="CQ1778" s="773">
        <v>3036</v>
      </c>
      <c r="CR1778" s="772">
        <v>1416</v>
      </c>
      <c r="CS1778" s="781"/>
      <c r="CT1778" s="865" t="s">
        <v>308</v>
      </c>
      <c r="CU1778" s="899" t="s">
        <v>308</v>
      </c>
      <c r="CV1778" s="774"/>
      <c r="CW1778" s="774"/>
      <c r="CX1778" s="865">
        <v>46255</v>
      </c>
      <c r="CY1778" s="784" t="s">
        <v>923</v>
      </c>
      <c r="CZ1778" s="784" t="s">
        <v>308</v>
      </c>
      <c r="DA1778" s="785">
        <v>46269</v>
      </c>
      <c r="DB1778" s="785" t="s">
        <v>633</v>
      </c>
      <c r="DC1778" s="785" t="s">
        <v>634</v>
      </c>
      <c r="DD1778" s="785" t="s">
        <v>390</v>
      </c>
      <c r="DE1778" s="785" t="s">
        <v>397</v>
      </c>
      <c r="DF1778" s="785" t="s">
        <v>397</v>
      </c>
      <c r="DG1778" s="785" t="s">
        <v>397</v>
      </c>
      <c r="DH1778" s="786">
        <v>0</v>
      </c>
      <c r="DI1778" s="774" t="s">
        <v>397</v>
      </c>
      <c r="DJ1778" s="774">
        <v>46272</v>
      </c>
      <c r="DK1778" s="774" t="s">
        <v>390</v>
      </c>
      <c r="DL1778" s="774" t="s">
        <v>390</v>
      </c>
      <c r="DM1778" s="774">
        <v>46286</v>
      </c>
      <c r="DN1778" s="774">
        <v>46286</v>
      </c>
      <c r="DO1778" s="787">
        <v>0</v>
      </c>
      <c r="DP1778" s="774">
        <v>46304</v>
      </c>
      <c r="DQ1778" s="776">
        <v>46304</v>
      </c>
      <c r="DR1778" s="774">
        <v>46304</v>
      </c>
      <c r="DS1778" s="786">
        <v>46304</v>
      </c>
      <c r="DT1778" s="752">
        <v>46304</v>
      </c>
      <c r="DU1778" s="753">
        <v>-9</v>
      </c>
      <c r="DV1778" s="753" t="s">
        <v>308</v>
      </c>
      <c r="DW1778" s="754">
        <v>46293</v>
      </c>
      <c r="DX1778" s="755">
        <v>46295</v>
      </c>
      <c r="DY1778" s="754" t="e">
        <v>#VALUE!</v>
      </c>
      <c r="DZ1778" s="754" t="e">
        <v>#VALUE!</v>
      </c>
      <c r="EA1778" s="754"/>
      <c r="EB1778" s="754"/>
      <c r="HA1778" s="756" t="s">
        <v>397</v>
      </c>
      <c r="HB1778" s="756" t="s">
        <v>397</v>
      </c>
      <c r="HC1778" s="756" t="s">
        <v>397</v>
      </c>
      <c r="HD1778" s="756" t="s">
        <v>397</v>
      </c>
      <c r="HE1778" s="756" t="s">
        <v>397</v>
      </c>
      <c r="HF1778" s="756" t="s">
        <v>397</v>
      </c>
      <c r="HG1778" s="756" t="s">
        <v>397</v>
      </c>
      <c r="HH1778" s="756" t="s">
        <v>397</v>
      </c>
      <c r="HI1778" s="756" t="s">
        <v>397</v>
      </c>
      <c r="HJ1778" s="756" t="s">
        <v>397</v>
      </c>
      <c r="HK1778"/>
      <c r="HL1778"/>
      <c r="HM1778"/>
      <c r="HN1778" s="756" t="str">
        <f t="shared" si="61"/>
        <v>AUTO PRINT</v>
      </c>
      <c r="HO1778"/>
      <c r="HP1778" s="757" t="s">
        <v>572</v>
      </c>
      <c r="HQ1778" s="757" t="s">
        <v>572</v>
      </c>
      <c r="HR1778" s="757" t="s">
        <v>572</v>
      </c>
      <c r="HS1778"/>
      <c r="HW1778" s="758"/>
      <c r="HX1778"/>
      <c r="HY1778" s="759" t="s">
        <v>572</v>
      </c>
      <c r="HZ1778" s="759" t="s">
        <v>572</v>
      </c>
      <c r="IA1778" s="759" t="s">
        <v>572</v>
      </c>
      <c r="IC1778" s="760" t="s">
        <v>572</v>
      </c>
      <c r="ID1778" s="760" t="s">
        <v>572</v>
      </c>
      <c r="IE1778" s="760" t="s">
        <v>572</v>
      </c>
      <c r="IF1778" s="761" t="s">
        <v>572</v>
      </c>
      <c r="IG1778" s="619" t="str">
        <f t="shared" si="62"/>
        <v>IN HOUSE (MANUAL)</v>
      </c>
      <c r="II1778" s="761" t="s">
        <v>572</v>
      </c>
      <c r="IK1778" s="761" t="str">
        <f>IFERROR(VLOOKUP($M1778,#REF!,13,0),"IN HOUSE (MANUAL)")</f>
        <v>IN HOUSE (MANUAL)</v>
      </c>
      <c r="IM1778" s="760" t="s">
        <v>572</v>
      </c>
      <c r="IN1778" s="760" t="s">
        <v>572</v>
      </c>
      <c r="IO1778" s="760" t="s">
        <v>572</v>
      </c>
      <c r="IQ1778" s="760" t="s">
        <v>572</v>
      </c>
      <c r="IR1778" s="760" t="s">
        <v>572</v>
      </c>
      <c r="IT1778" s="760" t="s">
        <v>572</v>
      </c>
      <c r="IV1778" s="760" t="s">
        <v>572</v>
      </c>
      <c r="IW1778" s="760" t="s">
        <v>572</v>
      </c>
      <c r="IY1778" s="760" t="s">
        <v>572</v>
      </c>
      <c r="IZ1778" s="760" t="s">
        <v>572</v>
      </c>
      <c r="JB1778" s="760" t="s">
        <v>572</v>
      </c>
      <c r="JC1778" s="760" t="s">
        <v>572</v>
      </c>
      <c r="JE1778" s="760" t="s">
        <v>572</v>
      </c>
      <c r="JF1778" s="760" t="s">
        <v>572</v>
      </c>
    </row>
    <row r="1779" spans="1:266" ht="17.25" customHeight="1" x14ac:dyDescent="0.35">
      <c r="A1779" s="618" t="s">
        <v>3177</v>
      </c>
      <c r="B1779" s="730">
        <v>111</v>
      </c>
      <c r="C1779" s="730" t="s">
        <v>3167</v>
      </c>
      <c r="D1779" s="730" t="s">
        <v>3167</v>
      </c>
      <c r="E1779" s="730">
        <v>31</v>
      </c>
      <c r="F1779" s="731" t="s">
        <v>574</v>
      </c>
      <c r="G1779" s="732">
        <v>2</v>
      </c>
      <c r="H1779" s="826">
        <v>46196</v>
      </c>
      <c r="I1779" s="730">
        <v>41</v>
      </c>
      <c r="J1779" s="730" t="s">
        <v>308</v>
      </c>
      <c r="K1779" s="730">
        <v>42</v>
      </c>
      <c r="L1779" s="730" t="s">
        <v>3178</v>
      </c>
      <c r="M1779" s="772" t="s">
        <v>3177</v>
      </c>
      <c r="N1779" s="772">
        <v>0</v>
      </c>
      <c r="O1779" s="772" t="s">
        <v>390</v>
      </c>
      <c r="P1779" s="772">
        <v>0</v>
      </c>
      <c r="Q1779" s="772">
        <v>0</v>
      </c>
      <c r="R1779" s="772" t="s">
        <v>3042</v>
      </c>
      <c r="S1779" s="772" t="s">
        <v>308</v>
      </c>
      <c r="T1779" s="772" t="s">
        <v>3066</v>
      </c>
      <c r="U1779" s="772">
        <v>373</v>
      </c>
      <c r="V1779" s="772" t="s">
        <v>308</v>
      </c>
      <c r="W1779" s="772"/>
      <c r="X1779" s="772"/>
      <c r="Y1779" s="773">
        <v>2160</v>
      </c>
      <c r="Z1779" s="773">
        <v>2160</v>
      </c>
      <c r="AA1779" s="772" t="s">
        <v>40</v>
      </c>
      <c r="AB1779" s="772" t="s">
        <v>890</v>
      </c>
      <c r="AC1779" s="772" t="s">
        <v>899</v>
      </c>
      <c r="AD1779" s="772">
        <v>4320</v>
      </c>
      <c r="AE1779" s="864">
        <v>2160</v>
      </c>
      <c r="AF1779" s="774" t="s">
        <v>390</v>
      </c>
      <c r="AG1779" s="777"/>
      <c r="AH1779" s="972"/>
      <c r="AI1779" s="777" t="s">
        <v>613</v>
      </c>
      <c r="AJ1779" s="778">
        <v>21</v>
      </c>
      <c r="AK1779" s="779"/>
      <c r="AL1779" s="778"/>
      <c r="AM1779" s="780">
        <v>2160</v>
      </c>
      <c r="AN1779" s="780"/>
      <c r="AO1779" s="780">
        <v>2160</v>
      </c>
      <c r="AP1779" s="780"/>
      <c r="AQ1779" s="780"/>
      <c r="AR1779" s="780"/>
      <c r="AS1779" s="780"/>
      <c r="AT1779" s="780"/>
      <c r="AU1779" s="780"/>
      <c r="AV1779" s="780"/>
      <c r="AW1779" s="780"/>
      <c r="AX1779" s="780"/>
      <c r="AY1779" s="780"/>
      <c r="AZ1779" s="780"/>
      <c r="BA1779" s="780"/>
      <c r="BB1779" s="780">
        <v>0</v>
      </c>
      <c r="BC1779" s="780">
        <v>2160</v>
      </c>
      <c r="BD1779" s="780">
        <v>0</v>
      </c>
      <c r="BE1779" s="780">
        <v>0</v>
      </c>
      <c r="BF1779" s="780">
        <v>2160</v>
      </c>
      <c r="BG1779" s="780">
        <v>0</v>
      </c>
      <c r="BH1779" s="780">
        <v>0</v>
      </c>
      <c r="BI1779" s="780">
        <v>2160</v>
      </c>
      <c r="BJ1779" s="780" t="s">
        <v>922</v>
      </c>
      <c r="BK1779" s="780">
        <v>0</v>
      </c>
      <c r="BL1779" s="780"/>
      <c r="BM1779" s="780"/>
      <c r="BN1779" s="780" t="s">
        <v>308</v>
      </c>
      <c r="BO1779" s="780" t="s">
        <v>308</v>
      </c>
      <c r="BP1779" s="780" t="s">
        <v>308</v>
      </c>
      <c r="BQ1779" s="780" t="s">
        <v>308</v>
      </c>
      <c r="BR1779" s="780"/>
      <c r="BS1779" s="780" t="s">
        <v>397</v>
      </c>
      <c r="BT1779" s="780"/>
      <c r="BU1779" s="780" t="s">
        <v>579</v>
      </c>
      <c r="BV1779" s="780"/>
      <c r="BW1779" s="780"/>
      <c r="BX1779" s="780"/>
      <c r="BY1779" s="780"/>
      <c r="BZ1779" s="780"/>
      <c r="CA1779" s="780"/>
      <c r="CB1779" s="780"/>
      <c r="CC1779" s="780"/>
      <c r="CD1779" s="780"/>
      <c r="CE1779" s="780"/>
      <c r="CF1779" s="780"/>
      <c r="CG1779" s="780"/>
      <c r="CH1779" s="780"/>
      <c r="CI1779" s="780"/>
      <c r="CJ1779" s="780"/>
      <c r="CK1779" s="773"/>
      <c r="CL1779" s="773" t="s">
        <v>397</v>
      </c>
      <c r="CM1779" s="773" t="s">
        <v>397</v>
      </c>
      <c r="CN1779" s="773" t="s">
        <v>397</v>
      </c>
      <c r="CO1779" s="773" t="s">
        <v>397</v>
      </c>
      <c r="CP1779" s="773">
        <v>2160</v>
      </c>
      <c r="CQ1779" s="773">
        <v>4320</v>
      </c>
      <c r="CR1779" s="772">
        <v>2160</v>
      </c>
      <c r="CS1779" s="781"/>
      <c r="CT1779" s="865" t="s">
        <v>308</v>
      </c>
      <c r="CU1779" s="899" t="s">
        <v>308</v>
      </c>
      <c r="CV1779" s="774"/>
      <c r="CW1779" s="774"/>
      <c r="CX1779" s="865">
        <v>46254</v>
      </c>
      <c r="CY1779" s="784">
        <v>0</v>
      </c>
      <c r="CZ1779" s="784" t="s">
        <v>308</v>
      </c>
      <c r="DA1779" s="785">
        <v>0</v>
      </c>
      <c r="DB1779" s="785">
        <v>0</v>
      </c>
      <c r="DC1779" s="785">
        <v>0</v>
      </c>
      <c r="DD1779" s="785" t="s">
        <v>308</v>
      </c>
      <c r="DE1779" s="785" t="s">
        <v>308</v>
      </c>
      <c r="DF1779" s="785" t="s">
        <v>308</v>
      </c>
      <c r="DG1779" s="785" t="s">
        <v>308</v>
      </c>
      <c r="DH1779" s="786">
        <v>0</v>
      </c>
      <c r="DI1779" s="774" t="s">
        <v>390</v>
      </c>
      <c r="DJ1779" s="774" t="s">
        <v>397</v>
      </c>
      <c r="DK1779" s="774" t="s">
        <v>397</v>
      </c>
      <c r="DL1779" s="774">
        <v>46283</v>
      </c>
      <c r="DM1779" s="774">
        <v>46293</v>
      </c>
      <c r="DN1779" s="774">
        <v>46293</v>
      </c>
      <c r="DO1779" s="787">
        <v>0</v>
      </c>
      <c r="DP1779" s="774">
        <v>46318</v>
      </c>
      <c r="DQ1779" s="776">
        <v>46311</v>
      </c>
      <c r="DR1779" s="774">
        <v>46311</v>
      </c>
      <c r="DS1779" s="786">
        <v>46318</v>
      </c>
      <c r="DT1779" s="752">
        <v>46311</v>
      </c>
      <c r="DU1779" s="753">
        <v>-11</v>
      </c>
      <c r="DV1779" s="753" t="s">
        <v>308</v>
      </c>
      <c r="DW1779" s="754">
        <v>46295</v>
      </c>
      <c r="DX1779" s="755">
        <v>46300</v>
      </c>
      <c r="DY1779" s="754" t="e">
        <v>#VALUE!</v>
      </c>
      <c r="DZ1779" s="754" t="e">
        <v>#VALUE!</v>
      </c>
      <c r="EA1779" s="754"/>
      <c r="EB1779" s="754"/>
      <c r="HA1779" s="756" t="s">
        <v>397</v>
      </c>
      <c r="HB1779" s="756" t="s">
        <v>397</v>
      </c>
      <c r="HC1779" s="756" t="s">
        <v>397</v>
      </c>
      <c r="HD1779" s="756" t="s">
        <v>397</v>
      </c>
      <c r="HE1779" s="756" t="s">
        <v>397</v>
      </c>
      <c r="HF1779" s="756" t="s">
        <v>397</v>
      </c>
      <c r="HG1779" s="756" t="s">
        <v>397</v>
      </c>
      <c r="HH1779" s="756" t="s">
        <v>397</v>
      </c>
      <c r="HI1779" s="756" t="s">
        <v>397</v>
      </c>
      <c r="HJ1779" s="756" t="s">
        <v>397</v>
      </c>
      <c r="HK1779"/>
      <c r="HL1779"/>
      <c r="HM1779"/>
      <c r="HN1779" s="756" t="str">
        <f t="shared" si="61"/>
        <v>AUTO PRINT</v>
      </c>
      <c r="HO1779"/>
      <c r="HP1779" s="757" t="s">
        <v>572</v>
      </c>
      <c r="HQ1779" s="757" t="s">
        <v>572</v>
      </c>
      <c r="HR1779" s="757" t="s">
        <v>572</v>
      </c>
      <c r="HS1779"/>
      <c r="HW1779" s="758"/>
      <c r="HX1779"/>
      <c r="HY1779" s="759" t="s">
        <v>572</v>
      </c>
      <c r="HZ1779" s="759" t="s">
        <v>572</v>
      </c>
      <c r="IA1779" s="759" t="s">
        <v>572</v>
      </c>
      <c r="IC1779" s="760" t="s">
        <v>572</v>
      </c>
      <c r="ID1779" s="760" t="s">
        <v>572</v>
      </c>
      <c r="IE1779" s="760" t="s">
        <v>572</v>
      </c>
      <c r="IF1779" s="761" t="s">
        <v>572</v>
      </c>
      <c r="IG1779" s="619" t="str">
        <f t="shared" si="62"/>
        <v>IN HOUSE (MANUAL)</v>
      </c>
      <c r="II1779" s="761" t="s">
        <v>572</v>
      </c>
      <c r="IK1779" s="761" t="str">
        <f>IFERROR(VLOOKUP($M1779,#REF!,13,0),"IN HOUSE (MANUAL)")</f>
        <v>IN HOUSE (MANUAL)</v>
      </c>
      <c r="IM1779" s="760" t="s">
        <v>922</v>
      </c>
      <c r="IN1779" s="760" t="s">
        <v>922</v>
      </c>
      <c r="IO1779" s="760">
        <v>2160</v>
      </c>
      <c r="IQ1779" s="760" t="s">
        <v>572</v>
      </c>
      <c r="IR1779" s="760" t="s">
        <v>572</v>
      </c>
      <c r="IT1779" s="760" t="s">
        <v>572</v>
      </c>
      <c r="IV1779" s="760" t="s">
        <v>572</v>
      </c>
      <c r="IW1779" s="760" t="s">
        <v>572</v>
      </c>
      <c r="IY1779" s="760" t="s">
        <v>572</v>
      </c>
      <c r="IZ1779" s="760" t="s">
        <v>572</v>
      </c>
      <c r="JB1779" s="760" t="s">
        <v>572</v>
      </c>
      <c r="JC1779" s="760" t="s">
        <v>572</v>
      </c>
      <c r="JE1779" s="760" t="s">
        <v>572</v>
      </c>
      <c r="JF1779" s="760" t="s">
        <v>572</v>
      </c>
    </row>
    <row r="1780" spans="1:266" ht="17.25" customHeight="1" x14ac:dyDescent="0.35">
      <c r="A1780" s="618" t="s">
        <v>3179</v>
      </c>
      <c r="B1780" s="730">
        <v>112</v>
      </c>
      <c r="C1780" s="730" t="s">
        <v>3167</v>
      </c>
      <c r="D1780" s="730" t="s">
        <v>3167</v>
      </c>
      <c r="E1780" s="730">
        <v>31</v>
      </c>
      <c r="F1780" s="731" t="s">
        <v>574</v>
      </c>
      <c r="G1780" s="732">
        <v>2</v>
      </c>
      <c r="H1780" s="733">
        <v>46196</v>
      </c>
      <c r="I1780" s="730">
        <v>41</v>
      </c>
      <c r="J1780" s="730" t="s">
        <v>308</v>
      </c>
      <c r="K1780" s="730">
        <v>42</v>
      </c>
      <c r="L1780" s="730" t="s">
        <v>3180</v>
      </c>
      <c r="M1780" s="772" t="s">
        <v>3179</v>
      </c>
      <c r="N1780" s="868">
        <v>0</v>
      </c>
      <c r="O1780" s="868" t="s">
        <v>390</v>
      </c>
      <c r="P1780" s="868">
        <v>0</v>
      </c>
      <c r="Q1780" s="868">
        <v>0</v>
      </c>
      <c r="R1780" s="772" t="s">
        <v>3042</v>
      </c>
      <c r="S1780" s="772" t="s">
        <v>308</v>
      </c>
      <c r="T1780" s="772" t="s">
        <v>3043</v>
      </c>
      <c r="U1780" s="772">
        <v>373</v>
      </c>
      <c r="V1780" s="772" t="s">
        <v>308</v>
      </c>
      <c r="W1780" s="772"/>
      <c r="X1780" s="772"/>
      <c r="Y1780" s="773"/>
      <c r="Z1780" s="773"/>
      <c r="AA1780" s="772" t="s">
        <v>40</v>
      </c>
      <c r="AB1780" s="772" t="s">
        <v>890</v>
      </c>
      <c r="AC1780" s="772" t="s">
        <v>899</v>
      </c>
      <c r="AD1780" s="772">
        <v>3768</v>
      </c>
      <c r="AE1780" s="864">
        <v>1884</v>
      </c>
      <c r="AF1780" s="774" t="s">
        <v>390</v>
      </c>
      <c r="AG1780" s="777"/>
      <c r="AH1780" s="777"/>
      <c r="AI1780" s="777" t="s">
        <v>613</v>
      </c>
      <c r="AJ1780" s="778">
        <v>22</v>
      </c>
      <c r="AK1780" s="779"/>
      <c r="AL1780" s="778"/>
      <c r="AM1780" s="780">
        <v>1884</v>
      </c>
      <c r="AN1780" s="780"/>
      <c r="AO1780" s="780">
        <v>1884</v>
      </c>
      <c r="AP1780" s="780"/>
      <c r="AQ1780" s="780"/>
      <c r="AR1780" s="780"/>
      <c r="AS1780" s="780"/>
      <c r="AT1780" s="780"/>
      <c r="AU1780" s="780"/>
      <c r="AV1780" s="780"/>
      <c r="AW1780" s="780"/>
      <c r="AX1780" s="780"/>
      <c r="AY1780" s="780"/>
      <c r="AZ1780" s="780"/>
      <c r="BA1780" s="780"/>
      <c r="BB1780" s="780">
        <v>0</v>
      </c>
      <c r="BC1780" s="780">
        <v>1884</v>
      </c>
      <c r="BD1780" s="780">
        <v>0</v>
      </c>
      <c r="BE1780" s="780">
        <v>0</v>
      </c>
      <c r="BF1780" s="780">
        <v>1884</v>
      </c>
      <c r="BG1780" s="780">
        <v>0</v>
      </c>
      <c r="BH1780" s="780">
        <v>0</v>
      </c>
      <c r="BI1780" s="780">
        <v>1884</v>
      </c>
      <c r="BJ1780" s="780"/>
      <c r="BK1780" s="780">
        <v>0</v>
      </c>
      <c r="BL1780" s="780"/>
      <c r="BM1780" s="780"/>
      <c r="BN1780" s="780" t="s">
        <v>308</v>
      </c>
      <c r="BO1780" s="780" t="s">
        <v>308</v>
      </c>
      <c r="BP1780" s="780" t="s">
        <v>308</v>
      </c>
      <c r="BQ1780" s="780" t="s">
        <v>308</v>
      </c>
      <c r="BR1780" s="780"/>
      <c r="BS1780" s="780" t="s">
        <v>397</v>
      </c>
      <c r="BT1780" s="780"/>
      <c r="BU1780" s="780" t="s">
        <v>579</v>
      </c>
      <c r="BV1780" s="780"/>
      <c r="BW1780" s="780"/>
      <c r="BX1780" s="780"/>
      <c r="BY1780" s="780"/>
      <c r="BZ1780" s="780"/>
      <c r="CA1780" s="780"/>
      <c r="CB1780" s="780"/>
      <c r="CC1780" s="780"/>
      <c r="CD1780" s="780"/>
      <c r="CE1780" s="780"/>
      <c r="CF1780" s="780"/>
      <c r="CG1780" s="780"/>
      <c r="CH1780" s="780"/>
      <c r="CI1780" s="780"/>
      <c r="CJ1780" s="780"/>
      <c r="CK1780" s="773"/>
      <c r="CL1780" s="773" t="s">
        <v>397</v>
      </c>
      <c r="CM1780" s="773" t="s">
        <v>397</v>
      </c>
      <c r="CN1780" s="773" t="s">
        <v>397</v>
      </c>
      <c r="CO1780" s="773" t="s">
        <v>397</v>
      </c>
      <c r="CP1780" s="773">
        <v>1884</v>
      </c>
      <c r="CQ1780" s="773">
        <v>3768</v>
      </c>
      <c r="CR1780" s="772">
        <v>1884</v>
      </c>
      <c r="CS1780" s="781"/>
      <c r="CT1780" s="782" t="s">
        <v>308</v>
      </c>
      <c r="CU1780" s="783" t="s">
        <v>308</v>
      </c>
      <c r="CV1780" s="774"/>
      <c r="CW1780" s="774"/>
      <c r="CX1780" s="865">
        <v>46254</v>
      </c>
      <c r="CY1780" s="784">
        <v>0</v>
      </c>
      <c r="CZ1780" s="784" t="s">
        <v>308</v>
      </c>
      <c r="DA1780" s="785">
        <v>0</v>
      </c>
      <c r="DB1780" s="785">
        <v>0</v>
      </c>
      <c r="DC1780" s="785">
        <v>0</v>
      </c>
      <c r="DD1780" s="785" t="s">
        <v>308</v>
      </c>
      <c r="DE1780" s="785" t="s">
        <v>308</v>
      </c>
      <c r="DF1780" s="785" t="s">
        <v>308</v>
      </c>
      <c r="DG1780" s="785" t="s">
        <v>308</v>
      </c>
      <c r="DH1780" s="786">
        <v>0</v>
      </c>
      <c r="DI1780" s="774" t="s">
        <v>390</v>
      </c>
      <c r="DJ1780" s="774" t="s">
        <v>397</v>
      </c>
      <c r="DK1780" s="774" t="s">
        <v>397</v>
      </c>
      <c r="DL1780" s="774">
        <v>46283</v>
      </c>
      <c r="DM1780" s="774">
        <v>46296</v>
      </c>
      <c r="DN1780" s="774">
        <v>46296</v>
      </c>
      <c r="DO1780" s="787">
        <v>0</v>
      </c>
      <c r="DP1780" s="774">
        <v>46318</v>
      </c>
      <c r="DQ1780" s="774">
        <v>46311</v>
      </c>
      <c r="DR1780" s="774">
        <v>46311</v>
      </c>
      <c r="DS1780" s="786">
        <v>46318</v>
      </c>
      <c r="DT1780" s="752">
        <v>46311</v>
      </c>
      <c r="DU1780" s="753">
        <v>-7</v>
      </c>
      <c r="DV1780" s="753" t="s">
        <v>308</v>
      </c>
      <c r="DW1780" s="754">
        <v>46300</v>
      </c>
      <c r="DX1780" s="755">
        <v>46304</v>
      </c>
      <c r="DY1780" s="754" t="e">
        <v>#VALUE!</v>
      </c>
      <c r="DZ1780" s="754" t="e">
        <v>#VALUE!</v>
      </c>
      <c r="EA1780" s="754"/>
      <c r="EB1780" s="754"/>
      <c r="HA1780" s="756" t="s">
        <v>397</v>
      </c>
      <c r="HB1780" s="756" t="s">
        <v>397</v>
      </c>
      <c r="HC1780" s="756" t="s">
        <v>397</v>
      </c>
      <c r="HD1780" s="756" t="s">
        <v>397</v>
      </c>
      <c r="HE1780" s="756" t="s">
        <v>397</v>
      </c>
      <c r="HF1780" s="756" t="s">
        <v>397</v>
      </c>
      <c r="HG1780" s="756" t="s">
        <v>397</v>
      </c>
      <c r="HH1780" s="756" t="s">
        <v>397</v>
      </c>
      <c r="HI1780" s="756" t="s">
        <v>397</v>
      </c>
      <c r="HJ1780" s="756" t="s">
        <v>397</v>
      </c>
      <c r="HK1780"/>
      <c r="HL1780"/>
      <c r="HM1780"/>
      <c r="HN1780" s="756" t="str">
        <f t="shared" si="61"/>
        <v>AUTO PRINT</v>
      </c>
      <c r="HO1780"/>
      <c r="HP1780" s="757" t="s">
        <v>572</v>
      </c>
      <c r="HQ1780" s="757" t="s">
        <v>572</v>
      </c>
      <c r="HR1780" s="757" t="s">
        <v>572</v>
      </c>
      <c r="HS1780"/>
      <c r="HW1780" s="758"/>
      <c r="HX1780"/>
      <c r="HY1780" s="759" t="s">
        <v>572</v>
      </c>
      <c r="HZ1780" s="759" t="s">
        <v>572</v>
      </c>
      <c r="IA1780" s="759" t="s">
        <v>572</v>
      </c>
      <c r="IC1780" s="760" t="s">
        <v>572</v>
      </c>
      <c r="ID1780" s="760" t="s">
        <v>572</v>
      </c>
      <c r="IE1780" s="760" t="s">
        <v>572</v>
      </c>
      <c r="IF1780" s="761" t="s">
        <v>572</v>
      </c>
      <c r="IG1780" s="619" t="str">
        <f t="shared" si="62"/>
        <v>IN HOUSE (MANUAL)</v>
      </c>
      <c r="II1780" s="761" t="s">
        <v>572</v>
      </c>
      <c r="IK1780" s="761" t="str">
        <f>IFERROR(VLOOKUP($M1780,#REF!,13,0),"IN HOUSE (MANUAL)")</f>
        <v>IN HOUSE (MANUAL)</v>
      </c>
      <c r="IM1780" s="760" t="s">
        <v>572</v>
      </c>
      <c r="IN1780" s="760" t="s">
        <v>572</v>
      </c>
      <c r="IO1780" s="760" t="s">
        <v>572</v>
      </c>
      <c r="IQ1780" s="760" t="s">
        <v>572</v>
      </c>
      <c r="IR1780" s="760" t="s">
        <v>572</v>
      </c>
      <c r="IT1780" s="760" t="s">
        <v>572</v>
      </c>
      <c r="IV1780" s="760" t="s">
        <v>572</v>
      </c>
      <c r="IW1780" s="760" t="s">
        <v>572</v>
      </c>
      <c r="IY1780" s="760" t="s">
        <v>572</v>
      </c>
      <c r="IZ1780" s="760" t="s">
        <v>572</v>
      </c>
      <c r="JB1780" s="760" t="s">
        <v>572</v>
      </c>
      <c r="JC1780" s="760" t="s">
        <v>572</v>
      </c>
      <c r="JE1780" s="760" t="s">
        <v>572</v>
      </c>
      <c r="JF1780" s="760" t="s">
        <v>572</v>
      </c>
    </row>
    <row r="1781" spans="1:266" ht="17.149999999999999" customHeight="1" x14ac:dyDescent="0.35">
      <c r="A1781" s="618" t="s">
        <v>3181</v>
      </c>
      <c r="B1781" s="730">
        <v>113</v>
      </c>
      <c r="C1781" s="730" t="s">
        <v>3167</v>
      </c>
      <c r="D1781" s="730" t="s">
        <v>3167</v>
      </c>
      <c r="E1781" s="730">
        <v>31</v>
      </c>
      <c r="F1781" s="731" t="s">
        <v>574</v>
      </c>
      <c r="G1781" s="732">
        <v>2</v>
      </c>
      <c r="H1781" s="826">
        <v>46198</v>
      </c>
      <c r="I1781" s="730">
        <v>42</v>
      </c>
      <c r="J1781" s="730" t="s">
        <v>308</v>
      </c>
      <c r="K1781" s="730">
        <v>44</v>
      </c>
      <c r="L1781" s="730" t="s">
        <v>3182</v>
      </c>
      <c r="M1781" s="772" t="s">
        <v>3181</v>
      </c>
      <c r="N1781" s="868">
        <v>0</v>
      </c>
      <c r="O1781" s="868" t="s">
        <v>390</v>
      </c>
      <c r="P1781" s="868">
        <v>0</v>
      </c>
      <c r="Q1781" s="868">
        <v>0</v>
      </c>
      <c r="R1781" s="772" t="s">
        <v>2834</v>
      </c>
      <c r="S1781" s="772"/>
      <c r="T1781" s="772" t="s">
        <v>2856</v>
      </c>
      <c r="U1781" s="772">
        <v>373</v>
      </c>
      <c r="V1781" s="772" t="s">
        <v>308</v>
      </c>
      <c r="W1781" s="772"/>
      <c r="X1781" s="772"/>
      <c r="Y1781" s="773"/>
      <c r="Z1781" s="773"/>
      <c r="AA1781" s="772" t="s">
        <v>45</v>
      </c>
      <c r="AB1781" s="772" t="s">
        <v>863</v>
      </c>
      <c r="AC1781" s="772" t="s">
        <v>899</v>
      </c>
      <c r="AD1781" s="772">
        <v>4200</v>
      </c>
      <c r="AE1781" s="864">
        <v>2100</v>
      </c>
      <c r="AF1781" s="774">
        <v>46289</v>
      </c>
      <c r="AG1781" s="777"/>
      <c r="AH1781" s="777"/>
      <c r="AI1781" s="777" t="s">
        <v>694</v>
      </c>
      <c r="AJ1781" s="778">
        <v>23</v>
      </c>
      <c r="AK1781" s="779"/>
      <c r="AL1781" s="778"/>
      <c r="AM1781" s="780">
        <v>2100</v>
      </c>
      <c r="AN1781" s="780"/>
      <c r="AO1781" s="780">
        <v>2100</v>
      </c>
      <c r="AP1781" s="780"/>
      <c r="AQ1781" s="780"/>
      <c r="AR1781" s="780"/>
      <c r="AS1781" s="780"/>
      <c r="AT1781" s="780"/>
      <c r="AU1781" s="780"/>
      <c r="AV1781" s="780"/>
      <c r="AW1781" s="780"/>
      <c r="AX1781" s="780"/>
      <c r="AY1781" s="780"/>
      <c r="AZ1781" s="780"/>
      <c r="BA1781" s="780"/>
      <c r="BB1781" s="780">
        <v>0</v>
      </c>
      <c r="BC1781" s="780">
        <v>2100</v>
      </c>
      <c r="BD1781" s="780">
        <v>0</v>
      </c>
      <c r="BE1781" s="780">
        <v>0</v>
      </c>
      <c r="BF1781" s="780">
        <v>2100</v>
      </c>
      <c r="BG1781" s="780">
        <v>0</v>
      </c>
      <c r="BH1781" s="780">
        <v>0</v>
      </c>
      <c r="BI1781" s="780">
        <v>2100</v>
      </c>
      <c r="BJ1781" s="780"/>
      <c r="BK1781" s="780">
        <v>0</v>
      </c>
      <c r="BL1781" s="780"/>
      <c r="BM1781" s="780"/>
      <c r="BN1781" s="780" t="s">
        <v>308</v>
      </c>
      <c r="BO1781" s="780" t="s">
        <v>308</v>
      </c>
      <c r="BP1781" s="780" t="s">
        <v>308</v>
      </c>
      <c r="BQ1781" s="780" t="s">
        <v>308</v>
      </c>
      <c r="BR1781" s="780"/>
      <c r="BS1781" s="780" t="s">
        <v>397</v>
      </c>
      <c r="BT1781" s="780"/>
      <c r="BU1781" s="780" t="s">
        <v>579</v>
      </c>
      <c r="BV1781" s="780"/>
      <c r="BW1781" s="780"/>
      <c r="BX1781" s="780"/>
      <c r="BY1781" s="780"/>
      <c r="BZ1781" s="780"/>
      <c r="CA1781" s="780"/>
      <c r="CB1781" s="780"/>
      <c r="CC1781" s="780"/>
      <c r="CD1781" s="780"/>
      <c r="CE1781" s="780"/>
      <c r="CF1781" s="780"/>
      <c r="CG1781" s="780"/>
      <c r="CH1781" s="780"/>
      <c r="CI1781" s="780"/>
      <c r="CJ1781" s="780"/>
      <c r="CK1781" s="773"/>
      <c r="CL1781" s="773" t="s">
        <v>397</v>
      </c>
      <c r="CM1781" s="773" t="s">
        <v>397</v>
      </c>
      <c r="CN1781" s="773" t="s">
        <v>397</v>
      </c>
      <c r="CO1781" s="773" t="s">
        <v>397</v>
      </c>
      <c r="CP1781" s="773">
        <v>2100</v>
      </c>
      <c r="CQ1781" s="773">
        <v>4200</v>
      </c>
      <c r="CR1781" s="772">
        <v>2100</v>
      </c>
      <c r="CS1781" s="898"/>
      <c r="CT1781" s="865" t="s">
        <v>308</v>
      </c>
      <c r="CU1781" s="899"/>
      <c r="CV1781" s="774"/>
      <c r="CW1781" s="774"/>
      <c r="CX1781" s="865">
        <v>46289</v>
      </c>
      <c r="CY1781" s="784" t="s">
        <v>3109</v>
      </c>
      <c r="CZ1781" s="784" t="s">
        <v>308</v>
      </c>
      <c r="DA1781" s="785">
        <v>46267</v>
      </c>
      <c r="DB1781" s="785" t="s">
        <v>615</v>
      </c>
      <c r="DC1781" s="785" t="s">
        <v>2409</v>
      </c>
      <c r="DD1781" s="785" t="s">
        <v>308</v>
      </c>
      <c r="DE1781" s="785" t="s">
        <v>308</v>
      </c>
      <c r="DF1781" s="785" t="s">
        <v>308</v>
      </c>
      <c r="DG1781" s="785" t="s">
        <v>308</v>
      </c>
      <c r="DH1781" s="786">
        <v>0</v>
      </c>
      <c r="DI1781" s="774">
        <v>46272</v>
      </c>
      <c r="DJ1781" s="774">
        <v>46276</v>
      </c>
      <c r="DK1781" s="774">
        <v>46276</v>
      </c>
      <c r="DL1781" s="774">
        <v>46311</v>
      </c>
      <c r="DM1781" s="774">
        <v>46297</v>
      </c>
      <c r="DN1781" s="774">
        <v>46297</v>
      </c>
      <c r="DO1781" s="787" t="s">
        <v>308</v>
      </c>
      <c r="DP1781" s="774">
        <v>46339</v>
      </c>
      <c r="DQ1781" s="776">
        <v>46325</v>
      </c>
      <c r="DR1781" s="774">
        <v>46339</v>
      </c>
      <c r="DS1781" s="786">
        <v>46339</v>
      </c>
      <c r="DT1781" s="752">
        <v>46325</v>
      </c>
      <c r="DU1781" s="753">
        <v>-15</v>
      </c>
      <c r="DV1781" s="753" t="s">
        <v>308</v>
      </c>
      <c r="DW1781" s="754">
        <v>46304</v>
      </c>
      <c r="DX1781" s="755">
        <v>46310</v>
      </c>
      <c r="DY1781" s="754" t="e">
        <v>#VALUE!</v>
      </c>
      <c r="DZ1781" s="754" t="e">
        <v>#VALUE!</v>
      </c>
      <c r="EA1781" s="754"/>
      <c r="EB1781" s="754"/>
      <c r="HA1781" s="756" t="s">
        <v>397</v>
      </c>
      <c r="HB1781" s="756" t="s">
        <v>397</v>
      </c>
      <c r="HC1781" s="756" t="s">
        <v>397</v>
      </c>
      <c r="HD1781" s="756" t="s">
        <v>397</v>
      </c>
      <c r="HE1781" s="756" t="s">
        <v>397</v>
      </c>
      <c r="HF1781" s="756" t="s">
        <v>397</v>
      </c>
      <c r="HG1781" s="756" t="s">
        <v>397</v>
      </c>
      <c r="HH1781" s="756" t="s">
        <v>397</v>
      </c>
      <c r="HI1781" s="756" t="s">
        <v>397</v>
      </c>
      <c r="HJ1781" s="756" t="s">
        <v>397</v>
      </c>
      <c r="HK1781"/>
      <c r="HL1781"/>
      <c r="HM1781"/>
      <c r="HN1781" s="756" t="str">
        <f t="shared" si="61"/>
        <v>AUTO PRINT</v>
      </c>
      <c r="HO1781"/>
      <c r="HP1781" s="757" t="s">
        <v>572</v>
      </c>
      <c r="HQ1781" s="757" t="s">
        <v>572</v>
      </c>
      <c r="HR1781" s="757" t="s">
        <v>572</v>
      </c>
      <c r="HS1781"/>
      <c r="HW1781" s="758"/>
      <c r="HX1781"/>
      <c r="HY1781" s="759" t="s">
        <v>572</v>
      </c>
      <c r="HZ1781" s="759" t="s">
        <v>572</v>
      </c>
      <c r="IA1781" s="759" t="s">
        <v>572</v>
      </c>
      <c r="IC1781" s="760" t="s">
        <v>572</v>
      </c>
      <c r="ID1781" s="760" t="s">
        <v>572</v>
      </c>
      <c r="IE1781" s="760" t="s">
        <v>572</v>
      </c>
      <c r="IF1781" s="761" t="s">
        <v>572</v>
      </c>
      <c r="IG1781" s="619" t="str">
        <f t="shared" si="62"/>
        <v>IN HOUSE (MANUAL)</v>
      </c>
      <c r="II1781" s="761" t="s">
        <v>572</v>
      </c>
      <c r="IK1781" s="761" t="str">
        <f>IFERROR(VLOOKUP($M1781,#REF!,13,0),"IN HOUSE (MANUAL)")</f>
        <v>IN HOUSE (MANUAL)</v>
      </c>
      <c r="IM1781" s="760" t="s">
        <v>572</v>
      </c>
      <c r="IN1781" s="760" t="s">
        <v>572</v>
      </c>
      <c r="IO1781" s="760" t="s">
        <v>572</v>
      </c>
      <c r="IQ1781" s="760" t="s">
        <v>572</v>
      </c>
      <c r="IR1781" s="760" t="s">
        <v>572</v>
      </c>
      <c r="IT1781" s="760" t="s">
        <v>572</v>
      </c>
      <c r="IV1781" s="760" t="s">
        <v>572</v>
      </c>
      <c r="IW1781" s="760" t="s">
        <v>572</v>
      </c>
      <c r="IY1781" s="760" t="s">
        <v>572</v>
      </c>
      <c r="IZ1781" s="760" t="s">
        <v>572</v>
      </c>
      <c r="JB1781" s="760" t="s">
        <v>572</v>
      </c>
      <c r="JC1781" s="760" t="s">
        <v>572</v>
      </c>
      <c r="JE1781" s="760" t="s">
        <v>572</v>
      </c>
      <c r="JF1781" s="760" t="s">
        <v>572</v>
      </c>
    </row>
    <row r="1782" spans="1:266" ht="17.25" customHeight="1" x14ac:dyDescent="0.35">
      <c r="A1782" s="618" t="s">
        <v>3183</v>
      </c>
      <c r="B1782" s="730">
        <v>114</v>
      </c>
      <c r="C1782" s="730" t="s">
        <v>3151</v>
      </c>
      <c r="D1782" s="730" t="s">
        <v>3151</v>
      </c>
      <c r="E1782" s="730">
        <v>31</v>
      </c>
      <c r="F1782" s="731" t="s">
        <v>574</v>
      </c>
      <c r="G1782" s="732">
        <v>1</v>
      </c>
      <c r="H1782" s="826">
        <v>46210</v>
      </c>
      <c r="I1782" s="730">
        <v>42</v>
      </c>
      <c r="J1782" s="730" t="s">
        <v>308</v>
      </c>
      <c r="K1782" s="730">
        <v>44</v>
      </c>
      <c r="L1782" s="730" t="s">
        <v>3184</v>
      </c>
      <c r="M1782" s="772" t="s">
        <v>3183</v>
      </c>
      <c r="N1782" s="868">
        <v>0</v>
      </c>
      <c r="O1782" s="868" t="s">
        <v>390</v>
      </c>
      <c r="P1782" s="868">
        <v>0</v>
      </c>
      <c r="Q1782" s="868">
        <v>0</v>
      </c>
      <c r="R1782" s="772" t="s">
        <v>2834</v>
      </c>
      <c r="S1782" s="772"/>
      <c r="T1782" s="772" t="s">
        <v>2835</v>
      </c>
      <c r="U1782" s="772">
        <v>373</v>
      </c>
      <c r="V1782" s="772" t="s">
        <v>308</v>
      </c>
      <c r="W1782" s="772"/>
      <c r="X1782" s="772"/>
      <c r="Y1782" s="773"/>
      <c r="Z1782" s="773"/>
      <c r="AA1782" s="772" t="s">
        <v>45</v>
      </c>
      <c r="AB1782" s="772" t="s">
        <v>890</v>
      </c>
      <c r="AC1782" s="772" t="s">
        <v>1539</v>
      </c>
      <c r="AD1782" s="772">
        <v>606</v>
      </c>
      <c r="AE1782" s="864">
        <v>606</v>
      </c>
      <c r="AF1782" s="774">
        <v>46289</v>
      </c>
      <c r="AG1782" s="777"/>
      <c r="AH1782" s="777"/>
      <c r="AI1782" s="777" t="s">
        <v>694</v>
      </c>
      <c r="AJ1782" s="778">
        <v>24</v>
      </c>
      <c r="AK1782" s="779"/>
      <c r="AL1782" s="778"/>
      <c r="AM1782" s="780">
        <v>606</v>
      </c>
      <c r="AN1782" s="780"/>
      <c r="AO1782" s="780">
        <v>606</v>
      </c>
      <c r="AP1782" s="780"/>
      <c r="AQ1782" s="780"/>
      <c r="AR1782" s="780"/>
      <c r="AS1782" s="780"/>
      <c r="AT1782" s="780"/>
      <c r="AU1782" s="780"/>
      <c r="AV1782" s="780"/>
      <c r="AW1782" s="780"/>
      <c r="AX1782" s="780"/>
      <c r="AY1782" s="780"/>
      <c r="AZ1782" s="780"/>
      <c r="BA1782" s="780"/>
      <c r="BB1782" s="780">
        <v>0</v>
      </c>
      <c r="BC1782" s="780">
        <v>606</v>
      </c>
      <c r="BD1782" s="780">
        <v>0</v>
      </c>
      <c r="BE1782" s="780">
        <v>0</v>
      </c>
      <c r="BF1782" s="780">
        <v>606</v>
      </c>
      <c r="BG1782" s="780">
        <v>0</v>
      </c>
      <c r="BH1782" s="780">
        <v>0</v>
      </c>
      <c r="BI1782" s="780">
        <v>606</v>
      </c>
      <c r="BJ1782" s="780"/>
      <c r="BK1782" s="780">
        <v>0</v>
      </c>
      <c r="BL1782" s="780"/>
      <c r="BM1782" s="780"/>
      <c r="BN1782" s="780" t="s">
        <v>308</v>
      </c>
      <c r="BO1782" s="780" t="s">
        <v>308</v>
      </c>
      <c r="BP1782" s="780" t="s">
        <v>308</v>
      </c>
      <c r="BQ1782" s="780" t="s">
        <v>308</v>
      </c>
      <c r="BR1782" s="780"/>
      <c r="BS1782" s="780" t="s">
        <v>397</v>
      </c>
      <c r="BT1782" s="780"/>
      <c r="BU1782" s="780" t="s">
        <v>579</v>
      </c>
      <c r="BV1782" s="780"/>
      <c r="BW1782" s="780"/>
      <c r="BX1782" s="780"/>
      <c r="BY1782" s="780"/>
      <c r="BZ1782" s="780"/>
      <c r="CA1782" s="780"/>
      <c r="CB1782" s="780"/>
      <c r="CC1782" s="780"/>
      <c r="CD1782" s="780"/>
      <c r="CE1782" s="780"/>
      <c r="CF1782" s="780"/>
      <c r="CG1782" s="780"/>
      <c r="CH1782" s="780"/>
      <c r="CI1782" s="780"/>
      <c r="CJ1782" s="780"/>
      <c r="CK1782" s="773"/>
      <c r="CL1782" s="773" t="s">
        <v>397</v>
      </c>
      <c r="CM1782" s="773" t="s">
        <v>397</v>
      </c>
      <c r="CN1782" s="773" t="s">
        <v>397</v>
      </c>
      <c r="CO1782" s="773" t="s">
        <v>397</v>
      </c>
      <c r="CP1782" s="773">
        <v>606</v>
      </c>
      <c r="CQ1782" s="773">
        <v>606</v>
      </c>
      <c r="CR1782" s="772">
        <v>606</v>
      </c>
      <c r="CS1782" s="898"/>
      <c r="CT1782" s="865" t="s">
        <v>308</v>
      </c>
      <c r="CU1782" s="899"/>
      <c r="CV1782" s="774"/>
      <c r="CW1782" s="774"/>
      <c r="CX1782" s="865">
        <v>46289</v>
      </c>
      <c r="CY1782" s="784" t="s">
        <v>3109</v>
      </c>
      <c r="CZ1782" s="784" t="s">
        <v>308</v>
      </c>
      <c r="DA1782" s="785">
        <v>46267</v>
      </c>
      <c r="DB1782" s="785" t="s">
        <v>615</v>
      </c>
      <c r="DC1782" s="785" t="s">
        <v>2409</v>
      </c>
      <c r="DD1782" s="785" t="s">
        <v>308</v>
      </c>
      <c r="DE1782" s="785" t="s">
        <v>308</v>
      </c>
      <c r="DF1782" s="785" t="s">
        <v>308</v>
      </c>
      <c r="DG1782" s="785" t="s">
        <v>308</v>
      </c>
      <c r="DH1782" s="786">
        <v>0</v>
      </c>
      <c r="DI1782" s="774">
        <v>46272</v>
      </c>
      <c r="DJ1782" s="774">
        <v>46276</v>
      </c>
      <c r="DK1782" s="774">
        <v>46276</v>
      </c>
      <c r="DL1782" s="774">
        <v>46307</v>
      </c>
      <c r="DM1782" s="774">
        <v>46303</v>
      </c>
      <c r="DN1782" s="774">
        <v>46303</v>
      </c>
      <c r="DO1782" s="787" t="s">
        <v>308</v>
      </c>
      <c r="DP1782" s="774">
        <v>46332</v>
      </c>
      <c r="DQ1782" s="776">
        <v>46325</v>
      </c>
      <c r="DR1782" s="774">
        <v>46332</v>
      </c>
      <c r="DS1782" s="786">
        <v>46332</v>
      </c>
      <c r="DT1782" s="752">
        <v>46325</v>
      </c>
      <c r="DU1782" s="753">
        <v>-14</v>
      </c>
      <c r="DV1782" s="753" t="s">
        <v>308</v>
      </c>
      <c r="DW1782" s="754">
        <v>46310</v>
      </c>
      <c r="DX1782" s="755">
        <v>46311</v>
      </c>
      <c r="DY1782" s="754" t="e">
        <v>#VALUE!</v>
      </c>
      <c r="DZ1782" s="754" t="e">
        <v>#VALUE!</v>
      </c>
      <c r="EA1782" s="754"/>
      <c r="EB1782" s="754"/>
      <c r="HA1782" s="756" t="s">
        <v>397</v>
      </c>
      <c r="HB1782" s="756" t="s">
        <v>397</v>
      </c>
      <c r="HC1782" s="756" t="s">
        <v>397</v>
      </c>
      <c r="HD1782" s="756" t="s">
        <v>397</v>
      </c>
      <c r="HE1782" s="756" t="s">
        <v>397</v>
      </c>
      <c r="HF1782" s="756" t="s">
        <v>397</v>
      </c>
      <c r="HG1782" s="756" t="s">
        <v>397</v>
      </c>
      <c r="HH1782" s="756" t="s">
        <v>397</v>
      </c>
      <c r="HI1782" s="756" t="s">
        <v>397</v>
      </c>
      <c r="HJ1782" s="756" t="s">
        <v>397</v>
      </c>
      <c r="HK1782"/>
      <c r="HL1782"/>
      <c r="HM1782"/>
      <c r="HN1782" s="756" t="str">
        <f t="shared" si="61"/>
        <v>AUTO PRINT</v>
      </c>
      <c r="HO1782"/>
      <c r="HP1782" s="757" t="s">
        <v>572</v>
      </c>
      <c r="HQ1782" s="757" t="s">
        <v>572</v>
      </c>
      <c r="HR1782" s="757" t="s">
        <v>572</v>
      </c>
      <c r="HS1782"/>
      <c r="HW1782" s="758"/>
      <c r="HX1782"/>
      <c r="HY1782" s="759" t="s">
        <v>572</v>
      </c>
      <c r="HZ1782" s="759" t="s">
        <v>572</v>
      </c>
      <c r="IA1782" s="759" t="s">
        <v>572</v>
      </c>
      <c r="IC1782" s="760" t="s">
        <v>572</v>
      </c>
      <c r="ID1782" s="760" t="s">
        <v>572</v>
      </c>
      <c r="IE1782" s="760" t="s">
        <v>572</v>
      </c>
      <c r="IF1782" s="761" t="s">
        <v>572</v>
      </c>
      <c r="IG1782" s="619" t="str">
        <f t="shared" si="62"/>
        <v>IN HOUSE (MANUAL)</v>
      </c>
      <c r="II1782" s="761" t="s">
        <v>572</v>
      </c>
      <c r="IK1782" s="761" t="str">
        <f>IFERROR(VLOOKUP($M1782,#REF!,13,0),"IN HOUSE (MANUAL)")</f>
        <v>IN HOUSE (MANUAL)</v>
      </c>
      <c r="IM1782" s="760" t="s">
        <v>572</v>
      </c>
      <c r="IN1782" s="760" t="s">
        <v>572</v>
      </c>
      <c r="IO1782" s="760" t="s">
        <v>572</v>
      </c>
      <c r="IQ1782" s="760" t="s">
        <v>572</v>
      </c>
      <c r="IR1782" s="760" t="s">
        <v>572</v>
      </c>
      <c r="IT1782" s="760" t="s">
        <v>572</v>
      </c>
      <c r="IV1782" s="760" t="s">
        <v>572</v>
      </c>
      <c r="IW1782" s="760" t="s">
        <v>572</v>
      </c>
      <c r="IY1782" s="760" t="s">
        <v>572</v>
      </c>
      <c r="IZ1782" s="760" t="s">
        <v>572</v>
      </c>
      <c r="JB1782" s="760" t="s">
        <v>572</v>
      </c>
      <c r="JC1782" s="760" t="s">
        <v>572</v>
      </c>
      <c r="JE1782" s="760" t="s">
        <v>572</v>
      </c>
      <c r="JF1782" s="760" t="s">
        <v>572</v>
      </c>
    </row>
    <row r="1783" spans="1:266" ht="19.5" customHeight="1" x14ac:dyDescent="0.35">
      <c r="A1783" s="618" t="s">
        <v>3185</v>
      </c>
      <c r="B1783" s="730">
        <v>115</v>
      </c>
      <c r="C1783" s="730" t="s">
        <v>3167</v>
      </c>
      <c r="D1783" s="730" t="s">
        <v>3167</v>
      </c>
      <c r="E1783" s="730">
        <v>31</v>
      </c>
      <c r="F1783" s="731" t="s">
        <v>961</v>
      </c>
      <c r="G1783" s="732">
        <v>2</v>
      </c>
      <c r="H1783" s="826">
        <v>46196</v>
      </c>
      <c r="I1783" s="730">
        <v>43</v>
      </c>
      <c r="J1783" s="730" t="s">
        <v>308</v>
      </c>
      <c r="K1783" s="730">
        <v>46</v>
      </c>
      <c r="L1783" s="730" t="s">
        <v>3186</v>
      </c>
      <c r="M1783" s="805" t="s">
        <v>3185</v>
      </c>
      <c r="N1783" s="907">
        <v>0</v>
      </c>
      <c r="O1783" s="907" t="s">
        <v>390</v>
      </c>
      <c r="P1783" s="907">
        <v>0</v>
      </c>
      <c r="Q1783" s="907">
        <v>0</v>
      </c>
      <c r="R1783" s="805" t="s">
        <v>2834</v>
      </c>
      <c r="S1783" s="805"/>
      <c r="T1783" s="805" t="s">
        <v>2840</v>
      </c>
      <c r="U1783" s="805">
        <v>373</v>
      </c>
      <c r="V1783" s="805" t="s">
        <v>308</v>
      </c>
      <c r="W1783" s="805"/>
      <c r="X1783" s="805"/>
      <c r="Y1783" s="806"/>
      <c r="Z1783" s="806"/>
      <c r="AA1783" s="805" t="s">
        <v>45</v>
      </c>
      <c r="AB1783" s="805" t="s">
        <v>863</v>
      </c>
      <c r="AC1783" s="805" t="s">
        <v>899</v>
      </c>
      <c r="AD1783" s="805">
        <v>4224</v>
      </c>
      <c r="AE1783" s="903">
        <v>2112</v>
      </c>
      <c r="AF1783" s="807">
        <v>46289</v>
      </c>
      <c r="AG1783" s="810"/>
      <c r="AH1783" s="810"/>
      <c r="AI1783" s="810" t="s">
        <v>728</v>
      </c>
      <c r="AJ1783" s="811">
        <v>25</v>
      </c>
      <c r="AK1783" s="812"/>
      <c r="AL1783" s="811"/>
      <c r="AM1783" s="813">
        <v>2112</v>
      </c>
      <c r="AN1783" s="813"/>
      <c r="AO1783" s="813">
        <v>2112</v>
      </c>
      <c r="AP1783" s="813"/>
      <c r="AQ1783" s="813"/>
      <c r="AR1783" s="813"/>
      <c r="AS1783" s="813"/>
      <c r="AT1783" s="813"/>
      <c r="AU1783" s="813"/>
      <c r="AV1783" s="813"/>
      <c r="AW1783" s="813"/>
      <c r="AX1783" s="813"/>
      <c r="AY1783" s="813"/>
      <c r="AZ1783" s="813"/>
      <c r="BA1783" s="813"/>
      <c r="BB1783" s="813">
        <v>0</v>
      </c>
      <c r="BC1783" s="813">
        <v>2112</v>
      </c>
      <c r="BD1783" s="813">
        <v>0</v>
      </c>
      <c r="BE1783" s="813">
        <v>0</v>
      </c>
      <c r="BF1783" s="813">
        <v>2112</v>
      </c>
      <c r="BG1783" s="813">
        <v>0</v>
      </c>
      <c r="BH1783" s="813">
        <v>0</v>
      </c>
      <c r="BI1783" s="813">
        <v>2112</v>
      </c>
      <c r="BJ1783" s="813"/>
      <c r="BK1783" s="813">
        <v>0</v>
      </c>
      <c r="BL1783" s="813"/>
      <c r="BM1783" s="813"/>
      <c r="BN1783" s="813" t="s">
        <v>308</v>
      </c>
      <c r="BO1783" s="813" t="s">
        <v>308</v>
      </c>
      <c r="BP1783" s="813" t="s">
        <v>308</v>
      </c>
      <c r="BQ1783" s="813" t="s">
        <v>308</v>
      </c>
      <c r="BR1783" s="813"/>
      <c r="BS1783" s="813" t="s">
        <v>397</v>
      </c>
      <c r="BT1783" s="813"/>
      <c r="BU1783" s="813" t="s">
        <v>579</v>
      </c>
      <c r="BV1783" s="813"/>
      <c r="BW1783" s="813"/>
      <c r="BX1783" s="813"/>
      <c r="BY1783" s="813"/>
      <c r="BZ1783" s="813"/>
      <c r="CA1783" s="813"/>
      <c r="CB1783" s="813"/>
      <c r="CC1783" s="813"/>
      <c r="CD1783" s="813"/>
      <c r="CE1783" s="813"/>
      <c r="CF1783" s="813"/>
      <c r="CG1783" s="813"/>
      <c r="CH1783" s="813"/>
      <c r="CI1783" s="813"/>
      <c r="CJ1783" s="813"/>
      <c r="CK1783" s="806"/>
      <c r="CL1783" s="806" t="s">
        <v>397</v>
      </c>
      <c r="CM1783" s="806" t="s">
        <v>397</v>
      </c>
      <c r="CN1783" s="806" t="s">
        <v>397</v>
      </c>
      <c r="CO1783" s="806" t="s">
        <v>397</v>
      </c>
      <c r="CP1783" s="806">
        <v>2112</v>
      </c>
      <c r="CQ1783" s="806">
        <v>2112</v>
      </c>
      <c r="CR1783" s="805">
        <v>2112</v>
      </c>
      <c r="CS1783" s="814"/>
      <c r="CT1783" s="905" t="s">
        <v>308</v>
      </c>
      <c r="CU1783" s="906"/>
      <c r="CV1783" s="807"/>
      <c r="CW1783" s="950"/>
      <c r="CX1783" s="905">
        <v>46289</v>
      </c>
      <c r="CY1783" s="817" t="s">
        <v>3109</v>
      </c>
      <c r="CZ1783" s="817" t="s">
        <v>308</v>
      </c>
      <c r="DA1783" s="818">
        <v>46267</v>
      </c>
      <c r="DB1783" s="818" t="s">
        <v>615</v>
      </c>
      <c r="DC1783" s="818" t="s">
        <v>2409</v>
      </c>
      <c r="DD1783" s="818" t="s">
        <v>308</v>
      </c>
      <c r="DE1783" s="818" t="s">
        <v>308</v>
      </c>
      <c r="DF1783" s="818" t="s">
        <v>308</v>
      </c>
      <c r="DG1783" s="818" t="s">
        <v>308</v>
      </c>
      <c r="DH1783" s="819">
        <v>0</v>
      </c>
      <c r="DI1783" s="807">
        <v>46272</v>
      </c>
      <c r="DJ1783" s="807">
        <v>46276</v>
      </c>
      <c r="DK1783" s="807">
        <v>46276</v>
      </c>
      <c r="DL1783" s="807">
        <v>46307</v>
      </c>
      <c r="DM1783" s="807">
        <v>46304</v>
      </c>
      <c r="DN1783" s="807">
        <v>46304</v>
      </c>
      <c r="DO1783" s="820" t="s">
        <v>308</v>
      </c>
      <c r="DP1783" s="807">
        <v>46332</v>
      </c>
      <c r="DQ1783" s="809">
        <v>46339</v>
      </c>
      <c r="DR1783" s="807">
        <v>46339</v>
      </c>
      <c r="DS1783" s="819">
        <v>46332</v>
      </c>
      <c r="DT1783" s="752">
        <v>46339</v>
      </c>
      <c r="DU1783" s="753">
        <v>-23</v>
      </c>
      <c r="DV1783" s="753" t="s">
        <v>308</v>
      </c>
      <c r="DW1783" s="754">
        <v>46311</v>
      </c>
      <c r="DX1783" s="755">
        <v>46316</v>
      </c>
      <c r="DY1783" s="754" t="e">
        <v>#VALUE!</v>
      </c>
      <c r="DZ1783" s="754" t="e">
        <v>#VALUE!</v>
      </c>
      <c r="EA1783" s="754"/>
      <c r="EB1783" s="754"/>
      <c r="HA1783" s="756" t="s">
        <v>397</v>
      </c>
      <c r="HB1783" s="756" t="s">
        <v>397</v>
      </c>
      <c r="HC1783" s="756" t="s">
        <v>397</v>
      </c>
      <c r="HD1783" s="756" t="s">
        <v>397</v>
      </c>
      <c r="HE1783" s="756" t="s">
        <v>397</v>
      </c>
      <c r="HF1783" s="756" t="s">
        <v>397</v>
      </c>
      <c r="HG1783" s="756" t="s">
        <v>397</v>
      </c>
      <c r="HH1783" s="756" t="s">
        <v>397</v>
      </c>
      <c r="HI1783" s="756" t="s">
        <v>397</v>
      </c>
      <c r="HJ1783" s="756" t="s">
        <v>397</v>
      </c>
      <c r="HK1783"/>
      <c r="HL1783"/>
      <c r="HM1783"/>
      <c r="HN1783" s="756" t="str">
        <f t="shared" si="61"/>
        <v>AUTO PRINT</v>
      </c>
      <c r="HO1783"/>
      <c r="HP1783" s="757" t="s">
        <v>572</v>
      </c>
      <c r="HQ1783" s="757" t="s">
        <v>572</v>
      </c>
      <c r="HR1783" s="757" t="s">
        <v>572</v>
      </c>
      <c r="HS1783"/>
      <c r="HW1783" s="758"/>
      <c r="HX1783"/>
      <c r="HY1783" s="759" t="s">
        <v>572</v>
      </c>
      <c r="HZ1783" s="759" t="s">
        <v>572</v>
      </c>
      <c r="IA1783" s="759" t="s">
        <v>572</v>
      </c>
      <c r="IC1783" s="760" t="s">
        <v>572</v>
      </c>
      <c r="ID1783" s="760" t="s">
        <v>572</v>
      </c>
      <c r="IE1783" s="760" t="s">
        <v>572</v>
      </c>
      <c r="IF1783" s="761" t="s">
        <v>572</v>
      </c>
      <c r="IG1783" s="619" t="str">
        <f t="shared" si="62"/>
        <v>IN HOUSE (MANUAL)</v>
      </c>
      <c r="II1783" s="761" t="s">
        <v>572</v>
      </c>
      <c r="IK1783" s="761" t="str">
        <f>IFERROR(VLOOKUP($M1783,#REF!,13,0),"IN HOUSE (MANUAL)")</f>
        <v>IN HOUSE (MANUAL)</v>
      </c>
      <c r="IM1783" s="760" t="s">
        <v>572</v>
      </c>
      <c r="IN1783" s="760" t="s">
        <v>572</v>
      </c>
      <c r="IO1783" s="760" t="s">
        <v>572</v>
      </c>
      <c r="IQ1783" s="760" t="s">
        <v>572</v>
      </c>
      <c r="IR1783" s="760" t="s">
        <v>572</v>
      </c>
      <c r="IT1783" s="760" t="s">
        <v>572</v>
      </c>
      <c r="IV1783" s="760" t="s">
        <v>572</v>
      </c>
      <c r="IW1783" s="760" t="s">
        <v>572</v>
      </c>
      <c r="IY1783" s="760" t="s">
        <v>572</v>
      </c>
      <c r="IZ1783" s="760" t="s">
        <v>572</v>
      </c>
      <c r="JB1783" s="760" t="s">
        <v>572</v>
      </c>
      <c r="JC1783" s="760" t="s">
        <v>572</v>
      </c>
      <c r="JE1783" s="760" t="s">
        <v>572</v>
      </c>
      <c r="JF1783" s="760" t="s">
        <v>572</v>
      </c>
    </row>
    <row r="1784" spans="1:266" ht="17.25" customHeight="1" x14ac:dyDescent="0.35">
      <c r="A1784" s="618" t="s">
        <v>3187</v>
      </c>
      <c r="B1784" s="730">
        <v>116</v>
      </c>
      <c r="C1784" s="730" t="s">
        <v>3167</v>
      </c>
      <c r="D1784" s="730" t="s">
        <v>3167</v>
      </c>
      <c r="E1784" s="730">
        <v>31</v>
      </c>
      <c r="F1784" s="731" t="s">
        <v>961</v>
      </c>
      <c r="G1784" s="732">
        <v>2</v>
      </c>
      <c r="H1784" s="826">
        <v>46196</v>
      </c>
      <c r="I1784" s="730">
        <v>44</v>
      </c>
      <c r="J1784" s="730" t="s">
        <v>308</v>
      </c>
      <c r="K1784" s="730">
        <v>46</v>
      </c>
      <c r="L1784" s="730" t="s">
        <v>3188</v>
      </c>
      <c r="M1784" s="805" t="s">
        <v>3187</v>
      </c>
      <c r="N1784" s="907">
        <v>0</v>
      </c>
      <c r="O1784" s="907" t="s">
        <v>390</v>
      </c>
      <c r="P1784" s="907">
        <v>0</v>
      </c>
      <c r="Q1784" s="907">
        <v>0</v>
      </c>
      <c r="R1784" s="805" t="s">
        <v>2834</v>
      </c>
      <c r="S1784" s="805"/>
      <c r="T1784" s="805" t="s">
        <v>2840</v>
      </c>
      <c r="U1784" s="805">
        <v>373</v>
      </c>
      <c r="V1784" s="805" t="s">
        <v>308</v>
      </c>
      <c r="W1784" s="805"/>
      <c r="X1784" s="805"/>
      <c r="Y1784" s="806"/>
      <c r="Z1784" s="806"/>
      <c r="AA1784" s="805" t="s">
        <v>45</v>
      </c>
      <c r="AB1784" s="805" t="s">
        <v>863</v>
      </c>
      <c r="AC1784" s="805" t="s">
        <v>899</v>
      </c>
      <c r="AD1784" s="805">
        <v>4212</v>
      </c>
      <c r="AE1784" s="903">
        <v>2106</v>
      </c>
      <c r="AF1784" s="807">
        <v>46289</v>
      </c>
      <c r="AG1784" s="810"/>
      <c r="AH1784" s="810"/>
      <c r="AI1784" s="810" t="s">
        <v>728</v>
      </c>
      <c r="AJ1784" s="811">
        <v>26</v>
      </c>
      <c r="AK1784" s="812"/>
      <c r="AL1784" s="811"/>
      <c r="AM1784" s="813">
        <v>2106</v>
      </c>
      <c r="AN1784" s="813"/>
      <c r="AO1784" s="813">
        <v>2106</v>
      </c>
      <c r="AP1784" s="813"/>
      <c r="AQ1784" s="813"/>
      <c r="AR1784" s="813"/>
      <c r="AS1784" s="813"/>
      <c r="AT1784" s="813"/>
      <c r="AU1784" s="813"/>
      <c r="AV1784" s="813"/>
      <c r="AW1784" s="813"/>
      <c r="AX1784" s="813"/>
      <c r="AY1784" s="813"/>
      <c r="AZ1784" s="813"/>
      <c r="BA1784" s="813"/>
      <c r="BB1784" s="813">
        <v>0</v>
      </c>
      <c r="BC1784" s="813">
        <v>2106</v>
      </c>
      <c r="BD1784" s="813">
        <v>0</v>
      </c>
      <c r="BE1784" s="813">
        <v>0</v>
      </c>
      <c r="BF1784" s="813">
        <v>2106</v>
      </c>
      <c r="BG1784" s="813">
        <v>0</v>
      </c>
      <c r="BH1784" s="813">
        <v>0</v>
      </c>
      <c r="BI1784" s="813">
        <v>2106</v>
      </c>
      <c r="BJ1784" s="813"/>
      <c r="BK1784" s="813">
        <v>0</v>
      </c>
      <c r="BL1784" s="813"/>
      <c r="BM1784" s="813"/>
      <c r="BN1784" s="813" t="s">
        <v>308</v>
      </c>
      <c r="BO1784" s="813" t="s">
        <v>308</v>
      </c>
      <c r="BP1784" s="813" t="s">
        <v>308</v>
      </c>
      <c r="BQ1784" s="813" t="s">
        <v>308</v>
      </c>
      <c r="BR1784" s="813"/>
      <c r="BS1784" s="813" t="s">
        <v>397</v>
      </c>
      <c r="BT1784" s="813"/>
      <c r="BU1784" s="813" t="s">
        <v>579</v>
      </c>
      <c r="BV1784" s="813"/>
      <c r="BW1784" s="813"/>
      <c r="BX1784" s="813"/>
      <c r="BY1784" s="813"/>
      <c r="BZ1784" s="813"/>
      <c r="CA1784" s="813"/>
      <c r="CB1784" s="813"/>
      <c r="CC1784" s="813"/>
      <c r="CD1784" s="813"/>
      <c r="CE1784" s="813"/>
      <c r="CF1784" s="813"/>
      <c r="CG1784" s="813"/>
      <c r="CH1784" s="813"/>
      <c r="CI1784" s="813"/>
      <c r="CJ1784" s="813"/>
      <c r="CK1784" s="806"/>
      <c r="CL1784" s="806" t="s">
        <v>397</v>
      </c>
      <c r="CM1784" s="806" t="s">
        <v>397</v>
      </c>
      <c r="CN1784" s="806" t="s">
        <v>397</v>
      </c>
      <c r="CO1784" s="806" t="s">
        <v>397</v>
      </c>
      <c r="CP1784" s="806">
        <v>2106</v>
      </c>
      <c r="CQ1784" s="806">
        <v>2106</v>
      </c>
      <c r="CR1784" s="805">
        <v>2106</v>
      </c>
      <c r="CS1784" s="814"/>
      <c r="CT1784" s="905" t="s">
        <v>308</v>
      </c>
      <c r="CU1784" s="906"/>
      <c r="CV1784" s="807"/>
      <c r="CW1784" s="950"/>
      <c r="CX1784" s="905">
        <v>46289</v>
      </c>
      <c r="CY1784" s="817" t="s">
        <v>3109</v>
      </c>
      <c r="CZ1784" s="817" t="s">
        <v>308</v>
      </c>
      <c r="DA1784" s="818">
        <v>46267</v>
      </c>
      <c r="DB1784" s="818" t="s">
        <v>615</v>
      </c>
      <c r="DC1784" s="818" t="s">
        <v>2409</v>
      </c>
      <c r="DD1784" s="818" t="s">
        <v>308</v>
      </c>
      <c r="DE1784" s="818" t="s">
        <v>308</v>
      </c>
      <c r="DF1784" s="818" t="s">
        <v>308</v>
      </c>
      <c r="DG1784" s="818" t="s">
        <v>308</v>
      </c>
      <c r="DH1784" s="819">
        <v>0</v>
      </c>
      <c r="DI1784" s="807">
        <v>46272</v>
      </c>
      <c r="DJ1784" s="807">
        <v>46276</v>
      </c>
      <c r="DK1784" s="807">
        <v>46276</v>
      </c>
      <c r="DL1784" s="807">
        <v>46307</v>
      </c>
      <c r="DM1784" s="807">
        <v>46309</v>
      </c>
      <c r="DN1784" s="807">
        <v>46309</v>
      </c>
      <c r="DO1784" s="820" t="s">
        <v>308</v>
      </c>
      <c r="DP1784" s="807">
        <v>46332</v>
      </c>
      <c r="DQ1784" s="809">
        <v>46339</v>
      </c>
      <c r="DR1784" s="807">
        <v>46339</v>
      </c>
      <c r="DS1784" s="819">
        <v>46332</v>
      </c>
      <c r="DT1784" s="752">
        <v>46339</v>
      </c>
      <c r="DU1784" s="753">
        <v>-18</v>
      </c>
      <c r="DV1784" s="753" t="s">
        <v>308</v>
      </c>
      <c r="DW1784" s="754">
        <v>46316</v>
      </c>
      <c r="DX1784" s="755">
        <v>46321</v>
      </c>
      <c r="DY1784" s="754" t="e">
        <v>#VALUE!</v>
      </c>
      <c r="DZ1784" s="754" t="e">
        <v>#VALUE!</v>
      </c>
      <c r="EA1784" s="754"/>
      <c r="EB1784" s="754"/>
      <c r="HA1784" s="756" t="s">
        <v>397</v>
      </c>
      <c r="HB1784" s="756" t="s">
        <v>397</v>
      </c>
      <c r="HC1784" s="756" t="s">
        <v>397</v>
      </c>
      <c r="HD1784" s="756" t="s">
        <v>397</v>
      </c>
      <c r="HE1784" s="756" t="s">
        <v>397</v>
      </c>
      <c r="HF1784" s="756" t="s">
        <v>397</v>
      </c>
      <c r="HG1784" s="756" t="s">
        <v>397</v>
      </c>
      <c r="HH1784" s="756" t="s">
        <v>397</v>
      </c>
      <c r="HI1784" s="756" t="s">
        <v>397</v>
      </c>
      <c r="HJ1784" s="756" t="s">
        <v>397</v>
      </c>
      <c r="HK1784"/>
      <c r="HL1784"/>
      <c r="HM1784"/>
      <c r="HN1784" s="756" t="str">
        <f t="shared" si="61"/>
        <v>AUTO PRINT</v>
      </c>
      <c r="HO1784"/>
      <c r="HP1784" s="757" t="s">
        <v>572</v>
      </c>
      <c r="HQ1784" s="757" t="s">
        <v>572</v>
      </c>
      <c r="HR1784" s="757" t="s">
        <v>572</v>
      </c>
      <c r="HS1784"/>
      <c r="HW1784" s="758"/>
      <c r="HX1784"/>
      <c r="HY1784" s="759" t="s">
        <v>572</v>
      </c>
      <c r="HZ1784" s="759" t="s">
        <v>572</v>
      </c>
      <c r="IA1784" s="759" t="s">
        <v>572</v>
      </c>
      <c r="IC1784" s="760" t="s">
        <v>572</v>
      </c>
      <c r="ID1784" s="760" t="s">
        <v>572</v>
      </c>
      <c r="IE1784" s="760" t="s">
        <v>572</v>
      </c>
      <c r="IF1784" s="761" t="s">
        <v>572</v>
      </c>
      <c r="IG1784" s="619" t="str">
        <f t="shared" si="62"/>
        <v>IN HOUSE (MANUAL)</v>
      </c>
      <c r="II1784" s="761" t="s">
        <v>572</v>
      </c>
      <c r="IK1784" s="761" t="str">
        <f>IFERROR(VLOOKUP($M1784,#REF!,13,0),"IN HOUSE (MANUAL)")</f>
        <v>IN HOUSE (MANUAL)</v>
      </c>
      <c r="IM1784" s="760" t="s">
        <v>572</v>
      </c>
      <c r="IN1784" s="760" t="s">
        <v>572</v>
      </c>
      <c r="IO1784" s="760" t="s">
        <v>572</v>
      </c>
      <c r="IQ1784" s="760" t="s">
        <v>572</v>
      </c>
      <c r="IR1784" s="760" t="s">
        <v>572</v>
      </c>
      <c r="IT1784" s="760" t="s">
        <v>572</v>
      </c>
      <c r="IV1784" s="760" t="s">
        <v>572</v>
      </c>
      <c r="IW1784" s="760" t="s">
        <v>572</v>
      </c>
      <c r="IY1784" s="760" t="s">
        <v>572</v>
      </c>
      <c r="IZ1784" s="760" t="s">
        <v>572</v>
      </c>
      <c r="JB1784" s="760" t="s">
        <v>572</v>
      </c>
      <c r="JC1784" s="760" t="s">
        <v>572</v>
      </c>
      <c r="JE1784" s="760" t="s">
        <v>572</v>
      </c>
      <c r="JF1784" s="760" t="s">
        <v>572</v>
      </c>
    </row>
    <row r="1785" spans="1:266" ht="17.25" customHeight="1" x14ac:dyDescent="0.35">
      <c r="A1785" s="618" t="s">
        <v>3189</v>
      </c>
      <c r="B1785" s="730">
        <v>117</v>
      </c>
      <c r="C1785" s="730" t="s">
        <v>3151</v>
      </c>
      <c r="D1785" s="730" t="s">
        <v>3151</v>
      </c>
      <c r="E1785" s="730">
        <v>31</v>
      </c>
      <c r="F1785" s="731" t="s">
        <v>961</v>
      </c>
      <c r="G1785" s="732">
        <v>1</v>
      </c>
      <c r="H1785" s="826">
        <v>46258</v>
      </c>
      <c r="I1785" s="730">
        <v>44</v>
      </c>
      <c r="J1785" s="730" t="s">
        <v>308</v>
      </c>
      <c r="K1785" s="730">
        <v>46</v>
      </c>
      <c r="L1785" s="730" t="s">
        <v>3190</v>
      </c>
      <c r="M1785" s="805" t="s">
        <v>3189</v>
      </c>
      <c r="N1785" s="907">
        <v>0</v>
      </c>
      <c r="O1785" s="907" t="s">
        <v>390</v>
      </c>
      <c r="P1785" s="907">
        <v>0</v>
      </c>
      <c r="Q1785" s="907">
        <v>0</v>
      </c>
      <c r="R1785" s="805" t="s">
        <v>2834</v>
      </c>
      <c r="S1785" s="805"/>
      <c r="T1785" s="805" t="s">
        <v>2840</v>
      </c>
      <c r="U1785" s="805">
        <v>373</v>
      </c>
      <c r="V1785" s="805" t="s">
        <v>308</v>
      </c>
      <c r="W1785" s="805"/>
      <c r="X1785" s="805"/>
      <c r="Y1785" s="806"/>
      <c r="Z1785" s="806"/>
      <c r="AA1785" s="805" t="s">
        <v>45</v>
      </c>
      <c r="AB1785" s="805" t="s">
        <v>863</v>
      </c>
      <c r="AC1785" s="805" t="s">
        <v>589</v>
      </c>
      <c r="AD1785" s="805">
        <v>168</v>
      </c>
      <c r="AE1785" s="903">
        <v>168</v>
      </c>
      <c r="AF1785" s="807">
        <v>46302</v>
      </c>
      <c r="AG1785" s="810"/>
      <c r="AH1785" s="810"/>
      <c r="AI1785" s="810" t="s">
        <v>308</v>
      </c>
      <c r="AJ1785" s="811">
        <v>27</v>
      </c>
      <c r="AK1785" s="812"/>
      <c r="AL1785" s="811"/>
      <c r="AM1785" s="813">
        <v>168</v>
      </c>
      <c r="AN1785" s="813"/>
      <c r="AO1785" s="813">
        <v>168</v>
      </c>
      <c r="AP1785" s="813"/>
      <c r="AQ1785" s="813"/>
      <c r="AR1785" s="813"/>
      <c r="AS1785" s="813"/>
      <c r="AT1785" s="813"/>
      <c r="AU1785" s="813"/>
      <c r="AV1785" s="813"/>
      <c r="AW1785" s="813"/>
      <c r="AX1785" s="813"/>
      <c r="AY1785" s="813"/>
      <c r="AZ1785" s="813"/>
      <c r="BA1785" s="813"/>
      <c r="BB1785" s="813">
        <v>0</v>
      </c>
      <c r="BC1785" s="813">
        <v>168</v>
      </c>
      <c r="BD1785" s="813">
        <v>0</v>
      </c>
      <c r="BE1785" s="813">
        <v>0</v>
      </c>
      <c r="BF1785" s="813">
        <v>168</v>
      </c>
      <c r="BG1785" s="813">
        <v>0</v>
      </c>
      <c r="BH1785" s="813">
        <v>0</v>
      </c>
      <c r="BI1785" s="813">
        <v>168</v>
      </c>
      <c r="BJ1785" s="813"/>
      <c r="BK1785" s="813">
        <v>0</v>
      </c>
      <c r="BL1785" s="813"/>
      <c r="BM1785" s="813"/>
      <c r="BN1785" s="813" t="s">
        <v>308</v>
      </c>
      <c r="BO1785" s="813" t="s">
        <v>308</v>
      </c>
      <c r="BP1785" s="813" t="s">
        <v>308</v>
      </c>
      <c r="BQ1785" s="813" t="s">
        <v>308</v>
      </c>
      <c r="BR1785" s="813"/>
      <c r="BS1785" s="813" t="s">
        <v>397</v>
      </c>
      <c r="BT1785" s="813"/>
      <c r="BU1785" s="813" t="s">
        <v>579</v>
      </c>
      <c r="BV1785" s="813"/>
      <c r="BW1785" s="813"/>
      <c r="BX1785" s="813"/>
      <c r="BY1785" s="813"/>
      <c r="BZ1785" s="813"/>
      <c r="CA1785" s="813"/>
      <c r="CB1785" s="813"/>
      <c r="CC1785" s="813"/>
      <c r="CD1785" s="813"/>
      <c r="CE1785" s="813"/>
      <c r="CF1785" s="813"/>
      <c r="CG1785" s="813"/>
      <c r="CH1785" s="813"/>
      <c r="CI1785" s="813"/>
      <c r="CJ1785" s="813"/>
      <c r="CK1785" s="806"/>
      <c r="CL1785" s="806" t="s">
        <v>397</v>
      </c>
      <c r="CM1785" s="806" t="s">
        <v>397</v>
      </c>
      <c r="CN1785" s="806" t="s">
        <v>397</v>
      </c>
      <c r="CO1785" s="806" t="s">
        <v>397</v>
      </c>
      <c r="CP1785" s="806">
        <v>168</v>
      </c>
      <c r="CQ1785" s="806">
        <v>168</v>
      </c>
      <c r="CR1785" s="805">
        <v>168</v>
      </c>
      <c r="CS1785" s="814"/>
      <c r="CT1785" s="905" t="s">
        <v>308</v>
      </c>
      <c r="CU1785" s="906"/>
      <c r="CV1785" s="807"/>
      <c r="CW1785" s="950"/>
      <c r="CX1785" s="905">
        <v>46302</v>
      </c>
      <c r="CY1785" s="817" t="s">
        <v>3109</v>
      </c>
      <c r="CZ1785" s="817" t="s">
        <v>308</v>
      </c>
      <c r="DA1785" s="818">
        <v>46280</v>
      </c>
      <c r="DB1785" s="818" t="s">
        <v>615</v>
      </c>
      <c r="DC1785" s="818" t="s">
        <v>1820</v>
      </c>
      <c r="DD1785" s="818" t="s">
        <v>308</v>
      </c>
      <c r="DE1785" s="818" t="s">
        <v>308</v>
      </c>
      <c r="DF1785" s="818" t="s">
        <v>308</v>
      </c>
      <c r="DG1785" s="818" t="s">
        <v>308</v>
      </c>
      <c r="DH1785" s="819" t="s">
        <v>308</v>
      </c>
      <c r="DI1785" s="807">
        <v>46286</v>
      </c>
      <c r="DJ1785" s="807">
        <v>46288</v>
      </c>
      <c r="DK1785" s="807">
        <v>46288</v>
      </c>
      <c r="DL1785" s="807">
        <v>46314</v>
      </c>
      <c r="DM1785" s="807">
        <v>46314</v>
      </c>
      <c r="DN1785" s="807">
        <v>46314</v>
      </c>
      <c r="DO1785" s="820" t="s">
        <v>308</v>
      </c>
      <c r="DP1785" s="807">
        <v>46339</v>
      </c>
      <c r="DQ1785" s="809">
        <v>46339</v>
      </c>
      <c r="DR1785" s="807">
        <v>46339</v>
      </c>
      <c r="DS1785" s="819">
        <v>46339</v>
      </c>
      <c r="DT1785" s="752">
        <v>46339</v>
      </c>
      <c r="DU1785" s="753">
        <v>-18</v>
      </c>
      <c r="DV1785" s="753" t="s">
        <v>308</v>
      </c>
      <c r="DW1785" s="754">
        <v>46321</v>
      </c>
      <c r="DX1785" s="755">
        <v>46321</v>
      </c>
      <c r="DY1785" s="754" t="e">
        <v>#VALUE!</v>
      </c>
      <c r="DZ1785" s="754" t="e">
        <v>#VALUE!</v>
      </c>
      <c r="EA1785" s="754"/>
      <c r="EB1785" s="754"/>
      <c r="HA1785" s="756" t="s">
        <v>397</v>
      </c>
      <c r="HB1785" s="756" t="s">
        <v>397</v>
      </c>
      <c r="HC1785" s="756" t="s">
        <v>397</v>
      </c>
      <c r="HD1785" s="756" t="s">
        <v>397</v>
      </c>
      <c r="HE1785" s="756" t="s">
        <v>397</v>
      </c>
      <c r="HF1785" s="756" t="s">
        <v>397</v>
      </c>
      <c r="HG1785" s="756" t="s">
        <v>397</v>
      </c>
      <c r="HH1785" s="756" t="s">
        <v>397</v>
      </c>
      <c r="HI1785" s="756" t="s">
        <v>397</v>
      </c>
      <c r="HJ1785" s="756" t="s">
        <v>397</v>
      </c>
      <c r="HK1785"/>
      <c r="HL1785"/>
      <c r="HM1785"/>
      <c r="HN1785" s="756" t="str">
        <f t="shared" si="61"/>
        <v>AUTO PRINT</v>
      </c>
      <c r="HO1785"/>
      <c r="HP1785" s="757" t="s">
        <v>572</v>
      </c>
      <c r="HQ1785" s="757" t="s">
        <v>572</v>
      </c>
      <c r="HR1785" s="757" t="s">
        <v>572</v>
      </c>
      <c r="HS1785"/>
      <c r="HW1785" s="758"/>
      <c r="HX1785"/>
      <c r="HY1785" s="759" t="s">
        <v>572</v>
      </c>
      <c r="HZ1785" s="759" t="s">
        <v>572</v>
      </c>
      <c r="IA1785" s="759" t="s">
        <v>572</v>
      </c>
      <c r="IC1785" s="760" t="s">
        <v>572</v>
      </c>
      <c r="ID1785" s="760" t="s">
        <v>572</v>
      </c>
      <c r="IE1785" s="760" t="s">
        <v>572</v>
      </c>
      <c r="IF1785" s="761" t="s">
        <v>572</v>
      </c>
      <c r="IG1785" s="619" t="str">
        <f t="shared" si="62"/>
        <v>IN HOUSE (MANUAL)</v>
      </c>
      <c r="II1785" s="761" t="s">
        <v>572</v>
      </c>
      <c r="IK1785" s="761" t="str">
        <f>IFERROR(VLOOKUP($M1785,#REF!,13,0),"IN HOUSE (MANUAL)")</f>
        <v>IN HOUSE (MANUAL)</v>
      </c>
      <c r="IM1785" s="760" t="s">
        <v>572</v>
      </c>
      <c r="IN1785" s="760" t="s">
        <v>572</v>
      </c>
      <c r="IO1785" s="760" t="s">
        <v>572</v>
      </c>
      <c r="IQ1785" s="760" t="s">
        <v>572</v>
      </c>
      <c r="IR1785" s="760" t="s">
        <v>572</v>
      </c>
      <c r="IT1785" s="760" t="s">
        <v>572</v>
      </c>
      <c r="IV1785" s="760" t="s">
        <v>572</v>
      </c>
      <c r="IW1785" s="760" t="s">
        <v>572</v>
      </c>
      <c r="IY1785" s="760" t="s">
        <v>572</v>
      </c>
      <c r="IZ1785" s="760" t="s">
        <v>572</v>
      </c>
      <c r="JB1785" s="760" t="s">
        <v>572</v>
      </c>
      <c r="JC1785" s="760" t="s">
        <v>572</v>
      </c>
      <c r="JE1785" s="760" t="s">
        <v>572</v>
      </c>
      <c r="JF1785" s="760" t="s">
        <v>572</v>
      </c>
    </row>
    <row r="1786" spans="1:266" ht="17.25" customHeight="1" x14ac:dyDescent="0.35">
      <c r="A1786" s="618" t="s">
        <v>3191</v>
      </c>
      <c r="B1786" s="730">
        <v>118</v>
      </c>
      <c r="C1786" s="730" t="s">
        <v>3167</v>
      </c>
      <c r="D1786" s="730" t="s">
        <v>3167</v>
      </c>
      <c r="E1786" s="730">
        <v>31</v>
      </c>
      <c r="F1786" s="731" t="s">
        <v>961</v>
      </c>
      <c r="G1786" s="732">
        <v>2</v>
      </c>
      <c r="H1786" s="733">
        <v>46196</v>
      </c>
      <c r="I1786" s="730">
        <v>44</v>
      </c>
      <c r="J1786" s="730" t="s">
        <v>308</v>
      </c>
      <c r="K1786" s="730">
        <v>46</v>
      </c>
      <c r="L1786" s="730" t="s">
        <v>3192</v>
      </c>
      <c r="M1786" s="805" t="s">
        <v>3191</v>
      </c>
      <c r="N1786" s="907">
        <v>0</v>
      </c>
      <c r="O1786" s="907" t="s">
        <v>390</v>
      </c>
      <c r="P1786" s="907">
        <v>0</v>
      </c>
      <c r="Q1786" s="907">
        <v>0</v>
      </c>
      <c r="R1786" s="805" t="s">
        <v>2834</v>
      </c>
      <c r="S1786" s="805"/>
      <c r="T1786" s="805" t="s">
        <v>2848</v>
      </c>
      <c r="U1786" s="805">
        <v>373</v>
      </c>
      <c r="V1786" s="805" t="s">
        <v>308</v>
      </c>
      <c r="W1786" s="805"/>
      <c r="X1786" s="805"/>
      <c r="Y1786" s="806"/>
      <c r="Z1786" s="806"/>
      <c r="AA1786" s="805" t="s">
        <v>45</v>
      </c>
      <c r="AB1786" s="805" t="s">
        <v>863</v>
      </c>
      <c r="AC1786" s="805" t="s">
        <v>899</v>
      </c>
      <c r="AD1786" s="805">
        <v>3600</v>
      </c>
      <c r="AE1786" s="903">
        <v>1800</v>
      </c>
      <c r="AF1786" s="807">
        <v>46289</v>
      </c>
      <c r="AG1786" s="810"/>
      <c r="AH1786" s="810"/>
      <c r="AI1786" s="810" t="s">
        <v>308</v>
      </c>
      <c r="AJ1786" s="811">
        <v>28</v>
      </c>
      <c r="AK1786" s="812"/>
      <c r="AL1786" s="811"/>
      <c r="AM1786" s="813">
        <v>1800</v>
      </c>
      <c r="AN1786" s="813"/>
      <c r="AO1786" s="813">
        <v>1800</v>
      </c>
      <c r="AP1786" s="813"/>
      <c r="AQ1786" s="813"/>
      <c r="AR1786" s="813"/>
      <c r="AS1786" s="813"/>
      <c r="AT1786" s="813"/>
      <c r="AU1786" s="813"/>
      <c r="AV1786" s="813"/>
      <c r="AW1786" s="813"/>
      <c r="AX1786" s="813"/>
      <c r="AY1786" s="813"/>
      <c r="AZ1786" s="813"/>
      <c r="BA1786" s="813"/>
      <c r="BB1786" s="813">
        <v>0</v>
      </c>
      <c r="BC1786" s="813">
        <v>1800</v>
      </c>
      <c r="BD1786" s="813">
        <v>0</v>
      </c>
      <c r="BE1786" s="813">
        <v>0</v>
      </c>
      <c r="BF1786" s="813">
        <v>1800</v>
      </c>
      <c r="BG1786" s="813">
        <v>0</v>
      </c>
      <c r="BH1786" s="813">
        <v>0</v>
      </c>
      <c r="BI1786" s="813">
        <v>1800</v>
      </c>
      <c r="BJ1786" s="813"/>
      <c r="BK1786" s="813">
        <v>0</v>
      </c>
      <c r="BL1786" s="813"/>
      <c r="BM1786" s="813"/>
      <c r="BN1786" s="813" t="s">
        <v>308</v>
      </c>
      <c r="BO1786" s="813" t="s">
        <v>308</v>
      </c>
      <c r="BP1786" s="813" t="s">
        <v>308</v>
      </c>
      <c r="BQ1786" s="813" t="s">
        <v>308</v>
      </c>
      <c r="BR1786" s="813"/>
      <c r="BS1786" s="813" t="s">
        <v>397</v>
      </c>
      <c r="BT1786" s="813"/>
      <c r="BU1786" s="813" t="s">
        <v>579</v>
      </c>
      <c r="BV1786" s="813"/>
      <c r="BW1786" s="813"/>
      <c r="BX1786" s="813"/>
      <c r="BY1786" s="813"/>
      <c r="BZ1786" s="813"/>
      <c r="CA1786" s="813"/>
      <c r="CB1786" s="813"/>
      <c r="CC1786" s="813"/>
      <c r="CD1786" s="813"/>
      <c r="CE1786" s="813"/>
      <c r="CF1786" s="813"/>
      <c r="CG1786" s="813"/>
      <c r="CH1786" s="813"/>
      <c r="CI1786" s="813"/>
      <c r="CJ1786" s="813"/>
      <c r="CK1786" s="806"/>
      <c r="CL1786" s="806" t="s">
        <v>397</v>
      </c>
      <c r="CM1786" s="806" t="s">
        <v>397</v>
      </c>
      <c r="CN1786" s="806" t="s">
        <v>397</v>
      </c>
      <c r="CO1786" s="806" t="s">
        <v>397</v>
      </c>
      <c r="CP1786" s="806">
        <v>1800</v>
      </c>
      <c r="CQ1786" s="806">
        <v>1800</v>
      </c>
      <c r="CR1786" s="805">
        <v>1800</v>
      </c>
      <c r="CS1786" s="814"/>
      <c r="CT1786" s="815" t="s">
        <v>308</v>
      </c>
      <c r="CU1786" s="816"/>
      <c r="CV1786" s="807"/>
      <c r="CW1786" s="950"/>
      <c r="CX1786" s="905">
        <v>46289</v>
      </c>
      <c r="CY1786" s="817" t="s">
        <v>3109</v>
      </c>
      <c r="CZ1786" s="817" t="s">
        <v>308</v>
      </c>
      <c r="DA1786" s="818">
        <v>46267</v>
      </c>
      <c r="DB1786" s="818" t="s">
        <v>615</v>
      </c>
      <c r="DC1786" s="818" t="s">
        <v>2409</v>
      </c>
      <c r="DD1786" s="818" t="s">
        <v>308</v>
      </c>
      <c r="DE1786" s="818" t="s">
        <v>308</v>
      </c>
      <c r="DF1786" s="818" t="s">
        <v>308</v>
      </c>
      <c r="DG1786" s="818" t="s">
        <v>308</v>
      </c>
      <c r="DH1786" s="819">
        <v>0</v>
      </c>
      <c r="DI1786" s="807">
        <v>46272</v>
      </c>
      <c r="DJ1786" s="807">
        <v>46276</v>
      </c>
      <c r="DK1786" s="807">
        <v>46276</v>
      </c>
      <c r="DL1786" s="807">
        <v>46311</v>
      </c>
      <c r="DM1786" s="807">
        <v>46314</v>
      </c>
      <c r="DN1786" s="807">
        <v>46314</v>
      </c>
      <c r="DO1786" s="820" t="s">
        <v>308</v>
      </c>
      <c r="DP1786" s="807">
        <v>46339</v>
      </c>
      <c r="DQ1786" s="807">
        <v>46339</v>
      </c>
      <c r="DR1786" s="807">
        <v>46339</v>
      </c>
      <c r="DS1786" s="819">
        <v>46339</v>
      </c>
      <c r="DT1786" s="752">
        <v>46339</v>
      </c>
      <c r="DU1786" s="753">
        <v>-16</v>
      </c>
      <c r="DV1786" s="753" t="s">
        <v>308</v>
      </c>
      <c r="DW1786" s="754">
        <v>46321</v>
      </c>
      <c r="DX1786" s="755">
        <v>46323</v>
      </c>
      <c r="DY1786" s="754" t="e">
        <v>#VALUE!</v>
      </c>
      <c r="DZ1786" s="754" t="e">
        <v>#VALUE!</v>
      </c>
      <c r="EA1786" s="754"/>
      <c r="EB1786" s="754"/>
      <c r="HA1786" s="756" t="s">
        <v>397</v>
      </c>
      <c r="HB1786" s="756" t="s">
        <v>397</v>
      </c>
      <c r="HC1786" s="756" t="s">
        <v>397</v>
      </c>
      <c r="HD1786" s="756" t="s">
        <v>397</v>
      </c>
      <c r="HE1786" s="756" t="s">
        <v>397</v>
      </c>
      <c r="HF1786" s="756" t="s">
        <v>397</v>
      </c>
      <c r="HG1786" s="756" t="s">
        <v>397</v>
      </c>
      <c r="HH1786" s="756" t="s">
        <v>397</v>
      </c>
      <c r="HI1786" s="756" t="s">
        <v>397</v>
      </c>
      <c r="HJ1786" s="756" t="s">
        <v>397</v>
      </c>
      <c r="HK1786"/>
      <c r="HL1786"/>
      <c r="HM1786"/>
      <c r="HN1786" s="756" t="str">
        <f t="shared" si="61"/>
        <v>AUTO PRINT</v>
      </c>
      <c r="HO1786"/>
      <c r="HP1786" s="757" t="s">
        <v>572</v>
      </c>
      <c r="HQ1786" s="757" t="s">
        <v>572</v>
      </c>
      <c r="HR1786" s="757" t="s">
        <v>572</v>
      </c>
      <c r="HS1786"/>
      <c r="HW1786" s="758"/>
      <c r="HX1786"/>
      <c r="HY1786" s="759" t="s">
        <v>572</v>
      </c>
      <c r="HZ1786" s="759" t="s">
        <v>572</v>
      </c>
      <c r="IA1786" s="759" t="s">
        <v>572</v>
      </c>
      <c r="IC1786" s="760" t="s">
        <v>572</v>
      </c>
      <c r="ID1786" s="760" t="s">
        <v>572</v>
      </c>
      <c r="IE1786" s="760" t="s">
        <v>572</v>
      </c>
      <c r="IF1786" s="761" t="s">
        <v>572</v>
      </c>
      <c r="IG1786" s="619" t="str">
        <f t="shared" si="62"/>
        <v>IN HOUSE (MANUAL)</v>
      </c>
      <c r="II1786" s="761" t="s">
        <v>572</v>
      </c>
      <c r="IK1786" s="761" t="str">
        <f>IFERROR(VLOOKUP($M1786,#REF!,13,0),"IN HOUSE (MANUAL)")</f>
        <v>IN HOUSE (MANUAL)</v>
      </c>
      <c r="IM1786" s="760" t="s">
        <v>572</v>
      </c>
      <c r="IN1786" s="760" t="s">
        <v>572</v>
      </c>
      <c r="IO1786" s="760" t="s">
        <v>572</v>
      </c>
      <c r="IQ1786" s="760" t="s">
        <v>572</v>
      </c>
      <c r="IR1786" s="760" t="s">
        <v>572</v>
      </c>
      <c r="IT1786" s="760" t="s">
        <v>572</v>
      </c>
      <c r="IV1786" s="760" t="s">
        <v>572</v>
      </c>
      <c r="IW1786" s="760" t="s">
        <v>572</v>
      </c>
      <c r="IY1786" s="760" t="s">
        <v>572</v>
      </c>
      <c r="IZ1786" s="760" t="s">
        <v>572</v>
      </c>
      <c r="JB1786" s="760" t="s">
        <v>572</v>
      </c>
      <c r="JC1786" s="760" t="s">
        <v>572</v>
      </c>
      <c r="JE1786" s="760" t="s">
        <v>572</v>
      </c>
      <c r="JF1786" s="760" t="s">
        <v>572</v>
      </c>
    </row>
    <row r="1787" spans="1:266" ht="17.25" customHeight="1" x14ac:dyDescent="0.35">
      <c r="A1787" s="618" t="s">
        <v>3193</v>
      </c>
      <c r="B1787" s="730">
        <v>119</v>
      </c>
      <c r="C1787" s="730" t="s">
        <v>3167</v>
      </c>
      <c r="D1787" s="730" t="s">
        <v>3167</v>
      </c>
      <c r="E1787" s="730">
        <v>31</v>
      </c>
      <c r="F1787" s="731" t="s">
        <v>961</v>
      </c>
      <c r="G1787" s="732">
        <v>2</v>
      </c>
      <c r="H1787" s="733">
        <v>46196</v>
      </c>
      <c r="I1787" s="730">
        <v>45</v>
      </c>
      <c r="J1787" s="730" t="s">
        <v>308</v>
      </c>
      <c r="K1787" s="730">
        <v>46</v>
      </c>
      <c r="L1787" s="730" t="s">
        <v>3194</v>
      </c>
      <c r="M1787" s="805" t="s">
        <v>3193</v>
      </c>
      <c r="N1787" s="907">
        <v>0</v>
      </c>
      <c r="O1787" s="907" t="s">
        <v>390</v>
      </c>
      <c r="P1787" s="907">
        <v>0</v>
      </c>
      <c r="Q1787" s="907">
        <v>0</v>
      </c>
      <c r="R1787" s="805" t="s">
        <v>2834</v>
      </c>
      <c r="S1787" s="805"/>
      <c r="T1787" s="805" t="s">
        <v>2848</v>
      </c>
      <c r="U1787" s="805">
        <v>373</v>
      </c>
      <c r="V1787" s="805" t="s">
        <v>308</v>
      </c>
      <c r="W1787" s="805"/>
      <c r="X1787" s="805"/>
      <c r="Y1787" s="806"/>
      <c r="Z1787" s="806"/>
      <c r="AA1787" s="805" t="s">
        <v>45</v>
      </c>
      <c r="AB1787" s="805" t="s">
        <v>863</v>
      </c>
      <c r="AC1787" s="805" t="s">
        <v>899</v>
      </c>
      <c r="AD1787" s="805">
        <v>3600</v>
      </c>
      <c r="AE1787" s="903">
        <v>1800</v>
      </c>
      <c r="AF1787" s="807">
        <v>46289</v>
      </c>
      <c r="AG1787" s="810"/>
      <c r="AH1787" s="810"/>
      <c r="AI1787" s="810" t="s">
        <v>308</v>
      </c>
      <c r="AJ1787" s="811">
        <v>29</v>
      </c>
      <c r="AK1787" s="812"/>
      <c r="AL1787" s="811"/>
      <c r="AM1787" s="813">
        <v>1800</v>
      </c>
      <c r="AN1787" s="813"/>
      <c r="AO1787" s="813">
        <v>1800</v>
      </c>
      <c r="AP1787" s="813"/>
      <c r="AQ1787" s="813"/>
      <c r="AR1787" s="813"/>
      <c r="AS1787" s="813"/>
      <c r="AT1787" s="813"/>
      <c r="AU1787" s="813"/>
      <c r="AV1787" s="813"/>
      <c r="AW1787" s="813"/>
      <c r="AX1787" s="813"/>
      <c r="AY1787" s="813"/>
      <c r="AZ1787" s="813"/>
      <c r="BA1787" s="813"/>
      <c r="BB1787" s="813">
        <v>0</v>
      </c>
      <c r="BC1787" s="813">
        <v>1800</v>
      </c>
      <c r="BD1787" s="813">
        <v>0</v>
      </c>
      <c r="BE1787" s="813">
        <v>0</v>
      </c>
      <c r="BF1787" s="813">
        <v>1800</v>
      </c>
      <c r="BG1787" s="813">
        <v>0</v>
      </c>
      <c r="BH1787" s="813">
        <v>0</v>
      </c>
      <c r="BI1787" s="813">
        <v>1800</v>
      </c>
      <c r="BJ1787" s="813"/>
      <c r="BK1787" s="813">
        <v>0</v>
      </c>
      <c r="BL1787" s="813"/>
      <c r="BM1787" s="813"/>
      <c r="BN1787" s="813" t="s">
        <v>308</v>
      </c>
      <c r="BO1787" s="813" t="s">
        <v>308</v>
      </c>
      <c r="BP1787" s="813" t="s">
        <v>308</v>
      </c>
      <c r="BQ1787" s="813" t="s">
        <v>308</v>
      </c>
      <c r="BR1787" s="813"/>
      <c r="BS1787" s="813" t="s">
        <v>397</v>
      </c>
      <c r="BT1787" s="813"/>
      <c r="BU1787" s="813" t="s">
        <v>579</v>
      </c>
      <c r="BV1787" s="813"/>
      <c r="BW1787" s="813"/>
      <c r="BX1787" s="813"/>
      <c r="BY1787" s="813"/>
      <c r="BZ1787" s="813"/>
      <c r="CA1787" s="813"/>
      <c r="CB1787" s="813"/>
      <c r="CC1787" s="813"/>
      <c r="CD1787" s="813"/>
      <c r="CE1787" s="813"/>
      <c r="CF1787" s="813"/>
      <c r="CG1787" s="813"/>
      <c r="CH1787" s="813"/>
      <c r="CI1787" s="813"/>
      <c r="CJ1787" s="813"/>
      <c r="CK1787" s="806"/>
      <c r="CL1787" s="806" t="s">
        <v>397</v>
      </c>
      <c r="CM1787" s="806" t="s">
        <v>397</v>
      </c>
      <c r="CN1787" s="806" t="s">
        <v>397</v>
      </c>
      <c r="CO1787" s="806" t="s">
        <v>397</v>
      </c>
      <c r="CP1787" s="806">
        <v>1800</v>
      </c>
      <c r="CQ1787" s="806">
        <v>1800</v>
      </c>
      <c r="CR1787" s="805">
        <v>1800</v>
      </c>
      <c r="CS1787" s="814"/>
      <c r="CT1787" s="815" t="s">
        <v>308</v>
      </c>
      <c r="CU1787" s="816"/>
      <c r="CV1787" s="807"/>
      <c r="CW1787" s="950"/>
      <c r="CX1787" s="905">
        <v>46289</v>
      </c>
      <c r="CY1787" s="817" t="s">
        <v>3109</v>
      </c>
      <c r="CZ1787" s="817" t="s">
        <v>308</v>
      </c>
      <c r="DA1787" s="818">
        <v>46267</v>
      </c>
      <c r="DB1787" s="818" t="s">
        <v>615</v>
      </c>
      <c r="DC1787" s="818" t="s">
        <v>2409</v>
      </c>
      <c r="DD1787" s="818" t="s">
        <v>308</v>
      </c>
      <c r="DE1787" s="818" t="s">
        <v>308</v>
      </c>
      <c r="DF1787" s="818" t="s">
        <v>308</v>
      </c>
      <c r="DG1787" s="818" t="s">
        <v>308</v>
      </c>
      <c r="DH1787" s="819">
        <v>0</v>
      </c>
      <c r="DI1787" s="807">
        <v>46272</v>
      </c>
      <c r="DJ1787" s="807">
        <v>46276</v>
      </c>
      <c r="DK1787" s="807">
        <v>46276</v>
      </c>
      <c r="DL1787" s="807">
        <v>46311</v>
      </c>
      <c r="DM1787" s="807">
        <v>46317</v>
      </c>
      <c r="DN1787" s="807">
        <v>46317</v>
      </c>
      <c r="DO1787" s="820" t="s">
        <v>308</v>
      </c>
      <c r="DP1787" s="807">
        <v>46339</v>
      </c>
      <c r="DQ1787" s="807">
        <v>46339</v>
      </c>
      <c r="DR1787" s="807">
        <v>46339</v>
      </c>
      <c r="DS1787" s="819">
        <v>46339</v>
      </c>
      <c r="DT1787" s="752">
        <v>46339</v>
      </c>
      <c r="DU1787" s="753">
        <v>-11</v>
      </c>
      <c r="DV1787" s="753" t="s">
        <v>308</v>
      </c>
      <c r="DW1787" s="754">
        <v>46323</v>
      </c>
      <c r="DX1787" s="755">
        <v>46328</v>
      </c>
      <c r="DY1787" s="754" t="e">
        <v>#VALUE!</v>
      </c>
      <c r="DZ1787" s="754" t="e">
        <v>#VALUE!</v>
      </c>
      <c r="EA1787" s="754"/>
      <c r="EB1787" s="754"/>
      <c r="HA1787" s="756" t="s">
        <v>397</v>
      </c>
      <c r="HB1787" s="756" t="s">
        <v>397</v>
      </c>
      <c r="HC1787" s="756" t="s">
        <v>397</v>
      </c>
      <c r="HD1787" s="756" t="s">
        <v>397</v>
      </c>
      <c r="HE1787" s="756" t="s">
        <v>397</v>
      </c>
      <c r="HF1787" s="756" t="s">
        <v>397</v>
      </c>
      <c r="HG1787" s="756" t="s">
        <v>397</v>
      </c>
      <c r="HH1787" s="756" t="s">
        <v>397</v>
      </c>
      <c r="HI1787" s="756" t="s">
        <v>397</v>
      </c>
      <c r="HJ1787" s="756" t="s">
        <v>397</v>
      </c>
      <c r="HK1787"/>
      <c r="HL1787"/>
      <c r="HM1787"/>
      <c r="HN1787" s="756" t="str">
        <f t="shared" si="61"/>
        <v>AUTO PRINT</v>
      </c>
      <c r="HO1787"/>
      <c r="HP1787" s="757" t="s">
        <v>572</v>
      </c>
      <c r="HQ1787" s="757" t="s">
        <v>572</v>
      </c>
      <c r="HR1787" s="757" t="s">
        <v>572</v>
      </c>
      <c r="HS1787"/>
      <c r="HW1787" s="758"/>
      <c r="HX1787"/>
      <c r="HY1787" s="759" t="s">
        <v>572</v>
      </c>
      <c r="HZ1787" s="759" t="s">
        <v>572</v>
      </c>
      <c r="IA1787" s="759" t="s">
        <v>572</v>
      </c>
      <c r="IC1787" s="760" t="s">
        <v>572</v>
      </c>
      <c r="ID1787" s="760" t="s">
        <v>572</v>
      </c>
      <c r="IE1787" s="760" t="s">
        <v>572</v>
      </c>
      <c r="IF1787" s="761" t="s">
        <v>572</v>
      </c>
      <c r="IG1787" s="619" t="str">
        <f t="shared" si="62"/>
        <v>IN HOUSE (MANUAL)</v>
      </c>
      <c r="II1787" s="761" t="s">
        <v>572</v>
      </c>
      <c r="IK1787" s="761" t="str">
        <f>IFERROR(VLOOKUP($M1787,#REF!,13,0),"IN HOUSE (MANUAL)")</f>
        <v>IN HOUSE (MANUAL)</v>
      </c>
      <c r="IM1787" s="760" t="s">
        <v>572</v>
      </c>
      <c r="IN1787" s="760" t="s">
        <v>572</v>
      </c>
      <c r="IO1787" s="760" t="s">
        <v>572</v>
      </c>
      <c r="IQ1787" s="760" t="s">
        <v>572</v>
      </c>
      <c r="IR1787" s="760" t="s">
        <v>572</v>
      </c>
      <c r="IT1787" s="760" t="s">
        <v>572</v>
      </c>
      <c r="IV1787" s="760" t="s">
        <v>572</v>
      </c>
      <c r="IW1787" s="760" t="s">
        <v>572</v>
      </c>
      <c r="IY1787" s="760" t="s">
        <v>572</v>
      </c>
      <c r="IZ1787" s="760" t="s">
        <v>572</v>
      </c>
      <c r="JB1787" s="760" t="s">
        <v>572</v>
      </c>
      <c r="JC1787" s="760" t="s">
        <v>572</v>
      </c>
      <c r="JE1787" s="760" t="s">
        <v>572</v>
      </c>
      <c r="JF1787" s="760" t="s">
        <v>572</v>
      </c>
    </row>
    <row r="1788" spans="1:266" ht="17.25" customHeight="1" x14ac:dyDescent="0.35">
      <c r="A1788" s="618" t="s">
        <v>3195</v>
      </c>
      <c r="B1788" s="730">
        <v>120</v>
      </c>
      <c r="C1788" s="730" t="s">
        <v>3167</v>
      </c>
      <c r="D1788" s="730" t="s">
        <v>3167</v>
      </c>
      <c r="E1788" s="730">
        <v>31</v>
      </c>
      <c r="F1788" s="731" t="s">
        <v>574</v>
      </c>
      <c r="G1788" s="732">
        <v>2</v>
      </c>
      <c r="H1788" s="826">
        <v>46198</v>
      </c>
      <c r="I1788" s="730">
        <v>45</v>
      </c>
      <c r="J1788" s="730" t="s">
        <v>308</v>
      </c>
      <c r="K1788" s="730">
        <v>46</v>
      </c>
      <c r="L1788" s="730" t="s">
        <v>3196</v>
      </c>
      <c r="M1788" s="907" t="s">
        <v>3195</v>
      </c>
      <c r="N1788" s="805">
        <v>0</v>
      </c>
      <c r="O1788" s="805" t="s">
        <v>390</v>
      </c>
      <c r="P1788" s="805">
        <v>0</v>
      </c>
      <c r="Q1788" s="805">
        <v>0</v>
      </c>
      <c r="R1788" s="907" t="s">
        <v>2834</v>
      </c>
      <c r="S1788" s="907"/>
      <c r="T1788" s="907" t="s">
        <v>2856</v>
      </c>
      <c r="U1788" s="907">
        <v>373</v>
      </c>
      <c r="V1788" s="907" t="s">
        <v>308</v>
      </c>
      <c r="W1788" s="907"/>
      <c r="X1788" s="907"/>
      <c r="Y1788" s="908"/>
      <c r="Z1788" s="908"/>
      <c r="AA1788" s="907" t="s">
        <v>45</v>
      </c>
      <c r="AB1788" s="907" t="s">
        <v>863</v>
      </c>
      <c r="AC1788" s="907" t="s">
        <v>899</v>
      </c>
      <c r="AD1788" s="907">
        <v>4200</v>
      </c>
      <c r="AE1788" s="808">
        <v>2100</v>
      </c>
      <c r="AF1788" s="809">
        <v>46289</v>
      </c>
      <c r="AG1788" s="919"/>
      <c r="AH1788" s="919"/>
      <c r="AI1788" s="919" t="s">
        <v>728</v>
      </c>
      <c r="AJ1788" s="811">
        <v>30</v>
      </c>
      <c r="AK1788" s="909"/>
      <c r="AL1788" s="910"/>
      <c r="AM1788" s="911">
        <v>2100</v>
      </c>
      <c r="AN1788" s="911"/>
      <c r="AO1788" s="911">
        <v>2100</v>
      </c>
      <c r="AP1788" s="911"/>
      <c r="AQ1788" s="911"/>
      <c r="AR1788" s="911"/>
      <c r="AS1788" s="911"/>
      <c r="AT1788" s="911"/>
      <c r="AU1788" s="911"/>
      <c r="AV1788" s="911"/>
      <c r="AW1788" s="911"/>
      <c r="AX1788" s="911"/>
      <c r="AY1788" s="911"/>
      <c r="AZ1788" s="911"/>
      <c r="BA1788" s="911"/>
      <c r="BB1788" s="911">
        <v>0</v>
      </c>
      <c r="BC1788" s="911">
        <v>2100</v>
      </c>
      <c r="BD1788" s="911">
        <v>0</v>
      </c>
      <c r="BE1788" s="911">
        <v>0</v>
      </c>
      <c r="BF1788" s="911">
        <v>2100</v>
      </c>
      <c r="BG1788" s="911">
        <v>0</v>
      </c>
      <c r="BH1788" s="911">
        <v>0</v>
      </c>
      <c r="BI1788" s="911">
        <v>2100</v>
      </c>
      <c r="BJ1788" s="911"/>
      <c r="BK1788" s="911">
        <v>0</v>
      </c>
      <c r="BL1788" s="911"/>
      <c r="BM1788" s="911"/>
      <c r="BN1788" s="911" t="s">
        <v>308</v>
      </c>
      <c r="BO1788" s="911" t="s">
        <v>308</v>
      </c>
      <c r="BP1788" s="911" t="s">
        <v>308</v>
      </c>
      <c r="BQ1788" s="911" t="s">
        <v>308</v>
      </c>
      <c r="BR1788" s="911"/>
      <c r="BS1788" s="911" t="s">
        <v>397</v>
      </c>
      <c r="BT1788" s="911"/>
      <c r="BU1788" s="911" t="s">
        <v>579</v>
      </c>
      <c r="BV1788" s="911"/>
      <c r="BW1788" s="911"/>
      <c r="BX1788" s="911"/>
      <c r="BY1788" s="911"/>
      <c r="BZ1788" s="911"/>
      <c r="CA1788" s="911"/>
      <c r="CB1788" s="911"/>
      <c r="CC1788" s="911"/>
      <c r="CD1788" s="911"/>
      <c r="CE1788" s="911"/>
      <c r="CF1788" s="911"/>
      <c r="CG1788" s="911"/>
      <c r="CH1788" s="911"/>
      <c r="CI1788" s="911"/>
      <c r="CJ1788" s="911"/>
      <c r="CK1788" s="908"/>
      <c r="CL1788" s="908" t="s">
        <v>397</v>
      </c>
      <c r="CM1788" s="908" t="s">
        <v>397</v>
      </c>
      <c r="CN1788" s="908" t="s">
        <v>397</v>
      </c>
      <c r="CO1788" s="908" t="s">
        <v>397</v>
      </c>
      <c r="CP1788" s="908">
        <v>2100</v>
      </c>
      <c r="CQ1788" s="806">
        <v>2100</v>
      </c>
      <c r="CR1788" s="805">
        <v>2100</v>
      </c>
      <c r="CS1788" s="912"/>
      <c r="CT1788" s="815" t="s">
        <v>308</v>
      </c>
      <c r="CU1788" s="816"/>
      <c r="CV1788" s="809"/>
      <c r="CW1788" s="809"/>
      <c r="CX1788" s="815">
        <v>46289</v>
      </c>
      <c r="CY1788" s="920" t="s">
        <v>3109</v>
      </c>
      <c r="CZ1788" s="920" t="s">
        <v>308</v>
      </c>
      <c r="DA1788" s="913">
        <v>46267</v>
      </c>
      <c r="DB1788" s="913" t="s">
        <v>615</v>
      </c>
      <c r="DC1788" s="913" t="s">
        <v>2409</v>
      </c>
      <c r="DD1788" s="913" t="s">
        <v>308</v>
      </c>
      <c r="DE1788" s="913" t="s">
        <v>308</v>
      </c>
      <c r="DF1788" s="913" t="s">
        <v>308</v>
      </c>
      <c r="DG1788" s="913" t="s">
        <v>308</v>
      </c>
      <c r="DH1788" s="914">
        <v>0</v>
      </c>
      <c r="DI1788" s="809">
        <v>46272</v>
      </c>
      <c r="DJ1788" s="809">
        <v>46276</v>
      </c>
      <c r="DK1788" s="809">
        <v>46276</v>
      </c>
      <c r="DL1788" s="809">
        <v>46307</v>
      </c>
      <c r="DM1788" s="809">
        <v>46321</v>
      </c>
      <c r="DN1788" s="809">
        <v>46321</v>
      </c>
      <c r="DO1788" s="915" t="s">
        <v>308</v>
      </c>
      <c r="DP1788" s="809">
        <v>46332</v>
      </c>
      <c r="DQ1788" s="809">
        <v>46339</v>
      </c>
      <c r="DR1788" s="809">
        <v>46339</v>
      </c>
      <c r="DS1788" s="914">
        <v>46332</v>
      </c>
      <c r="DT1788" s="752">
        <v>46339</v>
      </c>
      <c r="DU1788" s="753">
        <v>-9</v>
      </c>
      <c r="DV1788" s="753" t="s">
        <v>308</v>
      </c>
      <c r="DW1788" s="754">
        <v>46328</v>
      </c>
      <c r="DX1788" s="755">
        <v>46330</v>
      </c>
      <c r="DY1788" s="754" t="e">
        <v>#VALUE!</v>
      </c>
      <c r="DZ1788" s="754" t="e">
        <v>#VALUE!</v>
      </c>
      <c r="EA1788" s="754"/>
      <c r="EB1788" s="754"/>
      <c r="HA1788" s="756" t="s">
        <v>397</v>
      </c>
      <c r="HB1788" s="756" t="s">
        <v>397</v>
      </c>
      <c r="HC1788" s="756" t="s">
        <v>397</v>
      </c>
      <c r="HD1788" s="756" t="s">
        <v>397</v>
      </c>
      <c r="HE1788" s="756" t="s">
        <v>397</v>
      </c>
      <c r="HF1788" s="756" t="s">
        <v>397</v>
      </c>
      <c r="HG1788" s="756" t="s">
        <v>397</v>
      </c>
      <c r="HH1788" s="756" t="s">
        <v>397</v>
      </c>
      <c r="HI1788" s="756" t="s">
        <v>397</v>
      </c>
      <c r="HJ1788" s="756" t="s">
        <v>397</v>
      </c>
      <c r="HK1788"/>
      <c r="HL1788"/>
      <c r="HM1788"/>
      <c r="HN1788" s="756" t="str">
        <f t="shared" si="61"/>
        <v>AUTO PRINT</v>
      </c>
      <c r="HO1788"/>
      <c r="HP1788" s="757" t="s">
        <v>572</v>
      </c>
      <c r="HQ1788" s="757" t="s">
        <v>572</v>
      </c>
      <c r="HR1788" s="757" t="s">
        <v>572</v>
      </c>
      <c r="HS1788"/>
      <c r="HW1788" s="758"/>
      <c r="HX1788"/>
      <c r="HY1788" s="759" t="s">
        <v>572</v>
      </c>
      <c r="HZ1788" s="759" t="s">
        <v>572</v>
      </c>
      <c r="IA1788" s="759" t="s">
        <v>572</v>
      </c>
      <c r="IC1788" s="760" t="s">
        <v>572</v>
      </c>
      <c r="ID1788" s="760" t="s">
        <v>572</v>
      </c>
      <c r="IE1788" s="760" t="s">
        <v>572</v>
      </c>
      <c r="IF1788" s="761" t="s">
        <v>572</v>
      </c>
      <c r="IG1788" s="619" t="str">
        <f t="shared" si="62"/>
        <v>IN HOUSE (MANUAL)</v>
      </c>
      <c r="II1788" s="761" t="s">
        <v>572</v>
      </c>
      <c r="IK1788" s="761" t="str">
        <f>IFERROR(VLOOKUP($M1788,#REF!,13,0),"IN HOUSE (MANUAL)")</f>
        <v>IN HOUSE (MANUAL)</v>
      </c>
      <c r="IM1788" s="760" t="s">
        <v>572</v>
      </c>
      <c r="IN1788" s="760" t="s">
        <v>572</v>
      </c>
      <c r="IO1788" s="760" t="s">
        <v>572</v>
      </c>
      <c r="IQ1788" s="760" t="s">
        <v>572</v>
      </c>
      <c r="IR1788" s="760" t="s">
        <v>572</v>
      </c>
      <c r="IT1788" s="760" t="s">
        <v>572</v>
      </c>
      <c r="IV1788" s="760" t="s">
        <v>572</v>
      </c>
      <c r="IW1788" s="760" t="s">
        <v>572</v>
      </c>
      <c r="IY1788" s="760" t="s">
        <v>572</v>
      </c>
      <c r="IZ1788" s="760" t="s">
        <v>572</v>
      </c>
      <c r="JB1788" s="760" t="s">
        <v>572</v>
      </c>
      <c r="JC1788" s="760" t="s">
        <v>572</v>
      </c>
      <c r="JE1788" s="760" t="s">
        <v>572</v>
      </c>
      <c r="JF1788" s="760" t="s">
        <v>572</v>
      </c>
    </row>
    <row r="1789" spans="1:266" ht="17.25" customHeight="1" x14ac:dyDescent="0.35">
      <c r="A1789" s="618" t="s">
        <v>3197</v>
      </c>
      <c r="B1789" s="730">
        <v>121</v>
      </c>
      <c r="C1789" s="730" t="s">
        <v>3151</v>
      </c>
      <c r="D1789" s="730" t="s">
        <v>3151</v>
      </c>
      <c r="E1789" s="730">
        <v>31</v>
      </c>
      <c r="F1789" s="731" t="s">
        <v>574</v>
      </c>
      <c r="G1789" s="732">
        <v>1</v>
      </c>
      <c r="H1789" s="826">
        <v>46202</v>
      </c>
      <c r="I1789" s="730">
        <v>45</v>
      </c>
      <c r="J1789" s="730" t="s">
        <v>308</v>
      </c>
      <c r="K1789" s="730">
        <v>46</v>
      </c>
      <c r="L1789" s="730" t="s">
        <v>3198</v>
      </c>
      <c r="M1789" s="805" t="s">
        <v>3197</v>
      </c>
      <c r="N1789" s="805">
        <v>0</v>
      </c>
      <c r="O1789" s="805" t="s">
        <v>390</v>
      </c>
      <c r="P1789" s="805">
        <v>0</v>
      </c>
      <c r="Q1789" s="805">
        <v>0</v>
      </c>
      <c r="R1789" s="805" t="s">
        <v>2834</v>
      </c>
      <c r="S1789" s="805"/>
      <c r="T1789" s="805" t="s">
        <v>2913</v>
      </c>
      <c r="U1789" s="805">
        <v>373</v>
      </c>
      <c r="V1789" s="805" t="s">
        <v>308</v>
      </c>
      <c r="W1789" s="805"/>
      <c r="X1789" s="805"/>
      <c r="Y1789" s="806"/>
      <c r="Z1789" s="806"/>
      <c r="AA1789" s="805" t="s">
        <v>45</v>
      </c>
      <c r="AB1789" s="805" t="s">
        <v>863</v>
      </c>
      <c r="AC1789" s="805" t="s">
        <v>899</v>
      </c>
      <c r="AD1789" s="805">
        <v>888</v>
      </c>
      <c r="AE1789" s="903">
        <v>888</v>
      </c>
      <c r="AF1789" s="807">
        <v>46289</v>
      </c>
      <c r="AG1789" s="810"/>
      <c r="AH1789" s="810"/>
      <c r="AI1789" s="810" t="s">
        <v>308</v>
      </c>
      <c r="AJ1789" s="811">
        <v>31</v>
      </c>
      <c r="AK1789" s="812"/>
      <c r="AL1789" s="811"/>
      <c r="AM1789" s="813">
        <v>888</v>
      </c>
      <c r="AN1789" s="813"/>
      <c r="AO1789" s="813">
        <v>888</v>
      </c>
      <c r="AP1789" s="813"/>
      <c r="AQ1789" s="813"/>
      <c r="AR1789" s="813"/>
      <c r="AS1789" s="813"/>
      <c r="AT1789" s="813"/>
      <c r="AU1789" s="813"/>
      <c r="AV1789" s="813"/>
      <c r="AW1789" s="813"/>
      <c r="AX1789" s="813"/>
      <c r="AY1789" s="813"/>
      <c r="AZ1789" s="813"/>
      <c r="BA1789" s="813"/>
      <c r="BB1789" s="813">
        <v>0</v>
      </c>
      <c r="BC1789" s="813">
        <v>888</v>
      </c>
      <c r="BD1789" s="813">
        <v>0</v>
      </c>
      <c r="BE1789" s="813">
        <v>0</v>
      </c>
      <c r="BF1789" s="813">
        <v>888</v>
      </c>
      <c r="BG1789" s="813">
        <v>0</v>
      </c>
      <c r="BH1789" s="813">
        <v>0</v>
      </c>
      <c r="BI1789" s="813">
        <v>888</v>
      </c>
      <c r="BJ1789" s="813"/>
      <c r="BK1789" s="813">
        <v>0</v>
      </c>
      <c r="BL1789" s="813"/>
      <c r="BM1789" s="813"/>
      <c r="BN1789" s="813" t="s">
        <v>308</v>
      </c>
      <c r="BO1789" s="813" t="s">
        <v>308</v>
      </c>
      <c r="BP1789" s="813" t="s">
        <v>308</v>
      </c>
      <c r="BQ1789" s="813" t="s">
        <v>308</v>
      </c>
      <c r="BR1789" s="813"/>
      <c r="BS1789" s="813" t="s">
        <v>397</v>
      </c>
      <c r="BT1789" s="813"/>
      <c r="BU1789" s="813" t="s">
        <v>579</v>
      </c>
      <c r="BV1789" s="813"/>
      <c r="BW1789" s="813"/>
      <c r="BX1789" s="813"/>
      <c r="BY1789" s="813"/>
      <c r="BZ1789" s="813"/>
      <c r="CA1789" s="813"/>
      <c r="CB1789" s="813"/>
      <c r="CC1789" s="813"/>
      <c r="CD1789" s="813"/>
      <c r="CE1789" s="813"/>
      <c r="CF1789" s="813"/>
      <c r="CG1789" s="813"/>
      <c r="CH1789" s="813"/>
      <c r="CI1789" s="813"/>
      <c r="CJ1789" s="813"/>
      <c r="CK1789" s="806"/>
      <c r="CL1789" s="806" t="s">
        <v>397</v>
      </c>
      <c r="CM1789" s="806" t="s">
        <v>397</v>
      </c>
      <c r="CN1789" s="806" t="s">
        <v>397</v>
      </c>
      <c r="CO1789" s="806" t="s">
        <v>397</v>
      </c>
      <c r="CP1789" s="806">
        <v>888</v>
      </c>
      <c r="CQ1789" s="806">
        <v>888</v>
      </c>
      <c r="CR1789" s="805">
        <v>888</v>
      </c>
      <c r="CS1789" s="904"/>
      <c r="CT1789" s="905" t="s">
        <v>308</v>
      </c>
      <c r="CU1789" s="906"/>
      <c r="CV1789" s="807"/>
      <c r="CW1789" s="807"/>
      <c r="CX1789" s="905">
        <v>46289</v>
      </c>
      <c r="CY1789" s="817" t="s">
        <v>3109</v>
      </c>
      <c r="CZ1789" s="817" t="s">
        <v>308</v>
      </c>
      <c r="DA1789" s="818">
        <v>46267</v>
      </c>
      <c r="DB1789" s="818" t="s">
        <v>615</v>
      </c>
      <c r="DC1789" s="818" t="s">
        <v>2409</v>
      </c>
      <c r="DD1789" s="818" t="s">
        <v>308</v>
      </c>
      <c r="DE1789" s="818" t="s">
        <v>308</v>
      </c>
      <c r="DF1789" s="818" t="s">
        <v>308</v>
      </c>
      <c r="DG1789" s="818" t="s">
        <v>308</v>
      </c>
      <c r="DH1789" s="819">
        <v>0</v>
      </c>
      <c r="DI1789" s="807">
        <v>46272</v>
      </c>
      <c r="DJ1789" s="807">
        <v>46276</v>
      </c>
      <c r="DK1789" s="807">
        <v>46276</v>
      </c>
      <c r="DL1789" s="807">
        <v>46311</v>
      </c>
      <c r="DM1789" s="807">
        <v>46324</v>
      </c>
      <c r="DN1789" s="807">
        <v>46324</v>
      </c>
      <c r="DO1789" s="820" t="s">
        <v>308</v>
      </c>
      <c r="DP1789" s="807">
        <v>46339</v>
      </c>
      <c r="DQ1789" s="807">
        <v>46339</v>
      </c>
      <c r="DR1789" s="807">
        <v>46339</v>
      </c>
      <c r="DS1789" s="819">
        <v>46339</v>
      </c>
      <c r="DT1789" s="752">
        <v>46339</v>
      </c>
      <c r="DU1789" s="753">
        <v>-8</v>
      </c>
      <c r="DV1789" s="753" t="s">
        <v>308</v>
      </c>
      <c r="DW1789" s="754">
        <v>46330</v>
      </c>
      <c r="DX1789" s="755">
        <v>46331</v>
      </c>
      <c r="DY1789" s="754" t="e">
        <v>#VALUE!</v>
      </c>
      <c r="DZ1789" s="754" t="e">
        <v>#VALUE!</v>
      </c>
      <c r="EA1789" s="754"/>
      <c r="EB1789" s="754"/>
      <c r="HA1789" s="756" t="s">
        <v>397</v>
      </c>
      <c r="HB1789" s="756" t="s">
        <v>397</v>
      </c>
      <c r="HC1789" s="756" t="s">
        <v>397</v>
      </c>
      <c r="HD1789" s="756" t="s">
        <v>397</v>
      </c>
      <c r="HE1789" s="756" t="s">
        <v>397</v>
      </c>
      <c r="HF1789" s="756" t="s">
        <v>397</v>
      </c>
      <c r="HG1789" s="756" t="s">
        <v>397</v>
      </c>
      <c r="HH1789" s="756" t="s">
        <v>397</v>
      </c>
      <c r="HI1789" s="756" t="s">
        <v>397</v>
      </c>
      <c r="HJ1789" s="756" t="s">
        <v>397</v>
      </c>
      <c r="HK1789"/>
      <c r="HL1789"/>
      <c r="HM1789"/>
      <c r="HN1789" s="756" t="str">
        <f t="shared" si="61"/>
        <v>AUTO PRINT</v>
      </c>
      <c r="HO1789"/>
      <c r="HP1789" s="757" t="s">
        <v>572</v>
      </c>
      <c r="HQ1789" s="757" t="s">
        <v>572</v>
      </c>
      <c r="HR1789" s="757" t="s">
        <v>572</v>
      </c>
      <c r="HS1789"/>
      <c r="HW1789" s="758"/>
      <c r="HX1789"/>
      <c r="HY1789" s="759" t="s">
        <v>572</v>
      </c>
      <c r="HZ1789" s="759" t="s">
        <v>572</v>
      </c>
      <c r="IA1789" s="759" t="s">
        <v>572</v>
      </c>
      <c r="IC1789" s="760" t="s">
        <v>572</v>
      </c>
      <c r="ID1789" s="760" t="s">
        <v>572</v>
      </c>
      <c r="IE1789" s="760" t="s">
        <v>572</v>
      </c>
      <c r="IF1789" s="761" t="s">
        <v>572</v>
      </c>
      <c r="IG1789" s="619" t="str">
        <f t="shared" si="62"/>
        <v>IN HOUSE (MANUAL)</v>
      </c>
      <c r="II1789" s="761" t="s">
        <v>572</v>
      </c>
      <c r="IK1789" s="761" t="str">
        <f>IFERROR(VLOOKUP($M1789,#REF!,13,0),"IN HOUSE (MANUAL)")</f>
        <v>IN HOUSE (MANUAL)</v>
      </c>
      <c r="IM1789" s="760" t="s">
        <v>572</v>
      </c>
      <c r="IN1789" s="760" t="s">
        <v>572</v>
      </c>
      <c r="IO1789" s="760" t="s">
        <v>572</v>
      </c>
      <c r="IQ1789" s="760" t="s">
        <v>572</v>
      </c>
      <c r="IR1789" s="760" t="s">
        <v>572</v>
      </c>
      <c r="IT1789" s="760" t="s">
        <v>572</v>
      </c>
      <c r="IV1789" s="760" t="s">
        <v>572</v>
      </c>
      <c r="IW1789" s="760" t="s">
        <v>572</v>
      </c>
      <c r="IY1789" s="760" t="s">
        <v>572</v>
      </c>
      <c r="IZ1789" s="760" t="s">
        <v>572</v>
      </c>
      <c r="JB1789" s="760" t="s">
        <v>572</v>
      </c>
      <c r="JC1789" s="760" t="s">
        <v>572</v>
      </c>
      <c r="JE1789" s="760" t="s">
        <v>572</v>
      </c>
      <c r="JF1789" s="760" t="s">
        <v>572</v>
      </c>
    </row>
    <row r="1790" spans="1:266" ht="17.25" hidden="1" customHeight="1" outlineLevel="1" x14ac:dyDescent="0.35">
      <c r="A1790" s="618" t="s">
        <v>308</v>
      </c>
      <c r="B1790" s="730">
        <v>122</v>
      </c>
      <c r="C1790" s="730" t="s">
        <v>741</v>
      </c>
      <c r="D1790" s="730" t="s">
        <v>741</v>
      </c>
      <c r="E1790" s="730">
        <v>31</v>
      </c>
      <c r="F1790" s="731"/>
      <c r="G1790" s="731"/>
      <c r="H1790" s="826"/>
      <c r="I1790" s="730" t="s">
        <v>308</v>
      </c>
      <c r="J1790" s="730" t="s">
        <v>308</v>
      </c>
      <c r="K1790" s="730">
        <v>0</v>
      </c>
      <c r="L1790" s="730" t="s">
        <v>308</v>
      </c>
      <c r="M1790" s="805"/>
      <c r="N1790" s="805">
        <v>0</v>
      </c>
      <c r="O1790" s="805" t="s">
        <v>742</v>
      </c>
      <c r="P1790" s="805" t="b">
        <v>1</v>
      </c>
      <c r="Q1790" s="805" t="e">
        <v>#VALUE!</v>
      </c>
      <c r="R1790" s="805"/>
      <c r="S1790" s="805"/>
      <c r="T1790" s="805"/>
      <c r="U1790" s="805"/>
      <c r="V1790" s="805"/>
      <c r="W1790" s="805"/>
      <c r="X1790" s="805"/>
      <c r="Y1790" s="805"/>
      <c r="Z1790" s="807"/>
      <c r="AA1790" s="805"/>
      <c r="AB1790" s="805"/>
      <c r="AC1790" s="805"/>
      <c r="AD1790" s="805"/>
      <c r="AE1790" s="903"/>
      <c r="AF1790" s="807"/>
      <c r="AG1790" s="810"/>
      <c r="AH1790" s="810"/>
      <c r="AI1790" s="810"/>
      <c r="AJ1790" s="811"/>
      <c r="AK1790" s="812"/>
      <c r="AL1790" s="811"/>
      <c r="AM1790" s="811"/>
      <c r="AN1790" s="811"/>
      <c r="AO1790" s="811"/>
      <c r="AP1790" s="811"/>
      <c r="AQ1790" s="811"/>
      <c r="AR1790" s="811"/>
      <c r="AS1790" s="811"/>
      <c r="AT1790" s="811"/>
      <c r="AU1790" s="811"/>
      <c r="AV1790" s="811"/>
      <c r="AW1790" s="811"/>
      <c r="AX1790" s="811"/>
      <c r="AY1790" s="811"/>
      <c r="AZ1790" s="811"/>
      <c r="BA1790" s="811"/>
      <c r="BB1790" s="811"/>
      <c r="BC1790" s="811"/>
      <c r="BD1790" s="811"/>
      <c r="BE1790" s="811"/>
      <c r="BF1790" s="811"/>
      <c r="BG1790" s="811"/>
      <c r="BH1790" s="811"/>
      <c r="BI1790" s="811"/>
      <c r="BJ1790" s="811"/>
      <c r="BK1790" s="811"/>
      <c r="BL1790" s="811"/>
      <c r="BM1790" s="811"/>
      <c r="BN1790" s="811"/>
      <c r="BO1790" s="811"/>
      <c r="BP1790" s="811"/>
      <c r="BQ1790" s="811"/>
      <c r="BR1790" s="811"/>
      <c r="BS1790" s="811"/>
      <c r="BT1790" s="811"/>
      <c r="BU1790" s="811"/>
      <c r="BV1790" s="811"/>
      <c r="BW1790" s="811"/>
      <c r="BX1790" s="811"/>
      <c r="BY1790" s="811"/>
      <c r="BZ1790" s="811"/>
      <c r="CA1790" s="811"/>
      <c r="CB1790" s="811"/>
      <c r="CC1790" s="811"/>
      <c r="CD1790" s="811"/>
      <c r="CE1790" s="811"/>
      <c r="CF1790" s="811"/>
      <c r="CG1790" s="811"/>
      <c r="CH1790" s="811"/>
      <c r="CI1790" s="811"/>
      <c r="CJ1790" s="811"/>
      <c r="CK1790" s="822"/>
      <c r="CL1790" s="822"/>
      <c r="CM1790" s="822"/>
      <c r="CN1790" s="822"/>
      <c r="CO1790" s="805"/>
      <c r="CP1790" s="822"/>
      <c r="CQ1790" s="805"/>
      <c r="CR1790" s="805"/>
      <c r="CS1790" s="904"/>
      <c r="CT1790" s="905"/>
      <c r="CU1790" s="916"/>
      <c r="CV1790" s="807"/>
      <c r="CW1790" s="807"/>
      <c r="CX1790" s="905"/>
      <c r="CY1790" s="817"/>
      <c r="CZ1790" s="817"/>
      <c r="DA1790" s="818"/>
      <c r="DB1790" s="818"/>
      <c r="DC1790" s="818"/>
      <c r="DD1790" s="818"/>
      <c r="DE1790" s="818"/>
      <c r="DF1790" s="818"/>
      <c r="DG1790" s="818"/>
      <c r="DH1790" s="819"/>
      <c r="DI1790" s="807"/>
      <c r="DJ1790" s="807"/>
      <c r="DK1790" s="807"/>
      <c r="DL1790" s="807"/>
      <c r="DM1790" s="807"/>
      <c r="DN1790" s="807"/>
      <c r="DO1790" s="820"/>
      <c r="DP1790" s="807"/>
      <c r="DQ1790" s="807"/>
      <c r="DR1790" s="807"/>
      <c r="DS1790" s="819"/>
      <c r="DT1790" s="752">
        <v>0</v>
      </c>
      <c r="DU1790" s="753" t="s">
        <v>308</v>
      </c>
      <c r="DV1790" s="753" t="s">
        <v>308</v>
      </c>
      <c r="DW1790" s="754" t="s">
        <v>308</v>
      </c>
      <c r="DX1790" s="755" t="s">
        <v>308</v>
      </c>
      <c r="DY1790" s="754" t="e">
        <v>#VALUE!</v>
      </c>
      <c r="DZ1790" s="754" t="e">
        <v>#VALUE!</v>
      </c>
      <c r="EA1790" s="754"/>
      <c r="EB1790" s="754"/>
    </row>
    <row r="1791" spans="1:266" ht="17.25" hidden="1" customHeight="1" outlineLevel="1" x14ac:dyDescent="0.35">
      <c r="A1791" s="618" t="s">
        <v>308</v>
      </c>
      <c r="B1791" s="730">
        <v>123</v>
      </c>
      <c r="C1791" s="730" t="s">
        <v>741</v>
      </c>
      <c r="D1791" s="730" t="s">
        <v>741</v>
      </c>
      <c r="E1791" s="730">
        <v>31</v>
      </c>
      <c r="F1791" s="731"/>
      <c r="G1791" s="731"/>
      <c r="H1791" s="826"/>
      <c r="I1791" s="730" t="s">
        <v>308</v>
      </c>
      <c r="J1791" s="730" t="s">
        <v>308</v>
      </c>
      <c r="K1791" s="730">
        <v>0</v>
      </c>
      <c r="L1791" s="730" t="s">
        <v>308</v>
      </c>
      <c r="M1791" s="772"/>
      <c r="N1791" s="772">
        <v>0</v>
      </c>
      <c r="O1791" s="772" t="s">
        <v>742</v>
      </c>
      <c r="P1791" s="772" t="b">
        <v>1</v>
      </c>
      <c r="Q1791" s="772" t="e">
        <v>#VALUE!</v>
      </c>
      <c r="R1791" s="772"/>
      <c r="S1791" s="772"/>
      <c r="T1791" s="772"/>
      <c r="U1791" s="772"/>
      <c r="V1791" s="772"/>
      <c r="W1791" s="772"/>
      <c r="X1791" s="772"/>
      <c r="Y1791" s="772"/>
      <c r="Z1791" s="774"/>
      <c r="AA1791" s="772"/>
      <c r="AB1791" s="772"/>
      <c r="AC1791" s="772"/>
      <c r="AD1791" s="772"/>
      <c r="AE1791" s="864"/>
      <c r="AF1791" s="774"/>
      <c r="AG1791" s="777"/>
      <c r="AH1791" s="777"/>
      <c r="AI1791" s="777"/>
      <c r="AJ1791" s="778"/>
      <c r="AK1791" s="779"/>
      <c r="AL1791" s="778"/>
      <c r="AM1791" s="778"/>
      <c r="AN1791" s="778"/>
      <c r="AO1791" s="778"/>
      <c r="AP1791" s="778"/>
      <c r="AQ1791" s="778"/>
      <c r="AR1791" s="778"/>
      <c r="AS1791" s="778"/>
      <c r="AT1791" s="778"/>
      <c r="AU1791" s="778"/>
      <c r="AV1791" s="778"/>
      <c r="AW1791" s="778"/>
      <c r="AX1791" s="778"/>
      <c r="AY1791" s="778"/>
      <c r="AZ1791" s="778"/>
      <c r="BA1791" s="778"/>
      <c r="BB1791" s="778"/>
      <c r="BC1791" s="778"/>
      <c r="BD1791" s="778"/>
      <c r="BE1791" s="778"/>
      <c r="BF1791" s="778"/>
      <c r="BG1791" s="778"/>
      <c r="BH1791" s="778"/>
      <c r="BI1791" s="778"/>
      <c r="BJ1791" s="778"/>
      <c r="BK1791" s="778"/>
      <c r="BL1791" s="778"/>
      <c r="BM1791" s="778"/>
      <c r="BN1791" s="778"/>
      <c r="BO1791" s="778"/>
      <c r="BP1791" s="778"/>
      <c r="BQ1791" s="778"/>
      <c r="BR1791" s="778"/>
      <c r="BS1791" s="778"/>
      <c r="BT1791" s="778"/>
      <c r="BU1791" s="778"/>
      <c r="BV1791" s="778"/>
      <c r="BW1791" s="778"/>
      <c r="BX1791" s="778"/>
      <c r="BY1791" s="778"/>
      <c r="BZ1791" s="778"/>
      <c r="CA1791" s="778"/>
      <c r="CB1791" s="778"/>
      <c r="CC1791" s="778"/>
      <c r="CD1791" s="778"/>
      <c r="CE1791" s="778"/>
      <c r="CF1791" s="778"/>
      <c r="CG1791" s="778"/>
      <c r="CH1791" s="778"/>
      <c r="CI1791" s="778"/>
      <c r="CJ1791" s="778"/>
      <c r="CK1791" s="886"/>
      <c r="CL1791" s="886"/>
      <c r="CM1791" s="886"/>
      <c r="CN1791" s="886"/>
      <c r="CO1791" s="772"/>
      <c r="CP1791" s="886"/>
      <c r="CQ1791" s="772"/>
      <c r="CR1791" s="772"/>
      <c r="CS1791" s="898"/>
      <c r="CT1791" s="865"/>
      <c r="CU1791" s="900"/>
      <c r="CV1791" s="774"/>
      <c r="CW1791" s="774"/>
      <c r="CX1791" s="865"/>
      <c r="CY1791" s="784"/>
      <c r="CZ1791" s="784"/>
      <c r="DA1791" s="785"/>
      <c r="DB1791" s="785"/>
      <c r="DC1791" s="785"/>
      <c r="DD1791" s="785"/>
      <c r="DE1791" s="785"/>
      <c r="DF1791" s="785"/>
      <c r="DG1791" s="785"/>
      <c r="DH1791" s="786"/>
      <c r="DI1791" s="774"/>
      <c r="DJ1791" s="774"/>
      <c r="DK1791" s="774"/>
      <c r="DL1791" s="774"/>
      <c r="DM1791" s="774"/>
      <c r="DN1791" s="774"/>
      <c r="DO1791" s="787"/>
      <c r="DP1791" s="774"/>
      <c r="DQ1791" s="774"/>
      <c r="DR1791" s="774"/>
      <c r="DS1791" s="786"/>
      <c r="DT1791" s="752">
        <v>0</v>
      </c>
      <c r="DU1791" s="753" t="s">
        <v>308</v>
      </c>
      <c r="DV1791" s="753" t="s">
        <v>308</v>
      </c>
      <c r="DW1791" s="754" t="s">
        <v>308</v>
      </c>
      <c r="DX1791" s="755" t="s">
        <v>308</v>
      </c>
      <c r="DY1791" s="754" t="e">
        <v>#VALUE!</v>
      </c>
      <c r="DZ1791" s="754" t="e">
        <v>#VALUE!</v>
      </c>
      <c r="EA1791" s="754"/>
      <c r="EB1791" s="754"/>
    </row>
    <row r="1792" spans="1:266" ht="17.25" hidden="1" customHeight="1" outlineLevel="1" x14ac:dyDescent="0.35">
      <c r="A1792" s="618" t="s">
        <v>308</v>
      </c>
      <c r="B1792" s="730">
        <v>124</v>
      </c>
      <c r="C1792" s="730" t="s">
        <v>741</v>
      </c>
      <c r="D1792" s="730" t="s">
        <v>741</v>
      </c>
      <c r="E1792" s="730">
        <v>31</v>
      </c>
      <c r="F1792" s="731"/>
      <c r="G1792" s="731"/>
      <c r="H1792" s="826"/>
      <c r="I1792" s="730" t="s">
        <v>308</v>
      </c>
      <c r="J1792" s="730" t="s">
        <v>308</v>
      </c>
      <c r="K1792" s="730">
        <v>0</v>
      </c>
      <c r="L1792" s="730" t="s">
        <v>308</v>
      </c>
      <c r="M1792" s="772"/>
      <c r="N1792" s="772">
        <v>0</v>
      </c>
      <c r="O1792" s="772" t="s">
        <v>742</v>
      </c>
      <c r="P1792" s="772" t="b">
        <v>1</v>
      </c>
      <c r="Q1792" s="772" t="e">
        <v>#VALUE!</v>
      </c>
      <c r="R1792" s="772"/>
      <c r="S1792" s="772"/>
      <c r="T1792" s="772"/>
      <c r="U1792" s="772"/>
      <c r="V1792" s="772"/>
      <c r="W1792" s="772"/>
      <c r="X1792" s="772"/>
      <c r="Y1792" s="772"/>
      <c r="Z1792" s="774"/>
      <c r="AA1792" s="772"/>
      <c r="AB1792" s="772"/>
      <c r="AC1792" s="772"/>
      <c r="AD1792" s="772"/>
      <c r="AE1792" s="864"/>
      <c r="AF1792" s="774"/>
      <c r="AG1792" s="777"/>
      <c r="AH1792" s="777"/>
      <c r="AI1792" s="777"/>
      <c r="AJ1792" s="778"/>
      <c r="AK1792" s="779"/>
      <c r="AL1792" s="778"/>
      <c r="AM1792" s="778"/>
      <c r="AN1792" s="778"/>
      <c r="AO1792" s="778"/>
      <c r="AP1792" s="778"/>
      <c r="AQ1792" s="778"/>
      <c r="AR1792" s="778"/>
      <c r="AS1792" s="778"/>
      <c r="AT1792" s="778"/>
      <c r="AU1792" s="778"/>
      <c r="AV1792" s="778"/>
      <c r="AW1792" s="778"/>
      <c r="AX1792" s="778"/>
      <c r="AY1792" s="778"/>
      <c r="AZ1792" s="778"/>
      <c r="BA1792" s="778"/>
      <c r="BB1792" s="778"/>
      <c r="BC1792" s="778"/>
      <c r="BD1792" s="778"/>
      <c r="BE1792" s="778"/>
      <c r="BF1792" s="778"/>
      <c r="BG1792" s="778"/>
      <c r="BH1792" s="778"/>
      <c r="BI1792" s="778"/>
      <c r="BJ1792" s="778"/>
      <c r="BK1792" s="778"/>
      <c r="BL1792" s="778"/>
      <c r="BM1792" s="778"/>
      <c r="BN1792" s="778"/>
      <c r="BO1792" s="778"/>
      <c r="BP1792" s="778"/>
      <c r="BQ1792" s="778"/>
      <c r="BR1792" s="778"/>
      <c r="BS1792" s="778"/>
      <c r="BT1792" s="778"/>
      <c r="BU1792" s="778"/>
      <c r="BV1792" s="778"/>
      <c r="BW1792" s="778"/>
      <c r="BX1792" s="778"/>
      <c r="BY1792" s="778"/>
      <c r="BZ1792" s="778"/>
      <c r="CA1792" s="778"/>
      <c r="CB1792" s="778"/>
      <c r="CC1792" s="778"/>
      <c r="CD1792" s="778"/>
      <c r="CE1792" s="778"/>
      <c r="CF1792" s="778"/>
      <c r="CG1792" s="778"/>
      <c r="CH1792" s="778"/>
      <c r="CI1792" s="778"/>
      <c r="CJ1792" s="778"/>
      <c r="CK1792" s="886"/>
      <c r="CL1792" s="886"/>
      <c r="CM1792" s="886"/>
      <c r="CN1792" s="886"/>
      <c r="CO1792" s="772"/>
      <c r="CP1792" s="886"/>
      <c r="CQ1792" s="772"/>
      <c r="CR1792" s="772"/>
      <c r="CS1792" s="898"/>
      <c r="CT1792" s="865"/>
      <c r="CU1792" s="900"/>
      <c r="CV1792" s="774"/>
      <c r="CW1792" s="774"/>
      <c r="CX1792" s="865"/>
      <c r="CY1792" s="784"/>
      <c r="CZ1792" s="784"/>
      <c r="DA1792" s="785"/>
      <c r="DB1792" s="785"/>
      <c r="DC1792" s="785"/>
      <c r="DD1792" s="785"/>
      <c r="DE1792" s="785"/>
      <c r="DF1792" s="785"/>
      <c r="DG1792" s="785"/>
      <c r="DH1792" s="786"/>
      <c r="DI1792" s="774"/>
      <c r="DJ1792" s="774"/>
      <c r="DK1792" s="774"/>
      <c r="DL1792" s="774"/>
      <c r="DM1792" s="774"/>
      <c r="DN1792" s="774"/>
      <c r="DO1792" s="787"/>
      <c r="DP1792" s="774"/>
      <c r="DQ1792" s="776"/>
      <c r="DR1792" s="774"/>
      <c r="DS1792" s="786"/>
      <c r="DT1792" s="752">
        <v>0</v>
      </c>
      <c r="DU1792" s="753" t="s">
        <v>308</v>
      </c>
      <c r="DV1792" s="753" t="s">
        <v>308</v>
      </c>
      <c r="DW1792" s="754" t="s">
        <v>308</v>
      </c>
      <c r="DX1792" s="755" t="s">
        <v>308</v>
      </c>
      <c r="DY1792" s="754" t="e">
        <v>#VALUE!</v>
      </c>
      <c r="DZ1792" s="754" t="e">
        <v>#VALUE!</v>
      </c>
      <c r="EA1792" s="754"/>
      <c r="EB1792" s="754"/>
    </row>
    <row r="1793" spans="1:132" ht="17.25" hidden="1" customHeight="1" outlineLevel="1" x14ac:dyDescent="0.35">
      <c r="A1793" s="618" t="s">
        <v>308</v>
      </c>
      <c r="B1793" s="730">
        <v>125</v>
      </c>
      <c r="C1793" s="730" t="s">
        <v>741</v>
      </c>
      <c r="D1793" s="730" t="s">
        <v>741</v>
      </c>
      <c r="E1793" s="730">
        <v>31</v>
      </c>
      <c r="F1793" s="731"/>
      <c r="G1793" s="731"/>
      <c r="H1793" s="826"/>
      <c r="I1793" s="730" t="s">
        <v>308</v>
      </c>
      <c r="J1793" s="730" t="s">
        <v>308</v>
      </c>
      <c r="K1793" s="730">
        <v>0</v>
      </c>
      <c r="L1793" s="730" t="s">
        <v>308</v>
      </c>
      <c r="M1793" s="772"/>
      <c r="N1793" s="772">
        <v>0</v>
      </c>
      <c r="O1793" s="772" t="s">
        <v>742</v>
      </c>
      <c r="P1793" s="772" t="b">
        <v>1</v>
      </c>
      <c r="Q1793" s="772" t="e">
        <v>#VALUE!</v>
      </c>
      <c r="R1793" s="772"/>
      <c r="S1793" s="772"/>
      <c r="T1793" s="772"/>
      <c r="U1793" s="772"/>
      <c r="V1793" s="772"/>
      <c r="W1793" s="772"/>
      <c r="X1793" s="772"/>
      <c r="Y1793" s="772"/>
      <c r="Z1793" s="774"/>
      <c r="AA1793" s="772"/>
      <c r="AB1793" s="772"/>
      <c r="AC1793" s="772"/>
      <c r="AD1793" s="772"/>
      <c r="AE1793" s="864"/>
      <c r="AF1793" s="774"/>
      <c r="AG1793" s="777"/>
      <c r="AH1793" s="777"/>
      <c r="AI1793" s="777"/>
      <c r="AJ1793" s="778"/>
      <c r="AK1793" s="779"/>
      <c r="AL1793" s="778"/>
      <c r="AM1793" s="778"/>
      <c r="AN1793" s="778"/>
      <c r="AO1793" s="778"/>
      <c r="AP1793" s="778"/>
      <c r="AQ1793" s="778"/>
      <c r="AR1793" s="778"/>
      <c r="AS1793" s="778"/>
      <c r="AT1793" s="778"/>
      <c r="AU1793" s="778"/>
      <c r="AV1793" s="778"/>
      <c r="AW1793" s="778"/>
      <c r="AX1793" s="778"/>
      <c r="AY1793" s="778"/>
      <c r="AZ1793" s="778"/>
      <c r="BA1793" s="778"/>
      <c r="BB1793" s="778"/>
      <c r="BC1793" s="778"/>
      <c r="BD1793" s="778"/>
      <c r="BE1793" s="778"/>
      <c r="BF1793" s="778"/>
      <c r="BG1793" s="778"/>
      <c r="BH1793" s="778"/>
      <c r="BI1793" s="778"/>
      <c r="BJ1793" s="778"/>
      <c r="BK1793" s="778"/>
      <c r="BL1793" s="778"/>
      <c r="BM1793" s="778"/>
      <c r="BN1793" s="778"/>
      <c r="BO1793" s="778"/>
      <c r="BP1793" s="778"/>
      <c r="BQ1793" s="778"/>
      <c r="BR1793" s="778"/>
      <c r="BS1793" s="778"/>
      <c r="BT1793" s="778"/>
      <c r="BU1793" s="778"/>
      <c r="BV1793" s="778"/>
      <c r="BW1793" s="778"/>
      <c r="BX1793" s="778"/>
      <c r="BY1793" s="778"/>
      <c r="BZ1793" s="778"/>
      <c r="CA1793" s="778"/>
      <c r="CB1793" s="778"/>
      <c r="CC1793" s="778"/>
      <c r="CD1793" s="778"/>
      <c r="CE1793" s="778"/>
      <c r="CF1793" s="778"/>
      <c r="CG1793" s="778"/>
      <c r="CH1793" s="778"/>
      <c r="CI1793" s="778"/>
      <c r="CJ1793" s="778"/>
      <c r="CK1793" s="886"/>
      <c r="CL1793" s="886"/>
      <c r="CM1793" s="886"/>
      <c r="CN1793" s="886"/>
      <c r="CO1793" s="772"/>
      <c r="CP1793" s="886"/>
      <c r="CQ1793" s="772"/>
      <c r="CR1793" s="772"/>
      <c r="CS1793" s="898"/>
      <c r="CT1793" s="865"/>
      <c r="CU1793" s="900"/>
      <c r="CV1793" s="774"/>
      <c r="CW1793" s="774"/>
      <c r="CX1793" s="865"/>
      <c r="CY1793" s="784"/>
      <c r="CZ1793" s="784"/>
      <c r="DA1793" s="785"/>
      <c r="DB1793" s="785"/>
      <c r="DC1793" s="785"/>
      <c r="DD1793" s="785"/>
      <c r="DE1793" s="785"/>
      <c r="DF1793" s="785"/>
      <c r="DG1793" s="785"/>
      <c r="DH1793" s="786"/>
      <c r="DI1793" s="774"/>
      <c r="DJ1793" s="774"/>
      <c r="DK1793" s="774"/>
      <c r="DL1793" s="774"/>
      <c r="DM1793" s="774"/>
      <c r="DN1793" s="774"/>
      <c r="DO1793" s="787"/>
      <c r="DP1793" s="774"/>
      <c r="DQ1793" s="776"/>
      <c r="DR1793" s="774"/>
      <c r="DS1793" s="786"/>
      <c r="DT1793" s="752">
        <v>0</v>
      </c>
      <c r="DU1793" s="753" t="s">
        <v>308</v>
      </c>
      <c r="DV1793" s="753" t="s">
        <v>308</v>
      </c>
      <c r="DW1793" s="754" t="s">
        <v>308</v>
      </c>
      <c r="DX1793" s="755" t="s">
        <v>308</v>
      </c>
      <c r="DY1793" s="754" t="e">
        <v>#VALUE!</v>
      </c>
      <c r="DZ1793" s="754" t="e">
        <v>#VALUE!</v>
      </c>
      <c r="EA1793" s="754"/>
      <c r="EB1793" s="754"/>
    </row>
    <row r="1794" spans="1:132" ht="17.25" hidden="1" customHeight="1" outlineLevel="1" x14ac:dyDescent="0.35">
      <c r="A1794" s="618" t="s">
        <v>308</v>
      </c>
      <c r="B1794" s="730">
        <v>126</v>
      </c>
      <c r="C1794" s="730" t="s">
        <v>741</v>
      </c>
      <c r="D1794" s="730" t="s">
        <v>741</v>
      </c>
      <c r="E1794" s="730">
        <v>31</v>
      </c>
      <c r="F1794" s="731"/>
      <c r="G1794" s="731"/>
      <c r="H1794" s="826"/>
      <c r="I1794" s="730" t="s">
        <v>308</v>
      </c>
      <c r="J1794" s="730" t="s">
        <v>308</v>
      </c>
      <c r="K1794" s="730">
        <v>0</v>
      </c>
      <c r="L1794" s="730" t="s">
        <v>308</v>
      </c>
      <c r="M1794" s="772"/>
      <c r="N1794" s="772">
        <v>0</v>
      </c>
      <c r="O1794" s="772" t="s">
        <v>742</v>
      </c>
      <c r="P1794" s="772" t="b">
        <v>1</v>
      </c>
      <c r="Q1794" s="772" t="e">
        <v>#VALUE!</v>
      </c>
      <c r="R1794" s="772"/>
      <c r="S1794" s="772"/>
      <c r="T1794" s="772"/>
      <c r="U1794" s="772"/>
      <c r="V1794" s="772"/>
      <c r="W1794" s="772"/>
      <c r="X1794" s="772"/>
      <c r="Y1794" s="772"/>
      <c r="Z1794" s="774"/>
      <c r="AA1794" s="772"/>
      <c r="AB1794" s="772"/>
      <c r="AC1794" s="772"/>
      <c r="AD1794" s="772"/>
      <c r="AE1794" s="864"/>
      <c r="AF1794" s="774"/>
      <c r="AG1794" s="777"/>
      <c r="AH1794" s="777"/>
      <c r="AI1794" s="777"/>
      <c r="AJ1794" s="778"/>
      <c r="AK1794" s="779"/>
      <c r="AL1794" s="778"/>
      <c r="AM1794" s="778"/>
      <c r="AN1794" s="778"/>
      <c r="AO1794" s="778"/>
      <c r="AP1794" s="778"/>
      <c r="AQ1794" s="778"/>
      <c r="AR1794" s="778"/>
      <c r="AS1794" s="778"/>
      <c r="AT1794" s="778"/>
      <c r="AU1794" s="778"/>
      <c r="AV1794" s="778"/>
      <c r="AW1794" s="778"/>
      <c r="AX1794" s="778"/>
      <c r="AY1794" s="778"/>
      <c r="AZ1794" s="778"/>
      <c r="BA1794" s="778"/>
      <c r="BB1794" s="778"/>
      <c r="BC1794" s="778"/>
      <c r="BD1794" s="778"/>
      <c r="BE1794" s="778"/>
      <c r="BF1794" s="778"/>
      <c r="BG1794" s="778"/>
      <c r="BH1794" s="778"/>
      <c r="BI1794" s="778"/>
      <c r="BJ1794" s="778"/>
      <c r="BK1794" s="778"/>
      <c r="BL1794" s="778"/>
      <c r="BM1794" s="778"/>
      <c r="BN1794" s="778"/>
      <c r="BO1794" s="778"/>
      <c r="BP1794" s="778"/>
      <c r="BQ1794" s="778"/>
      <c r="BR1794" s="778"/>
      <c r="BS1794" s="778"/>
      <c r="BT1794" s="778"/>
      <c r="BU1794" s="778"/>
      <c r="BV1794" s="778"/>
      <c r="BW1794" s="778"/>
      <c r="BX1794" s="778"/>
      <c r="BY1794" s="778"/>
      <c r="BZ1794" s="778"/>
      <c r="CA1794" s="778"/>
      <c r="CB1794" s="778"/>
      <c r="CC1794" s="778"/>
      <c r="CD1794" s="778"/>
      <c r="CE1794" s="778"/>
      <c r="CF1794" s="778"/>
      <c r="CG1794" s="778"/>
      <c r="CH1794" s="778"/>
      <c r="CI1794" s="778"/>
      <c r="CJ1794" s="778"/>
      <c r="CK1794" s="886"/>
      <c r="CL1794" s="886"/>
      <c r="CM1794" s="886"/>
      <c r="CN1794" s="886"/>
      <c r="CO1794" s="772"/>
      <c r="CP1794" s="886"/>
      <c r="CQ1794" s="772"/>
      <c r="CR1794" s="772"/>
      <c r="CS1794" s="898"/>
      <c r="CT1794" s="865"/>
      <c r="CU1794" s="900"/>
      <c r="CV1794" s="774"/>
      <c r="CW1794" s="774"/>
      <c r="CX1794" s="865"/>
      <c r="CY1794" s="784"/>
      <c r="CZ1794" s="784"/>
      <c r="DA1794" s="785"/>
      <c r="DB1794" s="785"/>
      <c r="DC1794" s="785"/>
      <c r="DD1794" s="785"/>
      <c r="DE1794" s="785"/>
      <c r="DF1794" s="785"/>
      <c r="DG1794" s="785"/>
      <c r="DH1794" s="786"/>
      <c r="DI1794" s="774"/>
      <c r="DJ1794" s="774"/>
      <c r="DK1794" s="774"/>
      <c r="DL1794" s="774"/>
      <c r="DM1794" s="774"/>
      <c r="DN1794" s="774"/>
      <c r="DO1794" s="787"/>
      <c r="DP1794" s="774"/>
      <c r="DQ1794" s="776"/>
      <c r="DR1794" s="774"/>
      <c r="DS1794" s="786"/>
      <c r="DT1794" s="752">
        <v>0</v>
      </c>
      <c r="DU1794" s="753" t="s">
        <v>308</v>
      </c>
      <c r="DV1794" s="753" t="s">
        <v>308</v>
      </c>
      <c r="DW1794" s="754" t="s">
        <v>308</v>
      </c>
      <c r="DX1794" s="755" t="s">
        <v>308</v>
      </c>
      <c r="DY1794" s="754" t="e">
        <v>#VALUE!</v>
      </c>
      <c r="DZ1794" s="754" t="e">
        <v>#VALUE!</v>
      </c>
      <c r="EA1794" s="754"/>
      <c r="EB1794" s="754"/>
    </row>
    <row r="1795" spans="1:132" ht="17.25" hidden="1" customHeight="1" outlineLevel="1" x14ac:dyDescent="0.35">
      <c r="A1795" s="618" t="s">
        <v>308</v>
      </c>
      <c r="B1795" s="730">
        <v>127</v>
      </c>
      <c r="C1795" s="730" t="s">
        <v>741</v>
      </c>
      <c r="D1795" s="730" t="s">
        <v>741</v>
      </c>
      <c r="E1795" s="730">
        <v>31</v>
      </c>
      <c r="F1795" s="731"/>
      <c r="G1795" s="731"/>
      <c r="H1795" s="826"/>
      <c r="I1795" s="730" t="s">
        <v>308</v>
      </c>
      <c r="J1795" s="730" t="s">
        <v>308</v>
      </c>
      <c r="K1795" s="730">
        <v>0</v>
      </c>
      <c r="L1795" s="730" t="s">
        <v>308</v>
      </c>
      <c r="M1795" s="772"/>
      <c r="N1795" s="772">
        <v>0</v>
      </c>
      <c r="O1795" s="772" t="s">
        <v>742</v>
      </c>
      <c r="P1795" s="772" t="b">
        <v>1</v>
      </c>
      <c r="Q1795" s="772" t="e">
        <v>#VALUE!</v>
      </c>
      <c r="R1795" s="772"/>
      <c r="S1795" s="772"/>
      <c r="T1795" s="772"/>
      <c r="U1795" s="772"/>
      <c r="V1795" s="772"/>
      <c r="W1795" s="772"/>
      <c r="X1795" s="772"/>
      <c r="Y1795" s="772"/>
      <c r="Z1795" s="774"/>
      <c r="AA1795" s="772"/>
      <c r="AB1795" s="772"/>
      <c r="AC1795" s="772"/>
      <c r="AD1795" s="772"/>
      <c r="AE1795" s="864"/>
      <c r="AF1795" s="774"/>
      <c r="AG1795" s="777"/>
      <c r="AH1795" s="777"/>
      <c r="AI1795" s="777"/>
      <c r="AJ1795" s="778"/>
      <c r="AK1795" s="779"/>
      <c r="AL1795" s="778"/>
      <c r="AM1795" s="778"/>
      <c r="AN1795" s="778"/>
      <c r="AO1795" s="778"/>
      <c r="AP1795" s="778"/>
      <c r="AQ1795" s="778"/>
      <c r="AR1795" s="778"/>
      <c r="AS1795" s="778"/>
      <c r="AT1795" s="778"/>
      <c r="AU1795" s="778"/>
      <c r="AV1795" s="778"/>
      <c r="AW1795" s="778"/>
      <c r="AX1795" s="778"/>
      <c r="AY1795" s="778"/>
      <c r="AZ1795" s="778"/>
      <c r="BA1795" s="778"/>
      <c r="BB1795" s="778"/>
      <c r="BC1795" s="778"/>
      <c r="BD1795" s="778"/>
      <c r="BE1795" s="778"/>
      <c r="BF1795" s="778"/>
      <c r="BG1795" s="778"/>
      <c r="BH1795" s="778"/>
      <c r="BI1795" s="778"/>
      <c r="BJ1795" s="778"/>
      <c r="BK1795" s="778"/>
      <c r="BL1795" s="778"/>
      <c r="BM1795" s="778"/>
      <c r="BN1795" s="778"/>
      <c r="BO1795" s="778"/>
      <c r="BP1795" s="778"/>
      <c r="BQ1795" s="778"/>
      <c r="BR1795" s="778"/>
      <c r="BS1795" s="778"/>
      <c r="BT1795" s="778"/>
      <c r="BU1795" s="778"/>
      <c r="BV1795" s="778"/>
      <c r="BW1795" s="778"/>
      <c r="BX1795" s="778"/>
      <c r="BY1795" s="778"/>
      <c r="BZ1795" s="778"/>
      <c r="CA1795" s="778"/>
      <c r="CB1795" s="778"/>
      <c r="CC1795" s="778"/>
      <c r="CD1795" s="778"/>
      <c r="CE1795" s="778"/>
      <c r="CF1795" s="778"/>
      <c r="CG1795" s="778"/>
      <c r="CH1795" s="778"/>
      <c r="CI1795" s="778"/>
      <c r="CJ1795" s="778"/>
      <c r="CK1795" s="886"/>
      <c r="CL1795" s="886"/>
      <c r="CM1795" s="886"/>
      <c r="CN1795" s="886"/>
      <c r="CO1795" s="772"/>
      <c r="CP1795" s="886"/>
      <c r="CQ1795" s="772"/>
      <c r="CR1795" s="772"/>
      <c r="CS1795" s="898"/>
      <c r="CT1795" s="865"/>
      <c r="CU1795" s="900"/>
      <c r="CV1795" s="774"/>
      <c r="CW1795" s="774"/>
      <c r="CX1795" s="865"/>
      <c r="CY1795" s="784"/>
      <c r="CZ1795" s="784"/>
      <c r="DA1795" s="785"/>
      <c r="DB1795" s="785"/>
      <c r="DC1795" s="785"/>
      <c r="DD1795" s="785"/>
      <c r="DE1795" s="785"/>
      <c r="DF1795" s="785"/>
      <c r="DG1795" s="785"/>
      <c r="DH1795" s="786"/>
      <c r="DI1795" s="774"/>
      <c r="DJ1795" s="774"/>
      <c r="DK1795" s="774"/>
      <c r="DL1795" s="774"/>
      <c r="DM1795" s="774"/>
      <c r="DN1795" s="774"/>
      <c r="DO1795" s="787"/>
      <c r="DP1795" s="774"/>
      <c r="DQ1795" s="774"/>
      <c r="DR1795" s="774"/>
      <c r="DS1795" s="786"/>
      <c r="DT1795" s="752">
        <v>0</v>
      </c>
      <c r="DU1795" s="753" t="s">
        <v>308</v>
      </c>
      <c r="DV1795" s="753" t="s">
        <v>308</v>
      </c>
      <c r="DW1795" s="754" t="s">
        <v>308</v>
      </c>
      <c r="DX1795" s="755" t="s">
        <v>308</v>
      </c>
      <c r="DY1795" s="754" t="e">
        <v>#VALUE!</v>
      </c>
      <c r="DZ1795" s="754" t="e">
        <v>#VALUE!</v>
      </c>
      <c r="EA1795" s="754"/>
      <c r="EB1795" s="754"/>
    </row>
    <row r="1796" spans="1:132" ht="17.25" hidden="1" customHeight="1" outlineLevel="1" x14ac:dyDescent="0.35">
      <c r="A1796" s="618" t="s">
        <v>308</v>
      </c>
      <c r="B1796" s="730">
        <v>128</v>
      </c>
      <c r="C1796" s="730" t="s">
        <v>741</v>
      </c>
      <c r="D1796" s="730" t="s">
        <v>741</v>
      </c>
      <c r="E1796" s="730">
        <v>31</v>
      </c>
      <c r="F1796" s="731"/>
      <c r="G1796" s="731"/>
      <c r="H1796" s="826"/>
      <c r="I1796" s="730" t="s">
        <v>308</v>
      </c>
      <c r="J1796" s="730" t="s">
        <v>308</v>
      </c>
      <c r="K1796" s="730">
        <v>0</v>
      </c>
      <c r="L1796" s="730" t="s">
        <v>308</v>
      </c>
      <c r="M1796" s="772"/>
      <c r="N1796" s="772">
        <v>0</v>
      </c>
      <c r="O1796" s="772" t="s">
        <v>742</v>
      </c>
      <c r="P1796" s="772" t="b">
        <v>1</v>
      </c>
      <c r="Q1796" s="772" t="e">
        <v>#VALUE!</v>
      </c>
      <c r="R1796" s="772"/>
      <c r="S1796" s="772"/>
      <c r="T1796" s="772"/>
      <c r="U1796" s="772"/>
      <c r="V1796" s="772"/>
      <c r="W1796" s="772"/>
      <c r="X1796" s="772"/>
      <c r="Y1796" s="772"/>
      <c r="Z1796" s="774"/>
      <c r="AA1796" s="772"/>
      <c r="AB1796" s="772"/>
      <c r="AC1796" s="772"/>
      <c r="AD1796" s="772"/>
      <c r="AE1796" s="864"/>
      <c r="AF1796" s="774"/>
      <c r="AG1796" s="777"/>
      <c r="AH1796" s="777"/>
      <c r="AI1796" s="777"/>
      <c r="AJ1796" s="778"/>
      <c r="AK1796" s="779"/>
      <c r="AL1796" s="778"/>
      <c r="AM1796" s="778"/>
      <c r="AN1796" s="778"/>
      <c r="AO1796" s="778"/>
      <c r="AP1796" s="778"/>
      <c r="AQ1796" s="778"/>
      <c r="AR1796" s="778"/>
      <c r="AS1796" s="778"/>
      <c r="AT1796" s="778"/>
      <c r="AU1796" s="778"/>
      <c r="AV1796" s="778"/>
      <c r="AW1796" s="778"/>
      <c r="AX1796" s="778"/>
      <c r="AY1796" s="778"/>
      <c r="AZ1796" s="778"/>
      <c r="BA1796" s="778"/>
      <c r="BB1796" s="778"/>
      <c r="BC1796" s="778"/>
      <c r="BD1796" s="778"/>
      <c r="BE1796" s="778"/>
      <c r="BF1796" s="778"/>
      <c r="BG1796" s="778"/>
      <c r="BH1796" s="778"/>
      <c r="BI1796" s="778"/>
      <c r="BJ1796" s="778"/>
      <c r="BK1796" s="778"/>
      <c r="BL1796" s="778"/>
      <c r="BM1796" s="778"/>
      <c r="BN1796" s="778"/>
      <c r="BO1796" s="778"/>
      <c r="BP1796" s="778"/>
      <c r="BQ1796" s="778"/>
      <c r="BR1796" s="778"/>
      <c r="BS1796" s="778"/>
      <c r="BT1796" s="778"/>
      <c r="BU1796" s="778"/>
      <c r="BV1796" s="778"/>
      <c r="BW1796" s="778"/>
      <c r="BX1796" s="778"/>
      <c r="BY1796" s="778"/>
      <c r="BZ1796" s="778"/>
      <c r="CA1796" s="778"/>
      <c r="CB1796" s="778"/>
      <c r="CC1796" s="778"/>
      <c r="CD1796" s="778"/>
      <c r="CE1796" s="778"/>
      <c r="CF1796" s="778"/>
      <c r="CG1796" s="778"/>
      <c r="CH1796" s="778"/>
      <c r="CI1796" s="778"/>
      <c r="CJ1796" s="778"/>
      <c r="CK1796" s="886"/>
      <c r="CL1796" s="886"/>
      <c r="CM1796" s="886"/>
      <c r="CN1796" s="886"/>
      <c r="CO1796" s="772"/>
      <c r="CP1796" s="886"/>
      <c r="CQ1796" s="772"/>
      <c r="CR1796" s="772"/>
      <c r="CS1796" s="898"/>
      <c r="CT1796" s="865"/>
      <c r="CU1796" s="900"/>
      <c r="CV1796" s="774"/>
      <c r="CW1796" s="774"/>
      <c r="CX1796" s="865"/>
      <c r="CY1796" s="784"/>
      <c r="CZ1796" s="784"/>
      <c r="DA1796" s="785"/>
      <c r="DB1796" s="785"/>
      <c r="DC1796" s="785"/>
      <c r="DD1796" s="785"/>
      <c r="DE1796" s="785"/>
      <c r="DF1796" s="785"/>
      <c r="DG1796" s="785"/>
      <c r="DH1796" s="786"/>
      <c r="DI1796" s="774"/>
      <c r="DJ1796" s="774"/>
      <c r="DK1796" s="774"/>
      <c r="DL1796" s="774"/>
      <c r="DM1796" s="774"/>
      <c r="DN1796" s="774"/>
      <c r="DO1796" s="787"/>
      <c r="DP1796" s="774"/>
      <c r="DQ1796" s="774"/>
      <c r="DR1796" s="774"/>
      <c r="DS1796" s="786"/>
      <c r="DT1796" s="752">
        <v>0</v>
      </c>
      <c r="DU1796" s="753" t="s">
        <v>308</v>
      </c>
      <c r="DV1796" s="753" t="s">
        <v>308</v>
      </c>
      <c r="DW1796" s="754" t="s">
        <v>308</v>
      </c>
      <c r="DX1796" s="755" t="s">
        <v>308</v>
      </c>
      <c r="DY1796" s="754" t="e">
        <v>#VALUE!</v>
      </c>
      <c r="DZ1796" s="754" t="e">
        <v>#VALUE!</v>
      </c>
      <c r="EA1796" s="754"/>
      <c r="EB1796" s="754"/>
    </row>
    <row r="1797" spans="1:132" ht="17.25" hidden="1" customHeight="1" outlineLevel="1" x14ac:dyDescent="0.35">
      <c r="A1797" s="618" t="s">
        <v>308</v>
      </c>
      <c r="B1797" s="730">
        <v>129</v>
      </c>
      <c r="C1797" s="730" t="s">
        <v>741</v>
      </c>
      <c r="D1797" s="730" t="s">
        <v>741</v>
      </c>
      <c r="E1797" s="730">
        <v>31</v>
      </c>
      <c r="F1797" s="731"/>
      <c r="G1797" s="731"/>
      <c r="H1797" s="826"/>
      <c r="I1797" s="730" t="s">
        <v>308</v>
      </c>
      <c r="J1797" s="730" t="s">
        <v>308</v>
      </c>
      <c r="K1797" s="730">
        <v>0</v>
      </c>
      <c r="L1797" s="730" t="s">
        <v>308</v>
      </c>
      <c r="M1797" s="772"/>
      <c r="N1797" s="772">
        <v>0</v>
      </c>
      <c r="O1797" s="772" t="s">
        <v>742</v>
      </c>
      <c r="P1797" s="772" t="b">
        <v>1</v>
      </c>
      <c r="Q1797" s="772" t="e">
        <v>#VALUE!</v>
      </c>
      <c r="R1797" s="772"/>
      <c r="S1797" s="772"/>
      <c r="T1797" s="772"/>
      <c r="U1797" s="772"/>
      <c r="V1797" s="772"/>
      <c r="W1797" s="772"/>
      <c r="X1797" s="772"/>
      <c r="Y1797" s="772"/>
      <c r="Z1797" s="774"/>
      <c r="AA1797" s="772"/>
      <c r="AB1797" s="772"/>
      <c r="AC1797" s="772"/>
      <c r="AD1797" s="772"/>
      <c r="AE1797" s="864"/>
      <c r="AF1797" s="774"/>
      <c r="AG1797" s="777"/>
      <c r="AH1797" s="777"/>
      <c r="AI1797" s="777"/>
      <c r="AJ1797" s="778"/>
      <c r="AK1797" s="779"/>
      <c r="AL1797" s="778"/>
      <c r="AM1797" s="778"/>
      <c r="AN1797" s="778"/>
      <c r="AO1797" s="778"/>
      <c r="AP1797" s="778"/>
      <c r="AQ1797" s="778"/>
      <c r="AR1797" s="778"/>
      <c r="AS1797" s="778"/>
      <c r="AT1797" s="778"/>
      <c r="AU1797" s="778"/>
      <c r="AV1797" s="778"/>
      <c r="AW1797" s="778"/>
      <c r="AX1797" s="778"/>
      <c r="AY1797" s="778"/>
      <c r="AZ1797" s="778"/>
      <c r="BA1797" s="778"/>
      <c r="BB1797" s="778"/>
      <c r="BC1797" s="778"/>
      <c r="BD1797" s="778"/>
      <c r="BE1797" s="778"/>
      <c r="BF1797" s="778"/>
      <c r="BG1797" s="778"/>
      <c r="BH1797" s="778"/>
      <c r="BI1797" s="778"/>
      <c r="BJ1797" s="778"/>
      <c r="BK1797" s="778"/>
      <c r="BL1797" s="778"/>
      <c r="BM1797" s="778"/>
      <c r="BN1797" s="778"/>
      <c r="BO1797" s="778"/>
      <c r="BP1797" s="778"/>
      <c r="BQ1797" s="778"/>
      <c r="BR1797" s="778"/>
      <c r="BS1797" s="778"/>
      <c r="BT1797" s="778"/>
      <c r="BU1797" s="778"/>
      <c r="BV1797" s="778"/>
      <c r="BW1797" s="778"/>
      <c r="BX1797" s="778"/>
      <c r="BY1797" s="778"/>
      <c r="BZ1797" s="778"/>
      <c r="CA1797" s="778"/>
      <c r="CB1797" s="778"/>
      <c r="CC1797" s="778"/>
      <c r="CD1797" s="778"/>
      <c r="CE1797" s="778"/>
      <c r="CF1797" s="778"/>
      <c r="CG1797" s="778"/>
      <c r="CH1797" s="778"/>
      <c r="CI1797" s="778"/>
      <c r="CJ1797" s="778"/>
      <c r="CK1797" s="886"/>
      <c r="CL1797" s="886"/>
      <c r="CM1797" s="886"/>
      <c r="CN1797" s="886"/>
      <c r="CO1797" s="772"/>
      <c r="CP1797" s="886"/>
      <c r="CQ1797" s="772"/>
      <c r="CR1797" s="772"/>
      <c r="CS1797" s="898"/>
      <c r="CT1797" s="865"/>
      <c r="CU1797" s="900"/>
      <c r="CV1797" s="774"/>
      <c r="CW1797" s="774"/>
      <c r="CX1797" s="865"/>
      <c r="CY1797" s="784"/>
      <c r="CZ1797" s="784"/>
      <c r="DA1797" s="785"/>
      <c r="DB1797" s="785"/>
      <c r="DC1797" s="785"/>
      <c r="DD1797" s="785"/>
      <c r="DE1797" s="785"/>
      <c r="DF1797" s="785"/>
      <c r="DG1797" s="785"/>
      <c r="DH1797" s="786"/>
      <c r="DI1797" s="774"/>
      <c r="DJ1797" s="774"/>
      <c r="DK1797" s="774"/>
      <c r="DL1797" s="774"/>
      <c r="DM1797" s="774"/>
      <c r="DN1797" s="774"/>
      <c r="DO1797" s="787"/>
      <c r="DP1797" s="774"/>
      <c r="DQ1797" s="774"/>
      <c r="DR1797" s="774"/>
      <c r="DS1797" s="786"/>
      <c r="DT1797" s="752">
        <v>0</v>
      </c>
      <c r="DU1797" s="753" t="s">
        <v>308</v>
      </c>
      <c r="DV1797" s="753" t="s">
        <v>308</v>
      </c>
      <c r="DW1797" s="754" t="s">
        <v>308</v>
      </c>
      <c r="DX1797" s="755" t="s">
        <v>308</v>
      </c>
      <c r="DY1797" s="754" t="e">
        <v>#VALUE!</v>
      </c>
      <c r="DZ1797" s="754" t="e">
        <v>#VALUE!</v>
      </c>
      <c r="EA1797" s="754"/>
      <c r="EB1797" s="754"/>
    </row>
    <row r="1798" spans="1:132" ht="17.25" hidden="1" customHeight="1" outlineLevel="1" x14ac:dyDescent="0.35">
      <c r="A1798" s="618" t="s">
        <v>308</v>
      </c>
      <c r="B1798" s="730">
        <v>130</v>
      </c>
      <c r="C1798" s="730" t="s">
        <v>741</v>
      </c>
      <c r="D1798" s="730" t="s">
        <v>741</v>
      </c>
      <c r="E1798" s="730">
        <v>31</v>
      </c>
      <c r="F1798" s="731"/>
      <c r="G1798" s="731"/>
      <c r="H1798" s="826"/>
      <c r="I1798" s="730" t="s">
        <v>308</v>
      </c>
      <c r="J1798" s="730" t="s">
        <v>308</v>
      </c>
      <c r="K1798" s="730">
        <v>0</v>
      </c>
      <c r="L1798" s="730" t="s">
        <v>308</v>
      </c>
      <c r="M1798" s="772"/>
      <c r="N1798" s="772">
        <v>0</v>
      </c>
      <c r="O1798" s="772" t="s">
        <v>742</v>
      </c>
      <c r="P1798" s="772" t="b">
        <v>1</v>
      </c>
      <c r="Q1798" s="772" t="e">
        <v>#VALUE!</v>
      </c>
      <c r="R1798" s="772"/>
      <c r="S1798" s="772"/>
      <c r="T1798" s="772"/>
      <c r="U1798" s="772"/>
      <c r="V1798" s="772"/>
      <c r="W1798" s="772"/>
      <c r="X1798" s="772"/>
      <c r="Y1798" s="772"/>
      <c r="Z1798" s="774"/>
      <c r="AA1798" s="772"/>
      <c r="AB1798" s="772"/>
      <c r="AC1798" s="772"/>
      <c r="AD1798" s="772"/>
      <c r="AE1798" s="864"/>
      <c r="AF1798" s="774"/>
      <c r="AG1798" s="777"/>
      <c r="AH1798" s="777"/>
      <c r="AI1798" s="777"/>
      <c r="AJ1798" s="778"/>
      <c r="AK1798" s="779"/>
      <c r="AL1798" s="778"/>
      <c r="AM1798" s="778"/>
      <c r="AN1798" s="778"/>
      <c r="AO1798" s="778"/>
      <c r="AP1798" s="778"/>
      <c r="AQ1798" s="778"/>
      <c r="AR1798" s="778"/>
      <c r="AS1798" s="778"/>
      <c r="AT1798" s="778"/>
      <c r="AU1798" s="778"/>
      <c r="AV1798" s="778"/>
      <c r="AW1798" s="778"/>
      <c r="AX1798" s="778"/>
      <c r="AY1798" s="778"/>
      <c r="AZ1798" s="778"/>
      <c r="BA1798" s="778"/>
      <c r="BB1798" s="778"/>
      <c r="BC1798" s="778"/>
      <c r="BD1798" s="778"/>
      <c r="BE1798" s="778"/>
      <c r="BF1798" s="778"/>
      <c r="BG1798" s="778"/>
      <c r="BH1798" s="778"/>
      <c r="BI1798" s="778"/>
      <c r="BJ1798" s="778"/>
      <c r="BK1798" s="778"/>
      <c r="BL1798" s="778"/>
      <c r="BM1798" s="778"/>
      <c r="BN1798" s="778"/>
      <c r="BO1798" s="778"/>
      <c r="BP1798" s="778"/>
      <c r="BQ1798" s="778"/>
      <c r="BR1798" s="778"/>
      <c r="BS1798" s="778"/>
      <c r="BT1798" s="778"/>
      <c r="BU1798" s="778"/>
      <c r="BV1798" s="778"/>
      <c r="BW1798" s="778"/>
      <c r="BX1798" s="778"/>
      <c r="BY1798" s="778"/>
      <c r="BZ1798" s="778"/>
      <c r="CA1798" s="778"/>
      <c r="CB1798" s="778"/>
      <c r="CC1798" s="778"/>
      <c r="CD1798" s="778"/>
      <c r="CE1798" s="778"/>
      <c r="CF1798" s="778"/>
      <c r="CG1798" s="778"/>
      <c r="CH1798" s="778"/>
      <c r="CI1798" s="778"/>
      <c r="CJ1798" s="778"/>
      <c r="CK1798" s="886"/>
      <c r="CL1798" s="886"/>
      <c r="CM1798" s="886"/>
      <c r="CN1798" s="886"/>
      <c r="CO1798" s="772"/>
      <c r="CP1798" s="886"/>
      <c r="CQ1798" s="772"/>
      <c r="CR1798" s="772"/>
      <c r="CS1798" s="898"/>
      <c r="CT1798" s="865"/>
      <c r="CU1798" s="900"/>
      <c r="CV1798" s="774"/>
      <c r="CW1798" s="774"/>
      <c r="CX1798" s="865"/>
      <c r="CY1798" s="784"/>
      <c r="CZ1798" s="784"/>
      <c r="DA1798" s="785"/>
      <c r="DB1798" s="785"/>
      <c r="DC1798" s="785"/>
      <c r="DD1798" s="785"/>
      <c r="DE1798" s="785"/>
      <c r="DF1798" s="785"/>
      <c r="DG1798" s="785"/>
      <c r="DH1798" s="786"/>
      <c r="DI1798" s="774"/>
      <c r="DJ1798" s="774"/>
      <c r="DK1798" s="774"/>
      <c r="DL1798" s="774"/>
      <c r="DM1798" s="774"/>
      <c r="DN1798" s="774"/>
      <c r="DO1798" s="787"/>
      <c r="DP1798" s="774"/>
      <c r="DQ1798" s="774"/>
      <c r="DR1798" s="774"/>
      <c r="DS1798" s="786"/>
      <c r="DT1798" s="752">
        <v>0</v>
      </c>
      <c r="DU1798" s="753" t="s">
        <v>308</v>
      </c>
      <c r="DV1798" s="753" t="s">
        <v>308</v>
      </c>
      <c r="DW1798" s="754" t="s">
        <v>308</v>
      </c>
      <c r="DX1798" s="755" t="s">
        <v>308</v>
      </c>
      <c r="DY1798" s="754" t="e">
        <v>#VALUE!</v>
      </c>
      <c r="DZ1798" s="754" t="e">
        <v>#VALUE!</v>
      </c>
      <c r="EA1798" s="754"/>
      <c r="EB1798" s="754"/>
    </row>
    <row r="1799" spans="1:132" ht="17.149999999999999" hidden="1" customHeight="1" outlineLevel="1" x14ac:dyDescent="0.35">
      <c r="A1799" s="618" t="s">
        <v>308</v>
      </c>
      <c r="B1799" s="730">
        <v>131</v>
      </c>
      <c r="C1799" s="730" t="s">
        <v>741</v>
      </c>
      <c r="D1799" s="730" t="s">
        <v>741</v>
      </c>
      <c r="E1799" s="730">
        <v>31</v>
      </c>
      <c r="F1799" s="731"/>
      <c r="G1799" s="731"/>
      <c r="H1799" s="826"/>
      <c r="I1799" s="730" t="s">
        <v>308</v>
      </c>
      <c r="J1799" s="730" t="s">
        <v>308</v>
      </c>
      <c r="K1799" s="730">
        <v>0</v>
      </c>
      <c r="L1799" s="730" t="s">
        <v>308</v>
      </c>
      <c r="M1799" s="772"/>
      <c r="N1799" s="772">
        <v>0</v>
      </c>
      <c r="O1799" s="772" t="s">
        <v>742</v>
      </c>
      <c r="P1799" s="772" t="b">
        <v>1</v>
      </c>
      <c r="Q1799" s="772" t="e">
        <v>#VALUE!</v>
      </c>
      <c r="R1799" s="772"/>
      <c r="S1799" s="772"/>
      <c r="T1799" s="772"/>
      <c r="U1799" s="772"/>
      <c r="V1799" s="772"/>
      <c r="W1799" s="772"/>
      <c r="X1799" s="772"/>
      <c r="Y1799" s="772"/>
      <c r="Z1799" s="774"/>
      <c r="AA1799" s="772"/>
      <c r="AB1799" s="772"/>
      <c r="AC1799" s="772"/>
      <c r="AD1799" s="772"/>
      <c r="AE1799" s="864"/>
      <c r="AF1799" s="774"/>
      <c r="AG1799" s="777"/>
      <c r="AH1799" s="777"/>
      <c r="AI1799" s="777"/>
      <c r="AJ1799" s="778"/>
      <c r="AK1799" s="779"/>
      <c r="AL1799" s="778"/>
      <c r="AM1799" s="778"/>
      <c r="AN1799" s="778"/>
      <c r="AO1799" s="778"/>
      <c r="AP1799" s="778"/>
      <c r="AQ1799" s="778"/>
      <c r="AR1799" s="778"/>
      <c r="AS1799" s="778"/>
      <c r="AT1799" s="778"/>
      <c r="AU1799" s="778"/>
      <c r="AV1799" s="778"/>
      <c r="AW1799" s="778"/>
      <c r="AX1799" s="778"/>
      <c r="AY1799" s="778"/>
      <c r="AZ1799" s="778"/>
      <c r="BA1799" s="778"/>
      <c r="BB1799" s="778"/>
      <c r="BC1799" s="778"/>
      <c r="BD1799" s="778"/>
      <c r="BE1799" s="778"/>
      <c r="BF1799" s="778"/>
      <c r="BG1799" s="778"/>
      <c r="BH1799" s="778"/>
      <c r="BI1799" s="778"/>
      <c r="BJ1799" s="778"/>
      <c r="BK1799" s="778"/>
      <c r="BL1799" s="778"/>
      <c r="BM1799" s="778"/>
      <c r="BN1799" s="778"/>
      <c r="BO1799" s="778"/>
      <c r="BP1799" s="778"/>
      <c r="BQ1799" s="778"/>
      <c r="BR1799" s="778"/>
      <c r="BS1799" s="778"/>
      <c r="BT1799" s="778"/>
      <c r="BU1799" s="778"/>
      <c r="BV1799" s="778"/>
      <c r="BW1799" s="778"/>
      <c r="BX1799" s="778"/>
      <c r="BY1799" s="778"/>
      <c r="BZ1799" s="778"/>
      <c r="CA1799" s="778"/>
      <c r="CB1799" s="778"/>
      <c r="CC1799" s="778"/>
      <c r="CD1799" s="778"/>
      <c r="CE1799" s="778"/>
      <c r="CF1799" s="778"/>
      <c r="CG1799" s="778"/>
      <c r="CH1799" s="778"/>
      <c r="CI1799" s="778"/>
      <c r="CJ1799" s="778"/>
      <c r="CK1799" s="886"/>
      <c r="CL1799" s="886"/>
      <c r="CM1799" s="886"/>
      <c r="CN1799" s="886"/>
      <c r="CO1799" s="772"/>
      <c r="CP1799" s="886"/>
      <c r="CQ1799" s="772"/>
      <c r="CR1799" s="772"/>
      <c r="CS1799" s="898"/>
      <c r="CT1799" s="865"/>
      <c r="CU1799" s="900"/>
      <c r="CV1799" s="774"/>
      <c r="CW1799" s="774"/>
      <c r="CX1799" s="865"/>
      <c r="CY1799" s="784"/>
      <c r="CZ1799" s="784"/>
      <c r="DA1799" s="785"/>
      <c r="DB1799" s="785"/>
      <c r="DC1799" s="785"/>
      <c r="DD1799" s="785"/>
      <c r="DE1799" s="785"/>
      <c r="DF1799" s="785"/>
      <c r="DG1799" s="785"/>
      <c r="DH1799" s="786"/>
      <c r="DI1799" s="774"/>
      <c r="DJ1799" s="774"/>
      <c r="DK1799" s="774"/>
      <c r="DL1799" s="774"/>
      <c r="DM1799" s="774"/>
      <c r="DN1799" s="774"/>
      <c r="DO1799" s="787"/>
      <c r="DP1799" s="774"/>
      <c r="DQ1799" s="774"/>
      <c r="DR1799" s="774"/>
      <c r="DS1799" s="786"/>
      <c r="DT1799" s="752">
        <v>0</v>
      </c>
      <c r="DU1799" s="753" t="s">
        <v>308</v>
      </c>
      <c r="DV1799" s="753" t="s">
        <v>308</v>
      </c>
      <c r="DW1799" s="754" t="s">
        <v>308</v>
      </c>
      <c r="DX1799" s="755" t="s">
        <v>308</v>
      </c>
      <c r="DY1799" s="754" t="e">
        <v>#VALUE!</v>
      </c>
      <c r="DZ1799" s="754" t="e">
        <v>#VALUE!</v>
      </c>
      <c r="EA1799" s="754"/>
      <c r="EB1799" s="754"/>
    </row>
    <row r="1800" spans="1:132" ht="17.25" hidden="1" customHeight="1" outlineLevel="1" x14ac:dyDescent="0.35">
      <c r="A1800" s="618" t="s">
        <v>308</v>
      </c>
      <c r="B1800" s="730">
        <v>132</v>
      </c>
      <c r="C1800" s="730" t="s">
        <v>741</v>
      </c>
      <c r="D1800" s="730" t="s">
        <v>741</v>
      </c>
      <c r="E1800" s="730">
        <v>31</v>
      </c>
      <c r="F1800" s="731"/>
      <c r="G1800" s="731"/>
      <c r="H1800" s="826"/>
      <c r="I1800" s="730" t="s">
        <v>308</v>
      </c>
      <c r="J1800" s="730" t="s">
        <v>308</v>
      </c>
      <c r="K1800" s="730">
        <v>0</v>
      </c>
      <c r="L1800" s="730" t="s">
        <v>308</v>
      </c>
      <c r="M1800" s="772"/>
      <c r="N1800" s="772">
        <v>0</v>
      </c>
      <c r="O1800" s="772" t="s">
        <v>742</v>
      </c>
      <c r="P1800" s="772" t="b">
        <v>1</v>
      </c>
      <c r="Q1800" s="772" t="e">
        <v>#VALUE!</v>
      </c>
      <c r="R1800" s="772"/>
      <c r="S1800" s="772"/>
      <c r="T1800" s="772"/>
      <c r="U1800" s="772"/>
      <c r="V1800" s="772"/>
      <c r="W1800" s="772"/>
      <c r="X1800" s="772"/>
      <c r="Y1800" s="772"/>
      <c r="Z1800" s="774"/>
      <c r="AA1800" s="772"/>
      <c r="AB1800" s="772"/>
      <c r="AC1800" s="772"/>
      <c r="AD1800" s="772"/>
      <c r="AE1800" s="864"/>
      <c r="AF1800" s="774"/>
      <c r="AG1800" s="777"/>
      <c r="AH1800" s="777"/>
      <c r="AI1800" s="777"/>
      <c r="AJ1800" s="778"/>
      <c r="AK1800" s="779"/>
      <c r="AL1800" s="778"/>
      <c r="AM1800" s="778"/>
      <c r="AN1800" s="778"/>
      <c r="AO1800" s="778"/>
      <c r="AP1800" s="778"/>
      <c r="AQ1800" s="778"/>
      <c r="AR1800" s="778"/>
      <c r="AS1800" s="778"/>
      <c r="AT1800" s="778"/>
      <c r="AU1800" s="778"/>
      <c r="AV1800" s="778"/>
      <c r="AW1800" s="778"/>
      <c r="AX1800" s="778"/>
      <c r="AY1800" s="778"/>
      <c r="AZ1800" s="778"/>
      <c r="BA1800" s="778"/>
      <c r="BB1800" s="778"/>
      <c r="BC1800" s="778"/>
      <c r="BD1800" s="778"/>
      <c r="BE1800" s="778"/>
      <c r="BF1800" s="778"/>
      <c r="BG1800" s="778"/>
      <c r="BH1800" s="778"/>
      <c r="BI1800" s="778"/>
      <c r="BJ1800" s="778"/>
      <c r="BK1800" s="778"/>
      <c r="BL1800" s="778"/>
      <c r="BM1800" s="778"/>
      <c r="BN1800" s="778"/>
      <c r="BO1800" s="778"/>
      <c r="BP1800" s="778"/>
      <c r="BQ1800" s="778"/>
      <c r="BR1800" s="778"/>
      <c r="BS1800" s="778"/>
      <c r="BT1800" s="778"/>
      <c r="BU1800" s="778"/>
      <c r="BV1800" s="778"/>
      <c r="BW1800" s="778"/>
      <c r="BX1800" s="778"/>
      <c r="BY1800" s="778"/>
      <c r="BZ1800" s="778"/>
      <c r="CA1800" s="778"/>
      <c r="CB1800" s="778"/>
      <c r="CC1800" s="778"/>
      <c r="CD1800" s="778"/>
      <c r="CE1800" s="778"/>
      <c r="CF1800" s="778"/>
      <c r="CG1800" s="778"/>
      <c r="CH1800" s="778"/>
      <c r="CI1800" s="778"/>
      <c r="CJ1800" s="778"/>
      <c r="CK1800" s="886"/>
      <c r="CL1800" s="886"/>
      <c r="CM1800" s="886"/>
      <c r="CN1800" s="886"/>
      <c r="CO1800" s="772"/>
      <c r="CP1800" s="886"/>
      <c r="CQ1800" s="772"/>
      <c r="CR1800" s="772"/>
      <c r="CS1800" s="898"/>
      <c r="CT1800" s="865"/>
      <c r="CU1800" s="900"/>
      <c r="CV1800" s="774"/>
      <c r="CW1800" s="774"/>
      <c r="CX1800" s="865"/>
      <c r="CY1800" s="784"/>
      <c r="CZ1800" s="784"/>
      <c r="DA1800" s="785"/>
      <c r="DB1800" s="785"/>
      <c r="DC1800" s="785"/>
      <c r="DD1800" s="785"/>
      <c r="DE1800" s="785"/>
      <c r="DF1800" s="785"/>
      <c r="DG1800" s="785"/>
      <c r="DH1800" s="786"/>
      <c r="DI1800" s="774"/>
      <c r="DJ1800" s="774"/>
      <c r="DK1800" s="774"/>
      <c r="DL1800" s="774"/>
      <c r="DM1800" s="774"/>
      <c r="DN1800" s="774"/>
      <c r="DO1800" s="787"/>
      <c r="DP1800" s="774"/>
      <c r="DQ1800" s="774"/>
      <c r="DR1800" s="774"/>
      <c r="DS1800" s="786"/>
      <c r="DT1800" s="752">
        <v>0</v>
      </c>
      <c r="DU1800" s="753" t="s">
        <v>308</v>
      </c>
      <c r="DV1800" s="753" t="s">
        <v>308</v>
      </c>
      <c r="DW1800" s="754" t="s">
        <v>308</v>
      </c>
      <c r="DX1800" s="755" t="s">
        <v>308</v>
      </c>
      <c r="DY1800" s="754" t="e">
        <v>#VALUE!</v>
      </c>
      <c r="DZ1800" s="754" t="e">
        <v>#VALUE!</v>
      </c>
      <c r="EA1800" s="754"/>
      <c r="EB1800" s="754"/>
    </row>
    <row r="1801" spans="1:132" ht="17.25" hidden="1" customHeight="1" outlineLevel="1" x14ac:dyDescent="0.35">
      <c r="A1801" s="618" t="s">
        <v>308</v>
      </c>
      <c r="B1801" s="730">
        <v>133</v>
      </c>
      <c r="C1801" s="730" t="s">
        <v>741</v>
      </c>
      <c r="D1801" s="730" t="s">
        <v>741</v>
      </c>
      <c r="E1801" s="730">
        <v>31</v>
      </c>
      <c r="F1801" s="731"/>
      <c r="G1801" s="731"/>
      <c r="H1801" s="826"/>
      <c r="I1801" s="730" t="s">
        <v>308</v>
      </c>
      <c r="J1801" s="730" t="s">
        <v>308</v>
      </c>
      <c r="K1801" s="730">
        <v>0</v>
      </c>
      <c r="L1801" s="730" t="s">
        <v>308</v>
      </c>
      <c r="M1801" s="772"/>
      <c r="N1801" s="772">
        <v>0</v>
      </c>
      <c r="O1801" s="772" t="s">
        <v>742</v>
      </c>
      <c r="P1801" s="772" t="b">
        <v>1</v>
      </c>
      <c r="Q1801" s="772" t="e">
        <v>#VALUE!</v>
      </c>
      <c r="R1801" s="772"/>
      <c r="S1801" s="772"/>
      <c r="T1801" s="772"/>
      <c r="U1801" s="772"/>
      <c r="V1801" s="772"/>
      <c r="W1801" s="772"/>
      <c r="X1801" s="772"/>
      <c r="Y1801" s="772"/>
      <c r="Z1801" s="774"/>
      <c r="AA1801" s="772"/>
      <c r="AB1801" s="772"/>
      <c r="AC1801" s="772"/>
      <c r="AD1801" s="772"/>
      <c r="AE1801" s="864"/>
      <c r="AF1801" s="774"/>
      <c r="AG1801" s="777"/>
      <c r="AH1801" s="777"/>
      <c r="AI1801" s="777"/>
      <c r="AJ1801" s="778"/>
      <c r="AK1801" s="779"/>
      <c r="AL1801" s="778"/>
      <c r="AM1801" s="778"/>
      <c r="AN1801" s="778"/>
      <c r="AO1801" s="778"/>
      <c r="AP1801" s="778"/>
      <c r="AQ1801" s="778"/>
      <c r="AR1801" s="778"/>
      <c r="AS1801" s="778"/>
      <c r="AT1801" s="778"/>
      <c r="AU1801" s="778"/>
      <c r="AV1801" s="778"/>
      <c r="AW1801" s="778"/>
      <c r="AX1801" s="778"/>
      <c r="AY1801" s="778"/>
      <c r="AZ1801" s="778"/>
      <c r="BA1801" s="778"/>
      <c r="BB1801" s="778"/>
      <c r="BC1801" s="778"/>
      <c r="BD1801" s="778"/>
      <c r="BE1801" s="778"/>
      <c r="BF1801" s="778"/>
      <c r="BG1801" s="778"/>
      <c r="BH1801" s="778"/>
      <c r="BI1801" s="778"/>
      <c r="BJ1801" s="778"/>
      <c r="BK1801" s="778"/>
      <c r="BL1801" s="778"/>
      <c r="BM1801" s="778"/>
      <c r="BN1801" s="778"/>
      <c r="BO1801" s="778"/>
      <c r="BP1801" s="778"/>
      <c r="BQ1801" s="778"/>
      <c r="BR1801" s="778"/>
      <c r="BS1801" s="778"/>
      <c r="BT1801" s="778"/>
      <c r="BU1801" s="778"/>
      <c r="BV1801" s="778"/>
      <c r="BW1801" s="778"/>
      <c r="BX1801" s="778"/>
      <c r="BY1801" s="778"/>
      <c r="BZ1801" s="778"/>
      <c r="CA1801" s="778"/>
      <c r="CB1801" s="778"/>
      <c r="CC1801" s="778"/>
      <c r="CD1801" s="778"/>
      <c r="CE1801" s="778"/>
      <c r="CF1801" s="778"/>
      <c r="CG1801" s="778"/>
      <c r="CH1801" s="778"/>
      <c r="CI1801" s="778"/>
      <c r="CJ1801" s="778"/>
      <c r="CK1801" s="886"/>
      <c r="CL1801" s="886"/>
      <c r="CM1801" s="886"/>
      <c r="CN1801" s="886"/>
      <c r="CO1801" s="772"/>
      <c r="CP1801" s="886"/>
      <c r="CQ1801" s="772"/>
      <c r="CR1801" s="772"/>
      <c r="CS1801" s="898"/>
      <c r="CT1801" s="865"/>
      <c r="CU1801" s="900"/>
      <c r="CV1801" s="774"/>
      <c r="CW1801" s="774"/>
      <c r="CX1801" s="865"/>
      <c r="CY1801" s="784"/>
      <c r="CZ1801" s="784"/>
      <c r="DA1801" s="785"/>
      <c r="DB1801" s="785"/>
      <c r="DC1801" s="785"/>
      <c r="DD1801" s="785"/>
      <c r="DE1801" s="785"/>
      <c r="DF1801" s="785"/>
      <c r="DG1801" s="785"/>
      <c r="DH1801" s="786"/>
      <c r="DI1801" s="774"/>
      <c r="DJ1801" s="774"/>
      <c r="DK1801" s="774"/>
      <c r="DL1801" s="774"/>
      <c r="DM1801" s="774"/>
      <c r="DN1801" s="774"/>
      <c r="DO1801" s="787"/>
      <c r="DP1801" s="774"/>
      <c r="DQ1801" s="774"/>
      <c r="DR1801" s="774"/>
      <c r="DS1801" s="786"/>
      <c r="DT1801" s="752">
        <v>0</v>
      </c>
      <c r="DU1801" s="753" t="s">
        <v>308</v>
      </c>
      <c r="DV1801" s="753" t="s">
        <v>308</v>
      </c>
      <c r="DW1801" s="754" t="s">
        <v>308</v>
      </c>
      <c r="DX1801" s="755" t="s">
        <v>308</v>
      </c>
      <c r="DY1801" s="754" t="e">
        <v>#VALUE!</v>
      </c>
      <c r="DZ1801" s="754" t="e">
        <v>#VALUE!</v>
      </c>
      <c r="EA1801" s="754"/>
      <c r="EB1801" s="754"/>
    </row>
    <row r="1802" spans="1:132" ht="17.25" hidden="1" customHeight="1" outlineLevel="1" x14ac:dyDescent="0.35">
      <c r="A1802" s="618" t="s">
        <v>308</v>
      </c>
      <c r="B1802" s="730">
        <v>134</v>
      </c>
      <c r="C1802" s="730" t="s">
        <v>741</v>
      </c>
      <c r="D1802" s="730" t="s">
        <v>741</v>
      </c>
      <c r="E1802" s="730">
        <v>31</v>
      </c>
      <c r="F1802" s="731"/>
      <c r="G1802" s="731"/>
      <c r="H1802" s="826"/>
      <c r="I1802" s="730" t="s">
        <v>308</v>
      </c>
      <c r="J1802" s="730" t="s">
        <v>308</v>
      </c>
      <c r="K1802" s="730" t="s">
        <v>308</v>
      </c>
      <c r="L1802" s="730" t="s">
        <v>308</v>
      </c>
      <c r="M1802" s="772"/>
      <c r="N1802" s="772">
        <v>0</v>
      </c>
      <c r="O1802" s="772" t="s">
        <v>742</v>
      </c>
      <c r="P1802" s="772" t="b">
        <v>1</v>
      </c>
      <c r="Q1802" s="772" t="e">
        <v>#VALUE!</v>
      </c>
      <c r="R1802" s="772"/>
      <c r="S1802" s="772"/>
      <c r="T1802" s="772"/>
      <c r="U1802" s="772"/>
      <c r="V1802" s="772"/>
      <c r="W1802" s="772"/>
      <c r="X1802" s="772"/>
      <c r="Y1802" s="772"/>
      <c r="Z1802" s="774"/>
      <c r="AA1802" s="772"/>
      <c r="AB1802" s="772"/>
      <c r="AC1802" s="772"/>
      <c r="AD1802" s="772"/>
      <c r="AE1802" s="864"/>
      <c r="AF1802" s="774">
        <v>0</v>
      </c>
      <c r="AG1802" s="777"/>
      <c r="AH1802" s="777"/>
      <c r="AI1802" s="777"/>
      <c r="AJ1802" s="778"/>
      <c r="AK1802" s="779"/>
      <c r="AL1802" s="778"/>
      <c r="AM1802" s="778"/>
      <c r="AN1802" s="778"/>
      <c r="AO1802" s="778"/>
      <c r="AP1802" s="778"/>
      <c r="AQ1802" s="778"/>
      <c r="AR1802" s="778"/>
      <c r="AS1802" s="778"/>
      <c r="AT1802" s="778"/>
      <c r="AU1802" s="778"/>
      <c r="AV1802" s="778"/>
      <c r="AW1802" s="778"/>
      <c r="AX1802" s="778"/>
      <c r="AY1802" s="778"/>
      <c r="AZ1802" s="778"/>
      <c r="BA1802" s="778"/>
      <c r="BB1802" s="778"/>
      <c r="BC1802" s="778"/>
      <c r="BD1802" s="778"/>
      <c r="BE1802" s="778"/>
      <c r="BF1802" s="778"/>
      <c r="BG1802" s="778"/>
      <c r="BH1802" s="778"/>
      <c r="BI1802" s="778"/>
      <c r="BJ1802" s="778"/>
      <c r="BK1802" s="778"/>
      <c r="BL1802" s="778"/>
      <c r="BM1802" s="778"/>
      <c r="BN1802" s="778"/>
      <c r="BO1802" s="778"/>
      <c r="BP1802" s="778"/>
      <c r="BQ1802" s="778"/>
      <c r="BR1802" s="778"/>
      <c r="BS1802" s="778"/>
      <c r="BT1802" s="778"/>
      <c r="BU1802" s="778"/>
      <c r="BV1802" s="778"/>
      <c r="BW1802" s="778"/>
      <c r="BX1802" s="778"/>
      <c r="BY1802" s="778"/>
      <c r="BZ1802" s="778"/>
      <c r="CA1802" s="778"/>
      <c r="CB1802" s="778"/>
      <c r="CC1802" s="778"/>
      <c r="CD1802" s="778"/>
      <c r="CE1802" s="778"/>
      <c r="CF1802" s="778"/>
      <c r="CG1802" s="778"/>
      <c r="CH1802" s="778"/>
      <c r="CI1802" s="778"/>
      <c r="CJ1802" s="778"/>
      <c r="CK1802" s="772"/>
      <c r="CL1802" s="772"/>
      <c r="CM1802" s="772"/>
      <c r="CN1802" s="886"/>
      <c r="CO1802" s="772"/>
      <c r="CP1802" s="772"/>
      <c r="CQ1802" s="772"/>
      <c r="CR1802" s="772"/>
      <c r="CS1802" s="781"/>
      <c r="CT1802" s="865" t="s">
        <v>308</v>
      </c>
      <c r="CU1802" s="899" t="s">
        <v>308</v>
      </c>
      <c r="CV1802" s="774"/>
      <c r="CW1802" s="774"/>
      <c r="CX1802" s="865"/>
      <c r="CY1802" s="784">
        <v>0</v>
      </c>
      <c r="CZ1802" s="784">
        <v>0</v>
      </c>
      <c r="DA1802" s="785">
        <v>0</v>
      </c>
      <c r="DB1802" s="785">
        <v>0</v>
      </c>
      <c r="DC1802" s="785">
        <v>0</v>
      </c>
      <c r="DD1802" s="785">
        <v>0</v>
      </c>
      <c r="DE1802" s="785">
        <v>0</v>
      </c>
      <c r="DF1802" s="785">
        <v>0</v>
      </c>
      <c r="DG1802" s="785">
        <v>0</v>
      </c>
      <c r="DH1802" s="786">
        <v>0</v>
      </c>
      <c r="DI1802" s="774">
        <v>0</v>
      </c>
      <c r="DJ1802" s="774">
        <v>0</v>
      </c>
      <c r="DK1802" s="774">
        <v>0</v>
      </c>
      <c r="DL1802" s="774">
        <v>0</v>
      </c>
      <c r="DM1802" s="774">
        <v>0</v>
      </c>
      <c r="DN1802" s="774">
        <v>0</v>
      </c>
      <c r="DO1802" s="787">
        <v>0</v>
      </c>
      <c r="DP1802" s="774" t="s">
        <v>308</v>
      </c>
      <c r="DQ1802" s="774" t="s">
        <v>308</v>
      </c>
      <c r="DR1802" s="774" t="s">
        <v>308</v>
      </c>
      <c r="DS1802" s="786"/>
      <c r="DT1802" s="752" t="s">
        <v>308</v>
      </c>
      <c r="DU1802" s="753" t="s">
        <v>308</v>
      </c>
      <c r="DV1802" s="753" t="s">
        <v>308</v>
      </c>
      <c r="DW1802" s="754" t="s">
        <v>308</v>
      </c>
      <c r="DX1802" s="755" t="s">
        <v>308</v>
      </c>
      <c r="DY1802" s="754" t="e">
        <v>#VALUE!</v>
      </c>
      <c r="DZ1802" s="754" t="e">
        <v>#VALUE!</v>
      </c>
      <c r="EA1802" s="754"/>
      <c r="EB1802" s="754"/>
    </row>
    <row r="1803" spans="1:132" ht="17.25" hidden="1" customHeight="1" outlineLevel="1" x14ac:dyDescent="0.35">
      <c r="A1803" s="618" t="s">
        <v>308</v>
      </c>
      <c r="B1803" s="730">
        <v>135</v>
      </c>
      <c r="C1803" s="730" t="s">
        <v>741</v>
      </c>
      <c r="D1803" s="730" t="s">
        <v>741</v>
      </c>
      <c r="E1803" s="730">
        <v>31</v>
      </c>
      <c r="F1803" s="731"/>
      <c r="G1803" s="731"/>
      <c r="H1803" s="826"/>
      <c r="I1803" s="730" t="s">
        <v>308</v>
      </c>
      <c r="J1803" s="730" t="s">
        <v>308</v>
      </c>
      <c r="K1803" s="730" t="s">
        <v>308</v>
      </c>
      <c r="L1803" s="730" t="s">
        <v>308</v>
      </c>
      <c r="M1803" s="772"/>
      <c r="N1803" s="772">
        <v>0</v>
      </c>
      <c r="O1803" s="772" t="s">
        <v>742</v>
      </c>
      <c r="P1803" s="772" t="b">
        <v>1</v>
      </c>
      <c r="Q1803" s="772" t="e">
        <v>#VALUE!</v>
      </c>
      <c r="R1803" s="772"/>
      <c r="S1803" s="772"/>
      <c r="T1803" s="772"/>
      <c r="U1803" s="772"/>
      <c r="V1803" s="772"/>
      <c r="W1803" s="772"/>
      <c r="X1803" s="772"/>
      <c r="Y1803" s="772"/>
      <c r="Z1803" s="774"/>
      <c r="AA1803" s="772"/>
      <c r="AB1803" s="772"/>
      <c r="AC1803" s="772"/>
      <c r="AD1803" s="772"/>
      <c r="AE1803" s="864"/>
      <c r="AF1803" s="774">
        <v>0</v>
      </c>
      <c r="AG1803" s="777"/>
      <c r="AH1803" s="777"/>
      <c r="AI1803" s="777"/>
      <c r="AJ1803" s="778"/>
      <c r="AK1803" s="779"/>
      <c r="AL1803" s="778"/>
      <c r="AM1803" s="778"/>
      <c r="AN1803" s="778"/>
      <c r="AO1803" s="778"/>
      <c r="AP1803" s="778"/>
      <c r="AQ1803" s="778"/>
      <c r="AR1803" s="778"/>
      <c r="AS1803" s="778"/>
      <c r="AT1803" s="778"/>
      <c r="AU1803" s="778"/>
      <c r="AV1803" s="778"/>
      <c r="AW1803" s="778"/>
      <c r="AX1803" s="778"/>
      <c r="AY1803" s="778"/>
      <c r="AZ1803" s="778"/>
      <c r="BA1803" s="778"/>
      <c r="BB1803" s="778"/>
      <c r="BC1803" s="778"/>
      <c r="BD1803" s="778"/>
      <c r="BE1803" s="778"/>
      <c r="BF1803" s="778"/>
      <c r="BG1803" s="778"/>
      <c r="BH1803" s="778"/>
      <c r="BI1803" s="778"/>
      <c r="BJ1803" s="778"/>
      <c r="BK1803" s="778"/>
      <c r="BL1803" s="778"/>
      <c r="BM1803" s="778"/>
      <c r="BN1803" s="778"/>
      <c r="BO1803" s="778"/>
      <c r="BP1803" s="778"/>
      <c r="BQ1803" s="778"/>
      <c r="BR1803" s="778"/>
      <c r="BS1803" s="778"/>
      <c r="BT1803" s="778"/>
      <c r="BU1803" s="778"/>
      <c r="BV1803" s="778"/>
      <c r="BW1803" s="778"/>
      <c r="BX1803" s="778"/>
      <c r="BY1803" s="778"/>
      <c r="BZ1803" s="778"/>
      <c r="CA1803" s="778"/>
      <c r="CB1803" s="778"/>
      <c r="CC1803" s="778"/>
      <c r="CD1803" s="778"/>
      <c r="CE1803" s="778"/>
      <c r="CF1803" s="778"/>
      <c r="CG1803" s="778"/>
      <c r="CH1803" s="778"/>
      <c r="CI1803" s="778"/>
      <c r="CJ1803" s="778"/>
      <c r="CK1803" s="772"/>
      <c r="CL1803" s="772"/>
      <c r="CM1803" s="772"/>
      <c r="CN1803" s="886"/>
      <c r="CO1803" s="772"/>
      <c r="CP1803" s="772"/>
      <c r="CQ1803" s="772"/>
      <c r="CR1803" s="772"/>
      <c r="CS1803" s="781"/>
      <c r="CT1803" s="865" t="s">
        <v>308</v>
      </c>
      <c r="CU1803" s="899" t="s">
        <v>308</v>
      </c>
      <c r="CV1803" s="774"/>
      <c r="CW1803" s="774"/>
      <c r="CX1803" s="865"/>
      <c r="CY1803" s="784">
        <v>0</v>
      </c>
      <c r="CZ1803" s="784">
        <v>0</v>
      </c>
      <c r="DA1803" s="785">
        <v>0</v>
      </c>
      <c r="DB1803" s="785">
        <v>0</v>
      </c>
      <c r="DC1803" s="785">
        <v>0</v>
      </c>
      <c r="DD1803" s="785">
        <v>0</v>
      </c>
      <c r="DE1803" s="785">
        <v>0</v>
      </c>
      <c r="DF1803" s="785">
        <v>0</v>
      </c>
      <c r="DG1803" s="785">
        <v>0</v>
      </c>
      <c r="DH1803" s="786">
        <v>0</v>
      </c>
      <c r="DI1803" s="774">
        <v>0</v>
      </c>
      <c r="DJ1803" s="774">
        <v>0</v>
      </c>
      <c r="DK1803" s="774">
        <v>0</v>
      </c>
      <c r="DL1803" s="774">
        <v>0</v>
      </c>
      <c r="DM1803" s="774">
        <v>0</v>
      </c>
      <c r="DN1803" s="774">
        <v>0</v>
      </c>
      <c r="DO1803" s="787">
        <v>0</v>
      </c>
      <c r="DP1803" s="774" t="s">
        <v>308</v>
      </c>
      <c r="DQ1803" s="774" t="s">
        <v>308</v>
      </c>
      <c r="DR1803" s="774" t="s">
        <v>308</v>
      </c>
      <c r="DS1803" s="786"/>
      <c r="DT1803" s="752" t="s">
        <v>308</v>
      </c>
      <c r="DU1803" s="753" t="s">
        <v>308</v>
      </c>
      <c r="DV1803" s="753" t="s">
        <v>308</v>
      </c>
      <c r="DW1803" s="754" t="s">
        <v>308</v>
      </c>
      <c r="DX1803" s="755" t="s">
        <v>308</v>
      </c>
      <c r="DY1803" s="754" t="e">
        <v>#VALUE!</v>
      </c>
      <c r="DZ1803" s="754" t="e">
        <v>#VALUE!</v>
      </c>
      <c r="EA1803" s="754"/>
      <c r="EB1803" s="754"/>
    </row>
    <row r="1804" spans="1:132" ht="17.25" hidden="1" customHeight="1" outlineLevel="1" x14ac:dyDescent="0.35">
      <c r="A1804" s="618" t="s">
        <v>308</v>
      </c>
      <c r="B1804" s="730">
        <v>136</v>
      </c>
      <c r="C1804" s="730" t="s">
        <v>741</v>
      </c>
      <c r="D1804" s="730" t="s">
        <v>741</v>
      </c>
      <c r="E1804" s="730">
        <v>31</v>
      </c>
      <c r="F1804" s="731"/>
      <c r="G1804" s="731"/>
      <c r="H1804" s="826"/>
      <c r="I1804" s="730" t="s">
        <v>308</v>
      </c>
      <c r="J1804" s="730" t="s">
        <v>308</v>
      </c>
      <c r="K1804" s="730" t="s">
        <v>308</v>
      </c>
      <c r="L1804" s="730" t="s">
        <v>308</v>
      </c>
      <c r="M1804" s="772"/>
      <c r="N1804" s="772">
        <v>0</v>
      </c>
      <c r="O1804" s="772" t="s">
        <v>742</v>
      </c>
      <c r="P1804" s="772" t="b">
        <v>1</v>
      </c>
      <c r="Q1804" s="772" t="e">
        <v>#VALUE!</v>
      </c>
      <c r="R1804" s="772"/>
      <c r="S1804" s="772"/>
      <c r="T1804" s="772"/>
      <c r="U1804" s="772"/>
      <c r="V1804" s="772"/>
      <c r="W1804" s="772"/>
      <c r="X1804" s="772"/>
      <c r="Y1804" s="772"/>
      <c r="Z1804" s="774"/>
      <c r="AA1804" s="772"/>
      <c r="AB1804" s="772"/>
      <c r="AC1804" s="772"/>
      <c r="AD1804" s="772"/>
      <c r="AE1804" s="864"/>
      <c r="AF1804" s="774">
        <v>0</v>
      </c>
      <c r="AG1804" s="777"/>
      <c r="AH1804" s="777"/>
      <c r="AI1804" s="777"/>
      <c r="AJ1804" s="778"/>
      <c r="AK1804" s="779"/>
      <c r="AL1804" s="778"/>
      <c r="AM1804" s="778"/>
      <c r="AN1804" s="778"/>
      <c r="AO1804" s="778"/>
      <c r="AP1804" s="778"/>
      <c r="AQ1804" s="778"/>
      <c r="AR1804" s="778"/>
      <c r="AS1804" s="778"/>
      <c r="AT1804" s="778"/>
      <c r="AU1804" s="778"/>
      <c r="AV1804" s="778"/>
      <c r="AW1804" s="778"/>
      <c r="AX1804" s="778"/>
      <c r="AY1804" s="778"/>
      <c r="AZ1804" s="778"/>
      <c r="BA1804" s="778"/>
      <c r="BB1804" s="778"/>
      <c r="BC1804" s="778"/>
      <c r="BD1804" s="778"/>
      <c r="BE1804" s="778"/>
      <c r="BF1804" s="778"/>
      <c r="BG1804" s="778"/>
      <c r="BH1804" s="778"/>
      <c r="BI1804" s="778"/>
      <c r="BJ1804" s="778"/>
      <c r="BK1804" s="778"/>
      <c r="BL1804" s="778"/>
      <c r="BM1804" s="778"/>
      <c r="BN1804" s="778"/>
      <c r="BO1804" s="778"/>
      <c r="BP1804" s="778"/>
      <c r="BQ1804" s="778"/>
      <c r="BR1804" s="778"/>
      <c r="BS1804" s="778"/>
      <c r="BT1804" s="778"/>
      <c r="BU1804" s="778"/>
      <c r="BV1804" s="778"/>
      <c r="BW1804" s="778"/>
      <c r="BX1804" s="778"/>
      <c r="BY1804" s="778"/>
      <c r="BZ1804" s="778"/>
      <c r="CA1804" s="778"/>
      <c r="CB1804" s="778"/>
      <c r="CC1804" s="778"/>
      <c r="CD1804" s="778"/>
      <c r="CE1804" s="778"/>
      <c r="CF1804" s="778"/>
      <c r="CG1804" s="778"/>
      <c r="CH1804" s="778"/>
      <c r="CI1804" s="778"/>
      <c r="CJ1804" s="778"/>
      <c r="CK1804" s="772"/>
      <c r="CL1804" s="772"/>
      <c r="CM1804" s="772"/>
      <c r="CN1804" s="886"/>
      <c r="CO1804" s="772"/>
      <c r="CP1804" s="772"/>
      <c r="CQ1804" s="772"/>
      <c r="CR1804" s="772"/>
      <c r="CS1804" s="781"/>
      <c r="CT1804" s="865" t="s">
        <v>308</v>
      </c>
      <c r="CU1804" s="899" t="s">
        <v>308</v>
      </c>
      <c r="CV1804" s="774"/>
      <c r="CW1804" s="774"/>
      <c r="CX1804" s="865"/>
      <c r="CY1804" s="784">
        <v>0</v>
      </c>
      <c r="CZ1804" s="784">
        <v>0</v>
      </c>
      <c r="DA1804" s="785">
        <v>0</v>
      </c>
      <c r="DB1804" s="785">
        <v>0</v>
      </c>
      <c r="DC1804" s="785">
        <v>0</v>
      </c>
      <c r="DD1804" s="785">
        <v>0</v>
      </c>
      <c r="DE1804" s="785">
        <v>0</v>
      </c>
      <c r="DF1804" s="785">
        <v>0</v>
      </c>
      <c r="DG1804" s="785">
        <v>0</v>
      </c>
      <c r="DH1804" s="786">
        <v>0</v>
      </c>
      <c r="DI1804" s="774">
        <v>0</v>
      </c>
      <c r="DJ1804" s="774">
        <v>0</v>
      </c>
      <c r="DK1804" s="774">
        <v>0</v>
      </c>
      <c r="DL1804" s="774">
        <v>0</v>
      </c>
      <c r="DM1804" s="774">
        <v>0</v>
      </c>
      <c r="DN1804" s="774">
        <v>0</v>
      </c>
      <c r="DO1804" s="787">
        <v>0</v>
      </c>
      <c r="DP1804" s="774" t="s">
        <v>308</v>
      </c>
      <c r="DQ1804" s="774" t="s">
        <v>308</v>
      </c>
      <c r="DR1804" s="774" t="s">
        <v>308</v>
      </c>
      <c r="DS1804" s="786"/>
      <c r="DT1804" s="752" t="s">
        <v>308</v>
      </c>
      <c r="DU1804" s="753" t="s">
        <v>308</v>
      </c>
      <c r="DV1804" s="753" t="s">
        <v>308</v>
      </c>
      <c r="DW1804" s="754" t="s">
        <v>308</v>
      </c>
      <c r="DX1804" s="755" t="s">
        <v>308</v>
      </c>
      <c r="DY1804" s="754" t="e">
        <v>#VALUE!</v>
      </c>
      <c r="DZ1804" s="754" t="e">
        <v>#VALUE!</v>
      </c>
      <c r="EA1804" s="754"/>
      <c r="EB1804" s="754"/>
    </row>
    <row r="1805" spans="1:132" ht="17.25" hidden="1" customHeight="1" outlineLevel="1" x14ac:dyDescent="0.35">
      <c r="A1805" s="618" t="s">
        <v>308</v>
      </c>
      <c r="B1805" s="730">
        <v>137</v>
      </c>
      <c r="C1805" s="730" t="s">
        <v>741</v>
      </c>
      <c r="D1805" s="730" t="s">
        <v>741</v>
      </c>
      <c r="E1805" s="730">
        <v>31</v>
      </c>
      <c r="F1805" s="731"/>
      <c r="G1805" s="731"/>
      <c r="H1805" s="826"/>
      <c r="I1805" s="730" t="s">
        <v>308</v>
      </c>
      <c r="J1805" s="730" t="s">
        <v>308</v>
      </c>
      <c r="K1805" s="730" t="s">
        <v>308</v>
      </c>
      <c r="L1805" s="730" t="s">
        <v>308</v>
      </c>
      <c r="M1805" s="772"/>
      <c r="N1805" s="772">
        <v>0</v>
      </c>
      <c r="O1805" s="772" t="s">
        <v>742</v>
      </c>
      <c r="P1805" s="772" t="b">
        <v>1</v>
      </c>
      <c r="Q1805" s="772" t="e">
        <v>#VALUE!</v>
      </c>
      <c r="R1805" s="772"/>
      <c r="S1805" s="772"/>
      <c r="T1805" s="772"/>
      <c r="U1805" s="772"/>
      <c r="V1805" s="772"/>
      <c r="W1805" s="772"/>
      <c r="X1805" s="772"/>
      <c r="Y1805" s="772"/>
      <c r="Z1805" s="774"/>
      <c r="AA1805" s="772"/>
      <c r="AB1805" s="772"/>
      <c r="AC1805" s="772"/>
      <c r="AD1805" s="772"/>
      <c r="AE1805" s="864"/>
      <c r="AF1805" s="774">
        <v>0</v>
      </c>
      <c r="AG1805" s="777"/>
      <c r="AH1805" s="777"/>
      <c r="AI1805" s="777"/>
      <c r="AJ1805" s="778"/>
      <c r="AK1805" s="779"/>
      <c r="AL1805" s="778"/>
      <c r="AM1805" s="778"/>
      <c r="AN1805" s="778"/>
      <c r="AO1805" s="778"/>
      <c r="AP1805" s="778"/>
      <c r="AQ1805" s="778"/>
      <c r="AR1805" s="778"/>
      <c r="AS1805" s="778"/>
      <c r="AT1805" s="778"/>
      <c r="AU1805" s="778"/>
      <c r="AV1805" s="778"/>
      <c r="AW1805" s="778"/>
      <c r="AX1805" s="778"/>
      <c r="AY1805" s="778"/>
      <c r="AZ1805" s="778"/>
      <c r="BA1805" s="778"/>
      <c r="BB1805" s="778"/>
      <c r="BC1805" s="778"/>
      <c r="BD1805" s="778"/>
      <c r="BE1805" s="778"/>
      <c r="BF1805" s="778"/>
      <c r="BG1805" s="778"/>
      <c r="BH1805" s="778"/>
      <c r="BI1805" s="778"/>
      <c r="BJ1805" s="778"/>
      <c r="BK1805" s="778"/>
      <c r="BL1805" s="778"/>
      <c r="BM1805" s="778"/>
      <c r="BN1805" s="778"/>
      <c r="BO1805" s="778"/>
      <c r="BP1805" s="778"/>
      <c r="BQ1805" s="778"/>
      <c r="BR1805" s="778"/>
      <c r="BS1805" s="778"/>
      <c r="BT1805" s="778"/>
      <c r="BU1805" s="778"/>
      <c r="BV1805" s="778"/>
      <c r="BW1805" s="778"/>
      <c r="BX1805" s="778"/>
      <c r="BY1805" s="778"/>
      <c r="BZ1805" s="778"/>
      <c r="CA1805" s="778"/>
      <c r="CB1805" s="778"/>
      <c r="CC1805" s="778"/>
      <c r="CD1805" s="778"/>
      <c r="CE1805" s="778"/>
      <c r="CF1805" s="778"/>
      <c r="CG1805" s="778"/>
      <c r="CH1805" s="778"/>
      <c r="CI1805" s="778"/>
      <c r="CJ1805" s="778"/>
      <c r="CK1805" s="772"/>
      <c r="CL1805" s="772"/>
      <c r="CM1805" s="772"/>
      <c r="CN1805" s="886"/>
      <c r="CO1805" s="772"/>
      <c r="CP1805" s="772"/>
      <c r="CQ1805" s="772"/>
      <c r="CR1805" s="772"/>
      <c r="CS1805" s="781"/>
      <c r="CT1805" s="865" t="s">
        <v>308</v>
      </c>
      <c r="CU1805" s="899" t="s">
        <v>308</v>
      </c>
      <c r="CV1805" s="774"/>
      <c r="CW1805" s="774"/>
      <c r="CX1805" s="865"/>
      <c r="CY1805" s="784">
        <v>0</v>
      </c>
      <c r="CZ1805" s="784">
        <v>0</v>
      </c>
      <c r="DA1805" s="785">
        <v>0</v>
      </c>
      <c r="DB1805" s="785">
        <v>0</v>
      </c>
      <c r="DC1805" s="785">
        <v>0</v>
      </c>
      <c r="DD1805" s="785">
        <v>0</v>
      </c>
      <c r="DE1805" s="785">
        <v>0</v>
      </c>
      <c r="DF1805" s="785">
        <v>0</v>
      </c>
      <c r="DG1805" s="785">
        <v>0</v>
      </c>
      <c r="DH1805" s="786">
        <v>0</v>
      </c>
      <c r="DI1805" s="774">
        <v>0</v>
      </c>
      <c r="DJ1805" s="774">
        <v>0</v>
      </c>
      <c r="DK1805" s="774">
        <v>0</v>
      </c>
      <c r="DL1805" s="774">
        <v>0</v>
      </c>
      <c r="DM1805" s="774">
        <v>0</v>
      </c>
      <c r="DN1805" s="774">
        <v>0</v>
      </c>
      <c r="DO1805" s="787">
        <v>0</v>
      </c>
      <c r="DP1805" s="774" t="s">
        <v>308</v>
      </c>
      <c r="DQ1805" s="774" t="s">
        <v>308</v>
      </c>
      <c r="DR1805" s="774" t="s">
        <v>308</v>
      </c>
      <c r="DS1805" s="786"/>
      <c r="DT1805" s="752" t="s">
        <v>308</v>
      </c>
      <c r="DU1805" s="753" t="s">
        <v>308</v>
      </c>
      <c r="DV1805" s="753" t="s">
        <v>308</v>
      </c>
      <c r="DW1805" s="754" t="s">
        <v>308</v>
      </c>
      <c r="DX1805" s="755" t="s">
        <v>308</v>
      </c>
      <c r="DY1805" s="754" t="e">
        <v>#VALUE!</v>
      </c>
      <c r="DZ1805" s="754" t="e">
        <v>#VALUE!</v>
      </c>
      <c r="EA1805" s="754"/>
      <c r="EB1805" s="754"/>
    </row>
    <row r="1806" spans="1:132" ht="17.25" hidden="1" customHeight="1" outlineLevel="1" x14ac:dyDescent="0.35">
      <c r="A1806" s="618" t="s">
        <v>308</v>
      </c>
      <c r="B1806" s="730">
        <v>138</v>
      </c>
      <c r="C1806" s="730" t="s">
        <v>741</v>
      </c>
      <c r="D1806" s="730" t="s">
        <v>741</v>
      </c>
      <c r="E1806" s="730">
        <v>31</v>
      </c>
      <c r="F1806" s="731"/>
      <c r="G1806" s="731"/>
      <c r="H1806" s="826"/>
      <c r="I1806" s="730" t="s">
        <v>308</v>
      </c>
      <c r="J1806" s="730" t="s">
        <v>308</v>
      </c>
      <c r="K1806" s="730" t="s">
        <v>308</v>
      </c>
      <c r="L1806" s="730" t="s">
        <v>308</v>
      </c>
      <c r="M1806" s="772"/>
      <c r="N1806" s="772">
        <v>0</v>
      </c>
      <c r="O1806" s="772" t="s">
        <v>742</v>
      </c>
      <c r="P1806" s="772" t="b">
        <v>1</v>
      </c>
      <c r="Q1806" s="772" t="e">
        <v>#VALUE!</v>
      </c>
      <c r="R1806" s="772"/>
      <c r="S1806" s="772"/>
      <c r="T1806" s="772"/>
      <c r="U1806" s="772"/>
      <c r="V1806" s="772"/>
      <c r="W1806" s="772"/>
      <c r="X1806" s="772"/>
      <c r="Y1806" s="772"/>
      <c r="Z1806" s="774"/>
      <c r="AA1806" s="772"/>
      <c r="AB1806" s="772"/>
      <c r="AC1806" s="772"/>
      <c r="AD1806" s="772"/>
      <c r="AE1806" s="864"/>
      <c r="AF1806" s="774">
        <v>0</v>
      </c>
      <c r="AG1806" s="777"/>
      <c r="AH1806" s="777"/>
      <c r="AI1806" s="777"/>
      <c r="AJ1806" s="778"/>
      <c r="AK1806" s="779"/>
      <c r="AL1806" s="778"/>
      <c r="AM1806" s="778"/>
      <c r="AN1806" s="778"/>
      <c r="AO1806" s="778"/>
      <c r="AP1806" s="778"/>
      <c r="AQ1806" s="778"/>
      <c r="AR1806" s="778"/>
      <c r="AS1806" s="778"/>
      <c r="AT1806" s="778"/>
      <c r="AU1806" s="778"/>
      <c r="AV1806" s="778"/>
      <c r="AW1806" s="778"/>
      <c r="AX1806" s="778"/>
      <c r="AY1806" s="778"/>
      <c r="AZ1806" s="778"/>
      <c r="BA1806" s="778"/>
      <c r="BB1806" s="778"/>
      <c r="BC1806" s="778"/>
      <c r="BD1806" s="778"/>
      <c r="BE1806" s="778"/>
      <c r="BF1806" s="778"/>
      <c r="BG1806" s="778"/>
      <c r="BH1806" s="778"/>
      <c r="BI1806" s="778"/>
      <c r="BJ1806" s="778"/>
      <c r="BK1806" s="778"/>
      <c r="BL1806" s="778"/>
      <c r="BM1806" s="778"/>
      <c r="BN1806" s="778"/>
      <c r="BO1806" s="778"/>
      <c r="BP1806" s="778"/>
      <c r="BQ1806" s="778"/>
      <c r="BR1806" s="778"/>
      <c r="BS1806" s="778"/>
      <c r="BT1806" s="778"/>
      <c r="BU1806" s="778"/>
      <c r="BV1806" s="778"/>
      <c r="BW1806" s="778"/>
      <c r="BX1806" s="778"/>
      <c r="BY1806" s="778"/>
      <c r="BZ1806" s="778"/>
      <c r="CA1806" s="778"/>
      <c r="CB1806" s="778"/>
      <c r="CC1806" s="778"/>
      <c r="CD1806" s="778"/>
      <c r="CE1806" s="778"/>
      <c r="CF1806" s="778"/>
      <c r="CG1806" s="778"/>
      <c r="CH1806" s="778"/>
      <c r="CI1806" s="778"/>
      <c r="CJ1806" s="778"/>
      <c r="CK1806" s="772"/>
      <c r="CL1806" s="772"/>
      <c r="CM1806" s="772"/>
      <c r="CN1806" s="886"/>
      <c r="CO1806" s="772"/>
      <c r="CP1806" s="772"/>
      <c r="CQ1806" s="772"/>
      <c r="CR1806" s="772"/>
      <c r="CS1806" s="781"/>
      <c r="CT1806" s="865" t="s">
        <v>308</v>
      </c>
      <c r="CU1806" s="899" t="s">
        <v>308</v>
      </c>
      <c r="CV1806" s="774"/>
      <c r="CW1806" s="774"/>
      <c r="CX1806" s="865"/>
      <c r="CY1806" s="784">
        <v>0</v>
      </c>
      <c r="CZ1806" s="784">
        <v>0</v>
      </c>
      <c r="DA1806" s="785">
        <v>0</v>
      </c>
      <c r="DB1806" s="785">
        <v>0</v>
      </c>
      <c r="DC1806" s="785">
        <v>0</v>
      </c>
      <c r="DD1806" s="785">
        <v>0</v>
      </c>
      <c r="DE1806" s="785">
        <v>0</v>
      </c>
      <c r="DF1806" s="785">
        <v>0</v>
      </c>
      <c r="DG1806" s="785">
        <v>0</v>
      </c>
      <c r="DH1806" s="786">
        <v>0</v>
      </c>
      <c r="DI1806" s="774">
        <v>0</v>
      </c>
      <c r="DJ1806" s="774">
        <v>0</v>
      </c>
      <c r="DK1806" s="774">
        <v>0</v>
      </c>
      <c r="DL1806" s="774">
        <v>0</v>
      </c>
      <c r="DM1806" s="774">
        <v>0</v>
      </c>
      <c r="DN1806" s="774">
        <v>0</v>
      </c>
      <c r="DO1806" s="787">
        <v>0</v>
      </c>
      <c r="DP1806" s="774" t="s">
        <v>308</v>
      </c>
      <c r="DQ1806" s="774" t="s">
        <v>308</v>
      </c>
      <c r="DR1806" s="774" t="s">
        <v>308</v>
      </c>
      <c r="DS1806" s="786"/>
      <c r="DT1806" s="752" t="s">
        <v>308</v>
      </c>
      <c r="DU1806" s="753" t="s">
        <v>308</v>
      </c>
      <c r="DV1806" s="753" t="s">
        <v>308</v>
      </c>
      <c r="DW1806" s="754" t="s">
        <v>308</v>
      </c>
      <c r="DX1806" s="755" t="s">
        <v>308</v>
      </c>
      <c r="DY1806" s="754" t="e">
        <v>#VALUE!</v>
      </c>
      <c r="DZ1806" s="754" t="e">
        <v>#VALUE!</v>
      </c>
      <c r="EA1806" s="754"/>
      <c r="EB1806" s="754"/>
    </row>
    <row r="1807" spans="1:132" ht="17.25" hidden="1" customHeight="1" outlineLevel="1" x14ac:dyDescent="0.35">
      <c r="A1807" s="618" t="s">
        <v>308</v>
      </c>
      <c r="B1807" s="730">
        <v>139</v>
      </c>
      <c r="C1807" s="730" t="s">
        <v>741</v>
      </c>
      <c r="D1807" s="730" t="s">
        <v>741</v>
      </c>
      <c r="E1807" s="730">
        <v>31</v>
      </c>
      <c r="F1807" s="731"/>
      <c r="G1807" s="731"/>
      <c r="H1807" s="826"/>
      <c r="I1807" s="730" t="s">
        <v>308</v>
      </c>
      <c r="J1807" s="730" t="s">
        <v>308</v>
      </c>
      <c r="K1807" s="730" t="s">
        <v>308</v>
      </c>
      <c r="L1807" s="730" t="s">
        <v>308</v>
      </c>
      <c r="M1807" s="772"/>
      <c r="N1807" s="772">
        <v>0</v>
      </c>
      <c r="O1807" s="772" t="s">
        <v>742</v>
      </c>
      <c r="P1807" s="772" t="b">
        <v>1</v>
      </c>
      <c r="Q1807" s="772" t="e">
        <v>#VALUE!</v>
      </c>
      <c r="R1807" s="772"/>
      <c r="S1807" s="772"/>
      <c r="T1807" s="772"/>
      <c r="U1807" s="772"/>
      <c r="V1807" s="772"/>
      <c r="W1807" s="772"/>
      <c r="X1807" s="772"/>
      <c r="Y1807" s="772"/>
      <c r="Z1807" s="774"/>
      <c r="AA1807" s="772"/>
      <c r="AB1807" s="772"/>
      <c r="AC1807" s="772"/>
      <c r="AD1807" s="772"/>
      <c r="AE1807" s="864"/>
      <c r="AF1807" s="774">
        <v>0</v>
      </c>
      <c r="AG1807" s="777"/>
      <c r="AH1807" s="777"/>
      <c r="AI1807" s="777"/>
      <c r="AJ1807" s="778"/>
      <c r="AK1807" s="779"/>
      <c r="AL1807" s="778"/>
      <c r="AM1807" s="778"/>
      <c r="AN1807" s="778"/>
      <c r="AO1807" s="778"/>
      <c r="AP1807" s="778"/>
      <c r="AQ1807" s="778"/>
      <c r="AR1807" s="778"/>
      <c r="AS1807" s="778"/>
      <c r="AT1807" s="778"/>
      <c r="AU1807" s="778"/>
      <c r="AV1807" s="778"/>
      <c r="AW1807" s="778"/>
      <c r="AX1807" s="778"/>
      <c r="AY1807" s="778"/>
      <c r="AZ1807" s="778"/>
      <c r="BA1807" s="778"/>
      <c r="BB1807" s="778"/>
      <c r="BC1807" s="778"/>
      <c r="BD1807" s="778"/>
      <c r="BE1807" s="778"/>
      <c r="BF1807" s="778"/>
      <c r="BG1807" s="778"/>
      <c r="BH1807" s="778"/>
      <c r="BI1807" s="778"/>
      <c r="BJ1807" s="778"/>
      <c r="BK1807" s="778"/>
      <c r="BL1807" s="778"/>
      <c r="BM1807" s="778"/>
      <c r="BN1807" s="778"/>
      <c r="BO1807" s="778"/>
      <c r="BP1807" s="778"/>
      <c r="BQ1807" s="778"/>
      <c r="BR1807" s="778"/>
      <c r="BS1807" s="778"/>
      <c r="BT1807" s="778"/>
      <c r="BU1807" s="778"/>
      <c r="BV1807" s="778"/>
      <c r="BW1807" s="778"/>
      <c r="BX1807" s="778"/>
      <c r="BY1807" s="778"/>
      <c r="BZ1807" s="778"/>
      <c r="CA1807" s="778"/>
      <c r="CB1807" s="778"/>
      <c r="CC1807" s="778"/>
      <c r="CD1807" s="778"/>
      <c r="CE1807" s="778"/>
      <c r="CF1807" s="778"/>
      <c r="CG1807" s="778"/>
      <c r="CH1807" s="778"/>
      <c r="CI1807" s="778"/>
      <c r="CJ1807" s="778"/>
      <c r="CK1807" s="772"/>
      <c r="CL1807" s="772"/>
      <c r="CM1807" s="772"/>
      <c r="CN1807" s="886"/>
      <c r="CO1807" s="772"/>
      <c r="CP1807" s="772"/>
      <c r="CQ1807" s="772"/>
      <c r="CR1807" s="772"/>
      <c r="CS1807" s="781"/>
      <c r="CT1807" s="865" t="s">
        <v>308</v>
      </c>
      <c r="CU1807" s="899" t="s">
        <v>308</v>
      </c>
      <c r="CV1807" s="774"/>
      <c r="CW1807" s="774"/>
      <c r="CX1807" s="865"/>
      <c r="CY1807" s="784">
        <v>0</v>
      </c>
      <c r="CZ1807" s="784">
        <v>0</v>
      </c>
      <c r="DA1807" s="785">
        <v>0</v>
      </c>
      <c r="DB1807" s="785">
        <v>0</v>
      </c>
      <c r="DC1807" s="785">
        <v>0</v>
      </c>
      <c r="DD1807" s="785">
        <v>0</v>
      </c>
      <c r="DE1807" s="785">
        <v>0</v>
      </c>
      <c r="DF1807" s="785">
        <v>0</v>
      </c>
      <c r="DG1807" s="785">
        <v>0</v>
      </c>
      <c r="DH1807" s="786">
        <v>0</v>
      </c>
      <c r="DI1807" s="774">
        <v>0</v>
      </c>
      <c r="DJ1807" s="774">
        <v>0</v>
      </c>
      <c r="DK1807" s="774">
        <v>0</v>
      </c>
      <c r="DL1807" s="774">
        <v>0</v>
      </c>
      <c r="DM1807" s="774">
        <v>0</v>
      </c>
      <c r="DN1807" s="774">
        <v>0</v>
      </c>
      <c r="DO1807" s="787">
        <v>0</v>
      </c>
      <c r="DP1807" s="774" t="s">
        <v>308</v>
      </c>
      <c r="DQ1807" s="774" t="s">
        <v>308</v>
      </c>
      <c r="DR1807" s="774" t="s">
        <v>308</v>
      </c>
      <c r="DS1807" s="786"/>
      <c r="DT1807" s="752" t="s">
        <v>308</v>
      </c>
      <c r="DU1807" s="753" t="s">
        <v>308</v>
      </c>
      <c r="DV1807" s="753" t="s">
        <v>308</v>
      </c>
      <c r="DW1807" s="754" t="s">
        <v>308</v>
      </c>
      <c r="DX1807" s="755" t="s">
        <v>308</v>
      </c>
      <c r="DY1807" s="754" t="e">
        <v>#VALUE!</v>
      </c>
      <c r="DZ1807" s="754" t="e">
        <v>#VALUE!</v>
      </c>
      <c r="EA1807" s="754"/>
      <c r="EB1807" s="754"/>
    </row>
    <row r="1808" spans="1:132" ht="17.25" hidden="1" customHeight="1" outlineLevel="1" x14ac:dyDescent="0.35">
      <c r="A1808" s="618" t="s">
        <v>308</v>
      </c>
      <c r="B1808" s="730">
        <v>140</v>
      </c>
      <c r="C1808" s="730" t="s">
        <v>741</v>
      </c>
      <c r="D1808" s="730" t="s">
        <v>741</v>
      </c>
      <c r="E1808" s="730">
        <v>31</v>
      </c>
      <c r="F1808" s="731"/>
      <c r="G1808" s="731"/>
      <c r="H1808" s="826"/>
      <c r="I1808" s="730" t="s">
        <v>308</v>
      </c>
      <c r="J1808" s="730" t="s">
        <v>308</v>
      </c>
      <c r="K1808" s="730" t="s">
        <v>308</v>
      </c>
      <c r="L1808" s="730" t="s">
        <v>308</v>
      </c>
      <c r="M1808" s="772"/>
      <c r="N1808" s="772">
        <v>0</v>
      </c>
      <c r="O1808" s="772" t="s">
        <v>742</v>
      </c>
      <c r="P1808" s="772" t="b">
        <v>1</v>
      </c>
      <c r="Q1808" s="772" t="e">
        <v>#VALUE!</v>
      </c>
      <c r="R1808" s="772"/>
      <c r="S1808" s="772"/>
      <c r="T1808" s="772"/>
      <c r="U1808" s="772"/>
      <c r="V1808" s="772"/>
      <c r="W1808" s="772"/>
      <c r="X1808" s="772"/>
      <c r="Y1808" s="772"/>
      <c r="Z1808" s="774"/>
      <c r="AA1808" s="772"/>
      <c r="AB1808" s="772"/>
      <c r="AC1808" s="772"/>
      <c r="AD1808" s="772"/>
      <c r="AE1808" s="864"/>
      <c r="AF1808" s="774">
        <v>0</v>
      </c>
      <c r="AG1808" s="777"/>
      <c r="AH1808" s="777"/>
      <c r="AI1808" s="777"/>
      <c r="AJ1808" s="778"/>
      <c r="AK1808" s="779"/>
      <c r="AL1808" s="778"/>
      <c r="AM1808" s="778"/>
      <c r="AN1808" s="778"/>
      <c r="AO1808" s="778"/>
      <c r="AP1808" s="778"/>
      <c r="AQ1808" s="778"/>
      <c r="AR1808" s="778"/>
      <c r="AS1808" s="778"/>
      <c r="AT1808" s="778"/>
      <c r="AU1808" s="778"/>
      <c r="AV1808" s="778"/>
      <c r="AW1808" s="778"/>
      <c r="AX1808" s="778"/>
      <c r="AY1808" s="778"/>
      <c r="AZ1808" s="778"/>
      <c r="BA1808" s="778"/>
      <c r="BB1808" s="778"/>
      <c r="BC1808" s="778"/>
      <c r="BD1808" s="778"/>
      <c r="BE1808" s="778"/>
      <c r="BF1808" s="778"/>
      <c r="BG1808" s="778"/>
      <c r="BH1808" s="778"/>
      <c r="BI1808" s="778"/>
      <c r="BJ1808" s="778"/>
      <c r="BK1808" s="778"/>
      <c r="BL1808" s="778"/>
      <c r="BM1808" s="778"/>
      <c r="BN1808" s="778"/>
      <c r="BO1808" s="778"/>
      <c r="BP1808" s="778"/>
      <c r="BQ1808" s="778"/>
      <c r="BR1808" s="778"/>
      <c r="BS1808" s="778"/>
      <c r="BT1808" s="778"/>
      <c r="BU1808" s="778"/>
      <c r="BV1808" s="778"/>
      <c r="BW1808" s="778"/>
      <c r="BX1808" s="778"/>
      <c r="BY1808" s="778"/>
      <c r="BZ1808" s="778"/>
      <c r="CA1808" s="778"/>
      <c r="CB1808" s="778"/>
      <c r="CC1808" s="778"/>
      <c r="CD1808" s="778"/>
      <c r="CE1808" s="778"/>
      <c r="CF1808" s="778"/>
      <c r="CG1808" s="778"/>
      <c r="CH1808" s="778"/>
      <c r="CI1808" s="778"/>
      <c r="CJ1808" s="778"/>
      <c r="CK1808" s="772"/>
      <c r="CL1808" s="772"/>
      <c r="CM1808" s="772"/>
      <c r="CN1808" s="886"/>
      <c r="CO1808" s="772"/>
      <c r="CP1808" s="772"/>
      <c r="CQ1808" s="772"/>
      <c r="CR1808" s="772"/>
      <c r="CS1808" s="781"/>
      <c r="CT1808" s="865" t="s">
        <v>308</v>
      </c>
      <c r="CU1808" s="899" t="s">
        <v>308</v>
      </c>
      <c r="CV1808" s="774"/>
      <c r="CW1808" s="774"/>
      <c r="CX1808" s="865"/>
      <c r="CY1808" s="784">
        <v>0</v>
      </c>
      <c r="CZ1808" s="784">
        <v>0</v>
      </c>
      <c r="DA1808" s="785">
        <v>0</v>
      </c>
      <c r="DB1808" s="785">
        <v>0</v>
      </c>
      <c r="DC1808" s="785">
        <v>0</v>
      </c>
      <c r="DD1808" s="785">
        <v>0</v>
      </c>
      <c r="DE1808" s="785">
        <v>0</v>
      </c>
      <c r="DF1808" s="785">
        <v>0</v>
      </c>
      <c r="DG1808" s="785">
        <v>0</v>
      </c>
      <c r="DH1808" s="786">
        <v>0</v>
      </c>
      <c r="DI1808" s="774">
        <v>0</v>
      </c>
      <c r="DJ1808" s="774">
        <v>0</v>
      </c>
      <c r="DK1808" s="774">
        <v>0</v>
      </c>
      <c r="DL1808" s="774">
        <v>0</v>
      </c>
      <c r="DM1808" s="774">
        <v>0</v>
      </c>
      <c r="DN1808" s="774">
        <v>0</v>
      </c>
      <c r="DO1808" s="787">
        <v>0</v>
      </c>
      <c r="DP1808" s="774" t="s">
        <v>308</v>
      </c>
      <c r="DQ1808" s="774" t="s">
        <v>308</v>
      </c>
      <c r="DR1808" s="774" t="s">
        <v>308</v>
      </c>
      <c r="DS1808" s="786"/>
      <c r="DT1808" s="752" t="s">
        <v>308</v>
      </c>
      <c r="DU1808" s="753" t="s">
        <v>308</v>
      </c>
      <c r="DV1808" s="753" t="s">
        <v>308</v>
      </c>
      <c r="DW1808" s="754" t="s">
        <v>308</v>
      </c>
      <c r="DX1808" s="755" t="s">
        <v>308</v>
      </c>
      <c r="DY1808" s="754" t="e">
        <v>#VALUE!</v>
      </c>
      <c r="DZ1808" s="754" t="e">
        <v>#VALUE!</v>
      </c>
      <c r="EA1808" s="754"/>
      <c r="EB1808" s="754"/>
    </row>
    <row r="1809" spans="1:266" ht="17.25" hidden="1" customHeight="1" outlineLevel="1" x14ac:dyDescent="0.35">
      <c r="A1809" s="618" t="s">
        <v>308</v>
      </c>
      <c r="B1809" s="730">
        <v>141</v>
      </c>
      <c r="C1809" s="730" t="s">
        <v>741</v>
      </c>
      <c r="D1809" s="730" t="s">
        <v>741</v>
      </c>
      <c r="E1809" s="730">
        <v>31</v>
      </c>
      <c r="F1809" s="731"/>
      <c r="G1809" s="731"/>
      <c r="H1809" s="826"/>
      <c r="I1809" s="730" t="s">
        <v>308</v>
      </c>
      <c r="J1809" s="730" t="s">
        <v>308</v>
      </c>
      <c r="K1809" s="730" t="s">
        <v>308</v>
      </c>
      <c r="L1809" s="730" t="s">
        <v>308</v>
      </c>
      <c r="M1809" s="772"/>
      <c r="N1809" s="772">
        <v>0</v>
      </c>
      <c r="O1809" s="772" t="s">
        <v>742</v>
      </c>
      <c r="P1809" s="772" t="b">
        <v>1</v>
      </c>
      <c r="Q1809" s="772" t="e">
        <v>#VALUE!</v>
      </c>
      <c r="R1809" s="772"/>
      <c r="S1809" s="772"/>
      <c r="T1809" s="772"/>
      <c r="U1809" s="772"/>
      <c r="V1809" s="772"/>
      <c r="W1809" s="772"/>
      <c r="X1809" s="772"/>
      <c r="Y1809" s="772"/>
      <c r="Z1809" s="774"/>
      <c r="AA1809" s="772"/>
      <c r="AB1809" s="772"/>
      <c r="AC1809" s="772"/>
      <c r="AD1809" s="772"/>
      <c r="AE1809" s="864"/>
      <c r="AF1809" s="774">
        <v>0</v>
      </c>
      <c r="AG1809" s="777"/>
      <c r="AH1809" s="777"/>
      <c r="AI1809" s="777"/>
      <c r="AJ1809" s="778"/>
      <c r="AK1809" s="779"/>
      <c r="AL1809" s="778"/>
      <c r="AM1809" s="778"/>
      <c r="AN1809" s="778"/>
      <c r="AO1809" s="778"/>
      <c r="AP1809" s="778"/>
      <c r="AQ1809" s="778"/>
      <c r="AR1809" s="778"/>
      <c r="AS1809" s="778"/>
      <c r="AT1809" s="778"/>
      <c r="AU1809" s="778"/>
      <c r="AV1809" s="778"/>
      <c r="AW1809" s="778"/>
      <c r="AX1809" s="778"/>
      <c r="AY1809" s="778"/>
      <c r="AZ1809" s="778"/>
      <c r="BA1809" s="778"/>
      <c r="BB1809" s="778"/>
      <c r="BC1809" s="778"/>
      <c r="BD1809" s="778"/>
      <c r="BE1809" s="778"/>
      <c r="BF1809" s="778"/>
      <c r="BG1809" s="778"/>
      <c r="BH1809" s="778"/>
      <c r="BI1809" s="778"/>
      <c r="BJ1809" s="778"/>
      <c r="BK1809" s="778"/>
      <c r="BL1809" s="778"/>
      <c r="BM1809" s="778"/>
      <c r="BN1809" s="778"/>
      <c r="BO1809" s="778"/>
      <c r="BP1809" s="778"/>
      <c r="BQ1809" s="778"/>
      <c r="BR1809" s="778"/>
      <c r="BS1809" s="778"/>
      <c r="BT1809" s="778"/>
      <c r="BU1809" s="778"/>
      <c r="BV1809" s="778"/>
      <c r="BW1809" s="778"/>
      <c r="BX1809" s="778"/>
      <c r="BY1809" s="778"/>
      <c r="BZ1809" s="778"/>
      <c r="CA1809" s="778"/>
      <c r="CB1809" s="778"/>
      <c r="CC1809" s="778"/>
      <c r="CD1809" s="778"/>
      <c r="CE1809" s="778"/>
      <c r="CF1809" s="778"/>
      <c r="CG1809" s="778"/>
      <c r="CH1809" s="778"/>
      <c r="CI1809" s="778"/>
      <c r="CJ1809" s="778"/>
      <c r="CK1809" s="772"/>
      <c r="CL1809" s="772"/>
      <c r="CM1809" s="772"/>
      <c r="CN1809" s="886"/>
      <c r="CO1809" s="772"/>
      <c r="CP1809" s="772"/>
      <c r="CQ1809" s="772"/>
      <c r="CR1809" s="772"/>
      <c r="CS1809" s="781"/>
      <c r="CT1809" s="865" t="s">
        <v>308</v>
      </c>
      <c r="CU1809" s="899" t="s">
        <v>308</v>
      </c>
      <c r="CV1809" s="774"/>
      <c r="CW1809" s="774"/>
      <c r="CX1809" s="865"/>
      <c r="CY1809" s="784">
        <v>0</v>
      </c>
      <c r="CZ1809" s="784">
        <v>0</v>
      </c>
      <c r="DA1809" s="785">
        <v>0</v>
      </c>
      <c r="DB1809" s="785">
        <v>0</v>
      </c>
      <c r="DC1809" s="785">
        <v>0</v>
      </c>
      <c r="DD1809" s="785">
        <v>0</v>
      </c>
      <c r="DE1809" s="785">
        <v>0</v>
      </c>
      <c r="DF1809" s="785">
        <v>0</v>
      </c>
      <c r="DG1809" s="785">
        <v>0</v>
      </c>
      <c r="DH1809" s="786">
        <v>0</v>
      </c>
      <c r="DI1809" s="774">
        <v>0</v>
      </c>
      <c r="DJ1809" s="774">
        <v>0</v>
      </c>
      <c r="DK1809" s="774">
        <v>0</v>
      </c>
      <c r="DL1809" s="774">
        <v>0</v>
      </c>
      <c r="DM1809" s="774">
        <v>0</v>
      </c>
      <c r="DN1809" s="774">
        <v>0</v>
      </c>
      <c r="DO1809" s="787">
        <v>0</v>
      </c>
      <c r="DP1809" s="774" t="s">
        <v>308</v>
      </c>
      <c r="DQ1809" s="774" t="s">
        <v>308</v>
      </c>
      <c r="DR1809" s="774" t="s">
        <v>308</v>
      </c>
      <c r="DS1809" s="786"/>
      <c r="DT1809" s="752" t="s">
        <v>308</v>
      </c>
      <c r="DU1809" s="753" t="s">
        <v>308</v>
      </c>
      <c r="DV1809" s="753" t="s">
        <v>308</v>
      </c>
      <c r="DW1809" s="754" t="s">
        <v>308</v>
      </c>
      <c r="DX1809" s="755" t="s">
        <v>308</v>
      </c>
      <c r="DY1809" s="754" t="e">
        <v>#VALUE!</v>
      </c>
      <c r="DZ1809" s="754" t="e">
        <v>#VALUE!</v>
      </c>
      <c r="EA1809" s="754"/>
      <c r="EB1809" s="754"/>
    </row>
    <row r="1810" spans="1:266" ht="17.25" customHeight="1" collapsed="1" x14ac:dyDescent="0.35">
      <c r="A1810" s="618" t="s">
        <v>308</v>
      </c>
      <c r="B1810" s="823" t="s">
        <v>3199</v>
      </c>
      <c r="C1810" s="824"/>
      <c r="D1810" s="824"/>
      <c r="E1810" s="824"/>
      <c r="F1810" s="717"/>
      <c r="G1810" s="717"/>
      <c r="H1810" s="730"/>
      <c r="I1810" s="730"/>
      <c r="J1810" s="730"/>
      <c r="K1810" s="730"/>
      <c r="L1810" s="730"/>
      <c r="M1810" s="730"/>
      <c r="N1810" s="730"/>
      <c r="O1810" s="730"/>
      <c r="P1810" s="730"/>
      <c r="Q1810" s="730"/>
      <c r="R1810" s="730"/>
      <c r="S1810" s="730"/>
      <c r="T1810" s="730"/>
      <c r="U1810" s="730"/>
      <c r="V1810" s="730"/>
      <c r="W1810" s="730"/>
      <c r="X1810" s="730"/>
      <c r="Y1810" s="730"/>
      <c r="Z1810" s="826"/>
      <c r="AA1810" s="730"/>
      <c r="AB1810" s="730"/>
      <c r="AC1810" s="730"/>
      <c r="AD1810" s="827">
        <v>64938</v>
      </c>
      <c r="AE1810" s="827">
        <v>38544</v>
      </c>
      <c r="AF1810" s="826">
        <v>0</v>
      </c>
      <c r="AG1810" s="828"/>
      <c r="AH1810" s="828"/>
      <c r="AI1810" s="828"/>
      <c r="AJ1810" s="674"/>
      <c r="AK1810" s="829"/>
      <c r="AL1810" s="674"/>
      <c r="AM1810" s="674"/>
      <c r="AN1810" s="674"/>
      <c r="AO1810" s="674"/>
      <c r="AP1810" s="674"/>
      <c r="AQ1810" s="674"/>
      <c r="AR1810" s="674"/>
      <c r="AS1810" s="674"/>
      <c r="AT1810" s="674"/>
      <c r="AU1810" s="674"/>
      <c r="AV1810" s="674"/>
      <c r="AW1810" s="674"/>
      <c r="AX1810" s="674"/>
      <c r="AY1810" s="674"/>
      <c r="AZ1810" s="674"/>
      <c r="BA1810" s="674"/>
      <c r="BB1810" s="674"/>
      <c r="BC1810" s="674"/>
      <c r="BD1810" s="674"/>
      <c r="BE1810" s="674"/>
      <c r="BF1810" s="674"/>
      <c r="BG1810" s="674"/>
      <c r="BH1810" s="674"/>
      <c r="BI1810" s="674"/>
      <c r="BJ1810" s="674"/>
      <c r="BK1810" s="674"/>
      <c r="BL1810" s="674"/>
      <c r="BM1810" s="674"/>
      <c r="BN1810" s="674"/>
      <c r="BO1810" s="674"/>
      <c r="BP1810" s="674"/>
      <c r="BQ1810" s="674"/>
      <c r="BR1810" s="674"/>
      <c r="BS1810" s="674"/>
      <c r="BT1810" s="674"/>
      <c r="BU1810" s="674"/>
      <c r="BV1810" s="674"/>
      <c r="BW1810" s="674"/>
      <c r="BX1810" s="674"/>
      <c r="BY1810" s="674"/>
      <c r="BZ1810" s="674"/>
      <c r="CA1810" s="674"/>
      <c r="CB1810" s="674"/>
      <c r="CC1810" s="674"/>
      <c r="CD1810" s="674"/>
      <c r="CE1810" s="674"/>
      <c r="CF1810" s="674"/>
      <c r="CG1810" s="674"/>
      <c r="CH1810" s="674"/>
      <c r="CI1810" s="674"/>
      <c r="CJ1810" s="674"/>
      <c r="CK1810" s="827"/>
      <c r="CL1810" s="827">
        <v>0</v>
      </c>
      <c r="CM1810" s="827"/>
      <c r="CN1810" s="675">
        <v>0</v>
      </c>
      <c r="CO1810" s="827">
        <v>0</v>
      </c>
      <c r="CP1810" s="827">
        <v>2028</v>
      </c>
      <c r="CQ1810" s="827">
        <v>30000</v>
      </c>
      <c r="CR1810" s="827">
        <v>31147</v>
      </c>
      <c r="CS1810" s="830"/>
      <c r="CT1810" s="831"/>
      <c r="CU1810" s="832"/>
      <c r="CV1810" s="826"/>
      <c r="CW1810" s="730"/>
      <c r="CX1810" s="831"/>
      <c r="CY1810" s="833">
        <v>0</v>
      </c>
      <c r="CZ1810" s="833">
        <v>0</v>
      </c>
      <c r="DA1810" s="752">
        <v>0</v>
      </c>
      <c r="DB1810" s="752">
        <v>0</v>
      </c>
      <c r="DC1810" s="752">
        <v>0</v>
      </c>
      <c r="DD1810" s="752">
        <v>0</v>
      </c>
      <c r="DE1810" s="752">
        <v>0</v>
      </c>
      <c r="DF1810" s="752">
        <v>0</v>
      </c>
      <c r="DG1810" s="752">
        <v>0</v>
      </c>
      <c r="DH1810" s="834">
        <v>0</v>
      </c>
      <c r="DI1810" s="826">
        <v>0</v>
      </c>
      <c r="DJ1810" s="826">
        <v>0</v>
      </c>
      <c r="DK1810" s="826">
        <v>0</v>
      </c>
      <c r="DL1810" s="826">
        <v>0</v>
      </c>
      <c r="DM1810" s="826">
        <v>0</v>
      </c>
      <c r="DN1810" s="826">
        <v>0</v>
      </c>
      <c r="DO1810" s="835">
        <v>0</v>
      </c>
      <c r="DP1810" s="826"/>
      <c r="DQ1810" s="826"/>
      <c r="DR1810" s="826"/>
      <c r="DS1810" s="834"/>
      <c r="DT1810" s="752"/>
      <c r="DU1810" s="836"/>
      <c r="DV1810" s="836"/>
      <c r="DW1810" s="826"/>
      <c r="DX1810" s="837"/>
      <c r="DY1810" s="826" t="s">
        <v>308</v>
      </c>
      <c r="DZ1810" s="837" t="s">
        <v>308</v>
      </c>
      <c r="EA1810" s="826"/>
      <c r="EB1810" s="837"/>
    </row>
    <row r="1811" spans="1:266" ht="16.5" customHeight="1" x14ac:dyDescent="0.35">
      <c r="A1811" s="625">
        <v>32</v>
      </c>
      <c r="B1811" s="838"/>
      <c r="C1811" s="839"/>
      <c r="D1811" s="839"/>
      <c r="E1811" s="839"/>
      <c r="F1811" s="917"/>
      <c r="G1811" s="917"/>
      <c r="H1811" s="841"/>
      <c r="Y1811" s="619"/>
      <c r="Z1811" s="635"/>
      <c r="AF1811" s="635">
        <v>0</v>
      </c>
      <c r="AK1811" s="625"/>
      <c r="AL1811" s="619"/>
      <c r="AM1811" s="619"/>
      <c r="AN1811" s="619"/>
      <c r="AO1811" s="619"/>
      <c r="AP1811" s="619"/>
      <c r="AQ1811" s="619"/>
      <c r="AR1811" s="619"/>
      <c r="AS1811" s="619"/>
      <c r="AT1811" s="619"/>
      <c r="AU1811" s="619"/>
      <c r="AV1811" s="619"/>
      <c r="AW1811" s="619"/>
      <c r="AX1811" s="619"/>
      <c r="AY1811" s="619"/>
      <c r="AZ1811" s="619"/>
      <c r="BA1811" s="619"/>
      <c r="BB1811" s="619"/>
      <c r="BC1811" s="619"/>
      <c r="BD1811" s="619"/>
      <c r="BE1811" s="619"/>
      <c r="BF1811" s="619"/>
      <c r="BG1811" s="619"/>
      <c r="BH1811" s="619"/>
      <c r="BI1811" s="619"/>
      <c r="BJ1811" s="619"/>
      <c r="BK1811" s="619"/>
      <c r="BL1811" s="619"/>
      <c r="BM1811" s="619"/>
      <c r="BN1811" s="619"/>
      <c r="BO1811" s="619"/>
      <c r="BP1811" s="619"/>
      <c r="BQ1811" s="619"/>
      <c r="BR1811" s="619"/>
      <c r="BS1811" s="619"/>
      <c r="BT1811" s="619"/>
      <c r="BU1811" s="619"/>
      <c r="BV1811" s="619"/>
      <c r="BW1811" s="619"/>
      <c r="BX1811" s="619"/>
      <c r="BY1811" s="619"/>
      <c r="BZ1811" s="619"/>
      <c r="CA1811" s="619"/>
      <c r="CB1811" s="619"/>
      <c r="CC1811" s="619"/>
      <c r="CD1811" s="619"/>
      <c r="CE1811" s="619"/>
      <c r="CF1811" s="619"/>
      <c r="CG1811" s="619"/>
      <c r="CH1811" s="619"/>
      <c r="CI1811" s="619"/>
      <c r="CJ1811" s="619"/>
      <c r="CR1811" s="628">
        <v>865.19444444444446</v>
      </c>
      <c r="CV1811" s="635"/>
      <c r="CW1811" s="635"/>
      <c r="CY1811" s="630">
        <v>0</v>
      </c>
      <c r="CZ1811" s="630">
        <v>0</v>
      </c>
      <c r="DA1811" s="634">
        <v>0</v>
      </c>
      <c r="DB1811" s="634">
        <v>0</v>
      </c>
      <c r="DC1811" s="634">
        <v>0</v>
      </c>
      <c r="DD1811" s="634">
        <v>0</v>
      </c>
      <c r="DE1811" s="634">
        <v>0</v>
      </c>
      <c r="DF1811" s="634">
        <v>0</v>
      </c>
      <c r="DG1811" s="634">
        <v>0</v>
      </c>
      <c r="DH1811" s="624">
        <v>0</v>
      </c>
      <c r="DI1811" s="635">
        <v>0</v>
      </c>
      <c r="DJ1811" s="635">
        <v>0</v>
      </c>
      <c r="DK1811" s="635">
        <v>0</v>
      </c>
      <c r="DL1811" s="635">
        <v>0</v>
      </c>
      <c r="DM1811" s="635">
        <v>0</v>
      </c>
      <c r="DN1811" s="635">
        <v>0</v>
      </c>
      <c r="DO1811" s="632">
        <v>0</v>
      </c>
    </row>
    <row r="1812" spans="1:266" ht="16.5" customHeight="1" x14ac:dyDescent="0.35">
      <c r="A1812" s="625">
        <v>32</v>
      </c>
      <c r="B1812" s="664" t="s">
        <v>3200</v>
      </c>
      <c r="C1812" s="665"/>
      <c r="D1812" s="665"/>
      <c r="E1812" s="665"/>
      <c r="F1812" s="666" t="s">
        <v>409</v>
      </c>
      <c r="G1812" s="666"/>
      <c r="H1812" s="844"/>
      <c r="I1812" s="667"/>
      <c r="J1812" s="667"/>
      <c r="K1812" s="667"/>
      <c r="Y1812" s="619"/>
      <c r="Z1812" s="635"/>
      <c r="AF1812" s="635">
        <v>0</v>
      </c>
      <c r="AK1812" s="625"/>
      <c r="AL1812" s="619"/>
      <c r="AM1812" s="619"/>
      <c r="AN1812" s="619"/>
      <c r="AO1812" s="619"/>
      <c r="AP1812" s="619"/>
      <c r="AQ1812" s="619"/>
      <c r="AR1812" s="619"/>
      <c r="AS1812" s="619"/>
      <c r="AT1812" s="619"/>
      <c r="AU1812" s="619"/>
      <c r="AV1812" s="619"/>
      <c r="AW1812" s="619"/>
      <c r="AX1812" s="619"/>
      <c r="AY1812" s="619"/>
      <c r="AZ1812" s="619"/>
      <c r="BA1812" s="619"/>
      <c r="BB1812" s="619"/>
      <c r="BC1812" s="619"/>
      <c r="BD1812" s="619"/>
      <c r="BE1812" s="619"/>
      <c r="BF1812" s="619"/>
      <c r="BG1812" s="619"/>
      <c r="BH1812" s="619"/>
      <c r="BI1812" s="619"/>
      <c r="BJ1812" s="619"/>
      <c r="BK1812" s="619"/>
      <c r="BL1812" s="619"/>
      <c r="BM1812" s="619"/>
      <c r="BN1812" s="619"/>
      <c r="BO1812" s="619"/>
      <c r="BP1812" s="619"/>
      <c r="BQ1812" s="619"/>
      <c r="BR1812" s="619"/>
      <c r="BS1812" s="619"/>
      <c r="BT1812" s="619"/>
      <c r="BU1812" s="619"/>
      <c r="BV1812" s="619"/>
      <c r="BW1812" s="619"/>
      <c r="BX1812" s="619"/>
      <c r="BY1812" s="619"/>
      <c r="BZ1812" s="619"/>
      <c r="CA1812" s="619"/>
      <c r="CB1812" s="619"/>
      <c r="CC1812" s="619"/>
      <c r="CD1812" s="619"/>
      <c r="CE1812" s="619"/>
      <c r="CF1812" s="619"/>
      <c r="CG1812" s="619"/>
      <c r="CH1812" s="619"/>
      <c r="CI1812" s="619"/>
      <c r="CJ1812" s="619"/>
      <c r="CV1812" s="635"/>
      <c r="CW1812" s="635"/>
      <c r="CY1812" s="630">
        <v>0</v>
      </c>
      <c r="CZ1812" s="630">
        <v>0</v>
      </c>
      <c r="DA1812" s="634">
        <v>0</v>
      </c>
      <c r="DB1812" s="634">
        <v>0</v>
      </c>
      <c r="DC1812" s="634">
        <v>0</v>
      </c>
      <c r="DD1812" s="634">
        <v>0</v>
      </c>
      <c r="DE1812" s="634">
        <v>0</v>
      </c>
      <c r="DF1812" s="634">
        <v>0</v>
      </c>
      <c r="DG1812" s="634">
        <v>0</v>
      </c>
      <c r="DH1812" s="624">
        <v>0</v>
      </c>
      <c r="DI1812" s="635">
        <v>0</v>
      </c>
      <c r="DJ1812" s="635">
        <v>0</v>
      </c>
      <c r="DK1812" s="635">
        <v>0</v>
      </c>
      <c r="DL1812" s="635">
        <v>0</v>
      </c>
      <c r="DM1812" s="635">
        <v>0</v>
      </c>
      <c r="DN1812" s="635">
        <v>0</v>
      </c>
      <c r="DO1812" s="632">
        <v>0</v>
      </c>
    </row>
    <row r="1813" spans="1:266" s="847" customFormat="1" ht="26.25" customHeight="1" x14ac:dyDescent="0.35">
      <c r="A1813" s="618" t="s">
        <v>436</v>
      </c>
      <c r="B1813" s="678" t="s">
        <v>426</v>
      </c>
      <c r="C1813" s="678" t="s">
        <v>427</v>
      </c>
      <c r="D1813" s="679" t="s">
        <v>428</v>
      </c>
      <c r="E1813" s="678" t="s">
        <v>429</v>
      </c>
      <c r="F1813" s="678" t="s">
        <v>430</v>
      </c>
      <c r="G1813" s="680" t="s">
        <v>431</v>
      </c>
      <c r="H1813" s="678" t="s">
        <v>432</v>
      </c>
      <c r="I1813" s="678" t="s">
        <v>433</v>
      </c>
      <c r="J1813" s="678" t="s">
        <v>434</v>
      </c>
      <c r="K1813" s="678" t="s">
        <v>18</v>
      </c>
      <c r="L1813" s="678" t="s">
        <v>435</v>
      </c>
      <c r="M1813" s="678" t="s">
        <v>436</v>
      </c>
      <c r="N1813" s="681" t="s">
        <v>437</v>
      </c>
      <c r="O1813" s="681" t="s">
        <v>438</v>
      </c>
      <c r="P1813" s="681" t="s">
        <v>439</v>
      </c>
      <c r="Q1813" s="681" t="s">
        <v>219</v>
      </c>
      <c r="R1813" s="678" t="s">
        <v>4</v>
      </c>
      <c r="S1813" s="679" t="s">
        <v>440</v>
      </c>
      <c r="T1813" s="678" t="s">
        <v>441</v>
      </c>
      <c r="U1813" s="682" t="s">
        <v>442</v>
      </c>
      <c r="V1813" s="682" t="s">
        <v>443</v>
      </c>
      <c r="W1813" s="682" t="s">
        <v>444</v>
      </c>
      <c r="X1813" s="682" t="s">
        <v>445</v>
      </c>
      <c r="Y1813" s="845" t="s">
        <v>446</v>
      </c>
      <c r="Z1813" s="845" t="s">
        <v>447</v>
      </c>
      <c r="AA1813" s="678" t="s">
        <v>448</v>
      </c>
      <c r="AB1813" s="678" t="s">
        <v>449</v>
      </c>
      <c r="AC1813" s="678" t="s">
        <v>450</v>
      </c>
      <c r="AD1813" s="678" t="s">
        <v>451</v>
      </c>
      <c r="AE1813" s="678" t="s">
        <v>452</v>
      </c>
      <c r="AF1813" s="678" t="s">
        <v>453</v>
      </c>
      <c r="AG1813" s="678" t="s">
        <v>444</v>
      </c>
      <c r="AH1813" s="693" t="s">
        <v>454</v>
      </c>
      <c r="AI1813" s="678" t="s">
        <v>455</v>
      </c>
      <c r="AJ1813" s="678" t="s">
        <v>456</v>
      </c>
      <c r="AK1813" s="678" t="s">
        <v>457</v>
      </c>
      <c r="AL1813" s="686" t="s">
        <v>458</v>
      </c>
      <c r="AM1813" s="687" t="s">
        <v>459</v>
      </c>
      <c r="AN1813" s="688" t="s">
        <v>460</v>
      </c>
      <c r="AO1813" s="688" t="s">
        <v>461</v>
      </c>
      <c r="AP1813" s="688" t="s">
        <v>462</v>
      </c>
      <c r="AQ1813" s="688" t="s">
        <v>463</v>
      </c>
      <c r="AR1813" s="688" t="s">
        <v>464</v>
      </c>
      <c r="AS1813" s="688" t="s">
        <v>465</v>
      </c>
      <c r="AT1813" s="688" t="s">
        <v>466</v>
      </c>
      <c r="AU1813" s="688" t="s">
        <v>467</v>
      </c>
      <c r="AV1813" s="688" t="s">
        <v>468</v>
      </c>
      <c r="AW1813" s="688" t="s">
        <v>469</v>
      </c>
      <c r="AX1813" s="688" t="s">
        <v>470</v>
      </c>
      <c r="AY1813" s="688" t="s">
        <v>471</v>
      </c>
      <c r="AZ1813" s="688" t="s">
        <v>472</v>
      </c>
      <c r="BA1813" s="688" t="s">
        <v>473</v>
      </c>
      <c r="BB1813" s="689" t="s">
        <v>474</v>
      </c>
      <c r="BC1813" s="689" t="s">
        <v>475</v>
      </c>
      <c r="BD1813" s="689" t="s">
        <v>476</v>
      </c>
      <c r="BE1813" s="689" t="s">
        <v>477</v>
      </c>
      <c r="BF1813" s="689" t="s">
        <v>478</v>
      </c>
      <c r="BG1813" s="689" t="s">
        <v>479</v>
      </c>
      <c r="BH1813" s="689" t="s">
        <v>480</v>
      </c>
      <c r="BI1813" s="683" t="s">
        <v>481</v>
      </c>
      <c r="BJ1813" s="690" t="s">
        <v>482</v>
      </c>
      <c r="BK1813" s="687" t="s">
        <v>483</v>
      </c>
      <c r="BL1813" s="683" t="s">
        <v>484</v>
      </c>
      <c r="BM1813" s="683" t="s">
        <v>485</v>
      </c>
      <c r="BN1813" s="689" t="s">
        <v>486</v>
      </c>
      <c r="BO1813" s="689" t="s">
        <v>487</v>
      </c>
      <c r="BP1813" s="689" t="s">
        <v>488</v>
      </c>
      <c r="BQ1813" s="689" t="s">
        <v>460</v>
      </c>
      <c r="BR1813" s="689" t="s">
        <v>489</v>
      </c>
      <c r="BS1813" s="683" t="s">
        <v>490</v>
      </c>
      <c r="BT1813" s="690" t="s">
        <v>482</v>
      </c>
      <c r="BU1813" s="687" t="s">
        <v>491</v>
      </c>
      <c r="BV1813" s="691" t="s">
        <v>492</v>
      </c>
      <c r="BW1813" s="691" t="s">
        <v>493</v>
      </c>
      <c r="BX1813" s="691" t="s">
        <v>494</v>
      </c>
      <c r="BY1813" s="691" t="s">
        <v>495</v>
      </c>
      <c r="BZ1813" s="691" t="s">
        <v>485</v>
      </c>
      <c r="CA1813" s="691" t="s">
        <v>496</v>
      </c>
      <c r="CB1813" s="691" t="s">
        <v>497</v>
      </c>
      <c r="CC1813" s="691" t="s">
        <v>498</v>
      </c>
      <c r="CD1813" s="691" t="s">
        <v>499</v>
      </c>
      <c r="CE1813" s="691" t="s">
        <v>500</v>
      </c>
      <c r="CF1813" s="691" t="s">
        <v>501</v>
      </c>
      <c r="CG1813" s="691" t="s">
        <v>502</v>
      </c>
      <c r="CH1813" s="691" t="s">
        <v>503</v>
      </c>
      <c r="CI1813" s="691" t="s">
        <v>504</v>
      </c>
      <c r="CJ1813" s="691" t="s">
        <v>505</v>
      </c>
      <c r="CK1813" s="691" t="s">
        <v>506</v>
      </c>
      <c r="CL1813" s="683" t="s">
        <v>507</v>
      </c>
      <c r="CM1813" s="687" t="s">
        <v>508</v>
      </c>
      <c r="CN1813" s="683" t="s">
        <v>509</v>
      </c>
      <c r="CO1813" s="692" t="s">
        <v>510</v>
      </c>
      <c r="CP1813" s="683" t="s">
        <v>511</v>
      </c>
      <c r="CQ1813" s="681" t="s">
        <v>512</v>
      </c>
      <c r="CR1813" s="678" t="s">
        <v>513</v>
      </c>
      <c r="CS1813" s="678" t="s">
        <v>514</v>
      </c>
      <c r="CT1813" s="679" t="s">
        <v>515</v>
      </c>
      <c r="CU1813" s="846" t="s">
        <v>516</v>
      </c>
      <c r="CV1813" s="679" t="s">
        <v>517</v>
      </c>
      <c r="CW1813" s="678" t="s">
        <v>518</v>
      </c>
      <c r="CX1813" s="678" t="s">
        <v>519</v>
      </c>
      <c r="CY1813" s="678" t="s">
        <v>520</v>
      </c>
      <c r="CZ1813" s="722" t="s">
        <v>444</v>
      </c>
      <c r="DA1813" s="695" t="s">
        <v>521</v>
      </c>
      <c r="DB1813" s="695" t="s">
        <v>522</v>
      </c>
      <c r="DC1813" s="695" t="s">
        <v>523</v>
      </c>
      <c r="DD1813" s="695" t="s">
        <v>219</v>
      </c>
      <c r="DE1813" s="695" t="s">
        <v>217</v>
      </c>
      <c r="DF1813" s="695" t="s">
        <v>437</v>
      </c>
      <c r="DG1813" s="695" t="s">
        <v>438</v>
      </c>
      <c r="DH1813" s="678" t="s">
        <v>745</v>
      </c>
      <c r="DI1813" s="679" t="s">
        <v>525</v>
      </c>
      <c r="DJ1813" s="679" t="s">
        <v>526</v>
      </c>
      <c r="DK1813" s="679" t="s">
        <v>527</v>
      </c>
      <c r="DL1813" s="678" t="s">
        <v>528</v>
      </c>
      <c r="DM1813" s="679" t="s">
        <v>529</v>
      </c>
      <c r="DN1813" s="679" t="s">
        <v>530</v>
      </c>
      <c r="DO1813" s="846" t="s">
        <v>531</v>
      </c>
      <c r="DP1813" s="679" t="s">
        <v>532</v>
      </c>
      <c r="DQ1813" s="700" t="s">
        <v>533</v>
      </c>
      <c r="DR1813" s="679" t="s">
        <v>534</v>
      </c>
      <c r="DS1813" s="678" t="s">
        <v>535</v>
      </c>
      <c r="DT1813" s="678" t="s">
        <v>536</v>
      </c>
      <c r="DU1813" s="701" t="s">
        <v>537</v>
      </c>
      <c r="DV1813" s="702" t="s">
        <v>538</v>
      </c>
      <c r="DW1813" s="701" t="s">
        <v>539</v>
      </c>
      <c r="DX1813" s="703" t="s">
        <v>540</v>
      </c>
      <c r="DY1813" s="701" t="s">
        <v>539</v>
      </c>
      <c r="DZ1813" s="703" t="s">
        <v>540</v>
      </c>
      <c r="EA1813" s="702" t="s">
        <v>539</v>
      </c>
      <c r="EB1813" s="704" t="s">
        <v>540</v>
      </c>
    </row>
    <row r="1814" spans="1:266" s="705" customFormat="1" ht="17.25" customHeight="1" x14ac:dyDescent="0.35">
      <c r="A1814" s="618" t="s">
        <v>308</v>
      </c>
      <c r="B1814" s="678"/>
      <c r="C1814" s="678"/>
      <c r="D1814" s="678"/>
      <c r="E1814" s="678"/>
      <c r="F1814" s="717" t="s">
        <v>563</v>
      </c>
      <c r="G1814" s="717"/>
      <c r="H1814" s="679"/>
      <c r="I1814" s="678"/>
      <c r="J1814" s="678"/>
      <c r="K1814" s="678"/>
      <c r="L1814" s="678"/>
      <c r="M1814" s="678"/>
      <c r="N1814" s="678"/>
      <c r="O1814" s="678"/>
      <c r="P1814" s="678"/>
      <c r="Q1814" s="678"/>
      <c r="R1814" s="678"/>
      <c r="S1814" s="678"/>
      <c r="T1814" s="678"/>
      <c r="U1814" s="678"/>
      <c r="V1814" s="678"/>
      <c r="W1814" s="678"/>
      <c r="X1814" s="678"/>
      <c r="Y1814" s="678"/>
      <c r="Z1814" s="679"/>
      <c r="AA1814" s="678"/>
      <c r="AB1814" s="678"/>
      <c r="AC1814" s="678"/>
      <c r="AD1814" s="678"/>
      <c r="AE1814" s="684"/>
      <c r="AF1814" s="679">
        <v>0</v>
      </c>
      <c r="AG1814" s="685"/>
      <c r="AH1814" s="685"/>
      <c r="AI1814" s="685"/>
      <c r="AJ1814" s="678"/>
      <c r="AK1814" s="684"/>
      <c r="AL1814" s="678"/>
      <c r="AM1814" s="678"/>
      <c r="AN1814" s="678"/>
      <c r="AO1814" s="678"/>
      <c r="AP1814" s="678"/>
      <c r="AQ1814" s="678"/>
      <c r="AR1814" s="678"/>
      <c r="AS1814" s="678"/>
      <c r="AT1814" s="678"/>
      <c r="AU1814" s="678"/>
      <c r="AV1814" s="678"/>
      <c r="AW1814" s="678"/>
      <c r="AX1814" s="678"/>
      <c r="AY1814" s="678"/>
      <c r="AZ1814" s="678"/>
      <c r="BA1814" s="678"/>
      <c r="BB1814" s="678"/>
      <c r="BC1814" s="678"/>
      <c r="BD1814" s="678"/>
      <c r="BE1814" s="678"/>
      <c r="BF1814" s="678"/>
      <c r="BG1814" s="678"/>
      <c r="BH1814" s="678"/>
      <c r="BI1814" s="678"/>
      <c r="BJ1814" s="678"/>
      <c r="BK1814" s="678"/>
      <c r="BL1814" s="678"/>
      <c r="BM1814" s="678"/>
      <c r="BN1814" s="678"/>
      <c r="BO1814" s="678"/>
      <c r="BP1814" s="678"/>
      <c r="BQ1814" s="678"/>
      <c r="BR1814" s="678"/>
      <c r="BS1814" s="678"/>
      <c r="BT1814" s="678"/>
      <c r="BU1814" s="678"/>
      <c r="BV1814" s="678"/>
      <c r="BW1814" s="678"/>
      <c r="BX1814" s="678"/>
      <c r="BY1814" s="678"/>
      <c r="BZ1814" s="678"/>
      <c r="CA1814" s="678"/>
      <c r="CB1814" s="678"/>
      <c r="CC1814" s="678"/>
      <c r="CD1814" s="678"/>
      <c r="CE1814" s="678"/>
      <c r="CF1814" s="678"/>
      <c r="CG1814" s="678"/>
      <c r="CH1814" s="678"/>
      <c r="CI1814" s="678"/>
      <c r="CJ1814" s="678"/>
      <c r="CK1814" s="678"/>
      <c r="CL1814" s="678" t="s">
        <v>308</v>
      </c>
      <c r="CM1814" s="678"/>
      <c r="CN1814" s="929"/>
      <c r="CO1814" s="678"/>
      <c r="CP1814" s="678"/>
      <c r="CQ1814" s="678" t="s">
        <v>308</v>
      </c>
      <c r="CR1814" s="678" t="s">
        <v>308</v>
      </c>
      <c r="CS1814" s="693"/>
      <c r="CT1814" s="695"/>
      <c r="CU1814" s="721"/>
      <c r="CV1814" s="679"/>
      <c r="CW1814" s="679"/>
      <c r="CX1814" s="695"/>
      <c r="CY1814" s="722">
        <v>0</v>
      </c>
      <c r="CZ1814" s="722">
        <v>0</v>
      </c>
      <c r="DA1814" s="695">
        <v>0</v>
      </c>
      <c r="DB1814" s="695">
        <v>0</v>
      </c>
      <c r="DC1814" s="695">
        <v>0</v>
      </c>
      <c r="DD1814" s="695">
        <v>0</v>
      </c>
      <c r="DE1814" s="695">
        <v>0</v>
      </c>
      <c r="DF1814" s="695">
        <v>0</v>
      </c>
      <c r="DG1814" s="695">
        <v>0</v>
      </c>
      <c r="DH1814" s="679">
        <v>0</v>
      </c>
      <c r="DI1814" s="679">
        <v>0</v>
      </c>
      <c r="DJ1814" s="679">
        <v>0</v>
      </c>
      <c r="DK1814" s="679">
        <v>0</v>
      </c>
      <c r="DL1814" s="679">
        <v>0</v>
      </c>
      <c r="DM1814" s="679">
        <v>0</v>
      </c>
      <c r="DN1814" s="679">
        <v>0</v>
      </c>
      <c r="DO1814" s="846">
        <v>0</v>
      </c>
      <c r="DP1814" s="679"/>
      <c r="DQ1814" s="679"/>
      <c r="DR1814" s="679"/>
      <c r="DS1814" s="679"/>
      <c r="DT1814" s="695"/>
      <c r="DU1814" s="684"/>
      <c r="DV1814" s="684"/>
      <c r="DW1814" s="679"/>
      <c r="DX1814" s="724"/>
      <c r="DY1814" s="679" t="s">
        <v>308</v>
      </c>
      <c r="DZ1814" s="724" t="s">
        <v>308</v>
      </c>
      <c r="EA1814" s="679"/>
      <c r="EB1814" s="724"/>
    </row>
    <row r="1815" spans="1:266" ht="17.25" customHeight="1" x14ac:dyDescent="0.35">
      <c r="A1815" s="618" t="s">
        <v>3201</v>
      </c>
      <c r="B1815" s="730">
        <v>81</v>
      </c>
      <c r="C1815" s="730" t="s">
        <v>3202</v>
      </c>
      <c r="D1815" s="730" t="s">
        <v>3202</v>
      </c>
      <c r="E1815" s="730">
        <v>32</v>
      </c>
      <c r="F1815" s="731" t="s">
        <v>574</v>
      </c>
      <c r="G1815" s="732">
        <v>1</v>
      </c>
      <c r="H1815" s="826">
        <v>46196</v>
      </c>
      <c r="I1815" s="730">
        <v>36</v>
      </c>
      <c r="J1815" s="730" t="s">
        <v>308</v>
      </c>
      <c r="K1815" s="730">
        <v>37</v>
      </c>
      <c r="L1815" s="730" t="s">
        <v>3203</v>
      </c>
      <c r="M1815" s="735" t="s">
        <v>3201</v>
      </c>
      <c r="N1815" s="735">
        <v>0</v>
      </c>
      <c r="O1815" s="735" t="s">
        <v>390</v>
      </c>
      <c r="P1815" s="735">
        <v>0</v>
      </c>
      <c r="Q1815" s="735">
        <v>0</v>
      </c>
      <c r="R1815" s="735" t="s">
        <v>2834</v>
      </c>
      <c r="S1815" s="735" t="s">
        <v>308</v>
      </c>
      <c r="T1815" s="735" t="s">
        <v>2848</v>
      </c>
      <c r="U1815" s="735">
        <v>373</v>
      </c>
      <c r="V1815" s="735" t="s">
        <v>308</v>
      </c>
      <c r="W1815" s="735"/>
      <c r="X1815" s="735"/>
      <c r="Y1815" s="768"/>
      <c r="Z1815" s="768"/>
      <c r="AA1815" s="735" t="s">
        <v>45</v>
      </c>
      <c r="AB1815" s="735" t="s">
        <v>863</v>
      </c>
      <c r="AC1815" s="735" t="s">
        <v>589</v>
      </c>
      <c r="AD1815" s="735">
        <v>882</v>
      </c>
      <c r="AE1815" s="738">
        <v>882</v>
      </c>
      <c r="AF1815" s="763" t="s">
        <v>390</v>
      </c>
      <c r="AG1815" s="765"/>
      <c r="AH1815" s="765"/>
      <c r="AI1815" s="765" t="s">
        <v>625</v>
      </c>
      <c r="AJ1815" s="740">
        <v>7</v>
      </c>
      <c r="AK1815" s="766"/>
      <c r="AL1815" s="740"/>
      <c r="AM1815" s="767">
        <v>0</v>
      </c>
      <c r="AN1815" s="767"/>
      <c r="AO1815" s="767">
        <v>0</v>
      </c>
      <c r="AP1815" s="767"/>
      <c r="AQ1815" s="767"/>
      <c r="AR1815" s="767"/>
      <c r="AS1815" s="767"/>
      <c r="AT1815" s="767"/>
      <c r="AU1815" s="767"/>
      <c r="AV1815" s="767"/>
      <c r="AW1815" s="767"/>
      <c r="AX1815" s="767"/>
      <c r="AY1815" s="767"/>
      <c r="AZ1815" s="767"/>
      <c r="BA1815" s="767"/>
      <c r="BB1815" s="767">
        <v>0</v>
      </c>
      <c r="BC1815" s="767">
        <v>0</v>
      </c>
      <c r="BD1815" s="767">
        <v>0</v>
      </c>
      <c r="BE1815" s="767">
        <v>0</v>
      </c>
      <c r="BF1815" s="767">
        <v>0</v>
      </c>
      <c r="BG1815" s="767">
        <v>0</v>
      </c>
      <c r="BH1815" s="767">
        <v>0</v>
      </c>
      <c r="BI1815" s="767">
        <v>0</v>
      </c>
      <c r="BJ1815" s="767"/>
      <c r="BK1815" s="767">
        <v>0</v>
      </c>
      <c r="BL1815" s="767"/>
      <c r="BM1815" s="767"/>
      <c r="BN1815" s="767" t="s">
        <v>308</v>
      </c>
      <c r="BO1815" s="767" t="s">
        <v>308</v>
      </c>
      <c r="BP1815" s="767" t="s">
        <v>308</v>
      </c>
      <c r="BQ1815" s="767" t="s">
        <v>308</v>
      </c>
      <c r="BR1815" s="767"/>
      <c r="BS1815" s="767" t="s">
        <v>397</v>
      </c>
      <c r="BT1815" s="767"/>
      <c r="BU1815" s="767" t="s">
        <v>579</v>
      </c>
      <c r="BV1815" s="767"/>
      <c r="BW1815" s="767"/>
      <c r="BX1815" s="767"/>
      <c r="BY1815" s="767"/>
      <c r="BZ1815" s="767"/>
      <c r="CA1815" s="767"/>
      <c r="CB1815" s="767"/>
      <c r="CC1815" s="767"/>
      <c r="CD1815" s="767"/>
      <c r="CE1815" s="767"/>
      <c r="CF1815" s="767"/>
      <c r="CG1815" s="767"/>
      <c r="CH1815" s="767"/>
      <c r="CI1815" s="767"/>
      <c r="CJ1815" s="767"/>
      <c r="CK1815" s="768"/>
      <c r="CL1815" s="768" t="s">
        <v>397</v>
      </c>
      <c r="CM1815" s="768" t="s">
        <v>397</v>
      </c>
      <c r="CN1815" s="768" t="s">
        <v>397</v>
      </c>
      <c r="CO1815" s="768" t="s">
        <v>397</v>
      </c>
      <c r="CP1815" s="768">
        <v>0</v>
      </c>
      <c r="CQ1815" s="768">
        <v>0</v>
      </c>
      <c r="CR1815" s="735">
        <v>882</v>
      </c>
      <c r="CS1815" s="863"/>
      <c r="CT1815" s="860" t="s">
        <v>308</v>
      </c>
      <c r="CU1815" s="941" t="s">
        <v>308</v>
      </c>
      <c r="CV1815" s="763"/>
      <c r="CW1815" s="763"/>
      <c r="CX1815" s="860">
        <v>46239</v>
      </c>
      <c r="CY1815" s="747">
        <v>0</v>
      </c>
      <c r="CZ1815" s="747" t="s">
        <v>308</v>
      </c>
      <c r="DA1815" s="748">
        <v>0</v>
      </c>
      <c r="DB1815" s="748">
        <v>0</v>
      </c>
      <c r="DC1815" s="748">
        <v>0</v>
      </c>
      <c r="DD1815" s="748" t="s">
        <v>308</v>
      </c>
      <c r="DE1815" s="748" t="s">
        <v>308</v>
      </c>
      <c r="DF1815" s="748" t="s">
        <v>308</v>
      </c>
      <c r="DG1815" s="748" t="s">
        <v>308</v>
      </c>
      <c r="DH1815" s="770">
        <v>0</v>
      </c>
      <c r="DI1815" s="763" t="s">
        <v>390</v>
      </c>
      <c r="DJ1815" s="763" t="s">
        <v>390</v>
      </c>
      <c r="DK1815" s="763" t="s">
        <v>579</v>
      </c>
      <c r="DL1815" s="763" t="s">
        <v>390</v>
      </c>
      <c r="DM1815" s="763" t="s">
        <v>390</v>
      </c>
      <c r="DN1815" s="763" t="s">
        <v>390</v>
      </c>
      <c r="DO1815" s="771">
        <v>0</v>
      </c>
      <c r="DP1815" s="763">
        <v>46276</v>
      </c>
      <c r="DQ1815" s="763">
        <v>46302</v>
      </c>
      <c r="DR1815" s="763">
        <v>46302</v>
      </c>
      <c r="DS1815" s="770">
        <v>46276</v>
      </c>
      <c r="DT1815" s="752">
        <v>46302</v>
      </c>
      <c r="DU1815" s="753">
        <v>-7</v>
      </c>
      <c r="DV1815" s="753" t="s">
        <v>308</v>
      </c>
      <c r="DW1815" s="754">
        <v>46269</v>
      </c>
      <c r="DX1815" s="755">
        <v>46269</v>
      </c>
      <c r="DY1815" s="754" t="e">
        <v>#VALUE!</v>
      </c>
      <c r="DZ1815" s="754" t="e">
        <v>#VALUE!</v>
      </c>
      <c r="EA1815" s="754" t="e">
        <v>#VALUE!</v>
      </c>
      <c r="EB1815" s="754" t="e">
        <v>#VALUE!</v>
      </c>
      <c r="HA1815" s="756" t="s">
        <v>397</v>
      </c>
      <c r="HB1815" s="756" t="s">
        <v>397</v>
      </c>
      <c r="HC1815" s="756" t="s">
        <v>397</v>
      </c>
      <c r="HD1815" s="756" t="s">
        <v>397</v>
      </c>
      <c r="HE1815" s="756" t="s">
        <v>397</v>
      </c>
      <c r="HF1815" s="756" t="s">
        <v>397</v>
      </c>
      <c r="HG1815" s="756" t="s">
        <v>397</v>
      </c>
      <c r="HH1815" s="756" t="s">
        <v>397</v>
      </c>
      <c r="HI1815" s="756" t="s">
        <v>397</v>
      </c>
      <c r="HJ1815" s="756" t="s">
        <v>397</v>
      </c>
      <c r="HK1815"/>
      <c r="HL1815"/>
      <c r="HM1815"/>
      <c r="HN1815" s="756" t="str">
        <f t="shared" ref="HN1815:HN1838" si="63">IF(HA1815&lt;&gt;"X","SDI",IF(HE1815&lt;&gt;"X","CBMJ",IF(HK1815&lt;&gt;"X","AUTO PRINT","INHOUSE")))</f>
        <v>AUTO PRINT</v>
      </c>
      <c r="HO1815"/>
      <c r="HP1815" s="757" t="s">
        <v>572</v>
      </c>
      <c r="HQ1815" s="757" t="s">
        <v>572</v>
      </c>
      <c r="HR1815" s="757" t="s">
        <v>572</v>
      </c>
      <c r="HS1815"/>
      <c r="HW1815" s="758"/>
      <c r="HX1815"/>
      <c r="HY1815" s="759" t="s">
        <v>572</v>
      </c>
      <c r="HZ1815" s="759" t="s">
        <v>572</v>
      </c>
      <c r="IA1815" s="759" t="s">
        <v>572</v>
      </c>
      <c r="IC1815" s="760" t="s">
        <v>572</v>
      </c>
      <c r="ID1815" s="760" t="s">
        <v>572</v>
      </c>
      <c r="IE1815" s="760" t="s">
        <v>572</v>
      </c>
      <c r="IF1815" s="761" t="s">
        <v>572</v>
      </c>
      <c r="IG1815" s="619" t="str">
        <f t="shared" ref="IG1815:IG1838" si="64">IF(COUNTIF(IC1815:IF1815,"AUTO PRINTING*")&gt;0,"AUTO PRINTING","IN HOUSE (MANUAL)")</f>
        <v>IN HOUSE (MANUAL)</v>
      </c>
      <c r="II1815" s="761" t="s">
        <v>572</v>
      </c>
      <c r="IK1815" s="761" t="str">
        <f>IFERROR(VLOOKUP($M1815,#REF!,13,0),"IN HOUSE (MANUAL)")</f>
        <v>IN HOUSE (MANUAL)</v>
      </c>
      <c r="IM1815" s="760" t="s">
        <v>572</v>
      </c>
      <c r="IN1815" s="760" t="s">
        <v>572</v>
      </c>
      <c r="IO1815" s="760" t="s">
        <v>572</v>
      </c>
      <c r="IQ1815" s="760" t="s">
        <v>572</v>
      </c>
      <c r="IR1815" s="760" t="s">
        <v>572</v>
      </c>
      <c r="IT1815" s="760" t="s">
        <v>572</v>
      </c>
      <c r="IV1815" s="760" t="s">
        <v>572</v>
      </c>
      <c r="IW1815" s="760" t="s">
        <v>572</v>
      </c>
      <c r="IY1815" s="760" t="s">
        <v>572</v>
      </c>
      <c r="IZ1815" s="760" t="s">
        <v>572</v>
      </c>
      <c r="JB1815" s="760" t="s">
        <v>572</v>
      </c>
      <c r="JC1815" s="760" t="s">
        <v>572</v>
      </c>
      <c r="JE1815" s="760" t="s">
        <v>572</v>
      </c>
      <c r="JF1815" s="760" t="s">
        <v>572</v>
      </c>
    </row>
    <row r="1816" spans="1:266" ht="17.25" customHeight="1" x14ac:dyDescent="0.35">
      <c r="A1816" s="618" t="s">
        <v>3204</v>
      </c>
      <c r="B1816" s="730">
        <v>83</v>
      </c>
      <c r="C1816" s="730" t="s">
        <v>3202</v>
      </c>
      <c r="D1816" s="730" t="s">
        <v>3202</v>
      </c>
      <c r="E1816" s="730">
        <v>32</v>
      </c>
      <c r="F1816" s="731" t="s">
        <v>574</v>
      </c>
      <c r="G1816" s="732">
        <v>1</v>
      </c>
      <c r="H1816" s="826">
        <v>46196</v>
      </c>
      <c r="I1816" s="730">
        <v>36</v>
      </c>
      <c r="J1816" s="730" t="s">
        <v>308</v>
      </c>
      <c r="K1816" s="730">
        <v>37</v>
      </c>
      <c r="L1816" s="730" t="s">
        <v>3205</v>
      </c>
      <c r="M1816" s="735" t="s">
        <v>3204</v>
      </c>
      <c r="N1816" s="735">
        <v>0</v>
      </c>
      <c r="O1816" s="735" t="s">
        <v>390</v>
      </c>
      <c r="P1816" s="735">
        <v>0</v>
      </c>
      <c r="Q1816" s="735">
        <v>0</v>
      </c>
      <c r="R1816" s="735" t="s">
        <v>2834</v>
      </c>
      <c r="S1816" s="735" t="s">
        <v>308</v>
      </c>
      <c r="T1816" s="735" t="s">
        <v>2840</v>
      </c>
      <c r="U1816" s="735">
        <v>373</v>
      </c>
      <c r="V1816" s="735" t="s">
        <v>308</v>
      </c>
      <c r="W1816" s="735"/>
      <c r="X1816" s="735"/>
      <c r="Y1816" s="768"/>
      <c r="Z1816" s="768"/>
      <c r="AA1816" s="735" t="s">
        <v>45</v>
      </c>
      <c r="AB1816" s="735" t="s">
        <v>863</v>
      </c>
      <c r="AC1816" s="735" t="s">
        <v>589</v>
      </c>
      <c r="AD1816" s="735">
        <v>1662</v>
      </c>
      <c r="AE1816" s="738">
        <v>1662</v>
      </c>
      <c r="AF1816" s="763" t="s">
        <v>390</v>
      </c>
      <c r="AG1816" s="765"/>
      <c r="AH1816" s="765"/>
      <c r="AI1816" s="765" t="s">
        <v>625</v>
      </c>
      <c r="AJ1816" s="740">
        <v>9</v>
      </c>
      <c r="AK1816" s="766"/>
      <c r="AL1816" s="740"/>
      <c r="AM1816" s="767">
        <v>0</v>
      </c>
      <c r="AN1816" s="767"/>
      <c r="AO1816" s="767">
        <v>0</v>
      </c>
      <c r="AP1816" s="767"/>
      <c r="AQ1816" s="767"/>
      <c r="AR1816" s="767"/>
      <c r="AS1816" s="767"/>
      <c r="AT1816" s="767"/>
      <c r="AU1816" s="767"/>
      <c r="AV1816" s="767"/>
      <c r="AW1816" s="767"/>
      <c r="AX1816" s="767"/>
      <c r="AY1816" s="767"/>
      <c r="AZ1816" s="767"/>
      <c r="BA1816" s="767"/>
      <c r="BB1816" s="767">
        <v>0</v>
      </c>
      <c r="BC1816" s="767">
        <v>0</v>
      </c>
      <c r="BD1816" s="767">
        <v>0</v>
      </c>
      <c r="BE1816" s="767">
        <v>0</v>
      </c>
      <c r="BF1816" s="767">
        <v>0</v>
      </c>
      <c r="BG1816" s="767">
        <v>0</v>
      </c>
      <c r="BH1816" s="767">
        <v>0</v>
      </c>
      <c r="BI1816" s="767">
        <v>0</v>
      </c>
      <c r="BJ1816" s="767"/>
      <c r="BK1816" s="767">
        <v>0</v>
      </c>
      <c r="BL1816" s="767"/>
      <c r="BM1816" s="767"/>
      <c r="BN1816" s="767" t="s">
        <v>308</v>
      </c>
      <c r="BO1816" s="767" t="s">
        <v>308</v>
      </c>
      <c r="BP1816" s="767" t="s">
        <v>308</v>
      </c>
      <c r="BQ1816" s="767" t="s">
        <v>308</v>
      </c>
      <c r="BR1816" s="767"/>
      <c r="BS1816" s="767" t="s">
        <v>397</v>
      </c>
      <c r="BT1816" s="767"/>
      <c r="BU1816" s="767" t="s">
        <v>579</v>
      </c>
      <c r="BV1816" s="767"/>
      <c r="BW1816" s="767"/>
      <c r="BX1816" s="767"/>
      <c r="BY1816" s="767"/>
      <c r="BZ1816" s="767"/>
      <c r="CA1816" s="767"/>
      <c r="CB1816" s="767"/>
      <c r="CC1816" s="767"/>
      <c r="CD1816" s="767"/>
      <c r="CE1816" s="767"/>
      <c r="CF1816" s="767"/>
      <c r="CG1816" s="767"/>
      <c r="CH1816" s="767"/>
      <c r="CI1816" s="767"/>
      <c r="CJ1816" s="767"/>
      <c r="CK1816" s="768"/>
      <c r="CL1816" s="768" t="s">
        <v>397</v>
      </c>
      <c r="CM1816" s="768" t="s">
        <v>397</v>
      </c>
      <c r="CN1816" s="768" t="s">
        <v>397</v>
      </c>
      <c r="CO1816" s="768" t="s">
        <v>397</v>
      </c>
      <c r="CP1816" s="768">
        <v>0</v>
      </c>
      <c r="CQ1816" s="768">
        <v>0</v>
      </c>
      <c r="CR1816" s="735">
        <v>1662</v>
      </c>
      <c r="CS1816" s="863"/>
      <c r="CT1816" s="860" t="s">
        <v>308</v>
      </c>
      <c r="CU1816" s="941" t="s">
        <v>308</v>
      </c>
      <c r="CV1816" s="763"/>
      <c r="CW1816" s="763"/>
      <c r="CX1816" s="860">
        <v>46239</v>
      </c>
      <c r="CY1816" s="747">
        <v>0</v>
      </c>
      <c r="CZ1816" s="747" t="s">
        <v>308</v>
      </c>
      <c r="DA1816" s="748">
        <v>0</v>
      </c>
      <c r="DB1816" s="748">
        <v>0</v>
      </c>
      <c r="DC1816" s="748">
        <v>0</v>
      </c>
      <c r="DD1816" s="748" t="s">
        <v>308</v>
      </c>
      <c r="DE1816" s="748" t="s">
        <v>308</v>
      </c>
      <c r="DF1816" s="748" t="s">
        <v>308</v>
      </c>
      <c r="DG1816" s="748" t="s">
        <v>308</v>
      </c>
      <c r="DH1816" s="770">
        <v>0</v>
      </c>
      <c r="DI1816" s="763" t="s">
        <v>390</v>
      </c>
      <c r="DJ1816" s="763" t="s">
        <v>390</v>
      </c>
      <c r="DK1816" s="763" t="s">
        <v>579</v>
      </c>
      <c r="DL1816" s="763" t="s">
        <v>390</v>
      </c>
      <c r="DM1816" s="763" t="s">
        <v>390</v>
      </c>
      <c r="DN1816" s="763" t="s">
        <v>390</v>
      </c>
      <c r="DO1816" s="771">
        <v>0</v>
      </c>
      <c r="DP1816" s="763">
        <v>46276</v>
      </c>
      <c r="DQ1816" s="763">
        <v>46302</v>
      </c>
      <c r="DR1816" s="763">
        <v>46302</v>
      </c>
      <c r="DS1816" s="770">
        <v>46276</v>
      </c>
      <c r="DT1816" s="752">
        <v>46302</v>
      </c>
      <c r="DU1816" s="753">
        <v>-7</v>
      </c>
      <c r="DV1816" s="753" t="s">
        <v>308</v>
      </c>
      <c r="DW1816" s="754">
        <v>46269</v>
      </c>
      <c r="DX1816" s="755">
        <v>46269</v>
      </c>
      <c r="DY1816" s="754" t="e">
        <v>#VALUE!</v>
      </c>
      <c r="DZ1816" s="754" t="e">
        <v>#VALUE!</v>
      </c>
      <c r="EA1816" s="754"/>
      <c r="EB1816" s="754"/>
      <c r="HA1816" s="756" t="s">
        <v>397</v>
      </c>
      <c r="HB1816" s="756" t="s">
        <v>397</v>
      </c>
      <c r="HC1816" s="756" t="s">
        <v>397</v>
      </c>
      <c r="HD1816" s="756" t="s">
        <v>397</v>
      </c>
      <c r="HE1816" s="756" t="s">
        <v>397</v>
      </c>
      <c r="HF1816" s="756" t="s">
        <v>397</v>
      </c>
      <c r="HG1816" s="756" t="s">
        <v>397</v>
      </c>
      <c r="HH1816" s="756" t="s">
        <v>397</v>
      </c>
      <c r="HI1816" s="756" t="s">
        <v>397</v>
      </c>
      <c r="HJ1816" s="756" t="s">
        <v>397</v>
      </c>
      <c r="HK1816"/>
      <c r="HL1816"/>
      <c r="HM1816"/>
      <c r="HN1816" s="756" t="str">
        <f t="shared" si="63"/>
        <v>AUTO PRINT</v>
      </c>
      <c r="HO1816"/>
      <c r="HP1816" s="757" t="s">
        <v>572</v>
      </c>
      <c r="HQ1816" s="757" t="s">
        <v>572</v>
      </c>
      <c r="HR1816" s="757" t="s">
        <v>572</v>
      </c>
      <c r="HS1816"/>
      <c r="HW1816" s="758"/>
      <c r="HX1816"/>
      <c r="HY1816" s="759" t="s">
        <v>572</v>
      </c>
      <c r="HZ1816" s="759" t="s">
        <v>572</v>
      </c>
      <c r="IA1816" s="759" t="s">
        <v>572</v>
      </c>
      <c r="IC1816" s="760" t="s">
        <v>572</v>
      </c>
      <c r="ID1816" s="760" t="s">
        <v>572</v>
      </c>
      <c r="IE1816" s="760" t="s">
        <v>572</v>
      </c>
      <c r="IF1816" s="761" t="s">
        <v>572</v>
      </c>
      <c r="IG1816" s="619" t="str">
        <f t="shared" si="64"/>
        <v>IN HOUSE (MANUAL)</v>
      </c>
      <c r="II1816" s="761" t="s">
        <v>572</v>
      </c>
      <c r="IK1816" s="761" t="str">
        <f>IFERROR(VLOOKUP($M1816,#REF!,13,0),"IN HOUSE (MANUAL)")</f>
        <v>IN HOUSE (MANUAL)</v>
      </c>
      <c r="IM1816" s="760" t="s">
        <v>572</v>
      </c>
      <c r="IN1816" s="760" t="s">
        <v>572</v>
      </c>
      <c r="IO1816" s="760" t="s">
        <v>572</v>
      </c>
      <c r="IQ1816" s="760" t="s">
        <v>572</v>
      </c>
      <c r="IR1816" s="760" t="s">
        <v>572</v>
      </c>
      <c r="IT1816" s="760" t="s">
        <v>572</v>
      </c>
      <c r="IV1816" s="760" t="s">
        <v>572</v>
      </c>
      <c r="IW1816" s="760" t="s">
        <v>572</v>
      </c>
      <c r="IY1816" s="760" t="s">
        <v>572</v>
      </c>
      <c r="IZ1816" s="760" t="s">
        <v>572</v>
      </c>
      <c r="JB1816" s="760" t="s">
        <v>572</v>
      </c>
      <c r="JC1816" s="760" t="s">
        <v>572</v>
      </c>
      <c r="JE1816" s="760" t="s">
        <v>572</v>
      </c>
      <c r="JF1816" s="760" t="s">
        <v>572</v>
      </c>
    </row>
    <row r="1817" spans="1:266" ht="17.25" customHeight="1" x14ac:dyDescent="0.35">
      <c r="A1817" s="618" t="s">
        <v>3206</v>
      </c>
      <c r="B1817" s="730">
        <v>84</v>
      </c>
      <c r="C1817" s="730" t="s">
        <v>3202</v>
      </c>
      <c r="D1817" s="730" t="s">
        <v>3202</v>
      </c>
      <c r="E1817" s="730">
        <v>32</v>
      </c>
      <c r="F1817" s="731" t="s">
        <v>574</v>
      </c>
      <c r="G1817" s="732">
        <v>1</v>
      </c>
      <c r="H1817" s="826">
        <v>46196</v>
      </c>
      <c r="I1817" s="730">
        <v>36</v>
      </c>
      <c r="J1817" s="730" t="s">
        <v>308</v>
      </c>
      <c r="K1817" s="730">
        <v>37</v>
      </c>
      <c r="L1817" s="730" t="s">
        <v>3207</v>
      </c>
      <c r="M1817" s="735" t="s">
        <v>3206</v>
      </c>
      <c r="N1817" s="735">
        <v>0</v>
      </c>
      <c r="O1817" s="735" t="s">
        <v>390</v>
      </c>
      <c r="P1817" s="735">
        <v>0</v>
      </c>
      <c r="Q1817" s="735">
        <v>0</v>
      </c>
      <c r="R1817" s="735" t="s">
        <v>2834</v>
      </c>
      <c r="S1817" s="735" t="s">
        <v>308</v>
      </c>
      <c r="T1817" s="735" t="s">
        <v>3208</v>
      </c>
      <c r="U1817" s="735">
        <v>373</v>
      </c>
      <c r="V1817" s="735" t="s">
        <v>308</v>
      </c>
      <c r="W1817" s="735"/>
      <c r="X1817" s="735"/>
      <c r="Y1817" s="768"/>
      <c r="Z1817" s="768"/>
      <c r="AA1817" s="735" t="s">
        <v>45</v>
      </c>
      <c r="AB1817" s="735" t="s">
        <v>863</v>
      </c>
      <c r="AC1817" s="735" t="s">
        <v>578</v>
      </c>
      <c r="AD1817" s="735">
        <v>192</v>
      </c>
      <c r="AE1817" s="738">
        <v>192</v>
      </c>
      <c r="AF1817" s="763" t="s">
        <v>390</v>
      </c>
      <c r="AG1817" s="765"/>
      <c r="AH1817" s="765"/>
      <c r="AI1817" s="765" t="s">
        <v>308</v>
      </c>
      <c r="AJ1817" s="740">
        <v>10</v>
      </c>
      <c r="AK1817" s="766"/>
      <c r="AL1817" s="740"/>
      <c r="AM1817" s="767">
        <v>0</v>
      </c>
      <c r="AN1817" s="767"/>
      <c r="AO1817" s="767">
        <v>0</v>
      </c>
      <c r="AP1817" s="767"/>
      <c r="AQ1817" s="767"/>
      <c r="AR1817" s="767"/>
      <c r="AS1817" s="767"/>
      <c r="AT1817" s="767"/>
      <c r="AU1817" s="767"/>
      <c r="AV1817" s="767"/>
      <c r="AW1817" s="767"/>
      <c r="AX1817" s="767"/>
      <c r="AY1817" s="767"/>
      <c r="AZ1817" s="767"/>
      <c r="BA1817" s="767"/>
      <c r="BB1817" s="767">
        <v>0</v>
      </c>
      <c r="BC1817" s="767">
        <v>0</v>
      </c>
      <c r="BD1817" s="767">
        <v>0</v>
      </c>
      <c r="BE1817" s="767">
        <v>0</v>
      </c>
      <c r="BF1817" s="767">
        <v>0</v>
      </c>
      <c r="BG1817" s="767">
        <v>0</v>
      </c>
      <c r="BH1817" s="767">
        <v>0</v>
      </c>
      <c r="BI1817" s="767">
        <v>0</v>
      </c>
      <c r="BJ1817" s="767"/>
      <c r="BK1817" s="767">
        <v>0</v>
      </c>
      <c r="BL1817" s="767"/>
      <c r="BM1817" s="767"/>
      <c r="BN1817" s="767" t="s">
        <v>308</v>
      </c>
      <c r="BO1817" s="767" t="s">
        <v>308</v>
      </c>
      <c r="BP1817" s="767" t="s">
        <v>308</v>
      </c>
      <c r="BQ1817" s="767" t="s">
        <v>308</v>
      </c>
      <c r="BR1817" s="767"/>
      <c r="BS1817" s="767" t="s">
        <v>397</v>
      </c>
      <c r="BT1817" s="767"/>
      <c r="BU1817" s="767" t="s">
        <v>579</v>
      </c>
      <c r="BV1817" s="767"/>
      <c r="BW1817" s="767"/>
      <c r="BX1817" s="767"/>
      <c r="BY1817" s="767"/>
      <c r="BZ1817" s="767"/>
      <c r="CA1817" s="767"/>
      <c r="CB1817" s="767"/>
      <c r="CC1817" s="767"/>
      <c r="CD1817" s="767"/>
      <c r="CE1817" s="767"/>
      <c r="CF1817" s="767"/>
      <c r="CG1817" s="767"/>
      <c r="CH1817" s="767"/>
      <c r="CI1817" s="767"/>
      <c r="CJ1817" s="767"/>
      <c r="CK1817" s="768"/>
      <c r="CL1817" s="768" t="s">
        <v>397</v>
      </c>
      <c r="CM1817" s="768" t="s">
        <v>397</v>
      </c>
      <c r="CN1817" s="768" t="s">
        <v>397</v>
      </c>
      <c r="CO1817" s="768" t="s">
        <v>397</v>
      </c>
      <c r="CP1817" s="768">
        <v>0</v>
      </c>
      <c r="CQ1817" s="768">
        <v>0</v>
      </c>
      <c r="CR1817" s="735">
        <v>192</v>
      </c>
      <c r="CS1817" s="863"/>
      <c r="CT1817" s="860">
        <v>46283</v>
      </c>
      <c r="CU1817" s="941" t="s">
        <v>580</v>
      </c>
      <c r="CV1817" s="763"/>
      <c r="CW1817" s="763"/>
      <c r="CX1817" s="860">
        <v>46239</v>
      </c>
      <c r="CY1817" s="747">
        <v>0</v>
      </c>
      <c r="CZ1817" s="747" t="s">
        <v>308</v>
      </c>
      <c r="DA1817" s="748">
        <v>0</v>
      </c>
      <c r="DB1817" s="748">
        <v>0</v>
      </c>
      <c r="DC1817" s="748">
        <v>0</v>
      </c>
      <c r="DD1817" s="748" t="s">
        <v>308</v>
      </c>
      <c r="DE1817" s="748" t="s">
        <v>308</v>
      </c>
      <c r="DF1817" s="748" t="s">
        <v>308</v>
      </c>
      <c r="DG1817" s="748" t="s">
        <v>308</v>
      </c>
      <c r="DH1817" s="770">
        <v>0</v>
      </c>
      <c r="DI1817" s="763" t="s">
        <v>390</v>
      </c>
      <c r="DJ1817" s="763" t="s">
        <v>390</v>
      </c>
      <c r="DK1817" s="763" t="s">
        <v>579</v>
      </c>
      <c r="DL1817" s="763" t="s">
        <v>390</v>
      </c>
      <c r="DM1817" s="763" t="s">
        <v>390</v>
      </c>
      <c r="DN1817" s="763" t="s">
        <v>390</v>
      </c>
      <c r="DO1817" s="771">
        <v>0</v>
      </c>
      <c r="DP1817" s="763">
        <v>46276</v>
      </c>
      <c r="DQ1817" s="763">
        <v>46276</v>
      </c>
      <c r="DR1817" s="763">
        <v>46276</v>
      </c>
      <c r="DS1817" s="770">
        <v>46276</v>
      </c>
      <c r="DT1817" s="752">
        <v>46276</v>
      </c>
      <c r="DU1817" s="753">
        <v>-7</v>
      </c>
      <c r="DV1817" s="753" t="s">
        <v>308</v>
      </c>
      <c r="DW1817" s="754">
        <v>46269</v>
      </c>
      <c r="DX1817" s="755">
        <v>46269</v>
      </c>
      <c r="DY1817" s="754" t="e">
        <v>#VALUE!</v>
      </c>
      <c r="DZ1817" s="754" t="e">
        <v>#VALUE!</v>
      </c>
      <c r="EA1817" s="754" t="e">
        <v>#VALUE!</v>
      </c>
      <c r="EB1817" s="754" t="e">
        <v>#VALUE!</v>
      </c>
      <c r="HA1817" s="756" t="s">
        <v>397</v>
      </c>
      <c r="HB1817" s="756" t="s">
        <v>397</v>
      </c>
      <c r="HC1817" s="756" t="s">
        <v>397</v>
      </c>
      <c r="HD1817" s="756" t="s">
        <v>397</v>
      </c>
      <c r="HE1817" s="756" t="s">
        <v>397</v>
      </c>
      <c r="HF1817" s="756" t="s">
        <v>397</v>
      </c>
      <c r="HG1817" s="756" t="s">
        <v>397</v>
      </c>
      <c r="HH1817" s="756" t="s">
        <v>397</v>
      </c>
      <c r="HI1817" s="756" t="s">
        <v>397</v>
      </c>
      <c r="HJ1817" s="756" t="s">
        <v>397</v>
      </c>
      <c r="HK1817"/>
      <c r="HL1817"/>
      <c r="HM1817"/>
      <c r="HN1817" s="756" t="str">
        <f t="shared" si="63"/>
        <v>AUTO PRINT</v>
      </c>
      <c r="HO1817"/>
      <c r="HP1817" s="757" t="s">
        <v>572</v>
      </c>
      <c r="HQ1817" s="757" t="s">
        <v>572</v>
      </c>
      <c r="HR1817" s="757" t="s">
        <v>572</v>
      </c>
      <c r="HS1817"/>
      <c r="HW1817" s="758"/>
      <c r="HX1817"/>
      <c r="HY1817" s="759" t="s">
        <v>572</v>
      </c>
      <c r="HZ1817" s="759" t="s">
        <v>572</v>
      </c>
      <c r="IA1817" s="759" t="s">
        <v>572</v>
      </c>
      <c r="IC1817" s="760" t="s">
        <v>572</v>
      </c>
      <c r="ID1817" s="760" t="s">
        <v>572</v>
      </c>
      <c r="IE1817" s="760" t="s">
        <v>572</v>
      </c>
      <c r="IF1817" s="761" t="s">
        <v>572</v>
      </c>
      <c r="IG1817" s="619" t="str">
        <f t="shared" si="64"/>
        <v>IN HOUSE (MANUAL)</v>
      </c>
      <c r="II1817" s="761" t="s">
        <v>572</v>
      </c>
      <c r="IK1817" s="761" t="str">
        <f>IFERROR(VLOOKUP($M1817,#REF!,13,0),"IN HOUSE (MANUAL)")</f>
        <v>IN HOUSE (MANUAL)</v>
      </c>
      <c r="IM1817" s="760" t="s">
        <v>572</v>
      </c>
      <c r="IN1817" s="760" t="s">
        <v>572</v>
      </c>
      <c r="IO1817" s="760" t="s">
        <v>572</v>
      </c>
      <c r="IQ1817" s="760" t="s">
        <v>572</v>
      </c>
      <c r="IR1817" s="760" t="s">
        <v>572</v>
      </c>
      <c r="IT1817" s="760" t="s">
        <v>572</v>
      </c>
      <c r="IV1817" s="760" t="s">
        <v>572</v>
      </c>
      <c r="IW1817" s="760" t="s">
        <v>572</v>
      </c>
      <c r="IY1817" s="760" t="s">
        <v>572</v>
      </c>
      <c r="IZ1817" s="760" t="s">
        <v>572</v>
      </c>
      <c r="JB1817" s="760" t="s">
        <v>572</v>
      </c>
      <c r="JC1817" s="760" t="s">
        <v>572</v>
      </c>
      <c r="JE1817" s="760" t="s">
        <v>572</v>
      </c>
      <c r="JF1817" s="760" t="s">
        <v>572</v>
      </c>
    </row>
    <row r="1818" spans="1:266" ht="17.25" customHeight="1" x14ac:dyDescent="0.35">
      <c r="A1818" s="618" t="s">
        <v>3209</v>
      </c>
      <c r="B1818" s="730">
        <v>85</v>
      </c>
      <c r="C1818" s="730" t="s">
        <v>3202</v>
      </c>
      <c r="D1818" s="730" t="s">
        <v>3202</v>
      </c>
      <c r="E1818" s="730">
        <v>32</v>
      </c>
      <c r="F1818" s="731" t="s">
        <v>574</v>
      </c>
      <c r="G1818" s="732">
        <v>1</v>
      </c>
      <c r="H1818" s="826">
        <v>46196</v>
      </c>
      <c r="I1818" s="730">
        <v>37</v>
      </c>
      <c r="J1818" s="730" t="s">
        <v>308</v>
      </c>
      <c r="K1818" s="730">
        <v>38</v>
      </c>
      <c r="L1818" s="730" t="s">
        <v>3210</v>
      </c>
      <c r="M1818" s="735" t="s">
        <v>3209</v>
      </c>
      <c r="N1818" s="735">
        <v>0</v>
      </c>
      <c r="O1818" s="735" t="s">
        <v>390</v>
      </c>
      <c r="P1818" s="735">
        <v>0</v>
      </c>
      <c r="Q1818" s="735">
        <v>0</v>
      </c>
      <c r="R1818" s="735" t="s">
        <v>2834</v>
      </c>
      <c r="S1818" s="735" t="s">
        <v>308</v>
      </c>
      <c r="T1818" s="735" t="s">
        <v>3208</v>
      </c>
      <c r="U1818" s="735">
        <v>373</v>
      </c>
      <c r="V1818" s="735" t="s">
        <v>308</v>
      </c>
      <c r="W1818" s="735"/>
      <c r="X1818" s="735"/>
      <c r="Y1818" s="768"/>
      <c r="Z1818" s="768"/>
      <c r="AA1818" s="735" t="s">
        <v>45</v>
      </c>
      <c r="AB1818" s="735" t="s">
        <v>863</v>
      </c>
      <c r="AC1818" s="735" t="s">
        <v>597</v>
      </c>
      <c r="AD1818" s="735">
        <v>702</v>
      </c>
      <c r="AE1818" s="738">
        <v>702</v>
      </c>
      <c r="AF1818" s="763" t="s">
        <v>390</v>
      </c>
      <c r="AG1818" s="765"/>
      <c r="AH1818" s="765"/>
      <c r="AI1818" s="765" t="s">
        <v>308</v>
      </c>
      <c r="AJ1818" s="740">
        <v>11</v>
      </c>
      <c r="AK1818" s="766"/>
      <c r="AL1818" s="740"/>
      <c r="AM1818" s="767">
        <v>0</v>
      </c>
      <c r="AN1818" s="767"/>
      <c r="AO1818" s="767">
        <v>0</v>
      </c>
      <c r="AP1818" s="767"/>
      <c r="AQ1818" s="767"/>
      <c r="AR1818" s="767"/>
      <c r="AS1818" s="767"/>
      <c r="AT1818" s="767"/>
      <c r="AU1818" s="767"/>
      <c r="AV1818" s="767"/>
      <c r="AW1818" s="767"/>
      <c r="AX1818" s="767"/>
      <c r="AY1818" s="767"/>
      <c r="AZ1818" s="767"/>
      <c r="BA1818" s="767"/>
      <c r="BB1818" s="767">
        <v>0</v>
      </c>
      <c r="BC1818" s="767">
        <v>0</v>
      </c>
      <c r="BD1818" s="767">
        <v>0</v>
      </c>
      <c r="BE1818" s="767">
        <v>0</v>
      </c>
      <c r="BF1818" s="767">
        <v>0</v>
      </c>
      <c r="BG1818" s="767">
        <v>0</v>
      </c>
      <c r="BH1818" s="767">
        <v>0</v>
      </c>
      <c r="BI1818" s="767">
        <v>0</v>
      </c>
      <c r="BJ1818" s="767"/>
      <c r="BK1818" s="767">
        <v>0</v>
      </c>
      <c r="BL1818" s="767"/>
      <c r="BM1818" s="767"/>
      <c r="BN1818" s="767" t="s">
        <v>308</v>
      </c>
      <c r="BO1818" s="767" t="s">
        <v>308</v>
      </c>
      <c r="BP1818" s="767" t="s">
        <v>308</v>
      </c>
      <c r="BQ1818" s="767" t="s">
        <v>308</v>
      </c>
      <c r="BR1818" s="767"/>
      <c r="BS1818" s="767" t="s">
        <v>397</v>
      </c>
      <c r="BT1818" s="767"/>
      <c r="BU1818" s="767" t="s">
        <v>579</v>
      </c>
      <c r="BV1818" s="767"/>
      <c r="BW1818" s="767"/>
      <c r="BX1818" s="767"/>
      <c r="BY1818" s="767"/>
      <c r="BZ1818" s="767"/>
      <c r="CA1818" s="767"/>
      <c r="CB1818" s="767"/>
      <c r="CC1818" s="767"/>
      <c r="CD1818" s="767"/>
      <c r="CE1818" s="767"/>
      <c r="CF1818" s="767"/>
      <c r="CG1818" s="767"/>
      <c r="CH1818" s="767"/>
      <c r="CI1818" s="767"/>
      <c r="CJ1818" s="767"/>
      <c r="CK1818" s="768"/>
      <c r="CL1818" s="768" t="s">
        <v>397</v>
      </c>
      <c r="CM1818" s="768" t="s">
        <v>397</v>
      </c>
      <c r="CN1818" s="768" t="s">
        <v>397</v>
      </c>
      <c r="CO1818" s="768" t="s">
        <v>397</v>
      </c>
      <c r="CP1818" s="768">
        <v>0</v>
      </c>
      <c r="CQ1818" s="768">
        <v>0</v>
      </c>
      <c r="CR1818" s="735">
        <v>702</v>
      </c>
      <c r="CS1818" s="769"/>
      <c r="CT1818" s="860">
        <v>46286</v>
      </c>
      <c r="CU1818" s="891" t="s">
        <v>598</v>
      </c>
      <c r="CV1818" s="763"/>
      <c r="CW1818" s="763"/>
      <c r="CX1818" s="860">
        <v>46239</v>
      </c>
      <c r="CY1818" s="747">
        <v>0</v>
      </c>
      <c r="CZ1818" s="747" t="s">
        <v>308</v>
      </c>
      <c r="DA1818" s="748">
        <v>0</v>
      </c>
      <c r="DB1818" s="748">
        <v>0</v>
      </c>
      <c r="DC1818" s="748">
        <v>0</v>
      </c>
      <c r="DD1818" s="748" t="s">
        <v>308</v>
      </c>
      <c r="DE1818" s="748" t="s">
        <v>308</v>
      </c>
      <c r="DF1818" s="748" t="s">
        <v>308</v>
      </c>
      <c r="DG1818" s="748" t="s">
        <v>308</v>
      </c>
      <c r="DH1818" s="770">
        <v>0</v>
      </c>
      <c r="DI1818" s="763" t="s">
        <v>390</v>
      </c>
      <c r="DJ1818" s="763" t="s">
        <v>390</v>
      </c>
      <c r="DK1818" s="763" t="s">
        <v>579</v>
      </c>
      <c r="DL1818" s="763" t="s">
        <v>390</v>
      </c>
      <c r="DM1818" s="763" t="s">
        <v>390</v>
      </c>
      <c r="DN1818" s="763" t="s">
        <v>390</v>
      </c>
      <c r="DO1818" s="771">
        <v>0</v>
      </c>
      <c r="DP1818" s="763">
        <v>46283</v>
      </c>
      <c r="DQ1818" s="763">
        <v>46283</v>
      </c>
      <c r="DR1818" s="763">
        <v>46283</v>
      </c>
      <c r="DS1818" s="770">
        <v>46283</v>
      </c>
      <c r="DT1818" s="752">
        <v>46283</v>
      </c>
      <c r="DU1818" s="753">
        <v>-11</v>
      </c>
      <c r="DV1818" s="753" t="s">
        <v>308</v>
      </c>
      <c r="DW1818" s="754">
        <v>46269</v>
      </c>
      <c r="DX1818" s="755">
        <v>46272</v>
      </c>
      <c r="DY1818" s="754" t="e">
        <v>#VALUE!</v>
      </c>
      <c r="DZ1818" s="754" t="e">
        <v>#VALUE!</v>
      </c>
      <c r="EA1818" s="754"/>
      <c r="EB1818" s="754"/>
      <c r="HA1818" s="756" t="s">
        <v>397</v>
      </c>
      <c r="HB1818" s="756" t="s">
        <v>397</v>
      </c>
      <c r="HC1818" s="756" t="s">
        <v>397</v>
      </c>
      <c r="HD1818" s="756" t="s">
        <v>397</v>
      </c>
      <c r="HE1818" s="756" t="s">
        <v>397</v>
      </c>
      <c r="HF1818" s="756" t="s">
        <v>397</v>
      </c>
      <c r="HG1818" s="756" t="s">
        <v>397</v>
      </c>
      <c r="HH1818" s="756" t="s">
        <v>397</v>
      </c>
      <c r="HI1818" s="756" t="s">
        <v>397</v>
      </c>
      <c r="HJ1818" s="756" t="s">
        <v>397</v>
      </c>
      <c r="HK1818"/>
      <c r="HL1818"/>
      <c r="HM1818"/>
      <c r="HN1818" s="756" t="str">
        <f t="shared" si="63"/>
        <v>AUTO PRINT</v>
      </c>
      <c r="HO1818"/>
      <c r="HP1818" s="757" t="s">
        <v>572</v>
      </c>
      <c r="HQ1818" s="757" t="s">
        <v>572</v>
      </c>
      <c r="HR1818" s="757" t="s">
        <v>572</v>
      </c>
      <c r="HS1818"/>
      <c r="HW1818" s="758"/>
      <c r="HX1818"/>
      <c r="HY1818" s="759" t="s">
        <v>572</v>
      </c>
      <c r="HZ1818" s="759" t="s">
        <v>572</v>
      </c>
      <c r="IA1818" s="759" t="s">
        <v>572</v>
      </c>
      <c r="IC1818" s="760" t="s">
        <v>572</v>
      </c>
      <c r="ID1818" s="760" t="s">
        <v>572</v>
      </c>
      <c r="IE1818" s="760" t="s">
        <v>572</v>
      </c>
      <c r="IF1818" s="761" t="s">
        <v>572</v>
      </c>
      <c r="IG1818" s="619" t="str">
        <f t="shared" si="64"/>
        <v>IN HOUSE (MANUAL)</v>
      </c>
      <c r="II1818" s="761" t="s">
        <v>572</v>
      </c>
      <c r="IK1818" s="761" t="str">
        <f>IFERROR(VLOOKUP($M1818,#REF!,13,0),"IN HOUSE (MANUAL)")</f>
        <v>IN HOUSE (MANUAL)</v>
      </c>
      <c r="IM1818" s="760" t="s">
        <v>572</v>
      </c>
      <c r="IN1818" s="760" t="s">
        <v>572</v>
      </c>
      <c r="IO1818" s="760" t="s">
        <v>572</v>
      </c>
      <c r="IQ1818" s="760" t="s">
        <v>572</v>
      </c>
      <c r="IR1818" s="760" t="s">
        <v>572</v>
      </c>
      <c r="IT1818" s="760" t="s">
        <v>572</v>
      </c>
      <c r="IV1818" s="760" t="s">
        <v>572</v>
      </c>
      <c r="IW1818" s="760" t="s">
        <v>572</v>
      </c>
      <c r="IY1818" s="760" t="s">
        <v>572</v>
      </c>
      <c r="IZ1818" s="760" t="s">
        <v>572</v>
      </c>
      <c r="JB1818" s="760" t="s">
        <v>572</v>
      </c>
      <c r="JC1818" s="760" t="s">
        <v>572</v>
      </c>
      <c r="JE1818" s="760" t="s">
        <v>572</v>
      </c>
      <c r="JF1818" s="760" t="s">
        <v>572</v>
      </c>
    </row>
    <row r="1819" spans="1:266" ht="17.25" customHeight="1" x14ac:dyDescent="0.35">
      <c r="A1819" s="618" t="s">
        <v>3211</v>
      </c>
      <c r="B1819" s="730">
        <v>86</v>
      </c>
      <c r="C1819" s="730" t="s">
        <v>3202</v>
      </c>
      <c r="D1819" s="730" t="s">
        <v>3202</v>
      </c>
      <c r="E1819" s="730">
        <v>32</v>
      </c>
      <c r="F1819" s="731" t="s">
        <v>574</v>
      </c>
      <c r="G1819" s="732">
        <v>1</v>
      </c>
      <c r="H1819" s="826">
        <v>46196</v>
      </c>
      <c r="I1819" s="730">
        <v>37</v>
      </c>
      <c r="J1819" s="730" t="s">
        <v>308</v>
      </c>
      <c r="K1819" s="730">
        <v>38</v>
      </c>
      <c r="L1819" s="730" t="s">
        <v>3212</v>
      </c>
      <c r="M1819" s="735" t="s">
        <v>3211</v>
      </c>
      <c r="N1819" s="735">
        <v>0</v>
      </c>
      <c r="O1819" s="735" t="s">
        <v>390</v>
      </c>
      <c r="P1819" s="735">
        <v>0</v>
      </c>
      <c r="Q1819" s="735">
        <v>0</v>
      </c>
      <c r="R1819" s="735" t="s">
        <v>2834</v>
      </c>
      <c r="S1819" s="735" t="s">
        <v>308</v>
      </c>
      <c r="T1819" s="735" t="s">
        <v>3213</v>
      </c>
      <c r="U1819" s="735">
        <v>373</v>
      </c>
      <c r="V1819" s="735" t="s">
        <v>308</v>
      </c>
      <c r="W1819" s="735"/>
      <c r="X1819" s="735"/>
      <c r="Y1819" s="768"/>
      <c r="Z1819" s="768"/>
      <c r="AA1819" s="735" t="s">
        <v>45</v>
      </c>
      <c r="AB1819" s="735" t="s">
        <v>863</v>
      </c>
      <c r="AC1819" s="735" t="s">
        <v>597</v>
      </c>
      <c r="AD1819" s="735">
        <v>900</v>
      </c>
      <c r="AE1819" s="738">
        <v>900</v>
      </c>
      <c r="AF1819" s="763" t="s">
        <v>390</v>
      </c>
      <c r="AG1819" s="765"/>
      <c r="AH1819" s="765"/>
      <c r="AI1819" s="765" t="s">
        <v>308</v>
      </c>
      <c r="AJ1819" s="740">
        <v>12</v>
      </c>
      <c r="AK1819" s="766"/>
      <c r="AL1819" s="740"/>
      <c r="AM1819" s="767">
        <v>0</v>
      </c>
      <c r="AN1819" s="767"/>
      <c r="AO1819" s="767">
        <v>0</v>
      </c>
      <c r="AP1819" s="767"/>
      <c r="AQ1819" s="767"/>
      <c r="AR1819" s="767"/>
      <c r="AS1819" s="767"/>
      <c r="AT1819" s="767"/>
      <c r="AU1819" s="767"/>
      <c r="AV1819" s="767"/>
      <c r="AW1819" s="767"/>
      <c r="AX1819" s="767"/>
      <c r="AY1819" s="767"/>
      <c r="AZ1819" s="767"/>
      <c r="BA1819" s="767"/>
      <c r="BB1819" s="767">
        <v>0</v>
      </c>
      <c r="BC1819" s="767">
        <v>0</v>
      </c>
      <c r="BD1819" s="767">
        <v>0</v>
      </c>
      <c r="BE1819" s="767">
        <v>0</v>
      </c>
      <c r="BF1819" s="767">
        <v>0</v>
      </c>
      <c r="BG1819" s="767">
        <v>0</v>
      </c>
      <c r="BH1819" s="767">
        <v>0</v>
      </c>
      <c r="BI1819" s="767">
        <v>0</v>
      </c>
      <c r="BJ1819" s="767"/>
      <c r="BK1819" s="767">
        <v>0</v>
      </c>
      <c r="BL1819" s="767"/>
      <c r="BM1819" s="767"/>
      <c r="BN1819" s="767" t="s">
        <v>308</v>
      </c>
      <c r="BO1819" s="767" t="s">
        <v>308</v>
      </c>
      <c r="BP1819" s="767" t="s">
        <v>308</v>
      </c>
      <c r="BQ1819" s="767" t="s">
        <v>308</v>
      </c>
      <c r="BR1819" s="767"/>
      <c r="BS1819" s="767" t="s">
        <v>397</v>
      </c>
      <c r="BT1819" s="767"/>
      <c r="BU1819" s="767" t="s">
        <v>579</v>
      </c>
      <c r="BV1819" s="767"/>
      <c r="BW1819" s="767"/>
      <c r="BX1819" s="767"/>
      <c r="BY1819" s="767"/>
      <c r="BZ1819" s="767"/>
      <c r="CA1819" s="767"/>
      <c r="CB1819" s="767"/>
      <c r="CC1819" s="767"/>
      <c r="CD1819" s="767"/>
      <c r="CE1819" s="767"/>
      <c r="CF1819" s="767"/>
      <c r="CG1819" s="767"/>
      <c r="CH1819" s="767"/>
      <c r="CI1819" s="767"/>
      <c r="CJ1819" s="767"/>
      <c r="CK1819" s="768"/>
      <c r="CL1819" s="768" t="s">
        <v>397</v>
      </c>
      <c r="CM1819" s="768" t="s">
        <v>397</v>
      </c>
      <c r="CN1819" s="768" t="s">
        <v>397</v>
      </c>
      <c r="CO1819" s="768" t="s">
        <v>397</v>
      </c>
      <c r="CP1819" s="768">
        <v>0</v>
      </c>
      <c r="CQ1819" s="768">
        <v>78</v>
      </c>
      <c r="CR1819" s="735">
        <v>900</v>
      </c>
      <c r="CS1819" s="769"/>
      <c r="CT1819" s="860">
        <v>46286</v>
      </c>
      <c r="CU1819" s="891" t="s">
        <v>598</v>
      </c>
      <c r="CV1819" s="763"/>
      <c r="CW1819" s="763"/>
      <c r="CX1819" s="860">
        <v>46239</v>
      </c>
      <c r="CY1819" s="747">
        <v>0</v>
      </c>
      <c r="CZ1819" s="747" t="s">
        <v>308</v>
      </c>
      <c r="DA1819" s="748">
        <v>0</v>
      </c>
      <c r="DB1819" s="748">
        <v>0</v>
      </c>
      <c r="DC1819" s="748">
        <v>0</v>
      </c>
      <c r="DD1819" s="748" t="s">
        <v>308</v>
      </c>
      <c r="DE1819" s="748" t="s">
        <v>308</v>
      </c>
      <c r="DF1819" s="748" t="s">
        <v>308</v>
      </c>
      <c r="DG1819" s="748" t="s">
        <v>308</v>
      </c>
      <c r="DH1819" s="770">
        <v>0</v>
      </c>
      <c r="DI1819" s="763" t="s">
        <v>390</v>
      </c>
      <c r="DJ1819" s="763" t="s">
        <v>390</v>
      </c>
      <c r="DK1819" s="763" t="s">
        <v>579</v>
      </c>
      <c r="DL1819" s="763" t="s">
        <v>390</v>
      </c>
      <c r="DM1819" s="763" t="s">
        <v>390</v>
      </c>
      <c r="DN1819" s="763" t="s">
        <v>390</v>
      </c>
      <c r="DO1819" s="771">
        <v>0</v>
      </c>
      <c r="DP1819" s="763">
        <v>46283</v>
      </c>
      <c r="DQ1819" s="763">
        <v>46283</v>
      </c>
      <c r="DR1819" s="763">
        <v>46283</v>
      </c>
      <c r="DS1819" s="770">
        <v>46283</v>
      </c>
      <c r="DT1819" s="752">
        <v>46283</v>
      </c>
      <c r="DU1819" s="753">
        <v>-10</v>
      </c>
      <c r="DV1819" s="753" t="s">
        <v>308</v>
      </c>
      <c r="DW1819" s="754">
        <v>46272</v>
      </c>
      <c r="DX1819" s="755">
        <v>46273</v>
      </c>
      <c r="DY1819" s="754" t="e">
        <v>#VALUE!</v>
      </c>
      <c r="DZ1819" s="754" t="e">
        <v>#VALUE!</v>
      </c>
      <c r="EA1819" s="754"/>
      <c r="EB1819" s="754"/>
      <c r="HA1819" s="756" t="s">
        <v>397</v>
      </c>
      <c r="HB1819" s="756" t="s">
        <v>397</v>
      </c>
      <c r="HC1819" s="756" t="s">
        <v>397</v>
      </c>
      <c r="HD1819" s="756" t="s">
        <v>397</v>
      </c>
      <c r="HE1819" s="756" t="s">
        <v>397</v>
      </c>
      <c r="HF1819" s="756" t="s">
        <v>397</v>
      </c>
      <c r="HG1819" s="756" t="s">
        <v>397</v>
      </c>
      <c r="HH1819" s="756" t="s">
        <v>397</v>
      </c>
      <c r="HI1819" s="756" t="s">
        <v>397</v>
      </c>
      <c r="HJ1819" s="756" t="s">
        <v>397</v>
      </c>
      <c r="HK1819"/>
      <c r="HL1819"/>
      <c r="HM1819"/>
      <c r="HN1819" s="756" t="str">
        <f t="shared" si="63"/>
        <v>AUTO PRINT</v>
      </c>
      <c r="HO1819"/>
      <c r="HP1819" s="757" t="s">
        <v>572</v>
      </c>
      <c r="HQ1819" s="757" t="s">
        <v>572</v>
      </c>
      <c r="HR1819" s="757" t="s">
        <v>572</v>
      </c>
      <c r="HS1819"/>
      <c r="HW1819" s="758"/>
      <c r="HX1819"/>
      <c r="HY1819" s="759" t="s">
        <v>572</v>
      </c>
      <c r="HZ1819" s="759" t="s">
        <v>572</v>
      </c>
      <c r="IA1819" s="759" t="s">
        <v>572</v>
      </c>
      <c r="IC1819" s="760" t="s">
        <v>572</v>
      </c>
      <c r="ID1819" s="760" t="s">
        <v>572</v>
      </c>
      <c r="IE1819" s="760" t="s">
        <v>572</v>
      </c>
      <c r="IF1819" s="761" t="s">
        <v>572</v>
      </c>
      <c r="IG1819" s="619" t="str">
        <f t="shared" si="64"/>
        <v>IN HOUSE (MANUAL)</v>
      </c>
      <c r="II1819" s="761" t="s">
        <v>572</v>
      </c>
      <c r="IK1819" s="761" t="str">
        <f>IFERROR(VLOOKUP($M1819,#REF!,13,0),"IN HOUSE (MANUAL)")</f>
        <v>IN HOUSE (MANUAL)</v>
      </c>
      <c r="IM1819" s="760" t="s">
        <v>572</v>
      </c>
      <c r="IN1819" s="760" t="s">
        <v>572</v>
      </c>
      <c r="IO1819" s="760" t="s">
        <v>572</v>
      </c>
      <c r="IQ1819" s="760" t="s">
        <v>572</v>
      </c>
      <c r="IR1819" s="760" t="s">
        <v>572</v>
      </c>
      <c r="IT1819" s="760" t="s">
        <v>572</v>
      </c>
      <c r="IV1819" s="760" t="s">
        <v>572</v>
      </c>
      <c r="IW1819" s="760" t="s">
        <v>572</v>
      </c>
      <c r="IY1819" s="760" t="s">
        <v>572</v>
      </c>
      <c r="IZ1819" s="760" t="s">
        <v>572</v>
      </c>
      <c r="JB1819" s="760" t="s">
        <v>572</v>
      </c>
      <c r="JC1819" s="760" t="s">
        <v>572</v>
      </c>
      <c r="JE1819" s="760" t="s">
        <v>572</v>
      </c>
      <c r="JF1819" s="760" t="s">
        <v>572</v>
      </c>
    </row>
    <row r="1820" spans="1:266" ht="17.25" customHeight="1" x14ac:dyDescent="0.35">
      <c r="A1820" s="618" t="s">
        <v>3214</v>
      </c>
      <c r="B1820" s="730">
        <v>87</v>
      </c>
      <c r="C1820" s="730" t="s">
        <v>3202</v>
      </c>
      <c r="D1820" s="730" t="s">
        <v>3202</v>
      </c>
      <c r="E1820" s="730">
        <v>32</v>
      </c>
      <c r="F1820" s="731" t="s">
        <v>574</v>
      </c>
      <c r="G1820" s="732">
        <v>1</v>
      </c>
      <c r="H1820" s="826">
        <v>46196</v>
      </c>
      <c r="I1820" s="730">
        <v>37</v>
      </c>
      <c r="J1820" s="730" t="s">
        <v>308</v>
      </c>
      <c r="K1820" s="730">
        <v>38</v>
      </c>
      <c r="L1820" s="730" t="s">
        <v>3215</v>
      </c>
      <c r="M1820" s="735" t="s">
        <v>3214</v>
      </c>
      <c r="N1820" s="735">
        <v>0</v>
      </c>
      <c r="O1820" s="735" t="s">
        <v>390</v>
      </c>
      <c r="P1820" s="735">
        <v>0</v>
      </c>
      <c r="Q1820" s="735">
        <v>0</v>
      </c>
      <c r="R1820" s="735" t="s">
        <v>2834</v>
      </c>
      <c r="S1820" s="735" t="s">
        <v>308</v>
      </c>
      <c r="T1820" s="735" t="s">
        <v>2851</v>
      </c>
      <c r="U1820" s="735">
        <v>373</v>
      </c>
      <c r="V1820" s="735" t="s">
        <v>308</v>
      </c>
      <c r="W1820" s="735"/>
      <c r="X1820" s="735"/>
      <c r="Y1820" s="768"/>
      <c r="Z1820" s="768"/>
      <c r="AA1820" s="735" t="s">
        <v>45</v>
      </c>
      <c r="AB1820" s="735" t="s">
        <v>863</v>
      </c>
      <c r="AC1820" s="735" t="s">
        <v>597</v>
      </c>
      <c r="AD1820" s="735">
        <v>942</v>
      </c>
      <c r="AE1820" s="738">
        <v>942</v>
      </c>
      <c r="AF1820" s="763" t="s">
        <v>390</v>
      </c>
      <c r="AG1820" s="765"/>
      <c r="AH1820" s="765"/>
      <c r="AI1820" s="765" t="s">
        <v>308</v>
      </c>
      <c r="AJ1820" s="740">
        <v>13</v>
      </c>
      <c r="AK1820" s="766"/>
      <c r="AL1820" s="740"/>
      <c r="AM1820" s="767">
        <v>0</v>
      </c>
      <c r="AN1820" s="767"/>
      <c r="AO1820" s="767">
        <v>0</v>
      </c>
      <c r="AP1820" s="767"/>
      <c r="AQ1820" s="767"/>
      <c r="AR1820" s="767"/>
      <c r="AS1820" s="767"/>
      <c r="AT1820" s="767"/>
      <c r="AU1820" s="767"/>
      <c r="AV1820" s="767"/>
      <c r="AW1820" s="767"/>
      <c r="AX1820" s="767"/>
      <c r="AY1820" s="767"/>
      <c r="AZ1820" s="767"/>
      <c r="BA1820" s="767"/>
      <c r="BB1820" s="767">
        <v>0</v>
      </c>
      <c r="BC1820" s="767">
        <v>0</v>
      </c>
      <c r="BD1820" s="767">
        <v>0</v>
      </c>
      <c r="BE1820" s="767">
        <v>0</v>
      </c>
      <c r="BF1820" s="767">
        <v>0</v>
      </c>
      <c r="BG1820" s="767">
        <v>0</v>
      </c>
      <c r="BH1820" s="767">
        <v>0</v>
      </c>
      <c r="BI1820" s="767">
        <v>0</v>
      </c>
      <c r="BJ1820" s="767"/>
      <c r="BK1820" s="767">
        <v>0</v>
      </c>
      <c r="BL1820" s="767"/>
      <c r="BM1820" s="767"/>
      <c r="BN1820" s="767" t="s">
        <v>308</v>
      </c>
      <c r="BO1820" s="767" t="s">
        <v>308</v>
      </c>
      <c r="BP1820" s="767" t="s">
        <v>308</v>
      </c>
      <c r="BQ1820" s="767" t="s">
        <v>308</v>
      </c>
      <c r="BR1820" s="767"/>
      <c r="BS1820" s="767" t="s">
        <v>397</v>
      </c>
      <c r="BT1820" s="767"/>
      <c r="BU1820" s="767" t="s">
        <v>579</v>
      </c>
      <c r="BV1820" s="767"/>
      <c r="BW1820" s="767"/>
      <c r="BX1820" s="767"/>
      <c r="BY1820" s="767"/>
      <c r="BZ1820" s="767"/>
      <c r="CA1820" s="767"/>
      <c r="CB1820" s="767"/>
      <c r="CC1820" s="767"/>
      <c r="CD1820" s="767"/>
      <c r="CE1820" s="767"/>
      <c r="CF1820" s="767"/>
      <c r="CG1820" s="767"/>
      <c r="CH1820" s="767"/>
      <c r="CI1820" s="767"/>
      <c r="CJ1820" s="767"/>
      <c r="CK1820" s="768"/>
      <c r="CL1820" s="768" t="s">
        <v>397</v>
      </c>
      <c r="CM1820" s="768" t="s">
        <v>397</v>
      </c>
      <c r="CN1820" s="768" t="s">
        <v>397</v>
      </c>
      <c r="CO1820" s="768" t="s">
        <v>397</v>
      </c>
      <c r="CP1820" s="768">
        <v>0</v>
      </c>
      <c r="CQ1820" s="768">
        <v>210</v>
      </c>
      <c r="CR1820" s="735">
        <v>942</v>
      </c>
      <c r="CS1820" s="769"/>
      <c r="CT1820" s="860">
        <v>46286</v>
      </c>
      <c r="CU1820" s="891" t="s">
        <v>598</v>
      </c>
      <c r="CV1820" s="763"/>
      <c r="CW1820" s="763"/>
      <c r="CX1820" s="860">
        <v>46239</v>
      </c>
      <c r="CY1820" s="747">
        <v>0</v>
      </c>
      <c r="CZ1820" s="747" t="s">
        <v>308</v>
      </c>
      <c r="DA1820" s="748">
        <v>0</v>
      </c>
      <c r="DB1820" s="748">
        <v>0</v>
      </c>
      <c r="DC1820" s="748">
        <v>0</v>
      </c>
      <c r="DD1820" s="748" t="s">
        <v>308</v>
      </c>
      <c r="DE1820" s="748" t="s">
        <v>308</v>
      </c>
      <c r="DF1820" s="748" t="s">
        <v>308</v>
      </c>
      <c r="DG1820" s="748" t="s">
        <v>308</v>
      </c>
      <c r="DH1820" s="770">
        <v>0</v>
      </c>
      <c r="DI1820" s="763" t="s">
        <v>390</v>
      </c>
      <c r="DJ1820" s="763" t="s">
        <v>390</v>
      </c>
      <c r="DK1820" s="763" t="s">
        <v>579</v>
      </c>
      <c r="DL1820" s="763" t="s">
        <v>390</v>
      </c>
      <c r="DM1820" s="763" t="s">
        <v>390</v>
      </c>
      <c r="DN1820" s="763" t="s">
        <v>390</v>
      </c>
      <c r="DO1820" s="771">
        <v>0</v>
      </c>
      <c r="DP1820" s="763">
        <v>46283</v>
      </c>
      <c r="DQ1820" s="763">
        <v>46283</v>
      </c>
      <c r="DR1820" s="763">
        <v>46283</v>
      </c>
      <c r="DS1820" s="770">
        <v>46283</v>
      </c>
      <c r="DT1820" s="752">
        <v>46283</v>
      </c>
      <c r="DU1820" s="753">
        <v>-8</v>
      </c>
      <c r="DV1820" s="753" t="s">
        <v>308</v>
      </c>
      <c r="DW1820" s="754">
        <v>46273</v>
      </c>
      <c r="DX1820" s="755">
        <v>46275</v>
      </c>
      <c r="DY1820" s="754" t="e">
        <v>#VALUE!</v>
      </c>
      <c r="DZ1820" s="754" t="e">
        <v>#VALUE!</v>
      </c>
      <c r="EA1820" s="754"/>
      <c r="EB1820" s="754"/>
      <c r="HA1820" s="756" t="s">
        <v>397</v>
      </c>
      <c r="HB1820" s="756" t="s">
        <v>397</v>
      </c>
      <c r="HC1820" s="756" t="s">
        <v>397</v>
      </c>
      <c r="HD1820" s="756" t="s">
        <v>397</v>
      </c>
      <c r="HE1820" s="756" t="s">
        <v>397</v>
      </c>
      <c r="HF1820" s="756" t="s">
        <v>397</v>
      </c>
      <c r="HG1820" s="756" t="s">
        <v>397</v>
      </c>
      <c r="HH1820" s="756" t="s">
        <v>397</v>
      </c>
      <c r="HI1820" s="756" t="s">
        <v>397</v>
      </c>
      <c r="HJ1820" s="756" t="s">
        <v>397</v>
      </c>
      <c r="HK1820"/>
      <c r="HL1820"/>
      <c r="HM1820"/>
      <c r="HN1820" s="756" t="str">
        <f t="shared" si="63"/>
        <v>AUTO PRINT</v>
      </c>
      <c r="HO1820"/>
      <c r="HP1820" s="757" t="s">
        <v>572</v>
      </c>
      <c r="HQ1820" s="757" t="s">
        <v>572</v>
      </c>
      <c r="HR1820" s="757" t="s">
        <v>572</v>
      </c>
      <c r="HS1820"/>
      <c r="HW1820" s="758"/>
      <c r="HX1820"/>
      <c r="HY1820" s="759" t="s">
        <v>572</v>
      </c>
      <c r="HZ1820" s="759" t="s">
        <v>572</v>
      </c>
      <c r="IA1820" s="759" t="s">
        <v>572</v>
      </c>
      <c r="IC1820" s="760" t="s">
        <v>572</v>
      </c>
      <c r="ID1820" s="760" t="s">
        <v>572</v>
      </c>
      <c r="IE1820" s="760" t="s">
        <v>572</v>
      </c>
      <c r="IF1820" s="761" t="s">
        <v>572</v>
      </c>
      <c r="IG1820" s="619" t="str">
        <f t="shared" si="64"/>
        <v>IN HOUSE (MANUAL)</v>
      </c>
      <c r="II1820" s="761" t="s">
        <v>572</v>
      </c>
      <c r="IK1820" s="761" t="str">
        <f>IFERROR(VLOOKUP($M1820,#REF!,13,0),"IN HOUSE (MANUAL)")</f>
        <v>IN HOUSE (MANUAL)</v>
      </c>
      <c r="IM1820" s="760" t="s">
        <v>572</v>
      </c>
      <c r="IN1820" s="760" t="s">
        <v>572</v>
      </c>
      <c r="IO1820" s="760" t="s">
        <v>572</v>
      </c>
      <c r="IQ1820" s="760" t="s">
        <v>572</v>
      </c>
      <c r="IR1820" s="760" t="s">
        <v>572</v>
      </c>
      <c r="IT1820" s="760" t="s">
        <v>572</v>
      </c>
      <c r="IV1820" s="760" t="s">
        <v>572</v>
      </c>
      <c r="IW1820" s="760" t="s">
        <v>572</v>
      </c>
      <c r="IY1820" s="760" t="s">
        <v>572</v>
      </c>
      <c r="IZ1820" s="760" t="s">
        <v>572</v>
      </c>
      <c r="JB1820" s="760" t="s">
        <v>572</v>
      </c>
      <c r="JC1820" s="760" t="s">
        <v>572</v>
      </c>
      <c r="JE1820" s="760" t="s">
        <v>572</v>
      </c>
      <c r="JF1820" s="760" t="s">
        <v>572</v>
      </c>
    </row>
    <row r="1821" spans="1:266" ht="17.25" customHeight="1" x14ac:dyDescent="0.35">
      <c r="A1821" s="618" t="s">
        <v>3216</v>
      </c>
      <c r="B1821" s="730">
        <v>88</v>
      </c>
      <c r="C1821" s="730" t="s">
        <v>3202</v>
      </c>
      <c r="D1821" s="730" t="s">
        <v>3202</v>
      </c>
      <c r="E1821" s="730">
        <v>32</v>
      </c>
      <c r="F1821" s="731" t="s">
        <v>574</v>
      </c>
      <c r="G1821" s="732">
        <v>1</v>
      </c>
      <c r="H1821" s="826">
        <v>46196</v>
      </c>
      <c r="I1821" s="730">
        <v>37</v>
      </c>
      <c r="J1821" s="730" t="s">
        <v>308</v>
      </c>
      <c r="K1821" s="730">
        <v>40</v>
      </c>
      <c r="L1821" s="730" t="s">
        <v>3217</v>
      </c>
      <c r="M1821" s="772" t="s">
        <v>3216</v>
      </c>
      <c r="N1821" s="772">
        <v>0</v>
      </c>
      <c r="O1821" s="772" t="s">
        <v>390</v>
      </c>
      <c r="P1821" s="772">
        <v>0</v>
      </c>
      <c r="Q1821" s="772" t="s">
        <v>390</v>
      </c>
      <c r="R1821" s="772" t="s">
        <v>987</v>
      </c>
      <c r="S1821" s="772" t="s">
        <v>308</v>
      </c>
      <c r="T1821" s="772" t="s">
        <v>1023</v>
      </c>
      <c r="U1821" s="772">
        <v>578</v>
      </c>
      <c r="V1821" s="772" t="s">
        <v>308</v>
      </c>
      <c r="W1821" s="772"/>
      <c r="X1821" s="772"/>
      <c r="Y1821" s="772"/>
      <c r="Z1821" s="773">
        <v>0</v>
      </c>
      <c r="AA1821" s="772" t="s">
        <v>53</v>
      </c>
      <c r="AB1821" s="772" t="s">
        <v>863</v>
      </c>
      <c r="AC1821" s="772" t="s">
        <v>647</v>
      </c>
      <c r="AD1821" s="772">
        <v>468</v>
      </c>
      <c r="AE1821" s="864">
        <v>468</v>
      </c>
      <c r="AF1821" s="774" t="s">
        <v>390</v>
      </c>
      <c r="AG1821" s="777"/>
      <c r="AH1821" s="777"/>
      <c r="AI1821" s="777" t="s">
        <v>308</v>
      </c>
      <c r="AJ1821" s="778">
        <v>14</v>
      </c>
      <c r="AK1821" s="779"/>
      <c r="AL1821" s="778"/>
      <c r="AM1821" s="780">
        <v>0</v>
      </c>
      <c r="AN1821" s="780"/>
      <c r="AO1821" s="780"/>
      <c r="AP1821" s="780"/>
      <c r="AQ1821" s="780"/>
      <c r="AR1821" s="780"/>
      <c r="AS1821" s="780"/>
      <c r="AT1821" s="780"/>
      <c r="AU1821" s="780"/>
      <c r="AV1821" s="780"/>
      <c r="AW1821" s="780"/>
      <c r="AX1821" s="780"/>
      <c r="AY1821" s="780"/>
      <c r="AZ1821" s="780"/>
      <c r="BA1821" s="780"/>
      <c r="BB1821" s="780">
        <v>0</v>
      </c>
      <c r="BC1821" s="780" t="s">
        <v>397</v>
      </c>
      <c r="BD1821" s="780">
        <v>0</v>
      </c>
      <c r="BE1821" s="780">
        <v>0</v>
      </c>
      <c r="BF1821" s="780">
        <v>0</v>
      </c>
      <c r="BG1821" s="780">
        <v>0</v>
      </c>
      <c r="BH1821" s="780">
        <v>0</v>
      </c>
      <c r="BI1821" s="780">
        <v>0</v>
      </c>
      <c r="BJ1821" s="896" t="s">
        <v>902</v>
      </c>
      <c r="BK1821" s="780">
        <v>0</v>
      </c>
      <c r="BL1821" s="780"/>
      <c r="BM1821" s="780"/>
      <c r="BN1821" s="780" t="s">
        <v>308</v>
      </c>
      <c r="BO1821" s="780" t="s">
        <v>308</v>
      </c>
      <c r="BP1821" s="780" t="s">
        <v>308</v>
      </c>
      <c r="BQ1821" s="780" t="s">
        <v>308</v>
      </c>
      <c r="BR1821" s="780"/>
      <c r="BS1821" s="780" t="s">
        <v>397</v>
      </c>
      <c r="BT1821" s="780"/>
      <c r="BU1821" s="780" t="s">
        <v>579</v>
      </c>
      <c r="BV1821" s="780"/>
      <c r="BW1821" s="780"/>
      <c r="BX1821" s="780"/>
      <c r="BY1821" s="780"/>
      <c r="BZ1821" s="780"/>
      <c r="CA1821" s="780">
        <v>4</v>
      </c>
      <c r="CB1821" s="780"/>
      <c r="CC1821" s="780"/>
      <c r="CD1821" s="780"/>
      <c r="CE1821" s="780"/>
      <c r="CF1821" s="780"/>
      <c r="CG1821" s="780"/>
      <c r="CH1821" s="780"/>
      <c r="CI1821" s="780"/>
      <c r="CJ1821" s="780"/>
      <c r="CK1821" s="773"/>
      <c r="CL1821" s="773" t="s">
        <v>397</v>
      </c>
      <c r="CM1821" s="773">
        <v>0</v>
      </c>
      <c r="CN1821" s="773">
        <v>4</v>
      </c>
      <c r="CO1821" s="773" t="s">
        <v>397</v>
      </c>
      <c r="CP1821" s="773">
        <v>4</v>
      </c>
      <c r="CQ1821" s="773">
        <v>444</v>
      </c>
      <c r="CR1821" s="772">
        <v>468</v>
      </c>
      <c r="CS1821" s="781"/>
      <c r="CT1821" s="865" t="s">
        <v>308</v>
      </c>
      <c r="CU1821" s="900" t="s">
        <v>308</v>
      </c>
      <c r="CV1821" s="774"/>
      <c r="CW1821" s="774"/>
      <c r="CX1821" s="865">
        <v>46249</v>
      </c>
      <c r="CY1821" s="784">
        <v>0</v>
      </c>
      <c r="CZ1821" s="784" t="s">
        <v>308</v>
      </c>
      <c r="DA1821" s="785">
        <v>0</v>
      </c>
      <c r="DB1821" s="785">
        <v>0</v>
      </c>
      <c r="DC1821" s="785">
        <v>0</v>
      </c>
      <c r="DD1821" s="785" t="s">
        <v>390</v>
      </c>
      <c r="DE1821" s="785" t="s">
        <v>397</v>
      </c>
      <c r="DF1821" s="785" t="s">
        <v>397</v>
      </c>
      <c r="DG1821" s="785" t="s">
        <v>397</v>
      </c>
      <c r="DH1821" s="786">
        <v>0</v>
      </c>
      <c r="DI1821" s="774" t="s">
        <v>397</v>
      </c>
      <c r="DJ1821" s="774" t="s">
        <v>390</v>
      </c>
      <c r="DK1821" s="774" t="s">
        <v>390</v>
      </c>
      <c r="DL1821" s="774" t="s">
        <v>390</v>
      </c>
      <c r="DM1821" s="774" t="s">
        <v>390</v>
      </c>
      <c r="DN1821" s="774" t="s">
        <v>390</v>
      </c>
      <c r="DO1821" s="787">
        <v>0</v>
      </c>
      <c r="DP1821" s="774">
        <v>46297</v>
      </c>
      <c r="DQ1821" s="774">
        <v>46297</v>
      </c>
      <c r="DR1821" s="774">
        <v>46297</v>
      </c>
      <c r="DS1821" s="786">
        <v>46297</v>
      </c>
      <c r="DT1821" s="752">
        <v>46297</v>
      </c>
      <c r="DU1821" s="753">
        <v>-22</v>
      </c>
      <c r="DV1821" s="753" t="s">
        <v>308</v>
      </c>
      <c r="DW1821" s="754">
        <v>46275</v>
      </c>
      <c r="DX1821" s="755">
        <v>46275</v>
      </c>
      <c r="DY1821" s="754" t="e">
        <v>#VALUE!</v>
      </c>
      <c r="DZ1821" s="754" t="e">
        <v>#VALUE!</v>
      </c>
      <c r="EA1821" s="754"/>
      <c r="EB1821" s="754"/>
      <c r="HA1821" s="756" t="s">
        <v>397</v>
      </c>
      <c r="HB1821" s="756" t="s">
        <v>397</v>
      </c>
      <c r="HC1821" s="756" t="s">
        <v>397</v>
      </c>
      <c r="HD1821" s="756" t="s">
        <v>397</v>
      </c>
      <c r="HE1821" s="756" t="s">
        <v>397</v>
      </c>
      <c r="HF1821" s="756" t="s">
        <v>397</v>
      </c>
      <c r="HG1821" s="756" t="s">
        <v>397</v>
      </c>
      <c r="HH1821" s="756" t="s">
        <v>397</v>
      </c>
      <c r="HI1821" s="756" t="s">
        <v>397</v>
      </c>
      <c r="HJ1821" s="756" t="s">
        <v>397</v>
      </c>
      <c r="HK1821"/>
      <c r="HL1821"/>
      <c r="HM1821"/>
      <c r="HN1821" s="756" t="str">
        <f t="shared" si="63"/>
        <v>AUTO PRINT</v>
      </c>
      <c r="HO1821"/>
      <c r="HP1821" s="757" t="s">
        <v>572</v>
      </c>
      <c r="HQ1821" s="757" t="s">
        <v>572</v>
      </c>
      <c r="HR1821" s="757" t="s">
        <v>572</v>
      </c>
      <c r="HS1821"/>
      <c r="HW1821" s="758"/>
      <c r="HX1821"/>
      <c r="HY1821" s="759" t="s">
        <v>572</v>
      </c>
      <c r="HZ1821" s="759" t="s">
        <v>572</v>
      </c>
      <c r="IA1821" s="759" t="s">
        <v>572</v>
      </c>
      <c r="IC1821" s="760" t="s">
        <v>572</v>
      </c>
      <c r="ID1821" s="760" t="s">
        <v>572</v>
      </c>
      <c r="IE1821" s="760" t="s">
        <v>572</v>
      </c>
      <c r="IF1821" s="761" t="s">
        <v>572</v>
      </c>
      <c r="IG1821" s="619" t="str">
        <f t="shared" si="64"/>
        <v>IN HOUSE (MANUAL)</v>
      </c>
      <c r="II1821" s="761" t="s">
        <v>572</v>
      </c>
      <c r="IK1821" s="761" t="str">
        <f>IFERROR(VLOOKUP($M1821,#REF!,13,0),"IN HOUSE (MANUAL)")</f>
        <v>IN HOUSE (MANUAL)</v>
      </c>
      <c r="IM1821" s="760" t="s">
        <v>572</v>
      </c>
      <c r="IN1821" s="760" t="s">
        <v>572</v>
      </c>
      <c r="IO1821" s="760" t="s">
        <v>572</v>
      </c>
      <c r="IQ1821" s="760" t="s">
        <v>572</v>
      </c>
      <c r="IR1821" s="760" t="s">
        <v>572</v>
      </c>
      <c r="IT1821" s="760" t="s">
        <v>572</v>
      </c>
      <c r="IV1821" s="760" t="s">
        <v>572</v>
      </c>
      <c r="IW1821" s="760" t="s">
        <v>239</v>
      </c>
      <c r="IY1821" s="760">
        <v>0</v>
      </c>
      <c r="IZ1821" s="760">
        <v>0</v>
      </c>
      <c r="JB1821" s="760" t="s">
        <v>572</v>
      </c>
      <c r="JC1821" s="760" t="s">
        <v>572</v>
      </c>
      <c r="JE1821" s="760" t="s">
        <v>572</v>
      </c>
      <c r="JF1821" s="760" t="s">
        <v>572</v>
      </c>
    </row>
    <row r="1822" spans="1:266" ht="17.25" customHeight="1" x14ac:dyDescent="0.35">
      <c r="A1822" s="618" t="s">
        <v>3166</v>
      </c>
      <c r="B1822" s="730">
        <v>89</v>
      </c>
      <c r="C1822" s="730" t="s">
        <v>3167</v>
      </c>
      <c r="D1822" s="730" t="s">
        <v>3167</v>
      </c>
      <c r="E1822" s="730">
        <v>32</v>
      </c>
      <c r="F1822" s="731" t="s">
        <v>574</v>
      </c>
      <c r="G1822" s="732">
        <v>2</v>
      </c>
      <c r="H1822" s="826">
        <v>46196</v>
      </c>
      <c r="I1822" s="730">
        <v>38</v>
      </c>
      <c r="J1822" s="730" t="s">
        <v>308</v>
      </c>
      <c r="K1822" s="730">
        <v>41</v>
      </c>
      <c r="L1822" s="730" t="s">
        <v>3168</v>
      </c>
      <c r="M1822" s="868" t="s">
        <v>3166</v>
      </c>
      <c r="N1822" s="868">
        <v>0</v>
      </c>
      <c r="O1822" s="868" t="s">
        <v>390</v>
      </c>
      <c r="P1822" s="868">
        <v>0</v>
      </c>
      <c r="Q1822" s="868" t="s">
        <v>390</v>
      </c>
      <c r="R1822" s="868" t="s">
        <v>987</v>
      </c>
      <c r="S1822" s="868"/>
      <c r="T1822" s="868" t="s">
        <v>1018</v>
      </c>
      <c r="U1822" s="868">
        <v>578</v>
      </c>
      <c r="V1822" s="868" t="s">
        <v>308</v>
      </c>
      <c r="W1822" s="868"/>
      <c r="X1822" s="868"/>
      <c r="Y1822" s="868"/>
      <c r="Z1822" s="867">
        <v>0</v>
      </c>
      <c r="AA1822" s="868" t="s">
        <v>53</v>
      </c>
      <c r="AB1822" s="868" t="s">
        <v>890</v>
      </c>
      <c r="AC1822" s="868" t="s">
        <v>899</v>
      </c>
      <c r="AD1822" s="868">
        <v>3348</v>
      </c>
      <c r="AE1822" s="775">
        <v>1668</v>
      </c>
      <c r="AF1822" s="776" t="s">
        <v>390</v>
      </c>
      <c r="AG1822" s="777"/>
      <c r="AH1822" s="918"/>
      <c r="AI1822" s="918" t="s">
        <v>308</v>
      </c>
      <c r="AJ1822" s="778">
        <v>15</v>
      </c>
      <c r="AK1822" s="894"/>
      <c r="AL1822" s="895"/>
      <c r="AM1822" s="896">
        <v>0</v>
      </c>
      <c r="AN1822" s="896"/>
      <c r="AO1822" s="896"/>
      <c r="AP1822" s="896"/>
      <c r="AQ1822" s="896"/>
      <c r="AR1822" s="896"/>
      <c r="AS1822" s="896"/>
      <c r="AT1822" s="896"/>
      <c r="AU1822" s="896"/>
      <c r="AV1822" s="896"/>
      <c r="AW1822" s="896"/>
      <c r="AX1822" s="896"/>
      <c r="AY1822" s="896"/>
      <c r="AZ1822" s="896"/>
      <c r="BA1822" s="896"/>
      <c r="BB1822" s="896">
        <v>0</v>
      </c>
      <c r="BC1822" s="896">
        <v>1668</v>
      </c>
      <c r="BD1822" s="896">
        <v>0</v>
      </c>
      <c r="BE1822" s="896">
        <v>0</v>
      </c>
      <c r="BF1822" s="896">
        <v>0</v>
      </c>
      <c r="BG1822" s="896">
        <v>0</v>
      </c>
      <c r="BH1822" s="896">
        <v>0</v>
      </c>
      <c r="BI1822" s="896">
        <v>0</v>
      </c>
      <c r="BJ1822" s="896" t="s">
        <v>902</v>
      </c>
      <c r="BK1822" s="896">
        <v>0</v>
      </c>
      <c r="BL1822" s="896"/>
      <c r="BM1822" s="896"/>
      <c r="BN1822" s="896" t="s">
        <v>308</v>
      </c>
      <c r="BO1822" s="896" t="s">
        <v>308</v>
      </c>
      <c r="BP1822" s="896" t="s">
        <v>308</v>
      </c>
      <c r="BQ1822" s="896" t="s">
        <v>308</v>
      </c>
      <c r="BR1822" s="896"/>
      <c r="BS1822" s="896" t="s">
        <v>397</v>
      </c>
      <c r="BT1822" s="896"/>
      <c r="BU1822" s="896" t="s">
        <v>579</v>
      </c>
      <c r="BV1822" s="896"/>
      <c r="BW1822" s="896"/>
      <c r="BX1822" s="896"/>
      <c r="BY1822" s="896"/>
      <c r="BZ1822" s="896"/>
      <c r="CA1822" s="897">
        <v>1674</v>
      </c>
      <c r="CB1822" s="896"/>
      <c r="CC1822" s="896"/>
      <c r="CD1822" s="896"/>
      <c r="CE1822" s="896"/>
      <c r="CF1822" s="896"/>
      <c r="CG1822" s="896"/>
      <c r="CH1822" s="896"/>
      <c r="CI1822" s="896"/>
      <c r="CJ1822" s="896"/>
      <c r="CK1822" s="867"/>
      <c r="CL1822" s="867" t="s">
        <v>397</v>
      </c>
      <c r="CM1822" s="867">
        <v>0</v>
      </c>
      <c r="CN1822" s="867">
        <v>1674</v>
      </c>
      <c r="CO1822" s="867" t="s">
        <v>397</v>
      </c>
      <c r="CP1822" s="867">
        <v>1674</v>
      </c>
      <c r="CQ1822" s="773">
        <v>3348</v>
      </c>
      <c r="CR1822" s="772">
        <v>1668</v>
      </c>
      <c r="CS1822" s="893"/>
      <c r="CT1822" s="782" t="s">
        <v>308</v>
      </c>
      <c r="CU1822" s="866" t="s">
        <v>308</v>
      </c>
      <c r="CV1822" s="776"/>
      <c r="CW1822" s="776"/>
      <c r="CX1822" s="782">
        <v>46255</v>
      </c>
      <c r="CY1822" s="870">
        <v>0</v>
      </c>
      <c r="CZ1822" s="870" t="s">
        <v>308</v>
      </c>
      <c r="DA1822" s="871">
        <v>0</v>
      </c>
      <c r="DB1822" s="871">
        <v>0</v>
      </c>
      <c r="DC1822" s="871">
        <v>0</v>
      </c>
      <c r="DD1822" s="871" t="s">
        <v>390</v>
      </c>
      <c r="DE1822" s="871" t="s">
        <v>397</v>
      </c>
      <c r="DF1822" s="871" t="s">
        <v>397</v>
      </c>
      <c r="DG1822" s="871" t="s">
        <v>397</v>
      </c>
      <c r="DH1822" s="872">
        <v>0</v>
      </c>
      <c r="DI1822" s="776" t="s">
        <v>397</v>
      </c>
      <c r="DJ1822" s="776" t="s">
        <v>390</v>
      </c>
      <c r="DK1822" s="776" t="s">
        <v>390</v>
      </c>
      <c r="DL1822" s="776" t="s">
        <v>390</v>
      </c>
      <c r="DM1822" s="776">
        <v>46272</v>
      </c>
      <c r="DN1822" s="776">
        <v>46272</v>
      </c>
      <c r="DO1822" s="873">
        <v>0</v>
      </c>
      <c r="DP1822" s="776">
        <v>46304</v>
      </c>
      <c r="DQ1822" s="776">
        <v>46304</v>
      </c>
      <c r="DR1822" s="776">
        <v>46304</v>
      </c>
      <c r="DS1822" s="872">
        <v>46304</v>
      </c>
      <c r="DT1822" s="752">
        <v>46304</v>
      </c>
      <c r="DU1822" s="753">
        <v>-25</v>
      </c>
      <c r="DV1822" s="753" t="s">
        <v>308</v>
      </c>
      <c r="DW1822" s="754">
        <v>46275</v>
      </c>
      <c r="DX1822" s="755">
        <v>46279</v>
      </c>
      <c r="DY1822" s="754" t="e">
        <v>#VALUE!</v>
      </c>
      <c r="DZ1822" s="754" t="e">
        <v>#VALUE!</v>
      </c>
      <c r="EA1822" s="754"/>
      <c r="EB1822" s="754"/>
      <c r="HA1822" s="756" t="s">
        <v>397</v>
      </c>
      <c r="HB1822" s="756" t="s">
        <v>397</v>
      </c>
      <c r="HC1822" s="756" t="s">
        <v>397</v>
      </c>
      <c r="HD1822" s="756" t="s">
        <v>397</v>
      </c>
      <c r="HE1822" s="756" t="s">
        <v>397</v>
      </c>
      <c r="HF1822" s="756" t="s">
        <v>397</v>
      </c>
      <c r="HG1822" s="756" t="s">
        <v>397</v>
      </c>
      <c r="HH1822" s="756" t="s">
        <v>397</v>
      </c>
      <c r="HI1822" s="756" t="s">
        <v>397</v>
      </c>
      <c r="HJ1822" s="756" t="s">
        <v>397</v>
      </c>
      <c r="HK1822"/>
      <c r="HL1822"/>
      <c r="HM1822"/>
      <c r="HN1822" s="756" t="str">
        <f t="shared" si="63"/>
        <v>AUTO PRINT</v>
      </c>
      <c r="HO1822"/>
      <c r="HP1822" s="757" t="s">
        <v>572</v>
      </c>
      <c r="HQ1822" s="757" t="s">
        <v>572</v>
      </c>
      <c r="HR1822" s="757" t="s">
        <v>572</v>
      </c>
      <c r="HS1822"/>
      <c r="HW1822" s="758"/>
      <c r="HX1822"/>
      <c r="HY1822" s="759" t="s">
        <v>572</v>
      </c>
      <c r="HZ1822" s="759" t="s">
        <v>572</v>
      </c>
      <c r="IA1822" s="759" t="s">
        <v>572</v>
      </c>
      <c r="IC1822" s="760" t="s">
        <v>572</v>
      </c>
      <c r="ID1822" s="760" t="s">
        <v>572</v>
      </c>
      <c r="IE1822" s="760" t="s">
        <v>572</v>
      </c>
      <c r="IF1822" s="761" t="s">
        <v>572</v>
      </c>
      <c r="IG1822" s="619" t="str">
        <f t="shared" si="64"/>
        <v>IN HOUSE (MANUAL)</v>
      </c>
      <c r="II1822" s="761" t="s">
        <v>572</v>
      </c>
      <c r="IK1822" s="761" t="str">
        <f>IFERROR(VLOOKUP($M1822,#REF!,13,0),"IN HOUSE (MANUAL)")</f>
        <v>IN HOUSE (MANUAL)</v>
      </c>
      <c r="IM1822" s="760" t="s">
        <v>572</v>
      </c>
      <c r="IN1822" s="760" t="s">
        <v>572</v>
      </c>
      <c r="IO1822" s="760" t="s">
        <v>572</v>
      </c>
      <c r="IQ1822" s="760" t="s">
        <v>572</v>
      </c>
      <c r="IR1822" s="760" t="s">
        <v>572</v>
      </c>
      <c r="IT1822" s="760" t="s">
        <v>572</v>
      </c>
      <c r="IV1822" s="760" t="s">
        <v>572</v>
      </c>
      <c r="IW1822" s="760" t="s">
        <v>239</v>
      </c>
      <c r="IY1822" s="760">
        <v>0</v>
      </c>
      <c r="IZ1822" s="760">
        <v>0</v>
      </c>
      <c r="JB1822" s="760" t="s">
        <v>572</v>
      </c>
      <c r="JC1822" s="760" t="s">
        <v>572</v>
      </c>
      <c r="JE1822" s="760" t="s">
        <v>572</v>
      </c>
      <c r="JF1822" s="760" t="s">
        <v>572</v>
      </c>
    </row>
    <row r="1823" spans="1:266" ht="17.25" customHeight="1" x14ac:dyDescent="0.35">
      <c r="A1823" s="618" t="s">
        <v>3169</v>
      </c>
      <c r="B1823" s="730">
        <v>90</v>
      </c>
      <c r="C1823" s="730" t="s">
        <v>3167</v>
      </c>
      <c r="D1823" s="730" t="s">
        <v>3167</v>
      </c>
      <c r="E1823" s="730">
        <v>32</v>
      </c>
      <c r="F1823" s="731" t="s">
        <v>574</v>
      </c>
      <c r="G1823" s="732">
        <v>2</v>
      </c>
      <c r="H1823" s="826">
        <v>46196</v>
      </c>
      <c r="I1823" s="730">
        <v>38</v>
      </c>
      <c r="J1823" s="730" t="s">
        <v>308</v>
      </c>
      <c r="K1823" s="730">
        <v>41</v>
      </c>
      <c r="L1823" s="730" t="s">
        <v>3170</v>
      </c>
      <c r="M1823" s="772" t="s">
        <v>3169</v>
      </c>
      <c r="N1823" s="772">
        <v>0</v>
      </c>
      <c r="O1823" s="772" t="s">
        <v>390</v>
      </c>
      <c r="P1823" s="772">
        <v>0</v>
      </c>
      <c r="Q1823" s="772" t="s">
        <v>390</v>
      </c>
      <c r="R1823" s="772" t="s">
        <v>987</v>
      </c>
      <c r="S1823" s="772"/>
      <c r="T1823" s="772" t="s">
        <v>1018</v>
      </c>
      <c r="U1823" s="772">
        <v>578</v>
      </c>
      <c r="V1823" s="772" t="s">
        <v>308</v>
      </c>
      <c r="W1823" s="772"/>
      <c r="X1823" s="772"/>
      <c r="Y1823" s="772"/>
      <c r="Z1823" s="773">
        <v>1668</v>
      </c>
      <c r="AA1823" s="772" t="s">
        <v>53</v>
      </c>
      <c r="AB1823" s="772" t="s">
        <v>890</v>
      </c>
      <c r="AC1823" s="772" t="s">
        <v>899</v>
      </c>
      <c r="AD1823" s="772">
        <v>3336</v>
      </c>
      <c r="AE1823" s="864">
        <v>1668</v>
      </c>
      <c r="AF1823" s="774" t="s">
        <v>390</v>
      </c>
      <c r="AG1823" s="777"/>
      <c r="AH1823" s="777"/>
      <c r="AI1823" s="777" t="s">
        <v>308</v>
      </c>
      <c r="AJ1823" s="778">
        <v>16</v>
      </c>
      <c r="AK1823" s="779"/>
      <c r="AL1823" s="778"/>
      <c r="AM1823" s="780">
        <v>0</v>
      </c>
      <c r="AN1823" s="780"/>
      <c r="AO1823" s="780"/>
      <c r="AP1823" s="780"/>
      <c r="AQ1823" s="780"/>
      <c r="AR1823" s="780"/>
      <c r="AS1823" s="780"/>
      <c r="AT1823" s="780"/>
      <c r="AU1823" s="780"/>
      <c r="AV1823" s="780"/>
      <c r="AW1823" s="780"/>
      <c r="AX1823" s="780"/>
      <c r="AY1823" s="780"/>
      <c r="AZ1823" s="780"/>
      <c r="BA1823" s="780"/>
      <c r="BB1823" s="780">
        <v>0</v>
      </c>
      <c r="BC1823" s="780">
        <v>1668</v>
      </c>
      <c r="BD1823" s="780">
        <v>0</v>
      </c>
      <c r="BE1823" s="780">
        <v>0</v>
      </c>
      <c r="BF1823" s="780">
        <v>0</v>
      </c>
      <c r="BG1823" s="780">
        <v>0</v>
      </c>
      <c r="BH1823" s="780">
        <v>0</v>
      </c>
      <c r="BI1823" s="780">
        <v>1668</v>
      </c>
      <c r="BJ1823" s="896" t="s">
        <v>902</v>
      </c>
      <c r="BK1823" s="780">
        <v>0</v>
      </c>
      <c r="BL1823" s="780"/>
      <c r="BM1823" s="780"/>
      <c r="BN1823" s="780" t="s">
        <v>308</v>
      </c>
      <c r="BO1823" s="780" t="s">
        <v>308</v>
      </c>
      <c r="BP1823" s="780" t="s">
        <v>308</v>
      </c>
      <c r="BQ1823" s="780" t="s">
        <v>308</v>
      </c>
      <c r="BR1823" s="780"/>
      <c r="BS1823" s="780" t="s">
        <v>397</v>
      </c>
      <c r="BT1823" s="780"/>
      <c r="BU1823" s="780" t="s">
        <v>579</v>
      </c>
      <c r="BV1823" s="780"/>
      <c r="BW1823" s="780"/>
      <c r="BX1823" s="780"/>
      <c r="BY1823" s="780"/>
      <c r="BZ1823" s="780"/>
      <c r="CA1823" s="887">
        <v>161</v>
      </c>
      <c r="CB1823" s="780"/>
      <c r="CC1823" s="780"/>
      <c r="CD1823" s="780"/>
      <c r="CE1823" s="780"/>
      <c r="CF1823" s="780"/>
      <c r="CG1823" s="780"/>
      <c r="CH1823" s="780"/>
      <c r="CI1823" s="780"/>
      <c r="CJ1823" s="780"/>
      <c r="CK1823" s="773"/>
      <c r="CL1823" s="773" t="s">
        <v>397</v>
      </c>
      <c r="CM1823" s="773">
        <v>0</v>
      </c>
      <c r="CN1823" s="773">
        <v>161</v>
      </c>
      <c r="CO1823" s="773" t="s">
        <v>397</v>
      </c>
      <c r="CP1823" s="773">
        <v>1668</v>
      </c>
      <c r="CQ1823" s="773">
        <v>3336</v>
      </c>
      <c r="CR1823" s="772">
        <v>1668</v>
      </c>
      <c r="CS1823" s="898"/>
      <c r="CT1823" s="865" t="s">
        <v>308</v>
      </c>
      <c r="CU1823" s="900" t="s">
        <v>308</v>
      </c>
      <c r="CV1823" s="774"/>
      <c r="CW1823" s="774"/>
      <c r="CX1823" s="865">
        <v>46255</v>
      </c>
      <c r="CY1823" s="784">
        <v>0</v>
      </c>
      <c r="CZ1823" s="784" t="s">
        <v>308</v>
      </c>
      <c r="DA1823" s="785">
        <v>0</v>
      </c>
      <c r="DB1823" s="785">
        <v>0</v>
      </c>
      <c r="DC1823" s="785">
        <v>0</v>
      </c>
      <c r="DD1823" s="785" t="s">
        <v>390</v>
      </c>
      <c r="DE1823" s="785" t="s">
        <v>397</v>
      </c>
      <c r="DF1823" s="785" t="s">
        <v>397</v>
      </c>
      <c r="DG1823" s="785" t="s">
        <v>397</v>
      </c>
      <c r="DH1823" s="786">
        <v>0</v>
      </c>
      <c r="DI1823" s="774" t="s">
        <v>397</v>
      </c>
      <c r="DJ1823" s="774" t="s">
        <v>390</v>
      </c>
      <c r="DK1823" s="774" t="s">
        <v>390</v>
      </c>
      <c r="DL1823" s="774" t="s">
        <v>390</v>
      </c>
      <c r="DM1823" s="774">
        <v>46275</v>
      </c>
      <c r="DN1823" s="774">
        <v>46275</v>
      </c>
      <c r="DO1823" s="787">
        <v>0</v>
      </c>
      <c r="DP1823" s="774">
        <v>46304</v>
      </c>
      <c r="DQ1823" s="776">
        <v>46304</v>
      </c>
      <c r="DR1823" s="774">
        <v>46304</v>
      </c>
      <c r="DS1823" s="786">
        <v>46304</v>
      </c>
      <c r="DT1823" s="752">
        <v>46304</v>
      </c>
      <c r="DU1823" s="753">
        <v>-21</v>
      </c>
      <c r="DV1823" s="753" t="s">
        <v>308</v>
      </c>
      <c r="DW1823" s="754">
        <v>46279</v>
      </c>
      <c r="DX1823" s="755">
        <v>46283</v>
      </c>
      <c r="DY1823" s="754" t="e">
        <v>#VALUE!</v>
      </c>
      <c r="DZ1823" s="754" t="e">
        <v>#VALUE!</v>
      </c>
      <c r="EA1823" s="754"/>
      <c r="EB1823" s="754"/>
      <c r="HA1823" s="756" t="s">
        <v>397</v>
      </c>
      <c r="HB1823" s="756" t="s">
        <v>397</v>
      </c>
      <c r="HC1823" s="756" t="s">
        <v>397</v>
      </c>
      <c r="HD1823" s="756" t="s">
        <v>397</v>
      </c>
      <c r="HE1823" s="756" t="s">
        <v>397</v>
      </c>
      <c r="HF1823" s="756" t="s">
        <v>397</v>
      </c>
      <c r="HG1823" s="756" t="s">
        <v>397</v>
      </c>
      <c r="HH1823" s="756" t="s">
        <v>397</v>
      </c>
      <c r="HI1823" s="756" t="s">
        <v>397</v>
      </c>
      <c r="HJ1823" s="756" t="s">
        <v>397</v>
      </c>
      <c r="HK1823"/>
      <c r="HL1823"/>
      <c r="HM1823"/>
      <c r="HN1823" s="756" t="str">
        <f t="shared" si="63"/>
        <v>AUTO PRINT</v>
      </c>
      <c r="HO1823"/>
      <c r="HP1823" s="757" t="s">
        <v>572</v>
      </c>
      <c r="HQ1823" s="757" t="s">
        <v>572</v>
      </c>
      <c r="HR1823" s="757" t="s">
        <v>572</v>
      </c>
      <c r="HS1823"/>
      <c r="HW1823" s="758"/>
      <c r="HX1823"/>
      <c r="HY1823" s="759" t="s">
        <v>572</v>
      </c>
      <c r="HZ1823" s="759" t="s">
        <v>572</v>
      </c>
      <c r="IA1823" s="759" t="s">
        <v>572</v>
      </c>
      <c r="IC1823" s="760" t="s">
        <v>572</v>
      </c>
      <c r="ID1823" s="760" t="s">
        <v>572</v>
      </c>
      <c r="IE1823" s="760" t="s">
        <v>572</v>
      </c>
      <c r="IF1823" s="761" t="s">
        <v>572</v>
      </c>
      <c r="IG1823" s="619" t="str">
        <f t="shared" si="64"/>
        <v>IN HOUSE (MANUAL)</v>
      </c>
      <c r="II1823" s="761" t="s">
        <v>572</v>
      </c>
      <c r="IK1823" s="761" t="str">
        <f>IFERROR(VLOOKUP($M1823,#REF!,13,0),"IN HOUSE (MANUAL)")</f>
        <v>IN HOUSE (MANUAL)</v>
      </c>
      <c r="IM1823" s="760" t="s">
        <v>572</v>
      </c>
      <c r="IN1823" s="760" t="s">
        <v>572</v>
      </c>
      <c r="IO1823" s="760" t="s">
        <v>572</v>
      </c>
      <c r="IQ1823" s="760" t="s">
        <v>572</v>
      </c>
      <c r="IR1823" s="760" t="s">
        <v>572</v>
      </c>
      <c r="IT1823" s="760" t="s">
        <v>572</v>
      </c>
      <c r="IV1823" s="760" t="s">
        <v>572</v>
      </c>
      <c r="IW1823" s="760" t="s">
        <v>239</v>
      </c>
      <c r="IY1823" s="760">
        <v>1668</v>
      </c>
      <c r="IZ1823" s="760">
        <v>1668</v>
      </c>
      <c r="JB1823" s="760" t="s">
        <v>572</v>
      </c>
      <c r="JC1823" s="760" t="s">
        <v>572</v>
      </c>
      <c r="JE1823" s="760" t="s">
        <v>572</v>
      </c>
      <c r="JF1823" s="760" t="s">
        <v>572</v>
      </c>
    </row>
    <row r="1824" spans="1:266" ht="17.25" customHeight="1" x14ac:dyDescent="0.35">
      <c r="A1824" s="618" t="s">
        <v>3218</v>
      </c>
      <c r="B1824" s="730">
        <v>91</v>
      </c>
      <c r="C1824" s="730" t="s">
        <v>3202</v>
      </c>
      <c r="D1824" s="730" t="s">
        <v>3202</v>
      </c>
      <c r="E1824" s="730">
        <v>32</v>
      </c>
      <c r="F1824" s="731" t="s">
        <v>574</v>
      </c>
      <c r="G1824" s="732">
        <v>1</v>
      </c>
      <c r="H1824" s="826">
        <v>46232</v>
      </c>
      <c r="I1824" s="730">
        <v>39</v>
      </c>
      <c r="J1824" s="730" t="s">
        <v>308</v>
      </c>
      <c r="K1824" s="730">
        <v>41</v>
      </c>
      <c r="L1824" s="730" t="s">
        <v>3219</v>
      </c>
      <c r="M1824" s="772" t="s">
        <v>3218</v>
      </c>
      <c r="N1824" s="772">
        <v>0</v>
      </c>
      <c r="O1824" s="772" t="s">
        <v>390</v>
      </c>
      <c r="P1824" s="772">
        <v>0</v>
      </c>
      <c r="Q1824" s="772" t="s">
        <v>390</v>
      </c>
      <c r="R1824" s="772" t="s">
        <v>987</v>
      </c>
      <c r="S1824" s="772"/>
      <c r="T1824" s="772" t="s">
        <v>1018</v>
      </c>
      <c r="U1824" s="772">
        <v>578</v>
      </c>
      <c r="V1824" s="772" t="s">
        <v>308</v>
      </c>
      <c r="W1824" s="772"/>
      <c r="X1824" s="772"/>
      <c r="Y1824" s="772"/>
      <c r="Z1824" s="773">
        <v>606</v>
      </c>
      <c r="AA1824" s="772" t="s">
        <v>53</v>
      </c>
      <c r="AB1824" s="772" t="s">
        <v>863</v>
      </c>
      <c r="AC1824" s="772" t="s">
        <v>589</v>
      </c>
      <c r="AD1824" s="772">
        <v>606</v>
      </c>
      <c r="AE1824" s="864">
        <v>606</v>
      </c>
      <c r="AF1824" s="774">
        <v>46277</v>
      </c>
      <c r="AG1824" s="777"/>
      <c r="AH1824" s="777"/>
      <c r="AI1824" s="777" t="s">
        <v>308</v>
      </c>
      <c r="AJ1824" s="778">
        <v>17</v>
      </c>
      <c r="AK1824" s="779"/>
      <c r="AL1824" s="778"/>
      <c r="AM1824" s="780">
        <v>0</v>
      </c>
      <c r="AN1824" s="780"/>
      <c r="AO1824" s="780"/>
      <c r="AP1824" s="780"/>
      <c r="AQ1824" s="780"/>
      <c r="AR1824" s="780"/>
      <c r="AS1824" s="780"/>
      <c r="AT1824" s="780"/>
      <c r="AU1824" s="780"/>
      <c r="AV1824" s="780"/>
      <c r="AW1824" s="780"/>
      <c r="AX1824" s="780"/>
      <c r="AY1824" s="780"/>
      <c r="AZ1824" s="780"/>
      <c r="BA1824" s="780"/>
      <c r="BB1824" s="780">
        <v>0</v>
      </c>
      <c r="BC1824" s="780">
        <v>606</v>
      </c>
      <c r="BD1824" s="780">
        <v>0</v>
      </c>
      <c r="BE1824" s="780">
        <v>0</v>
      </c>
      <c r="BF1824" s="780">
        <v>0</v>
      </c>
      <c r="BG1824" s="780">
        <v>0</v>
      </c>
      <c r="BH1824" s="780">
        <v>0</v>
      </c>
      <c r="BI1824" s="780">
        <v>606</v>
      </c>
      <c r="BJ1824" s="896" t="s">
        <v>902</v>
      </c>
      <c r="BK1824" s="780">
        <v>0</v>
      </c>
      <c r="BL1824" s="780"/>
      <c r="BM1824" s="780"/>
      <c r="BN1824" s="780" t="s">
        <v>308</v>
      </c>
      <c r="BO1824" s="780" t="s">
        <v>308</v>
      </c>
      <c r="BP1824" s="780" t="s">
        <v>308</v>
      </c>
      <c r="BQ1824" s="780" t="s">
        <v>308</v>
      </c>
      <c r="BR1824" s="780"/>
      <c r="BS1824" s="780" t="s">
        <v>397</v>
      </c>
      <c r="BT1824" s="780"/>
      <c r="BU1824" s="780" t="s">
        <v>579</v>
      </c>
      <c r="BV1824" s="780"/>
      <c r="BW1824" s="780"/>
      <c r="BX1824" s="780"/>
      <c r="BY1824" s="780"/>
      <c r="BZ1824" s="780"/>
      <c r="CA1824" s="780">
        <v>148</v>
      </c>
      <c r="CB1824" s="780"/>
      <c r="CC1824" s="780"/>
      <c r="CD1824" s="780"/>
      <c r="CE1824" s="780"/>
      <c r="CF1824" s="780"/>
      <c r="CG1824" s="780"/>
      <c r="CH1824" s="780"/>
      <c r="CI1824" s="780"/>
      <c r="CJ1824" s="780"/>
      <c r="CK1824" s="773"/>
      <c r="CL1824" s="773" t="s">
        <v>397</v>
      </c>
      <c r="CM1824" s="773">
        <v>0</v>
      </c>
      <c r="CN1824" s="773">
        <v>148</v>
      </c>
      <c r="CO1824" s="773" t="s">
        <v>397</v>
      </c>
      <c r="CP1824" s="773">
        <v>606</v>
      </c>
      <c r="CQ1824" s="773">
        <v>606</v>
      </c>
      <c r="CR1824" s="772">
        <v>606</v>
      </c>
      <c r="CS1824" s="898"/>
      <c r="CT1824" s="865" t="s">
        <v>308</v>
      </c>
      <c r="CU1824" s="900" t="s">
        <v>308</v>
      </c>
      <c r="CV1824" s="774"/>
      <c r="CW1824" s="774"/>
      <c r="CX1824" s="865">
        <v>46277</v>
      </c>
      <c r="CY1824" s="784" t="s">
        <v>887</v>
      </c>
      <c r="CZ1824" s="784" t="s">
        <v>308</v>
      </c>
      <c r="DA1824" s="785">
        <v>46254</v>
      </c>
      <c r="DB1824" s="785" t="s">
        <v>615</v>
      </c>
      <c r="DC1824" s="785" t="s">
        <v>616</v>
      </c>
      <c r="DD1824" s="785">
        <v>46276</v>
      </c>
      <c r="DE1824" s="785" t="s">
        <v>397</v>
      </c>
      <c r="DF1824" s="785" t="s">
        <v>397</v>
      </c>
      <c r="DG1824" s="785" t="s">
        <v>397</v>
      </c>
      <c r="DH1824" s="786">
        <v>0</v>
      </c>
      <c r="DI1824" s="774" t="s">
        <v>397</v>
      </c>
      <c r="DJ1824" s="774">
        <v>46273</v>
      </c>
      <c r="DK1824" s="774" t="s">
        <v>390</v>
      </c>
      <c r="DL1824" s="774" t="s">
        <v>390</v>
      </c>
      <c r="DM1824" s="774">
        <v>46280</v>
      </c>
      <c r="DN1824" s="774">
        <v>46280</v>
      </c>
      <c r="DO1824" s="787" t="s">
        <v>308</v>
      </c>
      <c r="DP1824" s="774">
        <v>46304</v>
      </c>
      <c r="DQ1824" s="776">
        <v>46304</v>
      </c>
      <c r="DR1824" s="774">
        <v>46304</v>
      </c>
      <c r="DS1824" s="786">
        <v>46304</v>
      </c>
      <c r="DT1824" s="752">
        <v>46304</v>
      </c>
      <c r="DU1824" s="753">
        <v>-18</v>
      </c>
      <c r="DV1824" s="753" t="s">
        <v>308</v>
      </c>
      <c r="DW1824" s="754">
        <v>46283</v>
      </c>
      <c r="DX1824" s="755">
        <v>46286</v>
      </c>
      <c r="DY1824" s="754" t="e">
        <v>#VALUE!</v>
      </c>
      <c r="DZ1824" s="754" t="e">
        <v>#VALUE!</v>
      </c>
      <c r="EA1824" s="754"/>
      <c r="EB1824" s="754"/>
      <c r="HA1824" s="756" t="s">
        <v>397</v>
      </c>
      <c r="HB1824" s="756" t="s">
        <v>397</v>
      </c>
      <c r="HC1824" s="756" t="s">
        <v>397</v>
      </c>
      <c r="HD1824" s="756" t="s">
        <v>397</v>
      </c>
      <c r="HE1824" s="756" t="s">
        <v>397</v>
      </c>
      <c r="HF1824" s="756" t="s">
        <v>397</v>
      </c>
      <c r="HG1824" s="756" t="s">
        <v>397</v>
      </c>
      <c r="HH1824" s="756" t="s">
        <v>397</v>
      </c>
      <c r="HI1824" s="756" t="s">
        <v>397</v>
      </c>
      <c r="HJ1824" s="756" t="s">
        <v>397</v>
      </c>
      <c r="HK1824"/>
      <c r="HL1824"/>
      <c r="HM1824"/>
      <c r="HN1824" s="756" t="str">
        <f t="shared" si="63"/>
        <v>AUTO PRINT</v>
      </c>
      <c r="HO1824"/>
      <c r="HP1824" s="757" t="s">
        <v>572</v>
      </c>
      <c r="HQ1824" s="757" t="s">
        <v>572</v>
      </c>
      <c r="HR1824" s="757" t="s">
        <v>572</v>
      </c>
      <c r="HS1824"/>
      <c r="HW1824" s="758"/>
      <c r="HX1824"/>
      <c r="HY1824" s="759" t="s">
        <v>572</v>
      </c>
      <c r="HZ1824" s="759" t="s">
        <v>572</v>
      </c>
      <c r="IA1824" s="759" t="s">
        <v>572</v>
      </c>
      <c r="IC1824" s="760" t="s">
        <v>572</v>
      </c>
      <c r="ID1824" s="760" t="s">
        <v>572</v>
      </c>
      <c r="IE1824" s="760" t="s">
        <v>572</v>
      </c>
      <c r="IF1824" s="761" t="s">
        <v>572</v>
      </c>
      <c r="IG1824" s="619" t="str">
        <f t="shared" si="64"/>
        <v>IN HOUSE (MANUAL)</v>
      </c>
      <c r="II1824" s="761" t="s">
        <v>572</v>
      </c>
      <c r="IK1824" s="761" t="str">
        <f>IFERROR(VLOOKUP($M1824,#REF!,13,0),"IN HOUSE (MANUAL)")</f>
        <v>IN HOUSE (MANUAL)</v>
      </c>
      <c r="IM1824" s="760" t="s">
        <v>572</v>
      </c>
      <c r="IN1824" s="760" t="s">
        <v>572</v>
      </c>
      <c r="IO1824" s="760" t="s">
        <v>572</v>
      </c>
      <c r="IQ1824" s="760" t="s">
        <v>572</v>
      </c>
      <c r="IR1824" s="760" t="s">
        <v>572</v>
      </c>
      <c r="IT1824" s="760" t="s">
        <v>572</v>
      </c>
      <c r="IV1824" s="760" t="s">
        <v>572</v>
      </c>
      <c r="IW1824" s="760" t="s">
        <v>239</v>
      </c>
      <c r="IY1824" s="760">
        <v>606</v>
      </c>
      <c r="IZ1824" s="760">
        <v>606</v>
      </c>
      <c r="JB1824" s="760" t="s">
        <v>572</v>
      </c>
      <c r="JC1824" s="760" t="s">
        <v>572</v>
      </c>
      <c r="JE1824" s="760" t="s">
        <v>572</v>
      </c>
      <c r="JF1824" s="760" t="s">
        <v>572</v>
      </c>
    </row>
    <row r="1825" spans="1:266" ht="17.25" customHeight="1" x14ac:dyDescent="0.35">
      <c r="A1825" s="618" t="s">
        <v>3171</v>
      </c>
      <c r="B1825" s="730">
        <v>92</v>
      </c>
      <c r="C1825" s="730" t="s">
        <v>3167</v>
      </c>
      <c r="D1825" s="730" t="s">
        <v>3167</v>
      </c>
      <c r="E1825" s="730">
        <v>32</v>
      </c>
      <c r="F1825" s="731" t="s">
        <v>574</v>
      </c>
      <c r="G1825" s="732">
        <v>2</v>
      </c>
      <c r="H1825" s="826">
        <v>46196</v>
      </c>
      <c r="I1825" s="730">
        <v>39</v>
      </c>
      <c r="J1825" s="730" t="s">
        <v>308</v>
      </c>
      <c r="K1825" s="730">
        <v>41</v>
      </c>
      <c r="L1825" s="730" t="s">
        <v>3172</v>
      </c>
      <c r="M1825" s="772" t="s">
        <v>3171</v>
      </c>
      <c r="N1825" s="772">
        <v>0</v>
      </c>
      <c r="O1825" s="772" t="s">
        <v>390</v>
      </c>
      <c r="P1825" s="772">
        <v>0</v>
      </c>
      <c r="Q1825" s="772" t="s">
        <v>390</v>
      </c>
      <c r="R1825" s="772" t="s">
        <v>987</v>
      </c>
      <c r="S1825" s="772"/>
      <c r="T1825" s="772" t="s">
        <v>1071</v>
      </c>
      <c r="U1825" s="772">
        <v>578</v>
      </c>
      <c r="V1825" s="772" t="s">
        <v>308</v>
      </c>
      <c r="W1825" s="772"/>
      <c r="X1825" s="772"/>
      <c r="Y1825" s="772"/>
      <c r="Z1825" s="773">
        <v>1440</v>
      </c>
      <c r="AA1825" s="772" t="s">
        <v>53</v>
      </c>
      <c r="AB1825" s="772" t="s">
        <v>890</v>
      </c>
      <c r="AC1825" s="772" t="s">
        <v>899</v>
      </c>
      <c r="AD1825" s="772">
        <v>3060</v>
      </c>
      <c r="AE1825" s="864">
        <v>1440</v>
      </c>
      <c r="AF1825" s="774" t="s">
        <v>390</v>
      </c>
      <c r="AG1825" s="777"/>
      <c r="AH1825" s="777"/>
      <c r="AI1825" s="777" t="s">
        <v>308</v>
      </c>
      <c r="AJ1825" s="778">
        <v>18</v>
      </c>
      <c r="AK1825" s="779"/>
      <c r="AL1825" s="778"/>
      <c r="AM1825" s="780">
        <v>1530</v>
      </c>
      <c r="AN1825" s="780"/>
      <c r="AO1825" s="780"/>
      <c r="AP1825" s="780"/>
      <c r="AQ1825" s="780"/>
      <c r="AR1825" s="780"/>
      <c r="AS1825" s="780"/>
      <c r="AT1825" s="780"/>
      <c r="AU1825" s="780"/>
      <c r="AV1825" s="780"/>
      <c r="AW1825" s="780"/>
      <c r="AX1825" s="780"/>
      <c r="AY1825" s="780"/>
      <c r="AZ1825" s="780"/>
      <c r="BA1825" s="780"/>
      <c r="BB1825" s="780">
        <v>0</v>
      </c>
      <c r="BC1825" s="780">
        <v>1440</v>
      </c>
      <c r="BD1825" s="780">
        <v>0</v>
      </c>
      <c r="BE1825" s="780">
        <v>0</v>
      </c>
      <c r="BF1825" s="780">
        <v>0</v>
      </c>
      <c r="BG1825" s="780">
        <v>0</v>
      </c>
      <c r="BH1825" s="780">
        <v>0</v>
      </c>
      <c r="BI1825" s="780">
        <v>1530</v>
      </c>
      <c r="BJ1825" s="896" t="s">
        <v>902</v>
      </c>
      <c r="BK1825" s="780">
        <v>0</v>
      </c>
      <c r="BL1825" s="780"/>
      <c r="BM1825" s="780"/>
      <c r="BN1825" s="780" t="s">
        <v>308</v>
      </c>
      <c r="BO1825" s="780" t="s">
        <v>308</v>
      </c>
      <c r="BP1825" s="780" t="s">
        <v>308</v>
      </c>
      <c r="BQ1825" s="780" t="s">
        <v>308</v>
      </c>
      <c r="BR1825" s="780"/>
      <c r="BS1825" s="780" t="s">
        <v>397</v>
      </c>
      <c r="BT1825" s="780"/>
      <c r="BU1825" s="780" t="s">
        <v>579</v>
      </c>
      <c r="BV1825" s="780"/>
      <c r="BW1825" s="780"/>
      <c r="BX1825" s="780"/>
      <c r="BY1825" s="780"/>
      <c r="BZ1825" s="780"/>
      <c r="CA1825" s="887">
        <v>360</v>
      </c>
      <c r="CB1825" s="780"/>
      <c r="CC1825" s="780"/>
      <c r="CD1825" s="780"/>
      <c r="CE1825" s="780"/>
      <c r="CF1825" s="780"/>
      <c r="CG1825" s="780"/>
      <c r="CH1825" s="780"/>
      <c r="CI1825" s="780"/>
      <c r="CJ1825" s="780"/>
      <c r="CK1825" s="773"/>
      <c r="CL1825" s="773" t="s">
        <v>397</v>
      </c>
      <c r="CM1825" s="773">
        <v>1620</v>
      </c>
      <c r="CN1825" s="773">
        <v>359.5</v>
      </c>
      <c r="CO1825" s="773" t="s">
        <v>397</v>
      </c>
      <c r="CP1825" s="773">
        <v>1530</v>
      </c>
      <c r="CQ1825" s="773">
        <v>3060</v>
      </c>
      <c r="CR1825" s="772">
        <v>1440</v>
      </c>
      <c r="CS1825" s="781"/>
      <c r="CT1825" s="865" t="s">
        <v>308</v>
      </c>
      <c r="CU1825" s="899" t="s">
        <v>308</v>
      </c>
      <c r="CV1825" s="774"/>
      <c r="CW1825" s="774"/>
      <c r="CX1825" s="865">
        <v>46255</v>
      </c>
      <c r="CY1825" s="784">
        <v>0</v>
      </c>
      <c r="CZ1825" s="784" t="s">
        <v>308</v>
      </c>
      <c r="DA1825" s="785">
        <v>0</v>
      </c>
      <c r="DB1825" s="785">
        <v>0</v>
      </c>
      <c r="DC1825" s="785">
        <v>0</v>
      </c>
      <c r="DD1825" s="785" t="s">
        <v>390</v>
      </c>
      <c r="DE1825" s="785" t="s">
        <v>397</v>
      </c>
      <c r="DF1825" s="785" t="s">
        <v>397</v>
      </c>
      <c r="DG1825" s="785" t="s">
        <v>397</v>
      </c>
      <c r="DH1825" s="786">
        <v>0</v>
      </c>
      <c r="DI1825" s="774" t="s">
        <v>397</v>
      </c>
      <c r="DJ1825" s="774" t="s">
        <v>390</v>
      </c>
      <c r="DK1825" s="774" t="s">
        <v>390</v>
      </c>
      <c r="DL1825" s="774" t="s">
        <v>390</v>
      </c>
      <c r="DM1825" s="774">
        <v>46280</v>
      </c>
      <c r="DN1825" s="774">
        <v>46280</v>
      </c>
      <c r="DO1825" s="787">
        <v>0</v>
      </c>
      <c r="DP1825" s="774">
        <v>46304</v>
      </c>
      <c r="DQ1825" s="776">
        <v>46304</v>
      </c>
      <c r="DR1825" s="774">
        <v>46304</v>
      </c>
      <c r="DS1825" s="786">
        <v>46304</v>
      </c>
      <c r="DT1825" s="752">
        <v>46304</v>
      </c>
      <c r="DU1825" s="753">
        <v>-15</v>
      </c>
      <c r="DV1825" s="753" t="s">
        <v>308</v>
      </c>
      <c r="DW1825" s="754">
        <v>46286</v>
      </c>
      <c r="DX1825" s="755">
        <v>46289</v>
      </c>
      <c r="DY1825" s="754" t="e">
        <v>#VALUE!</v>
      </c>
      <c r="DZ1825" s="754" t="e">
        <v>#VALUE!</v>
      </c>
      <c r="EA1825" s="754"/>
      <c r="EB1825" s="754"/>
      <c r="HA1825" s="756" t="s">
        <v>397</v>
      </c>
      <c r="HB1825" s="756" t="s">
        <v>397</v>
      </c>
      <c r="HC1825" s="756" t="s">
        <v>397</v>
      </c>
      <c r="HD1825" s="756" t="s">
        <v>397</v>
      </c>
      <c r="HE1825" s="756" t="s">
        <v>397</v>
      </c>
      <c r="HF1825" s="756" t="s">
        <v>397</v>
      </c>
      <c r="HG1825" s="756" t="s">
        <v>397</v>
      </c>
      <c r="HH1825" s="756" t="s">
        <v>397</v>
      </c>
      <c r="HI1825" s="756" t="s">
        <v>397</v>
      </c>
      <c r="HJ1825" s="756" t="s">
        <v>397</v>
      </c>
      <c r="HK1825"/>
      <c r="HL1825"/>
      <c r="HM1825"/>
      <c r="HN1825" s="756" t="str">
        <f t="shared" si="63"/>
        <v>AUTO PRINT</v>
      </c>
      <c r="HO1825"/>
      <c r="HP1825" s="757" t="s">
        <v>572</v>
      </c>
      <c r="HQ1825" s="757" t="s">
        <v>572</v>
      </c>
      <c r="HR1825" s="757" t="s">
        <v>572</v>
      </c>
      <c r="HS1825"/>
      <c r="HW1825" s="758"/>
      <c r="HX1825"/>
      <c r="HY1825" s="759" t="s">
        <v>572</v>
      </c>
      <c r="HZ1825" s="759" t="s">
        <v>572</v>
      </c>
      <c r="IA1825" s="759" t="s">
        <v>572</v>
      </c>
      <c r="IC1825" s="760" t="s">
        <v>572</v>
      </c>
      <c r="ID1825" s="760" t="s">
        <v>572</v>
      </c>
      <c r="IE1825" s="760" t="s">
        <v>572</v>
      </c>
      <c r="IF1825" s="761" t="s">
        <v>572</v>
      </c>
      <c r="IG1825" s="619" t="str">
        <f t="shared" si="64"/>
        <v>IN HOUSE (MANUAL)</v>
      </c>
      <c r="II1825" s="761" t="s">
        <v>572</v>
      </c>
      <c r="IK1825" s="761" t="str">
        <f>IFERROR(VLOOKUP($M1825,#REF!,13,0),"IN HOUSE (MANUAL)")</f>
        <v>IN HOUSE (MANUAL)</v>
      </c>
      <c r="IM1825" s="760" t="s">
        <v>572</v>
      </c>
      <c r="IN1825" s="760" t="s">
        <v>572</v>
      </c>
      <c r="IO1825" s="760" t="s">
        <v>572</v>
      </c>
      <c r="IQ1825" s="760" t="s">
        <v>572</v>
      </c>
      <c r="IR1825" s="760" t="s">
        <v>572</v>
      </c>
      <c r="IT1825" s="760" t="s">
        <v>572</v>
      </c>
      <c r="IV1825" s="760" t="s">
        <v>572</v>
      </c>
      <c r="IW1825" s="760" t="s">
        <v>239</v>
      </c>
      <c r="IY1825" s="760">
        <v>1530</v>
      </c>
      <c r="IZ1825" s="760">
        <v>1530</v>
      </c>
      <c r="JB1825" s="760" t="s">
        <v>572</v>
      </c>
      <c r="JC1825" s="760" t="s">
        <v>572</v>
      </c>
      <c r="JE1825" s="760" t="s">
        <v>572</v>
      </c>
      <c r="JF1825" s="760" t="s">
        <v>572</v>
      </c>
    </row>
    <row r="1826" spans="1:266" ht="17.25" customHeight="1" x14ac:dyDescent="0.35">
      <c r="A1826" s="618" t="s">
        <v>3173</v>
      </c>
      <c r="B1826" s="730">
        <v>93</v>
      </c>
      <c r="C1826" s="730" t="s">
        <v>3167</v>
      </c>
      <c r="D1826" s="730" t="s">
        <v>3167</v>
      </c>
      <c r="E1826" s="730">
        <v>32</v>
      </c>
      <c r="F1826" s="731" t="s">
        <v>574</v>
      </c>
      <c r="G1826" s="732">
        <v>2</v>
      </c>
      <c r="H1826" s="826">
        <v>46196</v>
      </c>
      <c r="I1826" s="730">
        <v>40</v>
      </c>
      <c r="J1826" s="730" t="s">
        <v>308</v>
      </c>
      <c r="K1826" s="730">
        <v>41</v>
      </c>
      <c r="L1826" s="730" t="s">
        <v>3174</v>
      </c>
      <c r="M1826" s="772" t="s">
        <v>3173</v>
      </c>
      <c r="N1826" s="772">
        <v>0</v>
      </c>
      <c r="O1826" s="772" t="s">
        <v>390</v>
      </c>
      <c r="P1826" s="772">
        <v>0</v>
      </c>
      <c r="Q1826" s="772" t="s">
        <v>390</v>
      </c>
      <c r="R1826" s="772" t="s">
        <v>987</v>
      </c>
      <c r="S1826" s="772"/>
      <c r="T1826" s="772" t="s">
        <v>1071</v>
      </c>
      <c r="U1826" s="772">
        <v>578</v>
      </c>
      <c r="V1826" s="772" t="s">
        <v>308</v>
      </c>
      <c r="W1826" s="772"/>
      <c r="X1826" s="772"/>
      <c r="Y1826" s="772"/>
      <c r="Z1826" s="773">
        <v>1632</v>
      </c>
      <c r="AA1826" s="772" t="s">
        <v>53</v>
      </c>
      <c r="AB1826" s="772" t="s">
        <v>890</v>
      </c>
      <c r="AC1826" s="772" t="s">
        <v>899</v>
      </c>
      <c r="AD1826" s="772">
        <v>3060</v>
      </c>
      <c r="AE1826" s="864">
        <v>1632</v>
      </c>
      <c r="AF1826" s="774">
        <v>46272</v>
      </c>
      <c r="AG1826" s="777"/>
      <c r="AH1826" s="777"/>
      <c r="AI1826" s="777" t="s">
        <v>308</v>
      </c>
      <c r="AJ1826" s="778">
        <v>19</v>
      </c>
      <c r="AK1826" s="779"/>
      <c r="AL1826" s="778"/>
      <c r="AM1826" s="780">
        <v>1530</v>
      </c>
      <c r="AN1826" s="780"/>
      <c r="AO1826" s="780"/>
      <c r="AP1826" s="780"/>
      <c r="AQ1826" s="780"/>
      <c r="AR1826" s="780"/>
      <c r="AS1826" s="780"/>
      <c r="AT1826" s="780"/>
      <c r="AU1826" s="780"/>
      <c r="AV1826" s="780"/>
      <c r="AW1826" s="780"/>
      <c r="AX1826" s="780"/>
      <c r="AY1826" s="780"/>
      <c r="AZ1826" s="780"/>
      <c r="BA1826" s="780"/>
      <c r="BB1826" s="780">
        <v>0</v>
      </c>
      <c r="BC1826" s="780">
        <v>1632</v>
      </c>
      <c r="BD1826" s="780">
        <v>0</v>
      </c>
      <c r="BE1826" s="780">
        <v>0</v>
      </c>
      <c r="BF1826" s="780">
        <v>0</v>
      </c>
      <c r="BG1826" s="780">
        <v>0</v>
      </c>
      <c r="BH1826" s="780">
        <v>0</v>
      </c>
      <c r="BI1826" s="780">
        <v>1530</v>
      </c>
      <c r="BJ1826" s="896" t="s">
        <v>902</v>
      </c>
      <c r="BK1826" s="780">
        <v>0</v>
      </c>
      <c r="BL1826" s="780"/>
      <c r="BM1826" s="780"/>
      <c r="BN1826" s="780" t="s">
        <v>308</v>
      </c>
      <c r="BO1826" s="780" t="s">
        <v>308</v>
      </c>
      <c r="BP1826" s="780" t="s">
        <v>308</v>
      </c>
      <c r="BQ1826" s="780" t="s">
        <v>308</v>
      </c>
      <c r="BR1826" s="780"/>
      <c r="BS1826" s="780" t="s">
        <v>397</v>
      </c>
      <c r="BT1826" s="780"/>
      <c r="BU1826" s="780" t="s">
        <v>579</v>
      </c>
      <c r="BV1826" s="780"/>
      <c r="BW1826" s="780"/>
      <c r="BX1826" s="780"/>
      <c r="BY1826" s="780"/>
      <c r="BZ1826" s="780"/>
      <c r="CA1826" s="887">
        <v>1530</v>
      </c>
      <c r="CB1826" s="780"/>
      <c r="CC1826" s="780"/>
      <c r="CD1826" s="780"/>
      <c r="CE1826" s="780"/>
      <c r="CF1826" s="780"/>
      <c r="CG1826" s="780"/>
      <c r="CH1826" s="780"/>
      <c r="CI1826" s="780"/>
      <c r="CJ1826" s="780"/>
      <c r="CK1826" s="773"/>
      <c r="CL1826" s="773" t="s">
        <v>397</v>
      </c>
      <c r="CM1826" s="773">
        <v>1428</v>
      </c>
      <c r="CN1826" s="773">
        <v>1530</v>
      </c>
      <c r="CO1826" s="773" t="s">
        <v>397</v>
      </c>
      <c r="CP1826" s="773">
        <v>1530</v>
      </c>
      <c r="CQ1826" s="773">
        <v>3060</v>
      </c>
      <c r="CR1826" s="772">
        <v>1632</v>
      </c>
      <c r="CS1826" s="781"/>
      <c r="CT1826" s="865" t="s">
        <v>308</v>
      </c>
      <c r="CU1826" s="899" t="s">
        <v>308</v>
      </c>
      <c r="CV1826" s="774"/>
      <c r="CW1826" s="774"/>
      <c r="CX1826" s="865">
        <v>46255</v>
      </c>
      <c r="CY1826" s="784" t="s">
        <v>923</v>
      </c>
      <c r="CZ1826" s="784" t="s">
        <v>308</v>
      </c>
      <c r="DA1826" s="785">
        <v>46269</v>
      </c>
      <c r="DB1826" s="785" t="s">
        <v>633</v>
      </c>
      <c r="DC1826" s="785" t="s">
        <v>634</v>
      </c>
      <c r="DD1826" s="785" t="s">
        <v>390</v>
      </c>
      <c r="DE1826" s="785" t="s">
        <v>397</v>
      </c>
      <c r="DF1826" s="785" t="s">
        <v>397</v>
      </c>
      <c r="DG1826" s="785" t="s">
        <v>397</v>
      </c>
      <c r="DH1826" s="786">
        <v>0</v>
      </c>
      <c r="DI1826" s="774" t="s">
        <v>397</v>
      </c>
      <c r="DJ1826" s="774">
        <v>46272</v>
      </c>
      <c r="DK1826" s="774" t="s">
        <v>390</v>
      </c>
      <c r="DL1826" s="774">
        <v>46279</v>
      </c>
      <c r="DM1826" s="774">
        <v>46282</v>
      </c>
      <c r="DN1826" s="774">
        <v>46282</v>
      </c>
      <c r="DO1826" s="787">
        <v>0</v>
      </c>
      <c r="DP1826" s="774">
        <v>46304</v>
      </c>
      <c r="DQ1826" s="776">
        <v>46304</v>
      </c>
      <c r="DR1826" s="774">
        <v>46304</v>
      </c>
      <c r="DS1826" s="786">
        <v>46304</v>
      </c>
      <c r="DT1826" s="752">
        <v>46304</v>
      </c>
      <c r="DU1826" s="753">
        <v>-11</v>
      </c>
      <c r="DV1826" s="753" t="s">
        <v>308</v>
      </c>
      <c r="DW1826" s="754">
        <v>46289</v>
      </c>
      <c r="DX1826" s="755">
        <v>46293</v>
      </c>
      <c r="DY1826" s="754" t="e">
        <v>#VALUE!</v>
      </c>
      <c r="DZ1826" s="754" t="e">
        <v>#VALUE!</v>
      </c>
      <c r="EA1826" s="754"/>
      <c r="EB1826" s="754"/>
      <c r="HA1826" s="756" t="s">
        <v>397</v>
      </c>
      <c r="HB1826" s="756" t="s">
        <v>397</v>
      </c>
      <c r="HC1826" s="756" t="s">
        <v>397</v>
      </c>
      <c r="HD1826" s="756" t="s">
        <v>397</v>
      </c>
      <c r="HE1826" s="756" t="s">
        <v>397</v>
      </c>
      <c r="HF1826" s="756" t="s">
        <v>397</v>
      </c>
      <c r="HG1826" s="756" t="s">
        <v>397</v>
      </c>
      <c r="HH1826" s="756" t="s">
        <v>397</v>
      </c>
      <c r="HI1826" s="756" t="s">
        <v>397</v>
      </c>
      <c r="HJ1826" s="756" t="s">
        <v>397</v>
      </c>
      <c r="HK1826"/>
      <c r="HL1826"/>
      <c r="HM1826"/>
      <c r="HN1826" s="756" t="str">
        <f t="shared" si="63"/>
        <v>AUTO PRINT</v>
      </c>
      <c r="HO1826"/>
      <c r="HP1826" s="757" t="s">
        <v>572</v>
      </c>
      <c r="HQ1826" s="757" t="s">
        <v>572</v>
      </c>
      <c r="HR1826" s="757" t="s">
        <v>572</v>
      </c>
      <c r="HS1826"/>
      <c r="HW1826" s="758"/>
      <c r="HX1826"/>
      <c r="HY1826" s="759" t="s">
        <v>572</v>
      </c>
      <c r="HZ1826" s="759" t="s">
        <v>572</v>
      </c>
      <c r="IA1826" s="759" t="s">
        <v>572</v>
      </c>
      <c r="IC1826" s="760" t="s">
        <v>572</v>
      </c>
      <c r="ID1826" s="760" t="s">
        <v>572</v>
      </c>
      <c r="IE1826" s="760" t="s">
        <v>572</v>
      </c>
      <c r="IF1826" s="761" t="s">
        <v>572</v>
      </c>
      <c r="IG1826" s="619" t="str">
        <f t="shared" si="64"/>
        <v>IN HOUSE (MANUAL)</v>
      </c>
      <c r="II1826" s="761" t="s">
        <v>572</v>
      </c>
      <c r="IK1826" s="761" t="str">
        <f>IFERROR(VLOOKUP($M1826,#REF!,13,0),"IN HOUSE (MANUAL)")</f>
        <v>IN HOUSE (MANUAL)</v>
      </c>
      <c r="IM1826" s="760" t="s">
        <v>572</v>
      </c>
      <c r="IN1826" s="760" t="s">
        <v>572</v>
      </c>
      <c r="IO1826" s="760" t="s">
        <v>572</v>
      </c>
      <c r="IQ1826" s="760" t="s">
        <v>572</v>
      </c>
      <c r="IR1826" s="760" t="s">
        <v>572</v>
      </c>
      <c r="IT1826" s="760" t="s">
        <v>572</v>
      </c>
      <c r="IV1826" s="760" t="s">
        <v>572</v>
      </c>
      <c r="IW1826" s="760" t="s">
        <v>239</v>
      </c>
      <c r="IY1826" s="760">
        <v>1530</v>
      </c>
      <c r="IZ1826" s="760">
        <v>1530</v>
      </c>
      <c r="JB1826" s="760" t="s">
        <v>572</v>
      </c>
      <c r="JC1826" s="760" t="s">
        <v>572</v>
      </c>
      <c r="JE1826" s="760" t="s">
        <v>572</v>
      </c>
      <c r="JF1826" s="760" t="s">
        <v>572</v>
      </c>
    </row>
    <row r="1827" spans="1:266" ht="17.25" customHeight="1" x14ac:dyDescent="0.35">
      <c r="A1827" s="618" t="s">
        <v>3175</v>
      </c>
      <c r="B1827" s="730">
        <v>94</v>
      </c>
      <c r="C1827" s="730" t="s">
        <v>3167</v>
      </c>
      <c r="D1827" s="730" t="s">
        <v>3167</v>
      </c>
      <c r="E1827" s="730">
        <v>32</v>
      </c>
      <c r="F1827" s="731" t="s">
        <v>574</v>
      </c>
      <c r="G1827" s="732">
        <v>2</v>
      </c>
      <c r="H1827" s="826">
        <v>46196</v>
      </c>
      <c r="I1827" s="730">
        <v>40</v>
      </c>
      <c r="J1827" s="730" t="s">
        <v>308</v>
      </c>
      <c r="K1827" s="730">
        <v>41</v>
      </c>
      <c r="L1827" s="730" t="s">
        <v>3176</v>
      </c>
      <c r="M1827" s="772" t="s">
        <v>3175</v>
      </c>
      <c r="N1827" s="772">
        <v>0</v>
      </c>
      <c r="O1827" s="772" t="s">
        <v>390</v>
      </c>
      <c r="P1827" s="772">
        <v>0</v>
      </c>
      <c r="Q1827" s="772" t="s">
        <v>390</v>
      </c>
      <c r="R1827" s="772" t="s">
        <v>987</v>
      </c>
      <c r="S1827" s="772"/>
      <c r="T1827" s="772" t="s">
        <v>1050</v>
      </c>
      <c r="U1827" s="772">
        <v>578</v>
      </c>
      <c r="V1827" s="772" t="s">
        <v>308</v>
      </c>
      <c r="W1827" s="772"/>
      <c r="X1827" s="772"/>
      <c r="Y1827" s="772"/>
      <c r="Z1827" s="773"/>
      <c r="AA1827" s="772" t="s">
        <v>53</v>
      </c>
      <c r="AB1827" s="772" t="s">
        <v>890</v>
      </c>
      <c r="AC1827" s="772" t="s">
        <v>899</v>
      </c>
      <c r="AD1827" s="772">
        <v>3036</v>
      </c>
      <c r="AE1827" s="864">
        <v>1620</v>
      </c>
      <c r="AF1827" s="774">
        <v>46272</v>
      </c>
      <c r="AG1827" s="777"/>
      <c r="AH1827" s="777"/>
      <c r="AI1827" s="777" t="s">
        <v>308</v>
      </c>
      <c r="AJ1827" s="778">
        <v>20</v>
      </c>
      <c r="AK1827" s="779"/>
      <c r="AL1827" s="778"/>
      <c r="AM1827" s="780">
        <v>1518</v>
      </c>
      <c r="AN1827" s="780"/>
      <c r="AO1827" s="780"/>
      <c r="AP1827" s="780"/>
      <c r="AQ1827" s="780"/>
      <c r="AR1827" s="780"/>
      <c r="AS1827" s="780"/>
      <c r="AT1827" s="780"/>
      <c r="AU1827" s="780"/>
      <c r="AV1827" s="780"/>
      <c r="AW1827" s="780"/>
      <c r="AX1827" s="780"/>
      <c r="AY1827" s="780"/>
      <c r="AZ1827" s="780"/>
      <c r="BA1827" s="780"/>
      <c r="BB1827" s="780">
        <v>0</v>
      </c>
      <c r="BC1827" s="780">
        <v>1620</v>
      </c>
      <c r="BD1827" s="780">
        <v>0</v>
      </c>
      <c r="BE1827" s="780">
        <v>0</v>
      </c>
      <c r="BF1827" s="780">
        <v>0</v>
      </c>
      <c r="BG1827" s="780">
        <v>0</v>
      </c>
      <c r="BH1827" s="780">
        <v>0</v>
      </c>
      <c r="BI1827" s="780">
        <v>1518</v>
      </c>
      <c r="BJ1827" s="780"/>
      <c r="BK1827" s="780">
        <v>0</v>
      </c>
      <c r="BL1827" s="780"/>
      <c r="BM1827" s="780"/>
      <c r="BN1827" s="780" t="s">
        <v>308</v>
      </c>
      <c r="BO1827" s="780" t="s">
        <v>308</v>
      </c>
      <c r="BP1827" s="780" t="s">
        <v>308</v>
      </c>
      <c r="BQ1827" s="780" t="s">
        <v>308</v>
      </c>
      <c r="BR1827" s="780"/>
      <c r="BS1827" s="780" t="s">
        <v>397</v>
      </c>
      <c r="BT1827" s="780"/>
      <c r="BU1827" s="780" t="s">
        <v>579</v>
      </c>
      <c r="BV1827" s="780"/>
      <c r="BW1827" s="780"/>
      <c r="BX1827" s="780"/>
      <c r="BY1827" s="780"/>
      <c r="BZ1827" s="780"/>
      <c r="CA1827" s="887">
        <v>1518</v>
      </c>
      <c r="CB1827" s="780"/>
      <c r="CC1827" s="780"/>
      <c r="CD1827" s="780"/>
      <c r="CE1827" s="780"/>
      <c r="CF1827" s="780"/>
      <c r="CG1827" s="780"/>
      <c r="CH1827" s="780"/>
      <c r="CI1827" s="780"/>
      <c r="CJ1827" s="780"/>
      <c r="CK1827" s="773"/>
      <c r="CL1827" s="773" t="s">
        <v>397</v>
      </c>
      <c r="CM1827" s="773">
        <v>1416</v>
      </c>
      <c r="CN1827" s="773">
        <v>1518</v>
      </c>
      <c r="CO1827" s="773" t="s">
        <v>397</v>
      </c>
      <c r="CP1827" s="773">
        <v>1518</v>
      </c>
      <c r="CQ1827" s="773">
        <v>3036</v>
      </c>
      <c r="CR1827" s="772">
        <v>1620</v>
      </c>
      <c r="CS1827" s="781"/>
      <c r="CT1827" s="865" t="s">
        <v>308</v>
      </c>
      <c r="CU1827" s="899" t="s">
        <v>308</v>
      </c>
      <c r="CV1827" s="774"/>
      <c r="CW1827" s="774"/>
      <c r="CX1827" s="865">
        <v>46255</v>
      </c>
      <c r="CY1827" s="784" t="s">
        <v>923</v>
      </c>
      <c r="CZ1827" s="784" t="s">
        <v>308</v>
      </c>
      <c r="DA1827" s="785">
        <v>46269</v>
      </c>
      <c r="DB1827" s="785" t="s">
        <v>633</v>
      </c>
      <c r="DC1827" s="785" t="s">
        <v>634</v>
      </c>
      <c r="DD1827" s="785" t="s">
        <v>390</v>
      </c>
      <c r="DE1827" s="785" t="s">
        <v>397</v>
      </c>
      <c r="DF1827" s="785" t="s">
        <v>397</v>
      </c>
      <c r="DG1827" s="785" t="s">
        <v>397</v>
      </c>
      <c r="DH1827" s="786">
        <v>0</v>
      </c>
      <c r="DI1827" s="774" t="s">
        <v>397</v>
      </c>
      <c r="DJ1827" s="774">
        <v>46272</v>
      </c>
      <c r="DK1827" s="774" t="s">
        <v>390</v>
      </c>
      <c r="DL1827" s="774" t="s">
        <v>390</v>
      </c>
      <c r="DM1827" s="774">
        <v>46287</v>
      </c>
      <c r="DN1827" s="774">
        <v>46287</v>
      </c>
      <c r="DO1827" s="787">
        <v>0</v>
      </c>
      <c r="DP1827" s="774">
        <v>46304</v>
      </c>
      <c r="DQ1827" s="776">
        <v>46304</v>
      </c>
      <c r="DR1827" s="774">
        <v>46304</v>
      </c>
      <c r="DS1827" s="786">
        <v>46304</v>
      </c>
      <c r="DT1827" s="752">
        <v>46304</v>
      </c>
      <c r="DU1827" s="753">
        <v>-9</v>
      </c>
      <c r="DV1827" s="753" t="s">
        <v>308</v>
      </c>
      <c r="DW1827" s="754">
        <v>46293</v>
      </c>
      <c r="DX1827" s="755">
        <v>46295</v>
      </c>
      <c r="DY1827" s="754" t="e">
        <v>#VALUE!</v>
      </c>
      <c r="DZ1827" s="754" t="e">
        <v>#VALUE!</v>
      </c>
      <c r="EA1827" s="754"/>
      <c r="EB1827" s="754"/>
      <c r="HA1827" s="756" t="s">
        <v>397</v>
      </c>
      <c r="HB1827" s="756" t="s">
        <v>397</v>
      </c>
      <c r="HC1827" s="756" t="s">
        <v>397</v>
      </c>
      <c r="HD1827" s="756" t="s">
        <v>397</v>
      </c>
      <c r="HE1827" s="756" t="s">
        <v>397</v>
      </c>
      <c r="HF1827" s="756" t="s">
        <v>397</v>
      </c>
      <c r="HG1827" s="756" t="s">
        <v>397</v>
      </c>
      <c r="HH1827" s="756" t="s">
        <v>397</v>
      </c>
      <c r="HI1827" s="756" t="s">
        <v>397</v>
      </c>
      <c r="HJ1827" s="756" t="s">
        <v>397</v>
      </c>
      <c r="HK1827"/>
      <c r="HL1827"/>
      <c r="HM1827"/>
      <c r="HN1827" s="756" t="str">
        <f t="shared" si="63"/>
        <v>AUTO PRINT</v>
      </c>
      <c r="HO1827"/>
      <c r="HP1827" s="757" t="s">
        <v>572</v>
      </c>
      <c r="HQ1827" s="757" t="s">
        <v>572</v>
      </c>
      <c r="HR1827" s="757" t="s">
        <v>572</v>
      </c>
      <c r="HS1827"/>
      <c r="HW1827" s="758"/>
      <c r="HX1827"/>
      <c r="HY1827" s="759" t="s">
        <v>572</v>
      </c>
      <c r="HZ1827" s="759" t="s">
        <v>572</v>
      </c>
      <c r="IA1827" s="759" t="s">
        <v>572</v>
      </c>
      <c r="IC1827" s="760" t="s">
        <v>572</v>
      </c>
      <c r="ID1827" s="760" t="s">
        <v>572</v>
      </c>
      <c r="IE1827" s="760" t="s">
        <v>572</v>
      </c>
      <c r="IF1827" s="761" t="s">
        <v>572</v>
      </c>
      <c r="IG1827" s="619" t="str">
        <f t="shared" si="64"/>
        <v>IN HOUSE (MANUAL)</v>
      </c>
      <c r="II1827" s="761" t="s">
        <v>572</v>
      </c>
      <c r="IK1827" s="761" t="str">
        <f>IFERROR(VLOOKUP($M1827,#REF!,13,0),"IN HOUSE (MANUAL)")</f>
        <v>IN HOUSE (MANUAL)</v>
      </c>
      <c r="IM1827" s="760" t="s">
        <v>572</v>
      </c>
      <c r="IN1827" s="760" t="s">
        <v>572</v>
      </c>
      <c r="IO1827" s="760" t="s">
        <v>572</v>
      </c>
      <c r="IQ1827" s="760" t="s">
        <v>572</v>
      </c>
      <c r="IR1827" s="760" t="s">
        <v>572</v>
      </c>
      <c r="IT1827" s="760" t="s">
        <v>572</v>
      </c>
      <c r="IV1827" s="760" t="s">
        <v>572</v>
      </c>
      <c r="IW1827" s="760" t="s">
        <v>572</v>
      </c>
      <c r="IY1827" s="760" t="s">
        <v>572</v>
      </c>
      <c r="IZ1827" s="760" t="s">
        <v>572</v>
      </c>
      <c r="JB1827" s="760" t="s">
        <v>572</v>
      </c>
      <c r="JC1827" s="760" t="s">
        <v>572</v>
      </c>
      <c r="JE1827" s="760" t="s">
        <v>572</v>
      </c>
      <c r="JF1827" s="760" t="s">
        <v>572</v>
      </c>
    </row>
    <row r="1828" spans="1:266" ht="17.25" customHeight="1" x14ac:dyDescent="0.35">
      <c r="A1828" s="618" t="s">
        <v>3220</v>
      </c>
      <c r="B1828" s="730">
        <v>95</v>
      </c>
      <c r="C1828" s="730" t="s">
        <v>3202</v>
      </c>
      <c r="D1828" s="730" t="s">
        <v>3202</v>
      </c>
      <c r="E1828" s="730">
        <v>32</v>
      </c>
      <c r="F1828" s="731" t="s">
        <v>574</v>
      </c>
      <c r="G1828" s="732">
        <v>1</v>
      </c>
      <c r="H1828" s="826">
        <v>46232</v>
      </c>
      <c r="I1828" s="730">
        <v>40</v>
      </c>
      <c r="J1828" s="730" t="s">
        <v>308</v>
      </c>
      <c r="K1828" s="730">
        <v>41</v>
      </c>
      <c r="L1828" s="730" t="s">
        <v>3221</v>
      </c>
      <c r="M1828" s="772" t="s">
        <v>3220</v>
      </c>
      <c r="N1828" s="772">
        <v>0</v>
      </c>
      <c r="O1828" s="772" t="s">
        <v>390</v>
      </c>
      <c r="P1828" s="772">
        <v>0</v>
      </c>
      <c r="Q1828" s="772" t="s">
        <v>390</v>
      </c>
      <c r="R1828" s="772" t="s">
        <v>987</v>
      </c>
      <c r="S1828" s="772"/>
      <c r="T1828" s="772" t="s">
        <v>1045</v>
      </c>
      <c r="U1828" s="772">
        <v>578</v>
      </c>
      <c r="V1828" s="772" t="s">
        <v>308</v>
      </c>
      <c r="W1828" s="772"/>
      <c r="X1828" s="772"/>
      <c r="Y1828" s="772"/>
      <c r="Z1828" s="773"/>
      <c r="AA1828" s="772" t="s">
        <v>53</v>
      </c>
      <c r="AB1828" s="772" t="s">
        <v>863</v>
      </c>
      <c r="AC1828" s="772" t="s">
        <v>589</v>
      </c>
      <c r="AD1828" s="772">
        <v>1644</v>
      </c>
      <c r="AE1828" s="864">
        <v>1644</v>
      </c>
      <c r="AF1828" s="774">
        <v>46277</v>
      </c>
      <c r="AG1828" s="777"/>
      <c r="AH1828" s="777"/>
      <c r="AI1828" s="777" t="s">
        <v>308</v>
      </c>
      <c r="AJ1828" s="778">
        <v>21</v>
      </c>
      <c r="AK1828" s="779"/>
      <c r="AL1828" s="778"/>
      <c r="AM1828" s="780">
        <v>1644</v>
      </c>
      <c r="AN1828" s="780"/>
      <c r="AO1828" s="780"/>
      <c r="AP1828" s="780"/>
      <c r="AQ1828" s="780"/>
      <c r="AR1828" s="780"/>
      <c r="AS1828" s="780"/>
      <c r="AT1828" s="780"/>
      <c r="AU1828" s="780"/>
      <c r="AV1828" s="780"/>
      <c r="AW1828" s="780"/>
      <c r="AX1828" s="780"/>
      <c r="AY1828" s="780"/>
      <c r="AZ1828" s="780"/>
      <c r="BA1828" s="780"/>
      <c r="BB1828" s="780">
        <v>0</v>
      </c>
      <c r="BC1828" s="780">
        <v>1644</v>
      </c>
      <c r="BD1828" s="780">
        <v>0</v>
      </c>
      <c r="BE1828" s="780">
        <v>0</v>
      </c>
      <c r="BF1828" s="780">
        <v>0</v>
      </c>
      <c r="BG1828" s="780">
        <v>0</v>
      </c>
      <c r="BH1828" s="780">
        <v>0</v>
      </c>
      <c r="BI1828" s="780">
        <v>1644</v>
      </c>
      <c r="BJ1828" s="780"/>
      <c r="BK1828" s="780">
        <v>0</v>
      </c>
      <c r="BL1828" s="780"/>
      <c r="BM1828" s="780"/>
      <c r="BN1828" s="780" t="s">
        <v>308</v>
      </c>
      <c r="BO1828" s="780" t="s">
        <v>308</v>
      </c>
      <c r="BP1828" s="780" t="s">
        <v>308</v>
      </c>
      <c r="BQ1828" s="780" t="s">
        <v>308</v>
      </c>
      <c r="BR1828" s="780"/>
      <c r="BS1828" s="780" t="s">
        <v>397</v>
      </c>
      <c r="BT1828" s="780"/>
      <c r="BU1828" s="780" t="s">
        <v>579</v>
      </c>
      <c r="BV1828" s="780"/>
      <c r="BW1828" s="780"/>
      <c r="BX1828" s="780"/>
      <c r="BY1828" s="780"/>
      <c r="BZ1828" s="780"/>
      <c r="CA1828" s="780">
        <v>1644</v>
      </c>
      <c r="CB1828" s="780"/>
      <c r="CC1828" s="780"/>
      <c r="CD1828" s="780"/>
      <c r="CE1828" s="780"/>
      <c r="CF1828" s="780"/>
      <c r="CG1828" s="780"/>
      <c r="CH1828" s="780"/>
      <c r="CI1828" s="780"/>
      <c r="CJ1828" s="780"/>
      <c r="CK1828" s="773"/>
      <c r="CL1828" s="773" t="s">
        <v>397</v>
      </c>
      <c r="CM1828" s="773">
        <v>1644</v>
      </c>
      <c r="CN1828" s="773">
        <v>1644</v>
      </c>
      <c r="CO1828" s="773" t="s">
        <v>397</v>
      </c>
      <c r="CP1828" s="773">
        <v>1644</v>
      </c>
      <c r="CQ1828" s="773">
        <v>1644</v>
      </c>
      <c r="CR1828" s="772">
        <v>1644</v>
      </c>
      <c r="CS1828" s="781"/>
      <c r="CT1828" s="865" t="s">
        <v>308</v>
      </c>
      <c r="CU1828" s="900" t="s">
        <v>308</v>
      </c>
      <c r="CV1828" s="774"/>
      <c r="CW1828" s="774"/>
      <c r="CX1828" s="865">
        <v>46277</v>
      </c>
      <c r="CY1828" s="784" t="s">
        <v>887</v>
      </c>
      <c r="CZ1828" s="784" t="s">
        <v>308</v>
      </c>
      <c r="DA1828" s="785">
        <v>46254</v>
      </c>
      <c r="DB1828" s="785" t="s">
        <v>615</v>
      </c>
      <c r="DC1828" s="785" t="s">
        <v>616</v>
      </c>
      <c r="DD1828" s="785">
        <v>46276</v>
      </c>
      <c r="DE1828" s="785" t="s">
        <v>397</v>
      </c>
      <c r="DF1828" s="785" t="s">
        <v>397</v>
      </c>
      <c r="DG1828" s="785" t="s">
        <v>397</v>
      </c>
      <c r="DH1828" s="786">
        <v>0</v>
      </c>
      <c r="DI1828" s="774" t="s">
        <v>397</v>
      </c>
      <c r="DJ1828" s="774">
        <v>46273</v>
      </c>
      <c r="DK1828" s="774" t="s">
        <v>390</v>
      </c>
      <c r="DL1828" s="774">
        <v>46286</v>
      </c>
      <c r="DM1828" s="774">
        <v>46289</v>
      </c>
      <c r="DN1828" s="774">
        <v>46289</v>
      </c>
      <c r="DO1828" s="787" t="s">
        <v>308</v>
      </c>
      <c r="DP1828" s="774">
        <v>46304</v>
      </c>
      <c r="DQ1828" s="774">
        <v>46304</v>
      </c>
      <c r="DR1828" s="774">
        <v>46304</v>
      </c>
      <c r="DS1828" s="786">
        <v>46304</v>
      </c>
      <c r="DT1828" s="752">
        <v>46304</v>
      </c>
      <c r="DU1828" s="753">
        <v>-7</v>
      </c>
      <c r="DV1828" s="753" t="s">
        <v>308</v>
      </c>
      <c r="DW1828" s="754">
        <v>46295</v>
      </c>
      <c r="DX1828" s="755">
        <v>46297</v>
      </c>
      <c r="DY1828" s="754" t="e">
        <v>#VALUE!</v>
      </c>
      <c r="DZ1828" s="754" t="e">
        <v>#VALUE!</v>
      </c>
      <c r="EA1828" s="754"/>
      <c r="EB1828" s="754"/>
      <c r="HA1828" s="756" t="s">
        <v>397</v>
      </c>
      <c r="HB1828" s="756" t="s">
        <v>397</v>
      </c>
      <c r="HC1828" s="756" t="s">
        <v>397</v>
      </c>
      <c r="HD1828" s="756" t="s">
        <v>397</v>
      </c>
      <c r="HE1828" s="756" t="s">
        <v>397</v>
      </c>
      <c r="HF1828" s="756" t="s">
        <v>397</v>
      </c>
      <c r="HG1828" s="756" t="s">
        <v>397</v>
      </c>
      <c r="HH1828" s="756" t="s">
        <v>397</v>
      </c>
      <c r="HI1828" s="756" t="s">
        <v>397</v>
      </c>
      <c r="HJ1828" s="756" t="s">
        <v>397</v>
      </c>
      <c r="HK1828"/>
      <c r="HL1828"/>
      <c r="HM1828"/>
      <c r="HN1828" s="756" t="str">
        <f t="shared" si="63"/>
        <v>AUTO PRINT</v>
      </c>
      <c r="HO1828"/>
      <c r="HP1828" s="757" t="s">
        <v>572</v>
      </c>
      <c r="HQ1828" s="757" t="s">
        <v>572</v>
      </c>
      <c r="HR1828" s="757" t="s">
        <v>572</v>
      </c>
      <c r="HS1828"/>
      <c r="HW1828" s="758"/>
      <c r="HX1828"/>
      <c r="HY1828" s="759" t="s">
        <v>572</v>
      </c>
      <c r="HZ1828" s="759" t="s">
        <v>572</v>
      </c>
      <c r="IA1828" s="759" t="s">
        <v>572</v>
      </c>
      <c r="IC1828" s="760" t="s">
        <v>572</v>
      </c>
      <c r="ID1828" s="760" t="s">
        <v>572</v>
      </c>
      <c r="IE1828" s="760" t="s">
        <v>572</v>
      </c>
      <c r="IF1828" s="761" t="s">
        <v>572</v>
      </c>
      <c r="IG1828" s="619" t="str">
        <f t="shared" si="64"/>
        <v>IN HOUSE (MANUAL)</v>
      </c>
      <c r="II1828" s="761" t="s">
        <v>572</v>
      </c>
      <c r="IK1828" s="761" t="str">
        <f>IFERROR(VLOOKUP($M1828,#REF!,13,0),"IN HOUSE (MANUAL)")</f>
        <v>IN HOUSE (MANUAL)</v>
      </c>
      <c r="IM1828" s="760" t="s">
        <v>572</v>
      </c>
      <c r="IN1828" s="760" t="s">
        <v>572</v>
      </c>
      <c r="IO1828" s="760" t="s">
        <v>572</v>
      </c>
      <c r="IQ1828" s="760" t="s">
        <v>572</v>
      </c>
      <c r="IR1828" s="760" t="s">
        <v>572</v>
      </c>
      <c r="IT1828" s="760" t="s">
        <v>572</v>
      </c>
      <c r="IV1828" s="760" t="s">
        <v>572</v>
      </c>
      <c r="IW1828" s="760" t="s">
        <v>572</v>
      </c>
      <c r="IY1828" s="760" t="s">
        <v>572</v>
      </c>
      <c r="IZ1828" s="760" t="s">
        <v>572</v>
      </c>
      <c r="JB1828" s="760" t="s">
        <v>572</v>
      </c>
      <c r="JC1828" s="760" t="s">
        <v>572</v>
      </c>
      <c r="JE1828" s="760" t="s">
        <v>572</v>
      </c>
      <c r="JF1828" s="760" t="s">
        <v>572</v>
      </c>
    </row>
    <row r="1829" spans="1:266" ht="17.25" customHeight="1" x14ac:dyDescent="0.35">
      <c r="A1829" s="618" t="s">
        <v>3177</v>
      </c>
      <c r="B1829" s="730">
        <v>96</v>
      </c>
      <c r="C1829" s="730" t="s">
        <v>3167</v>
      </c>
      <c r="D1829" s="730" t="s">
        <v>3167</v>
      </c>
      <c r="E1829" s="730">
        <v>32</v>
      </c>
      <c r="F1829" s="731" t="s">
        <v>574</v>
      </c>
      <c r="G1829" s="732">
        <v>2</v>
      </c>
      <c r="H1829" s="826">
        <v>46196</v>
      </c>
      <c r="I1829" s="730">
        <v>41</v>
      </c>
      <c r="J1829" s="730" t="s">
        <v>308</v>
      </c>
      <c r="K1829" s="730">
        <v>42</v>
      </c>
      <c r="L1829" s="730" t="s">
        <v>3178</v>
      </c>
      <c r="M1829" s="772" t="s">
        <v>3177</v>
      </c>
      <c r="N1829" s="772">
        <v>0</v>
      </c>
      <c r="O1829" s="772" t="s">
        <v>390</v>
      </c>
      <c r="P1829" s="772">
        <v>0</v>
      </c>
      <c r="Q1829" s="772">
        <v>0</v>
      </c>
      <c r="R1829" s="772" t="s">
        <v>3042</v>
      </c>
      <c r="S1829" s="772" t="s">
        <v>308</v>
      </c>
      <c r="T1829" s="772" t="s">
        <v>3066</v>
      </c>
      <c r="U1829" s="772">
        <v>373</v>
      </c>
      <c r="V1829" s="772" t="s">
        <v>308</v>
      </c>
      <c r="W1829" s="772"/>
      <c r="X1829" s="772"/>
      <c r="Y1829" s="773">
        <v>2160</v>
      </c>
      <c r="Z1829" s="773">
        <v>2160</v>
      </c>
      <c r="AA1829" s="772" t="s">
        <v>40</v>
      </c>
      <c r="AB1829" s="772" t="s">
        <v>890</v>
      </c>
      <c r="AC1829" s="772" t="s">
        <v>899</v>
      </c>
      <c r="AD1829" s="772">
        <v>4320</v>
      </c>
      <c r="AE1829" s="864">
        <v>2160</v>
      </c>
      <c r="AF1829" s="774" t="s">
        <v>390</v>
      </c>
      <c r="AG1829" s="777"/>
      <c r="AH1829" s="972"/>
      <c r="AI1829" s="777" t="s">
        <v>613</v>
      </c>
      <c r="AJ1829" s="778">
        <v>22</v>
      </c>
      <c r="AK1829" s="779"/>
      <c r="AL1829" s="778"/>
      <c r="AM1829" s="780">
        <v>2160</v>
      </c>
      <c r="AN1829" s="780"/>
      <c r="AO1829" s="780">
        <v>2160</v>
      </c>
      <c r="AP1829" s="780"/>
      <c r="AQ1829" s="780"/>
      <c r="AR1829" s="780"/>
      <c r="AS1829" s="780"/>
      <c r="AT1829" s="780"/>
      <c r="AU1829" s="780"/>
      <c r="AV1829" s="780"/>
      <c r="AW1829" s="780"/>
      <c r="AX1829" s="780"/>
      <c r="AY1829" s="780"/>
      <c r="AZ1829" s="780"/>
      <c r="BA1829" s="780"/>
      <c r="BB1829" s="780">
        <v>0</v>
      </c>
      <c r="BC1829" s="780">
        <v>2160</v>
      </c>
      <c r="BD1829" s="780">
        <v>0</v>
      </c>
      <c r="BE1829" s="780">
        <v>0</v>
      </c>
      <c r="BF1829" s="780">
        <v>2160</v>
      </c>
      <c r="BG1829" s="780">
        <v>0</v>
      </c>
      <c r="BH1829" s="780">
        <v>0</v>
      </c>
      <c r="BI1829" s="780">
        <v>2160</v>
      </c>
      <c r="BJ1829" s="780" t="s">
        <v>922</v>
      </c>
      <c r="BK1829" s="780">
        <v>0</v>
      </c>
      <c r="BL1829" s="780"/>
      <c r="BM1829" s="780"/>
      <c r="BN1829" s="780" t="s">
        <v>308</v>
      </c>
      <c r="BO1829" s="780" t="s">
        <v>308</v>
      </c>
      <c r="BP1829" s="780" t="s">
        <v>308</v>
      </c>
      <c r="BQ1829" s="780" t="s">
        <v>308</v>
      </c>
      <c r="BR1829" s="780"/>
      <c r="BS1829" s="780" t="s">
        <v>397</v>
      </c>
      <c r="BT1829" s="780"/>
      <c r="BU1829" s="780" t="s">
        <v>579</v>
      </c>
      <c r="BV1829" s="780"/>
      <c r="BW1829" s="780"/>
      <c r="BX1829" s="780"/>
      <c r="BY1829" s="780"/>
      <c r="BZ1829" s="780"/>
      <c r="CA1829" s="780"/>
      <c r="CB1829" s="780"/>
      <c r="CC1829" s="780"/>
      <c r="CD1829" s="780"/>
      <c r="CE1829" s="780"/>
      <c r="CF1829" s="780"/>
      <c r="CG1829" s="780"/>
      <c r="CH1829" s="780"/>
      <c r="CI1829" s="780"/>
      <c r="CJ1829" s="780"/>
      <c r="CK1829" s="773"/>
      <c r="CL1829" s="773" t="s">
        <v>397</v>
      </c>
      <c r="CM1829" s="773" t="s">
        <v>397</v>
      </c>
      <c r="CN1829" s="773" t="s">
        <v>397</v>
      </c>
      <c r="CO1829" s="773" t="s">
        <v>397</v>
      </c>
      <c r="CP1829" s="773">
        <v>2160</v>
      </c>
      <c r="CQ1829" s="773">
        <v>4320</v>
      </c>
      <c r="CR1829" s="772">
        <v>2160</v>
      </c>
      <c r="CS1829" s="781"/>
      <c r="CT1829" s="865" t="s">
        <v>308</v>
      </c>
      <c r="CU1829" s="899" t="s">
        <v>308</v>
      </c>
      <c r="CV1829" s="774"/>
      <c r="CW1829" s="774"/>
      <c r="CX1829" s="865">
        <v>46254</v>
      </c>
      <c r="CY1829" s="784">
        <v>0</v>
      </c>
      <c r="CZ1829" s="784" t="s">
        <v>308</v>
      </c>
      <c r="DA1829" s="785">
        <v>0</v>
      </c>
      <c r="DB1829" s="785">
        <v>0</v>
      </c>
      <c r="DC1829" s="785">
        <v>0</v>
      </c>
      <c r="DD1829" s="785" t="s">
        <v>308</v>
      </c>
      <c r="DE1829" s="785" t="s">
        <v>308</v>
      </c>
      <c r="DF1829" s="785" t="s">
        <v>308</v>
      </c>
      <c r="DG1829" s="785" t="s">
        <v>308</v>
      </c>
      <c r="DH1829" s="786">
        <v>0</v>
      </c>
      <c r="DI1829" s="774" t="s">
        <v>390</v>
      </c>
      <c r="DJ1829" s="774" t="s">
        <v>397</v>
      </c>
      <c r="DK1829" s="774" t="s">
        <v>397</v>
      </c>
      <c r="DL1829" s="774">
        <v>46283</v>
      </c>
      <c r="DM1829" s="774">
        <v>46290</v>
      </c>
      <c r="DN1829" s="774">
        <v>46290</v>
      </c>
      <c r="DO1829" s="787">
        <v>0</v>
      </c>
      <c r="DP1829" s="774">
        <v>46318</v>
      </c>
      <c r="DQ1829" s="776">
        <v>46311</v>
      </c>
      <c r="DR1829" s="774">
        <v>46311</v>
      </c>
      <c r="DS1829" s="786">
        <v>46318</v>
      </c>
      <c r="DT1829" s="752">
        <v>46311</v>
      </c>
      <c r="DU1829" s="753">
        <v>-10</v>
      </c>
      <c r="DV1829" s="753" t="s">
        <v>308</v>
      </c>
      <c r="DW1829" s="754">
        <v>46297</v>
      </c>
      <c r="DX1829" s="755">
        <v>46301</v>
      </c>
      <c r="DY1829" s="754" t="e">
        <v>#VALUE!</v>
      </c>
      <c r="DZ1829" s="754" t="e">
        <v>#VALUE!</v>
      </c>
      <c r="EA1829" s="754"/>
      <c r="EB1829" s="754"/>
      <c r="HA1829" s="756" t="s">
        <v>397</v>
      </c>
      <c r="HB1829" s="756" t="s">
        <v>397</v>
      </c>
      <c r="HC1829" s="756" t="s">
        <v>397</v>
      </c>
      <c r="HD1829" s="756" t="s">
        <v>397</v>
      </c>
      <c r="HE1829" s="756" t="s">
        <v>397</v>
      </c>
      <c r="HF1829" s="756" t="s">
        <v>397</v>
      </c>
      <c r="HG1829" s="756" t="s">
        <v>397</v>
      </c>
      <c r="HH1829" s="756" t="s">
        <v>397</v>
      </c>
      <c r="HI1829" s="756" t="s">
        <v>397</v>
      </c>
      <c r="HJ1829" s="756" t="s">
        <v>397</v>
      </c>
      <c r="HK1829"/>
      <c r="HL1829"/>
      <c r="HM1829"/>
      <c r="HN1829" s="756" t="str">
        <f t="shared" si="63"/>
        <v>AUTO PRINT</v>
      </c>
      <c r="HO1829"/>
      <c r="HP1829" s="757" t="s">
        <v>572</v>
      </c>
      <c r="HQ1829" s="757" t="s">
        <v>572</v>
      </c>
      <c r="HR1829" s="757" t="s">
        <v>572</v>
      </c>
      <c r="HS1829"/>
      <c r="HW1829" s="758"/>
      <c r="HX1829"/>
      <c r="HY1829" s="759" t="s">
        <v>572</v>
      </c>
      <c r="HZ1829" s="759" t="s">
        <v>572</v>
      </c>
      <c r="IA1829" s="759" t="s">
        <v>572</v>
      </c>
      <c r="IC1829" s="760" t="s">
        <v>572</v>
      </c>
      <c r="ID1829" s="760" t="s">
        <v>572</v>
      </c>
      <c r="IE1829" s="760" t="s">
        <v>572</v>
      </c>
      <c r="IF1829" s="761" t="s">
        <v>572</v>
      </c>
      <c r="IG1829" s="619" t="str">
        <f t="shared" si="64"/>
        <v>IN HOUSE (MANUAL)</v>
      </c>
      <c r="II1829" s="761" t="s">
        <v>572</v>
      </c>
      <c r="IK1829" s="761" t="str">
        <f>IFERROR(VLOOKUP($M1829,#REF!,13,0),"IN HOUSE (MANUAL)")</f>
        <v>IN HOUSE (MANUAL)</v>
      </c>
      <c r="IM1829" s="760" t="s">
        <v>922</v>
      </c>
      <c r="IN1829" s="760" t="s">
        <v>922</v>
      </c>
      <c r="IO1829" s="760">
        <v>2160</v>
      </c>
      <c r="IQ1829" s="760" t="s">
        <v>572</v>
      </c>
      <c r="IR1829" s="760" t="s">
        <v>572</v>
      </c>
      <c r="IT1829" s="760" t="s">
        <v>572</v>
      </c>
      <c r="IV1829" s="760" t="s">
        <v>572</v>
      </c>
      <c r="IW1829" s="760" t="s">
        <v>572</v>
      </c>
      <c r="IY1829" s="760" t="s">
        <v>572</v>
      </c>
      <c r="IZ1829" s="760" t="s">
        <v>572</v>
      </c>
      <c r="JB1829" s="760" t="s">
        <v>572</v>
      </c>
      <c r="JC1829" s="760" t="s">
        <v>572</v>
      </c>
      <c r="JE1829" s="760" t="s">
        <v>572</v>
      </c>
      <c r="JF1829" s="760" t="s">
        <v>572</v>
      </c>
    </row>
    <row r="1830" spans="1:266" ht="17.25" customHeight="1" x14ac:dyDescent="0.35">
      <c r="A1830" s="618" t="s">
        <v>3179</v>
      </c>
      <c r="B1830" s="730">
        <v>97</v>
      </c>
      <c r="C1830" s="730" t="s">
        <v>3167</v>
      </c>
      <c r="D1830" s="730" t="s">
        <v>3167</v>
      </c>
      <c r="E1830" s="730">
        <v>32</v>
      </c>
      <c r="F1830" s="731" t="s">
        <v>574</v>
      </c>
      <c r="G1830" s="732">
        <v>2</v>
      </c>
      <c r="H1830" s="826">
        <v>46196</v>
      </c>
      <c r="I1830" s="730">
        <v>42</v>
      </c>
      <c r="J1830" s="730" t="s">
        <v>308</v>
      </c>
      <c r="K1830" s="730">
        <v>42</v>
      </c>
      <c r="L1830" s="730" t="s">
        <v>3180</v>
      </c>
      <c r="M1830" s="772" t="s">
        <v>3179</v>
      </c>
      <c r="N1830" s="868">
        <v>0</v>
      </c>
      <c r="O1830" s="868" t="s">
        <v>390</v>
      </c>
      <c r="P1830" s="868">
        <v>0</v>
      </c>
      <c r="Q1830" s="868">
        <v>0</v>
      </c>
      <c r="R1830" s="772" t="s">
        <v>3042</v>
      </c>
      <c r="S1830" s="772" t="s">
        <v>308</v>
      </c>
      <c r="T1830" s="772" t="s">
        <v>3043</v>
      </c>
      <c r="U1830" s="772">
        <v>373</v>
      </c>
      <c r="V1830" s="772" t="s">
        <v>308</v>
      </c>
      <c r="W1830" s="772"/>
      <c r="X1830" s="772"/>
      <c r="Y1830" s="773"/>
      <c r="Z1830" s="773"/>
      <c r="AA1830" s="772" t="s">
        <v>40</v>
      </c>
      <c r="AB1830" s="772" t="s">
        <v>890</v>
      </c>
      <c r="AC1830" s="772" t="s">
        <v>899</v>
      </c>
      <c r="AD1830" s="772">
        <v>3768</v>
      </c>
      <c r="AE1830" s="864">
        <v>1884</v>
      </c>
      <c r="AF1830" s="774" t="s">
        <v>390</v>
      </c>
      <c r="AG1830" s="777"/>
      <c r="AH1830" s="777"/>
      <c r="AI1830" s="777" t="s">
        <v>613</v>
      </c>
      <c r="AJ1830" s="778">
        <v>23</v>
      </c>
      <c r="AK1830" s="779"/>
      <c r="AL1830" s="778"/>
      <c r="AM1830" s="780">
        <v>1884</v>
      </c>
      <c r="AN1830" s="780"/>
      <c r="AO1830" s="780">
        <v>1884</v>
      </c>
      <c r="AP1830" s="780"/>
      <c r="AQ1830" s="780"/>
      <c r="AR1830" s="780"/>
      <c r="AS1830" s="780"/>
      <c r="AT1830" s="780"/>
      <c r="AU1830" s="780"/>
      <c r="AV1830" s="780"/>
      <c r="AW1830" s="780"/>
      <c r="AX1830" s="780"/>
      <c r="AY1830" s="780"/>
      <c r="AZ1830" s="780"/>
      <c r="BA1830" s="780"/>
      <c r="BB1830" s="780">
        <v>0</v>
      </c>
      <c r="BC1830" s="780">
        <v>1884</v>
      </c>
      <c r="BD1830" s="780">
        <v>0</v>
      </c>
      <c r="BE1830" s="780">
        <v>0</v>
      </c>
      <c r="BF1830" s="780">
        <v>1884</v>
      </c>
      <c r="BG1830" s="780">
        <v>0</v>
      </c>
      <c r="BH1830" s="780">
        <v>0</v>
      </c>
      <c r="BI1830" s="780">
        <v>1884</v>
      </c>
      <c r="BJ1830" s="780"/>
      <c r="BK1830" s="780">
        <v>0</v>
      </c>
      <c r="BL1830" s="780"/>
      <c r="BM1830" s="780"/>
      <c r="BN1830" s="780" t="s">
        <v>308</v>
      </c>
      <c r="BO1830" s="780" t="s">
        <v>308</v>
      </c>
      <c r="BP1830" s="780" t="s">
        <v>308</v>
      </c>
      <c r="BQ1830" s="780" t="s">
        <v>308</v>
      </c>
      <c r="BR1830" s="780"/>
      <c r="BS1830" s="780" t="s">
        <v>397</v>
      </c>
      <c r="BT1830" s="780"/>
      <c r="BU1830" s="780" t="s">
        <v>579</v>
      </c>
      <c r="BV1830" s="780"/>
      <c r="BW1830" s="780"/>
      <c r="BX1830" s="780"/>
      <c r="BY1830" s="780"/>
      <c r="BZ1830" s="780"/>
      <c r="CA1830" s="780"/>
      <c r="CB1830" s="780"/>
      <c r="CC1830" s="780"/>
      <c r="CD1830" s="780"/>
      <c r="CE1830" s="780"/>
      <c r="CF1830" s="780"/>
      <c r="CG1830" s="780"/>
      <c r="CH1830" s="780"/>
      <c r="CI1830" s="780"/>
      <c r="CJ1830" s="780"/>
      <c r="CK1830" s="773"/>
      <c r="CL1830" s="773" t="s">
        <v>397</v>
      </c>
      <c r="CM1830" s="773" t="s">
        <v>397</v>
      </c>
      <c r="CN1830" s="773" t="s">
        <v>397</v>
      </c>
      <c r="CO1830" s="773" t="s">
        <v>397</v>
      </c>
      <c r="CP1830" s="773">
        <v>1884</v>
      </c>
      <c r="CQ1830" s="773">
        <v>3768</v>
      </c>
      <c r="CR1830" s="772">
        <v>1884</v>
      </c>
      <c r="CS1830" s="781"/>
      <c r="CT1830" s="865" t="s">
        <v>308</v>
      </c>
      <c r="CU1830" s="899" t="s">
        <v>308</v>
      </c>
      <c r="CV1830" s="774"/>
      <c r="CW1830" s="774"/>
      <c r="CX1830" s="865">
        <v>46254</v>
      </c>
      <c r="CY1830" s="784">
        <v>0</v>
      </c>
      <c r="CZ1830" s="784" t="s">
        <v>308</v>
      </c>
      <c r="DA1830" s="785">
        <v>0</v>
      </c>
      <c r="DB1830" s="785">
        <v>0</v>
      </c>
      <c r="DC1830" s="785">
        <v>0</v>
      </c>
      <c r="DD1830" s="785" t="s">
        <v>308</v>
      </c>
      <c r="DE1830" s="785" t="s">
        <v>308</v>
      </c>
      <c r="DF1830" s="785" t="s">
        <v>308</v>
      </c>
      <c r="DG1830" s="785" t="s">
        <v>308</v>
      </c>
      <c r="DH1830" s="786">
        <v>0</v>
      </c>
      <c r="DI1830" s="774" t="s">
        <v>390</v>
      </c>
      <c r="DJ1830" s="774" t="s">
        <v>397</v>
      </c>
      <c r="DK1830" s="774" t="s">
        <v>397</v>
      </c>
      <c r="DL1830" s="774">
        <v>46283</v>
      </c>
      <c r="DM1830" s="774">
        <v>46296</v>
      </c>
      <c r="DN1830" s="774">
        <v>46296</v>
      </c>
      <c r="DO1830" s="787">
        <v>0</v>
      </c>
      <c r="DP1830" s="774">
        <v>46318</v>
      </c>
      <c r="DQ1830" s="774">
        <v>46311</v>
      </c>
      <c r="DR1830" s="774">
        <v>46311</v>
      </c>
      <c r="DS1830" s="786">
        <v>46318</v>
      </c>
      <c r="DT1830" s="752">
        <v>46311</v>
      </c>
      <c r="DU1830" s="753">
        <v>-4</v>
      </c>
      <c r="DV1830" s="753" t="s">
        <v>308</v>
      </c>
      <c r="DW1830" s="754">
        <v>46301</v>
      </c>
      <c r="DX1830" s="755">
        <v>46307</v>
      </c>
      <c r="DY1830" s="754" t="e">
        <v>#VALUE!</v>
      </c>
      <c r="DZ1830" s="754" t="e">
        <v>#VALUE!</v>
      </c>
      <c r="EA1830" s="754"/>
      <c r="EB1830" s="754"/>
      <c r="HA1830" s="756" t="s">
        <v>397</v>
      </c>
      <c r="HB1830" s="756" t="s">
        <v>397</v>
      </c>
      <c r="HC1830" s="756" t="s">
        <v>397</v>
      </c>
      <c r="HD1830" s="756" t="s">
        <v>397</v>
      </c>
      <c r="HE1830" s="756" t="s">
        <v>397</v>
      </c>
      <c r="HF1830" s="756" t="s">
        <v>397</v>
      </c>
      <c r="HG1830" s="756" t="s">
        <v>397</v>
      </c>
      <c r="HH1830" s="756" t="s">
        <v>397</v>
      </c>
      <c r="HI1830" s="756" t="s">
        <v>397</v>
      </c>
      <c r="HJ1830" s="756" t="s">
        <v>397</v>
      </c>
      <c r="HK1830"/>
      <c r="HL1830"/>
      <c r="HM1830"/>
      <c r="HN1830" s="756" t="str">
        <f t="shared" si="63"/>
        <v>AUTO PRINT</v>
      </c>
      <c r="HO1830"/>
      <c r="HP1830" s="757" t="s">
        <v>572</v>
      </c>
      <c r="HQ1830" s="757" t="s">
        <v>572</v>
      </c>
      <c r="HR1830" s="757" t="s">
        <v>572</v>
      </c>
      <c r="HS1830"/>
      <c r="HW1830" s="758"/>
      <c r="HX1830"/>
      <c r="HY1830" s="759" t="s">
        <v>572</v>
      </c>
      <c r="HZ1830" s="759" t="s">
        <v>572</v>
      </c>
      <c r="IA1830" s="759" t="s">
        <v>572</v>
      </c>
      <c r="IC1830" s="760" t="s">
        <v>572</v>
      </c>
      <c r="ID1830" s="760" t="s">
        <v>572</v>
      </c>
      <c r="IE1830" s="760" t="s">
        <v>572</v>
      </c>
      <c r="IF1830" s="761" t="s">
        <v>572</v>
      </c>
      <c r="IG1830" s="619" t="str">
        <f t="shared" si="64"/>
        <v>IN HOUSE (MANUAL)</v>
      </c>
      <c r="II1830" s="761" t="s">
        <v>572</v>
      </c>
      <c r="IK1830" s="761" t="str">
        <f>IFERROR(VLOOKUP($M1830,#REF!,13,0),"IN HOUSE (MANUAL)")</f>
        <v>IN HOUSE (MANUAL)</v>
      </c>
      <c r="IM1830" s="760" t="s">
        <v>572</v>
      </c>
      <c r="IN1830" s="760" t="s">
        <v>572</v>
      </c>
      <c r="IO1830" s="760" t="s">
        <v>572</v>
      </c>
      <c r="IQ1830" s="760" t="s">
        <v>572</v>
      </c>
      <c r="IR1830" s="760" t="s">
        <v>572</v>
      </c>
      <c r="IT1830" s="760" t="s">
        <v>572</v>
      </c>
      <c r="IV1830" s="760" t="s">
        <v>572</v>
      </c>
      <c r="IW1830" s="760" t="s">
        <v>572</v>
      </c>
      <c r="IY1830" s="760" t="s">
        <v>572</v>
      </c>
      <c r="IZ1830" s="760" t="s">
        <v>572</v>
      </c>
      <c r="JB1830" s="760" t="s">
        <v>572</v>
      </c>
      <c r="JC1830" s="760" t="s">
        <v>572</v>
      </c>
      <c r="JE1830" s="760" t="s">
        <v>572</v>
      </c>
      <c r="JF1830" s="760" t="s">
        <v>572</v>
      </c>
    </row>
    <row r="1831" spans="1:266" ht="17.25" customHeight="1" x14ac:dyDescent="0.35">
      <c r="A1831" s="618" t="s">
        <v>3181</v>
      </c>
      <c r="B1831" s="730">
        <v>98</v>
      </c>
      <c r="C1831" s="730" t="s">
        <v>3167</v>
      </c>
      <c r="D1831" s="730" t="s">
        <v>3167</v>
      </c>
      <c r="E1831" s="730">
        <v>32</v>
      </c>
      <c r="F1831" s="731" t="s">
        <v>574</v>
      </c>
      <c r="G1831" s="732">
        <v>2</v>
      </c>
      <c r="H1831" s="826">
        <v>46198</v>
      </c>
      <c r="I1831" s="730">
        <v>42</v>
      </c>
      <c r="J1831" s="730" t="s">
        <v>308</v>
      </c>
      <c r="K1831" s="730">
        <v>44</v>
      </c>
      <c r="L1831" s="730" t="s">
        <v>3182</v>
      </c>
      <c r="M1831" s="772" t="s">
        <v>3181</v>
      </c>
      <c r="N1831" s="868">
        <v>0</v>
      </c>
      <c r="O1831" s="868" t="s">
        <v>390</v>
      </c>
      <c r="P1831" s="868">
        <v>0</v>
      </c>
      <c r="Q1831" s="868">
        <v>0</v>
      </c>
      <c r="R1831" s="772" t="s">
        <v>2834</v>
      </c>
      <c r="S1831" s="772"/>
      <c r="T1831" s="772" t="s">
        <v>2856</v>
      </c>
      <c r="U1831" s="772">
        <v>373</v>
      </c>
      <c r="V1831" s="772" t="s">
        <v>308</v>
      </c>
      <c r="W1831" s="772"/>
      <c r="X1831" s="772"/>
      <c r="Y1831" s="773"/>
      <c r="Z1831" s="773"/>
      <c r="AA1831" s="772" t="s">
        <v>45</v>
      </c>
      <c r="AB1831" s="772" t="s">
        <v>863</v>
      </c>
      <c r="AC1831" s="772" t="s">
        <v>899</v>
      </c>
      <c r="AD1831" s="772">
        <v>4200</v>
      </c>
      <c r="AE1831" s="864">
        <v>2100</v>
      </c>
      <c r="AF1831" s="774">
        <v>46289</v>
      </c>
      <c r="AG1831" s="777"/>
      <c r="AH1831" s="777"/>
      <c r="AI1831" s="777" t="s">
        <v>694</v>
      </c>
      <c r="AJ1831" s="778">
        <v>24</v>
      </c>
      <c r="AK1831" s="779"/>
      <c r="AL1831" s="778"/>
      <c r="AM1831" s="780">
        <v>2100</v>
      </c>
      <c r="AN1831" s="780"/>
      <c r="AO1831" s="780">
        <v>2100</v>
      </c>
      <c r="AP1831" s="780"/>
      <c r="AQ1831" s="780"/>
      <c r="AR1831" s="780"/>
      <c r="AS1831" s="780"/>
      <c r="AT1831" s="780"/>
      <c r="AU1831" s="780"/>
      <c r="AV1831" s="780"/>
      <c r="AW1831" s="780"/>
      <c r="AX1831" s="780"/>
      <c r="AY1831" s="780"/>
      <c r="AZ1831" s="780"/>
      <c r="BA1831" s="780"/>
      <c r="BB1831" s="780">
        <v>0</v>
      </c>
      <c r="BC1831" s="780">
        <v>2100</v>
      </c>
      <c r="BD1831" s="780">
        <v>0</v>
      </c>
      <c r="BE1831" s="780">
        <v>0</v>
      </c>
      <c r="BF1831" s="780">
        <v>2100</v>
      </c>
      <c r="BG1831" s="780">
        <v>0</v>
      </c>
      <c r="BH1831" s="780">
        <v>0</v>
      </c>
      <c r="BI1831" s="780">
        <v>2100</v>
      </c>
      <c r="BJ1831" s="780"/>
      <c r="BK1831" s="780">
        <v>0</v>
      </c>
      <c r="BL1831" s="780"/>
      <c r="BM1831" s="780"/>
      <c r="BN1831" s="780" t="s">
        <v>308</v>
      </c>
      <c r="BO1831" s="780" t="s">
        <v>308</v>
      </c>
      <c r="BP1831" s="780" t="s">
        <v>308</v>
      </c>
      <c r="BQ1831" s="780" t="s">
        <v>308</v>
      </c>
      <c r="BR1831" s="780"/>
      <c r="BS1831" s="780" t="s">
        <v>397</v>
      </c>
      <c r="BT1831" s="780"/>
      <c r="BU1831" s="780" t="s">
        <v>579</v>
      </c>
      <c r="BV1831" s="780"/>
      <c r="BW1831" s="780"/>
      <c r="BX1831" s="780"/>
      <c r="BY1831" s="780"/>
      <c r="BZ1831" s="780"/>
      <c r="CA1831" s="780"/>
      <c r="CB1831" s="780"/>
      <c r="CC1831" s="780"/>
      <c r="CD1831" s="780"/>
      <c r="CE1831" s="780"/>
      <c r="CF1831" s="780"/>
      <c r="CG1831" s="780"/>
      <c r="CH1831" s="780"/>
      <c r="CI1831" s="780"/>
      <c r="CJ1831" s="780"/>
      <c r="CK1831" s="773"/>
      <c r="CL1831" s="773" t="s">
        <v>397</v>
      </c>
      <c r="CM1831" s="773" t="s">
        <v>397</v>
      </c>
      <c r="CN1831" s="773" t="s">
        <v>397</v>
      </c>
      <c r="CO1831" s="773" t="s">
        <v>397</v>
      </c>
      <c r="CP1831" s="773">
        <v>2100</v>
      </c>
      <c r="CQ1831" s="773">
        <v>4200</v>
      </c>
      <c r="CR1831" s="772">
        <v>2100</v>
      </c>
      <c r="CS1831" s="898"/>
      <c r="CT1831" s="865" t="s">
        <v>308</v>
      </c>
      <c r="CU1831" s="899"/>
      <c r="CV1831" s="774"/>
      <c r="CW1831" s="774"/>
      <c r="CX1831" s="865">
        <v>46289</v>
      </c>
      <c r="CY1831" s="784" t="s">
        <v>3109</v>
      </c>
      <c r="CZ1831" s="784" t="s">
        <v>308</v>
      </c>
      <c r="DA1831" s="785">
        <v>46267</v>
      </c>
      <c r="DB1831" s="785" t="s">
        <v>615</v>
      </c>
      <c r="DC1831" s="785" t="s">
        <v>2409</v>
      </c>
      <c r="DD1831" s="785" t="s">
        <v>308</v>
      </c>
      <c r="DE1831" s="785" t="s">
        <v>308</v>
      </c>
      <c r="DF1831" s="785" t="s">
        <v>308</v>
      </c>
      <c r="DG1831" s="785" t="s">
        <v>308</v>
      </c>
      <c r="DH1831" s="786">
        <v>0</v>
      </c>
      <c r="DI1831" s="774">
        <v>46272</v>
      </c>
      <c r="DJ1831" s="774">
        <v>46276</v>
      </c>
      <c r="DK1831" s="774">
        <v>46276</v>
      </c>
      <c r="DL1831" s="774">
        <v>46311</v>
      </c>
      <c r="DM1831" s="774">
        <v>46300</v>
      </c>
      <c r="DN1831" s="774">
        <v>46300</v>
      </c>
      <c r="DO1831" s="787" t="s">
        <v>308</v>
      </c>
      <c r="DP1831" s="774">
        <v>46339</v>
      </c>
      <c r="DQ1831" s="774">
        <v>46325</v>
      </c>
      <c r="DR1831" s="774">
        <v>46339</v>
      </c>
      <c r="DS1831" s="786">
        <v>46339</v>
      </c>
      <c r="DT1831" s="752">
        <v>46325</v>
      </c>
      <c r="DU1831" s="753">
        <v>-14</v>
      </c>
      <c r="DV1831" s="753" t="s">
        <v>308</v>
      </c>
      <c r="DW1831" s="754">
        <v>46307</v>
      </c>
      <c r="DX1831" s="755">
        <v>46311</v>
      </c>
      <c r="DY1831" s="754" t="e">
        <v>#VALUE!</v>
      </c>
      <c r="DZ1831" s="754" t="e">
        <v>#VALUE!</v>
      </c>
      <c r="EA1831" s="754"/>
      <c r="EB1831" s="754"/>
      <c r="HA1831" s="756" t="s">
        <v>397</v>
      </c>
      <c r="HB1831" s="756" t="s">
        <v>397</v>
      </c>
      <c r="HC1831" s="756" t="s">
        <v>397</v>
      </c>
      <c r="HD1831" s="756" t="s">
        <v>397</v>
      </c>
      <c r="HE1831" s="756" t="s">
        <v>397</v>
      </c>
      <c r="HF1831" s="756" t="s">
        <v>397</v>
      </c>
      <c r="HG1831" s="756" t="s">
        <v>397</v>
      </c>
      <c r="HH1831" s="756" t="s">
        <v>397</v>
      </c>
      <c r="HI1831" s="756" t="s">
        <v>397</v>
      </c>
      <c r="HJ1831" s="756" t="s">
        <v>397</v>
      </c>
      <c r="HK1831"/>
      <c r="HL1831"/>
      <c r="HM1831"/>
      <c r="HN1831" s="756" t="str">
        <f t="shared" si="63"/>
        <v>AUTO PRINT</v>
      </c>
      <c r="HO1831"/>
      <c r="HP1831" s="757" t="s">
        <v>572</v>
      </c>
      <c r="HQ1831" s="757" t="s">
        <v>572</v>
      </c>
      <c r="HR1831" s="757" t="s">
        <v>572</v>
      </c>
      <c r="HS1831"/>
      <c r="HW1831" s="758"/>
      <c r="HX1831"/>
      <c r="HY1831" s="759" t="s">
        <v>572</v>
      </c>
      <c r="HZ1831" s="759" t="s">
        <v>572</v>
      </c>
      <c r="IA1831" s="759" t="s">
        <v>572</v>
      </c>
      <c r="IC1831" s="760" t="s">
        <v>572</v>
      </c>
      <c r="ID1831" s="760" t="s">
        <v>572</v>
      </c>
      <c r="IE1831" s="760" t="s">
        <v>572</v>
      </c>
      <c r="IF1831" s="761" t="s">
        <v>572</v>
      </c>
      <c r="IG1831" s="619" t="str">
        <f t="shared" si="64"/>
        <v>IN HOUSE (MANUAL)</v>
      </c>
      <c r="II1831" s="761" t="s">
        <v>572</v>
      </c>
      <c r="IK1831" s="761" t="str">
        <f>IFERROR(VLOOKUP($M1831,#REF!,13,0),"IN HOUSE (MANUAL)")</f>
        <v>IN HOUSE (MANUAL)</v>
      </c>
      <c r="IM1831" s="760" t="s">
        <v>572</v>
      </c>
      <c r="IN1831" s="760" t="s">
        <v>572</v>
      </c>
      <c r="IO1831" s="760" t="s">
        <v>572</v>
      </c>
      <c r="IQ1831" s="760" t="s">
        <v>572</v>
      </c>
      <c r="IR1831" s="760" t="s">
        <v>572</v>
      </c>
      <c r="IT1831" s="760" t="s">
        <v>572</v>
      </c>
      <c r="IV1831" s="760" t="s">
        <v>572</v>
      </c>
      <c r="IW1831" s="760" t="s">
        <v>572</v>
      </c>
      <c r="IY1831" s="760" t="s">
        <v>572</v>
      </c>
      <c r="IZ1831" s="760" t="s">
        <v>572</v>
      </c>
      <c r="JB1831" s="760" t="s">
        <v>572</v>
      </c>
      <c r="JC1831" s="760" t="s">
        <v>572</v>
      </c>
      <c r="JE1831" s="760" t="s">
        <v>572</v>
      </c>
      <c r="JF1831" s="760" t="s">
        <v>572</v>
      </c>
    </row>
    <row r="1832" spans="1:266" ht="17.25" customHeight="1" x14ac:dyDescent="0.35">
      <c r="A1832" s="618" t="s">
        <v>3222</v>
      </c>
      <c r="B1832" s="730">
        <v>99</v>
      </c>
      <c r="C1832" s="730" t="s">
        <v>3202</v>
      </c>
      <c r="D1832" s="730" t="s">
        <v>3202</v>
      </c>
      <c r="E1832" s="730">
        <v>32</v>
      </c>
      <c r="F1832" s="731" t="s">
        <v>574</v>
      </c>
      <c r="G1832" s="732">
        <v>1</v>
      </c>
      <c r="H1832" s="826">
        <v>46210</v>
      </c>
      <c r="I1832" s="730">
        <v>43</v>
      </c>
      <c r="J1832" s="730" t="s">
        <v>308</v>
      </c>
      <c r="K1832" s="730">
        <v>44</v>
      </c>
      <c r="L1832" s="730" t="s">
        <v>3223</v>
      </c>
      <c r="M1832" s="772" t="s">
        <v>3222</v>
      </c>
      <c r="N1832" s="868">
        <v>0</v>
      </c>
      <c r="O1832" s="868" t="s">
        <v>390</v>
      </c>
      <c r="P1832" s="868">
        <v>0</v>
      </c>
      <c r="Q1832" s="868">
        <v>0</v>
      </c>
      <c r="R1832" s="772" t="s">
        <v>2834</v>
      </c>
      <c r="S1832" s="772"/>
      <c r="T1832" s="772" t="s">
        <v>2848</v>
      </c>
      <c r="U1832" s="772">
        <v>373</v>
      </c>
      <c r="V1832" s="772" t="s">
        <v>308</v>
      </c>
      <c r="W1832" s="772"/>
      <c r="X1832" s="772"/>
      <c r="Y1832" s="773"/>
      <c r="Z1832" s="773"/>
      <c r="AA1832" s="772" t="s">
        <v>45</v>
      </c>
      <c r="AB1832" s="772" t="s">
        <v>890</v>
      </c>
      <c r="AC1832" s="772" t="s">
        <v>1539</v>
      </c>
      <c r="AD1832" s="772">
        <v>810</v>
      </c>
      <c r="AE1832" s="864">
        <v>810</v>
      </c>
      <c r="AF1832" s="774">
        <v>46289</v>
      </c>
      <c r="AG1832" s="777"/>
      <c r="AH1832" s="777"/>
      <c r="AI1832" s="777" t="s">
        <v>694</v>
      </c>
      <c r="AJ1832" s="778">
        <v>25</v>
      </c>
      <c r="AK1832" s="779"/>
      <c r="AL1832" s="778"/>
      <c r="AM1832" s="780">
        <v>810</v>
      </c>
      <c r="AN1832" s="780"/>
      <c r="AO1832" s="780">
        <v>810</v>
      </c>
      <c r="AP1832" s="780"/>
      <c r="AQ1832" s="780"/>
      <c r="AR1832" s="780"/>
      <c r="AS1832" s="780"/>
      <c r="AT1832" s="780"/>
      <c r="AU1832" s="780"/>
      <c r="AV1832" s="780"/>
      <c r="AW1832" s="780"/>
      <c r="AX1832" s="780"/>
      <c r="AY1832" s="780"/>
      <c r="AZ1832" s="780"/>
      <c r="BA1832" s="780"/>
      <c r="BB1832" s="780">
        <v>0</v>
      </c>
      <c r="BC1832" s="780">
        <v>810</v>
      </c>
      <c r="BD1832" s="780">
        <v>0</v>
      </c>
      <c r="BE1832" s="780">
        <v>0</v>
      </c>
      <c r="BF1832" s="780">
        <v>810</v>
      </c>
      <c r="BG1832" s="780">
        <v>0</v>
      </c>
      <c r="BH1832" s="780">
        <v>0</v>
      </c>
      <c r="BI1832" s="780">
        <v>810</v>
      </c>
      <c r="BJ1832" s="780"/>
      <c r="BK1832" s="780">
        <v>0</v>
      </c>
      <c r="BL1832" s="780"/>
      <c r="BM1832" s="780"/>
      <c r="BN1832" s="780" t="s">
        <v>308</v>
      </c>
      <c r="BO1832" s="780" t="s">
        <v>308</v>
      </c>
      <c r="BP1832" s="780" t="s">
        <v>308</v>
      </c>
      <c r="BQ1832" s="780" t="s">
        <v>308</v>
      </c>
      <c r="BR1832" s="780"/>
      <c r="BS1832" s="780" t="s">
        <v>397</v>
      </c>
      <c r="BT1832" s="780"/>
      <c r="BU1832" s="780" t="s">
        <v>579</v>
      </c>
      <c r="BV1832" s="780"/>
      <c r="BW1832" s="780"/>
      <c r="BX1832" s="780"/>
      <c r="BY1832" s="780"/>
      <c r="BZ1832" s="780"/>
      <c r="CA1832" s="780"/>
      <c r="CB1832" s="780"/>
      <c r="CC1832" s="780"/>
      <c r="CD1832" s="780"/>
      <c r="CE1832" s="780"/>
      <c r="CF1832" s="780"/>
      <c r="CG1832" s="780"/>
      <c r="CH1832" s="780"/>
      <c r="CI1832" s="780"/>
      <c r="CJ1832" s="780"/>
      <c r="CK1832" s="773"/>
      <c r="CL1832" s="773" t="s">
        <v>397</v>
      </c>
      <c r="CM1832" s="773" t="s">
        <v>397</v>
      </c>
      <c r="CN1832" s="773" t="s">
        <v>397</v>
      </c>
      <c r="CO1832" s="773" t="s">
        <v>397</v>
      </c>
      <c r="CP1832" s="773">
        <v>810</v>
      </c>
      <c r="CQ1832" s="773">
        <v>810</v>
      </c>
      <c r="CR1832" s="772">
        <v>810</v>
      </c>
      <c r="CS1832" s="898"/>
      <c r="CT1832" s="865" t="s">
        <v>308</v>
      </c>
      <c r="CU1832" s="899"/>
      <c r="CV1832" s="774"/>
      <c r="CW1832" s="774"/>
      <c r="CX1832" s="865">
        <v>46289</v>
      </c>
      <c r="CY1832" s="784" t="s">
        <v>3109</v>
      </c>
      <c r="CZ1832" s="784" t="s">
        <v>308</v>
      </c>
      <c r="DA1832" s="785">
        <v>46267</v>
      </c>
      <c r="DB1832" s="785" t="s">
        <v>615</v>
      </c>
      <c r="DC1832" s="785" t="s">
        <v>2409</v>
      </c>
      <c r="DD1832" s="785" t="s">
        <v>308</v>
      </c>
      <c r="DE1832" s="785" t="s">
        <v>308</v>
      </c>
      <c r="DF1832" s="785" t="s">
        <v>308</v>
      </c>
      <c r="DG1832" s="785" t="s">
        <v>308</v>
      </c>
      <c r="DH1832" s="786">
        <v>0</v>
      </c>
      <c r="DI1832" s="774">
        <v>46272</v>
      </c>
      <c r="DJ1832" s="774">
        <v>46276</v>
      </c>
      <c r="DK1832" s="774">
        <v>46276</v>
      </c>
      <c r="DL1832" s="774">
        <v>46307</v>
      </c>
      <c r="DM1832" s="774">
        <v>46304</v>
      </c>
      <c r="DN1832" s="774">
        <v>46304</v>
      </c>
      <c r="DO1832" s="787" t="s">
        <v>308</v>
      </c>
      <c r="DP1832" s="774">
        <v>46332</v>
      </c>
      <c r="DQ1832" s="774">
        <v>46325</v>
      </c>
      <c r="DR1832" s="774">
        <v>46332</v>
      </c>
      <c r="DS1832" s="786">
        <v>46332</v>
      </c>
      <c r="DT1832" s="752">
        <v>46325</v>
      </c>
      <c r="DU1832" s="753">
        <v>-10</v>
      </c>
      <c r="DV1832" s="753" t="s">
        <v>308</v>
      </c>
      <c r="DW1832" s="754">
        <v>46311</v>
      </c>
      <c r="DX1832" s="755">
        <v>46315</v>
      </c>
      <c r="DY1832" s="754" t="e">
        <v>#VALUE!</v>
      </c>
      <c r="DZ1832" s="754" t="e">
        <v>#VALUE!</v>
      </c>
      <c r="EA1832" s="754"/>
      <c r="EB1832" s="754"/>
      <c r="HA1832" s="756" t="s">
        <v>397</v>
      </c>
      <c r="HB1832" s="756" t="s">
        <v>397</v>
      </c>
      <c r="HC1832" s="756" t="s">
        <v>397</v>
      </c>
      <c r="HD1832" s="756" t="s">
        <v>397</v>
      </c>
      <c r="HE1832" s="756" t="s">
        <v>397</v>
      </c>
      <c r="HF1832" s="756" t="s">
        <v>397</v>
      </c>
      <c r="HG1832" s="756" t="s">
        <v>397</v>
      </c>
      <c r="HH1832" s="756" t="s">
        <v>397</v>
      </c>
      <c r="HI1832" s="756" t="s">
        <v>397</v>
      </c>
      <c r="HJ1832" s="756" t="s">
        <v>397</v>
      </c>
      <c r="HK1832"/>
      <c r="HL1832"/>
      <c r="HM1832"/>
      <c r="HN1832" s="756" t="str">
        <f t="shared" si="63"/>
        <v>AUTO PRINT</v>
      </c>
      <c r="HO1832"/>
      <c r="HP1832" s="757" t="s">
        <v>572</v>
      </c>
      <c r="HQ1832" s="757" t="s">
        <v>572</v>
      </c>
      <c r="HR1832" s="757" t="s">
        <v>572</v>
      </c>
      <c r="HS1832"/>
      <c r="HW1832" s="758"/>
      <c r="HX1832"/>
      <c r="HY1832" s="759" t="s">
        <v>572</v>
      </c>
      <c r="HZ1832" s="759" t="s">
        <v>572</v>
      </c>
      <c r="IA1832" s="759" t="s">
        <v>572</v>
      </c>
      <c r="IC1832" s="760" t="s">
        <v>572</v>
      </c>
      <c r="ID1832" s="760" t="s">
        <v>572</v>
      </c>
      <c r="IE1832" s="760" t="s">
        <v>572</v>
      </c>
      <c r="IF1832" s="761" t="s">
        <v>572</v>
      </c>
      <c r="IG1832" s="619" t="str">
        <f t="shared" si="64"/>
        <v>IN HOUSE (MANUAL)</v>
      </c>
      <c r="II1832" s="761" t="s">
        <v>572</v>
      </c>
      <c r="IK1832" s="761" t="str">
        <f>IFERROR(VLOOKUP($M1832,#REF!,13,0),"IN HOUSE (MANUAL)")</f>
        <v>IN HOUSE (MANUAL)</v>
      </c>
      <c r="IM1832" s="760" t="s">
        <v>572</v>
      </c>
      <c r="IN1832" s="760" t="s">
        <v>572</v>
      </c>
      <c r="IO1832" s="760" t="s">
        <v>572</v>
      </c>
      <c r="IQ1832" s="760" t="s">
        <v>572</v>
      </c>
      <c r="IR1832" s="760" t="s">
        <v>572</v>
      </c>
      <c r="IT1832" s="760" t="s">
        <v>572</v>
      </c>
      <c r="IV1832" s="760" t="s">
        <v>572</v>
      </c>
      <c r="IW1832" s="760" t="s">
        <v>572</v>
      </c>
      <c r="IY1832" s="760" t="s">
        <v>572</v>
      </c>
      <c r="IZ1832" s="760" t="s">
        <v>572</v>
      </c>
      <c r="JB1832" s="760" t="s">
        <v>572</v>
      </c>
      <c r="JC1832" s="760" t="s">
        <v>572</v>
      </c>
      <c r="JE1832" s="760" t="s">
        <v>572</v>
      </c>
      <c r="JF1832" s="760" t="s">
        <v>572</v>
      </c>
    </row>
    <row r="1833" spans="1:266" ht="17.25" customHeight="1" x14ac:dyDescent="0.35">
      <c r="A1833" s="618" t="s">
        <v>3185</v>
      </c>
      <c r="B1833" s="730">
        <v>100</v>
      </c>
      <c r="C1833" s="730" t="s">
        <v>3167</v>
      </c>
      <c r="D1833" s="730" t="s">
        <v>3167</v>
      </c>
      <c r="E1833" s="730">
        <v>32</v>
      </c>
      <c r="F1833" s="731" t="s">
        <v>961</v>
      </c>
      <c r="G1833" s="732">
        <v>2</v>
      </c>
      <c r="H1833" s="826">
        <v>46196</v>
      </c>
      <c r="I1833" s="730">
        <v>43</v>
      </c>
      <c r="J1833" s="730" t="s">
        <v>308</v>
      </c>
      <c r="K1833" s="730">
        <v>46</v>
      </c>
      <c r="L1833" s="730" t="s">
        <v>3186</v>
      </c>
      <c r="M1833" s="805" t="s">
        <v>3185</v>
      </c>
      <c r="N1833" s="907">
        <v>0</v>
      </c>
      <c r="O1833" s="907" t="s">
        <v>390</v>
      </c>
      <c r="P1833" s="907">
        <v>0</v>
      </c>
      <c r="Q1833" s="907">
        <v>0</v>
      </c>
      <c r="R1833" s="805" t="s">
        <v>2834</v>
      </c>
      <c r="S1833" s="805"/>
      <c r="T1833" s="805" t="s">
        <v>2840</v>
      </c>
      <c r="U1833" s="805">
        <v>373</v>
      </c>
      <c r="V1833" s="805" t="s">
        <v>308</v>
      </c>
      <c r="W1833" s="805"/>
      <c r="X1833" s="805"/>
      <c r="Y1833" s="806"/>
      <c r="Z1833" s="806"/>
      <c r="AA1833" s="805" t="s">
        <v>45</v>
      </c>
      <c r="AB1833" s="805" t="s">
        <v>863</v>
      </c>
      <c r="AC1833" s="805" t="s">
        <v>899</v>
      </c>
      <c r="AD1833" s="805">
        <v>4224</v>
      </c>
      <c r="AE1833" s="903">
        <v>2112</v>
      </c>
      <c r="AF1833" s="807">
        <v>46289</v>
      </c>
      <c r="AG1833" s="810"/>
      <c r="AH1833" s="810"/>
      <c r="AI1833" s="810" t="s">
        <v>728</v>
      </c>
      <c r="AJ1833" s="811">
        <v>26</v>
      </c>
      <c r="AK1833" s="812"/>
      <c r="AL1833" s="811"/>
      <c r="AM1833" s="813">
        <v>2112</v>
      </c>
      <c r="AN1833" s="813"/>
      <c r="AO1833" s="813">
        <v>2112</v>
      </c>
      <c r="AP1833" s="813"/>
      <c r="AQ1833" s="813"/>
      <c r="AR1833" s="813"/>
      <c r="AS1833" s="813"/>
      <c r="AT1833" s="813"/>
      <c r="AU1833" s="813"/>
      <c r="AV1833" s="813"/>
      <c r="AW1833" s="813"/>
      <c r="AX1833" s="813"/>
      <c r="AY1833" s="813"/>
      <c r="AZ1833" s="813"/>
      <c r="BA1833" s="813"/>
      <c r="BB1833" s="813">
        <v>0</v>
      </c>
      <c r="BC1833" s="813">
        <v>2112</v>
      </c>
      <c r="BD1833" s="813">
        <v>0</v>
      </c>
      <c r="BE1833" s="813">
        <v>0</v>
      </c>
      <c r="BF1833" s="813">
        <v>2112</v>
      </c>
      <c r="BG1833" s="813">
        <v>0</v>
      </c>
      <c r="BH1833" s="813">
        <v>0</v>
      </c>
      <c r="BI1833" s="813">
        <v>2112</v>
      </c>
      <c r="BJ1833" s="813"/>
      <c r="BK1833" s="813">
        <v>0</v>
      </c>
      <c r="BL1833" s="813"/>
      <c r="BM1833" s="813"/>
      <c r="BN1833" s="813" t="s">
        <v>308</v>
      </c>
      <c r="BO1833" s="813" t="s">
        <v>308</v>
      </c>
      <c r="BP1833" s="813" t="s">
        <v>308</v>
      </c>
      <c r="BQ1833" s="813" t="s">
        <v>308</v>
      </c>
      <c r="BR1833" s="813"/>
      <c r="BS1833" s="813" t="s">
        <v>397</v>
      </c>
      <c r="BT1833" s="813"/>
      <c r="BU1833" s="813" t="s">
        <v>579</v>
      </c>
      <c r="BV1833" s="813"/>
      <c r="BW1833" s="813"/>
      <c r="BX1833" s="813"/>
      <c r="BY1833" s="813"/>
      <c r="BZ1833" s="813"/>
      <c r="CA1833" s="813"/>
      <c r="CB1833" s="813"/>
      <c r="CC1833" s="813"/>
      <c r="CD1833" s="813"/>
      <c r="CE1833" s="813"/>
      <c r="CF1833" s="813"/>
      <c r="CG1833" s="813"/>
      <c r="CH1833" s="813"/>
      <c r="CI1833" s="813"/>
      <c r="CJ1833" s="813"/>
      <c r="CK1833" s="806"/>
      <c r="CL1833" s="806" t="s">
        <v>397</v>
      </c>
      <c r="CM1833" s="806" t="s">
        <v>397</v>
      </c>
      <c r="CN1833" s="806" t="s">
        <v>397</v>
      </c>
      <c r="CO1833" s="806" t="s">
        <v>397</v>
      </c>
      <c r="CP1833" s="806">
        <v>2112</v>
      </c>
      <c r="CQ1833" s="806">
        <v>2112</v>
      </c>
      <c r="CR1833" s="805">
        <v>2112</v>
      </c>
      <c r="CS1833" s="814"/>
      <c r="CT1833" s="905" t="s">
        <v>308</v>
      </c>
      <c r="CU1833" s="906"/>
      <c r="CV1833" s="807"/>
      <c r="CW1833" s="950"/>
      <c r="CX1833" s="905">
        <v>46289</v>
      </c>
      <c r="CY1833" s="817" t="s">
        <v>3109</v>
      </c>
      <c r="CZ1833" s="817" t="s">
        <v>308</v>
      </c>
      <c r="DA1833" s="818">
        <v>46267</v>
      </c>
      <c r="DB1833" s="818" t="s">
        <v>615</v>
      </c>
      <c r="DC1833" s="818" t="s">
        <v>2409</v>
      </c>
      <c r="DD1833" s="818" t="s">
        <v>308</v>
      </c>
      <c r="DE1833" s="818" t="s">
        <v>308</v>
      </c>
      <c r="DF1833" s="818" t="s">
        <v>308</v>
      </c>
      <c r="DG1833" s="818" t="s">
        <v>308</v>
      </c>
      <c r="DH1833" s="819">
        <v>0</v>
      </c>
      <c r="DI1833" s="807">
        <v>46272</v>
      </c>
      <c r="DJ1833" s="807">
        <v>46276</v>
      </c>
      <c r="DK1833" s="807">
        <v>46276</v>
      </c>
      <c r="DL1833" s="807">
        <v>46307</v>
      </c>
      <c r="DM1833" s="807">
        <v>46307</v>
      </c>
      <c r="DN1833" s="807">
        <v>46307</v>
      </c>
      <c r="DO1833" s="820" t="s">
        <v>308</v>
      </c>
      <c r="DP1833" s="807">
        <v>46332</v>
      </c>
      <c r="DQ1833" s="807">
        <v>46339</v>
      </c>
      <c r="DR1833" s="807">
        <v>46339</v>
      </c>
      <c r="DS1833" s="819">
        <v>46332</v>
      </c>
      <c r="DT1833" s="752">
        <v>46339</v>
      </c>
      <c r="DU1833" s="753">
        <v>-21</v>
      </c>
      <c r="DV1833" s="753" t="s">
        <v>308</v>
      </c>
      <c r="DW1833" s="754">
        <v>46315</v>
      </c>
      <c r="DX1833" s="755">
        <v>46318</v>
      </c>
      <c r="DY1833" s="754" t="e">
        <v>#VALUE!</v>
      </c>
      <c r="DZ1833" s="754" t="e">
        <v>#VALUE!</v>
      </c>
      <c r="EA1833" s="754"/>
      <c r="EB1833" s="754"/>
      <c r="HA1833" s="756" t="s">
        <v>397</v>
      </c>
      <c r="HB1833" s="756" t="s">
        <v>397</v>
      </c>
      <c r="HC1833" s="756" t="s">
        <v>397</v>
      </c>
      <c r="HD1833" s="756" t="s">
        <v>397</v>
      </c>
      <c r="HE1833" s="756" t="s">
        <v>397</v>
      </c>
      <c r="HF1833" s="756" t="s">
        <v>397</v>
      </c>
      <c r="HG1833" s="756" t="s">
        <v>397</v>
      </c>
      <c r="HH1833" s="756" t="s">
        <v>397</v>
      </c>
      <c r="HI1833" s="756" t="s">
        <v>397</v>
      </c>
      <c r="HJ1833" s="756" t="s">
        <v>397</v>
      </c>
      <c r="HK1833"/>
      <c r="HL1833"/>
      <c r="HM1833"/>
      <c r="HN1833" s="756" t="str">
        <f t="shared" si="63"/>
        <v>AUTO PRINT</v>
      </c>
      <c r="HO1833"/>
      <c r="HP1833" s="757" t="s">
        <v>572</v>
      </c>
      <c r="HQ1833" s="757" t="s">
        <v>572</v>
      </c>
      <c r="HR1833" s="757" t="s">
        <v>572</v>
      </c>
      <c r="HS1833"/>
      <c r="HW1833" s="758"/>
      <c r="HX1833"/>
      <c r="HY1833" s="759" t="s">
        <v>572</v>
      </c>
      <c r="HZ1833" s="759" t="s">
        <v>572</v>
      </c>
      <c r="IA1833" s="759" t="s">
        <v>572</v>
      </c>
      <c r="IC1833" s="760" t="s">
        <v>572</v>
      </c>
      <c r="ID1833" s="760" t="s">
        <v>572</v>
      </c>
      <c r="IE1833" s="760" t="s">
        <v>572</v>
      </c>
      <c r="IF1833" s="761" t="s">
        <v>572</v>
      </c>
      <c r="IG1833" s="619" t="str">
        <f t="shared" si="64"/>
        <v>IN HOUSE (MANUAL)</v>
      </c>
      <c r="II1833" s="761" t="s">
        <v>572</v>
      </c>
      <c r="IK1833" s="761" t="str">
        <f>IFERROR(VLOOKUP($M1833,#REF!,13,0),"IN HOUSE (MANUAL)")</f>
        <v>IN HOUSE (MANUAL)</v>
      </c>
      <c r="IM1833" s="760" t="s">
        <v>572</v>
      </c>
      <c r="IN1833" s="760" t="s">
        <v>572</v>
      </c>
      <c r="IO1833" s="760" t="s">
        <v>572</v>
      </c>
      <c r="IQ1833" s="760" t="s">
        <v>572</v>
      </c>
      <c r="IR1833" s="760" t="s">
        <v>572</v>
      </c>
      <c r="IT1833" s="760" t="s">
        <v>572</v>
      </c>
      <c r="IV1833" s="760" t="s">
        <v>572</v>
      </c>
      <c r="IW1833" s="760" t="s">
        <v>572</v>
      </c>
      <c r="IY1833" s="760" t="s">
        <v>572</v>
      </c>
      <c r="IZ1833" s="760" t="s">
        <v>572</v>
      </c>
      <c r="JB1833" s="760" t="s">
        <v>572</v>
      </c>
      <c r="JC1833" s="760" t="s">
        <v>572</v>
      </c>
      <c r="JE1833" s="760" t="s">
        <v>572</v>
      </c>
      <c r="JF1833" s="760" t="s">
        <v>572</v>
      </c>
    </row>
    <row r="1834" spans="1:266" ht="17.25" customHeight="1" x14ac:dyDescent="0.35">
      <c r="A1834" s="618" t="s">
        <v>3187</v>
      </c>
      <c r="B1834" s="730">
        <v>101</v>
      </c>
      <c r="C1834" s="730" t="s">
        <v>3167</v>
      </c>
      <c r="D1834" s="730" t="s">
        <v>3167</v>
      </c>
      <c r="E1834" s="730">
        <v>32</v>
      </c>
      <c r="F1834" s="731" t="s">
        <v>961</v>
      </c>
      <c r="G1834" s="732">
        <v>2</v>
      </c>
      <c r="H1834" s="733">
        <v>46196</v>
      </c>
      <c r="I1834" s="730">
        <v>44</v>
      </c>
      <c r="J1834" s="730" t="s">
        <v>308</v>
      </c>
      <c r="K1834" s="730">
        <v>46</v>
      </c>
      <c r="L1834" s="730" t="s">
        <v>3188</v>
      </c>
      <c r="M1834" s="805" t="s">
        <v>3187</v>
      </c>
      <c r="N1834" s="907">
        <v>0</v>
      </c>
      <c r="O1834" s="907" t="s">
        <v>390</v>
      </c>
      <c r="P1834" s="907">
        <v>0</v>
      </c>
      <c r="Q1834" s="907">
        <v>0</v>
      </c>
      <c r="R1834" s="805" t="s">
        <v>2834</v>
      </c>
      <c r="S1834" s="805"/>
      <c r="T1834" s="805" t="s">
        <v>2840</v>
      </c>
      <c r="U1834" s="805">
        <v>373</v>
      </c>
      <c r="V1834" s="805" t="s">
        <v>308</v>
      </c>
      <c r="W1834" s="805"/>
      <c r="X1834" s="805"/>
      <c r="Y1834" s="806"/>
      <c r="Z1834" s="806"/>
      <c r="AA1834" s="805" t="s">
        <v>45</v>
      </c>
      <c r="AB1834" s="805" t="s">
        <v>863</v>
      </c>
      <c r="AC1834" s="805" t="s">
        <v>899</v>
      </c>
      <c r="AD1834" s="805">
        <v>4212</v>
      </c>
      <c r="AE1834" s="903">
        <v>2106</v>
      </c>
      <c r="AF1834" s="807">
        <v>46289</v>
      </c>
      <c r="AG1834" s="810"/>
      <c r="AH1834" s="810"/>
      <c r="AI1834" s="810" t="s">
        <v>728</v>
      </c>
      <c r="AJ1834" s="811">
        <v>27</v>
      </c>
      <c r="AK1834" s="812"/>
      <c r="AL1834" s="811"/>
      <c r="AM1834" s="813">
        <v>2106</v>
      </c>
      <c r="AN1834" s="813"/>
      <c r="AO1834" s="813">
        <v>2106</v>
      </c>
      <c r="AP1834" s="813"/>
      <c r="AQ1834" s="813"/>
      <c r="AR1834" s="813"/>
      <c r="AS1834" s="813"/>
      <c r="AT1834" s="813"/>
      <c r="AU1834" s="813"/>
      <c r="AV1834" s="813"/>
      <c r="AW1834" s="813"/>
      <c r="AX1834" s="813"/>
      <c r="AY1834" s="813"/>
      <c r="AZ1834" s="813"/>
      <c r="BA1834" s="813"/>
      <c r="BB1834" s="813">
        <v>0</v>
      </c>
      <c r="BC1834" s="813">
        <v>2106</v>
      </c>
      <c r="BD1834" s="813">
        <v>0</v>
      </c>
      <c r="BE1834" s="813">
        <v>0</v>
      </c>
      <c r="BF1834" s="813">
        <v>2106</v>
      </c>
      <c r="BG1834" s="813">
        <v>0</v>
      </c>
      <c r="BH1834" s="813">
        <v>0</v>
      </c>
      <c r="BI1834" s="813">
        <v>2106</v>
      </c>
      <c r="BJ1834" s="813"/>
      <c r="BK1834" s="813">
        <v>0</v>
      </c>
      <c r="BL1834" s="813"/>
      <c r="BM1834" s="813"/>
      <c r="BN1834" s="813" t="s">
        <v>308</v>
      </c>
      <c r="BO1834" s="813" t="s">
        <v>308</v>
      </c>
      <c r="BP1834" s="813" t="s">
        <v>308</v>
      </c>
      <c r="BQ1834" s="813" t="s">
        <v>308</v>
      </c>
      <c r="BR1834" s="813"/>
      <c r="BS1834" s="813" t="s">
        <v>397</v>
      </c>
      <c r="BT1834" s="813"/>
      <c r="BU1834" s="813" t="s">
        <v>579</v>
      </c>
      <c r="BV1834" s="813"/>
      <c r="BW1834" s="813"/>
      <c r="BX1834" s="813"/>
      <c r="BY1834" s="813"/>
      <c r="BZ1834" s="813"/>
      <c r="CA1834" s="813"/>
      <c r="CB1834" s="813"/>
      <c r="CC1834" s="813"/>
      <c r="CD1834" s="813"/>
      <c r="CE1834" s="813"/>
      <c r="CF1834" s="813"/>
      <c r="CG1834" s="813"/>
      <c r="CH1834" s="813"/>
      <c r="CI1834" s="813"/>
      <c r="CJ1834" s="813"/>
      <c r="CK1834" s="806"/>
      <c r="CL1834" s="806" t="s">
        <v>397</v>
      </c>
      <c r="CM1834" s="806" t="s">
        <v>397</v>
      </c>
      <c r="CN1834" s="806" t="s">
        <v>397</v>
      </c>
      <c r="CO1834" s="806" t="s">
        <v>397</v>
      </c>
      <c r="CP1834" s="806">
        <v>2106</v>
      </c>
      <c r="CQ1834" s="806">
        <v>2106</v>
      </c>
      <c r="CR1834" s="805">
        <v>2106</v>
      </c>
      <c r="CS1834" s="814"/>
      <c r="CT1834" s="815" t="s">
        <v>308</v>
      </c>
      <c r="CU1834" s="816"/>
      <c r="CV1834" s="807"/>
      <c r="CW1834" s="950"/>
      <c r="CX1834" s="905">
        <v>46289</v>
      </c>
      <c r="CY1834" s="817" t="s">
        <v>3109</v>
      </c>
      <c r="CZ1834" s="817" t="s">
        <v>308</v>
      </c>
      <c r="DA1834" s="818">
        <v>46267</v>
      </c>
      <c r="DB1834" s="818" t="s">
        <v>615</v>
      </c>
      <c r="DC1834" s="818" t="s">
        <v>2409</v>
      </c>
      <c r="DD1834" s="818" t="s">
        <v>308</v>
      </c>
      <c r="DE1834" s="818" t="s">
        <v>308</v>
      </c>
      <c r="DF1834" s="818" t="s">
        <v>308</v>
      </c>
      <c r="DG1834" s="818" t="s">
        <v>308</v>
      </c>
      <c r="DH1834" s="819">
        <v>0</v>
      </c>
      <c r="DI1834" s="807">
        <v>46272</v>
      </c>
      <c r="DJ1834" s="807">
        <v>46276</v>
      </c>
      <c r="DK1834" s="807">
        <v>46276</v>
      </c>
      <c r="DL1834" s="807">
        <v>46307</v>
      </c>
      <c r="DM1834" s="807">
        <v>46310</v>
      </c>
      <c r="DN1834" s="807">
        <v>46310</v>
      </c>
      <c r="DO1834" s="820" t="s">
        <v>308</v>
      </c>
      <c r="DP1834" s="807">
        <v>46332</v>
      </c>
      <c r="DQ1834" s="807">
        <v>46339</v>
      </c>
      <c r="DR1834" s="807">
        <v>46339</v>
      </c>
      <c r="DS1834" s="819">
        <v>46332</v>
      </c>
      <c r="DT1834" s="752">
        <v>46339</v>
      </c>
      <c r="DU1834" s="753">
        <v>-17</v>
      </c>
      <c r="DV1834" s="753" t="s">
        <v>308</v>
      </c>
      <c r="DW1834" s="754">
        <v>46318</v>
      </c>
      <c r="DX1834" s="755">
        <v>46322</v>
      </c>
      <c r="DY1834" s="754" t="e">
        <v>#VALUE!</v>
      </c>
      <c r="DZ1834" s="754" t="e">
        <v>#VALUE!</v>
      </c>
      <c r="EA1834" s="754"/>
      <c r="EB1834" s="754"/>
      <c r="HA1834" s="756" t="s">
        <v>397</v>
      </c>
      <c r="HB1834" s="756" t="s">
        <v>397</v>
      </c>
      <c r="HC1834" s="756" t="s">
        <v>397</v>
      </c>
      <c r="HD1834" s="756" t="s">
        <v>397</v>
      </c>
      <c r="HE1834" s="756" t="s">
        <v>397</v>
      </c>
      <c r="HF1834" s="756" t="s">
        <v>397</v>
      </c>
      <c r="HG1834" s="756" t="s">
        <v>397</v>
      </c>
      <c r="HH1834" s="756" t="s">
        <v>397</v>
      </c>
      <c r="HI1834" s="756" t="s">
        <v>397</v>
      </c>
      <c r="HJ1834" s="756" t="s">
        <v>397</v>
      </c>
      <c r="HK1834"/>
      <c r="HL1834"/>
      <c r="HM1834"/>
      <c r="HN1834" s="756" t="str">
        <f t="shared" si="63"/>
        <v>AUTO PRINT</v>
      </c>
      <c r="HO1834"/>
      <c r="HP1834" s="757" t="s">
        <v>572</v>
      </c>
      <c r="HQ1834" s="757" t="s">
        <v>572</v>
      </c>
      <c r="HR1834" s="757" t="s">
        <v>572</v>
      </c>
      <c r="HS1834"/>
      <c r="HW1834" s="758"/>
      <c r="HX1834"/>
      <c r="HY1834" s="759" t="s">
        <v>572</v>
      </c>
      <c r="HZ1834" s="759" t="s">
        <v>572</v>
      </c>
      <c r="IA1834" s="759" t="s">
        <v>572</v>
      </c>
      <c r="IC1834" s="760" t="s">
        <v>572</v>
      </c>
      <c r="ID1834" s="760" t="s">
        <v>572</v>
      </c>
      <c r="IE1834" s="760" t="s">
        <v>572</v>
      </c>
      <c r="IF1834" s="761" t="s">
        <v>572</v>
      </c>
      <c r="IG1834" s="619" t="str">
        <f t="shared" si="64"/>
        <v>IN HOUSE (MANUAL)</v>
      </c>
      <c r="II1834" s="761" t="s">
        <v>572</v>
      </c>
      <c r="IK1834" s="761" t="str">
        <f>IFERROR(VLOOKUP($M1834,#REF!,13,0),"IN HOUSE (MANUAL)")</f>
        <v>IN HOUSE (MANUAL)</v>
      </c>
      <c r="IM1834" s="760" t="s">
        <v>572</v>
      </c>
      <c r="IN1834" s="760" t="s">
        <v>572</v>
      </c>
      <c r="IO1834" s="760" t="s">
        <v>572</v>
      </c>
      <c r="IQ1834" s="760" t="s">
        <v>572</v>
      </c>
      <c r="IR1834" s="760" t="s">
        <v>572</v>
      </c>
      <c r="IT1834" s="760" t="s">
        <v>572</v>
      </c>
      <c r="IV1834" s="760" t="s">
        <v>572</v>
      </c>
      <c r="IW1834" s="760" t="s">
        <v>572</v>
      </c>
      <c r="IY1834" s="760" t="s">
        <v>572</v>
      </c>
      <c r="IZ1834" s="760" t="s">
        <v>572</v>
      </c>
      <c r="JB1834" s="760" t="s">
        <v>572</v>
      </c>
      <c r="JC1834" s="760" t="s">
        <v>572</v>
      </c>
      <c r="JE1834" s="760" t="s">
        <v>572</v>
      </c>
      <c r="JF1834" s="760" t="s">
        <v>572</v>
      </c>
    </row>
    <row r="1835" spans="1:266" ht="17.25" customHeight="1" x14ac:dyDescent="0.35">
      <c r="A1835" s="618" t="s">
        <v>3191</v>
      </c>
      <c r="B1835" s="730">
        <v>102</v>
      </c>
      <c r="C1835" s="730" t="s">
        <v>3167</v>
      </c>
      <c r="D1835" s="730" t="s">
        <v>3167</v>
      </c>
      <c r="E1835" s="730">
        <v>32</v>
      </c>
      <c r="F1835" s="731" t="s">
        <v>961</v>
      </c>
      <c r="G1835" s="732">
        <v>2</v>
      </c>
      <c r="H1835" s="733">
        <v>46196</v>
      </c>
      <c r="I1835" s="730">
        <v>44</v>
      </c>
      <c r="J1835" s="730" t="s">
        <v>308</v>
      </c>
      <c r="K1835" s="730">
        <v>46</v>
      </c>
      <c r="L1835" s="730" t="s">
        <v>3192</v>
      </c>
      <c r="M1835" s="805" t="s">
        <v>3191</v>
      </c>
      <c r="N1835" s="907">
        <v>0</v>
      </c>
      <c r="O1835" s="907" t="s">
        <v>390</v>
      </c>
      <c r="P1835" s="907">
        <v>0</v>
      </c>
      <c r="Q1835" s="907">
        <v>0</v>
      </c>
      <c r="R1835" s="805" t="s">
        <v>2834</v>
      </c>
      <c r="S1835" s="805"/>
      <c r="T1835" s="805" t="s">
        <v>2848</v>
      </c>
      <c r="U1835" s="805">
        <v>373</v>
      </c>
      <c r="V1835" s="805" t="s">
        <v>308</v>
      </c>
      <c r="W1835" s="805"/>
      <c r="X1835" s="805"/>
      <c r="Y1835" s="806"/>
      <c r="Z1835" s="806"/>
      <c r="AA1835" s="805" t="s">
        <v>45</v>
      </c>
      <c r="AB1835" s="805" t="s">
        <v>863</v>
      </c>
      <c r="AC1835" s="805" t="s">
        <v>899</v>
      </c>
      <c r="AD1835" s="805">
        <v>3600</v>
      </c>
      <c r="AE1835" s="903">
        <v>1800</v>
      </c>
      <c r="AF1835" s="807">
        <v>46289</v>
      </c>
      <c r="AG1835" s="810"/>
      <c r="AH1835" s="810"/>
      <c r="AI1835" s="810" t="s">
        <v>308</v>
      </c>
      <c r="AJ1835" s="811">
        <v>28</v>
      </c>
      <c r="AK1835" s="812"/>
      <c r="AL1835" s="811"/>
      <c r="AM1835" s="813">
        <v>1800</v>
      </c>
      <c r="AN1835" s="813"/>
      <c r="AO1835" s="813">
        <v>1800</v>
      </c>
      <c r="AP1835" s="813"/>
      <c r="AQ1835" s="813"/>
      <c r="AR1835" s="813"/>
      <c r="AS1835" s="813"/>
      <c r="AT1835" s="813"/>
      <c r="AU1835" s="813"/>
      <c r="AV1835" s="813"/>
      <c r="AW1835" s="813"/>
      <c r="AX1835" s="813"/>
      <c r="AY1835" s="813"/>
      <c r="AZ1835" s="813"/>
      <c r="BA1835" s="813"/>
      <c r="BB1835" s="813">
        <v>0</v>
      </c>
      <c r="BC1835" s="813">
        <v>1800</v>
      </c>
      <c r="BD1835" s="813">
        <v>0</v>
      </c>
      <c r="BE1835" s="813">
        <v>0</v>
      </c>
      <c r="BF1835" s="813">
        <v>1800</v>
      </c>
      <c r="BG1835" s="813">
        <v>0</v>
      </c>
      <c r="BH1835" s="813">
        <v>0</v>
      </c>
      <c r="BI1835" s="813">
        <v>1800</v>
      </c>
      <c r="BJ1835" s="813"/>
      <c r="BK1835" s="813">
        <v>0</v>
      </c>
      <c r="BL1835" s="813"/>
      <c r="BM1835" s="813"/>
      <c r="BN1835" s="813" t="s">
        <v>308</v>
      </c>
      <c r="BO1835" s="813" t="s">
        <v>308</v>
      </c>
      <c r="BP1835" s="813" t="s">
        <v>308</v>
      </c>
      <c r="BQ1835" s="813" t="s">
        <v>308</v>
      </c>
      <c r="BR1835" s="813"/>
      <c r="BS1835" s="813" t="s">
        <v>397</v>
      </c>
      <c r="BT1835" s="813"/>
      <c r="BU1835" s="813" t="s">
        <v>579</v>
      </c>
      <c r="BV1835" s="813"/>
      <c r="BW1835" s="813"/>
      <c r="BX1835" s="813"/>
      <c r="BY1835" s="813"/>
      <c r="BZ1835" s="813"/>
      <c r="CA1835" s="813"/>
      <c r="CB1835" s="813"/>
      <c r="CC1835" s="813"/>
      <c r="CD1835" s="813"/>
      <c r="CE1835" s="813"/>
      <c r="CF1835" s="813"/>
      <c r="CG1835" s="813"/>
      <c r="CH1835" s="813"/>
      <c r="CI1835" s="813"/>
      <c r="CJ1835" s="813"/>
      <c r="CK1835" s="806"/>
      <c r="CL1835" s="806" t="s">
        <v>397</v>
      </c>
      <c r="CM1835" s="806" t="s">
        <v>397</v>
      </c>
      <c r="CN1835" s="806" t="s">
        <v>397</v>
      </c>
      <c r="CO1835" s="806" t="s">
        <v>397</v>
      </c>
      <c r="CP1835" s="806">
        <v>1800</v>
      </c>
      <c r="CQ1835" s="806">
        <v>1800</v>
      </c>
      <c r="CR1835" s="805">
        <v>1800</v>
      </c>
      <c r="CS1835" s="814"/>
      <c r="CT1835" s="815" t="s">
        <v>308</v>
      </c>
      <c r="CU1835" s="816"/>
      <c r="CV1835" s="807"/>
      <c r="CW1835" s="950"/>
      <c r="CX1835" s="905">
        <v>46289</v>
      </c>
      <c r="CY1835" s="817" t="s">
        <v>3109</v>
      </c>
      <c r="CZ1835" s="817" t="s">
        <v>308</v>
      </c>
      <c r="DA1835" s="818">
        <v>46267</v>
      </c>
      <c r="DB1835" s="818" t="s">
        <v>615</v>
      </c>
      <c r="DC1835" s="818" t="s">
        <v>2409</v>
      </c>
      <c r="DD1835" s="818" t="s">
        <v>308</v>
      </c>
      <c r="DE1835" s="818" t="s">
        <v>308</v>
      </c>
      <c r="DF1835" s="818" t="s">
        <v>308</v>
      </c>
      <c r="DG1835" s="818" t="s">
        <v>308</v>
      </c>
      <c r="DH1835" s="819">
        <v>0</v>
      </c>
      <c r="DI1835" s="807">
        <v>46272</v>
      </c>
      <c r="DJ1835" s="807">
        <v>46276</v>
      </c>
      <c r="DK1835" s="807">
        <v>46276</v>
      </c>
      <c r="DL1835" s="807">
        <v>46311</v>
      </c>
      <c r="DM1835" s="807">
        <v>46315</v>
      </c>
      <c r="DN1835" s="807">
        <v>46315</v>
      </c>
      <c r="DO1835" s="820" t="s">
        <v>308</v>
      </c>
      <c r="DP1835" s="807">
        <v>46339</v>
      </c>
      <c r="DQ1835" s="807">
        <v>46339</v>
      </c>
      <c r="DR1835" s="807">
        <v>46339</v>
      </c>
      <c r="DS1835" s="819">
        <v>46339</v>
      </c>
      <c r="DT1835" s="752">
        <v>46339</v>
      </c>
      <c r="DU1835" s="753">
        <v>-14</v>
      </c>
      <c r="DV1835" s="753" t="s">
        <v>308</v>
      </c>
      <c r="DW1835" s="754">
        <v>46322</v>
      </c>
      <c r="DX1835" s="755">
        <v>46325</v>
      </c>
      <c r="DY1835" s="754" t="e">
        <v>#VALUE!</v>
      </c>
      <c r="DZ1835" s="754" t="e">
        <v>#VALUE!</v>
      </c>
      <c r="EA1835" s="754"/>
      <c r="EB1835" s="754"/>
      <c r="HA1835" s="756" t="s">
        <v>397</v>
      </c>
      <c r="HB1835" s="756" t="s">
        <v>397</v>
      </c>
      <c r="HC1835" s="756" t="s">
        <v>397</v>
      </c>
      <c r="HD1835" s="756" t="s">
        <v>397</v>
      </c>
      <c r="HE1835" s="756" t="s">
        <v>397</v>
      </c>
      <c r="HF1835" s="756" t="s">
        <v>397</v>
      </c>
      <c r="HG1835" s="756" t="s">
        <v>397</v>
      </c>
      <c r="HH1835" s="756" t="s">
        <v>397</v>
      </c>
      <c r="HI1835" s="756" t="s">
        <v>397</v>
      </c>
      <c r="HJ1835" s="756" t="s">
        <v>397</v>
      </c>
      <c r="HK1835"/>
      <c r="HL1835"/>
      <c r="HM1835"/>
      <c r="HN1835" s="756" t="str">
        <f t="shared" si="63"/>
        <v>AUTO PRINT</v>
      </c>
      <c r="HO1835"/>
      <c r="HP1835" s="757" t="s">
        <v>572</v>
      </c>
      <c r="HQ1835" s="757" t="s">
        <v>572</v>
      </c>
      <c r="HR1835" s="757" t="s">
        <v>572</v>
      </c>
      <c r="HS1835"/>
      <c r="HW1835" s="758"/>
      <c r="HX1835"/>
      <c r="HY1835" s="759" t="s">
        <v>572</v>
      </c>
      <c r="HZ1835" s="759" t="s">
        <v>572</v>
      </c>
      <c r="IA1835" s="759" t="s">
        <v>572</v>
      </c>
      <c r="IC1835" s="760" t="s">
        <v>572</v>
      </c>
      <c r="ID1835" s="760" t="s">
        <v>572</v>
      </c>
      <c r="IE1835" s="760" t="s">
        <v>572</v>
      </c>
      <c r="IF1835" s="761" t="s">
        <v>572</v>
      </c>
      <c r="IG1835" s="619" t="str">
        <f t="shared" si="64"/>
        <v>IN HOUSE (MANUAL)</v>
      </c>
      <c r="II1835" s="761" t="s">
        <v>572</v>
      </c>
      <c r="IK1835" s="761" t="str">
        <f>IFERROR(VLOOKUP($M1835,#REF!,13,0),"IN HOUSE (MANUAL)")</f>
        <v>IN HOUSE (MANUAL)</v>
      </c>
      <c r="IM1835" s="760" t="s">
        <v>572</v>
      </c>
      <c r="IN1835" s="760" t="s">
        <v>572</v>
      </c>
      <c r="IO1835" s="760" t="s">
        <v>572</v>
      </c>
      <c r="IQ1835" s="760" t="s">
        <v>572</v>
      </c>
      <c r="IR1835" s="760" t="s">
        <v>572</v>
      </c>
      <c r="IT1835" s="760" t="s">
        <v>572</v>
      </c>
      <c r="IV1835" s="760" t="s">
        <v>572</v>
      </c>
      <c r="IW1835" s="760" t="s">
        <v>572</v>
      </c>
      <c r="IY1835" s="760" t="s">
        <v>572</v>
      </c>
      <c r="IZ1835" s="760" t="s">
        <v>572</v>
      </c>
      <c r="JB1835" s="760" t="s">
        <v>572</v>
      </c>
      <c r="JC1835" s="760" t="s">
        <v>572</v>
      </c>
      <c r="JE1835" s="760" t="s">
        <v>572</v>
      </c>
      <c r="JF1835" s="760" t="s">
        <v>572</v>
      </c>
    </row>
    <row r="1836" spans="1:266" ht="17.25" customHeight="1" x14ac:dyDescent="0.35">
      <c r="A1836" s="618" t="s">
        <v>3193</v>
      </c>
      <c r="B1836" s="730">
        <v>103</v>
      </c>
      <c r="C1836" s="730" t="s">
        <v>3167</v>
      </c>
      <c r="D1836" s="730" t="s">
        <v>3167</v>
      </c>
      <c r="E1836" s="730">
        <v>32</v>
      </c>
      <c r="F1836" s="731" t="s">
        <v>961</v>
      </c>
      <c r="G1836" s="732">
        <v>2</v>
      </c>
      <c r="H1836" s="826">
        <v>46196</v>
      </c>
      <c r="I1836" s="730">
        <v>45</v>
      </c>
      <c r="J1836" s="730" t="s">
        <v>308</v>
      </c>
      <c r="K1836" s="730">
        <v>46</v>
      </c>
      <c r="L1836" s="730" t="s">
        <v>3194</v>
      </c>
      <c r="M1836" s="907" t="s">
        <v>3193</v>
      </c>
      <c r="N1836" s="805">
        <v>0</v>
      </c>
      <c r="O1836" s="805" t="s">
        <v>390</v>
      </c>
      <c r="P1836" s="805">
        <v>0</v>
      </c>
      <c r="Q1836" s="907">
        <v>0</v>
      </c>
      <c r="R1836" s="907" t="s">
        <v>2834</v>
      </c>
      <c r="S1836" s="907"/>
      <c r="T1836" s="907" t="s">
        <v>2848</v>
      </c>
      <c r="U1836" s="907">
        <v>373</v>
      </c>
      <c r="V1836" s="907" t="s">
        <v>308</v>
      </c>
      <c r="W1836" s="907"/>
      <c r="X1836" s="907"/>
      <c r="Y1836" s="908"/>
      <c r="Z1836" s="908"/>
      <c r="AA1836" s="907" t="s">
        <v>45</v>
      </c>
      <c r="AB1836" s="907" t="s">
        <v>863</v>
      </c>
      <c r="AC1836" s="907" t="s">
        <v>899</v>
      </c>
      <c r="AD1836" s="907">
        <v>3600</v>
      </c>
      <c r="AE1836" s="808">
        <v>1800</v>
      </c>
      <c r="AF1836" s="809">
        <v>46289</v>
      </c>
      <c r="AG1836" s="810"/>
      <c r="AH1836" s="919"/>
      <c r="AI1836" s="919" t="s">
        <v>308</v>
      </c>
      <c r="AJ1836" s="811">
        <v>29</v>
      </c>
      <c r="AK1836" s="909"/>
      <c r="AL1836" s="910"/>
      <c r="AM1836" s="911">
        <v>1800</v>
      </c>
      <c r="AN1836" s="911"/>
      <c r="AO1836" s="911">
        <v>1800</v>
      </c>
      <c r="AP1836" s="911"/>
      <c r="AQ1836" s="911"/>
      <c r="AR1836" s="911"/>
      <c r="AS1836" s="911"/>
      <c r="AT1836" s="911"/>
      <c r="AU1836" s="911"/>
      <c r="AV1836" s="911"/>
      <c r="AW1836" s="911"/>
      <c r="AX1836" s="911"/>
      <c r="AY1836" s="911"/>
      <c r="AZ1836" s="911"/>
      <c r="BA1836" s="911"/>
      <c r="BB1836" s="911">
        <v>0</v>
      </c>
      <c r="BC1836" s="911">
        <v>1800</v>
      </c>
      <c r="BD1836" s="911">
        <v>0</v>
      </c>
      <c r="BE1836" s="911">
        <v>0</v>
      </c>
      <c r="BF1836" s="911">
        <v>1800</v>
      </c>
      <c r="BG1836" s="911">
        <v>0</v>
      </c>
      <c r="BH1836" s="911">
        <v>0</v>
      </c>
      <c r="BI1836" s="911">
        <v>1800</v>
      </c>
      <c r="BJ1836" s="911"/>
      <c r="BK1836" s="911">
        <v>0</v>
      </c>
      <c r="BL1836" s="911"/>
      <c r="BM1836" s="911"/>
      <c r="BN1836" s="911" t="s">
        <v>308</v>
      </c>
      <c r="BO1836" s="911" t="s">
        <v>308</v>
      </c>
      <c r="BP1836" s="911" t="s">
        <v>308</v>
      </c>
      <c r="BQ1836" s="911" t="s">
        <v>308</v>
      </c>
      <c r="BR1836" s="911"/>
      <c r="BS1836" s="911" t="s">
        <v>397</v>
      </c>
      <c r="BT1836" s="911"/>
      <c r="BU1836" s="911" t="s">
        <v>579</v>
      </c>
      <c r="BV1836" s="911"/>
      <c r="BW1836" s="911"/>
      <c r="BX1836" s="911"/>
      <c r="BY1836" s="911"/>
      <c r="BZ1836" s="911"/>
      <c r="CA1836" s="911"/>
      <c r="CB1836" s="911"/>
      <c r="CC1836" s="911"/>
      <c r="CD1836" s="911"/>
      <c r="CE1836" s="911"/>
      <c r="CF1836" s="911"/>
      <c r="CG1836" s="911"/>
      <c r="CH1836" s="911"/>
      <c r="CI1836" s="911"/>
      <c r="CJ1836" s="911"/>
      <c r="CK1836" s="908"/>
      <c r="CL1836" s="908" t="s">
        <v>397</v>
      </c>
      <c r="CM1836" s="908" t="s">
        <v>397</v>
      </c>
      <c r="CN1836" s="908" t="s">
        <v>397</v>
      </c>
      <c r="CO1836" s="908" t="s">
        <v>397</v>
      </c>
      <c r="CP1836" s="908">
        <v>1800</v>
      </c>
      <c r="CQ1836" s="908">
        <v>1800</v>
      </c>
      <c r="CR1836" s="907">
        <v>1800</v>
      </c>
      <c r="CS1836" s="922"/>
      <c r="CT1836" s="815" t="s">
        <v>308</v>
      </c>
      <c r="CU1836" s="816"/>
      <c r="CV1836" s="809"/>
      <c r="CW1836" s="951"/>
      <c r="CX1836" s="815">
        <v>46289</v>
      </c>
      <c r="CY1836" s="920" t="s">
        <v>3109</v>
      </c>
      <c r="CZ1836" s="920" t="s">
        <v>308</v>
      </c>
      <c r="DA1836" s="913">
        <v>46267</v>
      </c>
      <c r="DB1836" s="913" t="s">
        <v>615</v>
      </c>
      <c r="DC1836" s="913" t="s">
        <v>2409</v>
      </c>
      <c r="DD1836" s="913" t="s">
        <v>308</v>
      </c>
      <c r="DE1836" s="913" t="s">
        <v>308</v>
      </c>
      <c r="DF1836" s="913" t="s">
        <v>308</v>
      </c>
      <c r="DG1836" s="913" t="s">
        <v>308</v>
      </c>
      <c r="DH1836" s="914">
        <v>0</v>
      </c>
      <c r="DI1836" s="809">
        <v>46272</v>
      </c>
      <c r="DJ1836" s="809">
        <v>46276</v>
      </c>
      <c r="DK1836" s="809">
        <v>46276</v>
      </c>
      <c r="DL1836" s="809">
        <v>46311</v>
      </c>
      <c r="DM1836" s="809">
        <v>46317</v>
      </c>
      <c r="DN1836" s="809">
        <v>46317</v>
      </c>
      <c r="DO1836" s="915" t="s">
        <v>308</v>
      </c>
      <c r="DP1836" s="809">
        <v>46339</v>
      </c>
      <c r="DQ1836" s="809">
        <v>46339</v>
      </c>
      <c r="DR1836" s="809">
        <v>46339</v>
      </c>
      <c r="DS1836" s="914">
        <v>46339</v>
      </c>
      <c r="DT1836" s="752">
        <v>46339</v>
      </c>
      <c r="DU1836" s="753">
        <v>-10</v>
      </c>
      <c r="DV1836" s="753" t="s">
        <v>308</v>
      </c>
      <c r="DW1836" s="754">
        <v>46325</v>
      </c>
      <c r="DX1836" s="755">
        <v>46329</v>
      </c>
      <c r="DY1836" s="754" t="e">
        <v>#VALUE!</v>
      </c>
      <c r="DZ1836" s="754" t="e">
        <v>#VALUE!</v>
      </c>
      <c r="EA1836" s="754"/>
      <c r="EB1836" s="754"/>
      <c r="HA1836" s="756" t="s">
        <v>397</v>
      </c>
      <c r="HB1836" s="756" t="s">
        <v>397</v>
      </c>
      <c r="HC1836" s="756" t="s">
        <v>397</v>
      </c>
      <c r="HD1836" s="756" t="s">
        <v>397</v>
      </c>
      <c r="HE1836" s="756" t="s">
        <v>397</v>
      </c>
      <c r="HF1836" s="756" t="s">
        <v>397</v>
      </c>
      <c r="HG1836" s="756" t="s">
        <v>397</v>
      </c>
      <c r="HH1836" s="756" t="s">
        <v>397</v>
      </c>
      <c r="HI1836" s="756" t="s">
        <v>397</v>
      </c>
      <c r="HJ1836" s="756" t="s">
        <v>397</v>
      </c>
      <c r="HK1836"/>
      <c r="HL1836"/>
      <c r="HM1836"/>
      <c r="HN1836" s="756" t="str">
        <f t="shared" si="63"/>
        <v>AUTO PRINT</v>
      </c>
      <c r="HO1836"/>
      <c r="HP1836" s="757" t="s">
        <v>572</v>
      </c>
      <c r="HQ1836" s="757" t="s">
        <v>572</v>
      </c>
      <c r="HR1836" s="757" t="s">
        <v>572</v>
      </c>
      <c r="HS1836"/>
      <c r="HW1836" s="758"/>
      <c r="HX1836"/>
      <c r="HY1836" s="759" t="s">
        <v>572</v>
      </c>
      <c r="HZ1836" s="759" t="s">
        <v>572</v>
      </c>
      <c r="IA1836" s="759" t="s">
        <v>572</v>
      </c>
      <c r="IC1836" s="760" t="s">
        <v>572</v>
      </c>
      <c r="ID1836" s="760" t="s">
        <v>572</v>
      </c>
      <c r="IE1836" s="760" t="s">
        <v>572</v>
      </c>
      <c r="IF1836" s="761" t="s">
        <v>572</v>
      </c>
      <c r="IG1836" s="619" t="str">
        <f t="shared" si="64"/>
        <v>IN HOUSE (MANUAL)</v>
      </c>
      <c r="II1836" s="761" t="s">
        <v>572</v>
      </c>
      <c r="IK1836" s="761" t="str">
        <f>IFERROR(VLOOKUP($M1836,#REF!,13,0),"IN HOUSE (MANUAL)")</f>
        <v>IN HOUSE (MANUAL)</v>
      </c>
      <c r="IM1836" s="760" t="s">
        <v>572</v>
      </c>
      <c r="IN1836" s="760" t="s">
        <v>572</v>
      </c>
      <c r="IO1836" s="760" t="s">
        <v>572</v>
      </c>
      <c r="IQ1836" s="760" t="s">
        <v>572</v>
      </c>
      <c r="IR1836" s="760" t="s">
        <v>572</v>
      </c>
      <c r="IT1836" s="760" t="s">
        <v>572</v>
      </c>
      <c r="IV1836" s="760" t="s">
        <v>572</v>
      </c>
      <c r="IW1836" s="760" t="s">
        <v>572</v>
      </c>
      <c r="IY1836" s="760" t="s">
        <v>572</v>
      </c>
      <c r="IZ1836" s="760" t="s">
        <v>572</v>
      </c>
      <c r="JB1836" s="760" t="s">
        <v>572</v>
      </c>
      <c r="JC1836" s="760" t="s">
        <v>572</v>
      </c>
      <c r="JE1836" s="760" t="s">
        <v>572</v>
      </c>
      <c r="JF1836" s="760" t="s">
        <v>572</v>
      </c>
    </row>
    <row r="1837" spans="1:266" ht="17.25" customHeight="1" x14ac:dyDescent="0.35">
      <c r="A1837" s="618" t="s">
        <v>3195</v>
      </c>
      <c r="B1837" s="730">
        <v>104</v>
      </c>
      <c r="C1837" s="730" t="s">
        <v>3167</v>
      </c>
      <c r="D1837" s="730" t="s">
        <v>3167</v>
      </c>
      <c r="E1837" s="730">
        <v>32</v>
      </c>
      <c r="F1837" s="731" t="s">
        <v>574</v>
      </c>
      <c r="G1837" s="732">
        <v>2</v>
      </c>
      <c r="H1837" s="826">
        <v>46198</v>
      </c>
      <c r="I1837" s="730">
        <v>45</v>
      </c>
      <c r="J1837" s="730" t="s">
        <v>308</v>
      </c>
      <c r="K1837" s="730">
        <v>46</v>
      </c>
      <c r="L1837" s="730" t="s">
        <v>3196</v>
      </c>
      <c r="M1837" s="907" t="s">
        <v>3195</v>
      </c>
      <c r="N1837" s="805">
        <v>0</v>
      </c>
      <c r="O1837" s="805" t="s">
        <v>390</v>
      </c>
      <c r="P1837" s="805">
        <v>0</v>
      </c>
      <c r="Q1837" s="805">
        <v>0</v>
      </c>
      <c r="R1837" s="907" t="s">
        <v>2834</v>
      </c>
      <c r="S1837" s="907"/>
      <c r="T1837" s="907" t="s">
        <v>2856</v>
      </c>
      <c r="U1837" s="907">
        <v>373</v>
      </c>
      <c r="V1837" s="907" t="s">
        <v>308</v>
      </c>
      <c r="W1837" s="907"/>
      <c r="X1837" s="907"/>
      <c r="Y1837" s="908"/>
      <c r="Z1837" s="908"/>
      <c r="AA1837" s="907" t="s">
        <v>45</v>
      </c>
      <c r="AB1837" s="907" t="s">
        <v>863</v>
      </c>
      <c r="AC1837" s="907" t="s">
        <v>899</v>
      </c>
      <c r="AD1837" s="907">
        <v>4200</v>
      </c>
      <c r="AE1837" s="903">
        <v>2100</v>
      </c>
      <c r="AF1837" s="809">
        <v>46289</v>
      </c>
      <c r="AG1837" s="919"/>
      <c r="AH1837" s="919"/>
      <c r="AI1837" s="919" t="s">
        <v>728</v>
      </c>
      <c r="AJ1837" s="811">
        <v>30</v>
      </c>
      <c r="AK1837" s="909"/>
      <c r="AL1837" s="910"/>
      <c r="AM1837" s="911">
        <v>2100</v>
      </c>
      <c r="AN1837" s="911"/>
      <c r="AO1837" s="911">
        <v>2100</v>
      </c>
      <c r="AP1837" s="911"/>
      <c r="AQ1837" s="911"/>
      <c r="AR1837" s="911"/>
      <c r="AS1837" s="911"/>
      <c r="AT1837" s="911"/>
      <c r="AU1837" s="911"/>
      <c r="AV1837" s="911"/>
      <c r="AW1837" s="911"/>
      <c r="AX1837" s="911"/>
      <c r="AY1837" s="911"/>
      <c r="AZ1837" s="911"/>
      <c r="BA1837" s="911"/>
      <c r="BB1837" s="911">
        <v>0</v>
      </c>
      <c r="BC1837" s="911">
        <v>2100</v>
      </c>
      <c r="BD1837" s="911">
        <v>0</v>
      </c>
      <c r="BE1837" s="911">
        <v>0</v>
      </c>
      <c r="BF1837" s="911">
        <v>2100</v>
      </c>
      <c r="BG1837" s="911">
        <v>0</v>
      </c>
      <c r="BH1837" s="911">
        <v>0</v>
      </c>
      <c r="BI1837" s="911">
        <v>2100</v>
      </c>
      <c r="BJ1837" s="911"/>
      <c r="BK1837" s="911">
        <v>0</v>
      </c>
      <c r="BL1837" s="911"/>
      <c r="BM1837" s="911"/>
      <c r="BN1837" s="911" t="s">
        <v>308</v>
      </c>
      <c r="BO1837" s="911" t="s">
        <v>308</v>
      </c>
      <c r="BP1837" s="911" t="s">
        <v>308</v>
      </c>
      <c r="BQ1837" s="911" t="s">
        <v>308</v>
      </c>
      <c r="BR1837" s="911"/>
      <c r="BS1837" s="911" t="s">
        <v>397</v>
      </c>
      <c r="BT1837" s="911"/>
      <c r="BU1837" s="911" t="s">
        <v>579</v>
      </c>
      <c r="BV1837" s="911"/>
      <c r="BW1837" s="911"/>
      <c r="BX1837" s="911"/>
      <c r="BY1837" s="911"/>
      <c r="BZ1837" s="911"/>
      <c r="CA1837" s="911"/>
      <c r="CB1837" s="911"/>
      <c r="CC1837" s="911"/>
      <c r="CD1837" s="911"/>
      <c r="CE1837" s="911"/>
      <c r="CF1837" s="911"/>
      <c r="CG1837" s="911"/>
      <c r="CH1837" s="911"/>
      <c r="CI1837" s="911"/>
      <c r="CJ1837" s="911"/>
      <c r="CK1837" s="908"/>
      <c r="CL1837" s="908" t="s">
        <v>397</v>
      </c>
      <c r="CM1837" s="908" t="s">
        <v>397</v>
      </c>
      <c r="CN1837" s="908" t="s">
        <v>397</v>
      </c>
      <c r="CO1837" s="908" t="s">
        <v>397</v>
      </c>
      <c r="CP1837" s="908">
        <v>2100</v>
      </c>
      <c r="CQ1837" s="806">
        <v>2100</v>
      </c>
      <c r="CR1837" s="805">
        <v>2100</v>
      </c>
      <c r="CS1837" s="912"/>
      <c r="CT1837" s="815" t="s">
        <v>308</v>
      </c>
      <c r="CU1837" s="816"/>
      <c r="CV1837" s="809"/>
      <c r="CW1837" s="809"/>
      <c r="CX1837" s="815">
        <v>46289</v>
      </c>
      <c r="CY1837" s="817" t="s">
        <v>3109</v>
      </c>
      <c r="CZ1837" s="817" t="s">
        <v>308</v>
      </c>
      <c r="DA1837" s="818">
        <v>46267</v>
      </c>
      <c r="DB1837" s="818" t="s">
        <v>615</v>
      </c>
      <c r="DC1837" s="818" t="s">
        <v>2409</v>
      </c>
      <c r="DD1837" s="818" t="s">
        <v>308</v>
      </c>
      <c r="DE1837" s="913" t="s">
        <v>308</v>
      </c>
      <c r="DF1837" s="913" t="s">
        <v>308</v>
      </c>
      <c r="DG1837" s="913" t="s">
        <v>308</v>
      </c>
      <c r="DH1837" s="914">
        <v>0</v>
      </c>
      <c r="DI1837" s="809">
        <v>46272</v>
      </c>
      <c r="DJ1837" s="809">
        <v>46276</v>
      </c>
      <c r="DK1837" s="809">
        <v>46276</v>
      </c>
      <c r="DL1837" s="809">
        <v>46307</v>
      </c>
      <c r="DM1837" s="809">
        <v>46322</v>
      </c>
      <c r="DN1837" s="809">
        <v>46322</v>
      </c>
      <c r="DO1837" s="915" t="s">
        <v>308</v>
      </c>
      <c r="DP1837" s="809">
        <v>46332</v>
      </c>
      <c r="DQ1837" s="809">
        <v>46339</v>
      </c>
      <c r="DR1837" s="809">
        <v>46339</v>
      </c>
      <c r="DS1837" s="914">
        <v>46332</v>
      </c>
      <c r="DT1837" s="752">
        <v>46339</v>
      </c>
      <c r="DU1837" s="753">
        <v>-7</v>
      </c>
      <c r="DV1837" s="753" t="s">
        <v>308</v>
      </c>
      <c r="DW1837" s="754">
        <v>46329</v>
      </c>
      <c r="DX1837" s="755">
        <v>46332</v>
      </c>
      <c r="DY1837" s="754" t="e">
        <v>#VALUE!</v>
      </c>
      <c r="DZ1837" s="754" t="e">
        <v>#VALUE!</v>
      </c>
      <c r="EA1837" s="754"/>
      <c r="EB1837" s="754"/>
      <c r="HA1837" s="756" t="s">
        <v>397</v>
      </c>
      <c r="HB1837" s="756" t="s">
        <v>397</v>
      </c>
      <c r="HC1837" s="756" t="s">
        <v>397</v>
      </c>
      <c r="HD1837" s="756" t="s">
        <v>397</v>
      </c>
      <c r="HE1837" s="756" t="s">
        <v>397</v>
      </c>
      <c r="HF1837" s="756" t="s">
        <v>397</v>
      </c>
      <c r="HG1837" s="756" t="s">
        <v>397</v>
      </c>
      <c r="HH1837" s="756" t="s">
        <v>397</v>
      </c>
      <c r="HI1837" s="756" t="s">
        <v>397</v>
      </c>
      <c r="HJ1837" s="756" t="s">
        <v>397</v>
      </c>
      <c r="HK1837"/>
      <c r="HL1837"/>
      <c r="HM1837"/>
      <c r="HN1837" s="756" t="str">
        <f t="shared" si="63"/>
        <v>AUTO PRINT</v>
      </c>
      <c r="HO1837"/>
      <c r="HP1837" s="757" t="s">
        <v>572</v>
      </c>
      <c r="HQ1837" s="757" t="s">
        <v>572</v>
      </c>
      <c r="HR1837" s="757" t="s">
        <v>572</v>
      </c>
      <c r="HS1837"/>
      <c r="HW1837" s="758"/>
      <c r="HX1837"/>
      <c r="HY1837" s="759" t="s">
        <v>572</v>
      </c>
      <c r="HZ1837" s="759" t="s">
        <v>572</v>
      </c>
      <c r="IA1837" s="759" t="s">
        <v>572</v>
      </c>
      <c r="IC1837" s="760" t="s">
        <v>572</v>
      </c>
      <c r="ID1837" s="760" t="s">
        <v>572</v>
      </c>
      <c r="IE1837" s="760" t="s">
        <v>572</v>
      </c>
      <c r="IF1837" s="761" t="s">
        <v>572</v>
      </c>
      <c r="IG1837" s="619" t="str">
        <f t="shared" si="64"/>
        <v>IN HOUSE (MANUAL)</v>
      </c>
      <c r="II1837" s="761" t="s">
        <v>572</v>
      </c>
      <c r="IK1837" s="761" t="str">
        <f>IFERROR(VLOOKUP($M1837,#REF!,13,0),"IN HOUSE (MANUAL)")</f>
        <v>IN HOUSE (MANUAL)</v>
      </c>
      <c r="IM1837" s="760" t="s">
        <v>572</v>
      </c>
      <c r="IN1837" s="760" t="s">
        <v>572</v>
      </c>
      <c r="IO1837" s="760" t="s">
        <v>572</v>
      </c>
      <c r="IQ1837" s="760" t="s">
        <v>572</v>
      </c>
      <c r="IR1837" s="760" t="s">
        <v>572</v>
      </c>
      <c r="IT1837" s="760" t="s">
        <v>572</v>
      </c>
      <c r="IV1837" s="760" t="s">
        <v>572</v>
      </c>
      <c r="IW1837" s="760" t="s">
        <v>572</v>
      </c>
      <c r="IY1837" s="760" t="s">
        <v>572</v>
      </c>
      <c r="IZ1837" s="760" t="s">
        <v>572</v>
      </c>
      <c r="JB1837" s="760" t="s">
        <v>572</v>
      </c>
      <c r="JC1837" s="760" t="s">
        <v>572</v>
      </c>
      <c r="JE1837" s="760" t="s">
        <v>572</v>
      </c>
      <c r="JF1837" s="760" t="s">
        <v>572</v>
      </c>
    </row>
    <row r="1838" spans="1:266" ht="17.25" customHeight="1" x14ac:dyDescent="0.35">
      <c r="A1838" s="618" t="s">
        <v>3224</v>
      </c>
      <c r="B1838" s="730">
        <v>105</v>
      </c>
      <c r="C1838" s="730" t="s">
        <v>3202</v>
      </c>
      <c r="D1838" s="730" t="s">
        <v>3202</v>
      </c>
      <c r="E1838" s="730">
        <v>32</v>
      </c>
      <c r="F1838" s="731" t="s">
        <v>961</v>
      </c>
      <c r="G1838" s="732">
        <v>1</v>
      </c>
      <c r="H1838" s="826">
        <v>46196</v>
      </c>
      <c r="I1838" s="730">
        <v>46</v>
      </c>
      <c r="J1838" s="730" t="s">
        <v>308</v>
      </c>
      <c r="K1838" s="730">
        <v>46</v>
      </c>
      <c r="L1838" s="730" t="s">
        <v>3225</v>
      </c>
      <c r="M1838" s="805" t="s">
        <v>3224</v>
      </c>
      <c r="N1838" s="805">
        <v>0</v>
      </c>
      <c r="O1838" s="805" t="s">
        <v>390</v>
      </c>
      <c r="P1838" s="805">
        <v>0</v>
      </c>
      <c r="Q1838" s="805">
        <v>0</v>
      </c>
      <c r="R1838" s="805" t="s">
        <v>2834</v>
      </c>
      <c r="S1838" s="805"/>
      <c r="T1838" s="805" t="s">
        <v>2835</v>
      </c>
      <c r="U1838" s="805">
        <v>373</v>
      </c>
      <c r="V1838" s="805" t="s">
        <v>308</v>
      </c>
      <c r="W1838" s="805"/>
      <c r="X1838" s="805"/>
      <c r="Y1838" s="806"/>
      <c r="Z1838" s="806"/>
      <c r="AA1838" s="805" t="s">
        <v>45</v>
      </c>
      <c r="AB1838" s="805" t="s">
        <v>863</v>
      </c>
      <c r="AC1838" s="805" t="s">
        <v>899</v>
      </c>
      <c r="AD1838" s="805">
        <v>540</v>
      </c>
      <c r="AE1838" s="903">
        <v>540</v>
      </c>
      <c r="AF1838" s="807">
        <v>46289</v>
      </c>
      <c r="AG1838" s="810"/>
      <c r="AH1838" s="810"/>
      <c r="AI1838" s="810" t="s">
        <v>308</v>
      </c>
      <c r="AJ1838" s="811">
        <v>31</v>
      </c>
      <c r="AK1838" s="812"/>
      <c r="AL1838" s="811"/>
      <c r="AM1838" s="813">
        <v>540</v>
      </c>
      <c r="AN1838" s="813"/>
      <c r="AO1838" s="813">
        <v>540</v>
      </c>
      <c r="AP1838" s="813"/>
      <c r="AQ1838" s="813"/>
      <c r="AR1838" s="813"/>
      <c r="AS1838" s="813"/>
      <c r="AT1838" s="813"/>
      <c r="AU1838" s="813"/>
      <c r="AV1838" s="813"/>
      <c r="AW1838" s="813"/>
      <c r="AX1838" s="813"/>
      <c r="AY1838" s="813"/>
      <c r="AZ1838" s="813"/>
      <c r="BA1838" s="813"/>
      <c r="BB1838" s="813">
        <v>0</v>
      </c>
      <c r="BC1838" s="813">
        <v>540</v>
      </c>
      <c r="BD1838" s="813">
        <v>0</v>
      </c>
      <c r="BE1838" s="813">
        <v>0</v>
      </c>
      <c r="BF1838" s="813">
        <v>540</v>
      </c>
      <c r="BG1838" s="813">
        <v>0</v>
      </c>
      <c r="BH1838" s="813">
        <v>0</v>
      </c>
      <c r="BI1838" s="813">
        <v>540</v>
      </c>
      <c r="BJ1838" s="813"/>
      <c r="BK1838" s="813">
        <v>0</v>
      </c>
      <c r="BL1838" s="813"/>
      <c r="BM1838" s="813"/>
      <c r="BN1838" s="813" t="s">
        <v>308</v>
      </c>
      <c r="BO1838" s="813" t="s">
        <v>308</v>
      </c>
      <c r="BP1838" s="813" t="s">
        <v>308</v>
      </c>
      <c r="BQ1838" s="813" t="s">
        <v>308</v>
      </c>
      <c r="BR1838" s="813"/>
      <c r="BS1838" s="813" t="s">
        <v>397</v>
      </c>
      <c r="BT1838" s="813"/>
      <c r="BU1838" s="813" t="s">
        <v>579</v>
      </c>
      <c r="BV1838" s="813"/>
      <c r="BW1838" s="813"/>
      <c r="BX1838" s="813"/>
      <c r="BY1838" s="813"/>
      <c r="BZ1838" s="813"/>
      <c r="CA1838" s="813"/>
      <c r="CB1838" s="813"/>
      <c r="CC1838" s="813"/>
      <c r="CD1838" s="813"/>
      <c r="CE1838" s="813"/>
      <c r="CF1838" s="813"/>
      <c r="CG1838" s="813"/>
      <c r="CH1838" s="813"/>
      <c r="CI1838" s="813"/>
      <c r="CJ1838" s="813"/>
      <c r="CK1838" s="806"/>
      <c r="CL1838" s="806" t="s">
        <v>397</v>
      </c>
      <c r="CM1838" s="806" t="s">
        <v>397</v>
      </c>
      <c r="CN1838" s="806" t="s">
        <v>397</v>
      </c>
      <c r="CO1838" s="806" t="s">
        <v>397</v>
      </c>
      <c r="CP1838" s="806">
        <v>540</v>
      </c>
      <c r="CQ1838" s="806">
        <v>540</v>
      </c>
      <c r="CR1838" s="805">
        <v>540</v>
      </c>
      <c r="CS1838" s="904"/>
      <c r="CT1838" s="905" t="s">
        <v>308</v>
      </c>
      <c r="CU1838" s="906"/>
      <c r="CV1838" s="807"/>
      <c r="CW1838" s="807"/>
      <c r="CX1838" s="905">
        <v>46289</v>
      </c>
      <c r="CY1838" s="817" t="s">
        <v>3109</v>
      </c>
      <c r="CZ1838" s="817" t="s">
        <v>308</v>
      </c>
      <c r="DA1838" s="818">
        <v>46267</v>
      </c>
      <c r="DB1838" s="818" t="s">
        <v>615</v>
      </c>
      <c r="DC1838" s="818" t="s">
        <v>2409</v>
      </c>
      <c r="DD1838" s="818" t="s">
        <v>308</v>
      </c>
      <c r="DE1838" s="818" t="s">
        <v>308</v>
      </c>
      <c r="DF1838" s="818" t="s">
        <v>308</v>
      </c>
      <c r="DG1838" s="818" t="s">
        <v>308</v>
      </c>
      <c r="DH1838" s="819">
        <v>0</v>
      </c>
      <c r="DI1838" s="807">
        <v>46272</v>
      </c>
      <c r="DJ1838" s="807">
        <v>46276</v>
      </c>
      <c r="DK1838" s="807">
        <v>46276</v>
      </c>
      <c r="DL1838" s="807">
        <v>46311</v>
      </c>
      <c r="DM1838" s="807">
        <v>46324</v>
      </c>
      <c r="DN1838" s="807">
        <v>46324</v>
      </c>
      <c r="DO1838" s="820" t="s">
        <v>308</v>
      </c>
      <c r="DP1838" s="807">
        <v>46339</v>
      </c>
      <c r="DQ1838" s="807">
        <v>46339</v>
      </c>
      <c r="DR1838" s="807">
        <v>46339</v>
      </c>
      <c r="DS1838" s="819">
        <v>46339</v>
      </c>
      <c r="DT1838" s="752">
        <v>46339</v>
      </c>
      <c r="DU1838" s="753">
        <v>-4</v>
      </c>
      <c r="DV1838" s="753" t="s">
        <v>308</v>
      </c>
      <c r="DW1838" s="754">
        <v>46332</v>
      </c>
      <c r="DX1838" s="755">
        <v>46335</v>
      </c>
      <c r="DY1838" s="754" t="e">
        <v>#VALUE!</v>
      </c>
      <c r="DZ1838" s="754" t="e">
        <v>#VALUE!</v>
      </c>
      <c r="EA1838" s="754"/>
      <c r="EB1838" s="754"/>
      <c r="HA1838" s="756" t="s">
        <v>397</v>
      </c>
      <c r="HB1838" s="756" t="s">
        <v>397</v>
      </c>
      <c r="HC1838" s="756" t="s">
        <v>397</v>
      </c>
      <c r="HD1838" s="756" t="s">
        <v>397</v>
      </c>
      <c r="HE1838" s="756" t="s">
        <v>397</v>
      </c>
      <c r="HF1838" s="756" t="s">
        <v>397</v>
      </c>
      <c r="HG1838" s="756" t="s">
        <v>397</v>
      </c>
      <c r="HH1838" s="756" t="s">
        <v>397</v>
      </c>
      <c r="HI1838" s="756" t="s">
        <v>397</v>
      </c>
      <c r="HJ1838" s="756" t="s">
        <v>397</v>
      </c>
      <c r="HK1838"/>
      <c r="HL1838"/>
      <c r="HM1838"/>
      <c r="HN1838" s="756" t="str">
        <f t="shared" si="63"/>
        <v>AUTO PRINT</v>
      </c>
      <c r="HO1838"/>
      <c r="HP1838" s="757" t="s">
        <v>572</v>
      </c>
      <c r="HQ1838" s="757" t="s">
        <v>572</v>
      </c>
      <c r="HR1838" s="757" t="s">
        <v>572</v>
      </c>
      <c r="HS1838"/>
      <c r="HW1838" s="758"/>
      <c r="HX1838"/>
      <c r="HY1838" s="759" t="s">
        <v>572</v>
      </c>
      <c r="HZ1838" s="759" t="s">
        <v>572</v>
      </c>
      <c r="IA1838" s="759" t="s">
        <v>572</v>
      </c>
      <c r="IC1838" s="760" t="s">
        <v>572</v>
      </c>
      <c r="ID1838" s="760" t="s">
        <v>572</v>
      </c>
      <c r="IE1838" s="760" t="s">
        <v>572</v>
      </c>
      <c r="IF1838" s="761" t="s">
        <v>572</v>
      </c>
      <c r="IG1838" s="619" t="str">
        <f t="shared" si="64"/>
        <v>IN HOUSE (MANUAL)</v>
      </c>
      <c r="II1838" s="761" t="s">
        <v>572</v>
      </c>
      <c r="IK1838" s="761" t="str">
        <f>IFERROR(VLOOKUP($M1838,#REF!,13,0),"IN HOUSE (MANUAL)")</f>
        <v>IN HOUSE (MANUAL)</v>
      </c>
      <c r="IM1838" s="760" t="s">
        <v>572</v>
      </c>
      <c r="IN1838" s="760" t="s">
        <v>572</v>
      </c>
      <c r="IO1838" s="760" t="s">
        <v>572</v>
      </c>
      <c r="IQ1838" s="760" t="s">
        <v>572</v>
      </c>
      <c r="IR1838" s="760" t="s">
        <v>572</v>
      </c>
      <c r="IT1838" s="760" t="s">
        <v>572</v>
      </c>
      <c r="IV1838" s="760" t="s">
        <v>572</v>
      </c>
      <c r="IW1838" s="760" t="s">
        <v>572</v>
      </c>
      <c r="IY1838" s="760" t="s">
        <v>572</v>
      </c>
      <c r="IZ1838" s="760" t="s">
        <v>572</v>
      </c>
      <c r="JB1838" s="760" t="s">
        <v>572</v>
      </c>
      <c r="JC1838" s="760" t="s">
        <v>572</v>
      </c>
      <c r="JE1838" s="760" t="s">
        <v>572</v>
      </c>
      <c r="JF1838" s="760" t="s">
        <v>572</v>
      </c>
    </row>
    <row r="1839" spans="1:266" ht="17.25" hidden="1" customHeight="1" outlineLevel="1" x14ac:dyDescent="0.35">
      <c r="A1839" s="618" t="s">
        <v>308</v>
      </c>
      <c r="B1839" s="730">
        <v>106</v>
      </c>
      <c r="C1839" s="730" t="s">
        <v>741</v>
      </c>
      <c r="D1839" s="730" t="s">
        <v>741</v>
      </c>
      <c r="E1839" s="730">
        <v>32</v>
      </c>
      <c r="F1839" s="731"/>
      <c r="G1839" s="731"/>
      <c r="H1839" s="826"/>
      <c r="I1839" s="730" t="s">
        <v>308</v>
      </c>
      <c r="J1839" s="730" t="s">
        <v>308</v>
      </c>
      <c r="K1839" s="730">
        <v>0</v>
      </c>
      <c r="L1839" s="730" t="s">
        <v>308</v>
      </c>
      <c r="M1839" s="772"/>
      <c r="N1839" s="772">
        <v>0</v>
      </c>
      <c r="O1839" s="772" t="s">
        <v>742</v>
      </c>
      <c r="P1839" s="772" t="b">
        <v>1</v>
      </c>
      <c r="Q1839" s="772" t="e">
        <v>#VALUE!</v>
      </c>
      <c r="R1839" s="772"/>
      <c r="S1839" s="772"/>
      <c r="T1839" s="772"/>
      <c r="U1839" s="772"/>
      <c r="V1839" s="772"/>
      <c r="W1839" s="772"/>
      <c r="X1839" s="772"/>
      <c r="Y1839" s="772"/>
      <c r="Z1839" s="774"/>
      <c r="AA1839" s="772"/>
      <c r="AB1839" s="772"/>
      <c r="AC1839" s="772"/>
      <c r="AD1839" s="772"/>
      <c r="AE1839" s="864"/>
      <c r="AF1839" s="774"/>
      <c r="AG1839" s="777"/>
      <c r="AH1839" s="777"/>
      <c r="AI1839" s="777"/>
      <c r="AJ1839" s="778"/>
      <c r="AK1839" s="779"/>
      <c r="AL1839" s="778"/>
      <c r="AM1839" s="778"/>
      <c r="AN1839" s="778"/>
      <c r="AO1839" s="778"/>
      <c r="AP1839" s="778"/>
      <c r="AQ1839" s="778"/>
      <c r="AR1839" s="778"/>
      <c r="AS1839" s="778"/>
      <c r="AT1839" s="778"/>
      <c r="AU1839" s="778"/>
      <c r="AV1839" s="778"/>
      <c r="AW1839" s="778"/>
      <c r="AX1839" s="778"/>
      <c r="AY1839" s="778"/>
      <c r="AZ1839" s="778"/>
      <c r="BA1839" s="778"/>
      <c r="BB1839" s="778"/>
      <c r="BC1839" s="778"/>
      <c r="BD1839" s="778"/>
      <c r="BE1839" s="778"/>
      <c r="BF1839" s="778"/>
      <c r="BG1839" s="778"/>
      <c r="BH1839" s="778"/>
      <c r="BI1839" s="778"/>
      <c r="BJ1839" s="778"/>
      <c r="BK1839" s="778"/>
      <c r="BL1839" s="778"/>
      <c r="BM1839" s="778"/>
      <c r="BN1839" s="778"/>
      <c r="BO1839" s="778"/>
      <c r="BP1839" s="778"/>
      <c r="BQ1839" s="778"/>
      <c r="BR1839" s="778"/>
      <c r="BS1839" s="778"/>
      <c r="BT1839" s="778"/>
      <c r="BU1839" s="778"/>
      <c r="BV1839" s="778"/>
      <c r="BW1839" s="778"/>
      <c r="BX1839" s="778"/>
      <c r="BY1839" s="778"/>
      <c r="BZ1839" s="778"/>
      <c r="CA1839" s="778"/>
      <c r="CB1839" s="778"/>
      <c r="CC1839" s="778"/>
      <c r="CD1839" s="778"/>
      <c r="CE1839" s="778"/>
      <c r="CF1839" s="778"/>
      <c r="CG1839" s="778"/>
      <c r="CH1839" s="778"/>
      <c r="CI1839" s="778"/>
      <c r="CJ1839" s="778"/>
      <c r="CK1839" s="772"/>
      <c r="CL1839" s="772"/>
      <c r="CM1839" s="772"/>
      <c r="CN1839" s="886"/>
      <c r="CO1839" s="772"/>
      <c r="CP1839" s="772"/>
      <c r="CQ1839" s="772"/>
      <c r="CR1839" s="772"/>
      <c r="CS1839" s="781"/>
      <c r="CT1839" s="865"/>
      <c r="CU1839" s="899"/>
      <c r="CV1839" s="774"/>
      <c r="CW1839" s="774"/>
      <c r="CX1839" s="865"/>
      <c r="CY1839" s="784"/>
      <c r="CZ1839" s="784"/>
      <c r="DA1839" s="785"/>
      <c r="DB1839" s="785"/>
      <c r="DC1839" s="785"/>
      <c r="DD1839" s="785"/>
      <c r="DE1839" s="785"/>
      <c r="DF1839" s="785"/>
      <c r="DG1839" s="785"/>
      <c r="DH1839" s="786"/>
      <c r="DI1839" s="774"/>
      <c r="DJ1839" s="774"/>
      <c r="DK1839" s="774"/>
      <c r="DL1839" s="774"/>
      <c r="DM1839" s="774"/>
      <c r="DN1839" s="774"/>
      <c r="DO1839" s="787"/>
      <c r="DP1839" s="774"/>
      <c r="DQ1839" s="776"/>
      <c r="DR1839" s="774"/>
      <c r="DS1839" s="786"/>
      <c r="DT1839" s="752">
        <v>0</v>
      </c>
      <c r="DU1839" s="753" t="s">
        <v>308</v>
      </c>
      <c r="DV1839" s="753" t="s">
        <v>308</v>
      </c>
      <c r="DW1839" s="754" t="s">
        <v>308</v>
      </c>
      <c r="DX1839" s="755" t="s">
        <v>308</v>
      </c>
      <c r="DY1839" s="754" t="e">
        <v>#VALUE!</v>
      </c>
      <c r="DZ1839" s="754" t="e">
        <v>#VALUE!</v>
      </c>
      <c r="EA1839" s="754"/>
      <c r="EB1839" s="754"/>
    </row>
    <row r="1840" spans="1:266" ht="17.25" hidden="1" customHeight="1" outlineLevel="1" x14ac:dyDescent="0.35">
      <c r="A1840" s="618" t="s">
        <v>308</v>
      </c>
      <c r="B1840" s="730">
        <v>107</v>
      </c>
      <c r="C1840" s="730" t="s">
        <v>741</v>
      </c>
      <c r="D1840" s="730" t="s">
        <v>741</v>
      </c>
      <c r="E1840" s="730">
        <v>32</v>
      </c>
      <c r="F1840" s="731"/>
      <c r="G1840" s="731"/>
      <c r="H1840" s="826"/>
      <c r="I1840" s="730" t="s">
        <v>308</v>
      </c>
      <c r="J1840" s="730" t="s">
        <v>308</v>
      </c>
      <c r="K1840" s="730">
        <v>0</v>
      </c>
      <c r="L1840" s="730" t="s">
        <v>308</v>
      </c>
      <c r="M1840" s="772"/>
      <c r="N1840" s="772">
        <v>0</v>
      </c>
      <c r="O1840" s="772" t="s">
        <v>742</v>
      </c>
      <c r="P1840" s="772" t="b">
        <v>1</v>
      </c>
      <c r="Q1840" s="772" t="e">
        <v>#VALUE!</v>
      </c>
      <c r="R1840" s="772"/>
      <c r="S1840" s="772"/>
      <c r="T1840" s="772"/>
      <c r="U1840" s="772"/>
      <c r="V1840" s="772"/>
      <c r="W1840" s="772"/>
      <c r="X1840" s="772"/>
      <c r="Y1840" s="772"/>
      <c r="Z1840" s="774"/>
      <c r="AA1840" s="772"/>
      <c r="AB1840" s="772"/>
      <c r="AC1840" s="772"/>
      <c r="AD1840" s="772"/>
      <c r="AE1840" s="864"/>
      <c r="AF1840" s="774"/>
      <c r="AG1840" s="777"/>
      <c r="AH1840" s="777"/>
      <c r="AI1840" s="777"/>
      <c r="AJ1840" s="778"/>
      <c r="AK1840" s="779"/>
      <c r="AL1840" s="778"/>
      <c r="AM1840" s="778"/>
      <c r="AN1840" s="778"/>
      <c r="AO1840" s="778"/>
      <c r="AP1840" s="778"/>
      <c r="AQ1840" s="778"/>
      <c r="AR1840" s="778"/>
      <c r="AS1840" s="778"/>
      <c r="AT1840" s="778"/>
      <c r="AU1840" s="778"/>
      <c r="AV1840" s="778"/>
      <c r="AW1840" s="778"/>
      <c r="AX1840" s="778"/>
      <c r="AY1840" s="778"/>
      <c r="AZ1840" s="778"/>
      <c r="BA1840" s="778"/>
      <c r="BB1840" s="778"/>
      <c r="BC1840" s="778"/>
      <c r="BD1840" s="778"/>
      <c r="BE1840" s="778"/>
      <c r="BF1840" s="778"/>
      <c r="BG1840" s="778"/>
      <c r="BH1840" s="778"/>
      <c r="BI1840" s="778"/>
      <c r="BJ1840" s="778"/>
      <c r="BK1840" s="778"/>
      <c r="BL1840" s="778"/>
      <c r="BM1840" s="778"/>
      <c r="BN1840" s="778"/>
      <c r="BO1840" s="778"/>
      <c r="BP1840" s="778"/>
      <c r="BQ1840" s="778"/>
      <c r="BR1840" s="778"/>
      <c r="BS1840" s="778"/>
      <c r="BT1840" s="778"/>
      <c r="BU1840" s="778"/>
      <c r="BV1840" s="778"/>
      <c r="BW1840" s="778"/>
      <c r="BX1840" s="778"/>
      <c r="BY1840" s="778"/>
      <c r="BZ1840" s="778"/>
      <c r="CA1840" s="778"/>
      <c r="CB1840" s="778"/>
      <c r="CC1840" s="778"/>
      <c r="CD1840" s="778"/>
      <c r="CE1840" s="778"/>
      <c r="CF1840" s="778"/>
      <c r="CG1840" s="778"/>
      <c r="CH1840" s="778"/>
      <c r="CI1840" s="778"/>
      <c r="CJ1840" s="778"/>
      <c r="CK1840" s="772"/>
      <c r="CL1840" s="772"/>
      <c r="CM1840" s="772"/>
      <c r="CN1840" s="886"/>
      <c r="CO1840" s="772"/>
      <c r="CP1840" s="772"/>
      <c r="CQ1840" s="772"/>
      <c r="CR1840" s="772"/>
      <c r="CS1840" s="781"/>
      <c r="CT1840" s="865"/>
      <c r="CU1840" s="899"/>
      <c r="CV1840" s="774"/>
      <c r="CW1840" s="774"/>
      <c r="CX1840" s="865"/>
      <c r="CY1840" s="784"/>
      <c r="CZ1840" s="784"/>
      <c r="DA1840" s="785"/>
      <c r="DB1840" s="785"/>
      <c r="DC1840" s="785"/>
      <c r="DD1840" s="785"/>
      <c r="DE1840" s="785"/>
      <c r="DF1840" s="785"/>
      <c r="DG1840" s="785"/>
      <c r="DH1840" s="786"/>
      <c r="DI1840" s="774"/>
      <c r="DJ1840" s="774"/>
      <c r="DK1840" s="774"/>
      <c r="DL1840" s="774"/>
      <c r="DM1840" s="774"/>
      <c r="DN1840" s="774"/>
      <c r="DO1840" s="787"/>
      <c r="DP1840" s="774"/>
      <c r="DQ1840" s="776"/>
      <c r="DR1840" s="774"/>
      <c r="DS1840" s="786"/>
      <c r="DT1840" s="752">
        <v>0</v>
      </c>
      <c r="DU1840" s="753" t="s">
        <v>308</v>
      </c>
      <c r="DV1840" s="753" t="s">
        <v>308</v>
      </c>
      <c r="DW1840" s="754" t="s">
        <v>308</v>
      </c>
      <c r="DX1840" s="755" t="s">
        <v>308</v>
      </c>
      <c r="DY1840" s="754" t="e">
        <v>#VALUE!</v>
      </c>
      <c r="DZ1840" s="754" t="e">
        <v>#VALUE!</v>
      </c>
      <c r="EA1840" s="754"/>
      <c r="EB1840" s="754"/>
    </row>
    <row r="1841" spans="1:132" ht="17.25" hidden="1" customHeight="1" outlineLevel="1" x14ac:dyDescent="0.35">
      <c r="A1841" s="618" t="s">
        <v>308</v>
      </c>
      <c r="B1841" s="730">
        <v>108</v>
      </c>
      <c r="C1841" s="730" t="s">
        <v>741</v>
      </c>
      <c r="D1841" s="730" t="s">
        <v>741</v>
      </c>
      <c r="E1841" s="730">
        <v>32</v>
      </c>
      <c r="F1841" s="731"/>
      <c r="G1841" s="731"/>
      <c r="H1841" s="826"/>
      <c r="I1841" s="730" t="s">
        <v>308</v>
      </c>
      <c r="J1841" s="730" t="s">
        <v>308</v>
      </c>
      <c r="K1841" s="730">
        <v>0</v>
      </c>
      <c r="L1841" s="730" t="s">
        <v>308</v>
      </c>
      <c r="M1841" s="772"/>
      <c r="N1841" s="772">
        <v>0</v>
      </c>
      <c r="O1841" s="772" t="s">
        <v>742</v>
      </c>
      <c r="P1841" s="772" t="b">
        <v>1</v>
      </c>
      <c r="Q1841" s="772" t="e">
        <v>#VALUE!</v>
      </c>
      <c r="R1841" s="772"/>
      <c r="S1841" s="772"/>
      <c r="T1841" s="772"/>
      <c r="U1841" s="772"/>
      <c r="V1841" s="772"/>
      <c r="W1841" s="772"/>
      <c r="X1841" s="772"/>
      <c r="Y1841" s="772"/>
      <c r="Z1841" s="774"/>
      <c r="AA1841" s="772"/>
      <c r="AB1841" s="772"/>
      <c r="AC1841" s="772"/>
      <c r="AD1841" s="772"/>
      <c r="AE1841" s="864"/>
      <c r="AF1841" s="774"/>
      <c r="AG1841" s="777"/>
      <c r="AH1841" s="777"/>
      <c r="AI1841" s="777"/>
      <c r="AJ1841" s="778"/>
      <c r="AK1841" s="779"/>
      <c r="AL1841" s="778"/>
      <c r="AM1841" s="778"/>
      <c r="AN1841" s="778"/>
      <c r="AO1841" s="778"/>
      <c r="AP1841" s="778"/>
      <c r="AQ1841" s="778"/>
      <c r="AR1841" s="778"/>
      <c r="AS1841" s="778"/>
      <c r="AT1841" s="778"/>
      <c r="AU1841" s="778"/>
      <c r="AV1841" s="778"/>
      <c r="AW1841" s="778"/>
      <c r="AX1841" s="778"/>
      <c r="AY1841" s="778"/>
      <c r="AZ1841" s="778"/>
      <c r="BA1841" s="778"/>
      <c r="BB1841" s="778"/>
      <c r="BC1841" s="778"/>
      <c r="BD1841" s="778"/>
      <c r="BE1841" s="778"/>
      <c r="BF1841" s="778"/>
      <c r="BG1841" s="778"/>
      <c r="BH1841" s="778"/>
      <c r="BI1841" s="778"/>
      <c r="BJ1841" s="778"/>
      <c r="BK1841" s="778"/>
      <c r="BL1841" s="778"/>
      <c r="BM1841" s="778"/>
      <c r="BN1841" s="778"/>
      <c r="BO1841" s="778"/>
      <c r="BP1841" s="778"/>
      <c r="BQ1841" s="778"/>
      <c r="BR1841" s="778"/>
      <c r="BS1841" s="778"/>
      <c r="BT1841" s="778"/>
      <c r="BU1841" s="778"/>
      <c r="BV1841" s="778"/>
      <c r="BW1841" s="778"/>
      <c r="BX1841" s="778"/>
      <c r="BY1841" s="778"/>
      <c r="BZ1841" s="778"/>
      <c r="CA1841" s="778"/>
      <c r="CB1841" s="778"/>
      <c r="CC1841" s="778"/>
      <c r="CD1841" s="778"/>
      <c r="CE1841" s="778"/>
      <c r="CF1841" s="778"/>
      <c r="CG1841" s="778"/>
      <c r="CH1841" s="778"/>
      <c r="CI1841" s="778"/>
      <c r="CJ1841" s="778"/>
      <c r="CK1841" s="772"/>
      <c r="CL1841" s="772"/>
      <c r="CM1841" s="772"/>
      <c r="CN1841" s="886"/>
      <c r="CO1841" s="772"/>
      <c r="CP1841" s="772"/>
      <c r="CQ1841" s="772"/>
      <c r="CR1841" s="772"/>
      <c r="CS1841" s="781"/>
      <c r="CT1841" s="865"/>
      <c r="CU1841" s="899"/>
      <c r="CV1841" s="774"/>
      <c r="CW1841" s="774"/>
      <c r="CX1841" s="865"/>
      <c r="CY1841" s="784"/>
      <c r="CZ1841" s="784"/>
      <c r="DA1841" s="785"/>
      <c r="DB1841" s="785"/>
      <c r="DC1841" s="785"/>
      <c r="DD1841" s="785"/>
      <c r="DE1841" s="785"/>
      <c r="DF1841" s="785"/>
      <c r="DG1841" s="785"/>
      <c r="DH1841" s="786"/>
      <c r="DI1841" s="774"/>
      <c r="DJ1841" s="774"/>
      <c r="DK1841" s="774"/>
      <c r="DL1841" s="774"/>
      <c r="DM1841" s="774"/>
      <c r="DN1841" s="774"/>
      <c r="DO1841" s="787"/>
      <c r="DP1841" s="774"/>
      <c r="DQ1841" s="776"/>
      <c r="DR1841" s="774"/>
      <c r="DS1841" s="786"/>
      <c r="DT1841" s="752">
        <v>0</v>
      </c>
      <c r="DU1841" s="753" t="s">
        <v>308</v>
      </c>
      <c r="DV1841" s="753" t="s">
        <v>308</v>
      </c>
      <c r="DW1841" s="754" t="s">
        <v>308</v>
      </c>
      <c r="DX1841" s="755" t="s">
        <v>308</v>
      </c>
      <c r="DY1841" s="754" t="e">
        <v>#VALUE!</v>
      </c>
      <c r="DZ1841" s="754" t="e">
        <v>#VALUE!</v>
      </c>
      <c r="EA1841" s="754"/>
      <c r="EB1841" s="754"/>
    </row>
    <row r="1842" spans="1:132" ht="17.25" hidden="1" customHeight="1" outlineLevel="1" x14ac:dyDescent="0.35">
      <c r="A1842" s="618" t="s">
        <v>308</v>
      </c>
      <c r="B1842" s="730">
        <v>109</v>
      </c>
      <c r="C1842" s="730" t="s">
        <v>741</v>
      </c>
      <c r="D1842" s="730" t="s">
        <v>741</v>
      </c>
      <c r="E1842" s="730">
        <v>32</v>
      </c>
      <c r="F1842" s="731"/>
      <c r="G1842" s="731"/>
      <c r="H1842" s="826"/>
      <c r="I1842" s="730" t="s">
        <v>308</v>
      </c>
      <c r="J1842" s="730" t="s">
        <v>308</v>
      </c>
      <c r="K1842" s="730">
        <v>0</v>
      </c>
      <c r="L1842" s="730" t="s">
        <v>308</v>
      </c>
      <c r="M1842" s="772"/>
      <c r="N1842" s="772">
        <v>0</v>
      </c>
      <c r="O1842" s="772" t="s">
        <v>742</v>
      </c>
      <c r="P1842" s="772" t="b">
        <v>1</v>
      </c>
      <c r="Q1842" s="772" t="e">
        <v>#VALUE!</v>
      </c>
      <c r="R1842" s="772"/>
      <c r="S1842" s="772"/>
      <c r="T1842" s="772"/>
      <c r="U1842" s="772"/>
      <c r="V1842" s="772"/>
      <c r="W1842" s="772"/>
      <c r="X1842" s="772"/>
      <c r="Y1842" s="772"/>
      <c r="Z1842" s="774"/>
      <c r="AA1842" s="772"/>
      <c r="AB1842" s="772"/>
      <c r="AC1842" s="772"/>
      <c r="AD1842" s="772"/>
      <c r="AE1842" s="864"/>
      <c r="AF1842" s="774"/>
      <c r="AG1842" s="777"/>
      <c r="AH1842" s="777"/>
      <c r="AI1842" s="777"/>
      <c r="AJ1842" s="778"/>
      <c r="AK1842" s="779"/>
      <c r="AL1842" s="778"/>
      <c r="AM1842" s="778"/>
      <c r="AN1842" s="778"/>
      <c r="AO1842" s="778"/>
      <c r="AP1842" s="778"/>
      <c r="AQ1842" s="778"/>
      <c r="AR1842" s="778"/>
      <c r="AS1842" s="778"/>
      <c r="AT1842" s="778"/>
      <c r="AU1842" s="778"/>
      <c r="AV1842" s="778"/>
      <c r="AW1842" s="778"/>
      <c r="AX1842" s="778"/>
      <c r="AY1842" s="778"/>
      <c r="AZ1842" s="778"/>
      <c r="BA1842" s="778"/>
      <c r="BB1842" s="778"/>
      <c r="BC1842" s="778"/>
      <c r="BD1842" s="778"/>
      <c r="BE1842" s="778"/>
      <c r="BF1842" s="778"/>
      <c r="BG1842" s="778"/>
      <c r="BH1842" s="778"/>
      <c r="BI1842" s="778"/>
      <c r="BJ1842" s="778"/>
      <c r="BK1842" s="778"/>
      <c r="BL1842" s="778"/>
      <c r="BM1842" s="778"/>
      <c r="BN1842" s="778"/>
      <c r="BO1842" s="778"/>
      <c r="BP1842" s="778"/>
      <c r="BQ1842" s="778"/>
      <c r="BR1842" s="778"/>
      <c r="BS1842" s="778"/>
      <c r="BT1842" s="778"/>
      <c r="BU1842" s="778"/>
      <c r="BV1842" s="778"/>
      <c r="BW1842" s="778"/>
      <c r="BX1842" s="778"/>
      <c r="BY1842" s="778"/>
      <c r="BZ1842" s="778"/>
      <c r="CA1842" s="778"/>
      <c r="CB1842" s="778"/>
      <c r="CC1842" s="778"/>
      <c r="CD1842" s="778"/>
      <c r="CE1842" s="778"/>
      <c r="CF1842" s="778"/>
      <c r="CG1842" s="778"/>
      <c r="CH1842" s="778"/>
      <c r="CI1842" s="778"/>
      <c r="CJ1842" s="778"/>
      <c r="CK1842" s="772"/>
      <c r="CL1842" s="772"/>
      <c r="CM1842" s="772"/>
      <c r="CN1842" s="886"/>
      <c r="CO1842" s="772"/>
      <c r="CP1842" s="772"/>
      <c r="CQ1842" s="772"/>
      <c r="CR1842" s="772"/>
      <c r="CS1842" s="781"/>
      <c r="CT1842" s="865"/>
      <c r="CU1842" s="899"/>
      <c r="CV1842" s="774"/>
      <c r="CW1842" s="774"/>
      <c r="CX1842" s="865"/>
      <c r="CY1842" s="784"/>
      <c r="CZ1842" s="784"/>
      <c r="DA1842" s="785"/>
      <c r="DB1842" s="785"/>
      <c r="DC1842" s="785"/>
      <c r="DD1842" s="785"/>
      <c r="DE1842" s="785"/>
      <c r="DF1842" s="785"/>
      <c r="DG1842" s="785"/>
      <c r="DH1842" s="786"/>
      <c r="DI1842" s="774"/>
      <c r="DJ1842" s="774"/>
      <c r="DK1842" s="774"/>
      <c r="DL1842" s="774"/>
      <c r="DM1842" s="774"/>
      <c r="DN1842" s="774"/>
      <c r="DO1842" s="787"/>
      <c r="DP1842" s="774"/>
      <c r="DQ1842" s="776"/>
      <c r="DR1842" s="774"/>
      <c r="DS1842" s="786"/>
      <c r="DT1842" s="752">
        <v>0</v>
      </c>
      <c r="DU1842" s="753" t="s">
        <v>308</v>
      </c>
      <c r="DV1842" s="753" t="s">
        <v>308</v>
      </c>
      <c r="DW1842" s="754" t="s">
        <v>308</v>
      </c>
      <c r="DX1842" s="755" t="s">
        <v>308</v>
      </c>
      <c r="DY1842" s="754" t="e">
        <v>#VALUE!</v>
      </c>
      <c r="DZ1842" s="754" t="e">
        <v>#VALUE!</v>
      </c>
      <c r="EA1842" s="754"/>
      <c r="EB1842" s="754"/>
    </row>
    <row r="1843" spans="1:132" ht="17.25" hidden="1" customHeight="1" outlineLevel="1" x14ac:dyDescent="0.35">
      <c r="A1843" s="618" t="s">
        <v>308</v>
      </c>
      <c r="B1843" s="730">
        <v>110</v>
      </c>
      <c r="C1843" s="730" t="s">
        <v>741</v>
      </c>
      <c r="D1843" s="730" t="s">
        <v>741</v>
      </c>
      <c r="E1843" s="730">
        <v>32</v>
      </c>
      <c r="F1843" s="731"/>
      <c r="G1843" s="731"/>
      <c r="H1843" s="826"/>
      <c r="I1843" s="730" t="s">
        <v>308</v>
      </c>
      <c r="J1843" s="730" t="s">
        <v>308</v>
      </c>
      <c r="K1843" s="730">
        <v>0</v>
      </c>
      <c r="L1843" s="730" t="s">
        <v>308</v>
      </c>
      <c r="M1843" s="772"/>
      <c r="N1843" s="772">
        <v>0</v>
      </c>
      <c r="O1843" s="772" t="s">
        <v>742</v>
      </c>
      <c r="P1843" s="772" t="b">
        <v>1</v>
      </c>
      <c r="Q1843" s="772" t="e">
        <v>#VALUE!</v>
      </c>
      <c r="R1843" s="772"/>
      <c r="S1843" s="772"/>
      <c r="T1843" s="772"/>
      <c r="U1843" s="772"/>
      <c r="V1843" s="772"/>
      <c r="W1843" s="772"/>
      <c r="X1843" s="772"/>
      <c r="Y1843" s="772"/>
      <c r="Z1843" s="774"/>
      <c r="AA1843" s="772"/>
      <c r="AB1843" s="772"/>
      <c r="AC1843" s="772"/>
      <c r="AD1843" s="772"/>
      <c r="AE1843" s="864"/>
      <c r="AF1843" s="774">
        <v>0</v>
      </c>
      <c r="AG1843" s="777"/>
      <c r="AH1843" s="777"/>
      <c r="AI1843" s="777"/>
      <c r="AJ1843" s="778"/>
      <c r="AK1843" s="779"/>
      <c r="AL1843" s="778"/>
      <c r="AM1843" s="778"/>
      <c r="AN1843" s="778"/>
      <c r="AO1843" s="778"/>
      <c r="AP1843" s="778"/>
      <c r="AQ1843" s="778"/>
      <c r="AR1843" s="778"/>
      <c r="AS1843" s="778"/>
      <c r="AT1843" s="778"/>
      <c r="AU1843" s="778"/>
      <c r="AV1843" s="778"/>
      <c r="AW1843" s="778"/>
      <c r="AX1843" s="778"/>
      <c r="AY1843" s="778"/>
      <c r="AZ1843" s="778"/>
      <c r="BA1843" s="778"/>
      <c r="BB1843" s="778"/>
      <c r="BC1843" s="778"/>
      <c r="BD1843" s="778"/>
      <c r="BE1843" s="778"/>
      <c r="BF1843" s="778"/>
      <c r="BG1843" s="778"/>
      <c r="BH1843" s="778"/>
      <c r="BI1843" s="778"/>
      <c r="BJ1843" s="778"/>
      <c r="BK1843" s="778"/>
      <c r="BL1843" s="778"/>
      <c r="BM1843" s="778"/>
      <c r="BN1843" s="778"/>
      <c r="BO1843" s="778"/>
      <c r="BP1843" s="778"/>
      <c r="BQ1843" s="778"/>
      <c r="BR1843" s="778"/>
      <c r="BS1843" s="778"/>
      <c r="BT1843" s="778"/>
      <c r="BU1843" s="778"/>
      <c r="BV1843" s="778"/>
      <c r="BW1843" s="778"/>
      <c r="BX1843" s="778"/>
      <c r="BY1843" s="778"/>
      <c r="BZ1843" s="778"/>
      <c r="CA1843" s="778"/>
      <c r="CB1843" s="778"/>
      <c r="CC1843" s="778"/>
      <c r="CD1843" s="778"/>
      <c r="CE1843" s="778"/>
      <c r="CF1843" s="778"/>
      <c r="CG1843" s="778"/>
      <c r="CH1843" s="778"/>
      <c r="CI1843" s="778"/>
      <c r="CJ1843" s="778"/>
      <c r="CK1843" s="886"/>
      <c r="CL1843" s="886"/>
      <c r="CM1843" s="886"/>
      <c r="CN1843" s="886"/>
      <c r="CO1843" s="772"/>
      <c r="CP1843" s="886"/>
      <c r="CQ1843" s="772"/>
      <c r="CR1843" s="772"/>
      <c r="CS1843" s="898"/>
      <c r="CT1843" s="865" t="s">
        <v>308</v>
      </c>
      <c r="CU1843" s="900" t="s">
        <v>308</v>
      </c>
      <c r="CV1843" s="774"/>
      <c r="CW1843" s="774"/>
      <c r="CX1843" s="865"/>
      <c r="CY1843" s="784">
        <v>0</v>
      </c>
      <c r="CZ1843" s="784">
        <v>0</v>
      </c>
      <c r="DA1843" s="785">
        <v>0</v>
      </c>
      <c r="DB1843" s="785">
        <v>0</v>
      </c>
      <c r="DC1843" s="785">
        <v>0</v>
      </c>
      <c r="DD1843" s="785">
        <v>0</v>
      </c>
      <c r="DE1843" s="785">
        <v>0</v>
      </c>
      <c r="DF1843" s="785">
        <v>0</v>
      </c>
      <c r="DG1843" s="785">
        <v>0</v>
      </c>
      <c r="DH1843" s="786">
        <v>0</v>
      </c>
      <c r="DI1843" s="774">
        <v>0</v>
      </c>
      <c r="DJ1843" s="774">
        <v>0</v>
      </c>
      <c r="DK1843" s="774">
        <v>0</v>
      </c>
      <c r="DL1843" s="774">
        <v>0</v>
      </c>
      <c r="DM1843" s="774">
        <v>0</v>
      </c>
      <c r="DN1843" s="774">
        <v>0</v>
      </c>
      <c r="DO1843" s="787">
        <v>0</v>
      </c>
      <c r="DP1843" s="774"/>
      <c r="DQ1843" s="776"/>
      <c r="DR1843" s="774"/>
      <c r="DS1843" s="786"/>
      <c r="DT1843" s="752">
        <v>0</v>
      </c>
      <c r="DU1843" s="753" t="s">
        <v>308</v>
      </c>
      <c r="DV1843" s="753" t="s">
        <v>308</v>
      </c>
      <c r="DW1843" s="754" t="s">
        <v>308</v>
      </c>
      <c r="DX1843" s="755" t="s">
        <v>308</v>
      </c>
      <c r="DY1843" s="754" t="e">
        <v>#VALUE!</v>
      </c>
      <c r="DZ1843" s="754" t="e">
        <v>#VALUE!</v>
      </c>
      <c r="EA1843" s="754"/>
      <c r="EB1843" s="754"/>
    </row>
    <row r="1844" spans="1:132" ht="17.25" hidden="1" customHeight="1" outlineLevel="1" x14ac:dyDescent="0.35">
      <c r="A1844" s="618" t="s">
        <v>308</v>
      </c>
      <c r="B1844" s="730">
        <v>111</v>
      </c>
      <c r="C1844" s="730" t="s">
        <v>741</v>
      </c>
      <c r="D1844" s="730" t="s">
        <v>741</v>
      </c>
      <c r="E1844" s="730">
        <v>32</v>
      </c>
      <c r="F1844" s="731"/>
      <c r="G1844" s="731"/>
      <c r="H1844" s="826"/>
      <c r="I1844" s="730" t="s">
        <v>308</v>
      </c>
      <c r="J1844" s="730" t="s">
        <v>308</v>
      </c>
      <c r="K1844" s="730">
        <v>0</v>
      </c>
      <c r="L1844" s="730" t="s">
        <v>308</v>
      </c>
      <c r="M1844" s="772"/>
      <c r="N1844" s="772">
        <v>0</v>
      </c>
      <c r="O1844" s="772" t="s">
        <v>742</v>
      </c>
      <c r="P1844" s="772" t="b">
        <v>1</v>
      </c>
      <c r="Q1844" s="772" t="e">
        <v>#VALUE!</v>
      </c>
      <c r="R1844" s="772"/>
      <c r="S1844" s="772"/>
      <c r="T1844" s="772"/>
      <c r="U1844" s="772"/>
      <c r="V1844" s="772"/>
      <c r="W1844" s="772"/>
      <c r="X1844" s="772"/>
      <c r="Y1844" s="772"/>
      <c r="Z1844" s="774"/>
      <c r="AA1844" s="772"/>
      <c r="AB1844" s="772"/>
      <c r="AC1844" s="772"/>
      <c r="AD1844" s="772"/>
      <c r="AE1844" s="864"/>
      <c r="AF1844" s="774">
        <v>0</v>
      </c>
      <c r="AG1844" s="777"/>
      <c r="AH1844" s="777"/>
      <c r="AI1844" s="777"/>
      <c r="AJ1844" s="778"/>
      <c r="AK1844" s="779"/>
      <c r="AL1844" s="778"/>
      <c r="AM1844" s="778"/>
      <c r="AN1844" s="778"/>
      <c r="AO1844" s="778"/>
      <c r="AP1844" s="778"/>
      <c r="AQ1844" s="778"/>
      <c r="AR1844" s="778"/>
      <c r="AS1844" s="778"/>
      <c r="AT1844" s="778"/>
      <c r="AU1844" s="778"/>
      <c r="AV1844" s="778"/>
      <c r="AW1844" s="778"/>
      <c r="AX1844" s="778"/>
      <c r="AY1844" s="778"/>
      <c r="AZ1844" s="778"/>
      <c r="BA1844" s="778"/>
      <c r="BB1844" s="778"/>
      <c r="BC1844" s="778"/>
      <c r="BD1844" s="778"/>
      <c r="BE1844" s="778"/>
      <c r="BF1844" s="778"/>
      <c r="BG1844" s="778"/>
      <c r="BH1844" s="778"/>
      <c r="BI1844" s="778"/>
      <c r="BJ1844" s="778"/>
      <c r="BK1844" s="778"/>
      <c r="BL1844" s="778"/>
      <c r="BM1844" s="778"/>
      <c r="BN1844" s="778"/>
      <c r="BO1844" s="778"/>
      <c r="BP1844" s="778"/>
      <c r="BQ1844" s="778"/>
      <c r="BR1844" s="778"/>
      <c r="BS1844" s="778"/>
      <c r="BT1844" s="778"/>
      <c r="BU1844" s="778"/>
      <c r="BV1844" s="778"/>
      <c r="BW1844" s="778"/>
      <c r="BX1844" s="778"/>
      <c r="BY1844" s="778"/>
      <c r="BZ1844" s="778"/>
      <c r="CA1844" s="778"/>
      <c r="CB1844" s="778"/>
      <c r="CC1844" s="778"/>
      <c r="CD1844" s="778"/>
      <c r="CE1844" s="778"/>
      <c r="CF1844" s="778"/>
      <c r="CG1844" s="778"/>
      <c r="CH1844" s="778"/>
      <c r="CI1844" s="778"/>
      <c r="CJ1844" s="778"/>
      <c r="CK1844" s="886"/>
      <c r="CL1844" s="886"/>
      <c r="CM1844" s="886"/>
      <c r="CN1844" s="886"/>
      <c r="CO1844" s="772"/>
      <c r="CP1844" s="886"/>
      <c r="CQ1844" s="772"/>
      <c r="CR1844" s="772"/>
      <c r="CS1844" s="898"/>
      <c r="CT1844" s="865" t="s">
        <v>308</v>
      </c>
      <c r="CU1844" s="900" t="s">
        <v>308</v>
      </c>
      <c r="CV1844" s="774"/>
      <c r="CW1844" s="774"/>
      <c r="CX1844" s="865"/>
      <c r="CY1844" s="784">
        <v>0</v>
      </c>
      <c r="CZ1844" s="784">
        <v>0</v>
      </c>
      <c r="DA1844" s="785">
        <v>0</v>
      </c>
      <c r="DB1844" s="785">
        <v>0</v>
      </c>
      <c r="DC1844" s="785">
        <v>0</v>
      </c>
      <c r="DD1844" s="785">
        <v>0</v>
      </c>
      <c r="DE1844" s="785">
        <v>0</v>
      </c>
      <c r="DF1844" s="785">
        <v>0</v>
      </c>
      <c r="DG1844" s="785">
        <v>0</v>
      </c>
      <c r="DH1844" s="786">
        <v>0</v>
      </c>
      <c r="DI1844" s="774">
        <v>0</v>
      </c>
      <c r="DJ1844" s="774">
        <v>0</v>
      </c>
      <c r="DK1844" s="774">
        <v>0</v>
      </c>
      <c r="DL1844" s="774">
        <v>0</v>
      </c>
      <c r="DM1844" s="774">
        <v>0</v>
      </c>
      <c r="DN1844" s="774">
        <v>0</v>
      </c>
      <c r="DO1844" s="787">
        <v>0</v>
      </c>
      <c r="DP1844" s="774"/>
      <c r="DQ1844" s="776"/>
      <c r="DR1844" s="774"/>
      <c r="DS1844" s="786"/>
      <c r="DT1844" s="752">
        <v>0</v>
      </c>
      <c r="DU1844" s="753" t="s">
        <v>308</v>
      </c>
      <c r="DV1844" s="753" t="s">
        <v>308</v>
      </c>
      <c r="DW1844" s="754" t="s">
        <v>308</v>
      </c>
      <c r="DX1844" s="755" t="s">
        <v>308</v>
      </c>
      <c r="DY1844" s="754" t="e">
        <v>#VALUE!</v>
      </c>
      <c r="DZ1844" s="754" t="e">
        <v>#VALUE!</v>
      </c>
      <c r="EA1844" s="754"/>
      <c r="EB1844" s="754"/>
    </row>
    <row r="1845" spans="1:132" ht="17.25" hidden="1" customHeight="1" outlineLevel="1" x14ac:dyDescent="0.35">
      <c r="A1845" s="618" t="s">
        <v>308</v>
      </c>
      <c r="B1845" s="730">
        <v>112</v>
      </c>
      <c r="C1845" s="730" t="s">
        <v>741</v>
      </c>
      <c r="D1845" s="730" t="s">
        <v>741</v>
      </c>
      <c r="E1845" s="730">
        <v>32</v>
      </c>
      <c r="F1845" s="731"/>
      <c r="G1845" s="731"/>
      <c r="H1845" s="826"/>
      <c r="I1845" s="730" t="s">
        <v>308</v>
      </c>
      <c r="J1845" s="730" t="s">
        <v>308</v>
      </c>
      <c r="K1845" s="730">
        <v>0</v>
      </c>
      <c r="L1845" s="730" t="s">
        <v>308</v>
      </c>
      <c r="M1845" s="772"/>
      <c r="N1845" s="772">
        <v>0</v>
      </c>
      <c r="O1845" s="772" t="s">
        <v>742</v>
      </c>
      <c r="P1845" s="772" t="b">
        <v>1</v>
      </c>
      <c r="Q1845" s="772" t="e">
        <v>#VALUE!</v>
      </c>
      <c r="R1845" s="772"/>
      <c r="S1845" s="772"/>
      <c r="T1845" s="772"/>
      <c r="U1845" s="772"/>
      <c r="V1845" s="772"/>
      <c r="W1845" s="772"/>
      <c r="X1845" s="772"/>
      <c r="Y1845" s="772"/>
      <c r="Z1845" s="774"/>
      <c r="AA1845" s="772"/>
      <c r="AB1845" s="772"/>
      <c r="AC1845" s="772"/>
      <c r="AD1845" s="772"/>
      <c r="AE1845" s="864"/>
      <c r="AF1845" s="774">
        <v>0</v>
      </c>
      <c r="AG1845" s="777"/>
      <c r="AH1845" s="777"/>
      <c r="AI1845" s="777"/>
      <c r="AJ1845" s="778"/>
      <c r="AK1845" s="779"/>
      <c r="AL1845" s="778"/>
      <c r="AM1845" s="778"/>
      <c r="AN1845" s="778"/>
      <c r="AO1845" s="778"/>
      <c r="AP1845" s="778"/>
      <c r="AQ1845" s="778"/>
      <c r="AR1845" s="778"/>
      <c r="AS1845" s="778"/>
      <c r="AT1845" s="778"/>
      <c r="AU1845" s="778"/>
      <c r="AV1845" s="778"/>
      <c r="AW1845" s="778"/>
      <c r="AX1845" s="778"/>
      <c r="AY1845" s="778"/>
      <c r="AZ1845" s="778"/>
      <c r="BA1845" s="778"/>
      <c r="BB1845" s="778"/>
      <c r="BC1845" s="778"/>
      <c r="BD1845" s="778"/>
      <c r="BE1845" s="778"/>
      <c r="BF1845" s="778"/>
      <c r="BG1845" s="778"/>
      <c r="BH1845" s="778"/>
      <c r="BI1845" s="778"/>
      <c r="BJ1845" s="778"/>
      <c r="BK1845" s="778"/>
      <c r="BL1845" s="778"/>
      <c r="BM1845" s="778"/>
      <c r="BN1845" s="778"/>
      <c r="BO1845" s="778"/>
      <c r="BP1845" s="778"/>
      <c r="BQ1845" s="778"/>
      <c r="BR1845" s="778"/>
      <c r="BS1845" s="778"/>
      <c r="BT1845" s="778"/>
      <c r="BU1845" s="778"/>
      <c r="BV1845" s="778"/>
      <c r="BW1845" s="778"/>
      <c r="BX1845" s="778"/>
      <c r="BY1845" s="778"/>
      <c r="BZ1845" s="778"/>
      <c r="CA1845" s="778"/>
      <c r="CB1845" s="778"/>
      <c r="CC1845" s="778"/>
      <c r="CD1845" s="778"/>
      <c r="CE1845" s="778"/>
      <c r="CF1845" s="778"/>
      <c r="CG1845" s="778"/>
      <c r="CH1845" s="778"/>
      <c r="CI1845" s="778"/>
      <c r="CJ1845" s="778"/>
      <c r="CK1845" s="886"/>
      <c r="CL1845" s="886"/>
      <c r="CM1845" s="886"/>
      <c r="CN1845" s="886"/>
      <c r="CO1845" s="772"/>
      <c r="CP1845" s="886"/>
      <c r="CQ1845" s="772"/>
      <c r="CR1845" s="772"/>
      <c r="CS1845" s="898"/>
      <c r="CT1845" s="865" t="s">
        <v>308</v>
      </c>
      <c r="CU1845" s="900" t="s">
        <v>308</v>
      </c>
      <c r="CV1845" s="774"/>
      <c r="CW1845" s="774"/>
      <c r="CX1845" s="865"/>
      <c r="CY1845" s="784">
        <v>0</v>
      </c>
      <c r="CZ1845" s="784">
        <v>0</v>
      </c>
      <c r="DA1845" s="785">
        <v>0</v>
      </c>
      <c r="DB1845" s="785">
        <v>0</v>
      </c>
      <c r="DC1845" s="785">
        <v>0</v>
      </c>
      <c r="DD1845" s="785">
        <v>0</v>
      </c>
      <c r="DE1845" s="785">
        <v>0</v>
      </c>
      <c r="DF1845" s="785">
        <v>0</v>
      </c>
      <c r="DG1845" s="785">
        <v>0</v>
      </c>
      <c r="DH1845" s="786">
        <v>0</v>
      </c>
      <c r="DI1845" s="774">
        <v>0</v>
      </c>
      <c r="DJ1845" s="774">
        <v>0</v>
      </c>
      <c r="DK1845" s="774">
        <v>0</v>
      </c>
      <c r="DL1845" s="774">
        <v>0</v>
      </c>
      <c r="DM1845" s="774">
        <v>0</v>
      </c>
      <c r="DN1845" s="774">
        <v>0</v>
      </c>
      <c r="DO1845" s="787">
        <v>0</v>
      </c>
      <c r="DP1845" s="774"/>
      <c r="DQ1845" s="776"/>
      <c r="DR1845" s="774"/>
      <c r="DS1845" s="786"/>
      <c r="DT1845" s="752">
        <v>0</v>
      </c>
      <c r="DU1845" s="753" t="s">
        <v>308</v>
      </c>
      <c r="DV1845" s="753" t="s">
        <v>308</v>
      </c>
      <c r="DW1845" s="754" t="s">
        <v>308</v>
      </c>
      <c r="DX1845" s="755" t="s">
        <v>308</v>
      </c>
      <c r="DY1845" s="754" t="e">
        <v>#VALUE!</v>
      </c>
      <c r="DZ1845" s="754" t="e">
        <v>#VALUE!</v>
      </c>
      <c r="EA1845" s="754"/>
      <c r="EB1845" s="754"/>
    </row>
    <row r="1846" spans="1:132" ht="17.25" hidden="1" customHeight="1" outlineLevel="1" x14ac:dyDescent="0.35">
      <c r="A1846" s="618" t="s">
        <v>308</v>
      </c>
      <c r="B1846" s="730">
        <v>113</v>
      </c>
      <c r="C1846" s="730" t="s">
        <v>741</v>
      </c>
      <c r="D1846" s="730" t="s">
        <v>741</v>
      </c>
      <c r="E1846" s="730">
        <v>32</v>
      </c>
      <c r="F1846" s="731"/>
      <c r="G1846" s="731"/>
      <c r="H1846" s="826"/>
      <c r="I1846" s="730" t="s">
        <v>308</v>
      </c>
      <c r="J1846" s="730" t="s">
        <v>308</v>
      </c>
      <c r="K1846" s="730">
        <v>0</v>
      </c>
      <c r="L1846" s="730" t="s">
        <v>308</v>
      </c>
      <c r="M1846" s="772"/>
      <c r="N1846" s="772">
        <v>0</v>
      </c>
      <c r="O1846" s="772" t="s">
        <v>742</v>
      </c>
      <c r="P1846" s="772" t="b">
        <v>1</v>
      </c>
      <c r="Q1846" s="772" t="e">
        <v>#VALUE!</v>
      </c>
      <c r="R1846" s="772"/>
      <c r="S1846" s="772"/>
      <c r="T1846" s="772"/>
      <c r="U1846" s="772"/>
      <c r="V1846" s="772"/>
      <c r="W1846" s="772"/>
      <c r="X1846" s="772"/>
      <c r="Y1846" s="772"/>
      <c r="Z1846" s="774"/>
      <c r="AA1846" s="772"/>
      <c r="AB1846" s="772"/>
      <c r="AC1846" s="772"/>
      <c r="AD1846" s="772"/>
      <c r="AE1846" s="864"/>
      <c r="AF1846" s="774"/>
      <c r="AG1846" s="777"/>
      <c r="AH1846" s="777"/>
      <c r="AI1846" s="777"/>
      <c r="AJ1846" s="778"/>
      <c r="AK1846" s="779"/>
      <c r="AL1846" s="778"/>
      <c r="AM1846" s="778"/>
      <c r="AN1846" s="778"/>
      <c r="AO1846" s="778"/>
      <c r="AP1846" s="778"/>
      <c r="AQ1846" s="778"/>
      <c r="AR1846" s="778"/>
      <c r="AS1846" s="778"/>
      <c r="AT1846" s="778"/>
      <c r="AU1846" s="778"/>
      <c r="AV1846" s="778"/>
      <c r="AW1846" s="778"/>
      <c r="AX1846" s="778"/>
      <c r="AY1846" s="778"/>
      <c r="AZ1846" s="778"/>
      <c r="BA1846" s="778"/>
      <c r="BB1846" s="778"/>
      <c r="BC1846" s="778"/>
      <c r="BD1846" s="778"/>
      <c r="BE1846" s="778"/>
      <c r="BF1846" s="778"/>
      <c r="BG1846" s="778"/>
      <c r="BH1846" s="778"/>
      <c r="BI1846" s="778"/>
      <c r="BJ1846" s="778"/>
      <c r="BK1846" s="778"/>
      <c r="BL1846" s="778"/>
      <c r="BM1846" s="778"/>
      <c r="BN1846" s="778"/>
      <c r="BO1846" s="778"/>
      <c r="BP1846" s="778"/>
      <c r="BQ1846" s="778"/>
      <c r="BR1846" s="778"/>
      <c r="BS1846" s="778"/>
      <c r="BT1846" s="778"/>
      <c r="BU1846" s="778"/>
      <c r="BV1846" s="778"/>
      <c r="BW1846" s="778"/>
      <c r="BX1846" s="778"/>
      <c r="BY1846" s="778"/>
      <c r="BZ1846" s="778"/>
      <c r="CA1846" s="778"/>
      <c r="CB1846" s="778"/>
      <c r="CC1846" s="778"/>
      <c r="CD1846" s="778"/>
      <c r="CE1846" s="778"/>
      <c r="CF1846" s="778"/>
      <c r="CG1846" s="778"/>
      <c r="CH1846" s="778"/>
      <c r="CI1846" s="778"/>
      <c r="CJ1846" s="778"/>
      <c r="CK1846" s="772"/>
      <c r="CL1846" s="772"/>
      <c r="CM1846" s="772"/>
      <c r="CN1846" s="886"/>
      <c r="CO1846" s="772"/>
      <c r="CP1846" s="772"/>
      <c r="CQ1846" s="772"/>
      <c r="CR1846" s="772"/>
      <c r="CS1846" s="781"/>
      <c r="CT1846" s="865"/>
      <c r="CU1846" s="899"/>
      <c r="CV1846" s="774"/>
      <c r="CW1846" s="774"/>
      <c r="CX1846" s="865"/>
      <c r="CY1846" s="784"/>
      <c r="CZ1846" s="784"/>
      <c r="DA1846" s="785"/>
      <c r="DB1846" s="785"/>
      <c r="DC1846" s="785"/>
      <c r="DD1846" s="785"/>
      <c r="DE1846" s="785"/>
      <c r="DF1846" s="785"/>
      <c r="DG1846" s="785"/>
      <c r="DH1846" s="786"/>
      <c r="DI1846" s="774"/>
      <c r="DJ1846" s="774"/>
      <c r="DK1846" s="774"/>
      <c r="DL1846" s="774"/>
      <c r="DM1846" s="774"/>
      <c r="DN1846" s="774"/>
      <c r="DO1846" s="787"/>
      <c r="DP1846" s="774"/>
      <c r="DQ1846" s="776"/>
      <c r="DR1846" s="774"/>
      <c r="DS1846" s="786"/>
      <c r="DT1846" s="752">
        <v>0</v>
      </c>
      <c r="DU1846" s="753" t="s">
        <v>308</v>
      </c>
      <c r="DV1846" s="753" t="s">
        <v>308</v>
      </c>
      <c r="DW1846" s="754" t="s">
        <v>308</v>
      </c>
      <c r="DX1846" s="755" t="s">
        <v>308</v>
      </c>
      <c r="DY1846" s="754" t="e">
        <v>#VALUE!</v>
      </c>
      <c r="DZ1846" s="754" t="e">
        <v>#VALUE!</v>
      </c>
      <c r="EA1846" s="754"/>
      <c r="EB1846" s="754"/>
    </row>
    <row r="1847" spans="1:132" ht="17.25" hidden="1" customHeight="1" outlineLevel="1" x14ac:dyDescent="0.35">
      <c r="A1847" s="618" t="s">
        <v>308</v>
      </c>
      <c r="B1847" s="730">
        <v>114</v>
      </c>
      <c r="C1847" s="730" t="s">
        <v>741</v>
      </c>
      <c r="D1847" s="730" t="s">
        <v>741</v>
      </c>
      <c r="E1847" s="730">
        <v>32</v>
      </c>
      <c r="F1847" s="731"/>
      <c r="G1847" s="731"/>
      <c r="H1847" s="826"/>
      <c r="I1847" s="730" t="s">
        <v>308</v>
      </c>
      <c r="J1847" s="730" t="s">
        <v>308</v>
      </c>
      <c r="K1847" s="730">
        <v>0</v>
      </c>
      <c r="L1847" s="730" t="s">
        <v>308</v>
      </c>
      <c r="M1847" s="772"/>
      <c r="N1847" s="772">
        <v>0</v>
      </c>
      <c r="O1847" s="772" t="s">
        <v>742</v>
      </c>
      <c r="P1847" s="772" t="b">
        <v>1</v>
      </c>
      <c r="Q1847" s="772" t="e">
        <v>#VALUE!</v>
      </c>
      <c r="R1847" s="772"/>
      <c r="S1847" s="772"/>
      <c r="T1847" s="772"/>
      <c r="U1847" s="772"/>
      <c r="V1847" s="772"/>
      <c r="W1847" s="772"/>
      <c r="X1847" s="772"/>
      <c r="Y1847" s="772"/>
      <c r="Z1847" s="774"/>
      <c r="AA1847" s="772"/>
      <c r="AB1847" s="772"/>
      <c r="AC1847" s="772"/>
      <c r="AD1847" s="772"/>
      <c r="AE1847" s="864"/>
      <c r="AF1847" s="774"/>
      <c r="AG1847" s="777"/>
      <c r="AH1847" s="777"/>
      <c r="AI1847" s="777"/>
      <c r="AJ1847" s="778"/>
      <c r="AK1847" s="779"/>
      <c r="AL1847" s="778"/>
      <c r="AM1847" s="778"/>
      <c r="AN1847" s="778"/>
      <c r="AO1847" s="778"/>
      <c r="AP1847" s="778"/>
      <c r="AQ1847" s="778"/>
      <c r="AR1847" s="778"/>
      <c r="AS1847" s="778"/>
      <c r="AT1847" s="778"/>
      <c r="AU1847" s="778"/>
      <c r="AV1847" s="778"/>
      <c r="AW1847" s="778"/>
      <c r="AX1847" s="778"/>
      <c r="AY1847" s="778"/>
      <c r="AZ1847" s="778"/>
      <c r="BA1847" s="778"/>
      <c r="BB1847" s="778"/>
      <c r="BC1847" s="778"/>
      <c r="BD1847" s="778"/>
      <c r="BE1847" s="778"/>
      <c r="BF1847" s="778"/>
      <c r="BG1847" s="778"/>
      <c r="BH1847" s="778"/>
      <c r="BI1847" s="778"/>
      <c r="BJ1847" s="778"/>
      <c r="BK1847" s="778"/>
      <c r="BL1847" s="778"/>
      <c r="BM1847" s="778"/>
      <c r="BN1847" s="778"/>
      <c r="BO1847" s="778"/>
      <c r="BP1847" s="778"/>
      <c r="BQ1847" s="778"/>
      <c r="BR1847" s="778"/>
      <c r="BS1847" s="778"/>
      <c r="BT1847" s="778"/>
      <c r="BU1847" s="778"/>
      <c r="BV1847" s="778"/>
      <c r="BW1847" s="778"/>
      <c r="BX1847" s="778"/>
      <c r="BY1847" s="778"/>
      <c r="BZ1847" s="778"/>
      <c r="CA1847" s="778"/>
      <c r="CB1847" s="778"/>
      <c r="CC1847" s="778"/>
      <c r="CD1847" s="778"/>
      <c r="CE1847" s="778"/>
      <c r="CF1847" s="778"/>
      <c r="CG1847" s="778"/>
      <c r="CH1847" s="778"/>
      <c r="CI1847" s="778"/>
      <c r="CJ1847" s="778"/>
      <c r="CK1847" s="772"/>
      <c r="CL1847" s="772"/>
      <c r="CM1847" s="772"/>
      <c r="CN1847" s="886"/>
      <c r="CO1847" s="772"/>
      <c r="CP1847" s="772"/>
      <c r="CQ1847" s="772"/>
      <c r="CR1847" s="772"/>
      <c r="CS1847" s="781"/>
      <c r="CT1847" s="865"/>
      <c r="CU1847" s="899"/>
      <c r="CV1847" s="774"/>
      <c r="CW1847" s="774"/>
      <c r="CX1847" s="865"/>
      <c r="CY1847" s="784"/>
      <c r="CZ1847" s="784"/>
      <c r="DA1847" s="785"/>
      <c r="DB1847" s="785"/>
      <c r="DC1847" s="785"/>
      <c r="DD1847" s="785"/>
      <c r="DE1847" s="785"/>
      <c r="DF1847" s="785"/>
      <c r="DG1847" s="785"/>
      <c r="DH1847" s="786"/>
      <c r="DI1847" s="774"/>
      <c r="DJ1847" s="774"/>
      <c r="DK1847" s="774"/>
      <c r="DL1847" s="774"/>
      <c r="DM1847" s="774"/>
      <c r="DN1847" s="774"/>
      <c r="DO1847" s="787"/>
      <c r="DP1847" s="774"/>
      <c r="DQ1847" s="776"/>
      <c r="DR1847" s="774"/>
      <c r="DS1847" s="786"/>
      <c r="DT1847" s="752">
        <v>0</v>
      </c>
      <c r="DU1847" s="753" t="s">
        <v>308</v>
      </c>
      <c r="DV1847" s="753" t="s">
        <v>308</v>
      </c>
      <c r="DW1847" s="754" t="s">
        <v>308</v>
      </c>
      <c r="DX1847" s="755" t="s">
        <v>308</v>
      </c>
      <c r="DY1847" s="754" t="e">
        <v>#VALUE!</v>
      </c>
      <c r="DZ1847" s="754" t="e">
        <v>#VALUE!</v>
      </c>
      <c r="EA1847" s="754"/>
      <c r="EB1847" s="754"/>
    </row>
    <row r="1848" spans="1:132" ht="17.25" hidden="1" customHeight="1" outlineLevel="1" x14ac:dyDescent="0.35">
      <c r="A1848" s="618" t="s">
        <v>308</v>
      </c>
      <c r="B1848" s="730">
        <v>115</v>
      </c>
      <c r="C1848" s="730" t="s">
        <v>741</v>
      </c>
      <c r="D1848" s="730" t="s">
        <v>741</v>
      </c>
      <c r="E1848" s="730">
        <v>32</v>
      </c>
      <c r="F1848" s="731"/>
      <c r="G1848" s="731"/>
      <c r="H1848" s="826"/>
      <c r="I1848" s="730" t="s">
        <v>308</v>
      </c>
      <c r="J1848" s="730" t="s">
        <v>308</v>
      </c>
      <c r="K1848" s="730">
        <v>0</v>
      </c>
      <c r="L1848" s="730" t="s">
        <v>308</v>
      </c>
      <c r="M1848" s="772"/>
      <c r="N1848" s="772">
        <v>0</v>
      </c>
      <c r="O1848" s="772" t="s">
        <v>742</v>
      </c>
      <c r="P1848" s="772" t="b">
        <v>1</v>
      </c>
      <c r="Q1848" s="772" t="e">
        <v>#VALUE!</v>
      </c>
      <c r="R1848" s="772"/>
      <c r="S1848" s="772"/>
      <c r="T1848" s="772"/>
      <c r="U1848" s="772"/>
      <c r="V1848" s="772"/>
      <c r="W1848" s="772"/>
      <c r="X1848" s="772"/>
      <c r="Y1848" s="772"/>
      <c r="Z1848" s="774"/>
      <c r="AA1848" s="772"/>
      <c r="AB1848" s="772"/>
      <c r="AC1848" s="772"/>
      <c r="AD1848" s="772"/>
      <c r="AE1848" s="864"/>
      <c r="AF1848" s="774"/>
      <c r="AG1848" s="777"/>
      <c r="AH1848" s="777"/>
      <c r="AI1848" s="777"/>
      <c r="AJ1848" s="778"/>
      <c r="AK1848" s="779"/>
      <c r="AL1848" s="778"/>
      <c r="AM1848" s="778"/>
      <c r="AN1848" s="778"/>
      <c r="AO1848" s="778"/>
      <c r="AP1848" s="778"/>
      <c r="AQ1848" s="778"/>
      <c r="AR1848" s="778"/>
      <c r="AS1848" s="778"/>
      <c r="AT1848" s="778"/>
      <c r="AU1848" s="778"/>
      <c r="AV1848" s="778"/>
      <c r="AW1848" s="778"/>
      <c r="AX1848" s="778"/>
      <c r="AY1848" s="778"/>
      <c r="AZ1848" s="778"/>
      <c r="BA1848" s="778"/>
      <c r="BB1848" s="778"/>
      <c r="BC1848" s="778"/>
      <c r="BD1848" s="778"/>
      <c r="BE1848" s="778"/>
      <c r="BF1848" s="778"/>
      <c r="BG1848" s="778"/>
      <c r="BH1848" s="778"/>
      <c r="BI1848" s="778"/>
      <c r="BJ1848" s="778"/>
      <c r="BK1848" s="778"/>
      <c r="BL1848" s="778"/>
      <c r="BM1848" s="778"/>
      <c r="BN1848" s="778"/>
      <c r="BO1848" s="778"/>
      <c r="BP1848" s="778"/>
      <c r="BQ1848" s="778"/>
      <c r="BR1848" s="778"/>
      <c r="BS1848" s="778"/>
      <c r="BT1848" s="778"/>
      <c r="BU1848" s="778"/>
      <c r="BV1848" s="778"/>
      <c r="BW1848" s="778"/>
      <c r="BX1848" s="778"/>
      <c r="BY1848" s="778"/>
      <c r="BZ1848" s="778"/>
      <c r="CA1848" s="778"/>
      <c r="CB1848" s="778"/>
      <c r="CC1848" s="778"/>
      <c r="CD1848" s="778"/>
      <c r="CE1848" s="778"/>
      <c r="CF1848" s="778"/>
      <c r="CG1848" s="778"/>
      <c r="CH1848" s="778"/>
      <c r="CI1848" s="778"/>
      <c r="CJ1848" s="778"/>
      <c r="CK1848" s="772"/>
      <c r="CL1848" s="772"/>
      <c r="CM1848" s="772"/>
      <c r="CN1848" s="886"/>
      <c r="CO1848" s="772"/>
      <c r="CP1848" s="772"/>
      <c r="CQ1848" s="772"/>
      <c r="CR1848" s="772"/>
      <c r="CS1848" s="781"/>
      <c r="CT1848" s="865"/>
      <c r="CU1848" s="899"/>
      <c r="CV1848" s="774"/>
      <c r="CW1848" s="774"/>
      <c r="CX1848" s="865"/>
      <c r="CY1848" s="784"/>
      <c r="CZ1848" s="784"/>
      <c r="DA1848" s="785"/>
      <c r="DB1848" s="785"/>
      <c r="DC1848" s="785"/>
      <c r="DD1848" s="785"/>
      <c r="DE1848" s="785"/>
      <c r="DF1848" s="785"/>
      <c r="DG1848" s="785"/>
      <c r="DH1848" s="786"/>
      <c r="DI1848" s="774"/>
      <c r="DJ1848" s="774"/>
      <c r="DK1848" s="774"/>
      <c r="DL1848" s="774"/>
      <c r="DM1848" s="774"/>
      <c r="DN1848" s="774"/>
      <c r="DO1848" s="787"/>
      <c r="DP1848" s="774"/>
      <c r="DQ1848" s="776"/>
      <c r="DR1848" s="774"/>
      <c r="DS1848" s="786"/>
      <c r="DT1848" s="752">
        <v>0</v>
      </c>
      <c r="DU1848" s="753" t="s">
        <v>308</v>
      </c>
      <c r="DV1848" s="753" t="s">
        <v>308</v>
      </c>
      <c r="DW1848" s="754" t="s">
        <v>308</v>
      </c>
      <c r="DX1848" s="755" t="s">
        <v>308</v>
      </c>
      <c r="DY1848" s="754" t="e">
        <v>#VALUE!</v>
      </c>
      <c r="DZ1848" s="754" t="e">
        <v>#VALUE!</v>
      </c>
      <c r="EA1848" s="754"/>
      <c r="EB1848" s="754"/>
    </row>
    <row r="1849" spans="1:132" ht="17.25" hidden="1" customHeight="1" outlineLevel="1" x14ac:dyDescent="0.35">
      <c r="A1849" s="618" t="s">
        <v>308</v>
      </c>
      <c r="B1849" s="730">
        <v>116</v>
      </c>
      <c r="C1849" s="730" t="s">
        <v>741</v>
      </c>
      <c r="D1849" s="730" t="s">
        <v>741</v>
      </c>
      <c r="E1849" s="730">
        <v>32</v>
      </c>
      <c r="F1849" s="731"/>
      <c r="G1849" s="731"/>
      <c r="H1849" s="826"/>
      <c r="I1849" s="730" t="s">
        <v>308</v>
      </c>
      <c r="J1849" s="730" t="s">
        <v>308</v>
      </c>
      <c r="K1849" s="730">
        <v>0</v>
      </c>
      <c r="L1849" s="730" t="s">
        <v>308</v>
      </c>
      <c r="M1849" s="772"/>
      <c r="N1849" s="772">
        <v>0</v>
      </c>
      <c r="O1849" s="772" t="s">
        <v>742</v>
      </c>
      <c r="P1849" s="772" t="b">
        <v>1</v>
      </c>
      <c r="Q1849" s="772" t="e">
        <v>#VALUE!</v>
      </c>
      <c r="R1849" s="772"/>
      <c r="S1849" s="772"/>
      <c r="T1849" s="772"/>
      <c r="U1849" s="772"/>
      <c r="V1849" s="772"/>
      <c r="W1849" s="772"/>
      <c r="X1849" s="772"/>
      <c r="Y1849" s="772"/>
      <c r="Z1849" s="774"/>
      <c r="AA1849" s="772"/>
      <c r="AB1849" s="772"/>
      <c r="AC1849" s="772"/>
      <c r="AD1849" s="772"/>
      <c r="AE1849" s="864"/>
      <c r="AF1849" s="774">
        <v>0</v>
      </c>
      <c r="AG1849" s="777"/>
      <c r="AH1849" s="777"/>
      <c r="AI1849" s="777"/>
      <c r="AJ1849" s="778"/>
      <c r="AK1849" s="779"/>
      <c r="AL1849" s="778"/>
      <c r="AM1849" s="778"/>
      <c r="AN1849" s="778"/>
      <c r="AO1849" s="778"/>
      <c r="AP1849" s="778"/>
      <c r="AQ1849" s="778"/>
      <c r="AR1849" s="778"/>
      <c r="AS1849" s="778"/>
      <c r="AT1849" s="778"/>
      <c r="AU1849" s="778"/>
      <c r="AV1849" s="778"/>
      <c r="AW1849" s="778"/>
      <c r="AX1849" s="778"/>
      <c r="AY1849" s="778"/>
      <c r="AZ1849" s="778"/>
      <c r="BA1849" s="778"/>
      <c r="BB1849" s="778"/>
      <c r="BC1849" s="778"/>
      <c r="BD1849" s="778"/>
      <c r="BE1849" s="778"/>
      <c r="BF1849" s="778"/>
      <c r="BG1849" s="778"/>
      <c r="BH1849" s="778"/>
      <c r="BI1849" s="778"/>
      <c r="BJ1849" s="778"/>
      <c r="BK1849" s="778"/>
      <c r="BL1849" s="778"/>
      <c r="BM1849" s="778"/>
      <c r="BN1849" s="778"/>
      <c r="BO1849" s="778"/>
      <c r="BP1849" s="778"/>
      <c r="BQ1849" s="778"/>
      <c r="BR1849" s="778"/>
      <c r="BS1849" s="778"/>
      <c r="BT1849" s="778"/>
      <c r="BU1849" s="778"/>
      <c r="BV1849" s="778"/>
      <c r="BW1849" s="778"/>
      <c r="BX1849" s="778"/>
      <c r="BY1849" s="778"/>
      <c r="BZ1849" s="778"/>
      <c r="CA1849" s="778"/>
      <c r="CB1849" s="778"/>
      <c r="CC1849" s="778"/>
      <c r="CD1849" s="778"/>
      <c r="CE1849" s="778"/>
      <c r="CF1849" s="778"/>
      <c r="CG1849" s="778"/>
      <c r="CH1849" s="778"/>
      <c r="CI1849" s="778"/>
      <c r="CJ1849" s="778"/>
      <c r="CK1849" s="886"/>
      <c r="CL1849" s="886"/>
      <c r="CM1849" s="886"/>
      <c r="CN1849" s="886"/>
      <c r="CO1849" s="772"/>
      <c r="CP1849" s="886"/>
      <c r="CQ1849" s="772"/>
      <c r="CR1849" s="772"/>
      <c r="CS1849" s="898"/>
      <c r="CT1849" s="865" t="s">
        <v>308</v>
      </c>
      <c r="CU1849" s="900" t="s">
        <v>308</v>
      </c>
      <c r="CV1849" s="774"/>
      <c r="CW1849" s="774"/>
      <c r="CX1849" s="865"/>
      <c r="CY1849" s="784">
        <v>0</v>
      </c>
      <c r="CZ1849" s="784">
        <v>0</v>
      </c>
      <c r="DA1849" s="785">
        <v>0</v>
      </c>
      <c r="DB1849" s="785">
        <v>0</v>
      </c>
      <c r="DC1849" s="785">
        <v>0</v>
      </c>
      <c r="DD1849" s="785">
        <v>0</v>
      </c>
      <c r="DE1849" s="785">
        <v>0</v>
      </c>
      <c r="DF1849" s="785">
        <v>0</v>
      </c>
      <c r="DG1849" s="785">
        <v>0</v>
      </c>
      <c r="DH1849" s="786">
        <v>0</v>
      </c>
      <c r="DI1849" s="774">
        <v>0</v>
      </c>
      <c r="DJ1849" s="774">
        <v>0</v>
      </c>
      <c r="DK1849" s="774">
        <v>0</v>
      </c>
      <c r="DL1849" s="774">
        <v>0</v>
      </c>
      <c r="DM1849" s="774">
        <v>0</v>
      </c>
      <c r="DN1849" s="774">
        <v>0</v>
      </c>
      <c r="DO1849" s="787">
        <v>0</v>
      </c>
      <c r="DP1849" s="774"/>
      <c r="DQ1849" s="776"/>
      <c r="DR1849" s="774"/>
      <c r="DS1849" s="786"/>
      <c r="DT1849" s="752">
        <v>0</v>
      </c>
      <c r="DU1849" s="753" t="s">
        <v>308</v>
      </c>
      <c r="DV1849" s="753" t="s">
        <v>308</v>
      </c>
      <c r="DW1849" s="754" t="s">
        <v>308</v>
      </c>
      <c r="DX1849" s="755" t="s">
        <v>308</v>
      </c>
      <c r="DY1849" s="754" t="e">
        <v>#VALUE!</v>
      </c>
      <c r="DZ1849" s="754" t="e">
        <v>#VALUE!</v>
      </c>
      <c r="EA1849" s="754"/>
      <c r="EB1849" s="754"/>
    </row>
    <row r="1850" spans="1:132" ht="17.25" hidden="1" customHeight="1" outlineLevel="1" x14ac:dyDescent="0.35">
      <c r="A1850" s="618" t="s">
        <v>308</v>
      </c>
      <c r="B1850" s="730">
        <v>117</v>
      </c>
      <c r="C1850" s="730" t="s">
        <v>741</v>
      </c>
      <c r="D1850" s="730" t="s">
        <v>741</v>
      </c>
      <c r="E1850" s="730">
        <v>32</v>
      </c>
      <c r="F1850" s="731"/>
      <c r="G1850" s="731"/>
      <c r="H1850" s="826"/>
      <c r="I1850" s="730" t="s">
        <v>308</v>
      </c>
      <c r="J1850" s="730" t="s">
        <v>308</v>
      </c>
      <c r="K1850" s="730">
        <v>0</v>
      </c>
      <c r="L1850" s="730" t="s">
        <v>308</v>
      </c>
      <c r="M1850" s="772"/>
      <c r="N1850" s="772">
        <v>0</v>
      </c>
      <c r="O1850" s="772" t="s">
        <v>742</v>
      </c>
      <c r="P1850" s="772" t="b">
        <v>1</v>
      </c>
      <c r="Q1850" s="772" t="e">
        <v>#VALUE!</v>
      </c>
      <c r="R1850" s="772"/>
      <c r="S1850" s="772"/>
      <c r="T1850" s="772"/>
      <c r="U1850" s="772"/>
      <c r="V1850" s="772"/>
      <c r="W1850" s="772"/>
      <c r="X1850" s="772"/>
      <c r="Y1850" s="772"/>
      <c r="Z1850" s="774"/>
      <c r="AA1850" s="772"/>
      <c r="AB1850" s="772"/>
      <c r="AC1850" s="772"/>
      <c r="AD1850" s="772"/>
      <c r="AE1850" s="864"/>
      <c r="AF1850" s="774">
        <v>0</v>
      </c>
      <c r="AG1850" s="777"/>
      <c r="AH1850" s="777"/>
      <c r="AI1850" s="777"/>
      <c r="AJ1850" s="778"/>
      <c r="AK1850" s="779"/>
      <c r="AL1850" s="778"/>
      <c r="AM1850" s="778"/>
      <c r="AN1850" s="778"/>
      <c r="AO1850" s="778"/>
      <c r="AP1850" s="778"/>
      <c r="AQ1850" s="778"/>
      <c r="AR1850" s="778"/>
      <c r="AS1850" s="778"/>
      <c r="AT1850" s="778"/>
      <c r="AU1850" s="778"/>
      <c r="AV1850" s="778"/>
      <c r="AW1850" s="778"/>
      <c r="AX1850" s="778"/>
      <c r="AY1850" s="778"/>
      <c r="AZ1850" s="778"/>
      <c r="BA1850" s="778"/>
      <c r="BB1850" s="778"/>
      <c r="BC1850" s="778"/>
      <c r="BD1850" s="778"/>
      <c r="BE1850" s="778"/>
      <c r="BF1850" s="778"/>
      <c r="BG1850" s="778"/>
      <c r="BH1850" s="778"/>
      <c r="BI1850" s="778"/>
      <c r="BJ1850" s="778"/>
      <c r="BK1850" s="778"/>
      <c r="BL1850" s="778"/>
      <c r="BM1850" s="778"/>
      <c r="BN1850" s="778"/>
      <c r="BO1850" s="778"/>
      <c r="BP1850" s="778"/>
      <c r="BQ1850" s="778"/>
      <c r="BR1850" s="778"/>
      <c r="BS1850" s="778"/>
      <c r="BT1850" s="778"/>
      <c r="BU1850" s="778"/>
      <c r="BV1850" s="778"/>
      <c r="BW1850" s="778"/>
      <c r="BX1850" s="778"/>
      <c r="BY1850" s="778"/>
      <c r="BZ1850" s="778"/>
      <c r="CA1850" s="778"/>
      <c r="CB1850" s="778"/>
      <c r="CC1850" s="778"/>
      <c r="CD1850" s="778"/>
      <c r="CE1850" s="778"/>
      <c r="CF1850" s="778"/>
      <c r="CG1850" s="778"/>
      <c r="CH1850" s="778"/>
      <c r="CI1850" s="778"/>
      <c r="CJ1850" s="778"/>
      <c r="CK1850" s="886"/>
      <c r="CL1850" s="886"/>
      <c r="CM1850" s="886"/>
      <c r="CN1850" s="886"/>
      <c r="CO1850" s="772"/>
      <c r="CP1850" s="886"/>
      <c r="CQ1850" s="772"/>
      <c r="CR1850" s="772"/>
      <c r="CS1850" s="898"/>
      <c r="CT1850" s="865" t="s">
        <v>308</v>
      </c>
      <c r="CU1850" s="900" t="s">
        <v>308</v>
      </c>
      <c r="CV1850" s="774"/>
      <c r="CW1850" s="774"/>
      <c r="CX1850" s="865"/>
      <c r="CY1850" s="784">
        <v>0</v>
      </c>
      <c r="CZ1850" s="784">
        <v>0</v>
      </c>
      <c r="DA1850" s="785">
        <v>0</v>
      </c>
      <c r="DB1850" s="785">
        <v>0</v>
      </c>
      <c r="DC1850" s="785">
        <v>0</v>
      </c>
      <c r="DD1850" s="785">
        <v>0</v>
      </c>
      <c r="DE1850" s="785">
        <v>0</v>
      </c>
      <c r="DF1850" s="785">
        <v>0</v>
      </c>
      <c r="DG1850" s="785">
        <v>0</v>
      </c>
      <c r="DH1850" s="786">
        <v>0</v>
      </c>
      <c r="DI1850" s="774">
        <v>0</v>
      </c>
      <c r="DJ1850" s="774">
        <v>0</v>
      </c>
      <c r="DK1850" s="774">
        <v>0</v>
      </c>
      <c r="DL1850" s="774">
        <v>0</v>
      </c>
      <c r="DM1850" s="774">
        <v>0</v>
      </c>
      <c r="DN1850" s="774">
        <v>0</v>
      </c>
      <c r="DO1850" s="787">
        <v>0</v>
      </c>
      <c r="DP1850" s="774"/>
      <c r="DQ1850" s="776"/>
      <c r="DR1850" s="774"/>
      <c r="DS1850" s="786"/>
      <c r="DT1850" s="752">
        <v>0</v>
      </c>
      <c r="DU1850" s="753" t="s">
        <v>308</v>
      </c>
      <c r="DV1850" s="753" t="s">
        <v>308</v>
      </c>
      <c r="DW1850" s="754" t="s">
        <v>308</v>
      </c>
      <c r="DX1850" s="755" t="s">
        <v>308</v>
      </c>
      <c r="DY1850" s="754" t="e">
        <v>#VALUE!</v>
      </c>
      <c r="DZ1850" s="754" t="e">
        <v>#VALUE!</v>
      </c>
      <c r="EA1850" s="754"/>
      <c r="EB1850" s="754"/>
    </row>
    <row r="1851" spans="1:132" ht="17.25" hidden="1" customHeight="1" outlineLevel="1" x14ac:dyDescent="0.35">
      <c r="A1851" s="618" t="s">
        <v>308</v>
      </c>
      <c r="B1851" s="730">
        <v>118</v>
      </c>
      <c r="C1851" s="730" t="s">
        <v>741</v>
      </c>
      <c r="D1851" s="730" t="s">
        <v>741</v>
      </c>
      <c r="E1851" s="730">
        <v>32</v>
      </c>
      <c r="F1851" s="731"/>
      <c r="G1851" s="731"/>
      <c r="H1851" s="826"/>
      <c r="I1851" s="730" t="s">
        <v>308</v>
      </c>
      <c r="J1851" s="730" t="s">
        <v>308</v>
      </c>
      <c r="K1851" s="730">
        <v>0</v>
      </c>
      <c r="L1851" s="730" t="s">
        <v>308</v>
      </c>
      <c r="M1851" s="772"/>
      <c r="N1851" s="772">
        <v>0</v>
      </c>
      <c r="O1851" s="772" t="s">
        <v>742</v>
      </c>
      <c r="P1851" s="772" t="b">
        <v>1</v>
      </c>
      <c r="Q1851" s="772" t="e">
        <v>#VALUE!</v>
      </c>
      <c r="R1851" s="772"/>
      <c r="S1851" s="772"/>
      <c r="T1851" s="772"/>
      <c r="U1851" s="772"/>
      <c r="V1851" s="772"/>
      <c r="W1851" s="772"/>
      <c r="X1851" s="772"/>
      <c r="Y1851" s="772"/>
      <c r="Z1851" s="774"/>
      <c r="AA1851" s="772"/>
      <c r="AB1851" s="772"/>
      <c r="AC1851" s="772"/>
      <c r="AD1851" s="772"/>
      <c r="AE1851" s="864"/>
      <c r="AF1851" s="774">
        <v>0</v>
      </c>
      <c r="AG1851" s="777"/>
      <c r="AH1851" s="777"/>
      <c r="AI1851" s="777"/>
      <c r="AJ1851" s="778"/>
      <c r="AK1851" s="779"/>
      <c r="AL1851" s="778"/>
      <c r="AM1851" s="778"/>
      <c r="AN1851" s="778"/>
      <c r="AO1851" s="778"/>
      <c r="AP1851" s="778"/>
      <c r="AQ1851" s="778"/>
      <c r="AR1851" s="778"/>
      <c r="AS1851" s="778"/>
      <c r="AT1851" s="778"/>
      <c r="AU1851" s="778"/>
      <c r="AV1851" s="778"/>
      <c r="AW1851" s="778"/>
      <c r="AX1851" s="778"/>
      <c r="AY1851" s="778"/>
      <c r="AZ1851" s="778"/>
      <c r="BA1851" s="778"/>
      <c r="BB1851" s="778"/>
      <c r="BC1851" s="778"/>
      <c r="BD1851" s="778"/>
      <c r="BE1851" s="778"/>
      <c r="BF1851" s="778"/>
      <c r="BG1851" s="778"/>
      <c r="BH1851" s="778"/>
      <c r="BI1851" s="778"/>
      <c r="BJ1851" s="778"/>
      <c r="BK1851" s="778"/>
      <c r="BL1851" s="778"/>
      <c r="BM1851" s="778"/>
      <c r="BN1851" s="778"/>
      <c r="BO1851" s="778"/>
      <c r="BP1851" s="778"/>
      <c r="BQ1851" s="778"/>
      <c r="BR1851" s="778"/>
      <c r="BS1851" s="778"/>
      <c r="BT1851" s="778"/>
      <c r="BU1851" s="778"/>
      <c r="BV1851" s="778"/>
      <c r="BW1851" s="778"/>
      <c r="BX1851" s="778"/>
      <c r="BY1851" s="778"/>
      <c r="BZ1851" s="778"/>
      <c r="CA1851" s="778"/>
      <c r="CB1851" s="778"/>
      <c r="CC1851" s="778"/>
      <c r="CD1851" s="778"/>
      <c r="CE1851" s="778"/>
      <c r="CF1851" s="778"/>
      <c r="CG1851" s="778"/>
      <c r="CH1851" s="778"/>
      <c r="CI1851" s="778"/>
      <c r="CJ1851" s="778"/>
      <c r="CK1851" s="886"/>
      <c r="CL1851" s="886"/>
      <c r="CM1851" s="886"/>
      <c r="CN1851" s="886"/>
      <c r="CO1851" s="772"/>
      <c r="CP1851" s="886"/>
      <c r="CQ1851" s="772"/>
      <c r="CR1851" s="772"/>
      <c r="CS1851" s="898"/>
      <c r="CT1851" s="865" t="s">
        <v>308</v>
      </c>
      <c r="CU1851" s="900" t="s">
        <v>308</v>
      </c>
      <c r="CV1851" s="774"/>
      <c r="CW1851" s="774"/>
      <c r="CX1851" s="865"/>
      <c r="CY1851" s="784">
        <v>0</v>
      </c>
      <c r="CZ1851" s="784">
        <v>0</v>
      </c>
      <c r="DA1851" s="785">
        <v>0</v>
      </c>
      <c r="DB1851" s="785">
        <v>0</v>
      </c>
      <c r="DC1851" s="785">
        <v>0</v>
      </c>
      <c r="DD1851" s="785">
        <v>0</v>
      </c>
      <c r="DE1851" s="785">
        <v>0</v>
      </c>
      <c r="DF1851" s="785">
        <v>0</v>
      </c>
      <c r="DG1851" s="785">
        <v>0</v>
      </c>
      <c r="DH1851" s="786">
        <v>0</v>
      </c>
      <c r="DI1851" s="774">
        <v>0</v>
      </c>
      <c r="DJ1851" s="774">
        <v>0</v>
      </c>
      <c r="DK1851" s="774">
        <v>0</v>
      </c>
      <c r="DL1851" s="774">
        <v>0</v>
      </c>
      <c r="DM1851" s="774">
        <v>0</v>
      </c>
      <c r="DN1851" s="774">
        <v>0</v>
      </c>
      <c r="DO1851" s="787">
        <v>0</v>
      </c>
      <c r="DP1851" s="774"/>
      <c r="DQ1851" s="776"/>
      <c r="DR1851" s="774"/>
      <c r="DS1851" s="786"/>
      <c r="DT1851" s="752">
        <v>0</v>
      </c>
      <c r="DU1851" s="753" t="s">
        <v>308</v>
      </c>
      <c r="DV1851" s="753" t="s">
        <v>308</v>
      </c>
      <c r="DW1851" s="754" t="s">
        <v>308</v>
      </c>
      <c r="DX1851" s="755" t="s">
        <v>308</v>
      </c>
      <c r="DY1851" s="754" t="e">
        <v>#VALUE!</v>
      </c>
      <c r="DZ1851" s="754" t="e">
        <v>#VALUE!</v>
      </c>
      <c r="EA1851" s="754"/>
      <c r="EB1851" s="754"/>
    </row>
    <row r="1852" spans="1:132" ht="17.25" customHeight="1" collapsed="1" x14ac:dyDescent="0.35">
      <c r="A1852" s="618" t="s">
        <v>308</v>
      </c>
      <c r="B1852" s="823" t="s">
        <v>3226</v>
      </c>
      <c r="C1852" s="824"/>
      <c r="D1852" s="824"/>
      <c r="E1852" s="824"/>
      <c r="F1852" s="717"/>
      <c r="G1852" s="825"/>
      <c r="H1852" s="733"/>
      <c r="I1852" s="824"/>
      <c r="J1852" s="824"/>
      <c r="K1852" s="824"/>
      <c r="L1852" s="730"/>
      <c r="M1852" s="730"/>
      <c r="N1852" s="730"/>
      <c r="O1852" s="730"/>
      <c r="P1852" s="730"/>
      <c r="Q1852" s="730"/>
      <c r="R1852" s="730"/>
      <c r="S1852" s="730"/>
      <c r="T1852" s="730"/>
      <c r="U1852" s="730"/>
      <c r="V1852" s="730"/>
      <c r="W1852" s="730"/>
      <c r="X1852" s="730"/>
      <c r="Y1852" s="730"/>
      <c r="Z1852" s="826"/>
      <c r="AA1852" s="730"/>
      <c r="AB1852" s="730"/>
      <c r="AC1852" s="730"/>
      <c r="AD1852" s="827">
        <v>65784</v>
      </c>
      <c r="AE1852" s="827">
        <v>40218</v>
      </c>
      <c r="AF1852" s="826">
        <v>0</v>
      </c>
      <c r="AG1852" s="828"/>
      <c r="AH1852" s="828"/>
      <c r="AI1852" s="828"/>
      <c r="AJ1852" s="674"/>
      <c r="AK1852" s="829"/>
      <c r="AL1852" s="674"/>
      <c r="AM1852" s="674"/>
      <c r="AN1852" s="674"/>
      <c r="AO1852" s="674"/>
      <c r="AP1852" s="674"/>
      <c r="AQ1852" s="674"/>
      <c r="AR1852" s="674"/>
      <c r="AS1852" s="674"/>
      <c r="AT1852" s="674"/>
      <c r="AU1852" s="674"/>
      <c r="AV1852" s="674"/>
      <c r="AW1852" s="674"/>
      <c r="AX1852" s="674"/>
      <c r="AY1852" s="674"/>
      <c r="AZ1852" s="674"/>
      <c r="BA1852" s="674"/>
      <c r="BB1852" s="674"/>
      <c r="BC1852" s="674"/>
      <c r="BD1852" s="674"/>
      <c r="BE1852" s="674"/>
      <c r="BF1852" s="674"/>
      <c r="BG1852" s="674"/>
      <c r="BH1852" s="674"/>
      <c r="BI1852" s="674"/>
      <c r="BJ1852" s="674"/>
      <c r="BK1852" s="674"/>
      <c r="BL1852" s="674"/>
      <c r="BM1852" s="674"/>
      <c r="BN1852" s="674"/>
      <c r="BO1852" s="674"/>
      <c r="BP1852" s="674"/>
      <c r="BQ1852" s="674"/>
      <c r="BR1852" s="674"/>
      <c r="BS1852" s="674"/>
      <c r="BT1852" s="674"/>
      <c r="BU1852" s="674"/>
      <c r="BV1852" s="674"/>
      <c r="BW1852" s="674"/>
      <c r="BX1852" s="674"/>
      <c r="BY1852" s="674"/>
      <c r="BZ1852" s="674"/>
      <c r="CA1852" s="674"/>
      <c r="CB1852" s="674"/>
      <c r="CC1852" s="674"/>
      <c r="CD1852" s="674"/>
      <c r="CE1852" s="674"/>
      <c r="CF1852" s="674"/>
      <c r="CG1852" s="674"/>
      <c r="CH1852" s="674"/>
      <c r="CI1852" s="674"/>
      <c r="CJ1852" s="674"/>
      <c r="CK1852" s="827"/>
      <c r="CL1852" s="827">
        <v>0</v>
      </c>
      <c r="CM1852" s="827"/>
      <c r="CN1852" s="675">
        <v>0</v>
      </c>
      <c r="CO1852" s="827">
        <v>0</v>
      </c>
      <c r="CP1852" s="827">
        <v>1092</v>
      </c>
      <c r="CQ1852" s="827">
        <v>31380</v>
      </c>
      <c r="CR1852" s="827">
        <v>34143</v>
      </c>
      <c r="CS1852" s="830"/>
      <c r="CT1852" s="831"/>
      <c r="CU1852" s="832"/>
      <c r="CV1852" s="826"/>
      <c r="CW1852" s="826"/>
      <c r="CX1852" s="831"/>
      <c r="CY1852" s="833">
        <v>0</v>
      </c>
      <c r="CZ1852" s="833">
        <v>0</v>
      </c>
      <c r="DA1852" s="752">
        <v>0</v>
      </c>
      <c r="DB1852" s="752">
        <v>0</v>
      </c>
      <c r="DC1852" s="752">
        <v>0</v>
      </c>
      <c r="DD1852" s="752">
        <v>0</v>
      </c>
      <c r="DE1852" s="752">
        <v>0</v>
      </c>
      <c r="DF1852" s="752">
        <v>0</v>
      </c>
      <c r="DG1852" s="752">
        <v>0</v>
      </c>
      <c r="DH1852" s="834">
        <v>0</v>
      </c>
      <c r="DI1852" s="826">
        <v>0</v>
      </c>
      <c r="DJ1852" s="826">
        <v>0</v>
      </c>
      <c r="DK1852" s="826">
        <v>0</v>
      </c>
      <c r="DL1852" s="826">
        <v>0</v>
      </c>
      <c r="DM1852" s="826">
        <v>0</v>
      </c>
      <c r="DN1852" s="826">
        <v>0</v>
      </c>
      <c r="DO1852" s="835">
        <v>0</v>
      </c>
      <c r="DP1852" s="826"/>
      <c r="DQ1852" s="826"/>
      <c r="DR1852" s="826"/>
      <c r="DS1852" s="834"/>
      <c r="DT1852" s="752"/>
      <c r="DU1852" s="836"/>
      <c r="DV1852" s="836"/>
      <c r="DW1852" s="826"/>
      <c r="DX1852" s="837"/>
      <c r="DY1852" s="826" t="s">
        <v>308</v>
      </c>
      <c r="DZ1852" s="837" t="s">
        <v>308</v>
      </c>
      <c r="EA1852" s="826"/>
      <c r="EB1852" s="837"/>
    </row>
    <row r="1853" spans="1:132" ht="16.5" customHeight="1" x14ac:dyDescent="0.35">
      <c r="A1853" s="625">
        <v>29</v>
      </c>
      <c r="B1853" s="838"/>
      <c r="C1853" s="839"/>
      <c r="D1853" s="839"/>
      <c r="E1853" s="839"/>
      <c r="F1853" s="917"/>
      <c r="G1853" s="917"/>
      <c r="H1853" s="841"/>
      <c r="Y1853" s="619"/>
      <c r="Z1853" s="635"/>
      <c r="AF1853" s="635">
        <v>0</v>
      </c>
      <c r="AK1853" s="625"/>
      <c r="AL1853" s="619"/>
      <c r="AM1853" s="619"/>
      <c r="AN1853" s="619"/>
      <c r="AO1853" s="619"/>
      <c r="AP1853" s="619"/>
      <c r="AQ1853" s="619"/>
      <c r="AR1853" s="619"/>
      <c r="AS1853" s="619"/>
      <c r="AT1853" s="619"/>
      <c r="AU1853" s="619"/>
      <c r="AV1853" s="619"/>
      <c r="AW1853" s="619"/>
      <c r="AX1853" s="619"/>
      <c r="AY1853" s="619"/>
      <c r="AZ1853" s="619"/>
      <c r="BA1853" s="619"/>
      <c r="BB1853" s="619"/>
      <c r="BC1853" s="619"/>
      <c r="BD1853" s="619"/>
      <c r="BE1853" s="619"/>
      <c r="BF1853" s="619"/>
      <c r="BG1853" s="619"/>
      <c r="BH1853" s="619"/>
      <c r="BI1853" s="619"/>
      <c r="BJ1853" s="619"/>
      <c r="BK1853" s="619"/>
      <c r="BL1853" s="619"/>
      <c r="BM1853" s="619"/>
      <c r="BN1853" s="619"/>
      <c r="BO1853" s="619"/>
      <c r="BP1853" s="619"/>
      <c r="BQ1853" s="619"/>
      <c r="BR1853" s="619"/>
      <c r="BS1853" s="619"/>
      <c r="BT1853" s="619"/>
      <c r="BU1853" s="619"/>
      <c r="BV1853" s="619"/>
      <c r="BW1853" s="619"/>
      <c r="BX1853" s="619"/>
      <c r="BY1853" s="619"/>
      <c r="BZ1853" s="619"/>
      <c r="CA1853" s="619"/>
      <c r="CB1853" s="619"/>
      <c r="CC1853" s="619"/>
      <c r="CD1853" s="619"/>
      <c r="CE1853" s="619"/>
      <c r="CF1853" s="619"/>
      <c r="CG1853" s="619"/>
      <c r="CH1853" s="619"/>
      <c r="CI1853" s="619"/>
      <c r="CJ1853" s="619"/>
      <c r="CV1853" s="635"/>
      <c r="CW1853" s="635"/>
      <c r="CY1853" s="630">
        <v>0</v>
      </c>
      <c r="CZ1853" s="630">
        <v>0</v>
      </c>
      <c r="DA1853" s="634">
        <v>0</v>
      </c>
      <c r="DB1853" s="634">
        <v>0</v>
      </c>
      <c r="DC1853" s="634">
        <v>0</v>
      </c>
      <c r="DD1853" s="634">
        <v>0</v>
      </c>
      <c r="DE1853" s="634">
        <v>0</v>
      </c>
      <c r="DF1853" s="634">
        <v>0</v>
      </c>
      <c r="DG1853" s="634">
        <v>0</v>
      </c>
      <c r="DH1853" s="624">
        <v>0</v>
      </c>
      <c r="DI1853" s="635">
        <v>0</v>
      </c>
      <c r="DJ1853" s="635">
        <v>0</v>
      </c>
      <c r="DK1853" s="635">
        <v>0</v>
      </c>
      <c r="DL1853" s="635">
        <v>0</v>
      </c>
      <c r="DM1853" s="635">
        <v>0</v>
      </c>
      <c r="DN1853" s="635">
        <v>0</v>
      </c>
      <c r="DO1853" s="632">
        <v>0</v>
      </c>
    </row>
    <row r="1854" spans="1:132" ht="16.5" customHeight="1" x14ac:dyDescent="0.35">
      <c r="A1854" s="625">
        <v>29</v>
      </c>
      <c r="B1854" s="664" t="s">
        <v>3227</v>
      </c>
      <c r="C1854" s="665"/>
      <c r="D1854" s="665"/>
      <c r="E1854" s="665"/>
      <c r="F1854" s="666" t="s">
        <v>409</v>
      </c>
      <c r="G1854" s="666"/>
      <c r="H1854" s="844"/>
      <c r="I1854" s="667"/>
      <c r="J1854" s="667"/>
      <c r="K1854" s="667"/>
      <c r="Y1854" s="619"/>
      <c r="Z1854" s="635"/>
      <c r="AF1854" s="635">
        <v>0</v>
      </c>
      <c r="AK1854" s="625"/>
      <c r="AL1854" s="619"/>
      <c r="AM1854" s="619"/>
      <c r="AN1854" s="619"/>
      <c r="AO1854" s="619"/>
      <c r="AP1854" s="619"/>
      <c r="AQ1854" s="619"/>
      <c r="AR1854" s="619"/>
      <c r="AS1854" s="619"/>
      <c r="AT1854" s="619"/>
      <c r="AU1854" s="619"/>
      <c r="AV1854" s="619"/>
      <c r="AW1854" s="619"/>
      <c r="AX1854" s="619"/>
      <c r="AY1854" s="619"/>
      <c r="AZ1854" s="619"/>
      <c r="BA1854" s="619"/>
      <c r="BB1854" s="619"/>
      <c r="BC1854" s="619"/>
      <c r="BD1854" s="619"/>
      <c r="BE1854" s="619"/>
      <c r="BF1854" s="619"/>
      <c r="BG1854" s="619"/>
      <c r="BH1854" s="619"/>
      <c r="BI1854" s="619"/>
      <c r="BJ1854" s="619"/>
      <c r="BK1854" s="619"/>
      <c r="BL1854" s="619"/>
      <c r="BM1854" s="619"/>
      <c r="BN1854" s="619"/>
      <c r="BO1854" s="619"/>
      <c r="BP1854" s="619"/>
      <c r="BQ1854" s="619"/>
      <c r="BR1854" s="619"/>
      <c r="BS1854" s="619"/>
      <c r="BT1854" s="619"/>
      <c r="BU1854" s="619"/>
      <c r="BV1854" s="619"/>
      <c r="BW1854" s="619"/>
      <c r="BX1854" s="619"/>
      <c r="BY1854" s="619"/>
      <c r="BZ1854" s="619"/>
      <c r="CA1854" s="619"/>
      <c r="CB1854" s="619"/>
      <c r="CC1854" s="619"/>
      <c r="CD1854" s="619"/>
      <c r="CE1854" s="619"/>
      <c r="CF1854" s="619"/>
      <c r="CG1854" s="619"/>
      <c r="CH1854" s="619"/>
      <c r="CI1854" s="619"/>
      <c r="CJ1854" s="619"/>
      <c r="CV1854" s="635"/>
      <c r="CW1854" s="635"/>
      <c r="CY1854" s="630">
        <v>0</v>
      </c>
      <c r="CZ1854" s="630">
        <v>0</v>
      </c>
      <c r="DA1854" s="634">
        <v>0</v>
      </c>
      <c r="DB1854" s="634">
        <v>0</v>
      </c>
      <c r="DC1854" s="634">
        <v>0</v>
      </c>
      <c r="DD1854" s="634">
        <v>0</v>
      </c>
      <c r="DE1854" s="634">
        <v>0</v>
      </c>
      <c r="DF1854" s="634">
        <v>0</v>
      </c>
      <c r="DG1854" s="634">
        <v>0</v>
      </c>
      <c r="DH1854" s="624">
        <v>0</v>
      </c>
      <c r="DI1854" s="635">
        <v>0</v>
      </c>
      <c r="DJ1854" s="635">
        <v>0</v>
      </c>
      <c r="DK1854" s="635">
        <v>0</v>
      </c>
      <c r="DL1854" s="635">
        <v>0</v>
      </c>
      <c r="DM1854" s="635">
        <v>0</v>
      </c>
      <c r="DN1854" s="635">
        <v>0</v>
      </c>
      <c r="DO1854" s="632">
        <v>0</v>
      </c>
    </row>
    <row r="1855" spans="1:132" s="847" customFormat="1" ht="38.25" customHeight="1" x14ac:dyDescent="0.35">
      <c r="A1855" s="618" t="s">
        <v>436</v>
      </c>
      <c r="B1855" s="678" t="s">
        <v>426</v>
      </c>
      <c r="C1855" s="678" t="s">
        <v>427</v>
      </c>
      <c r="D1855" s="679" t="s">
        <v>428</v>
      </c>
      <c r="E1855" s="678" t="s">
        <v>429</v>
      </c>
      <c r="F1855" s="678" t="s">
        <v>430</v>
      </c>
      <c r="G1855" s="680" t="s">
        <v>431</v>
      </c>
      <c r="H1855" s="678" t="s">
        <v>432</v>
      </c>
      <c r="I1855" s="678" t="s">
        <v>433</v>
      </c>
      <c r="J1855" s="678" t="s">
        <v>434</v>
      </c>
      <c r="K1855" s="678" t="s">
        <v>18</v>
      </c>
      <c r="L1855" s="678" t="s">
        <v>435</v>
      </c>
      <c r="M1855" s="678" t="s">
        <v>436</v>
      </c>
      <c r="N1855" s="681" t="s">
        <v>437</v>
      </c>
      <c r="O1855" s="681" t="s">
        <v>438</v>
      </c>
      <c r="P1855" s="681" t="s">
        <v>439</v>
      </c>
      <c r="Q1855" s="681" t="s">
        <v>219</v>
      </c>
      <c r="R1855" s="678" t="s">
        <v>4</v>
      </c>
      <c r="S1855" s="679" t="s">
        <v>440</v>
      </c>
      <c r="T1855" s="678" t="s">
        <v>441</v>
      </c>
      <c r="U1855" s="682" t="s">
        <v>442</v>
      </c>
      <c r="V1855" s="682" t="s">
        <v>443</v>
      </c>
      <c r="W1855" s="682" t="s">
        <v>444</v>
      </c>
      <c r="X1855" s="682" t="s">
        <v>445</v>
      </c>
      <c r="Y1855" s="845" t="s">
        <v>446</v>
      </c>
      <c r="Z1855" s="845" t="s">
        <v>447</v>
      </c>
      <c r="AA1855" s="678" t="s">
        <v>448</v>
      </c>
      <c r="AB1855" s="678" t="s">
        <v>449</v>
      </c>
      <c r="AC1855" s="678" t="s">
        <v>450</v>
      </c>
      <c r="AD1855" s="678" t="s">
        <v>451</v>
      </c>
      <c r="AE1855" s="678" t="s">
        <v>452</v>
      </c>
      <c r="AF1855" s="678" t="s">
        <v>453</v>
      </c>
      <c r="AG1855" s="678" t="s">
        <v>444</v>
      </c>
      <c r="AH1855" s="693" t="s">
        <v>454</v>
      </c>
      <c r="AI1855" s="678" t="s">
        <v>455</v>
      </c>
      <c r="AJ1855" s="678" t="s">
        <v>456</v>
      </c>
      <c r="AK1855" s="678" t="s">
        <v>457</v>
      </c>
      <c r="AL1855" s="686" t="s">
        <v>458</v>
      </c>
      <c r="AM1855" s="687" t="s">
        <v>459</v>
      </c>
      <c r="AN1855" s="688" t="s">
        <v>460</v>
      </c>
      <c r="AO1855" s="688" t="s">
        <v>461</v>
      </c>
      <c r="AP1855" s="688" t="s">
        <v>462</v>
      </c>
      <c r="AQ1855" s="688" t="s">
        <v>463</v>
      </c>
      <c r="AR1855" s="688" t="s">
        <v>464</v>
      </c>
      <c r="AS1855" s="688" t="s">
        <v>465</v>
      </c>
      <c r="AT1855" s="688" t="s">
        <v>466</v>
      </c>
      <c r="AU1855" s="688" t="s">
        <v>467</v>
      </c>
      <c r="AV1855" s="688" t="s">
        <v>468</v>
      </c>
      <c r="AW1855" s="688" t="s">
        <v>469</v>
      </c>
      <c r="AX1855" s="688" t="s">
        <v>470</v>
      </c>
      <c r="AY1855" s="688" t="s">
        <v>471</v>
      </c>
      <c r="AZ1855" s="688" t="s">
        <v>472</v>
      </c>
      <c r="BA1855" s="688" t="s">
        <v>473</v>
      </c>
      <c r="BB1855" s="689" t="s">
        <v>474</v>
      </c>
      <c r="BC1855" s="689" t="s">
        <v>475</v>
      </c>
      <c r="BD1855" s="689" t="s">
        <v>476</v>
      </c>
      <c r="BE1855" s="689" t="s">
        <v>477</v>
      </c>
      <c r="BF1855" s="689" t="s">
        <v>478</v>
      </c>
      <c r="BG1855" s="689" t="s">
        <v>479</v>
      </c>
      <c r="BH1855" s="689" t="s">
        <v>480</v>
      </c>
      <c r="BI1855" s="683" t="s">
        <v>481</v>
      </c>
      <c r="BJ1855" s="690" t="s">
        <v>482</v>
      </c>
      <c r="BK1855" s="687" t="s">
        <v>483</v>
      </c>
      <c r="BL1855" s="683" t="s">
        <v>484</v>
      </c>
      <c r="BM1855" s="683" t="s">
        <v>485</v>
      </c>
      <c r="BN1855" s="689" t="s">
        <v>486</v>
      </c>
      <c r="BO1855" s="689" t="s">
        <v>487</v>
      </c>
      <c r="BP1855" s="689" t="s">
        <v>488</v>
      </c>
      <c r="BQ1855" s="689" t="s">
        <v>460</v>
      </c>
      <c r="BR1855" s="689" t="s">
        <v>489</v>
      </c>
      <c r="BS1855" s="683" t="s">
        <v>490</v>
      </c>
      <c r="BT1855" s="690" t="s">
        <v>482</v>
      </c>
      <c r="BU1855" s="687" t="s">
        <v>491</v>
      </c>
      <c r="BV1855" s="691" t="s">
        <v>492</v>
      </c>
      <c r="BW1855" s="691" t="s">
        <v>493</v>
      </c>
      <c r="BX1855" s="691" t="s">
        <v>494</v>
      </c>
      <c r="BY1855" s="691" t="s">
        <v>495</v>
      </c>
      <c r="BZ1855" s="691" t="s">
        <v>485</v>
      </c>
      <c r="CA1855" s="691" t="s">
        <v>496</v>
      </c>
      <c r="CB1855" s="691" t="s">
        <v>497</v>
      </c>
      <c r="CC1855" s="691" t="s">
        <v>498</v>
      </c>
      <c r="CD1855" s="691" t="s">
        <v>499</v>
      </c>
      <c r="CE1855" s="691" t="s">
        <v>500</v>
      </c>
      <c r="CF1855" s="691" t="s">
        <v>501</v>
      </c>
      <c r="CG1855" s="691" t="s">
        <v>502</v>
      </c>
      <c r="CH1855" s="691" t="s">
        <v>503</v>
      </c>
      <c r="CI1855" s="691" t="s">
        <v>504</v>
      </c>
      <c r="CJ1855" s="691" t="s">
        <v>505</v>
      </c>
      <c r="CK1855" s="691" t="s">
        <v>506</v>
      </c>
      <c r="CL1855" s="683" t="s">
        <v>507</v>
      </c>
      <c r="CM1855" s="687" t="s">
        <v>508</v>
      </c>
      <c r="CN1855" s="683" t="s">
        <v>509</v>
      </c>
      <c r="CO1855" s="692" t="s">
        <v>510</v>
      </c>
      <c r="CP1855" s="683" t="s">
        <v>511</v>
      </c>
      <c r="CQ1855" s="681" t="s">
        <v>512</v>
      </c>
      <c r="CR1855" s="678" t="s">
        <v>513</v>
      </c>
      <c r="CS1855" s="678" t="s">
        <v>514</v>
      </c>
      <c r="CT1855" s="679" t="s">
        <v>515</v>
      </c>
      <c r="CU1855" s="846" t="s">
        <v>516</v>
      </c>
      <c r="CV1855" s="679" t="s">
        <v>517</v>
      </c>
      <c r="CW1855" s="678" t="s">
        <v>518</v>
      </c>
      <c r="CX1855" s="678" t="s">
        <v>519</v>
      </c>
      <c r="CY1855" s="678" t="s">
        <v>520</v>
      </c>
      <c r="CZ1855" s="722" t="s">
        <v>444</v>
      </c>
      <c r="DA1855" s="695" t="s">
        <v>521</v>
      </c>
      <c r="DB1855" s="695" t="s">
        <v>522</v>
      </c>
      <c r="DC1855" s="695" t="s">
        <v>523</v>
      </c>
      <c r="DD1855" s="695" t="s">
        <v>219</v>
      </c>
      <c r="DE1855" s="695" t="s">
        <v>217</v>
      </c>
      <c r="DF1855" s="695" t="s">
        <v>437</v>
      </c>
      <c r="DG1855" s="695" t="s">
        <v>438</v>
      </c>
      <c r="DH1855" s="678" t="s">
        <v>745</v>
      </c>
      <c r="DI1855" s="679" t="s">
        <v>525</v>
      </c>
      <c r="DJ1855" s="679" t="s">
        <v>526</v>
      </c>
      <c r="DK1855" s="679" t="s">
        <v>527</v>
      </c>
      <c r="DL1855" s="678" t="s">
        <v>528</v>
      </c>
      <c r="DM1855" s="679" t="s">
        <v>529</v>
      </c>
      <c r="DN1855" s="679" t="s">
        <v>530</v>
      </c>
      <c r="DO1855" s="846" t="s">
        <v>531</v>
      </c>
      <c r="DP1855" s="679" t="s">
        <v>532</v>
      </c>
      <c r="DQ1855" s="700" t="s">
        <v>533</v>
      </c>
      <c r="DR1855" s="679" t="s">
        <v>534</v>
      </c>
      <c r="DS1855" s="678" t="s">
        <v>535</v>
      </c>
      <c r="DT1855" s="678" t="s">
        <v>536</v>
      </c>
      <c r="DU1855" s="701" t="s">
        <v>537</v>
      </c>
      <c r="DV1855" s="702" t="s">
        <v>538</v>
      </c>
      <c r="DW1855" s="701" t="s">
        <v>539</v>
      </c>
      <c r="DX1855" s="703" t="s">
        <v>540</v>
      </c>
      <c r="DY1855" s="701" t="s">
        <v>539</v>
      </c>
      <c r="DZ1855" s="703" t="s">
        <v>540</v>
      </c>
      <c r="EA1855" s="702" t="s">
        <v>539</v>
      </c>
      <c r="EB1855" s="704" t="s">
        <v>540</v>
      </c>
    </row>
    <row r="1856" spans="1:132" s="705" customFormat="1" ht="17.25" customHeight="1" x14ac:dyDescent="0.35">
      <c r="A1856" s="618" t="s">
        <v>308</v>
      </c>
      <c r="B1856" s="678"/>
      <c r="C1856" s="678"/>
      <c r="D1856" s="678"/>
      <c r="E1856" s="678"/>
      <c r="F1856" s="717" t="s">
        <v>563</v>
      </c>
      <c r="G1856" s="717"/>
      <c r="H1856" s="679"/>
      <c r="I1856" s="678"/>
      <c r="J1856" s="678"/>
      <c r="K1856" s="678"/>
      <c r="L1856" s="678"/>
      <c r="M1856" s="678"/>
      <c r="N1856" s="678"/>
      <c r="O1856" s="678"/>
      <c r="P1856" s="678"/>
      <c r="Q1856" s="678"/>
      <c r="R1856" s="678"/>
      <c r="S1856" s="678"/>
      <c r="T1856" s="678"/>
      <c r="U1856" s="678"/>
      <c r="V1856" s="678"/>
      <c r="W1856" s="678"/>
      <c r="X1856" s="678"/>
      <c r="Y1856" s="678"/>
      <c r="Z1856" s="679"/>
      <c r="AA1856" s="678"/>
      <c r="AB1856" s="678"/>
      <c r="AC1856" s="678"/>
      <c r="AD1856" s="678"/>
      <c r="AE1856" s="684"/>
      <c r="AF1856" s="679">
        <v>0</v>
      </c>
      <c r="AG1856" s="685"/>
      <c r="AH1856" s="685"/>
      <c r="AI1856" s="685"/>
      <c r="AJ1856" s="678"/>
      <c r="AK1856" s="684"/>
      <c r="AL1856" s="678"/>
      <c r="AM1856" s="678"/>
      <c r="AN1856" s="678"/>
      <c r="AO1856" s="678"/>
      <c r="AP1856" s="678"/>
      <c r="AQ1856" s="678"/>
      <c r="AR1856" s="678"/>
      <c r="AS1856" s="678"/>
      <c r="AT1856" s="678"/>
      <c r="AU1856" s="678"/>
      <c r="AV1856" s="678"/>
      <c r="AW1856" s="678"/>
      <c r="AX1856" s="678"/>
      <c r="AY1856" s="678"/>
      <c r="AZ1856" s="678"/>
      <c r="BA1856" s="678"/>
      <c r="BB1856" s="678"/>
      <c r="BC1856" s="678"/>
      <c r="BD1856" s="678"/>
      <c r="BE1856" s="678"/>
      <c r="BF1856" s="678"/>
      <c r="BG1856" s="678"/>
      <c r="BH1856" s="678"/>
      <c r="BI1856" s="678"/>
      <c r="BJ1856" s="678"/>
      <c r="BK1856" s="678"/>
      <c r="BL1856" s="678"/>
      <c r="BM1856" s="678"/>
      <c r="BN1856" s="678"/>
      <c r="BO1856" s="678"/>
      <c r="BP1856" s="678"/>
      <c r="BQ1856" s="678"/>
      <c r="BR1856" s="678"/>
      <c r="BS1856" s="678"/>
      <c r="BT1856" s="678"/>
      <c r="BU1856" s="678"/>
      <c r="BV1856" s="678"/>
      <c r="BW1856" s="678"/>
      <c r="BX1856" s="678"/>
      <c r="BY1856" s="678"/>
      <c r="BZ1856" s="678"/>
      <c r="CA1856" s="678"/>
      <c r="CB1856" s="678"/>
      <c r="CC1856" s="678"/>
      <c r="CD1856" s="678"/>
      <c r="CE1856" s="678"/>
      <c r="CF1856" s="678"/>
      <c r="CG1856" s="678"/>
      <c r="CH1856" s="678"/>
      <c r="CI1856" s="678"/>
      <c r="CJ1856" s="678"/>
      <c r="CK1856" s="678"/>
      <c r="CL1856" s="678" t="s">
        <v>308</v>
      </c>
      <c r="CM1856" s="678"/>
      <c r="CN1856" s="929"/>
      <c r="CO1856" s="678"/>
      <c r="CP1856" s="678"/>
      <c r="CQ1856" s="678" t="s">
        <v>308</v>
      </c>
      <c r="CR1856" s="678" t="s">
        <v>308</v>
      </c>
      <c r="CS1856" s="693"/>
      <c r="CT1856" s="695"/>
      <c r="CU1856" s="721"/>
      <c r="CV1856" s="679"/>
      <c r="CW1856" s="679"/>
      <c r="CX1856" s="695"/>
      <c r="CY1856" s="722">
        <v>0</v>
      </c>
      <c r="CZ1856" s="722">
        <v>0</v>
      </c>
      <c r="DA1856" s="695">
        <v>0</v>
      </c>
      <c r="DB1856" s="695">
        <v>0</v>
      </c>
      <c r="DC1856" s="695">
        <v>0</v>
      </c>
      <c r="DD1856" s="695">
        <v>0</v>
      </c>
      <c r="DE1856" s="695">
        <v>0</v>
      </c>
      <c r="DF1856" s="695">
        <v>0</v>
      </c>
      <c r="DG1856" s="695">
        <v>0</v>
      </c>
      <c r="DH1856" s="679">
        <v>0</v>
      </c>
      <c r="DI1856" s="679">
        <v>0</v>
      </c>
      <c r="DJ1856" s="679">
        <v>0</v>
      </c>
      <c r="DK1856" s="679">
        <v>0</v>
      </c>
      <c r="DL1856" s="679">
        <v>0</v>
      </c>
      <c r="DM1856" s="679">
        <v>0</v>
      </c>
      <c r="DN1856" s="679">
        <v>0</v>
      </c>
      <c r="DO1856" s="846">
        <v>0</v>
      </c>
      <c r="DP1856" s="679"/>
      <c r="DQ1856" s="679"/>
      <c r="DR1856" s="679"/>
      <c r="DS1856" s="679"/>
      <c r="DT1856" s="695"/>
      <c r="DU1856" s="684"/>
      <c r="DV1856" s="684"/>
      <c r="DW1856" s="679"/>
      <c r="DX1856" s="724"/>
      <c r="DY1856" s="679" t="s">
        <v>308</v>
      </c>
      <c r="DZ1856" s="724" t="s">
        <v>308</v>
      </c>
      <c r="EA1856" s="679"/>
      <c r="EB1856" s="724"/>
    </row>
    <row r="1857" spans="1:266" ht="17.25" customHeight="1" x14ac:dyDescent="0.35">
      <c r="A1857" s="618" t="s">
        <v>3228</v>
      </c>
      <c r="B1857" s="730">
        <v>79</v>
      </c>
      <c r="C1857" s="730" t="s">
        <v>3229</v>
      </c>
      <c r="D1857" s="730" t="s">
        <v>3045</v>
      </c>
      <c r="E1857" s="730">
        <v>33</v>
      </c>
      <c r="F1857" s="731" t="s">
        <v>574</v>
      </c>
      <c r="G1857" s="732">
        <v>1</v>
      </c>
      <c r="H1857" s="826">
        <v>46196</v>
      </c>
      <c r="I1857" s="730">
        <v>36</v>
      </c>
      <c r="J1857" s="730" t="s">
        <v>308</v>
      </c>
      <c r="K1857" s="730">
        <v>37</v>
      </c>
      <c r="L1857" s="730" t="s">
        <v>3230</v>
      </c>
      <c r="M1857" s="735" t="s">
        <v>3228</v>
      </c>
      <c r="N1857" s="735">
        <v>0</v>
      </c>
      <c r="O1857" s="735" t="s">
        <v>390</v>
      </c>
      <c r="P1857" s="735">
        <v>0</v>
      </c>
      <c r="Q1857" s="735">
        <v>0</v>
      </c>
      <c r="R1857" s="735" t="s">
        <v>3231</v>
      </c>
      <c r="S1857" s="735" t="s">
        <v>308</v>
      </c>
      <c r="T1857" s="735" t="s">
        <v>3232</v>
      </c>
      <c r="U1857" s="735">
        <v>373</v>
      </c>
      <c r="V1857" s="735" t="s">
        <v>308</v>
      </c>
      <c r="W1857" s="735"/>
      <c r="X1857" s="735"/>
      <c r="Y1857" s="768"/>
      <c r="Z1857" s="768"/>
      <c r="AA1857" s="735" t="s">
        <v>53</v>
      </c>
      <c r="AB1857" s="735" t="s">
        <v>863</v>
      </c>
      <c r="AC1857" s="735" t="s">
        <v>589</v>
      </c>
      <c r="AD1857" s="735">
        <v>1722</v>
      </c>
      <c r="AE1857" s="738">
        <v>876</v>
      </c>
      <c r="AF1857" s="763" t="s">
        <v>390</v>
      </c>
      <c r="AG1857" s="765" t="s">
        <v>3233</v>
      </c>
      <c r="AH1857" s="970"/>
      <c r="AI1857" s="765" t="s">
        <v>625</v>
      </c>
      <c r="AJ1857" s="740">
        <v>4</v>
      </c>
      <c r="AK1857" s="766"/>
      <c r="AL1857" s="740"/>
      <c r="AM1857" s="767">
        <v>0</v>
      </c>
      <c r="AN1857" s="767"/>
      <c r="AO1857" s="767">
        <v>0</v>
      </c>
      <c r="AP1857" s="767"/>
      <c r="AQ1857" s="767"/>
      <c r="AR1857" s="767"/>
      <c r="AS1857" s="767"/>
      <c r="AT1857" s="767"/>
      <c r="AU1857" s="767"/>
      <c r="AV1857" s="767"/>
      <c r="AW1857" s="767"/>
      <c r="AX1857" s="767"/>
      <c r="AY1857" s="767"/>
      <c r="AZ1857" s="767"/>
      <c r="BA1857" s="767"/>
      <c r="BB1857" s="767">
        <v>0</v>
      </c>
      <c r="BC1857" s="767">
        <v>0</v>
      </c>
      <c r="BD1857" s="767">
        <v>0</v>
      </c>
      <c r="BE1857" s="767">
        <v>0</v>
      </c>
      <c r="BF1857" s="767">
        <v>0</v>
      </c>
      <c r="BG1857" s="767">
        <v>0</v>
      </c>
      <c r="BH1857" s="767">
        <v>0</v>
      </c>
      <c r="BI1857" s="767">
        <v>0</v>
      </c>
      <c r="BJ1857" s="767"/>
      <c r="BK1857" s="767">
        <v>0</v>
      </c>
      <c r="BL1857" s="767"/>
      <c r="BM1857" s="767"/>
      <c r="BN1857" s="767" t="s">
        <v>308</v>
      </c>
      <c r="BO1857" s="767" t="s">
        <v>308</v>
      </c>
      <c r="BP1857" s="767" t="s">
        <v>308</v>
      </c>
      <c r="BQ1857" s="767" t="s">
        <v>308</v>
      </c>
      <c r="BR1857" s="767"/>
      <c r="BS1857" s="767" t="s">
        <v>397</v>
      </c>
      <c r="BT1857" s="767"/>
      <c r="BU1857" s="767" t="s">
        <v>579</v>
      </c>
      <c r="BV1857" s="767"/>
      <c r="BW1857" s="767"/>
      <c r="BX1857" s="767"/>
      <c r="BY1857" s="767"/>
      <c r="BZ1857" s="767"/>
      <c r="CA1857" s="767"/>
      <c r="CB1857" s="767"/>
      <c r="CC1857" s="767"/>
      <c r="CD1857" s="767"/>
      <c r="CE1857" s="767"/>
      <c r="CF1857" s="767"/>
      <c r="CG1857" s="767"/>
      <c r="CH1857" s="767"/>
      <c r="CI1857" s="767"/>
      <c r="CJ1857" s="767"/>
      <c r="CK1857" s="768"/>
      <c r="CL1857" s="768" t="s">
        <v>397</v>
      </c>
      <c r="CM1857" s="768" t="s">
        <v>397</v>
      </c>
      <c r="CN1857" s="768" t="s">
        <v>397</v>
      </c>
      <c r="CO1857" s="768" t="s">
        <v>397</v>
      </c>
      <c r="CP1857" s="768">
        <v>0</v>
      </c>
      <c r="CQ1857" s="768">
        <v>0</v>
      </c>
      <c r="CR1857" s="735">
        <v>257</v>
      </c>
      <c r="CS1857" s="769"/>
      <c r="CT1857" s="860" t="s">
        <v>308</v>
      </c>
      <c r="CU1857" s="891" t="s">
        <v>308</v>
      </c>
      <c r="CV1857" s="763"/>
      <c r="CW1857" s="763"/>
      <c r="CX1857" s="860">
        <v>46239</v>
      </c>
      <c r="CY1857" s="747">
        <v>0</v>
      </c>
      <c r="CZ1857" s="747">
        <v>0</v>
      </c>
      <c r="DA1857" s="748">
        <v>0</v>
      </c>
      <c r="DB1857" s="748">
        <v>0</v>
      </c>
      <c r="DC1857" s="748">
        <v>0</v>
      </c>
      <c r="DD1857" s="748">
        <v>0</v>
      </c>
      <c r="DE1857" s="748" t="s">
        <v>308</v>
      </c>
      <c r="DF1857" s="748" t="s">
        <v>308</v>
      </c>
      <c r="DG1857" s="748" t="s">
        <v>308</v>
      </c>
      <c r="DH1857" s="770">
        <v>0</v>
      </c>
      <c r="DI1857" s="763" t="s">
        <v>390</v>
      </c>
      <c r="DJ1857" s="763" t="s">
        <v>390</v>
      </c>
      <c r="DK1857" s="763" t="s">
        <v>390</v>
      </c>
      <c r="DL1857" s="763" t="s">
        <v>390</v>
      </c>
      <c r="DM1857" s="763" t="s">
        <v>390</v>
      </c>
      <c r="DN1857" s="763" t="s">
        <v>390</v>
      </c>
      <c r="DO1857" s="771">
        <v>0</v>
      </c>
      <c r="DP1857" s="763">
        <v>46276</v>
      </c>
      <c r="DQ1857" s="737">
        <v>46302</v>
      </c>
      <c r="DR1857" s="763">
        <v>46302</v>
      </c>
      <c r="DS1857" s="770">
        <v>46276</v>
      </c>
      <c r="DT1857" s="752">
        <v>46302</v>
      </c>
      <c r="DU1857" s="753">
        <v>-7</v>
      </c>
      <c r="DV1857" s="753" t="s">
        <v>308</v>
      </c>
      <c r="DW1857" s="754">
        <v>46269</v>
      </c>
      <c r="DX1857" s="755">
        <v>46269</v>
      </c>
      <c r="DY1857" s="754" t="e">
        <v>#VALUE!</v>
      </c>
      <c r="DZ1857" s="754" t="e">
        <v>#VALUE!</v>
      </c>
      <c r="EA1857" s="754" t="e">
        <v>#VALUE!</v>
      </c>
      <c r="EB1857" s="754" t="e">
        <v>#VALUE!</v>
      </c>
      <c r="HA1857" s="756" t="s">
        <v>397</v>
      </c>
      <c r="HB1857" s="756" t="s">
        <v>397</v>
      </c>
      <c r="HC1857" s="756" t="s">
        <v>397</v>
      </c>
      <c r="HD1857" s="756" t="s">
        <v>397</v>
      </c>
      <c r="HE1857" s="756" t="s">
        <v>397</v>
      </c>
      <c r="HF1857" s="756" t="s">
        <v>397</v>
      </c>
      <c r="HG1857" s="756" t="s">
        <v>397</v>
      </c>
      <c r="HH1857" s="756" t="s">
        <v>397</v>
      </c>
      <c r="HI1857" s="756" t="s">
        <v>397</v>
      </c>
      <c r="HJ1857" s="756" t="s">
        <v>397</v>
      </c>
      <c r="HK1857"/>
      <c r="HL1857"/>
      <c r="HM1857"/>
      <c r="HN1857" s="756" t="str">
        <f t="shared" ref="HN1857:HN1893" si="65">IF(HA1857&lt;&gt;"X","SDI",IF(HE1857&lt;&gt;"X","CBMJ",IF(HK1857&lt;&gt;"X","AUTO PRINT","INHOUSE")))</f>
        <v>AUTO PRINT</v>
      </c>
      <c r="HO1857"/>
      <c r="HP1857" s="757" t="s">
        <v>572</v>
      </c>
      <c r="HQ1857" s="757" t="s">
        <v>572</v>
      </c>
      <c r="HR1857" s="757" t="s">
        <v>572</v>
      </c>
      <c r="HS1857"/>
      <c r="HW1857" s="758"/>
      <c r="HX1857"/>
      <c r="HY1857" s="759" t="s">
        <v>572</v>
      </c>
      <c r="HZ1857" s="759" t="s">
        <v>572</v>
      </c>
      <c r="IA1857" s="759" t="s">
        <v>572</v>
      </c>
      <c r="IC1857" s="760" t="s">
        <v>572</v>
      </c>
      <c r="ID1857" s="760" t="s">
        <v>572</v>
      </c>
      <c r="IE1857" s="760" t="s">
        <v>572</v>
      </c>
      <c r="IF1857" s="761" t="s">
        <v>572</v>
      </c>
      <c r="IG1857" s="619" t="str">
        <f t="shared" ref="IG1857:IG1893" si="66">IF(COUNTIF(IC1857:IF1857,"AUTO PRINTING*")&gt;0,"AUTO PRINTING","IN HOUSE (MANUAL)")</f>
        <v>IN HOUSE (MANUAL)</v>
      </c>
      <c r="II1857" s="761" t="s">
        <v>572</v>
      </c>
      <c r="IK1857" s="761" t="str">
        <f>IFERROR(VLOOKUP($M1857,#REF!,13,0),"IN HOUSE (MANUAL)")</f>
        <v>IN HOUSE (MANUAL)</v>
      </c>
      <c r="IM1857" s="760" t="s">
        <v>572</v>
      </c>
      <c r="IN1857" s="760" t="s">
        <v>572</v>
      </c>
      <c r="IO1857" s="760" t="s">
        <v>572</v>
      </c>
      <c r="IQ1857" s="760" t="s">
        <v>572</v>
      </c>
      <c r="IR1857" s="760" t="s">
        <v>572</v>
      </c>
      <c r="IT1857" s="760" t="s">
        <v>572</v>
      </c>
      <c r="IV1857" s="760" t="s">
        <v>572</v>
      </c>
      <c r="IW1857" s="760" t="s">
        <v>572</v>
      </c>
      <c r="IY1857" s="760" t="s">
        <v>572</v>
      </c>
      <c r="IZ1857" s="760" t="s">
        <v>572</v>
      </c>
      <c r="JB1857" s="760" t="s">
        <v>572</v>
      </c>
      <c r="JC1857" s="760" t="s">
        <v>572</v>
      </c>
      <c r="JE1857" s="760" t="s">
        <v>572</v>
      </c>
      <c r="JF1857" s="760" t="s">
        <v>572</v>
      </c>
    </row>
    <row r="1858" spans="1:266" ht="17.25" customHeight="1" x14ac:dyDescent="0.35">
      <c r="A1858" s="618" t="s">
        <v>3234</v>
      </c>
      <c r="B1858" s="730">
        <v>80</v>
      </c>
      <c r="C1858" s="730" t="s">
        <v>3045</v>
      </c>
      <c r="D1858" s="730" t="s">
        <v>3151</v>
      </c>
      <c r="E1858" s="730">
        <v>33</v>
      </c>
      <c r="F1858" s="731" t="s">
        <v>574</v>
      </c>
      <c r="G1858" s="732">
        <v>1</v>
      </c>
      <c r="H1858" s="826">
        <v>46196</v>
      </c>
      <c r="I1858" s="730">
        <v>36</v>
      </c>
      <c r="J1858" s="730" t="s">
        <v>308</v>
      </c>
      <c r="K1858" s="730">
        <v>37</v>
      </c>
      <c r="L1858" s="730" t="s">
        <v>3235</v>
      </c>
      <c r="M1858" s="735" t="s">
        <v>3234</v>
      </c>
      <c r="N1858" s="735">
        <v>0</v>
      </c>
      <c r="O1858" s="735" t="s">
        <v>390</v>
      </c>
      <c r="P1858" s="735">
        <v>0</v>
      </c>
      <c r="Q1858" s="735">
        <v>0</v>
      </c>
      <c r="R1858" s="735" t="s">
        <v>2834</v>
      </c>
      <c r="S1858" s="735" t="s">
        <v>308</v>
      </c>
      <c r="T1858" s="735" t="s">
        <v>2918</v>
      </c>
      <c r="U1858" s="735">
        <v>373</v>
      </c>
      <c r="V1858" s="735" t="s">
        <v>308</v>
      </c>
      <c r="W1858" s="735"/>
      <c r="X1858" s="735"/>
      <c r="Y1858" s="768"/>
      <c r="Z1858" s="768"/>
      <c r="AA1858" s="735" t="s">
        <v>45</v>
      </c>
      <c r="AB1858" s="735" t="s">
        <v>863</v>
      </c>
      <c r="AC1858" s="735" t="s">
        <v>589</v>
      </c>
      <c r="AD1858" s="735">
        <v>2550</v>
      </c>
      <c r="AE1858" s="738">
        <v>2550</v>
      </c>
      <c r="AF1858" s="763" t="s">
        <v>390</v>
      </c>
      <c r="AG1858" s="765"/>
      <c r="AH1858" s="765"/>
      <c r="AI1858" s="765" t="s">
        <v>625</v>
      </c>
      <c r="AJ1858" s="740">
        <v>5</v>
      </c>
      <c r="AK1858" s="766"/>
      <c r="AL1858" s="740"/>
      <c r="AM1858" s="767">
        <v>0</v>
      </c>
      <c r="AN1858" s="767"/>
      <c r="AO1858" s="767">
        <v>0</v>
      </c>
      <c r="AP1858" s="767"/>
      <c r="AQ1858" s="767"/>
      <c r="AR1858" s="767"/>
      <c r="AS1858" s="767"/>
      <c r="AT1858" s="767"/>
      <c r="AU1858" s="767"/>
      <c r="AV1858" s="767"/>
      <c r="AW1858" s="767"/>
      <c r="AX1858" s="767"/>
      <c r="AY1858" s="767"/>
      <c r="AZ1858" s="767"/>
      <c r="BA1858" s="767"/>
      <c r="BB1858" s="767">
        <v>0</v>
      </c>
      <c r="BC1858" s="767">
        <v>0</v>
      </c>
      <c r="BD1858" s="767">
        <v>0</v>
      </c>
      <c r="BE1858" s="767">
        <v>0</v>
      </c>
      <c r="BF1858" s="767">
        <v>0</v>
      </c>
      <c r="BG1858" s="767">
        <v>0</v>
      </c>
      <c r="BH1858" s="767">
        <v>0</v>
      </c>
      <c r="BI1858" s="767">
        <v>0</v>
      </c>
      <c r="BJ1858" s="767"/>
      <c r="BK1858" s="767">
        <v>0</v>
      </c>
      <c r="BL1858" s="767"/>
      <c r="BM1858" s="767"/>
      <c r="BN1858" s="767" t="s">
        <v>308</v>
      </c>
      <c r="BO1858" s="767" t="s">
        <v>308</v>
      </c>
      <c r="BP1858" s="767" t="s">
        <v>308</v>
      </c>
      <c r="BQ1858" s="767" t="s">
        <v>308</v>
      </c>
      <c r="BR1858" s="767"/>
      <c r="BS1858" s="767" t="s">
        <v>397</v>
      </c>
      <c r="BT1858" s="767"/>
      <c r="BU1858" s="767" t="s">
        <v>579</v>
      </c>
      <c r="BV1858" s="767"/>
      <c r="BW1858" s="767"/>
      <c r="BX1858" s="767"/>
      <c r="BY1858" s="767"/>
      <c r="BZ1858" s="767"/>
      <c r="CA1858" s="767"/>
      <c r="CB1858" s="767"/>
      <c r="CC1858" s="767"/>
      <c r="CD1858" s="767"/>
      <c r="CE1858" s="767"/>
      <c r="CF1858" s="767"/>
      <c r="CG1858" s="767"/>
      <c r="CH1858" s="767"/>
      <c r="CI1858" s="767"/>
      <c r="CJ1858" s="767"/>
      <c r="CK1858" s="768"/>
      <c r="CL1858" s="768" t="s">
        <v>397</v>
      </c>
      <c r="CM1858" s="768" t="s">
        <v>397</v>
      </c>
      <c r="CN1858" s="768" t="s">
        <v>397</v>
      </c>
      <c r="CO1858" s="768" t="s">
        <v>397</v>
      </c>
      <c r="CP1858" s="768">
        <v>0</v>
      </c>
      <c r="CQ1858" s="768">
        <v>0</v>
      </c>
      <c r="CR1858" s="735">
        <v>468</v>
      </c>
      <c r="CS1858" s="769"/>
      <c r="CT1858" s="860" t="s">
        <v>308</v>
      </c>
      <c r="CU1858" s="891" t="s">
        <v>308</v>
      </c>
      <c r="CV1858" s="763"/>
      <c r="CW1858" s="763"/>
      <c r="CX1858" s="860">
        <v>46239</v>
      </c>
      <c r="CY1858" s="747">
        <v>0</v>
      </c>
      <c r="CZ1858" s="747" t="s">
        <v>308</v>
      </c>
      <c r="DA1858" s="748">
        <v>0</v>
      </c>
      <c r="DB1858" s="748">
        <v>0</v>
      </c>
      <c r="DC1858" s="748">
        <v>0</v>
      </c>
      <c r="DD1858" s="748" t="s">
        <v>308</v>
      </c>
      <c r="DE1858" s="748" t="s">
        <v>308</v>
      </c>
      <c r="DF1858" s="748" t="s">
        <v>308</v>
      </c>
      <c r="DG1858" s="748" t="s">
        <v>308</v>
      </c>
      <c r="DH1858" s="770">
        <v>0</v>
      </c>
      <c r="DI1858" s="763" t="s">
        <v>390</v>
      </c>
      <c r="DJ1858" s="763" t="s">
        <v>390</v>
      </c>
      <c r="DK1858" s="763" t="s">
        <v>579</v>
      </c>
      <c r="DL1858" s="763" t="s">
        <v>390</v>
      </c>
      <c r="DM1858" s="763" t="s">
        <v>390</v>
      </c>
      <c r="DN1858" s="763" t="s">
        <v>390</v>
      </c>
      <c r="DO1858" s="771">
        <v>0</v>
      </c>
      <c r="DP1858" s="763">
        <v>46276</v>
      </c>
      <c r="DQ1858" s="763">
        <v>46302</v>
      </c>
      <c r="DR1858" s="763">
        <v>46302</v>
      </c>
      <c r="DS1858" s="770">
        <v>46276</v>
      </c>
      <c r="DT1858" s="752">
        <v>46302</v>
      </c>
      <c r="DU1858" s="753">
        <v>-7</v>
      </c>
      <c r="DV1858" s="753" t="s">
        <v>308</v>
      </c>
      <c r="DW1858" s="754">
        <v>46269</v>
      </c>
      <c r="DX1858" s="755">
        <v>46269</v>
      </c>
      <c r="DY1858" s="754" t="e">
        <v>#VALUE!</v>
      </c>
      <c r="DZ1858" s="754" t="e">
        <v>#VALUE!</v>
      </c>
      <c r="EA1858" s="754" t="e">
        <v>#VALUE!</v>
      </c>
      <c r="EB1858" s="754" t="e">
        <v>#VALUE!</v>
      </c>
      <c r="HA1858" s="756" t="s">
        <v>397</v>
      </c>
      <c r="HB1858" s="756" t="s">
        <v>397</v>
      </c>
      <c r="HC1858" s="756" t="s">
        <v>397</v>
      </c>
      <c r="HD1858" s="756" t="s">
        <v>397</v>
      </c>
      <c r="HE1858" s="756" t="s">
        <v>397</v>
      </c>
      <c r="HF1858" s="756" t="s">
        <v>397</v>
      </c>
      <c r="HG1858" s="756" t="s">
        <v>397</v>
      </c>
      <c r="HH1858" s="756" t="s">
        <v>397</v>
      </c>
      <c r="HI1858" s="756" t="s">
        <v>397</v>
      </c>
      <c r="HJ1858" s="756" t="s">
        <v>397</v>
      </c>
      <c r="HK1858"/>
      <c r="HL1858"/>
      <c r="HM1858"/>
      <c r="HN1858" s="756" t="str">
        <f t="shared" si="65"/>
        <v>AUTO PRINT</v>
      </c>
      <c r="HO1858"/>
      <c r="HP1858" s="757" t="s">
        <v>572</v>
      </c>
      <c r="HQ1858" s="757" t="s">
        <v>572</v>
      </c>
      <c r="HR1858" s="757" t="s">
        <v>572</v>
      </c>
      <c r="HS1858"/>
      <c r="HW1858" s="758"/>
      <c r="HX1858"/>
      <c r="HY1858" s="759" t="s">
        <v>572</v>
      </c>
      <c r="HZ1858" s="759" t="s">
        <v>572</v>
      </c>
      <c r="IA1858" s="759" t="s">
        <v>572</v>
      </c>
      <c r="IC1858" s="760" t="s">
        <v>572</v>
      </c>
      <c r="ID1858" s="760" t="s">
        <v>572</v>
      </c>
      <c r="IE1858" s="760" t="s">
        <v>572</v>
      </c>
      <c r="IF1858" s="761" t="s">
        <v>572</v>
      </c>
      <c r="IG1858" s="619" t="str">
        <f t="shared" si="66"/>
        <v>IN HOUSE (MANUAL)</v>
      </c>
      <c r="II1858" s="761" t="s">
        <v>572</v>
      </c>
      <c r="IK1858" s="761" t="str">
        <f>IFERROR(VLOOKUP($M1858,#REF!,13,0),"IN HOUSE (MANUAL)")</f>
        <v>IN HOUSE (MANUAL)</v>
      </c>
      <c r="IM1858" s="760" t="s">
        <v>572</v>
      </c>
      <c r="IN1858" s="760" t="s">
        <v>572</v>
      </c>
      <c r="IO1858" s="760" t="s">
        <v>572</v>
      </c>
      <c r="IQ1858" s="760" t="s">
        <v>572</v>
      </c>
      <c r="IR1858" s="760" t="s">
        <v>572</v>
      </c>
      <c r="IT1858" s="760" t="s">
        <v>572</v>
      </c>
      <c r="IV1858" s="760" t="s">
        <v>572</v>
      </c>
      <c r="IW1858" s="760" t="s">
        <v>572</v>
      </c>
      <c r="IY1858" s="760" t="s">
        <v>572</v>
      </c>
      <c r="IZ1858" s="760" t="s">
        <v>572</v>
      </c>
      <c r="JB1858" s="760" t="s">
        <v>572</v>
      </c>
      <c r="JC1858" s="760" t="s">
        <v>572</v>
      </c>
      <c r="JE1858" s="760" t="s">
        <v>572</v>
      </c>
      <c r="JF1858" s="760" t="s">
        <v>572</v>
      </c>
    </row>
    <row r="1859" spans="1:266" ht="17.25" customHeight="1" x14ac:dyDescent="0.35">
      <c r="A1859" s="618" t="s">
        <v>3236</v>
      </c>
      <c r="B1859" s="730">
        <v>81</v>
      </c>
      <c r="C1859" s="730" t="s">
        <v>3045</v>
      </c>
      <c r="D1859" s="730" t="s">
        <v>3151</v>
      </c>
      <c r="E1859" s="730">
        <v>33</v>
      </c>
      <c r="F1859" s="731" t="s">
        <v>574</v>
      </c>
      <c r="G1859" s="732">
        <v>1</v>
      </c>
      <c r="H1859" s="826">
        <v>46196</v>
      </c>
      <c r="I1859" s="730">
        <v>36</v>
      </c>
      <c r="J1859" s="730" t="s">
        <v>308</v>
      </c>
      <c r="K1859" s="730">
        <v>37</v>
      </c>
      <c r="L1859" s="730" t="s">
        <v>3237</v>
      </c>
      <c r="M1859" s="735" t="s">
        <v>3236</v>
      </c>
      <c r="N1859" s="735">
        <v>0</v>
      </c>
      <c r="O1859" s="735" t="s">
        <v>390</v>
      </c>
      <c r="P1859" s="735">
        <v>0</v>
      </c>
      <c r="Q1859" s="735">
        <v>0</v>
      </c>
      <c r="R1859" s="735" t="s">
        <v>2834</v>
      </c>
      <c r="S1859" s="735" t="s">
        <v>308</v>
      </c>
      <c r="T1859" s="735" t="s">
        <v>2918</v>
      </c>
      <c r="U1859" s="735">
        <v>373</v>
      </c>
      <c r="V1859" s="735" t="s">
        <v>308</v>
      </c>
      <c r="W1859" s="735"/>
      <c r="X1859" s="735"/>
      <c r="Y1859" s="768"/>
      <c r="Z1859" s="768"/>
      <c r="AA1859" s="735" t="s">
        <v>45</v>
      </c>
      <c r="AB1859" s="735" t="s">
        <v>863</v>
      </c>
      <c r="AC1859" s="735" t="s">
        <v>578</v>
      </c>
      <c r="AD1859" s="735">
        <v>258</v>
      </c>
      <c r="AE1859" s="738">
        <v>258</v>
      </c>
      <c r="AF1859" s="763" t="s">
        <v>390</v>
      </c>
      <c r="AG1859" s="765"/>
      <c r="AH1859" s="765"/>
      <c r="AI1859" s="765" t="s">
        <v>308</v>
      </c>
      <c r="AJ1859" s="740">
        <v>6</v>
      </c>
      <c r="AK1859" s="766"/>
      <c r="AL1859" s="740"/>
      <c r="AM1859" s="767">
        <v>0</v>
      </c>
      <c r="AN1859" s="767"/>
      <c r="AO1859" s="767">
        <v>0</v>
      </c>
      <c r="AP1859" s="767"/>
      <c r="AQ1859" s="767"/>
      <c r="AR1859" s="767"/>
      <c r="AS1859" s="767"/>
      <c r="AT1859" s="767"/>
      <c r="AU1859" s="767"/>
      <c r="AV1859" s="767"/>
      <c r="AW1859" s="767"/>
      <c r="AX1859" s="767"/>
      <c r="AY1859" s="767"/>
      <c r="AZ1859" s="767"/>
      <c r="BA1859" s="767"/>
      <c r="BB1859" s="767">
        <v>0</v>
      </c>
      <c r="BC1859" s="767">
        <v>0</v>
      </c>
      <c r="BD1859" s="767">
        <v>0</v>
      </c>
      <c r="BE1859" s="767">
        <v>0</v>
      </c>
      <c r="BF1859" s="767">
        <v>0</v>
      </c>
      <c r="BG1859" s="767">
        <v>0</v>
      </c>
      <c r="BH1859" s="767">
        <v>0</v>
      </c>
      <c r="BI1859" s="767">
        <v>0</v>
      </c>
      <c r="BJ1859" s="767"/>
      <c r="BK1859" s="767">
        <v>0</v>
      </c>
      <c r="BL1859" s="767"/>
      <c r="BM1859" s="767"/>
      <c r="BN1859" s="767" t="s">
        <v>308</v>
      </c>
      <c r="BO1859" s="767" t="s">
        <v>308</v>
      </c>
      <c r="BP1859" s="767" t="s">
        <v>308</v>
      </c>
      <c r="BQ1859" s="767" t="s">
        <v>308</v>
      </c>
      <c r="BR1859" s="767"/>
      <c r="BS1859" s="767" t="s">
        <v>397</v>
      </c>
      <c r="BT1859" s="767"/>
      <c r="BU1859" s="767" t="s">
        <v>579</v>
      </c>
      <c r="BV1859" s="767"/>
      <c r="BW1859" s="767"/>
      <c r="BX1859" s="767"/>
      <c r="BY1859" s="767"/>
      <c r="BZ1859" s="767"/>
      <c r="CA1859" s="767"/>
      <c r="CB1859" s="767"/>
      <c r="CC1859" s="767"/>
      <c r="CD1859" s="767"/>
      <c r="CE1859" s="767"/>
      <c r="CF1859" s="767"/>
      <c r="CG1859" s="767"/>
      <c r="CH1859" s="767"/>
      <c r="CI1859" s="767"/>
      <c r="CJ1859" s="767"/>
      <c r="CK1859" s="768"/>
      <c r="CL1859" s="768" t="s">
        <v>397</v>
      </c>
      <c r="CM1859" s="768" t="s">
        <v>397</v>
      </c>
      <c r="CN1859" s="768" t="s">
        <v>397</v>
      </c>
      <c r="CO1859" s="768" t="s">
        <v>397</v>
      </c>
      <c r="CP1859" s="768">
        <v>0</v>
      </c>
      <c r="CQ1859" s="977">
        <v>0</v>
      </c>
      <c r="CR1859" s="735">
        <v>258</v>
      </c>
      <c r="CS1859" s="769"/>
      <c r="CT1859" s="860">
        <v>46283</v>
      </c>
      <c r="CU1859" s="891" t="s">
        <v>580</v>
      </c>
      <c r="CV1859" s="763"/>
      <c r="CW1859" s="763"/>
      <c r="CX1859" s="860">
        <v>46239</v>
      </c>
      <c r="CY1859" s="747">
        <v>0</v>
      </c>
      <c r="CZ1859" s="747">
        <v>0</v>
      </c>
      <c r="DA1859" s="748">
        <v>0</v>
      </c>
      <c r="DB1859" s="748">
        <v>0</v>
      </c>
      <c r="DC1859" s="748">
        <v>0</v>
      </c>
      <c r="DD1859" s="748" t="s">
        <v>308</v>
      </c>
      <c r="DE1859" s="748" t="s">
        <v>308</v>
      </c>
      <c r="DF1859" s="748" t="s">
        <v>308</v>
      </c>
      <c r="DG1859" s="748" t="s">
        <v>308</v>
      </c>
      <c r="DH1859" s="770">
        <v>0</v>
      </c>
      <c r="DI1859" s="763" t="s">
        <v>390</v>
      </c>
      <c r="DJ1859" s="763" t="s">
        <v>390</v>
      </c>
      <c r="DK1859" s="763" t="s">
        <v>579</v>
      </c>
      <c r="DL1859" s="763" t="s">
        <v>390</v>
      </c>
      <c r="DM1859" s="763" t="s">
        <v>390</v>
      </c>
      <c r="DN1859" s="763" t="s">
        <v>390</v>
      </c>
      <c r="DO1859" s="771">
        <v>0</v>
      </c>
      <c r="DP1859" s="763">
        <v>46276</v>
      </c>
      <c r="DQ1859" s="737">
        <v>46276</v>
      </c>
      <c r="DR1859" s="763">
        <v>46276</v>
      </c>
      <c r="DS1859" s="770">
        <v>46276</v>
      </c>
      <c r="DT1859" s="752">
        <v>46276</v>
      </c>
      <c r="DU1859" s="753">
        <v>-7</v>
      </c>
      <c r="DV1859" s="753" t="s">
        <v>308</v>
      </c>
      <c r="DW1859" s="754">
        <v>46269</v>
      </c>
      <c r="DX1859" s="755">
        <v>46269</v>
      </c>
      <c r="DY1859" s="754" t="e">
        <v>#VALUE!</v>
      </c>
      <c r="DZ1859" s="754" t="e">
        <v>#VALUE!</v>
      </c>
      <c r="EA1859" s="754" t="e">
        <v>#VALUE!</v>
      </c>
      <c r="EB1859" s="754" t="e">
        <v>#VALUE!</v>
      </c>
      <c r="HA1859" s="756" t="s">
        <v>397</v>
      </c>
      <c r="HB1859" s="756" t="s">
        <v>397</v>
      </c>
      <c r="HC1859" s="756" t="s">
        <v>397</v>
      </c>
      <c r="HD1859" s="756" t="s">
        <v>397</v>
      </c>
      <c r="HE1859" s="756" t="s">
        <v>397</v>
      </c>
      <c r="HF1859" s="756" t="s">
        <v>397</v>
      </c>
      <c r="HG1859" s="756" t="s">
        <v>397</v>
      </c>
      <c r="HH1859" s="756" t="s">
        <v>397</v>
      </c>
      <c r="HI1859" s="756" t="s">
        <v>397</v>
      </c>
      <c r="HJ1859" s="756" t="s">
        <v>397</v>
      </c>
      <c r="HK1859"/>
      <c r="HL1859"/>
      <c r="HM1859"/>
      <c r="HN1859" s="756" t="str">
        <f t="shared" si="65"/>
        <v>AUTO PRINT</v>
      </c>
      <c r="HO1859"/>
      <c r="HP1859" s="757" t="s">
        <v>572</v>
      </c>
      <c r="HQ1859" s="757" t="s">
        <v>572</v>
      </c>
      <c r="HR1859" s="757" t="s">
        <v>572</v>
      </c>
      <c r="HS1859"/>
      <c r="HW1859" s="758"/>
      <c r="HX1859"/>
      <c r="HY1859" s="759" t="s">
        <v>572</v>
      </c>
      <c r="HZ1859" s="759" t="s">
        <v>572</v>
      </c>
      <c r="IA1859" s="759" t="s">
        <v>572</v>
      </c>
      <c r="IC1859" s="760" t="s">
        <v>572</v>
      </c>
      <c r="ID1859" s="760" t="s">
        <v>572</v>
      </c>
      <c r="IE1859" s="760" t="s">
        <v>572</v>
      </c>
      <c r="IF1859" s="761" t="s">
        <v>572</v>
      </c>
      <c r="IG1859" s="619" t="str">
        <f t="shared" si="66"/>
        <v>IN HOUSE (MANUAL)</v>
      </c>
      <c r="II1859" s="761" t="s">
        <v>572</v>
      </c>
      <c r="IK1859" s="761" t="str">
        <f>IFERROR(VLOOKUP($M1859,#REF!,13,0),"IN HOUSE (MANUAL)")</f>
        <v>IN HOUSE (MANUAL)</v>
      </c>
      <c r="IM1859" s="760" t="s">
        <v>572</v>
      </c>
      <c r="IN1859" s="760" t="s">
        <v>572</v>
      </c>
      <c r="IO1859" s="760" t="s">
        <v>572</v>
      </c>
      <c r="IQ1859" s="760" t="s">
        <v>572</v>
      </c>
      <c r="IR1859" s="760" t="s">
        <v>572</v>
      </c>
      <c r="IT1859" s="760" t="s">
        <v>572</v>
      </c>
      <c r="IV1859" s="760" t="s">
        <v>572</v>
      </c>
      <c r="IW1859" s="760" t="s">
        <v>572</v>
      </c>
      <c r="IY1859" s="760" t="s">
        <v>572</v>
      </c>
      <c r="IZ1859" s="760" t="s">
        <v>572</v>
      </c>
      <c r="JB1859" s="760" t="s">
        <v>572</v>
      </c>
      <c r="JC1859" s="760" t="s">
        <v>572</v>
      </c>
      <c r="JE1859" s="760" t="s">
        <v>572</v>
      </c>
      <c r="JF1859" s="760" t="s">
        <v>572</v>
      </c>
    </row>
    <row r="1860" spans="1:266" ht="17.25" customHeight="1" x14ac:dyDescent="0.35">
      <c r="A1860" s="618" t="s">
        <v>3238</v>
      </c>
      <c r="B1860" s="730">
        <v>82</v>
      </c>
      <c r="C1860" s="730" t="s">
        <v>3045</v>
      </c>
      <c r="D1860" s="730" t="s">
        <v>3151</v>
      </c>
      <c r="E1860" s="730">
        <v>33</v>
      </c>
      <c r="F1860" s="731" t="s">
        <v>574</v>
      </c>
      <c r="G1860" s="732">
        <v>1</v>
      </c>
      <c r="H1860" s="733">
        <v>46196</v>
      </c>
      <c r="I1860" s="730">
        <v>37</v>
      </c>
      <c r="J1860" s="730" t="s">
        <v>308</v>
      </c>
      <c r="K1860" s="730">
        <v>37</v>
      </c>
      <c r="L1860" s="730" t="s">
        <v>3239</v>
      </c>
      <c r="M1860" s="735" t="s">
        <v>3238</v>
      </c>
      <c r="N1860" s="734">
        <v>0</v>
      </c>
      <c r="O1860" s="734" t="s">
        <v>390</v>
      </c>
      <c r="P1860" s="734">
        <v>0</v>
      </c>
      <c r="Q1860" s="734">
        <v>0</v>
      </c>
      <c r="R1860" s="735" t="s">
        <v>2834</v>
      </c>
      <c r="S1860" s="735" t="s">
        <v>308</v>
      </c>
      <c r="T1860" s="735" t="s">
        <v>2845</v>
      </c>
      <c r="U1860" s="735">
        <v>373</v>
      </c>
      <c r="V1860" s="735" t="s">
        <v>308</v>
      </c>
      <c r="W1860" s="735"/>
      <c r="X1860" s="735"/>
      <c r="Y1860" s="768"/>
      <c r="Z1860" s="768"/>
      <c r="AA1860" s="735" t="s">
        <v>45</v>
      </c>
      <c r="AB1860" s="735" t="s">
        <v>863</v>
      </c>
      <c r="AC1860" s="735" t="s">
        <v>589</v>
      </c>
      <c r="AD1860" s="735">
        <v>1794</v>
      </c>
      <c r="AE1860" s="764">
        <v>1794</v>
      </c>
      <c r="AF1860" s="763" t="s">
        <v>390</v>
      </c>
      <c r="AG1860" s="765"/>
      <c r="AH1860" s="765"/>
      <c r="AI1860" s="765" t="s">
        <v>625</v>
      </c>
      <c r="AJ1860" s="740">
        <v>7</v>
      </c>
      <c r="AK1860" s="766"/>
      <c r="AL1860" s="740"/>
      <c r="AM1860" s="767">
        <v>0</v>
      </c>
      <c r="AN1860" s="767"/>
      <c r="AO1860" s="767">
        <v>0</v>
      </c>
      <c r="AP1860" s="767"/>
      <c r="AQ1860" s="767"/>
      <c r="AR1860" s="767"/>
      <c r="AS1860" s="767"/>
      <c r="AT1860" s="767"/>
      <c r="AU1860" s="767"/>
      <c r="AV1860" s="767"/>
      <c r="AW1860" s="767"/>
      <c r="AX1860" s="767"/>
      <c r="AY1860" s="767"/>
      <c r="AZ1860" s="767"/>
      <c r="BA1860" s="767"/>
      <c r="BB1860" s="767">
        <v>0</v>
      </c>
      <c r="BC1860" s="767">
        <v>0</v>
      </c>
      <c r="BD1860" s="767">
        <v>0</v>
      </c>
      <c r="BE1860" s="767">
        <v>0</v>
      </c>
      <c r="BF1860" s="767">
        <v>0</v>
      </c>
      <c r="BG1860" s="767">
        <v>0</v>
      </c>
      <c r="BH1860" s="767">
        <v>0</v>
      </c>
      <c r="BI1860" s="767">
        <v>0</v>
      </c>
      <c r="BJ1860" s="767"/>
      <c r="BK1860" s="767">
        <v>0</v>
      </c>
      <c r="BL1860" s="767"/>
      <c r="BM1860" s="767"/>
      <c r="BN1860" s="767" t="s">
        <v>308</v>
      </c>
      <c r="BO1860" s="767" t="s">
        <v>308</v>
      </c>
      <c r="BP1860" s="767" t="s">
        <v>308</v>
      </c>
      <c r="BQ1860" s="767" t="s">
        <v>308</v>
      </c>
      <c r="BR1860" s="767"/>
      <c r="BS1860" s="767" t="s">
        <v>397</v>
      </c>
      <c r="BT1860" s="767"/>
      <c r="BU1860" s="767" t="s">
        <v>579</v>
      </c>
      <c r="BV1860" s="767"/>
      <c r="BW1860" s="767"/>
      <c r="BX1860" s="767"/>
      <c r="BY1860" s="767"/>
      <c r="BZ1860" s="767"/>
      <c r="CA1860" s="767"/>
      <c r="CB1860" s="767"/>
      <c r="CC1860" s="767"/>
      <c r="CD1860" s="767"/>
      <c r="CE1860" s="767"/>
      <c r="CF1860" s="767"/>
      <c r="CG1860" s="767"/>
      <c r="CH1860" s="767"/>
      <c r="CI1860" s="767"/>
      <c r="CJ1860" s="767"/>
      <c r="CK1860" s="768"/>
      <c r="CL1860" s="768" t="s">
        <v>397</v>
      </c>
      <c r="CM1860" s="768" t="s">
        <v>397</v>
      </c>
      <c r="CN1860" s="768" t="s">
        <v>397</v>
      </c>
      <c r="CO1860" s="768" t="s">
        <v>397</v>
      </c>
      <c r="CP1860" s="768">
        <v>0</v>
      </c>
      <c r="CQ1860" s="768">
        <v>0</v>
      </c>
      <c r="CR1860" s="735">
        <v>1631</v>
      </c>
      <c r="CS1860" s="769"/>
      <c r="CT1860" s="860" t="s">
        <v>308</v>
      </c>
      <c r="CU1860" s="891" t="s">
        <v>308</v>
      </c>
      <c r="CV1860" s="763"/>
      <c r="CW1860" s="763"/>
      <c r="CX1860" s="860">
        <v>46239</v>
      </c>
      <c r="CY1860" s="747">
        <v>0</v>
      </c>
      <c r="CZ1860" s="747" t="s">
        <v>308</v>
      </c>
      <c r="DA1860" s="748">
        <v>0</v>
      </c>
      <c r="DB1860" s="748">
        <v>0</v>
      </c>
      <c r="DC1860" s="748">
        <v>0</v>
      </c>
      <c r="DD1860" s="748" t="s">
        <v>308</v>
      </c>
      <c r="DE1860" s="748" t="s">
        <v>308</v>
      </c>
      <c r="DF1860" s="748" t="s">
        <v>308</v>
      </c>
      <c r="DG1860" s="748" t="s">
        <v>308</v>
      </c>
      <c r="DH1860" s="770">
        <v>0</v>
      </c>
      <c r="DI1860" s="763" t="s">
        <v>390</v>
      </c>
      <c r="DJ1860" s="763" t="s">
        <v>390</v>
      </c>
      <c r="DK1860" s="763" t="s">
        <v>579</v>
      </c>
      <c r="DL1860" s="763" t="s">
        <v>390</v>
      </c>
      <c r="DM1860" s="763" t="s">
        <v>390</v>
      </c>
      <c r="DN1860" s="763" t="s">
        <v>390</v>
      </c>
      <c r="DO1860" s="771">
        <v>0</v>
      </c>
      <c r="DP1860" s="763">
        <v>46276</v>
      </c>
      <c r="DQ1860" s="763">
        <v>46302</v>
      </c>
      <c r="DR1860" s="763">
        <v>46302</v>
      </c>
      <c r="DS1860" s="770">
        <v>46276</v>
      </c>
      <c r="DT1860" s="752">
        <v>46302</v>
      </c>
      <c r="DU1860" s="753">
        <v>-4</v>
      </c>
      <c r="DV1860" s="753" t="s">
        <v>308</v>
      </c>
      <c r="DW1860" s="754">
        <v>46269</v>
      </c>
      <c r="DX1860" s="755">
        <v>46272</v>
      </c>
      <c r="DY1860" s="754" t="e">
        <v>#VALUE!</v>
      </c>
      <c r="DZ1860" s="754" t="e">
        <v>#VALUE!</v>
      </c>
      <c r="EA1860" s="754"/>
      <c r="EB1860" s="754"/>
      <c r="HA1860" s="756" t="s">
        <v>397</v>
      </c>
      <c r="HB1860" s="756" t="s">
        <v>397</v>
      </c>
      <c r="HC1860" s="756" t="s">
        <v>397</v>
      </c>
      <c r="HD1860" s="756" t="s">
        <v>397</v>
      </c>
      <c r="HE1860" s="756" t="s">
        <v>397</v>
      </c>
      <c r="HF1860" s="756" t="s">
        <v>397</v>
      </c>
      <c r="HG1860" s="756" t="s">
        <v>397</v>
      </c>
      <c r="HH1860" s="756" t="s">
        <v>397</v>
      </c>
      <c r="HI1860" s="756" t="s">
        <v>397</v>
      </c>
      <c r="HJ1860" s="756" t="s">
        <v>397</v>
      </c>
      <c r="HK1860"/>
      <c r="HL1860"/>
      <c r="HM1860"/>
      <c r="HN1860" s="756" t="str">
        <f t="shared" si="65"/>
        <v>AUTO PRINT</v>
      </c>
      <c r="HO1860"/>
      <c r="HP1860" s="757" t="s">
        <v>572</v>
      </c>
      <c r="HQ1860" s="757" t="s">
        <v>572</v>
      </c>
      <c r="HR1860" s="757" t="s">
        <v>572</v>
      </c>
      <c r="HS1860"/>
      <c r="HW1860" s="758"/>
      <c r="HX1860"/>
      <c r="HY1860" s="759" t="s">
        <v>572</v>
      </c>
      <c r="HZ1860" s="759" t="s">
        <v>572</v>
      </c>
      <c r="IA1860" s="759" t="s">
        <v>572</v>
      </c>
      <c r="IC1860" s="760" t="s">
        <v>572</v>
      </c>
      <c r="ID1860" s="760" t="s">
        <v>572</v>
      </c>
      <c r="IE1860" s="760" t="s">
        <v>572</v>
      </c>
      <c r="IF1860" s="761" t="s">
        <v>572</v>
      </c>
      <c r="IG1860" s="619" t="str">
        <f t="shared" si="66"/>
        <v>IN HOUSE (MANUAL)</v>
      </c>
      <c r="II1860" s="761" t="s">
        <v>572</v>
      </c>
      <c r="IK1860" s="761" t="str">
        <f>IFERROR(VLOOKUP($M1860,#REF!,13,0),"IN HOUSE (MANUAL)")</f>
        <v>IN HOUSE (MANUAL)</v>
      </c>
      <c r="IM1860" s="760" t="s">
        <v>572</v>
      </c>
      <c r="IN1860" s="760" t="s">
        <v>572</v>
      </c>
      <c r="IO1860" s="760" t="s">
        <v>572</v>
      </c>
      <c r="IQ1860" s="760" t="s">
        <v>572</v>
      </c>
      <c r="IR1860" s="760" t="s">
        <v>572</v>
      </c>
      <c r="IT1860" s="760" t="s">
        <v>572</v>
      </c>
      <c r="IV1860" s="760" t="s">
        <v>572</v>
      </c>
      <c r="IW1860" s="760" t="s">
        <v>572</v>
      </c>
      <c r="IY1860" s="760" t="s">
        <v>572</v>
      </c>
      <c r="IZ1860" s="760" t="s">
        <v>572</v>
      </c>
      <c r="JB1860" s="760" t="s">
        <v>572</v>
      </c>
      <c r="JC1860" s="760" t="s">
        <v>572</v>
      </c>
      <c r="JE1860" s="760" t="s">
        <v>572</v>
      </c>
      <c r="JF1860" s="760" t="s">
        <v>572</v>
      </c>
    </row>
    <row r="1861" spans="1:266" ht="17.25" customHeight="1" x14ac:dyDescent="0.35">
      <c r="A1861" s="618" t="s">
        <v>3240</v>
      </c>
      <c r="B1861" s="730">
        <v>83</v>
      </c>
      <c r="C1861" s="730" t="s">
        <v>3229</v>
      </c>
      <c r="D1861" s="730" t="s">
        <v>3229</v>
      </c>
      <c r="E1861" s="730">
        <v>33</v>
      </c>
      <c r="F1861" s="731" t="s">
        <v>3241</v>
      </c>
      <c r="G1861" s="732">
        <v>2</v>
      </c>
      <c r="H1861" s="826">
        <v>46196</v>
      </c>
      <c r="I1861" s="730">
        <v>37</v>
      </c>
      <c r="J1861" s="730" t="s">
        <v>308</v>
      </c>
      <c r="K1861" s="730">
        <v>38</v>
      </c>
      <c r="L1861" s="730" t="s">
        <v>3242</v>
      </c>
      <c r="M1861" s="735" t="s">
        <v>3240</v>
      </c>
      <c r="N1861" s="735">
        <v>0</v>
      </c>
      <c r="O1861" s="735" t="s">
        <v>390</v>
      </c>
      <c r="P1861" s="735">
        <v>0</v>
      </c>
      <c r="Q1861" s="735">
        <v>0</v>
      </c>
      <c r="R1861" s="735" t="s">
        <v>3231</v>
      </c>
      <c r="S1861" s="735" t="s">
        <v>308</v>
      </c>
      <c r="T1861" s="735" t="s">
        <v>3243</v>
      </c>
      <c r="U1861" s="735">
        <v>373</v>
      </c>
      <c r="V1861" s="735" t="s">
        <v>308</v>
      </c>
      <c r="W1861" s="735"/>
      <c r="X1861" s="735"/>
      <c r="Y1861" s="768"/>
      <c r="Z1861" s="768"/>
      <c r="AA1861" s="735" t="s">
        <v>53</v>
      </c>
      <c r="AB1861" s="735" t="s">
        <v>863</v>
      </c>
      <c r="AC1861" s="735" t="s">
        <v>656</v>
      </c>
      <c r="AD1861" s="735">
        <v>4896</v>
      </c>
      <c r="AE1861" s="764">
        <v>2448</v>
      </c>
      <c r="AF1861" s="976" t="s">
        <v>390</v>
      </c>
      <c r="AG1861" s="765"/>
      <c r="AH1861" s="970"/>
      <c r="AI1861" s="765" t="s">
        <v>308</v>
      </c>
      <c r="AJ1861" s="740">
        <v>8</v>
      </c>
      <c r="AK1861" s="766"/>
      <c r="AL1861" s="740"/>
      <c r="AM1861" s="767">
        <v>0</v>
      </c>
      <c r="AN1861" s="767"/>
      <c r="AO1861" s="767">
        <v>0</v>
      </c>
      <c r="AP1861" s="767"/>
      <c r="AQ1861" s="767"/>
      <c r="AR1861" s="767"/>
      <c r="AS1861" s="767"/>
      <c r="AT1861" s="767"/>
      <c r="AU1861" s="767"/>
      <c r="AV1861" s="767"/>
      <c r="AW1861" s="767"/>
      <c r="AX1861" s="767"/>
      <c r="AY1861" s="767"/>
      <c r="AZ1861" s="767"/>
      <c r="BA1861" s="767"/>
      <c r="BB1861" s="767">
        <v>0</v>
      </c>
      <c r="BC1861" s="767">
        <v>0</v>
      </c>
      <c r="BD1861" s="767">
        <v>0</v>
      </c>
      <c r="BE1861" s="767">
        <v>0</v>
      </c>
      <c r="BF1861" s="767">
        <v>0</v>
      </c>
      <c r="BG1861" s="767">
        <v>0</v>
      </c>
      <c r="BH1861" s="767">
        <v>0</v>
      </c>
      <c r="BI1861" s="767">
        <v>0</v>
      </c>
      <c r="BJ1861" s="767"/>
      <c r="BK1861" s="767">
        <v>0</v>
      </c>
      <c r="BL1861" s="767"/>
      <c r="BM1861" s="767"/>
      <c r="BN1861" s="767" t="s">
        <v>308</v>
      </c>
      <c r="BO1861" s="767" t="s">
        <v>308</v>
      </c>
      <c r="BP1861" s="767" t="s">
        <v>308</v>
      </c>
      <c r="BQ1861" s="767" t="s">
        <v>308</v>
      </c>
      <c r="BR1861" s="767"/>
      <c r="BS1861" s="767" t="s">
        <v>397</v>
      </c>
      <c r="BT1861" s="767"/>
      <c r="BU1861" s="767" t="s">
        <v>579</v>
      </c>
      <c r="BV1861" s="767"/>
      <c r="BW1861" s="767"/>
      <c r="BX1861" s="767"/>
      <c r="BY1861" s="767"/>
      <c r="BZ1861" s="767"/>
      <c r="CA1861" s="767"/>
      <c r="CB1861" s="767"/>
      <c r="CC1861" s="767"/>
      <c r="CD1861" s="767"/>
      <c r="CE1861" s="767"/>
      <c r="CF1861" s="767"/>
      <c r="CG1861" s="767"/>
      <c r="CH1861" s="767"/>
      <c r="CI1861" s="767"/>
      <c r="CJ1861" s="767"/>
      <c r="CK1861" s="768"/>
      <c r="CL1861" s="768" t="s">
        <v>397</v>
      </c>
      <c r="CM1861" s="768" t="s">
        <v>397</v>
      </c>
      <c r="CN1861" s="768" t="s">
        <v>397</v>
      </c>
      <c r="CO1861" s="768" t="s">
        <v>397</v>
      </c>
      <c r="CP1861" s="768">
        <v>0</v>
      </c>
      <c r="CQ1861" s="768">
        <v>60</v>
      </c>
      <c r="CR1861" s="735">
        <v>2448</v>
      </c>
      <c r="CS1861" s="769"/>
      <c r="CT1861" s="860">
        <v>46286</v>
      </c>
      <c r="CU1861" s="891" t="s">
        <v>598</v>
      </c>
      <c r="CV1861" s="763"/>
      <c r="CW1861" s="763"/>
      <c r="CX1861" s="860">
        <v>46239</v>
      </c>
      <c r="CY1861" s="747">
        <v>0</v>
      </c>
      <c r="CZ1861" s="747" t="s">
        <v>308</v>
      </c>
      <c r="DA1861" s="748">
        <v>0</v>
      </c>
      <c r="DB1861" s="748">
        <v>0</v>
      </c>
      <c r="DC1861" s="748">
        <v>0</v>
      </c>
      <c r="DD1861" s="748" t="s">
        <v>308</v>
      </c>
      <c r="DE1861" s="748" t="s">
        <v>308</v>
      </c>
      <c r="DF1861" s="748" t="s">
        <v>308</v>
      </c>
      <c r="DG1861" s="748" t="s">
        <v>308</v>
      </c>
      <c r="DH1861" s="770">
        <v>0</v>
      </c>
      <c r="DI1861" s="763" t="s">
        <v>390</v>
      </c>
      <c r="DJ1861" s="763" t="s">
        <v>390</v>
      </c>
      <c r="DK1861" s="763" t="s">
        <v>390</v>
      </c>
      <c r="DL1861" s="763" t="s">
        <v>390</v>
      </c>
      <c r="DM1861" s="763" t="s">
        <v>390</v>
      </c>
      <c r="DN1861" s="763" t="s">
        <v>390</v>
      </c>
      <c r="DO1861" s="771">
        <v>0</v>
      </c>
      <c r="DP1861" s="763">
        <v>46283</v>
      </c>
      <c r="DQ1861" s="737">
        <v>46283</v>
      </c>
      <c r="DR1861" s="763">
        <v>46283</v>
      </c>
      <c r="DS1861" s="770">
        <v>46283</v>
      </c>
      <c r="DT1861" s="752">
        <v>46283</v>
      </c>
      <c r="DU1861" s="753">
        <v>-8</v>
      </c>
      <c r="DV1861" s="753" t="s">
        <v>308</v>
      </c>
      <c r="DW1861" s="754">
        <v>46272</v>
      </c>
      <c r="DX1861" s="755">
        <v>46275</v>
      </c>
      <c r="DY1861" s="754" t="e">
        <v>#VALUE!</v>
      </c>
      <c r="DZ1861" s="754" t="e">
        <v>#VALUE!</v>
      </c>
      <c r="EA1861" s="754"/>
      <c r="EB1861" s="754"/>
      <c r="HA1861" s="756" t="s">
        <v>397</v>
      </c>
      <c r="HB1861" s="756" t="s">
        <v>397</v>
      </c>
      <c r="HC1861" s="756" t="s">
        <v>397</v>
      </c>
      <c r="HD1861" s="756" t="s">
        <v>397</v>
      </c>
      <c r="HE1861" s="756" t="s">
        <v>397</v>
      </c>
      <c r="HF1861" s="756" t="s">
        <v>397</v>
      </c>
      <c r="HG1861" s="756" t="s">
        <v>397</v>
      </c>
      <c r="HH1861" s="756" t="s">
        <v>397</v>
      </c>
      <c r="HI1861" s="756" t="s">
        <v>397</v>
      </c>
      <c r="HJ1861" s="756" t="s">
        <v>397</v>
      </c>
      <c r="HK1861"/>
      <c r="HL1861"/>
      <c r="HM1861"/>
      <c r="HN1861" s="756" t="str">
        <f t="shared" si="65"/>
        <v>AUTO PRINT</v>
      </c>
      <c r="HO1861"/>
      <c r="HP1861" s="757" t="s">
        <v>572</v>
      </c>
      <c r="HQ1861" s="757" t="s">
        <v>572</v>
      </c>
      <c r="HR1861" s="757" t="s">
        <v>572</v>
      </c>
      <c r="HS1861"/>
      <c r="HW1861" s="758"/>
      <c r="HX1861"/>
      <c r="HY1861" s="759" t="s">
        <v>572</v>
      </c>
      <c r="HZ1861" s="759" t="s">
        <v>572</v>
      </c>
      <c r="IA1861" s="759" t="s">
        <v>572</v>
      </c>
      <c r="IC1861" s="760" t="s">
        <v>572</v>
      </c>
      <c r="ID1861" s="760" t="s">
        <v>572</v>
      </c>
      <c r="IE1861" s="760" t="s">
        <v>572</v>
      </c>
      <c r="IF1861" s="761" t="s">
        <v>572</v>
      </c>
      <c r="IG1861" s="619" t="str">
        <f t="shared" si="66"/>
        <v>IN HOUSE (MANUAL)</v>
      </c>
      <c r="II1861" s="761" t="s">
        <v>572</v>
      </c>
      <c r="IK1861" s="761" t="str">
        <f>IFERROR(VLOOKUP($M1861,#REF!,13,0),"IN HOUSE (MANUAL)")</f>
        <v>IN HOUSE (MANUAL)</v>
      </c>
      <c r="IM1861" s="760" t="s">
        <v>572</v>
      </c>
      <c r="IN1861" s="760" t="s">
        <v>572</v>
      </c>
      <c r="IO1861" s="760" t="s">
        <v>572</v>
      </c>
      <c r="IQ1861" s="760" t="s">
        <v>572</v>
      </c>
      <c r="IR1861" s="760" t="s">
        <v>572</v>
      </c>
      <c r="IT1861" s="760" t="s">
        <v>572</v>
      </c>
      <c r="IV1861" s="760" t="s">
        <v>572</v>
      </c>
      <c r="IW1861" s="760" t="s">
        <v>572</v>
      </c>
      <c r="IY1861" s="760" t="s">
        <v>572</v>
      </c>
      <c r="IZ1861" s="760" t="s">
        <v>572</v>
      </c>
      <c r="JB1861" s="760" t="s">
        <v>572</v>
      </c>
      <c r="JC1861" s="760" t="s">
        <v>572</v>
      </c>
      <c r="JE1861" s="760" t="s">
        <v>572</v>
      </c>
      <c r="JF1861" s="760" t="s">
        <v>572</v>
      </c>
    </row>
    <row r="1862" spans="1:266" ht="17.25" customHeight="1" x14ac:dyDescent="0.35">
      <c r="A1862" s="618" t="s">
        <v>3244</v>
      </c>
      <c r="B1862" s="730">
        <v>84</v>
      </c>
      <c r="C1862" s="730" t="s">
        <v>3229</v>
      </c>
      <c r="D1862" s="730" t="s">
        <v>3229</v>
      </c>
      <c r="E1862" s="730">
        <v>33</v>
      </c>
      <c r="F1862" s="731" t="s">
        <v>3241</v>
      </c>
      <c r="G1862" s="732">
        <v>2</v>
      </c>
      <c r="H1862" s="826">
        <v>46196</v>
      </c>
      <c r="I1862" s="730">
        <v>38</v>
      </c>
      <c r="J1862" s="730" t="s">
        <v>308</v>
      </c>
      <c r="K1862" s="730">
        <v>38</v>
      </c>
      <c r="L1862" s="730" t="s">
        <v>3245</v>
      </c>
      <c r="M1862" s="735" t="s">
        <v>3244</v>
      </c>
      <c r="N1862" s="734">
        <v>0</v>
      </c>
      <c r="O1862" s="734" t="s">
        <v>390</v>
      </c>
      <c r="P1862" s="734">
        <v>0</v>
      </c>
      <c r="Q1862" s="734">
        <v>0</v>
      </c>
      <c r="R1862" s="735" t="s">
        <v>3231</v>
      </c>
      <c r="S1862" s="735" t="s">
        <v>308</v>
      </c>
      <c r="T1862" s="735" t="s">
        <v>3243</v>
      </c>
      <c r="U1862" s="735">
        <v>373</v>
      </c>
      <c r="V1862" s="735" t="s">
        <v>308</v>
      </c>
      <c r="W1862" s="735"/>
      <c r="X1862" s="735"/>
      <c r="Y1862" s="768"/>
      <c r="Z1862" s="768"/>
      <c r="AA1862" s="735" t="s">
        <v>53</v>
      </c>
      <c r="AB1862" s="735" t="s">
        <v>863</v>
      </c>
      <c r="AC1862" s="735" t="s">
        <v>656</v>
      </c>
      <c r="AD1862" s="735">
        <v>4896</v>
      </c>
      <c r="AE1862" s="764">
        <v>2448</v>
      </c>
      <c r="AF1862" s="976" t="s">
        <v>390</v>
      </c>
      <c r="AG1862" s="765"/>
      <c r="AH1862" s="970"/>
      <c r="AI1862" s="765" t="s">
        <v>308</v>
      </c>
      <c r="AJ1862" s="740">
        <v>9</v>
      </c>
      <c r="AK1862" s="766"/>
      <c r="AL1862" s="740"/>
      <c r="AM1862" s="767">
        <v>0</v>
      </c>
      <c r="AN1862" s="767"/>
      <c r="AO1862" s="767">
        <v>0</v>
      </c>
      <c r="AP1862" s="767"/>
      <c r="AQ1862" s="767"/>
      <c r="AR1862" s="767"/>
      <c r="AS1862" s="767"/>
      <c r="AT1862" s="767"/>
      <c r="AU1862" s="767"/>
      <c r="AV1862" s="767"/>
      <c r="AW1862" s="767"/>
      <c r="AX1862" s="767"/>
      <c r="AY1862" s="767"/>
      <c r="AZ1862" s="767"/>
      <c r="BA1862" s="767"/>
      <c r="BB1862" s="767">
        <v>0</v>
      </c>
      <c r="BC1862" s="767">
        <v>0</v>
      </c>
      <c r="BD1862" s="767">
        <v>0</v>
      </c>
      <c r="BE1862" s="767">
        <v>0</v>
      </c>
      <c r="BF1862" s="767">
        <v>0</v>
      </c>
      <c r="BG1862" s="767">
        <v>0</v>
      </c>
      <c r="BH1862" s="767">
        <v>0</v>
      </c>
      <c r="BI1862" s="767">
        <v>0</v>
      </c>
      <c r="BJ1862" s="767"/>
      <c r="BK1862" s="767">
        <v>0</v>
      </c>
      <c r="BL1862" s="767"/>
      <c r="BM1862" s="767"/>
      <c r="BN1862" s="767" t="s">
        <v>308</v>
      </c>
      <c r="BO1862" s="767" t="s">
        <v>308</v>
      </c>
      <c r="BP1862" s="767" t="s">
        <v>308</v>
      </c>
      <c r="BQ1862" s="767" t="s">
        <v>308</v>
      </c>
      <c r="BR1862" s="767"/>
      <c r="BS1862" s="767" t="s">
        <v>397</v>
      </c>
      <c r="BT1862" s="767"/>
      <c r="BU1862" s="767" t="s">
        <v>579</v>
      </c>
      <c r="BV1862" s="767"/>
      <c r="BW1862" s="767"/>
      <c r="BX1862" s="767"/>
      <c r="BY1862" s="767"/>
      <c r="BZ1862" s="767"/>
      <c r="CA1862" s="767"/>
      <c r="CB1862" s="767"/>
      <c r="CC1862" s="767"/>
      <c r="CD1862" s="767"/>
      <c r="CE1862" s="767"/>
      <c r="CF1862" s="767"/>
      <c r="CG1862" s="767"/>
      <c r="CH1862" s="767"/>
      <c r="CI1862" s="767"/>
      <c r="CJ1862" s="767"/>
      <c r="CK1862" s="768"/>
      <c r="CL1862" s="768" t="s">
        <v>397</v>
      </c>
      <c r="CM1862" s="768" t="s">
        <v>397</v>
      </c>
      <c r="CN1862" s="768" t="s">
        <v>397</v>
      </c>
      <c r="CO1862" s="768" t="s">
        <v>397</v>
      </c>
      <c r="CP1862" s="768">
        <v>0</v>
      </c>
      <c r="CQ1862" s="768">
        <v>1729</v>
      </c>
      <c r="CR1862" s="735">
        <v>2448</v>
      </c>
      <c r="CS1862" s="769"/>
      <c r="CT1862" s="860">
        <v>46286</v>
      </c>
      <c r="CU1862" s="891" t="s">
        <v>598</v>
      </c>
      <c r="CV1862" s="763"/>
      <c r="CW1862" s="763"/>
      <c r="CX1862" s="860">
        <v>46239</v>
      </c>
      <c r="CY1862" s="747">
        <v>0</v>
      </c>
      <c r="CZ1862" s="747">
        <v>0</v>
      </c>
      <c r="DA1862" s="748">
        <v>0</v>
      </c>
      <c r="DB1862" s="748">
        <v>0</v>
      </c>
      <c r="DC1862" s="748">
        <v>0</v>
      </c>
      <c r="DD1862" s="748" t="s">
        <v>308</v>
      </c>
      <c r="DE1862" s="748" t="s">
        <v>308</v>
      </c>
      <c r="DF1862" s="748" t="s">
        <v>308</v>
      </c>
      <c r="DG1862" s="748" t="s">
        <v>308</v>
      </c>
      <c r="DH1862" s="770">
        <v>0</v>
      </c>
      <c r="DI1862" s="763" t="s">
        <v>390</v>
      </c>
      <c r="DJ1862" s="763" t="s">
        <v>390</v>
      </c>
      <c r="DK1862" s="763" t="s">
        <v>390</v>
      </c>
      <c r="DL1862" s="763" t="s">
        <v>390</v>
      </c>
      <c r="DM1862" s="763" t="s">
        <v>390</v>
      </c>
      <c r="DN1862" s="763" t="s">
        <v>390</v>
      </c>
      <c r="DO1862" s="771">
        <v>0</v>
      </c>
      <c r="DP1862" s="763">
        <v>46283</v>
      </c>
      <c r="DQ1862" s="763">
        <v>46283</v>
      </c>
      <c r="DR1862" s="763">
        <v>46283</v>
      </c>
      <c r="DS1862" s="770">
        <v>46283</v>
      </c>
      <c r="DT1862" s="752">
        <v>46283</v>
      </c>
      <c r="DU1862" s="753">
        <v>-3</v>
      </c>
      <c r="DV1862" s="753" t="s">
        <v>308</v>
      </c>
      <c r="DW1862" s="754">
        <v>46275</v>
      </c>
      <c r="DX1862" s="755">
        <v>46280</v>
      </c>
      <c r="DY1862" s="754" t="e">
        <v>#VALUE!</v>
      </c>
      <c r="DZ1862" s="754" t="e">
        <v>#VALUE!</v>
      </c>
      <c r="EA1862" s="754"/>
      <c r="EB1862" s="754"/>
      <c r="HA1862" s="756" t="s">
        <v>397</v>
      </c>
      <c r="HB1862" s="756" t="s">
        <v>397</v>
      </c>
      <c r="HC1862" s="756" t="s">
        <v>397</v>
      </c>
      <c r="HD1862" s="756" t="s">
        <v>397</v>
      </c>
      <c r="HE1862" s="756" t="s">
        <v>397</v>
      </c>
      <c r="HF1862" s="756" t="s">
        <v>397</v>
      </c>
      <c r="HG1862" s="756" t="s">
        <v>397</v>
      </c>
      <c r="HH1862" s="756" t="s">
        <v>397</v>
      </c>
      <c r="HI1862" s="756" t="s">
        <v>397</v>
      </c>
      <c r="HJ1862" s="756" t="s">
        <v>397</v>
      </c>
      <c r="HK1862"/>
      <c r="HL1862"/>
      <c r="HM1862"/>
      <c r="HN1862" s="756" t="str">
        <f t="shared" si="65"/>
        <v>AUTO PRINT</v>
      </c>
      <c r="HO1862"/>
      <c r="HP1862" s="757" t="s">
        <v>572</v>
      </c>
      <c r="HQ1862" s="757" t="s">
        <v>572</v>
      </c>
      <c r="HR1862" s="757" t="s">
        <v>572</v>
      </c>
      <c r="HS1862"/>
      <c r="HW1862" s="758"/>
      <c r="HX1862"/>
      <c r="HY1862" s="759" t="s">
        <v>572</v>
      </c>
      <c r="HZ1862" s="759" t="s">
        <v>572</v>
      </c>
      <c r="IA1862" s="759" t="s">
        <v>572</v>
      </c>
      <c r="IC1862" s="760" t="s">
        <v>572</v>
      </c>
      <c r="ID1862" s="760" t="s">
        <v>572</v>
      </c>
      <c r="IE1862" s="760" t="s">
        <v>572</v>
      </c>
      <c r="IF1862" s="761" t="s">
        <v>572</v>
      </c>
      <c r="IG1862" s="619" t="str">
        <f t="shared" si="66"/>
        <v>IN HOUSE (MANUAL)</v>
      </c>
      <c r="II1862" s="761" t="s">
        <v>572</v>
      </c>
      <c r="IK1862" s="761" t="str">
        <f>IFERROR(VLOOKUP($M1862,#REF!,13,0),"IN HOUSE (MANUAL)")</f>
        <v>IN HOUSE (MANUAL)</v>
      </c>
      <c r="IM1862" s="760" t="s">
        <v>572</v>
      </c>
      <c r="IN1862" s="760" t="s">
        <v>572</v>
      </c>
      <c r="IO1862" s="760" t="s">
        <v>572</v>
      </c>
      <c r="IQ1862" s="760" t="s">
        <v>572</v>
      </c>
      <c r="IR1862" s="760" t="s">
        <v>572</v>
      </c>
      <c r="IT1862" s="760" t="s">
        <v>572</v>
      </c>
      <c r="IV1862" s="760" t="s">
        <v>572</v>
      </c>
      <c r="IW1862" s="760" t="s">
        <v>572</v>
      </c>
      <c r="IY1862" s="760" t="s">
        <v>572</v>
      </c>
      <c r="IZ1862" s="760" t="s">
        <v>572</v>
      </c>
      <c r="JB1862" s="760" t="s">
        <v>572</v>
      </c>
      <c r="JC1862" s="760" t="s">
        <v>572</v>
      </c>
      <c r="JE1862" s="760" t="s">
        <v>572</v>
      </c>
      <c r="JF1862" s="760" t="s">
        <v>572</v>
      </c>
    </row>
    <row r="1863" spans="1:266" ht="17.25" customHeight="1" x14ac:dyDescent="0.35">
      <c r="A1863" s="618" t="s">
        <v>3246</v>
      </c>
      <c r="B1863" s="730">
        <v>85</v>
      </c>
      <c r="C1863" s="730" t="s">
        <v>3045</v>
      </c>
      <c r="D1863" s="730" t="s">
        <v>3045</v>
      </c>
      <c r="E1863" s="730">
        <v>33</v>
      </c>
      <c r="F1863" s="731" t="s">
        <v>574</v>
      </c>
      <c r="G1863" s="732">
        <v>1</v>
      </c>
      <c r="H1863" s="826">
        <v>46196</v>
      </c>
      <c r="I1863" s="730">
        <v>38</v>
      </c>
      <c r="J1863" s="730" t="s">
        <v>308</v>
      </c>
      <c r="K1863" s="730">
        <v>39</v>
      </c>
      <c r="L1863" s="730" t="s">
        <v>3247</v>
      </c>
      <c r="M1863" s="735" t="s">
        <v>3246</v>
      </c>
      <c r="N1863" s="735">
        <v>0</v>
      </c>
      <c r="O1863" s="735" t="s">
        <v>390</v>
      </c>
      <c r="P1863" s="735">
        <v>0</v>
      </c>
      <c r="Q1863" s="735">
        <v>0</v>
      </c>
      <c r="R1863" s="735" t="s">
        <v>3231</v>
      </c>
      <c r="S1863" s="735" t="s">
        <v>308</v>
      </c>
      <c r="T1863" s="735" t="s">
        <v>3248</v>
      </c>
      <c r="U1863" s="735">
        <v>373</v>
      </c>
      <c r="V1863" s="735" t="s">
        <v>308</v>
      </c>
      <c r="W1863" s="735"/>
      <c r="X1863" s="735"/>
      <c r="Y1863" s="768">
        <v>0</v>
      </c>
      <c r="Z1863" s="768">
        <v>129</v>
      </c>
      <c r="AA1863" s="735" t="s">
        <v>53</v>
      </c>
      <c r="AB1863" s="735" t="s">
        <v>863</v>
      </c>
      <c r="AC1863" s="735" t="s">
        <v>899</v>
      </c>
      <c r="AD1863" s="735">
        <v>1368</v>
      </c>
      <c r="AE1863" s="738">
        <v>1368</v>
      </c>
      <c r="AF1863" s="763">
        <v>46272</v>
      </c>
      <c r="AG1863" s="765"/>
      <c r="AH1863" s="970"/>
      <c r="AI1863" s="765" t="s">
        <v>613</v>
      </c>
      <c r="AJ1863" s="740">
        <v>10</v>
      </c>
      <c r="AK1863" s="766"/>
      <c r="AL1863" s="740"/>
      <c r="AM1863" s="767">
        <v>0</v>
      </c>
      <c r="AN1863" s="767"/>
      <c r="AO1863" s="767">
        <v>1368</v>
      </c>
      <c r="AP1863" s="767"/>
      <c r="AQ1863" s="767"/>
      <c r="AR1863" s="767"/>
      <c r="AS1863" s="767"/>
      <c r="AT1863" s="767"/>
      <c r="AU1863" s="767"/>
      <c r="AV1863" s="767"/>
      <c r="AW1863" s="767"/>
      <c r="AX1863" s="767"/>
      <c r="AY1863" s="767"/>
      <c r="AZ1863" s="767"/>
      <c r="BA1863" s="767"/>
      <c r="BB1863" s="767">
        <v>0</v>
      </c>
      <c r="BC1863" s="767">
        <v>1368</v>
      </c>
      <c r="BD1863" s="767">
        <v>0</v>
      </c>
      <c r="BE1863" s="767">
        <v>0</v>
      </c>
      <c r="BF1863" s="767">
        <v>1368</v>
      </c>
      <c r="BG1863" s="767">
        <v>0</v>
      </c>
      <c r="BH1863" s="767">
        <v>0</v>
      </c>
      <c r="BI1863" s="767">
        <v>129</v>
      </c>
      <c r="BJ1863" s="767" t="s">
        <v>922</v>
      </c>
      <c r="BK1863" s="767">
        <v>0</v>
      </c>
      <c r="BL1863" s="767"/>
      <c r="BM1863" s="767"/>
      <c r="BN1863" s="767" t="s">
        <v>308</v>
      </c>
      <c r="BO1863" s="767" t="s">
        <v>308</v>
      </c>
      <c r="BP1863" s="767" t="s">
        <v>308</v>
      </c>
      <c r="BQ1863" s="767" t="s">
        <v>308</v>
      </c>
      <c r="BR1863" s="767"/>
      <c r="BS1863" s="767" t="s">
        <v>397</v>
      </c>
      <c r="BT1863" s="767"/>
      <c r="BU1863" s="767" t="s">
        <v>579</v>
      </c>
      <c r="BV1863" s="767"/>
      <c r="BW1863" s="767"/>
      <c r="BX1863" s="767"/>
      <c r="BY1863" s="767"/>
      <c r="BZ1863" s="767"/>
      <c r="CA1863" s="767"/>
      <c r="CB1863" s="767"/>
      <c r="CC1863" s="767"/>
      <c r="CD1863" s="767"/>
      <c r="CE1863" s="767"/>
      <c r="CF1863" s="767"/>
      <c r="CG1863" s="767"/>
      <c r="CH1863" s="767"/>
      <c r="CI1863" s="767"/>
      <c r="CJ1863" s="767"/>
      <c r="CK1863" s="768"/>
      <c r="CL1863" s="768" t="s">
        <v>397</v>
      </c>
      <c r="CM1863" s="768" t="s">
        <v>397</v>
      </c>
      <c r="CN1863" s="768" t="s">
        <v>397</v>
      </c>
      <c r="CO1863" s="768" t="s">
        <v>397</v>
      </c>
      <c r="CP1863" s="768">
        <v>129</v>
      </c>
      <c r="CQ1863" s="768">
        <v>1368</v>
      </c>
      <c r="CR1863" s="735">
        <v>1368</v>
      </c>
      <c r="CS1863" s="769"/>
      <c r="CT1863" s="860" t="s">
        <v>308</v>
      </c>
      <c r="CU1863" s="891" t="s">
        <v>308</v>
      </c>
      <c r="CV1863" s="763"/>
      <c r="CW1863" s="763"/>
      <c r="CX1863" s="860">
        <v>46254</v>
      </c>
      <c r="CY1863" s="747" t="s">
        <v>682</v>
      </c>
      <c r="CZ1863" s="747" t="s">
        <v>308</v>
      </c>
      <c r="DA1863" s="748">
        <v>46269</v>
      </c>
      <c r="DB1863" s="748" t="s">
        <v>633</v>
      </c>
      <c r="DC1863" s="748" t="s">
        <v>634</v>
      </c>
      <c r="DD1863" s="748" t="s">
        <v>308</v>
      </c>
      <c r="DE1863" s="748" t="s">
        <v>308</v>
      </c>
      <c r="DF1863" s="748" t="s">
        <v>308</v>
      </c>
      <c r="DG1863" s="748" t="s">
        <v>308</v>
      </c>
      <c r="DH1863" s="770">
        <v>0</v>
      </c>
      <c r="DI1863" s="763" t="s">
        <v>390</v>
      </c>
      <c r="DJ1863" s="763">
        <v>46272</v>
      </c>
      <c r="DK1863" s="763" t="s">
        <v>390</v>
      </c>
      <c r="DL1863" s="763" t="s">
        <v>390</v>
      </c>
      <c r="DM1863" s="763">
        <v>46274</v>
      </c>
      <c r="DN1863" s="763">
        <v>46274</v>
      </c>
      <c r="DO1863" s="771">
        <v>0</v>
      </c>
      <c r="DP1863" s="763">
        <v>46297</v>
      </c>
      <c r="DQ1863" s="763">
        <v>46290</v>
      </c>
      <c r="DR1863" s="763">
        <v>46290</v>
      </c>
      <c r="DS1863" s="770">
        <v>46297</v>
      </c>
      <c r="DT1863" s="752">
        <v>46290</v>
      </c>
      <c r="DU1863" s="753">
        <v>-9</v>
      </c>
      <c r="DV1863" s="753" t="s">
        <v>308</v>
      </c>
      <c r="DW1863" s="754">
        <v>46280</v>
      </c>
      <c r="DX1863" s="755">
        <v>46281</v>
      </c>
      <c r="DY1863" s="754" t="e">
        <v>#VALUE!</v>
      </c>
      <c r="DZ1863" s="754" t="e">
        <v>#VALUE!</v>
      </c>
      <c r="EA1863" s="754"/>
      <c r="EB1863" s="754"/>
      <c r="HA1863" s="756" t="s">
        <v>397</v>
      </c>
      <c r="HB1863" s="756" t="s">
        <v>397</v>
      </c>
      <c r="HC1863" s="756" t="s">
        <v>397</v>
      </c>
      <c r="HD1863" s="756" t="s">
        <v>397</v>
      </c>
      <c r="HE1863" s="756" t="s">
        <v>397</v>
      </c>
      <c r="HF1863" s="756" t="s">
        <v>397</v>
      </c>
      <c r="HG1863" s="756" t="s">
        <v>397</v>
      </c>
      <c r="HH1863" s="756" t="s">
        <v>397</v>
      </c>
      <c r="HI1863" s="756" t="s">
        <v>397</v>
      </c>
      <c r="HJ1863" s="756" t="s">
        <v>397</v>
      </c>
      <c r="HK1863"/>
      <c r="HL1863"/>
      <c r="HM1863"/>
      <c r="HN1863" s="756" t="str">
        <f t="shared" si="65"/>
        <v>AUTO PRINT</v>
      </c>
      <c r="HO1863"/>
      <c r="HP1863" s="757" t="s">
        <v>572</v>
      </c>
      <c r="HQ1863" s="757" t="s">
        <v>572</v>
      </c>
      <c r="HR1863" s="757" t="s">
        <v>572</v>
      </c>
      <c r="HS1863"/>
      <c r="HW1863" s="758"/>
      <c r="HX1863"/>
      <c r="HY1863" s="759" t="s">
        <v>572</v>
      </c>
      <c r="HZ1863" s="759" t="s">
        <v>572</v>
      </c>
      <c r="IA1863" s="759" t="s">
        <v>572</v>
      </c>
      <c r="IC1863" s="760" t="s">
        <v>572</v>
      </c>
      <c r="ID1863" s="760" t="s">
        <v>572</v>
      </c>
      <c r="IE1863" s="760" t="s">
        <v>572</v>
      </c>
      <c r="IF1863" s="761" t="s">
        <v>572</v>
      </c>
      <c r="IG1863" s="619" t="str">
        <f t="shared" si="66"/>
        <v>IN HOUSE (MANUAL)</v>
      </c>
      <c r="II1863" s="761" t="s">
        <v>572</v>
      </c>
      <c r="IK1863" s="761" t="str">
        <f>IFERROR(VLOOKUP($M1863,#REF!,13,0),"IN HOUSE (MANUAL)")</f>
        <v>IN HOUSE (MANUAL)</v>
      </c>
      <c r="IM1863" s="760" t="s">
        <v>922</v>
      </c>
      <c r="IN1863" s="760" t="s">
        <v>922</v>
      </c>
      <c r="IO1863" s="760">
        <v>129</v>
      </c>
      <c r="IQ1863" s="760" t="s">
        <v>572</v>
      </c>
      <c r="IR1863" s="760" t="s">
        <v>572</v>
      </c>
      <c r="IT1863" s="760" t="s">
        <v>572</v>
      </c>
      <c r="IV1863" s="760" t="s">
        <v>572</v>
      </c>
      <c r="IW1863" s="760" t="s">
        <v>572</v>
      </c>
      <c r="IY1863" s="760" t="s">
        <v>572</v>
      </c>
      <c r="IZ1863" s="760" t="s">
        <v>572</v>
      </c>
      <c r="JB1863" s="760" t="s">
        <v>572</v>
      </c>
      <c r="JC1863" s="760" t="s">
        <v>572</v>
      </c>
      <c r="JE1863" s="760" t="s">
        <v>572</v>
      </c>
      <c r="JF1863" s="760" t="s">
        <v>572</v>
      </c>
    </row>
    <row r="1864" spans="1:266" ht="17.25" customHeight="1" x14ac:dyDescent="0.35">
      <c r="A1864" s="618" t="s">
        <v>3249</v>
      </c>
      <c r="B1864" s="730">
        <v>86</v>
      </c>
      <c r="C1864" s="730" t="s">
        <v>3045</v>
      </c>
      <c r="D1864" s="730" t="s">
        <v>3045</v>
      </c>
      <c r="E1864" s="730">
        <v>33</v>
      </c>
      <c r="F1864" s="731" t="s">
        <v>574</v>
      </c>
      <c r="G1864" s="732">
        <v>1</v>
      </c>
      <c r="H1864" s="826">
        <v>46196</v>
      </c>
      <c r="I1864" s="730">
        <v>38</v>
      </c>
      <c r="J1864" s="730" t="s">
        <v>308</v>
      </c>
      <c r="K1864" s="730">
        <v>39</v>
      </c>
      <c r="L1864" s="730" t="s">
        <v>3250</v>
      </c>
      <c r="M1864" s="735" t="s">
        <v>3249</v>
      </c>
      <c r="N1864" s="735">
        <v>0</v>
      </c>
      <c r="O1864" s="735" t="s">
        <v>390</v>
      </c>
      <c r="P1864" s="735">
        <v>0</v>
      </c>
      <c r="Q1864" s="735">
        <v>0</v>
      </c>
      <c r="R1864" s="735" t="s">
        <v>3231</v>
      </c>
      <c r="S1864" s="735" t="s">
        <v>308</v>
      </c>
      <c r="T1864" s="735" t="s">
        <v>3251</v>
      </c>
      <c r="U1864" s="735">
        <v>373</v>
      </c>
      <c r="V1864" s="735" t="s">
        <v>308</v>
      </c>
      <c r="W1864" s="735"/>
      <c r="X1864" s="735"/>
      <c r="Y1864" s="768">
        <v>0</v>
      </c>
      <c r="Z1864" s="768">
        <v>36</v>
      </c>
      <c r="AA1864" s="735" t="s">
        <v>53</v>
      </c>
      <c r="AB1864" s="735" t="s">
        <v>863</v>
      </c>
      <c r="AC1864" s="735" t="s">
        <v>899</v>
      </c>
      <c r="AD1864" s="735">
        <v>1548</v>
      </c>
      <c r="AE1864" s="738">
        <v>1548</v>
      </c>
      <c r="AF1864" s="763" t="s">
        <v>390</v>
      </c>
      <c r="AG1864" s="765"/>
      <c r="AH1864" s="970"/>
      <c r="AI1864" s="765" t="s">
        <v>613</v>
      </c>
      <c r="AJ1864" s="740">
        <v>11</v>
      </c>
      <c r="AK1864" s="766"/>
      <c r="AL1864" s="740"/>
      <c r="AM1864" s="767">
        <v>0</v>
      </c>
      <c r="AN1864" s="767"/>
      <c r="AO1864" s="767">
        <v>1548</v>
      </c>
      <c r="AP1864" s="767"/>
      <c r="AQ1864" s="767"/>
      <c r="AR1864" s="767"/>
      <c r="AS1864" s="767"/>
      <c r="AT1864" s="767"/>
      <c r="AU1864" s="767"/>
      <c r="AV1864" s="767"/>
      <c r="AW1864" s="767"/>
      <c r="AX1864" s="767"/>
      <c r="AY1864" s="767"/>
      <c r="AZ1864" s="767"/>
      <c r="BA1864" s="767"/>
      <c r="BB1864" s="767">
        <v>0</v>
      </c>
      <c r="BC1864" s="767">
        <v>1548</v>
      </c>
      <c r="BD1864" s="767">
        <v>0</v>
      </c>
      <c r="BE1864" s="767">
        <v>0</v>
      </c>
      <c r="BF1864" s="767">
        <v>1548</v>
      </c>
      <c r="BG1864" s="767">
        <v>0</v>
      </c>
      <c r="BH1864" s="767">
        <v>0</v>
      </c>
      <c r="BI1864" s="767">
        <v>36</v>
      </c>
      <c r="BJ1864" s="767" t="s">
        <v>922</v>
      </c>
      <c r="BK1864" s="767">
        <v>0</v>
      </c>
      <c r="BL1864" s="767"/>
      <c r="BM1864" s="767"/>
      <c r="BN1864" s="767" t="s">
        <v>308</v>
      </c>
      <c r="BO1864" s="767" t="s">
        <v>308</v>
      </c>
      <c r="BP1864" s="767" t="s">
        <v>308</v>
      </c>
      <c r="BQ1864" s="767" t="s">
        <v>308</v>
      </c>
      <c r="BR1864" s="767"/>
      <c r="BS1864" s="767" t="s">
        <v>397</v>
      </c>
      <c r="BT1864" s="767"/>
      <c r="BU1864" s="767" t="s">
        <v>579</v>
      </c>
      <c r="BV1864" s="767"/>
      <c r="BW1864" s="767"/>
      <c r="BX1864" s="767"/>
      <c r="BY1864" s="767"/>
      <c r="BZ1864" s="767"/>
      <c r="CA1864" s="767"/>
      <c r="CB1864" s="767"/>
      <c r="CC1864" s="767"/>
      <c r="CD1864" s="767"/>
      <c r="CE1864" s="767"/>
      <c r="CF1864" s="767"/>
      <c r="CG1864" s="767"/>
      <c r="CH1864" s="767"/>
      <c r="CI1864" s="767"/>
      <c r="CJ1864" s="767"/>
      <c r="CK1864" s="768"/>
      <c r="CL1864" s="768" t="s">
        <v>397</v>
      </c>
      <c r="CM1864" s="768" t="s">
        <v>397</v>
      </c>
      <c r="CN1864" s="768" t="s">
        <v>397</v>
      </c>
      <c r="CO1864" s="768" t="s">
        <v>397</v>
      </c>
      <c r="CP1864" s="768">
        <v>36</v>
      </c>
      <c r="CQ1864" s="768">
        <v>1548</v>
      </c>
      <c r="CR1864" s="735">
        <v>1548</v>
      </c>
      <c r="CS1864" s="769"/>
      <c r="CT1864" s="860" t="s">
        <v>308</v>
      </c>
      <c r="CU1864" s="891" t="s">
        <v>308</v>
      </c>
      <c r="CV1864" s="763"/>
      <c r="CW1864" s="763"/>
      <c r="CX1864" s="860">
        <v>46254</v>
      </c>
      <c r="CY1864" s="747">
        <v>0</v>
      </c>
      <c r="CZ1864" s="747" t="s">
        <v>308</v>
      </c>
      <c r="DA1864" s="748">
        <v>0</v>
      </c>
      <c r="DB1864" s="748">
        <v>0</v>
      </c>
      <c r="DC1864" s="748">
        <v>0</v>
      </c>
      <c r="DD1864" s="748" t="s">
        <v>308</v>
      </c>
      <c r="DE1864" s="748" t="s">
        <v>308</v>
      </c>
      <c r="DF1864" s="748" t="s">
        <v>308</v>
      </c>
      <c r="DG1864" s="748" t="s">
        <v>308</v>
      </c>
      <c r="DH1864" s="770">
        <v>0</v>
      </c>
      <c r="DI1864" s="763" t="s">
        <v>390</v>
      </c>
      <c r="DJ1864" s="763" t="s">
        <v>390</v>
      </c>
      <c r="DK1864" s="763" t="s">
        <v>397</v>
      </c>
      <c r="DL1864" s="763" t="s">
        <v>390</v>
      </c>
      <c r="DM1864" s="763">
        <v>46275</v>
      </c>
      <c r="DN1864" s="763">
        <v>46275</v>
      </c>
      <c r="DO1864" s="771">
        <v>0</v>
      </c>
      <c r="DP1864" s="763">
        <v>46297</v>
      </c>
      <c r="DQ1864" s="763">
        <v>46290</v>
      </c>
      <c r="DR1864" s="763">
        <v>46290</v>
      </c>
      <c r="DS1864" s="770">
        <v>46297</v>
      </c>
      <c r="DT1864" s="752">
        <v>46290</v>
      </c>
      <c r="DU1864" s="753">
        <v>-7</v>
      </c>
      <c r="DV1864" s="753" t="s">
        <v>308</v>
      </c>
      <c r="DW1864" s="754">
        <v>46281</v>
      </c>
      <c r="DX1864" s="755">
        <v>46283</v>
      </c>
      <c r="DY1864" s="754" t="e">
        <v>#VALUE!</v>
      </c>
      <c r="DZ1864" s="754" t="e">
        <v>#VALUE!</v>
      </c>
      <c r="EA1864" s="754"/>
      <c r="EB1864" s="754"/>
      <c r="HA1864" s="756" t="s">
        <v>397</v>
      </c>
      <c r="HB1864" s="756" t="s">
        <v>397</v>
      </c>
      <c r="HC1864" s="756" t="s">
        <v>397</v>
      </c>
      <c r="HD1864" s="756" t="s">
        <v>397</v>
      </c>
      <c r="HE1864" s="756" t="s">
        <v>397</v>
      </c>
      <c r="HF1864" s="756" t="s">
        <v>397</v>
      </c>
      <c r="HG1864" s="756" t="s">
        <v>397</v>
      </c>
      <c r="HH1864" s="756" t="s">
        <v>397</v>
      </c>
      <c r="HI1864" s="756" t="s">
        <v>397</v>
      </c>
      <c r="HJ1864" s="756" t="s">
        <v>397</v>
      </c>
      <c r="HK1864"/>
      <c r="HL1864"/>
      <c r="HM1864"/>
      <c r="HN1864" s="756" t="str">
        <f t="shared" si="65"/>
        <v>AUTO PRINT</v>
      </c>
      <c r="HO1864"/>
      <c r="HP1864" s="757" t="s">
        <v>572</v>
      </c>
      <c r="HQ1864" s="757" t="s">
        <v>572</v>
      </c>
      <c r="HR1864" s="757" t="s">
        <v>572</v>
      </c>
      <c r="HS1864"/>
      <c r="HW1864" s="758"/>
      <c r="HX1864"/>
      <c r="HY1864" s="759" t="s">
        <v>572</v>
      </c>
      <c r="HZ1864" s="759" t="s">
        <v>572</v>
      </c>
      <c r="IA1864" s="759" t="s">
        <v>572</v>
      </c>
      <c r="IC1864" s="760" t="s">
        <v>572</v>
      </c>
      <c r="ID1864" s="760" t="s">
        <v>572</v>
      </c>
      <c r="IE1864" s="760" t="s">
        <v>572</v>
      </c>
      <c r="IF1864" s="761" t="s">
        <v>572</v>
      </c>
      <c r="IG1864" s="619" t="str">
        <f t="shared" si="66"/>
        <v>IN HOUSE (MANUAL)</v>
      </c>
      <c r="II1864" s="761" t="s">
        <v>572</v>
      </c>
      <c r="IK1864" s="761" t="str">
        <f>IFERROR(VLOOKUP($M1864,#REF!,13,0),"IN HOUSE (MANUAL)")</f>
        <v>IN HOUSE (MANUAL)</v>
      </c>
      <c r="IM1864" s="760" t="s">
        <v>922</v>
      </c>
      <c r="IN1864" s="760" t="s">
        <v>922</v>
      </c>
      <c r="IO1864" s="760">
        <v>36</v>
      </c>
      <c r="IQ1864" s="760" t="s">
        <v>572</v>
      </c>
      <c r="IR1864" s="760" t="s">
        <v>572</v>
      </c>
      <c r="IT1864" s="760" t="s">
        <v>572</v>
      </c>
      <c r="IV1864" s="760" t="s">
        <v>572</v>
      </c>
      <c r="IW1864" s="760" t="s">
        <v>572</v>
      </c>
      <c r="IY1864" s="760" t="s">
        <v>572</v>
      </c>
      <c r="IZ1864" s="760" t="s">
        <v>572</v>
      </c>
      <c r="JB1864" s="760" t="s">
        <v>572</v>
      </c>
      <c r="JC1864" s="760" t="s">
        <v>572</v>
      </c>
      <c r="JE1864" s="760" t="s">
        <v>572</v>
      </c>
      <c r="JF1864" s="760" t="s">
        <v>572</v>
      </c>
    </row>
    <row r="1865" spans="1:266" ht="17.25" customHeight="1" x14ac:dyDescent="0.35">
      <c r="A1865" s="618" t="s">
        <v>3252</v>
      </c>
      <c r="B1865" s="730">
        <v>87</v>
      </c>
      <c r="C1865" s="730" t="s">
        <v>3229</v>
      </c>
      <c r="D1865" s="730" t="s">
        <v>3229</v>
      </c>
      <c r="E1865" s="730">
        <v>33</v>
      </c>
      <c r="F1865" s="731" t="s">
        <v>566</v>
      </c>
      <c r="G1865" s="732">
        <v>2</v>
      </c>
      <c r="H1865" s="826">
        <v>46199</v>
      </c>
      <c r="I1865" s="730">
        <v>39</v>
      </c>
      <c r="J1865" s="730" t="s">
        <v>308</v>
      </c>
      <c r="K1865" s="730">
        <v>39</v>
      </c>
      <c r="L1865" s="730" t="s">
        <v>3253</v>
      </c>
      <c r="M1865" s="735" t="s">
        <v>3252</v>
      </c>
      <c r="N1865" s="735" t="s">
        <v>390</v>
      </c>
      <c r="O1865" s="735" t="s">
        <v>390</v>
      </c>
      <c r="P1865" s="735" t="s">
        <v>390</v>
      </c>
      <c r="Q1865" s="735">
        <v>0</v>
      </c>
      <c r="R1865" s="735">
        <v>373</v>
      </c>
      <c r="S1865" s="735" t="s">
        <v>308</v>
      </c>
      <c r="T1865" s="735" t="s">
        <v>2959</v>
      </c>
      <c r="U1865" s="735">
        <v>373</v>
      </c>
      <c r="V1865" s="735" t="s">
        <v>308</v>
      </c>
      <c r="W1865" s="735"/>
      <c r="X1865" s="735"/>
      <c r="Y1865" s="768"/>
      <c r="Z1865" s="768"/>
      <c r="AA1865" s="735" t="s">
        <v>157</v>
      </c>
      <c r="AB1865" s="735" t="s">
        <v>569</v>
      </c>
      <c r="AC1865" s="735" t="s">
        <v>608</v>
      </c>
      <c r="AD1865" s="735">
        <v>2412</v>
      </c>
      <c r="AE1865" s="764">
        <v>1206</v>
      </c>
      <c r="AF1865" s="763" t="s">
        <v>390</v>
      </c>
      <c r="AG1865" s="765"/>
      <c r="AH1865" s="765"/>
      <c r="AI1865" s="765" t="s">
        <v>308</v>
      </c>
      <c r="AJ1865" s="740">
        <v>12</v>
      </c>
      <c r="AK1865" s="766"/>
      <c r="AL1865" s="740"/>
      <c r="AM1865" s="767">
        <v>0</v>
      </c>
      <c r="AN1865" s="767"/>
      <c r="AO1865" s="767" t="s">
        <v>397</v>
      </c>
      <c r="AP1865" s="767"/>
      <c r="AQ1865" s="767"/>
      <c r="AR1865" s="767"/>
      <c r="AS1865" s="767"/>
      <c r="AT1865" s="767"/>
      <c r="AU1865" s="767"/>
      <c r="AV1865" s="767"/>
      <c r="AW1865" s="767"/>
      <c r="AX1865" s="767"/>
      <c r="AY1865" s="767"/>
      <c r="AZ1865" s="767"/>
      <c r="BA1865" s="767"/>
      <c r="BB1865" s="767">
        <v>0</v>
      </c>
      <c r="BC1865" s="767" t="s">
        <v>397</v>
      </c>
      <c r="BD1865" s="767">
        <v>0</v>
      </c>
      <c r="BE1865" s="767">
        <v>0</v>
      </c>
      <c r="BF1865" s="767">
        <v>0</v>
      </c>
      <c r="BG1865" s="767">
        <v>0</v>
      </c>
      <c r="BH1865" s="767">
        <v>0</v>
      </c>
      <c r="BI1865" s="767">
        <v>0</v>
      </c>
      <c r="BJ1865" s="767"/>
      <c r="BK1865" s="767">
        <v>0</v>
      </c>
      <c r="BL1865" s="767"/>
      <c r="BM1865" s="767"/>
      <c r="BN1865" s="767" t="s">
        <v>308</v>
      </c>
      <c r="BO1865" s="767" t="s">
        <v>308</v>
      </c>
      <c r="BP1865" s="767" t="s">
        <v>308</v>
      </c>
      <c r="BQ1865" s="767" t="s">
        <v>308</v>
      </c>
      <c r="BR1865" s="767"/>
      <c r="BS1865" s="767">
        <v>0</v>
      </c>
      <c r="BT1865" s="767"/>
      <c r="BU1865" s="767">
        <v>0</v>
      </c>
      <c r="BV1865" s="767"/>
      <c r="BW1865" s="767"/>
      <c r="BX1865" s="767"/>
      <c r="BY1865" s="767"/>
      <c r="BZ1865" s="767"/>
      <c r="CA1865" s="767"/>
      <c r="CB1865" s="767"/>
      <c r="CC1865" s="767"/>
      <c r="CD1865" s="767"/>
      <c r="CE1865" s="767"/>
      <c r="CF1865" s="767"/>
      <c r="CG1865" s="767"/>
      <c r="CH1865" s="767"/>
      <c r="CI1865" s="767"/>
      <c r="CJ1865" s="971">
        <v>53</v>
      </c>
      <c r="CK1865" s="768"/>
      <c r="CL1865" s="768">
        <v>53</v>
      </c>
      <c r="CM1865" s="768" t="s">
        <v>397</v>
      </c>
      <c r="CN1865" s="768" t="s">
        <v>397</v>
      </c>
      <c r="CO1865" s="768">
        <v>0</v>
      </c>
      <c r="CP1865" s="768">
        <v>53</v>
      </c>
      <c r="CQ1865" s="768">
        <v>2412</v>
      </c>
      <c r="CR1865" s="735">
        <v>1206</v>
      </c>
      <c r="CS1865" s="769"/>
      <c r="CT1865" s="860">
        <v>46293</v>
      </c>
      <c r="CU1865" s="891" t="s">
        <v>609</v>
      </c>
      <c r="CV1865" s="763"/>
      <c r="CW1865" s="943"/>
      <c r="CX1865" s="860">
        <v>46239</v>
      </c>
      <c r="CY1865" s="747">
        <v>0</v>
      </c>
      <c r="CZ1865" s="747" t="s">
        <v>308</v>
      </c>
      <c r="DA1865" s="748">
        <v>0</v>
      </c>
      <c r="DB1865" s="748">
        <v>0</v>
      </c>
      <c r="DC1865" s="748">
        <v>0</v>
      </c>
      <c r="DD1865" s="748" t="s">
        <v>308</v>
      </c>
      <c r="DE1865" s="748" t="s">
        <v>308</v>
      </c>
      <c r="DF1865" s="748" t="s">
        <v>308</v>
      </c>
      <c r="DG1865" s="748" t="s">
        <v>308</v>
      </c>
      <c r="DH1865" s="770">
        <v>0</v>
      </c>
      <c r="DI1865" s="763" t="s">
        <v>390</v>
      </c>
      <c r="DJ1865" s="763" t="s">
        <v>390</v>
      </c>
      <c r="DK1865" s="763" t="s">
        <v>390</v>
      </c>
      <c r="DL1865" s="763" t="s">
        <v>390</v>
      </c>
      <c r="DM1865" s="763">
        <v>46279</v>
      </c>
      <c r="DN1865" s="763">
        <v>46279</v>
      </c>
      <c r="DO1865" s="771">
        <v>0</v>
      </c>
      <c r="DP1865" s="763">
        <v>46290</v>
      </c>
      <c r="DQ1865" s="763">
        <v>46290</v>
      </c>
      <c r="DR1865" s="763">
        <v>46290</v>
      </c>
      <c r="DS1865" s="770">
        <v>46290</v>
      </c>
      <c r="DT1865" s="752">
        <v>46290</v>
      </c>
      <c r="DU1865" s="753">
        <v>-4</v>
      </c>
      <c r="DV1865" s="753" t="s">
        <v>308</v>
      </c>
      <c r="DW1865" s="754">
        <v>46283</v>
      </c>
      <c r="DX1865" s="755">
        <v>46286</v>
      </c>
      <c r="DY1865" s="754" t="e">
        <v>#VALUE!</v>
      </c>
      <c r="DZ1865" s="754" t="e">
        <v>#VALUE!</v>
      </c>
      <c r="EA1865" s="754"/>
      <c r="EB1865" s="754"/>
      <c r="HA1865" s="756" t="s">
        <v>397</v>
      </c>
      <c r="HB1865" s="756" t="s">
        <v>397</v>
      </c>
      <c r="HC1865" s="756" t="s">
        <v>397</v>
      </c>
      <c r="HD1865" s="756" t="s">
        <v>397</v>
      </c>
      <c r="HE1865" s="756" t="s">
        <v>397</v>
      </c>
      <c r="HF1865" s="756" t="s">
        <v>397</v>
      </c>
      <c r="HG1865" s="756" t="s">
        <v>397</v>
      </c>
      <c r="HH1865" s="756" t="s">
        <v>397</v>
      </c>
      <c r="HI1865" s="756" t="s">
        <v>397</v>
      </c>
      <c r="HJ1865" s="756" t="s">
        <v>397</v>
      </c>
      <c r="HK1865"/>
      <c r="HL1865"/>
      <c r="HM1865"/>
      <c r="HN1865" s="756" t="str">
        <f t="shared" si="65"/>
        <v>AUTO PRINT</v>
      </c>
      <c r="HO1865"/>
      <c r="HP1865" s="757" t="s">
        <v>572</v>
      </c>
      <c r="HQ1865" s="757" t="s">
        <v>572</v>
      </c>
      <c r="HR1865" s="757" t="s">
        <v>572</v>
      </c>
      <c r="HS1865"/>
      <c r="HW1865" s="758"/>
      <c r="HX1865"/>
      <c r="HY1865" s="759" t="s">
        <v>572</v>
      </c>
      <c r="HZ1865" s="759" t="s">
        <v>572</v>
      </c>
      <c r="IA1865" s="759" t="s">
        <v>572</v>
      </c>
      <c r="IC1865" s="760" t="s">
        <v>572</v>
      </c>
      <c r="ID1865" s="760" t="s">
        <v>572</v>
      </c>
      <c r="IE1865" s="760" t="s">
        <v>572</v>
      </c>
      <c r="IF1865" s="761" t="s">
        <v>572</v>
      </c>
      <c r="IG1865" s="619" t="str">
        <f t="shared" si="66"/>
        <v>IN HOUSE (MANUAL)</v>
      </c>
      <c r="II1865" s="761" t="s">
        <v>572</v>
      </c>
      <c r="IK1865" s="761" t="str">
        <f>IFERROR(VLOOKUP($M1865,#REF!,13,0),"IN HOUSE (MANUAL)")</f>
        <v>IN HOUSE (MANUAL)</v>
      </c>
      <c r="IM1865" s="760" t="s">
        <v>572</v>
      </c>
      <c r="IN1865" s="760" t="s">
        <v>572</v>
      </c>
      <c r="IO1865" s="760" t="s">
        <v>572</v>
      </c>
      <c r="IQ1865" s="760" t="s">
        <v>572</v>
      </c>
      <c r="IR1865" s="760" t="s">
        <v>572</v>
      </c>
      <c r="IT1865" s="760" t="s">
        <v>572</v>
      </c>
      <c r="IV1865" s="760" t="s">
        <v>572</v>
      </c>
      <c r="IW1865" s="760" t="s">
        <v>572</v>
      </c>
      <c r="IY1865" s="760" t="s">
        <v>572</v>
      </c>
      <c r="IZ1865" s="760" t="s">
        <v>572</v>
      </c>
      <c r="JB1865" s="760" t="s">
        <v>572</v>
      </c>
      <c r="JC1865" s="760" t="s">
        <v>572</v>
      </c>
      <c r="JE1865" s="760" t="s">
        <v>572</v>
      </c>
      <c r="JF1865" s="760" t="s">
        <v>572</v>
      </c>
    </row>
    <row r="1866" spans="1:266" ht="17.25" customHeight="1" x14ac:dyDescent="0.35">
      <c r="A1866" s="618" t="s">
        <v>3254</v>
      </c>
      <c r="B1866" s="730">
        <v>88</v>
      </c>
      <c r="C1866" s="730" t="s">
        <v>3045</v>
      </c>
      <c r="D1866" s="730" t="s">
        <v>3045</v>
      </c>
      <c r="E1866" s="730">
        <v>33</v>
      </c>
      <c r="F1866" s="731" t="s">
        <v>574</v>
      </c>
      <c r="G1866" s="732">
        <v>1</v>
      </c>
      <c r="H1866" s="826">
        <v>46231</v>
      </c>
      <c r="I1866" s="730">
        <v>39</v>
      </c>
      <c r="J1866" s="730" t="s">
        <v>308</v>
      </c>
      <c r="K1866" s="730">
        <v>39</v>
      </c>
      <c r="L1866" s="730" t="s">
        <v>3255</v>
      </c>
      <c r="M1866" s="735" t="s">
        <v>3254</v>
      </c>
      <c r="N1866" s="735" t="s">
        <v>390</v>
      </c>
      <c r="O1866" s="735" t="s">
        <v>390</v>
      </c>
      <c r="P1866" s="735" t="s">
        <v>390</v>
      </c>
      <c r="Q1866" s="735">
        <v>0</v>
      </c>
      <c r="R1866" s="735">
        <v>373</v>
      </c>
      <c r="S1866" s="735" t="s">
        <v>308</v>
      </c>
      <c r="T1866" s="735" t="s">
        <v>2959</v>
      </c>
      <c r="U1866" s="735">
        <v>373</v>
      </c>
      <c r="V1866" s="735" t="s">
        <v>308</v>
      </c>
      <c r="W1866" s="735"/>
      <c r="X1866" s="735"/>
      <c r="Y1866" s="768"/>
      <c r="Z1866" s="768"/>
      <c r="AA1866" s="735" t="s">
        <v>157</v>
      </c>
      <c r="AB1866" s="735" t="s">
        <v>569</v>
      </c>
      <c r="AC1866" s="735" t="s">
        <v>608</v>
      </c>
      <c r="AD1866" s="735">
        <v>444</v>
      </c>
      <c r="AE1866" s="738">
        <v>444</v>
      </c>
      <c r="AF1866" s="763">
        <v>46272</v>
      </c>
      <c r="AG1866" s="765"/>
      <c r="AH1866" s="765"/>
      <c r="AI1866" s="765" t="s">
        <v>308</v>
      </c>
      <c r="AJ1866" s="740">
        <v>13</v>
      </c>
      <c r="AK1866" s="766"/>
      <c r="AL1866" s="740"/>
      <c r="AM1866" s="767">
        <v>0</v>
      </c>
      <c r="AN1866" s="767"/>
      <c r="AO1866" s="767">
        <v>444</v>
      </c>
      <c r="AP1866" s="767"/>
      <c r="AQ1866" s="767"/>
      <c r="AR1866" s="767"/>
      <c r="AS1866" s="767"/>
      <c r="AT1866" s="767"/>
      <c r="AU1866" s="767"/>
      <c r="AV1866" s="767"/>
      <c r="AW1866" s="767"/>
      <c r="AX1866" s="767"/>
      <c r="AY1866" s="767"/>
      <c r="AZ1866" s="767"/>
      <c r="BA1866" s="767"/>
      <c r="BB1866" s="767">
        <v>0</v>
      </c>
      <c r="BC1866" s="767">
        <v>444</v>
      </c>
      <c r="BD1866" s="767">
        <v>0</v>
      </c>
      <c r="BE1866" s="767">
        <v>0</v>
      </c>
      <c r="BF1866" s="767">
        <v>444</v>
      </c>
      <c r="BG1866" s="767">
        <v>0</v>
      </c>
      <c r="BH1866" s="767">
        <v>0</v>
      </c>
      <c r="BI1866" s="767">
        <v>444</v>
      </c>
      <c r="BJ1866" s="767"/>
      <c r="BK1866" s="767">
        <v>0</v>
      </c>
      <c r="BL1866" s="767"/>
      <c r="BM1866" s="767"/>
      <c r="BN1866" s="767" t="s">
        <v>308</v>
      </c>
      <c r="BO1866" s="767" t="s">
        <v>308</v>
      </c>
      <c r="BP1866" s="767" t="s">
        <v>308</v>
      </c>
      <c r="BQ1866" s="767" t="s">
        <v>308</v>
      </c>
      <c r="BR1866" s="767"/>
      <c r="BS1866" s="767">
        <v>36</v>
      </c>
      <c r="BT1866" s="767"/>
      <c r="BU1866" s="767">
        <v>0</v>
      </c>
      <c r="BV1866" s="767"/>
      <c r="BW1866" s="767"/>
      <c r="BX1866" s="767"/>
      <c r="BY1866" s="767"/>
      <c r="BZ1866" s="767"/>
      <c r="CA1866" s="767"/>
      <c r="CB1866" s="767"/>
      <c r="CC1866" s="767"/>
      <c r="CD1866" s="767"/>
      <c r="CE1866" s="767"/>
      <c r="CF1866" s="767"/>
      <c r="CG1866" s="767"/>
      <c r="CH1866" s="767"/>
      <c r="CI1866" s="767"/>
      <c r="CJ1866" s="767">
        <v>72</v>
      </c>
      <c r="CK1866" s="768"/>
      <c r="CL1866" s="768">
        <v>72</v>
      </c>
      <c r="CM1866" s="768" t="s">
        <v>397</v>
      </c>
      <c r="CN1866" s="768" t="s">
        <v>397</v>
      </c>
      <c r="CO1866" s="768">
        <v>36</v>
      </c>
      <c r="CP1866" s="768">
        <v>444</v>
      </c>
      <c r="CQ1866" s="768">
        <v>444</v>
      </c>
      <c r="CR1866" s="735">
        <v>444</v>
      </c>
      <c r="CS1866" s="769"/>
      <c r="CT1866" s="860">
        <v>46294</v>
      </c>
      <c r="CU1866" s="891" t="s">
        <v>1292</v>
      </c>
      <c r="CV1866" s="763"/>
      <c r="CW1866" s="763"/>
      <c r="CX1866" s="860">
        <v>46265</v>
      </c>
      <c r="CY1866" s="747" t="s">
        <v>923</v>
      </c>
      <c r="CZ1866" s="747" t="s">
        <v>308</v>
      </c>
      <c r="DA1866" s="748">
        <v>46269</v>
      </c>
      <c r="DB1866" s="748" t="s">
        <v>633</v>
      </c>
      <c r="DC1866" s="748" t="s">
        <v>634</v>
      </c>
      <c r="DD1866" s="748" t="s">
        <v>308</v>
      </c>
      <c r="DE1866" s="748" t="s">
        <v>308</v>
      </c>
      <c r="DF1866" s="748" t="s">
        <v>308</v>
      </c>
      <c r="DG1866" s="748" t="s">
        <v>308</v>
      </c>
      <c r="DH1866" s="770">
        <v>0</v>
      </c>
      <c r="DI1866" s="763" t="s">
        <v>390</v>
      </c>
      <c r="DJ1866" s="763">
        <v>46272</v>
      </c>
      <c r="DK1866" s="763" t="s">
        <v>390</v>
      </c>
      <c r="DL1866" s="763" t="s">
        <v>390</v>
      </c>
      <c r="DM1866" s="763">
        <v>46280</v>
      </c>
      <c r="DN1866" s="763">
        <v>46280</v>
      </c>
      <c r="DO1866" s="771" t="s">
        <v>308</v>
      </c>
      <c r="DP1866" s="763">
        <v>46290</v>
      </c>
      <c r="DQ1866" s="763">
        <v>46290</v>
      </c>
      <c r="DR1866" s="763">
        <v>46290</v>
      </c>
      <c r="DS1866" s="770">
        <v>46290</v>
      </c>
      <c r="DT1866" s="752">
        <v>46290</v>
      </c>
      <c r="DU1866" s="753">
        <v>-3</v>
      </c>
      <c r="DV1866" s="753" t="s">
        <v>308</v>
      </c>
      <c r="DW1866" s="754">
        <v>46286</v>
      </c>
      <c r="DX1866" s="755">
        <v>46287</v>
      </c>
      <c r="DY1866" s="754" t="e">
        <v>#VALUE!</v>
      </c>
      <c r="DZ1866" s="754" t="e">
        <v>#VALUE!</v>
      </c>
      <c r="EA1866" s="754"/>
      <c r="EB1866" s="754"/>
      <c r="HA1866" s="756" t="s">
        <v>397</v>
      </c>
      <c r="HB1866" s="756" t="s">
        <v>397</v>
      </c>
      <c r="HC1866" s="756" t="s">
        <v>397</v>
      </c>
      <c r="HD1866" s="756" t="s">
        <v>397</v>
      </c>
      <c r="HE1866" s="756" t="s">
        <v>397</v>
      </c>
      <c r="HF1866" s="756" t="s">
        <v>397</v>
      </c>
      <c r="HG1866" s="756" t="s">
        <v>397</v>
      </c>
      <c r="HH1866" s="756" t="s">
        <v>397</v>
      </c>
      <c r="HI1866" s="756" t="s">
        <v>397</v>
      </c>
      <c r="HJ1866" s="756" t="s">
        <v>397</v>
      </c>
      <c r="HK1866"/>
      <c r="HL1866"/>
      <c r="HM1866"/>
      <c r="HN1866" s="756" t="str">
        <f t="shared" si="65"/>
        <v>AUTO PRINT</v>
      </c>
      <c r="HO1866"/>
      <c r="HP1866" s="757" t="s">
        <v>572</v>
      </c>
      <c r="HQ1866" s="757" t="s">
        <v>572</v>
      </c>
      <c r="HR1866" s="757" t="s">
        <v>572</v>
      </c>
      <c r="HS1866"/>
      <c r="HW1866" s="758"/>
      <c r="HX1866"/>
      <c r="HY1866" s="759" t="s">
        <v>572</v>
      </c>
      <c r="HZ1866" s="759" t="s">
        <v>572</v>
      </c>
      <c r="IA1866" s="759" t="s">
        <v>572</v>
      </c>
      <c r="IC1866" s="760" t="s">
        <v>572</v>
      </c>
      <c r="ID1866" s="760" t="s">
        <v>572</v>
      </c>
      <c r="IE1866" s="760" t="s">
        <v>572</v>
      </c>
      <c r="IF1866" s="761" t="s">
        <v>572</v>
      </c>
      <c r="IG1866" s="619" t="str">
        <f t="shared" si="66"/>
        <v>IN HOUSE (MANUAL)</v>
      </c>
      <c r="II1866" s="761" t="s">
        <v>572</v>
      </c>
      <c r="IK1866" s="761" t="str">
        <f>IFERROR(VLOOKUP($M1866,#REF!,13,0),"IN HOUSE (MANUAL)")</f>
        <v>IN HOUSE (MANUAL)</v>
      </c>
      <c r="IM1866" s="760" t="s">
        <v>572</v>
      </c>
      <c r="IN1866" s="760" t="s">
        <v>572</v>
      </c>
      <c r="IO1866" s="760" t="s">
        <v>572</v>
      </c>
      <c r="IQ1866" s="760" t="s">
        <v>572</v>
      </c>
      <c r="IR1866" s="760" t="s">
        <v>572</v>
      </c>
      <c r="IT1866" s="760" t="s">
        <v>572</v>
      </c>
      <c r="IV1866" s="760" t="s">
        <v>572</v>
      </c>
      <c r="IW1866" s="760" t="s">
        <v>572</v>
      </c>
      <c r="IY1866" s="760" t="s">
        <v>572</v>
      </c>
      <c r="IZ1866" s="760" t="s">
        <v>572</v>
      </c>
      <c r="JB1866" s="760" t="s">
        <v>572</v>
      </c>
      <c r="JC1866" s="760" t="s">
        <v>572</v>
      </c>
      <c r="JE1866" s="760" t="s">
        <v>572</v>
      </c>
      <c r="JF1866" s="760" t="s">
        <v>572</v>
      </c>
    </row>
    <row r="1867" spans="1:266" ht="17.25" customHeight="1" x14ac:dyDescent="0.35">
      <c r="A1867" s="618" t="s">
        <v>3256</v>
      </c>
      <c r="B1867" s="730">
        <v>89</v>
      </c>
      <c r="C1867" s="730" t="s">
        <v>3045</v>
      </c>
      <c r="D1867" s="730" t="s">
        <v>3045</v>
      </c>
      <c r="E1867" s="730">
        <v>33</v>
      </c>
      <c r="F1867" s="731" t="s">
        <v>574</v>
      </c>
      <c r="G1867" s="732">
        <v>1</v>
      </c>
      <c r="H1867" s="826">
        <v>46231</v>
      </c>
      <c r="I1867" s="730">
        <v>39</v>
      </c>
      <c r="J1867" s="730" t="s">
        <v>308</v>
      </c>
      <c r="K1867" s="730">
        <v>39</v>
      </c>
      <c r="L1867" s="730" t="s">
        <v>3257</v>
      </c>
      <c r="M1867" s="735" t="s">
        <v>3256</v>
      </c>
      <c r="N1867" s="735" t="s">
        <v>390</v>
      </c>
      <c r="O1867" s="735">
        <v>0</v>
      </c>
      <c r="P1867" s="735">
        <v>0</v>
      </c>
      <c r="Q1867" s="735">
        <v>0</v>
      </c>
      <c r="R1867" s="735">
        <v>373</v>
      </c>
      <c r="S1867" s="735" t="s">
        <v>308</v>
      </c>
      <c r="T1867" s="735" t="s">
        <v>3258</v>
      </c>
      <c r="U1867" s="735">
        <v>373</v>
      </c>
      <c r="V1867" s="735" t="s">
        <v>308</v>
      </c>
      <c r="W1867" s="735"/>
      <c r="X1867" s="735"/>
      <c r="Y1867" s="768"/>
      <c r="Z1867" s="768"/>
      <c r="AA1867" s="735" t="s">
        <v>157</v>
      </c>
      <c r="AB1867" s="735" t="s">
        <v>569</v>
      </c>
      <c r="AC1867" s="735" t="s">
        <v>608</v>
      </c>
      <c r="AD1867" s="735">
        <v>192</v>
      </c>
      <c r="AE1867" s="738">
        <v>192</v>
      </c>
      <c r="AF1867" s="763">
        <v>46272</v>
      </c>
      <c r="AG1867" s="765"/>
      <c r="AH1867" s="765"/>
      <c r="AI1867" s="765" t="s">
        <v>308</v>
      </c>
      <c r="AJ1867" s="740">
        <v>14</v>
      </c>
      <c r="AK1867" s="766"/>
      <c r="AL1867" s="740"/>
      <c r="AM1867" s="767">
        <v>0</v>
      </c>
      <c r="AN1867" s="767"/>
      <c r="AO1867" s="767"/>
      <c r="AP1867" s="767"/>
      <c r="AQ1867" s="767"/>
      <c r="AR1867" s="767"/>
      <c r="AS1867" s="767"/>
      <c r="AT1867" s="767"/>
      <c r="AU1867" s="767"/>
      <c r="AV1867" s="767"/>
      <c r="AW1867" s="767"/>
      <c r="AX1867" s="767"/>
      <c r="AY1867" s="767"/>
      <c r="AZ1867" s="767"/>
      <c r="BA1867" s="767"/>
      <c r="BB1867" s="767">
        <v>0</v>
      </c>
      <c r="BC1867" s="767">
        <v>0</v>
      </c>
      <c r="BD1867" s="767">
        <v>0</v>
      </c>
      <c r="BE1867" s="767">
        <v>0</v>
      </c>
      <c r="BF1867" s="767">
        <v>0</v>
      </c>
      <c r="BG1867" s="767">
        <v>0</v>
      </c>
      <c r="BH1867" s="767">
        <v>0</v>
      </c>
      <c r="BI1867" s="767" t="s">
        <v>397</v>
      </c>
      <c r="BJ1867" s="767"/>
      <c r="BK1867" s="767">
        <v>0</v>
      </c>
      <c r="BL1867" s="767"/>
      <c r="BM1867" s="767"/>
      <c r="BN1867" s="767" t="s">
        <v>308</v>
      </c>
      <c r="BO1867" s="767" t="s">
        <v>308</v>
      </c>
      <c r="BP1867" s="767" t="s">
        <v>308</v>
      </c>
      <c r="BQ1867" s="767" t="s">
        <v>308</v>
      </c>
      <c r="BR1867" s="767"/>
      <c r="BS1867" s="767">
        <v>146</v>
      </c>
      <c r="BT1867" s="767"/>
      <c r="BU1867" s="767" t="s">
        <v>579</v>
      </c>
      <c r="BV1867" s="767"/>
      <c r="BW1867" s="767"/>
      <c r="BX1867" s="767"/>
      <c r="BY1867" s="767"/>
      <c r="BZ1867" s="767"/>
      <c r="CA1867" s="767"/>
      <c r="CB1867" s="767"/>
      <c r="CC1867" s="767"/>
      <c r="CD1867" s="767"/>
      <c r="CE1867" s="767"/>
      <c r="CF1867" s="767"/>
      <c r="CG1867" s="767"/>
      <c r="CH1867" s="767"/>
      <c r="CI1867" s="767"/>
      <c r="CJ1867" s="767"/>
      <c r="CK1867" s="768"/>
      <c r="CL1867" s="768" t="s">
        <v>397</v>
      </c>
      <c r="CM1867" s="768" t="s">
        <v>397</v>
      </c>
      <c r="CN1867" s="768" t="s">
        <v>397</v>
      </c>
      <c r="CO1867" s="768" t="s">
        <v>397</v>
      </c>
      <c r="CP1867" s="768">
        <v>146</v>
      </c>
      <c r="CQ1867" s="768">
        <v>192</v>
      </c>
      <c r="CR1867" s="735">
        <v>192</v>
      </c>
      <c r="CS1867" s="769"/>
      <c r="CT1867" s="860">
        <v>46294</v>
      </c>
      <c r="CU1867" s="891" t="s">
        <v>1292</v>
      </c>
      <c r="CV1867" s="763"/>
      <c r="CW1867" s="763"/>
      <c r="CX1867" s="860">
        <v>46268</v>
      </c>
      <c r="CY1867" s="747" t="s">
        <v>3259</v>
      </c>
      <c r="CZ1867" s="747" t="s">
        <v>308</v>
      </c>
      <c r="DA1867" s="748">
        <v>46247</v>
      </c>
      <c r="DB1867" s="748" t="s">
        <v>615</v>
      </c>
      <c r="DC1867" s="748" t="s">
        <v>3260</v>
      </c>
      <c r="DD1867" s="748" t="s">
        <v>308</v>
      </c>
      <c r="DE1867" s="748" t="s">
        <v>308</v>
      </c>
      <c r="DF1867" s="748" t="s">
        <v>308</v>
      </c>
      <c r="DG1867" s="748" t="s">
        <v>308</v>
      </c>
      <c r="DH1867" s="770">
        <v>0</v>
      </c>
      <c r="DI1867" s="763" t="s">
        <v>390</v>
      </c>
      <c r="DJ1867" s="763" t="s">
        <v>390</v>
      </c>
      <c r="DK1867" s="763" t="s">
        <v>390</v>
      </c>
      <c r="DL1867" s="763" t="s">
        <v>390</v>
      </c>
      <c r="DM1867" s="763">
        <v>46281</v>
      </c>
      <c r="DN1867" s="763">
        <v>46281</v>
      </c>
      <c r="DO1867" s="771" t="s">
        <v>308</v>
      </c>
      <c r="DP1867" s="763">
        <v>46290</v>
      </c>
      <c r="DQ1867" s="737">
        <v>46290</v>
      </c>
      <c r="DR1867" s="763">
        <v>46290</v>
      </c>
      <c r="DS1867" s="770">
        <v>46290</v>
      </c>
      <c r="DT1867" s="752">
        <v>46290</v>
      </c>
      <c r="DU1867" s="753">
        <v>-3</v>
      </c>
      <c r="DV1867" s="753" t="s">
        <v>308</v>
      </c>
      <c r="DW1867" s="754">
        <v>46287</v>
      </c>
      <c r="DX1867" s="755">
        <v>46287</v>
      </c>
      <c r="DY1867" s="754" t="e">
        <v>#VALUE!</v>
      </c>
      <c r="DZ1867" s="754" t="e">
        <v>#VALUE!</v>
      </c>
      <c r="EA1867" s="754"/>
      <c r="EB1867" s="754"/>
      <c r="HA1867" s="756" t="s">
        <v>397</v>
      </c>
      <c r="HB1867" s="756" t="s">
        <v>397</v>
      </c>
      <c r="HC1867" s="756" t="s">
        <v>397</v>
      </c>
      <c r="HD1867" s="756" t="s">
        <v>397</v>
      </c>
      <c r="HE1867" s="756" t="s">
        <v>397</v>
      </c>
      <c r="HF1867" s="756" t="s">
        <v>397</v>
      </c>
      <c r="HG1867" s="756" t="s">
        <v>397</v>
      </c>
      <c r="HH1867" s="756" t="s">
        <v>397</v>
      </c>
      <c r="HI1867" s="756" t="s">
        <v>397</v>
      </c>
      <c r="HJ1867" s="756" t="s">
        <v>397</v>
      </c>
      <c r="HK1867"/>
      <c r="HL1867"/>
      <c r="HM1867"/>
      <c r="HN1867" s="756" t="str">
        <f t="shared" si="65"/>
        <v>AUTO PRINT</v>
      </c>
      <c r="HO1867"/>
      <c r="HP1867" s="757" t="s">
        <v>572</v>
      </c>
      <c r="HQ1867" s="757" t="s">
        <v>572</v>
      </c>
      <c r="HR1867" s="757" t="s">
        <v>572</v>
      </c>
      <c r="HS1867"/>
      <c r="HW1867" s="758"/>
      <c r="HX1867"/>
      <c r="HY1867" s="759" t="s">
        <v>572</v>
      </c>
      <c r="HZ1867" s="759" t="s">
        <v>572</v>
      </c>
      <c r="IA1867" s="759" t="s">
        <v>572</v>
      </c>
      <c r="IC1867" s="760" t="s">
        <v>572</v>
      </c>
      <c r="ID1867" s="760" t="s">
        <v>572</v>
      </c>
      <c r="IE1867" s="760" t="s">
        <v>572</v>
      </c>
      <c r="IF1867" s="761" t="s">
        <v>572</v>
      </c>
      <c r="IG1867" s="619" t="str">
        <f t="shared" si="66"/>
        <v>IN HOUSE (MANUAL)</v>
      </c>
      <c r="II1867" s="761" t="s">
        <v>572</v>
      </c>
      <c r="IK1867" s="761" t="str">
        <f>IFERROR(VLOOKUP($M1867,#REF!,13,0),"IN HOUSE (MANUAL)")</f>
        <v>IN HOUSE (MANUAL)</v>
      </c>
      <c r="IM1867" s="760" t="s">
        <v>397</v>
      </c>
      <c r="IN1867" s="760" t="s">
        <v>397</v>
      </c>
      <c r="IO1867" s="760" t="s">
        <v>572</v>
      </c>
      <c r="IQ1867" s="760" t="s">
        <v>572</v>
      </c>
      <c r="IR1867" s="760" t="s">
        <v>572</v>
      </c>
      <c r="IT1867" s="760" t="s">
        <v>572</v>
      </c>
      <c r="IV1867" s="760" t="s">
        <v>572</v>
      </c>
      <c r="IW1867" s="760" t="s">
        <v>572</v>
      </c>
      <c r="IY1867" s="760" t="s">
        <v>572</v>
      </c>
      <c r="IZ1867" s="760" t="s">
        <v>572</v>
      </c>
      <c r="JB1867" s="760" t="s">
        <v>572</v>
      </c>
      <c r="JC1867" s="760" t="s">
        <v>572</v>
      </c>
      <c r="JE1867" s="760" t="s">
        <v>572</v>
      </c>
      <c r="JF1867" s="760" t="s">
        <v>572</v>
      </c>
    </row>
    <row r="1868" spans="1:266" ht="17.25" customHeight="1" x14ac:dyDescent="0.35">
      <c r="A1868" s="618" t="s">
        <v>3261</v>
      </c>
      <c r="B1868" s="730">
        <v>90</v>
      </c>
      <c r="C1868" s="730" t="s">
        <v>3045</v>
      </c>
      <c r="D1868" s="730" t="s">
        <v>3045</v>
      </c>
      <c r="E1868" s="730">
        <v>33</v>
      </c>
      <c r="F1868" s="731" t="s">
        <v>574</v>
      </c>
      <c r="G1868" s="732">
        <v>1</v>
      </c>
      <c r="H1868" s="826">
        <v>46232</v>
      </c>
      <c r="I1868" s="730">
        <v>39</v>
      </c>
      <c r="J1868" s="730" t="s">
        <v>308</v>
      </c>
      <c r="K1868" s="730">
        <v>40</v>
      </c>
      <c r="L1868" s="730" t="s">
        <v>3262</v>
      </c>
      <c r="M1868" s="772" t="s">
        <v>3261</v>
      </c>
      <c r="N1868" s="772">
        <v>0</v>
      </c>
      <c r="O1868" s="772" t="s">
        <v>390</v>
      </c>
      <c r="P1868" s="772">
        <v>0</v>
      </c>
      <c r="Q1868" s="772">
        <v>0</v>
      </c>
      <c r="R1868" s="772" t="s">
        <v>3231</v>
      </c>
      <c r="S1868" s="772" t="s">
        <v>308</v>
      </c>
      <c r="T1868" s="772" t="s">
        <v>3263</v>
      </c>
      <c r="U1868" s="772">
        <v>373</v>
      </c>
      <c r="V1868" s="772" t="s">
        <v>308</v>
      </c>
      <c r="W1868" s="772"/>
      <c r="X1868" s="772"/>
      <c r="Y1868" s="773">
        <v>0</v>
      </c>
      <c r="Z1868" s="773">
        <v>1824</v>
      </c>
      <c r="AA1868" s="772" t="s">
        <v>53</v>
      </c>
      <c r="AB1868" s="772" t="s">
        <v>863</v>
      </c>
      <c r="AC1868" s="772" t="s">
        <v>812</v>
      </c>
      <c r="AD1868" s="772">
        <v>1824</v>
      </c>
      <c r="AE1868" s="864">
        <v>1824</v>
      </c>
      <c r="AF1868" s="774">
        <v>46276</v>
      </c>
      <c r="AG1868" s="777"/>
      <c r="AH1868" s="777"/>
      <c r="AI1868" s="777" t="s">
        <v>308</v>
      </c>
      <c r="AJ1868" s="778">
        <v>15</v>
      </c>
      <c r="AK1868" s="779"/>
      <c r="AL1868" s="778"/>
      <c r="AM1868" s="780">
        <v>0</v>
      </c>
      <c r="AN1868" s="780"/>
      <c r="AO1868" s="780">
        <v>1824</v>
      </c>
      <c r="AP1868" s="780"/>
      <c r="AQ1868" s="780"/>
      <c r="AR1868" s="780"/>
      <c r="AS1868" s="780"/>
      <c r="AT1868" s="780"/>
      <c r="AU1868" s="780"/>
      <c r="AV1868" s="780"/>
      <c r="AW1868" s="780"/>
      <c r="AX1868" s="780"/>
      <c r="AY1868" s="780"/>
      <c r="AZ1868" s="780"/>
      <c r="BA1868" s="780"/>
      <c r="BB1868" s="780">
        <v>0</v>
      </c>
      <c r="BC1868" s="780">
        <v>1824</v>
      </c>
      <c r="BD1868" s="780">
        <v>0</v>
      </c>
      <c r="BE1868" s="780">
        <v>0</v>
      </c>
      <c r="BF1868" s="780">
        <v>1824</v>
      </c>
      <c r="BG1868" s="780">
        <v>0</v>
      </c>
      <c r="BH1868" s="780">
        <v>0</v>
      </c>
      <c r="BI1868" s="780">
        <v>1824</v>
      </c>
      <c r="BJ1868" s="780" t="s">
        <v>922</v>
      </c>
      <c r="BK1868" s="780">
        <v>0</v>
      </c>
      <c r="BL1868" s="780"/>
      <c r="BM1868" s="780"/>
      <c r="BN1868" s="780" t="s">
        <v>308</v>
      </c>
      <c r="BO1868" s="780" t="s">
        <v>308</v>
      </c>
      <c r="BP1868" s="780" t="s">
        <v>308</v>
      </c>
      <c r="BQ1868" s="780" t="s">
        <v>308</v>
      </c>
      <c r="BR1868" s="780"/>
      <c r="BS1868" s="780" t="s">
        <v>397</v>
      </c>
      <c r="BT1868" s="780"/>
      <c r="BU1868" s="780" t="s">
        <v>579</v>
      </c>
      <c r="BV1868" s="780"/>
      <c r="BW1868" s="780"/>
      <c r="BX1868" s="780"/>
      <c r="BY1868" s="780"/>
      <c r="BZ1868" s="780"/>
      <c r="CA1868" s="780"/>
      <c r="CB1868" s="780"/>
      <c r="CC1868" s="780"/>
      <c r="CD1868" s="780"/>
      <c r="CE1868" s="780"/>
      <c r="CF1868" s="780"/>
      <c r="CG1868" s="780"/>
      <c r="CH1868" s="780"/>
      <c r="CI1868" s="780"/>
      <c r="CJ1868" s="780"/>
      <c r="CK1868" s="773"/>
      <c r="CL1868" s="773" t="s">
        <v>397</v>
      </c>
      <c r="CM1868" s="773" t="s">
        <v>397</v>
      </c>
      <c r="CN1868" s="773" t="s">
        <v>397</v>
      </c>
      <c r="CO1868" s="773" t="s">
        <v>397</v>
      </c>
      <c r="CP1868" s="773">
        <v>1824</v>
      </c>
      <c r="CQ1868" s="773">
        <v>1824</v>
      </c>
      <c r="CR1868" s="772">
        <v>1824</v>
      </c>
      <c r="CS1868" s="898"/>
      <c r="CT1868" s="865" t="s">
        <v>308</v>
      </c>
      <c r="CU1868" s="899" t="s">
        <v>308</v>
      </c>
      <c r="CV1868" s="774"/>
      <c r="CW1868" s="774"/>
      <c r="CX1868" s="865">
        <v>46282</v>
      </c>
      <c r="CY1868" s="784" t="s">
        <v>1594</v>
      </c>
      <c r="CZ1868" s="784">
        <v>0</v>
      </c>
      <c r="DA1868" s="785">
        <v>46258</v>
      </c>
      <c r="DB1868" s="785" t="s">
        <v>615</v>
      </c>
      <c r="DC1868" s="785" t="s">
        <v>2842</v>
      </c>
      <c r="DD1868" s="785">
        <v>0</v>
      </c>
      <c r="DE1868" s="785">
        <v>0</v>
      </c>
      <c r="DF1868" s="785">
        <v>0</v>
      </c>
      <c r="DG1868" s="785">
        <v>0</v>
      </c>
      <c r="DH1868" s="786">
        <v>0</v>
      </c>
      <c r="DI1868" s="774" t="s">
        <v>390</v>
      </c>
      <c r="DJ1868" s="774">
        <v>46272</v>
      </c>
      <c r="DK1868" s="774" t="s">
        <v>390</v>
      </c>
      <c r="DL1868" s="774" t="s">
        <v>390</v>
      </c>
      <c r="DM1868" s="774">
        <v>46281</v>
      </c>
      <c r="DN1868" s="774">
        <v>46281</v>
      </c>
      <c r="DO1868" s="787">
        <v>0</v>
      </c>
      <c r="DP1868" s="774">
        <v>46297</v>
      </c>
      <c r="DQ1868" s="776">
        <v>46297</v>
      </c>
      <c r="DR1868" s="774">
        <v>46297</v>
      </c>
      <c r="DS1868" s="786">
        <v>46297</v>
      </c>
      <c r="DT1868" s="752">
        <v>46297</v>
      </c>
      <c r="DU1868" s="753">
        <v>-8</v>
      </c>
      <c r="DV1868" s="753" t="s">
        <v>308</v>
      </c>
      <c r="DW1868" s="754">
        <v>46287</v>
      </c>
      <c r="DX1868" s="755">
        <v>46289</v>
      </c>
      <c r="DY1868" s="754" t="e">
        <v>#VALUE!</v>
      </c>
      <c r="DZ1868" s="754" t="e">
        <v>#VALUE!</v>
      </c>
      <c r="EA1868" s="754"/>
      <c r="EB1868" s="754"/>
      <c r="HA1868" s="756" t="s">
        <v>397</v>
      </c>
      <c r="HB1868" s="756" t="s">
        <v>397</v>
      </c>
      <c r="HC1868" s="756" t="s">
        <v>397</v>
      </c>
      <c r="HD1868" s="756" t="s">
        <v>397</v>
      </c>
      <c r="HE1868" s="756" t="s">
        <v>397</v>
      </c>
      <c r="HF1868" s="756" t="s">
        <v>397</v>
      </c>
      <c r="HG1868" s="756" t="s">
        <v>397</v>
      </c>
      <c r="HH1868" s="756" t="s">
        <v>397</v>
      </c>
      <c r="HI1868" s="756" t="s">
        <v>397</v>
      </c>
      <c r="HJ1868" s="756" t="s">
        <v>397</v>
      </c>
      <c r="HK1868"/>
      <c r="HL1868"/>
      <c r="HM1868"/>
      <c r="HN1868" s="756" t="str">
        <f t="shared" si="65"/>
        <v>AUTO PRINT</v>
      </c>
      <c r="HO1868"/>
      <c r="HP1868" s="757" t="s">
        <v>572</v>
      </c>
      <c r="HQ1868" s="757" t="s">
        <v>572</v>
      </c>
      <c r="HR1868" s="757" t="s">
        <v>572</v>
      </c>
      <c r="HS1868"/>
      <c r="HW1868" s="758"/>
      <c r="HX1868"/>
      <c r="HY1868" s="759" t="s">
        <v>572</v>
      </c>
      <c r="HZ1868" s="759" t="s">
        <v>572</v>
      </c>
      <c r="IA1868" s="759" t="s">
        <v>572</v>
      </c>
      <c r="IC1868" s="760" t="s">
        <v>572</v>
      </c>
      <c r="ID1868" s="760" t="s">
        <v>572</v>
      </c>
      <c r="IE1868" s="760" t="s">
        <v>572</v>
      </c>
      <c r="IF1868" s="761" t="s">
        <v>572</v>
      </c>
      <c r="IG1868" s="619" t="str">
        <f t="shared" si="66"/>
        <v>IN HOUSE (MANUAL)</v>
      </c>
      <c r="II1868" s="761" t="s">
        <v>572</v>
      </c>
      <c r="IK1868" s="761" t="str">
        <f>IFERROR(VLOOKUP($M1868,#REF!,13,0),"IN HOUSE (MANUAL)")</f>
        <v>IN HOUSE (MANUAL)</v>
      </c>
      <c r="IM1868" s="760" t="s">
        <v>922</v>
      </c>
      <c r="IN1868" s="760" t="s">
        <v>922</v>
      </c>
      <c r="IO1868" s="760">
        <v>1824</v>
      </c>
      <c r="IQ1868" s="760" t="s">
        <v>572</v>
      </c>
      <c r="IR1868" s="760" t="s">
        <v>572</v>
      </c>
      <c r="IT1868" s="760" t="s">
        <v>572</v>
      </c>
      <c r="IV1868" s="760" t="s">
        <v>572</v>
      </c>
      <c r="IW1868" s="760" t="s">
        <v>572</v>
      </c>
      <c r="IY1868" s="760" t="s">
        <v>572</v>
      </c>
      <c r="IZ1868" s="760" t="s">
        <v>572</v>
      </c>
      <c r="JB1868" s="760" t="s">
        <v>572</v>
      </c>
      <c r="JC1868" s="760" t="s">
        <v>572</v>
      </c>
      <c r="JE1868" s="760" t="s">
        <v>572</v>
      </c>
      <c r="JF1868" s="760" t="s">
        <v>572</v>
      </c>
    </row>
    <row r="1869" spans="1:266" ht="17.25" customHeight="1" x14ac:dyDescent="0.35">
      <c r="A1869" s="618" t="s">
        <v>3264</v>
      </c>
      <c r="B1869" s="730">
        <v>91</v>
      </c>
      <c r="C1869" s="730" t="s">
        <v>3045</v>
      </c>
      <c r="D1869" s="730" t="s">
        <v>3045</v>
      </c>
      <c r="E1869" s="730">
        <v>33</v>
      </c>
      <c r="F1869" s="731" t="s">
        <v>574</v>
      </c>
      <c r="G1869" s="732">
        <v>1</v>
      </c>
      <c r="H1869" s="826">
        <v>46232</v>
      </c>
      <c r="I1869" s="730">
        <v>40</v>
      </c>
      <c r="J1869" s="730" t="s">
        <v>308</v>
      </c>
      <c r="K1869" s="730">
        <v>40</v>
      </c>
      <c r="L1869" s="730" t="s">
        <v>3265</v>
      </c>
      <c r="M1869" s="772" t="s">
        <v>3264</v>
      </c>
      <c r="N1869" s="772">
        <v>0</v>
      </c>
      <c r="O1869" s="772" t="s">
        <v>390</v>
      </c>
      <c r="P1869" s="772">
        <v>0</v>
      </c>
      <c r="Q1869" s="772">
        <v>0</v>
      </c>
      <c r="R1869" s="772" t="s">
        <v>3231</v>
      </c>
      <c r="S1869" s="772" t="s">
        <v>308</v>
      </c>
      <c r="T1869" s="772" t="s">
        <v>3266</v>
      </c>
      <c r="U1869" s="772">
        <v>373</v>
      </c>
      <c r="V1869" s="772" t="s">
        <v>308</v>
      </c>
      <c r="W1869" s="772"/>
      <c r="X1869" s="772"/>
      <c r="Y1869" s="773">
        <v>0</v>
      </c>
      <c r="Z1869" s="773">
        <v>1824</v>
      </c>
      <c r="AA1869" s="772" t="s">
        <v>53</v>
      </c>
      <c r="AB1869" s="772" t="s">
        <v>863</v>
      </c>
      <c r="AC1869" s="772" t="s">
        <v>812</v>
      </c>
      <c r="AD1869" s="772">
        <v>1824</v>
      </c>
      <c r="AE1869" s="864">
        <v>1824</v>
      </c>
      <c r="AF1869" s="774">
        <v>46276</v>
      </c>
      <c r="AG1869" s="777"/>
      <c r="AH1869" s="777"/>
      <c r="AI1869" s="777" t="s">
        <v>308</v>
      </c>
      <c r="AJ1869" s="778">
        <v>16</v>
      </c>
      <c r="AK1869" s="779"/>
      <c r="AL1869" s="778"/>
      <c r="AM1869" s="780">
        <v>0</v>
      </c>
      <c r="AN1869" s="780"/>
      <c r="AO1869" s="780">
        <v>1824</v>
      </c>
      <c r="AP1869" s="780"/>
      <c r="AQ1869" s="780"/>
      <c r="AR1869" s="780"/>
      <c r="AS1869" s="780"/>
      <c r="AT1869" s="780"/>
      <c r="AU1869" s="780"/>
      <c r="AV1869" s="780"/>
      <c r="AW1869" s="780"/>
      <c r="AX1869" s="780"/>
      <c r="AY1869" s="780"/>
      <c r="AZ1869" s="780"/>
      <c r="BA1869" s="780"/>
      <c r="BB1869" s="780">
        <v>0</v>
      </c>
      <c r="BC1869" s="780">
        <v>1824</v>
      </c>
      <c r="BD1869" s="780">
        <v>0</v>
      </c>
      <c r="BE1869" s="780">
        <v>0</v>
      </c>
      <c r="BF1869" s="780">
        <v>1824</v>
      </c>
      <c r="BG1869" s="780">
        <v>0</v>
      </c>
      <c r="BH1869" s="780">
        <v>0</v>
      </c>
      <c r="BI1869" s="780">
        <v>1824</v>
      </c>
      <c r="BJ1869" s="780" t="s">
        <v>922</v>
      </c>
      <c r="BK1869" s="780">
        <v>0</v>
      </c>
      <c r="BL1869" s="780"/>
      <c r="BM1869" s="780"/>
      <c r="BN1869" s="780" t="s">
        <v>308</v>
      </c>
      <c r="BO1869" s="780" t="s">
        <v>308</v>
      </c>
      <c r="BP1869" s="780" t="s">
        <v>308</v>
      </c>
      <c r="BQ1869" s="780" t="s">
        <v>308</v>
      </c>
      <c r="BR1869" s="780"/>
      <c r="BS1869" s="780" t="s">
        <v>397</v>
      </c>
      <c r="BT1869" s="780"/>
      <c r="BU1869" s="780" t="s">
        <v>579</v>
      </c>
      <c r="BV1869" s="780"/>
      <c r="BW1869" s="780"/>
      <c r="BX1869" s="780"/>
      <c r="BY1869" s="780"/>
      <c r="BZ1869" s="780"/>
      <c r="CA1869" s="780"/>
      <c r="CB1869" s="780"/>
      <c r="CC1869" s="780"/>
      <c r="CD1869" s="780"/>
      <c r="CE1869" s="780"/>
      <c r="CF1869" s="780"/>
      <c r="CG1869" s="780"/>
      <c r="CH1869" s="780"/>
      <c r="CI1869" s="780"/>
      <c r="CJ1869" s="780"/>
      <c r="CK1869" s="773"/>
      <c r="CL1869" s="773" t="s">
        <v>397</v>
      </c>
      <c r="CM1869" s="773" t="s">
        <v>397</v>
      </c>
      <c r="CN1869" s="773" t="s">
        <v>397</v>
      </c>
      <c r="CO1869" s="773" t="s">
        <v>397</v>
      </c>
      <c r="CP1869" s="773">
        <v>1824</v>
      </c>
      <c r="CQ1869" s="773">
        <v>1824</v>
      </c>
      <c r="CR1869" s="772">
        <v>1824</v>
      </c>
      <c r="CS1869" s="898"/>
      <c r="CT1869" s="865" t="s">
        <v>308</v>
      </c>
      <c r="CU1869" s="899" t="s">
        <v>308</v>
      </c>
      <c r="CV1869" s="774"/>
      <c r="CW1869" s="774"/>
      <c r="CX1869" s="865">
        <v>46282</v>
      </c>
      <c r="CY1869" s="784" t="s">
        <v>1594</v>
      </c>
      <c r="CZ1869" s="784">
        <v>0</v>
      </c>
      <c r="DA1869" s="785">
        <v>46258</v>
      </c>
      <c r="DB1869" s="785" t="s">
        <v>615</v>
      </c>
      <c r="DC1869" s="785" t="s">
        <v>2842</v>
      </c>
      <c r="DD1869" s="785">
        <v>0</v>
      </c>
      <c r="DE1869" s="785">
        <v>0</v>
      </c>
      <c r="DF1869" s="785">
        <v>0</v>
      </c>
      <c r="DG1869" s="785">
        <v>0</v>
      </c>
      <c r="DH1869" s="786">
        <v>0</v>
      </c>
      <c r="DI1869" s="774" t="s">
        <v>390</v>
      </c>
      <c r="DJ1869" s="774">
        <v>46272</v>
      </c>
      <c r="DK1869" s="774">
        <v>46272</v>
      </c>
      <c r="DL1869" s="774" t="s">
        <v>390</v>
      </c>
      <c r="DM1869" s="774">
        <v>46279</v>
      </c>
      <c r="DN1869" s="774">
        <v>46279</v>
      </c>
      <c r="DO1869" s="787">
        <v>0</v>
      </c>
      <c r="DP1869" s="774">
        <v>46297</v>
      </c>
      <c r="DQ1869" s="774">
        <v>46297</v>
      </c>
      <c r="DR1869" s="774">
        <v>46297</v>
      </c>
      <c r="DS1869" s="786">
        <v>46297</v>
      </c>
      <c r="DT1869" s="752">
        <v>46297</v>
      </c>
      <c r="DU1869" s="753">
        <v>-4</v>
      </c>
      <c r="DV1869" s="753" t="s">
        <v>308</v>
      </c>
      <c r="DW1869" s="754">
        <v>46289</v>
      </c>
      <c r="DX1869" s="755">
        <v>46293</v>
      </c>
      <c r="DY1869" s="754" t="e">
        <v>#VALUE!</v>
      </c>
      <c r="DZ1869" s="754" t="e">
        <v>#VALUE!</v>
      </c>
      <c r="EA1869" s="754"/>
      <c r="EB1869" s="754"/>
      <c r="HA1869" s="756" t="s">
        <v>397</v>
      </c>
      <c r="HB1869" s="756" t="s">
        <v>397</v>
      </c>
      <c r="HC1869" s="756" t="s">
        <v>397</v>
      </c>
      <c r="HD1869" s="756" t="s">
        <v>397</v>
      </c>
      <c r="HE1869" s="756" t="s">
        <v>397</v>
      </c>
      <c r="HF1869" s="756" t="s">
        <v>397</v>
      </c>
      <c r="HG1869" s="756" t="s">
        <v>397</v>
      </c>
      <c r="HH1869" s="756" t="s">
        <v>397</v>
      </c>
      <c r="HI1869" s="756" t="s">
        <v>397</v>
      </c>
      <c r="HJ1869" s="756" t="s">
        <v>397</v>
      </c>
      <c r="HK1869"/>
      <c r="HL1869"/>
      <c r="HM1869"/>
      <c r="HN1869" s="756" t="str">
        <f t="shared" si="65"/>
        <v>AUTO PRINT</v>
      </c>
      <c r="HO1869"/>
      <c r="HP1869" s="757" t="s">
        <v>572</v>
      </c>
      <c r="HQ1869" s="757" t="s">
        <v>572</v>
      </c>
      <c r="HR1869" s="757" t="s">
        <v>572</v>
      </c>
      <c r="HS1869"/>
      <c r="HW1869" s="758"/>
      <c r="HX1869"/>
      <c r="HY1869" s="759" t="s">
        <v>572</v>
      </c>
      <c r="HZ1869" s="759" t="s">
        <v>572</v>
      </c>
      <c r="IA1869" s="759" t="s">
        <v>572</v>
      </c>
      <c r="IC1869" s="760" t="s">
        <v>572</v>
      </c>
      <c r="ID1869" s="760" t="s">
        <v>572</v>
      </c>
      <c r="IE1869" s="760" t="s">
        <v>572</v>
      </c>
      <c r="IF1869" s="761" t="s">
        <v>572</v>
      </c>
      <c r="IG1869" s="619" t="str">
        <f t="shared" si="66"/>
        <v>IN HOUSE (MANUAL)</v>
      </c>
      <c r="II1869" s="761" t="s">
        <v>572</v>
      </c>
      <c r="IK1869" s="761" t="str">
        <f>IFERROR(VLOOKUP($M1869,#REF!,13,0),"IN HOUSE (MANUAL)")</f>
        <v>IN HOUSE (MANUAL)</v>
      </c>
      <c r="IM1869" s="760" t="s">
        <v>922</v>
      </c>
      <c r="IN1869" s="760" t="s">
        <v>922</v>
      </c>
      <c r="IO1869" s="760">
        <v>1824</v>
      </c>
      <c r="IQ1869" s="760" t="s">
        <v>572</v>
      </c>
      <c r="IR1869" s="760" t="s">
        <v>572</v>
      </c>
      <c r="IT1869" s="760" t="s">
        <v>572</v>
      </c>
      <c r="IV1869" s="760" t="s">
        <v>572</v>
      </c>
      <c r="IW1869" s="760" t="s">
        <v>572</v>
      </c>
      <c r="IY1869" s="760" t="s">
        <v>572</v>
      </c>
      <c r="IZ1869" s="760" t="s">
        <v>572</v>
      </c>
      <c r="JB1869" s="760" t="s">
        <v>572</v>
      </c>
      <c r="JC1869" s="760" t="s">
        <v>572</v>
      </c>
      <c r="JE1869" s="760" t="s">
        <v>572</v>
      </c>
      <c r="JF1869" s="760" t="s">
        <v>572</v>
      </c>
    </row>
    <row r="1870" spans="1:266" ht="17.25" customHeight="1" x14ac:dyDescent="0.35">
      <c r="A1870" s="618" t="s">
        <v>3267</v>
      </c>
      <c r="B1870" s="730">
        <v>92</v>
      </c>
      <c r="C1870" s="730" t="s">
        <v>3045</v>
      </c>
      <c r="D1870" s="730" t="s">
        <v>3045</v>
      </c>
      <c r="E1870" s="730">
        <v>33</v>
      </c>
      <c r="F1870" s="731" t="s">
        <v>574</v>
      </c>
      <c r="G1870" s="732">
        <v>1</v>
      </c>
      <c r="H1870" s="733">
        <v>46196</v>
      </c>
      <c r="I1870" s="730">
        <v>40</v>
      </c>
      <c r="J1870" s="730" t="s">
        <v>308</v>
      </c>
      <c r="K1870" s="730">
        <v>41</v>
      </c>
      <c r="L1870" s="730" t="s">
        <v>3268</v>
      </c>
      <c r="M1870" s="772" t="s">
        <v>3267</v>
      </c>
      <c r="N1870" s="868">
        <v>0</v>
      </c>
      <c r="O1870" s="868" t="s">
        <v>390</v>
      </c>
      <c r="P1870" s="868">
        <v>0</v>
      </c>
      <c r="Q1870" s="868">
        <v>0</v>
      </c>
      <c r="R1870" s="772" t="s">
        <v>3231</v>
      </c>
      <c r="S1870" s="772" t="s">
        <v>308</v>
      </c>
      <c r="T1870" s="772" t="s">
        <v>3251</v>
      </c>
      <c r="U1870" s="772">
        <v>373</v>
      </c>
      <c r="V1870" s="772" t="s">
        <v>308</v>
      </c>
      <c r="W1870" s="772"/>
      <c r="X1870" s="772"/>
      <c r="Y1870" s="773">
        <v>0</v>
      </c>
      <c r="Z1870" s="773">
        <v>612</v>
      </c>
      <c r="AA1870" s="772" t="s">
        <v>53</v>
      </c>
      <c r="AB1870" s="772" t="s">
        <v>863</v>
      </c>
      <c r="AC1870" s="772" t="s">
        <v>899</v>
      </c>
      <c r="AD1870" s="772">
        <v>612</v>
      </c>
      <c r="AE1870" s="775">
        <v>612</v>
      </c>
      <c r="AF1870" s="774" t="s">
        <v>390</v>
      </c>
      <c r="AG1870" s="777"/>
      <c r="AH1870" s="972"/>
      <c r="AI1870" s="777" t="s">
        <v>308</v>
      </c>
      <c r="AJ1870" s="778">
        <v>17</v>
      </c>
      <c r="AK1870" s="779"/>
      <c r="AL1870" s="778"/>
      <c r="AM1870" s="780">
        <v>0</v>
      </c>
      <c r="AN1870" s="780"/>
      <c r="AO1870" s="780">
        <v>612</v>
      </c>
      <c r="AP1870" s="780"/>
      <c r="AQ1870" s="780"/>
      <c r="AR1870" s="780"/>
      <c r="AS1870" s="780"/>
      <c r="AT1870" s="780"/>
      <c r="AU1870" s="780"/>
      <c r="AV1870" s="780"/>
      <c r="AW1870" s="780"/>
      <c r="AX1870" s="780"/>
      <c r="AY1870" s="780"/>
      <c r="AZ1870" s="780"/>
      <c r="BA1870" s="780"/>
      <c r="BB1870" s="780">
        <v>0</v>
      </c>
      <c r="BC1870" s="780">
        <v>612</v>
      </c>
      <c r="BD1870" s="780">
        <v>0</v>
      </c>
      <c r="BE1870" s="780">
        <v>0</v>
      </c>
      <c r="BF1870" s="780">
        <v>612</v>
      </c>
      <c r="BG1870" s="780">
        <v>0</v>
      </c>
      <c r="BH1870" s="780">
        <v>0</v>
      </c>
      <c r="BI1870" s="780">
        <v>612</v>
      </c>
      <c r="BJ1870" s="780" t="s">
        <v>922</v>
      </c>
      <c r="BK1870" s="780">
        <v>0</v>
      </c>
      <c r="BL1870" s="780"/>
      <c r="BM1870" s="780"/>
      <c r="BN1870" s="780" t="s">
        <v>308</v>
      </c>
      <c r="BO1870" s="780" t="s">
        <v>308</v>
      </c>
      <c r="BP1870" s="780" t="s">
        <v>308</v>
      </c>
      <c r="BQ1870" s="780" t="s">
        <v>308</v>
      </c>
      <c r="BR1870" s="780"/>
      <c r="BS1870" s="780" t="s">
        <v>397</v>
      </c>
      <c r="BT1870" s="780"/>
      <c r="BU1870" s="780" t="s">
        <v>579</v>
      </c>
      <c r="BV1870" s="780"/>
      <c r="BW1870" s="780"/>
      <c r="BX1870" s="780"/>
      <c r="BY1870" s="780"/>
      <c r="BZ1870" s="780"/>
      <c r="CA1870" s="780"/>
      <c r="CB1870" s="780"/>
      <c r="CC1870" s="780"/>
      <c r="CD1870" s="780"/>
      <c r="CE1870" s="780"/>
      <c r="CF1870" s="780"/>
      <c r="CG1870" s="780"/>
      <c r="CH1870" s="780"/>
      <c r="CI1870" s="780"/>
      <c r="CJ1870" s="780"/>
      <c r="CK1870" s="773"/>
      <c r="CL1870" s="773" t="s">
        <v>397</v>
      </c>
      <c r="CM1870" s="773" t="s">
        <v>397</v>
      </c>
      <c r="CN1870" s="773" t="s">
        <v>397</v>
      </c>
      <c r="CO1870" s="773" t="s">
        <v>397</v>
      </c>
      <c r="CP1870" s="773">
        <v>612</v>
      </c>
      <c r="CQ1870" s="773">
        <v>612</v>
      </c>
      <c r="CR1870" s="772">
        <v>612</v>
      </c>
      <c r="CS1870" s="781"/>
      <c r="CT1870" s="865" t="s">
        <v>308</v>
      </c>
      <c r="CU1870" s="899" t="s">
        <v>308</v>
      </c>
      <c r="CV1870" s="774"/>
      <c r="CW1870" s="774"/>
      <c r="CX1870" s="865">
        <v>46254</v>
      </c>
      <c r="CY1870" s="784">
        <v>0</v>
      </c>
      <c r="CZ1870" s="784" t="s">
        <v>308</v>
      </c>
      <c r="DA1870" s="785">
        <v>0</v>
      </c>
      <c r="DB1870" s="785">
        <v>0</v>
      </c>
      <c r="DC1870" s="785">
        <v>0</v>
      </c>
      <c r="DD1870" s="785" t="s">
        <v>308</v>
      </c>
      <c r="DE1870" s="785" t="s">
        <v>308</v>
      </c>
      <c r="DF1870" s="785" t="s">
        <v>308</v>
      </c>
      <c r="DG1870" s="785" t="s">
        <v>308</v>
      </c>
      <c r="DH1870" s="786">
        <v>0</v>
      </c>
      <c r="DI1870" s="774" t="s">
        <v>390</v>
      </c>
      <c r="DJ1870" s="774" t="s">
        <v>390</v>
      </c>
      <c r="DK1870" s="774" t="s">
        <v>397</v>
      </c>
      <c r="DL1870" s="774" t="s">
        <v>390</v>
      </c>
      <c r="DM1870" s="774">
        <v>46283</v>
      </c>
      <c r="DN1870" s="774">
        <v>46283</v>
      </c>
      <c r="DO1870" s="787">
        <v>0</v>
      </c>
      <c r="DP1870" s="774">
        <v>46304</v>
      </c>
      <c r="DQ1870" s="774">
        <v>46304</v>
      </c>
      <c r="DR1870" s="774">
        <v>46304</v>
      </c>
      <c r="DS1870" s="786">
        <v>46304</v>
      </c>
      <c r="DT1870" s="752">
        <v>46304</v>
      </c>
      <c r="DU1870" s="753">
        <v>-11</v>
      </c>
      <c r="DV1870" s="753" t="s">
        <v>308</v>
      </c>
      <c r="DW1870" s="754">
        <v>46293</v>
      </c>
      <c r="DX1870" s="755">
        <v>46293</v>
      </c>
      <c r="DY1870" s="754" t="e">
        <v>#VALUE!</v>
      </c>
      <c r="DZ1870" s="754" t="e">
        <v>#VALUE!</v>
      </c>
      <c r="EA1870" s="754"/>
      <c r="EB1870" s="754"/>
      <c r="HA1870" s="756" t="s">
        <v>397</v>
      </c>
      <c r="HB1870" s="756" t="s">
        <v>397</v>
      </c>
      <c r="HC1870" s="756" t="s">
        <v>397</v>
      </c>
      <c r="HD1870" s="756" t="s">
        <v>397</v>
      </c>
      <c r="HE1870" s="756" t="s">
        <v>397</v>
      </c>
      <c r="HF1870" s="756" t="s">
        <v>397</v>
      </c>
      <c r="HG1870" s="756" t="s">
        <v>397</v>
      </c>
      <c r="HH1870" s="756" t="s">
        <v>397</v>
      </c>
      <c r="HI1870" s="756" t="s">
        <v>397</v>
      </c>
      <c r="HJ1870" s="756" t="s">
        <v>397</v>
      </c>
      <c r="HK1870"/>
      <c r="HL1870"/>
      <c r="HM1870"/>
      <c r="HN1870" s="756" t="str">
        <f t="shared" si="65"/>
        <v>AUTO PRINT</v>
      </c>
      <c r="HO1870"/>
      <c r="HP1870" s="757" t="s">
        <v>572</v>
      </c>
      <c r="HQ1870" s="757" t="s">
        <v>572</v>
      </c>
      <c r="HR1870" s="757" t="s">
        <v>572</v>
      </c>
      <c r="HS1870"/>
      <c r="HW1870" s="758"/>
      <c r="HX1870"/>
      <c r="HY1870" s="759" t="s">
        <v>572</v>
      </c>
      <c r="HZ1870" s="759" t="s">
        <v>572</v>
      </c>
      <c r="IA1870" s="759" t="s">
        <v>572</v>
      </c>
      <c r="IC1870" s="760" t="s">
        <v>572</v>
      </c>
      <c r="ID1870" s="760" t="s">
        <v>572</v>
      </c>
      <c r="IE1870" s="760" t="s">
        <v>572</v>
      </c>
      <c r="IF1870" s="761" t="s">
        <v>572</v>
      </c>
      <c r="IG1870" s="619" t="str">
        <f t="shared" si="66"/>
        <v>IN HOUSE (MANUAL)</v>
      </c>
      <c r="II1870" s="761" t="s">
        <v>572</v>
      </c>
      <c r="IK1870" s="761" t="str">
        <f>IFERROR(VLOOKUP($M1870,#REF!,13,0),"IN HOUSE (MANUAL)")</f>
        <v>IN HOUSE (MANUAL)</v>
      </c>
      <c r="IM1870" s="760" t="s">
        <v>922</v>
      </c>
      <c r="IN1870" s="760" t="s">
        <v>922</v>
      </c>
      <c r="IO1870" s="760">
        <v>612</v>
      </c>
      <c r="IQ1870" s="760" t="s">
        <v>572</v>
      </c>
      <c r="IR1870" s="760" t="s">
        <v>572</v>
      </c>
      <c r="IT1870" s="760" t="s">
        <v>572</v>
      </c>
      <c r="IV1870" s="760" t="s">
        <v>572</v>
      </c>
      <c r="IW1870" s="760" t="s">
        <v>572</v>
      </c>
      <c r="IY1870" s="760" t="s">
        <v>572</v>
      </c>
      <c r="IZ1870" s="760" t="s">
        <v>572</v>
      </c>
      <c r="JB1870" s="760" t="s">
        <v>572</v>
      </c>
      <c r="JC1870" s="760" t="s">
        <v>572</v>
      </c>
      <c r="JE1870" s="760" t="s">
        <v>572</v>
      </c>
      <c r="JF1870" s="760" t="s">
        <v>572</v>
      </c>
    </row>
    <row r="1871" spans="1:266" ht="17.25" customHeight="1" x14ac:dyDescent="0.35">
      <c r="A1871" s="618" t="s">
        <v>3269</v>
      </c>
      <c r="B1871" s="730">
        <v>93</v>
      </c>
      <c r="C1871" s="730" t="s">
        <v>3045</v>
      </c>
      <c r="D1871" s="730" t="s">
        <v>3045</v>
      </c>
      <c r="E1871" s="730">
        <v>33</v>
      </c>
      <c r="F1871" s="731" t="s">
        <v>574</v>
      </c>
      <c r="G1871" s="732">
        <v>1</v>
      </c>
      <c r="H1871" s="826">
        <v>46196</v>
      </c>
      <c r="I1871" s="730">
        <v>40</v>
      </c>
      <c r="J1871" s="730" t="s">
        <v>308</v>
      </c>
      <c r="K1871" s="730">
        <v>41</v>
      </c>
      <c r="L1871" s="730" t="s">
        <v>3270</v>
      </c>
      <c r="M1871" s="772" t="s">
        <v>3269</v>
      </c>
      <c r="N1871" s="772">
        <v>0</v>
      </c>
      <c r="O1871" s="772" t="s">
        <v>390</v>
      </c>
      <c r="P1871" s="772">
        <v>0</v>
      </c>
      <c r="Q1871" s="772">
        <v>0</v>
      </c>
      <c r="R1871" s="772" t="s">
        <v>3231</v>
      </c>
      <c r="S1871" s="772" t="s">
        <v>308</v>
      </c>
      <c r="T1871" s="772" t="s">
        <v>3271</v>
      </c>
      <c r="U1871" s="772">
        <v>373</v>
      </c>
      <c r="V1871" s="772" t="s">
        <v>308</v>
      </c>
      <c r="W1871" s="772"/>
      <c r="X1871" s="772"/>
      <c r="Y1871" s="773">
        <v>0</v>
      </c>
      <c r="Z1871" s="773">
        <v>696</v>
      </c>
      <c r="AA1871" s="772" t="s">
        <v>53</v>
      </c>
      <c r="AB1871" s="772" t="s">
        <v>863</v>
      </c>
      <c r="AC1871" s="772" t="s">
        <v>899</v>
      </c>
      <c r="AD1871" s="772">
        <v>696</v>
      </c>
      <c r="AE1871" s="864">
        <v>696</v>
      </c>
      <c r="AF1871" s="774">
        <v>46272</v>
      </c>
      <c r="AG1871" s="777"/>
      <c r="AH1871" s="972"/>
      <c r="AI1871" s="777" t="s">
        <v>308</v>
      </c>
      <c r="AJ1871" s="778">
        <v>18</v>
      </c>
      <c r="AK1871" s="779"/>
      <c r="AL1871" s="778"/>
      <c r="AM1871" s="780">
        <v>0</v>
      </c>
      <c r="AN1871" s="780"/>
      <c r="AO1871" s="780">
        <v>696</v>
      </c>
      <c r="AP1871" s="780"/>
      <c r="AQ1871" s="780"/>
      <c r="AR1871" s="780"/>
      <c r="AS1871" s="780"/>
      <c r="AT1871" s="780"/>
      <c r="AU1871" s="780"/>
      <c r="AV1871" s="780"/>
      <c r="AW1871" s="780"/>
      <c r="AX1871" s="780"/>
      <c r="AY1871" s="780"/>
      <c r="AZ1871" s="780"/>
      <c r="BA1871" s="780"/>
      <c r="BB1871" s="780">
        <v>0</v>
      </c>
      <c r="BC1871" s="780">
        <v>696</v>
      </c>
      <c r="BD1871" s="780">
        <v>0</v>
      </c>
      <c r="BE1871" s="780">
        <v>0</v>
      </c>
      <c r="BF1871" s="780">
        <v>696</v>
      </c>
      <c r="BG1871" s="780">
        <v>0</v>
      </c>
      <c r="BH1871" s="780">
        <v>0</v>
      </c>
      <c r="BI1871" s="780">
        <v>696</v>
      </c>
      <c r="BJ1871" s="780" t="s">
        <v>922</v>
      </c>
      <c r="BK1871" s="780">
        <v>0</v>
      </c>
      <c r="BL1871" s="780"/>
      <c r="BM1871" s="780"/>
      <c r="BN1871" s="780" t="s">
        <v>308</v>
      </c>
      <c r="BO1871" s="780" t="s">
        <v>308</v>
      </c>
      <c r="BP1871" s="780" t="s">
        <v>308</v>
      </c>
      <c r="BQ1871" s="780" t="s">
        <v>308</v>
      </c>
      <c r="BR1871" s="780"/>
      <c r="BS1871" s="780" t="s">
        <v>397</v>
      </c>
      <c r="BT1871" s="780"/>
      <c r="BU1871" s="780" t="s">
        <v>579</v>
      </c>
      <c r="BV1871" s="780"/>
      <c r="BW1871" s="780"/>
      <c r="BX1871" s="780"/>
      <c r="BY1871" s="780"/>
      <c r="BZ1871" s="780"/>
      <c r="CA1871" s="780"/>
      <c r="CB1871" s="780"/>
      <c r="CC1871" s="780"/>
      <c r="CD1871" s="780"/>
      <c r="CE1871" s="780"/>
      <c r="CF1871" s="780"/>
      <c r="CG1871" s="780"/>
      <c r="CH1871" s="780"/>
      <c r="CI1871" s="780"/>
      <c r="CJ1871" s="780"/>
      <c r="CK1871" s="773"/>
      <c r="CL1871" s="773" t="s">
        <v>397</v>
      </c>
      <c r="CM1871" s="773" t="s">
        <v>397</v>
      </c>
      <c r="CN1871" s="773" t="s">
        <v>397</v>
      </c>
      <c r="CO1871" s="773" t="s">
        <v>397</v>
      </c>
      <c r="CP1871" s="773">
        <v>696</v>
      </c>
      <c r="CQ1871" s="773">
        <v>696</v>
      </c>
      <c r="CR1871" s="772">
        <v>696</v>
      </c>
      <c r="CS1871" s="781"/>
      <c r="CT1871" s="865" t="s">
        <v>308</v>
      </c>
      <c r="CU1871" s="899" t="s">
        <v>308</v>
      </c>
      <c r="CV1871" s="774"/>
      <c r="CW1871" s="774"/>
      <c r="CX1871" s="865">
        <v>46254</v>
      </c>
      <c r="CY1871" s="784" t="s">
        <v>682</v>
      </c>
      <c r="CZ1871" s="784" t="s">
        <v>308</v>
      </c>
      <c r="DA1871" s="785">
        <v>46269</v>
      </c>
      <c r="DB1871" s="785" t="s">
        <v>633</v>
      </c>
      <c r="DC1871" s="785" t="s">
        <v>634</v>
      </c>
      <c r="DD1871" s="785" t="s">
        <v>308</v>
      </c>
      <c r="DE1871" s="785" t="s">
        <v>308</v>
      </c>
      <c r="DF1871" s="785" t="s">
        <v>308</v>
      </c>
      <c r="DG1871" s="785" t="s">
        <v>308</v>
      </c>
      <c r="DH1871" s="786">
        <v>0</v>
      </c>
      <c r="DI1871" s="774" t="s">
        <v>390</v>
      </c>
      <c r="DJ1871" s="774">
        <v>46272</v>
      </c>
      <c r="DK1871" s="774" t="s">
        <v>397</v>
      </c>
      <c r="DL1871" s="774" t="s">
        <v>390</v>
      </c>
      <c r="DM1871" s="774">
        <v>46283</v>
      </c>
      <c r="DN1871" s="774">
        <v>46283</v>
      </c>
      <c r="DO1871" s="787">
        <v>0</v>
      </c>
      <c r="DP1871" s="774">
        <v>46304</v>
      </c>
      <c r="DQ1871" s="774">
        <v>46304</v>
      </c>
      <c r="DR1871" s="774">
        <v>46304</v>
      </c>
      <c r="DS1871" s="786">
        <v>46304</v>
      </c>
      <c r="DT1871" s="752">
        <v>46304</v>
      </c>
      <c r="DU1871" s="753">
        <v>-10</v>
      </c>
      <c r="DV1871" s="753" t="s">
        <v>308</v>
      </c>
      <c r="DW1871" s="754">
        <v>46293</v>
      </c>
      <c r="DX1871" s="755">
        <v>46294</v>
      </c>
      <c r="DY1871" s="754" t="e">
        <v>#VALUE!</v>
      </c>
      <c r="DZ1871" s="754" t="e">
        <v>#VALUE!</v>
      </c>
      <c r="EA1871" s="754"/>
      <c r="EB1871" s="754"/>
      <c r="HA1871" s="756" t="s">
        <v>397</v>
      </c>
      <c r="HB1871" s="756" t="s">
        <v>397</v>
      </c>
      <c r="HC1871" s="756" t="s">
        <v>397</v>
      </c>
      <c r="HD1871" s="756" t="s">
        <v>397</v>
      </c>
      <c r="HE1871" s="756" t="s">
        <v>397</v>
      </c>
      <c r="HF1871" s="756" t="s">
        <v>397</v>
      </c>
      <c r="HG1871" s="756" t="s">
        <v>397</v>
      </c>
      <c r="HH1871" s="756" t="s">
        <v>397</v>
      </c>
      <c r="HI1871" s="756" t="s">
        <v>397</v>
      </c>
      <c r="HJ1871" s="756" t="s">
        <v>397</v>
      </c>
      <c r="HK1871"/>
      <c r="HL1871"/>
      <c r="HM1871"/>
      <c r="HN1871" s="756" t="str">
        <f t="shared" si="65"/>
        <v>AUTO PRINT</v>
      </c>
      <c r="HO1871"/>
      <c r="HP1871" s="757" t="s">
        <v>572</v>
      </c>
      <c r="HQ1871" s="757" t="s">
        <v>572</v>
      </c>
      <c r="HR1871" s="757" t="s">
        <v>572</v>
      </c>
      <c r="HS1871"/>
      <c r="HW1871" s="758"/>
      <c r="HX1871"/>
      <c r="HY1871" s="759" t="s">
        <v>572</v>
      </c>
      <c r="HZ1871" s="759" t="s">
        <v>572</v>
      </c>
      <c r="IA1871" s="759" t="s">
        <v>572</v>
      </c>
      <c r="IC1871" s="760" t="s">
        <v>572</v>
      </c>
      <c r="ID1871" s="760" t="s">
        <v>572</v>
      </c>
      <c r="IE1871" s="760" t="s">
        <v>572</v>
      </c>
      <c r="IF1871" s="761" t="s">
        <v>572</v>
      </c>
      <c r="IG1871" s="619" t="str">
        <f t="shared" si="66"/>
        <v>IN HOUSE (MANUAL)</v>
      </c>
      <c r="II1871" s="761" t="s">
        <v>572</v>
      </c>
      <c r="IK1871" s="761" t="str">
        <f>IFERROR(VLOOKUP($M1871,#REF!,13,0),"IN HOUSE (MANUAL)")</f>
        <v>IN HOUSE (MANUAL)</v>
      </c>
      <c r="IM1871" s="760" t="s">
        <v>922</v>
      </c>
      <c r="IN1871" s="760" t="s">
        <v>922</v>
      </c>
      <c r="IO1871" s="760">
        <v>696</v>
      </c>
      <c r="IQ1871" s="760" t="s">
        <v>572</v>
      </c>
      <c r="IR1871" s="760" t="s">
        <v>572</v>
      </c>
      <c r="IT1871" s="760" t="s">
        <v>572</v>
      </c>
      <c r="IV1871" s="760" t="s">
        <v>572</v>
      </c>
      <c r="IW1871" s="760" t="s">
        <v>572</v>
      </c>
      <c r="IY1871" s="760" t="s">
        <v>572</v>
      </c>
      <c r="IZ1871" s="760" t="s">
        <v>572</v>
      </c>
      <c r="JB1871" s="760" t="s">
        <v>572</v>
      </c>
      <c r="JC1871" s="760" t="s">
        <v>572</v>
      </c>
      <c r="JE1871" s="760" t="s">
        <v>572</v>
      </c>
      <c r="JF1871" s="760" t="s">
        <v>572</v>
      </c>
    </row>
    <row r="1872" spans="1:266" ht="17.25" customHeight="1" x14ac:dyDescent="0.35">
      <c r="A1872" s="618" t="s">
        <v>3272</v>
      </c>
      <c r="B1872" s="730">
        <v>94</v>
      </c>
      <c r="C1872" s="730" t="s">
        <v>3045</v>
      </c>
      <c r="D1872" s="730" t="s">
        <v>3045</v>
      </c>
      <c r="E1872" s="730">
        <v>33</v>
      </c>
      <c r="F1872" s="731" t="s">
        <v>574</v>
      </c>
      <c r="G1872" s="732">
        <v>1</v>
      </c>
      <c r="H1872" s="826">
        <v>46232</v>
      </c>
      <c r="I1872" s="730">
        <v>40</v>
      </c>
      <c r="J1872" s="730" t="s">
        <v>308</v>
      </c>
      <c r="K1872" s="730">
        <v>41</v>
      </c>
      <c r="L1872" s="730" t="s">
        <v>3273</v>
      </c>
      <c r="M1872" s="772" t="s">
        <v>3272</v>
      </c>
      <c r="N1872" s="772">
        <v>0</v>
      </c>
      <c r="O1872" s="772" t="s">
        <v>390</v>
      </c>
      <c r="P1872" s="772">
        <v>0</v>
      </c>
      <c r="Q1872" s="772">
        <v>0</v>
      </c>
      <c r="R1872" s="772" t="s">
        <v>3231</v>
      </c>
      <c r="S1872" s="772" t="s">
        <v>308</v>
      </c>
      <c r="T1872" s="772" t="s">
        <v>3263</v>
      </c>
      <c r="U1872" s="772">
        <v>373</v>
      </c>
      <c r="V1872" s="772" t="s">
        <v>308</v>
      </c>
      <c r="W1872" s="772"/>
      <c r="X1872" s="772"/>
      <c r="Y1872" s="773">
        <v>168</v>
      </c>
      <c r="Z1872" s="773">
        <v>168</v>
      </c>
      <c r="AA1872" s="772" t="s">
        <v>53</v>
      </c>
      <c r="AB1872" s="772" t="s">
        <v>863</v>
      </c>
      <c r="AC1872" s="772" t="s">
        <v>589</v>
      </c>
      <c r="AD1872" s="772">
        <v>168</v>
      </c>
      <c r="AE1872" s="864">
        <v>168</v>
      </c>
      <c r="AF1872" s="774">
        <v>46276</v>
      </c>
      <c r="AG1872" s="777"/>
      <c r="AH1872" s="777"/>
      <c r="AI1872" s="777" t="s">
        <v>308</v>
      </c>
      <c r="AJ1872" s="778">
        <v>19</v>
      </c>
      <c r="AK1872" s="779"/>
      <c r="AL1872" s="778"/>
      <c r="AM1872" s="780">
        <v>168</v>
      </c>
      <c r="AN1872" s="780"/>
      <c r="AO1872" s="780">
        <v>168</v>
      </c>
      <c r="AP1872" s="780"/>
      <c r="AQ1872" s="780"/>
      <c r="AR1872" s="780"/>
      <c r="AS1872" s="780"/>
      <c r="AT1872" s="780"/>
      <c r="AU1872" s="780"/>
      <c r="AV1872" s="780"/>
      <c r="AW1872" s="780"/>
      <c r="AX1872" s="780"/>
      <c r="AY1872" s="780"/>
      <c r="AZ1872" s="780"/>
      <c r="BA1872" s="780"/>
      <c r="BB1872" s="780">
        <v>0</v>
      </c>
      <c r="BC1872" s="780">
        <v>168</v>
      </c>
      <c r="BD1872" s="780">
        <v>0</v>
      </c>
      <c r="BE1872" s="780">
        <v>0</v>
      </c>
      <c r="BF1872" s="780">
        <v>168</v>
      </c>
      <c r="BG1872" s="780">
        <v>0</v>
      </c>
      <c r="BH1872" s="780">
        <v>0</v>
      </c>
      <c r="BI1872" s="780">
        <v>168</v>
      </c>
      <c r="BJ1872" s="780" t="s">
        <v>922</v>
      </c>
      <c r="BK1872" s="780">
        <v>0</v>
      </c>
      <c r="BL1872" s="780"/>
      <c r="BM1872" s="780"/>
      <c r="BN1872" s="780" t="s">
        <v>308</v>
      </c>
      <c r="BO1872" s="780" t="s">
        <v>308</v>
      </c>
      <c r="BP1872" s="780" t="s">
        <v>308</v>
      </c>
      <c r="BQ1872" s="780" t="s">
        <v>308</v>
      </c>
      <c r="BR1872" s="780"/>
      <c r="BS1872" s="780" t="s">
        <v>397</v>
      </c>
      <c r="BT1872" s="780"/>
      <c r="BU1872" s="780" t="s">
        <v>579</v>
      </c>
      <c r="BV1872" s="780"/>
      <c r="BW1872" s="780"/>
      <c r="BX1872" s="780"/>
      <c r="BY1872" s="780"/>
      <c r="BZ1872" s="780"/>
      <c r="CA1872" s="780"/>
      <c r="CB1872" s="780"/>
      <c r="CC1872" s="780"/>
      <c r="CD1872" s="780"/>
      <c r="CE1872" s="780"/>
      <c r="CF1872" s="780"/>
      <c r="CG1872" s="780"/>
      <c r="CH1872" s="780"/>
      <c r="CI1872" s="780"/>
      <c r="CJ1872" s="780"/>
      <c r="CK1872" s="773"/>
      <c r="CL1872" s="773" t="s">
        <v>397</v>
      </c>
      <c r="CM1872" s="773" t="s">
        <v>397</v>
      </c>
      <c r="CN1872" s="773" t="s">
        <v>397</v>
      </c>
      <c r="CO1872" s="773" t="s">
        <v>397</v>
      </c>
      <c r="CP1872" s="773">
        <v>168</v>
      </c>
      <c r="CQ1872" s="773">
        <v>168</v>
      </c>
      <c r="CR1872" s="772">
        <v>168</v>
      </c>
      <c r="CS1872" s="781"/>
      <c r="CT1872" s="865" t="s">
        <v>308</v>
      </c>
      <c r="CU1872" s="899" t="s">
        <v>308</v>
      </c>
      <c r="CV1872" s="774"/>
      <c r="CW1872" s="774"/>
      <c r="CX1872" s="782">
        <v>46282</v>
      </c>
      <c r="CY1872" s="784" t="s">
        <v>1594</v>
      </c>
      <c r="CZ1872" s="784">
        <v>0</v>
      </c>
      <c r="DA1872" s="785">
        <v>46258</v>
      </c>
      <c r="DB1872" s="785" t="s">
        <v>615</v>
      </c>
      <c r="DC1872" s="785" t="s">
        <v>2842</v>
      </c>
      <c r="DD1872" s="785">
        <v>0</v>
      </c>
      <c r="DE1872" s="785">
        <v>0</v>
      </c>
      <c r="DF1872" s="785">
        <v>0</v>
      </c>
      <c r="DG1872" s="785">
        <v>0</v>
      </c>
      <c r="DH1872" s="786">
        <v>0</v>
      </c>
      <c r="DI1872" s="774" t="s">
        <v>390</v>
      </c>
      <c r="DJ1872" s="774">
        <v>46272</v>
      </c>
      <c r="DK1872" s="774" t="s">
        <v>390</v>
      </c>
      <c r="DL1872" s="774">
        <v>46279</v>
      </c>
      <c r="DM1872" s="774">
        <v>46286</v>
      </c>
      <c r="DN1872" s="774">
        <v>46286</v>
      </c>
      <c r="DO1872" s="787">
        <v>0</v>
      </c>
      <c r="DP1872" s="774">
        <v>46304</v>
      </c>
      <c r="DQ1872" s="774">
        <v>46304</v>
      </c>
      <c r="DR1872" s="774">
        <v>46304</v>
      </c>
      <c r="DS1872" s="786">
        <v>46304</v>
      </c>
      <c r="DT1872" s="752">
        <v>46304</v>
      </c>
      <c r="DU1872" s="753">
        <v>-10</v>
      </c>
      <c r="DV1872" s="753" t="s">
        <v>308</v>
      </c>
      <c r="DW1872" s="754">
        <v>46294</v>
      </c>
      <c r="DX1872" s="755">
        <v>46294</v>
      </c>
      <c r="DY1872" s="754" t="e">
        <v>#VALUE!</v>
      </c>
      <c r="DZ1872" s="754" t="e">
        <v>#VALUE!</v>
      </c>
      <c r="EA1872" s="754"/>
      <c r="EB1872" s="754"/>
      <c r="HA1872" s="756" t="s">
        <v>397</v>
      </c>
      <c r="HB1872" s="756" t="s">
        <v>397</v>
      </c>
      <c r="HC1872" s="756" t="s">
        <v>397</v>
      </c>
      <c r="HD1872" s="756" t="s">
        <v>397</v>
      </c>
      <c r="HE1872" s="756" t="s">
        <v>397</v>
      </c>
      <c r="HF1872" s="756" t="s">
        <v>397</v>
      </c>
      <c r="HG1872" s="756" t="s">
        <v>397</v>
      </c>
      <c r="HH1872" s="756" t="s">
        <v>397</v>
      </c>
      <c r="HI1872" s="756" t="s">
        <v>397</v>
      </c>
      <c r="HJ1872" s="756" t="s">
        <v>397</v>
      </c>
      <c r="HK1872"/>
      <c r="HL1872"/>
      <c r="HM1872"/>
      <c r="HN1872" s="756" t="str">
        <f t="shared" si="65"/>
        <v>AUTO PRINT</v>
      </c>
      <c r="HO1872"/>
      <c r="HP1872" s="757" t="s">
        <v>572</v>
      </c>
      <c r="HQ1872" s="757" t="s">
        <v>572</v>
      </c>
      <c r="HR1872" s="757" t="s">
        <v>572</v>
      </c>
      <c r="HS1872"/>
      <c r="HW1872" s="758"/>
      <c r="HX1872"/>
      <c r="HY1872" s="759" t="s">
        <v>572</v>
      </c>
      <c r="HZ1872" s="759" t="s">
        <v>572</v>
      </c>
      <c r="IA1872" s="759" t="s">
        <v>572</v>
      </c>
      <c r="IC1872" s="760" t="s">
        <v>572</v>
      </c>
      <c r="ID1872" s="760" t="s">
        <v>572</v>
      </c>
      <c r="IE1872" s="760" t="s">
        <v>572</v>
      </c>
      <c r="IF1872" s="761" t="s">
        <v>572</v>
      </c>
      <c r="IG1872" s="619" t="str">
        <f t="shared" si="66"/>
        <v>IN HOUSE (MANUAL)</v>
      </c>
      <c r="II1872" s="761" t="s">
        <v>572</v>
      </c>
      <c r="IK1872" s="761" t="str">
        <f>IFERROR(VLOOKUP($M1872,#REF!,13,0),"IN HOUSE (MANUAL)")</f>
        <v>IN HOUSE (MANUAL)</v>
      </c>
      <c r="IM1872" s="760" t="s">
        <v>922</v>
      </c>
      <c r="IN1872" s="760" t="s">
        <v>922</v>
      </c>
      <c r="IO1872" s="760">
        <v>168</v>
      </c>
      <c r="IQ1872" s="760" t="s">
        <v>572</v>
      </c>
      <c r="IR1872" s="760" t="s">
        <v>572</v>
      </c>
      <c r="IT1872" s="760" t="s">
        <v>572</v>
      </c>
      <c r="IV1872" s="760" t="s">
        <v>572</v>
      </c>
      <c r="IW1872" s="760" t="s">
        <v>572</v>
      </c>
      <c r="IY1872" s="760" t="s">
        <v>572</v>
      </c>
      <c r="IZ1872" s="760" t="s">
        <v>572</v>
      </c>
      <c r="JB1872" s="760" t="s">
        <v>572</v>
      </c>
      <c r="JC1872" s="760" t="s">
        <v>572</v>
      </c>
      <c r="JE1872" s="760" t="s">
        <v>572</v>
      </c>
      <c r="JF1872" s="760" t="s">
        <v>572</v>
      </c>
    </row>
    <row r="1873" spans="1:266" ht="17.25" customHeight="1" x14ac:dyDescent="0.35">
      <c r="A1873" s="618" t="s">
        <v>3274</v>
      </c>
      <c r="B1873" s="730">
        <v>95</v>
      </c>
      <c r="C1873" s="730" t="s">
        <v>3045</v>
      </c>
      <c r="D1873" s="730" t="s">
        <v>3045</v>
      </c>
      <c r="E1873" s="730">
        <v>33</v>
      </c>
      <c r="F1873" s="731" t="s">
        <v>574</v>
      </c>
      <c r="G1873" s="732">
        <v>1</v>
      </c>
      <c r="H1873" s="826">
        <v>46246</v>
      </c>
      <c r="I1873" s="730">
        <v>40</v>
      </c>
      <c r="J1873" s="730" t="s">
        <v>308</v>
      </c>
      <c r="K1873" s="730">
        <v>41</v>
      </c>
      <c r="L1873" s="730" t="s">
        <v>3275</v>
      </c>
      <c r="M1873" s="772" t="s">
        <v>3274</v>
      </c>
      <c r="N1873" s="772">
        <v>0</v>
      </c>
      <c r="O1873" s="772" t="s">
        <v>390</v>
      </c>
      <c r="P1873" s="772">
        <v>0</v>
      </c>
      <c r="Q1873" s="772">
        <v>0</v>
      </c>
      <c r="R1873" s="772" t="s">
        <v>3231</v>
      </c>
      <c r="S1873" s="772"/>
      <c r="T1873" s="772" t="s">
        <v>3232</v>
      </c>
      <c r="U1873" s="772">
        <v>373</v>
      </c>
      <c r="V1873" s="772" t="s">
        <v>308</v>
      </c>
      <c r="W1873" s="772"/>
      <c r="X1873" s="772"/>
      <c r="Y1873" s="773">
        <v>534</v>
      </c>
      <c r="Z1873" s="773">
        <v>534</v>
      </c>
      <c r="AA1873" s="772" t="s">
        <v>53</v>
      </c>
      <c r="AB1873" s="772" t="s">
        <v>863</v>
      </c>
      <c r="AC1873" s="772" t="s">
        <v>589</v>
      </c>
      <c r="AD1873" s="772">
        <v>534</v>
      </c>
      <c r="AE1873" s="864">
        <v>534</v>
      </c>
      <c r="AF1873" s="774">
        <v>46289</v>
      </c>
      <c r="AG1873" s="777"/>
      <c r="AH1873" s="777"/>
      <c r="AI1873" s="777" t="s">
        <v>308</v>
      </c>
      <c r="AJ1873" s="778">
        <v>20</v>
      </c>
      <c r="AK1873" s="779"/>
      <c r="AL1873" s="778"/>
      <c r="AM1873" s="780">
        <v>534</v>
      </c>
      <c r="AN1873" s="780"/>
      <c r="AO1873" s="780">
        <v>534</v>
      </c>
      <c r="AP1873" s="780"/>
      <c r="AQ1873" s="780"/>
      <c r="AR1873" s="780"/>
      <c r="AS1873" s="780"/>
      <c r="AT1873" s="780"/>
      <c r="AU1873" s="780"/>
      <c r="AV1873" s="780"/>
      <c r="AW1873" s="780"/>
      <c r="AX1873" s="780"/>
      <c r="AY1873" s="780"/>
      <c r="AZ1873" s="780"/>
      <c r="BA1873" s="780"/>
      <c r="BB1873" s="780">
        <v>0</v>
      </c>
      <c r="BC1873" s="780">
        <v>534</v>
      </c>
      <c r="BD1873" s="780">
        <v>0</v>
      </c>
      <c r="BE1873" s="780">
        <v>0</v>
      </c>
      <c r="BF1873" s="780">
        <v>534</v>
      </c>
      <c r="BG1873" s="780">
        <v>0</v>
      </c>
      <c r="BH1873" s="780">
        <v>0</v>
      </c>
      <c r="BI1873" s="780">
        <v>534</v>
      </c>
      <c r="BJ1873" s="780" t="s">
        <v>922</v>
      </c>
      <c r="BK1873" s="780">
        <v>0</v>
      </c>
      <c r="BL1873" s="780"/>
      <c r="BM1873" s="780"/>
      <c r="BN1873" s="780" t="s">
        <v>308</v>
      </c>
      <c r="BO1873" s="780" t="s">
        <v>308</v>
      </c>
      <c r="BP1873" s="780" t="s">
        <v>308</v>
      </c>
      <c r="BQ1873" s="780" t="s">
        <v>308</v>
      </c>
      <c r="BR1873" s="780"/>
      <c r="BS1873" s="780" t="s">
        <v>397</v>
      </c>
      <c r="BT1873" s="780"/>
      <c r="BU1873" s="780" t="s">
        <v>579</v>
      </c>
      <c r="BV1873" s="780"/>
      <c r="BW1873" s="780"/>
      <c r="BX1873" s="780"/>
      <c r="BY1873" s="780"/>
      <c r="BZ1873" s="780"/>
      <c r="CA1873" s="780"/>
      <c r="CB1873" s="780"/>
      <c r="CC1873" s="780"/>
      <c r="CD1873" s="780"/>
      <c r="CE1873" s="780"/>
      <c r="CF1873" s="780"/>
      <c r="CG1873" s="780"/>
      <c r="CH1873" s="780"/>
      <c r="CI1873" s="780"/>
      <c r="CJ1873" s="780"/>
      <c r="CK1873" s="773"/>
      <c r="CL1873" s="773" t="s">
        <v>397</v>
      </c>
      <c r="CM1873" s="773" t="s">
        <v>397</v>
      </c>
      <c r="CN1873" s="773" t="s">
        <v>397</v>
      </c>
      <c r="CO1873" s="773" t="s">
        <v>397</v>
      </c>
      <c r="CP1873" s="773">
        <v>534</v>
      </c>
      <c r="CQ1873" s="773">
        <v>534</v>
      </c>
      <c r="CR1873" s="772">
        <v>534</v>
      </c>
      <c r="CS1873" s="781"/>
      <c r="CT1873" s="865" t="s">
        <v>308</v>
      </c>
      <c r="CU1873" s="899" t="s">
        <v>308</v>
      </c>
      <c r="CV1873" s="774"/>
      <c r="CW1873" s="774"/>
      <c r="CX1873" s="782">
        <v>46288</v>
      </c>
      <c r="CY1873" s="784" t="s">
        <v>2841</v>
      </c>
      <c r="CZ1873" s="784" t="s">
        <v>308</v>
      </c>
      <c r="DA1873" s="785">
        <v>46267</v>
      </c>
      <c r="DB1873" s="785" t="s">
        <v>615</v>
      </c>
      <c r="DC1873" s="785" t="s">
        <v>3138</v>
      </c>
      <c r="DD1873" s="785">
        <v>0</v>
      </c>
      <c r="DE1873" s="785" t="s">
        <v>308</v>
      </c>
      <c r="DF1873" s="785" t="s">
        <v>308</v>
      </c>
      <c r="DG1873" s="785" t="s">
        <v>308</v>
      </c>
      <c r="DH1873" s="786">
        <v>0</v>
      </c>
      <c r="DI1873" s="774" t="s">
        <v>390</v>
      </c>
      <c r="DJ1873" s="774">
        <v>46277</v>
      </c>
      <c r="DK1873" s="774">
        <v>46277</v>
      </c>
      <c r="DL1873" s="774">
        <v>46279</v>
      </c>
      <c r="DM1873" s="774">
        <v>46301</v>
      </c>
      <c r="DN1873" s="774">
        <v>46301</v>
      </c>
      <c r="DO1873" s="787" t="s">
        <v>308</v>
      </c>
      <c r="DP1873" s="774">
        <v>46304</v>
      </c>
      <c r="DQ1873" s="774">
        <v>46304</v>
      </c>
      <c r="DR1873" s="774">
        <v>46304</v>
      </c>
      <c r="DS1873" s="786">
        <v>46304</v>
      </c>
      <c r="DT1873" s="752">
        <v>46304</v>
      </c>
      <c r="DU1873" s="753">
        <v>-9</v>
      </c>
      <c r="DV1873" s="753" t="s">
        <v>308</v>
      </c>
      <c r="DW1873" s="754">
        <v>46294</v>
      </c>
      <c r="DX1873" s="755">
        <v>46295</v>
      </c>
      <c r="DY1873" s="754" t="e">
        <v>#VALUE!</v>
      </c>
      <c r="DZ1873" s="754" t="e">
        <v>#VALUE!</v>
      </c>
      <c r="EA1873" s="754"/>
      <c r="EB1873" s="754"/>
      <c r="HA1873" s="756" t="s">
        <v>397</v>
      </c>
      <c r="HB1873" s="756" t="s">
        <v>397</v>
      </c>
      <c r="HC1873" s="756" t="s">
        <v>397</v>
      </c>
      <c r="HD1873" s="756" t="s">
        <v>397</v>
      </c>
      <c r="HE1873" s="756" t="s">
        <v>397</v>
      </c>
      <c r="HF1873" s="756" t="s">
        <v>397</v>
      </c>
      <c r="HG1873" s="756" t="s">
        <v>397</v>
      </c>
      <c r="HH1873" s="756" t="s">
        <v>397</v>
      </c>
      <c r="HI1873" s="756" t="s">
        <v>397</v>
      </c>
      <c r="HJ1873" s="756" t="s">
        <v>397</v>
      </c>
      <c r="HK1873"/>
      <c r="HL1873"/>
      <c r="HM1873"/>
      <c r="HN1873" s="756" t="str">
        <f t="shared" si="65"/>
        <v>AUTO PRINT</v>
      </c>
      <c r="HO1873"/>
      <c r="HP1873" s="757" t="s">
        <v>572</v>
      </c>
      <c r="HQ1873" s="757" t="s">
        <v>572</v>
      </c>
      <c r="HR1873" s="757" t="s">
        <v>572</v>
      </c>
      <c r="HS1873"/>
      <c r="HW1873" s="758"/>
      <c r="HX1873"/>
      <c r="HY1873" s="759" t="s">
        <v>572</v>
      </c>
      <c r="HZ1873" s="759" t="s">
        <v>572</v>
      </c>
      <c r="IA1873" s="759" t="s">
        <v>572</v>
      </c>
      <c r="IC1873" s="760" t="s">
        <v>572</v>
      </c>
      <c r="ID1873" s="760" t="s">
        <v>572</v>
      </c>
      <c r="IE1873" s="760" t="s">
        <v>572</v>
      </c>
      <c r="IF1873" s="761" t="s">
        <v>572</v>
      </c>
      <c r="IG1873" s="619" t="str">
        <f t="shared" si="66"/>
        <v>IN HOUSE (MANUAL)</v>
      </c>
      <c r="II1873" s="761" t="s">
        <v>572</v>
      </c>
      <c r="IK1873" s="761" t="str">
        <f>IFERROR(VLOOKUP($M1873,#REF!,13,0),"IN HOUSE (MANUAL)")</f>
        <v>IN HOUSE (MANUAL)</v>
      </c>
      <c r="IM1873" s="760" t="s">
        <v>922</v>
      </c>
      <c r="IN1873" s="760" t="s">
        <v>922</v>
      </c>
      <c r="IO1873" s="760">
        <v>534</v>
      </c>
      <c r="IQ1873" s="760" t="s">
        <v>572</v>
      </c>
      <c r="IR1873" s="760" t="s">
        <v>572</v>
      </c>
      <c r="IT1873" s="760" t="s">
        <v>572</v>
      </c>
      <c r="IV1873" s="760" t="s">
        <v>572</v>
      </c>
      <c r="IW1873" s="760" t="s">
        <v>572</v>
      </c>
      <c r="IY1873" s="760" t="s">
        <v>572</v>
      </c>
      <c r="IZ1873" s="760" t="s">
        <v>572</v>
      </c>
      <c r="JB1873" s="760" t="s">
        <v>572</v>
      </c>
      <c r="JC1873" s="760" t="s">
        <v>572</v>
      </c>
      <c r="JE1873" s="760" t="s">
        <v>572</v>
      </c>
      <c r="JF1873" s="760" t="s">
        <v>572</v>
      </c>
    </row>
    <row r="1874" spans="1:266" ht="17.25" customHeight="1" x14ac:dyDescent="0.35">
      <c r="A1874" s="618" t="s">
        <v>3276</v>
      </c>
      <c r="B1874" s="730">
        <v>96</v>
      </c>
      <c r="C1874" s="730" t="s">
        <v>3045</v>
      </c>
      <c r="D1874" s="730" t="s">
        <v>3045</v>
      </c>
      <c r="E1874" s="730">
        <v>33</v>
      </c>
      <c r="F1874" s="731" t="s">
        <v>574</v>
      </c>
      <c r="G1874" s="732">
        <v>1</v>
      </c>
      <c r="H1874" s="826">
        <v>46246</v>
      </c>
      <c r="I1874" s="730">
        <v>40</v>
      </c>
      <c r="J1874" s="730" t="s">
        <v>308</v>
      </c>
      <c r="K1874" s="730">
        <v>41</v>
      </c>
      <c r="L1874" s="730" t="s">
        <v>3275</v>
      </c>
      <c r="M1874" s="772" t="s">
        <v>3276</v>
      </c>
      <c r="N1874" s="772">
        <v>0</v>
      </c>
      <c r="O1874" s="772" t="s">
        <v>390</v>
      </c>
      <c r="P1874" s="772">
        <v>0</v>
      </c>
      <c r="Q1874" s="772">
        <v>0</v>
      </c>
      <c r="R1874" s="772" t="s">
        <v>3231</v>
      </c>
      <c r="S1874" s="772"/>
      <c r="T1874" s="772" t="s">
        <v>3232</v>
      </c>
      <c r="U1874" s="772">
        <v>373</v>
      </c>
      <c r="V1874" s="772" t="s">
        <v>308</v>
      </c>
      <c r="W1874" s="772"/>
      <c r="X1874" s="772"/>
      <c r="Y1874" s="773">
        <v>36</v>
      </c>
      <c r="Z1874" s="773">
        <v>36</v>
      </c>
      <c r="AA1874" s="772" t="s">
        <v>53</v>
      </c>
      <c r="AB1874" s="772" t="s">
        <v>890</v>
      </c>
      <c r="AC1874" s="772" t="s">
        <v>589</v>
      </c>
      <c r="AD1874" s="772">
        <v>36</v>
      </c>
      <c r="AE1874" s="864">
        <v>36</v>
      </c>
      <c r="AF1874" s="774">
        <v>46289</v>
      </c>
      <c r="AG1874" s="777"/>
      <c r="AH1874" s="777"/>
      <c r="AI1874" s="777" t="s">
        <v>308</v>
      </c>
      <c r="AJ1874" s="778">
        <v>21</v>
      </c>
      <c r="AK1874" s="779"/>
      <c r="AL1874" s="778"/>
      <c r="AM1874" s="780">
        <v>36</v>
      </c>
      <c r="AN1874" s="780"/>
      <c r="AO1874" s="780">
        <v>36</v>
      </c>
      <c r="AP1874" s="780"/>
      <c r="AQ1874" s="780"/>
      <c r="AR1874" s="780"/>
      <c r="AS1874" s="780"/>
      <c r="AT1874" s="780"/>
      <c r="AU1874" s="780"/>
      <c r="AV1874" s="780"/>
      <c r="AW1874" s="780"/>
      <c r="AX1874" s="780"/>
      <c r="AY1874" s="780"/>
      <c r="AZ1874" s="780"/>
      <c r="BA1874" s="780"/>
      <c r="BB1874" s="780">
        <v>0</v>
      </c>
      <c r="BC1874" s="780">
        <v>36</v>
      </c>
      <c r="BD1874" s="780">
        <v>0</v>
      </c>
      <c r="BE1874" s="780">
        <v>0</v>
      </c>
      <c r="BF1874" s="780">
        <v>36</v>
      </c>
      <c r="BG1874" s="780">
        <v>0</v>
      </c>
      <c r="BH1874" s="780">
        <v>0</v>
      </c>
      <c r="BI1874" s="780">
        <v>36</v>
      </c>
      <c r="BJ1874" s="780" t="s">
        <v>922</v>
      </c>
      <c r="BK1874" s="780">
        <v>0</v>
      </c>
      <c r="BL1874" s="780"/>
      <c r="BM1874" s="780"/>
      <c r="BN1874" s="780" t="s">
        <v>308</v>
      </c>
      <c r="BO1874" s="780" t="s">
        <v>308</v>
      </c>
      <c r="BP1874" s="780" t="s">
        <v>308</v>
      </c>
      <c r="BQ1874" s="780" t="s">
        <v>308</v>
      </c>
      <c r="BR1874" s="780"/>
      <c r="BS1874" s="780" t="s">
        <v>397</v>
      </c>
      <c r="BT1874" s="780"/>
      <c r="BU1874" s="780" t="s">
        <v>579</v>
      </c>
      <c r="BV1874" s="780"/>
      <c r="BW1874" s="780"/>
      <c r="BX1874" s="780"/>
      <c r="BY1874" s="780"/>
      <c r="BZ1874" s="780"/>
      <c r="CA1874" s="780"/>
      <c r="CB1874" s="780"/>
      <c r="CC1874" s="780"/>
      <c r="CD1874" s="780"/>
      <c r="CE1874" s="780"/>
      <c r="CF1874" s="780"/>
      <c r="CG1874" s="780"/>
      <c r="CH1874" s="780"/>
      <c r="CI1874" s="780"/>
      <c r="CJ1874" s="780"/>
      <c r="CK1874" s="773"/>
      <c r="CL1874" s="773" t="s">
        <v>397</v>
      </c>
      <c r="CM1874" s="773" t="s">
        <v>397</v>
      </c>
      <c r="CN1874" s="773" t="s">
        <v>397</v>
      </c>
      <c r="CO1874" s="773" t="s">
        <v>397</v>
      </c>
      <c r="CP1874" s="773">
        <v>36</v>
      </c>
      <c r="CQ1874" s="773">
        <v>36</v>
      </c>
      <c r="CR1874" s="772">
        <v>36</v>
      </c>
      <c r="CS1874" s="781"/>
      <c r="CT1874" s="865" t="s">
        <v>308</v>
      </c>
      <c r="CU1874" s="899" t="s">
        <v>308</v>
      </c>
      <c r="CV1874" s="774"/>
      <c r="CW1874" s="774"/>
      <c r="CX1874" s="865">
        <v>46288</v>
      </c>
      <c r="CY1874" s="784" t="s">
        <v>2841</v>
      </c>
      <c r="CZ1874" s="784" t="s">
        <v>308</v>
      </c>
      <c r="DA1874" s="785">
        <v>46267</v>
      </c>
      <c r="DB1874" s="785" t="s">
        <v>615</v>
      </c>
      <c r="DC1874" s="785" t="s">
        <v>3138</v>
      </c>
      <c r="DD1874" s="785">
        <v>0</v>
      </c>
      <c r="DE1874" s="785" t="s">
        <v>308</v>
      </c>
      <c r="DF1874" s="785" t="s">
        <v>308</v>
      </c>
      <c r="DG1874" s="785" t="s">
        <v>308</v>
      </c>
      <c r="DH1874" s="786">
        <v>0</v>
      </c>
      <c r="DI1874" s="774" t="s">
        <v>390</v>
      </c>
      <c r="DJ1874" s="774">
        <v>46277</v>
      </c>
      <c r="DK1874" s="774">
        <v>46277</v>
      </c>
      <c r="DL1874" s="774">
        <v>46279</v>
      </c>
      <c r="DM1874" s="774">
        <v>46301</v>
      </c>
      <c r="DN1874" s="774">
        <v>46301</v>
      </c>
      <c r="DO1874" s="787" t="s">
        <v>308</v>
      </c>
      <c r="DP1874" s="774">
        <v>46304</v>
      </c>
      <c r="DQ1874" s="776">
        <v>46304</v>
      </c>
      <c r="DR1874" s="774">
        <v>46304</v>
      </c>
      <c r="DS1874" s="786">
        <v>46304</v>
      </c>
      <c r="DT1874" s="752">
        <v>46304</v>
      </c>
      <c r="DU1874" s="753">
        <v>-9</v>
      </c>
      <c r="DV1874" s="753" t="s">
        <v>308</v>
      </c>
      <c r="DW1874" s="754">
        <v>46295</v>
      </c>
      <c r="DX1874" s="755">
        <v>46295</v>
      </c>
      <c r="DY1874" s="754" t="e">
        <v>#VALUE!</v>
      </c>
      <c r="DZ1874" s="754" t="e">
        <v>#VALUE!</v>
      </c>
      <c r="EA1874" s="754"/>
      <c r="EB1874" s="754"/>
      <c r="HA1874" s="756" t="s">
        <v>397</v>
      </c>
      <c r="HB1874" s="756" t="s">
        <v>397</v>
      </c>
      <c r="HC1874" s="756" t="s">
        <v>397</v>
      </c>
      <c r="HD1874" s="756" t="s">
        <v>397</v>
      </c>
      <c r="HE1874" s="756" t="s">
        <v>397</v>
      </c>
      <c r="HF1874" s="756" t="s">
        <v>397</v>
      </c>
      <c r="HG1874" s="756" t="s">
        <v>397</v>
      </c>
      <c r="HH1874" s="756" t="s">
        <v>397</v>
      </c>
      <c r="HI1874" s="756" t="s">
        <v>397</v>
      </c>
      <c r="HJ1874" s="756" t="s">
        <v>397</v>
      </c>
      <c r="HK1874"/>
      <c r="HL1874"/>
      <c r="HM1874"/>
      <c r="HN1874" s="756" t="str">
        <f t="shared" si="65"/>
        <v>AUTO PRINT</v>
      </c>
      <c r="HO1874"/>
      <c r="HP1874" s="757" t="s">
        <v>572</v>
      </c>
      <c r="HQ1874" s="757" t="s">
        <v>572</v>
      </c>
      <c r="HR1874" s="757" t="s">
        <v>572</v>
      </c>
      <c r="HS1874"/>
      <c r="HW1874" s="758"/>
      <c r="HX1874"/>
      <c r="HY1874" s="759" t="s">
        <v>572</v>
      </c>
      <c r="HZ1874" s="759" t="s">
        <v>572</v>
      </c>
      <c r="IA1874" s="759" t="s">
        <v>572</v>
      </c>
      <c r="IC1874" s="760" t="s">
        <v>572</v>
      </c>
      <c r="ID1874" s="760" t="s">
        <v>572</v>
      </c>
      <c r="IE1874" s="760" t="s">
        <v>572</v>
      </c>
      <c r="IF1874" s="761" t="s">
        <v>572</v>
      </c>
      <c r="IG1874" s="619" t="str">
        <f t="shared" si="66"/>
        <v>IN HOUSE (MANUAL)</v>
      </c>
      <c r="II1874" s="761" t="s">
        <v>572</v>
      </c>
      <c r="IK1874" s="761" t="str">
        <f>IFERROR(VLOOKUP($M1874,#REF!,13,0),"IN HOUSE (MANUAL)")</f>
        <v>IN HOUSE (MANUAL)</v>
      </c>
      <c r="IM1874" s="760" t="s">
        <v>922</v>
      </c>
      <c r="IN1874" s="760" t="s">
        <v>922</v>
      </c>
      <c r="IO1874" s="760">
        <v>36</v>
      </c>
      <c r="IQ1874" s="760" t="s">
        <v>572</v>
      </c>
      <c r="IR1874" s="760" t="s">
        <v>572</v>
      </c>
      <c r="IT1874" s="760" t="s">
        <v>572</v>
      </c>
      <c r="IV1874" s="760" t="s">
        <v>572</v>
      </c>
      <c r="IW1874" s="760" t="s">
        <v>572</v>
      </c>
      <c r="IY1874" s="760" t="s">
        <v>572</v>
      </c>
      <c r="IZ1874" s="760" t="s">
        <v>572</v>
      </c>
      <c r="JB1874" s="760" t="s">
        <v>572</v>
      </c>
      <c r="JC1874" s="760" t="s">
        <v>572</v>
      </c>
      <c r="JE1874" s="760" t="s">
        <v>572</v>
      </c>
      <c r="JF1874" s="760" t="s">
        <v>572</v>
      </c>
    </row>
    <row r="1875" spans="1:266" ht="17.25" customHeight="1" x14ac:dyDescent="0.35">
      <c r="A1875" s="618" t="s">
        <v>3277</v>
      </c>
      <c r="B1875" s="730">
        <v>97</v>
      </c>
      <c r="C1875" s="730" t="s">
        <v>3229</v>
      </c>
      <c r="D1875" s="730" t="s">
        <v>3229</v>
      </c>
      <c r="E1875" s="730">
        <v>33</v>
      </c>
      <c r="F1875" s="731" t="s">
        <v>574</v>
      </c>
      <c r="G1875" s="732">
        <v>2</v>
      </c>
      <c r="H1875" s="826">
        <v>46196</v>
      </c>
      <c r="I1875" s="730">
        <v>40</v>
      </c>
      <c r="J1875" s="730" t="s">
        <v>308</v>
      </c>
      <c r="K1875" s="730">
        <v>41</v>
      </c>
      <c r="L1875" s="730" t="s">
        <v>3278</v>
      </c>
      <c r="M1875" s="772" t="s">
        <v>3277</v>
      </c>
      <c r="N1875" s="772">
        <v>0</v>
      </c>
      <c r="O1875" s="772" t="s">
        <v>390</v>
      </c>
      <c r="P1875" s="772">
        <v>0</v>
      </c>
      <c r="Q1875" s="772">
        <v>0</v>
      </c>
      <c r="R1875" s="772" t="s">
        <v>2834</v>
      </c>
      <c r="S1875" s="772" t="s">
        <v>308</v>
      </c>
      <c r="T1875" s="772" t="s">
        <v>2918</v>
      </c>
      <c r="U1875" s="772">
        <v>373</v>
      </c>
      <c r="V1875" s="772" t="s">
        <v>308</v>
      </c>
      <c r="W1875" s="772"/>
      <c r="X1875" s="772"/>
      <c r="Y1875" s="773">
        <v>945</v>
      </c>
      <c r="Z1875" s="773">
        <v>945</v>
      </c>
      <c r="AA1875" s="772" t="s">
        <v>45</v>
      </c>
      <c r="AB1875" s="772" t="s">
        <v>863</v>
      </c>
      <c r="AC1875" s="772" t="s">
        <v>597</v>
      </c>
      <c r="AD1875" s="772">
        <v>1890</v>
      </c>
      <c r="AE1875" s="864">
        <v>945</v>
      </c>
      <c r="AF1875" s="774" t="s">
        <v>390</v>
      </c>
      <c r="AG1875" s="777"/>
      <c r="AH1875" s="777"/>
      <c r="AI1875" s="777" t="s">
        <v>308</v>
      </c>
      <c r="AJ1875" s="778">
        <v>22</v>
      </c>
      <c r="AK1875" s="779"/>
      <c r="AL1875" s="778"/>
      <c r="AM1875" s="780">
        <v>0</v>
      </c>
      <c r="AN1875" s="780"/>
      <c r="AO1875" s="780">
        <v>945</v>
      </c>
      <c r="AP1875" s="780"/>
      <c r="AQ1875" s="780"/>
      <c r="AR1875" s="780"/>
      <c r="AS1875" s="780"/>
      <c r="AT1875" s="780"/>
      <c r="AU1875" s="780"/>
      <c r="AV1875" s="780"/>
      <c r="AW1875" s="780"/>
      <c r="AX1875" s="780"/>
      <c r="AY1875" s="780"/>
      <c r="AZ1875" s="780"/>
      <c r="BA1875" s="780"/>
      <c r="BB1875" s="780">
        <v>0</v>
      </c>
      <c r="BC1875" s="780">
        <v>945</v>
      </c>
      <c r="BD1875" s="780">
        <v>0</v>
      </c>
      <c r="BE1875" s="780">
        <v>0</v>
      </c>
      <c r="BF1875" s="780">
        <v>945</v>
      </c>
      <c r="BG1875" s="780">
        <v>0</v>
      </c>
      <c r="BH1875" s="780">
        <v>0</v>
      </c>
      <c r="BI1875" s="780">
        <v>945</v>
      </c>
      <c r="BJ1875" s="780" t="s">
        <v>922</v>
      </c>
      <c r="BK1875" s="780">
        <v>0</v>
      </c>
      <c r="BL1875" s="780"/>
      <c r="BM1875" s="780"/>
      <c r="BN1875" s="780" t="s">
        <v>308</v>
      </c>
      <c r="BO1875" s="780" t="s">
        <v>308</v>
      </c>
      <c r="BP1875" s="780" t="s">
        <v>308</v>
      </c>
      <c r="BQ1875" s="780" t="s">
        <v>308</v>
      </c>
      <c r="BR1875" s="780"/>
      <c r="BS1875" s="780" t="s">
        <v>397</v>
      </c>
      <c r="BT1875" s="780"/>
      <c r="BU1875" s="780" t="s">
        <v>579</v>
      </c>
      <c r="BV1875" s="780"/>
      <c r="BW1875" s="780"/>
      <c r="BX1875" s="780"/>
      <c r="BY1875" s="780"/>
      <c r="BZ1875" s="780"/>
      <c r="CA1875" s="780"/>
      <c r="CB1875" s="780"/>
      <c r="CC1875" s="780"/>
      <c r="CD1875" s="780"/>
      <c r="CE1875" s="780"/>
      <c r="CF1875" s="780"/>
      <c r="CG1875" s="780"/>
      <c r="CH1875" s="780"/>
      <c r="CI1875" s="780"/>
      <c r="CJ1875" s="780"/>
      <c r="CK1875" s="773"/>
      <c r="CL1875" s="773" t="s">
        <v>397</v>
      </c>
      <c r="CM1875" s="773" t="s">
        <v>397</v>
      </c>
      <c r="CN1875" s="773" t="s">
        <v>397</v>
      </c>
      <c r="CO1875" s="773" t="s">
        <v>397</v>
      </c>
      <c r="CP1875" s="773">
        <v>945</v>
      </c>
      <c r="CQ1875" s="773">
        <v>1890</v>
      </c>
      <c r="CR1875" s="772">
        <v>945</v>
      </c>
      <c r="CS1875" s="781"/>
      <c r="CT1875" s="865" t="s">
        <v>308</v>
      </c>
      <c r="CU1875" s="899" t="s">
        <v>308</v>
      </c>
      <c r="CV1875" s="774"/>
      <c r="CW1875" s="774"/>
      <c r="CX1875" s="865">
        <v>46254</v>
      </c>
      <c r="CY1875" s="784">
        <v>0</v>
      </c>
      <c r="CZ1875" s="784" t="s">
        <v>308</v>
      </c>
      <c r="DA1875" s="785">
        <v>0</v>
      </c>
      <c r="DB1875" s="785">
        <v>0</v>
      </c>
      <c r="DC1875" s="785">
        <v>0</v>
      </c>
      <c r="DD1875" s="785" t="s">
        <v>308</v>
      </c>
      <c r="DE1875" s="785" t="s">
        <v>308</v>
      </c>
      <c r="DF1875" s="785" t="s">
        <v>308</v>
      </c>
      <c r="DG1875" s="785" t="s">
        <v>308</v>
      </c>
      <c r="DH1875" s="786">
        <v>0</v>
      </c>
      <c r="DI1875" s="774" t="s">
        <v>390</v>
      </c>
      <c r="DJ1875" s="774" t="s">
        <v>390</v>
      </c>
      <c r="DK1875" s="774" t="s">
        <v>390</v>
      </c>
      <c r="DL1875" s="774">
        <v>46276</v>
      </c>
      <c r="DM1875" s="774">
        <v>46288</v>
      </c>
      <c r="DN1875" s="774">
        <v>46288</v>
      </c>
      <c r="DO1875" s="787">
        <v>0</v>
      </c>
      <c r="DP1875" s="774">
        <v>46304</v>
      </c>
      <c r="DQ1875" s="774">
        <v>46304</v>
      </c>
      <c r="DR1875" s="774">
        <v>46304</v>
      </c>
      <c r="DS1875" s="786">
        <v>46304</v>
      </c>
      <c r="DT1875" s="752">
        <v>46304</v>
      </c>
      <c r="DU1875" s="753">
        <v>-8</v>
      </c>
      <c r="DV1875" s="753" t="s">
        <v>308</v>
      </c>
      <c r="DW1875" s="754">
        <v>46295</v>
      </c>
      <c r="DX1875" s="755">
        <v>46296</v>
      </c>
      <c r="DY1875" s="754" t="e">
        <v>#VALUE!</v>
      </c>
      <c r="DZ1875" s="754" t="e">
        <v>#VALUE!</v>
      </c>
      <c r="EA1875" s="754"/>
      <c r="EB1875" s="754"/>
      <c r="HA1875" s="756" t="s">
        <v>397</v>
      </c>
      <c r="HB1875" s="756" t="s">
        <v>397</v>
      </c>
      <c r="HC1875" s="756" t="s">
        <v>397</v>
      </c>
      <c r="HD1875" s="756" t="s">
        <v>397</v>
      </c>
      <c r="HE1875" s="756" t="s">
        <v>397</v>
      </c>
      <c r="HF1875" s="756" t="s">
        <v>397</v>
      </c>
      <c r="HG1875" s="756" t="s">
        <v>397</v>
      </c>
      <c r="HH1875" s="756" t="s">
        <v>397</v>
      </c>
      <c r="HI1875" s="756" t="s">
        <v>397</v>
      </c>
      <c r="HJ1875" s="756" t="s">
        <v>397</v>
      </c>
      <c r="HK1875"/>
      <c r="HL1875"/>
      <c r="HM1875"/>
      <c r="HN1875" s="756" t="str">
        <f t="shared" si="65"/>
        <v>AUTO PRINT</v>
      </c>
      <c r="HO1875"/>
      <c r="HP1875" s="757" t="s">
        <v>572</v>
      </c>
      <c r="HQ1875" s="757" t="s">
        <v>572</v>
      </c>
      <c r="HR1875" s="757" t="s">
        <v>572</v>
      </c>
      <c r="HS1875"/>
      <c r="HW1875" s="758"/>
      <c r="HX1875"/>
      <c r="HY1875" s="759" t="s">
        <v>572</v>
      </c>
      <c r="HZ1875" s="759" t="s">
        <v>572</v>
      </c>
      <c r="IA1875" s="759" t="s">
        <v>572</v>
      </c>
      <c r="IC1875" s="760" t="s">
        <v>572</v>
      </c>
      <c r="ID1875" s="760" t="s">
        <v>572</v>
      </c>
      <c r="IE1875" s="760" t="s">
        <v>572</v>
      </c>
      <c r="IF1875" s="761" t="s">
        <v>572</v>
      </c>
      <c r="IG1875" s="619" t="str">
        <f t="shared" si="66"/>
        <v>IN HOUSE (MANUAL)</v>
      </c>
      <c r="II1875" s="761" t="s">
        <v>572</v>
      </c>
      <c r="IK1875" s="761" t="str">
        <f>IFERROR(VLOOKUP($M1875,#REF!,13,0),"IN HOUSE (MANUAL)")</f>
        <v>IN HOUSE (MANUAL)</v>
      </c>
      <c r="IM1875" s="760" t="s">
        <v>922</v>
      </c>
      <c r="IN1875" s="760" t="s">
        <v>922</v>
      </c>
      <c r="IO1875" s="760">
        <v>945</v>
      </c>
      <c r="IQ1875" s="760" t="s">
        <v>572</v>
      </c>
      <c r="IR1875" s="760" t="s">
        <v>572</v>
      </c>
      <c r="IT1875" s="760" t="s">
        <v>572</v>
      </c>
      <c r="IV1875" s="760" t="s">
        <v>572</v>
      </c>
      <c r="IW1875" s="760" t="s">
        <v>572</v>
      </c>
      <c r="IY1875" s="760" t="s">
        <v>572</v>
      </c>
      <c r="IZ1875" s="760" t="s">
        <v>572</v>
      </c>
      <c r="JB1875" s="760" t="s">
        <v>572</v>
      </c>
      <c r="JC1875" s="760" t="s">
        <v>572</v>
      </c>
      <c r="JE1875" s="760" t="s">
        <v>572</v>
      </c>
      <c r="JF1875" s="760" t="s">
        <v>572</v>
      </c>
    </row>
    <row r="1876" spans="1:266" ht="17.25" customHeight="1" x14ac:dyDescent="0.35">
      <c r="A1876" s="618" t="s">
        <v>3279</v>
      </c>
      <c r="B1876" s="730">
        <v>98</v>
      </c>
      <c r="C1876" s="730" t="s">
        <v>3229</v>
      </c>
      <c r="D1876" s="730" t="s">
        <v>3229</v>
      </c>
      <c r="E1876" s="730">
        <v>33</v>
      </c>
      <c r="F1876" s="731" t="s">
        <v>574</v>
      </c>
      <c r="G1876" s="732">
        <v>2</v>
      </c>
      <c r="H1876" s="826">
        <v>46202</v>
      </c>
      <c r="I1876" s="730">
        <v>41</v>
      </c>
      <c r="J1876" s="730" t="s">
        <v>308</v>
      </c>
      <c r="K1876" s="730">
        <v>42</v>
      </c>
      <c r="L1876" s="730" t="s">
        <v>3280</v>
      </c>
      <c r="M1876" s="772" t="s">
        <v>3279</v>
      </c>
      <c r="N1876" s="772">
        <v>0</v>
      </c>
      <c r="O1876" s="772" t="s">
        <v>390</v>
      </c>
      <c r="P1876" s="772">
        <v>0</v>
      </c>
      <c r="Q1876" s="772">
        <v>0</v>
      </c>
      <c r="R1876" s="772" t="s">
        <v>3042</v>
      </c>
      <c r="S1876" s="772" t="s">
        <v>308</v>
      </c>
      <c r="T1876" s="772" t="s">
        <v>3106</v>
      </c>
      <c r="U1876" s="772">
        <v>373</v>
      </c>
      <c r="V1876" s="772" t="s">
        <v>308</v>
      </c>
      <c r="W1876" s="772"/>
      <c r="X1876" s="772"/>
      <c r="Y1876" s="773">
        <v>2022</v>
      </c>
      <c r="Z1876" s="773">
        <v>2022</v>
      </c>
      <c r="AA1876" s="772" t="s">
        <v>40</v>
      </c>
      <c r="AB1876" s="772" t="s">
        <v>890</v>
      </c>
      <c r="AC1876" s="772" t="s">
        <v>899</v>
      </c>
      <c r="AD1876" s="772">
        <v>4044</v>
      </c>
      <c r="AE1876" s="864">
        <v>2022</v>
      </c>
      <c r="AF1876" s="774" t="s">
        <v>390</v>
      </c>
      <c r="AG1876" s="777"/>
      <c r="AH1876" s="972"/>
      <c r="AI1876" s="777" t="s">
        <v>613</v>
      </c>
      <c r="AJ1876" s="778">
        <v>23</v>
      </c>
      <c r="AK1876" s="779"/>
      <c r="AL1876" s="778"/>
      <c r="AM1876" s="780">
        <v>2022</v>
      </c>
      <c r="AN1876" s="780"/>
      <c r="AO1876" s="780">
        <v>2022</v>
      </c>
      <c r="AP1876" s="780"/>
      <c r="AQ1876" s="780"/>
      <c r="AR1876" s="780"/>
      <c r="AS1876" s="780"/>
      <c r="AT1876" s="780"/>
      <c r="AU1876" s="780"/>
      <c r="AV1876" s="780"/>
      <c r="AW1876" s="780"/>
      <c r="AX1876" s="780"/>
      <c r="AY1876" s="780"/>
      <c r="AZ1876" s="780"/>
      <c r="BA1876" s="780"/>
      <c r="BB1876" s="780">
        <v>0</v>
      </c>
      <c r="BC1876" s="780">
        <v>2022</v>
      </c>
      <c r="BD1876" s="780">
        <v>0</v>
      </c>
      <c r="BE1876" s="780">
        <v>0</v>
      </c>
      <c r="BF1876" s="780">
        <v>2022</v>
      </c>
      <c r="BG1876" s="780">
        <v>0</v>
      </c>
      <c r="BH1876" s="780">
        <v>0</v>
      </c>
      <c r="BI1876" s="780">
        <v>2022</v>
      </c>
      <c r="BJ1876" s="780" t="s">
        <v>922</v>
      </c>
      <c r="BK1876" s="780">
        <v>0</v>
      </c>
      <c r="BL1876" s="780"/>
      <c r="BM1876" s="780"/>
      <c r="BN1876" s="780" t="s">
        <v>308</v>
      </c>
      <c r="BO1876" s="780" t="s">
        <v>308</v>
      </c>
      <c r="BP1876" s="780" t="s">
        <v>308</v>
      </c>
      <c r="BQ1876" s="780" t="s">
        <v>308</v>
      </c>
      <c r="BR1876" s="780"/>
      <c r="BS1876" s="780" t="s">
        <v>397</v>
      </c>
      <c r="BT1876" s="780"/>
      <c r="BU1876" s="780" t="s">
        <v>579</v>
      </c>
      <c r="BV1876" s="780"/>
      <c r="BW1876" s="780"/>
      <c r="BX1876" s="780"/>
      <c r="BY1876" s="780"/>
      <c r="BZ1876" s="780"/>
      <c r="CA1876" s="780"/>
      <c r="CB1876" s="780"/>
      <c r="CC1876" s="780"/>
      <c r="CD1876" s="780"/>
      <c r="CE1876" s="780"/>
      <c r="CF1876" s="780"/>
      <c r="CG1876" s="780"/>
      <c r="CH1876" s="780"/>
      <c r="CI1876" s="780"/>
      <c r="CJ1876" s="780"/>
      <c r="CK1876" s="773"/>
      <c r="CL1876" s="773" t="s">
        <v>397</v>
      </c>
      <c r="CM1876" s="773" t="s">
        <v>397</v>
      </c>
      <c r="CN1876" s="773" t="s">
        <v>397</v>
      </c>
      <c r="CO1876" s="773" t="s">
        <v>397</v>
      </c>
      <c r="CP1876" s="773">
        <v>2022</v>
      </c>
      <c r="CQ1876" s="773">
        <v>4044</v>
      </c>
      <c r="CR1876" s="772">
        <v>2022</v>
      </c>
      <c r="CS1876" s="781"/>
      <c r="CT1876" s="865" t="s">
        <v>308</v>
      </c>
      <c r="CU1876" s="899" t="s">
        <v>308</v>
      </c>
      <c r="CV1876" s="774"/>
      <c r="CW1876" s="774"/>
      <c r="CX1876" s="865">
        <v>46254</v>
      </c>
      <c r="CY1876" s="784">
        <v>0</v>
      </c>
      <c r="CZ1876" s="784" t="s">
        <v>308</v>
      </c>
      <c r="DA1876" s="785">
        <v>0</v>
      </c>
      <c r="DB1876" s="785">
        <v>0</v>
      </c>
      <c r="DC1876" s="785">
        <v>0</v>
      </c>
      <c r="DD1876" s="785" t="s">
        <v>308</v>
      </c>
      <c r="DE1876" s="785" t="s">
        <v>308</v>
      </c>
      <c r="DF1876" s="785" t="s">
        <v>308</v>
      </c>
      <c r="DG1876" s="785" t="s">
        <v>308</v>
      </c>
      <c r="DH1876" s="786">
        <v>0</v>
      </c>
      <c r="DI1876" s="774" t="s">
        <v>390</v>
      </c>
      <c r="DJ1876" s="774" t="s">
        <v>397</v>
      </c>
      <c r="DK1876" s="774" t="s">
        <v>397</v>
      </c>
      <c r="DL1876" s="774">
        <v>46283</v>
      </c>
      <c r="DM1876" s="774">
        <v>46289</v>
      </c>
      <c r="DN1876" s="774">
        <v>46289</v>
      </c>
      <c r="DO1876" s="787">
        <v>0</v>
      </c>
      <c r="DP1876" s="774">
        <v>46318</v>
      </c>
      <c r="DQ1876" s="774">
        <v>46311</v>
      </c>
      <c r="DR1876" s="774">
        <v>46311</v>
      </c>
      <c r="DS1876" s="786">
        <v>46318</v>
      </c>
      <c r="DT1876" s="752">
        <v>46311</v>
      </c>
      <c r="DU1876" s="753">
        <v>-11</v>
      </c>
      <c r="DV1876" s="753" t="s">
        <v>308</v>
      </c>
      <c r="DW1876" s="754">
        <v>46296</v>
      </c>
      <c r="DX1876" s="755">
        <v>46300</v>
      </c>
      <c r="DY1876" s="754" t="e">
        <v>#VALUE!</v>
      </c>
      <c r="DZ1876" s="754" t="e">
        <v>#VALUE!</v>
      </c>
      <c r="EA1876" s="754"/>
      <c r="EB1876" s="754"/>
      <c r="HA1876" s="756" t="s">
        <v>397</v>
      </c>
      <c r="HB1876" s="756" t="s">
        <v>397</v>
      </c>
      <c r="HC1876" s="756" t="s">
        <v>397</v>
      </c>
      <c r="HD1876" s="756" t="s">
        <v>397</v>
      </c>
      <c r="HE1876" s="756" t="s">
        <v>397</v>
      </c>
      <c r="HF1876" s="756" t="s">
        <v>397</v>
      </c>
      <c r="HG1876" s="756" t="s">
        <v>397</v>
      </c>
      <c r="HH1876" s="756" t="s">
        <v>397</v>
      </c>
      <c r="HI1876" s="756" t="s">
        <v>397</v>
      </c>
      <c r="HJ1876" s="756" t="s">
        <v>397</v>
      </c>
      <c r="HK1876"/>
      <c r="HL1876"/>
      <c r="HM1876"/>
      <c r="HN1876" s="756" t="str">
        <f t="shared" si="65"/>
        <v>AUTO PRINT</v>
      </c>
      <c r="HO1876"/>
      <c r="HP1876" s="757" t="s">
        <v>572</v>
      </c>
      <c r="HQ1876" s="757" t="s">
        <v>572</v>
      </c>
      <c r="HR1876" s="757" t="s">
        <v>572</v>
      </c>
      <c r="HS1876"/>
      <c r="HW1876" s="758"/>
      <c r="HX1876"/>
      <c r="HY1876" s="759" t="s">
        <v>572</v>
      </c>
      <c r="HZ1876" s="759" t="s">
        <v>572</v>
      </c>
      <c r="IA1876" s="759" t="s">
        <v>572</v>
      </c>
      <c r="IC1876" s="760" t="s">
        <v>572</v>
      </c>
      <c r="ID1876" s="760" t="s">
        <v>572</v>
      </c>
      <c r="IE1876" s="760" t="s">
        <v>572</v>
      </c>
      <c r="IF1876" s="761" t="s">
        <v>572</v>
      </c>
      <c r="IG1876" s="619" t="str">
        <f t="shared" si="66"/>
        <v>IN HOUSE (MANUAL)</v>
      </c>
      <c r="II1876" s="761" t="s">
        <v>572</v>
      </c>
      <c r="IK1876" s="761" t="str">
        <f>IFERROR(VLOOKUP($M1876,#REF!,13,0),"IN HOUSE (MANUAL)")</f>
        <v>IN HOUSE (MANUAL)</v>
      </c>
      <c r="IM1876" s="760" t="s">
        <v>922</v>
      </c>
      <c r="IN1876" s="760" t="s">
        <v>922</v>
      </c>
      <c r="IO1876" s="760">
        <v>2022</v>
      </c>
      <c r="IQ1876" s="760" t="s">
        <v>572</v>
      </c>
      <c r="IR1876" s="760" t="s">
        <v>572</v>
      </c>
      <c r="IT1876" s="760" t="s">
        <v>572</v>
      </c>
      <c r="IV1876" s="760" t="s">
        <v>572</v>
      </c>
      <c r="IW1876" s="760" t="s">
        <v>572</v>
      </c>
      <c r="IY1876" s="760" t="s">
        <v>572</v>
      </c>
      <c r="IZ1876" s="760" t="s">
        <v>572</v>
      </c>
      <c r="JB1876" s="760" t="s">
        <v>572</v>
      </c>
      <c r="JC1876" s="760" t="s">
        <v>572</v>
      </c>
      <c r="JE1876" s="760" t="s">
        <v>572</v>
      </c>
      <c r="JF1876" s="760" t="s">
        <v>572</v>
      </c>
    </row>
    <row r="1877" spans="1:266" ht="17.25" customHeight="1" x14ac:dyDescent="0.35">
      <c r="A1877" s="618" t="s">
        <v>3281</v>
      </c>
      <c r="B1877" s="730">
        <v>99</v>
      </c>
      <c r="C1877" s="730" t="s">
        <v>3229</v>
      </c>
      <c r="D1877" s="730" t="s">
        <v>3229</v>
      </c>
      <c r="E1877" s="730">
        <v>33</v>
      </c>
      <c r="F1877" s="731" t="s">
        <v>574</v>
      </c>
      <c r="G1877" s="732">
        <v>2</v>
      </c>
      <c r="H1877" s="826">
        <v>46202</v>
      </c>
      <c r="I1877" s="730">
        <v>41</v>
      </c>
      <c r="J1877" s="730" t="s">
        <v>308</v>
      </c>
      <c r="K1877" s="730">
        <v>42</v>
      </c>
      <c r="L1877" s="730" t="s">
        <v>3282</v>
      </c>
      <c r="M1877" s="772" t="s">
        <v>3281</v>
      </c>
      <c r="N1877" s="772">
        <v>0</v>
      </c>
      <c r="O1877" s="772" t="s">
        <v>390</v>
      </c>
      <c r="P1877" s="772">
        <v>0</v>
      </c>
      <c r="Q1877" s="772">
        <v>0</v>
      </c>
      <c r="R1877" s="772" t="s">
        <v>3042</v>
      </c>
      <c r="S1877" s="772" t="s">
        <v>308</v>
      </c>
      <c r="T1877" s="772" t="s">
        <v>3106</v>
      </c>
      <c r="U1877" s="772">
        <v>373</v>
      </c>
      <c r="V1877" s="772" t="s">
        <v>308</v>
      </c>
      <c r="W1877" s="772"/>
      <c r="X1877" s="772"/>
      <c r="Y1877" s="773">
        <v>2022</v>
      </c>
      <c r="Z1877" s="773">
        <v>2022</v>
      </c>
      <c r="AA1877" s="772" t="s">
        <v>40</v>
      </c>
      <c r="AB1877" s="772" t="s">
        <v>890</v>
      </c>
      <c r="AC1877" s="772" t="s">
        <v>899</v>
      </c>
      <c r="AD1877" s="772">
        <v>4044</v>
      </c>
      <c r="AE1877" s="864">
        <v>2022</v>
      </c>
      <c r="AF1877" s="774" t="s">
        <v>390</v>
      </c>
      <c r="AG1877" s="777"/>
      <c r="AH1877" s="972"/>
      <c r="AI1877" s="777" t="s">
        <v>613</v>
      </c>
      <c r="AJ1877" s="778">
        <v>24</v>
      </c>
      <c r="AK1877" s="779"/>
      <c r="AL1877" s="778"/>
      <c r="AM1877" s="780">
        <v>2022</v>
      </c>
      <c r="AN1877" s="780"/>
      <c r="AO1877" s="780">
        <v>2022</v>
      </c>
      <c r="AP1877" s="780"/>
      <c r="AQ1877" s="780"/>
      <c r="AR1877" s="780"/>
      <c r="AS1877" s="780"/>
      <c r="AT1877" s="780"/>
      <c r="AU1877" s="780"/>
      <c r="AV1877" s="780"/>
      <c r="AW1877" s="780"/>
      <c r="AX1877" s="780"/>
      <c r="AY1877" s="780"/>
      <c r="AZ1877" s="780"/>
      <c r="BA1877" s="780"/>
      <c r="BB1877" s="780">
        <v>0</v>
      </c>
      <c r="BC1877" s="780">
        <v>2022</v>
      </c>
      <c r="BD1877" s="780">
        <v>0</v>
      </c>
      <c r="BE1877" s="780">
        <v>0</v>
      </c>
      <c r="BF1877" s="780">
        <v>2022</v>
      </c>
      <c r="BG1877" s="780">
        <v>0</v>
      </c>
      <c r="BH1877" s="780">
        <v>0</v>
      </c>
      <c r="BI1877" s="780">
        <v>2022</v>
      </c>
      <c r="BJ1877" s="780" t="s">
        <v>922</v>
      </c>
      <c r="BK1877" s="780">
        <v>0</v>
      </c>
      <c r="BL1877" s="780"/>
      <c r="BM1877" s="780"/>
      <c r="BN1877" s="780" t="s">
        <v>308</v>
      </c>
      <c r="BO1877" s="780" t="s">
        <v>308</v>
      </c>
      <c r="BP1877" s="780" t="s">
        <v>308</v>
      </c>
      <c r="BQ1877" s="780" t="s">
        <v>308</v>
      </c>
      <c r="BR1877" s="780"/>
      <c r="BS1877" s="780" t="s">
        <v>397</v>
      </c>
      <c r="BT1877" s="780"/>
      <c r="BU1877" s="780" t="s">
        <v>579</v>
      </c>
      <c r="BV1877" s="780"/>
      <c r="BW1877" s="780"/>
      <c r="BX1877" s="780"/>
      <c r="BY1877" s="780"/>
      <c r="BZ1877" s="780"/>
      <c r="CA1877" s="780"/>
      <c r="CB1877" s="780"/>
      <c r="CC1877" s="780"/>
      <c r="CD1877" s="780"/>
      <c r="CE1877" s="780"/>
      <c r="CF1877" s="780"/>
      <c r="CG1877" s="780"/>
      <c r="CH1877" s="780"/>
      <c r="CI1877" s="780"/>
      <c r="CJ1877" s="780"/>
      <c r="CK1877" s="773"/>
      <c r="CL1877" s="773" t="s">
        <v>397</v>
      </c>
      <c r="CM1877" s="773" t="s">
        <v>397</v>
      </c>
      <c r="CN1877" s="773" t="s">
        <v>397</v>
      </c>
      <c r="CO1877" s="773" t="s">
        <v>397</v>
      </c>
      <c r="CP1877" s="773">
        <v>2022</v>
      </c>
      <c r="CQ1877" s="773">
        <v>4044</v>
      </c>
      <c r="CR1877" s="772">
        <v>2022</v>
      </c>
      <c r="CS1877" s="781"/>
      <c r="CT1877" s="865" t="s">
        <v>308</v>
      </c>
      <c r="CU1877" s="899" t="s">
        <v>308</v>
      </c>
      <c r="CV1877" s="774"/>
      <c r="CW1877" s="774"/>
      <c r="CX1877" s="865">
        <v>46254</v>
      </c>
      <c r="CY1877" s="784">
        <v>0</v>
      </c>
      <c r="CZ1877" s="784" t="s">
        <v>308</v>
      </c>
      <c r="DA1877" s="785">
        <v>0</v>
      </c>
      <c r="DB1877" s="785">
        <v>0</v>
      </c>
      <c r="DC1877" s="785">
        <v>0</v>
      </c>
      <c r="DD1877" s="785" t="s">
        <v>308</v>
      </c>
      <c r="DE1877" s="785" t="s">
        <v>308</v>
      </c>
      <c r="DF1877" s="785" t="s">
        <v>308</v>
      </c>
      <c r="DG1877" s="785" t="s">
        <v>308</v>
      </c>
      <c r="DH1877" s="786">
        <v>0</v>
      </c>
      <c r="DI1877" s="774" t="s">
        <v>390</v>
      </c>
      <c r="DJ1877" s="774" t="s">
        <v>397</v>
      </c>
      <c r="DK1877" s="774" t="s">
        <v>397</v>
      </c>
      <c r="DL1877" s="774">
        <v>46283</v>
      </c>
      <c r="DM1877" s="774">
        <v>46293</v>
      </c>
      <c r="DN1877" s="774">
        <v>46293</v>
      </c>
      <c r="DO1877" s="787">
        <v>0</v>
      </c>
      <c r="DP1877" s="774">
        <v>46318</v>
      </c>
      <c r="DQ1877" s="776">
        <v>46311</v>
      </c>
      <c r="DR1877" s="774">
        <v>46311</v>
      </c>
      <c r="DS1877" s="786">
        <v>46318</v>
      </c>
      <c r="DT1877" s="752">
        <v>46311</v>
      </c>
      <c r="DU1877" s="753">
        <v>-9</v>
      </c>
      <c r="DV1877" s="753" t="s">
        <v>308</v>
      </c>
      <c r="DW1877" s="754">
        <v>46300</v>
      </c>
      <c r="DX1877" s="755">
        <v>46302</v>
      </c>
      <c r="DY1877" s="754" t="e">
        <v>#VALUE!</v>
      </c>
      <c r="DZ1877" s="754" t="e">
        <v>#VALUE!</v>
      </c>
      <c r="EA1877" s="754"/>
      <c r="EB1877" s="754"/>
      <c r="HA1877" s="756" t="s">
        <v>397</v>
      </c>
      <c r="HB1877" s="756" t="s">
        <v>397</v>
      </c>
      <c r="HC1877" s="756" t="s">
        <v>397</v>
      </c>
      <c r="HD1877" s="756" t="s">
        <v>397</v>
      </c>
      <c r="HE1877" s="756" t="s">
        <v>397</v>
      </c>
      <c r="HF1877" s="756" t="s">
        <v>397</v>
      </c>
      <c r="HG1877" s="756" t="s">
        <v>397</v>
      </c>
      <c r="HH1877" s="756" t="s">
        <v>397</v>
      </c>
      <c r="HI1877" s="756" t="s">
        <v>397</v>
      </c>
      <c r="HJ1877" s="756" t="s">
        <v>397</v>
      </c>
      <c r="HK1877"/>
      <c r="HL1877"/>
      <c r="HM1877"/>
      <c r="HN1877" s="756" t="str">
        <f t="shared" si="65"/>
        <v>AUTO PRINT</v>
      </c>
      <c r="HO1877"/>
      <c r="HP1877" s="757" t="s">
        <v>572</v>
      </c>
      <c r="HQ1877" s="757" t="s">
        <v>572</v>
      </c>
      <c r="HR1877" s="757" t="s">
        <v>572</v>
      </c>
      <c r="HS1877"/>
      <c r="HW1877" s="758"/>
      <c r="HX1877"/>
      <c r="HY1877" s="759" t="s">
        <v>572</v>
      </c>
      <c r="HZ1877" s="759" t="s">
        <v>572</v>
      </c>
      <c r="IA1877" s="759" t="s">
        <v>572</v>
      </c>
      <c r="IC1877" s="760" t="s">
        <v>572</v>
      </c>
      <c r="ID1877" s="760" t="s">
        <v>572</v>
      </c>
      <c r="IE1877" s="760" t="s">
        <v>572</v>
      </c>
      <c r="IF1877" s="761" t="s">
        <v>572</v>
      </c>
      <c r="IG1877" s="619" t="str">
        <f t="shared" si="66"/>
        <v>IN HOUSE (MANUAL)</v>
      </c>
      <c r="II1877" s="761" t="s">
        <v>572</v>
      </c>
      <c r="IK1877" s="761" t="str">
        <f>IFERROR(VLOOKUP($M1877,#REF!,13,0),"IN HOUSE (MANUAL)")</f>
        <v>IN HOUSE (MANUAL)</v>
      </c>
      <c r="IM1877" s="760" t="s">
        <v>922</v>
      </c>
      <c r="IN1877" s="760" t="s">
        <v>922</v>
      </c>
      <c r="IO1877" s="760">
        <v>2022</v>
      </c>
      <c r="IQ1877" s="760" t="s">
        <v>572</v>
      </c>
      <c r="IR1877" s="760" t="s">
        <v>572</v>
      </c>
      <c r="IT1877" s="760" t="s">
        <v>572</v>
      </c>
      <c r="IV1877" s="760" t="s">
        <v>572</v>
      </c>
      <c r="IW1877" s="760" t="s">
        <v>572</v>
      </c>
      <c r="IY1877" s="760" t="s">
        <v>572</v>
      </c>
      <c r="IZ1877" s="760" t="s">
        <v>572</v>
      </c>
      <c r="JB1877" s="760" t="s">
        <v>572</v>
      </c>
      <c r="JC1877" s="760" t="s">
        <v>572</v>
      </c>
      <c r="JE1877" s="760" t="s">
        <v>572</v>
      </c>
      <c r="JF1877" s="760" t="s">
        <v>572</v>
      </c>
    </row>
    <row r="1878" spans="1:266" ht="17.25" customHeight="1" x14ac:dyDescent="0.35">
      <c r="A1878" s="618" t="s">
        <v>3283</v>
      </c>
      <c r="B1878" s="730">
        <v>100</v>
      </c>
      <c r="C1878" s="730" t="s">
        <v>3229</v>
      </c>
      <c r="D1878" s="730" t="s">
        <v>3229</v>
      </c>
      <c r="E1878" s="730">
        <v>33</v>
      </c>
      <c r="F1878" s="731" t="s">
        <v>574</v>
      </c>
      <c r="G1878" s="732">
        <v>2</v>
      </c>
      <c r="H1878" s="826">
        <v>46196</v>
      </c>
      <c r="I1878" s="730">
        <v>41</v>
      </c>
      <c r="J1878" s="730" t="s">
        <v>308</v>
      </c>
      <c r="K1878" s="730">
        <v>42</v>
      </c>
      <c r="L1878" s="730" t="s">
        <v>3284</v>
      </c>
      <c r="M1878" s="772" t="s">
        <v>3283</v>
      </c>
      <c r="N1878" s="772">
        <v>0</v>
      </c>
      <c r="O1878" s="772" t="s">
        <v>390</v>
      </c>
      <c r="P1878" s="772">
        <v>0</v>
      </c>
      <c r="Q1878" s="772">
        <v>0</v>
      </c>
      <c r="R1878" s="772" t="s">
        <v>3042</v>
      </c>
      <c r="S1878" s="772" t="s">
        <v>308</v>
      </c>
      <c r="T1878" s="772" t="s">
        <v>3066</v>
      </c>
      <c r="U1878" s="772">
        <v>373</v>
      </c>
      <c r="V1878" s="772" t="s">
        <v>308</v>
      </c>
      <c r="W1878" s="772"/>
      <c r="X1878" s="772"/>
      <c r="Y1878" s="773"/>
      <c r="Z1878" s="773"/>
      <c r="AA1878" s="772" t="s">
        <v>40</v>
      </c>
      <c r="AB1878" s="772" t="s">
        <v>890</v>
      </c>
      <c r="AC1878" s="772" t="s">
        <v>899</v>
      </c>
      <c r="AD1878" s="772">
        <v>4332</v>
      </c>
      <c r="AE1878" s="864">
        <v>1716</v>
      </c>
      <c r="AF1878" s="774" t="s">
        <v>390</v>
      </c>
      <c r="AG1878" s="777"/>
      <c r="AH1878" s="777"/>
      <c r="AI1878" s="777" t="s">
        <v>613</v>
      </c>
      <c r="AJ1878" s="778">
        <v>25</v>
      </c>
      <c r="AK1878" s="779"/>
      <c r="AL1878" s="778"/>
      <c r="AM1878" s="780">
        <v>2166</v>
      </c>
      <c r="AN1878" s="780"/>
      <c r="AO1878" s="780">
        <v>1716</v>
      </c>
      <c r="AP1878" s="780"/>
      <c r="AQ1878" s="780"/>
      <c r="AR1878" s="780"/>
      <c r="AS1878" s="780"/>
      <c r="AT1878" s="780"/>
      <c r="AU1878" s="780"/>
      <c r="AV1878" s="780"/>
      <c r="AW1878" s="780"/>
      <c r="AX1878" s="780"/>
      <c r="AY1878" s="780"/>
      <c r="AZ1878" s="780"/>
      <c r="BA1878" s="780"/>
      <c r="BB1878" s="780">
        <v>0</v>
      </c>
      <c r="BC1878" s="780">
        <v>1716</v>
      </c>
      <c r="BD1878" s="780">
        <v>0</v>
      </c>
      <c r="BE1878" s="780">
        <v>0</v>
      </c>
      <c r="BF1878" s="780">
        <v>1716</v>
      </c>
      <c r="BG1878" s="780">
        <v>0</v>
      </c>
      <c r="BH1878" s="780">
        <v>0</v>
      </c>
      <c r="BI1878" s="780">
        <v>2166</v>
      </c>
      <c r="BJ1878" s="780"/>
      <c r="BK1878" s="780">
        <v>0</v>
      </c>
      <c r="BL1878" s="780"/>
      <c r="BM1878" s="780"/>
      <c r="BN1878" s="780" t="s">
        <v>308</v>
      </c>
      <c r="BO1878" s="780" t="s">
        <v>308</v>
      </c>
      <c r="BP1878" s="780" t="s">
        <v>308</v>
      </c>
      <c r="BQ1878" s="780" t="s">
        <v>308</v>
      </c>
      <c r="BR1878" s="780"/>
      <c r="BS1878" s="780" t="s">
        <v>397</v>
      </c>
      <c r="BT1878" s="780"/>
      <c r="BU1878" s="780" t="s">
        <v>579</v>
      </c>
      <c r="BV1878" s="780"/>
      <c r="BW1878" s="780"/>
      <c r="BX1878" s="780"/>
      <c r="BY1878" s="780"/>
      <c r="BZ1878" s="780"/>
      <c r="CA1878" s="780"/>
      <c r="CB1878" s="780"/>
      <c r="CC1878" s="780"/>
      <c r="CD1878" s="780"/>
      <c r="CE1878" s="780"/>
      <c r="CF1878" s="780"/>
      <c r="CG1878" s="780"/>
      <c r="CH1878" s="780"/>
      <c r="CI1878" s="780"/>
      <c r="CJ1878" s="780"/>
      <c r="CK1878" s="773"/>
      <c r="CL1878" s="773" t="s">
        <v>397</v>
      </c>
      <c r="CM1878" s="773" t="s">
        <v>397</v>
      </c>
      <c r="CN1878" s="773" t="s">
        <v>397</v>
      </c>
      <c r="CO1878" s="773" t="s">
        <v>397</v>
      </c>
      <c r="CP1878" s="773">
        <v>2166</v>
      </c>
      <c r="CQ1878" s="773">
        <v>4332</v>
      </c>
      <c r="CR1878" s="772">
        <v>1716</v>
      </c>
      <c r="CS1878" s="781"/>
      <c r="CT1878" s="865" t="s">
        <v>308</v>
      </c>
      <c r="CU1878" s="899" t="s">
        <v>308</v>
      </c>
      <c r="CV1878" s="774"/>
      <c r="CW1878" s="774"/>
      <c r="CX1878" s="865">
        <v>46254</v>
      </c>
      <c r="CY1878" s="784">
        <v>0</v>
      </c>
      <c r="CZ1878" s="784" t="s">
        <v>308</v>
      </c>
      <c r="DA1878" s="785">
        <v>0</v>
      </c>
      <c r="DB1878" s="785">
        <v>0</v>
      </c>
      <c r="DC1878" s="785">
        <v>0</v>
      </c>
      <c r="DD1878" s="785" t="s">
        <v>308</v>
      </c>
      <c r="DE1878" s="785" t="s">
        <v>308</v>
      </c>
      <c r="DF1878" s="785" t="s">
        <v>308</v>
      </c>
      <c r="DG1878" s="785" t="s">
        <v>308</v>
      </c>
      <c r="DH1878" s="786">
        <v>0</v>
      </c>
      <c r="DI1878" s="774" t="s">
        <v>390</v>
      </c>
      <c r="DJ1878" s="774" t="s">
        <v>397</v>
      </c>
      <c r="DK1878" s="774" t="s">
        <v>397</v>
      </c>
      <c r="DL1878" s="774">
        <v>46297</v>
      </c>
      <c r="DM1878" s="774">
        <v>46295</v>
      </c>
      <c r="DN1878" s="774">
        <v>46295</v>
      </c>
      <c r="DO1878" s="787">
        <v>0</v>
      </c>
      <c r="DP1878" s="774">
        <v>46318</v>
      </c>
      <c r="DQ1878" s="774">
        <v>46311</v>
      </c>
      <c r="DR1878" s="774">
        <v>46311</v>
      </c>
      <c r="DS1878" s="786">
        <v>46318</v>
      </c>
      <c r="DT1878" s="752">
        <v>46311</v>
      </c>
      <c r="DU1878" s="753">
        <v>-7</v>
      </c>
      <c r="DV1878" s="753" t="s">
        <v>308</v>
      </c>
      <c r="DW1878" s="754">
        <v>46302</v>
      </c>
      <c r="DX1878" s="755">
        <v>46304</v>
      </c>
      <c r="DY1878" s="754" t="e">
        <v>#VALUE!</v>
      </c>
      <c r="DZ1878" s="754" t="e">
        <v>#VALUE!</v>
      </c>
      <c r="EA1878" s="754"/>
      <c r="EB1878" s="754"/>
      <c r="HA1878" s="756" t="s">
        <v>397</v>
      </c>
      <c r="HB1878" s="756" t="s">
        <v>397</v>
      </c>
      <c r="HC1878" s="756" t="s">
        <v>397</v>
      </c>
      <c r="HD1878" s="756" t="s">
        <v>397</v>
      </c>
      <c r="HE1878" s="756" t="s">
        <v>397</v>
      </c>
      <c r="HF1878" s="756" t="s">
        <v>397</v>
      </c>
      <c r="HG1878" s="756" t="s">
        <v>397</v>
      </c>
      <c r="HH1878" s="756" t="s">
        <v>397</v>
      </c>
      <c r="HI1878" s="756" t="s">
        <v>397</v>
      </c>
      <c r="HJ1878" s="756" t="s">
        <v>397</v>
      </c>
      <c r="HK1878"/>
      <c r="HL1878"/>
      <c r="HM1878"/>
      <c r="HN1878" s="756" t="str">
        <f t="shared" si="65"/>
        <v>AUTO PRINT</v>
      </c>
      <c r="HO1878"/>
      <c r="HP1878" s="757" t="s">
        <v>572</v>
      </c>
      <c r="HQ1878" s="757" t="s">
        <v>572</v>
      </c>
      <c r="HR1878" s="757" t="s">
        <v>572</v>
      </c>
      <c r="HS1878"/>
      <c r="HW1878" s="758"/>
      <c r="HX1878"/>
      <c r="HY1878" s="759" t="s">
        <v>572</v>
      </c>
      <c r="HZ1878" s="759" t="s">
        <v>572</v>
      </c>
      <c r="IA1878" s="759" t="s">
        <v>572</v>
      </c>
      <c r="IC1878" s="760" t="s">
        <v>572</v>
      </c>
      <c r="ID1878" s="760" t="s">
        <v>572</v>
      </c>
      <c r="IE1878" s="760" t="s">
        <v>572</v>
      </c>
      <c r="IF1878" s="761" t="s">
        <v>572</v>
      </c>
      <c r="IG1878" s="619" t="str">
        <f t="shared" si="66"/>
        <v>IN HOUSE (MANUAL)</v>
      </c>
      <c r="II1878" s="761" t="s">
        <v>572</v>
      </c>
      <c r="IK1878" s="761" t="str">
        <f>IFERROR(VLOOKUP($M1878,#REF!,13,0),"IN HOUSE (MANUAL)")</f>
        <v>IN HOUSE (MANUAL)</v>
      </c>
      <c r="IM1878" s="760" t="s">
        <v>572</v>
      </c>
      <c r="IN1878" s="760" t="s">
        <v>572</v>
      </c>
      <c r="IO1878" s="760" t="s">
        <v>572</v>
      </c>
      <c r="IQ1878" s="760" t="s">
        <v>572</v>
      </c>
      <c r="IR1878" s="760" t="s">
        <v>572</v>
      </c>
      <c r="IT1878" s="760" t="s">
        <v>572</v>
      </c>
      <c r="IV1878" s="760" t="s">
        <v>572</v>
      </c>
      <c r="IW1878" s="760" t="s">
        <v>572</v>
      </c>
      <c r="IY1878" s="760" t="s">
        <v>572</v>
      </c>
      <c r="IZ1878" s="760" t="s">
        <v>572</v>
      </c>
      <c r="JB1878" s="760" t="s">
        <v>572</v>
      </c>
      <c r="JC1878" s="760" t="s">
        <v>572</v>
      </c>
      <c r="JE1878" s="760" t="s">
        <v>572</v>
      </c>
      <c r="JF1878" s="760" t="s">
        <v>572</v>
      </c>
    </row>
    <row r="1879" spans="1:266" ht="17.25" customHeight="1" x14ac:dyDescent="0.35">
      <c r="A1879" s="618" t="s">
        <v>3285</v>
      </c>
      <c r="B1879" s="730">
        <v>101</v>
      </c>
      <c r="C1879" s="730" t="s">
        <v>3045</v>
      </c>
      <c r="D1879" s="730" t="s">
        <v>3045</v>
      </c>
      <c r="E1879" s="730">
        <v>33</v>
      </c>
      <c r="F1879" s="731" t="s">
        <v>574</v>
      </c>
      <c r="G1879" s="732">
        <v>1</v>
      </c>
      <c r="H1879" s="733">
        <v>46202</v>
      </c>
      <c r="I1879" s="730">
        <v>41</v>
      </c>
      <c r="J1879" s="730" t="s">
        <v>308</v>
      </c>
      <c r="K1879" s="730">
        <v>42</v>
      </c>
      <c r="L1879" s="730" t="s">
        <v>3286</v>
      </c>
      <c r="M1879" s="772" t="s">
        <v>3285</v>
      </c>
      <c r="N1879" s="868">
        <v>0</v>
      </c>
      <c r="O1879" s="868" t="s">
        <v>390</v>
      </c>
      <c r="P1879" s="868">
        <v>0</v>
      </c>
      <c r="Q1879" s="868">
        <v>0</v>
      </c>
      <c r="R1879" s="772" t="s">
        <v>3042</v>
      </c>
      <c r="S1879" s="772" t="s">
        <v>308</v>
      </c>
      <c r="T1879" s="772" t="s">
        <v>3091</v>
      </c>
      <c r="U1879" s="772">
        <v>373</v>
      </c>
      <c r="V1879" s="772" t="s">
        <v>308</v>
      </c>
      <c r="W1879" s="772"/>
      <c r="X1879" s="772"/>
      <c r="Y1879" s="773"/>
      <c r="Z1879" s="773"/>
      <c r="AA1879" s="772" t="s">
        <v>40</v>
      </c>
      <c r="AB1879" s="772" t="s">
        <v>890</v>
      </c>
      <c r="AC1879" s="772" t="s">
        <v>899</v>
      </c>
      <c r="AD1879" s="772">
        <v>660</v>
      </c>
      <c r="AE1879" s="775">
        <v>660</v>
      </c>
      <c r="AF1879" s="774" t="s">
        <v>390</v>
      </c>
      <c r="AG1879" s="777"/>
      <c r="AH1879" s="777"/>
      <c r="AI1879" s="777" t="s">
        <v>308</v>
      </c>
      <c r="AJ1879" s="778">
        <v>26</v>
      </c>
      <c r="AK1879" s="779"/>
      <c r="AL1879" s="778"/>
      <c r="AM1879" s="780">
        <v>660</v>
      </c>
      <c r="AN1879" s="780"/>
      <c r="AO1879" s="780">
        <v>660</v>
      </c>
      <c r="AP1879" s="780"/>
      <c r="AQ1879" s="780"/>
      <c r="AR1879" s="780"/>
      <c r="AS1879" s="780"/>
      <c r="AT1879" s="780"/>
      <c r="AU1879" s="780"/>
      <c r="AV1879" s="780"/>
      <c r="AW1879" s="780"/>
      <c r="AX1879" s="780"/>
      <c r="AY1879" s="780"/>
      <c r="AZ1879" s="780"/>
      <c r="BA1879" s="780"/>
      <c r="BB1879" s="780">
        <v>0</v>
      </c>
      <c r="BC1879" s="780">
        <v>660</v>
      </c>
      <c r="BD1879" s="780">
        <v>0</v>
      </c>
      <c r="BE1879" s="780">
        <v>0</v>
      </c>
      <c r="BF1879" s="780">
        <v>660</v>
      </c>
      <c r="BG1879" s="780">
        <v>0</v>
      </c>
      <c r="BH1879" s="780">
        <v>0</v>
      </c>
      <c r="BI1879" s="780">
        <v>660</v>
      </c>
      <c r="BJ1879" s="780"/>
      <c r="BK1879" s="780">
        <v>0</v>
      </c>
      <c r="BL1879" s="780"/>
      <c r="BM1879" s="780"/>
      <c r="BN1879" s="780" t="s">
        <v>308</v>
      </c>
      <c r="BO1879" s="780" t="s">
        <v>308</v>
      </c>
      <c r="BP1879" s="780" t="s">
        <v>308</v>
      </c>
      <c r="BQ1879" s="780" t="s">
        <v>308</v>
      </c>
      <c r="BR1879" s="780"/>
      <c r="BS1879" s="780" t="s">
        <v>397</v>
      </c>
      <c r="BT1879" s="780"/>
      <c r="BU1879" s="780" t="s">
        <v>579</v>
      </c>
      <c r="BV1879" s="780"/>
      <c r="BW1879" s="780"/>
      <c r="BX1879" s="780"/>
      <c r="BY1879" s="780"/>
      <c r="BZ1879" s="780"/>
      <c r="CA1879" s="780"/>
      <c r="CB1879" s="780"/>
      <c r="CC1879" s="780"/>
      <c r="CD1879" s="780"/>
      <c r="CE1879" s="780"/>
      <c r="CF1879" s="780"/>
      <c r="CG1879" s="780"/>
      <c r="CH1879" s="780"/>
      <c r="CI1879" s="780"/>
      <c r="CJ1879" s="780"/>
      <c r="CK1879" s="773"/>
      <c r="CL1879" s="773" t="s">
        <v>397</v>
      </c>
      <c r="CM1879" s="773" t="s">
        <v>397</v>
      </c>
      <c r="CN1879" s="773" t="s">
        <v>397</v>
      </c>
      <c r="CO1879" s="773" t="s">
        <v>397</v>
      </c>
      <c r="CP1879" s="773">
        <v>660</v>
      </c>
      <c r="CQ1879" s="773">
        <v>660</v>
      </c>
      <c r="CR1879" s="772">
        <v>660</v>
      </c>
      <c r="CS1879" s="781"/>
      <c r="CT1879" s="865" t="s">
        <v>308</v>
      </c>
      <c r="CU1879" s="899" t="s">
        <v>308</v>
      </c>
      <c r="CV1879" s="774"/>
      <c r="CW1879" s="774"/>
      <c r="CX1879" s="865">
        <v>46254</v>
      </c>
      <c r="CY1879" s="784">
        <v>0</v>
      </c>
      <c r="CZ1879" s="784" t="s">
        <v>308</v>
      </c>
      <c r="DA1879" s="785">
        <v>0</v>
      </c>
      <c r="DB1879" s="785">
        <v>0</v>
      </c>
      <c r="DC1879" s="785">
        <v>0</v>
      </c>
      <c r="DD1879" s="785" t="s">
        <v>308</v>
      </c>
      <c r="DE1879" s="785" t="s">
        <v>308</v>
      </c>
      <c r="DF1879" s="785" t="s">
        <v>308</v>
      </c>
      <c r="DG1879" s="785" t="s">
        <v>308</v>
      </c>
      <c r="DH1879" s="786">
        <v>0</v>
      </c>
      <c r="DI1879" s="774" t="s">
        <v>390</v>
      </c>
      <c r="DJ1879" s="774" t="s">
        <v>397</v>
      </c>
      <c r="DK1879" s="774" t="s">
        <v>397</v>
      </c>
      <c r="DL1879" s="774">
        <v>46290</v>
      </c>
      <c r="DM1879" s="774">
        <v>46300</v>
      </c>
      <c r="DN1879" s="774">
        <v>46300</v>
      </c>
      <c r="DO1879" s="787">
        <v>0</v>
      </c>
      <c r="DP1879" s="774">
        <v>46311</v>
      </c>
      <c r="DQ1879" s="774">
        <v>46311</v>
      </c>
      <c r="DR1879" s="774">
        <v>46311</v>
      </c>
      <c r="DS1879" s="786">
        <v>46311</v>
      </c>
      <c r="DT1879" s="752">
        <v>46311</v>
      </c>
      <c r="DU1879" s="753">
        <v>-7</v>
      </c>
      <c r="DV1879" s="753" t="s">
        <v>308</v>
      </c>
      <c r="DW1879" s="754">
        <v>46304</v>
      </c>
      <c r="DX1879" s="755">
        <v>46304</v>
      </c>
      <c r="DY1879" s="754" t="e">
        <v>#VALUE!</v>
      </c>
      <c r="DZ1879" s="754" t="e">
        <v>#VALUE!</v>
      </c>
      <c r="EA1879" s="754"/>
      <c r="EB1879" s="754"/>
      <c r="HA1879" s="756" t="s">
        <v>397</v>
      </c>
      <c r="HB1879" s="756" t="s">
        <v>397</v>
      </c>
      <c r="HC1879" s="756" t="s">
        <v>397</v>
      </c>
      <c r="HD1879" s="756" t="s">
        <v>397</v>
      </c>
      <c r="HE1879" s="756" t="s">
        <v>397</v>
      </c>
      <c r="HF1879" s="756" t="s">
        <v>397</v>
      </c>
      <c r="HG1879" s="756" t="s">
        <v>397</v>
      </c>
      <c r="HH1879" s="756" t="s">
        <v>397</v>
      </c>
      <c r="HI1879" s="756" t="s">
        <v>397</v>
      </c>
      <c r="HJ1879" s="756" t="s">
        <v>397</v>
      </c>
      <c r="HK1879"/>
      <c r="HL1879"/>
      <c r="HM1879"/>
      <c r="HN1879" s="756" t="str">
        <f t="shared" si="65"/>
        <v>AUTO PRINT</v>
      </c>
      <c r="HO1879"/>
      <c r="HP1879" s="757" t="s">
        <v>572</v>
      </c>
      <c r="HQ1879" s="757" t="s">
        <v>572</v>
      </c>
      <c r="HR1879" s="757" t="s">
        <v>572</v>
      </c>
      <c r="HS1879"/>
      <c r="HW1879" s="758"/>
      <c r="HX1879"/>
      <c r="HY1879" s="759" t="s">
        <v>572</v>
      </c>
      <c r="HZ1879" s="759" t="s">
        <v>572</v>
      </c>
      <c r="IA1879" s="759" t="s">
        <v>572</v>
      </c>
      <c r="IC1879" s="760" t="s">
        <v>572</v>
      </c>
      <c r="ID1879" s="760" t="s">
        <v>572</v>
      </c>
      <c r="IE1879" s="760" t="s">
        <v>572</v>
      </c>
      <c r="IF1879" s="761" t="s">
        <v>572</v>
      </c>
      <c r="IG1879" s="619" t="str">
        <f t="shared" si="66"/>
        <v>IN HOUSE (MANUAL)</v>
      </c>
      <c r="II1879" s="761" t="s">
        <v>572</v>
      </c>
      <c r="IK1879" s="761" t="str">
        <f>IFERROR(VLOOKUP($M1879,#REF!,13,0),"IN HOUSE (MANUAL)")</f>
        <v>IN HOUSE (MANUAL)</v>
      </c>
      <c r="IM1879" s="760" t="s">
        <v>572</v>
      </c>
      <c r="IN1879" s="760" t="s">
        <v>572</v>
      </c>
      <c r="IO1879" s="760" t="s">
        <v>572</v>
      </c>
      <c r="IQ1879" s="760" t="s">
        <v>572</v>
      </c>
      <c r="IR1879" s="760" t="s">
        <v>572</v>
      </c>
      <c r="IT1879" s="760" t="s">
        <v>572</v>
      </c>
      <c r="IV1879" s="760" t="s">
        <v>572</v>
      </c>
      <c r="IW1879" s="760" t="s">
        <v>572</v>
      </c>
      <c r="IY1879" s="760" t="s">
        <v>572</v>
      </c>
      <c r="IZ1879" s="760" t="s">
        <v>572</v>
      </c>
      <c r="JB1879" s="760" t="s">
        <v>572</v>
      </c>
      <c r="JC1879" s="760" t="s">
        <v>572</v>
      </c>
      <c r="JE1879" s="760" t="s">
        <v>572</v>
      </c>
      <c r="JF1879" s="760" t="s">
        <v>572</v>
      </c>
    </row>
    <row r="1880" spans="1:266" ht="17.25" customHeight="1" x14ac:dyDescent="0.35">
      <c r="A1880" s="618" t="s">
        <v>3287</v>
      </c>
      <c r="B1880" s="730">
        <v>102</v>
      </c>
      <c r="C1880" s="730" t="s">
        <v>3229</v>
      </c>
      <c r="D1880" s="730" t="s">
        <v>3229</v>
      </c>
      <c r="E1880" s="730">
        <v>33</v>
      </c>
      <c r="F1880" s="731" t="s">
        <v>574</v>
      </c>
      <c r="G1880" s="732">
        <v>2</v>
      </c>
      <c r="H1880" s="826">
        <v>46196</v>
      </c>
      <c r="I1880" s="730">
        <v>42</v>
      </c>
      <c r="J1880" s="730" t="s">
        <v>308</v>
      </c>
      <c r="K1880" s="730">
        <v>42</v>
      </c>
      <c r="L1880" s="730" t="s">
        <v>3288</v>
      </c>
      <c r="M1880" s="772" t="s">
        <v>3287</v>
      </c>
      <c r="N1880" s="772">
        <v>0</v>
      </c>
      <c r="O1880" s="772" t="s">
        <v>390</v>
      </c>
      <c r="P1880" s="772">
        <v>0</v>
      </c>
      <c r="Q1880" s="772">
        <v>0</v>
      </c>
      <c r="R1880" s="772" t="s">
        <v>3042</v>
      </c>
      <c r="S1880" s="772" t="s">
        <v>308</v>
      </c>
      <c r="T1880" s="772" t="s">
        <v>3043</v>
      </c>
      <c r="U1880" s="772">
        <v>373</v>
      </c>
      <c r="V1880" s="772" t="s">
        <v>308</v>
      </c>
      <c r="W1880" s="772"/>
      <c r="X1880" s="772"/>
      <c r="Y1880" s="773"/>
      <c r="Z1880" s="773"/>
      <c r="AA1880" s="772" t="s">
        <v>40</v>
      </c>
      <c r="AB1880" s="772" t="s">
        <v>890</v>
      </c>
      <c r="AC1880" s="772" t="s">
        <v>899</v>
      </c>
      <c r="AD1880" s="772">
        <v>3756</v>
      </c>
      <c r="AE1880" s="864">
        <v>1878</v>
      </c>
      <c r="AF1880" s="774" t="s">
        <v>390</v>
      </c>
      <c r="AG1880" s="777"/>
      <c r="AH1880" s="777"/>
      <c r="AI1880" s="777" t="s">
        <v>613</v>
      </c>
      <c r="AJ1880" s="778">
        <v>27</v>
      </c>
      <c r="AK1880" s="779"/>
      <c r="AL1880" s="778"/>
      <c r="AM1880" s="780">
        <v>1878</v>
      </c>
      <c r="AN1880" s="780"/>
      <c r="AO1880" s="780">
        <v>1878</v>
      </c>
      <c r="AP1880" s="780"/>
      <c r="AQ1880" s="780"/>
      <c r="AR1880" s="780"/>
      <c r="AS1880" s="780"/>
      <c r="AT1880" s="780"/>
      <c r="AU1880" s="780"/>
      <c r="AV1880" s="780"/>
      <c r="AW1880" s="780"/>
      <c r="AX1880" s="780"/>
      <c r="AY1880" s="780"/>
      <c r="AZ1880" s="780"/>
      <c r="BA1880" s="780"/>
      <c r="BB1880" s="780">
        <v>0</v>
      </c>
      <c r="BC1880" s="780">
        <v>1878</v>
      </c>
      <c r="BD1880" s="780">
        <v>0</v>
      </c>
      <c r="BE1880" s="780">
        <v>0</v>
      </c>
      <c r="BF1880" s="780">
        <v>1878</v>
      </c>
      <c r="BG1880" s="780">
        <v>0</v>
      </c>
      <c r="BH1880" s="780">
        <v>0</v>
      </c>
      <c r="BI1880" s="780">
        <v>1878</v>
      </c>
      <c r="BJ1880" s="780"/>
      <c r="BK1880" s="780">
        <v>0</v>
      </c>
      <c r="BL1880" s="780"/>
      <c r="BM1880" s="780"/>
      <c r="BN1880" s="780" t="s">
        <v>308</v>
      </c>
      <c r="BO1880" s="780" t="s">
        <v>308</v>
      </c>
      <c r="BP1880" s="780" t="s">
        <v>308</v>
      </c>
      <c r="BQ1880" s="780" t="s">
        <v>308</v>
      </c>
      <c r="BR1880" s="780"/>
      <c r="BS1880" s="780" t="s">
        <v>397</v>
      </c>
      <c r="BT1880" s="780"/>
      <c r="BU1880" s="780" t="s">
        <v>579</v>
      </c>
      <c r="BV1880" s="780"/>
      <c r="BW1880" s="780"/>
      <c r="BX1880" s="780"/>
      <c r="BY1880" s="780"/>
      <c r="BZ1880" s="780"/>
      <c r="CA1880" s="780"/>
      <c r="CB1880" s="780"/>
      <c r="CC1880" s="780"/>
      <c r="CD1880" s="780"/>
      <c r="CE1880" s="780"/>
      <c r="CF1880" s="780"/>
      <c r="CG1880" s="780"/>
      <c r="CH1880" s="780"/>
      <c r="CI1880" s="780"/>
      <c r="CJ1880" s="780"/>
      <c r="CK1880" s="773"/>
      <c r="CL1880" s="773" t="s">
        <v>397</v>
      </c>
      <c r="CM1880" s="773" t="s">
        <v>397</v>
      </c>
      <c r="CN1880" s="773" t="s">
        <v>397</v>
      </c>
      <c r="CO1880" s="773" t="s">
        <v>397</v>
      </c>
      <c r="CP1880" s="773">
        <v>1878</v>
      </c>
      <c r="CQ1880" s="773">
        <v>3756</v>
      </c>
      <c r="CR1880" s="772">
        <v>1878</v>
      </c>
      <c r="CS1880" s="781"/>
      <c r="CT1880" s="865" t="s">
        <v>308</v>
      </c>
      <c r="CU1880" s="899" t="s">
        <v>308</v>
      </c>
      <c r="CV1880" s="774"/>
      <c r="CW1880" s="774"/>
      <c r="CX1880" s="865">
        <v>46254</v>
      </c>
      <c r="CY1880" s="784">
        <v>0</v>
      </c>
      <c r="CZ1880" s="784" t="s">
        <v>308</v>
      </c>
      <c r="DA1880" s="785">
        <v>0</v>
      </c>
      <c r="DB1880" s="785">
        <v>0</v>
      </c>
      <c r="DC1880" s="785">
        <v>0</v>
      </c>
      <c r="DD1880" s="785" t="s">
        <v>308</v>
      </c>
      <c r="DE1880" s="785" t="s">
        <v>308</v>
      </c>
      <c r="DF1880" s="785" t="s">
        <v>308</v>
      </c>
      <c r="DG1880" s="785" t="s">
        <v>308</v>
      </c>
      <c r="DH1880" s="786">
        <v>0</v>
      </c>
      <c r="DI1880" s="774" t="s">
        <v>390</v>
      </c>
      <c r="DJ1880" s="774" t="s">
        <v>397</v>
      </c>
      <c r="DK1880" s="774" t="s">
        <v>397</v>
      </c>
      <c r="DL1880" s="774">
        <v>46293</v>
      </c>
      <c r="DM1880" s="774">
        <v>46300</v>
      </c>
      <c r="DN1880" s="774">
        <v>46300</v>
      </c>
      <c r="DO1880" s="787">
        <v>0</v>
      </c>
      <c r="DP1880" s="774">
        <v>46318</v>
      </c>
      <c r="DQ1880" s="774">
        <v>46311</v>
      </c>
      <c r="DR1880" s="774">
        <v>46311</v>
      </c>
      <c r="DS1880" s="786">
        <v>46318</v>
      </c>
      <c r="DT1880" s="752">
        <v>46311</v>
      </c>
      <c r="DU1880" s="753">
        <v>-3</v>
      </c>
      <c r="DV1880" s="753" t="s">
        <v>308</v>
      </c>
      <c r="DW1880" s="754">
        <v>46304</v>
      </c>
      <c r="DX1880" s="755">
        <v>46308</v>
      </c>
      <c r="DY1880" s="754" t="e">
        <v>#VALUE!</v>
      </c>
      <c r="DZ1880" s="754" t="e">
        <v>#VALUE!</v>
      </c>
      <c r="EA1880" s="754"/>
      <c r="EB1880" s="754"/>
      <c r="HA1880" s="756" t="s">
        <v>397</v>
      </c>
      <c r="HB1880" s="756" t="s">
        <v>397</v>
      </c>
      <c r="HC1880" s="756" t="s">
        <v>397</v>
      </c>
      <c r="HD1880" s="756" t="s">
        <v>397</v>
      </c>
      <c r="HE1880" s="756" t="s">
        <v>397</v>
      </c>
      <c r="HF1880" s="756" t="s">
        <v>397</v>
      </c>
      <c r="HG1880" s="756" t="s">
        <v>397</v>
      </c>
      <c r="HH1880" s="756" t="s">
        <v>397</v>
      </c>
      <c r="HI1880" s="756" t="s">
        <v>397</v>
      </c>
      <c r="HJ1880" s="756" t="s">
        <v>397</v>
      </c>
      <c r="HK1880"/>
      <c r="HL1880"/>
      <c r="HM1880"/>
      <c r="HN1880" s="756" t="str">
        <f t="shared" si="65"/>
        <v>AUTO PRINT</v>
      </c>
      <c r="HO1880"/>
      <c r="HP1880" s="757" t="s">
        <v>572</v>
      </c>
      <c r="HQ1880" s="757" t="s">
        <v>572</v>
      </c>
      <c r="HR1880" s="757" t="s">
        <v>572</v>
      </c>
      <c r="HS1880"/>
      <c r="HW1880" s="758"/>
      <c r="HX1880"/>
      <c r="HY1880" s="759" t="s">
        <v>572</v>
      </c>
      <c r="HZ1880" s="759" t="s">
        <v>572</v>
      </c>
      <c r="IA1880" s="759" t="s">
        <v>572</v>
      </c>
      <c r="IC1880" s="760" t="s">
        <v>572</v>
      </c>
      <c r="ID1880" s="760" t="s">
        <v>572</v>
      </c>
      <c r="IE1880" s="760" t="s">
        <v>572</v>
      </c>
      <c r="IF1880" s="761" t="s">
        <v>572</v>
      </c>
      <c r="IG1880" s="619" t="str">
        <f t="shared" si="66"/>
        <v>IN HOUSE (MANUAL)</v>
      </c>
      <c r="II1880" s="761" t="s">
        <v>572</v>
      </c>
      <c r="IK1880" s="761" t="str">
        <f>IFERROR(VLOOKUP($M1880,#REF!,13,0),"IN HOUSE (MANUAL)")</f>
        <v>IN HOUSE (MANUAL)</v>
      </c>
      <c r="IM1880" s="760" t="s">
        <v>572</v>
      </c>
      <c r="IN1880" s="760" t="s">
        <v>572</v>
      </c>
      <c r="IO1880" s="760" t="s">
        <v>572</v>
      </c>
      <c r="IQ1880" s="760" t="s">
        <v>572</v>
      </c>
      <c r="IR1880" s="760" t="s">
        <v>572</v>
      </c>
      <c r="IT1880" s="760" t="s">
        <v>572</v>
      </c>
      <c r="IV1880" s="760" t="s">
        <v>572</v>
      </c>
      <c r="IW1880" s="760" t="s">
        <v>572</v>
      </c>
      <c r="IY1880" s="760" t="s">
        <v>572</v>
      </c>
      <c r="IZ1880" s="760" t="s">
        <v>572</v>
      </c>
      <c r="JB1880" s="760" t="s">
        <v>572</v>
      </c>
      <c r="JC1880" s="760" t="s">
        <v>572</v>
      </c>
      <c r="JE1880" s="760" t="s">
        <v>572</v>
      </c>
      <c r="JF1880" s="760" t="s">
        <v>572</v>
      </c>
    </row>
    <row r="1881" spans="1:266" ht="17.25" customHeight="1" x14ac:dyDescent="0.35">
      <c r="A1881" s="618" t="s">
        <v>3289</v>
      </c>
      <c r="B1881" s="730">
        <v>103</v>
      </c>
      <c r="C1881" s="730" t="s">
        <v>3045</v>
      </c>
      <c r="D1881" s="730" t="s">
        <v>3045</v>
      </c>
      <c r="E1881" s="730">
        <v>33</v>
      </c>
      <c r="F1881" s="731" t="s">
        <v>574</v>
      </c>
      <c r="G1881" s="732">
        <v>1</v>
      </c>
      <c r="H1881" s="826">
        <v>46210</v>
      </c>
      <c r="I1881" s="730">
        <v>42</v>
      </c>
      <c r="J1881" s="730" t="s">
        <v>308</v>
      </c>
      <c r="K1881" s="730">
        <v>44</v>
      </c>
      <c r="L1881" s="730" t="s">
        <v>3290</v>
      </c>
      <c r="M1881" s="772" t="s">
        <v>3289</v>
      </c>
      <c r="N1881" s="772">
        <v>0</v>
      </c>
      <c r="O1881" s="772" t="s">
        <v>390</v>
      </c>
      <c r="P1881" s="772">
        <v>0</v>
      </c>
      <c r="Q1881" s="772">
        <v>0</v>
      </c>
      <c r="R1881" s="772" t="s">
        <v>3231</v>
      </c>
      <c r="S1881" s="772"/>
      <c r="T1881" s="772" t="s">
        <v>3243</v>
      </c>
      <c r="U1881" s="772">
        <v>373</v>
      </c>
      <c r="V1881" s="772" t="s">
        <v>308</v>
      </c>
      <c r="W1881" s="772"/>
      <c r="X1881" s="772"/>
      <c r="Y1881" s="773"/>
      <c r="Z1881" s="773"/>
      <c r="AA1881" s="772" t="s">
        <v>53</v>
      </c>
      <c r="AB1881" s="772" t="s">
        <v>890</v>
      </c>
      <c r="AC1881" s="772" t="s">
        <v>1539</v>
      </c>
      <c r="AD1881" s="772">
        <v>504</v>
      </c>
      <c r="AE1881" s="864">
        <v>504</v>
      </c>
      <c r="AF1881" s="774">
        <v>46289</v>
      </c>
      <c r="AG1881" s="777"/>
      <c r="AH1881" s="777"/>
      <c r="AI1881" s="777" t="s">
        <v>694</v>
      </c>
      <c r="AJ1881" s="778">
        <v>28</v>
      </c>
      <c r="AK1881" s="779"/>
      <c r="AL1881" s="778"/>
      <c r="AM1881" s="780">
        <v>504</v>
      </c>
      <c r="AN1881" s="780"/>
      <c r="AO1881" s="780">
        <v>504</v>
      </c>
      <c r="AP1881" s="780"/>
      <c r="AQ1881" s="780"/>
      <c r="AR1881" s="780"/>
      <c r="AS1881" s="780"/>
      <c r="AT1881" s="780"/>
      <c r="AU1881" s="780"/>
      <c r="AV1881" s="780"/>
      <c r="AW1881" s="780"/>
      <c r="AX1881" s="780"/>
      <c r="AY1881" s="780"/>
      <c r="AZ1881" s="780"/>
      <c r="BA1881" s="780"/>
      <c r="BB1881" s="780">
        <v>0</v>
      </c>
      <c r="BC1881" s="780">
        <v>504</v>
      </c>
      <c r="BD1881" s="780">
        <v>0</v>
      </c>
      <c r="BE1881" s="780">
        <v>0</v>
      </c>
      <c r="BF1881" s="780">
        <v>504</v>
      </c>
      <c r="BG1881" s="780">
        <v>0</v>
      </c>
      <c r="BH1881" s="780">
        <v>0</v>
      </c>
      <c r="BI1881" s="780">
        <v>504</v>
      </c>
      <c r="BJ1881" s="780"/>
      <c r="BK1881" s="780">
        <v>0</v>
      </c>
      <c r="BL1881" s="780"/>
      <c r="BM1881" s="780"/>
      <c r="BN1881" s="780" t="s">
        <v>308</v>
      </c>
      <c r="BO1881" s="780" t="s">
        <v>308</v>
      </c>
      <c r="BP1881" s="780" t="s">
        <v>308</v>
      </c>
      <c r="BQ1881" s="780" t="s">
        <v>308</v>
      </c>
      <c r="BR1881" s="780"/>
      <c r="BS1881" s="780" t="s">
        <v>397</v>
      </c>
      <c r="BT1881" s="780"/>
      <c r="BU1881" s="780" t="s">
        <v>579</v>
      </c>
      <c r="BV1881" s="780"/>
      <c r="BW1881" s="780"/>
      <c r="BX1881" s="780"/>
      <c r="BY1881" s="780"/>
      <c r="BZ1881" s="780"/>
      <c r="CA1881" s="780"/>
      <c r="CB1881" s="780"/>
      <c r="CC1881" s="780"/>
      <c r="CD1881" s="780"/>
      <c r="CE1881" s="780"/>
      <c r="CF1881" s="780"/>
      <c r="CG1881" s="780"/>
      <c r="CH1881" s="780"/>
      <c r="CI1881" s="780"/>
      <c r="CJ1881" s="780"/>
      <c r="CK1881" s="773"/>
      <c r="CL1881" s="773" t="s">
        <v>397</v>
      </c>
      <c r="CM1881" s="773" t="s">
        <v>397</v>
      </c>
      <c r="CN1881" s="773" t="s">
        <v>397</v>
      </c>
      <c r="CO1881" s="773" t="s">
        <v>397</v>
      </c>
      <c r="CP1881" s="773">
        <v>504</v>
      </c>
      <c r="CQ1881" s="773">
        <v>504</v>
      </c>
      <c r="CR1881" s="772">
        <v>504</v>
      </c>
      <c r="CS1881" s="781"/>
      <c r="CT1881" s="865" t="s">
        <v>308</v>
      </c>
      <c r="CU1881" s="899"/>
      <c r="CV1881" s="774"/>
      <c r="CW1881" s="774"/>
      <c r="CX1881" s="865">
        <v>46289</v>
      </c>
      <c r="CY1881" s="784" t="s">
        <v>3109</v>
      </c>
      <c r="CZ1881" s="784" t="s">
        <v>308</v>
      </c>
      <c r="DA1881" s="785">
        <v>46267</v>
      </c>
      <c r="DB1881" s="785" t="s">
        <v>615</v>
      </c>
      <c r="DC1881" s="785" t="s">
        <v>2409</v>
      </c>
      <c r="DD1881" s="785" t="s">
        <v>308</v>
      </c>
      <c r="DE1881" s="785" t="s">
        <v>308</v>
      </c>
      <c r="DF1881" s="785" t="s">
        <v>308</v>
      </c>
      <c r="DG1881" s="785" t="s">
        <v>308</v>
      </c>
      <c r="DH1881" s="786">
        <v>0</v>
      </c>
      <c r="DI1881" s="774">
        <v>46272</v>
      </c>
      <c r="DJ1881" s="774">
        <v>46276</v>
      </c>
      <c r="DK1881" s="774">
        <v>46276</v>
      </c>
      <c r="DL1881" s="774">
        <v>46307</v>
      </c>
      <c r="DM1881" s="774">
        <v>46297</v>
      </c>
      <c r="DN1881" s="774">
        <v>46297</v>
      </c>
      <c r="DO1881" s="787" t="s">
        <v>308</v>
      </c>
      <c r="DP1881" s="774">
        <v>46332</v>
      </c>
      <c r="DQ1881" s="774">
        <v>46325</v>
      </c>
      <c r="DR1881" s="774">
        <v>46332</v>
      </c>
      <c r="DS1881" s="786">
        <v>46332</v>
      </c>
      <c r="DT1881" s="752">
        <v>46325</v>
      </c>
      <c r="DU1881" s="753">
        <v>-16</v>
      </c>
      <c r="DV1881" s="753" t="s">
        <v>308</v>
      </c>
      <c r="DW1881" s="754">
        <v>46308</v>
      </c>
      <c r="DX1881" s="755">
        <v>46309</v>
      </c>
      <c r="DY1881" s="754" t="e">
        <v>#VALUE!</v>
      </c>
      <c r="DZ1881" s="754" t="e">
        <v>#VALUE!</v>
      </c>
      <c r="EA1881" s="754"/>
      <c r="EB1881" s="754"/>
      <c r="HA1881" s="756" t="s">
        <v>397</v>
      </c>
      <c r="HB1881" s="756" t="s">
        <v>397</v>
      </c>
      <c r="HC1881" s="756" t="s">
        <v>397</v>
      </c>
      <c r="HD1881" s="756" t="s">
        <v>397</v>
      </c>
      <c r="HE1881" s="756" t="s">
        <v>397</v>
      </c>
      <c r="HF1881" s="756" t="s">
        <v>397</v>
      </c>
      <c r="HG1881" s="756" t="s">
        <v>397</v>
      </c>
      <c r="HH1881" s="756" t="s">
        <v>397</v>
      </c>
      <c r="HI1881" s="756" t="s">
        <v>397</v>
      </c>
      <c r="HJ1881" s="756" t="s">
        <v>397</v>
      </c>
      <c r="HK1881"/>
      <c r="HL1881"/>
      <c r="HM1881"/>
      <c r="HN1881" s="756" t="str">
        <f t="shared" si="65"/>
        <v>AUTO PRINT</v>
      </c>
      <c r="HO1881"/>
      <c r="HP1881" s="757" t="s">
        <v>572</v>
      </c>
      <c r="HQ1881" s="757" t="s">
        <v>572</v>
      </c>
      <c r="HR1881" s="757" t="s">
        <v>572</v>
      </c>
      <c r="HS1881"/>
      <c r="HW1881" s="758"/>
      <c r="HX1881"/>
      <c r="HY1881" s="759" t="s">
        <v>572</v>
      </c>
      <c r="HZ1881" s="759" t="s">
        <v>572</v>
      </c>
      <c r="IA1881" s="759" t="s">
        <v>572</v>
      </c>
      <c r="IC1881" s="760" t="s">
        <v>572</v>
      </c>
      <c r="ID1881" s="760" t="s">
        <v>572</v>
      </c>
      <c r="IE1881" s="760" t="s">
        <v>572</v>
      </c>
      <c r="IF1881" s="761" t="s">
        <v>572</v>
      </c>
      <c r="IG1881" s="619" t="str">
        <f t="shared" si="66"/>
        <v>IN HOUSE (MANUAL)</v>
      </c>
      <c r="II1881" s="761" t="s">
        <v>572</v>
      </c>
      <c r="IK1881" s="761" t="str">
        <f>IFERROR(VLOOKUP($M1881,#REF!,13,0),"IN HOUSE (MANUAL)")</f>
        <v>IN HOUSE (MANUAL)</v>
      </c>
      <c r="IM1881" s="760" t="s">
        <v>572</v>
      </c>
      <c r="IN1881" s="760" t="s">
        <v>572</v>
      </c>
      <c r="IO1881" s="760" t="s">
        <v>572</v>
      </c>
      <c r="IQ1881" s="760" t="s">
        <v>572</v>
      </c>
      <c r="IR1881" s="760" t="s">
        <v>572</v>
      </c>
      <c r="IT1881" s="760" t="s">
        <v>572</v>
      </c>
      <c r="IV1881" s="760" t="s">
        <v>572</v>
      </c>
      <c r="IW1881" s="760" t="s">
        <v>572</v>
      </c>
      <c r="IY1881" s="760" t="s">
        <v>572</v>
      </c>
      <c r="IZ1881" s="760" t="s">
        <v>572</v>
      </c>
      <c r="JB1881" s="760" t="s">
        <v>572</v>
      </c>
      <c r="JC1881" s="760" t="s">
        <v>572</v>
      </c>
      <c r="JE1881" s="760" t="s">
        <v>572</v>
      </c>
      <c r="JF1881" s="760" t="s">
        <v>572</v>
      </c>
    </row>
    <row r="1882" spans="1:266" ht="17.25" customHeight="1" x14ac:dyDescent="0.35">
      <c r="A1882" s="618" t="s">
        <v>3291</v>
      </c>
      <c r="B1882" s="730">
        <v>104</v>
      </c>
      <c r="C1882" s="730" t="s">
        <v>3045</v>
      </c>
      <c r="D1882" s="730" t="s">
        <v>3045</v>
      </c>
      <c r="E1882" s="730">
        <v>33</v>
      </c>
      <c r="F1882" s="731" t="s">
        <v>574</v>
      </c>
      <c r="G1882" s="732">
        <v>1</v>
      </c>
      <c r="H1882" s="826">
        <v>46210</v>
      </c>
      <c r="I1882" s="730">
        <v>42</v>
      </c>
      <c r="J1882" s="730" t="s">
        <v>308</v>
      </c>
      <c r="K1882" s="730">
        <v>44</v>
      </c>
      <c r="L1882" s="730" t="s">
        <v>3292</v>
      </c>
      <c r="M1882" s="772" t="s">
        <v>3291</v>
      </c>
      <c r="N1882" s="772">
        <v>0</v>
      </c>
      <c r="O1882" s="772" t="s">
        <v>390</v>
      </c>
      <c r="P1882" s="772">
        <v>0</v>
      </c>
      <c r="Q1882" s="772">
        <v>0</v>
      </c>
      <c r="R1882" s="772" t="s">
        <v>3231</v>
      </c>
      <c r="S1882" s="772"/>
      <c r="T1882" s="772" t="s">
        <v>3293</v>
      </c>
      <c r="U1882" s="772">
        <v>373</v>
      </c>
      <c r="V1882" s="772" t="s">
        <v>308</v>
      </c>
      <c r="W1882" s="772"/>
      <c r="X1882" s="772"/>
      <c r="Y1882" s="773"/>
      <c r="Z1882" s="773"/>
      <c r="AA1882" s="772" t="s">
        <v>53</v>
      </c>
      <c r="AB1882" s="772" t="s">
        <v>890</v>
      </c>
      <c r="AC1882" s="772" t="s">
        <v>1539</v>
      </c>
      <c r="AD1882" s="772">
        <v>504</v>
      </c>
      <c r="AE1882" s="864">
        <v>504</v>
      </c>
      <c r="AF1882" s="774">
        <v>46289</v>
      </c>
      <c r="AG1882" s="777"/>
      <c r="AH1882" s="777"/>
      <c r="AI1882" s="777" t="s">
        <v>694</v>
      </c>
      <c r="AJ1882" s="778">
        <v>29</v>
      </c>
      <c r="AK1882" s="779"/>
      <c r="AL1882" s="778"/>
      <c r="AM1882" s="780">
        <v>504</v>
      </c>
      <c r="AN1882" s="780"/>
      <c r="AO1882" s="780">
        <v>504</v>
      </c>
      <c r="AP1882" s="780"/>
      <c r="AQ1882" s="780"/>
      <c r="AR1882" s="780"/>
      <c r="AS1882" s="780"/>
      <c r="AT1882" s="780"/>
      <c r="AU1882" s="780"/>
      <c r="AV1882" s="780"/>
      <c r="AW1882" s="780"/>
      <c r="AX1882" s="780"/>
      <c r="AY1882" s="780"/>
      <c r="AZ1882" s="780"/>
      <c r="BA1882" s="780"/>
      <c r="BB1882" s="780">
        <v>0</v>
      </c>
      <c r="BC1882" s="780">
        <v>504</v>
      </c>
      <c r="BD1882" s="780">
        <v>0</v>
      </c>
      <c r="BE1882" s="780">
        <v>0</v>
      </c>
      <c r="BF1882" s="780">
        <v>504</v>
      </c>
      <c r="BG1882" s="780">
        <v>0</v>
      </c>
      <c r="BH1882" s="780">
        <v>0</v>
      </c>
      <c r="BI1882" s="780">
        <v>504</v>
      </c>
      <c r="BJ1882" s="780"/>
      <c r="BK1882" s="780">
        <v>0</v>
      </c>
      <c r="BL1882" s="780"/>
      <c r="BM1882" s="780"/>
      <c r="BN1882" s="780" t="s">
        <v>308</v>
      </c>
      <c r="BO1882" s="780" t="s">
        <v>308</v>
      </c>
      <c r="BP1882" s="780" t="s">
        <v>308</v>
      </c>
      <c r="BQ1882" s="780" t="s">
        <v>308</v>
      </c>
      <c r="BR1882" s="780"/>
      <c r="BS1882" s="780" t="s">
        <v>397</v>
      </c>
      <c r="BT1882" s="780"/>
      <c r="BU1882" s="780" t="s">
        <v>579</v>
      </c>
      <c r="BV1882" s="780"/>
      <c r="BW1882" s="780"/>
      <c r="BX1882" s="780"/>
      <c r="BY1882" s="780"/>
      <c r="BZ1882" s="780"/>
      <c r="CA1882" s="780"/>
      <c r="CB1882" s="780"/>
      <c r="CC1882" s="780"/>
      <c r="CD1882" s="780"/>
      <c r="CE1882" s="780"/>
      <c r="CF1882" s="780"/>
      <c r="CG1882" s="780"/>
      <c r="CH1882" s="780"/>
      <c r="CI1882" s="780"/>
      <c r="CJ1882" s="780"/>
      <c r="CK1882" s="773"/>
      <c r="CL1882" s="773" t="s">
        <v>397</v>
      </c>
      <c r="CM1882" s="773" t="s">
        <v>397</v>
      </c>
      <c r="CN1882" s="773" t="s">
        <v>397</v>
      </c>
      <c r="CO1882" s="773" t="s">
        <v>397</v>
      </c>
      <c r="CP1882" s="773">
        <v>504</v>
      </c>
      <c r="CQ1882" s="773">
        <v>504</v>
      </c>
      <c r="CR1882" s="772">
        <v>504</v>
      </c>
      <c r="CS1882" s="781"/>
      <c r="CT1882" s="865" t="s">
        <v>308</v>
      </c>
      <c r="CU1882" s="899"/>
      <c r="CV1882" s="774"/>
      <c r="CW1882" s="774"/>
      <c r="CX1882" s="865">
        <v>46289</v>
      </c>
      <c r="CY1882" s="784" t="s">
        <v>3109</v>
      </c>
      <c r="CZ1882" s="784" t="s">
        <v>308</v>
      </c>
      <c r="DA1882" s="785">
        <v>46267</v>
      </c>
      <c r="DB1882" s="785" t="s">
        <v>615</v>
      </c>
      <c r="DC1882" s="785" t="s">
        <v>2409</v>
      </c>
      <c r="DD1882" s="785" t="s">
        <v>308</v>
      </c>
      <c r="DE1882" s="785" t="s">
        <v>308</v>
      </c>
      <c r="DF1882" s="785" t="s">
        <v>308</v>
      </c>
      <c r="DG1882" s="785" t="s">
        <v>308</v>
      </c>
      <c r="DH1882" s="786">
        <v>0</v>
      </c>
      <c r="DI1882" s="774">
        <v>46272</v>
      </c>
      <c r="DJ1882" s="774">
        <v>46276</v>
      </c>
      <c r="DK1882" s="774">
        <v>46276</v>
      </c>
      <c r="DL1882" s="774">
        <v>46307</v>
      </c>
      <c r="DM1882" s="774">
        <v>46300</v>
      </c>
      <c r="DN1882" s="774">
        <v>46300</v>
      </c>
      <c r="DO1882" s="787" t="s">
        <v>308</v>
      </c>
      <c r="DP1882" s="774">
        <v>46332</v>
      </c>
      <c r="DQ1882" s="774">
        <v>46325</v>
      </c>
      <c r="DR1882" s="774">
        <v>46332</v>
      </c>
      <c r="DS1882" s="786">
        <v>46332</v>
      </c>
      <c r="DT1882" s="752">
        <v>46325</v>
      </c>
      <c r="DU1882" s="753">
        <v>-15</v>
      </c>
      <c r="DV1882" s="753" t="s">
        <v>308</v>
      </c>
      <c r="DW1882" s="754">
        <v>46309</v>
      </c>
      <c r="DX1882" s="755">
        <v>46310</v>
      </c>
      <c r="DY1882" s="754" t="e">
        <v>#VALUE!</v>
      </c>
      <c r="DZ1882" s="754" t="e">
        <v>#VALUE!</v>
      </c>
      <c r="EA1882" s="754"/>
      <c r="EB1882" s="754"/>
      <c r="HA1882" s="756" t="s">
        <v>397</v>
      </c>
      <c r="HB1882" s="756" t="s">
        <v>397</v>
      </c>
      <c r="HC1882" s="756" t="s">
        <v>397</v>
      </c>
      <c r="HD1882" s="756" t="s">
        <v>397</v>
      </c>
      <c r="HE1882" s="756" t="s">
        <v>397</v>
      </c>
      <c r="HF1882" s="756" t="s">
        <v>397</v>
      </c>
      <c r="HG1882" s="756" t="s">
        <v>397</v>
      </c>
      <c r="HH1882" s="756" t="s">
        <v>397</v>
      </c>
      <c r="HI1882" s="756" t="s">
        <v>397</v>
      </c>
      <c r="HJ1882" s="756" t="s">
        <v>397</v>
      </c>
      <c r="HK1882"/>
      <c r="HL1882"/>
      <c r="HM1882"/>
      <c r="HN1882" s="756" t="str">
        <f t="shared" si="65"/>
        <v>AUTO PRINT</v>
      </c>
      <c r="HO1882"/>
      <c r="HP1882" s="757" t="s">
        <v>572</v>
      </c>
      <c r="HQ1882" s="757" t="s">
        <v>572</v>
      </c>
      <c r="HR1882" s="757" t="s">
        <v>572</v>
      </c>
      <c r="HS1882"/>
      <c r="HW1882" s="758"/>
      <c r="HX1882"/>
      <c r="HY1882" s="759" t="s">
        <v>572</v>
      </c>
      <c r="HZ1882" s="759" t="s">
        <v>572</v>
      </c>
      <c r="IA1882" s="759" t="s">
        <v>572</v>
      </c>
      <c r="IC1882" s="760" t="s">
        <v>572</v>
      </c>
      <c r="ID1882" s="760" t="s">
        <v>572</v>
      </c>
      <c r="IE1882" s="760" t="s">
        <v>572</v>
      </c>
      <c r="IF1882" s="761" t="s">
        <v>572</v>
      </c>
      <c r="IG1882" s="619" t="str">
        <f t="shared" si="66"/>
        <v>IN HOUSE (MANUAL)</v>
      </c>
      <c r="II1882" s="761" t="s">
        <v>572</v>
      </c>
      <c r="IK1882" s="761" t="str">
        <f>IFERROR(VLOOKUP($M1882,#REF!,13,0),"IN HOUSE (MANUAL)")</f>
        <v>IN HOUSE (MANUAL)</v>
      </c>
      <c r="IM1882" s="760" t="s">
        <v>572</v>
      </c>
      <c r="IN1882" s="760" t="s">
        <v>572</v>
      </c>
      <c r="IO1882" s="760" t="s">
        <v>572</v>
      </c>
      <c r="IQ1882" s="760" t="s">
        <v>572</v>
      </c>
      <c r="IR1882" s="760" t="s">
        <v>572</v>
      </c>
      <c r="IT1882" s="760" t="s">
        <v>572</v>
      </c>
      <c r="IV1882" s="760" t="s">
        <v>572</v>
      </c>
      <c r="IW1882" s="760" t="s">
        <v>572</v>
      </c>
      <c r="IY1882" s="760" t="s">
        <v>572</v>
      </c>
      <c r="IZ1882" s="760" t="s">
        <v>572</v>
      </c>
      <c r="JB1882" s="760" t="s">
        <v>572</v>
      </c>
      <c r="JC1882" s="760" t="s">
        <v>572</v>
      </c>
      <c r="JE1882" s="760" t="s">
        <v>572</v>
      </c>
      <c r="JF1882" s="760" t="s">
        <v>572</v>
      </c>
    </row>
    <row r="1883" spans="1:266" ht="17.25" customHeight="1" x14ac:dyDescent="0.35">
      <c r="A1883" s="618" t="s">
        <v>3294</v>
      </c>
      <c r="B1883" s="730">
        <v>105</v>
      </c>
      <c r="C1883" s="730" t="s">
        <v>3045</v>
      </c>
      <c r="D1883" s="730" t="s">
        <v>3045</v>
      </c>
      <c r="E1883" s="730">
        <v>33</v>
      </c>
      <c r="F1883" s="821" t="s">
        <v>574</v>
      </c>
      <c r="G1883" s="732">
        <v>1</v>
      </c>
      <c r="H1883" s="826">
        <v>46238</v>
      </c>
      <c r="I1883" s="730">
        <v>42</v>
      </c>
      <c r="J1883" s="730" t="s">
        <v>308</v>
      </c>
      <c r="K1883" s="730">
        <v>44</v>
      </c>
      <c r="L1883" s="730" t="s">
        <v>3295</v>
      </c>
      <c r="M1883" s="868" t="s">
        <v>3294</v>
      </c>
      <c r="N1883" s="868" t="s">
        <v>390</v>
      </c>
      <c r="O1883" s="868">
        <v>0</v>
      </c>
      <c r="P1883" s="868">
        <v>0</v>
      </c>
      <c r="Q1883" s="868">
        <v>0</v>
      </c>
      <c r="R1883" s="868">
        <v>373</v>
      </c>
      <c r="S1883" s="868"/>
      <c r="T1883" s="868" t="s">
        <v>2954</v>
      </c>
      <c r="U1883" s="868">
        <v>373</v>
      </c>
      <c r="V1883" s="868" t="s">
        <v>308</v>
      </c>
      <c r="W1883" s="868"/>
      <c r="X1883" s="868"/>
      <c r="Y1883" s="867"/>
      <c r="Z1883" s="867"/>
      <c r="AA1883" s="868" t="s">
        <v>157</v>
      </c>
      <c r="AB1883" s="868" t="s">
        <v>569</v>
      </c>
      <c r="AC1883" s="868" t="s">
        <v>589</v>
      </c>
      <c r="AD1883" s="868">
        <v>918</v>
      </c>
      <c r="AE1883" s="775">
        <v>918</v>
      </c>
      <c r="AF1883" s="776">
        <v>46276</v>
      </c>
      <c r="AG1883" s="918"/>
      <c r="AH1883" s="918"/>
      <c r="AI1883" s="918" t="s">
        <v>694</v>
      </c>
      <c r="AJ1883" s="778">
        <v>30</v>
      </c>
      <c r="AK1883" s="894"/>
      <c r="AL1883" s="895"/>
      <c r="AM1883" s="896">
        <v>0</v>
      </c>
      <c r="AN1883" s="896"/>
      <c r="AO1883" s="896"/>
      <c r="AP1883" s="896"/>
      <c r="AQ1883" s="896"/>
      <c r="AR1883" s="896"/>
      <c r="AS1883" s="896"/>
      <c r="AT1883" s="896"/>
      <c r="AU1883" s="896"/>
      <c r="AV1883" s="896"/>
      <c r="AW1883" s="896"/>
      <c r="AX1883" s="896"/>
      <c r="AY1883" s="896"/>
      <c r="AZ1883" s="896"/>
      <c r="BA1883" s="896"/>
      <c r="BB1883" s="896">
        <v>0</v>
      </c>
      <c r="BC1883" s="896">
        <v>0</v>
      </c>
      <c r="BD1883" s="896">
        <v>0</v>
      </c>
      <c r="BE1883" s="896">
        <v>0</v>
      </c>
      <c r="BF1883" s="896">
        <v>0</v>
      </c>
      <c r="BG1883" s="896">
        <v>0</v>
      </c>
      <c r="BH1883" s="896">
        <v>0</v>
      </c>
      <c r="BI1883" s="896" t="s">
        <v>397</v>
      </c>
      <c r="BJ1883" s="896"/>
      <c r="BK1883" s="896">
        <v>918</v>
      </c>
      <c r="BL1883" s="896"/>
      <c r="BM1883" s="896"/>
      <c r="BN1883" s="896" t="s">
        <v>308</v>
      </c>
      <c r="BO1883" s="896" t="s">
        <v>308</v>
      </c>
      <c r="BP1883" s="896" t="s">
        <v>308</v>
      </c>
      <c r="BQ1883" s="896" t="s">
        <v>308</v>
      </c>
      <c r="BR1883" s="896"/>
      <c r="BS1883" s="896">
        <v>918</v>
      </c>
      <c r="BT1883" s="896"/>
      <c r="BU1883" s="896" t="s">
        <v>579</v>
      </c>
      <c r="BV1883" s="896"/>
      <c r="BW1883" s="896"/>
      <c r="BX1883" s="896"/>
      <c r="BY1883" s="896"/>
      <c r="BZ1883" s="896"/>
      <c r="CA1883" s="896"/>
      <c r="CB1883" s="896"/>
      <c r="CC1883" s="896"/>
      <c r="CD1883" s="896"/>
      <c r="CE1883" s="896"/>
      <c r="CF1883" s="896"/>
      <c r="CG1883" s="896"/>
      <c r="CH1883" s="896"/>
      <c r="CI1883" s="896"/>
      <c r="CJ1883" s="896"/>
      <c r="CK1883" s="867"/>
      <c r="CL1883" s="867" t="s">
        <v>397</v>
      </c>
      <c r="CM1883" s="867" t="s">
        <v>397</v>
      </c>
      <c r="CN1883" s="867" t="s">
        <v>397</v>
      </c>
      <c r="CO1883" s="867" t="s">
        <v>397</v>
      </c>
      <c r="CP1883" s="867">
        <v>918</v>
      </c>
      <c r="CQ1883" s="773">
        <v>918</v>
      </c>
      <c r="CR1883" s="772">
        <v>918</v>
      </c>
      <c r="CS1883" s="869"/>
      <c r="CT1883" s="782" t="s">
        <v>308</v>
      </c>
      <c r="CU1883" s="866"/>
      <c r="CV1883" s="776"/>
      <c r="CW1883" s="776"/>
      <c r="CX1883" s="782">
        <v>46276</v>
      </c>
      <c r="CY1883" s="870" t="s">
        <v>2385</v>
      </c>
      <c r="CZ1883" s="870" t="s">
        <v>308</v>
      </c>
      <c r="DA1883" s="871">
        <v>46274</v>
      </c>
      <c r="DB1883" s="871" t="s">
        <v>633</v>
      </c>
      <c r="DC1883" s="871" t="s">
        <v>634</v>
      </c>
      <c r="DD1883" s="871" t="s">
        <v>308</v>
      </c>
      <c r="DE1883" s="871" t="s">
        <v>308</v>
      </c>
      <c r="DF1883" s="871" t="s">
        <v>308</v>
      </c>
      <c r="DG1883" s="871" t="s">
        <v>308</v>
      </c>
      <c r="DH1883" s="872">
        <v>0</v>
      </c>
      <c r="DI1883" s="776">
        <v>46272</v>
      </c>
      <c r="DJ1883" s="776">
        <v>46276</v>
      </c>
      <c r="DK1883" s="776">
        <v>46276</v>
      </c>
      <c r="DL1883" s="776">
        <v>46318</v>
      </c>
      <c r="DM1883" s="776">
        <v>46301</v>
      </c>
      <c r="DN1883" s="776">
        <v>46301</v>
      </c>
      <c r="DO1883" s="873" t="s">
        <v>308</v>
      </c>
      <c r="DP1883" s="776">
        <v>46332</v>
      </c>
      <c r="DQ1883" s="776">
        <v>46325</v>
      </c>
      <c r="DR1883" s="776">
        <v>46332</v>
      </c>
      <c r="DS1883" s="872">
        <v>46332</v>
      </c>
      <c r="DT1883" s="752">
        <v>46325</v>
      </c>
      <c r="DU1883" s="753">
        <v>-14</v>
      </c>
      <c r="DV1883" s="753" t="s">
        <v>308</v>
      </c>
      <c r="DW1883" s="754">
        <v>46310</v>
      </c>
      <c r="DX1883" s="755">
        <v>46311</v>
      </c>
      <c r="DY1883" s="754" t="e">
        <v>#VALUE!</v>
      </c>
      <c r="DZ1883" s="754" t="e">
        <v>#VALUE!</v>
      </c>
      <c r="EA1883" s="754"/>
      <c r="EB1883" s="754"/>
      <c r="HA1883" s="756" t="s">
        <v>397</v>
      </c>
      <c r="HB1883" s="756" t="s">
        <v>397</v>
      </c>
      <c r="HC1883" s="756" t="s">
        <v>397</v>
      </c>
      <c r="HD1883" s="756" t="s">
        <v>397</v>
      </c>
      <c r="HE1883" s="756" t="s">
        <v>397</v>
      </c>
      <c r="HF1883" s="756" t="s">
        <v>397</v>
      </c>
      <c r="HG1883" s="756" t="s">
        <v>397</v>
      </c>
      <c r="HH1883" s="756" t="s">
        <v>397</v>
      </c>
      <c r="HI1883" s="756" t="s">
        <v>397</v>
      </c>
      <c r="HJ1883" s="756" t="s">
        <v>397</v>
      </c>
      <c r="HK1883"/>
      <c r="HL1883"/>
      <c r="HM1883"/>
      <c r="HN1883" s="756" t="str">
        <f t="shared" si="65"/>
        <v>AUTO PRINT</v>
      </c>
      <c r="HO1883"/>
      <c r="HP1883" s="757" t="s">
        <v>572</v>
      </c>
      <c r="HQ1883" s="757" t="s">
        <v>572</v>
      </c>
      <c r="HR1883" s="757" t="s">
        <v>572</v>
      </c>
      <c r="HS1883"/>
      <c r="HW1883" s="758"/>
      <c r="HX1883"/>
      <c r="HY1883" s="759" t="s">
        <v>572</v>
      </c>
      <c r="HZ1883" s="759" t="s">
        <v>572</v>
      </c>
      <c r="IA1883" s="759" t="s">
        <v>572</v>
      </c>
      <c r="IC1883" s="760" t="s">
        <v>572</v>
      </c>
      <c r="ID1883" s="760" t="s">
        <v>572</v>
      </c>
      <c r="IE1883" s="760" t="s">
        <v>572</v>
      </c>
      <c r="IF1883" s="761" t="s">
        <v>572</v>
      </c>
      <c r="IG1883" s="619" t="str">
        <f t="shared" si="66"/>
        <v>IN HOUSE (MANUAL)</v>
      </c>
      <c r="II1883" s="761" t="s">
        <v>572</v>
      </c>
      <c r="IK1883" s="761" t="str">
        <f>IFERROR(VLOOKUP($M1883,#REF!,13,0),"IN HOUSE (MANUAL)")</f>
        <v>IN HOUSE (MANUAL)</v>
      </c>
      <c r="IM1883" s="760" t="s">
        <v>397</v>
      </c>
      <c r="IN1883" s="760" t="s">
        <v>397</v>
      </c>
      <c r="IO1883" s="760" t="s">
        <v>572</v>
      </c>
      <c r="IQ1883" s="760" t="s">
        <v>572</v>
      </c>
      <c r="IR1883" s="760" t="s">
        <v>572</v>
      </c>
      <c r="IT1883" s="760" t="s">
        <v>572</v>
      </c>
      <c r="IV1883" s="760" t="s">
        <v>572</v>
      </c>
      <c r="IW1883" s="760" t="s">
        <v>572</v>
      </c>
      <c r="IY1883" s="760" t="s">
        <v>572</v>
      </c>
      <c r="IZ1883" s="760" t="s">
        <v>572</v>
      </c>
      <c r="JB1883" s="760" t="s">
        <v>572</v>
      </c>
      <c r="JC1883" s="760" t="s">
        <v>572</v>
      </c>
      <c r="JE1883" s="760" t="s">
        <v>572</v>
      </c>
      <c r="JF1883" s="760" t="s">
        <v>572</v>
      </c>
    </row>
    <row r="1884" spans="1:266" ht="17.25" customHeight="1" x14ac:dyDescent="0.35">
      <c r="A1884" s="618" t="s">
        <v>3296</v>
      </c>
      <c r="B1884" s="730">
        <v>106</v>
      </c>
      <c r="C1884" s="730" t="s">
        <v>3045</v>
      </c>
      <c r="D1884" s="730" t="s">
        <v>3045</v>
      </c>
      <c r="E1884" s="730">
        <v>33</v>
      </c>
      <c r="F1884" s="821" t="s">
        <v>961</v>
      </c>
      <c r="G1884" s="732">
        <v>1</v>
      </c>
      <c r="H1884" s="826">
        <v>46196</v>
      </c>
      <c r="I1884" s="730">
        <v>42</v>
      </c>
      <c r="J1884" s="730" t="s">
        <v>308</v>
      </c>
      <c r="K1884" s="730">
        <v>46</v>
      </c>
      <c r="L1884" s="730" t="s">
        <v>3297</v>
      </c>
      <c r="M1884" s="907" t="s">
        <v>3296</v>
      </c>
      <c r="N1884" s="907">
        <v>0</v>
      </c>
      <c r="O1884" s="907" t="s">
        <v>390</v>
      </c>
      <c r="P1884" s="907">
        <v>0</v>
      </c>
      <c r="Q1884" s="907">
        <v>0</v>
      </c>
      <c r="R1884" s="907" t="s">
        <v>3231</v>
      </c>
      <c r="S1884" s="907"/>
      <c r="T1884" s="907" t="s">
        <v>3251</v>
      </c>
      <c r="U1884" s="907">
        <v>373</v>
      </c>
      <c r="V1884" s="907" t="s">
        <v>308</v>
      </c>
      <c r="W1884" s="907"/>
      <c r="X1884" s="907"/>
      <c r="Y1884" s="908"/>
      <c r="Z1884" s="908"/>
      <c r="AA1884" s="907" t="s">
        <v>53</v>
      </c>
      <c r="AB1884" s="907" t="s">
        <v>863</v>
      </c>
      <c r="AC1884" s="907" t="s">
        <v>899</v>
      </c>
      <c r="AD1884" s="907">
        <v>528</v>
      </c>
      <c r="AE1884" s="808">
        <v>528</v>
      </c>
      <c r="AF1884" s="809">
        <v>46289</v>
      </c>
      <c r="AG1884" s="919"/>
      <c r="AH1884" s="919"/>
      <c r="AI1884" s="919" t="s">
        <v>308</v>
      </c>
      <c r="AJ1884" s="811">
        <v>31</v>
      </c>
      <c r="AK1884" s="909"/>
      <c r="AL1884" s="910"/>
      <c r="AM1884" s="911">
        <v>528</v>
      </c>
      <c r="AN1884" s="911"/>
      <c r="AO1884" s="911">
        <v>528</v>
      </c>
      <c r="AP1884" s="911"/>
      <c r="AQ1884" s="911"/>
      <c r="AR1884" s="911"/>
      <c r="AS1884" s="911"/>
      <c r="AT1884" s="911"/>
      <c r="AU1884" s="911"/>
      <c r="AV1884" s="911"/>
      <c r="AW1884" s="911"/>
      <c r="AX1884" s="911"/>
      <c r="AY1884" s="911"/>
      <c r="AZ1884" s="911"/>
      <c r="BA1884" s="911"/>
      <c r="BB1884" s="911">
        <v>0</v>
      </c>
      <c r="BC1884" s="911">
        <v>528</v>
      </c>
      <c r="BD1884" s="911">
        <v>0</v>
      </c>
      <c r="BE1884" s="911">
        <v>0</v>
      </c>
      <c r="BF1884" s="911">
        <v>528</v>
      </c>
      <c r="BG1884" s="911">
        <v>0</v>
      </c>
      <c r="BH1884" s="911">
        <v>0</v>
      </c>
      <c r="BI1884" s="911">
        <v>528</v>
      </c>
      <c r="BJ1884" s="911"/>
      <c r="BK1884" s="911">
        <v>0</v>
      </c>
      <c r="BL1884" s="911"/>
      <c r="BM1884" s="911"/>
      <c r="BN1884" s="911" t="s">
        <v>308</v>
      </c>
      <c r="BO1884" s="911" t="s">
        <v>308</v>
      </c>
      <c r="BP1884" s="911" t="s">
        <v>308</v>
      </c>
      <c r="BQ1884" s="911" t="s">
        <v>308</v>
      </c>
      <c r="BR1884" s="911"/>
      <c r="BS1884" s="911" t="s">
        <v>397</v>
      </c>
      <c r="BT1884" s="911"/>
      <c r="BU1884" s="911" t="s">
        <v>579</v>
      </c>
      <c r="BV1884" s="911"/>
      <c r="BW1884" s="911"/>
      <c r="BX1884" s="911"/>
      <c r="BY1884" s="911"/>
      <c r="BZ1884" s="911"/>
      <c r="CA1884" s="911"/>
      <c r="CB1884" s="911"/>
      <c r="CC1884" s="911"/>
      <c r="CD1884" s="911"/>
      <c r="CE1884" s="911"/>
      <c r="CF1884" s="911"/>
      <c r="CG1884" s="911"/>
      <c r="CH1884" s="911"/>
      <c r="CI1884" s="911"/>
      <c r="CJ1884" s="911"/>
      <c r="CK1884" s="908"/>
      <c r="CL1884" s="908" t="s">
        <v>397</v>
      </c>
      <c r="CM1884" s="908" t="s">
        <v>397</v>
      </c>
      <c r="CN1884" s="908" t="s">
        <v>397</v>
      </c>
      <c r="CO1884" s="908" t="s">
        <v>397</v>
      </c>
      <c r="CP1884" s="908">
        <v>528</v>
      </c>
      <c r="CQ1884" s="806">
        <v>528</v>
      </c>
      <c r="CR1884" s="805">
        <v>528</v>
      </c>
      <c r="CS1884" s="922"/>
      <c r="CT1884" s="815"/>
      <c r="CU1884" s="816"/>
      <c r="CV1884" s="809"/>
      <c r="CW1884" s="809"/>
      <c r="CX1884" s="815">
        <v>46289</v>
      </c>
      <c r="CY1884" s="920" t="s">
        <v>3109</v>
      </c>
      <c r="CZ1884" s="920" t="s">
        <v>308</v>
      </c>
      <c r="DA1884" s="913">
        <v>46267</v>
      </c>
      <c r="DB1884" s="913" t="s">
        <v>615</v>
      </c>
      <c r="DC1884" s="913" t="s">
        <v>2409</v>
      </c>
      <c r="DD1884" s="913" t="s">
        <v>308</v>
      </c>
      <c r="DE1884" s="913" t="s">
        <v>308</v>
      </c>
      <c r="DF1884" s="913" t="s">
        <v>308</v>
      </c>
      <c r="DG1884" s="913" t="s">
        <v>308</v>
      </c>
      <c r="DH1884" s="914">
        <v>0</v>
      </c>
      <c r="DI1884" s="809">
        <v>46272</v>
      </c>
      <c r="DJ1884" s="809">
        <v>46276</v>
      </c>
      <c r="DK1884" s="809">
        <v>46276</v>
      </c>
      <c r="DL1884" s="809">
        <v>46307</v>
      </c>
      <c r="DM1884" s="809">
        <v>46300</v>
      </c>
      <c r="DN1884" s="809">
        <v>46300</v>
      </c>
      <c r="DO1884" s="915" t="s">
        <v>308</v>
      </c>
      <c r="DP1884" s="809">
        <v>46339</v>
      </c>
      <c r="DQ1884" s="809">
        <v>46339</v>
      </c>
      <c r="DR1884" s="809">
        <v>46339</v>
      </c>
      <c r="DS1884" s="914">
        <v>46339</v>
      </c>
      <c r="DT1884" s="752">
        <v>46339</v>
      </c>
      <c r="DU1884" s="753">
        <v>-28</v>
      </c>
      <c r="DV1884" s="753" t="s">
        <v>308</v>
      </c>
      <c r="DW1884" s="754">
        <v>46311</v>
      </c>
      <c r="DX1884" s="755">
        <v>46311</v>
      </c>
      <c r="DY1884" s="754" t="e">
        <v>#VALUE!</v>
      </c>
      <c r="DZ1884" s="754" t="e">
        <v>#VALUE!</v>
      </c>
      <c r="EA1884" s="754"/>
      <c r="EB1884" s="754"/>
      <c r="HA1884" s="756" t="s">
        <v>397</v>
      </c>
      <c r="HB1884" s="756" t="s">
        <v>397</v>
      </c>
      <c r="HC1884" s="756" t="s">
        <v>397</v>
      </c>
      <c r="HD1884" s="756" t="s">
        <v>397</v>
      </c>
      <c r="HE1884" s="756" t="s">
        <v>397</v>
      </c>
      <c r="HF1884" s="756" t="s">
        <v>397</v>
      </c>
      <c r="HG1884" s="756" t="s">
        <v>397</v>
      </c>
      <c r="HH1884" s="756" t="s">
        <v>397</v>
      </c>
      <c r="HI1884" s="756" t="s">
        <v>397</v>
      </c>
      <c r="HJ1884" s="756" t="s">
        <v>397</v>
      </c>
      <c r="HK1884"/>
      <c r="HL1884"/>
      <c r="HM1884"/>
      <c r="HN1884" s="756" t="str">
        <f t="shared" si="65"/>
        <v>AUTO PRINT</v>
      </c>
      <c r="HO1884"/>
      <c r="HP1884" s="757" t="s">
        <v>572</v>
      </c>
      <c r="HQ1884" s="757" t="s">
        <v>572</v>
      </c>
      <c r="HR1884" s="757" t="s">
        <v>572</v>
      </c>
      <c r="HS1884"/>
      <c r="HW1884" s="758"/>
      <c r="HX1884"/>
      <c r="HY1884" s="759" t="s">
        <v>572</v>
      </c>
      <c r="HZ1884" s="759" t="s">
        <v>572</v>
      </c>
      <c r="IA1884" s="759" t="s">
        <v>572</v>
      </c>
      <c r="IC1884" s="760" t="s">
        <v>572</v>
      </c>
      <c r="ID1884" s="760" t="s">
        <v>572</v>
      </c>
      <c r="IE1884" s="760" t="s">
        <v>572</v>
      </c>
      <c r="IF1884" s="761" t="s">
        <v>572</v>
      </c>
      <c r="IG1884" s="619" t="str">
        <f t="shared" si="66"/>
        <v>IN HOUSE (MANUAL)</v>
      </c>
      <c r="II1884" s="761" t="s">
        <v>572</v>
      </c>
      <c r="IK1884" s="761" t="str">
        <f>IFERROR(VLOOKUP($M1884,#REF!,13,0),"IN HOUSE (MANUAL)")</f>
        <v>IN HOUSE (MANUAL)</v>
      </c>
      <c r="IM1884" s="760" t="s">
        <v>572</v>
      </c>
      <c r="IN1884" s="760" t="s">
        <v>572</v>
      </c>
      <c r="IO1884" s="760" t="s">
        <v>572</v>
      </c>
      <c r="IQ1884" s="760" t="s">
        <v>572</v>
      </c>
      <c r="IR1884" s="760" t="s">
        <v>572</v>
      </c>
      <c r="IT1884" s="760" t="s">
        <v>572</v>
      </c>
      <c r="IV1884" s="760" t="s">
        <v>572</v>
      </c>
      <c r="IW1884" s="760" t="s">
        <v>572</v>
      </c>
      <c r="IY1884" s="760" t="s">
        <v>572</v>
      </c>
      <c r="IZ1884" s="760" t="s">
        <v>572</v>
      </c>
      <c r="JB1884" s="760" t="s">
        <v>572</v>
      </c>
      <c r="JC1884" s="760" t="s">
        <v>572</v>
      </c>
      <c r="JE1884" s="760" t="s">
        <v>572</v>
      </c>
      <c r="JF1884" s="760" t="s">
        <v>572</v>
      </c>
    </row>
    <row r="1885" spans="1:266" ht="17.25" customHeight="1" x14ac:dyDescent="0.35">
      <c r="A1885" s="618" t="s">
        <v>3298</v>
      </c>
      <c r="B1885" s="730">
        <v>107</v>
      </c>
      <c r="C1885" s="730" t="s">
        <v>3229</v>
      </c>
      <c r="D1885" s="730" t="s">
        <v>3229</v>
      </c>
      <c r="E1885" s="730">
        <v>33</v>
      </c>
      <c r="F1885" s="821" t="s">
        <v>574</v>
      </c>
      <c r="G1885" s="732">
        <v>2</v>
      </c>
      <c r="H1885" s="826">
        <v>46202</v>
      </c>
      <c r="I1885" s="730">
        <v>43</v>
      </c>
      <c r="J1885" s="730" t="s">
        <v>308</v>
      </c>
      <c r="K1885" s="730">
        <v>46</v>
      </c>
      <c r="L1885" s="730" t="s">
        <v>3299</v>
      </c>
      <c r="M1885" s="907" t="s">
        <v>3298</v>
      </c>
      <c r="N1885" s="907" t="s">
        <v>390</v>
      </c>
      <c r="O1885" s="907">
        <v>0</v>
      </c>
      <c r="P1885" s="907">
        <v>0</v>
      </c>
      <c r="Q1885" s="907">
        <v>0</v>
      </c>
      <c r="R1885" s="907">
        <v>373</v>
      </c>
      <c r="S1885" s="907"/>
      <c r="T1885" s="907" t="s">
        <v>3300</v>
      </c>
      <c r="U1885" s="907">
        <v>373</v>
      </c>
      <c r="V1885" s="907" t="s">
        <v>308</v>
      </c>
      <c r="W1885" s="907"/>
      <c r="X1885" s="907"/>
      <c r="Y1885" s="908"/>
      <c r="Z1885" s="908"/>
      <c r="AA1885" s="907" t="s">
        <v>309</v>
      </c>
      <c r="AB1885" s="907" t="s">
        <v>750</v>
      </c>
      <c r="AC1885" s="907" t="s">
        <v>899</v>
      </c>
      <c r="AD1885" s="907">
        <v>4176</v>
      </c>
      <c r="AE1885" s="808">
        <v>2088</v>
      </c>
      <c r="AF1885" s="809">
        <v>46289</v>
      </c>
      <c r="AG1885" s="919"/>
      <c r="AH1885" s="919"/>
      <c r="AI1885" s="919" t="s">
        <v>308</v>
      </c>
      <c r="AJ1885" s="811">
        <v>32</v>
      </c>
      <c r="AK1885" s="909"/>
      <c r="AL1885" s="910"/>
      <c r="AM1885" s="911">
        <v>0</v>
      </c>
      <c r="AN1885" s="911"/>
      <c r="AO1885" s="911"/>
      <c r="AP1885" s="911"/>
      <c r="AQ1885" s="911"/>
      <c r="AR1885" s="911"/>
      <c r="AS1885" s="911"/>
      <c r="AT1885" s="911"/>
      <c r="AU1885" s="911"/>
      <c r="AV1885" s="911"/>
      <c r="AW1885" s="911"/>
      <c r="AX1885" s="911"/>
      <c r="AY1885" s="911"/>
      <c r="AZ1885" s="911"/>
      <c r="BA1885" s="911"/>
      <c r="BB1885" s="911">
        <v>0</v>
      </c>
      <c r="BC1885" s="911">
        <v>0</v>
      </c>
      <c r="BD1885" s="911">
        <v>0</v>
      </c>
      <c r="BE1885" s="911">
        <v>0</v>
      </c>
      <c r="BF1885" s="911">
        <v>0</v>
      </c>
      <c r="BG1885" s="911">
        <v>0</v>
      </c>
      <c r="BH1885" s="911">
        <v>0</v>
      </c>
      <c r="BI1885" s="911" t="s">
        <v>397</v>
      </c>
      <c r="BJ1885" s="911"/>
      <c r="BK1885" s="911">
        <v>2088</v>
      </c>
      <c r="BL1885" s="911"/>
      <c r="BM1885" s="911"/>
      <c r="BN1885" s="911" t="s">
        <v>308</v>
      </c>
      <c r="BO1885" s="911" t="s">
        <v>308</v>
      </c>
      <c r="BP1885" s="911" t="s">
        <v>308</v>
      </c>
      <c r="BQ1885" s="911" t="s">
        <v>308</v>
      </c>
      <c r="BR1885" s="911"/>
      <c r="BS1885" s="911">
        <v>2088</v>
      </c>
      <c r="BT1885" s="911"/>
      <c r="BU1885" s="911" t="s">
        <v>579</v>
      </c>
      <c r="BV1885" s="911"/>
      <c r="BW1885" s="911"/>
      <c r="BX1885" s="911"/>
      <c r="BY1885" s="911"/>
      <c r="BZ1885" s="911"/>
      <c r="CA1885" s="911"/>
      <c r="CB1885" s="911"/>
      <c r="CC1885" s="911"/>
      <c r="CD1885" s="911"/>
      <c r="CE1885" s="911"/>
      <c r="CF1885" s="911"/>
      <c r="CG1885" s="911"/>
      <c r="CH1885" s="911"/>
      <c r="CI1885" s="911"/>
      <c r="CJ1885" s="911"/>
      <c r="CK1885" s="908"/>
      <c r="CL1885" s="908" t="s">
        <v>397</v>
      </c>
      <c r="CM1885" s="908" t="s">
        <v>397</v>
      </c>
      <c r="CN1885" s="908" t="s">
        <v>397</v>
      </c>
      <c r="CO1885" s="908" t="s">
        <v>397</v>
      </c>
      <c r="CP1885" s="908">
        <v>2088</v>
      </c>
      <c r="CQ1885" s="806">
        <v>2088</v>
      </c>
      <c r="CR1885" s="805">
        <v>2088</v>
      </c>
      <c r="CS1885" s="922"/>
      <c r="CT1885" s="815" t="s">
        <v>308</v>
      </c>
      <c r="CU1885" s="923"/>
      <c r="CV1885" s="809"/>
      <c r="CW1885" s="809"/>
      <c r="CX1885" s="815">
        <v>46289</v>
      </c>
      <c r="CY1885" s="920" t="s">
        <v>701</v>
      </c>
      <c r="CZ1885" s="920" t="s">
        <v>308</v>
      </c>
      <c r="DA1885" s="913" t="s">
        <v>308</v>
      </c>
      <c r="DB1885" s="913" t="s">
        <v>308</v>
      </c>
      <c r="DC1885" s="913" t="s">
        <v>308</v>
      </c>
      <c r="DD1885" s="913" t="s">
        <v>308</v>
      </c>
      <c r="DE1885" s="913" t="s">
        <v>308</v>
      </c>
      <c r="DF1885" s="913" t="s">
        <v>308</v>
      </c>
      <c r="DG1885" s="913" t="s">
        <v>308</v>
      </c>
      <c r="DH1885" s="914">
        <v>0</v>
      </c>
      <c r="DI1885" s="809">
        <v>46272</v>
      </c>
      <c r="DJ1885" s="809">
        <v>46276</v>
      </c>
      <c r="DK1885" s="809">
        <v>46276</v>
      </c>
      <c r="DL1885" s="809">
        <v>46314</v>
      </c>
      <c r="DM1885" s="809">
        <v>46302</v>
      </c>
      <c r="DN1885" s="809">
        <v>46302</v>
      </c>
      <c r="DO1885" s="915" t="s">
        <v>308</v>
      </c>
      <c r="DP1885" s="809">
        <v>46339</v>
      </c>
      <c r="DQ1885" s="809">
        <v>46339</v>
      </c>
      <c r="DR1885" s="809">
        <v>46339</v>
      </c>
      <c r="DS1885" s="914">
        <v>46339</v>
      </c>
      <c r="DT1885" s="752">
        <v>46339</v>
      </c>
      <c r="DU1885" s="753">
        <v>-23</v>
      </c>
      <c r="DV1885" s="753" t="s">
        <v>308</v>
      </c>
      <c r="DW1885" s="754">
        <v>46311</v>
      </c>
      <c r="DX1885" s="755">
        <v>46316</v>
      </c>
      <c r="DY1885" s="754" t="e">
        <v>#VALUE!</v>
      </c>
      <c r="DZ1885" s="754" t="e">
        <v>#VALUE!</v>
      </c>
      <c r="EA1885" s="754"/>
      <c r="EB1885" s="754"/>
      <c r="HA1885" s="756" t="s">
        <v>397</v>
      </c>
      <c r="HB1885" s="756" t="s">
        <v>397</v>
      </c>
      <c r="HC1885" s="756" t="s">
        <v>397</v>
      </c>
      <c r="HD1885" s="756" t="s">
        <v>397</v>
      </c>
      <c r="HE1885" s="756" t="s">
        <v>397</v>
      </c>
      <c r="HF1885" s="756" t="s">
        <v>397</v>
      </c>
      <c r="HG1885" s="756" t="s">
        <v>397</v>
      </c>
      <c r="HH1885" s="756" t="s">
        <v>397</v>
      </c>
      <c r="HI1885" s="756" t="s">
        <v>397</v>
      </c>
      <c r="HJ1885" s="756" t="s">
        <v>397</v>
      </c>
      <c r="HK1885"/>
      <c r="HL1885"/>
      <c r="HM1885"/>
      <c r="HN1885" s="756" t="str">
        <f t="shared" si="65"/>
        <v>AUTO PRINT</v>
      </c>
      <c r="HO1885"/>
      <c r="HP1885" s="757" t="s">
        <v>572</v>
      </c>
      <c r="HQ1885" s="757" t="s">
        <v>572</v>
      </c>
      <c r="HR1885" s="757" t="s">
        <v>572</v>
      </c>
      <c r="HS1885"/>
      <c r="HW1885" s="758"/>
      <c r="HX1885"/>
      <c r="HY1885" s="759" t="s">
        <v>572</v>
      </c>
      <c r="HZ1885" s="759" t="s">
        <v>572</v>
      </c>
      <c r="IA1885" s="759" t="s">
        <v>572</v>
      </c>
      <c r="IC1885" s="760" t="s">
        <v>572</v>
      </c>
      <c r="ID1885" s="760" t="s">
        <v>572</v>
      </c>
      <c r="IE1885" s="760" t="s">
        <v>572</v>
      </c>
      <c r="IF1885" s="761" t="s">
        <v>572</v>
      </c>
      <c r="IG1885" s="619" t="str">
        <f t="shared" si="66"/>
        <v>IN HOUSE (MANUAL)</v>
      </c>
      <c r="II1885" s="761" t="s">
        <v>572</v>
      </c>
      <c r="IK1885" s="761" t="str">
        <f>IFERROR(VLOOKUP($M1885,#REF!,13,0),"IN HOUSE (MANUAL)")</f>
        <v>IN HOUSE (MANUAL)</v>
      </c>
      <c r="IM1885" s="760" t="s">
        <v>397</v>
      </c>
      <c r="IN1885" s="760" t="s">
        <v>397</v>
      </c>
      <c r="IO1885" s="760" t="s">
        <v>572</v>
      </c>
      <c r="IQ1885" s="760" t="s">
        <v>572</v>
      </c>
      <c r="IR1885" s="760" t="s">
        <v>572</v>
      </c>
      <c r="IT1885" s="760" t="s">
        <v>572</v>
      </c>
      <c r="IV1885" s="760" t="s">
        <v>572</v>
      </c>
      <c r="IW1885" s="760" t="s">
        <v>572</v>
      </c>
      <c r="IY1885" s="760" t="s">
        <v>572</v>
      </c>
      <c r="IZ1885" s="760" t="s">
        <v>572</v>
      </c>
      <c r="JB1885" s="760" t="s">
        <v>572</v>
      </c>
      <c r="JC1885" s="760" t="s">
        <v>572</v>
      </c>
      <c r="JE1885" s="760" t="s">
        <v>572</v>
      </c>
      <c r="JF1885" s="760" t="s">
        <v>572</v>
      </c>
    </row>
    <row r="1886" spans="1:266" ht="17.25" customHeight="1" x14ac:dyDescent="0.35">
      <c r="A1886" s="618" t="s">
        <v>3301</v>
      </c>
      <c r="B1886" s="730">
        <v>108</v>
      </c>
      <c r="C1886" s="730" t="s">
        <v>3229</v>
      </c>
      <c r="D1886" s="730" t="s">
        <v>3229</v>
      </c>
      <c r="E1886" s="730">
        <v>33</v>
      </c>
      <c r="F1886" s="821" t="s">
        <v>574</v>
      </c>
      <c r="G1886" s="732">
        <v>2</v>
      </c>
      <c r="H1886" s="826">
        <v>46202</v>
      </c>
      <c r="I1886" s="730">
        <v>43</v>
      </c>
      <c r="J1886" s="730" t="s">
        <v>308</v>
      </c>
      <c r="K1886" s="730">
        <v>46</v>
      </c>
      <c r="L1886" s="730" t="s">
        <v>3302</v>
      </c>
      <c r="M1886" s="907" t="s">
        <v>3301</v>
      </c>
      <c r="N1886" s="907" t="s">
        <v>390</v>
      </c>
      <c r="O1886" s="907">
        <v>0</v>
      </c>
      <c r="P1886" s="907">
        <v>0</v>
      </c>
      <c r="Q1886" s="907">
        <v>0</v>
      </c>
      <c r="R1886" s="907">
        <v>373</v>
      </c>
      <c r="S1886" s="907"/>
      <c r="T1886" s="907" t="s">
        <v>3300</v>
      </c>
      <c r="U1886" s="907">
        <v>373</v>
      </c>
      <c r="V1886" s="907" t="s">
        <v>308</v>
      </c>
      <c r="W1886" s="907"/>
      <c r="X1886" s="907"/>
      <c r="Y1886" s="908"/>
      <c r="Z1886" s="908"/>
      <c r="AA1886" s="907" t="s">
        <v>309</v>
      </c>
      <c r="AB1886" s="907" t="s">
        <v>750</v>
      </c>
      <c r="AC1886" s="907" t="s">
        <v>899</v>
      </c>
      <c r="AD1886" s="907">
        <v>4188</v>
      </c>
      <c r="AE1886" s="808">
        <v>2094</v>
      </c>
      <c r="AF1886" s="809">
        <v>46289</v>
      </c>
      <c r="AG1886" s="919"/>
      <c r="AH1886" s="919"/>
      <c r="AI1886" s="919" t="s">
        <v>308</v>
      </c>
      <c r="AJ1886" s="811">
        <v>33</v>
      </c>
      <c r="AK1886" s="909"/>
      <c r="AL1886" s="910"/>
      <c r="AM1886" s="911">
        <v>0</v>
      </c>
      <c r="AN1886" s="911"/>
      <c r="AO1886" s="911"/>
      <c r="AP1886" s="911"/>
      <c r="AQ1886" s="911"/>
      <c r="AR1886" s="911"/>
      <c r="AS1886" s="911"/>
      <c r="AT1886" s="911"/>
      <c r="AU1886" s="911"/>
      <c r="AV1886" s="911"/>
      <c r="AW1886" s="911"/>
      <c r="AX1886" s="911"/>
      <c r="AY1886" s="911"/>
      <c r="AZ1886" s="911"/>
      <c r="BA1886" s="911"/>
      <c r="BB1886" s="911">
        <v>0</v>
      </c>
      <c r="BC1886" s="911">
        <v>0</v>
      </c>
      <c r="BD1886" s="911">
        <v>0</v>
      </c>
      <c r="BE1886" s="911">
        <v>0</v>
      </c>
      <c r="BF1886" s="911">
        <v>0</v>
      </c>
      <c r="BG1886" s="911">
        <v>0</v>
      </c>
      <c r="BH1886" s="911">
        <v>0</v>
      </c>
      <c r="BI1886" s="911" t="s">
        <v>397</v>
      </c>
      <c r="BJ1886" s="911"/>
      <c r="BK1886" s="911">
        <v>2094</v>
      </c>
      <c r="BL1886" s="911"/>
      <c r="BM1886" s="911"/>
      <c r="BN1886" s="911" t="s">
        <v>308</v>
      </c>
      <c r="BO1886" s="911" t="s">
        <v>308</v>
      </c>
      <c r="BP1886" s="911" t="s">
        <v>308</v>
      </c>
      <c r="BQ1886" s="911" t="s">
        <v>308</v>
      </c>
      <c r="BR1886" s="911"/>
      <c r="BS1886" s="911">
        <v>2094</v>
      </c>
      <c r="BT1886" s="911"/>
      <c r="BU1886" s="911" t="s">
        <v>579</v>
      </c>
      <c r="BV1886" s="911"/>
      <c r="BW1886" s="911"/>
      <c r="BX1886" s="911"/>
      <c r="BY1886" s="911"/>
      <c r="BZ1886" s="911"/>
      <c r="CA1886" s="911"/>
      <c r="CB1886" s="911"/>
      <c r="CC1886" s="911"/>
      <c r="CD1886" s="911"/>
      <c r="CE1886" s="911"/>
      <c r="CF1886" s="911"/>
      <c r="CG1886" s="911"/>
      <c r="CH1886" s="911"/>
      <c r="CI1886" s="911"/>
      <c r="CJ1886" s="911"/>
      <c r="CK1886" s="908"/>
      <c r="CL1886" s="908" t="s">
        <v>397</v>
      </c>
      <c r="CM1886" s="908" t="s">
        <v>397</v>
      </c>
      <c r="CN1886" s="908" t="s">
        <v>397</v>
      </c>
      <c r="CO1886" s="908" t="s">
        <v>397</v>
      </c>
      <c r="CP1886" s="908">
        <v>2094</v>
      </c>
      <c r="CQ1886" s="806">
        <v>2094</v>
      </c>
      <c r="CR1886" s="805">
        <v>2094</v>
      </c>
      <c r="CS1886" s="922"/>
      <c r="CT1886" s="815" t="s">
        <v>308</v>
      </c>
      <c r="CU1886" s="923"/>
      <c r="CV1886" s="809"/>
      <c r="CW1886" s="809"/>
      <c r="CX1886" s="815">
        <v>46289</v>
      </c>
      <c r="CY1886" s="920" t="s">
        <v>701</v>
      </c>
      <c r="CZ1886" s="920" t="s">
        <v>308</v>
      </c>
      <c r="DA1886" s="913" t="s">
        <v>308</v>
      </c>
      <c r="DB1886" s="913" t="s">
        <v>308</v>
      </c>
      <c r="DC1886" s="913" t="s">
        <v>308</v>
      </c>
      <c r="DD1886" s="913" t="s">
        <v>308</v>
      </c>
      <c r="DE1886" s="913" t="s">
        <v>308</v>
      </c>
      <c r="DF1886" s="913" t="s">
        <v>308</v>
      </c>
      <c r="DG1886" s="913" t="s">
        <v>308</v>
      </c>
      <c r="DH1886" s="914">
        <v>0</v>
      </c>
      <c r="DI1886" s="809">
        <v>46272</v>
      </c>
      <c r="DJ1886" s="809">
        <v>46276</v>
      </c>
      <c r="DK1886" s="809">
        <v>46276</v>
      </c>
      <c r="DL1886" s="809">
        <v>46314</v>
      </c>
      <c r="DM1886" s="809">
        <v>46304</v>
      </c>
      <c r="DN1886" s="809">
        <v>46304</v>
      </c>
      <c r="DO1886" s="915" t="s">
        <v>308</v>
      </c>
      <c r="DP1886" s="809">
        <v>46339</v>
      </c>
      <c r="DQ1886" s="809">
        <v>46339</v>
      </c>
      <c r="DR1886" s="809">
        <v>46339</v>
      </c>
      <c r="DS1886" s="914">
        <v>46339</v>
      </c>
      <c r="DT1886" s="752">
        <v>46339</v>
      </c>
      <c r="DU1886" s="753">
        <v>-21</v>
      </c>
      <c r="DV1886" s="753" t="s">
        <v>308</v>
      </c>
      <c r="DW1886" s="754">
        <v>46316</v>
      </c>
      <c r="DX1886" s="755">
        <v>46318</v>
      </c>
      <c r="DY1886" s="754" t="e">
        <v>#VALUE!</v>
      </c>
      <c r="DZ1886" s="754" t="e">
        <v>#VALUE!</v>
      </c>
      <c r="EA1886" s="754"/>
      <c r="EB1886" s="754"/>
      <c r="HA1886" s="756" t="s">
        <v>397</v>
      </c>
      <c r="HB1886" s="756" t="s">
        <v>397</v>
      </c>
      <c r="HC1886" s="756" t="s">
        <v>397</v>
      </c>
      <c r="HD1886" s="756" t="s">
        <v>397</v>
      </c>
      <c r="HE1886" s="756" t="s">
        <v>397</v>
      </c>
      <c r="HF1886" s="756" t="s">
        <v>397</v>
      </c>
      <c r="HG1886" s="756" t="s">
        <v>397</v>
      </c>
      <c r="HH1886" s="756" t="s">
        <v>397</v>
      </c>
      <c r="HI1886" s="756" t="s">
        <v>397</v>
      </c>
      <c r="HJ1886" s="756" t="s">
        <v>397</v>
      </c>
      <c r="HK1886"/>
      <c r="HL1886"/>
      <c r="HM1886"/>
      <c r="HN1886" s="756" t="str">
        <f t="shared" si="65"/>
        <v>AUTO PRINT</v>
      </c>
      <c r="HO1886"/>
      <c r="HP1886" s="757" t="s">
        <v>572</v>
      </c>
      <c r="HQ1886" s="757" t="s">
        <v>572</v>
      </c>
      <c r="HR1886" s="757" t="s">
        <v>572</v>
      </c>
      <c r="HS1886"/>
      <c r="HW1886" s="758"/>
      <c r="HX1886"/>
      <c r="HY1886" s="759" t="s">
        <v>572</v>
      </c>
      <c r="HZ1886" s="759" t="s">
        <v>572</v>
      </c>
      <c r="IA1886" s="759" t="s">
        <v>572</v>
      </c>
      <c r="IC1886" s="760" t="s">
        <v>572</v>
      </c>
      <c r="ID1886" s="760" t="s">
        <v>572</v>
      </c>
      <c r="IE1886" s="760" t="s">
        <v>572</v>
      </c>
      <c r="IF1886" s="761" t="s">
        <v>572</v>
      </c>
      <c r="IG1886" s="619" t="str">
        <f t="shared" si="66"/>
        <v>IN HOUSE (MANUAL)</v>
      </c>
      <c r="II1886" s="761" t="s">
        <v>572</v>
      </c>
      <c r="IK1886" s="761" t="str">
        <f>IFERROR(VLOOKUP($M1886,#REF!,13,0),"IN HOUSE (MANUAL)")</f>
        <v>IN HOUSE (MANUAL)</v>
      </c>
      <c r="IM1886" s="760" t="s">
        <v>397</v>
      </c>
      <c r="IN1886" s="760" t="s">
        <v>397</v>
      </c>
      <c r="IO1886" s="760" t="s">
        <v>572</v>
      </c>
      <c r="IQ1886" s="760" t="s">
        <v>572</v>
      </c>
      <c r="IR1886" s="760" t="s">
        <v>572</v>
      </c>
      <c r="IT1886" s="760" t="s">
        <v>572</v>
      </c>
      <c r="IV1886" s="760" t="s">
        <v>572</v>
      </c>
      <c r="IW1886" s="760" t="s">
        <v>572</v>
      </c>
      <c r="IY1886" s="760" t="s">
        <v>572</v>
      </c>
      <c r="IZ1886" s="760" t="s">
        <v>572</v>
      </c>
      <c r="JB1886" s="760" t="s">
        <v>572</v>
      </c>
      <c r="JC1886" s="760" t="s">
        <v>572</v>
      </c>
      <c r="JE1886" s="760" t="s">
        <v>572</v>
      </c>
      <c r="JF1886" s="760" t="s">
        <v>572</v>
      </c>
    </row>
    <row r="1887" spans="1:266" ht="17.25" customHeight="1" x14ac:dyDescent="0.35">
      <c r="A1887" s="618" t="s">
        <v>3303</v>
      </c>
      <c r="B1887" s="730">
        <v>109</v>
      </c>
      <c r="C1887" s="730" t="s">
        <v>3229</v>
      </c>
      <c r="D1887" s="730" t="s">
        <v>3229</v>
      </c>
      <c r="E1887" s="730">
        <v>33</v>
      </c>
      <c r="F1887" s="821" t="s">
        <v>574</v>
      </c>
      <c r="G1887" s="732">
        <v>2</v>
      </c>
      <c r="H1887" s="826">
        <v>46202</v>
      </c>
      <c r="I1887" s="730">
        <v>44</v>
      </c>
      <c r="J1887" s="730" t="s">
        <v>308</v>
      </c>
      <c r="K1887" s="730">
        <v>46</v>
      </c>
      <c r="L1887" s="730" t="s">
        <v>3304</v>
      </c>
      <c r="M1887" s="907" t="s">
        <v>3303</v>
      </c>
      <c r="N1887" s="907" t="s">
        <v>390</v>
      </c>
      <c r="O1887" s="907">
        <v>0</v>
      </c>
      <c r="P1887" s="907">
        <v>0</v>
      </c>
      <c r="Q1887" s="907">
        <v>0</v>
      </c>
      <c r="R1887" s="907">
        <v>373</v>
      </c>
      <c r="S1887" s="907"/>
      <c r="T1887" s="907" t="s">
        <v>3300</v>
      </c>
      <c r="U1887" s="907">
        <v>373</v>
      </c>
      <c r="V1887" s="907" t="s">
        <v>308</v>
      </c>
      <c r="W1887" s="907"/>
      <c r="X1887" s="907"/>
      <c r="Y1887" s="908"/>
      <c r="Z1887" s="908"/>
      <c r="AA1887" s="907" t="s">
        <v>309</v>
      </c>
      <c r="AB1887" s="907" t="s">
        <v>750</v>
      </c>
      <c r="AC1887" s="907" t="s">
        <v>899</v>
      </c>
      <c r="AD1887" s="907">
        <v>2832</v>
      </c>
      <c r="AE1887" s="808">
        <v>1416</v>
      </c>
      <c r="AF1887" s="809">
        <v>46289</v>
      </c>
      <c r="AG1887" s="919"/>
      <c r="AH1887" s="919"/>
      <c r="AI1887" s="919" t="s">
        <v>308</v>
      </c>
      <c r="AJ1887" s="811">
        <v>34</v>
      </c>
      <c r="AK1887" s="909"/>
      <c r="AL1887" s="910"/>
      <c r="AM1887" s="911">
        <v>0</v>
      </c>
      <c r="AN1887" s="911"/>
      <c r="AO1887" s="911"/>
      <c r="AP1887" s="911"/>
      <c r="AQ1887" s="911"/>
      <c r="AR1887" s="911"/>
      <c r="AS1887" s="911"/>
      <c r="AT1887" s="911"/>
      <c r="AU1887" s="911"/>
      <c r="AV1887" s="911"/>
      <c r="AW1887" s="911"/>
      <c r="AX1887" s="911"/>
      <c r="AY1887" s="911"/>
      <c r="AZ1887" s="911"/>
      <c r="BA1887" s="911"/>
      <c r="BB1887" s="911">
        <v>0</v>
      </c>
      <c r="BC1887" s="911">
        <v>0</v>
      </c>
      <c r="BD1887" s="911">
        <v>0</v>
      </c>
      <c r="BE1887" s="911">
        <v>0</v>
      </c>
      <c r="BF1887" s="911">
        <v>0</v>
      </c>
      <c r="BG1887" s="911">
        <v>0</v>
      </c>
      <c r="BH1887" s="911">
        <v>0</v>
      </c>
      <c r="BI1887" s="911" t="s">
        <v>397</v>
      </c>
      <c r="BJ1887" s="911"/>
      <c r="BK1887" s="911">
        <v>1416</v>
      </c>
      <c r="BL1887" s="911"/>
      <c r="BM1887" s="911"/>
      <c r="BN1887" s="911" t="s">
        <v>308</v>
      </c>
      <c r="BO1887" s="911" t="s">
        <v>308</v>
      </c>
      <c r="BP1887" s="911" t="s">
        <v>308</v>
      </c>
      <c r="BQ1887" s="911" t="s">
        <v>308</v>
      </c>
      <c r="BR1887" s="911"/>
      <c r="BS1887" s="911">
        <v>1416</v>
      </c>
      <c r="BT1887" s="911"/>
      <c r="BU1887" s="911" t="s">
        <v>579</v>
      </c>
      <c r="BV1887" s="911"/>
      <c r="BW1887" s="911"/>
      <c r="BX1887" s="911"/>
      <c r="BY1887" s="911"/>
      <c r="BZ1887" s="911"/>
      <c r="CA1887" s="911"/>
      <c r="CB1887" s="911"/>
      <c r="CC1887" s="911"/>
      <c r="CD1887" s="911"/>
      <c r="CE1887" s="911"/>
      <c r="CF1887" s="911"/>
      <c r="CG1887" s="911"/>
      <c r="CH1887" s="911"/>
      <c r="CI1887" s="911"/>
      <c r="CJ1887" s="911"/>
      <c r="CK1887" s="908"/>
      <c r="CL1887" s="908" t="s">
        <v>397</v>
      </c>
      <c r="CM1887" s="908" t="s">
        <v>397</v>
      </c>
      <c r="CN1887" s="908" t="s">
        <v>397</v>
      </c>
      <c r="CO1887" s="908" t="s">
        <v>397</v>
      </c>
      <c r="CP1887" s="908">
        <v>1416</v>
      </c>
      <c r="CQ1887" s="806">
        <v>1416</v>
      </c>
      <c r="CR1887" s="805">
        <v>1416</v>
      </c>
      <c r="CS1887" s="922"/>
      <c r="CT1887" s="815" t="s">
        <v>308</v>
      </c>
      <c r="CU1887" s="923"/>
      <c r="CV1887" s="809"/>
      <c r="CW1887" s="809"/>
      <c r="CX1887" s="815">
        <v>46289</v>
      </c>
      <c r="CY1887" s="920" t="s">
        <v>701</v>
      </c>
      <c r="CZ1887" s="920" t="s">
        <v>308</v>
      </c>
      <c r="DA1887" s="913" t="s">
        <v>308</v>
      </c>
      <c r="DB1887" s="913" t="s">
        <v>308</v>
      </c>
      <c r="DC1887" s="913" t="s">
        <v>308</v>
      </c>
      <c r="DD1887" s="913" t="s">
        <v>308</v>
      </c>
      <c r="DE1887" s="913" t="s">
        <v>308</v>
      </c>
      <c r="DF1887" s="913" t="s">
        <v>308</v>
      </c>
      <c r="DG1887" s="913" t="s">
        <v>308</v>
      </c>
      <c r="DH1887" s="914">
        <v>0</v>
      </c>
      <c r="DI1887" s="809">
        <v>46272</v>
      </c>
      <c r="DJ1887" s="809">
        <v>46276</v>
      </c>
      <c r="DK1887" s="809">
        <v>46276</v>
      </c>
      <c r="DL1887" s="809">
        <v>46314</v>
      </c>
      <c r="DM1887" s="809">
        <v>46308</v>
      </c>
      <c r="DN1887" s="809">
        <v>46308</v>
      </c>
      <c r="DO1887" s="915" t="s">
        <v>308</v>
      </c>
      <c r="DP1887" s="809">
        <v>46339</v>
      </c>
      <c r="DQ1887" s="809">
        <v>46339</v>
      </c>
      <c r="DR1887" s="809">
        <v>46339</v>
      </c>
      <c r="DS1887" s="914">
        <v>46339</v>
      </c>
      <c r="DT1887" s="752">
        <v>46339</v>
      </c>
      <c r="DU1887" s="753">
        <v>-17</v>
      </c>
      <c r="DV1887" s="753" t="s">
        <v>308</v>
      </c>
      <c r="DW1887" s="754">
        <v>46318</v>
      </c>
      <c r="DX1887" s="755">
        <v>46322</v>
      </c>
      <c r="DY1887" s="754" t="e">
        <v>#VALUE!</v>
      </c>
      <c r="DZ1887" s="754" t="e">
        <v>#VALUE!</v>
      </c>
      <c r="EA1887" s="754"/>
      <c r="EB1887" s="754"/>
      <c r="HA1887" s="756" t="s">
        <v>397</v>
      </c>
      <c r="HB1887" s="756" t="s">
        <v>397</v>
      </c>
      <c r="HC1887" s="756" t="s">
        <v>397</v>
      </c>
      <c r="HD1887" s="756" t="s">
        <v>397</v>
      </c>
      <c r="HE1887" s="756" t="s">
        <v>397</v>
      </c>
      <c r="HF1887" s="756" t="s">
        <v>397</v>
      </c>
      <c r="HG1887" s="756" t="s">
        <v>397</v>
      </c>
      <c r="HH1887" s="756" t="s">
        <v>397</v>
      </c>
      <c r="HI1887" s="756" t="s">
        <v>397</v>
      </c>
      <c r="HJ1887" s="756" t="s">
        <v>397</v>
      </c>
      <c r="HK1887"/>
      <c r="HL1887"/>
      <c r="HM1887"/>
      <c r="HN1887" s="756" t="str">
        <f t="shared" si="65"/>
        <v>AUTO PRINT</v>
      </c>
      <c r="HO1887"/>
      <c r="HP1887" s="757" t="s">
        <v>572</v>
      </c>
      <c r="HQ1887" s="757" t="s">
        <v>572</v>
      </c>
      <c r="HR1887" s="757" t="s">
        <v>572</v>
      </c>
      <c r="HS1887"/>
      <c r="HW1887" s="758"/>
      <c r="HX1887"/>
      <c r="HY1887" s="759" t="s">
        <v>572</v>
      </c>
      <c r="HZ1887" s="759" t="s">
        <v>572</v>
      </c>
      <c r="IA1887" s="759" t="s">
        <v>572</v>
      </c>
      <c r="IC1887" s="760" t="s">
        <v>572</v>
      </c>
      <c r="ID1887" s="760" t="s">
        <v>572</v>
      </c>
      <c r="IE1887" s="760" t="s">
        <v>572</v>
      </c>
      <c r="IF1887" s="761" t="s">
        <v>572</v>
      </c>
      <c r="IG1887" s="619" t="str">
        <f t="shared" si="66"/>
        <v>IN HOUSE (MANUAL)</v>
      </c>
      <c r="II1887" s="761" t="s">
        <v>572</v>
      </c>
      <c r="IK1887" s="761" t="str">
        <f>IFERROR(VLOOKUP($M1887,#REF!,13,0),"IN HOUSE (MANUAL)")</f>
        <v>IN HOUSE (MANUAL)</v>
      </c>
      <c r="IM1887" s="760" t="s">
        <v>397</v>
      </c>
      <c r="IN1887" s="760" t="s">
        <v>397</v>
      </c>
      <c r="IO1887" s="760" t="s">
        <v>572</v>
      </c>
      <c r="IQ1887" s="760" t="s">
        <v>572</v>
      </c>
      <c r="IR1887" s="760" t="s">
        <v>572</v>
      </c>
      <c r="IT1887" s="760" t="s">
        <v>572</v>
      </c>
      <c r="IV1887" s="760" t="s">
        <v>572</v>
      </c>
      <c r="IW1887" s="760" t="s">
        <v>572</v>
      </c>
      <c r="IY1887" s="760" t="s">
        <v>572</v>
      </c>
      <c r="IZ1887" s="760" t="s">
        <v>572</v>
      </c>
      <c r="JB1887" s="760" t="s">
        <v>572</v>
      </c>
      <c r="JC1887" s="760" t="s">
        <v>572</v>
      </c>
      <c r="JE1887" s="760" t="s">
        <v>572</v>
      </c>
      <c r="JF1887" s="760" t="s">
        <v>572</v>
      </c>
    </row>
    <row r="1888" spans="1:266" ht="17.25" customHeight="1" x14ac:dyDescent="0.35">
      <c r="A1888" s="618" t="s">
        <v>3305</v>
      </c>
      <c r="B1888" s="730">
        <v>110</v>
      </c>
      <c r="C1888" s="730" t="s">
        <v>3229</v>
      </c>
      <c r="D1888" s="730" t="s">
        <v>3229</v>
      </c>
      <c r="E1888" s="730">
        <v>33</v>
      </c>
      <c r="F1888" s="821" t="s">
        <v>574</v>
      </c>
      <c r="G1888" s="732">
        <v>2</v>
      </c>
      <c r="H1888" s="826">
        <v>46202</v>
      </c>
      <c r="I1888" s="730">
        <v>44</v>
      </c>
      <c r="J1888" s="730" t="s">
        <v>308</v>
      </c>
      <c r="K1888" s="730">
        <v>46</v>
      </c>
      <c r="L1888" s="730" t="s">
        <v>3306</v>
      </c>
      <c r="M1888" s="907" t="s">
        <v>3305</v>
      </c>
      <c r="N1888" s="907" t="s">
        <v>390</v>
      </c>
      <c r="O1888" s="907">
        <v>0</v>
      </c>
      <c r="P1888" s="907">
        <v>0</v>
      </c>
      <c r="Q1888" s="907">
        <v>0</v>
      </c>
      <c r="R1888" s="907">
        <v>373</v>
      </c>
      <c r="S1888" s="907"/>
      <c r="T1888" s="907" t="s">
        <v>3300</v>
      </c>
      <c r="U1888" s="907">
        <v>373</v>
      </c>
      <c r="V1888" s="907" t="s">
        <v>308</v>
      </c>
      <c r="W1888" s="907"/>
      <c r="X1888" s="907"/>
      <c r="Y1888" s="908"/>
      <c r="Z1888" s="908"/>
      <c r="AA1888" s="907" t="s">
        <v>309</v>
      </c>
      <c r="AB1888" s="907" t="s">
        <v>750</v>
      </c>
      <c r="AC1888" s="907" t="s">
        <v>899</v>
      </c>
      <c r="AD1888" s="907">
        <v>2832</v>
      </c>
      <c r="AE1888" s="808">
        <v>1416</v>
      </c>
      <c r="AF1888" s="809">
        <v>46289</v>
      </c>
      <c r="AG1888" s="919"/>
      <c r="AH1888" s="919"/>
      <c r="AI1888" s="919" t="s">
        <v>308</v>
      </c>
      <c r="AJ1888" s="811">
        <v>35</v>
      </c>
      <c r="AK1888" s="909"/>
      <c r="AL1888" s="910"/>
      <c r="AM1888" s="911">
        <v>0</v>
      </c>
      <c r="AN1888" s="911"/>
      <c r="AO1888" s="911"/>
      <c r="AP1888" s="911"/>
      <c r="AQ1888" s="911"/>
      <c r="AR1888" s="911"/>
      <c r="AS1888" s="911"/>
      <c r="AT1888" s="911"/>
      <c r="AU1888" s="911"/>
      <c r="AV1888" s="911"/>
      <c r="AW1888" s="911"/>
      <c r="AX1888" s="911"/>
      <c r="AY1888" s="911"/>
      <c r="AZ1888" s="911"/>
      <c r="BA1888" s="911"/>
      <c r="BB1888" s="911">
        <v>0</v>
      </c>
      <c r="BC1888" s="911">
        <v>0</v>
      </c>
      <c r="BD1888" s="911">
        <v>0</v>
      </c>
      <c r="BE1888" s="911">
        <v>0</v>
      </c>
      <c r="BF1888" s="911">
        <v>0</v>
      </c>
      <c r="BG1888" s="911">
        <v>0</v>
      </c>
      <c r="BH1888" s="911">
        <v>0</v>
      </c>
      <c r="BI1888" s="911" t="s">
        <v>397</v>
      </c>
      <c r="BJ1888" s="911"/>
      <c r="BK1888" s="911">
        <v>1416</v>
      </c>
      <c r="BL1888" s="911"/>
      <c r="BM1888" s="911"/>
      <c r="BN1888" s="911" t="s">
        <v>308</v>
      </c>
      <c r="BO1888" s="911" t="s">
        <v>308</v>
      </c>
      <c r="BP1888" s="911" t="s">
        <v>308</v>
      </c>
      <c r="BQ1888" s="911" t="s">
        <v>308</v>
      </c>
      <c r="BR1888" s="911"/>
      <c r="BS1888" s="911">
        <v>1416</v>
      </c>
      <c r="BT1888" s="911"/>
      <c r="BU1888" s="911" t="s">
        <v>579</v>
      </c>
      <c r="BV1888" s="911"/>
      <c r="BW1888" s="911"/>
      <c r="BX1888" s="911"/>
      <c r="BY1888" s="911"/>
      <c r="BZ1888" s="911"/>
      <c r="CA1888" s="911"/>
      <c r="CB1888" s="911"/>
      <c r="CC1888" s="911"/>
      <c r="CD1888" s="911"/>
      <c r="CE1888" s="911"/>
      <c r="CF1888" s="911"/>
      <c r="CG1888" s="911"/>
      <c r="CH1888" s="911"/>
      <c r="CI1888" s="911"/>
      <c r="CJ1888" s="911"/>
      <c r="CK1888" s="908"/>
      <c r="CL1888" s="908" t="s">
        <v>397</v>
      </c>
      <c r="CM1888" s="908" t="s">
        <v>397</v>
      </c>
      <c r="CN1888" s="908" t="s">
        <v>397</v>
      </c>
      <c r="CO1888" s="908" t="s">
        <v>397</v>
      </c>
      <c r="CP1888" s="908">
        <v>1416</v>
      </c>
      <c r="CQ1888" s="806">
        <v>1416</v>
      </c>
      <c r="CR1888" s="805">
        <v>1416</v>
      </c>
      <c r="CS1888" s="922"/>
      <c r="CT1888" s="815" t="s">
        <v>308</v>
      </c>
      <c r="CU1888" s="923"/>
      <c r="CV1888" s="809"/>
      <c r="CW1888" s="809"/>
      <c r="CX1888" s="815">
        <v>46289</v>
      </c>
      <c r="CY1888" s="920" t="s">
        <v>701</v>
      </c>
      <c r="CZ1888" s="920" t="s">
        <v>308</v>
      </c>
      <c r="DA1888" s="913" t="s">
        <v>308</v>
      </c>
      <c r="DB1888" s="913" t="s">
        <v>308</v>
      </c>
      <c r="DC1888" s="913" t="s">
        <v>308</v>
      </c>
      <c r="DD1888" s="913" t="s">
        <v>308</v>
      </c>
      <c r="DE1888" s="913" t="s">
        <v>308</v>
      </c>
      <c r="DF1888" s="913" t="s">
        <v>308</v>
      </c>
      <c r="DG1888" s="913" t="s">
        <v>308</v>
      </c>
      <c r="DH1888" s="914">
        <v>0</v>
      </c>
      <c r="DI1888" s="809">
        <v>46272</v>
      </c>
      <c r="DJ1888" s="809">
        <v>46276</v>
      </c>
      <c r="DK1888" s="809">
        <v>46276</v>
      </c>
      <c r="DL1888" s="809">
        <v>46314</v>
      </c>
      <c r="DM1888" s="809">
        <v>46310</v>
      </c>
      <c r="DN1888" s="809">
        <v>46310</v>
      </c>
      <c r="DO1888" s="915" t="s">
        <v>308</v>
      </c>
      <c r="DP1888" s="809">
        <v>46339</v>
      </c>
      <c r="DQ1888" s="809">
        <v>46339</v>
      </c>
      <c r="DR1888" s="809">
        <v>46339</v>
      </c>
      <c r="DS1888" s="914">
        <v>46339</v>
      </c>
      <c r="DT1888" s="752">
        <v>46339</v>
      </c>
      <c r="DU1888" s="753">
        <v>-16</v>
      </c>
      <c r="DV1888" s="753" t="s">
        <v>308</v>
      </c>
      <c r="DW1888" s="754">
        <v>46322</v>
      </c>
      <c r="DX1888" s="755">
        <v>46323</v>
      </c>
      <c r="DY1888" s="754" t="e">
        <v>#VALUE!</v>
      </c>
      <c r="DZ1888" s="754" t="e">
        <v>#VALUE!</v>
      </c>
      <c r="EA1888" s="754"/>
      <c r="EB1888" s="754"/>
      <c r="HA1888" s="756" t="s">
        <v>397</v>
      </c>
      <c r="HB1888" s="756" t="s">
        <v>397</v>
      </c>
      <c r="HC1888" s="756" t="s">
        <v>397</v>
      </c>
      <c r="HD1888" s="756" t="s">
        <v>397</v>
      </c>
      <c r="HE1888" s="756" t="s">
        <v>397</v>
      </c>
      <c r="HF1888" s="756" t="s">
        <v>397</v>
      </c>
      <c r="HG1888" s="756" t="s">
        <v>397</v>
      </c>
      <c r="HH1888" s="756" t="s">
        <v>397</v>
      </c>
      <c r="HI1888" s="756" t="s">
        <v>397</v>
      </c>
      <c r="HJ1888" s="756" t="s">
        <v>397</v>
      </c>
      <c r="HK1888"/>
      <c r="HL1888"/>
      <c r="HM1888"/>
      <c r="HN1888" s="756" t="str">
        <f t="shared" si="65"/>
        <v>AUTO PRINT</v>
      </c>
      <c r="HO1888"/>
      <c r="HP1888" s="757" t="s">
        <v>572</v>
      </c>
      <c r="HQ1888" s="757" t="s">
        <v>572</v>
      </c>
      <c r="HR1888" s="757" t="s">
        <v>572</v>
      </c>
      <c r="HS1888"/>
      <c r="HW1888" s="758"/>
      <c r="HX1888"/>
      <c r="HY1888" s="759" t="s">
        <v>572</v>
      </c>
      <c r="HZ1888" s="759" t="s">
        <v>572</v>
      </c>
      <c r="IA1888" s="759" t="s">
        <v>572</v>
      </c>
      <c r="IC1888" s="760" t="s">
        <v>572</v>
      </c>
      <c r="ID1888" s="760" t="s">
        <v>572</v>
      </c>
      <c r="IE1888" s="760" t="s">
        <v>572</v>
      </c>
      <c r="IF1888" s="761" t="s">
        <v>572</v>
      </c>
      <c r="IG1888" s="619" t="str">
        <f t="shared" si="66"/>
        <v>IN HOUSE (MANUAL)</v>
      </c>
      <c r="II1888" s="761" t="s">
        <v>572</v>
      </c>
      <c r="IK1888" s="761" t="str">
        <f>IFERROR(VLOOKUP($M1888,#REF!,13,0),"IN HOUSE (MANUAL)")</f>
        <v>IN HOUSE (MANUAL)</v>
      </c>
      <c r="IM1888" s="760" t="s">
        <v>397</v>
      </c>
      <c r="IN1888" s="760" t="s">
        <v>397</v>
      </c>
      <c r="IO1888" s="760" t="s">
        <v>572</v>
      </c>
      <c r="IQ1888" s="760" t="s">
        <v>572</v>
      </c>
      <c r="IR1888" s="760" t="s">
        <v>572</v>
      </c>
      <c r="IT1888" s="760" t="s">
        <v>572</v>
      </c>
      <c r="IV1888" s="760" t="s">
        <v>572</v>
      </c>
      <c r="IW1888" s="760" t="s">
        <v>572</v>
      </c>
      <c r="IY1888" s="760" t="s">
        <v>572</v>
      </c>
      <c r="IZ1888" s="760" t="s">
        <v>572</v>
      </c>
      <c r="JB1888" s="760" t="s">
        <v>572</v>
      </c>
      <c r="JC1888" s="760" t="s">
        <v>572</v>
      </c>
      <c r="JE1888" s="760" t="s">
        <v>572</v>
      </c>
      <c r="JF1888" s="760" t="s">
        <v>572</v>
      </c>
    </row>
    <row r="1889" spans="1:266" ht="17.25" customHeight="1" x14ac:dyDescent="0.35">
      <c r="A1889" s="618" t="s">
        <v>3307</v>
      </c>
      <c r="B1889" s="730">
        <v>111</v>
      </c>
      <c r="C1889" s="730" t="s">
        <v>3045</v>
      </c>
      <c r="D1889" s="730" t="s">
        <v>3045</v>
      </c>
      <c r="E1889" s="730">
        <v>33</v>
      </c>
      <c r="F1889" s="731" t="s">
        <v>574</v>
      </c>
      <c r="G1889" s="732">
        <v>1</v>
      </c>
      <c r="H1889" s="733">
        <v>46202</v>
      </c>
      <c r="I1889" s="730">
        <v>44</v>
      </c>
      <c r="J1889" s="730" t="s">
        <v>308</v>
      </c>
      <c r="K1889" s="730">
        <v>46</v>
      </c>
      <c r="L1889" s="730" t="s">
        <v>3308</v>
      </c>
      <c r="M1889" s="805" t="s">
        <v>3307</v>
      </c>
      <c r="N1889" s="907" t="s">
        <v>390</v>
      </c>
      <c r="O1889" s="907">
        <v>0</v>
      </c>
      <c r="P1889" s="907">
        <v>0</v>
      </c>
      <c r="Q1889" s="907">
        <v>0</v>
      </c>
      <c r="R1889" s="805">
        <v>373</v>
      </c>
      <c r="S1889" s="805"/>
      <c r="T1889" s="805" t="s">
        <v>3300</v>
      </c>
      <c r="U1889" s="805">
        <v>373</v>
      </c>
      <c r="V1889" s="805" t="s">
        <v>308</v>
      </c>
      <c r="W1889" s="805"/>
      <c r="X1889" s="805"/>
      <c r="Y1889" s="806"/>
      <c r="Z1889" s="806"/>
      <c r="AA1889" s="805" t="s">
        <v>309</v>
      </c>
      <c r="AB1889" s="805" t="s">
        <v>750</v>
      </c>
      <c r="AC1889" s="805" t="s">
        <v>885</v>
      </c>
      <c r="AD1889" s="805">
        <v>144</v>
      </c>
      <c r="AE1889" s="903">
        <v>144</v>
      </c>
      <c r="AF1889" s="807">
        <v>46289</v>
      </c>
      <c r="AG1889" s="810"/>
      <c r="AH1889" s="810"/>
      <c r="AI1889" s="810" t="s">
        <v>308</v>
      </c>
      <c r="AJ1889" s="811">
        <v>36</v>
      </c>
      <c r="AK1889" s="812"/>
      <c r="AL1889" s="811"/>
      <c r="AM1889" s="813">
        <v>0</v>
      </c>
      <c r="AN1889" s="813"/>
      <c r="AO1889" s="813"/>
      <c r="AP1889" s="813"/>
      <c r="AQ1889" s="813"/>
      <c r="AR1889" s="813"/>
      <c r="AS1889" s="813"/>
      <c r="AT1889" s="813"/>
      <c r="AU1889" s="813"/>
      <c r="AV1889" s="813"/>
      <c r="AW1889" s="813"/>
      <c r="AX1889" s="813"/>
      <c r="AY1889" s="813"/>
      <c r="AZ1889" s="813"/>
      <c r="BA1889" s="813"/>
      <c r="BB1889" s="813">
        <v>0</v>
      </c>
      <c r="BC1889" s="813">
        <v>0</v>
      </c>
      <c r="BD1889" s="813">
        <v>0</v>
      </c>
      <c r="BE1889" s="813">
        <v>0</v>
      </c>
      <c r="BF1889" s="813">
        <v>0</v>
      </c>
      <c r="BG1889" s="813">
        <v>0</v>
      </c>
      <c r="BH1889" s="813">
        <v>0</v>
      </c>
      <c r="BI1889" s="813" t="s">
        <v>397</v>
      </c>
      <c r="BJ1889" s="813"/>
      <c r="BK1889" s="813">
        <v>144</v>
      </c>
      <c r="BL1889" s="813"/>
      <c r="BM1889" s="813"/>
      <c r="BN1889" s="813" t="s">
        <v>308</v>
      </c>
      <c r="BO1889" s="813" t="s">
        <v>308</v>
      </c>
      <c r="BP1889" s="813" t="s">
        <v>308</v>
      </c>
      <c r="BQ1889" s="813" t="s">
        <v>308</v>
      </c>
      <c r="BR1889" s="813"/>
      <c r="BS1889" s="813">
        <v>144</v>
      </c>
      <c r="BT1889" s="813"/>
      <c r="BU1889" s="813" t="s">
        <v>579</v>
      </c>
      <c r="BV1889" s="813"/>
      <c r="BW1889" s="813"/>
      <c r="BX1889" s="813"/>
      <c r="BY1889" s="813"/>
      <c r="BZ1889" s="813"/>
      <c r="CA1889" s="813"/>
      <c r="CB1889" s="813"/>
      <c r="CC1889" s="813"/>
      <c r="CD1889" s="813"/>
      <c r="CE1889" s="813"/>
      <c r="CF1889" s="813"/>
      <c r="CG1889" s="813"/>
      <c r="CH1889" s="813"/>
      <c r="CI1889" s="813"/>
      <c r="CJ1889" s="813"/>
      <c r="CK1889" s="806"/>
      <c r="CL1889" s="806" t="s">
        <v>397</v>
      </c>
      <c r="CM1889" s="806" t="s">
        <v>397</v>
      </c>
      <c r="CN1889" s="806" t="s">
        <v>397</v>
      </c>
      <c r="CO1889" s="806" t="s">
        <v>397</v>
      </c>
      <c r="CP1889" s="806">
        <v>144</v>
      </c>
      <c r="CQ1889" s="806">
        <v>144</v>
      </c>
      <c r="CR1889" s="805">
        <v>144</v>
      </c>
      <c r="CS1889" s="814"/>
      <c r="CT1889" s="815" t="s">
        <v>308</v>
      </c>
      <c r="CU1889" s="923"/>
      <c r="CV1889" s="807"/>
      <c r="CW1889" s="807"/>
      <c r="CX1889" s="905">
        <v>46289</v>
      </c>
      <c r="CY1889" s="817" t="s">
        <v>701</v>
      </c>
      <c r="CZ1889" s="817" t="s">
        <v>308</v>
      </c>
      <c r="DA1889" s="818" t="s">
        <v>308</v>
      </c>
      <c r="DB1889" s="818" t="s">
        <v>308</v>
      </c>
      <c r="DC1889" s="818" t="s">
        <v>308</v>
      </c>
      <c r="DD1889" s="818" t="s">
        <v>308</v>
      </c>
      <c r="DE1889" s="818" t="s">
        <v>308</v>
      </c>
      <c r="DF1889" s="818" t="s">
        <v>308</v>
      </c>
      <c r="DG1889" s="818" t="s">
        <v>308</v>
      </c>
      <c r="DH1889" s="819">
        <v>0</v>
      </c>
      <c r="DI1889" s="807">
        <v>46272</v>
      </c>
      <c r="DJ1889" s="807">
        <v>46276</v>
      </c>
      <c r="DK1889" s="807">
        <v>46276</v>
      </c>
      <c r="DL1889" s="807">
        <v>46314</v>
      </c>
      <c r="DM1889" s="807">
        <v>46311</v>
      </c>
      <c r="DN1889" s="807">
        <v>46311</v>
      </c>
      <c r="DO1889" s="820" t="s">
        <v>308</v>
      </c>
      <c r="DP1889" s="807">
        <v>46339</v>
      </c>
      <c r="DQ1889" s="807">
        <v>46339</v>
      </c>
      <c r="DR1889" s="807">
        <v>46339</v>
      </c>
      <c r="DS1889" s="819">
        <v>46339</v>
      </c>
      <c r="DT1889" s="752">
        <v>46339</v>
      </c>
      <c r="DU1889" s="753">
        <v>-15</v>
      </c>
      <c r="DV1889" s="753" t="s">
        <v>308</v>
      </c>
      <c r="DW1889" s="754">
        <v>46323</v>
      </c>
      <c r="DX1889" s="755">
        <v>46324</v>
      </c>
      <c r="DY1889" s="754" t="e">
        <v>#VALUE!</v>
      </c>
      <c r="DZ1889" s="754" t="e">
        <v>#VALUE!</v>
      </c>
      <c r="EA1889" s="754"/>
      <c r="EB1889" s="754"/>
      <c r="HA1889" s="756" t="s">
        <v>397</v>
      </c>
      <c r="HB1889" s="756" t="s">
        <v>397</v>
      </c>
      <c r="HC1889" s="756" t="s">
        <v>397</v>
      </c>
      <c r="HD1889" s="756" t="s">
        <v>397</v>
      </c>
      <c r="HE1889" s="756" t="s">
        <v>397</v>
      </c>
      <c r="HF1889" s="756" t="s">
        <v>397</v>
      </c>
      <c r="HG1889" s="756" t="s">
        <v>397</v>
      </c>
      <c r="HH1889" s="756" t="s">
        <v>397</v>
      </c>
      <c r="HI1889" s="756" t="s">
        <v>397</v>
      </c>
      <c r="HJ1889" s="756" t="s">
        <v>397</v>
      </c>
      <c r="HK1889"/>
      <c r="HL1889"/>
      <c r="HM1889"/>
      <c r="HN1889" s="756" t="str">
        <f t="shared" si="65"/>
        <v>AUTO PRINT</v>
      </c>
      <c r="HO1889"/>
      <c r="HP1889" s="757" t="s">
        <v>572</v>
      </c>
      <c r="HQ1889" s="757" t="s">
        <v>572</v>
      </c>
      <c r="HR1889" s="757" t="s">
        <v>572</v>
      </c>
      <c r="HS1889"/>
      <c r="HW1889" s="758"/>
      <c r="HX1889"/>
      <c r="HY1889" s="759" t="s">
        <v>572</v>
      </c>
      <c r="HZ1889" s="759" t="s">
        <v>572</v>
      </c>
      <c r="IA1889" s="759" t="s">
        <v>572</v>
      </c>
      <c r="IC1889" s="760" t="s">
        <v>572</v>
      </c>
      <c r="ID1889" s="760" t="s">
        <v>572</v>
      </c>
      <c r="IE1889" s="760" t="s">
        <v>572</v>
      </c>
      <c r="IF1889" s="761" t="s">
        <v>572</v>
      </c>
      <c r="IG1889" s="619" t="str">
        <f t="shared" si="66"/>
        <v>IN HOUSE (MANUAL)</v>
      </c>
      <c r="II1889" s="761" t="s">
        <v>572</v>
      </c>
      <c r="IK1889" s="761" t="str">
        <f>IFERROR(VLOOKUP($M1889,#REF!,13,0),"IN HOUSE (MANUAL)")</f>
        <v>IN HOUSE (MANUAL)</v>
      </c>
      <c r="IM1889" s="760" t="s">
        <v>397</v>
      </c>
      <c r="IN1889" s="760" t="s">
        <v>397</v>
      </c>
      <c r="IO1889" s="760" t="s">
        <v>572</v>
      </c>
      <c r="IQ1889" s="760" t="s">
        <v>572</v>
      </c>
      <c r="IR1889" s="760" t="s">
        <v>572</v>
      </c>
      <c r="IT1889" s="760" t="s">
        <v>572</v>
      </c>
      <c r="IV1889" s="760" t="s">
        <v>572</v>
      </c>
      <c r="IW1889" s="760" t="s">
        <v>572</v>
      </c>
      <c r="IY1889" s="760" t="s">
        <v>572</v>
      </c>
      <c r="IZ1889" s="760" t="s">
        <v>572</v>
      </c>
      <c r="JB1889" s="760" t="s">
        <v>572</v>
      </c>
      <c r="JC1889" s="760" t="s">
        <v>572</v>
      </c>
      <c r="JE1889" s="760" t="s">
        <v>572</v>
      </c>
      <c r="JF1889" s="760" t="s">
        <v>572</v>
      </c>
    </row>
    <row r="1890" spans="1:266" ht="17.25" customHeight="1" x14ac:dyDescent="0.35">
      <c r="A1890" s="618" t="s">
        <v>3309</v>
      </c>
      <c r="B1890" s="730">
        <v>112</v>
      </c>
      <c r="C1890" s="730" t="s">
        <v>3229</v>
      </c>
      <c r="D1890" s="730" t="s">
        <v>3229</v>
      </c>
      <c r="E1890" s="730">
        <v>33</v>
      </c>
      <c r="F1890" s="731" t="s">
        <v>574</v>
      </c>
      <c r="G1890" s="732">
        <v>2</v>
      </c>
      <c r="H1890" s="826">
        <v>46202</v>
      </c>
      <c r="I1890" s="730">
        <v>45</v>
      </c>
      <c r="J1890" s="730" t="s">
        <v>308</v>
      </c>
      <c r="K1890" s="730">
        <v>46</v>
      </c>
      <c r="L1890" s="730" t="s">
        <v>3310</v>
      </c>
      <c r="M1890" s="805" t="s">
        <v>3309</v>
      </c>
      <c r="N1890" s="907" t="s">
        <v>390</v>
      </c>
      <c r="O1890" s="907">
        <v>0</v>
      </c>
      <c r="P1890" s="907">
        <v>0</v>
      </c>
      <c r="Q1890" s="907">
        <v>0</v>
      </c>
      <c r="R1890" s="805">
        <v>373</v>
      </c>
      <c r="S1890" s="805"/>
      <c r="T1890" s="805" t="s">
        <v>2980</v>
      </c>
      <c r="U1890" s="805">
        <v>373</v>
      </c>
      <c r="V1890" s="805" t="s">
        <v>308</v>
      </c>
      <c r="W1890" s="805"/>
      <c r="X1890" s="805"/>
      <c r="Y1890" s="806"/>
      <c r="Z1890" s="806"/>
      <c r="AA1890" s="805" t="s">
        <v>309</v>
      </c>
      <c r="AB1890" s="805" t="s">
        <v>750</v>
      </c>
      <c r="AC1890" s="805" t="s">
        <v>899</v>
      </c>
      <c r="AD1890" s="805">
        <v>4764</v>
      </c>
      <c r="AE1890" s="903">
        <v>2382</v>
      </c>
      <c r="AF1890" s="809">
        <v>46289</v>
      </c>
      <c r="AG1890" s="810"/>
      <c r="AH1890" s="810"/>
      <c r="AI1890" s="810" t="s">
        <v>308</v>
      </c>
      <c r="AJ1890" s="811">
        <v>37</v>
      </c>
      <c r="AK1890" s="812"/>
      <c r="AL1890" s="811"/>
      <c r="AM1890" s="813">
        <v>0</v>
      </c>
      <c r="AN1890" s="813"/>
      <c r="AO1890" s="813"/>
      <c r="AP1890" s="813"/>
      <c r="AQ1890" s="813"/>
      <c r="AR1890" s="813"/>
      <c r="AS1890" s="813"/>
      <c r="AT1890" s="813"/>
      <c r="AU1890" s="813"/>
      <c r="AV1890" s="813"/>
      <c r="AW1890" s="813"/>
      <c r="AX1890" s="813"/>
      <c r="AY1890" s="813"/>
      <c r="AZ1890" s="813"/>
      <c r="BA1890" s="813"/>
      <c r="BB1890" s="813">
        <v>0</v>
      </c>
      <c r="BC1890" s="813">
        <v>0</v>
      </c>
      <c r="BD1890" s="813">
        <v>0</v>
      </c>
      <c r="BE1890" s="813">
        <v>0</v>
      </c>
      <c r="BF1890" s="813">
        <v>0</v>
      </c>
      <c r="BG1890" s="813">
        <v>0</v>
      </c>
      <c r="BH1890" s="813">
        <v>0</v>
      </c>
      <c r="BI1890" s="813" t="s">
        <v>397</v>
      </c>
      <c r="BJ1890" s="813"/>
      <c r="BK1890" s="813">
        <v>2382</v>
      </c>
      <c r="BL1890" s="813"/>
      <c r="BM1890" s="813"/>
      <c r="BN1890" s="813" t="s">
        <v>308</v>
      </c>
      <c r="BO1890" s="813" t="s">
        <v>308</v>
      </c>
      <c r="BP1890" s="813" t="s">
        <v>308</v>
      </c>
      <c r="BQ1890" s="813" t="s">
        <v>308</v>
      </c>
      <c r="BR1890" s="813"/>
      <c r="BS1890" s="813">
        <v>2382</v>
      </c>
      <c r="BT1890" s="813"/>
      <c r="BU1890" s="813" t="s">
        <v>579</v>
      </c>
      <c r="BV1890" s="813"/>
      <c r="BW1890" s="813"/>
      <c r="BX1890" s="813"/>
      <c r="BY1890" s="813"/>
      <c r="BZ1890" s="813"/>
      <c r="CA1890" s="813"/>
      <c r="CB1890" s="813"/>
      <c r="CC1890" s="813"/>
      <c r="CD1890" s="813"/>
      <c r="CE1890" s="813"/>
      <c r="CF1890" s="813"/>
      <c r="CG1890" s="813"/>
      <c r="CH1890" s="813"/>
      <c r="CI1890" s="813"/>
      <c r="CJ1890" s="813"/>
      <c r="CK1890" s="806"/>
      <c r="CL1890" s="806" t="s">
        <v>397</v>
      </c>
      <c r="CM1890" s="806" t="s">
        <v>397</v>
      </c>
      <c r="CN1890" s="806" t="s">
        <v>397</v>
      </c>
      <c r="CO1890" s="806" t="s">
        <v>397</v>
      </c>
      <c r="CP1890" s="806">
        <v>2382</v>
      </c>
      <c r="CQ1890" s="806">
        <v>2382</v>
      </c>
      <c r="CR1890" s="805">
        <v>2382</v>
      </c>
      <c r="CS1890" s="814"/>
      <c r="CT1890" s="905" t="s">
        <v>308</v>
      </c>
      <c r="CU1890" s="916"/>
      <c r="CV1890" s="807"/>
      <c r="CW1890" s="807"/>
      <c r="CX1890" s="905">
        <v>46289</v>
      </c>
      <c r="CY1890" s="817" t="s">
        <v>701</v>
      </c>
      <c r="CZ1890" s="817" t="s">
        <v>308</v>
      </c>
      <c r="DA1890" s="818" t="s">
        <v>308</v>
      </c>
      <c r="DB1890" s="818" t="s">
        <v>308</v>
      </c>
      <c r="DC1890" s="818" t="s">
        <v>308</v>
      </c>
      <c r="DD1890" s="818" t="s">
        <v>308</v>
      </c>
      <c r="DE1890" s="818" t="s">
        <v>308</v>
      </c>
      <c r="DF1890" s="818" t="s">
        <v>308</v>
      </c>
      <c r="DG1890" s="818" t="s">
        <v>308</v>
      </c>
      <c r="DH1890" s="819">
        <v>0</v>
      </c>
      <c r="DI1890" s="807">
        <v>46272</v>
      </c>
      <c r="DJ1890" s="807">
        <v>46276</v>
      </c>
      <c r="DK1890" s="807">
        <v>46276</v>
      </c>
      <c r="DL1890" s="807">
        <v>46311</v>
      </c>
      <c r="DM1890" s="807">
        <v>46311</v>
      </c>
      <c r="DN1890" s="807">
        <v>46311</v>
      </c>
      <c r="DO1890" s="820" t="s">
        <v>308</v>
      </c>
      <c r="DP1890" s="807">
        <v>46339</v>
      </c>
      <c r="DQ1890" s="807">
        <v>46339</v>
      </c>
      <c r="DR1890" s="807">
        <v>46339</v>
      </c>
      <c r="DS1890" s="819">
        <v>46339</v>
      </c>
      <c r="DT1890" s="752">
        <v>46339</v>
      </c>
      <c r="DU1890" s="753">
        <v>-11</v>
      </c>
      <c r="DV1890" s="753" t="s">
        <v>308</v>
      </c>
      <c r="DW1890" s="754">
        <v>46324</v>
      </c>
      <c r="DX1890" s="755">
        <v>46328</v>
      </c>
      <c r="DY1890" s="754" t="e">
        <v>#VALUE!</v>
      </c>
      <c r="DZ1890" s="754" t="e">
        <v>#VALUE!</v>
      </c>
      <c r="EA1890" s="754"/>
      <c r="EB1890" s="754"/>
      <c r="HA1890" s="756" t="s">
        <v>397</v>
      </c>
      <c r="HB1890" s="756" t="s">
        <v>397</v>
      </c>
      <c r="HC1890" s="756" t="s">
        <v>397</v>
      </c>
      <c r="HD1890" s="756" t="s">
        <v>397</v>
      </c>
      <c r="HE1890" s="756" t="s">
        <v>397</v>
      </c>
      <c r="HF1890" s="756" t="s">
        <v>397</v>
      </c>
      <c r="HG1890" s="756" t="s">
        <v>397</v>
      </c>
      <c r="HH1890" s="756" t="s">
        <v>397</v>
      </c>
      <c r="HI1890" s="756" t="s">
        <v>397</v>
      </c>
      <c r="HJ1890" s="756" t="s">
        <v>397</v>
      </c>
      <c r="HK1890"/>
      <c r="HL1890"/>
      <c r="HM1890"/>
      <c r="HN1890" s="756" t="str">
        <f t="shared" si="65"/>
        <v>AUTO PRINT</v>
      </c>
      <c r="HO1890"/>
      <c r="HP1890" s="757" t="s">
        <v>572</v>
      </c>
      <c r="HQ1890" s="757" t="s">
        <v>572</v>
      </c>
      <c r="HR1890" s="757" t="s">
        <v>572</v>
      </c>
      <c r="HS1890"/>
      <c r="HW1890" s="758"/>
      <c r="HX1890"/>
      <c r="HY1890" s="759" t="s">
        <v>572</v>
      </c>
      <c r="HZ1890" s="759" t="s">
        <v>572</v>
      </c>
      <c r="IA1890" s="759" t="s">
        <v>572</v>
      </c>
      <c r="IC1890" s="760" t="s">
        <v>572</v>
      </c>
      <c r="ID1890" s="760" t="s">
        <v>572</v>
      </c>
      <c r="IE1890" s="760" t="s">
        <v>572</v>
      </c>
      <c r="IF1890" s="761" t="s">
        <v>572</v>
      </c>
      <c r="IG1890" s="619" t="str">
        <f t="shared" si="66"/>
        <v>IN HOUSE (MANUAL)</v>
      </c>
      <c r="II1890" s="761" t="s">
        <v>572</v>
      </c>
      <c r="IK1890" s="761" t="str">
        <f>IFERROR(VLOOKUP($M1890,#REF!,13,0),"IN HOUSE (MANUAL)")</f>
        <v>IN HOUSE (MANUAL)</v>
      </c>
      <c r="IM1890" s="760" t="s">
        <v>397</v>
      </c>
      <c r="IN1890" s="760" t="s">
        <v>397</v>
      </c>
      <c r="IO1890" s="760" t="s">
        <v>572</v>
      </c>
      <c r="IQ1890" s="760" t="s">
        <v>572</v>
      </c>
      <c r="IR1890" s="760" t="s">
        <v>572</v>
      </c>
      <c r="IT1890" s="760" t="s">
        <v>572</v>
      </c>
      <c r="IV1890" s="760" t="s">
        <v>572</v>
      </c>
      <c r="IW1890" s="760" t="s">
        <v>572</v>
      </c>
      <c r="IY1890" s="760" t="s">
        <v>572</v>
      </c>
      <c r="IZ1890" s="760" t="s">
        <v>572</v>
      </c>
      <c r="JB1890" s="760" t="s">
        <v>572</v>
      </c>
      <c r="JC1890" s="760" t="s">
        <v>572</v>
      </c>
      <c r="JE1890" s="760" t="s">
        <v>572</v>
      </c>
      <c r="JF1890" s="760" t="s">
        <v>572</v>
      </c>
    </row>
    <row r="1891" spans="1:266" ht="17.25" customHeight="1" x14ac:dyDescent="0.35">
      <c r="A1891" s="618" t="s">
        <v>3311</v>
      </c>
      <c r="B1891" s="730">
        <v>113</v>
      </c>
      <c r="C1891" s="730" t="s">
        <v>3229</v>
      </c>
      <c r="D1891" s="730" t="s">
        <v>3229</v>
      </c>
      <c r="E1891" s="730">
        <v>33</v>
      </c>
      <c r="F1891" s="731" t="s">
        <v>574</v>
      </c>
      <c r="G1891" s="732">
        <v>2</v>
      </c>
      <c r="H1891" s="826">
        <v>46202</v>
      </c>
      <c r="I1891" s="730">
        <v>45</v>
      </c>
      <c r="J1891" s="730" t="s">
        <v>308</v>
      </c>
      <c r="K1891" s="730">
        <v>46</v>
      </c>
      <c r="L1891" s="730" t="s">
        <v>3312</v>
      </c>
      <c r="M1891" s="907" t="s">
        <v>3311</v>
      </c>
      <c r="N1891" s="907" t="s">
        <v>390</v>
      </c>
      <c r="O1891" s="907">
        <v>0</v>
      </c>
      <c r="P1891" s="907">
        <v>0</v>
      </c>
      <c r="Q1891" s="907">
        <v>0</v>
      </c>
      <c r="R1891" s="907">
        <v>373</v>
      </c>
      <c r="S1891" s="805"/>
      <c r="T1891" s="907" t="s">
        <v>2980</v>
      </c>
      <c r="U1891" s="907">
        <v>373</v>
      </c>
      <c r="V1891" s="907" t="s">
        <v>308</v>
      </c>
      <c r="W1891" s="907"/>
      <c r="X1891" s="907"/>
      <c r="Y1891" s="908"/>
      <c r="Z1891" s="908"/>
      <c r="AA1891" s="907" t="s">
        <v>309</v>
      </c>
      <c r="AB1891" s="907" t="s">
        <v>750</v>
      </c>
      <c r="AC1891" s="907" t="s">
        <v>899</v>
      </c>
      <c r="AD1891" s="907">
        <v>4752</v>
      </c>
      <c r="AE1891" s="808">
        <v>2376</v>
      </c>
      <c r="AF1891" s="809">
        <v>46289</v>
      </c>
      <c r="AG1891" s="919"/>
      <c r="AH1891" s="919"/>
      <c r="AI1891" s="919" t="s">
        <v>308</v>
      </c>
      <c r="AJ1891" s="811">
        <v>38</v>
      </c>
      <c r="AK1891" s="909"/>
      <c r="AL1891" s="910"/>
      <c r="AM1891" s="911">
        <v>0</v>
      </c>
      <c r="AN1891" s="911"/>
      <c r="AO1891" s="911"/>
      <c r="AP1891" s="911"/>
      <c r="AQ1891" s="911"/>
      <c r="AR1891" s="911"/>
      <c r="AS1891" s="911"/>
      <c r="AT1891" s="911"/>
      <c r="AU1891" s="911"/>
      <c r="AV1891" s="911"/>
      <c r="AW1891" s="911"/>
      <c r="AX1891" s="911"/>
      <c r="AY1891" s="911"/>
      <c r="AZ1891" s="911"/>
      <c r="BA1891" s="911"/>
      <c r="BB1891" s="911">
        <v>0</v>
      </c>
      <c r="BC1891" s="911">
        <v>0</v>
      </c>
      <c r="BD1891" s="911">
        <v>0</v>
      </c>
      <c r="BE1891" s="911">
        <v>0</v>
      </c>
      <c r="BF1891" s="911">
        <v>0</v>
      </c>
      <c r="BG1891" s="911">
        <v>0</v>
      </c>
      <c r="BH1891" s="911">
        <v>0</v>
      </c>
      <c r="BI1891" s="911" t="s">
        <v>397</v>
      </c>
      <c r="BJ1891" s="911"/>
      <c r="BK1891" s="911">
        <v>2376</v>
      </c>
      <c r="BL1891" s="911"/>
      <c r="BM1891" s="911"/>
      <c r="BN1891" s="911" t="s">
        <v>308</v>
      </c>
      <c r="BO1891" s="911" t="s">
        <v>308</v>
      </c>
      <c r="BP1891" s="911" t="s">
        <v>308</v>
      </c>
      <c r="BQ1891" s="911" t="s">
        <v>308</v>
      </c>
      <c r="BR1891" s="911"/>
      <c r="BS1891" s="911">
        <v>2376</v>
      </c>
      <c r="BT1891" s="911"/>
      <c r="BU1891" s="911" t="s">
        <v>579</v>
      </c>
      <c r="BV1891" s="911"/>
      <c r="BW1891" s="911"/>
      <c r="BX1891" s="911"/>
      <c r="BY1891" s="911"/>
      <c r="BZ1891" s="911"/>
      <c r="CA1891" s="911"/>
      <c r="CB1891" s="911"/>
      <c r="CC1891" s="911"/>
      <c r="CD1891" s="911"/>
      <c r="CE1891" s="911"/>
      <c r="CF1891" s="911"/>
      <c r="CG1891" s="911"/>
      <c r="CH1891" s="911"/>
      <c r="CI1891" s="911"/>
      <c r="CJ1891" s="911"/>
      <c r="CK1891" s="908"/>
      <c r="CL1891" s="908" t="s">
        <v>397</v>
      </c>
      <c r="CM1891" s="908" t="s">
        <v>397</v>
      </c>
      <c r="CN1891" s="908" t="s">
        <v>397</v>
      </c>
      <c r="CO1891" s="908" t="s">
        <v>397</v>
      </c>
      <c r="CP1891" s="908">
        <v>2376</v>
      </c>
      <c r="CQ1891" s="806">
        <v>2376</v>
      </c>
      <c r="CR1891" s="805">
        <v>2376</v>
      </c>
      <c r="CS1891" s="922"/>
      <c r="CT1891" s="815" t="s">
        <v>308</v>
      </c>
      <c r="CU1891" s="923"/>
      <c r="CV1891" s="809"/>
      <c r="CW1891" s="809"/>
      <c r="CX1891" s="815">
        <v>46289</v>
      </c>
      <c r="CY1891" s="920" t="s">
        <v>701</v>
      </c>
      <c r="CZ1891" s="920" t="s">
        <v>308</v>
      </c>
      <c r="DA1891" s="913" t="s">
        <v>308</v>
      </c>
      <c r="DB1891" s="913" t="s">
        <v>308</v>
      </c>
      <c r="DC1891" s="913" t="s">
        <v>308</v>
      </c>
      <c r="DD1891" s="913" t="s">
        <v>308</v>
      </c>
      <c r="DE1891" s="913" t="s">
        <v>308</v>
      </c>
      <c r="DF1891" s="913" t="s">
        <v>308</v>
      </c>
      <c r="DG1891" s="913" t="s">
        <v>308</v>
      </c>
      <c r="DH1891" s="914">
        <v>0</v>
      </c>
      <c r="DI1891" s="809">
        <v>46272</v>
      </c>
      <c r="DJ1891" s="809">
        <v>46276</v>
      </c>
      <c r="DK1891" s="809">
        <v>46276</v>
      </c>
      <c r="DL1891" s="809">
        <v>46311</v>
      </c>
      <c r="DM1891" s="809">
        <v>46316</v>
      </c>
      <c r="DN1891" s="809">
        <v>46316</v>
      </c>
      <c r="DO1891" s="915" t="s">
        <v>308</v>
      </c>
      <c r="DP1891" s="809">
        <v>46339</v>
      </c>
      <c r="DQ1891" s="809">
        <v>46339</v>
      </c>
      <c r="DR1891" s="809">
        <v>46339</v>
      </c>
      <c r="DS1891" s="914">
        <v>46339</v>
      </c>
      <c r="DT1891" s="752">
        <v>46339</v>
      </c>
      <c r="DU1891" s="753">
        <v>-8</v>
      </c>
      <c r="DV1891" s="753" t="s">
        <v>308</v>
      </c>
      <c r="DW1891" s="754">
        <v>46328</v>
      </c>
      <c r="DX1891" s="755">
        <v>46331</v>
      </c>
      <c r="DY1891" s="754" t="e">
        <v>#VALUE!</v>
      </c>
      <c r="DZ1891" s="754" t="e">
        <v>#VALUE!</v>
      </c>
      <c r="EA1891" s="754"/>
      <c r="EB1891" s="754"/>
      <c r="HA1891" s="756" t="s">
        <v>397</v>
      </c>
      <c r="HB1891" s="756" t="s">
        <v>397</v>
      </c>
      <c r="HC1891" s="756" t="s">
        <v>397</v>
      </c>
      <c r="HD1891" s="756" t="s">
        <v>397</v>
      </c>
      <c r="HE1891" s="756" t="s">
        <v>397</v>
      </c>
      <c r="HF1891" s="756" t="s">
        <v>397</v>
      </c>
      <c r="HG1891" s="756" t="s">
        <v>397</v>
      </c>
      <c r="HH1891" s="756" t="s">
        <v>397</v>
      </c>
      <c r="HI1891" s="756" t="s">
        <v>397</v>
      </c>
      <c r="HJ1891" s="756" t="s">
        <v>397</v>
      </c>
      <c r="HK1891"/>
      <c r="HL1891"/>
      <c r="HM1891"/>
      <c r="HN1891" s="756" t="str">
        <f t="shared" si="65"/>
        <v>AUTO PRINT</v>
      </c>
      <c r="HO1891"/>
      <c r="HP1891" s="757" t="s">
        <v>572</v>
      </c>
      <c r="HQ1891" s="757" t="s">
        <v>572</v>
      </c>
      <c r="HR1891" s="757" t="s">
        <v>572</v>
      </c>
      <c r="HS1891"/>
      <c r="HW1891" s="758"/>
      <c r="HX1891"/>
      <c r="HY1891" s="759" t="s">
        <v>572</v>
      </c>
      <c r="HZ1891" s="759" t="s">
        <v>572</v>
      </c>
      <c r="IA1891" s="759" t="s">
        <v>572</v>
      </c>
      <c r="IC1891" s="760" t="s">
        <v>572</v>
      </c>
      <c r="ID1891" s="760" t="s">
        <v>572</v>
      </c>
      <c r="IE1891" s="760" t="s">
        <v>572</v>
      </c>
      <c r="IF1891" s="761" t="s">
        <v>572</v>
      </c>
      <c r="IG1891" s="619" t="str">
        <f t="shared" si="66"/>
        <v>IN HOUSE (MANUAL)</v>
      </c>
      <c r="II1891" s="761" t="s">
        <v>572</v>
      </c>
      <c r="IK1891" s="761" t="str">
        <f>IFERROR(VLOOKUP($M1891,#REF!,13,0),"IN HOUSE (MANUAL)")</f>
        <v>IN HOUSE (MANUAL)</v>
      </c>
      <c r="IM1891" s="760" t="s">
        <v>397</v>
      </c>
      <c r="IN1891" s="760" t="s">
        <v>397</v>
      </c>
      <c r="IO1891" s="760" t="s">
        <v>572</v>
      </c>
      <c r="IQ1891" s="760" t="s">
        <v>572</v>
      </c>
      <c r="IR1891" s="760" t="s">
        <v>572</v>
      </c>
      <c r="IT1891" s="760" t="s">
        <v>572</v>
      </c>
      <c r="IV1891" s="760" t="s">
        <v>572</v>
      </c>
      <c r="IW1891" s="760" t="s">
        <v>572</v>
      </c>
      <c r="IY1891" s="760" t="s">
        <v>572</v>
      </c>
      <c r="IZ1891" s="760" t="s">
        <v>572</v>
      </c>
      <c r="JB1891" s="760" t="s">
        <v>572</v>
      </c>
      <c r="JC1891" s="760" t="s">
        <v>572</v>
      </c>
      <c r="JE1891" s="760" t="s">
        <v>572</v>
      </c>
      <c r="JF1891" s="760" t="s">
        <v>572</v>
      </c>
    </row>
    <row r="1892" spans="1:266" ht="17.25" customHeight="1" x14ac:dyDescent="0.35">
      <c r="A1892" s="618" t="s">
        <v>3313</v>
      </c>
      <c r="B1892" s="730">
        <v>114</v>
      </c>
      <c r="C1892" s="730" t="s">
        <v>3229</v>
      </c>
      <c r="D1892" s="730" t="s">
        <v>3229</v>
      </c>
      <c r="E1892" s="730">
        <v>33</v>
      </c>
      <c r="F1892" s="731" t="s">
        <v>574</v>
      </c>
      <c r="G1892" s="732">
        <v>2</v>
      </c>
      <c r="H1892" s="826">
        <v>46202</v>
      </c>
      <c r="I1892" s="730">
        <v>46</v>
      </c>
      <c r="J1892" s="730" t="s">
        <v>308</v>
      </c>
      <c r="K1892" s="730">
        <v>46</v>
      </c>
      <c r="L1892" s="730" t="s">
        <v>3314</v>
      </c>
      <c r="M1892" s="805" t="s">
        <v>3313</v>
      </c>
      <c r="N1892" s="805" t="s">
        <v>390</v>
      </c>
      <c r="O1892" s="805">
        <v>0</v>
      </c>
      <c r="P1892" s="805">
        <v>0</v>
      </c>
      <c r="Q1892" s="805">
        <v>0</v>
      </c>
      <c r="R1892" s="805">
        <v>373</v>
      </c>
      <c r="S1892" s="805"/>
      <c r="T1892" s="805" t="s">
        <v>2980</v>
      </c>
      <c r="U1892" s="805">
        <v>373</v>
      </c>
      <c r="V1892" s="805" t="s">
        <v>308</v>
      </c>
      <c r="W1892" s="805"/>
      <c r="X1892" s="805"/>
      <c r="Y1892" s="806"/>
      <c r="Z1892" s="806"/>
      <c r="AA1892" s="805" t="s">
        <v>309</v>
      </c>
      <c r="AB1892" s="805" t="s">
        <v>750</v>
      </c>
      <c r="AC1892" s="805" t="s">
        <v>899</v>
      </c>
      <c r="AD1892" s="805">
        <v>2832</v>
      </c>
      <c r="AE1892" s="903">
        <v>1416</v>
      </c>
      <c r="AF1892" s="807">
        <v>46289</v>
      </c>
      <c r="AG1892" s="810"/>
      <c r="AH1892" s="810"/>
      <c r="AI1892" s="810" t="s">
        <v>308</v>
      </c>
      <c r="AJ1892" s="811">
        <v>39</v>
      </c>
      <c r="AK1892" s="812"/>
      <c r="AL1892" s="811"/>
      <c r="AM1892" s="813">
        <v>0</v>
      </c>
      <c r="AN1892" s="813"/>
      <c r="AO1892" s="813"/>
      <c r="AP1892" s="813"/>
      <c r="AQ1892" s="813"/>
      <c r="AR1892" s="813"/>
      <c r="AS1892" s="813"/>
      <c r="AT1892" s="813"/>
      <c r="AU1892" s="813"/>
      <c r="AV1892" s="813"/>
      <c r="AW1892" s="813"/>
      <c r="AX1892" s="813"/>
      <c r="AY1892" s="813"/>
      <c r="AZ1892" s="813"/>
      <c r="BA1892" s="813"/>
      <c r="BB1892" s="813">
        <v>0</v>
      </c>
      <c r="BC1892" s="813">
        <v>0</v>
      </c>
      <c r="BD1892" s="813">
        <v>0</v>
      </c>
      <c r="BE1892" s="813">
        <v>0</v>
      </c>
      <c r="BF1892" s="813">
        <v>0</v>
      </c>
      <c r="BG1892" s="813">
        <v>0</v>
      </c>
      <c r="BH1892" s="813">
        <v>0</v>
      </c>
      <c r="BI1892" s="813" t="s">
        <v>397</v>
      </c>
      <c r="BJ1892" s="813"/>
      <c r="BK1892" s="813">
        <v>1416</v>
      </c>
      <c r="BL1892" s="813"/>
      <c r="BM1892" s="813"/>
      <c r="BN1892" s="813" t="s">
        <v>308</v>
      </c>
      <c r="BO1892" s="813" t="s">
        <v>308</v>
      </c>
      <c r="BP1892" s="813" t="s">
        <v>308</v>
      </c>
      <c r="BQ1892" s="813" t="s">
        <v>308</v>
      </c>
      <c r="BR1892" s="813"/>
      <c r="BS1892" s="813">
        <v>1416</v>
      </c>
      <c r="BT1892" s="813"/>
      <c r="BU1892" s="813" t="s">
        <v>579</v>
      </c>
      <c r="BV1892" s="813"/>
      <c r="BW1892" s="813"/>
      <c r="BX1892" s="813"/>
      <c r="BY1892" s="813"/>
      <c r="BZ1892" s="813"/>
      <c r="CA1892" s="813"/>
      <c r="CB1892" s="813"/>
      <c r="CC1892" s="813"/>
      <c r="CD1892" s="813"/>
      <c r="CE1892" s="813"/>
      <c r="CF1892" s="813"/>
      <c r="CG1892" s="813"/>
      <c r="CH1892" s="813"/>
      <c r="CI1892" s="813"/>
      <c r="CJ1892" s="813"/>
      <c r="CK1892" s="806"/>
      <c r="CL1892" s="806" t="s">
        <v>397</v>
      </c>
      <c r="CM1892" s="806" t="s">
        <v>397</v>
      </c>
      <c r="CN1892" s="806" t="s">
        <v>397</v>
      </c>
      <c r="CO1892" s="806" t="s">
        <v>397</v>
      </c>
      <c r="CP1892" s="806">
        <v>1416</v>
      </c>
      <c r="CQ1892" s="806">
        <v>1416</v>
      </c>
      <c r="CR1892" s="805">
        <v>1416</v>
      </c>
      <c r="CS1892" s="814"/>
      <c r="CT1892" s="905" t="s">
        <v>308</v>
      </c>
      <c r="CU1892" s="916"/>
      <c r="CV1892" s="807"/>
      <c r="CW1892" s="807"/>
      <c r="CX1892" s="905">
        <v>46289</v>
      </c>
      <c r="CY1892" s="817" t="s">
        <v>701</v>
      </c>
      <c r="CZ1892" s="817" t="s">
        <v>308</v>
      </c>
      <c r="DA1892" s="818" t="s">
        <v>308</v>
      </c>
      <c r="DB1892" s="818" t="s">
        <v>308</v>
      </c>
      <c r="DC1892" s="818" t="s">
        <v>308</v>
      </c>
      <c r="DD1892" s="818" t="s">
        <v>308</v>
      </c>
      <c r="DE1892" s="818" t="s">
        <v>308</v>
      </c>
      <c r="DF1892" s="818" t="s">
        <v>308</v>
      </c>
      <c r="DG1892" s="818" t="s">
        <v>308</v>
      </c>
      <c r="DH1892" s="819">
        <v>0</v>
      </c>
      <c r="DI1892" s="807">
        <v>46272</v>
      </c>
      <c r="DJ1892" s="807">
        <v>46276</v>
      </c>
      <c r="DK1892" s="807">
        <v>46276</v>
      </c>
      <c r="DL1892" s="807">
        <v>46311</v>
      </c>
      <c r="DM1892" s="807">
        <v>46318</v>
      </c>
      <c r="DN1892" s="807">
        <v>46318</v>
      </c>
      <c r="DO1892" s="820" t="s">
        <v>308</v>
      </c>
      <c r="DP1892" s="807">
        <v>46339</v>
      </c>
      <c r="DQ1892" s="809">
        <v>46339</v>
      </c>
      <c r="DR1892" s="807">
        <v>46339</v>
      </c>
      <c r="DS1892" s="819">
        <v>46339</v>
      </c>
      <c r="DT1892" s="752">
        <v>46339</v>
      </c>
      <c r="DU1892" s="753">
        <v>-4</v>
      </c>
      <c r="DV1892" s="753" t="s">
        <v>308</v>
      </c>
      <c r="DW1892" s="754">
        <v>46331</v>
      </c>
      <c r="DX1892" s="755">
        <v>46335</v>
      </c>
      <c r="DY1892" s="754" t="e">
        <v>#VALUE!</v>
      </c>
      <c r="DZ1892" s="754" t="e">
        <v>#VALUE!</v>
      </c>
      <c r="EA1892" s="754"/>
      <c r="EB1892" s="754"/>
      <c r="HA1892" s="756" t="s">
        <v>397</v>
      </c>
      <c r="HB1892" s="756" t="s">
        <v>397</v>
      </c>
      <c r="HC1892" s="756" t="s">
        <v>397</v>
      </c>
      <c r="HD1892" s="756" t="s">
        <v>397</v>
      </c>
      <c r="HE1892" s="756" t="s">
        <v>397</v>
      </c>
      <c r="HF1892" s="756" t="s">
        <v>397</v>
      </c>
      <c r="HG1892" s="756" t="s">
        <v>397</v>
      </c>
      <c r="HH1892" s="756" t="s">
        <v>397</v>
      </c>
      <c r="HI1892" s="756" t="s">
        <v>397</v>
      </c>
      <c r="HJ1892" s="756" t="s">
        <v>397</v>
      </c>
      <c r="HK1892"/>
      <c r="HL1892"/>
      <c r="HM1892"/>
      <c r="HN1892" s="756" t="str">
        <f t="shared" si="65"/>
        <v>AUTO PRINT</v>
      </c>
      <c r="HO1892"/>
      <c r="HP1892" s="757" t="s">
        <v>572</v>
      </c>
      <c r="HQ1892" s="757" t="s">
        <v>572</v>
      </c>
      <c r="HR1892" s="757" t="s">
        <v>572</v>
      </c>
      <c r="HS1892"/>
      <c r="HW1892" s="758"/>
      <c r="HX1892"/>
      <c r="HY1892" s="759" t="s">
        <v>572</v>
      </c>
      <c r="HZ1892" s="759" t="s">
        <v>572</v>
      </c>
      <c r="IA1892" s="759" t="s">
        <v>572</v>
      </c>
      <c r="IC1892" s="760" t="s">
        <v>572</v>
      </c>
      <c r="ID1892" s="760" t="s">
        <v>572</v>
      </c>
      <c r="IE1892" s="760" t="s">
        <v>572</v>
      </c>
      <c r="IF1892" s="761" t="s">
        <v>572</v>
      </c>
      <c r="IG1892" s="619" t="str">
        <f t="shared" si="66"/>
        <v>IN HOUSE (MANUAL)</v>
      </c>
      <c r="II1892" s="761" t="s">
        <v>572</v>
      </c>
      <c r="IK1892" s="761" t="str">
        <f>IFERROR(VLOOKUP($M1892,#REF!,13,0),"IN HOUSE (MANUAL)")</f>
        <v>IN HOUSE (MANUAL)</v>
      </c>
      <c r="IM1892" s="760" t="s">
        <v>397</v>
      </c>
      <c r="IN1892" s="760" t="s">
        <v>397</v>
      </c>
      <c r="IO1892" s="760" t="s">
        <v>572</v>
      </c>
      <c r="IQ1892" s="760" t="s">
        <v>572</v>
      </c>
      <c r="IR1892" s="760" t="s">
        <v>572</v>
      </c>
      <c r="IT1892" s="760" t="s">
        <v>572</v>
      </c>
      <c r="IV1892" s="760" t="s">
        <v>572</v>
      </c>
      <c r="IW1892" s="760" t="s">
        <v>572</v>
      </c>
      <c r="IY1892" s="760" t="s">
        <v>572</v>
      </c>
      <c r="IZ1892" s="760" t="s">
        <v>572</v>
      </c>
      <c r="JB1892" s="760" t="s">
        <v>572</v>
      </c>
      <c r="JC1892" s="760" t="s">
        <v>572</v>
      </c>
      <c r="JE1892" s="760" t="s">
        <v>572</v>
      </c>
      <c r="JF1892" s="760" t="s">
        <v>572</v>
      </c>
    </row>
    <row r="1893" spans="1:266" ht="17.25" customHeight="1" x14ac:dyDescent="0.35">
      <c r="A1893" s="618" t="s">
        <v>3315</v>
      </c>
      <c r="B1893" s="730">
        <v>115</v>
      </c>
      <c r="C1893" s="730" t="s">
        <v>3229</v>
      </c>
      <c r="D1893" s="730" t="s">
        <v>3229</v>
      </c>
      <c r="E1893" s="730">
        <v>33</v>
      </c>
      <c r="F1893" s="731" t="s">
        <v>574</v>
      </c>
      <c r="G1893" s="732">
        <v>2</v>
      </c>
      <c r="H1893" s="733">
        <v>46202</v>
      </c>
      <c r="I1893" s="730">
        <v>46</v>
      </c>
      <c r="J1893" s="730" t="s">
        <v>308</v>
      </c>
      <c r="K1893" s="730">
        <v>46</v>
      </c>
      <c r="L1893" s="730" t="s">
        <v>3316</v>
      </c>
      <c r="M1893" s="805" t="s">
        <v>3315</v>
      </c>
      <c r="N1893" s="907" t="s">
        <v>390</v>
      </c>
      <c r="O1893" s="907">
        <v>0</v>
      </c>
      <c r="P1893" s="907">
        <v>0</v>
      </c>
      <c r="Q1893" s="907">
        <v>0</v>
      </c>
      <c r="R1893" s="805">
        <v>373</v>
      </c>
      <c r="S1893" s="805"/>
      <c r="T1893" s="805" t="s">
        <v>2980</v>
      </c>
      <c r="U1893" s="805">
        <v>373</v>
      </c>
      <c r="V1893" s="805" t="s">
        <v>308</v>
      </c>
      <c r="W1893" s="805"/>
      <c r="X1893" s="805"/>
      <c r="Y1893" s="806"/>
      <c r="Z1893" s="806"/>
      <c r="AA1893" s="805" t="s">
        <v>309</v>
      </c>
      <c r="AB1893" s="805" t="s">
        <v>750</v>
      </c>
      <c r="AC1893" s="805" t="s">
        <v>899</v>
      </c>
      <c r="AD1893" s="805">
        <v>2832</v>
      </c>
      <c r="AE1893" s="808">
        <v>1416</v>
      </c>
      <c r="AF1893" s="807">
        <v>46289</v>
      </c>
      <c r="AG1893" s="810"/>
      <c r="AH1893" s="810"/>
      <c r="AI1893" s="810" t="s">
        <v>308</v>
      </c>
      <c r="AJ1893" s="811">
        <v>40</v>
      </c>
      <c r="AK1893" s="812"/>
      <c r="AL1893" s="811"/>
      <c r="AM1893" s="813">
        <v>0</v>
      </c>
      <c r="AN1893" s="813"/>
      <c r="AO1893" s="813"/>
      <c r="AP1893" s="813"/>
      <c r="AQ1893" s="813"/>
      <c r="AR1893" s="813"/>
      <c r="AS1893" s="813"/>
      <c r="AT1893" s="813"/>
      <c r="AU1893" s="813"/>
      <c r="AV1893" s="813"/>
      <c r="AW1893" s="813"/>
      <c r="AX1893" s="813"/>
      <c r="AY1893" s="813"/>
      <c r="AZ1893" s="813"/>
      <c r="BA1893" s="813"/>
      <c r="BB1893" s="813">
        <v>0</v>
      </c>
      <c r="BC1893" s="813">
        <v>0</v>
      </c>
      <c r="BD1893" s="813">
        <v>0</v>
      </c>
      <c r="BE1893" s="813">
        <v>0</v>
      </c>
      <c r="BF1893" s="813">
        <v>0</v>
      </c>
      <c r="BG1893" s="813">
        <v>0</v>
      </c>
      <c r="BH1893" s="813">
        <v>0</v>
      </c>
      <c r="BI1893" s="813" t="s">
        <v>397</v>
      </c>
      <c r="BJ1893" s="813"/>
      <c r="BK1893" s="813">
        <v>1416</v>
      </c>
      <c r="BL1893" s="813"/>
      <c r="BM1893" s="813"/>
      <c r="BN1893" s="813" t="s">
        <v>308</v>
      </c>
      <c r="BO1893" s="813" t="s">
        <v>308</v>
      </c>
      <c r="BP1893" s="813" t="s">
        <v>308</v>
      </c>
      <c r="BQ1893" s="813" t="s">
        <v>308</v>
      </c>
      <c r="BR1893" s="813"/>
      <c r="BS1893" s="813">
        <v>1416</v>
      </c>
      <c r="BT1893" s="813"/>
      <c r="BU1893" s="813" t="s">
        <v>579</v>
      </c>
      <c r="BV1893" s="813"/>
      <c r="BW1893" s="813"/>
      <c r="BX1893" s="813"/>
      <c r="BY1893" s="813"/>
      <c r="BZ1893" s="813"/>
      <c r="CA1893" s="813"/>
      <c r="CB1893" s="813"/>
      <c r="CC1893" s="813"/>
      <c r="CD1893" s="813"/>
      <c r="CE1893" s="813"/>
      <c r="CF1893" s="813"/>
      <c r="CG1893" s="813"/>
      <c r="CH1893" s="813"/>
      <c r="CI1893" s="813"/>
      <c r="CJ1893" s="813"/>
      <c r="CK1893" s="806"/>
      <c r="CL1893" s="806" t="s">
        <v>397</v>
      </c>
      <c r="CM1893" s="806" t="s">
        <v>397</v>
      </c>
      <c r="CN1893" s="806" t="s">
        <v>397</v>
      </c>
      <c r="CO1893" s="806" t="s">
        <v>397</v>
      </c>
      <c r="CP1893" s="806">
        <v>1416</v>
      </c>
      <c r="CQ1893" s="806">
        <v>1416</v>
      </c>
      <c r="CR1893" s="805">
        <v>1416</v>
      </c>
      <c r="CS1893" s="814"/>
      <c r="CT1893" s="905" t="s">
        <v>308</v>
      </c>
      <c r="CU1893" s="916"/>
      <c r="CV1893" s="807"/>
      <c r="CW1893" s="807"/>
      <c r="CX1893" s="905">
        <v>46289</v>
      </c>
      <c r="CY1893" s="817" t="s">
        <v>701</v>
      </c>
      <c r="CZ1893" s="817" t="s">
        <v>308</v>
      </c>
      <c r="DA1893" s="818" t="s">
        <v>308</v>
      </c>
      <c r="DB1893" s="818" t="s">
        <v>308</v>
      </c>
      <c r="DC1893" s="818" t="s">
        <v>308</v>
      </c>
      <c r="DD1893" s="818" t="s">
        <v>308</v>
      </c>
      <c r="DE1893" s="818" t="s">
        <v>308</v>
      </c>
      <c r="DF1893" s="818" t="s">
        <v>308</v>
      </c>
      <c r="DG1893" s="818" t="s">
        <v>308</v>
      </c>
      <c r="DH1893" s="819">
        <v>0</v>
      </c>
      <c r="DI1893" s="807">
        <v>46272</v>
      </c>
      <c r="DJ1893" s="807">
        <v>46276</v>
      </c>
      <c r="DK1893" s="807">
        <v>46276</v>
      </c>
      <c r="DL1893" s="807">
        <v>46314</v>
      </c>
      <c r="DM1893" s="807">
        <v>46322</v>
      </c>
      <c r="DN1893" s="807">
        <v>46322</v>
      </c>
      <c r="DO1893" s="820" t="s">
        <v>308</v>
      </c>
      <c r="DP1893" s="807">
        <v>46339</v>
      </c>
      <c r="DQ1893" s="807">
        <v>46339</v>
      </c>
      <c r="DR1893" s="807">
        <v>46339</v>
      </c>
      <c r="DS1893" s="819">
        <v>46339</v>
      </c>
      <c r="DT1893" s="752">
        <v>46339</v>
      </c>
      <c r="DU1893" s="753">
        <v>-3</v>
      </c>
      <c r="DV1893" s="753" t="s">
        <v>308</v>
      </c>
      <c r="DW1893" s="754">
        <v>46335</v>
      </c>
      <c r="DX1893" s="755">
        <v>46336</v>
      </c>
      <c r="DY1893" s="754" t="e">
        <v>#VALUE!</v>
      </c>
      <c r="DZ1893" s="754" t="e">
        <v>#VALUE!</v>
      </c>
      <c r="EA1893" s="754"/>
      <c r="EB1893" s="754"/>
      <c r="HA1893" s="756" t="s">
        <v>397</v>
      </c>
      <c r="HB1893" s="756" t="s">
        <v>397</v>
      </c>
      <c r="HC1893" s="756" t="s">
        <v>397</v>
      </c>
      <c r="HD1893" s="756" t="s">
        <v>397</v>
      </c>
      <c r="HE1893" s="756" t="s">
        <v>397</v>
      </c>
      <c r="HF1893" s="756" t="s">
        <v>397</v>
      </c>
      <c r="HG1893" s="756" t="s">
        <v>397</v>
      </c>
      <c r="HH1893" s="756" t="s">
        <v>397</v>
      </c>
      <c r="HI1893" s="756" t="s">
        <v>397</v>
      </c>
      <c r="HJ1893" s="756" t="s">
        <v>397</v>
      </c>
      <c r="HK1893"/>
      <c r="HL1893"/>
      <c r="HM1893"/>
      <c r="HN1893" s="756" t="str">
        <f t="shared" si="65"/>
        <v>AUTO PRINT</v>
      </c>
      <c r="HO1893"/>
      <c r="HP1893" s="757" t="s">
        <v>572</v>
      </c>
      <c r="HQ1893" s="757" t="s">
        <v>572</v>
      </c>
      <c r="HR1893" s="757" t="s">
        <v>572</v>
      </c>
      <c r="HS1893"/>
      <c r="HW1893" s="758"/>
      <c r="HX1893"/>
      <c r="HY1893" s="759" t="s">
        <v>572</v>
      </c>
      <c r="HZ1893" s="759" t="s">
        <v>572</v>
      </c>
      <c r="IA1893" s="759" t="s">
        <v>572</v>
      </c>
      <c r="IC1893" s="760" t="s">
        <v>572</v>
      </c>
      <c r="ID1893" s="760" t="s">
        <v>572</v>
      </c>
      <c r="IE1893" s="760" t="s">
        <v>572</v>
      </c>
      <c r="IF1893" s="761" t="s">
        <v>572</v>
      </c>
      <c r="IG1893" s="619" t="str">
        <f t="shared" si="66"/>
        <v>IN HOUSE (MANUAL)</v>
      </c>
      <c r="II1893" s="761" t="s">
        <v>572</v>
      </c>
      <c r="IK1893" s="761" t="str">
        <f>IFERROR(VLOOKUP($M1893,#REF!,13,0),"IN HOUSE (MANUAL)")</f>
        <v>IN HOUSE (MANUAL)</v>
      </c>
      <c r="IM1893" s="760" t="s">
        <v>397</v>
      </c>
      <c r="IN1893" s="760" t="s">
        <v>397</v>
      </c>
      <c r="IO1893" s="760" t="s">
        <v>572</v>
      </c>
      <c r="IQ1893" s="760" t="s">
        <v>572</v>
      </c>
      <c r="IR1893" s="760" t="s">
        <v>572</v>
      </c>
      <c r="IT1893" s="760" t="s">
        <v>572</v>
      </c>
      <c r="IV1893" s="760" t="s">
        <v>572</v>
      </c>
      <c r="IW1893" s="760" t="s">
        <v>572</v>
      </c>
      <c r="IY1893" s="760" t="s">
        <v>572</v>
      </c>
      <c r="IZ1893" s="760" t="s">
        <v>572</v>
      </c>
      <c r="JB1893" s="760" t="s">
        <v>572</v>
      </c>
      <c r="JC1893" s="760" t="s">
        <v>572</v>
      </c>
      <c r="JE1893" s="760" t="s">
        <v>572</v>
      </c>
      <c r="JF1893" s="760" t="s">
        <v>572</v>
      </c>
    </row>
    <row r="1894" spans="1:266" ht="17.25" hidden="1" customHeight="1" outlineLevel="1" x14ac:dyDescent="0.35">
      <c r="A1894" s="618" t="s">
        <v>308</v>
      </c>
      <c r="B1894" s="730">
        <v>116</v>
      </c>
      <c r="C1894" s="730" t="s">
        <v>741</v>
      </c>
      <c r="D1894" s="730" t="s">
        <v>741</v>
      </c>
      <c r="E1894" s="730">
        <v>33</v>
      </c>
      <c r="F1894" s="731"/>
      <c r="G1894" s="731"/>
      <c r="H1894" s="826"/>
      <c r="I1894" s="730" t="s">
        <v>308</v>
      </c>
      <c r="J1894" s="730" t="s">
        <v>308</v>
      </c>
      <c r="K1894" s="730" t="s">
        <v>308</v>
      </c>
      <c r="L1894" s="730" t="s">
        <v>308</v>
      </c>
      <c r="M1894" s="772"/>
      <c r="N1894" s="772">
        <v>0</v>
      </c>
      <c r="O1894" s="772" t="s">
        <v>742</v>
      </c>
      <c r="P1894" s="772" t="b">
        <v>1</v>
      </c>
      <c r="Q1894" s="772" t="e">
        <v>#VALUE!</v>
      </c>
      <c r="R1894" s="772"/>
      <c r="S1894" s="772"/>
      <c r="T1894" s="772"/>
      <c r="U1894" s="772"/>
      <c r="V1894" s="772"/>
      <c r="W1894" s="772"/>
      <c r="X1894" s="772"/>
      <c r="Y1894" s="772"/>
      <c r="Z1894" s="774"/>
      <c r="AA1894" s="772"/>
      <c r="AB1894" s="772"/>
      <c r="AC1894" s="772"/>
      <c r="AD1894" s="772"/>
      <c r="AE1894" s="864"/>
      <c r="AF1894" s="774">
        <v>0</v>
      </c>
      <c r="AG1894" s="777"/>
      <c r="AH1894" s="777"/>
      <c r="AI1894" s="777"/>
      <c r="AJ1894" s="778"/>
      <c r="AK1894" s="779"/>
      <c r="AL1894" s="778"/>
      <c r="AM1894" s="778"/>
      <c r="AN1894" s="778"/>
      <c r="AO1894" s="778"/>
      <c r="AP1894" s="778"/>
      <c r="AQ1894" s="778"/>
      <c r="AR1894" s="778"/>
      <c r="AS1894" s="778"/>
      <c r="AT1894" s="778"/>
      <c r="AU1894" s="778"/>
      <c r="AV1894" s="778"/>
      <c r="AW1894" s="778"/>
      <c r="AX1894" s="778"/>
      <c r="AY1894" s="778"/>
      <c r="AZ1894" s="778"/>
      <c r="BA1894" s="778"/>
      <c r="BB1894" s="778"/>
      <c r="BC1894" s="778"/>
      <c r="BD1894" s="778"/>
      <c r="BE1894" s="778"/>
      <c r="BF1894" s="778"/>
      <c r="BG1894" s="778"/>
      <c r="BH1894" s="778"/>
      <c r="BI1894" s="778"/>
      <c r="BJ1894" s="778"/>
      <c r="BK1894" s="778"/>
      <c r="BL1894" s="778"/>
      <c r="BM1894" s="778"/>
      <c r="BN1894" s="778"/>
      <c r="BO1894" s="778"/>
      <c r="BP1894" s="778"/>
      <c r="BQ1894" s="778"/>
      <c r="BR1894" s="778"/>
      <c r="BS1894" s="778"/>
      <c r="BT1894" s="778"/>
      <c r="BU1894" s="778"/>
      <c r="BV1894" s="778"/>
      <c r="BW1894" s="778"/>
      <c r="BX1894" s="778"/>
      <c r="BY1894" s="778"/>
      <c r="BZ1894" s="778"/>
      <c r="CA1894" s="778"/>
      <c r="CB1894" s="778"/>
      <c r="CC1894" s="778"/>
      <c r="CD1894" s="778"/>
      <c r="CE1894" s="778"/>
      <c r="CF1894" s="778"/>
      <c r="CG1894" s="778"/>
      <c r="CH1894" s="778"/>
      <c r="CI1894" s="778"/>
      <c r="CJ1894" s="778"/>
      <c r="CK1894" s="772"/>
      <c r="CL1894" s="772"/>
      <c r="CM1894" s="772"/>
      <c r="CN1894" s="886"/>
      <c r="CO1894" s="772"/>
      <c r="CP1894" s="772"/>
      <c r="CQ1894" s="772"/>
      <c r="CR1894" s="772"/>
      <c r="CS1894" s="781"/>
      <c r="CT1894" s="865" t="s">
        <v>308</v>
      </c>
      <c r="CU1894" s="899" t="s">
        <v>308</v>
      </c>
      <c r="CV1894" s="774"/>
      <c r="CW1894" s="774"/>
      <c r="CX1894" s="865"/>
      <c r="CY1894" s="784">
        <v>0</v>
      </c>
      <c r="CZ1894" s="784">
        <v>0</v>
      </c>
      <c r="DA1894" s="785">
        <v>0</v>
      </c>
      <c r="DB1894" s="785">
        <v>0</v>
      </c>
      <c r="DC1894" s="785">
        <v>0</v>
      </c>
      <c r="DD1894" s="785">
        <v>0</v>
      </c>
      <c r="DE1894" s="785">
        <v>0</v>
      </c>
      <c r="DF1894" s="785">
        <v>0</v>
      </c>
      <c r="DG1894" s="785">
        <v>0</v>
      </c>
      <c r="DH1894" s="786">
        <v>0</v>
      </c>
      <c r="DI1894" s="774">
        <v>0</v>
      </c>
      <c r="DJ1894" s="774">
        <v>0</v>
      </c>
      <c r="DK1894" s="774">
        <v>0</v>
      </c>
      <c r="DL1894" s="774">
        <v>0</v>
      </c>
      <c r="DM1894" s="774">
        <v>0</v>
      </c>
      <c r="DN1894" s="774">
        <v>0</v>
      </c>
      <c r="DO1894" s="787">
        <v>0</v>
      </c>
      <c r="DP1894" s="774" t="s">
        <v>308</v>
      </c>
      <c r="DQ1894" s="776" t="s">
        <v>308</v>
      </c>
      <c r="DR1894" s="774"/>
      <c r="DS1894" s="786"/>
      <c r="DT1894" s="752" t="s">
        <v>308</v>
      </c>
      <c r="DU1894" s="753" t="s">
        <v>308</v>
      </c>
      <c r="DV1894" s="753" t="s">
        <v>308</v>
      </c>
      <c r="DW1894" s="754" t="s">
        <v>308</v>
      </c>
      <c r="DX1894" s="755" t="s">
        <v>308</v>
      </c>
      <c r="DY1894" s="754" t="e">
        <v>#VALUE!</v>
      </c>
      <c r="DZ1894" s="754" t="e">
        <v>#VALUE!</v>
      </c>
      <c r="EA1894" s="754"/>
      <c r="EB1894" s="754"/>
    </row>
    <row r="1895" spans="1:266" ht="17.25" hidden="1" customHeight="1" outlineLevel="1" x14ac:dyDescent="0.35">
      <c r="A1895" s="618" t="s">
        <v>308</v>
      </c>
      <c r="B1895" s="730">
        <v>117</v>
      </c>
      <c r="C1895" s="730" t="s">
        <v>741</v>
      </c>
      <c r="D1895" s="730" t="s">
        <v>741</v>
      </c>
      <c r="E1895" s="730">
        <v>33</v>
      </c>
      <c r="F1895" s="731"/>
      <c r="G1895" s="731"/>
      <c r="H1895" s="826"/>
      <c r="I1895" s="730" t="s">
        <v>308</v>
      </c>
      <c r="J1895" s="730" t="s">
        <v>308</v>
      </c>
      <c r="K1895" s="730" t="s">
        <v>308</v>
      </c>
      <c r="L1895" s="730" t="s">
        <v>308</v>
      </c>
      <c r="M1895" s="772"/>
      <c r="N1895" s="772">
        <v>0</v>
      </c>
      <c r="O1895" s="772" t="s">
        <v>742</v>
      </c>
      <c r="P1895" s="772" t="b">
        <v>1</v>
      </c>
      <c r="Q1895" s="772" t="e">
        <v>#VALUE!</v>
      </c>
      <c r="R1895" s="772"/>
      <c r="S1895" s="772"/>
      <c r="T1895" s="772"/>
      <c r="U1895" s="772"/>
      <c r="V1895" s="772"/>
      <c r="W1895" s="772"/>
      <c r="X1895" s="772"/>
      <c r="Y1895" s="772"/>
      <c r="Z1895" s="774"/>
      <c r="AA1895" s="772"/>
      <c r="AB1895" s="772"/>
      <c r="AC1895" s="772"/>
      <c r="AD1895" s="772"/>
      <c r="AE1895" s="864"/>
      <c r="AF1895" s="774">
        <v>0</v>
      </c>
      <c r="AG1895" s="777"/>
      <c r="AH1895" s="777"/>
      <c r="AI1895" s="777"/>
      <c r="AJ1895" s="778"/>
      <c r="AK1895" s="779"/>
      <c r="AL1895" s="778"/>
      <c r="AM1895" s="778"/>
      <c r="AN1895" s="778"/>
      <c r="AO1895" s="778"/>
      <c r="AP1895" s="778"/>
      <c r="AQ1895" s="778"/>
      <c r="AR1895" s="778"/>
      <c r="AS1895" s="778"/>
      <c r="AT1895" s="778"/>
      <c r="AU1895" s="778"/>
      <c r="AV1895" s="778"/>
      <c r="AW1895" s="778"/>
      <c r="AX1895" s="778"/>
      <c r="AY1895" s="778"/>
      <c r="AZ1895" s="778"/>
      <c r="BA1895" s="778"/>
      <c r="BB1895" s="778"/>
      <c r="BC1895" s="778"/>
      <c r="BD1895" s="778"/>
      <c r="BE1895" s="778"/>
      <c r="BF1895" s="778"/>
      <c r="BG1895" s="778"/>
      <c r="BH1895" s="778"/>
      <c r="BI1895" s="778"/>
      <c r="BJ1895" s="778"/>
      <c r="BK1895" s="778"/>
      <c r="BL1895" s="778"/>
      <c r="BM1895" s="778"/>
      <c r="BN1895" s="778"/>
      <c r="BO1895" s="778"/>
      <c r="BP1895" s="778"/>
      <c r="BQ1895" s="778"/>
      <c r="BR1895" s="778"/>
      <c r="BS1895" s="778"/>
      <c r="BT1895" s="778"/>
      <c r="BU1895" s="778"/>
      <c r="BV1895" s="778"/>
      <c r="BW1895" s="778"/>
      <c r="BX1895" s="778"/>
      <c r="BY1895" s="778"/>
      <c r="BZ1895" s="778"/>
      <c r="CA1895" s="778"/>
      <c r="CB1895" s="778"/>
      <c r="CC1895" s="778"/>
      <c r="CD1895" s="778"/>
      <c r="CE1895" s="778"/>
      <c r="CF1895" s="778"/>
      <c r="CG1895" s="778"/>
      <c r="CH1895" s="778"/>
      <c r="CI1895" s="778"/>
      <c r="CJ1895" s="778"/>
      <c r="CK1895" s="772"/>
      <c r="CL1895" s="772"/>
      <c r="CM1895" s="772"/>
      <c r="CN1895" s="886"/>
      <c r="CO1895" s="772"/>
      <c r="CP1895" s="772"/>
      <c r="CQ1895" s="772"/>
      <c r="CR1895" s="772"/>
      <c r="CS1895" s="781"/>
      <c r="CT1895" s="865" t="s">
        <v>308</v>
      </c>
      <c r="CU1895" s="899" t="s">
        <v>308</v>
      </c>
      <c r="CV1895" s="774"/>
      <c r="CW1895" s="774"/>
      <c r="CX1895" s="865"/>
      <c r="CY1895" s="784">
        <v>0</v>
      </c>
      <c r="CZ1895" s="784">
        <v>0</v>
      </c>
      <c r="DA1895" s="785">
        <v>0</v>
      </c>
      <c r="DB1895" s="785">
        <v>0</v>
      </c>
      <c r="DC1895" s="785">
        <v>0</v>
      </c>
      <c r="DD1895" s="785">
        <v>0</v>
      </c>
      <c r="DE1895" s="785">
        <v>0</v>
      </c>
      <c r="DF1895" s="785">
        <v>0</v>
      </c>
      <c r="DG1895" s="785">
        <v>0</v>
      </c>
      <c r="DH1895" s="786">
        <v>0</v>
      </c>
      <c r="DI1895" s="774">
        <v>0</v>
      </c>
      <c r="DJ1895" s="774">
        <v>0</v>
      </c>
      <c r="DK1895" s="774">
        <v>0</v>
      </c>
      <c r="DL1895" s="774">
        <v>0</v>
      </c>
      <c r="DM1895" s="774">
        <v>0</v>
      </c>
      <c r="DN1895" s="774">
        <v>0</v>
      </c>
      <c r="DO1895" s="787">
        <v>0</v>
      </c>
      <c r="DP1895" s="774" t="s">
        <v>308</v>
      </c>
      <c r="DQ1895" s="776" t="s">
        <v>308</v>
      </c>
      <c r="DR1895" s="774"/>
      <c r="DS1895" s="786"/>
      <c r="DT1895" s="752" t="s">
        <v>308</v>
      </c>
      <c r="DU1895" s="753" t="s">
        <v>308</v>
      </c>
      <c r="DV1895" s="753" t="s">
        <v>308</v>
      </c>
      <c r="DW1895" s="754" t="s">
        <v>308</v>
      </c>
      <c r="DX1895" s="755" t="s">
        <v>308</v>
      </c>
      <c r="DY1895" s="754" t="e">
        <v>#VALUE!</v>
      </c>
      <c r="DZ1895" s="754" t="e">
        <v>#VALUE!</v>
      </c>
      <c r="EA1895" s="754"/>
      <c r="EB1895" s="754"/>
    </row>
    <row r="1896" spans="1:266" ht="17.25" hidden="1" customHeight="1" outlineLevel="1" x14ac:dyDescent="0.35">
      <c r="A1896" s="618" t="s">
        <v>308</v>
      </c>
      <c r="B1896" s="730">
        <v>118</v>
      </c>
      <c r="C1896" s="730" t="s">
        <v>741</v>
      </c>
      <c r="D1896" s="730" t="s">
        <v>741</v>
      </c>
      <c r="E1896" s="730">
        <v>33</v>
      </c>
      <c r="F1896" s="731"/>
      <c r="G1896" s="821"/>
      <c r="H1896" s="733"/>
      <c r="I1896" s="730" t="s">
        <v>308</v>
      </c>
      <c r="J1896" s="730" t="s">
        <v>308</v>
      </c>
      <c r="K1896" s="730" t="s">
        <v>308</v>
      </c>
      <c r="L1896" s="730" t="s">
        <v>308</v>
      </c>
      <c r="M1896" s="772"/>
      <c r="N1896" s="868">
        <v>0</v>
      </c>
      <c r="O1896" s="868" t="s">
        <v>742</v>
      </c>
      <c r="P1896" s="868" t="b">
        <v>1</v>
      </c>
      <c r="Q1896" s="868" t="e">
        <v>#VALUE!</v>
      </c>
      <c r="R1896" s="772"/>
      <c r="S1896" s="772"/>
      <c r="T1896" s="772"/>
      <c r="U1896" s="772"/>
      <c r="V1896" s="772"/>
      <c r="W1896" s="772"/>
      <c r="X1896" s="772"/>
      <c r="Y1896" s="772"/>
      <c r="Z1896" s="774"/>
      <c r="AA1896" s="772"/>
      <c r="AB1896" s="772"/>
      <c r="AC1896" s="772"/>
      <c r="AD1896" s="772"/>
      <c r="AE1896" s="775"/>
      <c r="AF1896" s="774">
        <v>0</v>
      </c>
      <c r="AG1896" s="777"/>
      <c r="AH1896" s="777"/>
      <c r="AI1896" s="777"/>
      <c r="AJ1896" s="778"/>
      <c r="AK1896" s="779"/>
      <c r="AL1896" s="778"/>
      <c r="AM1896" s="778"/>
      <c r="AN1896" s="778"/>
      <c r="AO1896" s="778"/>
      <c r="AP1896" s="778"/>
      <c r="AQ1896" s="778"/>
      <c r="AR1896" s="778"/>
      <c r="AS1896" s="778"/>
      <c r="AT1896" s="778"/>
      <c r="AU1896" s="778"/>
      <c r="AV1896" s="778"/>
      <c r="AW1896" s="778"/>
      <c r="AX1896" s="778"/>
      <c r="AY1896" s="778"/>
      <c r="AZ1896" s="778"/>
      <c r="BA1896" s="778"/>
      <c r="BB1896" s="778"/>
      <c r="BC1896" s="778"/>
      <c r="BD1896" s="778"/>
      <c r="BE1896" s="778"/>
      <c r="BF1896" s="778"/>
      <c r="BG1896" s="778"/>
      <c r="BH1896" s="778"/>
      <c r="BI1896" s="778"/>
      <c r="BJ1896" s="778"/>
      <c r="BK1896" s="778"/>
      <c r="BL1896" s="778"/>
      <c r="BM1896" s="778"/>
      <c r="BN1896" s="778"/>
      <c r="BO1896" s="778"/>
      <c r="BP1896" s="778"/>
      <c r="BQ1896" s="778"/>
      <c r="BR1896" s="778"/>
      <c r="BS1896" s="778"/>
      <c r="BT1896" s="778"/>
      <c r="BU1896" s="778"/>
      <c r="BV1896" s="778"/>
      <c r="BW1896" s="778"/>
      <c r="BX1896" s="778"/>
      <c r="BY1896" s="778"/>
      <c r="BZ1896" s="778"/>
      <c r="CA1896" s="778"/>
      <c r="CB1896" s="778"/>
      <c r="CC1896" s="778"/>
      <c r="CD1896" s="778"/>
      <c r="CE1896" s="778"/>
      <c r="CF1896" s="778"/>
      <c r="CG1896" s="778"/>
      <c r="CH1896" s="778"/>
      <c r="CI1896" s="778"/>
      <c r="CJ1896" s="778"/>
      <c r="CK1896" s="772"/>
      <c r="CL1896" s="772"/>
      <c r="CM1896" s="772"/>
      <c r="CN1896" s="886"/>
      <c r="CO1896" s="772"/>
      <c r="CP1896" s="772"/>
      <c r="CQ1896" s="772"/>
      <c r="CR1896" s="772"/>
      <c r="CS1896" s="781"/>
      <c r="CT1896" s="865" t="s">
        <v>308</v>
      </c>
      <c r="CU1896" s="899" t="s">
        <v>308</v>
      </c>
      <c r="CV1896" s="774"/>
      <c r="CW1896" s="774"/>
      <c r="CX1896" s="865"/>
      <c r="CY1896" s="784">
        <v>0</v>
      </c>
      <c r="CZ1896" s="784">
        <v>0</v>
      </c>
      <c r="DA1896" s="785">
        <v>0</v>
      </c>
      <c r="DB1896" s="785">
        <v>0</v>
      </c>
      <c r="DC1896" s="785">
        <v>0</v>
      </c>
      <c r="DD1896" s="785">
        <v>0</v>
      </c>
      <c r="DE1896" s="785">
        <v>0</v>
      </c>
      <c r="DF1896" s="785">
        <v>0</v>
      </c>
      <c r="DG1896" s="785">
        <v>0</v>
      </c>
      <c r="DH1896" s="786">
        <v>0</v>
      </c>
      <c r="DI1896" s="774">
        <v>0</v>
      </c>
      <c r="DJ1896" s="774">
        <v>0</v>
      </c>
      <c r="DK1896" s="774">
        <v>0</v>
      </c>
      <c r="DL1896" s="774">
        <v>0</v>
      </c>
      <c r="DM1896" s="774">
        <v>0</v>
      </c>
      <c r="DN1896" s="774">
        <v>0</v>
      </c>
      <c r="DO1896" s="787">
        <v>0</v>
      </c>
      <c r="DP1896" s="774" t="s">
        <v>308</v>
      </c>
      <c r="DQ1896" s="774" t="s">
        <v>308</v>
      </c>
      <c r="DR1896" s="774"/>
      <c r="DS1896" s="786"/>
      <c r="DT1896" s="752" t="s">
        <v>308</v>
      </c>
      <c r="DU1896" s="753" t="s">
        <v>308</v>
      </c>
      <c r="DV1896" s="753" t="s">
        <v>308</v>
      </c>
      <c r="DW1896" s="754" t="s">
        <v>308</v>
      </c>
      <c r="DX1896" s="755" t="s">
        <v>308</v>
      </c>
      <c r="DY1896" s="754" t="e">
        <v>#VALUE!</v>
      </c>
      <c r="DZ1896" s="754" t="e">
        <v>#VALUE!</v>
      </c>
      <c r="EA1896" s="754"/>
      <c r="EB1896" s="754"/>
    </row>
    <row r="1897" spans="1:266" ht="17.25" hidden="1" customHeight="1" outlineLevel="1" x14ac:dyDescent="0.35">
      <c r="A1897" s="618" t="s">
        <v>308</v>
      </c>
      <c r="B1897" s="730">
        <v>119</v>
      </c>
      <c r="C1897" s="730" t="s">
        <v>741</v>
      </c>
      <c r="D1897" s="730" t="s">
        <v>741</v>
      </c>
      <c r="E1897" s="730">
        <v>33</v>
      </c>
      <c r="F1897" s="731"/>
      <c r="G1897" s="821"/>
      <c r="H1897" s="733"/>
      <c r="I1897" s="730" t="s">
        <v>308</v>
      </c>
      <c r="J1897" s="730" t="s">
        <v>308</v>
      </c>
      <c r="K1897" s="730" t="s">
        <v>308</v>
      </c>
      <c r="L1897" s="730" t="s">
        <v>308</v>
      </c>
      <c r="M1897" s="772"/>
      <c r="N1897" s="868">
        <v>0</v>
      </c>
      <c r="O1897" s="868" t="s">
        <v>742</v>
      </c>
      <c r="P1897" s="868" t="b">
        <v>1</v>
      </c>
      <c r="Q1897" s="868" t="e">
        <v>#VALUE!</v>
      </c>
      <c r="R1897" s="772"/>
      <c r="S1897" s="772"/>
      <c r="T1897" s="772"/>
      <c r="U1897" s="772"/>
      <c r="V1897" s="772"/>
      <c r="W1897" s="772"/>
      <c r="X1897" s="772"/>
      <c r="Y1897" s="772"/>
      <c r="Z1897" s="774"/>
      <c r="AA1897" s="772"/>
      <c r="AB1897" s="772"/>
      <c r="AC1897" s="772"/>
      <c r="AD1897" s="772"/>
      <c r="AE1897" s="775"/>
      <c r="AF1897" s="774">
        <v>0</v>
      </c>
      <c r="AG1897" s="777"/>
      <c r="AH1897" s="777"/>
      <c r="AI1897" s="777"/>
      <c r="AJ1897" s="778"/>
      <c r="AK1897" s="779"/>
      <c r="AL1897" s="778"/>
      <c r="AM1897" s="778"/>
      <c r="AN1897" s="778"/>
      <c r="AO1897" s="778"/>
      <c r="AP1897" s="778"/>
      <c r="AQ1897" s="778"/>
      <c r="AR1897" s="778"/>
      <c r="AS1897" s="778"/>
      <c r="AT1897" s="778"/>
      <c r="AU1897" s="778"/>
      <c r="AV1897" s="778"/>
      <c r="AW1897" s="778"/>
      <c r="AX1897" s="778"/>
      <c r="AY1897" s="778"/>
      <c r="AZ1897" s="778"/>
      <c r="BA1897" s="778"/>
      <c r="BB1897" s="778"/>
      <c r="BC1897" s="778"/>
      <c r="BD1897" s="778"/>
      <c r="BE1897" s="778"/>
      <c r="BF1897" s="778"/>
      <c r="BG1897" s="778"/>
      <c r="BH1897" s="778"/>
      <c r="BI1897" s="778"/>
      <c r="BJ1897" s="778"/>
      <c r="BK1897" s="778"/>
      <c r="BL1897" s="778"/>
      <c r="BM1897" s="778"/>
      <c r="BN1897" s="778"/>
      <c r="BO1897" s="778"/>
      <c r="BP1897" s="778"/>
      <c r="BQ1897" s="778"/>
      <c r="BR1897" s="778"/>
      <c r="BS1897" s="778"/>
      <c r="BT1897" s="778"/>
      <c r="BU1897" s="778"/>
      <c r="BV1897" s="778"/>
      <c r="BW1897" s="778"/>
      <c r="BX1897" s="778"/>
      <c r="BY1897" s="778"/>
      <c r="BZ1897" s="778"/>
      <c r="CA1897" s="778"/>
      <c r="CB1897" s="778"/>
      <c r="CC1897" s="778"/>
      <c r="CD1897" s="778"/>
      <c r="CE1897" s="778"/>
      <c r="CF1897" s="778"/>
      <c r="CG1897" s="778"/>
      <c r="CH1897" s="778"/>
      <c r="CI1897" s="778"/>
      <c r="CJ1897" s="778"/>
      <c r="CK1897" s="772"/>
      <c r="CL1897" s="772"/>
      <c r="CM1897" s="772"/>
      <c r="CN1897" s="886"/>
      <c r="CO1897" s="772"/>
      <c r="CP1897" s="772"/>
      <c r="CQ1897" s="772"/>
      <c r="CR1897" s="772"/>
      <c r="CS1897" s="781"/>
      <c r="CT1897" s="865" t="s">
        <v>308</v>
      </c>
      <c r="CU1897" s="899" t="s">
        <v>308</v>
      </c>
      <c r="CV1897" s="774"/>
      <c r="CW1897" s="774"/>
      <c r="CX1897" s="865"/>
      <c r="CY1897" s="784">
        <v>0</v>
      </c>
      <c r="CZ1897" s="784">
        <v>0</v>
      </c>
      <c r="DA1897" s="785">
        <v>0</v>
      </c>
      <c r="DB1897" s="785">
        <v>0</v>
      </c>
      <c r="DC1897" s="785">
        <v>0</v>
      </c>
      <c r="DD1897" s="785">
        <v>0</v>
      </c>
      <c r="DE1897" s="785">
        <v>0</v>
      </c>
      <c r="DF1897" s="785">
        <v>0</v>
      </c>
      <c r="DG1897" s="785">
        <v>0</v>
      </c>
      <c r="DH1897" s="786">
        <v>0</v>
      </c>
      <c r="DI1897" s="774">
        <v>0</v>
      </c>
      <c r="DJ1897" s="774">
        <v>0</v>
      </c>
      <c r="DK1897" s="774">
        <v>0</v>
      </c>
      <c r="DL1897" s="774">
        <v>0</v>
      </c>
      <c r="DM1897" s="774">
        <v>0</v>
      </c>
      <c r="DN1897" s="774">
        <v>0</v>
      </c>
      <c r="DO1897" s="787">
        <v>0</v>
      </c>
      <c r="DP1897" s="774" t="s">
        <v>308</v>
      </c>
      <c r="DQ1897" s="774" t="s">
        <v>308</v>
      </c>
      <c r="DR1897" s="774"/>
      <c r="DS1897" s="786"/>
      <c r="DT1897" s="752" t="s">
        <v>308</v>
      </c>
      <c r="DU1897" s="753" t="s">
        <v>308</v>
      </c>
      <c r="DV1897" s="753" t="s">
        <v>308</v>
      </c>
      <c r="DW1897" s="754" t="s">
        <v>308</v>
      </c>
      <c r="DX1897" s="755" t="s">
        <v>308</v>
      </c>
      <c r="DY1897" s="754" t="e">
        <v>#VALUE!</v>
      </c>
      <c r="DZ1897" s="754" t="e">
        <v>#VALUE!</v>
      </c>
      <c r="EA1897" s="754"/>
      <c r="EB1897" s="754"/>
    </row>
    <row r="1898" spans="1:266" ht="17.25" hidden="1" customHeight="1" outlineLevel="1" x14ac:dyDescent="0.35">
      <c r="A1898" s="618" t="s">
        <v>308</v>
      </c>
      <c r="B1898" s="730">
        <v>120</v>
      </c>
      <c r="C1898" s="730" t="s">
        <v>741</v>
      </c>
      <c r="D1898" s="730" t="s">
        <v>741</v>
      </c>
      <c r="E1898" s="730">
        <v>33</v>
      </c>
      <c r="F1898" s="731"/>
      <c r="G1898" s="821"/>
      <c r="H1898" s="733"/>
      <c r="I1898" s="730" t="s">
        <v>308</v>
      </c>
      <c r="J1898" s="730" t="s">
        <v>308</v>
      </c>
      <c r="K1898" s="730" t="s">
        <v>308</v>
      </c>
      <c r="L1898" s="730" t="s">
        <v>308</v>
      </c>
      <c r="M1898" s="772"/>
      <c r="N1898" s="868">
        <v>0</v>
      </c>
      <c r="O1898" s="868" t="s">
        <v>742</v>
      </c>
      <c r="P1898" s="868" t="b">
        <v>1</v>
      </c>
      <c r="Q1898" s="868" t="e">
        <v>#VALUE!</v>
      </c>
      <c r="R1898" s="772"/>
      <c r="S1898" s="772"/>
      <c r="T1898" s="772"/>
      <c r="U1898" s="772"/>
      <c r="V1898" s="772"/>
      <c r="W1898" s="772"/>
      <c r="X1898" s="772"/>
      <c r="Y1898" s="772"/>
      <c r="Z1898" s="774"/>
      <c r="AA1898" s="772"/>
      <c r="AB1898" s="772"/>
      <c r="AC1898" s="772"/>
      <c r="AD1898" s="772"/>
      <c r="AE1898" s="775"/>
      <c r="AF1898" s="774">
        <v>0</v>
      </c>
      <c r="AG1898" s="777"/>
      <c r="AH1898" s="777"/>
      <c r="AI1898" s="777"/>
      <c r="AJ1898" s="778"/>
      <c r="AK1898" s="779"/>
      <c r="AL1898" s="778"/>
      <c r="AM1898" s="778"/>
      <c r="AN1898" s="778"/>
      <c r="AO1898" s="778"/>
      <c r="AP1898" s="778"/>
      <c r="AQ1898" s="778"/>
      <c r="AR1898" s="778"/>
      <c r="AS1898" s="778"/>
      <c r="AT1898" s="778"/>
      <c r="AU1898" s="778"/>
      <c r="AV1898" s="778"/>
      <c r="AW1898" s="778"/>
      <c r="AX1898" s="778"/>
      <c r="AY1898" s="778"/>
      <c r="AZ1898" s="778"/>
      <c r="BA1898" s="778"/>
      <c r="BB1898" s="778"/>
      <c r="BC1898" s="778"/>
      <c r="BD1898" s="778"/>
      <c r="BE1898" s="778"/>
      <c r="BF1898" s="778"/>
      <c r="BG1898" s="778"/>
      <c r="BH1898" s="778"/>
      <c r="BI1898" s="778"/>
      <c r="BJ1898" s="778"/>
      <c r="BK1898" s="778"/>
      <c r="BL1898" s="778"/>
      <c r="BM1898" s="778"/>
      <c r="BN1898" s="778"/>
      <c r="BO1898" s="778"/>
      <c r="BP1898" s="778"/>
      <c r="BQ1898" s="778"/>
      <c r="BR1898" s="778"/>
      <c r="BS1898" s="778"/>
      <c r="BT1898" s="778"/>
      <c r="BU1898" s="778"/>
      <c r="BV1898" s="778"/>
      <c r="BW1898" s="778"/>
      <c r="BX1898" s="778"/>
      <c r="BY1898" s="778"/>
      <c r="BZ1898" s="778"/>
      <c r="CA1898" s="778"/>
      <c r="CB1898" s="778"/>
      <c r="CC1898" s="778"/>
      <c r="CD1898" s="778"/>
      <c r="CE1898" s="778"/>
      <c r="CF1898" s="778"/>
      <c r="CG1898" s="778"/>
      <c r="CH1898" s="778"/>
      <c r="CI1898" s="778"/>
      <c r="CJ1898" s="778"/>
      <c r="CK1898" s="772"/>
      <c r="CL1898" s="772"/>
      <c r="CM1898" s="772"/>
      <c r="CN1898" s="886"/>
      <c r="CO1898" s="772"/>
      <c r="CP1898" s="772"/>
      <c r="CQ1898" s="772"/>
      <c r="CR1898" s="772"/>
      <c r="CS1898" s="781"/>
      <c r="CT1898" s="865" t="s">
        <v>308</v>
      </c>
      <c r="CU1898" s="899" t="s">
        <v>308</v>
      </c>
      <c r="CV1898" s="774"/>
      <c r="CW1898" s="774"/>
      <c r="CX1898" s="865"/>
      <c r="CY1898" s="784">
        <v>0</v>
      </c>
      <c r="CZ1898" s="784">
        <v>0</v>
      </c>
      <c r="DA1898" s="785">
        <v>0</v>
      </c>
      <c r="DB1898" s="785">
        <v>0</v>
      </c>
      <c r="DC1898" s="785">
        <v>0</v>
      </c>
      <c r="DD1898" s="785">
        <v>0</v>
      </c>
      <c r="DE1898" s="785">
        <v>0</v>
      </c>
      <c r="DF1898" s="785">
        <v>0</v>
      </c>
      <c r="DG1898" s="785">
        <v>0</v>
      </c>
      <c r="DH1898" s="786">
        <v>0</v>
      </c>
      <c r="DI1898" s="774">
        <v>0</v>
      </c>
      <c r="DJ1898" s="774">
        <v>0</v>
      </c>
      <c r="DK1898" s="774">
        <v>0</v>
      </c>
      <c r="DL1898" s="774">
        <v>0</v>
      </c>
      <c r="DM1898" s="774">
        <v>0</v>
      </c>
      <c r="DN1898" s="774">
        <v>0</v>
      </c>
      <c r="DO1898" s="787">
        <v>0</v>
      </c>
      <c r="DP1898" s="774" t="s">
        <v>308</v>
      </c>
      <c r="DQ1898" s="774" t="s">
        <v>308</v>
      </c>
      <c r="DR1898" s="774"/>
      <c r="DS1898" s="786"/>
      <c r="DT1898" s="752" t="s">
        <v>308</v>
      </c>
      <c r="DU1898" s="753" t="s">
        <v>308</v>
      </c>
      <c r="DV1898" s="753" t="s">
        <v>308</v>
      </c>
      <c r="DW1898" s="754" t="s">
        <v>308</v>
      </c>
      <c r="DX1898" s="755" t="s">
        <v>308</v>
      </c>
      <c r="DY1898" s="754" t="e">
        <v>#VALUE!</v>
      </c>
      <c r="DZ1898" s="754" t="e">
        <v>#VALUE!</v>
      </c>
      <c r="EA1898" s="754"/>
      <c r="EB1898" s="754"/>
    </row>
    <row r="1899" spans="1:266" ht="17.25" hidden="1" customHeight="1" outlineLevel="1" x14ac:dyDescent="0.35">
      <c r="A1899" s="618" t="s">
        <v>308</v>
      </c>
      <c r="B1899" s="730">
        <v>121</v>
      </c>
      <c r="C1899" s="730" t="s">
        <v>741</v>
      </c>
      <c r="D1899" s="730" t="s">
        <v>741</v>
      </c>
      <c r="E1899" s="730">
        <v>33</v>
      </c>
      <c r="F1899" s="731"/>
      <c r="G1899" s="821"/>
      <c r="H1899" s="733"/>
      <c r="I1899" s="730" t="s">
        <v>308</v>
      </c>
      <c r="J1899" s="730" t="s">
        <v>308</v>
      </c>
      <c r="K1899" s="730" t="s">
        <v>308</v>
      </c>
      <c r="L1899" s="730" t="s">
        <v>308</v>
      </c>
      <c r="M1899" s="772"/>
      <c r="N1899" s="868">
        <v>0</v>
      </c>
      <c r="O1899" s="868" t="s">
        <v>742</v>
      </c>
      <c r="P1899" s="868" t="b">
        <v>1</v>
      </c>
      <c r="Q1899" s="868" t="e">
        <v>#VALUE!</v>
      </c>
      <c r="R1899" s="772"/>
      <c r="S1899" s="772"/>
      <c r="T1899" s="772"/>
      <c r="U1899" s="772"/>
      <c r="V1899" s="772"/>
      <c r="W1899" s="772"/>
      <c r="X1899" s="772"/>
      <c r="Y1899" s="772"/>
      <c r="Z1899" s="774"/>
      <c r="AA1899" s="772"/>
      <c r="AB1899" s="772"/>
      <c r="AC1899" s="772"/>
      <c r="AD1899" s="772"/>
      <c r="AE1899" s="775"/>
      <c r="AF1899" s="774">
        <v>0</v>
      </c>
      <c r="AG1899" s="777"/>
      <c r="AH1899" s="777"/>
      <c r="AI1899" s="777"/>
      <c r="AJ1899" s="778"/>
      <c r="AK1899" s="779"/>
      <c r="AL1899" s="778"/>
      <c r="AM1899" s="778"/>
      <c r="AN1899" s="778"/>
      <c r="AO1899" s="778"/>
      <c r="AP1899" s="778"/>
      <c r="AQ1899" s="778"/>
      <c r="AR1899" s="778"/>
      <c r="AS1899" s="778"/>
      <c r="AT1899" s="778"/>
      <c r="AU1899" s="778"/>
      <c r="AV1899" s="778"/>
      <c r="AW1899" s="778"/>
      <c r="AX1899" s="778"/>
      <c r="AY1899" s="778"/>
      <c r="AZ1899" s="778"/>
      <c r="BA1899" s="778"/>
      <c r="BB1899" s="778"/>
      <c r="BC1899" s="778"/>
      <c r="BD1899" s="778"/>
      <c r="BE1899" s="778"/>
      <c r="BF1899" s="778"/>
      <c r="BG1899" s="778"/>
      <c r="BH1899" s="778"/>
      <c r="BI1899" s="778"/>
      <c r="BJ1899" s="778"/>
      <c r="BK1899" s="778"/>
      <c r="BL1899" s="778"/>
      <c r="BM1899" s="778"/>
      <c r="BN1899" s="778"/>
      <c r="BO1899" s="778"/>
      <c r="BP1899" s="778"/>
      <c r="BQ1899" s="778"/>
      <c r="BR1899" s="778"/>
      <c r="BS1899" s="778"/>
      <c r="BT1899" s="778"/>
      <c r="BU1899" s="778"/>
      <c r="BV1899" s="778"/>
      <c r="BW1899" s="778"/>
      <c r="BX1899" s="778"/>
      <c r="BY1899" s="778"/>
      <c r="BZ1899" s="778"/>
      <c r="CA1899" s="778"/>
      <c r="CB1899" s="778"/>
      <c r="CC1899" s="778"/>
      <c r="CD1899" s="778"/>
      <c r="CE1899" s="778"/>
      <c r="CF1899" s="778"/>
      <c r="CG1899" s="778"/>
      <c r="CH1899" s="778"/>
      <c r="CI1899" s="778"/>
      <c r="CJ1899" s="778"/>
      <c r="CK1899" s="772"/>
      <c r="CL1899" s="772"/>
      <c r="CM1899" s="772"/>
      <c r="CN1899" s="886"/>
      <c r="CO1899" s="772"/>
      <c r="CP1899" s="772"/>
      <c r="CQ1899" s="772"/>
      <c r="CR1899" s="772"/>
      <c r="CS1899" s="781"/>
      <c r="CT1899" s="865" t="s">
        <v>308</v>
      </c>
      <c r="CU1899" s="899" t="s">
        <v>308</v>
      </c>
      <c r="CV1899" s="774"/>
      <c r="CW1899" s="774"/>
      <c r="CX1899" s="865"/>
      <c r="CY1899" s="784">
        <v>0</v>
      </c>
      <c r="CZ1899" s="784">
        <v>0</v>
      </c>
      <c r="DA1899" s="785">
        <v>0</v>
      </c>
      <c r="DB1899" s="785">
        <v>0</v>
      </c>
      <c r="DC1899" s="785">
        <v>0</v>
      </c>
      <c r="DD1899" s="785">
        <v>0</v>
      </c>
      <c r="DE1899" s="785">
        <v>0</v>
      </c>
      <c r="DF1899" s="785">
        <v>0</v>
      </c>
      <c r="DG1899" s="785">
        <v>0</v>
      </c>
      <c r="DH1899" s="786">
        <v>0</v>
      </c>
      <c r="DI1899" s="774">
        <v>0</v>
      </c>
      <c r="DJ1899" s="774">
        <v>0</v>
      </c>
      <c r="DK1899" s="774">
        <v>0</v>
      </c>
      <c r="DL1899" s="774">
        <v>0</v>
      </c>
      <c r="DM1899" s="774">
        <v>0</v>
      </c>
      <c r="DN1899" s="774">
        <v>0</v>
      </c>
      <c r="DO1899" s="787">
        <v>0</v>
      </c>
      <c r="DP1899" s="774" t="s">
        <v>308</v>
      </c>
      <c r="DQ1899" s="774" t="s">
        <v>308</v>
      </c>
      <c r="DR1899" s="774"/>
      <c r="DS1899" s="786"/>
      <c r="DT1899" s="752" t="s">
        <v>308</v>
      </c>
      <c r="DU1899" s="753" t="s">
        <v>308</v>
      </c>
      <c r="DV1899" s="753" t="s">
        <v>308</v>
      </c>
      <c r="DW1899" s="754" t="s">
        <v>308</v>
      </c>
      <c r="DX1899" s="755" t="s">
        <v>308</v>
      </c>
      <c r="DY1899" s="754" t="e">
        <v>#VALUE!</v>
      </c>
      <c r="DZ1899" s="754" t="e">
        <v>#VALUE!</v>
      </c>
      <c r="EA1899" s="754"/>
      <c r="EB1899" s="754"/>
    </row>
    <row r="1900" spans="1:266" ht="17.25" customHeight="1" collapsed="1" x14ac:dyDescent="0.35">
      <c r="A1900" s="618" t="s">
        <v>308</v>
      </c>
      <c r="B1900" s="823" t="s">
        <v>3317</v>
      </c>
      <c r="C1900" s="824"/>
      <c r="D1900" s="824"/>
      <c r="E1900" s="824"/>
      <c r="F1900" s="717"/>
      <c r="G1900" s="825"/>
      <c r="H1900" s="733"/>
      <c r="I1900" s="824"/>
      <c r="J1900" s="824"/>
      <c r="K1900" s="824"/>
      <c r="L1900" s="730"/>
      <c r="M1900" s="730"/>
      <c r="N1900" s="730"/>
      <c r="O1900" s="730"/>
      <c r="P1900" s="730"/>
      <c r="Q1900" s="730"/>
      <c r="R1900" s="730"/>
      <c r="S1900" s="730"/>
      <c r="T1900" s="730"/>
      <c r="U1900" s="730"/>
      <c r="V1900" s="730"/>
      <c r="W1900" s="730"/>
      <c r="X1900" s="730"/>
      <c r="Y1900" s="730"/>
      <c r="Z1900" s="826"/>
      <c r="AA1900" s="730"/>
      <c r="AB1900" s="730"/>
      <c r="AC1900" s="730"/>
      <c r="AD1900" s="827">
        <v>79992</v>
      </c>
      <c r="AE1900" s="827">
        <v>48957</v>
      </c>
      <c r="AF1900" s="826">
        <v>0</v>
      </c>
      <c r="AG1900" s="828"/>
      <c r="AH1900" s="828"/>
      <c r="AI1900" s="828"/>
      <c r="AJ1900" s="674"/>
      <c r="AK1900" s="829"/>
      <c r="AL1900" s="674"/>
      <c r="AM1900" s="674"/>
      <c r="AN1900" s="674"/>
      <c r="AO1900" s="674"/>
      <c r="AP1900" s="674"/>
      <c r="AQ1900" s="674"/>
      <c r="AR1900" s="674"/>
      <c r="AS1900" s="674"/>
      <c r="AT1900" s="674"/>
      <c r="AU1900" s="674"/>
      <c r="AV1900" s="674"/>
      <c r="AW1900" s="674"/>
      <c r="AX1900" s="674"/>
      <c r="AY1900" s="674"/>
      <c r="AZ1900" s="674"/>
      <c r="BA1900" s="674"/>
      <c r="BB1900" s="674"/>
      <c r="BC1900" s="674"/>
      <c r="BD1900" s="674"/>
      <c r="BE1900" s="674"/>
      <c r="BF1900" s="674"/>
      <c r="BG1900" s="674"/>
      <c r="BH1900" s="674"/>
      <c r="BI1900" s="674"/>
      <c r="BJ1900" s="674"/>
      <c r="BK1900" s="674"/>
      <c r="BL1900" s="674"/>
      <c r="BM1900" s="674"/>
      <c r="BN1900" s="674"/>
      <c r="BO1900" s="674"/>
      <c r="BP1900" s="674"/>
      <c r="BQ1900" s="674"/>
      <c r="BR1900" s="674"/>
      <c r="BS1900" s="674"/>
      <c r="BT1900" s="674"/>
      <c r="BU1900" s="674"/>
      <c r="BV1900" s="674"/>
      <c r="BW1900" s="674"/>
      <c r="BX1900" s="674"/>
      <c r="BY1900" s="674"/>
      <c r="BZ1900" s="674"/>
      <c r="CA1900" s="674"/>
      <c r="CB1900" s="674"/>
      <c r="CC1900" s="674"/>
      <c r="CD1900" s="674"/>
      <c r="CE1900" s="674"/>
      <c r="CF1900" s="674"/>
      <c r="CG1900" s="674"/>
      <c r="CH1900" s="674"/>
      <c r="CI1900" s="674"/>
      <c r="CJ1900" s="674"/>
      <c r="CK1900" s="827"/>
      <c r="CL1900" s="827">
        <v>0</v>
      </c>
      <c r="CM1900" s="827"/>
      <c r="CN1900" s="675">
        <v>0</v>
      </c>
      <c r="CO1900" s="827">
        <v>0</v>
      </c>
      <c r="CP1900" s="827">
        <v>360</v>
      </c>
      <c r="CQ1900" s="827">
        <v>42729</v>
      </c>
      <c r="CR1900" s="827">
        <v>44474</v>
      </c>
      <c r="CS1900" s="830"/>
      <c r="CT1900" s="831"/>
      <c r="CU1900" s="832"/>
      <c r="CV1900" s="826"/>
      <c r="CW1900" s="826"/>
      <c r="CX1900" s="831"/>
      <c r="CY1900" s="833">
        <v>0</v>
      </c>
      <c r="CZ1900" s="833">
        <v>0</v>
      </c>
      <c r="DA1900" s="752">
        <v>0</v>
      </c>
      <c r="DB1900" s="752">
        <v>0</v>
      </c>
      <c r="DC1900" s="752">
        <v>0</v>
      </c>
      <c r="DD1900" s="752">
        <v>0</v>
      </c>
      <c r="DE1900" s="752">
        <v>0</v>
      </c>
      <c r="DF1900" s="752">
        <v>0</v>
      </c>
      <c r="DG1900" s="752">
        <v>0</v>
      </c>
      <c r="DH1900" s="834">
        <v>0</v>
      </c>
      <c r="DI1900" s="826">
        <v>0</v>
      </c>
      <c r="DJ1900" s="826">
        <v>0</v>
      </c>
      <c r="DK1900" s="826">
        <v>0</v>
      </c>
      <c r="DL1900" s="826">
        <v>0</v>
      </c>
      <c r="DM1900" s="826">
        <v>0</v>
      </c>
      <c r="DN1900" s="826">
        <v>0</v>
      </c>
      <c r="DO1900" s="835">
        <v>0</v>
      </c>
      <c r="DP1900" s="826"/>
      <c r="DQ1900" s="826"/>
      <c r="DR1900" s="826"/>
      <c r="DS1900" s="834"/>
      <c r="DT1900" s="752"/>
      <c r="DU1900" s="836"/>
      <c r="DV1900" s="836"/>
      <c r="DW1900" s="826"/>
      <c r="DX1900" s="837"/>
      <c r="DY1900" s="826" t="s">
        <v>308</v>
      </c>
      <c r="DZ1900" s="837" t="s">
        <v>308</v>
      </c>
      <c r="EA1900" s="826"/>
      <c r="EB1900" s="837"/>
    </row>
    <row r="1901" spans="1:266" ht="16.5" customHeight="1" x14ac:dyDescent="0.35">
      <c r="A1901" s="625">
        <v>30</v>
      </c>
      <c r="B1901" s="838"/>
      <c r="C1901" s="839"/>
      <c r="D1901" s="839"/>
      <c r="E1901" s="839"/>
      <c r="F1901" s="917"/>
      <c r="G1901" s="917"/>
      <c r="H1901" s="841"/>
      <c r="Y1901" s="619"/>
      <c r="Z1901" s="635"/>
      <c r="AF1901" s="635">
        <v>0</v>
      </c>
      <c r="AK1901" s="625"/>
      <c r="AL1901" s="619"/>
      <c r="AM1901" s="619"/>
      <c r="AN1901" s="619"/>
      <c r="AO1901" s="619"/>
      <c r="AP1901" s="619"/>
      <c r="AQ1901" s="619"/>
      <c r="AR1901" s="619"/>
      <c r="AS1901" s="619"/>
      <c r="AT1901" s="619"/>
      <c r="AU1901" s="619"/>
      <c r="AV1901" s="619"/>
      <c r="AW1901" s="619"/>
      <c r="AX1901" s="619"/>
      <c r="AY1901" s="619"/>
      <c r="AZ1901" s="619"/>
      <c r="BA1901" s="619"/>
      <c r="BB1901" s="619"/>
      <c r="BC1901" s="619"/>
      <c r="BD1901" s="619"/>
      <c r="BE1901" s="619"/>
      <c r="BF1901" s="619"/>
      <c r="BG1901" s="619"/>
      <c r="BH1901" s="619"/>
      <c r="BI1901" s="619"/>
      <c r="BJ1901" s="619"/>
      <c r="BK1901" s="619"/>
      <c r="BL1901" s="619"/>
      <c r="BM1901" s="619"/>
      <c r="BN1901" s="619"/>
      <c r="BO1901" s="619"/>
      <c r="BP1901" s="619"/>
      <c r="BQ1901" s="619"/>
      <c r="BR1901" s="619"/>
      <c r="BS1901" s="619"/>
      <c r="BT1901" s="619"/>
      <c r="BU1901" s="619"/>
      <c r="BV1901" s="619"/>
      <c r="BW1901" s="619"/>
      <c r="BX1901" s="619"/>
      <c r="BY1901" s="619"/>
      <c r="BZ1901" s="619"/>
      <c r="CA1901" s="619"/>
      <c r="CB1901" s="619"/>
      <c r="CC1901" s="619"/>
      <c r="CD1901" s="619"/>
      <c r="CE1901" s="619"/>
      <c r="CF1901" s="619"/>
      <c r="CG1901" s="619"/>
      <c r="CH1901" s="619"/>
      <c r="CI1901" s="619"/>
      <c r="CJ1901" s="619"/>
      <c r="CR1901" s="628">
        <v>1235.3888888888889</v>
      </c>
      <c r="CV1901" s="635"/>
      <c r="CW1901" s="635"/>
      <c r="CY1901" s="630">
        <v>0</v>
      </c>
      <c r="CZ1901" s="630">
        <v>0</v>
      </c>
      <c r="DA1901" s="634">
        <v>0</v>
      </c>
      <c r="DB1901" s="634">
        <v>0</v>
      </c>
      <c r="DC1901" s="634">
        <v>0</v>
      </c>
      <c r="DD1901" s="634">
        <v>0</v>
      </c>
      <c r="DE1901" s="634">
        <v>0</v>
      </c>
      <c r="DF1901" s="634">
        <v>0</v>
      </c>
      <c r="DG1901" s="634">
        <v>0</v>
      </c>
      <c r="DH1901" s="624">
        <v>0</v>
      </c>
      <c r="DI1901" s="635">
        <v>0</v>
      </c>
      <c r="DJ1901" s="635">
        <v>0</v>
      </c>
      <c r="DK1901" s="635">
        <v>0</v>
      </c>
      <c r="DL1901" s="635">
        <v>0</v>
      </c>
      <c r="DM1901" s="635">
        <v>0</v>
      </c>
      <c r="DN1901" s="635">
        <v>0</v>
      </c>
      <c r="DO1901" s="632">
        <v>0</v>
      </c>
    </row>
    <row r="1902" spans="1:266" ht="16.5" customHeight="1" x14ac:dyDescent="0.35">
      <c r="A1902" s="625">
        <v>30</v>
      </c>
      <c r="B1902" s="664" t="s">
        <v>3318</v>
      </c>
      <c r="C1902" s="665"/>
      <c r="D1902" s="665"/>
      <c r="E1902" s="665"/>
      <c r="F1902" s="666" t="s">
        <v>409</v>
      </c>
      <c r="G1902" s="666"/>
      <c r="H1902" s="844"/>
      <c r="I1902" s="667"/>
      <c r="J1902" s="667"/>
      <c r="K1902" s="667"/>
      <c r="Y1902" s="619"/>
      <c r="Z1902" s="635"/>
      <c r="AF1902" s="635">
        <v>0</v>
      </c>
      <c r="AK1902" s="625"/>
      <c r="AL1902" s="619"/>
      <c r="AM1902" s="619"/>
      <c r="AN1902" s="619"/>
      <c r="AO1902" s="619"/>
      <c r="AP1902" s="619"/>
      <c r="AQ1902" s="619"/>
      <c r="AR1902" s="619"/>
      <c r="AS1902" s="619"/>
      <c r="AT1902" s="619"/>
      <c r="AU1902" s="619"/>
      <c r="AV1902" s="619"/>
      <c r="AW1902" s="619"/>
      <c r="AX1902" s="619"/>
      <c r="AY1902" s="619"/>
      <c r="AZ1902" s="619"/>
      <c r="BA1902" s="619"/>
      <c r="BB1902" s="619"/>
      <c r="BC1902" s="619"/>
      <c r="BD1902" s="619"/>
      <c r="BE1902" s="619"/>
      <c r="BF1902" s="619"/>
      <c r="BG1902" s="619"/>
      <c r="BH1902" s="619"/>
      <c r="BI1902" s="619"/>
      <c r="BJ1902" s="619"/>
      <c r="BK1902" s="619"/>
      <c r="BL1902" s="619"/>
      <c r="BM1902" s="619"/>
      <c r="BN1902" s="619"/>
      <c r="BO1902" s="619"/>
      <c r="BP1902" s="619"/>
      <c r="BQ1902" s="619"/>
      <c r="BR1902" s="619"/>
      <c r="BS1902" s="619"/>
      <c r="BT1902" s="619"/>
      <c r="BU1902" s="619"/>
      <c r="BV1902" s="619"/>
      <c r="BW1902" s="619"/>
      <c r="BX1902" s="619"/>
      <c r="BY1902" s="619"/>
      <c r="BZ1902" s="619"/>
      <c r="CA1902" s="619"/>
      <c r="CB1902" s="619"/>
      <c r="CC1902" s="619"/>
      <c r="CD1902" s="619"/>
      <c r="CE1902" s="619"/>
      <c r="CF1902" s="619"/>
      <c r="CG1902" s="619"/>
      <c r="CH1902" s="619"/>
      <c r="CI1902" s="619"/>
      <c r="CJ1902" s="619"/>
      <c r="CV1902" s="635"/>
      <c r="CW1902" s="635"/>
      <c r="CY1902" s="630">
        <v>0</v>
      </c>
      <c r="CZ1902" s="630">
        <v>0</v>
      </c>
      <c r="DA1902" s="634">
        <v>0</v>
      </c>
      <c r="DB1902" s="634">
        <v>0</v>
      </c>
      <c r="DC1902" s="634">
        <v>0</v>
      </c>
      <c r="DD1902" s="634">
        <v>0</v>
      </c>
      <c r="DE1902" s="634">
        <v>0</v>
      </c>
      <c r="DF1902" s="634">
        <v>0</v>
      </c>
      <c r="DG1902" s="634">
        <v>0</v>
      </c>
      <c r="DH1902" s="624">
        <v>0</v>
      </c>
      <c r="DI1902" s="635">
        <v>0</v>
      </c>
      <c r="DJ1902" s="635">
        <v>0</v>
      </c>
      <c r="DK1902" s="635">
        <v>0</v>
      </c>
      <c r="DL1902" s="635">
        <v>0</v>
      </c>
      <c r="DM1902" s="635">
        <v>0</v>
      </c>
      <c r="DN1902" s="635">
        <v>0</v>
      </c>
      <c r="DO1902" s="632">
        <v>0</v>
      </c>
    </row>
    <row r="1903" spans="1:266" s="847" customFormat="1" ht="38.25" customHeight="1" x14ac:dyDescent="0.35">
      <c r="A1903" s="618" t="s">
        <v>436</v>
      </c>
      <c r="B1903" s="678" t="s">
        <v>426</v>
      </c>
      <c r="C1903" s="678" t="s">
        <v>427</v>
      </c>
      <c r="D1903" s="679" t="s">
        <v>428</v>
      </c>
      <c r="E1903" s="678" t="s">
        <v>429</v>
      </c>
      <c r="F1903" s="678" t="s">
        <v>430</v>
      </c>
      <c r="G1903" s="680" t="s">
        <v>431</v>
      </c>
      <c r="H1903" s="678" t="s">
        <v>432</v>
      </c>
      <c r="I1903" s="678" t="s">
        <v>433</v>
      </c>
      <c r="J1903" s="678" t="s">
        <v>434</v>
      </c>
      <c r="K1903" s="678" t="s">
        <v>18</v>
      </c>
      <c r="L1903" s="678" t="s">
        <v>435</v>
      </c>
      <c r="M1903" s="678" t="s">
        <v>436</v>
      </c>
      <c r="N1903" s="681" t="s">
        <v>437</v>
      </c>
      <c r="O1903" s="681" t="s">
        <v>438</v>
      </c>
      <c r="P1903" s="681" t="s">
        <v>439</v>
      </c>
      <c r="Q1903" s="681" t="s">
        <v>219</v>
      </c>
      <c r="R1903" s="678" t="s">
        <v>4</v>
      </c>
      <c r="S1903" s="679" t="s">
        <v>440</v>
      </c>
      <c r="T1903" s="678" t="s">
        <v>441</v>
      </c>
      <c r="U1903" s="682" t="s">
        <v>442</v>
      </c>
      <c r="V1903" s="682" t="s">
        <v>443</v>
      </c>
      <c r="W1903" s="682" t="s">
        <v>444</v>
      </c>
      <c r="X1903" s="682" t="s">
        <v>445</v>
      </c>
      <c r="Y1903" s="845" t="s">
        <v>446</v>
      </c>
      <c r="Z1903" s="845" t="s">
        <v>447</v>
      </c>
      <c r="AA1903" s="678" t="s">
        <v>448</v>
      </c>
      <c r="AB1903" s="678" t="s">
        <v>449</v>
      </c>
      <c r="AC1903" s="678" t="s">
        <v>450</v>
      </c>
      <c r="AD1903" s="678" t="s">
        <v>451</v>
      </c>
      <c r="AE1903" s="678" t="s">
        <v>452</v>
      </c>
      <c r="AF1903" s="678" t="s">
        <v>453</v>
      </c>
      <c r="AG1903" s="678" t="s">
        <v>444</v>
      </c>
      <c r="AH1903" s="693" t="s">
        <v>454</v>
      </c>
      <c r="AI1903" s="678" t="s">
        <v>455</v>
      </c>
      <c r="AJ1903" s="678" t="s">
        <v>456</v>
      </c>
      <c r="AK1903" s="678" t="s">
        <v>457</v>
      </c>
      <c r="AL1903" s="686" t="s">
        <v>458</v>
      </c>
      <c r="AM1903" s="687" t="s">
        <v>459</v>
      </c>
      <c r="AN1903" s="688" t="s">
        <v>460</v>
      </c>
      <c r="AO1903" s="688" t="s">
        <v>461</v>
      </c>
      <c r="AP1903" s="688" t="s">
        <v>462</v>
      </c>
      <c r="AQ1903" s="688" t="s">
        <v>463</v>
      </c>
      <c r="AR1903" s="688" t="s">
        <v>464</v>
      </c>
      <c r="AS1903" s="688" t="s">
        <v>465</v>
      </c>
      <c r="AT1903" s="688" t="s">
        <v>466</v>
      </c>
      <c r="AU1903" s="688" t="s">
        <v>467</v>
      </c>
      <c r="AV1903" s="688" t="s">
        <v>468</v>
      </c>
      <c r="AW1903" s="688" t="s">
        <v>469</v>
      </c>
      <c r="AX1903" s="688" t="s">
        <v>470</v>
      </c>
      <c r="AY1903" s="688" t="s">
        <v>471</v>
      </c>
      <c r="AZ1903" s="688" t="s">
        <v>472</v>
      </c>
      <c r="BA1903" s="688" t="s">
        <v>473</v>
      </c>
      <c r="BB1903" s="689" t="s">
        <v>474</v>
      </c>
      <c r="BC1903" s="689" t="s">
        <v>475</v>
      </c>
      <c r="BD1903" s="689" t="s">
        <v>476</v>
      </c>
      <c r="BE1903" s="689" t="s">
        <v>477</v>
      </c>
      <c r="BF1903" s="689" t="s">
        <v>478</v>
      </c>
      <c r="BG1903" s="689" t="s">
        <v>479</v>
      </c>
      <c r="BH1903" s="689" t="s">
        <v>480</v>
      </c>
      <c r="BI1903" s="683" t="s">
        <v>481</v>
      </c>
      <c r="BJ1903" s="690" t="s">
        <v>482</v>
      </c>
      <c r="BK1903" s="687" t="s">
        <v>483</v>
      </c>
      <c r="BL1903" s="683" t="s">
        <v>484</v>
      </c>
      <c r="BM1903" s="683" t="s">
        <v>485</v>
      </c>
      <c r="BN1903" s="689" t="s">
        <v>486</v>
      </c>
      <c r="BO1903" s="689" t="s">
        <v>487</v>
      </c>
      <c r="BP1903" s="689" t="s">
        <v>488</v>
      </c>
      <c r="BQ1903" s="689" t="s">
        <v>460</v>
      </c>
      <c r="BR1903" s="689" t="s">
        <v>489</v>
      </c>
      <c r="BS1903" s="683" t="s">
        <v>490</v>
      </c>
      <c r="BT1903" s="690" t="s">
        <v>482</v>
      </c>
      <c r="BU1903" s="687" t="s">
        <v>491</v>
      </c>
      <c r="BV1903" s="691" t="s">
        <v>492</v>
      </c>
      <c r="BW1903" s="691" t="s">
        <v>493</v>
      </c>
      <c r="BX1903" s="691" t="s">
        <v>494</v>
      </c>
      <c r="BY1903" s="691" t="s">
        <v>495</v>
      </c>
      <c r="BZ1903" s="691" t="s">
        <v>485</v>
      </c>
      <c r="CA1903" s="691" t="s">
        <v>496</v>
      </c>
      <c r="CB1903" s="691" t="s">
        <v>497</v>
      </c>
      <c r="CC1903" s="691" t="s">
        <v>498</v>
      </c>
      <c r="CD1903" s="691" t="s">
        <v>499</v>
      </c>
      <c r="CE1903" s="691" t="s">
        <v>500</v>
      </c>
      <c r="CF1903" s="691" t="s">
        <v>501</v>
      </c>
      <c r="CG1903" s="691" t="s">
        <v>502</v>
      </c>
      <c r="CH1903" s="691" t="s">
        <v>503</v>
      </c>
      <c r="CI1903" s="691" t="s">
        <v>504</v>
      </c>
      <c r="CJ1903" s="691" t="s">
        <v>505</v>
      </c>
      <c r="CK1903" s="691" t="s">
        <v>506</v>
      </c>
      <c r="CL1903" s="683" t="s">
        <v>507</v>
      </c>
      <c r="CM1903" s="687" t="s">
        <v>508</v>
      </c>
      <c r="CN1903" s="683" t="s">
        <v>509</v>
      </c>
      <c r="CO1903" s="692" t="s">
        <v>510</v>
      </c>
      <c r="CP1903" s="683" t="s">
        <v>511</v>
      </c>
      <c r="CQ1903" s="681" t="s">
        <v>512</v>
      </c>
      <c r="CR1903" s="678" t="s">
        <v>513</v>
      </c>
      <c r="CS1903" s="678" t="s">
        <v>514</v>
      </c>
      <c r="CT1903" s="679" t="s">
        <v>515</v>
      </c>
      <c r="CU1903" s="846" t="s">
        <v>516</v>
      </c>
      <c r="CV1903" s="679" t="s">
        <v>517</v>
      </c>
      <c r="CW1903" s="678" t="s">
        <v>518</v>
      </c>
      <c r="CX1903" s="678" t="s">
        <v>519</v>
      </c>
      <c r="CY1903" s="678" t="s">
        <v>520</v>
      </c>
      <c r="CZ1903" s="722" t="s">
        <v>444</v>
      </c>
      <c r="DA1903" s="695" t="s">
        <v>521</v>
      </c>
      <c r="DB1903" s="695" t="s">
        <v>522</v>
      </c>
      <c r="DC1903" s="695" t="s">
        <v>523</v>
      </c>
      <c r="DD1903" s="695" t="s">
        <v>219</v>
      </c>
      <c r="DE1903" s="695" t="s">
        <v>217</v>
      </c>
      <c r="DF1903" s="695" t="s">
        <v>437</v>
      </c>
      <c r="DG1903" s="695" t="s">
        <v>438</v>
      </c>
      <c r="DH1903" s="678" t="s">
        <v>745</v>
      </c>
      <c r="DI1903" s="679" t="s">
        <v>525</v>
      </c>
      <c r="DJ1903" s="679" t="s">
        <v>526</v>
      </c>
      <c r="DK1903" s="679" t="s">
        <v>527</v>
      </c>
      <c r="DL1903" s="678" t="s">
        <v>528</v>
      </c>
      <c r="DM1903" s="679" t="s">
        <v>529</v>
      </c>
      <c r="DN1903" s="679" t="s">
        <v>530</v>
      </c>
      <c r="DO1903" s="846" t="s">
        <v>531</v>
      </c>
      <c r="DP1903" s="679" t="s">
        <v>532</v>
      </c>
      <c r="DQ1903" s="700" t="s">
        <v>533</v>
      </c>
      <c r="DR1903" s="679" t="s">
        <v>534</v>
      </c>
      <c r="DS1903" s="678" t="s">
        <v>535</v>
      </c>
      <c r="DT1903" s="678" t="s">
        <v>536</v>
      </c>
      <c r="DU1903" s="701" t="s">
        <v>537</v>
      </c>
      <c r="DV1903" s="702" t="s">
        <v>538</v>
      </c>
      <c r="DW1903" s="701" t="s">
        <v>539</v>
      </c>
      <c r="DX1903" s="703" t="s">
        <v>540</v>
      </c>
      <c r="DY1903" s="701" t="s">
        <v>539</v>
      </c>
      <c r="DZ1903" s="703" t="s">
        <v>540</v>
      </c>
      <c r="EA1903" s="702" t="s">
        <v>539</v>
      </c>
      <c r="EB1903" s="704" t="s">
        <v>540</v>
      </c>
    </row>
    <row r="1904" spans="1:266" s="705" customFormat="1" ht="7.5" customHeight="1" x14ac:dyDescent="0.35">
      <c r="A1904" s="618" t="s">
        <v>308</v>
      </c>
      <c r="B1904" s="678"/>
      <c r="C1904" s="678"/>
      <c r="D1904" s="678"/>
      <c r="E1904" s="678"/>
      <c r="F1904" s="717" t="s">
        <v>563</v>
      </c>
      <c r="G1904" s="717"/>
      <c r="H1904" s="679"/>
      <c r="I1904" s="678"/>
      <c r="J1904" s="678"/>
      <c r="K1904" s="678"/>
      <c r="L1904" s="678"/>
      <c r="M1904" s="678"/>
      <c r="N1904" s="678"/>
      <c r="O1904" s="678"/>
      <c r="P1904" s="678"/>
      <c r="Q1904" s="678"/>
      <c r="R1904" s="678"/>
      <c r="S1904" s="678"/>
      <c r="T1904" s="678"/>
      <c r="U1904" s="678"/>
      <c r="V1904" s="678"/>
      <c r="W1904" s="678"/>
      <c r="X1904" s="678"/>
      <c r="Y1904" s="678"/>
      <c r="Z1904" s="679"/>
      <c r="AA1904" s="678"/>
      <c r="AB1904" s="678"/>
      <c r="AC1904" s="678"/>
      <c r="AD1904" s="678"/>
      <c r="AE1904" s="684"/>
      <c r="AF1904" s="679">
        <v>0</v>
      </c>
      <c r="AG1904" s="685"/>
      <c r="AH1904" s="685"/>
      <c r="AI1904" s="685"/>
      <c r="AJ1904" s="678"/>
      <c r="AK1904" s="684"/>
      <c r="AL1904" s="678"/>
      <c r="AM1904" s="678"/>
      <c r="AN1904" s="678"/>
      <c r="AO1904" s="678"/>
      <c r="AP1904" s="678"/>
      <c r="AQ1904" s="678"/>
      <c r="AR1904" s="678"/>
      <c r="AS1904" s="678"/>
      <c r="AT1904" s="678"/>
      <c r="AU1904" s="678"/>
      <c r="AV1904" s="678"/>
      <c r="AW1904" s="678"/>
      <c r="AX1904" s="678"/>
      <c r="AY1904" s="678"/>
      <c r="AZ1904" s="678"/>
      <c r="BA1904" s="678"/>
      <c r="BB1904" s="678"/>
      <c r="BC1904" s="678"/>
      <c r="BD1904" s="678"/>
      <c r="BE1904" s="678"/>
      <c r="BF1904" s="678"/>
      <c r="BG1904" s="678"/>
      <c r="BH1904" s="678"/>
      <c r="BI1904" s="678"/>
      <c r="BJ1904" s="678"/>
      <c r="BK1904" s="678"/>
      <c r="BL1904" s="678"/>
      <c r="BM1904" s="678"/>
      <c r="BN1904" s="678"/>
      <c r="BO1904" s="678"/>
      <c r="BP1904" s="678"/>
      <c r="BQ1904" s="678"/>
      <c r="BR1904" s="678"/>
      <c r="BS1904" s="678"/>
      <c r="BT1904" s="678"/>
      <c r="BU1904" s="678"/>
      <c r="BV1904" s="678"/>
      <c r="BW1904" s="678"/>
      <c r="BX1904" s="678"/>
      <c r="BY1904" s="678"/>
      <c r="BZ1904" s="678"/>
      <c r="CA1904" s="678"/>
      <c r="CB1904" s="678"/>
      <c r="CC1904" s="678"/>
      <c r="CD1904" s="678"/>
      <c r="CE1904" s="678"/>
      <c r="CF1904" s="678"/>
      <c r="CG1904" s="678"/>
      <c r="CH1904" s="678"/>
      <c r="CI1904" s="678"/>
      <c r="CJ1904" s="678"/>
      <c r="CK1904" s="678"/>
      <c r="CL1904" s="678" t="s">
        <v>308</v>
      </c>
      <c r="CM1904" s="678"/>
      <c r="CN1904" s="929"/>
      <c r="CO1904" s="678"/>
      <c r="CP1904" s="678"/>
      <c r="CQ1904" s="678" t="s">
        <v>308</v>
      </c>
      <c r="CR1904" s="678" t="s">
        <v>308</v>
      </c>
      <c r="CS1904" s="693"/>
      <c r="CT1904" s="695"/>
      <c r="CU1904" s="721"/>
      <c r="CV1904" s="679"/>
      <c r="CW1904" s="679"/>
      <c r="CX1904" s="695" t="s">
        <v>308</v>
      </c>
      <c r="CY1904" s="722">
        <v>0</v>
      </c>
      <c r="CZ1904" s="722">
        <v>0</v>
      </c>
      <c r="DA1904" s="695">
        <v>0</v>
      </c>
      <c r="DB1904" s="695">
        <v>0</v>
      </c>
      <c r="DC1904" s="695">
        <v>0</v>
      </c>
      <c r="DD1904" s="695">
        <v>0</v>
      </c>
      <c r="DE1904" s="695">
        <v>0</v>
      </c>
      <c r="DF1904" s="695">
        <v>0</v>
      </c>
      <c r="DG1904" s="695">
        <v>0</v>
      </c>
      <c r="DH1904" s="679">
        <v>0</v>
      </c>
      <c r="DI1904" s="679">
        <v>0</v>
      </c>
      <c r="DJ1904" s="679">
        <v>0</v>
      </c>
      <c r="DK1904" s="679">
        <v>0</v>
      </c>
      <c r="DL1904" s="679">
        <v>0</v>
      </c>
      <c r="DM1904" s="679">
        <v>0</v>
      </c>
      <c r="DN1904" s="679">
        <v>0</v>
      </c>
      <c r="DO1904" s="846">
        <v>0</v>
      </c>
      <c r="DP1904" s="679"/>
      <c r="DQ1904" s="679"/>
      <c r="DR1904" s="679"/>
      <c r="DS1904" s="679"/>
      <c r="DT1904" s="695"/>
      <c r="DU1904" s="684"/>
      <c r="DV1904" s="684"/>
      <c r="DW1904" s="679"/>
      <c r="DX1904" s="724"/>
      <c r="DY1904" s="679" t="s">
        <v>308</v>
      </c>
      <c r="DZ1904" s="724" t="s">
        <v>308</v>
      </c>
      <c r="EA1904" s="679"/>
      <c r="EB1904" s="724"/>
    </row>
    <row r="1905" spans="1:266" ht="17.25" customHeight="1" x14ac:dyDescent="0.35">
      <c r="A1905" s="618" t="s">
        <v>3319</v>
      </c>
      <c r="B1905" s="730">
        <v>66</v>
      </c>
      <c r="C1905" s="730" t="s">
        <v>3040</v>
      </c>
      <c r="D1905" s="730" t="s">
        <v>3040</v>
      </c>
      <c r="E1905" s="730">
        <v>34</v>
      </c>
      <c r="F1905" s="731" t="s">
        <v>574</v>
      </c>
      <c r="G1905" s="732">
        <v>1</v>
      </c>
      <c r="H1905" s="733">
        <v>46196</v>
      </c>
      <c r="I1905" s="730">
        <v>36</v>
      </c>
      <c r="J1905" s="730" t="s">
        <v>308</v>
      </c>
      <c r="K1905" s="730">
        <v>37</v>
      </c>
      <c r="L1905" s="730" t="s">
        <v>3320</v>
      </c>
      <c r="M1905" s="735" t="s">
        <v>3319</v>
      </c>
      <c r="N1905" s="734">
        <v>0</v>
      </c>
      <c r="O1905" s="734" t="s">
        <v>390</v>
      </c>
      <c r="P1905" s="734">
        <v>0</v>
      </c>
      <c r="Q1905" s="734">
        <v>0</v>
      </c>
      <c r="R1905" s="735" t="s">
        <v>3231</v>
      </c>
      <c r="S1905" s="735" t="s">
        <v>308</v>
      </c>
      <c r="T1905" s="735" t="s">
        <v>3321</v>
      </c>
      <c r="U1905" s="735">
        <v>373</v>
      </c>
      <c r="V1905" s="735" t="s">
        <v>308</v>
      </c>
      <c r="W1905" s="735"/>
      <c r="X1905" s="735"/>
      <c r="Y1905" s="768"/>
      <c r="Z1905" s="768"/>
      <c r="AA1905" s="735" t="s">
        <v>53</v>
      </c>
      <c r="AB1905" s="735" t="s">
        <v>863</v>
      </c>
      <c r="AC1905" s="735" t="s">
        <v>589</v>
      </c>
      <c r="AD1905" s="735">
        <v>552</v>
      </c>
      <c r="AE1905" s="764">
        <v>552</v>
      </c>
      <c r="AF1905" s="763" t="s">
        <v>390</v>
      </c>
      <c r="AG1905" s="765"/>
      <c r="AH1905" s="970"/>
      <c r="AI1905" s="765" t="s">
        <v>625</v>
      </c>
      <c r="AJ1905" s="740">
        <v>2</v>
      </c>
      <c r="AK1905" s="766"/>
      <c r="AL1905" s="740"/>
      <c r="AM1905" s="767">
        <v>0</v>
      </c>
      <c r="AN1905" s="767"/>
      <c r="AO1905" s="767">
        <v>0</v>
      </c>
      <c r="AP1905" s="767"/>
      <c r="AQ1905" s="767"/>
      <c r="AR1905" s="767"/>
      <c r="AS1905" s="767"/>
      <c r="AT1905" s="767"/>
      <c r="AU1905" s="767"/>
      <c r="AV1905" s="767"/>
      <c r="AW1905" s="767"/>
      <c r="AX1905" s="767"/>
      <c r="AY1905" s="767"/>
      <c r="AZ1905" s="767"/>
      <c r="BA1905" s="767"/>
      <c r="BB1905" s="767">
        <v>0</v>
      </c>
      <c r="BC1905" s="767">
        <v>0</v>
      </c>
      <c r="BD1905" s="767">
        <v>0</v>
      </c>
      <c r="BE1905" s="767">
        <v>0</v>
      </c>
      <c r="BF1905" s="767">
        <v>0</v>
      </c>
      <c r="BG1905" s="767">
        <v>0</v>
      </c>
      <c r="BH1905" s="767">
        <v>0</v>
      </c>
      <c r="BI1905" s="767">
        <v>0</v>
      </c>
      <c r="BJ1905" s="767"/>
      <c r="BK1905" s="767">
        <v>0</v>
      </c>
      <c r="BL1905" s="767"/>
      <c r="BM1905" s="767"/>
      <c r="BN1905" s="767" t="s">
        <v>308</v>
      </c>
      <c r="BO1905" s="767" t="s">
        <v>308</v>
      </c>
      <c r="BP1905" s="767" t="s">
        <v>308</v>
      </c>
      <c r="BQ1905" s="767" t="s">
        <v>308</v>
      </c>
      <c r="BR1905" s="767"/>
      <c r="BS1905" s="767" t="s">
        <v>397</v>
      </c>
      <c r="BT1905" s="767"/>
      <c r="BU1905" s="767" t="s">
        <v>579</v>
      </c>
      <c r="BV1905" s="767"/>
      <c r="BW1905" s="767"/>
      <c r="BX1905" s="767"/>
      <c r="BY1905" s="767"/>
      <c r="BZ1905" s="767"/>
      <c r="CA1905" s="767"/>
      <c r="CB1905" s="767"/>
      <c r="CC1905" s="767"/>
      <c r="CD1905" s="767"/>
      <c r="CE1905" s="767"/>
      <c r="CF1905" s="767"/>
      <c r="CG1905" s="767"/>
      <c r="CH1905" s="767"/>
      <c r="CI1905" s="767"/>
      <c r="CJ1905" s="767"/>
      <c r="CK1905" s="768"/>
      <c r="CL1905" s="768" t="s">
        <v>397</v>
      </c>
      <c r="CM1905" s="768" t="s">
        <v>397</v>
      </c>
      <c r="CN1905" s="768" t="s">
        <v>397</v>
      </c>
      <c r="CO1905" s="768" t="s">
        <v>397</v>
      </c>
      <c r="CP1905" s="768">
        <v>0</v>
      </c>
      <c r="CQ1905" s="768">
        <v>6</v>
      </c>
      <c r="CR1905" s="735">
        <v>106</v>
      </c>
      <c r="CS1905" s="769"/>
      <c r="CT1905" s="860" t="s">
        <v>308</v>
      </c>
      <c r="CU1905" s="891" t="s">
        <v>308</v>
      </c>
      <c r="CV1905" s="763"/>
      <c r="CW1905" s="763"/>
      <c r="CX1905" s="860">
        <v>46239</v>
      </c>
      <c r="CY1905" s="747">
        <v>0</v>
      </c>
      <c r="CZ1905" s="747">
        <v>0</v>
      </c>
      <c r="DA1905" s="748">
        <v>0</v>
      </c>
      <c r="DB1905" s="748">
        <v>0</v>
      </c>
      <c r="DC1905" s="748">
        <v>0</v>
      </c>
      <c r="DD1905" s="748" t="s">
        <v>308</v>
      </c>
      <c r="DE1905" s="748" t="s">
        <v>308</v>
      </c>
      <c r="DF1905" s="748" t="s">
        <v>308</v>
      </c>
      <c r="DG1905" s="748" t="s">
        <v>308</v>
      </c>
      <c r="DH1905" s="770">
        <v>0</v>
      </c>
      <c r="DI1905" s="763" t="s">
        <v>390</v>
      </c>
      <c r="DJ1905" s="763" t="s">
        <v>390</v>
      </c>
      <c r="DK1905" s="763" t="s">
        <v>390</v>
      </c>
      <c r="DL1905" s="763" t="s">
        <v>390</v>
      </c>
      <c r="DM1905" s="763" t="s">
        <v>390</v>
      </c>
      <c r="DN1905" s="763" t="s">
        <v>390</v>
      </c>
      <c r="DO1905" s="771">
        <v>0</v>
      </c>
      <c r="DP1905" s="763">
        <v>46276</v>
      </c>
      <c r="DQ1905" s="763">
        <v>46302</v>
      </c>
      <c r="DR1905" s="763">
        <v>46302</v>
      </c>
      <c r="DS1905" s="770">
        <v>46276</v>
      </c>
      <c r="DT1905" s="752">
        <v>46302</v>
      </c>
      <c r="DU1905" s="753">
        <v>-7</v>
      </c>
      <c r="DV1905" s="753" t="s">
        <v>308</v>
      </c>
      <c r="DW1905" s="754">
        <v>46269</v>
      </c>
      <c r="DX1905" s="755">
        <v>46269</v>
      </c>
      <c r="DY1905" s="754" t="e">
        <v>#VALUE!</v>
      </c>
      <c r="DZ1905" s="754" t="e">
        <v>#VALUE!</v>
      </c>
      <c r="EA1905" s="754" t="e">
        <v>#VALUE!</v>
      </c>
      <c r="EB1905" s="754" t="e">
        <v>#VALUE!</v>
      </c>
      <c r="HA1905" s="756" t="s">
        <v>397</v>
      </c>
      <c r="HB1905" s="756" t="s">
        <v>397</v>
      </c>
      <c r="HC1905" s="756" t="s">
        <v>397</v>
      </c>
      <c r="HD1905" s="756" t="s">
        <v>397</v>
      </c>
      <c r="HE1905" s="756" t="s">
        <v>397</v>
      </c>
      <c r="HF1905" s="756" t="s">
        <v>397</v>
      </c>
      <c r="HG1905" s="756" t="s">
        <v>397</v>
      </c>
      <c r="HH1905" s="756" t="s">
        <v>397</v>
      </c>
      <c r="HI1905" s="756" t="s">
        <v>397</v>
      </c>
      <c r="HJ1905" s="756" t="s">
        <v>397</v>
      </c>
      <c r="HK1905"/>
      <c r="HL1905"/>
      <c r="HM1905"/>
      <c r="HN1905" s="756" t="str">
        <f t="shared" ref="HN1905:HN1939" si="67">IF(HA1905&lt;&gt;"X","SDI",IF(HE1905&lt;&gt;"X","CBMJ",IF(HK1905&lt;&gt;"X","AUTO PRINT","INHOUSE")))</f>
        <v>AUTO PRINT</v>
      </c>
      <c r="HO1905"/>
      <c r="HP1905" s="757" t="s">
        <v>572</v>
      </c>
      <c r="HQ1905" s="757" t="s">
        <v>572</v>
      </c>
      <c r="HR1905" s="757" t="s">
        <v>572</v>
      </c>
      <c r="HS1905"/>
      <c r="HW1905" s="758"/>
      <c r="HX1905"/>
      <c r="HY1905" s="759" t="s">
        <v>572</v>
      </c>
      <c r="HZ1905" s="759" t="s">
        <v>572</v>
      </c>
      <c r="IA1905" s="759" t="s">
        <v>572</v>
      </c>
      <c r="IC1905" s="760" t="s">
        <v>572</v>
      </c>
      <c r="ID1905" s="760" t="s">
        <v>572</v>
      </c>
      <c r="IE1905" s="760" t="s">
        <v>572</v>
      </c>
      <c r="IF1905" s="761" t="s">
        <v>572</v>
      </c>
      <c r="IG1905" s="619" t="str">
        <f t="shared" ref="IG1905:IG1939" si="68">IF(COUNTIF(IC1905:IF1905,"AUTO PRINTING*")&gt;0,"AUTO PRINTING","IN HOUSE (MANUAL)")</f>
        <v>IN HOUSE (MANUAL)</v>
      </c>
      <c r="II1905" s="761" t="s">
        <v>572</v>
      </c>
      <c r="IK1905" s="761" t="str">
        <f>IFERROR(VLOOKUP($M1905,#REF!,13,0),"IN HOUSE (MANUAL)")</f>
        <v>IN HOUSE (MANUAL)</v>
      </c>
      <c r="IM1905" s="760" t="s">
        <v>572</v>
      </c>
      <c r="IN1905" s="760" t="s">
        <v>572</v>
      </c>
      <c r="IO1905" s="760" t="s">
        <v>572</v>
      </c>
      <c r="IQ1905" s="760" t="s">
        <v>572</v>
      </c>
      <c r="IR1905" s="760" t="s">
        <v>572</v>
      </c>
      <c r="IT1905" s="760" t="s">
        <v>572</v>
      </c>
      <c r="IV1905" s="760" t="s">
        <v>572</v>
      </c>
      <c r="IW1905" s="760" t="s">
        <v>572</v>
      </c>
      <c r="IY1905" s="760" t="s">
        <v>572</v>
      </c>
      <c r="IZ1905" s="760" t="s">
        <v>572</v>
      </c>
      <c r="JB1905" s="760" t="s">
        <v>572</v>
      </c>
      <c r="JC1905" s="760" t="s">
        <v>572</v>
      </c>
      <c r="JE1905" s="760" t="s">
        <v>572</v>
      </c>
      <c r="JF1905" s="760" t="s">
        <v>572</v>
      </c>
    </row>
    <row r="1906" spans="1:266" ht="17.25" customHeight="1" x14ac:dyDescent="0.35">
      <c r="A1906" s="618" t="s">
        <v>3322</v>
      </c>
      <c r="B1906" s="730">
        <v>69</v>
      </c>
      <c r="C1906" s="730" t="s">
        <v>3040</v>
      </c>
      <c r="D1906" s="730" t="s">
        <v>3040</v>
      </c>
      <c r="E1906" s="730">
        <v>34</v>
      </c>
      <c r="F1906" s="731" t="s">
        <v>3241</v>
      </c>
      <c r="G1906" s="732">
        <v>1</v>
      </c>
      <c r="H1906" s="826">
        <v>46196</v>
      </c>
      <c r="I1906" s="730">
        <v>36</v>
      </c>
      <c r="J1906" s="730" t="s">
        <v>308</v>
      </c>
      <c r="K1906" s="730">
        <v>38</v>
      </c>
      <c r="L1906" s="730" t="s">
        <v>3323</v>
      </c>
      <c r="M1906" s="735" t="s">
        <v>3322</v>
      </c>
      <c r="N1906" s="735">
        <v>0</v>
      </c>
      <c r="O1906" s="735" t="s">
        <v>390</v>
      </c>
      <c r="P1906" s="735">
        <v>0</v>
      </c>
      <c r="Q1906" s="735">
        <v>0</v>
      </c>
      <c r="R1906" s="735" t="s">
        <v>3231</v>
      </c>
      <c r="S1906" s="735" t="s">
        <v>308</v>
      </c>
      <c r="T1906" s="735" t="s">
        <v>3243</v>
      </c>
      <c r="U1906" s="735">
        <v>373</v>
      </c>
      <c r="V1906" s="735" t="s">
        <v>308</v>
      </c>
      <c r="W1906" s="735"/>
      <c r="X1906" s="735"/>
      <c r="Y1906" s="768"/>
      <c r="Z1906" s="768"/>
      <c r="AA1906" s="735" t="s">
        <v>53</v>
      </c>
      <c r="AB1906" s="735" t="s">
        <v>863</v>
      </c>
      <c r="AC1906" s="735" t="s">
        <v>656</v>
      </c>
      <c r="AD1906" s="735">
        <v>5184</v>
      </c>
      <c r="AE1906" s="738">
        <v>5184</v>
      </c>
      <c r="AF1906" s="976" t="s">
        <v>390</v>
      </c>
      <c r="AG1906" s="765"/>
      <c r="AH1906" s="970"/>
      <c r="AI1906" s="765" t="s">
        <v>308</v>
      </c>
      <c r="AJ1906" s="740">
        <v>5</v>
      </c>
      <c r="AK1906" s="766"/>
      <c r="AL1906" s="740"/>
      <c r="AM1906" s="767">
        <v>0</v>
      </c>
      <c r="AN1906" s="767"/>
      <c r="AO1906" s="767">
        <v>0</v>
      </c>
      <c r="AP1906" s="767"/>
      <c r="AQ1906" s="767"/>
      <c r="AR1906" s="767"/>
      <c r="AS1906" s="767"/>
      <c r="AT1906" s="767"/>
      <c r="AU1906" s="767"/>
      <c r="AV1906" s="767"/>
      <c r="AW1906" s="767"/>
      <c r="AX1906" s="767"/>
      <c r="AY1906" s="767"/>
      <c r="AZ1906" s="767"/>
      <c r="BA1906" s="767"/>
      <c r="BB1906" s="767">
        <v>0</v>
      </c>
      <c r="BC1906" s="767">
        <v>0</v>
      </c>
      <c r="BD1906" s="767">
        <v>0</v>
      </c>
      <c r="BE1906" s="767">
        <v>0</v>
      </c>
      <c r="BF1906" s="767">
        <v>0</v>
      </c>
      <c r="BG1906" s="767">
        <v>0</v>
      </c>
      <c r="BH1906" s="767">
        <v>0</v>
      </c>
      <c r="BI1906" s="767">
        <v>0</v>
      </c>
      <c r="BJ1906" s="767"/>
      <c r="BK1906" s="767">
        <v>0</v>
      </c>
      <c r="BL1906" s="767"/>
      <c r="BM1906" s="767"/>
      <c r="BN1906" s="767" t="s">
        <v>308</v>
      </c>
      <c r="BO1906" s="767" t="s">
        <v>308</v>
      </c>
      <c r="BP1906" s="767" t="s">
        <v>308</v>
      </c>
      <c r="BQ1906" s="767" t="s">
        <v>308</v>
      </c>
      <c r="BR1906" s="767"/>
      <c r="BS1906" s="767" t="s">
        <v>397</v>
      </c>
      <c r="BT1906" s="767"/>
      <c r="BU1906" s="767" t="s">
        <v>579</v>
      </c>
      <c r="BV1906" s="767"/>
      <c r="BW1906" s="767"/>
      <c r="BX1906" s="767"/>
      <c r="BY1906" s="767"/>
      <c r="BZ1906" s="767"/>
      <c r="CA1906" s="767"/>
      <c r="CB1906" s="767"/>
      <c r="CC1906" s="767"/>
      <c r="CD1906" s="767"/>
      <c r="CE1906" s="767"/>
      <c r="CF1906" s="767"/>
      <c r="CG1906" s="767"/>
      <c r="CH1906" s="767"/>
      <c r="CI1906" s="767"/>
      <c r="CJ1906" s="767"/>
      <c r="CK1906" s="768"/>
      <c r="CL1906" s="768" t="s">
        <v>397</v>
      </c>
      <c r="CM1906" s="768" t="s">
        <v>397</v>
      </c>
      <c r="CN1906" s="768" t="s">
        <v>397</v>
      </c>
      <c r="CO1906" s="768" t="s">
        <v>397</v>
      </c>
      <c r="CP1906" s="768">
        <v>0</v>
      </c>
      <c r="CQ1906" s="768">
        <v>0</v>
      </c>
      <c r="CR1906" s="735">
        <v>3301</v>
      </c>
      <c r="CS1906" s="769"/>
      <c r="CT1906" s="860">
        <v>46286</v>
      </c>
      <c r="CU1906" s="891" t="s">
        <v>598</v>
      </c>
      <c r="CV1906" s="763"/>
      <c r="CW1906" s="763"/>
      <c r="CX1906" s="860">
        <v>46239</v>
      </c>
      <c r="CY1906" s="747">
        <v>0</v>
      </c>
      <c r="CZ1906" s="747" t="s">
        <v>308</v>
      </c>
      <c r="DA1906" s="748">
        <v>0</v>
      </c>
      <c r="DB1906" s="748">
        <v>0</v>
      </c>
      <c r="DC1906" s="748">
        <v>0</v>
      </c>
      <c r="DD1906" s="748" t="s">
        <v>308</v>
      </c>
      <c r="DE1906" s="748" t="s">
        <v>308</v>
      </c>
      <c r="DF1906" s="748" t="s">
        <v>308</v>
      </c>
      <c r="DG1906" s="748" t="s">
        <v>308</v>
      </c>
      <c r="DH1906" s="770">
        <v>0</v>
      </c>
      <c r="DI1906" s="763" t="s">
        <v>390</v>
      </c>
      <c r="DJ1906" s="763" t="s">
        <v>390</v>
      </c>
      <c r="DK1906" s="763" t="s">
        <v>390</v>
      </c>
      <c r="DL1906" s="763" t="s">
        <v>390</v>
      </c>
      <c r="DM1906" s="763" t="s">
        <v>390</v>
      </c>
      <c r="DN1906" s="763" t="s">
        <v>390</v>
      </c>
      <c r="DO1906" s="771">
        <v>0</v>
      </c>
      <c r="DP1906" s="763">
        <v>46283</v>
      </c>
      <c r="DQ1906" s="763">
        <v>46283</v>
      </c>
      <c r="DR1906" s="763">
        <v>46283</v>
      </c>
      <c r="DS1906" s="770">
        <v>46283</v>
      </c>
      <c r="DT1906" s="752">
        <v>46283</v>
      </c>
      <c r="DU1906" s="753">
        <v>-14</v>
      </c>
      <c r="DV1906" s="753" t="s">
        <v>308</v>
      </c>
      <c r="DW1906" s="754">
        <v>46269</v>
      </c>
      <c r="DX1906" s="755">
        <v>46269</v>
      </c>
      <c r="DY1906" s="754" t="e">
        <v>#VALUE!</v>
      </c>
      <c r="DZ1906" s="754" t="e">
        <v>#VALUE!</v>
      </c>
      <c r="EA1906" s="754" t="e">
        <v>#VALUE!</v>
      </c>
      <c r="EB1906" s="754" t="e">
        <v>#VALUE!</v>
      </c>
      <c r="HA1906" s="756" t="s">
        <v>397</v>
      </c>
      <c r="HB1906" s="756" t="s">
        <v>397</v>
      </c>
      <c r="HC1906" s="756" t="s">
        <v>397</v>
      </c>
      <c r="HD1906" s="756" t="s">
        <v>397</v>
      </c>
      <c r="HE1906" s="756" t="s">
        <v>397</v>
      </c>
      <c r="HF1906" s="756" t="s">
        <v>397</v>
      </c>
      <c r="HG1906" s="756" t="s">
        <v>397</v>
      </c>
      <c r="HH1906" s="756" t="s">
        <v>397</v>
      </c>
      <c r="HI1906" s="756" t="s">
        <v>397</v>
      </c>
      <c r="HJ1906" s="756" t="s">
        <v>397</v>
      </c>
      <c r="HK1906"/>
      <c r="HL1906"/>
      <c r="HM1906"/>
      <c r="HN1906" s="756" t="str">
        <f t="shared" si="67"/>
        <v>AUTO PRINT</v>
      </c>
      <c r="HO1906"/>
      <c r="HP1906" s="757" t="s">
        <v>572</v>
      </c>
      <c r="HQ1906" s="757" t="s">
        <v>572</v>
      </c>
      <c r="HR1906" s="757" t="s">
        <v>572</v>
      </c>
      <c r="HS1906"/>
      <c r="HW1906" s="758"/>
      <c r="HX1906"/>
      <c r="HY1906" s="759" t="s">
        <v>572</v>
      </c>
      <c r="HZ1906" s="759" t="s">
        <v>572</v>
      </c>
      <c r="IA1906" s="759" t="s">
        <v>572</v>
      </c>
      <c r="IC1906" s="760" t="s">
        <v>572</v>
      </c>
      <c r="ID1906" s="760" t="s">
        <v>572</v>
      </c>
      <c r="IE1906" s="760" t="s">
        <v>572</v>
      </c>
      <c r="IF1906" s="761" t="s">
        <v>572</v>
      </c>
      <c r="IG1906" s="619" t="str">
        <f t="shared" si="68"/>
        <v>IN HOUSE (MANUAL)</v>
      </c>
      <c r="II1906" s="761" t="s">
        <v>572</v>
      </c>
      <c r="IK1906" s="761" t="str">
        <f>IFERROR(VLOOKUP($M1906,#REF!,13,0),"IN HOUSE (MANUAL)")</f>
        <v>IN HOUSE (MANUAL)</v>
      </c>
      <c r="IM1906" s="760" t="s">
        <v>572</v>
      </c>
      <c r="IN1906" s="760" t="s">
        <v>572</v>
      </c>
      <c r="IO1906" s="760" t="s">
        <v>572</v>
      </c>
      <c r="IQ1906" s="760" t="s">
        <v>572</v>
      </c>
      <c r="IR1906" s="760" t="s">
        <v>572</v>
      </c>
      <c r="IT1906" s="760" t="s">
        <v>572</v>
      </c>
      <c r="IV1906" s="760" t="s">
        <v>572</v>
      </c>
      <c r="IW1906" s="760" t="s">
        <v>572</v>
      </c>
      <c r="IY1906" s="760" t="s">
        <v>572</v>
      </c>
      <c r="IZ1906" s="760" t="s">
        <v>572</v>
      </c>
      <c r="JB1906" s="760" t="s">
        <v>572</v>
      </c>
      <c r="JC1906" s="760" t="s">
        <v>572</v>
      </c>
      <c r="JE1906" s="760" t="s">
        <v>572</v>
      </c>
      <c r="JF1906" s="760" t="s">
        <v>572</v>
      </c>
    </row>
    <row r="1907" spans="1:266" ht="17.25" customHeight="1" x14ac:dyDescent="0.35">
      <c r="A1907" s="618" t="s">
        <v>3240</v>
      </c>
      <c r="B1907" s="730">
        <v>70</v>
      </c>
      <c r="C1907" s="730" t="s">
        <v>3229</v>
      </c>
      <c r="D1907" s="730" t="s">
        <v>3229</v>
      </c>
      <c r="E1907" s="730">
        <v>34</v>
      </c>
      <c r="F1907" s="731" t="s">
        <v>3241</v>
      </c>
      <c r="G1907" s="732">
        <v>2</v>
      </c>
      <c r="H1907" s="826">
        <v>46196</v>
      </c>
      <c r="I1907" s="730">
        <v>37</v>
      </c>
      <c r="J1907" s="730" t="s">
        <v>308</v>
      </c>
      <c r="K1907" s="730">
        <v>38</v>
      </c>
      <c r="L1907" s="730" t="s">
        <v>3242</v>
      </c>
      <c r="M1907" s="735" t="s">
        <v>3240</v>
      </c>
      <c r="N1907" s="735">
        <v>0</v>
      </c>
      <c r="O1907" s="735" t="s">
        <v>390</v>
      </c>
      <c r="P1907" s="735">
        <v>0</v>
      </c>
      <c r="Q1907" s="735">
        <v>0</v>
      </c>
      <c r="R1907" s="735" t="s">
        <v>3231</v>
      </c>
      <c r="S1907" s="735" t="s">
        <v>308</v>
      </c>
      <c r="T1907" s="735" t="s">
        <v>3243</v>
      </c>
      <c r="U1907" s="735">
        <v>373</v>
      </c>
      <c r="V1907" s="735" t="s">
        <v>308</v>
      </c>
      <c r="W1907" s="735"/>
      <c r="X1907" s="735"/>
      <c r="Y1907" s="768"/>
      <c r="Z1907" s="768"/>
      <c r="AA1907" s="735" t="s">
        <v>53</v>
      </c>
      <c r="AB1907" s="735" t="s">
        <v>863</v>
      </c>
      <c r="AC1907" s="735" t="s">
        <v>656</v>
      </c>
      <c r="AD1907" s="735">
        <v>4896</v>
      </c>
      <c r="AE1907" s="764">
        <v>2448</v>
      </c>
      <c r="AF1907" s="976" t="s">
        <v>390</v>
      </c>
      <c r="AG1907" s="765"/>
      <c r="AH1907" s="970"/>
      <c r="AI1907" s="765" t="s">
        <v>308</v>
      </c>
      <c r="AJ1907" s="740">
        <v>6</v>
      </c>
      <c r="AK1907" s="766"/>
      <c r="AL1907" s="740"/>
      <c r="AM1907" s="767">
        <v>0</v>
      </c>
      <c r="AN1907" s="767"/>
      <c r="AO1907" s="767">
        <v>0</v>
      </c>
      <c r="AP1907" s="767"/>
      <c r="AQ1907" s="767"/>
      <c r="AR1907" s="767"/>
      <c r="AS1907" s="767"/>
      <c r="AT1907" s="767"/>
      <c r="AU1907" s="767"/>
      <c r="AV1907" s="767"/>
      <c r="AW1907" s="767"/>
      <c r="AX1907" s="767"/>
      <c r="AY1907" s="767"/>
      <c r="AZ1907" s="767"/>
      <c r="BA1907" s="767"/>
      <c r="BB1907" s="767">
        <v>0</v>
      </c>
      <c r="BC1907" s="767">
        <v>0</v>
      </c>
      <c r="BD1907" s="767">
        <v>0</v>
      </c>
      <c r="BE1907" s="767">
        <v>0</v>
      </c>
      <c r="BF1907" s="767">
        <v>0</v>
      </c>
      <c r="BG1907" s="767">
        <v>0</v>
      </c>
      <c r="BH1907" s="767">
        <v>0</v>
      </c>
      <c r="BI1907" s="767">
        <v>0</v>
      </c>
      <c r="BJ1907" s="767"/>
      <c r="BK1907" s="767">
        <v>0</v>
      </c>
      <c r="BL1907" s="767"/>
      <c r="BM1907" s="767"/>
      <c r="BN1907" s="767" t="s">
        <v>308</v>
      </c>
      <c r="BO1907" s="767" t="s">
        <v>308</v>
      </c>
      <c r="BP1907" s="767" t="s">
        <v>308</v>
      </c>
      <c r="BQ1907" s="767" t="s">
        <v>308</v>
      </c>
      <c r="BR1907" s="767"/>
      <c r="BS1907" s="767" t="s">
        <v>397</v>
      </c>
      <c r="BT1907" s="767"/>
      <c r="BU1907" s="767" t="s">
        <v>579</v>
      </c>
      <c r="BV1907" s="767"/>
      <c r="BW1907" s="767"/>
      <c r="BX1907" s="767"/>
      <c r="BY1907" s="767"/>
      <c r="BZ1907" s="767"/>
      <c r="CA1907" s="767"/>
      <c r="CB1907" s="767"/>
      <c r="CC1907" s="767"/>
      <c r="CD1907" s="767"/>
      <c r="CE1907" s="767"/>
      <c r="CF1907" s="767"/>
      <c r="CG1907" s="767"/>
      <c r="CH1907" s="767"/>
      <c r="CI1907" s="767"/>
      <c r="CJ1907" s="767"/>
      <c r="CK1907" s="768"/>
      <c r="CL1907" s="768" t="s">
        <v>397</v>
      </c>
      <c r="CM1907" s="768" t="s">
        <v>397</v>
      </c>
      <c r="CN1907" s="768" t="s">
        <v>397</v>
      </c>
      <c r="CO1907" s="768" t="s">
        <v>397</v>
      </c>
      <c r="CP1907" s="768">
        <v>0</v>
      </c>
      <c r="CQ1907" s="768">
        <v>60</v>
      </c>
      <c r="CR1907" s="735">
        <v>2448</v>
      </c>
      <c r="CS1907" s="769"/>
      <c r="CT1907" s="860">
        <v>46286</v>
      </c>
      <c r="CU1907" s="891" t="s">
        <v>598</v>
      </c>
      <c r="CV1907" s="763"/>
      <c r="CW1907" s="763"/>
      <c r="CX1907" s="860">
        <v>46239</v>
      </c>
      <c r="CY1907" s="747">
        <v>0</v>
      </c>
      <c r="CZ1907" s="747" t="s">
        <v>308</v>
      </c>
      <c r="DA1907" s="748">
        <v>0</v>
      </c>
      <c r="DB1907" s="748">
        <v>0</v>
      </c>
      <c r="DC1907" s="748">
        <v>0</v>
      </c>
      <c r="DD1907" s="748" t="s">
        <v>308</v>
      </c>
      <c r="DE1907" s="748" t="s">
        <v>308</v>
      </c>
      <c r="DF1907" s="748" t="s">
        <v>308</v>
      </c>
      <c r="DG1907" s="748" t="s">
        <v>308</v>
      </c>
      <c r="DH1907" s="770">
        <v>0</v>
      </c>
      <c r="DI1907" s="763" t="s">
        <v>390</v>
      </c>
      <c r="DJ1907" s="763" t="s">
        <v>390</v>
      </c>
      <c r="DK1907" s="763" t="s">
        <v>390</v>
      </c>
      <c r="DL1907" s="763" t="s">
        <v>390</v>
      </c>
      <c r="DM1907" s="763" t="s">
        <v>390</v>
      </c>
      <c r="DN1907" s="763" t="s">
        <v>390</v>
      </c>
      <c r="DO1907" s="771">
        <v>0</v>
      </c>
      <c r="DP1907" s="763">
        <v>46283</v>
      </c>
      <c r="DQ1907" s="763">
        <v>46283</v>
      </c>
      <c r="DR1907" s="763">
        <v>46283</v>
      </c>
      <c r="DS1907" s="770">
        <v>46283</v>
      </c>
      <c r="DT1907" s="752">
        <v>46283</v>
      </c>
      <c r="DU1907" s="753">
        <v>-9</v>
      </c>
      <c r="DV1907" s="753" t="s">
        <v>308</v>
      </c>
      <c r="DW1907" s="754">
        <v>46269</v>
      </c>
      <c r="DX1907" s="755">
        <v>46274</v>
      </c>
      <c r="DY1907" s="754" t="e">
        <v>#VALUE!</v>
      </c>
      <c r="DZ1907" s="754" t="e">
        <v>#VALUE!</v>
      </c>
      <c r="EA1907" s="754"/>
      <c r="EB1907" s="754"/>
      <c r="HA1907" s="756" t="s">
        <v>397</v>
      </c>
      <c r="HB1907" s="756" t="s">
        <v>397</v>
      </c>
      <c r="HC1907" s="756" t="s">
        <v>397</v>
      </c>
      <c r="HD1907" s="756" t="s">
        <v>397</v>
      </c>
      <c r="HE1907" s="756" t="s">
        <v>397</v>
      </c>
      <c r="HF1907" s="756" t="s">
        <v>397</v>
      </c>
      <c r="HG1907" s="756" t="s">
        <v>397</v>
      </c>
      <c r="HH1907" s="756" t="s">
        <v>397</v>
      </c>
      <c r="HI1907" s="756" t="s">
        <v>397</v>
      </c>
      <c r="HJ1907" s="756" t="s">
        <v>397</v>
      </c>
      <c r="HK1907"/>
      <c r="HL1907"/>
      <c r="HM1907"/>
      <c r="HN1907" s="756" t="str">
        <f t="shared" si="67"/>
        <v>AUTO PRINT</v>
      </c>
      <c r="HO1907"/>
      <c r="HP1907" s="757" t="s">
        <v>572</v>
      </c>
      <c r="HQ1907" s="757" t="s">
        <v>572</v>
      </c>
      <c r="HR1907" s="757" t="s">
        <v>572</v>
      </c>
      <c r="HS1907"/>
      <c r="HW1907" s="758"/>
      <c r="HX1907"/>
      <c r="HY1907" s="759" t="s">
        <v>572</v>
      </c>
      <c r="HZ1907" s="759" t="s">
        <v>572</v>
      </c>
      <c r="IA1907" s="759" t="s">
        <v>572</v>
      </c>
      <c r="IC1907" s="760" t="s">
        <v>572</v>
      </c>
      <c r="ID1907" s="760" t="s">
        <v>572</v>
      </c>
      <c r="IE1907" s="760" t="s">
        <v>572</v>
      </c>
      <c r="IF1907" s="761" t="s">
        <v>572</v>
      </c>
      <c r="IG1907" s="619" t="str">
        <f t="shared" si="68"/>
        <v>IN HOUSE (MANUAL)</v>
      </c>
      <c r="II1907" s="761" t="s">
        <v>572</v>
      </c>
      <c r="IK1907" s="761" t="str">
        <f>IFERROR(VLOOKUP($M1907,#REF!,13,0),"IN HOUSE (MANUAL)")</f>
        <v>IN HOUSE (MANUAL)</v>
      </c>
      <c r="IM1907" s="760" t="s">
        <v>572</v>
      </c>
      <c r="IN1907" s="760" t="s">
        <v>572</v>
      </c>
      <c r="IO1907" s="760" t="s">
        <v>572</v>
      </c>
      <c r="IQ1907" s="760" t="s">
        <v>572</v>
      </c>
      <c r="IR1907" s="760" t="s">
        <v>572</v>
      </c>
      <c r="IT1907" s="760" t="s">
        <v>572</v>
      </c>
      <c r="IV1907" s="760" t="s">
        <v>572</v>
      </c>
      <c r="IW1907" s="760" t="s">
        <v>572</v>
      </c>
      <c r="IY1907" s="760" t="s">
        <v>572</v>
      </c>
      <c r="IZ1907" s="760" t="s">
        <v>572</v>
      </c>
      <c r="JB1907" s="760" t="s">
        <v>572</v>
      </c>
      <c r="JC1907" s="760" t="s">
        <v>572</v>
      </c>
      <c r="JE1907" s="760" t="s">
        <v>572</v>
      </c>
      <c r="JF1907" s="760" t="s">
        <v>572</v>
      </c>
    </row>
    <row r="1908" spans="1:266" ht="17.25" customHeight="1" x14ac:dyDescent="0.35">
      <c r="A1908" s="618" t="s">
        <v>3244</v>
      </c>
      <c r="B1908" s="730">
        <v>71</v>
      </c>
      <c r="C1908" s="730" t="s">
        <v>3229</v>
      </c>
      <c r="D1908" s="730" t="s">
        <v>3229</v>
      </c>
      <c r="E1908" s="730">
        <v>34</v>
      </c>
      <c r="F1908" s="731" t="s">
        <v>3241</v>
      </c>
      <c r="G1908" s="732">
        <v>2</v>
      </c>
      <c r="H1908" s="826">
        <v>46196</v>
      </c>
      <c r="I1908" s="730">
        <v>38</v>
      </c>
      <c r="J1908" s="730" t="s">
        <v>308</v>
      </c>
      <c r="K1908" s="730">
        <v>38</v>
      </c>
      <c r="L1908" s="730" t="s">
        <v>3245</v>
      </c>
      <c r="M1908" s="735" t="s">
        <v>3244</v>
      </c>
      <c r="N1908" s="735">
        <v>0</v>
      </c>
      <c r="O1908" s="735" t="s">
        <v>390</v>
      </c>
      <c r="P1908" s="735">
        <v>0</v>
      </c>
      <c r="Q1908" s="735">
        <v>0</v>
      </c>
      <c r="R1908" s="735" t="s">
        <v>3231</v>
      </c>
      <c r="S1908" s="735" t="s">
        <v>308</v>
      </c>
      <c r="T1908" s="735" t="s">
        <v>3243</v>
      </c>
      <c r="U1908" s="735">
        <v>373</v>
      </c>
      <c r="V1908" s="735" t="s">
        <v>308</v>
      </c>
      <c r="W1908" s="735"/>
      <c r="X1908" s="735"/>
      <c r="Y1908" s="768"/>
      <c r="Z1908" s="768"/>
      <c r="AA1908" s="735" t="s">
        <v>53</v>
      </c>
      <c r="AB1908" s="735" t="s">
        <v>863</v>
      </c>
      <c r="AC1908" s="735" t="s">
        <v>656</v>
      </c>
      <c r="AD1908" s="735">
        <v>4896</v>
      </c>
      <c r="AE1908" s="764">
        <v>2448</v>
      </c>
      <c r="AF1908" s="976" t="s">
        <v>390</v>
      </c>
      <c r="AG1908" s="765"/>
      <c r="AH1908" s="970"/>
      <c r="AI1908" s="765" t="s">
        <v>308</v>
      </c>
      <c r="AJ1908" s="740">
        <v>7</v>
      </c>
      <c r="AK1908" s="766"/>
      <c r="AL1908" s="740"/>
      <c r="AM1908" s="767">
        <v>0</v>
      </c>
      <c r="AN1908" s="767"/>
      <c r="AO1908" s="767">
        <v>0</v>
      </c>
      <c r="AP1908" s="767"/>
      <c r="AQ1908" s="767"/>
      <c r="AR1908" s="767"/>
      <c r="AS1908" s="767"/>
      <c r="AT1908" s="767"/>
      <c r="AU1908" s="767"/>
      <c r="AV1908" s="767"/>
      <c r="AW1908" s="767"/>
      <c r="AX1908" s="767"/>
      <c r="AY1908" s="767"/>
      <c r="AZ1908" s="767"/>
      <c r="BA1908" s="767"/>
      <c r="BB1908" s="767">
        <v>0</v>
      </c>
      <c r="BC1908" s="767">
        <v>0</v>
      </c>
      <c r="BD1908" s="767">
        <v>0</v>
      </c>
      <c r="BE1908" s="767">
        <v>0</v>
      </c>
      <c r="BF1908" s="767">
        <v>0</v>
      </c>
      <c r="BG1908" s="767">
        <v>0</v>
      </c>
      <c r="BH1908" s="767">
        <v>0</v>
      </c>
      <c r="BI1908" s="767">
        <v>0</v>
      </c>
      <c r="BJ1908" s="767"/>
      <c r="BK1908" s="767">
        <v>0</v>
      </c>
      <c r="BL1908" s="767"/>
      <c r="BM1908" s="767"/>
      <c r="BN1908" s="767" t="s">
        <v>308</v>
      </c>
      <c r="BO1908" s="767" t="s">
        <v>308</v>
      </c>
      <c r="BP1908" s="767" t="s">
        <v>308</v>
      </c>
      <c r="BQ1908" s="767" t="s">
        <v>308</v>
      </c>
      <c r="BR1908" s="767"/>
      <c r="BS1908" s="767" t="s">
        <v>397</v>
      </c>
      <c r="BT1908" s="767"/>
      <c r="BU1908" s="767" t="s">
        <v>579</v>
      </c>
      <c r="BV1908" s="767"/>
      <c r="BW1908" s="767"/>
      <c r="BX1908" s="767"/>
      <c r="BY1908" s="767"/>
      <c r="BZ1908" s="767"/>
      <c r="CA1908" s="767"/>
      <c r="CB1908" s="767"/>
      <c r="CC1908" s="767"/>
      <c r="CD1908" s="767"/>
      <c r="CE1908" s="767"/>
      <c r="CF1908" s="767"/>
      <c r="CG1908" s="767"/>
      <c r="CH1908" s="767"/>
      <c r="CI1908" s="767"/>
      <c r="CJ1908" s="767"/>
      <c r="CK1908" s="768"/>
      <c r="CL1908" s="768" t="s">
        <v>397</v>
      </c>
      <c r="CM1908" s="768" t="s">
        <v>397</v>
      </c>
      <c r="CN1908" s="768" t="s">
        <v>397</v>
      </c>
      <c r="CO1908" s="768" t="s">
        <v>397</v>
      </c>
      <c r="CP1908" s="768">
        <v>0</v>
      </c>
      <c r="CQ1908" s="768">
        <v>1729</v>
      </c>
      <c r="CR1908" s="735">
        <v>2448</v>
      </c>
      <c r="CS1908" s="769"/>
      <c r="CT1908" s="860">
        <v>46286</v>
      </c>
      <c r="CU1908" s="891" t="s">
        <v>598</v>
      </c>
      <c r="CV1908" s="763"/>
      <c r="CW1908" s="763"/>
      <c r="CX1908" s="860">
        <v>46239</v>
      </c>
      <c r="CY1908" s="747">
        <v>0</v>
      </c>
      <c r="CZ1908" s="747">
        <v>0</v>
      </c>
      <c r="DA1908" s="748">
        <v>0</v>
      </c>
      <c r="DB1908" s="748">
        <v>0</v>
      </c>
      <c r="DC1908" s="748">
        <v>0</v>
      </c>
      <c r="DD1908" s="748" t="s">
        <v>308</v>
      </c>
      <c r="DE1908" s="748" t="s">
        <v>308</v>
      </c>
      <c r="DF1908" s="748" t="s">
        <v>308</v>
      </c>
      <c r="DG1908" s="748" t="s">
        <v>308</v>
      </c>
      <c r="DH1908" s="770">
        <v>0</v>
      </c>
      <c r="DI1908" s="763" t="s">
        <v>390</v>
      </c>
      <c r="DJ1908" s="763" t="s">
        <v>390</v>
      </c>
      <c r="DK1908" s="763" t="s">
        <v>390</v>
      </c>
      <c r="DL1908" s="763" t="s">
        <v>390</v>
      </c>
      <c r="DM1908" s="763" t="s">
        <v>390</v>
      </c>
      <c r="DN1908" s="763" t="s">
        <v>390</v>
      </c>
      <c r="DO1908" s="771">
        <v>0</v>
      </c>
      <c r="DP1908" s="763">
        <v>46283</v>
      </c>
      <c r="DQ1908" s="763">
        <v>46283</v>
      </c>
      <c r="DR1908" s="763">
        <v>46283</v>
      </c>
      <c r="DS1908" s="770">
        <v>46283</v>
      </c>
      <c r="DT1908" s="752">
        <v>46283</v>
      </c>
      <c r="DU1908" s="753">
        <v>-4</v>
      </c>
      <c r="DV1908" s="753" t="s">
        <v>308</v>
      </c>
      <c r="DW1908" s="754">
        <v>46274</v>
      </c>
      <c r="DX1908" s="755">
        <v>46279</v>
      </c>
      <c r="DY1908" s="754" t="e">
        <v>#VALUE!</v>
      </c>
      <c r="DZ1908" s="754" t="e">
        <v>#VALUE!</v>
      </c>
      <c r="EA1908" s="754" t="e">
        <v>#VALUE!</v>
      </c>
      <c r="EB1908" s="754" t="e">
        <v>#VALUE!</v>
      </c>
      <c r="HA1908" s="756" t="s">
        <v>397</v>
      </c>
      <c r="HB1908" s="756" t="s">
        <v>397</v>
      </c>
      <c r="HC1908" s="756" t="s">
        <v>397</v>
      </c>
      <c r="HD1908" s="756" t="s">
        <v>397</v>
      </c>
      <c r="HE1908" s="756" t="s">
        <v>397</v>
      </c>
      <c r="HF1908" s="756" t="s">
        <v>397</v>
      </c>
      <c r="HG1908" s="756" t="s">
        <v>397</v>
      </c>
      <c r="HH1908" s="756" t="s">
        <v>397</v>
      </c>
      <c r="HI1908" s="756" t="s">
        <v>397</v>
      </c>
      <c r="HJ1908" s="756" t="s">
        <v>397</v>
      </c>
      <c r="HK1908"/>
      <c r="HL1908"/>
      <c r="HM1908"/>
      <c r="HN1908" s="756" t="str">
        <f t="shared" si="67"/>
        <v>AUTO PRINT</v>
      </c>
      <c r="HO1908"/>
      <c r="HP1908" s="757" t="s">
        <v>572</v>
      </c>
      <c r="HQ1908" s="757" t="s">
        <v>572</v>
      </c>
      <c r="HR1908" s="757" t="s">
        <v>572</v>
      </c>
      <c r="HS1908"/>
      <c r="HW1908" s="758"/>
      <c r="HX1908"/>
      <c r="HY1908" s="759" t="s">
        <v>572</v>
      </c>
      <c r="HZ1908" s="759" t="s">
        <v>572</v>
      </c>
      <c r="IA1908" s="759" t="s">
        <v>572</v>
      </c>
      <c r="IC1908" s="760" t="s">
        <v>572</v>
      </c>
      <c r="ID1908" s="760" t="s">
        <v>572</v>
      </c>
      <c r="IE1908" s="760" t="s">
        <v>572</v>
      </c>
      <c r="IF1908" s="761" t="s">
        <v>572</v>
      </c>
      <c r="IG1908" s="619" t="str">
        <f t="shared" si="68"/>
        <v>IN HOUSE (MANUAL)</v>
      </c>
      <c r="II1908" s="761" t="s">
        <v>572</v>
      </c>
      <c r="IK1908" s="761" t="str">
        <f>IFERROR(VLOOKUP($M1908,#REF!,13,0),"IN HOUSE (MANUAL)")</f>
        <v>IN HOUSE (MANUAL)</v>
      </c>
      <c r="IM1908" s="760" t="s">
        <v>572</v>
      </c>
      <c r="IN1908" s="760" t="s">
        <v>572</v>
      </c>
      <c r="IO1908" s="760" t="s">
        <v>572</v>
      </c>
      <c r="IQ1908" s="760" t="s">
        <v>572</v>
      </c>
      <c r="IR1908" s="760" t="s">
        <v>572</v>
      </c>
      <c r="IT1908" s="760" t="s">
        <v>572</v>
      </c>
      <c r="IV1908" s="760" t="s">
        <v>572</v>
      </c>
      <c r="IW1908" s="760" t="s">
        <v>572</v>
      </c>
      <c r="IY1908" s="760" t="s">
        <v>572</v>
      </c>
      <c r="IZ1908" s="760" t="s">
        <v>572</v>
      </c>
      <c r="JB1908" s="760" t="s">
        <v>572</v>
      </c>
      <c r="JC1908" s="760" t="s">
        <v>572</v>
      </c>
      <c r="JE1908" s="760" t="s">
        <v>572</v>
      </c>
      <c r="JF1908" s="760" t="s">
        <v>572</v>
      </c>
    </row>
    <row r="1909" spans="1:266" ht="17.25" customHeight="1" x14ac:dyDescent="0.35">
      <c r="A1909" s="618" t="s">
        <v>3324</v>
      </c>
      <c r="B1909" s="730">
        <v>72</v>
      </c>
      <c r="C1909" s="730" t="s">
        <v>3040</v>
      </c>
      <c r="D1909" s="730" t="s">
        <v>3040</v>
      </c>
      <c r="E1909" s="730">
        <v>34</v>
      </c>
      <c r="F1909" s="731" t="s">
        <v>574</v>
      </c>
      <c r="G1909" s="732">
        <v>1</v>
      </c>
      <c r="H1909" s="826">
        <v>46196</v>
      </c>
      <c r="I1909" s="730">
        <v>38</v>
      </c>
      <c r="J1909" s="730" t="s">
        <v>308</v>
      </c>
      <c r="K1909" s="730">
        <v>38</v>
      </c>
      <c r="L1909" s="730" t="s">
        <v>3325</v>
      </c>
      <c r="M1909" s="735" t="s">
        <v>3324</v>
      </c>
      <c r="N1909" s="735">
        <v>0</v>
      </c>
      <c r="O1909" s="735" t="s">
        <v>390</v>
      </c>
      <c r="P1909" s="735">
        <v>0</v>
      </c>
      <c r="Q1909" s="735">
        <v>0</v>
      </c>
      <c r="R1909" s="735" t="s">
        <v>3231</v>
      </c>
      <c r="S1909" s="735" t="s">
        <v>308</v>
      </c>
      <c r="T1909" s="735" t="s">
        <v>3326</v>
      </c>
      <c r="U1909" s="735">
        <v>373</v>
      </c>
      <c r="V1909" s="735" t="s">
        <v>308</v>
      </c>
      <c r="W1909" s="735"/>
      <c r="X1909" s="735"/>
      <c r="Y1909" s="768">
        <v>0</v>
      </c>
      <c r="Z1909" s="768">
        <v>0</v>
      </c>
      <c r="AA1909" s="735" t="s">
        <v>53</v>
      </c>
      <c r="AB1909" s="735" t="s">
        <v>863</v>
      </c>
      <c r="AC1909" s="735" t="s">
        <v>597</v>
      </c>
      <c r="AD1909" s="735">
        <v>150</v>
      </c>
      <c r="AE1909" s="738">
        <v>150</v>
      </c>
      <c r="AF1909" s="763" t="s">
        <v>390</v>
      </c>
      <c r="AG1909" s="765"/>
      <c r="AH1909" s="970"/>
      <c r="AI1909" s="765" t="s">
        <v>308</v>
      </c>
      <c r="AJ1909" s="740">
        <v>8</v>
      </c>
      <c r="AK1909" s="766"/>
      <c r="AL1909" s="740"/>
      <c r="AM1909" s="767">
        <v>0</v>
      </c>
      <c r="AN1909" s="767"/>
      <c r="AO1909" s="767">
        <v>0</v>
      </c>
      <c r="AP1909" s="767"/>
      <c r="AQ1909" s="767"/>
      <c r="AR1909" s="767"/>
      <c r="AS1909" s="767"/>
      <c r="AT1909" s="767"/>
      <c r="AU1909" s="767"/>
      <c r="AV1909" s="767"/>
      <c r="AW1909" s="767"/>
      <c r="AX1909" s="767"/>
      <c r="AY1909" s="767"/>
      <c r="AZ1909" s="767"/>
      <c r="BA1909" s="767"/>
      <c r="BB1909" s="767">
        <v>0</v>
      </c>
      <c r="BC1909" s="767">
        <v>0</v>
      </c>
      <c r="BD1909" s="767">
        <v>0</v>
      </c>
      <c r="BE1909" s="767">
        <v>0</v>
      </c>
      <c r="BF1909" s="767">
        <v>0</v>
      </c>
      <c r="BG1909" s="767">
        <v>0</v>
      </c>
      <c r="BH1909" s="767">
        <v>0</v>
      </c>
      <c r="BI1909" s="767">
        <v>0</v>
      </c>
      <c r="BJ1909" s="767" t="s">
        <v>922</v>
      </c>
      <c r="BK1909" s="767">
        <v>0</v>
      </c>
      <c r="BL1909" s="767"/>
      <c r="BM1909" s="767"/>
      <c r="BN1909" s="767" t="s">
        <v>308</v>
      </c>
      <c r="BO1909" s="767" t="s">
        <v>308</v>
      </c>
      <c r="BP1909" s="767" t="s">
        <v>308</v>
      </c>
      <c r="BQ1909" s="767" t="s">
        <v>308</v>
      </c>
      <c r="BR1909" s="767"/>
      <c r="BS1909" s="767" t="s">
        <v>397</v>
      </c>
      <c r="BT1909" s="767"/>
      <c r="BU1909" s="767" t="s">
        <v>579</v>
      </c>
      <c r="BV1909" s="767"/>
      <c r="BW1909" s="767"/>
      <c r="BX1909" s="767"/>
      <c r="BY1909" s="767"/>
      <c r="BZ1909" s="767"/>
      <c r="CA1909" s="767"/>
      <c r="CB1909" s="767"/>
      <c r="CC1909" s="767"/>
      <c r="CD1909" s="767"/>
      <c r="CE1909" s="767"/>
      <c r="CF1909" s="767"/>
      <c r="CG1909" s="767"/>
      <c r="CH1909" s="767"/>
      <c r="CI1909" s="767"/>
      <c r="CJ1909" s="767"/>
      <c r="CK1909" s="768"/>
      <c r="CL1909" s="768" t="s">
        <v>397</v>
      </c>
      <c r="CM1909" s="768" t="s">
        <v>397</v>
      </c>
      <c r="CN1909" s="768" t="s">
        <v>397</v>
      </c>
      <c r="CO1909" s="768" t="s">
        <v>397</v>
      </c>
      <c r="CP1909" s="768">
        <v>0</v>
      </c>
      <c r="CQ1909" s="768">
        <v>150</v>
      </c>
      <c r="CR1909" s="735">
        <v>150</v>
      </c>
      <c r="CS1909" s="769"/>
      <c r="CT1909" s="860">
        <v>46286</v>
      </c>
      <c r="CU1909" s="891" t="s">
        <v>598</v>
      </c>
      <c r="CV1909" s="763"/>
      <c r="CW1909" s="763"/>
      <c r="CX1909" s="860">
        <v>46239</v>
      </c>
      <c r="CY1909" s="747">
        <v>0</v>
      </c>
      <c r="CZ1909" s="747">
        <v>0</v>
      </c>
      <c r="DA1909" s="748">
        <v>0</v>
      </c>
      <c r="DB1909" s="748">
        <v>0</v>
      </c>
      <c r="DC1909" s="748">
        <v>0</v>
      </c>
      <c r="DD1909" s="748" t="s">
        <v>308</v>
      </c>
      <c r="DE1909" s="748" t="s">
        <v>308</v>
      </c>
      <c r="DF1909" s="748" t="s">
        <v>308</v>
      </c>
      <c r="DG1909" s="748" t="s">
        <v>308</v>
      </c>
      <c r="DH1909" s="770">
        <v>0</v>
      </c>
      <c r="DI1909" s="763" t="s">
        <v>390</v>
      </c>
      <c r="DJ1909" s="763" t="s">
        <v>390</v>
      </c>
      <c r="DK1909" s="763" t="s">
        <v>390</v>
      </c>
      <c r="DL1909" s="763" t="s">
        <v>390</v>
      </c>
      <c r="DM1909" s="763">
        <v>46272</v>
      </c>
      <c r="DN1909" s="763">
        <v>46272</v>
      </c>
      <c r="DO1909" s="771">
        <v>0</v>
      </c>
      <c r="DP1909" s="763">
        <v>46283</v>
      </c>
      <c r="DQ1909" s="737">
        <v>46283</v>
      </c>
      <c r="DR1909" s="763">
        <v>46283</v>
      </c>
      <c r="DS1909" s="770">
        <v>46283</v>
      </c>
      <c r="DT1909" s="752">
        <v>46283</v>
      </c>
      <c r="DU1909" s="753">
        <v>-4</v>
      </c>
      <c r="DV1909" s="753" t="s">
        <v>308</v>
      </c>
      <c r="DW1909" s="754">
        <v>46279</v>
      </c>
      <c r="DX1909" s="755">
        <v>46279</v>
      </c>
      <c r="DY1909" s="754" t="e">
        <v>#VALUE!</v>
      </c>
      <c r="DZ1909" s="754" t="e">
        <v>#VALUE!</v>
      </c>
      <c r="EA1909" s="754"/>
      <c r="EB1909" s="754"/>
      <c r="HA1909" s="756" t="s">
        <v>397</v>
      </c>
      <c r="HB1909" s="756" t="s">
        <v>397</v>
      </c>
      <c r="HC1909" s="756" t="s">
        <v>397</v>
      </c>
      <c r="HD1909" s="756" t="s">
        <v>397</v>
      </c>
      <c r="HE1909" s="756" t="s">
        <v>397</v>
      </c>
      <c r="HF1909" s="756" t="s">
        <v>397</v>
      </c>
      <c r="HG1909" s="756" t="s">
        <v>397</v>
      </c>
      <c r="HH1909" s="756" t="s">
        <v>397</v>
      </c>
      <c r="HI1909" s="756" t="s">
        <v>397</v>
      </c>
      <c r="HJ1909" s="756" t="s">
        <v>397</v>
      </c>
      <c r="HK1909"/>
      <c r="HL1909"/>
      <c r="HM1909"/>
      <c r="HN1909" s="756" t="str">
        <f t="shared" si="67"/>
        <v>AUTO PRINT</v>
      </c>
      <c r="HO1909"/>
      <c r="HP1909" s="757" t="s">
        <v>572</v>
      </c>
      <c r="HQ1909" s="757" t="s">
        <v>572</v>
      </c>
      <c r="HR1909" s="757" t="s">
        <v>572</v>
      </c>
      <c r="HS1909"/>
      <c r="HW1909" s="758"/>
      <c r="HX1909"/>
      <c r="HY1909" s="759" t="s">
        <v>572</v>
      </c>
      <c r="HZ1909" s="759" t="s">
        <v>572</v>
      </c>
      <c r="IA1909" s="759" t="s">
        <v>572</v>
      </c>
      <c r="IC1909" s="760" t="s">
        <v>572</v>
      </c>
      <c r="ID1909" s="760" t="s">
        <v>572</v>
      </c>
      <c r="IE1909" s="760" t="s">
        <v>572</v>
      </c>
      <c r="IF1909" s="761" t="s">
        <v>572</v>
      </c>
      <c r="IG1909" s="619" t="str">
        <f t="shared" si="68"/>
        <v>IN HOUSE (MANUAL)</v>
      </c>
      <c r="II1909" s="761" t="s">
        <v>572</v>
      </c>
      <c r="IK1909" s="761" t="str">
        <f>IFERROR(VLOOKUP($M1909,#REF!,13,0),"IN HOUSE (MANUAL)")</f>
        <v>IN HOUSE (MANUAL)</v>
      </c>
      <c r="IM1909" s="760" t="s">
        <v>572</v>
      </c>
      <c r="IN1909" s="760" t="s">
        <v>572</v>
      </c>
      <c r="IO1909" s="760" t="s">
        <v>572</v>
      </c>
      <c r="IQ1909" s="760" t="s">
        <v>572</v>
      </c>
      <c r="IR1909" s="760" t="s">
        <v>572</v>
      </c>
      <c r="IT1909" s="760" t="s">
        <v>572</v>
      </c>
      <c r="IV1909" s="760" t="s">
        <v>572</v>
      </c>
      <c r="IW1909" s="760" t="s">
        <v>572</v>
      </c>
      <c r="IY1909" s="760" t="s">
        <v>572</v>
      </c>
      <c r="IZ1909" s="760" t="s">
        <v>572</v>
      </c>
      <c r="JB1909" s="760" t="s">
        <v>572</v>
      </c>
      <c r="JC1909" s="760" t="s">
        <v>572</v>
      </c>
      <c r="JE1909" s="760" t="s">
        <v>572</v>
      </c>
      <c r="JF1909" s="760" t="s">
        <v>572</v>
      </c>
    </row>
    <row r="1910" spans="1:266" ht="17.25" customHeight="1" x14ac:dyDescent="0.35">
      <c r="A1910" s="618" t="s">
        <v>3327</v>
      </c>
      <c r="B1910" s="730">
        <v>73</v>
      </c>
      <c r="C1910" s="730" t="s">
        <v>3040</v>
      </c>
      <c r="D1910" s="730" t="s">
        <v>3040</v>
      </c>
      <c r="E1910" s="730">
        <v>34</v>
      </c>
      <c r="F1910" s="731" t="s">
        <v>574</v>
      </c>
      <c r="G1910" s="732">
        <v>1</v>
      </c>
      <c r="H1910" s="826">
        <v>46196</v>
      </c>
      <c r="I1910" s="730">
        <v>38</v>
      </c>
      <c r="J1910" s="730" t="s">
        <v>308</v>
      </c>
      <c r="K1910" s="730">
        <v>38</v>
      </c>
      <c r="L1910" s="730" t="s">
        <v>3328</v>
      </c>
      <c r="M1910" s="735" t="s">
        <v>3327</v>
      </c>
      <c r="N1910" s="735">
        <v>0</v>
      </c>
      <c r="O1910" s="735" t="s">
        <v>390</v>
      </c>
      <c r="P1910" s="735">
        <v>0</v>
      </c>
      <c r="Q1910" s="735">
        <v>0</v>
      </c>
      <c r="R1910" s="735" t="s">
        <v>3231</v>
      </c>
      <c r="S1910" s="735" t="s">
        <v>308</v>
      </c>
      <c r="T1910" s="735" t="s">
        <v>3232</v>
      </c>
      <c r="U1910" s="735">
        <v>373</v>
      </c>
      <c r="V1910" s="735" t="s">
        <v>308</v>
      </c>
      <c r="W1910" s="735"/>
      <c r="X1910" s="735"/>
      <c r="Y1910" s="768">
        <v>0</v>
      </c>
      <c r="Z1910" s="768">
        <v>39</v>
      </c>
      <c r="AA1910" s="735" t="s">
        <v>53</v>
      </c>
      <c r="AB1910" s="735" t="s">
        <v>863</v>
      </c>
      <c r="AC1910" s="735" t="s">
        <v>597</v>
      </c>
      <c r="AD1910" s="735">
        <v>552</v>
      </c>
      <c r="AE1910" s="738">
        <v>552</v>
      </c>
      <c r="AF1910" s="763" t="s">
        <v>390</v>
      </c>
      <c r="AG1910" s="765"/>
      <c r="AH1910" s="970"/>
      <c r="AI1910" s="765" t="s">
        <v>308</v>
      </c>
      <c r="AJ1910" s="740">
        <v>9</v>
      </c>
      <c r="AK1910" s="766"/>
      <c r="AL1910" s="740"/>
      <c r="AM1910" s="767">
        <v>0</v>
      </c>
      <c r="AN1910" s="767"/>
      <c r="AO1910" s="767" t="s">
        <v>397</v>
      </c>
      <c r="AP1910" s="767"/>
      <c r="AQ1910" s="767"/>
      <c r="AR1910" s="767"/>
      <c r="AS1910" s="767"/>
      <c r="AT1910" s="767"/>
      <c r="AU1910" s="767"/>
      <c r="AV1910" s="767"/>
      <c r="AW1910" s="767"/>
      <c r="AX1910" s="767"/>
      <c r="AY1910" s="767"/>
      <c r="AZ1910" s="767"/>
      <c r="BA1910" s="767"/>
      <c r="BB1910" s="767">
        <v>0</v>
      </c>
      <c r="BC1910" s="767" t="s">
        <v>397</v>
      </c>
      <c r="BD1910" s="767">
        <v>0</v>
      </c>
      <c r="BE1910" s="767">
        <v>0</v>
      </c>
      <c r="BF1910" s="767" t="s">
        <v>397</v>
      </c>
      <c r="BG1910" s="767">
        <v>0</v>
      </c>
      <c r="BH1910" s="767">
        <v>0</v>
      </c>
      <c r="BI1910" s="767">
        <v>39</v>
      </c>
      <c r="BJ1910" s="767" t="s">
        <v>922</v>
      </c>
      <c r="BK1910" s="767">
        <v>0</v>
      </c>
      <c r="BL1910" s="767"/>
      <c r="BM1910" s="767"/>
      <c r="BN1910" s="767" t="s">
        <v>308</v>
      </c>
      <c r="BO1910" s="767" t="s">
        <v>308</v>
      </c>
      <c r="BP1910" s="767" t="s">
        <v>308</v>
      </c>
      <c r="BQ1910" s="767" t="s">
        <v>308</v>
      </c>
      <c r="BR1910" s="767"/>
      <c r="BS1910" s="767" t="s">
        <v>397</v>
      </c>
      <c r="BT1910" s="767"/>
      <c r="BU1910" s="767" t="s">
        <v>579</v>
      </c>
      <c r="BV1910" s="767"/>
      <c r="BW1910" s="767"/>
      <c r="BX1910" s="767"/>
      <c r="BY1910" s="767"/>
      <c r="BZ1910" s="767"/>
      <c r="CA1910" s="767"/>
      <c r="CB1910" s="767"/>
      <c r="CC1910" s="767"/>
      <c r="CD1910" s="767"/>
      <c r="CE1910" s="767"/>
      <c r="CF1910" s="767"/>
      <c r="CG1910" s="767"/>
      <c r="CH1910" s="767"/>
      <c r="CI1910" s="767"/>
      <c r="CJ1910" s="767"/>
      <c r="CK1910" s="768"/>
      <c r="CL1910" s="768" t="s">
        <v>397</v>
      </c>
      <c r="CM1910" s="768" t="s">
        <v>397</v>
      </c>
      <c r="CN1910" s="768" t="s">
        <v>397</v>
      </c>
      <c r="CO1910" s="768" t="s">
        <v>397</v>
      </c>
      <c r="CP1910" s="768">
        <v>39</v>
      </c>
      <c r="CQ1910" s="768">
        <v>552</v>
      </c>
      <c r="CR1910" s="735">
        <v>552</v>
      </c>
      <c r="CS1910" s="769"/>
      <c r="CT1910" s="860">
        <v>46286</v>
      </c>
      <c r="CU1910" s="891" t="s">
        <v>598</v>
      </c>
      <c r="CV1910" s="763"/>
      <c r="CW1910" s="763"/>
      <c r="CX1910" s="860">
        <v>46239</v>
      </c>
      <c r="CY1910" s="747">
        <v>0</v>
      </c>
      <c r="CZ1910" s="747" t="s">
        <v>308</v>
      </c>
      <c r="DA1910" s="748">
        <v>0</v>
      </c>
      <c r="DB1910" s="748">
        <v>0</v>
      </c>
      <c r="DC1910" s="748">
        <v>0</v>
      </c>
      <c r="DD1910" s="748" t="s">
        <v>308</v>
      </c>
      <c r="DE1910" s="748" t="s">
        <v>308</v>
      </c>
      <c r="DF1910" s="748" t="s">
        <v>308</v>
      </c>
      <c r="DG1910" s="748" t="s">
        <v>308</v>
      </c>
      <c r="DH1910" s="770">
        <v>0</v>
      </c>
      <c r="DI1910" s="763" t="s">
        <v>390</v>
      </c>
      <c r="DJ1910" s="763" t="s">
        <v>390</v>
      </c>
      <c r="DK1910" s="763" t="s">
        <v>390</v>
      </c>
      <c r="DL1910" s="763" t="s">
        <v>390</v>
      </c>
      <c r="DM1910" s="763">
        <v>46272</v>
      </c>
      <c r="DN1910" s="763">
        <v>46272</v>
      </c>
      <c r="DO1910" s="771">
        <v>0</v>
      </c>
      <c r="DP1910" s="763">
        <v>46283</v>
      </c>
      <c r="DQ1910" s="737">
        <v>46283</v>
      </c>
      <c r="DR1910" s="763">
        <v>46283</v>
      </c>
      <c r="DS1910" s="770">
        <v>46283</v>
      </c>
      <c r="DT1910" s="752">
        <v>46283</v>
      </c>
      <c r="DU1910" s="753">
        <v>-3</v>
      </c>
      <c r="DV1910" s="753" t="s">
        <v>308</v>
      </c>
      <c r="DW1910" s="754">
        <v>46279</v>
      </c>
      <c r="DX1910" s="755">
        <v>46280</v>
      </c>
      <c r="DY1910" s="754" t="e">
        <v>#VALUE!</v>
      </c>
      <c r="DZ1910" s="754" t="e">
        <v>#VALUE!</v>
      </c>
      <c r="EA1910" s="754"/>
      <c r="EB1910" s="754"/>
      <c r="HA1910" s="756" t="s">
        <v>397</v>
      </c>
      <c r="HB1910" s="756" t="s">
        <v>397</v>
      </c>
      <c r="HC1910" s="756" t="s">
        <v>397</v>
      </c>
      <c r="HD1910" s="756" t="s">
        <v>397</v>
      </c>
      <c r="HE1910" s="756" t="s">
        <v>397</v>
      </c>
      <c r="HF1910" s="756" t="s">
        <v>397</v>
      </c>
      <c r="HG1910" s="756" t="s">
        <v>397</v>
      </c>
      <c r="HH1910" s="756" t="s">
        <v>397</v>
      </c>
      <c r="HI1910" s="756" t="s">
        <v>397</v>
      </c>
      <c r="HJ1910" s="756" t="s">
        <v>397</v>
      </c>
      <c r="HK1910"/>
      <c r="HL1910"/>
      <c r="HM1910"/>
      <c r="HN1910" s="756" t="str">
        <f t="shared" si="67"/>
        <v>AUTO PRINT</v>
      </c>
      <c r="HO1910"/>
      <c r="HP1910" s="757" t="s">
        <v>572</v>
      </c>
      <c r="HQ1910" s="757" t="s">
        <v>572</v>
      </c>
      <c r="HR1910" s="757" t="s">
        <v>572</v>
      </c>
      <c r="HS1910"/>
      <c r="HW1910" s="758"/>
      <c r="HX1910"/>
      <c r="HY1910" s="759" t="s">
        <v>572</v>
      </c>
      <c r="HZ1910" s="759" t="s">
        <v>572</v>
      </c>
      <c r="IA1910" s="759" t="s">
        <v>572</v>
      </c>
      <c r="IC1910" s="760" t="s">
        <v>572</v>
      </c>
      <c r="ID1910" s="760" t="s">
        <v>572</v>
      </c>
      <c r="IE1910" s="760" t="s">
        <v>572</v>
      </c>
      <c r="IF1910" s="761" t="s">
        <v>572</v>
      </c>
      <c r="IG1910" s="619" t="str">
        <f t="shared" si="68"/>
        <v>IN HOUSE (MANUAL)</v>
      </c>
      <c r="II1910" s="761" t="s">
        <v>572</v>
      </c>
      <c r="IK1910" s="761" t="str">
        <f>IFERROR(VLOOKUP($M1910,#REF!,13,0),"IN HOUSE (MANUAL)")</f>
        <v>IN HOUSE (MANUAL)</v>
      </c>
      <c r="IM1910" s="760" t="s">
        <v>922</v>
      </c>
      <c r="IN1910" s="760" t="s">
        <v>922</v>
      </c>
      <c r="IO1910" s="760">
        <v>39</v>
      </c>
      <c r="IQ1910" s="760" t="s">
        <v>572</v>
      </c>
      <c r="IR1910" s="760" t="s">
        <v>572</v>
      </c>
      <c r="IT1910" s="760" t="s">
        <v>572</v>
      </c>
      <c r="IV1910" s="760" t="s">
        <v>572</v>
      </c>
      <c r="IW1910" s="760" t="s">
        <v>572</v>
      </c>
      <c r="IY1910" s="760" t="s">
        <v>572</v>
      </c>
      <c r="IZ1910" s="760" t="s">
        <v>572</v>
      </c>
      <c r="JB1910" s="760" t="s">
        <v>572</v>
      </c>
      <c r="JC1910" s="760" t="s">
        <v>572</v>
      </c>
      <c r="JE1910" s="760" t="s">
        <v>572</v>
      </c>
      <c r="JF1910" s="760" t="s">
        <v>572</v>
      </c>
    </row>
    <row r="1911" spans="1:266" ht="17.25" customHeight="1" x14ac:dyDescent="0.35">
      <c r="A1911" s="618" t="s">
        <v>3329</v>
      </c>
      <c r="B1911" s="730">
        <v>74</v>
      </c>
      <c r="C1911" s="730" t="s">
        <v>3040</v>
      </c>
      <c r="D1911" s="730" t="s">
        <v>3040</v>
      </c>
      <c r="E1911" s="730">
        <v>34</v>
      </c>
      <c r="F1911" s="731" t="s">
        <v>574</v>
      </c>
      <c r="G1911" s="732">
        <v>1</v>
      </c>
      <c r="H1911" s="826">
        <v>46196</v>
      </c>
      <c r="I1911" s="730">
        <v>38</v>
      </c>
      <c r="J1911" s="730" t="s">
        <v>308</v>
      </c>
      <c r="K1911" s="730">
        <v>39</v>
      </c>
      <c r="L1911" s="730" t="s">
        <v>3330</v>
      </c>
      <c r="M1911" s="735" t="s">
        <v>3329</v>
      </c>
      <c r="N1911" s="734">
        <v>0</v>
      </c>
      <c r="O1911" s="734" t="s">
        <v>390</v>
      </c>
      <c r="P1911" s="734">
        <v>0</v>
      </c>
      <c r="Q1911" s="734">
        <v>0</v>
      </c>
      <c r="R1911" s="735" t="s">
        <v>3231</v>
      </c>
      <c r="S1911" s="735" t="s">
        <v>308</v>
      </c>
      <c r="T1911" s="735" t="s">
        <v>3271</v>
      </c>
      <c r="U1911" s="735">
        <v>373</v>
      </c>
      <c r="V1911" s="735" t="s">
        <v>308</v>
      </c>
      <c r="W1911" s="735"/>
      <c r="X1911" s="735"/>
      <c r="Y1911" s="768">
        <v>0</v>
      </c>
      <c r="Z1911" s="768">
        <v>29</v>
      </c>
      <c r="AA1911" s="735" t="s">
        <v>53</v>
      </c>
      <c r="AB1911" s="735" t="s">
        <v>863</v>
      </c>
      <c r="AC1911" s="735" t="s">
        <v>899</v>
      </c>
      <c r="AD1911" s="735">
        <v>1956</v>
      </c>
      <c r="AE1911" s="738">
        <v>1956</v>
      </c>
      <c r="AF1911" s="737" t="s">
        <v>390</v>
      </c>
      <c r="AG1911" s="765"/>
      <c r="AH1911" s="970"/>
      <c r="AI1911" s="765" t="s">
        <v>613</v>
      </c>
      <c r="AJ1911" s="740">
        <v>10</v>
      </c>
      <c r="AK1911" s="766"/>
      <c r="AL1911" s="740"/>
      <c r="AM1911" s="767">
        <v>0</v>
      </c>
      <c r="AN1911" s="767"/>
      <c r="AO1911" s="767">
        <v>1956</v>
      </c>
      <c r="AP1911" s="767"/>
      <c r="AQ1911" s="767"/>
      <c r="AR1911" s="767"/>
      <c r="AS1911" s="767"/>
      <c r="AT1911" s="767"/>
      <c r="AU1911" s="767"/>
      <c r="AV1911" s="767"/>
      <c r="AW1911" s="767"/>
      <c r="AX1911" s="767"/>
      <c r="AY1911" s="767"/>
      <c r="AZ1911" s="767"/>
      <c r="BA1911" s="767"/>
      <c r="BB1911" s="767">
        <v>0</v>
      </c>
      <c r="BC1911" s="767">
        <v>1956</v>
      </c>
      <c r="BD1911" s="767">
        <v>0</v>
      </c>
      <c r="BE1911" s="767">
        <v>0</v>
      </c>
      <c r="BF1911" s="767">
        <v>1956</v>
      </c>
      <c r="BG1911" s="767">
        <v>0</v>
      </c>
      <c r="BH1911" s="767">
        <v>0</v>
      </c>
      <c r="BI1911" s="767">
        <v>29</v>
      </c>
      <c r="BJ1911" s="767" t="s">
        <v>922</v>
      </c>
      <c r="BK1911" s="767">
        <v>0</v>
      </c>
      <c r="BL1911" s="767"/>
      <c r="BM1911" s="767"/>
      <c r="BN1911" s="767" t="s">
        <v>308</v>
      </c>
      <c r="BO1911" s="767" t="s">
        <v>308</v>
      </c>
      <c r="BP1911" s="767" t="s">
        <v>308</v>
      </c>
      <c r="BQ1911" s="767" t="s">
        <v>308</v>
      </c>
      <c r="BR1911" s="767"/>
      <c r="BS1911" s="767" t="s">
        <v>397</v>
      </c>
      <c r="BT1911" s="767"/>
      <c r="BU1911" s="767" t="s">
        <v>579</v>
      </c>
      <c r="BV1911" s="767"/>
      <c r="BW1911" s="767"/>
      <c r="BX1911" s="767"/>
      <c r="BY1911" s="767"/>
      <c r="BZ1911" s="767"/>
      <c r="CA1911" s="767"/>
      <c r="CB1911" s="767"/>
      <c r="CC1911" s="767"/>
      <c r="CD1911" s="767"/>
      <c r="CE1911" s="767"/>
      <c r="CF1911" s="767"/>
      <c r="CG1911" s="767"/>
      <c r="CH1911" s="767"/>
      <c r="CI1911" s="767"/>
      <c r="CJ1911" s="767"/>
      <c r="CK1911" s="768"/>
      <c r="CL1911" s="768" t="s">
        <v>397</v>
      </c>
      <c r="CM1911" s="768" t="s">
        <v>397</v>
      </c>
      <c r="CN1911" s="768" t="s">
        <v>397</v>
      </c>
      <c r="CO1911" s="768" t="s">
        <v>397</v>
      </c>
      <c r="CP1911" s="768">
        <v>29</v>
      </c>
      <c r="CQ1911" s="768">
        <v>1956</v>
      </c>
      <c r="CR1911" s="735">
        <v>1956</v>
      </c>
      <c r="CS1911" s="769"/>
      <c r="CT1911" s="860" t="s">
        <v>308</v>
      </c>
      <c r="CU1911" s="891" t="s">
        <v>308</v>
      </c>
      <c r="CV1911" s="763"/>
      <c r="CW1911" s="763"/>
      <c r="CX1911" s="860">
        <v>46254</v>
      </c>
      <c r="CY1911" s="747">
        <v>0</v>
      </c>
      <c r="CZ1911" s="747" t="s">
        <v>308</v>
      </c>
      <c r="DA1911" s="748">
        <v>0</v>
      </c>
      <c r="DB1911" s="748">
        <v>0</v>
      </c>
      <c r="DC1911" s="748">
        <v>0</v>
      </c>
      <c r="DD1911" s="748" t="s">
        <v>308</v>
      </c>
      <c r="DE1911" s="748" t="s">
        <v>308</v>
      </c>
      <c r="DF1911" s="748" t="s">
        <v>308</v>
      </c>
      <c r="DG1911" s="748" t="s">
        <v>308</v>
      </c>
      <c r="DH1911" s="770">
        <v>0</v>
      </c>
      <c r="DI1911" s="763" t="s">
        <v>390</v>
      </c>
      <c r="DJ1911" s="763" t="s">
        <v>390</v>
      </c>
      <c r="DK1911" s="763" t="s">
        <v>397</v>
      </c>
      <c r="DL1911" s="763" t="s">
        <v>390</v>
      </c>
      <c r="DM1911" s="763">
        <v>46275</v>
      </c>
      <c r="DN1911" s="763">
        <v>46275</v>
      </c>
      <c r="DO1911" s="771">
        <v>0</v>
      </c>
      <c r="DP1911" s="763">
        <v>46297</v>
      </c>
      <c r="DQ1911" s="763">
        <v>46290</v>
      </c>
      <c r="DR1911" s="763">
        <v>46290</v>
      </c>
      <c r="DS1911" s="770">
        <v>46297</v>
      </c>
      <c r="DT1911" s="752">
        <v>46290</v>
      </c>
      <c r="DU1911" s="753">
        <v>-8</v>
      </c>
      <c r="DV1911" s="753" t="s">
        <v>308</v>
      </c>
      <c r="DW1911" s="754">
        <v>46280</v>
      </c>
      <c r="DX1911" s="755">
        <v>46282</v>
      </c>
      <c r="DY1911" s="754" t="e">
        <v>#VALUE!</v>
      </c>
      <c r="DZ1911" s="754" t="e">
        <v>#VALUE!</v>
      </c>
      <c r="EA1911" s="754"/>
      <c r="EB1911" s="754"/>
      <c r="HA1911" s="756" t="s">
        <v>397</v>
      </c>
      <c r="HB1911" s="756" t="s">
        <v>397</v>
      </c>
      <c r="HC1911" s="756" t="s">
        <v>397</v>
      </c>
      <c r="HD1911" s="756" t="s">
        <v>397</v>
      </c>
      <c r="HE1911" s="756" t="s">
        <v>397</v>
      </c>
      <c r="HF1911" s="756" t="s">
        <v>397</v>
      </c>
      <c r="HG1911" s="756" t="s">
        <v>397</v>
      </c>
      <c r="HH1911" s="756" t="s">
        <v>397</v>
      </c>
      <c r="HI1911" s="756" t="s">
        <v>397</v>
      </c>
      <c r="HJ1911" s="756" t="s">
        <v>397</v>
      </c>
      <c r="HK1911"/>
      <c r="HL1911"/>
      <c r="HM1911"/>
      <c r="HN1911" s="756" t="str">
        <f t="shared" si="67"/>
        <v>AUTO PRINT</v>
      </c>
      <c r="HO1911"/>
      <c r="HP1911" s="757" t="s">
        <v>572</v>
      </c>
      <c r="HQ1911" s="757" t="s">
        <v>572</v>
      </c>
      <c r="HR1911" s="757" t="s">
        <v>572</v>
      </c>
      <c r="HS1911"/>
      <c r="HW1911" s="758"/>
      <c r="HX1911"/>
      <c r="HY1911" s="759" t="s">
        <v>572</v>
      </c>
      <c r="HZ1911" s="759" t="s">
        <v>572</v>
      </c>
      <c r="IA1911" s="759" t="s">
        <v>572</v>
      </c>
      <c r="IC1911" s="760" t="s">
        <v>572</v>
      </c>
      <c r="ID1911" s="760" t="s">
        <v>572</v>
      </c>
      <c r="IE1911" s="760" t="s">
        <v>572</v>
      </c>
      <c r="IF1911" s="761" t="s">
        <v>572</v>
      </c>
      <c r="IG1911" s="619" t="str">
        <f t="shared" si="68"/>
        <v>IN HOUSE (MANUAL)</v>
      </c>
      <c r="II1911" s="761" t="s">
        <v>572</v>
      </c>
      <c r="IK1911" s="761" t="str">
        <f>IFERROR(VLOOKUP($M1911,#REF!,13,0),"IN HOUSE (MANUAL)")</f>
        <v>IN HOUSE (MANUAL)</v>
      </c>
      <c r="IM1911" s="760" t="s">
        <v>922</v>
      </c>
      <c r="IN1911" s="760" t="s">
        <v>922</v>
      </c>
      <c r="IO1911" s="760">
        <v>29</v>
      </c>
      <c r="IQ1911" s="760" t="s">
        <v>572</v>
      </c>
      <c r="IR1911" s="760" t="s">
        <v>572</v>
      </c>
      <c r="IT1911" s="760" t="s">
        <v>572</v>
      </c>
      <c r="IV1911" s="760" t="s">
        <v>572</v>
      </c>
      <c r="IW1911" s="760" t="s">
        <v>572</v>
      </c>
      <c r="IY1911" s="760" t="s">
        <v>572</v>
      </c>
      <c r="IZ1911" s="760" t="s">
        <v>572</v>
      </c>
      <c r="JB1911" s="760" t="s">
        <v>572</v>
      </c>
      <c r="JC1911" s="760" t="s">
        <v>572</v>
      </c>
      <c r="JE1911" s="760" t="s">
        <v>572</v>
      </c>
      <c r="JF1911" s="760" t="s">
        <v>572</v>
      </c>
    </row>
    <row r="1912" spans="1:266" ht="17.25" customHeight="1" x14ac:dyDescent="0.35">
      <c r="A1912" s="618" t="s">
        <v>3331</v>
      </c>
      <c r="B1912" s="730">
        <v>75</v>
      </c>
      <c r="C1912" s="730" t="s">
        <v>3040</v>
      </c>
      <c r="D1912" s="730" t="s">
        <v>3040</v>
      </c>
      <c r="E1912" s="730">
        <v>34</v>
      </c>
      <c r="F1912" s="731" t="s">
        <v>574</v>
      </c>
      <c r="G1912" s="732">
        <v>1</v>
      </c>
      <c r="H1912" s="826">
        <v>46199</v>
      </c>
      <c r="I1912" s="730">
        <v>38</v>
      </c>
      <c r="J1912" s="730" t="s">
        <v>308</v>
      </c>
      <c r="K1912" s="730">
        <v>39</v>
      </c>
      <c r="L1912" s="730" t="s">
        <v>3332</v>
      </c>
      <c r="M1912" s="735" t="s">
        <v>3331</v>
      </c>
      <c r="N1912" s="734" t="s">
        <v>390</v>
      </c>
      <c r="O1912" s="734" t="s">
        <v>390</v>
      </c>
      <c r="P1912" s="734" t="s">
        <v>390</v>
      </c>
      <c r="Q1912" s="734">
        <v>0</v>
      </c>
      <c r="R1912" s="735">
        <v>373</v>
      </c>
      <c r="S1912" s="735" t="s">
        <v>308</v>
      </c>
      <c r="T1912" s="735" t="s">
        <v>2959</v>
      </c>
      <c r="U1912" s="735">
        <v>373</v>
      </c>
      <c r="V1912" s="735" t="s">
        <v>308</v>
      </c>
      <c r="W1912" s="735"/>
      <c r="X1912" s="735"/>
      <c r="Y1912" s="768"/>
      <c r="Z1912" s="768"/>
      <c r="AA1912" s="735" t="s">
        <v>157</v>
      </c>
      <c r="AB1912" s="735" t="s">
        <v>569</v>
      </c>
      <c r="AC1912" s="735" t="s">
        <v>608</v>
      </c>
      <c r="AD1912" s="735">
        <v>504</v>
      </c>
      <c r="AE1912" s="764">
        <v>504</v>
      </c>
      <c r="AF1912" s="763" t="s">
        <v>390</v>
      </c>
      <c r="AG1912" s="765"/>
      <c r="AH1912" s="765"/>
      <c r="AI1912" s="765" t="s">
        <v>308</v>
      </c>
      <c r="AJ1912" s="740">
        <v>11</v>
      </c>
      <c r="AK1912" s="766"/>
      <c r="AL1912" s="740"/>
      <c r="AM1912" s="767">
        <v>0</v>
      </c>
      <c r="AN1912" s="767"/>
      <c r="AO1912" s="767" t="s">
        <v>397</v>
      </c>
      <c r="AP1912" s="767"/>
      <c r="AQ1912" s="767"/>
      <c r="AR1912" s="767"/>
      <c r="AS1912" s="767"/>
      <c r="AT1912" s="767"/>
      <c r="AU1912" s="767"/>
      <c r="AV1912" s="767"/>
      <c r="AW1912" s="767"/>
      <c r="AX1912" s="767"/>
      <c r="AY1912" s="767"/>
      <c r="AZ1912" s="767"/>
      <c r="BA1912" s="767"/>
      <c r="BB1912" s="767">
        <v>0</v>
      </c>
      <c r="BC1912" s="767" t="s">
        <v>397</v>
      </c>
      <c r="BD1912" s="767">
        <v>0</v>
      </c>
      <c r="BE1912" s="767">
        <v>0</v>
      </c>
      <c r="BF1912" s="767">
        <v>0</v>
      </c>
      <c r="BG1912" s="767">
        <v>0</v>
      </c>
      <c r="BH1912" s="767">
        <v>0</v>
      </c>
      <c r="BI1912" s="767">
        <v>0</v>
      </c>
      <c r="BJ1912" s="767"/>
      <c r="BK1912" s="767">
        <v>0</v>
      </c>
      <c r="BL1912" s="767"/>
      <c r="BM1912" s="767"/>
      <c r="BN1912" s="767" t="s">
        <v>308</v>
      </c>
      <c r="BO1912" s="767" t="s">
        <v>308</v>
      </c>
      <c r="BP1912" s="767" t="s">
        <v>308</v>
      </c>
      <c r="BQ1912" s="767" t="s">
        <v>308</v>
      </c>
      <c r="BR1912" s="767"/>
      <c r="BS1912" s="767">
        <v>0</v>
      </c>
      <c r="BT1912" s="767"/>
      <c r="BU1912" s="767">
        <v>0</v>
      </c>
      <c r="BV1912" s="767"/>
      <c r="BW1912" s="767"/>
      <c r="BX1912" s="767"/>
      <c r="BY1912" s="767"/>
      <c r="BZ1912" s="767"/>
      <c r="CA1912" s="767"/>
      <c r="CB1912" s="767"/>
      <c r="CC1912" s="767"/>
      <c r="CD1912" s="767"/>
      <c r="CE1912" s="767"/>
      <c r="CF1912" s="767"/>
      <c r="CG1912" s="767"/>
      <c r="CH1912" s="767"/>
      <c r="CI1912" s="767"/>
      <c r="CJ1912" s="767">
        <v>293</v>
      </c>
      <c r="CK1912" s="768"/>
      <c r="CL1912" s="768">
        <v>293</v>
      </c>
      <c r="CM1912" s="768" t="s">
        <v>397</v>
      </c>
      <c r="CN1912" s="768" t="s">
        <v>397</v>
      </c>
      <c r="CO1912" s="768">
        <v>0</v>
      </c>
      <c r="CP1912" s="768">
        <v>293</v>
      </c>
      <c r="CQ1912" s="768">
        <v>504</v>
      </c>
      <c r="CR1912" s="735">
        <v>504</v>
      </c>
      <c r="CS1912" s="769"/>
      <c r="CT1912" s="860">
        <v>46293</v>
      </c>
      <c r="CU1912" s="891" t="s">
        <v>609</v>
      </c>
      <c r="CV1912" s="763"/>
      <c r="CW1912" s="943"/>
      <c r="CX1912" s="860">
        <v>46239</v>
      </c>
      <c r="CY1912" s="747">
        <v>0</v>
      </c>
      <c r="CZ1912" s="747" t="s">
        <v>308</v>
      </c>
      <c r="DA1912" s="748">
        <v>0</v>
      </c>
      <c r="DB1912" s="748">
        <v>0</v>
      </c>
      <c r="DC1912" s="748">
        <v>0</v>
      </c>
      <c r="DD1912" s="748" t="s">
        <v>308</v>
      </c>
      <c r="DE1912" s="748" t="s">
        <v>308</v>
      </c>
      <c r="DF1912" s="748" t="s">
        <v>308</v>
      </c>
      <c r="DG1912" s="748" t="s">
        <v>308</v>
      </c>
      <c r="DH1912" s="770">
        <v>0</v>
      </c>
      <c r="DI1912" s="763" t="s">
        <v>390</v>
      </c>
      <c r="DJ1912" s="763" t="s">
        <v>390</v>
      </c>
      <c r="DK1912" s="763" t="s">
        <v>390</v>
      </c>
      <c r="DL1912" s="763" t="s">
        <v>390</v>
      </c>
      <c r="DM1912" s="763">
        <v>46272</v>
      </c>
      <c r="DN1912" s="763">
        <v>46272</v>
      </c>
      <c r="DO1912" s="771">
        <v>0</v>
      </c>
      <c r="DP1912" s="763">
        <v>46290</v>
      </c>
      <c r="DQ1912" s="763">
        <v>46290</v>
      </c>
      <c r="DR1912" s="763">
        <v>46290</v>
      </c>
      <c r="DS1912" s="770">
        <v>46290</v>
      </c>
      <c r="DT1912" s="752">
        <v>46290</v>
      </c>
      <c r="DU1912" s="753">
        <v>-8</v>
      </c>
      <c r="DV1912" s="753" t="s">
        <v>308</v>
      </c>
      <c r="DW1912" s="754">
        <v>46282</v>
      </c>
      <c r="DX1912" s="755">
        <v>46282</v>
      </c>
      <c r="DY1912" s="754" t="e">
        <v>#VALUE!</v>
      </c>
      <c r="DZ1912" s="754" t="e">
        <v>#VALUE!</v>
      </c>
      <c r="EA1912" s="754"/>
      <c r="EB1912" s="754"/>
      <c r="HA1912" s="756" t="s">
        <v>397</v>
      </c>
      <c r="HB1912" s="756" t="s">
        <v>397</v>
      </c>
      <c r="HC1912" s="756" t="s">
        <v>397</v>
      </c>
      <c r="HD1912" s="756" t="s">
        <v>397</v>
      </c>
      <c r="HE1912" s="756" t="s">
        <v>397</v>
      </c>
      <c r="HF1912" s="756" t="s">
        <v>397</v>
      </c>
      <c r="HG1912" s="756" t="s">
        <v>397</v>
      </c>
      <c r="HH1912" s="756" t="s">
        <v>397</v>
      </c>
      <c r="HI1912" s="756" t="s">
        <v>397</v>
      </c>
      <c r="HJ1912" s="756" t="s">
        <v>397</v>
      </c>
      <c r="HK1912"/>
      <c r="HL1912"/>
      <c r="HM1912"/>
      <c r="HN1912" s="756" t="str">
        <f t="shared" si="67"/>
        <v>AUTO PRINT</v>
      </c>
      <c r="HO1912"/>
      <c r="HP1912" s="757" t="s">
        <v>572</v>
      </c>
      <c r="HQ1912" s="757" t="s">
        <v>572</v>
      </c>
      <c r="HR1912" s="757" t="s">
        <v>572</v>
      </c>
      <c r="HS1912"/>
      <c r="HW1912" s="758"/>
      <c r="HX1912"/>
      <c r="HY1912" s="759" t="s">
        <v>572</v>
      </c>
      <c r="HZ1912" s="759" t="s">
        <v>572</v>
      </c>
      <c r="IA1912" s="759" t="s">
        <v>572</v>
      </c>
      <c r="IC1912" s="760" t="s">
        <v>572</v>
      </c>
      <c r="ID1912" s="760" t="s">
        <v>572</v>
      </c>
      <c r="IE1912" s="760" t="s">
        <v>572</v>
      </c>
      <c r="IF1912" s="761" t="s">
        <v>572</v>
      </c>
      <c r="IG1912" s="619" t="str">
        <f t="shared" si="68"/>
        <v>IN HOUSE (MANUAL)</v>
      </c>
      <c r="II1912" s="761" t="s">
        <v>572</v>
      </c>
      <c r="IK1912" s="761" t="str">
        <f>IFERROR(VLOOKUP($M1912,#REF!,13,0),"IN HOUSE (MANUAL)")</f>
        <v>IN HOUSE (MANUAL)</v>
      </c>
      <c r="IM1912" s="760" t="s">
        <v>572</v>
      </c>
      <c r="IN1912" s="760" t="s">
        <v>572</v>
      </c>
      <c r="IO1912" s="760" t="s">
        <v>572</v>
      </c>
      <c r="IQ1912" s="760" t="s">
        <v>572</v>
      </c>
      <c r="IR1912" s="760" t="s">
        <v>572</v>
      </c>
      <c r="IT1912" s="760" t="s">
        <v>572</v>
      </c>
      <c r="IV1912" s="760" t="s">
        <v>572</v>
      </c>
      <c r="IW1912" s="760" t="s">
        <v>572</v>
      </c>
      <c r="IY1912" s="760" t="s">
        <v>572</v>
      </c>
      <c r="IZ1912" s="760" t="s">
        <v>572</v>
      </c>
      <c r="JB1912" s="760" t="s">
        <v>572</v>
      </c>
      <c r="JC1912" s="760" t="s">
        <v>572</v>
      </c>
      <c r="JE1912" s="760" t="s">
        <v>572</v>
      </c>
      <c r="JF1912" s="760" t="s">
        <v>572</v>
      </c>
    </row>
    <row r="1913" spans="1:266" ht="17.25" customHeight="1" x14ac:dyDescent="0.35">
      <c r="A1913" s="618" t="s">
        <v>3252</v>
      </c>
      <c r="B1913" s="730">
        <v>76</v>
      </c>
      <c r="C1913" s="730" t="s">
        <v>3229</v>
      </c>
      <c r="D1913" s="730" t="s">
        <v>3229</v>
      </c>
      <c r="E1913" s="730">
        <v>34</v>
      </c>
      <c r="F1913" s="731" t="s">
        <v>566</v>
      </c>
      <c r="G1913" s="732">
        <v>2</v>
      </c>
      <c r="H1913" s="826">
        <v>46199</v>
      </c>
      <c r="I1913" s="730">
        <v>39</v>
      </c>
      <c r="J1913" s="730" t="s">
        <v>308</v>
      </c>
      <c r="K1913" s="730">
        <v>39</v>
      </c>
      <c r="L1913" s="730" t="s">
        <v>3253</v>
      </c>
      <c r="M1913" s="735" t="s">
        <v>3252</v>
      </c>
      <c r="N1913" s="734" t="s">
        <v>390</v>
      </c>
      <c r="O1913" s="734" t="s">
        <v>390</v>
      </c>
      <c r="P1913" s="734" t="s">
        <v>390</v>
      </c>
      <c r="Q1913" s="734">
        <v>0</v>
      </c>
      <c r="R1913" s="735">
        <v>373</v>
      </c>
      <c r="S1913" s="735" t="s">
        <v>308</v>
      </c>
      <c r="T1913" s="735" t="s">
        <v>2959</v>
      </c>
      <c r="U1913" s="735">
        <v>373</v>
      </c>
      <c r="V1913" s="735" t="s">
        <v>308</v>
      </c>
      <c r="W1913" s="735"/>
      <c r="X1913" s="735"/>
      <c r="Y1913" s="768"/>
      <c r="Z1913" s="768"/>
      <c r="AA1913" s="735" t="s">
        <v>157</v>
      </c>
      <c r="AB1913" s="735" t="s">
        <v>569</v>
      </c>
      <c r="AC1913" s="735" t="s">
        <v>608</v>
      </c>
      <c r="AD1913" s="735">
        <v>2412</v>
      </c>
      <c r="AE1913" s="738">
        <v>1206</v>
      </c>
      <c r="AF1913" s="763" t="s">
        <v>390</v>
      </c>
      <c r="AG1913" s="765"/>
      <c r="AH1913" s="765"/>
      <c r="AI1913" s="765" t="s">
        <v>308</v>
      </c>
      <c r="AJ1913" s="740">
        <v>12</v>
      </c>
      <c r="AK1913" s="766"/>
      <c r="AL1913" s="740"/>
      <c r="AM1913" s="767">
        <v>0</v>
      </c>
      <c r="AN1913" s="767"/>
      <c r="AO1913" s="767" t="s">
        <v>397</v>
      </c>
      <c r="AP1913" s="767"/>
      <c r="AQ1913" s="767"/>
      <c r="AR1913" s="767"/>
      <c r="AS1913" s="767"/>
      <c r="AT1913" s="767"/>
      <c r="AU1913" s="767"/>
      <c r="AV1913" s="767"/>
      <c r="AW1913" s="767"/>
      <c r="AX1913" s="767"/>
      <c r="AY1913" s="767"/>
      <c r="AZ1913" s="767"/>
      <c r="BA1913" s="767"/>
      <c r="BB1913" s="767">
        <v>0</v>
      </c>
      <c r="BC1913" s="767" t="s">
        <v>397</v>
      </c>
      <c r="BD1913" s="767">
        <v>0</v>
      </c>
      <c r="BE1913" s="767">
        <v>0</v>
      </c>
      <c r="BF1913" s="767">
        <v>0</v>
      </c>
      <c r="BG1913" s="767">
        <v>0</v>
      </c>
      <c r="BH1913" s="767">
        <v>0</v>
      </c>
      <c r="BI1913" s="767">
        <v>0</v>
      </c>
      <c r="BJ1913" s="767"/>
      <c r="BK1913" s="767">
        <v>0</v>
      </c>
      <c r="BL1913" s="767"/>
      <c r="BM1913" s="767"/>
      <c r="BN1913" s="767" t="s">
        <v>308</v>
      </c>
      <c r="BO1913" s="767" t="s">
        <v>308</v>
      </c>
      <c r="BP1913" s="767" t="s">
        <v>308</v>
      </c>
      <c r="BQ1913" s="767" t="s">
        <v>308</v>
      </c>
      <c r="BR1913" s="767"/>
      <c r="BS1913" s="767">
        <v>0</v>
      </c>
      <c r="BT1913" s="767"/>
      <c r="BU1913" s="767">
        <v>0</v>
      </c>
      <c r="BV1913" s="767"/>
      <c r="BW1913" s="767"/>
      <c r="BX1913" s="767"/>
      <c r="BY1913" s="767"/>
      <c r="BZ1913" s="767"/>
      <c r="CA1913" s="767"/>
      <c r="CB1913" s="767"/>
      <c r="CC1913" s="767"/>
      <c r="CD1913" s="767"/>
      <c r="CE1913" s="767"/>
      <c r="CF1913" s="767"/>
      <c r="CG1913" s="767"/>
      <c r="CH1913" s="767"/>
      <c r="CI1913" s="767"/>
      <c r="CJ1913" s="767">
        <v>53</v>
      </c>
      <c r="CK1913" s="768"/>
      <c r="CL1913" s="768">
        <v>53</v>
      </c>
      <c r="CM1913" s="768" t="s">
        <v>397</v>
      </c>
      <c r="CN1913" s="768" t="s">
        <v>397</v>
      </c>
      <c r="CO1913" s="768">
        <v>0</v>
      </c>
      <c r="CP1913" s="768">
        <v>53</v>
      </c>
      <c r="CQ1913" s="768">
        <v>2412</v>
      </c>
      <c r="CR1913" s="735">
        <v>1206</v>
      </c>
      <c r="CS1913" s="769"/>
      <c r="CT1913" s="860">
        <v>46293</v>
      </c>
      <c r="CU1913" s="891" t="s">
        <v>609</v>
      </c>
      <c r="CV1913" s="763"/>
      <c r="CW1913" s="943"/>
      <c r="CX1913" s="860">
        <v>46239</v>
      </c>
      <c r="CY1913" s="747">
        <v>0</v>
      </c>
      <c r="CZ1913" s="747" t="s">
        <v>308</v>
      </c>
      <c r="DA1913" s="748">
        <v>0</v>
      </c>
      <c r="DB1913" s="748">
        <v>0</v>
      </c>
      <c r="DC1913" s="748">
        <v>0</v>
      </c>
      <c r="DD1913" s="748" t="s">
        <v>308</v>
      </c>
      <c r="DE1913" s="748" t="s">
        <v>308</v>
      </c>
      <c r="DF1913" s="748" t="s">
        <v>308</v>
      </c>
      <c r="DG1913" s="748" t="s">
        <v>308</v>
      </c>
      <c r="DH1913" s="770">
        <v>0</v>
      </c>
      <c r="DI1913" s="763" t="s">
        <v>390</v>
      </c>
      <c r="DJ1913" s="763" t="s">
        <v>390</v>
      </c>
      <c r="DK1913" s="763" t="s">
        <v>390</v>
      </c>
      <c r="DL1913" s="763" t="s">
        <v>390</v>
      </c>
      <c r="DM1913" s="763">
        <v>46273</v>
      </c>
      <c r="DN1913" s="763">
        <v>46273</v>
      </c>
      <c r="DO1913" s="771">
        <v>0</v>
      </c>
      <c r="DP1913" s="763">
        <v>46290</v>
      </c>
      <c r="DQ1913" s="763">
        <v>46290</v>
      </c>
      <c r="DR1913" s="763">
        <v>46290</v>
      </c>
      <c r="DS1913" s="770">
        <v>46290</v>
      </c>
      <c r="DT1913" s="752">
        <v>46290</v>
      </c>
      <c r="DU1913" s="753">
        <v>-4</v>
      </c>
      <c r="DV1913" s="753" t="s">
        <v>308</v>
      </c>
      <c r="DW1913" s="754">
        <v>46282</v>
      </c>
      <c r="DX1913" s="755">
        <v>46286</v>
      </c>
      <c r="DY1913" s="754" t="e">
        <v>#VALUE!</v>
      </c>
      <c r="DZ1913" s="754" t="e">
        <v>#VALUE!</v>
      </c>
      <c r="EA1913" s="754"/>
      <c r="EB1913" s="754"/>
      <c r="HA1913" s="756" t="s">
        <v>397</v>
      </c>
      <c r="HB1913" s="756" t="s">
        <v>397</v>
      </c>
      <c r="HC1913" s="756" t="s">
        <v>397</v>
      </c>
      <c r="HD1913" s="756" t="s">
        <v>397</v>
      </c>
      <c r="HE1913" s="756" t="s">
        <v>397</v>
      </c>
      <c r="HF1913" s="756" t="s">
        <v>397</v>
      </c>
      <c r="HG1913" s="756" t="s">
        <v>397</v>
      </c>
      <c r="HH1913" s="756" t="s">
        <v>397</v>
      </c>
      <c r="HI1913" s="756" t="s">
        <v>397</v>
      </c>
      <c r="HJ1913" s="756" t="s">
        <v>397</v>
      </c>
      <c r="HK1913"/>
      <c r="HL1913"/>
      <c r="HM1913"/>
      <c r="HN1913" s="756" t="str">
        <f t="shared" si="67"/>
        <v>AUTO PRINT</v>
      </c>
      <c r="HO1913"/>
      <c r="HP1913" s="757" t="s">
        <v>572</v>
      </c>
      <c r="HQ1913" s="757" t="s">
        <v>572</v>
      </c>
      <c r="HR1913" s="757" t="s">
        <v>572</v>
      </c>
      <c r="HS1913"/>
      <c r="HW1913" s="758"/>
      <c r="HX1913"/>
      <c r="HY1913" s="759" t="s">
        <v>572</v>
      </c>
      <c r="HZ1913" s="759" t="s">
        <v>572</v>
      </c>
      <c r="IA1913" s="759" t="s">
        <v>572</v>
      </c>
      <c r="IC1913" s="760" t="s">
        <v>572</v>
      </c>
      <c r="ID1913" s="760" t="s">
        <v>572</v>
      </c>
      <c r="IE1913" s="760" t="s">
        <v>572</v>
      </c>
      <c r="IF1913" s="761" t="s">
        <v>572</v>
      </c>
      <c r="IG1913" s="619" t="str">
        <f t="shared" si="68"/>
        <v>IN HOUSE (MANUAL)</v>
      </c>
      <c r="II1913" s="761" t="s">
        <v>572</v>
      </c>
      <c r="IK1913" s="761" t="str">
        <f>IFERROR(VLOOKUP($M1913,#REF!,13,0),"IN HOUSE (MANUAL)")</f>
        <v>IN HOUSE (MANUAL)</v>
      </c>
      <c r="IM1913" s="760" t="s">
        <v>572</v>
      </c>
      <c r="IN1913" s="760" t="s">
        <v>572</v>
      </c>
      <c r="IO1913" s="760" t="s">
        <v>572</v>
      </c>
      <c r="IQ1913" s="760" t="s">
        <v>572</v>
      </c>
      <c r="IR1913" s="760" t="s">
        <v>572</v>
      </c>
      <c r="IT1913" s="760" t="s">
        <v>572</v>
      </c>
      <c r="IV1913" s="760" t="s">
        <v>572</v>
      </c>
      <c r="IW1913" s="760" t="s">
        <v>572</v>
      </c>
      <c r="IY1913" s="760" t="s">
        <v>572</v>
      </c>
      <c r="IZ1913" s="760" t="s">
        <v>572</v>
      </c>
      <c r="JB1913" s="760" t="s">
        <v>572</v>
      </c>
      <c r="JC1913" s="760" t="s">
        <v>572</v>
      </c>
      <c r="JE1913" s="760" t="s">
        <v>572</v>
      </c>
      <c r="JF1913" s="760" t="s">
        <v>572</v>
      </c>
    </row>
    <row r="1914" spans="1:266" ht="17.25" customHeight="1" x14ac:dyDescent="0.35">
      <c r="A1914" s="618" t="s">
        <v>3333</v>
      </c>
      <c r="B1914" s="730">
        <v>77</v>
      </c>
      <c r="C1914" s="730" t="s">
        <v>3040</v>
      </c>
      <c r="D1914" s="730" t="s">
        <v>3040</v>
      </c>
      <c r="E1914" s="730">
        <v>34</v>
      </c>
      <c r="F1914" s="731" t="s">
        <v>574</v>
      </c>
      <c r="G1914" s="732">
        <v>1</v>
      </c>
      <c r="H1914" s="733">
        <v>46231</v>
      </c>
      <c r="I1914" s="730">
        <v>39</v>
      </c>
      <c r="J1914" s="730" t="s">
        <v>308</v>
      </c>
      <c r="K1914" s="730">
        <v>39</v>
      </c>
      <c r="L1914" s="730" t="s">
        <v>3334</v>
      </c>
      <c r="M1914" s="735" t="s">
        <v>3333</v>
      </c>
      <c r="N1914" s="734" t="s">
        <v>390</v>
      </c>
      <c r="O1914" s="734">
        <v>0</v>
      </c>
      <c r="P1914" s="734">
        <v>0</v>
      </c>
      <c r="Q1914" s="734">
        <v>0</v>
      </c>
      <c r="R1914" s="735">
        <v>373</v>
      </c>
      <c r="S1914" s="735" t="s">
        <v>308</v>
      </c>
      <c r="T1914" s="735" t="s">
        <v>3335</v>
      </c>
      <c r="U1914" s="735">
        <v>373</v>
      </c>
      <c r="V1914" s="735" t="s">
        <v>308</v>
      </c>
      <c r="W1914" s="735"/>
      <c r="X1914" s="735"/>
      <c r="Y1914" s="768"/>
      <c r="Z1914" s="768"/>
      <c r="AA1914" s="735" t="s">
        <v>309</v>
      </c>
      <c r="AB1914" s="735" t="s">
        <v>750</v>
      </c>
      <c r="AC1914" s="735" t="s">
        <v>608</v>
      </c>
      <c r="AD1914" s="735">
        <v>342</v>
      </c>
      <c r="AE1914" s="764">
        <v>342</v>
      </c>
      <c r="AF1914" s="737">
        <v>46272</v>
      </c>
      <c r="AG1914" s="765"/>
      <c r="AH1914" s="765"/>
      <c r="AI1914" s="765" t="s">
        <v>308</v>
      </c>
      <c r="AJ1914" s="740">
        <v>13</v>
      </c>
      <c r="AK1914" s="766"/>
      <c r="AL1914" s="740"/>
      <c r="AM1914" s="767">
        <v>0</v>
      </c>
      <c r="AN1914" s="767"/>
      <c r="AO1914" s="767"/>
      <c r="AP1914" s="767"/>
      <c r="AQ1914" s="767"/>
      <c r="AR1914" s="767"/>
      <c r="AS1914" s="767"/>
      <c r="AT1914" s="767"/>
      <c r="AU1914" s="767"/>
      <c r="AV1914" s="767"/>
      <c r="AW1914" s="767"/>
      <c r="AX1914" s="767"/>
      <c r="AY1914" s="767"/>
      <c r="AZ1914" s="767"/>
      <c r="BA1914" s="767"/>
      <c r="BB1914" s="767">
        <v>0</v>
      </c>
      <c r="BC1914" s="767">
        <v>0</v>
      </c>
      <c r="BD1914" s="767">
        <v>0</v>
      </c>
      <c r="BE1914" s="767">
        <v>0</v>
      </c>
      <c r="BF1914" s="767">
        <v>0</v>
      </c>
      <c r="BG1914" s="767">
        <v>0</v>
      </c>
      <c r="BH1914" s="767">
        <v>0</v>
      </c>
      <c r="BI1914" s="767" t="s">
        <v>397</v>
      </c>
      <c r="BJ1914" s="767"/>
      <c r="BK1914" s="767">
        <v>0</v>
      </c>
      <c r="BL1914" s="767"/>
      <c r="BM1914" s="767"/>
      <c r="BN1914" s="767" t="s">
        <v>308</v>
      </c>
      <c r="BO1914" s="767" t="s">
        <v>308</v>
      </c>
      <c r="BP1914" s="767" t="s">
        <v>308</v>
      </c>
      <c r="BQ1914" s="767" t="s">
        <v>308</v>
      </c>
      <c r="BR1914" s="767"/>
      <c r="BS1914" s="767">
        <v>22</v>
      </c>
      <c r="BT1914" s="767"/>
      <c r="BU1914" s="767" t="s">
        <v>579</v>
      </c>
      <c r="BV1914" s="767"/>
      <c r="BW1914" s="767"/>
      <c r="BX1914" s="767"/>
      <c r="BY1914" s="767"/>
      <c r="BZ1914" s="767"/>
      <c r="CA1914" s="767"/>
      <c r="CB1914" s="767"/>
      <c r="CC1914" s="767"/>
      <c r="CD1914" s="767"/>
      <c r="CE1914" s="767"/>
      <c r="CF1914" s="767"/>
      <c r="CG1914" s="767"/>
      <c r="CH1914" s="767"/>
      <c r="CI1914" s="767"/>
      <c r="CJ1914" s="767"/>
      <c r="CK1914" s="768"/>
      <c r="CL1914" s="768" t="s">
        <v>397</v>
      </c>
      <c r="CM1914" s="768" t="s">
        <v>397</v>
      </c>
      <c r="CN1914" s="768" t="s">
        <v>397</v>
      </c>
      <c r="CO1914" s="768" t="s">
        <v>397</v>
      </c>
      <c r="CP1914" s="768">
        <v>22</v>
      </c>
      <c r="CQ1914" s="768">
        <v>342</v>
      </c>
      <c r="CR1914" s="735">
        <v>342</v>
      </c>
      <c r="CS1914" s="769"/>
      <c r="CT1914" s="745">
        <v>46294</v>
      </c>
      <c r="CU1914" s="746" t="s">
        <v>1292</v>
      </c>
      <c r="CV1914" s="763"/>
      <c r="CW1914" s="763"/>
      <c r="CX1914" s="745">
        <v>46275</v>
      </c>
      <c r="CY1914" s="747" t="s">
        <v>3336</v>
      </c>
      <c r="CZ1914" s="747">
        <v>0</v>
      </c>
      <c r="DA1914" s="748">
        <v>46269</v>
      </c>
      <c r="DB1914" s="748" t="s">
        <v>633</v>
      </c>
      <c r="DC1914" s="748" t="s">
        <v>634</v>
      </c>
      <c r="DD1914" s="748">
        <v>0</v>
      </c>
      <c r="DE1914" s="748">
        <v>0</v>
      </c>
      <c r="DF1914" s="748">
        <v>0</v>
      </c>
      <c r="DG1914" s="748">
        <v>0</v>
      </c>
      <c r="DH1914" s="770">
        <v>0</v>
      </c>
      <c r="DI1914" s="763" t="s">
        <v>390</v>
      </c>
      <c r="DJ1914" s="763">
        <v>46272</v>
      </c>
      <c r="DK1914" s="763" t="s">
        <v>390</v>
      </c>
      <c r="DL1914" s="763" t="s">
        <v>390</v>
      </c>
      <c r="DM1914" s="763">
        <v>46274</v>
      </c>
      <c r="DN1914" s="763">
        <v>46274</v>
      </c>
      <c r="DO1914" s="771">
        <v>0</v>
      </c>
      <c r="DP1914" s="763">
        <v>46290</v>
      </c>
      <c r="DQ1914" s="737">
        <v>46290</v>
      </c>
      <c r="DR1914" s="763">
        <v>46290</v>
      </c>
      <c r="DS1914" s="770">
        <v>46290</v>
      </c>
      <c r="DT1914" s="752">
        <v>46290</v>
      </c>
      <c r="DU1914" s="753">
        <v>-4</v>
      </c>
      <c r="DV1914" s="753" t="s">
        <v>308</v>
      </c>
      <c r="DW1914" s="754">
        <v>46286</v>
      </c>
      <c r="DX1914" s="755">
        <v>46286</v>
      </c>
      <c r="DY1914" s="754" t="e">
        <v>#VALUE!</v>
      </c>
      <c r="DZ1914" s="754" t="e">
        <v>#VALUE!</v>
      </c>
      <c r="EA1914" s="754"/>
      <c r="EB1914" s="754"/>
      <c r="HA1914" s="756" t="s">
        <v>397</v>
      </c>
      <c r="HB1914" s="756" t="s">
        <v>397</v>
      </c>
      <c r="HC1914" s="756" t="s">
        <v>397</v>
      </c>
      <c r="HD1914" s="756" t="s">
        <v>397</v>
      </c>
      <c r="HE1914" s="756" t="s">
        <v>397</v>
      </c>
      <c r="HF1914" s="756" t="s">
        <v>397</v>
      </c>
      <c r="HG1914" s="756" t="s">
        <v>397</v>
      </c>
      <c r="HH1914" s="756" t="s">
        <v>397</v>
      </c>
      <c r="HI1914" s="756" t="s">
        <v>397</v>
      </c>
      <c r="HJ1914" s="756" t="s">
        <v>397</v>
      </c>
      <c r="HK1914"/>
      <c r="HL1914"/>
      <c r="HM1914"/>
      <c r="HN1914" s="756" t="str">
        <f t="shared" si="67"/>
        <v>AUTO PRINT</v>
      </c>
      <c r="HO1914"/>
      <c r="HP1914" s="757" t="s">
        <v>572</v>
      </c>
      <c r="HQ1914" s="757" t="s">
        <v>572</v>
      </c>
      <c r="HR1914" s="757" t="s">
        <v>572</v>
      </c>
      <c r="HS1914"/>
      <c r="HW1914" s="758"/>
      <c r="HX1914"/>
      <c r="HY1914" s="759" t="s">
        <v>572</v>
      </c>
      <c r="HZ1914" s="759" t="s">
        <v>572</v>
      </c>
      <c r="IA1914" s="759" t="s">
        <v>572</v>
      </c>
      <c r="IC1914" s="760" t="s">
        <v>572</v>
      </c>
      <c r="ID1914" s="760" t="s">
        <v>572</v>
      </c>
      <c r="IE1914" s="760" t="s">
        <v>572</v>
      </c>
      <c r="IF1914" s="761" t="s">
        <v>572</v>
      </c>
      <c r="IG1914" s="619" t="str">
        <f t="shared" si="68"/>
        <v>IN HOUSE (MANUAL)</v>
      </c>
      <c r="II1914" s="761" t="s">
        <v>572</v>
      </c>
      <c r="IK1914" s="761" t="str">
        <f>IFERROR(VLOOKUP($M1914,#REF!,13,0),"IN HOUSE (MANUAL)")</f>
        <v>IN HOUSE (MANUAL)</v>
      </c>
      <c r="IM1914" s="760" t="s">
        <v>397</v>
      </c>
      <c r="IN1914" s="760" t="s">
        <v>397</v>
      </c>
      <c r="IO1914" s="760" t="s">
        <v>572</v>
      </c>
      <c r="IQ1914" s="760" t="s">
        <v>572</v>
      </c>
      <c r="IR1914" s="760" t="s">
        <v>572</v>
      </c>
      <c r="IT1914" s="760" t="s">
        <v>572</v>
      </c>
      <c r="IV1914" s="760" t="s">
        <v>572</v>
      </c>
      <c r="IW1914" s="760" t="s">
        <v>572</v>
      </c>
      <c r="IY1914" s="760" t="s">
        <v>572</v>
      </c>
      <c r="IZ1914" s="760" t="s">
        <v>572</v>
      </c>
      <c r="JB1914" s="760" t="s">
        <v>572</v>
      </c>
      <c r="JC1914" s="760" t="s">
        <v>572</v>
      </c>
      <c r="JE1914" s="760" t="s">
        <v>572</v>
      </c>
      <c r="JF1914" s="760" t="s">
        <v>572</v>
      </c>
    </row>
    <row r="1915" spans="1:266" ht="17.25" customHeight="1" x14ac:dyDescent="0.35">
      <c r="A1915" s="618" t="s">
        <v>3337</v>
      </c>
      <c r="B1915" s="730">
        <v>78</v>
      </c>
      <c r="C1915" s="730" t="s">
        <v>3040</v>
      </c>
      <c r="D1915" s="730" t="s">
        <v>3040</v>
      </c>
      <c r="E1915" s="730">
        <v>34</v>
      </c>
      <c r="F1915" s="731" t="s">
        <v>574</v>
      </c>
      <c r="G1915" s="732">
        <v>1</v>
      </c>
      <c r="H1915" s="733">
        <v>46231</v>
      </c>
      <c r="I1915" s="730">
        <v>39</v>
      </c>
      <c r="J1915" s="730" t="s">
        <v>308</v>
      </c>
      <c r="K1915" s="730">
        <v>39</v>
      </c>
      <c r="L1915" s="730" t="s">
        <v>3338</v>
      </c>
      <c r="M1915" s="735" t="s">
        <v>3337</v>
      </c>
      <c r="N1915" s="734" t="s">
        <v>390</v>
      </c>
      <c r="O1915" s="734">
        <v>0</v>
      </c>
      <c r="P1915" s="734">
        <v>0</v>
      </c>
      <c r="Q1915" s="734">
        <v>0</v>
      </c>
      <c r="R1915" s="735">
        <v>373</v>
      </c>
      <c r="S1915" s="735" t="s">
        <v>308</v>
      </c>
      <c r="T1915" s="735" t="s">
        <v>3025</v>
      </c>
      <c r="U1915" s="735">
        <v>373</v>
      </c>
      <c r="V1915" s="735" t="s">
        <v>308</v>
      </c>
      <c r="W1915" s="735"/>
      <c r="X1915" s="735"/>
      <c r="Y1915" s="768"/>
      <c r="Z1915" s="768"/>
      <c r="AA1915" s="735" t="s">
        <v>309</v>
      </c>
      <c r="AB1915" s="735" t="s">
        <v>750</v>
      </c>
      <c r="AC1915" s="735" t="s">
        <v>608</v>
      </c>
      <c r="AD1915" s="735">
        <v>390</v>
      </c>
      <c r="AE1915" s="764">
        <v>390</v>
      </c>
      <c r="AF1915" s="737" t="s">
        <v>390</v>
      </c>
      <c r="AG1915" s="765"/>
      <c r="AH1915" s="765"/>
      <c r="AI1915" s="765" t="s">
        <v>308</v>
      </c>
      <c r="AJ1915" s="740">
        <v>14</v>
      </c>
      <c r="AK1915" s="766"/>
      <c r="AL1915" s="740"/>
      <c r="AM1915" s="767">
        <v>0</v>
      </c>
      <c r="AN1915" s="767"/>
      <c r="AO1915" s="767"/>
      <c r="AP1915" s="767"/>
      <c r="AQ1915" s="767"/>
      <c r="AR1915" s="767"/>
      <c r="AS1915" s="767"/>
      <c r="AT1915" s="767"/>
      <c r="AU1915" s="767"/>
      <c r="AV1915" s="767"/>
      <c r="AW1915" s="767"/>
      <c r="AX1915" s="767"/>
      <c r="AY1915" s="767"/>
      <c r="AZ1915" s="767"/>
      <c r="BA1915" s="767"/>
      <c r="BB1915" s="767">
        <v>0</v>
      </c>
      <c r="BC1915" s="767">
        <v>0</v>
      </c>
      <c r="BD1915" s="767">
        <v>0</v>
      </c>
      <c r="BE1915" s="767">
        <v>0</v>
      </c>
      <c r="BF1915" s="767">
        <v>0</v>
      </c>
      <c r="BG1915" s="767">
        <v>0</v>
      </c>
      <c r="BH1915" s="767">
        <v>0</v>
      </c>
      <c r="BI1915" s="767" t="s">
        <v>397</v>
      </c>
      <c r="BJ1915" s="767"/>
      <c r="BK1915" s="767">
        <v>0</v>
      </c>
      <c r="BL1915" s="767"/>
      <c r="BM1915" s="767"/>
      <c r="BN1915" s="767" t="s">
        <v>308</v>
      </c>
      <c r="BO1915" s="767" t="s">
        <v>308</v>
      </c>
      <c r="BP1915" s="767" t="s">
        <v>308</v>
      </c>
      <c r="BQ1915" s="767" t="s">
        <v>308</v>
      </c>
      <c r="BR1915" s="767"/>
      <c r="BS1915" s="767">
        <v>13</v>
      </c>
      <c r="BT1915" s="767"/>
      <c r="BU1915" s="767" t="s">
        <v>579</v>
      </c>
      <c r="BV1915" s="767"/>
      <c r="BW1915" s="767"/>
      <c r="BX1915" s="767"/>
      <c r="BY1915" s="767"/>
      <c r="BZ1915" s="767"/>
      <c r="CA1915" s="767"/>
      <c r="CB1915" s="767"/>
      <c r="CC1915" s="767"/>
      <c r="CD1915" s="767"/>
      <c r="CE1915" s="767"/>
      <c r="CF1915" s="767"/>
      <c r="CG1915" s="767"/>
      <c r="CH1915" s="767"/>
      <c r="CI1915" s="767"/>
      <c r="CJ1915" s="767"/>
      <c r="CK1915" s="768"/>
      <c r="CL1915" s="768" t="s">
        <v>397</v>
      </c>
      <c r="CM1915" s="768" t="s">
        <v>397</v>
      </c>
      <c r="CN1915" s="768" t="s">
        <v>397</v>
      </c>
      <c r="CO1915" s="768" t="s">
        <v>397</v>
      </c>
      <c r="CP1915" s="768">
        <v>13</v>
      </c>
      <c r="CQ1915" s="768">
        <v>390</v>
      </c>
      <c r="CR1915" s="735">
        <v>390</v>
      </c>
      <c r="CS1915" s="769"/>
      <c r="CT1915" s="745">
        <v>46294</v>
      </c>
      <c r="CU1915" s="746" t="s">
        <v>1292</v>
      </c>
      <c r="CV1915" s="763"/>
      <c r="CW1915" s="763"/>
      <c r="CX1915" s="745">
        <v>46275</v>
      </c>
      <c r="CY1915" s="747">
        <v>0</v>
      </c>
      <c r="CZ1915" s="747">
        <v>0</v>
      </c>
      <c r="DA1915" s="748">
        <v>0</v>
      </c>
      <c r="DB1915" s="748">
        <v>0</v>
      </c>
      <c r="DC1915" s="748">
        <v>0</v>
      </c>
      <c r="DD1915" s="748">
        <v>0</v>
      </c>
      <c r="DE1915" s="748">
        <v>0</v>
      </c>
      <c r="DF1915" s="748">
        <v>0</v>
      </c>
      <c r="DG1915" s="748">
        <v>0</v>
      </c>
      <c r="DH1915" s="770">
        <v>0</v>
      </c>
      <c r="DI1915" s="763" t="s">
        <v>390</v>
      </c>
      <c r="DJ1915" s="763" t="s">
        <v>390</v>
      </c>
      <c r="DK1915" s="763" t="s">
        <v>390</v>
      </c>
      <c r="DL1915" s="763" t="s">
        <v>390</v>
      </c>
      <c r="DM1915" s="763">
        <v>46274</v>
      </c>
      <c r="DN1915" s="763">
        <v>46274</v>
      </c>
      <c r="DO1915" s="771">
        <v>0</v>
      </c>
      <c r="DP1915" s="763">
        <v>46290</v>
      </c>
      <c r="DQ1915" s="737">
        <v>46290</v>
      </c>
      <c r="DR1915" s="763">
        <v>46290</v>
      </c>
      <c r="DS1915" s="770">
        <v>46290</v>
      </c>
      <c r="DT1915" s="752">
        <v>46290</v>
      </c>
      <c r="DU1915" s="753">
        <v>-4</v>
      </c>
      <c r="DV1915" s="753" t="s">
        <v>308</v>
      </c>
      <c r="DW1915" s="754">
        <v>46286</v>
      </c>
      <c r="DX1915" s="755">
        <v>46286</v>
      </c>
      <c r="DY1915" s="754" t="e">
        <v>#VALUE!</v>
      </c>
      <c r="DZ1915" s="754" t="e">
        <v>#VALUE!</v>
      </c>
      <c r="EA1915" s="754"/>
      <c r="EB1915" s="754"/>
      <c r="HA1915" s="756" t="s">
        <v>397</v>
      </c>
      <c r="HB1915" s="756" t="s">
        <v>397</v>
      </c>
      <c r="HC1915" s="756" t="s">
        <v>397</v>
      </c>
      <c r="HD1915" s="756" t="s">
        <v>397</v>
      </c>
      <c r="HE1915" s="756" t="s">
        <v>397</v>
      </c>
      <c r="HF1915" s="756" t="s">
        <v>397</v>
      </c>
      <c r="HG1915" s="756" t="s">
        <v>397</v>
      </c>
      <c r="HH1915" s="756" t="s">
        <v>397</v>
      </c>
      <c r="HI1915" s="756" t="s">
        <v>397</v>
      </c>
      <c r="HJ1915" s="756" t="s">
        <v>397</v>
      </c>
      <c r="HK1915"/>
      <c r="HL1915"/>
      <c r="HM1915"/>
      <c r="HN1915" s="756" t="str">
        <f t="shared" si="67"/>
        <v>AUTO PRINT</v>
      </c>
      <c r="HO1915"/>
      <c r="HP1915" s="757" t="s">
        <v>572</v>
      </c>
      <c r="HQ1915" s="757" t="s">
        <v>572</v>
      </c>
      <c r="HR1915" s="757" t="s">
        <v>572</v>
      </c>
      <c r="HS1915"/>
      <c r="HW1915" s="758"/>
      <c r="HX1915"/>
      <c r="HY1915" s="759" t="s">
        <v>572</v>
      </c>
      <c r="HZ1915" s="759" t="s">
        <v>572</v>
      </c>
      <c r="IA1915" s="759" t="s">
        <v>572</v>
      </c>
      <c r="IC1915" s="760" t="s">
        <v>572</v>
      </c>
      <c r="ID1915" s="760" t="s">
        <v>572</v>
      </c>
      <c r="IE1915" s="760" t="s">
        <v>572</v>
      </c>
      <c r="IF1915" s="761" t="s">
        <v>572</v>
      </c>
      <c r="IG1915" s="619" t="str">
        <f t="shared" si="68"/>
        <v>IN HOUSE (MANUAL)</v>
      </c>
      <c r="II1915" s="761" t="s">
        <v>572</v>
      </c>
      <c r="IK1915" s="761" t="str">
        <f>IFERROR(VLOOKUP($M1915,#REF!,13,0),"IN HOUSE (MANUAL)")</f>
        <v>IN HOUSE (MANUAL)</v>
      </c>
      <c r="IM1915" s="760" t="s">
        <v>397</v>
      </c>
      <c r="IN1915" s="760" t="s">
        <v>397</v>
      </c>
      <c r="IO1915" s="760" t="s">
        <v>572</v>
      </c>
      <c r="IQ1915" s="760" t="s">
        <v>572</v>
      </c>
      <c r="IR1915" s="760" t="s">
        <v>572</v>
      </c>
      <c r="IT1915" s="760" t="s">
        <v>572</v>
      </c>
      <c r="IV1915" s="760" t="s">
        <v>572</v>
      </c>
      <c r="IW1915" s="760" t="s">
        <v>572</v>
      </c>
      <c r="IY1915" s="760" t="s">
        <v>572</v>
      </c>
      <c r="IZ1915" s="760" t="s">
        <v>572</v>
      </c>
      <c r="JB1915" s="760" t="s">
        <v>572</v>
      </c>
      <c r="JC1915" s="760" t="s">
        <v>572</v>
      </c>
      <c r="JE1915" s="760" t="s">
        <v>572</v>
      </c>
      <c r="JF1915" s="760" t="s">
        <v>572</v>
      </c>
    </row>
    <row r="1916" spans="1:266" ht="17.25" customHeight="1" x14ac:dyDescent="0.35">
      <c r="A1916" s="618" t="s">
        <v>3339</v>
      </c>
      <c r="B1916" s="730">
        <v>79</v>
      </c>
      <c r="C1916" s="730" t="s">
        <v>3040</v>
      </c>
      <c r="D1916" s="730" t="s">
        <v>3040</v>
      </c>
      <c r="E1916" s="730">
        <v>34</v>
      </c>
      <c r="F1916" s="731" t="s">
        <v>574</v>
      </c>
      <c r="G1916" s="732">
        <v>1</v>
      </c>
      <c r="H1916" s="733">
        <v>46231</v>
      </c>
      <c r="I1916" s="730">
        <v>39</v>
      </c>
      <c r="J1916" s="730" t="s">
        <v>308</v>
      </c>
      <c r="K1916" s="730">
        <v>39</v>
      </c>
      <c r="L1916" s="730" t="s">
        <v>3340</v>
      </c>
      <c r="M1916" s="735" t="s">
        <v>3339</v>
      </c>
      <c r="N1916" s="734" t="s">
        <v>390</v>
      </c>
      <c r="O1916" s="734">
        <v>0</v>
      </c>
      <c r="P1916" s="734">
        <v>0</v>
      </c>
      <c r="Q1916" s="734">
        <v>0</v>
      </c>
      <c r="R1916" s="735">
        <v>373</v>
      </c>
      <c r="S1916" s="735" t="s">
        <v>308</v>
      </c>
      <c r="T1916" s="735" t="s">
        <v>3300</v>
      </c>
      <c r="U1916" s="735">
        <v>373</v>
      </c>
      <c r="V1916" s="735" t="s">
        <v>308</v>
      </c>
      <c r="W1916" s="735"/>
      <c r="X1916" s="735"/>
      <c r="Y1916" s="768"/>
      <c r="Z1916" s="768"/>
      <c r="AA1916" s="735" t="s">
        <v>309</v>
      </c>
      <c r="AB1916" s="735" t="s">
        <v>750</v>
      </c>
      <c r="AC1916" s="735" t="s">
        <v>608</v>
      </c>
      <c r="AD1916" s="735">
        <v>432</v>
      </c>
      <c r="AE1916" s="764">
        <v>432</v>
      </c>
      <c r="AF1916" s="763">
        <v>46272</v>
      </c>
      <c r="AG1916" s="765"/>
      <c r="AH1916" s="765"/>
      <c r="AI1916" s="765" t="s">
        <v>308</v>
      </c>
      <c r="AJ1916" s="740">
        <v>15</v>
      </c>
      <c r="AK1916" s="766"/>
      <c r="AL1916" s="740"/>
      <c r="AM1916" s="767">
        <v>0</v>
      </c>
      <c r="AN1916" s="767"/>
      <c r="AO1916" s="767"/>
      <c r="AP1916" s="767"/>
      <c r="AQ1916" s="767"/>
      <c r="AR1916" s="767"/>
      <c r="AS1916" s="767"/>
      <c r="AT1916" s="767"/>
      <c r="AU1916" s="767"/>
      <c r="AV1916" s="767"/>
      <c r="AW1916" s="767"/>
      <c r="AX1916" s="767"/>
      <c r="AY1916" s="767"/>
      <c r="AZ1916" s="767"/>
      <c r="BA1916" s="767"/>
      <c r="BB1916" s="767">
        <v>0</v>
      </c>
      <c r="BC1916" s="767">
        <v>0</v>
      </c>
      <c r="BD1916" s="767">
        <v>0</v>
      </c>
      <c r="BE1916" s="767">
        <v>0</v>
      </c>
      <c r="BF1916" s="767">
        <v>0</v>
      </c>
      <c r="BG1916" s="767">
        <v>0</v>
      </c>
      <c r="BH1916" s="767">
        <v>0</v>
      </c>
      <c r="BI1916" s="767" t="s">
        <v>397</v>
      </c>
      <c r="BJ1916" s="767"/>
      <c r="BK1916" s="767">
        <v>0</v>
      </c>
      <c r="BL1916" s="767"/>
      <c r="BM1916" s="767"/>
      <c r="BN1916" s="767" t="s">
        <v>308</v>
      </c>
      <c r="BO1916" s="767" t="s">
        <v>308</v>
      </c>
      <c r="BP1916" s="767" t="s">
        <v>308</v>
      </c>
      <c r="BQ1916" s="767" t="s">
        <v>308</v>
      </c>
      <c r="BR1916" s="767"/>
      <c r="BS1916" s="767">
        <v>17</v>
      </c>
      <c r="BT1916" s="767"/>
      <c r="BU1916" s="767" t="s">
        <v>579</v>
      </c>
      <c r="BV1916" s="767"/>
      <c r="BW1916" s="767"/>
      <c r="BX1916" s="767"/>
      <c r="BY1916" s="767"/>
      <c r="BZ1916" s="767"/>
      <c r="CA1916" s="767"/>
      <c r="CB1916" s="767"/>
      <c r="CC1916" s="767"/>
      <c r="CD1916" s="767"/>
      <c r="CE1916" s="767"/>
      <c r="CF1916" s="767"/>
      <c r="CG1916" s="767"/>
      <c r="CH1916" s="767"/>
      <c r="CI1916" s="767"/>
      <c r="CJ1916" s="767"/>
      <c r="CK1916" s="768"/>
      <c r="CL1916" s="768" t="s">
        <v>397</v>
      </c>
      <c r="CM1916" s="768" t="s">
        <v>397</v>
      </c>
      <c r="CN1916" s="768" t="s">
        <v>397</v>
      </c>
      <c r="CO1916" s="768" t="s">
        <v>397</v>
      </c>
      <c r="CP1916" s="768">
        <v>17</v>
      </c>
      <c r="CQ1916" s="768">
        <v>432</v>
      </c>
      <c r="CR1916" s="735">
        <v>432</v>
      </c>
      <c r="CS1916" s="769"/>
      <c r="CT1916" s="860">
        <v>46294</v>
      </c>
      <c r="CU1916" s="891" t="s">
        <v>1292</v>
      </c>
      <c r="CV1916" s="763"/>
      <c r="CW1916" s="763"/>
      <c r="CX1916" s="860">
        <v>46275</v>
      </c>
      <c r="CY1916" s="747" t="s">
        <v>923</v>
      </c>
      <c r="CZ1916" s="747">
        <v>0</v>
      </c>
      <c r="DA1916" s="748">
        <v>46269</v>
      </c>
      <c r="DB1916" s="748" t="s">
        <v>633</v>
      </c>
      <c r="DC1916" s="748" t="s">
        <v>634</v>
      </c>
      <c r="DD1916" s="748">
        <v>0</v>
      </c>
      <c r="DE1916" s="748">
        <v>0</v>
      </c>
      <c r="DF1916" s="748">
        <v>0</v>
      </c>
      <c r="DG1916" s="748">
        <v>0</v>
      </c>
      <c r="DH1916" s="770">
        <v>0</v>
      </c>
      <c r="DI1916" s="763" t="s">
        <v>390</v>
      </c>
      <c r="DJ1916" s="763">
        <v>46272</v>
      </c>
      <c r="DK1916" s="763" t="s">
        <v>390</v>
      </c>
      <c r="DL1916" s="763" t="s">
        <v>390</v>
      </c>
      <c r="DM1916" s="763">
        <v>46275</v>
      </c>
      <c r="DN1916" s="763">
        <v>46275</v>
      </c>
      <c r="DO1916" s="771">
        <v>0</v>
      </c>
      <c r="DP1916" s="763">
        <v>46290</v>
      </c>
      <c r="DQ1916" s="763">
        <v>46290</v>
      </c>
      <c r="DR1916" s="763">
        <v>46290</v>
      </c>
      <c r="DS1916" s="770">
        <v>46290</v>
      </c>
      <c r="DT1916" s="752">
        <v>46290</v>
      </c>
      <c r="DU1916" s="753">
        <v>-3</v>
      </c>
      <c r="DV1916" s="753" t="s">
        <v>308</v>
      </c>
      <c r="DW1916" s="754">
        <v>46286</v>
      </c>
      <c r="DX1916" s="755">
        <v>46287</v>
      </c>
      <c r="DY1916" s="754" t="e">
        <v>#VALUE!</v>
      </c>
      <c r="DZ1916" s="754" t="e">
        <v>#VALUE!</v>
      </c>
      <c r="EA1916" s="754"/>
      <c r="EB1916" s="754"/>
      <c r="HA1916" s="756" t="s">
        <v>397</v>
      </c>
      <c r="HB1916" s="756" t="s">
        <v>397</v>
      </c>
      <c r="HC1916" s="756" t="s">
        <v>397</v>
      </c>
      <c r="HD1916" s="756" t="s">
        <v>397</v>
      </c>
      <c r="HE1916" s="756" t="s">
        <v>397</v>
      </c>
      <c r="HF1916" s="756" t="s">
        <v>397</v>
      </c>
      <c r="HG1916" s="756" t="s">
        <v>397</v>
      </c>
      <c r="HH1916" s="756" t="s">
        <v>397</v>
      </c>
      <c r="HI1916" s="756" t="s">
        <v>397</v>
      </c>
      <c r="HJ1916" s="756" t="s">
        <v>397</v>
      </c>
      <c r="HK1916"/>
      <c r="HL1916"/>
      <c r="HM1916"/>
      <c r="HN1916" s="756" t="str">
        <f t="shared" si="67"/>
        <v>AUTO PRINT</v>
      </c>
      <c r="HO1916"/>
      <c r="HP1916" s="757" t="s">
        <v>572</v>
      </c>
      <c r="HQ1916" s="757" t="s">
        <v>572</v>
      </c>
      <c r="HR1916" s="757" t="s">
        <v>572</v>
      </c>
      <c r="HS1916"/>
      <c r="HW1916" s="758"/>
      <c r="HX1916"/>
      <c r="HY1916" s="759" t="s">
        <v>572</v>
      </c>
      <c r="HZ1916" s="759" t="s">
        <v>572</v>
      </c>
      <c r="IA1916" s="759" t="s">
        <v>572</v>
      </c>
      <c r="IC1916" s="760" t="s">
        <v>572</v>
      </c>
      <c r="ID1916" s="760" t="s">
        <v>572</v>
      </c>
      <c r="IE1916" s="760" t="s">
        <v>572</v>
      </c>
      <c r="IF1916" s="761" t="s">
        <v>572</v>
      </c>
      <c r="IG1916" s="619" t="str">
        <f t="shared" si="68"/>
        <v>IN HOUSE (MANUAL)</v>
      </c>
      <c r="II1916" s="761" t="s">
        <v>572</v>
      </c>
      <c r="IK1916" s="761" t="str">
        <f>IFERROR(VLOOKUP($M1916,#REF!,13,0),"IN HOUSE (MANUAL)")</f>
        <v>IN HOUSE (MANUAL)</v>
      </c>
      <c r="IM1916" s="760" t="s">
        <v>397</v>
      </c>
      <c r="IN1916" s="760" t="s">
        <v>397</v>
      </c>
      <c r="IO1916" s="760" t="s">
        <v>572</v>
      </c>
      <c r="IQ1916" s="760" t="s">
        <v>572</v>
      </c>
      <c r="IR1916" s="760" t="s">
        <v>572</v>
      </c>
      <c r="IT1916" s="760" t="s">
        <v>572</v>
      </c>
      <c r="IV1916" s="760" t="s">
        <v>572</v>
      </c>
      <c r="IW1916" s="760" t="s">
        <v>572</v>
      </c>
      <c r="IY1916" s="760" t="s">
        <v>572</v>
      </c>
      <c r="IZ1916" s="760" t="s">
        <v>572</v>
      </c>
      <c r="JB1916" s="760" t="s">
        <v>572</v>
      </c>
      <c r="JC1916" s="760" t="s">
        <v>572</v>
      </c>
      <c r="JE1916" s="760" t="s">
        <v>572</v>
      </c>
      <c r="JF1916" s="760" t="s">
        <v>572</v>
      </c>
    </row>
    <row r="1917" spans="1:266" ht="17.25" customHeight="1" x14ac:dyDescent="0.35">
      <c r="A1917" s="618" t="s">
        <v>3341</v>
      </c>
      <c r="B1917" s="730">
        <v>80</v>
      </c>
      <c r="C1917" s="730" t="s">
        <v>3040</v>
      </c>
      <c r="D1917" s="730" t="s">
        <v>3040</v>
      </c>
      <c r="E1917" s="730">
        <v>34</v>
      </c>
      <c r="F1917" s="731" t="s">
        <v>574</v>
      </c>
      <c r="G1917" s="732">
        <v>1</v>
      </c>
      <c r="H1917" s="826">
        <v>46196</v>
      </c>
      <c r="I1917" s="730">
        <v>39</v>
      </c>
      <c r="J1917" s="730" t="s">
        <v>308</v>
      </c>
      <c r="K1917" s="730">
        <v>40</v>
      </c>
      <c r="L1917" s="730" t="s">
        <v>3342</v>
      </c>
      <c r="M1917" s="772" t="s">
        <v>3341</v>
      </c>
      <c r="N1917" s="772">
        <v>0</v>
      </c>
      <c r="O1917" s="772" t="s">
        <v>390</v>
      </c>
      <c r="P1917" s="772">
        <v>0</v>
      </c>
      <c r="Q1917" s="772">
        <v>0</v>
      </c>
      <c r="R1917" s="772" t="s">
        <v>2834</v>
      </c>
      <c r="S1917" s="772" t="s">
        <v>308</v>
      </c>
      <c r="T1917" s="772" t="s">
        <v>2918</v>
      </c>
      <c r="U1917" s="772">
        <v>373</v>
      </c>
      <c r="V1917" s="772" t="s">
        <v>308</v>
      </c>
      <c r="W1917" s="772"/>
      <c r="X1917" s="772"/>
      <c r="Y1917" s="773">
        <v>0</v>
      </c>
      <c r="Z1917" s="773">
        <v>2916</v>
      </c>
      <c r="AA1917" s="772" t="s">
        <v>45</v>
      </c>
      <c r="AB1917" s="772" t="s">
        <v>863</v>
      </c>
      <c r="AC1917" s="772" t="s">
        <v>899</v>
      </c>
      <c r="AD1917" s="772">
        <v>2916</v>
      </c>
      <c r="AE1917" s="864">
        <v>2916</v>
      </c>
      <c r="AF1917" s="774">
        <v>46272</v>
      </c>
      <c r="AG1917" s="777"/>
      <c r="AH1917" s="777"/>
      <c r="AI1917" s="777" t="s">
        <v>308</v>
      </c>
      <c r="AJ1917" s="778">
        <v>16</v>
      </c>
      <c r="AK1917" s="779"/>
      <c r="AL1917" s="778"/>
      <c r="AM1917" s="780">
        <v>0</v>
      </c>
      <c r="AN1917" s="780"/>
      <c r="AO1917" s="780">
        <v>2916</v>
      </c>
      <c r="AP1917" s="780"/>
      <c r="AQ1917" s="780"/>
      <c r="AR1917" s="780"/>
      <c r="AS1917" s="780"/>
      <c r="AT1917" s="780"/>
      <c r="AU1917" s="780"/>
      <c r="AV1917" s="780"/>
      <c r="AW1917" s="780"/>
      <c r="AX1917" s="780"/>
      <c r="AY1917" s="780"/>
      <c r="AZ1917" s="780"/>
      <c r="BA1917" s="780"/>
      <c r="BB1917" s="780">
        <v>0</v>
      </c>
      <c r="BC1917" s="780">
        <v>2916</v>
      </c>
      <c r="BD1917" s="780">
        <v>0</v>
      </c>
      <c r="BE1917" s="780">
        <v>0</v>
      </c>
      <c r="BF1917" s="780">
        <v>2916</v>
      </c>
      <c r="BG1917" s="780">
        <v>0</v>
      </c>
      <c r="BH1917" s="780">
        <v>0</v>
      </c>
      <c r="BI1917" s="780">
        <v>2916</v>
      </c>
      <c r="BJ1917" s="780" t="s">
        <v>922</v>
      </c>
      <c r="BK1917" s="780">
        <v>0</v>
      </c>
      <c r="BL1917" s="780"/>
      <c r="BM1917" s="780"/>
      <c r="BN1917" s="780" t="s">
        <v>308</v>
      </c>
      <c r="BO1917" s="780" t="s">
        <v>308</v>
      </c>
      <c r="BP1917" s="780" t="s">
        <v>308</v>
      </c>
      <c r="BQ1917" s="780" t="s">
        <v>308</v>
      </c>
      <c r="BR1917" s="780"/>
      <c r="BS1917" s="780" t="s">
        <v>397</v>
      </c>
      <c r="BT1917" s="780"/>
      <c r="BU1917" s="780" t="s">
        <v>579</v>
      </c>
      <c r="BV1917" s="780"/>
      <c r="BW1917" s="780"/>
      <c r="BX1917" s="780"/>
      <c r="BY1917" s="780"/>
      <c r="BZ1917" s="780"/>
      <c r="CA1917" s="780"/>
      <c r="CB1917" s="780"/>
      <c r="CC1917" s="780"/>
      <c r="CD1917" s="780"/>
      <c r="CE1917" s="780"/>
      <c r="CF1917" s="780"/>
      <c r="CG1917" s="780"/>
      <c r="CH1917" s="780"/>
      <c r="CI1917" s="780"/>
      <c r="CJ1917" s="780"/>
      <c r="CK1917" s="773"/>
      <c r="CL1917" s="773" t="s">
        <v>397</v>
      </c>
      <c r="CM1917" s="773" t="s">
        <v>397</v>
      </c>
      <c r="CN1917" s="773" t="s">
        <v>397</v>
      </c>
      <c r="CO1917" s="773" t="s">
        <v>397</v>
      </c>
      <c r="CP1917" s="773">
        <v>2916</v>
      </c>
      <c r="CQ1917" s="773">
        <v>2916</v>
      </c>
      <c r="CR1917" s="772">
        <v>2916</v>
      </c>
      <c r="CS1917" s="781"/>
      <c r="CT1917" s="865" t="s">
        <v>308</v>
      </c>
      <c r="CU1917" s="899" t="s">
        <v>308</v>
      </c>
      <c r="CV1917" s="774"/>
      <c r="CW1917" s="774"/>
      <c r="CX1917" s="865">
        <v>46254</v>
      </c>
      <c r="CY1917" s="784" t="s">
        <v>682</v>
      </c>
      <c r="CZ1917" s="784" t="s">
        <v>308</v>
      </c>
      <c r="DA1917" s="785">
        <v>46269</v>
      </c>
      <c r="DB1917" s="785" t="s">
        <v>633</v>
      </c>
      <c r="DC1917" s="785" t="s">
        <v>634</v>
      </c>
      <c r="DD1917" s="785" t="s">
        <v>308</v>
      </c>
      <c r="DE1917" s="785" t="s">
        <v>308</v>
      </c>
      <c r="DF1917" s="785" t="s">
        <v>308</v>
      </c>
      <c r="DG1917" s="785" t="s">
        <v>308</v>
      </c>
      <c r="DH1917" s="786">
        <v>0</v>
      </c>
      <c r="DI1917" s="774" t="s">
        <v>390</v>
      </c>
      <c r="DJ1917" s="774">
        <v>46272</v>
      </c>
      <c r="DK1917" s="774" t="s">
        <v>390</v>
      </c>
      <c r="DL1917" s="774" t="s">
        <v>390</v>
      </c>
      <c r="DM1917" s="774">
        <v>46281</v>
      </c>
      <c r="DN1917" s="774">
        <v>46281</v>
      </c>
      <c r="DO1917" s="787">
        <v>0</v>
      </c>
      <c r="DP1917" s="774">
        <v>46297</v>
      </c>
      <c r="DQ1917" s="774">
        <v>46297</v>
      </c>
      <c r="DR1917" s="774">
        <v>46297</v>
      </c>
      <c r="DS1917" s="786">
        <v>46297</v>
      </c>
      <c r="DT1917" s="752">
        <v>46297</v>
      </c>
      <c r="DU1917" s="753">
        <v>-7</v>
      </c>
      <c r="DV1917" s="753" t="s">
        <v>308</v>
      </c>
      <c r="DW1917" s="754">
        <v>46287</v>
      </c>
      <c r="DX1917" s="755">
        <v>46290</v>
      </c>
      <c r="DY1917" s="754" t="e">
        <v>#VALUE!</v>
      </c>
      <c r="DZ1917" s="754" t="e">
        <v>#VALUE!</v>
      </c>
      <c r="EA1917" s="754"/>
      <c r="EB1917" s="754"/>
      <c r="HA1917" s="756" t="s">
        <v>397</v>
      </c>
      <c r="HB1917" s="756" t="s">
        <v>397</v>
      </c>
      <c r="HC1917" s="756" t="s">
        <v>397</v>
      </c>
      <c r="HD1917" s="756" t="s">
        <v>397</v>
      </c>
      <c r="HE1917" s="756" t="s">
        <v>397</v>
      </c>
      <c r="HF1917" s="756" t="s">
        <v>397</v>
      </c>
      <c r="HG1917" s="756" t="s">
        <v>397</v>
      </c>
      <c r="HH1917" s="756" t="s">
        <v>397</v>
      </c>
      <c r="HI1917" s="756" t="s">
        <v>397</v>
      </c>
      <c r="HJ1917" s="756" t="s">
        <v>397</v>
      </c>
      <c r="HK1917"/>
      <c r="HL1917"/>
      <c r="HM1917"/>
      <c r="HN1917" s="756" t="str">
        <f t="shared" si="67"/>
        <v>AUTO PRINT</v>
      </c>
      <c r="HO1917"/>
      <c r="HP1917" s="757" t="s">
        <v>572</v>
      </c>
      <c r="HQ1917" s="757" t="s">
        <v>572</v>
      </c>
      <c r="HR1917" s="757" t="s">
        <v>572</v>
      </c>
      <c r="HS1917"/>
      <c r="HW1917" s="758"/>
      <c r="HX1917"/>
      <c r="HY1917" s="759" t="s">
        <v>572</v>
      </c>
      <c r="HZ1917" s="759" t="s">
        <v>572</v>
      </c>
      <c r="IA1917" s="759" t="s">
        <v>572</v>
      </c>
      <c r="IC1917" s="760" t="s">
        <v>572</v>
      </c>
      <c r="ID1917" s="760" t="s">
        <v>572</v>
      </c>
      <c r="IE1917" s="760" t="s">
        <v>572</v>
      </c>
      <c r="IF1917" s="761" t="s">
        <v>572</v>
      </c>
      <c r="IG1917" s="619" t="str">
        <f t="shared" si="68"/>
        <v>IN HOUSE (MANUAL)</v>
      </c>
      <c r="II1917" s="761" t="s">
        <v>572</v>
      </c>
      <c r="IK1917" s="761" t="str">
        <f>IFERROR(VLOOKUP($M1917,#REF!,13,0),"IN HOUSE (MANUAL)")</f>
        <v>IN HOUSE (MANUAL)</v>
      </c>
      <c r="IM1917" s="760" t="s">
        <v>922</v>
      </c>
      <c r="IN1917" s="760" t="s">
        <v>922</v>
      </c>
      <c r="IO1917" s="760">
        <v>2916</v>
      </c>
      <c r="IQ1917" s="760" t="s">
        <v>572</v>
      </c>
      <c r="IR1917" s="760" t="s">
        <v>572</v>
      </c>
      <c r="IT1917" s="760" t="s">
        <v>572</v>
      </c>
      <c r="IV1917" s="760" t="s">
        <v>572</v>
      </c>
      <c r="IW1917" s="760" t="s">
        <v>572</v>
      </c>
      <c r="IY1917" s="760" t="s">
        <v>572</v>
      </c>
      <c r="IZ1917" s="760" t="s">
        <v>572</v>
      </c>
      <c r="JB1917" s="760" t="s">
        <v>572</v>
      </c>
      <c r="JC1917" s="760" t="s">
        <v>572</v>
      </c>
      <c r="JE1917" s="760" t="s">
        <v>572</v>
      </c>
      <c r="JF1917" s="760" t="s">
        <v>572</v>
      </c>
    </row>
    <row r="1918" spans="1:266" ht="17.25" customHeight="1" x14ac:dyDescent="0.35">
      <c r="A1918" s="618" t="s">
        <v>3343</v>
      </c>
      <c r="B1918" s="730">
        <v>81</v>
      </c>
      <c r="C1918" s="730" t="s">
        <v>3040</v>
      </c>
      <c r="D1918" s="730" t="s">
        <v>3040</v>
      </c>
      <c r="E1918" s="730">
        <v>34</v>
      </c>
      <c r="F1918" s="731" t="s">
        <v>3344</v>
      </c>
      <c r="G1918" s="732">
        <v>1</v>
      </c>
      <c r="H1918" s="733">
        <v>46196</v>
      </c>
      <c r="I1918" s="730">
        <v>39</v>
      </c>
      <c r="J1918" s="730" t="s">
        <v>308</v>
      </c>
      <c r="K1918" s="730">
        <v>41</v>
      </c>
      <c r="L1918" s="730" t="s">
        <v>3345</v>
      </c>
      <c r="M1918" s="772" t="s">
        <v>3343</v>
      </c>
      <c r="N1918" s="868">
        <v>0</v>
      </c>
      <c r="O1918" s="868" t="s">
        <v>390</v>
      </c>
      <c r="P1918" s="868">
        <v>0</v>
      </c>
      <c r="Q1918" s="868">
        <v>0</v>
      </c>
      <c r="R1918" s="772" t="s">
        <v>2834</v>
      </c>
      <c r="S1918" s="772" t="s">
        <v>308</v>
      </c>
      <c r="T1918" s="772" t="s">
        <v>2918</v>
      </c>
      <c r="U1918" s="772">
        <v>373</v>
      </c>
      <c r="V1918" s="772" t="s">
        <v>308</v>
      </c>
      <c r="W1918" s="772"/>
      <c r="X1918" s="772"/>
      <c r="Y1918" s="773">
        <v>492</v>
      </c>
      <c r="Z1918" s="773">
        <v>492</v>
      </c>
      <c r="AA1918" s="772" t="s">
        <v>45</v>
      </c>
      <c r="AB1918" s="772" t="s">
        <v>863</v>
      </c>
      <c r="AC1918" s="772" t="s">
        <v>597</v>
      </c>
      <c r="AD1918" s="772">
        <v>492</v>
      </c>
      <c r="AE1918" s="775">
        <v>492</v>
      </c>
      <c r="AF1918" s="774" t="s">
        <v>390</v>
      </c>
      <c r="AG1918" s="777"/>
      <c r="AH1918" s="777"/>
      <c r="AI1918" s="777" t="s">
        <v>308</v>
      </c>
      <c r="AJ1918" s="778">
        <v>17</v>
      </c>
      <c r="AK1918" s="779"/>
      <c r="AL1918" s="778"/>
      <c r="AM1918" s="780">
        <v>0</v>
      </c>
      <c r="AN1918" s="780"/>
      <c r="AO1918" s="780">
        <v>492</v>
      </c>
      <c r="AP1918" s="780"/>
      <c r="AQ1918" s="780"/>
      <c r="AR1918" s="780"/>
      <c r="AS1918" s="780"/>
      <c r="AT1918" s="780"/>
      <c r="AU1918" s="780"/>
      <c r="AV1918" s="780"/>
      <c r="AW1918" s="780"/>
      <c r="AX1918" s="780"/>
      <c r="AY1918" s="780"/>
      <c r="AZ1918" s="780"/>
      <c r="BA1918" s="780"/>
      <c r="BB1918" s="780">
        <v>0</v>
      </c>
      <c r="BC1918" s="780">
        <v>492</v>
      </c>
      <c r="BD1918" s="780">
        <v>0</v>
      </c>
      <c r="BE1918" s="780">
        <v>0</v>
      </c>
      <c r="BF1918" s="780">
        <v>492</v>
      </c>
      <c r="BG1918" s="780">
        <v>0</v>
      </c>
      <c r="BH1918" s="780">
        <v>0</v>
      </c>
      <c r="BI1918" s="780">
        <v>492</v>
      </c>
      <c r="BJ1918" s="780" t="s">
        <v>922</v>
      </c>
      <c r="BK1918" s="780">
        <v>0</v>
      </c>
      <c r="BL1918" s="780"/>
      <c r="BM1918" s="780"/>
      <c r="BN1918" s="780" t="s">
        <v>308</v>
      </c>
      <c r="BO1918" s="780" t="s">
        <v>308</v>
      </c>
      <c r="BP1918" s="780" t="s">
        <v>308</v>
      </c>
      <c r="BQ1918" s="780" t="s">
        <v>308</v>
      </c>
      <c r="BR1918" s="780"/>
      <c r="BS1918" s="780" t="s">
        <v>397</v>
      </c>
      <c r="BT1918" s="780"/>
      <c r="BU1918" s="780" t="s">
        <v>579</v>
      </c>
      <c r="BV1918" s="780"/>
      <c r="BW1918" s="780"/>
      <c r="BX1918" s="780"/>
      <c r="BY1918" s="780"/>
      <c r="BZ1918" s="780"/>
      <c r="CA1918" s="780"/>
      <c r="CB1918" s="780"/>
      <c r="CC1918" s="780"/>
      <c r="CD1918" s="780"/>
      <c r="CE1918" s="780"/>
      <c r="CF1918" s="780"/>
      <c r="CG1918" s="780"/>
      <c r="CH1918" s="780"/>
      <c r="CI1918" s="780"/>
      <c r="CJ1918" s="780"/>
      <c r="CK1918" s="773"/>
      <c r="CL1918" s="773" t="s">
        <v>397</v>
      </c>
      <c r="CM1918" s="773" t="s">
        <v>397</v>
      </c>
      <c r="CN1918" s="773" t="s">
        <v>397</v>
      </c>
      <c r="CO1918" s="773" t="s">
        <v>397</v>
      </c>
      <c r="CP1918" s="773">
        <v>492</v>
      </c>
      <c r="CQ1918" s="773">
        <v>492</v>
      </c>
      <c r="CR1918" s="772">
        <v>492</v>
      </c>
      <c r="CS1918" s="781"/>
      <c r="CT1918" s="865" t="s">
        <v>308</v>
      </c>
      <c r="CU1918" s="899" t="s">
        <v>308</v>
      </c>
      <c r="CV1918" s="774"/>
      <c r="CW1918" s="774"/>
      <c r="CX1918" s="865">
        <v>46254</v>
      </c>
      <c r="CY1918" s="784">
        <v>0</v>
      </c>
      <c r="CZ1918" s="784" t="s">
        <v>308</v>
      </c>
      <c r="DA1918" s="785">
        <v>0</v>
      </c>
      <c r="DB1918" s="785">
        <v>0</v>
      </c>
      <c r="DC1918" s="785">
        <v>0</v>
      </c>
      <c r="DD1918" s="785" t="s">
        <v>308</v>
      </c>
      <c r="DE1918" s="785" t="s">
        <v>308</v>
      </c>
      <c r="DF1918" s="785" t="s">
        <v>308</v>
      </c>
      <c r="DG1918" s="785" t="s">
        <v>308</v>
      </c>
      <c r="DH1918" s="786">
        <v>0</v>
      </c>
      <c r="DI1918" s="774" t="s">
        <v>390</v>
      </c>
      <c r="DJ1918" s="774" t="s">
        <v>390</v>
      </c>
      <c r="DK1918" s="774" t="s">
        <v>390</v>
      </c>
      <c r="DL1918" s="774" t="s">
        <v>390</v>
      </c>
      <c r="DM1918" s="774">
        <v>46286</v>
      </c>
      <c r="DN1918" s="774">
        <v>46286</v>
      </c>
      <c r="DO1918" s="787">
        <v>0</v>
      </c>
      <c r="DP1918" s="774">
        <v>46304</v>
      </c>
      <c r="DQ1918" s="774">
        <v>46304</v>
      </c>
      <c r="DR1918" s="774">
        <v>46304</v>
      </c>
      <c r="DS1918" s="786">
        <v>46304</v>
      </c>
      <c r="DT1918" s="752">
        <v>46304</v>
      </c>
      <c r="DU1918" s="753">
        <v>-14</v>
      </c>
      <c r="DV1918" s="753" t="s">
        <v>308</v>
      </c>
      <c r="DW1918" s="754">
        <v>46290</v>
      </c>
      <c r="DX1918" s="755">
        <v>46290</v>
      </c>
      <c r="DY1918" s="754" t="e">
        <v>#VALUE!</v>
      </c>
      <c r="DZ1918" s="754" t="e">
        <v>#VALUE!</v>
      </c>
      <c r="EA1918" s="754"/>
      <c r="EB1918" s="754"/>
      <c r="HA1918" s="756" t="s">
        <v>397</v>
      </c>
      <c r="HB1918" s="756" t="s">
        <v>397</v>
      </c>
      <c r="HC1918" s="756" t="s">
        <v>397</v>
      </c>
      <c r="HD1918" s="756" t="s">
        <v>397</v>
      </c>
      <c r="HE1918" s="756" t="s">
        <v>397</v>
      </c>
      <c r="HF1918" s="756" t="s">
        <v>397</v>
      </c>
      <c r="HG1918" s="756" t="s">
        <v>397</v>
      </c>
      <c r="HH1918" s="756" t="s">
        <v>397</v>
      </c>
      <c r="HI1918" s="756" t="s">
        <v>397</v>
      </c>
      <c r="HJ1918" s="756" t="s">
        <v>397</v>
      </c>
      <c r="HK1918"/>
      <c r="HL1918"/>
      <c r="HM1918"/>
      <c r="HN1918" s="756" t="str">
        <f t="shared" si="67"/>
        <v>AUTO PRINT</v>
      </c>
      <c r="HO1918"/>
      <c r="HP1918" s="757" t="s">
        <v>572</v>
      </c>
      <c r="HQ1918" s="757" t="s">
        <v>572</v>
      </c>
      <c r="HR1918" s="757" t="s">
        <v>572</v>
      </c>
      <c r="HS1918"/>
      <c r="HW1918" s="758"/>
      <c r="HX1918"/>
      <c r="HY1918" s="759" t="s">
        <v>572</v>
      </c>
      <c r="HZ1918" s="759" t="s">
        <v>572</v>
      </c>
      <c r="IA1918" s="759" t="s">
        <v>572</v>
      </c>
      <c r="IC1918" s="760" t="s">
        <v>572</v>
      </c>
      <c r="ID1918" s="760" t="s">
        <v>572</v>
      </c>
      <c r="IE1918" s="760" t="s">
        <v>572</v>
      </c>
      <c r="IF1918" s="761" t="s">
        <v>572</v>
      </c>
      <c r="IG1918" s="619" t="str">
        <f t="shared" si="68"/>
        <v>IN HOUSE (MANUAL)</v>
      </c>
      <c r="II1918" s="761" t="s">
        <v>572</v>
      </c>
      <c r="IK1918" s="761" t="str">
        <f>IFERROR(VLOOKUP($M1918,#REF!,13,0),"IN HOUSE (MANUAL)")</f>
        <v>IN HOUSE (MANUAL)</v>
      </c>
      <c r="IM1918" s="760" t="s">
        <v>922</v>
      </c>
      <c r="IN1918" s="760" t="s">
        <v>922</v>
      </c>
      <c r="IO1918" s="760">
        <v>492</v>
      </c>
      <c r="IQ1918" s="760" t="s">
        <v>572</v>
      </c>
      <c r="IR1918" s="760" t="s">
        <v>572</v>
      </c>
      <c r="IT1918" s="760" t="s">
        <v>572</v>
      </c>
      <c r="IV1918" s="760" t="s">
        <v>572</v>
      </c>
      <c r="IW1918" s="760" t="s">
        <v>572</v>
      </c>
      <c r="IY1918" s="760" t="s">
        <v>572</v>
      </c>
      <c r="IZ1918" s="760" t="s">
        <v>572</v>
      </c>
      <c r="JB1918" s="760" t="s">
        <v>572</v>
      </c>
      <c r="JC1918" s="760" t="s">
        <v>572</v>
      </c>
      <c r="JE1918" s="760" t="s">
        <v>572</v>
      </c>
      <c r="JF1918" s="760" t="s">
        <v>572</v>
      </c>
    </row>
    <row r="1919" spans="1:266" ht="17.25" customHeight="1" x14ac:dyDescent="0.35">
      <c r="A1919" s="618" t="s">
        <v>3346</v>
      </c>
      <c r="B1919" s="730">
        <v>82</v>
      </c>
      <c r="C1919" s="730" t="s">
        <v>3040</v>
      </c>
      <c r="D1919" s="730" t="s">
        <v>3040</v>
      </c>
      <c r="E1919" s="730">
        <v>34</v>
      </c>
      <c r="F1919" s="731" t="s">
        <v>574</v>
      </c>
      <c r="G1919" s="732">
        <v>1</v>
      </c>
      <c r="H1919" s="826">
        <v>46196</v>
      </c>
      <c r="I1919" s="730">
        <v>40</v>
      </c>
      <c r="J1919" s="730" t="s">
        <v>308</v>
      </c>
      <c r="K1919" s="730">
        <v>41</v>
      </c>
      <c r="L1919" s="730" t="s">
        <v>3347</v>
      </c>
      <c r="M1919" s="772" t="s">
        <v>3346</v>
      </c>
      <c r="N1919" s="772">
        <v>0</v>
      </c>
      <c r="O1919" s="772" t="s">
        <v>390</v>
      </c>
      <c r="P1919" s="772">
        <v>0</v>
      </c>
      <c r="Q1919" s="772">
        <v>0</v>
      </c>
      <c r="R1919" s="772" t="s">
        <v>2834</v>
      </c>
      <c r="S1919" s="772" t="s">
        <v>308</v>
      </c>
      <c r="T1919" s="772" t="s">
        <v>2918</v>
      </c>
      <c r="U1919" s="772">
        <v>373</v>
      </c>
      <c r="V1919" s="772" t="s">
        <v>308</v>
      </c>
      <c r="W1919" s="772"/>
      <c r="X1919" s="772"/>
      <c r="Y1919" s="773">
        <v>0</v>
      </c>
      <c r="Z1919" s="773">
        <v>840</v>
      </c>
      <c r="AA1919" s="772" t="s">
        <v>45</v>
      </c>
      <c r="AB1919" s="772" t="s">
        <v>863</v>
      </c>
      <c r="AC1919" s="772" t="s">
        <v>899</v>
      </c>
      <c r="AD1919" s="772">
        <v>840</v>
      </c>
      <c r="AE1919" s="864">
        <v>840</v>
      </c>
      <c r="AF1919" s="774" t="s">
        <v>390</v>
      </c>
      <c r="AG1919" s="777"/>
      <c r="AH1919" s="777"/>
      <c r="AI1919" s="777" t="s">
        <v>308</v>
      </c>
      <c r="AJ1919" s="778">
        <v>18</v>
      </c>
      <c r="AK1919" s="779"/>
      <c r="AL1919" s="778"/>
      <c r="AM1919" s="780">
        <v>0</v>
      </c>
      <c r="AN1919" s="780"/>
      <c r="AO1919" s="780">
        <v>840</v>
      </c>
      <c r="AP1919" s="780"/>
      <c r="AQ1919" s="780"/>
      <c r="AR1919" s="780"/>
      <c r="AS1919" s="780"/>
      <c r="AT1919" s="780"/>
      <c r="AU1919" s="780"/>
      <c r="AV1919" s="780"/>
      <c r="AW1919" s="780"/>
      <c r="AX1919" s="780"/>
      <c r="AY1919" s="780"/>
      <c r="AZ1919" s="780"/>
      <c r="BA1919" s="780"/>
      <c r="BB1919" s="780">
        <v>0</v>
      </c>
      <c r="BC1919" s="780">
        <v>840</v>
      </c>
      <c r="BD1919" s="780">
        <v>0</v>
      </c>
      <c r="BE1919" s="780">
        <v>0</v>
      </c>
      <c r="BF1919" s="780">
        <v>840</v>
      </c>
      <c r="BG1919" s="780">
        <v>0</v>
      </c>
      <c r="BH1919" s="780">
        <v>0</v>
      </c>
      <c r="BI1919" s="780">
        <v>840</v>
      </c>
      <c r="BJ1919" s="780" t="s">
        <v>922</v>
      </c>
      <c r="BK1919" s="780">
        <v>0</v>
      </c>
      <c r="BL1919" s="780"/>
      <c r="BM1919" s="780"/>
      <c r="BN1919" s="780" t="s">
        <v>308</v>
      </c>
      <c r="BO1919" s="780" t="s">
        <v>308</v>
      </c>
      <c r="BP1919" s="780" t="s">
        <v>308</v>
      </c>
      <c r="BQ1919" s="780" t="s">
        <v>308</v>
      </c>
      <c r="BR1919" s="780"/>
      <c r="BS1919" s="780" t="s">
        <v>397</v>
      </c>
      <c r="BT1919" s="780"/>
      <c r="BU1919" s="780" t="s">
        <v>579</v>
      </c>
      <c r="BV1919" s="780"/>
      <c r="BW1919" s="780"/>
      <c r="BX1919" s="780"/>
      <c r="BY1919" s="780"/>
      <c r="BZ1919" s="780"/>
      <c r="CA1919" s="780"/>
      <c r="CB1919" s="780"/>
      <c r="CC1919" s="780"/>
      <c r="CD1919" s="780"/>
      <c r="CE1919" s="780"/>
      <c r="CF1919" s="780"/>
      <c r="CG1919" s="780"/>
      <c r="CH1919" s="780"/>
      <c r="CI1919" s="780"/>
      <c r="CJ1919" s="780"/>
      <c r="CK1919" s="773"/>
      <c r="CL1919" s="773" t="s">
        <v>397</v>
      </c>
      <c r="CM1919" s="773" t="s">
        <v>397</v>
      </c>
      <c r="CN1919" s="773" t="s">
        <v>397</v>
      </c>
      <c r="CO1919" s="773" t="s">
        <v>397</v>
      </c>
      <c r="CP1919" s="773">
        <v>840</v>
      </c>
      <c r="CQ1919" s="773">
        <v>840</v>
      </c>
      <c r="CR1919" s="772">
        <v>840</v>
      </c>
      <c r="CS1919" s="781"/>
      <c r="CT1919" s="865" t="s">
        <v>308</v>
      </c>
      <c r="CU1919" s="899" t="s">
        <v>308</v>
      </c>
      <c r="CV1919" s="774"/>
      <c r="CW1919" s="774"/>
      <c r="CX1919" s="865">
        <v>46254</v>
      </c>
      <c r="CY1919" s="784">
        <v>0</v>
      </c>
      <c r="CZ1919" s="784" t="s">
        <v>308</v>
      </c>
      <c r="DA1919" s="785">
        <v>0</v>
      </c>
      <c r="DB1919" s="785">
        <v>0</v>
      </c>
      <c r="DC1919" s="785">
        <v>0</v>
      </c>
      <c r="DD1919" s="785" t="s">
        <v>308</v>
      </c>
      <c r="DE1919" s="785" t="s">
        <v>308</v>
      </c>
      <c r="DF1919" s="785" t="s">
        <v>308</v>
      </c>
      <c r="DG1919" s="785" t="s">
        <v>308</v>
      </c>
      <c r="DH1919" s="786">
        <v>0</v>
      </c>
      <c r="DI1919" s="774" t="s">
        <v>390</v>
      </c>
      <c r="DJ1919" s="774" t="s">
        <v>390</v>
      </c>
      <c r="DK1919" s="774" t="s">
        <v>390</v>
      </c>
      <c r="DL1919" s="774" t="s">
        <v>390</v>
      </c>
      <c r="DM1919" s="774">
        <v>46287</v>
      </c>
      <c r="DN1919" s="774">
        <v>46287</v>
      </c>
      <c r="DO1919" s="787">
        <v>0</v>
      </c>
      <c r="DP1919" s="774">
        <v>46304</v>
      </c>
      <c r="DQ1919" s="774">
        <v>46304</v>
      </c>
      <c r="DR1919" s="774">
        <v>46304</v>
      </c>
      <c r="DS1919" s="786">
        <v>46304</v>
      </c>
      <c r="DT1919" s="752">
        <v>46304</v>
      </c>
      <c r="DU1919" s="753">
        <v>-11</v>
      </c>
      <c r="DV1919" s="753" t="s">
        <v>308</v>
      </c>
      <c r="DW1919" s="754">
        <v>46290</v>
      </c>
      <c r="DX1919" s="755">
        <v>46293</v>
      </c>
      <c r="DY1919" s="754" t="e">
        <v>#VALUE!</v>
      </c>
      <c r="DZ1919" s="754" t="e">
        <v>#VALUE!</v>
      </c>
      <c r="EA1919" s="754"/>
      <c r="EB1919" s="754"/>
      <c r="HA1919" s="756" t="s">
        <v>397</v>
      </c>
      <c r="HB1919" s="756" t="s">
        <v>397</v>
      </c>
      <c r="HC1919" s="756" t="s">
        <v>397</v>
      </c>
      <c r="HD1919" s="756" t="s">
        <v>397</v>
      </c>
      <c r="HE1919" s="756" t="s">
        <v>397</v>
      </c>
      <c r="HF1919" s="756" t="s">
        <v>397</v>
      </c>
      <c r="HG1919" s="756" t="s">
        <v>397</v>
      </c>
      <c r="HH1919" s="756" t="s">
        <v>397</v>
      </c>
      <c r="HI1919" s="756" t="s">
        <v>397</v>
      </c>
      <c r="HJ1919" s="756" t="s">
        <v>397</v>
      </c>
      <c r="HK1919"/>
      <c r="HL1919"/>
      <c r="HM1919"/>
      <c r="HN1919" s="756" t="str">
        <f t="shared" si="67"/>
        <v>AUTO PRINT</v>
      </c>
      <c r="HO1919"/>
      <c r="HP1919" s="757" t="s">
        <v>572</v>
      </c>
      <c r="HQ1919" s="757" t="s">
        <v>572</v>
      </c>
      <c r="HR1919" s="757" t="s">
        <v>572</v>
      </c>
      <c r="HS1919"/>
      <c r="HW1919" s="758"/>
      <c r="HX1919"/>
      <c r="HY1919" s="759" t="s">
        <v>572</v>
      </c>
      <c r="HZ1919" s="759" t="s">
        <v>572</v>
      </c>
      <c r="IA1919" s="759" t="s">
        <v>572</v>
      </c>
      <c r="IC1919" s="760" t="s">
        <v>572</v>
      </c>
      <c r="ID1919" s="760" t="s">
        <v>572</v>
      </c>
      <c r="IE1919" s="760" t="s">
        <v>572</v>
      </c>
      <c r="IF1919" s="761" t="s">
        <v>572</v>
      </c>
      <c r="IG1919" s="619" t="str">
        <f t="shared" si="68"/>
        <v>IN HOUSE (MANUAL)</v>
      </c>
      <c r="II1919" s="761" t="s">
        <v>572</v>
      </c>
      <c r="IK1919" s="761" t="str">
        <f>IFERROR(VLOOKUP($M1919,#REF!,13,0),"IN HOUSE (MANUAL)")</f>
        <v>IN HOUSE (MANUAL)</v>
      </c>
      <c r="IM1919" s="760" t="s">
        <v>922</v>
      </c>
      <c r="IN1919" s="760" t="s">
        <v>922</v>
      </c>
      <c r="IO1919" s="760">
        <v>840</v>
      </c>
      <c r="IQ1919" s="760" t="s">
        <v>572</v>
      </c>
      <c r="IR1919" s="760" t="s">
        <v>572</v>
      </c>
      <c r="IT1919" s="760" t="s">
        <v>572</v>
      </c>
      <c r="IV1919" s="760" t="s">
        <v>572</v>
      </c>
      <c r="IW1919" s="760" t="s">
        <v>572</v>
      </c>
      <c r="IY1919" s="760" t="s">
        <v>572</v>
      </c>
      <c r="IZ1919" s="760" t="s">
        <v>572</v>
      </c>
      <c r="JB1919" s="760" t="s">
        <v>572</v>
      </c>
      <c r="JC1919" s="760" t="s">
        <v>572</v>
      </c>
      <c r="JE1919" s="760" t="s">
        <v>572</v>
      </c>
      <c r="JF1919" s="760" t="s">
        <v>572</v>
      </c>
    </row>
    <row r="1920" spans="1:266" ht="17.25" customHeight="1" x14ac:dyDescent="0.35">
      <c r="A1920" s="618" t="s">
        <v>3348</v>
      </c>
      <c r="B1920" s="730">
        <v>83</v>
      </c>
      <c r="C1920" s="730" t="s">
        <v>3040</v>
      </c>
      <c r="D1920" s="730" t="s">
        <v>3040</v>
      </c>
      <c r="E1920" s="730">
        <v>34</v>
      </c>
      <c r="F1920" s="731" t="s">
        <v>574</v>
      </c>
      <c r="G1920" s="732">
        <v>1</v>
      </c>
      <c r="H1920" s="733">
        <v>46232</v>
      </c>
      <c r="I1920" s="730">
        <v>40</v>
      </c>
      <c r="J1920" s="730" t="s">
        <v>308</v>
      </c>
      <c r="K1920" s="730">
        <v>41</v>
      </c>
      <c r="L1920" s="730" t="s">
        <v>3349</v>
      </c>
      <c r="M1920" s="772" t="s">
        <v>3348</v>
      </c>
      <c r="N1920" s="868">
        <v>0</v>
      </c>
      <c r="O1920" s="868" t="s">
        <v>390</v>
      </c>
      <c r="P1920" s="868">
        <v>0</v>
      </c>
      <c r="Q1920" s="868">
        <v>0</v>
      </c>
      <c r="R1920" s="772" t="s">
        <v>2834</v>
      </c>
      <c r="S1920" s="772" t="s">
        <v>308</v>
      </c>
      <c r="T1920" s="772" t="s">
        <v>2918</v>
      </c>
      <c r="U1920" s="772">
        <v>373</v>
      </c>
      <c r="V1920" s="772" t="s">
        <v>308</v>
      </c>
      <c r="W1920" s="772"/>
      <c r="X1920" s="772"/>
      <c r="Y1920" s="773">
        <v>0</v>
      </c>
      <c r="Z1920" s="773">
        <v>540</v>
      </c>
      <c r="AA1920" s="772" t="s">
        <v>45</v>
      </c>
      <c r="AB1920" s="772" t="s">
        <v>863</v>
      </c>
      <c r="AC1920" s="772" t="s">
        <v>589</v>
      </c>
      <c r="AD1920" s="772">
        <v>540</v>
      </c>
      <c r="AE1920" s="775">
        <v>540</v>
      </c>
      <c r="AF1920" s="774">
        <v>46282</v>
      </c>
      <c r="AG1920" s="777"/>
      <c r="AH1920" s="777"/>
      <c r="AI1920" s="777" t="s">
        <v>308</v>
      </c>
      <c r="AJ1920" s="778">
        <v>19</v>
      </c>
      <c r="AK1920" s="779"/>
      <c r="AL1920" s="778"/>
      <c r="AM1920" s="780">
        <v>0</v>
      </c>
      <c r="AN1920" s="780"/>
      <c r="AO1920" s="780">
        <v>540</v>
      </c>
      <c r="AP1920" s="780"/>
      <c r="AQ1920" s="780"/>
      <c r="AR1920" s="780"/>
      <c r="AS1920" s="780"/>
      <c r="AT1920" s="780"/>
      <c r="AU1920" s="780"/>
      <c r="AV1920" s="780"/>
      <c r="AW1920" s="780"/>
      <c r="AX1920" s="780"/>
      <c r="AY1920" s="780"/>
      <c r="AZ1920" s="780"/>
      <c r="BA1920" s="780"/>
      <c r="BB1920" s="780">
        <v>0</v>
      </c>
      <c r="BC1920" s="780">
        <v>540</v>
      </c>
      <c r="BD1920" s="780">
        <v>0</v>
      </c>
      <c r="BE1920" s="780">
        <v>0</v>
      </c>
      <c r="BF1920" s="780">
        <v>540</v>
      </c>
      <c r="BG1920" s="780">
        <v>0</v>
      </c>
      <c r="BH1920" s="780">
        <v>0</v>
      </c>
      <c r="BI1920" s="780">
        <v>540</v>
      </c>
      <c r="BJ1920" s="780" t="s">
        <v>922</v>
      </c>
      <c r="BK1920" s="780">
        <v>0</v>
      </c>
      <c r="BL1920" s="780"/>
      <c r="BM1920" s="780"/>
      <c r="BN1920" s="780" t="s">
        <v>308</v>
      </c>
      <c r="BO1920" s="780" t="s">
        <v>308</v>
      </c>
      <c r="BP1920" s="780" t="s">
        <v>308</v>
      </c>
      <c r="BQ1920" s="780" t="s">
        <v>308</v>
      </c>
      <c r="BR1920" s="780"/>
      <c r="BS1920" s="780" t="s">
        <v>397</v>
      </c>
      <c r="BT1920" s="780"/>
      <c r="BU1920" s="780" t="s">
        <v>579</v>
      </c>
      <c r="BV1920" s="780"/>
      <c r="BW1920" s="780"/>
      <c r="BX1920" s="780"/>
      <c r="BY1920" s="780"/>
      <c r="BZ1920" s="780"/>
      <c r="CA1920" s="780"/>
      <c r="CB1920" s="780"/>
      <c r="CC1920" s="780"/>
      <c r="CD1920" s="780"/>
      <c r="CE1920" s="780"/>
      <c r="CF1920" s="780"/>
      <c r="CG1920" s="780"/>
      <c r="CH1920" s="780"/>
      <c r="CI1920" s="780"/>
      <c r="CJ1920" s="780"/>
      <c r="CK1920" s="773"/>
      <c r="CL1920" s="773" t="s">
        <v>397</v>
      </c>
      <c r="CM1920" s="773" t="s">
        <v>397</v>
      </c>
      <c r="CN1920" s="773" t="s">
        <v>397</v>
      </c>
      <c r="CO1920" s="773" t="s">
        <v>397</v>
      </c>
      <c r="CP1920" s="773">
        <v>540</v>
      </c>
      <c r="CQ1920" s="773">
        <v>540</v>
      </c>
      <c r="CR1920" s="772">
        <v>540</v>
      </c>
      <c r="CS1920" s="898"/>
      <c r="CT1920" s="865" t="s">
        <v>308</v>
      </c>
      <c r="CU1920" s="900" t="s">
        <v>308</v>
      </c>
      <c r="CV1920" s="774"/>
      <c r="CW1920" s="774"/>
      <c r="CX1920" s="865">
        <v>46282</v>
      </c>
      <c r="CY1920" s="784" t="s">
        <v>2841</v>
      </c>
      <c r="CZ1920" s="784">
        <v>0</v>
      </c>
      <c r="DA1920" s="785">
        <v>46258</v>
      </c>
      <c r="DB1920" s="785" t="s">
        <v>615</v>
      </c>
      <c r="DC1920" s="785" t="s">
        <v>2842</v>
      </c>
      <c r="DD1920" s="785">
        <v>0</v>
      </c>
      <c r="DE1920" s="785">
        <v>0</v>
      </c>
      <c r="DF1920" s="785">
        <v>0</v>
      </c>
      <c r="DG1920" s="785">
        <v>0</v>
      </c>
      <c r="DH1920" s="786">
        <v>0</v>
      </c>
      <c r="DI1920" s="774" t="s">
        <v>390</v>
      </c>
      <c r="DJ1920" s="774">
        <v>46272</v>
      </c>
      <c r="DK1920" s="774" t="s">
        <v>397</v>
      </c>
      <c r="DL1920" s="774">
        <v>46286</v>
      </c>
      <c r="DM1920" s="774">
        <v>46290</v>
      </c>
      <c r="DN1920" s="774">
        <v>46290</v>
      </c>
      <c r="DO1920" s="787">
        <v>0</v>
      </c>
      <c r="DP1920" s="774">
        <v>46304</v>
      </c>
      <c r="DQ1920" s="774">
        <v>46304</v>
      </c>
      <c r="DR1920" s="774">
        <v>46304</v>
      </c>
      <c r="DS1920" s="786">
        <v>46304</v>
      </c>
      <c r="DT1920" s="752">
        <v>46304</v>
      </c>
      <c r="DU1920" s="753">
        <v>-10</v>
      </c>
      <c r="DV1920" s="753" t="s">
        <v>308</v>
      </c>
      <c r="DW1920" s="754">
        <v>46293</v>
      </c>
      <c r="DX1920" s="755">
        <v>46294</v>
      </c>
      <c r="DY1920" s="754" t="e">
        <v>#VALUE!</v>
      </c>
      <c r="DZ1920" s="754" t="e">
        <v>#VALUE!</v>
      </c>
      <c r="EA1920" s="754"/>
      <c r="EB1920" s="754"/>
      <c r="HA1920" s="756" t="s">
        <v>397</v>
      </c>
      <c r="HB1920" s="756" t="s">
        <v>397</v>
      </c>
      <c r="HC1920" s="756" t="s">
        <v>397</v>
      </c>
      <c r="HD1920" s="756" t="s">
        <v>397</v>
      </c>
      <c r="HE1920" s="756" t="s">
        <v>397</v>
      </c>
      <c r="HF1920" s="756" t="s">
        <v>397</v>
      </c>
      <c r="HG1920" s="756" t="s">
        <v>397</v>
      </c>
      <c r="HH1920" s="756" t="s">
        <v>397</v>
      </c>
      <c r="HI1920" s="756" t="s">
        <v>397</v>
      </c>
      <c r="HJ1920" s="756" t="s">
        <v>397</v>
      </c>
      <c r="HK1920"/>
      <c r="HL1920"/>
      <c r="HM1920"/>
      <c r="HN1920" s="756" t="str">
        <f t="shared" si="67"/>
        <v>AUTO PRINT</v>
      </c>
      <c r="HO1920"/>
      <c r="HP1920" s="757" t="s">
        <v>572</v>
      </c>
      <c r="HQ1920" s="757" t="s">
        <v>572</v>
      </c>
      <c r="HR1920" s="757" t="s">
        <v>572</v>
      </c>
      <c r="HS1920"/>
      <c r="HW1920" s="758"/>
      <c r="HX1920"/>
      <c r="HY1920" s="759" t="s">
        <v>572</v>
      </c>
      <c r="HZ1920" s="759" t="s">
        <v>572</v>
      </c>
      <c r="IA1920" s="759" t="s">
        <v>572</v>
      </c>
      <c r="IC1920" s="760" t="s">
        <v>572</v>
      </c>
      <c r="ID1920" s="760" t="s">
        <v>572</v>
      </c>
      <c r="IE1920" s="760" t="s">
        <v>572</v>
      </c>
      <c r="IF1920" s="761" t="s">
        <v>572</v>
      </c>
      <c r="IG1920" s="619" t="str">
        <f t="shared" si="68"/>
        <v>IN HOUSE (MANUAL)</v>
      </c>
      <c r="II1920" s="761" t="s">
        <v>572</v>
      </c>
      <c r="IK1920" s="761" t="str">
        <f>IFERROR(VLOOKUP($M1920,#REF!,13,0),"IN HOUSE (MANUAL)")</f>
        <v>IN HOUSE (MANUAL)</v>
      </c>
      <c r="IM1920" s="760" t="s">
        <v>922</v>
      </c>
      <c r="IN1920" s="760" t="s">
        <v>922</v>
      </c>
      <c r="IO1920" s="760">
        <v>540</v>
      </c>
      <c r="IQ1920" s="760" t="s">
        <v>572</v>
      </c>
      <c r="IR1920" s="760" t="s">
        <v>572</v>
      </c>
      <c r="IT1920" s="760" t="s">
        <v>572</v>
      </c>
      <c r="IV1920" s="760" t="s">
        <v>572</v>
      </c>
      <c r="IW1920" s="760" t="s">
        <v>572</v>
      </c>
      <c r="IY1920" s="760" t="s">
        <v>572</v>
      </c>
      <c r="IZ1920" s="760" t="s">
        <v>572</v>
      </c>
      <c r="JB1920" s="760" t="s">
        <v>572</v>
      </c>
      <c r="JC1920" s="760" t="s">
        <v>572</v>
      </c>
      <c r="JE1920" s="760" t="s">
        <v>572</v>
      </c>
      <c r="JF1920" s="760" t="s">
        <v>572</v>
      </c>
    </row>
    <row r="1921" spans="1:266" ht="17.25" customHeight="1" x14ac:dyDescent="0.35">
      <c r="A1921" s="618" t="s">
        <v>3277</v>
      </c>
      <c r="B1921" s="730">
        <v>84</v>
      </c>
      <c r="C1921" s="730" t="s">
        <v>3229</v>
      </c>
      <c r="D1921" s="730" t="s">
        <v>3229</v>
      </c>
      <c r="E1921" s="730">
        <v>34</v>
      </c>
      <c r="F1921" s="731" t="s">
        <v>574</v>
      </c>
      <c r="G1921" s="732">
        <v>2</v>
      </c>
      <c r="H1921" s="826">
        <v>46196</v>
      </c>
      <c r="I1921" s="730">
        <v>40</v>
      </c>
      <c r="J1921" s="730" t="s">
        <v>308</v>
      </c>
      <c r="K1921" s="730">
        <v>41</v>
      </c>
      <c r="L1921" s="730" t="s">
        <v>3278</v>
      </c>
      <c r="M1921" s="772" t="s">
        <v>3277</v>
      </c>
      <c r="N1921" s="772">
        <v>0</v>
      </c>
      <c r="O1921" s="772" t="s">
        <v>390</v>
      </c>
      <c r="P1921" s="772">
        <v>0</v>
      </c>
      <c r="Q1921" s="772">
        <v>0</v>
      </c>
      <c r="R1921" s="772" t="s">
        <v>2834</v>
      </c>
      <c r="S1921" s="772" t="s">
        <v>308</v>
      </c>
      <c r="T1921" s="772" t="s">
        <v>2918</v>
      </c>
      <c r="U1921" s="772">
        <v>373</v>
      </c>
      <c r="V1921" s="772" t="s">
        <v>308</v>
      </c>
      <c r="W1921" s="772"/>
      <c r="X1921" s="772"/>
      <c r="Y1921" s="773">
        <v>945</v>
      </c>
      <c r="Z1921" s="773">
        <v>945</v>
      </c>
      <c r="AA1921" s="772" t="s">
        <v>45</v>
      </c>
      <c r="AB1921" s="772" t="s">
        <v>863</v>
      </c>
      <c r="AC1921" s="772" t="s">
        <v>597</v>
      </c>
      <c r="AD1921" s="772">
        <v>1890</v>
      </c>
      <c r="AE1921" s="864">
        <v>945</v>
      </c>
      <c r="AF1921" s="774" t="s">
        <v>390</v>
      </c>
      <c r="AG1921" s="777"/>
      <c r="AH1921" s="777"/>
      <c r="AI1921" s="777" t="s">
        <v>308</v>
      </c>
      <c r="AJ1921" s="778">
        <v>20</v>
      </c>
      <c r="AK1921" s="779"/>
      <c r="AL1921" s="778"/>
      <c r="AM1921" s="780">
        <v>0</v>
      </c>
      <c r="AN1921" s="780"/>
      <c r="AO1921" s="780">
        <v>945</v>
      </c>
      <c r="AP1921" s="780"/>
      <c r="AQ1921" s="780"/>
      <c r="AR1921" s="780"/>
      <c r="AS1921" s="780"/>
      <c r="AT1921" s="780"/>
      <c r="AU1921" s="780"/>
      <c r="AV1921" s="780"/>
      <c r="AW1921" s="780"/>
      <c r="AX1921" s="780"/>
      <c r="AY1921" s="780"/>
      <c r="AZ1921" s="780"/>
      <c r="BA1921" s="780"/>
      <c r="BB1921" s="780">
        <v>0</v>
      </c>
      <c r="BC1921" s="780">
        <v>945</v>
      </c>
      <c r="BD1921" s="780">
        <v>0</v>
      </c>
      <c r="BE1921" s="780">
        <v>0</v>
      </c>
      <c r="BF1921" s="780">
        <v>945</v>
      </c>
      <c r="BG1921" s="780">
        <v>0</v>
      </c>
      <c r="BH1921" s="780">
        <v>0</v>
      </c>
      <c r="BI1921" s="780">
        <v>945</v>
      </c>
      <c r="BJ1921" s="780" t="s">
        <v>922</v>
      </c>
      <c r="BK1921" s="780">
        <v>0</v>
      </c>
      <c r="BL1921" s="780"/>
      <c r="BM1921" s="780"/>
      <c r="BN1921" s="780" t="s">
        <v>308</v>
      </c>
      <c r="BO1921" s="780" t="s">
        <v>308</v>
      </c>
      <c r="BP1921" s="780" t="s">
        <v>308</v>
      </c>
      <c r="BQ1921" s="780" t="s">
        <v>308</v>
      </c>
      <c r="BR1921" s="780"/>
      <c r="BS1921" s="780" t="s">
        <v>397</v>
      </c>
      <c r="BT1921" s="780"/>
      <c r="BU1921" s="780" t="s">
        <v>579</v>
      </c>
      <c r="BV1921" s="780"/>
      <c r="BW1921" s="780"/>
      <c r="BX1921" s="780"/>
      <c r="BY1921" s="780"/>
      <c r="BZ1921" s="780"/>
      <c r="CA1921" s="780"/>
      <c r="CB1921" s="780"/>
      <c r="CC1921" s="780"/>
      <c r="CD1921" s="780"/>
      <c r="CE1921" s="780"/>
      <c r="CF1921" s="780"/>
      <c r="CG1921" s="780"/>
      <c r="CH1921" s="780"/>
      <c r="CI1921" s="780"/>
      <c r="CJ1921" s="780"/>
      <c r="CK1921" s="773"/>
      <c r="CL1921" s="773" t="s">
        <v>397</v>
      </c>
      <c r="CM1921" s="773" t="s">
        <v>397</v>
      </c>
      <c r="CN1921" s="773" t="s">
        <v>397</v>
      </c>
      <c r="CO1921" s="773" t="s">
        <v>397</v>
      </c>
      <c r="CP1921" s="773">
        <v>945</v>
      </c>
      <c r="CQ1921" s="773">
        <v>1890</v>
      </c>
      <c r="CR1921" s="772">
        <v>945</v>
      </c>
      <c r="CS1921" s="781"/>
      <c r="CT1921" s="865" t="s">
        <v>308</v>
      </c>
      <c r="CU1921" s="899" t="s">
        <v>308</v>
      </c>
      <c r="CV1921" s="774"/>
      <c r="CW1921" s="774"/>
      <c r="CX1921" s="865">
        <v>46254</v>
      </c>
      <c r="CY1921" s="784">
        <v>0</v>
      </c>
      <c r="CZ1921" s="784" t="s">
        <v>308</v>
      </c>
      <c r="DA1921" s="785">
        <v>0</v>
      </c>
      <c r="DB1921" s="785">
        <v>0</v>
      </c>
      <c r="DC1921" s="785">
        <v>0</v>
      </c>
      <c r="DD1921" s="785" t="s">
        <v>308</v>
      </c>
      <c r="DE1921" s="785" t="s">
        <v>308</v>
      </c>
      <c r="DF1921" s="785" t="s">
        <v>308</v>
      </c>
      <c r="DG1921" s="785" t="s">
        <v>308</v>
      </c>
      <c r="DH1921" s="786">
        <v>0</v>
      </c>
      <c r="DI1921" s="774" t="s">
        <v>390</v>
      </c>
      <c r="DJ1921" s="774" t="s">
        <v>390</v>
      </c>
      <c r="DK1921" s="774" t="s">
        <v>390</v>
      </c>
      <c r="DL1921" s="774">
        <v>46276</v>
      </c>
      <c r="DM1921" s="774">
        <v>46288</v>
      </c>
      <c r="DN1921" s="774">
        <v>46288</v>
      </c>
      <c r="DO1921" s="787">
        <v>0</v>
      </c>
      <c r="DP1921" s="774">
        <v>46304</v>
      </c>
      <c r="DQ1921" s="774">
        <v>46304</v>
      </c>
      <c r="DR1921" s="774">
        <v>46304</v>
      </c>
      <c r="DS1921" s="786">
        <v>46304</v>
      </c>
      <c r="DT1921" s="752">
        <v>46304</v>
      </c>
      <c r="DU1921" s="753">
        <v>-9</v>
      </c>
      <c r="DV1921" s="753" t="s">
        <v>308</v>
      </c>
      <c r="DW1921" s="754">
        <v>46294</v>
      </c>
      <c r="DX1921" s="755">
        <v>46295</v>
      </c>
      <c r="DY1921" s="754" t="e">
        <v>#VALUE!</v>
      </c>
      <c r="DZ1921" s="754" t="e">
        <v>#VALUE!</v>
      </c>
      <c r="EA1921" s="754"/>
      <c r="EB1921" s="754"/>
      <c r="HA1921" s="756" t="s">
        <v>397</v>
      </c>
      <c r="HB1921" s="756" t="s">
        <v>397</v>
      </c>
      <c r="HC1921" s="756" t="s">
        <v>397</v>
      </c>
      <c r="HD1921" s="756" t="s">
        <v>397</v>
      </c>
      <c r="HE1921" s="756" t="s">
        <v>397</v>
      </c>
      <c r="HF1921" s="756" t="s">
        <v>397</v>
      </c>
      <c r="HG1921" s="756" t="s">
        <v>397</v>
      </c>
      <c r="HH1921" s="756" t="s">
        <v>397</v>
      </c>
      <c r="HI1921" s="756" t="s">
        <v>397</v>
      </c>
      <c r="HJ1921" s="756" t="s">
        <v>397</v>
      </c>
      <c r="HK1921"/>
      <c r="HL1921"/>
      <c r="HM1921"/>
      <c r="HN1921" s="756" t="str">
        <f t="shared" si="67"/>
        <v>AUTO PRINT</v>
      </c>
      <c r="HO1921"/>
      <c r="HP1921" s="757" t="s">
        <v>572</v>
      </c>
      <c r="HQ1921" s="757" t="s">
        <v>572</v>
      </c>
      <c r="HR1921" s="757" t="s">
        <v>572</v>
      </c>
      <c r="HS1921"/>
      <c r="HW1921" s="758"/>
      <c r="HX1921"/>
      <c r="HY1921" s="759" t="s">
        <v>572</v>
      </c>
      <c r="HZ1921" s="759" t="s">
        <v>572</v>
      </c>
      <c r="IA1921" s="759" t="s">
        <v>572</v>
      </c>
      <c r="IC1921" s="760" t="s">
        <v>572</v>
      </c>
      <c r="ID1921" s="760" t="s">
        <v>572</v>
      </c>
      <c r="IE1921" s="760" t="s">
        <v>572</v>
      </c>
      <c r="IF1921" s="761" t="s">
        <v>572</v>
      </c>
      <c r="IG1921" s="619" t="str">
        <f t="shared" si="68"/>
        <v>IN HOUSE (MANUAL)</v>
      </c>
      <c r="II1921" s="761" t="s">
        <v>572</v>
      </c>
      <c r="IK1921" s="761" t="str">
        <f>IFERROR(VLOOKUP($M1921,#REF!,13,0),"IN HOUSE (MANUAL)")</f>
        <v>IN HOUSE (MANUAL)</v>
      </c>
      <c r="IM1921" s="760" t="s">
        <v>922</v>
      </c>
      <c r="IN1921" s="760" t="s">
        <v>922</v>
      </c>
      <c r="IO1921" s="760">
        <v>945</v>
      </c>
      <c r="IQ1921" s="760" t="s">
        <v>572</v>
      </c>
      <c r="IR1921" s="760" t="s">
        <v>572</v>
      </c>
      <c r="IT1921" s="760" t="s">
        <v>572</v>
      </c>
      <c r="IV1921" s="760" t="s">
        <v>572</v>
      </c>
      <c r="IW1921" s="760" t="s">
        <v>572</v>
      </c>
      <c r="IY1921" s="760" t="s">
        <v>572</v>
      </c>
      <c r="IZ1921" s="760" t="s">
        <v>572</v>
      </c>
      <c r="JB1921" s="760" t="s">
        <v>572</v>
      </c>
      <c r="JC1921" s="760" t="s">
        <v>572</v>
      </c>
      <c r="JE1921" s="760" t="s">
        <v>572</v>
      </c>
      <c r="JF1921" s="760" t="s">
        <v>572</v>
      </c>
    </row>
    <row r="1922" spans="1:266" ht="17.25" customHeight="1" x14ac:dyDescent="0.35">
      <c r="A1922" s="618" t="s">
        <v>3279</v>
      </c>
      <c r="B1922" s="730">
        <v>85</v>
      </c>
      <c r="C1922" s="730" t="s">
        <v>3229</v>
      </c>
      <c r="D1922" s="730" t="s">
        <v>3229</v>
      </c>
      <c r="E1922" s="730">
        <v>34</v>
      </c>
      <c r="F1922" s="731" t="s">
        <v>574</v>
      </c>
      <c r="G1922" s="732">
        <v>2</v>
      </c>
      <c r="H1922" s="826">
        <v>46202</v>
      </c>
      <c r="I1922" s="730">
        <v>40</v>
      </c>
      <c r="J1922" s="730" t="s">
        <v>308</v>
      </c>
      <c r="K1922" s="730">
        <v>42</v>
      </c>
      <c r="L1922" s="730" t="s">
        <v>3280</v>
      </c>
      <c r="M1922" s="772" t="s">
        <v>3279</v>
      </c>
      <c r="N1922" s="868">
        <v>0</v>
      </c>
      <c r="O1922" s="868" t="s">
        <v>390</v>
      </c>
      <c r="P1922" s="868">
        <v>0</v>
      </c>
      <c r="Q1922" s="868">
        <v>0</v>
      </c>
      <c r="R1922" s="772" t="s">
        <v>3042</v>
      </c>
      <c r="S1922" s="772" t="s">
        <v>308</v>
      </c>
      <c r="T1922" s="772" t="s">
        <v>3106</v>
      </c>
      <c r="U1922" s="772">
        <v>373</v>
      </c>
      <c r="V1922" s="772" t="s">
        <v>308</v>
      </c>
      <c r="W1922" s="772"/>
      <c r="X1922" s="772"/>
      <c r="Y1922" s="773">
        <v>2022</v>
      </c>
      <c r="Z1922" s="773">
        <v>2022</v>
      </c>
      <c r="AA1922" s="772" t="s">
        <v>40</v>
      </c>
      <c r="AB1922" s="772" t="s">
        <v>890</v>
      </c>
      <c r="AC1922" s="772" t="s">
        <v>899</v>
      </c>
      <c r="AD1922" s="772">
        <v>4044</v>
      </c>
      <c r="AE1922" s="864">
        <v>2022</v>
      </c>
      <c r="AF1922" s="776" t="s">
        <v>390</v>
      </c>
      <c r="AG1922" s="777"/>
      <c r="AH1922" s="972"/>
      <c r="AI1922" s="777" t="s">
        <v>613</v>
      </c>
      <c r="AJ1922" s="778">
        <v>21</v>
      </c>
      <c r="AK1922" s="779"/>
      <c r="AL1922" s="778"/>
      <c r="AM1922" s="780">
        <v>2022</v>
      </c>
      <c r="AN1922" s="780"/>
      <c r="AO1922" s="780">
        <v>2022</v>
      </c>
      <c r="AP1922" s="780"/>
      <c r="AQ1922" s="780"/>
      <c r="AR1922" s="780"/>
      <c r="AS1922" s="780"/>
      <c r="AT1922" s="780"/>
      <c r="AU1922" s="780"/>
      <c r="AV1922" s="780"/>
      <c r="AW1922" s="780"/>
      <c r="AX1922" s="780"/>
      <c r="AY1922" s="780"/>
      <c r="AZ1922" s="780"/>
      <c r="BA1922" s="780"/>
      <c r="BB1922" s="780">
        <v>0</v>
      </c>
      <c r="BC1922" s="780">
        <v>2022</v>
      </c>
      <c r="BD1922" s="780">
        <v>0</v>
      </c>
      <c r="BE1922" s="780">
        <v>0</v>
      </c>
      <c r="BF1922" s="780">
        <v>2022</v>
      </c>
      <c r="BG1922" s="780">
        <v>0</v>
      </c>
      <c r="BH1922" s="780">
        <v>0</v>
      </c>
      <c r="BI1922" s="780">
        <v>2022</v>
      </c>
      <c r="BJ1922" s="780" t="s">
        <v>922</v>
      </c>
      <c r="BK1922" s="780">
        <v>0</v>
      </c>
      <c r="BL1922" s="780"/>
      <c r="BM1922" s="780"/>
      <c r="BN1922" s="780" t="s">
        <v>308</v>
      </c>
      <c r="BO1922" s="780" t="s">
        <v>308</v>
      </c>
      <c r="BP1922" s="780" t="s">
        <v>308</v>
      </c>
      <c r="BQ1922" s="780" t="s">
        <v>308</v>
      </c>
      <c r="BR1922" s="780"/>
      <c r="BS1922" s="780" t="s">
        <v>397</v>
      </c>
      <c r="BT1922" s="780"/>
      <c r="BU1922" s="780" t="s">
        <v>579</v>
      </c>
      <c r="BV1922" s="780"/>
      <c r="BW1922" s="780"/>
      <c r="BX1922" s="780"/>
      <c r="BY1922" s="780"/>
      <c r="BZ1922" s="780"/>
      <c r="CA1922" s="780"/>
      <c r="CB1922" s="780"/>
      <c r="CC1922" s="780"/>
      <c r="CD1922" s="780"/>
      <c r="CE1922" s="780"/>
      <c r="CF1922" s="780"/>
      <c r="CG1922" s="780"/>
      <c r="CH1922" s="780"/>
      <c r="CI1922" s="780"/>
      <c r="CJ1922" s="780"/>
      <c r="CK1922" s="773"/>
      <c r="CL1922" s="773" t="s">
        <v>397</v>
      </c>
      <c r="CM1922" s="773" t="s">
        <v>397</v>
      </c>
      <c r="CN1922" s="773" t="s">
        <v>397</v>
      </c>
      <c r="CO1922" s="773" t="s">
        <v>397</v>
      </c>
      <c r="CP1922" s="773">
        <v>2022</v>
      </c>
      <c r="CQ1922" s="773">
        <v>4044</v>
      </c>
      <c r="CR1922" s="772">
        <v>2022</v>
      </c>
      <c r="CS1922" s="781"/>
      <c r="CT1922" s="865" t="s">
        <v>308</v>
      </c>
      <c r="CU1922" s="899" t="s">
        <v>308</v>
      </c>
      <c r="CV1922" s="774"/>
      <c r="CW1922" s="774"/>
      <c r="CX1922" s="865">
        <v>46254</v>
      </c>
      <c r="CY1922" s="784">
        <v>0</v>
      </c>
      <c r="CZ1922" s="784" t="s">
        <v>308</v>
      </c>
      <c r="DA1922" s="785">
        <v>0</v>
      </c>
      <c r="DB1922" s="785">
        <v>0</v>
      </c>
      <c r="DC1922" s="785">
        <v>0</v>
      </c>
      <c r="DD1922" s="785" t="s">
        <v>308</v>
      </c>
      <c r="DE1922" s="785" t="s">
        <v>308</v>
      </c>
      <c r="DF1922" s="785" t="s">
        <v>308</v>
      </c>
      <c r="DG1922" s="785" t="s">
        <v>308</v>
      </c>
      <c r="DH1922" s="786">
        <v>0</v>
      </c>
      <c r="DI1922" s="774" t="s">
        <v>390</v>
      </c>
      <c r="DJ1922" s="774" t="s">
        <v>397</v>
      </c>
      <c r="DK1922" s="774" t="s">
        <v>397</v>
      </c>
      <c r="DL1922" s="774">
        <v>46283</v>
      </c>
      <c r="DM1922" s="774">
        <v>46294</v>
      </c>
      <c r="DN1922" s="774">
        <v>46294</v>
      </c>
      <c r="DO1922" s="787">
        <v>0</v>
      </c>
      <c r="DP1922" s="774">
        <v>46318</v>
      </c>
      <c r="DQ1922" s="774">
        <v>46311</v>
      </c>
      <c r="DR1922" s="774">
        <v>46311</v>
      </c>
      <c r="DS1922" s="786">
        <v>46318</v>
      </c>
      <c r="DT1922" s="752">
        <v>46311</v>
      </c>
      <c r="DU1922" s="753">
        <v>-14</v>
      </c>
      <c r="DV1922" s="753" t="s">
        <v>308</v>
      </c>
      <c r="DW1922" s="754">
        <v>46295</v>
      </c>
      <c r="DX1922" s="755">
        <v>46297</v>
      </c>
      <c r="DY1922" s="754" t="e">
        <v>#VALUE!</v>
      </c>
      <c r="DZ1922" s="754" t="e">
        <v>#VALUE!</v>
      </c>
      <c r="EA1922" s="754"/>
      <c r="EB1922" s="754"/>
      <c r="HA1922" s="756" t="s">
        <v>397</v>
      </c>
      <c r="HB1922" s="756" t="s">
        <v>397</v>
      </c>
      <c r="HC1922" s="756" t="s">
        <v>397</v>
      </c>
      <c r="HD1922" s="756" t="s">
        <v>397</v>
      </c>
      <c r="HE1922" s="756" t="s">
        <v>397</v>
      </c>
      <c r="HF1922" s="756" t="s">
        <v>397</v>
      </c>
      <c r="HG1922" s="756" t="s">
        <v>397</v>
      </c>
      <c r="HH1922" s="756" t="s">
        <v>397</v>
      </c>
      <c r="HI1922" s="756" t="s">
        <v>397</v>
      </c>
      <c r="HJ1922" s="756" t="s">
        <v>397</v>
      </c>
      <c r="HK1922"/>
      <c r="HL1922"/>
      <c r="HM1922"/>
      <c r="HN1922" s="756" t="str">
        <f t="shared" si="67"/>
        <v>AUTO PRINT</v>
      </c>
      <c r="HO1922"/>
      <c r="HP1922" s="757" t="s">
        <v>572</v>
      </c>
      <c r="HQ1922" s="757" t="s">
        <v>572</v>
      </c>
      <c r="HR1922" s="757" t="s">
        <v>572</v>
      </c>
      <c r="HS1922"/>
      <c r="HW1922" s="758"/>
      <c r="HX1922"/>
      <c r="HY1922" s="759" t="s">
        <v>572</v>
      </c>
      <c r="HZ1922" s="759" t="s">
        <v>572</v>
      </c>
      <c r="IA1922" s="759" t="s">
        <v>572</v>
      </c>
      <c r="IC1922" s="760" t="s">
        <v>572</v>
      </c>
      <c r="ID1922" s="760" t="s">
        <v>572</v>
      </c>
      <c r="IE1922" s="760" t="s">
        <v>572</v>
      </c>
      <c r="IF1922" s="761" t="s">
        <v>572</v>
      </c>
      <c r="IG1922" s="619" t="str">
        <f t="shared" si="68"/>
        <v>IN HOUSE (MANUAL)</v>
      </c>
      <c r="II1922" s="761" t="s">
        <v>572</v>
      </c>
      <c r="IK1922" s="761" t="str">
        <f>IFERROR(VLOOKUP($M1922,#REF!,13,0),"IN HOUSE (MANUAL)")</f>
        <v>IN HOUSE (MANUAL)</v>
      </c>
      <c r="IM1922" s="760" t="s">
        <v>922</v>
      </c>
      <c r="IN1922" s="760" t="s">
        <v>922</v>
      </c>
      <c r="IO1922" s="760">
        <v>2022</v>
      </c>
      <c r="IQ1922" s="760" t="s">
        <v>572</v>
      </c>
      <c r="IR1922" s="760" t="s">
        <v>572</v>
      </c>
      <c r="IT1922" s="760" t="s">
        <v>572</v>
      </c>
      <c r="IV1922" s="760" t="s">
        <v>572</v>
      </c>
      <c r="IW1922" s="760" t="s">
        <v>572</v>
      </c>
      <c r="IY1922" s="760" t="s">
        <v>572</v>
      </c>
      <c r="IZ1922" s="760" t="s">
        <v>572</v>
      </c>
      <c r="JB1922" s="760" t="s">
        <v>572</v>
      </c>
      <c r="JC1922" s="760" t="s">
        <v>572</v>
      </c>
      <c r="JE1922" s="760" t="s">
        <v>572</v>
      </c>
      <c r="JF1922" s="760" t="s">
        <v>572</v>
      </c>
    </row>
    <row r="1923" spans="1:266" ht="17.25" customHeight="1" x14ac:dyDescent="0.35">
      <c r="A1923" s="618" t="s">
        <v>3281</v>
      </c>
      <c r="B1923" s="730">
        <v>86</v>
      </c>
      <c r="C1923" s="730" t="s">
        <v>3229</v>
      </c>
      <c r="D1923" s="730" t="s">
        <v>3229</v>
      </c>
      <c r="E1923" s="730">
        <v>34</v>
      </c>
      <c r="F1923" s="731" t="s">
        <v>574</v>
      </c>
      <c r="G1923" s="732">
        <v>2</v>
      </c>
      <c r="H1923" s="826">
        <v>46202</v>
      </c>
      <c r="I1923" s="730">
        <v>41</v>
      </c>
      <c r="J1923" s="730" t="s">
        <v>308</v>
      </c>
      <c r="K1923" s="730">
        <v>42</v>
      </c>
      <c r="L1923" s="730" t="s">
        <v>3282</v>
      </c>
      <c r="M1923" s="772" t="s">
        <v>3281</v>
      </c>
      <c r="N1923" s="868">
        <v>0</v>
      </c>
      <c r="O1923" s="868" t="s">
        <v>390</v>
      </c>
      <c r="P1923" s="868">
        <v>0</v>
      </c>
      <c r="Q1923" s="868">
        <v>0</v>
      </c>
      <c r="R1923" s="772" t="s">
        <v>3042</v>
      </c>
      <c r="S1923" s="772" t="s">
        <v>308</v>
      </c>
      <c r="T1923" s="772" t="s">
        <v>3106</v>
      </c>
      <c r="U1923" s="772">
        <v>373</v>
      </c>
      <c r="V1923" s="772" t="s">
        <v>308</v>
      </c>
      <c r="W1923" s="772"/>
      <c r="X1923" s="772"/>
      <c r="Y1923" s="773">
        <v>2022</v>
      </c>
      <c r="Z1923" s="773">
        <v>2022</v>
      </c>
      <c r="AA1923" s="772" t="s">
        <v>40</v>
      </c>
      <c r="AB1923" s="772" t="s">
        <v>890</v>
      </c>
      <c r="AC1923" s="772" t="s">
        <v>899</v>
      </c>
      <c r="AD1923" s="772">
        <v>4044</v>
      </c>
      <c r="AE1923" s="864">
        <v>2022</v>
      </c>
      <c r="AF1923" s="776" t="s">
        <v>390</v>
      </c>
      <c r="AG1923" s="777"/>
      <c r="AH1923" s="972"/>
      <c r="AI1923" s="777" t="s">
        <v>613</v>
      </c>
      <c r="AJ1923" s="778">
        <v>22</v>
      </c>
      <c r="AK1923" s="779"/>
      <c r="AL1923" s="778"/>
      <c r="AM1923" s="780">
        <v>2022</v>
      </c>
      <c r="AN1923" s="780"/>
      <c r="AO1923" s="780">
        <v>2022</v>
      </c>
      <c r="AP1923" s="780"/>
      <c r="AQ1923" s="780"/>
      <c r="AR1923" s="780"/>
      <c r="AS1923" s="780"/>
      <c r="AT1923" s="780"/>
      <c r="AU1923" s="780"/>
      <c r="AV1923" s="780"/>
      <c r="AW1923" s="780"/>
      <c r="AX1923" s="780"/>
      <c r="AY1923" s="780"/>
      <c r="AZ1923" s="780"/>
      <c r="BA1923" s="780"/>
      <c r="BB1923" s="780">
        <v>0</v>
      </c>
      <c r="BC1923" s="780">
        <v>2022</v>
      </c>
      <c r="BD1923" s="780">
        <v>0</v>
      </c>
      <c r="BE1923" s="780">
        <v>0</v>
      </c>
      <c r="BF1923" s="780">
        <v>2022</v>
      </c>
      <c r="BG1923" s="780">
        <v>0</v>
      </c>
      <c r="BH1923" s="780">
        <v>0</v>
      </c>
      <c r="BI1923" s="780">
        <v>2022</v>
      </c>
      <c r="BJ1923" s="780" t="s">
        <v>922</v>
      </c>
      <c r="BK1923" s="780">
        <v>0</v>
      </c>
      <c r="BL1923" s="780"/>
      <c r="BM1923" s="780"/>
      <c r="BN1923" s="780" t="s">
        <v>308</v>
      </c>
      <c r="BO1923" s="780" t="s">
        <v>308</v>
      </c>
      <c r="BP1923" s="780" t="s">
        <v>308</v>
      </c>
      <c r="BQ1923" s="780" t="s">
        <v>308</v>
      </c>
      <c r="BR1923" s="780"/>
      <c r="BS1923" s="780" t="s">
        <v>397</v>
      </c>
      <c r="BT1923" s="780"/>
      <c r="BU1923" s="780" t="s">
        <v>579</v>
      </c>
      <c r="BV1923" s="780"/>
      <c r="BW1923" s="780"/>
      <c r="BX1923" s="780"/>
      <c r="BY1923" s="780"/>
      <c r="BZ1923" s="780"/>
      <c r="CA1923" s="780"/>
      <c r="CB1923" s="780"/>
      <c r="CC1923" s="780"/>
      <c r="CD1923" s="780"/>
      <c r="CE1923" s="780"/>
      <c r="CF1923" s="780"/>
      <c r="CG1923" s="780"/>
      <c r="CH1923" s="780"/>
      <c r="CI1923" s="780"/>
      <c r="CJ1923" s="780"/>
      <c r="CK1923" s="773"/>
      <c r="CL1923" s="773" t="s">
        <v>397</v>
      </c>
      <c r="CM1923" s="773" t="s">
        <v>397</v>
      </c>
      <c r="CN1923" s="773" t="s">
        <v>397</v>
      </c>
      <c r="CO1923" s="773" t="s">
        <v>397</v>
      </c>
      <c r="CP1923" s="773">
        <v>2022</v>
      </c>
      <c r="CQ1923" s="773">
        <v>4044</v>
      </c>
      <c r="CR1923" s="772">
        <v>2022</v>
      </c>
      <c r="CS1923" s="781"/>
      <c r="CT1923" s="865" t="s">
        <v>308</v>
      </c>
      <c r="CU1923" s="899" t="s">
        <v>308</v>
      </c>
      <c r="CV1923" s="774"/>
      <c r="CW1923" s="774"/>
      <c r="CX1923" s="865">
        <v>46254</v>
      </c>
      <c r="CY1923" s="784">
        <v>0</v>
      </c>
      <c r="CZ1923" s="784" t="s">
        <v>308</v>
      </c>
      <c r="DA1923" s="785">
        <v>0</v>
      </c>
      <c r="DB1923" s="785">
        <v>0</v>
      </c>
      <c r="DC1923" s="785">
        <v>0</v>
      </c>
      <c r="DD1923" s="785" t="s">
        <v>308</v>
      </c>
      <c r="DE1923" s="785" t="s">
        <v>308</v>
      </c>
      <c r="DF1923" s="785" t="s">
        <v>308</v>
      </c>
      <c r="DG1923" s="785" t="s">
        <v>308</v>
      </c>
      <c r="DH1923" s="786">
        <v>0</v>
      </c>
      <c r="DI1923" s="774" t="s">
        <v>390</v>
      </c>
      <c r="DJ1923" s="774" t="s">
        <v>397</v>
      </c>
      <c r="DK1923" s="774" t="s">
        <v>397</v>
      </c>
      <c r="DL1923" s="774">
        <v>46283</v>
      </c>
      <c r="DM1923" s="774">
        <v>46296</v>
      </c>
      <c r="DN1923" s="774">
        <v>46296</v>
      </c>
      <c r="DO1923" s="787">
        <v>0</v>
      </c>
      <c r="DP1923" s="774">
        <v>46318</v>
      </c>
      <c r="DQ1923" s="774">
        <v>46311</v>
      </c>
      <c r="DR1923" s="774">
        <v>46311</v>
      </c>
      <c r="DS1923" s="786">
        <v>46318</v>
      </c>
      <c r="DT1923" s="752">
        <v>46311</v>
      </c>
      <c r="DU1923" s="753">
        <v>-10</v>
      </c>
      <c r="DV1923" s="753" t="s">
        <v>308</v>
      </c>
      <c r="DW1923" s="754">
        <v>46297</v>
      </c>
      <c r="DX1923" s="755">
        <v>46301</v>
      </c>
      <c r="DY1923" s="754" t="e">
        <v>#VALUE!</v>
      </c>
      <c r="DZ1923" s="754" t="e">
        <v>#VALUE!</v>
      </c>
      <c r="EA1923" s="754"/>
      <c r="EB1923" s="754"/>
      <c r="HA1923" s="756" t="s">
        <v>397</v>
      </c>
      <c r="HB1923" s="756" t="s">
        <v>397</v>
      </c>
      <c r="HC1923" s="756" t="s">
        <v>397</v>
      </c>
      <c r="HD1923" s="756" t="s">
        <v>397</v>
      </c>
      <c r="HE1923" s="756" t="s">
        <v>397</v>
      </c>
      <c r="HF1923" s="756" t="s">
        <v>397</v>
      </c>
      <c r="HG1923" s="756" t="s">
        <v>397</v>
      </c>
      <c r="HH1923" s="756" t="s">
        <v>397</v>
      </c>
      <c r="HI1923" s="756" t="s">
        <v>397</v>
      </c>
      <c r="HJ1923" s="756" t="s">
        <v>397</v>
      </c>
      <c r="HK1923"/>
      <c r="HL1923"/>
      <c r="HM1923"/>
      <c r="HN1923" s="756" t="str">
        <f t="shared" si="67"/>
        <v>AUTO PRINT</v>
      </c>
      <c r="HO1923"/>
      <c r="HP1923" s="757" t="s">
        <v>572</v>
      </c>
      <c r="HQ1923" s="757" t="s">
        <v>572</v>
      </c>
      <c r="HR1923" s="757" t="s">
        <v>572</v>
      </c>
      <c r="HS1923"/>
      <c r="HW1923" s="758"/>
      <c r="HX1923"/>
      <c r="HY1923" s="759" t="s">
        <v>572</v>
      </c>
      <c r="HZ1923" s="759" t="s">
        <v>572</v>
      </c>
      <c r="IA1923" s="759" t="s">
        <v>572</v>
      </c>
      <c r="IC1923" s="760" t="s">
        <v>572</v>
      </c>
      <c r="ID1923" s="760" t="s">
        <v>572</v>
      </c>
      <c r="IE1923" s="760" t="s">
        <v>572</v>
      </c>
      <c r="IF1923" s="761" t="s">
        <v>572</v>
      </c>
      <c r="IG1923" s="619" t="str">
        <f t="shared" si="68"/>
        <v>IN HOUSE (MANUAL)</v>
      </c>
      <c r="II1923" s="761" t="s">
        <v>572</v>
      </c>
      <c r="IK1923" s="761" t="str">
        <f>IFERROR(VLOOKUP($M1923,#REF!,13,0),"IN HOUSE (MANUAL)")</f>
        <v>IN HOUSE (MANUAL)</v>
      </c>
      <c r="IM1923" s="760" t="s">
        <v>922</v>
      </c>
      <c r="IN1923" s="760" t="s">
        <v>922</v>
      </c>
      <c r="IO1923" s="760">
        <v>2022</v>
      </c>
      <c r="IQ1923" s="760" t="s">
        <v>572</v>
      </c>
      <c r="IR1923" s="760" t="s">
        <v>572</v>
      </c>
      <c r="IT1923" s="760" t="s">
        <v>572</v>
      </c>
      <c r="IV1923" s="760" t="s">
        <v>572</v>
      </c>
      <c r="IW1923" s="760" t="s">
        <v>572</v>
      </c>
      <c r="IY1923" s="760" t="s">
        <v>572</v>
      </c>
      <c r="IZ1923" s="760" t="s">
        <v>572</v>
      </c>
      <c r="JB1923" s="760" t="s">
        <v>572</v>
      </c>
      <c r="JC1923" s="760" t="s">
        <v>572</v>
      </c>
      <c r="JE1923" s="760" t="s">
        <v>572</v>
      </c>
      <c r="JF1923" s="760" t="s">
        <v>572</v>
      </c>
    </row>
    <row r="1924" spans="1:266" ht="17.25" customHeight="1" x14ac:dyDescent="0.35">
      <c r="A1924" s="618" t="s">
        <v>3283</v>
      </c>
      <c r="B1924" s="730">
        <v>87</v>
      </c>
      <c r="C1924" s="730" t="s">
        <v>3229</v>
      </c>
      <c r="D1924" s="730" t="s">
        <v>3229</v>
      </c>
      <c r="E1924" s="730">
        <v>34</v>
      </c>
      <c r="F1924" s="731" t="s">
        <v>574</v>
      </c>
      <c r="G1924" s="732">
        <v>2</v>
      </c>
      <c r="H1924" s="826">
        <v>46196</v>
      </c>
      <c r="I1924" s="730">
        <v>41</v>
      </c>
      <c r="J1924" s="730" t="s">
        <v>308</v>
      </c>
      <c r="K1924" s="730">
        <v>42</v>
      </c>
      <c r="L1924" s="730" t="s">
        <v>3284</v>
      </c>
      <c r="M1924" s="772" t="s">
        <v>3283</v>
      </c>
      <c r="N1924" s="772">
        <v>0</v>
      </c>
      <c r="O1924" s="772" t="s">
        <v>390</v>
      </c>
      <c r="P1924" s="772">
        <v>0</v>
      </c>
      <c r="Q1924" s="772">
        <v>0</v>
      </c>
      <c r="R1924" s="772" t="s">
        <v>3042</v>
      </c>
      <c r="S1924" s="772" t="s">
        <v>308</v>
      </c>
      <c r="T1924" s="772" t="s">
        <v>3066</v>
      </c>
      <c r="U1924" s="772">
        <v>373</v>
      </c>
      <c r="V1924" s="772" t="s">
        <v>308</v>
      </c>
      <c r="W1924" s="772"/>
      <c r="X1924" s="772"/>
      <c r="Y1924" s="773"/>
      <c r="Z1924" s="773"/>
      <c r="AA1924" s="772" t="s">
        <v>40</v>
      </c>
      <c r="AB1924" s="772" t="s">
        <v>890</v>
      </c>
      <c r="AC1924" s="772" t="s">
        <v>899</v>
      </c>
      <c r="AD1924" s="772">
        <v>4332</v>
      </c>
      <c r="AE1924" s="864">
        <v>2616</v>
      </c>
      <c r="AF1924" s="774" t="s">
        <v>390</v>
      </c>
      <c r="AG1924" s="777"/>
      <c r="AH1924" s="777"/>
      <c r="AI1924" s="777" t="s">
        <v>613</v>
      </c>
      <c r="AJ1924" s="778">
        <v>23</v>
      </c>
      <c r="AK1924" s="779"/>
      <c r="AL1924" s="778"/>
      <c r="AM1924" s="780">
        <v>2166</v>
      </c>
      <c r="AN1924" s="780"/>
      <c r="AO1924" s="780">
        <v>2616</v>
      </c>
      <c r="AP1924" s="780"/>
      <c r="AQ1924" s="780"/>
      <c r="AR1924" s="780"/>
      <c r="AS1924" s="780"/>
      <c r="AT1924" s="780"/>
      <c r="AU1924" s="780"/>
      <c r="AV1924" s="780"/>
      <c r="AW1924" s="780"/>
      <c r="AX1924" s="780"/>
      <c r="AY1924" s="780"/>
      <c r="AZ1924" s="780"/>
      <c r="BA1924" s="780"/>
      <c r="BB1924" s="780">
        <v>0</v>
      </c>
      <c r="BC1924" s="780">
        <v>2616</v>
      </c>
      <c r="BD1924" s="780">
        <v>0</v>
      </c>
      <c r="BE1924" s="780">
        <v>0</v>
      </c>
      <c r="BF1924" s="780">
        <v>2616</v>
      </c>
      <c r="BG1924" s="780">
        <v>0</v>
      </c>
      <c r="BH1924" s="780">
        <v>0</v>
      </c>
      <c r="BI1924" s="780">
        <v>2166</v>
      </c>
      <c r="BJ1924" s="780"/>
      <c r="BK1924" s="780">
        <v>0</v>
      </c>
      <c r="BL1924" s="780"/>
      <c r="BM1924" s="780"/>
      <c r="BN1924" s="780" t="s">
        <v>308</v>
      </c>
      <c r="BO1924" s="780" t="s">
        <v>308</v>
      </c>
      <c r="BP1924" s="780" t="s">
        <v>308</v>
      </c>
      <c r="BQ1924" s="780" t="s">
        <v>308</v>
      </c>
      <c r="BR1924" s="780"/>
      <c r="BS1924" s="780" t="s">
        <v>397</v>
      </c>
      <c r="BT1924" s="780"/>
      <c r="BU1924" s="780" t="s">
        <v>579</v>
      </c>
      <c r="BV1924" s="780"/>
      <c r="BW1924" s="780"/>
      <c r="BX1924" s="780"/>
      <c r="BY1924" s="780"/>
      <c r="BZ1924" s="780"/>
      <c r="CA1924" s="780"/>
      <c r="CB1924" s="780"/>
      <c r="CC1924" s="780"/>
      <c r="CD1924" s="780"/>
      <c r="CE1924" s="780"/>
      <c r="CF1924" s="780"/>
      <c r="CG1924" s="780"/>
      <c r="CH1924" s="780"/>
      <c r="CI1924" s="780"/>
      <c r="CJ1924" s="780"/>
      <c r="CK1924" s="773"/>
      <c r="CL1924" s="773" t="s">
        <v>397</v>
      </c>
      <c r="CM1924" s="773" t="s">
        <v>397</v>
      </c>
      <c r="CN1924" s="773" t="s">
        <v>397</v>
      </c>
      <c r="CO1924" s="773" t="s">
        <v>397</v>
      </c>
      <c r="CP1924" s="773">
        <v>2166</v>
      </c>
      <c r="CQ1924" s="773">
        <v>4332</v>
      </c>
      <c r="CR1924" s="772">
        <v>2616</v>
      </c>
      <c r="CS1924" s="781"/>
      <c r="CT1924" s="865" t="s">
        <v>308</v>
      </c>
      <c r="CU1924" s="899" t="s">
        <v>308</v>
      </c>
      <c r="CV1924" s="774"/>
      <c r="CW1924" s="774"/>
      <c r="CX1924" s="865">
        <v>46254</v>
      </c>
      <c r="CY1924" s="784">
        <v>0</v>
      </c>
      <c r="CZ1924" s="784" t="s">
        <v>308</v>
      </c>
      <c r="DA1924" s="785">
        <v>0</v>
      </c>
      <c r="DB1924" s="785">
        <v>0</v>
      </c>
      <c r="DC1924" s="785">
        <v>0</v>
      </c>
      <c r="DD1924" s="785" t="s">
        <v>308</v>
      </c>
      <c r="DE1924" s="785" t="s">
        <v>308</v>
      </c>
      <c r="DF1924" s="785" t="s">
        <v>308</v>
      </c>
      <c r="DG1924" s="785" t="s">
        <v>308</v>
      </c>
      <c r="DH1924" s="786">
        <v>0</v>
      </c>
      <c r="DI1924" s="774" t="s">
        <v>390</v>
      </c>
      <c r="DJ1924" s="774" t="s">
        <v>397</v>
      </c>
      <c r="DK1924" s="774" t="s">
        <v>397</v>
      </c>
      <c r="DL1924" s="774">
        <v>46297</v>
      </c>
      <c r="DM1924" s="774">
        <v>46300</v>
      </c>
      <c r="DN1924" s="774">
        <v>46300</v>
      </c>
      <c r="DO1924" s="787">
        <v>0</v>
      </c>
      <c r="DP1924" s="774">
        <v>46318</v>
      </c>
      <c r="DQ1924" s="774">
        <v>46311</v>
      </c>
      <c r="DR1924" s="774">
        <v>46311</v>
      </c>
      <c r="DS1924" s="786">
        <v>46318</v>
      </c>
      <c r="DT1924" s="752">
        <v>46311</v>
      </c>
      <c r="DU1924" s="753">
        <v>-7</v>
      </c>
      <c r="DV1924" s="753" t="s">
        <v>308</v>
      </c>
      <c r="DW1924" s="754">
        <v>46301</v>
      </c>
      <c r="DX1924" s="755">
        <v>46304</v>
      </c>
      <c r="DY1924" s="754" t="e">
        <v>#VALUE!</v>
      </c>
      <c r="DZ1924" s="754" t="e">
        <v>#VALUE!</v>
      </c>
      <c r="EA1924" s="754"/>
      <c r="EB1924" s="754"/>
      <c r="HA1924" s="756" t="s">
        <v>397</v>
      </c>
      <c r="HB1924" s="756" t="s">
        <v>397</v>
      </c>
      <c r="HC1924" s="756" t="s">
        <v>397</v>
      </c>
      <c r="HD1924" s="756" t="s">
        <v>397</v>
      </c>
      <c r="HE1924" s="756" t="s">
        <v>397</v>
      </c>
      <c r="HF1924" s="756" t="s">
        <v>397</v>
      </c>
      <c r="HG1924" s="756" t="s">
        <v>397</v>
      </c>
      <c r="HH1924" s="756" t="s">
        <v>397</v>
      </c>
      <c r="HI1924" s="756" t="s">
        <v>397</v>
      </c>
      <c r="HJ1924" s="756" t="s">
        <v>397</v>
      </c>
      <c r="HK1924"/>
      <c r="HL1924"/>
      <c r="HM1924"/>
      <c r="HN1924" s="756" t="str">
        <f t="shared" si="67"/>
        <v>AUTO PRINT</v>
      </c>
      <c r="HO1924"/>
      <c r="HP1924" s="757" t="s">
        <v>572</v>
      </c>
      <c r="HQ1924" s="757" t="s">
        <v>572</v>
      </c>
      <c r="HR1924" s="757" t="s">
        <v>572</v>
      </c>
      <c r="HS1924"/>
      <c r="HW1924" s="758"/>
      <c r="HX1924"/>
      <c r="HY1924" s="759" t="s">
        <v>572</v>
      </c>
      <c r="HZ1924" s="759" t="s">
        <v>572</v>
      </c>
      <c r="IA1924" s="759" t="s">
        <v>572</v>
      </c>
      <c r="IC1924" s="760" t="s">
        <v>572</v>
      </c>
      <c r="ID1924" s="760" t="s">
        <v>572</v>
      </c>
      <c r="IE1924" s="760" t="s">
        <v>572</v>
      </c>
      <c r="IF1924" s="761" t="s">
        <v>572</v>
      </c>
      <c r="IG1924" s="619" t="str">
        <f t="shared" si="68"/>
        <v>IN HOUSE (MANUAL)</v>
      </c>
      <c r="II1924" s="761" t="s">
        <v>572</v>
      </c>
      <c r="IK1924" s="761" t="str">
        <f>IFERROR(VLOOKUP($M1924,#REF!,13,0),"IN HOUSE (MANUAL)")</f>
        <v>IN HOUSE (MANUAL)</v>
      </c>
      <c r="IM1924" s="760" t="s">
        <v>572</v>
      </c>
      <c r="IN1924" s="760" t="s">
        <v>572</v>
      </c>
      <c r="IO1924" s="760" t="s">
        <v>572</v>
      </c>
      <c r="IQ1924" s="760" t="s">
        <v>572</v>
      </c>
      <c r="IR1924" s="760" t="s">
        <v>572</v>
      </c>
      <c r="IT1924" s="760" t="s">
        <v>572</v>
      </c>
      <c r="IV1924" s="760" t="s">
        <v>572</v>
      </c>
      <c r="IW1924" s="760" t="s">
        <v>572</v>
      </c>
      <c r="IY1924" s="760" t="s">
        <v>572</v>
      </c>
      <c r="IZ1924" s="760" t="s">
        <v>572</v>
      </c>
      <c r="JB1924" s="760" t="s">
        <v>572</v>
      </c>
      <c r="JC1924" s="760" t="s">
        <v>572</v>
      </c>
      <c r="JE1924" s="760" t="s">
        <v>572</v>
      </c>
      <c r="JF1924" s="760" t="s">
        <v>572</v>
      </c>
    </row>
    <row r="1925" spans="1:266" ht="17.25" customHeight="1" x14ac:dyDescent="0.35">
      <c r="A1925" s="618" t="s">
        <v>3287</v>
      </c>
      <c r="B1925" s="730">
        <v>88</v>
      </c>
      <c r="C1925" s="730" t="s">
        <v>3229</v>
      </c>
      <c r="D1925" s="730" t="s">
        <v>3229</v>
      </c>
      <c r="E1925" s="730">
        <v>34</v>
      </c>
      <c r="F1925" s="731" t="s">
        <v>574</v>
      </c>
      <c r="G1925" s="732">
        <v>2</v>
      </c>
      <c r="H1925" s="733">
        <v>46196</v>
      </c>
      <c r="I1925" s="730">
        <v>42</v>
      </c>
      <c r="J1925" s="730" t="s">
        <v>308</v>
      </c>
      <c r="K1925" s="730">
        <v>42</v>
      </c>
      <c r="L1925" s="730" t="s">
        <v>3288</v>
      </c>
      <c r="M1925" s="772" t="s">
        <v>3287</v>
      </c>
      <c r="N1925" s="868">
        <v>0</v>
      </c>
      <c r="O1925" s="868" t="s">
        <v>390</v>
      </c>
      <c r="P1925" s="868">
        <v>0</v>
      </c>
      <c r="Q1925" s="868">
        <v>0</v>
      </c>
      <c r="R1925" s="772" t="s">
        <v>3042</v>
      </c>
      <c r="S1925" s="772" t="s">
        <v>308</v>
      </c>
      <c r="T1925" s="772" t="s">
        <v>3043</v>
      </c>
      <c r="U1925" s="772">
        <v>373</v>
      </c>
      <c r="V1925" s="772" t="s">
        <v>308</v>
      </c>
      <c r="W1925" s="772"/>
      <c r="X1925" s="772"/>
      <c r="Y1925" s="773"/>
      <c r="Z1925" s="773"/>
      <c r="AA1925" s="772" t="s">
        <v>40</v>
      </c>
      <c r="AB1925" s="772" t="s">
        <v>890</v>
      </c>
      <c r="AC1925" s="772" t="s">
        <v>899</v>
      </c>
      <c r="AD1925" s="772">
        <v>3756</v>
      </c>
      <c r="AE1925" s="775">
        <v>1878</v>
      </c>
      <c r="AF1925" s="774" t="s">
        <v>390</v>
      </c>
      <c r="AG1925" s="777"/>
      <c r="AH1925" s="777"/>
      <c r="AI1925" s="777" t="s">
        <v>613</v>
      </c>
      <c r="AJ1925" s="778">
        <v>24</v>
      </c>
      <c r="AK1925" s="779"/>
      <c r="AL1925" s="778"/>
      <c r="AM1925" s="780">
        <v>1878</v>
      </c>
      <c r="AN1925" s="780"/>
      <c r="AO1925" s="780">
        <v>1878</v>
      </c>
      <c r="AP1925" s="780"/>
      <c r="AQ1925" s="780"/>
      <c r="AR1925" s="780"/>
      <c r="AS1925" s="780"/>
      <c r="AT1925" s="780"/>
      <c r="AU1925" s="780"/>
      <c r="AV1925" s="780"/>
      <c r="AW1925" s="780"/>
      <c r="AX1925" s="780"/>
      <c r="AY1925" s="780"/>
      <c r="AZ1925" s="780"/>
      <c r="BA1925" s="780"/>
      <c r="BB1925" s="780">
        <v>0</v>
      </c>
      <c r="BC1925" s="780">
        <v>1878</v>
      </c>
      <c r="BD1925" s="780">
        <v>0</v>
      </c>
      <c r="BE1925" s="780">
        <v>0</v>
      </c>
      <c r="BF1925" s="780">
        <v>1878</v>
      </c>
      <c r="BG1925" s="780">
        <v>0</v>
      </c>
      <c r="BH1925" s="780">
        <v>0</v>
      </c>
      <c r="BI1925" s="780">
        <v>1878</v>
      </c>
      <c r="BJ1925" s="780"/>
      <c r="BK1925" s="780">
        <v>0</v>
      </c>
      <c r="BL1925" s="780"/>
      <c r="BM1925" s="780"/>
      <c r="BN1925" s="780" t="s">
        <v>308</v>
      </c>
      <c r="BO1925" s="780" t="s">
        <v>308</v>
      </c>
      <c r="BP1925" s="780" t="s">
        <v>308</v>
      </c>
      <c r="BQ1925" s="780" t="s">
        <v>308</v>
      </c>
      <c r="BR1925" s="780"/>
      <c r="BS1925" s="780" t="s">
        <v>397</v>
      </c>
      <c r="BT1925" s="780"/>
      <c r="BU1925" s="780" t="s">
        <v>579</v>
      </c>
      <c r="BV1925" s="780"/>
      <c r="BW1925" s="780"/>
      <c r="BX1925" s="780"/>
      <c r="BY1925" s="780"/>
      <c r="BZ1925" s="780"/>
      <c r="CA1925" s="780"/>
      <c r="CB1925" s="780"/>
      <c r="CC1925" s="780"/>
      <c r="CD1925" s="780"/>
      <c r="CE1925" s="780"/>
      <c r="CF1925" s="780"/>
      <c r="CG1925" s="780"/>
      <c r="CH1925" s="780"/>
      <c r="CI1925" s="780"/>
      <c r="CJ1925" s="780"/>
      <c r="CK1925" s="773"/>
      <c r="CL1925" s="773" t="s">
        <v>397</v>
      </c>
      <c r="CM1925" s="773" t="s">
        <v>397</v>
      </c>
      <c r="CN1925" s="773" t="s">
        <v>397</v>
      </c>
      <c r="CO1925" s="773" t="s">
        <v>397</v>
      </c>
      <c r="CP1925" s="773">
        <v>1878</v>
      </c>
      <c r="CQ1925" s="773">
        <v>3756</v>
      </c>
      <c r="CR1925" s="772">
        <v>1878</v>
      </c>
      <c r="CS1925" s="781"/>
      <c r="CT1925" s="865" t="s">
        <v>308</v>
      </c>
      <c r="CU1925" s="899" t="s">
        <v>308</v>
      </c>
      <c r="CV1925" s="774"/>
      <c r="CW1925" s="774"/>
      <c r="CX1925" s="865">
        <v>46254</v>
      </c>
      <c r="CY1925" s="784">
        <v>0</v>
      </c>
      <c r="CZ1925" s="784" t="s">
        <v>308</v>
      </c>
      <c r="DA1925" s="785">
        <v>0</v>
      </c>
      <c r="DB1925" s="785">
        <v>0</v>
      </c>
      <c r="DC1925" s="785">
        <v>0</v>
      </c>
      <c r="DD1925" s="785" t="s">
        <v>308</v>
      </c>
      <c r="DE1925" s="785" t="s">
        <v>308</v>
      </c>
      <c r="DF1925" s="785" t="s">
        <v>308</v>
      </c>
      <c r="DG1925" s="785" t="s">
        <v>308</v>
      </c>
      <c r="DH1925" s="786">
        <v>0</v>
      </c>
      <c r="DI1925" s="774" t="s">
        <v>390</v>
      </c>
      <c r="DJ1925" s="774" t="s">
        <v>397</v>
      </c>
      <c r="DK1925" s="774" t="s">
        <v>397</v>
      </c>
      <c r="DL1925" s="774">
        <v>46293</v>
      </c>
      <c r="DM1925" s="774">
        <v>46300</v>
      </c>
      <c r="DN1925" s="774">
        <v>46300</v>
      </c>
      <c r="DO1925" s="787">
        <v>0</v>
      </c>
      <c r="DP1925" s="774">
        <v>46318</v>
      </c>
      <c r="DQ1925" s="774">
        <v>46311</v>
      </c>
      <c r="DR1925" s="774">
        <v>46311</v>
      </c>
      <c r="DS1925" s="786">
        <v>46318</v>
      </c>
      <c r="DT1925" s="752">
        <v>46311</v>
      </c>
      <c r="DU1925" s="753">
        <v>-3</v>
      </c>
      <c r="DV1925" s="753" t="s">
        <v>308</v>
      </c>
      <c r="DW1925" s="754">
        <v>46304</v>
      </c>
      <c r="DX1925" s="755">
        <v>46308</v>
      </c>
      <c r="DY1925" s="754" t="e">
        <v>#VALUE!</v>
      </c>
      <c r="DZ1925" s="754" t="e">
        <v>#VALUE!</v>
      </c>
      <c r="EA1925" s="754"/>
      <c r="EB1925" s="754"/>
      <c r="HA1925" s="756" t="s">
        <v>397</v>
      </c>
      <c r="HB1925" s="756" t="s">
        <v>397</v>
      </c>
      <c r="HC1925" s="756" t="s">
        <v>397</v>
      </c>
      <c r="HD1925" s="756" t="s">
        <v>397</v>
      </c>
      <c r="HE1925" s="756" t="s">
        <v>397</v>
      </c>
      <c r="HF1925" s="756" t="s">
        <v>397</v>
      </c>
      <c r="HG1925" s="756" t="s">
        <v>397</v>
      </c>
      <c r="HH1925" s="756" t="s">
        <v>397</v>
      </c>
      <c r="HI1925" s="756" t="s">
        <v>397</v>
      </c>
      <c r="HJ1925" s="756" t="s">
        <v>397</v>
      </c>
      <c r="HK1925"/>
      <c r="HL1925"/>
      <c r="HM1925"/>
      <c r="HN1925" s="756" t="str">
        <f t="shared" si="67"/>
        <v>AUTO PRINT</v>
      </c>
      <c r="HO1925"/>
      <c r="HP1925" s="757" t="s">
        <v>572</v>
      </c>
      <c r="HQ1925" s="757" t="s">
        <v>572</v>
      </c>
      <c r="HR1925" s="757" t="s">
        <v>572</v>
      </c>
      <c r="HS1925"/>
      <c r="HW1925" s="758"/>
      <c r="HX1925"/>
      <c r="HY1925" s="759" t="s">
        <v>572</v>
      </c>
      <c r="HZ1925" s="759" t="s">
        <v>572</v>
      </c>
      <c r="IA1925" s="759" t="s">
        <v>572</v>
      </c>
      <c r="IC1925" s="760" t="s">
        <v>572</v>
      </c>
      <c r="ID1925" s="760" t="s">
        <v>572</v>
      </c>
      <c r="IE1925" s="760" t="s">
        <v>572</v>
      </c>
      <c r="IF1925" s="761" t="s">
        <v>572</v>
      </c>
      <c r="IG1925" s="619" t="str">
        <f t="shared" si="68"/>
        <v>IN HOUSE (MANUAL)</v>
      </c>
      <c r="II1925" s="761" t="s">
        <v>572</v>
      </c>
      <c r="IK1925" s="761" t="str">
        <f>IFERROR(VLOOKUP($M1925,#REF!,13,0),"IN HOUSE (MANUAL)")</f>
        <v>IN HOUSE (MANUAL)</v>
      </c>
      <c r="IM1925" s="760" t="s">
        <v>572</v>
      </c>
      <c r="IN1925" s="760" t="s">
        <v>572</v>
      </c>
      <c r="IO1925" s="760" t="s">
        <v>572</v>
      </c>
      <c r="IQ1925" s="760" t="s">
        <v>572</v>
      </c>
      <c r="IR1925" s="760" t="s">
        <v>572</v>
      </c>
      <c r="IT1925" s="760" t="s">
        <v>572</v>
      </c>
      <c r="IV1925" s="760" t="s">
        <v>572</v>
      </c>
      <c r="IW1925" s="760" t="s">
        <v>572</v>
      </c>
      <c r="IY1925" s="760" t="s">
        <v>572</v>
      </c>
      <c r="IZ1925" s="760" t="s">
        <v>572</v>
      </c>
      <c r="JB1925" s="760" t="s">
        <v>572</v>
      </c>
      <c r="JC1925" s="760" t="s">
        <v>572</v>
      </c>
      <c r="JE1925" s="760" t="s">
        <v>572</v>
      </c>
      <c r="JF1925" s="760" t="s">
        <v>572</v>
      </c>
    </row>
    <row r="1926" spans="1:266" ht="17.25" customHeight="1" x14ac:dyDescent="0.35">
      <c r="A1926" s="618" t="s">
        <v>3350</v>
      </c>
      <c r="B1926" s="730">
        <v>89</v>
      </c>
      <c r="C1926" s="730" t="s">
        <v>3040</v>
      </c>
      <c r="D1926" s="730" t="s">
        <v>3040</v>
      </c>
      <c r="E1926" s="730">
        <v>34</v>
      </c>
      <c r="F1926" s="731" t="s">
        <v>566</v>
      </c>
      <c r="G1926" s="732">
        <v>1</v>
      </c>
      <c r="H1926" s="826">
        <v>46202</v>
      </c>
      <c r="I1926" s="730">
        <v>42</v>
      </c>
      <c r="J1926" s="730" t="s">
        <v>308</v>
      </c>
      <c r="K1926" s="730">
        <v>46</v>
      </c>
      <c r="L1926" s="730" t="s">
        <v>3351</v>
      </c>
      <c r="M1926" s="805" t="s">
        <v>3350</v>
      </c>
      <c r="N1926" s="907" t="s">
        <v>390</v>
      </c>
      <c r="O1926" s="907">
        <v>0</v>
      </c>
      <c r="P1926" s="907">
        <v>0</v>
      </c>
      <c r="Q1926" s="907">
        <v>0</v>
      </c>
      <c r="R1926" s="805">
        <v>373</v>
      </c>
      <c r="S1926" s="805" t="s">
        <v>308</v>
      </c>
      <c r="T1926" s="805" t="s">
        <v>2980</v>
      </c>
      <c r="U1926" s="805">
        <v>373</v>
      </c>
      <c r="V1926" s="805" t="s">
        <v>308</v>
      </c>
      <c r="W1926" s="805"/>
      <c r="X1926" s="805"/>
      <c r="Y1926" s="806"/>
      <c r="Z1926" s="806"/>
      <c r="AA1926" s="805" t="s">
        <v>309</v>
      </c>
      <c r="AB1926" s="805" t="s">
        <v>750</v>
      </c>
      <c r="AC1926" s="805" t="s">
        <v>727</v>
      </c>
      <c r="AD1926" s="805">
        <v>288</v>
      </c>
      <c r="AE1926" s="903">
        <v>288</v>
      </c>
      <c r="AF1926" s="809" t="s">
        <v>390</v>
      </c>
      <c r="AG1926" s="810"/>
      <c r="AH1926" s="810"/>
      <c r="AI1926" s="810" t="s">
        <v>728</v>
      </c>
      <c r="AJ1926" s="811">
        <v>25</v>
      </c>
      <c r="AK1926" s="812"/>
      <c r="AL1926" s="811"/>
      <c r="AM1926" s="813">
        <v>0</v>
      </c>
      <c r="AN1926" s="813"/>
      <c r="AO1926" s="813"/>
      <c r="AP1926" s="813"/>
      <c r="AQ1926" s="813"/>
      <c r="AR1926" s="813"/>
      <c r="AS1926" s="813"/>
      <c r="AT1926" s="813"/>
      <c r="AU1926" s="813"/>
      <c r="AV1926" s="813"/>
      <c r="AW1926" s="813"/>
      <c r="AX1926" s="813"/>
      <c r="AY1926" s="813"/>
      <c r="AZ1926" s="813"/>
      <c r="BA1926" s="813"/>
      <c r="BB1926" s="813">
        <v>0</v>
      </c>
      <c r="BC1926" s="813">
        <v>0</v>
      </c>
      <c r="BD1926" s="813">
        <v>0</v>
      </c>
      <c r="BE1926" s="813">
        <v>0</v>
      </c>
      <c r="BF1926" s="813">
        <v>0</v>
      </c>
      <c r="BG1926" s="813">
        <v>0</v>
      </c>
      <c r="BH1926" s="813">
        <v>0</v>
      </c>
      <c r="BI1926" s="813" t="s">
        <v>397</v>
      </c>
      <c r="BJ1926" s="813"/>
      <c r="BK1926" s="813">
        <v>288</v>
      </c>
      <c r="BL1926" s="813"/>
      <c r="BM1926" s="813"/>
      <c r="BN1926" s="813" t="s">
        <v>308</v>
      </c>
      <c r="BO1926" s="813" t="s">
        <v>308</v>
      </c>
      <c r="BP1926" s="813" t="s">
        <v>308</v>
      </c>
      <c r="BQ1926" s="813" t="s">
        <v>308</v>
      </c>
      <c r="BR1926" s="813"/>
      <c r="BS1926" s="813">
        <v>288</v>
      </c>
      <c r="BT1926" s="813"/>
      <c r="BU1926" s="813" t="s">
        <v>579</v>
      </c>
      <c r="BV1926" s="813"/>
      <c r="BW1926" s="813"/>
      <c r="BX1926" s="813"/>
      <c r="BY1926" s="813"/>
      <c r="BZ1926" s="813"/>
      <c r="CA1926" s="813"/>
      <c r="CB1926" s="813"/>
      <c r="CC1926" s="813"/>
      <c r="CD1926" s="813"/>
      <c r="CE1926" s="813"/>
      <c r="CF1926" s="813"/>
      <c r="CG1926" s="813"/>
      <c r="CH1926" s="813"/>
      <c r="CI1926" s="813"/>
      <c r="CJ1926" s="813"/>
      <c r="CK1926" s="806"/>
      <c r="CL1926" s="806" t="s">
        <v>397</v>
      </c>
      <c r="CM1926" s="806" t="s">
        <v>397</v>
      </c>
      <c r="CN1926" s="806" t="s">
        <v>397</v>
      </c>
      <c r="CO1926" s="806" t="s">
        <v>397</v>
      </c>
      <c r="CP1926" s="806">
        <v>288</v>
      </c>
      <c r="CQ1926" s="806">
        <v>288</v>
      </c>
      <c r="CR1926" s="805">
        <v>288</v>
      </c>
      <c r="CS1926" s="814"/>
      <c r="CT1926" s="905" t="s">
        <v>308</v>
      </c>
      <c r="CU1926" s="906" t="s">
        <v>308</v>
      </c>
      <c r="CV1926" s="807"/>
      <c r="CW1926" s="950"/>
      <c r="CX1926" s="905">
        <v>46267</v>
      </c>
      <c r="CY1926" s="817">
        <v>0</v>
      </c>
      <c r="CZ1926" s="817">
        <v>0</v>
      </c>
      <c r="DA1926" s="818">
        <v>0</v>
      </c>
      <c r="DB1926" s="818">
        <v>0</v>
      </c>
      <c r="DC1926" s="818">
        <v>0</v>
      </c>
      <c r="DD1926" s="818" t="s">
        <v>308</v>
      </c>
      <c r="DE1926" s="818" t="s">
        <v>308</v>
      </c>
      <c r="DF1926" s="818" t="s">
        <v>308</v>
      </c>
      <c r="DG1926" s="818" t="s">
        <v>308</v>
      </c>
      <c r="DH1926" s="819">
        <v>0</v>
      </c>
      <c r="DI1926" s="807" t="s">
        <v>390</v>
      </c>
      <c r="DJ1926" s="807" t="s">
        <v>390</v>
      </c>
      <c r="DK1926" s="807" t="s">
        <v>390</v>
      </c>
      <c r="DL1926" s="807">
        <v>46290</v>
      </c>
      <c r="DM1926" s="807">
        <v>46294</v>
      </c>
      <c r="DN1926" s="807">
        <v>46294</v>
      </c>
      <c r="DO1926" s="820" t="s">
        <v>308</v>
      </c>
      <c r="DP1926" s="807">
        <v>46311</v>
      </c>
      <c r="DQ1926" s="807">
        <v>46339</v>
      </c>
      <c r="DR1926" s="807">
        <v>46339</v>
      </c>
      <c r="DS1926" s="819">
        <v>46311</v>
      </c>
      <c r="DT1926" s="752">
        <v>46339</v>
      </c>
      <c r="DU1926" s="753">
        <v>-31</v>
      </c>
      <c r="DV1926" s="753" t="s">
        <v>308</v>
      </c>
      <c r="DW1926" s="754">
        <v>46308</v>
      </c>
      <c r="DX1926" s="755">
        <v>46308</v>
      </c>
      <c r="DY1926" s="754" t="e">
        <v>#VALUE!</v>
      </c>
      <c r="DZ1926" s="754" t="e">
        <v>#VALUE!</v>
      </c>
      <c r="EA1926" s="754"/>
      <c r="EB1926" s="754"/>
      <c r="HA1926" s="756" t="s">
        <v>397</v>
      </c>
      <c r="HB1926" s="756" t="s">
        <v>397</v>
      </c>
      <c r="HC1926" s="756" t="s">
        <v>397</v>
      </c>
      <c r="HD1926" s="756" t="s">
        <v>397</v>
      </c>
      <c r="HE1926" s="756" t="s">
        <v>397</v>
      </c>
      <c r="HF1926" s="756" t="s">
        <v>397</v>
      </c>
      <c r="HG1926" s="756" t="s">
        <v>397</v>
      </c>
      <c r="HH1926" s="756" t="s">
        <v>397</v>
      </c>
      <c r="HI1926" s="756" t="s">
        <v>397</v>
      </c>
      <c r="HJ1926" s="756" t="s">
        <v>397</v>
      </c>
      <c r="HK1926"/>
      <c r="HL1926"/>
      <c r="HM1926"/>
      <c r="HN1926" s="756" t="str">
        <f t="shared" si="67"/>
        <v>AUTO PRINT</v>
      </c>
      <c r="HO1926"/>
      <c r="HP1926" s="757" t="s">
        <v>572</v>
      </c>
      <c r="HQ1926" s="757" t="s">
        <v>572</v>
      </c>
      <c r="HR1926" s="757" t="s">
        <v>572</v>
      </c>
      <c r="HS1926"/>
      <c r="HW1926" s="758"/>
      <c r="HX1926"/>
      <c r="HY1926" s="759" t="s">
        <v>572</v>
      </c>
      <c r="HZ1926" s="759" t="s">
        <v>572</v>
      </c>
      <c r="IA1926" s="759" t="s">
        <v>572</v>
      </c>
      <c r="IC1926" s="760" t="s">
        <v>572</v>
      </c>
      <c r="ID1926" s="760" t="s">
        <v>572</v>
      </c>
      <c r="IE1926" s="760" t="s">
        <v>572</v>
      </c>
      <c r="IF1926" s="761" t="s">
        <v>572</v>
      </c>
      <c r="IG1926" s="619" t="str">
        <f t="shared" si="68"/>
        <v>IN HOUSE (MANUAL)</v>
      </c>
      <c r="II1926" s="761" t="s">
        <v>572</v>
      </c>
      <c r="IK1926" s="761" t="str">
        <f>IFERROR(VLOOKUP($M1926,#REF!,13,0),"IN HOUSE (MANUAL)")</f>
        <v>IN HOUSE (MANUAL)</v>
      </c>
      <c r="IM1926" s="760" t="s">
        <v>397</v>
      </c>
      <c r="IN1926" s="760" t="s">
        <v>397</v>
      </c>
      <c r="IO1926" s="760" t="s">
        <v>572</v>
      </c>
      <c r="IQ1926" s="760" t="s">
        <v>572</v>
      </c>
      <c r="IR1926" s="760" t="s">
        <v>572</v>
      </c>
      <c r="IT1926" s="760" t="s">
        <v>572</v>
      </c>
      <c r="IV1926" s="760" t="s">
        <v>572</v>
      </c>
      <c r="IW1926" s="760" t="s">
        <v>572</v>
      </c>
      <c r="IY1926" s="760" t="s">
        <v>572</v>
      </c>
      <c r="IZ1926" s="760" t="s">
        <v>572</v>
      </c>
      <c r="JB1926" s="760" t="s">
        <v>572</v>
      </c>
      <c r="JC1926" s="760" t="s">
        <v>572</v>
      </c>
      <c r="JE1926" s="760" t="s">
        <v>572</v>
      </c>
      <c r="JF1926" s="760" t="s">
        <v>572</v>
      </c>
    </row>
    <row r="1927" spans="1:266" ht="17.25" customHeight="1" x14ac:dyDescent="0.35">
      <c r="A1927" s="618" t="s">
        <v>3352</v>
      </c>
      <c r="B1927" s="730">
        <v>90</v>
      </c>
      <c r="C1927" s="730" t="s">
        <v>3040</v>
      </c>
      <c r="D1927" s="730" t="s">
        <v>3040</v>
      </c>
      <c r="E1927" s="730">
        <v>34</v>
      </c>
      <c r="F1927" s="731" t="s">
        <v>566</v>
      </c>
      <c r="G1927" s="732">
        <v>1</v>
      </c>
      <c r="H1927" s="733">
        <v>46202</v>
      </c>
      <c r="I1927" s="730">
        <v>42</v>
      </c>
      <c r="J1927" s="730" t="s">
        <v>308</v>
      </c>
      <c r="K1927" s="730">
        <v>46</v>
      </c>
      <c r="L1927" s="730" t="s">
        <v>3351</v>
      </c>
      <c r="M1927" s="805" t="s">
        <v>3352</v>
      </c>
      <c r="N1927" s="907" t="s">
        <v>390</v>
      </c>
      <c r="O1927" s="907">
        <v>0</v>
      </c>
      <c r="P1927" s="907">
        <v>0</v>
      </c>
      <c r="Q1927" s="907">
        <v>0</v>
      </c>
      <c r="R1927" s="805">
        <v>373</v>
      </c>
      <c r="S1927" s="805" t="s">
        <v>308</v>
      </c>
      <c r="T1927" s="805" t="s">
        <v>2980</v>
      </c>
      <c r="U1927" s="805">
        <v>373</v>
      </c>
      <c r="V1927" s="805" t="s">
        <v>308</v>
      </c>
      <c r="W1927" s="805"/>
      <c r="X1927" s="805"/>
      <c r="Y1927" s="806"/>
      <c r="Z1927" s="806"/>
      <c r="AA1927" s="805" t="s">
        <v>309</v>
      </c>
      <c r="AB1927" s="805" t="s">
        <v>750</v>
      </c>
      <c r="AC1927" s="805" t="s">
        <v>727</v>
      </c>
      <c r="AD1927" s="805">
        <v>12</v>
      </c>
      <c r="AE1927" s="808">
        <v>12</v>
      </c>
      <c r="AF1927" s="807" t="s">
        <v>390</v>
      </c>
      <c r="AG1927" s="810"/>
      <c r="AH1927" s="810"/>
      <c r="AI1927" s="810" t="s">
        <v>728</v>
      </c>
      <c r="AJ1927" s="811">
        <v>26</v>
      </c>
      <c r="AK1927" s="812"/>
      <c r="AL1927" s="811"/>
      <c r="AM1927" s="813">
        <v>0</v>
      </c>
      <c r="AN1927" s="813"/>
      <c r="AO1927" s="813"/>
      <c r="AP1927" s="813"/>
      <c r="AQ1927" s="813"/>
      <c r="AR1927" s="813"/>
      <c r="AS1927" s="813"/>
      <c r="AT1927" s="813"/>
      <c r="AU1927" s="813"/>
      <c r="AV1927" s="813"/>
      <c r="AW1927" s="813"/>
      <c r="AX1927" s="813"/>
      <c r="AY1927" s="813"/>
      <c r="AZ1927" s="813"/>
      <c r="BA1927" s="813"/>
      <c r="BB1927" s="813">
        <v>0</v>
      </c>
      <c r="BC1927" s="813">
        <v>0</v>
      </c>
      <c r="BD1927" s="813">
        <v>0</v>
      </c>
      <c r="BE1927" s="813">
        <v>0</v>
      </c>
      <c r="BF1927" s="813">
        <v>0</v>
      </c>
      <c r="BG1927" s="813">
        <v>0</v>
      </c>
      <c r="BH1927" s="813">
        <v>0</v>
      </c>
      <c r="BI1927" s="813" t="s">
        <v>397</v>
      </c>
      <c r="BJ1927" s="813"/>
      <c r="BK1927" s="813">
        <v>12</v>
      </c>
      <c r="BL1927" s="813"/>
      <c r="BM1927" s="813"/>
      <c r="BN1927" s="813" t="s">
        <v>308</v>
      </c>
      <c r="BO1927" s="813" t="s">
        <v>308</v>
      </c>
      <c r="BP1927" s="813" t="s">
        <v>308</v>
      </c>
      <c r="BQ1927" s="813" t="s">
        <v>308</v>
      </c>
      <c r="BR1927" s="813"/>
      <c r="BS1927" s="813">
        <v>12</v>
      </c>
      <c r="BT1927" s="813"/>
      <c r="BU1927" s="813" t="s">
        <v>579</v>
      </c>
      <c r="BV1927" s="813"/>
      <c r="BW1927" s="813"/>
      <c r="BX1927" s="813"/>
      <c r="BY1927" s="813"/>
      <c r="BZ1927" s="813"/>
      <c r="CA1927" s="813"/>
      <c r="CB1927" s="813"/>
      <c r="CC1927" s="813"/>
      <c r="CD1927" s="813"/>
      <c r="CE1927" s="813"/>
      <c r="CF1927" s="813"/>
      <c r="CG1927" s="813"/>
      <c r="CH1927" s="813"/>
      <c r="CI1927" s="813"/>
      <c r="CJ1927" s="813"/>
      <c r="CK1927" s="806"/>
      <c r="CL1927" s="806" t="s">
        <v>397</v>
      </c>
      <c r="CM1927" s="806" t="s">
        <v>397</v>
      </c>
      <c r="CN1927" s="806" t="s">
        <v>397</v>
      </c>
      <c r="CO1927" s="806" t="s">
        <v>397</v>
      </c>
      <c r="CP1927" s="806">
        <v>12</v>
      </c>
      <c r="CQ1927" s="806">
        <v>12</v>
      </c>
      <c r="CR1927" s="805">
        <v>12</v>
      </c>
      <c r="CS1927" s="814"/>
      <c r="CT1927" s="905" t="s">
        <v>308</v>
      </c>
      <c r="CU1927" s="906" t="s">
        <v>308</v>
      </c>
      <c r="CV1927" s="807"/>
      <c r="CW1927" s="950"/>
      <c r="CX1927" s="905">
        <v>46267</v>
      </c>
      <c r="CY1927" s="817">
        <v>0</v>
      </c>
      <c r="CZ1927" s="817">
        <v>0</v>
      </c>
      <c r="DA1927" s="818">
        <v>0</v>
      </c>
      <c r="DB1927" s="818">
        <v>0</v>
      </c>
      <c r="DC1927" s="818">
        <v>0</v>
      </c>
      <c r="DD1927" s="818" t="s">
        <v>308</v>
      </c>
      <c r="DE1927" s="818" t="s">
        <v>308</v>
      </c>
      <c r="DF1927" s="818" t="s">
        <v>308</v>
      </c>
      <c r="DG1927" s="818" t="s">
        <v>308</v>
      </c>
      <c r="DH1927" s="819">
        <v>0</v>
      </c>
      <c r="DI1927" s="807" t="s">
        <v>390</v>
      </c>
      <c r="DJ1927" s="807" t="s">
        <v>390</v>
      </c>
      <c r="DK1927" s="807" t="s">
        <v>390</v>
      </c>
      <c r="DL1927" s="807">
        <v>46290</v>
      </c>
      <c r="DM1927" s="807">
        <v>46294</v>
      </c>
      <c r="DN1927" s="807">
        <v>46294</v>
      </c>
      <c r="DO1927" s="820" t="s">
        <v>308</v>
      </c>
      <c r="DP1927" s="809">
        <v>46311</v>
      </c>
      <c r="DQ1927" s="807">
        <v>46339</v>
      </c>
      <c r="DR1927" s="807">
        <v>46339</v>
      </c>
      <c r="DS1927" s="819">
        <v>46311</v>
      </c>
      <c r="DT1927" s="752">
        <v>46339</v>
      </c>
      <c r="DU1927" s="753">
        <v>-31</v>
      </c>
      <c r="DV1927" s="753" t="s">
        <v>308</v>
      </c>
      <c r="DW1927" s="754">
        <v>46308</v>
      </c>
      <c r="DX1927" s="755">
        <v>46308</v>
      </c>
      <c r="DY1927" s="754" t="e">
        <v>#VALUE!</v>
      </c>
      <c r="DZ1927" s="754" t="e">
        <v>#VALUE!</v>
      </c>
      <c r="EA1927" s="754"/>
      <c r="EB1927" s="754"/>
      <c r="HA1927" s="756" t="s">
        <v>397</v>
      </c>
      <c r="HB1927" s="756" t="s">
        <v>397</v>
      </c>
      <c r="HC1927" s="756" t="s">
        <v>397</v>
      </c>
      <c r="HD1927" s="756" t="s">
        <v>397</v>
      </c>
      <c r="HE1927" s="756" t="s">
        <v>397</v>
      </c>
      <c r="HF1927" s="756" t="s">
        <v>397</v>
      </c>
      <c r="HG1927" s="756" t="s">
        <v>397</v>
      </c>
      <c r="HH1927" s="756" t="s">
        <v>397</v>
      </c>
      <c r="HI1927" s="756" t="s">
        <v>397</v>
      </c>
      <c r="HJ1927" s="756" t="s">
        <v>397</v>
      </c>
      <c r="HK1927"/>
      <c r="HL1927"/>
      <c r="HM1927"/>
      <c r="HN1927" s="756" t="str">
        <f t="shared" si="67"/>
        <v>AUTO PRINT</v>
      </c>
      <c r="HO1927"/>
      <c r="HP1927" s="757" t="s">
        <v>572</v>
      </c>
      <c r="HQ1927" s="757" t="s">
        <v>572</v>
      </c>
      <c r="HR1927" s="757" t="s">
        <v>572</v>
      </c>
      <c r="HS1927"/>
      <c r="HW1927" s="758"/>
      <c r="HX1927"/>
      <c r="HY1927" s="759" t="s">
        <v>572</v>
      </c>
      <c r="HZ1927" s="759" t="s">
        <v>572</v>
      </c>
      <c r="IA1927" s="759" t="s">
        <v>572</v>
      </c>
      <c r="IC1927" s="760" t="s">
        <v>572</v>
      </c>
      <c r="ID1927" s="760" t="s">
        <v>572</v>
      </c>
      <c r="IE1927" s="760" t="s">
        <v>572</v>
      </c>
      <c r="IF1927" s="761" t="s">
        <v>572</v>
      </c>
      <c r="IG1927" s="619" t="str">
        <f t="shared" si="68"/>
        <v>IN HOUSE (MANUAL)</v>
      </c>
      <c r="II1927" s="761" t="s">
        <v>572</v>
      </c>
      <c r="IK1927" s="761" t="str">
        <f>IFERROR(VLOOKUP($M1927,#REF!,13,0),"IN HOUSE (MANUAL)")</f>
        <v>IN HOUSE (MANUAL)</v>
      </c>
      <c r="IM1927" s="760" t="s">
        <v>397</v>
      </c>
      <c r="IN1927" s="760" t="s">
        <v>397</v>
      </c>
      <c r="IO1927" s="760" t="s">
        <v>572</v>
      </c>
      <c r="IQ1927" s="760" t="s">
        <v>572</v>
      </c>
      <c r="IR1927" s="760" t="s">
        <v>572</v>
      </c>
      <c r="IT1927" s="760" t="s">
        <v>572</v>
      </c>
      <c r="IV1927" s="760" t="s">
        <v>572</v>
      </c>
      <c r="IW1927" s="760" t="s">
        <v>572</v>
      </c>
      <c r="IY1927" s="760" t="s">
        <v>572</v>
      </c>
      <c r="IZ1927" s="760" t="s">
        <v>572</v>
      </c>
      <c r="JB1927" s="760" t="s">
        <v>572</v>
      </c>
      <c r="JC1927" s="760" t="s">
        <v>572</v>
      </c>
      <c r="JE1927" s="760" t="s">
        <v>572</v>
      </c>
      <c r="JF1927" s="760" t="s">
        <v>572</v>
      </c>
    </row>
    <row r="1928" spans="1:266" ht="17.25" customHeight="1" x14ac:dyDescent="0.35">
      <c r="A1928" s="618" t="s">
        <v>3353</v>
      </c>
      <c r="B1928" s="730">
        <v>91</v>
      </c>
      <c r="C1928" s="730" t="s">
        <v>3040</v>
      </c>
      <c r="D1928" s="730" t="s">
        <v>3040</v>
      </c>
      <c r="E1928" s="730">
        <v>34</v>
      </c>
      <c r="F1928" s="821" t="s">
        <v>566</v>
      </c>
      <c r="G1928" s="732">
        <v>1</v>
      </c>
      <c r="H1928" s="826">
        <v>46202</v>
      </c>
      <c r="I1928" s="730">
        <v>42</v>
      </c>
      <c r="J1928" s="730" t="s">
        <v>308</v>
      </c>
      <c r="K1928" s="730">
        <v>46</v>
      </c>
      <c r="L1928" s="730" t="s">
        <v>3351</v>
      </c>
      <c r="M1928" s="907" t="s">
        <v>3353</v>
      </c>
      <c r="N1928" s="907" t="s">
        <v>390</v>
      </c>
      <c r="O1928" s="907">
        <v>0</v>
      </c>
      <c r="P1928" s="907">
        <v>0</v>
      </c>
      <c r="Q1928" s="907">
        <v>0</v>
      </c>
      <c r="R1928" s="907">
        <v>373</v>
      </c>
      <c r="S1928" s="907" t="s">
        <v>308</v>
      </c>
      <c r="T1928" s="907" t="s">
        <v>2980</v>
      </c>
      <c r="U1928" s="907">
        <v>373</v>
      </c>
      <c r="V1928" s="907" t="s">
        <v>308</v>
      </c>
      <c r="W1928" s="907"/>
      <c r="X1928" s="907"/>
      <c r="Y1928" s="908"/>
      <c r="Z1928" s="908"/>
      <c r="AA1928" s="907" t="s">
        <v>309</v>
      </c>
      <c r="AB1928" s="907" t="s">
        <v>750</v>
      </c>
      <c r="AC1928" s="907" t="s">
        <v>727</v>
      </c>
      <c r="AD1928" s="907">
        <v>48</v>
      </c>
      <c r="AE1928" s="808">
        <v>48</v>
      </c>
      <c r="AF1928" s="809" t="s">
        <v>390</v>
      </c>
      <c r="AG1928" s="919"/>
      <c r="AH1928" s="919"/>
      <c r="AI1928" s="919" t="s">
        <v>728</v>
      </c>
      <c r="AJ1928" s="811">
        <v>27</v>
      </c>
      <c r="AK1928" s="909"/>
      <c r="AL1928" s="910"/>
      <c r="AM1928" s="911">
        <v>0</v>
      </c>
      <c r="AN1928" s="911"/>
      <c r="AO1928" s="911"/>
      <c r="AP1928" s="911"/>
      <c r="AQ1928" s="911"/>
      <c r="AR1928" s="911"/>
      <c r="AS1928" s="911"/>
      <c r="AT1928" s="911"/>
      <c r="AU1928" s="911"/>
      <c r="AV1928" s="911"/>
      <c r="AW1928" s="911"/>
      <c r="AX1928" s="911"/>
      <c r="AY1928" s="911"/>
      <c r="AZ1928" s="911"/>
      <c r="BA1928" s="911"/>
      <c r="BB1928" s="911">
        <v>0</v>
      </c>
      <c r="BC1928" s="911">
        <v>0</v>
      </c>
      <c r="BD1928" s="911">
        <v>0</v>
      </c>
      <c r="BE1928" s="911">
        <v>0</v>
      </c>
      <c r="BF1928" s="911">
        <v>0</v>
      </c>
      <c r="BG1928" s="911">
        <v>0</v>
      </c>
      <c r="BH1928" s="911">
        <v>0</v>
      </c>
      <c r="BI1928" s="911" t="s">
        <v>397</v>
      </c>
      <c r="BJ1928" s="911"/>
      <c r="BK1928" s="911">
        <v>48</v>
      </c>
      <c r="BL1928" s="911"/>
      <c r="BM1928" s="911"/>
      <c r="BN1928" s="911" t="s">
        <v>308</v>
      </c>
      <c r="BO1928" s="911" t="s">
        <v>308</v>
      </c>
      <c r="BP1928" s="911" t="s">
        <v>308</v>
      </c>
      <c r="BQ1928" s="911" t="s">
        <v>308</v>
      </c>
      <c r="BR1928" s="911"/>
      <c r="BS1928" s="911">
        <v>48</v>
      </c>
      <c r="BT1928" s="911"/>
      <c r="BU1928" s="911" t="s">
        <v>579</v>
      </c>
      <c r="BV1928" s="911"/>
      <c r="BW1928" s="911"/>
      <c r="BX1928" s="911"/>
      <c r="BY1928" s="911"/>
      <c r="BZ1928" s="911"/>
      <c r="CA1928" s="911"/>
      <c r="CB1928" s="911"/>
      <c r="CC1928" s="911"/>
      <c r="CD1928" s="911"/>
      <c r="CE1928" s="911"/>
      <c r="CF1928" s="911"/>
      <c r="CG1928" s="911"/>
      <c r="CH1928" s="911"/>
      <c r="CI1928" s="911"/>
      <c r="CJ1928" s="911"/>
      <c r="CK1928" s="908"/>
      <c r="CL1928" s="908" t="s">
        <v>397</v>
      </c>
      <c r="CM1928" s="908" t="s">
        <v>397</v>
      </c>
      <c r="CN1928" s="908" t="s">
        <v>397</v>
      </c>
      <c r="CO1928" s="908" t="s">
        <v>397</v>
      </c>
      <c r="CP1928" s="908">
        <v>48</v>
      </c>
      <c r="CQ1928" s="908">
        <v>48</v>
      </c>
      <c r="CR1928" s="907">
        <v>48</v>
      </c>
      <c r="CS1928" s="922"/>
      <c r="CT1928" s="815" t="s">
        <v>308</v>
      </c>
      <c r="CU1928" s="816" t="s">
        <v>308</v>
      </c>
      <c r="CV1928" s="809"/>
      <c r="CW1928" s="951"/>
      <c r="CX1928" s="815">
        <v>46267</v>
      </c>
      <c r="CY1928" s="920">
        <v>0</v>
      </c>
      <c r="CZ1928" s="920">
        <v>0</v>
      </c>
      <c r="DA1928" s="913">
        <v>0</v>
      </c>
      <c r="DB1928" s="913">
        <v>0</v>
      </c>
      <c r="DC1928" s="913">
        <v>0</v>
      </c>
      <c r="DD1928" s="913" t="s">
        <v>308</v>
      </c>
      <c r="DE1928" s="913" t="s">
        <v>308</v>
      </c>
      <c r="DF1928" s="913" t="s">
        <v>308</v>
      </c>
      <c r="DG1928" s="913" t="s">
        <v>308</v>
      </c>
      <c r="DH1928" s="914">
        <v>0</v>
      </c>
      <c r="DI1928" s="809" t="s">
        <v>390</v>
      </c>
      <c r="DJ1928" s="809" t="s">
        <v>390</v>
      </c>
      <c r="DK1928" s="809" t="s">
        <v>390</v>
      </c>
      <c r="DL1928" s="809">
        <v>46290</v>
      </c>
      <c r="DM1928" s="809">
        <v>46294</v>
      </c>
      <c r="DN1928" s="809">
        <v>46294</v>
      </c>
      <c r="DO1928" s="915" t="s">
        <v>308</v>
      </c>
      <c r="DP1928" s="809">
        <v>46311</v>
      </c>
      <c r="DQ1928" s="809">
        <v>46339</v>
      </c>
      <c r="DR1928" s="809">
        <v>46339</v>
      </c>
      <c r="DS1928" s="914">
        <v>46311</v>
      </c>
      <c r="DT1928" s="752">
        <v>46339</v>
      </c>
      <c r="DU1928" s="753">
        <v>-31</v>
      </c>
      <c r="DV1928" s="753" t="s">
        <v>308</v>
      </c>
      <c r="DW1928" s="754">
        <v>46308</v>
      </c>
      <c r="DX1928" s="755">
        <v>46308</v>
      </c>
      <c r="DY1928" s="754" t="e">
        <v>#VALUE!</v>
      </c>
      <c r="DZ1928" s="754" t="e">
        <v>#VALUE!</v>
      </c>
      <c r="EA1928" s="754"/>
      <c r="EB1928" s="754"/>
      <c r="HA1928" s="756" t="s">
        <v>397</v>
      </c>
      <c r="HB1928" s="756" t="s">
        <v>397</v>
      </c>
      <c r="HC1928" s="756" t="s">
        <v>397</v>
      </c>
      <c r="HD1928" s="756" t="s">
        <v>397</v>
      </c>
      <c r="HE1928" s="756" t="s">
        <v>397</v>
      </c>
      <c r="HF1928" s="756" t="s">
        <v>397</v>
      </c>
      <c r="HG1928" s="756" t="s">
        <v>397</v>
      </c>
      <c r="HH1928" s="756" t="s">
        <v>397</v>
      </c>
      <c r="HI1928" s="756" t="s">
        <v>397</v>
      </c>
      <c r="HJ1928" s="756" t="s">
        <v>397</v>
      </c>
      <c r="HK1928"/>
      <c r="HL1928"/>
      <c r="HM1928"/>
      <c r="HN1928" s="756" t="str">
        <f t="shared" si="67"/>
        <v>AUTO PRINT</v>
      </c>
      <c r="HO1928"/>
      <c r="HP1928" s="757" t="s">
        <v>572</v>
      </c>
      <c r="HQ1928" s="757" t="s">
        <v>572</v>
      </c>
      <c r="HR1928" s="757" t="s">
        <v>572</v>
      </c>
      <c r="HS1928"/>
      <c r="HW1928" s="758"/>
      <c r="HX1928"/>
      <c r="HY1928" s="759" t="s">
        <v>572</v>
      </c>
      <c r="HZ1928" s="759" t="s">
        <v>572</v>
      </c>
      <c r="IA1928" s="759" t="s">
        <v>572</v>
      </c>
      <c r="IC1928" s="760" t="s">
        <v>572</v>
      </c>
      <c r="ID1928" s="760" t="s">
        <v>572</v>
      </c>
      <c r="IE1928" s="760" t="s">
        <v>572</v>
      </c>
      <c r="IF1928" s="761" t="s">
        <v>572</v>
      </c>
      <c r="IG1928" s="619" t="str">
        <f t="shared" si="68"/>
        <v>IN HOUSE (MANUAL)</v>
      </c>
      <c r="II1928" s="761" t="s">
        <v>572</v>
      </c>
      <c r="IK1928" s="761" t="str">
        <f>IFERROR(VLOOKUP($M1928,#REF!,13,0),"IN HOUSE (MANUAL)")</f>
        <v>IN HOUSE (MANUAL)</v>
      </c>
      <c r="IM1928" s="760" t="s">
        <v>397</v>
      </c>
      <c r="IN1928" s="760" t="s">
        <v>397</v>
      </c>
      <c r="IO1928" s="760" t="s">
        <v>572</v>
      </c>
      <c r="IQ1928" s="760" t="s">
        <v>572</v>
      </c>
      <c r="IR1928" s="760" t="s">
        <v>572</v>
      </c>
      <c r="IT1928" s="760" t="s">
        <v>572</v>
      </c>
      <c r="IV1928" s="760" t="s">
        <v>572</v>
      </c>
      <c r="IW1928" s="760" t="s">
        <v>572</v>
      </c>
      <c r="IY1928" s="760" t="s">
        <v>572</v>
      </c>
      <c r="IZ1928" s="760" t="s">
        <v>572</v>
      </c>
      <c r="JB1928" s="760" t="s">
        <v>572</v>
      </c>
      <c r="JC1928" s="760" t="s">
        <v>572</v>
      </c>
      <c r="JE1928" s="760" t="s">
        <v>572</v>
      </c>
      <c r="JF1928" s="760" t="s">
        <v>572</v>
      </c>
    </row>
    <row r="1929" spans="1:266" ht="17.25" customHeight="1" x14ac:dyDescent="0.35">
      <c r="A1929" s="618" t="s">
        <v>3354</v>
      </c>
      <c r="B1929" s="730">
        <v>92</v>
      </c>
      <c r="C1929" s="730" t="s">
        <v>3040</v>
      </c>
      <c r="D1929" s="730" t="s">
        <v>3040</v>
      </c>
      <c r="E1929" s="730">
        <v>34</v>
      </c>
      <c r="F1929" s="821" t="s">
        <v>566</v>
      </c>
      <c r="G1929" s="732">
        <v>1</v>
      </c>
      <c r="H1929" s="826">
        <v>46202</v>
      </c>
      <c r="I1929" s="730">
        <v>42</v>
      </c>
      <c r="J1929" s="730" t="s">
        <v>308</v>
      </c>
      <c r="K1929" s="730">
        <v>46</v>
      </c>
      <c r="L1929" s="730" t="s">
        <v>3355</v>
      </c>
      <c r="M1929" s="907" t="s">
        <v>3354</v>
      </c>
      <c r="N1929" s="907" t="s">
        <v>390</v>
      </c>
      <c r="O1929" s="907">
        <v>0</v>
      </c>
      <c r="P1929" s="907">
        <v>0</v>
      </c>
      <c r="Q1929" s="907">
        <v>0</v>
      </c>
      <c r="R1929" s="907">
        <v>373</v>
      </c>
      <c r="S1929" s="907" t="s">
        <v>308</v>
      </c>
      <c r="T1929" s="907" t="s">
        <v>3300</v>
      </c>
      <c r="U1929" s="907">
        <v>373</v>
      </c>
      <c r="V1929" s="907" t="s">
        <v>308</v>
      </c>
      <c r="W1929" s="907"/>
      <c r="X1929" s="907"/>
      <c r="Y1929" s="908"/>
      <c r="Z1929" s="908"/>
      <c r="AA1929" s="907" t="s">
        <v>309</v>
      </c>
      <c r="AB1929" s="907" t="s">
        <v>750</v>
      </c>
      <c r="AC1929" s="907" t="s">
        <v>727</v>
      </c>
      <c r="AD1929" s="907">
        <v>204</v>
      </c>
      <c r="AE1929" s="808">
        <v>204</v>
      </c>
      <c r="AF1929" s="809" t="s">
        <v>390</v>
      </c>
      <c r="AG1929" s="919"/>
      <c r="AH1929" s="919"/>
      <c r="AI1929" s="919" t="s">
        <v>728</v>
      </c>
      <c r="AJ1929" s="811">
        <v>28</v>
      </c>
      <c r="AK1929" s="909"/>
      <c r="AL1929" s="910"/>
      <c r="AM1929" s="911">
        <v>0</v>
      </c>
      <c r="AN1929" s="911"/>
      <c r="AO1929" s="911"/>
      <c r="AP1929" s="911"/>
      <c r="AQ1929" s="911"/>
      <c r="AR1929" s="911"/>
      <c r="AS1929" s="911"/>
      <c r="AT1929" s="911"/>
      <c r="AU1929" s="911"/>
      <c r="AV1929" s="911"/>
      <c r="AW1929" s="911"/>
      <c r="AX1929" s="911"/>
      <c r="AY1929" s="911"/>
      <c r="AZ1929" s="911"/>
      <c r="BA1929" s="911"/>
      <c r="BB1929" s="911">
        <v>0</v>
      </c>
      <c r="BC1929" s="911">
        <v>0</v>
      </c>
      <c r="BD1929" s="911">
        <v>0</v>
      </c>
      <c r="BE1929" s="911">
        <v>0</v>
      </c>
      <c r="BF1929" s="911">
        <v>0</v>
      </c>
      <c r="BG1929" s="911">
        <v>0</v>
      </c>
      <c r="BH1929" s="911">
        <v>0</v>
      </c>
      <c r="BI1929" s="911" t="s">
        <v>397</v>
      </c>
      <c r="BJ1929" s="911"/>
      <c r="BK1929" s="911">
        <v>204</v>
      </c>
      <c r="BL1929" s="911"/>
      <c r="BM1929" s="911"/>
      <c r="BN1929" s="911" t="s">
        <v>308</v>
      </c>
      <c r="BO1929" s="911" t="s">
        <v>308</v>
      </c>
      <c r="BP1929" s="911" t="s">
        <v>308</v>
      </c>
      <c r="BQ1929" s="911" t="s">
        <v>308</v>
      </c>
      <c r="BR1929" s="911"/>
      <c r="BS1929" s="911">
        <v>204</v>
      </c>
      <c r="BT1929" s="911"/>
      <c r="BU1929" s="911" t="s">
        <v>579</v>
      </c>
      <c r="BV1929" s="911"/>
      <c r="BW1929" s="911"/>
      <c r="BX1929" s="911"/>
      <c r="BY1929" s="911"/>
      <c r="BZ1929" s="911"/>
      <c r="CA1929" s="911"/>
      <c r="CB1929" s="911"/>
      <c r="CC1929" s="911"/>
      <c r="CD1929" s="911"/>
      <c r="CE1929" s="911"/>
      <c r="CF1929" s="911"/>
      <c r="CG1929" s="911"/>
      <c r="CH1929" s="911"/>
      <c r="CI1929" s="911"/>
      <c r="CJ1929" s="911"/>
      <c r="CK1929" s="908"/>
      <c r="CL1929" s="908" t="s">
        <v>397</v>
      </c>
      <c r="CM1929" s="908" t="s">
        <v>397</v>
      </c>
      <c r="CN1929" s="908" t="s">
        <v>397</v>
      </c>
      <c r="CO1929" s="908" t="s">
        <v>397</v>
      </c>
      <c r="CP1929" s="908">
        <v>204</v>
      </c>
      <c r="CQ1929" s="806">
        <v>204</v>
      </c>
      <c r="CR1929" s="805">
        <v>204</v>
      </c>
      <c r="CS1929" s="922"/>
      <c r="CT1929" s="815" t="s">
        <v>308</v>
      </c>
      <c r="CU1929" s="816" t="s">
        <v>308</v>
      </c>
      <c r="CV1929" s="809"/>
      <c r="CW1929" s="951"/>
      <c r="CX1929" s="815">
        <v>46267</v>
      </c>
      <c r="CY1929" s="920">
        <v>0</v>
      </c>
      <c r="CZ1929" s="920">
        <v>0</v>
      </c>
      <c r="DA1929" s="913">
        <v>0</v>
      </c>
      <c r="DB1929" s="913">
        <v>0</v>
      </c>
      <c r="DC1929" s="913">
        <v>0</v>
      </c>
      <c r="DD1929" s="913" t="s">
        <v>308</v>
      </c>
      <c r="DE1929" s="913" t="s">
        <v>308</v>
      </c>
      <c r="DF1929" s="913" t="s">
        <v>308</v>
      </c>
      <c r="DG1929" s="913" t="s">
        <v>308</v>
      </c>
      <c r="DH1929" s="914">
        <v>0</v>
      </c>
      <c r="DI1929" s="809" t="s">
        <v>390</v>
      </c>
      <c r="DJ1929" s="809" t="s">
        <v>390</v>
      </c>
      <c r="DK1929" s="809" t="s">
        <v>390</v>
      </c>
      <c r="DL1929" s="809">
        <v>46290</v>
      </c>
      <c r="DM1929" s="809">
        <v>46294</v>
      </c>
      <c r="DN1929" s="809">
        <v>46294</v>
      </c>
      <c r="DO1929" s="915" t="s">
        <v>308</v>
      </c>
      <c r="DP1929" s="809">
        <v>46311</v>
      </c>
      <c r="DQ1929" s="809">
        <v>46339</v>
      </c>
      <c r="DR1929" s="809">
        <v>46339</v>
      </c>
      <c r="DS1929" s="914">
        <v>46311</v>
      </c>
      <c r="DT1929" s="752">
        <v>46339</v>
      </c>
      <c r="DU1929" s="753">
        <v>-31</v>
      </c>
      <c r="DV1929" s="753" t="s">
        <v>308</v>
      </c>
      <c r="DW1929" s="754">
        <v>46308</v>
      </c>
      <c r="DX1929" s="755">
        <v>46308</v>
      </c>
      <c r="DY1929" s="754" t="e">
        <v>#VALUE!</v>
      </c>
      <c r="DZ1929" s="754" t="e">
        <v>#VALUE!</v>
      </c>
      <c r="EA1929" s="754"/>
      <c r="EB1929" s="754"/>
      <c r="HA1929" s="756" t="s">
        <v>397</v>
      </c>
      <c r="HB1929" s="756" t="s">
        <v>397</v>
      </c>
      <c r="HC1929" s="756" t="s">
        <v>397</v>
      </c>
      <c r="HD1929" s="756" t="s">
        <v>397</v>
      </c>
      <c r="HE1929" s="756" t="s">
        <v>397</v>
      </c>
      <c r="HF1929" s="756" t="s">
        <v>397</v>
      </c>
      <c r="HG1929" s="756" t="s">
        <v>397</v>
      </c>
      <c r="HH1929" s="756" t="s">
        <v>397</v>
      </c>
      <c r="HI1929" s="756" t="s">
        <v>397</v>
      </c>
      <c r="HJ1929" s="756" t="s">
        <v>397</v>
      </c>
      <c r="HK1929"/>
      <c r="HL1929"/>
      <c r="HM1929"/>
      <c r="HN1929" s="756" t="str">
        <f t="shared" si="67"/>
        <v>AUTO PRINT</v>
      </c>
      <c r="HO1929"/>
      <c r="HP1929" s="757" t="s">
        <v>572</v>
      </c>
      <c r="HQ1929" s="757" t="s">
        <v>572</v>
      </c>
      <c r="HR1929" s="757" t="s">
        <v>572</v>
      </c>
      <c r="HS1929"/>
      <c r="HW1929" s="758"/>
      <c r="HX1929"/>
      <c r="HY1929" s="759" t="s">
        <v>572</v>
      </c>
      <c r="HZ1929" s="759" t="s">
        <v>572</v>
      </c>
      <c r="IA1929" s="759" t="s">
        <v>572</v>
      </c>
      <c r="IC1929" s="760" t="s">
        <v>572</v>
      </c>
      <c r="ID1929" s="760" t="s">
        <v>572</v>
      </c>
      <c r="IE1929" s="760" t="s">
        <v>572</v>
      </c>
      <c r="IF1929" s="761" t="s">
        <v>572</v>
      </c>
      <c r="IG1929" s="619" t="str">
        <f t="shared" si="68"/>
        <v>IN HOUSE (MANUAL)</v>
      </c>
      <c r="II1929" s="761" t="s">
        <v>572</v>
      </c>
      <c r="IK1929" s="761" t="str">
        <f>IFERROR(VLOOKUP($M1929,#REF!,13,0),"IN HOUSE (MANUAL)")</f>
        <v>IN HOUSE (MANUAL)</v>
      </c>
      <c r="IM1929" s="760" t="s">
        <v>397</v>
      </c>
      <c r="IN1929" s="760" t="s">
        <v>397</v>
      </c>
      <c r="IO1929" s="760" t="s">
        <v>572</v>
      </c>
      <c r="IQ1929" s="760" t="s">
        <v>572</v>
      </c>
      <c r="IR1929" s="760" t="s">
        <v>572</v>
      </c>
      <c r="IT1929" s="760" t="s">
        <v>572</v>
      </c>
      <c r="IV1929" s="760" t="s">
        <v>572</v>
      </c>
      <c r="IW1929" s="760" t="s">
        <v>572</v>
      </c>
      <c r="IY1929" s="760" t="s">
        <v>572</v>
      </c>
      <c r="IZ1929" s="760" t="s">
        <v>572</v>
      </c>
      <c r="JB1929" s="760" t="s">
        <v>572</v>
      </c>
      <c r="JC1929" s="760" t="s">
        <v>572</v>
      </c>
      <c r="JE1929" s="760" t="s">
        <v>572</v>
      </c>
      <c r="JF1929" s="760" t="s">
        <v>572</v>
      </c>
    </row>
    <row r="1930" spans="1:266" ht="17.25" customHeight="1" x14ac:dyDescent="0.35">
      <c r="A1930" s="618" t="s">
        <v>3356</v>
      </c>
      <c r="B1930" s="730">
        <v>93</v>
      </c>
      <c r="C1930" s="730" t="s">
        <v>3040</v>
      </c>
      <c r="D1930" s="730" t="s">
        <v>3040</v>
      </c>
      <c r="E1930" s="730">
        <v>34</v>
      </c>
      <c r="F1930" s="821" t="s">
        <v>566</v>
      </c>
      <c r="G1930" s="732">
        <v>1</v>
      </c>
      <c r="H1930" s="826">
        <v>46202</v>
      </c>
      <c r="I1930" s="730">
        <v>42</v>
      </c>
      <c r="J1930" s="730" t="s">
        <v>308</v>
      </c>
      <c r="K1930" s="730">
        <v>46</v>
      </c>
      <c r="L1930" s="730" t="s">
        <v>3355</v>
      </c>
      <c r="M1930" s="907" t="s">
        <v>3356</v>
      </c>
      <c r="N1930" s="907" t="s">
        <v>390</v>
      </c>
      <c r="O1930" s="907">
        <v>0</v>
      </c>
      <c r="P1930" s="907">
        <v>0</v>
      </c>
      <c r="Q1930" s="907">
        <v>0</v>
      </c>
      <c r="R1930" s="907">
        <v>373</v>
      </c>
      <c r="S1930" s="907" t="s">
        <v>308</v>
      </c>
      <c r="T1930" s="907" t="s">
        <v>3300</v>
      </c>
      <c r="U1930" s="907">
        <v>373</v>
      </c>
      <c r="V1930" s="907" t="s">
        <v>308</v>
      </c>
      <c r="W1930" s="907"/>
      <c r="X1930" s="907"/>
      <c r="Y1930" s="908"/>
      <c r="Z1930" s="908"/>
      <c r="AA1930" s="907" t="s">
        <v>309</v>
      </c>
      <c r="AB1930" s="907" t="s">
        <v>750</v>
      </c>
      <c r="AC1930" s="907" t="s">
        <v>727</v>
      </c>
      <c r="AD1930" s="907">
        <v>12</v>
      </c>
      <c r="AE1930" s="808">
        <v>12</v>
      </c>
      <c r="AF1930" s="809" t="s">
        <v>390</v>
      </c>
      <c r="AG1930" s="919"/>
      <c r="AH1930" s="919"/>
      <c r="AI1930" s="919" t="s">
        <v>728</v>
      </c>
      <c r="AJ1930" s="811">
        <v>29</v>
      </c>
      <c r="AK1930" s="909"/>
      <c r="AL1930" s="910"/>
      <c r="AM1930" s="911">
        <v>0</v>
      </c>
      <c r="AN1930" s="911"/>
      <c r="AO1930" s="911"/>
      <c r="AP1930" s="911"/>
      <c r="AQ1930" s="911"/>
      <c r="AR1930" s="911"/>
      <c r="AS1930" s="911"/>
      <c r="AT1930" s="911"/>
      <c r="AU1930" s="911"/>
      <c r="AV1930" s="911"/>
      <c r="AW1930" s="911"/>
      <c r="AX1930" s="911"/>
      <c r="AY1930" s="911"/>
      <c r="AZ1930" s="911"/>
      <c r="BA1930" s="911"/>
      <c r="BB1930" s="911">
        <v>0</v>
      </c>
      <c r="BC1930" s="911">
        <v>0</v>
      </c>
      <c r="BD1930" s="911">
        <v>0</v>
      </c>
      <c r="BE1930" s="911">
        <v>0</v>
      </c>
      <c r="BF1930" s="911">
        <v>0</v>
      </c>
      <c r="BG1930" s="911">
        <v>0</v>
      </c>
      <c r="BH1930" s="911">
        <v>0</v>
      </c>
      <c r="BI1930" s="911" t="s">
        <v>397</v>
      </c>
      <c r="BJ1930" s="911"/>
      <c r="BK1930" s="911">
        <v>12</v>
      </c>
      <c r="BL1930" s="911"/>
      <c r="BM1930" s="911"/>
      <c r="BN1930" s="911" t="s">
        <v>308</v>
      </c>
      <c r="BO1930" s="911" t="s">
        <v>308</v>
      </c>
      <c r="BP1930" s="911" t="s">
        <v>308</v>
      </c>
      <c r="BQ1930" s="911" t="s">
        <v>308</v>
      </c>
      <c r="BR1930" s="911"/>
      <c r="BS1930" s="911">
        <v>12</v>
      </c>
      <c r="BT1930" s="911"/>
      <c r="BU1930" s="911" t="s">
        <v>579</v>
      </c>
      <c r="BV1930" s="911"/>
      <c r="BW1930" s="911"/>
      <c r="BX1930" s="911"/>
      <c r="BY1930" s="911"/>
      <c r="BZ1930" s="911"/>
      <c r="CA1930" s="911"/>
      <c r="CB1930" s="911"/>
      <c r="CC1930" s="911"/>
      <c r="CD1930" s="911"/>
      <c r="CE1930" s="911"/>
      <c r="CF1930" s="911"/>
      <c r="CG1930" s="911"/>
      <c r="CH1930" s="911"/>
      <c r="CI1930" s="911"/>
      <c r="CJ1930" s="911"/>
      <c r="CK1930" s="908"/>
      <c r="CL1930" s="908" t="s">
        <v>397</v>
      </c>
      <c r="CM1930" s="908" t="s">
        <v>397</v>
      </c>
      <c r="CN1930" s="908" t="s">
        <v>397</v>
      </c>
      <c r="CO1930" s="908" t="s">
        <v>397</v>
      </c>
      <c r="CP1930" s="908">
        <v>12</v>
      </c>
      <c r="CQ1930" s="806">
        <v>12</v>
      </c>
      <c r="CR1930" s="805">
        <v>12</v>
      </c>
      <c r="CS1930" s="922"/>
      <c r="CT1930" s="815" t="s">
        <v>308</v>
      </c>
      <c r="CU1930" s="816" t="s">
        <v>308</v>
      </c>
      <c r="CV1930" s="809"/>
      <c r="CW1930" s="951"/>
      <c r="CX1930" s="815">
        <v>46267</v>
      </c>
      <c r="CY1930" s="920">
        <v>0</v>
      </c>
      <c r="CZ1930" s="920">
        <v>0</v>
      </c>
      <c r="DA1930" s="913">
        <v>0</v>
      </c>
      <c r="DB1930" s="913">
        <v>0</v>
      </c>
      <c r="DC1930" s="913">
        <v>0</v>
      </c>
      <c r="DD1930" s="913" t="s">
        <v>308</v>
      </c>
      <c r="DE1930" s="913" t="s">
        <v>308</v>
      </c>
      <c r="DF1930" s="913" t="s">
        <v>308</v>
      </c>
      <c r="DG1930" s="913" t="s">
        <v>308</v>
      </c>
      <c r="DH1930" s="914">
        <v>0</v>
      </c>
      <c r="DI1930" s="809" t="s">
        <v>390</v>
      </c>
      <c r="DJ1930" s="809" t="s">
        <v>390</v>
      </c>
      <c r="DK1930" s="809" t="s">
        <v>390</v>
      </c>
      <c r="DL1930" s="809">
        <v>46290</v>
      </c>
      <c r="DM1930" s="809">
        <v>46295</v>
      </c>
      <c r="DN1930" s="809">
        <v>46295</v>
      </c>
      <c r="DO1930" s="915" t="s">
        <v>308</v>
      </c>
      <c r="DP1930" s="809">
        <v>46311</v>
      </c>
      <c r="DQ1930" s="809">
        <v>46339</v>
      </c>
      <c r="DR1930" s="809">
        <v>46339</v>
      </c>
      <c r="DS1930" s="914">
        <v>46311</v>
      </c>
      <c r="DT1930" s="752">
        <v>46339</v>
      </c>
      <c r="DU1930" s="753">
        <v>-30</v>
      </c>
      <c r="DV1930" s="753" t="s">
        <v>308</v>
      </c>
      <c r="DW1930" s="754">
        <v>46308</v>
      </c>
      <c r="DX1930" s="755">
        <v>46309</v>
      </c>
      <c r="DY1930" s="754" t="e">
        <v>#VALUE!</v>
      </c>
      <c r="DZ1930" s="754" t="e">
        <v>#VALUE!</v>
      </c>
      <c r="EA1930" s="754"/>
      <c r="EB1930" s="754"/>
      <c r="HA1930" s="756" t="s">
        <v>397</v>
      </c>
      <c r="HB1930" s="756" t="s">
        <v>397</v>
      </c>
      <c r="HC1930" s="756" t="s">
        <v>397</v>
      </c>
      <c r="HD1930" s="756" t="s">
        <v>397</v>
      </c>
      <c r="HE1930" s="756" t="s">
        <v>397</v>
      </c>
      <c r="HF1930" s="756" t="s">
        <v>397</v>
      </c>
      <c r="HG1930" s="756" t="s">
        <v>397</v>
      </c>
      <c r="HH1930" s="756" t="s">
        <v>397</v>
      </c>
      <c r="HI1930" s="756" t="s">
        <v>397</v>
      </c>
      <c r="HJ1930" s="756" t="s">
        <v>397</v>
      </c>
      <c r="HK1930"/>
      <c r="HL1930"/>
      <c r="HM1930"/>
      <c r="HN1930" s="756" t="str">
        <f t="shared" si="67"/>
        <v>AUTO PRINT</v>
      </c>
      <c r="HO1930"/>
      <c r="HP1930" s="757" t="s">
        <v>572</v>
      </c>
      <c r="HQ1930" s="757" t="s">
        <v>572</v>
      </c>
      <c r="HR1930" s="757" t="s">
        <v>572</v>
      </c>
      <c r="HS1930"/>
      <c r="HW1930" s="758"/>
      <c r="HX1930"/>
      <c r="HY1930" s="759" t="s">
        <v>572</v>
      </c>
      <c r="HZ1930" s="759" t="s">
        <v>572</v>
      </c>
      <c r="IA1930" s="759" t="s">
        <v>572</v>
      </c>
      <c r="IC1930" s="760" t="s">
        <v>572</v>
      </c>
      <c r="ID1930" s="760" t="s">
        <v>572</v>
      </c>
      <c r="IE1930" s="760" t="s">
        <v>572</v>
      </c>
      <c r="IF1930" s="761" t="s">
        <v>572</v>
      </c>
      <c r="IG1930" s="619" t="str">
        <f t="shared" si="68"/>
        <v>IN HOUSE (MANUAL)</v>
      </c>
      <c r="II1930" s="761" t="s">
        <v>572</v>
      </c>
      <c r="IK1930" s="761" t="str">
        <f>IFERROR(VLOOKUP($M1930,#REF!,13,0),"IN HOUSE (MANUAL)")</f>
        <v>IN HOUSE (MANUAL)</v>
      </c>
      <c r="IM1930" s="760" t="s">
        <v>397</v>
      </c>
      <c r="IN1930" s="760" t="s">
        <v>397</v>
      </c>
      <c r="IO1930" s="760" t="s">
        <v>572</v>
      </c>
      <c r="IQ1930" s="760" t="s">
        <v>572</v>
      </c>
      <c r="IR1930" s="760" t="s">
        <v>572</v>
      </c>
      <c r="IT1930" s="760" t="s">
        <v>572</v>
      </c>
      <c r="IV1930" s="760" t="s">
        <v>572</v>
      </c>
      <c r="IW1930" s="760" t="s">
        <v>572</v>
      </c>
      <c r="IY1930" s="760" t="s">
        <v>572</v>
      </c>
      <c r="IZ1930" s="760" t="s">
        <v>572</v>
      </c>
      <c r="JB1930" s="760" t="s">
        <v>572</v>
      </c>
      <c r="JC1930" s="760" t="s">
        <v>572</v>
      </c>
      <c r="JE1930" s="760" t="s">
        <v>572</v>
      </c>
      <c r="JF1930" s="760" t="s">
        <v>572</v>
      </c>
    </row>
    <row r="1931" spans="1:266" ht="17.25" customHeight="1" x14ac:dyDescent="0.35">
      <c r="A1931" s="618" t="s">
        <v>3357</v>
      </c>
      <c r="B1931" s="730">
        <v>94</v>
      </c>
      <c r="C1931" s="730" t="s">
        <v>3040</v>
      </c>
      <c r="D1931" s="730" t="s">
        <v>3040</v>
      </c>
      <c r="E1931" s="730">
        <v>34</v>
      </c>
      <c r="F1931" s="821" t="s">
        <v>566</v>
      </c>
      <c r="G1931" s="732">
        <v>1</v>
      </c>
      <c r="H1931" s="826">
        <v>46202</v>
      </c>
      <c r="I1931" s="730">
        <v>42</v>
      </c>
      <c r="J1931" s="730" t="s">
        <v>308</v>
      </c>
      <c r="K1931" s="730">
        <v>46</v>
      </c>
      <c r="L1931" s="730" t="s">
        <v>3355</v>
      </c>
      <c r="M1931" s="907" t="s">
        <v>3357</v>
      </c>
      <c r="N1931" s="907" t="s">
        <v>390</v>
      </c>
      <c r="O1931" s="907">
        <v>0</v>
      </c>
      <c r="P1931" s="907">
        <v>0</v>
      </c>
      <c r="Q1931" s="907">
        <v>0</v>
      </c>
      <c r="R1931" s="907">
        <v>373</v>
      </c>
      <c r="S1931" s="907" t="s">
        <v>308</v>
      </c>
      <c r="T1931" s="907" t="s">
        <v>3300</v>
      </c>
      <c r="U1931" s="907">
        <v>373</v>
      </c>
      <c r="V1931" s="907" t="s">
        <v>308</v>
      </c>
      <c r="W1931" s="907"/>
      <c r="X1931" s="907"/>
      <c r="Y1931" s="908"/>
      <c r="Z1931" s="908"/>
      <c r="AA1931" s="907" t="s">
        <v>309</v>
      </c>
      <c r="AB1931" s="907" t="s">
        <v>750</v>
      </c>
      <c r="AC1931" s="907" t="s">
        <v>727</v>
      </c>
      <c r="AD1931" s="907">
        <v>24</v>
      </c>
      <c r="AE1931" s="808">
        <v>24</v>
      </c>
      <c r="AF1931" s="809" t="s">
        <v>390</v>
      </c>
      <c r="AG1931" s="919"/>
      <c r="AH1931" s="919"/>
      <c r="AI1931" s="919" t="s">
        <v>728</v>
      </c>
      <c r="AJ1931" s="811">
        <v>30</v>
      </c>
      <c r="AK1931" s="909"/>
      <c r="AL1931" s="910"/>
      <c r="AM1931" s="911">
        <v>0</v>
      </c>
      <c r="AN1931" s="911"/>
      <c r="AO1931" s="911"/>
      <c r="AP1931" s="911"/>
      <c r="AQ1931" s="911"/>
      <c r="AR1931" s="911"/>
      <c r="AS1931" s="911"/>
      <c r="AT1931" s="911"/>
      <c r="AU1931" s="911"/>
      <c r="AV1931" s="911"/>
      <c r="AW1931" s="911"/>
      <c r="AX1931" s="911"/>
      <c r="AY1931" s="911"/>
      <c r="AZ1931" s="911"/>
      <c r="BA1931" s="911"/>
      <c r="BB1931" s="911">
        <v>0</v>
      </c>
      <c r="BC1931" s="911">
        <v>0</v>
      </c>
      <c r="BD1931" s="911">
        <v>0</v>
      </c>
      <c r="BE1931" s="911">
        <v>0</v>
      </c>
      <c r="BF1931" s="911">
        <v>0</v>
      </c>
      <c r="BG1931" s="911">
        <v>0</v>
      </c>
      <c r="BH1931" s="911">
        <v>0</v>
      </c>
      <c r="BI1931" s="911" t="s">
        <v>397</v>
      </c>
      <c r="BJ1931" s="911"/>
      <c r="BK1931" s="911">
        <v>24</v>
      </c>
      <c r="BL1931" s="911"/>
      <c r="BM1931" s="911"/>
      <c r="BN1931" s="911" t="s">
        <v>308</v>
      </c>
      <c r="BO1931" s="911" t="s">
        <v>308</v>
      </c>
      <c r="BP1931" s="911" t="s">
        <v>308</v>
      </c>
      <c r="BQ1931" s="911" t="s">
        <v>308</v>
      </c>
      <c r="BR1931" s="911"/>
      <c r="BS1931" s="911">
        <v>24</v>
      </c>
      <c r="BT1931" s="911"/>
      <c r="BU1931" s="911" t="s">
        <v>579</v>
      </c>
      <c r="BV1931" s="911"/>
      <c r="BW1931" s="911"/>
      <c r="BX1931" s="911"/>
      <c r="BY1931" s="911"/>
      <c r="BZ1931" s="911"/>
      <c r="CA1931" s="911"/>
      <c r="CB1931" s="911"/>
      <c r="CC1931" s="911"/>
      <c r="CD1931" s="911"/>
      <c r="CE1931" s="911"/>
      <c r="CF1931" s="911"/>
      <c r="CG1931" s="911"/>
      <c r="CH1931" s="911"/>
      <c r="CI1931" s="911"/>
      <c r="CJ1931" s="911"/>
      <c r="CK1931" s="908"/>
      <c r="CL1931" s="908" t="s">
        <v>397</v>
      </c>
      <c r="CM1931" s="908" t="s">
        <v>397</v>
      </c>
      <c r="CN1931" s="908" t="s">
        <v>397</v>
      </c>
      <c r="CO1931" s="908" t="s">
        <v>397</v>
      </c>
      <c r="CP1931" s="908">
        <v>24</v>
      </c>
      <c r="CQ1931" s="806">
        <v>24</v>
      </c>
      <c r="CR1931" s="805">
        <v>24</v>
      </c>
      <c r="CS1931" s="922"/>
      <c r="CT1931" s="815" t="s">
        <v>308</v>
      </c>
      <c r="CU1931" s="816" t="s">
        <v>308</v>
      </c>
      <c r="CV1931" s="809"/>
      <c r="CW1931" s="951"/>
      <c r="CX1931" s="815">
        <v>46267</v>
      </c>
      <c r="CY1931" s="920">
        <v>0</v>
      </c>
      <c r="CZ1931" s="920">
        <v>0</v>
      </c>
      <c r="DA1931" s="913">
        <v>0</v>
      </c>
      <c r="DB1931" s="913">
        <v>0</v>
      </c>
      <c r="DC1931" s="913">
        <v>0</v>
      </c>
      <c r="DD1931" s="913" t="s">
        <v>308</v>
      </c>
      <c r="DE1931" s="913" t="s">
        <v>308</v>
      </c>
      <c r="DF1931" s="913" t="s">
        <v>308</v>
      </c>
      <c r="DG1931" s="913" t="s">
        <v>308</v>
      </c>
      <c r="DH1931" s="914">
        <v>0</v>
      </c>
      <c r="DI1931" s="809" t="s">
        <v>390</v>
      </c>
      <c r="DJ1931" s="809" t="s">
        <v>390</v>
      </c>
      <c r="DK1931" s="809" t="s">
        <v>390</v>
      </c>
      <c r="DL1931" s="809">
        <v>46290</v>
      </c>
      <c r="DM1931" s="809">
        <v>46295</v>
      </c>
      <c r="DN1931" s="809">
        <v>46295</v>
      </c>
      <c r="DO1931" s="915" t="s">
        <v>308</v>
      </c>
      <c r="DP1931" s="809">
        <v>46311</v>
      </c>
      <c r="DQ1931" s="809">
        <v>46339</v>
      </c>
      <c r="DR1931" s="809">
        <v>46339</v>
      </c>
      <c r="DS1931" s="914">
        <v>46311</v>
      </c>
      <c r="DT1931" s="752">
        <v>46339</v>
      </c>
      <c r="DU1931" s="753">
        <v>-30</v>
      </c>
      <c r="DV1931" s="753" t="s">
        <v>308</v>
      </c>
      <c r="DW1931" s="754">
        <v>46309</v>
      </c>
      <c r="DX1931" s="755">
        <v>46309</v>
      </c>
      <c r="DY1931" s="754" t="e">
        <v>#VALUE!</v>
      </c>
      <c r="DZ1931" s="754" t="e">
        <v>#VALUE!</v>
      </c>
      <c r="EA1931" s="754"/>
      <c r="EB1931" s="754"/>
      <c r="HA1931" s="756" t="s">
        <v>397</v>
      </c>
      <c r="HB1931" s="756" t="s">
        <v>397</v>
      </c>
      <c r="HC1931" s="756" t="s">
        <v>397</v>
      </c>
      <c r="HD1931" s="756" t="s">
        <v>397</v>
      </c>
      <c r="HE1931" s="756" t="s">
        <v>397</v>
      </c>
      <c r="HF1931" s="756" t="s">
        <v>397</v>
      </c>
      <c r="HG1931" s="756" t="s">
        <v>397</v>
      </c>
      <c r="HH1931" s="756" t="s">
        <v>397</v>
      </c>
      <c r="HI1931" s="756" t="s">
        <v>397</v>
      </c>
      <c r="HJ1931" s="756" t="s">
        <v>397</v>
      </c>
      <c r="HK1931"/>
      <c r="HL1931"/>
      <c r="HM1931"/>
      <c r="HN1931" s="756" t="str">
        <f t="shared" si="67"/>
        <v>AUTO PRINT</v>
      </c>
      <c r="HO1931"/>
      <c r="HP1931" s="757" t="s">
        <v>572</v>
      </c>
      <c r="HQ1931" s="757" t="s">
        <v>572</v>
      </c>
      <c r="HR1931" s="757" t="s">
        <v>572</v>
      </c>
      <c r="HS1931"/>
      <c r="HW1931" s="758"/>
      <c r="HX1931"/>
      <c r="HY1931" s="759" t="s">
        <v>572</v>
      </c>
      <c r="HZ1931" s="759" t="s">
        <v>572</v>
      </c>
      <c r="IA1931" s="759" t="s">
        <v>572</v>
      </c>
      <c r="IC1931" s="760" t="s">
        <v>572</v>
      </c>
      <c r="ID1931" s="760" t="s">
        <v>572</v>
      </c>
      <c r="IE1931" s="760" t="s">
        <v>572</v>
      </c>
      <c r="IF1931" s="761" t="s">
        <v>572</v>
      </c>
      <c r="IG1931" s="619" t="str">
        <f t="shared" si="68"/>
        <v>IN HOUSE (MANUAL)</v>
      </c>
      <c r="II1931" s="761" t="s">
        <v>572</v>
      </c>
      <c r="IK1931" s="761" t="str">
        <f>IFERROR(VLOOKUP($M1931,#REF!,13,0),"IN HOUSE (MANUAL)")</f>
        <v>IN HOUSE (MANUAL)</v>
      </c>
      <c r="IM1931" s="760" t="s">
        <v>397</v>
      </c>
      <c r="IN1931" s="760" t="s">
        <v>397</v>
      </c>
      <c r="IO1931" s="760" t="s">
        <v>572</v>
      </c>
      <c r="IQ1931" s="760" t="s">
        <v>572</v>
      </c>
      <c r="IR1931" s="760" t="s">
        <v>572</v>
      </c>
      <c r="IT1931" s="760" t="s">
        <v>572</v>
      </c>
      <c r="IV1931" s="760" t="s">
        <v>572</v>
      </c>
      <c r="IW1931" s="760" t="s">
        <v>572</v>
      </c>
      <c r="IY1931" s="760" t="s">
        <v>572</v>
      </c>
      <c r="IZ1931" s="760" t="s">
        <v>572</v>
      </c>
      <c r="JB1931" s="760" t="s">
        <v>572</v>
      </c>
      <c r="JC1931" s="760" t="s">
        <v>572</v>
      </c>
      <c r="JE1931" s="760" t="s">
        <v>572</v>
      </c>
      <c r="JF1931" s="760" t="s">
        <v>572</v>
      </c>
    </row>
    <row r="1932" spans="1:266" ht="17.25" customHeight="1" x14ac:dyDescent="0.35">
      <c r="A1932" s="618" t="s">
        <v>3298</v>
      </c>
      <c r="B1932" s="730">
        <v>95</v>
      </c>
      <c r="C1932" s="730" t="s">
        <v>3229</v>
      </c>
      <c r="D1932" s="730" t="s">
        <v>3229</v>
      </c>
      <c r="E1932" s="730">
        <v>34</v>
      </c>
      <c r="F1932" s="821" t="s">
        <v>574</v>
      </c>
      <c r="G1932" s="732">
        <v>2</v>
      </c>
      <c r="H1932" s="826">
        <v>46202</v>
      </c>
      <c r="I1932" s="730">
        <v>42</v>
      </c>
      <c r="J1932" s="730" t="s">
        <v>308</v>
      </c>
      <c r="K1932" s="730">
        <v>46</v>
      </c>
      <c r="L1932" s="730" t="s">
        <v>3299</v>
      </c>
      <c r="M1932" s="907" t="s">
        <v>3298</v>
      </c>
      <c r="N1932" s="907" t="s">
        <v>390</v>
      </c>
      <c r="O1932" s="907">
        <v>0</v>
      </c>
      <c r="P1932" s="907">
        <v>0</v>
      </c>
      <c r="Q1932" s="907">
        <v>0</v>
      </c>
      <c r="R1932" s="907">
        <v>373</v>
      </c>
      <c r="S1932" s="907"/>
      <c r="T1932" s="907" t="s">
        <v>3300</v>
      </c>
      <c r="U1932" s="907">
        <v>373</v>
      </c>
      <c r="V1932" s="907" t="s">
        <v>308</v>
      </c>
      <c r="W1932" s="907"/>
      <c r="X1932" s="907"/>
      <c r="Y1932" s="908"/>
      <c r="Z1932" s="908"/>
      <c r="AA1932" s="907" t="s">
        <v>309</v>
      </c>
      <c r="AB1932" s="907" t="s">
        <v>750</v>
      </c>
      <c r="AC1932" s="907" t="s">
        <v>899</v>
      </c>
      <c r="AD1932" s="907">
        <v>4176</v>
      </c>
      <c r="AE1932" s="808">
        <v>2088</v>
      </c>
      <c r="AF1932" s="809">
        <v>46289</v>
      </c>
      <c r="AG1932" s="919"/>
      <c r="AH1932" s="919"/>
      <c r="AI1932" s="919" t="s">
        <v>308</v>
      </c>
      <c r="AJ1932" s="811">
        <v>31</v>
      </c>
      <c r="AK1932" s="909"/>
      <c r="AL1932" s="910"/>
      <c r="AM1932" s="911">
        <v>0</v>
      </c>
      <c r="AN1932" s="911"/>
      <c r="AO1932" s="911"/>
      <c r="AP1932" s="911"/>
      <c r="AQ1932" s="911"/>
      <c r="AR1932" s="911"/>
      <c r="AS1932" s="911"/>
      <c r="AT1932" s="911"/>
      <c r="AU1932" s="911"/>
      <c r="AV1932" s="911"/>
      <c r="AW1932" s="911"/>
      <c r="AX1932" s="911"/>
      <c r="AY1932" s="911"/>
      <c r="AZ1932" s="911"/>
      <c r="BA1932" s="911"/>
      <c r="BB1932" s="911">
        <v>0</v>
      </c>
      <c r="BC1932" s="911">
        <v>0</v>
      </c>
      <c r="BD1932" s="911">
        <v>0</v>
      </c>
      <c r="BE1932" s="911">
        <v>0</v>
      </c>
      <c r="BF1932" s="911">
        <v>0</v>
      </c>
      <c r="BG1932" s="911">
        <v>0</v>
      </c>
      <c r="BH1932" s="911">
        <v>0</v>
      </c>
      <c r="BI1932" s="911" t="s">
        <v>397</v>
      </c>
      <c r="BJ1932" s="911"/>
      <c r="BK1932" s="911">
        <v>2088</v>
      </c>
      <c r="BL1932" s="911"/>
      <c r="BM1932" s="911"/>
      <c r="BN1932" s="911" t="s">
        <v>308</v>
      </c>
      <c r="BO1932" s="911" t="s">
        <v>308</v>
      </c>
      <c r="BP1932" s="911" t="s">
        <v>308</v>
      </c>
      <c r="BQ1932" s="911" t="s">
        <v>308</v>
      </c>
      <c r="BR1932" s="911"/>
      <c r="BS1932" s="911">
        <v>2088</v>
      </c>
      <c r="BT1932" s="911"/>
      <c r="BU1932" s="911" t="s">
        <v>579</v>
      </c>
      <c r="BV1932" s="911"/>
      <c r="BW1932" s="911"/>
      <c r="BX1932" s="911"/>
      <c r="BY1932" s="911"/>
      <c r="BZ1932" s="911"/>
      <c r="CA1932" s="911"/>
      <c r="CB1932" s="911"/>
      <c r="CC1932" s="911"/>
      <c r="CD1932" s="911"/>
      <c r="CE1932" s="911"/>
      <c r="CF1932" s="911"/>
      <c r="CG1932" s="911"/>
      <c r="CH1932" s="911"/>
      <c r="CI1932" s="911"/>
      <c r="CJ1932" s="911"/>
      <c r="CK1932" s="908"/>
      <c r="CL1932" s="908" t="s">
        <v>397</v>
      </c>
      <c r="CM1932" s="908" t="s">
        <v>397</v>
      </c>
      <c r="CN1932" s="908" t="s">
        <v>397</v>
      </c>
      <c r="CO1932" s="908" t="s">
        <v>397</v>
      </c>
      <c r="CP1932" s="908">
        <v>2088</v>
      </c>
      <c r="CQ1932" s="806">
        <v>2088</v>
      </c>
      <c r="CR1932" s="805">
        <v>2088</v>
      </c>
      <c r="CS1932" s="922"/>
      <c r="CT1932" s="815" t="s">
        <v>308</v>
      </c>
      <c r="CU1932" s="923"/>
      <c r="CV1932" s="809"/>
      <c r="CW1932" s="809"/>
      <c r="CX1932" s="815">
        <v>46289</v>
      </c>
      <c r="CY1932" s="920" t="s">
        <v>701</v>
      </c>
      <c r="CZ1932" s="920" t="s">
        <v>308</v>
      </c>
      <c r="DA1932" s="913" t="s">
        <v>308</v>
      </c>
      <c r="DB1932" s="913" t="s">
        <v>308</v>
      </c>
      <c r="DC1932" s="913" t="s">
        <v>308</v>
      </c>
      <c r="DD1932" s="913" t="s">
        <v>308</v>
      </c>
      <c r="DE1932" s="913" t="s">
        <v>308</v>
      </c>
      <c r="DF1932" s="913" t="s">
        <v>308</v>
      </c>
      <c r="DG1932" s="913" t="s">
        <v>308</v>
      </c>
      <c r="DH1932" s="914">
        <v>0</v>
      </c>
      <c r="DI1932" s="809">
        <v>46272</v>
      </c>
      <c r="DJ1932" s="809">
        <v>46276</v>
      </c>
      <c r="DK1932" s="809">
        <v>46276</v>
      </c>
      <c r="DL1932" s="809">
        <v>46314</v>
      </c>
      <c r="DM1932" s="809">
        <v>46301</v>
      </c>
      <c r="DN1932" s="809">
        <v>46301</v>
      </c>
      <c r="DO1932" s="915" t="s">
        <v>308</v>
      </c>
      <c r="DP1932" s="809">
        <v>46339</v>
      </c>
      <c r="DQ1932" s="809">
        <v>46339</v>
      </c>
      <c r="DR1932" s="809">
        <v>46339</v>
      </c>
      <c r="DS1932" s="914">
        <v>46339</v>
      </c>
      <c r="DT1932" s="752">
        <v>46339</v>
      </c>
      <c r="DU1932" s="753">
        <v>-28</v>
      </c>
      <c r="DV1932" s="753" t="s">
        <v>308</v>
      </c>
      <c r="DW1932" s="754">
        <v>46309</v>
      </c>
      <c r="DX1932" s="755">
        <v>46311</v>
      </c>
      <c r="DY1932" s="754" t="e">
        <v>#VALUE!</v>
      </c>
      <c r="DZ1932" s="754" t="e">
        <v>#VALUE!</v>
      </c>
      <c r="EA1932" s="754"/>
      <c r="EB1932" s="754"/>
      <c r="HA1932" s="756" t="s">
        <v>397</v>
      </c>
      <c r="HB1932" s="756" t="s">
        <v>397</v>
      </c>
      <c r="HC1932" s="756" t="s">
        <v>397</v>
      </c>
      <c r="HD1932" s="756" t="s">
        <v>397</v>
      </c>
      <c r="HE1932" s="756" t="s">
        <v>397</v>
      </c>
      <c r="HF1932" s="756" t="s">
        <v>397</v>
      </c>
      <c r="HG1932" s="756" t="s">
        <v>397</v>
      </c>
      <c r="HH1932" s="756" t="s">
        <v>397</v>
      </c>
      <c r="HI1932" s="756" t="s">
        <v>397</v>
      </c>
      <c r="HJ1932" s="756" t="s">
        <v>397</v>
      </c>
      <c r="HK1932"/>
      <c r="HL1932"/>
      <c r="HM1932"/>
      <c r="HN1932" s="756" t="str">
        <f t="shared" si="67"/>
        <v>AUTO PRINT</v>
      </c>
      <c r="HO1932"/>
      <c r="HP1932" s="757" t="s">
        <v>572</v>
      </c>
      <c r="HQ1932" s="757" t="s">
        <v>572</v>
      </c>
      <c r="HR1932" s="757" t="s">
        <v>572</v>
      </c>
      <c r="HS1932"/>
      <c r="HW1932" s="758"/>
      <c r="HX1932"/>
      <c r="HY1932" s="759" t="s">
        <v>572</v>
      </c>
      <c r="HZ1932" s="759" t="s">
        <v>572</v>
      </c>
      <c r="IA1932" s="759" t="s">
        <v>572</v>
      </c>
      <c r="IC1932" s="760" t="s">
        <v>572</v>
      </c>
      <c r="ID1932" s="760" t="s">
        <v>572</v>
      </c>
      <c r="IE1932" s="760" t="s">
        <v>572</v>
      </c>
      <c r="IF1932" s="761" t="s">
        <v>572</v>
      </c>
      <c r="IG1932" s="619" t="str">
        <f t="shared" si="68"/>
        <v>IN HOUSE (MANUAL)</v>
      </c>
      <c r="II1932" s="761" t="s">
        <v>572</v>
      </c>
      <c r="IK1932" s="761" t="str">
        <f>IFERROR(VLOOKUP($M1932,#REF!,13,0),"IN HOUSE (MANUAL)")</f>
        <v>IN HOUSE (MANUAL)</v>
      </c>
      <c r="IM1932" s="760" t="s">
        <v>397</v>
      </c>
      <c r="IN1932" s="760" t="s">
        <v>397</v>
      </c>
      <c r="IO1932" s="760" t="s">
        <v>572</v>
      </c>
      <c r="IQ1932" s="760" t="s">
        <v>572</v>
      </c>
      <c r="IR1932" s="760" t="s">
        <v>572</v>
      </c>
      <c r="IT1932" s="760" t="s">
        <v>572</v>
      </c>
      <c r="IV1932" s="760" t="s">
        <v>572</v>
      </c>
      <c r="IW1932" s="760" t="s">
        <v>572</v>
      </c>
      <c r="IY1932" s="760" t="s">
        <v>572</v>
      </c>
      <c r="IZ1932" s="760" t="s">
        <v>572</v>
      </c>
      <c r="JB1932" s="760" t="s">
        <v>572</v>
      </c>
      <c r="JC1932" s="760" t="s">
        <v>572</v>
      </c>
      <c r="JE1932" s="760" t="s">
        <v>572</v>
      </c>
      <c r="JF1932" s="760" t="s">
        <v>572</v>
      </c>
    </row>
    <row r="1933" spans="1:266" ht="17.25" customHeight="1" x14ac:dyDescent="0.35">
      <c r="A1933" s="618" t="s">
        <v>3301</v>
      </c>
      <c r="B1933" s="730">
        <v>96</v>
      </c>
      <c r="C1933" s="730" t="s">
        <v>3229</v>
      </c>
      <c r="D1933" s="730" t="s">
        <v>3229</v>
      </c>
      <c r="E1933" s="730">
        <v>34</v>
      </c>
      <c r="F1933" s="821" t="s">
        <v>574</v>
      </c>
      <c r="G1933" s="732">
        <v>2</v>
      </c>
      <c r="H1933" s="826">
        <v>46202</v>
      </c>
      <c r="I1933" s="730">
        <v>43</v>
      </c>
      <c r="J1933" s="730" t="s">
        <v>308</v>
      </c>
      <c r="K1933" s="730">
        <v>46</v>
      </c>
      <c r="L1933" s="730" t="s">
        <v>3302</v>
      </c>
      <c r="M1933" s="907" t="s">
        <v>3301</v>
      </c>
      <c r="N1933" s="907" t="s">
        <v>390</v>
      </c>
      <c r="O1933" s="907">
        <v>0</v>
      </c>
      <c r="P1933" s="907">
        <v>0</v>
      </c>
      <c r="Q1933" s="907">
        <v>0</v>
      </c>
      <c r="R1933" s="907">
        <v>373</v>
      </c>
      <c r="S1933" s="907"/>
      <c r="T1933" s="907" t="s">
        <v>3300</v>
      </c>
      <c r="U1933" s="907">
        <v>373</v>
      </c>
      <c r="V1933" s="907" t="s">
        <v>308</v>
      </c>
      <c r="W1933" s="907"/>
      <c r="X1933" s="907"/>
      <c r="Y1933" s="908"/>
      <c r="Z1933" s="908"/>
      <c r="AA1933" s="907" t="s">
        <v>309</v>
      </c>
      <c r="AB1933" s="907" t="s">
        <v>750</v>
      </c>
      <c r="AC1933" s="907" t="s">
        <v>899</v>
      </c>
      <c r="AD1933" s="907">
        <v>4188</v>
      </c>
      <c r="AE1933" s="808">
        <v>2094</v>
      </c>
      <c r="AF1933" s="809">
        <v>46289</v>
      </c>
      <c r="AG1933" s="919"/>
      <c r="AH1933" s="919"/>
      <c r="AI1933" s="919" t="s">
        <v>308</v>
      </c>
      <c r="AJ1933" s="811">
        <v>32</v>
      </c>
      <c r="AK1933" s="909"/>
      <c r="AL1933" s="910"/>
      <c r="AM1933" s="911">
        <v>0</v>
      </c>
      <c r="AN1933" s="911"/>
      <c r="AO1933" s="911"/>
      <c r="AP1933" s="911"/>
      <c r="AQ1933" s="911"/>
      <c r="AR1933" s="911"/>
      <c r="AS1933" s="911"/>
      <c r="AT1933" s="911"/>
      <c r="AU1933" s="911"/>
      <c r="AV1933" s="911"/>
      <c r="AW1933" s="911"/>
      <c r="AX1933" s="911"/>
      <c r="AY1933" s="911"/>
      <c r="AZ1933" s="911"/>
      <c r="BA1933" s="911"/>
      <c r="BB1933" s="911">
        <v>0</v>
      </c>
      <c r="BC1933" s="911">
        <v>0</v>
      </c>
      <c r="BD1933" s="911">
        <v>0</v>
      </c>
      <c r="BE1933" s="911">
        <v>0</v>
      </c>
      <c r="BF1933" s="911">
        <v>0</v>
      </c>
      <c r="BG1933" s="911">
        <v>0</v>
      </c>
      <c r="BH1933" s="911">
        <v>0</v>
      </c>
      <c r="BI1933" s="911" t="s">
        <v>397</v>
      </c>
      <c r="BJ1933" s="911"/>
      <c r="BK1933" s="911">
        <v>2094</v>
      </c>
      <c r="BL1933" s="911"/>
      <c r="BM1933" s="911"/>
      <c r="BN1933" s="911" t="s">
        <v>308</v>
      </c>
      <c r="BO1933" s="911" t="s">
        <v>308</v>
      </c>
      <c r="BP1933" s="911" t="s">
        <v>308</v>
      </c>
      <c r="BQ1933" s="911" t="s">
        <v>308</v>
      </c>
      <c r="BR1933" s="911"/>
      <c r="BS1933" s="911">
        <v>2094</v>
      </c>
      <c r="BT1933" s="911"/>
      <c r="BU1933" s="911" t="s">
        <v>579</v>
      </c>
      <c r="BV1933" s="911"/>
      <c r="BW1933" s="911"/>
      <c r="BX1933" s="911"/>
      <c r="BY1933" s="911"/>
      <c r="BZ1933" s="911"/>
      <c r="CA1933" s="911"/>
      <c r="CB1933" s="911"/>
      <c r="CC1933" s="911"/>
      <c r="CD1933" s="911"/>
      <c r="CE1933" s="911"/>
      <c r="CF1933" s="911"/>
      <c r="CG1933" s="911"/>
      <c r="CH1933" s="911"/>
      <c r="CI1933" s="911"/>
      <c r="CJ1933" s="911"/>
      <c r="CK1933" s="908"/>
      <c r="CL1933" s="908" t="s">
        <v>397</v>
      </c>
      <c r="CM1933" s="908" t="s">
        <v>397</v>
      </c>
      <c r="CN1933" s="908" t="s">
        <v>397</v>
      </c>
      <c r="CO1933" s="908" t="s">
        <v>397</v>
      </c>
      <c r="CP1933" s="908">
        <v>2094</v>
      </c>
      <c r="CQ1933" s="806">
        <v>2094</v>
      </c>
      <c r="CR1933" s="805">
        <v>2094</v>
      </c>
      <c r="CS1933" s="922"/>
      <c r="CT1933" s="815" t="s">
        <v>308</v>
      </c>
      <c r="CU1933" s="923"/>
      <c r="CV1933" s="809"/>
      <c r="CW1933" s="809"/>
      <c r="CX1933" s="815">
        <v>46289</v>
      </c>
      <c r="CY1933" s="920" t="s">
        <v>701</v>
      </c>
      <c r="CZ1933" s="920" t="s">
        <v>308</v>
      </c>
      <c r="DA1933" s="913" t="s">
        <v>308</v>
      </c>
      <c r="DB1933" s="913" t="s">
        <v>308</v>
      </c>
      <c r="DC1933" s="913" t="s">
        <v>308</v>
      </c>
      <c r="DD1933" s="913" t="s">
        <v>308</v>
      </c>
      <c r="DE1933" s="913" t="s">
        <v>308</v>
      </c>
      <c r="DF1933" s="913" t="s">
        <v>308</v>
      </c>
      <c r="DG1933" s="913" t="s">
        <v>308</v>
      </c>
      <c r="DH1933" s="914">
        <v>0</v>
      </c>
      <c r="DI1933" s="809">
        <v>46272</v>
      </c>
      <c r="DJ1933" s="809">
        <v>46276</v>
      </c>
      <c r="DK1933" s="809">
        <v>46276</v>
      </c>
      <c r="DL1933" s="809">
        <v>46314</v>
      </c>
      <c r="DM1933" s="809">
        <v>46303</v>
      </c>
      <c r="DN1933" s="809">
        <v>46303</v>
      </c>
      <c r="DO1933" s="915" t="s">
        <v>308</v>
      </c>
      <c r="DP1933" s="809">
        <v>46339</v>
      </c>
      <c r="DQ1933" s="809">
        <v>46339</v>
      </c>
      <c r="DR1933" s="809">
        <v>46339</v>
      </c>
      <c r="DS1933" s="914">
        <v>46339</v>
      </c>
      <c r="DT1933" s="752">
        <v>46339</v>
      </c>
      <c r="DU1933" s="753">
        <v>-24</v>
      </c>
      <c r="DV1933" s="753" t="s">
        <v>308</v>
      </c>
      <c r="DW1933" s="754">
        <v>46311</v>
      </c>
      <c r="DX1933" s="755">
        <v>46315</v>
      </c>
      <c r="DY1933" s="754" t="e">
        <v>#VALUE!</v>
      </c>
      <c r="DZ1933" s="754" t="e">
        <v>#VALUE!</v>
      </c>
      <c r="EA1933" s="754"/>
      <c r="EB1933" s="754"/>
      <c r="HA1933" s="756" t="s">
        <v>397</v>
      </c>
      <c r="HB1933" s="756" t="s">
        <v>397</v>
      </c>
      <c r="HC1933" s="756" t="s">
        <v>397</v>
      </c>
      <c r="HD1933" s="756" t="s">
        <v>397</v>
      </c>
      <c r="HE1933" s="756" t="s">
        <v>397</v>
      </c>
      <c r="HF1933" s="756" t="s">
        <v>397</v>
      </c>
      <c r="HG1933" s="756" t="s">
        <v>397</v>
      </c>
      <c r="HH1933" s="756" t="s">
        <v>397</v>
      </c>
      <c r="HI1933" s="756" t="s">
        <v>397</v>
      </c>
      <c r="HJ1933" s="756" t="s">
        <v>397</v>
      </c>
      <c r="HK1933"/>
      <c r="HL1933"/>
      <c r="HM1933"/>
      <c r="HN1933" s="756" t="str">
        <f t="shared" si="67"/>
        <v>AUTO PRINT</v>
      </c>
      <c r="HO1933"/>
      <c r="HP1933" s="757" t="s">
        <v>572</v>
      </c>
      <c r="HQ1933" s="757" t="s">
        <v>572</v>
      </c>
      <c r="HR1933" s="757" t="s">
        <v>572</v>
      </c>
      <c r="HS1933"/>
      <c r="HW1933" s="758"/>
      <c r="HX1933"/>
      <c r="HY1933" s="759" t="s">
        <v>572</v>
      </c>
      <c r="HZ1933" s="759" t="s">
        <v>572</v>
      </c>
      <c r="IA1933" s="759" t="s">
        <v>572</v>
      </c>
      <c r="IC1933" s="760" t="s">
        <v>572</v>
      </c>
      <c r="ID1933" s="760" t="s">
        <v>572</v>
      </c>
      <c r="IE1933" s="760" t="s">
        <v>572</v>
      </c>
      <c r="IF1933" s="761" t="s">
        <v>572</v>
      </c>
      <c r="IG1933" s="619" t="str">
        <f t="shared" si="68"/>
        <v>IN HOUSE (MANUAL)</v>
      </c>
      <c r="II1933" s="761" t="s">
        <v>572</v>
      </c>
      <c r="IK1933" s="761" t="str">
        <f>IFERROR(VLOOKUP($M1933,#REF!,13,0),"IN HOUSE (MANUAL)")</f>
        <v>IN HOUSE (MANUAL)</v>
      </c>
      <c r="IM1933" s="760" t="s">
        <v>397</v>
      </c>
      <c r="IN1933" s="760" t="s">
        <v>397</v>
      </c>
      <c r="IO1933" s="760" t="s">
        <v>572</v>
      </c>
      <c r="IQ1933" s="760" t="s">
        <v>572</v>
      </c>
      <c r="IR1933" s="760" t="s">
        <v>572</v>
      </c>
      <c r="IT1933" s="760" t="s">
        <v>572</v>
      </c>
      <c r="IV1933" s="760" t="s">
        <v>572</v>
      </c>
      <c r="IW1933" s="760" t="s">
        <v>572</v>
      </c>
      <c r="IY1933" s="760" t="s">
        <v>572</v>
      </c>
      <c r="IZ1933" s="760" t="s">
        <v>572</v>
      </c>
      <c r="JB1933" s="760" t="s">
        <v>572</v>
      </c>
      <c r="JC1933" s="760" t="s">
        <v>572</v>
      </c>
      <c r="JE1933" s="760" t="s">
        <v>572</v>
      </c>
      <c r="JF1933" s="760" t="s">
        <v>572</v>
      </c>
    </row>
    <row r="1934" spans="1:266" ht="17.25" customHeight="1" x14ac:dyDescent="0.35">
      <c r="A1934" s="618" t="s">
        <v>3303</v>
      </c>
      <c r="B1934" s="730">
        <v>97</v>
      </c>
      <c r="C1934" s="730" t="s">
        <v>3229</v>
      </c>
      <c r="D1934" s="730" t="s">
        <v>3229</v>
      </c>
      <c r="E1934" s="730">
        <v>34</v>
      </c>
      <c r="F1934" s="821" t="s">
        <v>574</v>
      </c>
      <c r="G1934" s="732">
        <v>2</v>
      </c>
      <c r="H1934" s="826">
        <v>46202</v>
      </c>
      <c r="I1934" s="730">
        <v>43</v>
      </c>
      <c r="J1934" s="730" t="s">
        <v>308</v>
      </c>
      <c r="K1934" s="730">
        <v>46</v>
      </c>
      <c r="L1934" s="730" t="s">
        <v>3304</v>
      </c>
      <c r="M1934" s="907" t="s">
        <v>3303</v>
      </c>
      <c r="N1934" s="907" t="s">
        <v>390</v>
      </c>
      <c r="O1934" s="907">
        <v>0</v>
      </c>
      <c r="P1934" s="907">
        <v>0</v>
      </c>
      <c r="Q1934" s="907">
        <v>0</v>
      </c>
      <c r="R1934" s="907">
        <v>373</v>
      </c>
      <c r="S1934" s="907"/>
      <c r="T1934" s="907" t="s">
        <v>3300</v>
      </c>
      <c r="U1934" s="907">
        <v>373</v>
      </c>
      <c r="V1934" s="907" t="s">
        <v>308</v>
      </c>
      <c r="W1934" s="907"/>
      <c r="X1934" s="907"/>
      <c r="Y1934" s="908"/>
      <c r="Z1934" s="908"/>
      <c r="AA1934" s="907" t="s">
        <v>309</v>
      </c>
      <c r="AB1934" s="907" t="s">
        <v>750</v>
      </c>
      <c r="AC1934" s="907" t="s">
        <v>899</v>
      </c>
      <c r="AD1934" s="907">
        <v>2832</v>
      </c>
      <c r="AE1934" s="808">
        <v>1416</v>
      </c>
      <c r="AF1934" s="809">
        <v>46289</v>
      </c>
      <c r="AG1934" s="919"/>
      <c r="AH1934" s="919"/>
      <c r="AI1934" s="919" t="s">
        <v>308</v>
      </c>
      <c r="AJ1934" s="811">
        <v>33</v>
      </c>
      <c r="AK1934" s="909"/>
      <c r="AL1934" s="910"/>
      <c r="AM1934" s="911">
        <v>0</v>
      </c>
      <c r="AN1934" s="911"/>
      <c r="AO1934" s="911"/>
      <c r="AP1934" s="911"/>
      <c r="AQ1934" s="911"/>
      <c r="AR1934" s="911"/>
      <c r="AS1934" s="911"/>
      <c r="AT1934" s="911"/>
      <c r="AU1934" s="911"/>
      <c r="AV1934" s="911"/>
      <c r="AW1934" s="911"/>
      <c r="AX1934" s="911"/>
      <c r="AY1934" s="911"/>
      <c r="AZ1934" s="911"/>
      <c r="BA1934" s="911"/>
      <c r="BB1934" s="911">
        <v>0</v>
      </c>
      <c r="BC1934" s="911">
        <v>0</v>
      </c>
      <c r="BD1934" s="911">
        <v>0</v>
      </c>
      <c r="BE1934" s="911">
        <v>0</v>
      </c>
      <c r="BF1934" s="911">
        <v>0</v>
      </c>
      <c r="BG1934" s="911">
        <v>0</v>
      </c>
      <c r="BH1934" s="911">
        <v>0</v>
      </c>
      <c r="BI1934" s="911" t="s">
        <v>397</v>
      </c>
      <c r="BJ1934" s="911"/>
      <c r="BK1934" s="911">
        <v>1416</v>
      </c>
      <c r="BL1934" s="911"/>
      <c r="BM1934" s="911"/>
      <c r="BN1934" s="911" t="s">
        <v>308</v>
      </c>
      <c r="BO1934" s="911" t="s">
        <v>308</v>
      </c>
      <c r="BP1934" s="911" t="s">
        <v>308</v>
      </c>
      <c r="BQ1934" s="911" t="s">
        <v>308</v>
      </c>
      <c r="BR1934" s="911"/>
      <c r="BS1934" s="911">
        <v>1416</v>
      </c>
      <c r="BT1934" s="911"/>
      <c r="BU1934" s="911" t="s">
        <v>579</v>
      </c>
      <c r="BV1934" s="911"/>
      <c r="BW1934" s="911"/>
      <c r="BX1934" s="911"/>
      <c r="BY1934" s="911"/>
      <c r="BZ1934" s="911"/>
      <c r="CA1934" s="911"/>
      <c r="CB1934" s="911"/>
      <c r="CC1934" s="911"/>
      <c r="CD1934" s="911"/>
      <c r="CE1934" s="911"/>
      <c r="CF1934" s="911"/>
      <c r="CG1934" s="911"/>
      <c r="CH1934" s="911"/>
      <c r="CI1934" s="911"/>
      <c r="CJ1934" s="911"/>
      <c r="CK1934" s="908"/>
      <c r="CL1934" s="908" t="s">
        <v>397</v>
      </c>
      <c r="CM1934" s="908" t="s">
        <v>397</v>
      </c>
      <c r="CN1934" s="908" t="s">
        <v>397</v>
      </c>
      <c r="CO1934" s="908" t="s">
        <v>397</v>
      </c>
      <c r="CP1934" s="908">
        <v>1416</v>
      </c>
      <c r="CQ1934" s="806">
        <v>1416</v>
      </c>
      <c r="CR1934" s="805">
        <v>1416</v>
      </c>
      <c r="CS1934" s="922"/>
      <c r="CT1934" s="815" t="s">
        <v>308</v>
      </c>
      <c r="CU1934" s="923"/>
      <c r="CV1934" s="809"/>
      <c r="CW1934" s="809"/>
      <c r="CX1934" s="815">
        <v>46289</v>
      </c>
      <c r="CY1934" s="920" t="s">
        <v>701</v>
      </c>
      <c r="CZ1934" s="920" t="s">
        <v>308</v>
      </c>
      <c r="DA1934" s="913" t="s">
        <v>308</v>
      </c>
      <c r="DB1934" s="913" t="s">
        <v>308</v>
      </c>
      <c r="DC1934" s="913" t="s">
        <v>308</v>
      </c>
      <c r="DD1934" s="913" t="s">
        <v>308</v>
      </c>
      <c r="DE1934" s="913" t="s">
        <v>308</v>
      </c>
      <c r="DF1934" s="913" t="s">
        <v>308</v>
      </c>
      <c r="DG1934" s="913" t="s">
        <v>308</v>
      </c>
      <c r="DH1934" s="914">
        <v>0</v>
      </c>
      <c r="DI1934" s="809">
        <v>46272</v>
      </c>
      <c r="DJ1934" s="809">
        <v>46276</v>
      </c>
      <c r="DK1934" s="809">
        <v>46276</v>
      </c>
      <c r="DL1934" s="809">
        <v>46314</v>
      </c>
      <c r="DM1934" s="809">
        <v>46307</v>
      </c>
      <c r="DN1934" s="809">
        <v>46307</v>
      </c>
      <c r="DO1934" s="915" t="s">
        <v>308</v>
      </c>
      <c r="DP1934" s="809">
        <v>46339</v>
      </c>
      <c r="DQ1934" s="809">
        <v>46339</v>
      </c>
      <c r="DR1934" s="809">
        <v>46339</v>
      </c>
      <c r="DS1934" s="914">
        <v>46339</v>
      </c>
      <c r="DT1934" s="752">
        <v>46339</v>
      </c>
      <c r="DU1934" s="753">
        <v>-22</v>
      </c>
      <c r="DV1934" s="753" t="s">
        <v>308</v>
      </c>
      <c r="DW1934" s="754">
        <v>46315</v>
      </c>
      <c r="DX1934" s="755">
        <v>46317</v>
      </c>
      <c r="DY1934" s="754" t="e">
        <v>#VALUE!</v>
      </c>
      <c r="DZ1934" s="754" t="e">
        <v>#VALUE!</v>
      </c>
      <c r="EA1934" s="754"/>
      <c r="EB1934" s="754"/>
      <c r="HA1934" s="756" t="s">
        <v>397</v>
      </c>
      <c r="HB1934" s="756" t="s">
        <v>397</v>
      </c>
      <c r="HC1934" s="756" t="s">
        <v>397</v>
      </c>
      <c r="HD1934" s="756" t="s">
        <v>397</v>
      </c>
      <c r="HE1934" s="756" t="s">
        <v>397</v>
      </c>
      <c r="HF1934" s="756" t="s">
        <v>397</v>
      </c>
      <c r="HG1934" s="756" t="s">
        <v>397</v>
      </c>
      <c r="HH1934" s="756" t="s">
        <v>397</v>
      </c>
      <c r="HI1934" s="756" t="s">
        <v>397</v>
      </c>
      <c r="HJ1934" s="756" t="s">
        <v>397</v>
      </c>
      <c r="HK1934"/>
      <c r="HL1934"/>
      <c r="HM1934"/>
      <c r="HN1934" s="756" t="str">
        <f t="shared" si="67"/>
        <v>AUTO PRINT</v>
      </c>
      <c r="HO1934"/>
      <c r="HP1934" s="757" t="s">
        <v>572</v>
      </c>
      <c r="HQ1934" s="757" t="s">
        <v>572</v>
      </c>
      <c r="HR1934" s="757" t="s">
        <v>572</v>
      </c>
      <c r="HS1934"/>
      <c r="HW1934" s="758"/>
      <c r="HX1934"/>
      <c r="HY1934" s="759" t="s">
        <v>572</v>
      </c>
      <c r="HZ1934" s="759" t="s">
        <v>572</v>
      </c>
      <c r="IA1934" s="759" t="s">
        <v>572</v>
      </c>
      <c r="IC1934" s="760" t="s">
        <v>572</v>
      </c>
      <c r="ID1934" s="760" t="s">
        <v>572</v>
      </c>
      <c r="IE1934" s="760" t="s">
        <v>572</v>
      </c>
      <c r="IF1934" s="761" t="s">
        <v>572</v>
      </c>
      <c r="IG1934" s="619" t="str">
        <f t="shared" si="68"/>
        <v>IN HOUSE (MANUAL)</v>
      </c>
      <c r="II1934" s="761" t="s">
        <v>572</v>
      </c>
      <c r="IK1934" s="761" t="str">
        <f>IFERROR(VLOOKUP($M1934,#REF!,13,0),"IN HOUSE (MANUAL)")</f>
        <v>IN HOUSE (MANUAL)</v>
      </c>
      <c r="IM1934" s="760" t="s">
        <v>397</v>
      </c>
      <c r="IN1934" s="760" t="s">
        <v>397</v>
      </c>
      <c r="IO1934" s="760" t="s">
        <v>572</v>
      </c>
      <c r="IQ1934" s="760" t="s">
        <v>572</v>
      </c>
      <c r="IR1934" s="760" t="s">
        <v>572</v>
      </c>
      <c r="IT1934" s="760" t="s">
        <v>572</v>
      </c>
      <c r="IV1934" s="760" t="s">
        <v>572</v>
      </c>
      <c r="IW1934" s="760" t="s">
        <v>572</v>
      </c>
      <c r="IY1934" s="760" t="s">
        <v>572</v>
      </c>
      <c r="IZ1934" s="760" t="s">
        <v>572</v>
      </c>
      <c r="JB1934" s="760" t="s">
        <v>572</v>
      </c>
      <c r="JC1934" s="760" t="s">
        <v>572</v>
      </c>
      <c r="JE1934" s="760" t="s">
        <v>572</v>
      </c>
      <c r="JF1934" s="760" t="s">
        <v>572</v>
      </c>
    </row>
    <row r="1935" spans="1:266" ht="17.25" customHeight="1" x14ac:dyDescent="0.35">
      <c r="A1935" s="618" t="s">
        <v>3305</v>
      </c>
      <c r="B1935" s="730">
        <v>98</v>
      </c>
      <c r="C1935" s="730" t="s">
        <v>3229</v>
      </c>
      <c r="D1935" s="730" t="s">
        <v>3229</v>
      </c>
      <c r="E1935" s="730">
        <v>34</v>
      </c>
      <c r="F1935" s="821" t="s">
        <v>574</v>
      </c>
      <c r="G1935" s="732">
        <v>2</v>
      </c>
      <c r="H1935" s="826">
        <v>46202</v>
      </c>
      <c r="I1935" s="730">
        <v>44</v>
      </c>
      <c r="J1935" s="730" t="s">
        <v>308</v>
      </c>
      <c r="K1935" s="730">
        <v>46</v>
      </c>
      <c r="L1935" s="730" t="s">
        <v>3306</v>
      </c>
      <c r="M1935" s="907" t="s">
        <v>3305</v>
      </c>
      <c r="N1935" s="907" t="s">
        <v>390</v>
      </c>
      <c r="O1935" s="907">
        <v>0</v>
      </c>
      <c r="P1935" s="907">
        <v>0</v>
      </c>
      <c r="Q1935" s="907">
        <v>0</v>
      </c>
      <c r="R1935" s="907">
        <v>373</v>
      </c>
      <c r="S1935" s="907"/>
      <c r="T1935" s="907" t="s">
        <v>3300</v>
      </c>
      <c r="U1935" s="907">
        <v>373</v>
      </c>
      <c r="V1935" s="907" t="s">
        <v>308</v>
      </c>
      <c r="W1935" s="907"/>
      <c r="X1935" s="907"/>
      <c r="Y1935" s="908"/>
      <c r="Z1935" s="908"/>
      <c r="AA1935" s="907" t="s">
        <v>309</v>
      </c>
      <c r="AB1935" s="907" t="s">
        <v>750</v>
      </c>
      <c r="AC1935" s="907" t="s">
        <v>899</v>
      </c>
      <c r="AD1935" s="907">
        <v>2832</v>
      </c>
      <c r="AE1935" s="808">
        <v>1416</v>
      </c>
      <c r="AF1935" s="809">
        <v>46289</v>
      </c>
      <c r="AG1935" s="919"/>
      <c r="AH1935" s="919"/>
      <c r="AI1935" s="919" t="s">
        <v>308</v>
      </c>
      <c r="AJ1935" s="811">
        <v>34</v>
      </c>
      <c r="AK1935" s="909"/>
      <c r="AL1935" s="910"/>
      <c r="AM1935" s="911">
        <v>0</v>
      </c>
      <c r="AN1935" s="911"/>
      <c r="AO1935" s="911"/>
      <c r="AP1935" s="911"/>
      <c r="AQ1935" s="911"/>
      <c r="AR1935" s="911"/>
      <c r="AS1935" s="911"/>
      <c r="AT1935" s="911"/>
      <c r="AU1935" s="911"/>
      <c r="AV1935" s="911"/>
      <c r="AW1935" s="911"/>
      <c r="AX1935" s="911"/>
      <c r="AY1935" s="911"/>
      <c r="AZ1935" s="911"/>
      <c r="BA1935" s="911"/>
      <c r="BB1935" s="911">
        <v>0</v>
      </c>
      <c r="BC1935" s="911">
        <v>0</v>
      </c>
      <c r="BD1935" s="911">
        <v>0</v>
      </c>
      <c r="BE1935" s="911">
        <v>0</v>
      </c>
      <c r="BF1935" s="911">
        <v>0</v>
      </c>
      <c r="BG1935" s="911">
        <v>0</v>
      </c>
      <c r="BH1935" s="911">
        <v>0</v>
      </c>
      <c r="BI1935" s="911" t="s">
        <v>397</v>
      </c>
      <c r="BJ1935" s="911"/>
      <c r="BK1935" s="911">
        <v>1416</v>
      </c>
      <c r="BL1935" s="911"/>
      <c r="BM1935" s="911"/>
      <c r="BN1935" s="911" t="s">
        <v>308</v>
      </c>
      <c r="BO1935" s="911" t="s">
        <v>308</v>
      </c>
      <c r="BP1935" s="911" t="s">
        <v>308</v>
      </c>
      <c r="BQ1935" s="911" t="s">
        <v>308</v>
      </c>
      <c r="BR1935" s="911"/>
      <c r="BS1935" s="911">
        <v>1416</v>
      </c>
      <c r="BT1935" s="911"/>
      <c r="BU1935" s="911" t="s">
        <v>579</v>
      </c>
      <c r="BV1935" s="911"/>
      <c r="BW1935" s="911"/>
      <c r="BX1935" s="911"/>
      <c r="BY1935" s="911"/>
      <c r="BZ1935" s="911"/>
      <c r="CA1935" s="911"/>
      <c r="CB1935" s="911"/>
      <c r="CC1935" s="911"/>
      <c r="CD1935" s="911"/>
      <c r="CE1935" s="911"/>
      <c r="CF1935" s="911"/>
      <c r="CG1935" s="911"/>
      <c r="CH1935" s="911"/>
      <c r="CI1935" s="911"/>
      <c r="CJ1935" s="911"/>
      <c r="CK1935" s="908"/>
      <c r="CL1935" s="908" t="s">
        <v>397</v>
      </c>
      <c r="CM1935" s="908" t="s">
        <v>397</v>
      </c>
      <c r="CN1935" s="908" t="s">
        <v>397</v>
      </c>
      <c r="CO1935" s="908" t="s">
        <v>397</v>
      </c>
      <c r="CP1935" s="908">
        <v>1416</v>
      </c>
      <c r="CQ1935" s="806">
        <v>1416</v>
      </c>
      <c r="CR1935" s="805">
        <v>1416</v>
      </c>
      <c r="CS1935" s="922"/>
      <c r="CT1935" s="815" t="s">
        <v>308</v>
      </c>
      <c r="CU1935" s="923"/>
      <c r="CV1935" s="809"/>
      <c r="CW1935" s="809"/>
      <c r="CX1935" s="815">
        <v>46289</v>
      </c>
      <c r="CY1935" s="920" t="s">
        <v>701</v>
      </c>
      <c r="CZ1935" s="920" t="s">
        <v>308</v>
      </c>
      <c r="DA1935" s="913" t="s">
        <v>308</v>
      </c>
      <c r="DB1935" s="913" t="s">
        <v>308</v>
      </c>
      <c r="DC1935" s="913" t="s">
        <v>308</v>
      </c>
      <c r="DD1935" s="913" t="s">
        <v>308</v>
      </c>
      <c r="DE1935" s="913" t="s">
        <v>308</v>
      </c>
      <c r="DF1935" s="913" t="s">
        <v>308</v>
      </c>
      <c r="DG1935" s="913" t="s">
        <v>308</v>
      </c>
      <c r="DH1935" s="914">
        <v>0</v>
      </c>
      <c r="DI1935" s="809">
        <v>46272</v>
      </c>
      <c r="DJ1935" s="809">
        <v>46276</v>
      </c>
      <c r="DK1935" s="809">
        <v>46276</v>
      </c>
      <c r="DL1935" s="809">
        <v>46314</v>
      </c>
      <c r="DM1935" s="809">
        <v>46309</v>
      </c>
      <c r="DN1935" s="809">
        <v>46309</v>
      </c>
      <c r="DO1935" s="915" t="s">
        <v>308</v>
      </c>
      <c r="DP1935" s="809">
        <v>46339</v>
      </c>
      <c r="DQ1935" s="809">
        <v>46339</v>
      </c>
      <c r="DR1935" s="809">
        <v>46339</v>
      </c>
      <c r="DS1935" s="914">
        <v>46339</v>
      </c>
      <c r="DT1935" s="752">
        <v>46339</v>
      </c>
      <c r="DU1935" s="753">
        <v>-18</v>
      </c>
      <c r="DV1935" s="753" t="s">
        <v>308</v>
      </c>
      <c r="DW1935" s="754">
        <v>46317</v>
      </c>
      <c r="DX1935" s="755">
        <v>46321</v>
      </c>
      <c r="DY1935" s="754" t="e">
        <v>#VALUE!</v>
      </c>
      <c r="DZ1935" s="754" t="e">
        <v>#VALUE!</v>
      </c>
      <c r="EA1935" s="754"/>
      <c r="EB1935" s="754"/>
      <c r="HA1935" s="756" t="s">
        <v>397</v>
      </c>
      <c r="HB1935" s="756" t="s">
        <v>397</v>
      </c>
      <c r="HC1935" s="756" t="s">
        <v>397</v>
      </c>
      <c r="HD1935" s="756" t="s">
        <v>397</v>
      </c>
      <c r="HE1935" s="756" t="s">
        <v>397</v>
      </c>
      <c r="HF1935" s="756" t="s">
        <v>397</v>
      </c>
      <c r="HG1935" s="756" t="s">
        <v>397</v>
      </c>
      <c r="HH1935" s="756" t="s">
        <v>397</v>
      </c>
      <c r="HI1935" s="756" t="s">
        <v>397</v>
      </c>
      <c r="HJ1935" s="756" t="s">
        <v>397</v>
      </c>
      <c r="HK1935"/>
      <c r="HL1935"/>
      <c r="HM1935"/>
      <c r="HN1935" s="756" t="str">
        <f t="shared" si="67"/>
        <v>AUTO PRINT</v>
      </c>
      <c r="HO1935"/>
      <c r="HP1935" s="757" t="s">
        <v>572</v>
      </c>
      <c r="HQ1935" s="757" t="s">
        <v>572</v>
      </c>
      <c r="HR1935" s="757" t="s">
        <v>572</v>
      </c>
      <c r="HS1935"/>
      <c r="HW1935" s="758"/>
      <c r="HX1935"/>
      <c r="HY1935" s="759" t="s">
        <v>572</v>
      </c>
      <c r="HZ1935" s="759" t="s">
        <v>572</v>
      </c>
      <c r="IA1935" s="759" t="s">
        <v>572</v>
      </c>
      <c r="IC1935" s="760" t="s">
        <v>572</v>
      </c>
      <c r="ID1935" s="760" t="s">
        <v>572</v>
      </c>
      <c r="IE1935" s="760" t="s">
        <v>572</v>
      </c>
      <c r="IF1935" s="761" t="s">
        <v>572</v>
      </c>
      <c r="IG1935" s="619" t="str">
        <f t="shared" si="68"/>
        <v>IN HOUSE (MANUAL)</v>
      </c>
      <c r="II1935" s="761" t="s">
        <v>572</v>
      </c>
      <c r="IK1935" s="761" t="str">
        <f>IFERROR(VLOOKUP($M1935,#REF!,13,0),"IN HOUSE (MANUAL)")</f>
        <v>IN HOUSE (MANUAL)</v>
      </c>
      <c r="IM1935" s="760" t="s">
        <v>397</v>
      </c>
      <c r="IN1935" s="760" t="s">
        <v>397</v>
      </c>
      <c r="IO1935" s="760" t="s">
        <v>572</v>
      </c>
      <c r="IQ1935" s="760" t="s">
        <v>572</v>
      </c>
      <c r="IR1935" s="760" t="s">
        <v>572</v>
      </c>
      <c r="IT1935" s="760" t="s">
        <v>572</v>
      </c>
      <c r="IV1935" s="760" t="s">
        <v>572</v>
      </c>
      <c r="IW1935" s="760" t="s">
        <v>572</v>
      </c>
      <c r="IY1935" s="760" t="s">
        <v>572</v>
      </c>
      <c r="IZ1935" s="760" t="s">
        <v>572</v>
      </c>
      <c r="JB1935" s="760" t="s">
        <v>572</v>
      </c>
      <c r="JC1935" s="760" t="s">
        <v>572</v>
      </c>
      <c r="JE1935" s="760" t="s">
        <v>572</v>
      </c>
      <c r="JF1935" s="760" t="s">
        <v>572</v>
      </c>
    </row>
    <row r="1936" spans="1:266" ht="17.25" customHeight="1" x14ac:dyDescent="0.35">
      <c r="A1936" s="618" t="s">
        <v>3309</v>
      </c>
      <c r="B1936" s="730">
        <v>99</v>
      </c>
      <c r="C1936" s="730" t="s">
        <v>3229</v>
      </c>
      <c r="D1936" s="730" t="s">
        <v>3229</v>
      </c>
      <c r="E1936" s="730">
        <v>34</v>
      </c>
      <c r="F1936" s="731" t="s">
        <v>574</v>
      </c>
      <c r="G1936" s="732">
        <v>2</v>
      </c>
      <c r="H1936" s="733">
        <v>46202</v>
      </c>
      <c r="I1936" s="730">
        <v>44</v>
      </c>
      <c r="J1936" s="730" t="s">
        <v>308</v>
      </c>
      <c r="K1936" s="730">
        <v>46</v>
      </c>
      <c r="L1936" s="730" t="s">
        <v>3310</v>
      </c>
      <c r="M1936" s="805" t="s">
        <v>3309</v>
      </c>
      <c r="N1936" s="907" t="s">
        <v>390</v>
      </c>
      <c r="O1936" s="907">
        <v>0</v>
      </c>
      <c r="P1936" s="907">
        <v>0</v>
      </c>
      <c r="Q1936" s="907">
        <v>0</v>
      </c>
      <c r="R1936" s="805">
        <v>373</v>
      </c>
      <c r="S1936" s="805"/>
      <c r="T1936" s="805" t="s">
        <v>2980</v>
      </c>
      <c r="U1936" s="805">
        <v>373</v>
      </c>
      <c r="V1936" s="805" t="s">
        <v>308</v>
      </c>
      <c r="W1936" s="805"/>
      <c r="X1936" s="805"/>
      <c r="Y1936" s="806"/>
      <c r="Z1936" s="806"/>
      <c r="AA1936" s="805" t="s">
        <v>309</v>
      </c>
      <c r="AB1936" s="805" t="s">
        <v>750</v>
      </c>
      <c r="AC1936" s="805" t="s">
        <v>899</v>
      </c>
      <c r="AD1936" s="805">
        <v>4764</v>
      </c>
      <c r="AE1936" s="903">
        <v>2382</v>
      </c>
      <c r="AF1936" s="807">
        <v>46289</v>
      </c>
      <c r="AG1936" s="810"/>
      <c r="AH1936" s="810"/>
      <c r="AI1936" s="810" t="s">
        <v>308</v>
      </c>
      <c r="AJ1936" s="811">
        <v>35</v>
      </c>
      <c r="AK1936" s="812"/>
      <c r="AL1936" s="811"/>
      <c r="AM1936" s="813">
        <v>0</v>
      </c>
      <c r="AN1936" s="813"/>
      <c r="AO1936" s="813"/>
      <c r="AP1936" s="813"/>
      <c r="AQ1936" s="813"/>
      <c r="AR1936" s="813"/>
      <c r="AS1936" s="813"/>
      <c r="AT1936" s="813"/>
      <c r="AU1936" s="813"/>
      <c r="AV1936" s="813"/>
      <c r="AW1936" s="813"/>
      <c r="AX1936" s="813"/>
      <c r="AY1936" s="813"/>
      <c r="AZ1936" s="813"/>
      <c r="BA1936" s="813"/>
      <c r="BB1936" s="813">
        <v>0</v>
      </c>
      <c r="BC1936" s="813">
        <v>0</v>
      </c>
      <c r="BD1936" s="813">
        <v>0</v>
      </c>
      <c r="BE1936" s="813">
        <v>0</v>
      </c>
      <c r="BF1936" s="813">
        <v>0</v>
      </c>
      <c r="BG1936" s="813">
        <v>0</v>
      </c>
      <c r="BH1936" s="813">
        <v>0</v>
      </c>
      <c r="BI1936" s="813" t="s">
        <v>397</v>
      </c>
      <c r="BJ1936" s="813"/>
      <c r="BK1936" s="813">
        <v>2382</v>
      </c>
      <c r="BL1936" s="813"/>
      <c r="BM1936" s="813"/>
      <c r="BN1936" s="813" t="s">
        <v>308</v>
      </c>
      <c r="BO1936" s="813" t="s">
        <v>308</v>
      </c>
      <c r="BP1936" s="813" t="s">
        <v>308</v>
      </c>
      <c r="BQ1936" s="813" t="s">
        <v>308</v>
      </c>
      <c r="BR1936" s="813"/>
      <c r="BS1936" s="813">
        <v>2382</v>
      </c>
      <c r="BT1936" s="813"/>
      <c r="BU1936" s="813" t="s">
        <v>579</v>
      </c>
      <c r="BV1936" s="813"/>
      <c r="BW1936" s="813"/>
      <c r="BX1936" s="813"/>
      <c r="BY1936" s="813"/>
      <c r="BZ1936" s="813"/>
      <c r="CA1936" s="813"/>
      <c r="CB1936" s="813"/>
      <c r="CC1936" s="813"/>
      <c r="CD1936" s="813"/>
      <c r="CE1936" s="813"/>
      <c r="CF1936" s="813"/>
      <c r="CG1936" s="813"/>
      <c r="CH1936" s="813"/>
      <c r="CI1936" s="813"/>
      <c r="CJ1936" s="813"/>
      <c r="CK1936" s="806"/>
      <c r="CL1936" s="806" t="s">
        <v>397</v>
      </c>
      <c r="CM1936" s="806" t="s">
        <v>397</v>
      </c>
      <c r="CN1936" s="806" t="s">
        <v>397</v>
      </c>
      <c r="CO1936" s="806" t="s">
        <v>397</v>
      </c>
      <c r="CP1936" s="806">
        <v>2382</v>
      </c>
      <c r="CQ1936" s="806">
        <v>2382</v>
      </c>
      <c r="CR1936" s="805">
        <v>2382</v>
      </c>
      <c r="CS1936" s="814"/>
      <c r="CT1936" s="815" t="s">
        <v>308</v>
      </c>
      <c r="CU1936" s="923"/>
      <c r="CV1936" s="807"/>
      <c r="CW1936" s="807"/>
      <c r="CX1936" s="905">
        <v>46289</v>
      </c>
      <c r="CY1936" s="817" t="s">
        <v>701</v>
      </c>
      <c r="CZ1936" s="817" t="s">
        <v>308</v>
      </c>
      <c r="DA1936" s="818" t="s">
        <v>308</v>
      </c>
      <c r="DB1936" s="818" t="s">
        <v>308</v>
      </c>
      <c r="DC1936" s="818" t="s">
        <v>308</v>
      </c>
      <c r="DD1936" s="818" t="s">
        <v>308</v>
      </c>
      <c r="DE1936" s="818" t="s">
        <v>308</v>
      </c>
      <c r="DF1936" s="818" t="s">
        <v>308</v>
      </c>
      <c r="DG1936" s="818" t="s">
        <v>308</v>
      </c>
      <c r="DH1936" s="819">
        <v>0</v>
      </c>
      <c r="DI1936" s="807">
        <v>46272</v>
      </c>
      <c r="DJ1936" s="807">
        <v>46276</v>
      </c>
      <c r="DK1936" s="807">
        <v>46276</v>
      </c>
      <c r="DL1936" s="807">
        <v>46311</v>
      </c>
      <c r="DM1936" s="807">
        <v>46310</v>
      </c>
      <c r="DN1936" s="807">
        <v>46310</v>
      </c>
      <c r="DO1936" s="820" t="s">
        <v>308</v>
      </c>
      <c r="DP1936" s="807">
        <v>46339</v>
      </c>
      <c r="DQ1936" s="807">
        <v>46339</v>
      </c>
      <c r="DR1936" s="807">
        <v>46339</v>
      </c>
      <c r="DS1936" s="819">
        <v>46339</v>
      </c>
      <c r="DT1936" s="752">
        <v>46339</v>
      </c>
      <c r="DU1936" s="753">
        <v>-16</v>
      </c>
      <c r="DV1936" s="753" t="s">
        <v>308</v>
      </c>
      <c r="DW1936" s="754">
        <v>46321</v>
      </c>
      <c r="DX1936" s="755">
        <v>46323</v>
      </c>
      <c r="DY1936" s="754" t="e">
        <v>#VALUE!</v>
      </c>
      <c r="DZ1936" s="754" t="e">
        <v>#VALUE!</v>
      </c>
      <c r="EA1936" s="754"/>
      <c r="EB1936" s="754"/>
      <c r="HA1936" s="756" t="s">
        <v>397</v>
      </c>
      <c r="HB1936" s="756" t="s">
        <v>397</v>
      </c>
      <c r="HC1936" s="756" t="s">
        <v>397</v>
      </c>
      <c r="HD1936" s="756" t="s">
        <v>397</v>
      </c>
      <c r="HE1936" s="756" t="s">
        <v>397</v>
      </c>
      <c r="HF1936" s="756" t="s">
        <v>397</v>
      </c>
      <c r="HG1936" s="756" t="s">
        <v>397</v>
      </c>
      <c r="HH1936" s="756" t="s">
        <v>397</v>
      </c>
      <c r="HI1936" s="756" t="s">
        <v>397</v>
      </c>
      <c r="HJ1936" s="756" t="s">
        <v>397</v>
      </c>
      <c r="HK1936"/>
      <c r="HL1936"/>
      <c r="HM1936"/>
      <c r="HN1936" s="756" t="str">
        <f t="shared" si="67"/>
        <v>AUTO PRINT</v>
      </c>
      <c r="HO1936"/>
      <c r="HP1936" s="757" t="s">
        <v>572</v>
      </c>
      <c r="HQ1936" s="757" t="s">
        <v>572</v>
      </c>
      <c r="HR1936" s="757" t="s">
        <v>572</v>
      </c>
      <c r="HS1936"/>
      <c r="HW1936" s="758"/>
      <c r="HX1936"/>
      <c r="HY1936" s="759" t="s">
        <v>572</v>
      </c>
      <c r="HZ1936" s="759" t="s">
        <v>572</v>
      </c>
      <c r="IA1936" s="759" t="s">
        <v>572</v>
      </c>
      <c r="IC1936" s="760" t="s">
        <v>572</v>
      </c>
      <c r="ID1936" s="760" t="s">
        <v>572</v>
      </c>
      <c r="IE1936" s="760" t="s">
        <v>572</v>
      </c>
      <c r="IF1936" s="761" t="s">
        <v>572</v>
      </c>
      <c r="IG1936" s="619" t="str">
        <f t="shared" si="68"/>
        <v>IN HOUSE (MANUAL)</v>
      </c>
      <c r="II1936" s="761" t="s">
        <v>572</v>
      </c>
      <c r="IK1936" s="761" t="str">
        <f>IFERROR(VLOOKUP($M1936,#REF!,13,0),"IN HOUSE (MANUAL)")</f>
        <v>IN HOUSE (MANUAL)</v>
      </c>
      <c r="IM1936" s="760" t="s">
        <v>397</v>
      </c>
      <c r="IN1936" s="760" t="s">
        <v>397</v>
      </c>
      <c r="IO1936" s="760" t="s">
        <v>572</v>
      </c>
      <c r="IQ1936" s="760" t="s">
        <v>572</v>
      </c>
      <c r="IR1936" s="760" t="s">
        <v>572</v>
      </c>
      <c r="IT1936" s="760" t="s">
        <v>572</v>
      </c>
      <c r="IV1936" s="760" t="s">
        <v>572</v>
      </c>
      <c r="IW1936" s="760" t="s">
        <v>572</v>
      </c>
      <c r="IY1936" s="760" t="s">
        <v>572</v>
      </c>
      <c r="IZ1936" s="760" t="s">
        <v>572</v>
      </c>
      <c r="JB1936" s="760" t="s">
        <v>572</v>
      </c>
      <c r="JC1936" s="760" t="s">
        <v>572</v>
      </c>
      <c r="JE1936" s="760" t="s">
        <v>572</v>
      </c>
      <c r="JF1936" s="760" t="s">
        <v>572</v>
      </c>
    </row>
    <row r="1937" spans="1:266" ht="17.25" customHeight="1" x14ac:dyDescent="0.35">
      <c r="A1937" s="618" t="s">
        <v>3311</v>
      </c>
      <c r="B1937" s="730">
        <v>100</v>
      </c>
      <c r="C1937" s="730" t="s">
        <v>3229</v>
      </c>
      <c r="D1937" s="730" t="s">
        <v>3229</v>
      </c>
      <c r="E1937" s="730">
        <v>34</v>
      </c>
      <c r="F1937" s="821" t="s">
        <v>574</v>
      </c>
      <c r="G1937" s="732">
        <v>2</v>
      </c>
      <c r="H1937" s="826">
        <v>46202</v>
      </c>
      <c r="I1937" s="730">
        <v>45</v>
      </c>
      <c r="J1937" s="730" t="s">
        <v>308</v>
      </c>
      <c r="K1937" s="730">
        <v>46</v>
      </c>
      <c r="L1937" s="730" t="s">
        <v>3312</v>
      </c>
      <c r="M1937" s="907" t="s">
        <v>3311</v>
      </c>
      <c r="N1937" s="907" t="s">
        <v>390</v>
      </c>
      <c r="O1937" s="907">
        <v>0</v>
      </c>
      <c r="P1937" s="907">
        <v>0</v>
      </c>
      <c r="Q1937" s="907">
        <v>0</v>
      </c>
      <c r="R1937" s="907">
        <v>373</v>
      </c>
      <c r="S1937" s="907"/>
      <c r="T1937" s="907" t="s">
        <v>2980</v>
      </c>
      <c r="U1937" s="907">
        <v>373</v>
      </c>
      <c r="V1937" s="907" t="s">
        <v>308</v>
      </c>
      <c r="W1937" s="907"/>
      <c r="X1937" s="907"/>
      <c r="Y1937" s="908"/>
      <c r="Z1937" s="908"/>
      <c r="AA1937" s="907" t="s">
        <v>309</v>
      </c>
      <c r="AB1937" s="907" t="s">
        <v>750</v>
      </c>
      <c r="AC1937" s="907" t="s">
        <v>899</v>
      </c>
      <c r="AD1937" s="907">
        <v>4752</v>
      </c>
      <c r="AE1937" s="808">
        <v>2376</v>
      </c>
      <c r="AF1937" s="809">
        <v>46289</v>
      </c>
      <c r="AG1937" s="919"/>
      <c r="AH1937" s="919"/>
      <c r="AI1937" s="919" t="s">
        <v>308</v>
      </c>
      <c r="AJ1937" s="811">
        <v>36</v>
      </c>
      <c r="AK1937" s="909"/>
      <c r="AL1937" s="910"/>
      <c r="AM1937" s="911">
        <v>0</v>
      </c>
      <c r="AN1937" s="911"/>
      <c r="AO1937" s="911"/>
      <c r="AP1937" s="911"/>
      <c r="AQ1937" s="911"/>
      <c r="AR1937" s="911"/>
      <c r="AS1937" s="911"/>
      <c r="AT1937" s="911"/>
      <c r="AU1937" s="911"/>
      <c r="AV1937" s="911"/>
      <c r="AW1937" s="911"/>
      <c r="AX1937" s="911"/>
      <c r="AY1937" s="911"/>
      <c r="AZ1937" s="911"/>
      <c r="BA1937" s="911"/>
      <c r="BB1937" s="911">
        <v>0</v>
      </c>
      <c r="BC1937" s="911">
        <v>0</v>
      </c>
      <c r="BD1937" s="911">
        <v>0</v>
      </c>
      <c r="BE1937" s="911">
        <v>0</v>
      </c>
      <c r="BF1937" s="911">
        <v>0</v>
      </c>
      <c r="BG1937" s="911">
        <v>0</v>
      </c>
      <c r="BH1937" s="911">
        <v>0</v>
      </c>
      <c r="BI1937" s="911" t="s">
        <v>397</v>
      </c>
      <c r="BJ1937" s="911"/>
      <c r="BK1937" s="911">
        <v>2376</v>
      </c>
      <c r="BL1937" s="911"/>
      <c r="BM1937" s="911"/>
      <c r="BN1937" s="911" t="s">
        <v>308</v>
      </c>
      <c r="BO1937" s="911" t="s">
        <v>308</v>
      </c>
      <c r="BP1937" s="911" t="s">
        <v>308</v>
      </c>
      <c r="BQ1937" s="911" t="s">
        <v>308</v>
      </c>
      <c r="BR1937" s="911"/>
      <c r="BS1937" s="911">
        <v>2376</v>
      </c>
      <c r="BT1937" s="911"/>
      <c r="BU1937" s="911" t="s">
        <v>579</v>
      </c>
      <c r="BV1937" s="911"/>
      <c r="BW1937" s="911"/>
      <c r="BX1937" s="911"/>
      <c r="BY1937" s="911"/>
      <c r="BZ1937" s="911"/>
      <c r="CA1937" s="911"/>
      <c r="CB1937" s="911"/>
      <c r="CC1937" s="911"/>
      <c r="CD1937" s="911"/>
      <c r="CE1937" s="911"/>
      <c r="CF1937" s="911"/>
      <c r="CG1937" s="911"/>
      <c r="CH1937" s="911"/>
      <c r="CI1937" s="911"/>
      <c r="CJ1937" s="911"/>
      <c r="CK1937" s="908"/>
      <c r="CL1937" s="908" t="s">
        <v>397</v>
      </c>
      <c r="CM1937" s="908" t="s">
        <v>397</v>
      </c>
      <c r="CN1937" s="908" t="s">
        <v>397</v>
      </c>
      <c r="CO1937" s="908" t="s">
        <v>397</v>
      </c>
      <c r="CP1937" s="908">
        <v>2376</v>
      </c>
      <c r="CQ1937" s="806">
        <v>2376</v>
      </c>
      <c r="CR1937" s="805">
        <v>2376</v>
      </c>
      <c r="CS1937" s="922"/>
      <c r="CT1937" s="815" t="s">
        <v>308</v>
      </c>
      <c r="CU1937" s="923"/>
      <c r="CV1937" s="809"/>
      <c r="CW1937" s="809"/>
      <c r="CX1937" s="815">
        <v>46289</v>
      </c>
      <c r="CY1937" s="920" t="s">
        <v>701</v>
      </c>
      <c r="CZ1937" s="920" t="s">
        <v>308</v>
      </c>
      <c r="DA1937" s="913" t="s">
        <v>308</v>
      </c>
      <c r="DB1937" s="913" t="s">
        <v>308</v>
      </c>
      <c r="DC1937" s="913" t="s">
        <v>308</v>
      </c>
      <c r="DD1937" s="913" t="s">
        <v>308</v>
      </c>
      <c r="DE1937" s="913" t="s">
        <v>308</v>
      </c>
      <c r="DF1937" s="913" t="s">
        <v>308</v>
      </c>
      <c r="DG1937" s="913" t="s">
        <v>308</v>
      </c>
      <c r="DH1937" s="914">
        <v>0</v>
      </c>
      <c r="DI1937" s="809">
        <v>46272</v>
      </c>
      <c r="DJ1937" s="809">
        <v>46276</v>
      </c>
      <c r="DK1937" s="809">
        <v>46276</v>
      </c>
      <c r="DL1937" s="809">
        <v>46311</v>
      </c>
      <c r="DM1937" s="809">
        <v>46315</v>
      </c>
      <c r="DN1937" s="809">
        <v>46315</v>
      </c>
      <c r="DO1937" s="915" t="s">
        <v>308</v>
      </c>
      <c r="DP1937" s="809">
        <v>46339</v>
      </c>
      <c r="DQ1937" s="809">
        <v>46339</v>
      </c>
      <c r="DR1937" s="809">
        <v>46339</v>
      </c>
      <c r="DS1937" s="914">
        <v>46339</v>
      </c>
      <c r="DT1937" s="752">
        <v>46339</v>
      </c>
      <c r="DU1937" s="753">
        <v>-11</v>
      </c>
      <c r="DV1937" s="753" t="s">
        <v>308</v>
      </c>
      <c r="DW1937" s="754">
        <v>46323</v>
      </c>
      <c r="DX1937" s="755">
        <v>46328</v>
      </c>
      <c r="DY1937" s="754" t="e">
        <v>#VALUE!</v>
      </c>
      <c r="DZ1937" s="754" t="e">
        <v>#VALUE!</v>
      </c>
      <c r="EA1937" s="754"/>
      <c r="EB1937" s="754"/>
      <c r="HA1937" s="756" t="s">
        <v>397</v>
      </c>
      <c r="HB1937" s="756" t="s">
        <v>397</v>
      </c>
      <c r="HC1937" s="756" t="s">
        <v>397</v>
      </c>
      <c r="HD1937" s="756" t="s">
        <v>397</v>
      </c>
      <c r="HE1937" s="756" t="s">
        <v>397</v>
      </c>
      <c r="HF1937" s="756" t="s">
        <v>397</v>
      </c>
      <c r="HG1937" s="756" t="s">
        <v>397</v>
      </c>
      <c r="HH1937" s="756" t="s">
        <v>397</v>
      </c>
      <c r="HI1937" s="756" t="s">
        <v>397</v>
      </c>
      <c r="HJ1937" s="756" t="s">
        <v>397</v>
      </c>
      <c r="HK1937"/>
      <c r="HL1937"/>
      <c r="HM1937"/>
      <c r="HN1937" s="756" t="str">
        <f t="shared" si="67"/>
        <v>AUTO PRINT</v>
      </c>
      <c r="HO1937"/>
      <c r="HP1937" s="757" t="s">
        <v>572</v>
      </c>
      <c r="HQ1937" s="757" t="s">
        <v>572</v>
      </c>
      <c r="HR1937" s="757" t="s">
        <v>572</v>
      </c>
      <c r="HS1937"/>
      <c r="HW1937" s="758"/>
      <c r="HX1937"/>
      <c r="HY1937" s="759" t="s">
        <v>572</v>
      </c>
      <c r="HZ1937" s="759" t="s">
        <v>572</v>
      </c>
      <c r="IA1937" s="759" t="s">
        <v>572</v>
      </c>
      <c r="IC1937" s="760" t="s">
        <v>572</v>
      </c>
      <c r="ID1937" s="760" t="s">
        <v>572</v>
      </c>
      <c r="IE1937" s="760" t="s">
        <v>572</v>
      </c>
      <c r="IF1937" s="761" t="s">
        <v>572</v>
      </c>
      <c r="IG1937" s="619" t="str">
        <f t="shared" si="68"/>
        <v>IN HOUSE (MANUAL)</v>
      </c>
      <c r="II1937" s="761" t="s">
        <v>572</v>
      </c>
      <c r="IK1937" s="761" t="str">
        <f>IFERROR(VLOOKUP($M1937,#REF!,13,0),"IN HOUSE (MANUAL)")</f>
        <v>IN HOUSE (MANUAL)</v>
      </c>
      <c r="IM1937" s="760" t="s">
        <v>397</v>
      </c>
      <c r="IN1937" s="760" t="s">
        <v>397</v>
      </c>
      <c r="IO1937" s="760" t="s">
        <v>572</v>
      </c>
      <c r="IQ1937" s="760" t="s">
        <v>572</v>
      </c>
      <c r="IR1937" s="760" t="s">
        <v>572</v>
      </c>
      <c r="IT1937" s="760" t="s">
        <v>572</v>
      </c>
      <c r="IV1937" s="760" t="s">
        <v>572</v>
      </c>
      <c r="IW1937" s="760" t="s">
        <v>572</v>
      </c>
      <c r="IY1937" s="760" t="s">
        <v>572</v>
      </c>
      <c r="IZ1937" s="760" t="s">
        <v>572</v>
      </c>
      <c r="JB1937" s="760" t="s">
        <v>572</v>
      </c>
      <c r="JC1937" s="760" t="s">
        <v>572</v>
      </c>
      <c r="JE1937" s="760" t="s">
        <v>572</v>
      </c>
      <c r="JF1937" s="760" t="s">
        <v>572</v>
      </c>
    </row>
    <row r="1938" spans="1:266" ht="17.25" customHeight="1" x14ac:dyDescent="0.35">
      <c r="A1938" s="618" t="s">
        <v>3313</v>
      </c>
      <c r="B1938" s="730">
        <v>101</v>
      </c>
      <c r="C1938" s="730" t="s">
        <v>3229</v>
      </c>
      <c r="D1938" s="730" t="s">
        <v>3229</v>
      </c>
      <c r="E1938" s="730">
        <v>34</v>
      </c>
      <c r="F1938" s="731" t="s">
        <v>574</v>
      </c>
      <c r="G1938" s="732">
        <v>2</v>
      </c>
      <c r="H1938" s="826">
        <v>46202</v>
      </c>
      <c r="I1938" s="730">
        <v>45</v>
      </c>
      <c r="J1938" s="730" t="s">
        <v>308</v>
      </c>
      <c r="K1938" s="730">
        <v>46</v>
      </c>
      <c r="L1938" s="730" t="s">
        <v>3314</v>
      </c>
      <c r="M1938" s="805" t="s">
        <v>3313</v>
      </c>
      <c r="N1938" s="805" t="s">
        <v>390</v>
      </c>
      <c r="O1938" s="805">
        <v>0</v>
      </c>
      <c r="P1938" s="805">
        <v>0</v>
      </c>
      <c r="Q1938" s="805">
        <v>0</v>
      </c>
      <c r="R1938" s="805">
        <v>373</v>
      </c>
      <c r="S1938" s="805"/>
      <c r="T1938" s="805" t="s">
        <v>2980</v>
      </c>
      <c r="U1938" s="805">
        <v>373</v>
      </c>
      <c r="V1938" s="805" t="s">
        <v>308</v>
      </c>
      <c r="W1938" s="805"/>
      <c r="X1938" s="805"/>
      <c r="Y1938" s="806"/>
      <c r="Z1938" s="806"/>
      <c r="AA1938" s="805" t="s">
        <v>309</v>
      </c>
      <c r="AB1938" s="805" t="s">
        <v>750</v>
      </c>
      <c r="AC1938" s="805" t="s">
        <v>899</v>
      </c>
      <c r="AD1938" s="805">
        <v>2832</v>
      </c>
      <c r="AE1938" s="903">
        <v>1416</v>
      </c>
      <c r="AF1938" s="807">
        <v>46289</v>
      </c>
      <c r="AG1938" s="810"/>
      <c r="AH1938" s="810"/>
      <c r="AI1938" s="810" t="s">
        <v>308</v>
      </c>
      <c r="AJ1938" s="811">
        <v>37</v>
      </c>
      <c r="AK1938" s="812"/>
      <c r="AL1938" s="811"/>
      <c r="AM1938" s="813">
        <v>0</v>
      </c>
      <c r="AN1938" s="813"/>
      <c r="AO1938" s="813"/>
      <c r="AP1938" s="813"/>
      <c r="AQ1938" s="813"/>
      <c r="AR1938" s="813"/>
      <c r="AS1938" s="813"/>
      <c r="AT1938" s="813"/>
      <c r="AU1938" s="813"/>
      <c r="AV1938" s="813"/>
      <c r="AW1938" s="813"/>
      <c r="AX1938" s="813"/>
      <c r="AY1938" s="813"/>
      <c r="AZ1938" s="813"/>
      <c r="BA1938" s="813"/>
      <c r="BB1938" s="813">
        <v>0</v>
      </c>
      <c r="BC1938" s="813">
        <v>0</v>
      </c>
      <c r="BD1938" s="813">
        <v>0</v>
      </c>
      <c r="BE1938" s="813">
        <v>0</v>
      </c>
      <c r="BF1938" s="813">
        <v>0</v>
      </c>
      <c r="BG1938" s="813">
        <v>0</v>
      </c>
      <c r="BH1938" s="813">
        <v>0</v>
      </c>
      <c r="BI1938" s="813" t="s">
        <v>397</v>
      </c>
      <c r="BJ1938" s="813"/>
      <c r="BK1938" s="813">
        <v>1416</v>
      </c>
      <c r="BL1938" s="813"/>
      <c r="BM1938" s="813"/>
      <c r="BN1938" s="813" t="s">
        <v>308</v>
      </c>
      <c r="BO1938" s="813" t="s">
        <v>308</v>
      </c>
      <c r="BP1938" s="813" t="s">
        <v>308</v>
      </c>
      <c r="BQ1938" s="813" t="s">
        <v>308</v>
      </c>
      <c r="BR1938" s="813"/>
      <c r="BS1938" s="813">
        <v>1416</v>
      </c>
      <c r="BT1938" s="813"/>
      <c r="BU1938" s="813" t="s">
        <v>579</v>
      </c>
      <c r="BV1938" s="813"/>
      <c r="BW1938" s="813"/>
      <c r="BX1938" s="813"/>
      <c r="BY1938" s="813"/>
      <c r="BZ1938" s="813"/>
      <c r="CA1938" s="813"/>
      <c r="CB1938" s="813"/>
      <c r="CC1938" s="813"/>
      <c r="CD1938" s="813"/>
      <c r="CE1938" s="813"/>
      <c r="CF1938" s="813"/>
      <c r="CG1938" s="813"/>
      <c r="CH1938" s="813"/>
      <c r="CI1938" s="813"/>
      <c r="CJ1938" s="813"/>
      <c r="CK1938" s="806"/>
      <c r="CL1938" s="806" t="s">
        <v>397</v>
      </c>
      <c r="CM1938" s="806" t="s">
        <v>397</v>
      </c>
      <c r="CN1938" s="806" t="s">
        <v>397</v>
      </c>
      <c r="CO1938" s="806" t="s">
        <v>397</v>
      </c>
      <c r="CP1938" s="806">
        <v>1416</v>
      </c>
      <c r="CQ1938" s="806">
        <v>1416</v>
      </c>
      <c r="CR1938" s="805">
        <v>1416</v>
      </c>
      <c r="CS1938" s="814"/>
      <c r="CT1938" s="905" t="s">
        <v>308</v>
      </c>
      <c r="CU1938" s="916"/>
      <c r="CV1938" s="807"/>
      <c r="CW1938" s="807"/>
      <c r="CX1938" s="905">
        <v>46289</v>
      </c>
      <c r="CY1938" s="817" t="s">
        <v>701</v>
      </c>
      <c r="CZ1938" s="817" t="s">
        <v>308</v>
      </c>
      <c r="DA1938" s="818" t="s">
        <v>308</v>
      </c>
      <c r="DB1938" s="818" t="s">
        <v>308</v>
      </c>
      <c r="DC1938" s="818" t="s">
        <v>308</v>
      </c>
      <c r="DD1938" s="818" t="s">
        <v>308</v>
      </c>
      <c r="DE1938" s="818" t="s">
        <v>308</v>
      </c>
      <c r="DF1938" s="818" t="s">
        <v>308</v>
      </c>
      <c r="DG1938" s="818" t="s">
        <v>308</v>
      </c>
      <c r="DH1938" s="819">
        <v>0</v>
      </c>
      <c r="DI1938" s="807">
        <v>46272</v>
      </c>
      <c r="DJ1938" s="807">
        <v>46276</v>
      </c>
      <c r="DK1938" s="807">
        <v>46276</v>
      </c>
      <c r="DL1938" s="807">
        <v>46311</v>
      </c>
      <c r="DM1938" s="807">
        <v>46317</v>
      </c>
      <c r="DN1938" s="807">
        <v>46317</v>
      </c>
      <c r="DO1938" s="820" t="s">
        <v>308</v>
      </c>
      <c r="DP1938" s="807">
        <v>46339</v>
      </c>
      <c r="DQ1938" s="809">
        <v>46339</v>
      </c>
      <c r="DR1938" s="807">
        <v>46339</v>
      </c>
      <c r="DS1938" s="819">
        <v>46339</v>
      </c>
      <c r="DT1938" s="752">
        <v>46339</v>
      </c>
      <c r="DU1938" s="753">
        <v>-9</v>
      </c>
      <c r="DV1938" s="753" t="s">
        <v>308</v>
      </c>
      <c r="DW1938" s="754">
        <v>46328</v>
      </c>
      <c r="DX1938" s="755">
        <v>46330</v>
      </c>
      <c r="DY1938" s="754" t="e">
        <v>#VALUE!</v>
      </c>
      <c r="DZ1938" s="754" t="e">
        <v>#VALUE!</v>
      </c>
      <c r="EA1938" s="754"/>
      <c r="EB1938" s="754"/>
      <c r="HA1938" s="756" t="s">
        <v>397</v>
      </c>
      <c r="HB1938" s="756" t="s">
        <v>397</v>
      </c>
      <c r="HC1938" s="756" t="s">
        <v>397</v>
      </c>
      <c r="HD1938" s="756" t="s">
        <v>397</v>
      </c>
      <c r="HE1938" s="756" t="s">
        <v>397</v>
      </c>
      <c r="HF1938" s="756" t="s">
        <v>397</v>
      </c>
      <c r="HG1938" s="756" t="s">
        <v>397</v>
      </c>
      <c r="HH1938" s="756" t="s">
        <v>397</v>
      </c>
      <c r="HI1938" s="756" t="s">
        <v>397</v>
      </c>
      <c r="HJ1938" s="756" t="s">
        <v>397</v>
      </c>
      <c r="HK1938"/>
      <c r="HL1938"/>
      <c r="HM1938"/>
      <c r="HN1938" s="756" t="str">
        <f t="shared" si="67"/>
        <v>AUTO PRINT</v>
      </c>
      <c r="HO1938"/>
      <c r="HP1938" s="757" t="s">
        <v>572</v>
      </c>
      <c r="HQ1938" s="757" t="s">
        <v>572</v>
      </c>
      <c r="HR1938" s="757" t="s">
        <v>572</v>
      </c>
      <c r="HS1938"/>
      <c r="HW1938" s="758"/>
      <c r="HX1938"/>
      <c r="HY1938" s="759" t="s">
        <v>572</v>
      </c>
      <c r="HZ1938" s="759" t="s">
        <v>572</v>
      </c>
      <c r="IA1938" s="759" t="s">
        <v>572</v>
      </c>
      <c r="IC1938" s="760" t="s">
        <v>572</v>
      </c>
      <c r="ID1938" s="760" t="s">
        <v>572</v>
      </c>
      <c r="IE1938" s="760" t="s">
        <v>572</v>
      </c>
      <c r="IF1938" s="761" t="s">
        <v>572</v>
      </c>
      <c r="IG1938" s="619" t="str">
        <f t="shared" si="68"/>
        <v>IN HOUSE (MANUAL)</v>
      </c>
      <c r="II1938" s="761" t="s">
        <v>572</v>
      </c>
      <c r="IK1938" s="761" t="str">
        <f>IFERROR(VLOOKUP($M1938,#REF!,13,0),"IN HOUSE (MANUAL)")</f>
        <v>IN HOUSE (MANUAL)</v>
      </c>
      <c r="IM1938" s="760" t="s">
        <v>397</v>
      </c>
      <c r="IN1938" s="760" t="s">
        <v>397</v>
      </c>
      <c r="IO1938" s="760" t="s">
        <v>572</v>
      </c>
      <c r="IQ1938" s="760" t="s">
        <v>572</v>
      </c>
      <c r="IR1938" s="760" t="s">
        <v>572</v>
      </c>
      <c r="IT1938" s="760" t="s">
        <v>572</v>
      </c>
      <c r="IV1938" s="760" t="s">
        <v>572</v>
      </c>
      <c r="IW1938" s="760" t="s">
        <v>572</v>
      </c>
      <c r="IY1938" s="760" t="s">
        <v>572</v>
      </c>
      <c r="IZ1938" s="760" t="s">
        <v>572</v>
      </c>
      <c r="JB1938" s="760" t="s">
        <v>572</v>
      </c>
      <c r="JC1938" s="760" t="s">
        <v>572</v>
      </c>
      <c r="JE1938" s="760" t="s">
        <v>572</v>
      </c>
      <c r="JF1938" s="760" t="s">
        <v>572</v>
      </c>
    </row>
    <row r="1939" spans="1:266" ht="17.25" customHeight="1" x14ac:dyDescent="0.35">
      <c r="A1939" s="618" t="s">
        <v>3315</v>
      </c>
      <c r="B1939" s="730">
        <v>102</v>
      </c>
      <c r="C1939" s="730" t="s">
        <v>3229</v>
      </c>
      <c r="D1939" s="730" t="s">
        <v>3229</v>
      </c>
      <c r="E1939" s="730">
        <v>34</v>
      </c>
      <c r="F1939" s="731" t="s">
        <v>574</v>
      </c>
      <c r="G1939" s="732">
        <v>2</v>
      </c>
      <c r="H1939" s="733">
        <v>46202</v>
      </c>
      <c r="I1939" s="730">
        <v>45</v>
      </c>
      <c r="J1939" s="730" t="s">
        <v>308</v>
      </c>
      <c r="K1939" s="730">
        <v>46</v>
      </c>
      <c r="L1939" s="730" t="s">
        <v>3316</v>
      </c>
      <c r="M1939" s="805" t="s">
        <v>3315</v>
      </c>
      <c r="N1939" s="907" t="s">
        <v>390</v>
      </c>
      <c r="O1939" s="907">
        <v>0</v>
      </c>
      <c r="P1939" s="907">
        <v>0</v>
      </c>
      <c r="Q1939" s="907">
        <v>0</v>
      </c>
      <c r="R1939" s="805">
        <v>373</v>
      </c>
      <c r="S1939" s="805"/>
      <c r="T1939" s="805" t="s">
        <v>2980</v>
      </c>
      <c r="U1939" s="805">
        <v>373</v>
      </c>
      <c r="V1939" s="805" t="s">
        <v>308</v>
      </c>
      <c r="W1939" s="805"/>
      <c r="X1939" s="805"/>
      <c r="Y1939" s="806"/>
      <c r="Z1939" s="806"/>
      <c r="AA1939" s="805" t="s">
        <v>309</v>
      </c>
      <c r="AB1939" s="805" t="s">
        <v>750</v>
      </c>
      <c r="AC1939" s="805" t="s">
        <v>899</v>
      </c>
      <c r="AD1939" s="805">
        <v>2832</v>
      </c>
      <c r="AE1939" s="808">
        <v>1416</v>
      </c>
      <c r="AF1939" s="807">
        <v>46289</v>
      </c>
      <c r="AG1939" s="810"/>
      <c r="AH1939" s="810"/>
      <c r="AI1939" s="810" t="s">
        <v>308</v>
      </c>
      <c r="AJ1939" s="811">
        <v>38</v>
      </c>
      <c r="AK1939" s="812"/>
      <c r="AL1939" s="811"/>
      <c r="AM1939" s="813">
        <v>0</v>
      </c>
      <c r="AN1939" s="813"/>
      <c r="AO1939" s="813"/>
      <c r="AP1939" s="813"/>
      <c r="AQ1939" s="813"/>
      <c r="AR1939" s="813"/>
      <c r="AS1939" s="813"/>
      <c r="AT1939" s="813"/>
      <c r="AU1939" s="813"/>
      <c r="AV1939" s="813"/>
      <c r="AW1939" s="813"/>
      <c r="AX1939" s="813"/>
      <c r="AY1939" s="813"/>
      <c r="AZ1939" s="813"/>
      <c r="BA1939" s="813"/>
      <c r="BB1939" s="813">
        <v>0</v>
      </c>
      <c r="BC1939" s="813">
        <v>0</v>
      </c>
      <c r="BD1939" s="813">
        <v>0</v>
      </c>
      <c r="BE1939" s="813">
        <v>0</v>
      </c>
      <c r="BF1939" s="813">
        <v>0</v>
      </c>
      <c r="BG1939" s="813">
        <v>0</v>
      </c>
      <c r="BH1939" s="813">
        <v>0</v>
      </c>
      <c r="BI1939" s="813" t="s">
        <v>397</v>
      </c>
      <c r="BJ1939" s="813"/>
      <c r="BK1939" s="813">
        <v>1416</v>
      </c>
      <c r="BL1939" s="813"/>
      <c r="BM1939" s="813"/>
      <c r="BN1939" s="813" t="s">
        <v>308</v>
      </c>
      <c r="BO1939" s="813" t="s">
        <v>308</v>
      </c>
      <c r="BP1939" s="813" t="s">
        <v>308</v>
      </c>
      <c r="BQ1939" s="813" t="s">
        <v>308</v>
      </c>
      <c r="BR1939" s="813"/>
      <c r="BS1939" s="813">
        <v>1416</v>
      </c>
      <c r="BT1939" s="813"/>
      <c r="BU1939" s="813" t="s">
        <v>579</v>
      </c>
      <c r="BV1939" s="813"/>
      <c r="BW1939" s="813"/>
      <c r="BX1939" s="813"/>
      <c r="BY1939" s="813"/>
      <c r="BZ1939" s="813"/>
      <c r="CA1939" s="813"/>
      <c r="CB1939" s="813"/>
      <c r="CC1939" s="813"/>
      <c r="CD1939" s="813"/>
      <c r="CE1939" s="813"/>
      <c r="CF1939" s="813"/>
      <c r="CG1939" s="813"/>
      <c r="CH1939" s="813"/>
      <c r="CI1939" s="813"/>
      <c r="CJ1939" s="813"/>
      <c r="CK1939" s="806"/>
      <c r="CL1939" s="806" t="s">
        <v>397</v>
      </c>
      <c r="CM1939" s="806" t="s">
        <v>397</v>
      </c>
      <c r="CN1939" s="806" t="s">
        <v>397</v>
      </c>
      <c r="CO1939" s="806" t="s">
        <v>397</v>
      </c>
      <c r="CP1939" s="806">
        <v>1416</v>
      </c>
      <c r="CQ1939" s="806">
        <v>1416</v>
      </c>
      <c r="CR1939" s="805">
        <v>1416</v>
      </c>
      <c r="CS1939" s="814"/>
      <c r="CT1939" s="905" t="s">
        <v>308</v>
      </c>
      <c r="CU1939" s="916"/>
      <c r="CV1939" s="807"/>
      <c r="CW1939" s="807"/>
      <c r="CX1939" s="905">
        <v>46289</v>
      </c>
      <c r="CY1939" s="817" t="s">
        <v>701</v>
      </c>
      <c r="CZ1939" s="817" t="s">
        <v>308</v>
      </c>
      <c r="DA1939" s="818" t="s">
        <v>308</v>
      </c>
      <c r="DB1939" s="818" t="s">
        <v>308</v>
      </c>
      <c r="DC1939" s="818" t="s">
        <v>308</v>
      </c>
      <c r="DD1939" s="818" t="s">
        <v>308</v>
      </c>
      <c r="DE1939" s="818" t="s">
        <v>308</v>
      </c>
      <c r="DF1939" s="818" t="s">
        <v>308</v>
      </c>
      <c r="DG1939" s="818" t="s">
        <v>308</v>
      </c>
      <c r="DH1939" s="819">
        <v>0</v>
      </c>
      <c r="DI1939" s="807">
        <v>46272</v>
      </c>
      <c r="DJ1939" s="807">
        <v>46276</v>
      </c>
      <c r="DK1939" s="807">
        <v>46276</v>
      </c>
      <c r="DL1939" s="807">
        <v>46314</v>
      </c>
      <c r="DM1939" s="807">
        <v>46321</v>
      </c>
      <c r="DN1939" s="807">
        <v>46321</v>
      </c>
      <c r="DO1939" s="820" t="s">
        <v>308</v>
      </c>
      <c r="DP1939" s="807">
        <v>46339</v>
      </c>
      <c r="DQ1939" s="807">
        <v>46339</v>
      </c>
      <c r="DR1939" s="807">
        <v>46339</v>
      </c>
      <c r="DS1939" s="819">
        <v>46339</v>
      </c>
      <c r="DT1939" s="752">
        <v>46339</v>
      </c>
      <c r="DU1939" s="753">
        <v>-8</v>
      </c>
      <c r="DV1939" s="753" t="s">
        <v>308</v>
      </c>
      <c r="DW1939" s="754">
        <v>46330</v>
      </c>
      <c r="DX1939" s="755">
        <v>46331</v>
      </c>
      <c r="DY1939" s="754" t="e">
        <v>#VALUE!</v>
      </c>
      <c r="DZ1939" s="754" t="e">
        <v>#VALUE!</v>
      </c>
      <c r="EA1939" s="754"/>
      <c r="EB1939" s="754"/>
      <c r="HA1939" s="756" t="s">
        <v>397</v>
      </c>
      <c r="HB1939" s="756" t="s">
        <v>397</v>
      </c>
      <c r="HC1939" s="756" t="s">
        <v>397</v>
      </c>
      <c r="HD1939" s="756" t="s">
        <v>397</v>
      </c>
      <c r="HE1939" s="756" t="s">
        <v>397</v>
      </c>
      <c r="HF1939" s="756" t="s">
        <v>397</v>
      </c>
      <c r="HG1939" s="756" t="s">
        <v>397</v>
      </c>
      <c r="HH1939" s="756" t="s">
        <v>397</v>
      </c>
      <c r="HI1939" s="756" t="s">
        <v>397</v>
      </c>
      <c r="HJ1939" s="756" t="s">
        <v>397</v>
      </c>
      <c r="HK1939"/>
      <c r="HL1939"/>
      <c r="HM1939"/>
      <c r="HN1939" s="756" t="str">
        <f t="shared" si="67"/>
        <v>AUTO PRINT</v>
      </c>
      <c r="HO1939"/>
      <c r="HP1939" s="757" t="s">
        <v>572</v>
      </c>
      <c r="HQ1939" s="757" t="s">
        <v>572</v>
      </c>
      <c r="HR1939" s="757" t="s">
        <v>572</v>
      </c>
      <c r="HS1939"/>
      <c r="HW1939" s="758"/>
      <c r="HX1939"/>
      <c r="HY1939" s="759" t="s">
        <v>572</v>
      </c>
      <c r="HZ1939" s="759" t="s">
        <v>572</v>
      </c>
      <c r="IA1939" s="759" t="s">
        <v>572</v>
      </c>
      <c r="IC1939" s="760" t="s">
        <v>572</v>
      </c>
      <c r="ID1939" s="760" t="s">
        <v>572</v>
      </c>
      <c r="IE1939" s="760" t="s">
        <v>572</v>
      </c>
      <c r="IF1939" s="761" t="s">
        <v>572</v>
      </c>
      <c r="IG1939" s="619" t="str">
        <f t="shared" si="68"/>
        <v>IN HOUSE (MANUAL)</v>
      </c>
      <c r="II1939" s="761" t="s">
        <v>572</v>
      </c>
      <c r="IK1939" s="761" t="str">
        <f>IFERROR(VLOOKUP($M1939,#REF!,13,0),"IN HOUSE (MANUAL)")</f>
        <v>IN HOUSE (MANUAL)</v>
      </c>
      <c r="IM1939" s="760" t="s">
        <v>397</v>
      </c>
      <c r="IN1939" s="760" t="s">
        <v>397</v>
      </c>
      <c r="IO1939" s="760" t="s">
        <v>572</v>
      </c>
      <c r="IQ1939" s="760" t="s">
        <v>572</v>
      </c>
      <c r="IR1939" s="760" t="s">
        <v>572</v>
      </c>
      <c r="IT1939" s="760" t="s">
        <v>572</v>
      </c>
      <c r="IV1939" s="760" t="s">
        <v>572</v>
      </c>
      <c r="IW1939" s="760" t="s">
        <v>572</v>
      </c>
      <c r="IY1939" s="760" t="s">
        <v>572</v>
      </c>
      <c r="IZ1939" s="760" t="s">
        <v>572</v>
      </c>
      <c r="JB1939" s="760" t="s">
        <v>572</v>
      </c>
      <c r="JC1939" s="760" t="s">
        <v>572</v>
      </c>
      <c r="JE1939" s="760" t="s">
        <v>572</v>
      </c>
      <c r="JF1939" s="760" t="s">
        <v>572</v>
      </c>
    </row>
    <row r="1940" spans="1:266" ht="17.25" hidden="1" customHeight="1" outlineLevel="1" x14ac:dyDescent="0.35">
      <c r="A1940" s="618" t="s">
        <v>308</v>
      </c>
      <c r="B1940" s="730">
        <v>103</v>
      </c>
      <c r="C1940" s="730" t="s">
        <v>741</v>
      </c>
      <c r="D1940" s="730" t="s">
        <v>741</v>
      </c>
      <c r="E1940" s="730">
        <v>34</v>
      </c>
      <c r="F1940" s="731"/>
      <c r="G1940" s="821"/>
      <c r="H1940" s="733"/>
      <c r="I1940" s="730" t="s">
        <v>308</v>
      </c>
      <c r="J1940" s="730" t="s">
        <v>308</v>
      </c>
      <c r="K1940" s="730">
        <v>0</v>
      </c>
      <c r="L1940" s="730" t="s">
        <v>308</v>
      </c>
      <c r="M1940" s="772"/>
      <c r="N1940" s="868">
        <v>0</v>
      </c>
      <c r="O1940" s="868" t="s">
        <v>742</v>
      </c>
      <c r="P1940" s="868" t="b">
        <v>1</v>
      </c>
      <c r="Q1940" s="868" t="e">
        <v>#VALUE!</v>
      </c>
      <c r="R1940" s="772"/>
      <c r="S1940" s="772"/>
      <c r="T1940" s="772"/>
      <c r="U1940" s="772"/>
      <c r="V1940" s="772"/>
      <c r="W1940" s="772"/>
      <c r="X1940" s="772"/>
      <c r="Y1940" s="772"/>
      <c r="Z1940" s="774"/>
      <c r="AA1940" s="772"/>
      <c r="AB1940" s="772"/>
      <c r="AC1940" s="772"/>
      <c r="AD1940" s="772"/>
      <c r="AE1940" s="775"/>
      <c r="AF1940" s="774"/>
      <c r="AG1940" s="777"/>
      <c r="AH1940" s="777"/>
      <c r="AI1940" s="777"/>
      <c r="AJ1940" s="778"/>
      <c r="AK1940" s="779"/>
      <c r="AL1940" s="778"/>
      <c r="AM1940" s="778"/>
      <c r="AN1940" s="778"/>
      <c r="AO1940" s="778"/>
      <c r="AP1940" s="778"/>
      <c r="AQ1940" s="778"/>
      <c r="AR1940" s="778"/>
      <c r="AS1940" s="778"/>
      <c r="AT1940" s="778"/>
      <c r="AU1940" s="778"/>
      <c r="AV1940" s="778"/>
      <c r="AW1940" s="778"/>
      <c r="AX1940" s="778"/>
      <c r="AY1940" s="778"/>
      <c r="AZ1940" s="778"/>
      <c r="BA1940" s="778"/>
      <c r="BB1940" s="778"/>
      <c r="BC1940" s="778"/>
      <c r="BD1940" s="778"/>
      <c r="BE1940" s="778"/>
      <c r="BF1940" s="778"/>
      <c r="BG1940" s="778"/>
      <c r="BH1940" s="778"/>
      <c r="BI1940" s="778"/>
      <c r="BJ1940" s="778"/>
      <c r="BK1940" s="778"/>
      <c r="BL1940" s="778"/>
      <c r="BM1940" s="778"/>
      <c r="BN1940" s="778"/>
      <c r="BO1940" s="778"/>
      <c r="BP1940" s="778"/>
      <c r="BQ1940" s="778"/>
      <c r="BR1940" s="778"/>
      <c r="BS1940" s="778"/>
      <c r="BT1940" s="778"/>
      <c r="BU1940" s="778"/>
      <c r="BV1940" s="778"/>
      <c r="BW1940" s="778"/>
      <c r="BX1940" s="778"/>
      <c r="BY1940" s="778"/>
      <c r="BZ1940" s="778"/>
      <c r="CA1940" s="778"/>
      <c r="CB1940" s="778"/>
      <c r="CC1940" s="778"/>
      <c r="CD1940" s="778"/>
      <c r="CE1940" s="778"/>
      <c r="CF1940" s="778"/>
      <c r="CG1940" s="778"/>
      <c r="CH1940" s="778"/>
      <c r="CI1940" s="778"/>
      <c r="CJ1940" s="778"/>
      <c r="CK1940" s="772"/>
      <c r="CL1940" s="772"/>
      <c r="CM1940" s="772"/>
      <c r="CN1940" s="886"/>
      <c r="CO1940" s="772"/>
      <c r="CP1940" s="772"/>
      <c r="CQ1940" s="772"/>
      <c r="CR1940" s="772"/>
      <c r="CS1940" s="781"/>
      <c r="CT1940" s="865"/>
      <c r="CU1940" s="899"/>
      <c r="CV1940" s="774"/>
      <c r="CW1940" s="774"/>
      <c r="CX1940" s="865"/>
      <c r="CY1940" s="784"/>
      <c r="CZ1940" s="784"/>
      <c r="DA1940" s="785"/>
      <c r="DB1940" s="785"/>
      <c r="DC1940" s="785"/>
      <c r="DD1940" s="785"/>
      <c r="DE1940" s="785"/>
      <c r="DF1940" s="785"/>
      <c r="DG1940" s="785"/>
      <c r="DH1940" s="786"/>
      <c r="DI1940" s="774"/>
      <c r="DJ1940" s="774"/>
      <c r="DK1940" s="774"/>
      <c r="DL1940" s="774"/>
      <c r="DM1940" s="774"/>
      <c r="DN1940" s="774"/>
      <c r="DO1940" s="787"/>
      <c r="DP1940" s="774"/>
      <c r="DQ1940" s="774"/>
      <c r="DR1940" s="774"/>
      <c r="DS1940" s="786"/>
      <c r="DT1940" s="752">
        <v>0</v>
      </c>
      <c r="DU1940" s="753" t="s">
        <v>308</v>
      </c>
      <c r="DV1940" s="753" t="s">
        <v>308</v>
      </c>
      <c r="DW1940" s="754" t="s">
        <v>308</v>
      </c>
      <c r="DX1940" s="755" t="s">
        <v>308</v>
      </c>
      <c r="DY1940" s="754" t="e">
        <v>#VALUE!</v>
      </c>
      <c r="DZ1940" s="754" t="e">
        <v>#VALUE!</v>
      </c>
      <c r="EA1940" s="754"/>
      <c r="EB1940" s="754"/>
    </row>
    <row r="1941" spans="1:266" ht="17.25" hidden="1" customHeight="1" outlineLevel="1" x14ac:dyDescent="0.35">
      <c r="A1941" s="618" t="s">
        <v>308</v>
      </c>
      <c r="B1941" s="730">
        <v>104</v>
      </c>
      <c r="C1941" s="730" t="s">
        <v>741</v>
      </c>
      <c r="D1941" s="730" t="s">
        <v>741</v>
      </c>
      <c r="E1941" s="730">
        <v>34</v>
      </c>
      <c r="F1941" s="731"/>
      <c r="G1941" s="731"/>
      <c r="H1941" s="826"/>
      <c r="I1941" s="730" t="s">
        <v>308</v>
      </c>
      <c r="J1941" s="730" t="s">
        <v>308</v>
      </c>
      <c r="K1941" s="730">
        <v>0</v>
      </c>
      <c r="L1941" s="730" t="s">
        <v>308</v>
      </c>
      <c r="M1941" s="772"/>
      <c r="N1941" s="772">
        <v>0</v>
      </c>
      <c r="O1941" s="772" t="s">
        <v>742</v>
      </c>
      <c r="P1941" s="772" t="b">
        <v>1</v>
      </c>
      <c r="Q1941" s="772" t="e">
        <v>#VALUE!</v>
      </c>
      <c r="R1941" s="772"/>
      <c r="S1941" s="772"/>
      <c r="T1941" s="772"/>
      <c r="U1941" s="772"/>
      <c r="V1941" s="772"/>
      <c r="W1941" s="772"/>
      <c r="X1941" s="772"/>
      <c r="Y1941" s="772"/>
      <c r="Z1941" s="774"/>
      <c r="AA1941" s="772"/>
      <c r="AB1941" s="772"/>
      <c r="AC1941" s="772"/>
      <c r="AD1941" s="772"/>
      <c r="AE1941" s="864"/>
      <c r="AF1941" s="774"/>
      <c r="AG1941" s="777"/>
      <c r="AH1941" s="777"/>
      <c r="AI1941" s="777"/>
      <c r="AJ1941" s="778"/>
      <c r="AK1941" s="779"/>
      <c r="AL1941" s="778"/>
      <c r="AM1941" s="778"/>
      <c r="AN1941" s="778"/>
      <c r="AO1941" s="778"/>
      <c r="AP1941" s="778"/>
      <c r="AQ1941" s="778"/>
      <c r="AR1941" s="778"/>
      <c r="AS1941" s="778"/>
      <c r="AT1941" s="778"/>
      <c r="AU1941" s="778"/>
      <c r="AV1941" s="778"/>
      <c r="AW1941" s="778"/>
      <c r="AX1941" s="778"/>
      <c r="AY1941" s="778"/>
      <c r="AZ1941" s="778"/>
      <c r="BA1941" s="778"/>
      <c r="BB1941" s="778"/>
      <c r="BC1941" s="778"/>
      <c r="BD1941" s="778"/>
      <c r="BE1941" s="778"/>
      <c r="BF1941" s="778"/>
      <c r="BG1941" s="778"/>
      <c r="BH1941" s="778"/>
      <c r="BI1941" s="778"/>
      <c r="BJ1941" s="778"/>
      <c r="BK1941" s="778"/>
      <c r="BL1941" s="778"/>
      <c r="BM1941" s="778"/>
      <c r="BN1941" s="778"/>
      <c r="BO1941" s="778"/>
      <c r="BP1941" s="778"/>
      <c r="BQ1941" s="778"/>
      <c r="BR1941" s="778"/>
      <c r="BS1941" s="778"/>
      <c r="BT1941" s="778"/>
      <c r="BU1941" s="778"/>
      <c r="BV1941" s="778"/>
      <c r="BW1941" s="778"/>
      <c r="BX1941" s="778"/>
      <c r="BY1941" s="778"/>
      <c r="BZ1941" s="778"/>
      <c r="CA1941" s="778"/>
      <c r="CB1941" s="778"/>
      <c r="CC1941" s="778"/>
      <c r="CD1941" s="778"/>
      <c r="CE1941" s="778"/>
      <c r="CF1941" s="778"/>
      <c r="CG1941" s="778"/>
      <c r="CH1941" s="778"/>
      <c r="CI1941" s="778"/>
      <c r="CJ1941" s="778"/>
      <c r="CK1941" s="772"/>
      <c r="CL1941" s="772"/>
      <c r="CM1941" s="772"/>
      <c r="CN1941" s="886"/>
      <c r="CO1941" s="772"/>
      <c r="CP1941" s="772"/>
      <c r="CQ1941" s="772"/>
      <c r="CR1941" s="772"/>
      <c r="CS1941" s="781"/>
      <c r="CT1941" s="865"/>
      <c r="CU1941" s="899"/>
      <c r="CV1941" s="774"/>
      <c r="CW1941" s="774"/>
      <c r="CX1941" s="865"/>
      <c r="CY1941" s="784"/>
      <c r="CZ1941" s="784"/>
      <c r="DA1941" s="785"/>
      <c r="DB1941" s="785"/>
      <c r="DC1941" s="785"/>
      <c r="DD1941" s="785"/>
      <c r="DE1941" s="785"/>
      <c r="DF1941" s="785"/>
      <c r="DG1941" s="785"/>
      <c r="DH1941" s="786"/>
      <c r="DI1941" s="774"/>
      <c r="DJ1941" s="774"/>
      <c r="DK1941" s="774"/>
      <c r="DL1941" s="774"/>
      <c r="DM1941" s="774"/>
      <c r="DN1941" s="774"/>
      <c r="DO1941" s="787"/>
      <c r="DP1941" s="774"/>
      <c r="DQ1941" s="776"/>
      <c r="DR1941" s="774"/>
      <c r="DS1941" s="786"/>
      <c r="DT1941" s="752">
        <v>0</v>
      </c>
      <c r="DU1941" s="753" t="s">
        <v>308</v>
      </c>
      <c r="DV1941" s="753" t="s">
        <v>308</v>
      </c>
      <c r="DW1941" s="754" t="s">
        <v>308</v>
      </c>
      <c r="DX1941" s="755" t="s">
        <v>308</v>
      </c>
      <c r="DY1941" s="754" t="e">
        <v>#VALUE!</v>
      </c>
      <c r="DZ1941" s="754" t="e">
        <v>#VALUE!</v>
      </c>
      <c r="EA1941" s="754"/>
      <c r="EB1941" s="754"/>
    </row>
    <row r="1942" spans="1:266" ht="17.25" hidden="1" customHeight="1" outlineLevel="1" x14ac:dyDescent="0.35">
      <c r="A1942" s="618" t="s">
        <v>308</v>
      </c>
      <c r="B1942" s="730">
        <v>105</v>
      </c>
      <c r="C1942" s="730" t="s">
        <v>741</v>
      </c>
      <c r="D1942" s="730" t="s">
        <v>741</v>
      </c>
      <c r="E1942" s="730">
        <v>34</v>
      </c>
      <c r="F1942" s="731"/>
      <c r="G1942" s="821"/>
      <c r="H1942" s="733"/>
      <c r="I1942" s="730" t="s">
        <v>308</v>
      </c>
      <c r="J1942" s="730" t="s">
        <v>308</v>
      </c>
      <c r="K1942" s="730">
        <v>0</v>
      </c>
      <c r="L1942" s="730" t="s">
        <v>308</v>
      </c>
      <c r="M1942" s="772"/>
      <c r="N1942" s="772">
        <v>0</v>
      </c>
      <c r="O1942" s="772" t="s">
        <v>742</v>
      </c>
      <c r="P1942" s="772" t="b">
        <v>1</v>
      </c>
      <c r="Q1942" s="772" t="e">
        <v>#VALUE!</v>
      </c>
      <c r="R1942" s="772"/>
      <c r="S1942" s="772"/>
      <c r="T1942" s="772"/>
      <c r="U1942" s="772"/>
      <c r="V1942" s="772"/>
      <c r="W1942" s="772"/>
      <c r="X1942" s="772"/>
      <c r="Y1942" s="772"/>
      <c r="Z1942" s="774"/>
      <c r="AA1942" s="772"/>
      <c r="AB1942" s="772"/>
      <c r="AC1942" s="772"/>
      <c r="AD1942" s="772"/>
      <c r="AE1942" s="775"/>
      <c r="AF1942" s="776"/>
      <c r="AG1942" s="777"/>
      <c r="AH1942" s="777"/>
      <c r="AI1942" s="777"/>
      <c r="AJ1942" s="778"/>
      <c r="AK1942" s="779"/>
      <c r="AL1942" s="778"/>
      <c r="AM1942" s="778"/>
      <c r="AN1942" s="778"/>
      <c r="AO1942" s="778"/>
      <c r="AP1942" s="778"/>
      <c r="AQ1942" s="778"/>
      <c r="AR1942" s="778"/>
      <c r="AS1942" s="778"/>
      <c r="AT1942" s="778"/>
      <c r="AU1942" s="778"/>
      <c r="AV1942" s="778"/>
      <c r="AW1942" s="778"/>
      <c r="AX1942" s="778"/>
      <c r="AY1942" s="778"/>
      <c r="AZ1942" s="778"/>
      <c r="BA1942" s="778"/>
      <c r="BB1942" s="778"/>
      <c r="BC1942" s="778"/>
      <c r="BD1942" s="778"/>
      <c r="BE1942" s="778"/>
      <c r="BF1942" s="778"/>
      <c r="BG1942" s="778"/>
      <c r="BH1942" s="778"/>
      <c r="BI1942" s="778"/>
      <c r="BJ1942" s="778"/>
      <c r="BK1942" s="778"/>
      <c r="BL1942" s="778"/>
      <c r="BM1942" s="778"/>
      <c r="BN1942" s="778"/>
      <c r="BO1942" s="778"/>
      <c r="BP1942" s="778"/>
      <c r="BQ1942" s="778"/>
      <c r="BR1942" s="778"/>
      <c r="BS1942" s="778"/>
      <c r="BT1942" s="778"/>
      <c r="BU1942" s="778"/>
      <c r="BV1942" s="778"/>
      <c r="BW1942" s="778"/>
      <c r="BX1942" s="778"/>
      <c r="BY1942" s="778"/>
      <c r="BZ1942" s="778"/>
      <c r="CA1942" s="778"/>
      <c r="CB1942" s="778"/>
      <c r="CC1942" s="778"/>
      <c r="CD1942" s="778"/>
      <c r="CE1942" s="778"/>
      <c r="CF1942" s="778"/>
      <c r="CG1942" s="778"/>
      <c r="CH1942" s="778"/>
      <c r="CI1942" s="778"/>
      <c r="CJ1942" s="778"/>
      <c r="CK1942" s="772"/>
      <c r="CL1942" s="772"/>
      <c r="CM1942" s="772"/>
      <c r="CN1942" s="886"/>
      <c r="CO1942" s="772"/>
      <c r="CP1942" s="772"/>
      <c r="CQ1942" s="772"/>
      <c r="CR1942" s="772"/>
      <c r="CS1942" s="781"/>
      <c r="CT1942" s="782"/>
      <c r="CU1942" s="783"/>
      <c r="CV1942" s="774"/>
      <c r="CW1942" s="774"/>
      <c r="CX1942" s="782"/>
      <c r="CY1942" s="784"/>
      <c r="CZ1942" s="784"/>
      <c r="DA1942" s="785"/>
      <c r="DB1942" s="785"/>
      <c r="DC1942" s="785"/>
      <c r="DD1942" s="785"/>
      <c r="DE1942" s="785"/>
      <c r="DF1942" s="785"/>
      <c r="DG1942" s="785"/>
      <c r="DH1942" s="786"/>
      <c r="DI1942" s="774"/>
      <c r="DJ1942" s="774"/>
      <c r="DK1942" s="774"/>
      <c r="DL1942" s="774"/>
      <c r="DM1942" s="774"/>
      <c r="DN1942" s="774"/>
      <c r="DO1942" s="787"/>
      <c r="DP1942" s="774"/>
      <c r="DQ1942" s="776"/>
      <c r="DR1942" s="774"/>
      <c r="DS1942" s="786"/>
      <c r="DT1942" s="752">
        <v>0</v>
      </c>
      <c r="DU1942" s="753" t="s">
        <v>308</v>
      </c>
      <c r="DV1942" s="753" t="s">
        <v>308</v>
      </c>
      <c r="DW1942" s="754" t="s">
        <v>308</v>
      </c>
      <c r="DX1942" s="755" t="s">
        <v>308</v>
      </c>
      <c r="DY1942" s="754" t="e">
        <v>#VALUE!</v>
      </c>
      <c r="DZ1942" s="754" t="e">
        <v>#VALUE!</v>
      </c>
      <c r="EA1942" s="754"/>
      <c r="EB1942" s="754"/>
    </row>
    <row r="1943" spans="1:266" ht="17.25" hidden="1" customHeight="1" outlineLevel="1" x14ac:dyDescent="0.35">
      <c r="A1943" s="618" t="s">
        <v>308</v>
      </c>
      <c r="B1943" s="730">
        <v>106</v>
      </c>
      <c r="C1943" s="730" t="s">
        <v>741</v>
      </c>
      <c r="D1943" s="730" t="s">
        <v>741</v>
      </c>
      <c r="E1943" s="730">
        <v>34</v>
      </c>
      <c r="F1943" s="731"/>
      <c r="G1943" s="821"/>
      <c r="H1943" s="733"/>
      <c r="I1943" s="730" t="s">
        <v>308</v>
      </c>
      <c r="J1943" s="730" t="s">
        <v>308</v>
      </c>
      <c r="K1943" s="730">
        <v>0</v>
      </c>
      <c r="L1943" s="730" t="s">
        <v>308</v>
      </c>
      <c r="M1943" s="772"/>
      <c r="N1943" s="772">
        <v>0</v>
      </c>
      <c r="O1943" s="772" t="s">
        <v>742</v>
      </c>
      <c r="P1943" s="772" t="b">
        <v>1</v>
      </c>
      <c r="Q1943" s="772" t="e">
        <v>#VALUE!</v>
      </c>
      <c r="R1943" s="772"/>
      <c r="S1943" s="772"/>
      <c r="T1943" s="772"/>
      <c r="U1943" s="772"/>
      <c r="V1943" s="772"/>
      <c r="W1943" s="772"/>
      <c r="X1943" s="772"/>
      <c r="Y1943" s="772"/>
      <c r="Z1943" s="774"/>
      <c r="AA1943" s="772"/>
      <c r="AB1943" s="772"/>
      <c r="AC1943" s="772"/>
      <c r="AD1943" s="772"/>
      <c r="AE1943" s="775"/>
      <c r="AF1943" s="776"/>
      <c r="AG1943" s="777"/>
      <c r="AH1943" s="777"/>
      <c r="AI1943" s="777"/>
      <c r="AJ1943" s="778"/>
      <c r="AK1943" s="779"/>
      <c r="AL1943" s="778"/>
      <c r="AM1943" s="778"/>
      <c r="AN1943" s="778"/>
      <c r="AO1943" s="778"/>
      <c r="AP1943" s="778"/>
      <c r="AQ1943" s="778"/>
      <c r="AR1943" s="778"/>
      <c r="AS1943" s="778"/>
      <c r="AT1943" s="778"/>
      <c r="AU1943" s="778"/>
      <c r="AV1943" s="778"/>
      <c r="AW1943" s="778"/>
      <c r="AX1943" s="778"/>
      <c r="AY1943" s="778"/>
      <c r="AZ1943" s="778"/>
      <c r="BA1943" s="778"/>
      <c r="BB1943" s="778"/>
      <c r="BC1943" s="778"/>
      <c r="BD1943" s="778"/>
      <c r="BE1943" s="778"/>
      <c r="BF1943" s="778"/>
      <c r="BG1943" s="778"/>
      <c r="BH1943" s="778"/>
      <c r="BI1943" s="778"/>
      <c r="BJ1943" s="778"/>
      <c r="BK1943" s="778"/>
      <c r="BL1943" s="778"/>
      <c r="BM1943" s="778"/>
      <c r="BN1943" s="778"/>
      <c r="BO1943" s="778"/>
      <c r="BP1943" s="778"/>
      <c r="BQ1943" s="778"/>
      <c r="BR1943" s="778"/>
      <c r="BS1943" s="778"/>
      <c r="BT1943" s="778"/>
      <c r="BU1943" s="778"/>
      <c r="BV1943" s="778"/>
      <c r="BW1943" s="778"/>
      <c r="BX1943" s="778"/>
      <c r="BY1943" s="778"/>
      <c r="BZ1943" s="778"/>
      <c r="CA1943" s="778"/>
      <c r="CB1943" s="778"/>
      <c r="CC1943" s="778"/>
      <c r="CD1943" s="778"/>
      <c r="CE1943" s="778"/>
      <c r="CF1943" s="778"/>
      <c r="CG1943" s="778"/>
      <c r="CH1943" s="778"/>
      <c r="CI1943" s="778"/>
      <c r="CJ1943" s="778"/>
      <c r="CK1943" s="772"/>
      <c r="CL1943" s="772"/>
      <c r="CM1943" s="772"/>
      <c r="CN1943" s="886"/>
      <c r="CO1943" s="772"/>
      <c r="CP1943" s="772"/>
      <c r="CQ1943" s="772"/>
      <c r="CR1943" s="772"/>
      <c r="CS1943" s="781"/>
      <c r="CT1943" s="782"/>
      <c r="CU1943" s="783"/>
      <c r="CV1943" s="774"/>
      <c r="CW1943" s="774"/>
      <c r="CX1943" s="782"/>
      <c r="CY1943" s="784"/>
      <c r="CZ1943" s="784"/>
      <c r="DA1943" s="785"/>
      <c r="DB1943" s="785"/>
      <c r="DC1943" s="785"/>
      <c r="DD1943" s="785"/>
      <c r="DE1943" s="785"/>
      <c r="DF1943" s="785"/>
      <c r="DG1943" s="785"/>
      <c r="DH1943" s="786"/>
      <c r="DI1943" s="774"/>
      <c r="DJ1943" s="774"/>
      <c r="DK1943" s="774"/>
      <c r="DL1943" s="774"/>
      <c r="DM1943" s="774"/>
      <c r="DN1943" s="774"/>
      <c r="DO1943" s="787"/>
      <c r="DP1943" s="774"/>
      <c r="DQ1943" s="776"/>
      <c r="DR1943" s="774"/>
      <c r="DS1943" s="786"/>
      <c r="DT1943" s="752">
        <v>0</v>
      </c>
      <c r="DU1943" s="753" t="s">
        <v>308</v>
      </c>
      <c r="DV1943" s="753" t="s">
        <v>308</v>
      </c>
      <c r="DW1943" s="754" t="s">
        <v>308</v>
      </c>
      <c r="DX1943" s="755" t="s">
        <v>308</v>
      </c>
      <c r="DY1943" s="754" t="e">
        <v>#VALUE!</v>
      </c>
      <c r="DZ1943" s="754" t="e">
        <v>#VALUE!</v>
      </c>
      <c r="EA1943" s="754"/>
      <c r="EB1943" s="754"/>
    </row>
    <row r="1944" spans="1:266" ht="17.25" hidden="1" customHeight="1" outlineLevel="1" x14ac:dyDescent="0.35">
      <c r="A1944" s="618" t="s">
        <v>308</v>
      </c>
      <c r="B1944" s="730">
        <v>107</v>
      </c>
      <c r="C1944" s="730" t="s">
        <v>741</v>
      </c>
      <c r="D1944" s="730" t="s">
        <v>741</v>
      </c>
      <c r="E1944" s="730">
        <v>34</v>
      </c>
      <c r="F1944" s="731"/>
      <c r="G1944" s="731"/>
      <c r="H1944" s="826"/>
      <c r="I1944" s="730" t="s">
        <v>308</v>
      </c>
      <c r="J1944" s="730" t="s">
        <v>308</v>
      </c>
      <c r="K1944" s="730">
        <v>0</v>
      </c>
      <c r="L1944" s="730" t="s">
        <v>308</v>
      </c>
      <c r="M1944" s="772"/>
      <c r="N1944" s="772">
        <v>0</v>
      </c>
      <c r="O1944" s="772" t="s">
        <v>742</v>
      </c>
      <c r="P1944" s="772" t="b">
        <v>1</v>
      </c>
      <c r="Q1944" s="772" t="e">
        <v>#VALUE!</v>
      </c>
      <c r="R1944" s="772"/>
      <c r="S1944" s="772"/>
      <c r="T1944" s="772"/>
      <c r="U1944" s="772"/>
      <c r="V1944" s="772"/>
      <c r="W1944" s="772"/>
      <c r="X1944" s="772"/>
      <c r="Y1944" s="772"/>
      <c r="Z1944" s="774"/>
      <c r="AA1944" s="772"/>
      <c r="AB1944" s="772"/>
      <c r="AC1944" s="772"/>
      <c r="AD1944" s="772"/>
      <c r="AE1944" s="864"/>
      <c r="AF1944" s="774"/>
      <c r="AG1944" s="777"/>
      <c r="AH1944" s="777"/>
      <c r="AI1944" s="777"/>
      <c r="AJ1944" s="778"/>
      <c r="AK1944" s="779"/>
      <c r="AL1944" s="778"/>
      <c r="AM1944" s="778"/>
      <c r="AN1944" s="778"/>
      <c r="AO1944" s="778"/>
      <c r="AP1944" s="778"/>
      <c r="AQ1944" s="778"/>
      <c r="AR1944" s="778"/>
      <c r="AS1944" s="778"/>
      <c r="AT1944" s="778"/>
      <c r="AU1944" s="778"/>
      <c r="AV1944" s="778"/>
      <c r="AW1944" s="778"/>
      <c r="AX1944" s="778"/>
      <c r="AY1944" s="778"/>
      <c r="AZ1944" s="778"/>
      <c r="BA1944" s="778"/>
      <c r="BB1944" s="778"/>
      <c r="BC1944" s="778"/>
      <c r="BD1944" s="778"/>
      <c r="BE1944" s="778"/>
      <c r="BF1944" s="778"/>
      <c r="BG1944" s="778"/>
      <c r="BH1944" s="778"/>
      <c r="BI1944" s="778"/>
      <c r="BJ1944" s="778"/>
      <c r="BK1944" s="778"/>
      <c r="BL1944" s="778"/>
      <c r="BM1944" s="778"/>
      <c r="BN1944" s="778"/>
      <c r="BO1944" s="778"/>
      <c r="BP1944" s="778"/>
      <c r="BQ1944" s="778"/>
      <c r="BR1944" s="778"/>
      <c r="BS1944" s="778"/>
      <c r="BT1944" s="778"/>
      <c r="BU1944" s="778"/>
      <c r="BV1944" s="778"/>
      <c r="BW1944" s="778"/>
      <c r="BX1944" s="778"/>
      <c r="BY1944" s="778"/>
      <c r="BZ1944" s="778"/>
      <c r="CA1944" s="778"/>
      <c r="CB1944" s="778"/>
      <c r="CC1944" s="778"/>
      <c r="CD1944" s="778"/>
      <c r="CE1944" s="778"/>
      <c r="CF1944" s="778"/>
      <c r="CG1944" s="778"/>
      <c r="CH1944" s="778"/>
      <c r="CI1944" s="778"/>
      <c r="CJ1944" s="778"/>
      <c r="CK1944" s="772"/>
      <c r="CL1944" s="772"/>
      <c r="CM1944" s="772"/>
      <c r="CN1944" s="886"/>
      <c r="CO1944" s="772"/>
      <c r="CP1944" s="772"/>
      <c r="CQ1944" s="772"/>
      <c r="CR1944" s="772"/>
      <c r="CS1944" s="781"/>
      <c r="CT1944" s="865"/>
      <c r="CU1944" s="899"/>
      <c r="CV1944" s="774"/>
      <c r="CW1944" s="774"/>
      <c r="CX1944" s="865"/>
      <c r="CY1944" s="784"/>
      <c r="CZ1944" s="784"/>
      <c r="DA1944" s="785"/>
      <c r="DB1944" s="785"/>
      <c r="DC1944" s="785"/>
      <c r="DD1944" s="785"/>
      <c r="DE1944" s="785"/>
      <c r="DF1944" s="785"/>
      <c r="DG1944" s="785"/>
      <c r="DH1944" s="786"/>
      <c r="DI1944" s="774"/>
      <c r="DJ1944" s="774"/>
      <c r="DK1944" s="774"/>
      <c r="DL1944" s="774"/>
      <c r="DM1944" s="774"/>
      <c r="DN1944" s="774"/>
      <c r="DO1944" s="787"/>
      <c r="DP1944" s="774"/>
      <c r="DQ1944" s="776"/>
      <c r="DR1944" s="774"/>
      <c r="DS1944" s="786"/>
      <c r="DT1944" s="752">
        <v>0</v>
      </c>
      <c r="DU1944" s="753" t="s">
        <v>308</v>
      </c>
      <c r="DV1944" s="753" t="s">
        <v>308</v>
      </c>
      <c r="DW1944" s="754" t="s">
        <v>308</v>
      </c>
      <c r="DX1944" s="755" t="s">
        <v>308</v>
      </c>
      <c r="DY1944" s="754" t="e">
        <v>#VALUE!</v>
      </c>
      <c r="DZ1944" s="754" t="e">
        <v>#VALUE!</v>
      </c>
      <c r="EA1944" s="754"/>
      <c r="EB1944" s="754"/>
    </row>
    <row r="1945" spans="1:266" ht="17.25" hidden="1" customHeight="1" outlineLevel="1" x14ac:dyDescent="0.35">
      <c r="A1945" s="618" t="s">
        <v>308</v>
      </c>
      <c r="B1945" s="730">
        <v>108</v>
      </c>
      <c r="C1945" s="730" t="s">
        <v>741</v>
      </c>
      <c r="D1945" s="730" t="s">
        <v>741</v>
      </c>
      <c r="E1945" s="730">
        <v>34</v>
      </c>
      <c r="F1945" s="731"/>
      <c r="G1945" s="731"/>
      <c r="H1945" s="826"/>
      <c r="I1945" s="730" t="s">
        <v>308</v>
      </c>
      <c r="J1945" s="730" t="s">
        <v>308</v>
      </c>
      <c r="K1945" s="730">
        <v>0</v>
      </c>
      <c r="L1945" s="730" t="s">
        <v>308</v>
      </c>
      <c r="M1945" s="772"/>
      <c r="N1945" s="772">
        <v>0</v>
      </c>
      <c r="O1945" s="772" t="s">
        <v>742</v>
      </c>
      <c r="P1945" s="772" t="b">
        <v>1</v>
      </c>
      <c r="Q1945" s="772" t="e">
        <v>#VALUE!</v>
      </c>
      <c r="R1945" s="772"/>
      <c r="S1945" s="772"/>
      <c r="T1945" s="772"/>
      <c r="U1945" s="772"/>
      <c r="V1945" s="772"/>
      <c r="W1945" s="772"/>
      <c r="X1945" s="772"/>
      <c r="Y1945" s="772"/>
      <c r="Z1945" s="774"/>
      <c r="AA1945" s="772"/>
      <c r="AB1945" s="772"/>
      <c r="AC1945" s="772"/>
      <c r="AD1945" s="772"/>
      <c r="AE1945" s="864"/>
      <c r="AF1945" s="774"/>
      <c r="AG1945" s="777"/>
      <c r="AH1945" s="777"/>
      <c r="AI1945" s="777"/>
      <c r="AJ1945" s="778"/>
      <c r="AK1945" s="779"/>
      <c r="AL1945" s="778"/>
      <c r="AM1945" s="778"/>
      <c r="AN1945" s="778"/>
      <c r="AO1945" s="778"/>
      <c r="AP1945" s="778"/>
      <c r="AQ1945" s="778"/>
      <c r="AR1945" s="778"/>
      <c r="AS1945" s="778"/>
      <c r="AT1945" s="778"/>
      <c r="AU1945" s="778"/>
      <c r="AV1945" s="778"/>
      <c r="AW1945" s="778"/>
      <c r="AX1945" s="778"/>
      <c r="AY1945" s="778"/>
      <c r="AZ1945" s="778"/>
      <c r="BA1945" s="778"/>
      <c r="BB1945" s="778"/>
      <c r="BC1945" s="778"/>
      <c r="BD1945" s="778"/>
      <c r="BE1945" s="778"/>
      <c r="BF1945" s="778"/>
      <c r="BG1945" s="778"/>
      <c r="BH1945" s="778"/>
      <c r="BI1945" s="778"/>
      <c r="BJ1945" s="778"/>
      <c r="BK1945" s="778"/>
      <c r="BL1945" s="778"/>
      <c r="BM1945" s="778"/>
      <c r="BN1945" s="778"/>
      <c r="BO1945" s="778"/>
      <c r="BP1945" s="778"/>
      <c r="BQ1945" s="778"/>
      <c r="BR1945" s="778"/>
      <c r="BS1945" s="778"/>
      <c r="BT1945" s="778"/>
      <c r="BU1945" s="778"/>
      <c r="BV1945" s="778"/>
      <c r="BW1945" s="778"/>
      <c r="BX1945" s="778"/>
      <c r="BY1945" s="778"/>
      <c r="BZ1945" s="778"/>
      <c r="CA1945" s="778"/>
      <c r="CB1945" s="778"/>
      <c r="CC1945" s="778"/>
      <c r="CD1945" s="778"/>
      <c r="CE1945" s="778"/>
      <c r="CF1945" s="778"/>
      <c r="CG1945" s="778"/>
      <c r="CH1945" s="778"/>
      <c r="CI1945" s="778"/>
      <c r="CJ1945" s="778"/>
      <c r="CK1945" s="772"/>
      <c r="CL1945" s="772"/>
      <c r="CM1945" s="772"/>
      <c r="CN1945" s="886"/>
      <c r="CO1945" s="772"/>
      <c r="CP1945" s="772"/>
      <c r="CQ1945" s="772"/>
      <c r="CR1945" s="772"/>
      <c r="CS1945" s="781"/>
      <c r="CT1945" s="865"/>
      <c r="CU1945" s="899"/>
      <c r="CV1945" s="774"/>
      <c r="CW1945" s="774"/>
      <c r="CX1945" s="865"/>
      <c r="CY1945" s="784"/>
      <c r="CZ1945" s="784"/>
      <c r="DA1945" s="785"/>
      <c r="DB1945" s="785"/>
      <c r="DC1945" s="785"/>
      <c r="DD1945" s="785"/>
      <c r="DE1945" s="785"/>
      <c r="DF1945" s="785"/>
      <c r="DG1945" s="785"/>
      <c r="DH1945" s="786"/>
      <c r="DI1945" s="774"/>
      <c r="DJ1945" s="774"/>
      <c r="DK1945" s="774"/>
      <c r="DL1945" s="774"/>
      <c r="DM1945" s="774"/>
      <c r="DN1945" s="774"/>
      <c r="DO1945" s="787"/>
      <c r="DP1945" s="774"/>
      <c r="DQ1945" s="776"/>
      <c r="DR1945" s="774"/>
      <c r="DS1945" s="786"/>
      <c r="DT1945" s="752">
        <v>0</v>
      </c>
      <c r="DU1945" s="753" t="s">
        <v>308</v>
      </c>
      <c r="DV1945" s="753" t="s">
        <v>308</v>
      </c>
      <c r="DW1945" s="754" t="s">
        <v>308</v>
      </c>
      <c r="DX1945" s="755" t="s">
        <v>308</v>
      </c>
      <c r="DY1945" s="754" t="e">
        <v>#VALUE!</v>
      </c>
      <c r="DZ1945" s="754" t="e">
        <v>#VALUE!</v>
      </c>
      <c r="EA1945" s="754"/>
      <c r="EB1945" s="754"/>
    </row>
    <row r="1946" spans="1:266" ht="17.25" hidden="1" customHeight="1" outlineLevel="1" x14ac:dyDescent="0.35">
      <c r="A1946" s="618" t="s">
        <v>308</v>
      </c>
      <c r="B1946" s="730">
        <v>109</v>
      </c>
      <c r="C1946" s="730" t="s">
        <v>741</v>
      </c>
      <c r="D1946" s="730" t="s">
        <v>741</v>
      </c>
      <c r="E1946" s="730">
        <v>34</v>
      </c>
      <c r="F1946" s="731"/>
      <c r="G1946" s="731"/>
      <c r="H1946" s="826"/>
      <c r="I1946" s="730" t="s">
        <v>308</v>
      </c>
      <c r="J1946" s="730" t="s">
        <v>308</v>
      </c>
      <c r="K1946" s="730">
        <v>0</v>
      </c>
      <c r="L1946" s="730" t="s">
        <v>308</v>
      </c>
      <c r="M1946" s="772"/>
      <c r="N1946" s="868">
        <v>0</v>
      </c>
      <c r="O1946" s="868" t="s">
        <v>742</v>
      </c>
      <c r="P1946" s="868" t="b">
        <v>1</v>
      </c>
      <c r="Q1946" s="868" t="e">
        <v>#VALUE!</v>
      </c>
      <c r="R1946" s="772"/>
      <c r="S1946" s="772"/>
      <c r="T1946" s="772"/>
      <c r="U1946" s="772"/>
      <c r="V1946" s="772"/>
      <c r="W1946" s="772"/>
      <c r="X1946" s="772"/>
      <c r="Y1946" s="772"/>
      <c r="Z1946" s="886"/>
      <c r="AA1946" s="772"/>
      <c r="AB1946" s="772"/>
      <c r="AC1946" s="772"/>
      <c r="AD1946" s="772"/>
      <c r="AE1946" s="864"/>
      <c r="AF1946" s="776">
        <v>0</v>
      </c>
      <c r="AG1946" s="777"/>
      <c r="AH1946" s="777"/>
      <c r="AI1946" s="777"/>
      <c r="AJ1946" s="778"/>
      <c r="AK1946" s="779"/>
      <c r="AL1946" s="778"/>
      <c r="AM1946" s="778"/>
      <c r="AN1946" s="778"/>
      <c r="AO1946" s="778"/>
      <c r="AP1946" s="778"/>
      <c r="AQ1946" s="778"/>
      <c r="AR1946" s="778"/>
      <c r="AS1946" s="778"/>
      <c r="AT1946" s="778"/>
      <c r="AU1946" s="778"/>
      <c r="AV1946" s="778"/>
      <c r="AW1946" s="778"/>
      <c r="AX1946" s="778"/>
      <c r="AY1946" s="778"/>
      <c r="AZ1946" s="778"/>
      <c r="BA1946" s="778"/>
      <c r="BB1946" s="778"/>
      <c r="BC1946" s="778"/>
      <c r="BD1946" s="778"/>
      <c r="BE1946" s="778"/>
      <c r="BF1946" s="778"/>
      <c r="BG1946" s="778"/>
      <c r="BH1946" s="778"/>
      <c r="BI1946" s="778"/>
      <c r="BJ1946" s="778"/>
      <c r="BK1946" s="778"/>
      <c r="BL1946" s="778"/>
      <c r="BM1946" s="778"/>
      <c r="BN1946" s="778"/>
      <c r="BO1946" s="778"/>
      <c r="BP1946" s="778"/>
      <c r="BQ1946" s="778"/>
      <c r="BR1946" s="778"/>
      <c r="BS1946" s="778"/>
      <c r="BT1946" s="778"/>
      <c r="BU1946" s="778"/>
      <c r="BV1946" s="778"/>
      <c r="BW1946" s="778"/>
      <c r="BX1946" s="778"/>
      <c r="BY1946" s="778"/>
      <c r="BZ1946" s="778"/>
      <c r="CA1946" s="778"/>
      <c r="CB1946" s="778"/>
      <c r="CC1946" s="778"/>
      <c r="CD1946" s="778"/>
      <c r="CE1946" s="778"/>
      <c r="CF1946" s="778"/>
      <c r="CG1946" s="778"/>
      <c r="CH1946" s="778"/>
      <c r="CI1946" s="778"/>
      <c r="CJ1946" s="778"/>
      <c r="CK1946" s="886"/>
      <c r="CL1946" s="886"/>
      <c r="CM1946" s="886"/>
      <c r="CN1946" s="886"/>
      <c r="CO1946" s="772"/>
      <c r="CP1946" s="886"/>
      <c r="CQ1946" s="772"/>
      <c r="CR1946" s="772"/>
      <c r="CS1946" s="898"/>
      <c r="CT1946" s="865"/>
      <c r="CU1946" s="899"/>
      <c r="CV1946" s="774"/>
      <c r="CW1946" s="774"/>
      <c r="CX1946" s="865"/>
      <c r="CY1946" s="784">
        <v>0</v>
      </c>
      <c r="CZ1946" s="784">
        <v>0</v>
      </c>
      <c r="DA1946" s="785">
        <v>0</v>
      </c>
      <c r="DB1946" s="785">
        <v>0</v>
      </c>
      <c r="DC1946" s="785">
        <v>0</v>
      </c>
      <c r="DD1946" s="785">
        <v>0</v>
      </c>
      <c r="DE1946" s="785">
        <v>0</v>
      </c>
      <c r="DF1946" s="785">
        <v>0</v>
      </c>
      <c r="DG1946" s="785">
        <v>0</v>
      </c>
      <c r="DH1946" s="786">
        <v>0</v>
      </c>
      <c r="DI1946" s="774">
        <v>0</v>
      </c>
      <c r="DJ1946" s="774">
        <v>0</v>
      </c>
      <c r="DK1946" s="774">
        <v>0</v>
      </c>
      <c r="DL1946" s="774">
        <v>0</v>
      </c>
      <c r="DM1946" s="774">
        <v>0</v>
      </c>
      <c r="DN1946" s="774">
        <v>0</v>
      </c>
      <c r="DO1946" s="787">
        <v>0</v>
      </c>
      <c r="DP1946" s="774"/>
      <c r="DQ1946" s="774"/>
      <c r="DR1946" s="774"/>
      <c r="DS1946" s="786"/>
      <c r="DT1946" s="752">
        <v>0</v>
      </c>
      <c r="DU1946" s="753" t="s">
        <v>308</v>
      </c>
      <c r="DV1946" s="753" t="s">
        <v>308</v>
      </c>
      <c r="DW1946" s="754" t="s">
        <v>308</v>
      </c>
      <c r="DX1946" s="755" t="s">
        <v>308</v>
      </c>
      <c r="DY1946" s="754" t="e">
        <v>#VALUE!</v>
      </c>
      <c r="DZ1946" s="754" t="e">
        <v>#VALUE!</v>
      </c>
      <c r="EA1946" s="754"/>
      <c r="EB1946" s="754"/>
    </row>
    <row r="1947" spans="1:266" ht="17.25" hidden="1" customHeight="1" outlineLevel="1" x14ac:dyDescent="0.35">
      <c r="A1947" s="618" t="s">
        <v>308</v>
      </c>
      <c r="B1947" s="730">
        <v>110</v>
      </c>
      <c r="C1947" s="730" t="s">
        <v>741</v>
      </c>
      <c r="D1947" s="730" t="s">
        <v>741</v>
      </c>
      <c r="E1947" s="730">
        <v>34</v>
      </c>
      <c r="F1947" s="731"/>
      <c r="G1947" s="731"/>
      <c r="H1947" s="826"/>
      <c r="I1947" s="730" t="s">
        <v>308</v>
      </c>
      <c r="J1947" s="730" t="s">
        <v>308</v>
      </c>
      <c r="K1947" s="730">
        <v>0</v>
      </c>
      <c r="L1947" s="730" t="s">
        <v>308</v>
      </c>
      <c r="M1947" s="772"/>
      <c r="N1947" s="868">
        <v>0</v>
      </c>
      <c r="O1947" s="868" t="s">
        <v>742</v>
      </c>
      <c r="P1947" s="868" t="b">
        <v>1</v>
      </c>
      <c r="Q1947" s="868" t="e">
        <v>#VALUE!</v>
      </c>
      <c r="R1947" s="772"/>
      <c r="S1947" s="772"/>
      <c r="T1947" s="772"/>
      <c r="U1947" s="772"/>
      <c r="V1947" s="772"/>
      <c r="W1947" s="772"/>
      <c r="X1947" s="772"/>
      <c r="Y1947" s="772"/>
      <c r="Z1947" s="886"/>
      <c r="AA1947" s="772"/>
      <c r="AB1947" s="772"/>
      <c r="AC1947" s="772"/>
      <c r="AD1947" s="772"/>
      <c r="AE1947" s="864"/>
      <c r="AF1947" s="776">
        <v>0</v>
      </c>
      <c r="AG1947" s="777"/>
      <c r="AH1947" s="777"/>
      <c r="AI1947" s="777"/>
      <c r="AJ1947" s="778"/>
      <c r="AK1947" s="779"/>
      <c r="AL1947" s="778"/>
      <c r="AM1947" s="778"/>
      <c r="AN1947" s="778"/>
      <c r="AO1947" s="778"/>
      <c r="AP1947" s="778"/>
      <c r="AQ1947" s="778"/>
      <c r="AR1947" s="778"/>
      <c r="AS1947" s="778"/>
      <c r="AT1947" s="778"/>
      <c r="AU1947" s="778"/>
      <c r="AV1947" s="778"/>
      <c r="AW1947" s="778"/>
      <c r="AX1947" s="778"/>
      <c r="AY1947" s="778"/>
      <c r="AZ1947" s="778"/>
      <c r="BA1947" s="778"/>
      <c r="BB1947" s="778"/>
      <c r="BC1947" s="778"/>
      <c r="BD1947" s="778"/>
      <c r="BE1947" s="778"/>
      <c r="BF1947" s="778"/>
      <c r="BG1947" s="778"/>
      <c r="BH1947" s="778"/>
      <c r="BI1947" s="778"/>
      <c r="BJ1947" s="778"/>
      <c r="BK1947" s="778"/>
      <c r="BL1947" s="778"/>
      <c r="BM1947" s="778"/>
      <c r="BN1947" s="778"/>
      <c r="BO1947" s="778"/>
      <c r="BP1947" s="778"/>
      <c r="BQ1947" s="778"/>
      <c r="BR1947" s="778"/>
      <c r="BS1947" s="778"/>
      <c r="BT1947" s="778"/>
      <c r="BU1947" s="778"/>
      <c r="BV1947" s="778"/>
      <c r="BW1947" s="778"/>
      <c r="BX1947" s="778"/>
      <c r="BY1947" s="778"/>
      <c r="BZ1947" s="778"/>
      <c r="CA1947" s="778"/>
      <c r="CB1947" s="778"/>
      <c r="CC1947" s="778"/>
      <c r="CD1947" s="778"/>
      <c r="CE1947" s="778"/>
      <c r="CF1947" s="778"/>
      <c r="CG1947" s="778"/>
      <c r="CH1947" s="778"/>
      <c r="CI1947" s="778"/>
      <c r="CJ1947" s="778"/>
      <c r="CK1947" s="886"/>
      <c r="CL1947" s="886"/>
      <c r="CM1947" s="886"/>
      <c r="CN1947" s="886"/>
      <c r="CO1947" s="772"/>
      <c r="CP1947" s="886"/>
      <c r="CQ1947" s="772"/>
      <c r="CR1947" s="772"/>
      <c r="CS1947" s="898"/>
      <c r="CT1947" s="865"/>
      <c r="CU1947" s="899"/>
      <c r="CV1947" s="774"/>
      <c r="CW1947" s="774"/>
      <c r="CX1947" s="865"/>
      <c r="CY1947" s="784">
        <v>0</v>
      </c>
      <c r="CZ1947" s="784">
        <v>0</v>
      </c>
      <c r="DA1947" s="785">
        <v>0</v>
      </c>
      <c r="DB1947" s="785">
        <v>0</v>
      </c>
      <c r="DC1947" s="785">
        <v>0</v>
      </c>
      <c r="DD1947" s="785">
        <v>0</v>
      </c>
      <c r="DE1947" s="785">
        <v>0</v>
      </c>
      <c r="DF1947" s="785">
        <v>0</v>
      </c>
      <c r="DG1947" s="785">
        <v>0</v>
      </c>
      <c r="DH1947" s="786">
        <v>0</v>
      </c>
      <c r="DI1947" s="774">
        <v>0</v>
      </c>
      <c r="DJ1947" s="774">
        <v>0</v>
      </c>
      <c r="DK1947" s="774">
        <v>0</v>
      </c>
      <c r="DL1947" s="774">
        <v>0</v>
      </c>
      <c r="DM1947" s="774">
        <v>0</v>
      </c>
      <c r="DN1947" s="774">
        <v>0</v>
      </c>
      <c r="DO1947" s="787">
        <v>0</v>
      </c>
      <c r="DP1947" s="774"/>
      <c r="DQ1947" s="774"/>
      <c r="DR1947" s="774"/>
      <c r="DS1947" s="786"/>
      <c r="DT1947" s="752">
        <v>0</v>
      </c>
      <c r="DU1947" s="753" t="s">
        <v>308</v>
      </c>
      <c r="DV1947" s="753" t="s">
        <v>308</v>
      </c>
      <c r="DW1947" s="754" t="s">
        <v>308</v>
      </c>
      <c r="DX1947" s="755" t="s">
        <v>308</v>
      </c>
      <c r="DY1947" s="754" t="e">
        <v>#VALUE!</v>
      </c>
      <c r="DZ1947" s="754" t="e">
        <v>#VALUE!</v>
      </c>
      <c r="EA1947" s="754"/>
      <c r="EB1947" s="754"/>
    </row>
    <row r="1948" spans="1:266" ht="17.25" hidden="1" customHeight="1" outlineLevel="1" x14ac:dyDescent="0.35">
      <c r="A1948" s="618" t="s">
        <v>308</v>
      </c>
      <c r="B1948" s="730">
        <v>111</v>
      </c>
      <c r="C1948" s="730" t="s">
        <v>741</v>
      </c>
      <c r="D1948" s="730" t="s">
        <v>741</v>
      </c>
      <c r="E1948" s="730">
        <v>34</v>
      </c>
      <c r="F1948" s="731"/>
      <c r="G1948" s="731"/>
      <c r="H1948" s="826"/>
      <c r="I1948" s="730" t="s">
        <v>308</v>
      </c>
      <c r="J1948" s="730" t="s">
        <v>308</v>
      </c>
      <c r="K1948" s="730">
        <v>0</v>
      </c>
      <c r="L1948" s="730" t="s">
        <v>308</v>
      </c>
      <c r="M1948" s="772"/>
      <c r="N1948" s="868">
        <v>0</v>
      </c>
      <c r="O1948" s="868" t="s">
        <v>742</v>
      </c>
      <c r="P1948" s="868" t="b">
        <v>1</v>
      </c>
      <c r="Q1948" s="868" t="e">
        <v>#VALUE!</v>
      </c>
      <c r="R1948" s="772"/>
      <c r="S1948" s="772"/>
      <c r="T1948" s="772"/>
      <c r="U1948" s="772"/>
      <c r="V1948" s="772"/>
      <c r="W1948" s="772"/>
      <c r="X1948" s="772"/>
      <c r="Y1948" s="772"/>
      <c r="Z1948" s="886"/>
      <c r="AA1948" s="772"/>
      <c r="AB1948" s="772"/>
      <c r="AC1948" s="772"/>
      <c r="AD1948" s="772"/>
      <c r="AE1948" s="864"/>
      <c r="AF1948" s="776">
        <v>0</v>
      </c>
      <c r="AG1948" s="777"/>
      <c r="AH1948" s="777"/>
      <c r="AI1948" s="777"/>
      <c r="AJ1948" s="778"/>
      <c r="AK1948" s="779"/>
      <c r="AL1948" s="778"/>
      <c r="AM1948" s="778"/>
      <c r="AN1948" s="778"/>
      <c r="AO1948" s="778"/>
      <c r="AP1948" s="778"/>
      <c r="AQ1948" s="778"/>
      <c r="AR1948" s="778"/>
      <c r="AS1948" s="778"/>
      <c r="AT1948" s="778"/>
      <c r="AU1948" s="778"/>
      <c r="AV1948" s="778"/>
      <c r="AW1948" s="778"/>
      <c r="AX1948" s="778"/>
      <c r="AY1948" s="778"/>
      <c r="AZ1948" s="778"/>
      <c r="BA1948" s="778"/>
      <c r="BB1948" s="778"/>
      <c r="BC1948" s="778"/>
      <c r="BD1948" s="778"/>
      <c r="BE1948" s="778"/>
      <c r="BF1948" s="778"/>
      <c r="BG1948" s="778"/>
      <c r="BH1948" s="778"/>
      <c r="BI1948" s="778"/>
      <c r="BJ1948" s="778"/>
      <c r="BK1948" s="778"/>
      <c r="BL1948" s="778"/>
      <c r="BM1948" s="778"/>
      <c r="BN1948" s="778"/>
      <c r="BO1948" s="778"/>
      <c r="BP1948" s="778"/>
      <c r="BQ1948" s="778"/>
      <c r="BR1948" s="778"/>
      <c r="BS1948" s="778"/>
      <c r="BT1948" s="778"/>
      <c r="BU1948" s="778"/>
      <c r="BV1948" s="778"/>
      <c r="BW1948" s="778"/>
      <c r="BX1948" s="778"/>
      <c r="BY1948" s="778"/>
      <c r="BZ1948" s="778"/>
      <c r="CA1948" s="778"/>
      <c r="CB1948" s="778"/>
      <c r="CC1948" s="778"/>
      <c r="CD1948" s="778"/>
      <c r="CE1948" s="778"/>
      <c r="CF1948" s="778"/>
      <c r="CG1948" s="778"/>
      <c r="CH1948" s="778"/>
      <c r="CI1948" s="778"/>
      <c r="CJ1948" s="778"/>
      <c r="CK1948" s="886"/>
      <c r="CL1948" s="886"/>
      <c r="CM1948" s="886"/>
      <c r="CN1948" s="886"/>
      <c r="CO1948" s="772"/>
      <c r="CP1948" s="886"/>
      <c r="CQ1948" s="772"/>
      <c r="CR1948" s="772"/>
      <c r="CS1948" s="898"/>
      <c r="CT1948" s="865"/>
      <c r="CU1948" s="899"/>
      <c r="CV1948" s="774"/>
      <c r="CW1948" s="774"/>
      <c r="CX1948" s="865"/>
      <c r="CY1948" s="784">
        <v>0</v>
      </c>
      <c r="CZ1948" s="784">
        <v>0</v>
      </c>
      <c r="DA1948" s="785">
        <v>0</v>
      </c>
      <c r="DB1948" s="785">
        <v>0</v>
      </c>
      <c r="DC1948" s="785">
        <v>0</v>
      </c>
      <c r="DD1948" s="785">
        <v>0</v>
      </c>
      <c r="DE1948" s="785">
        <v>0</v>
      </c>
      <c r="DF1948" s="785">
        <v>0</v>
      </c>
      <c r="DG1948" s="785">
        <v>0</v>
      </c>
      <c r="DH1948" s="786">
        <v>0</v>
      </c>
      <c r="DI1948" s="774">
        <v>0</v>
      </c>
      <c r="DJ1948" s="774">
        <v>0</v>
      </c>
      <c r="DK1948" s="774">
        <v>0</v>
      </c>
      <c r="DL1948" s="774">
        <v>0</v>
      </c>
      <c r="DM1948" s="774">
        <v>0</v>
      </c>
      <c r="DN1948" s="774">
        <v>0</v>
      </c>
      <c r="DO1948" s="787">
        <v>0</v>
      </c>
      <c r="DP1948" s="774"/>
      <c r="DQ1948" s="774"/>
      <c r="DR1948" s="774"/>
      <c r="DS1948" s="786"/>
      <c r="DT1948" s="752">
        <v>0</v>
      </c>
      <c r="DU1948" s="753" t="s">
        <v>308</v>
      </c>
      <c r="DV1948" s="753" t="s">
        <v>308</v>
      </c>
      <c r="DW1948" s="754" t="s">
        <v>308</v>
      </c>
      <c r="DX1948" s="755" t="s">
        <v>308</v>
      </c>
      <c r="DY1948" s="754" t="e">
        <v>#VALUE!</v>
      </c>
      <c r="DZ1948" s="754" t="e">
        <v>#VALUE!</v>
      </c>
      <c r="EA1948" s="754"/>
      <c r="EB1948" s="754"/>
    </row>
    <row r="1949" spans="1:266" ht="17.25" hidden="1" customHeight="1" outlineLevel="1" x14ac:dyDescent="0.35">
      <c r="A1949" s="618" t="s">
        <v>308</v>
      </c>
      <c r="B1949" s="730">
        <v>112</v>
      </c>
      <c r="C1949" s="730" t="s">
        <v>741</v>
      </c>
      <c r="D1949" s="730" t="s">
        <v>741</v>
      </c>
      <c r="E1949" s="730">
        <v>34</v>
      </c>
      <c r="F1949" s="731"/>
      <c r="G1949" s="731"/>
      <c r="H1949" s="826"/>
      <c r="I1949" s="730" t="s">
        <v>308</v>
      </c>
      <c r="J1949" s="730" t="s">
        <v>308</v>
      </c>
      <c r="K1949" s="730">
        <v>0</v>
      </c>
      <c r="L1949" s="730" t="s">
        <v>308</v>
      </c>
      <c r="M1949" s="772"/>
      <c r="N1949" s="868">
        <v>0</v>
      </c>
      <c r="O1949" s="868" t="s">
        <v>742</v>
      </c>
      <c r="P1949" s="868" t="b">
        <v>1</v>
      </c>
      <c r="Q1949" s="868" t="e">
        <v>#VALUE!</v>
      </c>
      <c r="R1949" s="772"/>
      <c r="S1949" s="772"/>
      <c r="T1949" s="772"/>
      <c r="U1949" s="772"/>
      <c r="V1949" s="772"/>
      <c r="W1949" s="772"/>
      <c r="X1949" s="772"/>
      <c r="Y1949" s="772"/>
      <c r="Z1949" s="886"/>
      <c r="AA1949" s="772"/>
      <c r="AB1949" s="772"/>
      <c r="AC1949" s="772"/>
      <c r="AD1949" s="772"/>
      <c r="AE1949" s="864"/>
      <c r="AF1949" s="776">
        <v>0</v>
      </c>
      <c r="AG1949" s="777"/>
      <c r="AH1949" s="777"/>
      <c r="AI1949" s="777"/>
      <c r="AJ1949" s="778"/>
      <c r="AK1949" s="779"/>
      <c r="AL1949" s="778"/>
      <c r="AM1949" s="778"/>
      <c r="AN1949" s="778"/>
      <c r="AO1949" s="778"/>
      <c r="AP1949" s="778"/>
      <c r="AQ1949" s="778"/>
      <c r="AR1949" s="778"/>
      <c r="AS1949" s="778"/>
      <c r="AT1949" s="778"/>
      <c r="AU1949" s="778"/>
      <c r="AV1949" s="778"/>
      <c r="AW1949" s="778"/>
      <c r="AX1949" s="778"/>
      <c r="AY1949" s="778"/>
      <c r="AZ1949" s="778"/>
      <c r="BA1949" s="778"/>
      <c r="BB1949" s="778"/>
      <c r="BC1949" s="778"/>
      <c r="BD1949" s="778"/>
      <c r="BE1949" s="778"/>
      <c r="BF1949" s="778"/>
      <c r="BG1949" s="778"/>
      <c r="BH1949" s="778"/>
      <c r="BI1949" s="778"/>
      <c r="BJ1949" s="778"/>
      <c r="BK1949" s="778"/>
      <c r="BL1949" s="778"/>
      <c r="BM1949" s="778"/>
      <c r="BN1949" s="778"/>
      <c r="BO1949" s="778"/>
      <c r="BP1949" s="778"/>
      <c r="BQ1949" s="778"/>
      <c r="BR1949" s="778"/>
      <c r="BS1949" s="778"/>
      <c r="BT1949" s="778"/>
      <c r="BU1949" s="778"/>
      <c r="BV1949" s="778"/>
      <c r="BW1949" s="778"/>
      <c r="BX1949" s="778"/>
      <c r="BY1949" s="778"/>
      <c r="BZ1949" s="778"/>
      <c r="CA1949" s="778"/>
      <c r="CB1949" s="778"/>
      <c r="CC1949" s="778"/>
      <c r="CD1949" s="778"/>
      <c r="CE1949" s="778"/>
      <c r="CF1949" s="778"/>
      <c r="CG1949" s="778"/>
      <c r="CH1949" s="778"/>
      <c r="CI1949" s="778"/>
      <c r="CJ1949" s="778"/>
      <c r="CK1949" s="886"/>
      <c r="CL1949" s="886"/>
      <c r="CM1949" s="886"/>
      <c r="CN1949" s="886"/>
      <c r="CO1949" s="772"/>
      <c r="CP1949" s="886"/>
      <c r="CQ1949" s="772"/>
      <c r="CR1949" s="772"/>
      <c r="CS1949" s="898"/>
      <c r="CT1949" s="865"/>
      <c r="CU1949" s="899"/>
      <c r="CV1949" s="774"/>
      <c r="CW1949" s="774"/>
      <c r="CX1949" s="865"/>
      <c r="CY1949" s="784">
        <v>0</v>
      </c>
      <c r="CZ1949" s="784">
        <v>0</v>
      </c>
      <c r="DA1949" s="785">
        <v>0</v>
      </c>
      <c r="DB1949" s="785">
        <v>0</v>
      </c>
      <c r="DC1949" s="785">
        <v>0</v>
      </c>
      <c r="DD1949" s="785">
        <v>0</v>
      </c>
      <c r="DE1949" s="785">
        <v>0</v>
      </c>
      <c r="DF1949" s="785">
        <v>0</v>
      </c>
      <c r="DG1949" s="785">
        <v>0</v>
      </c>
      <c r="DH1949" s="786">
        <v>0</v>
      </c>
      <c r="DI1949" s="774">
        <v>0</v>
      </c>
      <c r="DJ1949" s="774">
        <v>0</v>
      </c>
      <c r="DK1949" s="774">
        <v>0</v>
      </c>
      <c r="DL1949" s="774">
        <v>0</v>
      </c>
      <c r="DM1949" s="774">
        <v>0</v>
      </c>
      <c r="DN1949" s="774">
        <v>0</v>
      </c>
      <c r="DO1949" s="787">
        <v>0</v>
      </c>
      <c r="DP1949" s="774"/>
      <c r="DQ1949" s="774"/>
      <c r="DR1949" s="774"/>
      <c r="DS1949" s="786"/>
      <c r="DT1949" s="752">
        <v>0</v>
      </c>
      <c r="DU1949" s="753" t="s">
        <v>308</v>
      </c>
      <c r="DV1949" s="753" t="s">
        <v>308</v>
      </c>
      <c r="DW1949" s="754" t="s">
        <v>308</v>
      </c>
      <c r="DX1949" s="755" t="s">
        <v>308</v>
      </c>
      <c r="DY1949" s="754" t="e">
        <v>#VALUE!</v>
      </c>
      <c r="DZ1949" s="754" t="e">
        <v>#VALUE!</v>
      </c>
      <c r="EA1949" s="754"/>
      <c r="EB1949" s="754"/>
    </row>
    <row r="1950" spans="1:266" ht="17.25" hidden="1" customHeight="1" outlineLevel="1" x14ac:dyDescent="0.35">
      <c r="A1950" s="618" t="s">
        <v>308</v>
      </c>
      <c r="B1950" s="730">
        <v>113</v>
      </c>
      <c r="C1950" s="730" t="s">
        <v>741</v>
      </c>
      <c r="D1950" s="730" t="s">
        <v>741</v>
      </c>
      <c r="E1950" s="730">
        <v>34</v>
      </c>
      <c r="F1950" s="731"/>
      <c r="G1950" s="731"/>
      <c r="H1950" s="826"/>
      <c r="I1950" s="730" t="s">
        <v>308</v>
      </c>
      <c r="J1950" s="730" t="s">
        <v>308</v>
      </c>
      <c r="K1950" s="730">
        <v>0</v>
      </c>
      <c r="L1950" s="730" t="s">
        <v>308</v>
      </c>
      <c r="M1950" s="772"/>
      <c r="N1950" s="868">
        <v>0</v>
      </c>
      <c r="O1950" s="868" t="s">
        <v>742</v>
      </c>
      <c r="P1950" s="868" t="b">
        <v>1</v>
      </c>
      <c r="Q1950" s="868" t="e">
        <v>#VALUE!</v>
      </c>
      <c r="R1950" s="772"/>
      <c r="S1950" s="772"/>
      <c r="T1950" s="772"/>
      <c r="U1950" s="772"/>
      <c r="V1950" s="772"/>
      <c r="W1950" s="772"/>
      <c r="X1950" s="772"/>
      <c r="Y1950" s="772"/>
      <c r="Z1950" s="886"/>
      <c r="AA1950" s="772"/>
      <c r="AB1950" s="772"/>
      <c r="AC1950" s="772"/>
      <c r="AD1950" s="772"/>
      <c r="AE1950" s="864"/>
      <c r="AF1950" s="776">
        <v>0</v>
      </c>
      <c r="AG1950" s="777"/>
      <c r="AH1950" s="777"/>
      <c r="AI1950" s="777"/>
      <c r="AJ1950" s="778"/>
      <c r="AK1950" s="779"/>
      <c r="AL1950" s="778"/>
      <c r="AM1950" s="778"/>
      <c r="AN1950" s="778"/>
      <c r="AO1950" s="778"/>
      <c r="AP1950" s="778"/>
      <c r="AQ1950" s="778"/>
      <c r="AR1950" s="778"/>
      <c r="AS1950" s="778"/>
      <c r="AT1950" s="778"/>
      <c r="AU1950" s="778"/>
      <c r="AV1950" s="778"/>
      <c r="AW1950" s="778"/>
      <c r="AX1950" s="778"/>
      <c r="AY1950" s="778"/>
      <c r="AZ1950" s="778"/>
      <c r="BA1950" s="778"/>
      <c r="BB1950" s="778"/>
      <c r="BC1950" s="778"/>
      <c r="BD1950" s="778"/>
      <c r="BE1950" s="778"/>
      <c r="BF1950" s="778"/>
      <c r="BG1950" s="778"/>
      <c r="BH1950" s="778"/>
      <c r="BI1950" s="778"/>
      <c r="BJ1950" s="778"/>
      <c r="BK1950" s="778"/>
      <c r="BL1950" s="778"/>
      <c r="BM1950" s="778"/>
      <c r="BN1950" s="778"/>
      <c r="BO1950" s="778"/>
      <c r="BP1950" s="778"/>
      <c r="BQ1950" s="778"/>
      <c r="BR1950" s="778"/>
      <c r="BS1950" s="778"/>
      <c r="BT1950" s="778"/>
      <c r="BU1950" s="778"/>
      <c r="BV1950" s="778"/>
      <c r="BW1950" s="778"/>
      <c r="BX1950" s="778"/>
      <c r="BY1950" s="778"/>
      <c r="BZ1950" s="778"/>
      <c r="CA1950" s="778"/>
      <c r="CB1950" s="778"/>
      <c r="CC1950" s="778"/>
      <c r="CD1950" s="778"/>
      <c r="CE1950" s="778"/>
      <c r="CF1950" s="778"/>
      <c r="CG1950" s="778"/>
      <c r="CH1950" s="778"/>
      <c r="CI1950" s="778"/>
      <c r="CJ1950" s="778"/>
      <c r="CK1950" s="886"/>
      <c r="CL1950" s="886"/>
      <c r="CM1950" s="886"/>
      <c r="CN1950" s="886"/>
      <c r="CO1950" s="772"/>
      <c r="CP1950" s="886"/>
      <c r="CQ1950" s="772"/>
      <c r="CR1950" s="772"/>
      <c r="CS1950" s="898"/>
      <c r="CT1950" s="865"/>
      <c r="CU1950" s="899"/>
      <c r="CV1950" s="774"/>
      <c r="CW1950" s="774"/>
      <c r="CX1950" s="865"/>
      <c r="CY1950" s="784">
        <v>0</v>
      </c>
      <c r="CZ1950" s="784">
        <v>0</v>
      </c>
      <c r="DA1950" s="785">
        <v>0</v>
      </c>
      <c r="DB1950" s="785">
        <v>0</v>
      </c>
      <c r="DC1950" s="785">
        <v>0</v>
      </c>
      <c r="DD1950" s="785">
        <v>0</v>
      </c>
      <c r="DE1950" s="785">
        <v>0</v>
      </c>
      <c r="DF1950" s="785">
        <v>0</v>
      </c>
      <c r="DG1950" s="785">
        <v>0</v>
      </c>
      <c r="DH1950" s="786">
        <v>0</v>
      </c>
      <c r="DI1950" s="774">
        <v>0</v>
      </c>
      <c r="DJ1950" s="774">
        <v>0</v>
      </c>
      <c r="DK1950" s="774">
        <v>0</v>
      </c>
      <c r="DL1950" s="774">
        <v>0</v>
      </c>
      <c r="DM1950" s="774">
        <v>0</v>
      </c>
      <c r="DN1950" s="774">
        <v>0</v>
      </c>
      <c r="DO1950" s="787">
        <v>0</v>
      </c>
      <c r="DP1950" s="774"/>
      <c r="DQ1950" s="774"/>
      <c r="DR1950" s="774"/>
      <c r="DS1950" s="786"/>
      <c r="DT1950" s="752">
        <v>0</v>
      </c>
      <c r="DU1950" s="753" t="s">
        <v>308</v>
      </c>
      <c r="DV1950" s="753" t="s">
        <v>308</v>
      </c>
      <c r="DW1950" s="754" t="s">
        <v>308</v>
      </c>
      <c r="DX1950" s="755" t="s">
        <v>308</v>
      </c>
      <c r="DY1950" s="754" t="e">
        <v>#VALUE!</v>
      </c>
      <c r="DZ1950" s="754" t="e">
        <v>#VALUE!</v>
      </c>
      <c r="EA1950" s="754"/>
      <c r="EB1950" s="754"/>
    </row>
    <row r="1951" spans="1:266" ht="17.25" hidden="1" customHeight="1" outlineLevel="1" x14ac:dyDescent="0.35">
      <c r="A1951" s="618" t="s">
        <v>308</v>
      </c>
      <c r="B1951" s="730">
        <v>114</v>
      </c>
      <c r="C1951" s="730" t="s">
        <v>741</v>
      </c>
      <c r="D1951" s="730" t="s">
        <v>741</v>
      </c>
      <c r="E1951" s="730">
        <v>34</v>
      </c>
      <c r="F1951" s="731"/>
      <c r="G1951" s="731"/>
      <c r="H1951" s="826"/>
      <c r="I1951" s="730" t="s">
        <v>308</v>
      </c>
      <c r="J1951" s="730" t="s">
        <v>308</v>
      </c>
      <c r="K1951" s="730">
        <v>0</v>
      </c>
      <c r="L1951" s="730" t="s">
        <v>308</v>
      </c>
      <c r="M1951" s="772"/>
      <c r="N1951" s="868">
        <v>0</v>
      </c>
      <c r="O1951" s="868" t="s">
        <v>742</v>
      </c>
      <c r="P1951" s="868" t="b">
        <v>1</v>
      </c>
      <c r="Q1951" s="868" t="e">
        <v>#VALUE!</v>
      </c>
      <c r="R1951" s="772"/>
      <c r="S1951" s="772"/>
      <c r="T1951" s="772"/>
      <c r="U1951" s="772"/>
      <c r="V1951" s="772"/>
      <c r="W1951" s="772"/>
      <c r="X1951" s="772"/>
      <c r="Y1951" s="772"/>
      <c r="Z1951" s="886"/>
      <c r="AA1951" s="772"/>
      <c r="AB1951" s="772"/>
      <c r="AC1951" s="772"/>
      <c r="AD1951" s="772"/>
      <c r="AE1951" s="864"/>
      <c r="AF1951" s="776">
        <v>0</v>
      </c>
      <c r="AG1951" s="777"/>
      <c r="AH1951" s="777"/>
      <c r="AI1951" s="777"/>
      <c r="AJ1951" s="778"/>
      <c r="AK1951" s="779"/>
      <c r="AL1951" s="778"/>
      <c r="AM1951" s="778"/>
      <c r="AN1951" s="778"/>
      <c r="AO1951" s="778"/>
      <c r="AP1951" s="778"/>
      <c r="AQ1951" s="778"/>
      <c r="AR1951" s="778"/>
      <c r="AS1951" s="778"/>
      <c r="AT1951" s="778"/>
      <c r="AU1951" s="778"/>
      <c r="AV1951" s="778"/>
      <c r="AW1951" s="778"/>
      <c r="AX1951" s="778"/>
      <c r="AY1951" s="778"/>
      <c r="AZ1951" s="778"/>
      <c r="BA1951" s="778"/>
      <c r="BB1951" s="778"/>
      <c r="BC1951" s="778"/>
      <c r="BD1951" s="778"/>
      <c r="BE1951" s="778"/>
      <c r="BF1951" s="778"/>
      <c r="BG1951" s="778"/>
      <c r="BH1951" s="778"/>
      <c r="BI1951" s="778"/>
      <c r="BJ1951" s="778"/>
      <c r="BK1951" s="778"/>
      <c r="BL1951" s="778"/>
      <c r="BM1951" s="778"/>
      <c r="BN1951" s="778"/>
      <c r="BO1951" s="778"/>
      <c r="BP1951" s="778"/>
      <c r="BQ1951" s="778"/>
      <c r="BR1951" s="778"/>
      <c r="BS1951" s="778"/>
      <c r="BT1951" s="778"/>
      <c r="BU1951" s="778"/>
      <c r="BV1951" s="778"/>
      <c r="BW1951" s="778"/>
      <c r="BX1951" s="778"/>
      <c r="BY1951" s="778"/>
      <c r="BZ1951" s="778"/>
      <c r="CA1951" s="778"/>
      <c r="CB1951" s="778"/>
      <c r="CC1951" s="778"/>
      <c r="CD1951" s="778"/>
      <c r="CE1951" s="778"/>
      <c r="CF1951" s="778"/>
      <c r="CG1951" s="778"/>
      <c r="CH1951" s="778"/>
      <c r="CI1951" s="778"/>
      <c r="CJ1951" s="778"/>
      <c r="CK1951" s="886"/>
      <c r="CL1951" s="886"/>
      <c r="CM1951" s="886"/>
      <c r="CN1951" s="886"/>
      <c r="CO1951" s="772"/>
      <c r="CP1951" s="886"/>
      <c r="CQ1951" s="772"/>
      <c r="CR1951" s="772"/>
      <c r="CS1951" s="898"/>
      <c r="CT1951" s="865"/>
      <c r="CU1951" s="899"/>
      <c r="CV1951" s="774"/>
      <c r="CW1951" s="774"/>
      <c r="CX1951" s="865"/>
      <c r="CY1951" s="784">
        <v>0</v>
      </c>
      <c r="CZ1951" s="784">
        <v>0</v>
      </c>
      <c r="DA1951" s="785">
        <v>0</v>
      </c>
      <c r="DB1951" s="785">
        <v>0</v>
      </c>
      <c r="DC1951" s="785">
        <v>0</v>
      </c>
      <c r="DD1951" s="785">
        <v>0</v>
      </c>
      <c r="DE1951" s="785">
        <v>0</v>
      </c>
      <c r="DF1951" s="785">
        <v>0</v>
      </c>
      <c r="DG1951" s="785">
        <v>0</v>
      </c>
      <c r="DH1951" s="786">
        <v>0</v>
      </c>
      <c r="DI1951" s="774">
        <v>0</v>
      </c>
      <c r="DJ1951" s="774">
        <v>0</v>
      </c>
      <c r="DK1951" s="774">
        <v>0</v>
      </c>
      <c r="DL1951" s="774">
        <v>0</v>
      </c>
      <c r="DM1951" s="774">
        <v>0</v>
      </c>
      <c r="DN1951" s="774">
        <v>0</v>
      </c>
      <c r="DO1951" s="787">
        <v>0</v>
      </c>
      <c r="DP1951" s="774"/>
      <c r="DQ1951" s="774"/>
      <c r="DR1951" s="774"/>
      <c r="DS1951" s="786"/>
      <c r="DT1951" s="752">
        <v>0</v>
      </c>
      <c r="DU1951" s="753" t="s">
        <v>308</v>
      </c>
      <c r="DV1951" s="753" t="s">
        <v>308</v>
      </c>
      <c r="DW1951" s="754" t="s">
        <v>308</v>
      </c>
      <c r="DX1951" s="755" t="s">
        <v>308</v>
      </c>
      <c r="DY1951" s="754" t="e">
        <v>#VALUE!</v>
      </c>
      <c r="DZ1951" s="754" t="e">
        <v>#VALUE!</v>
      </c>
      <c r="EA1951" s="754"/>
      <c r="EB1951" s="754"/>
    </row>
    <row r="1952" spans="1:266" ht="17.25" hidden="1" customHeight="1" outlineLevel="1" x14ac:dyDescent="0.35">
      <c r="A1952" s="618" t="s">
        <v>308</v>
      </c>
      <c r="B1952" s="730">
        <v>115</v>
      </c>
      <c r="C1952" s="730" t="s">
        <v>741</v>
      </c>
      <c r="D1952" s="730" t="s">
        <v>741</v>
      </c>
      <c r="E1952" s="730">
        <v>34</v>
      </c>
      <c r="F1952" s="731"/>
      <c r="G1952" s="731"/>
      <c r="H1952" s="826"/>
      <c r="I1952" s="730" t="s">
        <v>308</v>
      </c>
      <c r="J1952" s="730" t="s">
        <v>308</v>
      </c>
      <c r="K1952" s="730">
        <v>0</v>
      </c>
      <c r="L1952" s="730" t="s">
        <v>308</v>
      </c>
      <c r="M1952" s="772"/>
      <c r="N1952" s="868">
        <v>0</v>
      </c>
      <c r="O1952" s="868" t="s">
        <v>742</v>
      </c>
      <c r="P1952" s="868" t="b">
        <v>1</v>
      </c>
      <c r="Q1952" s="868" t="e">
        <v>#VALUE!</v>
      </c>
      <c r="R1952" s="772"/>
      <c r="S1952" s="772"/>
      <c r="T1952" s="772"/>
      <c r="U1952" s="772"/>
      <c r="V1952" s="772"/>
      <c r="W1952" s="772"/>
      <c r="X1952" s="772"/>
      <c r="Y1952" s="772"/>
      <c r="Z1952" s="886"/>
      <c r="AA1952" s="772"/>
      <c r="AB1952" s="772"/>
      <c r="AC1952" s="772"/>
      <c r="AD1952" s="772"/>
      <c r="AE1952" s="864"/>
      <c r="AF1952" s="776">
        <v>0</v>
      </c>
      <c r="AG1952" s="777"/>
      <c r="AH1952" s="777"/>
      <c r="AI1952" s="777"/>
      <c r="AJ1952" s="778"/>
      <c r="AK1952" s="779"/>
      <c r="AL1952" s="778"/>
      <c r="AM1952" s="778"/>
      <c r="AN1952" s="778"/>
      <c r="AO1952" s="778"/>
      <c r="AP1952" s="778"/>
      <c r="AQ1952" s="778"/>
      <c r="AR1952" s="778"/>
      <c r="AS1952" s="778"/>
      <c r="AT1952" s="778"/>
      <c r="AU1952" s="778"/>
      <c r="AV1952" s="778"/>
      <c r="AW1952" s="778"/>
      <c r="AX1952" s="778"/>
      <c r="AY1952" s="778"/>
      <c r="AZ1952" s="778"/>
      <c r="BA1952" s="778"/>
      <c r="BB1952" s="778"/>
      <c r="BC1952" s="778"/>
      <c r="BD1952" s="778"/>
      <c r="BE1952" s="778"/>
      <c r="BF1952" s="778"/>
      <c r="BG1952" s="778"/>
      <c r="BH1952" s="778"/>
      <c r="BI1952" s="778"/>
      <c r="BJ1952" s="778"/>
      <c r="BK1952" s="778"/>
      <c r="BL1952" s="778"/>
      <c r="BM1952" s="778"/>
      <c r="BN1952" s="778"/>
      <c r="BO1952" s="778"/>
      <c r="BP1952" s="778"/>
      <c r="BQ1952" s="778"/>
      <c r="BR1952" s="778"/>
      <c r="BS1952" s="778"/>
      <c r="BT1952" s="778"/>
      <c r="BU1952" s="778"/>
      <c r="BV1952" s="778"/>
      <c r="BW1952" s="778"/>
      <c r="BX1952" s="778"/>
      <c r="BY1952" s="778"/>
      <c r="BZ1952" s="778"/>
      <c r="CA1952" s="778"/>
      <c r="CB1952" s="778"/>
      <c r="CC1952" s="778"/>
      <c r="CD1952" s="778"/>
      <c r="CE1952" s="778"/>
      <c r="CF1952" s="778"/>
      <c r="CG1952" s="778"/>
      <c r="CH1952" s="778"/>
      <c r="CI1952" s="778"/>
      <c r="CJ1952" s="778"/>
      <c r="CK1952" s="886"/>
      <c r="CL1952" s="886"/>
      <c r="CM1952" s="886"/>
      <c r="CN1952" s="886"/>
      <c r="CO1952" s="772"/>
      <c r="CP1952" s="886"/>
      <c r="CQ1952" s="772"/>
      <c r="CR1952" s="772"/>
      <c r="CS1952" s="898"/>
      <c r="CT1952" s="865"/>
      <c r="CU1952" s="899"/>
      <c r="CV1952" s="774"/>
      <c r="CW1952" s="774"/>
      <c r="CX1952" s="865"/>
      <c r="CY1952" s="784">
        <v>0</v>
      </c>
      <c r="CZ1952" s="784">
        <v>0</v>
      </c>
      <c r="DA1952" s="785">
        <v>0</v>
      </c>
      <c r="DB1952" s="785">
        <v>0</v>
      </c>
      <c r="DC1952" s="785">
        <v>0</v>
      </c>
      <c r="DD1952" s="785">
        <v>0</v>
      </c>
      <c r="DE1952" s="785">
        <v>0</v>
      </c>
      <c r="DF1952" s="785">
        <v>0</v>
      </c>
      <c r="DG1952" s="785">
        <v>0</v>
      </c>
      <c r="DH1952" s="786">
        <v>0</v>
      </c>
      <c r="DI1952" s="774">
        <v>0</v>
      </c>
      <c r="DJ1952" s="774">
        <v>0</v>
      </c>
      <c r="DK1952" s="774">
        <v>0</v>
      </c>
      <c r="DL1952" s="774">
        <v>0</v>
      </c>
      <c r="DM1952" s="774">
        <v>0</v>
      </c>
      <c r="DN1952" s="774">
        <v>0</v>
      </c>
      <c r="DO1952" s="787">
        <v>0</v>
      </c>
      <c r="DP1952" s="774"/>
      <c r="DQ1952" s="774"/>
      <c r="DR1952" s="774"/>
      <c r="DS1952" s="786"/>
      <c r="DT1952" s="752">
        <v>0</v>
      </c>
      <c r="DU1952" s="753" t="s">
        <v>308</v>
      </c>
      <c r="DV1952" s="753" t="s">
        <v>308</v>
      </c>
      <c r="DW1952" s="754" t="s">
        <v>308</v>
      </c>
      <c r="DX1952" s="755" t="s">
        <v>308</v>
      </c>
      <c r="DY1952" s="754" t="e">
        <v>#VALUE!</v>
      </c>
      <c r="DZ1952" s="754" t="e">
        <v>#VALUE!</v>
      </c>
      <c r="EA1952" s="754"/>
      <c r="EB1952" s="754"/>
    </row>
    <row r="1953" spans="1:15752" ht="17.25" hidden="1" customHeight="1" outlineLevel="1" x14ac:dyDescent="0.35">
      <c r="A1953" s="618" t="s">
        <v>308</v>
      </c>
      <c r="B1953" s="730">
        <v>116</v>
      </c>
      <c r="C1953" s="730" t="s">
        <v>741</v>
      </c>
      <c r="D1953" s="730" t="s">
        <v>741</v>
      </c>
      <c r="E1953" s="730">
        <v>34</v>
      </c>
      <c r="F1953" s="731"/>
      <c r="G1953" s="731"/>
      <c r="H1953" s="826"/>
      <c r="I1953" s="730" t="s">
        <v>308</v>
      </c>
      <c r="J1953" s="730" t="s">
        <v>308</v>
      </c>
      <c r="K1953" s="730">
        <v>0</v>
      </c>
      <c r="L1953" s="730" t="s">
        <v>308</v>
      </c>
      <c r="M1953" s="772"/>
      <c r="N1953" s="868">
        <v>0</v>
      </c>
      <c r="O1953" s="868" t="s">
        <v>742</v>
      </c>
      <c r="P1953" s="868" t="b">
        <v>1</v>
      </c>
      <c r="Q1953" s="868" t="e">
        <v>#VALUE!</v>
      </c>
      <c r="R1953" s="772"/>
      <c r="S1953" s="772"/>
      <c r="T1953" s="772"/>
      <c r="U1953" s="772"/>
      <c r="V1953" s="772"/>
      <c r="W1953" s="772"/>
      <c r="X1953" s="772"/>
      <c r="Y1953" s="772"/>
      <c r="Z1953" s="886"/>
      <c r="AA1953" s="772"/>
      <c r="AB1953" s="772"/>
      <c r="AC1953" s="772"/>
      <c r="AD1953" s="772"/>
      <c r="AE1953" s="864"/>
      <c r="AF1953" s="776">
        <v>0</v>
      </c>
      <c r="AG1953" s="777"/>
      <c r="AH1953" s="777"/>
      <c r="AI1953" s="777"/>
      <c r="AJ1953" s="778"/>
      <c r="AK1953" s="779"/>
      <c r="AL1953" s="778"/>
      <c r="AM1953" s="778"/>
      <c r="AN1953" s="778"/>
      <c r="AO1953" s="778"/>
      <c r="AP1953" s="778"/>
      <c r="AQ1953" s="778"/>
      <c r="AR1953" s="778"/>
      <c r="AS1953" s="778"/>
      <c r="AT1953" s="778"/>
      <c r="AU1953" s="778"/>
      <c r="AV1953" s="778"/>
      <c r="AW1953" s="778"/>
      <c r="AX1953" s="778"/>
      <c r="AY1953" s="778"/>
      <c r="AZ1953" s="778"/>
      <c r="BA1953" s="778"/>
      <c r="BB1953" s="778"/>
      <c r="BC1953" s="778"/>
      <c r="BD1953" s="778"/>
      <c r="BE1953" s="778"/>
      <c r="BF1953" s="778"/>
      <c r="BG1953" s="778"/>
      <c r="BH1953" s="778"/>
      <c r="BI1953" s="778"/>
      <c r="BJ1953" s="778"/>
      <c r="BK1953" s="778"/>
      <c r="BL1953" s="778"/>
      <c r="BM1953" s="778"/>
      <c r="BN1953" s="778"/>
      <c r="BO1953" s="778"/>
      <c r="BP1953" s="778"/>
      <c r="BQ1953" s="778"/>
      <c r="BR1953" s="778"/>
      <c r="BS1953" s="778"/>
      <c r="BT1953" s="778"/>
      <c r="BU1953" s="778"/>
      <c r="BV1953" s="778"/>
      <c r="BW1953" s="778"/>
      <c r="BX1953" s="778"/>
      <c r="BY1953" s="778"/>
      <c r="BZ1953" s="778"/>
      <c r="CA1953" s="778"/>
      <c r="CB1953" s="778"/>
      <c r="CC1953" s="778"/>
      <c r="CD1953" s="778"/>
      <c r="CE1953" s="778"/>
      <c r="CF1953" s="778"/>
      <c r="CG1953" s="778"/>
      <c r="CH1953" s="778"/>
      <c r="CI1953" s="778"/>
      <c r="CJ1953" s="778"/>
      <c r="CK1953" s="886"/>
      <c r="CL1953" s="886"/>
      <c r="CM1953" s="886"/>
      <c r="CN1953" s="886"/>
      <c r="CO1953" s="772"/>
      <c r="CP1953" s="886"/>
      <c r="CQ1953" s="772"/>
      <c r="CR1953" s="772"/>
      <c r="CS1953" s="898"/>
      <c r="CT1953" s="865"/>
      <c r="CU1953" s="899"/>
      <c r="CV1953" s="774"/>
      <c r="CW1953" s="774"/>
      <c r="CX1953" s="865"/>
      <c r="CY1953" s="784">
        <v>0</v>
      </c>
      <c r="CZ1953" s="784">
        <v>0</v>
      </c>
      <c r="DA1953" s="785">
        <v>0</v>
      </c>
      <c r="DB1953" s="785">
        <v>0</v>
      </c>
      <c r="DC1953" s="785">
        <v>0</v>
      </c>
      <c r="DD1953" s="785">
        <v>0</v>
      </c>
      <c r="DE1953" s="785">
        <v>0</v>
      </c>
      <c r="DF1953" s="785">
        <v>0</v>
      </c>
      <c r="DG1953" s="785">
        <v>0</v>
      </c>
      <c r="DH1953" s="786">
        <v>0</v>
      </c>
      <c r="DI1953" s="774">
        <v>0</v>
      </c>
      <c r="DJ1953" s="774">
        <v>0</v>
      </c>
      <c r="DK1953" s="774">
        <v>0</v>
      </c>
      <c r="DL1953" s="774">
        <v>0</v>
      </c>
      <c r="DM1953" s="774">
        <v>0</v>
      </c>
      <c r="DN1953" s="774">
        <v>0</v>
      </c>
      <c r="DO1953" s="787">
        <v>0</v>
      </c>
      <c r="DP1953" s="774"/>
      <c r="DQ1953" s="774"/>
      <c r="DR1953" s="774"/>
      <c r="DS1953" s="786"/>
      <c r="DT1953" s="752">
        <v>0</v>
      </c>
      <c r="DU1953" s="753" t="s">
        <v>308</v>
      </c>
      <c r="DV1953" s="753" t="s">
        <v>308</v>
      </c>
      <c r="DW1953" s="754" t="s">
        <v>308</v>
      </c>
      <c r="DX1953" s="755" t="s">
        <v>308</v>
      </c>
      <c r="DY1953" s="754" t="e">
        <v>#VALUE!</v>
      </c>
      <c r="DZ1953" s="754" t="e">
        <v>#VALUE!</v>
      </c>
      <c r="EA1953" s="754"/>
      <c r="EB1953" s="754"/>
    </row>
    <row r="1954" spans="1:15752" ht="17.25" hidden="1" customHeight="1" outlineLevel="1" x14ac:dyDescent="0.35">
      <c r="A1954" s="618" t="s">
        <v>308</v>
      </c>
      <c r="B1954" s="730">
        <v>117</v>
      </c>
      <c r="C1954" s="730" t="s">
        <v>741</v>
      </c>
      <c r="D1954" s="730" t="s">
        <v>741</v>
      </c>
      <c r="E1954" s="730">
        <v>34</v>
      </c>
      <c r="F1954" s="731"/>
      <c r="G1954" s="731"/>
      <c r="H1954" s="826"/>
      <c r="I1954" s="730" t="s">
        <v>308</v>
      </c>
      <c r="J1954" s="730" t="s">
        <v>308</v>
      </c>
      <c r="K1954" s="730">
        <v>0</v>
      </c>
      <c r="L1954" s="730" t="s">
        <v>308</v>
      </c>
      <c r="M1954" s="772"/>
      <c r="N1954" s="868">
        <v>0</v>
      </c>
      <c r="O1954" s="868" t="s">
        <v>742</v>
      </c>
      <c r="P1954" s="868" t="b">
        <v>1</v>
      </c>
      <c r="Q1954" s="868" t="e">
        <v>#VALUE!</v>
      </c>
      <c r="R1954" s="772"/>
      <c r="S1954" s="772"/>
      <c r="T1954" s="772"/>
      <c r="U1954" s="772"/>
      <c r="V1954" s="772"/>
      <c r="W1954" s="772"/>
      <c r="X1954" s="772"/>
      <c r="Y1954" s="772"/>
      <c r="Z1954" s="886"/>
      <c r="AA1954" s="772"/>
      <c r="AB1954" s="772"/>
      <c r="AC1954" s="772"/>
      <c r="AD1954" s="772"/>
      <c r="AE1954" s="864"/>
      <c r="AF1954" s="776">
        <v>0</v>
      </c>
      <c r="AG1954" s="777"/>
      <c r="AH1954" s="777"/>
      <c r="AI1954" s="777"/>
      <c r="AJ1954" s="778"/>
      <c r="AK1954" s="779"/>
      <c r="AL1954" s="778"/>
      <c r="AM1954" s="778"/>
      <c r="AN1954" s="778"/>
      <c r="AO1954" s="778"/>
      <c r="AP1954" s="778"/>
      <c r="AQ1954" s="778"/>
      <c r="AR1954" s="778"/>
      <c r="AS1954" s="778"/>
      <c r="AT1954" s="778"/>
      <c r="AU1954" s="778"/>
      <c r="AV1954" s="778"/>
      <c r="AW1954" s="778"/>
      <c r="AX1954" s="778"/>
      <c r="AY1954" s="778"/>
      <c r="AZ1954" s="778"/>
      <c r="BA1954" s="778"/>
      <c r="BB1954" s="778"/>
      <c r="BC1954" s="778"/>
      <c r="BD1954" s="778"/>
      <c r="BE1954" s="778"/>
      <c r="BF1954" s="778"/>
      <c r="BG1954" s="778"/>
      <c r="BH1954" s="778"/>
      <c r="BI1954" s="778"/>
      <c r="BJ1954" s="778"/>
      <c r="BK1954" s="778"/>
      <c r="BL1954" s="778"/>
      <c r="BM1954" s="778"/>
      <c r="BN1954" s="778"/>
      <c r="BO1954" s="778"/>
      <c r="BP1954" s="778"/>
      <c r="BQ1954" s="778"/>
      <c r="BR1954" s="778"/>
      <c r="BS1954" s="778"/>
      <c r="BT1954" s="778"/>
      <c r="BU1954" s="778"/>
      <c r="BV1954" s="778"/>
      <c r="BW1954" s="778"/>
      <c r="BX1954" s="778"/>
      <c r="BY1954" s="778"/>
      <c r="BZ1954" s="778"/>
      <c r="CA1954" s="778"/>
      <c r="CB1954" s="778"/>
      <c r="CC1954" s="778"/>
      <c r="CD1954" s="778"/>
      <c r="CE1954" s="778"/>
      <c r="CF1954" s="778"/>
      <c r="CG1954" s="778"/>
      <c r="CH1954" s="778"/>
      <c r="CI1954" s="778"/>
      <c r="CJ1954" s="778"/>
      <c r="CK1954" s="886"/>
      <c r="CL1954" s="886"/>
      <c r="CM1954" s="886"/>
      <c r="CN1954" s="886"/>
      <c r="CO1954" s="772"/>
      <c r="CP1954" s="886"/>
      <c r="CQ1954" s="772"/>
      <c r="CR1954" s="772"/>
      <c r="CS1954" s="898"/>
      <c r="CT1954" s="865"/>
      <c r="CU1954" s="899"/>
      <c r="CV1954" s="774"/>
      <c r="CW1954" s="774"/>
      <c r="CX1954" s="865"/>
      <c r="CY1954" s="784">
        <v>0</v>
      </c>
      <c r="CZ1954" s="784">
        <v>0</v>
      </c>
      <c r="DA1954" s="785">
        <v>0</v>
      </c>
      <c r="DB1954" s="785">
        <v>0</v>
      </c>
      <c r="DC1954" s="785">
        <v>0</v>
      </c>
      <c r="DD1954" s="785">
        <v>0</v>
      </c>
      <c r="DE1954" s="785">
        <v>0</v>
      </c>
      <c r="DF1954" s="785">
        <v>0</v>
      </c>
      <c r="DG1954" s="785">
        <v>0</v>
      </c>
      <c r="DH1954" s="786">
        <v>0</v>
      </c>
      <c r="DI1954" s="774">
        <v>0</v>
      </c>
      <c r="DJ1954" s="774">
        <v>0</v>
      </c>
      <c r="DK1954" s="774">
        <v>0</v>
      </c>
      <c r="DL1954" s="774">
        <v>0</v>
      </c>
      <c r="DM1954" s="774">
        <v>0</v>
      </c>
      <c r="DN1954" s="774">
        <v>0</v>
      </c>
      <c r="DO1954" s="787">
        <v>0</v>
      </c>
      <c r="DP1954" s="774"/>
      <c r="DQ1954" s="774"/>
      <c r="DR1954" s="774"/>
      <c r="DS1954" s="786"/>
      <c r="DT1954" s="752">
        <v>0</v>
      </c>
      <c r="DU1954" s="753" t="s">
        <v>308</v>
      </c>
      <c r="DV1954" s="753" t="s">
        <v>308</v>
      </c>
      <c r="DW1954" s="754" t="s">
        <v>308</v>
      </c>
      <c r="DX1954" s="755" t="s">
        <v>308</v>
      </c>
      <c r="DY1954" s="754" t="e">
        <v>#VALUE!</v>
      </c>
      <c r="DZ1954" s="754" t="e">
        <v>#VALUE!</v>
      </c>
      <c r="EA1954" s="754"/>
      <c r="EB1954" s="754"/>
    </row>
    <row r="1955" spans="1:15752" ht="17.25" customHeight="1" collapsed="1" x14ac:dyDescent="0.35">
      <c r="A1955" s="618" t="s">
        <v>308</v>
      </c>
      <c r="B1955" s="823" t="s">
        <v>3358</v>
      </c>
      <c r="C1955" s="730"/>
      <c r="D1955" s="824"/>
      <c r="E1955" s="730"/>
      <c r="F1955" s="717"/>
      <c r="G1955" s="717"/>
      <c r="H1955" s="826"/>
      <c r="I1955" s="730"/>
      <c r="J1955" s="824"/>
      <c r="K1955" s="730"/>
      <c r="L1955" s="730"/>
      <c r="M1955" s="730"/>
      <c r="N1955" s="730" t="s">
        <v>308</v>
      </c>
      <c r="O1955" s="730" t="s">
        <v>308</v>
      </c>
      <c r="P1955" s="730" t="s">
        <v>308</v>
      </c>
      <c r="Q1955" s="730" t="s">
        <v>308</v>
      </c>
      <c r="R1955" s="730"/>
      <c r="S1955" s="730"/>
      <c r="T1955" s="730"/>
      <c r="U1955" s="730"/>
      <c r="V1955" s="730"/>
      <c r="W1955" s="730"/>
      <c r="X1955" s="730"/>
      <c r="Y1955" s="730"/>
      <c r="Z1955" s="826"/>
      <c r="AA1955" s="730"/>
      <c r="AB1955" s="730"/>
      <c r="AC1955" s="730"/>
      <c r="AD1955" s="827">
        <v>77322</v>
      </c>
      <c r="AE1955" s="827">
        <v>47157</v>
      </c>
      <c r="AF1955" s="826">
        <v>0</v>
      </c>
      <c r="AG1955" s="828"/>
      <c r="AH1955" s="828"/>
      <c r="AI1955" s="828"/>
      <c r="AJ1955" s="674"/>
      <c r="AK1955" s="829"/>
      <c r="AL1955" s="674"/>
      <c r="AM1955" s="674"/>
      <c r="AN1955" s="674"/>
      <c r="AO1955" s="674"/>
      <c r="AP1955" s="674"/>
      <c r="AQ1955" s="674"/>
      <c r="AR1955" s="674"/>
      <c r="AS1955" s="674"/>
      <c r="AT1955" s="674"/>
      <c r="AU1955" s="674"/>
      <c r="AV1955" s="674"/>
      <c r="AW1955" s="674"/>
      <c r="AX1955" s="674"/>
      <c r="AY1955" s="674"/>
      <c r="AZ1955" s="674"/>
      <c r="BA1955" s="674"/>
      <c r="BB1955" s="674"/>
      <c r="BC1955" s="674"/>
      <c r="BD1955" s="674"/>
      <c r="BE1955" s="674"/>
      <c r="BF1955" s="674"/>
      <c r="BG1955" s="674"/>
      <c r="BH1955" s="674"/>
      <c r="BI1955" s="674"/>
      <c r="BJ1955" s="674"/>
      <c r="BK1955" s="674"/>
      <c r="BL1955" s="674"/>
      <c r="BM1955" s="674"/>
      <c r="BN1955" s="674"/>
      <c r="BO1955" s="674"/>
      <c r="BP1955" s="674"/>
      <c r="BQ1955" s="674"/>
      <c r="BR1955" s="674"/>
      <c r="BS1955" s="674"/>
      <c r="BT1955" s="674"/>
      <c r="BU1955" s="674"/>
      <c r="BV1955" s="674"/>
      <c r="BW1955" s="674"/>
      <c r="BX1955" s="674"/>
      <c r="BY1955" s="674"/>
      <c r="BZ1955" s="674"/>
      <c r="CA1955" s="674"/>
      <c r="CB1955" s="674"/>
      <c r="CC1955" s="674"/>
      <c r="CD1955" s="674"/>
      <c r="CE1955" s="674"/>
      <c r="CF1955" s="674"/>
      <c r="CG1955" s="674"/>
      <c r="CH1955" s="674"/>
      <c r="CI1955" s="674"/>
      <c r="CJ1955" s="674"/>
      <c r="CK1955" s="827"/>
      <c r="CL1955" s="827">
        <v>0</v>
      </c>
      <c r="CM1955" s="827"/>
      <c r="CN1955" s="675">
        <v>0</v>
      </c>
      <c r="CO1955" s="827">
        <v>0</v>
      </c>
      <c r="CP1955" s="827">
        <v>0</v>
      </c>
      <c r="CQ1955" s="827">
        <v>40174</v>
      </c>
      <c r="CR1955" s="827">
        <v>43611</v>
      </c>
      <c r="CS1955" s="830"/>
      <c r="CT1955" s="831"/>
      <c r="CU1955" s="832"/>
      <c r="CV1955" s="826"/>
      <c r="CW1955" s="826"/>
      <c r="CX1955" s="831"/>
      <c r="CY1955" s="833">
        <v>0</v>
      </c>
      <c r="CZ1955" s="833">
        <v>0</v>
      </c>
      <c r="DA1955" s="752">
        <v>0</v>
      </c>
      <c r="DB1955" s="752">
        <v>0</v>
      </c>
      <c r="DC1955" s="752">
        <v>0</v>
      </c>
      <c r="DD1955" s="752">
        <v>0</v>
      </c>
      <c r="DE1955" s="752">
        <v>0</v>
      </c>
      <c r="DF1955" s="752">
        <v>0</v>
      </c>
      <c r="DG1955" s="752">
        <v>0</v>
      </c>
      <c r="DH1955" s="834">
        <v>0</v>
      </c>
      <c r="DI1955" s="826">
        <v>0</v>
      </c>
      <c r="DJ1955" s="826">
        <v>0</v>
      </c>
      <c r="DK1955" s="826">
        <v>0</v>
      </c>
      <c r="DL1955" s="826">
        <v>0</v>
      </c>
      <c r="DM1955" s="826">
        <v>0</v>
      </c>
      <c r="DN1955" s="826">
        <v>0</v>
      </c>
      <c r="DO1955" s="835">
        <v>0</v>
      </c>
      <c r="DP1955" s="826"/>
      <c r="DQ1955" s="826"/>
      <c r="DR1955" s="826"/>
      <c r="DS1955" s="834"/>
      <c r="DT1955" s="752"/>
      <c r="DU1955" s="836"/>
      <c r="DV1955" s="836"/>
      <c r="DW1955" s="826"/>
      <c r="DX1955" s="837"/>
      <c r="DY1955" s="826" t="s">
        <v>308</v>
      </c>
      <c r="DZ1955" s="837" t="s">
        <v>308</v>
      </c>
      <c r="EA1955" s="826"/>
      <c r="EB1955" s="837"/>
    </row>
    <row r="1956" spans="1:15752" ht="20.149999999999999" customHeight="1" x14ac:dyDescent="0.35">
      <c r="A1956" s="618" t="s">
        <v>308</v>
      </c>
      <c r="Y1956" s="625"/>
      <c r="Z1956" s="633"/>
      <c r="AK1956" s="625"/>
      <c r="AL1956" s="619"/>
      <c r="AM1956" s="619"/>
      <c r="AN1956" s="619"/>
      <c r="AO1956" s="619"/>
      <c r="AP1956" s="619"/>
      <c r="AQ1956" s="619"/>
      <c r="AR1956" s="619"/>
      <c r="AS1956" s="619"/>
      <c r="AT1956" s="619"/>
      <c r="AU1956" s="619"/>
      <c r="AV1956" s="619"/>
      <c r="AW1956" s="619"/>
      <c r="AX1956" s="619"/>
      <c r="AY1956" s="619"/>
      <c r="AZ1956" s="619"/>
      <c r="BA1956" s="619"/>
      <c r="BB1956" s="619"/>
      <c r="BC1956" s="619"/>
      <c r="BD1956" s="619"/>
      <c r="BE1956" s="619"/>
      <c r="BF1956" s="619"/>
      <c r="BG1956" s="619"/>
      <c r="BH1956" s="619"/>
      <c r="BI1956" s="619"/>
      <c r="BJ1956" s="619"/>
      <c r="BK1956" s="619"/>
      <c r="BL1956" s="619"/>
      <c r="BM1956" s="619"/>
      <c r="BN1956" s="619"/>
      <c r="BO1956" s="619"/>
      <c r="BP1956" s="619"/>
      <c r="BQ1956" s="619"/>
      <c r="BR1956" s="619"/>
      <c r="BS1956" s="619"/>
      <c r="BT1956" s="619"/>
      <c r="BU1956" s="619"/>
      <c r="BV1956" s="619"/>
      <c r="BW1956" s="619"/>
      <c r="BX1956" s="619"/>
      <c r="BY1956" s="619"/>
      <c r="BZ1956" s="619"/>
      <c r="CA1956" s="619"/>
      <c r="CB1956" s="619"/>
      <c r="CC1956" s="619"/>
      <c r="CD1956" s="619"/>
      <c r="CE1956" s="619"/>
      <c r="CF1956" s="619"/>
      <c r="CG1956" s="619"/>
      <c r="CH1956" s="619"/>
      <c r="CI1956" s="619"/>
      <c r="CJ1956" s="619"/>
      <c r="CR1956" s="628">
        <v>716.25</v>
      </c>
    </row>
    <row r="1957" spans="1:15752" ht="20.149999999999999" customHeight="1" x14ac:dyDescent="0.35">
      <c r="A1957" s="618" t="s">
        <v>308</v>
      </c>
      <c r="Y1957" s="625"/>
      <c r="Z1957" s="633"/>
      <c r="AK1957" s="625"/>
      <c r="AL1957" s="619"/>
      <c r="AM1957" s="619"/>
      <c r="AN1957" s="619"/>
      <c r="AO1957" s="619"/>
      <c r="AP1957" s="619"/>
      <c r="AQ1957" s="619"/>
      <c r="AR1957" s="619"/>
      <c r="AS1957" s="619"/>
      <c r="AT1957" s="619"/>
      <c r="AU1957" s="619"/>
      <c r="AV1957" s="619"/>
      <c r="AW1957" s="619"/>
      <c r="AX1957" s="619"/>
      <c r="AY1957" s="619"/>
      <c r="AZ1957" s="619"/>
      <c r="BA1957" s="619"/>
      <c r="BB1957" s="619"/>
      <c r="BC1957" s="619"/>
      <c r="BD1957" s="619"/>
      <c r="BE1957" s="619"/>
      <c r="BF1957" s="619"/>
      <c r="BG1957" s="619"/>
      <c r="BH1957" s="619"/>
      <c r="BI1957" s="619"/>
      <c r="BJ1957" s="619"/>
      <c r="BK1957" s="619"/>
      <c r="BL1957" s="619"/>
      <c r="BM1957" s="619"/>
      <c r="BN1957" s="619"/>
      <c r="BO1957" s="619"/>
      <c r="BP1957" s="619"/>
      <c r="BQ1957" s="619"/>
      <c r="BR1957" s="619"/>
      <c r="BS1957" s="619"/>
      <c r="BT1957" s="619"/>
      <c r="BU1957" s="619"/>
      <c r="BV1957" s="619"/>
      <c r="BW1957" s="619"/>
      <c r="BX1957" s="619"/>
      <c r="BY1957" s="619"/>
      <c r="BZ1957" s="619"/>
      <c r="CA1957" s="619"/>
      <c r="CB1957" s="619"/>
      <c r="CC1957" s="619"/>
      <c r="CD1957" s="619"/>
      <c r="CE1957" s="619"/>
      <c r="CF1957" s="619"/>
      <c r="CG1957" s="619"/>
      <c r="CH1957" s="619"/>
      <c r="CI1957" s="619"/>
      <c r="CJ1957" s="619"/>
    </row>
    <row r="1958" spans="1:15752" ht="20.149999999999999" customHeight="1" x14ac:dyDescent="0.35">
      <c r="A1958" s="618" t="s">
        <v>308</v>
      </c>
      <c r="Y1958" s="625"/>
      <c r="Z1958" s="633"/>
      <c r="AK1958" s="625"/>
      <c r="AL1958" s="619"/>
      <c r="AM1958" s="619"/>
      <c r="AN1958" s="619"/>
      <c r="AO1958" s="619"/>
      <c r="AP1958" s="619"/>
      <c r="AQ1958" s="619"/>
      <c r="AR1958" s="619"/>
      <c r="AS1958" s="619"/>
      <c r="AT1958" s="619"/>
      <c r="AU1958" s="619"/>
      <c r="AV1958" s="619"/>
      <c r="AW1958" s="619"/>
      <c r="AX1958" s="619"/>
      <c r="AY1958" s="619"/>
      <c r="AZ1958" s="619"/>
      <c r="BA1958" s="619"/>
      <c r="BB1958" s="619"/>
      <c r="BC1958" s="619"/>
      <c r="BD1958" s="619"/>
      <c r="BE1958" s="619"/>
      <c r="BF1958" s="619"/>
      <c r="BG1958" s="619"/>
      <c r="BH1958" s="619"/>
      <c r="BI1958" s="619"/>
      <c r="BJ1958" s="619"/>
      <c r="BK1958" s="619"/>
      <c r="BL1958" s="619"/>
      <c r="BM1958" s="619"/>
      <c r="BN1958" s="619"/>
      <c r="BO1958" s="619"/>
      <c r="BP1958" s="619"/>
      <c r="BQ1958" s="619"/>
      <c r="BR1958" s="619"/>
      <c r="BS1958" s="619"/>
      <c r="BT1958" s="619"/>
      <c r="BU1958" s="619"/>
      <c r="BV1958" s="619"/>
      <c r="BW1958" s="619"/>
      <c r="BX1958" s="619"/>
      <c r="BY1958" s="619"/>
      <c r="BZ1958" s="619"/>
      <c r="CA1958" s="619"/>
      <c r="CB1958" s="619"/>
      <c r="CC1958" s="619"/>
      <c r="CD1958" s="619"/>
      <c r="CE1958" s="619"/>
      <c r="CF1958" s="619"/>
      <c r="CG1958" s="619"/>
      <c r="CH1958" s="619"/>
      <c r="CI1958" s="619"/>
      <c r="CJ1958" s="619"/>
    </row>
    <row r="1959" spans="1:15752" ht="20.149999999999999" customHeight="1" x14ac:dyDescent="0.35">
      <c r="A1959" s="618" t="s">
        <v>308</v>
      </c>
      <c r="Y1959" s="625"/>
      <c r="Z1959" s="633"/>
    </row>
    <row r="1960" spans="1:15752" ht="20.149999999999999" customHeight="1" x14ac:dyDescent="0.35">
      <c r="A1960" s="618" t="s">
        <v>308</v>
      </c>
      <c r="Y1960" s="625"/>
      <c r="Z1960" s="633"/>
    </row>
    <row r="1961" spans="1:15752" s="625" customFormat="1" ht="20.149999999999999" customHeight="1" x14ac:dyDescent="0.35">
      <c r="A1961" s="618" t="s">
        <v>308</v>
      </c>
      <c r="B1961" s="619"/>
      <c r="C1961" s="619"/>
      <c r="D1961" s="619"/>
      <c r="E1961" s="619"/>
      <c r="F1961" s="620"/>
      <c r="G1961" s="620"/>
      <c r="H1961" s="635"/>
      <c r="I1961" s="619"/>
      <c r="J1961" s="619"/>
      <c r="K1961" s="619"/>
      <c r="L1961" s="619"/>
      <c r="M1961" s="619"/>
      <c r="N1961" s="619"/>
      <c r="O1961" s="619"/>
      <c r="P1961" s="619"/>
      <c r="Q1961" s="619"/>
      <c r="R1961" s="619"/>
      <c r="S1961" s="619"/>
      <c r="T1961" s="619"/>
      <c r="U1961" s="619"/>
      <c r="V1961" s="619"/>
      <c r="W1961" s="619"/>
      <c r="X1961" s="619"/>
      <c r="Z1961" s="633"/>
      <c r="AA1961" s="619"/>
      <c r="AB1961" s="619"/>
      <c r="AC1961" s="619"/>
      <c r="AD1961" s="619"/>
      <c r="AF1961" s="635"/>
      <c r="AG1961" s="626"/>
      <c r="AH1961" s="626"/>
      <c r="AI1961" s="626"/>
      <c r="AJ1961" s="619"/>
      <c r="AK1961" s="627"/>
      <c r="CK1961" s="619"/>
      <c r="CL1961" s="619"/>
      <c r="CM1961" s="619"/>
      <c r="CN1961" s="628"/>
      <c r="CO1961" s="619"/>
      <c r="CP1961" s="619"/>
      <c r="CQ1961" s="619"/>
      <c r="CR1961" s="619"/>
      <c r="CS1961" s="631"/>
      <c r="CT1961" s="633"/>
      <c r="CU1961" s="842"/>
      <c r="CV1961" s="633"/>
      <c r="CW1961" s="633"/>
      <c r="CX1961" s="633"/>
      <c r="CY1961" s="630"/>
      <c r="CZ1961" s="630"/>
      <c r="DA1961" s="634"/>
      <c r="DB1961" s="634"/>
      <c r="DC1961" s="634"/>
      <c r="DD1961" s="634"/>
      <c r="DE1961" s="634"/>
      <c r="DF1961" s="634"/>
      <c r="DG1961" s="634"/>
      <c r="DH1961" s="624"/>
      <c r="DI1961" s="635"/>
      <c r="DJ1961" s="635"/>
      <c r="DK1961" s="635"/>
      <c r="DL1961" s="635"/>
      <c r="DM1961" s="635"/>
      <c r="DN1961" s="635"/>
      <c r="DO1961" s="632"/>
      <c r="DP1961" s="635"/>
      <c r="DQ1961" s="635"/>
      <c r="DR1961" s="635"/>
      <c r="DS1961" s="624"/>
      <c r="DT1961" s="627"/>
      <c r="DW1961" s="635"/>
      <c r="DX1961" s="635"/>
      <c r="DY1961" s="635"/>
      <c r="DZ1961" s="635"/>
      <c r="EA1961" s="635"/>
      <c r="EB1961" s="635"/>
      <c r="EC1961" s="619"/>
      <c r="ED1961" s="619"/>
      <c r="EE1961" s="619"/>
      <c r="EF1961" s="619"/>
      <c r="EG1961" s="619"/>
      <c r="EH1961" s="619"/>
      <c r="EI1961" s="619"/>
      <c r="EJ1961" s="619"/>
      <c r="EK1961" s="619"/>
      <c r="EL1961" s="619"/>
      <c r="EM1961" s="619"/>
      <c r="EN1961" s="619"/>
      <c r="EO1961" s="619"/>
      <c r="EP1961" s="619"/>
      <c r="EQ1961" s="619"/>
      <c r="ER1961" s="619"/>
      <c r="ES1961" s="619"/>
      <c r="ET1961" s="619"/>
      <c r="EU1961" s="619"/>
      <c r="EV1961" s="619"/>
      <c r="EW1961" s="619"/>
      <c r="EX1961" s="619"/>
      <c r="EY1961" s="619"/>
      <c r="EZ1961" s="619"/>
      <c r="FA1961" s="619"/>
      <c r="FB1961" s="619"/>
      <c r="FC1961" s="619"/>
      <c r="FD1961" s="619"/>
      <c r="FE1961" s="619"/>
      <c r="FF1961" s="619"/>
      <c r="FG1961" s="619"/>
      <c r="FH1961" s="619"/>
      <c r="FI1961" s="619"/>
      <c r="FJ1961" s="619"/>
      <c r="FK1961" s="619"/>
      <c r="FL1961" s="619"/>
      <c r="FM1961" s="619"/>
      <c r="FN1961" s="619"/>
      <c r="FO1961" s="619"/>
      <c r="FP1961" s="619"/>
      <c r="FQ1961" s="619"/>
      <c r="FR1961" s="619"/>
      <c r="FS1961" s="619"/>
      <c r="FT1961" s="619"/>
      <c r="FU1961" s="619"/>
      <c r="FV1961" s="619"/>
      <c r="FW1961" s="619"/>
      <c r="FX1961" s="619"/>
      <c r="FY1961" s="619"/>
      <c r="FZ1961" s="619"/>
      <c r="GA1961" s="619"/>
      <c r="GB1961" s="619"/>
      <c r="GC1961" s="619"/>
      <c r="GD1961" s="619"/>
      <c r="GE1961" s="619"/>
      <c r="GF1961" s="619"/>
      <c r="GG1961" s="619"/>
      <c r="GH1961" s="619"/>
      <c r="GI1961" s="619"/>
      <c r="GJ1961" s="619"/>
      <c r="GK1961" s="619"/>
      <c r="GL1961" s="619"/>
      <c r="GM1961" s="619"/>
      <c r="GN1961" s="619"/>
      <c r="GO1961" s="619"/>
      <c r="GP1961" s="619"/>
      <c r="GQ1961" s="619"/>
      <c r="GR1961" s="619"/>
      <c r="GS1961" s="619"/>
      <c r="GT1961" s="619"/>
      <c r="GU1961" s="619"/>
      <c r="GV1961" s="619"/>
      <c r="GW1961" s="619"/>
      <c r="GX1961" s="619"/>
      <c r="GY1961" s="619"/>
      <c r="GZ1961" s="619"/>
      <c r="HA1961" s="619"/>
      <c r="HB1961" s="619"/>
      <c r="HC1961" s="619"/>
      <c r="HD1961" s="619"/>
      <c r="HE1961" s="619"/>
      <c r="HF1961" s="619"/>
      <c r="HG1961" s="619"/>
      <c r="HH1961" s="619"/>
      <c r="HI1961" s="619"/>
      <c r="HJ1961" s="619"/>
      <c r="HK1961" s="619"/>
      <c r="HL1961" s="619"/>
      <c r="HM1961" s="619"/>
      <c r="HN1961" s="619"/>
      <c r="HO1961" s="619"/>
      <c r="HP1961" s="619"/>
      <c r="HQ1961" s="619"/>
      <c r="HR1961" s="619"/>
      <c r="HS1961" s="619"/>
      <c r="HT1961" s="619"/>
      <c r="HU1961" s="619"/>
      <c r="HV1961" s="619"/>
      <c r="HW1961" s="619"/>
      <c r="HX1961" s="619"/>
      <c r="HY1961" s="619"/>
      <c r="HZ1961" s="619"/>
      <c r="IA1961" s="619"/>
      <c r="IB1961" s="619"/>
      <c r="IC1961" s="619"/>
      <c r="ID1961" s="619"/>
      <c r="IE1961" s="619"/>
      <c r="IF1961" s="619"/>
      <c r="IG1961" s="619"/>
      <c r="IH1961" s="619"/>
      <c r="II1961" s="619"/>
      <c r="IJ1961" s="619"/>
      <c r="IK1961" s="619"/>
      <c r="IL1961" s="619"/>
      <c r="IM1961" s="619"/>
      <c r="IN1961" s="619"/>
      <c r="IO1961" s="619"/>
      <c r="IP1961" s="619"/>
      <c r="IQ1961" s="619"/>
      <c r="IR1961" s="619"/>
      <c r="IS1961" s="619"/>
      <c r="IT1961" s="619"/>
      <c r="IU1961" s="619"/>
      <c r="IV1961" s="619"/>
      <c r="IW1961" s="619"/>
      <c r="IX1961" s="619"/>
      <c r="IY1961" s="619"/>
      <c r="IZ1961" s="619"/>
      <c r="JA1961" s="619"/>
      <c r="JB1961" s="619"/>
      <c r="JC1961" s="619"/>
      <c r="JD1961" s="619"/>
      <c r="JE1961" s="619"/>
      <c r="JF1961" s="619"/>
      <c r="JG1961" s="619"/>
      <c r="JH1961" s="619"/>
      <c r="JI1961" s="619"/>
      <c r="JJ1961" s="619"/>
      <c r="JK1961" s="619"/>
      <c r="JL1961" s="619"/>
      <c r="JM1961" s="619"/>
      <c r="JN1961" s="619"/>
      <c r="JO1961" s="619"/>
      <c r="JP1961" s="619"/>
      <c r="JQ1961" s="619"/>
      <c r="JR1961" s="619"/>
      <c r="JS1961" s="619"/>
      <c r="JT1961" s="619"/>
      <c r="JU1961" s="619"/>
      <c r="JV1961" s="619"/>
      <c r="JW1961" s="619"/>
      <c r="JX1961" s="619"/>
      <c r="JY1961" s="619"/>
      <c r="JZ1961" s="619"/>
      <c r="KA1961" s="619"/>
      <c r="KB1961" s="619"/>
      <c r="KC1961" s="619"/>
      <c r="KD1961" s="619"/>
      <c r="KE1961" s="619"/>
      <c r="KF1961" s="619"/>
      <c r="KG1961" s="619"/>
      <c r="KH1961" s="619"/>
      <c r="KI1961" s="619"/>
      <c r="KJ1961" s="619"/>
      <c r="KK1961" s="619"/>
      <c r="KL1961" s="619"/>
      <c r="KM1961" s="619"/>
      <c r="KN1961" s="619"/>
      <c r="KO1961" s="619"/>
      <c r="KP1961" s="619"/>
      <c r="KQ1961" s="619"/>
      <c r="KR1961" s="619"/>
      <c r="KS1961" s="619"/>
      <c r="KT1961" s="619"/>
      <c r="KU1961" s="619"/>
      <c r="KV1961" s="619"/>
      <c r="KW1961" s="619"/>
      <c r="KX1961" s="619"/>
      <c r="KY1961" s="619"/>
      <c r="KZ1961" s="619"/>
      <c r="LA1961" s="619"/>
      <c r="LB1961" s="619"/>
      <c r="LC1961" s="619"/>
      <c r="LD1961" s="619"/>
      <c r="LE1961" s="619"/>
      <c r="LF1961" s="619"/>
      <c r="LG1961" s="619"/>
      <c r="LH1961" s="619"/>
      <c r="LI1961" s="619"/>
      <c r="LJ1961" s="619"/>
      <c r="LK1961" s="619"/>
      <c r="LL1961" s="619"/>
      <c r="LM1961" s="619"/>
      <c r="LN1961" s="619"/>
      <c r="LO1961" s="619"/>
      <c r="LP1961" s="619"/>
      <c r="LQ1961" s="619"/>
      <c r="LR1961" s="619"/>
      <c r="LS1961" s="619"/>
      <c r="LT1961" s="619"/>
      <c r="LU1961" s="619"/>
      <c r="LV1961" s="619"/>
      <c r="LW1961" s="619"/>
      <c r="LX1961" s="619"/>
      <c r="LY1961" s="619"/>
      <c r="LZ1961" s="619"/>
      <c r="MA1961" s="619"/>
      <c r="MB1961" s="619"/>
      <c r="MC1961" s="619"/>
      <c r="MD1961" s="619"/>
      <c r="ME1961" s="619"/>
      <c r="MF1961" s="619"/>
      <c r="MG1961" s="619"/>
      <c r="MH1961" s="619"/>
      <c r="MI1961" s="619"/>
      <c r="MJ1961" s="619"/>
      <c r="MK1961" s="619"/>
      <c r="ML1961" s="619"/>
      <c r="MM1961" s="619"/>
      <c r="MN1961" s="619"/>
      <c r="MO1961" s="619"/>
      <c r="MP1961" s="619"/>
      <c r="MQ1961" s="619"/>
      <c r="MR1961" s="619"/>
      <c r="MS1961" s="619"/>
      <c r="MT1961" s="619"/>
      <c r="MU1961" s="619"/>
      <c r="MV1961" s="619"/>
      <c r="MW1961" s="619"/>
      <c r="MX1961" s="619"/>
      <c r="MY1961" s="619"/>
      <c r="MZ1961" s="619"/>
      <c r="NA1961" s="619"/>
      <c r="NB1961" s="619"/>
      <c r="NC1961" s="619"/>
      <c r="ND1961" s="619"/>
      <c r="NE1961" s="619"/>
      <c r="NF1961" s="619"/>
      <c r="NG1961" s="619"/>
      <c r="NH1961" s="619"/>
      <c r="NI1961" s="619"/>
      <c r="NJ1961" s="619"/>
      <c r="NK1961" s="619"/>
      <c r="NL1961" s="619"/>
      <c r="NM1961" s="619"/>
      <c r="NN1961" s="619"/>
      <c r="NO1961" s="619"/>
      <c r="NP1961" s="619"/>
      <c r="NQ1961" s="619"/>
      <c r="NR1961" s="619"/>
      <c r="NS1961" s="619"/>
      <c r="NT1961" s="619"/>
      <c r="NU1961" s="619"/>
      <c r="NV1961" s="619"/>
      <c r="NW1961" s="619"/>
      <c r="NX1961" s="619"/>
      <c r="NY1961" s="619"/>
      <c r="NZ1961" s="619"/>
      <c r="OA1961" s="619"/>
      <c r="OB1961" s="619"/>
      <c r="OC1961" s="619"/>
      <c r="OD1961" s="619"/>
      <c r="OE1961" s="619"/>
      <c r="OF1961" s="619"/>
      <c r="OG1961" s="619"/>
      <c r="OH1961" s="619"/>
      <c r="OI1961" s="619"/>
      <c r="OJ1961" s="619"/>
      <c r="OK1961" s="619"/>
      <c r="OL1961" s="619"/>
      <c r="OM1961" s="619"/>
      <c r="ON1961" s="619"/>
      <c r="OO1961" s="619"/>
      <c r="OP1961" s="619"/>
      <c r="OQ1961" s="619"/>
      <c r="OR1961" s="619"/>
      <c r="OS1961" s="619"/>
      <c r="OT1961" s="619"/>
      <c r="OU1961" s="619"/>
      <c r="OV1961" s="619"/>
      <c r="OW1961" s="619"/>
      <c r="OX1961" s="619"/>
      <c r="OY1961" s="619"/>
      <c r="OZ1961" s="619"/>
      <c r="PA1961" s="619"/>
      <c r="PB1961" s="619"/>
      <c r="PC1961" s="619"/>
      <c r="PD1961" s="619"/>
      <c r="PE1961" s="619"/>
      <c r="PF1961" s="619"/>
      <c r="PG1961" s="619"/>
      <c r="PH1961" s="619"/>
      <c r="PI1961" s="619"/>
      <c r="PJ1961" s="619"/>
      <c r="PK1961" s="619"/>
      <c r="PL1961" s="619"/>
      <c r="PM1961" s="619"/>
      <c r="PN1961" s="619"/>
      <c r="PO1961" s="619"/>
      <c r="PP1961" s="619"/>
      <c r="PQ1961" s="619"/>
      <c r="PR1961" s="619"/>
      <c r="PS1961" s="619"/>
      <c r="PT1961" s="619"/>
      <c r="PU1961" s="619"/>
      <c r="PV1961" s="619"/>
      <c r="PW1961" s="619"/>
      <c r="PX1961" s="619"/>
      <c r="PY1961" s="619"/>
      <c r="PZ1961" s="619"/>
      <c r="QA1961" s="619"/>
      <c r="QB1961" s="619"/>
      <c r="QC1961" s="619"/>
      <c r="QD1961" s="619"/>
      <c r="QE1961" s="619"/>
      <c r="QF1961" s="619"/>
      <c r="QG1961" s="619"/>
      <c r="QH1961" s="619"/>
      <c r="QI1961" s="619"/>
      <c r="QJ1961" s="619"/>
      <c r="QK1961" s="619"/>
      <c r="QL1961" s="619"/>
      <c r="QM1961" s="619"/>
      <c r="QN1961" s="619"/>
      <c r="QO1961" s="619"/>
      <c r="QP1961" s="619"/>
      <c r="QQ1961" s="619"/>
      <c r="QR1961" s="619"/>
      <c r="QS1961" s="619"/>
      <c r="QT1961" s="619"/>
      <c r="QU1961" s="619"/>
      <c r="QV1961" s="619"/>
      <c r="QW1961" s="619"/>
      <c r="QX1961" s="619"/>
      <c r="QY1961" s="619"/>
      <c r="QZ1961" s="619"/>
      <c r="RA1961" s="619"/>
      <c r="RB1961" s="619"/>
      <c r="RC1961" s="619"/>
      <c r="RD1961" s="619"/>
      <c r="RE1961" s="619"/>
      <c r="RF1961" s="619"/>
      <c r="RG1961" s="619"/>
      <c r="RH1961" s="619"/>
      <c r="RI1961" s="619"/>
      <c r="RJ1961" s="619"/>
      <c r="RK1961" s="619"/>
      <c r="RL1961" s="619"/>
      <c r="RM1961" s="619"/>
      <c r="RN1961" s="619"/>
      <c r="RO1961" s="619"/>
      <c r="RP1961" s="619"/>
      <c r="RQ1961" s="619"/>
      <c r="RR1961" s="619"/>
      <c r="RS1961" s="619"/>
      <c r="RT1961" s="619"/>
      <c r="RU1961" s="619"/>
      <c r="RV1961" s="619"/>
      <c r="RW1961" s="619"/>
      <c r="RX1961" s="619"/>
      <c r="RY1961" s="619"/>
      <c r="RZ1961" s="619"/>
      <c r="SA1961" s="619"/>
      <c r="SB1961" s="619"/>
      <c r="SC1961" s="619"/>
      <c r="SD1961" s="619"/>
      <c r="SE1961" s="619"/>
      <c r="SF1961" s="619"/>
      <c r="SG1961" s="619"/>
      <c r="SH1961" s="619"/>
      <c r="SI1961" s="619"/>
      <c r="SJ1961" s="619"/>
      <c r="SK1961" s="619"/>
      <c r="SL1961" s="619"/>
      <c r="SM1961" s="619"/>
      <c r="SN1961" s="619"/>
      <c r="SO1961" s="619"/>
      <c r="SP1961" s="619"/>
      <c r="SQ1961" s="619"/>
      <c r="SR1961" s="619"/>
      <c r="SS1961" s="619"/>
      <c r="ST1961" s="619"/>
      <c r="SU1961" s="619"/>
      <c r="SV1961" s="619"/>
      <c r="SW1961" s="619"/>
      <c r="SX1961" s="619"/>
      <c r="SY1961" s="619"/>
      <c r="SZ1961" s="619"/>
      <c r="TA1961" s="619"/>
      <c r="TB1961" s="619"/>
      <c r="TC1961" s="619"/>
      <c r="TD1961" s="619"/>
      <c r="TE1961" s="619"/>
      <c r="TF1961" s="619"/>
      <c r="TG1961" s="619"/>
      <c r="TH1961" s="619"/>
      <c r="TI1961" s="619"/>
      <c r="TJ1961" s="619"/>
      <c r="TK1961" s="619"/>
      <c r="TL1961" s="619"/>
      <c r="TM1961" s="619"/>
      <c r="TN1961" s="619"/>
      <c r="TO1961" s="619"/>
      <c r="TP1961" s="619"/>
      <c r="TQ1961" s="619"/>
      <c r="TR1961" s="619"/>
      <c r="TS1961" s="619"/>
      <c r="TT1961" s="619"/>
      <c r="TU1961" s="619"/>
      <c r="TV1961" s="619"/>
      <c r="TW1961" s="619"/>
      <c r="TX1961" s="619"/>
      <c r="TY1961" s="619"/>
      <c r="TZ1961" s="619"/>
      <c r="UA1961" s="619"/>
      <c r="UB1961" s="619"/>
      <c r="UC1961" s="619"/>
      <c r="UD1961" s="619"/>
      <c r="UE1961" s="619"/>
      <c r="UF1961" s="619"/>
      <c r="UG1961" s="619"/>
      <c r="UH1961" s="619"/>
      <c r="UI1961" s="619"/>
      <c r="UJ1961" s="619"/>
      <c r="UK1961" s="619"/>
      <c r="UL1961" s="619"/>
      <c r="UM1961" s="619"/>
      <c r="UN1961" s="619"/>
      <c r="UO1961" s="619"/>
      <c r="UP1961" s="619"/>
      <c r="UQ1961" s="619"/>
      <c r="UR1961" s="619"/>
      <c r="US1961" s="619"/>
      <c r="UT1961" s="619"/>
      <c r="UU1961" s="619"/>
      <c r="UV1961" s="619"/>
      <c r="UW1961" s="619"/>
      <c r="UX1961" s="619"/>
      <c r="UY1961" s="619"/>
      <c r="UZ1961" s="619"/>
      <c r="VA1961" s="619"/>
      <c r="VB1961" s="619"/>
      <c r="VC1961" s="619"/>
      <c r="VD1961" s="619"/>
      <c r="VE1961" s="619"/>
      <c r="VF1961" s="619"/>
      <c r="VG1961" s="619"/>
      <c r="VH1961" s="619"/>
      <c r="VI1961" s="619"/>
      <c r="VJ1961" s="619"/>
      <c r="VK1961" s="619"/>
      <c r="VL1961" s="619"/>
      <c r="VM1961" s="619"/>
      <c r="VN1961" s="619"/>
      <c r="VO1961" s="619"/>
      <c r="VP1961" s="619"/>
      <c r="VQ1961" s="619"/>
      <c r="VR1961" s="619"/>
      <c r="VS1961" s="619"/>
      <c r="VT1961" s="619"/>
      <c r="VU1961" s="619"/>
      <c r="VV1961" s="619"/>
      <c r="VW1961" s="619"/>
      <c r="VX1961" s="619"/>
      <c r="VY1961" s="619"/>
      <c r="VZ1961" s="619"/>
      <c r="WA1961" s="619"/>
      <c r="WB1961" s="619"/>
      <c r="WC1961" s="619"/>
      <c r="WD1961" s="619"/>
      <c r="WE1961" s="619"/>
      <c r="WF1961" s="619"/>
      <c r="WG1961" s="619"/>
      <c r="WH1961" s="619"/>
      <c r="WI1961" s="619"/>
      <c r="WJ1961" s="619"/>
      <c r="WK1961" s="619"/>
      <c r="WL1961" s="619"/>
      <c r="WM1961" s="619"/>
      <c r="WN1961" s="619"/>
      <c r="WO1961" s="619"/>
      <c r="WP1961" s="619"/>
      <c r="WQ1961" s="619"/>
      <c r="WR1961" s="619"/>
      <c r="WS1961" s="619"/>
      <c r="WT1961" s="619"/>
      <c r="WU1961" s="619"/>
      <c r="WV1961" s="619"/>
      <c r="WW1961" s="619"/>
      <c r="WX1961" s="619"/>
      <c r="WY1961" s="619"/>
      <c r="WZ1961" s="619"/>
      <c r="XA1961" s="619"/>
      <c r="XB1961" s="619"/>
      <c r="XC1961" s="619"/>
      <c r="XD1961" s="619"/>
      <c r="XE1961" s="619"/>
      <c r="XF1961" s="619"/>
      <c r="XG1961" s="619"/>
      <c r="XH1961" s="619"/>
      <c r="XI1961" s="619"/>
      <c r="XJ1961" s="619"/>
      <c r="XK1961" s="619"/>
      <c r="XL1961" s="619"/>
      <c r="XM1961" s="619"/>
      <c r="XN1961" s="619"/>
      <c r="XO1961" s="619"/>
      <c r="XP1961" s="619"/>
      <c r="XQ1961" s="619"/>
      <c r="XR1961" s="619"/>
      <c r="XS1961" s="619"/>
      <c r="XT1961" s="619"/>
      <c r="XU1961" s="619"/>
      <c r="XV1961" s="619"/>
      <c r="XW1961" s="619"/>
      <c r="XX1961" s="619"/>
      <c r="XY1961" s="619"/>
      <c r="XZ1961" s="619"/>
      <c r="YA1961" s="619"/>
      <c r="YB1961" s="619"/>
      <c r="YC1961" s="619"/>
      <c r="YD1961" s="619"/>
      <c r="YE1961" s="619"/>
      <c r="YF1961" s="619"/>
      <c r="YG1961" s="619"/>
      <c r="YH1961" s="619"/>
      <c r="YI1961" s="619"/>
      <c r="YJ1961" s="619"/>
      <c r="YK1961" s="619"/>
      <c r="YL1961" s="619"/>
      <c r="YM1961" s="619"/>
      <c r="YN1961" s="619"/>
      <c r="YO1961" s="619"/>
      <c r="YP1961" s="619"/>
      <c r="YQ1961" s="619"/>
      <c r="YR1961" s="619"/>
      <c r="YS1961" s="619"/>
      <c r="YT1961" s="619"/>
      <c r="YU1961" s="619"/>
      <c r="YV1961" s="619"/>
      <c r="YW1961" s="619"/>
      <c r="YX1961" s="619"/>
      <c r="YY1961" s="619"/>
      <c r="YZ1961" s="619"/>
      <c r="ZA1961" s="619"/>
      <c r="ZB1961" s="619"/>
      <c r="ZC1961" s="619"/>
      <c r="ZD1961" s="619"/>
      <c r="ZE1961" s="619"/>
      <c r="ZF1961" s="619"/>
      <c r="ZG1961" s="619"/>
      <c r="ZH1961" s="619"/>
      <c r="ZI1961" s="619"/>
      <c r="ZJ1961" s="619"/>
      <c r="ZK1961" s="619"/>
      <c r="ZL1961" s="619"/>
      <c r="ZM1961" s="619"/>
      <c r="ZN1961" s="619"/>
      <c r="ZO1961" s="619"/>
      <c r="ZP1961" s="619"/>
      <c r="ZQ1961" s="619"/>
      <c r="ZR1961" s="619"/>
      <c r="ZS1961" s="619"/>
      <c r="ZT1961" s="619"/>
      <c r="ZU1961" s="619"/>
      <c r="ZV1961" s="619"/>
      <c r="ZW1961" s="619"/>
      <c r="ZX1961" s="619"/>
      <c r="ZY1961" s="619"/>
      <c r="ZZ1961" s="619"/>
      <c r="AAA1961" s="619"/>
      <c r="AAB1961" s="619"/>
      <c r="AAC1961" s="619"/>
      <c r="AAD1961" s="619"/>
      <c r="AAE1961" s="619"/>
      <c r="AAF1961" s="619"/>
      <c r="AAG1961" s="619"/>
      <c r="AAH1961" s="619"/>
      <c r="AAI1961" s="619"/>
      <c r="AAJ1961" s="619"/>
      <c r="AAK1961" s="619"/>
      <c r="AAL1961" s="619"/>
      <c r="AAM1961" s="619"/>
      <c r="AAN1961" s="619"/>
      <c r="AAO1961" s="619"/>
      <c r="AAP1961" s="619"/>
      <c r="AAQ1961" s="619"/>
      <c r="AAR1961" s="619"/>
      <c r="AAS1961" s="619"/>
      <c r="AAT1961" s="619"/>
      <c r="AAU1961" s="619"/>
      <c r="AAV1961" s="619"/>
      <c r="AAW1961" s="619"/>
      <c r="AAX1961" s="619"/>
      <c r="AAY1961" s="619"/>
      <c r="AAZ1961" s="619"/>
      <c r="ABA1961" s="619"/>
      <c r="ABB1961" s="619"/>
      <c r="ABC1961" s="619"/>
      <c r="ABD1961" s="619"/>
      <c r="ABE1961" s="619"/>
      <c r="ABF1961" s="619"/>
      <c r="ABG1961" s="619"/>
      <c r="ABH1961" s="619"/>
      <c r="ABI1961" s="619"/>
      <c r="ABJ1961" s="619"/>
      <c r="ABK1961" s="619"/>
      <c r="ABL1961" s="619"/>
      <c r="ABM1961" s="619"/>
      <c r="ABN1961" s="619"/>
      <c r="ABO1961" s="619"/>
      <c r="ABP1961" s="619"/>
      <c r="ABQ1961" s="619"/>
      <c r="ABR1961" s="619"/>
      <c r="ABS1961" s="619"/>
      <c r="ABT1961" s="619"/>
      <c r="ABU1961" s="619"/>
      <c r="ABV1961" s="619"/>
      <c r="ABW1961" s="619"/>
      <c r="ABX1961" s="619"/>
      <c r="ABY1961" s="619"/>
      <c r="ABZ1961" s="619"/>
      <c r="ACA1961" s="619"/>
      <c r="ACB1961" s="619"/>
      <c r="ACC1961" s="619"/>
      <c r="ACD1961" s="619"/>
      <c r="ACE1961" s="619"/>
      <c r="ACF1961" s="619"/>
      <c r="ACG1961" s="619"/>
      <c r="ACH1961" s="619"/>
      <c r="ACI1961" s="619"/>
      <c r="ACJ1961" s="619"/>
      <c r="ACK1961" s="619"/>
      <c r="ACL1961" s="619"/>
      <c r="ACM1961" s="619"/>
      <c r="ACN1961" s="619"/>
      <c r="ACO1961" s="619"/>
      <c r="ACP1961" s="619"/>
      <c r="ACQ1961" s="619"/>
      <c r="ACR1961" s="619"/>
      <c r="ACS1961" s="619"/>
      <c r="ACT1961" s="619"/>
      <c r="ACU1961" s="619"/>
      <c r="ACV1961" s="619"/>
      <c r="ACW1961" s="619"/>
      <c r="ACX1961" s="619"/>
      <c r="ACY1961" s="619"/>
      <c r="ACZ1961" s="619"/>
      <c r="ADA1961" s="619"/>
      <c r="ADB1961" s="619"/>
      <c r="ADC1961" s="619"/>
      <c r="ADD1961" s="619"/>
      <c r="ADE1961" s="619"/>
      <c r="ADF1961" s="619"/>
      <c r="ADG1961" s="619"/>
      <c r="ADH1961" s="619"/>
      <c r="ADI1961" s="619"/>
      <c r="ADJ1961" s="619"/>
      <c r="ADK1961" s="619"/>
      <c r="ADL1961" s="619"/>
      <c r="ADM1961" s="619"/>
      <c r="ADN1961" s="619"/>
      <c r="ADO1961" s="619"/>
      <c r="ADP1961" s="619"/>
      <c r="ADQ1961" s="619"/>
      <c r="ADR1961" s="619"/>
      <c r="ADS1961" s="619"/>
      <c r="ADT1961" s="619"/>
      <c r="ADU1961" s="619"/>
      <c r="ADV1961" s="619"/>
      <c r="ADW1961" s="619"/>
      <c r="ADX1961" s="619"/>
      <c r="ADY1961" s="619"/>
      <c r="ADZ1961" s="619"/>
      <c r="AEA1961" s="619"/>
      <c r="AEB1961" s="619"/>
      <c r="AEC1961" s="619"/>
      <c r="AED1961" s="619"/>
      <c r="AEE1961" s="619"/>
      <c r="AEF1961" s="619"/>
      <c r="AEG1961" s="619"/>
      <c r="AEH1961" s="619"/>
      <c r="AEI1961" s="619"/>
      <c r="AEJ1961" s="619"/>
      <c r="AEK1961" s="619"/>
      <c r="AEL1961" s="619"/>
      <c r="AEM1961" s="619"/>
      <c r="AEN1961" s="619"/>
      <c r="AEO1961" s="619"/>
      <c r="AEP1961" s="619"/>
      <c r="AEQ1961" s="619"/>
      <c r="AER1961" s="619"/>
      <c r="AES1961" s="619"/>
      <c r="AET1961" s="619"/>
      <c r="AEU1961" s="619"/>
      <c r="AEV1961" s="619"/>
      <c r="AEW1961" s="619"/>
      <c r="AEX1961" s="619"/>
      <c r="AEY1961" s="619"/>
      <c r="AEZ1961" s="619"/>
      <c r="AFA1961" s="619"/>
      <c r="AFB1961" s="619"/>
      <c r="AFC1961" s="619"/>
      <c r="AFD1961" s="619"/>
      <c r="AFE1961" s="619"/>
      <c r="AFF1961" s="619"/>
      <c r="AFG1961" s="619"/>
      <c r="AFH1961" s="619"/>
      <c r="AFI1961" s="619"/>
      <c r="AFJ1961" s="619"/>
      <c r="AFK1961" s="619"/>
      <c r="AFL1961" s="619"/>
      <c r="AFM1961" s="619"/>
      <c r="AFN1961" s="619"/>
      <c r="AFO1961" s="619"/>
      <c r="AFP1961" s="619"/>
      <c r="AFQ1961" s="619"/>
      <c r="AFR1961" s="619"/>
      <c r="AFS1961" s="619"/>
      <c r="AFT1961" s="619"/>
      <c r="AFU1961" s="619"/>
      <c r="AFV1961" s="619"/>
      <c r="AFW1961" s="619"/>
      <c r="AFX1961" s="619"/>
      <c r="AFY1961" s="619"/>
      <c r="AFZ1961" s="619"/>
      <c r="AGA1961" s="619"/>
      <c r="AGB1961" s="619"/>
      <c r="AGC1961" s="619"/>
      <c r="AGD1961" s="619"/>
      <c r="AGE1961" s="619"/>
      <c r="AGF1961" s="619"/>
      <c r="AGG1961" s="619"/>
      <c r="AGH1961" s="619"/>
      <c r="AGI1961" s="619"/>
      <c r="AGJ1961" s="619"/>
      <c r="AGK1961" s="619"/>
      <c r="AGL1961" s="619"/>
      <c r="AGM1961" s="619"/>
      <c r="AGN1961" s="619"/>
      <c r="AGO1961" s="619"/>
      <c r="AGP1961" s="619"/>
      <c r="AGQ1961" s="619"/>
      <c r="AGR1961" s="619"/>
      <c r="AGS1961" s="619"/>
      <c r="AGT1961" s="619"/>
      <c r="AGU1961" s="619"/>
      <c r="AGV1961" s="619"/>
      <c r="AGW1961" s="619"/>
      <c r="AGX1961" s="619"/>
      <c r="AGY1961" s="619"/>
      <c r="AGZ1961" s="619"/>
      <c r="AHA1961" s="619"/>
      <c r="AHB1961" s="619"/>
      <c r="AHC1961" s="619"/>
      <c r="AHD1961" s="619"/>
      <c r="AHE1961" s="619"/>
      <c r="AHF1961" s="619"/>
      <c r="AHG1961" s="619"/>
      <c r="AHH1961" s="619"/>
      <c r="AHI1961" s="619"/>
      <c r="AHJ1961" s="619"/>
      <c r="AHK1961" s="619"/>
      <c r="AHL1961" s="619"/>
      <c r="AHM1961" s="619"/>
      <c r="AHN1961" s="619"/>
      <c r="AHO1961" s="619"/>
      <c r="AHP1961" s="619"/>
      <c r="AHQ1961" s="619"/>
      <c r="AHR1961" s="619"/>
      <c r="AHS1961" s="619"/>
      <c r="AHT1961" s="619"/>
      <c r="AHU1961" s="619"/>
      <c r="AHV1961" s="619"/>
      <c r="AHW1961" s="619"/>
      <c r="AHX1961" s="619"/>
      <c r="AHY1961" s="619"/>
      <c r="AHZ1961" s="619"/>
      <c r="AIA1961" s="619"/>
      <c r="AIB1961" s="619"/>
      <c r="AIC1961" s="619"/>
      <c r="AID1961" s="619"/>
      <c r="AIE1961" s="619"/>
      <c r="AIF1961" s="619"/>
      <c r="AIG1961" s="619"/>
      <c r="AIH1961" s="619"/>
      <c r="AII1961" s="619"/>
      <c r="AIJ1961" s="619"/>
      <c r="AIK1961" s="619"/>
      <c r="AIL1961" s="619"/>
      <c r="AIM1961" s="619"/>
      <c r="AIN1961" s="619"/>
      <c r="AIO1961" s="619"/>
      <c r="AIP1961" s="619"/>
      <c r="AIQ1961" s="619"/>
      <c r="AIR1961" s="619"/>
      <c r="AIS1961" s="619"/>
      <c r="AIT1961" s="619"/>
      <c r="AIU1961" s="619"/>
      <c r="AIV1961" s="619"/>
      <c r="AIW1961" s="619"/>
      <c r="AIX1961" s="619"/>
      <c r="AIY1961" s="619"/>
      <c r="AIZ1961" s="619"/>
      <c r="AJA1961" s="619"/>
      <c r="AJB1961" s="619"/>
      <c r="AJC1961" s="619"/>
      <c r="AJD1961" s="619"/>
      <c r="AJE1961" s="619"/>
      <c r="AJF1961" s="619"/>
      <c r="AJG1961" s="619"/>
      <c r="AJH1961" s="619"/>
      <c r="AJI1961" s="619"/>
      <c r="AJJ1961" s="619"/>
      <c r="AJK1961" s="619"/>
      <c r="AJL1961" s="619"/>
      <c r="AJM1961" s="619"/>
      <c r="AJN1961" s="619"/>
      <c r="AJO1961" s="619"/>
      <c r="AJP1961" s="619"/>
      <c r="AJQ1961" s="619"/>
      <c r="AJR1961" s="619"/>
      <c r="AJS1961" s="619"/>
      <c r="AJT1961" s="619"/>
      <c r="AJU1961" s="619"/>
      <c r="AJV1961" s="619"/>
      <c r="AJW1961" s="619"/>
      <c r="AJX1961" s="619"/>
      <c r="AJY1961" s="619"/>
      <c r="AJZ1961" s="619"/>
      <c r="AKA1961" s="619"/>
      <c r="AKB1961" s="619"/>
      <c r="AKC1961" s="619"/>
      <c r="AKD1961" s="619"/>
      <c r="AKE1961" s="619"/>
      <c r="AKF1961" s="619"/>
      <c r="AKG1961" s="619"/>
      <c r="AKH1961" s="619"/>
      <c r="AKI1961" s="619"/>
      <c r="AKJ1961" s="619"/>
      <c r="AKK1961" s="619"/>
      <c r="AKL1961" s="619"/>
      <c r="AKM1961" s="619"/>
      <c r="AKN1961" s="619"/>
      <c r="AKO1961" s="619"/>
      <c r="AKP1961" s="619"/>
      <c r="AKQ1961" s="619"/>
      <c r="AKR1961" s="619"/>
      <c r="AKS1961" s="619"/>
      <c r="AKT1961" s="619"/>
      <c r="AKU1961" s="619"/>
      <c r="AKV1961" s="619"/>
      <c r="AKW1961" s="619"/>
      <c r="AKX1961" s="619"/>
      <c r="AKY1961" s="619"/>
      <c r="AKZ1961" s="619"/>
      <c r="ALA1961" s="619"/>
      <c r="ALB1961" s="619"/>
      <c r="ALC1961" s="619"/>
      <c r="ALD1961" s="619"/>
      <c r="ALE1961" s="619"/>
      <c r="ALF1961" s="619"/>
      <c r="ALG1961" s="619"/>
      <c r="ALH1961" s="619"/>
      <c r="ALI1961" s="619"/>
      <c r="ALJ1961" s="619"/>
      <c r="ALK1961" s="619"/>
      <c r="ALL1961" s="619"/>
      <c r="ALM1961" s="619"/>
      <c r="ALN1961" s="619"/>
      <c r="ALO1961" s="619"/>
      <c r="ALP1961" s="619"/>
      <c r="ALQ1961" s="619"/>
      <c r="ALR1961" s="619"/>
      <c r="ALS1961" s="619"/>
      <c r="ALT1961" s="619"/>
      <c r="ALU1961" s="619"/>
      <c r="ALV1961" s="619"/>
      <c r="ALW1961" s="619"/>
      <c r="ALX1961" s="619"/>
      <c r="ALY1961" s="619"/>
      <c r="ALZ1961" s="619"/>
      <c r="AMA1961" s="619"/>
      <c r="AMB1961" s="619"/>
      <c r="AMC1961" s="619"/>
      <c r="AMD1961" s="619"/>
      <c r="AME1961" s="619"/>
      <c r="AMF1961" s="619"/>
      <c r="AMG1961" s="619"/>
      <c r="AMH1961" s="619"/>
      <c r="AMI1961" s="619"/>
      <c r="AMJ1961" s="619"/>
      <c r="AMK1961" s="619"/>
      <c r="AML1961" s="619"/>
      <c r="AMM1961" s="619"/>
      <c r="AMN1961" s="619"/>
      <c r="AMO1961" s="619"/>
      <c r="AMP1961" s="619"/>
      <c r="AMQ1961" s="619"/>
      <c r="AMR1961" s="619"/>
      <c r="AMS1961" s="619"/>
      <c r="AMT1961" s="619"/>
      <c r="AMU1961" s="619"/>
      <c r="AMV1961" s="619"/>
      <c r="AMW1961" s="619"/>
      <c r="AMX1961" s="619"/>
      <c r="AMY1961" s="619"/>
      <c r="AMZ1961" s="619"/>
      <c r="ANA1961" s="619"/>
      <c r="ANB1961" s="619"/>
      <c r="ANC1961" s="619"/>
      <c r="AND1961" s="619"/>
      <c r="ANE1961" s="619"/>
      <c r="ANF1961" s="619"/>
      <c r="ANG1961" s="619"/>
      <c r="ANH1961" s="619"/>
      <c r="ANI1961" s="619"/>
      <c r="ANJ1961" s="619"/>
      <c r="ANK1961" s="619"/>
      <c r="ANL1961" s="619"/>
      <c r="ANM1961" s="619"/>
      <c r="ANN1961" s="619"/>
      <c r="ANO1961" s="619"/>
      <c r="ANP1961" s="619"/>
      <c r="ANQ1961" s="619"/>
      <c r="ANR1961" s="619"/>
      <c r="ANS1961" s="619"/>
      <c r="ANT1961" s="619"/>
      <c r="ANU1961" s="619"/>
      <c r="ANV1961" s="619"/>
      <c r="ANW1961" s="619"/>
      <c r="ANX1961" s="619"/>
      <c r="ANY1961" s="619"/>
      <c r="ANZ1961" s="619"/>
      <c r="AOA1961" s="619"/>
      <c r="AOB1961" s="619"/>
      <c r="AOC1961" s="619"/>
      <c r="AOD1961" s="619"/>
      <c r="AOE1961" s="619"/>
      <c r="AOF1961" s="619"/>
      <c r="AOG1961" s="619"/>
      <c r="AOH1961" s="619"/>
      <c r="AOI1961" s="619"/>
      <c r="AOJ1961" s="619"/>
      <c r="AOK1961" s="619"/>
      <c r="AOL1961" s="619"/>
      <c r="AOM1961" s="619"/>
      <c r="AON1961" s="619"/>
      <c r="AOO1961" s="619"/>
      <c r="AOP1961" s="619"/>
      <c r="AOQ1961" s="619"/>
      <c r="AOR1961" s="619"/>
      <c r="AOS1961" s="619"/>
      <c r="AOT1961" s="619"/>
      <c r="AOU1961" s="619"/>
      <c r="AOV1961" s="619"/>
      <c r="AOW1961" s="619"/>
      <c r="AOX1961" s="619"/>
      <c r="AOY1961" s="619"/>
      <c r="AOZ1961" s="619"/>
      <c r="APA1961" s="619"/>
      <c r="APB1961" s="619"/>
      <c r="APC1961" s="619"/>
      <c r="APD1961" s="619"/>
      <c r="APE1961" s="619"/>
      <c r="APF1961" s="619"/>
      <c r="APG1961" s="619"/>
      <c r="APH1961" s="619"/>
      <c r="API1961" s="619"/>
      <c r="APJ1961" s="619"/>
      <c r="APK1961" s="619"/>
      <c r="APL1961" s="619"/>
      <c r="APM1961" s="619"/>
      <c r="APN1961" s="619"/>
      <c r="APO1961" s="619"/>
      <c r="APP1961" s="619"/>
      <c r="APQ1961" s="619"/>
      <c r="APR1961" s="619"/>
      <c r="APS1961" s="619"/>
      <c r="APT1961" s="619"/>
      <c r="APU1961" s="619"/>
      <c r="APV1961" s="619"/>
      <c r="APW1961" s="619"/>
      <c r="APX1961" s="619"/>
      <c r="APY1961" s="619"/>
      <c r="APZ1961" s="619"/>
      <c r="AQA1961" s="619"/>
      <c r="AQB1961" s="619"/>
      <c r="AQC1961" s="619"/>
      <c r="AQD1961" s="619"/>
      <c r="AQE1961" s="619"/>
      <c r="AQF1961" s="619"/>
      <c r="AQG1961" s="619"/>
      <c r="AQH1961" s="619"/>
      <c r="AQI1961" s="619"/>
      <c r="AQJ1961" s="619"/>
      <c r="AQK1961" s="619"/>
      <c r="AQL1961" s="619"/>
      <c r="AQM1961" s="619"/>
      <c r="AQN1961" s="619"/>
      <c r="AQO1961" s="619"/>
      <c r="AQP1961" s="619"/>
      <c r="AQQ1961" s="619"/>
      <c r="AQR1961" s="619"/>
      <c r="AQS1961" s="619"/>
      <c r="AQT1961" s="619"/>
      <c r="AQU1961" s="619"/>
      <c r="AQV1961" s="619"/>
      <c r="AQW1961" s="619"/>
      <c r="AQX1961" s="619"/>
      <c r="AQY1961" s="619"/>
      <c r="AQZ1961" s="619"/>
      <c r="ARA1961" s="619"/>
      <c r="ARB1961" s="619"/>
      <c r="ARC1961" s="619"/>
      <c r="ARD1961" s="619"/>
      <c r="ARE1961" s="619"/>
      <c r="ARF1961" s="619"/>
      <c r="ARG1961" s="619"/>
      <c r="ARH1961" s="619"/>
      <c r="ARI1961" s="619"/>
      <c r="ARJ1961" s="619"/>
      <c r="ARK1961" s="619"/>
      <c r="ARL1961" s="619"/>
      <c r="ARM1961" s="619"/>
      <c r="ARN1961" s="619"/>
      <c r="ARO1961" s="619"/>
      <c r="ARP1961" s="619"/>
      <c r="ARQ1961" s="619"/>
      <c r="ARR1961" s="619"/>
      <c r="ARS1961" s="619"/>
      <c r="ART1961" s="619"/>
      <c r="ARU1961" s="619"/>
      <c r="ARV1961" s="619"/>
      <c r="ARW1961" s="619"/>
      <c r="ARX1961" s="619"/>
      <c r="ARY1961" s="619"/>
      <c r="ARZ1961" s="619"/>
      <c r="ASA1961" s="619"/>
      <c r="ASB1961" s="619"/>
      <c r="ASC1961" s="619"/>
      <c r="ASD1961" s="619"/>
      <c r="ASE1961" s="619"/>
      <c r="ASF1961" s="619"/>
      <c r="ASG1961" s="619"/>
      <c r="ASH1961" s="619"/>
      <c r="ASI1961" s="619"/>
      <c r="ASJ1961" s="619"/>
      <c r="ASK1961" s="619"/>
      <c r="ASL1961" s="619"/>
      <c r="ASM1961" s="619"/>
      <c r="ASN1961" s="619"/>
      <c r="ASO1961" s="619"/>
      <c r="ASP1961" s="619"/>
      <c r="ASQ1961" s="619"/>
      <c r="ASR1961" s="619"/>
      <c r="ASS1961" s="619"/>
      <c r="AST1961" s="619"/>
      <c r="ASU1961" s="619"/>
      <c r="ASV1961" s="619"/>
      <c r="ASW1961" s="619"/>
      <c r="ASX1961" s="619"/>
      <c r="ASY1961" s="619"/>
      <c r="ASZ1961" s="619"/>
      <c r="ATA1961" s="619"/>
      <c r="ATB1961" s="619"/>
      <c r="ATC1961" s="619"/>
      <c r="ATD1961" s="619"/>
      <c r="ATE1961" s="619"/>
      <c r="ATF1961" s="619"/>
      <c r="ATG1961" s="619"/>
      <c r="ATH1961" s="619"/>
      <c r="ATI1961" s="619"/>
      <c r="ATJ1961" s="619"/>
      <c r="ATK1961" s="619"/>
      <c r="ATL1961" s="619"/>
      <c r="ATM1961" s="619"/>
      <c r="ATN1961" s="619"/>
      <c r="ATO1961" s="619"/>
      <c r="ATP1961" s="619"/>
      <c r="ATQ1961" s="619"/>
      <c r="ATR1961" s="619"/>
      <c r="ATS1961" s="619"/>
      <c r="ATT1961" s="619"/>
      <c r="ATU1961" s="619"/>
      <c r="ATV1961" s="619"/>
      <c r="ATW1961" s="619"/>
      <c r="ATX1961" s="619"/>
      <c r="ATY1961" s="619"/>
      <c r="ATZ1961" s="619"/>
      <c r="AUA1961" s="619"/>
      <c r="AUB1961" s="619"/>
      <c r="AUC1961" s="619"/>
      <c r="AUD1961" s="619"/>
      <c r="AUE1961" s="619"/>
      <c r="AUF1961" s="619"/>
      <c r="AUG1961" s="619"/>
      <c r="AUH1961" s="619"/>
      <c r="AUI1961" s="619"/>
      <c r="AUJ1961" s="619"/>
      <c r="AUK1961" s="619"/>
      <c r="AUL1961" s="619"/>
      <c r="AUM1961" s="619"/>
      <c r="AUN1961" s="619"/>
      <c r="AUO1961" s="619"/>
      <c r="AUP1961" s="619"/>
      <c r="AUQ1961" s="619"/>
      <c r="AUR1961" s="619"/>
      <c r="AUS1961" s="619"/>
      <c r="AUT1961" s="619"/>
      <c r="AUU1961" s="619"/>
      <c r="AUV1961" s="619"/>
      <c r="AUW1961" s="619"/>
      <c r="AUX1961" s="619"/>
      <c r="AUY1961" s="619"/>
      <c r="AUZ1961" s="619"/>
      <c r="AVA1961" s="619"/>
      <c r="AVB1961" s="619"/>
      <c r="AVC1961" s="619"/>
      <c r="AVD1961" s="619"/>
      <c r="AVE1961" s="619"/>
      <c r="AVF1961" s="619"/>
      <c r="AVG1961" s="619"/>
      <c r="AVH1961" s="619"/>
      <c r="AVI1961" s="619"/>
      <c r="AVJ1961" s="619"/>
      <c r="AVK1961" s="619"/>
      <c r="AVL1961" s="619"/>
      <c r="AVM1961" s="619"/>
      <c r="AVN1961" s="619"/>
      <c r="AVO1961" s="619"/>
      <c r="AVP1961" s="619"/>
      <c r="AVQ1961" s="619"/>
      <c r="AVR1961" s="619"/>
      <c r="AVS1961" s="619"/>
      <c r="AVT1961" s="619"/>
      <c r="AVU1961" s="619"/>
      <c r="AVV1961" s="619"/>
      <c r="AVW1961" s="619"/>
      <c r="AVX1961" s="619"/>
      <c r="AVY1961" s="619"/>
      <c r="AVZ1961" s="619"/>
      <c r="AWA1961" s="619"/>
      <c r="AWB1961" s="619"/>
      <c r="AWC1961" s="619"/>
      <c r="AWD1961" s="619"/>
      <c r="AWE1961" s="619"/>
      <c r="AWF1961" s="619"/>
      <c r="AWG1961" s="619"/>
      <c r="AWH1961" s="619"/>
      <c r="AWI1961" s="619"/>
      <c r="AWJ1961" s="619"/>
      <c r="AWK1961" s="619"/>
      <c r="AWL1961" s="619"/>
      <c r="AWM1961" s="619"/>
      <c r="AWN1961" s="619"/>
      <c r="AWO1961" s="619"/>
      <c r="AWP1961" s="619"/>
      <c r="AWQ1961" s="619"/>
      <c r="AWR1961" s="619"/>
      <c r="AWS1961" s="619"/>
      <c r="AWT1961" s="619"/>
      <c r="AWU1961" s="619"/>
      <c r="AWV1961" s="619"/>
      <c r="AWW1961" s="619"/>
      <c r="AWX1961" s="619"/>
      <c r="AWY1961" s="619"/>
      <c r="AWZ1961" s="619"/>
      <c r="AXA1961" s="619"/>
      <c r="AXB1961" s="619"/>
      <c r="AXC1961" s="619"/>
      <c r="AXD1961" s="619"/>
      <c r="AXE1961" s="619"/>
      <c r="AXF1961" s="619"/>
      <c r="AXG1961" s="619"/>
      <c r="AXH1961" s="619"/>
      <c r="AXI1961" s="619"/>
      <c r="AXJ1961" s="619"/>
      <c r="AXK1961" s="619"/>
      <c r="AXL1961" s="619"/>
      <c r="AXM1961" s="619"/>
      <c r="AXN1961" s="619"/>
      <c r="AXO1961" s="619"/>
      <c r="AXP1961" s="619"/>
      <c r="AXQ1961" s="619"/>
      <c r="AXR1961" s="619"/>
      <c r="AXS1961" s="619"/>
      <c r="AXT1961" s="619"/>
      <c r="AXU1961" s="619"/>
      <c r="AXV1961" s="619"/>
      <c r="AXW1961" s="619"/>
      <c r="AXX1961" s="619"/>
      <c r="AXY1961" s="619"/>
      <c r="AXZ1961" s="619"/>
      <c r="AYA1961" s="619"/>
      <c r="AYB1961" s="619"/>
      <c r="AYC1961" s="619"/>
      <c r="AYD1961" s="619"/>
      <c r="AYE1961" s="619"/>
      <c r="AYF1961" s="619"/>
      <c r="AYG1961" s="619"/>
      <c r="AYH1961" s="619"/>
      <c r="AYI1961" s="619"/>
      <c r="AYJ1961" s="619"/>
      <c r="AYK1961" s="619"/>
      <c r="AYL1961" s="619"/>
      <c r="AYM1961" s="619"/>
      <c r="AYN1961" s="619"/>
      <c r="AYO1961" s="619"/>
      <c r="AYP1961" s="619"/>
      <c r="AYQ1961" s="619"/>
      <c r="AYR1961" s="619"/>
      <c r="AYS1961" s="619"/>
      <c r="AYT1961" s="619"/>
      <c r="AYU1961" s="619"/>
      <c r="AYV1961" s="619"/>
      <c r="AYW1961" s="619"/>
      <c r="AYX1961" s="619"/>
      <c r="AYY1961" s="619"/>
      <c r="AYZ1961" s="619"/>
      <c r="AZA1961" s="619"/>
      <c r="AZB1961" s="619"/>
      <c r="AZC1961" s="619"/>
      <c r="AZD1961" s="619"/>
      <c r="AZE1961" s="619"/>
      <c r="AZF1961" s="619"/>
      <c r="AZG1961" s="619"/>
      <c r="AZH1961" s="619"/>
      <c r="AZI1961" s="619"/>
      <c r="AZJ1961" s="619"/>
      <c r="AZK1961" s="619"/>
      <c r="AZL1961" s="619"/>
      <c r="AZM1961" s="619"/>
      <c r="AZN1961" s="619"/>
      <c r="AZO1961" s="619"/>
      <c r="AZP1961" s="619"/>
      <c r="AZQ1961" s="619"/>
      <c r="AZR1961" s="619"/>
      <c r="AZS1961" s="619"/>
      <c r="AZT1961" s="619"/>
      <c r="AZU1961" s="619"/>
      <c r="AZV1961" s="619"/>
      <c r="AZW1961" s="619"/>
      <c r="AZX1961" s="619"/>
      <c r="AZY1961" s="619"/>
      <c r="AZZ1961" s="619"/>
      <c r="BAA1961" s="619"/>
      <c r="BAB1961" s="619"/>
      <c r="BAC1961" s="619"/>
      <c r="BAD1961" s="619"/>
      <c r="BAE1961" s="619"/>
      <c r="BAF1961" s="619"/>
      <c r="BAG1961" s="619"/>
      <c r="BAH1961" s="619"/>
      <c r="BAI1961" s="619"/>
      <c r="BAJ1961" s="619"/>
      <c r="BAK1961" s="619"/>
      <c r="BAL1961" s="619"/>
      <c r="BAM1961" s="619"/>
      <c r="BAN1961" s="619"/>
      <c r="BAO1961" s="619"/>
      <c r="BAP1961" s="619"/>
      <c r="BAQ1961" s="619"/>
      <c r="BAR1961" s="619"/>
      <c r="BAS1961" s="619"/>
      <c r="BAT1961" s="619"/>
      <c r="BAU1961" s="619"/>
      <c r="BAV1961" s="619"/>
      <c r="BAW1961" s="619"/>
      <c r="BAX1961" s="619"/>
      <c r="BAY1961" s="619"/>
      <c r="BAZ1961" s="619"/>
      <c r="BBA1961" s="619"/>
      <c r="BBB1961" s="619"/>
      <c r="BBC1961" s="619"/>
      <c r="BBD1961" s="619"/>
      <c r="BBE1961" s="619"/>
      <c r="BBF1961" s="619"/>
      <c r="BBG1961" s="619"/>
      <c r="BBH1961" s="619"/>
      <c r="BBI1961" s="619"/>
      <c r="BBJ1961" s="619"/>
      <c r="BBK1961" s="619"/>
      <c r="BBL1961" s="619"/>
      <c r="BBM1961" s="619"/>
      <c r="BBN1961" s="619"/>
      <c r="BBO1961" s="619"/>
      <c r="BBP1961" s="619"/>
      <c r="BBQ1961" s="619"/>
      <c r="BBR1961" s="619"/>
      <c r="BBS1961" s="619"/>
      <c r="BBT1961" s="619"/>
      <c r="BBU1961" s="619"/>
      <c r="BBV1961" s="619"/>
      <c r="BBW1961" s="619"/>
      <c r="BBX1961" s="619"/>
      <c r="BBY1961" s="619"/>
      <c r="BBZ1961" s="619"/>
      <c r="BCA1961" s="619"/>
      <c r="BCB1961" s="619"/>
      <c r="BCC1961" s="619"/>
      <c r="BCD1961" s="619"/>
      <c r="BCE1961" s="619"/>
      <c r="BCF1961" s="619"/>
      <c r="BCG1961" s="619"/>
      <c r="BCH1961" s="619"/>
      <c r="BCI1961" s="619"/>
      <c r="BCJ1961" s="619"/>
      <c r="BCK1961" s="619"/>
      <c r="BCL1961" s="619"/>
      <c r="BCM1961" s="619"/>
      <c r="BCN1961" s="619"/>
      <c r="BCO1961" s="619"/>
      <c r="BCP1961" s="619"/>
      <c r="BCQ1961" s="619"/>
      <c r="BCR1961" s="619"/>
      <c r="BCS1961" s="619"/>
      <c r="BCT1961" s="619"/>
      <c r="BCU1961" s="619"/>
      <c r="BCV1961" s="619"/>
      <c r="BCW1961" s="619"/>
      <c r="BCX1961" s="619"/>
      <c r="BCY1961" s="619"/>
      <c r="BCZ1961" s="619"/>
      <c r="BDA1961" s="619"/>
      <c r="BDB1961" s="619"/>
      <c r="BDC1961" s="619"/>
      <c r="BDD1961" s="619"/>
      <c r="BDE1961" s="619"/>
      <c r="BDF1961" s="619"/>
      <c r="BDG1961" s="619"/>
      <c r="BDH1961" s="619"/>
      <c r="BDI1961" s="619"/>
      <c r="BDJ1961" s="619"/>
      <c r="BDK1961" s="619"/>
      <c r="BDL1961" s="619"/>
      <c r="BDM1961" s="619"/>
      <c r="BDN1961" s="619"/>
      <c r="BDO1961" s="619"/>
      <c r="BDP1961" s="619"/>
      <c r="BDQ1961" s="619"/>
      <c r="BDR1961" s="619"/>
      <c r="BDS1961" s="619"/>
      <c r="BDT1961" s="619"/>
      <c r="BDU1961" s="619"/>
      <c r="BDV1961" s="619"/>
      <c r="BDW1961" s="619"/>
      <c r="BDX1961" s="619"/>
      <c r="BDY1961" s="619"/>
      <c r="BDZ1961" s="619"/>
      <c r="BEA1961" s="619"/>
      <c r="BEB1961" s="619"/>
      <c r="BEC1961" s="619"/>
      <c r="BED1961" s="619"/>
      <c r="BEE1961" s="619"/>
      <c r="BEF1961" s="619"/>
      <c r="BEG1961" s="619"/>
      <c r="BEH1961" s="619"/>
      <c r="BEI1961" s="619"/>
      <c r="BEJ1961" s="619"/>
      <c r="BEK1961" s="619"/>
      <c r="BEL1961" s="619"/>
      <c r="BEM1961" s="619"/>
      <c r="BEN1961" s="619"/>
      <c r="BEO1961" s="619"/>
      <c r="BEP1961" s="619"/>
      <c r="BEQ1961" s="619"/>
      <c r="BER1961" s="619"/>
      <c r="BES1961" s="619"/>
      <c r="BET1961" s="619"/>
      <c r="BEU1961" s="619"/>
      <c r="BEV1961" s="619"/>
      <c r="BEW1961" s="619"/>
      <c r="BEX1961" s="619"/>
      <c r="BEY1961" s="619"/>
      <c r="BEZ1961" s="619"/>
      <c r="BFA1961" s="619"/>
      <c r="BFB1961" s="619"/>
      <c r="BFC1961" s="619"/>
      <c r="BFD1961" s="619"/>
      <c r="BFE1961" s="619"/>
      <c r="BFF1961" s="619"/>
      <c r="BFG1961" s="619"/>
      <c r="BFH1961" s="619"/>
      <c r="BFI1961" s="619"/>
      <c r="BFJ1961" s="619"/>
      <c r="BFK1961" s="619"/>
      <c r="BFL1961" s="619"/>
      <c r="BFM1961" s="619"/>
      <c r="BFN1961" s="619"/>
      <c r="BFO1961" s="619"/>
      <c r="BFP1961" s="619"/>
      <c r="BFQ1961" s="619"/>
      <c r="BFR1961" s="619"/>
      <c r="BFS1961" s="619"/>
      <c r="BFT1961" s="619"/>
      <c r="BFU1961" s="619"/>
      <c r="BFV1961" s="619"/>
      <c r="BFW1961" s="619"/>
      <c r="BFX1961" s="619"/>
      <c r="BFY1961" s="619"/>
      <c r="BFZ1961" s="619"/>
      <c r="BGA1961" s="619"/>
      <c r="BGB1961" s="619"/>
      <c r="BGC1961" s="619"/>
      <c r="BGD1961" s="619"/>
      <c r="BGE1961" s="619"/>
      <c r="BGF1961" s="619"/>
      <c r="BGG1961" s="619"/>
      <c r="BGH1961" s="619"/>
      <c r="BGI1961" s="619"/>
      <c r="BGJ1961" s="619"/>
      <c r="BGK1961" s="619"/>
      <c r="BGL1961" s="619"/>
      <c r="BGM1961" s="619"/>
      <c r="BGN1961" s="619"/>
      <c r="BGO1961" s="619"/>
      <c r="BGP1961" s="619"/>
      <c r="BGQ1961" s="619"/>
      <c r="BGR1961" s="619"/>
      <c r="BGS1961" s="619"/>
      <c r="BGT1961" s="619"/>
      <c r="BGU1961" s="619"/>
      <c r="BGV1961" s="619"/>
      <c r="BGW1961" s="619"/>
      <c r="BGX1961" s="619"/>
      <c r="BGY1961" s="619"/>
      <c r="BGZ1961" s="619"/>
      <c r="BHA1961" s="619"/>
      <c r="BHB1961" s="619"/>
      <c r="BHC1961" s="619"/>
      <c r="BHD1961" s="619"/>
      <c r="BHE1961" s="619"/>
      <c r="BHF1961" s="619"/>
      <c r="BHG1961" s="619"/>
      <c r="BHH1961" s="619"/>
      <c r="BHI1961" s="619"/>
      <c r="BHJ1961" s="619"/>
      <c r="BHK1961" s="619"/>
      <c r="BHL1961" s="619"/>
      <c r="BHM1961" s="619"/>
      <c r="BHN1961" s="619"/>
      <c r="BHO1961" s="619"/>
      <c r="BHP1961" s="619"/>
      <c r="BHQ1961" s="619"/>
      <c r="BHR1961" s="619"/>
      <c r="BHS1961" s="619"/>
      <c r="BHT1961" s="619"/>
      <c r="BHU1961" s="619"/>
      <c r="BHV1961" s="619"/>
      <c r="BHW1961" s="619"/>
      <c r="BHX1961" s="619"/>
      <c r="BHY1961" s="619"/>
      <c r="BHZ1961" s="619"/>
      <c r="BIA1961" s="619"/>
      <c r="BIB1961" s="619"/>
      <c r="BIC1961" s="619"/>
      <c r="BID1961" s="619"/>
      <c r="BIE1961" s="619"/>
      <c r="BIF1961" s="619"/>
      <c r="BIG1961" s="619"/>
      <c r="BIH1961" s="619"/>
      <c r="BII1961" s="619"/>
      <c r="BIJ1961" s="619"/>
      <c r="BIK1961" s="619"/>
      <c r="BIL1961" s="619"/>
      <c r="BIM1961" s="619"/>
      <c r="BIN1961" s="619"/>
      <c r="BIO1961" s="619"/>
      <c r="BIP1961" s="619"/>
      <c r="BIQ1961" s="619"/>
      <c r="BIR1961" s="619"/>
      <c r="BIS1961" s="619"/>
      <c r="BIT1961" s="619"/>
      <c r="BIU1961" s="619"/>
      <c r="BIV1961" s="619"/>
      <c r="BIW1961" s="619"/>
      <c r="BIX1961" s="619"/>
      <c r="BIY1961" s="619"/>
      <c r="BIZ1961" s="619"/>
      <c r="BJA1961" s="619"/>
      <c r="BJB1961" s="619"/>
      <c r="BJC1961" s="619"/>
      <c r="BJD1961" s="619"/>
      <c r="BJE1961" s="619"/>
      <c r="BJF1961" s="619"/>
      <c r="BJG1961" s="619"/>
      <c r="BJH1961" s="619"/>
      <c r="BJI1961" s="619"/>
      <c r="BJJ1961" s="619"/>
      <c r="BJK1961" s="619"/>
      <c r="BJL1961" s="619"/>
      <c r="BJM1961" s="619"/>
      <c r="BJN1961" s="619"/>
      <c r="BJO1961" s="619"/>
      <c r="BJP1961" s="619"/>
      <c r="BJQ1961" s="619"/>
      <c r="BJR1961" s="619"/>
      <c r="BJS1961" s="619"/>
      <c r="BJT1961" s="619"/>
      <c r="BJU1961" s="619"/>
      <c r="BJV1961" s="619"/>
      <c r="BJW1961" s="619"/>
      <c r="BJX1961" s="619"/>
      <c r="BJY1961" s="619"/>
      <c r="BJZ1961" s="619"/>
      <c r="BKA1961" s="619"/>
      <c r="BKB1961" s="619"/>
      <c r="BKC1961" s="619"/>
      <c r="BKD1961" s="619"/>
      <c r="BKE1961" s="619"/>
      <c r="BKF1961" s="619"/>
      <c r="BKG1961" s="619"/>
      <c r="BKH1961" s="619"/>
      <c r="BKI1961" s="619"/>
      <c r="BKJ1961" s="619"/>
      <c r="BKK1961" s="619"/>
      <c r="BKL1961" s="619"/>
      <c r="BKM1961" s="619"/>
      <c r="BKN1961" s="619"/>
      <c r="BKO1961" s="619"/>
      <c r="BKP1961" s="619"/>
      <c r="BKQ1961" s="619"/>
      <c r="BKR1961" s="619"/>
      <c r="BKS1961" s="619"/>
      <c r="BKT1961" s="619"/>
      <c r="BKU1961" s="619"/>
      <c r="BKV1961" s="619"/>
      <c r="BKW1961" s="619"/>
      <c r="BKX1961" s="619"/>
      <c r="BKY1961" s="619"/>
      <c r="BKZ1961" s="619"/>
      <c r="BLA1961" s="619"/>
      <c r="BLB1961" s="619"/>
      <c r="BLC1961" s="619"/>
      <c r="BLD1961" s="619"/>
      <c r="BLE1961" s="619"/>
      <c r="BLF1961" s="619"/>
      <c r="BLG1961" s="619"/>
      <c r="BLH1961" s="619"/>
      <c r="BLI1961" s="619"/>
      <c r="BLJ1961" s="619"/>
      <c r="BLK1961" s="619"/>
      <c r="BLL1961" s="619"/>
      <c r="BLM1961" s="619"/>
      <c r="BLN1961" s="619"/>
      <c r="BLO1961" s="619"/>
      <c r="BLP1961" s="619"/>
      <c r="BLQ1961" s="619"/>
      <c r="BLR1961" s="619"/>
      <c r="BLS1961" s="619"/>
      <c r="BLT1961" s="619"/>
      <c r="BLU1961" s="619"/>
      <c r="BLV1961" s="619"/>
      <c r="BLW1961" s="619"/>
      <c r="BLX1961" s="619"/>
      <c r="BLY1961" s="619"/>
      <c r="BLZ1961" s="619"/>
      <c r="BMA1961" s="619"/>
      <c r="BMB1961" s="619"/>
      <c r="BMC1961" s="619"/>
      <c r="BMD1961" s="619"/>
      <c r="BME1961" s="619"/>
      <c r="BMF1961" s="619"/>
      <c r="BMG1961" s="619"/>
      <c r="BMH1961" s="619"/>
      <c r="BMI1961" s="619"/>
      <c r="BMJ1961" s="619"/>
      <c r="BMK1961" s="619"/>
      <c r="BML1961" s="619"/>
      <c r="BMM1961" s="619"/>
      <c r="BMN1961" s="619"/>
      <c r="BMO1961" s="619"/>
      <c r="BMP1961" s="619"/>
      <c r="BMQ1961" s="619"/>
      <c r="BMR1961" s="619"/>
      <c r="BMS1961" s="619"/>
      <c r="BMT1961" s="619"/>
      <c r="BMU1961" s="619"/>
      <c r="BMV1961" s="619"/>
      <c r="BMW1961" s="619"/>
      <c r="BMX1961" s="619"/>
      <c r="BMY1961" s="619"/>
      <c r="BMZ1961" s="619"/>
      <c r="BNA1961" s="619"/>
      <c r="BNB1961" s="619"/>
      <c r="BNC1961" s="619"/>
      <c r="BND1961" s="619"/>
      <c r="BNE1961" s="619"/>
      <c r="BNF1961" s="619"/>
      <c r="BNG1961" s="619"/>
      <c r="BNH1961" s="619"/>
      <c r="BNI1961" s="619"/>
      <c r="BNJ1961" s="619"/>
      <c r="BNK1961" s="619"/>
      <c r="BNL1961" s="619"/>
      <c r="BNM1961" s="619"/>
      <c r="BNN1961" s="619"/>
      <c r="BNO1961" s="619"/>
      <c r="BNP1961" s="619"/>
      <c r="BNQ1961" s="619"/>
      <c r="BNR1961" s="619"/>
      <c r="BNS1961" s="619"/>
      <c r="BNT1961" s="619"/>
      <c r="BNU1961" s="619"/>
      <c r="BNV1961" s="619"/>
      <c r="BNW1961" s="619"/>
      <c r="BNX1961" s="619"/>
      <c r="BNY1961" s="619"/>
      <c r="BNZ1961" s="619"/>
      <c r="BOA1961" s="619"/>
      <c r="BOB1961" s="619"/>
      <c r="BOC1961" s="619"/>
      <c r="BOD1961" s="619"/>
      <c r="BOE1961" s="619"/>
      <c r="BOF1961" s="619"/>
      <c r="BOG1961" s="619"/>
      <c r="BOH1961" s="619"/>
      <c r="BOI1961" s="619"/>
      <c r="BOJ1961" s="619"/>
      <c r="BOK1961" s="619"/>
      <c r="BOL1961" s="619"/>
      <c r="BOM1961" s="619"/>
      <c r="BON1961" s="619"/>
      <c r="BOO1961" s="619"/>
      <c r="BOP1961" s="619"/>
      <c r="BOQ1961" s="619"/>
      <c r="BOR1961" s="619"/>
      <c r="BOS1961" s="619"/>
      <c r="BOT1961" s="619"/>
      <c r="BOU1961" s="619"/>
      <c r="BOV1961" s="619"/>
      <c r="BOW1961" s="619"/>
      <c r="BOX1961" s="619"/>
      <c r="BOY1961" s="619"/>
      <c r="BOZ1961" s="619"/>
      <c r="BPA1961" s="619"/>
      <c r="BPB1961" s="619"/>
      <c r="BPC1961" s="619"/>
      <c r="BPD1961" s="619"/>
      <c r="BPE1961" s="619"/>
      <c r="BPF1961" s="619"/>
      <c r="BPG1961" s="619"/>
      <c r="BPH1961" s="619"/>
      <c r="BPI1961" s="619"/>
      <c r="BPJ1961" s="619"/>
      <c r="BPK1961" s="619"/>
      <c r="BPL1961" s="619"/>
      <c r="BPM1961" s="619"/>
      <c r="BPN1961" s="619"/>
      <c r="BPO1961" s="619"/>
      <c r="BPP1961" s="619"/>
      <c r="BPQ1961" s="619"/>
      <c r="BPR1961" s="619"/>
      <c r="BPS1961" s="619"/>
      <c r="BPT1961" s="619"/>
      <c r="BPU1961" s="619"/>
      <c r="BPV1961" s="619"/>
      <c r="BPW1961" s="619"/>
      <c r="BPX1961" s="619"/>
      <c r="BPY1961" s="619"/>
      <c r="BPZ1961" s="619"/>
      <c r="BQA1961" s="619"/>
      <c r="BQB1961" s="619"/>
      <c r="BQC1961" s="619"/>
      <c r="BQD1961" s="619"/>
      <c r="BQE1961" s="619"/>
      <c r="BQF1961" s="619"/>
      <c r="BQG1961" s="619"/>
      <c r="BQH1961" s="619"/>
      <c r="BQI1961" s="619"/>
      <c r="BQJ1961" s="619"/>
      <c r="BQK1961" s="619"/>
      <c r="BQL1961" s="619"/>
      <c r="BQM1961" s="619"/>
      <c r="BQN1961" s="619"/>
      <c r="BQO1961" s="619"/>
      <c r="BQP1961" s="619"/>
      <c r="BQQ1961" s="619"/>
      <c r="BQR1961" s="619"/>
      <c r="BQS1961" s="619"/>
      <c r="BQT1961" s="619"/>
      <c r="BQU1961" s="619"/>
      <c r="BQV1961" s="619"/>
      <c r="BQW1961" s="619"/>
      <c r="BQX1961" s="619"/>
      <c r="BQY1961" s="619"/>
      <c r="BQZ1961" s="619"/>
      <c r="BRA1961" s="619"/>
      <c r="BRB1961" s="619"/>
      <c r="BRC1961" s="619"/>
      <c r="BRD1961" s="619"/>
      <c r="BRE1961" s="619"/>
      <c r="BRF1961" s="619"/>
      <c r="BRG1961" s="619"/>
      <c r="BRH1961" s="619"/>
      <c r="BRI1961" s="619"/>
      <c r="BRJ1961" s="619"/>
      <c r="BRK1961" s="619"/>
      <c r="BRL1961" s="619"/>
      <c r="BRM1961" s="619"/>
      <c r="BRN1961" s="619"/>
      <c r="BRO1961" s="619"/>
      <c r="BRP1961" s="619"/>
      <c r="BRQ1961" s="619"/>
      <c r="BRR1961" s="619"/>
      <c r="BRS1961" s="619"/>
      <c r="BRT1961" s="619"/>
      <c r="BRU1961" s="619"/>
      <c r="BRV1961" s="619"/>
      <c r="BRW1961" s="619"/>
      <c r="BRX1961" s="619"/>
      <c r="BRY1961" s="619"/>
      <c r="BRZ1961" s="619"/>
      <c r="BSA1961" s="619"/>
      <c r="BSB1961" s="619"/>
      <c r="BSC1961" s="619"/>
      <c r="BSD1961" s="619"/>
      <c r="BSE1961" s="619"/>
      <c r="BSF1961" s="619"/>
      <c r="BSG1961" s="619"/>
      <c r="BSH1961" s="619"/>
      <c r="BSI1961" s="619"/>
      <c r="BSJ1961" s="619"/>
      <c r="BSK1961" s="619"/>
      <c r="BSL1961" s="619"/>
      <c r="BSM1961" s="619"/>
      <c r="BSN1961" s="619"/>
      <c r="BSO1961" s="619"/>
      <c r="BSP1961" s="619"/>
      <c r="BSQ1961" s="619"/>
      <c r="BSR1961" s="619"/>
      <c r="BSS1961" s="619"/>
      <c r="BST1961" s="619"/>
      <c r="BSU1961" s="619"/>
      <c r="BSV1961" s="619"/>
      <c r="BSW1961" s="619"/>
      <c r="BSX1961" s="619"/>
      <c r="BSY1961" s="619"/>
      <c r="BSZ1961" s="619"/>
      <c r="BTA1961" s="619"/>
      <c r="BTB1961" s="619"/>
      <c r="BTC1961" s="619"/>
      <c r="BTD1961" s="619"/>
      <c r="BTE1961" s="619"/>
      <c r="BTF1961" s="619"/>
      <c r="BTG1961" s="619"/>
      <c r="BTH1961" s="619"/>
      <c r="BTI1961" s="619"/>
      <c r="BTJ1961" s="619"/>
      <c r="BTK1961" s="619"/>
      <c r="BTL1961" s="619"/>
      <c r="BTM1961" s="619"/>
      <c r="BTN1961" s="619"/>
      <c r="BTO1961" s="619"/>
      <c r="BTP1961" s="619"/>
      <c r="BTQ1961" s="619"/>
      <c r="BTR1961" s="619"/>
      <c r="BTS1961" s="619"/>
      <c r="BTT1961" s="619"/>
      <c r="BTU1961" s="619"/>
      <c r="BTV1961" s="619"/>
      <c r="BTW1961" s="619"/>
      <c r="BTX1961" s="619"/>
      <c r="BTY1961" s="619"/>
      <c r="BTZ1961" s="619"/>
      <c r="BUA1961" s="619"/>
      <c r="BUB1961" s="619"/>
      <c r="BUC1961" s="619"/>
      <c r="BUD1961" s="619"/>
      <c r="BUE1961" s="619"/>
      <c r="BUF1961" s="619"/>
      <c r="BUG1961" s="619"/>
      <c r="BUH1961" s="619"/>
      <c r="BUI1961" s="619"/>
      <c r="BUJ1961" s="619"/>
      <c r="BUK1961" s="619"/>
      <c r="BUL1961" s="619"/>
      <c r="BUM1961" s="619"/>
      <c r="BUN1961" s="619"/>
      <c r="BUO1961" s="619"/>
      <c r="BUP1961" s="619"/>
      <c r="BUQ1961" s="619"/>
      <c r="BUR1961" s="619"/>
      <c r="BUS1961" s="619"/>
      <c r="BUT1961" s="619"/>
      <c r="BUU1961" s="619"/>
      <c r="BUV1961" s="619"/>
      <c r="BUW1961" s="619"/>
      <c r="BUX1961" s="619"/>
      <c r="BUY1961" s="619"/>
      <c r="BUZ1961" s="619"/>
      <c r="BVA1961" s="619"/>
      <c r="BVB1961" s="619"/>
      <c r="BVC1961" s="619"/>
      <c r="BVD1961" s="619"/>
      <c r="BVE1961" s="619"/>
      <c r="BVF1961" s="619"/>
      <c r="BVG1961" s="619"/>
      <c r="BVH1961" s="619"/>
      <c r="BVI1961" s="619"/>
      <c r="BVJ1961" s="619"/>
      <c r="BVK1961" s="619"/>
      <c r="BVL1961" s="619"/>
      <c r="BVM1961" s="619"/>
      <c r="BVN1961" s="619"/>
      <c r="BVO1961" s="619"/>
      <c r="BVP1961" s="619"/>
      <c r="BVQ1961" s="619"/>
      <c r="BVR1961" s="619"/>
      <c r="BVS1961" s="619"/>
      <c r="BVT1961" s="619"/>
      <c r="BVU1961" s="619"/>
      <c r="BVV1961" s="619"/>
      <c r="BVW1961" s="619"/>
      <c r="BVX1961" s="619"/>
      <c r="BVY1961" s="619"/>
      <c r="BVZ1961" s="619"/>
      <c r="BWA1961" s="619"/>
      <c r="BWB1961" s="619"/>
      <c r="BWC1961" s="619"/>
      <c r="BWD1961" s="619"/>
      <c r="BWE1961" s="619"/>
      <c r="BWF1961" s="619"/>
      <c r="BWG1961" s="619"/>
      <c r="BWH1961" s="619"/>
      <c r="BWI1961" s="619"/>
      <c r="BWJ1961" s="619"/>
      <c r="BWK1961" s="619"/>
      <c r="BWL1961" s="619"/>
      <c r="BWM1961" s="619"/>
      <c r="BWN1961" s="619"/>
      <c r="BWO1961" s="619"/>
      <c r="BWP1961" s="619"/>
      <c r="BWQ1961" s="619"/>
      <c r="BWR1961" s="619"/>
      <c r="BWS1961" s="619"/>
      <c r="BWT1961" s="619"/>
      <c r="BWU1961" s="619"/>
      <c r="BWV1961" s="619"/>
      <c r="BWW1961" s="619"/>
      <c r="BWX1961" s="619"/>
      <c r="BWY1961" s="619"/>
      <c r="BWZ1961" s="619"/>
      <c r="BXA1961" s="619"/>
      <c r="BXB1961" s="619"/>
      <c r="BXC1961" s="619"/>
      <c r="BXD1961" s="619"/>
      <c r="BXE1961" s="619"/>
      <c r="BXF1961" s="619"/>
      <c r="BXG1961" s="619"/>
      <c r="BXH1961" s="619"/>
      <c r="BXI1961" s="619"/>
      <c r="BXJ1961" s="619"/>
      <c r="BXK1961" s="619"/>
      <c r="BXL1961" s="619"/>
      <c r="BXM1961" s="619"/>
      <c r="BXN1961" s="619"/>
      <c r="BXO1961" s="619"/>
      <c r="BXP1961" s="619"/>
      <c r="BXQ1961" s="619"/>
      <c r="BXR1961" s="619"/>
      <c r="BXS1961" s="619"/>
      <c r="BXT1961" s="619"/>
      <c r="BXU1961" s="619"/>
      <c r="BXV1961" s="619"/>
      <c r="BXW1961" s="619"/>
      <c r="BXX1961" s="619"/>
      <c r="BXY1961" s="619"/>
      <c r="BXZ1961" s="619"/>
      <c r="BYA1961" s="619"/>
      <c r="BYB1961" s="619"/>
      <c r="BYC1961" s="619"/>
      <c r="BYD1961" s="619"/>
      <c r="BYE1961" s="619"/>
      <c r="BYF1961" s="619"/>
      <c r="BYG1961" s="619"/>
      <c r="BYH1961" s="619"/>
      <c r="BYI1961" s="619"/>
      <c r="BYJ1961" s="619"/>
      <c r="BYK1961" s="619"/>
      <c r="BYL1961" s="619"/>
      <c r="BYM1961" s="619"/>
      <c r="BYN1961" s="619"/>
      <c r="BYO1961" s="619"/>
      <c r="BYP1961" s="619"/>
      <c r="BYQ1961" s="619"/>
      <c r="BYR1961" s="619"/>
      <c r="BYS1961" s="619"/>
      <c r="BYT1961" s="619"/>
      <c r="BYU1961" s="619"/>
      <c r="BYV1961" s="619"/>
      <c r="BYW1961" s="619"/>
      <c r="BYX1961" s="619"/>
      <c r="BYY1961" s="619"/>
      <c r="BYZ1961" s="619"/>
      <c r="BZA1961" s="619"/>
      <c r="BZB1961" s="619"/>
      <c r="BZC1961" s="619"/>
      <c r="BZD1961" s="619"/>
      <c r="BZE1961" s="619"/>
      <c r="BZF1961" s="619"/>
      <c r="BZG1961" s="619"/>
      <c r="BZH1961" s="619"/>
      <c r="BZI1961" s="619"/>
      <c r="BZJ1961" s="619"/>
      <c r="BZK1961" s="619"/>
      <c r="BZL1961" s="619"/>
      <c r="BZM1961" s="619"/>
      <c r="BZN1961" s="619"/>
      <c r="BZO1961" s="619"/>
      <c r="BZP1961" s="619"/>
      <c r="BZQ1961" s="619"/>
      <c r="BZR1961" s="619"/>
      <c r="BZS1961" s="619"/>
      <c r="BZT1961" s="619"/>
      <c r="BZU1961" s="619"/>
      <c r="BZV1961" s="619"/>
      <c r="BZW1961" s="619"/>
      <c r="BZX1961" s="619"/>
      <c r="BZY1961" s="619"/>
      <c r="BZZ1961" s="619"/>
      <c r="CAA1961" s="619"/>
      <c r="CAB1961" s="619"/>
      <c r="CAC1961" s="619"/>
      <c r="CAD1961" s="619"/>
      <c r="CAE1961" s="619"/>
      <c r="CAF1961" s="619"/>
      <c r="CAG1961" s="619"/>
      <c r="CAH1961" s="619"/>
      <c r="CAI1961" s="619"/>
      <c r="CAJ1961" s="619"/>
      <c r="CAK1961" s="619"/>
      <c r="CAL1961" s="619"/>
      <c r="CAM1961" s="619"/>
      <c r="CAN1961" s="619"/>
      <c r="CAO1961" s="619"/>
      <c r="CAP1961" s="619"/>
      <c r="CAQ1961" s="619"/>
      <c r="CAR1961" s="619"/>
      <c r="CAS1961" s="619"/>
      <c r="CAT1961" s="619"/>
      <c r="CAU1961" s="619"/>
      <c r="CAV1961" s="619"/>
      <c r="CAW1961" s="619"/>
      <c r="CAX1961" s="619"/>
      <c r="CAY1961" s="619"/>
      <c r="CAZ1961" s="619"/>
      <c r="CBA1961" s="619"/>
      <c r="CBB1961" s="619"/>
      <c r="CBC1961" s="619"/>
      <c r="CBD1961" s="619"/>
      <c r="CBE1961" s="619"/>
      <c r="CBF1961" s="619"/>
      <c r="CBG1961" s="619"/>
      <c r="CBH1961" s="619"/>
      <c r="CBI1961" s="619"/>
      <c r="CBJ1961" s="619"/>
      <c r="CBK1961" s="619"/>
      <c r="CBL1961" s="619"/>
      <c r="CBM1961" s="619"/>
      <c r="CBN1961" s="619"/>
      <c r="CBO1961" s="619"/>
      <c r="CBP1961" s="619"/>
      <c r="CBQ1961" s="619"/>
      <c r="CBR1961" s="619"/>
      <c r="CBS1961" s="619"/>
      <c r="CBT1961" s="619"/>
      <c r="CBU1961" s="619"/>
      <c r="CBV1961" s="619"/>
      <c r="CBW1961" s="619"/>
      <c r="CBX1961" s="619"/>
      <c r="CBY1961" s="619"/>
      <c r="CBZ1961" s="619"/>
      <c r="CCA1961" s="619"/>
      <c r="CCB1961" s="619"/>
      <c r="CCC1961" s="619"/>
      <c r="CCD1961" s="619"/>
      <c r="CCE1961" s="619"/>
      <c r="CCF1961" s="619"/>
      <c r="CCG1961" s="619"/>
      <c r="CCH1961" s="619"/>
      <c r="CCI1961" s="619"/>
      <c r="CCJ1961" s="619"/>
      <c r="CCK1961" s="619"/>
      <c r="CCL1961" s="619"/>
      <c r="CCM1961" s="619"/>
      <c r="CCN1961" s="619"/>
      <c r="CCO1961" s="619"/>
      <c r="CCP1961" s="619"/>
      <c r="CCQ1961" s="619"/>
      <c r="CCR1961" s="619"/>
      <c r="CCS1961" s="619"/>
      <c r="CCT1961" s="619"/>
      <c r="CCU1961" s="619"/>
      <c r="CCV1961" s="619"/>
      <c r="CCW1961" s="619"/>
      <c r="CCX1961" s="619"/>
      <c r="CCY1961" s="619"/>
      <c r="CCZ1961" s="619"/>
      <c r="CDA1961" s="619"/>
      <c r="CDB1961" s="619"/>
      <c r="CDC1961" s="619"/>
      <c r="CDD1961" s="619"/>
      <c r="CDE1961" s="619"/>
      <c r="CDF1961" s="619"/>
      <c r="CDG1961" s="619"/>
      <c r="CDH1961" s="619"/>
      <c r="CDI1961" s="619"/>
      <c r="CDJ1961" s="619"/>
      <c r="CDK1961" s="619"/>
      <c r="CDL1961" s="619"/>
      <c r="CDM1961" s="619"/>
      <c r="CDN1961" s="619"/>
      <c r="CDO1961" s="619"/>
      <c r="CDP1961" s="619"/>
      <c r="CDQ1961" s="619"/>
      <c r="CDR1961" s="619"/>
      <c r="CDS1961" s="619"/>
      <c r="CDT1961" s="619"/>
      <c r="CDU1961" s="619"/>
      <c r="CDV1961" s="619"/>
      <c r="CDW1961" s="619"/>
      <c r="CDX1961" s="619"/>
      <c r="CDY1961" s="619"/>
      <c r="CDZ1961" s="619"/>
      <c r="CEA1961" s="619"/>
      <c r="CEB1961" s="619"/>
      <c r="CEC1961" s="619"/>
      <c r="CED1961" s="619"/>
      <c r="CEE1961" s="619"/>
      <c r="CEF1961" s="619"/>
      <c r="CEG1961" s="619"/>
      <c r="CEH1961" s="619"/>
      <c r="CEI1961" s="619"/>
      <c r="CEJ1961" s="619"/>
      <c r="CEK1961" s="619"/>
      <c r="CEL1961" s="619"/>
      <c r="CEM1961" s="619"/>
      <c r="CEN1961" s="619"/>
      <c r="CEO1961" s="619"/>
      <c r="CEP1961" s="619"/>
      <c r="CEQ1961" s="619"/>
      <c r="CER1961" s="619"/>
      <c r="CES1961" s="619"/>
      <c r="CET1961" s="619"/>
      <c r="CEU1961" s="619"/>
      <c r="CEV1961" s="619"/>
      <c r="CEW1961" s="619"/>
      <c r="CEX1961" s="619"/>
      <c r="CEY1961" s="619"/>
      <c r="CEZ1961" s="619"/>
      <c r="CFA1961" s="619"/>
      <c r="CFB1961" s="619"/>
      <c r="CFC1961" s="619"/>
      <c r="CFD1961" s="619"/>
      <c r="CFE1961" s="619"/>
      <c r="CFF1961" s="619"/>
      <c r="CFG1961" s="619"/>
      <c r="CFH1961" s="619"/>
      <c r="CFI1961" s="619"/>
      <c r="CFJ1961" s="619"/>
      <c r="CFK1961" s="619"/>
      <c r="CFL1961" s="619"/>
      <c r="CFM1961" s="619"/>
      <c r="CFN1961" s="619"/>
      <c r="CFO1961" s="619"/>
      <c r="CFP1961" s="619"/>
      <c r="CFQ1961" s="619"/>
      <c r="CFR1961" s="619"/>
      <c r="CFS1961" s="619"/>
      <c r="CFT1961" s="619"/>
      <c r="CFU1961" s="619"/>
      <c r="CFV1961" s="619"/>
      <c r="CFW1961" s="619"/>
      <c r="CFX1961" s="619"/>
      <c r="CFY1961" s="619"/>
      <c r="CFZ1961" s="619"/>
      <c r="CGA1961" s="619"/>
      <c r="CGB1961" s="619"/>
      <c r="CGC1961" s="619"/>
      <c r="CGD1961" s="619"/>
      <c r="CGE1961" s="619"/>
      <c r="CGF1961" s="619"/>
      <c r="CGG1961" s="619"/>
      <c r="CGH1961" s="619"/>
      <c r="CGI1961" s="619"/>
      <c r="CGJ1961" s="619"/>
      <c r="CGK1961" s="619"/>
      <c r="CGL1961" s="619"/>
      <c r="CGM1961" s="619"/>
      <c r="CGN1961" s="619"/>
      <c r="CGO1961" s="619"/>
      <c r="CGP1961" s="619"/>
      <c r="CGQ1961" s="619"/>
      <c r="CGR1961" s="619"/>
      <c r="CGS1961" s="619"/>
      <c r="CGT1961" s="619"/>
      <c r="CGU1961" s="619"/>
      <c r="CGV1961" s="619"/>
      <c r="CGW1961" s="619"/>
      <c r="CGX1961" s="619"/>
      <c r="CGY1961" s="619"/>
      <c r="CGZ1961" s="619"/>
      <c r="CHA1961" s="619"/>
      <c r="CHB1961" s="619"/>
      <c r="CHC1961" s="619"/>
      <c r="CHD1961" s="619"/>
      <c r="CHE1961" s="619"/>
      <c r="CHF1961" s="619"/>
      <c r="CHG1961" s="619"/>
      <c r="CHH1961" s="619"/>
      <c r="CHI1961" s="619"/>
      <c r="CHJ1961" s="619"/>
      <c r="CHK1961" s="619"/>
      <c r="CHL1961" s="619"/>
      <c r="CHM1961" s="619"/>
      <c r="CHN1961" s="619"/>
      <c r="CHO1961" s="619"/>
      <c r="CHP1961" s="619"/>
      <c r="CHQ1961" s="619"/>
      <c r="CHR1961" s="619"/>
      <c r="CHS1961" s="619"/>
      <c r="CHT1961" s="619"/>
      <c r="CHU1961" s="619"/>
      <c r="CHV1961" s="619"/>
      <c r="CHW1961" s="619"/>
      <c r="CHX1961" s="619"/>
      <c r="CHY1961" s="619"/>
      <c r="CHZ1961" s="619"/>
      <c r="CIA1961" s="619"/>
      <c r="CIB1961" s="619"/>
      <c r="CIC1961" s="619"/>
      <c r="CID1961" s="619"/>
      <c r="CIE1961" s="619"/>
      <c r="CIF1961" s="619"/>
      <c r="CIG1961" s="619"/>
      <c r="CIH1961" s="619"/>
      <c r="CII1961" s="619"/>
      <c r="CIJ1961" s="619"/>
      <c r="CIK1961" s="619"/>
      <c r="CIL1961" s="619"/>
      <c r="CIM1961" s="619"/>
      <c r="CIN1961" s="619"/>
      <c r="CIO1961" s="619"/>
      <c r="CIP1961" s="619"/>
      <c r="CIQ1961" s="619"/>
      <c r="CIR1961" s="619"/>
      <c r="CIS1961" s="619"/>
      <c r="CIT1961" s="619"/>
      <c r="CIU1961" s="619"/>
      <c r="CIV1961" s="619"/>
      <c r="CIW1961" s="619"/>
      <c r="CIX1961" s="619"/>
      <c r="CIY1961" s="619"/>
      <c r="CIZ1961" s="619"/>
      <c r="CJA1961" s="619"/>
      <c r="CJB1961" s="619"/>
      <c r="CJC1961" s="619"/>
      <c r="CJD1961" s="619"/>
      <c r="CJE1961" s="619"/>
      <c r="CJF1961" s="619"/>
      <c r="CJG1961" s="619"/>
      <c r="CJH1961" s="619"/>
      <c r="CJI1961" s="619"/>
      <c r="CJJ1961" s="619"/>
      <c r="CJK1961" s="619"/>
      <c r="CJL1961" s="619"/>
      <c r="CJM1961" s="619"/>
      <c r="CJN1961" s="619"/>
      <c r="CJO1961" s="619"/>
      <c r="CJP1961" s="619"/>
      <c r="CJQ1961" s="619"/>
      <c r="CJR1961" s="619"/>
      <c r="CJS1961" s="619"/>
      <c r="CJT1961" s="619"/>
      <c r="CJU1961" s="619"/>
      <c r="CJV1961" s="619"/>
      <c r="CJW1961" s="619"/>
      <c r="CJX1961" s="619"/>
      <c r="CJY1961" s="619"/>
      <c r="CJZ1961" s="619"/>
      <c r="CKA1961" s="619"/>
      <c r="CKB1961" s="619"/>
      <c r="CKC1961" s="619"/>
      <c r="CKD1961" s="619"/>
      <c r="CKE1961" s="619"/>
      <c r="CKF1961" s="619"/>
      <c r="CKG1961" s="619"/>
      <c r="CKH1961" s="619"/>
      <c r="CKI1961" s="619"/>
      <c r="CKJ1961" s="619"/>
      <c r="CKK1961" s="619"/>
      <c r="CKL1961" s="619"/>
      <c r="CKM1961" s="619"/>
      <c r="CKN1961" s="619"/>
      <c r="CKO1961" s="619"/>
      <c r="CKP1961" s="619"/>
      <c r="CKQ1961" s="619"/>
      <c r="CKR1961" s="619"/>
      <c r="CKS1961" s="619"/>
      <c r="CKT1961" s="619"/>
      <c r="CKU1961" s="619"/>
      <c r="CKV1961" s="619"/>
      <c r="CKW1961" s="619"/>
      <c r="CKX1961" s="619"/>
      <c r="CKY1961" s="619"/>
      <c r="CKZ1961" s="619"/>
      <c r="CLA1961" s="619"/>
      <c r="CLB1961" s="619"/>
      <c r="CLC1961" s="619"/>
      <c r="CLD1961" s="619"/>
      <c r="CLE1961" s="619"/>
      <c r="CLF1961" s="619"/>
      <c r="CLG1961" s="619"/>
      <c r="CLH1961" s="619"/>
      <c r="CLI1961" s="619"/>
      <c r="CLJ1961" s="619"/>
      <c r="CLK1961" s="619"/>
      <c r="CLL1961" s="619"/>
      <c r="CLM1961" s="619"/>
      <c r="CLN1961" s="619"/>
      <c r="CLO1961" s="619"/>
      <c r="CLP1961" s="619"/>
      <c r="CLQ1961" s="619"/>
      <c r="CLR1961" s="619"/>
      <c r="CLS1961" s="619"/>
      <c r="CLT1961" s="619"/>
      <c r="CLU1961" s="619"/>
      <c r="CLV1961" s="619"/>
      <c r="CLW1961" s="619"/>
      <c r="CLX1961" s="619"/>
      <c r="CLY1961" s="619"/>
      <c r="CLZ1961" s="619"/>
      <c r="CMA1961" s="619"/>
      <c r="CMB1961" s="619"/>
      <c r="CMC1961" s="619"/>
      <c r="CMD1961" s="619"/>
      <c r="CME1961" s="619"/>
      <c r="CMF1961" s="619"/>
      <c r="CMG1961" s="619"/>
      <c r="CMH1961" s="619"/>
      <c r="CMI1961" s="619"/>
      <c r="CMJ1961" s="619"/>
      <c r="CMK1961" s="619"/>
      <c r="CML1961" s="619"/>
      <c r="CMM1961" s="619"/>
      <c r="CMN1961" s="619"/>
      <c r="CMO1961" s="619"/>
      <c r="CMP1961" s="619"/>
      <c r="CMQ1961" s="619"/>
      <c r="CMR1961" s="619"/>
      <c r="CMS1961" s="619"/>
      <c r="CMT1961" s="619"/>
      <c r="CMU1961" s="619"/>
      <c r="CMV1961" s="619"/>
      <c r="CMW1961" s="619"/>
      <c r="CMX1961" s="619"/>
      <c r="CMY1961" s="619"/>
      <c r="CMZ1961" s="619"/>
      <c r="CNA1961" s="619"/>
      <c r="CNB1961" s="619"/>
      <c r="CNC1961" s="619"/>
      <c r="CND1961" s="619"/>
      <c r="CNE1961" s="619"/>
      <c r="CNF1961" s="619"/>
      <c r="CNG1961" s="619"/>
      <c r="CNH1961" s="619"/>
      <c r="CNI1961" s="619"/>
      <c r="CNJ1961" s="619"/>
      <c r="CNK1961" s="619"/>
      <c r="CNL1961" s="619"/>
      <c r="CNM1961" s="619"/>
      <c r="CNN1961" s="619"/>
      <c r="CNO1961" s="619"/>
      <c r="CNP1961" s="619"/>
      <c r="CNQ1961" s="619"/>
      <c r="CNR1961" s="619"/>
      <c r="CNS1961" s="619"/>
      <c r="CNT1961" s="619"/>
      <c r="CNU1961" s="619"/>
      <c r="CNV1961" s="619"/>
      <c r="CNW1961" s="619"/>
      <c r="CNX1961" s="619"/>
      <c r="CNY1961" s="619"/>
      <c r="CNZ1961" s="619"/>
      <c r="COA1961" s="619"/>
      <c r="COB1961" s="619"/>
      <c r="COC1961" s="619"/>
      <c r="COD1961" s="619"/>
      <c r="COE1961" s="619"/>
      <c r="COF1961" s="619"/>
      <c r="COG1961" s="619"/>
      <c r="COH1961" s="619"/>
      <c r="COI1961" s="619"/>
      <c r="COJ1961" s="619"/>
      <c r="COK1961" s="619"/>
      <c r="COL1961" s="619"/>
      <c r="COM1961" s="619"/>
      <c r="CON1961" s="619"/>
      <c r="COO1961" s="619"/>
      <c r="COP1961" s="619"/>
      <c r="COQ1961" s="619"/>
      <c r="COR1961" s="619"/>
      <c r="COS1961" s="619"/>
      <c r="COT1961" s="619"/>
      <c r="COU1961" s="619"/>
      <c r="COV1961" s="619"/>
      <c r="COW1961" s="619"/>
      <c r="COX1961" s="619"/>
      <c r="COY1961" s="619"/>
      <c r="COZ1961" s="619"/>
      <c r="CPA1961" s="619"/>
      <c r="CPB1961" s="619"/>
      <c r="CPC1961" s="619"/>
      <c r="CPD1961" s="619"/>
      <c r="CPE1961" s="619"/>
      <c r="CPF1961" s="619"/>
      <c r="CPG1961" s="619"/>
      <c r="CPH1961" s="619"/>
      <c r="CPI1961" s="619"/>
      <c r="CPJ1961" s="619"/>
      <c r="CPK1961" s="619"/>
      <c r="CPL1961" s="619"/>
      <c r="CPM1961" s="619"/>
      <c r="CPN1961" s="619"/>
      <c r="CPO1961" s="619"/>
      <c r="CPP1961" s="619"/>
      <c r="CPQ1961" s="619"/>
      <c r="CPR1961" s="619"/>
      <c r="CPS1961" s="619"/>
      <c r="CPT1961" s="619"/>
      <c r="CPU1961" s="619"/>
      <c r="CPV1961" s="619"/>
      <c r="CPW1961" s="619"/>
      <c r="CPX1961" s="619"/>
      <c r="CPY1961" s="619"/>
      <c r="CPZ1961" s="619"/>
      <c r="CQA1961" s="619"/>
      <c r="CQB1961" s="619"/>
      <c r="CQC1961" s="619"/>
      <c r="CQD1961" s="619"/>
      <c r="CQE1961" s="619"/>
      <c r="CQF1961" s="619"/>
      <c r="CQG1961" s="619"/>
      <c r="CQH1961" s="619"/>
      <c r="CQI1961" s="619"/>
      <c r="CQJ1961" s="619"/>
      <c r="CQK1961" s="619"/>
      <c r="CQL1961" s="619"/>
      <c r="CQM1961" s="619"/>
      <c r="CQN1961" s="619"/>
      <c r="CQO1961" s="619"/>
      <c r="CQP1961" s="619"/>
      <c r="CQQ1961" s="619"/>
      <c r="CQR1961" s="619"/>
      <c r="CQS1961" s="619"/>
      <c r="CQT1961" s="619"/>
      <c r="CQU1961" s="619"/>
      <c r="CQV1961" s="619"/>
      <c r="CQW1961" s="619"/>
      <c r="CQX1961" s="619"/>
      <c r="CQY1961" s="619"/>
      <c r="CQZ1961" s="619"/>
      <c r="CRA1961" s="619"/>
      <c r="CRB1961" s="619"/>
      <c r="CRC1961" s="619"/>
      <c r="CRD1961" s="619"/>
      <c r="CRE1961" s="619"/>
      <c r="CRF1961" s="619"/>
      <c r="CRG1961" s="619"/>
      <c r="CRH1961" s="619"/>
      <c r="CRI1961" s="619"/>
      <c r="CRJ1961" s="619"/>
      <c r="CRK1961" s="619"/>
      <c r="CRL1961" s="619"/>
      <c r="CRM1961" s="619"/>
      <c r="CRN1961" s="619"/>
      <c r="CRO1961" s="619"/>
      <c r="CRP1961" s="619"/>
      <c r="CRQ1961" s="619"/>
      <c r="CRR1961" s="619"/>
      <c r="CRS1961" s="619"/>
      <c r="CRT1961" s="619"/>
      <c r="CRU1961" s="619"/>
      <c r="CRV1961" s="619"/>
      <c r="CRW1961" s="619"/>
      <c r="CRX1961" s="619"/>
      <c r="CRY1961" s="619"/>
      <c r="CRZ1961" s="619"/>
      <c r="CSA1961" s="619"/>
      <c r="CSB1961" s="619"/>
      <c r="CSC1961" s="619"/>
      <c r="CSD1961" s="619"/>
      <c r="CSE1961" s="619"/>
      <c r="CSF1961" s="619"/>
      <c r="CSG1961" s="619"/>
      <c r="CSH1961" s="619"/>
      <c r="CSI1961" s="619"/>
      <c r="CSJ1961" s="619"/>
      <c r="CSK1961" s="619"/>
      <c r="CSL1961" s="619"/>
      <c r="CSM1961" s="619"/>
      <c r="CSN1961" s="619"/>
      <c r="CSO1961" s="619"/>
      <c r="CSP1961" s="619"/>
      <c r="CSQ1961" s="619"/>
      <c r="CSR1961" s="619"/>
      <c r="CSS1961" s="619"/>
      <c r="CST1961" s="619"/>
      <c r="CSU1961" s="619"/>
      <c r="CSV1961" s="619"/>
      <c r="CSW1961" s="619"/>
      <c r="CSX1961" s="619"/>
      <c r="CSY1961" s="619"/>
      <c r="CSZ1961" s="619"/>
      <c r="CTA1961" s="619"/>
      <c r="CTB1961" s="619"/>
      <c r="CTC1961" s="619"/>
      <c r="CTD1961" s="619"/>
      <c r="CTE1961" s="619"/>
      <c r="CTF1961" s="619"/>
      <c r="CTG1961" s="619"/>
      <c r="CTH1961" s="619"/>
      <c r="CTI1961" s="619"/>
      <c r="CTJ1961" s="619"/>
      <c r="CTK1961" s="619"/>
      <c r="CTL1961" s="619"/>
      <c r="CTM1961" s="619"/>
      <c r="CTN1961" s="619"/>
      <c r="CTO1961" s="619"/>
      <c r="CTP1961" s="619"/>
      <c r="CTQ1961" s="619"/>
      <c r="CTR1961" s="619"/>
      <c r="CTS1961" s="619"/>
      <c r="CTT1961" s="619"/>
      <c r="CTU1961" s="619"/>
      <c r="CTV1961" s="619"/>
      <c r="CTW1961" s="619"/>
      <c r="CTX1961" s="619"/>
      <c r="CTY1961" s="619"/>
      <c r="CTZ1961" s="619"/>
      <c r="CUA1961" s="619"/>
      <c r="CUB1961" s="619"/>
      <c r="CUC1961" s="619"/>
      <c r="CUD1961" s="619"/>
      <c r="CUE1961" s="619"/>
      <c r="CUF1961" s="619"/>
      <c r="CUG1961" s="619"/>
      <c r="CUH1961" s="619"/>
      <c r="CUI1961" s="619"/>
      <c r="CUJ1961" s="619"/>
      <c r="CUK1961" s="619"/>
      <c r="CUL1961" s="619"/>
      <c r="CUM1961" s="619"/>
      <c r="CUN1961" s="619"/>
      <c r="CUO1961" s="619"/>
      <c r="CUP1961" s="619"/>
      <c r="CUQ1961" s="619"/>
      <c r="CUR1961" s="619"/>
      <c r="CUS1961" s="619"/>
      <c r="CUT1961" s="619"/>
      <c r="CUU1961" s="619"/>
      <c r="CUV1961" s="619"/>
      <c r="CUW1961" s="619"/>
      <c r="CUX1961" s="619"/>
      <c r="CUY1961" s="619"/>
      <c r="CUZ1961" s="619"/>
      <c r="CVA1961" s="619"/>
      <c r="CVB1961" s="619"/>
      <c r="CVC1961" s="619"/>
      <c r="CVD1961" s="619"/>
      <c r="CVE1961" s="619"/>
      <c r="CVF1961" s="619"/>
      <c r="CVG1961" s="619"/>
      <c r="CVH1961" s="619"/>
      <c r="CVI1961" s="619"/>
      <c r="CVJ1961" s="619"/>
      <c r="CVK1961" s="619"/>
      <c r="CVL1961" s="619"/>
      <c r="CVM1961" s="619"/>
      <c r="CVN1961" s="619"/>
      <c r="CVO1961" s="619"/>
      <c r="CVP1961" s="619"/>
      <c r="CVQ1961" s="619"/>
      <c r="CVR1961" s="619"/>
      <c r="CVS1961" s="619"/>
      <c r="CVT1961" s="619"/>
      <c r="CVU1961" s="619"/>
      <c r="CVV1961" s="619"/>
      <c r="CVW1961" s="619"/>
      <c r="CVX1961" s="619"/>
      <c r="CVY1961" s="619"/>
      <c r="CVZ1961" s="619"/>
      <c r="CWA1961" s="619"/>
      <c r="CWB1961" s="619"/>
      <c r="CWC1961" s="619"/>
      <c r="CWD1961" s="619"/>
      <c r="CWE1961" s="619"/>
      <c r="CWF1961" s="619"/>
      <c r="CWG1961" s="619"/>
      <c r="CWH1961" s="619"/>
      <c r="CWI1961" s="619"/>
      <c r="CWJ1961" s="619"/>
      <c r="CWK1961" s="619"/>
      <c r="CWL1961" s="619"/>
      <c r="CWM1961" s="619"/>
      <c r="CWN1961" s="619"/>
      <c r="CWO1961" s="619"/>
      <c r="CWP1961" s="619"/>
      <c r="CWQ1961" s="619"/>
      <c r="CWR1961" s="619"/>
      <c r="CWS1961" s="619"/>
      <c r="CWT1961" s="619"/>
      <c r="CWU1961" s="619"/>
      <c r="CWV1961" s="619"/>
      <c r="CWW1961" s="619"/>
      <c r="CWX1961" s="619"/>
      <c r="CWY1961" s="619"/>
      <c r="CWZ1961" s="619"/>
      <c r="CXA1961" s="619"/>
      <c r="CXB1961" s="619"/>
      <c r="CXC1961" s="619"/>
      <c r="CXD1961" s="619"/>
      <c r="CXE1961" s="619"/>
      <c r="CXF1961" s="619"/>
      <c r="CXG1961" s="619"/>
      <c r="CXH1961" s="619"/>
      <c r="CXI1961" s="619"/>
      <c r="CXJ1961" s="619"/>
      <c r="CXK1961" s="619"/>
      <c r="CXL1961" s="619"/>
      <c r="CXM1961" s="619"/>
      <c r="CXN1961" s="619"/>
      <c r="CXO1961" s="619"/>
      <c r="CXP1961" s="619"/>
      <c r="CXQ1961" s="619"/>
      <c r="CXR1961" s="619"/>
      <c r="CXS1961" s="619"/>
      <c r="CXT1961" s="619"/>
      <c r="CXU1961" s="619"/>
      <c r="CXV1961" s="619"/>
      <c r="CXW1961" s="619"/>
      <c r="CXX1961" s="619"/>
      <c r="CXY1961" s="619"/>
      <c r="CXZ1961" s="619"/>
      <c r="CYA1961" s="619"/>
      <c r="CYB1961" s="619"/>
      <c r="CYC1961" s="619"/>
      <c r="CYD1961" s="619"/>
      <c r="CYE1961" s="619"/>
      <c r="CYF1961" s="619"/>
      <c r="CYG1961" s="619"/>
      <c r="CYH1961" s="619"/>
      <c r="CYI1961" s="619"/>
      <c r="CYJ1961" s="619"/>
      <c r="CYK1961" s="619"/>
      <c r="CYL1961" s="619"/>
      <c r="CYM1961" s="619"/>
      <c r="CYN1961" s="619"/>
      <c r="CYO1961" s="619"/>
      <c r="CYP1961" s="619"/>
      <c r="CYQ1961" s="619"/>
      <c r="CYR1961" s="619"/>
      <c r="CYS1961" s="619"/>
      <c r="CYT1961" s="619"/>
      <c r="CYU1961" s="619"/>
      <c r="CYV1961" s="619"/>
      <c r="CYW1961" s="619"/>
      <c r="CYX1961" s="619"/>
      <c r="CYY1961" s="619"/>
      <c r="CYZ1961" s="619"/>
      <c r="CZA1961" s="619"/>
      <c r="CZB1961" s="619"/>
      <c r="CZC1961" s="619"/>
      <c r="CZD1961" s="619"/>
      <c r="CZE1961" s="619"/>
      <c r="CZF1961" s="619"/>
      <c r="CZG1961" s="619"/>
      <c r="CZH1961" s="619"/>
      <c r="CZI1961" s="619"/>
      <c r="CZJ1961" s="619"/>
      <c r="CZK1961" s="619"/>
      <c r="CZL1961" s="619"/>
      <c r="CZM1961" s="619"/>
      <c r="CZN1961" s="619"/>
      <c r="CZO1961" s="619"/>
      <c r="CZP1961" s="619"/>
      <c r="CZQ1961" s="619"/>
      <c r="CZR1961" s="619"/>
      <c r="CZS1961" s="619"/>
      <c r="CZT1961" s="619"/>
      <c r="CZU1961" s="619"/>
      <c r="CZV1961" s="619"/>
      <c r="CZW1961" s="619"/>
      <c r="CZX1961" s="619"/>
      <c r="CZY1961" s="619"/>
      <c r="CZZ1961" s="619"/>
      <c r="DAA1961" s="619"/>
      <c r="DAB1961" s="619"/>
      <c r="DAC1961" s="619"/>
      <c r="DAD1961" s="619"/>
      <c r="DAE1961" s="619"/>
      <c r="DAF1961" s="619"/>
      <c r="DAG1961" s="619"/>
      <c r="DAH1961" s="619"/>
      <c r="DAI1961" s="619"/>
      <c r="DAJ1961" s="619"/>
      <c r="DAK1961" s="619"/>
      <c r="DAL1961" s="619"/>
      <c r="DAM1961" s="619"/>
      <c r="DAN1961" s="619"/>
      <c r="DAO1961" s="619"/>
      <c r="DAP1961" s="619"/>
      <c r="DAQ1961" s="619"/>
      <c r="DAR1961" s="619"/>
      <c r="DAS1961" s="619"/>
      <c r="DAT1961" s="619"/>
      <c r="DAU1961" s="619"/>
      <c r="DAV1961" s="619"/>
      <c r="DAW1961" s="619"/>
      <c r="DAX1961" s="619"/>
      <c r="DAY1961" s="619"/>
      <c r="DAZ1961" s="619"/>
      <c r="DBA1961" s="619"/>
      <c r="DBB1961" s="619"/>
      <c r="DBC1961" s="619"/>
      <c r="DBD1961" s="619"/>
      <c r="DBE1961" s="619"/>
      <c r="DBF1961" s="619"/>
      <c r="DBG1961" s="619"/>
      <c r="DBH1961" s="619"/>
      <c r="DBI1961" s="619"/>
      <c r="DBJ1961" s="619"/>
      <c r="DBK1961" s="619"/>
      <c r="DBL1961" s="619"/>
      <c r="DBM1961" s="619"/>
      <c r="DBN1961" s="619"/>
      <c r="DBO1961" s="619"/>
      <c r="DBP1961" s="619"/>
      <c r="DBQ1961" s="619"/>
      <c r="DBR1961" s="619"/>
      <c r="DBS1961" s="619"/>
      <c r="DBT1961" s="619"/>
      <c r="DBU1961" s="619"/>
      <c r="DBV1961" s="619"/>
      <c r="DBW1961" s="619"/>
      <c r="DBX1961" s="619"/>
      <c r="DBY1961" s="619"/>
      <c r="DBZ1961" s="619"/>
      <c r="DCA1961" s="619"/>
      <c r="DCB1961" s="619"/>
      <c r="DCC1961" s="619"/>
      <c r="DCD1961" s="619"/>
      <c r="DCE1961" s="619"/>
      <c r="DCF1961" s="619"/>
      <c r="DCG1961" s="619"/>
      <c r="DCH1961" s="619"/>
      <c r="DCI1961" s="619"/>
      <c r="DCJ1961" s="619"/>
      <c r="DCK1961" s="619"/>
      <c r="DCL1961" s="619"/>
      <c r="DCM1961" s="619"/>
      <c r="DCN1961" s="619"/>
      <c r="DCO1961" s="619"/>
      <c r="DCP1961" s="619"/>
      <c r="DCQ1961" s="619"/>
      <c r="DCR1961" s="619"/>
      <c r="DCS1961" s="619"/>
      <c r="DCT1961" s="619"/>
      <c r="DCU1961" s="619"/>
      <c r="DCV1961" s="619"/>
      <c r="DCW1961" s="619"/>
      <c r="DCX1961" s="619"/>
      <c r="DCY1961" s="619"/>
      <c r="DCZ1961" s="619"/>
      <c r="DDA1961" s="619"/>
      <c r="DDB1961" s="619"/>
      <c r="DDC1961" s="619"/>
      <c r="DDD1961" s="619"/>
      <c r="DDE1961" s="619"/>
      <c r="DDF1961" s="619"/>
      <c r="DDG1961" s="619"/>
      <c r="DDH1961" s="619"/>
      <c r="DDI1961" s="619"/>
      <c r="DDJ1961" s="619"/>
      <c r="DDK1961" s="619"/>
      <c r="DDL1961" s="619"/>
      <c r="DDM1961" s="619"/>
      <c r="DDN1961" s="619"/>
      <c r="DDO1961" s="619"/>
      <c r="DDP1961" s="619"/>
      <c r="DDQ1961" s="619"/>
      <c r="DDR1961" s="619"/>
      <c r="DDS1961" s="619"/>
      <c r="DDT1961" s="619"/>
      <c r="DDU1961" s="619"/>
      <c r="DDV1961" s="619"/>
      <c r="DDW1961" s="619"/>
      <c r="DDX1961" s="619"/>
      <c r="DDY1961" s="619"/>
      <c r="DDZ1961" s="619"/>
      <c r="DEA1961" s="619"/>
      <c r="DEB1961" s="619"/>
      <c r="DEC1961" s="619"/>
      <c r="DED1961" s="619"/>
      <c r="DEE1961" s="619"/>
      <c r="DEF1961" s="619"/>
      <c r="DEG1961" s="619"/>
      <c r="DEH1961" s="619"/>
      <c r="DEI1961" s="619"/>
      <c r="DEJ1961" s="619"/>
      <c r="DEK1961" s="619"/>
      <c r="DEL1961" s="619"/>
      <c r="DEM1961" s="619"/>
      <c r="DEN1961" s="619"/>
      <c r="DEO1961" s="619"/>
      <c r="DEP1961" s="619"/>
      <c r="DEQ1961" s="619"/>
      <c r="DER1961" s="619"/>
      <c r="DES1961" s="619"/>
      <c r="DET1961" s="619"/>
      <c r="DEU1961" s="619"/>
      <c r="DEV1961" s="619"/>
      <c r="DEW1961" s="619"/>
      <c r="DEX1961" s="619"/>
      <c r="DEY1961" s="619"/>
      <c r="DEZ1961" s="619"/>
      <c r="DFA1961" s="619"/>
      <c r="DFB1961" s="619"/>
      <c r="DFC1961" s="619"/>
      <c r="DFD1961" s="619"/>
      <c r="DFE1961" s="619"/>
      <c r="DFF1961" s="619"/>
      <c r="DFG1961" s="619"/>
      <c r="DFH1961" s="619"/>
      <c r="DFI1961" s="619"/>
      <c r="DFJ1961" s="619"/>
      <c r="DFK1961" s="619"/>
      <c r="DFL1961" s="619"/>
      <c r="DFM1961" s="619"/>
      <c r="DFN1961" s="619"/>
      <c r="DFO1961" s="619"/>
      <c r="DFP1961" s="619"/>
      <c r="DFQ1961" s="619"/>
      <c r="DFR1961" s="619"/>
      <c r="DFS1961" s="619"/>
      <c r="DFT1961" s="619"/>
      <c r="DFU1961" s="619"/>
      <c r="DFV1961" s="619"/>
      <c r="DFW1961" s="619"/>
      <c r="DFX1961" s="619"/>
      <c r="DFY1961" s="619"/>
      <c r="DFZ1961" s="619"/>
      <c r="DGA1961" s="619"/>
      <c r="DGB1961" s="619"/>
      <c r="DGC1961" s="619"/>
      <c r="DGD1961" s="619"/>
      <c r="DGE1961" s="619"/>
      <c r="DGF1961" s="619"/>
      <c r="DGG1961" s="619"/>
      <c r="DGH1961" s="619"/>
      <c r="DGI1961" s="619"/>
      <c r="DGJ1961" s="619"/>
      <c r="DGK1961" s="619"/>
      <c r="DGL1961" s="619"/>
      <c r="DGM1961" s="619"/>
      <c r="DGN1961" s="619"/>
      <c r="DGO1961" s="619"/>
      <c r="DGP1961" s="619"/>
      <c r="DGQ1961" s="619"/>
      <c r="DGR1961" s="619"/>
      <c r="DGS1961" s="619"/>
      <c r="DGT1961" s="619"/>
      <c r="DGU1961" s="619"/>
      <c r="DGV1961" s="619"/>
      <c r="DGW1961" s="619"/>
      <c r="DGX1961" s="619"/>
      <c r="DGY1961" s="619"/>
      <c r="DGZ1961" s="619"/>
      <c r="DHA1961" s="619"/>
      <c r="DHB1961" s="619"/>
      <c r="DHC1961" s="619"/>
      <c r="DHD1961" s="619"/>
      <c r="DHE1961" s="619"/>
      <c r="DHF1961" s="619"/>
      <c r="DHG1961" s="619"/>
      <c r="DHH1961" s="619"/>
      <c r="DHI1961" s="619"/>
      <c r="DHJ1961" s="619"/>
      <c r="DHK1961" s="619"/>
      <c r="DHL1961" s="619"/>
      <c r="DHM1961" s="619"/>
      <c r="DHN1961" s="619"/>
      <c r="DHO1961" s="619"/>
      <c r="DHP1961" s="619"/>
      <c r="DHQ1961" s="619"/>
      <c r="DHR1961" s="619"/>
      <c r="DHS1961" s="619"/>
      <c r="DHT1961" s="619"/>
      <c r="DHU1961" s="619"/>
      <c r="DHV1961" s="619"/>
      <c r="DHW1961" s="619"/>
      <c r="DHX1961" s="619"/>
      <c r="DHY1961" s="619"/>
      <c r="DHZ1961" s="619"/>
      <c r="DIA1961" s="619"/>
      <c r="DIB1961" s="619"/>
      <c r="DIC1961" s="619"/>
      <c r="DID1961" s="619"/>
      <c r="DIE1961" s="619"/>
      <c r="DIF1961" s="619"/>
      <c r="DIG1961" s="619"/>
      <c r="DIH1961" s="619"/>
      <c r="DII1961" s="619"/>
      <c r="DIJ1961" s="619"/>
      <c r="DIK1961" s="619"/>
      <c r="DIL1961" s="619"/>
      <c r="DIM1961" s="619"/>
      <c r="DIN1961" s="619"/>
      <c r="DIO1961" s="619"/>
      <c r="DIP1961" s="619"/>
      <c r="DIQ1961" s="619"/>
      <c r="DIR1961" s="619"/>
      <c r="DIS1961" s="619"/>
      <c r="DIT1961" s="619"/>
      <c r="DIU1961" s="619"/>
      <c r="DIV1961" s="619"/>
      <c r="DIW1961" s="619"/>
      <c r="DIX1961" s="619"/>
      <c r="DIY1961" s="619"/>
      <c r="DIZ1961" s="619"/>
      <c r="DJA1961" s="619"/>
      <c r="DJB1961" s="619"/>
      <c r="DJC1961" s="619"/>
      <c r="DJD1961" s="619"/>
      <c r="DJE1961" s="619"/>
      <c r="DJF1961" s="619"/>
      <c r="DJG1961" s="619"/>
      <c r="DJH1961" s="619"/>
      <c r="DJI1961" s="619"/>
      <c r="DJJ1961" s="619"/>
      <c r="DJK1961" s="619"/>
      <c r="DJL1961" s="619"/>
      <c r="DJM1961" s="619"/>
      <c r="DJN1961" s="619"/>
      <c r="DJO1961" s="619"/>
      <c r="DJP1961" s="619"/>
      <c r="DJQ1961" s="619"/>
      <c r="DJR1961" s="619"/>
      <c r="DJS1961" s="619"/>
      <c r="DJT1961" s="619"/>
      <c r="DJU1961" s="619"/>
      <c r="DJV1961" s="619"/>
      <c r="DJW1961" s="619"/>
      <c r="DJX1961" s="619"/>
      <c r="DJY1961" s="619"/>
      <c r="DJZ1961" s="619"/>
      <c r="DKA1961" s="619"/>
      <c r="DKB1961" s="619"/>
      <c r="DKC1961" s="619"/>
      <c r="DKD1961" s="619"/>
      <c r="DKE1961" s="619"/>
      <c r="DKF1961" s="619"/>
      <c r="DKG1961" s="619"/>
      <c r="DKH1961" s="619"/>
      <c r="DKI1961" s="619"/>
      <c r="DKJ1961" s="619"/>
      <c r="DKK1961" s="619"/>
      <c r="DKL1961" s="619"/>
      <c r="DKM1961" s="619"/>
      <c r="DKN1961" s="619"/>
      <c r="DKO1961" s="619"/>
      <c r="DKP1961" s="619"/>
      <c r="DKQ1961" s="619"/>
      <c r="DKR1961" s="619"/>
      <c r="DKS1961" s="619"/>
      <c r="DKT1961" s="619"/>
      <c r="DKU1961" s="619"/>
      <c r="DKV1961" s="619"/>
      <c r="DKW1961" s="619"/>
      <c r="DKX1961" s="619"/>
      <c r="DKY1961" s="619"/>
      <c r="DKZ1961" s="619"/>
      <c r="DLA1961" s="619"/>
      <c r="DLB1961" s="619"/>
      <c r="DLC1961" s="619"/>
      <c r="DLD1961" s="619"/>
      <c r="DLE1961" s="619"/>
      <c r="DLF1961" s="619"/>
      <c r="DLG1961" s="619"/>
      <c r="DLH1961" s="619"/>
      <c r="DLI1961" s="619"/>
      <c r="DLJ1961" s="619"/>
      <c r="DLK1961" s="619"/>
      <c r="DLL1961" s="619"/>
      <c r="DLM1961" s="619"/>
      <c r="DLN1961" s="619"/>
      <c r="DLO1961" s="619"/>
      <c r="DLP1961" s="619"/>
      <c r="DLQ1961" s="619"/>
      <c r="DLR1961" s="619"/>
      <c r="DLS1961" s="619"/>
      <c r="DLT1961" s="619"/>
      <c r="DLU1961" s="619"/>
      <c r="DLV1961" s="619"/>
      <c r="DLW1961" s="619"/>
      <c r="DLX1961" s="619"/>
      <c r="DLY1961" s="619"/>
      <c r="DLZ1961" s="619"/>
      <c r="DMA1961" s="619"/>
      <c r="DMB1961" s="619"/>
      <c r="DMC1961" s="619"/>
      <c r="DMD1961" s="619"/>
      <c r="DME1961" s="619"/>
      <c r="DMF1961" s="619"/>
      <c r="DMG1961" s="619"/>
      <c r="DMH1961" s="619"/>
      <c r="DMI1961" s="619"/>
      <c r="DMJ1961" s="619"/>
      <c r="DMK1961" s="619"/>
      <c r="DML1961" s="619"/>
      <c r="DMM1961" s="619"/>
      <c r="DMN1961" s="619"/>
      <c r="DMO1961" s="619"/>
      <c r="DMP1961" s="619"/>
      <c r="DMQ1961" s="619"/>
      <c r="DMR1961" s="619"/>
      <c r="DMS1961" s="619"/>
      <c r="DMT1961" s="619"/>
      <c r="DMU1961" s="619"/>
      <c r="DMV1961" s="619"/>
      <c r="DMW1961" s="619"/>
      <c r="DMX1961" s="619"/>
      <c r="DMY1961" s="619"/>
      <c r="DMZ1961" s="619"/>
      <c r="DNA1961" s="619"/>
      <c r="DNB1961" s="619"/>
      <c r="DNC1961" s="619"/>
      <c r="DND1961" s="619"/>
      <c r="DNE1961" s="619"/>
      <c r="DNF1961" s="619"/>
      <c r="DNG1961" s="619"/>
      <c r="DNH1961" s="619"/>
      <c r="DNI1961" s="619"/>
      <c r="DNJ1961" s="619"/>
      <c r="DNK1961" s="619"/>
      <c r="DNL1961" s="619"/>
      <c r="DNM1961" s="619"/>
      <c r="DNN1961" s="619"/>
      <c r="DNO1961" s="619"/>
      <c r="DNP1961" s="619"/>
      <c r="DNQ1961" s="619"/>
      <c r="DNR1961" s="619"/>
      <c r="DNS1961" s="619"/>
      <c r="DNT1961" s="619"/>
      <c r="DNU1961" s="619"/>
      <c r="DNV1961" s="619"/>
      <c r="DNW1961" s="619"/>
      <c r="DNX1961" s="619"/>
      <c r="DNY1961" s="619"/>
      <c r="DNZ1961" s="619"/>
      <c r="DOA1961" s="619"/>
      <c r="DOB1961" s="619"/>
      <c r="DOC1961" s="619"/>
      <c r="DOD1961" s="619"/>
      <c r="DOE1961" s="619"/>
      <c r="DOF1961" s="619"/>
      <c r="DOG1961" s="619"/>
      <c r="DOH1961" s="619"/>
      <c r="DOI1961" s="619"/>
      <c r="DOJ1961" s="619"/>
      <c r="DOK1961" s="619"/>
      <c r="DOL1961" s="619"/>
      <c r="DOM1961" s="619"/>
      <c r="DON1961" s="619"/>
      <c r="DOO1961" s="619"/>
      <c r="DOP1961" s="619"/>
      <c r="DOQ1961" s="619"/>
      <c r="DOR1961" s="619"/>
      <c r="DOS1961" s="619"/>
      <c r="DOT1961" s="619"/>
      <c r="DOU1961" s="619"/>
      <c r="DOV1961" s="619"/>
      <c r="DOW1961" s="619"/>
      <c r="DOX1961" s="619"/>
      <c r="DOY1961" s="619"/>
      <c r="DOZ1961" s="619"/>
      <c r="DPA1961" s="619"/>
      <c r="DPB1961" s="619"/>
      <c r="DPC1961" s="619"/>
      <c r="DPD1961" s="619"/>
      <c r="DPE1961" s="619"/>
      <c r="DPF1961" s="619"/>
      <c r="DPG1961" s="619"/>
      <c r="DPH1961" s="619"/>
      <c r="DPI1961" s="619"/>
      <c r="DPJ1961" s="619"/>
      <c r="DPK1961" s="619"/>
      <c r="DPL1961" s="619"/>
      <c r="DPM1961" s="619"/>
      <c r="DPN1961" s="619"/>
      <c r="DPO1961" s="619"/>
      <c r="DPP1961" s="619"/>
      <c r="DPQ1961" s="619"/>
      <c r="DPR1961" s="619"/>
      <c r="DPS1961" s="619"/>
      <c r="DPT1961" s="619"/>
      <c r="DPU1961" s="619"/>
      <c r="DPV1961" s="619"/>
      <c r="DPW1961" s="619"/>
      <c r="DPX1961" s="619"/>
      <c r="DPY1961" s="619"/>
      <c r="DPZ1961" s="619"/>
      <c r="DQA1961" s="619"/>
      <c r="DQB1961" s="619"/>
      <c r="DQC1961" s="619"/>
      <c r="DQD1961" s="619"/>
      <c r="DQE1961" s="619"/>
      <c r="DQF1961" s="619"/>
      <c r="DQG1961" s="619"/>
      <c r="DQH1961" s="619"/>
      <c r="DQI1961" s="619"/>
      <c r="DQJ1961" s="619"/>
      <c r="DQK1961" s="619"/>
      <c r="DQL1961" s="619"/>
      <c r="DQM1961" s="619"/>
      <c r="DQN1961" s="619"/>
      <c r="DQO1961" s="619"/>
      <c r="DQP1961" s="619"/>
      <c r="DQQ1961" s="619"/>
      <c r="DQR1961" s="619"/>
      <c r="DQS1961" s="619"/>
      <c r="DQT1961" s="619"/>
      <c r="DQU1961" s="619"/>
      <c r="DQV1961" s="619"/>
      <c r="DQW1961" s="619"/>
      <c r="DQX1961" s="619"/>
      <c r="DQY1961" s="619"/>
      <c r="DQZ1961" s="619"/>
      <c r="DRA1961" s="619"/>
      <c r="DRB1961" s="619"/>
      <c r="DRC1961" s="619"/>
      <c r="DRD1961" s="619"/>
      <c r="DRE1961" s="619"/>
      <c r="DRF1961" s="619"/>
      <c r="DRG1961" s="619"/>
      <c r="DRH1961" s="619"/>
      <c r="DRI1961" s="619"/>
      <c r="DRJ1961" s="619"/>
      <c r="DRK1961" s="619"/>
      <c r="DRL1961" s="619"/>
      <c r="DRM1961" s="619"/>
      <c r="DRN1961" s="619"/>
      <c r="DRO1961" s="619"/>
      <c r="DRP1961" s="619"/>
      <c r="DRQ1961" s="619"/>
      <c r="DRR1961" s="619"/>
      <c r="DRS1961" s="619"/>
      <c r="DRT1961" s="619"/>
      <c r="DRU1961" s="619"/>
      <c r="DRV1961" s="619"/>
      <c r="DRW1961" s="619"/>
      <c r="DRX1961" s="619"/>
      <c r="DRY1961" s="619"/>
      <c r="DRZ1961" s="619"/>
      <c r="DSA1961" s="619"/>
      <c r="DSB1961" s="619"/>
      <c r="DSC1961" s="619"/>
      <c r="DSD1961" s="619"/>
      <c r="DSE1961" s="619"/>
      <c r="DSF1961" s="619"/>
      <c r="DSG1961" s="619"/>
      <c r="DSH1961" s="619"/>
      <c r="DSI1961" s="619"/>
      <c r="DSJ1961" s="619"/>
      <c r="DSK1961" s="619"/>
      <c r="DSL1961" s="619"/>
      <c r="DSM1961" s="619"/>
      <c r="DSN1961" s="619"/>
      <c r="DSO1961" s="619"/>
      <c r="DSP1961" s="619"/>
      <c r="DSQ1961" s="619"/>
      <c r="DSR1961" s="619"/>
      <c r="DSS1961" s="619"/>
      <c r="DST1961" s="619"/>
      <c r="DSU1961" s="619"/>
      <c r="DSV1961" s="619"/>
      <c r="DSW1961" s="619"/>
      <c r="DSX1961" s="619"/>
      <c r="DSY1961" s="619"/>
      <c r="DSZ1961" s="619"/>
      <c r="DTA1961" s="619"/>
      <c r="DTB1961" s="619"/>
      <c r="DTC1961" s="619"/>
      <c r="DTD1961" s="619"/>
      <c r="DTE1961" s="619"/>
      <c r="DTF1961" s="619"/>
      <c r="DTG1961" s="619"/>
      <c r="DTH1961" s="619"/>
      <c r="DTI1961" s="619"/>
      <c r="DTJ1961" s="619"/>
      <c r="DTK1961" s="619"/>
      <c r="DTL1961" s="619"/>
      <c r="DTM1961" s="619"/>
      <c r="DTN1961" s="619"/>
      <c r="DTO1961" s="619"/>
      <c r="DTP1961" s="619"/>
      <c r="DTQ1961" s="619"/>
      <c r="DTR1961" s="619"/>
      <c r="DTS1961" s="619"/>
      <c r="DTT1961" s="619"/>
      <c r="DTU1961" s="619"/>
      <c r="DTV1961" s="619"/>
      <c r="DTW1961" s="619"/>
      <c r="DTX1961" s="619"/>
      <c r="DTY1961" s="619"/>
      <c r="DTZ1961" s="619"/>
      <c r="DUA1961" s="619"/>
      <c r="DUB1961" s="619"/>
      <c r="DUC1961" s="619"/>
      <c r="DUD1961" s="619"/>
      <c r="DUE1961" s="619"/>
      <c r="DUF1961" s="619"/>
      <c r="DUG1961" s="619"/>
      <c r="DUH1961" s="619"/>
      <c r="DUI1961" s="619"/>
      <c r="DUJ1961" s="619"/>
      <c r="DUK1961" s="619"/>
      <c r="DUL1961" s="619"/>
      <c r="DUM1961" s="619"/>
      <c r="DUN1961" s="619"/>
      <c r="DUO1961" s="619"/>
      <c r="DUP1961" s="619"/>
      <c r="DUQ1961" s="619"/>
      <c r="DUR1961" s="619"/>
      <c r="DUS1961" s="619"/>
      <c r="DUT1961" s="619"/>
      <c r="DUU1961" s="619"/>
      <c r="DUV1961" s="619"/>
      <c r="DUW1961" s="619"/>
      <c r="DUX1961" s="619"/>
      <c r="DUY1961" s="619"/>
      <c r="DUZ1961" s="619"/>
      <c r="DVA1961" s="619"/>
      <c r="DVB1961" s="619"/>
      <c r="DVC1961" s="619"/>
      <c r="DVD1961" s="619"/>
      <c r="DVE1961" s="619"/>
      <c r="DVF1961" s="619"/>
      <c r="DVG1961" s="619"/>
      <c r="DVH1961" s="619"/>
      <c r="DVI1961" s="619"/>
      <c r="DVJ1961" s="619"/>
      <c r="DVK1961" s="619"/>
      <c r="DVL1961" s="619"/>
      <c r="DVM1961" s="619"/>
      <c r="DVN1961" s="619"/>
      <c r="DVO1961" s="619"/>
      <c r="DVP1961" s="619"/>
      <c r="DVQ1961" s="619"/>
      <c r="DVR1961" s="619"/>
      <c r="DVS1961" s="619"/>
      <c r="DVT1961" s="619"/>
      <c r="DVU1961" s="619"/>
      <c r="DVV1961" s="619"/>
      <c r="DVW1961" s="619"/>
      <c r="DVX1961" s="619"/>
      <c r="DVY1961" s="619"/>
      <c r="DVZ1961" s="619"/>
      <c r="DWA1961" s="619"/>
      <c r="DWB1961" s="619"/>
      <c r="DWC1961" s="619"/>
      <c r="DWD1961" s="619"/>
      <c r="DWE1961" s="619"/>
      <c r="DWF1961" s="619"/>
      <c r="DWG1961" s="619"/>
      <c r="DWH1961" s="619"/>
      <c r="DWI1961" s="619"/>
      <c r="DWJ1961" s="619"/>
      <c r="DWK1961" s="619"/>
      <c r="DWL1961" s="619"/>
      <c r="DWM1961" s="619"/>
      <c r="DWN1961" s="619"/>
      <c r="DWO1961" s="619"/>
      <c r="DWP1961" s="619"/>
      <c r="DWQ1961" s="619"/>
      <c r="DWR1961" s="619"/>
      <c r="DWS1961" s="619"/>
      <c r="DWT1961" s="619"/>
      <c r="DWU1961" s="619"/>
      <c r="DWV1961" s="619"/>
      <c r="DWW1961" s="619"/>
      <c r="DWX1961" s="619"/>
      <c r="DWY1961" s="619"/>
      <c r="DWZ1961" s="619"/>
      <c r="DXA1961" s="619"/>
      <c r="DXB1961" s="619"/>
      <c r="DXC1961" s="619"/>
      <c r="DXD1961" s="619"/>
      <c r="DXE1961" s="619"/>
      <c r="DXF1961" s="619"/>
      <c r="DXG1961" s="619"/>
      <c r="DXH1961" s="619"/>
      <c r="DXI1961" s="619"/>
      <c r="DXJ1961" s="619"/>
      <c r="DXK1961" s="619"/>
      <c r="DXL1961" s="619"/>
      <c r="DXM1961" s="619"/>
      <c r="DXN1961" s="619"/>
      <c r="DXO1961" s="619"/>
      <c r="DXP1961" s="619"/>
      <c r="DXQ1961" s="619"/>
      <c r="DXR1961" s="619"/>
      <c r="DXS1961" s="619"/>
      <c r="DXT1961" s="619"/>
      <c r="DXU1961" s="619"/>
      <c r="DXV1961" s="619"/>
      <c r="DXW1961" s="619"/>
      <c r="DXX1961" s="619"/>
      <c r="DXY1961" s="619"/>
      <c r="DXZ1961" s="619"/>
      <c r="DYA1961" s="619"/>
      <c r="DYB1961" s="619"/>
      <c r="DYC1961" s="619"/>
      <c r="DYD1961" s="619"/>
      <c r="DYE1961" s="619"/>
      <c r="DYF1961" s="619"/>
      <c r="DYG1961" s="619"/>
      <c r="DYH1961" s="619"/>
      <c r="DYI1961" s="619"/>
      <c r="DYJ1961" s="619"/>
      <c r="DYK1961" s="619"/>
      <c r="DYL1961" s="619"/>
      <c r="DYM1961" s="619"/>
      <c r="DYN1961" s="619"/>
      <c r="DYO1961" s="619"/>
      <c r="DYP1961" s="619"/>
      <c r="DYQ1961" s="619"/>
      <c r="DYR1961" s="619"/>
      <c r="DYS1961" s="619"/>
      <c r="DYT1961" s="619"/>
      <c r="DYU1961" s="619"/>
      <c r="DYV1961" s="619"/>
      <c r="DYW1961" s="619"/>
      <c r="DYX1961" s="619"/>
      <c r="DYY1961" s="619"/>
      <c r="DYZ1961" s="619"/>
      <c r="DZA1961" s="619"/>
      <c r="DZB1961" s="619"/>
      <c r="DZC1961" s="619"/>
      <c r="DZD1961" s="619"/>
      <c r="DZE1961" s="619"/>
      <c r="DZF1961" s="619"/>
      <c r="DZG1961" s="619"/>
      <c r="DZH1961" s="619"/>
      <c r="DZI1961" s="619"/>
      <c r="DZJ1961" s="619"/>
      <c r="DZK1961" s="619"/>
      <c r="DZL1961" s="619"/>
      <c r="DZM1961" s="619"/>
      <c r="DZN1961" s="619"/>
      <c r="DZO1961" s="619"/>
      <c r="DZP1961" s="619"/>
      <c r="DZQ1961" s="619"/>
      <c r="DZR1961" s="619"/>
      <c r="DZS1961" s="619"/>
      <c r="DZT1961" s="619"/>
      <c r="DZU1961" s="619"/>
      <c r="DZV1961" s="619"/>
      <c r="DZW1961" s="619"/>
      <c r="DZX1961" s="619"/>
      <c r="DZY1961" s="619"/>
      <c r="DZZ1961" s="619"/>
      <c r="EAA1961" s="619"/>
      <c r="EAB1961" s="619"/>
      <c r="EAC1961" s="619"/>
      <c r="EAD1961" s="619"/>
      <c r="EAE1961" s="619"/>
      <c r="EAF1961" s="619"/>
      <c r="EAG1961" s="619"/>
      <c r="EAH1961" s="619"/>
      <c r="EAI1961" s="619"/>
      <c r="EAJ1961" s="619"/>
      <c r="EAK1961" s="619"/>
      <c r="EAL1961" s="619"/>
      <c r="EAM1961" s="619"/>
      <c r="EAN1961" s="619"/>
      <c r="EAO1961" s="619"/>
      <c r="EAP1961" s="619"/>
      <c r="EAQ1961" s="619"/>
      <c r="EAR1961" s="619"/>
      <c r="EAS1961" s="619"/>
      <c r="EAT1961" s="619"/>
      <c r="EAU1961" s="619"/>
      <c r="EAV1961" s="619"/>
      <c r="EAW1961" s="619"/>
      <c r="EAX1961" s="619"/>
      <c r="EAY1961" s="619"/>
      <c r="EAZ1961" s="619"/>
      <c r="EBA1961" s="619"/>
      <c r="EBB1961" s="619"/>
      <c r="EBC1961" s="619"/>
      <c r="EBD1961" s="619"/>
      <c r="EBE1961" s="619"/>
      <c r="EBF1961" s="619"/>
      <c r="EBG1961" s="619"/>
      <c r="EBH1961" s="619"/>
      <c r="EBI1961" s="619"/>
      <c r="EBJ1961" s="619"/>
      <c r="EBK1961" s="619"/>
      <c r="EBL1961" s="619"/>
      <c r="EBM1961" s="619"/>
      <c r="EBN1961" s="619"/>
      <c r="EBO1961" s="619"/>
      <c r="EBP1961" s="619"/>
      <c r="EBQ1961" s="619"/>
      <c r="EBR1961" s="619"/>
      <c r="EBS1961" s="619"/>
      <c r="EBT1961" s="619"/>
      <c r="EBU1961" s="619"/>
      <c r="EBV1961" s="619"/>
      <c r="EBW1961" s="619"/>
      <c r="EBX1961" s="619"/>
      <c r="EBY1961" s="619"/>
      <c r="EBZ1961" s="619"/>
      <c r="ECA1961" s="619"/>
      <c r="ECB1961" s="619"/>
      <c r="ECC1961" s="619"/>
      <c r="ECD1961" s="619"/>
      <c r="ECE1961" s="619"/>
      <c r="ECF1961" s="619"/>
      <c r="ECG1961" s="619"/>
      <c r="ECH1961" s="619"/>
      <c r="ECI1961" s="619"/>
      <c r="ECJ1961" s="619"/>
      <c r="ECK1961" s="619"/>
      <c r="ECL1961" s="619"/>
      <c r="ECM1961" s="619"/>
      <c r="ECN1961" s="619"/>
      <c r="ECO1961" s="619"/>
      <c r="ECP1961" s="619"/>
      <c r="ECQ1961" s="619"/>
      <c r="ECR1961" s="619"/>
      <c r="ECS1961" s="619"/>
      <c r="ECT1961" s="619"/>
      <c r="ECU1961" s="619"/>
      <c r="ECV1961" s="619"/>
      <c r="ECW1961" s="619"/>
      <c r="ECX1961" s="619"/>
      <c r="ECY1961" s="619"/>
      <c r="ECZ1961" s="619"/>
      <c r="EDA1961" s="619"/>
      <c r="EDB1961" s="619"/>
      <c r="EDC1961" s="619"/>
      <c r="EDD1961" s="619"/>
      <c r="EDE1961" s="619"/>
      <c r="EDF1961" s="619"/>
      <c r="EDG1961" s="619"/>
      <c r="EDH1961" s="619"/>
      <c r="EDI1961" s="619"/>
      <c r="EDJ1961" s="619"/>
      <c r="EDK1961" s="619"/>
      <c r="EDL1961" s="619"/>
      <c r="EDM1961" s="619"/>
      <c r="EDN1961" s="619"/>
      <c r="EDO1961" s="619"/>
      <c r="EDP1961" s="619"/>
      <c r="EDQ1961" s="619"/>
      <c r="EDR1961" s="619"/>
      <c r="EDS1961" s="619"/>
      <c r="EDT1961" s="619"/>
      <c r="EDU1961" s="619"/>
      <c r="EDV1961" s="619"/>
      <c r="EDW1961" s="619"/>
      <c r="EDX1961" s="619"/>
      <c r="EDY1961" s="619"/>
      <c r="EDZ1961" s="619"/>
      <c r="EEA1961" s="619"/>
      <c r="EEB1961" s="619"/>
      <c r="EEC1961" s="619"/>
      <c r="EED1961" s="619"/>
      <c r="EEE1961" s="619"/>
      <c r="EEF1961" s="619"/>
      <c r="EEG1961" s="619"/>
      <c r="EEH1961" s="619"/>
      <c r="EEI1961" s="619"/>
      <c r="EEJ1961" s="619"/>
      <c r="EEK1961" s="619"/>
      <c r="EEL1961" s="619"/>
      <c r="EEM1961" s="619"/>
      <c r="EEN1961" s="619"/>
      <c r="EEO1961" s="619"/>
      <c r="EEP1961" s="619"/>
      <c r="EEQ1961" s="619"/>
      <c r="EER1961" s="619"/>
      <c r="EES1961" s="619"/>
      <c r="EET1961" s="619"/>
      <c r="EEU1961" s="619"/>
      <c r="EEV1961" s="619"/>
      <c r="EEW1961" s="619"/>
      <c r="EEX1961" s="619"/>
      <c r="EEY1961" s="619"/>
      <c r="EEZ1961" s="619"/>
      <c r="EFA1961" s="619"/>
      <c r="EFB1961" s="619"/>
      <c r="EFC1961" s="619"/>
      <c r="EFD1961" s="619"/>
      <c r="EFE1961" s="619"/>
      <c r="EFF1961" s="619"/>
      <c r="EFG1961" s="619"/>
      <c r="EFH1961" s="619"/>
      <c r="EFI1961" s="619"/>
      <c r="EFJ1961" s="619"/>
      <c r="EFK1961" s="619"/>
      <c r="EFL1961" s="619"/>
      <c r="EFM1961" s="619"/>
      <c r="EFN1961" s="619"/>
      <c r="EFO1961" s="619"/>
      <c r="EFP1961" s="619"/>
      <c r="EFQ1961" s="619"/>
      <c r="EFR1961" s="619"/>
      <c r="EFS1961" s="619"/>
      <c r="EFT1961" s="619"/>
      <c r="EFU1961" s="619"/>
      <c r="EFV1961" s="619"/>
      <c r="EFW1961" s="619"/>
      <c r="EFX1961" s="619"/>
      <c r="EFY1961" s="619"/>
      <c r="EFZ1961" s="619"/>
      <c r="EGA1961" s="619"/>
      <c r="EGB1961" s="619"/>
      <c r="EGC1961" s="619"/>
      <c r="EGD1961" s="619"/>
      <c r="EGE1961" s="619"/>
      <c r="EGF1961" s="619"/>
      <c r="EGG1961" s="619"/>
      <c r="EGH1961" s="619"/>
      <c r="EGI1961" s="619"/>
      <c r="EGJ1961" s="619"/>
      <c r="EGK1961" s="619"/>
      <c r="EGL1961" s="619"/>
      <c r="EGM1961" s="619"/>
      <c r="EGN1961" s="619"/>
      <c r="EGO1961" s="619"/>
      <c r="EGP1961" s="619"/>
      <c r="EGQ1961" s="619"/>
      <c r="EGR1961" s="619"/>
      <c r="EGS1961" s="619"/>
      <c r="EGT1961" s="619"/>
      <c r="EGU1961" s="619"/>
      <c r="EGV1961" s="619"/>
      <c r="EGW1961" s="619"/>
      <c r="EGX1961" s="619"/>
      <c r="EGY1961" s="619"/>
      <c r="EGZ1961" s="619"/>
      <c r="EHA1961" s="619"/>
      <c r="EHB1961" s="619"/>
      <c r="EHC1961" s="619"/>
      <c r="EHD1961" s="619"/>
      <c r="EHE1961" s="619"/>
      <c r="EHF1961" s="619"/>
      <c r="EHG1961" s="619"/>
      <c r="EHH1961" s="619"/>
      <c r="EHI1961" s="619"/>
      <c r="EHJ1961" s="619"/>
      <c r="EHK1961" s="619"/>
      <c r="EHL1961" s="619"/>
      <c r="EHM1961" s="619"/>
      <c r="EHN1961" s="619"/>
      <c r="EHO1961" s="619"/>
      <c r="EHP1961" s="619"/>
      <c r="EHQ1961" s="619"/>
      <c r="EHR1961" s="619"/>
      <c r="EHS1961" s="619"/>
      <c r="EHT1961" s="619"/>
      <c r="EHU1961" s="619"/>
      <c r="EHV1961" s="619"/>
      <c r="EHW1961" s="619"/>
      <c r="EHX1961" s="619"/>
      <c r="EHY1961" s="619"/>
      <c r="EHZ1961" s="619"/>
      <c r="EIA1961" s="619"/>
      <c r="EIB1961" s="619"/>
      <c r="EIC1961" s="619"/>
      <c r="EID1961" s="619"/>
      <c r="EIE1961" s="619"/>
      <c r="EIF1961" s="619"/>
      <c r="EIG1961" s="619"/>
      <c r="EIH1961" s="619"/>
      <c r="EII1961" s="619"/>
      <c r="EIJ1961" s="619"/>
      <c r="EIK1961" s="619"/>
      <c r="EIL1961" s="619"/>
      <c r="EIM1961" s="619"/>
      <c r="EIN1961" s="619"/>
      <c r="EIO1961" s="619"/>
      <c r="EIP1961" s="619"/>
      <c r="EIQ1961" s="619"/>
      <c r="EIR1961" s="619"/>
      <c r="EIS1961" s="619"/>
      <c r="EIT1961" s="619"/>
      <c r="EIU1961" s="619"/>
      <c r="EIV1961" s="619"/>
      <c r="EIW1961" s="619"/>
      <c r="EIX1961" s="619"/>
      <c r="EIY1961" s="619"/>
      <c r="EIZ1961" s="619"/>
      <c r="EJA1961" s="619"/>
      <c r="EJB1961" s="619"/>
      <c r="EJC1961" s="619"/>
      <c r="EJD1961" s="619"/>
      <c r="EJE1961" s="619"/>
      <c r="EJF1961" s="619"/>
      <c r="EJG1961" s="619"/>
      <c r="EJH1961" s="619"/>
      <c r="EJI1961" s="619"/>
      <c r="EJJ1961" s="619"/>
      <c r="EJK1961" s="619"/>
      <c r="EJL1961" s="619"/>
      <c r="EJM1961" s="619"/>
      <c r="EJN1961" s="619"/>
      <c r="EJO1961" s="619"/>
      <c r="EJP1961" s="619"/>
      <c r="EJQ1961" s="619"/>
      <c r="EJR1961" s="619"/>
      <c r="EJS1961" s="619"/>
      <c r="EJT1961" s="619"/>
      <c r="EJU1961" s="619"/>
      <c r="EJV1961" s="619"/>
      <c r="EJW1961" s="619"/>
      <c r="EJX1961" s="619"/>
      <c r="EJY1961" s="619"/>
      <c r="EJZ1961" s="619"/>
      <c r="EKA1961" s="619"/>
      <c r="EKB1961" s="619"/>
      <c r="EKC1961" s="619"/>
      <c r="EKD1961" s="619"/>
      <c r="EKE1961" s="619"/>
      <c r="EKF1961" s="619"/>
      <c r="EKG1961" s="619"/>
      <c r="EKH1961" s="619"/>
      <c r="EKI1961" s="619"/>
      <c r="EKJ1961" s="619"/>
      <c r="EKK1961" s="619"/>
      <c r="EKL1961" s="619"/>
      <c r="EKM1961" s="619"/>
      <c r="EKN1961" s="619"/>
      <c r="EKO1961" s="619"/>
      <c r="EKP1961" s="619"/>
      <c r="EKQ1961" s="619"/>
      <c r="EKR1961" s="619"/>
      <c r="EKS1961" s="619"/>
      <c r="EKT1961" s="619"/>
      <c r="EKU1961" s="619"/>
      <c r="EKV1961" s="619"/>
      <c r="EKW1961" s="619"/>
      <c r="EKX1961" s="619"/>
      <c r="EKY1961" s="619"/>
      <c r="EKZ1961" s="619"/>
      <c r="ELA1961" s="619"/>
      <c r="ELB1961" s="619"/>
      <c r="ELC1961" s="619"/>
      <c r="ELD1961" s="619"/>
      <c r="ELE1961" s="619"/>
      <c r="ELF1961" s="619"/>
      <c r="ELG1961" s="619"/>
      <c r="ELH1961" s="619"/>
      <c r="ELI1961" s="619"/>
      <c r="ELJ1961" s="619"/>
      <c r="ELK1961" s="619"/>
      <c r="ELL1961" s="619"/>
      <c r="ELM1961" s="619"/>
      <c r="ELN1961" s="619"/>
      <c r="ELO1961" s="619"/>
      <c r="ELP1961" s="619"/>
      <c r="ELQ1961" s="619"/>
      <c r="ELR1961" s="619"/>
      <c r="ELS1961" s="619"/>
      <c r="ELT1961" s="619"/>
      <c r="ELU1961" s="619"/>
      <c r="ELV1961" s="619"/>
      <c r="ELW1961" s="619"/>
      <c r="ELX1961" s="619"/>
      <c r="ELY1961" s="619"/>
      <c r="ELZ1961" s="619"/>
      <c r="EMA1961" s="619"/>
      <c r="EMB1961" s="619"/>
      <c r="EMC1961" s="619"/>
      <c r="EMD1961" s="619"/>
      <c r="EME1961" s="619"/>
      <c r="EMF1961" s="619"/>
      <c r="EMG1961" s="619"/>
      <c r="EMH1961" s="619"/>
      <c r="EMI1961" s="619"/>
      <c r="EMJ1961" s="619"/>
      <c r="EMK1961" s="619"/>
      <c r="EML1961" s="619"/>
      <c r="EMM1961" s="619"/>
      <c r="EMN1961" s="619"/>
      <c r="EMO1961" s="619"/>
      <c r="EMP1961" s="619"/>
      <c r="EMQ1961" s="619"/>
      <c r="EMR1961" s="619"/>
      <c r="EMS1961" s="619"/>
      <c r="EMT1961" s="619"/>
      <c r="EMU1961" s="619"/>
      <c r="EMV1961" s="619"/>
      <c r="EMW1961" s="619"/>
      <c r="EMX1961" s="619"/>
      <c r="EMY1961" s="619"/>
      <c r="EMZ1961" s="619"/>
      <c r="ENA1961" s="619"/>
      <c r="ENB1961" s="619"/>
      <c r="ENC1961" s="619"/>
      <c r="END1961" s="619"/>
      <c r="ENE1961" s="619"/>
      <c r="ENF1961" s="619"/>
      <c r="ENG1961" s="619"/>
      <c r="ENH1961" s="619"/>
      <c r="ENI1961" s="619"/>
      <c r="ENJ1961" s="619"/>
      <c r="ENK1961" s="619"/>
      <c r="ENL1961" s="619"/>
      <c r="ENM1961" s="619"/>
      <c r="ENN1961" s="619"/>
      <c r="ENO1961" s="619"/>
      <c r="ENP1961" s="619"/>
      <c r="ENQ1961" s="619"/>
      <c r="ENR1961" s="619"/>
      <c r="ENS1961" s="619"/>
      <c r="ENT1961" s="619"/>
      <c r="ENU1961" s="619"/>
      <c r="ENV1961" s="619"/>
      <c r="ENW1961" s="619"/>
      <c r="ENX1961" s="619"/>
      <c r="ENY1961" s="619"/>
      <c r="ENZ1961" s="619"/>
      <c r="EOA1961" s="619"/>
      <c r="EOB1961" s="619"/>
      <c r="EOC1961" s="619"/>
      <c r="EOD1961" s="619"/>
      <c r="EOE1961" s="619"/>
      <c r="EOF1961" s="619"/>
      <c r="EOG1961" s="619"/>
      <c r="EOH1961" s="619"/>
      <c r="EOI1961" s="619"/>
      <c r="EOJ1961" s="619"/>
      <c r="EOK1961" s="619"/>
      <c r="EOL1961" s="619"/>
      <c r="EOM1961" s="619"/>
      <c r="EON1961" s="619"/>
      <c r="EOO1961" s="619"/>
      <c r="EOP1961" s="619"/>
      <c r="EOQ1961" s="619"/>
      <c r="EOR1961" s="619"/>
      <c r="EOS1961" s="619"/>
      <c r="EOT1961" s="619"/>
      <c r="EOU1961" s="619"/>
      <c r="EOV1961" s="619"/>
      <c r="EOW1961" s="619"/>
      <c r="EOX1961" s="619"/>
      <c r="EOY1961" s="619"/>
      <c r="EOZ1961" s="619"/>
      <c r="EPA1961" s="619"/>
      <c r="EPB1961" s="619"/>
      <c r="EPC1961" s="619"/>
      <c r="EPD1961" s="619"/>
      <c r="EPE1961" s="619"/>
      <c r="EPF1961" s="619"/>
      <c r="EPG1961" s="619"/>
      <c r="EPH1961" s="619"/>
      <c r="EPI1961" s="619"/>
      <c r="EPJ1961" s="619"/>
      <c r="EPK1961" s="619"/>
      <c r="EPL1961" s="619"/>
      <c r="EPM1961" s="619"/>
      <c r="EPN1961" s="619"/>
      <c r="EPO1961" s="619"/>
      <c r="EPP1961" s="619"/>
      <c r="EPQ1961" s="619"/>
      <c r="EPR1961" s="619"/>
      <c r="EPS1961" s="619"/>
      <c r="EPT1961" s="619"/>
      <c r="EPU1961" s="619"/>
      <c r="EPV1961" s="619"/>
      <c r="EPW1961" s="619"/>
      <c r="EPX1961" s="619"/>
      <c r="EPY1961" s="619"/>
      <c r="EPZ1961" s="619"/>
      <c r="EQA1961" s="619"/>
      <c r="EQB1961" s="619"/>
      <c r="EQC1961" s="619"/>
      <c r="EQD1961" s="619"/>
      <c r="EQE1961" s="619"/>
      <c r="EQF1961" s="619"/>
      <c r="EQG1961" s="619"/>
      <c r="EQH1961" s="619"/>
      <c r="EQI1961" s="619"/>
      <c r="EQJ1961" s="619"/>
      <c r="EQK1961" s="619"/>
      <c r="EQL1961" s="619"/>
      <c r="EQM1961" s="619"/>
      <c r="EQN1961" s="619"/>
      <c r="EQO1961" s="619"/>
      <c r="EQP1961" s="619"/>
      <c r="EQQ1961" s="619"/>
      <c r="EQR1961" s="619"/>
      <c r="EQS1961" s="619"/>
      <c r="EQT1961" s="619"/>
      <c r="EQU1961" s="619"/>
      <c r="EQV1961" s="619"/>
      <c r="EQW1961" s="619"/>
      <c r="EQX1961" s="619"/>
      <c r="EQY1961" s="619"/>
      <c r="EQZ1961" s="619"/>
      <c r="ERA1961" s="619"/>
      <c r="ERB1961" s="619"/>
      <c r="ERC1961" s="619"/>
      <c r="ERD1961" s="619"/>
      <c r="ERE1961" s="619"/>
      <c r="ERF1961" s="619"/>
      <c r="ERG1961" s="619"/>
      <c r="ERH1961" s="619"/>
      <c r="ERI1961" s="619"/>
      <c r="ERJ1961" s="619"/>
      <c r="ERK1961" s="619"/>
      <c r="ERL1961" s="619"/>
      <c r="ERM1961" s="619"/>
      <c r="ERN1961" s="619"/>
      <c r="ERO1961" s="619"/>
      <c r="ERP1961" s="619"/>
      <c r="ERQ1961" s="619"/>
      <c r="ERR1961" s="619"/>
      <c r="ERS1961" s="619"/>
      <c r="ERT1961" s="619"/>
      <c r="ERU1961" s="619"/>
      <c r="ERV1961" s="619"/>
      <c r="ERW1961" s="619"/>
      <c r="ERX1961" s="619"/>
      <c r="ERY1961" s="619"/>
      <c r="ERZ1961" s="619"/>
      <c r="ESA1961" s="619"/>
      <c r="ESB1961" s="619"/>
      <c r="ESC1961" s="619"/>
      <c r="ESD1961" s="619"/>
      <c r="ESE1961" s="619"/>
      <c r="ESF1961" s="619"/>
      <c r="ESG1961" s="619"/>
      <c r="ESH1961" s="619"/>
      <c r="ESI1961" s="619"/>
      <c r="ESJ1961" s="619"/>
      <c r="ESK1961" s="619"/>
      <c r="ESL1961" s="619"/>
      <c r="ESM1961" s="619"/>
      <c r="ESN1961" s="619"/>
      <c r="ESO1961" s="619"/>
      <c r="ESP1961" s="619"/>
      <c r="ESQ1961" s="619"/>
      <c r="ESR1961" s="619"/>
      <c r="ESS1961" s="619"/>
      <c r="EST1961" s="619"/>
      <c r="ESU1961" s="619"/>
      <c r="ESV1961" s="619"/>
      <c r="ESW1961" s="619"/>
      <c r="ESX1961" s="619"/>
      <c r="ESY1961" s="619"/>
      <c r="ESZ1961" s="619"/>
      <c r="ETA1961" s="619"/>
      <c r="ETB1961" s="619"/>
      <c r="ETC1961" s="619"/>
      <c r="ETD1961" s="619"/>
      <c r="ETE1961" s="619"/>
      <c r="ETF1961" s="619"/>
      <c r="ETG1961" s="619"/>
      <c r="ETH1961" s="619"/>
      <c r="ETI1961" s="619"/>
      <c r="ETJ1961" s="619"/>
      <c r="ETK1961" s="619"/>
      <c r="ETL1961" s="619"/>
      <c r="ETM1961" s="619"/>
      <c r="ETN1961" s="619"/>
      <c r="ETO1961" s="619"/>
      <c r="ETP1961" s="619"/>
      <c r="ETQ1961" s="619"/>
      <c r="ETR1961" s="619"/>
      <c r="ETS1961" s="619"/>
      <c r="ETT1961" s="619"/>
      <c r="ETU1961" s="619"/>
      <c r="ETV1961" s="619"/>
      <c r="ETW1961" s="619"/>
      <c r="ETX1961" s="619"/>
      <c r="ETY1961" s="619"/>
      <c r="ETZ1961" s="619"/>
      <c r="EUA1961" s="619"/>
      <c r="EUB1961" s="619"/>
      <c r="EUC1961" s="619"/>
      <c r="EUD1961" s="619"/>
      <c r="EUE1961" s="619"/>
      <c r="EUF1961" s="619"/>
      <c r="EUG1961" s="619"/>
      <c r="EUH1961" s="619"/>
      <c r="EUI1961" s="619"/>
      <c r="EUJ1961" s="619"/>
      <c r="EUK1961" s="619"/>
      <c r="EUL1961" s="619"/>
      <c r="EUM1961" s="619"/>
      <c r="EUN1961" s="619"/>
      <c r="EUO1961" s="619"/>
      <c r="EUP1961" s="619"/>
      <c r="EUQ1961" s="619"/>
      <c r="EUR1961" s="619"/>
      <c r="EUS1961" s="619"/>
      <c r="EUT1961" s="619"/>
      <c r="EUU1961" s="619"/>
      <c r="EUV1961" s="619"/>
      <c r="EUW1961" s="619"/>
      <c r="EUX1961" s="619"/>
      <c r="EUY1961" s="619"/>
      <c r="EUZ1961" s="619"/>
      <c r="EVA1961" s="619"/>
      <c r="EVB1961" s="619"/>
      <c r="EVC1961" s="619"/>
      <c r="EVD1961" s="619"/>
      <c r="EVE1961" s="619"/>
      <c r="EVF1961" s="619"/>
      <c r="EVG1961" s="619"/>
      <c r="EVH1961" s="619"/>
      <c r="EVI1961" s="619"/>
      <c r="EVJ1961" s="619"/>
      <c r="EVK1961" s="619"/>
      <c r="EVL1961" s="619"/>
      <c r="EVM1961" s="619"/>
      <c r="EVN1961" s="619"/>
      <c r="EVO1961" s="619"/>
      <c r="EVP1961" s="619"/>
      <c r="EVQ1961" s="619"/>
      <c r="EVR1961" s="619"/>
      <c r="EVS1961" s="619"/>
      <c r="EVT1961" s="619"/>
      <c r="EVU1961" s="619"/>
      <c r="EVV1961" s="619"/>
      <c r="EVW1961" s="619"/>
      <c r="EVX1961" s="619"/>
      <c r="EVY1961" s="619"/>
      <c r="EVZ1961" s="619"/>
      <c r="EWA1961" s="619"/>
      <c r="EWB1961" s="619"/>
      <c r="EWC1961" s="619"/>
      <c r="EWD1961" s="619"/>
      <c r="EWE1961" s="619"/>
      <c r="EWF1961" s="619"/>
      <c r="EWG1961" s="619"/>
      <c r="EWH1961" s="619"/>
      <c r="EWI1961" s="619"/>
      <c r="EWJ1961" s="619"/>
      <c r="EWK1961" s="619"/>
      <c r="EWL1961" s="619"/>
      <c r="EWM1961" s="619"/>
      <c r="EWN1961" s="619"/>
      <c r="EWO1961" s="619"/>
      <c r="EWP1961" s="619"/>
      <c r="EWQ1961" s="619"/>
      <c r="EWR1961" s="619"/>
      <c r="EWS1961" s="619"/>
      <c r="EWT1961" s="619"/>
      <c r="EWU1961" s="619"/>
      <c r="EWV1961" s="619"/>
      <c r="EWW1961" s="619"/>
      <c r="EWX1961" s="619"/>
      <c r="EWY1961" s="619"/>
      <c r="EWZ1961" s="619"/>
      <c r="EXA1961" s="619"/>
      <c r="EXB1961" s="619"/>
      <c r="EXC1961" s="619"/>
      <c r="EXD1961" s="619"/>
      <c r="EXE1961" s="619"/>
      <c r="EXF1961" s="619"/>
      <c r="EXG1961" s="619"/>
      <c r="EXH1961" s="619"/>
      <c r="EXI1961" s="619"/>
      <c r="EXJ1961" s="619"/>
      <c r="EXK1961" s="619"/>
      <c r="EXL1961" s="619"/>
      <c r="EXM1961" s="619"/>
      <c r="EXN1961" s="619"/>
      <c r="EXO1961" s="619"/>
      <c r="EXP1961" s="619"/>
      <c r="EXQ1961" s="619"/>
      <c r="EXR1961" s="619"/>
      <c r="EXS1961" s="619"/>
      <c r="EXT1961" s="619"/>
      <c r="EXU1961" s="619"/>
      <c r="EXV1961" s="619"/>
      <c r="EXW1961" s="619"/>
      <c r="EXX1961" s="619"/>
      <c r="EXY1961" s="619"/>
      <c r="EXZ1961" s="619"/>
      <c r="EYA1961" s="619"/>
      <c r="EYB1961" s="619"/>
      <c r="EYC1961" s="619"/>
      <c r="EYD1961" s="619"/>
      <c r="EYE1961" s="619"/>
      <c r="EYF1961" s="619"/>
      <c r="EYG1961" s="619"/>
      <c r="EYH1961" s="619"/>
      <c r="EYI1961" s="619"/>
      <c r="EYJ1961" s="619"/>
      <c r="EYK1961" s="619"/>
      <c r="EYL1961" s="619"/>
      <c r="EYM1961" s="619"/>
      <c r="EYN1961" s="619"/>
      <c r="EYO1961" s="619"/>
      <c r="EYP1961" s="619"/>
      <c r="EYQ1961" s="619"/>
      <c r="EYR1961" s="619"/>
      <c r="EYS1961" s="619"/>
      <c r="EYT1961" s="619"/>
      <c r="EYU1961" s="619"/>
      <c r="EYV1961" s="619"/>
      <c r="EYW1961" s="619"/>
      <c r="EYX1961" s="619"/>
      <c r="EYY1961" s="619"/>
      <c r="EYZ1961" s="619"/>
      <c r="EZA1961" s="619"/>
      <c r="EZB1961" s="619"/>
      <c r="EZC1961" s="619"/>
      <c r="EZD1961" s="619"/>
      <c r="EZE1961" s="619"/>
      <c r="EZF1961" s="619"/>
      <c r="EZG1961" s="619"/>
      <c r="EZH1961" s="619"/>
      <c r="EZI1961" s="619"/>
      <c r="EZJ1961" s="619"/>
      <c r="EZK1961" s="619"/>
      <c r="EZL1961" s="619"/>
      <c r="EZM1961" s="619"/>
      <c r="EZN1961" s="619"/>
      <c r="EZO1961" s="619"/>
      <c r="EZP1961" s="619"/>
      <c r="EZQ1961" s="619"/>
      <c r="EZR1961" s="619"/>
      <c r="EZS1961" s="619"/>
      <c r="EZT1961" s="619"/>
      <c r="EZU1961" s="619"/>
      <c r="EZV1961" s="619"/>
      <c r="EZW1961" s="619"/>
      <c r="EZX1961" s="619"/>
      <c r="EZY1961" s="619"/>
      <c r="EZZ1961" s="619"/>
      <c r="FAA1961" s="619"/>
      <c r="FAB1961" s="619"/>
      <c r="FAC1961" s="619"/>
      <c r="FAD1961" s="619"/>
      <c r="FAE1961" s="619"/>
      <c r="FAF1961" s="619"/>
      <c r="FAG1961" s="619"/>
      <c r="FAH1961" s="619"/>
      <c r="FAI1961" s="619"/>
      <c r="FAJ1961" s="619"/>
      <c r="FAK1961" s="619"/>
      <c r="FAL1961" s="619"/>
      <c r="FAM1961" s="619"/>
      <c r="FAN1961" s="619"/>
      <c r="FAO1961" s="619"/>
      <c r="FAP1961" s="619"/>
      <c r="FAQ1961" s="619"/>
      <c r="FAR1961" s="619"/>
      <c r="FAS1961" s="619"/>
      <c r="FAT1961" s="619"/>
      <c r="FAU1961" s="619"/>
      <c r="FAV1961" s="619"/>
      <c r="FAW1961" s="619"/>
      <c r="FAX1961" s="619"/>
      <c r="FAY1961" s="619"/>
      <c r="FAZ1961" s="619"/>
      <c r="FBA1961" s="619"/>
      <c r="FBB1961" s="619"/>
      <c r="FBC1961" s="619"/>
      <c r="FBD1961" s="619"/>
      <c r="FBE1961" s="619"/>
      <c r="FBF1961" s="619"/>
      <c r="FBG1961" s="619"/>
      <c r="FBH1961" s="619"/>
      <c r="FBI1961" s="619"/>
      <c r="FBJ1961" s="619"/>
      <c r="FBK1961" s="619"/>
      <c r="FBL1961" s="619"/>
      <c r="FBM1961" s="619"/>
      <c r="FBN1961" s="619"/>
      <c r="FBO1961" s="619"/>
      <c r="FBP1961" s="619"/>
      <c r="FBQ1961" s="619"/>
      <c r="FBR1961" s="619"/>
      <c r="FBS1961" s="619"/>
      <c r="FBT1961" s="619"/>
      <c r="FBU1961" s="619"/>
      <c r="FBV1961" s="619"/>
      <c r="FBW1961" s="619"/>
      <c r="FBX1961" s="619"/>
      <c r="FBY1961" s="619"/>
      <c r="FBZ1961" s="619"/>
      <c r="FCA1961" s="619"/>
      <c r="FCB1961" s="619"/>
      <c r="FCC1961" s="619"/>
      <c r="FCD1961" s="619"/>
      <c r="FCE1961" s="619"/>
      <c r="FCF1961" s="619"/>
      <c r="FCG1961" s="619"/>
      <c r="FCH1961" s="619"/>
      <c r="FCI1961" s="619"/>
      <c r="FCJ1961" s="619"/>
      <c r="FCK1961" s="619"/>
      <c r="FCL1961" s="619"/>
      <c r="FCM1961" s="619"/>
      <c r="FCN1961" s="619"/>
      <c r="FCO1961" s="619"/>
      <c r="FCP1961" s="619"/>
      <c r="FCQ1961" s="619"/>
      <c r="FCR1961" s="619"/>
      <c r="FCS1961" s="619"/>
      <c r="FCT1961" s="619"/>
      <c r="FCU1961" s="619"/>
      <c r="FCV1961" s="619"/>
      <c r="FCW1961" s="619"/>
      <c r="FCX1961" s="619"/>
      <c r="FCY1961" s="619"/>
      <c r="FCZ1961" s="619"/>
      <c r="FDA1961" s="619"/>
      <c r="FDB1961" s="619"/>
      <c r="FDC1961" s="619"/>
      <c r="FDD1961" s="619"/>
      <c r="FDE1961" s="619"/>
      <c r="FDF1961" s="619"/>
      <c r="FDG1961" s="619"/>
      <c r="FDH1961" s="619"/>
      <c r="FDI1961" s="619"/>
      <c r="FDJ1961" s="619"/>
      <c r="FDK1961" s="619"/>
      <c r="FDL1961" s="619"/>
      <c r="FDM1961" s="619"/>
      <c r="FDN1961" s="619"/>
      <c r="FDO1961" s="619"/>
      <c r="FDP1961" s="619"/>
      <c r="FDQ1961" s="619"/>
      <c r="FDR1961" s="619"/>
      <c r="FDS1961" s="619"/>
      <c r="FDT1961" s="619"/>
      <c r="FDU1961" s="619"/>
      <c r="FDV1961" s="619"/>
      <c r="FDW1961" s="619"/>
      <c r="FDX1961" s="619"/>
      <c r="FDY1961" s="619"/>
      <c r="FDZ1961" s="619"/>
      <c r="FEA1961" s="619"/>
      <c r="FEB1961" s="619"/>
      <c r="FEC1961" s="619"/>
      <c r="FED1961" s="619"/>
      <c r="FEE1961" s="619"/>
      <c r="FEF1961" s="619"/>
      <c r="FEG1961" s="619"/>
      <c r="FEH1961" s="619"/>
      <c r="FEI1961" s="619"/>
      <c r="FEJ1961" s="619"/>
      <c r="FEK1961" s="619"/>
      <c r="FEL1961" s="619"/>
      <c r="FEM1961" s="619"/>
      <c r="FEN1961" s="619"/>
      <c r="FEO1961" s="619"/>
      <c r="FEP1961" s="619"/>
      <c r="FEQ1961" s="619"/>
      <c r="FER1961" s="619"/>
      <c r="FES1961" s="619"/>
      <c r="FET1961" s="619"/>
      <c r="FEU1961" s="619"/>
      <c r="FEV1961" s="619"/>
      <c r="FEW1961" s="619"/>
      <c r="FEX1961" s="619"/>
      <c r="FEY1961" s="619"/>
      <c r="FEZ1961" s="619"/>
      <c r="FFA1961" s="619"/>
      <c r="FFB1961" s="619"/>
      <c r="FFC1961" s="619"/>
      <c r="FFD1961" s="619"/>
      <c r="FFE1961" s="619"/>
      <c r="FFF1961" s="619"/>
      <c r="FFG1961" s="619"/>
      <c r="FFH1961" s="619"/>
      <c r="FFI1961" s="619"/>
      <c r="FFJ1961" s="619"/>
      <c r="FFK1961" s="619"/>
      <c r="FFL1961" s="619"/>
      <c r="FFM1961" s="619"/>
      <c r="FFN1961" s="619"/>
      <c r="FFO1961" s="619"/>
      <c r="FFP1961" s="619"/>
      <c r="FFQ1961" s="619"/>
      <c r="FFR1961" s="619"/>
      <c r="FFS1961" s="619"/>
      <c r="FFT1961" s="619"/>
      <c r="FFU1961" s="619"/>
      <c r="FFV1961" s="619"/>
      <c r="FFW1961" s="619"/>
      <c r="FFX1961" s="619"/>
      <c r="FFY1961" s="619"/>
      <c r="FFZ1961" s="619"/>
      <c r="FGA1961" s="619"/>
      <c r="FGB1961" s="619"/>
      <c r="FGC1961" s="619"/>
      <c r="FGD1961" s="619"/>
      <c r="FGE1961" s="619"/>
      <c r="FGF1961" s="619"/>
      <c r="FGG1961" s="619"/>
      <c r="FGH1961" s="619"/>
      <c r="FGI1961" s="619"/>
      <c r="FGJ1961" s="619"/>
      <c r="FGK1961" s="619"/>
      <c r="FGL1961" s="619"/>
      <c r="FGM1961" s="619"/>
      <c r="FGN1961" s="619"/>
      <c r="FGO1961" s="619"/>
      <c r="FGP1961" s="619"/>
      <c r="FGQ1961" s="619"/>
      <c r="FGR1961" s="619"/>
      <c r="FGS1961" s="619"/>
      <c r="FGT1961" s="619"/>
      <c r="FGU1961" s="619"/>
      <c r="FGV1961" s="619"/>
      <c r="FGW1961" s="619"/>
      <c r="FGX1961" s="619"/>
      <c r="FGY1961" s="619"/>
      <c r="FGZ1961" s="619"/>
      <c r="FHA1961" s="619"/>
      <c r="FHB1961" s="619"/>
      <c r="FHC1961" s="619"/>
      <c r="FHD1961" s="619"/>
      <c r="FHE1961" s="619"/>
      <c r="FHF1961" s="619"/>
      <c r="FHG1961" s="619"/>
      <c r="FHH1961" s="619"/>
      <c r="FHI1961" s="619"/>
      <c r="FHJ1961" s="619"/>
      <c r="FHK1961" s="619"/>
      <c r="FHL1961" s="619"/>
      <c r="FHM1961" s="619"/>
      <c r="FHN1961" s="619"/>
      <c r="FHO1961" s="619"/>
      <c r="FHP1961" s="619"/>
      <c r="FHQ1961" s="619"/>
      <c r="FHR1961" s="619"/>
      <c r="FHS1961" s="619"/>
      <c r="FHT1961" s="619"/>
      <c r="FHU1961" s="619"/>
      <c r="FHV1961" s="619"/>
      <c r="FHW1961" s="619"/>
      <c r="FHX1961" s="619"/>
      <c r="FHY1961" s="619"/>
      <c r="FHZ1961" s="619"/>
      <c r="FIA1961" s="619"/>
      <c r="FIB1961" s="619"/>
      <c r="FIC1961" s="619"/>
      <c r="FID1961" s="619"/>
      <c r="FIE1961" s="619"/>
      <c r="FIF1961" s="619"/>
      <c r="FIG1961" s="619"/>
      <c r="FIH1961" s="619"/>
      <c r="FII1961" s="619"/>
      <c r="FIJ1961" s="619"/>
      <c r="FIK1961" s="619"/>
      <c r="FIL1961" s="619"/>
      <c r="FIM1961" s="619"/>
      <c r="FIN1961" s="619"/>
      <c r="FIO1961" s="619"/>
      <c r="FIP1961" s="619"/>
      <c r="FIQ1961" s="619"/>
      <c r="FIR1961" s="619"/>
      <c r="FIS1961" s="619"/>
      <c r="FIT1961" s="619"/>
      <c r="FIU1961" s="619"/>
      <c r="FIV1961" s="619"/>
      <c r="FIW1961" s="619"/>
      <c r="FIX1961" s="619"/>
      <c r="FIY1961" s="619"/>
      <c r="FIZ1961" s="619"/>
      <c r="FJA1961" s="619"/>
      <c r="FJB1961" s="619"/>
      <c r="FJC1961" s="619"/>
      <c r="FJD1961" s="619"/>
      <c r="FJE1961" s="619"/>
      <c r="FJF1961" s="619"/>
      <c r="FJG1961" s="619"/>
      <c r="FJH1961" s="619"/>
      <c r="FJI1961" s="619"/>
      <c r="FJJ1961" s="619"/>
      <c r="FJK1961" s="619"/>
      <c r="FJL1961" s="619"/>
      <c r="FJM1961" s="619"/>
      <c r="FJN1961" s="619"/>
      <c r="FJO1961" s="619"/>
      <c r="FJP1961" s="619"/>
      <c r="FJQ1961" s="619"/>
      <c r="FJR1961" s="619"/>
      <c r="FJS1961" s="619"/>
      <c r="FJT1961" s="619"/>
      <c r="FJU1961" s="619"/>
      <c r="FJV1961" s="619"/>
      <c r="FJW1961" s="619"/>
      <c r="FJX1961" s="619"/>
      <c r="FJY1961" s="619"/>
      <c r="FJZ1961" s="619"/>
      <c r="FKA1961" s="619"/>
      <c r="FKB1961" s="619"/>
      <c r="FKC1961" s="619"/>
      <c r="FKD1961" s="619"/>
      <c r="FKE1961" s="619"/>
      <c r="FKF1961" s="619"/>
      <c r="FKG1961" s="619"/>
      <c r="FKH1961" s="619"/>
      <c r="FKI1961" s="619"/>
      <c r="FKJ1961" s="619"/>
      <c r="FKK1961" s="619"/>
      <c r="FKL1961" s="619"/>
      <c r="FKM1961" s="619"/>
      <c r="FKN1961" s="619"/>
      <c r="FKO1961" s="619"/>
      <c r="FKP1961" s="619"/>
      <c r="FKQ1961" s="619"/>
      <c r="FKR1961" s="619"/>
      <c r="FKS1961" s="619"/>
      <c r="FKT1961" s="619"/>
      <c r="FKU1961" s="619"/>
      <c r="FKV1961" s="619"/>
      <c r="FKW1961" s="619"/>
      <c r="FKX1961" s="619"/>
      <c r="FKY1961" s="619"/>
      <c r="FKZ1961" s="619"/>
      <c r="FLA1961" s="619"/>
      <c r="FLB1961" s="619"/>
      <c r="FLC1961" s="619"/>
      <c r="FLD1961" s="619"/>
      <c r="FLE1961" s="619"/>
      <c r="FLF1961" s="619"/>
      <c r="FLG1961" s="619"/>
      <c r="FLH1961" s="619"/>
      <c r="FLI1961" s="619"/>
      <c r="FLJ1961" s="619"/>
      <c r="FLK1961" s="619"/>
      <c r="FLL1961" s="619"/>
      <c r="FLM1961" s="619"/>
      <c r="FLN1961" s="619"/>
      <c r="FLO1961" s="619"/>
      <c r="FLP1961" s="619"/>
      <c r="FLQ1961" s="619"/>
      <c r="FLR1961" s="619"/>
      <c r="FLS1961" s="619"/>
      <c r="FLT1961" s="619"/>
      <c r="FLU1961" s="619"/>
      <c r="FLV1961" s="619"/>
      <c r="FLW1961" s="619"/>
      <c r="FLX1961" s="619"/>
      <c r="FLY1961" s="619"/>
      <c r="FLZ1961" s="619"/>
      <c r="FMA1961" s="619"/>
      <c r="FMB1961" s="619"/>
      <c r="FMC1961" s="619"/>
      <c r="FMD1961" s="619"/>
      <c r="FME1961" s="619"/>
      <c r="FMF1961" s="619"/>
      <c r="FMG1961" s="619"/>
      <c r="FMH1961" s="619"/>
      <c r="FMI1961" s="619"/>
      <c r="FMJ1961" s="619"/>
      <c r="FMK1961" s="619"/>
      <c r="FML1961" s="619"/>
      <c r="FMM1961" s="619"/>
      <c r="FMN1961" s="619"/>
      <c r="FMO1961" s="619"/>
      <c r="FMP1961" s="619"/>
      <c r="FMQ1961" s="619"/>
      <c r="FMR1961" s="619"/>
      <c r="FMS1961" s="619"/>
      <c r="FMT1961" s="619"/>
      <c r="FMU1961" s="619"/>
      <c r="FMV1961" s="619"/>
      <c r="FMW1961" s="619"/>
      <c r="FMX1961" s="619"/>
      <c r="FMY1961" s="619"/>
      <c r="FMZ1961" s="619"/>
      <c r="FNA1961" s="619"/>
      <c r="FNB1961" s="619"/>
      <c r="FNC1961" s="619"/>
      <c r="FND1961" s="619"/>
      <c r="FNE1961" s="619"/>
      <c r="FNF1961" s="619"/>
      <c r="FNG1961" s="619"/>
      <c r="FNH1961" s="619"/>
      <c r="FNI1961" s="619"/>
      <c r="FNJ1961" s="619"/>
      <c r="FNK1961" s="619"/>
      <c r="FNL1961" s="619"/>
      <c r="FNM1961" s="619"/>
      <c r="FNN1961" s="619"/>
      <c r="FNO1961" s="619"/>
      <c r="FNP1961" s="619"/>
      <c r="FNQ1961" s="619"/>
      <c r="FNR1961" s="619"/>
      <c r="FNS1961" s="619"/>
      <c r="FNT1961" s="619"/>
      <c r="FNU1961" s="619"/>
      <c r="FNV1961" s="619"/>
      <c r="FNW1961" s="619"/>
      <c r="FNX1961" s="619"/>
      <c r="FNY1961" s="619"/>
      <c r="FNZ1961" s="619"/>
      <c r="FOA1961" s="619"/>
      <c r="FOB1961" s="619"/>
      <c r="FOC1961" s="619"/>
      <c r="FOD1961" s="619"/>
      <c r="FOE1961" s="619"/>
      <c r="FOF1961" s="619"/>
      <c r="FOG1961" s="619"/>
      <c r="FOH1961" s="619"/>
      <c r="FOI1961" s="619"/>
      <c r="FOJ1961" s="619"/>
      <c r="FOK1961" s="619"/>
      <c r="FOL1961" s="619"/>
      <c r="FOM1961" s="619"/>
      <c r="FON1961" s="619"/>
      <c r="FOO1961" s="619"/>
      <c r="FOP1961" s="619"/>
      <c r="FOQ1961" s="619"/>
      <c r="FOR1961" s="619"/>
      <c r="FOS1961" s="619"/>
      <c r="FOT1961" s="619"/>
      <c r="FOU1961" s="619"/>
      <c r="FOV1961" s="619"/>
      <c r="FOW1961" s="619"/>
      <c r="FOX1961" s="619"/>
      <c r="FOY1961" s="619"/>
      <c r="FOZ1961" s="619"/>
      <c r="FPA1961" s="619"/>
      <c r="FPB1961" s="619"/>
      <c r="FPC1961" s="619"/>
      <c r="FPD1961" s="619"/>
      <c r="FPE1961" s="619"/>
      <c r="FPF1961" s="619"/>
      <c r="FPG1961" s="619"/>
      <c r="FPH1961" s="619"/>
      <c r="FPI1961" s="619"/>
      <c r="FPJ1961" s="619"/>
      <c r="FPK1961" s="619"/>
      <c r="FPL1961" s="619"/>
      <c r="FPM1961" s="619"/>
      <c r="FPN1961" s="619"/>
      <c r="FPO1961" s="619"/>
      <c r="FPP1961" s="619"/>
      <c r="FPQ1961" s="619"/>
      <c r="FPR1961" s="619"/>
      <c r="FPS1961" s="619"/>
      <c r="FPT1961" s="619"/>
      <c r="FPU1961" s="619"/>
      <c r="FPV1961" s="619"/>
      <c r="FPW1961" s="619"/>
      <c r="FPX1961" s="619"/>
      <c r="FPY1961" s="619"/>
      <c r="FPZ1961" s="619"/>
      <c r="FQA1961" s="619"/>
      <c r="FQB1961" s="619"/>
      <c r="FQC1961" s="619"/>
      <c r="FQD1961" s="619"/>
      <c r="FQE1961" s="619"/>
      <c r="FQF1961" s="619"/>
      <c r="FQG1961" s="619"/>
      <c r="FQH1961" s="619"/>
      <c r="FQI1961" s="619"/>
      <c r="FQJ1961" s="619"/>
      <c r="FQK1961" s="619"/>
      <c r="FQL1961" s="619"/>
      <c r="FQM1961" s="619"/>
      <c r="FQN1961" s="619"/>
      <c r="FQO1961" s="619"/>
      <c r="FQP1961" s="619"/>
      <c r="FQQ1961" s="619"/>
      <c r="FQR1961" s="619"/>
      <c r="FQS1961" s="619"/>
      <c r="FQT1961" s="619"/>
      <c r="FQU1961" s="619"/>
      <c r="FQV1961" s="619"/>
      <c r="FQW1961" s="619"/>
      <c r="FQX1961" s="619"/>
      <c r="FQY1961" s="619"/>
      <c r="FQZ1961" s="619"/>
      <c r="FRA1961" s="619"/>
      <c r="FRB1961" s="619"/>
      <c r="FRC1961" s="619"/>
      <c r="FRD1961" s="619"/>
      <c r="FRE1961" s="619"/>
      <c r="FRF1961" s="619"/>
      <c r="FRG1961" s="619"/>
      <c r="FRH1961" s="619"/>
      <c r="FRI1961" s="619"/>
      <c r="FRJ1961" s="619"/>
      <c r="FRK1961" s="619"/>
      <c r="FRL1961" s="619"/>
      <c r="FRM1961" s="619"/>
      <c r="FRN1961" s="619"/>
      <c r="FRO1961" s="619"/>
      <c r="FRP1961" s="619"/>
      <c r="FRQ1961" s="619"/>
      <c r="FRR1961" s="619"/>
      <c r="FRS1961" s="619"/>
      <c r="FRT1961" s="619"/>
      <c r="FRU1961" s="619"/>
      <c r="FRV1961" s="619"/>
      <c r="FRW1961" s="619"/>
      <c r="FRX1961" s="619"/>
      <c r="FRY1961" s="619"/>
      <c r="FRZ1961" s="619"/>
      <c r="FSA1961" s="619"/>
      <c r="FSB1961" s="619"/>
      <c r="FSC1961" s="619"/>
      <c r="FSD1961" s="619"/>
      <c r="FSE1961" s="619"/>
      <c r="FSF1961" s="619"/>
      <c r="FSG1961" s="619"/>
      <c r="FSH1961" s="619"/>
      <c r="FSI1961" s="619"/>
      <c r="FSJ1961" s="619"/>
      <c r="FSK1961" s="619"/>
      <c r="FSL1961" s="619"/>
      <c r="FSM1961" s="619"/>
      <c r="FSN1961" s="619"/>
      <c r="FSO1961" s="619"/>
      <c r="FSP1961" s="619"/>
      <c r="FSQ1961" s="619"/>
      <c r="FSR1961" s="619"/>
      <c r="FSS1961" s="619"/>
      <c r="FST1961" s="619"/>
      <c r="FSU1961" s="619"/>
      <c r="FSV1961" s="619"/>
      <c r="FSW1961" s="619"/>
      <c r="FSX1961" s="619"/>
      <c r="FSY1961" s="619"/>
      <c r="FSZ1961" s="619"/>
      <c r="FTA1961" s="619"/>
      <c r="FTB1961" s="619"/>
      <c r="FTC1961" s="619"/>
      <c r="FTD1961" s="619"/>
      <c r="FTE1961" s="619"/>
      <c r="FTF1961" s="619"/>
      <c r="FTG1961" s="619"/>
      <c r="FTH1961" s="619"/>
      <c r="FTI1961" s="619"/>
      <c r="FTJ1961" s="619"/>
      <c r="FTK1961" s="619"/>
      <c r="FTL1961" s="619"/>
      <c r="FTM1961" s="619"/>
      <c r="FTN1961" s="619"/>
      <c r="FTO1961" s="619"/>
      <c r="FTP1961" s="619"/>
      <c r="FTQ1961" s="619"/>
      <c r="FTR1961" s="619"/>
      <c r="FTS1961" s="619"/>
      <c r="FTT1961" s="619"/>
      <c r="FTU1961" s="619"/>
      <c r="FTV1961" s="619"/>
      <c r="FTW1961" s="619"/>
      <c r="FTX1961" s="619"/>
      <c r="FTY1961" s="619"/>
      <c r="FTZ1961" s="619"/>
      <c r="FUA1961" s="619"/>
      <c r="FUB1961" s="619"/>
      <c r="FUC1961" s="619"/>
      <c r="FUD1961" s="619"/>
      <c r="FUE1961" s="619"/>
      <c r="FUF1961" s="619"/>
      <c r="FUG1961" s="619"/>
      <c r="FUH1961" s="619"/>
      <c r="FUI1961" s="619"/>
      <c r="FUJ1961" s="619"/>
      <c r="FUK1961" s="619"/>
      <c r="FUL1961" s="619"/>
      <c r="FUM1961" s="619"/>
      <c r="FUN1961" s="619"/>
      <c r="FUO1961" s="619"/>
      <c r="FUP1961" s="619"/>
      <c r="FUQ1961" s="619"/>
      <c r="FUR1961" s="619"/>
      <c r="FUS1961" s="619"/>
      <c r="FUT1961" s="619"/>
      <c r="FUU1961" s="619"/>
      <c r="FUV1961" s="619"/>
      <c r="FUW1961" s="619"/>
      <c r="FUX1961" s="619"/>
      <c r="FUY1961" s="619"/>
      <c r="FUZ1961" s="619"/>
      <c r="FVA1961" s="619"/>
      <c r="FVB1961" s="619"/>
      <c r="FVC1961" s="619"/>
      <c r="FVD1961" s="619"/>
      <c r="FVE1961" s="619"/>
      <c r="FVF1961" s="619"/>
      <c r="FVG1961" s="619"/>
      <c r="FVH1961" s="619"/>
      <c r="FVI1961" s="619"/>
      <c r="FVJ1961" s="619"/>
      <c r="FVK1961" s="619"/>
      <c r="FVL1961" s="619"/>
      <c r="FVM1961" s="619"/>
      <c r="FVN1961" s="619"/>
      <c r="FVO1961" s="619"/>
      <c r="FVP1961" s="619"/>
      <c r="FVQ1961" s="619"/>
      <c r="FVR1961" s="619"/>
      <c r="FVS1961" s="619"/>
      <c r="FVT1961" s="619"/>
      <c r="FVU1961" s="619"/>
      <c r="FVV1961" s="619"/>
      <c r="FVW1961" s="619"/>
      <c r="FVX1961" s="619"/>
      <c r="FVY1961" s="619"/>
      <c r="FVZ1961" s="619"/>
      <c r="FWA1961" s="619"/>
      <c r="FWB1961" s="619"/>
      <c r="FWC1961" s="619"/>
      <c r="FWD1961" s="619"/>
      <c r="FWE1961" s="619"/>
      <c r="FWF1961" s="619"/>
      <c r="FWG1961" s="619"/>
      <c r="FWH1961" s="619"/>
      <c r="FWI1961" s="619"/>
      <c r="FWJ1961" s="619"/>
      <c r="FWK1961" s="619"/>
      <c r="FWL1961" s="619"/>
      <c r="FWM1961" s="619"/>
      <c r="FWN1961" s="619"/>
      <c r="FWO1961" s="619"/>
      <c r="FWP1961" s="619"/>
      <c r="FWQ1961" s="619"/>
      <c r="FWR1961" s="619"/>
      <c r="FWS1961" s="619"/>
      <c r="FWT1961" s="619"/>
      <c r="FWU1961" s="619"/>
      <c r="FWV1961" s="619"/>
      <c r="FWW1961" s="619"/>
      <c r="FWX1961" s="619"/>
      <c r="FWY1961" s="619"/>
      <c r="FWZ1961" s="619"/>
      <c r="FXA1961" s="619"/>
      <c r="FXB1961" s="619"/>
      <c r="FXC1961" s="619"/>
      <c r="FXD1961" s="619"/>
      <c r="FXE1961" s="619"/>
      <c r="FXF1961" s="619"/>
      <c r="FXG1961" s="619"/>
      <c r="FXH1961" s="619"/>
      <c r="FXI1961" s="619"/>
      <c r="FXJ1961" s="619"/>
      <c r="FXK1961" s="619"/>
      <c r="FXL1961" s="619"/>
      <c r="FXM1961" s="619"/>
      <c r="FXN1961" s="619"/>
      <c r="FXO1961" s="619"/>
      <c r="FXP1961" s="619"/>
      <c r="FXQ1961" s="619"/>
      <c r="FXR1961" s="619"/>
      <c r="FXS1961" s="619"/>
      <c r="FXT1961" s="619"/>
      <c r="FXU1961" s="619"/>
      <c r="FXV1961" s="619"/>
      <c r="FXW1961" s="619"/>
      <c r="FXX1961" s="619"/>
      <c r="FXY1961" s="619"/>
      <c r="FXZ1961" s="619"/>
      <c r="FYA1961" s="619"/>
      <c r="FYB1961" s="619"/>
      <c r="FYC1961" s="619"/>
      <c r="FYD1961" s="619"/>
      <c r="FYE1961" s="619"/>
      <c r="FYF1961" s="619"/>
      <c r="FYG1961" s="619"/>
      <c r="FYH1961" s="619"/>
      <c r="FYI1961" s="619"/>
      <c r="FYJ1961" s="619"/>
      <c r="FYK1961" s="619"/>
      <c r="FYL1961" s="619"/>
      <c r="FYM1961" s="619"/>
      <c r="FYN1961" s="619"/>
      <c r="FYO1961" s="619"/>
      <c r="FYP1961" s="619"/>
      <c r="FYQ1961" s="619"/>
      <c r="FYR1961" s="619"/>
      <c r="FYS1961" s="619"/>
      <c r="FYT1961" s="619"/>
      <c r="FYU1961" s="619"/>
      <c r="FYV1961" s="619"/>
      <c r="FYW1961" s="619"/>
      <c r="FYX1961" s="619"/>
      <c r="FYY1961" s="619"/>
      <c r="FYZ1961" s="619"/>
      <c r="FZA1961" s="619"/>
      <c r="FZB1961" s="619"/>
      <c r="FZC1961" s="619"/>
      <c r="FZD1961" s="619"/>
      <c r="FZE1961" s="619"/>
      <c r="FZF1961" s="619"/>
      <c r="FZG1961" s="619"/>
      <c r="FZH1961" s="619"/>
      <c r="FZI1961" s="619"/>
      <c r="FZJ1961" s="619"/>
      <c r="FZK1961" s="619"/>
      <c r="FZL1961" s="619"/>
      <c r="FZM1961" s="619"/>
      <c r="FZN1961" s="619"/>
      <c r="FZO1961" s="619"/>
      <c r="FZP1961" s="619"/>
      <c r="FZQ1961" s="619"/>
      <c r="FZR1961" s="619"/>
      <c r="FZS1961" s="619"/>
      <c r="FZT1961" s="619"/>
      <c r="FZU1961" s="619"/>
      <c r="FZV1961" s="619"/>
      <c r="FZW1961" s="619"/>
      <c r="FZX1961" s="619"/>
      <c r="FZY1961" s="619"/>
      <c r="FZZ1961" s="619"/>
      <c r="GAA1961" s="619"/>
      <c r="GAB1961" s="619"/>
      <c r="GAC1961" s="619"/>
      <c r="GAD1961" s="619"/>
      <c r="GAE1961" s="619"/>
      <c r="GAF1961" s="619"/>
      <c r="GAG1961" s="619"/>
      <c r="GAH1961" s="619"/>
      <c r="GAI1961" s="619"/>
      <c r="GAJ1961" s="619"/>
      <c r="GAK1961" s="619"/>
      <c r="GAL1961" s="619"/>
      <c r="GAM1961" s="619"/>
      <c r="GAN1961" s="619"/>
      <c r="GAO1961" s="619"/>
      <c r="GAP1961" s="619"/>
      <c r="GAQ1961" s="619"/>
      <c r="GAR1961" s="619"/>
      <c r="GAS1961" s="619"/>
      <c r="GAT1961" s="619"/>
      <c r="GAU1961" s="619"/>
      <c r="GAV1961" s="619"/>
      <c r="GAW1961" s="619"/>
      <c r="GAX1961" s="619"/>
      <c r="GAY1961" s="619"/>
      <c r="GAZ1961" s="619"/>
      <c r="GBA1961" s="619"/>
      <c r="GBB1961" s="619"/>
      <c r="GBC1961" s="619"/>
      <c r="GBD1961" s="619"/>
      <c r="GBE1961" s="619"/>
      <c r="GBF1961" s="619"/>
      <c r="GBG1961" s="619"/>
      <c r="GBH1961" s="619"/>
      <c r="GBI1961" s="619"/>
      <c r="GBJ1961" s="619"/>
      <c r="GBK1961" s="619"/>
      <c r="GBL1961" s="619"/>
      <c r="GBM1961" s="619"/>
      <c r="GBN1961" s="619"/>
      <c r="GBO1961" s="619"/>
      <c r="GBP1961" s="619"/>
      <c r="GBQ1961" s="619"/>
      <c r="GBR1961" s="619"/>
      <c r="GBS1961" s="619"/>
      <c r="GBT1961" s="619"/>
      <c r="GBU1961" s="619"/>
      <c r="GBV1961" s="619"/>
      <c r="GBW1961" s="619"/>
      <c r="GBX1961" s="619"/>
      <c r="GBY1961" s="619"/>
      <c r="GBZ1961" s="619"/>
      <c r="GCA1961" s="619"/>
      <c r="GCB1961" s="619"/>
      <c r="GCC1961" s="619"/>
      <c r="GCD1961" s="619"/>
      <c r="GCE1961" s="619"/>
      <c r="GCF1961" s="619"/>
      <c r="GCG1961" s="619"/>
      <c r="GCH1961" s="619"/>
      <c r="GCI1961" s="619"/>
      <c r="GCJ1961" s="619"/>
      <c r="GCK1961" s="619"/>
      <c r="GCL1961" s="619"/>
      <c r="GCM1961" s="619"/>
      <c r="GCN1961" s="619"/>
      <c r="GCO1961" s="619"/>
      <c r="GCP1961" s="619"/>
      <c r="GCQ1961" s="619"/>
      <c r="GCR1961" s="619"/>
      <c r="GCS1961" s="619"/>
      <c r="GCT1961" s="619"/>
      <c r="GCU1961" s="619"/>
      <c r="GCV1961" s="619"/>
      <c r="GCW1961" s="619"/>
      <c r="GCX1961" s="619"/>
      <c r="GCY1961" s="619"/>
      <c r="GCZ1961" s="619"/>
      <c r="GDA1961" s="619"/>
      <c r="GDB1961" s="619"/>
      <c r="GDC1961" s="619"/>
      <c r="GDD1961" s="619"/>
      <c r="GDE1961" s="619"/>
      <c r="GDF1961" s="619"/>
      <c r="GDG1961" s="619"/>
      <c r="GDH1961" s="619"/>
      <c r="GDI1961" s="619"/>
      <c r="GDJ1961" s="619"/>
      <c r="GDK1961" s="619"/>
      <c r="GDL1961" s="619"/>
      <c r="GDM1961" s="619"/>
      <c r="GDN1961" s="619"/>
      <c r="GDO1961" s="619"/>
      <c r="GDP1961" s="619"/>
      <c r="GDQ1961" s="619"/>
      <c r="GDR1961" s="619"/>
      <c r="GDS1961" s="619"/>
      <c r="GDT1961" s="619"/>
      <c r="GDU1961" s="619"/>
      <c r="GDV1961" s="619"/>
      <c r="GDW1961" s="619"/>
      <c r="GDX1961" s="619"/>
      <c r="GDY1961" s="619"/>
      <c r="GDZ1961" s="619"/>
      <c r="GEA1961" s="619"/>
      <c r="GEB1961" s="619"/>
      <c r="GEC1961" s="619"/>
      <c r="GED1961" s="619"/>
      <c r="GEE1961" s="619"/>
      <c r="GEF1961" s="619"/>
      <c r="GEG1961" s="619"/>
      <c r="GEH1961" s="619"/>
      <c r="GEI1961" s="619"/>
      <c r="GEJ1961" s="619"/>
      <c r="GEK1961" s="619"/>
      <c r="GEL1961" s="619"/>
      <c r="GEM1961" s="619"/>
      <c r="GEN1961" s="619"/>
      <c r="GEO1961" s="619"/>
      <c r="GEP1961" s="619"/>
      <c r="GEQ1961" s="619"/>
      <c r="GER1961" s="619"/>
      <c r="GES1961" s="619"/>
      <c r="GET1961" s="619"/>
      <c r="GEU1961" s="619"/>
      <c r="GEV1961" s="619"/>
      <c r="GEW1961" s="619"/>
      <c r="GEX1961" s="619"/>
      <c r="GEY1961" s="619"/>
      <c r="GEZ1961" s="619"/>
      <c r="GFA1961" s="619"/>
      <c r="GFB1961" s="619"/>
      <c r="GFC1961" s="619"/>
      <c r="GFD1961" s="619"/>
      <c r="GFE1961" s="619"/>
      <c r="GFF1961" s="619"/>
      <c r="GFG1961" s="619"/>
      <c r="GFH1961" s="619"/>
      <c r="GFI1961" s="619"/>
      <c r="GFJ1961" s="619"/>
      <c r="GFK1961" s="619"/>
      <c r="GFL1961" s="619"/>
      <c r="GFM1961" s="619"/>
      <c r="GFN1961" s="619"/>
      <c r="GFO1961" s="619"/>
      <c r="GFP1961" s="619"/>
      <c r="GFQ1961" s="619"/>
      <c r="GFR1961" s="619"/>
      <c r="GFS1961" s="619"/>
      <c r="GFT1961" s="619"/>
      <c r="GFU1961" s="619"/>
      <c r="GFV1961" s="619"/>
      <c r="GFW1961" s="619"/>
      <c r="GFX1961" s="619"/>
      <c r="GFY1961" s="619"/>
      <c r="GFZ1961" s="619"/>
      <c r="GGA1961" s="619"/>
      <c r="GGB1961" s="619"/>
      <c r="GGC1961" s="619"/>
      <c r="GGD1961" s="619"/>
      <c r="GGE1961" s="619"/>
      <c r="GGF1961" s="619"/>
      <c r="GGG1961" s="619"/>
      <c r="GGH1961" s="619"/>
      <c r="GGI1961" s="619"/>
      <c r="GGJ1961" s="619"/>
      <c r="GGK1961" s="619"/>
      <c r="GGL1961" s="619"/>
      <c r="GGM1961" s="619"/>
      <c r="GGN1961" s="619"/>
      <c r="GGO1961" s="619"/>
      <c r="GGP1961" s="619"/>
      <c r="GGQ1961" s="619"/>
      <c r="GGR1961" s="619"/>
      <c r="GGS1961" s="619"/>
      <c r="GGT1961" s="619"/>
      <c r="GGU1961" s="619"/>
      <c r="GGV1961" s="619"/>
      <c r="GGW1961" s="619"/>
      <c r="GGX1961" s="619"/>
      <c r="GGY1961" s="619"/>
      <c r="GGZ1961" s="619"/>
      <c r="GHA1961" s="619"/>
      <c r="GHB1961" s="619"/>
      <c r="GHC1961" s="619"/>
      <c r="GHD1961" s="619"/>
      <c r="GHE1961" s="619"/>
      <c r="GHF1961" s="619"/>
      <c r="GHG1961" s="619"/>
      <c r="GHH1961" s="619"/>
      <c r="GHI1961" s="619"/>
      <c r="GHJ1961" s="619"/>
      <c r="GHK1961" s="619"/>
      <c r="GHL1961" s="619"/>
      <c r="GHM1961" s="619"/>
      <c r="GHN1961" s="619"/>
      <c r="GHO1961" s="619"/>
      <c r="GHP1961" s="619"/>
      <c r="GHQ1961" s="619"/>
      <c r="GHR1961" s="619"/>
      <c r="GHS1961" s="619"/>
      <c r="GHT1961" s="619"/>
      <c r="GHU1961" s="619"/>
      <c r="GHV1961" s="619"/>
      <c r="GHW1961" s="619"/>
      <c r="GHX1961" s="619"/>
      <c r="GHY1961" s="619"/>
      <c r="GHZ1961" s="619"/>
      <c r="GIA1961" s="619"/>
      <c r="GIB1961" s="619"/>
      <c r="GIC1961" s="619"/>
      <c r="GID1961" s="619"/>
      <c r="GIE1961" s="619"/>
      <c r="GIF1961" s="619"/>
      <c r="GIG1961" s="619"/>
      <c r="GIH1961" s="619"/>
      <c r="GII1961" s="619"/>
      <c r="GIJ1961" s="619"/>
      <c r="GIK1961" s="619"/>
      <c r="GIL1961" s="619"/>
      <c r="GIM1961" s="619"/>
      <c r="GIN1961" s="619"/>
      <c r="GIO1961" s="619"/>
      <c r="GIP1961" s="619"/>
      <c r="GIQ1961" s="619"/>
      <c r="GIR1961" s="619"/>
      <c r="GIS1961" s="619"/>
      <c r="GIT1961" s="619"/>
      <c r="GIU1961" s="619"/>
      <c r="GIV1961" s="619"/>
      <c r="GIW1961" s="619"/>
      <c r="GIX1961" s="619"/>
      <c r="GIY1961" s="619"/>
      <c r="GIZ1961" s="619"/>
      <c r="GJA1961" s="619"/>
      <c r="GJB1961" s="619"/>
      <c r="GJC1961" s="619"/>
      <c r="GJD1961" s="619"/>
      <c r="GJE1961" s="619"/>
      <c r="GJF1961" s="619"/>
      <c r="GJG1961" s="619"/>
      <c r="GJH1961" s="619"/>
      <c r="GJI1961" s="619"/>
      <c r="GJJ1961" s="619"/>
      <c r="GJK1961" s="619"/>
      <c r="GJL1961" s="619"/>
      <c r="GJM1961" s="619"/>
      <c r="GJN1961" s="619"/>
      <c r="GJO1961" s="619"/>
      <c r="GJP1961" s="619"/>
      <c r="GJQ1961" s="619"/>
      <c r="GJR1961" s="619"/>
      <c r="GJS1961" s="619"/>
      <c r="GJT1961" s="619"/>
      <c r="GJU1961" s="619"/>
      <c r="GJV1961" s="619"/>
      <c r="GJW1961" s="619"/>
      <c r="GJX1961" s="619"/>
      <c r="GJY1961" s="619"/>
      <c r="GJZ1961" s="619"/>
      <c r="GKA1961" s="619"/>
      <c r="GKB1961" s="619"/>
      <c r="GKC1961" s="619"/>
      <c r="GKD1961" s="619"/>
      <c r="GKE1961" s="619"/>
      <c r="GKF1961" s="619"/>
      <c r="GKG1961" s="619"/>
      <c r="GKH1961" s="619"/>
      <c r="GKI1961" s="619"/>
      <c r="GKJ1961" s="619"/>
      <c r="GKK1961" s="619"/>
      <c r="GKL1961" s="619"/>
      <c r="GKM1961" s="619"/>
      <c r="GKN1961" s="619"/>
      <c r="GKO1961" s="619"/>
      <c r="GKP1961" s="619"/>
      <c r="GKQ1961" s="619"/>
      <c r="GKR1961" s="619"/>
      <c r="GKS1961" s="619"/>
      <c r="GKT1961" s="619"/>
      <c r="GKU1961" s="619"/>
      <c r="GKV1961" s="619"/>
      <c r="GKW1961" s="619"/>
      <c r="GKX1961" s="619"/>
      <c r="GKY1961" s="619"/>
      <c r="GKZ1961" s="619"/>
      <c r="GLA1961" s="619"/>
      <c r="GLB1961" s="619"/>
      <c r="GLC1961" s="619"/>
      <c r="GLD1961" s="619"/>
      <c r="GLE1961" s="619"/>
      <c r="GLF1961" s="619"/>
      <c r="GLG1961" s="619"/>
      <c r="GLH1961" s="619"/>
      <c r="GLI1961" s="619"/>
      <c r="GLJ1961" s="619"/>
      <c r="GLK1961" s="619"/>
      <c r="GLL1961" s="619"/>
      <c r="GLM1961" s="619"/>
      <c r="GLN1961" s="619"/>
      <c r="GLO1961" s="619"/>
      <c r="GLP1961" s="619"/>
      <c r="GLQ1961" s="619"/>
      <c r="GLR1961" s="619"/>
      <c r="GLS1961" s="619"/>
      <c r="GLT1961" s="619"/>
      <c r="GLU1961" s="619"/>
      <c r="GLV1961" s="619"/>
      <c r="GLW1961" s="619"/>
      <c r="GLX1961" s="619"/>
      <c r="GLY1961" s="619"/>
      <c r="GLZ1961" s="619"/>
      <c r="GMA1961" s="619"/>
      <c r="GMB1961" s="619"/>
      <c r="GMC1961" s="619"/>
      <c r="GMD1961" s="619"/>
      <c r="GME1961" s="619"/>
      <c r="GMF1961" s="619"/>
      <c r="GMG1961" s="619"/>
      <c r="GMH1961" s="619"/>
      <c r="GMI1961" s="619"/>
      <c r="GMJ1961" s="619"/>
      <c r="GMK1961" s="619"/>
      <c r="GML1961" s="619"/>
      <c r="GMM1961" s="619"/>
      <c r="GMN1961" s="619"/>
      <c r="GMO1961" s="619"/>
      <c r="GMP1961" s="619"/>
      <c r="GMQ1961" s="619"/>
      <c r="GMR1961" s="619"/>
      <c r="GMS1961" s="619"/>
      <c r="GMT1961" s="619"/>
      <c r="GMU1961" s="619"/>
      <c r="GMV1961" s="619"/>
      <c r="GMW1961" s="619"/>
      <c r="GMX1961" s="619"/>
      <c r="GMY1961" s="619"/>
      <c r="GMZ1961" s="619"/>
      <c r="GNA1961" s="619"/>
      <c r="GNB1961" s="619"/>
      <c r="GNC1961" s="619"/>
      <c r="GND1961" s="619"/>
      <c r="GNE1961" s="619"/>
      <c r="GNF1961" s="619"/>
      <c r="GNG1961" s="619"/>
      <c r="GNH1961" s="619"/>
      <c r="GNI1961" s="619"/>
      <c r="GNJ1961" s="619"/>
      <c r="GNK1961" s="619"/>
      <c r="GNL1961" s="619"/>
      <c r="GNM1961" s="619"/>
      <c r="GNN1961" s="619"/>
      <c r="GNO1961" s="619"/>
      <c r="GNP1961" s="619"/>
      <c r="GNQ1961" s="619"/>
      <c r="GNR1961" s="619"/>
      <c r="GNS1961" s="619"/>
      <c r="GNT1961" s="619"/>
      <c r="GNU1961" s="619"/>
      <c r="GNV1961" s="619"/>
      <c r="GNW1961" s="619"/>
      <c r="GNX1961" s="619"/>
      <c r="GNY1961" s="619"/>
      <c r="GNZ1961" s="619"/>
      <c r="GOA1961" s="619"/>
      <c r="GOB1961" s="619"/>
      <c r="GOC1961" s="619"/>
      <c r="GOD1961" s="619"/>
      <c r="GOE1961" s="619"/>
      <c r="GOF1961" s="619"/>
      <c r="GOG1961" s="619"/>
      <c r="GOH1961" s="619"/>
      <c r="GOI1961" s="619"/>
      <c r="GOJ1961" s="619"/>
      <c r="GOK1961" s="619"/>
      <c r="GOL1961" s="619"/>
      <c r="GOM1961" s="619"/>
      <c r="GON1961" s="619"/>
      <c r="GOO1961" s="619"/>
      <c r="GOP1961" s="619"/>
      <c r="GOQ1961" s="619"/>
      <c r="GOR1961" s="619"/>
      <c r="GOS1961" s="619"/>
      <c r="GOT1961" s="619"/>
      <c r="GOU1961" s="619"/>
      <c r="GOV1961" s="619"/>
      <c r="GOW1961" s="619"/>
      <c r="GOX1961" s="619"/>
      <c r="GOY1961" s="619"/>
      <c r="GOZ1961" s="619"/>
      <c r="GPA1961" s="619"/>
      <c r="GPB1961" s="619"/>
      <c r="GPC1961" s="619"/>
      <c r="GPD1961" s="619"/>
      <c r="GPE1961" s="619"/>
      <c r="GPF1961" s="619"/>
      <c r="GPG1961" s="619"/>
      <c r="GPH1961" s="619"/>
      <c r="GPI1961" s="619"/>
      <c r="GPJ1961" s="619"/>
      <c r="GPK1961" s="619"/>
      <c r="GPL1961" s="619"/>
      <c r="GPM1961" s="619"/>
      <c r="GPN1961" s="619"/>
      <c r="GPO1961" s="619"/>
      <c r="GPP1961" s="619"/>
      <c r="GPQ1961" s="619"/>
      <c r="GPR1961" s="619"/>
      <c r="GPS1961" s="619"/>
      <c r="GPT1961" s="619"/>
      <c r="GPU1961" s="619"/>
      <c r="GPV1961" s="619"/>
      <c r="GPW1961" s="619"/>
      <c r="GPX1961" s="619"/>
      <c r="GPY1961" s="619"/>
      <c r="GPZ1961" s="619"/>
      <c r="GQA1961" s="619"/>
      <c r="GQB1961" s="619"/>
      <c r="GQC1961" s="619"/>
      <c r="GQD1961" s="619"/>
      <c r="GQE1961" s="619"/>
      <c r="GQF1961" s="619"/>
      <c r="GQG1961" s="619"/>
      <c r="GQH1961" s="619"/>
      <c r="GQI1961" s="619"/>
      <c r="GQJ1961" s="619"/>
      <c r="GQK1961" s="619"/>
      <c r="GQL1961" s="619"/>
      <c r="GQM1961" s="619"/>
      <c r="GQN1961" s="619"/>
      <c r="GQO1961" s="619"/>
      <c r="GQP1961" s="619"/>
      <c r="GQQ1961" s="619"/>
      <c r="GQR1961" s="619"/>
      <c r="GQS1961" s="619"/>
      <c r="GQT1961" s="619"/>
      <c r="GQU1961" s="619"/>
      <c r="GQV1961" s="619"/>
      <c r="GQW1961" s="619"/>
      <c r="GQX1961" s="619"/>
      <c r="GQY1961" s="619"/>
      <c r="GQZ1961" s="619"/>
      <c r="GRA1961" s="619"/>
      <c r="GRB1961" s="619"/>
      <c r="GRC1961" s="619"/>
      <c r="GRD1961" s="619"/>
      <c r="GRE1961" s="619"/>
      <c r="GRF1961" s="619"/>
      <c r="GRG1961" s="619"/>
      <c r="GRH1961" s="619"/>
      <c r="GRI1961" s="619"/>
      <c r="GRJ1961" s="619"/>
      <c r="GRK1961" s="619"/>
      <c r="GRL1961" s="619"/>
      <c r="GRM1961" s="619"/>
      <c r="GRN1961" s="619"/>
      <c r="GRO1961" s="619"/>
      <c r="GRP1961" s="619"/>
      <c r="GRQ1961" s="619"/>
      <c r="GRR1961" s="619"/>
      <c r="GRS1961" s="619"/>
      <c r="GRT1961" s="619"/>
      <c r="GRU1961" s="619"/>
      <c r="GRV1961" s="619"/>
      <c r="GRW1961" s="619"/>
      <c r="GRX1961" s="619"/>
      <c r="GRY1961" s="619"/>
      <c r="GRZ1961" s="619"/>
      <c r="GSA1961" s="619"/>
      <c r="GSB1961" s="619"/>
      <c r="GSC1961" s="619"/>
      <c r="GSD1961" s="619"/>
      <c r="GSE1961" s="619"/>
      <c r="GSF1961" s="619"/>
      <c r="GSG1961" s="619"/>
      <c r="GSH1961" s="619"/>
      <c r="GSI1961" s="619"/>
      <c r="GSJ1961" s="619"/>
      <c r="GSK1961" s="619"/>
      <c r="GSL1961" s="619"/>
      <c r="GSM1961" s="619"/>
      <c r="GSN1961" s="619"/>
      <c r="GSO1961" s="619"/>
      <c r="GSP1961" s="619"/>
      <c r="GSQ1961" s="619"/>
      <c r="GSR1961" s="619"/>
      <c r="GSS1961" s="619"/>
      <c r="GST1961" s="619"/>
      <c r="GSU1961" s="619"/>
      <c r="GSV1961" s="619"/>
      <c r="GSW1961" s="619"/>
      <c r="GSX1961" s="619"/>
      <c r="GSY1961" s="619"/>
      <c r="GSZ1961" s="619"/>
      <c r="GTA1961" s="619"/>
      <c r="GTB1961" s="619"/>
      <c r="GTC1961" s="619"/>
      <c r="GTD1961" s="619"/>
      <c r="GTE1961" s="619"/>
      <c r="GTF1961" s="619"/>
      <c r="GTG1961" s="619"/>
      <c r="GTH1961" s="619"/>
      <c r="GTI1961" s="619"/>
      <c r="GTJ1961" s="619"/>
      <c r="GTK1961" s="619"/>
      <c r="GTL1961" s="619"/>
      <c r="GTM1961" s="619"/>
      <c r="GTN1961" s="619"/>
      <c r="GTO1961" s="619"/>
      <c r="GTP1961" s="619"/>
      <c r="GTQ1961" s="619"/>
      <c r="GTR1961" s="619"/>
      <c r="GTS1961" s="619"/>
      <c r="GTT1961" s="619"/>
      <c r="GTU1961" s="619"/>
      <c r="GTV1961" s="619"/>
      <c r="GTW1961" s="619"/>
      <c r="GTX1961" s="619"/>
      <c r="GTY1961" s="619"/>
      <c r="GTZ1961" s="619"/>
      <c r="GUA1961" s="619"/>
      <c r="GUB1961" s="619"/>
      <c r="GUC1961" s="619"/>
      <c r="GUD1961" s="619"/>
      <c r="GUE1961" s="619"/>
      <c r="GUF1961" s="619"/>
      <c r="GUG1961" s="619"/>
      <c r="GUH1961" s="619"/>
      <c r="GUI1961" s="619"/>
      <c r="GUJ1961" s="619"/>
      <c r="GUK1961" s="619"/>
      <c r="GUL1961" s="619"/>
      <c r="GUM1961" s="619"/>
      <c r="GUN1961" s="619"/>
      <c r="GUO1961" s="619"/>
      <c r="GUP1961" s="619"/>
      <c r="GUQ1961" s="619"/>
      <c r="GUR1961" s="619"/>
      <c r="GUS1961" s="619"/>
      <c r="GUT1961" s="619"/>
      <c r="GUU1961" s="619"/>
      <c r="GUV1961" s="619"/>
      <c r="GUW1961" s="619"/>
      <c r="GUX1961" s="619"/>
      <c r="GUY1961" s="619"/>
      <c r="GUZ1961" s="619"/>
      <c r="GVA1961" s="619"/>
      <c r="GVB1961" s="619"/>
      <c r="GVC1961" s="619"/>
      <c r="GVD1961" s="619"/>
      <c r="GVE1961" s="619"/>
      <c r="GVF1961" s="619"/>
      <c r="GVG1961" s="619"/>
      <c r="GVH1961" s="619"/>
      <c r="GVI1961" s="619"/>
      <c r="GVJ1961" s="619"/>
      <c r="GVK1961" s="619"/>
      <c r="GVL1961" s="619"/>
      <c r="GVM1961" s="619"/>
      <c r="GVN1961" s="619"/>
      <c r="GVO1961" s="619"/>
      <c r="GVP1961" s="619"/>
      <c r="GVQ1961" s="619"/>
      <c r="GVR1961" s="619"/>
      <c r="GVS1961" s="619"/>
      <c r="GVT1961" s="619"/>
      <c r="GVU1961" s="619"/>
      <c r="GVV1961" s="619"/>
      <c r="GVW1961" s="619"/>
      <c r="GVX1961" s="619"/>
      <c r="GVY1961" s="619"/>
      <c r="GVZ1961" s="619"/>
      <c r="GWA1961" s="619"/>
      <c r="GWB1961" s="619"/>
      <c r="GWC1961" s="619"/>
      <c r="GWD1961" s="619"/>
      <c r="GWE1961" s="619"/>
      <c r="GWF1961" s="619"/>
      <c r="GWG1961" s="619"/>
      <c r="GWH1961" s="619"/>
      <c r="GWI1961" s="619"/>
      <c r="GWJ1961" s="619"/>
      <c r="GWK1961" s="619"/>
      <c r="GWL1961" s="619"/>
      <c r="GWM1961" s="619"/>
      <c r="GWN1961" s="619"/>
      <c r="GWO1961" s="619"/>
      <c r="GWP1961" s="619"/>
      <c r="GWQ1961" s="619"/>
      <c r="GWR1961" s="619"/>
      <c r="GWS1961" s="619"/>
      <c r="GWT1961" s="619"/>
      <c r="GWU1961" s="619"/>
      <c r="GWV1961" s="619"/>
      <c r="GWW1961" s="619"/>
      <c r="GWX1961" s="619"/>
      <c r="GWY1961" s="619"/>
      <c r="GWZ1961" s="619"/>
      <c r="GXA1961" s="619"/>
      <c r="GXB1961" s="619"/>
      <c r="GXC1961" s="619"/>
      <c r="GXD1961" s="619"/>
      <c r="GXE1961" s="619"/>
      <c r="GXF1961" s="619"/>
      <c r="GXG1961" s="619"/>
      <c r="GXH1961" s="619"/>
      <c r="GXI1961" s="619"/>
      <c r="GXJ1961" s="619"/>
      <c r="GXK1961" s="619"/>
      <c r="GXL1961" s="619"/>
      <c r="GXM1961" s="619"/>
      <c r="GXN1961" s="619"/>
      <c r="GXO1961" s="619"/>
      <c r="GXP1961" s="619"/>
      <c r="GXQ1961" s="619"/>
      <c r="GXR1961" s="619"/>
      <c r="GXS1961" s="619"/>
      <c r="GXT1961" s="619"/>
      <c r="GXU1961" s="619"/>
      <c r="GXV1961" s="619"/>
      <c r="GXW1961" s="619"/>
      <c r="GXX1961" s="619"/>
      <c r="GXY1961" s="619"/>
      <c r="GXZ1961" s="619"/>
      <c r="GYA1961" s="619"/>
      <c r="GYB1961" s="619"/>
      <c r="GYC1961" s="619"/>
      <c r="GYD1961" s="619"/>
      <c r="GYE1961" s="619"/>
      <c r="GYF1961" s="619"/>
      <c r="GYG1961" s="619"/>
      <c r="GYH1961" s="619"/>
      <c r="GYI1961" s="619"/>
      <c r="GYJ1961" s="619"/>
      <c r="GYK1961" s="619"/>
      <c r="GYL1961" s="619"/>
      <c r="GYM1961" s="619"/>
      <c r="GYN1961" s="619"/>
      <c r="GYO1961" s="619"/>
      <c r="GYP1961" s="619"/>
      <c r="GYQ1961" s="619"/>
      <c r="GYR1961" s="619"/>
      <c r="GYS1961" s="619"/>
      <c r="GYT1961" s="619"/>
      <c r="GYU1961" s="619"/>
      <c r="GYV1961" s="619"/>
      <c r="GYW1961" s="619"/>
      <c r="GYX1961" s="619"/>
      <c r="GYY1961" s="619"/>
      <c r="GYZ1961" s="619"/>
      <c r="GZA1961" s="619"/>
      <c r="GZB1961" s="619"/>
      <c r="GZC1961" s="619"/>
      <c r="GZD1961" s="619"/>
      <c r="GZE1961" s="619"/>
      <c r="GZF1961" s="619"/>
      <c r="GZG1961" s="619"/>
      <c r="GZH1961" s="619"/>
      <c r="GZI1961" s="619"/>
      <c r="GZJ1961" s="619"/>
      <c r="GZK1961" s="619"/>
      <c r="GZL1961" s="619"/>
      <c r="GZM1961" s="619"/>
      <c r="GZN1961" s="619"/>
      <c r="GZO1961" s="619"/>
      <c r="GZP1961" s="619"/>
      <c r="GZQ1961" s="619"/>
      <c r="GZR1961" s="619"/>
      <c r="GZS1961" s="619"/>
      <c r="GZT1961" s="619"/>
      <c r="GZU1961" s="619"/>
      <c r="GZV1961" s="619"/>
      <c r="GZW1961" s="619"/>
      <c r="GZX1961" s="619"/>
      <c r="GZY1961" s="619"/>
      <c r="GZZ1961" s="619"/>
      <c r="HAA1961" s="619"/>
      <c r="HAB1961" s="619"/>
      <c r="HAC1961" s="619"/>
      <c r="HAD1961" s="619"/>
      <c r="HAE1961" s="619"/>
      <c r="HAF1961" s="619"/>
      <c r="HAG1961" s="619"/>
      <c r="HAH1961" s="619"/>
      <c r="HAI1961" s="619"/>
      <c r="HAJ1961" s="619"/>
      <c r="HAK1961" s="619"/>
      <c r="HAL1961" s="619"/>
      <c r="HAM1961" s="619"/>
      <c r="HAN1961" s="619"/>
      <c r="HAO1961" s="619"/>
      <c r="HAP1961" s="619"/>
      <c r="HAQ1961" s="619"/>
      <c r="HAR1961" s="619"/>
      <c r="HAS1961" s="619"/>
      <c r="HAT1961" s="619"/>
      <c r="HAU1961" s="619"/>
      <c r="HAV1961" s="619"/>
      <c r="HAW1961" s="619"/>
      <c r="HAX1961" s="619"/>
      <c r="HAY1961" s="619"/>
      <c r="HAZ1961" s="619"/>
      <c r="HBA1961" s="619"/>
      <c r="HBB1961" s="619"/>
      <c r="HBC1961" s="619"/>
      <c r="HBD1961" s="619"/>
      <c r="HBE1961" s="619"/>
      <c r="HBF1961" s="619"/>
      <c r="HBG1961" s="619"/>
      <c r="HBH1961" s="619"/>
      <c r="HBI1961" s="619"/>
      <c r="HBJ1961" s="619"/>
      <c r="HBK1961" s="619"/>
      <c r="HBL1961" s="619"/>
      <c r="HBM1961" s="619"/>
      <c r="HBN1961" s="619"/>
      <c r="HBO1961" s="619"/>
      <c r="HBP1961" s="619"/>
      <c r="HBQ1961" s="619"/>
      <c r="HBR1961" s="619"/>
      <c r="HBS1961" s="619"/>
      <c r="HBT1961" s="619"/>
      <c r="HBU1961" s="619"/>
      <c r="HBV1961" s="619"/>
      <c r="HBW1961" s="619"/>
      <c r="HBX1961" s="619"/>
      <c r="HBY1961" s="619"/>
      <c r="HBZ1961" s="619"/>
      <c r="HCA1961" s="619"/>
      <c r="HCB1961" s="619"/>
      <c r="HCC1961" s="619"/>
      <c r="HCD1961" s="619"/>
      <c r="HCE1961" s="619"/>
      <c r="HCF1961" s="619"/>
      <c r="HCG1961" s="619"/>
      <c r="HCH1961" s="619"/>
      <c r="HCI1961" s="619"/>
      <c r="HCJ1961" s="619"/>
      <c r="HCK1961" s="619"/>
      <c r="HCL1961" s="619"/>
      <c r="HCM1961" s="619"/>
      <c r="HCN1961" s="619"/>
      <c r="HCO1961" s="619"/>
      <c r="HCP1961" s="619"/>
      <c r="HCQ1961" s="619"/>
      <c r="HCR1961" s="619"/>
      <c r="HCS1961" s="619"/>
      <c r="HCT1961" s="619"/>
      <c r="HCU1961" s="619"/>
      <c r="HCV1961" s="619"/>
      <c r="HCW1961" s="619"/>
      <c r="HCX1961" s="619"/>
      <c r="HCY1961" s="619"/>
      <c r="HCZ1961" s="619"/>
      <c r="HDA1961" s="619"/>
      <c r="HDB1961" s="619"/>
      <c r="HDC1961" s="619"/>
      <c r="HDD1961" s="619"/>
      <c r="HDE1961" s="619"/>
      <c r="HDF1961" s="619"/>
      <c r="HDG1961" s="619"/>
      <c r="HDH1961" s="619"/>
      <c r="HDI1961" s="619"/>
      <c r="HDJ1961" s="619"/>
      <c r="HDK1961" s="619"/>
      <c r="HDL1961" s="619"/>
      <c r="HDM1961" s="619"/>
      <c r="HDN1961" s="619"/>
      <c r="HDO1961" s="619"/>
      <c r="HDP1961" s="619"/>
      <c r="HDQ1961" s="619"/>
      <c r="HDR1961" s="619"/>
      <c r="HDS1961" s="619"/>
      <c r="HDT1961" s="619"/>
      <c r="HDU1961" s="619"/>
      <c r="HDV1961" s="619"/>
      <c r="HDW1961" s="619"/>
      <c r="HDX1961" s="619"/>
      <c r="HDY1961" s="619"/>
      <c r="HDZ1961" s="619"/>
      <c r="HEA1961" s="619"/>
      <c r="HEB1961" s="619"/>
      <c r="HEC1961" s="619"/>
      <c r="HED1961" s="619"/>
      <c r="HEE1961" s="619"/>
      <c r="HEF1961" s="619"/>
      <c r="HEG1961" s="619"/>
      <c r="HEH1961" s="619"/>
      <c r="HEI1961" s="619"/>
      <c r="HEJ1961" s="619"/>
      <c r="HEK1961" s="619"/>
      <c r="HEL1961" s="619"/>
      <c r="HEM1961" s="619"/>
      <c r="HEN1961" s="619"/>
      <c r="HEO1961" s="619"/>
      <c r="HEP1961" s="619"/>
      <c r="HEQ1961" s="619"/>
      <c r="HER1961" s="619"/>
      <c r="HES1961" s="619"/>
      <c r="HET1961" s="619"/>
      <c r="HEU1961" s="619"/>
      <c r="HEV1961" s="619"/>
      <c r="HEW1961" s="619"/>
      <c r="HEX1961" s="619"/>
      <c r="HEY1961" s="619"/>
      <c r="HEZ1961" s="619"/>
      <c r="HFA1961" s="619"/>
      <c r="HFB1961" s="619"/>
      <c r="HFC1961" s="619"/>
      <c r="HFD1961" s="619"/>
      <c r="HFE1961" s="619"/>
      <c r="HFF1961" s="619"/>
      <c r="HFG1961" s="619"/>
      <c r="HFH1961" s="619"/>
      <c r="HFI1961" s="619"/>
      <c r="HFJ1961" s="619"/>
      <c r="HFK1961" s="619"/>
      <c r="HFL1961" s="619"/>
      <c r="HFM1961" s="619"/>
      <c r="HFN1961" s="619"/>
      <c r="HFO1961" s="619"/>
      <c r="HFP1961" s="619"/>
      <c r="HFQ1961" s="619"/>
      <c r="HFR1961" s="619"/>
      <c r="HFS1961" s="619"/>
      <c r="HFT1961" s="619"/>
      <c r="HFU1961" s="619"/>
      <c r="HFV1961" s="619"/>
      <c r="HFW1961" s="619"/>
      <c r="HFX1961" s="619"/>
      <c r="HFY1961" s="619"/>
      <c r="HFZ1961" s="619"/>
      <c r="HGA1961" s="619"/>
      <c r="HGB1961" s="619"/>
      <c r="HGC1961" s="619"/>
      <c r="HGD1961" s="619"/>
      <c r="HGE1961" s="619"/>
      <c r="HGF1961" s="619"/>
      <c r="HGG1961" s="619"/>
      <c r="HGH1961" s="619"/>
      <c r="HGI1961" s="619"/>
      <c r="HGJ1961" s="619"/>
      <c r="HGK1961" s="619"/>
      <c r="HGL1961" s="619"/>
      <c r="HGM1961" s="619"/>
      <c r="HGN1961" s="619"/>
      <c r="HGO1961" s="619"/>
      <c r="HGP1961" s="619"/>
      <c r="HGQ1961" s="619"/>
      <c r="HGR1961" s="619"/>
      <c r="HGS1961" s="619"/>
      <c r="HGT1961" s="619"/>
      <c r="HGU1961" s="619"/>
      <c r="HGV1961" s="619"/>
      <c r="HGW1961" s="619"/>
      <c r="HGX1961" s="619"/>
      <c r="HGY1961" s="619"/>
      <c r="HGZ1961" s="619"/>
      <c r="HHA1961" s="619"/>
      <c r="HHB1961" s="619"/>
      <c r="HHC1961" s="619"/>
      <c r="HHD1961" s="619"/>
      <c r="HHE1961" s="619"/>
      <c r="HHF1961" s="619"/>
      <c r="HHG1961" s="619"/>
      <c r="HHH1961" s="619"/>
      <c r="HHI1961" s="619"/>
      <c r="HHJ1961" s="619"/>
      <c r="HHK1961" s="619"/>
      <c r="HHL1961" s="619"/>
      <c r="HHM1961" s="619"/>
      <c r="HHN1961" s="619"/>
      <c r="HHO1961" s="619"/>
      <c r="HHP1961" s="619"/>
      <c r="HHQ1961" s="619"/>
      <c r="HHR1961" s="619"/>
      <c r="HHS1961" s="619"/>
      <c r="HHT1961" s="619"/>
      <c r="HHU1961" s="619"/>
      <c r="HHV1961" s="619"/>
      <c r="HHW1961" s="619"/>
      <c r="HHX1961" s="619"/>
      <c r="HHY1961" s="619"/>
      <c r="HHZ1961" s="619"/>
      <c r="HIA1961" s="619"/>
      <c r="HIB1961" s="619"/>
      <c r="HIC1961" s="619"/>
      <c r="HID1961" s="619"/>
      <c r="HIE1961" s="619"/>
      <c r="HIF1961" s="619"/>
      <c r="HIG1961" s="619"/>
      <c r="HIH1961" s="619"/>
      <c r="HII1961" s="619"/>
      <c r="HIJ1961" s="619"/>
      <c r="HIK1961" s="619"/>
      <c r="HIL1961" s="619"/>
      <c r="HIM1961" s="619"/>
      <c r="HIN1961" s="619"/>
      <c r="HIO1961" s="619"/>
      <c r="HIP1961" s="619"/>
      <c r="HIQ1961" s="619"/>
      <c r="HIR1961" s="619"/>
      <c r="HIS1961" s="619"/>
      <c r="HIT1961" s="619"/>
      <c r="HIU1961" s="619"/>
      <c r="HIV1961" s="619"/>
      <c r="HIW1961" s="619"/>
      <c r="HIX1961" s="619"/>
      <c r="HIY1961" s="619"/>
      <c r="HIZ1961" s="619"/>
      <c r="HJA1961" s="619"/>
      <c r="HJB1961" s="619"/>
      <c r="HJC1961" s="619"/>
      <c r="HJD1961" s="619"/>
      <c r="HJE1961" s="619"/>
      <c r="HJF1961" s="619"/>
      <c r="HJG1961" s="619"/>
      <c r="HJH1961" s="619"/>
      <c r="HJI1961" s="619"/>
      <c r="HJJ1961" s="619"/>
      <c r="HJK1961" s="619"/>
      <c r="HJL1961" s="619"/>
      <c r="HJM1961" s="619"/>
      <c r="HJN1961" s="619"/>
      <c r="HJO1961" s="619"/>
      <c r="HJP1961" s="619"/>
      <c r="HJQ1961" s="619"/>
      <c r="HJR1961" s="619"/>
      <c r="HJS1961" s="619"/>
      <c r="HJT1961" s="619"/>
      <c r="HJU1961" s="619"/>
      <c r="HJV1961" s="619"/>
      <c r="HJW1961" s="619"/>
      <c r="HJX1961" s="619"/>
      <c r="HJY1961" s="619"/>
      <c r="HJZ1961" s="619"/>
      <c r="HKA1961" s="619"/>
      <c r="HKB1961" s="619"/>
      <c r="HKC1961" s="619"/>
      <c r="HKD1961" s="619"/>
      <c r="HKE1961" s="619"/>
      <c r="HKF1961" s="619"/>
      <c r="HKG1961" s="619"/>
      <c r="HKH1961" s="619"/>
      <c r="HKI1961" s="619"/>
      <c r="HKJ1961" s="619"/>
      <c r="HKK1961" s="619"/>
      <c r="HKL1961" s="619"/>
      <c r="HKM1961" s="619"/>
      <c r="HKN1961" s="619"/>
      <c r="HKO1961" s="619"/>
      <c r="HKP1961" s="619"/>
      <c r="HKQ1961" s="619"/>
      <c r="HKR1961" s="619"/>
      <c r="HKS1961" s="619"/>
      <c r="HKT1961" s="619"/>
      <c r="HKU1961" s="619"/>
      <c r="HKV1961" s="619"/>
      <c r="HKW1961" s="619"/>
      <c r="HKX1961" s="619"/>
      <c r="HKY1961" s="619"/>
      <c r="HKZ1961" s="619"/>
      <c r="HLA1961" s="619"/>
      <c r="HLB1961" s="619"/>
      <c r="HLC1961" s="619"/>
      <c r="HLD1961" s="619"/>
      <c r="HLE1961" s="619"/>
      <c r="HLF1961" s="619"/>
      <c r="HLG1961" s="619"/>
      <c r="HLH1961" s="619"/>
      <c r="HLI1961" s="619"/>
      <c r="HLJ1961" s="619"/>
      <c r="HLK1961" s="619"/>
      <c r="HLL1961" s="619"/>
      <c r="HLM1961" s="619"/>
      <c r="HLN1961" s="619"/>
      <c r="HLO1961" s="619"/>
      <c r="HLP1961" s="619"/>
      <c r="HLQ1961" s="619"/>
      <c r="HLR1961" s="619"/>
      <c r="HLS1961" s="619"/>
      <c r="HLT1961" s="619"/>
      <c r="HLU1961" s="619"/>
      <c r="HLV1961" s="619"/>
      <c r="HLW1961" s="619"/>
      <c r="HLX1961" s="619"/>
      <c r="HLY1961" s="619"/>
      <c r="HLZ1961" s="619"/>
      <c r="HMA1961" s="619"/>
      <c r="HMB1961" s="619"/>
      <c r="HMC1961" s="619"/>
      <c r="HMD1961" s="619"/>
      <c r="HME1961" s="619"/>
      <c r="HMF1961" s="619"/>
      <c r="HMG1961" s="619"/>
      <c r="HMH1961" s="619"/>
      <c r="HMI1961" s="619"/>
      <c r="HMJ1961" s="619"/>
      <c r="HMK1961" s="619"/>
      <c r="HML1961" s="619"/>
      <c r="HMM1961" s="619"/>
      <c r="HMN1961" s="619"/>
      <c r="HMO1961" s="619"/>
      <c r="HMP1961" s="619"/>
      <c r="HMQ1961" s="619"/>
      <c r="HMR1961" s="619"/>
      <c r="HMS1961" s="619"/>
      <c r="HMT1961" s="619"/>
      <c r="HMU1961" s="619"/>
      <c r="HMV1961" s="619"/>
      <c r="HMW1961" s="619"/>
      <c r="HMX1961" s="619"/>
      <c r="HMY1961" s="619"/>
      <c r="HMZ1961" s="619"/>
      <c r="HNA1961" s="619"/>
      <c r="HNB1961" s="619"/>
      <c r="HNC1961" s="619"/>
      <c r="HND1961" s="619"/>
      <c r="HNE1961" s="619"/>
      <c r="HNF1961" s="619"/>
      <c r="HNG1961" s="619"/>
      <c r="HNH1961" s="619"/>
      <c r="HNI1961" s="619"/>
      <c r="HNJ1961" s="619"/>
      <c r="HNK1961" s="619"/>
      <c r="HNL1961" s="619"/>
      <c r="HNM1961" s="619"/>
      <c r="HNN1961" s="619"/>
      <c r="HNO1961" s="619"/>
      <c r="HNP1961" s="619"/>
      <c r="HNQ1961" s="619"/>
      <c r="HNR1961" s="619"/>
      <c r="HNS1961" s="619"/>
      <c r="HNT1961" s="619"/>
      <c r="HNU1961" s="619"/>
      <c r="HNV1961" s="619"/>
      <c r="HNW1961" s="619"/>
      <c r="HNX1961" s="619"/>
      <c r="HNY1961" s="619"/>
      <c r="HNZ1961" s="619"/>
      <c r="HOA1961" s="619"/>
      <c r="HOB1961" s="619"/>
      <c r="HOC1961" s="619"/>
      <c r="HOD1961" s="619"/>
      <c r="HOE1961" s="619"/>
      <c r="HOF1961" s="619"/>
      <c r="HOG1961" s="619"/>
      <c r="HOH1961" s="619"/>
      <c r="HOI1961" s="619"/>
      <c r="HOJ1961" s="619"/>
      <c r="HOK1961" s="619"/>
      <c r="HOL1961" s="619"/>
      <c r="HOM1961" s="619"/>
      <c r="HON1961" s="619"/>
      <c r="HOO1961" s="619"/>
      <c r="HOP1961" s="619"/>
      <c r="HOQ1961" s="619"/>
      <c r="HOR1961" s="619"/>
      <c r="HOS1961" s="619"/>
      <c r="HOT1961" s="619"/>
      <c r="HOU1961" s="619"/>
      <c r="HOV1961" s="619"/>
      <c r="HOW1961" s="619"/>
      <c r="HOX1961" s="619"/>
      <c r="HOY1961" s="619"/>
      <c r="HOZ1961" s="619"/>
      <c r="HPA1961" s="619"/>
      <c r="HPB1961" s="619"/>
      <c r="HPC1961" s="619"/>
      <c r="HPD1961" s="619"/>
      <c r="HPE1961" s="619"/>
      <c r="HPF1961" s="619"/>
      <c r="HPG1961" s="619"/>
      <c r="HPH1961" s="619"/>
      <c r="HPI1961" s="619"/>
      <c r="HPJ1961" s="619"/>
      <c r="HPK1961" s="619"/>
      <c r="HPL1961" s="619"/>
      <c r="HPM1961" s="619"/>
      <c r="HPN1961" s="619"/>
      <c r="HPO1961" s="619"/>
      <c r="HPP1961" s="619"/>
      <c r="HPQ1961" s="619"/>
      <c r="HPR1961" s="619"/>
      <c r="HPS1961" s="619"/>
      <c r="HPT1961" s="619"/>
      <c r="HPU1961" s="619"/>
      <c r="HPV1961" s="619"/>
      <c r="HPW1961" s="619"/>
      <c r="HPX1961" s="619"/>
      <c r="HPY1961" s="619"/>
      <c r="HPZ1961" s="619"/>
      <c r="HQA1961" s="619"/>
      <c r="HQB1961" s="619"/>
      <c r="HQC1961" s="619"/>
      <c r="HQD1961" s="619"/>
      <c r="HQE1961" s="619"/>
      <c r="HQF1961" s="619"/>
      <c r="HQG1961" s="619"/>
      <c r="HQH1961" s="619"/>
      <c r="HQI1961" s="619"/>
      <c r="HQJ1961" s="619"/>
      <c r="HQK1961" s="619"/>
      <c r="HQL1961" s="619"/>
      <c r="HQM1961" s="619"/>
      <c r="HQN1961" s="619"/>
      <c r="HQO1961" s="619"/>
      <c r="HQP1961" s="619"/>
      <c r="HQQ1961" s="619"/>
      <c r="HQR1961" s="619"/>
      <c r="HQS1961" s="619"/>
      <c r="HQT1961" s="619"/>
      <c r="HQU1961" s="619"/>
      <c r="HQV1961" s="619"/>
      <c r="HQW1961" s="619"/>
      <c r="HQX1961" s="619"/>
      <c r="HQY1961" s="619"/>
      <c r="HQZ1961" s="619"/>
      <c r="HRA1961" s="619"/>
      <c r="HRB1961" s="619"/>
      <c r="HRC1961" s="619"/>
      <c r="HRD1961" s="619"/>
      <c r="HRE1961" s="619"/>
      <c r="HRF1961" s="619"/>
      <c r="HRG1961" s="619"/>
      <c r="HRH1961" s="619"/>
      <c r="HRI1961" s="619"/>
      <c r="HRJ1961" s="619"/>
      <c r="HRK1961" s="619"/>
      <c r="HRL1961" s="619"/>
      <c r="HRM1961" s="619"/>
      <c r="HRN1961" s="619"/>
      <c r="HRO1961" s="619"/>
      <c r="HRP1961" s="619"/>
      <c r="HRQ1961" s="619"/>
      <c r="HRR1961" s="619"/>
      <c r="HRS1961" s="619"/>
      <c r="HRT1961" s="619"/>
      <c r="HRU1961" s="619"/>
      <c r="HRV1961" s="619"/>
      <c r="HRW1961" s="619"/>
      <c r="HRX1961" s="619"/>
      <c r="HRY1961" s="619"/>
      <c r="HRZ1961" s="619"/>
      <c r="HSA1961" s="619"/>
      <c r="HSB1961" s="619"/>
      <c r="HSC1961" s="619"/>
      <c r="HSD1961" s="619"/>
      <c r="HSE1961" s="619"/>
      <c r="HSF1961" s="619"/>
      <c r="HSG1961" s="619"/>
      <c r="HSH1961" s="619"/>
      <c r="HSI1961" s="619"/>
      <c r="HSJ1961" s="619"/>
      <c r="HSK1961" s="619"/>
      <c r="HSL1961" s="619"/>
      <c r="HSM1961" s="619"/>
      <c r="HSN1961" s="619"/>
      <c r="HSO1961" s="619"/>
      <c r="HSP1961" s="619"/>
      <c r="HSQ1961" s="619"/>
      <c r="HSR1961" s="619"/>
      <c r="HSS1961" s="619"/>
      <c r="HST1961" s="619"/>
      <c r="HSU1961" s="619"/>
      <c r="HSV1961" s="619"/>
      <c r="HSW1961" s="619"/>
      <c r="HSX1961" s="619"/>
      <c r="HSY1961" s="619"/>
      <c r="HSZ1961" s="619"/>
      <c r="HTA1961" s="619"/>
      <c r="HTB1961" s="619"/>
      <c r="HTC1961" s="619"/>
      <c r="HTD1961" s="619"/>
      <c r="HTE1961" s="619"/>
      <c r="HTF1961" s="619"/>
      <c r="HTG1961" s="619"/>
      <c r="HTH1961" s="619"/>
      <c r="HTI1961" s="619"/>
      <c r="HTJ1961" s="619"/>
      <c r="HTK1961" s="619"/>
      <c r="HTL1961" s="619"/>
      <c r="HTM1961" s="619"/>
      <c r="HTN1961" s="619"/>
      <c r="HTO1961" s="619"/>
      <c r="HTP1961" s="619"/>
      <c r="HTQ1961" s="619"/>
      <c r="HTR1961" s="619"/>
      <c r="HTS1961" s="619"/>
      <c r="HTT1961" s="619"/>
      <c r="HTU1961" s="619"/>
      <c r="HTV1961" s="619"/>
      <c r="HTW1961" s="619"/>
      <c r="HTX1961" s="619"/>
      <c r="HTY1961" s="619"/>
      <c r="HTZ1961" s="619"/>
      <c r="HUA1961" s="619"/>
      <c r="HUB1961" s="619"/>
      <c r="HUC1961" s="619"/>
      <c r="HUD1961" s="619"/>
      <c r="HUE1961" s="619"/>
      <c r="HUF1961" s="619"/>
      <c r="HUG1961" s="619"/>
      <c r="HUH1961" s="619"/>
      <c r="HUI1961" s="619"/>
      <c r="HUJ1961" s="619"/>
      <c r="HUK1961" s="619"/>
      <c r="HUL1961" s="619"/>
      <c r="HUM1961" s="619"/>
      <c r="HUN1961" s="619"/>
      <c r="HUO1961" s="619"/>
      <c r="HUP1961" s="619"/>
      <c r="HUQ1961" s="619"/>
      <c r="HUR1961" s="619"/>
      <c r="HUS1961" s="619"/>
      <c r="HUT1961" s="619"/>
      <c r="HUU1961" s="619"/>
      <c r="HUV1961" s="619"/>
      <c r="HUW1961" s="619"/>
      <c r="HUX1961" s="619"/>
      <c r="HUY1961" s="619"/>
      <c r="HUZ1961" s="619"/>
      <c r="HVA1961" s="619"/>
      <c r="HVB1961" s="619"/>
      <c r="HVC1961" s="619"/>
      <c r="HVD1961" s="619"/>
      <c r="HVE1961" s="619"/>
      <c r="HVF1961" s="619"/>
      <c r="HVG1961" s="619"/>
      <c r="HVH1961" s="619"/>
      <c r="HVI1961" s="619"/>
      <c r="HVJ1961" s="619"/>
      <c r="HVK1961" s="619"/>
      <c r="HVL1961" s="619"/>
      <c r="HVM1961" s="619"/>
      <c r="HVN1961" s="619"/>
      <c r="HVO1961" s="619"/>
      <c r="HVP1961" s="619"/>
      <c r="HVQ1961" s="619"/>
      <c r="HVR1961" s="619"/>
      <c r="HVS1961" s="619"/>
      <c r="HVT1961" s="619"/>
      <c r="HVU1961" s="619"/>
      <c r="HVV1961" s="619"/>
      <c r="HVW1961" s="619"/>
      <c r="HVX1961" s="619"/>
      <c r="HVY1961" s="619"/>
      <c r="HVZ1961" s="619"/>
      <c r="HWA1961" s="619"/>
      <c r="HWB1961" s="619"/>
      <c r="HWC1961" s="619"/>
      <c r="HWD1961" s="619"/>
      <c r="HWE1961" s="619"/>
      <c r="HWF1961" s="619"/>
      <c r="HWG1961" s="619"/>
      <c r="HWH1961" s="619"/>
      <c r="HWI1961" s="619"/>
      <c r="HWJ1961" s="619"/>
      <c r="HWK1961" s="619"/>
      <c r="HWL1961" s="619"/>
      <c r="HWM1961" s="619"/>
      <c r="HWN1961" s="619"/>
      <c r="HWO1961" s="619"/>
      <c r="HWP1961" s="619"/>
      <c r="HWQ1961" s="619"/>
      <c r="HWR1961" s="619"/>
      <c r="HWS1961" s="619"/>
      <c r="HWT1961" s="619"/>
      <c r="HWU1961" s="619"/>
      <c r="HWV1961" s="619"/>
      <c r="HWW1961" s="619"/>
      <c r="HWX1961" s="619"/>
      <c r="HWY1961" s="619"/>
      <c r="HWZ1961" s="619"/>
      <c r="HXA1961" s="619"/>
      <c r="HXB1961" s="619"/>
      <c r="HXC1961" s="619"/>
      <c r="HXD1961" s="619"/>
      <c r="HXE1961" s="619"/>
      <c r="HXF1961" s="619"/>
      <c r="HXG1961" s="619"/>
      <c r="HXH1961" s="619"/>
      <c r="HXI1961" s="619"/>
      <c r="HXJ1961" s="619"/>
      <c r="HXK1961" s="619"/>
      <c r="HXL1961" s="619"/>
      <c r="HXM1961" s="619"/>
      <c r="HXN1961" s="619"/>
      <c r="HXO1961" s="619"/>
      <c r="HXP1961" s="619"/>
      <c r="HXQ1961" s="619"/>
      <c r="HXR1961" s="619"/>
      <c r="HXS1961" s="619"/>
      <c r="HXT1961" s="619"/>
      <c r="HXU1961" s="619"/>
      <c r="HXV1961" s="619"/>
      <c r="HXW1961" s="619"/>
      <c r="HXX1961" s="619"/>
      <c r="HXY1961" s="619"/>
      <c r="HXZ1961" s="619"/>
      <c r="HYA1961" s="619"/>
      <c r="HYB1961" s="619"/>
      <c r="HYC1961" s="619"/>
      <c r="HYD1961" s="619"/>
      <c r="HYE1961" s="619"/>
      <c r="HYF1961" s="619"/>
      <c r="HYG1961" s="619"/>
      <c r="HYH1961" s="619"/>
      <c r="HYI1961" s="619"/>
      <c r="HYJ1961" s="619"/>
      <c r="HYK1961" s="619"/>
      <c r="HYL1961" s="619"/>
      <c r="HYM1961" s="619"/>
      <c r="HYN1961" s="619"/>
      <c r="HYO1961" s="619"/>
      <c r="HYP1961" s="619"/>
      <c r="HYQ1961" s="619"/>
      <c r="HYR1961" s="619"/>
      <c r="HYS1961" s="619"/>
      <c r="HYT1961" s="619"/>
      <c r="HYU1961" s="619"/>
      <c r="HYV1961" s="619"/>
      <c r="HYW1961" s="619"/>
      <c r="HYX1961" s="619"/>
      <c r="HYY1961" s="619"/>
      <c r="HYZ1961" s="619"/>
      <c r="HZA1961" s="619"/>
      <c r="HZB1961" s="619"/>
      <c r="HZC1961" s="619"/>
      <c r="HZD1961" s="619"/>
      <c r="HZE1961" s="619"/>
      <c r="HZF1961" s="619"/>
      <c r="HZG1961" s="619"/>
      <c r="HZH1961" s="619"/>
      <c r="HZI1961" s="619"/>
      <c r="HZJ1961" s="619"/>
      <c r="HZK1961" s="619"/>
      <c r="HZL1961" s="619"/>
      <c r="HZM1961" s="619"/>
      <c r="HZN1961" s="619"/>
      <c r="HZO1961" s="619"/>
      <c r="HZP1961" s="619"/>
      <c r="HZQ1961" s="619"/>
      <c r="HZR1961" s="619"/>
      <c r="HZS1961" s="619"/>
      <c r="HZT1961" s="619"/>
      <c r="HZU1961" s="619"/>
      <c r="HZV1961" s="619"/>
      <c r="HZW1961" s="619"/>
      <c r="HZX1961" s="619"/>
      <c r="HZY1961" s="619"/>
      <c r="HZZ1961" s="619"/>
      <c r="IAA1961" s="619"/>
      <c r="IAB1961" s="619"/>
      <c r="IAC1961" s="619"/>
      <c r="IAD1961" s="619"/>
      <c r="IAE1961" s="619"/>
      <c r="IAF1961" s="619"/>
      <c r="IAG1961" s="619"/>
      <c r="IAH1961" s="619"/>
      <c r="IAI1961" s="619"/>
      <c r="IAJ1961" s="619"/>
      <c r="IAK1961" s="619"/>
      <c r="IAL1961" s="619"/>
      <c r="IAM1961" s="619"/>
      <c r="IAN1961" s="619"/>
      <c r="IAO1961" s="619"/>
      <c r="IAP1961" s="619"/>
      <c r="IAQ1961" s="619"/>
      <c r="IAR1961" s="619"/>
      <c r="IAS1961" s="619"/>
      <c r="IAT1961" s="619"/>
      <c r="IAU1961" s="619"/>
      <c r="IAV1961" s="619"/>
      <c r="IAW1961" s="619"/>
      <c r="IAX1961" s="619"/>
      <c r="IAY1961" s="619"/>
      <c r="IAZ1961" s="619"/>
      <c r="IBA1961" s="619"/>
      <c r="IBB1961" s="619"/>
      <c r="IBC1961" s="619"/>
      <c r="IBD1961" s="619"/>
      <c r="IBE1961" s="619"/>
      <c r="IBF1961" s="619"/>
      <c r="IBG1961" s="619"/>
      <c r="IBH1961" s="619"/>
      <c r="IBI1961" s="619"/>
      <c r="IBJ1961" s="619"/>
      <c r="IBK1961" s="619"/>
      <c r="IBL1961" s="619"/>
      <c r="IBM1961" s="619"/>
      <c r="IBN1961" s="619"/>
      <c r="IBO1961" s="619"/>
      <c r="IBP1961" s="619"/>
      <c r="IBQ1961" s="619"/>
      <c r="IBR1961" s="619"/>
      <c r="IBS1961" s="619"/>
      <c r="IBT1961" s="619"/>
      <c r="IBU1961" s="619"/>
      <c r="IBV1961" s="619"/>
      <c r="IBW1961" s="619"/>
      <c r="IBX1961" s="619"/>
      <c r="IBY1961" s="619"/>
      <c r="IBZ1961" s="619"/>
      <c r="ICA1961" s="619"/>
      <c r="ICB1961" s="619"/>
      <c r="ICC1961" s="619"/>
      <c r="ICD1961" s="619"/>
      <c r="ICE1961" s="619"/>
      <c r="ICF1961" s="619"/>
      <c r="ICG1961" s="619"/>
      <c r="ICH1961" s="619"/>
      <c r="ICI1961" s="619"/>
      <c r="ICJ1961" s="619"/>
      <c r="ICK1961" s="619"/>
      <c r="ICL1961" s="619"/>
      <c r="ICM1961" s="619"/>
      <c r="ICN1961" s="619"/>
      <c r="ICO1961" s="619"/>
      <c r="ICP1961" s="619"/>
      <c r="ICQ1961" s="619"/>
      <c r="ICR1961" s="619"/>
      <c r="ICS1961" s="619"/>
      <c r="ICT1961" s="619"/>
      <c r="ICU1961" s="619"/>
      <c r="ICV1961" s="619"/>
      <c r="ICW1961" s="619"/>
      <c r="ICX1961" s="619"/>
      <c r="ICY1961" s="619"/>
      <c r="ICZ1961" s="619"/>
      <c r="IDA1961" s="619"/>
      <c r="IDB1961" s="619"/>
      <c r="IDC1961" s="619"/>
      <c r="IDD1961" s="619"/>
      <c r="IDE1961" s="619"/>
      <c r="IDF1961" s="619"/>
      <c r="IDG1961" s="619"/>
      <c r="IDH1961" s="619"/>
      <c r="IDI1961" s="619"/>
      <c r="IDJ1961" s="619"/>
      <c r="IDK1961" s="619"/>
      <c r="IDL1961" s="619"/>
      <c r="IDM1961" s="619"/>
      <c r="IDN1961" s="619"/>
      <c r="IDO1961" s="619"/>
      <c r="IDP1961" s="619"/>
      <c r="IDQ1961" s="619"/>
      <c r="IDR1961" s="619"/>
      <c r="IDS1961" s="619"/>
      <c r="IDT1961" s="619"/>
      <c r="IDU1961" s="619"/>
      <c r="IDV1961" s="619"/>
      <c r="IDW1961" s="619"/>
      <c r="IDX1961" s="619"/>
      <c r="IDY1961" s="619"/>
      <c r="IDZ1961" s="619"/>
      <c r="IEA1961" s="619"/>
      <c r="IEB1961" s="619"/>
      <c r="IEC1961" s="619"/>
      <c r="IED1961" s="619"/>
      <c r="IEE1961" s="619"/>
      <c r="IEF1961" s="619"/>
      <c r="IEG1961" s="619"/>
      <c r="IEH1961" s="619"/>
      <c r="IEI1961" s="619"/>
      <c r="IEJ1961" s="619"/>
      <c r="IEK1961" s="619"/>
      <c r="IEL1961" s="619"/>
      <c r="IEM1961" s="619"/>
      <c r="IEN1961" s="619"/>
      <c r="IEO1961" s="619"/>
      <c r="IEP1961" s="619"/>
      <c r="IEQ1961" s="619"/>
      <c r="IER1961" s="619"/>
      <c r="IES1961" s="619"/>
      <c r="IET1961" s="619"/>
      <c r="IEU1961" s="619"/>
      <c r="IEV1961" s="619"/>
      <c r="IEW1961" s="619"/>
      <c r="IEX1961" s="619"/>
      <c r="IEY1961" s="619"/>
      <c r="IEZ1961" s="619"/>
      <c r="IFA1961" s="619"/>
      <c r="IFB1961" s="619"/>
      <c r="IFC1961" s="619"/>
      <c r="IFD1961" s="619"/>
      <c r="IFE1961" s="619"/>
      <c r="IFF1961" s="619"/>
      <c r="IFG1961" s="619"/>
      <c r="IFH1961" s="619"/>
      <c r="IFI1961" s="619"/>
      <c r="IFJ1961" s="619"/>
      <c r="IFK1961" s="619"/>
      <c r="IFL1961" s="619"/>
      <c r="IFM1961" s="619"/>
      <c r="IFN1961" s="619"/>
      <c r="IFO1961" s="619"/>
      <c r="IFP1961" s="619"/>
      <c r="IFQ1961" s="619"/>
      <c r="IFR1961" s="619"/>
      <c r="IFS1961" s="619"/>
      <c r="IFT1961" s="619"/>
      <c r="IFU1961" s="619"/>
      <c r="IFV1961" s="619"/>
      <c r="IFW1961" s="619"/>
      <c r="IFX1961" s="619"/>
      <c r="IFY1961" s="619"/>
      <c r="IFZ1961" s="619"/>
      <c r="IGA1961" s="619"/>
      <c r="IGB1961" s="619"/>
      <c r="IGC1961" s="619"/>
      <c r="IGD1961" s="619"/>
      <c r="IGE1961" s="619"/>
      <c r="IGF1961" s="619"/>
      <c r="IGG1961" s="619"/>
      <c r="IGH1961" s="619"/>
      <c r="IGI1961" s="619"/>
      <c r="IGJ1961" s="619"/>
      <c r="IGK1961" s="619"/>
      <c r="IGL1961" s="619"/>
      <c r="IGM1961" s="619"/>
      <c r="IGN1961" s="619"/>
      <c r="IGO1961" s="619"/>
      <c r="IGP1961" s="619"/>
      <c r="IGQ1961" s="619"/>
      <c r="IGR1961" s="619"/>
      <c r="IGS1961" s="619"/>
      <c r="IGT1961" s="619"/>
      <c r="IGU1961" s="619"/>
      <c r="IGV1961" s="619"/>
      <c r="IGW1961" s="619"/>
      <c r="IGX1961" s="619"/>
      <c r="IGY1961" s="619"/>
      <c r="IGZ1961" s="619"/>
      <c r="IHA1961" s="619"/>
      <c r="IHB1961" s="619"/>
      <c r="IHC1961" s="619"/>
      <c r="IHD1961" s="619"/>
      <c r="IHE1961" s="619"/>
      <c r="IHF1961" s="619"/>
      <c r="IHG1961" s="619"/>
      <c r="IHH1961" s="619"/>
      <c r="IHI1961" s="619"/>
      <c r="IHJ1961" s="619"/>
      <c r="IHK1961" s="619"/>
      <c r="IHL1961" s="619"/>
      <c r="IHM1961" s="619"/>
      <c r="IHN1961" s="619"/>
      <c r="IHO1961" s="619"/>
      <c r="IHP1961" s="619"/>
      <c r="IHQ1961" s="619"/>
      <c r="IHR1961" s="619"/>
      <c r="IHS1961" s="619"/>
      <c r="IHT1961" s="619"/>
      <c r="IHU1961" s="619"/>
      <c r="IHV1961" s="619"/>
      <c r="IHW1961" s="619"/>
      <c r="IHX1961" s="619"/>
      <c r="IHY1961" s="619"/>
      <c r="IHZ1961" s="619"/>
      <c r="IIA1961" s="619"/>
      <c r="IIB1961" s="619"/>
      <c r="IIC1961" s="619"/>
      <c r="IID1961" s="619"/>
      <c r="IIE1961" s="619"/>
      <c r="IIF1961" s="619"/>
      <c r="IIG1961" s="619"/>
      <c r="IIH1961" s="619"/>
      <c r="III1961" s="619"/>
      <c r="IIJ1961" s="619"/>
      <c r="IIK1961" s="619"/>
      <c r="IIL1961" s="619"/>
      <c r="IIM1961" s="619"/>
      <c r="IIN1961" s="619"/>
      <c r="IIO1961" s="619"/>
      <c r="IIP1961" s="619"/>
      <c r="IIQ1961" s="619"/>
      <c r="IIR1961" s="619"/>
      <c r="IIS1961" s="619"/>
      <c r="IIT1961" s="619"/>
      <c r="IIU1961" s="619"/>
      <c r="IIV1961" s="619"/>
      <c r="IIW1961" s="619"/>
      <c r="IIX1961" s="619"/>
      <c r="IIY1961" s="619"/>
      <c r="IIZ1961" s="619"/>
      <c r="IJA1961" s="619"/>
      <c r="IJB1961" s="619"/>
      <c r="IJC1961" s="619"/>
      <c r="IJD1961" s="619"/>
      <c r="IJE1961" s="619"/>
      <c r="IJF1961" s="619"/>
      <c r="IJG1961" s="619"/>
      <c r="IJH1961" s="619"/>
      <c r="IJI1961" s="619"/>
      <c r="IJJ1961" s="619"/>
      <c r="IJK1961" s="619"/>
      <c r="IJL1961" s="619"/>
      <c r="IJM1961" s="619"/>
      <c r="IJN1961" s="619"/>
      <c r="IJO1961" s="619"/>
      <c r="IJP1961" s="619"/>
      <c r="IJQ1961" s="619"/>
      <c r="IJR1961" s="619"/>
      <c r="IJS1961" s="619"/>
      <c r="IJT1961" s="619"/>
      <c r="IJU1961" s="619"/>
      <c r="IJV1961" s="619"/>
      <c r="IJW1961" s="619"/>
      <c r="IJX1961" s="619"/>
      <c r="IJY1961" s="619"/>
      <c r="IJZ1961" s="619"/>
      <c r="IKA1961" s="619"/>
      <c r="IKB1961" s="619"/>
      <c r="IKC1961" s="619"/>
      <c r="IKD1961" s="619"/>
      <c r="IKE1961" s="619"/>
      <c r="IKF1961" s="619"/>
      <c r="IKG1961" s="619"/>
      <c r="IKH1961" s="619"/>
      <c r="IKI1961" s="619"/>
      <c r="IKJ1961" s="619"/>
      <c r="IKK1961" s="619"/>
      <c r="IKL1961" s="619"/>
      <c r="IKM1961" s="619"/>
      <c r="IKN1961" s="619"/>
      <c r="IKO1961" s="619"/>
      <c r="IKP1961" s="619"/>
      <c r="IKQ1961" s="619"/>
      <c r="IKR1961" s="619"/>
      <c r="IKS1961" s="619"/>
      <c r="IKT1961" s="619"/>
      <c r="IKU1961" s="619"/>
      <c r="IKV1961" s="619"/>
      <c r="IKW1961" s="619"/>
      <c r="IKX1961" s="619"/>
      <c r="IKY1961" s="619"/>
      <c r="IKZ1961" s="619"/>
      <c r="ILA1961" s="619"/>
      <c r="ILB1961" s="619"/>
      <c r="ILC1961" s="619"/>
      <c r="ILD1961" s="619"/>
      <c r="ILE1961" s="619"/>
      <c r="ILF1961" s="619"/>
      <c r="ILG1961" s="619"/>
      <c r="ILH1961" s="619"/>
      <c r="ILI1961" s="619"/>
      <c r="ILJ1961" s="619"/>
      <c r="ILK1961" s="619"/>
      <c r="ILL1961" s="619"/>
      <c r="ILM1961" s="619"/>
      <c r="ILN1961" s="619"/>
      <c r="ILO1961" s="619"/>
      <c r="ILP1961" s="619"/>
      <c r="ILQ1961" s="619"/>
      <c r="ILR1961" s="619"/>
      <c r="ILS1961" s="619"/>
      <c r="ILT1961" s="619"/>
      <c r="ILU1961" s="619"/>
      <c r="ILV1961" s="619"/>
      <c r="ILW1961" s="619"/>
      <c r="ILX1961" s="619"/>
      <c r="ILY1961" s="619"/>
      <c r="ILZ1961" s="619"/>
      <c r="IMA1961" s="619"/>
      <c r="IMB1961" s="619"/>
      <c r="IMC1961" s="619"/>
      <c r="IMD1961" s="619"/>
      <c r="IME1961" s="619"/>
      <c r="IMF1961" s="619"/>
      <c r="IMG1961" s="619"/>
      <c r="IMH1961" s="619"/>
      <c r="IMI1961" s="619"/>
      <c r="IMJ1961" s="619"/>
      <c r="IMK1961" s="619"/>
      <c r="IML1961" s="619"/>
      <c r="IMM1961" s="619"/>
      <c r="IMN1961" s="619"/>
      <c r="IMO1961" s="619"/>
      <c r="IMP1961" s="619"/>
      <c r="IMQ1961" s="619"/>
      <c r="IMR1961" s="619"/>
      <c r="IMS1961" s="619"/>
      <c r="IMT1961" s="619"/>
      <c r="IMU1961" s="619"/>
      <c r="IMV1961" s="619"/>
      <c r="IMW1961" s="619"/>
      <c r="IMX1961" s="619"/>
      <c r="IMY1961" s="619"/>
      <c r="IMZ1961" s="619"/>
      <c r="INA1961" s="619"/>
      <c r="INB1961" s="619"/>
      <c r="INC1961" s="619"/>
      <c r="IND1961" s="619"/>
      <c r="INE1961" s="619"/>
      <c r="INF1961" s="619"/>
      <c r="ING1961" s="619"/>
      <c r="INH1961" s="619"/>
      <c r="INI1961" s="619"/>
      <c r="INJ1961" s="619"/>
      <c r="INK1961" s="619"/>
      <c r="INL1961" s="619"/>
      <c r="INM1961" s="619"/>
      <c r="INN1961" s="619"/>
      <c r="INO1961" s="619"/>
      <c r="INP1961" s="619"/>
      <c r="INQ1961" s="619"/>
      <c r="INR1961" s="619"/>
      <c r="INS1961" s="619"/>
      <c r="INT1961" s="619"/>
      <c r="INU1961" s="619"/>
      <c r="INV1961" s="619"/>
      <c r="INW1961" s="619"/>
      <c r="INX1961" s="619"/>
      <c r="INY1961" s="619"/>
      <c r="INZ1961" s="619"/>
      <c r="IOA1961" s="619"/>
      <c r="IOB1961" s="619"/>
      <c r="IOC1961" s="619"/>
      <c r="IOD1961" s="619"/>
      <c r="IOE1961" s="619"/>
      <c r="IOF1961" s="619"/>
      <c r="IOG1961" s="619"/>
      <c r="IOH1961" s="619"/>
      <c r="IOI1961" s="619"/>
      <c r="IOJ1961" s="619"/>
      <c r="IOK1961" s="619"/>
      <c r="IOL1961" s="619"/>
      <c r="IOM1961" s="619"/>
      <c r="ION1961" s="619"/>
      <c r="IOO1961" s="619"/>
      <c r="IOP1961" s="619"/>
      <c r="IOQ1961" s="619"/>
      <c r="IOR1961" s="619"/>
      <c r="IOS1961" s="619"/>
      <c r="IOT1961" s="619"/>
      <c r="IOU1961" s="619"/>
      <c r="IOV1961" s="619"/>
      <c r="IOW1961" s="619"/>
      <c r="IOX1961" s="619"/>
      <c r="IOY1961" s="619"/>
      <c r="IOZ1961" s="619"/>
      <c r="IPA1961" s="619"/>
      <c r="IPB1961" s="619"/>
      <c r="IPC1961" s="619"/>
      <c r="IPD1961" s="619"/>
      <c r="IPE1961" s="619"/>
      <c r="IPF1961" s="619"/>
      <c r="IPG1961" s="619"/>
      <c r="IPH1961" s="619"/>
      <c r="IPI1961" s="619"/>
      <c r="IPJ1961" s="619"/>
      <c r="IPK1961" s="619"/>
      <c r="IPL1961" s="619"/>
      <c r="IPM1961" s="619"/>
      <c r="IPN1961" s="619"/>
      <c r="IPO1961" s="619"/>
      <c r="IPP1961" s="619"/>
      <c r="IPQ1961" s="619"/>
      <c r="IPR1961" s="619"/>
      <c r="IPS1961" s="619"/>
      <c r="IPT1961" s="619"/>
      <c r="IPU1961" s="619"/>
      <c r="IPV1961" s="619"/>
      <c r="IPW1961" s="619"/>
      <c r="IPX1961" s="619"/>
      <c r="IPY1961" s="619"/>
      <c r="IPZ1961" s="619"/>
      <c r="IQA1961" s="619"/>
      <c r="IQB1961" s="619"/>
      <c r="IQC1961" s="619"/>
      <c r="IQD1961" s="619"/>
      <c r="IQE1961" s="619"/>
      <c r="IQF1961" s="619"/>
      <c r="IQG1961" s="619"/>
      <c r="IQH1961" s="619"/>
      <c r="IQI1961" s="619"/>
      <c r="IQJ1961" s="619"/>
      <c r="IQK1961" s="619"/>
      <c r="IQL1961" s="619"/>
      <c r="IQM1961" s="619"/>
      <c r="IQN1961" s="619"/>
      <c r="IQO1961" s="619"/>
      <c r="IQP1961" s="619"/>
      <c r="IQQ1961" s="619"/>
      <c r="IQR1961" s="619"/>
      <c r="IQS1961" s="619"/>
      <c r="IQT1961" s="619"/>
      <c r="IQU1961" s="619"/>
      <c r="IQV1961" s="619"/>
      <c r="IQW1961" s="619"/>
      <c r="IQX1961" s="619"/>
      <c r="IQY1961" s="619"/>
      <c r="IQZ1961" s="619"/>
      <c r="IRA1961" s="619"/>
      <c r="IRB1961" s="619"/>
      <c r="IRC1961" s="619"/>
      <c r="IRD1961" s="619"/>
      <c r="IRE1961" s="619"/>
      <c r="IRF1961" s="619"/>
      <c r="IRG1961" s="619"/>
      <c r="IRH1961" s="619"/>
      <c r="IRI1961" s="619"/>
      <c r="IRJ1961" s="619"/>
      <c r="IRK1961" s="619"/>
      <c r="IRL1961" s="619"/>
      <c r="IRM1961" s="619"/>
      <c r="IRN1961" s="619"/>
      <c r="IRO1961" s="619"/>
      <c r="IRP1961" s="619"/>
      <c r="IRQ1961" s="619"/>
      <c r="IRR1961" s="619"/>
      <c r="IRS1961" s="619"/>
      <c r="IRT1961" s="619"/>
      <c r="IRU1961" s="619"/>
      <c r="IRV1961" s="619"/>
      <c r="IRW1961" s="619"/>
      <c r="IRX1961" s="619"/>
      <c r="IRY1961" s="619"/>
      <c r="IRZ1961" s="619"/>
      <c r="ISA1961" s="619"/>
      <c r="ISB1961" s="619"/>
      <c r="ISC1961" s="619"/>
      <c r="ISD1961" s="619"/>
      <c r="ISE1961" s="619"/>
      <c r="ISF1961" s="619"/>
      <c r="ISG1961" s="619"/>
      <c r="ISH1961" s="619"/>
      <c r="ISI1961" s="619"/>
      <c r="ISJ1961" s="619"/>
      <c r="ISK1961" s="619"/>
      <c r="ISL1961" s="619"/>
      <c r="ISM1961" s="619"/>
      <c r="ISN1961" s="619"/>
      <c r="ISO1961" s="619"/>
      <c r="ISP1961" s="619"/>
      <c r="ISQ1961" s="619"/>
      <c r="ISR1961" s="619"/>
      <c r="ISS1961" s="619"/>
      <c r="IST1961" s="619"/>
      <c r="ISU1961" s="619"/>
      <c r="ISV1961" s="619"/>
      <c r="ISW1961" s="619"/>
      <c r="ISX1961" s="619"/>
      <c r="ISY1961" s="619"/>
      <c r="ISZ1961" s="619"/>
      <c r="ITA1961" s="619"/>
      <c r="ITB1961" s="619"/>
      <c r="ITC1961" s="619"/>
      <c r="ITD1961" s="619"/>
      <c r="ITE1961" s="619"/>
      <c r="ITF1961" s="619"/>
      <c r="ITG1961" s="619"/>
      <c r="ITH1961" s="619"/>
      <c r="ITI1961" s="619"/>
      <c r="ITJ1961" s="619"/>
      <c r="ITK1961" s="619"/>
      <c r="ITL1961" s="619"/>
      <c r="ITM1961" s="619"/>
      <c r="ITN1961" s="619"/>
      <c r="ITO1961" s="619"/>
      <c r="ITP1961" s="619"/>
      <c r="ITQ1961" s="619"/>
      <c r="ITR1961" s="619"/>
      <c r="ITS1961" s="619"/>
      <c r="ITT1961" s="619"/>
      <c r="ITU1961" s="619"/>
      <c r="ITV1961" s="619"/>
      <c r="ITW1961" s="619"/>
      <c r="ITX1961" s="619"/>
      <c r="ITY1961" s="619"/>
      <c r="ITZ1961" s="619"/>
      <c r="IUA1961" s="619"/>
      <c r="IUB1961" s="619"/>
      <c r="IUC1961" s="619"/>
      <c r="IUD1961" s="619"/>
      <c r="IUE1961" s="619"/>
      <c r="IUF1961" s="619"/>
      <c r="IUG1961" s="619"/>
      <c r="IUH1961" s="619"/>
      <c r="IUI1961" s="619"/>
      <c r="IUJ1961" s="619"/>
      <c r="IUK1961" s="619"/>
      <c r="IUL1961" s="619"/>
      <c r="IUM1961" s="619"/>
      <c r="IUN1961" s="619"/>
      <c r="IUO1961" s="619"/>
      <c r="IUP1961" s="619"/>
      <c r="IUQ1961" s="619"/>
      <c r="IUR1961" s="619"/>
      <c r="IUS1961" s="619"/>
      <c r="IUT1961" s="619"/>
      <c r="IUU1961" s="619"/>
      <c r="IUV1961" s="619"/>
      <c r="IUW1961" s="619"/>
      <c r="IUX1961" s="619"/>
      <c r="IUY1961" s="619"/>
      <c r="IUZ1961" s="619"/>
      <c r="IVA1961" s="619"/>
      <c r="IVB1961" s="619"/>
      <c r="IVC1961" s="619"/>
      <c r="IVD1961" s="619"/>
      <c r="IVE1961" s="619"/>
      <c r="IVF1961" s="619"/>
      <c r="IVG1961" s="619"/>
      <c r="IVH1961" s="619"/>
      <c r="IVI1961" s="619"/>
      <c r="IVJ1961" s="619"/>
      <c r="IVK1961" s="619"/>
      <c r="IVL1961" s="619"/>
      <c r="IVM1961" s="619"/>
      <c r="IVN1961" s="619"/>
      <c r="IVO1961" s="619"/>
      <c r="IVP1961" s="619"/>
      <c r="IVQ1961" s="619"/>
      <c r="IVR1961" s="619"/>
      <c r="IVS1961" s="619"/>
      <c r="IVT1961" s="619"/>
      <c r="IVU1961" s="619"/>
      <c r="IVV1961" s="619"/>
      <c r="IVW1961" s="619"/>
      <c r="IVX1961" s="619"/>
      <c r="IVY1961" s="619"/>
      <c r="IVZ1961" s="619"/>
      <c r="IWA1961" s="619"/>
      <c r="IWB1961" s="619"/>
      <c r="IWC1961" s="619"/>
      <c r="IWD1961" s="619"/>
      <c r="IWE1961" s="619"/>
      <c r="IWF1961" s="619"/>
      <c r="IWG1961" s="619"/>
      <c r="IWH1961" s="619"/>
      <c r="IWI1961" s="619"/>
      <c r="IWJ1961" s="619"/>
      <c r="IWK1961" s="619"/>
      <c r="IWL1961" s="619"/>
      <c r="IWM1961" s="619"/>
      <c r="IWN1961" s="619"/>
      <c r="IWO1961" s="619"/>
      <c r="IWP1961" s="619"/>
      <c r="IWQ1961" s="619"/>
      <c r="IWR1961" s="619"/>
      <c r="IWS1961" s="619"/>
      <c r="IWT1961" s="619"/>
      <c r="IWU1961" s="619"/>
      <c r="IWV1961" s="619"/>
      <c r="IWW1961" s="619"/>
      <c r="IWX1961" s="619"/>
      <c r="IWY1961" s="619"/>
      <c r="IWZ1961" s="619"/>
      <c r="IXA1961" s="619"/>
      <c r="IXB1961" s="619"/>
      <c r="IXC1961" s="619"/>
      <c r="IXD1961" s="619"/>
      <c r="IXE1961" s="619"/>
      <c r="IXF1961" s="619"/>
      <c r="IXG1961" s="619"/>
      <c r="IXH1961" s="619"/>
      <c r="IXI1961" s="619"/>
      <c r="IXJ1961" s="619"/>
      <c r="IXK1961" s="619"/>
      <c r="IXL1961" s="619"/>
      <c r="IXM1961" s="619"/>
      <c r="IXN1961" s="619"/>
      <c r="IXO1961" s="619"/>
      <c r="IXP1961" s="619"/>
      <c r="IXQ1961" s="619"/>
      <c r="IXR1961" s="619"/>
      <c r="IXS1961" s="619"/>
      <c r="IXT1961" s="619"/>
      <c r="IXU1961" s="619"/>
      <c r="IXV1961" s="619"/>
      <c r="IXW1961" s="619"/>
      <c r="IXX1961" s="619"/>
      <c r="IXY1961" s="619"/>
      <c r="IXZ1961" s="619"/>
      <c r="IYA1961" s="619"/>
      <c r="IYB1961" s="619"/>
      <c r="IYC1961" s="619"/>
      <c r="IYD1961" s="619"/>
      <c r="IYE1961" s="619"/>
      <c r="IYF1961" s="619"/>
      <c r="IYG1961" s="619"/>
      <c r="IYH1961" s="619"/>
      <c r="IYI1961" s="619"/>
      <c r="IYJ1961" s="619"/>
      <c r="IYK1961" s="619"/>
      <c r="IYL1961" s="619"/>
      <c r="IYM1961" s="619"/>
      <c r="IYN1961" s="619"/>
      <c r="IYO1961" s="619"/>
      <c r="IYP1961" s="619"/>
      <c r="IYQ1961" s="619"/>
      <c r="IYR1961" s="619"/>
      <c r="IYS1961" s="619"/>
      <c r="IYT1961" s="619"/>
      <c r="IYU1961" s="619"/>
      <c r="IYV1961" s="619"/>
      <c r="IYW1961" s="619"/>
      <c r="IYX1961" s="619"/>
      <c r="IYY1961" s="619"/>
      <c r="IYZ1961" s="619"/>
      <c r="IZA1961" s="619"/>
      <c r="IZB1961" s="619"/>
      <c r="IZC1961" s="619"/>
      <c r="IZD1961" s="619"/>
      <c r="IZE1961" s="619"/>
      <c r="IZF1961" s="619"/>
      <c r="IZG1961" s="619"/>
      <c r="IZH1961" s="619"/>
      <c r="IZI1961" s="619"/>
      <c r="IZJ1961" s="619"/>
      <c r="IZK1961" s="619"/>
      <c r="IZL1961" s="619"/>
      <c r="IZM1961" s="619"/>
      <c r="IZN1961" s="619"/>
      <c r="IZO1961" s="619"/>
      <c r="IZP1961" s="619"/>
      <c r="IZQ1961" s="619"/>
      <c r="IZR1961" s="619"/>
      <c r="IZS1961" s="619"/>
      <c r="IZT1961" s="619"/>
      <c r="IZU1961" s="619"/>
      <c r="IZV1961" s="619"/>
      <c r="IZW1961" s="619"/>
      <c r="IZX1961" s="619"/>
      <c r="IZY1961" s="619"/>
      <c r="IZZ1961" s="619"/>
      <c r="JAA1961" s="619"/>
      <c r="JAB1961" s="619"/>
      <c r="JAC1961" s="619"/>
      <c r="JAD1961" s="619"/>
      <c r="JAE1961" s="619"/>
      <c r="JAF1961" s="619"/>
      <c r="JAG1961" s="619"/>
      <c r="JAH1961" s="619"/>
      <c r="JAI1961" s="619"/>
      <c r="JAJ1961" s="619"/>
      <c r="JAK1961" s="619"/>
      <c r="JAL1961" s="619"/>
      <c r="JAM1961" s="619"/>
      <c r="JAN1961" s="619"/>
      <c r="JAO1961" s="619"/>
      <c r="JAP1961" s="619"/>
      <c r="JAQ1961" s="619"/>
      <c r="JAR1961" s="619"/>
      <c r="JAS1961" s="619"/>
      <c r="JAT1961" s="619"/>
      <c r="JAU1961" s="619"/>
      <c r="JAV1961" s="619"/>
      <c r="JAW1961" s="619"/>
      <c r="JAX1961" s="619"/>
      <c r="JAY1961" s="619"/>
      <c r="JAZ1961" s="619"/>
      <c r="JBA1961" s="619"/>
      <c r="JBB1961" s="619"/>
      <c r="JBC1961" s="619"/>
      <c r="JBD1961" s="619"/>
      <c r="JBE1961" s="619"/>
      <c r="JBF1961" s="619"/>
      <c r="JBG1961" s="619"/>
      <c r="JBH1961" s="619"/>
      <c r="JBI1961" s="619"/>
      <c r="JBJ1961" s="619"/>
      <c r="JBK1961" s="619"/>
      <c r="JBL1961" s="619"/>
      <c r="JBM1961" s="619"/>
      <c r="JBN1961" s="619"/>
      <c r="JBO1961" s="619"/>
      <c r="JBP1961" s="619"/>
      <c r="JBQ1961" s="619"/>
      <c r="JBR1961" s="619"/>
      <c r="JBS1961" s="619"/>
      <c r="JBT1961" s="619"/>
      <c r="JBU1961" s="619"/>
      <c r="JBV1961" s="619"/>
      <c r="JBW1961" s="619"/>
      <c r="JBX1961" s="619"/>
      <c r="JBY1961" s="619"/>
      <c r="JBZ1961" s="619"/>
      <c r="JCA1961" s="619"/>
      <c r="JCB1961" s="619"/>
      <c r="JCC1961" s="619"/>
      <c r="JCD1961" s="619"/>
      <c r="JCE1961" s="619"/>
      <c r="JCF1961" s="619"/>
      <c r="JCG1961" s="619"/>
      <c r="JCH1961" s="619"/>
      <c r="JCI1961" s="619"/>
      <c r="JCJ1961" s="619"/>
      <c r="JCK1961" s="619"/>
      <c r="JCL1961" s="619"/>
      <c r="JCM1961" s="619"/>
      <c r="JCN1961" s="619"/>
      <c r="JCO1961" s="619"/>
      <c r="JCP1961" s="619"/>
      <c r="JCQ1961" s="619"/>
      <c r="JCR1961" s="619"/>
      <c r="JCS1961" s="619"/>
      <c r="JCT1961" s="619"/>
      <c r="JCU1961" s="619"/>
      <c r="JCV1961" s="619"/>
      <c r="JCW1961" s="619"/>
      <c r="JCX1961" s="619"/>
      <c r="JCY1961" s="619"/>
      <c r="JCZ1961" s="619"/>
      <c r="JDA1961" s="619"/>
      <c r="JDB1961" s="619"/>
      <c r="JDC1961" s="619"/>
      <c r="JDD1961" s="619"/>
      <c r="JDE1961" s="619"/>
      <c r="JDF1961" s="619"/>
      <c r="JDG1961" s="619"/>
      <c r="JDH1961" s="619"/>
      <c r="JDI1961" s="619"/>
      <c r="JDJ1961" s="619"/>
      <c r="JDK1961" s="619"/>
      <c r="JDL1961" s="619"/>
      <c r="JDM1961" s="619"/>
      <c r="JDN1961" s="619"/>
      <c r="JDO1961" s="619"/>
      <c r="JDP1961" s="619"/>
      <c r="JDQ1961" s="619"/>
      <c r="JDR1961" s="619"/>
      <c r="JDS1961" s="619"/>
      <c r="JDT1961" s="619"/>
      <c r="JDU1961" s="619"/>
      <c r="JDV1961" s="619"/>
      <c r="JDW1961" s="619"/>
      <c r="JDX1961" s="619"/>
      <c r="JDY1961" s="619"/>
      <c r="JDZ1961" s="619"/>
      <c r="JEA1961" s="619"/>
      <c r="JEB1961" s="619"/>
      <c r="JEC1961" s="619"/>
      <c r="JED1961" s="619"/>
      <c r="JEE1961" s="619"/>
      <c r="JEF1961" s="619"/>
      <c r="JEG1961" s="619"/>
      <c r="JEH1961" s="619"/>
      <c r="JEI1961" s="619"/>
      <c r="JEJ1961" s="619"/>
      <c r="JEK1961" s="619"/>
      <c r="JEL1961" s="619"/>
      <c r="JEM1961" s="619"/>
      <c r="JEN1961" s="619"/>
      <c r="JEO1961" s="619"/>
      <c r="JEP1961" s="619"/>
      <c r="JEQ1961" s="619"/>
      <c r="JER1961" s="619"/>
      <c r="JES1961" s="619"/>
      <c r="JET1961" s="619"/>
      <c r="JEU1961" s="619"/>
      <c r="JEV1961" s="619"/>
      <c r="JEW1961" s="619"/>
      <c r="JEX1961" s="619"/>
      <c r="JEY1961" s="619"/>
      <c r="JEZ1961" s="619"/>
      <c r="JFA1961" s="619"/>
      <c r="JFB1961" s="619"/>
      <c r="JFC1961" s="619"/>
      <c r="JFD1961" s="619"/>
      <c r="JFE1961" s="619"/>
      <c r="JFF1961" s="619"/>
      <c r="JFG1961" s="619"/>
      <c r="JFH1961" s="619"/>
      <c r="JFI1961" s="619"/>
      <c r="JFJ1961" s="619"/>
      <c r="JFK1961" s="619"/>
      <c r="JFL1961" s="619"/>
      <c r="JFM1961" s="619"/>
      <c r="JFN1961" s="619"/>
      <c r="JFO1961" s="619"/>
      <c r="JFP1961" s="619"/>
      <c r="JFQ1961" s="619"/>
      <c r="JFR1961" s="619"/>
      <c r="JFS1961" s="619"/>
      <c r="JFT1961" s="619"/>
      <c r="JFU1961" s="619"/>
      <c r="JFV1961" s="619"/>
      <c r="JFW1961" s="619"/>
      <c r="JFX1961" s="619"/>
      <c r="JFY1961" s="619"/>
      <c r="JFZ1961" s="619"/>
      <c r="JGA1961" s="619"/>
      <c r="JGB1961" s="619"/>
      <c r="JGC1961" s="619"/>
      <c r="JGD1961" s="619"/>
      <c r="JGE1961" s="619"/>
      <c r="JGF1961" s="619"/>
      <c r="JGG1961" s="619"/>
      <c r="JGH1961" s="619"/>
      <c r="JGI1961" s="619"/>
      <c r="JGJ1961" s="619"/>
      <c r="JGK1961" s="619"/>
      <c r="JGL1961" s="619"/>
      <c r="JGM1961" s="619"/>
      <c r="JGN1961" s="619"/>
      <c r="JGO1961" s="619"/>
      <c r="JGP1961" s="619"/>
      <c r="JGQ1961" s="619"/>
      <c r="JGR1961" s="619"/>
      <c r="JGS1961" s="619"/>
      <c r="JGT1961" s="619"/>
      <c r="JGU1961" s="619"/>
      <c r="JGV1961" s="619"/>
      <c r="JGW1961" s="619"/>
      <c r="JGX1961" s="619"/>
      <c r="JGY1961" s="619"/>
      <c r="JGZ1961" s="619"/>
      <c r="JHA1961" s="619"/>
      <c r="JHB1961" s="619"/>
      <c r="JHC1961" s="619"/>
      <c r="JHD1961" s="619"/>
      <c r="JHE1961" s="619"/>
      <c r="JHF1961" s="619"/>
      <c r="JHG1961" s="619"/>
      <c r="JHH1961" s="619"/>
      <c r="JHI1961" s="619"/>
      <c r="JHJ1961" s="619"/>
      <c r="JHK1961" s="619"/>
      <c r="JHL1961" s="619"/>
      <c r="JHM1961" s="619"/>
      <c r="JHN1961" s="619"/>
      <c r="JHO1961" s="619"/>
      <c r="JHP1961" s="619"/>
      <c r="JHQ1961" s="619"/>
      <c r="JHR1961" s="619"/>
      <c r="JHS1961" s="619"/>
      <c r="JHT1961" s="619"/>
      <c r="JHU1961" s="619"/>
      <c r="JHV1961" s="619"/>
      <c r="JHW1961" s="619"/>
      <c r="JHX1961" s="619"/>
      <c r="JHY1961" s="619"/>
      <c r="JHZ1961" s="619"/>
      <c r="JIA1961" s="619"/>
      <c r="JIB1961" s="619"/>
      <c r="JIC1961" s="619"/>
      <c r="JID1961" s="619"/>
      <c r="JIE1961" s="619"/>
      <c r="JIF1961" s="619"/>
      <c r="JIG1961" s="619"/>
      <c r="JIH1961" s="619"/>
      <c r="JII1961" s="619"/>
      <c r="JIJ1961" s="619"/>
      <c r="JIK1961" s="619"/>
      <c r="JIL1961" s="619"/>
      <c r="JIM1961" s="619"/>
      <c r="JIN1961" s="619"/>
      <c r="JIO1961" s="619"/>
      <c r="JIP1961" s="619"/>
      <c r="JIQ1961" s="619"/>
      <c r="JIR1961" s="619"/>
      <c r="JIS1961" s="619"/>
      <c r="JIT1961" s="619"/>
      <c r="JIU1961" s="619"/>
      <c r="JIV1961" s="619"/>
      <c r="JIW1961" s="619"/>
      <c r="JIX1961" s="619"/>
      <c r="JIY1961" s="619"/>
      <c r="JIZ1961" s="619"/>
      <c r="JJA1961" s="619"/>
      <c r="JJB1961" s="619"/>
      <c r="JJC1961" s="619"/>
      <c r="JJD1961" s="619"/>
      <c r="JJE1961" s="619"/>
      <c r="JJF1961" s="619"/>
      <c r="JJG1961" s="619"/>
      <c r="JJH1961" s="619"/>
      <c r="JJI1961" s="619"/>
      <c r="JJJ1961" s="619"/>
      <c r="JJK1961" s="619"/>
      <c r="JJL1961" s="619"/>
      <c r="JJM1961" s="619"/>
      <c r="JJN1961" s="619"/>
      <c r="JJO1961" s="619"/>
      <c r="JJP1961" s="619"/>
      <c r="JJQ1961" s="619"/>
      <c r="JJR1961" s="619"/>
      <c r="JJS1961" s="619"/>
      <c r="JJT1961" s="619"/>
      <c r="JJU1961" s="619"/>
      <c r="JJV1961" s="619"/>
      <c r="JJW1961" s="619"/>
      <c r="JJX1961" s="619"/>
      <c r="JJY1961" s="619"/>
      <c r="JJZ1961" s="619"/>
      <c r="JKA1961" s="619"/>
      <c r="JKB1961" s="619"/>
      <c r="JKC1961" s="619"/>
      <c r="JKD1961" s="619"/>
      <c r="JKE1961" s="619"/>
      <c r="JKF1961" s="619"/>
      <c r="JKG1961" s="619"/>
      <c r="JKH1961" s="619"/>
      <c r="JKI1961" s="619"/>
      <c r="JKJ1961" s="619"/>
      <c r="JKK1961" s="619"/>
      <c r="JKL1961" s="619"/>
      <c r="JKM1961" s="619"/>
      <c r="JKN1961" s="619"/>
      <c r="JKO1961" s="619"/>
      <c r="JKP1961" s="619"/>
      <c r="JKQ1961" s="619"/>
      <c r="JKR1961" s="619"/>
      <c r="JKS1961" s="619"/>
      <c r="JKT1961" s="619"/>
      <c r="JKU1961" s="619"/>
      <c r="JKV1961" s="619"/>
      <c r="JKW1961" s="619"/>
      <c r="JKX1961" s="619"/>
      <c r="JKY1961" s="619"/>
      <c r="JKZ1961" s="619"/>
      <c r="JLA1961" s="619"/>
      <c r="JLB1961" s="619"/>
      <c r="JLC1961" s="619"/>
      <c r="JLD1961" s="619"/>
      <c r="JLE1961" s="619"/>
      <c r="JLF1961" s="619"/>
      <c r="JLG1961" s="619"/>
      <c r="JLH1961" s="619"/>
      <c r="JLI1961" s="619"/>
      <c r="JLJ1961" s="619"/>
      <c r="JLK1961" s="619"/>
      <c r="JLL1961" s="619"/>
      <c r="JLM1961" s="619"/>
      <c r="JLN1961" s="619"/>
      <c r="JLO1961" s="619"/>
      <c r="JLP1961" s="619"/>
      <c r="JLQ1961" s="619"/>
      <c r="JLR1961" s="619"/>
      <c r="JLS1961" s="619"/>
      <c r="JLT1961" s="619"/>
      <c r="JLU1961" s="619"/>
      <c r="JLV1961" s="619"/>
      <c r="JLW1961" s="619"/>
      <c r="JLX1961" s="619"/>
      <c r="JLY1961" s="619"/>
      <c r="JLZ1961" s="619"/>
      <c r="JMA1961" s="619"/>
      <c r="JMB1961" s="619"/>
      <c r="JMC1961" s="619"/>
      <c r="JMD1961" s="619"/>
      <c r="JME1961" s="619"/>
      <c r="JMF1961" s="619"/>
      <c r="JMG1961" s="619"/>
      <c r="JMH1961" s="619"/>
      <c r="JMI1961" s="619"/>
      <c r="JMJ1961" s="619"/>
      <c r="JMK1961" s="619"/>
      <c r="JML1961" s="619"/>
      <c r="JMM1961" s="619"/>
      <c r="JMN1961" s="619"/>
      <c r="JMO1961" s="619"/>
      <c r="JMP1961" s="619"/>
      <c r="JMQ1961" s="619"/>
      <c r="JMR1961" s="619"/>
      <c r="JMS1961" s="619"/>
      <c r="JMT1961" s="619"/>
      <c r="JMU1961" s="619"/>
      <c r="JMV1961" s="619"/>
      <c r="JMW1961" s="619"/>
      <c r="JMX1961" s="619"/>
      <c r="JMY1961" s="619"/>
      <c r="JMZ1961" s="619"/>
      <c r="JNA1961" s="619"/>
      <c r="JNB1961" s="619"/>
      <c r="JNC1961" s="619"/>
      <c r="JND1961" s="619"/>
      <c r="JNE1961" s="619"/>
      <c r="JNF1961" s="619"/>
      <c r="JNG1961" s="619"/>
      <c r="JNH1961" s="619"/>
      <c r="JNI1961" s="619"/>
      <c r="JNJ1961" s="619"/>
      <c r="JNK1961" s="619"/>
      <c r="JNL1961" s="619"/>
      <c r="JNM1961" s="619"/>
      <c r="JNN1961" s="619"/>
      <c r="JNO1961" s="619"/>
      <c r="JNP1961" s="619"/>
      <c r="JNQ1961" s="619"/>
      <c r="JNR1961" s="619"/>
      <c r="JNS1961" s="619"/>
      <c r="JNT1961" s="619"/>
      <c r="JNU1961" s="619"/>
      <c r="JNV1961" s="619"/>
      <c r="JNW1961" s="619"/>
      <c r="JNX1961" s="619"/>
      <c r="JNY1961" s="619"/>
      <c r="JNZ1961" s="619"/>
      <c r="JOA1961" s="619"/>
      <c r="JOB1961" s="619"/>
      <c r="JOC1961" s="619"/>
      <c r="JOD1961" s="619"/>
      <c r="JOE1961" s="619"/>
      <c r="JOF1961" s="619"/>
      <c r="JOG1961" s="619"/>
      <c r="JOH1961" s="619"/>
      <c r="JOI1961" s="619"/>
      <c r="JOJ1961" s="619"/>
      <c r="JOK1961" s="619"/>
      <c r="JOL1961" s="619"/>
      <c r="JOM1961" s="619"/>
      <c r="JON1961" s="619"/>
      <c r="JOO1961" s="619"/>
      <c r="JOP1961" s="619"/>
      <c r="JOQ1961" s="619"/>
      <c r="JOR1961" s="619"/>
      <c r="JOS1961" s="619"/>
      <c r="JOT1961" s="619"/>
      <c r="JOU1961" s="619"/>
      <c r="JOV1961" s="619"/>
      <c r="JOW1961" s="619"/>
      <c r="JOX1961" s="619"/>
      <c r="JOY1961" s="619"/>
      <c r="JOZ1961" s="619"/>
      <c r="JPA1961" s="619"/>
      <c r="JPB1961" s="619"/>
      <c r="JPC1961" s="619"/>
      <c r="JPD1961" s="619"/>
      <c r="JPE1961" s="619"/>
      <c r="JPF1961" s="619"/>
      <c r="JPG1961" s="619"/>
      <c r="JPH1961" s="619"/>
      <c r="JPI1961" s="619"/>
      <c r="JPJ1961" s="619"/>
      <c r="JPK1961" s="619"/>
      <c r="JPL1961" s="619"/>
      <c r="JPM1961" s="619"/>
      <c r="JPN1961" s="619"/>
      <c r="JPO1961" s="619"/>
      <c r="JPP1961" s="619"/>
      <c r="JPQ1961" s="619"/>
      <c r="JPR1961" s="619"/>
      <c r="JPS1961" s="619"/>
      <c r="JPT1961" s="619"/>
      <c r="JPU1961" s="619"/>
      <c r="JPV1961" s="619"/>
      <c r="JPW1961" s="619"/>
      <c r="JPX1961" s="619"/>
      <c r="JPY1961" s="619"/>
      <c r="JPZ1961" s="619"/>
      <c r="JQA1961" s="619"/>
      <c r="JQB1961" s="619"/>
      <c r="JQC1961" s="619"/>
      <c r="JQD1961" s="619"/>
      <c r="JQE1961" s="619"/>
      <c r="JQF1961" s="619"/>
      <c r="JQG1961" s="619"/>
      <c r="JQH1961" s="619"/>
      <c r="JQI1961" s="619"/>
      <c r="JQJ1961" s="619"/>
      <c r="JQK1961" s="619"/>
      <c r="JQL1961" s="619"/>
      <c r="JQM1961" s="619"/>
      <c r="JQN1961" s="619"/>
      <c r="JQO1961" s="619"/>
      <c r="JQP1961" s="619"/>
      <c r="JQQ1961" s="619"/>
      <c r="JQR1961" s="619"/>
      <c r="JQS1961" s="619"/>
      <c r="JQT1961" s="619"/>
      <c r="JQU1961" s="619"/>
      <c r="JQV1961" s="619"/>
      <c r="JQW1961" s="619"/>
      <c r="JQX1961" s="619"/>
      <c r="JQY1961" s="619"/>
      <c r="JQZ1961" s="619"/>
      <c r="JRA1961" s="619"/>
      <c r="JRB1961" s="619"/>
      <c r="JRC1961" s="619"/>
      <c r="JRD1961" s="619"/>
      <c r="JRE1961" s="619"/>
      <c r="JRF1961" s="619"/>
      <c r="JRG1961" s="619"/>
      <c r="JRH1961" s="619"/>
      <c r="JRI1961" s="619"/>
      <c r="JRJ1961" s="619"/>
      <c r="JRK1961" s="619"/>
      <c r="JRL1961" s="619"/>
      <c r="JRM1961" s="619"/>
      <c r="JRN1961" s="619"/>
      <c r="JRO1961" s="619"/>
      <c r="JRP1961" s="619"/>
      <c r="JRQ1961" s="619"/>
      <c r="JRR1961" s="619"/>
      <c r="JRS1961" s="619"/>
      <c r="JRT1961" s="619"/>
      <c r="JRU1961" s="619"/>
      <c r="JRV1961" s="619"/>
      <c r="JRW1961" s="619"/>
      <c r="JRX1961" s="619"/>
      <c r="JRY1961" s="619"/>
      <c r="JRZ1961" s="619"/>
      <c r="JSA1961" s="619"/>
      <c r="JSB1961" s="619"/>
      <c r="JSC1961" s="619"/>
      <c r="JSD1961" s="619"/>
      <c r="JSE1961" s="619"/>
      <c r="JSF1961" s="619"/>
      <c r="JSG1961" s="619"/>
      <c r="JSH1961" s="619"/>
      <c r="JSI1961" s="619"/>
      <c r="JSJ1961" s="619"/>
      <c r="JSK1961" s="619"/>
      <c r="JSL1961" s="619"/>
      <c r="JSM1961" s="619"/>
      <c r="JSN1961" s="619"/>
      <c r="JSO1961" s="619"/>
      <c r="JSP1961" s="619"/>
      <c r="JSQ1961" s="619"/>
      <c r="JSR1961" s="619"/>
      <c r="JSS1961" s="619"/>
      <c r="JST1961" s="619"/>
      <c r="JSU1961" s="619"/>
      <c r="JSV1961" s="619"/>
      <c r="JSW1961" s="619"/>
      <c r="JSX1961" s="619"/>
      <c r="JSY1961" s="619"/>
      <c r="JSZ1961" s="619"/>
      <c r="JTA1961" s="619"/>
      <c r="JTB1961" s="619"/>
      <c r="JTC1961" s="619"/>
      <c r="JTD1961" s="619"/>
      <c r="JTE1961" s="619"/>
      <c r="JTF1961" s="619"/>
      <c r="JTG1961" s="619"/>
      <c r="JTH1961" s="619"/>
      <c r="JTI1961" s="619"/>
      <c r="JTJ1961" s="619"/>
      <c r="JTK1961" s="619"/>
      <c r="JTL1961" s="619"/>
      <c r="JTM1961" s="619"/>
      <c r="JTN1961" s="619"/>
      <c r="JTO1961" s="619"/>
      <c r="JTP1961" s="619"/>
      <c r="JTQ1961" s="619"/>
      <c r="JTR1961" s="619"/>
      <c r="JTS1961" s="619"/>
      <c r="JTT1961" s="619"/>
      <c r="JTU1961" s="619"/>
      <c r="JTV1961" s="619"/>
      <c r="JTW1961" s="619"/>
      <c r="JTX1961" s="619"/>
      <c r="JTY1961" s="619"/>
      <c r="JTZ1961" s="619"/>
      <c r="JUA1961" s="619"/>
      <c r="JUB1961" s="619"/>
      <c r="JUC1961" s="619"/>
      <c r="JUD1961" s="619"/>
      <c r="JUE1961" s="619"/>
      <c r="JUF1961" s="619"/>
      <c r="JUG1961" s="619"/>
      <c r="JUH1961" s="619"/>
      <c r="JUI1961" s="619"/>
      <c r="JUJ1961" s="619"/>
      <c r="JUK1961" s="619"/>
      <c r="JUL1961" s="619"/>
      <c r="JUM1961" s="619"/>
      <c r="JUN1961" s="619"/>
      <c r="JUO1961" s="619"/>
      <c r="JUP1961" s="619"/>
      <c r="JUQ1961" s="619"/>
      <c r="JUR1961" s="619"/>
      <c r="JUS1961" s="619"/>
      <c r="JUT1961" s="619"/>
      <c r="JUU1961" s="619"/>
      <c r="JUV1961" s="619"/>
      <c r="JUW1961" s="619"/>
      <c r="JUX1961" s="619"/>
      <c r="JUY1961" s="619"/>
      <c r="JUZ1961" s="619"/>
      <c r="JVA1961" s="619"/>
      <c r="JVB1961" s="619"/>
      <c r="JVC1961" s="619"/>
      <c r="JVD1961" s="619"/>
      <c r="JVE1961" s="619"/>
      <c r="JVF1961" s="619"/>
      <c r="JVG1961" s="619"/>
      <c r="JVH1961" s="619"/>
      <c r="JVI1961" s="619"/>
      <c r="JVJ1961" s="619"/>
      <c r="JVK1961" s="619"/>
      <c r="JVL1961" s="619"/>
      <c r="JVM1961" s="619"/>
      <c r="JVN1961" s="619"/>
      <c r="JVO1961" s="619"/>
      <c r="JVP1961" s="619"/>
      <c r="JVQ1961" s="619"/>
      <c r="JVR1961" s="619"/>
      <c r="JVS1961" s="619"/>
      <c r="JVT1961" s="619"/>
      <c r="JVU1961" s="619"/>
      <c r="JVV1961" s="619"/>
      <c r="JVW1961" s="619"/>
      <c r="JVX1961" s="619"/>
      <c r="JVY1961" s="619"/>
      <c r="JVZ1961" s="619"/>
      <c r="JWA1961" s="619"/>
      <c r="JWB1961" s="619"/>
      <c r="JWC1961" s="619"/>
      <c r="JWD1961" s="619"/>
      <c r="JWE1961" s="619"/>
      <c r="JWF1961" s="619"/>
      <c r="JWG1961" s="619"/>
      <c r="JWH1961" s="619"/>
      <c r="JWI1961" s="619"/>
      <c r="JWJ1961" s="619"/>
      <c r="JWK1961" s="619"/>
      <c r="JWL1961" s="619"/>
      <c r="JWM1961" s="619"/>
      <c r="JWN1961" s="619"/>
      <c r="JWO1961" s="619"/>
      <c r="JWP1961" s="619"/>
      <c r="JWQ1961" s="619"/>
      <c r="JWR1961" s="619"/>
      <c r="JWS1961" s="619"/>
      <c r="JWT1961" s="619"/>
      <c r="JWU1961" s="619"/>
      <c r="JWV1961" s="619"/>
      <c r="JWW1961" s="619"/>
      <c r="JWX1961" s="619"/>
      <c r="JWY1961" s="619"/>
      <c r="JWZ1961" s="619"/>
      <c r="JXA1961" s="619"/>
      <c r="JXB1961" s="619"/>
      <c r="JXC1961" s="619"/>
      <c r="JXD1961" s="619"/>
      <c r="JXE1961" s="619"/>
      <c r="JXF1961" s="619"/>
      <c r="JXG1961" s="619"/>
      <c r="JXH1961" s="619"/>
      <c r="JXI1961" s="619"/>
      <c r="JXJ1961" s="619"/>
      <c r="JXK1961" s="619"/>
      <c r="JXL1961" s="619"/>
      <c r="JXM1961" s="619"/>
      <c r="JXN1961" s="619"/>
      <c r="JXO1961" s="619"/>
      <c r="JXP1961" s="619"/>
      <c r="JXQ1961" s="619"/>
      <c r="JXR1961" s="619"/>
      <c r="JXS1961" s="619"/>
      <c r="JXT1961" s="619"/>
      <c r="JXU1961" s="619"/>
      <c r="JXV1961" s="619"/>
      <c r="JXW1961" s="619"/>
      <c r="JXX1961" s="619"/>
      <c r="JXY1961" s="619"/>
      <c r="JXZ1961" s="619"/>
      <c r="JYA1961" s="619"/>
      <c r="JYB1961" s="619"/>
      <c r="JYC1961" s="619"/>
      <c r="JYD1961" s="619"/>
      <c r="JYE1961" s="619"/>
      <c r="JYF1961" s="619"/>
      <c r="JYG1961" s="619"/>
      <c r="JYH1961" s="619"/>
      <c r="JYI1961" s="619"/>
      <c r="JYJ1961" s="619"/>
      <c r="JYK1961" s="619"/>
      <c r="JYL1961" s="619"/>
      <c r="JYM1961" s="619"/>
      <c r="JYN1961" s="619"/>
      <c r="JYO1961" s="619"/>
      <c r="JYP1961" s="619"/>
      <c r="JYQ1961" s="619"/>
      <c r="JYR1961" s="619"/>
      <c r="JYS1961" s="619"/>
      <c r="JYT1961" s="619"/>
      <c r="JYU1961" s="619"/>
      <c r="JYV1961" s="619"/>
      <c r="JYW1961" s="619"/>
      <c r="JYX1961" s="619"/>
      <c r="JYY1961" s="619"/>
      <c r="JYZ1961" s="619"/>
      <c r="JZA1961" s="619"/>
      <c r="JZB1961" s="619"/>
      <c r="JZC1961" s="619"/>
      <c r="JZD1961" s="619"/>
      <c r="JZE1961" s="619"/>
      <c r="JZF1961" s="619"/>
      <c r="JZG1961" s="619"/>
      <c r="JZH1961" s="619"/>
      <c r="JZI1961" s="619"/>
      <c r="JZJ1961" s="619"/>
      <c r="JZK1961" s="619"/>
      <c r="JZL1961" s="619"/>
      <c r="JZM1961" s="619"/>
      <c r="JZN1961" s="619"/>
      <c r="JZO1961" s="619"/>
      <c r="JZP1961" s="619"/>
      <c r="JZQ1961" s="619"/>
      <c r="JZR1961" s="619"/>
      <c r="JZS1961" s="619"/>
      <c r="JZT1961" s="619"/>
      <c r="JZU1961" s="619"/>
      <c r="JZV1961" s="619"/>
      <c r="JZW1961" s="619"/>
      <c r="JZX1961" s="619"/>
      <c r="JZY1961" s="619"/>
      <c r="JZZ1961" s="619"/>
      <c r="KAA1961" s="619"/>
      <c r="KAB1961" s="619"/>
      <c r="KAC1961" s="619"/>
      <c r="KAD1961" s="619"/>
      <c r="KAE1961" s="619"/>
      <c r="KAF1961" s="619"/>
      <c r="KAG1961" s="619"/>
      <c r="KAH1961" s="619"/>
      <c r="KAI1961" s="619"/>
      <c r="KAJ1961" s="619"/>
      <c r="KAK1961" s="619"/>
      <c r="KAL1961" s="619"/>
      <c r="KAM1961" s="619"/>
      <c r="KAN1961" s="619"/>
      <c r="KAO1961" s="619"/>
      <c r="KAP1961" s="619"/>
      <c r="KAQ1961" s="619"/>
      <c r="KAR1961" s="619"/>
      <c r="KAS1961" s="619"/>
      <c r="KAT1961" s="619"/>
      <c r="KAU1961" s="619"/>
      <c r="KAV1961" s="619"/>
      <c r="KAW1961" s="619"/>
      <c r="KAX1961" s="619"/>
      <c r="KAY1961" s="619"/>
      <c r="KAZ1961" s="619"/>
      <c r="KBA1961" s="619"/>
      <c r="KBB1961" s="619"/>
      <c r="KBC1961" s="619"/>
      <c r="KBD1961" s="619"/>
      <c r="KBE1961" s="619"/>
      <c r="KBF1961" s="619"/>
      <c r="KBG1961" s="619"/>
      <c r="KBH1961" s="619"/>
      <c r="KBI1961" s="619"/>
      <c r="KBJ1961" s="619"/>
      <c r="KBK1961" s="619"/>
      <c r="KBL1961" s="619"/>
      <c r="KBM1961" s="619"/>
      <c r="KBN1961" s="619"/>
      <c r="KBO1961" s="619"/>
      <c r="KBP1961" s="619"/>
      <c r="KBQ1961" s="619"/>
      <c r="KBR1961" s="619"/>
      <c r="KBS1961" s="619"/>
      <c r="KBT1961" s="619"/>
      <c r="KBU1961" s="619"/>
      <c r="KBV1961" s="619"/>
      <c r="KBW1961" s="619"/>
      <c r="KBX1961" s="619"/>
      <c r="KBY1961" s="619"/>
      <c r="KBZ1961" s="619"/>
      <c r="KCA1961" s="619"/>
      <c r="KCB1961" s="619"/>
      <c r="KCC1961" s="619"/>
      <c r="KCD1961" s="619"/>
      <c r="KCE1961" s="619"/>
      <c r="KCF1961" s="619"/>
      <c r="KCG1961" s="619"/>
      <c r="KCH1961" s="619"/>
      <c r="KCI1961" s="619"/>
      <c r="KCJ1961" s="619"/>
      <c r="KCK1961" s="619"/>
      <c r="KCL1961" s="619"/>
      <c r="KCM1961" s="619"/>
      <c r="KCN1961" s="619"/>
      <c r="KCO1961" s="619"/>
      <c r="KCP1961" s="619"/>
      <c r="KCQ1961" s="619"/>
      <c r="KCR1961" s="619"/>
      <c r="KCS1961" s="619"/>
      <c r="KCT1961" s="619"/>
      <c r="KCU1961" s="619"/>
      <c r="KCV1961" s="619"/>
      <c r="KCW1961" s="619"/>
      <c r="KCX1961" s="619"/>
      <c r="KCY1961" s="619"/>
      <c r="KCZ1961" s="619"/>
      <c r="KDA1961" s="619"/>
      <c r="KDB1961" s="619"/>
      <c r="KDC1961" s="619"/>
      <c r="KDD1961" s="619"/>
      <c r="KDE1961" s="619"/>
      <c r="KDF1961" s="619"/>
      <c r="KDG1961" s="619"/>
      <c r="KDH1961" s="619"/>
      <c r="KDI1961" s="619"/>
      <c r="KDJ1961" s="619"/>
      <c r="KDK1961" s="619"/>
      <c r="KDL1961" s="619"/>
      <c r="KDM1961" s="619"/>
      <c r="KDN1961" s="619"/>
      <c r="KDO1961" s="619"/>
      <c r="KDP1961" s="619"/>
      <c r="KDQ1961" s="619"/>
      <c r="KDR1961" s="619"/>
      <c r="KDS1961" s="619"/>
      <c r="KDT1961" s="619"/>
      <c r="KDU1961" s="619"/>
      <c r="KDV1961" s="619"/>
      <c r="KDW1961" s="619"/>
      <c r="KDX1961" s="619"/>
      <c r="KDY1961" s="619"/>
      <c r="KDZ1961" s="619"/>
      <c r="KEA1961" s="619"/>
      <c r="KEB1961" s="619"/>
      <c r="KEC1961" s="619"/>
      <c r="KED1961" s="619"/>
      <c r="KEE1961" s="619"/>
      <c r="KEF1961" s="619"/>
      <c r="KEG1961" s="619"/>
      <c r="KEH1961" s="619"/>
      <c r="KEI1961" s="619"/>
      <c r="KEJ1961" s="619"/>
      <c r="KEK1961" s="619"/>
      <c r="KEL1961" s="619"/>
      <c r="KEM1961" s="619"/>
      <c r="KEN1961" s="619"/>
      <c r="KEO1961" s="619"/>
      <c r="KEP1961" s="619"/>
      <c r="KEQ1961" s="619"/>
      <c r="KER1961" s="619"/>
      <c r="KES1961" s="619"/>
      <c r="KET1961" s="619"/>
      <c r="KEU1961" s="619"/>
      <c r="KEV1961" s="619"/>
      <c r="KEW1961" s="619"/>
      <c r="KEX1961" s="619"/>
      <c r="KEY1961" s="619"/>
      <c r="KEZ1961" s="619"/>
      <c r="KFA1961" s="619"/>
      <c r="KFB1961" s="619"/>
      <c r="KFC1961" s="619"/>
      <c r="KFD1961" s="619"/>
      <c r="KFE1961" s="619"/>
      <c r="KFF1961" s="619"/>
      <c r="KFG1961" s="619"/>
      <c r="KFH1961" s="619"/>
      <c r="KFI1961" s="619"/>
      <c r="KFJ1961" s="619"/>
      <c r="KFK1961" s="619"/>
      <c r="KFL1961" s="619"/>
      <c r="KFM1961" s="619"/>
      <c r="KFN1961" s="619"/>
      <c r="KFO1961" s="619"/>
      <c r="KFP1961" s="619"/>
      <c r="KFQ1961" s="619"/>
      <c r="KFR1961" s="619"/>
      <c r="KFS1961" s="619"/>
      <c r="KFT1961" s="619"/>
      <c r="KFU1961" s="619"/>
      <c r="KFV1961" s="619"/>
      <c r="KFW1961" s="619"/>
      <c r="KFX1961" s="619"/>
      <c r="KFY1961" s="619"/>
      <c r="KFZ1961" s="619"/>
      <c r="KGA1961" s="619"/>
      <c r="KGB1961" s="619"/>
      <c r="KGC1961" s="619"/>
      <c r="KGD1961" s="619"/>
      <c r="KGE1961" s="619"/>
      <c r="KGF1961" s="619"/>
      <c r="KGG1961" s="619"/>
      <c r="KGH1961" s="619"/>
      <c r="KGI1961" s="619"/>
      <c r="KGJ1961" s="619"/>
      <c r="KGK1961" s="619"/>
      <c r="KGL1961" s="619"/>
      <c r="KGM1961" s="619"/>
      <c r="KGN1961" s="619"/>
      <c r="KGO1961" s="619"/>
      <c r="KGP1961" s="619"/>
      <c r="KGQ1961" s="619"/>
      <c r="KGR1961" s="619"/>
      <c r="KGS1961" s="619"/>
      <c r="KGT1961" s="619"/>
      <c r="KGU1961" s="619"/>
      <c r="KGV1961" s="619"/>
      <c r="KGW1961" s="619"/>
      <c r="KGX1961" s="619"/>
      <c r="KGY1961" s="619"/>
      <c r="KGZ1961" s="619"/>
      <c r="KHA1961" s="619"/>
      <c r="KHB1961" s="619"/>
      <c r="KHC1961" s="619"/>
      <c r="KHD1961" s="619"/>
      <c r="KHE1961" s="619"/>
      <c r="KHF1961" s="619"/>
      <c r="KHG1961" s="619"/>
      <c r="KHH1961" s="619"/>
      <c r="KHI1961" s="619"/>
      <c r="KHJ1961" s="619"/>
      <c r="KHK1961" s="619"/>
      <c r="KHL1961" s="619"/>
      <c r="KHM1961" s="619"/>
      <c r="KHN1961" s="619"/>
      <c r="KHO1961" s="619"/>
      <c r="KHP1961" s="619"/>
      <c r="KHQ1961" s="619"/>
      <c r="KHR1961" s="619"/>
      <c r="KHS1961" s="619"/>
      <c r="KHT1961" s="619"/>
      <c r="KHU1961" s="619"/>
      <c r="KHV1961" s="619"/>
      <c r="KHW1961" s="619"/>
      <c r="KHX1961" s="619"/>
      <c r="KHY1961" s="619"/>
      <c r="KHZ1961" s="619"/>
      <c r="KIA1961" s="619"/>
      <c r="KIB1961" s="619"/>
      <c r="KIC1961" s="619"/>
      <c r="KID1961" s="619"/>
      <c r="KIE1961" s="619"/>
      <c r="KIF1961" s="619"/>
      <c r="KIG1961" s="619"/>
      <c r="KIH1961" s="619"/>
      <c r="KII1961" s="619"/>
      <c r="KIJ1961" s="619"/>
      <c r="KIK1961" s="619"/>
      <c r="KIL1961" s="619"/>
      <c r="KIM1961" s="619"/>
      <c r="KIN1961" s="619"/>
      <c r="KIO1961" s="619"/>
      <c r="KIP1961" s="619"/>
      <c r="KIQ1961" s="619"/>
      <c r="KIR1961" s="619"/>
      <c r="KIS1961" s="619"/>
      <c r="KIT1961" s="619"/>
      <c r="KIU1961" s="619"/>
      <c r="KIV1961" s="619"/>
      <c r="KIW1961" s="619"/>
      <c r="KIX1961" s="619"/>
      <c r="KIY1961" s="619"/>
      <c r="KIZ1961" s="619"/>
      <c r="KJA1961" s="619"/>
      <c r="KJB1961" s="619"/>
      <c r="KJC1961" s="619"/>
      <c r="KJD1961" s="619"/>
      <c r="KJE1961" s="619"/>
      <c r="KJF1961" s="619"/>
      <c r="KJG1961" s="619"/>
      <c r="KJH1961" s="619"/>
      <c r="KJI1961" s="619"/>
      <c r="KJJ1961" s="619"/>
      <c r="KJK1961" s="619"/>
      <c r="KJL1961" s="619"/>
      <c r="KJM1961" s="619"/>
      <c r="KJN1961" s="619"/>
      <c r="KJO1961" s="619"/>
      <c r="KJP1961" s="619"/>
      <c r="KJQ1961" s="619"/>
      <c r="KJR1961" s="619"/>
      <c r="KJS1961" s="619"/>
      <c r="KJT1961" s="619"/>
      <c r="KJU1961" s="619"/>
      <c r="KJV1961" s="619"/>
      <c r="KJW1961" s="619"/>
      <c r="KJX1961" s="619"/>
      <c r="KJY1961" s="619"/>
      <c r="KJZ1961" s="619"/>
      <c r="KKA1961" s="619"/>
      <c r="KKB1961" s="619"/>
      <c r="KKC1961" s="619"/>
      <c r="KKD1961" s="619"/>
      <c r="KKE1961" s="619"/>
      <c r="KKF1961" s="619"/>
      <c r="KKG1961" s="619"/>
      <c r="KKH1961" s="619"/>
      <c r="KKI1961" s="619"/>
      <c r="KKJ1961" s="619"/>
      <c r="KKK1961" s="619"/>
      <c r="KKL1961" s="619"/>
      <c r="KKM1961" s="619"/>
      <c r="KKN1961" s="619"/>
      <c r="KKO1961" s="619"/>
      <c r="KKP1961" s="619"/>
      <c r="KKQ1961" s="619"/>
      <c r="KKR1961" s="619"/>
      <c r="KKS1961" s="619"/>
      <c r="KKT1961" s="619"/>
      <c r="KKU1961" s="619"/>
      <c r="KKV1961" s="619"/>
      <c r="KKW1961" s="619"/>
      <c r="KKX1961" s="619"/>
      <c r="KKY1961" s="619"/>
      <c r="KKZ1961" s="619"/>
      <c r="KLA1961" s="619"/>
      <c r="KLB1961" s="619"/>
      <c r="KLC1961" s="619"/>
      <c r="KLD1961" s="619"/>
      <c r="KLE1961" s="619"/>
      <c r="KLF1961" s="619"/>
      <c r="KLG1961" s="619"/>
      <c r="KLH1961" s="619"/>
      <c r="KLI1961" s="619"/>
      <c r="KLJ1961" s="619"/>
      <c r="KLK1961" s="619"/>
      <c r="KLL1961" s="619"/>
      <c r="KLM1961" s="619"/>
      <c r="KLN1961" s="619"/>
      <c r="KLO1961" s="619"/>
      <c r="KLP1961" s="619"/>
      <c r="KLQ1961" s="619"/>
      <c r="KLR1961" s="619"/>
      <c r="KLS1961" s="619"/>
      <c r="KLT1961" s="619"/>
      <c r="KLU1961" s="619"/>
      <c r="KLV1961" s="619"/>
      <c r="KLW1961" s="619"/>
      <c r="KLX1961" s="619"/>
      <c r="KLY1961" s="619"/>
      <c r="KLZ1961" s="619"/>
      <c r="KMA1961" s="619"/>
      <c r="KMB1961" s="619"/>
      <c r="KMC1961" s="619"/>
      <c r="KMD1961" s="619"/>
      <c r="KME1961" s="619"/>
      <c r="KMF1961" s="619"/>
      <c r="KMG1961" s="619"/>
      <c r="KMH1961" s="619"/>
      <c r="KMI1961" s="619"/>
      <c r="KMJ1961" s="619"/>
      <c r="KMK1961" s="619"/>
      <c r="KML1961" s="619"/>
      <c r="KMM1961" s="619"/>
      <c r="KMN1961" s="619"/>
      <c r="KMO1961" s="619"/>
      <c r="KMP1961" s="619"/>
      <c r="KMQ1961" s="619"/>
      <c r="KMR1961" s="619"/>
      <c r="KMS1961" s="619"/>
      <c r="KMT1961" s="619"/>
      <c r="KMU1961" s="619"/>
      <c r="KMV1961" s="619"/>
      <c r="KMW1961" s="619"/>
      <c r="KMX1961" s="619"/>
      <c r="KMY1961" s="619"/>
      <c r="KMZ1961" s="619"/>
      <c r="KNA1961" s="619"/>
      <c r="KNB1961" s="619"/>
      <c r="KNC1961" s="619"/>
      <c r="KND1961" s="619"/>
      <c r="KNE1961" s="619"/>
      <c r="KNF1961" s="619"/>
      <c r="KNG1961" s="619"/>
      <c r="KNH1961" s="619"/>
      <c r="KNI1961" s="619"/>
      <c r="KNJ1961" s="619"/>
      <c r="KNK1961" s="619"/>
      <c r="KNL1961" s="619"/>
      <c r="KNM1961" s="619"/>
      <c r="KNN1961" s="619"/>
      <c r="KNO1961" s="619"/>
      <c r="KNP1961" s="619"/>
      <c r="KNQ1961" s="619"/>
      <c r="KNR1961" s="619"/>
      <c r="KNS1961" s="619"/>
      <c r="KNT1961" s="619"/>
      <c r="KNU1961" s="619"/>
      <c r="KNV1961" s="619"/>
      <c r="KNW1961" s="619"/>
      <c r="KNX1961" s="619"/>
      <c r="KNY1961" s="619"/>
      <c r="KNZ1961" s="619"/>
      <c r="KOA1961" s="619"/>
      <c r="KOB1961" s="619"/>
      <c r="KOC1961" s="619"/>
      <c r="KOD1961" s="619"/>
      <c r="KOE1961" s="619"/>
      <c r="KOF1961" s="619"/>
      <c r="KOG1961" s="619"/>
      <c r="KOH1961" s="619"/>
      <c r="KOI1961" s="619"/>
      <c r="KOJ1961" s="619"/>
      <c r="KOK1961" s="619"/>
      <c r="KOL1961" s="619"/>
      <c r="KOM1961" s="619"/>
      <c r="KON1961" s="619"/>
      <c r="KOO1961" s="619"/>
      <c r="KOP1961" s="619"/>
      <c r="KOQ1961" s="619"/>
      <c r="KOR1961" s="619"/>
      <c r="KOS1961" s="619"/>
      <c r="KOT1961" s="619"/>
      <c r="KOU1961" s="619"/>
      <c r="KOV1961" s="619"/>
      <c r="KOW1961" s="619"/>
      <c r="KOX1961" s="619"/>
      <c r="KOY1961" s="619"/>
      <c r="KOZ1961" s="619"/>
      <c r="KPA1961" s="619"/>
      <c r="KPB1961" s="619"/>
      <c r="KPC1961" s="619"/>
      <c r="KPD1961" s="619"/>
      <c r="KPE1961" s="619"/>
      <c r="KPF1961" s="619"/>
      <c r="KPG1961" s="619"/>
      <c r="KPH1961" s="619"/>
      <c r="KPI1961" s="619"/>
      <c r="KPJ1961" s="619"/>
      <c r="KPK1961" s="619"/>
      <c r="KPL1961" s="619"/>
      <c r="KPM1961" s="619"/>
      <c r="KPN1961" s="619"/>
      <c r="KPO1961" s="619"/>
      <c r="KPP1961" s="619"/>
      <c r="KPQ1961" s="619"/>
      <c r="KPR1961" s="619"/>
      <c r="KPS1961" s="619"/>
      <c r="KPT1961" s="619"/>
      <c r="KPU1961" s="619"/>
      <c r="KPV1961" s="619"/>
      <c r="KPW1961" s="619"/>
      <c r="KPX1961" s="619"/>
      <c r="KPY1961" s="619"/>
      <c r="KPZ1961" s="619"/>
      <c r="KQA1961" s="619"/>
      <c r="KQB1961" s="619"/>
      <c r="KQC1961" s="619"/>
      <c r="KQD1961" s="619"/>
      <c r="KQE1961" s="619"/>
      <c r="KQF1961" s="619"/>
      <c r="KQG1961" s="619"/>
      <c r="KQH1961" s="619"/>
      <c r="KQI1961" s="619"/>
      <c r="KQJ1961" s="619"/>
      <c r="KQK1961" s="619"/>
      <c r="KQL1961" s="619"/>
      <c r="KQM1961" s="619"/>
      <c r="KQN1961" s="619"/>
      <c r="KQO1961" s="619"/>
      <c r="KQP1961" s="619"/>
      <c r="KQQ1961" s="619"/>
      <c r="KQR1961" s="619"/>
      <c r="KQS1961" s="619"/>
      <c r="KQT1961" s="619"/>
      <c r="KQU1961" s="619"/>
      <c r="KQV1961" s="619"/>
      <c r="KQW1961" s="619"/>
      <c r="KQX1961" s="619"/>
      <c r="KQY1961" s="619"/>
      <c r="KQZ1961" s="619"/>
      <c r="KRA1961" s="619"/>
      <c r="KRB1961" s="619"/>
      <c r="KRC1961" s="619"/>
      <c r="KRD1961" s="619"/>
      <c r="KRE1961" s="619"/>
      <c r="KRF1961" s="619"/>
      <c r="KRG1961" s="619"/>
      <c r="KRH1961" s="619"/>
      <c r="KRI1961" s="619"/>
      <c r="KRJ1961" s="619"/>
      <c r="KRK1961" s="619"/>
      <c r="KRL1961" s="619"/>
      <c r="KRM1961" s="619"/>
      <c r="KRN1961" s="619"/>
      <c r="KRO1961" s="619"/>
      <c r="KRP1961" s="619"/>
      <c r="KRQ1961" s="619"/>
      <c r="KRR1961" s="619"/>
      <c r="KRS1961" s="619"/>
      <c r="KRT1961" s="619"/>
      <c r="KRU1961" s="619"/>
      <c r="KRV1961" s="619"/>
      <c r="KRW1961" s="619"/>
      <c r="KRX1961" s="619"/>
      <c r="KRY1961" s="619"/>
      <c r="KRZ1961" s="619"/>
      <c r="KSA1961" s="619"/>
      <c r="KSB1961" s="619"/>
      <c r="KSC1961" s="619"/>
      <c r="KSD1961" s="619"/>
      <c r="KSE1961" s="619"/>
      <c r="KSF1961" s="619"/>
      <c r="KSG1961" s="619"/>
      <c r="KSH1961" s="619"/>
      <c r="KSI1961" s="619"/>
      <c r="KSJ1961" s="619"/>
      <c r="KSK1961" s="619"/>
      <c r="KSL1961" s="619"/>
      <c r="KSM1961" s="619"/>
      <c r="KSN1961" s="619"/>
      <c r="KSO1961" s="619"/>
      <c r="KSP1961" s="619"/>
      <c r="KSQ1961" s="619"/>
      <c r="KSR1961" s="619"/>
      <c r="KSS1961" s="619"/>
      <c r="KST1961" s="619"/>
      <c r="KSU1961" s="619"/>
      <c r="KSV1961" s="619"/>
      <c r="KSW1961" s="619"/>
      <c r="KSX1961" s="619"/>
      <c r="KSY1961" s="619"/>
      <c r="KSZ1961" s="619"/>
      <c r="KTA1961" s="619"/>
      <c r="KTB1961" s="619"/>
      <c r="KTC1961" s="619"/>
      <c r="KTD1961" s="619"/>
      <c r="KTE1961" s="619"/>
      <c r="KTF1961" s="619"/>
      <c r="KTG1961" s="619"/>
      <c r="KTH1961" s="619"/>
      <c r="KTI1961" s="619"/>
      <c r="KTJ1961" s="619"/>
      <c r="KTK1961" s="619"/>
      <c r="KTL1961" s="619"/>
      <c r="KTM1961" s="619"/>
      <c r="KTN1961" s="619"/>
      <c r="KTO1961" s="619"/>
      <c r="KTP1961" s="619"/>
      <c r="KTQ1961" s="619"/>
      <c r="KTR1961" s="619"/>
      <c r="KTS1961" s="619"/>
      <c r="KTT1961" s="619"/>
      <c r="KTU1961" s="619"/>
      <c r="KTV1961" s="619"/>
      <c r="KTW1961" s="619"/>
      <c r="KTX1961" s="619"/>
      <c r="KTY1961" s="619"/>
      <c r="KTZ1961" s="619"/>
      <c r="KUA1961" s="619"/>
      <c r="KUB1961" s="619"/>
      <c r="KUC1961" s="619"/>
      <c r="KUD1961" s="619"/>
      <c r="KUE1961" s="619"/>
      <c r="KUF1961" s="619"/>
      <c r="KUG1961" s="619"/>
      <c r="KUH1961" s="619"/>
      <c r="KUI1961" s="619"/>
      <c r="KUJ1961" s="619"/>
      <c r="KUK1961" s="619"/>
      <c r="KUL1961" s="619"/>
      <c r="KUM1961" s="619"/>
      <c r="KUN1961" s="619"/>
      <c r="KUO1961" s="619"/>
      <c r="KUP1961" s="619"/>
      <c r="KUQ1961" s="619"/>
      <c r="KUR1961" s="619"/>
      <c r="KUS1961" s="619"/>
      <c r="KUT1961" s="619"/>
      <c r="KUU1961" s="619"/>
      <c r="KUV1961" s="619"/>
      <c r="KUW1961" s="619"/>
      <c r="KUX1961" s="619"/>
      <c r="KUY1961" s="619"/>
      <c r="KUZ1961" s="619"/>
      <c r="KVA1961" s="619"/>
      <c r="KVB1961" s="619"/>
      <c r="KVC1961" s="619"/>
      <c r="KVD1961" s="619"/>
      <c r="KVE1961" s="619"/>
      <c r="KVF1961" s="619"/>
      <c r="KVG1961" s="619"/>
      <c r="KVH1961" s="619"/>
      <c r="KVI1961" s="619"/>
      <c r="KVJ1961" s="619"/>
      <c r="KVK1961" s="619"/>
      <c r="KVL1961" s="619"/>
      <c r="KVM1961" s="619"/>
      <c r="KVN1961" s="619"/>
      <c r="KVO1961" s="619"/>
      <c r="KVP1961" s="619"/>
      <c r="KVQ1961" s="619"/>
      <c r="KVR1961" s="619"/>
      <c r="KVS1961" s="619"/>
      <c r="KVT1961" s="619"/>
      <c r="KVU1961" s="619"/>
      <c r="KVV1961" s="619"/>
      <c r="KVW1961" s="619"/>
      <c r="KVX1961" s="619"/>
      <c r="KVY1961" s="619"/>
      <c r="KVZ1961" s="619"/>
      <c r="KWA1961" s="619"/>
      <c r="KWB1961" s="619"/>
      <c r="KWC1961" s="619"/>
      <c r="KWD1961" s="619"/>
      <c r="KWE1961" s="619"/>
      <c r="KWF1961" s="619"/>
      <c r="KWG1961" s="619"/>
      <c r="KWH1961" s="619"/>
      <c r="KWI1961" s="619"/>
      <c r="KWJ1961" s="619"/>
      <c r="KWK1961" s="619"/>
      <c r="KWL1961" s="619"/>
      <c r="KWM1961" s="619"/>
      <c r="KWN1961" s="619"/>
      <c r="KWO1961" s="619"/>
      <c r="KWP1961" s="619"/>
      <c r="KWQ1961" s="619"/>
      <c r="KWR1961" s="619"/>
      <c r="KWS1961" s="619"/>
      <c r="KWT1961" s="619"/>
      <c r="KWU1961" s="619"/>
      <c r="KWV1961" s="619"/>
      <c r="KWW1961" s="619"/>
      <c r="KWX1961" s="619"/>
      <c r="KWY1961" s="619"/>
      <c r="KWZ1961" s="619"/>
      <c r="KXA1961" s="619"/>
      <c r="KXB1961" s="619"/>
      <c r="KXC1961" s="619"/>
      <c r="KXD1961" s="619"/>
      <c r="KXE1961" s="619"/>
      <c r="KXF1961" s="619"/>
      <c r="KXG1961" s="619"/>
      <c r="KXH1961" s="619"/>
      <c r="KXI1961" s="619"/>
      <c r="KXJ1961" s="619"/>
      <c r="KXK1961" s="619"/>
      <c r="KXL1961" s="619"/>
      <c r="KXM1961" s="619"/>
      <c r="KXN1961" s="619"/>
      <c r="KXO1961" s="619"/>
      <c r="KXP1961" s="619"/>
      <c r="KXQ1961" s="619"/>
      <c r="KXR1961" s="619"/>
      <c r="KXS1961" s="619"/>
      <c r="KXT1961" s="619"/>
      <c r="KXU1961" s="619"/>
      <c r="KXV1961" s="619"/>
      <c r="KXW1961" s="619"/>
      <c r="KXX1961" s="619"/>
      <c r="KXY1961" s="619"/>
      <c r="KXZ1961" s="619"/>
      <c r="KYA1961" s="619"/>
      <c r="KYB1961" s="619"/>
      <c r="KYC1961" s="619"/>
      <c r="KYD1961" s="619"/>
      <c r="KYE1961" s="619"/>
      <c r="KYF1961" s="619"/>
      <c r="KYG1961" s="619"/>
      <c r="KYH1961" s="619"/>
      <c r="KYI1961" s="619"/>
      <c r="KYJ1961" s="619"/>
      <c r="KYK1961" s="619"/>
      <c r="KYL1961" s="619"/>
      <c r="KYM1961" s="619"/>
      <c r="KYN1961" s="619"/>
      <c r="KYO1961" s="619"/>
      <c r="KYP1961" s="619"/>
      <c r="KYQ1961" s="619"/>
      <c r="KYR1961" s="619"/>
      <c r="KYS1961" s="619"/>
      <c r="KYT1961" s="619"/>
      <c r="KYU1961" s="619"/>
      <c r="KYV1961" s="619"/>
      <c r="KYW1961" s="619"/>
      <c r="KYX1961" s="619"/>
      <c r="KYY1961" s="619"/>
      <c r="KYZ1961" s="619"/>
      <c r="KZA1961" s="619"/>
      <c r="KZB1961" s="619"/>
      <c r="KZC1961" s="619"/>
      <c r="KZD1961" s="619"/>
      <c r="KZE1961" s="619"/>
      <c r="KZF1961" s="619"/>
      <c r="KZG1961" s="619"/>
      <c r="KZH1961" s="619"/>
      <c r="KZI1961" s="619"/>
      <c r="KZJ1961" s="619"/>
      <c r="KZK1961" s="619"/>
      <c r="KZL1961" s="619"/>
      <c r="KZM1961" s="619"/>
      <c r="KZN1961" s="619"/>
      <c r="KZO1961" s="619"/>
      <c r="KZP1961" s="619"/>
      <c r="KZQ1961" s="619"/>
      <c r="KZR1961" s="619"/>
      <c r="KZS1961" s="619"/>
      <c r="KZT1961" s="619"/>
      <c r="KZU1961" s="619"/>
      <c r="KZV1961" s="619"/>
      <c r="KZW1961" s="619"/>
      <c r="KZX1961" s="619"/>
      <c r="KZY1961" s="619"/>
      <c r="KZZ1961" s="619"/>
      <c r="LAA1961" s="619"/>
      <c r="LAB1961" s="619"/>
      <c r="LAC1961" s="619"/>
      <c r="LAD1961" s="619"/>
      <c r="LAE1961" s="619"/>
      <c r="LAF1961" s="619"/>
      <c r="LAG1961" s="619"/>
      <c r="LAH1961" s="619"/>
      <c r="LAI1961" s="619"/>
      <c r="LAJ1961" s="619"/>
      <c r="LAK1961" s="619"/>
      <c r="LAL1961" s="619"/>
      <c r="LAM1961" s="619"/>
      <c r="LAN1961" s="619"/>
      <c r="LAO1961" s="619"/>
      <c r="LAP1961" s="619"/>
      <c r="LAQ1961" s="619"/>
      <c r="LAR1961" s="619"/>
      <c r="LAS1961" s="619"/>
      <c r="LAT1961" s="619"/>
      <c r="LAU1961" s="619"/>
      <c r="LAV1961" s="619"/>
      <c r="LAW1961" s="619"/>
      <c r="LAX1961" s="619"/>
      <c r="LAY1961" s="619"/>
      <c r="LAZ1961" s="619"/>
      <c r="LBA1961" s="619"/>
      <c r="LBB1961" s="619"/>
      <c r="LBC1961" s="619"/>
      <c r="LBD1961" s="619"/>
      <c r="LBE1961" s="619"/>
      <c r="LBF1961" s="619"/>
      <c r="LBG1961" s="619"/>
      <c r="LBH1961" s="619"/>
      <c r="LBI1961" s="619"/>
      <c r="LBJ1961" s="619"/>
      <c r="LBK1961" s="619"/>
      <c r="LBL1961" s="619"/>
      <c r="LBM1961" s="619"/>
      <c r="LBN1961" s="619"/>
      <c r="LBO1961" s="619"/>
      <c r="LBP1961" s="619"/>
      <c r="LBQ1961" s="619"/>
      <c r="LBR1961" s="619"/>
      <c r="LBS1961" s="619"/>
      <c r="LBT1961" s="619"/>
      <c r="LBU1961" s="619"/>
      <c r="LBV1961" s="619"/>
      <c r="LBW1961" s="619"/>
      <c r="LBX1961" s="619"/>
      <c r="LBY1961" s="619"/>
      <c r="LBZ1961" s="619"/>
      <c r="LCA1961" s="619"/>
      <c r="LCB1961" s="619"/>
      <c r="LCC1961" s="619"/>
      <c r="LCD1961" s="619"/>
      <c r="LCE1961" s="619"/>
      <c r="LCF1961" s="619"/>
      <c r="LCG1961" s="619"/>
      <c r="LCH1961" s="619"/>
      <c r="LCI1961" s="619"/>
      <c r="LCJ1961" s="619"/>
      <c r="LCK1961" s="619"/>
      <c r="LCL1961" s="619"/>
      <c r="LCM1961" s="619"/>
      <c r="LCN1961" s="619"/>
      <c r="LCO1961" s="619"/>
      <c r="LCP1961" s="619"/>
      <c r="LCQ1961" s="619"/>
      <c r="LCR1961" s="619"/>
      <c r="LCS1961" s="619"/>
      <c r="LCT1961" s="619"/>
      <c r="LCU1961" s="619"/>
      <c r="LCV1961" s="619"/>
      <c r="LCW1961" s="619"/>
      <c r="LCX1961" s="619"/>
      <c r="LCY1961" s="619"/>
      <c r="LCZ1961" s="619"/>
      <c r="LDA1961" s="619"/>
      <c r="LDB1961" s="619"/>
      <c r="LDC1961" s="619"/>
      <c r="LDD1961" s="619"/>
      <c r="LDE1961" s="619"/>
      <c r="LDF1961" s="619"/>
      <c r="LDG1961" s="619"/>
      <c r="LDH1961" s="619"/>
      <c r="LDI1961" s="619"/>
      <c r="LDJ1961" s="619"/>
      <c r="LDK1961" s="619"/>
      <c r="LDL1961" s="619"/>
      <c r="LDM1961" s="619"/>
      <c r="LDN1961" s="619"/>
      <c r="LDO1961" s="619"/>
      <c r="LDP1961" s="619"/>
      <c r="LDQ1961" s="619"/>
      <c r="LDR1961" s="619"/>
      <c r="LDS1961" s="619"/>
      <c r="LDT1961" s="619"/>
      <c r="LDU1961" s="619"/>
      <c r="LDV1961" s="619"/>
      <c r="LDW1961" s="619"/>
      <c r="LDX1961" s="619"/>
      <c r="LDY1961" s="619"/>
      <c r="LDZ1961" s="619"/>
      <c r="LEA1961" s="619"/>
      <c r="LEB1961" s="619"/>
      <c r="LEC1961" s="619"/>
      <c r="LED1961" s="619"/>
      <c r="LEE1961" s="619"/>
      <c r="LEF1961" s="619"/>
      <c r="LEG1961" s="619"/>
      <c r="LEH1961" s="619"/>
      <c r="LEI1961" s="619"/>
      <c r="LEJ1961" s="619"/>
      <c r="LEK1961" s="619"/>
      <c r="LEL1961" s="619"/>
      <c r="LEM1961" s="619"/>
      <c r="LEN1961" s="619"/>
      <c r="LEO1961" s="619"/>
      <c r="LEP1961" s="619"/>
      <c r="LEQ1961" s="619"/>
      <c r="LER1961" s="619"/>
      <c r="LES1961" s="619"/>
      <c r="LET1961" s="619"/>
      <c r="LEU1961" s="619"/>
      <c r="LEV1961" s="619"/>
      <c r="LEW1961" s="619"/>
      <c r="LEX1961" s="619"/>
      <c r="LEY1961" s="619"/>
      <c r="LEZ1961" s="619"/>
      <c r="LFA1961" s="619"/>
      <c r="LFB1961" s="619"/>
      <c r="LFC1961" s="619"/>
      <c r="LFD1961" s="619"/>
      <c r="LFE1961" s="619"/>
      <c r="LFF1961" s="619"/>
      <c r="LFG1961" s="619"/>
      <c r="LFH1961" s="619"/>
      <c r="LFI1961" s="619"/>
      <c r="LFJ1961" s="619"/>
      <c r="LFK1961" s="619"/>
      <c r="LFL1961" s="619"/>
      <c r="LFM1961" s="619"/>
      <c r="LFN1961" s="619"/>
      <c r="LFO1961" s="619"/>
      <c r="LFP1961" s="619"/>
      <c r="LFQ1961" s="619"/>
      <c r="LFR1961" s="619"/>
      <c r="LFS1961" s="619"/>
      <c r="LFT1961" s="619"/>
      <c r="LFU1961" s="619"/>
      <c r="LFV1961" s="619"/>
      <c r="LFW1961" s="619"/>
      <c r="LFX1961" s="619"/>
      <c r="LFY1961" s="619"/>
      <c r="LFZ1961" s="619"/>
      <c r="LGA1961" s="619"/>
      <c r="LGB1961" s="619"/>
      <c r="LGC1961" s="619"/>
      <c r="LGD1961" s="619"/>
      <c r="LGE1961" s="619"/>
      <c r="LGF1961" s="619"/>
      <c r="LGG1961" s="619"/>
      <c r="LGH1961" s="619"/>
      <c r="LGI1961" s="619"/>
      <c r="LGJ1961" s="619"/>
      <c r="LGK1961" s="619"/>
      <c r="LGL1961" s="619"/>
      <c r="LGM1961" s="619"/>
      <c r="LGN1961" s="619"/>
      <c r="LGO1961" s="619"/>
      <c r="LGP1961" s="619"/>
      <c r="LGQ1961" s="619"/>
      <c r="LGR1961" s="619"/>
      <c r="LGS1961" s="619"/>
      <c r="LGT1961" s="619"/>
      <c r="LGU1961" s="619"/>
      <c r="LGV1961" s="619"/>
      <c r="LGW1961" s="619"/>
      <c r="LGX1961" s="619"/>
      <c r="LGY1961" s="619"/>
      <c r="LGZ1961" s="619"/>
      <c r="LHA1961" s="619"/>
      <c r="LHB1961" s="619"/>
      <c r="LHC1961" s="619"/>
      <c r="LHD1961" s="619"/>
      <c r="LHE1961" s="619"/>
      <c r="LHF1961" s="619"/>
      <c r="LHG1961" s="619"/>
      <c r="LHH1961" s="619"/>
      <c r="LHI1961" s="619"/>
      <c r="LHJ1961" s="619"/>
      <c r="LHK1961" s="619"/>
      <c r="LHL1961" s="619"/>
      <c r="LHM1961" s="619"/>
      <c r="LHN1961" s="619"/>
      <c r="LHO1961" s="619"/>
      <c r="LHP1961" s="619"/>
      <c r="LHQ1961" s="619"/>
      <c r="LHR1961" s="619"/>
      <c r="LHS1961" s="619"/>
      <c r="LHT1961" s="619"/>
      <c r="LHU1961" s="619"/>
      <c r="LHV1961" s="619"/>
      <c r="LHW1961" s="619"/>
      <c r="LHX1961" s="619"/>
      <c r="LHY1961" s="619"/>
      <c r="LHZ1961" s="619"/>
      <c r="LIA1961" s="619"/>
      <c r="LIB1961" s="619"/>
      <c r="LIC1961" s="619"/>
      <c r="LID1961" s="619"/>
      <c r="LIE1961" s="619"/>
      <c r="LIF1961" s="619"/>
      <c r="LIG1961" s="619"/>
      <c r="LIH1961" s="619"/>
      <c r="LII1961" s="619"/>
      <c r="LIJ1961" s="619"/>
      <c r="LIK1961" s="619"/>
      <c r="LIL1961" s="619"/>
      <c r="LIM1961" s="619"/>
      <c r="LIN1961" s="619"/>
      <c r="LIO1961" s="619"/>
      <c r="LIP1961" s="619"/>
      <c r="LIQ1961" s="619"/>
      <c r="LIR1961" s="619"/>
      <c r="LIS1961" s="619"/>
      <c r="LIT1961" s="619"/>
      <c r="LIU1961" s="619"/>
      <c r="LIV1961" s="619"/>
      <c r="LIW1961" s="619"/>
      <c r="LIX1961" s="619"/>
      <c r="LIY1961" s="619"/>
      <c r="LIZ1961" s="619"/>
      <c r="LJA1961" s="619"/>
      <c r="LJB1961" s="619"/>
      <c r="LJC1961" s="619"/>
      <c r="LJD1961" s="619"/>
      <c r="LJE1961" s="619"/>
      <c r="LJF1961" s="619"/>
      <c r="LJG1961" s="619"/>
      <c r="LJH1961" s="619"/>
      <c r="LJI1961" s="619"/>
      <c r="LJJ1961" s="619"/>
      <c r="LJK1961" s="619"/>
      <c r="LJL1961" s="619"/>
      <c r="LJM1961" s="619"/>
      <c r="LJN1961" s="619"/>
      <c r="LJO1961" s="619"/>
      <c r="LJP1961" s="619"/>
      <c r="LJQ1961" s="619"/>
      <c r="LJR1961" s="619"/>
      <c r="LJS1961" s="619"/>
      <c r="LJT1961" s="619"/>
      <c r="LJU1961" s="619"/>
      <c r="LJV1961" s="619"/>
      <c r="LJW1961" s="619"/>
      <c r="LJX1961" s="619"/>
      <c r="LJY1961" s="619"/>
      <c r="LJZ1961" s="619"/>
      <c r="LKA1961" s="619"/>
      <c r="LKB1961" s="619"/>
      <c r="LKC1961" s="619"/>
      <c r="LKD1961" s="619"/>
      <c r="LKE1961" s="619"/>
      <c r="LKF1961" s="619"/>
      <c r="LKG1961" s="619"/>
      <c r="LKH1961" s="619"/>
      <c r="LKI1961" s="619"/>
      <c r="LKJ1961" s="619"/>
      <c r="LKK1961" s="619"/>
      <c r="LKL1961" s="619"/>
      <c r="LKM1961" s="619"/>
      <c r="LKN1961" s="619"/>
      <c r="LKO1961" s="619"/>
      <c r="LKP1961" s="619"/>
      <c r="LKQ1961" s="619"/>
      <c r="LKR1961" s="619"/>
      <c r="LKS1961" s="619"/>
      <c r="LKT1961" s="619"/>
      <c r="LKU1961" s="619"/>
      <c r="LKV1961" s="619"/>
      <c r="LKW1961" s="619"/>
      <c r="LKX1961" s="619"/>
      <c r="LKY1961" s="619"/>
      <c r="LKZ1961" s="619"/>
      <c r="LLA1961" s="619"/>
      <c r="LLB1961" s="619"/>
      <c r="LLC1961" s="619"/>
      <c r="LLD1961" s="619"/>
      <c r="LLE1961" s="619"/>
      <c r="LLF1961" s="619"/>
      <c r="LLG1961" s="619"/>
      <c r="LLH1961" s="619"/>
      <c r="LLI1961" s="619"/>
      <c r="LLJ1961" s="619"/>
      <c r="LLK1961" s="619"/>
      <c r="LLL1961" s="619"/>
      <c r="LLM1961" s="619"/>
      <c r="LLN1961" s="619"/>
      <c r="LLO1961" s="619"/>
      <c r="LLP1961" s="619"/>
      <c r="LLQ1961" s="619"/>
      <c r="LLR1961" s="619"/>
      <c r="LLS1961" s="619"/>
      <c r="LLT1961" s="619"/>
      <c r="LLU1961" s="619"/>
      <c r="LLV1961" s="619"/>
      <c r="LLW1961" s="619"/>
      <c r="LLX1961" s="619"/>
      <c r="LLY1961" s="619"/>
      <c r="LLZ1961" s="619"/>
      <c r="LMA1961" s="619"/>
      <c r="LMB1961" s="619"/>
      <c r="LMC1961" s="619"/>
      <c r="LMD1961" s="619"/>
      <c r="LME1961" s="619"/>
      <c r="LMF1961" s="619"/>
      <c r="LMG1961" s="619"/>
      <c r="LMH1961" s="619"/>
      <c r="LMI1961" s="619"/>
      <c r="LMJ1961" s="619"/>
      <c r="LMK1961" s="619"/>
      <c r="LML1961" s="619"/>
      <c r="LMM1961" s="619"/>
      <c r="LMN1961" s="619"/>
      <c r="LMO1961" s="619"/>
      <c r="LMP1961" s="619"/>
      <c r="LMQ1961" s="619"/>
      <c r="LMR1961" s="619"/>
      <c r="LMS1961" s="619"/>
      <c r="LMT1961" s="619"/>
      <c r="LMU1961" s="619"/>
      <c r="LMV1961" s="619"/>
      <c r="LMW1961" s="619"/>
      <c r="LMX1961" s="619"/>
      <c r="LMY1961" s="619"/>
      <c r="LMZ1961" s="619"/>
      <c r="LNA1961" s="619"/>
      <c r="LNB1961" s="619"/>
      <c r="LNC1961" s="619"/>
      <c r="LND1961" s="619"/>
      <c r="LNE1961" s="619"/>
      <c r="LNF1961" s="619"/>
      <c r="LNG1961" s="619"/>
      <c r="LNH1961" s="619"/>
      <c r="LNI1961" s="619"/>
      <c r="LNJ1961" s="619"/>
      <c r="LNK1961" s="619"/>
      <c r="LNL1961" s="619"/>
      <c r="LNM1961" s="619"/>
      <c r="LNN1961" s="619"/>
      <c r="LNO1961" s="619"/>
      <c r="LNP1961" s="619"/>
      <c r="LNQ1961" s="619"/>
      <c r="LNR1961" s="619"/>
      <c r="LNS1961" s="619"/>
      <c r="LNT1961" s="619"/>
      <c r="LNU1961" s="619"/>
      <c r="LNV1961" s="619"/>
      <c r="LNW1961" s="619"/>
      <c r="LNX1961" s="619"/>
      <c r="LNY1961" s="619"/>
      <c r="LNZ1961" s="619"/>
      <c r="LOA1961" s="619"/>
      <c r="LOB1961" s="619"/>
      <c r="LOC1961" s="619"/>
      <c r="LOD1961" s="619"/>
      <c r="LOE1961" s="619"/>
      <c r="LOF1961" s="619"/>
      <c r="LOG1961" s="619"/>
      <c r="LOH1961" s="619"/>
      <c r="LOI1961" s="619"/>
      <c r="LOJ1961" s="619"/>
      <c r="LOK1961" s="619"/>
      <c r="LOL1961" s="619"/>
      <c r="LOM1961" s="619"/>
      <c r="LON1961" s="619"/>
      <c r="LOO1961" s="619"/>
      <c r="LOP1961" s="619"/>
      <c r="LOQ1961" s="619"/>
      <c r="LOR1961" s="619"/>
      <c r="LOS1961" s="619"/>
      <c r="LOT1961" s="619"/>
      <c r="LOU1961" s="619"/>
      <c r="LOV1961" s="619"/>
      <c r="LOW1961" s="619"/>
      <c r="LOX1961" s="619"/>
      <c r="LOY1961" s="619"/>
      <c r="LOZ1961" s="619"/>
      <c r="LPA1961" s="619"/>
      <c r="LPB1961" s="619"/>
      <c r="LPC1961" s="619"/>
      <c r="LPD1961" s="619"/>
      <c r="LPE1961" s="619"/>
      <c r="LPF1961" s="619"/>
      <c r="LPG1961" s="619"/>
      <c r="LPH1961" s="619"/>
      <c r="LPI1961" s="619"/>
      <c r="LPJ1961" s="619"/>
      <c r="LPK1961" s="619"/>
      <c r="LPL1961" s="619"/>
      <c r="LPM1961" s="619"/>
      <c r="LPN1961" s="619"/>
      <c r="LPO1961" s="619"/>
      <c r="LPP1961" s="619"/>
      <c r="LPQ1961" s="619"/>
      <c r="LPR1961" s="619"/>
      <c r="LPS1961" s="619"/>
      <c r="LPT1961" s="619"/>
      <c r="LPU1961" s="619"/>
      <c r="LPV1961" s="619"/>
      <c r="LPW1961" s="619"/>
      <c r="LPX1961" s="619"/>
      <c r="LPY1961" s="619"/>
      <c r="LPZ1961" s="619"/>
      <c r="LQA1961" s="619"/>
      <c r="LQB1961" s="619"/>
      <c r="LQC1961" s="619"/>
      <c r="LQD1961" s="619"/>
      <c r="LQE1961" s="619"/>
      <c r="LQF1961" s="619"/>
      <c r="LQG1961" s="619"/>
      <c r="LQH1961" s="619"/>
      <c r="LQI1961" s="619"/>
      <c r="LQJ1961" s="619"/>
      <c r="LQK1961" s="619"/>
      <c r="LQL1961" s="619"/>
      <c r="LQM1961" s="619"/>
      <c r="LQN1961" s="619"/>
      <c r="LQO1961" s="619"/>
      <c r="LQP1961" s="619"/>
      <c r="LQQ1961" s="619"/>
      <c r="LQR1961" s="619"/>
      <c r="LQS1961" s="619"/>
      <c r="LQT1961" s="619"/>
      <c r="LQU1961" s="619"/>
      <c r="LQV1961" s="619"/>
      <c r="LQW1961" s="619"/>
      <c r="LQX1961" s="619"/>
      <c r="LQY1961" s="619"/>
      <c r="LQZ1961" s="619"/>
      <c r="LRA1961" s="619"/>
      <c r="LRB1961" s="619"/>
      <c r="LRC1961" s="619"/>
      <c r="LRD1961" s="619"/>
      <c r="LRE1961" s="619"/>
      <c r="LRF1961" s="619"/>
      <c r="LRG1961" s="619"/>
      <c r="LRH1961" s="619"/>
      <c r="LRI1961" s="619"/>
      <c r="LRJ1961" s="619"/>
      <c r="LRK1961" s="619"/>
      <c r="LRL1961" s="619"/>
      <c r="LRM1961" s="619"/>
      <c r="LRN1961" s="619"/>
      <c r="LRO1961" s="619"/>
      <c r="LRP1961" s="619"/>
      <c r="LRQ1961" s="619"/>
      <c r="LRR1961" s="619"/>
      <c r="LRS1961" s="619"/>
      <c r="LRT1961" s="619"/>
      <c r="LRU1961" s="619"/>
      <c r="LRV1961" s="619"/>
      <c r="LRW1961" s="619"/>
      <c r="LRX1961" s="619"/>
      <c r="LRY1961" s="619"/>
      <c r="LRZ1961" s="619"/>
      <c r="LSA1961" s="619"/>
      <c r="LSB1961" s="619"/>
      <c r="LSC1961" s="619"/>
      <c r="LSD1961" s="619"/>
      <c r="LSE1961" s="619"/>
      <c r="LSF1961" s="619"/>
      <c r="LSG1961" s="619"/>
      <c r="LSH1961" s="619"/>
      <c r="LSI1961" s="619"/>
      <c r="LSJ1961" s="619"/>
      <c r="LSK1961" s="619"/>
      <c r="LSL1961" s="619"/>
      <c r="LSM1961" s="619"/>
      <c r="LSN1961" s="619"/>
      <c r="LSO1961" s="619"/>
      <c r="LSP1961" s="619"/>
      <c r="LSQ1961" s="619"/>
      <c r="LSR1961" s="619"/>
      <c r="LSS1961" s="619"/>
      <c r="LST1961" s="619"/>
      <c r="LSU1961" s="619"/>
      <c r="LSV1961" s="619"/>
      <c r="LSW1961" s="619"/>
      <c r="LSX1961" s="619"/>
      <c r="LSY1961" s="619"/>
      <c r="LSZ1961" s="619"/>
      <c r="LTA1961" s="619"/>
      <c r="LTB1961" s="619"/>
      <c r="LTC1961" s="619"/>
      <c r="LTD1961" s="619"/>
      <c r="LTE1961" s="619"/>
      <c r="LTF1961" s="619"/>
      <c r="LTG1961" s="619"/>
      <c r="LTH1961" s="619"/>
      <c r="LTI1961" s="619"/>
      <c r="LTJ1961" s="619"/>
      <c r="LTK1961" s="619"/>
      <c r="LTL1961" s="619"/>
      <c r="LTM1961" s="619"/>
      <c r="LTN1961" s="619"/>
      <c r="LTO1961" s="619"/>
      <c r="LTP1961" s="619"/>
      <c r="LTQ1961" s="619"/>
      <c r="LTR1961" s="619"/>
      <c r="LTS1961" s="619"/>
      <c r="LTT1961" s="619"/>
      <c r="LTU1961" s="619"/>
      <c r="LTV1961" s="619"/>
      <c r="LTW1961" s="619"/>
      <c r="LTX1961" s="619"/>
      <c r="LTY1961" s="619"/>
      <c r="LTZ1961" s="619"/>
      <c r="LUA1961" s="619"/>
      <c r="LUB1961" s="619"/>
      <c r="LUC1961" s="619"/>
      <c r="LUD1961" s="619"/>
      <c r="LUE1961" s="619"/>
      <c r="LUF1961" s="619"/>
      <c r="LUG1961" s="619"/>
      <c r="LUH1961" s="619"/>
      <c r="LUI1961" s="619"/>
      <c r="LUJ1961" s="619"/>
      <c r="LUK1961" s="619"/>
      <c r="LUL1961" s="619"/>
      <c r="LUM1961" s="619"/>
      <c r="LUN1961" s="619"/>
      <c r="LUO1961" s="619"/>
      <c r="LUP1961" s="619"/>
      <c r="LUQ1961" s="619"/>
      <c r="LUR1961" s="619"/>
      <c r="LUS1961" s="619"/>
      <c r="LUT1961" s="619"/>
      <c r="LUU1961" s="619"/>
      <c r="LUV1961" s="619"/>
      <c r="LUW1961" s="619"/>
      <c r="LUX1961" s="619"/>
      <c r="LUY1961" s="619"/>
      <c r="LUZ1961" s="619"/>
      <c r="LVA1961" s="619"/>
      <c r="LVB1961" s="619"/>
      <c r="LVC1961" s="619"/>
      <c r="LVD1961" s="619"/>
      <c r="LVE1961" s="619"/>
      <c r="LVF1961" s="619"/>
      <c r="LVG1961" s="619"/>
      <c r="LVH1961" s="619"/>
      <c r="LVI1961" s="619"/>
      <c r="LVJ1961" s="619"/>
      <c r="LVK1961" s="619"/>
      <c r="LVL1961" s="619"/>
      <c r="LVM1961" s="619"/>
      <c r="LVN1961" s="619"/>
      <c r="LVO1961" s="619"/>
      <c r="LVP1961" s="619"/>
      <c r="LVQ1961" s="619"/>
      <c r="LVR1961" s="619"/>
      <c r="LVS1961" s="619"/>
      <c r="LVT1961" s="619"/>
      <c r="LVU1961" s="619"/>
      <c r="LVV1961" s="619"/>
      <c r="LVW1961" s="619"/>
      <c r="LVX1961" s="619"/>
      <c r="LVY1961" s="619"/>
      <c r="LVZ1961" s="619"/>
      <c r="LWA1961" s="619"/>
      <c r="LWB1961" s="619"/>
      <c r="LWC1961" s="619"/>
      <c r="LWD1961" s="619"/>
      <c r="LWE1961" s="619"/>
      <c r="LWF1961" s="619"/>
      <c r="LWG1961" s="619"/>
      <c r="LWH1961" s="619"/>
      <c r="LWI1961" s="619"/>
      <c r="LWJ1961" s="619"/>
      <c r="LWK1961" s="619"/>
      <c r="LWL1961" s="619"/>
      <c r="LWM1961" s="619"/>
      <c r="LWN1961" s="619"/>
      <c r="LWO1961" s="619"/>
      <c r="LWP1961" s="619"/>
      <c r="LWQ1961" s="619"/>
      <c r="LWR1961" s="619"/>
      <c r="LWS1961" s="619"/>
      <c r="LWT1961" s="619"/>
      <c r="LWU1961" s="619"/>
      <c r="LWV1961" s="619"/>
      <c r="LWW1961" s="619"/>
      <c r="LWX1961" s="619"/>
      <c r="LWY1961" s="619"/>
      <c r="LWZ1961" s="619"/>
      <c r="LXA1961" s="619"/>
      <c r="LXB1961" s="619"/>
      <c r="LXC1961" s="619"/>
      <c r="LXD1961" s="619"/>
      <c r="LXE1961" s="619"/>
      <c r="LXF1961" s="619"/>
      <c r="LXG1961" s="619"/>
      <c r="LXH1961" s="619"/>
      <c r="LXI1961" s="619"/>
      <c r="LXJ1961" s="619"/>
      <c r="LXK1961" s="619"/>
      <c r="LXL1961" s="619"/>
      <c r="LXM1961" s="619"/>
      <c r="LXN1961" s="619"/>
      <c r="LXO1961" s="619"/>
      <c r="LXP1961" s="619"/>
      <c r="LXQ1961" s="619"/>
      <c r="LXR1961" s="619"/>
      <c r="LXS1961" s="619"/>
      <c r="LXT1961" s="619"/>
      <c r="LXU1961" s="619"/>
      <c r="LXV1961" s="619"/>
      <c r="LXW1961" s="619"/>
      <c r="LXX1961" s="619"/>
      <c r="LXY1961" s="619"/>
      <c r="LXZ1961" s="619"/>
      <c r="LYA1961" s="619"/>
      <c r="LYB1961" s="619"/>
      <c r="LYC1961" s="619"/>
      <c r="LYD1961" s="619"/>
      <c r="LYE1961" s="619"/>
      <c r="LYF1961" s="619"/>
      <c r="LYG1961" s="619"/>
      <c r="LYH1961" s="619"/>
      <c r="LYI1961" s="619"/>
      <c r="LYJ1961" s="619"/>
      <c r="LYK1961" s="619"/>
      <c r="LYL1961" s="619"/>
      <c r="LYM1961" s="619"/>
      <c r="LYN1961" s="619"/>
      <c r="LYO1961" s="619"/>
      <c r="LYP1961" s="619"/>
      <c r="LYQ1961" s="619"/>
      <c r="LYR1961" s="619"/>
      <c r="LYS1961" s="619"/>
      <c r="LYT1961" s="619"/>
      <c r="LYU1961" s="619"/>
      <c r="LYV1961" s="619"/>
      <c r="LYW1961" s="619"/>
      <c r="LYX1961" s="619"/>
      <c r="LYY1961" s="619"/>
      <c r="LYZ1961" s="619"/>
      <c r="LZA1961" s="619"/>
      <c r="LZB1961" s="619"/>
      <c r="LZC1961" s="619"/>
      <c r="LZD1961" s="619"/>
      <c r="LZE1961" s="619"/>
      <c r="LZF1961" s="619"/>
      <c r="LZG1961" s="619"/>
      <c r="LZH1961" s="619"/>
      <c r="LZI1961" s="619"/>
      <c r="LZJ1961" s="619"/>
      <c r="LZK1961" s="619"/>
      <c r="LZL1961" s="619"/>
      <c r="LZM1961" s="619"/>
      <c r="LZN1961" s="619"/>
      <c r="LZO1961" s="619"/>
      <c r="LZP1961" s="619"/>
      <c r="LZQ1961" s="619"/>
      <c r="LZR1961" s="619"/>
      <c r="LZS1961" s="619"/>
      <c r="LZT1961" s="619"/>
      <c r="LZU1961" s="619"/>
      <c r="LZV1961" s="619"/>
      <c r="LZW1961" s="619"/>
      <c r="LZX1961" s="619"/>
      <c r="LZY1961" s="619"/>
      <c r="LZZ1961" s="619"/>
      <c r="MAA1961" s="619"/>
      <c r="MAB1961" s="619"/>
      <c r="MAC1961" s="619"/>
      <c r="MAD1961" s="619"/>
      <c r="MAE1961" s="619"/>
      <c r="MAF1961" s="619"/>
      <c r="MAG1961" s="619"/>
      <c r="MAH1961" s="619"/>
      <c r="MAI1961" s="619"/>
      <c r="MAJ1961" s="619"/>
      <c r="MAK1961" s="619"/>
      <c r="MAL1961" s="619"/>
      <c r="MAM1961" s="619"/>
      <c r="MAN1961" s="619"/>
      <c r="MAO1961" s="619"/>
      <c r="MAP1961" s="619"/>
      <c r="MAQ1961" s="619"/>
      <c r="MAR1961" s="619"/>
      <c r="MAS1961" s="619"/>
      <c r="MAT1961" s="619"/>
      <c r="MAU1961" s="619"/>
      <c r="MAV1961" s="619"/>
      <c r="MAW1961" s="619"/>
      <c r="MAX1961" s="619"/>
      <c r="MAY1961" s="619"/>
      <c r="MAZ1961" s="619"/>
      <c r="MBA1961" s="619"/>
      <c r="MBB1961" s="619"/>
      <c r="MBC1961" s="619"/>
      <c r="MBD1961" s="619"/>
      <c r="MBE1961" s="619"/>
      <c r="MBF1961" s="619"/>
      <c r="MBG1961" s="619"/>
      <c r="MBH1961" s="619"/>
      <c r="MBI1961" s="619"/>
      <c r="MBJ1961" s="619"/>
      <c r="MBK1961" s="619"/>
      <c r="MBL1961" s="619"/>
      <c r="MBM1961" s="619"/>
      <c r="MBN1961" s="619"/>
      <c r="MBO1961" s="619"/>
      <c r="MBP1961" s="619"/>
      <c r="MBQ1961" s="619"/>
      <c r="MBR1961" s="619"/>
      <c r="MBS1961" s="619"/>
      <c r="MBT1961" s="619"/>
      <c r="MBU1961" s="619"/>
      <c r="MBV1961" s="619"/>
      <c r="MBW1961" s="619"/>
      <c r="MBX1961" s="619"/>
      <c r="MBY1961" s="619"/>
      <c r="MBZ1961" s="619"/>
      <c r="MCA1961" s="619"/>
      <c r="MCB1961" s="619"/>
      <c r="MCC1961" s="619"/>
      <c r="MCD1961" s="619"/>
      <c r="MCE1961" s="619"/>
      <c r="MCF1961" s="619"/>
      <c r="MCG1961" s="619"/>
      <c r="MCH1961" s="619"/>
      <c r="MCI1961" s="619"/>
      <c r="MCJ1961" s="619"/>
      <c r="MCK1961" s="619"/>
      <c r="MCL1961" s="619"/>
      <c r="MCM1961" s="619"/>
      <c r="MCN1961" s="619"/>
      <c r="MCO1961" s="619"/>
      <c r="MCP1961" s="619"/>
      <c r="MCQ1961" s="619"/>
      <c r="MCR1961" s="619"/>
      <c r="MCS1961" s="619"/>
      <c r="MCT1961" s="619"/>
      <c r="MCU1961" s="619"/>
      <c r="MCV1961" s="619"/>
      <c r="MCW1961" s="619"/>
      <c r="MCX1961" s="619"/>
      <c r="MCY1961" s="619"/>
      <c r="MCZ1961" s="619"/>
      <c r="MDA1961" s="619"/>
      <c r="MDB1961" s="619"/>
      <c r="MDC1961" s="619"/>
      <c r="MDD1961" s="619"/>
      <c r="MDE1961" s="619"/>
      <c r="MDF1961" s="619"/>
      <c r="MDG1961" s="619"/>
      <c r="MDH1961" s="619"/>
      <c r="MDI1961" s="619"/>
      <c r="MDJ1961" s="619"/>
      <c r="MDK1961" s="619"/>
      <c r="MDL1961" s="619"/>
      <c r="MDM1961" s="619"/>
      <c r="MDN1961" s="619"/>
      <c r="MDO1961" s="619"/>
      <c r="MDP1961" s="619"/>
      <c r="MDQ1961" s="619"/>
      <c r="MDR1961" s="619"/>
      <c r="MDS1961" s="619"/>
      <c r="MDT1961" s="619"/>
      <c r="MDU1961" s="619"/>
      <c r="MDV1961" s="619"/>
      <c r="MDW1961" s="619"/>
      <c r="MDX1961" s="619"/>
      <c r="MDY1961" s="619"/>
      <c r="MDZ1961" s="619"/>
      <c r="MEA1961" s="619"/>
      <c r="MEB1961" s="619"/>
      <c r="MEC1961" s="619"/>
      <c r="MED1961" s="619"/>
      <c r="MEE1961" s="619"/>
      <c r="MEF1961" s="619"/>
      <c r="MEG1961" s="619"/>
      <c r="MEH1961" s="619"/>
      <c r="MEI1961" s="619"/>
      <c r="MEJ1961" s="619"/>
      <c r="MEK1961" s="619"/>
      <c r="MEL1961" s="619"/>
      <c r="MEM1961" s="619"/>
      <c r="MEN1961" s="619"/>
      <c r="MEO1961" s="619"/>
      <c r="MEP1961" s="619"/>
      <c r="MEQ1961" s="619"/>
      <c r="MER1961" s="619"/>
      <c r="MES1961" s="619"/>
      <c r="MET1961" s="619"/>
      <c r="MEU1961" s="619"/>
      <c r="MEV1961" s="619"/>
      <c r="MEW1961" s="619"/>
      <c r="MEX1961" s="619"/>
      <c r="MEY1961" s="619"/>
      <c r="MEZ1961" s="619"/>
      <c r="MFA1961" s="619"/>
      <c r="MFB1961" s="619"/>
      <c r="MFC1961" s="619"/>
      <c r="MFD1961" s="619"/>
      <c r="MFE1961" s="619"/>
      <c r="MFF1961" s="619"/>
      <c r="MFG1961" s="619"/>
      <c r="MFH1961" s="619"/>
      <c r="MFI1961" s="619"/>
      <c r="MFJ1961" s="619"/>
      <c r="MFK1961" s="619"/>
      <c r="MFL1961" s="619"/>
      <c r="MFM1961" s="619"/>
      <c r="MFN1961" s="619"/>
      <c r="MFO1961" s="619"/>
      <c r="MFP1961" s="619"/>
      <c r="MFQ1961" s="619"/>
      <c r="MFR1961" s="619"/>
      <c r="MFS1961" s="619"/>
      <c r="MFT1961" s="619"/>
      <c r="MFU1961" s="619"/>
      <c r="MFV1961" s="619"/>
      <c r="MFW1961" s="619"/>
      <c r="MFX1961" s="619"/>
      <c r="MFY1961" s="619"/>
      <c r="MFZ1961" s="619"/>
      <c r="MGA1961" s="619"/>
      <c r="MGB1961" s="619"/>
      <c r="MGC1961" s="619"/>
      <c r="MGD1961" s="619"/>
      <c r="MGE1961" s="619"/>
      <c r="MGF1961" s="619"/>
      <c r="MGG1961" s="619"/>
      <c r="MGH1961" s="619"/>
      <c r="MGI1961" s="619"/>
      <c r="MGJ1961" s="619"/>
      <c r="MGK1961" s="619"/>
      <c r="MGL1961" s="619"/>
      <c r="MGM1961" s="619"/>
      <c r="MGN1961" s="619"/>
      <c r="MGO1961" s="619"/>
      <c r="MGP1961" s="619"/>
      <c r="MGQ1961" s="619"/>
      <c r="MGR1961" s="619"/>
      <c r="MGS1961" s="619"/>
      <c r="MGT1961" s="619"/>
      <c r="MGU1961" s="619"/>
      <c r="MGV1961" s="619"/>
      <c r="MGW1961" s="619"/>
      <c r="MGX1961" s="619"/>
      <c r="MGY1961" s="619"/>
      <c r="MGZ1961" s="619"/>
      <c r="MHA1961" s="619"/>
      <c r="MHB1961" s="619"/>
      <c r="MHC1961" s="619"/>
      <c r="MHD1961" s="619"/>
      <c r="MHE1961" s="619"/>
      <c r="MHF1961" s="619"/>
      <c r="MHG1961" s="619"/>
      <c r="MHH1961" s="619"/>
      <c r="MHI1961" s="619"/>
      <c r="MHJ1961" s="619"/>
      <c r="MHK1961" s="619"/>
      <c r="MHL1961" s="619"/>
      <c r="MHM1961" s="619"/>
      <c r="MHN1961" s="619"/>
      <c r="MHO1961" s="619"/>
      <c r="MHP1961" s="619"/>
      <c r="MHQ1961" s="619"/>
      <c r="MHR1961" s="619"/>
      <c r="MHS1961" s="619"/>
      <c r="MHT1961" s="619"/>
      <c r="MHU1961" s="619"/>
      <c r="MHV1961" s="619"/>
      <c r="MHW1961" s="619"/>
      <c r="MHX1961" s="619"/>
      <c r="MHY1961" s="619"/>
      <c r="MHZ1961" s="619"/>
      <c r="MIA1961" s="619"/>
      <c r="MIB1961" s="619"/>
      <c r="MIC1961" s="619"/>
      <c r="MID1961" s="619"/>
      <c r="MIE1961" s="619"/>
      <c r="MIF1961" s="619"/>
      <c r="MIG1961" s="619"/>
      <c r="MIH1961" s="619"/>
      <c r="MII1961" s="619"/>
      <c r="MIJ1961" s="619"/>
      <c r="MIK1961" s="619"/>
      <c r="MIL1961" s="619"/>
      <c r="MIM1961" s="619"/>
      <c r="MIN1961" s="619"/>
      <c r="MIO1961" s="619"/>
      <c r="MIP1961" s="619"/>
      <c r="MIQ1961" s="619"/>
      <c r="MIR1961" s="619"/>
      <c r="MIS1961" s="619"/>
      <c r="MIT1961" s="619"/>
      <c r="MIU1961" s="619"/>
      <c r="MIV1961" s="619"/>
      <c r="MIW1961" s="619"/>
      <c r="MIX1961" s="619"/>
      <c r="MIY1961" s="619"/>
      <c r="MIZ1961" s="619"/>
      <c r="MJA1961" s="619"/>
      <c r="MJB1961" s="619"/>
      <c r="MJC1961" s="619"/>
      <c r="MJD1961" s="619"/>
      <c r="MJE1961" s="619"/>
      <c r="MJF1961" s="619"/>
      <c r="MJG1961" s="619"/>
      <c r="MJH1961" s="619"/>
      <c r="MJI1961" s="619"/>
      <c r="MJJ1961" s="619"/>
      <c r="MJK1961" s="619"/>
      <c r="MJL1961" s="619"/>
      <c r="MJM1961" s="619"/>
      <c r="MJN1961" s="619"/>
      <c r="MJO1961" s="619"/>
      <c r="MJP1961" s="619"/>
      <c r="MJQ1961" s="619"/>
      <c r="MJR1961" s="619"/>
      <c r="MJS1961" s="619"/>
      <c r="MJT1961" s="619"/>
      <c r="MJU1961" s="619"/>
      <c r="MJV1961" s="619"/>
      <c r="MJW1961" s="619"/>
      <c r="MJX1961" s="619"/>
      <c r="MJY1961" s="619"/>
      <c r="MJZ1961" s="619"/>
      <c r="MKA1961" s="619"/>
      <c r="MKB1961" s="619"/>
      <c r="MKC1961" s="619"/>
      <c r="MKD1961" s="619"/>
      <c r="MKE1961" s="619"/>
      <c r="MKF1961" s="619"/>
      <c r="MKG1961" s="619"/>
      <c r="MKH1961" s="619"/>
      <c r="MKI1961" s="619"/>
      <c r="MKJ1961" s="619"/>
      <c r="MKK1961" s="619"/>
      <c r="MKL1961" s="619"/>
      <c r="MKM1961" s="619"/>
      <c r="MKN1961" s="619"/>
      <c r="MKO1961" s="619"/>
      <c r="MKP1961" s="619"/>
      <c r="MKQ1961" s="619"/>
      <c r="MKR1961" s="619"/>
      <c r="MKS1961" s="619"/>
      <c r="MKT1961" s="619"/>
      <c r="MKU1961" s="619"/>
      <c r="MKV1961" s="619"/>
      <c r="MKW1961" s="619"/>
      <c r="MKX1961" s="619"/>
      <c r="MKY1961" s="619"/>
      <c r="MKZ1961" s="619"/>
      <c r="MLA1961" s="619"/>
      <c r="MLB1961" s="619"/>
      <c r="MLC1961" s="619"/>
      <c r="MLD1961" s="619"/>
      <c r="MLE1961" s="619"/>
      <c r="MLF1961" s="619"/>
      <c r="MLG1961" s="619"/>
      <c r="MLH1961" s="619"/>
      <c r="MLI1961" s="619"/>
      <c r="MLJ1961" s="619"/>
      <c r="MLK1961" s="619"/>
      <c r="MLL1961" s="619"/>
      <c r="MLM1961" s="619"/>
      <c r="MLN1961" s="619"/>
      <c r="MLO1961" s="619"/>
      <c r="MLP1961" s="619"/>
      <c r="MLQ1961" s="619"/>
      <c r="MLR1961" s="619"/>
      <c r="MLS1961" s="619"/>
      <c r="MLT1961" s="619"/>
      <c r="MLU1961" s="619"/>
      <c r="MLV1961" s="619"/>
      <c r="MLW1961" s="619"/>
      <c r="MLX1961" s="619"/>
      <c r="MLY1961" s="619"/>
      <c r="MLZ1961" s="619"/>
      <c r="MMA1961" s="619"/>
      <c r="MMB1961" s="619"/>
      <c r="MMC1961" s="619"/>
      <c r="MMD1961" s="619"/>
      <c r="MME1961" s="619"/>
      <c r="MMF1961" s="619"/>
      <c r="MMG1961" s="619"/>
      <c r="MMH1961" s="619"/>
      <c r="MMI1961" s="619"/>
      <c r="MMJ1961" s="619"/>
      <c r="MMK1961" s="619"/>
      <c r="MML1961" s="619"/>
      <c r="MMM1961" s="619"/>
      <c r="MMN1961" s="619"/>
      <c r="MMO1961" s="619"/>
      <c r="MMP1961" s="619"/>
      <c r="MMQ1961" s="619"/>
      <c r="MMR1961" s="619"/>
      <c r="MMS1961" s="619"/>
      <c r="MMT1961" s="619"/>
      <c r="MMU1961" s="619"/>
      <c r="MMV1961" s="619"/>
      <c r="MMW1961" s="619"/>
      <c r="MMX1961" s="619"/>
      <c r="MMY1961" s="619"/>
      <c r="MMZ1961" s="619"/>
      <c r="MNA1961" s="619"/>
      <c r="MNB1961" s="619"/>
      <c r="MNC1961" s="619"/>
      <c r="MND1961" s="619"/>
      <c r="MNE1961" s="619"/>
      <c r="MNF1961" s="619"/>
      <c r="MNG1961" s="619"/>
      <c r="MNH1961" s="619"/>
      <c r="MNI1961" s="619"/>
      <c r="MNJ1961" s="619"/>
      <c r="MNK1961" s="619"/>
      <c r="MNL1961" s="619"/>
      <c r="MNM1961" s="619"/>
      <c r="MNN1961" s="619"/>
      <c r="MNO1961" s="619"/>
      <c r="MNP1961" s="619"/>
      <c r="MNQ1961" s="619"/>
      <c r="MNR1961" s="619"/>
      <c r="MNS1961" s="619"/>
      <c r="MNT1961" s="619"/>
      <c r="MNU1961" s="619"/>
      <c r="MNV1961" s="619"/>
      <c r="MNW1961" s="619"/>
      <c r="MNX1961" s="619"/>
      <c r="MNY1961" s="619"/>
      <c r="MNZ1961" s="619"/>
      <c r="MOA1961" s="619"/>
      <c r="MOB1961" s="619"/>
      <c r="MOC1961" s="619"/>
      <c r="MOD1961" s="619"/>
      <c r="MOE1961" s="619"/>
      <c r="MOF1961" s="619"/>
      <c r="MOG1961" s="619"/>
      <c r="MOH1961" s="619"/>
      <c r="MOI1961" s="619"/>
      <c r="MOJ1961" s="619"/>
      <c r="MOK1961" s="619"/>
      <c r="MOL1961" s="619"/>
      <c r="MOM1961" s="619"/>
      <c r="MON1961" s="619"/>
      <c r="MOO1961" s="619"/>
      <c r="MOP1961" s="619"/>
      <c r="MOQ1961" s="619"/>
      <c r="MOR1961" s="619"/>
      <c r="MOS1961" s="619"/>
      <c r="MOT1961" s="619"/>
      <c r="MOU1961" s="619"/>
      <c r="MOV1961" s="619"/>
      <c r="MOW1961" s="619"/>
      <c r="MOX1961" s="619"/>
      <c r="MOY1961" s="619"/>
      <c r="MOZ1961" s="619"/>
      <c r="MPA1961" s="619"/>
      <c r="MPB1961" s="619"/>
      <c r="MPC1961" s="619"/>
      <c r="MPD1961" s="619"/>
      <c r="MPE1961" s="619"/>
      <c r="MPF1961" s="619"/>
      <c r="MPG1961" s="619"/>
      <c r="MPH1961" s="619"/>
      <c r="MPI1961" s="619"/>
      <c r="MPJ1961" s="619"/>
      <c r="MPK1961" s="619"/>
      <c r="MPL1961" s="619"/>
      <c r="MPM1961" s="619"/>
      <c r="MPN1961" s="619"/>
      <c r="MPO1961" s="619"/>
      <c r="MPP1961" s="619"/>
      <c r="MPQ1961" s="619"/>
      <c r="MPR1961" s="619"/>
      <c r="MPS1961" s="619"/>
      <c r="MPT1961" s="619"/>
      <c r="MPU1961" s="619"/>
      <c r="MPV1961" s="619"/>
      <c r="MPW1961" s="619"/>
      <c r="MPX1961" s="619"/>
      <c r="MPY1961" s="619"/>
      <c r="MPZ1961" s="619"/>
      <c r="MQA1961" s="619"/>
      <c r="MQB1961" s="619"/>
      <c r="MQC1961" s="619"/>
      <c r="MQD1961" s="619"/>
      <c r="MQE1961" s="619"/>
      <c r="MQF1961" s="619"/>
      <c r="MQG1961" s="619"/>
      <c r="MQH1961" s="619"/>
      <c r="MQI1961" s="619"/>
      <c r="MQJ1961" s="619"/>
      <c r="MQK1961" s="619"/>
      <c r="MQL1961" s="619"/>
      <c r="MQM1961" s="619"/>
      <c r="MQN1961" s="619"/>
      <c r="MQO1961" s="619"/>
      <c r="MQP1961" s="619"/>
      <c r="MQQ1961" s="619"/>
      <c r="MQR1961" s="619"/>
      <c r="MQS1961" s="619"/>
      <c r="MQT1961" s="619"/>
      <c r="MQU1961" s="619"/>
      <c r="MQV1961" s="619"/>
      <c r="MQW1961" s="619"/>
      <c r="MQX1961" s="619"/>
      <c r="MQY1961" s="619"/>
      <c r="MQZ1961" s="619"/>
      <c r="MRA1961" s="619"/>
      <c r="MRB1961" s="619"/>
      <c r="MRC1961" s="619"/>
      <c r="MRD1961" s="619"/>
      <c r="MRE1961" s="619"/>
      <c r="MRF1961" s="619"/>
      <c r="MRG1961" s="619"/>
      <c r="MRH1961" s="619"/>
      <c r="MRI1961" s="619"/>
      <c r="MRJ1961" s="619"/>
      <c r="MRK1961" s="619"/>
      <c r="MRL1961" s="619"/>
      <c r="MRM1961" s="619"/>
      <c r="MRN1961" s="619"/>
      <c r="MRO1961" s="619"/>
      <c r="MRP1961" s="619"/>
      <c r="MRQ1961" s="619"/>
      <c r="MRR1961" s="619"/>
      <c r="MRS1961" s="619"/>
      <c r="MRT1961" s="619"/>
      <c r="MRU1961" s="619"/>
      <c r="MRV1961" s="619"/>
      <c r="MRW1961" s="619"/>
      <c r="MRX1961" s="619"/>
      <c r="MRY1961" s="619"/>
      <c r="MRZ1961" s="619"/>
      <c r="MSA1961" s="619"/>
      <c r="MSB1961" s="619"/>
      <c r="MSC1961" s="619"/>
      <c r="MSD1961" s="619"/>
      <c r="MSE1961" s="619"/>
      <c r="MSF1961" s="619"/>
      <c r="MSG1961" s="619"/>
      <c r="MSH1961" s="619"/>
      <c r="MSI1961" s="619"/>
      <c r="MSJ1961" s="619"/>
      <c r="MSK1961" s="619"/>
      <c r="MSL1961" s="619"/>
      <c r="MSM1961" s="619"/>
      <c r="MSN1961" s="619"/>
      <c r="MSO1961" s="619"/>
      <c r="MSP1961" s="619"/>
      <c r="MSQ1961" s="619"/>
      <c r="MSR1961" s="619"/>
      <c r="MSS1961" s="619"/>
      <c r="MST1961" s="619"/>
      <c r="MSU1961" s="619"/>
      <c r="MSV1961" s="619"/>
      <c r="MSW1961" s="619"/>
      <c r="MSX1961" s="619"/>
      <c r="MSY1961" s="619"/>
      <c r="MSZ1961" s="619"/>
      <c r="MTA1961" s="619"/>
      <c r="MTB1961" s="619"/>
      <c r="MTC1961" s="619"/>
      <c r="MTD1961" s="619"/>
      <c r="MTE1961" s="619"/>
      <c r="MTF1961" s="619"/>
      <c r="MTG1961" s="619"/>
      <c r="MTH1961" s="619"/>
      <c r="MTI1961" s="619"/>
      <c r="MTJ1961" s="619"/>
      <c r="MTK1961" s="619"/>
      <c r="MTL1961" s="619"/>
      <c r="MTM1961" s="619"/>
      <c r="MTN1961" s="619"/>
      <c r="MTO1961" s="619"/>
      <c r="MTP1961" s="619"/>
      <c r="MTQ1961" s="619"/>
      <c r="MTR1961" s="619"/>
      <c r="MTS1961" s="619"/>
      <c r="MTT1961" s="619"/>
      <c r="MTU1961" s="619"/>
      <c r="MTV1961" s="619"/>
      <c r="MTW1961" s="619"/>
      <c r="MTX1961" s="619"/>
      <c r="MTY1961" s="619"/>
      <c r="MTZ1961" s="619"/>
      <c r="MUA1961" s="619"/>
      <c r="MUB1961" s="619"/>
      <c r="MUC1961" s="619"/>
      <c r="MUD1961" s="619"/>
      <c r="MUE1961" s="619"/>
      <c r="MUF1961" s="619"/>
      <c r="MUG1961" s="619"/>
      <c r="MUH1961" s="619"/>
      <c r="MUI1961" s="619"/>
      <c r="MUJ1961" s="619"/>
      <c r="MUK1961" s="619"/>
      <c r="MUL1961" s="619"/>
      <c r="MUM1961" s="619"/>
      <c r="MUN1961" s="619"/>
      <c r="MUO1961" s="619"/>
      <c r="MUP1961" s="619"/>
      <c r="MUQ1961" s="619"/>
      <c r="MUR1961" s="619"/>
      <c r="MUS1961" s="619"/>
      <c r="MUT1961" s="619"/>
      <c r="MUU1961" s="619"/>
      <c r="MUV1961" s="619"/>
      <c r="MUW1961" s="619"/>
      <c r="MUX1961" s="619"/>
      <c r="MUY1961" s="619"/>
      <c r="MUZ1961" s="619"/>
      <c r="MVA1961" s="619"/>
      <c r="MVB1961" s="619"/>
      <c r="MVC1961" s="619"/>
      <c r="MVD1961" s="619"/>
      <c r="MVE1961" s="619"/>
      <c r="MVF1961" s="619"/>
      <c r="MVG1961" s="619"/>
      <c r="MVH1961" s="619"/>
      <c r="MVI1961" s="619"/>
      <c r="MVJ1961" s="619"/>
      <c r="MVK1961" s="619"/>
      <c r="MVL1961" s="619"/>
      <c r="MVM1961" s="619"/>
      <c r="MVN1961" s="619"/>
      <c r="MVO1961" s="619"/>
      <c r="MVP1961" s="619"/>
      <c r="MVQ1961" s="619"/>
      <c r="MVR1961" s="619"/>
      <c r="MVS1961" s="619"/>
      <c r="MVT1961" s="619"/>
      <c r="MVU1961" s="619"/>
      <c r="MVV1961" s="619"/>
      <c r="MVW1961" s="619"/>
      <c r="MVX1961" s="619"/>
      <c r="MVY1961" s="619"/>
      <c r="MVZ1961" s="619"/>
      <c r="MWA1961" s="619"/>
      <c r="MWB1961" s="619"/>
      <c r="MWC1961" s="619"/>
      <c r="MWD1961" s="619"/>
      <c r="MWE1961" s="619"/>
      <c r="MWF1961" s="619"/>
      <c r="MWG1961" s="619"/>
      <c r="MWH1961" s="619"/>
      <c r="MWI1961" s="619"/>
      <c r="MWJ1961" s="619"/>
      <c r="MWK1961" s="619"/>
      <c r="MWL1961" s="619"/>
      <c r="MWM1961" s="619"/>
      <c r="MWN1961" s="619"/>
      <c r="MWO1961" s="619"/>
      <c r="MWP1961" s="619"/>
      <c r="MWQ1961" s="619"/>
      <c r="MWR1961" s="619"/>
      <c r="MWS1961" s="619"/>
      <c r="MWT1961" s="619"/>
      <c r="MWU1961" s="619"/>
      <c r="MWV1961" s="619"/>
      <c r="MWW1961" s="619"/>
      <c r="MWX1961" s="619"/>
      <c r="MWY1961" s="619"/>
      <c r="MWZ1961" s="619"/>
      <c r="MXA1961" s="619"/>
      <c r="MXB1961" s="619"/>
      <c r="MXC1961" s="619"/>
      <c r="MXD1961" s="619"/>
      <c r="MXE1961" s="619"/>
      <c r="MXF1961" s="619"/>
      <c r="MXG1961" s="619"/>
      <c r="MXH1961" s="619"/>
      <c r="MXI1961" s="619"/>
      <c r="MXJ1961" s="619"/>
      <c r="MXK1961" s="619"/>
      <c r="MXL1961" s="619"/>
      <c r="MXM1961" s="619"/>
      <c r="MXN1961" s="619"/>
      <c r="MXO1961" s="619"/>
      <c r="MXP1961" s="619"/>
      <c r="MXQ1961" s="619"/>
      <c r="MXR1961" s="619"/>
      <c r="MXS1961" s="619"/>
      <c r="MXT1961" s="619"/>
      <c r="MXU1961" s="619"/>
      <c r="MXV1961" s="619"/>
      <c r="MXW1961" s="619"/>
      <c r="MXX1961" s="619"/>
      <c r="MXY1961" s="619"/>
      <c r="MXZ1961" s="619"/>
      <c r="MYA1961" s="619"/>
      <c r="MYB1961" s="619"/>
      <c r="MYC1961" s="619"/>
      <c r="MYD1961" s="619"/>
      <c r="MYE1961" s="619"/>
      <c r="MYF1961" s="619"/>
      <c r="MYG1961" s="619"/>
      <c r="MYH1961" s="619"/>
      <c r="MYI1961" s="619"/>
      <c r="MYJ1961" s="619"/>
      <c r="MYK1961" s="619"/>
      <c r="MYL1961" s="619"/>
      <c r="MYM1961" s="619"/>
      <c r="MYN1961" s="619"/>
      <c r="MYO1961" s="619"/>
      <c r="MYP1961" s="619"/>
      <c r="MYQ1961" s="619"/>
      <c r="MYR1961" s="619"/>
      <c r="MYS1961" s="619"/>
      <c r="MYT1961" s="619"/>
      <c r="MYU1961" s="619"/>
      <c r="MYV1961" s="619"/>
      <c r="MYW1961" s="619"/>
      <c r="MYX1961" s="619"/>
      <c r="MYY1961" s="619"/>
      <c r="MYZ1961" s="619"/>
      <c r="MZA1961" s="619"/>
      <c r="MZB1961" s="619"/>
      <c r="MZC1961" s="619"/>
      <c r="MZD1961" s="619"/>
      <c r="MZE1961" s="619"/>
      <c r="MZF1961" s="619"/>
      <c r="MZG1961" s="619"/>
      <c r="MZH1961" s="619"/>
      <c r="MZI1961" s="619"/>
      <c r="MZJ1961" s="619"/>
      <c r="MZK1961" s="619"/>
      <c r="MZL1961" s="619"/>
      <c r="MZM1961" s="619"/>
      <c r="MZN1961" s="619"/>
      <c r="MZO1961" s="619"/>
      <c r="MZP1961" s="619"/>
      <c r="MZQ1961" s="619"/>
      <c r="MZR1961" s="619"/>
      <c r="MZS1961" s="619"/>
      <c r="MZT1961" s="619"/>
      <c r="MZU1961" s="619"/>
      <c r="MZV1961" s="619"/>
      <c r="MZW1961" s="619"/>
      <c r="MZX1961" s="619"/>
      <c r="MZY1961" s="619"/>
      <c r="MZZ1961" s="619"/>
      <c r="NAA1961" s="619"/>
      <c r="NAB1961" s="619"/>
      <c r="NAC1961" s="619"/>
      <c r="NAD1961" s="619"/>
      <c r="NAE1961" s="619"/>
      <c r="NAF1961" s="619"/>
      <c r="NAG1961" s="619"/>
      <c r="NAH1961" s="619"/>
      <c r="NAI1961" s="619"/>
      <c r="NAJ1961" s="619"/>
      <c r="NAK1961" s="619"/>
      <c r="NAL1961" s="619"/>
      <c r="NAM1961" s="619"/>
      <c r="NAN1961" s="619"/>
      <c r="NAO1961" s="619"/>
      <c r="NAP1961" s="619"/>
      <c r="NAQ1961" s="619"/>
      <c r="NAR1961" s="619"/>
      <c r="NAS1961" s="619"/>
      <c r="NAT1961" s="619"/>
      <c r="NAU1961" s="619"/>
      <c r="NAV1961" s="619"/>
      <c r="NAW1961" s="619"/>
      <c r="NAX1961" s="619"/>
      <c r="NAY1961" s="619"/>
      <c r="NAZ1961" s="619"/>
      <c r="NBA1961" s="619"/>
      <c r="NBB1961" s="619"/>
      <c r="NBC1961" s="619"/>
      <c r="NBD1961" s="619"/>
      <c r="NBE1961" s="619"/>
      <c r="NBF1961" s="619"/>
      <c r="NBG1961" s="619"/>
      <c r="NBH1961" s="619"/>
      <c r="NBI1961" s="619"/>
      <c r="NBJ1961" s="619"/>
      <c r="NBK1961" s="619"/>
      <c r="NBL1961" s="619"/>
      <c r="NBM1961" s="619"/>
      <c r="NBN1961" s="619"/>
      <c r="NBO1961" s="619"/>
      <c r="NBP1961" s="619"/>
      <c r="NBQ1961" s="619"/>
      <c r="NBR1961" s="619"/>
      <c r="NBS1961" s="619"/>
      <c r="NBT1961" s="619"/>
      <c r="NBU1961" s="619"/>
      <c r="NBV1961" s="619"/>
      <c r="NBW1961" s="619"/>
      <c r="NBX1961" s="619"/>
      <c r="NBY1961" s="619"/>
      <c r="NBZ1961" s="619"/>
      <c r="NCA1961" s="619"/>
      <c r="NCB1961" s="619"/>
      <c r="NCC1961" s="619"/>
      <c r="NCD1961" s="619"/>
      <c r="NCE1961" s="619"/>
      <c r="NCF1961" s="619"/>
      <c r="NCG1961" s="619"/>
      <c r="NCH1961" s="619"/>
      <c r="NCI1961" s="619"/>
      <c r="NCJ1961" s="619"/>
      <c r="NCK1961" s="619"/>
      <c r="NCL1961" s="619"/>
      <c r="NCM1961" s="619"/>
      <c r="NCN1961" s="619"/>
      <c r="NCO1961" s="619"/>
      <c r="NCP1961" s="619"/>
      <c r="NCQ1961" s="619"/>
      <c r="NCR1961" s="619"/>
      <c r="NCS1961" s="619"/>
      <c r="NCT1961" s="619"/>
      <c r="NCU1961" s="619"/>
      <c r="NCV1961" s="619"/>
      <c r="NCW1961" s="619"/>
      <c r="NCX1961" s="619"/>
      <c r="NCY1961" s="619"/>
      <c r="NCZ1961" s="619"/>
      <c r="NDA1961" s="619"/>
      <c r="NDB1961" s="619"/>
      <c r="NDC1961" s="619"/>
      <c r="NDD1961" s="619"/>
      <c r="NDE1961" s="619"/>
      <c r="NDF1961" s="619"/>
      <c r="NDG1961" s="619"/>
      <c r="NDH1961" s="619"/>
      <c r="NDI1961" s="619"/>
      <c r="NDJ1961" s="619"/>
      <c r="NDK1961" s="619"/>
      <c r="NDL1961" s="619"/>
      <c r="NDM1961" s="619"/>
      <c r="NDN1961" s="619"/>
      <c r="NDO1961" s="619"/>
      <c r="NDP1961" s="619"/>
      <c r="NDQ1961" s="619"/>
      <c r="NDR1961" s="619"/>
      <c r="NDS1961" s="619"/>
      <c r="NDT1961" s="619"/>
      <c r="NDU1961" s="619"/>
      <c r="NDV1961" s="619"/>
      <c r="NDW1961" s="619"/>
      <c r="NDX1961" s="619"/>
      <c r="NDY1961" s="619"/>
      <c r="NDZ1961" s="619"/>
      <c r="NEA1961" s="619"/>
      <c r="NEB1961" s="619"/>
      <c r="NEC1961" s="619"/>
      <c r="NED1961" s="619"/>
      <c r="NEE1961" s="619"/>
      <c r="NEF1961" s="619"/>
      <c r="NEG1961" s="619"/>
      <c r="NEH1961" s="619"/>
      <c r="NEI1961" s="619"/>
      <c r="NEJ1961" s="619"/>
      <c r="NEK1961" s="619"/>
      <c r="NEL1961" s="619"/>
      <c r="NEM1961" s="619"/>
      <c r="NEN1961" s="619"/>
      <c r="NEO1961" s="619"/>
      <c r="NEP1961" s="619"/>
      <c r="NEQ1961" s="619"/>
      <c r="NER1961" s="619"/>
      <c r="NES1961" s="619"/>
      <c r="NET1961" s="619"/>
      <c r="NEU1961" s="619"/>
      <c r="NEV1961" s="619"/>
      <c r="NEW1961" s="619"/>
      <c r="NEX1961" s="619"/>
      <c r="NEY1961" s="619"/>
      <c r="NEZ1961" s="619"/>
      <c r="NFA1961" s="619"/>
      <c r="NFB1961" s="619"/>
      <c r="NFC1961" s="619"/>
      <c r="NFD1961" s="619"/>
      <c r="NFE1961" s="619"/>
      <c r="NFF1961" s="619"/>
      <c r="NFG1961" s="619"/>
      <c r="NFH1961" s="619"/>
      <c r="NFI1961" s="619"/>
      <c r="NFJ1961" s="619"/>
      <c r="NFK1961" s="619"/>
      <c r="NFL1961" s="619"/>
      <c r="NFM1961" s="619"/>
      <c r="NFN1961" s="619"/>
      <c r="NFO1961" s="619"/>
      <c r="NFP1961" s="619"/>
      <c r="NFQ1961" s="619"/>
      <c r="NFR1961" s="619"/>
      <c r="NFS1961" s="619"/>
      <c r="NFT1961" s="619"/>
      <c r="NFU1961" s="619"/>
      <c r="NFV1961" s="619"/>
      <c r="NFW1961" s="619"/>
      <c r="NFX1961" s="619"/>
      <c r="NFY1961" s="619"/>
      <c r="NFZ1961" s="619"/>
      <c r="NGA1961" s="619"/>
      <c r="NGB1961" s="619"/>
      <c r="NGC1961" s="619"/>
      <c r="NGD1961" s="619"/>
      <c r="NGE1961" s="619"/>
      <c r="NGF1961" s="619"/>
      <c r="NGG1961" s="619"/>
      <c r="NGH1961" s="619"/>
      <c r="NGI1961" s="619"/>
      <c r="NGJ1961" s="619"/>
      <c r="NGK1961" s="619"/>
      <c r="NGL1961" s="619"/>
      <c r="NGM1961" s="619"/>
      <c r="NGN1961" s="619"/>
      <c r="NGO1961" s="619"/>
      <c r="NGP1961" s="619"/>
      <c r="NGQ1961" s="619"/>
      <c r="NGR1961" s="619"/>
      <c r="NGS1961" s="619"/>
      <c r="NGT1961" s="619"/>
      <c r="NGU1961" s="619"/>
      <c r="NGV1961" s="619"/>
      <c r="NGW1961" s="619"/>
      <c r="NGX1961" s="619"/>
      <c r="NGY1961" s="619"/>
      <c r="NGZ1961" s="619"/>
      <c r="NHA1961" s="619"/>
      <c r="NHB1961" s="619"/>
      <c r="NHC1961" s="619"/>
      <c r="NHD1961" s="619"/>
      <c r="NHE1961" s="619"/>
      <c r="NHF1961" s="619"/>
      <c r="NHG1961" s="619"/>
      <c r="NHH1961" s="619"/>
      <c r="NHI1961" s="619"/>
      <c r="NHJ1961" s="619"/>
      <c r="NHK1961" s="619"/>
      <c r="NHL1961" s="619"/>
      <c r="NHM1961" s="619"/>
      <c r="NHN1961" s="619"/>
      <c r="NHO1961" s="619"/>
      <c r="NHP1961" s="619"/>
      <c r="NHQ1961" s="619"/>
      <c r="NHR1961" s="619"/>
      <c r="NHS1961" s="619"/>
      <c r="NHT1961" s="619"/>
      <c r="NHU1961" s="619"/>
      <c r="NHV1961" s="619"/>
      <c r="NHW1961" s="619"/>
      <c r="NHX1961" s="619"/>
      <c r="NHY1961" s="619"/>
      <c r="NHZ1961" s="619"/>
      <c r="NIA1961" s="619"/>
      <c r="NIB1961" s="619"/>
      <c r="NIC1961" s="619"/>
      <c r="NID1961" s="619"/>
      <c r="NIE1961" s="619"/>
      <c r="NIF1961" s="619"/>
      <c r="NIG1961" s="619"/>
      <c r="NIH1961" s="619"/>
      <c r="NII1961" s="619"/>
      <c r="NIJ1961" s="619"/>
      <c r="NIK1961" s="619"/>
      <c r="NIL1961" s="619"/>
      <c r="NIM1961" s="619"/>
      <c r="NIN1961" s="619"/>
      <c r="NIO1961" s="619"/>
      <c r="NIP1961" s="619"/>
      <c r="NIQ1961" s="619"/>
      <c r="NIR1961" s="619"/>
      <c r="NIS1961" s="619"/>
      <c r="NIT1961" s="619"/>
      <c r="NIU1961" s="619"/>
      <c r="NIV1961" s="619"/>
      <c r="NIW1961" s="619"/>
      <c r="NIX1961" s="619"/>
      <c r="NIY1961" s="619"/>
      <c r="NIZ1961" s="619"/>
      <c r="NJA1961" s="619"/>
      <c r="NJB1961" s="619"/>
      <c r="NJC1961" s="619"/>
      <c r="NJD1961" s="619"/>
      <c r="NJE1961" s="619"/>
      <c r="NJF1961" s="619"/>
      <c r="NJG1961" s="619"/>
      <c r="NJH1961" s="619"/>
      <c r="NJI1961" s="619"/>
      <c r="NJJ1961" s="619"/>
      <c r="NJK1961" s="619"/>
      <c r="NJL1961" s="619"/>
      <c r="NJM1961" s="619"/>
      <c r="NJN1961" s="619"/>
      <c r="NJO1961" s="619"/>
      <c r="NJP1961" s="619"/>
      <c r="NJQ1961" s="619"/>
      <c r="NJR1961" s="619"/>
      <c r="NJS1961" s="619"/>
      <c r="NJT1961" s="619"/>
      <c r="NJU1961" s="619"/>
      <c r="NJV1961" s="619"/>
      <c r="NJW1961" s="619"/>
      <c r="NJX1961" s="619"/>
      <c r="NJY1961" s="619"/>
      <c r="NJZ1961" s="619"/>
      <c r="NKA1961" s="619"/>
      <c r="NKB1961" s="619"/>
      <c r="NKC1961" s="619"/>
      <c r="NKD1961" s="619"/>
      <c r="NKE1961" s="619"/>
      <c r="NKF1961" s="619"/>
      <c r="NKG1961" s="619"/>
      <c r="NKH1961" s="619"/>
      <c r="NKI1961" s="619"/>
      <c r="NKJ1961" s="619"/>
      <c r="NKK1961" s="619"/>
      <c r="NKL1961" s="619"/>
      <c r="NKM1961" s="619"/>
      <c r="NKN1961" s="619"/>
      <c r="NKO1961" s="619"/>
      <c r="NKP1961" s="619"/>
      <c r="NKQ1961" s="619"/>
      <c r="NKR1961" s="619"/>
      <c r="NKS1961" s="619"/>
      <c r="NKT1961" s="619"/>
      <c r="NKU1961" s="619"/>
      <c r="NKV1961" s="619"/>
      <c r="NKW1961" s="619"/>
      <c r="NKX1961" s="619"/>
      <c r="NKY1961" s="619"/>
      <c r="NKZ1961" s="619"/>
      <c r="NLA1961" s="619"/>
      <c r="NLB1961" s="619"/>
      <c r="NLC1961" s="619"/>
      <c r="NLD1961" s="619"/>
      <c r="NLE1961" s="619"/>
      <c r="NLF1961" s="619"/>
      <c r="NLG1961" s="619"/>
      <c r="NLH1961" s="619"/>
      <c r="NLI1961" s="619"/>
      <c r="NLJ1961" s="619"/>
      <c r="NLK1961" s="619"/>
      <c r="NLL1961" s="619"/>
      <c r="NLM1961" s="619"/>
      <c r="NLN1961" s="619"/>
      <c r="NLO1961" s="619"/>
      <c r="NLP1961" s="619"/>
      <c r="NLQ1961" s="619"/>
      <c r="NLR1961" s="619"/>
      <c r="NLS1961" s="619"/>
      <c r="NLT1961" s="619"/>
      <c r="NLU1961" s="619"/>
      <c r="NLV1961" s="619"/>
      <c r="NLW1961" s="619"/>
      <c r="NLX1961" s="619"/>
      <c r="NLY1961" s="619"/>
      <c r="NLZ1961" s="619"/>
      <c r="NMA1961" s="619"/>
      <c r="NMB1961" s="619"/>
      <c r="NMC1961" s="619"/>
      <c r="NMD1961" s="619"/>
      <c r="NME1961" s="619"/>
      <c r="NMF1961" s="619"/>
      <c r="NMG1961" s="619"/>
      <c r="NMH1961" s="619"/>
      <c r="NMI1961" s="619"/>
      <c r="NMJ1961" s="619"/>
      <c r="NMK1961" s="619"/>
      <c r="NML1961" s="619"/>
      <c r="NMM1961" s="619"/>
      <c r="NMN1961" s="619"/>
      <c r="NMO1961" s="619"/>
      <c r="NMP1961" s="619"/>
      <c r="NMQ1961" s="619"/>
      <c r="NMR1961" s="619"/>
      <c r="NMS1961" s="619"/>
      <c r="NMT1961" s="619"/>
      <c r="NMU1961" s="619"/>
      <c r="NMV1961" s="619"/>
      <c r="NMW1961" s="619"/>
      <c r="NMX1961" s="619"/>
      <c r="NMY1961" s="619"/>
      <c r="NMZ1961" s="619"/>
      <c r="NNA1961" s="619"/>
      <c r="NNB1961" s="619"/>
      <c r="NNC1961" s="619"/>
      <c r="NND1961" s="619"/>
      <c r="NNE1961" s="619"/>
      <c r="NNF1961" s="619"/>
      <c r="NNG1961" s="619"/>
      <c r="NNH1961" s="619"/>
      <c r="NNI1961" s="619"/>
      <c r="NNJ1961" s="619"/>
      <c r="NNK1961" s="619"/>
      <c r="NNL1961" s="619"/>
      <c r="NNM1961" s="619"/>
      <c r="NNN1961" s="619"/>
      <c r="NNO1961" s="619"/>
      <c r="NNP1961" s="619"/>
      <c r="NNQ1961" s="619"/>
      <c r="NNR1961" s="619"/>
      <c r="NNS1961" s="619"/>
      <c r="NNT1961" s="619"/>
      <c r="NNU1961" s="619"/>
      <c r="NNV1961" s="619"/>
      <c r="NNW1961" s="619"/>
      <c r="NNX1961" s="619"/>
      <c r="NNY1961" s="619"/>
      <c r="NNZ1961" s="619"/>
      <c r="NOA1961" s="619"/>
      <c r="NOB1961" s="619"/>
      <c r="NOC1961" s="619"/>
      <c r="NOD1961" s="619"/>
      <c r="NOE1961" s="619"/>
      <c r="NOF1961" s="619"/>
      <c r="NOG1961" s="619"/>
      <c r="NOH1961" s="619"/>
      <c r="NOI1961" s="619"/>
      <c r="NOJ1961" s="619"/>
      <c r="NOK1961" s="619"/>
      <c r="NOL1961" s="619"/>
      <c r="NOM1961" s="619"/>
      <c r="NON1961" s="619"/>
      <c r="NOO1961" s="619"/>
      <c r="NOP1961" s="619"/>
      <c r="NOQ1961" s="619"/>
      <c r="NOR1961" s="619"/>
      <c r="NOS1961" s="619"/>
      <c r="NOT1961" s="619"/>
      <c r="NOU1961" s="619"/>
      <c r="NOV1961" s="619"/>
      <c r="NOW1961" s="619"/>
      <c r="NOX1961" s="619"/>
      <c r="NOY1961" s="619"/>
      <c r="NOZ1961" s="619"/>
      <c r="NPA1961" s="619"/>
      <c r="NPB1961" s="619"/>
      <c r="NPC1961" s="619"/>
      <c r="NPD1961" s="619"/>
      <c r="NPE1961" s="619"/>
      <c r="NPF1961" s="619"/>
      <c r="NPG1961" s="619"/>
      <c r="NPH1961" s="619"/>
      <c r="NPI1961" s="619"/>
      <c r="NPJ1961" s="619"/>
      <c r="NPK1961" s="619"/>
      <c r="NPL1961" s="619"/>
      <c r="NPM1961" s="619"/>
      <c r="NPN1961" s="619"/>
      <c r="NPO1961" s="619"/>
      <c r="NPP1961" s="619"/>
      <c r="NPQ1961" s="619"/>
      <c r="NPR1961" s="619"/>
      <c r="NPS1961" s="619"/>
      <c r="NPT1961" s="619"/>
      <c r="NPU1961" s="619"/>
      <c r="NPV1961" s="619"/>
      <c r="NPW1961" s="619"/>
      <c r="NPX1961" s="619"/>
      <c r="NPY1961" s="619"/>
      <c r="NPZ1961" s="619"/>
      <c r="NQA1961" s="619"/>
      <c r="NQB1961" s="619"/>
      <c r="NQC1961" s="619"/>
      <c r="NQD1961" s="619"/>
      <c r="NQE1961" s="619"/>
      <c r="NQF1961" s="619"/>
      <c r="NQG1961" s="619"/>
      <c r="NQH1961" s="619"/>
      <c r="NQI1961" s="619"/>
      <c r="NQJ1961" s="619"/>
      <c r="NQK1961" s="619"/>
      <c r="NQL1961" s="619"/>
      <c r="NQM1961" s="619"/>
      <c r="NQN1961" s="619"/>
      <c r="NQO1961" s="619"/>
      <c r="NQP1961" s="619"/>
      <c r="NQQ1961" s="619"/>
      <c r="NQR1961" s="619"/>
      <c r="NQS1961" s="619"/>
      <c r="NQT1961" s="619"/>
      <c r="NQU1961" s="619"/>
      <c r="NQV1961" s="619"/>
      <c r="NQW1961" s="619"/>
      <c r="NQX1961" s="619"/>
      <c r="NQY1961" s="619"/>
      <c r="NQZ1961" s="619"/>
      <c r="NRA1961" s="619"/>
      <c r="NRB1961" s="619"/>
      <c r="NRC1961" s="619"/>
      <c r="NRD1961" s="619"/>
      <c r="NRE1961" s="619"/>
      <c r="NRF1961" s="619"/>
      <c r="NRG1961" s="619"/>
      <c r="NRH1961" s="619"/>
      <c r="NRI1961" s="619"/>
      <c r="NRJ1961" s="619"/>
      <c r="NRK1961" s="619"/>
      <c r="NRL1961" s="619"/>
      <c r="NRM1961" s="619"/>
      <c r="NRN1961" s="619"/>
      <c r="NRO1961" s="619"/>
      <c r="NRP1961" s="619"/>
      <c r="NRQ1961" s="619"/>
      <c r="NRR1961" s="619"/>
      <c r="NRS1961" s="619"/>
      <c r="NRT1961" s="619"/>
      <c r="NRU1961" s="619"/>
      <c r="NRV1961" s="619"/>
      <c r="NRW1961" s="619"/>
      <c r="NRX1961" s="619"/>
      <c r="NRY1961" s="619"/>
      <c r="NRZ1961" s="619"/>
      <c r="NSA1961" s="619"/>
      <c r="NSB1961" s="619"/>
      <c r="NSC1961" s="619"/>
      <c r="NSD1961" s="619"/>
      <c r="NSE1961" s="619"/>
      <c r="NSF1961" s="619"/>
      <c r="NSG1961" s="619"/>
      <c r="NSH1961" s="619"/>
      <c r="NSI1961" s="619"/>
      <c r="NSJ1961" s="619"/>
      <c r="NSK1961" s="619"/>
      <c r="NSL1961" s="619"/>
      <c r="NSM1961" s="619"/>
      <c r="NSN1961" s="619"/>
      <c r="NSO1961" s="619"/>
      <c r="NSP1961" s="619"/>
      <c r="NSQ1961" s="619"/>
      <c r="NSR1961" s="619"/>
      <c r="NSS1961" s="619"/>
      <c r="NST1961" s="619"/>
      <c r="NSU1961" s="619"/>
      <c r="NSV1961" s="619"/>
      <c r="NSW1961" s="619"/>
      <c r="NSX1961" s="619"/>
      <c r="NSY1961" s="619"/>
      <c r="NSZ1961" s="619"/>
      <c r="NTA1961" s="619"/>
      <c r="NTB1961" s="619"/>
      <c r="NTC1961" s="619"/>
      <c r="NTD1961" s="619"/>
      <c r="NTE1961" s="619"/>
      <c r="NTF1961" s="619"/>
      <c r="NTG1961" s="619"/>
      <c r="NTH1961" s="619"/>
      <c r="NTI1961" s="619"/>
      <c r="NTJ1961" s="619"/>
      <c r="NTK1961" s="619"/>
      <c r="NTL1961" s="619"/>
      <c r="NTM1961" s="619"/>
      <c r="NTN1961" s="619"/>
      <c r="NTO1961" s="619"/>
      <c r="NTP1961" s="619"/>
      <c r="NTQ1961" s="619"/>
      <c r="NTR1961" s="619"/>
      <c r="NTS1961" s="619"/>
      <c r="NTT1961" s="619"/>
      <c r="NTU1961" s="619"/>
      <c r="NTV1961" s="619"/>
      <c r="NTW1961" s="619"/>
      <c r="NTX1961" s="619"/>
      <c r="NTY1961" s="619"/>
      <c r="NTZ1961" s="619"/>
      <c r="NUA1961" s="619"/>
      <c r="NUB1961" s="619"/>
      <c r="NUC1961" s="619"/>
      <c r="NUD1961" s="619"/>
      <c r="NUE1961" s="619"/>
      <c r="NUF1961" s="619"/>
      <c r="NUG1961" s="619"/>
      <c r="NUH1961" s="619"/>
      <c r="NUI1961" s="619"/>
      <c r="NUJ1961" s="619"/>
      <c r="NUK1961" s="619"/>
      <c r="NUL1961" s="619"/>
      <c r="NUM1961" s="619"/>
      <c r="NUN1961" s="619"/>
      <c r="NUO1961" s="619"/>
      <c r="NUP1961" s="619"/>
      <c r="NUQ1961" s="619"/>
      <c r="NUR1961" s="619"/>
      <c r="NUS1961" s="619"/>
      <c r="NUT1961" s="619"/>
      <c r="NUU1961" s="619"/>
      <c r="NUV1961" s="619"/>
      <c r="NUW1961" s="619"/>
      <c r="NUX1961" s="619"/>
      <c r="NUY1961" s="619"/>
      <c r="NUZ1961" s="619"/>
      <c r="NVA1961" s="619"/>
      <c r="NVB1961" s="619"/>
      <c r="NVC1961" s="619"/>
      <c r="NVD1961" s="619"/>
      <c r="NVE1961" s="619"/>
      <c r="NVF1961" s="619"/>
      <c r="NVG1961" s="619"/>
      <c r="NVH1961" s="619"/>
      <c r="NVI1961" s="619"/>
      <c r="NVJ1961" s="619"/>
      <c r="NVK1961" s="619"/>
      <c r="NVL1961" s="619"/>
      <c r="NVM1961" s="619"/>
      <c r="NVN1961" s="619"/>
      <c r="NVO1961" s="619"/>
      <c r="NVP1961" s="619"/>
      <c r="NVQ1961" s="619"/>
      <c r="NVR1961" s="619"/>
      <c r="NVS1961" s="619"/>
      <c r="NVT1961" s="619"/>
      <c r="NVU1961" s="619"/>
      <c r="NVV1961" s="619"/>
      <c r="NVW1961" s="619"/>
      <c r="NVX1961" s="619"/>
      <c r="NVY1961" s="619"/>
      <c r="NVZ1961" s="619"/>
      <c r="NWA1961" s="619"/>
      <c r="NWB1961" s="619"/>
      <c r="NWC1961" s="619"/>
      <c r="NWD1961" s="619"/>
      <c r="NWE1961" s="619"/>
      <c r="NWF1961" s="619"/>
      <c r="NWG1961" s="619"/>
      <c r="NWH1961" s="619"/>
      <c r="NWI1961" s="619"/>
      <c r="NWJ1961" s="619"/>
      <c r="NWK1961" s="619"/>
      <c r="NWL1961" s="619"/>
      <c r="NWM1961" s="619"/>
      <c r="NWN1961" s="619"/>
      <c r="NWO1961" s="619"/>
      <c r="NWP1961" s="619"/>
      <c r="NWQ1961" s="619"/>
      <c r="NWR1961" s="619"/>
      <c r="NWS1961" s="619"/>
      <c r="NWT1961" s="619"/>
      <c r="NWU1961" s="619"/>
      <c r="NWV1961" s="619"/>
      <c r="NWW1961" s="619"/>
      <c r="NWX1961" s="619"/>
      <c r="NWY1961" s="619"/>
      <c r="NWZ1961" s="619"/>
      <c r="NXA1961" s="619"/>
      <c r="NXB1961" s="619"/>
      <c r="NXC1961" s="619"/>
      <c r="NXD1961" s="619"/>
      <c r="NXE1961" s="619"/>
      <c r="NXF1961" s="619"/>
      <c r="NXG1961" s="619"/>
      <c r="NXH1961" s="619"/>
      <c r="NXI1961" s="619"/>
      <c r="NXJ1961" s="619"/>
      <c r="NXK1961" s="619"/>
      <c r="NXL1961" s="619"/>
      <c r="NXM1961" s="619"/>
      <c r="NXN1961" s="619"/>
      <c r="NXO1961" s="619"/>
      <c r="NXP1961" s="619"/>
      <c r="NXQ1961" s="619"/>
      <c r="NXR1961" s="619"/>
      <c r="NXS1961" s="619"/>
      <c r="NXT1961" s="619"/>
      <c r="NXU1961" s="619"/>
      <c r="NXV1961" s="619"/>
      <c r="NXW1961" s="619"/>
      <c r="NXX1961" s="619"/>
      <c r="NXY1961" s="619"/>
      <c r="NXZ1961" s="619"/>
      <c r="NYA1961" s="619"/>
      <c r="NYB1961" s="619"/>
      <c r="NYC1961" s="619"/>
      <c r="NYD1961" s="619"/>
      <c r="NYE1961" s="619"/>
      <c r="NYF1961" s="619"/>
      <c r="NYG1961" s="619"/>
      <c r="NYH1961" s="619"/>
      <c r="NYI1961" s="619"/>
      <c r="NYJ1961" s="619"/>
      <c r="NYK1961" s="619"/>
      <c r="NYL1961" s="619"/>
      <c r="NYM1961" s="619"/>
      <c r="NYN1961" s="619"/>
      <c r="NYO1961" s="619"/>
      <c r="NYP1961" s="619"/>
      <c r="NYQ1961" s="619"/>
      <c r="NYR1961" s="619"/>
      <c r="NYS1961" s="619"/>
      <c r="NYT1961" s="619"/>
      <c r="NYU1961" s="619"/>
      <c r="NYV1961" s="619"/>
      <c r="NYW1961" s="619"/>
      <c r="NYX1961" s="619"/>
      <c r="NYY1961" s="619"/>
      <c r="NYZ1961" s="619"/>
      <c r="NZA1961" s="619"/>
      <c r="NZB1961" s="619"/>
      <c r="NZC1961" s="619"/>
      <c r="NZD1961" s="619"/>
      <c r="NZE1961" s="619"/>
      <c r="NZF1961" s="619"/>
      <c r="NZG1961" s="619"/>
      <c r="NZH1961" s="619"/>
      <c r="NZI1961" s="619"/>
      <c r="NZJ1961" s="619"/>
      <c r="NZK1961" s="619"/>
      <c r="NZL1961" s="619"/>
      <c r="NZM1961" s="619"/>
      <c r="NZN1961" s="619"/>
      <c r="NZO1961" s="619"/>
      <c r="NZP1961" s="619"/>
      <c r="NZQ1961" s="619"/>
      <c r="NZR1961" s="619"/>
      <c r="NZS1961" s="619"/>
      <c r="NZT1961" s="619"/>
      <c r="NZU1961" s="619"/>
      <c r="NZV1961" s="619"/>
      <c r="NZW1961" s="619"/>
      <c r="NZX1961" s="619"/>
      <c r="NZY1961" s="619"/>
      <c r="NZZ1961" s="619"/>
      <c r="OAA1961" s="619"/>
      <c r="OAB1961" s="619"/>
      <c r="OAC1961" s="619"/>
      <c r="OAD1961" s="619"/>
      <c r="OAE1961" s="619"/>
      <c r="OAF1961" s="619"/>
      <c r="OAG1961" s="619"/>
      <c r="OAH1961" s="619"/>
      <c r="OAI1961" s="619"/>
      <c r="OAJ1961" s="619"/>
      <c r="OAK1961" s="619"/>
      <c r="OAL1961" s="619"/>
      <c r="OAM1961" s="619"/>
      <c r="OAN1961" s="619"/>
      <c r="OAO1961" s="619"/>
      <c r="OAP1961" s="619"/>
      <c r="OAQ1961" s="619"/>
      <c r="OAR1961" s="619"/>
      <c r="OAS1961" s="619"/>
      <c r="OAT1961" s="619"/>
      <c r="OAU1961" s="619"/>
      <c r="OAV1961" s="619"/>
      <c r="OAW1961" s="619"/>
      <c r="OAX1961" s="619"/>
      <c r="OAY1961" s="619"/>
      <c r="OAZ1961" s="619"/>
      <c r="OBA1961" s="619"/>
      <c r="OBB1961" s="619"/>
      <c r="OBC1961" s="619"/>
      <c r="OBD1961" s="619"/>
      <c r="OBE1961" s="619"/>
      <c r="OBF1961" s="619"/>
      <c r="OBG1961" s="619"/>
      <c r="OBH1961" s="619"/>
      <c r="OBI1961" s="619"/>
      <c r="OBJ1961" s="619"/>
      <c r="OBK1961" s="619"/>
      <c r="OBL1961" s="619"/>
      <c r="OBM1961" s="619"/>
      <c r="OBN1961" s="619"/>
      <c r="OBO1961" s="619"/>
      <c r="OBP1961" s="619"/>
      <c r="OBQ1961" s="619"/>
      <c r="OBR1961" s="619"/>
      <c r="OBS1961" s="619"/>
      <c r="OBT1961" s="619"/>
      <c r="OBU1961" s="619"/>
      <c r="OBV1961" s="619"/>
      <c r="OBW1961" s="619"/>
      <c r="OBX1961" s="619"/>
      <c r="OBY1961" s="619"/>
      <c r="OBZ1961" s="619"/>
      <c r="OCA1961" s="619"/>
      <c r="OCB1961" s="619"/>
      <c r="OCC1961" s="619"/>
      <c r="OCD1961" s="619"/>
      <c r="OCE1961" s="619"/>
      <c r="OCF1961" s="619"/>
      <c r="OCG1961" s="619"/>
      <c r="OCH1961" s="619"/>
      <c r="OCI1961" s="619"/>
      <c r="OCJ1961" s="619"/>
      <c r="OCK1961" s="619"/>
      <c r="OCL1961" s="619"/>
      <c r="OCM1961" s="619"/>
      <c r="OCN1961" s="619"/>
      <c r="OCO1961" s="619"/>
      <c r="OCP1961" s="619"/>
      <c r="OCQ1961" s="619"/>
      <c r="OCR1961" s="619"/>
      <c r="OCS1961" s="619"/>
      <c r="OCT1961" s="619"/>
      <c r="OCU1961" s="619"/>
      <c r="OCV1961" s="619"/>
      <c r="OCW1961" s="619"/>
      <c r="OCX1961" s="619"/>
      <c r="OCY1961" s="619"/>
      <c r="OCZ1961" s="619"/>
      <c r="ODA1961" s="619"/>
      <c r="ODB1961" s="619"/>
      <c r="ODC1961" s="619"/>
      <c r="ODD1961" s="619"/>
      <c r="ODE1961" s="619"/>
      <c r="ODF1961" s="619"/>
      <c r="ODG1961" s="619"/>
      <c r="ODH1961" s="619"/>
      <c r="ODI1961" s="619"/>
      <c r="ODJ1961" s="619"/>
      <c r="ODK1961" s="619"/>
      <c r="ODL1961" s="619"/>
      <c r="ODM1961" s="619"/>
      <c r="ODN1961" s="619"/>
      <c r="ODO1961" s="619"/>
      <c r="ODP1961" s="619"/>
      <c r="ODQ1961" s="619"/>
      <c r="ODR1961" s="619"/>
      <c r="ODS1961" s="619"/>
      <c r="ODT1961" s="619"/>
      <c r="ODU1961" s="619"/>
      <c r="ODV1961" s="619"/>
      <c r="ODW1961" s="619"/>
      <c r="ODX1961" s="619"/>
      <c r="ODY1961" s="619"/>
      <c r="ODZ1961" s="619"/>
      <c r="OEA1961" s="619"/>
      <c r="OEB1961" s="619"/>
      <c r="OEC1961" s="619"/>
      <c r="OED1961" s="619"/>
      <c r="OEE1961" s="619"/>
      <c r="OEF1961" s="619"/>
      <c r="OEG1961" s="619"/>
      <c r="OEH1961" s="619"/>
      <c r="OEI1961" s="619"/>
      <c r="OEJ1961" s="619"/>
      <c r="OEK1961" s="619"/>
      <c r="OEL1961" s="619"/>
      <c r="OEM1961" s="619"/>
      <c r="OEN1961" s="619"/>
      <c r="OEO1961" s="619"/>
      <c r="OEP1961" s="619"/>
      <c r="OEQ1961" s="619"/>
      <c r="OER1961" s="619"/>
      <c r="OES1961" s="619"/>
      <c r="OET1961" s="619"/>
      <c r="OEU1961" s="619"/>
      <c r="OEV1961" s="619"/>
      <c r="OEW1961" s="619"/>
      <c r="OEX1961" s="619"/>
      <c r="OEY1961" s="619"/>
      <c r="OEZ1961" s="619"/>
      <c r="OFA1961" s="619"/>
      <c r="OFB1961" s="619"/>
      <c r="OFC1961" s="619"/>
      <c r="OFD1961" s="619"/>
      <c r="OFE1961" s="619"/>
      <c r="OFF1961" s="619"/>
      <c r="OFG1961" s="619"/>
      <c r="OFH1961" s="619"/>
      <c r="OFI1961" s="619"/>
      <c r="OFJ1961" s="619"/>
      <c r="OFK1961" s="619"/>
      <c r="OFL1961" s="619"/>
      <c r="OFM1961" s="619"/>
      <c r="OFN1961" s="619"/>
      <c r="OFO1961" s="619"/>
      <c r="OFP1961" s="619"/>
      <c r="OFQ1961" s="619"/>
      <c r="OFR1961" s="619"/>
      <c r="OFS1961" s="619"/>
      <c r="OFT1961" s="619"/>
      <c r="OFU1961" s="619"/>
      <c r="OFV1961" s="619"/>
      <c r="OFW1961" s="619"/>
      <c r="OFX1961" s="619"/>
      <c r="OFY1961" s="619"/>
      <c r="OFZ1961" s="619"/>
      <c r="OGA1961" s="619"/>
      <c r="OGB1961" s="619"/>
      <c r="OGC1961" s="619"/>
      <c r="OGD1961" s="619"/>
      <c r="OGE1961" s="619"/>
      <c r="OGF1961" s="619"/>
      <c r="OGG1961" s="619"/>
      <c r="OGH1961" s="619"/>
      <c r="OGI1961" s="619"/>
      <c r="OGJ1961" s="619"/>
      <c r="OGK1961" s="619"/>
      <c r="OGL1961" s="619"/>
      <c r="OGM1961" s="619"/>
      <c r="OGN1961" s="619"/>
      <c r="OGO1961" s="619"/>
      <c r="OGP1961" s="619"/>
      <c r="OGQ1961" s="619"/>
      <c r="OGR1961" s="619"/>
      <c r="OGS1961" s="619"/>
      <c r="OGT1961" s="619"/>
      <c r="OGU1961" s="619"/>
      <c r="OGV1961" s="619"/>
      <c r="OGW1961" s="619"/>
      <c r="OGX1961" s="619"/>
      <c r="OGY1961" s="619"/>
      <c r="OGZ1961" s="619"/>
      <c r="OHA1961" s="619"/>
      <c r="OHB1961" s="619"/>
      <c r="OHC1961" s="619"/>
      <c r="OHD1961" s="619"/>
      <c r="OHE1961" s="619"/>
      <c r="OHF1961" s="619"/>
      <c r="OHG1961" s="619"/>
      <c r="OHH1961" s="619"/>
      <c r="OHI1961" s="619"/>
      <c r="OHJ1961" s="619"/>
      <c r="OHK1961" s="619"/>
      <c r="OHL1961" s="619"/>
      <c r="OHM1961" s="619"/>
      <c r="OHN1961" s="619"/>
      <c r="OHO1961" s="619"/>
      <c r="OHP1961" s="619"/>
      <c r="OHQ1961" s="619"/>
      <c r="OHR1961" s="619"/>
      <c r="OHS1961" s="619"/>
      <c r="OHT1961" s="619"/>
      <c r="OHU1961" s="619"/>
      <c r="OHV1961" s="619"/>
      <c r="OHW1961" s="619"/>
      <c r="OHX1961" s="619"/>
      <c r="OHY1961" s="619"/>
      <c r="OHZ1961" s="619"/>
      <c r="OIA1961" s="619"/>
      <c r="OIB1961" s="619"/>
      <c r="OIC1961" s="619"/>
      <c r="OID1961" s="619"/>
      <c r="OIE1961" s="619"/>
      <c r="OIF1961" s="619"/>
      <c r="OIG1961" s="619"/>
      <c r="OIH1961" s="619"/>
      <c r="OII1961" s="619"/>
      <c r="OIJ1961" s="619"/>
      <c r="OIK1961" s="619"/>
      <c r="OIL1961" s="619"/>
      <c r="OIM1961" s="619"/>
      <c r="OIN1961" s="619"/>
      <c r="OIO1961" s="619"/>
      <c r="OIP1961" s="619"/>
      <c r="OIQ1961" s="619"/>
      <c r="OIR1961" s="619"/>
      <c r="OIS1961" s="619"/>
      <c r="OIT1961" s="619"/>
      <c r="OIU1961" s="619"/>
      <c r="OIV1961" s="619"/>
      <c r="OIW1961" s="619"/>
      <c r="OIX1961" s="619"/>
      <c r="OIY1961" s="619"/>
      <c r="OIZ1961" s="619"/>
      <c r="OJA1961" s="619"/>
      <c r="OJB1961" s="619"/>
      <c r="OJC1961" s="619"/>
      <c r="OJD1961" s="619"/>
      <c r="OJE1961" s="619"/>
      <c r="OJF1961" s="619"/>
      <c r="OJG1961" s="619"/>
      <c r="OJH1961" s="619"/>
      <c r="OJI1961" s="619"/>
      <c r="OJJ1961" s="619"/>
      <c r="OJK1961" s="619"/>
      <c r="OJL1961" s="619"/>
      <c r="OJM1961" s="619"/>
      <c r="OJN1961" s="619"/>
      <c r="OJO1961" s="619"/>
      <c r="OJP1961" s="619"/>
      <c r="OJQ1961" s="619"/>
      <c r="OJR1961" s="619"/>
      <c r="OJS1961" s="619"/>
      <c r="OJT1961" s="619"/>
      <c r="OJU1961" s="619"/>
      <c r="OJV1961" s="619"/>
      <c r="OJW1961" s="619"/>
      <c r="OJX1961" s="619"/>
      <c r="OJY1961" s="619"/>
      <c r="OJZ1961" s="619"/>
      <c r="OKA1961" s="619"/>
      <c r="OKB1961" s="619"/>
      <c r="OKC1961" s="619"/>
      <c r="OKD1961" s="619"/>
      <c r="OKE1961" s="619"/>
      <c r="OKF1961" s="619"/>
      <c r="OKG1961" s="619"/>
      <c r="OKH1961" s="619"/>
      <c r="OKI1961" s="619"/>
      <c r="OKJ1961" s="619"/>
      <c r="OKK1961" s="619"/>
      <c r="OKL1961" s="619"/>
      <c r="OKM1961" s="619"/>
      <c r="OKN1961" s="619"/>
      <c r="OKO1961" s="619"/>
      <c r="OKP1961" s="619"/>
      <c r="OKQ1961" s="619"/>
      <c r="OKR1961" s="619"/>
      <c r="OKS1961" s="619"/>
      <c r="OKT1961" s="619"/>
      <c r="OKU1961" s="619"/>
      <c r="OKV1961" s="619"/>
      <c r="OKW1961" s="619"/>
      <c r="OKX1961" s="619"/>
      <c r="OKY1961" s="619"/>
      <c r="OKZ1961" s="619"/>
      <c r="OLA1961" s="619"/>
      <c r="OLB1961" s="619"/>
      <c r="OLC1961" s="619"/>
      <c r="OLD1961" s="619"/>
      <c r="OLE1961" s="619"/>
      <c r="OLF1961" s="619"/>
      <c r="OLG1961" s="619"/>
      <c r="OLH1961" s="619"/>
      <c r="OLI1961" s="619"/>
      <c r="OLJ1961" s="619"/>
      <c r="OLK1961" s="619"/>
      <c r="OLL1961" s="619"/>
      <c r="OLM1961" s="619"/>
      <c r="OLN1961" s="619"/>
      <c r="OLO1961" s="619"/>
      <c r="OLP1961" s="619"/>
      <c r="OLQ1961" s="619"/>
      <c r="OLR1961" s="619"/>
      <c r="OLS1961" s="619"/>
      <c r="OLT1961" s="619"/>
      <c r="OLU1961" s="619"/>
      <c r="OLV1961" s="619"/>
      <c r="OLW1961" s="619"/>
      <c r="OLX1961" s="619"/>
      <c r="OLY1961" s="619"/>
      <c r="OLZ1961" s="619"/>
      <c r="OMA1961" s="619"/>
      <c r="OMB1961" s="619"/>
      <c r="OMC1961" s="619"/>
      <c r="OMD1961" s="619"/>
      <c r="OME1961" s="619"/>
      <c r="OMF1961" s="619"/>
      <c r="OMG1961" s="619"/>
      <c r="OMH1961" s="619"/>
      <c r="OMI1961" s="619"/>
      <c r="OMJ1961" s="619"/>
      <c r="OMK1961" s="619"/>
      <c r="OML1961" s="619"/>
      <c r="OMM1961" s="619"/>
      <c r="OMN1961" s="619"/>
      <c r="OMO1961" s="619"/>
      <c r="OMP1961" s="619"/>
      <c r="OMQ1961" s="619"/>
      <c r="OMR1961" s="619"/>
      <c r="OMS1961" s="619"/>
      <c r="OMT1961" s="619"/>
      <c r="OMU1961" s="619"/>
      <c r="OMV1961" s="619"/>
      <c r="OMW1961" s="619"/>
      <c r="OMX1961" s="619"/>
      <c r="OMY1961" s="619"/>
      <c r="OMZ1961" s="619"/>
      <c r="ONA1961" s="619"/>
      <c r="ONB1961" s="619"/>
      <c r="ONC1961" s="619"/>
      <c r="OND1961" s="619"/>
      <c r="ONE1961" s="619"/>
      <c r="ONF1961" s="619"/>
      <c r="ONG1961" s="619"/>
      <c r="ONH1961" s="619"/>
      <c r="ONI1961" s="619"/>
      <c r="ONJ1961" s="619"/>
      <c r="ONK1961" s="619"/>
      <c r="ONL1961" s="619"/>
      <c r="ONM1961" s="619"/>
      <c r="ONN1961" s="619"/>
      <c r="ONO1961" s="619"/>
      <c r="ONP1961" s="619"/>
      <c r="ONQ1961" s="619"/>
      <c r="ONR1961" s="619"/>
      <c r="ONS1961" s="619"/>
      <c r="ONT1961" s="619"/>
      <c r="ONU1961" s="619"/>
      <c r="ONV1961" s="619"/>
      <c r="ONW1961" s="619"/>
      <c r="ONX1961" s="619"/>
      <c r="ONY1961" s="619"/>
      <c r="ONZ1961" s="619"/>
      <c r="OOA1961" s="619"/>
      <c r="OOB1961" s="619"/>
      <c r="OOC1961" s="619"/>
      <c r="OOD1961" s="619"/>
      <c r="OOE1961" s="619"/>
      <c r="OOF1961" s="619"/>
      <c r="OOG1961" s="619"/>
      <c r="OOH1961" s="619"/>
      <c r="OOI1961" s="619"/>
      <c r="OOJ1961" s="619"/>
      <c r="OOK1961" s="619"/>
      <c r="OOL1961" s="619"/>
      <c r="OOM1961" s="619"/>
      <c r="OON1961" s="619"/>
      <c r="OOO1961" s="619"/>
      <c r="OOP1961" s="619"/>
      <c r="OOQ1961" s="619"/>
      <c r="OOR1961" s="619"/>
      <c r="OOS1961" s="619"/>
      <c r="OOT1961" s="619"/>
      <c r="OOU1961" s="619"/>
      <c r="OOV1961" s="619"/>
      <c r="OOW1961" s="619"/>
      <c r="OOX1961" s="619"/>
      <c r="OOY1961" s="619"/>
      <c r="OOZ1961" s="619"/>
      <c r="OPA1961" s="619"/>
      <c r="OPB1961" s="619"/>
      <c r="OPC1961" s="619"/>
      <c r="OPD1961" s="619"/>
      <c r="OPE1961" s="619"/>
      <c r="OPF1961" s="619"/>
      <c r="OPG1961" s="619"/>
      <c r="OPH1961" s="619"/>
      <c r="OPI1961" s="619"/>
      <c r="OPJ1961" s="619"/>
      <c r="OPK1961" s="619"/>
      <c r="OPL1961" s="619"/>
      <c r="OPM1961" s="619"/>
      <c r="OPN1961" s="619"/>
      <c r="OPO1961" s="619"/>
      <c r="OPP1961" s="619"/>
      <c r="OPQ1961" s="619"/>
      <c r="OPR1961" s="619"/>
      <c r="OPS1961" s="619"/>
      <c r="OPT1961" s="619"/>
      <c r="OPU1961" s="619"/>
      <c r="OPV1961" s="619"/>
      <c r="OPW1961" s="619"/>
      <c r="OPX1961" s="619"/>
      <c r="OPY1961" s="619"/>
      <c r="OPZ1961" s="619"/>
      <c r="OQA1961" s="619"/>
      <c r="OQB1961" s="619"/>
      <c r="OQC1961" s="619"/>
      <c r="OQD1961" s="619"/>
      <c r="OQE1961" s="619"/>
      <c r="OQF1961" s="619"/>
      <c r="OQG1961" s="619"/>
      <c r="OQH1961" s="619"/>
      <c r="OQI1961" s="619"/>
      <c r="OQJ1961" s="619"/>
      <c r="OQK1961" s="619"/>
      <c r="OQL1961" s="619"/>
      <c r="OQM1961" s="619"/>
      <c r="OQN1961" s="619"/>
      <c r="OQO1961" s="619"/>
      <c r="OQP1961" s="619"/>
      <c r="OQQ1961" s="619"/>
      <c r="OQR1961" s="619"/>
      <c r="OQS1961" s="619"/>
      <c r="OQT1961" s="619"/>
      <c r="OQU1961" s="619"/>
      <c r="OQV1961" s="619"/>
      <c r="OQW1961" s="619"/>
      <c r="OQX1961" s="619"/>
      <c r="OQY1961" s="619"/>
      <c r="OQZ1961" s="619"/>
      <c r="ORA1961" s="619"/>
      <c r="ORB1961" s="619"/>
      <c r="ORC1961" s="619"/>
      <c r="ORD1961" s="619"/>
      <c r="ORE1961" s="619"/>
      <c r="ORF1961" s="619"/>
      <c r="ORG1961" s="619"/>
      <c r="ORH1961" s="619"/>
      <c r="ORI1961" s="619"/>
      <c r="ORJ1961" s="619"/>
      <c r="ORK1961" s="619"/>
      <c r="ORL1961" s="619"/>
      <c r="ORM1961" s="619"/>
      <c r="ORN1961" s="619"/>
      <c r="ORO1961" s="619"/>
      <c r="ORP1961" s="619"/>
      <c r="ORQ1961" s="619"/>
      <c r="ORR1961" s="619"/>
      <c r="ORS1961" s="619"/>
      <c r="ORT1961" s="619"/>
      <c r="ORU1961" s="619"/>
      <c r="ORV1961" s="619"/>
      <c r="ORW1961" s="619"/>
      <c r="ORX1961" s="619"/>
      <c r="ORY1961" s="619"/>
      <c r="ORZ1961" s="619"/>
      <c r="OSA1961" s="619"/>
      <c r="OSB1961" s="619"/>
      <c r="OSC1961" s="619"/>
      <c r="OSD1961" s="619"/>
      <c r="OSE1961" s="619"/>
      <c r="OSF1961" s="619"/>
      <c r="OSG1961" s="619"/>
      <c r="OSH1961" s="619"/>
      <c r="OSI1961" s="619"/>
      <c r="OSJ1961" s="619"/>
      <c r="OSK1961" s="619"/>
      <c r="OSL1961" s="619"/>
      <c r="OSM1961" s="619"/>
      <c r="OSN1961" s="619"/>
      <c r="OSO1961" s="619"/>
      <c r="OSP1961" s="619"/>
      <c r="OSQ1961" s="619"/>
      <c r="OSR1961" s="619"/>
      <c r="OSS1961" s="619"/>
      <c r="OST1961" s="619"/>
      <c r="OSU1961" s="619"/>
      <c r="OSV1961" s="619"/>
      <c r="OSW1961" s="619"/>
      <c r="OSX1961" s="619"/>
      <c r="OSY1961" s="619"/>
      <c r="OSZ1961" s="619"/>
      <c r="OTA1961" s="619"/>
      <c r="OTB1961" s="619"/>
      <c r="OTC1961" s="619"/>
      <c r="OTD1961" s="619"/>
      <c r="OTE1961" s="619"/>
      <c r="OTF1961" s="619"/>
      <c r="OTG1961" s="619"/>
      <c r="OTH1961" s="619"/>
      <c r="OTI1961" s="619"/>
      <c r="OTJ1961" s="619"/>
      <c r="OTK1961" s="619"/>
      <c r="OTL1961" s="619"/>
      <c r="OTM1961" s="619"/>
      <c r="OTN1961" s="619"/>
      <c r="OTO1961" s="619"/>
      <c r="OTP1961" s="619"/>
      <c r="OTQ1961" s="619"/>
      <c r="OTR1961" s="619"/>
      <c r="OTS1961" s="619"/>
      <c r="OTT1961" s="619"/>
      <c r="OTU1961" s="619"/>
      <c r="OTV1961" s="619"/>
      <c r="OTW1961" s="619"/>
      <c r="OTX1961" s="619"/>
      <c r="OTY1961" s="619"/>
      <c r="OTZ1961" s="619"/>
      <c r="OUA1961" s="619"/>
      <c r="OUB1961" s="619"/>
      <c r="OUC1961" s="619"/>
      <c r="OUD1961" s="619"/>
      <c r="OUE1961" s="619"/>
      <c r="OUF1961" s="619"/>
      <c r="OUG1961" s="619"/>
      <c r="OUH1961" s="619"/>
      <c r="OUI1961" s="619"/>
      <c r="OUJ1961" s="619"/>
      <c r="OUK1961" s="619"/>
      <c r="OUL1961" s="619"/>
      <c r="OUM1961" s="619"/>
      <c r="OUN1961" s="619"/>
      <c r="OUO1961" s="619"/>
      <c r="OUP1961" s="619"/>
      <c r="OUQ1961" s="619"/>
      <c r="OUR1961" s="619"/>
      <c r="OUS1961" s="619"/>
      <c r="OUT1961" s="619"/>
      <c r="OUU1961" s="619"/>
      <c r="OUV1961" s="619"/>
      <c r="OUW1961" s="619"/>
      <c r="OUX1961" s="619"/>
      <c r="OUY1961" s="619"/>
      <c r="OUZ1961" s="619"/>
      <c r="OVA1961" s="619"/>
      <c r="OVB1961" s="619"/>
      <c r="OVC1961" s="619"/>
      <c r="OVD1961" s="619"/>
      <c r="OVE1961" s="619"/>
      <c r="OVF1961" s="619"/>
      <c r="OVG1961" s="619"/>
      <c r="OVH1961" s="619"/>
      <c r="OVI1961" s="619"/>
      <c r="OVJ1961" s="619"/>
      <c r="OVK1961" s="619"/>
      <c r="OVL1961" s="619"/>
      <c r="OVM1961" s="619"/>
      <c r="OVN1961" s="619"/>
      <c r="OVO1961" s="619"/>
      <c r="OVP1961" s="619"/>
      <c r="OVQ1961" s="619"/>
      <c r="OVR1961" s="619"/>
      <c r="OVS1961" s="619"/>
      <c r="OVT1961" s="619"/>
      <c r="OVU1961" s="619"/>
      <c r="OVV1961" s="619"/>
      <c r="OVW1961" s="619"/>
      <c r="OVX1961" s="619"/>
      <c r="OVY1961" s="619"/>
      <c r="OVZ1961" s="619"/>
      <c r="OWA1961" s="619"/>
      <c r="OWB1961" s="619"/>
      <c r="OWC1961" s="619"/>
      <c r="OWD1961" s="619"/>
      <c r="OWE1961" s="619"/>
      <c r="OWF1961" s="619"/>
      <c r="OWG1961" s="619"/>
      <c r="OWH1961" s="619"/>
      <c r="OWI1961" s="619"/>
      <c r="OWJ1961" s="619"/>
      <c r="OWK1961" s="619"/>
      <c r="OWL1961" s="619"/>
      <c r="OWM1961" s="619"/>
      <c r="OWN1961" s="619"/>
      <c r="OWO1961" s="619"/>
      <c r="OWP1961" s="619"/>
      <c r="OWQ1961" s="619"/>
      <c r="OWR1961" s="619"/>
      <c r="OWS1961" s="619"/>
      <c r="OWT1961" s="619"/>
      <c r="OWU1961" s="619"/>
      <c r="OWV1961" s="619"/>
      <c r="OWW1961" s="619"/>
      <c r="OWX1961" s="619"/>
      <c r="OWY1961" s="619"/>
      <c r="OWZ1961" s="619"/>
      <c r="OXA1961" s="619"/>
      <c r="OXB1961" s="619"/>
      <c r="OXC1961" s="619"/>
      <c r="OXD1961" s="619"/>
      <c r="OXE1961" s="619"/>
      <c r="OXF1961" s="619"/>
      <c r="OXG1961" s="619"/>
      <c r="OXH1961" s="619"/>
      <c r="OXI1961" s="619"/>
      <c r="OXJ1961" s="619"/>
      <c r="OXK1961" s="619"/>
      <c r="OXL1961" s="619"/>
      <c r="OXM1961" s="619"/>
      <c r="OXN1961" s="619"/>
      <c r="OXO1961" s="619"/>
      <c r="OXP1961" s="619"/>
      <c r="OXQ1961" s="619"/>
      <c r="OXR1961" s="619"/>
      <c r="OXS1961" s="619"/>
      <c r="OXT1961" s="619"/>
      <c r="OXU1961" s="619"/>
      <c r="OXV1961" s="619"/>
      <c r="OXW1961" s="619"/>
      <c r="OXX1961" s="619"/>
      <c r="OXY1961" s="619"/>
      <c r="OXZ1961" s="619"/>
      <c r="OYA1961" s="619"/>
      <c r="OYB1961" s="619"/>
      <c r="OYC1961" s="619"/>
      <c r="OYD1961" s="619"/>
      <c r="OYE1961" s="619"/>
      <c r="OYF1961" s="619"/>
      <c r="OYG1961" s="619"/>
      <c r="OYH1961" s="619"/>
      <c r="OYI1961" s="619"/>
      <c r="OYJ1961" s="619"/>
      <c r="OYK1961" s="619"/>
      <c r="OYL1961" s="619"/>
      <c r="OYM1961" s="619"/>
      <c r="OYN1961" s="619"/>
      <c r="OYO1961" s="619"/>
      <c r="OYP1961" s="619"/>
      <c r="OYQ1961" s="619"/>
      <c r="OYR1961" s="619"/>
      <c r="OYS1961" s="619"/>
      <c r="OYT1961" s="619"/>
      <c r="OYU1961" s="619"/>
      <c r="OYV1961" s="619"/>
      <c r="OYW1961" s="619"/>
      <c r="OYX1961" s="619"/>
      <c r="OYY1961" s="619"/>
      <c r="OYZ1961" s="619"/>
      <c r="OZA1961" s="619"/>
      <c r="OZB1961" s="619"/>
      <c r="OZC1961" s="619"/>
      <c r="OZD1961" s="619"/>
      <c r="OZE1961" s="619"/>
      <c r="OZF1961" s="619"/>
      <c r="OZG1961" s="619"/>
      <c r="OZH1961" s="619"/>
      <c r="OZI1961" s="619"/>
      <c r="OZJ1961" s="619"/>
      <c r="OZK1961" s="619"/>
      <c r="OZL1961" s="619"/>
      <c r="OZM1961" s="619"/>
      <c r="OZN1961" s="619"/>
      <c r="OZO1961" s="619"/>
      <c r="OZP1961" s="619"/>
      <c r="OZQ1961" s="619"/>
      <c r="OZR1961" s="619"/>
      <c r="OZS1961" s="619"/>
      <c r="OZT1961" s="619"/>
      <c r="OZU1961" s="619"/>
      <c r="OZV1961" s="619"/>
      <c r="OZW1961" s="619"/>
      <c r="OZX1961" s="619"/>
      <c r="OZY1961" s="619"/>
      <c r="OZZ1961" s="619"/>
      <c r="PAA1961" s="619"/>
      <c r="PAB1961" s="619"/>
      <c r="PAC1961" s="619"/>
      <c r="PAD1961" s="619"/>
      <c r="PAE1961" s="619"/>
      <c r="PAF1961" s="619"/>
      <c r="PAG1961" s="619"/>
      <c r="PAH1961" s="619"/>
      <c r="PAI1961" s="619"/>
      <c r="PAJ1961" s="619"/>
      <c r="PAK1961" s="619"/>
      <c r="PAL1961" s="619"/>
      <c r="PAM1961" s="619"/>
      <c r="PAN1961" s="619"/>
      <c r="PAO1961" s="619"/>
      <c r="PAP1961" s="619"/>
      <c r="PAQ1961" s="619"/>
      <c r="PAR1961" s="619"/>
      <c r="PAS1961" s="619"/>
      <c r="PAT1961" s="619"/>
      <c r="PAU1961" s="619"/>
      <c r="PAV1961" s="619"/>
      <c r="PAW1961" s="619"/>
      <c r="PAX1961" s="619"/>
      <c r="PAY1961" s="619"/>
      <c r="PAZ1961" s="619"/>
      <c r="PBA1961" s="619"/>
      <c r="PBB1961" s="619"/>
      <c r="PBC1961" s="619"/>
      <c r="PBD1961" s="619"/>
      <c r="PBE1961" s="619"/>
      <c r="PBF1961" s="619"/>
      <c r="PBG1961" s="619"/>
      <c r="PBH1961" s="619"/>
      <c r="PBI1961" s="619"/>
      <c r="PBJ1961" s="619"/>
      <c r="PBK1961" s="619"/>
      <c r="PBL1961" s="619"/>
      <c r="PBM1961" s="619"/>
      <c r="PBN1961" s="619"/>
      <c r="PBO1961" s="619"/>
      <c r="PBP1961" s="619"/>
      <c r="PBQ1961" s="619"/>
      <c r="PBR1961" s="619"/>
      <c r="PBS1961" s="619"/>
      <c r="PBT1961" s="619"/>
      <c r="PBU1961" s="619"/>
      <c r="PBV1961" s="619"/>
      <c r="PBW1961" s="619"/>
      <c r="PBX1961" s="619"/>
      <c r="PBY1961" s="619"/>
      <c r="PBZ1961" s="619"/>
      <c r="PCA1961" s="619"/>
      <c r="PCB1961" s="619"/>
      <c r="PCC1961" s="619"/>
      <c r="PCD1961" s="619"/>
      <c r="PCE1961" s="619"/>
      <c r="PCF1961" s="619"/>
      <c r="PCG1961" s="619"/>
      <c r="PCH1961" s="619"/>
      <c r="PCI1961" s="619"/>
      <c r="PCJ1961" s="619"/>
      <c r="PCK1961" s="619"/>
      <c r="PCL1961" s="619"/>
      <c r="PCM1961" s="619"/>
      <c r="PCN1961" s="619"/>
      <c r="PCO1961" s="619"/>
      <c r="PCP1961" s="619"/>
      <c r="PCQ1961" s="619"/>
      <c r="PCR1961" s="619"/>
      <c r="PCS1961" s="619"/>
      <c r="PCT1961" s="619"/>
      <c r="PCU1961" s="619"/>
      <c r="PCV1961" s="619"/>
      <c r="PCW1961" s="619"/>
      <c r="PCX1961" s="619"/>
      <c r="PCY1961" s="619"/>
      <c r="PCZ1961" s="619"/>
      <c r="PDA1961" s="619"/>
      <c r="PDB1961" s="619"/>
      <c r="PDC1961" s="619"/>
      <c r="PDD1961" s="619"/>
      <c r="PDE1961" s="619"/>
      <c r="PDF1961" s="619"/>
      <c r="PDG1961" s="619"/>
      <c r="PDH1961" s="619"/>
      <c r="PDI1961" s="619"/>
      <c r="PDJ1961" s="619"/>
      <c r="PDK1961" s="619"/>
      <c r="PDL1961" s="619"/>
      <c r="PDM1961" s="619"/>
      <c r="PDN1961" s="619"/>
      <c r="PDO1961" s="619"/>
      <c r="PDP1961" s="619"/>
      <c r="PDQ1961" s="619"/>
      <c r="PDR1961" s="619"/>
      <c r="PDS1961" s="619"/>
      <c r="PDT1961" s="619"/>
      <c r="PDU1961" s="619"/>
      <c r="PDV1961" s="619"/>
      <c r="PDW1961" s="619"/>
      <c r="PDX1961" s="619"/>
      <c r="PDY1961" s="619"/>
      <c r="PDZ1961" s="619"/>
      <c r="PEA1961" s="619"/>
      <c r="PEB1961" s="619"/>
      <c r="PEC1961" s="619"/>
      <c r="PED1961" s="619"/>
      <c r="PEE1961" s="619"/>
      <c r="PEF1961" s="619"/>
      <c r="PEG1961" s="619"/>
      <c r="PEH1961" s="619"/>
      <c r="PEI1961" s="619"/>
      <c r="PEJ1961" s="619"/>
      <c r="PEK1961" s="619"/>
      <c r="PEL1961" s="619"/>
      <c r="PEM1961" s="619"/>
      <c r="PEN1961" s="619"/>
      <c r="PEO1961" s="619"/>
      <c r="PEP1961" s="619"/>
      <c r="PEQ1961" s="619"/>
      <c r="PER1961" s="619"/>
      <c r="PES1961" s="619"/>
      <c r="PET1961" s="619"/>
      <c r="PEU1961" s="619"/>
      <c r="PEV1961" s="619"/>
      <c r="PEW1961" s="619"/>
      <c r="PEX1961" s="619"/>
      <c r="PEY1961" s="619"/>
      <c r="PEZ1961" s="619"/>
      <c r="PFA1961" s="619"/>
      <c r="PFB1961" s="619"/>
      <c r="PFC1961" s="619"/>
      <c r="PFD1961" s="619"/>
      <c r="PFE1961" s="619"/>
      <c r="PFF1961" s="619"/>
      <c r="PFG1961" s="619"/>
      <c r="PFH1961" s="619"/>
      <c r="PFI1961" s="619"/>
      <c r="PFJ1961" s="619"/>
      <c r="PFK1961" s="619"/>
      <c r="PFL1961" s="619"/>
      <c r="PFM1961" s="619"/>
      <c r="PFN1961" s="619"/>
      <c r="PFO1961" s="619"/>
      <c r="PFP1961" s="619"/>
      <c r="PFQ1961" s="619"/>
      <c r="PFR1961" s="619"/>
      <c r="PFS1961" s="619"/>
      <c r="PFT1961" s="619"/>
      <c r="PFU1961" s="619"/>
      <c r="PFV1961" s="619"/>
      <c r="PFW1961" s="619"/>
      <c r="PFX1961" s="619"/>
      <c r="PFY1961" s="619"/>
      <c r="PFZ1961" s="619"/>
      <c r="PGA1961" s="619"/>
      <c r="PGB1961" s="619"/>
      <c r="PGC1961" s="619"/>
      <c r="PGD1961" s="619"/>
      <c r="PGE1961" s="619"/>
      <c r="PGF1961" s="619"/>
      <c r="PGG1961" s="619"/>
      <c r="PGH1961" s="619"/>
      <c r="PGI1961" s="619"/>
      <c r="PGJ1961" s="619"/>
      <c r="PGK1961" s="619"/>
      <c r="PGL1961" s="619"/>
      <c r="PGM1961" s="619"/>
      <c r="PGN1961" s="619"/>
      <c r="PGO1961" s="619"/>
      <c r="PGP1961" s="619"/>
      <c r="PGQ1961" s="619"/>
      <c r="PGR1961" s="619"/>
      <c r="PGS1961" s="619"/>
      <c r="PGT1961" s="619"/>
      <c r="PGU1961" s="619"/>
      <c r="PGV1961" s="619"/>
      <c r="PGW1961" s="619"/>
      <c r="PGX1961" s="619"/>
      <c r="PGY1961" s="619"/>
      <c r="PGZ1961" s="619"/>
      <c r="PHA1961" s="619"/>
      <c r="PHB1961" s="619"/>
      <c r="PHC1961" s="619"/>
      <c r="PHD1961" s="619"/>
      <c r="PHE1961" s="619"/>
      <c r="PHF1961" s="619"/>
      <c r="PHG1961" s="619"/>
      <c r="PHH1961" s="619"/>
      <c r="PHI1961" s="619"/>
      <c r="PHJ1961" s="619"/>
      <c r="PHK1961" s="619"/>
      <c r="PHL1961" s="619"/>
      <c r="PHM1961" s="619"/>
      <c r="PHN1961" s="619"/>
      <c r="PHO1961" s="619"/>
      <c r="PHP1961" s="619"/>
      <c r="PHQ1961" s="619"/>
      <c r="PHR1961" s="619"/>
      <c r="PHS1961" s="619"/>
      <c r="PHT1961" s="619"/>
      <c r="PHU1961" s="619"/>
      <c r="PHV1961" s="619"/>
      <c r="PHW1961" s="619"/>
      <c r="PHX1961" s="619"/>
      <c r="PHY1961" s="619"/>
      <c r="PHZ1961" s="619"/>
      <c r="PIA1961" s="619"/>
      <c r="PIB1961" s="619"/>
      <c r="PIC1961" s="619"/>
      <c r="PID1961" s="619"/>
      <c r="PIE1961" s="619"/>
      <c r="PIF1961" s="619"/>
      <c r="PIG1961" s="619"/>
      <c r="PIH1961" s="619"/>
      <c r="PII1961" s="619"/>
      <c r="PIJ1961" s="619"/>
      <c r="PIK1961" s="619"/>
      <c r="PIL1961" s="619"/>
      <c r="PIM1961" s="619"/>
      <c r="PIN1961" s="619"/>
      <c r="PIO1961" s="619"/>
      <c r="PIP1961" s="619"/>
      <c r="PIQ1961" s="619"/>
      <c r="PIR1961" s="619"/>
      <c r="PIS1961" s="619"/>
      <c r="PIT1961" s="619"/>
      <c r="PIU1961" s="619"/>
      <c r="PIV1961" s="619"/>
      <c r="PIW1961" s="619"/>
      <c r="PIX1961" s="619"/>
      <c r="PIY1961" s="619"/>
      <c r="PIZ1961" s="619"/>
      <c r="PJA1961" s="619"/>
      <c r="PJB1961" s="619"/>
      <c r="PJC1961" s="619"/>
      <c r="PJD1961" s="619"/>
      <c r="PJE1961" s="619"/>
      <c r="PJF1961" s="619"/>
      <c r="PJG1961" s="619"/>
      <c r="PJH1961" s="619"/>
      <c r="PJI1961" s="619"/>
      <c r="PJJ1961" s="619"/>
      <c r="PJK1961" s="619"/>
      <c r="PJL1961" s="619"/>
      <c r="PJM1961" s="619"/>
      <c r="PJN1961" s="619"/>
      <c r="PJO1961" s="619"/>
      <c r="PJP1961" s="619"/>
      <c r="PJQ1961" s="619"/>
      <c r="PJR1961" s="619"/>
      <c r="PJS1961" s="619"/>
      <c r="PJT1961" s="619"/>
      <c r="PJU1961" s="619"/>
      <c r="PJV1961" s="619"/>
      <c r="PJW1961" s="619"/>
      <c r="PJX1961" s="619"/>
      <c r="PJY1961" s="619"/>
      <c r="PJZ1961" s="619"/>
      <c r="PKA1961" s="619"/>
      <c r="PKB1961" s="619"/>
      <c r="PKC1961" s="619"/>
      <c r="PKD1961" s="619"/>
      <c r="PKE1961" s="619"/>
      <c r="PKF1961" s="619"/>
      <c r="PKG1961" s="619"/>
      <c r="PKH1961" s="619"/>
      <c r="PKI1961" s="619"/>
      <c r="PKJ1961" s="619"/>
      <c r="PKK1961" s="619"/>
      <c r="PKL1961" s="619"/>
      <c r="PKM1961" s="619"/>
      <c r="PKN1961" s="619"/>
      <c r="PKO1961" s="619"/>
      <c r="PKP1961" s="619"/>
      <c r="PKQ1961" s="619"/>
      <c r="PKR1961" s="619"/>
      <c r="PKS1961" s="619"/>
      <c r="PKT1961" s="619"/>
      <c r="PKU1961" s="619"/>
      <c r="PKV1961" s="619"/>
      <c r="PKW1961" s="619"/>
      <c r="PKX1961" s="619"/>
      <c r="PKY1961" s="619"/>
      <c r="PKZ1961" s="619"/>
      <c r="PLA1961" s="619"/>
      <c r="PLB1961" s="619"/>
      <c r="PLC1961" s="619"/>
      <c r="PLD1961" s="619"/>
      <c r="PLE1961" s="619"/>
      <c r="PLF1961" s="619"/>
      <c r="PLG1961" s="619"/>
      <c r="PLH1961" s="619"/>
      <c r="PLI1961" s="619"/>
      <c r="PLJ1961" s="619"/>
      <c r="PLK1961" s="619"/>
      <c r="PLL1961" s="619"/>
      <c r="PLM1961" s="619"/>
      <c r="PLN1961" s="619"/>
      <c r="PLO1961" s="619"/>
      <c r="PLP1961" s="619"/>
      <c r="PLQ1961" s="619"/>
      <c r="PLR1961" s="619"/>
      <c r="PLS1961" s="619"/>
      <c r="PLT1961" s="619"/>
      <c r="PLU1961" s="619"/>
      <c r="PLV1961" s="619"/>
      <c r="PLW1961" s="619"/>
      <c r="PLX1961" s="619"/>
      <c r="PLY1961" s="619"/>
      <c r="PLZ1961" s="619"/>
      <c r="PMA1961" s="619"/>
      <c r="PMB1961" s="619"/>
      <c r="PMC1961" s="619"/>
      <c r="PMD1961" s="619"/>
      <c r="PME1961" s="619"/>
      <c r="PMF1961" s="619"/>
      <c r="PMG1961" s="619"/>
      <c r="PMH1961" s="619"/>
      <c r="PMI1961" s="619"/>
      <c r="PMJ1961" s="619"/>
      <c r="PMK1961" s="619"/>
      <c r="PML1961" s="619"/>
      <c r="PMM1961" s="619"/>
      <c r="PMN1961" s="619"/>
      <c r="PMO1961" s="619"/>
      <c r="PMP1961" s="619"/>
      <c r="PMQ1961" s="619"/>
      <c r="PMR1961" s="619"/>
      <c r="PMS1961" s="619"/>
      <c r="PMT1961" s="619"/>
      <c r="PMU1961" s="619"/>
      <c r="PMV1961" s="619"/>
      <c r="PMW1961" s="619"/>
      <c r="PMX1961" s="619"/>
      <c r="PMY1961" s="619"/>
      <c r="PMZ1961" s="619"/>
      <c r="PNA1961" s="619"/>
      <c r="PNB1961" s="619"/>
      <c r="PNC1961" s="619"/>
      <c r="PND1961" s="619"/>
      <c r="PNE1961" s="619"/>
      <c r="PNF1961" s="619"/>
      <c r="PNG1961" s="619"/>
      <c r="PNH1961" s="619"/>
      <c r="PNI1961" s="619"/>
      <c r="PNJ1961" s="619"/>
      <c r="PNK1961" s="619"/>
      <c r="PNL1961" s="619"/>
      <c r="PNM1961" s="619"/>
      <c r="PNN1961" s="619"/>
      <c r="PNO1961" s="619"/>
      <c r="PNP1961" s="619"/>
      <c r="PNQ1961" s="619"/>
      <c r="PNR1961" s="619"/>
      <c r="PNS1961" s="619"/>
      <c r="PNT1961" s="619"/>
      <c r="PNU1961" s="619"/>
      <c r="PNV1961" s="619"/>
      <c r="PNW1961" s="619"/>
      <c r="PNX1961" s="619"/>
      <c r="PNY1961" s="619"/>
      <c r="PNZ1961" s="619"/>
      <c r="POA1961" s="619"/>
      <c r="POB1961" s="619"/>
      <c r="POC1961" s="619"/>
      <c r="POD1961" s="619"/>
      <c r="POE1961" s="619"/>
      <c r="POF1961" s="619"/>
      <c r="POG1961" s="619"/>
      <c r="POH1961" s="619"/>
      <c r="POI1961" s="619"/>
      <c r="POJ1961" s="619"/>
      <c r="POK1961" s="619"/>
      <c r="POL1961" s="619"/>
      <c r="POM1961" s="619"/>
      <c r="PON1961" s="619"/>
      <c r="POO1961" s="619"/>
      <c r="POP1961" s="619"/>
      <c r="POQ1961" s="619"/>
      <c r="POR1961" s="619"/>
      <c r="POS1961" s="619"/>
      <c r="POT1961" s="619"/>
      <c r="POU1961" s="619"/>
      <c r="POV1961" s="619"/>
      <c r="POW1961" s="619"/>
      <c r="POX1961" s="619"/>
      <c r="POY1961" s="619"/>
      <c r="POZ1961" s="619"/>
      <c r="PPA1961" s="619"/>
      <c r="PPB1961" s="619"/>
      <c r="PPC1961" s="619"/>
      <c r="PPD1961" s="619"/>
      <c r="PPE1961" s="619"/>
      <c r="PPF1961" s="619"/>
      <c r="PPG1961" s="619"/>
      <c r="PPH1961" s="619"/>
      <c r="PPI1961" s="619"/>
      <c r="PPJ1961" s="619"/>
      <c r="PPK1961" s="619"/>
      <c r="PPL1961" s="619"/>
      <c r="PPM1961" s="619"/>
      <c r="PPN1961" s="619"/>
      <c r="PPO1961" s="619"/>
      <c r="PPP1961" s="619"/>
      <c r="PPQ1961" s="619"/>
      <c r="PPR1961" s="619"/>
      <c r="PPS1961" s="619"/>
      <c r="PPT1961" s="619"/>
      <c r="PPU1961" s="619"/>
      <c r="PPV1961" s="619"/>
      <c r="PPW1961" s="619"/>
      <c r="PPX1961" s="619"/>
      <c r="PPY1961" s="619"/>
      <c r="PPZ1961" s="619"/>
      <c r="PQA1961" s="619"/>
      <c r="PQB1961" s="619"/>
      <c r="PQC1961" s="619"/>
      <c r="PQD1961" s="619"/>
      <c r="PQE1961" s="619"/>
      <c r="PQF1961" s="619"/>
      <c r="PQG1961" s="619"/>
      <c r="PQH1961" s="619"/>
      <c r="PQI1961" s="619"/>
      <c r="PQJ1961" s="619"/>
      <c r="PQK1961" s="619"/>
      <c r="PQL1961" s="619"/>
      <c r="PQM1961" s="619"/>
      <c r="PQN1961" s="619"/>
      <c r="PQO1961" s="619"/>
      <c r="PQP1961" s="619"/>
      <c r="PQQ1961" s="619"/>
      <c r="PQR1961" s="619"/>
      <c r="PQS1961" s="619"/>
      <c r="PQT1961" s="619"/>
      <c r="PQU1961" s="619"/>
      <c r="PQV1961" s="619"/>
      <c r="PQW1961" s="619"/>
      <c r="PQX1961" s="619"/>
      <c r="PQY1961" s="619"/>
      <c r="PQZ1961" s="619"/>
      <c r="PRA1961" s="619"/>
      <c r="PRB1961" s="619"/>
      <c r="PRC1961" s="619"/>
      <c r="PRD1961" s="619"/>
      <c r="PRE1961" s="619"/>
      <c r="PRF1961" s="619"/>
      <c r="PRG1961" s="619"/>
      <c r="PRH1961" s="619"/>
      <c r="PRI1961" s="619"/>
      <c r="PRJ1961" s="619"/>
      <c r="PRK1961" s="619"/>
      <c r="PRL1961" s="619"/>
      <c r="PRM1961" s="619"/>
      <c r="PRN1961" s="619"/>
      <c r="PRO1961" s="619"/>
      <c r="PRP1961" s="619"/>
      <c r="PRQ1961" s="619"/>
      <c r="PRR1961" s="619"/>
      <c r="PRS1961" s="619"/>
      <c r="PRT1961" s="619"/>
      <c r="PRU1961" s="619"/>
      <c r="PRV1961" s="619"/>
      <c r="PRW1961" s="619"/>
      <c r="PRX1961" s="619"/>
      <c r="PRY1961" s="619"/>
      <c r="PRZ1961" s="619"/>
      <c r="PSA1961" s="619"/>
      <c r="PSB1961" s="619"/>
      <c r="PSC1961" s="619"/>
      <c r="PSD1961" s="619"/>
      <c r="PSE1961" s="619"/>
      <c r="PSF1961" s="619"/>
      <c r="PSG1961" s="619"/>
      <c r="PSH1961" s="619"/>
      <c r="PSI1961" s="619"/>
      <c r="PSJ1961" s="619"/>
      <c r="PSK1961" s="619"/>
      <c r="PSL1961" s="619"/>
      <c r="PSM1961" s="619"/>
      <c r="PSN1961" s="619"/>
      <c r="PSO1961" s="619"/>
      <c r="PSP1961" s="619"/>
      <c r="PSQ1961" s="619"/>
      <c r="PSR1961" s="619"/>
      <c r="PSS1961" s="619"/>
      <c r="PST1961" s="619"/>
      <c r="PSU1961" s="619"/>
      <c r="PSV1961" s="619"/>
      <c r="PSW1961" s="619"/>
      <c r="PSX1961" s="619"/>
      <c r="PSY1961" s="619"/>
      <c r="PSZ1961" s="619"/>
      <c r="PTA1961" s="619"/>
      <c r="PTB1961" s="619"/>
      <c r="PTC1961" s="619"/>
      <c r="PTD1961" s="619"/>
      <c r="PTE1961" s="619"/>
      <c r="PTF1961" s="619"/>
      <c r="PTG1961" s="619"/>
      <c r="PTH1961" s="619"/>
      <c r="PTI1961" s="619"/>
      <c r="PTJ1961" s="619"/>
      <c r="PTK1961" s="619"/>
      <c r="PTL1961" s="619"/>
      <c r="PTM1961" s="619"/>
      <c r="PTN1961" s="619"/>
      <c r="PTO1961" s="619"/>
      <c r="PTP1961" s="619"/>
      <c r="PTQ1961" s="619"/>
      <c r="PTR1961" s="619"/>
      <c r="PTS1961" s="619"/>
      <c r="PTT1961" s="619"/>
      <c r="PTU1961" s="619"/>
      <c r="PTV1961" s="619"/>
      <c r="PTW1961" s="619"/>
      <c r="PTX1961" s="619"/>
      <c r="PTY1961" s="619"/>
      <c r="PTZ1961" s="619"/>
      <c r="PUA1961" s="619"/>
      <c r="PUB1961" s="619"/>
      <c r="PUC1961" s="619"/>
      <c r="PUD1961" s="619"/>
      <c r="PUE1961" s="619"/>
      <c r="PUF1961" s="619"/>
      <c r="PUG1961" s="619"/>
      <c r="PUH1961" s="619"/>
      <c r="PUI1961" s="619"/>
      <c r="PUJ1961" s="619"/>
      <c r="PUK1961" s="619"/>
      <c r="PUL1961" s="619"/>
      <c r="PUM1961" s="619"/>
      <c r="PUN1961" s="619"/>
      <c r="PUO1961" s="619"/>
      <c r="PUP1961" s="619"/>
      <c r="PUQ1961" s="619"/>
      <c r="PUR1961" s="619"/>
      <c r="PUS1961" s="619"/>
      <c r="PUT1961" s="619"/>
      <c r="PUU1961" s="619"/>
      <c r="PUV1961" s="619"/>
      <c r="PUW1961" s="619"/>
      <c r="PUX1961" s="619"/>
      <c r="PUY1961" s="619"/>
      <c r="PUZ1961" s="619"/>
      <c r="PVA1961" s="619"/>
      <c r="PVB1961" s="619"/>
      <c r="PVC1961" s="619"/>
      <c r="PVD1961" s="619"/>
      <c r="PVE1961" s="619"/>
      <c r="PVF1961" s="619"/>
      <c r="PVG1961" s="619"/>
      <c r="PVH1961" s="619"/>
      <c r="PVI1961" s="619"/>
      <c r="PVJ1961" s="619"/>
      <c r="PVK1961" s="619"/>
      <c r="PVL1961" s="619"/>
      <c r="PVM1961" s="619"/>
      <c r="PVN1961" s="619"/>
      <c r="PVO1961" s="619"/>
      <c r="PVP1961" s="619"/>
      <c r="PVQ1961" s="619"/>
      <c r="PVR1961" s="619"/>
      <c r="PVS1961" s="619"/>
      <c r="PVT1961" s="619"/>
      <c r="PVU1961" s="619"/>
      <c r="PVV1961" s="619"/>
      <c r="PVW1961" s="619"/>
      <c r="PVX1961" s="619"/>
      <c r="PVY1961" s="619"/>
      <c r="PVZ1961" s="619"/>
      <c r="PWA1961" s="619"/>
      <c r="PWB1961" s="619"/>
      <c r="PWC1961" s="619"/>
      <c r="PWD1961" s="619"/>
      <c r="PWE1961" s="619"/>
      <c r="PWF1961" s="619"/>
      <c r="PWG1961" s="619"/>
      <c r="PWH1961" s="619"/>
      <c r="PWI1961" s="619"/>
      <c r="PWJ1961" s="619"/>
      <c r="PWK1961" s="619"/>
      <c r="PWL1961" s="619"/>
      <c r="PWM1961" s="619"/>
      <c r="PWN1961" s="619"/>
      <c r="PWO1961" s="619"/>
      <c r="PWP1961" s="619"/>
      <c r="PWQ1961" s="619"/>
      <c r="PWR1961" s="619"/>
      <c r="PWS1961" s="619"/>
      <c r="PWT1961" s="619"/>
      <c r="PWU1961" s="619"/>
      <c r="PWV1961" s="619"/>
      <c r="PWW1961" s="619"/>
      <c r="PWX1961" s="619"/>
      <c r="PWY1961" s="619"/>
      <c r="PWZ1961" s="619"/>
      <c r="PXA1961" s="619"/>
      <c r="PXB1961" s="619"/>
      <c r="PXC1961" s="619"/>
      <c r="PXD1961" s="619"/>
      <c r="PXE1961" s="619"/>
      <c r="PXF1961" s="619"/>
      <c r="PXG1961" s="619"/>
      <c r="PXH1961" s="619"/>
      <c r="PXI1961" s="619"/>
      <c r="PXJ1961" s="619"/>
      <c r="PXK1961" s="619"/>
      <c r="PXL1961" s="619"/>
      <c r="PXM1961" s="619"/>
      <c r="PXN1961" s="619"/>
      <c r="PXO1961" s="619"/>
      <c r="PXP1961" s="619"/>
      <c r="PXQ1961" s="619"/>
      <c r="PXR1961" s="619"/>
      <c r="PXS1961" s="619"/>
      <c r="PXT1961" s="619"/>
      <c r="PXU1961" s="619"/>
      <c r="PXV1961" s="619"/>
      <c r="PXW1961" s="619"/>
      <c r="PXX1961" s="619"/>
      <c r="PXY1961" s="619"/>
      <c r="PXZ1961" s="619"/>
      <c r="PYA1961" s="619"/>
      <c r="PYB1961" s="619"/>
      <c r="PYC1961" s="619"/>
      <c r="PYD1961" s="619"/>
      <c r="PYE1961" s="619"/>
      <c r="PYF1961" s="619"/>
      <c r="PYG1961" s="619"/>
      <c r="PYH1961" s="619"/>
      <c r="PYI1961" s="619"/>
      <c r="PYJ1961" s="619"/>
      <c r="PYK1961" s="619"/>
      <c r="PYL1961" s="619"/>
      <c r="PYM1961" s="619"/>
      <c r="PYN1961" s="619"/>
      <c r="PYO1961" s="619"/>
      <c r="PYP1961" s="619"/>
      <c r="PYQ1961" s="619"/>
      <c r="PYR1961" s="619"/>
      <c r="PYS1961" s="619"/>
      <c r="PYT1961" s="619"/>
      <c r="PYU1961" s="619"/>
      <c r="PYV1961" s="619"/>
      <c r="PYW1961" s="619"/>
      <c r="PYX1961" s="619"/>
      <c r="PYY1961" s="619"/>
      <c r="PYZ1961" s="619"/>
      <c r="PZA1961" s="619"/>
      <c r="PZB1961" s="619"/>
      <c r="PZC1961" s="619"/>
      <c r="PZD1961" s="619"/>
      <c r="PZE1961" s="619"/>
      <c r="PZF1961" s="619"/>
      <c r="PZG1961" s="619"/>
      <c r="PZH1961" s="619"/>
      <c r="PZI1961" s="619"/>
      <c r="PZJ1961" s="619"/>
      <c r="PZK1961" s="619"/>
      <c r="PZL1961" s="619"/>
      <c r="PZM1961" s="619"/>
      <c r="PZN1961" s="619"/>
      <c r="PZO1961" s="619"/>
      <c r="PZP1961" s="619"/>
      <c r="PZQ1961" s="619"/>
      <c r="PZR1961" s="619"/>
      <c r="PZS1961" s="619"/>
      <c r="PZT1961" s="619"/>
      <c r="PZU1961" s="619"/>
      <c r="PZV1961" s="619"/>
      <c r="PZW1961" s="619"/>
      <c r="PZX1961" s="619"/>
      <c r="PZY1961" s="619"/>
      <c r="PZZ1961" s="619"/>
      <c r="QAA1961" s="619"/>
      <c r="QAB1961" s="619"/>
      <c r="QAC1961" s="619"/>
      <c r="QAD1961" s="619"/>
      <c r="QAE1961" s="619"/>
      <c r="QAF1961" s="619"/>
      <c r="QAG1961" s="619"/>
      <c r="QAH1961" s="619"/>
      <c r="QAI1961" s="619"/>
      <c r="QAJ1961" s="619"/>
      <c r="QAK1961" s="619"/>
      <c r="QAL1961" s="619"/>
      <c r="QAM1961" s="619"/>
      <c r="QAN1961" s="619"/>
      <c r="QAO1961" s="619"/>
      <c r="QAP1961" s="619"/>
      <c r="QAQ1961" s="619"/>
      <c r="QAR1961" s="619"/>
      <c r="QAS1961" s="619"/>
      <c r="QAT1961" s="619"/>
      <c r="QAU1961" s="619"/>
      <c r="QAV1961" s="619"/>
      <c r="QAW1961" s="619"/>
      <c r="QAX1961" s="619"/>
      <c r="QAY1961" s="619"/>
      <c r="QAZ1961" s="619"/>
      <c r="QBA1961" s="619"/>
      <c r="QBB1961" s="619"/>
      <c r="QBC1961" s="619"/>
      <c r="QBD1961" s="619"/>
      <c r="QBE1961" s="619"/>
      <c r="QBF1961" s="619"/>
      <c r="QBG1961" s="619"/>
      <c r="QBH1961" s="619"/>
      <c r="QBI1961" s="619"/>
      <c r="QBJ1961" s="619"/>
      <c r="QBK1961" s="619"/>
      <c r="QBL1961" s="619"/>
      <c r="QBM1961" s="619"/>
      <c r="QBN1961" s="619"/>
      <c r="QBO1961" s="619"/>
      <c r="QBP1961" s="619"/>
      <c r="QBQ1961" s="619"/>
      <c r="QBR1961" s="619"/>
      <c r="QBS1961" s="619"/>
      <c r="QBT1961" s="619"/>
      <c r="QBU1961" s="619"/>
      <c r="QBV1961" s="619"/>
      <c r="QBW1961" s="619"/>
      <c r="QBX1961" s="619"/>
      <c r="QBY1961" s="619"/>
      <c r="QBZ1961" s="619"/>
      <c r="QCA1961" s="619"/>
      <c r="QCB1961" s="619"/>
      <c r="QCC1961" s="619"/>
      <c r="QCD1961" s="619"/>
      <c r="QCE1961" s="619"/>
      <c r="QCF1961" s="619"/>
      <c r="QCG1961" s="619"/>
      <c r="QCH1961" s="619"/>
      <c r="QCI1961" s="619"/>
      <c r="QCJ1961" s="619"/>
      <c r="QCK1961" s="619"/>
      <c r="QCL1961" s="619"/>
      <c r="QCM1961" s="619"/>
      <c r="QCN1961" s="619"/>
      <c r="QCO1961" s="619"/>
      <c r="QCP1961" s="619"/>
      <c r="QCQ1961" s="619"/>
      <c r="QCR1961" s="619"/>
      <c r="QCS1961" s="619"/>
      <c r="QCT1961" s="619"/>
      <c r="QCU1961" s="619"/>
      <c r="QCV1961" s="619"/>
      <c r="QCW1961" s="619"/>
      <c r="QCX1961" s="619"/>
      <c r="QCY1961" s="619"/>
      <c r="QCZ1961" s="619"/>
      <c r="QDA1961" s="619"/>
      <c r="QDB1961" s="619"/>
      <c r="QDC1961" s="619"/>
      <c r="QDD1961" s="619"/>
      <c r="QDE1961" s="619"/>
      <c r="QDF1961" s="619"/>
      <c r="QDG1961" s="619"/>
      <c r="QDH1961" s="619"/>
      <c r="QDI1961" s="619"/>
      <c r="QDJ1961" s="619"/>
      <c r="QDK1961" s="619"/>
      <c r="QDL1961" s="619"/>
      <c r="QDM1961" s="619"/>
      <c r="QDN1961" s="619"/>
      <c r="QDO1961" s="619"/>
      <c r="QDP1961" s="619"/>
      <c r="QDQ1961" s="619"/>
      <c r="QDR1961" s="619"/>
      <c r="QDS1961" s="619"/>
      <c r="QDT1961" s="619"/>
      <c r="QDU1961" s="619"/>
      <c r="QDV1961" s="619"/>
      <c r="QDW1961" s="619"/>
      <c r="QDX1961" s="619"/>
      <c r="QDY1961" s="619"/>
      <c r="QDZ1961" s="619"/>
      <c r="QEA1961" s="619"/>
      <c r="QEB1961" s="619"/>
      <c r="QEC1961" s="619"/>
      <c r="QED1961" s="619"/>
      <c r="QEE1961" s="619"/>
      <c r="QEF1961" s="619"/>
      <c r="QEG1961" s="619"/>
      <c r="QEH1961" s="619"/>
      <c r="QEI1961" s="619"/>
      <c r="QEJ1961" s="619"/>
      <c r="QEK1961" s="619"/>
      <c r="QEL1961" s="619"/>
      <c r="QEM1961" s="619"/>
      <c r="QEN1961" s="619"/>
      <c r="QEO1961" s="619"/>
      <c r="QEP1961" s="619"/>
      <c r="QEQ1961" s="619"/>
      <c r="QER1961" s="619"/>
      <c r="QES1961" s="619"/>
      <c r="QET1961" s="619"/>
      <c r="QEU1961" s="619"/>
      <c r="QEV1961" s="619"/>
      <c r="QEW1961" s="619"/>
      <c r="QEX1961" s="619"/>
      <c r="QEY1961" s="619"/>
      <c r="QEZ1961" s="619"/>
      <c r="QFA1961" s="619"/>
      <c r="QFB1961" s="619"/>
      <c r="QFC1961" s="619"/>
      <c r="QFD1961" s="619"/>
      <c r="QFE1961" s="619"/>
      <c r="QFF1961" s="619"/>
      <c r="QFG1961" s="619"/>
      <c r="QFH1961" s="619"/>
      <c r="QFI1961" s="619"/>
      <c r="QFJ1961" s="619"/>
      <c r="QFK1961" s="619"/>
      <c r="QFL1961" s="619"/>
      <c r="QFM1961" s="619"/>
      <c r="QFN1961" s="619"/>
      <c r="QFO1961" s="619"/>
      <c r="QFP1961" s="619"/>
      <c r="QFQ1961" s="619"/>
      <c r="QFR1961" s="619"/>
      <c r="QFS1961" s="619"/>
      <c r="QFT1961" s="619"/>
      <c r="QFU1961" s="619"/>
      <c r="QFV1961" s="619"/>
      <c r="QFW1961" s="619"/>
      <c r="QFX1961" s="619"/>
      <c r="QFY1961" s="619"/>
      <c r="QFZ1961" s="619"/>
      <c r="QGA1961" s="619"/>
      <c r="QGB1961" s="619"/>
      <c r="QGC1961" s="619"/>
      <c r="QGD1961" s="619"/>
      <c r="QGE1961" s="619"/>
      <c r="QGF1961" s="619"/>
      <c r="QGG1961" s="619"/>
      <c r="QGH1961" s="619"/>
      <c r="QGI1961" s="619"/>
      <c r="QGJ1961" s="619"/>
      <c r="QGK1961" s="619"/>
      <c r="QGL1961" s="619"/>
      <c r="QGM1961" s="619"/>
      <c r="QGN1961" s="619"/>
      <c r="QGO1961" s="619"/>
      <c r="QGP1961" s="619"/>
      <c r="QGQ1961" s="619"/>
      <c r="QGR1961" s="619"/>
      <c r="QGS1961" s="619"/>
      <c r="QGT1961" s="619"/>
      <c r="QGU1961" s="619"/>
      <c r="QGV1961" s="619"/>
      <c r="QGW1961" s="619"/>
      <c r="QGX1961" s="619"/>
      <c r="QGY1961" s="619"/>
      <c r="QGZ1961" s="619"/>
      <c r="QHA1961" s="619"/>
      <c r="QHB1961" s="619"/>
      <c r="QHC1961" s="619"/>
      <c r="QHD1961" s="619"/>
      <c r="QHE1961" s="619"/>
      <c r="QHF1961" s="619"/>
      <c r="QHG1961" s="619"/>
      <c r="QHH1961" s="619"/>
      <c r="QHI1961" s="619"/>
      <c r="QHJ1961" s="619"/>
      <c r="QHK1961" s="619"/>
      <c r="QHL1961" s="619"/>
      <c r="QHM1961" s="619"/>
      <c r="QHN1961" s="619"/>
      <c r="QHO1961" s="619"/>
      <c r="QHP1961" s="619"/>
      <c r="QHQ1961" s="619"/>
      <c r="QHR1961" s="619"/>
      <c r="QHS1961" s="619"/>
      <c r="QHT1961" s="619"/>
      <c r="QHU1961" s="619"/>
      <c r="QHV1961" s="619"/>
      <c r="QHW1961" s="619"/>
      <c r="QHX1961" s="619"/>
      <c r="QHY1961" s="619"/>
      <c r="QHZ1961" s="619"/>
      <c r="QIA1961" s="619"/>
      <c r="QIB1961" s="619"/>
      <c r="QIC1961" s="619"/>
      <c r="QID1961" s="619"/>
      <c r="QIE1961" s="619"/>
      <c r="QIF1961" s="619"/>
      <c r="QIG1961" s="619"/>
      <c r="QIH1961" s="619"/>
      <c r="QII1961" s="619"/>
      <c r="QIJ1961" s="619"/>
      <c r="QIK1961" s="619"/>
      <c r="QIL1961" s="619"/>
      <c r="QIM1961" s="619"/>
      <c r="QIN1961" s="619"/>
      <c r="QIO1961" s="619"/>
      <c r="QIP1961" s="619"/>
      <c r="QIQ1961" s="619"/>
      <c r="QIR1961" s="619"/>
      <c r="QIS1961" s="619"/>
      <c r="QIT1961" s="619"/>
      <c r="QIU1961" s="619"/>
      <c r="QIV1961" s="619"/>
      <c r="QIW1961" s="619"/>
      <c r="QIX1961" s="619"/>
      <c r="QIY1961" s="619"/>
      <c r="QIZ1961" s="619"/>
      <c r="QJA1961" s="619"/>
      <c r="QJB1961" s="619"/>
      <c r="QJC1961" s="619"/>
      <c r="QJD1961" s="619"/>
      <c r="QJE1961" s="619"/>
      <c r="QJF1961" s="619"/>
      <c r="QJG1961" s="619"/>
      <c r="QJH1961" s="619"/>
      <c r="QJI1961" s="619"/>
      <c r="QJJ1961" s="619"/>
      <c r="QJK1961" s="619"/>
      <c r="QJL1961" s="619"/>
      <c r="QJM1961" s="619"/>
      <c r="QJN1961" s="619"/>
      <c r="QJO1961" s="619"/>
      <c r="QJP1961" s="619"/>
      <c r="QJQ1961" s="619"/>
      <c r="QJR1961" s="619"/>
      <c r="QJS1961" s="619"/>
      <c r="QJT1961" s="619"/>
      <c r="QJU1961" s="619"/>
      <c r="QJV1961" s="619"/>
      <c r="QJW1961" s="619"/>
      <c r="QJX1961" s="619"/>
      <c r="QJY1961" s="619"/>
      <c r="QJZ1961" s="619"/>
      <c r="QKA1961" s="619"/>
      <c r="QKB1961" s="619"/>
      <c r="QKC1961" s="619"/>
      <c r="QKD1961" s="619"/>
      <c r="QKE1961" s="619"/>
      <c r="QKF1961" s="619"/>
      <c r="QKG1961" s="619"/>
      <c r="QKH1961" s="619"/>
      <c r="QKI1961" s="619"/>
      <c r="QKJ1961" s="619"/>
      <c r="QKK1961" s="619"/>
      <c r="QKL1961" s="619"/>
      <c r="QKM1961" s="619"/>
      <c r="QKN1961" s="619"/>
      <c r="QKO1961" s="619"/>
      <c r="QKP1961" s="619"/>
      <c r="QKQ1961" s="619"/>
      <c r="QKR1961" s="619"/>
      <c r="QKS1961" s="619"/>
      <c r="QKT1961" s="619"/>
      <c r="QKU1961" s="619"/>
      <c r="QKV1961" s="619"/>
      <c r="QKW1961" s="619"/>
      <c r="QKX1961" s="619"/>
      <c r="QKY1961" s="619"/>
      <c r="QKZ1961" s="619"/>
      <c r="QLA1961" s="619"/>
      <c r="QLB1961" s="619"/>
      <c r="QLC1961" s="619"/>
      <c r="QLD1961" s="619"/>
      <c r="QLE1961" s="619"/>
      <c r="QLF1961" s="619"/>
      <c r="QLG1961" s="619"/>
      <c r="QLH1961" s="619"/>
      <c r="QLI1961" s="619"/>
      <c r="QLJ1961" s="619"/>
      <c r="QLK1961" s="619"/>
      <c r="QLL1961" s="619"/>
      <c r="QLM1961" s="619"/>
      <c r="QLN1961" s="619"/>
      <c r="QLO1961" s="619"/>
      <c r="QLP1961" s="619"/>
      <c r="QLQ1961" s="619"/>
      <c r="QLR1961" s="619"/>
      <c r="QLS1961" s="619"/>
      <c r="QLT1961" s="619"/>
      <c r="QLU1961" s="619"/>
      <c r="QLV1961" s="619"/>
      <c r="QLW1961" s="619"/>
      <c r="QLX1961" s="619"/>
      <c r="QLY1961" s="619"/>
      <c r="QLZ1961" s="619"/>
      <c r="QMA1961" s="619"/>
      <c r="QMB1961" s="619"/>
      <c r="QMC1961" s="619"/>
      <c r="QMD1961" s="619"/>
      <c r="QME1961" s="619"/>
      <c r="QMF1961" s="619"/>
      <c r="QMG1961" s="619"/>
      <c r="QMH1961" s="619"/>
      <c r="QMI1961" s="619"/>
      <c r="QMJ1961" s="619"/>
      <c r="QMK1961" s="619"/>
      <c r="QML1961" s="619"/>
      <c r="QMM1961" s="619"/>
      <c r="QMN1961" s="619"/>
      <c r="QMO1961" s="619"/>
      <c r="QMP1961" s="619"/>
      <c r="QMQ1961" s="619"/>
      <c r="QMR1961" s="619"/>
      <c r="QMS1961" s="619"/>
      <c r="QMT1961" s="619"/>
      <c r="QMU1961" s="619"/>
      <c r="QMV1961" s="619"/>
      <c r="QMW1961" s="619"/>
      <c r="QMX1961" s="619"/>
      <c r="QMY1961" s="619"/>
      <c r="QMZ1961" s="619"/>
      <c r="QNA1961" s="619"/>
      <c r="QNB1961" s="619"/>
      <c r="QNC1961" s="619"/>
      <c r="QND1961" s="619"/>
      <c r="QNE1961" s="619"/>
      <c r="QNF1961" s="619"/>
      <c r="QNG1961" s="619"/>
      <c r="QNH1961" s="619"/>
      <c r="QNI1961" s="619"/>
      <c r="QNJ1961" s="619"/>
      <c r="QNK1961" s="619"/>
      <c r="QNL1961" s="619"/>
      <c r="QNM1961" s="619"/>
      <c r="QNN1961" s="619"/>
      <c r="QNO1961" s="619"/>
      <c r="QNP1961" s="619"/>
      <c r="QNQ1961" s="619"/>
      <c r="QNR1961" s="619"/>
      <c r="QNS1961" s="619"/>
      <c r="QNT1961" s="619"/>
      <c r="QNU1961" s="619"/>
      <c r="QNV1961" s="619"/>
      <c r="QNW1961" s="619"/>
      <c r="QNX1961" s="619"/>
      <c r="QNY1961" s="619"/>
      <c r="QNZ1961" s="619"/>
      <c r="QOA1961" s="619"/>
      <c r="QOB1961" s="619"/>
      <c r="QOC1961" s="619"/>
      <c r="QOD1961" s="619"/>
      <c r="QOE1961" s="619"/>
      <c r="QOF1961" s="619"/>
      <c r="QOG1961" s="619"/>
      <c r="QOH1961" s="619"/>
      <c r="QOI1961" s="619"/>
      <c r="QOJ1961" s="619"/>
      <c r="QOK1961" s="619"/>
      <c r="QOL1961" s="619"/>
      <c r="QOM1961" s="619"/>
      <c r="QON1961" s="619"/>
      <c r="QOO1961" s="619"/>
      <c r="QOP1961" s="619"/>
      <c r="QOQ1961" s="619"/>
      <c r="QOR1961" s="619"/>
      <c r="QOS1961" s="619"/>
      <c r="QOT1961" s="619"/>
      <c r="QOU1961" s="619"/>
      <c r="QOV1961" s="619"/>
      <c r="QOW1961" s="619"/>
      <c r="QOX1961" s="619"/>
      <c r="QOY1961" s="619"/>
      <c r="QOZ1961" s="619"/>
      <c r="QPA1961" s="619"/>
      <c r="QPB1961" s="619"/>
      <c r="QPC1961" s="619"/>
      <c r="QPD1961" s="619"/>
      <c r="QPE1961" s="619"/>
      <c r="QPF1961" s="619"/>
      <c r="QPG1961" s="619"/>
      <c r="QPH1961" s="619"/>
      <c r="QPI1961" s="619"/>
      <c r="QPJ1961" s="619"/>
      <c r="QPK1961" s="619"/>
      <c r="QPL1961" s="619"/>
      <c r="QPM1961" s="619"/>
      <c r="QPN1961" s="619"/>
      <c r="QPO1961" s="619"/>
      <c r="QPP1961" s="619"/>
      <c r="QPQ1961" s="619"/>
      <c r="QPR1961" s="619"/>
      <c r="QPS1961" s="619"/>
      <c r="QPT1961" s="619"/>
      <c r="QPU1961" s="619"/>
      <c r="QPV1961" s="619"/>
      <c r="QPW1961" s="619"/>
      <c r="QPX1961" s="619"/>
      <c r="QPY1961" s="619"/>
      <c r="QPZ1961" s="619"/>
      <c r="QQA1961" s="619"/>
      <c r="QQB1961" s="619"/>
      <c r="QQC1961" s="619"/>
      <c r="QQD1961" s="619"/>
      <c r="QQE1961" s="619"/>
      <c r="QQF1961" s="619"/>
      <c r="QQG1961" s="619"/>
      <c r="QQH1961" s="619"/>
      <c r="QQI1961" s="619"/>
      <c r="QQJ1961" s="619"/>
      <c r="QQK1961" s="619"/>
      <c r="QQL1961" s="619"/>
      <c r="QQM1961" s="619"/>
      <c r="QQN1961" s="619"/>
      <c r="QQO1961" s="619"/>
      <c r="QQP1961" s="619"/>
      <c r="QQQ1961" s="619"/>
      <c r="QQR1961" s="619"/>
      <c r="QQS1961" s="619"/>
      <c r="QQT1961" s="619"/>
      <c r="QQU1961" s="619"/>
      <c r="QQV1961" s="619"/>
      <c r="QQW1961" s="619"/>
      <c r="QQX1961" s="619"/>
      <c r="QQY1961" s="619"/>
      <c r="QQZ1961" s="619"/>
      <c r="QRA1961" s="619"/>
      <c r="QRB1961" s="619"/>
      <c r="QRC1961" s="619"/>
      <c r="QRD1961" s="619"/>
      <c r="QRE1961" s="619"/>
      <c r="QRF1961" s="619"/>
      <c r="QRG1961" s="619"/>
      <c r="QRH1961" s="619"/>
      <c r="QRI1961" s="619"/>
      <c r="QRJ1961" s="619"/>
      <c r="QRK1961" s="619"/>
      <c r="QRL1961" s="619"/>
      <c r="QRM1961" s="619"/>
      <c r="QRN1961" s="619"/>
      <c r="QRO1961" s="619"/>
      <c r="QRP1961" s="619"/>
      <c r="QRQ1961" s="619"/>
      <c r="QRR1961" s="619"/>
      <c r="QRS1961" s="619"/>
      <c r="QRT1961" s="619"/>
      <c r="QRU1961" s="619"/>
      <c r="QRV1961" s="619"/>
      <c r="QRW1961" s="619"/>
      <c r="QRX1961" s="619"/>
      <c r="QRY1961" s="619"/>
      <c r="QRZ1961" s="619"/>
      <c r="QSA1961" s="619"/>
      <c r="QSB1961" s="619"/>
      <c r="QSC1961" s="619"/>
      <c r="QSD1961" s="619"/>
      <c r="QSE1961" s="619"/>
      <c r="QSF1961" s="619"/>
      <c r="QSG1961" s="619"/>
      <c r="QSH1961" s="619"/>
      <c r="QSI1961" s="619"/>
      <c r="QSJ1961" s="619"/>
      <c r="QSK1961" s="619"/>
      <c r="QSL1961" s="619"/>
      <c r="QSM1961" s="619"/>
      <c r="QSN1961" s="619"/>
      <c r="QSO1961" s="619"/>
      <c r="QSP1961" s="619"/>
      <c r="QSQ1961" s="619"/>
      <c r="QSR1961" s="619"/>
      <c r="QSS1961" s="619"/>
      <c r="QST1961" s="619"/>
      <c r="QSU1961" s="619"/>
      <c r="QSV1961" s="619"/>
      <c r="QSW1961" s="619"/>
      <c r="QSX1961" s="619"/>
      <c r="QSY1961" s="619"/>
      <c r="QSZ1961" s="619"/>
      <c r="QTA1961" s="619"/>
      <c r="QTB1961" s="619"/>
      <c r="QTC1961" s="619"/>
      <c r="QTD1961" s="619"/>
      <c r="QTE1961" s="619"/>
      <c r="QTF1961" s="619"/>
      <c r="QTG1961" s="619"/>
      <c r="QTH1961" s="619"/>
      <c r="QTI1961" s="619"/>
      <c r="QTJ1961" s="619"/>
      <c r="QTK1961" s="619"/>
      <c r="QTL1961" s="619"/>
      <c r="QTM1961" s="619"/>
      <c r="QTN1961" s="619"/>
      <c r="QTO1961" s="619"/>
      <c r="QTP1961" s="619"/>
      <c r="QTQ1961" s="619"/>
      <c r="QTR1961" s="619"/>
      <c r="QTS1961" s="619"/>
      <c r="QTT1961" s="619"/>
      <c r="QTU1961" s="619"/>
      <c r="QTV1961" s="619"/>
      <c r="QTW1961" s="619"/>
      <c r="QTX1961" s="619"/>
      <c r="QTY1961" s="619"/>
      <c r="QTZ1961" s="619"/>
      <c r="QUA1961" s="619"/>
      <c r="QUB1961" s="619"/>
      <c r="QUC1961" s="619"/>
      <c r="QUD1961" s="619"/>
      <c r="QUE1961" s="619"/>
      <c r="QUF1961" s="619"/>
      <c r="QUG1961" s="619"/>
      <c r="QUH1961" s="619"/>
      <c r="QUI1961" s="619"/>
      <c r="QUJ1961" s="619"/>
      <c r="QUK1961" s="619"/>
      <c r="QUL1961" s="619"/>
      <c r="QUM1961" s="619"/>
      <c r="QUN1961" s="619"/>
      <c r="QUO1961" s="619"/>
      <c r="QUP1961" s="619"/>
      <c r="QUQ1961" s="619"/>
      <c r="QUR1961" s="619"/>
      <c r="QUS1961" s="619"/>
      <c r="QUT1961" s="619"/>
      <c r="QUU1961" s="619"/>
      <c r="QUV1961" s="619"/>
      <c r="QUW1961" s="619"/>
      <c r="QUX1961" s="619"/>
      <c r="QUY1961" s="619"/>
      <c r="QUZ1961" s="619"/>
      <c r="QVA1961" s="619"/>
      <c r="QVB1961" s="619"/>
      <c r="QVC1961" s="619"/>
      <c r="QVD1961" s="619"/>
      <c r="QVE1961" s="619"/>
      <c r="QVF1961" s="619"/>
      <c r="QVG1961" s="619"/>
      <c r="QVH1961" s="619"/>
      <c r="QVI1961" s="619"/>
      <c r="QVJ1961" s="619"/>
      <c r="QVK1961" s="619"/>
      <c r="QVL1961" s="619"/>
      <c r="QVM1961" s="619"/>
      <c r="QVN1961" s="619"/>
      <c r="QVO1961" s="619"/>
      <c r="QVP1961" s="619"/>
      <c r="QVQ1961" s="619"/>
      <c r="QVR1961" s="619"/>
      <c r="QVS1961" s="619"/>
      <c r="QVT1961" s="619"/>
      <c r="QVU1961" s="619"/>
      <c r="QVV1961" s="619"/>
      <c r="QVW1961" s="619"/>
      <c r="QVX1961" s="619"/>
      <c r="QVY1961" s="619"/>
      <c r="QVZ1961" s="619"/>
      <c r="QWA1961" s="619"/>
      <c r="QWB1961" s="619"/>
      <c r="QWC1961" s="619"/>
      <c r="QWD1961" s="619"/>
      <c r="QWE1961" s="619"/>
      <c r="QWF1961" s="619"/>
      <c r="QWG1961" s="619"/>
      <c r="QWH1961" s="619"/>
      <c r="QWI1961" s="619"/>
      <c r="QWJ1961" s="619"/>
      <c r="QWK1961" s="619"/>
      <c r="QWL1961" s="619"/>
      <c r="QWM1961" s="619"/>
      <c r="QWN1961" s="619"/>
      <c r="QWO1961" s="619"/>
      <c r="QWP1961" s="619"/>
      <c r="QWQ1961" s="619"/>
      <c r="QWR1961" s="619"/>
      <c r="QWS1961" s="619"/>
      <c r="QWT1961" s="619"/>
      <c r="QWU1961" s="619"/>
      <c r="QWV1961" s="619"/>
      <c r="QWW1961" s="619"/>
      <c r="QWX1961" s="619"/>
      <c r="QWY1961" s="619"/>
      <c r="QWZ1961" s="619"/>
      <c r="QXA1961" s="619"/>
      <c r="QXB1961" s="619"/>
      <c r="QXC1961" s="619"/>
      <c r="QXD1961" s="619"/>
      <c r="QXE1961" s="619"/>
      <c r="QXF1961" s="619"/>
      <c r="QXG1961" s="619"/>
      <c r="QXH1961" s="619"/>
      <c r="QXI1961" s="619"/>
      <c r="QXJ1961" s="619"/>
      <c r="QXK1961" s="619"/>
      <c r="QXL1961" s="619"/>
      <c r="QXM1961" s="619"/>
      <c r="QXN1961" s="619"/>
      <c r="QXO1961" s="619"/>
      <c r="QXP1961" s="619"/>
      <c r="QXQ1961" s="619"/>
      <c r="QXR1961" s="619"/>
      <c r="QXS1961" s="619"/>
      <c r="QXT1961" s="619"/>
      <c r="QXU1961" s="619"/>
      <c r="QXV1961" s="619"/>
      <c r="QXW1961" s="619"/>
      <c r="QXX1961" s="619"/>
      <c r="QXY1961" s="619"/>
      <c r="QXZ1961" s="619"/>
      <c r="QYA1961" s="619"/>
      <c r="QYB1961" s="619"/>
      <c r="QYC1961" s="619"/>
      <c r="QYD1961" s="619"/>
      <c r="QYE1961" s="619"/>
      <c r="QYF1961" s="619"/>
      <c r="QYG1961" s="619"/>
      <c r="QYH1961" s="619"/>
      <c r="QYI1961" s="619"/>
      <c r="QYJ1961" s="619"/>
      <c r="QYK1961" s="619"/>
      <c r="QYL1961" s="619"/>
      <c r="QYM1961" s="619"/>
      <c r="QYN1961" s="619"/>
      <c r="QYO1961" s="619"/>
      <c r="QYP1961" s="619"/>
      <c r="QYQ1961" s="619"/>
      <c r="QYR1961" s="619"/>
      <c r="QYS1961" s="619"/>
      <c r="QYT1961" s="619"/>
      <c r="QYU1961" s="619"/>
      <c r="QYV1961" s="619"/>
      <c r="QYW1961" s="619"/>
      <c r="QYX1961" s="619"/>
      <c r="QYY1961" s="619"/>
      <c r="QYZ1961" s="619"/>
      <c r="QZA1961" s="619"/>
      <c r="QZB1961" s="619"/>
      <c r="QZC1961" s="619"/>
      <c r="QZD1961" s="619"/>
      <c r="QZE1961" s="619"/>
      <c r="QZF1961" s="619"/>
      <c r="QZG1961" s="619"/>
      <c r="QZH1961" s="619"/>
      <c r="QZI1961" s="619"/>
      <c r="QZJ1961" s="619"/>
      <c r="QZK1961" s="619"/>
      <c r="QZL1961" s="619"/>
      <c r="QZM1961" s="619"/>
      <c r="QZN1961" s="619"/>
      <c r="QZO1961" s="619"/>
      <c r="QZP1961" s="619"/>
      <c r="QZQ1961" s="619"/>
      <c r="QZR1961" s="619"/>
      <c r="QZS1961" s="619"/>
      <c r="QZT1961" s="619"/>
      <c r="QZU1961" s="619"/>
      <c r="QZV1961" s="619"/>
      <c r="QZW1961" s="619"/>
      <c r="QZX1961" s="619"/>
      <c r="QZY1961" s="619"/>
      <c r="QZZ1961" s="619"/>
      <c r="RAA1961" s="619"/>
      <c r="RAB1961" s="619"/>
      <c r="RAC1961" s="619"/>
      <c r="RAD1961" s="619"/>
      <c r="RAE1961" s="619"/>
      <c r="RAF1961" s="619"/>
      <c r="RAG1961" s="619"/>
      <c r="RAH1961" s="619"/>
      <c r="RAI1961" s="619"/>
      <c r="RAJ1961" s="619"/>
      <c r="RAK1961" s="619"/>
      <c r="RAL1961" s="619"/>
      <c r="RAM1961" s="619"/>
      <c r="RAN1961" s="619"/>
      <c r="RAO1961" s="619"/>
      <c r="RAP1961" s="619"/>
      <c r="RAQ1961" s="619"/>
      <c r="RAR1961" s="619"/>
      <c r="RAS1961" s="619"/>
      <c r="RAT1961" s="619"/>
      <c r="RAU1961" s="619"/>
      <c r="RAV1961" s="619"/>
      <c r="RAW1961" s="619"/>
      <c r="RAX1961" s="619"/>
      <c r="RAY1961" s="619"/>
      <c r="RAZ1961" s="619"/>
      <c r="RBA1961" s="619"/>
      <c r="RBB1961" s="619"/>
      <c r="RBC1961" s="619"/>
      <c r="RBD1961" s="619"/>
      <c r="RBE1961" s="619"/>
      <c r="RBF1961" s="619"/>
      <c r="RBG1961" s="619"/>
      <c r="RBH1961" s="619"/>
      <c r="RBI1961" s="619"/>
      <c r="RBJ1961" s="619"/>
      <c r="RBK1961" s="619"/>
      <c r="RBL1961" s="619"/>
      <c r="RBM1961" s="619"/>
      <c r="RBN1961" s="619"/>
      <c r="RBO1961" s="619"/>
      <c r="RBP1961" s="619"/>
      <c r="RBQ1961" s="619"/>
      <c r="RBR1961" s="619"/>
      <c r="RBS1961" s="619"/>
      <c r="RBT1961" s="619"/>
      <c r="RBU1961" s="619"/>
      <c r="RBV1961" s="619"/>
      <c r="RBW1961" s="619"/>
      <c r="RBX1961" s="619"/>
      <c r="RBY1961" s="619"/>
      <c r="RBZ1961" s="619"/>
      <c r="RCA1961" s="619"/>
      <c r="RCB1961" s="619"/>
      <c r="RCC1961" s="619"/>
      <c r="RCD1961" s="619"/>
      <c r="RCE1961" s="619"/>
      <c r="RCF1961" s="619"/>
      <c r="RCG1961" s="619"/>
      <c r="RCH1961" s="619"/>
      <c r="RCI1961" s="619"/>
      <c r="RCJ1961" s="619"/>
      <c r="RCK1961" s="619"/>
      <c r="RCL1961" s="619"/>
      <c r="RCM1961" s="619"/>
      <c r="RCN1961" s="619"/>
      <c r="RCO1961" s="619"/>
      <c r="RCP1961" s="619"/>
      <c r="RCQ1961" s="619"/>
      <c r="RCR1961" s="619"/>
      <c r="RCS1961" s="619"/>
      <c r="RCT1961" s="619"/>
      <c r="RCU1961" s="619"/>
      <c r="RCV1961" s="619"/>
      <c r="RCW1961" s="619"/>
      <c r="RCX1961" s="619"/>
      <c r="RCY1961" s="619"/>
      <c r="RCZ1961" s="619"/>
      <c r="RDA1961" s="619"/>
      <c r="RDB1961" s="619"/>
      <c r="RDC1961" s="619"/>
      <c r="RDD1961" s="619"/>
      <c r="RDE1961" s="619"/>
      <c r="RDF1961" s="619"/>
      <c r="RDG1961" s="619"/>
      <c r="RDH1961" s="619"/>
      <c r="RDI1961" s="619"/>
      <c r="RDJ1961" s="619"/>
      <c r="RDK1961" s="619"/>
      <c r="RDL1961" s="619"/>
      <c r="RDM1961" s="619"/>
      <c r="RDN1961" s="619"/>
      <c r="RDO1961" s="619"/>
      <c r="RDP1961" s="619"/>
      <c r="RDQ1961" s="619"/>
      <c r="RDR1961" s="619"/>
      <c r="RDS1961" s="619"/>
      <c r="RDT1961" s="619"/>
      <c r="RDU1961" s="619"/>
      <c r="RDV1961" s="619"/>
      <c r="RDW1961" s="619"/>
      <c r="RDX1961" s="619"/>
      <c r="RDY1961" s="619"/>
      <c r="RDZ1961" s="619"/>
      <c r="REA1961" s="619"/>
      <c r="REB1961" s="619"/>
      <c r="REC1961" s="619"/>
      <c r="RED1961" s="619"/>
      <c r="REE1961" s="619"/>
      <c r="REF1961" s="619"/>
      <c r="REG1961" s="619"/>
      <c r="REH1961" s="619"/>
      <c r="REI1961" s="619"/>
      <c r="REJ1961" s="619"/>
      <c r="REK1961" s="619"/>
      <c r="REL1961" s="619"/>
      <c r="REM1961" s="619"/>
      <c r="REN1961" s="619"/>
      <c r="REO1961" s="619"/>
      <c r="REP1961" s="619"/>
      <c r="REQ1961" s="619"/>
      <c r="RER1961" s="619"/>
      <c r="RES1961" s="619"/>
      <c r="RET1961" s="619"/>
      <c r="REU1961" s="619"/>
      <c r="REV1961" s="619"/>
      <c r="REW1961" s="619"/>
      <c r="REX1961" s="619"/>
      <c r="REY1961" s="619"/>
      <c r="REZ1961" s="619"/>
      <c r="RFA1961" s="619"/>
      <c r="RFB1961" s="619"/>
      <c r="RFC1961" s="619"/>
      <c r="RFD1961" s="619"/>
      <c r="RFE1961" s="619"/>
      <c r="RFF1961" s="619"/>
      <c r="RFG1961" s="619"/>
      <c r="RFH1961" s="619"/>
      <c r="RFI1961" s="619"/>
      <c r="RFJ1961" s="619"/>
      <c r="RFK1961" s="619"/>
      <c r="RFL1961" s="619"/>
      <c r="RFM1961" s="619"/>
      <c r="RFN1961" s="619"/>
      <c r="RFO1961" s="619"/>
      <c r="RFP1961" s="619"/>
      <c r="RFQ1961" s="619"/>
      <c r="RFR1961" s="619"/>
      <c r="RFS1961" s="619"/>
      <c r="RFT1961" s="619"/>
      <c r="RFU1961" s="619"/>
      <c r="RFV1961" s="619"/>
      <c r="RFW1961" s="619"/>
      <c r="RFX1961" s="619"/>
      <c r="RFY1961" s="619"/>
      <c r="RFZ1961" s="619"/>
      <c r="RGA1961" s="619"/>
      <c r="RGB1961" s="619"/>
      <c r="RGC1961" s="619"/>
      <c r="RGD1961" s="619"/>
      <c r="RGE1961" s="619"/>
      <c r="RGF1961" s="619"/>
      <c r="RGG1961" s="619"/>
      <c r="RGH1961" s="619"/>
      <c r="RGI1961" s="619"/>
      <c r="RGJ1961" s="619"/>
      <c r="RGK1961" s="619"/>
      <c r="RGL1961" s="619"/>
      <c r="RGM1961" s="619"/>
      <c r="RGN1961" s="619"/>
      <c r="RGO1961" s="619"/>
      <c r="RGP1961" s="619"/>
      <c r="RGQ1961" s="619"/>
      <c r="RGR1961" s="619"/>
      <c r="RGS1961" s="619"/>
      <c r="RGT1961" s="619"/>
      <c r="RGU1961" s="619"/>
      <c r="RGV1961" s="619"/>
      <c r="RGW1961" s="619"/>
      <c r="RGX1961" s="619"/>
      <c r="RGY1961" s="619"/>
      <c r="RGZ1961" s="619"/>
      <c r="RHA1961" s="619"/>
      <c r="RHB1961" s="619"/>
      <c r="RHC1961" s="619"/>
      <c r="RHD1961" s="619"/>
      <c r="RHE1961" s="619"/>
      <c r="RHF1961" s="619"/>
      <c r="RHG1961" s="619"/>
      <c r="RHH1961" s="619"/>
      <c r="RHI1961" s="619"/>
      <c r="RHJ1961" s="619"/>
      <c r="RHK1961" s="619"/>
      <c r="RHL1961" s="619"/>
      <c r="RHM1961" s="619"/>
      <c r="RHN1961" s="619"/>
      <c r="RHO1961" s="619"/>
      <c r="RHP1961" s="619"/>
      <c r="RHQ1961" s="619"/>
      <c r="RHR1961" s="619"/>
      <c r="RHS1961" s="619"/>
      <c r="RHT1961" s="619"/>
      <c r="RHU1961" s="619"/>
      <c r="RHV1961" s="619"/>
      <c r="RHW1961" s="619"/>
      <c r="RHX1961" s="619"/>
      <c r="RHY1961" s="619"/>
      <c r="RHZ1961" s="619"/>
      <c r="RIA1961" s="619"/>
      <c r="RIB1961" s="619"/>
      <c r="RIC1961" s="619"/>
      <c r="RID1961" s="619"/>
      <c r="RIE1961" s="619"/>
      <c r="RIF1961" s="619"/>
      <c r="RIG1961" s="619"/>
      <c r="RIH1961" s="619"/>
      <c r="RII1961" s="619"/>
      <c r="RIJ1961" s="619"/>
      <c r="RIK1961" s="619"/>
      <c r="RIL1961" s="619"/>
      <c r="RIM1961" s="619"/>
      <c r="RIN1961" s="619"/>
      <c r="RIO1961" s="619"/>
      <c r="RIP1961" s="619"/>
      <c r="RIQ1961" s="619"/>
      <c r="RIR1961" s="619"/>
      <c r="RIS1961" s="619"/>
      <c r="RIT1961" s="619"/>
      <c r="RIU1961" s="619"/>
      <c r="RIV1961" s="619"/>
      <c r="RIW1961" s="619"/>
      <c r="RIX1961" s="619"/>
      <c r="RIY1961" s="619"/>
      <c r="RIZ1961" s="619"/>
      <c r="RJA1961" s="619"/>
      <c r="RJB1961" s="619"/>
      <c r="RJC1961" s="619"/>
      <c r="RJD1961" s="619"/>
      <c r="RJE1961" s="619"/>
      <c r="RJF1961" s="619"/>
      <c r="RJG1961" s="619"/>
      <c r="RJH1961" s="619"/>
      <c r="RJI1961" s="619"/>
      <c r="RJJ1961" s="619"/>
      <c r="RJK1961" s="619"/>
      <c r="RJL1961" s="619"/>
      <c r="RJM1961" s="619"/>
      <c r="RJN1961" s="619"/>
      <c r="RJO1961" s="619"/>
      <c r="RJP1961" s="619"/>
      <c r="RJQ1961" s="619"/>
      <c r="RJR1961" s="619"/>
      <c r="RJS1961" s="619"/>
      <c r="RJT1961" s="619"/>
      <c r="RJU1961" s="619"/>
      <c r="RJV1961" s="619"/>
      <c r="RJW1961" s="619"/>
      <c r="RJX1961" s="619"/>
      <c r="RJY1961" s="619"/>
      <c r="RJZ1961" s="619"/>
      <c r="RKA1961" s="619"/>
      <c r="RKB1961" s="619"/>
      <c r="RKC1961" s="619"/>
      <c r="RKD1961" s="619"/>
      <c r="RKE1961" s="619"/>
      <c r="RKF1961" s="619"/>
      <c r="RKG1961" s="619"/>
      <c r="RKH1961" s="619"/>
      <c r="RKI1961" s="619"/>
      <c r="RKJ1961" s="619"/>
      <c r="RKK1961" s="619"/>
      <c r="RKL1961" s="619"/>
      <c r="RKM1961" s="619"/>
      <c r="RKN1961" s="619"/>
      <c r="RKO1961" s="619"/>
      <c r="RKP1961" s="619"/>
      <c r="RKQ1961" s="619"/>
      <c r="RKR1961" s="619"/>
      <c r="RKS1961" s="619"/>
      <c r="RKT1961" s="619"/>
      <c r="RKU1961" s="619"/>
      <c r="RKV1961" s="619"/>
      <c r="RKW1961" s="619"/>
      <c r="RKX1961" s="619"/>
      <c r="RKY1961" s="619"/>
      <c r="RKZ1961" s="619"/>
      <c r="RLA1961" s="619"/>
      <c r="RLB1961" s="619"/>
      <c r="RLC1961" s="619"/>
      <c r="RLD1961" s="619"/>
      <c r="RLE1961" s="619"/>
      <c r="RLF1961" s="619"/>
      <c r="RLG1961" s="619"/>
      <c r="RLH1961" s="619"/>
      <c r="RLI1961" s="619"/>
      <c r="RLJ1961" s="619"/>
      <c r="RLK1961" s="619"/>
      <c r="RLL1961" s="619"/>
      <c r="RLM1961" s="619"/>
      <c r="RLN1961" s="619"/>
      <c r="RLO1961" s="619"/>
      <c r="RLP1961" s="619"/>
      <c r="RLQ1961" s="619"/>
      <c r="RLR1961" s="619"/>
      <c r="RLS1961" s="619"/>
      <c r="RLT1961" s="619"/>
      <c r="RLU1961" s="619"/>
      <c r="RLV1961" s="619"/>
      <c r="RLW1961" s="619"/>
      <c r="RLX1961" s="619"/>
      <c r="RLY1961" s="619"/>
      <c r="RLZ1961" s="619"/>
      <c r="RMA1961" s="619"/>
      <c r="RMB1961" s="619"/>
      <c r="RMC1961" s="619"/>
      <c r="RMD1961" s="619"/>
      <c r="RME1961" s="619"/>
      <c r="RMF1961" s="619"/>
      <c r="RMG1961" s="619"/>
      <c r="RMH1961" s="619"/>
      <c r="RMI1961" s="619"/>
      <c r="RMJ1961" s="619"/>
      <c r="RMK1961" s="619"/>
      <c r="RML1961" s="619"/>
      <c r="RMM1961" s="619"/>
      <c r="RMN1961" s="619"/>
      <c r="RMO1961" s="619"/>
      <c r="RMP1961" s="619"/>
      <c r="RMQ1961" s="619"/>
      <c r="RMR1961" s="619"/>
      <c r="RMS1961" s="619"/>
      <c r="RMT1961" s="619"/>
      <c r="RMU1961" s="619"/>
      <c r="RMV1961" s="619"/>
      <c r="RMW1961" s="619"/>
      <c r="RMX1961" s="619"/>
      <c r="RMY1961" s="619"/>
      <c r="RMZ1961" s="619"/>
      <c r="RNA1961" s="619"/>
      <c r="RNB1961" s="619"/>
      <c r="RNC1961" s="619"/>
      <c r="RND1961" s="619"/>
      <c r="RNE1961" s="619"/>
      <c r="RNF1961" s="619"/>
      <c r="RNG1961" s="619"/>
      <c r="RNH1961" s="619"/>
      <c r="RNI1961" s="619"/>
      <c r="RNJ1961" s="619"/>
      <c r="RNK1961" s="619"/>
      <c r="RNL1961" s="619"/>
      <c r="RNM1961" s="619"/>
      <c r="RNN1961" s="619"/>
      <c r="RNO1961" s="619"/>
      <c r="RNP1961" s="619"/>
      <c r="RNQ1961" s="619"/>
      <c r="RNR1961" s="619"/>
      <c r="RNS1961" s="619"/>
      <c r="RNT1961" s="619"/>
      <c r="RNU1961" s="619"/>
      <c r="RNV1961" s="619"/>
      <c r="RNW1961" s="619"/>
      <c r="RNX1961" s="619"/>
      <c r="RNY1961" s="619"/>
      <c r="RNZ1961" s="619"/>
      <c r="ROA1961" s="619"/>
      <c r="ROB1961" s="619"/>
      <c r="ROC1961" s="619"/>
      <c r="ROD1961" s="619"/>
      <c r="ROE1961" s="619"/>
      <c r="ROF1961" s="619"/>
      <c r="ROG1961" s="619"/>
      <c r="ROH1961" s="619"/>
      <c r="ROI1961" s="619"/>
      <c r="ROJ1961" s="619"/>
      <c r="ROK1961" s="619"/>
      <c r="ROL1961" s="619"/>
      <c r="ROM1961" s="619"/>
      <c r="RON1961" s="619"/>
      <c r="ROO1961" s="619"/>
      <c r="ROP1961" s="619"/>
      <c r="ROQ1961" s="619"/>
      <c r="ROR1961" s="619"/>
      <c r="ROS1961" s="619"/>
      <c r="ROT1961" s="619"/>
      <c r="ROU1961" s="619"/>
      <c r="ROV1961" s="619"/>
      <c r="ROW1961" s="619"/>
      <c r="ROX1961" s="619"/>
      <c r="ROY1961" s="619"/>
      <c r="ROZ1961" s="619"/>
      <c r="RPA1961" s="619"/>
      <c r="RPB1961" s="619"/>
      <c r="RPC1961" s="619"/>
      <c r="RPD1961" s="619"/>
      <c r="RPE1961" s="619"/>
      <c r="RPF1961" s="619"/>
      <c r="RPG1961" s="619"/>
      <c r="RPH1961" s="619"/>
      <c r="RPI1961" s="619"/>
      <c r="RPJ1961" s="619"/>
      <c r="RPK1961" s="619"/>
      <c r="RPL1961" s="619"/>
      <c r="RPM1961" s="619"/>
      <c r="RPN1961" s="619"/>
      <c r="RPO1961" s="619"/>
      <c r="RPP1961" s="619"/>
      <c r="RPQ1961" s="619"/>
      <c r="RPR1961" s="619"/>
      <c r="RPS1961" s="619"/>
      <c r="RPT1961" s="619"/>
      <c r="RPU1961" s="619"/>
      <c r="RPV1961" s="619"/>
      <c r="RPW1961" s="619"/>
      <c r="RPX1961" s="619"/>
      <c r="RPY1961" s="619"/>
      <c r="RPZ1961" s="619"/>
      <c r="RQA1961" s="619"/>
      <c r="RQB1961" s="619"/>
      <c r="RQC1961" s="619"/>
      <c r="RQD1961" s="619"/>
      <c r="RQE1961" s="619"/>
      <c r="RQF1961" s="619"/>
      <c r="RQG1961" s="619"/>
      <c r="RQH1961" s="619"/>
      <c r="RQI1961" s="619"/>
      <c r="RQJ1961" s="619"/>
      <c r="RQK1961" s="619"/>
      <c r="RQL1961" s="619"/>
      <c r="RQM1961" s="619"/>
      <c r="RQN1961" s="619"/>
      <c r="RQO1961" s="619"/>
      <c r="RQP1961" s="619"/>
      <c r="RQQ1961" s="619"/>
      <c r="RQR1961" s="619"/>
      <c r="RQS1961" s="619"/>
      <c r="RQT1961" s="619"/>
      <c r="RQU1961" s="619"/>
      <c r="RQV1961" s="619"/>
      <c r="RQW1961" s="619"/>
      <c r="RQX1961" s="619"/>
      <c r="RQY1961" s="619"/>
      <c r="RQZ1961" s="619"/>
      <c r="RRA1961" s="619"/>
      <c r="RRB1961" s="619"/>
      <c r="RRC1961" s="619"/>
      <c r="RRD1961" s="619"/>
      <c r="RRE1961" s="619"/>
      <c r="RRF1961" s="619"/>
      <c r="RRG1961" s="619"/>
      <c r="RRH1961" s="619"/>
      <c r="RRI1961" s="619"/>
      <c r="RRJ1961" s="619"/>
      <c r="RRK1961" s="619"/>
      <c r="RRL1961" s="619"/>
      <c r="RRM1961" s="619"/>
      <c r="RRN1961" s="619"/>
      <c r="RRO1961" s="619"/>
      <c r="RRP1961" s="619"/>
      <c r="RRQ1961" s="619"/>
      <c r="RRR1961" s="619"/>
      <c r="RRS1961" s="619"/>
      <c r="RRT1961" s="619"/>
      <c r="RRU1961" s="619"/>
      <c r="RRV1961" s="619"/>
      <c r="RRW1961" s="619"/>
      <c r="RRX1961" s="619"/>
      <c r="RRY1961" s="619"/>
      <c r="RRZ1961" s="619"/>
      <c r="RSA1961" s="619"/>
      <c r="RSB1961" s="619"/>
      <c r="RSC1961" s="619"/>
      <c r="RSD1961" s="619"/>
      <c r="RSE1961" s="619"/>
      <c r="RSF1961" s="619"/>
      <c r="RSG1961" s="619"/>
      <c r="RSH1961" s="619"/>
      <c r="RSI1961" s="619"/>
      <c r="RSJ1961" s="619"/>
      <c r="RSK1961" s="619"/>
      <c r="RSL1961" s="619"/>
      <c r="RSM1961" s="619"/>
      <c r="RSN1961" s="619"/>
      <c r="RSO1961" s="619"/>
      <c r="RSP1961" s="619"/>
      <c r="RSQ1961" s="619"/>
      <c r="RSR1961" s="619"/>
      <c r="RSS1961" s="619"/>
      <c r="RST1961" s="619"/>
      <c r="RSU1961" s="619"/>
      <c r="RSV1961" s="619"/>
      <c r="RSW1961" s="619"/>
      <c r="RSX1961" s="619"/>
      <c r="RSY1961" s="619"/>
      <c r="RSZ1961" s="619"/>
      <c r="RTA1961" s="619"/>
      <c r="RTB1961" s="619"/>
      <c r="RTC1961" s="619"/>
      <c r="RTD1961" s="619"/>
      <c r="RTE1961" s="619"/>
      <c r="RTF1961" s="619"/>
      <c r="RTG1961" s="619"/>
      <c r="RTH1961" s="619"/>
      <c r="RTI1961" s="619"/>
      <c r="RTJ1961" s="619"/>
      <c r="RTK1961" s="619"/>
      <c r="RTL1961" s="619"/>
      <c r="RTM1961" s="619"/>
      <c r="RTN1961" s="619"/>
      <c r="RTO1961" s="619"/>
      <c r="RTP1961" s="619"/>
      <c r="RTQ1961" s="619"/>
      <c r="RTR1961" s="619"/>
      <c r="RTS1961" s="619"/>
      <c r="RTT1961" s="619"/>
      <c r="RTU1961" s="619"/>
      <c r="RTV1961" s="619"/>
      <c r="RTW1961" s="619"/>
      <c r="RTX1961" s="619"/>
      <c r="RTY1961" s="619"/>
      <c r="RTZ1961" s="619"/>
      <c r="RUA1961" s="619"/>
      <c r="RUB1961" s="619"/>
      <c r="RUC1961" s="619"/>
      <c r="RUD1961" s="619"/>
      <c r="RUE1961" s="619"/>
      <c r="RUF1961" s="619"/>
      <c r="RUG1961" s="619"/>
      <c r="RUH1961" s="619"/>
      <c r="RUI1961" s="619"/>
      <c r="RUJ1961" s="619"/>
      <c r="RUK1961" s="619"/>
      <c r="RUL1961" s="619"/>
      <c r="RUM1961" s="619"/>
      <c r="RUN1961" s="619"/>
      <c r="RUO1961" s="619"/>
      <c r="RUP1961" s="619"/>
      <c r="RUQ1961" s="619"/>
      <c r="RUR1961" s="619"/>
      <c r="RUS1961" s="619"/>
      <c r="RUT1961" s="619"/>
      <c r="RUU1961" s="619"/>
      <c r="RUV1961" s="619"/>
      <c r="RUW1961" s="619"/>
      <c r="RUX1961" s="619"/>
      <c r="RUY1961" s="619"/>
      <c r="RUZ1961" s="619"/>
      <c r="RVA1961" s="619"/>
      <c r="RVB1961" s="619"/>
      <c r="RVC1961" s="619"/>
      <c r="RVD1961" s="619"/>
      <c r="RVE1961" s="619"/>
      <c r="RVF1961" s="619"/>
      <c r="RVG1961" s="619"/>
      <c r="RVH1961" s="619"/>
      <c r="RVI1961" s="619"/>
      <c r="RVJ1961" s="619"/>
      <c r="RVK1961" s="619"/>
      <c r="RVL1961" s="619"/>
      <c r="RVM1961" s="619"/>
      <c r="RVN1961" s="619"/>
      <c r="RVO1961" s="619"/>
      <c r="RVP1961" s="619"/>
      <c r="RVQ1961" s="619"/>
      <c r="RVR1961" s="619"/>
      <c r="RVS1961" s="619"/>
      <c r="RVT1961" s="619"/>
      <c r="RVU1961" s="619"/>
      <c r="RVV1961" s="619"/>
      <c r="RVW1961" s="619"/>
      <c r="RVX1961" s="619"/>
      <c r="RVY1961" s="619"/>
      <c r="RVZ1961" s="619"/>
      <c r="RWA1961" s="619"/>
      <c r="RWB1961" s="619"/>
      <c r="RWC1961" s="619"/>
      <c r="RWD1961" s="619"/>
      <c r="RWE1961" s="619"/>
      <c r="RWF1961" s="619"/>
      <c r="RWG1961" s="619"/>
      <c r="RWH1961" s="619"/>
      <c r="RWI1961" s="619"/>
      <c r="RWJ1961" s="619"/>
      <c r="RWK1961" s="619"/>
      <c r="RWL1961" s="619"/>
      <c r="RWM1961" s="619"/>
      <c r="RWN1961" s="619"/>
      <c r="RWO1961" s="619"/>
      <c r="RWP1961" s="619"/>
      <c r="RWQ1961" s="619"/>
      <c r="RWR1961" s="619"/>
      <c r="RWS1961" s="619"/>
      <c r="RWT1961" s="619"/>
      <c r="RWU1961" s="619"/>
      <c r="RWV1961" s="619"/>
      <c r="RWW1961" s="619"/>
      <c r="RWX1961" s="619"/>
      <c r="RWY1961" s="619"/>
      <c r="RWZ1961" s="619"/>
      <c r="RXA1961" s="619"/>
      <c r="RXB1961" s="619"/>
      <c r="RXC1961" s="619"/>
      <c r="RXD1961" s="619"/>
      <c r="RXE1961" s="619"/>
      <c r="RXF1961" s="619"/>
      <c r="RXG1961" s="619"/>
      <c r="RXH1961" s="619"/>
      <c r="RXI1961" s="619"/>
      <c r="RXJ1961" s="619"/>
      <c r="RXK1961" s="619"/>
      <c r="RXL1961" s="619"/>
      <c r="RXM1961" s="619"/>
      <c r="RXN1961" s="619"/>
      <c r="RXO1961" s="619"/>
      <c r="RXP1961" s="619"/>
      <c r="RXQ1961" s="619"/>
      <c r="RXR1961" s="619"/>
      <c r="RXS1961" s="619"/>
      <c r="RXT1961" s="619"/>
      <c r="RXU1961" s="619"/>
      <c r="RXV1961" s="619"/>
      <c r="RXW1961" s="619"/>
      <c r="RXX1961" s="619"/>
      <c r="RXY1961" s="619"/>
      <c r="RXZ1961" s="619"/>
      <c r="RYA1961" s="619"/>
      <c r="RYB1961" s="619"/>
      <c r="RYC1961" s="619"/>
      <c r="RYD1961" s="619"/>
      <c r="RYE1961" s="619"/>
      <c r="RYF1961" s="619"/>
      <c r="RYG1961" s="619"/>
      <c r="RYH1961" s="619"/>
      <c r="RYI1961" s="619"/>
      <c r="RYJ1961" s="619"/>
      <c r="RYK1961" s="619"/>
      <c r="RYL1961" s="619"/>
      <c r="RYM1961" s="619"/>
      <c r="RYN1961" s="619"/>
      <c r="RYO1961" s="619"/>
      <c r="RYP1961" s="619"/>
      <c r="RYQ1961" s="619"/>
      <c r="RYR1961" s="619"/>
      <c r="RYS1961" s="619"/>
      <c r="RYT1961" s="619"/>
      <c r="RYU1961" s="619"/>
      <c r="RYV1961" s="619"/>
      <c r="RYW1961" s="619"/>
      <c r="RYX1961" s="619"/>
      <c r="RYY1961" s="619"/>
      <c r="RYZ1961" s="619"/>
      <c r="RZA1961" s="619"/>
      <c r="RZB1961" s="619"/>
      <c r="RZC1961" s="619"/>
      <c r="RZD1961" s="619"/>
      <c r="RZE1961" s="619"/>
      <c r="RZF1961" s="619"/>
      <c r="RZG1961" s="619"/>
      <c r="RZH1961" s="619"/>
      <c r="RZI1961" s="619"/>
      <c r="RZJ1961" s="619"/>
      <c r="RZK1961" s="619"/>
      <c r="RZL1961" s="619"/>
      <c r="RZM1961" s="619"/>
      <c r="RZN1961" s="619"/>
      <c r="RZO1961" s="619"/>
      <c r="RZP1961" s="619"/>
      <c r="RZQ1961" s="619"/>
      <c r="RZR1961" s="619"/>
      <c r="RZS1961" s="619"/>
      <c r="RZT1961" s="619"/>
      <c r="RZU1961" s="619"/>
      <c r="RZV1961" s="619"/>
      <c r="RZW1961" s="619"/>
      <c r="RZX1961" s="619"/>
      <c r="RZY1961" s="619"/>
      <c r="RZZ1961" s="619"/>
      <c r="SAA1961" s="619"/>
      <c r="SAB1961" s="619"/>
      <c r="SAC1961" s="619"/>
      <c r="SAD1961" s="619"/>
      <c r="SAE1961" s="619"/>
      <c r="SAF1961" s="619"/>
      <c r="SAG1961" s="619"/>
      <c r="SAH1961" s="619"/>
      <c r="SAI1961" s="619"/>
      <c r="SAJ1961" s="619"/>
      <c r="SAK1961" s="619"/>
      <c r="SAL1961" s="619"/>
      <c r="SAM1961" s="619"/>
      <c r="SAN1961" s="619"/>
      <c r="SAO1961" s="619"/>
      <c r="SAP1961" s="619"/>
      <c r="SAQ1961" s="619"/>
      <c r="SAR1961" s="619"/>
      <c r="SAS1961" s="619"/>
      <c r="SAT1961" s="619"/>
      <c r="SAU1961" s="619"/>
      <c r="SAV1961" s="619"/>
      <c r="SAW1961" s="619"/>
      <c r="SAX1961" s="619"/>
      <c r="SAY1961" s="619"/>
      <c r="SAZ1961" s="619"/>
      <c r="SBA1961" s="619"/>
      <c r="SBB1961" s="619"/>
      <c r="SBC1961" s="619"/>
      <c r="SBD1961" s="619"/>
      <c r="SBE1961" s="619"/>
      <c r="SBF1961" s="619"/>
      <c r="SBG1961" s="619"/>
      <c r="SBH1961" s="619"/>
      <c r="SBI1961" s="619"/>
      <c r="SBJ1961" s="619"/>
      <c r="SBK1961" s="619"/>
      <c r="SBL1961" s="619"/>
      <c r="SBM1961" s="619"/>
      <c r="SBN1961" s="619"/>
      <c r="SBO1961" s="619"/>
      <c r="SBP1961" s="619"/>
      <c r="SBQ1961" s="619"/>
      <c r="SBR1961" s="619"/>
      <c r="SBS1961" s="619"/>
      <c r="SBT1961" s="619"/>
      <c r="SBU1961" s="619"/>
      <c r="SBV1961" s="619"/>
      <c r="SBW1961" s="619"/>
      <c r="SBX1961" s="619"/>
      <c r="SBY1961" s="619"/>
      <c r="SBZ1961" s="619"/>
      <c r="SCA1961" s="619"/>
      <c r="SCB1961" s="619"/>
      <c r="SCC1961" s="619"/>
      <c r="SCD1961" s="619"/>
      <c r="SCE1961" s="619"/>
      <c r="SCF1961" s="619"/>
      <c r="SCG1961" s="619"/>
      <c r="SCH1961" s="619"/>
      <c r="SCI1961" s="619"/>
      <c r="SCJ1961" s="619"/>
      <c r="SCK1961" s="619"/>
      <c r="SCL1961" s="619"/>
      <c r="SCM1961" s="619"/>
      <c r="SCN1961" s="619"/>
      <c r="SCO1961" s="619"/>
      <c r="SCP1961" s="619"/>
      <c r="SCQ1961" s="619"/>
      <c r="SCR1961" s="619"/>
      <c r="SCS1961" s="619"/>
      <c r="SCT1961" s="619"/>
      <c r="SCU1961" s="619"/>
      <c r="SCV1961" s="619"/>
      <c r="SCW1961" s="619"/>
      <c r="SCX1961" s="619"/>
      <c r="SCY1961" s="619"/>
      <c r="SCZ1961" s="619"/>
      <c r="SDA1961" s="619"/>
      <c r="SDB1961" s="619"/>
      <c r="SDC1961" s="619"/>
      <c r="SDD1961" s="619"/>
      <c r="SDE1961" s="619"/>
      <c r="SDF1961" s="619"/>
      <c r="SDG1961" s="619"/>
      <c r="SDH1961" s="619"/>
      <c r="SDI1961" s="619"/>
      <c r="SDJ1961" s="619"/>
      <c r="SDK1961" s="619"/>
      <c r="SDL1961" s="619"/>
      <c r="SDM1961" s="619"/>
      <c r="SDN1961" s="619"/>
      <c r="SDO1961" s="619"/>
      <c r="SDP1961" s="619"/>
      <c r="SDQ1961" s="619"/>
      <c r="SDR1961" s="619"/>
      <c r="SDS1961" s="619"/>
      <c r="SDT1961" s="619"/>
      <c r="SDU1961" s="619"/>
      <c r="SDV1961" s="619"/>
      <c r="SDW1961" s="619"/>
      <c r="SDX1961" s="619"/>
      <c r="SDY1961" s="619"/>
      <c r="SDZ1961" s="619"/>
      <c r="SEA1961" s="619"/>
      <c r="SEB1961" s="619"/>
      <c r="SEC1961" s="619"/>
      <c r="SED1961" s="619"/>
      <c r="SEE1961" s="619"/>
      <c r="SEF1961" s="619"/>
      <c r="SEG1961" s="619"/>
      <c r="SEH1961" s="619"/>
      <c r="SEI1961" s="619"/>
      <c r="SEJ1961" s="619"/>
      <c r="SEK1961" s="619"/>
      <c r="SEL1961" s="619"/>
      <c r="SEM1961" s="619"/>
      <c r="SEN1961" s="619"/>
      <c r="SEO1961" s="619"/>
      <c r="SEP1961" s="619"/>
      <c r="SEQ1961" s="619"/>
      <c r="SER1961" s="619"/>
      <c r="SES1961" s="619"/>
      <c r="SET1961" s="619"/>
      <c r="SEU1961" s="619"/>
      <c r="SEV1961" s="619"/>
      <c r="SEW1961" s="619"/>
      <c r="SEX1961" s="619"/>
      <c r="SEY1961" s="619"/>
      <c r="SEZ1961" s="619"/>
      <c r="SFA1961" s="619"/>
      <c r="SFB1961" s="619"/>
      <c r="SFC1961" s="619"/>
      <c r="SFD1961" s="619"/>
      <c r="SFE1961" s="619"/>
      <c r="SFF1961" s="619"/>
      <c r="SFG1961" s="619"/>
      <c r="SFH1961" s="619"/>
      <c r="SFI1961" s="619"/>
      <c r="SFJ1961" s="619"/>
      <c r="SFK1961" s="619"/>
      <c r="SFL1961" s="619"/>
      <c r="SFM1961" s="619"/>
      <c r="SFN1961" s="619"/>
      <c r="SFO1961" s="619"/>
      <c r="SFP1961" s="619"/>
      <c r="SFQ1961" s="619"/>
      <c r="SFR1961" s="619"/>
      <c r="SFS1961" s="619"/>
      <c r="SFT1961" s="619"/>
      <c r="SFU1961" s="619"/>
      <c r="SFV1961" s="619"/>
      <c r="SFW1961" s="619"/>
      <c r="SFX1961" s="619"/>
      <c r="SFY1961" s="619"/>
      <c r="SFZ1961" s="619"/>
      <c r="SGA1961" s="619"/>
      <c r="SGB1961" s="619"/>
      <c r="SGC1961" s="619"/>
      <c r="SGD1961" s="619"/>
      <c r="SGE1961" s="619"/>
      <c r="SGF1961" s="619"/>
      <c r="SGG1961" s="619"/>
      <c r="SGH1961" s="619"/>
      <c r="SGI1961" s="619"/>
      <c r="SGJ1961" s="619"/>
      <c r="SGK1961" s="619"/>
      <c r="SGL1961" s="619"/>
      <c r="SGM1961" s="619"/>
      <c r="SGN1961" s="619"/>
      <c r="SGO1961" s="619"/>
      <c r="SGP1961" s="619"/>
      <c r="SGQ1961" s="619"/>
      <c r="SGR1961" s="619"/>
      <c r="SGS1961" s="619"/>
      <c r="SGT1961" s="619"/>
      <c r="SGU1961" s="619"/>
      <c r="SGV1961" s="619"/>
      <c r="SGW1961" s="619"/>
      <c r="SGX1961" s="619"/>
      <c r="SGY1961" s="619"/>
      <c r="SGZ1961" s="619"/>
      <c r="SHA1961" s="619"/>
      <c r="SHB1961" s="619"/>
      <c r="SHC1961" s="619"/>
      <c r="SHD1961" s="619"/>
      <c r="SHE1961" s="619"/>
      <c r="SHF1961" s="619"/>
      <c r="SHG1961" s="619"/>
      <c r="SHH1961" s="619"/>
      <c r="SHI1961" s="619"/>
      <c r="SHJ1961" s="619"/>
      <c r="SHK1961" s="619"/>
      <c r="SHL1961" s="619"/>
      <c r="SHM1961" s="619"/>
      <c r="SHN1961" s="619"/>
      <c r="SHO1961" s="619"/>
      <c r="SHP1961" s="619"/>
      <c r="SHQ1961" s="619"/>
      <c r="SHR1961" s="619"/>
      <c r="SHS1961" s="619"/>
      <c r="SHT1961" s="619"/>
      <c r="SHU1961" s="619"/>
      <c r="SHV1961" s="619"/>
      <c r="SHW1961" s="619"/>
      <c r="SHX1961" s="619"/>
      <c r="SHY1961" s="619"/>
      <c r="SHZ1961" s="619"/>
      <c r="SIA1961" s="619"/>
      <c r="SIB1961" s="619"/>
      <c r="SIC1961" s="619"/>
      <c r="SID1961" s="619"/>
      <c r="SIE1961" s="619"/>
      <c r="SIF1961" s="619"/>
      <c r="SIG1961" s="619"/>
      <c r="SIH1961" s="619"/>
      <c r="SII1961" s="619"/>
      <c r="SIJ1961" s="619"/>
      <c r="SIK1961" s="619"/>
      <c r="SIL1961" s="619"/>
      <c r="SIM1961" s="619"/>
      <c r="SIN1961" s="619"/>
      <c r="SIO1961" s="619"/>
      <c r="SIP1961" s="619"/>
      <c r="SIQ1961" s="619"/>
      <c r="SIR1961" s="619"/>
      <c r="SIS1961" s="619"/>
      <c r="SIT1961" s="619"/>
      <c r="SIU1961" s="619"/>
      <c r="SIV1961" s="619"/>
      <c r="SIW1961" s="619"/>
      <c r="SIX1961" s="619"/>
      <c r="SIY1961" s="619"/>
      <c r="SIZ1961" s="619"/>
      <c r="SJA1961" s="619"/>
      <c r="SJB1961" s="619"/>
      <c r="SJC1961" s="619"/>
      <c r="SJD1961" s="619"/>
      <c r="SJE1961" s="619"/>
      <c r="SJF1961" s="619"/>
      <c r="SJG1961" s="619"/>
      <c r="SJH1961" s="619"/>
      <c r="SJI1961" s="619"/>
      <c r="SJJ1961" s="619"/>
      <c r="SJK1961" s="619"/>
      <c r="SJL1961" s="619"/>
      <c r="SJM1961" s="619"/>
      <c r="SJN1961" s="619"/>
      <c r="SJO1961" s="619"/>
      <c r="SJP1961" s="619"/>
      <c r="SJQ1961" s="619"/>
      <c r="SJR1961" s="619"/>
      <c r="SJS1961" s="619"/>
      <c r="SJT1961" s="619"/>
      <c r="SJU1961" s="619"/>
      <c r="SJV1961" s="619"/>
      <c r="SJW1961" s="619"/>
      <c r="SJX1961" s="619"/>
      <c r="SJY1961" s="619"/>
      <c r="SJZ1961" s="619"/>
      <c r="SKA1961" s="619"/>
      <c r="SKB1961" s="619"/>
      <c r="SKC1961" s="619"/>
      <c r="SKD1961" s="619"/>
      <c r="SKE1961" s="619"/>
      <c r="SKF1961" s="619"/>
      <c r="SKG1961" s="619"/>
      <c r="SKH1961" s="619"/>
      <c r="SKI1961" s="619"/>
      <c r="SKJ1961" s="619"/>
      <c r="SKK1961" s="619"/>
      <c r="SKL1961" s="619"/>
      <c r="SKM1961" s="619"/>
      <c r="SKN1961" s="619"/>
      <c r="SKO1961" s="619"/>
      <c r="SKP1961" s="619"/>
      <c r="SKQ1961" s="619"/>
      <c r="SKR1961" s="619"/>
      <c r="SKS1961" s="619"/>
      <c r="SKT1961" s="619"/>
      <c r="SKU1961" s="619"/>
      <c r="SKV1961" s="619"/>
      <c r="SKW1961" s="619"/>
      <c r="SKX1961" s="619"/>
      <c r="SKY1961" s="619"/>
      <c r="SKZ1961" s="619"/>
      <c r="SLA1961" s="619"/>
      <c r="SLB1961" s="619"/>
      <c r="SLC1961" s="619"/>
      <c r="SLD1961" s="619"/>
      <c r="SLE1961" s="619"/>
      <c r="SLF1961" s="619"/>
      <c r="SLG1961" s="619"/>
      <c r="SLH1961" s="619"/>
      <c r="SLI1961" s="619"/>
      <c r="SLJ1961" s="619"/>
      <c r="SLK1961" s="619"/>
      <c r="SLL1961" s="619"/>
      <c r="SLM1961" s="619"/>
      <c r="SLN1961" s="619"/>
      <c r="SLO1961" s="619"/>
      <c r="SLP1961" s="619"/>
      <c r="SLQ1961" s="619"/>
      <c r="SLR1961" s="619"/>
      <c r="SLS1961" s="619"/>
      <c r="SLT1961" s="619"/>
      <c r="SLU1961" s="619"/>
      <c r="SLV1961" s="619"/>
      <c r="SLW1961" s="619"/>
      <c r="SLX1961" s="619"/>
      <c r="SLY1961" s="619"/>
      <c r="SLZ1961" s="619"/>
      <c r="SMA1961" s="619"/>
      <c r="SMB1961" s="619"/>
      <c r="SMC1961" s="619"/>
      <c r="SMD1961" s="619"/>
      <c r="SME1961" s="619"/>
      <c r="SMF1961" s="619"/>
      <c r="SMG1961" s="619"/>
      <c r="SMH1961" s="619"/>
      <c r="SMI1961" s="619"/>
      <c r="SMJ1961" s="619"/>
      <c r="SMK1961" s="619"/>
      <c r="SML1961" s="619"/>
      <c r="SMM1961" s="619"/>
      <c r="SMN1961" s="619"/>
      <c r="SMO1961" s="619"/>
      <c r="SMP1961" s="619"/>
      <c r="SMQ1961" s="619"/>
      <c r="SMR1961" s="619"/>
      <c r="SMS1961" s="619"/>
      <c r="SMT1961" s="619"/>
      <c r="SMU1961" s="619"/>
      <c r="SMV1961" s="619"/>
      <c r="SMW1961" s="619"/>
      <c r="SMX1961" s="619"/>
      <c r="SMY1961" s="619"/>
      <c r="SMZ1961" s="619"/>
      <c r="SNA1961" s="619"/>
      <c r="SNB1961" s="619"/>
      <c r="SNC1961" s="619"/>
      <c r="SND1961" s="619"/>
      <c r="SNE1961" s="619"/>
      <c r="SNF1961" s="619"/>
      <c r="SNG1961" s="619"/>
      <c r="SNH1961" s="619"/>
      <c r="SNI1961" s="619"/>
      <c r="SNJ1961" s="619"/>
      <c r="SNK1961" s="619"/>
      <c r="SNL1961" s="619"/>
      <c r="SNM1961" s="619"/>
      <c r="SNN1961" s="619"/>
      <c r="SNO1961" s="619"/>
      <c r="SNP1961" s="619"/>
      <c r="SNQ1961" s="619"/>
      <c r="SNR1961" s="619"/>
      <c r="SNS1961" s="619"/>
      <c r="SNT1961" s="619"/>
      <c r="SNU1961" s="619"/>
      <c r="SNV1961" s="619"/>
      <c r="SNW1961" s="619"/>
      <c r="SNX1961" s="619"/>
      <c r="SNY1961" s="619"/>
      <c r="SNZ1961" s="619"/>
      <c r="SOA1961" s="619"/>
      <c r="SOB1961" s="619"/>
      <c r="SOC1961" s="619"/>
      <c r="SOD1961" s="619"/>
      <c r="SOE1961" s="619"/>
      <c r="SOF1961" s="619"/>
      <c r="SOG1961" s="619"/>
      <c r="SOH1961" s="619"/>
      <c r="SOI1961" s="619"/>
      <c r="SOJ1961" s="619"/>
      <c r="SOK1961" s="619"/>
      <c r="SOL1961" s="619"/>
      <c r="SOM1961" s="619"/>
      <c r="SON1961" s="619"/>
      <c r="SOO1961" s="619"/>
      <c r="SOP1961" s="619"/>
      <c r="SOQ1961" s="619"/>
      <c r="SOR1961" s="619"/>
      <c r="SOS1961" s="619"/>
      <c r="SOT1961" s="619"/>
      <c r="SOU1961" s="619"/>
      <c r="SOV1961" s="619"/>
      <c r="SOW1961" s="619"/>
      <c r="SOX1961" s="619"/>
      <c r="SOY1961" s="619"/>
      <c r="SOZ1961" s="619"/>
      <c r="SPA1961" s="619"/>
      <c r="SPB1961" s="619"/>
      <c r="SPC1961" s="619"/>
      <c r="SPD1961" s="619"/>
      <c r="SPE1961" s="619"/>
      <c r="SPF1961" s="619"/>
      <c r="SPG1961" s="619"/>
      <c r="SPH1961" s="619"/>
      <c r="SPI1961" s="619"/>
      <c r="SPJ1961" s="619"/>
      <c r="SPK1961" s="619"/>
      <c r="SPL1961" s="619"/>
      <c r="SPM1961" s="619"/>
      <c r="SPN1961" s="619"/>
      <c r="SPO1961" s="619"/>
      <c r="SPP1961" s="619"/>
      <c r="SPQ1961" s="619"/>
      <c r="SPR1961" s="619"/>
      <c r="SPS1961" s="619"/>
      <c r="SPT1961" s="619"/>
      <c r="SPU1961" s="619"/>
      <c r="SPV1961" s="619"/>
      <c r="SPW1961" s="619"/>
      <c r="SPX1961" s="619"/>
      <c r="SPY1961" s="619"/>
      <c r="SPZ1961" s="619"/>
      <c r="SQA1961" s="619"/>
      <c r="SQB1961" s="619"/>
      <c r="SQC1961" s="619"/>
      <c r="SQD1961" s="619"/>
      <c r="SQE1961" s="619"/>
      <c r="SQF1961" s="619"/>
      <c r="SQG1961" s="619"/>
      <c r="SQH1961" s="619"/>
      <c r="SQI1961" s="619"/>
      <c r="SQJ1961" s="619"/>
      <c r="SQK1961" s="619"/>
      <c r="SQL1961" s="619"/>
      <c r="SQM1961" s="619"/>
      <c r="SQN1961" s="619"/>
      <c r="SQO1961" s="619"/>
      <c r="SQP1961" s="619"/>
      <c r="SQQ1961" s="619"/>
      <c r="SQR1961" s="619"/>
      <c r="SQS1961" s="619"/>
      <c r="SQT1961" s="619"/>
      <c r="SQU1961" s="619"/>
      <c r="SQV1961" s="619"/>
      <c r="SQW1961" s="619"/>
      <c r="SQX1961" s="619"/>
      <c r="SQY1961" s="619"/>
      <c r="SQZ1961" s="619"/>
      <c r="SRA1961" s="619"/>
      <c r="SRB1961" s="619"/>
      <c r="SRC1961" s="619"/>
      <c r="SRD1961" s="619"/>
      <c r="SRE1961" s="619"/>
      <c r="SRF1961" s="619"/>
      <c r="SRG1961" s="619"/>
      <c r="SRH1961" s="619"/>
      <c r="SRI1961" s="619"/>
      <c r="SRJ1961" s="619"/>
      <c r="SRK1961" s="619"/>
      <c r="SRL1961" s="619"/>
      <c r="SRM1961" s="619"/>
      <c r="SRN1961" s="619"/>
      <c r="SRO1961" s="619"/>
      <c r="SRP1961" s="619"/>
      <c r="SRQ1961" s="619"/>
      <c r="SRR1961" s="619"/>
      <c r="SRS1961" s="619"/>
      <c r="SRT1961" s="619"/>
      <c r="SRU1961" s="619"/>
      <c r="SRV1961" s="619"/>
      <c r="SRW1961" s="619"/>
      <c r="SRX1961" s="619"/>
      <c r="SRY1961" s="619"/>
      <c r="SRZ1961" s="619"/>
      <c r="SSA1961" s="619"/>
      <c r="SSB1961" s="619"/>
      <c r="SSC1961" s="619"/>
      <c r="SSD1961" s="619"/>
      <c r="SSE1961" s="619"/>
      <c r="SSF1961" s="619"/>
      <c r="SSG1961" s="619"/>
      <c r="SSH1961" s="619"/>
      <c r="SSI1961" s="619"/>
      <c r="SSJ1961" s="619"/>
      <c r="SSK1961" s="619"/>
      <c r="SSL1961" s="619"/>
      <c r="SSM1961" s="619"/>
      <c r="SSN1961" s="619"/>
      <c r="SSO1961" s="619"/>
      <c r="SSP1961" s="619"/>
      <c r="SSQ1961" s="619"/>
      <c r="SSR1961" s="619"/>
      <c r="SSS1961" s="619"/>
      <c r="SST1961" s="619"/>
      <c r="SSU1961" s="619"/>
      <c r="SSV1961" s="619"/>
      <c r="SSW1961" s="619"/>
      <c r="SSX1961" s="619"/>
      <c r="SSY1961" s="619"/>
      <c r="SSZ1961" s="619"/>
      <c r="STA1961" s="619"/>
      <c r="STB1961" s="619"/>
      <c r="STC1961" s="619"/>
      <c r="STD1961" s="619"/>
      <c r="STE1961" s="619"/>
      <c r="STF1961" s="619"/>
      <c r="STG1961" s="619"/>
      <c r="STH1961" s="619"/>
      <c r="STI1961" s="619"/>
      <c r="STJ1961" s="619"/>
      <c r="STK1961" s="619"/>
      <c r="STL1961" s="619"/>
      <c r="STM1961" s="619"/>
      <c r="STN1961" s="619"/>
      <c r="STO1961" s="619"/>
      <c r="STP1961" s="619"/>
      <c r="STQ1961" s="619"/>
      <c r="STR1961" s="619"/>
      <c r="STS1961" s="619"/>
      <c r="STT1961" s="619"/>
      <c r="STU1961" s="619"/>
      <c r="STV1961" s="619"/>
      <c r="STW1961" s="619"/>
      <c r="STX1961" s="619"/>
      <c r="STY1961" s="619"/>
      <c r="STZ1961" s="619"/>
      <c r="SUA1961" s="619"/>
      <c r="SUB1961" s="619"/>
      <c r="SUC1961" s="619"/>
      <c r="SUD1961" s="619"/>
      <c r="SUE1961" s="619"/>
      <c r="SUF1961" s="619"/>
      <c r="SUG1961" s="619"/>
      <c r="SUH1961" s="619"/>
      <c r="SUI1961" s="619"/>
      <c r="SUJ1961" s="619"/>
      <c r="SUK1961" s="619"/>
      <c r="SUL1961" s="619"/>
      <c r="SUM1961" s="619"/>
      <c r="SUN1961" s="619"/>
      <c r="SUO1961" s="619"/>
      <c r="SUP1961" s="619"/>
      <c r="SUQ1961" s="619"/>
      <c r="SUR1961" s="619"/>
      <c r="SUS1961" s="619"/>
      <c r="SUT1961" s="619"/>
      <c r="SUU1961" s="619"/>
      <c r="SUV1961" s="619"/>
      <c r="SUW1961" s="619"/>
      <c r="SUX1961" s="619"/>
      <c r="SUY1961" s="619"/>
      <c r="SUZ1961" s="619"/>
      <c r="SVA1961" s="619"/>
      <c r="SVB1961" s="619"/>
      <c r="SVC1961" s="619"/>
      <c r="SVD1961" s="619"/>
      <c r="SVE1961" s="619"/>
      <c r="SVF1961" s="619"/>
      <c r="SVG1961" s="619"/>
      <c r="SVH1961" s="619"/>
      <c r="SVI1961" s="619"/>
      <c r="SVJ1961" s="619"/>
      <c r="SVK1961" s="619"/>
      <c r="SVL1961" s="619"/>
      <c r="SVM1961" s="619"/>
      <c r="SVN1961" s="619"/>
      <c r="SVO1961" s="619"/>
      <c r="SVP1961" s="619"/>
      <c r="SVQ1961" s="619"/>
      <c r="SVR1961" s="619"/>
      <c r="SVS1961" s="619"/>
      <c r="SVT1961" s="619"/>
      <c r="SVU1961" s="619"/>
      <c r="SVV1961" s="619"/>
      <c r="SVW1961" s="619"/>
      <c r="SVX1961" s="619"/>
      <c r="SVY1961" s="619"/>
      <c r="SVZ1961" s="619"/>
      <c r="SWA1961" s="619"/>
      <c r="SWB1961" s="619"/>
      <c r="SWC1961" s="619"/>
      <c r="SWD1961" s="619"/>
      <c r="SWE1961" s="619"/>
      <c r="SWF1961" s="619"/>
      <c r="SWG1961" s="619"/>
      <c r="SWH1961" s="619"/>
      <c r="SWI1961" s="619"/>
      <c r="SWJ1961" s="619"/>
      <c r="SWK1961" s="619"/>
      <c r="SWL1961" s="619"/>
      <c r="SWM1961" s="619"/>
      <c r="SWN1961" s="619"/>
      <c r="SWO1961" s="619"/>
      <c r="SWP1961" s="619"/>
      <c r="SWQ1961" s="619"/>
      <c r="SWR1961" s="619"/>
      <c r="SWS1961" s="619"/>
      <c r="SWT1961" s="619"/>
      <c r="SWU1961" s="619"/>
      <c r="SWV1961" s="619"/>
      <c r="SWW1961" s="619"/>
      <c r="SWX1961" s="619"/>
      <c r="SWY1961" s="619"/>
      <c r="SWZ1961" s="619"/>
      <c r="SXA1961" s="619"/>
      <c r="SXB1961" s="619"/>
      <c r="SXC1961" s="619"/>
      <c r="SXD1961" s="619"/>
      <c r="SXE1961" s="619"/>
      <c r="SXF1961" s="619"/>
      <c r="SXG1961" s="619"/>
      <c r="SXH1961" s="619"/>
      <c r="SXI1961" s="619"/>
      <c r="SXJ1961" s="619"/>
      <c r="SXK1961" s="619"/>
      <c r="SXL1961" s="619"/>
      <c r="SXM1961" s="619"/>
      <c r="SXN1961" s="619"/>
      <c r="SXO1961" s="619"/>
      <c r="SXP1961" s="619"/>
      <c r="SXQ1961" s="619"/>
      <c r="SXR1961" s="619"/>
      <c r="SXS1961" s="619"/>
      <c r="SXT1961" s="619"/>
      <c r="SXU1961" s="619"/>
      <c r="SXV1961" s="619"/>
      <c r="SXW1961" s="619"/>
      <c r="SXX1961" s="619"/>
      <c r="SXY1961" s="619"/>
      <c r="SXZ1961" s="619"/>
      <c r="SYA1961" s="619"/>
      <c r="SYB1961" s="619"/>
      <c r="SYC1961" s="619"/>
      <c r="SYD1961" s="619"/>
      <c r="SYE1961" s="619"/>
      <c r="SYF1961" s="619"/>
      <c r="SYG1961" s="619"/>
      <c r="SYH1961" s="619"/>
      <c r="SYI1961" s="619"/>
      <c r="SYJ1961" s="619"/>
      <c r="SYK1961" s="619"/>
      <c r="SYL1961" s="619"/>
      <c r="SYM1961" s="619"/>
      <c r="SYN1961" s="619"/>
      <c r="SYO1961" s="619"/>
      <c r="SYP1961" s="619"/>
      <c r="SYQ1961" s="619"/>
      <c r="SYR1961" s="619"/>
      <c r="SYS1961" s="619"/>
      <c r="SYT1961" s="619"/>
      <c r="SYU1961" s="619"/>
      <c r="SYV1961" s="619"/>
      <c r="SYW1961" s="619"/>
      <c r="SYX1961" s="619"/>
      <c r="SYY1961" s="619"/>
      <c r="SYZ1961" s="619"/>
      <c r="SZA1961" s="619"/>
      <c r="SZB1961" s="619"/>
      <c r="SZC1961" s="619"/>
      <c r="SZD1961" s="619"/>
      <c r="SZE1961" s="619"/>
      <c r="SZF1961" s="619"/>
      <c r="SZG1961" s="619"/>
      <c r="SZH1961" s="619"/>
      <c r="SZI1961" s="619"/>
      <c r="SZJ1961" s="619"/>
      <c r="SZK1961" s="619"/>
      <c r="SZL1961" s="619"/>
      <c r="SZM1961" s="619"/>
      <c r="SZN1961" s="619"/>
      <c r="SZO1961" s="619"/>
      <c r="SZP1961" s="619"/>
      <c r="SZQ1961" s="619"/>
      <c r="SZR1961" s="619"/>
      <c r="SZS1961" s="619"/>
      <c r="SZT1961" s="619"/>
      <c r="SZU1961" s="619"/>
      <c r="SZV1961" s="619"/>
      <c r="SZW1961" s="619"/>
      <c r="SZX1961" s="619"/>
      <c r="SZY1961" s="619"/>
      <c r="SZZ1961" s="619"/>
      <c r="TAA1961" s="619"/>
      <c r="TAB1961" s="619"/>
      <c r="TAC1961" s="619"/>
      <c r="TAD1961" s="619"/>
      <c r="TAE1961" s="619"/>
      <c r="TAF1961" s="619"/>
      <c r="TAG1961" s="619"/>
      <c r="TAH1961" s="619"/>
      <c r="TAI1961" s="619"/>
      <c r="TAJ1961" s="619"/>
      <c r="TAK1961" s="619"/>
      <c r="TAL1961" s="619"/>
      <c r="TAM1961" s="619"/>
      <c r="TAN1961" s="619"/>
      <c r="TAO1961" s="619"/>
      <c r="TAP1961" s="619"/>
      <c r="TAQ1961" s="619"/>
      <c r="TAR1961" s="619"/>
      <c r="TAS1961" s="619"/>
      <c r="TAT1961" s="619"/>
      <c r="TAU1961" s="619"/>
      <c r="TAV1961" s="619"/>
      <c r="TAW1961" s="619"/>
      <c r="TAX1961" s="619"/>
      <c r="TAY1961" s="619"/>
      <c r="TAZ1961" s="619"/>
      <c r="TBA1961" s="619"/>
      <c r="TBB1961" s="619"/>
      <c r="TBC1961" s="619"/>
      <c r="TBD1961" s="619"/>
      <c r="TBE1961" s="619"/>
      <c r="TBF1961" s="619"/>
      <c r="TBG1961" s="619"/>
      <c r="TBH1961" s="619"/>
      <c r="TBI1961" s="619"/>
      <c r="TBJ1961" s="619"/>
      <c r="TBK1961" s="619"/>
      <c r="TBL1961" s="619"/>
      <c r="TBM1961" s="619"/>
      <c r="TBN1961" s="619"/>
      <c r="TBO1961" s="619"/>
      <c r="TBP1961" s="619"/>
      <c r="TBQ1961" s="619"/>
      <c r="TBR1961" s="619"/>
      <c r="TBS1961" s="619"/>
      <c r="TBT1961" s="619"/>
      <c r="TBU1961" s="619"/>
      <c r="TBV1961" s="619"/>
      <c r="TBW1961" s="619"/>
      <c r="TBX1961" s="619"/>
      <c r="TBY1961" s="619"/>
      <c r="TBZ1961" s="619"/>
      <c r="TCA1961" s="619"/>
      <c r="TCB1961" s="619"/>
      <c r="TCC1961" s="619"/>
      <c r="TCD1961" s="619"/>
      <c r="TCE1961" s="619"/>
      <c r="TCF1961" s="619"/>
      <c r="TCG1961" s="619"/>
      <c r="TCH1961" s="619"/>
      <c r="TCI1961" s="619"/>
      <c r="TCJ1961" s="619"/>
      <c r="TCK1961" s="619"/>
      <c r="TCL1961" s="619"/>
      <c r="TCM1961" s="619"/>
      <c r="TCN1961" s="619"/>
      <c r="TCO1961" s="619"/>
      <c r="TCP1961" s="619"/>
      <c r="TCQ1961" s="619"/>
      <c r="TCR1961" s="619"/>
      <c r="TCS1961" s="619"/>
      <c r="TCT1961" s="619"/>
      <c r="TCU1961" s="619"/>
      <c r="TCV1961" s="619"/>
      <c r="TCW1961" s="619"/>
      <c r="TCX1961" s="619"/>
      <c r="TCY1961" s="619"/>
      <c r="TCZ1961" s="619"/>
      <c r="TDA1961" s="619"/>
      <c r="TDB1961" s="619"/>
      <c r="TDC1961" s="619"/>
      <c r="TDD1961" s="619"/>
      <c r="TDE1961" s="619"/>
      <c r="TDF1961" s="619"/>
      <c r="TDG1961" s="619"/>
      <c r="TDH1961" s="619"/>
      <c r="TDI1961" s="619"/>
      <c r="TDJ1961" s="619"/>
      <c r="TDK1961" s="619"/>
      <c r="TDL1961" s="619"/>
      <c r="TDM1961" s="619"/>
      <c r="TDN1961" s="619"/>
      <c r="TDO1961" s="619"/>
      <c r="TDP1961" s="619"/>
      <c r="TDQ1961" s="619"/>
      <c r="TDR1961" s="619"/>
      <c r="TDS1961" s="619"/>
      <c r="TDT1961" s="619"/>
      <c r="TDU1961" s="619"/>
      <c r="TDV1961" s="619"/>
      <c r="TDW1961" s="619"/>
      <c r="TDX1961" s="619"/>
      <c r="TDY1961" s="619"/>
      <c r="TDZ1961" s="619"/>
      <c r="TEA1961" s="619"/>
      <c r="TEB1961" s="619"/>
      <c r="TEC1961" s="619"/>
      <c r="TED1961" s="619"/>
      <c r="TEE1961" s="619"/>
      <c r="TEF1961" s="619"/>
      <c r="TEG1961" s="619"/>
      <c r="TEH1961" s="619"/>
      <c r="TEI1961" s="619"/>
      <c r="TEJ1961" s="619"/>
      <c r="TEK1961" s="619"/>
      <c r="TEL1961" s="619"/>
      <c r="TEM1961" s="619"/>
      <c r="TEN1961" s="619"/>
      <c r="TEO1961" s="619"/>
      <c r="TEP1961" s="619"/>
      <c r="TEQ1961" s="619"/>
      <c r="TER1961" s="619"/>
      <c r="TES1961" s="619"/>
      <c r="TET1961" s="619"/>
      <c r="TEU1961" s="619"/>
      <c r="TEV1961" s="619"/>
      <c r="TEW1961" s="619"/>
      <c r="TEX1961" s="619"/>
      <c r="TEY1961" s="619"/>
      <c r="TEZ1961" s="619"/>
      <c r="TFA1961" s="619"/>
      <c r="TFB1961" s="619"/>
      <c r="TFC1961" s="619"/>
      <c r="TFD1961" s="619"/>
      <c r="TFE1961" s="619"/>
      <c r="TFF1961" s="619"/>
      <c r="TFG1961" s="619"/>
      <c r="TFH1961" s="619"/>
      <c r="TFI1961" s="619"/>
      <c r="TFJ1961" s="619"/>
      <c r="TFK1961" s="619"/>
      <c r="TFL1961" s="619"/>
      <c r="TFM1961" s="619"/>
      <c r="TFN1961" s="619"/>
      <c r="TFO1961" s="619"/>
      <c r="TFP1961" s="619"/>
      <c r="TFQ1961" s="619"/>
      <c r="TFR1961" s="619"/>
      <c r="TFS1961" s="619"/>
      <c r="TFT1961" s="619"/>
      <c r="TFU1961" s="619"/>
      <c r="TFV1961" s="619"/>
      <c r="TFW1961" s="619"/>
      <c r="TFX1961" s="619"/>
      <c r="TFY1961" s="619"/>
      <c r="TFZ1961" s="619"/>
      <c r="TGA1961" s="619"/>
      <c r="TGB1961" s="619"/>
      <c r="TGC1961" s="619"/>
      <c r="TGD1961" s="619"/>
      <c r="TGE1961" s="619"/>
      <c r="TGF1961" s="619"/>
      <c r="TGG1961" s="619"/>
      <c r="TGH1961" s="619"/>
      <c r="TGI1961" s="619"/>
      <c r="TGJ1961" s="619"/>
      <c r="TGK1961" s="619"/>
      <c r="TGL1961" s="619"/>
      <c r="TGM1961" s="619"/>
      <c r="TGN1961" s="619"/>
      <c r="TGO1961" s="619"/>
      <c r="TGP1961" s="619"/>
      <c r="TGQ1961" s="619"/>
      <c r="TGR1961" s="619"/>
      <c r="TGS1961" s="619"/>
      <c r="TGT1961" s="619"/>
      <c r="TGU1961" s="619"/>
      <c r="TGV1961" s="619"/>
      <c r="TGW1961" s="619"/>
      <c r="TGX1961" s="619"/>
      <c r="TGY1961" s="619"/>
      <c r="TGZ1961" s="619"/>
      <c r="THA1961" s="619"/>
      <c r="THB1961" s="619"/>
      <c r="THC1961" s="619"/>
      <c r="THD1961" s="619"/>
      <c r="THE1961" s="619"/>
      <c r="THF1961" s="619"/>
      <c r="THG1961" s="619"/>
      <c r="THH1961" s="619"/>
      <c r="THI1961" s="619"/>
      <c r="THJ1961" s="619"/>
      <c r="THK1961" s="619"/>
      <c r="THL1961" s="619"/>
      <c r="THM1961" s="619"/>
      <c r="THN1961" s="619"/>
      <c r="THO1961" s="619"/>
      <c r="THP1961" s="619"/>
      <c r="THQ1961" s="619"/>
      <c r="THR1961" s="619"/>
      <c r="THS1961" s="619"/>
      <c r="THT1961" s="619"/>
      <c r="THU1961" s="619"/>
      <c r="THV1961" s="619"/>
      <c r="THW1961" s="619"/>
      <c r="THX1961" s="619"/>
      <c r="THY1961" s="619"/>
      <c r="THZ1961" s="619"/>
      <c r="TIA1961" s="619"/>
      <c r="TIB1961" s="619"/>
      <c r="TIC1961" s="619"/>
      <c r="TID1961" s="619"/>
      <c r="TIE1961" s="619"/>
      <c r="TIF1961" s="619"/>
      <c r="TIG1961" s="619"/>
      <c r="TIH1961" s="619"/>
      <c r="TII1961" s="619"/>
      <c r="TIJ1961" s="619"/>
      <c r="TIK1961" s="619"/>
      <c r="TIL1961" s="619"/>
      <c r="TIM1961" s="619"/>
      <c r="TIN1961" s="619"/>
      <c r="TIO1961" s="619"/>
      <c r="TIP1961" s="619"/>
      <c r="TIQ1961" s="619"/>
      <c r="TIR1961" s="619"/>
      <c r="TIS1961" s="619"/>
      <c r="TIT1961" s="619"/>
      <c r="TIU1961" s="619"/>
      <c r="TIV1961" s="619"/>
      <c r="TIW1961" s="619"/>
      <c r="TIX1961" s="619"/>
      <c r="TIY1961" s="619"/>
      <c r="TIZ1961" s="619"/>
      <c r="TJA1961" s="619"/>
      <c r="TJB1961" s="619"/>
      <c r="TJC1961" s="619"/>
      <c r="TJD1961" s="619"/>
      <c r="TJE1961" s="619"/>
      <c r="TJF1961" s="619"/>
      <c r="TJG1961" s="619"/>
      <c r="TJH1961" s="619"/>
      <c r="TJI1961" s="619"/>
      <c r="TJJ1961" s="619"/>
      <c r="TJK1961" s="619"/>
      <c r="TJL1961" s="619"/>
      <c r="TJM1961" s="619"/>
      <c r="TJN1961" s="619"/>
      <c r="TJO1961" s="619"/>
      <c r="TJP1961" s="619"/>
      <c r="TJQ1961" s="619"/>
      <c r="TJR1961" s="619"/>
      <c r="TJS1961" s="619"/>
      <c r="TJT1961" s="619"/>
      <c r="TJU1961" s="619"/>
      <c r="TJV1961" s="619"/>
      <c r="TJW1961" s="619"/>
      <c r="TJX1961" s="619"/>
      <c r="TJY1961" s="619"/>
      <c r="TJZ1961" s="619"/>
      <c r="TKA1961" s="619"/>
      <c r="TKB1961" s="619"/>
      <c r="TKC1961" s="619"/>
      <c r="TKD1961" s="619"/>
      <c r="TKE1961" s="619"/>
      <c r="TKF1961" s="619"/>
      <c r="TKG1961" s="619"/>
      <c r="TKH1961" s="619"/>
      <c r="TKI1961" s="619"/>
      <c r="TKJ1961" s="619"/>
      <c r="TKK1961" s="619"/>
      <c r="TKL1961" s="619"/>
      <c r="TKM1961" s="619"/>
      <c r="TKN1961" s="619"/>
      <c r="TKO1961" s="619"/>
      <c r="TKP1961" s="619"/>
      <c r="TKQ1961" s="619"/>
      <c r="TKR1961" s="619"/>
      <c r="TKS1961" s="619"/>
      <c r="TKT1961" s="619"/>
      <c r="TKU1961" s="619"/>
      <c r="TKV1961" s="619"/>
      <c r="TKW1961" s="619"/>
      <c r="TKX1961" s="619"/>
      <c r="TKY1961" s="619"/>
      <c r="TKZ1961" s="619"/>
      <c r="TLA1961" s="619"/>
      <c r="TLB1961" s="619"/>
      <c r="TLC1961" s="619"/>
      <c r="TLD1961" s="619"/>
      <c r="TLE1961" s="619"/>
      <c r="TLF1961" s="619"/>
      <c r="TLG1961" s="619"/>
      <c r="TLH1961" s="619"/>
      <c r="TLI1961" s="619"/>
      <c r="TLJ1961" s="619"/>
      <c r="TLK1961" s="619"/>
      <c r="TLL1961" s="619"/>
      <c r="TLM1961" s="619"/>
      <c r="TLN1961" s="619"/>
      <c r="TLO1961" s="619"/>
      <c r="TLP1961" s="619"/>
      <c r="TLQ1961" s="619"/>
      <c r="TLR1961" s="619"/>
      <c r="TLS1961" s="619"/>
      <c r="TLT1961" s="619"/>
      <c r="TLU1961" s="619"/>
      <c r="TLV1961" s="619"/>
      <c r="TLW1961" s="619"/>
      <c r="TLX1961" s="619"/>
      <c r="TLY1961" s="619"/>
      <c r="TLZ1961" s="619"/>
      <c r="TMA1961" s="619"/>
      <c r="TMB1961" s="619"/>
      <c r="TMC1961" s="619"/>
      <c r="TMD1961" s="619"/>
      <c r="TME1961" s="619"/>
      <c r="TMF1961" s="619"/>
      <c r="TMG1961" s="619"/>
      <c r="TMH1961" s="619"/>
      <c r="TMI1961" s="619"/>
      <c r="TMJ1961" s="619"/>
      <c r="TMK1961" s="619"/>
      <c r="TML1961" s="619"/>
      <c r="TMM1961" s="619"/>
      <c r="TMN1961" s="619"/>
      <c r="TMO1961" s="619"/>
      <c r="TMP1961" s="619"/>
      <c r="TMQ1961" s="619"/>
      <c r="TMR1961" s="619"/>
      <c r="TMS1961" s="619"/>
      <c r="TMT1961" s="619"/>
      <c r="TMU1961" s="619"/>
      <c r="TMV1961" s="619"/>
      <c r="TMW1961" s="619"/>
      <c r="TMX1961" s="619"/>
      <c r="TMY1961" s="619"/>
      <c r="TMZ1961" s="619"/>
      <c r="TNA1961" s="619"/>
      <c r="TNB1961" s="619"/>
      <c r="TNC1961" s="619"/>
      <c r="TND1961" s="619"/>
      <c r="TNE1961" s="619"/>
      <c r="TNF1961" s="619"/>
      <c r="TNG1961" s="619"/>
      <c r="TNH1961" s="619"/>
      <c r="TNI1961" s="619"/>
      <c r="TNJ1961" s="619"/>
      <c r="TNK1961" s="619"/>
      <c r="TNL1961" s="619"/>
      <c r="TNM1961" s="619"/>
      <c r="TNN1961" s="619"/>
      <c r="TNO1961" s="619"/>
      <c r="TNP1961" s="619"/>
      <c r="TNQ1961" s="619"/>
      <c r="TNR1961" s="619"/>
      <c r="TNS1961" s="619"/>
      <c r="TNT1961" s="619"/>
      <c r="TNU1961" s="619"/>
      <c r="TNV1961" s="619"/>
      <c r="TNW1961" s="619"/>
      <c r="TNX1961" s="619"/>
      <c r="TNY1961" s="619"/>
      <c r="TNZ1961" s="619"/>
      <c r="TOA1961" s="619"/>
      <c r="TOB1961" s="619"/>
      <c r="TOC1961" s="619"/>
      <c r="TOD1961" s="619"/>
      <c r="TOE1961" s="619"/>
      <c r="TOF1961" s="619"/>
      <c r="TOG1961" s="619"/>
      <c r="TOH1961" s="619"/>
      <c r="TOI1961" s="619"/>
      <c r="TOJ1961" s="619"/>
      <c r="TOK1961" s="619"/>
      <c r="TOL1961" s="619"/>
      <c r="TOM1961" s="619"/>
      <c r="TON1961" s="619"/>
      <c r="TOO1961" s="619"/>
      <c r="TOP1961" s="619"/>
      <c r="TOQ1961" s="619"/>
      <c r="TOR1961" s="619"/>
      <c r="TOS1961" s="619"/>
      <c r="TOT1961" s="619"/>
      <c r="TOU1961" s="619"/>
      <c r="TOV1961" s="619"/>
      <c r="TOW1961" s="619"/>
      <c r="TOX1961" s="619"/>
      <c r="TOY1961" s="619"/>
      <c r="TOZ1961" s="619"/>
      <c r="TPA1961" s="619"/>
      <c r="TPB1961" s="619"/>
      <c r="TPC1961" s="619"/>
      <c r="TPD1961" s="619"/>
      <c r="TPE1961" s="619"/>
      <c r="TPF1961" s="619"/>
      <c r="TPG1961" s="619"/>
      <c r="TPH1961" s="619"/>
      <c r="TPI1961" s="619"/>
      <c r="TPJ1961" s="619"/>
      <c r="TPK1961" s="619"/>
      <c r="TPL1961" s="619"/>
      <c r="TPM1961" s="619"/>
      <c r="TPN1961" s="619"/>
      <c r="TPO1961" s="619"/>
      <c r="TPP1961" s="619"/>
      <c r="TPQ1961" s="619"/>
      <c r="TPR1961" s="619"/>
      <c r="TPS1961" s="619"/>
      <c r="TPT1961" s="619"/>
      <c r="TPU1961" s="619"/>
      <c r="TPV1961" s="619"/>
      <c r="TPW1961" s="619"/>
      <c r="TPX1961" s="619"/>
      <c r="TPY1961" s="619"/>
      <c r="TPZ1961" s="619"/>
      <c r="TQA1961" s="619"/>
      <c r="TQB1961" s="619"/>
      <c r="TQC1961" s="619"/>
      <c r="TQD1961" s="619"/>
      <c r="TQE1961" s="619"/>
      <c r="TQF1961" s="619"/>
      <c r="TQG1961" s="619"/>
      <c r="TQH1961" s="619"/>
      <c r="TQI1961" s="619"/>
      <c r="TQJ1961" s="619"/>
      <c r="TQK1961" s="619"/>
      <c r="TQL1961" s="619"/>
      <c r="TQM1961" s="619"/>
      <c r="TQN1961" s="619"/>
      <c r="TQO1961" s="619"/>
      <c r="TQP1961" s="619"/>
      <c r="TQQ1961" s="619"/>
      <c r="TQR1961" s="619"/>
      <c r="TQS1961" s="619"/>
      <c r="TQT1961" s="619"/>
      <c r="TQU1961" s="619"/>
      <c r="TQV1961" s="619"/>
      <c r="TQW1961" s="619"/>
      <c r="TQX1961" s="619"/>
      <c r="TQY1961" s="619"/>
      <c r="TQZ1961" s="619"/>
      <c r="TRA1961" s="619"/>
      <c r="TRB1961" s="619"/>
      <c r="TRC1961" s="619"/>
      <c r="TRD1961" s="619"/>
      <c r="TRE1961" s="619"/>
      <c r="TRF1961" s="619"/>
      <c r="TRG1961" s="619"/>
      <c r="TRH1961" s="619"/>
      <c r="TRI1961" s="619"/>
      <c r="TRJ1961" s="619"/>
      <c r="TRK1961" s="619"/>
      <c r="TRL1961" s="619"/>
      <c r="TRM1961" s="619"/>
      <c r="TRN1961" s="619"/>
      <c r="TRO1961" s="619"/>
      <c r="TRP1961" s="619"/>
      <c r="TRQ1961" s="619"/>
      <c r="TRR1961" s="619"/>
      <c r="TRS1961" s="619"/>
      <c r="TRT1961" s="619"/>
      <c r="TRU1961" s="619"/>
      <c r="TRV1961" s="619"/>
      <c r="TRW1961" s="619"/>
      <c r="TRX1961" s="619"/>
      <c r="TRY1961" s="619"/>
      <c r="TRZ1961" s="619"/>
      <c r="TSA1961" s="619"/>
      <c r="TSB1961" s="619"/>
      <c r="TSC1961" s="619"/>
      <c r="TSD1961" s="619"/>
      <c r="TSE1961" s="619"/>
      <c r="TSF1961" s="619"/>
      <c r="TSG1961" s="619"/>
      <c r="TSH1961" s="619"/>
      <c r="TSI1961" s="619"/>
      <c r="TSJ1961" s="619"/>
      <c r="TSK1961" s="619"/>
      <c r="TSL1961" s="619"/>
      <c r="TSM1961" s="619"/>
      <c r="TSN1961" s="619"/>
      <c r="TSO1961" s="619"/>
      <c r="TSP1961" s="619"/>
      <c r="TSQ1961" s="619"/>
      <c r="TSR1961" s="619"/>
      <c r="TSS1961" s="619"/>
      <c r="TST1961" s="619"/>
      <c r="TSU1961" s="619"/>
      <c r="TSV1961" s="619"/>
      <c r="TSW1961" s="619"/>
      <c r="TSX1961" s="619"/>
      <c r="TSY1961" s="619"/>
      <c r="TSZ1961" s="619"/>
      <c r="TTA1961" s="619"/>
      <c r="TTB1961" s="619"/>
      <c r="TTC1961" s="619"/>
      <c r="TTD1961" s="619"/>
      <c r="TTE1961" s="619"/>
      <c r="TTF1961" s="619"/>
      <c r="TTG1961" s="619"/>
      <c r="TTH1961" s="619"/>
      <c r="TTI1961" s="619"/>
      <c r="TTJ1961" s="619"/>
      <c r="TTK1961" s="619"/>
      <c r="TTL1961" s="619"/>
      <c r="TTM1961" s="619"/>
      <c r="TTN1961" s="619"/>
      <c r="TTO1961" s="619"/>
      <c r="TTP1961" s="619"/>
      <c r="TTQ1961" s="619"/>
      <c r="TTR1961" s="619"/>
      <c r="TTS1961" s="619"/>
      <c r="TTT1961" s="619"/>
      <c r="TTU1961" s="619"/>
      <c r="TTV1961" s="619"/>
      <c r="TTW1961" s="619"/>
      <c r="TTX1961" s="619"/>
      <c r="TTY1961" s="619"/>
      <c r="TTZ1961" s="619"/>
      <c r="TUA1961" s="619"/>
      <c r="TUB1961" s="619"/>
      <c r="TUC1961" s="619"/>
      <c r="TUD1961" s="619"/>
      <c r="TUE1961" s="619"/>
      <c r="TUF1961" s="619"/>
      <c r="TUG1961" s="619"/>
      <c r="TUH1961" s="619"/>
      <c r="TUI1961" s="619"/>
      <c r="TUJ1961" s="619"/>
      <c r="TUK1961" s="619"/>
      <c r="TUL1961" s="619"/>
      <c r="TUM1961" s="619"/>
      <c r="TUN1961" s="619"/>
      <c r="TUO1961" s="619"/>
      <c r="TUP1961" s="619"/>
      <c r="TUQ1961" s="619"/>
      <c r="TUR1961" s="619"/>
      <c r="TUS1961" s="619"/>
      <c r="TUT1961" s="619"/>
      <c r="TUU1961" s="619"/>
      <c r="TUV1961" s="619"/>
      <c r="TUW1961" s="619"/>
      <c r="TUX1961" s="619"/>
      <c r="TUY1961" s="619"/>
      <c r="TUZ1961" s="619"/>
      <c r="TVA1961" s="619"/>
      <c r="TVB1961" s="619"/>
      <c r="TVC1961" s="619"/>
      <c r="TVD1961" s="619"/>
      <c r="TVE1961" s="619"/>
      <c r="TVF1961" s="619"/>
      <c r="TVG1961" s="619"/>
      <c r="TVH1961" s="619"/>
      <c r="TVI1961" s="619"/>
      <c r="TVJ1961" s="619"/>
      <c r="TVK1961" s="619"/>
      <c r="TVL1961" s="619"/>
      <c r="TVM1961" s="619"/>
      <c r="TVN1961" s="619"/>
      <c r="TVO1961" s="619"/>
      <c r="TVP1961" s="619"/>
      <c r="TVQ1961" s="619"/>
      <c r="TVR1961" s="619"/>
      <c r="TVS1961" s="619"/>
      <c r="TVT1961" s="619"/>
      <c r="TVU1961" s="619"/>
      <c r="TVV1961" s="619"/>
      <c r="TVW1961" s="619"/>
      <c r="TVX1961" s="619"/>
      <c r="TVY1961" s="619"/>
      <c r="TVZ1961" s="619"/>
      <c r="TWA1961" s="619"/>
      <c r="TWB1961" s="619"/>
      <c r="TWC1961" s="619"/>
      <c r="TWD1961" s="619"/>
      <c r="TWE1961" s="619"/>
      <c r="TWF1961" s="619"/>
      <c r="TWG1961" s="619"/>
      <c r="TWH1961" s="619"/>
      <c r="TWI1961" s="619"/>
      <c r="TWJ1961" s="619"/>
      <c r="TWK1961" s="619"/>
      <c r="TWL1961" s="619"/>
      <c r="TWM1961" s="619"/>
      <c r="TWN1961" s="619"/>
      <c r="TWO1961" s="619"/>
      <c r="TWP1961" s="619"/>
      <c r="TWQ1961" s="619"/>
      <c r="TWR1961" s="619"/>
      <c r="TWS1961" s="619"/>
      <c r="TWT1961" s="619"/>
      <c r="TWU1961" s="619"/>
      <c r="TWV1961" s="619"/>
      <c r="TWW1961" s="619"/>
      <c r="TWX1961" s="619"/>
      <c r="TWY1961" s="619"/>
      <c r="TWZ1961" s="619"/>
      <c r="TXA1961" s="619"/>
      <c r="TXB1961" s="619"/>
      <c r="TXC1961" s="619"/>
      <c r="TXD1961" s="619"/>
      <c r="TXE1961" s="619"/>
      <c r="TXF1961" s="619"/>
      <c r="TXG1961" s="619"/>
      <c r="TXH1961" s="619"/>
      <c r="TXI1961" s="619"/>
      <c r="TXJ1961" s="619"/>
      <c r="TXK1961" s="619"/>
      <c r="TXL1961" s="619"/>
      <c r="TXM1961" s="619"/>
      <c r="TXN1961" s="619"/>
      <c r="TXO1961" s="619"/>
      <c r="TXP1961" s="619"/>
      <c r="TXQ1961" s="619"/>
      <c r="TXR1961" s="619"/>
      <c r="TXS1961" s="619"/>
      <c r="TXT1961" s="619"/>
      <c r="TXU1961" s="619"/>
      <c r="TXV1961" s="619"/>
      <c r="TXW1961" s="619"/>
      <c r="TXX1961" s="619"/>
      <c r="TXY1961" s="619"/>
      <c r="TXZ1961" s="619"/>
      <c r="TYA1961" s="619"/>
      <c r="TYB1961" s="619"/>
      <c r="TYC1961" s="619"/>
      <c r="TYD1961" s="619"/>
      <c r="TYE1961" s="619"/>
      <c r="TYF1961" s="619"/>
      <c r="TYG1961" s="619"/>
      <c r="TYH1961" s="619"/>
      <c r="TYI1961" s="619"/>
      <c r="TYJ1961" s="619"/>
      <c r="TYK1961" s="619"/>
      <c r="TYL1961" s="619"/>
      <c r="TYM1961" s="619"/>
      <c r="TYN1961" s="619"/>
      <c r="TYO1961" s="619"/>
      <c r="TYP1961" s="619"/>
      <c r="TYQ1961" s="619"/>
      <c r="TYR1961" s="619"/>
      <c r="TYS1961" s="619"/>
      <c r="TYT1961" s="619"/>
      <c r="TYU1961" s="619"/>
      <c r="TYV1961" s="619"/>
      <c r="TYW1961" s="619"/>
      <c r="TYX1961" s="619"/>
      <c r="TYY1961" s="619"/>
      <c r="TYZ1961" s="619"/>
      <c r="TZA1961" s="619"/>
      <c r="TZB1961" s="619"/>
      <c r="TZC1961" s="619"/>
      <c r="TZD1961" s="619"/>
      <c r="TZE1961" s="619"/>
      <c r="TZF1961" s="619"/>
      <c r="TZG1961" s="619"/>
      <c r="TZH1961" s="619"/>
      <c r="TZI1961" s="619"/>
      <c r="TZJ1961" s="619"/>
      <c r="TZK1961" s="619"/>
      <c r="TZL1961" s="619"/>
      <c r="TZM1961" s="619"/>
      <c r="TZN1961" s="619"/>
      <c r="TZO1961" s="619"/>
      <c r="TZP1961" s="619"/>
      <c r="TZQ1961" s="619"/>
      <c r="TZR1961" s="619"/>
      <c r="TZS1961" s="619"/>
      <c r="TZT1961" s="619"/>
      <c r="TZU1961" s="619"/>
      <c r="TZV1961" s="619"/>
      <c r="TZW1961" s="619"/>
      <c r="TZX1961" s="619"/>
      <c r="TZY1961" s="619"/>
      <c r="TZZ1961" s="619"/>
      <c r="UAA1961" s="619"/>
      <c r="UAB1961" s="619"/>
      <c r="UAC1961" s="619"/>
      <c r="UAD1961" s="619"/>
      <c r="UAE1961" s="619"/>
      <c r="UAF1961" s="619"/>
      <c r="UAG1961" s="619"/>
      <c r="UAH1961" s="619"/>
      <c r="UAI1961" s="619"/>
      <c r="UAJ1961" s="619"/>
      <c r="UAK1961" s="619"/>
      <c r="UAL1961" s="619"/>
      <c r="UAM1961" s="619"/>
      <c r="UAN1961" s="619"/>
      <c r="UAO1961" s="619"/>
      <c r="UAP1961" s="619"/>
      <c r="UAQ1961" s="619"/>
      <c r="UAR1961" s="619"/>
      <c r="UAS1961" s="619"/>
      <c r="UAT1961" s="619"/>
      <c r="UAU1961" s="619"/>
      <c r="UAV1961" s="619"/>
      <c r="UAW1961" s="619"/>
      <c r="UAX1961" s="619"/>
      <c r="UAY1961" s="619"/>
      <c r="UAZ1961" s="619"/>
      <c r="UBA1961" s="619"/>
      <c r="UBB1961" s="619"/>
      <c r="UBC1961" s="619"/>
      <c r="UBD1961" s="619"/>
      <c r="UBE1961" s="619"/>
      <c r="UBF1961" s="619"/>
      <c r="UBG1961" s="619"/>
      <c r="UBH1961" s="619"/>
      <c r="UBI1961" s="619"/>
      <c r="UBJ1961" s="619"/>
      <c r="UBK1961" s="619"/>
      <c r="UBL1961" s="619"/>
      <c r="UBM1961" s="619"/>
      <c r="UBN1961" s="619"/>
      <c r="UBO1961" s="619"/>
      <c r="UBP1961" s="619"/>
      <c r="UBQ1961" s="619"/>
      <c r="UBR1961" s="619"/>
      <c r="UBS1961" s="619"/>
      <c r="UBT1961" s="619"/>
      <c r="UBU1961" s="619"/>
      <c r="UBV1961" s="619"/>
      <c r="UBW1961" s="619"/>
      <c r="UBX1961" s="619"/>
      <c r="UBY1961" s="619"/>
      <c r="UBZ1961" s="619"/>
      <c r="UCA1961" s="619"/>
      <c r="UCB1961" s="619"/>
      <c r="UCC1961" s="619"/>
      <c r="UCD1961" s="619"/>
      <c r="UCE1961" s="619"/>
      <c r="UCF1961" s="619"/>
      <c r="UCG1961" s="619"/>
      <c r="UCH1961" s="619"/>
      <c r="UCI1961" s="619"/>
      <c r="UCJ1961" s="619"/>
      <c r="UCK1961" s="619"/>
      <c r="UCL1961" s="619"/>
      <c r="UCM1961" s="619"/>
      <c r="UCN1961" s="619"/>
      <c r="UCO1961" s="619"/>
      <c r="UCP1961" s="619"/>
      <c r="UCQ1961" s="619"/>
      <c r="UCR1961" s="619"/>
      <c r="UCS1961" s="619"/>
      <c r="UCT1961" s="619"/>
      <c r="UCU1961" s="619"/>
      <c r="UCV1961" s="619"/>
      <c r="UCW1961" s="619"/>
      <c r="UCX1961" s="619"/>
      <c r="UCY1961" s="619"/>
      <c r="UCZ1961" s="619"/>
      <c r="UDA1961" s="619"/>
      <c r="UDB1961" s="619"/>
      <c r="UDC1961" s="619"/>
      <c r="UDD1961" s="619"/>
      <c r="UDE1961" s="619"/>
      <c r="UDF1961" s="619"/>
      <c r="UDG1961" s="619"/>
      <c r="UDH1961" s="619"/>
      <c r="UDI1961" s="619"/>
      <c r="UDJ1961" s="619"/>
      <c r="UDK1961" s="619"/>
      <c r="UDL1961" s="619"/>
      <c r="UDM1961" s="619"/>
      <c r="UDN1961" s="619"/>
      <c r="UDO1961" s="619"/>
      <c r="UDP1961" s="619"/>
      <c r="UDQ1961" s="619"/>
      <c r="UDR1961" s="619"/>
      <c r="UDS1961" s="619"/>
      <c r="UDT1961" s="619"/>
      <c r="UDU1961" s="619"/>
      <c r="UDV1961" s="619"/>
      <c r="UDW1961" s="619"/>
      <c r="UDX1961" s="619"/>
      <c r="UDY1961" s="619"/>
      <c r="UDZ1961" s="619"/>
      <c r="UEA1961" s="619"/>
      <c r="UEB1961" s="619"/>
      <c r="UEC1961" s="619"/>
      <c r="UED1961" s="619"/>
      <c r="UEE1961" s="619"/>
      <c r="UEF1961" s="619"/>
      <c r="UEG1961" s="619"/>
      <c r="UEH1961" s="619"/>
      <c r="UEI1961" s="619"/>
      <c r="UEJ1961" s="619"/>
      <c r="UEK1961" s="619"/>
      <c r="UEL1961" s="619"/>
      <c r="UEM1961" s="619"/>
      <c r="UEN1961" s="619"/>
      <c r="UEO1961" s="619"/>
      <c r="UEP1961" s="619"/>
      <c r="UEQ1961" s="619"/>
      <c r="UER1961" s="619"/>
      <c r="UES1961" s="619"/>
      <c r="UET1961" s="619"/>
      <c r="UEU1961" s="619"/>
      <c r="UEV1961" s="619"/>
      <c r="UEW1961" s="619"/>
      <c r="UEX1961" s="619"/>
      <c r="UEY1961" s="619"/>
      <c r="UEZ1961" s="619"/>
      <c r="UFA1961" s="619"/>
      <c r="UFB1961" s="619"/>
      <c r="UFC1961" s="619"/>
      <c r="UFD1961" s="619"/>
      <c r="UFE1961" s="619"/>
      <c r="UFF1961" s="619"/>
      <c r="UFG1961" s="619"/>
      <c r="UFH1961" s="619"/>
      <c r="UFI1961" s="619"/>
      <c r="UFJ1961" s="619"/>
      <c r="UFK1961" s="619"/>
      <c r="UFL1961" s="619"/>
      <c r="UFM1961" s="619"/>
      <c r="UFN1961" s="619"/>
      <c r="UFO1961" s="619"/>
      <c r="UFP1961" s="619"/>
      <c r="UFQ1961" s="619"/>
      <c r="UFR1961" s="619"/>
      <c r="UFS1961" s="619"/>
      <c r="UFT1961" s="619"/>
      <c r="UFU1961" s="619"/>
      <c r="UFV1961" s="619"/>
      <c r="UFW1961" s="619"/>
      <c r="UFX1961" s="619"/>
      <c r="UFY1961" s="619"/>
      <c r="UFZ1961" s="619"/>
      <c r="UGA1961" s="619"/>
      <c r="UGB1961" s="619"/>
      <c r="UGC1961" s="619"/>
      <c r="UGD1961" s="619"/>
      <c r="UGE1961" s="619"/>
      <c r="UGF1961" s="619"/>
      <c r="UGG1961" s="619"/>
      <c r="UGH1961" s="619"/>
      <c r="UGI1961" s="619"/>
      <c r="UGJ1961" s="619"/>
      <c r="UGK1961" s="619"/>
      <c r="UGL1961" s="619"/>
      <c r="UGM1961" s="619"/>
      <c r="UGN1961" s="619"/>
      <c r="UGO1961" s="619"/>
      <c r="UGP1961" s="619"/>
      <c r="UGQ1961" s="619"/>
      <c r="UGR1961" s="619"/>
      <c r="UGS1961" s="619"/>
      <c r="UGT1961" s="619"/>
      <c r="UGU1961" s="619"/>
      <c r="UGV1961" s="619"/>
      <c r="UGW1961" s="619"/>
      <c r="UGX1961" s="619"/>
      <c r="UGY1961" s="619"/>
      <c r="UGZ1961" s="619"/>
      <c r="UHA1961" s="619"/>
      <c r="UHB1961" s="619"/>
      <c r="UHC1961" s="619"/>
      <c r="UHD1961" s="619"/>
      <c r="UHE1961" s="619"/>
      <c r="UHF1961" s="619"/>
      <c r="UHG1961" s="619"/>
      <c r="UHH1961" s="619"/>
      <c r="UHI1961" s="619"/>
      <c r="UHJ1961" s="619"/>
      <c r="UHK1961" s="619"/>
      <c r="UHL1961" s="619"/>
      <c r="UHM1961" s="619"/>
      <c r="UHN1961" s="619"/>
      <c r="UHO1961" s="619"/>
      <c r="UHP1961" s="619"/>
      <c r="UHQ1961" s="619"/>
      <c r="UHR1961" s="619"/>
      <c r="UHS1961" s="619"/>
      <c r="UHT1961" s="619"/>
      <c r="UHU1961" s="619"/>
      <c r="UHV1961" s="619"/>
      <c r="UHW1961" s="619"/>
      <c r="UHX1961" s="619"/>
      <c r="UHY1961" s="619"/>
      <c r="UHZ1961" s="619"/>
      <c r="UIA1961" s="619"/>
      <c r="UIB1961" s="619"/>
      <c r="UIC1961" s="619"/>
      <c r="UID1961" s="619"/>
      <c r="UIE1961" s="619"/>
      <c r="UIF1961" s="619"/>
      <c r="UIG1961" s="619"/>
      <c r="UIH1961" s="619"/>
      <c r="UII1961" s="619"/>
      <c r="UIJ1961" s="619"/>
      <c r="UIK1961" s="619"/>
      <c r="UIL1961" s="619"/>
      <c r="UIM1961" s="619"/>
      <c r="UIN1961" s="619"/>
      <c r="UIO1961" s="619"/>
      <c r="UIP1961" s="619"/>
      <c r="UIQ1961" s="619"/>
      <c r="UIR1961" s="619"/>
      <c r="UIS1961" s="619"/>
      <c r="UIT1961" s="619"/>
      <c r="UIU1961" s="619"/>
      <c r="UIV1961" s="619"/>
      <c r="UIW1961" s="619"/>
      <c r="UIX1961" s="619"/>
      <c r="UIY1961" s="619"/>
      <c r="UIZ1961" s="619"/>
      <c r="UJA1961" s="619"/>
      <c r="UJB1961" s="619"/>
      <c r="UJC1961" s="619"/>
      <c r="UJD1961" s="619"/>
      <c r="UJE1961" s="619"/>
      <c r="UJF1961" s="619"/>
      <c r="UJG1961" s="619"/>
      <c r="UJH1961" s="619"/>
      <c r="UJI1961" s="619"/>
      <c r="UJJ1961" s="619"/>
      <c r="UJK1961" s="619"/>
      <c r="UJL1961" s="619"/>
      <c r="UJM1961" s="619"/>
      <c r="UJN1961" s="619"/>
      <c r="UJO1961" s="619"/>
      <c r="UJP1961" s="619"/>
      <c r="UJQ1961" s="619"/>
      <c r="UJR1961" s="619"/>
      <c r="UJS1961" s="619"/>
      <c r="UJT1961" s="619"/>
      <c r="UJU1961" s="619"/>
      <c r="UJV1961" s="619"/>
      <c r="UJW1961" s="619"/>
      <c r="UJX1961" s="619"/>
      <c r="UJY1961" s="619"/>
      <c r="UJZ1961" s="619"/>
      <c r="UKA1961" s="619"/>
      <c r="UKB1961" s="619"/>
      <c r="UKC1961" s="619"/>
      <c r="UKD1961" s="619"/>
      <c r="UKE1961" s="619"/>
      <c r="UKF1961" s="619"/>
      <c r="UKG1961" s="619"/>
      <c r="UKH1961" s="619"/>
      <c r="UKI1961" s="619"/>
      <c r="UKJ1961" s="619"/>
      <c r="UKK1961" s="619"/>
      <c r="UKL1961" s="619"/>
      <c r="UKM1961" s="619"/>
      <c r="UKN1961" s="619"/>
      <c r="UKO1961" s="619"/>
      <c r="UKP1961" s="619"/>
      <c r="UKQ1961" s="619"/>
      <c r="UKR1961" s="619"/>
      <c r="UKS1961" s="619"/>
      <c r="UKT1961" s="619"/>
      <c r="UKU1961" s="619"/>
      <c r="UKV1961" s="619"/>
      <c r="UKW1961" s="619"/>
      <c r="UKX1961" s="619"/>
      <c r="UKY1961" s="619"/>
      <c r="UKZ1961" s="619"/>
      <c r="ULA1961" s="619"/>
      <c r="ULB1961" s="619"/>
      <c r="ULC1961" s="619"/>
      <c r="ULD1961" s="619"/>
      <c r="ULE1961" s="619"/>
      <c r="ULF1961" s="619"/>
      <c r="ULG1961" s="619"/>
      <c r="ULH1961" s="619"/>
      <c r="ULI1961" s="619"/>
      <c r="ULJ1961" s="619"/>
      <c r="ULK1961" s="619"/>
      <c r="ULL1961" s="619"/>
      <c r="ULM1961" s="619"/>
      <c r="ULN1961" s="619"/>
      <c r="ULO1961" s="619"/>
      <c r="ULP1961" s="619"/>
      <c r="ULQ1961" s="619"/>
      <c r="ULR1961" s="619"/>
      <c r="ULS1961" s="619"/>
      <c r="ULT1961" s="619"/>
      <c r="ULU1961" s="619"/>
      <c r="ULV1961" s="619"/>
      <c r="ULW1961" s="619"/>
      <c r="ULX1961" s="619"/>
      <c r="ULY1961" s="619"/>
      <c r="ULZ1961" s="619"/>
      <c r="UMA1961" s="619"/>
      <c r="UMB1961" s="619"/>
      <c r="UMC1961" s="619"/>
      <c r="UMD1961" s="619"/>
      <c r="UME1961" s="619"/>
      <c r="UMF1961" s="619"/>
      <c r="UMG1961" s="619"/>
      <c r="UMH1961" s="619"/>
      <c r="UMI1961" s="619"/>
      <c r="UMJ1961" s="619"/>
      <c r="UMK1961" s="619"/>
      <c r="UML1961" s="619"/>
      <c r="UMM1961" s="619"/>
      <c r="UMN1961" s="619"/>
      <c r="UMO1961" s="619"/>
      <c r="UMP1961" s="619"/>
      <c r="UMQ1961" s="619"/>
      <c r="UMR1961" s="619"/>
      <c r="UMS1961" s="619"/>
      <c r="UMT1961" s="619"/>
      <c r="UMU1961" s="619"/>
      <c r="UMV1961" s="619"/>
      <c r="UMW1961" s="619"/>
      <c r="UMX1961" s="619"/>
      <c r="UMY1961" s="619"/>
      <c r="UMZ1961" s="619"/>
      <c r="UNA1961" s="619"/>
      <c r="UNB1961" s="619"/>
      <c r="UNC1961" s="619"/>
      <c r="UND1961" s="619"/>
      <c r="UNE1961" s="619"/>
      <c r="UNF1961" s="619"/>
      <c r="UNG1961" s="619"/>
      <c r="UNH1961" s="619"/>
      <c r="UNI1961" s="619"/>
      <c r="UNJ1961" s="619"/>
      <c r="UNK1961" s="619"/>
      <c r="UNL1961" s="619"/>
      <c r="UNM1961" s="619"/>
      <c r="UNN1961" s="619"/>
      <c r="UNO1961" s="619"/>
      <c r="UNP1961" s="619"/>
      <c r="UNQ1961" s="619"/>
      <c r="UNR1961" s="619"/>
      <c r="UNS1961" s="619"/>
      <c r="UNT1961" s="619"/>
      <c r="UNU1961" s="619"/>
      <c r="UNV1961" s="619"/>
      <c r="UNW1961" s="619"/>
      <c r="UNX1961" s="619"/>
      <c r="UNY1961" s="619"/>
      <c r="UNZ1961" s="619"/>
      <c r="UOA1961" s="619"/>
      <c r="UOB1961" s="619"/>
      <c r="UOC1961" s="619"/>
      <c r="UOD1961" s="619"/>
      <c r="UOE1961" s="619"/>
      <c r="UOF1961" s="619"/>
      <c r="UOG1961" s="619"/>
      <c r="UOH1961" s="619"/>
      <c r="UOI1961" s="619"/>
      <c r="UOJ1961" s="619"/>
      <c r="UOK1961" s="619"/>
      <c r="UOL1961" s="619"/>
      <c r="UOM1961" s="619"/>
      <c r="UON1961" s="619"/>
      <c r="UOO1961" s="619"/>
      <c r="UOP1961" s="619"/>
      <c r="UOQ1961" s="619"/>
      <c r="UOR1961" s="619"/>
      <c r="UOS1961" s="619"/>
      <c r="UOT1961" s="619"/>
      <c r="UOU1961" s="619"/>
      <c r="UOV1961" s="619"/>
      <c r="UOW1961" s="619"/>
      <c r="UOX1961" s="619"/>
      <c r="UOY1961" s="619"/>
      <c r="UOZ1961" s="619"/>
      <c r="UPA1961" s="619"/>
      <c r="UPB1961" s="619"/>
      <c r="UPC1961" s="619"/>
      <c r="UPD1961" s="619"/>
      <c r="UPE1961" s="619"/>
      <c r="UPF1961" s="619"/>
      <c r="UPG1961" s="619"/>
      <c r="UPH1961" s="619"/>
      <c r="UPI1961" s="619"/>
      <c r="UPJ1961" s="619"/>
      <c r="UPK1961" s="619"/>
      <c r="UPL1961" s="619"/>
      <c r="UPM1961" s="619"/>
      <c r="UPN1961" s="619"/>
      <c r="UPO1961" s="619"/>
      <c r="UPP1961" s="619"/>
      <c r="UPQ1961" s="619"/>
      <c r="UPR1961" s="619"/>
      <c r="UPS1961" s="619"/>
      <c r="UPT1961" s="619"/>
      <c r="UPU1961" s="619"/>
      <c r="UPV1961" s="619"/>
      <c r="UPW1961" s="619"/>
      <c r="UPX1961" s="619"/>
      <c r="UPY1961" s="619"/>
      <c r="UPZ1961" s="619"/>
      <c r="UQA1961" s="619"/>
      <c r="UQB1961" s="619"/>
      <c r="UQC1961" s="619"/>
      <c r="UQD1961" s="619"/>
      <c r="UQE1961" s="619"/>
      <c r="UQF1961" s="619"/>
      <c r="UQG1961" s="619"/>
      <c r="UQH1961" s="619"/>
      <c r="UQI1961" s="619"/>
      <c r="UQJ1961" s="619"/>
      <c r="UQK1961" s="619"/>
      <c r="UQL1961" s="619"/>
      <c r="UQM1961" s="619"/>
      <c r="UQN1961" s="619"/>
      <c r="UQO1961" s="619"/>
      <c r="UQP1961" s="619"/>
      <c r="UQQ1961" s="619"/>
      <c r="UQR1961" s="619"/>
      <c r="UQS1961" s="619"/>
      <c r="UQT1961" s="619"/>
      <c r="UQU1961" s="619"/>
      <c r="UQV1961" s="619"/>
      <c r="UQW1961" s="619"/>
      <c r="UQX1961" s="619"/>
      <c r="UQY1961" s="619"/>
      <c r="UQZ1961" s="619"/>
      <c r="URA1961" s="619"/>
      <c r="URB1961" s="619"/>
      <c r="URC1961" s="619"/>
      <c r="URD1961" s="619"/>
      <c r="URE1961" s="619"/>
      <c r="URF1961" s="619"/>
      <c r="URG1961" s="619"/>
      <c r="URH1961" s="619"/>
      <c r="URI1961" s="619"/>
      <c r="URJ1961" s="619"/>
      <c r="URK1961" s="619"/>
      <c r="URL1961" s="619"/>
      <c r="URM1961" s="619"/>
      <c r="URN1961" s="619"/>
      <c r="URO1961" s="619"/>
      <c r="URP1961" s="619"/>
      <c r="URQ1961" s="619"/>
      <c r="URR1961" s="619"/>
      <c r="URS1961" s="619"/>
      <c r="URT1961" s="619"/>
      <c r="URU1961" s="619"/>
      <c r="URV1961" s="619"/>
      <c r="URW1961" s="619"/>
      <c r="URX1961" s="619"/>
      <c r="URY1961" s="619"/>
      <c r="URZ1961" s="619"/>
      <c r="USA1961" s="619"/>
      <c r="USB1961" s="619"/>
      <c r="USC1961" s="619"/>
      <c r="USD1961" s="619"/>
      <c r="USE1961" s="619"/>
      <c r="USF1961" s="619"/>
      <c r="USG1961" s="619"/>
      <c r="USH1961" s="619"/>
      <c r="USI1961" s="619"/>
      <c r="USJ1961" s="619"/>
      <c r="USK1961" s="619"/>
      <c r="USL1961" s="619"/>
      <c r="USM1961" s="619"/>
      <c r="USN1961" s="619"/>
      <c r="USO1961" s="619"/>
      <c r="USP1961" s="619"/>
      <c r="USQ1961" s="619"/>
      <c r="USR1961" s="619"/>
      <c r="USS1961" s="619"/>
      <c r="UST1961" s="619"/>
      <c r="USU1961" s="619"/>
      <c r="USV1961" s="619"/>
      <c r="USW1961" s="619"/>
      <c r="USX1961" s="619"/>
      <c r="USY1961" s="619"/>
      <c r="USZ1961" s="619"/>
      <c r="UTA1961" s="619"/>
      <c r="UTB1961" s="619"/>
      <c r="UTC1961" s="619"/>
      <c r="UTD1961" s="619"/>
      <c r="UTE1961" s="619"/>
      <c r="UTF1961" s="619"/>
      <c r="UTG1961" s="619"/>
      <c r="UTH1961" s="619"/>
      <c r="UTI1961" s="619"/>
      <c r="UTJ1961" s="619"/>
      <c r="UTK1961" s="619"/>
      <c r="UTL1961" s="619"/>
      <c r="UTM1961" s="619"/>
      <c r="UTN1961" s="619"/>
      <c r="UTO1961" s="619"/>
      <c r="UTP1961" s="619"/>
      <c r="UTQ1961" s="619"/>
      <c r="UTR1961" s="619"/>
      <c r="UTS1961" s="619"/>
      <c r="UTT1961" s="619"/>
      <c r="UTU1961" s="619"/>
      <c r="UTV1961" s="619"/>
      <c r="UTW1961" s="619"/>
      <c r="UTX1961" s="619"/>
      <c r="UTY1961" s="619"/>
      <c r="UTZ1961" s="619"/>
      <c r="UUA1961" s="619"/>
      <c r="UUB1961" s="619"/>
      <c r="UUC1961" s="619"/>
      <c r="UUD1961" s="619"/>
      <c r="UUE1961" s="619"/>
      <c r="UUF1961" s="619"/>
      <c r="UUG1961" s="619"/>
      <c r="UUH1961" s="619"/>
      <c r="UUI1961" s="619"/>
      <c r="UUJ1961" s="619"/>
      <c r="UUK1961" s="619"/>
      <c r="UUL1961" s="619"/>
      <c r="UUM1961" s="619"/>
      <c r="UUN1961" s="619"/>
      <c r="UUO1961" s="619"/>
      <c r="UUP1961" s="619"/>
      <c r="UUQ1961" s="619"/>
      <c r="UUR1961" s="619"/>
      <c r="UUS1961" s="619"/>
      <c r="UUT1961" s="619"/>
      <c r="UUU1961" s="619"/>
      <c r="UUV1961" s="619"/>
      <c r="UUW1961" s="619"/>
      <c r="UUX1961" s="619"/>
      <c r="UUY1961" s="619"/>
      <c r="UUZ1961" s="619"/>
      <c r="UVA1961" s="619"/>
      <c r="UVB1961" s="619"/>
      <c r="UVC1961" s="619"/>
      <c r="UVD1961" s="619"/>
      <c r="UVE1961" s="619"/>
      <c r="UVF1961" s="619"/>
      <c r="UVG1961" s="619"/>
      <c r="UVH1961" s="619"/>
      <c r="UVI1961" s="619"/>
      <c r="UVJ1961" s="619"/>
      <c r="UVK1961" s="619"/>
      <c r="UVL1961" s="619"/>
      <c r="UVM1961" s="619"/>
      <c r="UVN1961" s="619"/>
      <c r="UVO1961" s="619"/>
      <c r="UVP1961" s="619"/>
      <c r="UVQ1961" s="619"/>
      <c r="UVR1961" s="619"/>
      <c r="UVS1961" s="619"/>
      <c r="UVT1961" s="619"/>
      <c r="UVU1961" s="619"/>
      <c r="UVV1961" s="619"/>
      <c r="UVW1961" s="619"/>
      <c r="UVX1961" s="619"/>
      <c r="UVY1961" s="619"/>
      <c r="UVZ1961" s="619"/>
      <c r="UWA1961" s="619"/>
      <c r="UWB1961" s="619"/>
      <c r="UWC1961" s="619"/>
      <c r="UWD1961" s="619"/>
      <c r="UWE1961" s="619"/>
      <c r="UWF1961" s="619"/>
      <c r="UWG1961" s="619"/>
      <c r="UWH1961" s="619"/>
      <c r="UWI1961" s="619"/>
      <c r="UWJ1961" s="619"/>
      <c r="UWK1961" s="619"/>
      <c r="UWL1961" s="619"/>
      <c r="UWM1961" s="619"/>
      <c r="UWN1961" s="619"/>
      <c r="UWO1961" s="619"/>
      <c r="UWP1961" s="619"/>
      <c r="UWQ1961" s="619"/>
      <c r="UWR1961" s="619"/>
      <c r="UWS1961" s="619"/>
      <c r="UWT1961" s="619"/>
      <c r="UWU1961" s="619"/>
      <c r="UWV1961" s="619"/>
      <c r="UWW1961" s="619"/>
      <c r="UWX1961" s="619"/>
      <c r="UWY1961" s="619"/>
      <c r="UWZ1961" s="619"/>
      <c r="UXA1961" s="619"/>
      <c r="UXB1961" s="619"/>
      <c r="UXC1961" s="619"/>
      <c r="UXD1961" s="619"/>
      <c r="UXE1961" s="619"/>
      <c r="UXF1961" s="619"/>
      <c r="UXG1961" s="619"/>
      <c r="UXH1961" s="619"/>
      <c r="UXI1961" s="619"/>
      <c r="UXJ1961" s="619"/>
      <c r="UXK1961" s="619"/>
      <c r="UXL1961" s="619"/>
      <c r="UXM1961" s="619"/>
      <c r="UXN1961" s="619"/>
      <c r="UXO1961" s="619"/>
      <c r="UXP1961" s="619"/>
      <c r="UXQ1961" s="619"/>
      <c r="UXR1961" s="619"/>
      <c r="UXS1961" s="619"/>
      <c r="UXT1961" s="619"/>
      <c r="UXU1961" s="619"/>
      <c r="UXV1961" s="619"/>
      <c r="UXW1961" s="619"/>
      <c r="UXX1961" s="619"/>
      <c r="UXY1961" s="619"/>
      <c r="UXZ1961" s="619"/>
      <c r="UYA1961" s="619"/>
      <c r="UYB1961" s="619"/>
      <c r="UYC1961" s="619"/>
      <c r="UYD1961" s="619"/>
      <c r="UYE1961" s="619"/>
      <c r="UYF1961" s="619"/>
      <c r="UYG1961" s="619"/>
      <c r="UYH1961" s="619"/>
      <c r="UYI1961" s="619"/>
      <c r="UYJ1961" s="619"/>
      <c r="UYK1961" s="619"/>
      <c r="UYL1961" s="619"/>
      <c r="UYM1961" s="619"/>
      <c r="UYN1961" s="619"/>
      <c r="UYO1961" s="619"/>
      <c r="UYP1961" s="619"/>
      <c r="UYQ1961" s="619"/>
      <c r="UYR1961" s="619"/>
      <c r="UYS1961" s="619"/>
      <c r="UYT1961" s="619"/>
      <c r="UYU1961" s="619"/>
      <c r="UYV1961" s="619"/>
      <c r="UYW1961" s="619"/>
      <c r="UYX1961" s="619"/>
      <c r="UYY1961" s="619"/>
      <c r="UYZ1961" s="619"/>
      <c r="UZA1961" s="619"/>
      <c r="UZB1961" s="619"/>
      <c r="UZC1961" s="619"/>
      <c r="UZD1961" s="619"/>
      <c r="UZE1961" s="619"/>
      <c r="UZF1961" s="619"/>
      <c r="UZG1961" s="619"/>
      <c r="UZH1961" s="619"/>
      <c r="UZI1961" s="619"/>
      <c r="UZJ1961" s="619"/>
      <c r="UZK1961" s="619"/>
      <c r="UZL1961" s="619"/>
      <c r="UZM1961" s="619"/>
      <c r="UZN1961" s="619"/>
      <c r="UZO1961" s="619"/>
      <c r="UZP1961" s="619"/>
      <c r="UZQ1961" s="619"/>
      <c r="UZR1961" s="619"/>
      <c r="UZS1961" s="619"/>
      <c r="UZT1961" s="619"/>
      <c r="UZU1961" s="619"/>
      <c r="UZV1961" s="619"/>
      <c r="UZW1961" s="619"/>
      <c r="UZX1961" s="619"/>
      <c r="UZY1961" s="619"/>
      <c r="UZZ1961" s="619"/>
      <c r="VAA1961" s="619"/>
      <c r="VAB1961" s="619"/>
      <c r="VAC1961" s="619"/>
      <c r="VAD1961" s="619"/>
      <c r="VAE1961" s="619"/>
      <c r="VAF1961" s="619"/>
      <c r="VAG1961" s="619"/>
      <c r="VAH1961" s="619"/>
      <c r="VAI1961" s="619"/>
      <c r="VAJ1961" s="619"/>
      <c r="VAK1961" s="619"/>
      <c r="VAL1961" s="619"/>
      <c r="VAM1961" s="619"/>
      <c r="VAN1961" s="619"/>
      <c r="VAO1961" s="619"/>
      <c r="VAP1961" s="619"/>
      <c r="VAQ1961" s="619"/>
      <c r="VAR1961" s="619"/>
      <c r="VAS1961" s="619"/>
      <c r="VAT1961" s="619"/>
      <c r="VAU1961" s="619"/>
      <c r="VAV1961" s="619"/>
      <c r="VAW1961" s="619"/>
      <c r="VAX1961" s="619"/>
      <c r="VAY1961" s="619"/>
      <c r="VAZ1961" s="619"/>
      <c r="VBA1961" s="619"/>
      <c r="VBB1961" s="619"/>
      <c r="VBC1961" s="619"/>
      <c r="VBD1961" s="619"/>
      <c r="VBE1961" s="619"/>
      <c r="VBF1961" s="619"/>
      <c r="VBG1961" s="619"/>
      <c r="VBH1961" s="619"/>
      <c r="VBI1961" s="619"/>
      <c r="VBJ1961" s="619"/>
      <c r="VBK1961" s="619"/>
      <c r="VBL1961" s="619"/>
      <c r="VBM1961" s="619"/>
      <c r="VBN1961" s="619"/>
      <c r="VBO1961" s="619"/>
      <c r="VBP1961" s="619"/>
      <c r="VBQ1961" s="619"/>
      <c r="VBR1961" s="619"/>
      <c r="VBS1961" s="619"/>
      <c r="VBT1961" s="619"/>
      <c r="VBU1961" s="619"/>
      <c r="VBV1961" s="619"/>
      <c r="VBW1961" s="619"/>
      <c r="VBX1961" s="619"/>
      <c r="VBY1961" s="619"/>
      <c r="VBZ1961" s="619"/>
      <c r="VCA1961" s="619"/>
      <c r="VCB1961" s="619"/>
      <c r="VCC1961" s="619"/>
      <c r="VCD1961" s="619"/>
      <c r="VCE1961" s="619"/>
      <c r="VCF1961" s="619"/>
      <c r="VCG1961" s="619"/>
      <c r="VCH1961" s="619"/>
      <c r="VCI1961" s="619"/>
      <c r="VCJ1961" s="619"/>
      <c r="VCK1961" s="619"/>
      <c r="VCL1961" s="619"/>
      <c r="VCM1961" s="619"/>
      <c r="VCN1961" s="619"/>
      <c r="VCO1961" s="619"/>
      <c r="VCP1961" s="619"/>
      <c r="VCQ1961" s="619"/>
      <c r="VCR1961" s="619"/>
      <c r="VCS1961" s="619"/>
      <c r="VCT1961" s="619"/>
      <c r="VCU1961" s="619"/>
      <c r="VCV1961" s="619"/>
      <c r="VCW1961" s="619"/>
      <c r="VCX1961" s="619"/>
      <c r="VCY1961" s="619"/>
      <c r="VCZ1961" s="619"/>
      <c r="VDA1961" s="619"/>
      <c r="VDB1961" s="619"/>
      <c r="VDC1961" s="619"/>
      <c r="VDD1961" s="619"/>
      <c r="VDE1961" s="619"/>
      <c r="VDF1961" s="619"/>
      <c r="VDG1961" s="619"/>
      <c r="VDH1961" s="619"/>
      <c r="VDI1961" s="619"/>
      <c r="VDJ1961" s="619"/>
      <c r="VDK1961" s="619"/>
      <c r="VDL1961" s="619"/>
      <c r="VDM1961" s="619"/>
      <c r="VDN1961" s="619"/>
      <c r="VDO1961" s="619"/>
      <c r="VDP1961" s="619"/>
      <c r="VDQ1961" s="619"/>
      <c r="VDR1961" s="619"/>
      <c r="VDS1961" s="619"/>
      <c r="VDT1961" s="619"/>
      <c r="VDU1961" s="619"/>
      <c r="VDV1961" s="619"/>
      <c r="VDW1961" s="619"/>
      <c r="VDX1961" s="619"/>
      <c r="VDY1961" s="619"/>
      <c r="VDZ1961" s="619"/>
      <c r="VEA1961" s="619"/>
      <c r="VEB1961" s="619"/>
      <c r="VEC1961" s="619"/>
      <c r="VED1961" s="619"/>
      <c r="VEE1961" s="619"/>
      <c r="VEF1961" s="619"/>
      <c r="VEG1961" s="619"/>
      <c r="VEH1961" s="619"/>
      <c r="VEI1961" s="619"/>
      <c r="VEJ1961" s="619"/>
      <c r="VEK1961" s="619"/>
      <c r="VEL1961" s="619"/>
      <c r="VEM1961" s="619"/>
      <c r="VEN1961" s="619"/>
      <c r="VEO1961" s="619"/>
      <c r="VEP1961" s="619"/>
      <c r="VEQ1961" s="619"/>
      <c r="VER1961" s="619"/>
      <c r="VES1961" s="619"/>
      <c r="VET1961" s="619"/>
      <c r="VEU1961" s="619"/>
      <c r="VEV1961" s="619"/>
      <c r="VEW1961" s="619"/>
      <c r="VEX1961" s="619"/>
      <c r="VEY1961" s="619"/>
      <c r="VEZ1961" s="619"/>
      <c r="VFA1961" s="619"/>
      <c r="VFB1961" s="619"/>
      <c r="VFC1961" s="619"/>
      <c r="VFD1961" s="619"/>
      <c r="VFE1961" s="619"/>
      <c r="VFF1961" s="619"/>
      <c r="VFG1961" s="619"/>
      <c r="VFH1961" s="619"/>
      <c r="VFI1961" s="619"/>
      <c r="VFJ1961" s="619"/>
      <c r="VFK1961" s="619"/>
      <c r="VFL1961" s="619"/>
      <c r="VFM1961" s="619"/>
      <c r="VFN1961" s="619"/>
      <c r="VFO1961" s="619"/>
      <c r="VFP1961" s="619"/>
      <c r="VFQ1961" s="619"/>
      <c r="VFR1961" s="619"/>
      <c r="VFS1961" s="619"/>
      <c r="VFT1961" s="619"/>
      <c r="VFU1961" s="619"/>
      <c r="VFV1961" s="619"/>
      <c r="VFW1961" s="619"/>
      <c r="VFX1961" s="619"/>
      <c r="VFY1961" s="619"/>
      <c r="VFZ1961" s="619"/>
      <c r="VGA1961" s="619"/>
      <c r="VGB1961" s="619"/>
      <c r="VGC1961" s="619"/>
      <c r="VGD1961" s="619"/>
      <c r="VGE1961" s="619"/>
      <c r="VGF1961" s="619"/>
      <c r="VGG1961" s="619"/>
      <c r="VGH1961" s="619"/>
      <c r="VGI1961" s="619"/>
      <c r="VGJ1961" s="619"/>
      <c r="VGK1961" s="619"/>
      <c r="VGL1961" s="619"/>
      <c r="VGM1961" s="619"/>
      <c r="VGN1961" s="619"/>
      <c r="VGO1961" s="619"/>
      <c r="VGP1961" s="619"/>
      <c r="VGQ1961" s="619"/>
      <c r="VGR1961" s="619"/>
      <c r="VGS1961" s="619"/>
      <c r="VGT1961" s="619"/>
      <c r="VGU1961" s="619"/>
      <c r="VGV1961" s="619"/>
      <c r="VGW1961" s="619"/>
      <c r="VGX1961" s="619"/>
      <c r="VGY1961" s="619"/>
      <c r="VGZ1961" s="619"/>
      <c r="VHA1961" s="619"/>
      <c r="VHB1961" s="619"/>
      <c r="VHC1961" s="619"/>
      <c r="VHD1961" s="619"/>
      <c r="VHE1961" s="619"/>
      <c r="VHF1961" s="619"/>
      <c r="VHG1961" s="619"/>
      <c r="VHH1961" s="619"/>
      <c r="VHI1961" s="619"/>
      <c r="VHJ1961" s="619"/>
      <c r="VHK1961" s="619"/>
      <c r="VHL1961" s="619"/>
      <c r="VHM1961" s="619"/>
      <c r="VHN1961" s="619"/>
      <c r="VHO1961" s="619"/>
      <c r="VHP1961" s="619"/>
      <c r="VHQ1961" s="619"/>
      <c r="VHR1961" s="619"/>
      <c r="VHS1961" s="619"/>
      <c r="VHT1961" s="619"/>
      <c r="VHU1961" s="619"/>
      <c r="VHV1961" s="619"/>
      <c r="VHW1961" s="619"/>
      <c r="VHX1961" s="619"/>
      <c r="VHY1961" s="619"/>
      <c r="VHZ1961" s="619"/>
      <c r="VIA1961" s="619"/>
      <c r="VIB1961" s="619"/>
      <c r="VIC1961" s="619"/>
      <c r="VID1961" s="619"/>
      <c r="VIE1961" s="619"/>
      <c r="VIF1961" s="619"/>
      <c r="VIG1961" s="619"/>
      <c r="VIH1961" s="619"/>
      <c r="VII1961" s="619"/>
      <c r="VIJ1961" s="619"/>
      <c r="VIK1961" s="619"/>
      <c r="VIL1961" s="619"/>
      <c r="VIM1961" s="619"/>
      <c r="VIN1961" s="619"/>
      <c r="VIO1961" s="619"/>
      <c r="VIP1961" s="619"/>
      <c r="VIQ1961" s="619"/>
      <c r="VIR1961" s="619"/>
      <c r="VIS1961" s="619"/>
      <c r="VIT1961" s="619"/>
      <c r="VIU1961" s="619"/>
      <c r="VIV1961" s="619"/>
      <c r="VIW1961" s="619"/>
      <c r="VIX1961" s="619"/>
      <c r="VIY1961" s="619"/>
      <c r="VIZ1961" s="619"/>
      <c r="VJA1961" s="619"/>
      <c r="VJB1961" s="619"/>
      <c r="VJC1961" s="619"/>
      <c r="VJD1961" s="619"/>
      <c r="VJE1961" s="619"/>
      <c r="VJF1961" s="619"/>
      <c r="VJG1961" s="619"/>
      <c r="VJH1961" s="619"/>
      <c r="VJI1961" s="619"/>
      <c r="VJJ1961" s="619"/>
      <c r="VJK1961" s="619"/>
      <c r="VJL1961" s="619"/>
      <c r="VJM1961" s="619"/>
      <c r="VJN1961" s="619"/>
      <c r="VJO1961" s="619"/>
      <c r="VJP1961" s="619"/>
      <c r="VJQ1961" s="619"/>
      <c r="VJR1961" s="619"/>
      <c r="VJS1961" s="619"/>
      <c r="VJT1961" s="619"/>
      <c r="VJU1961" s="619"/>
      <c r="VJV1961" s="619"/>
      <c r="VJW1961" s="619"/>
      <c r="VJX1961" s="619"/>
      <c r="VJY1961" s="619"/>
      <c r="VJZ1961" s="619"/>
      <c r="VKA1961" s="619"/>
      <c r="VKB1961" s="619"/>
      <c r="VKC1961" s="619"/>
      <c r="VKD1961" s="619"/>
      <c r="VKE1961" s="619"/>
      <c r="VKF1961" s="619"/>
      <c r="VKG1961" s="619"/>
      <c r="VKH1961" s="619"/>
      <c r="VKI1961" s="619"/>
      <c r="VKJ1961" s="619"/>
      <c r="VKK1961" s="619"/>
      <c r="VKL1961" s="619"/>
      <c r="VKM1961" s="619"/>
      <c r="VKN1961" s="619"/>
      <c r="VKO1961" s="619"/>
      <c r="VKP1961" s="619"/>
      <c r="VKQ1961" s="619"/>
      <c r="VKR1961" s="619"/>
      <c r="VKS1961" s="619"/>
      <c r="VKT1961" s="619"/>
      <c r="VKU1961" s="619"/>
      <c r="VKV1961" s="619"/>
      <c r="VKW1961" s="619"/>
      <c r="VKX1961" s="619"/>
      <c r="VKY1961" s="619"/>
      <c r="VKZ1961" s="619"/>
      <c r="VLA1961" s="619"/>
      <c r="VLB1961" s="619"/>
      <c r="VLC1961" s="619"/>
      <c r="VLD1961" s="619"/>
      <c r="VLE1961" s="619"/>
      <c r="VLF1961" s="619"/>
      <c r="VLG1961" s="619"/>
      <c r="VLH1961" s="619"/>
      <c r="VLI1961" s="619"/>
      <c r="VLJ1961" s="619"/>
      <c r="VLK1961" s="619"/>
      <c r="VLL1961" s="619"/>
      <c r="VLM1961" s="619"/>
      <c r="VLN1961" s="619"/>
      <c r="VLO1961" s="619"/>
      <c r="VLP1961" s="619"/>
      <c r="VLQ1961" s="619"/>
      <c r="VLR1961" s="619"/>
      <c r="VLS1961" s="619"/>
      <c r="VLT1961" s="619"/>
      <c r="VLU1961" s="619"/>
      <c r="VLV1961" s="619"/>
      <c r="VLW1961" s="619"/>
      <c r="VLX1961" s="619"/>
      <c r="VLY1961" s="619"/>
      <c r="VLZ1961" s="619"/>
      <c r="VMA1961" s="619"/>
      <c r="VMB1961" s="619"/>
      <c r="VMC1961" s="619"/>
      <c r="VMD1961" s="619"/>
      <c r="VME1961" s="619"/>
      <c r="VMF1961" s="619"/>
      <c r="VMG1961" s="619"/>
      <c r="VMH1961" s="619"/>
      <c r="VMI1961" s="619"/>
      <c r="VMJ1961" s="619"/>
      <c r="VMK1961" s="619"/>
      <c r="VML1961" s="619"/>
      <c r="VMM1961" s="619"/>
      <c r="VMN1961" s="619"/>
      <c r="VMO1961" s="619"/>
      <c r="VMP1961" s="619"/>
      <c r="VMQ1961" s="619"/>
      <c r="VMR1961" s="619"/>
      <c r="VMS1961" s="619"/>
      <c r="VMT1961" s="619"/>
      <c r="VMU1961" s="619"/>
      <c r="VMV1961" s="619"/>
      <c r="VMW1961" s="619"/>
      <c r="VMX1961" s="619"/>
      <c r="VMY1961" s="619"/>
      <c r="VMZ1961" s="619"/>
      <c r="VNA1961" s="619"/>
      <c r="VNB1961" s="619"/>
      <c r="VNC1961" s="619"/>
      <c r="VND1961" s="619"/>
      <c r="VNE1961" s="619"/>
      <c r="VNF1961" s="619"/>
      <c r="VNG1961" s="619"/>
      <c r="VNH1961" s="619"/>
      <c r="VNI1961" s="619"/>
      <c r="VNJ1961" s="619"/>
      <c r="VNK1961" s="619"/>
      <c r="VNL1961" s="619"/>
      <c r="VNM1961" s="619"/>
      <c r="VNN1961" s="619"/>
      <c r="VNO1961" s="619"/>
      <c r="VNP1961" s="619"/>
      <c r="VNQ1961" s="619"/>
      <c r="VNR1961" s="619"/>
      <c r="VNS1961" s="619"/>
      <c r="VNT1961" s="619"/>
      <c r="VNU1961" s="619"/>
      <c r="VNV1961" s="619"/>
      <c r="VNW1961" s="619"/>
      <c r="VNX1961" s="619"/>
      <c r="VNY1961" s="619"/>
      <c r="VNZ1961" s="619"/>
      <c r="VOA1961" s="619"/>
      <c r="VOB1961" s="619"/>
      <c r="VOC1961" s="619"/>
      <c r="VOD1961" s="619"/>
      <c r="VOE1961" s="619"/>
      <c r="VOF1961" s="619"/>
      <c r="VOG1961" s="619"/>
      <c r="VOH1961" s="619"/>
      <c r="VOI1961" s="619"/>
      <c r="VOJ1961" s="619"/>
      <c r="VOK1961" s="619"/>
      <c r="VOL1961" s="619"/>
      <c r="VOM1961" s="619"/>
      <c r="VON1961" s="619"/>
      <c r="VOO1961" s="619"/>
      <c r="VOP1961" s="619"/>
      <c r="VOQ1961" s="619"/>
      <c r="VOR1961" s="619"/>
      <c r="VOS1961" s="619"/>
      <c r="VOT1961" s="619"/>
      <c r="VOU1961" s="619"/>
      <c r="VOV1961" s="619"/>
      <c r="VOW1961" s="619"/>
      <c r="VOX1961" s="619"/>
      <c r="VOY1961" s="619"/>
      <c r="VOZ1961" s="619"/>
      <c r="VPA1961" s="619"/>
      <c r="VPB1961" s="619"/>
      <c r="VPC1961" s="619"/>
      <c r="VPD1961" s="619"/>
      <c r="VPE1961" s="619"/>
      <c r="VPF1961" s="619"/>
      <c r="VPG1961" s="619"/>
      <c r="VPH1961" s="619"/>
      <c r="VPI1961" s="619"/>
      <c r="VPJ1961" s="619"/>
      <c r="VPK1961" s="619"/>
      <c r="VPL1961" s="619"/>
      <c r="VPM1961" s="619"/>
      <c r="VPN1961" s="619"/>
      <c r="VPO1961" s="619"/>
      <c r="VPP1961" s="619"/>
      <c r="VPQ1961" s="619"/>
      <c r="VPR1961" s="619"/>
      <c r="VPS1961" s="619"/>
      <c r="VPT1961" s="619"/>
      <c r="VPU1961" s="619"/>
      <c r="VPV1961" s="619"/>
      <c r="VPW1961" s="619"/>
      <c r="VPX1961" s="619"/>
      <c r="VPY1961" s="619"/>
      <c r="VPZ1961" s="619"/>
      <c r="VQA1961" s="619"/>
      <c r="VQB1961" s="619"/>
      <c r="VQC1961" s="619"/>
      <c r="VQD1961" s="619"/>
      <c r="VQE1961" s="619"/>
      <c r="VQF1961" s="619"/>
      <c r="VQG1961" s="619"/>
      <c r="VQH1961" s="619"/>
      <c r="VQI1961" s="619"/>
      <c r="VQJ1961" s="619"/>
      <c r="VQK1961" s="619"/>
      <c r="VQL1961" s="619"/>
      <c r="VQM1961" s="619"/>
      <c r="VQN1961" s="619"/>
      <c r="VQO1961" s="619"/>
      <c r="VQP1961" s="619"/>
      <c r="VQQ1961" s="619"/>
      <c r="VQR1961" s="619"/>
      <c r="VQS1961" s="619"/>
      <c r="VQT1961" s="619"/>
      <c r="VQU1961" s="619"/>
      <c r="VQV1961" s="619"/>
      <c r="VQW1961" s="619"/>
      <c r="VQX1961" s="619"/>
      <c r="VQY1961" s="619"/>
      <c r="VQZ1961" s="619"/>
      <c r="VRA1961" s="619"/>
      <c r="VRB1961" s="619"/>
      <c r="VRC1961" s="619"/>
      <c r="VRD1961" s="619"/>
      <c r="VRE1961" s="619"/>
      <c r="VRF1961" s="619"/>
      <c r="VRG1961" s="619"/>
      <c r="VRH1961" s="619"/>
      <c r="VRI1961" s="619"/>
      <c r="VRJ1961" s="619"/>
      <c r="VRK1961" s="619"/>
      <c r="VRL1961" s="619"/>
      <c r="VRM1961" s="619"/>
      <c r="VRN1961" s="619"/>
      <c r="VRO1961" s="619"/>
      <c r="VRP1961" s="619"/>
      <c r="VRQ1961" s="619"/>
      <c r="VRR1961" s="619"/>
      <c r="VRS1961" s="619"/>
      <c r="VRT1961" s="619"/>
      <c r="VRU1961" s="619"/>
      <c r="VRV1961" s="619"/>
      <c r="VRW1961" s="619"/>
      <c r="VRX1961" s="619"/>
      <c r="VRY1961" s="619"/>
      <c r="VRZ1961" s="619"/>
      <c r="VSA1961" s="619"/>
      <c r="VSB1961" s="619"/>
      <c r="VSC1961" s="619"/>
      <c r="VSD1961" s="619"/>
      <c r="VSE1961" s="619"/>
      <c r="VSF1961" s="619"/>
      <c r="VSG1961" s="619"/>
      <c r="VSH1961" s="619"/>
      <c r="VSI1961" s="619"/>
      <c r="VSJ1961" s="619"/>
      <c r="VSK1961" s="619"/>
      <c r="VSL1961" s="619"/>
      <c r="VSM1961" s="619"/>
      <c r="VSN1961" s="619"/>
      <c r="VSO1961" s="619"/>
      <c r="VSP1961" s="619"/>
      <c r="VSQ1961" s="619"/>
      <c r="VSR1961" s="619"/>
      <c r="VSS1961" s="619"/>
      <c r="VST1961" s="619"/>
      <c r="VSU1961" s="619"/>
      <c r="VSV1961" s="619"/>
      <c r="VSW1961" s="619"/>
      <c r="VSX1961" s="619"/>
      <c r="VSY1961" s="619"/>
      <c r="VSZ1961" s="619"/>
      <c r="VTA1961" s="619"/>
      <c r="VTB1961" s="619"/>
      <c r="VTC1961" s="619"/>
      <c r="VTD1961" s="619"/>
      <c r="VTE1961" s="619"/>
      <c r="VTF1961" s="619"/>
      <c r="VTG1961" s="619"/>
      <c r="VTH1961" s="619"/>
      <c r="VTI1961" s="619"/>
      <c r="VTJ1961" s="619"/>
      <c r="VTK1961" s="619"/>
      <c r="VTL1961" s="619"/>
      <c r="VTM1961" s="619"/>
      <c r="VTN1961" s="619"/>
      <c r="VTO1961" s="619"/>
      <c r="VTP1961" s="619"/>
      <c r="VTQ1961" s="619"/>
      <c r="VTR1961" s="619"/>
      <c r="VTS1961" s="619"/>
      <c r="VTT1961" s="619"/>
      <c r="VTU1961" s="619"/>
      <c r="VTV1961" s="619"/>
      <c r="VTW1961" s="619"/>
      <c r="VTX1961" s="619"/>
      <c r="VTY1961" s="619"/>
      <c r="VTZ1961" s="619"/>
      <c r="VUA1961" s="619"/>
      <c r="VUB1961" s="619"/>
      <c r="VUC1961" s="619"/>
      <c r="VUD1961" s="619"/>
      <c r="VUE1961" s="619"/>
      <c r="VUF1961" s="619"/>
      <c r="VUG1961" s="619"/>
      <c r="VUH1961" s="619"/>
      <c r="VUI1961" s="619"/>
      <c r="VUJ1961" s="619"/>
      <c r="VUK1961" s="619"/>
      <c r="VUL1961" s="619"/>
      <c r="VUM1961" s="619"/>
      <c r="VUN1961" s="619"/>
      <c r="VUO1961" s="619"/>
      <c r="VUP1961" s="619"/>
      <c r="VUQ1961" s="619"/>
      <c r="VUR1961" s="619"/>
      <c r="VUS1961" s="619"/>
      <c r="VUT1961" s="619"/>
      <c r="VUU1961" s="619"/>
      <c r="VUV1961" s="619"/>
      <c r="VUW1961" s="619"/>
      <c r="VUX1961" s="619"/>
      <c r="VUY1961" s="619"/>
      <c r="VUZ1961" s="619"/>
      <c r="VVA1961" s="619"/>
      <c r="VVB1961" s="619"/>
      <c r="VVC1961" s="619"/>
      <c r="VVD1961" s="619"/>
      <c r="VVE1961" s="619"/>
      <c r="VVF1961" s="619"/>
      <c r="VVG1961" s="619"/>
      <c r="VVH1961" s="619"/>
      <c r="VVI1961" s="619"/>
      <c r="VVJ1961" s="619"/>
      <c r="VVK1961" s="619"/>
      <c r="VVL1961" s="619"/>
      <c r="VVM1961" s="619"/>
      <c r="VVN1961" s="619"/>
      <c r="VVO1961" s="619"/>
      <c r="VVP1961" s="619"/>
      <c r="VVQ1961" s="619"/>
      <c r="VVR1961" s="619"/>
      <c r="VVS1961" s="619"/>
      <c r="VVT1961" s="619"/>
      <c r="VVU1961" s="619"/>
      <c r="VVV1961" s="619"/>
      <c r="VVW1961" s="619"/>
      <c r="VVX1961" s="619"/>
      <c r="VVY1961" s="619"/>
      <c r="VVZ1961" s="619"/>
      <c r="VWA1961" s="619"/>
      <c r="VWB1961" s="619"/>
      <c r="VWC1961" s="619"/>
      <c r="VWD1961" s="619"/>
      <c r="VWE1961" s="619"/>
      <c r="VWF1961" s="619"/>
      <c r="VWG1961" s="619"/>
      <c r="VWH1961" s="619"/>
      <c r="VWI1961" s="619"/>
      <c r="VWJ1961" s="619"/>
      <c r="VWK1961" s="619"/>
      <c r="VWL1961" s="619"/>
      <c r="VWM1961" s="619"/>
      <c r="VWN1961" s="619"/>
      <c r="VWO1961" s="619"/>
      <c r="VWP1961" s="619"/>
      <c r="VWQ1961" s="619"/>
      <c r="VWR1961" s="619"/>
      <c r="VWS1961" s="619"/>
      <c r="VWT1961" s="619"/>
      <c r="VWU1961" s="619"/>
      <c r="VWV1961" s="619"/>
      <c r="VWW1961" s="619"/>
      <c r="VWX1961" s="619"/>
      <c r="VWY1961" s="619"/>
      <c r="VWZ1961" s="619"/>
      <c r="VXA1961" s="619"/>
      <c r="VXB1961" s="619"/>
      <c r="VXC1961" s="619"/>
      <c r="VXD1961" s="619"/>
      <c r="VXE1961" s="619"/>
      <c r="VXF1961" s="619"/>
      <c r="VXG1961" s="619"/>
      <c r="VXH1961" s="619"/>
      <c r="VXI1961" s="619"/>
      <c r="VXJ1961" s="619"/>
      <c r="VXK1961" s="619"/>
      <c r="VXL1961" s="619"/>
      <c r="VXM1961" s="619"/>
      <c r="VXN1961" s="619"/>
      <c r="VXO1961" s="619"/>
      <c r="VXP1961" s="619"/>
      <c r="VXQ1961" s="619"/>
      <c r="VXR1961" s="619"/>
      <c r="VXS1961" s="619"/>
      <c r="VXT1961" s="619"/>
      <c r="VXU1961" s="619"/>
      <c r="VXV1961" s="619"/>
      <c r="VXW1961" s="619"/>
      <c r="VXX1961" s="619"/>
      <c r="VXY1961" s="619"/>
      <c r="VXZ1961" s="619"/>
      <c r="VYA1961" s="619"/>
      <c r="VYB1961" s="619"/>
      <c r="VYC1961" s="619"/>
      <c r="VYD1961" s="619"/>
      <c r="VYE1961" s="619"/>
      <c r="VYF1961" s="619"/>
      <c r="VYG1961" s="619"/>
      <c r="VYH1961" s="619"/>
      <c r="VYI1961" s="619"/>
      <c r="VYJ1961" s="619"/>
      <c r="VYK1961" s="619"/>
      <c r="VYL1961" s="619"/>
      <c r="VYM1961" s="619"/>
      <c r="VYN1961" s="619"/>
      <c r="VYO1961" s="619"/>
      <c r="VYP1961" s="619"/>
      <c r="VYQ1961" s="619"/>
      <c r="VYR1961" s="619"/>
      <c r="VYS1961" s="619"/>
      <c r="VYT1961" s="619"/>
      <c r="VYU1961" s="619"/>
      <c r="VYV1961" s="619"/>
      <c r="VYW1961" s="619"/>
      <c r="VYX1961" s="619"/>
      <c r="VYY1961" s="619"/>
      <c r="VYZ1961" s="619"/>
      <c r="VZA1961" s="619"/>
      <c r="VZB1961" s="619"/>
      <c r="VZC1961" s="619"/>
      <c r="VZD1961" s="619"/>
      <c r="VZE1961" s="619"/>
      <c r="VZF1961" s="619"/>
      <c r="VZG1961" s="619"/>
      <c r="VZH1961" s="619"/>
      <c r="VZI1961" s="619"/>
      <c r="VZJ1961" s="619"/>
      <c r="VZK1961" s="619"/>
      <c r="VZL1961" s="619"/>
      <c r="VZM1961" s="619"/>
      <c r="VZN1961" s="619"/>
      <c r="VZO1961" s="619"/>
      <c r="VZP1961" s="619"/>
      <c r="VZQ1961" s="619"/>
      <c r="VZR1961" s="619"/>
      <c r="VZS1961" s="619"/>
      <c r="VZT1961" s="619"/>
      <c r="VZU1961" s="619"/>
      <c r="VZV1961" s="619"/>
      <c r="VZW1961" s="619"/>
      <c r="VZX1961" s="619"/>
      <c r="VZY1961" s="619"/>
      <c r="VZZ1961" s="619"/>
      <c r="WAA1961" s="619"/>
      <c r="WAB1961" s="619"/>
      <c r="WAC1961" s="619"/>
      <c r="WAD1961" s="619"/>
      <c r="WAE1961" s="619"/>
      <c r="WAF1961" s="619"/>
      <c r="WAG1961" s="619"/>
      <c r="WAH1961" s="619"/>
      <c r="WAI1961" s="619"/>
      <c r="WAJ1961" s="619"/>
      <c r="WAK1961" s="619"/>
      <c r="WAL1961" s="619"/>
      <c r="WAM1961" s="619"/>
      <c r="WAN1961" s="619"/>
      <c r="WAO1961" s="619"/>
      <c r="WAP1961" s="619"/>
      <c r="WAQ1961" s="619"/>
      <c r="WAR1961" s="619"/>
      <c r="WAS1961" s="619"/>
      <c r="WAT1961" s="619"/>
      <c r="WAU1961" s="619"/>
      <c r="WAV1961" s="619"/>
      <c r="WAW1961" s="619"/>
      <c r="WAX1961" s="619"/>
      <c r="WAY1961" s="619"/>
      <c r="WAZ1961" s="619"/>
      <c r="WBA1961" s="619"/>
      <c r="WBB1961" s="619"/>
      <c r="WBC1961" s="619"/>
      <c r="WBD1961" s="619"/>
      <c r="WBE1961" s="619"/>
      <c r="WBF1961" s="619"/>
      <c r="WBG1961" s="619"/>
      <c r="WBH1961" s="619"/>
      <c r="WBI1961" s="619"/>
      <c r="WBJ1961" s="619"/>
      <c r="WBK1961" s="619"/>
      <c r="WBL1961" s="619"/>
      <c r="WBM1961" s="619"/>
      <c r="WBN1961" s="619"/>
      <c r="WBO1961" s="619"/>
      <c r="WBP1961" s="619"/>
      <c r="WBQ1961" s="619"/>
      <c r="WBR1961" s="619"/>
      <c r="WBS1961" s="619"/>
      <c r="WBT1961" s="619"/>
      <c r="WBU1961" s="619"/>
      <c r="WBV1961" s="619"/>
      <c r="WBW1961" s="619"/>
      <c r="WBX1961" s="619"/>
      <c r="WBY1961" s="619"/>
      <c r="WBZ1961" s="619"/>
      <c r="WCA1961" s="619"/>
      <c r="WCB1961" s="619"/>
      <c r="WCC1961" s="619"/>
      <c r="WCD1961" s="619"/>
      <c r="WCE1961" s="619"/>
      <c r="WCF1961" s="619"/>
      <c r="WCG1961" s="619"/>
      <c r="WCH1961" s="619"/>
      <c r="WCI1961" s="619"/>
      <c r="WCJ1961" s="619"/>
      <c r="WCK1961" s="619"/>
      <c r="WCL1961" s="619"/>
      <c r="WCM1961" s="619"/>
      <c r="WCN1961" s="619"/>
      <c r="WCO1961" s="619"/>
      <c r="WCP1961" s="619"/>
      <c r="WCQ1961" s="619"/>
      <c r="WCR1961" s="619"/>
      <c r="WCS1961" s="619"/>
      <c r="WCT1961" s="619"/>
      <c r="WCU1961" s="619"/>
      <c r="WCV1961" s="619"/>
      <c r="WCW1961" s="619"/>
      <c r="WCX1961" s="619"/>
      <c r="WCY1961" s="619"/>
      <c r="WCZ1961" s="619"/>
      <c r="WDA1961" s="619"/>
      <c r="WDB1961" s="619"/>
      <c r="WDC1961" s="619"/>
      <c r="WDD1961" s="619"/>
      <c r="WDE1961" s="619"/>
      <c r="WDF1961" s="619"/>
      <c r="WDG1961" s="619"/>
      <c r="WDH1961" s="619"/>
      <c r="WDI1961" s="619"/>
      <c r="WDJ1961" s="619"/>
      <c r="WDK1961" s="619"/>
      <c r="WDL1961" s="619"/>
      <c r="WDM1961" s="619"/>
      <c r="WDN1961" s="619"/>
      <c r="WDO1961" s="619"/>
      <c r="WDP1961" s="619"/>
      <c r="WDQ1961" s="619"/>
      <c r="WDR1961" s="619"/>
      <c r="WDS1961" s="619"/>
      <c r="WDT1961" s="619"/>
      <c r="WDU1961" s="619"/>
      <c r="WDV1961" s="619"/>
      <c r="WDW1961" s="619"/>
      <c r="WDX1961" s="619"/>
      <c r="WDY1961" s="619"/>
      <c r="WDZ1961" s="619"/>
      <c r="WEA1961" s="619"/>
      <c r="WEB1961" s="619"/>
      <c r="WEC1961" s="619"/>
      <c r="WED1961" s="619"/>
      <c r="WEE1961" s="619"/>
      <c r="WEF1961" s="619"/>
      <c r="WEG1961" s="619"/>
      <c r="WEH1961" s="619"/>
      <c r="WEI1961" s="619"/>
      <c r="WEJ1961" s="619"/>
      <c r="WEK1961" s="619"/>
      <c r="WEL1961" s="619"/>
      <c r="WEM1961" s="619"/>
      <c r="WEN1961" s="619"/>
      <c r="WEO1961" s="619"/>
      <c r="WEP1961" s="619"/>
      <c r="WEQ1961" s="619"/>
      <c r="WER1961" s="619"/>
      <c r="WES1961" s="619"/>
      <c r="WET1961" s="619"/>
      <c r="WEU1961" s="619"/>
      <c r="WEV1961" s="619"/>
      <c r="WEW1961" s="619"/>
      <c r="WEX1961" s="619"/>
      <c r="WEY1961" s="619"/>
      <c r="WEZ1961" s="619"/>
      <c r="WFA1961" s="619"/>
      <c r="WFB1961" s="619"/>
      <c r="WFC1961" s="619"/>
      <c r="WFD1961" s="619"/>
      <c r="WFE1961" s="619"/>
      <c r="WFF1961" s="619"/>
      <c r="WFG1961" s="619"/>
      <c r="WFH1961" s="619"/>
      <c r="WFI1961" s="619"/>
      <c r="WFJ1961" s="619"/>
      <c r="WFK1961" s="619"/>
      <c r="WFL1961" s="619"/>
      <c r="WFM1961" s="619"/>
      <c r="WFN1961" s="619"/>
      <c r="WFO1961" s="619"/>
      <c r="WFP1961" s="619"/>
      <c r="WFQ1961" s="619"/>
      <c r="WFR1961" s="619"/>
      <c r="WFS1961" s="619"/>
      <c r="WFT1961" s="619"/>
      <c r="WFU1961" s="619"/>
      <c r="WFV1961" s="619"/>
      <c r="WFW1961" s="619"/>
      <c r="WFX1961" s="619"/>
      <c r="WFY1961" s="619"/>
      <c r="WFZ1961" s="619"/>
      <c r="WGA1961" s="619"/>
      <c r="WGB1961" s="619"/>
      <c r="WGC1961" s="619"/>
      <c r="WGD1961" s="619"/>
      <c r="WGE1961" s="619"/>
      <c r="WGF1961" s="619"/>
      <c r="WGG1961" s="619"/>
      <c r="WGH1961" s="619"/>
      <c r="WGI1961" s="619"/>
      <c r="WGJ1961" s="619"/>
      <c r="WGK1961" s="619"/>
      <c r="WGL1961" s="619"/>
      <c r="WGM1961" s="619"/>
      <c r="WGN1961" s="619"/>
      <c r="WGO1961" s="619"/>
      <c r="WGP1961" s="619"/>
      <c r="WGQ1961" s="619"/>
      <c r="WGR1961" s="619"/>
      <c r="WGS1961" s="619"/>
      <c r="WGT1961" s="619"/>
      <c r="WGU1961" s="619"/>
      <c r="WGV1961" s="619"/>
    </row>
    <row r="1962" spans="1:15752" ht="20.149999999999999" customHeight="1" x14ac:dyDescent="0.35">
      <c r="A1962" s="618" t="s">
        <v>308</v>
      </c>
      <c r="Y1962" s="625"/>
      <c r="Z1962" s="633"/>
    </row>
    <row r="1963" spans="1:15752" ht="20.149999999999999" customHeight="1" x14ac:dyDescent="0.35">
      <c r="Y1963" s="625"/>
      <c r="Z1963" s="633"/>
    </row>
    <row r="1964" spans="1:15752" ht="20.149999999999999" customHeight="1" x14ac:dyDescent="0.35">
      <c r="Y1964" s="625"/>
      <c r="Z1964" s="633"/>
    </row>
    <row r="1965" spans="1:15752" ht="20.149999999999999" customHeight="1" x14ac:dyDescent="0.35">
      <c r="Y1965" s="625"/>
      <c r="Z1965" s="633"/>
    </row>
    <row r="1966" spans="1:15752" ht="20.149999999999999" customHeight="1" x14ac:dyDescent="0.35">
      <c r="Y1966" s="625"/>
      <c r="Z1966" s="633"/>
    </row>
    <row r="1967" spans="1:15752" ht="20.149999999999999" customHeight="1" x14ac:dyDescent="0.35">
      <c r="Y1967" s="625"/>
      <c r="Z1967" s="633"/>
    </row>
    <row r="1968" spans="1:15752" ht="20.149999999999999" customHeight="1" x14ac:dyDescent="0.35">
      <c r="Y1968" s="625"/>
      <c r="Z1968" s="633"/>
    </row>
    <row r="1969" spans="25:26" ht="20.149999999999999" customHeight="1" x14ac:dyDescent="0.35">
      <c r="Y1969" s="625"/>
      <c r="Z1969" s="633"/>
    </row>
    <row r="1970" spans="25:26" ht="20.149999999999999" customHeight="1" x14ac:dyDescent="0.35">
      <c r="Y1970" s="625"/>
      <c r="Z1970" s="633"/>
    </row>
    <row r="1971" spans="25:26" ht="20.149999999999999" customHeight="1" x14ac:dyDescent="0.35">
      <c r="Y1971" s="625"/>
      <c r="Z1971" s="633"/>
    </row>
    <row r="1972" spans="25:26" ht="20.149999999999999" customHeight="1" x14ac:dyDescent="0.35">
      <c r="Y1972" s="625"/>
      <c r="Z1972" s="633"/>
    </row>
    <row r="1973" spans="25:26" ht="20.149999999999999" customHeight="1" x14ac:dyDescent="0.35">
      <c r="Y1973" s="625"/>
      <c r="Z1973" s="633"/>
    </row>
    <row r="1974" spans="25:26" ht="20.149999999999999" customHeight="1" x14ac:dyDescent="0.35">
      <c r="Y1974" s="625"/>
      <c r="Z1974" s="633"/>
    </row>
    <row r="1975" spans="25:26" ht="20.149999999999999" customHeight="1" x14ac:dyDescent="0.35">
      <c r="Y1975" s="625"/>
      <c r="Z1975" s="633"/>
    </row>
    <row r="1976" spans="25:26" ht="20.149999999999999" customHeight="1" x14ac:dyDescent="0.35">
      <c r="Y1976" s="625"/>
      <c r="Z1976" s="633"/>
    </row>
    <row r="1977" spans="25:26" ht="20.149999999999999" customHeight="1" x14ac:dyDescent="0.35">
      <c r="Y1977" s="625"/>
      <c r="Z1977" s="633"/>
    </row>
    <row r="1978" spans="25:26" ht="20.149999999999999" customHeight="1" x14ac:dyDescent="0.35">
      <c r="Y1978" s="625"/>
      <c r="Z1978" s="633"/>
    </row>
    <row r="1979" spans="25:26" ht="20.149999999999999" customHeight="1" x14ac:dyDescent="0.35">
      <c r="Y1979" s="625"/>
      <c r="Z1979" s="633"/>
    </row>
    <row r="1980" spans="25:26" ht="20.149999999999999" customHeight="1" x14ac:dyDescent="0.35">
      <c r="Y1980" s="625"/>
      <c r="Z1980" s="633"/>
    </row>
    <row r="1981" spans="25:26" ht="20.149999999999999" customHeight="1" x14ac:dyDescent="0.35">
      <c r="Y1981" s="625"/>
      <c r="Z1981" s="633"/>
    </row>
    <row r="1982" spans="25:26" ht="20.149999999999999" customHeight="1" x14ac:dyDescent="0.35">
      <c r="Y1982" s="625"/>
      <c r="Z1982" s="633"/>
    </row>
    <row r="1983" spans="25:26" ht="20.149999999999999" customHeight="1" x14ac:dyDescent="0.35">
      <c r="Y1983" s="625"/>
      <c r="Z1983" s="633"/>
    </row>
    <row r="1984" spans="25:26" ht="20.149999999999999" customHeight="1" x14ac:dyDescent="0.35">
      <c r="Y1984" s="625"/>
      <c r="Z1984" s="633"/>
    </row>
    <row r="1985" spans="25:26" ht="20.149999999999999" customHeight="1" x14ac:dyDescent="0.35">
      <c r="Y1985" s="625"/>
      <c r="Z1985" s="633"/>
    </row>
    <row r="1986" spans="25:26" ht="20.149999999999999" customHeight="1" x14ac:dyDescent="0.35">
      <c r="Y1986" s="625"/>
      <c r="Z1986" s="633"/>
    </row>
    <row r="1987" spans="25:26" ht="20.149999999999999" customHeight="1" x14ac:dyDescent="0.35">
      <c r="Y1987" s="625"/>
      <c r="Z1987" s="633"/>
    </row>
    <row r="1988" spans="25:26" ht="20.149999999999999" customHeight="1" x14ac:dyDescent="0.35">
      <c r="Y1988" s="625"/>
      <c r="Z1988" s="633"/>
    </row>
    <row r="1989" spans="25:26" ht="20.149999999999999" customHeight="1" x14ac:dyDescent="0.35">
      <c r="Y1989" s="625"/>
      <c r="Z1989" s="633"/>
    </row>
    <row r="1990" spans="25:26" ht="20.149999999999999" customHeight="1" x14ac:dyDescent="0.35">
      <c r="Y1990" s="625"/>
      <c r="Z1990" s="633"/>
    </row>
    <row r="1991" spans="25:26" ht="20.149999999999999" customHeight="1" x14ac:dyDescent="0.35">
      <c r="Y1991" s="625"/>
      <c r="Z1991" s="633"/>
    </row>
    <row r="1992" spans="25:26" ht="20.149999999999999" customHeight="1" x14ac:dyDescent="0.35">
      <c r="Y1992" s="625"/>
      <c r="Z1992" s="633"/>
    </row>
    <row r="1993" spans="25:26" ht="20.149999999999999" customHeight="1" x14ac:dyDescent="0.35">
      <c r="Y1993" s="625"/>
      <c r="Z1993" s="633"/>
    </row>
    <row r="1994" spans="25:26" ht="20.149999999999999" customHeight="1" x14ac:dyDescent="0.35">
      <c r="Y1994" s="625"/>
      <c r="Z1994" s="633"/>
    </row>
    <row r="1995" spans="25:26" ht="20.149999999999999" customHeight="1" x14ac:dyDescent="0.35">
      <c r="Y1995" s="625"/>
      <c r="Z1995" s="633"/>
    </row>
    <row r="1996" spans="25:26" ht="20.149999999999999" customHeight="1" x14ac:dyDescent="0.35">
      <c r="Y1996" s="625"/>
      <c r="Z1996" s="633"/>
    </row>
    <row r="1997" spans="25:26" ht="20.149999999999999" customHeight="1" x14ac:dyDescent="0.35">
      <c r="Y1997" s="625"/>
      <c r="Z1997" s="633"/>
    </row>
    <row r="1998" spans="25:26" ht="20.149999999999999" customHeight="1" x14ac:dyDescent="0.35">
      <c r="Y1998" s="625"/>
      <c r="Z1998" s="633"/>
    </row>
    <row r="1999" spans="25:26" ht="20.149999999999999" customHeight="1" x14ac:dyDescent="0.35">
      <c r="Y1999" s="625"/>
      <c r="Z1999" s="633"/>
    </row>
    <row r="2000" spans="25:26" ht="20.149999999999999" customHeight="1" x14ac:dyDescent="0.35">
      <c r="Y2000" s="625"/>
      <c r="Z2000" s="633"/>
    </row>
    <row r="2001" spans="25:26" ht="20.149999999999999" customHeight="1" x14ac:dyDescent="0.35">
      <c r="Y2001" s="625"/>
      <c r="Z2001" s="633"/>
    </row>
    <row r="2002" spans="25:26" ht="20.149999999999999" customHeight="1" x14ac:dyDescent="0.35">
      <c r="Y2002" s="625"/>
      <c r="Z2002" s="633"/>
    </row>
    <row r="2003" spans="25:26" ht="20.149999999999999" customHeight="1" x14ac:dyDescent="0.35">
      <c r="Y2003" s="625"/>
      <c r="Z2003" s="633"/>
    </row>
    <row r="2004" spans="25:26" ht="20.149999999999999" customHeight="1" x14ac:dyDescent="0.35">
      <c r="Y2004" s="625"/>
      <c r="Z2004" s="633"/>
    </row>
    <row r="2005" spans="25:26" ht="20.149999999999999" customHeight="1" x14ac:dyDescent="0.35">
      <c r="Y2005" s="625"/>
      <c r="Z2005" s="633"/>
    </row>
    <row r="2006" spans="25:26" ht="20.149999999999999" customHeight="1" x14ac:dyDescent="0.35">
      <c r="Y2006" s="625"/>
      <c r="Z2006" s="633"/>
    </row>
    <row r="2007" spans="25:26" ht="20.149999999999999" customHeight="1" x14ac:dyDescent="0.35">
      <c r="Y2007" s="625"/>
      <c r="Z2007" s="633"/>
    </row>
    <row r="2008" spans="25:26" ht="20.149999999999999" customHeight="1" x14ac:dyDescent="0.35">
      <c r="Y2008" s="625"/>
      <c r="Z2008" s="633"/>
    </row>
    <row r="2009" spans="25:26" ht="20.149999999999999" customHeight="1" x14ac:dyDescent="0.35">
      <c r="Y2009" s="625"/>
      <c r="Z2009" s="633"/>
    </row>
    <row r="2010" spans="25:26" ht="20.149999999999999" customHeight="1" x14ac:dyDescent="0.35">
      <c r="Y2010" s="625"/>
      <c r="Z2010" s="633"/>
    </row>
    <row r="2011" spans="25:26" ht="20.149999999999999" customHeight="1" x14ac:dyDescent="0.35">
      <c r="Y2011" s="625"/>
      <c r="Z2011" s="633"/>
    </row>
    <row r="2012" spans="25:26" ht="20.149999999999999" customHeight="1" x14ac:dyDescent="0.35">
      <c r="Y2012" s="625"/>
      <c r="Z2012" s="633"/>
    </row>
    <row r="2013" spans="25:26" ht="20.149999999999999" customHeight="1" x14ac:dyDescent="0.35">
      <c r="Y2013" s="625"/>
      <c r="Z2013" s="633"/>
    </row>
    <row r="2014" spans="25:26" ht="20.149999999999999" customHeight="1" x14ac:dyDescent="0.35">
      <c r="Y2014" s="625"/>
      <c r="Z2014" s="633"/>
    </row>
    <row r="2015" spans="25:26" ht="20.149999999999999" customHeight="1" x14ac:dyDescent="0.35">
      <c r="Y2015" s="625"/>
      <c r="Z2015" s="633"/>
    </row>
    <row r="2016" spans="25:26" ht="20.149999999999999" customHeight="1" x14ac:dyDescent="0.35">
      <c r="Y2016" s="625"/>
      <c r="Z2016" s="633"/>
    </row>
    <row r="2017" spans="25:26" ht="20.149999999999999" customHeight="1" x14ac:dyDescent="0.35">
      <c r="Y2017" s="625"/>
      <c r="Z2017" s="633"/>
    </row>
    <row r="2018" spans="25:26" ht="20.149999999999999" customHeight="1" x14ac:dyDescent="0.35">
      <c r="Y2018" s="625"/>
      <c r="Z2018" s="633"/>
    </row>
    <row r="2019" spans="25:26" ht="20.149999999999999" customHeight="1" x14ac:dyDescent="0.35">
      <c r="Y2019" s="625"/>
      <c r="Z2019" s="633"/>
    </row>
    <row r="2020" spans="25:26" ht="20.149999999999999" customHeight="1" x14ac:dyDescent="0.35">
      <c r="Y2020" s="625"/>
      <c r="Z2020" s="633"/>
    </row>
    <row r="2021" spans="25:26" ht="20.149999999999999" customHeight="1" x14ac:dyDescent="0.35">
      <c r="Y2021" s="625"/>
      <c r="Z2021" s="633"/>
    </row>
    <row r="2022" spans="25:26" ht="20.149999999999999" customHeight="1" x14ac:dyDescent="0.35">
      <c r="Y2022" s="625"/>
      <c r="Z2022" s="633"/>
    </row>
    <row r="2023" spans="25:26" ht="20.149999999999999" customHeight="1" x14ac:dyDescent="0.35">
      <c r="Y2023" s="625"/>
      <c r="Z2023" s="633"/>
    </row>
    <row r="2024" spans="25:26" ht="20.149999999999999" customHeight="1" x14ac:dyDescent="0.35">
      <c r="Y2024" s="625"/>
      <c r="Z2024" s="633"/>
    </row>
    <row r="2025" spans="25:26" ht="20.149999999999999" customHeight="1" x14ac:dyDescent="0.35">
      <c r="Y2025" s="625"/>
      <c r="Z2025" s="633"/>
    </row>
    <row r="2026" spans="25:26" ht="20.149999999999999" customHeight="1" x14ac:dyDescent="0.35">
      <c r="Y2026" s="625"/>
      <c r="Z2026" s="633"/>
    </row>
    <row r="2027" spans="25:26" ht="20.149999999999999" customHeight="1" x14ac:dyDescent="0.35">
      <c r="Y2027" s="625"/>
      <c r="Z2027" s="633"/>
    </row>
    <row r="2028" spans="25:26" ht="20.149999999999999" customHeight="1" x14ac:dyDescent="0.35">
      <c r="Y2028" s="625"/>
      <c r="Z2028" s="633"/>
    </row>
    <row r="2029" spans="25:26" ht="20.149999999999999" customHeight="1" x14ac:dyDescent="0.35">
      <c r="Y2029" s="625"/>
      <c r="Z2029" s="633"/>
    </row>
    <row r="2030" spans="25:26" ht="20.149999999999999" customHeight="1" x14ac:dyDescent="0.35">
      <c r="Y2030" s="625"/>
      <c r="Z2030" s="633"/>
    </row>
    <row r="2031" spans="25:26" ht="20.149999999999999" customHeight="1" x14ac:dyDescent="0.35">
      <c r="Y2031" s="625"/>
      <c r="Z2031" s="633"/>
    </row>
    <row r="2032" spans="25:26" ht="20.149999999999999" customHeight="1" x14ac:dyDescent="0.35">
      <c r="Y2032" s="625"/>
      <c r="Z2032" s="633"/>
    </row>
    <row r="2033" spans="25:26" ht="20.149999999999999" customHeight="1" x14ac:dyDescent="0.35">
      <c r="Y2033" s="625"/>
      <c r="Z2033" s="633"/>
    </row>
    <row r="2034" spans="25:26" ht="20.149999999999999" customHeight="1" x14ac:dyDescent="0.35">
      <c r="Y2034" s="625"/>
      <c r="Z2034" s="633"/>
    </row>
    <row r="2035" spans="25:26" ht="20.149999999999999" customHeight="1" x14ac:dyDescent="0.35">
      <c r="Y2035" s="625"/>
      <c r="Z2035" s="633"/>
    </row>
    <row r="2036" spans="25:26" ht="20.149999999999999" customHeight="1" x14ac:dyDescent="0.35">
      <c r="Y2036" s="625"/>
      <c r="Z2036" s="633"/>
    </row>
    <row r="2037" spans="25:26" ht="20.149999999999999" customHeight="1" x14ac:dyDescent="0.35">
      <c r="Y2037" s="625"/>
      <c r="Z2037" s="633"/>
    </row>
    <row r="2038" spans="25:26" ht="20.149999999999999" customHeight="1" x14ac:dyDescent="0.35">
      <c r="Y2038" s="625"/>
      <c r="Z2038" s="633"/>
    </row>
    <row r="2039" spans="25:26" ht="20.149999999999999" customHeight="1" x14ac:dyDescent="0.35">
      <c r="Y2039" s="625"/>
      <c r="Z2039" s="633"/>
    </row>
    <row r="2040" spans="25:26" ht="20.149999999999999" customHeight="1" x14ac:dyDescent="0.35">
      <c r="Y2040" s="625"/>
      <c r="Z2040" s="633"/>
    </row>
    <row r="2041" spans="25:26" ht="20.149999999999999" customHeight="1" x14ac:dyDescent="0.35">
      <c r="Y2041" s="625"/>
      <c r="Z2041" s="633"/>
    </row>
    <row r="2042" spans="25:26" ht="20.149999999999999" customHeight="1" x14ac:dyDescent="0.35">
      <c r="Y2042" s="625"/>
      <c r="Z2042" s="633"/>
    </row>
    <row r="2043" spans="25:26" ht="20.149999999999999" customHeight="1" x14ac:dyDescent="0.35">
      <c r="Y2043" s="625"/>
      <c r="Z2043" s="633"/>
    </row>
    <row r="2044" spans="25:26" ht="20.149999999999999" customHeight="1" x14ac:dyDescent="0.35">
      <c r="Y2044" s="625"/>
      <c r="Z2044" s="633"/>
    </row>
    <row r="2045" spans="25:26" ht="20.149999999999999" customHeight="1" x14ac:dyDescent="0.35">
      <c r="Y2045" s="625"/>
      <c r="Z2045" s="633"/>
    </row>
    <row r="2046" spans="25:26" ht="20.149999999999999" customHeight="1" x14ac:dyDescent="0.35">
      <c r="Y2046" s="625"/>
      <c r="Z2046" s="633"/>
    </row>
    <row r="2047" spans="25:26" ht="20.149999999999999" customHeight="1" x14ac:dyDescent="0.35">
      <c r="Y2047" s="625"/>
      <c r="Z2047" s="633"/>
    </row>
    <row r="2048" spans="25:26" ht="20.149999999999999" customHeight="1" x14ac:dyDescent="0.35">
      <c r="Y2048" s="625"/>
      <c r="Z2048" s="633"/>
    </row>
    <row r="2049" spans="25:26" ht="20.149999999999999" customHeight="1" x14ac:dyDescent="0.35">
      <c r="Y2049" s="625"/>
      <c r="Z2049" s="633"/>
    </row>
    <row r="2050" spans="25:26" ht="20.149999999999999" customHeight="1" x14ac:dyDescent="0.35">
      <c r="Y2050" s="625"/>
      <c r="Z2050" s="633"/>
    </row>
    <row r="2051" spans="25:26" ht="20.149999999999999" customHeight="1" x14ac:dyDescent="0.35">
      <c r="Y2051" s="625"/>
      <c r="Z2051" s="633"/>
    </row>
    <row r="2052" spans="25:26" ht="20.149999999999999" customHeight="1" x14ac:dyDescent="0.35">
      <c r="Y2052" s="625"/>
      <c r="Z2052" s="633"/>
    </row>
    <row r="2053" spans="25:26" ht="20.149999999999999" customHeight="1" x14ac:dyDescent="0.35">
      <c r="Y2053" s="625"/>
      <c r="Z2053" s="633"/>
    </row>
    <row r="2054" spans="25:26" ht="20.149999999999999" customHeight="1" x14ac:dyDescent="0.35">
      <c r="Y2054" s="625"/>
      <c r="Z2054" s="633"/>
    </row>
    <row r="2055" spans="25:26" ht="20.149999999999999" customHeight="1" x14ac:dyDescent="0.35">
      <c r="Y2055" s="625"/>
      <c r="Z2055" s="633"/>
    </row>
    <row r="2056" spans="25:26" ht="20.149999999999999" customHeight="1" x14ac:dyDescent="0.35">
      <c r="Y2056" s="625"/>
      <c r="Z2056" s="633"/>
    </row>
    <row r="2057" spans="25:26" ht="20.149999999999999" customHeight="1" x14ac:dyDescent="0.35">
      <c r="Y2057" s="625"/>
      <c r="Z2057" s="633"/>
    </row>
    <row r="2058" spans="25:26" ht="20.149999999999999" customHeight="1" x14ac:dyDescent="0.35">
      <c r="Y2058" s="625"/>
      <c r="Z2058" s="633"/>
    </row>
  </sheetData>
  <autoFilter ref="A7:WMI2058" xr:uid="{7C0EA459-1F61-4552-8871-3217927DCE42}"/>
  <mergeCells count="14">
    <mergeCell ref="JB5:JC5"/>
    <mergeCell ref="JE5:JG5"/>
    <mergeCell ref="HY5:IA5"/>
    <mergeCell ref="IC5:IF5"/>
    <mergeCell ref="IM5:IO5"/>
    <mergeCell ref="IQ5:IR5"/>
    <mergeCell ref="IV5:IW5"/>
    <mergeCell ref="IY5:IZ5"/>
    <mergeCell ref="HP5:HR5"/>
    <mergeCell ref="DW5:DX5"/>
    <mergeCell ref="DY5:DZ5"/>
    <mergeCell ref="EA5:EB5"/>
    <mergeCell ref="HA5:HD5"/>
    <mergeCell ref="HE5:HJ5"/>
  </mergeCells>
  <conditionalFormatting sqref="M1:M1048576">
    <cfRule type="duplicateValues" dxfId="112" priority="60"/>
  </conditionalFormatting>
  <conditionalFormatting sqref="N6:Q6">
    <cfRule type="cellIs" dxfId="111" priority="58" operator="equal">
      <formula>"ok"</formula>
    </cfRule>
  </conditionalFormatting>
  <conditionalFormatting sqref="N77:Q77 N135:Q135 N205:Q205 N277:Q277 N348:Q348 N421:Q421 N489:Q489 N542:Q542 N585:Q585 N630:Q630 N686:Q686 N745:Q745 N819:Q819 N875:Q875 N943:Q943 N994:Q994 N1065:Q1065 N1120:Q1120 N1189:Q1189 N1229:Q1229 N1283:Q1283 N1339:Q1339 N1400:Q1400 N1450:Q1450 N1502:Q1502 N1564:Q1564 N1608:Q1608 N1661:Q1661 N1707:Q1707 N1765:Q1765 N1813:Q1813 N1855:Q1855 N1903:Q1903">
    <cfRule type="cellIs" dxfId="110" priority="52" operator="equal">
      <formula>"ok"</formula>
    </cfRule>
  </conditionalFormatting>
  <conditionalFormatting sqref="O1:O5 O7:O76 O78:O134 O136:O204 O206:O276 O278:O347 O349:O420 O422:O488 O490:O541 O543:O584 O586:O629 O631:O685 O687:O744 O746:O818 O820:O874 O876:O942 O944:O993 O995:O1064 O1066:O1119 O1121:O1188 O1190:O1228 O1230:O1282 O1284:O1338 O1340:O1399 O1401:O1449 O1451:O1501 O1503:O1563 O1565:O1607 O1609:O1660 O1662:O1706 O1708:O1764 O1766:O1812 O1814:O1854 O1856:O1902 O1904:O1048576">
    <cfRule type="cellIs" dxfId="109" priority="62" operator="equal">
      <formula>$C1</formula>
    </cfRule>
  </conditionalFormatting>
  <conditionalFormatting sqref="U6">
    <cfRule type="cellIs" dxfId="108" priority="57" operator="equal">
      <formula>0</formula>
    </cfRule>
  </conditionalFormatting>
  <conditionalFormatting sqref="U77 U135 U205 U277 U348 U421 U489 U542 U585 U630 U686 U745 U819 U875 U943 U994 U1065 U1120 U1189 U1229 U1283 U1339 U1400 U1450 U1502 U1564 U1608 U1661 U1707 U1765 U1813 U1855 U1903">
    <cfRule type="cellIs" dxfId="107" priority="51" operator="equal">
      <formula>0</formula>
    </cfRule>
  </conditionalFormatting>
  <conditionalFormatting sqref="AE1:AF73 AE75:AF131 AE133:AF201 AE203:AF273 AE275:AF344 AE346:AF417 AE419:AF485 AE487:AF538 AE540:AF581 AE583:AF626 AE628:AF682 AE684:AF741 AE743:AF815 AE817:AF871 AE873:AF939 AE941:AF990 AE992:AF1061 AE1063:AF1116 AE1118:AF1185 AE1187:AF1225 AE1227:AF1279 AE1281:AF1335 AE1337:AF1396 AE1398:AF1445 AE1447:AF1497 AE1499:AF1559 AE1561:AF1603 AE1605:AF1656 AE1658:AF1703 AE1705:AF1761 AE1763:AF1809 AE1811:AF1851 AE1853:AF1899 AE1901:AF1954 AE1956:AF1048576">
    <cfRule type="cellIs" dxfId="106" priority="65" operator="equal">
      <formula>$AD1</formula>
    </cfRule>
  </conditionalFormatting>
  <conditionalFormatting sqref="AF1 AF5:AF1048576">
    <cfRule type="cellIs" dxfId="105" priority="64" operator="greaterThan">
      <formula>$DW1</formula>
    </cfRule>
    <cfRule type="containsText" dxfId="104" priority="63" operator="containsText" text="OK">
      <formula>NOT(ISERROR(SEARCH("OK",AF1)))</formula>
    </cfRule>
  </conditionalFormatting>
  <conditionalFormatting sqref="AF1 CY1 DL1 N1:N5 CZ1:DH320 DM1:DO320 CY5:CY320 DL5:DL320 AF5:AF1048576 N7:N76 N78:N134 N136:N204 N206:N276 N278:N347 CY321:DH1048576 DL321:DO1048576 N349:N420 N422:N488 N490:N541 N543:N584 N586:N629 N631:N685 N687:N744 N746:N818 N820:N874 N876:N942 N944:N993 N995:N1064 N1066:N1119 N1121:N1188 N1190:N1228 N1230:N1282 N1284:N1338 N1340:N1399 N1401:N1449 N1451:N1501 N1503:N1563 N1565:N1607 N1609:N1660 N1662:N1706 N1708:N1764 N1766:N1812 N1814:N1854 N1856:N1902 N1904:N1048576">
    <cfRule type="cellIs" dxfId="103" priority="61" operator="equal">
      <formula>0</formula>
    </cfRule>
  </conditionalFormatting>
  <conditionalFormatting sqref="AG6">
    <cfRule type="cellIs" dxfId="102" priority="72" operator="greaterThan">
      <formula>#REF!</formula>
    </cfRule>
    <cfRule type="cellIs" dxfId="101" priority="56" operator="equal">
      <formula>$AD6</formula>
    </cfRule>
    <cfRule type="cellIs" dxfId="100" priority="55" operator="equal">
      <formula>0</formula>
    </cfRule>
    <cfRule type="containsText" dxfId="99" priority="71" operator="containsText" text="OK">
      <formula>NOT(ISERROR(SEARCH("OK",AG6)))</formula>
    </cfRule>
  </conditionalFormatting>
  <conditionalFormatting sqref="BJ6">
    <cfRule type="cellIs" dxfId="98" priority="53" operator="equal">
      <formula>0</formula>
    </cfRule>
  </conditionalFormatting>
  <conditionalFormatting sqref="BJ77 BJ135 BJ205 BJ277 BJ348 BJ421 BJ489 BJ542 BJ585 BJ630 BJ686 BJ745 BJ819 BJ875 BJ943 BJ994 BJ1065 BJ1120 BJ1189 BJ1229 BJ1283 BJ1339 BJ1400 BJ1450 BJ1502 BJ1564 BJ1608 BJ1661 BJ1707 BJ1765 BJ1813 BJ1855 BJ1903">
    <cfRule type="cellIs" dxfId="97" priority="49" operator="equal">
      <formula>0</formula>
    </cfRule>
  </conditionalFormatting>
  <conditionalFormatting sqref="BT6">
    <cfRule type="cellIs" dxfId="96" priority="54" operator="equal">
      <formula>0</formula>
    </cfRule>
  </conditionalFormatting>
  <conditionalFormatting sqref="BT77 BT135 BT205 BT277 BT348 BT421 BT489 BT542 BT585 BT630 BT686 BT745 BT819 BT875 BT943 BT994 BT1065 BT1120 BT1189 BT1229 BT1283 BT1339 BT1400 BT1450 BT1502 BT1564 BT1608 BT1661 BT1707 BT1765 BT1813 BT1855 BT1903">
    <cfRule type="cellIs" dxfId="95" priority="50" operator="equal">
      <formula>0</formula>
    </cfRule>
  </conditionalFormatting>
  <conditionalFormatting sqref="CQ1:CR73 CQ75:CR131 CQ133:CR201 CQ203:CR273 CQ275:CR344 CQ346:CR417 CQ419:CR485 CQ487:CR538 CQ540:CR581 CQ583:CR626 CQ628:CR682 CQ684:CR741 CQ743:CR815 CQ817:CR871 CQ873:CR939 CQ941:CR990 CQ992:CR1061 CQ1063:CR1116 CQ1118:CR1185 CQ1187:CR1225 CQ1227:CR1279 CQ1281:CR1335 CQ1337:CR1396 CQ1398:CR1445 CQ1447:CR1497 CQ1499:CR1559 CQ1561:CR1603 CQ1605:CR1656 CQ1658:CR1703 CQ1705:CR1761 CQ1763:CR1809 CQ1811:CR1851 CQ1853:CR1899 CQ1901:CR1954 CQ1956:CR1048576">
    <cfRule type="cellIs" dxfId="94" priority="66" operator="lessThan">
      <formula>$AE1</formula>
    </cfRule>
  </conditionalFormatting>
  <conditionalFormatting sqref="DT1 DT5:DT1048576">
    <cfRule type="expression" dxfId="93" priority="67">
      <formula>SEARCH("delay",$AI1)</formula>
    </cfRule>
    <cfRule type="cellIs" dxfId="92" priority="68" operator="greaterThan">
      <formula>$DS1</formula>
    </cfRule>
    <cfRule type="cellIs" dxfId="91" priority="69" operator="lessThan">
      <formula>$DS1</formula>
    </cfRule>
    <cfRule type="cellIs" dxfId="90" priority="70" operator="equal">
      <formula>$DS1</formula>
    </cfRule>
  </conditionalFormatting>
  <conditionalFormatting sqref="DU1:DU1048576">
    <cfRule type="cellIs" dxfId="89" priority="59" operator="greaterThan">
      <formula>0</formula>
    </cfRule>
  </conditionalFormatting>
  <conditionalFormatting sqref="HB8:HJ64 HB79:HJ118 HB137:HJ185 HB207:HJ247 HB279:HJ324 HB350:HJ401 HB423:HJ474 HB491:HJ525 HB544:HJ574 HB587:HJ615 HB632:HJ659 HB688:HJ715 HB747:HJ790 HB821:HJ861 HB877:HJ910 HB945:HJ979 HB996:HJ1046 HB1067:HJ1112 HB1122:HJ1182 HB1191:HJ1217 HB1231:HJ1260 HB1285:HJ1318 HB1341:HJ1378 HB1402:HJ1439 HB1452:HJ1479 HB1504:HJ1533 HB1566:HJ1592 HB1610:HJ1640 HB1663:HJ1690 HB1709:HJ1731 HB1767:HJ1789 HB1815:HJ1838 HB1857:HJ1893 HB1905:HJ1939">
    <cfRule type="cellIs" dxfId="88" priority="30" operator="lessThan">
      <formula>$DQ8</formula>
    </cfRule>
    <cfRule type="cellIs" dxfId="87" priority="29" operator="greaterThan">
      <formula>$DQ8</formula>
    </cfRule>
    <cfRule type="cellIs" dxfId="86" priority="31" operator="equal">
      <formula>$DQ8</formula>
    </cfRule>
  </conditionalFormatting>
  <conditionalFormatting sqref="HN8:HN64">
    <cfRule type="cellIs" dxfId="85" priority="48" operator="equal">
      <formula>$DQ8</formula>
    </cfRule>
    <cfRule type="cellIs" dxfId="84" priority="47" operator="lessThan">
      <formula>$DQ8</formula>
    </cfRule>
    <cfRule type="cellIs" dxfId="83" priority="46" operator="greaterThan">
      <formula>$DQ8</formula>
    </cfRule>
  </conditionalFormatting>
  <conditionalFormatting sqref="HN79:HN118 HN137:HN185 HN207:HN247 HN279:HN324 HN350:HN401 HN423:HN474 HN491:HN525 HN544:HN574 HN587:HN615 HN632:HN659 HN688:HN715 HN747:HN790 HN821:HN861 HN877:HN910 HN945:HN979 HN996:HN1046 HN1067:HN1112 HN1122:HN1182 HN1191:HN1217 HN1231:HN1260 HN1285:HN1318 HN1341:HN1378 HN1402:HN1439 HN1452:HN1479 HN1504:HN1533 HN1566:HN1592 HN1610:HN1640 HN1663:HN1690 HN1709:HN1731 HN1767:HN1789 HN1815:HN1838 HN1857:HN1893 HN1905:HN1939">
    <cfRule type="cellIs" dxfId="82" priority="10" operator="greaterThan">
      <formula>$DQ79</formula>
    </cfRule>
    <cfRule type="cellIs" dxfId="81" priority="11" operator="lessThan">
      <formula>$DQ79</formula>
    </cfRule>
    <cfRule type="cellIs" dxfId="80" priority="12" operator="equal">
      <formula>$DQ79</formula>
    </cfRule>
  </conditionalFormatting>
  <conditionalFormatting sqref="HP1:HR64 HP79:HR118 HP137:HR185 HP207:HR247 HP279:HR324 HP350:HR401 HP423:HR474 HP491:HR525 HP544:HR574 HP587:HR615 HP632:HR659 HP688:HR715 HP747:HR790 HP821:HR861 HP877:HR910 HP945:HR979 HP996:HR1046 HP1067:HR1112 HP1122:HR1182 HP1191:HR1217 HP1231:HR1260 HP1285:HR1318 HP1341:HR1378 HP1402:HR1439 HP1452:HR1479 HP1504:HR1533 HP1566:HR1592 HP1610:HR1640 HP1663:HR1690 HP1709:HR1731 HP1767:HR1789 HP1815:HR1838 HP1857:HR1893 HP1905:HR1939">
    <cfRule type="containsText" dxfId="79" priority="24" operator="containsText" text="IN HOUSE">
      <formula>NOT(ISERROR(SEARCH("IN HOUSE",HP1)))</formula>
    </cfRule>
    <cfRule type="containsText" dxfId="78" priority="23" operator="containsText" text="CBMJ">
      <formula>NOT(ISERROR(SEARCH("CBMJ",HP1)))</formula>
    </cfRule>
    <cfRule type="containsText" dxfId="77" priority="21" operator="containsText" text="SALAH">
      <formula>NOT(ISERROR(SEARCH("SALAH",HP1)))</formula>
    </cfRule>
    <cfRule type="containsText" dxfId="76" priority="22" operator="containsText" text="SDI">
      <formula>NOT(ISERROR(SEARCH("SDI",HP1)))</formula>
    </cfRule>
  </conditionalFormatting>
  <conditionalFormatting sqref="HW8:HW64 HY8:IA64">
    <cfRule type="cellIs" dxfId="75" priority="43" operator="equal">
      <formula>$DQ8</formula>
    </cfRule>
    <cfRule type="cellIs" dxfId="74" priority="42" operator="lessThan">
      <formula>$DQ8</formula>
    </cfRule>
  </conditionalFormatting>
  <conditionalFormatting sqref="HW79:HW118 HY79:IA118 HW137:HW185 HY137:IA185 HW207:HW247 HY207:IA247 HW279:HW324 HY279:IA324 HW350:HW401 HY350:IA401 HW423:HW474 HY423:IA474 HW491:HW525 HY491:IA525 HW544:HW574 HY544:IA574 HW587:HW615 HY587:IA615 HW632:HW659 HY632:IA659 HW688:HW715 HY688:IA715 HW747:HW790 HY747:IA790 HW821:HW861 HY821:IA861 HW877:HW910 HY877:IA910 HW945:HW979 HY945:IA979 HW996:HW1046 HY996:IA1046 HW1067:HW1112 HY1067:IA1112 HW1122:HW1182 HY1122:IA1182 HW1191:HW1217 HY1191:IA1217 HW1231:HW1260 HY1231:IA1260 HW1285:HW1318 HY1285:IA1318 HW1341:HW1378 HY1341:IA1378 HW1402:HW1439 HY1402:IA1439 HW1452:HW1479 HY1452:IA1479 HW1504:HW1533 HY1504:IA1533 HW1566:HW1592 HY1566:IA1592 HW1610:HW1640 HY1610:IA1640 HW1663:HW1690 HY1663:IA1690 HW1709:HW1731 HY1709:IA1731 HW1767:HW1789 HY1767:IA1789 HW1815:HW1838 HY1815:IA1838 HW1857:HW1893 HY1857:IA1893 HW1905:HW1939 HY1905:IA1939">
    <cfRule type="cellIs" dxfId="73" priority="7" operator="equal">
      <formula>$DQ79</formula>
    </cfRule>
    <cfRule type="cellIs" dxfId="72" priority="6" operator="lessThan">
      <formula>$DQ79</formula>
    </cfRule>
    <cfRule type="cellIs" dxfId="71" priority="5" operator="greaterThan">
      <formula>$DQ79</formula>
    </cfRule>
  </conditionalFormatting>
  <conditionalFormatting sqref="HY8:IA64 HW8:HW64">
    <cfRule type="cellIs" dxfId="70" priority="41" operator="greaterThan">
      <formula>$DQ8</formula>
    </cfRule>
  </conditionalFormatting>
  <conditionalFormatting sqref="HY79:IA118 HY137:IA185 HY207:IA247 HY279:IA324 HY350:IA401 HY423:IA474 HY491:IA525 HY544:IA574 HY587:IA615 HY632:IA659 HY688:IA715 HY747:IA790 HY821:IA861 HY877:IA910 HY945:IA979 HY996:IA1046 HY1067:IA1112 HY1122:IA1182 HY1191:IA1217 HY1231:IA1260 HY1285:IA1318 HY1341:IA1378 HY1402:IA1439 HY1452:IA1479 HY1504:IA1533 HY1566:IA1592 HY1610:IA1640 HY1663:IA1690 HY1709:IA1731 HY1767:IA1789 HY1815:IA1838 HY1857:IA1893 HY1905:IA1939 HY7:IA64">
    <cfRule type="cellIs" dxfId="69" priority="32" operator="equal">
      <formula>"IN HOUSE (CUTTING PRESS)"</formula>
    </cfRule>
  </conditionalFormatting>
  <conditionalFormatting sqref="IC1:IF64 IC79:IF118 IC137:IF185 IC207:IF247 IC279:IF324 IC350:IF401 IC423:IF474 IC491:IF525 IC544:IF574 IC587:IF615 IC632:IF659 IC688:IF715 IC747:IF790 IC821:IF861 IC877:IF910 IC945:IF979 IC996:IF1046 IC1067:IF1112 IC1122:IF1182 IC1191:IF1217 IC1231:IF1260 IC1285:IF1318 IC1341:IF1378 IC1402:IF1439 IC1452:IF1479 IC1504:IF1533 IC1566:IF1592 IC1610:IF1640 IC1663:IF1690 IC1709:IF1731 IC1767:IF1789 IC1815:IF1838 IC1857:IF1893 IC1905:IF1939">
    <cfRule type="containsText" dxfId="68" priority="34" operator="containsText" text="AUTO PRINTING + CUTTING">
      <formula>NOT(ISERROR(SEARCH("AUTO PRINTING + CUTTING",IC1)))</formula>
    </cfRule>
    <cfRule type="containsText" dxfId="67" priority="33" operator="containsText" text="IN HOUSE (MANUAL)">
      <formula>NOT(ISERROR(SEARCH("IN HOUSE (MANUAL)",IC1)))</formula>
    </cfRule>
  </conditionalFormatting>
  <conditionalFormatting sqref="II6:II64">
    <cfRule type="containsText" dxfId="66" priority="44" operator="containsText" text="IN HOUSE (MANUAL)">
      <formula>NOT(ISERROR(SEARCH("IN HOUSE (MANUAL)",II6)))</formula>
    </cfRule>
    <cfRule type="containsText" dxfId="65" priority="45" operator="containsText" text="AUTO PRINTING + CUTTING">
      <formula>NOT(ISERROR(SEARCH("AUTO PRINTING + CUTTING",II6)))</formula>
    </cfRule>
  </conditionalFormatting>
  <conditionalFormatting sqref="II79:II118 II137:II185 II207:II247 II279:II324 II350:II401 II423:II474 II491:II525 II544:II574 II587:II615 II632:II659 II688:II715 II747:II790 II821:II861 II877:II910 II945:II979 II996:II1046 II1067:II1112 II1122:II1182 II1191:II1217 II1231:II1260 II1285:II1318 II1341:II1378 II1402:II1439 II1452:II1479 II1504:II1533 II1566:II1592 II1610:II1640 II1663:II1690 II1709:II1731 II1767:II1789 II1815:II1838 II1857:II1893 II1905:II1939">
    <cfRule type="containsText" dxfId="64" priority="9" operator="containsText" text="AUTO PRINTING + CUTTING">
      <formula>NOT(ISERROR(SEARCH("AUTO PRINTING + CUTTING",II79)))</formula>
    </cfRule>
    <cfRule type="containsText" dxfId="63" priority="8" operator="containsText" text="IN HOUSE (MANUAL)">
      <formula>NOT(ISERROR(SEARCH("IN HOUSE (MANUAL)",II79)))</formula>
    </cfRule>
  </conditionalFormatting>
  <conditionalFormatting sqref="IK6:IK64">
    <cfRule type="containsText" dxfId="62" priority="40" operator="containsText" text="AUTO PRINTING + CUTTING">
      <formula>NOT(ISERROR(SEARCH("AUTO PRINTING + CUTTING",IK6)))</formula>
    </cfRule>
    <cfRule type="containsText" dxfId="61" priority="39" operator="containsText" text="IN HOUSE (MANUAL)">
      <formula>NOT(ISERROR(SEARCH("IN HOUSE (MANUAL)",IK6)))</formula>
    </cfRule>
  </conditionalFormatting>
  <conditionalFormatting sqref="IK79:IK118 IK137:IK185 IK207:IK247 IK279:IK324 IK350:IK401 IK423:IK474 IK491:IK525 IK544:IK574 IK587:IK615 IK632:IK659 IK688:IK715 IK747:IK790 IK821:IK861 IK877:IK910 IK945:IK979 IK996:IK1046 IK1067:IK1112 IK1122:IK1182 IK1191:IK1217 IK1231:IK1260 IK1285:IK1318 IK1341:IK1378 IK1402:IK1439 IK1452:IK1479 IK1504:IK1533 IK1566:IK1592 IK1610:IK1640 IK1663:IK1690 IK1709:IK1731 IK1767:IK1789 IK1815:IK1838 IK1857:IK1893 IK1905:IK1939">
    <cfRule type="containsText" dxfId="60" priority="4" operator="containsText" text="AUTO PRINTING + CUTTING">
      <formula>NOT(ISERROR(SEARCH("AUTO PRINTING + CUTTING",IK79)))</formula>
    </cfRule>
    <cfRule type="containsText" dxfId="59" priority="3" operator="containsText" text="IN HOUSE (MANUAL)">
      <formula>NOT(ISERROR(SEARCH("IN HOUSE (MANUAL)",IK79)))</formula>
    </cfRule>
  </conditionalFormatting>
  <conditionalFormatting sqref="IM5:IO64 IM79:IO118 IM137:IO185 IM207:IO247 IM279:IO324 IM350:IO401 IM423:IO474 IM491:IO525 IM544:IO574 IM587:IO615 IM632:IO659 IM688:IO715 IM747:IO790 IM821:IO861 IM877:IO910 IM945:IO979 IM996:IO1046 IM1067:IO1112 IM1122:IO1182 IM1191:IO1217 IM1231:IO1260 IM1285:IO1318 IM1341:IO1378 IM1402:IO1439 IM1452:IO1479 IM1504:IO1533 IM1566:IO1592 IM1610:IO1640 IM1663:IO1690 IM1709:IO1731 IM1767:IO1789 IM1815:IO1838 IM1857:IO1893 IM1905:IO1939">
    <cfRule type="containsText" dxfId="58" priority="28" operator="containsText" text="AUTO PRINTING + CUTTING">
      <formula>NOT(ISERROR(SEARCH("AUTO PRINTING + CUTTING",IM5)))</formula>
    </cfRule>
    <cfRule type="containsText" dxfId="57" priority="27" operator="containsText" text="IN HOUSE (MANUAL)">
      <formula>NOT(ISERROR(SEARCH("IN HOUSE (MANUAL)",IM5)))</formula>
    </cfRule>
  </conditionalFormatting>
  <conditionalFormatting sqref="IQ5:IR64 IQ79:IR118 IQ137:IR185 IQ207:IR247 IQ279:IR324 IQ350:IR401 IQ423:IR474 IQ491:IR525 IQ544:IR574 IQ587:IR615 IQ632:IR659 IQ688:IR715 IQ747:IR790 IQ821:IR861 IQ877:IR910 IQ945:IR979 IQ996:IR1046 IQ1067:IR1112 IQ1122:IR1182 IQ1191:IR1217 IQ1231:IR1260 IQ1285:IR1318 IQ1341:IR1378 IQ1402:IR1439 IQ1452:IR1479 IQ1504:IR1533 IQ1566:IR1592 IQ1610:IR1640 IQ1663:IR1690 IQ1709:IR1731 IQ1767:IR1789 IQ1815:IR1838 IQ1857:IR1893 IQ1905:IR1939">
    <cfRule type="containsText" dxfId="56" priority="25" operator="containsText" text="IN HOUSE (MANUAL)">
      <formula>NOT(ISERROR(SEARCH("IN HOUSE (MANUAL)",IQ5)))</formula>
    </cfRule>
    <cfRule type="containsText" dxfId="55" priority="26" operator="containsText" text="AUTO PRINTING + CUTTING">
      <formula>NOT(ISERROR(SEARCH("AUTO PRINTING + CUTTING",IQ5)))</formula>
    </cfRule>
  </conditionalFormatting>
  <conditionalFormatting sqref="IT5:IT64">
    <cfRule type="containsText" dxfId="54" priority="37" operator="containsText" text="IN HOUSE (MANUAL)">
      <formula>NOT(ISERROR(SEARCH("IN HOUSE (MANUAL)",IT5)))</formula>
    </cfRule>
    <cfRule type="containsText" dxfId="53" priority="38" operator="containsText" text="AUTO PRINTING + CUTTING">
      <formula>NOT(ISERROR(SEARCH("AUTO PRINTING + CUTTING",IT5)))</formula>
    </cfRule>
  </conditionalFormatting>
  <conditionalFormatting sqref="IT79:IT118 IT137:IT185 IT207:IT247 IT279:IT324 IT350:IT401 IT423:IT474 IT491:IT525 IT544:IT574 IT587:IT615 IT632:IT659 IT688:IT715 IT747:IT790 IT821:IT861 IT877:IT910 IT945:IT979 IT996:IT1046 IT1067:IT1112 IT1122:IT1182 IT1191:IT1217 IT1231:IT1260 IT1285:IT1318 IT1341:IT1378 IT1402:IT1439 IT1452:IT1479 IT1504:IT1533 IT1566:IT1592 IT1610:IT1640 IT1663:IT1690 IT1709:IT1731 IT1767:IT1789 IT1815:IT1838 IT1857:IT1893 IT1905:IT1939">
    <cfRule type="containsText" dxfId="52" priority="1" operator="containsText" text="IN HOUSE (MANUAL)">
      <formula>NOT(ISERROR(SEARCH("IN HOUSE (MANUAL)",IT79)))</formula>
    </cfRule>
    <cfRule type="containsText" dxfId="51" priority="2" operator="containsText" text="AUTO PRINTING + CUTTING">
      <formula>NOT(ISERROR(SEARCH("AUTO PRINTING + CUTTING",IT79)))</formula>
    </cfRule>
  </conditionalFormatting>
  <conditionalFormatting sqref="IV5:IW64 IV79:IW118 IV137:IW185 IV207:IW247 IV279:IW324 IV350:IW401 IV423:IW474 IV491:IW525 IV544:IW574 IV587:IW615 IV632:IW659 IV688:IW715 IV747:IW790 IV821:IW861 IV877:IW910 IV945:IW979 IV996:IW1046 IV1067:IW1112 IV1122:IW1182 IV1191:IW1217 IV1231:IW1260 IV1285:IW1318 IV1341:IW1378 IV1402:IW1439 IV1452:IW1479 IV1504:IW1533 IV1566:IW1592 IV1610:IW1640 IV1663:IW1690 IV1709:IW1731 IV1767:IW1789 IV1815:IW1838 IV1857:IW1893 IV1905:IW1939">
    <cfRule type="containsText" dxfId="50" priority="20" operator="containsText" text="AUTO PRINTING + CUTTING">
      <formula>NOT(ISERROR(SEARCH("AUTO PRINTING + CUTTING",IV5)))</formula>
    </cfRule>
    <cfRule type="containsText" dxfId="49" priority="19" operator="containsText" text="IN HOUSE (MANUAL)">
      <formula>NOT(ISERROR(SEARCH("IN HOUSE (MANUAL)",IV5)))</formula>
    </cfRule>
  </conditionalFormatting>
  <conditionalFormatting sqref="IY5:IZ64 IY79:IZ118 IY137:IZ185 IY207:IZ247 IY279:IZ324 IY350:IZ401 IY423:IZ474 IY491:IZ525 IY544:IZ574 IY587:IZ615 IY632:IZ659 IY688:IZ715 IY747:IZ790 IY821:IZ861 IY877:IZ910 IY945:IZ979 IY996:IZ1046 IY1067:IZ1112 IY1122:IZ1182 IY1191:IZ1217 IY1231:IZ1260 IY1285:IZ1318 IY1341:IZ1378 IY1402:IZ1439 IY1452:IZ1479 IY1504:IZ1533 IY1566:IZ1592 IY1610:IZ1640 IY1663:IZ1690 IY1709:IZ1731 IY1767:IZ1789 IY1815:IZ1838 IY1857:IZ1893 IY1905:IZ1939">
    <cfRule type="containsText" dxfId="48" priority="18" operator="containsText" text="AUTO PRINTING + CUTTING">
      <formula>NOT(ISERROR(SEARCH("AUTO PRINTING + CUTTING",IY5)))</formula>
    </cfRule>
    <cfRule type="containsText" dxfId="47" priority="17" operator="containsText" text="IN HOUSE (MANUAL)">
      <formula>NOT(ISERROR(SEARCH("IN HOUSE (MANUAL)",IY5)))</formula>
    </cfRule>
  </conditionalFormatting>
  <conditionalFormatting sqref="JB5:JC64 JB79:JC118 JB137:JC185 JB207:JC247 JB279:JC324 JB350:JC401 JB423:JC474 JB491:JC525 JB544:JC574 JB587:JC615 JB632:JC659 JB688:JC715 JB747:JC790 JB821:JC861 JB877:JC910 JB945:JC979 JB996:JC1046 JB1067:JC1112 JB1122:JC1182 JB1191:JC1217 JB1231:JC1260 JB1285:JC1318 JB1341:JC1378 JB1402:JC1439 JB1452:JC1479 JB1504:JC1533 JB1566:JC1592 JB1610:JC1640 JB1663:JC1690 JB1709:JC1731 JB1767:JC1789 JB1815:JC1838 JB1857:JC1893 JB1905:JC1939">
    <cfRule type="containsText" dxfId="46" priority="16" operator="containsText" text="AUTO PRINTING + CUTTING">
      <formula>NOT(ISERROR(SEARCH("AUTO PRINTING + CUTTING",JB5)))</formula>
    </cfRule>
    <cfRule type="containsText" dxfId="45" priority="15" operator="containsText" text="IN HOUSE (MANUAL)">
      <formula>NOT(ISERROR(SEARCH("IN HOUSE (MANUAL)",JB5)))</formula>
    </cfRule>
  </conditionalFormatting>
  <conditionalFormatting sqref="JE6:JF64 JE79:JF118 JE137:JF185 JE207:JF247 JE279:JF324 JE350:JF401 JE423:JF474 JE491:JF525 JE544:JF574 JE587:JF615 JE632:JF659 JE688:JF715 JE747:JF790 JE821:JF861 JE877:JF910 JE945:JF979 JE996:JF1046 JE1067:JF1112 JE1122:JF1182 JE1191:JF1217 JE1231:JF1260 JE1285:JF1318 JE1341:JF1378 JE1402:JF1439 JE1452:JF1479 JE1504:JF1533 JE1566:JF1592 JE1610:JF1640 JE1663:JF1690 JE1709:JF1731 JE1767:JF1789 JE1815:JF1838 JE1857:JF1893 JE1905:JF1939">
    <cfRule type="containsText" dxfId="44" priority="14" operator="containsText" text="AUTO PRINTING + CUTTING">
      <formula>NOT(ISERROR(SEARCH("AUTO PRINTING + CUTTING",JE6)))</formula>
    </cfRule>
    <cfRule type="containsText" dxfId="43" priority="13" operator="containsText" text="IN HOUSE (MANUAL)">
      <formula>NOT(ISERROR(SEARCH("IN HOUSE (MANUAL)",JE6)))</formula>
    </cfRule>
  </conditionalFormatting>
  <conditionalFormatting sqref="JE5:JG5">
    <cfRule type="containsText" dxfId="42" priority="36" operator="containsText" text="AUTO PRINTING + CUTTING">
      <formula>NOT(ISERROR(SEARCH("AUTO PRINTING + CUTTING",JE5)))</formula>
    </cfRule>
    <cfRule type="containsText" dxfId="41" priority="35" operator="containsText" text="IN HOUSE (MANUAL)">
      <formula>NOT(ISERROR(SEARCH("IN HOUSE (MANUAL)",JE5)))</formula>
    </cfRule>
  </conditionalFormatting>
  <printOptions horizontalCentered="1"/>
  <pageMargins left="0" right="0" top="0" bottom="0" header="0" footer="0"/>
  <pageSetup paperSize="9" scale="1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Capacity</vt:lpstr>
      <vt:lpstr>Summary</vt:lpstr>
      <vt:lpstr>x</vt:lpstr>
      <vt:lpstr>Screen Printing</vt:lpstr>
      <vt:lpstr>Auto Print</vt:lpstr>
      <vt:lpstr>Emboss</vt:lpstr>
      <vt:lpstr>Cut Press</vt:lpstr>
      <vt:lpstr>Nosew 411V4</vt:lpstr>
      <vt:lpstr>Nosew</vt:lpstr>
      <vt:lpstr>Embroidery</vt:lpstr>
      <vt:lpstr>RCCP</vt:lpstr>
      <vt:lpstr>RCCP Total</vt:lpstr>
      <vt:lpstr>484 Order</vt:lpstr>
      <vt:lpstr>BLC Subcont</vt:lpstr>
      <vt:lpstr>'Auto Print'!Print_Area</vt:lpstr>
      <vt:lpstr>'BLC Subcont'!Print_Area</vt:lpstr>
      <vt:lpstr>Capacity!Print_Area</vt:lpstr>
      <vt:lpstr>Emboss!Print_Area</vt:lpstr>
      <vt:lpstr>Embroidery!Print_Area</vt:lpstr>
      <vt:lpstr>Nosew!Print_Area</vt:lpstr>
      <vt:lpstr>'Nosew 411V4'!Print_Area</vt:lpstr>
      <vt:lpstr>RCCP!Print_Area</vt:lpstr>
      <vt:lpstr>'RCCP Total'!Print_Area</vt:lpstr>
      <vt:lpstr>'Screen Printing'!Print_Area</vt:lpstr>
      <vt:lpstr>Summary!Print_Area</vt:lpstr>
      <vt:lpstr>x!Print_Area</vt:lpstr>
      <vt:lpstr>Embroidery!Print_Titles</vt:lpstr>
      <vt:lpstr>Nosew!Print_Titles</vt:lpstr>
      <vt:lpstr>'Nosew 411V4'!Print_Titles</vt:lpstr>
      <vt:lpstr>'Screen Printing'!Print_Titles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Thinkpad</cp:lastModifiedBy>
  <dcterms:created xsi:type="dcterms:W3CDTF">2026-09-10T07:58:15Z</dcterms:created>
  <dcterms:modified xsi:type="dcterms:W3CDTF">2026-09-15T03:17:20Z</dcterms:modified>
</cp:coreProperties>
</file>